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updateLinks="never"/>
  <mc:AlternateContent xmlns:mc="http://schemas.openxmlformats.org/markup-compatibility/2006">
    <mc:Choice Requires="x15">
      <x15ac:absPath xmlns:x15ac="http://schemas.microsoft.com/office/spreadsheetml/2010/11/ac" url="\\svka.vdi.pref.nagano.lg.jp\課共有\介護支援課\【介護支援室】\02計画係\!地域包括ケア\R4\05_見える化関係\230726_分析シート\"/>
    </mc:Choice>
  </mc:AlternateContent>
  <xr:revisionPtr revIDLastSave="0" documentId="13_ncr:1_{3BE9E837-3E62-4ACB-A7EA-9D7F57029E8C}" xr6:coauthVersionLast="47" xr6:coauthVersionMax="47" xr10:uidLastSave="{00000000-0000-0000-0000-000000000000}"/>
  <bookViews>
    <workbookView xWindow="28680" yWindow="-120" windowWidth="29040" windowHeight="15840" tabRatio="876" xr2:uid="{00000000-000D-0000-FFFF-FFFF00000000}"/>
  </bookViews>
  <sheets>
    <sheet name="はじめに" sheetId="30" r:id="rId1"/>
    <sheet name="21_介護予防" sheetId="8" r:id="rId2"/>
    <sheet name="22_在宅医療・介護" sheetId="3" r:id="rId3"/>
    <sheet name="23_生活支援" sheetId="5" r:id="rId4"/>
    <sheet name="24_住まい・施設" sheetId="1" r:id="rId5"/>
    <sheet name="25_介護保険の信頼性" sheetId="32" r:id="rId6"/>
    <sheet name="31_グラフ・散布図(全市町村)" sheetId="16" r:id="rId7"/>
    <sheet name="32_グラフ・散布図(市部)" sheetId="26" r:id="rId8"/>
    <sheet name="33_グラフ・散布図(町村部)" sheetId="25" r:id="rId9"/>
    <sheet name="34_割合比較" sheetId="17" r:id="rId10"/>
    <sheet name="最終中間OC" sheetId="9" state="hidden" r:id="rId11"/>
    <sheet name="得点化の仕方" sheetId="21" state="hidden" r:id="rId12"/>
    <sheet name="41_出典・定義 " sheetId="40" r:id="rId13"/>
    <sheet name="R3_raw" sheetId="12" r:id="rId14"/>
    <sheet name="R4_raw" sheetId="33" r:id="rId15"/>
    <sheet name="Sheet1" sheetId="31" state="hidden" r:id="rId16"/>
    <sheet name="順位点" sheetId="15" r:id="rId17"/>
  </sheets>
  <externalReferences>
    <externalReference r:id="rId18"/>
    <externalReference r:id="rId19"/>
    <externalReference r:id="rId20"/>
    <externalReference r:id="rId21"/>
  </externalReferences>
  <definedNames>
    <definedName name="_Fill" localSheetId="12" hidden="1">#REF!</definedName>
    <definedName name="_Fill" hidden="1">#REF!</definedName>
    <definedName name="_xlnm._FilterDatabase" localSheetId="6" hidden="1">'31_グラフ・散布図(全市町村)'!$X$3:$Y$3</definedName>
    <definedName name="_xlnm._FilterDatabase" localSheetId="7" hidden="1">'32_グラフ・散布図(市部)'!$X$3:$Y$3</definedName>
    <definedName name="_xlnm._FilterDatabase" localSheetId="8" hidden="1">'33_グラフ・散布図(町村部)'!$X$3:$Y$3</definedName>
    <definedName name="_xlnm._FilterDatabase" localSheetId="12" hidden="1">'41_出典・定義 '!$A$2:$P$603</definedName>
    <definedName name="_xlnm._FilterDatabase" localSheetId="13" hidden="1">'R3_raw'!$A$14:$ALG$124</definedName>
    <definedName name="_xlnm._FilterDatabase" localSheetId="14" hidden="1">'R4_raw'!$A$14:$BNW$112</definedName>
    <definedName name="_ja1" localSheetId="12">#REF!</definedName>
    <definedName name="_ja1">#REF!</definedName>
    <definedName name="_Order1" hidden="1">255</definedName>
    <definedName name="_Order2" hidden="1">255</definedName>
    <definedName name="_wa1" localSheetId="12">#REF!</definedName>
    <definedName name="_wa1">#REF!</definedName>
    <definedName name="_wrn.月例報告." localSheetId="12" hidden="1">{"月例報告",#N/A,FALSE,"STB"}</definedName>
    <definedName name="_wrn.月例報告." hidden="1">{"月例報告",#N/A,FALSE,"STB"}</definedName>
    <definedName name="_xa1">#REF!</definedName>
    <definedName name="AccessDatabase" hidden="1">"C:\Documents and Settings\kawana.OHSAKI\My Documents\作業中\ＤＢらいぶらり.mdb"</definedName>
    <definedName name="cz">#REF!</definedName>
    <definedName name="_xlnm.Print_Area" localSheetId="1">'21_介護予防'!$P$3:$DE$123</definedName>
    <definedName name="_xlnm.Print_Area" localSheetId="2">'22_在宅医療・介護'!$N$3:$CY$57</definedName>
    <definedName name="_xlnm.Print_Area" localSheetId="3">'23_生活支援'!$N$3:$CY$61</definedName>
    <definedName name="_xlnm.Print_Area" localSheetId="4">'24_住まい・施設'!$P$3:$CW$52</definedName>
    <definedName name="_xlnm.Print_Area" localSheetId="5">'25_介護保険の信頼性'!$M$3:$DA$64</definedName>
    <definedName name="_xlnm.Print_Area" localSheetId="6">'31_グラフ・散布図(全市町村)'!$D$1:$N$141</definedName>
    <definedName name="_xlnm.Print_Area" localSheetId="7">'32_グラフ・散布図(市部)'!$D$1:$N$141</definedName>
    <definedName name="_xlnm.Print_Area" localSheetId="8">'33_グラフ・散布図(町村部)'!$D$1:$N$141</definedName>
    <definedName name="_xlnm.Print_Area" localSheetId="9">'34_割合比較'!$E$1:$P$45</definedName>
    <definedName name="_xlnm.Print_Area" localSheetId="12">'41_出典・定義 '!$G$1:$N$603</definedName>
    <definedName name="_xlnm.Print_Area" localSheetId="0">はじめに!$C$1:$F$18</definedName>
    <definedName name="_xlnm.Print_Area" localSheetId="10">最終中間OC!$M$3:$CU$51</definedName>
    <definedName name="_xlnm.Print_Titles" localSheetId="12">'41_出典・定義 '!$2:$2</definedName>
    <definedName name="SKAM1">'[1]参考）理事長名等一覧（健保連より入手）'!$A$1:$T$1409</definedName>
    <definedName name="tblDOUTAIwk_T" localSheetId="12">#REF!</definedName>
    <definedName name="tblDOUTAIwk_T">#REF!</definedName>
    <definedName name="wrn.月例報告." localSheetId="12" hidden="1">{"月例報告",#N/A,FALSE,"STB"}</definedName>
    <definedName name="wrn.月例報告." hidden="1">{"月例報告",#N/A,FALSE,"STB"}</definedName>
    <definedName name="幸福度_居宅_n【2016】" localSheetId="16">[2]raw!#REF!</definedName>
    <definedName name="幸福度_居宅_n【2019】" localSheetId="16">[2]raw!#REF!</definedName>
    <definedName name="幸福度_居宅_要介護全体_【2019】_" localSheetId="16">[2]raw!#REF!</definedName>
    <definedName name="幸福度_居宅_要介護全体_n【2019】" localSheetId="16">[2]raw!#REF!</definedName>
    <definedName name="幸福度_居宅【2016】" localSheetId="16">[2]raw!#REF!</definedName>
    <definedName name="幸福度_居宅【2019】" localSheetId="16">[2]raw!#REF!</definedName>
    <definedName name="幸福度_元気_n【2019】" localSheetId="16">[2]raw!#REF!</definedName>
    <definedName name="調整済要介護・要支援認定率_【2020】" localSheetId="16">[2]raw!#REF!</definedName>
    <definedName name="提供状況_移動販売サービス【2021】" localSheetId="16">[2]raw!$AZZ$15:$AZZ$91</definedName>
    <definedName name="提供状況_食材配達サービス【2021】" localSheetId="16">[2]raw!$AZY$15:$AZY$91</definedName>
    <definedName name="提供状況_配食サービス【2021】" localSheetId="16">[2]raw!$AZX$15:$AZX$91</definedName>
    <definedName name="提供状況_訪問理美容サービス【2021】" localSheetId="16">[2]raw!$BAA$15:$BAA$91</definedName>
    <definedName name="都道府県">[3]リスト!$C$2:$C$48</definedName>
    <definedName name="要支援１・2の重症化率重症化割合" localSheetId="16">[2]raw!#REF!</definedName>
    <definedName name="要支援者１・２原因疾患別有病状況_認知症" localSheetId="16">[2]raw!#REF!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B114" i="33" l="1"/>
  <c r="CU45" i="1"/>
  <c r="BKZ115" i="33" l="1"/>
  <c r="BKP115" i="33"/>
  <c r="BKF115" i="33"/>
  <c r="BJV115" i="33"/>
  <c r="BIY115" i="33"/>
  <c r="BIM115" i="33"/>
  <c r="BII115" i="33"/>
  <c r="BIF115" i="33"/>
  <c r="BHY115" i="33"/>
  <c r="BHO115" i="33"/>
  <c r="BHE115" i="33"/>
  <c r="BGU115" i="33"/>
  <c r="BGK115" i="33"/>
  <c r="BGA115" i="33"/>
  <c r="BFQ115" i="33"/>
  <c r="AXN115" i="33"/>
  <c r="AXK115" i="33"/>
  <c r="AXI115" i="33"/>
  <c r="AXG115" i="33"/>
  <c r="AXE115" i="33"/>
  <c r="AXC115" i="33"/>
  <c r="AXB115" i="33"/>
  <c r="AWY115" i="33"/>
  <c r="AWW115" i="33"/>
  <c r="AWU115" i="33"/>
  <c r="AWS115" i="33"/>
  <c r="AWF115" i="33"/>
  <c r="AWC115" i="33"/>
  <c r="AVZ115" i="33"/>
  <c r="AVX115" i="33"/>
  <c r="AVU115" i="33"/>
  <c r="AVR115" i="33"/>
  <c r="AVO115" i="33"/>
  <c r="AVL115" i="33"/>
  <c r="AVD115" i="33"/>
  <c r="ASB115" i="33"/>
  <c r="ARX115" i="33"/>
  <c r="ART115" i="33"/>
  <c r="ARR115" i="33"/>
  <c r="ARN115" i="33"/>
  <c r="ARJ115" i="33"/>
  <c r="ARG115" i="33"/>
  <c r="ARD115" i="33"/>
  <c r="AQX115" i="33"/>
  <c r="AQT115" i="33"/>
  <c r="AQK115" i="33"/>
  <c r="AQD115" i="33"/>
  <c r="APW115" i="33"/>
  <c r="APJ115" i="33"/>
  <c r="AOG115" i="33"/>
  <c r="AOD115" i="33"/>
  <c r="AOB115" i="33"/>
  <c r="AOZ115" i="33"/>
  <c r="AOP115" i="33"/>
  <c r="AOM115" i="33"/>
  <c r="AOJ115" i="33"/>
  <c r="ANZ115" i="33"/>
  <c r="ANV115" i="33"/>
  <c r="ANL115" i="33"/>
  <c r="ANB115" i="33"/>
  <c r="AMV115" i="33"/>
  <c r="AMS115" i="33"/>
  <c r="AMQ115" i="33"/>
  <c r="AMO115" i="33"/>
  <c r="AMJ115" i="33"/>
  <c r="AMH115" i="33"/>
  <c r="AMF115" i="33"/>
  <c r="AMD115" i="33"/>
  <c r="AMB115" i="33"/>
  <c r="ALZ115" i="33"/>
  <c r="ALX115" i="33"/>
  <c r="ALH115" i="33"/>
  <c r="AJT115" i="33"/>
  <c r="AJQ115" i="33"/>
  <c r="AJN115" i="33"/>
  <c r="AJK115" i="33"/>
  <c r="AJH115" i="33"/>
  <c r="AJE115" i="33"/>
  <c r="AIY115" i="33"/>
  <c r="AIV115" i="33"/>
  <c r="AIS115" i="33"/>
  <c r="AIP115" i="33"/>
  <c r="AIM115" i="33"/>
  <c r="AHZ115" i="33"/>
  <c r="AHW115" i="33"/>
  <c r="AHT115" i="33"/>
  <c r="AHQ115" i="33"/>
  <c r="AHN115" i="33"/>
  <c r="AHK115" i="33"/>
  <c r="AHH115" i="33"/>
  <c r="AHE115" i="33"/>
  <c r="AHB115" i="33"/>
  <c r="AGY115" i="33"/>
  <c r="AGV115" i="33"/>
  <c r="AGS115" i="33"/>
  <c r="AGP115" i="33"/>
  <c r="AGM115" i="33"/>
  <c r="AGJ115" i="33"/>
  <c r="AGG115" i="33"/>
  <c r="AGD115" i="33"/>
  <c r="AGA115" i="33"/>
  <c r="AFX115" i="33"/>
  <c r="AFU115" i="33"/>
  <c r="AFR115" i="33"/>
  <c r="AFO115" i="33"/>
  <c r="AFL115" i="33"/>
  <c r="AFJ115" i="33"/>
  <c r="AFH115" i="33"/>
  <c r="AFF115" i="33"/>
  <c r="AFD115" i="33"/>
  <c r="AFB115" i="33"/>
  <c r="AEZ115" i="33"/>
  <c r="AEX115" i="33"/>
  <c r="AEV115" i="33"/>
  <c r="AES115" i="33"/>
  <c r="AEP115" i="33"/>
  <c r="AEM115" i="33"/>
  <c r="AEJ115" i="33"/>
  <c r="AEG115" i="33"/>
  <c r="AED115" i="33"/>
  <c r="AEA115" i="33"/>
  <c r="ADR115" i="33"/>
  <c r="ADH115" i="33"/>
  <c r="ADB115" i="33"/>
  <c r="ACR115" i="33"/>
  <c r="ABZ115" i="33"/>
  <c r="ABN115" i="33"/>
  <c r="ABL115" i="33"/>
  <c r="ABJ115" i="33"/>
  <c r="ABH115" i="33"/>
  <c r="ABF115" i="33"/>
  <c r="ABD115" i="33"/>
  <c r="ABB115" i="33"/>
  <c r="AAZ115" i="33"/>
  <c r="AAX115" i="33"/>
  <c r="AAV115" i="33"/>
  <c r="AAT115" i="33"/>
  <c r="AAR115" i="33"/>
  <c r="AAP115" i="33"/>
  <c r="AAN115" i="33"/>
  <c r="AAL115" i="33"/>
  <c r="AAJ115" i="33"/>
  <c r="ZQ115" i="33"/>
  <c r="AAG115" i="33"/>
  <c r="AAF115" i="33"/>
  <c r="ZM115" i="33"/>
  <c r="ZK115" i="33"/>
  <c r="ZI115" i="33"/>
  <c r="ZF115" i="33"/>
  <c r="ZC115" i="33"/>
  <c r="YZ115" i="33"/>
  <c r="YW115" i="33"/>
  <c r="YT115" i="33"/>
  <c r="YQ115" i="33"/>
  <c r="YN115" i="33"/>
  <c r="YM115" i="33"/>
  <c r="YK115" i="33"/>
  <c r="YH115" i="33"/>
  <c r="YG115" i="33"/>
  <c r="YE115" i="33"/>
  <c r="YB115" i="33"/>
  <c r="YA115" i="33"/>
  <c r="XY115" i="33"/>
  <c r="XV115" i="33"/>
  <c r="XU115" i="33"/>
  <c r="XS115" i="33"/>
  <c r="XQ115" i="33"/>
  <c r="XP115" i="33"/>
  <c r="XN115" i="33"/>
  <c r="XF115" i="33"/>
  <c r="XE115" i="33"/>
  <c r="XC115" i="33"/>
  <c r="SX115" i="33"/>
  <c r="SU115" i="33"/>
  <c r="SS115" i="33"/>
  <c r="SQ115" i="33"/>
  <c r="SO115" i="33"/>
  <c r="SM115" i="33"/>
  <c r="SK115" i="33"/>
  <c r="SI115" i="33"/>
  <c r="SG115" i="33"/>
  <c r="SE115" i="33"/>
  <c r="SC115" i="33"/>
  <c r="SA115" i="33"/>
  <c r="RY115" i="33"/>
  <c r="RW115" i="33"/>
  <c r="RU115" i="33"/>
  <c r="RS115" i="33"/>
  <c r="RQ115" i="33"/>
  <c r="RO115" i="33"/>
  <c r="RM115" i="33"/>
  <c r="QS115" i="33"/>
  <c r="QQ115" i="33"/>
  <c r="QO115" i="33"/>
  <c r="QM115" i="33"/>
  <c r="QK115" i="33"/>
  <c r="QI115" i="33"/>
  <c r="QG115" i="33"/>
  <c r="QE115" i="33"/>
  <c r="QC115" i="33"/>
  <c r="QA115" i="33"/>
  <c r="PY115" i="33"/>
  <c r="PW115" i="33"/>
  <c r="PU115" i="33"/>
  <c r="PS115" i="33"/>
  <c r="PQ115" i="33"/>
  <c r="PO115" i="33"/>
  <c r="PM115" i="33"/>
  <c r="OS115" i="33"/>
  <c r="OQ115" i="33"/>
  <c r="ON115" i="33"/>
  <c r="OK115" i="33"/>
  <c r="OH115" i="33"/>
  <c r="OE115" i="33"/>
  <c r="OB115" i="33"/>
  <c r="NY115" i="33"/>
  <c r="NU115" i="33"/>
  <c r="NQ115" i="33"/>
  <c r="NM115" i="33"/>
  <c r="NK115" i="33"/>
  <c r="NE115" i="33"/>
  <c r="MY115" i="33"/>
  <c r="MT115" i="33"/>
  <c r="MN115" i="33"/>
  <c r="MH115" i="33"/>
  <c r="MB115" i="33"/>
  <c r="LV115" i="33"/>
  <c r="LP115" i="33"/>
  <c r="LJ115" i="33"/>
  <c r="LF115" i="33"/>
  <c r="KM115" i="33"/>
  <c r="KK115" i="33"/>
  <c r="HM115" i="33"/>
  <c r="HH115" i="33"/>
  <c r="GG115" i="33"/>
  <c r="GB115" i="33"/>
  <c r="GL115" i="33"/>
  <c r="GQ115" i="33"/>
  <c r="GS115" i="33"/>
  <c r="GN115" i="33"/>
  <c r="GI115" i="33"/>
  <c r="GD115" i="33"/>
  <c r="FY115" i="33"/>
  <c r="FV115" i="33"/>
  <c r="FQ115" i="33"/>
  <c r="FB115" i="33"/>
  <c r="EZ115" i="33"/>
  <c r="EW115" i="33"/>
  <c r="EU115" i="33"/>
  <c r="ER115" i="33"/>
  <c r="EP115" i="33"/>
  <c r="EM115" i="33"/>
  <c r="EH115" i="33"/>
  <c r="EE115" i="33"/>
  <c r="EB115" i="33"/>
  <c r="DY115" i="33"/>
  <c r="DW115" i="33"/>
  <c r="DU115" i="33"/>
  <c r="DS115" i="33"/>
  <c r="DQ115" i="33"/>
  <c r="DO115" i="33"/>
  <c r="DL115" i="33"/>
  <c r="DJ115" i="33"/>
  <c r="DG115" i="33"/>
  <c r="DD115" i="33"/>
  <c r="DA115" i="33"/>
  <c r="CY115" i="33"/>
  <c r="CX115" i="33"/>
  <c r="CW115" i="33"/>
  <c r="CU115" i="33"/>
  <c r="CR115" i="33"/>
  <c r="CQ115" i="33"/>
  <c r="CP115" i="33"/>
  <c r="CN115" i="33"/>
  <c r="CL115" i="33"/>
  <c r="CI115" i="33"/>
  <c r="CF115" i="33"/>
  <c r="CC115" i="33"/>
  <c r="BZ115" i="33"/>
  <c r="BW115" i="33"/>
  <c r="BT115" i="33"/>
  <c r="BQ115" i="33"/>
  <c r="BN115" i="33"/>
  <c r="BK115" i="33"/>
  <c r="BH115" i="33"/>
  <c r="BE115" i="33"/>
  <c r="BB115" i="33"/>
  <c r="AZ115" i="33"/>
  <c r="AX115" i="33"/>
  <c r="AV115" i="33"/>
  <c r="AR115" i="33"/>
  <c r="AP115" i="33"/>
  <c r="AJ115" i="33"/>
  <c r="AG115" i="33"/>
  <c r="AE115" i="33"/>
  <c r="AA115" i="33" l="1"/>
  <c r="W115" i="33"/>
  <c r="T115" i="33"/>
  <c r="P115" i="33"/>
  <c r="L115" i="33"/>
  <c r="I115" i="33"/>
  <c r="BIF16" i="33"/>
  <c r="BIF17" i="33"/>
  <c r="BIF18" i="33"/>
  <c r="BIF19" i="33"/>
  <c r="BIF20" i="33"/>
  <c r="BIF21" i="33"/>
  <c r="BIF22" i="33"/>
  <c r="BIF23" i="33"/>
  <c r="BIF24" i="33"/>
  <c r="BIF25" i="33"/>
  <c r="BIF26" i="33"/>
  <c r="BIF27" i="33"/>
  <c r="BIF28" i="33"/>
  <c r="BIF29" i="33"/>
  <c r="BIF30" i="33"/>
  <c r="BIF31" i="33"/>
  <c r="BIF32" i="33"/>
  <c r="BIF33" i="33"/>
  <c r="BIF34" i="33"/>
  <c r="BIF35" i="33"/>
  <c r="BIF36" i="33"/>
  <c r="BIF37" i="33"/>
  <c r="BIF38" i="33"/>
  <c r="BIF39" i="33"/>
  <c r="BIF40" i="33"/>
  <c r="BIF41" i="33"/>
  <c r="BIF42" i="33"/>
  <c r="BIF43" i="33"/>
  <c r="BIF44" i="33"/>
  <c r="BIF45" i="33"/>
  <c r="BIF46" i="33"/>
  <c r="BIF47" i="33"/>
  <c r="BIF48" i="33"/>
  <c r="BIF49" i="33"/>
  <c r="BIF50" i="33"/>
  <c r="BIF51" i="33"/>
  <c r="BIF52" i="33"/>
  <c r="BIF53" i="33"/>
  <c r="BIF54" i="33"/>
  <c r="BIF55" i="33"/>
  <c r="BIF56" i="33"/>
  <c r="BIF57" i="33"/>
  <c r="BIF58" i="33"/>
  <c r="BIF59" i="33"/>
  <c r="BIF60" i="33"/>
  <c r="BIF61" i="33"/>
  <c r="BIF62" i="33"/>
  <c r="BIF63" i="33"/>
  <c r="BIF64" i="33"/>
  <c r="BIF65" i="33"/>
  <c r="BIF66" i="33"/>
  <c r="BIF67" i="33"/>
  <c r="BIF68" i="33"/>
  <c r="BIF69" i="33"/>
  <c r="BIF70" i="33"/>
  <c r="BIF71" i="33"/>
  <c r="BIF72" i="33"/>
  <c r="BIF73" i="33"/>
  <c r="BIF74" i="33"/>
  <c r="BIF75" i="33"/>
  <c r="BIF76" i="33"/>
  <c r="BIF77" i="33"/>
  <c r="BIF78" i="33"/>
  <c r="BIF79" i="33"/>
  <c r="BIF80" i="33"/>
  <c r="BIF81" i="33"/>
  <c r="BIF82" i="33"/>
  <c r="BIF83" i="33"/>
  <c r="BIF84" i="33"/>
  <c r="BIF85" i="33"/>
  <c r="BIF86" i="33"/>
  <c r="BIF87" i="33"/>
  <c r="BIF88" i="33"/>
  <c r="BIF89" i="33"/>
  <c r="BIF90" i="33"/>
  <c r="BIF91" i="33"/>
  <c r="BIF15" i="33"/>
  <c r="ARO15" i="33" l="1"/>
  <c r="BS16" i="32" l="1"/>
  <c r="BMH110" i="33" l="1"/>
  <c r="BMG110" i="33"/>
  <c r="BMF110" i="33"/>
  <c r="BME110" i="33"/>
  <c r="BMD110" i="33"/>
  <c r="BMC110" i="33"/>
  <c r="BMB110" i="33"/>
  <c r="BMA110" i="33"/>
  <c r="BLZ110" i="33"/>
  <c r="BLY110" i="33"/>
  <c r="BLX110" i="33"/>
  <c r="BLW110" i="33"/>
  <c r="BLV110" i="33"/>
  <c r="BLU110" i="33"/>
  <c r="BLT110" i="33"/>
  <c r="BMH109" i="33"/>
  <c r="BMG109" i="33"/>
  <c r="BMF109" i="33"/>
  <c r="BME109" i="33"/>
  <c r="BMD109" i="33"/>
  <c r="BMC109" i="33"/>
  <c r="BMB109" i="33"/>
  <c r="BMA109" i="33"/>
  <c r="BLZ109" i="33"/>
  <c r="BLY109" i="33"/>
  <c r="BLX109" i="33"/>
  <c r="BLW109" i="33"/>
  <c r="BLV109" i="33"/>
  <c r="BLU109" i="33"/>
  <c r="BLT109" i="33"/>
  <c r="BMH108" i="33"/>
  <c r="BMG108" i="33"/>
  <c r="BMF108" i="33"/>
  <c r="BME108" i="33"/>
  <c r="BMD108" i="33"/>
  <c r="BMC108" i="33"/>
  <c r="BMB108" i="33"/>
  <c r="BMA108" i="33"/>
  <c r="BLZ108" i="33"/>
  <c r="BLY108" i="33"/>
  <c r="BLX108" i="33"/>
  <c r="BLW108" i="33"/>
  <c r="BLV108" i="33"/>
  <c r="BLU108" i="33"/>
  <c r="BLT108" i="33"/>
  <c r="BMH107" i="33"/>
  <c r="BMG107" i="33"/>
  <c r="BMF107" i="33"/>
  <c r="BME107" i="33"/>
  <c r="BMD107" i="33"/>
  <c r="BMC107" i="33"/>
  <c r="BMB107" i="33"/>
  <c r="BMA107" i="33"/>
  <c r="BLZ107" i="33"/>
  <c r="BLY107" i="33"/>
  <c r="BLX107" i="33"/>
  <c r="BLW107" i="33"/>
  <c r="BLV107" i="33"/>
  <c r="BLU107" i="33"/>
  <c r="BLT107" i="33"/>
  <c r="BMH106" i="33"/>
  <c r="BMG106" i="33"/>
  <c r="BMF106" i="33"/>
  <c r="BME106" i="33"/>
  <c r="BMD106" i="33"/>
  <c r="BMC106" i="33"/>
  <c r="BMB106" i="33"/>
  <c r="BMA106" i="33"/>
  <c r="BLZ106" i="33"/>
  <c r="BLY106" i="33"/>
  <c r="BLX106" i="33"/>
  <c r="BLW106" i="33"/>
  <c r="BLV106" i="33"/>
  <c r="BLU106" i="33"/>
  <c r="BLT106" i="33"/>
  <c r="BMH105" i="33"/>
  <c r="BMG105" i="33"/>
  <c r="BMF105" i="33"/>
  <c r="BME105" i="33"/>
  <c r="BMD105" i="33"/>
  <c r="BMC105" i="33"/>
  <c r="BMB105" i="33"/>
  <c r="BMA105" i="33"/>
  <c r="BLZ105" i="33"/>
  <c r="BLY105" i="33"/>
  <c r="BLX105" i="33"/>
  <c r="BLW105" i="33"/>
  <c r="BLV105" i="33"/>
  <c r="BLU105" i="33"/>
  <c r="BLT105" i="33"/>
  <c r="BR55" i="5" l="1"/>
  <c r="BN55" i="5"/>
  <c r="BH55" i="5"/>
  <c r="BB55" i="5"/>
  <c r="AOP119" i="33" l="1"/>
  <c r="AOM119" i="33"/>
  <c r="AOJ119" i="33"/>
  <c r="AOG119" i="33"/>
  <c r="CX28" i="32"/>
  <c r="BS29" i="32"/>
  <c r="AO28" i="32"/>
  <c r="CX44" i="32" l="1"/>
  <c r="BR57" i="5" l="1"/>
  <c r="BR56" i="5"/>
  <c r="BN56" i="5"/>
  <c r="AO28" i="3"/>
  <c r="DB42" i="8"/>
  <c r="AV51" i="1"/>
  <c r="AV50" i="1"/>
  <c r="EC24" i="33" l="1"/>
  <c r="CJ16" i="33"/>
  <c r="CE105" i="33"/>
  <c r="CF105" i="33"/>
  <c r="CG105" i="33"/>
  <c r="CH105" i="33"/>
  <c r="CI105" i="33"/>
  <c r="CE106" i="33"/>
  <c r="CF106" i="33"/>
  <c r="CG106" i="33"/>
  <c r="CH106" i="33"/>
  <c r="CI106" i="33"/>
  <c r="CE107" i="33"/>
  <c r="CF107" i="33"/>
  <c r="CG107" i="33"/>
  <c r="CH107" i="33"/>
  <c r="CI107" i="33"/>
  <c r="CE108" i="33"/>
  <c r="CF108" i="33"/>
  <c r="CG108" i="33"/>
  <c r="CH108" i="33"/>
  <c r="CI108" i="33"/>
  <c r="CE109" i="33"/>
  <c r="CF109" i="33"/>
  <c r="CG109" i="33"/>
  <c r="CH109" i="33"/>
  <c r="CI109" i="33"/>
  <c r="CE110" i="33"/>
  <c r="CF110" i="33"/>
  <c r="CG110" i="33"/>
  <c r="CH110" i="33"/>
  <c r="CI110" i="33"/>
  <c r="CJ15" i="33"/>
  <c r="CJ17" i="33"/>
  <c r="CJ18" i="33"/>
  <c r="CJ19" i="33"/>
  <c r="CJ20" i="33"/>
  <c r="CJ21" i="33"/>
  <c r="CJ22" i="33"/>
  <c r="CJ23" i="33"/>
  <c r="CJ24" i="33"/>
  <c r="CJ25" i="33"/>
  <c r="CJ26" i="33"/>
  <c r="CJ27" i="33"/>
  <c r="CJ28" i="33"/>
  <c r="CJ29" i="33"/>
  <c r="CJ30" i="33"/>
  <c r="CJ31" i="33"/>
  <c r="CJ32" i="33"/>
  <c r="CJ33" i="33"/>
  <c r="CJ34" i="33"/>
  <c r="CJ35" i="33"/>
  <c r="CJ36" i="33"/>
  <c r="CJ37" i="33"/>
  <c r="CJ38" i="33"/>
  <c r="CJ39" i="33"/>
  <c r="CJ40" i="33"/>
  <c r="CJ41" i="33"/>
  <c r="CJ42" i="33"/>
  <c r="CJ43" i="33"/>
  <c r="CJ44" i="33"/>
  <c r="CJ45" i="33"/>
  <c r="CJ46" i="33"/>
  <c r="CJ47" i="33"/>
  <c r="CJ48" i="33"/>
  <c r="CJ49" i="33"/>
  <c r="CJ50" i="33"/>
  <c r="CJ51" i="33"/>
  <c r="CJ52" i="33"/>
  <c r="CJ53" i="33"/>
  <c r="CJ54" i="33"/>
  <c r="CJ55" i="33"/>
  <c r="CJ56" i="33"/>
  <c r="CJ57" i="33"/>
  <c r="CJ58" i="33"/>
  <c r="CJ59" i="33"/>
  <c r="CJ60" i="33"/>
  <c r="CJ61" i="33"/>
  <c r="CJ62" i="33"/>
  <c r="CJ63" i="33"/>
  <c r="CJ64" i="33"/>
  <c r="CJ65" i="33"/>
  <c r="CJ66" i="33"/>
  <c r="CJ67" i="33"/>
  <c r="CJ68" i="33"/>
  <c r="CJ69" i="33"/>
  <c r="CJ70" i="33"/>
  <c r="CJ71" i="33"/>
  <c r="CJ72" i="33"/>
  <c r="CJ73" i="33"/>
  <c r="CJ74" i="33"/>
  <c r="CJ75" i="33"/>
  <c r="CJ76" i="33"/>
  <c r="CJ77" i="33"/>
  <c r="CJ78" i="33"/>
  <c r="CJ79" i="33"/>
  <c r="CJ80" i="33"/>
  <c r="CJ81" i="33"/>
  <c r="CJ82" i="33"/>
  <c r="CJ83" i="33"/>
  <c r="CJ84" i="33"/>
  <c r="CJ85" i="33"/>
  <c r="CJ86" i="33"/>
  <c r="CJ87" i="33"/>
  <c r="CJ88" i="33"/>
  <c r="CJ89" i="33"/>
  <c r="CJ90" i="33"/>
  <c r="CJ91" i="33"/>
  <c r="LO114" i="33" l="1"/>
  <c r="LL114" i="33"/>
  <c r="BO72" i="8" s="1"/>
  <c r="BS72" i="8" s="1"/>
  <c r="AJU16" i="33" l="1"/>
  <c r="AJU17" i="33"/>
  <c r="AJU18" i="33"/>
  <c r="AJU19" i="33"/>
  <c r="AJU20" i="33"/>
  <c r="AJU21" i="33"/>
  <c r="AJU22" i="33"/>
  <c r="AJU23" i="33"/>
  <c r="AJU24" i="33"/>
  <c r="AJU25" i="33"/>
  <c r="AJU26" i="33"/>
  <c r="AJU27" i="33"/>
  <c r="AJU28" i="33"/>
  <c r="AJU29" i="33"/>
  <c r="AJU30" i="33"/>
  <c r="AJU31" i="33"/>
  <c r="AJU32" i="33"/>
  <c r="AJU33" i="33"/>
  <c r="AJU34" i="33"/>
  <c r="AJU35" i="33"/>
  <c r="AJU36" i="33"/>
  <c r="AJU37" i="33"/>
  <c r="AJU38" i="33"/>
  <c r="AJU39" i="33"/>
  <c r="AJU40" i="33"/>
  <c r="AJU41" i="33"/>
  <c r="AJU42" i="33"/>
  <c r="AJU43" i="33"/>
  <c r="AJU44" i="33"/>
  <c r="AJU45" i="33"/>
  <c r="AJU46" i="33"/>
  <c r="AJU47" i="33"/>
  <c r="AJU48" i="33"/>
  <c r="AJU49" i="33"/>
  <c r="AJU50" i="33"/>
  <c r="AJU51" i="33"/>
  <c r="AJU52" i="33"/>
  <c r="AJU53" i="33"/>
  <c r="AJU54" i="33"/>
  <c r="AJU55" i="33"/>
  <c r="AJU56" i="33"/>
  <c r="AJU57" i="33"/>
  <c r="AJU58" i="33"/>
  <c r="AJU59" i="33"/>
  <c r="AJU60" i="33"/>
  <c r="AJU61" i="33"/>
  <c r="AJU62" i="33"/>
  <c r="AJU63" i="33"/>
  <c r="AJU64" i="33"/>
  <c r="AJU65" i="33"/>
  <c r="AJU66" i="33"/>
  <c r="AJU67" i="33"/>
  <c r="AJU68" i="33"/>
  <c r="AJU69" i="33"/>
  <c r="AJU70" i="33"/>
  <c r="AJU71" i="33"/>
  <c r="AJU72" i="33"/>
  <c r="AJU73" i="33"/>
  <c r="AJU74" i="33"/>
  <c r="AJU75" i="33"/>
  <c r="AJU76" i="33"/>
  <c r="AJU77" i="33"/>
  <c r="AJU78" i="33"/>
  <c r="AJU79" i="33"/>
  <c r="AJU80" i="33"/>
  <c r="AJU81" i="33"/>
  <c r="AJU82" i="33"/>
  <c r="AJU83" i="33"/>
  <c r="AJU84" i="33"/>
  <c r="AJU85" i="33"/>
  <c r="AJU86" i="33"/>
  <c r="AJU87" i="33"/>
  <c r="AJU88" i="33"/>
  <c r="AJU89" i="33"/>
  <c r="AJU90" i="33"/>
  <c r="AJU91" i="33"/>
  <c r="AJU15" i="33"/>
  <c r="AH15" i="33" l="1"/>
  <c r="AN16" i="33" l="1"/>
  <c r="AK16" i="33"/>
  <c r="AH16" i="33"/>
  <c r="AB19" i="33"/>
  <c r="AB15" i="33"/>
  <c r="AB16" i="33"/>
  <c r="U15" i="33"/>
  <c r="BM105" i="33" l="1"/>
  <c r="BN105" i="33"/>
  <c r="BO105" i="33"/>
  <c r="BP105" i="33"/>
  <c r="BQ105" i="33"/>
  <c r="BR105" i="33"/>
  <c r="BM106" i="33"/>
  <c r="BN106" i="33"/>
  <c r="BO106" i="33"/>
  <c r="BP106" i="33"/>
  <c r="BQ106" i="33"/>
  <c r="BR106" i="33"/>
  <c r="BM107" i="33"/>
  <c r="BN107" i="33"/>
  <c r="BO107" i="33"/>
  <c r="BP107" i="33"/>
  <c r="BQ107" i="33"/>
  <c r="BR107" i="33"/>
  <c r="BM108" i="33"/>
  <c r="BN108" i="33"/>
  <c r="BO108" i="33"/>
  <c r="BP108" i="33"/>
  <c r="BQ108" i="33"/>
  <c r="BR108" i="33"/>
  <c r="BM109" i="33"/>
  <c r="BN109" i="33"/>
  <c r="BO109" i="33"/>
  <c r="BP109" i="33"/>
  <c r="BQ109" i="33"/>
  <c r="BR109" i="33"/>
  <c r="BM110" i="33"/>
  <c r="BN110" i="33"/>
  <c r="BO110" i="33"/>
  <c r="BP110" i="33"/>
  <c r="BQ110" i="33"/>
  <c r="BR110" i="33"/>
  <c r="YK1" i="33" l="1"/>
  <c r="XQ1" i="33"/>
  <c r="XR1" i="33"/>
  <c r="XS1" i="33"/>
  <c r="XT1" i="33"/>
  <c r="XU1" i="33"/>
  <c r="XW1" i="33"/>
  <c r="YD1" i="33"/>
  <c r="YV1" i="33"/>
  <c r="YX1" i="33"/>
  <c r="ZE1" i="33"/>
  <c r="ZH1" i="33"/>
  <c r="ZI1" i="33"/>
  <c r="ZJ1" i="33"/>
  <c r="ZN1" i="33"/>
  <c r="AAB1" i="33"/>
  <c r="AAG1" i="33"/>
  <c r="AAJ1" i="33"/>
  <c r="AAN1" i="33"/>
  <c r="AAT1" i="33"/>
  <c r="AAW1" i="33"/>
  <c r="ABA1" i="33"/>
  <c r="ABE1" i="33"/>
  <c r="ABJ1" i="33"/>
  <c r="ABT1" i="33"/>
  <c r="ACD1" i="33"/>
  <c r="ACE1" i="33"/>
  <c r="ACF1" i="33"/>
  <c r="ACI1" i="33"/>
  <c r="ACJ1" i="33"/>
  <c r="ACK1" i="33"/>
  <c r="ACQ1" i="33"/>
  <c r="ADG1" i="33"/>
  <c r="ADH1" i="33"/>
  <c r="ADP1" i="33"/>
  <c r="ADR1" i="33"/>
  <c r="ADS1" i="33"/>
  <c r="ADT1" i="33"/>
  <c r="ADW1" i="33"/>
  <c r="AEJ1" i="33"/>
  <c r="AEP1" i="33"/>
  <c r="AES1" i="33"/>
  <c r="AEU1" i="33"/>
  <c r="AFC1" i="33"/>
  <c r="AFG1" i="33"/>
  <c r="AFI1" i="33"/>
  <c r="AFK1" i="33"/>
  <c r="AFT1" i="33"/>
  <c r="AGB1" i="33"/>
  <c r="AGK1" i="33"/>
  <c r="AGO1" i="33"/>
  <c r="AGQ1" i="33"/>
  <c r="AGR1" i="33"/>
  <c r="AGS1" i="33"/>
  <c r="AGT1" i="33"/>
  <c r="AGX1" i="33"/>
  <c r="AHQ1" i="33"/>
  <c r="AHR1" i="33"/>
  <c r="AHW1" i="33"/>
  <c r="AHX1" i="33"/>
  <c r="AHY1" i="33"/>
  <c r="AIC1" i="33"/>
  <c r="AIE1" i="33"/>
  <c r="AIR1" i="33"/>
  <c r="AIY1" i="33"/>
  <c r="AJC1" i="33"/>
  <c r="AJD1" i="33"/>
  <c r="AJH1" i="33"/>
  <c r="AJL1" i="33"/>
  <c r="AJQ1" i="33"/>
  <c r="AJR1" i="33"/>
  <c r="AJU1" i="33"/>
  <c r="AKI1" i="33"/>
  <c r="AKM1" i="33"/>
  <c r="AKR1" i="33"/>
  <c r="AKU1" i="33"/>
  <c r="AKV1" i="33"/>
  <c r="AKX1" i="33"/>
  <c r="AKY1" i="33"/>
  <c r="ALC1" i="33"/>
  <c r="ALS1" i="33"/>
  <c r="ALT1" i="33"/>
  <c r="ALU1" i="33"/>
  <c r="ALW1" i="33"/>
  <c r="ALY1" i="33"/>
  <c r="AME1" i="33"/>
  <c r="AMH1" i="33"/>
  <c r="AML1" i="33"/>
  <c r="AMX1" i="33"/>
  <c r="AMY1" i="33"/>
  <c r="AMZ1" i="33"/>
  <c r="ANF1" i="33"/>
  <c r="ANJ1" i="33"/>
  <c r="ANQ1" i="33"/>
  <c r="ANR1" i="33"/>
  <c r="ANU1" i="33"/>
  <c r="AOD1" i="33"/>
  <c r="AOK1" i="33"/>
  <c r="AOM1" i="33"/>
  <c r="AON1" i="33"/>
  <c r="AOQ1" i="33"/>
  <c r="AOR1" i="33"/>
  <c r="AOT1" i="33"/>
  <c r="APA1" i="33"/>
  <c r="APM1" i="33"/>
  <c r="APQ1" i="33"/>
  <c r="APT1" i="33"/>
  <c r="APU1" i="33"/>
  <c r="APW1" i="33"/>
  <c r="APX1" i="33"/>
  <c r="APZ1" i="33"/>
  <c r="AQL1" i="33"/>
  <c r="AQR1" i="33"/>
  <c r="AQS1" i="33"/>
  <c r="AQW1" i="33"/>
  <c r="AQZ1" i="33"/>
  <c r="ARH1" i="33"/>
  <c r="ARI1" i="33"/>
  <c r="ARK1" i="33"/>
  <c r="ARN1" i="33"/>
  <c r="ARX1" i="33"/>
  <c r="ASF1" i="33"/>
  <c r="ASG1" i="33"/>
  <c r="ASH1" i="33"/>
  <c r="ASI1" i="33"/>
  <c r="ASJ1" i="33"/>
  <c r="ASK1" i="33"/>
  <c r="ASS1" i="33"/>
  <c r="ATA1" i="33"/>
  <c r="ATE1" i="33"/>
  <c r="ATI1" i="33"/>
  <c r="ATJ1" i="33"/>
  <c r="ATL1" i="33"/>
  <c r="ATM1" i="33"/>
  <c r="ATR1" i="33"/>
  <c r="ATW1" i="33"/>
  <c r="AUG1" i="33"/>
  <c r="AUH1" i="33"/>
  <c r="AUI1" i="33"/>
  <c r="AUM1" i="33"/>
  <c r="AUU1" i="33"/>
  <c r="AUV1" i="33"/>
  <c r="AUW1" i="33"/>
  <c r="AVA1" i="33"/>
  <c r="AVH1" i="33"/>
  <c r="AVR1" i="33"/>
  <c r="AVS1" i="33"/>
  <c r="AVT1" i="33"/>
  <c r="AVU1" i="33"/>
  <c r="AVW1" i="33"/>
  <c r="AVX1" i="33"/>
  <c r="AVZ1" i="33"/>
  <c r="AWN1" i="33"/>
  <c r="AWO1" i="33"/>
  <c r="AWR1" i="33"/>
  <c r="AWU1" i="33"/>
  <c r="AWY1" i="33"/>
  <c r="AWZ1" i="33"/>
  <c r="AXB1" i="33"/>
  <c r="AXI1" i="33"/>
  <c r="AXT1" i="33"/>
  <c r="AXU1" i="33"/>
  <c r="AXV1" i="33"/>
  <c r="AXX1" i="33"/>
  <c r="AYF1" i="33"/>
  <c r="AYG1" i="33"/>
  <c r="AYJ1" i="33"/>
  <c r="AYL1" i="33"/>
  <c r="AYV1" i="33"/>
  <c r="AZA1" i="33"/>
  <c r="AZC1" i="33"/>
  <c r="AZF1" i="33"/>
  <c r="AZH1" i="33"/>
  <c r="AZI1" i="33"/>
  <c r="AZK1" i="33"/>
  <c r="AZM1" i="33"/>
  <c r="BAB1" i="33"/>
  <c r="BAC1" i="33"/>
  <c r="BAF1" i="33"/>
  <c r="BAG1" i="33"/>
  <c r="BAH1" i="33"/>
  <c r="BAI1" i="33"/>
  <c r="BAO1" i="33"/>
  <c r="BAV1" i="33"/>
  <c r="BBF1" i="33"/>
  <c r="BBK1" i="33"/>
  <c r="BBL1" i="33"/>
  <c r="BBO1" i="33"/>
  <c r="BBR1" i="33"/>
  <c r="BBS1" i="33"/>
  <c r="BBW1" i="33"/>
  <c r="BCB1" i="33"/>
  <c r="BCG1" i="33"/>
  <c r="BCN1" i="33"/>
  <c r="BCO1" i="33"/>
  <c r="BCR1" i="33"/>
  <c r="BCS1" i="33"/>
  <c r="BCT1" i="33"/>
  <c r="BCW1" i="33"/>
  <c r="BCZ1" i="33"/>
  <c r="BDM1" i="33"/>
  <c r="BDN1" i="33"/>
  <c r="BDO1" i="33"/>
  <c r="BDQ1" i="33"/>
  <c r="BDR1" i="33"/>
  <c r="BDS1" i="33"/>
  <c r="BDX1" i="33"/>
  <c r="BED1" i="33"/>
  <c r="BEK1" i="33"/>
  <c r="BEL1" i="33"/>
  <c r="BEM1" i="33"/>
  <c r="BEQ1" i="33"/>
  <c r="BEW1" i="33"/>
  <c r="BEX1" i="33"/>
  <c r="BEY1" i="33"/>
  <c r="BFA1" i="33"/>
  <c r="BFK1" i="33"/>
  <c r="BFN1" i="33"/>
  <c r="BFO1" i="33"/>
  <c r="BFP1" i="33"/>
  <c r="BFQ1" i="33"/>
  <c r="BFU1" i="33"/>
  <c r="BFX1" i="33"/>
  <c r="BFZ1" i="33"/>
  <c r="BGL1" i="33"/>
  <c r="BGM1" i="33"/>
  <c r="BGN1" i="33"/>
  <c r="BGO1" i="33"/>
  <c r="BGQ1" i="33"/>
  <c r="BGR1" i="33"/>
  <c r="BGT1" i="33"/>
  <c r="BHC1" i="33"/>
  <c r="BHG1" i="33"/>
  <c r="BHH1" i="33"/>
  <c r="BHJ1" i="33"/>
  <c r="BHL1" i="33"/>
  <c r="BHS1" i="33"/>
  <c r="BHT1" i="33"/>
  <c r="BHU1" i="33"/>
  <c r="BHX1" i="33"/>
  <c r="BIG1" i="33"/>
  <c r="BIK1" i="33"/>
  <c r="BIM1" i="33"/>
  <c r="BIN1" i="33"/>
  <c r="BIO1" i="33"/>
  <c r="BIP1" i="33"/>
  <c r="BIQ1" i="33"/>
  <c r="BIU1" i="33"/>
  <c r="BJD1" i="33"/>
  <c r="BJE1" i="33"/>
  <c r="BJH1" i="33"/>
  <c r="BJK1" i="33"/>
  <c r="BJL1" i="33"/>
  <c r="BJM1" i="33"/>
  <c r="BJO1" i="33"/>
  <c r="BJS1" i="33"/>
  <c r="BKA1" i="33"/>
  <c r="BKB1" i="33"/>
  <c r="BKC1" i="33"/>
  <c r="BKE1" i="33"/>
  <c r="BKL1" i="33"/>
  <c r="BKM1" i="33"/>
  <c r="BKN1" i="33"/>
  <c r="BKP1" i="33"/>
  <c r="BKU1" i="33"/>
  <c r="BLA1" i="33"/>
  <c r="BLB1" i="33"/>
  <c r="BLC1" i="33"/>
  <c r="BLD1" i="33"/>
  <c r="BLE1" i="33"/>
  <c r="BLF1" i="33"/>
  <c r="BLI1" i="33"/>
  <c r="BLR1" i="33"/>
  <c r="BLS1" i="33"/>
  <c r="BLU1" i="33"/>
  <c r="BLV1" i="33"/>
  <c r="BLY1" i="33"/>
  <c r="BLZ1" i="33"/>
  <c r="BMB1" i="33"/>
  <c r="BMG1" i="33"/>
  <c r="BMM1" i="33"/>
  <c r="BMN1" i="33"/>
  <c r="BMO1" i="33"/>
  <c r="BMQ1" i="33"/>
  <c r="BMU1" i="33"/>
  <c r="BMV1" i="33"/>
  <c r="BMY1" i="33"/>
  <c r="BNA1" i="33"/>
  <c r="BNG1" i="33"/>
  <c r="BNL1" i="33"/>
  <c r="BNM1" i="33"/>
  <c r="BNN1" i="33"/>
  <c r="BNO1" i="33"/>
  <c r="OO1" i="33"/>
  <c r="OP1" i="33"/>
  <c r="OR1" i="33"/>
  <c r="PB1" i="33"/>
  <c r="PC1" i="33"/>
  <c r="PD1" i="33"/>
  <c r="PE1" i="33"/>
  <c r="PF1" i="33"/>
  <c r="PG1" i="33"/>
  <c r="PK1" i="33"/>
  <c r="PP1" i="33"/>
  <c r="PT1" i="33"/>
  <c r="PW1" i="33"/>
  <c r="PY1" i="33"/>
  <c r="QA1" i="33"/>
  <c r="QD1" i="33"/>
  <c r="QE1" i="33"/>
  <c r="QF1" i="33"/>
  <c r="QK1" i="33"/>
  <c r="QP1" i="33"/>
  <c r="QS1" i="33"/>
  <c r="QT1" i="33"/>
  <c r="QX1" i="33"/>
  <c r="QY1" i="33"/>
  <c r="QZ1" i="33"/>
  <c r="RA1" i="33"/>
  <c r="RC1" i="33"/>
  <c r="RM1" i="33"/>
  <c r="RN1" i="33"/>
  <c r="RO1" i="33"/>
  <c r="RP1" i="33"/>
  <c r="RQ1" i="33"/>
  <c r="RR1" i="33"/>
  <c r="RU1" i="33"/>
  <c r="SA1" i="33"/>
  <c r="SE1" i="33"/>
  <c r="SG1" i="33"/>
  <c r="SH1" i="33"/>
  <c r="SL1" i="33"/>
  <c r="SO1" i="33"/>
  <c r="SP1" i="33"/>
  <c r="SQ1" i="33"/>
  <c r="ST1" i="33"/>
  <c r="TA1" i="33"/>
  <c r="TE1" i="33"/>
  <c r="TF1" i="33"/>
  <c r="TG1" i="33"/>
  <c r="TH1" i="33"/>
  <c r="TK1" i="33"/>
  <c r="TL1" i="33"/>
  <c r="TN1" i="33"/>
  <c r="TX1" i="33"/>
  <c r="TY1" i="33"/>
  <c r="TZ1" i="33"/>
  <c r="UA1" i="33"/>
  <c r="UC1" i="33"/>
  <c r="UD1" i="33"/>
  <c r="UF1" i="33"/>
  <c r="UL1" i="33"/>
  <c r="UQ1" i="33"/>
  <c r="UR1" i="33"/>
  <c r="US1" i="33"/>
  <c r="UU1" i="33"/>
  <c r="VA1" i="33"/>
  <c r="VB1" i="33"/>
  <c r="VC1" i="33"/>
  <c r="VE1" i="33"/>
  <c r="VM1" i="33"/>
  <c r="VN1" i="33"/>
  <c r="VP1" i="33"/>
  <c r="VQ1" i="33"/>
  <c r="VR1" i="33"/>
  <c r="VS1" i="33"/>
  <c r="VT1" i="33"/>
  <c r="VY1" i="33"/>
  <c r="WE1" i="33"/>
  <c r="WF1" i="33"/>
  <c r="WG1" i="33"/>
  <c r="WH1" i="33"/>
  <c r="WL1" i="33"/>
  <c r="WM1" i="33"/>
  <c r="WN1" i="33"/>
  <c r="WQ1" i="33"/>
  <c r="WY1" i="33"/>
  <c r="WZ1" i="33"/>
  <c r="XA1" i="33"/>
  <c r="XB1" i="33"/>
  <c r="XC1" i="33"/>
  <c r="XD1" i="33"/>
  <c r="OM1" i="33"/>
  <c r="OE1" i="33"/>
  <c r="OK1" i="33"/>
  <c r="OL1" i="33"/>
  <c r="NY1" i="33"/>
  <c r="NZ1" i="33"/>
  <c r="OA1" i="33"/>
  <c r="OC1" i="33"/>
  <c r="BIY16" i="33"/>
  <c r="BIY17" i="33"/>
  <c r="BIY18" i="33"/>
  <c r="BIY19" i="33"/>
  <c r="BIY20" i="33"/>
  <c r="BIY21" i="33"/>
  <c r="BIY22" i="33"/>
  <c r="BIY23" i="33"/>
  <c r="BIY24" i="33"/>
  <c r="BIY25" i="33"/>
  <c r="BIY26" i="33"/>
  <c r="BIY27" i="33"/>
  <c r="BIY28" i="33"/>
  <c r="BIY29" i="33"/>
  <c r="BIY30" i="33"/>
  <c r="BIY31" i="33"/>
  <c r="BIY32" i="33"/>
  <c r="BIY33" i="33"/>
  <c r="BIY34" i="33"/>
  <c r="BIY35" i="33"/>
  <c r="BIY36" i="33"/>
  <c r="BIY37" i="33"/>
  <c r="BIY38" i="33"/>
  <c r="BIY39" i="33"/>
  <c r="BIY40" i="33"/>
  <c r="BIY41" i="33"/>
  <c r="BIY42" i="33"/>
  <c r="BIY43" i="33"/>
  <c r="BIY44" i="33"/>
  <c r="BIY45" i="33"/>
  <c r="BIY46" i="33"/>
  <c r="BIY47" i="33"/>
  <c r="BIY48" i="33"/>
  <c r="BIY49" i="33"/>
  <c r="BIY50" i="33"/>
  <c r="BIY51" i="33"/>
  <c r="BIY52" i="33"/>
  <c r="BIY53" i="33"/>
  <c r="BIY54" i="33"/>
  <c r="BIY55" i="33"/>
  <c r="BIY56" i="33"/>
  <c r="BIY57" i="33"/>
  <c r="BIY58" i="33"/>
  <c r="BIY59" i="33"/>
  <c r="BIY60" i="33"/>
  <c r="BIY61" i="33"/>
  <c r="BIY62" i="33"/>
  <c r="BIY63" i="33"/>
  <c r="BIY64" i="33"/>
  <c r="BIY65" i="33"/>
  <c r="BIY66" i="33"/>
  <c r="BIY67" i="33"/>
  <c r="BIY68" i="33"/>
  <c r="BIY69" i="33"/>
  <c r="BIY70" i="33"/>
  <c r="BIY71" i="33"/>
  <c r="BIY72" i="33"/>
  <c r="BIY73" i="33"/>
  <c r="BIY74" i="33"/>
  <c r="BIY75" i="33"/>
  <c r="BIY76" i="33"/>
  <c r="BIY77" i="33"/>
  <c r="BIY78" i="33"/>
  <c r="BIY79" i="33"/>
  <c r="BIY80" i="33"/>
  <c r="BIY81" i="33"/>
  <c r="BIY82" i="33"/>
  <c r="BIY83" i="33"/>
  <c r="BIY84" i="33"/>
  <c r="BIY85" i="33"/>
  <c r="BIY86" i="33"/>
  <c r="BIY87" i="33"/>
  <c r="BIY88" i="33"/>
  <c r="BIY89" i="33"/>
  <c r="BIY90" i="33"/>
  <c r="BIY91" i="33"/>
  <c r="BIY15" i="33"/>
  <c r="ON1" i="33" l="1"/>
  <c r="WO1" i="33"/>
  <c r="VU1" i="33"/>
  <c r="VD1" i="33"/>
  <c r="UK1" i="33"/>
  <c r="TM1" i="33"/>
  <c r="SS1" i="33"/>
  <c r="RZ1" i="33"/>
  <c r="RB1" i="33"/>
  <c r="QG1" i="33"/>
  <c r="PO1" i="33"/>
  <c r="OQ1" i="33"/>
  <c r="BMZ1" i="33"/>
  <c r="BME1" i="33"/>
  <c r="BLG1" i="33"/>
  <c r="BKO1" i="33"/>
  <c r="BJR1" i="33"/>
  <c r="BIT1" i="33"/>
  <c r="BHW1" i="33"/>
  <c r="BHA1" i="33"/>
  <c r="BFY1" i="33"/>
  <c r="BEZ1" i="33"/>
  <c r="BEC1" i="33"/>
  <c r="BCY1" i="33"/>
  <c r="BBX1" i="33"/>
  <c r="BAU1" i="33"/>
  <c r="AZL1" i="33"/>
  <c r="AYK1" i="33"/>
  <c r="AXH1" i="33"/>
  <c r="AVY1" i="33"/>
  <c r="AUY1" i="33"/>
  <c r="ATV1" i="33"/>
  <c r="ASR1" i="33"/>
  <c r="ARM1" i="33"/>
  <c r="AQI1" i="33"/>
  <c r="AOV1" i="33"/>
  <c r="ANS1" i="33"/>
  <c r="AMK1" i="33"/>
  <c r="AKZ1" i="33"/>
  <c r="AJT1" i="33"/>
  <c r="AIQ1" i="33"/>
  <c r="AGV1" i="33"/>
  <c r="AFL1" i="33"/>
  <c r="AEI1" i="33"/>
  <c r="ACP1" i="33"/>
  <c r="ABF1" i="33"/>
  <c r="AAA1" i="33"/>
  <c r="YC1" i="33"/>
  <c r="OJ1" i="33"/>
  <c r="WU1" i="33"/>
  <c r="WC1" i="33"/>
  <c r="VH1" i="33"/>
  <c r="UP1" i="33"/>
  <c r="TU1" i="33"/>
  <c r="SY1" i="33"/>
  <c r="SD1" i="33"/>
  <c r="RL1" i="33"/>
  <c r="QN1" i="33"/>
  <c r="PS1" i="33"/>
  <c r="PA1" i="33"/>
  <c r="BNE1" i="33"/>
  <c r="BML1" i="33"/>
  <c r="BLQ1" i="33"/>
  <c r="BKS1" i="33"/>
  <c r="BJZ1" i="33"/>
  <c r="BJC1" i="33"/>
  <c r="BIC1" i="33"/>
  <c r="BHF1" i="33"/>
  <c r="BGG1" i="33"/>
  <c r="BFG1" i="33"/>
  <c r="BEJ1" i="33"/>
  <c r="BDL1" i="33"/>
  <c r="BCE1" i="33"/>
  <c r="BBD1" i="33"/>
  <c r="AZY1" i="33"/>
  <c r="AYS1" i="33"/>
  <c r="AXS1" i="33"/>
  <c r="AWM1" i="33"/>
  <c r="AVF1" i="33"/>
  <c r="AUF1" i="33"/>
  <c r="ASZ1" i="33"/>
  <c r="ART1" i="33"/>
  <c r="AQQ1" i="33"/>
  <c r="API1" i="33"/>
  <c r="ANX1" i="33"/>
  <c r="AMW1" i="33"/>
  <c r="ALQ1" i="33"/>
  <c r="AKE1" i="33"/>
  <c r="AIU1" i="33"/>
  <c r="AHK1" i="33"/>
  <c r="AFX1" i="33"/>
  <c r="AEO1" i="33"/>
  <c r="ADE1" i="33"/>
  <c r="ABP1" i="33"/>
  <c r="AAF1" i="33"/>
  <c r="YS1" i="33"/>
  <c r="OI1" i="33"/>
  <c r="WT1" i="33"/>
  <c r="WB1" i="33"/>
  <c r="VG1" i="33"/>
  <c r="UO1" i="33"/>
  <c r="TT1" i="33"/>
  <c r="SX1" i="33"/>
  <c r="SC1" i="33"/>
  <c r="RK1" i="33"/>
  <c r="QM1" i="33"/>
  <c r="PR1" i="33"/>
  <c r="OY1" i="33"/>
  <c r="BNC1" i="33"/>
  <c r="BMI1" i="33"/>
  <c r="BLP1" i="33"/>
  <c r="BKR1" i="33"/>
  <c r="BJY1" i="33"/>
  <c r="BJB1" i="33"/>
  <c r="BIA1" i="33"/>
  <c r="BHE1" i="33"/>
  <c r="BGF1" i="33"/>
  <c r="BFE1" i="33"/>
  <c r="BEG1" i="33"/>
  <c r="BDK1" i="33"/>
  <c r="BCD1" i="33"/>
  <c r="BBC1" i="33"/>
  <c r="AZX1" i="33"/>
  <c r="AYN1" i="33"/>
  <c r="AXM1" i="33"/>
  <c r="AWL1" i="33"/>
  <c r="AVE1" i="33"/>
  <c r="AUE1" i="33"/>
  <c r="ASY1" i="33"/>
  <c r="ARS1" i="33"/>
  <c r="AQN1" i="33"/>
  <c r="APH1" i="33"/>
  <c r="ANW1" i="33"/>
  <c r="AMS1" i="33"/>
  <c r="ALP1" i="33"/>
  <c r="AKC1" i="33"/>
  <c r="AIT1" i="33"/>
  <c r="AHJ1" i="33"/>
  <c r="AFV1" i="33"/>
  <c r="AEL1" i="33"/>
  <c r="ADD1" i="33"/>
  <c r="ABO1" i="33"/>
  <c r="AAE1" i="33"/>
  <c r="YR1" i="33"/>
  <c r="AMG1" i="33"/>
  <c r="OH1" i="33"/>
  <c r="WR1" i="33"/>
  <c r="VZ1" i="33"/>
  <c r="VF1" i="33"/>
  <c r="UM1" i="33"/>
  <c r="TQ1" i="33"/>
  <c r="SU1" i="33"/>
  <c r="SB1" i="33"/>
  <c r="RE1" i="33"/>
  <c r="QL1" i="33"/>
  <c r="PQ1" i="33"/>
  <c r="OT1" i="33"/>
  <c r="BNB1" i="33"/>
  <c r="BMH1" i="33"/>
  <c r="BLM1" i="33"/>
  <c r="BKQ1" i="33"/>
  <c r="BJX1" i="33"/>
  <c r="BIY1" i="33"/>
  <c r="BHY1" i="33"/>
  <c r="BHD1" i="33"/>
  <c r="BGB1" i="33"/>
  <c r="BFB1" i="33"/>
  <c r="BEF1" i="33"/>
  <c r="BDC1" i="33"/>
  <c r="BCC1" i="33"/>
  <c r="BBA1" i="33"/>
  <c r="AZP1" i="33"/>
  <c r="AYM1" i="33"/>
  <c r="AXL1" i="33"/>
  <c r="AWI1" i="33"/>
  <c r="AVB1" i="33"/>
  <c r="AUA1" i="33"/>
  <c r="ASV1" i="33"/>
  <c r="ARQ1" i="33"/>
  <c r="AQM1" i="33"/>
  <c r="APE1" i="33"/>
  <c r="ANV1" i="33"/>
  <c r="AMR1" i="33"/>
  <c r="ALG1" i="33"/>
  <c r="AJZ1" i="33"/>
  <c r="AIS1" i="33"/>
  <c r="AHG1" i="33"/>
  <c r="AFU1" i="33"/>
  <c r="AEK1" i="33"/>
  <c r="ACW1" i="33"/>
  <c r="ABK1" i="33"/>
  <c r="AAC1" i="33"/>
  <c r="WS1" i="33"/>
  <c r="WD1" i="33"/>
  <c r="VO1" i="33"/>
  <c r="UY1" i="33"/>
  <c r="UH1" i="33"/>
  <c r="TS1" i="33"/>
  <c r="TC1" i="33"/>
  <c r="SN1" i="33"/>
  <c r="RY1" i="33"/>
  <c r="RG1" i="33"/>
  <c r="QR1" i="33"/>
  <c r="QC1" i="33"/>
  <c r="PN1" i="33"/>
  <c r="OX1" i="33"/>
  <c r="BNI1" i="33"/>
  <c r="BMT1" i="33"/>
  <c r="BMD1" i="33"/>
  <c r="BLO1" i="33"/>
  <c r="BKZ1" i="33"/>
  <c r="BKG1" i="33"/>
  <c r="BJQ1" i="33"/>
  <c r="BJA1" i="33"/>
  <c r="BIJ1" i="33"/>
  <c r="BHR1" i="33"/>
  <c r="BGW1" i="33"/>
  <c r="BGE1" i="33"/>
  <c r="BFM1" i="33"/>
  <c r="BEU1" i="33"/>
  <c r="BEB1" i="33"/>
  <c r="BDE1" i="33"/>
  <c r="BCM1" i="33"/>
  <c r="BBQ1" i="33"/>
  <c r="BAT1" i="33"/>
  <c r="AZW1" i="33"/>
  <c r="AYX1" i="33"/>
  <c r="AYB1" i="33"/>
  <c r="AXG1" i="33"/>
  <c r="AWK1" i="33"/>
  <c r="AVN1" i="33"/>
  <c r="AUO1" i="33"/>
  <c r="ATT1" i="33"/>
  <c r="ASX1" i="33"/>
  <c r="ASA1" i="33"/>
  <c r="ARG1" i="33"/>
  <c r="AQG1" i="33"/>
  <c r="APG1" i="33"/>
  <c r="AOJ1" i="33"/>
  <c r="ANI1" i="33"/>
  <c r="AMJ1" i="33"/>
  <c r="ALL1" i="33"/>
  <c r="AKL1" i="33"/>
  <c r="AJK1" i="33"/>
  <c r="AIJ1" i="33"/>
  <c r="AHI1" i="33"/>
  <c r="AGF1" i="33"/>
  <c r="AFE1" i="33"/>
  <c r="AEB1" i="33"/>
  <c r="ADC1" i="33"/>
  <c r="ABW1" i="33"/>
  <c r="AAV1" i="33"/>
  <c r="ZS1" i="33"/>
  <c r="YP1" i="33"/>
  <c r="UX1" i="33"/>
  <c r="UG1" i="33"/>
  <c r="TR1" i="33"/>
  <c r="TB1" i="33"/>
  <c r="SM1" i="33"/>
  <c r="RX1" i="33"/>
  <c r="RF1" i="33"/>
  <c r="QQ1" i="33"/>
  <c r="QB1" i="33"/>
  <c r="PM1" i="33"/>
  <c r="OW1" i="33"/>
  <c r="BNH1" i="33"/>
  <c r="BMS1" i="33"/>
  <c r="BMC1" i="33"/>
  <c r="BLN1" i="33"/>
  <c r="BKY1" i="33"/>
  <c r="BKF1" i="33"/>
  <c r="BJP1" i="33"/>
  <c r="BIZ1" i="33"/>
  <c r="BIH1" i="33"/>
  <c r="BHQ1" i="33"/>
  <c r="BGU1" i="33"/>
  <c r="BGC1" i="33"/>
  <c r="BFL1" i="33"/>
  <c r="BER1" i="33"/>
  <c r="BEA1" i="33"/>
  <c r="BDD1" i="33"/>
  <c r="BCJ1" i="33"/>
  <c r="BBP1" i="33"/>
  <c r="BAP1" i="33"/>
  <c r="AZU1" i="33"/>
  <c r="AYW1" i="33"/>
  <c r="AXY1" i="33"/>
  <c r="AXE1" i="33"/>
  <c r="AWJ1" i="33"/>
  <c r="AVM1" i="33"/>
  <c r="AUN1" i="33"/>
  <c r="ATS1" i="33"/>
  <c r="ASW1" i="33"/>
  <c r="ARZ1" i="33"/>
  <c r="ARE1" i="33"/>
  <c r="AQA1" i="33"/>
  <c r="APF1" i="33"/>
  <c r="AOH1" i="33"/>
  <c r="ANG1" i="33"/>
  <c r="AMI1" i="33"/>
  <c r="ALK1" i="33"/>
  <c r="AKJ1" i="33"/>
  <c r="AJI1" i="33"/>
  <c r="AII1" i="33"/>
  <c r="AHH1" i="33"/>
  <c r="AGE1" i="33"/>
  <c r="AFD1" i="33"/>
  <c r="ADY1" i="33"/>
  <c r="ADB1" i="33"/>
  <c r="ABV1" i="33"/>
  <c r="AAU1" i="33"/>
  <c r="ZQ1" i="33"/>
  <c r="YN1" i="33"/>
  <c r="XO1" i="33"/>
  <c r="YA1" i="33"/>
  <c r="YU1" i="33"/>
  <c r="ZO1" i="33"/>
  <c r="AAI1" i="33"/>
  <c r="ABD1" i="33"/>
  <c r="ABU1" i="33"/>
  <c r="ACO1" i="33"/>
  <c r="ADF1" i="33"/>
  <c r="ADX1" i="33"/>
  <c r="AEQ1" i="33"/>
  <c r="AFJ1" i="33"/>
  <c r="AGC1" i="33"/>
  <c r="AGU1" i="33"/>
  <c r="AHL1" i="33"/>
  <c r="AIG1" i="33"/>
  <c r="AIZ1" i="33"/>
  <c r="AJS1" i="33"/>
  <c r="AKK1" i="33"/>
  <c r="ALD1" i="33"/>
  <c r="ALV1" i="33"/>
  <c r="AMQ1" i="33"/>
  <c r="ANH1" i="33"/>
  <c r="ANY1" i="33"/>
  <c r="AOS1" i="33"/>
  <c r="APK1" i="33"/>
  <c r="AQF1" i="33"/>
  <c r="AQX1" i="33"/>
  <c r="YF1" i="33"/>
  <c r="ZA1" i="33"/>
  <c r="ZU1" i="33"/>
  <c r="AAO1" i="33"/>
  <c r="ABG1" i="33"/>
  <c r="ABX1" i="33"/>
  <c r="ACR1" i="33"/>
  <c r="ADI1" i="33"/>
  <c r="AED1" i="33"/>
  <c r="AEV1" i="33"/>
  <c r="AFO1" i="33"/>
  <c r="AGH1" i="33"/>
  <c r="AGY1" i="33"/>
  <c r="AHT1" i="33"/>
  <c r="AIK1" i="33"/>
  <c r="AJE1" i="33"/>
  <c r="AJW1" i="33"/>
  <c r="AKP1" i="33"/>
  <c r="ALH1" i="33"/>
  <c r="ALZ1" i="33"/>
  <c r="AMT1" i="33"/>
  <c r="ANK1" i="33"/>
  <c r="AOF1" i="33"/>
  <c r="AOW1" i="33"/>
  <c r="APR1" i="33"/>
  <c r="AQJ1" i="33"/>
  <c r="ARA1" i="33"/>
  <c r="ARU1" i="33"/>
  <c r="ASL1" i="33"/>
  <c r="ATG1" i="33"/>
  <c r="ATX1" i="33"/>
  <c r="AUR1" i="33"/>
  <c r="AVI1" i="33"/>
  <c r="AWB1" i="33"/>
  <c r="AWW1" i="33"/>
  <c r="AXN1" i="33"/>
  <c r="AYH1" i="33"/>
  <c r="AYY1" i="33"/>
  <c r="AZS1" i="33"/>
  <c r="BAJ1" i="33"/>
  <c r="BBG1" i="33"/>
  <c r="BBY1" i="33"/>
  <c r="BCP1" i="33"/>
  <c r="BDF1" i="33"/>
  <c r="BDY1" i="33"/>
  <c r="BEN1" i="33"/>
  <c r="BFC1" i="33"/>
  <c r="BFS1" i="33"/>
  <c r="BGH1" i="33"/>
  <c r="BGX1" i="33"/>
  <c r="BHO1" i="33"/>
  <c r="BID1" i="33"/>
  <c r="BIR1" i="33"/>
  <c r="BJF1" i="33"/>
  <c r="BJT1" i="33"/>
  <c r="BKI1" i="33"/>
  <c r="BKW1" i="33"/>
  <c r="BLJ1" i="33"/>
  <c r="BLW1" i="33"/>
  <c r="BMJ1" i="33"/>
  <c r="BMW1" i="33"/>
  <c r="BNJ1" i="33"/>
  <c r="OU1" i="33"/>
  <c r="PH1" i="33"/>
  <c r="PU1" i="33"/>
  <c r="QH1" i="33"/>
  <c r="QU1" i="33"/>
  <c r="RI1" i="33"/>
  <c r="RV1" i="33"/>
  <c r="SI1" i="33"/>
  <c r="SV1" i="33"/>
  <c r="TI1" i="33"/>
  <c r="TV1" i="33"/>
  <c r="UI1" i="33"/>
  <c r="UV1" i="33"/>
  <c r="VI1" i="33"/>
  <c r="VV1" i="33"/>
  <c r="WI1" i="33"/>
  <c r="WW1" i="33"/>
  <c r="OF1" i="33"/>
  <c r="AEF1" i="33"/>
  <c r="AFS1" i="33"/>
  <c r="AGJ1" i="33"/>
  <c r="AHE1" i="33"/>
  <c r="AIP1" i="33"/>
  <c r="XN1" i="33"/>
  <c r="YG1" i="33"/>
  <c r="ZB1" i="33"/>
  <c r="ZW1" i="33"/>
  <c r="AAQ1" i="33"/>
  <c r="ABH1" i="33"/>
  <c r="ACB1" i="33"/>
  <c r="ACS1" i="33"/>
  <c r="ADK1" i="33"/>
  <c r="AEE1" i="33"/>
  <c r="AEW1" i="33"/>
  <c r="AFQ1" i="33"/>
  <c r="AGI1" i="33"/>
  <c r="AHC1" i="33"/>
  <c r="AHU1" i="33"/>
  <c r="AIM1" i="33"/>
  <c r="AJF1" i="33"/>
  <c r="AJX1" i="33"/>
  <c r="AKQ1" i="33"/>
  <c r="ALJ1" i="33"/>
  <c r="AMC1" i="33"/>
  <c r="AMU1" i="33"/>
  <c r="ANM1" i="33"/>
  <c r="AOG1" i="33"/>
  <c r="AOZ1" i="33"/>
  <c r="APS1" i="33"/>
  <c r="AQK1" i="33"/>
  <c r="ARD1" i="33"/>
  <c r="ARV1" i="33"/>
  <c r="ASM1" i="33"/>
  <c r="ATH1" i="33"/>
  <c r="ATY1" i="33"/>
  <c r="AUS1" i="33"/>
  <c r="AVL1" i="33"/>
  <c r="AWE1" i="33"/>
  <c r="AWX1" i="33"/>
  <c r="AXO1" i="33"/>
  <c r="AYI1" i="33"/>
  <c r="AYZ1" i="33"/>
  <c r="AZT1" i="33"/>
  <c r="BAM1" i="33"/>
  <c r="BBJ1" i="33"/>
  <c r="BCA1" i="33"/>
  <c r="BCQ1" i="33"/>
  <c r="BDG1" i="33"/>
  <c r="BDZ1" i="33"/>
  <c r="BEO1" i="33"/>
  <c r="BFD1" i="33"/>
  <c r="BFT1" i="33"/>
  <c r="BGJ1" i="33"/>
  <c r="BGZ1" i="33"/>
  <c r="BHP1" i="33"/>
  <c r="BIE1" i="33"/>
  <c r="BIS1" i="33"/>
  <c r="BJG1" i="33"/>
  <c r="BJU1" i="33"/>
  <c r="BKK1" i="33"/>
  <c r="BKX1" i="33"/>
  <c r="BLK1" i="33"/>
  <c r="BLX1" i="33"/>
  <c r="BMK1" i="33"/>
  <c r="BMX1" i="33"/>
  <c r="BNK1" i="33"/>
  <c r="OV1" i="33"/>
  <c r="PI1" i="33"/>
  <c r="PV1" i="33"/>
  <c r="QI1" i="33"/>
  <c r="QW1" i="33"/>
  <c r="RJ1" i="33"/>
  <c r="RW1" i="33"/>
  <c r="SJ1" i="33"/>
  <c r="SW1" i="33"/>
  <c r="TJ1" i="33"/>
  <c r="TW1" i="33"/>
  <c r="UJ1" i="33"/>
  <c r="UW1" i="33"/>
  <c r="VJ1" i="33"/>
  <c r="VW1" i="33"/>
  <c r="WK1" i="33"/>
  <c r="WX1" i="33"/>
  <c r="OG1" i="33"/>
  <c r="AEY1" i="33"/>
  <c r="AHV1" i="33"/>
  <c r="AJY1" i="33"/>
  <c r="XP1" i="33"/>
  <c r="YI1" i="33"/>
  <c r="ZC1" i="33"/>
  <c r="ZX1" i="33"/>
  <c r="AAR1" i="33"/>
  <c r="ABI1" i="33"/>
  <c r="ACC1" i="33"/>
  <c r="ACT1" i="33"/>
  <c r="ADO1" i="33"/>
  <c r="XE1" i="33"/>
  <c r="WP1" i="33"/>
  <c r="WA1" i="33"/>
  <c r="VK1" i="33"/>
  <c r="UT1" i="33"/>
  <c r="UE1" i="33"/>
  <c r="TO1" i="33"/>
  <c r="SZ1" i="33"/>
  <c r="SK1" i="33"/>
  <c r="RS1" i="33"/>
  <c r="RD1" i="33"/>
  <c r="QO1" i="33"/>
  <c r="PZ1" i="33"/>
  <c r="PJ1" i="33"/>
  <c r="OS1" i="33"/>
  <c r="BNF1" i="33"/>
  <c r="BMP1" i="33"/>
  <c r="BMA1" i="33"/>
  <c r="BLL1" i="33"/>
  <c r="BKT1" i="33"/>
  <c r="BKD1" i="33"/>
  <c r="BJN1" i="33"/>
  <c r="BIW1" i="33"/>
  <c r="BIF1" i="33"/>
  <c r="BHK1" i="33"/>
  <c r="BGS1" i="33"/>
  <c r="BGA1" i="33"/>
  <c r="BFJ1" i="33"/>
  <c r="BEP1" i="33"/>
  <c r="BDT1" i="33"/>
  <c r="BDB1" i="33"/>
  <c r="BCF1" i="33"/>
  <c r="BBM1" i="33"/>
  <c r="BAN1" i="33"/>
  <c r="AZO1" i="33"/>
  <c r="AYU1" i="33"/>
  <c r="AXW1" i="33"/>
  <c r="AXA1" i="33"/>
  <c r="AWG1" i="33"/>
  <c r="AVG1" i="33"/>
  <c r="AUK1" i="33"/>
  <c r="ATO1" i="33"/>
  <c r="AST1" i="33"/>
  <c r="ARW1" i="33"/>
  <c r="AQY1" i="33"/>
  <c r="APY1" i="33"/>
  <c r="APD1" i="33"/>
  <c r="AOA1" i="33"/>
  <c r="AND1" i="33"/>
  <c r="ALE1" i="33"/>
  <c r="AKG1" i="33"/>
  <c r="AJG1" i="33"/>
  <c r="AID1" i="33"/>
  <c r="AHF1" i="33"/>
  <c r="AFY1" i="33"/>
  <c r="AFB1" i="33"/>
  <c r="ADU1" i="33"/>
  <c r="ACU1" i="33"/>
  <c r="ABS1" i="33"/>
  <c r="AAS1" i="33"/>
  <c r="ZK1" i="33"/>
  <c r="YJ1" i="33"/>
  <c r="BAW1" i="33"/>
  <c r="BAZ1" i="33"/>
  <c r="BAY1" i="33"/>
  <c r="BAX1" i="33"/>
  <c r="YE1" i="33"/>
  <c r="BAS1" i="33"/>
  <c r="BAA1" i="33"/>
  <c r="AZJ1" i="33"/>
  <c r="AYT1" i="33"/>
  <c r="AYA1" i="33"/>
  <c r="AXJ1" i="33"/>
  <c r="AWS1" i="33"/>
  <c r="AWA1" i="33"/>
  <c r="AVK1" i="33"/>
  <c r="AUT1" i="33"/>
  <c r="AUB1" i="33"/>
  <c r="ATK1" i="33"/>
  <c r="ASU1" i="33"/>
  <c r="ASE1" i="33"/>
  <c r="ARL1" i="33"/>
  <c r="AQV1" i="33"/>
  <c r="AQD1" i="33"/>
  <c r="APL1" i="33"/>
  <c r="AOU1" i="33"/>
  <c r="AOE1" i="33"/>
  <c r="ANL1" i="33"/>
  <c r="AMV1" i="33"/>
  <c r="AMF1" i="33"/>
  <c r="ALM1" i="33"/>
  <c r="AKW1" i="33"/>
  <c r="AKF1" i="33"/>
  <c r="AJP1" i="33"/>
  <c r="AIV1" i="33"/>
  <c r="AIF1" i="33"/>
  <c r="AHP1" i="33"/>
  <c r="AGW1" i="33"/>
  <c r="AGG1" i="33"/>
  <c r="AFP1" i="33"/>
  <c r="AEX1" i="33"/>
  <c r="AEG1" i="33"/>
  <c r="ADQ1" i="33"/>
  <c r="ACY1" i="33"/>
  <c r="ACH1" i="33"/>
  <c r="ABQ1" i="33"/>
  <c r="AAX1" i="33"/>
  <c r="AAH1" i="33"/>
  <c r="ZP1" i="33"/>
  <c r="YW1" i="33"/>
  <c r="XH1" i="33"/>
  <c r="BIB1" i="33"/>
  <c r="BHM1" i="33"/>
  <c r="BGY1" i="33"/>
  <c r="BGK1" i="33"/>
  <c r="BFW1" i="33"/>
  <c r="BFH1" i="33"/>
  <c r="BES1" i="33"/>
  <c r="BEE1" i="33"/>
  <c r="BDP1" i="33"/>
  <c r="BDA1" i="33"/>
  <c r="BCK1" i="33"/>
  <c r="BBT1" i="33"/>
  <c r="BBE1" i="33"/>
  <c r="BAK1" i="33"/>
  <c r="AZV1" i="33"/>
  <c r="AZG1" i="33"/>
  <c r="AYO1" i="33"/>
  <c r="AXZ1" i="33"/>
  <c r="AXK1" i="33"/>
  <c r="AWV1" i="33"/>
  <c r="AWF1" i="33"/>
  <c r="AVO1" i="33"/>
  <c r="AUZ1" i="33"/>
  <c r="AUJ1" i="33"/>
  <c r="ATU1" i="33"/>
  <c r="ATF1" i="33"/>
  <c r="ASN1" i="33"/>
  <c r="ARY1" i="33"/>
  <c r="ARJ1" i="33"/>
  <c r="AQU1" i="33"/>
  <c r="AQE1" i="33"/>
  <c r="APN1" i="33"/>
  <c r="AOY1" i="33"/>
  <c r="AOI1" i="33"/>
  <c r="ANT1" i="33"/>
  <c r="ANE1" i="33"/>
  <c r="AMM1" i="33"/>
  <c r="ALX1" i="33"/>
  <c r="ALI1" i="33"/>
  <c r="AKS1" i="33"/>
  <c r="AKD1" i="33"/>
  <c r="AJM1" i="33"/>
  <c r="AIW1" i="33"/>
  <c r="AIH1" i="33"/>
  <c r="AHS1" i="33"/>
  <c r="AHD1" i="33"/>
  <c r="AGL1" i="33"/>
  <c r="AFW1" i="33"/>
  <c r="AFH1" i="33"/>
  <c r="AER1" i="33"/>
  <c r="AEC1" i="33"/>
  <c r="ADL1" i="33"/>
  <c r="ACV1" i="33"/>
  <c r="ACG1" i="33"/>
  <c r="ABR1" i="33"/>
  <c r="ABC1" i="33"/>
  <c r="AAK1" i="33"/>
  <c r="ZV1" i="33"/>
  <c r="ZG1" i="33"/>
  <c r="YQ1" i="33"/>
  <c r="YB1" i="33"/>
  <c r="XK1" i="33"/>
  <c r="XI1" i="33"/>
  <c r="ZT1" i="33"/>
  <c r="ZD1" i="33"/>
  <c r="YO1" i="33"/>
  <c r="XX1" i="33"/>
  <c r="XG1" i="33"/>
  <c r="XJ1" i="33"/>
  <c r="XV1" i="33"/>
  <c r="YH1" i="33"/>
  <c r="YT1" i="33"/>
  <c r="ZF1" i="33"/>
  <c r="ZR1" i="33"/>
  <c r="AAD1" i="33"/>
  <c r="AAP1" i="33"/>
  <c r="ABB1" i="33"/>
  <c r="ABN1" i="33"/>
  <c r="ABZ1" i="33"/>
  <c r="ACL1" i="33"/>
  <c r="ACX1" i="33"/>
  <c r="ADJ1" i="33"/>
  <c r="ADV1" i="33"/>
  <c r="AEH1" i="33"/>
  <c r="AET1" i="33"/>
  <c r="AFF1" i="33"/>
  <c r="AFR1" i="33"/>
  <c r="AGD1" i="33"/>
  <c r="AGP1" i="33"/>
  <c r="AHB1" i="33"/>
  <c r="AHN1" i="33"/>
  <c r="AHZ1" i="33"/>
  <c r="AIL1" i="33"/>
  <c r="AIX1" i="33"/>
  <c r="AJJ1" i="33"/>
  <c r="AJV1" i="33"/>
  <c r="AKH1" i="33"/>
  <c r="AKT1" i="33"/>
  <c r="ALF1" i="33"/>
  <c r="ALR1" i="33"/>
  <c r="AMD1" i="33"/>
  <c r="AMP1" i="33"/>
  <c r="ANB1" i="33"/>
  <c r="ANN1" i="33"/>
  <c r="ANZ1" i="33"/>
  <c r="AOL1" i="33"/>
  <c r="AOX1" i="33"/>
  <c r="APJ1" i="33"/>
  <c r="APV1" i="33"/>
  <c r="AQH1" i="33"/>
  <c r="AQT1" i="33"/>
  <c r="ARF1" i="33"/>
  <c r="ARR1" i="33"/>
  <c r="ASD1" i="33"/>
  <c r="ASP1" i="33"/>
  <c r="ATB1" i="33"/>
  <c r="ATN1" i="33"/>
  <c r="ATZ1" i="33"/>
  <c r="AUL1" i="33"/>
  <c r="AUX1" i="33"/>
  <c r="AVJ1" i="33"/>
  <c r="AVV1" i="33"/>
  <c r="AWH1" i="33"/>
  <c r="AWT1" i="33"/>
  <c r="AXF1" i="33"/>
  <c r="AXR1" i="33"/>
  <c r="AYD1" i="33"/>
  <c r="AYP1" i="33"/>
  <c r="AZB1" i="33"/>
  <c r="AZN1" i="33"/>
  <c r="AZZ1" i="33"/>
  <c r="BAL1" i="33"/>
  <c r="BBB1" i="33"/>
  <c r="BBN1" i="33"/>
  <c r="BBZ1" i="33"/>
  <c r="BCL1" i="33"/>
  <c r="BCX1" i="33"/>
  <c r="BDJ1" i="33"/>
  <c r="BDV1" i="33"/>
  <c r="BEH1" i="33"/>
  <c r="BET1" i="33"/>
  <c r="BFF1" i="33"/>
  <c r="BFR1" i="33"/>
  <c r="BGD1" i="33"/>
  <c r="BGP1" i="33"/>
  <c r="BHB1" i="33"/>
  <c r="BHN1" i="33"/>
  <c r="BHZ1" i="33"/>
  <c r="BIL1" i="33"/>
  <c r="BIX1" i="33"/>
  <c r="BJJ1" i="33"/>
  <c r="BJV1" i="33"/>
  <c r="BKH1" i="33"/>
  <c r="XL1" i="33"/>
  <c r="XY1" i="33"/>
  <c r="YL1" i="33"/>
  <c r="YY1" i="33"/>
  <c r="ZL1" i="33"/>
  <c r="ZY1" i="33"/>
  <c r="AAL1" i="33"/>
  <c r="AAY1" i="33"/>
  <c r="ABL1" i="33"/>
  <c r="ABY1" i="33"/>
  <c r="ACM1" i="33"/>
  <c r="ACZ1" i="33"/>
  <c r="ADM1" i="33"/>
  <c r="ADZ1" i="33"/>
  <c r="AEM1" i="33"/>
  <c r="AEZ1" i="33"/>
  <c r="AFM1" i="33"/>
  <c r="AFZ1" i="33"/>
  <c r="AGM1" i="33"/>
  <c r="AGZ1" i="33"/>
  <c r="AHM1" i="33"/>
  <c r="AIA1" i="33"/>
  <c r="AIN1" i="33"/>
  <c r="AJA1" i="33"/>
  <c r="AJN1" i="33"/>
  <c r="AKA1" i="33"/>
  <c r="AKN1" i="33"/>
  <c r="ALA1" i="33"/>
  <c r="ALN1" i="33"/>
  <c r="AMA1" i="33"/>
  <c r="AMN1" i="33"/>
  <c r="ANA1" i="33"/>
  <c r="ANO1" i="33"/>
  <c r="AOB1" i="33"/>
  <c r="AOO1" i="33"/>
  <c r="APB1" i="33"/>
  <c r="APO1" i="33"/>
  <c r="AQB1" i="33"/>
  <c r="AQO1" i="33"/>
  <c r="ARB1" i="33"/>
  <c r="ARO1" i="33"/>
  <c r="ASB1" i="33"/>
  <c r="ASO1" i="33"/>
  <c r="ATC1" i="33"/>
  <c r="ATP1" i="33"/>
  <c r="AUC1" i="33"/>
  <c r="AUP1" i="33"/>
  <c r="AVC1" i="33"/>
  <c r="AVP1" i="33"/>
  <c r="AWC1" i="33"/>
  <c r="AWP1" i="33"/>
  <c r="AXC1" i="33"/>
  <c r="AXP1" i="33"/>
  <c r="AYC1" i="33"/>
  <c r="AYQ1" i="33"/>
  <c r="AZD1" i="33"/>
  <c r="AZQ1" i="33"/>
  <c r="BAD1" i="33"/>
  <c r="BAQ1" i="33"/>
  <c r="BBH1" i="33"/>
  <c r="BBU1" i="33"/>
  <c r="BCH1" i="33"/>
  <c r="BCU1" i="33"/>
  <c r="BDH1" i="33"/>
  <c r="BDU1" i="33"/>
  <c r="BEI1" i="33"/>
  <c r="BEV1" i="33"/>
  <c r="BFI1" i="33"/>
  <c r="BFV1" i="33"/>
  <c r="BGI1" i="33"/>
  <c r="BGV1" i="33"/>
  <c r="BHI1" i="33"/>
  <c r="BHV1" i="33"/>
  <c r="BII1" i="33"/>
  <c r="BIV1" i="33"/>
  <c r="BJI1" i="33"/>
  <c r="BJW1" i="33"/>
  <c r="BKJ1" i="33"/>
  <c r="BKV1" i="33"/>
  <c r="BLH1" i="33"/>
  <c r="BLT1" i="33"/>
  <c r="BMF1" i="33"/>
  <c r="BMR1" i="33"/>
  <c r="BND1" i="33"/>
  <c r="XF1" i="33"/>
  <c r="OZ1" i="33"/>
  <c r="PL1" i="33"/>
  <c r="PX1" i="33"/>
  <c r="QJ1" i="33"/>
  <c r="QV1" i="33"/>
  <c r="RH1" i="33"/>
  <c r="RT1" i="33"/>
  <c r="SF1" i="33"/>
  <c r="SR1" i="33"/>
  <c r="TD1" i="33"/>
  <c r="TP1" i="33"/>
  <c r="UB1" i="33"/>
  <c r="UN1" i="33"/>
  <c r="UZ1" i="33"/>
  <c r="VL1" i="33"/>
  <c r="VX1" i="33"/>
  <c r="WJ1" i="33"/>
  <c r="WV1" i="33"/>
  <c r="OD1" i="33"/>
  <c r="OB1" i="33"/>
  <c r="XM1" i="33"/>
  <c r="XZ1" i="33"/>
  <c r="YM1" i="33"/>
  <c r="YZ1" i="33"/>
  <c r="ZM1" i="33"/>
  <c r="ZZ1" i="33"/>
  <c r="AAM1" i="33"/>
  <c r="AAZ1" i="33"/>
  <c r="ABM1" i="33"/>
  <c r="ACA1" i="33"/>
  <c r="ACN1" i="33"/>
  <c r="ADA1" i="33"/>
  <c r="ADN1" i="33"/>
  <c r="AEA1" i="33"/>
  <c r="AEN1" i="33"/>
  <c r="AFA1" i="33"/>
  <c r="AFN1" i="33"/>
  <c r="AGA1" i="33"/>
  <c r="AGN1" i="33"/>
  <c r="AHA1" i="33"/>
  <c r="AHO1" i="33"/>
  <c r="AIB1" i="33"/>
  <c r="AIO1" i="33"/>
  <c r="AJB1" i="33"/>
  <c r="AJO1" i="33"/>
  <c r="AKB1" i="33"/>
  <c r="AKO1" i="33"/>
  <c r="ALB1" i="33"/>
  <c r="ALO1" i="33"/>
  <c r="AMB1" i="33"/>
  <c r="AMO1" i="33"/>
  <c r="ANC1" i="33"/>
  <c r="ANP1" i="33"/>
  <c r="AOC1" i="33"/>
  <c r="AOP1" i="33"/>
  <c r="APC1" i="33"/>
  <c r="APP1" i="33"/>
  <c r="AQC1" i="33"/>
  <c r="AQP1" i="33"/>
  <c r="ARC1" i="33"/>
  <c r="ARP1" i="33"/>
  <c r="ASC1" i="33"/>
  <c r="ASQ1" i="33"/>
  <c r="ATD1" i="33"/>
  <c r="ATQ1" i="33"/>
  <c r="AUD1" i="33"/>
  <c r="AUQ1" i="33"/>
  <c r="AVD1" i="33"/>
  <c r="AVQ1" i="33"/>
  <c r="AWD1" i="33"/>
  <c r="AWQ1" i="33"/>
  <c r="AXD1" i="33"/>
  <c r="AXQ1" i="33"/>
  <c r="AYE1" i="33"/>
  <c r="AYR1" i="33"/>
  <c r="AZE1" i="33"/>
  <c r="AZR1" i="33"/>
  <c r="BAE1" i="33"/>
  <c r="BAR1" i="33"/>
  <c r="BBI1" i="33"/>
  <c r="BBV1" i="33"/>
  <c r="BCI1" i="33"/>
  <c r="BCV1" i="33"/>
  <c r="BDI1" i="33"/>
  <c r="BDW1" i="33"/>
  <c r="S31" i="17"/>
  <c r="AT31" i="17" s="1"/>
  <c r="AI31" i="17" l="1"/>
  <c r="AH31" i="17"/>
  <c r="AG31" i="17"/>
  <c r="F43" i="17" s="1"/>
  <c r="AF31" i="17"/>
  <c r="V31" i="17"/>
  <c r="AK31" i="17"/>
  <c r="AJ31" i="17"/>
  <c r="U31" i="17"/>
  <c r="AS31" i="17"/>
  <c r="AE31" i="17"/>
  <c r="AR31" i="17"/>
  <c r="AD31" i="17"/>
  <c r="AQ31" i="17"/>
  <c r="AC31" i="17"/>
  <c r="AP31" i="17"/>
  <c r="AB31" i="17"/>
  <c r="AO31" i="17"/>
  <c r="AA31" i="17"/>
  <c r="AN31" i="17"/>
  <c r="Z31" i="17"/>
  <c r="AM31" i="17"/>
  <c r="Y31" i="17"/>
  <c r="AL31" i="17"/>
  <c r="X31" i="17"/>
  <c r="W31" i="17"/>
  <c r="AAF110" i="33" l="1"/>
  <c r="AAF109" i="33"/>
  <c r="AAF108" i="33"/>
  <c r="AAF107" i="33"/>
  <c r="AAF106" i="33"/>
  <c r="AAF105" i="33"/>
  <c r="QQ110" i="12" l="1"/>
  <c r="QQ109" i="12"/>
  <c r="QQ108" i="12"/>
  <c r="QQ107" i="12"/>
  <c r="QQ106" i="12"/>
  <c r="QQ105" i="12"/>
  <c r="QQ1" i="12"/>
  <c r="OC1" i="12" l="1"/>
  <c r="OD1" i="12"/>
  <c r="OE1" i="12"/>
  <c r="OF1" i="12"/>
  <c r="OC105" i="12"/>
  <c r="OD105" i="12"/>
  <c r="OE105" i="12"/>
  <c r="OC106" i="12"/>
  <c r="OD106" i="12"/>
  <c r="OE106" i="12"/>
  <c r="OC107" i="12"/>
  <c r="OD107" i="12"/>
  <c r="OE107" i="12"/>
  <c r="OC108" i="12"/>
  <c r="OD108" i="12"/>
  <c r="OE108" i="12"/>
  <c r="OC109" i="12"/>
  <c r="OD109" i="12"/>
  <c r="OE109" i="12"/>
  <c r="OC110" i="12"/>
  <c r="OD110" i="12"/>
  <c r="OE110" i="12"/>
  <c r="OC118" i="12"/>
  <c r="OC119" i="12" s="1"/>
  <c r="OD118" i="12"/>
  <c r="OE118" i="12"/>
  <c r="OE119" i="12" s="1"/>
  <c r="OF118" i="12"/>
  <c r="OF119" i="12" s="1"/>
  <c r="OD119" i="12"/>
  <c r="BS57" i="8" l="1"/>
  <c r="AQU15" i="33" l="1"/>
  <c r="AQY15" i="33"/>
  <c r="ARC15" i="33"/>
  <c r="ARE15" i="33"/>
  <c r="ARH15" i="33"/>
  <c r="ARK15" i="33"/>
  <c r="ARS15" i="33"/>
  <c r="ARU15" i="33"/>
  <c r="ARY15" i="33"/>
  <c r="ASC15" i="33"/>
  <c r="AQU16" i="33"/>
  <c r="AQY16" i="33"/>
  <c r="ARC16" i="33"/>
  <c r="ARE16" i="33"/>
  <c r="ARH16" i="33"/>
  <c r="ARK16" i="33"/>
  <c r="ARO16" i="33"/>
  <c r="ARS16" i="33"/>
  <c r="ARU16" i="33"/>
  <c r="ARY16" i="33"/>
  <c r="ASC16" i="33"/>
  <c r="AQU17" i="33"/>
  <c r="AQY17" i="33"/>
  <c r="ARC17" i="33"/>
  <c r="ARE17" i="33"/>
  <c r="ARH17" i="33"/>
  <c r="ARK17" i="33"/>
  <c r="ARO17" i="33"/>
  <c r="ARS17" i="33"/>
  <c r="ARU17" i="33"/>
  <c r="ARY17" i="33"/>
  <c r="ASC17" i="33"/>
  <c r="AQU18" i="33"/>
  <c r="AQY18" i="33"/>
  <c r="ARC18" i="33"/>
  <c r="ARE18" i="33"/>
  <c r="ARH18" i="33"/>
  <c r="ARK18" i="33"/>
  <c r="ARO18" i="33"/>
  <c r="ARS18" i="33"/>
  <c r="ARU18" i="33"/>
  <c r="ARY18" i="33"/>
  <c r="ASC18" i="33"/>
  <c r="AQU19" i="33"/>
  <c r="AQY19" i="33"/>
  <c r="ARC19" i="33"/>
  <c r="ARE19" i="33"/>
  <c r="ARH19" i="33"/>
  <c r="ARK19" i="33"/>
  <c r="ARO19" i="33"/>
  <c r="ARS19" i="33"/>
  <c r="ARU19" i="33"/>
  <c r="ARY19" i="33"/>
  <c r="ASC19" i="33"/>
  <c r="AQU20" i="33"/>
  <c r="AQY20" i="33"/>
  <c r="ARC20" i="33"/>
  <c r="ARE20" i="33"/>
  <c r="ARH20" i="33"/>
  <c r="ARK20" i="33"/>
  <c r="ARO20" i="33"/>
  <c r="ARS20" i="33"/>
  <c r="ARU20" i="33"/>
  <c r="ARY20" i="33"/>
  <c r="ASC20" i="33"/>
  <c r="AQU21" i="33"/>
  <c r="AQY21" i="33"/>
  <c r="ARC21" i="33"/>
  <c r="ARE21" i="33"/>
  <c r="ARH21" i="33"/>
  <c r="ARK21" i="33"/>
  <c r="ARO21" i="33"/>
  <c r="ARS21" i="33"/>
  <c r="ARU21" i="33"/>
  <c r="ARY21" i="33"/>
  <c r="ASC21" i="33"/>
  <c r="AQU22" i="33"/>
  <c r="AQY22" i="33"/>
  <c r="ARC22" i="33"/>
  <c r="ARE22" i="33"/>
  <c r="ARH22" i="33"/>
  <c r="ARK22" i="33"/>
  <c r="ARO22" i="33"/>
  <c r="ARS22" i="33"/>
  <c r="ARU22" i="33"/>
  <c r="ARY22" i="33"/>
  <c r="ASC22" i="33"/>
  <c r="AQU23" i="33"/>
  <c r="AQY23" i="33"/>
  <c r="ARC23" i="33"/>
  <c r="ARE23" i="33"/>
  <c r="ARH23" i="33"/>
  <c r="ARK23" i="33"/>
  <c r="ARO23" i="33"/>
  <c r="ARS23" i="33"/>
  <c r="ARU23" i="33"/>
  <c r="ARY23" i="33"/>
  <c r="ASC23" i="33"/>
  <c r="AQU24" i="33"/>
  <c r="AQY24" i="33"/>
  <c r="ARC24" i="33"/>
  <c r="ARE24" i="33"/>
  <c r="ARH24" i="33"/>
  <c r="ARK24" i="33"/>
  <c r="ARO24" i="33"/>
  <c r="ARS24" i="33"/>
  <c r="ARU24" i="33"/>
  <c r="ARY24" i="33"/>
  <c r="ASC24" i="33"/>
  <c r="AQU25" i="33"/>
  <c r="AQY25" i="33"/>
  <c r="ARC25" i="33"/>
  <c r="ARE25" i="33"/>
  <c r="ARH25" i="33"/>
  <c r="ARK25" i="33"/>
  <c r="ARO25" i="33"/>
  <c r="ARS25" i="33"/>
  <c r="ARU25" i="33"/>
  <c r="ARY25" i="33"/>
  <c r="ASC25" i="33"/>
  <c r="AQU26" i="33"/>
  <c r="AQY26" i="33"/>
  <c r="ARC26" i="33"/>
  <c r="ARE26" i="33"/>
  <c r="ARH26" i="33"/>
  <c r="ARK26" i="33"/>
  <c r="ARO26" i="33"/>
  <c r="ARS26" i="33"/>
  <c r="ARU26" i="33"/>
  <c r="ARY26" i="33"/>
  <c r="ASC26" i="33"/>
  <c r="AQU27" i="33"/>
  <c r="AQY27" i="33"/>
  <c r="ARC27" i="33"/>
  <c r="ARE27" i="33"/>
  <c r="ARH27" i="33"/>
  <c r="ARK27" i="33"/>
  <c r="ARO27" i="33"/>
  <c r="ARS27" i="33"/>
  <c r="ARU27" i="33"/>
  <c r="ARY27" i="33"/>
  <c r="ASC27" i="33"/>
  <c r="AQU28" i="33"/>
  <c r="AQY28" i="33"/>
  <c r="ARC28" i="33"/>
  <c r="ARE28" i="33"/>
  <c r="ARH28" i="33"/>
  <c r="ARK28" i="33"/>
  <c r="ARO28" i="33"/>
  <c r="ARS28" i="33"/>
  <c r="ARU28" i="33"/>
  <c r="ARY28" i="33"/>
  <c r="ASC28" i="33"/>
  <c r="AQU29" i="33"/>
  <c r="AQY29" i="33"/>
  <c r="ARC29" i="33"/>
  <c r="ARE29" i="33"/>
  <c r="ARH29" i="33"/>
  <c r="ARK29" i="33"/>
  <c r="ARO29" i="33"/>
  <c r="ARS29" i="33"/>
  <c r="ARU29" i="33"/>
  <c r="ARY29" i="33"/>
  <c r="ASC29" i="33"/>
  <c r="AQU30" i="33"/>
  <c r="AQY30" i="33"/>
  <c r="ARC30" i="33"/>
  <c r="ARE30" i="33"/>
  <c r="ARH30" i="33"/>
  <c r="ARK30" i="33"/>
  <c r="ARO30" i="33"/>
  <c r="ARS30" i="33"/>
  <c r="ARU30" i="33"/>
  <c r="ARY30" i="33"/>
  <c r="ASC30" i="33"/>
  <c r="AQU31" i="33"/>
  <c r="AQY31" i="33"/>
  <c r="ARC31" i="33"/>
  <c r="ARE31" i="33"/>
  <c r="ARH31" i="33"/>
  <c r="ARK31" i="33"/>
  <c r="ARO31" i="33"/>
  <c r="ARS31" i="33"/>
  <c r="ARU31" i="33"/>
  <c r="ARY31" i="33"/>
  <c r="ASC31" i="33"/>
  <c r="AQU32" i="33"/>
  <c r="AQY32" i="33"/>
  <c r="ARC32" i="33"/>
  <c r="ARE32" i="33"/>
  <c r="ARH32" i="33"/>
  <c r="ARK32" i="33"/>
  <c r="ARO32" i="33"/>
  <c r="ARS32" i="33"/>
  <c r="ARU32" i="33"/>
  <c r="ARY32" i="33"/>
  <c r="ASC32" i="33"/>
  <c r="AQU33" i="33"/>
  <c r="AQY33" i="33"/>
  <c r="ARC33" i="33"/>
  <c r="ARE33" i="33"/>
  <c r="ARH33" i="33"/>
  <c r="ARK33" i="33"/>
  <c r="ARO33" i="33"/>
  <c r="ARS33" i="33"/>
  <c r="ARU33" i="33"/>
  <c r="ARY33" i="33"/>
  <c r="ASC33" i="33"/>
  <c r="AQU34" i="33"/>
  <c r="AQY34" i="33"/>
  <c r="ARC34" i="33"/>
  <c r="ARE34" i="33"/>
  <c r="ARH34" i="33"/>
  <c r="ARK34" i="33"/>
  <c r="ARO34" i="33"/>
  <c r="ARS34" i="33"/>
  <c r="ARU34" i="33"/>
  <c r="ARY34" i="33"/>
  <c r="ASC34" i="33"/>
  <c r="AQU35" i="33"/>
  <c r="AQY35" i="33"/>
  <c r="ARC35" i="33"/>
  <c r="ARE35" i="33"/>
  <c r="ARH35" i="33"/>
  <c r="ARK35" i="33"/>
  <c r="ARO35" i="33"/>
  <c r="ARS35" i="33"/>
  <c r="ARU35" i="33"/>
  <c r="ARY35" i="33"/>
  <c r="ASC35" i="33"/>
  <c r="BN57" i="5"/>
  <c r="BP6" i="5" l="1"/>
  <c r="BG16" i="5"/>
  <c r="BG15" i="5"/>
  <c r="BG14" i="5"/>
  <c r="BG13" i="5"/>
  <c r="BG12" i="5"/>
  <c r="BG11" i="5"/>
  <c r="BG10" i="5"/>
  <c r="BG9" i="5"/>
  <c r="BG8" i="5"/>
  <c r="BG7" i="5"/>
  <c r="BG6" i="5"/>
  <c r="CX13" i="32" l="1"/>
  <c r="CX14" i="32"/>
  <c r="CX15" i="32"/>
  <c r="CX16" i="32"/>
  <c r="CX17" i="32"/>
  <c r="CX18" i="32"/>
  <c r="CX19" i="32"/>
  <c r="CX20" i="32"/>
  <c r="CX21" i="32"/>
  <c r="CX22" i="32"/>
  <c r="CX23" i="32"/>
  <c r="CX24" i="32"/>
  <c r="CX25" i="32"/>
  <c r="CX26" i="32"/>
  <c r="CX27" i="32"/>
  <c r="CX12" i="32"/>
  <c r="BS13" i="32"/>
  <c r="BS14" i="32"/>
  <c r="BS15" i="32"/>
  <c r="BS17" i="32"/>
  <c r="BS18" i="32"/>
  <c r="BS19" i="32"/>
  <c r="BS20" i="32"/>
  <c r="BS21" i="32"/>
  <c r="BS22" i="32"/>
  <c r="BS23" i="32"/>
  <c r="BS24" i="32"/>
  <c r="BS25" i="32"/>
  <c r="BS26" i="32"/>
  <c r="BS27" i="32"/>
  <c r="BS28" i="32"/>
  <c r="BS12" i="32"/>
  <c r="AO19" i="32"/>
  <c r="AO20" i="32"/>
  <c r="AO21" i="32"/>
  <c r="AO22" i="32"/>
  <c r="AO23" i="32"/>
  <c r="AO24" i="32"/>
  <c r="AO25" i="32"/>
  <c r="AO26" i="32"/>
  <c r="AO27" i="32"/>
  <c r="AO18" i="32"/>
  <c r="AO17" i="32"/>
  <c r="AO14" i="32"/>
  <c r="AO13" i="32"/>
  <c r="AO15" i="32"/>
  <c r="MM114" i="12" l="1"/>
  <c r="ML114" i="12"/>
  <c r="MK114" i="12"/>
  <c r="MY114" i="12"/>
  <c r="MX114" i="12"/>
  <c r="MW114" i="12"/>
  <c r="MV114" i="12"/>
  <c r="MS114" i="12"/>
  <c r="MR114" i="12"/>
  <c r="MQ114" i="12"/>
  <c r="MP114" i="12"/>
  <c r="MH114" i="12"/>
  <c r="MG114" i="12"/>
  <c r="MF114" i="12"/>
  <c r="ME114" i="12"/>
  <c r="MB114" i="12"/>
  <c r="MA114" i="12"/>
  <c r="LZ114" i="12"/>
  <c r="LY114" i="12"/>
  <c r="LV114" i="12"/>
  <c r="LU114" i="12"/>
  <c r="LT114" i="12"/>
  <c r="LS114" i="12"/>
  <c r="LP114" i="12"/>
  <c r="LO114" i="12"/>
  <c r="LN114" i="12"/>
  <c r="LM114" i="12"/>
  <c r="LJ114" i="12"/>
  <c r="LI114" i="12"/>
  <c r="LH114" i="12"/>
  <c r="LG114" i="12"/>
  <c r="LD114" i="12"/>
  <c r="LC114" i="12"/>
  <c r="LB114" i="12"/>
  <c r="LA114" i="12"/>
  <c r="BS15" i="8" l="1"/>
  <c r="BS14" i="8"/>
  <c r="BS13" i="8"/>
  <c r="BS112" i="8" l="1"/>
  <c r="BS107" i="8"/>
  <c r="BS101" i="8"/>
  <c r="BS95" i="8"/>
  <c r="BS89" i="8"/>
  <c r="MX114" i="33"/>
  <c r="BO110" i="8" s="1"/>
  <c r="BS110" i="8" s="1"/>
  <c r="MW114" i="33"/>
  <c r="BO109" i="8" s="1"/>
  <c r="BS109" i="8" s="1"/>
  <c r="MV114" i="33"/>
  <c r="BO108" i="8" s="1"/>
  <c r="BS108" i="8" s="1"/>
  <c r="NJ114" i="33"/>
  <c r="BO122" i="8" s="1"/>
  <c r="BS122" i="8" s="1"/>
  <c r="NI114" i="33"/>
  <c r="BO121" i="8" s="1"/>
  <c r="BS121" i="8" s="1"/>
  <c r="NH114" i="33"/>
  <c r="BO120" i="8" s="1"/>
  <c r="BS120" i="8" s="1"/>
  <c r="NG114" i="33"/>
  <c r="BO119" i="8" s="1"/>
  <c r="BS119" i="8" s="1"/>
  <c r="ND114" i="33"/>
  <c r="BO116" i="8" s="1"/>
  <c r="BS116" i="8" s="1"/>
  <c r="NC114" i="33"/>
  <c r="BO115" i="8" s="1"/>
  <c r="BS115" i="8" s="1"/>
  <c r="NB114" i="33"/>
  <c r="BO114" i="8" s="1"/>
  <c r="BS114" i="8" s="1"/>
  <c r="NA114" i="33"/>
  <c r="BO113" i="8" s="1"/>
  <c r="BS113" i="8" s="1"/>
  <c r="MS114" i="33"/>
  <c r="BO105" i="8" s="1"/>
  <c r="BS105" i="8" s="1"/>
  <c r="MR114" i="33"/>
  <c r="BO104" i="8" s="1"/>
  <c r="BS104" i="8" s="1"/>
  <c r="MQ114" i="33"/>
  <c r="BO103" i="8" s="1"/>
  <c r="BS103" i="8" s="1"/>
  <c r="MP114" i="33"/>
  <c r="BO102" i="8" s="1"/>
  <c r="BS102" i="8" s="1"/>
  <c r="MM114" i="33"/>
  <c r="BO99" i="8" s="1"/>
  <c r="BS99" i="8" s="1"/>
  <c r="ML114" i="33"/>
  <c r="BO98" i="8" s="1"/>
  <c r="BS98" i="8" s="1"/>
  <c r="MK114" i="33"/>
  <c r="BO97" i="8" s="1"/>
  <c r="BS97" i="8" s="1"/>
  <c r="MJ114" i="33"/>
  <c r="BO96" i="8" s="1"/>
  <c r="BS96" i="8" s="1"/>
  <c r="MG114" i="33"/>
  <c r="BO93" i="8" s="1"/>
  <c r="BS93" i="8" s="1"/>
  <c r="MF114" i="33"/>
  <c r="BO92" i="8" s="1"/>
  <c r="BS92" i="8" s="1"/>
  <c r="ME114" i="33"/>
  <c r="BO91" i="8" s="1"/>
  <c r="BS91" i="8" s="1"/>
  <c r="MD114" i="33"/>
  <c r="BO90" i="8" s="1"/>
  <c r="BS90" i="8" s="1"/>
  <c r="MA114" i="33"/>
  <c r="BO87" i="8" s="1"/>
  <c r="BS87" i="8" s="1"/>
  <c r="LZ114" i="33"/>
  <c r="BO86" i="8" s="1"/>
  <c r="BS86" i="8" s="1"/>
  <c r="LY114" i="33"/>
  <c r="BO85" i="8" s="1"/>
  <c r="BS85" i="8" s="1"/>
  <c r="LX114" i="33"/>
  <c r="BO84" i="8" s="1"/>
  <c r="BS84" i="8" s="1"/>
  <c r="LU114" i="33"/>
  <c r="BO81" i="8" s="1"/>
  <c r="BS81" i="8" s="1"/>
  <c r="LT114" i="33"/>
  <c r="BO80" i="8" s="1"/>
  <c r="BS80" i="8" s="1"/>
  <c r="LS114" i="33"/>
  <c r="BO79" i="8" s="1"/>
  <c r="BS79" i="8" s="1"/>
  <c r="LR114" i="33"/>
  <c r="BO78" i="8" s="1"/>
  <c r="BS78" i="8" s="1"/>
  <c r="LM114" i="33"/>
  <c r="BO73" i="8" s="1"/>
  <c r="BS73" i="8" s="1"/>
  <c r="LN114" i="33"/>
  <c r="BO74" i="8" s="1"/>
  <c r="BS74" i="8" s="1"/>
  <c r="BO75" i="8"/>
  <c r="BS75" i="8" s="1"/>
  <c r="BS83" i="8" l="1"/>
  <c r="AXP91" i="33" l="1"/>
  <c r="AXP90" i="33"/>
  <c r="AXP89" i="33"/>
  <c r="AXP88" i="33"/>
  <c r="AXP87" i="33"/>
  <c r="AXP86" i="33"/>
  <c r="AXP85" i="33"/>
  <c r="AXP84" i="33"/>
  <c r="AXP83" i="33"/>
  <c r="AXP82" i="33"/>
  <c r="AXP81" i="33"/>
  <c r="AXP80" i="33"/>
  <c r="AXP79" i="33"/>
  <c r="AXP78" i="33"/>
  <c r="AXP77" i="33"/>
  <c r="AXP76" i="33"/>
  <c r="AXP75" i="33"/>
  <c r="AXP74" i="33"/>
  <c r="AXP73" i="33"/>
  <c r="AXP72" i="33"/>
  <c r="AXP71" i="33"/>
  <c r="AXP70" i="33"/>
  <c r="AXP69" i="33"/>
  <c r="AXP68" i="33"/>
  <c r="AXP67" i="33"/>
  <c r="AXP66" i="33"/>
  <c r="AXP65" i="33"/>
  <c r="AXP64" i="33"/>
  <c r="AXP63" i="33"/>
  <c r="AXP62" i="33"/>
  <c r="AXP61" i="33"/>
  <c r="AXP60" i="33"/>
  <c r="AXP59" i="33"/>
  <c r="AXP58" i="33"/>
  <c r="AXP57" i="33"/>
  <c r="AXP56" i="33"/>
  <c r="AXP55" i="33"/>
  <c r="AXP54" i="33"/>
  <c r="AXP53" i="33"/>
  <c r="AXP52" i="33"/>
  <c r="AXP51" i="33"/>
  <c r="AXP50" i="33"/>
  <c r="AXP49" i="33"/>
  <c r="AXP48" i="33"/>
  <c r="AXP47" i="33"/>
  <c r="AXP46" i="33"/>
  <c r="AXP45" i="33"/>
  <c r="AXP44" i="33"/>
  <c r="AXP43" i="33"/>
  <c r="AXP42" i="33"/>
  <c r="AXP41" i="33"/>
  <c r="AXP40" i="33"/>
  <c r="AXP39" i="33"/>
  <c r="AXP38" i="33"/>
  <c r="AXP37" i="33"/>
  <c r="AXP36" i="33"/>
  <c r="AXP35" i="33"/>
  <c r="AXP34" i="33"/>
  <c r="AXP33" i="33"/>
  <c r="AXP32" i="33"/>
  <c r="AXP31" i="33"/>
  <c r="AXP30" i="33"/>
  <c r="AXP29" i="33"/>
  <c r="AXP28" i="33"/>
  <c r="AXP27" i="33"/>
  <c r="AXP26" i="33"/>
  <c r="AXP25" i="33"/>
  <c r="AXP24" i="33"/>
  <c r="AXP23" i="33"/>
  <c r="AXP22" i="33"/>
  <c r="AXP21" i="33"/>
  <c r="AXP20" i="33"/>
  <c r="AXP19" i="33"/>
  <c r="AXP18" i="33"/>
  <c r="AXP17" i="33"/>
  <c r="AXP16" i="33"/>
  <c r="AXP15" i="33"/>
  <c r="AXM91" i="33"/>
  <c r="AXM90" i="33"/>
  <c r="AXM89" i="33"/>
  <c r="AXM88" i="33"/>
  <c r="AXM87" i="33"/>
  <c r="AXM86" i="33"/>
  <c r="AXM85" i="33"/>
  <c r="AXM84" i="33"/>
  <c r="AXM83" i="33"/>
  <c r="AXM82" i="33"/>
  <c r="AXM81" i="33"/>
  <c r="AXM80" i="33"/>
  <c r="AXM79" i="33"/>
  <c r="AXM78" i="33"/>
  <c r="AXM77" i="33"/>
  <c r="AXM76" i="33"/>
  <c r="AXM75" i="33"/>
  <c r="AXM74" i="33"/>
  <c r="AXM73" i="33"/>
  <c r="AXM72" i="33"/>
  <c r="AXM71" i="33"/>
  <c r="AXM70" i="33"/>
  <c r="AXM69" i="33"/>
  <c r="AXM68" i="33"/>
  <c r="AXM67" i="33"/>
  <c r="AXM66" i="33"/>
  <c r="AXM65" i="33"/>
  <c r="AXM64" i="33"/>
  <c r="AXM63" i="33"/>
  <c r="AXM62" i="33"/>
  <c r="AXM61" i="33"/>
  <c r="AXM60" i="33"/>
  <c r="AXM59" i="33"/>
  <c r="AXM58" i="33"/>
  <c r="AXM57" i="33"/>
  <c r="AXM56" i="33"/>
  <c r="AXM55" i="33"/>
  <c r="AXM54" i="33"/>
  <c r="AXM53" i="33"/>
  <c r="AXM52" i="33"/>
  <c r="AXM51" i="33"/>
  <c r="AXM50" i="33"/>
  <c r="AXM49" i="33"/>
  <c r="AXM48" i="33"/>
  <c r="AXM47" i="33"/>
  <c r="AXM46" i="33"/>
  <c r="AXM45" i="33"/>
  <c r="AXM44" i="33"/>
  <c r="AXM43" i="33"/>
  <c r="AXM42" i="33"/>
  <c r="AXM41" i="33"/>
  <c r="AXM40" i="33"/>
  <c r="AXM39" i="33"/>
  <c r="AXM38" i="33"/>
  <c r="AXM37" i="33"/>
  <c r="AXM36" i="33"/>
  <c r="AXM35" i="33"/>
  <c r="AXM34" i="33"/>
  <c r="AXM33" i="33"/>
  <c r="AXM32" i="33"/>
  <c r="AXM31" i="33"/>
  <c r="AXM30" i="33"/>
  <c r="AXM29" i="33"/>
  <c r="AXM28" i="33"/>
  <c r="AXM27" i="33"/>
  <c r="AXM26" i="33"/>
  <c r="AXM25" i="33"/>
  <c r="AXM24" i="33"/>
  <c r="AXM23" i="33"/>
  <c r="AXM22" i="33"/>
  <c r="AXM21" i="33"/>
  <c r="AXM20" i="33"/>
  <c r="AXM19" i="33"/>
  <c r="AXM18" i="33"/>
  <c r="AXM17" i="33"/>
  <c r="AXM16" i="33"/>
  <c r="AXM15" i="33"/>
  <c r="XX105" i="33" l="1"/>
  <c r="XY105" i="33"/>
  <c r="XZ105" i="33"/>
  <c r="YA105" i="33"/>
  <c r="YB105" i="33"/>
  <c r="YC105" i="33"/>
  <c r="YD105" i="33"/>
  <c r="YE105" i="33"/>
  <c r="YF105" i="33"/>
  <c r="YG105" i="33"/>
  <c r="YH105" i="33"/>
  <c r="YI105" i="33"/>
  <c r="YJ105" i="33"/>
  <c r="YK105" i="33"/>
  <c r="YL105" i="33"/>
  <c r="YM105" i="33"/>
  <c r="YN105" i="33"/>
  <c r="YO105" i="33"/>
  <c r="XX106" i="33"/>
  <c r="XY106" i="33"/>
  <c r="XZ106" i="33"/>
  <c r="YA106" i="33"/>
  <c r="YB106" i="33"/>
  <c r="YC106" i="33"/>
  <c r="YD106" i="33"/>
  <c r="YE106" i="33"/>
  <c r="YF106" i="33"/>
  <c r="YG106" i="33"/>
  <c r="YH106" i="33"/>
  <c r="YI106" i="33"/>
  <c r="YJ106" i="33"/>
  <c r="YK106" i="33"/>
  <c r="YL106" i="33"/>
  <c r="YM106" i="33"/>
  <c r="YN106" i="33"/>
  <c r="YO106" i="33"/>
  <c r="XX107" i="33"/>
  <c r="XY107" i="33"/>
  <c r="XZ107" i="33"/>
  <c r="YA107" i="33"/>
  <c r="YB107" i="33"/>
  <c r="YC107" i="33"/>
  <c r="YD107" i="33"/>
  <c r="YE107" i="33"/>
  <c r="YF107" i="33"/>
  <c r="YG107" i="33"/>
  <c r="YH107" i="33"/>
  <c r="YI107" i="33"/>
  <c r="YJ107" i="33"/>
  <c r="YK107" i="33"/>
  <c r="YL107" i="33"/>
  <c r="YM107" i="33"/>
  <c r="YN107" i="33"/>
  <c r="YO107" i="33"/>
  <c r="XX108" i="33"/>
  <c r="XY108" i="33"/>
  <c r="XZ108" i="33"/>
  <c r="YA108" i="33"/>
  <c r="YB108" i="33"/>
  <c r="YC108" i="33"/>
  <c r="YD108" i="33"/>
  <c r="YE108" i="33"/>
  <c r="YF108" i="33"/>
  <c r="YG108" i="33"/>
  <c r="YH108" i="33"/>
  <c r="YI108" i="33"/>
  <c r="YJ108" i="33"/>
  <c r="YK108" i="33"/>
  <c r="YL108" i="33"/>
  <c r="YM108" i="33"/>
  <c r="YN108" i="33"/>
  <c r="YO108" i="33"/>
  <c r="XX109" i="33"/>
  <c r="XY109" i="33"/>
  <c r="XZ109" i="33"/>
  <c r="YA109" i="33"/>
  <c r="YB109" i="33"/>
  <c r="YC109" i="33"/>
  <c r="YD109" i="33"/>
  <c r="YE109" i="33"/>
  <c r="YF109" i="33"/>
  <c r="YG109" i="33"/>
  <c r="YH109" i="33"/>
  <c r="YI109" i="33"/>
  <c r="YJ109" i="33"/>
  <c r="YK109" i="33"/>
  <c r="YL109" i="33"/>
  <c r="YM109" i="33"/>
  <c r="YN109" i="33"/>
  <c r="YO109" i="33"/>
  <c r="XX110" i="33"/>
  <c r="XY110" i="33"/>
  <c r="XZ110" i="33"/>
  <c r="YA110" i="33"/>
  <c r="YB110" i="33"/>
  <c r="YC110" i="33"/>
  <c r="YD110" i="33"/>
  <c r="YE110" i="33"/>
  <c r="YF110" i="33"/>
  <c r="YG110" i="33"/>
  <c r="YH110" i="33"/>
  <c r="YI110" i="33"/>
  <c r="YJ110" i="33"/>
  <c r="YK110" i="33"/>
  <c r="YL110" i="33"/>
  <c r="YM110" i="33"/>
  <c r="YN110" i="33"/>
  <c r="YO110" i="33"/>
  <c r="XD105" i="33"/>
  <c r="XE105" i="33"/>
  <c r="XF105" i="33"/>
  <c r="XG105" i="33"/>
  <c r="XH105" i="33"/>
  <c r="XI105" i="33"/>
  <c r="XJ105" i="33"/>
  <c r="XK105" i="33"/>
  <c r="XL105" i="33"/>
  <c r="XM105" i="33"/>
  <c r="XN105" i="33"/>
  <c r="XO105" i="33"/>
  <c r="XP105" i="33"/>
  <c r="XQ105" i="33"/>
  <c r="XR105" i="33"/>
  <c r="XS105" i="33"/>
  <c r="XT105" i="33"/>
  <c r="XU105" i="33"/>
  <c r="XV105" i="33"/>
  <c r="XW105" i="33"/>
  <c r="XD106" i="33"/>
  <c r="XE106" i="33"/>
  <c r="XF106" i="33"/>
  <c r="XG106" i="33"/>
  <c r="XH106" i="33"/>
  <c r="XI106" i="33"/>
  <c r="XJ106" i="33"/>
  <c r="XK106" i="33"/>
  <c r="XL106" i="33"/>
  <c r="XM106" i="33"/>
  <c r="XN106" i="33"/>
  <c r="XO106" i="33"/>
  <c r="XP106" i="33"/>
  <c r="XQ106" i="33"/>
  <c r="XR106" i="33"/>
  <c r="XS106" i="33"/>
  <c r="XT106" i="33"/>
  <c r="XU106" i="33"/>
  <c r="XV106" i="33"/>
  <c r="XW106" i="33"/>
  <c r="XD107" i="33"/>
  <c r="XE107" i="33"/>
  <c r="XF107" i="33"/>
  <c r="XG107" i="33"/>
  <c r="XH107" i="33"/>
  <c r="XI107" i="33"/>
  <c r="XJ107" i="33"/>
  <c r="XK107" i="33"/>
  <c r="XL107" i="33"/>
  <c r="XM107" i="33"/>
  <c r="XN107" i="33"/>
  <c r="XO107" i="33"/>
  <c r="XP107" i="33"/>
  <c r="XQ107" i="33"/>
  <c r="XR107" i="33"/>
  <c r="XS107" i="33"/>
  <c r="XT107" i="33"/>
  <c r="XU107" i="33"/>
  <c r="XV107" i="33"/>
  <c r="XW107" i="33"/>
  <c r="XD108" i="33"/>
  <c r="XE108" i="33"/>
  <c r="XF108" i="33"/>
  <c r="XG108" i="33"/>
  <c r="XH108" i="33"/>
  <c r="XI108" i="33"/>
  <c r="XJ108" i="33"/>
  <c r="XK108" i="33"/>
  <c r="XL108" i="33"/>
  <c r="XM108" i="33"/>
  <c r="XN108" i="33"/>
  <c r="XO108" i="33"/>
  <c r="XP108" i="33"/>
  <c r="XQ108" i="33"/>
  <c r="XR108" i="33"/>
  <c r="XS108" i="33"/>
  <c r="XT108" i="33"/>
  <c r="XU108" i="33"/>
  <c r="XV108" i="33"/>
  <c r="XW108" i="33"/>
  <c r="XD109" i="33"/>
  <c r="XE109" i="33"/>
  <c r="XF109" i="33"/>
  <c r="XG109" i="33"/>
  <c r="XH109" i="33"/>
  <c r="XI109" i="33"/>
  <c r="XJ109" i="33"/>
  <c r="XK109" i="33"/>
  <c r="XL109" i="33"/>
  <c r="XM109" i="33"/>
  <c r="XN109" i="33"/>
  <c r="XO109" i="33"/>
  <c r="XP109" i="33"/>
  <c r="XQ109" i="33"/>
  <c r="XR109" i="33"/>
  <c r="XS109" i="33"/>
  <c r="XT109" i="33"/>
  <c r="XU109" i="33"/>
  <c r="XV109" i="33"/>
  <c r="XW109" i="33"/>
  <c r="XD110" i="33"/>
  <c r="XE110" i="33"/>
  <c r="XF110" i="33"/>
  <c r="XG110" i="33"/>
  <c r="XH110" i="33"/>
  <c r="XI110" i="33"/>
  <c r="XJ110" i="33"/>
  <c r="XK110" i="33"/>
  <c r="XL110" i="33"/>
  <c r="XM110" i="33"/>
  <c r="XN110" i="33"/>
  <c r="XO110" i="33"/>
  <c r="XP110" i="33"/>
  <c r="XQ110" i="33"/>
  <c r="XR110" i="33"/>
  <c r="XS110" i="33"/>
  <c r="XT110" i="33"/>
  <c r="XU110" i="33"/>
  <c r="XV110" i="33"/>
  <c r="XW110" i="33"/>
  <c r="AAE110" i="33" l="1"/>
  <c r="AAD110" i="33"/>
  <c r="AAC110" i="33"/>
  <c r="AAB110" i="33"/>
  <c r="AAE109" i="33"/>
  <c r="AAD109" i="33"/>
  <c r="AAC109" i="33"/>
  <c r="AAB109" i="33"/>
  <c r="AAE108" i="33"/>
  <c r="AAD108" i="33"/>
  <c r="AAC108" i="33"/>
  <c r="AAB108" i="33"/>
  <c r="AAE107" i="33"/>
  <c r="AAD107" i="33"/>
  <c r="AAC107" i="33"/>
  <c r="AAB107" i="33"/>
  <c r="AAE106" i="33"/>
  <c r="AAD106" i="33"/>
  <c r="AAC106" i="33"/>
  <c r="AAB106" i="33"/>
  <c r="AAE105" i="33"/>
  <c r="AAD105" i="33"/>
  <c r="AAC105" i="33"/>
  <c r="AAB105" i="33"/>
  <c r="AAA110" i="33"/>
  <c r="ZZ110" i="33"/>
  <c r="ZY110" i="33"/>
  <c r="ZX110" i="33"/>
  <c r="AAA109" i="33"/>
  <c r="ZZ109" i="33"/>
  <c r="ZY109" i="33"/>
  <c r="ZX109" i="33"/>
  <c r="AAA108" i="33"/>
  <c r="ZZ108" i="33"/>
  <c r="ZY108" i="33"/>
  <c r="ZX108" i="33"/>
  <c r="AAA107" i="33"/>
  <c r="ZZ107" i="33"/>
  <c r="ZY107" i="33"/>
  <c r="ZX107" i="33"/>
  <c r="AAA106" i="33"/>
  <c r="ZZ106" i="33"/>
  <c r="ZY106" i="33"/>
  <c r="ZX106" i="33"/>
  <c r="AAA105" i="33"/>
  <c r="ZZ105" i="33"/>
  <c r="ZY105" i="33"/>
  <c r="ZX105" i="33"/>
  <c r="AOC16" i="33" l="1"/>
  <c r="AOC17" i="33"/>
  <c r="AOC18" i="33"/>
  <c r="AOC19" i="33"/>
  <c r="AOC20" i="33"/>
  <c r="AOC21" i="33"/>
  <c r="AOC22" i="33"/>
  <c r="AOC23" i="33"/>
  <c r="AOC24" i="33"/>
  <c r="AOC25" i="33"/>
  <c r="AOC26" i="33"/>
  <c r="AOC27" i="33"/>
  <c r="AOC28" i="33"/>
  <c r="AOC29" i="33"/>
  <c r="AOC30" i="33"/>
  <c r="AOC31" i="33"/>
  <c r="AOC32" i="33"/>
  <c r="AOC33" i="33"/>
  <c r="AOC34" i="33"/>
  <c r="AOC35" i="33"/>
  <c r="AOC36" i="33"/>
  <c r="AOC37" i="33"/>
  <c r="AOC38" i="33"/>
  <c r="AOC39" i="33"/>
  <c r="AOC40" i="33"/>
  <c r="AOC41" i="33"/>
  <c r="AOC42" i="33"/>
  <c r="AOC43" i="33"/>
  <c r="AOC44" i="33"/>
  <c r="AOC45" i="33"/>
  <c r="AOC46" i="33"/>
  <c r="AOC47" i="33"/>
  <c r="AOC48" i="33"/>
  <c r="AOC49" i="33"/>
  <c r="AOC50" i="33"/>
  <c r="AOC51" i="33"/>
  <c r="AOC52" i="33"/>
  <c r="AOC53" i="33"/>
  <c r="AOC54" i="33"/>
  <c r="AOC55" i="33"/>
  <c r="AOC56" i="33"/>
  <c r="AOC57" i="33"/>
  <c r="AOC58" i="33"/>
  <c r="AOC59" i="33"/>
  <c r="AOC60" i="33"/>
  <c r="AOC61" i="33"/>
  <c r="AOC62" i="33"/>
  <c r="AOC63" i="33"/>
  <c r="AOC64" i="33"/>
  <c r="AOC65" i="33"/>
  <c r="AOC66" i="33"/>
  <c r="AOC67" i="33"/>
  <c r="AOC68" i="33"/>
  <c r="AOC69" i="33"/>
  <c r="AOC70" i="33"/>
  <c r="AOC71" i="33"/>
  <c r="AOC72" i="33"/>
  <c r="AOC73" i="33"/>
  <c r="AOC74" i="33"/>
  <c r="AOC75" i="33"/>
  <c r="AOC76" i="33"/>
  <c r="AOC77" i="33"/>
  <c r="AOC78" i="33"/>
  <c r="AOC79" i="33"/>
  <c r="AOC80" i="33"/>
  <c r="AOC81" i="33"/>
  <c r="AOC82" i="33"/>
  <c r="AOC83" i="33"/>
  <c r="AOC84" i="33"/>
  <c r="AOC85" i="33"/>
  <c r="AOC86" i="33"/>
  <c r="AOC87" i="33"/>
  <c r="AOC88" i="33"/>
  <c r="AOC89" i="33"/>
  <c r="AOC90" i="33"/>
  <c r="AOC91" i="33"/>
  <c r="AOC15" i="33"/>
  <c r="AQY94" i="33" l="1"/>
  <c r="AQY93" i="33"/>
  <c r="AQY92" i="33"/>
  <c r="AQY91" i="33"/>
  <c r="AQY90" i="33"/>
  <c r="AQY89" i="33"/>
  <c r="AQY88" i="33"/>
  <c r="AQY87" i="33"/>
  <c r="AQY86" i="33"/>
  <c r="AQY85" i="33"/>
  <c r="AQY84" i="33"/>
  <c r="AQY83" i="33"/>
  <c r="AQY82" i="33"/>
  <c r="AQY81" i="33"/>
  <c r="AQY80" i="33"/>
  <c r="AQY79" i="33"/>
  <c r="AQY78" i="33"/>
  <c r="AQY77" i="33"/>
  <c r="AQY76" i="33"/>
  <c r="AQY75" i="33"/>
  <c r="AQY74" i="33"/>
  <c r="AQY73" i="33"/>
  <c r="AQY72" i="33"/>
  <c r="AQY71" i="33"/>
  <c r="AQY70" i="33"/>
  <c r="AQY69" i="33"/>
  <c r="AQY68" i="33"/>
  <c r="AQY67" i="33"/>
  <c r="AQY66" i="33"/>
  <c r="AQY65" i="33"/>
  <c r="AQY64" i="33"/>
  <c r="AQY63" i="33"/>
  <c r="AQY62" i="33"/>
  <c r="AQY61" i="33"/>
  <c r="AQY60" i="33"/>
  <c r="AQY59" i="33"/>
  <c r="AQY58" i="33"/>
  <c r="AQY57" i="33"/>
  <c r="AQY56" i="33"/>
  <c r="AQY55" i="33"/>
  <c r="AQY54" i="33"/>
  <c r="AQY53" i="33"/>
  <c r="AQY52" i="33"/>
  <c r="AQY51" i="33"/>
  <c r="AQY50" i="33"/>
  <c r="AQY49" i="33"/>
  <c r="AQY48" i="33"/>
  <c r="AQY47" i="33"/>
  <c r="AQY46" i="33"/>
  <c r="AQY45" i="33"/>
  <c r="AQY44" i="33"/>
  <c r="AQY43" i="33"/>
  <c r="AQY42" i="33"/>
  <c r="AQY41" i="33"/>
  <c r="AQY40" i="33"/>
  <c r="AQY39" i="33"/>
  <c r="AQY38" i="33"/>
  <c r="AQY37" i="33"/>
  <c r="AQY36" i="33"/>
  <c r="L108" i="33" l="1"/>
  <c r="L107" i="33"/>
  <c r="L106" i="33"/>
  <c r="L105" i="33"/>
  <c r="I135" i="16" l="1"/>
  <c r="DZ1" i="33" l="1"/>
  <c r="EA1" i="33"/>
  <c r="EB1" i="33"/>
  <c r="EC1" i="33"/>
  <c r="ED1" i="33"/>
  <c r="EE1" i="33"/>
  <c r="EF1" i="33"/>
  <c r="EG1" i="33"/>
  <c r="EH1" i="33"/>
  <c r="EI1" i="33"/>
  <c r="EJ1" i="33"/>
  <c r="EK1" i="33"/>
  <c r="EL1" i="33"/>
  <c r="EM1" i="33"/>
  <c r="EN1" i="33"/>
  <c r="EO1" i="33"/>
  <c r="EP1" i="33"/>
  <c r="EQ1" i="33"/>
  <c r="ER1" i="33"/>
  <c r="ES1" i="33"/>
  <c r="ET1" i="33"/>
  <c r="EU1" i="33"/>
  <c r="EV1" i="33"/>
  <c r="EW1" i="33"/>
  <c r="EX1" i="33"/>
  <c r="EY1" i="33"/>
  <c r="EZ1" i="33"/>
  <c r="FA1" i="33"/>
  <c r="FB1" i="33"/>
  <c r="FC1" i="33"/>
  <c r="FD1" i="33"/>
  <c r="FE1" i="33"/>
  <c r="FF1" i="33"/>
  <c r="FG1" i="33"/>
  <c r="FH1" i="33"/>
  <c r="FI1" i="33"/>
  <c r="FJ1" i="33"/>
  <c r="FK1" i="33"/>
  <c r="FL1" i="33"/>
  <c r="FM1" i="33"/>
  <c r="FN1" i="33"/>
  <c r="FO1" i="33"/>
  <c r="FP1" i="33"/>
  <c r="FQ1" i="33"/>
  <c r="FR1" i="33"/>
  <c r="FS1" i="33"/>
  <c r="FT1" i="33"/>
  <c r="FU1" i="33"/>
  <c r="FV1" i="33"/>
  <c r="FW1" i="33"/>
  <c r="FX1" i="33"/>
  <c r="FY1" i="33"/>
  <c r="FZ1" i="33"/>
  <c r="GA1" i="33"/>
  <c r="GB1" i="33"/>
  <c r="GC1" i="33"/>
  <c r="GD1" i="33"/>
  <c r="GE1" i="33"/>
  <c r="GF1" i="33"/>
  <c r="GG1" i="33"/>
  <c r="GH1" i="33"/>
  <c r="GI1" i="33"/>
  <c r="GJ1" i="33"/>
  <c r="GK1" i="33"/>
  <c r="GL1" i="33"/>
  <c r="GM1" i="33"/>
  <c r="GN1" i="33"/>
  <c r="GO1" i="33"/>
  <c r="GP1" i="33"/>
  <c r="GQ1" i="33"/>
  <c r="GR1" i="33"/>
  <c r="GS1" i="33"/>
  <c r="GT1" i="33"/>
  <c r="GU1" i="33"/>
  <c r="GV1" i="33"/>
  <c r="GW1" i="33"/>
  <c r="GX1" i="33"/>
  <c r="GY1" i="33"/>
  <c r="GZ1" i="33"/>
  <c r="HA1" i="33"/>
  <c r="HB1" i="33"/>
  <c r="HC1" i="33"/>
  <c r="HD1" i="33"/>
  <c r="HE1" i="33"/>
  <c r="HF1" i="33"/>
  <c r="HG1" i="33"/>
  <c r="HH1" i="33"/>
  <c r="HI1" i="33"/>
  <c r="HJ1" i="33"/>
  <c r="HK1" i="33"/>
  <c r="HL1" i="33"/>
  <c r="HM1" i="33"/>
  <c r="HN1" i="33"/>
  <c r="HO1" i="33"/>
  <c r="HP1" i="33"/>
  <c r="HQ1" i="33"/>
  <c r="HR1" i="33"/>
  <c r="HS1" i="33"/>
  <c r="HT1" i="33"/>
  <c r="HU1" i="33"/>
  <c r="HV1" i="33"/>
  <c r="HW1" i="33"/>
  <c r="HX1" i="33"/>
  <c r="HY1" i="33"/>
  <c r="HZ1" i="33"/>
  <c r="IA1" i="33"/>
  <c r="IB1" i="33"/>
  <c r="IC1" i="33"/>
  <c r="ID1" i="33"/>
  <c r="IE1" i="33"/>
  <c r="IF1" i="33"/>
  <c r="IG1" i="33"/>
  <c r="IH1" i="33"/>
  <c r="II1" i="33"/>
  <c r="IJ1" i="33"/>
  <c r="IK1" i="33"/>
  <c r="IL1" i="33"/>
  <c r="IM1" i="33"/>
  <c r="IN1" i="33"/>
  <c r="IO1" i="33"/>
  <c r="IP1" i="33"/>
  <c r="IQ1" i="33"/>
  <c r="IR1" i="33"/>
  <c r="IS1" i="33"/>
  <c r="IT1" i="33"/>
  <c r="IU1" i="33"/>
  <c r="IV1" i="33"/>
  <c r="IW1" i="33"/>
  <c r="IX1" i="33"/>
  <c r="IY1" i="33"/>
  <c r="IZ1" i="33"/>
  <c r="JA1" i="33"/>
  <c r="JB1" i="33"/>
  <c r="JC1" i="33"/>
  <c r="JD1" i="33"/>
  <c r="JE1" i="33"/>
  <c r="JF1" i="33"/>
  <c r="JG1" i="33"/>
  <c r="JH1" i="33"/>
  <c r="JI1" i="33"/>
  <c r="JJ1" i="33"/>
  <c r="JK1" i="33"/>
  <c r="JL1" i="33"/>
  <c r="JM1" i="33"/>
  <c r="JN1" i="33"/>
  <c r="JO1" i="33"/>
  <c r="JP1" i="33"/>
  <c r="JQ1" i="33"/>
  <c r="JR1" i="33"/>
  <c r="JS1" i="33"/>
  <c r="JT1" i="33"/>
  <c r="JU1" i="33"/>
  <c r="JV1" i="33"/>
  <c r="JW1" i="33"/>
  <c r="JX1" i="33"/>
  <c r="JY1" i="33"/>
  <c r="JZ1" i="33"/>
  <c r="KA1" i="33"/>
  <c r="KB1" i="33"/>
  <c r="KC1" i="33"/>
  <c r="KD1" i="33"/>
  <c r="KE1" i="33"/>
  <c r="KF1" i="33"/>
  <c r="KG1" i="33"/>
  <c r="KH1" i="33"/>
  <c r="KI1" i="33"/>
  <c r="KJ1" i="33"/>
  <c r="KK1" i="33"/>
  <c r="KL1" i="33"/>
  <c r="KM1" i="33"/>
  <c r="KN1" i="33"/>
  <c r="KO1" i="33"/>
  <c r="KP1" i="33"/>
  <c r="KQ1" i="33"/>
  <c r="KR1" i="33"/>
  <c r="KS1" i="33"/>
  <c r="KT1" i="33"/>
  <c r="KU1" i="33"/>
  <c r="KV1" i="33"/>
  <c r="KW1" i="33"/>
  <c r="KX1" i="33"/>
  <c r="KY1" i="33"/>
  <c r="KZ1" i="33"/>
  <c r="LA1" i="33"/>
  <c r="LB1" i="33"/>
  <c r="LC1" i="33"/>
  <c r="LD1" i="33"/>
  <c r="LE1" i="33"/>
  <c r="LF1" i="33"/>
  <c r="LG1" i="33"/>
  <c r="LH1" i="33"/>
  <c r="LI1" i="33"/>
  <c r="LJ1" i="33"/>
  <c r="LK1" i="33"/>
  <c r="LL1" i="33"/>
  <c r="LM1" i="33"/>
  <c r="LN1" i="33"/>
  <c r="LO1" i="33"/>
  <c r="LP1" i="33"/>
  <c r="LQ1" i="33"/>
  <c r="LR1" i="33"/>
  <c r="LS1" i="33"/>
  <c r="LT1" i="33"/>
  <c r="LU1" i="33"/>
  <c r="LV1" i="33"/>
  <c r="LW1" i="33"/>
  <c r="LX1" i="33"/>
  <c r="LY1" i="33"/>
  <c r="LZ1" i="33"/>
  <c r="MA1" i="33"/>
  <c r="MB1" i="33"/>
  <c r="MC1" i="33"/>
  <c r="MD1" i="33"/>
  <c r="ME1" i="33"/>
  <c r="MF1" i="33"/>
  <c r="MG1" i="33"/>
  <c r="MH1" i="33"/>
  <c r="MI1" i="33"/>
  <c r="MJ1" i="33"/>
  <c r="MK1" i="33"/>
  <c r="ML1" i="33"/>
  <c r="MM1" i="33"/>
  <c r="MN1" i="33"/>
  <c r="MO1" i="33"/>
  <c r="MP1" i="33"/>
  <c r="MQ1" i="33"/>
  <c r="MR1" i="33"/>
  <c r="MS1" i="33"/>
  <c r="MT1" i="33"/>
  <c r="MU1" i="33"/>
  <c r="MV1" i="33"/>
  <c r="MW1" i="33"/>
  <c r="MX1" i="33"/>
  <c r="MY1" i="33"/>
  <c r="MZ1" i="33"/>
  <c r="NA1" i="33"/>
  <c r="NB1" i="33"/>
  <c r="NC1" i="33"/>
  <c r="ND1" i="33"/>
  <c r="NE1" i="33"/>
  <c r="NF1" i="33"/>
  <c r="NG1" i="33"/>
  <c r="NH1" i="33"/>
  <c r="NI1" i="33"/>
  <c r="NJ1" i="33"/>
  <c r="NK1" i="33"/>
  <c r="NL1" i="33"/>
  <c r="NM1" i="33"/>
  <c r="NN1" i="33"/>
  <c r="NO1" i="33"/>
  <c r="NP1" i="33"/>
  <c r="NQ1" i="33"/>
  <c r="NR1" i="33"/>
  <c r="NS1" i="33"/>
  <c r="NT1" i="33"/>
  <c r="NU1" i="33"/>
  <c r="NV1" i="33"/>
  <c r="NW1" i="33"/>
  <c r="NX1" i="33"/>
  <c r="BNP1" i="33"/>
  <c r="BNQ1" i="33"/>
  <c r="BNR1" i="33"/>
  <c r="BNS1" i="33"/>
  <c r="BNT1" i="33"/>
  <c r="BNU1" i="33"/>
  <c r="BNV1" i="33"/>
  <c r="BNW1" i="33"/>
  <c r="AO1" i="33"/>
  <c r="AP1" i="33"/>
  <c r="AQ1" i="33"/>
  <c r="AR1" i="33"/>
  <c r="AS1" i="33"/>
  <c r="AT1" i="33"/>
  <c r="AU1" i="33"/>
  <c r="AV1" i="33"/>
  <c r="AW1" i="33"/>
  <c r="AX1" i="33"/>
  <c r="AY1" i="33"/>
  <c r="AZ1" i="33"/>
  <c r="BA1" i="33"/>
  <c r="BB1" i="33"/>
  <c r="BC1" i="33"/>
  <c r="BD1" i="33"/>
  <c r="BE1" i="33"/>
  <c r="BF1" i="33"/>
  <c r="BG1" i="33"/>
  <c r="BH1" i="33"/>
  <c r="BI1" i="33"/>
  <c r="BJ1" i="33"/>
  <c r="BK1" i="33"/>
  <c r="BL1" i="33"/>
  <c r="BM1" i="33"/>
  <c r="BN1" i="33"/>
  <c r="BO1" i="33"/>
  <c r="BP1" i="33"/>
  <c r="BQ1" i="33"/>
  <c r="BR1" i="33"/>
  <c r="BS1" i="33"/>
  <c r="BT1" i="33"/>
  <c r="BU1" i="33"/>
  <c r="BV1" i="33"/>
  <c r="BW1" i="33"/>
  <c r="BX1" i="33"/>
  <c r="BY1" i="33"/>
  <c r="BZ1" i="33"/>
  <c r="CA1" i="33"/>
  <c r="CB1" i="33"/>
  <c r="CC1" i="33"/>
  <c r="CD1" i="33"/>
  <c r="CE1" i="33"/>
  <c r="CF1" i="33"/>
  <c r="CG1" i="33"/>
  <c r="CH1" i="33"/>
  <c r="CI1" i="33"/>
  <c r="CJ1" i="33"/>
  <c r="CK1" i="33"/>
  <c r="CL1" i="33"/>
  <c r="CM1" i="33"/>
  <c r="CN1" i="33"/>
  <c r="CO1" i="33"/>
  <c r="CP1" i="33"/>
  <c r="CQ1" i="33"/>
  <c r="CR1" i="33"/>
  <c r="CS1" i="33"/>
  <c r="CT1" i="33"/>
  <c r="CU1" i="33"/>
  <c r="CV1" i="33"/>
  <c r="CW1" i="33"/>
  <c r="CX1" i="33"/>
  <c r="CY1" i="33"/>
  <c r="CZ1" i="33"/>
  <c r="DA1" i="33"/>
  <c r="DB1" i="33"/>
  <c r="DC1" i="33"/>
  <c r="DD1" i="33"/>
  <c r="DE1" i="33"/>
  <c r="DF1" i="33"/>
  <c r="DG1" i="33"/>
  <c r="DH1" i="33"/>
  <c r="DI1" i="33"/>
  <c r="DJ1" i="33"/>
  <c r="DK1" i="33"/>
  <c r="DL1" i="33"/>
  <c r="DM1" i="33"/>
  <c r="DN1" i="33"/>
  <c r="DO1" i="33"/>
  <c r="DP1" i="33"/>
  <c r="DQ1" i="33"/>
  <c r="DR1" i="33"/>
  <c r="DS1" i="33"/>
  <c r="DT1" i="33"/>
  <c r="DU1" i="33"/>
  <c r="DV1" i="33"/>
  <c r="DW1" i="33"/>
  <c r="DX1" i="33"/>
  <c r="DY1" i="33"/>
  <c r="I1" i="33"/>
  <c r="J1" i="33"/>
  <c r="K1" i="33"/>
  <c r="L1" i="33"/>
  <c r="M1" i="33"/>
  <c r="N1" i="33"/>
  <c r="O1" i="33"/>
  <c r="P1" i="33"/>
  <c r="Q1" i="33"/>
  <c r="R1" i="33"/>
  <c r="S1" i="33"/>
  <c r="T1" i="33"/>
  <c r="U1" i="33"/>
  <c r="V1" i="33"/>
  <c r="W1" i="33"/>
  <c r="X1" i="33"/>
  <c r="Y1" i="33"/>
  <c r="Z1" i="33"/>
  <c r="AA1" i="33"/>
  <c r="AB1" i="33"/>
  <c r="AC1" i="33"/>
  <c r="AD1" i="33"/>
  <c r="AE1" i="33"/>
  <c r="AF1" i="33"/>
  <c r="AG1" i="33"/>
  <c r="AH1" i="33"/>
  <c r="AI1" i="33"/>
  <c r="AJ1" i="33"/>
  <c r="AK1" i="33"/>
  <c r="AL1" i="33"/>
  <c r="AM1" i="33"/>
  <c r="AN1" i="33"/>
  <c r="BS66" i="8" l="1"/>
  <c r="BS65" i="8"/>
  <c r="BS64" i="8"/>
  <c r="BS62" i="8"/>
  <c r="BS61" i="8"/>
  <c r="BS60" i="8"/>
  <c r="BS58" i="8"/>
  <c r="BS56" i="8"/>
  <c r="BS55" i="8"/>
  <c r="BS54" i="8"/>
  <c r="BS52" i="8"/>
  <c r="BS51" i="8"/>
  <c r="BS50" i="8"/>
  <c r="BS49" i="8"/>
  <c r="BS48" i="8"/>
  <c r="BS47" i="8"/>
  <c r="BNU110" i="33" l="1"/>
  <c r="BNT110" i="33"/>
  <c r="BNS110" i="33"/>
  <c r="BNR110" i="33"/>
  <c r="BNQ110" i="33"/>
  <c r="BNU109" i="33"/>
  <c r="BNT109" i="33"/>
  <c r="BNS109" i="33"/>
  <c r="BNR109" i="33"/>
  <c r="BNQ109" i="33"/>
  <c r="BNU108" i="33"/>
  <c r="BNT108" i="33"/>
  <c r="BNS108" i="33"/>
  <c r="BNR108" i="33"/>
  <c r="BNQ108" i="33"/>
  <c r="BNU107" i="33"/>
  <c r="BNT107" i="33"/>
  <c r="BNS107" i="33"/>
  <c r="BNR107" i="33"/>
  <c r="BNQ107" i="33"/>
  <c r="BNU106" i="33"/>
  <c r="BNT106" i="33"/>
  <c r="BNS106" i="33"/>
  <c r="BNR106" i="33"/>
  <c r="BNQ106" i="33"/>
  <c r="BNU105" i="33"/>
  <c r="BNT105" i="33"/>
  <c r="BNS105" i="33"/>
  <c r="BNR105" i="33"/>
  <c r="BNQ105" i="33"/>
  <c r="BNV106" i="33" l="1"/>
  <c r="BNW110" i="33"/>
  <c r="BNW109" i="33"/>
  <c r="BNW106" i="33"/>
  <c r="BNV108" i="33"/>
  <c r="BNV110" i="33"/>
  <c r="BNW108" i="33"/>
  <c r="BNV105" i="33"/>
  <c r="BNW105" i="33"/>
  <c r="BNV107" i="33"/>
  <c r="BNW107" i="33"/>
  <c r="BNV109" i="33"/>
  <c r="AO50" i="5" l="1"/>
  <c r="AO49" i="5"/>
  <c r="CV49" i="5"/>
  <c r="CV48" i="5"/>
  <c r="CX9" i="32" l="1"/>
  <c r="CX8" i="32"/>
  <c r="CX7" i="32"/>
  <c r="CX6" i="32"/>
  <c r="CU10" i="1"/>
  <c r="CU9" i="1"/>
  <c r="CU8" i="1"/>
  <c r="CU7" i="1"/>
  <c r="CU6" i="1"/>
  <c r="AP16" i="1"/>
  <c r="AP15" i="1"/>
  <c r="AP8" i="1"/>
  <c r="AP7" i="1"/>
  <c r="AO23" i="3"/>
  <c r="AO21" i="3"/>
  <c r="AO18" i="3"/>
  <c r="AO17" i="3"/>
  <c r="CV10" i="3"/>
  <c r="CV9" i="3"/>
  <c r="CV8" i="3"/>
  <c r="CV7" i="3"/>
  <c r="CV6" i="3"/>
  <c r="CV10" i="5"/>
  <c r="CV9" i="5"/>
  <c r="CV8" i="5"/>
  <c r="CV7" i="5"/>
  <c r="CV6" i="5"/>
  <c r="BR20" i="5"/>
  <c r="BR19" i="5"/>
  <c r="BP16" i="5"/>
  <c r="BP15" i="5"/>
  <c r="BP14" i="5"/>
  <c r="BP13" i="5"/>
  <c r="BP12" i="5"/>
  <c r="BP11" i="5"/>
  <c r="BP10" i="5"/>
  <c r="BP9" i="5"/>
  <c r="BP8" i="5"/>
  <c r="BP7" i="5"/>
  <c r="AO22" i="5"/>
  <c r="AO21" i="5"/>
  <c r="AO18" i="5"/>
  <c r="AO17" i="5"/>
  <c r="AO12" i="5"/>
  <c r="AO11" i="5"/>
  <c r="DB39" i="8"/>
  <c r="DB38" i="8"/>
  <c r="DB37" i="8"/>
  <c r="DB36" i="8"/>
  <c r="DB35" i="8"/>
  <c r="DB34" i="8"/>
  <c r="DB33" i="8"/>
  <c r="DB32" i="8"/>
  <c r="DB31" i="8"/>
  <c r="DB30" i="8"/>
  <c r="DB29" i="8"/>
  <c r="DB27" i="8"/>
  <c r="DB26" i="8"/>
  <c r="DB25" i="8"/>
  <c r="DB24" i="8"/>
  <c r="DB23" i="8"/>
  <c r="DB22" i="8"/>
  <c r="DB21" i="8"/>
  <c r="DB20" i="8"/>
  <c r="DB19" i="8"/>
  <c r="DB18" i="8"/>
  <c r="DB17" i="8"/>
  <c r="DB14" i="8"/>
  <c r="DB13" i="8"/>
  <c r="DB7" i="8"/>
  <c r="DB6" i="8"/>
  <c r="AP25" i="8" l="1"/>
  <c r="AP24" i="8"/>
  <c r="AP23" i="8"/>
  <c r="AP22" i="8"/>
  <c r="AP21" i="8"/>
  <c r="AP20" i="8"/>
  <c r="AP18" i="8"/>
  <c r="AP17" i="8"/>
  <c r="AP16" i="8"/>
  <c r="AP15" i="8"/>
  <c r="AP14" i="8"/>
  <c r="AP13" i="8"/>
  <c r="AXO110" i="33"/>
  <c r="AXN110" i="33"/>
  <c r="AXL110" i="33"/>
  <c r="AXK110" i="33"/>
  <c r="AXO109" i="33"/>
  <c r="AXN109" i="33"/>
  <c r="AXL109" i="33"/>
  <c r="AXK109" i="33"/>
  <c r="AXO108" i="33"/>
  <c r="AXN108" i="33"/>
  <c r="AXL108" i="33"/>
  <c r="AXK108" i="33"/>
  <c r="AXO107" i="33"/>
  <c r="AXN107" i="33"/>
  <c r="AXL107" i="33"/>
  <c r="AXK107" i="33"/>
  <c r="AXO106" i="33"/>
  <c r="AXN106" i="33"/>
  <c r="AXL106" i="33"/>
  <c r="AXK106" i="33"/>
  <c r="AXO105" i="33"/>
  <c r="AXN105" i="33"/>
  <c r="AXL105" i="33"/>
  <c r="AXK105" i="33"/>
  <c r="AXP106" i="33" l="1"/>
  <c r="AXM105" i="33"/>
  <c r="AXM107" i="33"/>
  <c r="AXP109" i="33"/>
  <c r="AXP107" i="33"/>
  <c r="AXP105" i="33"/>
  <c r="AXM110" i="33"/>
  <c r="AXM108" i="33"/>
  <c r="AXM106" i="33"/>
  <c r="AXP110" i="33"/>
  <c r="AXM109" i="33"/>
  <c r="AXP108" i="33"/>
  <c r="ARD110" i="33" l="1"/>
  <c r="ARB110" i="33"/>
  <c r="ARA110" i="33"/>
  <c r="AQZ110" i="33"/>
  <c r="AQX110" i="33"/>
  <c r="AQW110" i="33"/>
  <c r="AQV110" i="33"/>
  <c r="AQT110" i="33"/>
  <c r="AQS110" i="33"/>
  <c r="AQR110" i="33"/>
  <c r="AQQ110" i="33"/>
  <c r="ARD109" i="33"/>
  <c r="ARB109" i="33"/>
  <c r="ARA109" i="33"/>
  <c r="AQZ109" i="33"/>
  <c r="AQX109" i="33"/>
  <c r="AQW109" i="33"/>
  <c r="AQV109" i="33"/>
  <c r="AQT109" i="33"/>
  <c r="AQS109" i="33"/>
  <c r="AQR109" i="33"/>
  <c r="AQQ109" i="33"/>
  <c r="ARD108" i="33"/>
  <c r="ARB108" i="33"/>
  <c r="ARA108" i="33"/>
  <c r="AQZ108" i="33"/>
  <c r="AQX108" i="33"/>
  <c r="AQW108" i="33"/>
  <c r="AQV108" i="33"/>
  <c r="AQT108" i="33"/>
  <c r="AQS108" i="33"/>
  <c r="AQR108" i="33"/>
  <c r="AQQ108" i="33"/>
  <c r="ARD107" i="33"/>
  <c r="ARB107" i="33"/>
  <c r="ARA107" i="33"/>
  <c r="AQZ107" i="33"/>
  <c r="AQX107" i="33"/>
  <c r="AQW107" i="33"/>
  <c r="AQV107" i="33"/>
  <c r="AQT107" i="33"/>
  <c r="AQS107" i="33"/>
  <c r="AQR107" i="33"/>
  <c r="AQQ107" i="33"/>
  <c r="ARD106" i="33"/>
  <c r="ARB106" i="33"/>
  <c r="ARA106" i="33"/>
  <c r="AQZ106" i="33"/>
  <c r="AQX106" i="33"/>
  <c r="AQW106" i="33"/>
  <c r="AQV106" i="33"/>
  <c r="AQT106" i="33"/>
  <c r="AQS106" i="33"/>
  <c r="AQR106" i="33"/>
  <c r="AQQ106" i="33"/>
  <c r="ARD105" i="33"/>
  <c r="ARB105" i="33"/>
  <c r="ARA105" i="33"/>
  <c r="AQZ105" i="33"/>
  <c r="AQX105" i="33"/>
  <c r="AQW105" i="33"/>
  <c r="AQV105" i="33"/>
  <c r="AQT105" i="33"/>
  <c r="AQS105" i="33"/>
  <c r="AQR105" i="33"/>
  <c r="AQQ105" i="33"/>
  <c r="AJT119" i="33"/>
  <c r="AJQ119" i="33"/>
  <c r="AJU118" i="33"/>
  <c r="AJU119" i="33" s="1"/>
  <c r="AJT118" i="33"/>
  <c r="AJS118" i="33"/>
  <c r="AJS119" i="33" s="1"/>
  <c r="AJR118" i="33"/>
  <c r="AJR119" i="33" s="1"/>
  <c r="AJQ118" i="33"/>
  <c r="AJP118" i="33"/>
  <c r="AJP119" i="33" s="1"/>
  <c r="AJT110" i="33"/>
  <c r="AJS110" i="33"/>
  <c r="AJT109" i="33"/>
  <c r="AJS109" i="33"/>
  <c r="AJT108" i="33"/>
  <c r="AJS108" i="33"/>
  <c r="AJT107" i="33"/>
  <c r="AJS107" i="33"/>
  <c r="AJT106" i="33"/>
  <c r="AJS106" i="33"/>
  <c r="AJT105" i="33"/>
  <c r="AJS105" i="33"/>
  <c r="AIP119" i="33"/>
  <c r="AIM119" i="33"/>
  <c r="AIQ118" i="33"/>
  <c r="AIQ119" i="33" s="1"/>
  <c r="AIP118" i="33"/>
  <c r="AIO118" i="33"/>
  <c r="AIO119" i="33" s="1"/>
  <c r="AIN118" i="33"/>
  <c r="AIN119" i="33" s="1"/>
  <c r="AIM118" i="33"/>
  <c r="AIL118" i="33"/>
  <c r="AIL119" i="33" s="1"/>
  <c r="AIP110" i="33"/>
  <c r="AIO110" i="33"/>
  <c r="AIM110" i="33"/>
  <c r="AIL110" i="33"/>
  <c r="AIP109" i="33"/>
  <c r="AIO109" i="33"/>
  <c r="AIM109" i="33"/>
  <c r="AIL109" i="33"/>
  <c r="AIP108" i="33"/>
  <c r="AIO108" i="33"/>
  <c r="AIM108" i="33"/>
  <c r="AIL108" i="33"/>
  <c r="AIP107" i="33"/>
  <c r="AIO107" i="33"/>
  <c r="AIM107" i="33"/>
  <c r="AIL107" i="33"/>
  <c r="AIP106" i="33"/>
  <c r="AIO106" i="33"/>
  <c r="AIM106" i="33"/>
  <c r="AIL106" i="33"/>
  <c r="AIP105" i="33"/>
  <c r="AIO105" i="33"/>
  <c r="AIM105" i="33"/>
  <c r="AIL105" i="33"/>
  <c r="AIQ91" i="33"/>
  <c r="AIN91" i="33"/>
  <c r="AIQ90" i="33"/>
  <c r="AIN90" i="33"/>
  <c r="AIQ89" i="33"/>
  <c r="AIN89" i="33"/>
  <c r="AIQ88" i="33"/>
  <c r="AIN88" i="33"/>
  <c r="AIQ87" i="33"/>
  <c r="AIN87" i="33"/>
  <c r="AIQ86" i="33"/>
  <c r="AIN86" i="33"/>
  <c r="AIQ85" i="33"/>
  <c r="AIN85" i="33"/>
  <c r="AIQ84" i="33"/>
  <c r="AIN84" i="33"/>
  <c r="AIQ83" i="33"/>
  <c r="AIN83" i="33"/>
  <c r="AIQ82" i="33"/>
  <c r="AIN82" i="33"/>
  <c r="AIQ81" i="33"/>
  <c r="AIN81" i="33"/>
  <c r="AIQ80" i="33"/>
  <c r="AIN80" i="33"/>
  <c r="AIQ79" i="33"/>
  <c r="AIN79" i="33"/>
  <c r="AIQ78" i="33"/>
  <c r="AIN78" i="33"/>
  <c r="AIQ77" i="33"/>
  <c r="AIN77" i="33"/>
  <c r="AIQ76" i="33"/>
  <c r="AIN76" i="33"/>
  <c r="AIQ75" i="33"/>
  <c r="AIN75" i="33"/>
  <c r="AIQ74" i="33"/>
  <c r="AIN74" i="33"/>
  <c r="AIQ73" i="33"/>
  <c r="AIN73" i="33"/>
  <c r="AIQ72" i="33"/>
  <c r="AIN72" i="33"/>
  <c r="AIQ71" i="33"/>
  <c r="AIN71" i="33"/>
  <c r="AIQ70" i="33"/>
  <c r="AIN70" i="33"/>
  <c r="AIQ69" i="33"/>
  <c r="AIN69" i="33"/>
  <c r="AIQ68" i="33"/>
  <c r="AIN68" i="33"/>
  <c r="AIQ67" i="33"/>
  <c r="AIN67" i="33"/>
  <c r="AIQ66" i="33"/>
  <c r="AIN66" i="33"/>
  <c r="AIQ65" i="33"/>
  <c r="AIN65" i="33"/>
  <c r="AIQ64" i="33"/>
  <c r="AIN64" i="33"/>
  <c r="AIQ63" i="33"/>
  <c r="AIN63" i="33"/>
  <c r="AIQ62" i="33"/>
  <c r="AIN62" i="33"/>
  <c r="AIQ61" i="33"/>
  <c r="AIN61" i="33"/>
  <c r="AIQ60" i="33"/>
  <c r="AIN60" i="33"/>
  <c r="AIQ59" i="33"/>
  <c r="AIN59" i="33"/>
  <c r="AIQ58" i="33"/>
  <c r="AIN58" i="33"/>
  <c r="AIQ57" i="33"/>
  <c r="AIN57" i="33"/>
  <c r="AIQ56" i="33"/>
  <c r="AIN56" i="33"/>
  <c r="AIQ55" i="33"/>
  <c r="AIN55" i="33"/>
  <c r="AIQ54" i="33"/>
  <c r="AIN54" i="33"/>
  <c r="AIQ53" i="33"/>
  <c r="AIN53" i="33"/>
  <c r="AIQ52" i="33"/>
  <c r="AIN52" i="33"/>
  <c r="AIQ51" i="33"/>
  <c r="AIN51" i="33"/>
  <c r="AIQ50" i="33"/>
  <c r="AIN50" i="33"/>
  <c r="AIQ49" i="33"/>
  <c r="AIN49" i="33"/>
  <c r="AIQ48" i="33"/>
  <c r="AIN48" i="33"/>
  <c r="AIQ47" i="33"/>
  <c r="AIN47" i="33"/>
  <c r="AIQ46" i="33"/>
  <c r="AIN46" i="33"/>
  <c r="AIQ45" i="33"/>
  <c r="AIN45" i="33"/>
  <c r="AIQ44" i="33"/>
  <c r="AIN44" i="33"/>
  <c r="AIQ43" i="33"/>
  <c r="AIN43" i="33"/>
  <c r="AIQ42" i="33"/>
  <c r="AIN42" i="33"/>
  <c r="AIQ41" i="33"/>
  <c r="AIN41" i="33"/>
  <c r="AIQ40" i="33"/>
  <c r="AIN40" i="33"/>
  <c r="AIQ39" i="33"/>
  <c r="AIN39" i="33"/>
  <c r="AIQ38" i="33"/>
  <c r="AIN38" i="33"/>
  <c r="AIQ37" i="33"/>
  <c r="AIN37" i="33"/>
  <c r="AIQ36" i="33"/>
  <c r="AIN36" i="33"/>
  <c r="AIQ35" i="33"/>
  <c r="AIN35" i="33"/>
  <c r="AIQ34" i="33"/>
  <c r="AIN34" i="33"/>
  <c r="AIQ33" i="33"/>
  <c r="AIN33" i="33"/>
  <c r="AIQ32" i="33"/>
  <c r="AIN32" i="33"/>
  <c r="AIQ31" i="33"/>
  <c r="AIN31" i="33"/>
  <c r="AIQ30" i="33"/>
  <c r="AIN30" i="33"/>
  <c r="AIQ29" i="33"/>
  <c r="AIN29" i="33"/>
  <c r="AIQ28" i="33"/>
  <c r="AIN28" i="33"/>
  <c r="AIQ27" i="33"/>
  <c r="AIN27" i="33"/>
  <c r="AIQ26" i="33"/>
  <c r="AIN26" i="33"/>
  <c r="AIQ25" i="33"/>
  <c r="AIN25" i="33"/>
  <c r="AIQ24" i="33"/>
  <c r="AIN24" i="33"/>
  <c r="AIQ23" i="33"/>
  <c r="AIN23" i="33"/>
  <c r="AIQ22" i="33"/>
  <c r="AIN22" i="33"/>
  <c r="AIQ21" i="33"/>
  <c r="AIN21" i="33"/>
  <c r="AIQ20" i="33"/>
  <c r="AIN20" i="33"/>
  <c r="AIQ19" i="33"/>
  <c r="AIN19" i="33"/>
  <c r="AIQ18" i="33"/>
  <c r="AIN18" i="33"/>
  <c r="AIQ17" i="33"/>
  <c r="AIN17" i="33"/>
  <c r="AIQ16" i="33"/>
  <c r="AIN16" i="33"/>
  <c r="AIQ15" i="33"/>
  <c r="AIN15" i="33"/>
  <c r="AIV119" i="33"/>
  <c r="AIS119" i="33"/>
  <c r="AIW118" i="33"/>
  <c r="AIW119" i="33" s="1"/>
  <c r="AIV118" i="33"/>
  <c r="AIU118" i="33"/>
  <c r="AIU119" i="33" s="1"/>
  <c r="AIT118" i="33"/>
  <c r="AIT119" i="33" s="1"/>
  <c r="AIS118" i="33"/>
  <c r="AIR118" i="33"/>
  <c r="AIR119" i="33" s="1"/>
  <c r="AIV110" i="33"/>
  <c r="AIU110" i="33"/>
  <c r="AIS110" i="33"/>
  <c r="AIR110" i="33"/>
  <c r="AIV109" i="33"/>
  <c r="AIU109" i="33"/>
  <c r="AIS109" i="33"/>
  <c r="AIR109" i="33"/>
  <c r="AIV108" i="33"/>
  <c r="AIU108" i="33"/>
  <c r="AIS108" i="33"/>
  <c r="AIR108" i="33"/>
  <c r="AIV107" i="33"/>
  <c r="AIU107" i="33"/>
  <c r="AIS107" i="33"/>
  <c r="AIR107" i="33"/>
  <c r="AIV106" i="33"/>
  <c r="AIU106" i="33"/>
  <c r="AIS106" i="33"/>
  <c r="AIR106" i="33"/>
  <c r="AIV105" i="33"/>
  <c r="AIU105" i="33"/>
  <c r="AIS105" i="33"/>
  <c r="AIR105" i="33"/>
  <c r="AIW91" i="33"/>
  <c r="AIT91" i="33"/>
  <c r="AIW90" i="33"/>
  <c r="AIT90" i="33"/>
  <c r="AIW89" i="33"/>
  <c r="AIT89" i="33"/>
  <c r="AIW88" i="33"/>
  <c r="AIT88" i="33"/>
  <c r="AIW87" i="33"/>
  <c r="AIT87" i="33"/>
  <c r="AIW86" i="33"/>
  <c r="AIT86" i="33"/>
  <c r="AIW85" i="33"/>
  <c r="AIT85" i="33"/>
  <c r="AIW84" i="33"/>
  <c r="AIT84" i="33"/>
  <c r="AIW83" i="33"/>
  <c r="AIT83" i="33"/>
  <c r="AIW82" i="33"/>
  <c r="AIT82" i="33"/>
  <c r="AIW81" i="33"/>
  <c r="AIT81" i="33"/>
  <c r="AIW80" i="33"/>
  <c r="AIT80" i="33"/>
  <c r="AIW79" i="33"/>
  <c r="AIT79" i="33"/>
  <c r="AIW78" i="33"/>
  <c r="AIT78" i="33"/>
  <c r="AIW77" i="33"/>
  <c r="AIT77" i="33"/>
  <c r="AIW76" i="33"/>
  <c r="AIT76" i="33"/>
  <c r="AIW75" i="33"/>
  <c r="AIT75" i="33"/>
  <c r="AIW74" i="33"/>
  <c r="AIT74" i="33"/>
  <c r="AIW73" i="33"/>
  <c r="AIT73" i="33"/>
  <c r="AIW72" i="33"/>
  <c r="AIT72" i="33"/>
  <c r="AIW71" i="33"/>
  <c r="AIT71" i="33"/>
  <c r="AIW70" i="33"/>
  <c r="AIT70" i="33"/>
  <c r="AIW69" i="33"/>
  <c r="AIT69" i="33"/>
  <c r="AIW68" i="33"/>
  <c r="AIT68" i="33"/>
  <c r="AIW67" i="33"/>
  <c r="AIT67" i="33"/>
  <c r="AIW66" i="33"/>
  <c r="AIT66" i="33"/>
  <c r="AIW65" i="33"/>
  <c r="AIT65" i="33"/>
  <c r="AIW64" i="33"/>
  <c r="AIT64" i="33"/>
  <c r="AIW63" i="33"/>
  <c r="AIT63" i="33"/>
  <c r="AIW62" i="33"/>
  <c r="AIT62" i="33"/>
  <c r="AIW61" i="33"/>
  <c r="AIT61" i="33"/>
  <c r="AIW60" i="33"/>
  <c r="AIT60" i="33"/>
  <c r="AIW59" i="33"/>
  <c r="AIT59" i="33"/>
  <c r="AIW58" i="33"/>
  <c r="AIT58" i="33"/>
  <c r="AIW57" i="33"/>
  <c r="AIT57" i="33"/>
  <c r="AIW56" i="33"/>
  <c r="AIT56" i="33"/>
  <c r="AIW55" i="33"/>
  <c r="AIT55" i="33"/>
  <c r="AIW54" i="33"/>
  <c r="AIT54" i="33"/>
  <c r="AIW53" i="33"/>
  <c r="AIT53" i="33"/>
  <c r="AIW52" i="33"/>
  <c r="AIT52" i="33"/>
  <c r="AIW51" i="33"/>
  <c r="AIT51" i="33"/>
  <c r="AIW50" i="33"/>
  <c r="AIT50" i="33"/>
  <c r="AIW49" i="33"/>
  <c r="AIT49" i="33"/>
  <c r="AIW48" i="33"/>
  <c r="AIT48" i="33"/>
  <c r="AIW47" i="33"/>
  <c r="AIT47" i="33"/>
  <c r="AIW46" i="33"/>
  <c r="AIT46" i="33"/>
  <c r="AIW45" i="33"/>
  <c r="AIT45" i="33"/>
  <c r="AIW44" i="33"/>
  <c r="AIT44" i="33"/>
  <c r="AIW43" i="33"/>
  <c r="AIT43" i="33"/>
  <c r="AIW42" i="33"/>
  <c r="AIT42" i="33"/>
  <c r="AIW41" i="33"/>
  <c r="AIT41" i="33"/>
  <c r="AIW40" i="33"/>
  <c r="AIT40" i="33"/>
  <c r="AIW39" i="33"/>
  <c r="AIT39" i="33"/>
  <c r="AIW38" i="33"/>
  <c r="AIT38" i="33"/>
  <c r="AIW37" i="33"/>
  <c r="AIT37" i="33"/>
  <c r="AIW36" i="33"/>
  <c r="AIT36" i="33"/>
  <c r="AIW35" i="33"/>
  <c r="AIT35" i="33"/>
  <c r="AIW34" i="33"/>
  <c r="AIT34" i="33"/>
  <c r="AIW33" i="33"/>
  <c r="AIT33" i="33"/>
  <c r="AIW32" i="33"/>
  <c r="AIT32" i="33"/>
  <c r="AIW31" i="33"/>
  <c r="AIT31" i="33"/>
  <c r="AIW30" i="33"/>
  <c r="AIT30" i="33"/>
  <c r="AIW29" i="33"/>
  <c r="AIT29" i="33"/>
  <c r="AIW28" i="33"/>
  <c r="AIT28" i="33"/>
  <c r="AIW27" i="33"/>
  <c r="AIT27" i="33"/>
  <c r="AIW26" i="33"/>
  <c r="AIT26" i="33"/>
  <c r="AIW25" i="33"/>
  <c r="AIT25" i="33"/>
  <c r="AIW24" i="33"/>
  <c r="AIT24" i="33"/>
  <c r="AIW23" i="33"/>
  <c r="AIT23" i="33"/>
  <c r="AIW22" i="33"/>
  <c r="AIT22" i="33"/>
  <c r="AIW21" i="33"/>
  <c r="AIT21" i="33"/>
  <c r="AIW20" i="33"/>
  <c r="AIT20" i="33"/>
  <c r="AIW19" i="33"/>
  <c r="AIT19" i="33"/>
  <c r="AIW18" i="33"/>
  <c r="AIT18" i="33"/>
  <c r="AIW17" i="33"/>
  <c r="AIT17" i="33"/>
  <c r="AIW16" i="33"/>
  <c r="AIT16" i="33"/>
  <c r="AIW15" i="33"/>
  <c r="AIT15" i="33"/>
  <c r="AJU110" i="33" l="1"/>
  <c r="AIW110" i="33"/>
  <c r="AIQ110" i="33"/>
  <c r="AJU105" i="33"/>
  <c r="AJU107" i="33"/>
  <c r="AJU109" i="33"/>
  <c r="AJU106" i="33"/>
  <c r="AJU108" i="33"/>
  <c r="AIT110" i="33"/>
  <c r="AIN110" i="33"/>
  <c r="AIN105" i="33"/>
  <c r="AIN107" i="33"/>
  <c r="AIN109" i="33"/>
  <c r="AIQ105" i="33"/>
  <c r="AIQ107" i="33"/>
  <c r="AIQ109" i="33"/>
  <c r="AIN106" i="33"/>
  <c r="AIN108" i="33"/>
  <c r="AIQ106" i="33"/>
  <c r="AIQ108" i="33"/>
  <c r="AIT105" i="33"/>
  <c r="AIT107" i="33"/>
  <c r="AIT109" i="33"/>
  <c r="AIW105" i="33"/>
  <c r="AIW107" i="33"/>
  <c r="AIW109" i="33"/>
  <c r="AIT106" i="33"/>
  <c r="AIT108" i="33"/>
  <c r="AIW106" i="33"/>
  <c r="AIW108" i="33"/>
  <c r="ZW110" i="33" l="1"/>
  <c r="ZV110" i="33"/>
  <c r="ZU110" i="33"/>
  <c r="ZT110" i="33"/>
  <c r="ZW109" i="33"/>
  <c r="ZV109" i="33"/>
  <c r="ZU109" i="33"/>
  <c r="ZT109" i="33"/>
  <c r="ZW108" i="33"/>
  <c r="ZV108" i="33"/>
  <c r="ZU108" i="33"/>
  <c r="ZT108" i="33"/>
  <c r="ZW107" i="33"/>
  <c r="ZV107" i="33"/>
  <c r="ZU107" i="33"/>
  <c r="ZT107" i="33"/>
  <c r="ZW106" i="33"/>
  <c r="ZV106" i="33"/>
  <c r="ZU106" i="33"/>
  <c r="ZT106" i="33"/>
  <c r="ZW105" i="33"/>
  <c r="ZV105" i="33"/>
  <c r="ZU105" i="33"/>
  <c r="ZT105" i="33"/>
  <c r="ZM119" i="33"/>
  <c r="ST110" i="33"/>
  <c r="SS110" i="33"/>
  <c r="SR110" i="33"/>
  <c r="SQ110" i="33"/>
  <c r="SP110" i="33"/>
  <c r="SO110" i="33"/>
  <c r="SN110" i="33"/>
  <c r="SM110" i="33"/>
  <c r="SL110" i="33"/>
  <c r="SK110" i="33"/>
  <c r="SJ110" i="33"/>
  <c r="SI110" i="33"/>
  <c r="SH110" i="33"/>
  <c r="SG110" i="33"/>
  <c r="SF110" i="33"/>
  <c r="SE110" i="33"/>
  <c r="SD110" i="33"/>
  <c r="SC110" i="33"/>
  <c r="SB110" i="33"/>
  <c r="SA110" i="33"/>
  <c r="RZ110" i="33"/>
  <c r="RY110" i="33"/>
  <c r="RX110" i="33"/>
  <c r="RW110" i="33"/>
  <c r="RV110" i="33"/>
  <c r="RU110" i="33"/>
  <c r="RT110" i="33"/>
  <c r="RS110" i="33"/>
  <c r="RR110" i="33"/>
  <c r="RQ110" i="33"/>
  <c r="RP110" i="33"/>
  <c r="RO110" i="33"/>
  <c r="RN110" i="33"/>
  <c r="RM110" i="33"/>
  <c r="RL110" i="33"/>
  <c r="RK110" i="33"/>
  <c r="RJ110" i="33"/>
  <c r="RI110" i="33"/>
  <c r="RH110" i="33"/>
  <c r="RG110" i="33"/>
  <c r="RF110" i="33"/>
  <c r="RE110" i="33"/>
  <c r="RD110" i="33"/>
  <c r="RC110" i="33"/>
  <c r="RB110" i="33"/>
  <c r="RA110" i="33"/>
  <c r="QZ110" i="33"/>
  <c r="QY110" i="33"/>
  <c r="QX110" i="33"/>
  <c r="QW110" i="33"/>
  <c r="QV110" i="33"/>
  <c r="QU110" i="33"/>
  <c r="QT110" i="33"/>
  <c r="QS110" i="33"/>
  <c r="QR110" i="33"/>
  <c r="QQ110" i="33"/>
  <c r="QP110" i="33"/>
  <c r="QO110" i="33"/>
  <c r="QN110" i="33"/>
  <c r="QM110" i="33"/>
  <c r="QL110" i="33"/>
  <c r="QK110" i="33"/>
  <c r="QJ110" i="33"/>
  <c r="QI110" i="33"/>
  <c r="QH110" i="33"/>
  <c r="QG110" i="33"/>
  <c r="QF110" i="33"/>
  <c r="QE110" i="33"/>
  <c r="QD110" i="33"/>
  <c r="QC110" i="33"/>
  <c r="QB110" i="33"/>
  <c r="QA110" i="33"/>
  <c r="PZ110" i="33"/>
  <c r="PY110" i="33"/>
  <c r="PX110" i="33"/>
  <c r="PW110" i="33"/>
  <c r="PV110" i="33"/>
  <c r="PU110" i="33"/>
  <c r="PT110" i="33"/>
  <c r="PS110" i="33"/>
  <c r="PR110" i="33"/>
  <c r="PQ110" i="33"/>
  <c r="PP110" i="33"/>
  <c r="PO110" i="33"/>
  <c r="PN110" i="33"/>
  <c r="PM110" i="33"/>
  <c r="PL110" i="33"/>
  <c r="PK110" i="33"/>
  <c r="PJ110" i="33"/>
  <c r="PI110" i="33"/>
  <c r="PH110" i="33"/>
  <c r="PG110" i="33"/>
  <c r="PF110" i="33"/>
  <c r="PE110" i="33"/>
  <c r="PD110" i="33"/>
  <c r="PC110" i="33"/>
  <c r="PB110" i="33"/>
  <c r="PA110" i="33"/>
  <c r="OZ110" i="33"/>
  <c r="OY110" i="33"/>
  <c r="OX110" i="33"/>
  <c r="OW110" i="33"/>
  <c r="OV110" i="33"/>
  <c r="OU110" i="33"/>
  <c r="ST109" i="33"/>
  <c r="SS109" i="33"/>
  <c r="SR109" i="33"/>
  <c r="SQ109" i="33"/>
  <c r="SP109" i="33"/>
  <c r="SO109" i="33"/>
  <c r="SN109" i="33"/>
  <c r="SM109" i="33"/>
  <c r="SL109" i="33"/>
  <c r="SK109" i="33"/>
  <c r="SJ109" i="33"/>
  <c r="SI109" i="33"/>
  <c r="SH109" i="33"/>
  <c r="SG109" i="33"/>
  <c r="SF109" i="33"/>
  <c r="SE109" i="33"/>
  <c r="SD109" i="33"/>
  <c r="SC109" i="33"/>
  <c r="SB109" i="33"/>
  <c r="SA109" i="33"/>
  <c r="RZ109" i="33"/>
  <c r="RY109" i="33"/>
  <c r="RX109" i="33"/>
  <c r="RW109" i="33"/>
  <c r="RV109" i="33"/>
  <c r="RU109" i="33"/>
  <c r="RT109" i="33"/>
  <c r="RS109" i="33"/>
  <c r="RR109" i="33"/>
  <c r="RQ109" i="33"/>
  <c r="RP109" i="33"/>
  <c r="RO109" i="33"/>
  <c r="RN109" i="33"/>
  <c r="RM109" i="33"/>
  <c r="RL109" i="33"/>
  <c r="RK109" i="33"/>
  <c r="RJ109" i="33"/>
  <c r="RI109" i="33"/>
  <c r="RH109" i="33"/>
  <c r="RG109" i="33"/>
  <c r="RF109" i="33"/>
  <c r="RE109" i="33"/>
  <c r="RD109" i="33"/>
  <c r="RC109" i="33"/>
  <c r="RB109" i="33"/>
  <c r="RA109" i="33"/>
  <c r="QZ109" i="33"/>
  <c r="QY109" i="33"/>
  <c r="QX109" i="33"/>
  <c r="QW109" i="33"/>
  <c r="QV109" i="33"/>
  <c r="QU109" i="33"/>
  <c r="QT109" i="33"/>
  <c r="QS109" i="33"/>
  <c r="QR109" i="33"/>
  <c r="QQ109" i="33"/>
  <c r="QP109" i="33"/>
  <c r="QO109" i="33"/>
  <c r="QN109" i="33"/>
  <c r="QM109" i="33"/>
  <c r="QL109" i="33"/>
  <c r="QK109" i="33"/>
  <c r="QJ109" i="33"/>
  <c r="QI109" i="33"/>
  <c r="QH109" i="33"/>
  <c r="QG109" i="33"/>
  <c r="QF109" i="33"/>
  <c r="QE109" i="33"/>
  <c r="QD109" i="33"/>
  <c r="QC109" i="33"/>
  <c r="QB109" i="33"/>
  <c r="QA109" i="33"/>
  <c r="PZ109" i="33"/>
  <c r="PY109" i="33"/>
  <c r="PX109" i="33"/>
  <c r="PW109" i="33"/>
  <c r="PV109" i="33"/>
  <c r="PU109" i="33"/>
  <c r="PT109" i="33"/>
  <c r="PS109" i="33"/>
  <c r="PR109" i="33"/>
  <c r="PQ109" i="33"/>
  <c r="PP109" i="33"/>
  <c r="PO109" i="33"/>
  <c r="PN109" i="33"/>
  <c r="PM109" i="33"/>
  <c r="PL109" i="33"/>
  <c r="PK109" i="33"/>
  <c r="PJ109" i="33"/>
  <c r="PI109" i="33"/>
  <c r="PH109" i="33"/>
  <c r="PG109" i="33"/>
  <c r="PF109" i="33"/>
  <c r="PE109" i="33"/>
  <c r="PD109" i="33"/>
  <c r="PC109" i="33"/>
  <c r="PB109" i="33"/>
  <c r="PA109" i="33"/>
  <c r="OZ109" i="33"/>
  <c r="OY109" i="33"/>
  <c r="OX109" i="33"/>
  <c r="OW109" i="33"/>
  <c r="OV109" i="33"/>
  <c r="OU109" i="33"/>
  <c r="ST108" i="33"/>
  <c r="SS108" i="33"/>
  <c r="SR108" i="33"/>
  <c r="SQ108" i="33"/>
  <c r="SP108" i="33"/>
  <c r="SO108" i="33"/>
  <c r="SN108" i="33"/>
  <c r="SM108" i="33"/>
  <c r="SL108" i="33"/>
  <c r="SK108" i="33"/>
  <c r="SJ108" i="33"/>
  <c r="SI108" i="33"/>
  <c r="SH108" i="33"/>
  <c r="SG108" i="33"/>
  <c r="SF108" i="33"/>
  <c r="SE108" i="33"/>
  <c r="SD108" i="33"/>
  <c r="SC108" i="33"/>
  <c r="SB108" i="33"/>
  <c r="SA108" i="33"/>
  <c r="RZ108" i="33"/>
  <c r="RY108" i="33"/>
  <c r="RX108" i="33"/>
  <c r="RW108" i="33"/>
  <c r="RV108" i="33"/>
  <c r="RU108" i="33"/>
  <c r="RT108" i="33"/>
  <c r="RS108" i="33"/>
  <c r="RR108" i="33"/>
  <c r="RQ108" i="33"/>
  <c r="RP108" i="33"/>
  <c r="RO108" i="33"/>
  <c r="RN108" i="33"/>
  <c r="RM108" i="33"/>
  <c r="RL108" i="33"/>
  <c r="RK108" i="33"/>
  <c r="RJ108" i="33"/>
  <c r="RI108" i="33"/>
  <c r="RH108" i="33"/>
  <c r="RG108" i="33"/>
  <c r="RF108" i="33"/>
  <c r="RE108" i="33"/>
  <c r="RD108" i="33"/>
  <c r="RC108" i="33"/>
  <c r="RB108" i="33"/>
  <c r="RA108" i="33"/>
  <c r="QZ108" i="33"/>
  <c r="QY108" i="33"/>
  <c r="QX108" i="33"/>
  <c r="QW108" i="33"/>
  <c r="QV108" i="33"/>
  <c r="QU108" i="33"/>
  <c r="QT108" i="33"/>
  <c r="QS108" i="33"/>
  <c r="QR108" i="33"/>
  <c r="QQ108" i="33"/>
  <c r="QP108" i="33"/>
  <c r="QO108" i="33"/>
  <c r="QN108" i="33"/>
  <c r="QM108" i="33"/>
  <c r="QL108" i="33"/>
  <c r="QK108" i="33"/>
  <c r="QJ108" i="33"/>
  <c r="QI108" i="33"/>
  <c r="QH108" i="33"/>
  <c r="QG108" i="33"/>
  <c r="QF108" i="33"/>
  <c r="QE108" i="33"/>
  <c r="QD108" i="33"/>
  <c r="QC108" i="33"/>
  <c r="QB108" i="33"/>
  <c r="QA108" i="33"/>
  <c r="PZ108" i="33"/>
  <c r="PY108" i="33"/>
  <c r="PX108" i="33"/>
  <c r="PW108" i="33"/>
  <c r="PV108" i="33"/>
  <c r="PU108" i="33"/>
  <c r="PT108" i="33"/>
  <c r="PS108" i="33"/>
  <c r="PR108" i="33"/>
  <c r="PQ108" i="33"/>
  <c r="PP108" i="33"/>
  <c r="PO108" i="33"/>
  <c r="PN108" i="33"/>
  <c r="PM108" i="33"/>
  <c r="PL108" i="33"/>
  <c r="PK108" i="33"/>
  <c r="PJ108" i="33"/>
  <c r="PI108" i="33"/>
  <c r="PH108" i="33"/>
  <c r="PG108" i="33"/>
  <c r="PF108" i="33"/>
  <c r="PE108" i="33"/>
  <c r="PD108" i="33"/>
  <c r="PC108" i="33"/>
  <c r="PB108" i="33"/>
  <c r="PA108" i="33"/>
  <c r="OZ108" i="33"/>
  <c r="OY108" i="33"/>
  <c r="OX108" i="33"/>
  <c r="OW108" i="33"/>
  <c r="OV108" i="33"/>
  <c r="OU108" i="33"/>
  <c r="ST107" i="33"/>
  <c r="SS107" i="33"/>
  <c r="SR107" i="33"/>
  <c r="SQ107" i="33"/>
  <c r="SP107" i="33"/>
  <c r="SO107" i="33"/>
  <c r="SN107" i="33"/>
  <c r="SM107" i="33"/>
  <c r="SL107" i="33"/>
  <c r="SK107" i="33"/>
  <c r="SJ107" i="33"/>
  <c r="SI107" i="33"/>
  <c r="SH107" i="33"/>
  <c r="SG107" i="33"/>
  <c r="SF107" i="33"/>
  <c r="SE107" i="33"/>
  <c r="SD107" i="33"/>
  <c r="SC107" i="33"/>
  <c r="SB107" i="33"/>
  <c r="SA107" i="33"/>
  <c r="RZ107" i="33"/>
  <c r="RY107" i="33"/>
  <c r="RX107" i="33"/>
  <c r="RW107" i="33"/>
  <c r="RV107" i="33"/>
  <c r="RU107" i="33"/>
  <c r="RT107" i="33"/>
  <c r="RS107" i="33"/>
  <c r="RR107" i="33"/>
  <c r="RQ107" i="33"/>
  <c r="RP107" i="33"/>
  <c r="RO107" i="33"/>
  <c r="RN107" i="33"/>
  <c r="RM107" i="33"/>
  <c r="RL107" i="33"/>
  <c r="RK107" i="33"/>
  <c r="RJ107" i="33"/>
  <c r="RI107" i="33"/>
  <c r="RH107" i="33"/>
  <c r="RG107" i="33"/>
  <c r="RF107" i="33"/>
  <c r="RE107" i="33"/>
  <c r="RD107" i="33"/>
  <c r="RC107" i="33"/>
  <c r="RB107" i="33"/>
  <c r="RA107" i="33"/>
  <c r="QZ107" i="33"/>
  <c r="QY107" i="33"/>
  <c r="QX107" i="33"/>
  <c r="QW107" i="33"/>
  <c r="QV107" i="33"/>
  <c r="QU107" i="33"/>
  <c r="QT107" i="33"/>
  <c r="QS107" i="33"/>
  <c r="QR107" i="33"/>
  <c r="QQ107" i="33"/>
  <c r="QP107" i="33"/>
  <c r="QO107" i="33"/>
  <c r="QN107" i="33"/>
  <c r="QM107" i="33"/>
  <c r="QL107" i="33"/>
  <c r="QK107" i="33"/>
  <c r="QJ107" i="33"/>
  <c r="QI107" i="33"/>
  <c r="QH107" i="33"/>
  <c r="QG107" i="33"/>
  <c r="QF107" i="33"/>
  <c r="QE107" i="33"/>
  <c r="QD107" i="33"/>
  <c r="QC107" i="33"/>
  <c r="QB107" i="33"/>
  <c r="QA107" i="33"/>
  <c r="PZ107" i="33"/>
  <c r="PY107" i="33"/>
  <c r="PX107" i="33"/>
  <c r="PW107" i="33"/>
  <c r="PV107" i="33"/>
  <c r="PU107" i="33"/>
  <c r="PT107" i="33"/>
  <c r="PS107" i="33"/>
  <c r="PR107" i="33"/>
  <c r="PQ107" i="33"/>
  <c r="PP107" i="33"/>
  <c r="PO107" i="33"/>
  <c r="PN107" i="33"/>
  <c r="PM107" i="33"/>
  <c r="PL107" i="33"/>
  <c r="PK107" i="33"/>
  <c r="PJ107" i="33"/>
  <c r="PI107" i="33"/>
  <c r="PH107" i="33"/>
  <c r="PG107" i="33"/>
  <c r="PF107" i="33"/>
  <c r="PE107" i="33"/>
  <c r="PD107" i="33"/>
  <c r="PC107" i="33"/>
  <c r="PB107" i="33"/>
  <c r="PA107" i="33"/>
  <c r="OZ107" i="33"/>
  <c r="OY107" i="33"/>
  <c r="OX107" i="33"/>
  <c r="OW107" i="33"/>
  <c r="OV107" i="33"/>
  <c r="OU107" i="33"/>
  <c r="ST106" i="33"/>
  <c r="SS106" i="33"/>
  <c r="SR106" i="33"/>
  <c r="SQ106" i="33"/>
  <c r="SP106" i="33"/>
  <c r="SO106" i="33"/>
  <c r="SN106" i="33"/>
  <c r="SM106" i="33"/>
  <c r="SL106" i="33"/>
  <c r="SK106" i="33"/>
  <c r="SJ106" i="33"/>
  <c r="SI106" i="33"/>
  <c r="SH106" i="33"/>
  <c r="SG106" i="33"/>
  <c r="SF106" i="33"/>
  <c r="SE106" i="33"/>
  <c r="SD106" i="33"/>
  <c r="SC106" i="33"/>
  <c r="SB106" i="33"/>
  <c r="SA106" i="33"/>
  <c r="RZ106" i="33"/>
  <c r="RY106" i="33"/>
  <c r="RX106" i="33"/>
  <c r="RW106" i="33"/>
  <c r="RV106" i="33"/>
  <c r="RU106" i="33"/>
  <c r="RT106" i="33"/>
  <c r="RS106" i="33"/>
  <c r="RR106" i="33"/>
  <c r="RQ106" i="33"/>
  <c r="RP106" i="33"/>
  <c r="RO106" i="33"/>
  <c r="RN106" i="33"/>
  <c r="RM106" i="33"/>
  <c r="RL106" i="33"/>
  <c r="RK106" i="33"/>
  <c r="RJ106" i="33"/>
  <c r="RI106" i="33"/>
  <c r="RH106" i="33"/>
  <c r="RG106" i="33"/>
  <c r="RF106" i="33"/>
  <c r="RE106" i="33"/>
  <c r="RD106" i="33"/>
  <c r="RC106" i="33"/>
  <c r="RB106" i="33"/>
  <c r="RA106" i="33"/>
  <c r="QZ106" i="33"/>
  <c r="QY106" i="33"/>
  <c r="QX106" i="33"/>
  <c r="QW106" i="33"/>
  <c r="QV106" i="33"/>
  <c r="QU106" i="33"/>
  <c r="QT106" i="33"/>
  <c r="QS106" i="33"/>
  <c r="QR106" i="33"/>
  <c r="QQ106" i="33"/>
  <c r="QP106" i="33"/>
  <c r="QO106" i="33"/>
  <c r="QN106" i="33"/>
  <c r="QM106" i="33"/>
  <c r="QL106" i="33"/>
  <c r="QK106" i="33"/>
  <c r="QJ106" i="33"/>
  <c r="QI106" i="33"/>
  <c r="QH106" i="33"/>
  <c r="QG106" i="33"/>
  <c r="QF106" i="33"/>
  <c r="QE106" i="33"/>
  <c r="QD106" i="33"/>
  <c r="QC106" i="33"/>
  <c r="QB106" i="33"/>
  <c r="QA106" i="33"/>
  <c r="PZ106" i="33"/>
  <c r="PY106" i="33"/>
  <c r="PX106" i="33"/>
  <c r="PW106" i="33"/>
  <c r="PV106" i="33"/>
  <c r="PU106" i="33"/>
  <c r="PT106" i="33"/>
  <c r="PS106" i="33"/>
  <c r="PR106" i="33"/>
  <c r="PQ106" i="33"/>
  <c r="PP106" i="33"/>
  <c r="PO106" i="33"/>
  <c r="PN106" i="33"/>
  <c r="PM106" i="33"/>
  <c r="PL106" i="33"/>
  <c r="PK106" i="33"/>
  <c r="PJ106" i="33"/>
  <c r="PI106" i="33"/>
  <c r="PH106" i="33"/>
  <c r="PG106" i="33"/>
  <c r="PF106" i="33"/>
  <c r="PE106" i="33"/>
  <c r="PD106" i="33"/>
  <c r="PC106" i="33"/>
  <c r="PB106" i="33"/>
  <c r="PA106" i="33"/>
  <c r="OZ106" i="33"/>
  <c r="OY106" i="33"/>
  <c r="OX106" i="33"/>
  <c r="OW106" i="33"/>
  <c r="OV106" i="33"/>
  <c r="OU106" i="33"/>
  <c r="ST105" i="33"/>
  <c r="SS105" i="33"/>
  <c r="SR105" i="33"/>
  <c r="SQ105" i="33"/>
  <c r="SP105" i="33"/>
  <c r="SO105" i="33"/>
  <c r="SN105" i="33"/>
  <c r="SM105" i="33"/>
  <c r="SL105" i="33"/>
  <c r="SK105" i="33"/>
  <c r="SJ105" i="33"/>
  <c r="SI105" i="33"/>
  <c r="SH105" i="33"/>
  <c r="SG105" i="33"/>
  <c r="SF105" i="33"/>
  <c r="SE105" i="33"/>
  <c r="SD105" i="33"/>
  <c r="SC105" i="33"/>
  <c r="SB105" i="33"/>
  <c r="SA105" i="33"/>
  <c r="RZ105" i="33"/>
  <c r="RY105" i="33"/>
  <c r="RX105" i="33"/>
  <c r="RW105" i="33"/>
  <c r="RV105" i="33"/>
  <c r="RU105" i="33"/>
  <c r="RT105" i="33"/>
  <c r="RS105" i="33"/>
  <c r="RR105" i="33"/>
  <c r="RQ105" i="33"/>
  <c r="RP105" i="33"/>
  <c r="RO105" i="33"/>
  <c r="RN105" i="33"/>
  <c r="RM105" i="33"/>
  <c r="RL105" i="33"/>
  <c r="RK105" i="33"/>
  <c r="RJ105" i="33"/>
  <c r="RI105" i="33"/>
  <c r="RH105" i="33"/>
  <c r="RG105" i="33"/>
  <c r="RF105" i="33"/>
  <c r="RE105" i="33"/>
  <c r="RD105" i="33"/>
  <c r="RC105" i="33"/>
  <c r="RB105" i="33"/>
  <c r="RA105" i="33"/>
  <c r="QZ105" i="33"/>
  <c r="QY105" i="33"/>
  <c r="QX105" i="33"/>
  <c r="QW105" i="33"/>
  <c r="QV105" i="33"/>
  <c r="QU105" i="33"/>
  <c r="QT105" i="33"/>
  <c r="QS105" i="33"/>
  <c r="QR105" i="33"/>
  <c r="QQ105" i="33"/>
  <c r="QP105" i="33"/>
  <c r="QO105" i="33"/>
  <c r="QN105" i="33"/>
  <c r="QM105" i="33"/>
  <c r="QL105" i="33"/>
  <c r="QK105" i="33"/>
  <c r="QJ105" i="33"/>
  <c r="QI105" i="33"/>
  <c r="QH105" i="33"/>
  <c r="QG105" i="33"/>
  <c r="QF105" i="33"/>
  <c r="QE105" i="33"/>
  <c r="QD105" i="33"/>
  <c r="QC105" i="33"/>
  <c r="QB105" i="33"/>
  <c r="QA105" i="33"/>
  <c r="PZ105" i="33"/>
  <c r="PY105" i="33"/>
  <c r="PX105" i="33"/>
  <c r="PW105" i="33"/>
  <c r="PV105" i="33"/>
  <c r="PU105" i="33"/>
  <c r="PT105" i="33"/>
  <c r="PS105" i="33"/>
  <c r="PR105" i="33"/>
  <c r="PQ105" i="33"/>
  <c r="PP105" i="33"/>
  <c r="PO105" i="33"/>
  <c r="PN105" i="33"/>
  <c r="PM105" i="33"/>
  <c r="PL105" i="33"/>
  <c r="PK105" i="33"/>
  <c r="PJ105" i="33"/>
  <c r="PI105" i="33"/>
  <c r="PH105" i="33"/>
  <c r="PG105" i="33"/>
  <c r="PF105" i="33"/>
  <c r="PE105" i="33"/>
  <c r="PD105" i="33"/>
  <c r="PC105" i="33"/>
  <c r="PB105" i="33"/>
  <c r="PA105" i="33"/>
  <c r="OZ105" i="33"/>
  <c r="OY105" i="33"/>
  <c r="OX105" i="33"/>
  <c r="OW105" i="33"/>
  <c r="OV105" i="33"/>
  <c r="OU105" i="33"/>
  <c r="CM94" i="33" l="1"/>
  <c r="CD94" i="33"/>
  <c r="CA94" i="33"/>
  <c r="BX94" i="33"/>
  <c r="CM93" i="33"/>
  <c r="CD93" i="33"/>
  <c r="CA93" i="33"/>
  <c r="BX93" i="33"/>
  <c r="CM92" i="33"/>
  <c r="CD92" i="33"/>
  <c r="CA92" i="33"/>
  <c r="BX92" i="33"/>
  <c r="CM91" i="33"/>
  <c r="CD91" i="33"/>
  <c r="CA91" i="33"/>
  <c r="BX91" i="33"/>
  <c r="CM90" i="33"/>
  <c r="CD90" i="33"/>
  <c r="CA90" i="33"/>
  <c r="BX90" i="33"/>
  <c r="CM89" i="33"/>
  <c r="CD89" i="33"/>
  <c r="CA89" i="33"/>
  <c r="BX89" i="33"/>
  <c r="CM88" i="33"/>
  <c r="CD88" i="33"/>
  <c r="CA88" i="33"/>
  <c r="BX88" i="33"/>
  <c r="CM87" i="33"/>
  <c r="CD87" i="33"/>
  <c r="CA87" i="33"/>
  <c r="BX87" i="33"/>
  <c r="CM86" i="33"/>
  <c r="CD86" i="33"/>
  <c r="CA86" i="33"/>
  <c r="BX86" i="33"/>
  <c r="CM85" i="33"/>
  <c r="CD85" i="33"/>
  <c r="CA85" i="33"/>
  <c r="BX85" i="33"/>
  <c r="CM84" i="33"/>
  <c r="CD84" i="33"/>
  <c r="CA84" i="33"/>
  <c r="BX84" i="33"/>
  <c r="CM83" i="33"/>
  <c r="CD83" i="33"/>
  <c r="CA83" i="33"/>
  <c r="BX83" i="33"/>
  <c r="CM82" i="33"/>
  <c r="CD82" i="33"/>
  <c r="CA82" i="33"/>
  <c r="BX82" i="33"/>
  <c r="CM81" i="33"/>
  <c r="CD81" i="33"/>
  <c r="CA81" i="33"/>
  <c r="BX81" i="33"/>
  <c r="CM80" i="33"/>
  <c r="CD80" i="33"/>
  <c r="CA80" i="33"/>
  <c r="BX80" i="33"/>
  <c r="CM79" i="33"/>
  <c r="CD79" i="33"/>
  <c r="CA79" i="33"/>
  <c r="BX79" i="33"/>
  <c r="CM78" i="33"/>
  <c r="CD78" i="33"/>
  <c r="CA78" i="33"/>
  <c r="BX78" i="33"/>
  <c r="CM77" i="33"/>
  <c r="CD77" i="33"/>
  <c r="CA77" i="33"/>
  <c r="BX77" i="33"/>
  <c r="CM76" i="33"/>
  <c r="CD76" i="33"/>
  <c r="CA76" i="33"/>
  <c r="BX76" i="33"/>
  <c r="CM75" i="33"/>
  <c r="CD75" i="33"/>
  <c r="CA75" i="33"/>
  <c r="BX75" i="33"/>
  <c r="CM74" i="33"/>
  <c r="CD74" i="33"/>
  <c r="CA74" i="33"/>
  <c r="BX74" i="33"/>
  <c r="CM73" i="33"/>
  <c r="CD73" i="33"/>
  <c r="CA73" i="33"/>
  <c r="BX73" i="33"/>
  <c r="CM72" i="33"/>
  <c r="CD72" i="33"/>
  <c r="CA72" i="33"/>
  <c r="BX72" i="33"/>
  <c r="CM71" i="33"/>
  <c r="CD71" i="33"/>
  <c r="CA71" i="33"/>
  <c r="BX71" i="33"/>
  <c r="CM70" i="33"/>
  <c r="CD70" i="33"/>
  <c r="CA70" i="33"/>
  <c r="BX70" i="33"/>
  <c r="CM69" i="33"/>
  <c r="CD69" i="33"/>
  <c r="CA69" i="33"/>
  <c r="BX69" i="33"/>
  <c r="CM68" i="33"/>
  <c r="CD68" i="33"/>
  <c r="CA68" i="33"/>
  <c r="BX68" i="33"/>
  <c r="CM67" i="33"/>
  <c r="CD67" i="33"/>
  <c r="CA67" i="33"/>
  <c r="BX67" i="33"/>
  <c r="CM66" i="33"/>
  <c r="CD66" i="33"/>
  <c r="CA66" i="33"/>
  <c r="BX66" i="33"/>
  <c r="CM65" i="33"/>
  <c r="CD65" i="33"/>
  <c r="CA65" i="33"/>
  <c r="BX65" i="33"/>
  <c r="CM64" i="33"/>
  <c r="CD64" i="33"/>
  <c r="CA64" i="33"/>
  <c r="BX64" i="33"/>
  <c r="CM63" i="33"/>
  <c r="CD63" i="33"/>
  <c r="CA63" i="33"/>
  <c r="BX63" i="33"/>
  <c r="CM62" i="33"/>
  <c r="CD62" i="33"/>
  <c r="CA62" i="33"/>
  <c r="BX62" i="33"/>
  <c r="CM61" i="33"/>
  <c r="CD61" i="33"/>
  <c r="CA61" i="33"/>
  <c r="BX61" i="33"/>
  <c r="CM60" i="33"/>
  <c r="CD60" i="33"/>
  <c r="CA60" i="33"/>
  <c r="BX60" i="33"/>
  <c r="CM59" i="33"/>
  <c r="CD59" i="33"/>
  <c r="CA59" i="33"/>
  <c r="BX59" i="33"/>
  <c r="CM58" i="33"/>
  <c r="CD58" i="33"/>
  <c r="CA58" i="33"/>
  <c r="BX58" i="33"/>
  <c r="CM57" i="33"/>
  <c r="CD57" i="33"/>
  <c r="CA57" i="33"/>
  <c r="BX57" i="33"/>
  <c r="CM56" i="33"/>
  <c r="CD56" i="33"/>
  <c r="CA56" i="33"/>
  <c r="BX56" i="33"/>
  <c r="CM55" i="33"/>
  <c r="CD55" i="33"/>
  <c r="CA55" i="33"/>
  <c r="BX55" i="33"/>
  <c r="CM54" i="33"/>
  <c r="CD54" i="33"/>
  <c r="CA54" i="33"/>
  <c r="BX54" i="33"/>
  <c r="CM53" i="33"/>
  <c r="CD53" i="33"/>
  <c r="CA53" i="33"/>
  <c r="BX53" i="33"/>
  <c r="CM52" i="33"/>
  <c r="CD52" i="33"/>
  <c r="CA52" i="33"/>
  <c r="BX52" i="33"/>
  <c r="CM51" i="33"/>
  <c r="CD51" i="33"/>
  <c r="CA51" i="33"/>
  <c r="BX51" i="33"/>
  <c r="CM50" i="33"/>
  <c r="CD50" i="33"/>
  <c r="CA50" i="33"/>
  <c r="BX50" i="33"/>
  <c r="CM49" i="33"/>
  <c r="CD49" i="33"/>
  <c r="CA49" i="33"/>
  <c r="BX49" i="33"/>
  <c r="CM48" i="33"/>
  <c r="CD48" i="33"/>
  <c r="CA48" i="33"/>
  <c r="BX48" i="33"/>
  <c r="CM47" i="33"/>
  <c r="CD47" i="33"/>
  <c r="CA47" i="33"/>
  <c r="BX47" i="33"/>
  <c r="CM46" i="33"/>
  <c r="CD46" i="33"/>
  <c r="CA46" i="33"/>
  <c r="BX46" i="33"/>
  <c r="CM45" i="33"/>
  <c r="CD45" i="33"/>
  <c r="CA45" i="33"/>
  <c r="BX45" i="33"/>
  <c r="CM44" i="33"/>
  <c r="CD44" i="33"/>
  <c r="CA44" i="33"/>
  <c r="BX44" i="33"/>
  <c r="CM43" i="33"/>
  <c r="CD43" i="33"/>
  <c r="CA43" i="33"/>
  <c r="BX43" i="33"/>
  <c r="CM42" i="33"/>
  <c r="CD42" i="33"/>
  <c r="CA42" i="33"/>
  <c r="BX42" i="33"/>
  <c r="CM41" i="33"/>
  <c r="CD41" i="33"/>
  <c r="CA41" i="33"/>
  <c r="BX41" i="33"/>
  <c r="CM40" i="33"/>
  <c r="CD40" i="33"/>
  <c r="CA40" i="33"/>
  <c r="BX40" i="33"/>
  <c r="CM39" i="33"/>
  <c r="CD39" i="33"/>
  <c r="CA39" i="33"/>
  <c r="BX39" i="33"/>
  <c r="CM38" i="33"/>
  <c r="CD38" i="33"/>
  <c r="CA38" i="33"/>
  <c r="BX38" i="33"/>
  <c r="CM37" i="33"/>
  <c r="CD37" i="33"/>
  <c r="CA37" i="33"/>
  <c r="BX37" i="33"/>
  <c r="CM36" i="33"/>
  <c r="CD36" i="33"/>
  <c r="CA36" i="33"/>
  <c r="BX36" i="33"/>
  <c r="CM35" i="33"/>
  <c r="CD35" i="33"/>
  <c r="CA35" i="33"/>
  <c r="BX35" i="33"/>
  <c r="CM34" i="33"/>
  <c r="CD34" i="33"/>
  <c r="CA34" i="33"/>
  <c r="BX34" i="33"/>
  <c r="CM33" i="33"/>
  <c r="CD33" i="33"/>
  <c r="CA33" i="33"/>
  <c r="BX33" i="33"/>
  <c r="CM32" i="33"/>
  <c r="CD32" i="33"/>
  <c r="CA32" i="33"/>
  <c r="BX32" i="33"/>
  <c r="CM31" i="33"/>
  <c r="CD31" i="33"/>
  <c r="CA31" i="33"/>
  <c r="BX31" i="33"/>
  <c r="CM30" i="33"/>
  <c r="CD30" i="33"/>
  <c r="CA30" i="33"/>
  <c r="BX30" i="33"/>
  <c r="CM29" i="33"/>
  <c r="CD29" i="33"/>
  <c r="CA29" i="33"/>
  <c r="BX29" i="33"/>
  <c r="CM28" i="33"/>
  <c r="CD28" i="33"/>
  <c r="CA28" i="33"/>
  <c r="BX28" i="33"/>
  <c r="CM27" i="33"/>
  <c r="CD27" i="33"/>
  <c r="CA27" i="33"/>
  <c r="BX27" i="33"/>
  <c r="CM26" i="33"/>
  <c r="CD26" i="33"/>
  <c r="CA26" i="33"/>
  <c r="BX26" i="33"/>
  <c r="CM25" i="33"/>
  <c r="CD25" i="33"/>
  <c r="CA25" i="33"/>
  <c r="BX25" i="33"/>
  <c r="CM24" i="33"/>
  <c r="CD24" i="33"/>
  <c r="CA24" i="33"/>
  <c r="BX24" i="33"/>
  <c r="CM23" i="33"/>
  <c r="CD23" i="33"/>
  <c r="CA23" i="33"/>
  <c r="BX23" i="33"/>
  <c r="CM22" i="33"/>
  <c r="CD22" i="33"/>
  <c r="CA22" i="33"/>
  <c r="BX22" i="33"/>
  <c r="CM21" i="33"/>
  <c r="CD21" i="33"/>
  <c r="CA21" i="33"/>
  <c r="BX21" i="33"/>
  <c r="CM20" i="33"/>
  <c r="CD20" i="33"/>
  <c r="CA20" i="33"/>
  <c r="BX20" i="33"/>
  <c r="CM19" i="33"/>
  <c r="CD19" i="33"/>
  <c r="CA19" i="33"/>
  <c r="BX19" i="33"/>
  <c r="CM18" i="33"/>
  <c r="CD18" i="33"/>
  <c r="CA18" i="33"/>
  <c r="BX18" i="33"/>
  <c r="CM17" i="33"/>
  <c r="CD17" i="33"/>
  <c r="CA17" i="33"/>
  <c r="BX17" i="33"/>
  <c r="CM16" i="33"/>
  <c r="CD16" i="33"/>
  <c r="CA16" i="33"/>
  <c r="BX16" i="33"/>
  <c r="CM15" i="33"/>
  <c r="CD15" i="33"/>
  <c r="CA15" i="33"/>
  <c r="BX15" i="33"/>
  <c r="AC16" i="33" l="1"/>
  <c r="AC17" i="33"/>
  <c r="AC18" i="33"/>
  <c r="AC19" i="33"/>
  <c r="AC20" i="33"/>
  <c r="AC21" i="33"/>
  <c r="AC22" i="33"/>
  <c r="AC23" i="33"/>
  <c r="AC24" i="33"/>
  <c r="AC25" i="33"/>
  <c r="AC26" i="33"/>
  <c r="AC27" i="33"/>
  <c r="AC28" i="33"/>
  <c r="AC29" i="33"/>
  <c r="AC30" i="33"/>
  <c r="AC31" i="33"/>
  <c r="AC32" i="33"/>
  <c r="AC33" i="33"/>
  <c r="AC34" i="33"/>
  <c r="AC35" i="33"/>
  <c r="AC36" i="33"/>
  <c r="AC37" i="33"/>
  <c r="AC38" i="33"/>
  <c r="AC39" i="33"/>
  <c r="AC40" i="33"/>
  <c r="AC41" i="33"/>
  <c r="AC42" i="33"/>
  <c r="AC43" i="33"/>
  <c r="AC44" i="33"/>
  <c r="AC45" i="33"/>
  <c r="AC46" i="33"/>
  <c r="AC47" i="33"/>
  <c r="AC48" i="33"/>
  <c r="AC49" i="33"/>
  <c r="AC50" i="33"/>
  <c r="AC51" i="33"/>
  <c r="AC52" i="33"/>
  <c r="AC53" i="33"/>
  <c r="AC54" i="33"/>
  <c r="AC55" i="33"/>
  <c r="AC56" i="33"/>
  <c r="AC57" i="33"/>
  <c r="AC58" i="33"/>
  <c r="AC59" i="33"/>
  <c r="AC60" i="33"/>
  <c r="AC61" i="33"/>
  <c r="AC62" i="33"/>
  <c r="AC63" i="33"/>
  <c r="AC64" i="33"/>
  <c r="AC65" i="33"/>
  <c r="AC66" i="33"/>
  <c r="AC67" i="33"/>
  <c r="AC68" i="33"/>
  <c r="AC69" i="33"/>
  <c r="AC70" i="33"/>
  <c r="AC71" i="33"/>
  <c r="AC72" i="33"/>
  <c r="AC73" i="33"/>
  <c r="AC74" i="33"/>
  <c r="AC75" i="33"/>
  <c r="AC76" i="33"/>
  <c r="AC77" i="33"/>
  <c r="AC78" i="33"/>
  <c r="AC79" i="33"/>
  <c r="AC80" i="33"/>
  <c r="AC81" i="33"/>
  <c r="AC82" i="33"/>
  <c r="AC83" i="33"/>
  <c r="AC84" i="33"/>
  <c r="AC85" i="33"/>
  <c r="AC86" i="33"/>
  <c r="AC87" i="33"/>
  <c r="AC88" i="33"/>
  <c r="AC89" i="33"/>
  <c r="AC90" i="33"/>
  <c r="AC91" i="33"/>
  <c r="AC92" i="33"/>
  <c r="AC93" i="33"/>
  <c r="AC94" i="33"/>
  <c r="AC15" i="33"/>
  <c r="AA119" i="33"/>
  <c r="AC118" i="33"/>
  <c r="AC119" i="33" s="1"/>
  <c r="AB118" i="33"/>
  <c r="AB119" i="33" s="1"/>
  <c r="AA118" i="33"/>
  <c r="Z118" i="33"/>
  <c r="Z119" i="33" s="1"/>
  <c r="AA110" i="33"/>
  <c r="Z110" i="33"/>
  <c r="AA109" i="33"/>
  <c r="Z109" i="33"/>
  <c r="AA108" i="33"/>
  <c r="Z108" i="33"/>
  <c r="AA107" i="33"/>
  <c r="Z107" i="33"/>
  <c r="AA106" i="33"/>
  <c r="Z106" i="33"/>
  <c r="AA105" i="33"/>
  <c r="Z105" i="33"/>
  <c r="AB91" i="33"/>
  <c r="AB90" i="33"/>
  <c r="AB89" i="33"/>
  <c r="AB88" i="33"/>
  <c r="AB87" i="33"/>
  <c r="AB86" i="33"/>
  <c r="AB85" i="33"/>
  <c r="AB84" i="33"/>
  <c r="AB83" i="33"/>
  <c r="AB82" i="33"/>
  <c r="AB81" i="33"/>
  <c r="AB80" i="33"/>
  <c r="AB79" i="33"/>
  <c r="AB78" i="33"/>
  <c r="AB77" i="33"/>
  <c r="AB76" i="33"/>
  <c r="AB75" i="33"/>
  <c r="AB74" i="33"/>
  <c r="AB73" i="33"/>
  <c r="AB72" i="33"/>
  <c r="AB71" i="33"/>
  <c r="AB70" i="33"/>
  <c r="AB69" i="33"/>
  <c r="AB68" i="33"/>
  <c r="AB67" i="33"/>
  <c r="AB66" i="33"/>
  <c r="AB65" i="33"/>
  <c r="AB64" i="33"/>
  <c r="AB63" i="33"/>
  <c r="AB62" i="33"/>
  <c r="AB61" i="33"/>
  <c r="AB60" i="33"/>
  <c r="AB59" i="33"/>
  <c r="AB58" i="33"/>
  <c r="AB57" i="33"/>
  <c r="AB56" i="33"/>
  <c r="AB55" i="33"/>
  <c r="AB54" i="33"/>
  <c r="AB53" i="33"/>
  <c r="AB52" i="33"/>
  <c r="AB51" i="33"/>
  <c r="AB50" i="33"/>
  <c r="AB49" i="33"/>
  <c r="AB48" i="33"/>
  <c r="AB47" i="33"/>
  <c r="AB46" i="33"/>
  <c r="AB45" i="33"/>
  <c r="AB44" i="33"/>
  <c r="AB43" i="33"/>
  <c r="AB42" i="33"/>
  <c r="AB41" i="33"/>
  <c r="AB40" i="33"/>
  <c r="AB39" i="33"/>
  <c r="AB38" i="33"/>
  <c r="AB37" i="33"/>
  <c r="AB36" i="33"/>
  <c r="AB35" i="33"/>
  <c r="AB34" i="33"/>
  <c r="AB33" i="33"/>
  <c r="AB32" i="33"/>
  <c r="AB31" i="33"/>
  <c r="AB30" i="33"/>
  <c r="AB29" i="33"/>
  <c r="AB28" i="33"/>
  <c r="AB27" i="33"/>
  <c r="AB26" i="33"/>
  <c r="AB25" i="33"/>
  <c r="AB24" i="33"/>
  <c r="AB23" i="33"/>
  <c r="AB22" i="33"/>
  <c r="AB21" i="33"/>
  <c r="AB20" i="33"/>
  <c r="AB18" i="33"/>
  <c r="AB17" i="33"/>
  <c r="AC109" i="33" l="1"/>
  <c r="AB109" i="33"/>
  <c r="AB107" i="33"/>
  <c r="AB110" i="33"/>
  <c r="AC107" i="33"/>
  <c r="AC110" i="33"/>
  <c r="AB105" i="33"/>
  <c r="AB108" i="33"/>
  <c r="AC105" i="33"/>
  <c r="AC108" i="33"/>
  <c r="AB106" i="33"/>
  <c r="AC106" i="33"/>
  <c r="R16" i="33" l="1"/>
  <c r="R17" i="33"/>
  <c r="R18" i="33"/>
  <c r="R19" i="33"/>
  <c r="R20"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15" i="33"/>
  <c r="P119" i="33"/>
  <c r="R118" i="33"/>
  <c r="R119" i="33" s="1"/>
  <c r="Q118" i="33"/>
  <c r="Q119" i="33" s="1"/>
  <c r="P118" i="33"/>
  <c r="O118" i="33"/>
  <c r="O119" i="33" s="1"/>
  <c r="P110" i="33"/>
  <c r="O110" i="33"/>
  <c r="P109" i="33"/>
  <c r="O109" i="33"/>
  <c r="P108" i="33"/>
  <c r="O108" i="33"/>
  <c r="P107" i="33"/>
  <c r="O107" i="33"/>
  <c r="P106" i="33"/>
  <c r="O106" i="33"/>
  <c r="P105" i="33"/>
  <c r="O105"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Q25" i="33"/>
  <c r="Q24" i="33"/>
  <c r="Q23" i="33"/>
  <c r="Q22" i="33"/>
  <c r="Q21" i="33"/>
  <c r="Q20" i="33"/>
  <c r="Q19" i="33"/>
  <c r="Q18" i="33"/>
  <c r="Q17" i="33"/>
  <c r="Q16" i="33"/>
  <c r="Q15" i="33"/>
  <c r="Q109" i="33" l="1"/>
  <c r="R109" i="33"/>
  <c r="Q107" i="33"/>
  <c r="R107" i="33"/>
  <c r="R110" i="33"/>
  <c r="Q110" i="33"/>
  <c r="Q105" i="33"/>
  <c r="Q108" i="33"/>
  <c r="R105" i="33"/>
  <c r="R108" i="33"/>
  <c r="Q106" i="33"/>
  <c r="R106" i="33"/>
  <c r="JP110" i="33" l="1"/>
  <c r="JP109" i="33"/>
  <c r="JP108" i="33"/>
  <c r="JP107" i="33"/>
  <c r="JP106" i="33"/>
  <c r="JP105" i="33"/>
  <c r="BR56" i="3" l="1"/>
  <c r="BR55" i="3"/>
  <c r="BR54" i="3"/>
  <c r="BR53" i="3"/>
  <c r="BR52" i="3"/>
  <c r="BR51" i="3"/>
  <c r="BR50" i="3"/>
  <c r="BR41" i="3"/>
  <c r="BR48" i="3"/>
  <c r="BR47" i="3"/>
  <c r="BR46" i="3"/>
  <c r="BR45" i="3"/>
  <c r="BR44" i="3"/>
  <c r="BR43" i="3"/>
  <c r="BR42" i="3"/>
  <c r="AHY118" i="33" l="1"/>
  <c r="AHY119" i="33" s="1"/>
  <c r="AHY110" i="33"/>
  <c r="AHY109" i="33"/>
  <c r="AHY108" i="33"/>
  <c r="AHY107" i="33"/>
  <c r="AHY106" i="33"/>
  <c r="AHY105" i="33"/>
  <c r="AHV118" i="33"/>
  <c r="AHV119" i="33" s="1"/>
  <c r="AHV110" i="33"/>
  <c r="AHV109" i="33"/>
  <c r="AHV108" i="33"/>
  <c r="AHV107" i="33"/>
  <c r="AHV106" i="33"/>
  <c r="AHV105" i="33"/>
  <c r="AHS118" i="33"/>
  <c r="AHS119" i="33" s="1"/>
  <c r="AHS110" i="33"/>
  <c r="AHS109" i="33"/>
  <c r="AHS108" i="33"/>
  <c r="AHS107" i="33"/>
  <c r="AHS106" i="33"/>
  <c r="AHS105" i="33"/>
  <c r="AHP118" i="33"/>
  <c r="AHP119" i="33" s="1"/>
  <c r="AHP110" i="33"/>
  <c r="AHP109" i="33"/>
  <c r="AHP108" i="33"/>
  <c r="AHP107" i="33"/>
  <c r="AHP106" i="33"/>
  <c r="AHP105" i="33"/>
  <c r="AHM118" i="33"/>
  <c r="AHM119" i="33" s="1"/>
  <c r="AHM110" i="33"/>
  <c r="AHM109" i="33"/>
  <c r="AHM108" i="33"/>
  <c r="AHM107" i="33"/>
  <c r="AHM106" i="33"/>
  <c r="AHM105" i="33"/>
  <c r="AHJ118" i="33"/>
  <c r="AHJ119" i="33" s="1"/>
  <c r="AHJ110" i="33"/>
  <c r="AHJ109" i="33"/>
  <c r="AHJ108" i="33"/>
  <c r="AHJ107" i="33"/>
  <c r="AHJ106" i="33"/>
  <c r="AHJ105" i="33"/>
  <c r="AHG118" i="33"/>
  <c r="AHG119" i="33" s="1"/>
  <c r="AHG110" i="33"/>
  <c r="AHG109" i="33"/>
  <c r="AHG108" i="33"/>
  <c r="AHG107" i="33"/>
  <c r="AHG106" i="33"/>
  <c r="AHG105" i="33"/>
  <c r="AHD118" i="33"/>
  <c r="AHD119" i="33" s="1"/>
  <c r="AHD110" i="33"/>
  <c r="AHD109" i="33"/>
  <c r="AHD108" i="33"/>
  <c r="AHD107" i="33"/>
  <c r="AHD106" i="33"/>
  <c r="AHD105" i="33"/>
  <c r="AHA118" i="33"/>
  <c r="AHA119" i="33" s="1"/>
  <c r="AHA110" i="33"/>
  <c r="AHA109" i="33"/>
  <c r="AHA108" i="33"/>
  <c r="AHA107" i="33"/>
  <c r="AHA106" i="33"/>
  <c r="AHA105" i="33"/>
  <c r="AGX118" i="33"/>
  <c r="AGX119" i="33" s="1"/>
  <c r="AGX110" i="33"/>
  <c r="AGX109" i="33"/>
  <c r="AGX108" i="33"/>
  <c r="AGX107" i="33"/>
  <c r="AGX106" i="33"/>
  <c r="AGX105" i="33"/>
  <c r="AGU118" i="33"/>
  <c r="AGU119" i="33" s="1"/>
  <c r="AGU110" i="33"/>
  <c r="AGU109" i="33"/>
  <c r="AGU108" i="33"/>
  <c r="AGU107" i="33"/>
  <c r="AGU106" i="33"/>
  <c r="AGU105" i="33"/>
  <c r="AGR118" i="33"/>
  <c r="AGR119" i="33" s="1"/>
  <c r="AGR110" i="33"/>
  <c r="AGR109" i="33"/>
  <c r="AGR108" i="33"/>
  <c r="AGR107" i="33"/>
  <c r="AGR106" i="33"/>
  <c r="AGR105" i="33"/>
  <c r="AGO118" i="33"/>
  <c r="AGO119" i="33" s="1"/>
  <c r="AGO110" i="33"/>
  <c r="AGO109" i="33"/>
  <c r="AGO108" i="33"/>
  <c r="AGO107" i="33"/>
  <c r="AGO106" i="33"/>
  <c r="AGO105" i="33"/>
  <c r="AGL118" i="33"/>
  <c r="AGL119" i="33" s="1"/>
  <c r="AGL110" i="33"/>
  <c r="AGL109" i="33"/>
  <c r="AGL108" i="33"/>
  <c r="AGL107" i="33"/>
  <c r="AGL106" i="33"/>
  <c r="AGL105" i="33"/>
  <c r="AGH118" i="33"/>
  <c r="AGH119" i="33" s="1"/>
  <c r="AGH110" i="33"/>
  <c r="AGH109" i="33"/>
  <c r="AGH108" i="33"/>
  <c r="AGH107" i="33"/>
  <c r="AGH106" i="33"/>
  <c r="AGH105" i="33"/>
  <c r="AGF118" i="33"/>
  <c r="AGF119" i="33" s="1"/>
  <c r="AGF110" i="33"/>
  <c r="AGF109" i="33"/>
  <c r="AGF108" i="33"/>
  <c r="AGF107" i="33"/>
  <c r="AGF106" i="33"/>
  <c r="AGF105" i="33"/>
  <c r="WT110" i="33" l="1"/>
  <c r="WS110" i="33"/>
  <c r="WR110" i="33"/>
  <c r="WT109" i="33"/>
  <c r="WS109" i="33"/>
  <c r="WR109" i="33"/>
  <c r="WT108" i="33"/>
  <c r="WS108" i="33"/>
  <c r="WR108" i="33"/>
  <c r="WT107" i="33"/>
  <c r="WS107" i="33"/>
  <c r="WR107" i="33"/>
  <c r="WT106" i="33"/>
  <c r="WS106" i="33"/>
  <c r="WR106" i="33"/>
  <c r="WT105" i="33"/>
  <c r="WS105" i="33"/>
  <c r="WR105" i="33"/>
  <c r="WP110" i="33"/>
  <c r="WO110" i="33"/>
  <c r="WN110" i="33"/>
  <c r="WP109" i="33"/>
  <c r="WO109" i="33"/>
  <c r="WN109" i="33"/>
  <c r="WP108" i="33"/>
  <c r="WO108" i="33"/>
  <c r="WN108" i="33"/>
  <c r="WP107" i="33"/>
  <c r="WO107" i="33"/>
  <c r="WN107" i="33"/>
  <c r="WP106" i="33"/>
  <c r="WO106" i="33"/>
  <c r="WN106" i="33"/>
  <c r="WP105" i="33"/>
  <c r="WO105" i="33"/>
  <c r="WN105" i="33"/>
  <c r="WL110" i="33"/>
  <c r="WK110" i="33"/>
  <c r="WJ110" i="33"/>
  <c r="WL109" i="33"/>
  <c r="WK109" i="33"/>
  <c r="WJ109" i="33"/>
  <c r="WL108" i="33"/>
  <c r="WK108" i="33"/>
  <c r="WJ108" i="33"/>
  <c r="WL107" i="33"/>
  <c r="WK107" i="33"/>
  <c r="WJ107" i="33"/>
  <c r="WL106" i="33"/>
  <c r="WK106" i="33"/>
  <c r="WJ106" i="33"/>
  <c r="WL105" i="33"/>
  <c r="WK105" i="33"/>
  <c r="WJ105" i="33"/>
  <c r="WH110" i="33"/>
  <c r="WG110" i="33"/>
  <c r="WF110" i="33"/>
  <c r="WH109" i="33"/>
  <c r="WG109" i="33"/>
  <c r="WF109" i="33"/>
  <c r="WH108" i="33"/>
  <c r="WG108" i="33"/>
  <c r="WF108" i="33"/>
  <c r="WH107" i="33"/>
  <c r="WG107" i="33"/>
  <c r="WF107" i="33"/>
  <c r="WH106" i="33"/>
  <c r="WG106" i="33"/>
  <c r="WF106" i="33"/>
  <c r="WH105" i="33"/>
  <c r="WG105" i="33"/>
  <c r="WF105" i="33"/>
  <c r="WD110" i="33"/>
  <c r="WC110" i="33"/>
  <c r="WB110" i="33"/>
  <c r="WD109" i="33"/>
  <c r="WC109" i="33"/>
  <c r="WB109" i="33"/>
  <c r="WD108" i="33"/>
  <c r="WC108" i="33"/>
  <c r="WB108" i="33"/>
  <c r="WD107" i="33"/>
  <c r="WC107" i="33"/>
  <c r="WB107" i="33"/>
  <c r="WD106" i="33"/>
  <c r="WC106" i="33"/>
  <c r="WB106" i="33"/>
  <c r="WD105" i="33"/>
  <c r="WC105" i="33"/>
  <c r="WB105" i="33"/>
  <c r="VZ110" i="33"/>
  <c r="VY110" i="33"/>
  <c r="VX110" i="33"/>
  <c r="VZ109" i="33"/>
  <c r="VY109" i="33"/>
  <c r="VX109" i="33"/>
  <c r="VZ108" i="33"/>
  <c r="VY108" i="33"/>
  <c r="VX108" i="33"/>
  <c r="VZ107" i="33"/>
  <c r="VY107" i="33"/>
  <c r="VX107" i="33"/>
  <c r="VZ106" i="33"/>
  <c r="VY106" i="33"/>
  <c r="VX106" i="33"/>
  <c r="VZ105" i="33"/>
  <c r="VY105" i="33"/>
  <c r="VX105" i="33"/>
  <c r="VV110" i="33"/>
  <c r="VU110" i="33"/>
  <c r="VT110" i="33"/>
  <c r="VV109" i="33"/>
  <c r="VU109" i="33"/>
  <c r="VT109" i="33"/>
  <c r="VV108" i="33"/>
  <c r="VU108" i="33"/>
  <c r="VT108" i="33"/>
  <c r="VV107" i="33"/>
  <c r="VU107" i="33"/>
  <c r="VT107" i="33"/>
  <c r="VV106" i="33"/>
  <c r="VU106" i="33"/>
  <c r="VT106" i="33"/>
  <c r="VV105" i="33"/>
  <c r="VU105" i="33"/>
  <c r="VT105" i="33"/>
  <c r="VR110" i="33"/>
  <c r="VQ110" i="33"/>
  <c r="VP110" i="33"/>
  <c r="VR109" i="33"/>
  <c r="VQ109" i="33"/>
  <c r="VP109" i="33"/>
  <c r="VR108" i="33"/>
  <c r="VQ108" i="33"/>
  <c r="VP108" i="33"/>
  <c r="VR107" i="33"/>
  <c r="VQ107" i="33"/>
  <c r="VP107" i="33"/>
  <c r="VR106" i="33"/>
  <c r="VQ106" i="33"/>
  <c r="VP106" i="33"/>
  <c r="VR105" i="33"/>
  <c r="VQ105" i="33"/>
  <c r="VP105" i="33"/>
  <c r="VN110" i="33"/>
  <c r="VM110" i="33"/>
  <c r="VL110" i="33"/>
  <c r="VN109" i="33"/>
  <c r="VM109" i="33"/>
  <c r="VL109" i="33"/>
  <c r="VN108" i="33"/>
  <c r="VM108" i="33"/>
  <c r="VL108" i="33"/>
  <c r="VN107" i="33"/>
  <c r="VM107" i="33"/>
  <c r="VL107" i="33"/>
  <c r="VN106" i="33"/>
  <c r="VM106" i="33"/>
  <c r="VL106" i="33"/>
  <c r="VN105" i="33"/>
  <c r="VM105" i="33"/>
  <c r="VL105" i="33"/>
  <c r="VJ110" i="33"/>
  <c r="VJ109" i="33"/>
  <c r="VJ108" i="33"/>
  <c r="VJ107" i="33"/>
  <c r="VJ106" i="33"/>
  <c r="VJ105" i="33"/>
  <c r="VI110" i="33"/>
  <c r="VI109" i="33"/>
  <c r="VI108" i="33"/>
  <c r="VI107" i="33"/>
  <c r="VI106" i="33"/>
  <c r="VI105" i="33"/>
  <c r="VH110" i="33"/>
  <c r="VH109" i="33"/>
  <c r="VH108" i="33"/>
  <c r="VH107" i="33"/>
  <c r="VH106" i="33"/>
  <c r="VH105" i="33"/>
  <c r="VF110" i="33"/>
  <c r="VF109" i="33"/>
  <c r="VF108" i="33"/>
  <c r="VF107" i="33"/>
  <c r="VF106" i="33"/>
  <c r="VF105" i="33"/>
  <c r="VE110" i="33"/>
  <c r="VE109" i="33"/>
  <c r="VE108" i="33"/>
  <c r="VE107" i="33"/>
  <c r="VE106" i="33"/>
  <c r="VE105" i="33"/>
  <c r="VD110" i="33"/>
  <c r="VD109" i="33"/>
  <c r="VD108" i="33"/>
  <c r="VD107" i="33"/>
  <c r="VD106" i="33"/>
  <c r="VD105" i="33"/>
  <c r="AEU110" i="33" l="1"/>
  <c r="AEU109" i="33"/>
  <c r="AEU108" i="33"/>
  <c r="AEU107" i="33"/>
  <c r="AEU106" i="33"/>
  <c r="AEU105" i="33"/>
  <c r="AER110" i="33"/>
  <c r="AER109" i="33"/>
  <c r="AER108" i="33"/>
  <c r="AER107" i="33"/>
  <c r="AER106" i="33"/>
  <c r="AER105" i="33"/>
  <c r="AEO105" i="33"/>
  <c r="AEO110" i="33"/>
  <c r="AEO109" i="33"/>
  <c r="AEO108" i="33"/>
  <c r="AEO107" i="33"/>
  <c r="AEO106" i="33"/>
  <c r="BS7" i="32" l="1"/>
  <c r="BS8" i="32"/>
  <c r="BS9" i="32"/>
  <c r="BS6" i="32"/>
  <c r="BNO110" i="33"/>
  <c r="BNN110" i="33"/>
  <c r="BNM110" i="33"/>
  <c r="BNL110" i="33"/>
  <c r="BNK110" i="33"/>
  <c r="BNJ110" i="33"/>
  <c r="BNI110" i="33"/>
  <c r="BNH110" i="33"/>
  <c r="BNG110" i="33"/>
  <c r="BNF110" i="33"/>
  <c r="BNE110" i="33"/>
  <c r="BND110" i="33"/>
  <c r="BNC110" i="33"/>
  <c r="BNB110" i="33"/>
  <c r="BNA110" i="33"/>
  <c r="BMZ110" i="33"/>
  <c r="BMY110" i="33"/>
  <c r="BMX110" i="33"/>
  <c r="BMW110" i="33"/>
  <c r="BMV110" i="33"/>
  <c r="BMU110" i="33"/>
  <c r="BMT110" i="33"/>
  <c r="BMS110" i="33"/>
  <c r="BMR110" i="33"/>
  <c r="BMQ110" i="33"/>
  <c r="BMP110" i="33"/>
  <c r="BMO110" i="33"/>
  <c r="BMN110" i="33"/>
  <c r="BMM110" i="33"/>
  <c r="BML110" i="33"/>
  <c r="BMK110" i="33"/>
  <c r="BMJ110" i="33"/>
  <c r="BMI110" i="33"/>
  <c r="BNO109" i="33"/>
  <c r="BNN109" i="33"/>
  <c r="BNM109" i="33"/>
  <c r="BNL109" i="33"/>
  <c r="BNK109" i="33"/>
  <c r="BNJ109" i="33"/>
  <c r="BNI109" i="33"/>
  <c r="BNH109" i="33"/>
  <c r="BNG109" i="33"/>
  <c r="BNF109" i="33"/>
  <c r="BNE109" i="33"/>
  <c r="BND109" i="33"/>
  <c r="BNC109" i="33"/>
  <c r="BNB109" i="33"/>
  <c r="BNA109" i="33"/>
  <c r="BMZ109" i="33"/>
  <c r="BMY109" i="33"/>
  <c r="BMX109" i="33"/>
  <c r="BMW109" i="33"/>
  <c r="BMV109" i="33"/>
  <c r="BMU109" i="33"/>
  <c r="BMT109" i="33"/>
  <c r="BMS109" i="33"/>
  <c r="BMR109" i="33"/>
  <c r="BMQ109" i="33"/>
  <c r="BMP109" i="33"/>
  <c r="BMO109" i="33"/>
  <c r="BMN109" i="33"/>
  <c r="BMM109" i="33"/>
  <c r="BML109" i="33"/>
  <c r="BMK109" i="33"/>
  <c r="BMJ109" i="33"/>
  <c r="BMI109" i="33"/>
  <c r="BNO108" i="33"/>
  <c r="BNN108" i="33"/>
  <c r="BNM108" i="33"/>
  <c r="BNL108" i="33"/>
  <c r="BNK108" i="33"/>
  <c r="BNJ108" i="33"/>
  <c r="BNI108" i="33"/>
  <c r="BNH108" i="33"/>
  <c r="BNG108" i="33"/>
  <c r="BNF108" i="33"/>
  <c r="BNE108" i="33"/>
  <c r="BND108" i="33"/>
  <c r="BNC108" i="33"/>
  <c r="BNB108" i="33"/>
  <c r="BNA108" i="33"/>
  <c r="BMZ108" i="33"/>
  <c r="BMY108" i="33"/>
  <c r="BMX108" i="33"/>
  <c r="BMW108" i="33"/>
  <c r="BMV108" i="33"/>
  <c r="BMU108" i="33"/>
  <c r="BMT108" i="33"/>
  <c r="BMS108" i="33"/>
  <c r="BMR108" i="33"/>
  <c r="BMQ108" i="33"/>
  <c r="BMP108" i="33"/>
  <c r="BMO108" i="33"/>
  <c r="BMN108" i="33"/>
  <c r="BMM108" i="33"/>
  <c r="BML108" i="33"/>
  <c r="BMK108" i="33"/>
  <c r="BMJ108" i="33"/>
  <c r="BMI108" i="33"/>
  <c r="BNO107" i="33"/>
  <c r="BNN107" i="33"/>
  <c r="BNM107" i="33"/>
  <c r="BNL107" i="33"/>
  <c r="BNK107" i="33"/>
  <c r="BNJ107" i="33"/>
  <c r="BNI107" i="33"/>
  <c r="BNH107" i="33"/>
  <c r="BNG107" i="33"/>
  <c r="BNF107" i="33"/>
  <c r="BNE107" i="33"/>
  <c r="BND107" i="33"/>
  <c r="BNC107" i="33"/>
  <c r="BNB107" i="33"/>
  <c r="BNA107" i="33"/>
  <c r="BMZ107" i="33"/>
  <c r="BMY107" i="33"/>
  <c r="BMX107" i="33"/>
  <c r="BMW107" i="33"/>
  <c r="BMV107" i="33"/>
  <c r="BMU107" i="33"/>
  <c r="BMT107" i="33"/>
  <c r="BMS107" i="33"/>
  <c r="BMR107" i="33"/>
  <c r="BMQ107" i="33"/>
  <c r="BMP107" i="33"/>
  <c r="BMO107" i="33"/>
  <c r="BMN107" i="33"/>
  <c r="BMM107" i="33"/>
  <c r="BML107" i="33"/>
  <c r="BMK107" i="33"/>
  <c r="BMJ107" i="33"/>
  <c r="BMI107" i="33"/>
  <c r="BNO106" i="33"/>
  <c r="BNN106" i="33"/>
  <c r="BNM106" i="33"/>
  <c r="BNL106" i="33"/>
  <c r="BNK106" i="33"/>
  <c r="BNJ106" i="33"/>
  <c r="BNI106" i="33"/>
  <c r="BNH106" i="33"/>
  <c r="BNG106" i="33"/>
  <c r="BNF106" i="33"/>
  <c r="BNE106" i="33"/>
  <c r="BND106" i="33"/>
  <c r="BNC106" i="33"/>
  <c r="BNB106" i="33"/>
  <c r="BNA106" i="33"/>
  <c r="BMZ106" i="33"/>
  <c r="BMY106" i="33"/>
  <c r="BMX106" i="33"/>
  <c r="BMW106" i="33"/>
  <c r="BMV106" i="33"/>
  <c r="BMU106" i="33"/>
  <c r="BMT106" i="33"/>
  <c r="BMS106" i="33"/>
  <c r="BMR106" i="33"/>
  <c r="BMQ106" i="33"/>
  <c r="BMP106" i="33"/>
  <c r="BMO106" i="33"/>
  <c r="BMN106" i="33"/>
  <c r="BMM106" i="33"/>
  <c r="BML106" i="33"/>
  <c r="BMK106" i="33"/>
  <c r="BMJ106" i="33"/>
  <c r="BMI106" i="33"/>
  <c r="BNO105" i="33"/>
  <c r="BNN105" i="33"/>
  <c r="BNM105" i="33"/>
  <c r="BNL105" i="33"/>
  <c r="BNK105" i="33"/>
  <c r="BNJ105" i="33"/>
  <c r="BNI105" i="33"/>
  <c r="BNH105" i="33"/>
  <c r="BNG105" i="33"/>
  <c r="BNF105" i="33"/>
  <c r="BNE105" i="33"/>
  <c r="BND105" i="33"/>
  <c r="BNC105" i="33"/>
  <c r="BNB105" i="33"/>
  <c r="BNA105" i="33"/>
  <c r="BMZ105" i="33"/>
  <c r="BMY105" i="33"/>
  <c r="BMX105" i="33"/>
  <c r="BMW105" i="33"/>
  <c r="BMV105" i="33"/>
  <c r="BMU105" i="33"/>
  <c r="BMT105" i="33"/>
  <c r="BMS105" i="33"/>
  <c r="BMR105" i="33"/>
  <c r="BMQ105" i="33"/>
  <c r="BMP105" i="33"/>
  <c r="BMO105" i="33"/>
  <c r="BMN105" i="33"/>
  <c r="BMM105" i="33"/>
  <c r="BML105" i="33"/>
  <c r="BMK105" i="33"/>
  <c r="BMJ105" i="33"/>
  <c r="BMI105" i="33"/>
  <c r="CU39" i="1" l="1"/>
  <c r="AEJ110" i="33" l="1"/>
  <c r="AEI110" i="33"/>
  <c r="AEJ109" i="33"/>
  <c r="AEI109" i="33"/>
  <c r="AEJ108" i="33"/>
  <c r="AEI108" i="33"/>
  <c r="AEJ107" i="33"/>
  <c r="AEI107" i="33"/>
  <c r="AEJ106" i="33"/>
  <c r="AEI106" i="33"/>
  <c r="AEJ105" i="33"/>
  <c r="AEI105" i="33"/>
  <c r="AEJ119" i="33"/>
  <c r="AEK118" i="33"/>
  <c r="AEK119" i="33" s="1"/>
  <c r="AEJ118" i="33"/>
  <c r="AEI118" i="33"/>
  <c r="AEI119" i="33" s="1"/>
  <c r="AEK39" i="33" l="1"/>
  <c r="AEK51" i="33"/>
  <c r="AEK75" i="33"/>
  <c r="AEK52" i="33"/>
  <c r="AEK37" i="33"/>
  <c r="AEK17" i="33"/>
  <c r="AEK53" i="33"/>
  <c r="AEK18" i="33"/>
  <c r="AEK54" i="33"/>
  <c r="AEK66" i="33"/>
  <c r="AEK78" i="33"/>
  <c r="AEK85" i="33"/>
  <c r="AEK79" i="33"/>
  <c r="AEK91" i="33"/>
  <c r="AEK72" i="33"/>
  <c r="AEK16" i="33"/>
  <c r="AEK20" i="33"/>
  <c r="AEK44" i="33"/>
  <c r="AEK19" i="33"/>
  <c r="AEK21" i="33"/>
  <c r="AEK45" i="33"/>
  <c r="AEK57" i="33"/>
  <c r="AEK69" i="33"/>
  <c r="AEK60" i="33"/>
  <c r="AEK58" i="33"/>
  <c r="AEK70" i="33"/>
  <c r="AEK49" i="33"/>
  <c r="AEK23" i="33"/>
  <c r="AEK35" i="33"/>
  <c r="AEK59" i="33"/>
  <c r="AEK15" i="33"/>
  <c r="AEK88" i="33" l="1"/>
  <c r="AEK27" i="33"/>
  <c r="AEK82" i="33"/>
  <c r="AEK33" i="33"/>
  <c r="AEK48" i="33"/>
  <c r="AEK42" i="33"/>
  <c r="AEK76" i="33"/>
  <c r="AEK24" i="33"/>
  <c r="AEK30" i="33"/>
  <c r="AEK64" i="33"/>
  <c r="AEK86" i="33"/>
  <c r="AEK74" i="33"/>
  <c r="AEK46" i="33"/>
  <c r="AEK73" i="33"/>
  <c r="AEK67" i="33"/>
  <c r="AEK61" i="33"/>
  <c r="AEK40" i="33"/>
  <c r="AEK62" i="33"/>
  <c r="AEK34" i="33"/>
  <c r="AEK80" i="33"/>
  <c r="AEK55" i="33"/>
  <c r="AEK89" i="33"/>
  <c r="AEK28" i="33"/>
  <c r="AEK50" i="33"/>
  <c r="AEK83" i="33"/>
  <c r="AEK22" i="33"/>
  <c r="AEK68" i="33"/>
  <c r="AEK43" i="33"/>
  <c r="AEK77" i="33"/>
  <c r="AEK84" i="33"/>
  <c r="AEK38" i="33"/>
  <c r="AEK71" i="33"/>
  <c r="AEK29" i="33"/>
  <c r="AEK56" i="33"/>
  <c r="AEK31" i="33"/>
  <c r="AEK65" i="33"/>
  <c r="AEK87" i="33"/>
  <c r="AEK26" i="33"/>
  <c r="AEK25" i="33"/>
  <c r="AEK47" i="33"/>
  <c r="AEK81" i="33"/>
  <c r="AEK32" i="33"/>
  <c r="AEK90" i="33"/>
  <c r="AEK41" i="33"/>
  <c r="AEK63" i="33"/>
  <c r="AEK36" i="33"/>
  <c r="AEK108" i="33" l="1"/>
  <c r="AEK110" i="33"/>
  <c r="AEK105" i="33"/>
  <c r="AEK106" i="33"/>
  <c r="AEK109" i="33"/>
  <c r="AEK107" i="33"/>
  <c r="AP36" i="8" l="1"/>
  <c r="AP35" i="8"/>
  <c r="AP34" i="8"/>
  <c r="AP33" i="8"/>
  <c r="CV94" i="33"/>
  <c r="CV93" i="33"/>
  <c r="CV92" i="33"/>
  <c r="CV91" i="33"/>
  <c r="CV90" i="33"/>
  <c r="CV89" i="33"/>
  <c r="CV88" i="33"/>
  <c r="CV87" i="33"/>
  <c r="CV86" i="33"/>
  <c r="CV85" i="33"/>
  <c r="CV84" i="33"/>
  <c r="CV83" i="33"/>
  <c r="CV82" i="33"/>
  <c r="CV81" i="33"/>
  <c r="CV80" i="33"/>
  <c r="CV79" i="33"/>
  <c r="CV78" i="33"/>
  <c r="CV77" i="33"/>
  <c r="CV76" i="33"/>
  <c r="CV75" i="33"/>
  <c r="CV74" i="33"/>
  <c r="CV73" i="33"/>
  <c r="CV72" i="33"/>
  <c r="CV71" i="33"/>
  <c r="CV70" i="33"/>
  <c r="CV69" i="33"/>
  <c r="CV68" i="33"/>
  <c r="CV67" i="33"/>
  <c r="CV66" i="33"/>
  <c r="CV65" i="33"/>
  <c r="CV64" i="33"/>
  <c r="CV63" i="33"/>
  <c r="CV62" i="33"/>
  <c r="CV61" i="33"/>
  <c r="CV60" i="33"/>
  <c r="CV59" i="33"/>
  <c r="CV58" i="33"/>
  <c r="CV57" i="33"/>
  <c r="CV56" i="33"/>
  <c r="CV55" i="33"/>
  <c r="CV54" i="33"/>
  <c r="CV53" i="33"/>
  <c r="CV52" i="33"/>
  <c r="CV51" i="33"/>
  <c r="CV50" i="33"/>
  <c r="CV49" i="33"/>
  <c r="CV48" i="33"/>
  <c r="CV47" i="33"/>
  <c r="CV46" i="33"/>
  <c r="CV45" i="33"/>
  <c r="CV44" i="33"/>
  <c r="CV43" i="33"/>
  <c r="CV42" i="33"/>
  <c r="CV41" i="33"/>
  <c r="CV40" i="33"/>
  <c r="CV39" i="33"/>
  <c r="CV38" i="33"/>
  <c r="CV37" i="33"/>
  <c r="CV36" i="33"/>
  <c r="CV35" i="33"/>
  <c r="CV34" i="33"/>
  <c r="CV33" i="33"/>
  <c r="CV32" i="33"/>
  <c r="CV31" i="33"/>
  <c r="CV30" i="33"/>
  <c r="CV29" i="33"/>
  <c r="CV28" i="33"/>
  <c r="CV27" i="33"/>
  <c r="CV26" i="33"/>
  <c r="CV25" i="33"/>
  <c r="CV24" i="33"/>
  <c r="CV23" i="33"/>
  <c r="CV22" i="33"/>
  <c r="CV21" i="33"/>
  <c r="CV20" i="33"/>
  <c r="CV19" i="33"/>
  <c r="CV18" i="33"/>
  <c r="CV17" i="33"/>
  <c r="CV16" i="33"/>
  <c r="CV15" i="33"/>
  <c r="JS105" i="33" l="1"/>
  <c r="JT105" i="33"/>
  <c r="JU105" i="33"/>
  <c r="JV105" i="33"/>
  <c r="JW105" i="33"/>
  <c r="JX105" i="33"/>
  <c r="JY105" i="33"/>
  <c r="JZ105" i="33"/>
  <c r="KA105" i="33"/>
  <c r="KB105" i="33"/>
  <c r="KC105" i="33"/>
  <c r="KD105" i="33"/>
  <c r="KE105" i="33"/>
  <c r="KF105" i="33"/>
  <c r="KG105" i="33"/>
  <c r="KH105" i="33"/>
  <c r="KI105" i="33"/>
  <c r="KJ105" i="33"/>
  <c r="JS106" i="33"/>
  <c r="JT106" i="33"/>
  <c r="JU106" i="33"/>
  <c r="JV106" i="33"/>
  <c r="JW106" i="33"/>
  <c r="JX106" i="33"/>
  <c r="JY106" i="33"/>
  <c r="JZ106" i="33"/>
  <c r="KA106" i="33"/>
  <c r="KB106" i="33"/>
  <c r="KC106" i="33"/>
  <c r="KD106" i="33"/>
  <c r="KE106" i="33"/>
  <c r="KF106" i="33"/>
  <c r="KG106" i="33"/>
  <c r="KH106" i="33"/>
  <c r="KI106" i="33"/>
  <c r="KJ106" i="33"/>
  <c r="JS107" i="33"/>
  <c r="JT107" i="33"/>
  <c r="JU107" i="33"/>
  <c r="JV107" i="33"/>
  <c r="JW107" i="33"/>
  <c r="JX107" i="33"/>
  <c r="JY107" i="33"/>
  <c r="JZ107" i="33"/>
  <c r="KA107" i="33"/>
  <c r="KB107" i="33"/>
  <c r="KC107" i="33"/>
  <c r="KD107" i="33"/>
  <c r="KE107" i="33"/>
  <c r="KF107" i="33"/>
  <c r="KG107" i="33"/>
  <c r="KH107" i="33"/>
  <c r="KI107" i="33"/>
  <c r="KJ107" i="33"/>
  <c r="JS108" i="33"/>
  <c r="JT108" i="33"/>
  <c r="JU108" i="33"/>
  <c r="JV108" i="33"/>
  <c r="JW108" i="33"/>
  <c r="JX108" i="33"/>
  <c r="JY108" i="33"/>
  <c r="JZ108" i="33"/>
  <c r="KA108" i="33"/>
  <c r="KB108" i="33"/>
  <c r="KC108" i="33"/>
  <c r="KD108" i="33"/>
  <c r="KE108" i="33"/>
  <c r="KF108" i="33"/>
  <c r="KG108" i="33"/>
  <c r="KH108" i="33"/>
  <c r="KI108" i="33"/>
  <c r="KJ108" i="33"/>
  <c r="JS109" i="33"/>
  <c r="JT109" i="33"/>
  <c r="JU109" i="33"/>
  <c r="JV109" i="33"/>
  <c r="JW109" i="33"/>
  <c r="JX109" i="33"/>
  <c r="JY109" i="33"/>
  <c r="JZ109" i="33"/>
  <c r="KA109" i="33"/>
  <c r="KB109" i="33"/>
  <c r="KC109" i="33"/>
  <c r="KD109" i="33"/>
  <c r="KE109" i="33"/>
  <c r="KF109" i="33"/>
  <c r="KG109" i="33"/>
  <c r="KH109" i="33"/>
  <c r="KI109" i="33"/>
  <c r="KJ109" i="33"/>
  <c r="JS110" i="33"/>
  <c r="JT110" i="33"/>
  <c r="JU110" i="33"/>
  <c r="JV110" i="33"/>
  <c r="JW110" i="33"/>
  <c r="JX110" i="33"/>
  <c r="JY110" i="33"/>
  <c r="JZ110" i="33"/>
  <c r="KA110" i="33"/>
  <c r="KB110" i="33"/>
  <c r="KC110" i="33"/>
  <c r="KD110" i="33"/>
  <c r="KE110" i="33"/>
  <c r="KF110" i="33"/>
  <c r="KG110" i="33"/>
  <c r="KH110" i="33"/>
  <c r="KI110" i="33"/>
  <c r="KJ110" i="33"/>
  <c r="JS118" i="33"/>
  <c r="JS119" i="33" s="1"/>
  <c r="JT118" i="33"/>
  <c r="JT119" i="33" s="1"/>
  <c r="JU118" i="33"/>
  <c r="JU119" i="33" s="1"/>
  <c r="JV118" i="33"/>
  <c r="JV119" i="33" s="1"/>
  <c r="JW118" i="33"/>
  <c r="JW119" i="33" s="1"/>
  <c r="JX118" i="33"/>
  <c r="JX119" i="33" s="1"/>
  <c r="JY118" i="33"/>
  <c r="JY119" i="33" s="1"/>
  <c r="JZ118" i="33"/>
  <c r="JZ119" i="33" s="1"/>
  <c r="KA118" i="33"/>
  <c r="KA119" i="33" s="1"/>
  <c r="KB118" i="33"/>
  <c r="KB119" i="33" s="1"/>
  <c r="KC118" i="33"/>
  <c r="KC119" i="33" s="1"/>
  <c r="KD118" i="33"/>
  <c r="KD119" i="33" s="1"/>
  <c r="KE118" i="33"/>
  <c r="KE119" i="33" s="1"/>
  <c r="KF118" i="33"/>
  <c r="KF119" i="33" s="1"/>
  <c r="KG118" i="33"/>
  <c r="KG119" i="33" s="1"/>
  <c r="KH118" i="33"/>
  <c r="KH119" i="33" s="1"/>
  <c r="KI118" i="33"/>
  <c r="KI119" i="33" s="1"/>
  <c r="KJ118" i="33"/>
  <c r="KJ119" i="33" s="1"/>
  <c r="HY105" i="33"/>
  <c r="HZ105" i="33"/>
  <c r="IA105" i="33"/>
  <c r="IB105" i="33"/>
  <c r="IC105" i="33"/>
  <c r="ID105" i="33"/>
  <c r="IE105" i="33"/>
  <c r="IF105" i="33"/>
  <c r="IG105" i="33"/>
  <c r="IH105" i="33"/>
  <c r="HY106" i="33"/>
  <c r="HZ106" i="33"/>
  <c r="IA106" i="33"/>
  <c r="IB106" i="33"/>
  <c r="IC106" i="33"/>
  <c r="ID106" i="33"/>
  <c r="IE106" i="33"/>
  <c r="IF106" i="33"/>
  <c r="IG106" i="33"/>
  <c r="IH106" i="33"/>
  <c r="HY107" i="33"/>
  <c r="HZ107" i="33"/>
  <c r="IA107" i="33"/>
  <c r="IB107" i="33"/>
  <c r="IC107" i="33"/>
  <c r="ID107" i="33"/>
  <c r="IE107" i="33"/>
  <c r="IF107" i="33"/>
  <c r="IG107" i="33"/>
  <c r="IH107" i="33"/>
  <c r="HY108" i="33"/>
  <c r="HZ108" i="33"/>
  <c r="IA108" i="33"/>
  <c r="IB108" i="33"/>
  <c r="IC108" i="33"/>
  <c r="ID108" i="33"/>
  <c r="IE108" i="33"/>
  <c r="IF108" i="33"/>
  <c r="IG108" i="33"/>
  <c r="IH108" i="33"/>
  <c r="HY109" i="33"/>
  <c r="HZ109" i="33"/>
  <c r="IA109" i="33"/>
  <c r="IB109" i="33"/>
  <c r="IC109" i="33"/>
  <c r="ID109" i="33"/>
  <c r="IE109" i="33"/>
  <c r="IF109" i="33"/>
  <c r="IG109" i="33"/>
  <c r="IH109" i="33"/>
  <c r="HY110" i="33"/>
  <c r="HZ110" i="33"/>
  <c r="IA110" i="33"/>
  <c r="IB110" i="33"/>
  <c r="IC110" i="33"/>
  <c r="ID110" i="33"/>
  <c r="IE110" i="33"/>
  <c r="IF110" i="33"/>
  <c r="IG110" i="33"/>
  <c r="IH110" i="33"/>
  <c r="HY118" i="33"/>
  <c r="HY119" i="33" s="1"/>
  <c r="HZ118" i="33"/>
  <c r="HZ119" i="33" s="1"/>
  <c r="IA118" i="33"/>
  <c r="IA119" i="33" s="1"/>
  <c r="IB118" i="33"/>
  <c r="IB119" i="33" s="1"/>
  <c r="IC118" i="33"/>
  <c r="IC119" i="33" s="1"/>
  <c r="ID118" i="33"/>
  <c r="ID119" i="33" s="1"/>
  <c r="IE118" i="33"/>
  <c r="IE119" i="33" s="1"/>
  <c r="IF118" i="33"/>
  <c r="IF119" i="33" s="1"/>
  <c r="IG118" i="33"/>
  <c r="IG119" i="33" s="1"/>
  <c r="IH118" i="33"/>
  <c r="IH119" i="33" s="1"/>
  <c r="AO8" i="32" l="1"/>
  <c r="AO7" i="32"/>
  <c r="BS17" i="8" l="1"/>
  <c r="CU19" i="5"/>
  <c r="CU18" i="5"/>
  <c r="CU17" i="5"/>
  <c r="AAI110" i="33"/>
  <c r="AAH110" i="33"/>
  <c r="AAG110" i="33"/>
  <c r="AAI109" i="33"/>
  <c r="AAH109" i="33"/>
  <c r="AAG109" i="33"/>
  <c r="AAI108" i="33"/>
  <c r="AAH108" i="33"/>
  <c r="AAG108" i="33"/>
  <c r="AAI107" i="33"/>
  <c r="AAH107" i="33"/>
  <c r="AAG107" i="33"/>
  <c r="AAI106" i="33"/>
  <c r="AAH106" i="33"/>
  <c r="AAG106" i="33"/>
  <c r="AAI105" i="33"/>
  <c r="AAH105" i="33"/>
  <c r="AAG105" i="33"/>
  <c r="BS118" i="8" l="1"/>
  <c r="AP47" i="8" l="1"/>
  <c r="AP65" i="8"/>
  <c r="AP66" i="8"/>
  <c r="AP64" i="8"/>
  <c r="AP62" i="8"/>
  <c r="AP61" i="8"/>
  <c r="AP60" i="8"/>
  <c r="AP58" i="8"/>
  <c r="AP55" i="8"/>
  <c r="AP56" i="8"/>
  <c r="AP57" i="8"/>
  <c r="AP54" i="8"/>
  <c r="AP52" i="8"/>
  <c r="AP48" i="8"/>
  <c r="AP49" i="8"/>
  <c r="AP50" i="8"/>
  <c r="AP51" i="8"/>
  <c r="BR42" i="8"/>
  <c r="DB41" i="8" l="1"/>
  <c r="CX86" i="8" l="1"/>
  <c r="DB86" i="8" s="1"/>
  <c r="CX84" i="8" l="1"/>
  <c r="DB84" i="8" s="1"/>
  <c r="DB82" i="8"/>
  <c r="DB76" i="8"/>
  <c r="DB79" i="8"/>
  <c r="DB80" i="8"/>
  <c r="DB75" i="8"/>
  <c r="DB71" i="8"/>
  <c r="DB70" i="8"/>
  <c r="AP75" i="8"/>
  <c r="AP76" i="8"/>
  <c r="AP77" i="8"/>
  <c r="AP78" i="8"/>
  <c r="AP79" i="8"/>
  <c r="AP74" i="8"/>
  <c r="AP71" i="8"/>
  <c r="AP70" i="8"/>
  <c r="BK35" i="8"/>
  <c r="BK36" i="8"/>
  <c r="BK37" i="8"/>
  <c r="BK38" i="8"/>
  <c r="BK39" i="8"/>
  <c r="BK40" i="8"/>
  <c r="BK41" i="8"/>
  <c r="BK42" i="8"/>
  <c r="BK34" i="8"/>
  <c r="BK29" i="8"/>
  <c r="BK28" i="8"/>
  <c r="BK27" i="8"/>
  <c r="BK26" i="8"/>
  <c r="BK25" i="8"/>
  <c r="BK24" i="8"/>
  <c r="BK23" i="8"/>
  <c r="BK22" i="8"/>
  <c r="BK21" i="8"/>
  <c r="BK20" i="8"/>
  <c r="VB110" i="33" l="1"/>
  <c r="UZ110" i="33"/>
  <c r="UX110" i="33"/>
  <c r="UV110" i="33"/>
  <c r="UT110" i="33"/>
  <c r="UR110" i="33"/>
  <c r="UP110" i="33"/>
  <c r="UN110" i="33"/>
  <c r="UL110" i="33"/>
  <c r="UJ110" i="33"/>
  <c r="UH110" i="33"/>
  <c r="UF110" i="33"/>
  <c r="UD110" i="33"/>
  <c r="UB110" i="33"/>
  <c r="TZ110" i="33"/>
  <c r="TX110" i="33"/>
  <c r="TV110" i="33"/>
  <c r="TT110" i="33"/>
  <c r="TR110" i="33"/>
  <c r="TP110" i="33"/>
  <c r="TN110" i="33"/>
  <c r="TL110" i="33"/>
  <c r="TJ110" i="33"/>
  <c r="TH110" i="33"/>
  <c r="TF110" i="33"/>
  <c r="TD110" i="33"/>
  <c r="TB110" i="33"/>
  <c r="SZ110" i="33"/>
  <c r="VB109" i="33"/>
  <c r="UZ109" i="33"/>
  <c r="UX109" i="33"/>
  <c r="UV109" i="33"/>
  <c r="UT109" i="33"/>
  <c r="UR109" i="33"/>
  <c r="UP109" i="33"/>
  <c r="UN109" i="33"/>
  <c r="UL109" i="33"/>
  <c r="UJ109" i="33"/>
  <c r="UH109" i="33"/>
  <c r="UF109" i="33"/>
  <c r="UD109" i="33"/>
  <c r="UB109" i="33"/>
  <c r="TZ109" i="33"/>
  <c r="TX109" i="33"/>
  <c r="TV109" i="33"/>
  <c r="TT109" i="33"/>
  <c r="TR109" i="33"/>
  <c r="TP109" i="33"/>
  <c r="TN109" i="33"/>
  <c r="TL109" i="33"/>
  <c r="TJ109" i="33"/>
  <c r="TH109" i="33"/>
  <c r="TF109" i="33"/>
  <c r="TD109" i="33"/>
  <c r="TB109" i="33"/>
  <c r="SZ109" i="33"/>
  <c r="VB108" i="33"/>
  <c r="UZ108" i="33"/>
  <c r="UX108" i="33"/>
  <c r="UV108" i="33"/>
  <c r="UT108" i="33"/>
  <c r="UR108" i="33"/>
  <c r="UP108" i="33"/>
  <c r="UN108" i="33"/>
  <c r="UL108" i="33"/>
  <c r="UJ108" i="33"/>
  <c r="UH108" i="33"/>
  <c r="UF108" i="33"/>
  <c r="UD108" i="33"/>
  <c r="UB108" i="33"/>
  <c r="TZ108" i="33"/>
  <c r="TX108" i="33"/>
  <c r="TV108" i="33"/>
  <c r="TT108" i="33"/>
  <c r="TR108" i="33"/>
  <c r="TP108" i="33"/>
  <c r="TN108" i="33"/>
  <c r="TL108" i="33"/>
  <c r="TJ108" i="33"/>
  <c r="TH108" i="33"/>
  <c r="TF108" i="33"/>
  <c r="TD108" i="33"/>
  <c r="TB108" i="33"/>
  <c r="SZ108" i="33"/>
  <c r="VB107" i="33"/>
  <c r="UZ107" i="33"/>
  <c r="UX107" i="33"/>
  <c r="UV107" i="33"/>
  <c r="UT107" i="33"/>
  <c r="UR107" i="33"/>
  <c r="UP107" i="33"/>
  <c r="UN107" i="33"/>
  <c r="UL107" i="33"/>
  <c r="UJ107" i="33"/>
  <c r="UH107" i="33"/>
  <c r="UF107" i="33"/>
  <c r="UD107" i="33"/>
  <c r="UB107" i="33"/>
  <c r="TZ107" i="33"/>
  <c r="TX107" i="33"/>
  <c r="TV107" i="33"/>
  <c r="TT107" i="33"/>
  <c r="TR107" i="33"/>
  <c r="TP107" i="33"/>
  <c r="TN107" i="33"/>
  <c r="TL107" i="33"/>
  <c r="TJ107" i="33"/>
  <c r="TH107" i="33"/>
  <c r="TF107" i="33"/>
  <c r="TD107" i="33"/>
  <c r="TB107" i="33"/>
  <c r="SZ107" i="33"/>
  <c r="VB106" i="33"/>
  <c r="UZ106" i="33"/>
  <c r="UX106" i="33"/>
  <c r="UV106" i="33"/>
  <c r="UT106" i="33"/>
  <c r="UR106" i="33"/>
  <c r="UP106" i="33"/>
  <c r="UN106" i="33"/>
  <c r="UL106" i="33"/>
  <c r="UJ106" i="33"/>
  <c r="UH106" i="33"/>
  <c r="UF106" i="33"/>
  <c r="UD106" i="33"/>
  <c r="UB106" i="33"/>
  <c r="TZ106" i="33"/>
  <c r="TX106" i="33"/>
  <c r="TV106" i="33"/>
  <c r="TT106" i="33"/>
  <c r="TR106" i="33"/>
  <c r="TP106" i="33"/>
  <c r="TN106" i="33"/>
  <c r="TL106" i="33"/>
  <c r="TJ106" i="33"/>
  <c r="TH106" i="33"/>
  <c r="TF106" i="33"/>
  <c r="TD106" i="33"/>
  <c r="TB106" i="33"/>
  <c r="SZ106" i="33"/>
  <c r="VB105" i="33"/>
  <c r="UZ105" i="33"/>
  <c r="UX105" i="33"/>
  <c r="UV105" i="33"/>
  <c r="UT105" i="33"/>
  <c r="UR105" i="33"/>
  <c r="UP105" i="33"/>
  <c r="UN105" i="33"/>
  <c r="UL105" i="33"/>
  <c r="UJ105" i="33"/>
  <c r="UH105" i="33"/>
  <c r="UF105" i="33"/>
  <c r="UD105" i="33"/>
  <c r="UB105" i="33"/>
  <c r="TZ105" i="33"/>
  <c r="TX105" i="33"/>
  <c r="TV105" i="33"/>
  <c r="TT105" i="33"/>
  <c r="TR105" i="33"/>
  <c r="TP105" i="33"/>
  <c r="TN105" i="33"/>
  <c r="TL105" i="33"/>
  <c r="TJ105" i="33"/>
  <c r="TH105" i="33"/>
  <c r="TF105" i="33"/>
  <c r="TD105" i="33"/>
  <c r="TB105" i="33"/>
  <c r="SZ105" i="33"/>
  <c r="TD3" i="33"/>
  <c r="CU40" i="1" l="1"/>
  <c r="CU41" i="1"/>
  <c r="BR39" i="3"/>
  <c r="BR37" i="3"/>
  <c r="BR38" i="3"/>
  <c r="BR36" i="3"/>
  <c r="BR35" i="3"/>
  <c r="BR40" i="3"/>
  <c r="AO38" i="3"/>
  <c r="AP12" i="1"/>
  <c r="BR23" i="3"/>
  <c r="AP11" i="1"/>
  <c r="BR24" i="3"/>
  <c r="BR25" i="3"/>
  <c r="BR19" i="3"/>
  <c r="CR40" i="5"/>
  <c r="CV21" i="5"/>
  <c r="CV44" i="5"/>
  <c r="CV45" i="5"/>
  <c r="CV46" i="5"/>
  <c r="AO7" i="5"/>
  <c r="AO37" i="5"/>
  <c r="DB94" i="8"/>
  <c r="DB102" i="8"/>
  <c r="DB101" i="8"/>
  <c r="DB95" i="8"/>
  <c r="DB103" i="8"/>
  <c r="DB100" i="8"/>
  <c r="DB96" i="8"/>
  <c r="DB99" i="8"/>
  <c r="DB97" i="8"/>
  <c r="DB98" i="8"/>
  <c r="AO8" i="5"/>
  <c r="DB93" i="8"/>
  <c r="AO11" i="3"/>
  <c r="AO10" i="3"/>
  <c r="AO9" i="3"/>
  <c r="BR8" i="3"/>
  <c r="BR9" i="3"/>
  <c r="BR10" i="3"/>
  <c r="DB108" i="8"/>
  <c r="DB116" i="8"/>
  <c r="CS55" i="3"/>
  <c r="CS47" i="3"/>
  <c r="CS30" i="3"/>
  <c r="AO50" i="3"/>
  <c r="AO42" i="3"/>
  <c r="DB109" i="8"/>
  <c r="DB117" i="8"/>
  <c r="CS56" i="3"/>
  <c r="CS36" i="3"/>
  <c r="CS31" i="3"/>
  <c r="AO51" i="3"/>
  <c r="AO37" i="3"/>
  <c r="AO46" i="3"/>
  <c r="DB110" i="8"/>
  <c r="DB118" i="8"/>
  <c r="CS53" i="3"/>
  <c r="CV35" i="3"/>
  <c r="CS32" i="3"/>
  <c r="AO52" i="3"/>
  <c r="AO36" i="3"/>
  <c r="AO53" i="3"/>
  <c r="CS49" i="3"/>
  <c r="DB111" i="8"/>
  <c r="DB119" i="8"/>
  <c r="CV52" i="3"/>
  <c r="CS37" i="3"/>
  <c r="CS29" i="3"/>
  <c r="AO40" i="3"/>
  <c r="AO49" i="3"/>
  <c r="DB112" i="8"/>
  <c r="DB120" i="8"/>
  <c r="CV46" i="3"/>
  <c r="CS38" i="3"/>
  <c r="AO35" i="3"/>
  <c r="AO30" i="3"/>
  <c r="CS33" i="3"/>
  <c r="DB113" i="8"/>
  <c r="DB107" i="8"/>
  <c r="CS50" i="3"/>
  <c r="CS39" i="3"/>
  <c r="AO47" i="3"/>
  <c r="AO44" i="3"/>
  <c r="DB114" i="8"/>
  <c r="CS48" i="3"/>
  <c r="CV28" i="3"/>
  <c r="AO48" i="3"/>
  <c r="AO43" i="3"/>
  <c r="DB115" i="8"/>
  <c r="CS54" i="3"/>
  <c r="BR18" i="3"/>
  <c r="BR20" i="3"/>
  <c r="BR12" i="3"/>
  <c r="BR5" i="3"/>
  <c r="BR6" i="3"/>
  <c r="BR13" i="3"/>
  <c r="BR7" i="3"/>
  <c r="AO7" i="3"/>
  <c r="AO8" i="3"/>
  <c r="TH3" i="33"/>
  <c r="TL3" i="33" l="1"/>
  <c r="TG106" i="33" l="1"/>
  <c r="TG108" i="33"/>
  <c r="TG110" i="33"/>
  <c r="TG105" i="33"/>
  <c r="TG107" i="33"/>
  <c r="TG109" i="33"/>
  <c r="TC109" i="33"/>
  <c r="TC107" i="33"/>
  <c r="TC105" i="33"/>
  <c r="TC110" i="33"/>
  <c r="TC108" i="33"/>
  <c r="TC106" i="33"/>
  <c r="TP3" i="33"/>
  <c r="TT3" i="33" l="1"/>
  <c r="TK110" i="33" l="1"/>
  <c r="TK107" i="33"/>
  <c r="TK105" i="33"/>
  <c r="TK108" i="33"/>
  <c r="TK106" i="33"/>
  <c r="TK109" i="33"/>
  <c r="TX3" i="33"/>
  <c r="TO110" i="33" l="1"/>
  <c r="TO107" i="33"/>
  <c r="TO108" i="33"/>
  <c r="TO105" i="33"/>
  <c r="TO109" i="33"/>
  <c r="TO106" i="33"/>
  <c r="UB3" i="33"/>
  <c r="TS108" i="33" l="1"/>
  <c r="TS110" i="33"/>
  <c r="TS109" i="33"/>
  <c r="TS105" i="33"/>
  <c r="TS106" i="33"/>
  <c r="TS107" i="33"/>
  <c r="UF3" i="33"/>
  <c r="TW107" i="33" l="1"/>
  <c r="TW105" i="33"/>
  <c r="TW109" i="33"/>
  <c r="TW106" i="33"/>
  <c r="TW110" i="33"/>
  <c r="TW108" i="33"/>
  <c r="UJ3" i="33"/>
  <c r="UA110" i="33" l="1"/>
  <c r="UA105" i="33"/>
  <c r="UA106" i="33"/>
  <c r="UA107" i="33"/>
  <c r="UA108" i="33"/>
  <c r="UA109" i="33"/>
  <c r="UN3" i="33"/>
  <c r="UE110" i="33" l="1"/>
  <c r="UE109" i="33"/>
  <c r="UE107" i="33"/>
  <c r="UE106" i="33"/>
  <c r="UE108" i="33"/>
  <c r="UE105" i="33"/>
  <c r="UR3" i="33"/>
  <c r="UI106" i="33" l="1"/>
  <c r="UI108" i="33"/>
  <c r="UI105" i="33"/>
  <c r="UI109" i="33"/>
  <c r="UI110" i="33"/>
  <c r="UI107" i="33"/>
  <c r="UV3" i="33"/>
  <c r="UM109" i="33" l="1"/>
  <c r="UM108" i="33"/>
  <c r="UM107" i="33"/>
  <c r="UM106" i="33"/>
  <c r="UM110" i="33"/>
  <c r="UM105" i="33"/>
  <c r="UZ3" i="33"/>
  <c r="UQ110" i="33" l="1"/>
  <c r="UQ106" i="33"/>
  <c r="UQ109" i="33"/>
  <c r="UQ105" i="33"/>
  <c r="UQ108" i="33"/>
  <c r="UQ107" i="33"/>
  <c r="UU110" i="33" l="1"/>
  <c r="UU105" i="33"/>
  <c r="UU109" i="33"/>
  <c r="UU106" i="33"/>
  <c r="UU107" i="33"/>
  <c r="UU108" i="33"/>
  <c r="UY109" i="33" l="1"/>
  <c r="UY106" i="33"/>
  <c r="UY108" i="33"/>
  <c r="UY110" i="33"/>
  <c r="UY105" i="33"/>
  <c r="UY107" i="33"/>
  <c r="VC106" i="33" l="1"/>
  <c r="VC109" i="33"/>
  <c r="VC107" i="33"/>
  <c r="VC105" i="33"/>
  <c r="VC110" i="33"/>
  <c r="VC108" i="33"/>
  <c r="BLY118" i="33" l="1"/>
  <c r="BLY119" i="33" s="1"/>
  <c r="BLX118" i="33"/>
  <c r="BLX119" i="33" s="1"/>
  <c r="BLW118" i="33"/>
  <c r="BLW119" i="33" s="1"/>
  <c r="BLV118" i="33"/>
  <c r="BLV119" i="33" s="1"/>
  <c r="BLU118" i="33"/>
  <c r="BLU119" i="33" s="1"/>
  <c r="BLT118" i="33"/>
  <c r="BLT119" i="33" s="1"/>
  <c r="BLS118" i="33"/>
  <c r="BLS119" i="33" s="1"/>
  <c r="BLR118" i="33"/>
  <c r="BLR119" i="33" s="1"/>
  <c r="BLQ118" i="33"/>
  <c r="BLQ119" i="33" s="1"/>
  <c r="BLP118" i="33"/>
  <c r="BLP119" i="33" s="1"/>
  <c r="BLO118" i="33"/>
  <c r="BLO119" i="33" s="1"/>
  <c r="BLN118" i="33"/>
  <c r="BLN119" i="33" s="1"/>
  <c r="BLM118" i="33"/>
  <c r="BLM119" i="33" s="1"/>
  <c r="BLL118" i="33"/>
  <c r="BLL119" i="33" s="1"/>
  <c r="BLK118" i="33"/>
  <c r="BLK119" i="33" s="1"/>
  <c r="BLJ118" i="33"/>
  <c r="BLJ119" i="33" s="1"/>
  <c r="BLI118" i="33"/>
  <c r="BLI119" i="33" s="1"/>
  <c r="BLH118" i="33"/>
  <c r="BLH119" i="33" s="1"/>
  <c r="BLG118" i="33"/>
  <c r="BLG119" i="33" s="1"/>
  <c r="BLF118" i="33"/>
  <c r="BLF119" i="33" s="1"/>
  <c r="BLE118" i="33"/>
  <c r="BLE119" i="33" s="1"/>
  <c r="BLD118" i="33"/>
  <c r="BLD119" i="33" s="1"/>
  <c r="BLC118" i="33"/>
  <c r="BLC119" i="33" s="1"/>
  <c r="BLB118" i="33"/>
  <c r="BLB119" i="33" s="1"/>
  <c r="BJU118" i="33"/>
  <c r="BJU119" i="33" s="1"/>
  <c r="BJT118" i="33"/>
  <c r="BJT119" i="33" s="1"/>
  <c r="BJS118" i="33"/>
  <c r="BJS119" i="33" s="1"/>
  <c r="BJR118" i="33"/>
  <c r="BJR119" i="33" s="1"/>
  <c r="BJQ118" i="33"/>
  <c r="BJQ119" i="33" s="1"/>
  <c r="BJP118" i="33"/>
  <c r="BJP119" i="33" s="1"/>
  <c r="BJO118" i="33"/>
  <c r="BJO119" i="33" s="1"/>
  <c r="BJN118" i="33"/>
  <c r="BJN119" i="33" s="1"/>
  <c r="BJM118" i="33"/>
  <c r="BJM119" i="33" s="1"/>
  <c r="BJL118" i="33"/>
  <c r="BJL119" i="33" s="1"/>
  <c r="BJK118" i="33"/>
  <c r="BJK119" i="33" s="1"/>
  <c r="BJJ118" i="33"/>
  <c r="BJJ119" i="33" s="1"/>
  <c r="BJI118" i="33"/>
  <c r="BJI119" i="33" s="1"/>
  <c r="BJH118" i="33"/>
  <c r="BJH119" i="33" s="1"/>
  <c r="BJG118" i="33"/>
  <c r="BJG119" i="33" s="1"/>
  <c r="BJF118" i="33"/>
  <c r="BJF119" i="33" s="1"/>
  <c r="BJE118" i="33"/>
  <c r="BJE119" i="33" s="1"/>
  <c r="BJD118" i="33"/>
  <c r="BJD119" i="33" s="1"/>
  <c r="BJC118" i="33"/>
  <c r="BJC119" i="33" s="1"/>
  <c r="BJB118" i="33"/>
  <c r="BJB119" i="33" s="1"/>
  <c r="BJA118" i="33"/>
  <c r="BJA119" i="33" s="1"/>
  <c r="BJY118" i="33" l="1"/>
  <c r="BJY119" i="33" s="1"/>
  <c r="BJX118" i="33"/>
  <c r="BJX119" i="33" s="1"/>
  <c r="BKZ119" i="33"/>
  <c r="BKP119" i="33"/>
  <c r="BKF119" i="33"/>
  <c r="BLA118" i="33"/>
  <c r="BLA119" i="33" s="1"/>
  <c r="BKZ118" i="33"/>
  <c r="BKY118" i="33"/>
  <c r="BKY119" i="33" s="1"/>
  <c r="BKX118" i="33"/>
  <c r="BKX119" i="33" s="1"/>
  <c r="BKW118" i="33"/>
  <c r="BKW119" i="33" s="1"/>
  <c r="BKV118" i="33"/>
  <c r="BKV119" i="33" s="1"/>
  <c r="BKU118" i="33"/>
  <c r="BKU119" i="33" s="1"/>
  <c r="BKT118" i="33"/>
  <c r="BKT119" i="33" s="1"/>
  <c r="BKS118" i="33"/>
  <c r="BKS119" i="33" s="1"/>
  <c r="BKR118" i="33"/>
  <c r="BKR119" i="33" s="1"/>
  <c r="BKQ118" i="33"/>
  <c r="BKQ119" i="33" s="1"/>
  <c r="BKP118" i="33"/>
  <c r="BKO118" i="33"/>
  <c r="BKO119" i="33" s="1"/>
  <c r="BKN118" i="33"/>
  <c r="BKN119" i="33" s="1"/>
  <c r="BKM118" i="33"/>
  <c r="BKM119" i="33" s="1"/>
  <c r="BKL118" i="33"/>
  <c r="BKL119" i="33" s="1"/>
  <c r="BKK118" i="33"/>
  <c r="BKK119" i="33" s="1"/>
  <c r="BKJ118" i="33"/>
  <c r="BKJ119" i="33" s="1"/>
  <c r="BKI118" i="33"/>
  <c r="BKI119" i="33" s="1"/>
  <c r="BKH118" i="33"/>
  <c r="BKH119" i="33" s="1"/>
  <c r="BKG118" i="33"/>
  <c r="BKG119" i="33" s="1"/>
  <c r="BKF118" i="33"/>
  <c r="BKE118" i="33"/>
  <c r="BKE119" i="33" s="1"/>
  <c r="BKD118" i="33"/>
  <c r="BKD119" i="33" s="1"/>
  <c r="BKC118" i="33"/>
  <c r="BKC119" i="33" s="1"/>
  <c r="BKB118" i="33"/>
  <c r="BKB119" i="33" s="1"/>
  <c r="BKA118" i="33"/>
  <c r="BKA119" i="33" s="1"/>
  <c r="BJZ118" i="33"/>
  <c r="BJZ119" i="33" s="1"/>
  <c r="BKF91" i="33"/>
  <c r="BKP86" i="33"/>
  <c r="BKP84" i="33"/>
  <c r="BKP83" i="33"/>
  <c r="BKF82" i="33"/>
  <c r="BKZ81" i="33"/>
  <c r="BKF81" i="33"/>
  <c r="BKP80" i="33"/>
  <c r="BKF79" i="33"/>
  <c r="BKZ78" i="33"/>
  <c r="BKF78" i="33"/>
  <c r="BKP77" i="33"/>
  <c r="BKP76" i="33"/>
  <c r="BKP75" i="33"/>
  <c r="BKP74" i="33"/>
  <c r="BKP73" i="33"/>
  <c r="BKF73" i="33"/>
  <c r="BKZ71" i="33"/>
  <c r="BKP71" i="33"/>
  <c r="BKP70" i="33"/>
  <c r="BKP69" i="33"/>
  <c r="BKF69" i="33"/>
  <c r="BKP68" i="33"/>
  <c r="BKZ67" i="33"/>
  <c r="BKP67" i="33"/>
  <c r="BKP66" i="33"/>
  <c r="BKP65" i="33"/>
  <c r="BKZ63" i="33"/>
  <c r="BKP63" i="33"/>
  <c r="BKF63" i="33"/>
  <c r="BKP62" i="33"/>
  <c r="BKZ60" i="33"/>
  <c r="BKP59" i="33"/>
  <c r="BKZ57" i="33"/>
  <c r="BKP57" i="33"/>
  <c r="BKP56" i="33"/>
  <c r="BKZ53" i="33"/>
  <c r="BKP53" i="33"/>
  <c r="BKP52" i="33"/>
  <c r="BKZ50" i="33"/>
  <c r="BKP50" i="33"/>
  <c r="BKP49" i="33"/>
  <c r="BKZ47" i="33"/>
  <c r="BKP47" i="33"/>
  <c r="BKZ45" i="33"/>
  <c r="BKP45" i="33"/>
  <c r="BKP44" i="33"/>
  <c r="BKP43" i="33"/>
  <c r="BKF43" i="33"/>
  <c r="BKZ41" i="33"/>
  <c r="BKP41" i="33"/>
  <c r="BKP40" i="33"/>
  <c r="BKP38" i="33"/>
  <c r="BKP37" i="33"/>
  <c r="BKF37" i="33"/>
  <c r="BKF36" i="33"/>
  <c r="BKP35" i="33"/>
  <c r="BKP34" i="33"/>
  <c r="BKP32" i="33"/>
  <c r="BKZ31" i="33"/>
  <c r="BKP31" i="33"/>
  <c r="BKP29" i="33"/>
  <c r="BKF29" i="33"/>
  <c r="BKP28" i="33"/>
  <c r="BKF28" i="33"/>
  <c r="BKP26" i="33"/>
  <c r="BKP25" i="33"/>
  <c r="BKP23" i="33"/>
  <c r="BKP22" i="33"/>
  <c r="BKF22" i="33"/>
  <c r="BKP20" i="33"/>
  <c r="BKF20" i="33"/>
  <c r="BKZ19" i="33"/>
  <c r="BKP19" i="33"/>
  <c r="BKP17" i="33"/>
  <c r="BKP16" i="33"/>
  <c r="BKM106" i="33"/>
  <c r="BJV119" i="33"/>
  <c r="BIM119" i="33"/>
  <c r="BII119" i="33"/>
  <c r="BHY119" i="33"/>
  <c r="BHO119" i="33"/>
  <c r="BHE119" i="33"/>
  <c r="BGU119" i="33"/>
  <c r="BJW118" i="33"/>
  <c r="BJW119" i="33" s="1"/>
  <c r="BJV118" i="33"/>
  <c r="BIN118" i="33"/>
  <c r="BIN119" i="33" s="1"/>
  <c r="BIM118" i="33"/>
  <c r="BIL118" i="33"/>
  <c r="BIL119" i="33" s="1"/>
  <c r="BIK118" i="33"/>
  <c r="BIK119" i="33" s="1"/>
  <c r="BIJ118" i="33"/>
  <c r="BIJ119" i="33" s="1"/>
  <c r="BII118" i="33"/>
  <c r="BIH118" i="33"/>
  <c r="BIH119" i="33" s="1"/>
  <c r="BHZ118" i="33"/>
  <c r="BHZ119" i="33" s="1"/>
  <c r="BHY118" i="33"/>
  <c r="BHX118" i="33"/>
  <c r="BHX119" i="33" s="1"/>
  <c r="BHW118" i="33"/>
  <c r="BHW119" i="33" s="1"/>
  <c r="BHV118" i="33"/>
  <c r="BHV119" i="33" s="1"/>
  <c r="BHU118" i="33"/>
  <c r="BHU119" i="33" s="1"/>
  <c r="BHT118" i="33"/>
  <c r="BHT119" i="33" s="1"/>
  <c r="BHS118" i="33"/>
  <c r="BHS119" i="33" s="1"/>
  <c r="BHR118" i="33"/>
  <c r="BHR119" i="33" s="1"/>
  <c r="BHQ118" i="33"/>
  <c r="BHQ119" i="33" s="1"/>
  <c r="BHP118" i="33"/>
  <c r="BHP119" i="33" s="1"/>
  <c r="BHO118" i="33"/>
  <c r="BHN118" i="33"/>
  <c r="BHN119" i="33" s="1"/>
  <c r="BHM118" i="33"/>
  <c r="BHM119" i="33" s="1"/>
  <c r="BHL118" i="33"/>
  <c r="BHL119" i="33" s="1"/>
  <c r="BHK118" i="33"/>
  <c r="BHK119" i="33" s="1"/>
  <c r="BHJ118" i="33"/>
  <c r="BHJ119" i="33" s="1"/>
  <c r="BHI118" i="33"/>
  <c r="BHI119" i="33" s="1"/>
  <c r="BHH118" i="33"/>
  <c r="BHH119" i="33" s="1"/>
  <c r="BHG118" i="33"/>
  <c r="BHG119" i="33" s="1"/>
  <c r="BHF118" i="33"/>
  <c r="BHF119" i="33" s="1"/>
  <c r="BHE118" i="33"/>
  <c r="BHD118" i="33"/>
  <c r="BHD119" i="33" s="1"/>
  <c r="BHC118" i="33"/>
  <c r="BHC119" i="33" s="1"/>
  <c r="BHB118" i="33"/>
  <c r="BHB119" i="33" s="1"/>
  <c r="BHA118" i="33"/>
  <c r="BHA119" i="33" s="1"/>
  <c r="BGZ118" i="33"/>
  <c r="BGZ119" i="33" s="1"/>
  <c r="BGY118" i="33"/>
  <c r="BGY119" i="33" s="1"/>
  <c r="BGX118" i="33"/>
  <c r="BGX119" i="33" s="1"/>
  <c r="BGW118" i="33"/>
  <c r="BGW119" i="33" s="1"/>
  <c r="BGV118" i="33"/>
  <c r="BGV119" i="33" s="1"/>
  <c r="BGU118" i="33"/>
  <c r="BGT118" i="33"/>
  <c r="BGT119" i="33" s="1"/>
  <c r="BGS118" i="33"/>
  <c r="BGS119" i="33" s="1"/>
  <c r="BGR118" i="33"/>
  <c r="BGR119" i="33" s="1"/>
  <c r="BGQ118" i="33"/>
  <c r="BGQ119" i="33" s="1"/>
  <c r="BGP118" i="33"/>
  <c r="BGP119" i="33" s="1"/>
  <c r="BGO118" i="33"/>
  <c r="BGO119" i="33" s="1"/>
  <c r="BGN118" i="33"/>
  <c r="BGN119" i="33" s="1"/>
  <c r="BGM118" i="33"/>
  <c r="BGM119" i="33" s="1"/>
  <c r="BIN90" i="33"/>
  <c r="BIN76" i="33"/>
  <c r="BIN74" i="33"/>
  <c r="BIN59" i="33"/>
  <c r="BIN55" i="33"/>
  <c r="BIN52" i="33"/>
  <c r="BIN43" i="33"/>
  <c r="BIN40" i="33"/>
  <c r="BIN39" i="33"/>
  <c r="BIN36" i="33"/>
  <c r="BIN27" i="33"/>
  <c r="BIN25" i="33"/>
  <c r="BGK119" i="33"/>
  <c r="BGL118" i="33"/>
  <c r="BGL119" i="33" s="1"/>
  <c r="BGK118" i="33"/>
  <c r="BGJ118" i="33"/>
  <c r="BGJ119" i="33" s="1"/>
  <c r="BGI118" i="33"/>
  <c r="BGI119" i="33" s="1"/>
  <c r="BGH118" i="33"/>
  <c r="BGH119" i="33" s="1"/>
  <c r="BGG118" i="33"/>
  <c r="BGG119" i="33" s="1"/>
  <c r="BGF118" i="33"/>
  <c r="BGF119" i="33" s="1"/>
  <c r="BGE118" i="33"/>
  <c r="BGE119" i="33" s="1"/>
  <c r="BGD118" i="33"/>
  <c r="BGD119" i="33" s="1"/>
  <c r="BGC118" i="33"/>
  <c r="BGC119" i="33" s="1"/>
  <c r="BGK91" i="33"/>
  <c r="BGK89" i="33"/>
  <c r="BGK88" i="33"/>
  <c r="BGK85" i="33"/>
  <c r="BGK83" i="33"/>
  <c r="BGK82" i="33"/>
  <c r="BGK79" i="33"/>
  <c r="BGK77" i="33"/>
  <c r="BGK76" i="33"/>
  <c r="BGK73" i="33"/>
  <c r="BGK71" i="33"/>
  <c r="BGK70" i="33"/>
  <c r="BGK67" i="33"/>
  <c r="BGK65" i="33"/>
  <c r="BGK64" i="33"/>
  <c r="BGK61" i="33"/>
  <c r="BGK59" i="33"/>
  <c r="BGK58" i="33"/>
  <c r="BGK55" i="33"/>
  <c r="BGK53" i="33"/>
  <c r="BGK52" i="33"/>
  <c r="BGK47" i="33"/>
  <c r="BGK46" i="33"/>
  <c r="BGK43" i="33"/>
  <c r="BGK41" i="33"/>
  <c r="BGK40" i="33"/>
  <c r="BGK37" i="33"/>
  <c r="BGK35" i="33"/>
  <c r="BGK34" i="33"/>
  <c r="BGK29" i="33"/>
  <c r="BGK28" i="33"/>
  <c r="BGK23" i="33"/>
  <c r="BGK22" i="33"/>
  <c r="BGK17" i="33"/>
  <c r="BGK16" i="33"/>
  <c r="BGJ107" i="33"/>
  <c r="BGI106" i="33"/>
  <c r="BGH106" i="33"/>
  <c r="BGG114" i="33"/>
  <c r="BGA119" i="33"/>
  <c r="BGB118" i="33"/>
  <c r="BGB119" i="33" s="1"/>
  <c r="BGA118" i="33"/>
  <c r="BFZ118" i="33"/>
  <c r="BFZ119" i="33" s="1"/>
  <c r="BFY118" i="33"/>
  <c r="BFY119" i="33" s="1"/>
  <c r="BFX118" i="33"/>
  <c r="BFX119" i="33" s="1"/>
  <c r="BFW118" i="33"/>
  <c r="BFW119" i="33" s="1"/>
  <c r="BFV118" i="33"/>
  <c r="BFV119" i="33" s="1"/>
  <c r="BFU118" i="33"/>
  <c r="BFU119" i="33" s="1"/>
  <c r="BFT118" i="33"/>
  <c r="BFT119" i="33" s="1"/>
  <c r="BFS118" i="33"/>
  <c r="BFS119" i="33" s="1"/>
  <c r="BGA89" i="33"/>
  <c r="BGA88" i="33"/>
  <c r="BGA83" i="33"/>
  <c r="BGA82" i="33"/>
  <c r="BGA77" i="33"/>
  <c r="BGA76" i="33"/>
  <c r="BGA75" i="33"/>
  <c r="BGA71" i="33"/>
  <c r="BGA70" i="33"/>
  <c r="BGA69" i="33"/>
  <c r="BGA65" i="33"/>
  <c r="BGA64" i="33"/>
  <c r="BGA59" i="33"/>
  <c r="BGA58" i="33"/>
  <c r="BGA53" i="33"/>
  <c r="BGA52" i="33"/>
  <c r="BGA47" i="33"/>
  <c r="BGA46" i="33"/>
  <c r="BGA41" i="33"/>
  <c r="BGA40" i="33"/>
  <c r="BGA35" i="33"/>
  <c r="BGA34" i="33"/>
  <c r="BGA29" i="33"/>
  <c r="BGA28" i="33"/>
  <c r="BGA24" i="33"/>
  <c r="BGA23" i="33"/>
  <c r="BGA22" i="33"/>
  <c r="BFX114" i="33"/>
  <c r="BGA17" i="33"/>
  <c r="BGA16" i="33"/>
  <c r="BFZ107" i="33"/>
  <c r="BFY106" i="33"/>
  <c r="BFX106" i="33"/>
  <c r="BFW114" i="33"/>
  <c r="BFU110" i="33"/>
  <c r="BFQ119" i="33"/>
  <c r="BFR118" i="33"/>
  <c r="BFR119" i="33" s="1"/>
  <c r="BFQ118" i="33"/>
  <c r="BFP118" i="33"/>
  <c r="BFP119" i="33" s="1"/>
  <c r="BFO118" i="33"/>
  <c r="BFO119" i="33" s="1"/>
  <c r="BFN118" i="33"/>
  <c r="BFN119" i="33" s="1"/>
  <c r="BFM118" i="33"/>
  <c r="BFM119" i="33" s="1"/>
  <c r="BFL118" i="33"/>
  <c r="BFL119" i="33" s="1"/>
  <c r="BFK118" i="33"/>
  <c r="BFK119" i="33" s="1"/>
  <c r="BFJ118" i="33"/>
  <c r="BFJ119" i="33" s="1"/>
  <c r="BFI118" i="33"/>
  <c r="BFI119" i="33" s="1"/>
  <c r="BFQ89" i="33"/>
  <c r="BFQ88" i="33"/>
  <c r="BFQ87" i="33"/>
  <c r="BFQ86" i="33"/>
  <c r="BFQ83" i="33"/>
  <c r="BFQ82" i="33"/>
  <c r="BFQ81" i="33"/>
  <c r="BFQ80" i="33"/>
  <c r="BFQ77" i="33"/>
  <c r="BFQ76" i="33"/>
  <c r="BFQ75" i="33"/>
  <c r="BFQ74" i="33"/>
  <c r="BFQ71" i="33"/>
  <c r="BFQ70" i="33"/>
  <c r="BFQ69" i="33"/>
  <c r="BFQ68" i="33"/>
  <c r="BFQ65" i="33"/>
  <c r="BFQ64" i="33"/>
  <c r="BFQ63" i="33"/>
  <c r="BFQ62" i="33"/>
  <c r="BFQ59" i="33"/>
  <c r="BFQ58" i="33"/>
  <c r="BFQ57" i="33"/>
  <c r="BFQ56" i="33"/>
  <c r="BFQ53" i="33"/>
  <c r="BFQ52" i="33"/>
  <c r="BFQ51" i="33"/>
  <c r="BFQ50" i="33"/>
  <c r="BFQ47" i="33"/>
  <c r="BFQ46" i="33"/>
  <c r="BFQ44" i="33"/>
  <c r="BFQ41" i="33"/>
  <c r="BFQ40" i="33"/>
  <c r="BFQ38" i="33"/>
  <c r="BFQ35" i="33"/>
  <c r="BFQ34" i="33"/>
  <c r="BFQ33" i="33"/>
  <c r="BFQ32" i="33"/>
  <c r="BFQ29" i="33"/>
  <c r="BFQ28" i="33"/>
  <c r="BFQ26" i="33"/>
  <c r="BFQ23" i="33"/>
  <c r="BFQ22" i="33"/>
  <c r="BFQ20" i="33"/>
  <c r="BFQ19" i="33"/>
  <c r="BFQ16" i="33"/>
  <c r="BFP107" i="33"/>
  <c r="BFO106" i="33"/>
  <c r="BFN106" i="33"/>
  <c r="BFK110" i="33"/>
  <c r="BJY110" i="33" l="1"/>
  <c r="BKZ29" i="33"/>
  <c r="BKF32" i="33"/>
  <c r="BKF39" i="33"/>
  <c r="BKF40" i="33"/>
  <c r="BKF45" i="33"/>
  <c r="BKF49" i="33"/>
  <c r="BKF52" i="33"/>
  <c r="BKF55" i="33"/>
  <c r="BKF85" i="33"/>
  <c r="BKF86" i="33"/>
  <c r="BKF88" i="33"/>
  <c r="BKF26" i="33"/>
  <c r="BKF33" i="33"/>
  <c r="BKF34" i="33"/>
  <c r="BKZ17" i="33"/>
  <c r="BKF17" i="33"/>
  <c r="BKF23" i="33"/>
  <c r="BKF25" i="33"/>
  <c r="BKF27" i="33"/>
  <c r="BKF30" i="33"/>
  <c r="BKF31" i="33"/>
  <c r="BKZ72" i="33"/>
  <c r="BKZ62" i="33"/>
  <c r="BKZ65" i="33"/>
  <c r="BKZ70" i="33"/>
  <c r="BKF21" i="33"/>
  <c r="BKF24" i="33"/>
  <c r="BKZ40" i="33"/>
  <c r="BKZ59" i="33"/>
  <c r="BKF62" i="33"/>
  <c r="BKF65" i="33"/>
  <c r="BKZ68" i="33"/>
  <c r="BJY106" i="33"/>
  <c r="BKF16" i="33"/>
  <c r="BKF18" i="33"/>
  <c r="BKF19" i="33"/>
  <c r="BKZ37" i="33"/>
  <c r="BKZ56" i="33"/>
  <c r="BKF59" i="33"/>
  <c r="BJX107" i="33"/>
  <c r="BKE108" i="33"/>
  <c r="BKZ34" i="33"/>
  <c r="BKF66" i="33"/>
  <c r="BKZ76" i="33"/>
  <c r="BKZ26" i="33"/>
  <c r="BKZ28" i="33"/>
  <c r="BKZ38" i="33"/>
  <c r="BKF41" i="33"/>
  <c r="BKF46" i="33"/>
  <c r="BKF53" i="33"/>
  <c r="BKF57" i="33"/>
  <c r="BKF60" i="33"/>
  <c r="BKF67" i="33"/>
  <c r="BKF74" i="33"/>
  <c r="BKF90" i="33"/>
  <c r="BJY109" i="33"/>
  <c r="BKZ16" i="33"/>
  <c r="BKZ35" i="33"/>
  <c r="BKF38" i="33"/>
  <c r="BKF61" i="33"/>
  <c r="BKF64" i="33"/>
  <c r="BKF72" i="33"/>
  <c r="BJX114" i="33"/>
  <c r="AK50" i="32" s="1"/>
  <c r="BKZ20" i="33"/>
  <c r="BKZ23" i="33"/>
  <c r="BKZ32" i="33"/>
  <c r="BKF35" i="33"/>
  <c r="BKF42" i="33"/>
  <c r="BKF54" i="33"/>
  <c r="BKF58" i="33"/>
  <c r="BKF70" i="33"/>
  <c r="BKF75" i="33"/>
  <c r="BKF76" i="33"/>
  <c r="BKF84" i="33"/>
  <c r="BKF87" i="33"/>
  <c r="BJY114" i="33"/>
  <c r="BKH114" i="33"/>
  <c r="BKS114" i="33"/>
  <c r="BKZ87" i="33"/>
  <c r="BKM108" i="33"/>
  <c r="BKM105" i="33"/>
  <c r="BKM114" i="33"/>
  <c r="BKM110" i="33"/>
  <c r="BKM107" i="33"/>
  <c r="BKY108" i="33"/>
  <c r="BKY105" i="33"/>
  <c r="BKY114" i="33"/>
  <c r="BKY110" i="33"/>
  <c r="BKY107" i="33"/>
  <c r="BKY106" i="33"/>
  <c r="BKB109" i="33"/>
  <c r="BKB106" i="33"/>
  <c r="BKB114" i="33"/>
  <c r="BKB108" i="33"/>
  <c r="BKB105" i="33"/>
  <c r="BKB110" i="33"/>
  <c r="BKB107" i="33"/>
  <c r="BKN109" i="33"/>
  <c r="BKN106" i="33"/>
  <c r="BKN108" i="33"/>
  <c r="BKN105" i="33"/>
  <c r="BKN114" i="33"/>
  <c r="BKN110" i="33"/>
  <c r="BKN107" i="33"/>
  <c r="BKZ15" i="33"/>
  <c r="BKZ18" i="33"/>
  <c r="BKZ21" i="33"/>
  <c r="BKZ24" i="33"/>
  <c r="BKZ27" i="33"/>
  <c r="BKZ30" i="33"/>
  <c r="BKZ33" i="33"/>
  <c r="BKZ36" i="33"/>
  <c r="BKZ39" i="33"/>
  <c r="BKP64" i="33"/>
  <c r="BKZ90" i="33"/>
  <c r="BKI107" i="33"/>
  <c r="BKZ43" i="33"/>
  <c r="BKS110" i="33"/>
  <c r="BKZ46" i="33"/>
  <c r="BKP51" i="33"/>
  <c r="BKF80" i="33"/>
  <c r="BKP87" i="33"/>
  <c r="BKI110" i="33"/>
  <c r="BKP48" i="33"/>
  <c r="BKH107" i="33"/>
  <c r="BKP18" i="33"/>
  <c r="BKP24" i="33"/>
  <c r="BKP27" i="33"/>
  <c r="BKP30" i="33"/>
  <c r="BKP33" i="33"/>
  <c r="BKP36" i="33"/>
  <c r="BKP39" i="33"/>
  <c r="BKP42" i="33"/>
  <c r="BKP54" i="33"/>
  <c r="BKE110" i="33"/>
  <c r="BKE107" i="33"/>
  <c r="BKE109" i="33"/>
  <c r="BKE106" i="33"/>
  <c r="BKU107" i="33"/>
  <c r="BKA114" i="33"/>
  <c r="BKU105" i="33"/>
  <c r="BKZ44" i="33"/>
  <c r="BKP61" i="33"/>
  <c r="BKP81" i="33"/>
  <c r="BKZ84" i="33"/>
  <c r="BKF15" i="33"/>
  <c r="BKZ22" i="33"/>
  <c r="BKZ25" i="33"/>
  <c r="BKP46" i="33"/>
  <c r="BKZ69" i="33"/>
  <c r="BKF71" i="33"/>
  <c r="BKP90" i="33"/>
  <c r="BKO109" i="33"/>
  <c r="BKO106" i="33"/>
  <c r="BKO108" i="33"/>
  <c r="BKO105" i="33"/>
  <c r="BKO114" i="33"/>
  <c r="BKO110" i="33"/>
  <c r="BKO107" i="33"/>
  <c r="BKP15" i="33"/>
  <c r="BKF44" i="33"/>
  <c r="BKF47" i="33"/>
  <c r="BKF48" i="33"/>
  <c r="BKZ48" i="33"/>
  <c r="BKM109" i="33"/>
  <c r="BKX110" i="33"/>
  <c r="BKX107" i="33"/>
  <c r="BKX109" i="33"/>
  <c r="BKX106" i="33"/>
  <c r="BKX108" i="33"/>
  <c r="BKX105" i="33"/>
  <c r="BKX114" i="33"/>
  <c r="BKC109" i="33"/>
  <c r="BKC106" i="33"/>
  <c r="BKC114" i="33"/>
  <c r="BKC108" i="33"/>
  <c r="BKC105" i="33"/>
  <c r="BKC110" i="33"/>
  <c r="BKC107" i="33"/>
  <c r="BKD109" i="33"/>
  <c r="BKD106" i="33"/>
  <c r="BKD114" i="33"/>
  <c r="BKD108" i="33"/>
  <c r="BKD105" i="33"/>
  <c r="BKD110" i="33"/>
  <c r="BKD107" i="33"/>
  <c r="BKP21" i="33"/>
  <c r="BKP58" i="33"/>
  <c r="BKP72" i="33"/>
  <c r="BKZ75" i="33"/>
  <c r="BKF77" i="33"/>
  <c r="BKF89" i="33"/>
  <c r="BKY109" i="33"/>
  <c r="BKE105" i="33"/>
  <c r="BKL110" i="33"/>
  <c r="BKL107" i="33"/>
  <c r="BKL109" i="33"/>
  <c r="BKL106" i="33"/>
  <c r="BKL108" i="33"/>
  <c r="BKL105" i="33"/>
  <c r="BKL114" i="33"/>
  <c r="BKI114" i="33"/>
  <c r="BKI109" i="33"/>
  <c r="BKI106" i="33"/>
  <c r="BKI108" i="33"/>
  <c r="BKI105" i="33"/>
  <c r="BKV114" i="33"/>
  <c r="BKV110" i="33"/>
  <c r="BKV107" i="33"/>
  <c r="BKV109" i="33"/>
  <c r="BKV106" i="33"/>
  <c r="BKV108" i="33"/>
  <c r="BKV105" i="33"/>
  <c r="BKZ42" i="33"/>
  <c r="BKF50" i="33"/>
  <c r="BKF51" i="33"/>
  <c r="BKZ51" i="33"/>
  <c r="BKZ54" i="33"/>
  <c r="BKF56" i="33"/>
  <c r="BKP60" i="33"/>
  <c r="BKZ66" i="33"/>
  <c r="BKF68" i="33"/>
  <c r="BKF83" i="33"/>
  <c r="BKJ110" i="33"/>
  <c r="BKJ107" i="33"/>
  <c r="BKJ109" i="33"/>
  <c r="BKJ106" i="33"/>
  <c r="BKJ108" i="33"/>
  <c r="BKJ105" i="33"/>
  <c r="BKJ114" i="33"/>
  <c r="BKK110" i="33"/>
  <c r="BKK107" i="33"/>
  <c r="BKK109" i="33"/>
  <c r="BKK106" i="33"/>
  <c r="BKK108" i="33"/>
  <c r="BKK105" i="33"/>
  <c r="BKK114" i="33"/>
  <c r="BKW110" i="33"/>
  <c r="BKW107" i="33"/>
  <c r="BKW109" i="33"/>
  <c r="BKW106" i="33"/>
  <c r="BKW108" i="33"/>
  <c r="BKW105" i="33"/>
  <c r="BKW114" i="33"/>
  <c r="BKP55" i="33"/>
  <c r="BKP78" i="33"/>
  <c r="BKE114" i="33"/>
  <c r="BKZ49" i="33"/>
  <c r="BKZ52" i="33"/>
  <c r="BKZ55" i="33"/>
  <c r="BKZ58" i="33"/>
  <c r="BKZ61" i="33"/>
  <c r="BKZ64" i="33"/>
  <c r="BKZ73" i="33"/>
  <c r="BKZ79" i="33"/>
  <c r="BKZ82" i="33"/>
  <c r="BKZ85" i="33"/>
  <c r="BKZ88" i="33"/>
  <c r="BKZ91" i="33"/>
  <c r="BKP79" i="33"/>
  <c r="BKP82" i="33"/>
  <c r="BJZ110" i="33"/>
  <c r="BKP85" i="33"/>
  <c r="BKP88" i="33"/>
  <c r="BKP91" i="33"/>
  <c r="BKZ74" i="33"/>
  <c r="BKZ77" i="33"/>
  <c r="BKZ80" i="33"/>
  <c r="BKZ83" i="33"/>
  <c r="BKZ86" i="33"/>
  <c r="BKZ89" i="33"/>
  <c r="BKP89" i="33"/>
  <c r="BHY74" i="33"/>
  <c r="BHE79" i="33"/>
  <c r="BHY91" i="33"/>
  <c r="BHO20" i="33"/>
  <c r="BHE73" i="33"/>
  <c r="BGU78" i="33"/>
  <c r="BIN24" i="33"/>
  <c r="BHO75" i="33"/>
  <c r="BHO80" i="33"/>
  <c r="BHO26" i="33"/>
  <c r="BGU56" i="33"/>
  <c r="BHE78" i="33"/>
  <c r="BHE85" i="33"/>
  <c r="BHY30" i="33"/>
  <c r="BHY45" i="33"/>
  <c r="BIN18" i="33"/>
  <c r="BHE23" i="33"/>
  <c r="BGU64" i="33"/>
  <c r="BHY80" i="33"/>
  <c r="BHE89" i="33"/>
  <c r="BHO51" i="33"/>
  <c r="BHE55" i="33"/>
  <c r="BHO22" i="33"/>
  <c r="BHO24" i="33"/>
  <c r="BHO55" i="33"/>
  <c r="BGU72" i="33"/>
  <c r="BGU27" i="33"/>
  <c r="BHE53" i="33"/>
  <c r="BHE66" i="33"/>
  <c r="BHE81" i="33"/>
  <c r="BGU88" i="33"/>
  <c r="BHY22" i="33"/>
  <c r="BHE57" i="33"/>
  <c r="BHO65" i="33"/>
  <c r="BHO30" i="33"/>
  <c r="BHO39" i="33"/>
  <c r="BHE47" i="33"/>
  <c r="BHY82" i="33"/>
  <c r="BIN20" i="33"/>
  <c r="BHO17" i="33"/>
  <c r="BHE19" i="33"/>
  <c r="BHO34" i="33"/>
  <c r="BIN30" i="33"/>
  <c r="BIN34" i="33"/>
  <c r="BHE42" i="33"/>
  <c r="BHY24" i="33"/>
  <c r="BIN26" i="33"/>
  <c r="BIN22" i="33"/>
  <c r="BHO28" i="33"/>
  <c r="BIN32" i="33"/>
  <c r="BHK109" i="33"/>
  <c r="BHO15" i="33"/>
  <c r="BHE25" i="33"/>
  <c r="BHE31" i="33"/>
  <c r="BGU35" i="33"/>
  <c r="BHO36" i="33"/>
  <c r="BHE51" i="33"/>
  <c r="BGU62" i="33"/>
  <c r="BHO69" i="33"/>
  <c r="BHO70" i="33"/>
  <c r="BHE75" i="33"/>
  <c r="BHY77" i="33"/>
  <c r="BHO81" i="33"/>
  <c r="BHE84" i="33"/>
  <c r="BHY87" i="33"/>
  <c r="BIN29" i="33"/>
  <c r="BIN37" i="33"/>
  <c r="BHO49" i="33"/>
  <c r="BGU52" i="33"/>
  <c r="BHE61" i="33"/>
  <c r="BHY64" i="33"/>
  <c r="BHE68" i="33"/>
  <c r="BHE83" i="33"/>
  <c r="BHE59" i="33"/>
  <c r="BHE74" i="33"/>
  <c r="BHE90" i="33"/>
  <c r="BIN42" i="33"/>
  <c r="BHE29" i="33"/>
  <c r="BGU33" i="33"/>
  <c r="BHE37" i="33"/>
  <c r="BHY40" i="33"/>
  <c r="BHY53" i="33"/>
  <c r="BGU65" i="33"/>
  <c r="BHY65" i="33"/>
  <c r="BHY67" i="33"/>
  <c r="BHE71" i="33"/>
  <c r="BHY73" i="33"/>
  <c r="BHY79" i="33"/>
  <c r="BHE82" i="33"/>
  <c r="BHE91" i="33"/>
  <c r="BIN15" i="33"/>
  <c r="BGU25" i="33"/>
  <c r="BHY28" i="33"/>
  <c r="BIN35" i="33"/>
  <c r="BHY36" i="33"/>
  <c r="BHY44" i="33"/>
  <c r="BHY47" i="33"/>
  <c r="BGU61" i="33"/>
  <c r="BGU68" i="33"/>
  <c r="BHE70" i="33"/>
  <c r="BHE77" i="33"/>
  <c r="BGU84" i="33"/>
  <c r="BHE87" i="33"/>
  <c r="BIJ17" i="33"/>
  <c r="BHO16" i="33"/>
  <c r="BHE21" i="33"/>
  <c r="BHO60" i="33"/>
  <c r="BHY69" i="33"/>
  <c r="BGU74" i="33"/>
  <c r="BHE86" i="33"/>
  <c r="BHY89" i="33"/>
  <c r="BIN17" i="33"/>
  <c r="BGU23" i="33"/>
  <c r="BIN28" i="33"/>
  <c r="BGU31" i="33"/>
  <c r="BHO32" i="33"/>
  <c r="BHE35" i="33"/>
  <c r="BGU54" i="33"/>
  <c r="BHY57" i="33"/>
  <c r="BIN57" i="33"/>
  <c r="BHE62" i="33"/>
  <c r="BHO71" i="33"/>
  <c r="BHO77" i="33"/>
  <c r="BHY20" i="33"/>
  <c r="BJW20" i="33"/>
  <c r="BHE27" i="33"/>
  <c r="BIN33" i="33"/>
  <c r="BHY34" i="33"/>
  <c r="BHY39" i="33"/>
  <c r="BHE43" i="33"/>
  <c r="BHY43" i="33"/>
  <c r="BGU48" i="33"/>
  <c r="BHY49" i="33"/>
  <c r="BHO59" i="33"/>
  <c r="BGU70" i="33"/>
  <c r="BHE76" i="33"/>
  <c r="BGU80" i="33"/>
  <c r="BHY85" i="33"/>
  <c r="BGU90" i="33"/>
  <c r="BIN16" i="33"/>
  <c r="BHO41" i="33"/>
  <c r="BHO53" i="33"/>
  <c r="BGU63" i="33"/>
  <c r="BGU73" i="33"/>
  <c r="BHY75" i="33"/>
  <c r="BHO18" i="33"/>
  <c r="BHY26" i="33"/>
  <c r="BGU29" i="33"/>
  <c r="BHE33" i="33"/>
  <c r="BGU37" i="33"/>
  <c r="BGU44" i="33"/>
  <c r="BHE49" i="33"/>
  <c r="BHY55" i="33"/>
  <c r="BHE72" i="33"/>
  <c r="BHO79" i="33"/>
  <c r="BHO83" i="33"/>
  <c r="BGU86" i="33"/>
  <c r="BIN19" i="33"/>
  <c r="BGU21" i="33"/>
  <c r="BIN31" i="33"/>
  <c r="BHY32" i="33"/>
  <c r="BHY38" i="33"/>
  <c r="BGU43" i="33"/>
  <c r="BHO47" i="33"/>
  <c r="BGU50" i="33"/>
  <c r="BHY51" i="33"/>
  <c r="BHO57" i="33"/>
  <c r="BGU58" i="33"/>
  <c r="BHE60" i="33"/>
  <c r="BHO67" i="33"/>
  <c r="BHO73" i="33"/>
  <c r="BGU76" i="33"/>
  <c r="BHE88" i="33"/>
  <c r="BII110" i="33"/>
  <c r="BII108" i="33"/>
  <c r="BII106" i="33"/>
  <c r="BII109" i="33"/>
  <c r="BII107" i="33"/>
  <c r="BII105" i="33"/>
  <c r="BIJ90" i="33"/>
  <c r="BIJ78" i="33"/>
  <c r="BIJ76" i="33"/>
  <c r="BIJ74" i="33"/>
  <c r="BIJ70" i="33"/>
  <c r="BIJ72" i="33"/>
  <c r="BIJ65" i="33"/>
  <c r="BIJ81" i="33"/>
  <c r="BIJ48" i="33"/>
  <c r="BIJ56" i="33"/>
  <c r="BIJ58" i="33"/>
  <c r="BIJ52" i="33"/>
  <c r="BIJ60" i="33"/>
  <c r="BIJ50" i="33"/>
  <c r="BIJ15" i="33"/>
  <c r="BIJ86" i="33"/>
  <c r="BIJ54" i="33"/>
  <c r="BJV114" i="33"/>
  <c r="BJV109" i="33"/>
  <c r="BJV107" i="33"/>
  <c r="BJV105" i="33"/>
  <c r="BJV110" i="33"/>
  <c r="BJV108" i="33"/>
  <c r="BJV106" i="33"/>
  <c r="BJW77" i="33"/>
  <c r="BJW75" i="33"/>
  <c r="BJW73" i="33"/>
  <c r="BJW71" i="33"/>
  <c r="BJW69" i="33"/>
  <c r="BJW57" i="33"/>
  <c r="BJW55" i="33"/>
  <c r="BJW53" i="33"/>
  <c r="BJW51" i="33"/>
  <c r="BJW49" i="33"/>
  <c r="BJW47" i="33"/>
  <c r="BJW60" i="33"/>
  <c r="BJW67" i="33"/>
  <c r="BJW40" i="33"/>
  <c r="BJW39" i="33"/>
  <c r="BJW38" i="33"/>
  <c r="BJW45" i="33"/>
  <c r="BJW41" i="33"/>
  <c r="BJW37" i="33"/>
  <c r="BJW35" i="33"/>
  <c r="BJW33" i="33"/>
  <c r="BJW31" i="33"/>
  <c r="BJW29" i="33"/>
  <c r="BJW27" i="33"/>
  <c r="BJW25" i="33"/>
  <c r="BJW23" i="33"/>
  <c r="BJW21" i="33"/>
  <c r="BJW15" i="33"/>
  <c r="BGT114" i="33"/>
  <c r="BGT109" i="33"/>
  <c r="BGT107" i="33"/>
  <c r="BGT105" i="33"/>
  <c r="BGT110" i="33"/>
  <c r="BGT108" i="33"/>
  <c r="BGT106" i="33"/>
  <c r="BHI107" i="33"/>
  <c r="BHY16" i="33"/>
  <c r="BGU15" i="33"/>
  <c r="BHJ114" i="33"/>
  <c r="BHJ110" i="33"/>
  <c r="BHJ108" i="33"/>
  <c r="BHJ106" i="33"/>
  <c r="BHJ109" i="33"/>
  <c r="BHJ107" i="33"/>
  <c r="BHJ105" i="33"/>
  <c r="BHI105" i="33"/>
  <c r="BIJ20" i="33"/>
  <c r="BHY21" i="33"/>
  <c r="BHE28" i="33"/>
  <c r="BIJ33" i="33"/>
  <c r="BHY35" i="33"/>
  <c r="BJW22" i="33"/>
  <c r="BJW28" i="33"/>
  <c r="BHE34" i="33"/>
  <c r="BIJ34" i="33"/>
  <c r="BGU36" i="33"/>
  <c r="BJW36" i="33"/>
  <c r="BIJ39" i="33"/>
  <c r="BHE41" i="33"/>
  <c r="BHO43" i="33"/>
  <c r="BIJ44" i="33"/>
  <c r="BJW17" i="33"/>
  <c r="BIJ40" i="33"/>
  <c r="BIJ41" i="33"/>
  <c r="BIA109" i="33"/>
  <c r="BIA107" i="33"/>
  <c r="BIA105" i="33"/>
  <c r="BIA114" i="33"/>
  <c r="BIA110" i="33"/>
  <c r="BIA108" i="33"/>
  <c r="BIA106" i="33"/>
  <c r="BGU19" i="33"/>
  <c r="BGU22" i="33"/>
  <c r="BHY27" i="33"/>
  <c r="BIQ109" i="33"/>
  <c r="BIQ107" i="33"/>
  <c r="BIQ105" i="33"/>
  <c r="BIQ110" i="33"/>
  <c r="BIQ108" i="33"/>
  <c r="BIQ106" i="33"/>
  <c r="BIQ114" i="33"/>
  <c r="BGU16" i="33"/>
  <c r="BGU17" i="33"/>
  <c r="BGU18" i="33"/>
  <c r="BHE40" i="33"/>
  <c r="BIJ26" i="33"/>
  <c r="BGU28" i="33"/>
  <c r="BIJ31" i="33"/>
  <c r="BHY33" i="33"/>
  <c r="BIJ38" i="33"/>
  <c r="BGU46" i="33"/>
  <c r="BHO46" i="33"/>
  <c r="BGN110" i="33"/>
  <c r="BGN108" i="33"/>
  <c r="BGN106" i="33"/>
  <c r="BGN114" i="33"/>
  <c r="BGN109" i="33"/>
  <c r="BGN107" i="33"/>
  <c r="BGN105" i="33"/>
  <c r="BHV114" i="33"/>
  <c r="BHV110" i="33"/>
  <c r="BHV108" i="33"/>
  <c r="BHV106" i="33"/>
  <c r="BHV109" i="33"/>
  <c r="BHV107" i="33"/>
  <c r="BHV105" i="33"/>
  <c r="BIR109" i="33"/>
  <c r="BIR107" i="33"/>
  <c r="BIR105" i="33"/>
  <c r="BIR110" i="33"/>
  <c r="BIR108" i="33"/>
  <c r="BIR106" i="33"/>
  <c r="BIR114" i="33"/>
  <c r="BIJ18" i="33"/>
  <c r="BID109" i="33"/>
  <c r="BID107" i="33"/>
  <c r="BID105" i="33"/>
  <c r="BID114" i="33"/>
  <c r="BID110" i="33"/>
  <c r="BID108" i="33"/>
  <c r="BID106" i="33"/>
  <c r="BIJ25" i="33"/>
  <c r="BHE32" i="33"/>
  <c r="BIJ32" i="33"/>
  <c r="BGU34" i="33"/>
  <c r="BJW34" i="33"/>
  <c r="BHE39" i="33"/>
  <c r="BIJ43" i="33"/>
  <c r="BIE109" i="33"/>
  <c r="BIE107" i="33"/>
  <c r="BIE105" i="33"/>
  <c r="BIE114" i="33"/>
  <c r="BIE110" i="33"/>
  <c r="BIE108" i="33"/>
  <c r="BIE106" i="33"/>
  <c r="BIT110" i="33"/>
  <c r="BIT108" i="33"/>
  <c r="BIT106" i="33"/>
  <c r="BIT114" i="33"/>
  <c r="BIT109" i="33"/>
  <c r="BIT107" i="33"/>
  <c r="BIT105" i="33"/>
  <c r="BIJ16" i="33"/>
  <c r="BJW19" i="33"/>
  <c r="BIJ24" i="33"/>
  <c r="BHE26" i="33"/>
  <c r="BHE38" i="33"/>
  <c r="BIJ46" i="33"/>
  <c r="BHU114" i="33"/>
  <c r="BHU110" i="33"/>
  <c r="BHU108" i="33"/>
  <c r="BHU106" i="33"/>
  <c r="BHU109" i="33"/>
  <c r="BHU107" i="33"/>
  <c r="BHU105" i="33"/>
  <c r="BHY15" i="33"/>
  <c r="BGX110" i="33"/>
  <c r="BGX108" i="33"/>
  <c r="BGX106" i="33"/>
  <c r="BGX109" i="33"/>
  <c r="BGX107" i="33"/>
  <c r="BGX105" i="33"/>
  <c r="BGX114" i="33"/>
  <c r="BHC109" i="33"/>
  <c r="BHC107" i="33"/>
  <c r="BHC105" i="33"/>
  <c r="BHC114" i="33"/>
  <c r="BHC110" i="33"/>
  <c r="BHC108" i="33"/>
  <c r="BHC106" i="33"/>
  <c r="BHE15" i="33"/>
  <c r="BHY18" i="33"/>
  <c r="BJW18" i="33"/>
  <c r="BHY19" i="33"/>
  <c r="BIJ23" i="33"/>
  <c r="BJW26" i="33"/>
  <c r="BIJ29" i="33"/>
  <c r="BHY31" i="33"/>
  <c r="BIJ37" i="33"/>
  <c r="BIJ42" i="33"/>
  <c r="BHE44" i="33"/>
  <c r="BJW56" i="33"/>
  <c r="BIU110" i="33"/>
  <c r="BIU108" i="33"/>
  <c r="BIU106" i="33"/>
  <c r="BIU114" i="33"/>
  <c r="BIU109" i="33"/>
  <c r="BIU107" i="33"/>
  <c r="BIU105" i="33"/>
  <c r="BGZ110" i="33"/>
  <c r="BGZ108" i="33"/>
  <c r="BGZ106" i="33"/>
  <c r="BGZ109" i="33"/>
  <c r="BGZ107" i="33"/>
  <c r="BGZ105" i="33"/>
  <c r="BGZ114" i="33"/>
  <c r="BHE17" i="33"/>
  <c r="BHE24" i="33"/>
  <c r="BHY25" i="33"/>
  <c r="BHE30" i="33"/>
  <c r="BIJ30" i="33"/>
  <c r="BGU32" i="33"/>
  <c r="BJW32" i="33"/>
  <c r="BJW43" i="33"/>
  <c r="BHO45" i="33"/>
  <c r="BIJ19" i="33"/>
  <c r="BIH110" i="33"/>
  <c r="BIH108" i="33"/>
  <c r="BIH106" i="33"/>
  <c r="BIH109" i="33"/>
  <c r="BIH107" i="33"/>
  <c r="BIH105" i="33"/>
  <c r="BHE18" i="33"/>
  <c r="BGU20" i="33"/>
  <c r="BGQ114" i="33"/>
  <c r="BGQ109" i="33"/>
  <c r="BGQ107" i="33"/>
  <c r="BGQ105" i="33"/>
  <c r="BGQ110" i="33"/>
  <c r="BGQ108" i="33"/>
  <c r="BGQ106" i="33"/>
  <c r="BHE16" i="33"/>
  <c r="BIJ22" i="33"/>
  <c r="BJW24" i="33"/>
  <c r="BJW16" i="33"/>
  <c r="BIJ21" i="33"/>
  <c r="BHY23" i="33"/>
  <c r="BGU26" i="33"/>
  <c r="BHY29" i="33"/>
  <c r="BIJ35" i="33"/>
  <c r="BHY37" i="33"/>
  <c r="BHY17" i="33"/>
  <c r="BHE22" i="33"/>
  <c r="BGU24" i="33"/>
  <c r="BIJ27" i="33"/>
  <c r="BIJ28" i="33"/>
  <c r="BGU30" i="33"/>
  <c r="BJW30" i="33"/>
  <c r="BHE36" i="33"/>
  <c r="BIJ36" i="33"/>
  <c r="BGU38" i="33"/>
  <c r="BHY42" i="33"/>
  <c r="BHO50" i="33"/>
  <c r="BGU40" i="33"/>
  <c r="BJW48" i="33"/>
  <c r="BHY56" i="33"/>
  <c r="BJW62" i="33"/>
  <c r="BHT109" i="33"/>
  <c r="BHY63" i="33"/>
  <c r="BHE20" i="33"/>
  <c r="BJW42" i="33"/>
  <c r="BIJ47" i="33"/>
  <c r="BGU59" i="33"/>
  <c r="BGU60" i="33"/>
  <c r="BIJ61" i="33"/>
  <c r="BHW114" i="33"/>
  <c r="BHW110" i="33"/>
  <c r="BHW108" i="33"/>
  <c r="BHW106" i="33"/>
  <c r="BHW105" i="33"/>
  <c r="BHW107" i="33"/>
  <c r="BHW109" i="33"/>
  <c r="BHL110" i="33"/>
  <c r="BHL108" i="33"/>
  <c r="BHL106" i="33"/>
  <c r="BHL109" i="33"/>
  <c r="BHL107" i="33"/>
  <c r="BHL105" i="33"/>
  <c r="BHL114" i="33"/>
  <c r="BHX110" i="33"/>
  <c r="BHX108" i="33"/>
  <c r="BHX106" i="33"/>
  <c r="BHX109" i="33"/>
  <c r="BHX107" i="33"/>
  <c r="BHX105" i="33"/>
  <c r="BHX114" i="33"/>
  <c r="BIK110" i="33"/>
  <c r="BIK108" i="33"/>
  <c r="BIK106" i="33"/>
  <c r="BIK114" i="33"/>
  <c r="BIK109" i="33"/>
  <c r="BIK107" i="33"/>
  <c r="BIK105" i="33"/>
  <c r="BIW110" i="33"/>
  <c r="BIW108" i="33"/>
  <c r="BIW106" i="33"/>
  <c r="BIW114" i="33"/>
  <c r="BIW109" i="33"/>
  <c r="BIW107" i="33"/>
  <c r="BIW105" i="33"/>
  <c r="BHO58" i="33"/>
  <c r="BHY62" i="33"/>
  <c r="BHO64" i="33"/>
  <c r="BIJ66" i="33"/>
  <c r="BIN79" i="33"/>
  <c r="BHK110" i="33"/>
  <c r="BHK108" i="33"/>
  <c r="BHK106" i="33"/>
  <c r="BHK114" i="33"/>
  <c r="BHK105" i="33"/>
  <c r="BHK107" i="33"/>
  <c r="BIV110" i="33"/>
  <c r="BIV108" i="33"/>
  <c r="BIV106" i="33"/>
  <c r="BIV114" i="33"/>
  <c r="BIV105" i="33"/>
  <c r="BIV107" i="33"/>
  <c r="BIV109" i="33"/>
  <c r="BHA110" i="33"/>
  <c r="BHA108" i="33"/>
  <c r="BHA106" i="33"/>
  <c r="BHA109" i="33"/>
  <c r="BHA107" i="33"/>
  <c r="BHA105" i="33"/>
  <c r="BHA114" i="33"/>
  <c r="BHM110" i="33"/>
  <c r="BHM108" i="33"/>
  <c r="BHM106" i="33"/>
  <c r="BHM109" i="33"/>
  <c r="BHM107" i="33"/>
  <c r="BHM105" i="33"/>
  <c r="BHM114" i="33"/>
  <c r="BIL110" i="33"/>
  <c r="BIL108" i="33"/>
  <c r="BIL106" i="33"/>
  <c r="BIL114" i="33"/>
  <c r="BIL109" i="33"/>
  <c r="BIL107" i="33"/>
  <c r="BIL105" i="33"/>
  <c r="BIX110" i="33"/>
  <c r="BIX108" i="33"/>
  <c r="BIX106" i="33"/>
  <c r="BIX114" i="33"/>
  <c r="BIX109" i="33"/>
  <c r="BIX107" i="33"/>
  <c r="BIX105" i="33"/>
  <c r="BHY41" i="33"/>
  <c r="BJW44" i="33"/>
  <c r="BHO52" i="33"/>
  <c r="BIJ53" i="33"/>
  <c r="BJW54" i="33"/>
  <c r="BGU57" i="33"/>
  <c r="BJW61" i="33"/>
  <c r="BIJ75" i="33"/>
  <c r="BHB110" i="33"/>
  <c r="BHB108" i="33"/>
  <c r="BHB106" i="33"/>
  <c r="BHB109" i="33"/>
  <c r="BHB107" i="33"/>
  <c r="BHB105" i="33"/>
  <c r="BHB114" i="33"/>
  <c r="BHN110" i="33"/>
  <c r="BHN108" i="33"/>
  <c r="BHN106" i="33"/>
  <c r="BHN109" i="33"/>
  <c r="BHN107" i="33"/>
  <c r="BHN105" i="33"/>
  <c r="BHN114" i="33"/>
  <c r="BIM110" i="33"/>
  <c r="BIM108" i="33"/>
  <c r="BIM106" i="33"/>
  <c r="BIM114" i="33"/>
  <c r="BIN88" i="33"/>
  <c r="BIN86" i="33"/>
  <c r="BIN84" i="33"/>
  <c r="BIN82" i="33"/>
  <c r="BIM109" i="33"/>
  <c r="BIM107" i="33"/>
  <c r="BIM105" i="33"/>
  <c r="BIN89" i="33"/>
  <c r="BIN87" i="33"/>
  <c r="BIN85" i="33"/>
  <c r="BIN83" i="33"/>
  <c r="BIN80" i="33"/>
  <c r="BIN75" i="33"/>
  <c r="BIN73" i="33"/>
  <c r="BIN71" i="33"/>
  <c r="BIN69" i="33"/>
  <c r="BIN67" i="33"/>
  <c r="BIN81" i="33"/>
  <c r="BIN78" i="33"/>
  <c r="BIN64" i="33"/>
  <c r="BIN51" i="33"/>
  <c r="BIN49" i="33"/>
  <c r="BIN47" i="33"/>
  <c r="BIN45" i="33"/>
  <c r="BIN65" i="33"/>
  <c r="BIN60" i="33"/>
  <c r="BIN58" i="33"/>
  <c r="BIN56" i="33"/>
  <c r="BIN54" i="33"/>
  <c r="BIN50" i="33"/>
  <c r="BIN48" i="33"/>
  <c r="BIN61" i="33"/>
  <c r="BIN70" i="33"/>
  <c r="BIN68" i="33"/>
  <c r="BIN62" i="33"/>
  <c r="BIN66" i="33"/>
  <c r="BIN63" i="33"/>
  <c r="BGU39" i="33"/>
  <c r="BGU41" i="33"/>
  <c r="BIN44" i="33"/>
  <c r="BIJ45" i="33"/>
  <c r="BJW50" i="33"/>
  <c r="BHY60" i="33"/>
  <c r="BHO63" i="33"/>
  <c r="BJW66" i="33"/>
  <c r="BIJ68" i="33"/>
  <c r="BHO19" i="33"/>
  <c r="BHO21" i="33"/>
  <c r="BIN21" i="33"/>
  <c r="BHO23" i="33"/>
  <c r="BIN23" i="33"/>
  <c r="BHO25" i="33"/>
  <c r="BHO27" i="33"/>
  <c r="BHO29" i="33"/>
  <c r="BHO31" i="33"/>
  <c r="BHO33" i="33"/>
  <c r="BHO35" i="33"/>
  <c r="BHO37" i="33"/>
  <c r="BHE45" i="33"/>
  <c r="BIJ49" i="33"/>
  <c r="BHO56" i="33"/>
  <c r="BIJ59" i="33"/>
  <c r="BHY61" i="33"/>
  <c r="BIJ64" i="33"/>
  <c r="BIN72" i="33"/>
  <c r="BGR114" i="33"/>
  <c r="BGR109" i="33"/>
  <c r="BGR107" i="33"/>
  <c r="BGR105" i="33"/>
  <c r="BGR110" i="33"/>
  <c r="BGR108" i="33"/>
  <c r="BGR106" i="33"/>
  <c r="BIO114" i="33"/>
  <c r="BIO109" i="33"/>
  <c r="BIO107" i="33"/>
  <c r="BIO105" i="33"/>
  <c r="BIO110" i="33"/>
  <c r="BIO108" i="33"/>
  <c r="BIO106" i="33"/>
  <c r="BIN41" i="33"/>
  <c r="BHO42" i="33"/>
  <c r="BJW46" i="33"/>
  <c r="BIN53" i="33"/>
  <c r="BIJ63" i="33"/>
  <c r="BHD109" i="33"/>
  <c r="BHD107" i="33"/>
  <c r="BHD105" i="33"/>
  <c r="BHD114" i="33"/>
  <c r="BHD110" i="33"/>
  <c r="BHD108" i="33"/>
  <c r="BHD106" i="33"/>
  <c r="BIB109" i="33"/>
  <c r="BIB107" i="33"/>
  <c r="BIB105" i="33"/>
  <c r="BIB114" i="33"/>
  <c r="BIB110" i="33"/>
  <c r="BIB108" i="33"/>
  <c r="BIB106" i="33"/>
  <c r="BGS114" i="33"/>
  <c r="BGS109" i="33"/>
  <c r="BGS107" i="33"/>
  <c r="BGS105" i="33"/>
  <c r="BGS106" i="33"/>
  <c r="BGS108" i="33"/>
  <c r="BGS110" i="33"/>
  <c r="BIC109" i="33"/>
  <c r="BIC107" i="33"/>
  <c r="BIC105" i="33"/>
  <c r="BIC114" i="33"/>
  <c r="BIC106" i="33"/>
  <c r="BIC108" i="33"/>
  <c r="BIC110" i="33"/>
  <c r="BIP109" i="33"/>
  <c r="BIP107" i="33"/>
  <c r="BIP105" i="33"/>
  <c r="BIP114" i="33"/>
  <c r="BIP106" i="33"/>
  <c r="BIP108" i="33"/>
  <c r="BIP110" i="33"/>
  <c r="BIN46" i="33"/>
  <c r="BHO48" i="33"/>
  <c r="BGU55" i="33"/>
  <c r="BJW65" i="33"/>
  <c r="BIN38" i="33"/>
  <c r="BIJ57" i="33"/>
  <c r="BJW59" i="33"/>
  <c r="BJW63" i="33"/>
  <c r="BHY71" i="33"/>
  <c r="BHO38" i="33"/>
  <c r="BHO44" i="33"/>
  <c r="BGU45" i="33"/>
  <c r="BIJ51" i="33"/>
  <c r="BJW52" i="33"/>
  <c r="BHO54" i="33"/>
  <c r="BHY58" i="33"/>
  <c r="BJW58" i="33"/>
  <c r="BIS109" i="33"/>
  <c r="BIS107" i="33"/>
  <c r="BIS105" i="33"/>
  <c r="BIS110" i="33"/>
  <c r="BIS108" i="33"/>
  <c r="BIS106" i="33"/>
  <c r="BIS114" i="33"/>
  <c r="BHO40" i="33"/>
  <c r="BGU42" i="33"/>
  <c r="BIJ55" i="33"/>
  <c r="BIJ62" i="33"/>
  <c r="BJW68" i="33"/>
  <c r="BJW70" i="33"/>
  <c r="BHY46" i="33"/>
  <c r="BGU47" i="33"/>
  <c r="BHY48" i="33"/>
  <c r="BGU49" i="33"/>
  <c r="BHY50" i="33"/>
  <c r="BGU51" i="33"/>
  <c r="BHY52" i="33"/>
  <c r="BGU53" i="33"/>
  <c r="BHY54" i="33"/>
  <c r="BHE67" i="33"/>
  <c r="BHE69" i="33"/>
  <c r="BHE65" i="33"/>
  <c r="BGU69" i="33"/>
  <c r="BGU71" i="33"/>
  <c r="BJW78" i="33"/>
  <c r="BHY59" i="33"/>
  <c r="BHO62" i="33"/>
  <c r="BIJ77" i="33"/>
  <c r="BIJ80" i="33"/>
  <c r="BIJ88" i="33"/>
  <c r="BHE46" i="33"/>
  <c r="BHE48" i="33"/>
  <c r="BHE50" i="33"/>
  <c r="BHE52" i="33"/>
  <c r="BHE54" i="33"/>
  <c r="BHE56" i="33"/>
  <c r="BHE58" i="33"/>
  <c r="BHO61" i="33"/>
  <c r="BHE64" i="33"/>
  <c r="BIJ73" i="33"/>
  <c r="BJW74" i="33"/>
  <c r="BIJ84" i="33"/>
  <c r="BHE63" i="33"/>
  <c r="BHO66" i="33"/>
  <c r="BHO72" i="33"/>
  <c r="BGU75" i="33"/>
  <c r="BIN77" i="33"/>
  <c r="BIJ71" i="33"/>
  <c r="BHY72" i="33"/>
  <c r="BIJ79" i="33"/>
  <c r="BIJ82" i="33"/>
  <c r="BJW64" i="33"/>
  <c r="BHY66" i="33"/>
  <c r="BIJ67" i="33"/>
  <c r="BHO68" i="33"/>
  <c r="BIJ69" i="33"/>
  <c r="BHY76" i="33"/>
  <c r="BIN91" i="33"/>
  <c r="BGU66" i="33"/>
  <c r="BHY70" i="33"/>
  <c r="BJW72" i="33"/>
  <c r="BJW76" i="33"/>
  <c r="BJW79" i="33"/>
  <c r="BHO82" i="33"/>
  <c r="BJW91" i="33"/>
  <c r="BGU67" i="33"/>
  <c r="BHY68" i="33"/>
  <c r="BGU77" i="33"/>
  <c r="BHY78" i="33"/>
  <c r="BGU79" i="33"/>
  <c r="BHY81" i="33"/>
  <c r="BIJ85" i="33"/>
  <c r="BJW86" i="33"/>
  <c r="BIJ89" i="33"/>
  <c r="BJW90" i="33"/>
  <c r="BHO74" i="33"/>
  <c r="BHO76" i="33"/>
  <c r="BHO78" i="33"/>
  <c r="BHE80" i="33"/>
  <c r="BGU81" i="33"/>
  <c r="BJW81" i="33"/>
  <c r="BHO84" i="33"/>
  <c r="BHO88" i="33"/>
  <c r="BJW85" i="33"/>
  <c r="BJW89" i="33"/>
  <c r="BGU91" i="33"/>
  <c r="BJW82" i="33"/>
  <c r="BIJ83" i="33"/>
  <c r="BGU82" i="33"/>
  <c r="BJW80" i="33"/>
  <c r="BJW84" i="33"/>
  <c r="BIJ87" i="33"/>
  <c r="BJW88" i="33"/>
  <c r="BHO90" i="33"/>
  <c r="BGU83" i="33"/>
  <c r="BHY83" i="33"/>
  <c r="BJW83" i="33"/>
  <c r="BHO86" i="33"/>
  <c r="BIJ91" i="33"/>
  <c r="BJW87" i="33"/>
  <c r="BHO85" i="33"/>
  <c r="BHO87" i="33"/>
  <c r="BHO89" i="33"/>
  <c r="BHO91" i="33"/>
  <c r="BHY84" i="33"/>
  <c r="BGU85" i="33"/>
  <c r="BHY86" i="33"/>
  <c r="BGU87" i="33"/>
  <c r="BHY88" i="33"/>
  <c r="BGU89" i="33"/>
  <c r="BHY90" i="33"/>
  <c r="BGE110" i="33"/>
  <c r="BGK21" i="33"/>
  <c r="BGK33" i="33"/>
  <c r="BGK39" i="33"/>
  <c r="BGK45" i="33"/>
  <c r="BGK51" i="33"/>
  <c r="BGK57" i="33"/>
  <c r="BGK63" i="33"/>
  <c r="BGK69" i="33"/>
  <c r="BGK75" i="33"/>
  <c r="BGK81" i="33"/>
  <c r="BGK87" i="33"/>
  <c r="BGI105" i="33"/>
  <c r="BGE109" i="33"/>
  <c r="BGG110" i="33"/>
  <c r="BGI114" i="33"/>
  <c r="BGH105" i="33"/>
  <c r="BGJ106" i="33"/>
  <c r="BGH114" i="33"/>
  <c r="BGK15" i="33"/>
  <c r="BGK27" i="33"/>
  <c r="BGJ105" i="33"/>
  <c r="BGH110" i="33"/>
  <c r="BGJ114" i="33"/>
  <c r="BGK26" i="33"/>
  <c r="BGK32" i="33"/>
  <c r="BGK38" i="33"/>
  <c r="BGK44" i="33"/>
  <c r="BGK50" i="33"/>
  <c r="BGK56" i="33"/>
  <c r="BGK62" i="33"/>
  <c r="BGK68" i="33"/>
  <c r="BGK74" i="33"/>
  <c r="BGK80" i="33"/>
  <c r="BGK86" i="33"/>
  <c r="BGE108" i="33"/>
  <c r="BGG109" i="33"/>
  <c r="BGI110" i="33"/>
  <c r="BGK20" i="33"/>
  <c r="BGH109" i="33"/>
  <c r="BGJ110" i="33"/>
  <c r="BGK25" i="33"/>
  <c r="BGK49" i="33"/>
  <c r="BGE107" i="33"/>
  <c r="BGG108" i="33"/>
  <c r="BGI109" i="33"/>
  <c r="BGK19" i="33"/>
  <c r="BGK31" i="33"/>
  <c r="BGH108" i="33"/>
  <c r="BGJ109" i="33"/>
  <c r="BGK18" i="33"/>
  <c r="BGK24" i="33"/>
  <c r="BGK30" i="33"/>
  <c r="BGK36" i="33"/>
  <c r="BGK42" i="33"/>
  <c r="BGK48" i="33"/>
  <c r="BGK54" i="33"/>
  <c r="BGK60" i="33"/>
  <c r="BGK66" i="33"/>
  <c r="BGK72" i="33"/>
  <c r="BGK78" i="33"/>
  <c r="BGK84" i="33"/>
  <c r="BGK90" i="33"/>
  <c r="BGE106" i="33"/>
  <c r="BGG107" i="33"/>
  <c r="BGI108" i="33"/>
  <c r="BGH107" i="33"/>
  <c r="BGJ108" i="33"/>
  <c r="BGE105" i="33"/>
  <c r="BGG106" i="33"/>
  <c r="BGI107" i="33"/>
  <c r="BGE114" i="33"/>
  <c r="BGG105" i="33"/>
  <c r="BGA51" i="33"/>
  <c r="BGA81" i="33"/>
  <c r="BFY105" i="33"/>
  <c r="BFU109" i="33"/>
  <c r="BFW110" i="33"/>
  <c r="BFY114" i="33"/>
  <c r="BFT109" i="33"/>
  <c r="BFZ105" i="33"/>
  <c r="BFX110" i="33"/>
  <c r="BFZ114" i="33"/>
  <c r="BGA63" i="33"/>
  <c r="BGA20" i="33"/>
  <c r="BGA26" i="33"/>
  <c r="BGA32" i="33"/>
  <c r="BGA38" i="33"/>
  <c r="BGA44" i="33"/>
  <c r="BGA50" i="33"/>
  <c r="BGA56" i="33"/>
  <c r="BGA62" i="33"/>
  <c r="BGA68" i="33"/>
  <c r="BGA74" i="33"/>
  <c r="BGA80" i="33"/>
  <c r="BGA86" i="33"/>
  <c r="BFU108" i="33"/>
  <c r="BFW109" i="33"/>
  <c r="BFY110" i="33"/>
  <c r="BGA27" i="33"/>
  <c r="BGA45" i="33"/>
  <c r="BGA57" i="33"/>
  <c r="BGA87" i="33"/>
  <c r="BFX109" i="33"/>
  <c r="BFZ110" i="33"/>
  <c r="BGA15" i="33"/>
  <c r="BGA19" i="33"/>
  <c r="BGA25" i="33"/>
  <c r="BGA31" i="33"/>
  <c r="BGA37" i="33"/>
  <c r="BGA43" i="33"/>
  <c r="BGA49" i="33"/>
  <c r="BGA55" i="33"/>
  <c r="BGA61" i="33"/>
  <c r="BGA67" i="33"/>
  <c r="BGA73" i="33"/>
  <c r="BGA79" i="33"/>
  <c r="BGA85" i="33"/>
  <c r="BGA91" i="33"/>
  <c r="BFU107" i="33"/>
  <c r="BFW108" i="33"/>
  <c r="BFY109" i="33"/>
  <c r="BFX108" i="33"/>
  <c r="BFZ109" i="33"/>
  <c r="BFX105" i="33"/>
  <c r="BGA30" i="33"/>
  <c r="BGA36" i="33"/>
  <c r="BGA42" i="33"/>
  <c r="BGA48" i="33"/>
  <c r="BGA54" i="33"/>
  <c r="BGA60" i="33"/>
  <c r="BGA66" i="33"/>
  <c r="BGA72" i="33"/>
  <c r="BGA78" i="33"/>
  <c r="BGA84" i="33"/>
  <c r="BGA90" i="33"/>
  <c r="BFU106" i="33"/>
  <c r="BFW107" i="33"/>
  <c r="BFY108" i="33"/>
  <c r="BFZ106" i="33"/>
  <c r="BGA21" i="33"/>
  <c r="BGA33" i="33"/>
  <c r="BGA39" i="33"/>
  <c r="BFT108" i="33"/>
  <c r="BFX107" i="33"/>
  <c r="BFZ108" i="33"/>
  <c r="BFT114" i="33"/>
  <c r="BFU105" i="33"/>
  <c r="BFW106" i="33"/>
  <c r="BFY107" i="33"/>
  <c r="BFU114" i="33"/>
  <c r="BGA18" i="33"/>
  <c r="BFW105" i="33"/>
  <c r="BFQ17" i="33"/>
  <c r="BFN105" i="33"/>
  <c r="BFP106" i="33"/>
  <c r="BFL110" i="33"/>
  <c r="BFQ15" i="33"/>
  <c r="BFQ21" i="33"/>
  <c r="BFQ27" i="33"/>
  <c r="BFQ39" i="33"/>
  <c r="BFQ45" i="33"/>
  <c r="BFO105" i="33"/>
  <c r="BFK109" i="33"/>
  <c r="BFM110" i="33"/>
  <c r="BFJ110" i="33"/>
  <c r="BFP105" i="33"/>
  <c r="BFJ108" i="33"/>
  <c r="BFL109" i="33"/>
  <c r="BFN110" i="33"/>
  <c r="BFK108" i="33"/>
  <c r="BFM109" i="33"/>
  <c r="BFO110" i="33"/>
  <c r="BFJ107" i="33"/>
  <c r="BFL108" i="33"/>
  <c r="BFN109" i="33"/>
  <c r="BFP110" i="33"/>
  <c r="BFQ25" i="33"/>
  <c r="BFQ31" i="33"/>
  <c r="BFQ37" i="33"/>
  <c r="BFQ43" i="33"/>
  <c r="BFQ49" i="33"/>
  <c r="BFQ55" i="33"/>
  <c r="BFQ61" i="33"/>
  <c r="BFQ67" i="33"/>
  <c r="BFQ73" i="33"/>
  <c r="BFQ79" i="33"/>
  <c r="BFQ85" i="33"/>
  <c r="BFQ91" i="33"/>
  <c r="BFK107" i="33"/>
  <c r="BFM108" i="33"/>
  <c r="BFO109" i="33"/>
  <c r="BFJ106" i="33"/>
  <c r="BFL107" i="33"/>
  <c r="BFN108" i="33"/>
  <c r="BFP109" i="33"/>
  <c r="BFQ18" i="33"/>
  <c r="BFQ24" i="33"/>
  <c r="BFQ30" i="33"/>
  <c r="BFQ36" i="33"/>
  <c r="BFQ42" i="33"/>
  <c r="BFQ48" i="33"/>
  <c r="BFQ54" i="33"/>
  <c r="BFQ60" i="33"/>
  <c r="BFQ66" i="33"/>
  <c r="BFQ72" i="33"/>
  <c r="BFQ78" i="33"/>
  <c r="BFQ84" i="33"/>
  <c r="BFQ90" i="33"/>
  <c r="BFK106" i="33"/>
  <c r="BFM107" i="33"/>
  <c r="BFO108" i="33"/>
  <c r="BFJ105" i="33"/>
  <c r="BFL106" i="33"/>
  <c r="BFN107" i="33"/>
  <c r="BFP108" i="33"/>
  <c r="BFK105" i="33"/>
  <c r="BFM106" i="33"/>
  <c r="BFO107" i="33"/>
  <c r="BFL105" i="33"/>
  <c r="BFM105" i="33"/>
  <c r="BKG69" i="33" l="1"/>
  <c r="BKG50" i="33"/>
  <c r="BKR110" i="33"/>
  <c r="BKG19" i="33"/>
  <c r="BJY105" i="33"/>
  <c r="BKG83" i="33"/>
  <c r="BKS107" i="33"/>
  <c r="BJY107" i="33"/>
  <c r="BKA108" i="33"/>
  <c r="BLA50" i="33"/>
  <c r="BJX108" i="33"/>
  <c r="BJX109" i="33"/>
  <c r="BKU108" i="33"/>
  <c r="BJX110" i="33"/>
  <c r="BLA63" i="33"/>
  <c r="BJX105" i="33"/>
  <c r="BKU109" i="33"/>
  <c r="BLA79" i="33"/>
  <c r="BLA55" i="33"/>
  <c r="BJY108" i="33"/>
  <c r="BJX106" i="33"/>
  <c r="BKQ91" i="33"/>
  <c r="BKQ26" i="33"/>
  <c r="BKF114" i="33"/>
  <c r="BKF108" i="33"/>
  <c r="BKF105" i="33"/>
  <c r="BKF110" i="33"/>
  <c r="BKF107" i="33"/>
  <c r="BKF109" i="33"/>
  <c r="BKF106" i="33"/>
  <c r="BKG15" i="33"/>
  <c r="BLA90" i="33"/>
  <c r="BLA74" i="33"/>
  <c r="BKQ79" i="33"/>
  <c r="BLA82" i="33"/>
  <c r="BKQ55" i="33"/>
  <c r="BKG87" i="33"/>
  <c r="BKG51" i="33"/>
  <c r="BKU106" i="33"/>
  <c r="BKQ72" i="33"/>
  <c r="BKG48" i="33"/>
  <c r="BLA22" i="33"/>
  <c r="BKQ81" i="33"/>
  <c r="BKG62" i="33"/>
  <c r="BKQ18" i="33"/>
  <c r="BLA27" i="33"/>
  <c r="BKQ69" i="33"/>
  <c r="BKG66" i="33"/>
  <c r="BKR114" i="33"/>
  <c r="BKQ17" i="33"/>
  <c r="BKQ80" i="33"/>
  <c r="BKQ43" i="33"/>
  <c r="BKH110" i="33"/>
  <c r="BLA32" i="33"/>
  <c r="BLA19" i="33"/>
  <c r="BLA78" i="33"/>
  <c r="BKG22" i="33"/>
  <c r="BKG75" i="33"/>
  <c r="BLA42" i="33"/>
  <c r="BKU114" i="33"/>
  <c r="BLA65" i="33"/>
  <c r="BKG44" i="33"/>
  <c r="BKA109" i="33"/>
  <c r="BJZ105" i="33"/>
  <c r="BLA68" i="33"/>
  <c r="BKG58" i="33"/>
  <c r="BKQ48" i="33"/>
  <c r="BLA47" i="33"/>
  <c r="BKG90" i="33"/>
  <c r="BLA24" i="33"/>
  <c r="BLA87" i="33"/>
  <c r="BKS105" i="33"/>
  <c r="BKR108" i="33"/>
  <c r="BKG16" i="33"/>
  <c r="BKG42" i="33"/>
  <c r="BKG20" i="33"/>
  <c r="BKH105" i="33"/>
  <c r="BLA26" i="33"/>
  <c r="BLA28" i="33"/>
  <c r="BLA73" i="33"/>
  <c r="BLA52" i="33"/>
  <c r="BKG73" i="33"/>
  <c r="BKQ58" i="33"/>
  <c r="BKP109" i="33"/>
  <c r="BKP106" i="33"/>
  <c r="BKP108" i="33"/>
  <c r="BKP105" i="33"/>
  <c r="BKP114" i="33"/>
  <c r="BKP110" i="33"/>
  <c r="BKP107" i="33"/>
  <c r="BKQ63" i="33"/>
  <c r="BKQ68" i="33"/>
  <c r="BKQ56" i="33"/>
  <c r="BKQ59" i="33"/>
  <c r="BKQ65" i="33"/>
  <c r="BKQ15" i="33"/>
  <c r="BKQ62" i="33"/>
  <c r="BKQ74" i="33"/>
  <c r="BKQ86" i="33"/>
  <c r="BKQ49" i="33"/>
  <c r="BKG91" i="33"/>
  <c r="BJZ108" i="33"/>
  <c r="BKQ61" i="33"/>
  <c r="BKG88" i="33"/>
  <c r="BLA46" i="33"/>
  <c r="BKG76" i="33"/>
  <c r="BLA21" i="33"/>
  <c r="BKG54" i="33"/>
  <c r="BKS108" i="33"/>
  <c r="BLA23" i="33"/>
  <c r="BKG34" i="33"/>
  <c r="BKG33" i="33"/>
  <c r="BKQ19" i="33"/>
  <c r="BKH108" i="33"/>
  <c r="BKQ25" i="33"/>
  <c r="BKG43" i="33"/>
  <c r="BLA49" i="33"/>
  <c r="BKG68" i="33"/>
  <c r="BKG85" i="33"/>
  <c r="BLA53" i="33"/>
  <c r="BKQ90" i="33"/>
  <c r="BJZ114" i="33"/>
  <c r="BLA56" i="33"/>
  <c r="BKQ54" i="33"/>
  <c r="BKQ73" i="33"/>
  <c r="BLA18" i="33"/>
  <c r="BKQ83" i="33"/>
  <c r="BLA45" i="33"/>
  <c r="BKG45" i="33"/>
  <c r="BKG24" i="33"/>
  <c r="BKQ57" i="33"/>
  <c r="BKQ31" i="33"/>
  <c r="BKQ20" i="33"/>
  <c r="BKQ88" i="33"/>
  <c r="BLA66" i="33"/>
  <c r="BKQ84" i="33"/>
  <c r="BKT108" i="33"/>
  <c r="BKT105" i="33"/>
  <c r="BKT114" i="33"/>
  <c r="BKT110" i="33"/>
  <c r="BKT107" i="33"/>
  <c r="BKT109" i="33"/>
  <c r="BKT106" i="33"/>
  <c r="BKQ70" i="33"/>
  <c r="BKG78" i="33"/>
  <c r="BJZ106" i="33"/>
  <c r="BLA44" i="33"/>
  <c r="BKQ42" i="33"/>
  <c r="BKQ87" i="33"/>
  <c r="BLA43" i="33"/>
  <c r="BLA70" i="33"/>
  <c r="BKZ109" i="33"/>
  <c r="BKZ106" i="33"/>
  <c r="BKZ108" i="33"/>
  <c r="BKZ105" i="33"/>
  <c r="BKZ114" i="33"/>
  <c r="BKZ110" i="33"/>
  <c r="BKZ107" i="33"/>
  <c r="BLA15" i="33"/>
  <c r="BKG49" i="33"/>
  <c r="BKQ44" i="33"/>
  <c r="BLA38" i="33"/>
  <c r="BLA40" i="33"/>
  <c r="BLA20" i="33"/>
  <c r="BKG41" i="33"/>
  <c r="BKQ71" i="33"/>
  <c r="BLA17" i="33"/>
  <c r="BKQ77" i="33"/>
  <c r="BKQ51" i="33"/>
  <c r="BKQ89" i="33"/>
  <c r="BKQ85" i="33"/>
  <c r="BKA106" i="33"/>
  <c r="BKG64" i="33"/>
  <c r="BKQ76" i="33"/>
  <c r="BKQ21" i="33"/>
  <c r="BKG67" i="33"/>
  <c r="BKG71" i="33"/>
  <c r="BJZ109" i="33"/>
  <c r="BKQ39" i="33"/>
  <c r="BKG86" i="33"/>
  <c r="BKQ64" i="33"/>
  <c r="BKG36" i="33"/>
  <c r="BKG27" i="33"/>
  <c r="BKQ52" i="33"/>
  <c r="BKG40" i="33"/>
  <c r="BKG18" i="33"/>
  <c r="BKQ38" i="33"/>
  <c r="BKQ66" i="33"/>
  <c r="BLA29" i="33"/>
  <c r="BKQ50" i="33"/>
  <c r="BKG61" i="33"/>
  <c r="BKR105" i="33"/>
  <c r="BLA89" i="33"/>
  <c r="BLA64" i="33"/>
  <c r="BLA81" i="33"/>
  <c r="BKQ60" i="33"/>
  <c r="BKG57" i="33"/>
  <c r="BKG59" i="33"/>
  <c r="BLA69" i="33"/>
  <c r="BJZ107" i="33"/>
  <c r="BKQ36" i="33"/>
  <c r="BKG80" i="33"/>
  <c r="BKA107" i="33"/>
  <c r="BLA59" i="33"/>
  <c r="BKG23" i="33"/>
  <c r="BKG25" i="33"/>
  <c r="BKQ41" i="33"/>
  <c r="BKG38" i="33"/>
  <c r="BLA16" i="33"/>
  <c r="BKQ34" i="33"/>
  <c r="BKQ47" i="33"/>
  <c r="BKQ22" i="33"/>
  <c r="BKQ40" i="33"/>
  <c r="BKG47" i="33"/>
  <c r="BLA60" i="33"/>
  <c r="BKQ45" i="33"/>
  <c r="BLA86" i="33"/>
  <c r="BKG79" i="33"/>
  <c r="BKG56" i="33"/>
  <c r="BLA57" i="33"/>
  <c r="BLA67" i="33"/>
  <c r="BKQ33" i="33"/>
  <c r="BKQ75" i="33"/>
  <c r="BKA110" i="33"/>
  <c r="BLA39" i="33"/>
  <c r="BKQ16" i="33"/>
  <c r="BKR106" i="33"/>
  <c r="BKQ37" i="33"/>
  <c r="BLA35" i="33"/>
  <c r="BKG28" i="33"/>
  <c r="BKQ29" i="33"/>
  <c r="BLA41" i="33"/>
  <c r="BKG46" i="33"/>
  <c r="BKQ35" i="33"/>
  <c r="BLA83" i="33"/>
  <c r="BLA91" i="33"/>
  <c r="BLA61" i="33"/>
  <c r="BKQ78" i="33"/>
  <c r="BLA54" i="33"/>
  <c r="BKG89" i="33"/>
  <c r="BKG55" i="33"/>
  <c r="BKG60" i="33"/>
  <c r="BLA84" i="33"/>
  <c r="BKQ30" i="33"/>
  <c r="BKG72" i="33"/>
  <c r="BKA105" i="33"/>
  <c r="BLA36" i="33"/>
  <c r="BKG81" i="33"/>
  <c r="BKS106" i="33"/>
  <c r="BKR109" i="33"/>
  <c r="BKQ32" i="33"/>
  <c r="BLA31" i="33"/>
  <c r="BLA34" i="33"/>
  <c r="BKH106" i="33"/>
  <c r="BLA37" i="33"/>
  <c r="BKG39" i="33"/>
  <c r="BKG21" i="33"/>
  <c r="BLA80" i="33"/>
  <c r="BKQ82" i="33"/>
  <c r="BLA88" i="33"/>
  <c r="BKQ67" i="33"/>
  <c r="BKG77" i="33"/>
  <c r="BKQ46" i="33"/>
  <c r="BKG84" i="33"/>
  <c r="BKG53" i="33"/>
  <c r="BKQ27" i="33"/>
  <c r="BKG70" i="33"/>
  <c r="BLA33" i="33"/>
  <c r="BKG74" i="33"/>
  <c r="BKS109" i="33"/>
  <c r="BKR107" i="33"/>
  <c r="BKQ28" i="33"/>
  <c r="BKG31" i="33"/>
  <c r="BKQ53" i="33"/>
  <c r="BKH109" i="33"/>
  <c r="BKG37" i="33"/>
  <c r="BKG30" i="33"/>
  <c r="BKG32" i="33"/>
  <c r="BLA77" i="33"/>
  <c r="BLA85" i="33"/>
  <c r="BLA58" i="33"/>
  <c r="BLA62" i="33"/>
  <c r="BKU110" i="33"/>
  <c r="BLA51" i="33"/>
  <c r="BLA75" i="33"/>
  <c r="BLA48" i="33"/>
  <c r="BKG65" i="33"/>
  <c r="BLA25" i="33"/>
  <c r="BKG82" i="33"/>
  <c r="BLA76" i="33"/>
  <c r="BKQ24" i="33"/>
  <c r="BKG63" i="33"/>
  <c r="BLA30" i="33"/>
  <c r="BLA72" i="33"/>
  <c r="BLA71" i="33"/>
  <c r="BKQ23" i="33"/>
  <c r="BKG29" i="33"/>
  <c r="BKG52" i="33"/>
  <c r="BKG35" i="33"/>
  <c r="BKG26" i="33"/>
  <c r="BKG17" i="33"/>
  <c r="BGW114" i="33"/>
  <c r="BHP81" i="33"/>
  <c r="BHZ91" i="33"/>
  <c r="BHP78" i="33"/>
  <c r="BHI114" i="33"/>
  <c r="BHP80" i="33"/>
  <c r="BHH105" i="33"/>
  <c r="BGO110" i="33"/>
  <c r="BHP18" i="33"/>
  <c r="BFR73" i="33"/>
  <c r="BGW110" i="33"/>
  <c r="BIN105" i="33"/>
  <c r="BHZ29" i="33"/>
  <c r="BGV25" i="33"/>
  <c r="BHG110" i="33"/>
  <c r="BHZ64" i="33"/>
  <c r="BIN110" i="33"/>
  <c r="BGB16" i="33"/>
  <c r="BGV52" i="33"/>
  <c r="BHS106" i="33"/>
  <c r="BHI110" i="33"/>
  <c r="BHP26" i="33"/>
  <c r="BGV89" i="33"/>
  <c r="BHP90" i="33"/>
  <c r="BHS108" i="33"/>
  <c r="BHF23" i="33"/>
  <c r="BHH109" i="33"/>
  <c r="BFR24" i="33"/>
  <c r="BHG108" i="33"/>
  <c r="BHZ32" i="33"/>
  <c r="BGV23" i="33"/>
  <c r="BGV27" i="33"/>
  <c r="BHH114" i="33"/>
  <c r="BHZ39" i="33"/>
  <c r="BHF58" i="33"/>
  <c r="BHS110" i="33"/>
  <c r="BHF30" i="33"/>
  <c r="BHF47" i="33"/>
  <c r="BHF35" i="33"/>
  <c r="BHF28" i="33"/>
  <c r="BGV82" i="33"/>
  <c r="BGV81" i="33"/>
  <c r="BHF83" i="33"/>
  <c r="BHZ77" i="33"/>
  <c r="BHF56" i="33"/>
  <c r="BHF61" i="33"/>
  <c r="BHZ45" i="33"/>
  <c r="BHP23" i="33"/>
  <c r="BHZ47" i="33"/>
  <c r="BHP52" i="33"/>
  <c r="BHP49" i="33"/>
  <c r="BHF20" i="33"/>
  <c r="BGV38" i="33"/>
  <c r="BHG114" i="33"/>
  <c r="BHF16" i="33"/>
  <c r="BHS114" i="33"/>
  <c r="BHZ38" i="33"/>
  <c r="BHZ18" i="33"/>
  <c r="BHH107" i="33"/>
  <c r="BHZ34" i="33"/>
  <c r="BHP32" i="33"/>
  <c r="BHZ27" i="33"/>
  <c r="BIN107" i="33"/>
  <c r="BHI109" i="33"/>
  <c r="BGO105" i="33"/>
  <c r="BIJ110" i="33"/>
  <c r="BIJ108" i="33"/>
  <c r="BIJ106" i="33"/>
  <c r="BIJ105" i="33"/>
  <c r="BIJ107" i="33"/>
  <c r="BIJ109" i="33"/>
  <c r="BGV78" i="33"/>
  <c r="BHP79" i="33"/>
  <c r="BGV87" i="33"/>
  <c r="BGV83" i="33"/>
  <c r="BHF91" i="33"/>
  <c r="BHF80" i="33"/>
  <c r="BHZ76" i="33"/>
  <c r="BHP75" i="33"/>
  <c r="BGV75" i="33"/>
  <c r="BHF54" i="33"/>
  <c r="BHP77" i="33"/>
  <c r="BHZ54" i="33"/>
  <c r="BGV42" i="33"/>
  <c r="BHZ43" i="33"/>
  <c r="BHF45" i="33"/>
  <c r="BHZ79" i="33"/>
  <c r="BHZ82" i="33"/>
  <c r="BHF71" i="33"/>
  <c r="BHP28" i="33"/>
  <c r="BHG105" i="33"/>
  <c r="BHT106" i="33"/>
  <c r="BHZ25" i="33"/>
  <c r="BHS105" i="33"/>
  <c r="BHP17" i="33"/>
  <c r="BHF38" i="33"/>
  <c r="BHZ33" i="33"/>
  <c r="BGV31" i="33"/>
  <c r="BIN109" i="33"/>
  <c r="BHF34" i="33"/>
  <c r="BHI106" i="33"/>
  <c r="BJW109" i="33"/>
  <c r="BJW107" i="33"/>
  <c r="BJW105" i="33"/>
  <c r="BJW110" i="33"/>
  <c r="BJW108" i="33"/>
  <c r="BJW106" i="33"/>
  <c r="BGO107" i="33"/>
  <c r="BHZ73" i="33"/>
  <c r="BHF52" i="33"/>
  <c r="BHP62" i="33"/>
  <c r="BHZ75" i="33"/>
  <c r="BGV53" i="33"/>
  <c r="BHF70" i="33"/>
  <c r="BHP40" i="33"/>
  <c r="BHZ58" i="33"/>
  <c r="BHP38" i="33"/>
  <c r="BHP21" i="33"/>
  <c r="BHP65" i="33"/>
  <c r="BHZ63" i="33"/>
  <c r="BGV40" i="33"/>
  <c r="BHF36" i="33"/>
  <c r="BHZ22" i="33"/>
  <c r="BHG107" i="33"/>
  <c r="BHT108" i="33"/>
  <c r="BHS107" i="33"/>
  <c r="BHR109" i="33"/>
  <c r="BHR107" i="33"/>
  <c r="BHR105" i="33"/>
  <c r="BHR114" i="33"/>
  <c r="BHR110" i="33"/>
  <c r="BHR108" i="33"/>
  <c r="BHR106" i="33"/>
  <c r="BHY110" i="33"/>
  <c r="BHY108" i="33"/>
  <c r="BHY106" i="33"/>
  <c r="BHY109" i="33"/>
  <c r="BHY107" i="33"/>
  <c r="BHY105" i="33"/>
  <c r="BHY114" i="33"/>
  <c r="BHZ15" i="33"/>
  <c r="BGV37" i="33"/>
  <c r="BHP15" i="33"/>
  <c r="BHF39" i="33"/>
  <c r="BGV22" i="33"/>
  <c r="BHZ21" i="33"/>
  <c r="BHI108" i="33"/>
  <c r="BGO109" i="33"/>
  <c r="BHF51" i="33"/>
  <c r="BHP67" i="33"/>
  <c r="BHZ61" i="33"/>
  <c r="BHP19" i="33"/>
  <c r="BGV41" i="33"/>
  <c r="BHP64" i="33"/>
  <c r="BGV60" i="33"/>
  <c r="BHF22" i="33"/>
  <c r="BGV26" i="33"/>
  <c r="BHG109" i="33"/>
  <c r="BHT110" i="33"/>
  <c r="BHP45" i="33"/>
  <c r="BHZ24" i="33"/>
  <c r="BHS109" i="33"/>
  <c r="BHZ31" i="33"/>
  <c r="BGY110" i="33"/>
  <c r="BGY108" i="33"/>
  <c r="BGY106" i="33"/>
  <c r="BGY114" i="33"/>
  <c r="BGY105" i="33"/>
  <c r="BGY109" i="33"/>
  <c r="BGY107" i="33"/>
  <c r="BHQ109" i="33"/>
  <c r="BHQ107" i="33"/>
  <c r="BHQ105" i="33"/>
  <c r="BHQ114" i="33"/>
  <c r="BHQ106" i="33"/>
  <c r="BHQ108" i="33"/>
  <c r="BHQ110" i="33"/>
  <c r="BHF33" i="33"/>
  <c r="BHO106" i="33"/>
  <c r="BHP43" i="33"/>
  <c r="BGO114" i="33"/>
  <c r="BHZ83" i="33"/>
  <c r="BGV71" i="33"/>
  <c r="BHF78" i="33"/>
  <c r="BHP71" i="33"/>
  <c r="BHF48" i="33"/>
  <c r="BHP54" i="33"/>
  <c r="BHZ71" i="33"/>
  <c r="BHP55" i="33"/>
  <c r="BHP37" i="33"/>
  <c r="BGV39" i="33"/>
  <c r="BHP53" i="33"/>
  <c r="BHT114" i="33"/>
  <c r="BGV20" i="33"/>
  <c r="BHF24" i="33"/>
  <c r="BHE109" i="33"/>
  <c r="BHE107" i="33"/>
  <c r="BHE105" i="33"/>
  <c r="BHE114" i="33"/>
  <c r="BHE106" i="33"/>
  <c r="BHE108" i="33"/>
  <c r="BHE110" i="33"/>
  <c r="BHF75" i="33"/>
  <c r="BHF79" i="33"/>
  <c r="BHF73" i="33"/>
  <c r="BHF77" i="33"/>
  <c r="BHF19" i="33"/>
  <c r="BHF15" i="33"/>
  <c r="BHP30" i="33"/>
  <c r="BHO108" i="33"/>
  <c r="BGV28" i="33"/>
  <c r="BGV18" i="33"/>
  <c r="BHF21" i="33"/>
  <c r="BGU114" i="33"/>
  <c r="BGU109" i="33"/>
  <c r="BGU107" i="33"/>
  <c r="BGU105" i="33"/>
  <c r="BGU110" i="33"/>
  <c r="BGU108" i="33"/>
  <c r="BGU106" i="33"/>
  <c r="BGV15" i="33"/>
  <c r="BGO106" i="33"/>
  <c r="BGV73" i="33"/>
  <c r="BGV85" i="33"/>
  <c r="BHZ72" i="33"/>
  <c r="BHF50" i="33"/>
  <c r="BHF76" i="33"/>
  <c r="BHZ84" i="33"/>
  <c r="BHF72" i="33"/>
  <c r="BHP70" i="33"/>
  <c r="BHZ50" i="33"/>
  <c r="BGV55" i="33"/>
  <c r="BHF60" i="33"/>
  <c r="BHP35" i="33"/>
  <c r="BGV58" i="33"/>
  <c r="BHZ62" i="33"/>
  <c r="BGV59" i="33"/>
  <c r="BGV61" i="33"/>
  <c r="BHP50" i="33"/>
  <c r="BGV30" i="33"/>
  <c r="BHZ17" i="33"/>
  <c r="BHZ23" i="33"/>
  <c r="BHP36" i="33"/>
  <c r="BHT105" i="33"/>
  <c r="BGV29" i="33"/>
  <c r="BHO110" i="33"/>
  <c r="BGV34" i="33"/>
  <c r="BGW105" i="33"/>
  <c r="BHF41" i="33"/>
  <c r="BHP20" i="33"/>
  <c r="BHF66" i="33"/>
  <c r="BGP110" i="33"/>
  <c r="BGP108" i="33"/>
  <c r="BGP106" i="33"/>
  <c r="BGP114" i="33"/>
  <c r="BGP109" i="33"/>
  <c r="BGP107" i="33"/>
  <c r="BGP105" i="33"/>
  <c r="BGO108" i="33"/>
  <c r="BGV88" i="33"/>
  <c r="BGV84" i="33"/>
  <c r="BHZ52" i="33"/>
  <c r="BHP74" i="33"/>
  <c r="BGV67" i="33"/>
  <c r="BHP68" i="33"/>
  <c r="BGV72" i="33"/>
  <c r="BGV51" i="33"/>
  <c r="BHP91" i="33"/>
  <c r="BHF89" i="33"/>
  <c r="BHP88" i="33"/>
  <c r="BHP72" i="33"/>
  <c r="BHF46" i="33"/>
  <c r="BHZ59" i="33"/>
  <c r="BGV70" i="33"/>
  <c r="BHZ67" i="33"/>
  <c r="BHF88" i="33"/>
  <c r="BHF85" i="33"/>
  <c r="BGV91" i="33"/>
  <c r="BHF90" i="33"/>
  <c r="BGV79" i="33"/>
  <c r="BHZ87" i="33"/>
  <c r="BHZ70" i="33"/>
  <c r="BHF64" i="33"/>
  <c r="BGV69" i="33"/>
  <c r="BHF69" i="33"/>
  <c r="BGV49" i="33"/>
  <c r="BGV54" i="33"/>
  <c r="BGV62" i="33"/>
  <c r="BHZ53" i="33"/>
  <c r="BHP33" i="33"/>
  <c r="BHP63" i="33"/>
  <c r="BHP57" i="33"/>
  <c r="BHZ41" i="33"/>
  <c r="BHP60" i="33"/>
  <c r="BGV35" i="33"/>
  <c r="BHT107" i="33"/>
  <c r="BHF18" i="33"/>
  <c r="BHF43" i="33"/>
  <c r="BHP22" i="33"/>
  <c r="BHZ57" i="33"/>
  <c r="BHZ26" i="33"/>
  <c r="BHO114" i="33"/>
  <c r="BGV65" i="33"/>
  <c r="BHF27" i="33"/>
  <c r="BGW107" i="33"/>
  <c r="BGV19" i="33"/>
  <c r="BHP34" i="33"/>
  <c r="BHZ36" i="33"/>
  <c r="BHF37" i="33"/>
  <c r="BHZ44" i="33"/>
  <c r="BHZ88" i="33"/>
  <c r="BHZ86" i="33"/>
  <c r="BHZ68" i="33"/>
  <c r="BGV74" i="33"/>
  <c r="BHF87" i="33"/>
  <c r="BHP66" i="33"/>
  <c r="BGV80" i="33"/>
  <c r="BHF68" i="33"/>
  <c r="BHZ48" i="33"/>
  <c r="BHP56" i="33"/>
  <c r="BHP31" i="33"/>
  <c r="BGV57" i="33"/>
  <c r="BHF62" i="33"/>
  <c r="BHZ55" i="33"/>
  <c r="BHZ56" i="33"/>
  <c r="BGV50" i="33"/>
  <c r="BHZ37" i="33"/>
  <c r="BHF31" i="33"/>
  <c r="BHF57" i="33"/>
  <c r="BHH106" i="33"/>
  <c r="BHF26" i="33"/>
  <c r="BHO105" i="33"/>
  <c r="BHZ20" i="33"/>
  <c r="BHP46" i="33"/>
  <c r="BGV17" i="33"/>
  <c r="BGW109" i="33"/>
  <c r="BHZ40" i="33"/>
  <c r="BHZ35" i="33"/>
  <c r="BGV33" i="33"/>
  <c r="BHP41" i="33"/>
  <c r="BHZ69" i="33"/>
  <c r="BHP89" i="33"/>
  <c r="BHP86" i="33"/>
  <c r="BHZ78" i="33"/>
  <c r="BHZ66" i="33"/>
  <c r="BHP87" i="33"/>
  <c r="BHZ89" i="33"/>
  <c r="BHF86" i="33"/>
  <c r="BHP82" i="33"/>
  <c r="BHZ65" i="33"/>
  <c r="BHF63" i="33"/>
  <c r="BHP61" i="33"/>
  <c r="BHF65" i="33"/>
  <c r="BGV47" i="33"/>
  <c r="BHP48" i="33"/>
  <c r="BHP29" i="33"/>
  <c r="BGV63" i="33"/>
  <c r="BHP59" i="33"/>
  <c r="BGV43" i="33"/>
  <c r="BHF25" i="33"/>
  <c r="BGM110" i="33"/>
  <c r="BGM108" i="33"/>
  <c r="BGM106" i="33"/>
  <c r="BGM109" i="33"/>
  <c r="BGM114" i="33"/>
  <c r="BGM107" i="33"/>
  <c r="BGM105" i="33"/>
  <c r="BGV32" i="33"/>
  <c r="BHF17" i="33"/>
  <c r="BGV21" i="33"/>
  <c r="BHH108" i="33"/>
  <c r="BHO107" i="33"/>
  <c r="BHF32" i="33"/>
  <c r="BHF59" i="33"/>
  <c r="BGV16" i="33"/>
  <c r="BGW106" i="33"/>
  <c r="BIN106" i="33"/>
  <c r="BHF29" i="33"/>
  <c r="BHP16" i="33"/>
  <c r="BHZ85" i="33"/>
  <c r="BHP84" i="33"/>
  <c r="BGV77" i="33"/>
  <c r="BGV66" i="33"/>
  <c r="BGV64" i="33"/>
  <c r="BGV76" i="33"/>
  <c r="BHP73" i="33"/>
  <c r="BHZ46" i="33"/>
  <c r="BHF49" i="33"/>
  <c r="BGV45" i="33"/>
  <c r="BHF53" i="33"/>
  <c r="BHP42" i="33"/>
  <c r="BGV56" i="33"/>
  <c r="BHP27" i="33"/>
  <c r="BHZ60" i="33"/>
  <c r="BHF55" i="33"/>
  <c r="BHP58" i="33"/>
  <c r="BHZ42" i="33"/>
  <c r="BHG106" i="33"/>
  <c r="BHF44" i="33"/>
  <c r="BHZ19" i="33"/>
  <c r="BHH110" i="33"/>
  <c r="BHO109" i="33"/>
  <c r="BHF40" i="33"/>
  <c r="BGW108" i="33"/>
  <c r="BIN108" i="33"/>
  <c r="BHZ16" i="33"/>
  <c r="BHF42" i="33"/>
  <c r="BGV86" i="33"/>
  <c r="BGV68" i="33"/>
  <c r="BHP76" i="33"/>
  <c r="BHF74" i="33"/>
  <c r="BHP85" i="33"/>
  <c r="BHZ90" i="33"/>
  <c r="BHF84" i="33"/>
  <c r="BGV90" i="33"/>
  <c r="BHP83" i="33"/>
  <c r="BHZ81" i="33"/>
  <c r="BHZ80" i="33"/>
  <c r="BHF81" i="33"/>
  <c r="BHZ74" i="33"/>
  <c r="BHF67" i="33"/>
  <c r="BHF82" i="33"/>
  <c r="BHP47" i="33"/>
  <c r="BHP69" i="33"/>
  <c r="BHP44" i="33"/>
  <c r="BHZ49" i="33"/>
  <c r="BGV48" i="33"/>
  <c r="BHP51" i="33"/>
  <c r="BHP25" i="33"/>
  <c r="BGV44" i="33"/>
  <c r="BHZ51" i="33"/>
  <c r="BGV24" i="33"/>
  <c r="BHZ30" i="33"/>
  <c r="BHP24" i="33"/>
  <c r="BGV46" i="33"/>
  <c r="BGV36" i="33"/>
  <c r="BHZ28" i="33"/>
  <c r="BHP39" i="33"/>
  <c r="BGL46" i="33"/>
  <c r="BGL50" i="33"/>
  <c r="BGL47" i="33"/>
  <c r="BGL20" i="33"/>
  <c r="BGL78" i="33"/>
  <c r="BGL69" i="33"/>
  <c r="BGL85" i="33"/>
  <c r="BGL35" i="33"/>
  <c r="BGL34" i="33"/>
  <c r="BGL83" i="33"/>
  <c r="BGL70" i="33"/>
  <c r="BGL60" i="33"/>
  <c r="BGL19" i="33"/>
  <c r="BGL32" i="33"/>
  <c r="BGL65" i="33"/>
  <c r="BGL79" i="33"/>
  <c r="BGL41" i="33"/>
  <c r="BGL67" i="33"/>
  <c r="BGL54" i="33"/>
  <c r="BGC109" i="33"/>
  <c r="BGC110" i="33"/>
  <c r="BGC114" i="33"/>
  <c r="BGC105" i="33"/>
  <c r="BGC106" i="33"/>
  <c r="BGC107" i="33"/>
  <c r="BGC108" i="33"/>
  <c r="BGL26" i="33"/>
  <c r="BGL57" i="33"/>
  <c r="BGL61" i="33"/>
  <c r="BGL91" i="33"/>
  <c r="BGL82" i="33"/>
  <c r="BGL44" i="33"/>
  <c r="BGL16" i="33"/>
  <c r="BGL48" i="33"/>
  <c r="BGL86" i="33"/>
  <c r="BGL59" i="33"/>
  <c r="BGL29" i="33"/>
  <c r="BGL64" i="33"/>
  <c r="BGL63" i="33"/>
  <c r="BGF114" i="33"/>
  <c r="BGF105" i="33"/>
  <c r="BGF106" i="33"/>
  <c r="BGF107" i="33"/>
  <c r="BGF108" i="33"/>
  <c r="BGF109" i="33"/>
  <c r="BGF110" i="33"/>
  <c r="BGL42" i="33"/>
  <c r="BGL87" i="33"/>
  <c r="BGL51" i="33"/>
  <c r="BGL55" i="33"/>
  <c r="BGL23" i="33"/>
  <c r="BGL58" i="33"/>
  <c r="BGL36" i="33"/>
  <c r="BGL80" i="33"/>
  <c r="BGL53" i="33"/>
  <c r="BGL43" i="33"/>
  <c r="BGL52" i="33"/>
  <c r="BGD110" i="33"/>
  <c r="BGD114" i="33"/>
  <c r="BGD105" i="33"/>
  <c r="BGD106" i="33"/>
  <c r="BGD107" i="33"/>
  <c r="BGD108" i="33"/>
  <c r="BGD109" i="33"/>
  <c r="BGL38" i="33"/>
  <c r="BGL30" i="33"/>
  <c r="BGL49" i="33"/>
  <c r="BGL74" i="33"/>
  <c r="BGL27" i="33"/>
  <c r="BGL81" i="33"/>
  <c r="BGL45" i="33"/>
  <c r="BGL73" i="33"/>
  <c r="BGL72" i="33"/>
  <c r="BGL22" i="33"/>
  <c r="BGL31" i="33"/>
  <c r="BGL24" i="33"/>
  <c r="BGL25" i="33"/>
  <c r="BGL68" i="33"/>
  <c r="BGK107" i="33"/>
  <c r="BGK108" i="33"/>
  <c r="BGK109" i="33"/>
  <c r="BGK110" i="33"/>
  <c r="BGK114" i="33"/>
  <c r="BGK105" i="33"/>
  <c r="BGL15" i="33"/>
  <c r="BGK106" i="33"/>
  <c r="BGL39" i="33"/>
  <c r="BGL37" i="33"/>
  <c r="BGL89" i="33"/>
  <c r="BGL88" i="33"/>
  <c r="BGL66" i="33"/>
  <c r="BGL90" i="33"/>
  <c r="BGL18" i="33"/>
  <c r="BGL62" i="33"/>
  <c r="BGL75" i="33"/>
  <c r="BGL33" i="33"/>
  <c r="BGL28" i="33"/>
  <c r="BGL17" i="33"/>
  <c r="BGL40" i="33"/>
  <c r="BGL76" i="33"/>
  <c r="BGL84" i="33"/>
  <c r="BGL56" i="33"/>
  <c r="BGL21" i="33"/>
  <c r="BGL77" i="33"/>
  <c r="BGL71" i="33"/>
  <c r="BGB64" i="33"/>
  <c r="BGB74" i="33"/>
  <c r="BGB69" i="33"/>
  <c r="BGB67" i="33"/>
  <c r="BGB30" i="33"/>
  <c r="BGB68" i="33"/>
  <c r="BGB63" i="33"/>
  <c r="BGB41" i="33"/>
  <c r="BGB28" i="33"/>
  <c r="BFT105" i="33"/>
  <c r="BGB90" i="33"/>
  <c r="BGB55" i="33"/>
  <c r="BFT107" i="33"/>
  <c r="BGB62" i="33"/>
  <c r="BGB29" i="33"/>
  <c r="BGB71" i="33"/>
  <c r="BGB53" i="33"/>
  <c r="BGB24" i="33"/>
  <c r="BGB81" i="33"/>
  <c r="BGB78" i="33"/>
  <c r="BFT106" i="33"/>
  <c r="BGB43" i="33"/>
  <c r="BGB57" i="33"/>
  <c r="BGB50" i="33"/>
  <c r="BGB51" i="33"/>
  <c r="BGB88" i="33"/>
  <c r="BGB75" i="33"/>
  <c r="BGB72" i="33"/>
  <c r="BGB37" i="33"/>
  <c r="BGB45" i="33"/>
  <c r="BGB65" i="33"/>
  <c r="BGB76" i="33"/>
  <c r="BGB18" i="33"/>
  <c r="BFV114" i="33"/>
  <c r="BFV105" i="33"/>
  <c r="BFV106" i="33"/>
  <c r="BFV107" i="33"/>
  <c r="BFV110" i="33"/>
  <c r="BFV108" i="33"/>
  <c r="BFV109" i="33"/>
  <c r="BGB66" i="33"/>
  <c r="BGB31" i="33"/>
  <c r="BGB27" i="33"/>
  <c r="BGB44" i="33"/>
  <c r="BFT110" i="33"/>
  <c r="BGB34" i="33"/>
  <c r="BGB70" i="33"/>
  <c r="BGB39" i="33"/>
  <c r="BGB60" i="33"/>
  <c r="BGB25" i="33"/>
  <c r="BGB38" i="33"/>
  <c r="BGB40" i="33"/>
  <c r="BGB89" i="33"/>
  <c r="BGB77" i="33"/>
  <c r="BGB49" i="33"/>
  <c r="BGB33" i="33"/>
  <c r="BGB54" i="33"/>
  <c r="BGB91" i="33"/>
  <c r="BGB19" i="33"/>
  <c r="BGB32" i="33"/>
  <c r="BGB83" i="33"/>
  <c r="BGB47" i="33"/>
  <c r="BGB82" i="33"/>
  <c r="BGB20" i="33"/>
  <c r="BGB61" i="33"/>
  <c r="BGB84" i="33"/>
  <c r="BGB87" i="33"/>
  <c r="BGB22" i="33"/>
  <c r="BGB21" i="33"/>
  <c r="BGB48" i="33"/>
  <c r="BGB85" i="33"/>
  <c r="BFS109" i="33"/>
  <c r="BFS110" i="33"/>
  <c r="BFS114" i="33"/>
  <c r="BFS105" i="33"/>
  <c r="BFS106" i="33"/>
  <c r="BFS107" i="33"/>
  <c r="BFS108" i="33"/>
  <c r="BGB59" i="33"/>
  <c r="BGB35" i="33"/>
  <c r="BGB56" i="33"/>
  <c r="BGB42" i="33"/>
  <c r="BGB79" i="33"/>
  <c r="BGB86" i="33"/>
  <c r="BGB26" i="33"/>
  <c r="BGB23" i="33"/>
  <c r="BGB58" i="33"/>
  <c r="BGB46" i="33"/>
  <c r="BGB36" i="33"/>
  <c r="BGB73" i="33"/>
  <c r="BGA107" i="33"/>
  <c r="BGA108" i="33"/>
  <c r="BGA109" i="33"/>
  <c r="BGA110" i="33"/>
  <c r="BGA114" i="33"/>
  <c r="BGA105" i="33"/>
  <c r="BGB15" i="33"/>
  <c r="BGA106" i="33"/>
  <c r="BGB80" i="33"/>
  <c r="BGB52" i="33"/>
  <c r="BGB17" i="33"/>
  <c r="BFR34" i="33"/>
  <c r="BFR22" i="33"/>
  <c r="BFR64" i="33"/>
  <c r="BFR52" i="33"/>
  <c r="BFR56" i="33"/>
  <c r="BFR72" i="33"/>
  <c r="BFR49" i="33"/>
  <c r="BFR27" i="33"/>
  <c r="BFR16" i="33"/>
  <c r="BFR77" i="33"/>
  <c r="BFR69" i="33"/>
  <c r="BFR51" i="33"/>
  <c r="BFR66" i="33"/>
  <c r="BFR43" i="33"/>
  <c r="BFR21" i="33"/>
  <c r="BFR33" i="33"/>
  <c r="BFR62" i="33"/>
  <c r="BFR38" i="33"/>
  <c r="BFR68" i="33"/>
  <c r="BFR65" i="33"/>
  <c r="BFR60" i="33"/>
  <c r="BFR37" i="33"/>
  <c r="BFQ107" i="33"/>
  <c r="BFQ108" i="33"/>
  <c r="BFQ109" i="33"/>
  <c r="BFQ110" i="33"/>
  <c r="BFQ105" i="33"/>
  <c r="BFR15" i="33"/>
  <c r="BFQ106" i="33"/>
  <c r="BFR59" i="33"/>
  <c r="BFR57" i="33"/>
  <c r="BFR76" i="33"/>
  <c r="BFR32" i="33"/>
  <c r="BFR39" i="33"/>
  <c r="BFR84" i="33"/>
  <c r="BFR26" i="33"/>
  <c r="BFR54" i="33"/>
  <c r="BFR31" i="33"/>
  <c r="BFR50" i="33"/>
  <c r="BFR44" i="33"/>
  <c r="BFR19" i="33"/>
  <c r="BFR80" i="33"/>
  <c r="BFR90" i="33"/>
  <c r="BFR70" i="33"/>
  <c r="BFR48" i="33"/>
  <c r="BFR25" i="33"/>
  <c r="BFR41" i="33"/>
  <c r="BFR81" i="33"/>
  <c r="BFR88" i="33"/>
  <c r="BFR20" i="33"/>
  <c r="BFR83" i="33"/>
  <c r="BFR89" i="33"/>
  <c r="BFR61" i="33"/>
  <c r="BFR78" i="33"/>
  <c r="BFR42" i="33"/>
  <c r="BFR91" i="33"/>
  <c r="BFI109" i="33"/>
  <c r="BFI110" i="33"/>
  <c r="BFI105" i="33"/>
  <c r="BFI106" i="33"/>
  <c r="BFI107" i="33"/>
  <c r="BFI108" i="33"/>
  <c r="BFJ109" i="33"/>
  <c r="BFR35" i="33"/>
  <c r="BFR71" i="33"/>
  <c r="BFR40" i="33"/>
  <c r="BFR47" i="33"/>
  <c r="BFR17" i="33"/>
  <c r="BFR67" i="33"/>
  <c r="BFR82" i="33"/>
  <c r="BFR55" i="33"/>
  <c r="BFR75" i="33"/>
  <c r="BFR36" i="33"/>
  <c r="BFR85" i="33"/>
  <c r="BFR63" i="33"/>
  <c r="BFR46" i="33"/>
  <c r="BFR86" i="33"/>
  <c r="BFR28" i="33"/>
  <c r="BFR29" i="33"/>
  <c r="BFR18" i="33"/>
  <c r="BFR23" i="33"/>
  <c r="BFR74" i="33"/>
  <c r="BFR30" i="33"/>
  <c r="BFR79" i="33"/>
  <c r="BFR45" i="33"/>
  <c r="BFR87" i="33"/>
  <c r="BFR53" i="33"/>
  <c r="BFR58" i="33"/>
  <c r="CX32" i="32" l="1"/>
  <c r="CG42" i="32"/>
  <c r="CK42" i="32" s="1"/>
  <c r="CP42" i="32"/>
  <c r="CT42" i="32" s="1"/>
  <c r="BIY114" i="33"/>
  <c r="CX42" i="32" s="1"/>
  <c r="CA42" i="32"/>
  <c r="BIZ40" i="33"/>
  <c r="BIZ39" i="33"/>
  <c r="BIZ27" i="33"/>
  <c r="BIZ90" i="33"/>
  <c r="BIZ25" i="33"/>
  <c r="BIZ84" i="33"/>
  <c r="BIZ36" i="33"/>
  <c r="BIZ28" i="33"/>
  <c r="BIZ77" i="33"/>
  <c r="BIY110" i="33"/>
  <c r="BIZ15" i="33"/>
  <c r="BIY105" i="33"/>
  <c r="BIY106" i="33"/>
  <c r="BIY107" i="33"/>
  <c r="BIY108" i="33"/>
  <c r="BIY109" i="33"/>
  <c r="BIZ91" i="33"/>
  <c r="BIZ55" i="33"/>
  <c r="BIZ64" i="33"/>
  <c r="BIZ26" i="33"/>
  <c r="BIZ57" i="33"/>
  <c r="BIZ53" i="33"/>
  <c r="BIZ88" i="33"/>
  <c r="BIZ18" i="33"/>
  <c r="BIZ71" i="33"/>
  <c r="BIZ82" i="33"/>
  <c r="BIZ80" i="33"/>
  <c r="BIZ33" i="33"/>
  <c r="BIZ50" i="33"/>
  <c r="BIZ78" i="33"/>
  <c r="BIZ61" i="33"/>
  <c r="BIZ87" i="33"/>
  <c r="BIZ60" i="33"/>
  <c r="BIZ32" i="33"/>
  <c r="BIZ75" i="33"/>
  <c r="BIZ17" i="33"/>
  <c r="BIZ58" i="33"/>
  <c r="BIZ69" i="33"/>
  <c r="BIZ52" i="33"/>
  <c r="BIZ79" i="33"/>
  <c r="BIZ34" i="33"/>
  <c r="BIZ48" i="33"/>
  <c r="BIZ41" i="33"/>
  <c r="BIZ51" i="33"/>
  <c r="BIZ74" i="33"/>
  <c r="BIZ19" i="33"/>
  <c r="BIZ65" i="33"/>
  <c r="BIZ31" i="33"/>
  <c r="BIZ23" i="33"/>
  <c r="BIZ56" i="33"/>
  <c r="BIZ24" i="33"/>
  <c r="BIZ67" i="33"/>
  <c r="BIZ16" i="33"/>
  <c r="BIZ49" i="33"/>
  <c r="BIZ85" i="33"/>
  <c r="BIZ70" i="33"/>
  <c r="BIZ83" i="33"/>
  <c r="BIZ45" i="33"/>
  <c r="BIZ63" i="33"/>
  <c r="BIZ43" i="33"/>
  <c r="BIZ38" i="33"/>
  <c r="BIZ44" i="33"/>
  <c r="BIZ30" i="33"/>
  <c r="BIZ54" i="33"/>
  <c r="BIZ66" i="33"/>
  <c r="BIZ35" i="33"/>
  <c r="BIZ68" i="33"/>
  <c r="BIZ86" i="33"/>
  <c r="BIZ47" i="33"/>
  <c r="BIZ76" i="33"/>
  <c r="BIZ21" i="33"/>
  <c r="BIZ42" i="33"/>
  <c r="BIZ29" i="33"/>
  <c r="BIZ81" i="33"/>
  <c r="BIZ37" i="33"/>
  <c r="BIZ72" i="33"/>
  <c r="BIZ46" i="33"/>
  <c r="BIZ89" i="33"/>
  <c r="BIZ59" i="33"/>
  <c r="BIZ22" i="33"/>
  <c r="BIZ62" i="33"/>
  <c r="BIZ20" i="33"/>
  <c r="BIZ73" i="33"/>
  <c r="BKG108" i="33"/>
  <c r="BKG105" i="33"/>
  <c r="BKG110" i="33"/>
  <c r="BKG107" i="33"/>
  <c r="BKG109" i="33"/>
  <c r="BKG106" i="33"/>
  <c r="BLA109" i="33"/>
  <c r="BLA106" i="33"/>
  <c r="BLA108" i="33"/>
  <c r="BLA105" i="33"/>
  <c r="BLA110" i="33"/>
  <c r="BLA107" i="33"/>
  <c r="BKQ110" i="33"/>
  <c r="BKQ107" i="33"/>
  <c r="BKQ109" i="33"/>
  <c r="BKQ106" i="33"/>
  <c r="BKQ105" i="33"/>
  <c r="BKQ108" i="33"/>
  <c r="BHP109" i="33"/>
  <c r="BHP107" i="33"/>
  <c r="BHP105" i="33"/>
  <c r="BHP110" i="33"/>
  <c r="BHP108" i="33"/>
  <c r="BHP106" i="33"/>
  <c r="BHZ110" i="33"/>
  <c r="BHZ108" i="33"/>
  <c r="BHZ106" i="33"/>
  <c r="BHZ109" i="33"/>
  <c r="BHZ107" i="33"/>
  <c r="BHZ105" i="33"/>
  <c r="BGV109" i="33"/>
  <c r="BGV107" i="33"/>
  <c r="BGV105" i="33"/>
  <c r="BGV110" i="33"/>
  <c r="BGV108" i="33"/>
  <c r="BGV106" i="33"/>
  <c r="BHF109" i="33"/>
  <c r="BHF107" i="33"/>
  <c r="BHF105" i="33"/>
  <c r="BHF110" i="33"/>
  <c r="BHF108" i="33"/>
  <c r="BHF106" i="33"/>
  <c r="BGL108" i="33"/>
  <c r="BGL109" i="33"/>
  <c r="BGL110" i="33"/>
  <c r="BGL105" i="33"/>
  <c r="BGL106" i="33"/>
  <c r="BGL107" i="33"/>
  <c r="BGB107" i="33"/>
  <c r="BGB108" i="33"/>
  <c r="BGB109" i="33"/>
  <c r="BGB110" i="33"/>
  <c r="BGB105" i="33"/>
  <c r="BGB106" i="33"/>
  <c r="BFR108" i="33"/>
  <c r="BFR109" i="33"/>
  <c r="BFR110" i="33"/>
  <c r="BFR105" i="33"/>
  <c r="BFR106" i="33"/>
  <c r="BFR107" i="33"/>
  <c r="CA38" i="32" l="1"/>
  <c r="CC38" i="32" s="1"/>
  <c r="CP38" i="32"/>
  <c r="CG38" i="32"/>
  <c r="BIF114" i="33"/>
  <c r="CC42" i="32"/>
  <c r="BIZ105" i="33"/>
  <c r="BIZ110" i="33"/>
  <c r="BIZ108" i="33"/>
  <c r="BIZ106" i="33"/>
  <c r="BIZ109" i="33"/>
  <c r="BIZ107" i="33"/>
  <c r="BIF110" i="33"/>
  <c r="BIG15" i="33"/>
  <c r="BIG21" i="33"/>
  <c r="BIG58" i="33"/>
  <c r="BIG73" i="33"/>
  <c r="BIG39" i="33"/>
  <c r="BIG76" i="33"/>
  <c r="BIG18" i="33"/>
  <c r="BIG55" i="33"/>
  <c r="BIG82" i="33"/>
  <c r="BIG24" i="33"/>
  <c r="BIG85" i="33"/>
  <c r="BIG51" i="33"/>
  <c r="BIG88" i="33"/>
  <c r="BIG30" i="33"/>
  <c r="BIG67" i="33"/>
  <c r="BIG69" i="33"/>
  <c r="BIG36" i="33"/>
  <c r="BIG80" i="33"/>
  <c r="BIG63" i="33"/>
  <c r="BIG44" i="33"/>
  <c r="BIG42" i="33"/>
  <c r="BIG79" i="33"/>
  <c r="BIG46" i="33"/>
  <c r="BIG48" i="33"/>
  <c r="BIG26" i="33"/>
  <c r="BIG75" i="33"/>
  <c r="BIG34" i="33"/>
  <c r="BIG54" i="33"/>
  <c r="BIG91" i="33"/>
  <c r="BIG71" i="33"/>
  <c r="BIG32" i="33"/>
  <c r="BIG19" i="33"/>
  <c r="BIG64" i="33"/>
  <c r="BIG70" i="33"/>
  <c r="BIG60" i="33"/>
  <c r="BIG38" i="33"/>
  <c r="BIG87" i="33"/>
  <c r="BIG17" i="33"/>
  <c r="BIG66" i="33"/>
  <c r="BIF105" i="33"/>
  <c r="BIG23" i="33"/>
  <c r="BIG72" i="33"/>
  <c r="BIG50" i="33"/>
  <c r="BIG20" i="33"/>
  <c r="BIG29" i="33"/>
  <c r="BIG78" i="33"/>
  <c r="BIF106" i="33"/>
  <c r="BIG35" i="33"/>
  <c r="BIG84" i="33"/>
  <c r="BIG62" i="33"/>
  <c r="BIG81" i="33"/>
  <c r="BIG41" i="33"/>
  <c r="BIG90" i="33"/>
  <c r="BIF107" i="33"/>
  <c r="BIG37" i="33"/>
  <c r="BIG40" i="33"/>
  <c r="BIG77" i="33"/>
  <c r="BIG68" i="33"/>
  <c r="BIG61" i="33"/>
  <c r="BIG27" i="33"/>
  <c r="BIG57" i="33"/>
  <c r="BIG43" i="33"/>
  <c r="BIG47" i="33"/>
  <c r="BIG33" i="33"/>
  <c r="BIG74" i="33"/>
  <c r="BIG16" i="33"/>
  <c r="BIG53" i="33"/>
  <c r="BIG56" i="33"/>
  <c r="BIF108" i="33"/>
  <c r="BIG59" i="33"/>
  <c r="BIG25" i="33"/>
  <c r="BIG86" i="33"/>
  <c r="BIG28" i="33"/>
  <c r="BIG65" i="33"/>
  <c r="BIG22" i="33"/>
  <c r="BIF109" i="33"/>
  <c r="BIG83" i="33"/>
  <c r="BIG49" i="33"/>
  <c r="BIG45" i="33"/>
  <c r="BIG52" i="33"/>
  <c r="BIG89" i="33"/>
  <c r="BIG31" i="33"/>
  <c r="CX38" i="32" l="1"/>
  <c r="CR38" i="32"/>
  <c r="BIG107" i="33"/>
  <c r="CK38" i="32"/>
  <c r="BIG105" i="33"/>
  <c r="BIG110" i="33"/>
  <c r="BIG108" i="33"/>
  <c r="BIG106" i="33"/>
  <c r="BIG109" i="33"/>
  <c r="BS52" i="32" l="1"/>
  <c r="BS63" i="32"/>
  <c r="BS60" i="32"/>
  <c r="BS56" i="32"/>
  <c r="BS53" i="32"/>
  <c r="BS57" i="32"/>
  <c r="BS61" i="32"/>
  <c r="BS50" i="32"/>
  <c r="BS54" i="32"/>
  <c r="BS58" i="32"/>
  <c r="BS62" i="32"/>
  <c r="BS51" i="32"/>
  <c r="BS59" i="32"/>
  <c r="BS55" i="32"/>
  <c r="BR34" i="8"/>
  <c r="BR40" i="8"/>
  <c r="BR35" i="8"/>
  <c r="BR36" i="8"/>
  <c r="BR37" i="8"/>
  <c r="BR38" i="8"/>
  <c r="BR39" i="8"/>
  <c r="BR41" i="8"/>
  <c r="BR22" i="8"/>
  <c r="BR27" i="8"/>
  <c r="BR29" i="8"/>
  <c r="BR24" i="8"/>
  <c r="BR25" i="8"/>
  <c r="BR26" i="8"/>
  <c r="BR28" i="8"/>
  <c r="BR20" i="8"/>
  <c r="BR23" i="8"/>
  <c r="BR21" i="8"/>
  <c r="AO12" i="3"/>
  <c r="CX40" i="32"/>
  <c r="CX53" i="32"/>
  <c r="CX45" i="32"/>
  <c r="CX46" i="32"/>
  <c r="AK63" i="32"/>
  <c r="AO63" i="32" s="1"/>
  <c r="AO49" i="32"/>
  <c r="CX60" i="32"/>
  <c r="CX49" i="32"/>
  <c r="CX51" i="32"/>
  <c r="CX63" i="32"/>
  <c r="CX57" i="32"/>
  <c r="AK53" i="32"/>
  <c r="AO53" i="32" s="1"/>
  <c r="AK57" i="32"/>
  <c r="AO57" i="32" s="1"/>
  <c r="CX59" i="32"/>
  <c r="CX56" i="32"/>
  <c r="AK61" i="32"/>
  <c r="AO61" i="32" s="1"/>
  <c r="AK56" i="32"/>
  <c r="AO56" i="32" s="1"/>
  <c r="AK52" i="32"/>
  <c r="AO52" i="32" s="1"/>
  <c r="CX50" i="32"/>
  <c r="AK55" i="32"/>
  <c r="AO55" i="32" s="1"/>
  <c r="AK51" i="32"/>
  <c r="AO51" i="32" s="1"/>
  <c r="CX52" i="32"/>
  <c r="AO59" i="32"/>
  <c r="CX62" i="32"/>
  <c r="CX58" i="32"/>
  <c r="AK62" i="32"/>
  <c r="AO62" i="32" s="1"/>
  <c r="AK60" i="32"/>
  <c r="AO60" i="32" s="1"/>
  <c r="CX61" i="32"/>
  <c r="AO50" i="32"/>
  <c r="AK58" i="32"/>
  <c r="AO58" i="32" s="1"/>
  <c r="CX47" i="32"/>
  <c r="AO54" i="32"/>
  <c r="AK46" i="32"/>
  <c r="AO46" i="32" s="1"/>
  <c r="AK40" i="32"/>
  <c r="AO40" i="32" s="1"/>
  <c r="BO46" i="32"/>
  <c r="BS46" i="32" s="1"/>
  <c r="BO41" i="32"/>
  <c r="BS41" i="32" s="1"/>
  <c r="BO36" i="32"/>
  <c r="BS36" i="32" s="1"/>
  <c r="AK38" i="32"/>
  <c r="AO38" i="32" s="1"/>
  <c r="AO32" i="32"/>
  <c r="CX39" i="32"/>
  <c r="BO45" i="32"/>
  <c r="BS45" i="32" s="1"/>
  <c r="BO40" i="32"/>
  <c r="BS40" i="32" s="1"/>
  <c r="BO35" i="32"/>
  <c r="BS35" i="32" s="1"/>
  <c r="AK45" i="32"/>
  <c r="AO45" i="32" s="1"/>
  <c r="AK41" i="32"/>
  <c r="AO41" i="32" s="1"/>
  <c r="BO44" i="32"/>
  <c r="BS44" i="32" s="1"/>
  <c r="BO39" i="32"/>
  <c r="BS39" i="32" s="1"/>
  <c r="BO34" i="32"/>
  <c r="BS34" i="32" s="1"/>
  <c r="AK44" i="32"/>
  <c r="AO44" i="32" s="1"/>
  <c r="BO43" i="32"/>
  <c r="BS43" i="32" s="1"/>
  <c r="BO38" i="32"/>
  <c r="BS38" i="32" s="1"/>
  <c r="BO33" i="32"/>
  <c r="BS33" i="32" s="1"/>
  <c r="AK43" i="32"/>
  <c r="AO43" i="32" s="1"/>
  <c r="AK39" i="32"/>
  <c r="AO39" i="32" s="1"/>
  <c r="AK36" i="32"/>
  <c r="AO36" i="32" s="1"/>
  <c r="CT36" i="32"/>
  <c r="CX36" i="32" s="1"/>
  <c r="BS32" i="32"/>
  <c r="AK35" i="32"/>
  <c r="AO35" i="32" s="1"/>
  <c r="CT35" i="32"/>
  <c r="CX35" i="32" s="1"/>
  <c r="AK34" i="32"/>
  <c r="AO34" i="32" s="1"/>
  <c r="CT34" i="32"/>
  <c r="CX34" i="32" s="1"/>
  <c r="AK33" i="32"/>
  <c r="AO33" i="32" s="1"/>
  <c r="CT33" i="32"/>
  <c r="CX33" i="32" s="1"/>
  <c r="BS37" i="32"/>
  <c r="BS42" i="32"/>
  <c r="AO42" i="32"/>
  <c r="AO37" i="32"/>
  <c r="BS9" i="8" l="1"/>
  <c r="BS8" i="8"/>
  <c r="BS7" i="8"/>
  <c r="BS6" i="8"/>
  <c r="AP8" i="8"/>
  <c r="AP7" i="8"/>
  <c r="BS77" i="8"/>
  <c r="BS71" i="8"/>
  <c r="CV41" i="3"/>
  <c r="CS44" i="3"/>
  <c r="CV44" i="3" s="1"/>
  <c r="CS43" i="3"/>
  <c r="CV43" i="3" s="1"/>
  <c r="CS42" i="3"/>
  <c r="CV42" i="3" s="1"/>
  <c r="CV16" i="3"/>
  <c r="CV15" i="3"/>
  <c r="BC110" i="33" l="1"/>
  <c r="BB110" i="33"/>
  <c r="BC109" i="33"/>
  <c r="BB109" i="33"/>
  <c r="BC108" i="33"/>
  <c r="BB108" i="33"/>
  <c r="BC107" i="33"/>
  <c r="BB107" i="33"/>
  <c r="BC106" i="33"/>
  <c r="BB106" i="33"/>
  <c r="BC105" i="33"/>
  <c r="BB105" i="33"/>
  <c r="ACA105" i="33" l="1"/>
  <c r="ABP105" i="33"/>
  <c r="ABQ105" i="33"/>
  <c r="ABR105" i="33"/>
  <c r="ABS105" i="33"/>
  <c r="ABT105" i="33"/>
  <c r="ABU105" i="33"/>
  <c r="ABV105" i="33"/>
  <c r="ABW105" i="33"/>
  <c r="ABX105" i="33"/>
  <c r="ABY105" i="33"/>
  <c r="ABZ105" i="33"/>
  <c r="AOM110" i="33" l="1"/>
  <c r="AOM109" i="33"/>
  <c r="AOM108" i="33"/>
  <c r="AOM107" i="33"/>
  <c r="AOM106" i="33"/>
  <c r="AOM105" i="33"/>
  <c r="AOP110" i="33"/>
  <c r="AOP109" i="33"/>
  <c r="AOP108" i="33"/>
  <c r="AOP107" i="33"/>
  <c r="AOP106" i="33"/>
  <c r="AOP105" i="33"/>
  <c r="AOJ110" i="33"/>
  <c r="AOJ109" i="33"/>
  <c r="AOJ108" i="33"/>
  <c r="AOJ107" i="33"/>
  <c r="AOJ106" i="33"/>
  <c r="AOJ105" i="33"/>
  <c r="AOG110" i="33"/>
  <c r="AOG109" i="33"/>
  <c r="AOG108" i="33"/>
  <c r="AOG107" i="33"/>
  <c r="AOG106" i="33"/>
  <c r="AOG105" i="33"/>
  <c r="CV55" i="5" l="1"/>
  <c r="CV54" i="5"/>
  <c r="CV35" i="5"/>
  <c r="CV25" i="5"/>
  <c r="CR38" i="5"/>
  <c r="CR37" i="5"/>
  <c r="CR36" i="5"/>
  <c r="CR30" i="5"/>
  <c r="CR28" i="5"/>
  <c r="CR27" i="5"/>
  <c r="CR26" i="5"/>
  <c r="CV19" i="5"/>
  <c r="CV18" i="5"/>
  <c r="CV17" i="5"/>
  <c r="CV16" i="5"/>
  <c r="CV15" i="5"/>
  <c r="BR43" i="5"/>
  <c r="BN47" i="5"/>
  <c r="BN46" i="5"/>
  <c r="BN45" i="5"/>
  <c r="BN44" i="5"/>
  <c r="BN38" i="5"/>
  <c r="BN37" i="5"/>
  <c r="BN36" i="5"/>
  <c r="BN35" i="5"/>
  <c r="BR34" i="5"/>
  <c r="BN31" i="5"/>
  <c r="BR31" i="5" s="1"/>
  <c r="BN29" i="5"/>
  <c r="BR29" i="5" s="1"/>
  <c r="BR27" i="5"/>
  <c r="BH57" i="5"/>
  <c r="BH56" i="5"/>
  <c r="BB57" i="5"/>
  <c r="BB56" i="5"/>
  <c r="AW57" i="5"/>
  <c r="AW56" i="5"/>
  <c r="AW55" i="5"/>
  <c r="AO47" i="5" l="1"/>
  <c r="AO46" i="5"/>
  <c r="AO45" i="5"/>
  <c r="AO43" i="5"/>
  <c r="AO42" i="5"/>
  <c r="AO41" i="5"/>
  <c r="AO40" i="5"/>
  <c r="AO39" i="5"/>
  <c r="AO38" i="5"/>
  <c r="AK33" i="5" l="1"/>
  <c r="AO33" i="5" s="1"/>
  <c r="AK32" i="5"/>
  <c r="AO32" i="5" s="1"/>
  <c r="AK31" i="5"/>
  <c r="AO31" i="5" s="1"/>
  <c r="AK30" i="5"/>
  <c r="AO30" i="5" s="1"/>
  <c r="AK29" i="5"/>
  <c r="AO29" i="5" s="1"/>
  <c r="AK28" i="5"/>
  <c r="AO28" i="5" s="1"/>
  <c r="AK27" i="5"/>
  <c r="AO27" i="5" s="1"/>
  <c r="ALN110" i="33"/>
  <c r="ALN109" i="33"/>
  <c r="ALN108" i="33"/>
  <c r="ALN107" i="33"/>
  <c r="ALN106" i="33"/>
  <c r="ALN105" i="33"/>
  <c r="AOO110" i="33" l="1"/>
  <c r="AOL110" i="33"/>
  <c r="AOI110" i="33"/>
  <c r="AOF110" i="33"/>
  <c r="AOO109" i="33"/>
  <c r="AOL109" i="33"/>
  <c r="AOI109" i="33"/>
  <c r="AOF109" i="33"/>
  <c r="AOO108" i="33"/>
  <c r="AOL108" i="33"/>
  <c r="AOI108" i="33"/>
  <c r="AOF108" i="33"/>
  <c r="AOO107" i="33"/>
  <c r="AOL107" i="33"/>
  <c r="AOI107" i="33"/>
  <c r="AOF107" i="33"/>
  <c r="AOO106" i="33"/>
  <c r="AOL106" i="33"/>
  <c r="AOI106" i="33"/>
  <c r="AOF106" i="33"/>
  <c r="AOO105" i="33"/>
  <c r="AOL105" i="33"/>
  <c r="AOI105" i="33"/>
  <c r="AOF105" i="33"/>
  <c r="AOQ110" i="33" l="1"/>
  <c r="AOQ105" i="33"/>
  <c r="AOQ106" i="33"/>
  <c r="AOQ107" i="33"/>
  <c r="AOQ108" i="33"/>
  <c r="AOQ109" i="33"/>
  <c r="AON110" i="33"/>
  <c r="AON105" i="33"/>
  <c r="AON106" i="33"/>
  <c r="AON107" i="33"/>
  <c r="AON108" i="33"/>
  <c r="AON109" i="33"/>
  <c r="AOK110" i="33"/>
  <c r="AOK105" i="33"/>
  <c r="AOK106" i="33"/>
  <c r="AOK107" i="33"/>
  <c r="AOK108" i="33"/>
  <c r="AOK109" i="33"/>
  <c r="AOH110" i="33"/>
  <c r="AOH105" i="33"/>
  <c r="AOH106" i="33"/>
  <c r="AOH107" i="33"/>
  <c r="AOH108" i="33"/>
  <c r="AOH109" i="33"/>
  <c r="APQ110" i="33" l="1"/>
  <c r="APP110" i="33"/>
  <c r="APO110" i="33"/>
  <c r="APN110" i="33"/>
  <c r="APM110" i="33"/>
  <c r="APL110" i="33"/>
  <c r="APQ109" i="33"/>
  <c r="APP109" i="33"/>
  <c r="APO109" i="33"/>
  <c r="APN109" i="33"/>
  <c r="APM109" i="33"/>
  <c r="APL109" i="33"/>
  <c r="APQ108" i="33"/>
  <c r="APP108" i="33"/>
  <c r="APO108" i="33"/>
  <c r="APN108" i="33"/>
  <c r="APM108" i="33"/>
  <c r="APL108" i="33"/>
  <c r="APQ107" i="33"/>
  <c r="APP107" i="33"/>
  <c r="APO107" i="33"/>
  <c r="APN107" i="33"/>
  <c r="APM107" i="33"/>
  <c r="APL107" i="33"/>
  <c r="APQ106" i="33"/>
  <c r="APP106" i="33"/>
  <c r="APO106" i="33"/>
  <c r="APN106" i="33"/>
  <c r="APM106" i="33"/>
  <c r="APL106" i="33"/>
  <c r="APQ105" i="33"/>
  <c r="APP105" i="33"/>
  <c r="APO105" i="33"/>
  <c r="APN105" i="33"/>
  <c r="APM105" i="33"/>
  <c r="APL105" i="33"/>
  <c r="AOE16" i="33" l="1"/>
  <c r="AOE17" i="33"/>
  <c r="AOE18" i="33"/>
  <c r="AOE19" i="33"/>
  <c r="AOE20" i="33"/>
  <c r="AOE21" i="33"/>
  <c r="AOE22" i="33"/>
  <c r="AOE23" i="33"/>
  <c r="AOE24" i="33"/>
  <c r="AOE25" i="33"/>
  <c r="AOE26" i="33"/>
  <c r="AOE27" i="33"/>
  <c r="AOE28" i="33"/>
  <c r="AOE29" i="33"/>
  <c r="AOE30" i="33"/>
  <c r="AOE31" i="33"/>
  <c r="AOE32" i="33"/>
  <c r="AOE33" i="33"/>
  <c r="AOE34" i="33"/>
  <c r="AOE35" i="33"/>
  <c r="AOE36" i="33"/>
  <c r="AOE37" i="33"/>
  <c r="AOE38" i="33"/>
  <c r="AOE39" i="33"/>
  <c r="AOE40" i="33"/>
  <c r="AOE41" i="33"/>
  <c r="AOE42" i="33"/>
  <c r="AOE43" i="33"/>
  <c r="AOE44" i="33"/>
  <c r="AOE45" i="33"/>
  <c r="AOE46" i="33"/>
  <c r="AOE47" i="33"/>
  <c r="AOE48" i="33"/>
  <c r="AOE49" i="33"/>
  <c r="AOE50" i="33"/>
  <c r="AOE51" i="33"/>
  <c r="AOE52" i="33"/>
  <c r="AOE53" i="33"/>
  <c r="AOE54" i="33"/>
  <c r="AOE55" i="33"/>
  <c r="AOE56" i="33"/>
  <c r="AOE57" i="33"/>
  <c r="AOE58" i="33"/>
  <c r="AOE59" i="33"/>
  <c r="AOE60" i="33"/>
  <c r="AOE61" i="33"/>
  <c r="AOE62" i="33"/>
  <c r="AOE63" i="33"/>
  <c r="AOE64" i="33"/>
  <c r="AOE65" i="33"/>
  <c r="AOE66" i="33"/>
  <c r="AOE67" i="33"/>
  <c r="AOE68" i="33"/>
  <c r="AOE69" i="33"/>
  <c r="AOE70" i="33"/>
  <c r="AOE71" i="33"/>
  <c r="AOE72" i="33"/>
  <c r="AOE73" i="33"/>
  <c r="AOE74" i="33"/>
  <c r="AOE75" i="33"/>
  <c r="AOE76" i="33"/>
  <c r="AOE77" i="33"/>
  <c r="AOE78" i="33"/>
  <c r="AOE79" i="33"/>
  <c r="AOE80" i="33"/>
  <c r="AOE81" i="33"/>
  <c r="AOE82" i="33"/>
  <c r="AOE83" i="33"/>
  <c r="AOE84" i="33"/>
  <c r="AOE85" i="33"/>
  <c r="AOE86" i="33"/>
  <c r="AOE87" i="33"/>
  <c r="AOE88" i="33"/>
  <c r="AOE89" i="33"/>
  <c r="AOE90" i="33"/>
  <c r="AOE91" i="33"/>
  <c r="AOE15" i="33"/>
  <c r="ANL91" i="33" l="1"/>
  <c r="ANL90" i="33"/>
  <c r="ANL89" i="33"/>
  <c r="ANL88" i="33"/>
  <c r="ANL87" i="33"/>
  <c r="ANL86" i="33"/>
  <c r="ANL85" i="33"/>
  <c r="ANL84" i="33"/>
  <c r="ANL83" i="33"/>
  <c r="ANL82" i="33"/>
  <c r="ANL81" i="33"/>
  <c r="ANL80" i="33"/>
  <c r="ANL79" i="33"/>
  <c r="ANL78" i="33"/>
  <c r="ANL77" i="33"/>
  <c r="ANL76" i="33"/>
  <c r="ANL75" i="33"/>
  <c r="ANL74" i="33"/>
  <c r="ANL73" i="33"/>
  <c r="ANL72" i="33"/>
  <c r="ANL71" i="33"/>
  <c r="ANL70" i="33"/>
  <c r="ANL69" i="33"/>
  <c r="ANL68" i="33"/>
  <c r="ANL67" i="33"/>
  <c r="ANL66" i="33"/>
  <c r="ANL65" i="33"/>
  <c r="ANL64" i="33"/>
  <c r="ANL63" i="33"/>
  <c r="ANL62" i="33"/>
  <c r="ANL61" i="33"/>
  <c r="ANL60" i="33"/>
  <c r="ANL59" i="33"/>
  <c r="ANL58" i="33"/>
  <c r="ANL57" i="33"/>
  <c r="ANL56" i="33"/>
  <c r="ANL55" i="33"/>
  <c r="ANL54" i="33"/>
  <c r="ANL53" i="33"/>
  <c r="ANL52" i="33"/>
  <c r="ANL51" i="33"/>
  <c r="ANL50" i="33"/>
  <c r="ANL49" i="33"/>
  <c r="ANL48" i="33"/>
  <c r="ANL47" i="33"/>
  <c r="ANL46" i="33"/>
  <c r="ANL45" i="33"/>
  <c r="ANL44" i="33"/>
  <c r="ANL43" i="33"/>
  <c r="ANL42" i="33"/>
  <c r="ANL41" i="33"/>
  <c r="ANL40" i="33"/>
  <c r="ANL39" i="33"/>
  <c r="ANL38" i="33"/>
  <c r="ANL37" i="33"/>
  <c r="ANL36" i="33"/>
  <c r="ANL35" i="33"/>
  <c r="ANL34" i="33"/>
  <c r="ANL33" i="33"/>
  <c r="ANL32" i="33"/>
  <c r="ANL31" i="33"/>
  <c r="ANL30" i="33"/>
  <c r="ANL29" i="33"/>
  <c r="ANL28" i="33"/>
  <c r="ANL27" i="33"/>
  <c r="ANL26" i="33"/>
  <c r="ANL25" i="33"/>
  <c r="ANL24" i="33"/>
  <c r="ANL23" i="33"/>
  <c r="ANL22" i="33"/>
  <c r="ANL21" i="33"/>
  <c r="ANL20" i="33"/>
  <c r="ANL19" i="33"/>
  <c r="ANL18" i="33"/>
  <c r="ANL17" i="33"/>
  <c r="ANL16" i="33"/>
  <c r="ANL15" i="33"/>
  <c r="ANM50" i="33" l="1"/>
  <c r="ANM63" i="33"/>
  <c r="ANM38" i="33"/>
  <c r="ANM45" i="33"/>
  <c r="ANM62" i="33"/>
  <c r="ANM69" i="33"/>
  <c r="ANM55" i="33"/>
  <c r="ANM86" i="33"/>
  <c r="ANM16" i="33"/>
  <c r="ANM56" i="33"/>
  <c r="ANM39" i="33"/>
  <c r="ANM57" i="33"/>
  <c r="ANM80" i="33"/>
  <c r="ANM27" i="33"/>
  <c r="ANM74" i="33"/>
  <c r="ANM17" i="33"/>
  <c r="ANM20" i="33"/>
  <c r="ANM36" i="33"/>
  <c r="ANM75" i="33"/>
  <c r="ANM35" i="33"/>
  <c r="ANM44" i="33"/>
  <c r="ANM54" i="33"/>
  <c r="ANM72" i="33"/>
  <c r="ANM64" i="33"/>
  <c r="ANM65" i="33"/>
  <c r="ANM84" i="33"/>
  <c r="ANM26" i="33"/>
  <c r="ANM18" i="33"/>
  <c r="ANM19" i="33"/>
  <c r="ANM28" i="33"/>
  <c r="ANM47" i="33"/>
  <c r="ANM66" i="33"/>
  <c r="ANM85" i="33"/>
  <c r="ANM29" i="33"/>
  <c r="ANM48" i="33"/>
  <c r="ANM67" i="33"/>
  <c r="ANM83" i="33"/>
  <c r="ANM30" i="33"/>
  <c r="ANM49" i="33"/>
  <c r="ANM58" i="33"/>
  <c r="ANM76" i="33"/>
  <c r="ANM82" i="33"/>
  <c r="ANM46" i="33"/>
  <c r="ANM21" i="33"/>
  <c r="ANM31" i="33"/>
  <c r="ANM40" i="33"/>
  <c r="ANM59" i="33"/>
  <c r="ANM68" i="33"/>
  <c r="ANM77" i="33"/>
  <c r="ANM87" i="33"/>
  <c r="ANM22" i="33"/>
  <c r="ANM41" i="33"/>
  <c r="ANM60" i="33"/>
  <c r="ANM78" i="33"/>
  <c r="ANM88" i="33"/>
  <c r="ANM42" i="33"/>
  <c r="ANM61" i="33"/>
  <c r="ANM79" i="33"/>
  <c r="ANM89" i="33"/>
  <c r="ANM37" i="33"/>
  <c r="ANM32" i="33"/>
  <c r="ANM24" i="33"/>
  <c r="ANM43" i="33"/>
  <c r="ANM52" i="33"/>
  <c r="ANM70" i="33"/>
  <c r="ANM90" i="33"/>
  <c r="ANM73" i="33"/>
  <c r="ANM23" i="33"/>
  <c r="ANM33" i="33"/>
  <c r="ANM15" i="33"/>
  <c r="ANM25" i="33"/>
  <c r="ANM34" i="33"/>
  <c r="ANM53" i="33"/>
  <c r="ANM71" i="33"/>
  <c r="ANM91" i="33"/>
  <c r="ANM81" i="33"/>
  <c r="ANM51" i="33"/>
  <c r="AMG110" i="33" l="1"/>
  <c r="AMF110" i="33"/>
  <c r="AMG109" i="33"/>
  <c r="AMF109" i="33"/>
  <c r="AMG108" i="33"/>
  <c r="AMF108" i="33"/>
  <c r="AMG107" i="33"/>
  <c r="AMF107" i="33"/>
  <c r="AMG106" i="33"/>
  <c r="AMF106" i="33"/>
  <c r="AMG105" i="33"/>
  <c r="AMF105" i="33"/>
  <c r="ALV110" i="33"/>
  <c r="ALU110" i="33"/>
  <c r="ALV109" i="33"/>
  <c r="ALU109" i="33"/>
  <c r="ALV108" i="33"/>
  <c r="ALU108" i="33"/>
  <c r="ALV107" i="33"/>
  <c r="ALU107" i="33"/>
  <c r="ALV106" i="33"/>
  <c r="ALU106" i="33"/>
  <c r="ALV105" i="33"/>
  <c r="ALU105" i="33"/>
  <c r="ALE110" i="33"/>
  <c r="ALE109" i="33"/>
  <c r="ALE108" i="33"/>
  <c r="ALE107" i="33"/>
  <c r="ALE106" i="33"/>
  <c r="ALE105" i="33"/>
  <c r="ALH66" i="33"/>
  <c r="AKX110" i="33"/>
  <c r="AKX109" i="33"/>
  <c r="AKX108" i="33"/>
  <c r="AKX107" i="33"/>
  <c r="AKX106" i="33"/>
  <c r="AKX105" i="33"/>
  <c r="CQ50" i="1" l="1"/>
  <c r="CQ48" i="1"/>
  <c r="CQ47" i="1"/>
  <c r="CQ46" i="1"/>
  <c r="CQ36" i="1"/>
  <c r="CQ35" i="1"/>
  <c r="CQ34" i="1"/>
  <c r="CQ33" i="1"/>
  <c r="CQ31" i="1"/>
  <c r="CQ30" i="1"/>
  <c r="CQ28" i="1"/>
  <c r="BR33" i="1"/>
  <c r="BN40" i="1"/>
  <c r="BN38" i="1"/>
  <c r="BN36" i="1"/>
  <c r="BN34" i="1"/>
  <c r="BN31" i="1"/>
  <c r="BN29" i="1"/>
  <c r="CS16" i="1" l="1"/>
  <c r="CS17" i="1"/>
  <c r="CS18" i="1"/>
  <c r="CS19" i="1"/>
  <c r="CS20" i="1"/>
  <c r="CS21" i="1"/>
  <c r="CS22" i="1"/>
  <c r="CS23" i="1"/>
  <c r="CS24" i="1"/>
  <c r="CS15" i="1"/>
  <c r="CK16" i="1"/>
  <c r="CK17" i="1"/>
  <c r="CK18" i="1"/>
  <c r="CK19" i="1"/>
  <c r="CK20" i="1"/>
  <c r="CK21" i="1"/>
  <c r="CK22" i="1"/>
  <c r="CK23" i="1"/>
  <c r="CK24" i="1"/>
  <c r="CK15" i="1"/>
  <c r="CC16" i="1"/>
  <c r="CC17" i="1"/>
  <c r="CC18" i="1"/>
  <c r="CC19" i="1"/>
  <c r="CC20" i="1"/>
  <c r="CC21" i="1"/>
  <c r="CC22" i="1"/>
  <c r="CC23" i="1"/>
  <c r="CC24" i="1"/>
  <c r="CC15" i="1"/>
  <c r="BR8" i="1"/>
  <c r="BR7" i="1"/>
  <c r="BR10" i="1"/>
  <c r="BN50" i="1"/>
  <c r="BN51" i="1"/>
  <c r="BN49" i="1"/>
  <c r="BN48" i="1"/>
  <c r="BN47" i="1"/>
  <c r="BN46" i="1"/>
  <c r="BN45" i="1"/>
  <c r="AV49" i="1"/>
  <c r="AV48" i="1"/>
  <c r="AV47" i="1"/>
  <c r="AV46" i="1"/>
  <c r="AV45" i="1"/>
  <c r="AQK119" i="33" l="1"/>
  <c r="AQD119" i="33"/>
  <c r="APW119" i="33"/>
  <c r="APJ119" i="33"/>
  <c r="AOZ119" i="33"/>
  <c r="AOD119" i="33"/>
  <c r="AOB119" i="33"/>
  <c r="ANZ119" i="33"/>
  <c r="ANV119" i="33"/>
  <c r="ANL119" i="33"/>
  <c r="ANB119" i="33"/>
  <c r="AMV119" i="33"/>
  <c r="AMS119" i="33"/>
  <c r="AMQ119" i="33"/>
  <c r="AMO119" i="33"/>
  <c r="AMJ119" i="33"/>
  <c r="AMH119" i="33"/>
  <c r="AMD119" i="33"/>
  <c r="AMB119" i="33"/>
  <c r="ALZ119" i="33"/>
  <c r="ALX119" i="33"/>
  <c r="ALH119" i="33"/>
  <c r="AJN119" i="33"/>
  <c r="AJK119" i="33"/>
  <c r="AJH119" i="33"/>
  <c r="AJE119" i="33"/>
  <c r="AJB119" i="33"/>
  <c r="AIY119" i="33"/>
  <c r="AHZ119" i="33"/>
  <c r="AHW119" i="33"/>
  <c r="AHT119" i="33"/>
  <c r="AHQ119" i="33"/>
  <c r="AHN119" i="33"/>
  <c r="AHK119" i="33"/>
  <c r="AHH119" i="33"/>
  <c r="AHE119" i="33"/>
  <c r="AHB119" i="33"/>
  <c r="AGY119" i="33"/>
  <c r="AGV119" i="33"/>
  <c r="AGS119" i="33"/>
  <c r="AGP119" i="33"/>
  <c r="AGM119" i="33"/>
  <c r="AGJ119" i="33"/>
  <c r="AGG119" i="33"/>
  <c r="AGD119" i="33"/>
  <c r="AGA119" i="33"/>
  <c r="AFX119" i="33"/>
  <c r="AFU119" i="33"/>
  <c r="AFR119" i="33"/>
  <c r="AFO119" i="33"/>
  <c r="AFL119" i="33"/>
  <c r="AFJ119" i="33"/>
  <c r="AFH119" i="33"/>
  <c r="AFF119" i="33"/>
  <c r="AFD119" i="33"/>
  <c r="AFB119" i="33"/>
  <c r="AEZ119" i="33"/>
  <c r="AEX119" i="33"/>
  <c r="AEV119" i="33"/>
  <c r="AES119" i="33"/>
  <c r="AEP119" i="33"/>
  <c r="AEM119" i="33"/>
  <c r="AEG119" i="33"/>
  <c r="AED119" i="33"/>
  <c r="AEA119" i="33"/>
  <c r="ADX119" i="33"/>
  <c r="ADR119" i="33"/>
  <c r="ADH119" i="33"/>
  <c r="ADB119" i="33"/>
  <c r="ACR119" i="33"/>
  <c r="ACJ119" i="33"/>
  <c r="ABZ119" i="33"/>
  <c r="ABN119" i="33"/>
  <c r="ABL119" i="33"/>
  <c r="ABJ119" i="33"/>
  <c r="ABH119" i="33"/>
  <c r="ABF119" i="33"/>
  <c r="ABD119" i="33"/>
  <c r="ABB119" i="33"/>
  <c r="AAZ119" i="33"/>
  <c r="AAX119" i="33"/>
  <c r="AAV119" i="33"/>
  <c r="AAT119" i="33"/>
  <c r="AAR119" i="33"/>
  <c r="AAP119" i="33"/>
  <c r="AAN119" i="33"/>
  <c r="AAL119" i="33"/>
  <c r="AAJ119" i="33"/>
  <c r="ZQ119" i="33"/>
  <c r="ZK119" i="33"/>
  <c r="ZI119" i="33"/>
  <c r="ZF119" i="33"/>
  <c r="ZC119" i="33"/>
  <c r="YZ119" i="33"/>
  <c r="YW119" i="33"/>
  <c r="YT119" i="33"/>
  <c r="YQ119" i="33"/>
  <c r="XV119" i="33"/>
  <c r="XS119" i="33"/>
  <c r="XQ119" i="33"/>
  <c r="XF119" i="33"/>
  <c r="SX119" i="33"/>
  <c r="SU119" i="33"/>
  <c r="OS119" i="33"/>
  <c r="OQ119" i="33"/>
  <c r="ON119" i="33"/>
  <c r="NY119" i="33"/>
  <c r="NU119" i="33"/>
  <c r="NQ119" i="33"/>
  <c r="NM119" i="33"/>
  <c r="NK119" i="33"/>
  <c r="NE119" i="33"/>
  <c r="MY119" i="33"/>
  <c r="MT119" i="33"/>
  <c r="MN119" i="33"/>
  <c r="MH119" i="33"/>
  <c r="MB119" i="33"/>
  <c r="LV119" i="33"/>
  <c r="LP119" i="33"/>
  <c r="LJ119" i="33"/>
  <c r="LF119" i="33"/>
  <c r="KM119" i="33"/>
  <c r="KK119" i="33"/>
  <c r="HM119" i="33"/>
  <c r="HH119" i="33"/>
  <c r="GS119" i="33"/>
  <c r="GN119" i="33"/>
  <c r="GI119" i="33"/>
  <c r="GD119" i="33"/>
  <c r="FY119" i="33"/>
  <c r="FV119" i="33"/>
  <c r="FQ119" i="33"/>
  <c r="FB119" i="33"/>
  <c r="EW119" i="33"/>
  <c r="ER119" i="33"/>
  <c r="EM119" i="33"/>
  <c r="EH119" i="33"/>
  <c r="EE119" i="33"/>
  <c r="EB119" i="33"/>
  <c r="DY119" i="33"/>
  <c r="DW119" i="33"/>
  <c r="DU119" i="33"/>
  <c r="DS119" i="33"/>
  <c r="DQ119" i="33"/>
  <c r="DO119" i="33"/>
  <c r="DL119" i="33"/>
  <c r="DJ119" i="33"/>
  <c r="DG119" i="33"/>
  <c r="DD119" i="33"/>
  <c r="DA119" i="33"/>
  <c r="CY119" i="33"/>
  <c r="CX119" i="33"/>
  <c r="CW119" i="33"/>
  <c r="CU119" i="33"/>
  <c r="CR119" i="33"/>
  <c r="CQ119" i="33"/>
  <c r="CP119" i="33"/>
  <c r="CN119" i="33"/>
  <c r="CL119" i="33"/>
  <c r="CI119" i="33"/>
  <c r="CF119" i="33"/>
  <c r="CC119" i="33"/>
  <c r="BZ119" i="33"/>
  <c r="BW119" i="33"/>
  <c r="BT119" i="33"/>
  <c r="BQ119" i="33"/>
  <c r="BN119" i="33"/>
  <c r="BK119" i="33"/>
  <c r="BH119" i="33"/>
  <c r="BE119" i="33"/>
  <c r="AZ119" i="33"/>
  <c r="AX119" i="33"/>
  <c r="AV119" i="33"/>
  <c r="AR119" i="33"/>
  <c r="AP119" i="33"/>
  <c r="AM119" i="33"/>
  <c r="AJ119" i="33"/>
  <c r="AG119" i="33"/>
  <c r="AE119" i="33"/>
  <c r="W119" i="33"/>
  <c r="T119" i="33"/>
  <c r="L119" i="33"/>
  <c r="I119" i="33"/>
  <c r="AQL118" i="33"/>
  <c r="AQL119" i="33" s="1"/>
  <c r="AQK118" i="33"/>
  <c r="AQJ118" i="33"/>
  <c r="AQJ119" i="33" s="1"/>
  <c r="AQI118" i="33"/>
  <c r="AQI119" i="33" s="1"/>
  <c r="AQH118" i="33"/>
  <c r="AQH119" i="33" s="1"/>
  <c r="AQG118" i="33"/>
  <c r="AQG119" i="33" s="1"/>
  <c r="AQF118" i="33"/>
  <c r="AQF119" i="33" s="1"/>
  <c r="AQE118" i="33"/>
  <c r="AQE119" i="33" s="1"/>
  <c r="AQD118" i="33"/>
  <c r="AQC118" i="33"/>
  <c r="AQC119" i="33" s="1"/>
  <c r="AQB118" i="33"/>
  <c r="AQB119" i="33" s="1"/>
  <c r="AQA118" i="33"/>
  <c r="AQA119" i="33" s="1"/>
  <c r="APZ118" i="33"/>
  <c r="APZ119" i="33" s="1"/>
  <c r="APY118" i="33"/>
  <c r="APY119" i="33" s="1"/>
  <c r="APX118" i="33"/>
  <c r="APX119" i="33" s="1"/>
  <c r="APW118" i="33"/>
  <c r="APV118" i="33"/>
  <c r="APV119" i="33" s="1"/>
  <c r="APU118" i="33"/>
  <c r="APU119" i="33" s="1"/>
  <c r="APT118" i="33"/>
  <c r="APT119" i="33" s="1"/>
  <c r="APS118" i="33"/>
  <c r="APS119" i="33" s="1"/>
  <c r="APR118" i="33"/>
  <c r="APR119" i="33" s="1"/>
  <c r="APK118" i="33"/>
  <c r="APK119" i="33" s="1"/>
  <c r="APJ118" i="33"/>
  <c r="API118" i="33"/>
  <c r="API119" i="33" s="1"/>
  <c r="APH118" i="33"/>
  <c r="APH119" i="33" s="1"/>
  <c r="APG118" i="33"/>
  <c r="APG119" i="33" s="1"/>
  <c r="APF118" i="33"/>
  <c r="APF119" i="33" s="1"/>
  <c r="APE118" i="33"/>
  <c r="APE119" i="33" s="1"/>
  <c r="APD118" i="33"/>
  <c r="APD119" i="33" s="1"/>
  <c r="APC118" i="33"/>
  <c r="APC119" i="33" s="1"/>
  <c r="APB118" i="33"/>
  <c r="APB119" i="33" s="1"/>
  <c r="APA118" i="33"/>
  <c r="APA119" i="33" s="1"/>
  <c r="AOZ118" i="33"/>
  <c r="AOY118" i="33"/>
  <c r="AOY119" i="33" s="1"/>
  <c r="AOX118" i="33"/>
  <c r="AOX119" i="33" s="1"/>
  <c r="AOW118" i="33"/>
  <c r="AOW119" i="33" s="1"/>
  <c r="AOV118" i="33"/>
  <c r="AOV119" i="33" s="1"/>
  <c r="AOU118" i="33"/>
  <c r="AOU119" i="33" s="1"/>
  <c r="AOT118" i="33"/>
  <c r="AOT119" i="33" s="1"/>
  <c r="AOS118" i="33"/>
  <c r="AOS119" i="33" s="1"/>
  <c r="AOR118" i="33"/>
  <c r="AOR119" i="33" s="1"/>
  <c r="AOE118" i="33"/>
  <c r="AOE119" i="33" s="1"/>
  <c r="AOD118" i="33"/>
  <c r="AOC118" i="33"/>
  <c r="AOC119" i="33" s="1"/>
  <c r="AOB118" i="33"/>
  <c r="AOA118" i="33"/>
  <c r="AOA119" i="33" s="1"/>
  <c r="ANZ118" i="33"/>
  <c r="ANY118" i="33"/>
  <c r="ANY119" i="33" s="1"/>
  <c r="ANX118" i="33"/>
  <c r="ANX119" i="33" s="1"/>
  <c r="ANW118" i="33"/>
  <c r="ANW119" i="33" s="1"/>
  <c r="ANV118" i="33"/>
  <c r="ANU118" i="33"/>
  <c r="ANU119" i="33" s="1"/>
  <c r="ANT118" i="33"/>
  <c r="ANT119" i="33" s="1"/>
  <c r="ANS118" i="33"/>
  <c r="ANS119" i="33" s="1"/>
  <c r="ANR118" i="33"/>
  <c r="ANR119" i="33" s="1"/>
  <c r="ANQ118" i="33"/>
  <c r="ANQ119" i="33" s="1"/>
  <c r="ANP118" i="33"/>
  <c r="ANP119" i="33" s="1"/>
  <c r="ANO118" i="33"/>
  <c r="ANO119" i="33" s="1"/>
  <c r="ANN118" i="33"/>
  <c r="ANN119" i="33" s="1"/>
  <c r="ANM118" i="33"/>
  <c r="ANM119" i="33" s="1"/>
  <c r="ANL118" i="33"/>
  <c r="ANK118" i="33"/>
  <c r="ANK119" i="33" s="1"/>
  <c r="ANJ118" i="33"/>
  <c r="ANJ119" i="33" s="1"/>
  <c r="ANI118" i="33"/>
  <c r="ANI119" i="33" s="1"/>
  <c r="ANH118" i="33"/>
  <c r="ANH119" i="33" s="1"/>
  <c r="ANG118" i="33"/>
  <c r="ANG119" i="33" s="1"/>
  <c r="ANF118" i="33"/>
  <c r="ANF119" i="33" s="1"/>
  <c r="ANE118" i="33"/>
  <c r="ANE119" i="33" s="1"/>
  <c r="AND118" i="33"/>
  <c r="AND119" i="33" s="1"/>
  <c r="ANC118" i="33"/>
  <c r="ANC119" i="33" s="1"/>
  <c r="ANB118" i="33"/>
  <c r="ANA118" i="33"/>
  <c r="ANA119" i="33" s="1"/>
  <c r="AMZ118" i="33"/>
  <c r="AMZ119" i="33" s="1"/>
  <c r="AMY118" i="33"/>
  <c r="AMY119" i="33" s="1"/>
  <c r="AMX118" i="33"/>
  <c r="AMX119" i="33" s="1"/>
  <c r="AMW118" i="33"/>
  <c r="AMW119" i="33" s="1"/>
  <c r="AMV118" i="33"/>
  <c r="AMU118" i="33"/>
  <c r="AMU119" i="33" s="1"/>
  <c r="AMT118" i="33"/>
  <c r="AMT119" i="33" s="1"/>
  <c r="AMS118" i="33"/>
  <c r="AMR118" i="33"/>
  <c r="AMR119" i="33" s="1"/>
  <c r="AMQ118" i="33"/>
  <c r="AMP118" i="33"/>
  <c r="AMP119" i="33" s="1"/>
  <c r="AMO118" i="33"/>
  <c r="AMN118" i="33"/>
  <c r="AMN119" i="33" s="1"/>
  <c r="AMM118" i="33"/>
  <c r="AMM119" i="33" s="1"/>
  <c r="AML118" i="33"/>
  <c r="AML119" i="33" s="1"/>
  <c r="AMK118" i="33"/>
  <c r="AMK119" i="33" s="1"/>
  <c r="AMJ118" i="33"/>
  <c r="AMI118" i="33"/>
  <c r="AMI119" i="33" s="1"/>
  <c r="AMH118" i="33"/>
  <c r="AME118" i="33"/>
  <c r="AME119" i="33" s="1"/>
  <c r="AMD118" i="33"/>
  <c r="AMC118" i="33"/>
  <c r="AMC119" i="33" s="1"/>
  <c r="AMB118" i="33"/>
  <c r="AMA118" i="33"/>
  <c r="AMA119" i="33" s="1"/>
  <c r="ALZ118" i="33"/>
  <c r="ALY118" i="33"/>
  <c r="ALY119" i="33" s="1"/>
  <c r="ALX118" i="33"/>
  <c r="ALW118" i="33"/>
  <c r="ALW119" i="33" s="1"/>
  <c r="ALT118" i="33"/>
  <c r="ALT119" i="33" s="1"/>
  <c r="ALS118" i="33"/>
  <c r="ALS119" i="33" s="1"/>
  <c r="ALR118" i="33"/>
  <c r="ALR119" i="33" s="1"/>
  <c r="ALQ118" i="33"/>
  <c r="ALQ119" i="33" s="1"/>
  <c r="ALP118" i="33"/>
  <c r="ALP119" i="33" s="1"/>
  <c r="ALO118" i="33"/>
  <c r="ALO119" i="33" s="1"/>
  <c r="ALM118" i="33"/>
  <c r="ALM119" i="33" s="1"/>
  <c r="ALL118" i="33"/>
  <c r="ALL119" i="33" s="1"/>
  <c r="ALK118" i="33"/>
  <c r="ALK119" i="33" s="1"/>
  <c r="ALJ118" i="33"/>
  <c r="ALJ119" i="33" s="1"/>
  <c r="ALI118" i="33"/>
  <c r="ALI119" i="33" s="1"/>
  <c r="ALH118" i="33"/>
  <c r="ALG118" i="33"/>
  <c r="ALG119" i="33" s="1"/>
  <c r="ALF118" i="33"/>
  <c r="ALF119" i="33" s="1"/>
  <c r="ALD118" i="33"/>
  <c r="ALD119" i="33" s="1"/>
  <c r="ALC118" i="33"/>
  <c r="ALC119" i="33" s="1"/>
  <c r="ALB118" i="33"/>
  <c r="ALB119" i="33" s="1"/>
  <c r="ALA118" i="33"/>
  <c r="ALA119" i="33" s="1"/>
  <c r="AKZ118" i="33"/>
  <c r="AKZ119" i="33" s="1"/>
  <c r="AKY118" i="33"/>
  <c r="AKY119" i="33" s="1"/>
  <c r="AKW118" i="33"/>
  <c r="AKW119" i="33" s="1"/>
  <c r="AKV118" i="33"/>
  <c r="AKV119" i="33" s="1"/>
  <c r="AKU118" i="33"/>
  <c r="AKU119" i="33" s="1"/>
  <c r="AKT118" i="33"/>
  <c r="AKT119" i="33" s="1"/>
  <c r="AKS118" i="33"/>
  <c r="AKS119" i="33" s="1"/>
  <c r="AKR118" i="33"/>
  <c r="AKR119" i="33" s="1"/>
  <c r="AKQ118" i="33"/>
  <c r="AKQ119" i="33" s="1"/>
  <c r="AKP118" i="33"/>
  <c r="AKP119" i="33" s="1"/>
  <c r="AKO118" i="33"/>
  <c r="AKO119" i="33" s="1"/>
  <c r="AKN118" i="33"/>
  <c r="AKN119" i="33" s="1"/>
  <c r="AKM118" i="33"/>
  <c r="AKM119" i="33" s="1"/>
  <c r="AKL118" i="33"/>
  <c r="AKL119" i="33" s="1"/>
  <c r="AKK118" i="33"/>
  <c r="AKK119" i="33" s="1"/>
  <c r="AKJ118" i="33"/>
  <c r="AKJ119" i="33" s="1"/>
  <c r="AKI118" i="33"/>
  <c r="AKI119" i="33" s="1"/>
  <c r="AKH118" i="33"/>
  <c r="AKH119" i="33" s="1"/>
  <c r="AKG118" i="33"/>
  <c r="AKG119" i="33" s="1"/>
  <c r="AKF118" i="33"/>
  <c r="AKF119" i="33" s="1"/>
  <c r="AKE118" i="33"/>
  <c r="AKE119" i="33" s="1"/>
  <c r="AKD118" i="33"/>
  <c r="AKD119" i="33" s="1"/>
  <c r="AKC118" i="33"/>
  <c r="AKC119" i="33" s="1"/>
  <c r="AKB118" i="33"/>
  <c r="AKB119" i="33" s="1"/>
  <c r="AKA118" i="33"/>
  <c r="AKA119" i="33" s="1"/>
  <c r="AJZ118" i="33"/>
  <c r="AJZ119" i="33" s="1"/>
  <c r="AJY118" i="33"/>
  <c r="AJY119" i="33" s="1"/>
  <c r="AJX118" i="33"/>
  <c r="AJX119" i="33" s="1"/>
  <c r="AJW118" i="33"/>
  <c r="AJW119" i="33" s="1"/>
  <c r="AJV118" i="33"/>
  <c r="AJV119" i="33" s="1"/>
  <c r="AJO118" i="33"/>
  <c r="AJO119" i="33" s="1"/>
  <c r="AJN118" i="33"/>
  <c r="AJM118" i="33"/>
  <c r="AJM119" i="33" s="1"/>
  <c r="AJL118" i="33"/>
  <c r="AJL119" i="33" s="1"/>
  <c r="AJK118" i="33"/>
  <c r="AJJ118" i="33"/>
  <c r="AJJ119" i="33" s="1"/>
  <c r="AJI118" i="33"/>
  <c r="AJI119" i="33" s="1"/>
  <c r="AJH118" i="33"/>
  <c r="AJG118" i="33"/>
  <c r="AJG119" i="33" s="1"/>
  <c r="AJF118" i="33"/>
  <c r="AJF119" i="33" s="1"/>
  <c r="AJE118" i="33"/>
  <c r="AJD118" i="33"/>
  <c r="AJD119" i="33" s="1"/>
  <c r="AJC118" i="33"/>
  <c r="AJC119" i="33" s="1"/>
  <c r="AJB118" i="33"/>
  <c r="AJA118" i="33"/>
  <c r="AJA119" i="33" s="1"/>
  <c r="AIZ118" i="33"/>
  <c r="AIZ119" i="33" s="1"/>
  <c r="AIY118" i="33"/>
  <c r="AIX118" i="33"/>
  <c r="AIX119" i="33" s="1"/>
  <c r="AIK118" i="33"/>
  <c r="AIK119" i="33" s="1"/>
  <c r="AIJ118" i="33"/>
  <c r="AIJ119" i="33" s="1"/>
  <c r="AII118" i="33"/>
  <c r="AII119" i="33" s="1"/>
  <c r="AIH118" i="33"/>
  <c r="AIH119" i="33" s="1"/>
  <c r="AIG118" i="33"/>
  <c r="AIG119" i="33" s="1"/>
  <c r="AIF118" i="33"/>
  <c r="AIF119" i="33" s="1"/>
  <c r="AIE118" i="33"/>
  <c r="AIE119" i="33" s="1"/>
  <c r="AID118" i="33"/>
  <c r="AID119" i="33" s="1"/>
  <c r="AIC118" i="33"/>
  <c r="AIC119" i="33" s="1"/>
  <c r="AIA118" i="33"/>
  <c r="AIA119" i="33" s="1"/>
  <c r="AHZ118" i="33"/>
  <c r="AHX118" i="33"/>
  <c r="AHX119" i="33" s="1"/>
  <c r="AHW118" i="33"/>
  <c r="AHU118" i="33"/>
  <c r="AHU119" i="33" s="1"/>
  <c r="AHT118" i="33"/>
  <c r="AHR118" i="33"/>
  <c r="AHR119" i="33" s="1"/>
  <c r="AHQ118" i="33"/>
  <c r="AHO118" i="33"/>
  <c r="AHO119" i="33" s="1"/>
  <c r="AHN118" i="33"/>
  <c r="AHL118" i="33"/>
  <c r="AHL119" i="33" s="1"/>
  <c r="AHK118" i="33"/>
  <c r="AHI118" i="33"/>
  <c r="AHI119" i="33" s="1"/>
  <c r="AHH118" i="33"/>
  <c r="AHF118" i="33"/>
  <c r="AHF119" i="33" s="1"/>
  <c r="AHE118" i="33"/>
  <c r="AHC118" i="33"/>
  <c r="AHC119" i="33" s="1"/>
  <c r="AHB118" i="33"/>
  <c r="AGZ118" i="33"/>
  <c r="AGZ119" i="33" s="1"/>
  <c r="AGY118" i="33"/>
  <c r="AGW118" i="33"/>
  <c r="AGW119" i="33" s="1"/>
  <c r="AGV118" i="33"/>
  <c r="AGT118" i="33"/>
  <c r="AGT119" i="33" s="1"/>
  <c r="AGS118" i="33"/>
  <c r="AGQ118" i="33"/>
  <c r="AGQ119" i="33" s="1"/>
  <c r="AGP118" i="33"/>
  <c r="AGN118" i="33"/>
  <c r="AGN119" i="33" s="1"/>
  <c r="AGM118" i="33"/>
  <c r="AGK118" i="33"/>
  <c r="AGK119" i="33" s="1"/>
  <c r="AGJ118" i="33"/>
  <c r="AGI118" i="33"/>
  <c r="AGI119" i="33" s="1"/>
  <c r="AGG118" i="33"/>
  <c r="AGE118" i="33"/>
  <c r="AGE119" i="33" s="1"/>
  <c r="AGD118" i="33"/>
  <c r="AGC118" i="33"/>
  <c r="AGC119" i="33" s="1"/>
  <c r="AGB118" i="33"/>
  <c r="AGB119" i="33" s="1"/>
  <c r="AGA118" i="33"/>
  <c r="AFZ118" i="33"/>
  <c r="AFZ119" i="33" s="1"/>
  <c r="AFY118" i="33"/>
  <c r="AFY119" i="33" s="1"/>
  <c r="AFX118" i="33"/>
  <c r="AFW118" i="33"/>
  <c r="AFW119" i="33" s="1"/>
  <c r="AFV118" i="33"/>
  <c r="AFV119" i="33" s="1"/>
  <c r="AFU118" i="33"/>
  <c r="AFT118" i="33"/>
  <c r="AFT119" i="33" s="1"/>
  <c r="AFS118" i="33"/>
  <c r="AFS119" i="33" s="1"/>
  <c r="AFR118" i="33"/>
  <c r="AFQ118" i="33"/>
  <c r="AFQ119" i="33" s="1"/>
  <c r="AFP118" i="33"/>
  <c r="AFP119" i="33" s="1"/>
  <c r="AFO118" i="33"/>
  <c r="AFN118" i="33"/>
  <c r="AFN119" i="33" s="1"/>
  <c r="AFM118" i="33"/>
  <c r="AFM119" i="33" s="1"/>
  <c r="AFL118" i="33"/>
  <c r="AFK118" i="33"/>
  <c r="AFK119" i="33" s="1"/>
  <c r="AFJ118" i="33"/>
  <c r="AFI118" i="33"/>
  <c r="AFI119" i="33" s="1"/>
  <c r="AFH118" i="33"/>
  <c r="AFG118" i="33"/>
  <c r="AFG119" i="33" s="1"/>
  <c r="AFF118" i="33"/>
  <c r="AFE118" i="33"/>
  <c r="AFE119" i="33" s="1"/>
  <c r="AFD118" i="33"/>
  <c r="AFC118" i="33"/>
  <c r="AFC119" i="33" s="1"/>
  <c r="AFB118" i="33"/>
  <c r="AFA118" i="33"/>
  <c r="AFA119" i="33" s="1"/>
  <c r="AEZ118" i="33"/>
  <c r="AEY118" i="33"/>
  <c r="AEY119" i="33" s="1"/>
  <c r="AEX118" i="33"/>
  <c r="AEW118" i="33"/>
  <c r="AEW119" i="33" s="1"/>
  <c r="AEV118" i="33"/>
  <c r="AET118" i="33"/>
  <c r="AET119" i="33" s="1"/>
  <c r="AES118" i="33"/>
  <c r="AEQ118" i="33"/>
  <c r="AEQ119" i="33" s="1"/>
  <c r="AEP118" i="33"/>
  <c r="AEN118" i="33"/>
  <c r="AEN119" i="33" s="1"/>
  <c r="AEM118" i="33"/>
  <c r="AEL118" i="33"/>
  <c r="AEL119" i="33" s="1"/>
  <c r="AEH118" i="33"/>
  <c r="AEH119" i="33" s="1"/>
  <c r="AEG118" i="33"/>
  <c r="AEF118" i="33"/>
  <c r="AEF119" i="33" s="1"/>
  <c r="AEE118" i="33"/>
  <c r="AEE119" i="33" s="1"/>
  <c r="AED118" i="33"/>
  <c r="AEC118" i="33"/>
  <c r="AEC119" i="33" s="1"/>
  <c r="AEB118" i="33"/>
  <c r="AEB119" i="33" s="1"/>
  <c r="AEA118" i="33"/>
  <c r="ADZ118" i="33"/>
  <c r="ADZ119" i="33" s="1"/>
  <c r="ADY118" i="33"/>
  <c r="ADY119" i="33" s="1"/>
  <c r="ADX118" i="33"/>
  <c r="ADW118" i="33"/>
  <c r="ADW119" i="33" s="1"/>
  <c r="ADV118" i="33"/>
  <c r="ADV119" i="33" s="1"/>
  <c r="ADU118" i="33"/>
  <c r="ADU119" i="33" s="1"/>
  <c r="ADT118" i="33"/>
  <c r="ADT119" i="33" s="1"/>
  <c r="ADS118" i="33"/>
  <c r="ADS119" i="33" s="1"/>
  <c r="ADR118" i="33"/>
  <c r="ADQ118" i="33"/>
  <c r="ADQ119" i="33" s="1"/>
  <c r="ADP118" i="33"/>
  <c r="ADP119" i="33" s="1"/>
  <c r="ADO118" i="33"/>
  <c r="ADO119" i="33" s="1"/>
  <c r="ADN118" i="33"/>
  <c r="ADN119" i="33" s="1"/>
  <c r="ADM118" i="33"/>
  <c r="ADM119" i="33" s="1"/>
  <c r="ADL118" i="33"/>
  <c r="ADL119" i="33" s="1"/>
  <c r="ADK118" i="33"/>
  <c r="ADK119" i="33" s="1"/>
  <c r="ADJ118" i="33"/>
  <c r="ADJ119" i="33" s="1"/>
  <c r="ADI118" i="33"/>
  <c r="ADI119" i="33" s="1"/>
  <c r="ADH118" i="33"/>
  <c r="ADG118" i="33"/>
  <c r="ADG119" i="33" s="1"/>
  <c r="ADF118" i="33"/>
  <c r="ADF119" i="33" s="1"/>
  <c r="ADE118" i="33"/>
  <c r="ADE119" i="33" s="1"/>
  <c r="ADD118" i="33"/>
  <c r="ADD119" i="33" s="1"/>
  <c r="ADC118" i="33"/>
  <c r="ADC119" i="33" s="1"/>
  <c r="ADB118" i="33"/>
  <c r="ADA118" i="33"/>
  <c r="ADA119" i="33" s="1"/>
  <c r="ACZ118" i="33"/>
  <c r="ACZ119" i="33" s="1"/>
  <c r="ACY118" i="33"/>
  <c r="ACY119" i="33" s="1"/>
  <c r="ACX118" i="33"/>
  <c r="ACX119" i="33" s="1"/>
  <c r="ACW118" i="33"/>
  <c r="ACW119" i="33" s="1"/>
  <c r="ACV118" i="33"/>
  <c r="ACV119" i="33" s="1"/>
  <c r="ACU118" i="33"/>
  <c r="ACU119" i="33" s="1"/>
  <c r="ACT118" i="33"/>
  <c r="ACT119" i="33" s="1"/>
  <c r="ACS118" i="33"/>
  <c r="ACS119" i="33" s="1"/>
  <c r="ACR118" i="33"/>
  <c r="ACQ118" i="33"/>
  <c r="ACQ119" i="33" s="1"/>
  <c r="ACP118" i="33"/>
  <c r="ACP119" i="33" s="1"/>
  <c r="ACO118" i="33"/>
  <c r="ACO119" i="33" s="1"/>
  <c r="ACN118" i="33"/>
  <c r="ACN119" i="33" s="1"/>
  <c r="ACM118" i="33"/>
  <c r="ACM119" i="33" s="1"/>
  <c r="ACL118" i="33"/>
  <c r="ACL119" i="33" s="1"/>
  <c r="ACK118" i="33"/>
  <c r="ACK119" i="33" s="1"/>
  <c r="ACJ118" i="33"/>
  <c r="ACI118" i="33"/>
  <c r="ACI119" i="33" s="1"/>
  <c r="ACH118" i="33"/>
  <c r="ACH119" i="33" s="1"/>
  <c r="ACG118" i="33"/>
  <c r="ACG119" i="33" s="1"/>
  <c r="ACF118" i="33"/>
  <c r="ACF119" i="33" s="1"/>
  <c r="ACE118" i="33"/>
  <c r="ACE119" i="33" s="1"/>
  <c r="ACD118" i="33"/>
  <c r="ACD119" i="33" s="1"/>
  <c r="ACC118" i="33"/>
  <c r="ACC119" i="33" s="1"/>
  <c r="ACB118" i="33"/>
  <c r="ACB119" i="33" s="1"/>
  <c r="ACA118" i="33"/>
  <c r="ACA119" i="33" s="1"/>
  <c r="ABZ118" i="33"/>
  <c r="ABY118" i="33"/>
  <c r="ABY119" i="33" s="1"/>
  <c r="ABX118" i="33"/>
  <c r="ABX119" i="33" s="1"/>
  <c r="ABW118" i="33"/>
  <c r="ABW119" i="33" s="1"/>
  <c r="ABV118" i="33"/>
  <c r="ABV119" i="33" s="1"/>
  <c r="ABU118" i="33"/>
  <c r="ABU119" i="33" s="1"/>
  <c r="ABT118" i="33"/>
  <c r="ABT119" i="33" s="1"/>
  <c r="ABS118" i="33"/>
  <c r="ABS119" i="33" s="1"/>
  <c r="ABR118" i="33"/>
  <c r="ABR119" i="33" s="1"/>
  <c r="ABQ118" i="33"/>
  <c r="ABQ119" i="33" s="1"/>
  <c r="ABP118" i="33"/>
  <c r="ABP119" i="33" s="1"/>
  <c r="ABO118" i="33"/>
  <c r="ABO119" i="33" s="1"/>
  <c r="ABN118" i="33"/>
  <c r="ABM118" i="33"/>
  <c r="ABM119" i="33" s="1"/>
  <c r="ABL118" i="33"/>
  <c r="ABK118" i="33"/>
  <c r="ABK119" i="33" s="1"/>
  <c r="ABJ118" i="33"/>
  <c r="ABI118" i="33"/>
  <c r="ABI119" i="33" s="1"/>
  <c r="ABH118" i="33"/>
  <c r="ABG118" i="33"/>
  <c r="ABG119" i="33" s="1"/>
  <c r="ABF118" i="33"/>
  <c r="ABE118" i="33"/>
  <c r="ABE119" i="33" s="1"/>
  <c r="ABD118" i="33"/>
  <c r="ABC118" i="33"/>
  <c r="ABC119" i="33" s="1"/>
  <c r="ABB118" i="33"/>
  <c r="ABA118" i="33"/>
  <c r="ABA119" i="33" s="1"/>
  <c r="AAZ118" i="33"/>
  <c r="AAY118" i="33"/>
  <c r="AAY119" i="33" s="1"/>
  <c r="AAX118" i="33"/>
  <c r="AAW118" i="33"/>
  <c r="AAW119" i="33" s="1"/>
  <c r="AAV118" i="33"/>
  <c r="AAU118" i="33"/>
  <c r="AAU119" i="33" s="1"/>
  <c r="AAT118" i="33"/>
  <c r="AAS118" i="33"/>
  <c r="AAS119" i="33" s="1"/>
  <c r="AAR118" i="33"/>
  <c r="AAQ118" i="33"/>
  <c r="AAQ119" i="33" s="1"/>
  <c r="AAP118" i="33"/>
  <c r="AAO118" i="33"/>
  <c r="AAO119" i="33" s="1"/>
  <c r="AAN118" i="33"/>
  <c r="AAM118" i="33"/>
  <c r="AAM119" i="33" s="1"/>
  <c r="AAL118" i="33"/>
  <c r="AAK118" i="33"/>
  <c r="AAK119" i="33" s="1"/>
  <c r="AAJ118" i="33"/>
  <c r="ZS118" i="33"/>
  <c r="ZS119" i="33" s="1"/>
  <c r="ZR118" i="33"/>
  <c r="ZR119" i="33" s="1"/>
  <c r="ZQ118" i="33"/>
  <c r="ZP118" i="33"/>
  <c r="ZP119" i="33" s="1"/>
  <c r="ZO118" i="33"/>
  <c r="ZO119" i="33" s="1"/>
  <c r="ZN118" i="33"/>
  <c r="ZN119" i="33" s="1"/>
  <c r="ZM118" i="33"/>
  <c r="ZL118" i="33"/>
  <c r="ZL119" i="33" s="1"/>
  <c r="ZK118" i="33"/>
  <c r="ZJ118" i="33"/>
  <c r="ZJ119" i="33" s="1"/>
  <c r="ZI118" i="33"/>
  <c r="ZH118" i="33"/>
  <c r="ZH119" i="33" s="1"/>
  <c r="ZG118" i="33"/>
  <c r="ZG119" i="33" s="1"/>
  <c r="ZF118" i="33"/>
  <c r="ZE118" i="33"/>
  <c r="ZE119" i="33" s="1"/>
  <c r="ZD118" i="33"/>
  <c r="ZD119" i="33" s="1"/>
  <c r="ZC118" i="33"/>
  <c r="ZB118" i="33"/>
  <c r="ZB119" i="33" s="1"/>
  <c r="ZA118" i="33"/>
  <c r="ZA119" i="33" s="1"/>
  <c r="YZ118" i="33"/>
  <c r="YY118" i="33"/>
  <c r="YY119" i="33" s="1"/>
  <c r="YX118" i="33"/>
  <c r="YX119" i="33" s="1"/>
  <c r="YW118" i="33"/>
  <c r="YV118" i="33"/>
  <c r="YV119" i="33" s="1"/>
  <c r="YU118" i="33"/>
  <c r="YU119" i="33" s="1"/>
  <c r="YT118" i="33"/>
  <c r="YS118" i="33"/>
  <c r="YS119" i="33" s="1"/>
  <c r="YR118" i="33"/>
  <c r="YR119" i="33" s="1"/>
  <c r="YQ118" i="33"/>
  <c r="YP118" i="33"/>
  <c r="YP119" i="33" s="1"/>
  <c r="XW118" i="33"/>
  <c r="XW119" i="33" s="1"/>
  <c r="XV118" i="33"/>
  <c r="XT118" i="33"/>
  <c r="XT119" i="33" s="1"/>
  <c r="XS118" i="33"/>
  <c r="XR118" i="33"/>
  <c r="XR119" i="33" s="1"/>
  <c r="XQ118" i="33"/>
  <c r="XN118" i="33"/>
  <c r="XN119" i="33" s="1"/>
  <c r="XM118" i="33"/>
  <c r="XM119" i="33" s="1"/>
  <c r="XL118" i="33"/>
  <c r="XL119" i="33" s="1"/>
  <c r="XK118" i="33"/>
  <c r="XK119" i="33" s="1"/>
  <c r="XJ118" i="33"/>
  <c r="XJ119" i="33" s="1"/>
  <c r="XI118" i="33"/>
  <c r="XI119" i="33" s="1"/>
  <c r="XH118" i="33"/>
  <c r="XH119" i="33" s="1"/>
  <c r="XG118" i="33"/>
  <c r="XG119" i="33" s="1"/>
  <c r="XF118" i="33"/>
  <c r="XC118" i="33"/>
  <c r="XC119" i="33" s="1"/>
  <c r="XB118" i="33"/>
  <c r="XB119" i="33" s="1"/>
  <c r="XA118" i="33"/>
  <c r="XA119" i="33" s="1"/>
  <c r="WZ118" i="33"/>
  <c r="WZ119" i="33" s="1"/>
  <c r="WY118" i="33"/>
  <c r="WY119" i="33" s="1"/>
  <c r="WX118" i="33"/>
  <c r="WX119" i="33" s="1"/>
  <c r="WW118" i="33"/>
  <c r="WW119" i="33" s="1"/>
  <c r="SY118" i="33"/>
  <c r="SY119" i="33" s="1"/>
  <c r="SX118" i="33"/>
  <c r="SW118" i="33"/>
  <c r="SW119" i="33" s="1"/>
  <c r="SV118" i="33"/>
  <c r="SV119" i="33" s="1"/>
  <c r="SU118" i="33"/>
  <c r="OT118" i="33"/>
  <c r="OT119" i="33" s="1"/>
  <c r="OS118" i="33"/>
  <c r="OR118" i="33"/>
  <c r="OR119" i="33" s="1"/>
  <c r="OQ118" i="33"/>
  <c r="OP118" i="33"/>
  <c r="OP119" i="33" s="1"/>
  <c r="OO118" i="33"/>
  <c r="OO119" i="33" s="1"/>
  <c r="ON118" i="33"/>
  <c r="OM118" i="33"/>
  <c r="OM119" i="33" s="1"/>
  <c r="NZ118" i="33"/>
  <c r="NZ119" i="33" s="1"/>
  <c r="NY118" i="33"/>
  <c r="NX118" i="33"/>
  <c r="NX119" i="33" s="1"/>
  <c r="NW118" i="33"/>
  <c r="NW119" i="33" s="1"/>
  <c r="NV118" i="33"/>
  <c r="NV119" i="33" s="1"/>
  <c r="NU118" i="33"/>
  <c r="NT118" i="33"/>
  <c r="NT119" i="33" s="1"/>
  <c r="NS118" i="33"/>
  <c r="NS119" i="33" s="1"/>
  <c r="NR118" i="33"/>
  <c r="NR119" i="33" s="1"/>
  <c r="NQ118" i="33"/>
  <c r="NP118" i="33"/>
  <c r="NP119" i="33" s="1"/>
  <c r="NO118" i="33"/>
  <c r="NO119" i="33" s="1"/>
  <c r="NN118" i="33"/>
  <c r="NN119" i="33" s="1"/>
  <c r="NM118" i="33"/>
  <c r="NL118" i="33"/>
  <c r="NL119" i="33" s="1"/>
  <c r="NK118" i="33"/>
  <c r="NJ118" i="33"/>
  <c r="NJ119" i="33" s="1"/>
  <c r="NI118" i="33"/>
  <c r="NI119" i="33" s="1"/>
  <c r="NH118" i="33"/>
  <c r="NH119" i="33" s="1"/>
  <c r="NG118" i="33"/>
  <c r="NG119" i="33" s="1"/>
  <c r="NF118" i="33"/>
  <c r="NF119" i="33" s="1"/>
  <c r="NE118" i="33"/>
  <c r="ND118" i="33"/>
  <c r="ND119" i="33" s="1"/>
  <c r="NC118" i="33"/>
  <c r="NC119" i="33" s="1"/>
  <c r="NB118" i="33"/>
  <c r="NB119" i="33" s="1"/>
  <c r="NA118" i="33"/>
  <c r="NA119" i="33" s="1"/>
  <c r="MZ118" i="33"/>
  <c r="MZ119" i="33" s="1"/>
  <c r="MY118" i="33"/>
  <c r="MX118" i="33"/>
  <c r="MX119" i="33" s="1"/>
  <c r="MW118" i="33"/>
  <c r="MW119" i="33" s="1"/>
  <c r="MV118" i="33"/>
  <c r="MV119" i="33" s="1"/>
  <c r="MU118" i="33"/>
  <c r="MU119" i="33" s="1"/>
  <c r="MT118" i="33"/>
  <c r="MS118" i="33"/>
  <c r="MS119" i="33" s="1"/>
  <c r="MR118" i="33"/>
  <c r="MR119" i="33" s="1"/>
  <c r="MQ118" i="33"/>
  <c r="MQ119" i="33" s="1"/>
  <c r="MP118" i="33"/>
  <c r="MP119" i="33" s="1"/>
  <c r="MO118" i="33"/>
  <c r="MO119" i="33" s="1"/>
  <c r="MN118" i="33"/>
  <c r="MM118" i="33"/>
  <c r="MM119" i="33" s="1"/>
  <c r="ML118" i="33"/>
  <c r="ML119" i="33" s="1"/>
  <c r="MK118" i="33"/>
  <c r="MK119" i="33" s="1"/>
  <c r="MJ118" i="33"/>
  <c r="MJ119" i="33" s="1"/>
  <c r="MI118" i="33"/>
  <c r="MI119" i="33" s="1"/>
  <c r="MH118" i="33"/>
  <c r="MG118" i="33"/>
  <c r="MG119" i="33" s="1"/>
  <c r="MF118" i="33"/>
  <c r="MF119" i="33" s="1"/>
  <c r="ME118" i="33"/>
  <c r="ME119" i="33" s="1"/>
  <c r="MD118" i="33"/>
  <c r="MD119" i="33" s="1"/>
  <c r="MC118" i="33"/>
  <c r="MC119" i="33" s="1"/>
  <c r="MB118" i="33"/>
  <c r="MA118" i="33"/>
  <c r="MA119" i="33" s="1"/>
  <c r="LZ118" i="33"/>
  <c r="LZ119" i="33" s="1"/>
  <c r="LY118" i="33"/>
  <c r="LY119" i="33" s="1"/>
  <c r="LX118" i="33"/>
  <c r="LX119" i="33" s="1"/>
  <c r="LW118" i="33"/>
  <c r="LW119" i="33" s="1"/>
  <c r="LV118" i="33"/>
  <c r="LU118" i="33"/>
  <c r="LU119" i="33" s="1"/>
  <c r="LT118" i="33"/>
  <c r="LT119" i="33" s="1"/>
  <c r="LS118" i="33"/>
  <c r="LS119" i="33" s="1"/>
  <c r="LR118" i="33"/>
  <c r="LR119" i="33" s="1"/>
  <c r="LQ118" i="33"/>
  <c r="LQ119" i="33" s="1"/>
  <c r="LP118" i="33"/>
  <c r="LO118" i="33"/>
  <c r="LO119" i="33" s="1"/>
  <c r="LN118" i="33"/>
  <c r="LN119" i="33" s="1"/>
  <c r="LM118" i="33"/>
  <c r="LM119" i="33" s="1"/>
  <c r="LL118" i="33"/>
  <c r="LL119" i="33" s="1"/>
  <c r="LK118" i="33"/>
  <c r="LK119" i="33" s="1"/>
  <c r="LJ118" i="33"/>
  <c r="LI118" i="33"/>
  <c r="LI119" i="33" s="1"/>
  <c r="LH118" i="33"/>
  <c r="LH119" i="33" s="1"/>
  <c r="LG118" i="33"/>
  <c r="LG119" i="33" s="1"/>
  <c r="LF118" i="33"/>
  <c r="LE118" i="33"/>
  <c r="LE119" i="33" s="1"/>
  <c r="LD118" i="33"/>
  <c r="LD119" i="33" s="1"/>
  <c r="LC118" i="33"/>
  <c r="LC119" i="33" s="1"/>
  <c r="LB118" i="33"/>
  <c r="LB119" i="33" s="1"/>
  <c r="LA118" i="33"/>
  <c r="LA119" i="33" s="1"/>
  <c r="KZ118" i="33"/>
  <c r="KZ119" i="33" s="1"/>
  <c r="KY118" i="33"/>
  <c r="KY119" i="33" s="1"/>
  <c r="KX118" i="33"/>
  <c r="KX119" i="33" s="1"/>
  <c r="KW118" i="33"/>
  <c r="KW119" i="33" s="1"/>
  <c r="KV118" i="33"/>
  <c r="KV119" i="33" s="1"/>
  <c r="KU118" i="33"/>
  <c r="KU119" i="33" s="1"/>
  <c r="KT118" i="33"/>
  <c r="KT119" i="33" s="1"/>
  <c r="KS118" i="33"/>
  <c r="KS119" i="33" s="1"/>
  <c r="KR118" i="33"/>
  <c r="KR119" i="33" s="1"/>
  <c r="KQ118" i="33"/>
  <c r="KQ119" i="33" s="1"/>
  <c r="KP118" i="33"/>
  <c r="KP119" i="33" s="1"/>
  <c r="KO118" i="33"/>
  <c r="KO119" i="33" s="1"/>
  <c r="KN118" i="33"/>
  <c r="KN119" i="33" s="1"/>
  <c r="KM118" i="33"/>
  <c r="KL118" i="33"/>
  <c r="KL119" i="33" s="1"/>
  <c r="KK118" i="33"/>
  <c r="JR118" i="33"/>
  <c r="JR119" i="33" s="1"/>
  <c r="JQ118" i="33"/>
  <c r="JQ119" i="33" s="1"/>
  <c r="JP118" i="33"/>
  <c r="JP119" i="33" s="1"/>
  <c r="JO118" i="33"/>
  <c r="JO119" i="33" s="1"/>
  <c r="JN118" i="33"/>
  <c r="JN119" i="33" s="1"/>
  <c r="JM118" i="33"/>
  <c r="JM119" i="33" s="1"/>
  <c r="JL118" i="33"/>
  <c r="JL119" i="33" s="1"/>
  <c r="JK118" i="33"/>
  <c r="JK119" i="33" s="1"/>
  <c r="JJ118" i="33"/>
  <c r="JJ119" i="33" s="1"/>
  <c r="JI118" i="33"/>
  <c r="JI119" i="33" s="1"/>
  <c r="JH118" i="33"/>
  <c r="JH119" i="33" s="1"/>
  <c r="JG118" i="33"/>
  <c r="JG119" i="33" s="1"/>
  <c r="JF118" i="33"/>
  <c r="JF119" i="33" s="1"/>
  <c r="JE118" i="33"/>
  <c r="JE119" i="33" s="1"/>
  <c r="JD118" i="33"/>
  <c r="JD119" i="33" s="1"/>
  <c r="JC118" i="33"/>
  <c r="JC119" i="33" s="1"/>
  <c r="JB118" i="33"/>
  <c r="JB119" i="33" s="1"/>
  <c r="JA118" i="33"/>
  <c r="JA119" i="33" s="1"/>
  <c r="IZ118" i="33"/>
  <c r="IZ119" i="33" s="1"/>
  <c r="IY118" i="33"/>
  <c r="IY119" i="33" s="1"/>
  <c r="IX118" i="33"/>
  <c r="IX119" i="33" s="1"/>
  <c r="IW118" i="33"/>
  <c r="IW119" i="33" s="1"/>
  <c r="IV118" i="33"/>
  <c r="IV119" i="33" s="1"/>
  <c r="IU118" i="33"/>
  <c r="IU119" i="33" s="1"/>
  <c r="IT118" i="33"/>
  <c r="IT119" i="33" s="1"/>
  <c r="IS118" i="33"/>
  <c r="IS119" i="33" s="1"/>
  <c r="IR118" i="33"/>
  <c r="IR119" i="33" s="1"/>
  <c r="IQ118" i="33"/>
  <c r="IQ119" i="33" s="1"/>
  <c r="IP118" i="33"/>
  <c r="IP119" i="33" s="1"/>
  <c r="IO118" i="33"/>
  <c r="IO119" i="33" s="1"/>
  <c r="IN118" i="33"/>
  <c r="IN119" i="33" s="1"/>
  <c r="IM118" i="33"/>
  <c r="IM119" i="33" s="1"/>
  <c r="IL118" i="33"/>
  <c r="IL119" i="33" s="1"/>
  <c r="IK118" i="33"/>
  <c r="IK119" i="33" s="1"/>
  <c r="IJ118" i="33"/>
  <c r="IJ119" i="33" s="1"/>
  <c r="II118" i="33"/>
  <c r="II119" i="33" s="1"/>
  <c r="HX118" i="33"/>
  <c r="HX119" i="33" s="1"/>
  <c r="HW118" i="33"/>
  <c r="HW119" i="33" s="1"/>
  <c r="HV118" i="33"/>
  <c r="HV119" i="33" s="1"/>
  <c r="HU118" i="33"/>
  <c r="HU119" i="33" s="1"/>
  <c r="HT118" i="33"/>
  <c r="HT119" i="33" s="1"/>
  <c r="HS118" i="33"/>
  <c r="HS119" i="33" s="1"/>
  <c r="HR118" i="33"/>
  <c r="HR119" i="33" s="1"/>
  <c r="HQ118" i="33"/>
  <c r="HQ119" i="33" s="1"/>
  <c r="HP118" i="33"/>
  <c r="HP119" i="33" s="1"/>
  <c r="HO118" i="33"/>
  <c r="HO119" i="33" s="1"/>
  <c r="HN118" i="33"/>
  <c r="HN119" i="33" s="1"/>
  <c r="HM118" i="33"/>
  <c r="HL118" i="33"/>
  <c r="HL119" i="33" s="1"/>
  <c r="HK118" i="33"/>
  <c r="HK119" i="33" s="1"/>
  <c r="HJ118" i="33"/>
  <c r="HJ119" i="33" s="1"/>
  <c r="HI118" i="33"/>
  <c r="HI119" i="33" s="1"/>
  <c r="HH118" i="33"/>
  <c r="HG118" i="33"/>
  <c r="HG119" i="33" s="1"/>
  <c r="HF118" i="33"/>
  <c r="HF119" i="33" s="1"/>
  <c r="HE118" i="33"/>
  <c r="HE119" i="33" s="1"/>
  <c r="HD118" i="33"/>
  <c r="HD119" i="33" s="1"/>
  <c r="HC118" i="33"/>
  <c r="HC119" i="33" s="1"/>
  <c r="HB118" i="33"/>
  <c r="HB119" i="33" s="1"/>
  <c r="HA118" i="33"/>
  <c r="HA119" i="33" s="1"/>
  <c r="GZ118" i="33"/>
  <c r="GZ119" i="33" s="1"/>
  <c r="GY118" i="33"/>
  <c r="GY119" i="33" s="1"/>
  <c r="GX118" i="33"/>
  <c r="GX119" i="33" s="1"/>
  <c r="GW118" i="33"/>
  <c r="GW119" i="33" s="1"/>
  <c r="GV118" i="33"/>
  <c r="GV119" i="33" s="1"/>
  <c r="GU118" i="33"/>
  <c r="GU119" i="33" s="1"/>
  <c r="GT118" i="33"/>
  <c r="GT119" i="33" s="1"/>
  <c r="GS118" i="33"/>
  <c r="GR118" i="33"/>
  <c r="GR119" i="33" s="1"/>
  <c r="GQ118" i="33"/>
  <c r="GQ119" i="33" s="1"/>
  <c r="GP118" i="33"/>
  <c r="GP119" i="33" s="1"/>
  <c r="GO118" i="33"/>
  <c r="GO119" i="33" s="1"/>
  <c r="GN118" i="33"/>
  <c r="GM118" i="33"/>
  <c r="GM119" i="33" s="1"/>
  <c r="GL118" i="33"/>
  <c r="GL119" i="33" s="1"/>
  <c r="GK118" i="33"/>
  <c r="GK119" i="33" s="1"/>
  <c r="GJ118" i="33"/>
  <c r="GJ119" i="33" s="1"/>
  <c r="GI118" i="33"/>
  <c r="GH118" i="33"/>
  <c r="GH119" i="33" s="1"/>
  <c r="GG118" i="33"/>
  <c r="GG119" i="33" s="1"/>
  <c r="GF118" i="33"/>
  <c r="GF119" i="33" s="1"/>
  <c r="GE118" i="33"/>
  <c r="GE119" i="33" s="1"/>
  <c r="GD118" i="33"/>
  <c r="GC118" i="33"/>
  <c r="GC119" i="33" s="1"/>
  <c r="GB118" i="33"/>
  <c r="GB119" i="33" s="1"/>
  <c r="GA118" i="33"/>
  <c r="GA119" i="33" s="1"/>
  <c r="FZ118" i="33"/>
  <c r="FZ119" i="33" s="1"/>
  <c r="FY118" i="33"/>
  <c r="FX118" i="33"/>
  <c r="FX119" i="33" s="1"/>
  <c r="FW118" i="33"/>
  <c r="FW119" i="33" s="1"/>
  <c r="FV118" i="33"/>
  <c r="FU118" i="33"/>
  <c r="FU119" i="33" s="1"/>
  <c r="FT118" i="33"/>
  <c r="FT119" i="33" s="1"/>
  <c r="FS118" i="33"/>
  <c r="FS119" i="33" s="1"/>
  <c r="FR118" i="33"/>
  <c r="FR119" i="33" s="1"/>
  <c r="FQ118" i="33"/>
  <c r="FP118" i="33"/>
  <c r="FP119" i="33" s="1"/>
  <c r="FO118" i="33"/>
  <c r="FO119" i="33" s="1"/>
  <c r="FN118" i="33"/>
  <c r="FN119" i="33" s="1"/>
  <c r="FM118" i="33"/>
  <c r="FM119" i="33" s="1"/>
  <c r="FL118" i="33"/>
  <c r="FL119" i="33" s="1"/>
  <c r="FK118" i="33"/>
  <c r="FK119" i="33" s="1"/>
  <c r="FJ118" i="33"/>
  <c r="FJ119" i="33" s="1"/>
  <c r="FI118" i="33"/>
  <c r="FI119" i="33" s="1"/>
  <c r="FH118" i="33"/>
  <c r="FH119" i="33" s="1"/>
  <c r="FG118" i="33"/>
  <c r="FG119" i="33" s="1"/>
  <c r="FF118" i="33"/>
  <c r="FF119" i="33" s="1"/>
  <c r="FE118" i="33"/>
  <c r="FE119" i="33" s="1"/>
  <c r="FD118" i="33"/>
  <c r="FD119" i="33" s="1"/>
  <c r="FC118" i="33"/>
  <c r="FC119" i="33" s="1"/>
  <c r="FB118" i="33"/>
  <c r="FA118" i="33"/>
  <c r="FA119" i="33" s="1"/>
  <c r="EZ118" i="33"/>
  <c r="EZ119" i="33" s="1"/>
  <c r="EY118" i="33"/>
  <c r="EY119" i="33" s="1"/>
  <c r="EX118" i="33"/>
  <c r="EX119" i="33" s="1"/>
  <c r="EW118" i="33"/>
  <c r="EV118" i="33"/>
  <c r="EV119" i="33" s="1"/>
  <c r="EU118" i="33"/>
  <c r="EU119" i="33" s="1"/>
  <c r="ET118" i="33"/>
  <c r="ET119" i="33" s="1"/>
  <c r="ES118" i="33"/>
  <c r="ES119" i="33" s="1"/>
  <c r="ER118" i="33"/>
  <c r="EQ118" i="33"/>
  <c r="EQ119" i="33" s="1"/>
  <c r="EP118" i="33"/>
  <c r="EP119" i="33" s="1"/>
  <c r="EO118" i="33"/>
  <c r="EO119" i="33" s="1"/>
  <c r="EN118" i="33"/>
  <c r="EN119" i="33" s="1"/>
  <c r="EM118" i="33"/>
  <c r="EL118" i="33"/>
  <c r="EL119" i="33" s="1"/>
  <c r="EK118" i="33"/>
  <c r="EK119" i="33" s="1"/>
  <c r="EJ118" i="33"/>
  <c r="EJ119" i="33" s="1"/>
  <c r="EI118" i="33"/>
  <c r="EI119" i="33" s="1"/>
  <c r="EH118" i="33"/>
  <c r="EG118" i="33"/>
  <c r="EG119" i="33" s="1"/>
  <c r="EF118" i="33"/>
  <c r="EF119" i="33" s="1"/>
  <c r="EE118" i="33"/>
  <c r="ED118" i="33"/>
  <c r="ED119" i="33" s="1"/>
  <c r="EC118" i="33"/>
  <c r="EC119" i="33" s="1"/>
  <c r="EB118" i="33"/>
  <c r="EA118" i="33"/>
  <c r="EA119" i="33" s="1"/>
  <c r="DZ118" i="33"/>
  <c r="DZ119" i="33" s="1"/>
  <c r="DY118" i="33"/>
  <c r="DX118" i="33"/>
  <c r="DX119" i="33" s="1"/>
  <c r="DW118" i="33"/>
  <c r="DV118" i="33"/>
  <c r="DV119" i="33" s="1"/>
  <c r="DU118" i="33"/>
  <c r="DT118" i="33"/>
  <c r="DT119" i="33" s="1"/>
  <c r="DS118" i="33"/>
  <c r="DR118" i="33"/>
  <c r="DR119" i="33" s="1"/>
  <c r="DQ118" i="33"/>
  <c r="DP118" i="33"/>
  <c r="DP119" i="33" s="1"/>
  <c r="DO118" i="33"/>
  <c r="DN118" i="33"/>
  <c r="DN119" i="33" s="1"/>
  <c r="DM118" i="33"/>
  <c r="DM119" i="33" s="1"/>
  <c r="DL118" i="33"/>
  <c r="DK118" i="33"/>
  <c r="DK119" i="33" s="1"/>
  <c r="DJ118" i="33"/>
  <c r="DI118" i="33"/>
  <c r="DI119" i="33" s="1"/>
  <c r="DH118" i="33"/>
  <c r="DH119" i="33" s="1"/>
  <c r="DG118" i="33"/>
  <c r="DF118" i="33"/>
  <c r="DF119" i="33" s="1"/>
  <c r="DE118" i="33"/>
  <c r="DE119" i="33" s="1"/>
  <c r="DD118" i="33"/>
  <c r="DC118" i="33"/>
  <c r="DC119" i="33" s="1"/>
  <c r="DB118" i="33"/>
  <c r="DB119" i="33" s="1"/>
  <c r="DA118" i="33"/>
  <c r="CZ118" i="33"/>
  <c r="CZ119" i="33" s="1"/>
  <c r="CY118" i="33"/>
  <c r="CX118" i="33"/>
  <c r="CW118" i="33"/>
  <c r="CV118" i="33"/>
  <c r="CV119" i="33" s="1"/>
  <c r="CU118" i="33"/>
  <c r="CT118" i="33"/>
  <c r="CT119" i="33" s="1"/>
  <c r="CS118" i="33"/>
  <c r="CS119" i="33" s="1"/>
  <c r="CR118" i="33"/>
  <c r="CQ118" i="33"/>
  <c r="CP118" i="33"/>
  <c r="CO118" i="33"/>
  <c r="CO119" i="33" s="1"/>
  <c r="CN118" i="33"/>
  <c r="CM118" i="33"/>
  <c r="CM119" i="33" s="1"/>
  <c r="CL118" i="33"/>
  <c r="CK118" i="33"/>
  <c r="CK119" i="33" s="1"/>
  <c r="CJ118" i="33"/>
  <c r="CJ119" i="33" s="1"/>
  <c r="CI118" i="33"/>
  <c r="CH118" i="33"/>
  <c r="CH119" i="33" s="1"/>
  <c r="CG118" i="33"/>
  <c r="CG119" i="33" s="1"/>
  <c r="CF118" i="33"/>
  <c r="CE118" i="33"/>
  <c r="CE119" i="33" s="1"/>
  <c r="CD118" i="33"/>
  <c r="CD119" i="33" s="1"/>
  <c r="CC118" i="33"/>
  <c r="CB118" i="33"/>
  <c r="CB119" i="33" s="1"/>
  <c r="CA118" i="33"/>
  <c r="CA119" i="33" s="1"/>
  <c r="BZ118" i="33"/>
  <c r="BY118" i="33"/>
  <c r="BY119" i="33" s="1"/>
  <c r="BX118" i="33"/>
  <c r="BX119" i="33" s="1"/>
  <c r="BW118" i="33"/>
  <c r="BV118" i="33"/>
  <c r="BV119" i="33" s="1"/>
  <c r="BU118" i="33"/>
  <c r="BU119" i="33" s="1"/>
  <c r="BT118" i="33"/>
  <c r="BS118" i="33"/>
  <c r="BS119" i="33" s="1"/>
  <c r="BR118" i="33"/>
  <c r="BR119" i="33" s="1"/>
  <c r="BQ118" i="33"/>
  <c r="BP118" i="33"/>
  <c r="BP119" i="33" s="1"/>
  <c r="BO118" i="33"/>
  <c r="BO119" i="33" s="1"/>
  <c r="BN118" i="33"/>
  <c r="BM118" i="33"/>
  <c r="BM119" i="33" s="1"/>
  <c r="BL118" i="33"/>
  <c r="BL119" i="33" s="1"/>
  <c r="BK118" i="33"/>
  <c r="BJ118" i="33"/>
  <c r="BJ119" i="33" s="1"/>
  <c r="BI118" i="33"/>
  <c r="BI119" i="33" s="1"/>
  <c r="BH118" i="33"/>
  <c r="BG118" i="33"/>
  <c r="BG119" i="33" s="1"/>
  <c r="BF118" i="33"/>
  <c r="BF119" i="33" s="1"/>
  <c r="BE118" i="33"/>
  <c r="BD118" i="33"/>
  <c r="BD119" i="33" s="1"/>
  <c r="BA118" i="33"/>
  <c r="BA119" i="33" s="1"/>
  <c r="AZ118" i="33"/>
  <c r="AY118" i="33"/>
  <c r="AY119" i="33" s="1"/>
  <c r="AX118" i="33"/>
  <c r="AW118" i="33"/>
  <c r="AW119" i="33" s="1"/>
  <c r="AV118" i="33"/>
  <c r="AU118" i="33"/>
  <c r="AU119" i="33" s="1"/>
  <c r="AT118" i="33"/>
  <c r="AT119" i="33" s="1"/>
  <c r="AS118" i="33"/>
  <c r="AS119" i="33" s="1"/>
  <c r="AR118" i="33"/>
  <c r="AQ118" i="33"/>
  <c r="AQ119" i="33" s="1"/>
  <c r="AP118" i="33"/>
  <c r="AN118" i="33"/>
  <c r="AN119" i="33" s="1"/>
  <c r="AM118" i="33"/>
  <c r="AL118" i="33"/>
  <c r="AL119" i="33" s="1"/>
  <c r="AK118" i="33"/>
  <c r="AK119" i="33" s="1"/>
  <c r="AJ118" i="33"/>
  <c r="AI118" i="33"/>
  <c r="AI119" i="33" s="1"/>
  <c r="AH118" i="33"/>
  <c r="AH119" i="33" s="1"/>
  <c r="AG118" i="33"/>
  <c r="AF118" i="33"/>
  <c r="AF119" i="33" s="1"/>
  <c r="AE118" i="33"/>
  <c r="AD118" i="33"/>
  <c r="AD119" i="33" s="1"/>
  <c r="Y118" i="33"/>
  <c r="Y119" i="33" s="1"/>
  <c r="X118" i="33"/>
  <c r="X119" i="33" s="1"/>
  <c r="W118" i="33"/>
  <c r="V118" i="33"/>
  <c r="V119" i="33" s="1"/>
  <c r="U118" i="33"/>
  <c r="U119" i="33" s="1"/>
  <c r="T118" i="33"/>
  <c r="S118" i="33"/>
  <c r="S119" i="33" s="1"/>
  <c r="N118" i="33"/>
  <c r="N119" i="33" s="1"/>
  <c r="M118" i="33"/>
  <c r="M119" i="33" s="1"/>
  <c r="L118" i="33"/>
  <c r="K118" i="33"/>
  <c r="K119" i="33" s="1"/>
  <c r="J118" i="33"/>
  <c r="J119" i="33" s="1"/>
  <c r="I118" i="33"/>
  <c r="H118" i="33"/>
  <c r="H119" i="33" s="1"/>
  <c r="ABL114" i="33"/>
  <c r="ABJ114" i="33"/>
  <c r="ABH114" i="33"/>
  <c r="ABF114" i="33"/>
  <c r="ABD114" i="33"/>
  <c r="ABB114" i="33"/>
  <c r="AAZ114" i="33"/>
  <c r="AAP114" i="33"/>
  <c r="AAN114" i="33"/>
  <c r="API110" i="33"/>
  <c r="APH110" i="33"/>
  <c r="APG110" i="33"/>
  <c r="APF110" i="33"/>
  <c r="APE110" i="33"/>
  <c r="APD110" i="33"/>
  <c r="APC110" i="33"/>
  <c r="APB110" i="33"/>
  <c r="AOY110" i="33"/>
  <c r="AOX110" i="33"/>
  <c r="AOW110" i="33"/>
  <c r="AOV110" i="33"/>
  <c r="AOU110" i="33"/>
  <c r="AOT110" i="33"/>
  <c r="AOS110" i="33"/>
  <c r="AOR110" i="33"/>
  <c r="AOE110" i="33"/>
  <c r="AOD110" i="33"/>
  <c r="AOC110" i="33"/>
  <c r="AOB110" i="33"/>
  <c r="AOA110" i="33"/>
  <c r="ANZ110" i="33"/>
  <c r="ANY110" i="33"/>
  <c r="ANX110" i="33"/>
  <c r="ANU110" i="33"/>
  <c r="ANT110" i="33"/>
  <c r="ANS110" i="33"/>
  <c r="ANR110" i="33"/>
  <c r="ANQ110" i="33"/>
  <c r="ANP110" i="33"/>
  <c r="ANO110" i="33"/>
  <c r="ANN110" i="33"/>
  <c r="ANK110" i="33"/>
  <c r="ANJ110" i="33"/>
  <c r="ANI110" i="33"/>
  <c r="ANH110" i="33"/>
  <c r="ANG110" i="33"/>
  <c r="ANF110" i="33"/>
  <c r="ANE110" i="33"/>
  <c r="AND110" i="33"/>
  <c r="ANA110" i="33"/>
  <c r="AMZ110" i="33"/>
  <c r="AMY110" i="33"/>
  <c r="AMX110" i="33"/>
  <c r="AMV110" i="33"/>
  <c r="AMU110" i="33"/>
  <c r="AMS110" i="33"/>
  <c r="AMQ110" i="33"/>
  <c r="AMO110" i="33"/>
  <c r="AMN110" i="33"/>
  <c r="AMM110" i="33"/>
  <c r="AML110" i="33"/>
  <c r="AMJ110" i="33"/>
  <c r="AMH110" i="33"/>
  <c r="AMD110" i="33"/>
  <c r="AMB110" i="33"/>
  <c r="ALZ110" i="33"/>
  <c r="ALX110" i="33"/>
  <c r="ALW110" i="33"/>
  <c r="ALT110" i="33"/>
  <c r="ALS110" i="33"/>
  <c r="ALR110" i="33"/>
  <c r="ALQ110" i="33"/>
  <c r="ALP110" i="33"/>
  <c r="ALO110" i="33"/>
  <c r="ALM110" i="33"/>
  <c r="ALL110" i="33"/>
  <c r="ALK110" i="33"/>
  <c r="ALJ110" i="33"/>
  <c r="ALG110" i="33"/>
  <c r="ALF110" i="33"/>
  <c r="ALD110" i="33"/>
  <c r="ALC110" i="33"/>
  <c r="ALB110" i="33"/>
  <c r="ALA110" i="33"/>
  <c r="AKZ110" i="33"/>
  <c r="AKY110" i="33"/>
  <c r="AKW110" i="33"/>
  <c r="AKV110" i="33"/>
  <c r="AKU110" i="33"/>
  <c r="AKT110" i="33"/>
  <c r="AKS110" i="33"/>
  <c r="AKR110" i="33"/>
  <c r="AKQ110" i="33"/>
  <c r="AKP110" i="33"/>
  <c r="AKO110" i="33"/>
  <c r="AKN110" i="33"/>
  <c r="AKM110" i="33"/>
  <c r="AKL110" i="33"/>
  <c r="AKK110" i="33"/>
  <c r="AKJ110" i="33"/>
  <c r="AKI110" i="33"/>
  <c r="AKH110" i="33"/>
  <c r="AKG110" i="33"/>
  <c r="AKF110" i="33"/>
  <c r="AKE110" i="33"/>
  <c r="AKD110" i="33"/>
  <c r="AKC110" i="33"/>
  <c r="AKB110" i="33"/>
  <c r="AKA110" i="33"/>
  <c r="AJZ110" i="33"/>
  <c r="AJY110" i="33"/>
  <c r="AJX110" i="33"/>
  <c r="AJW110" i="33"/>
  <c r="AJV110" i="33"/>
  <c r="AJN110" i="33"/>
  <c r="AJM110" i="33"/>
  <c r="AJH110" i="33"/>
  <c r="AJG110" i="33"/>
  <c r="AJE110" i="33"/>
  <c r="AJD110" i="33"/>
  <c r="AJB110" i="33"/>
  <c r="AJA110" i="33"/>
  <c r="AIY110" i="33"/>
  <c r="AIX110" i="33"/>
  <c r="AIK110" i="33"/>
  <c r="AIJ110" i="33"/>
  <c r="AII110" i="33"/>
  <c r="AIH110" i="33"/>
  <c r="AIG110" i="33"/>
  <c r="AIF110" i="33"/>
  <c r="AIE110" i="33"/>
  <c r="AID110" i="33"/>
  <c r="AIC110" i="33"/>
  <c r="AIA110" i="33"/>
  <c r="AHZ110" i="33"/>
  <c r="AHX110" i="33"/>
  <c r="AHW110" i="33"/>
  <c r="AHU110" i="33"/>
  <c r="AHT110" i="33"/>
  <c r="AHR110" i="33"/>
  <c r="AHQ110" i="33"/>
  <c r="AHO110" i="33"/>
  <c r="AHN110" i="33"/>
  <c r="AHL110" i="33"/>
  <c r="AHK110" i="33"/>
  <c r="AHI110" i="33"/>
  <c r="AHH110" i="33"/>
  <c r="AHF110" i="33"/>
  <c r="AHE110" i="33"/>
  <c r="AHC110" i="33"/>
  <c r="AHB110" i="33"/>
  <c r="AGZ110" i="33"/>
  <c r="AGY110" i="33"/>
  <c r="AGW110" i="33"/>
  <c r="AGV110" i="33"/>
  <c r="AGT110" i="33"/>
  <c r="AGS110" i="33"/>
  <c r="AGQ110" i="33"/>
  <c r="AGP110" i="33"/>
  <c r="AGN110" i="33"/>
  <c r="AGM110" i="33"/>
  <c r="AGK110" i="33"/>
  <c r="AGJ110" i="33"/>
  <c r="AGI110" i="33"/>
  <c r="AGG110" i="33"/>
  <c r="AGE110" i="33"/>
  <c r="AGD110" i="33"/>
  <c r="AGC110" i="33"/>
  <c r="AGB110" i="33"/>
  <c r="AGA110" i="33"/>
  <c r="AFZ110" i="33"/>
  <c r="AFY110" i="33"/>
  <c r="AFX110" i="33"/>
  <c r="AFW110" i="33"/>
  <c r="AFV110" i="33"/>
  <c r="AFU110" i="33"/>
  <c r="AFT110" i="33"/>
  <c r="AFS110" i="33"/>
  <c r="AFR110" i="33"/>
  <c r="AFQ110" i="33"/>
  <c r="AFP110" i="33"/>
  <c r="AFO110" i="33"/>
  <c r="AFN110" i="33"/>
  <c r="AFM110" i="33"/>
  <c r="AFL110" i="33"/>
  <c r="AFK110" i="33"/>
  <c r="AFJ110" i="33"/>
  <c r="AFI110" i="33"/>
  <c r="AFH110" i="33"/>
  <c r="AFG110" i="33"/>
  <c r="AFF110" i="33"/>
  <c r="AFE110" i="33"/>
  <c r="AFD110" i="33"/>
  <c r="AFC110" i="33"/>
  <c r="AFB110" i="33"/>
  <c r="AFA110" i="33"/>
  <c r="AEZ110" i="33"/>
  <c r="AEY110" i="33"/>
  <c r="AEX110" i="33"/>
  <c r="AEW110" i="33"/>
  <c r="AEV110" i="33"/>
  <c r="AET110" i="33"/>
  <c r="AES110" i="33"/>
  <c r="AEQ110" i="33"/>
  <c r="AEP110" i="33"/>
  <c r="AEN110" i="33"/>
  <c r="AEM110" i="33"/>
  <c r="AEL110" i="33"/>
  <c r="AEH110" i="33"/>
  <c r="AEG110" i="33"/>
  <c r="AEF110" i="33"/>
  <c r="AEE110" i="33"/>
  <c r="AED110" i="33"/>
  <c r="AEC110" i="33"/>
  <c r="AEB110" i="33"/>
  <c r="AEA110" i="33"/>
  <c r="ADZ110" i="33"/>
  <c r="ADX110" i="33"/>
  <c r="ADW110" i="33"/>
  <c r="ADV110" i="33"/>
  <c r="ADU110" i="33"/>
  <c r="ADT110" i="33"/>
  <c r="ADR110" i="33"/>
  <c r="ADQ110" i="33"/>
  <c r="ADP110" i="33"/>
  <c r="ADO110" i="33"/>
  <c r="ADN110" i="33"/>
  <c r="ADM110" i="33"/>
  <c r="ADL110" i="33"/>
  <c r="ADK110" i="33"/>
  <c r="ADJ110" i="33"/>
  <c r="ADH110" i="33"/>
  <c r="ADG110" i="33"/>
  <c r="ADF110" i="33"/>
  <c r="ADE110" i="33"/>
  <c r="ADD110" i="33"/>
  <c r="ADB110" i="33"/>
  <c r="ADA110" i="33"/>
  <c r="ACZ110" i="33"/>
  <c r="ACY110" i="33"/>
  <c r="ACX110" i="33"/>
  <c r="ACW110" i="33"/>
  <c r="ACV110" i="33"/>
  <c r="ACU110" i="33"/>
  <c r="ACT110" i="33"/>
  <c r="ACR110" i="33"/>
  <c r="ACQ110" i="33"/>
  <c r="ACP110" i="33"/>
  <c r="ACO110" i="33"/>
  <c r="ACN110" i="33"/>
  <c r="ACM110" i="33"/>
  <c r="ACL110" i="33"/>
  <c r="ACJ110" i="33"/>
  <c r="ACI110" i="33"/>
  <c r="ACH110" i="33"/>
  <c r="ACG110" i="33"/>
  <c r="ACF110" i="33"/>
  <c r="ACE110" i="33"/>
  <c r="ACD110" i="33"/>
  <c r="ACC110" i="33"/>
  <c r="ACB110" i="33"/>
  <c r="ABZ110" i="33"/>
  <c r="ABY110" i="33"/>
  <c r="ABX110" i="33"/>
  <c r="ABW110" i="33"/>
  <c r="ABV110" i="33"/>
  <c r="ABU110" i="33"/>
  <c r="ABT110" i="33"/>
  <c r="ABS110" i="33"/>
  <c r="ABR110" i="33"/>
  <c r="ABQ110" i="33"/>
  <c r="ABP110" i="33"/>
  <c r="ABL110" i="33"/>
  <c r="ABJ110" i="33"/>
  <c r="ABH110" i="33"/>
  <c r="ABF110" i="33"/>
  <c r="ABD110" i="33"/>
  <c r="ABB110" i="33"/>
  <c r="AAZ110" i="33"/>
  <c r="AAY110" i="33"/>
  <c r="AAX110" i="33"/>
  <c r="AAW110" i="33"/>
  <c r="AAV110" i="33"/>
  <c r="AAU110" i="33"/>
  <c r="AAT110" i="33"/>
  <c r="AAS110" i="33"/>
  <c r="AAR110" i="33"/>
  <c r="AAP110" i="33"/>
  <c r="AAN110" i="33"/>
  <c r="AAL110" i="33"/>
  <c r="AAJ110" i="33"/>
  <c r="ZS110" i="33"/>
  <c r="ZR110" i="33"/>
  <c r="ZQ110" i="33"/>
  <c r="ZP110" i="33"/>
  <c r="ZO110" i="33"/>
  <c r="ZM110" i="33"/>
  <c r="ZL110" i="33"/>
  <c r="ZK110" i="33"/>
  <c r="ZJ110" i="33"/>
  <c r="ZI110" i="33"/>
  <c r="ZH110" i="33"/>
  <c r="ZG110" i="33"/>
  <c r="ZF110" i="33"/>
  <c r="ZE110" i="33"/>
  <c r="ZD110" i="33"/>
  <c r="ZC110" i="33"/>
  <c r="ZB110" i="33"/>
  <c r="YX110" i="33"/>
  <c r="YW110" i="33"/>
  <c r="YV110" i="33"/>
  <c r="YT110" i="33"/>
  <c r="YS110" i="33"/>
  <c r="YQ110" i="33"/>
  <c r="YP110" i="33"/>
  <c r="XB110" i="33"/>
  <c r="XA110" i="33"/>
  <c r="WZ110" i="33"/>
  <c r="WY110" i="33"/>
  <c r="WX110" i="33"/>
  <c r="WW110" i="33"/>
  <c r="SY110" i="33"/>
  <c r="SX110" i="33"/>
  <c r="SW110" i="33"/>
  <c r="OS110" i="33"/>
  <c r="OO110" i="33"/>
  <c r="ON110" i="33"/>
  <c r="OM110" i="33"/>
  <c r="NZ110" i="33"/>
  <c r="NY110" i="33"/>
  <c r="NX110" i="33"/>
  <c r="NW110" i="33"/>
  <c r="NV110" i="33"/>
  <c r="NU110" i="33"/>
  <c r="NT110" i="33"/>
  <c r="NS110" i="33"/>
  <c r="NR110" i="33"/>
  <c r="NQ110" i="33"/>
  <c r="NP110" i="33"/>
  <c r="NO110" i="33"/>
  <c r="NM110" i="33"/>
  <c r="NL110" i="33"/>
  <c r="NK110" i="33"/>
  <c r="NJ110" i="33"/>
  <c r="NI110" i="33"/>
  <c r="NH110" i="33"/>
  <c r="NG110" i="33"/>
  <c r="NF110" i="33"/>
  <c r="NE110" i="33"/>
  <c r="ND110" i="33"/>
  <c r="NC110" i="33"/>
  <c r="NB110" i="33"/>
  <c r="NA110" i="33"/>
  <c r="MZ110" i="33"/>
  <c r="MY110" i="33"/>
  <c r="MX110" i="33"/>
  <c r="MW110" i="33"/>
  <c r="MV110" i="33"/>
  <c r="MU110" i="33"/>
  <c r="MT110" i="33"/>
  <c r="MS110" i="33"/>
  <c r="MR110" i="33"/>
  <c r="MQ110" i="33"/>
  <c r="MP110" i="33"/>
  <c r="MO110" i="33"/>
  <c r="MN110" i="33"/>
  <c r="MM110" i="33"/>
  <c r="ML110" i="33"/>
  <c r="MK110" i="33"/>
  <c r="MJ110" i="33"/>
  <c r="MI110" i="33"/>
  <c r="MH110" i="33"/>
  <c r="MG110" i="33"/>
  <c r="MF110" i="33"/>
  <c r="ME110" i="33"/>
  <c r="MD110" i="33"/>
  <c r="MC110" i="33"/>
  <c r="MB110" i="33"/>
  <c r="MA110" i="33"/>
  <c r="LZ110" i="33"/>
  <c r="LY110" i="33"/>
  <c r="LX110" i="33"/>
  <c r="LW110" i="33"/>
  <c r="LV110" i="33"/>
  <c r="LU110" i="33"/>
  <c r="LT110" i="33"/>
  <c r="LS110" i="33"/>
  <c r="LR110" i="33"/>
  <c r="LQ110" i="33"/>
  <c r="LP110" i="33"/>
  <c r="LO110" i="33"/>
  <c r="LN110" i="33"/>
  <c r="LM110" i="33"/>
  <c r="LL110" i="33"/>
  <c r="LI110" i="33"/>
  <c r="LH110" i="33"/>
  <c r="LE110" i="33"/>
  <c r="LD110" i="33"/>
  <c r="LC110" i="33"/>
  <c r="LB110" i="33"/>
  <c r="LA110" i="33"/>
  <c r="KY110" i="33"/>
  <c r="KW110" i="33"/>
  <c r="KU110" i="33"/>
  <c r="KS110" i="33"/>
  <c r="KQ110" i="33"/>
  <c r="KO110" i="33"/>
  <c r="KM110" i="33"/>
  <c r="KK110" i="33"/>
  <c r="JR110" i="33"/>
  <c r="JQ110" i="33"/>
  <c r="JO110" i="33"/>
  <c r="JN110" i="33"/>
  <c r="JM110" i="33"/>
  <c r="JL110" i="33"/>
  <c r="JK110" i="33"/>
  <c r="JJ110" i="33"/>
  <c r="JI110" i="33"/>
  <c r="JH110" i="33"/>
  <c r="JG110" i="33"/>
  <c r="JF110" i="33"/>
  <c r="JE110" i="33"/>
  <c r="JD110" i="33"/>
  <c r="JC110" i="33"/>
  <c r="JB110" i="33"/>
  <c r="JA110" i="33"/>
  <c r="IZ110" i="33"/>
  <c r="IY110" i="33"/>
  <c r="IX110" i="33"/>
  <c r="IW110" i="33"/>
  <c r="IV110" i="33"/>
  <c r="IU110" i="33"/>
  <c r="IT110" i="33"/>
  <c r="IS110" i="33"/>
  <c r="IR110" i="33"/>
  <c r="IQ110" i="33"/>
  <c r="IP110" i="33"/>
  <c r="IO110" i="33"/>
  <c r="IN110" i="33"/>
  <c r="IM110" i="33"/>
  <c r="IL110" i="33"/>
  <c r="IK110" i="33"/>
  <c r="IJ110" i="33"/>
  <c r="II110" i="33"/>
  <c r="HX110" i="33"/>
  <c r="HW110" i="33"/>
  <c r="HV110" i="33"/>
  <c r="HU110" i="33"/>
  <c r="HT110" i="33"/>
  <c r="HS110" i="33"/>
  <c r="HR110" i="33"/>
  <c r="HQ110" i="33"/>
  <c r="HP110" i="33"/>
  <c r="HO110" i="33"/>
  <c r="HN110" i="33"/>
  <c r="HM110" i="33"/>
  <c r="HL110" i="33"/>
  <c r="HK110" i="33"/>
  <c r="HJ110" i="33"/>
  <c r="HI110" i="33"/>
  <c r="HH110" i="33"/>
  <c r="HG110" i="33"/>
  <c r="HF110" i="33"/>
  <c r="HE110" i="33"/>
  <c r="HD110" i="33"/>
  <c r="HC110" i="33"/>
  <c r="HB110" i="33"/>
  <c r="HA110" i="33"/>
  <c r="GZ110" i="33"/>
  <c r="GY110" i="33"/>
  <c r="GX110" i="33"/>
  <c r="GW110" i="33"/>
  <c r="GV110" i="33"/>
  <c r="GU110" i="33"/>
  <c r="GT110" i="33"/>
  <c r="GS110" i="33"/>
  <c r="GR110" i="33"/>
  <c r="GQ110" i="33"/>
  <c r="GP110" i="33"/>
  <c r="GO110" i="33"/>
  <c r="GN110" i="33"/>
  <c r="GM110" i="33"/>
  <c r="GL110" i="33"/>
  <c r="GK110" i="33"/>
  <c r="GJ110" i="33"/>
  <c r="GI110" i="33"/>
  <c r="GH110" i="33"/>
  <c r="GG110" i="33"/>
  <c r="GF110" i="33"/>
  <c r="GE110" i="33"/>
  <c r="GD110" i="33"/>
  <c r="GC110" i="33"/>
  <c r="GB110" i="33"/>
  <c r="GA110" i="33"/>
  <c r="FZ110" i="33"/>
  <c r="FY110" i="33"/>
  <c r="FX110" i="33"/>
  <c r="EB110" i="33"/>
  <c r="EA110" i="33"/>
  <c r="DY110" i="33"/>
  <c r="DW110" i="33"/>
  <c r="DU110" i="33"/>
  <c r="DS110" i="33"/>
  <c r="DQ110" i="33"/>
  <c r="DO110" i="33"/>
  <c r="DN110" i="33"/>
  <c r="DL110" i="33"/>
  <c r="DJ110" i="33"/>
  <c r="DI110" i="33"/>
  <c r="DG110" i="33"/>
  <c r="DF110" i="33"/>
  <c r="DD110" i="33"/>
  <c r="DC110" i="33"/>
  <c r="DA110" i="33"/>
  <c r="CZ110" i="33"/>
  <c r="CY110" i="33"/>
  <c r="CX110" i="33"/>
  <c r="CW110" i="33"/>
  <c r="CU110" i="33"/>
  <c r="CT110" i="33"/>
  <c r="CS110" i="33"/>
  <c r="CR110" i="33"/>
  <c r="CQ110" i="33"/>
  <c r="CP110" i="33"/>
  <c r="CN110" i="33"/>
  <c r="CL110" i="33"/>
  <c r="CK110" i="33"/>
  <c r="CC110" i="33"/>
  <c r="CB110" i="33"/>
  <c r="BZ110" i="33"/>
  <c r="BY110" i="33"/>
  <c r="BW110" i="33"/>
  <c r="BV110" i="33"/>
  <c r="BK110" i="33"/>
  <c r="BJ110" i="33"/>
  <c r="BH110" i="33"/>
  <c r="BG110" i="33"/>
  <c r="BE110" i="33"/>
  <c r="BD110" i="33"/>
  <c r="AZ110" i="33"/>
  <c r="AX110" i="33"/>
  <c r="AV110" i="33"/>
  <c r="AU110" i="33"/>
  <c r="AT110" i="33"/>
  <c r="AR110" i="33"/>
  <c r="AP110" i="33"/>
  <c r="AM110" i="33"/>
  <c r="AL110" i="33"/>
  <c r="AJ110" i="33"/>
  <c r="AI110" i="33"/>
  <c r="AG110" i="33"/>
  <c r="AF110" i="33"/>
  <c r="AE110" i="33"/>
  <c r="AD110" i="33"/>
  <c r="W110" i="33"/>
  <c r="V110" i="33"/>
  <c r="T110" i="33"/>
  <c r="S110" i="33"/>
  <c r="L110" i="33"/>
  <c r="K110" i="33"/>
  <c r="I110" i="33"/>
  <c r="H110" i="33"/>
  <c r="API109" i="33"/>
  <c r="APH109" i="33"/>
  <c r="APG109" i="33"/>
  <c r="APF109" i="33"/>
  <c r="APE109" i="33"/>
  <c r="APD109" i="33"/>
  <c r="APC109" i="33"/>
  <c r="APB109" i="33"/>
  <c r="AOY109" i="33"/>
  <c r="AOX109" i="33"/>
  <c r="AOW109" i="33"/>
  <c r="AOV109" i="33"/>
  <c r="AOU109" i="33"/>
  <c r="AOT109" i="33"/>
  <c r="AOS109" i="33"/>
  <c r="AOR109" i="33"/>
  <c r="AOE109" i="33"/>
  <c r="AOD109" i="33"/>
  <c r="AOC109" i="33"/>
  <c r="AOB109" i="33"/>
  <c r="AOA109" i="33"/>
  <c r="ANZ109" i="33"/>
  <c r="ANY109" i="33"/>
  <c r="ANX109" i="33"/>
  <c r="ANU109" i="33"/>
  <c r="ANT109" i="33"/>
  <c r="ANS109" i="33"/>
  <c r="ANR109" i="33"/>
  <c r="ANQ109" i="33"/>
  <c r="ANP109" i="33"/>
  <c r="ANO109" i="33"/>
  <c r="ANN109" i="33"/>
  <c r="ANK109" i="33"/>
  <c r="ANJ109" i="33"/>
  <c r="ANI109" i="33"/>
  <c r="ANH109" i="33"/>
  <c r="ANG109" i="33"/>
  <c r="ANF109" i="33"/>
  <c r="ANE109" i="33"/>
  <c r="AND109" i="33"/>
  <c r="ANA109" i="33"/>
  <c r="AMZ109" i="33"/>
  <c r="AMY109" i="33"/>
  <c r="AMX109" i="33"/>
  <c r="AMV109" i="33"/>
  <c r="AMU109" i="33"/>
  <c r="AMS109" i="33"/>
  <c r="AMQ109" i="33"/>
  <c r="AMO109" i="33"/>
  <c r="AMN109" i="33"/>
  <c r="AMM109" i="33"/>
  <c r="AML109" i="33"/>
  <c r="AMJ109" i="33"/>
  <c r="AMH109" i="33"/>
  <c r="AMD109" i="33"/>
  <c r="AMB109" i="33"/>
  <c r="ALZ109" i="33"/>
  <c r="ALX109" i="33"/>
  <c r="ALW109" i="33"/>
  <c r="ALT109" i="33"/>
  <c r="ALS109" i="33"/>
  <c r="ALR109" i="33"/>
  <c r="ALQ109" i="33"/>
  <c r="ALP109" i="33"/>
  <c r="ALO109" i="33"/>
  <c r="ALM109" i="33"/>
  <c r="ALL109" i="33"/>
  <c r="ALK109" i="33"/>
  <c r="ALJ109" i="33"/>
  <c r="ALG109" i="33"/>
  <c r="ALF109" i="33"/>
  <c r="ALD109" i="33"/>
  <c r="ALC109" i="33"/>
  <c r="ALB109" i="33"/>
  <c r="ALA109" i="33"/>
  <c r="AKZ109" i="33"/>
  <c r="AKY109" i="33"/>
  <c r="AKW109" i="33"/>
  <c r="AKV109" i="33"/>
  <c r="AKU109" i="33"/>
  <c r="AKT109" i="33"/>
  <c r="AKS109" i="33"/>
  <c r="AKR109" i="33"/>
  <c r="AKQ109" i="33"/>
  <c r="AKP109" i="33"/>
  <c r="AKO109" i="33"/>
  <c r="AKN109" i="33"/>
  <c r="AKM109" i="33"/>
  <c r="AKL109" i="33"/>
  <c r="AKK109" i="33"/>
  <c r="AKJ109" i="33"/>
  <c r="AKI109" i="33"/>
  <c r="AKH109" i="33"/>
  <c r="AKG109" i="33"/>
  <c r="AKF109" i="33"/>
  <c r="AKE109" i="33"/>
  <c r="AKD109" i="33"/>
  <c r="AKC109" i="33"/>
  <c r="AKB109" i="33"/>
  <c r="AKA109" i="33"/>
  <c r="AJZ109" i="33"/>
  <c r="AJY109" i="33"/>
  <c r="AJX109" i="33"/>
  <c r="AJW109" i="33"/>
  <c r="AJV109" i="33"/>
  <c r="AJN109" i="33"/>
  <c r="AJM109" i="33"/>
  <c r="AJH109" i="33"/>
  <c r="AJG109" i="33"/>
  <c r="AJE109" i="33"/>
  <c r="AJD109" i="33"/>
  <c r="AJB109" i="33"/>
  <c r="AJA109" i="33"/>
  <c r="AIY109" i="33"/>
  <c r="AIX109" i="33"/>
  <c r="AIK109" i="33"/>
  <c r="AIJ109" i="33"/>
  <c r="AII109" i="33"/>
  <c r="AIH109" i="33"/>
  <c r="AIG109" i="33"/>
  <c r="AIF109" i="33"/>
  <c r="AIE109" i="33"/>
  <c r="AID109" i="33"/>
  <c r="AIC109" i="33"/>
  <c r="AIA109" i="33"/>
  <c r="AHZ109" i="33"/>
  <c r="AHX109" i="33"/>
  <c r="AHW109" i="33"/>
  <c r="AHU109" i="33"/>
  <c r="AHT109" i="33"/>
  <c r="AHR109" i="33"/>
  <c r="AHQ109" i="33"/>
  <c r="AHO109" i="33"/>
  <c r="AHN109" i="33"/>
  <c r="AHL109" i="33"/>
  <c r="AHK109" i="33"/>
  <c r="AHI109" i="33"/>
  <c r="AHH109" i="33"/>
  <c r="AHF109" i="33"/>
  <c r="AHE109" i="33"/>
  <c r="AHC109" i="33"/>
  <c r="AHB109" i="33"/>
  <c r="AGZ109" i="33"/>
  <c r="AGY109" i="33"/>
  <c r="AGW109" i="33"/>
  <c r="AGV109" i="33"/>
  <c r="AGT109" i="33"/>
  <c r="AGS109" i="33"/>
  <c r="AGQ109" i="33"/>
  <c r="AGP109" i="33"/>
  <c r="AGN109" i="33"/>
  <c r="AGM109" i="33"/>
  <c r="AGK109" i="33"/>
  <c r="AGJ109" i="33"/>
  <c r="AGI109" i="33"/>
  <c r="AGG109" i="33"/>
  <c r="AGE109" i="33"/>
  <c r="AGD109" i="33"/>
  <c r="AGC109" i="33"/>
  <c r="AGB109" i="33"/>
  <c r="AGA109" i="33"/>
  <c r="AFZ109" i="33"/>
  <c r="AFY109" i="33"/>
  <c r="AFX109" i="33"/>
  <c r="AFW109" i="33"/>
  <c r="AFV109" i="33"/>
  <c r="AFU109" i="33"/>
  <c r="AFT109" i="33"/>
  <c r="AFS109" i="33"/>
  <c r="AFR109" i="33"/>
  <c r="AFQ109" i="33"/>
  <c r="AFP109" i="33"/>
  <c r="AFO109" i="33"/>
  <c r="AFN109" i="33"/>
  <c r="AFM109" i="33"/>
  <c r="AFL109" i="33"/>
  <c r="AFK109" i="33"/>
  <c r="AFJ109" i="33"/>
  <c r="AFI109" i="33"/>
  <c r="AFH109" i="33"/>
  <c r="AFG109" i="33"/>
  <c r="AFF109" i="33"/>
  <c r="AFE109" i="33"/>
  <c r="AFD109" i="33"/>
  <c r="AFC109" i="33"/>
  <c r="AFB109" i="33"/>
  <c r="AFA109" i="33"/>
  <c r="AEZ109" i="33"/>
  <c r="AEY109" i="33"/>
  <c r="AEX109" i="33"/>
  <c r="AEW109" i="33"/>
  <c r="AEV109" i="33"/>
  <c r="AET109" i="33"/>
  <c r="AES109" i="33"/>
  <c r="AEQ109" i="33"/>
  <c r="AEP109" i="33"/>
  <c r="AEN109" i="33"/>
  <c r="AEM109" i="33"/>
  <c r="AEL109" i="33"/>
  <c r="AEH109" i="33"/>
  <c r="AEG109" i="33"/>
  <c r="AEF109" i="33"/>
  <c r="AEE109" i="33"/>
  <c r="AED109" i="33"/>
  <c r="AEC109" i="33"/>
  <c r="AEB109" i="33"/>
  <c r="AEA109" i="33"/>
  <c r="ADZ109" i="33"/>
  <c r="ADX109" i="33"/>
  <c r="ADW109" i="33"/>
  <c r="ADV109" i="33"/>
  <c r="ADU109" i="33"/>
  <c r="ADT109" i="33"/>
  <c r="ADR109" i="33"/>
  <c r="ADQ109" i="33"/>
  <c r="ADP109" i="33"/>
  <c r="ADO109" i="33"/>
  <c r="ADN109" i="33"/>
  <c r="ADM109" i="33"/>
  <c r="ADL109" i="33"/>
  <c r="ADK109" i="33"/>
  <c r="ADJ109" i="33"/>
  <c r="ADH109" i="33"/>
  <c r="ADG109" i="33"/>
  <c r="ADF109" i="33"/>
  <c r="ADE109" i="33"/>
  <c r="ADD109" i="33"/>
  <c r="ADB109" i="33"/>
  <c r="ADA109" i="33"/>
  <c r="ACZ109" i="33"/>
  <c r="ACY109" i="33"/>
  <c r="ACX109" i="33"/>
  <c r="ACW109" i="33"/>
  <c r="ACV109" i="33"/>
  <c r="ACU109" i="33"/>
  <c r="ACT109" i="33"/>
  <c r="ACR109" i="33"/>
  <c r="ACQ109" i="33"/>
  <c r="ACP109" i="33"/>
  <c r="ACO109" i="33"/>
  <c r="ACN109" i="33"/>
  <c r="ACM109" i="33"/>
  <c r="ACL109" i="33"/>
  <c r="ACJ109" i="33"/>
  <c r="ACI109" i="33"/>
  <c r="ACH109" i="33"/>
  <c r="ACG109" i="33"/>
  <c r="ACF109" i="33"/>
  <c r="ACE109" i="33"/>
  <c r="ACD109" i="33"/>
  <c r="ACC109" i="33"/>
  <c r="ACB109" i="33"/>
  <c r="ABZ109" i="33"/>
  <c r="ABY109" i="33"/>
  <c r="ABX109" i="33"/>
  <c r="ABW109" i="33"/>
  <c r="ABV109" i="33"/>
  <c r="ABU109" i="33"/>
  <c r="ABT109" i="33"/>
  <c r="ABS109" i="33"/>
  <c r="ABR109" i="33"/>
  <c r="ABQ109" i="33"/>
  <c r="ABP109" i="33"/>
  <c r="ABL109" i="33"/>
  <c r="ABJ109" i="33"/>
  <c r="ABH109" i="33"/>
  <c r="ABF109" i="33"/>
  <c r="ABD109" i="33"/>
  <c r="ABB109" i="33"/>
  <c r="AAZ109" i="33"/>
  <c r="AAY109" i="33"/>
  <c r="AAX109" i="33"/>
  <c r="AAW109" i="33"/>
  <c r="AAV109" i="33"/>
  <c r="AAU109" i="33"/>
  <c r="AAT109" i="33"/>
  <c r="AAS109" i="33"/>
  <c r="AAR109" i="33"/>
  <c r="AAP109" i="33"/>
  <c r="AAN109" i="33"/>
  <c r="AAL109" i="33"/>
  <c r="AAJ109" i="33"/>
  <c r="ZS109" i="33"/>
  <c r="ZR109" i="33"/>
  <c r="ZQ109" i="33"/>
  <c r="ZP109" i="33"/>
  <c r="ZO109" i="33"/>
  <c r="ZM109" i="33"/>
  <c r="ZL109" i="33"/>
  <c r="ZK109" i="33"/>
  <c r="ZJ109" i="33"/>
  <c r="ZI109" i="33"/>
  <c r="ZH109" i="33"/>
  <c r="ZG109" i="33"/>
  <c r="ZF109" i="33"/>
  <c r="ZE109" i="33"/>
  <c r="ZD109" i="33"/>
  <c r="ZC109" i="33"/>
  <c r="ZB109" i="33"/>
  <c r="YX109" i="33"/>
  <c r="YW109" i="33"/>
  <c r="YV109" i="33"/>
  <c r="YT109" i="33"/>
  <c r="YS109" i="33"/>
  <c r="YQ109" i="33"/>
  <c r="YP109" i="33"/>
  <c r="XB109" i="33"/>
  <c r="XA109" i="33"/>
  <c r="WZ109" i="33"/>
  <c r="WY109" i="33"/>
  <c r="WX109" i="33"/>
  <c r="WW109" i="33"/>
  <c r="SY109" i="33"/>
  <c r="SX109" i="33"/>
  <c r="SW109" i="33"/>
  <c r="OS109" i="33"/>
  <c r="OO109" i="33"/>
  <c r="ON109" i="33"/>
  <c r="OM109" i="33"/>
  <c r="NZ109" i="33"/>
  <c r="NY109" i="33"/>
  <c r="NX109" i="33"/>
  <c r="NW109" i="33"/>
  <c r="NV109" i="33"/>
  <c r="NU109" i="33"/>
  <c r="NT109" i="33"/>
  <c r="NS109" i="33"/>
  <c r="NR109" i="33"/>
  <c r="NQ109" i="33"/>
  <c r="NP109" i="33"/>
  <c r="NO109" i="33"/>
  <c r="NM109" i="33"/>
  <c r="NL109" i="33"/>
  <c r="NK109" i="33"/>
  <c r="NJ109" i="33"/>
  <c r="NI109" i="33"/>
  <c r="NH109" i="33"/>
  <c r="NG109" i="33"/>
  <c r="NF109" i="33"/>
  <c r="NE109" i="33"/>
  <c r="ND109" i="33"/>
  <c r="NC109" i="33"/>
  <c r="NB109" i="33"/>
  <c r="NA109" i="33"/>
  <c r="MZ109" i="33"/>
  <c r="MY109" i="33"/>
  <c r="MX109" i="33"/>
  <c r="MW109" i="33"/>
  <c r="MV109" i="33"/>
  <c r="MU109" i="33"/>
  <c r="MT109" i="33"/>
  <c r="MS109" i="33"/>
  <c r="MR109" i="33"/>
  <c r="MQ109" i="33"/>
  <c r="MP109" i="33"/>
  <c r="MO109" i="33"/>
  <c r="MN109" i="33"/>
  <c r="MM109" i="33"/>
  <c r="ML109" i="33"/>
  <c r="MK109" i="33"/>
  <c r="MJ109" i="33"/>
  <c r="MI109" i="33"/>
  <c r="MH109" i="33"/>
  <c r="MG109" i="33"/>
  <c r="MF109" i="33"/>
  <c r="ME109" i="33"/>
  <c r="MD109" i="33"/>
  <c r="MC109" i="33"/>
  <c r="MB109" i="33"/>
  <c r="MA109" i="33"/>
  <c r="LZ109" i="33"/>
  <c r="LY109" i="33"/>
  <c r="LX109" i="33"/>
  <c r="LW109" i="33"/>
  <c r="LV109" i="33"/>
  <c r="LU109" i="33"/>
  <c r="LT109" i="33"/>
  <c r="LS109" i="33"/>
  <c r="LR109" i="33"/>
  <c r="LQ109" i="33"/>
  <c r="LP109" i="33"/>
  <c r="LO109" i="33"/>
  <c r="LN109" i="33"/>
  <c r="LM109" i="33"/>
  <c r="LL109" i="33"/>
  <c r="LI109" i="33"/>
  <c r="LH109" i="33"/>
  <c r="LE109" i="33"/>
  <c r="LD109" i="33"/>
  <c r="LC109" i="33"/>
  <c r="LB109" i="33"/>
  <c r="LA109" i="33"/>
  <c r="KY109" i="33"/>
  <c r="KW109" i="33"/>
  <c r="KU109" i="33"/>
  <c r="KS109" i="33"/>
  <c r="KQ109" i="33"/>
  <c r="KO109" i="33"/>
  <c r="KM109" i="33"/>
  <c r="KK109" i="33"/>
  <c r="JR109" i="33"/>
  <c r="JQ109" i="33"/>
  <c r="JO109" i="33"/>
  <c r="JN109" i="33"/>
  <c r="JM109" i="33"/>
  <c r="JL109" i="33"/>
  <c r="JK109" i="33"/>
  <c r="JJ109" i="33"/>
  <c r="JI109" i="33"/>
  <c r="JH109" i="33"/>
  <c r="JG109" i="33"/>
  <c r="JF109" i="33"/>
  <c r="JE109" i="33"/>
  <c r="JD109" i="33"/>
  <c r="JC109" i="33"/>
  <c r="JB109" i="33"/>
  <c r="JA109" i="33"/>
  <c r="IZ109" i="33"/>
  <c r="IY109" i="33"/>
  <c r="IX109" i="33"/>
  <c r="IW109" i="33"/>
  <c r="IV109" i="33"/>
  <c r="IU109" i="33"/>
  <c r="IT109" i="33"/>
  <c r="IS109" i="33"/>
  <c r="IR109" i="33"/>
  <c r="IQ109" i="33"/>
  <c r="IP109" i="33"/>
  <c r="IO109" i="33"/>
  <c r="IN109" i="33"/>
  <c r="IM109" i="33"/>
  <c r="IL109" i="33"/>
  <c r="IK109" i="33"/>
  <c r="IJ109" i="33"/>
  <c r="II109" i="33"/>
  <c r="HX109" i="33"/>
  <c r="HW109" i="33"/>
  <c r="HV109" i="33"/>
  <c r="HU109" i="33"/>
  <c r="HT109" i="33"/>
  <c r="HS109" i="33"/>
  <c r="HR109" i="33"/>
  <c r="HQ109" i="33"/>
  <c r="HP109" i="33"/>
  <c r="HO109" i="33"/>
  <c r="HN109" i="33"/>
  <c r="HM109" i="33"/>
  <c r="HL109" i="33"/>
  <c r="HK109" i="33"/>
  <c r="HJ109" i="33"/>
  <c r="HI109" i="33"/>
  <c r="HH109" i="33"/>
  <c r="HG109" i="33"/>
  <c r="HF109" i="33"/>
  <c r="HE109" i="33"/>
  <c r="HD109" i="33"/>
  <c r="HC109" i="33"/>
  <c r="HB109" i="33"/>
  <c r="HA109" i="33"/>
  <c r="GZ109" i="33"/>
  <c r="GY109" i="33"/>
  <c r="GX109" i="33"/>
  <c r="GW109" i="33"/>
  <c r="GV109" i="33"/>
  <c r="GU109" i="33"/>
  <c r="GT109" i="33"/>
  <c r="GS109" i="33"/>
  <c r="GR109" i="33"/>
  <c r="GQ109" i="33"/>
  <c r="GP109" i="33"/>
  <c r="GO109" i="33"/>
  <c r="GN109" i="33"/>
  <c r="GM109" i="33"/>
  <c r="GL109" i="33"/>
  <c r="GK109" i="33"/>
  <c r="GJ109" i="33"/>
  <c r="GI109" i="33"/>
  <c r="GH109" i="33"/>
  <c r="GG109" i="33"/>
  <c r="GF109" i="33"/>
  <c r="GE109" i="33"/>
  <c r="GD109" i="33"/>
  <c r="GC109" i="33"/>
  <c r="GB109" i="33"/>
  <c r="GA109" i="33"/>
  <c r="FZ109" i="33"/>
  <c r="FY109" i="33"/>
  <c r="FX109" i="33"/>
  <c r="EB109" i="33"/>
  <c r="EA109" i="33"/>
  <c r="DY109" i="33"/>
  <c r="DW109" i="33"/>
  <c r="DU109" i="33"/>
  <c r="DS109" i="33"/>
  <c r="DQ109" i="33"/>
  <c r="DO109" i="33"/>
  <c r="DN109" i="33"/>
  <c r="DL109" i="33"/>
  <c r="DJ109" i="33"/>
  <c r="DI109" i="33"/>
  <c r="DG109" i="33"/>
  <c r="DF109" i="33"/>
  <c r="DD109" i="33"/>
  <c r="DC109" i="33"/>
  <c r="DA109" i="33"/>
  <c r="CZ109" i="33"/>
  <c r="CY109" i="33"/>
  <c r="CX109" i="33"/>
  <c r="CW109" i="33"/>
  <c r="CU109" i="33"/>
  <c r="CT109" i="33"/>
  <c r="CS109" i="33"/>
  <c r="CR109" i="33"/>
  <c r="CQ109" i="33"/>
  <c r="CP109" i="33"/>
  <c r="CN109" i="33"/>
  <c r="CL109" i="33"/>
  <c r="CK109" i="33"/>
  <c r="CC109" i="33"/>
  <c r="CB109" i="33"/>
  <c r="BZ109" i="33"/>
  <c r="BY109" i="33"/>
  <c r="BW109" i="33"/>
  <c r="BV109" i="33"/>
  <c r="BK109" i="33"/>
  <c r="BJ109" i="33"/>
  <c r="BH109" i="33"/>
  <c r="BG109" i="33"/>
  <c r="BE109" i="33"/>
  <c r="BD109" i="33"/>
  <c r="AZ109" i="33"/>
  <c r="AX109" i="33"/>
  <c r="AV109" i="33"/>
  <c r="AU109" i="33"/>
  <c r="AT109" i="33"/>
  <c r="AR109" i="33"/>
  <c r="AP109" i="33"/>
  <c r="AM109" i="33"/>
  <c r="AL109" i="33"/>
  <c r="AJ109" i="33"/>
  <c r="AI109" i="33"/>
  <c r="AG109" i="33"/>
  <c r="AF109" i="33"/>
  <c r="AE109" i="33"/>
  <c r="AD109" i="33"/>
  <c r="W109" i="33"/>
  <c r="V109" i="33"/>
  <c r="T109" i="33"/>
  <c r="S109" i="33"/>
  <c r="L109" i="33"/>
  <c r="K109" i="33"/>
  <c r="I109" i="33"/>
  <c r="H109" i="33"/>
  <c r="API108" i="33"/>
  <c r="APH108" i="33"/>
  <c r="APG108" i="33"/>
  <c r="APF108" i="33"/>
  <c r="APE108" i="33"/>
  <c r="APD108" i="33"/>
  <c r="APC108" i="33"/>
  <c r="APB108" i="33"/>
  <c r="AOY108" i="33"/>
  <c r="AOX108" i="33"/>
  <c r="AOW108" i="33"/>
  <c r="AOV108" i="33"/>
  <c r="AOU108" i="33"/>
  <c r="AOT108" i="33"/>
  <c r="AOS108" i="33"/>
  <c r="AOR108" i="33"/>
  <c r="AOE108" i="33"/>
  <c r="AOD108" i="33"/>
  <c r="AOC108" i="33"/>
  <c r="AOB108" i="33"/>
  <c r="AOA108" i="33"/>
  <c r="ANZ108" i="33"/>
  <c r="ANY108" i="33"/>
  <c r="ANX108" i="33"/>
  <c r="ANU108" i="33"/>
  <c r="ANT108" i="33"/>
  <c r="ANS108" i="33"/>
  <c r="ANR108" i="33"/>
  <c r="ANQ108" i="33"/>
  <c r="ANP108" i="33"/>
  <c r="ANO108" i="33"/>
  <c r="ANN108" i="33"/>
  <c r="ANK108" i="33"/>
  <c r="ANJ108" i="33"/>
  <c r="ANI108" i="33"/>
  <c r="ANH108" i="33"/>
  <c r="ANG108" i="33"/>
  <c r="ANF108" i="33"/>
  <c r="ANE108" i="33"/>
  <c r="AND108" i="33"/>
  <c r="ANA108" i="33"/>
  <c r="AMZ108" i="33"/>
  <c r="AMY108" i="33"/>
  <c r="AMX108" i="33"/>
  <c r="AMV108" i="33"/>
  <c r="AMU108" i="33"/>
  <c r="AMS108" i="33"/>
  <c r="AMQ108" i="33"/>
  <c r="AMO108" i="33"/>
  <c r="AMN108" i="33"/>
  <c r="AMM108" i="33"/>
  <c r="AML108" i="33"/>
  <c r="AMJ108" i="33"/>
  <c r="AMH108" i="33"/>
  <c r="AMD108" i="33"/>
  <c r="AMB108" i="33"/>
  <c r="ALZ108" i="33"/>
  <c r="ALX108" i="33"/>
  <c r="ALW108" i="33"/>
  <c r="ALT108" i="33"/>
  <c r="ALS108" i="33"/>
  <c r="ALR108" i="33"/>
  <c r="ALQ108" i="33"/>
  <c r="ALP108" i="33"/>
  <c r="ALO108" i="33"/>
  <c r="ALM108" i="33"/>
  <c r="ALL108" i="33"/>
  <c r="ALK108" i="33"/>
  <c r="ALJ108" i="33"/>
  <c r="ALG108" i="33"/>
  <c r="ALF108" i="33"/>
  <c r="ALD108" i="33"/>
  <c r="ALC108" i="33"/>
  <c r="ALB108" i="33"/>
  <c r="ALA108" i="33"/>
  <c r="AKZ108" i="33"/>
  <c r="AKY108" i="33"/>
  <c r="AKW108" i="33"/>
  <c r="AKV108" i="33"/>
  <c r="AKU108" i="33"/>
  <c r="AKT108" i="33"/>
  <c r="AKS108" i="33"/>
  <c r="AKR108" i="33"/>
  <c r="AKQ108" i="33"/>
  <c r="AKP108" i="33"/>
  <c r="AKO108" i="33"/>
  <c r="AKN108" i="33"/>
  <c r="AKM108" i="33"/>
  <c r="AKL108" i="33"/>
  <c r="AKK108" i="33"/>
  <c r="AKJ108" i="33"/>
  <c r="AKI108" i="33"/>
  <c r="AKH108" i="33"/>
  <c r="AKG108" i="33"/>
  <c r="AKF108" i="33"/>
  <c r="AKE108" i="33"/>
  <c r="AKD108" i="33"/>
  <c r="AKC108" i="33"/>
  <c r="AKB108" i="33"/>
  <c r="AKA108" i="33"/>
  <c r="AJZ108" i="33"/>
  <c r="AJY108" i="33"/>
  <c r="AJX108" i="33"/>
  <c r="AJW108" i="33"/>
  <c r="AJV108" i="33"/>
  <c r="AJN108" i="33"/>
  <c r="AJM108" i="33"/>
  <c r="AJH108" i="33"/>
  <c r="AJG108" i="33"/>
  <c r="AJE108" i="33"/>
  <c r="AJD108" i="33"/>
  <c r="AJB108" i="33"/>
  <c r="AJA108" i="33"/>
  <c r="AIY108" i="33"/>
  <c r="AIX108" i="33"/>
  <c r="AIK108" i="33"/>
  <c r="AIJ108" i="33"/>
  <c r="AII108" i="33"/>
  <c r="AIH108" i="33"/>
  <c r="AIG108" i="33"/>
  <c r="AIF108" i="33"/>
  <c r="AIE108" i="33"/>
  <c r="AID108" i="33"/>
  <c r="AIC108" i="33"/>
  <c r="AIA108" i="33"/>
  <c r="AHZ108" i="33"/>
  <c r="AHX108" i="33"/>
  <c r="AHW108" i="33"/>
  <c r="AHU108" i="33"/>
  <c r="AHT108" i="33"/>
  <c r="AHR108" i="33"/>
  <c r="AHQ108" i="33"/>
  <c r="AHO108" i="33"/>
  <c r="AHN108" i="33"/>
  <c r="AHL108" i="33"/>
  <c r="AHK108" i="33"/>
  <c r="AHI108" i="33"/>
  <c r="AHH108" i="33"/>
  <c r="AHF108" i="33"/>
  <c r="AHE108" i="33"/>
  <c r="AHC108" i="33"/>
  <c r="AHB108" i="33"/>
  <c r="AGZ108" i="33"/>
  <c r="AGY108" i="33"/>
  <c r="AGW108" i="33"/>
  <c r="AGV108" i="33"/>
  <c r="AGT108" i="33"/>
  <c r="AGS108" i="33"/>
  <c r="AGQ108" i="33"/>
  <c r="AGP108" i="33"/>
  <c r="AGN108" i="33"/>
  <c r="AGM108" i="33"/>
  <c r="AGK108" i="33"/>
  <c r="AGJ108" i="33"/>
  <c r="AGI108" i="33"/>
  <c r="AGG108" i="33"/>
  <c r="AGE108" i="33"/>
  <c r="AGD108" i="33"/>
  <c r="AGC108" i="33"/>
  <c r="AGB108" i="33"/>
  <c r="AGA108" i="33"/>
  <c r="AFZ108" i="33"/>
  <c r="AFY108" i="33"/>
  <c r="AFX108" i="33"/>
  <c r="AFW108" i="33"/>
  <c r="AFV108" i="33"/>
  <c r="AFU108" i="33"/>
  <c r="AFT108" i="33"/>
  <c r="AFS108" i="33"/>
  <c r="AFR108" i="33"/>
  <c r="AFQ108" i="33"/>
  <c r="AFP108" i="33"/>
  <c r="AFO108" i="33"/>
  <c r="AFN108" i="33"/>
  <c r="AFM108" i="33"/>
  <c r="AFL108" i="33"/>
  <c r="AFK108" i="33"/>
  <c r="AFJ108" i="33"/>
  <c r="AFI108" i="33"/>
  <c r="AFH108" i="33"/>
  <c r="AFG108" i="33"/>
  <c r="AFF108" i="33"/>
  <c r="AFE108" i="33"/>
  <c r="AFD108" i="33"/>
  <c r="AFC108" i="33"/>
  <c r="AFB108" i="33"/>
  <c r="AFA108" i="33"/>
  <c r="AEZ108" i="33"/>
  <c r="AEY108" i="33"/>
  <c r="AEX108" i="33"/>
  <c r="AEW108" i="33"/>
  <c r="AEV108" i="33"/>
  <c r="AET108" i="33"/>
  <c r="AES108" i="33"/>
  <c r="AEQ108" i="33"/>
  <c r="AEP108" i="33"/>
  <c r="AEN108" i="33"/>
  <c r="AEM108" i="33"/>
  <c r="AEL108" i="33"/>
  <c r="AEH108" i="33"/>
  <c r="AEG108" i="33"/>
  <c r="AEF108" i="33"/>
  <c r="AEE108" i="33"/>
  <c r="AED108" i="33"/>
  <c r="AEC108" i="33"/>
  <c r="AEB108" i="33"/>
  <c r="AEA108" i="33"/>
  <c r="ADZ108" i="33"/>
  <c r="ADX108" i="33"/>
  <c r="ADW108" i="33"/>
  <c r="ADV108" i="33"/>
  <c r="ADU108" i="33"/>
  <c r="ADT108" i="33"/>
  <c r="ADR108" i="33"/>
  <c r="ADQ108" i="33"/>
  <c r="ADP108" i="33"/>
  <c r="ADO108" i="33"/>
  <c r="ADN108" i="33"/>
  <c r="ADM108" i="33"/>
  <c r="ADL108" i="33"/>
  <c r="ADK108" i="33"/>
  <c r="ADJ108" i="33"/>
  <c r="ADH108" i="33"/>
  <c r="ADG108" i="33"/>
  <c r="ADF108" i="33"/>
  <c r="ADE108" i="33"/>
  <c r="ADD108" i="33"/>
  <c r="ADB108" i="33"/>
  <c r="ADA108" i="33"/>
  <c r="ACZ108" i="33"/>
  <c r="ACY108" i="33"/>
  <c r="ACX108" i="33"/>
  <c r="ACW108" i="33"/>
  <c r="ACV108" i="33"/>
  <c r="ACU108" i="33"/>
  <c r="ACT108" i="33"/>
  <c r="ACR108" i="33"/>
  <c r="ACQ108" i="33"/>
  <c r="ACP108" i="33"/>
  <c r="ACO108" i="33"/>
  <c r="ACN108" i="33"/>
  <c r="ACM108" i="33"/>
  <c r="ACL108" i="33"/>
  <c r="ACJ108" i="33"/>
  <c r="ACI108" i="33"/>
  <c r="ACH108" i="33"/>
  <c r="ACG108" i="33"/>
  <c r="ACF108" i="33"/>
  <c r="ACE108" i="33"/>
  <c r="ACD108" i="33"/>
  <c r="ACC108" i="33"/>
  <c r="ACB108" i="33"/>
  <c r="ABZ108" i="33"/>
  <c r="ABY108" i="33"/>
  <c r="ABX108" i="33"/>
  <c r="ABW108" i="33"/>
  <c r="ABV108" i="33"/>
  <c r="ABU108" i="33"/>
  <c r="ABT108" i="33"/>
  <c r="ABS108" i="33"/>
  <c r="ABR108" i="33"/>
  <c r="ABQ108" i="33"/>
  <c r="ABP108" i="33"/>
  <c r="ABL108" i="33"/>
  <c r="ABJ108" i="33"/>
  <c r="ABH108" i="33"/>
  <c r="ABF108" i="33"/>
  <c r="ABD108" i="33"/>
  <c r="ABB108" i="33"/>
  <c r="AAZ108" i="33"/>
  <c r="AAY108" i="33"/>
  <c r="AAX108" i="33"/>
  <c r="AAW108" i="33"/>
  <c r="AAV108" i="33"/>
  <c r="AAU108" i="33"/>
  <c r="AAT108" i="33"/>
  <c r="AAS108" i="33"/>
  <c r="AAR108" i="33"/>
  <c r="AAP108" i="33"/>
  <c r="AAN108" i="33"/>
  <c r="AAL108" i="33"/>
  <c r="AAJ108" i="33"/>
  <c r="ZS108" i="33"/>
  <c r="ZR108" i="33"/>
  <c r="ZQ108" i="33"/>
  <c r="ZP108" i="33"/>
  <c r="ZO108" i="33"/>
  <c r="ZM108" i="33"/>
  <c r="ZL108" i="33"/>
  <c r="ZK108" i="33"/>
  <c r="ZJ108" i="33"/>
  <c r="ZI108" i="33"/>
  <c r="ZH108" i="33"/>
  <c r="ZG108" i="33"/>
  <c r="ZF108" i="33"/>
  <c r="ZE108" i="33"/>
  <c r="ZD108" i="33"/>
  <c r="ZC108" i="33"/>
  <c r="ZB108" i="33"/>
  <c r="YX108" i="33"/>
  <c r="YW108" i="33"/>
  <c r="YV108" i="33"/>
  <c r="YT108" i="33"/>
  <c r="YS108" i="33"/>
  <c r="YQ108" i="33"/>
  <c r="YP108" i="33"/>
  <c r="XB108" i="33"/>
  <c r="XA108" i="33"/>
  <c r="WZ108" i="33"/>
  <c r="WY108" i="33"/>
  <c r="WX108" i="33"/>
  <c r="WW108" i="33"/>
  <c r="SY108" i="33"/>
  <c r="SX108" i="33"/>
  <c r="SW108" i="33"/>
  <c r="OS108" i="33"/>
  <c r="OO108" i="33"/>
  <c r="ON108" i="33"/>
  <c r="OM108" i="33"/>
  <c r="NZ108" i="33"/>
  <c r="NY108" i="33"/>
  <c r="NX108" i="33"/>
  <c r="NW108" i="33"/>
  <c r="NV108" i="33"/>
  <c r="NU108" i="33"/>
  <c r="NT108" i="33"/>
  <c r="NS108" i="33"/>
  <c r="NR108" i="33"/>
  <c r="NQ108" i="33"/>
  <c r="NP108" i="33"/>
  <c r="NO108" i="33"/>
  <c r="NM108" i="33"/>
  <c r="NL108" i="33"/>
  <c r="NK108" i="33"/>
  <c r="NJ108" i="33"/>
  <c r="NI108" i="33"/>
  <c r="NH108" i="33"/>
  <c r="NG108" i="33"/>
  <c r="NF108" i="33"/>
  <c r="NE108" i="33"/>
  <c r="ND108" i="33"/>
  <c r="NC108" i="33"/>
  <c r="NB108" i="33"/>
  <c r="NA108" i="33"/>
  <c r="MZ108" i="33"/>
  <c r="MY108" i="33"/>
  <c r="MX108" i="33"/>
  <c r="MW108" i="33"/>
  <c r="MV108" i="33"/>
  <c r="MU108" i="33"/>
  <c r="MT108" i="33"/>
  <c r="MS108" i="33"/>
  <c r="MR108" i="33"/>
  <c r="MQ108" i="33"/>
  <c r="MP108" i="33"/>
  <c r="MO108" i="33"/>
  <c r="MN108" i="33"/>
  <c r="MM108" i="33"/>
  <c r="ML108" i="33"/>
  <c r="MK108" i="33"/>
  <c r="MJ108" i="33"/>
  <c r="MI108" i="33"/>
  <c r="MH108" i="33"/>
  <c r="MG108" i="33"/>
  <c r="MF108" i="33"/>
  <c r="ME108" i="33"/>
  <c r="MD108" i="33"/>
  <c r="MC108" i="33"/>
  <c r="MB108" i="33"/>
  <c r="MA108" i="33"/>
  <c r="LZ108" i="33"/>
  <c r="LY108" i="33"/>
  <c r="LX108" i="33"/>
  <c r="LW108" i="33"/>
  <c r="LV108" i="33"/>
  <c r="LU108" i="33"/>
  <c r="LT108" i="33"/>
  <c r="LS108" i="33"/>
  <c r="LR108" i="33"/>
  <c r="LQ108" i="33"/>
  <c r="LP108" i="33"/>
  <c r="LO108" i="33"/>
  <c r="LN108" i="33"/>
  <c r="LM108" i="33"/>
  <c r="LL108" i="33"/>
  <c r="LI108" i="33"/>
  <c r="LH108" i="33"/>
  <c r="LE108" i="33"/>
  <c r="LD108" i="33"/>
  <c r="LC108" i="33"/>
  <c r="LB108" i="33"/>
  <c r="LA108" i="33"/>
  <c r="KY108" i="33"/>
  <c r="KW108" i="33"/>
  <c r="KU108" i="33"/>
  <c r="KS108" i="33"/>
  <c r="KQ108" i="33"/>
  <c r="KO108" i="33"/>
  <c r="KM108" i="33"/>
  <c r="KK108" i="33"/>
  <c r="JR108" i="33"/>
  <c r="JQ108" i="33"/>
  <c r="JO108" i="33"/>
  <c r="JN108" i="33"/>
  <c r="JM108" i="33"/>
  <c r="JL108" i="33"/>
  <c r="JK108" i="33"/>
  <c r="JJ108" i="33"/>
  <c r="JI108" i="33"/>
  <c r="JH108" i="33"/>
  <c r="JG108" i="33"/>
  <c r="JF108" i="33"/>
  <c r="JE108" i="33"/>
  <c r="JD108" i="33"/>
  <c r="JC108" i="33"/>
  <c r="JB108" i="33"/>
  <c r="JA108" i="33"/>
  <c r="IZ108" i="33"/>
  <c r="IY108" i="33"/>
  <c r="IX108" i="33"/>
  <c r="IW108" i="33"/>
  <c r="IV108" i="33"/>
  <c r="IU108" i="33"/>
  <c r="IT108" i="33"/>
  <c r="IS108" i="33"/>
  <c r="IR108" i="33"/>
  <c r="IQ108" i="33"/>
  <c r="IP108" i="33"/>
  <c r="IO108" i="33"/>
  <c r="IN108" i="33"/>
  <c r="IM108" i="33"/>
  <c r="IL108" i="33"/>
  <c r="IK108" i="33"/>
  <c r="IJ108" i="33"/>
  <c r="II108" i="33"/>
  <c r="HX108" i="33"/>
  <c r="HW108" i="33"/>
  <c r="HV108" i="33"/>
  <c r="HU108" i="33"/>
  <c r="HT108" i="33"/>
  <c r="HS108" i="33"/>
  <c r="HR108" i="33"/>
  <c r="HQ108" i="33"/>
  <c r="HP108" i="33"/>
  <c r="HO108" i="33"/>
  <c r="HN108" i="33"/>
  <c r="HM108" i="33"/>
  <c r="HL108" i="33"/>
  <c r="HK108" i="33"/>
  <c r="HJ108" i="33"/>
  <c r="HI108" i="33"/>
  <c r="HH108" i="33"/>
  <c r="HG108" i="33"/>
  <c r="HF108" i="33"/>
  <c r="HE108" i="33"/>
  <c r="HD108" i="33"/>
  <c r="HC108" i="33"/>
  <c r="HB108" i="33"/>
  <c r="HA108" i="33"/>
  <c r="GZ108" i="33"/>
  <c r="GY108" i="33"/>
  <c r="GX108" i="33"/>
  <c r="GW108" i="33"/>
  <c r="GV108" i="33"/>
  <c r="GU108" i="33"/>
  <c r="GT108" i="33"/>
  <c r="GS108" i="33"/>
  <c r="GR108" i="33"/>
  <c r="GQ108" i="33"/>
  <c r="GP108" i="33"/>
  <c r="GO108" i="33"/>
  <c r="GN108" i="33"/>
  <c r="GM108" i="33"/>
  <c r="GL108" i="33"/>
  <c r="GK108" i="33"/>
  <c r="GJ108" i="33"/>
  <c r="GI108" i="33"/>
  <c r="GH108" i="33"/>
  <c r="GG108" i="33"/>
  <c r="GF108" i="33"/>
  <c r="GE108" i="33"/>
  <c r="GD108" i="33"/>
  <c r="GC108" i="33"/>
  <c r="GB108" i="33"/>
  <c r="GA108" i="33"/>
  <c r="FZ108" i="33"/>
  <c r="FY108" i="33"/>
  <c r="FX108" i="33"/>
  <c r="EB108" i="33"/>
  <c r="EA108" i="33"/>
  <c r="DY108" i="33"/>
  <c r="DW108" i="33"/>
  <c r="DU108" i="33"/>
  <c r="DS108" i="33"/>
  <c r="DQ108" i="33"/>
  <c r="DO108" i="33"/>
  <c r="DN108" i="33"/>
  <c r="DL108" i="33"/>
  <c r="DJ108" i="33"/>
  <c r="DI108" i="33"/>
  <c r="DG108" i="33"/>
  <c r="DF108" i="33"/>
  <c r="DD108" i="33"/>
  <c r="DC108" i="33"/>
  <c r="DA108" i="33"/>
  <c r="CZ108" i="33"/>
  <c r="CY108" i="33"/>
  <c r="CX108" i="33"/>
  <c r="CW108" i="33"/>
  <c r="CU108" i="33"/>
  <c r="CT108" i="33"/>
  <c r="CS108" i="33"/>
  <c r="CR108" i="33"/>
  <c r="CQ108" i="33"/>
  <c r="CP108" i="33"/>
  <c r="CN108" i="33"/>
  <c r="CL108" i="33"/>
  <c r="CK108" i="33"/>
  <c r="CC108" i="33"/>
  <c r="CB108" i="33"/>
  <c r="BZ108" i="33"/>
  <c r="BY108" i="33"/>
  <c r="BW108" i="33"/>
  <c r="BV108" i="33"/>
  <c r="BK108" i="33"/>
  <c r="BJ108" i="33"/>
  <c r="BH108" i="33"/>
  <c r="BG108" i="33"/>
  <c r="BE108" i="33"/>
  <c r="BD108" i="33"/>
  <c r="AZ108" i="33"/>
  <c r="AX108" i="33"/>
  <c r="AV108" i="33"/>
  <c r="AU108" i="33"/>
  <c r="AT108" i="33"/>
  <c r="AR108" i="33"/>
  <c r="AP108" i="33"/>
  <c r="AM108" i="33"/>
  <c r="AL108" i="33"/>
  <c r="AJ108" i="33"/>
  <c r="AI108" i="33"/>
  <c r="AG108" i="33"/>
  <c r="AF108" i="33"/>
  <c r="AE108" i="33"/>
  <c r="AD108" i="33"/>
  <c r="W108" i="33"/>
  <c r="V108" i="33"/>
  <c r="T108" i="33"/>
  <c r="S108" i="33"/>
  <c r="K108" i="33"/>
  <c r="I108" i="33"/>
  <c r="H108" i="33"/>
  <c r="API107" i="33"/>
  <c r="APH107" i="33"/>
  <c r="APG107" i="33"/>
  <c r="APF107" i="33"/>
  <c r="APE107" i="33"/>
  <c r="APD107" i="33"/>
  <c r="APC107" i="33"/>
  <c r="APB107" i="33"/>
  <c r="AOY107" i="33"/>
  <c r="AOX107" i="33"/>
  <c r="AOW107" i="33"/>
  <c r="AOV107" i="33"/>
  <c r="AOU107" i="33"/>
  <c r="AOT107" i="33"/>
  <c r="AOS107" i="33"/>
  <c r="AOR107" i="33"/>
  <c r="AOE107" i="33"/>
  <c r="AOD107" i="33"/>
  <c r="AOC107" i="33"/>
  <c r="AOB107" i="33"/>
  <c r="AOA107" i="33"/>
  <c r="ANZ107" i="33"/>
  <c r="ANY107" i="33"/>
  <c r="ANX107" i="33"/>
  <c r="ANU107" i="33"/>
  <c r="ANT107" i="33"/>
  <c r="ANS107" i="33"/>
  <c r="ANR107" i="33"/>
  <c r="ANQ107" i="33"/>
  <c r="ANP107" i="33"/>
  <c r="ANO107" i="33"/>
  <c r="ANN107" i="33"/>
  <c r="ANK107" i="33"/>
  <c r="ANJ107" i="33"/>
  <c r="ANI107" i="33"/>
  <c r="ANH107" i="33"/>
  <c r="ANG107" i="33"/>
  <c r="ANF107" i="33"/>
  <c r="ANE107" i="33"/>
  <c r="AND107" i="33"/>
  <c r="ANA107" i="33"/>
  <c r="AMZ107" i="33"/>
  <c r="AMY107" i="33"/>
  <c r="AMX107" i="33"/>
  <c r="AMV107" i="33"/>
  <c r="AMU107" i="33"/>
  <c r="AMS107" i="33"/>
  <c r="AMQ107" i="33"/>
  <c r="AMO107" i="33"/>
  <c r="AMN107" i="33"/>
  <c r="AMM107" i="33"/>
  <c r="AML107" i="33"/>
  <c r="AMJ107" i="33"/>
  <c r="AMH107" i="33"/>
  <c r="AMD107" i="33"/>
  <c r="AMB107" i="33"/>
  <c r="ALZ107" i="33"/>
  <c r="ALX107" i="33"/>
  <c r="ALW107" i="33"/>
  <c r="ALT107" i="33"/>
  <c r="ALS107" i="33"/>
  <c r="ALR107" i="33"/>
  <c r="ALQ107" i="33"/>
  <c r="ALP107" i="33"/>
  <c r="ALO107" i="33"/>
  <c r="ALM107" i="33"/>
  <c r="ALL107" i="33"/>
  <c r="ALK107" i="33"/>
  <c r="ALJ107" i="33"/>
  <c r="ALG107" i="33"/>
  <c r="ALF107" i="33"/>
  <c r="ALD107" i="33"/>
  <c r="ALC107" i="33"/>
  <c r="ALB107" i="33"/>
  <c r="ALA107" i="33"/>
  <c r="AKZ107" i="33"/>
  <c r="AKY107" i="33"/>
  <c r="AKW107" i="33"/>
  <c r="AKV107" i="33"/>
  <c r="AKU107" i="33"/>
  <c r="AKT107" i="33"/>
  <c r="AKS107" i="33"/>
  <c r="AKR107" i="33"/>
  <c r="AKQ107" i="33"/>
  <c r="AKP107" i="33"/>
  <c r="AKO107" i="33"/>
  <c r="AKN107" i="33"/>
  <c r="AKM107" i="33"/>
  <c r="AKL107" i="33"/>
  <c r="AKK107" i="33"/>
  <c r="AKJ107" i="33"/>
  <c r="AKI107" i="33"/>
  <c r="AKH107" i="33"/>
  <c r="AKG107" i="33"/>
  <c r="AKF107" i="33"/>
  <c r="AKE107" i="33"/>
  <c r="AKD107" i="33"/>
  <c r="AKC107" i="33"/>
  <c r="AKB107" i="33"/>
  <c r="AKA107" i="33"/>
  <c r="AJZ107" i="33"/>
  <c r="AJY107" i="33"/>
  <c r="AJX107" i="33"/>
  <c r="AJW107" i="33"/>
  <c r="AJV107" i="33"/>
  <c r="AJN107" i="33"/>
  <c r="AJM107" i="33"/>
  <c r="AJH107" i="33"/>
  <c r="AJG107" i="33"/>
  <c r="AJE107" i="33"/>
  <c r="AJD107" i="33"/>
  <c r="AJB107" i="33"/>
  <c r="AJA107" i="33"/>
  <c r="AIY107" i="33"/>
  <c r="AIX107" i="33"/>
  <c r="AIK107" i="33"/>
  <c r="AIJ107" i="33"/>
  <c r="AII107" i="33"/>
  <c r="AIH107" i="33"/>
  <c r="AIG107" i="33"/>
  <c r="AIF107" i="33"/>
  <c r="AIE107" i="33"/>
  <c r="AID107" i="33"/>
  <c r="AIC107" i="33"/>
  <c r="AIA107" i="33"/>
  <c r="AHZ107" i="33"/>
  <c r="AHX107" i="33"/>
  <c r="AHW107" i="33"/>
  <c r="AHU107" i="33"/>
  <c r="AHT107" i="33"/>
  <c r="AHR107" i="33"/>
  <c r="AHQ107" i="33"/>
  <c r="AHO107" i="33"/>
  <c r="AHN107" i="33"/>
  <c r="AHL107" i="33"/>
  <c r="AHK107" i="33"/>
  <c r="AHI107" i="33"/>
  <c r="AHH107" i="33"/>
  <c r="AHF107" i="33"/>
  <c r="AHE107" i="33"/>
  <c r="AHC107" i="33"/>
  <c r="AHB107" i="33"/>
  <c r="AGZ107" i="33"/>
  <c r="AGY107" i="33"/>
  <c r="AGW107" i="33"/>
  <c r="AGV107" i="33"/>
  <c r="AGT107" i="33"/>
  <c r="AGS107" i="33"/>
  <c r="AGQ107" i="33"/>
  <c r="AGP107" i="33"/>
  <c r="AGN107" i="33"/>
  <c r="AGM107" i="33"/>
  <c r="AGK107" i="33"/>
  <c r="AGJ107" i="33"/>
  <c r="AGI107" i="33"/>
  <c r="AGG107" i="33"/>
  <c r="AGE107" i="33"/>
  <c r="AGD107" i="33"/>
  <c r="AGC107" i="33"/>
  <c r="AGB107" i="33"/>
  <c r="AGA107" i="33"/>
  <c r="AFZ107" i="33"/>
  <c r="AFY107" i="33"/>
  <c r="AFX107" i="33"/>
  <c r="AFW107" i="33"/>
  <c r="AFV107" i="33"/>
  <c r="AFU107" i="33"/>
  <c r="AFT107" i="33"/>
  <c r="AFS107" i="33"/>
  <c r="AFR107" i="33"/>
  <c r="AFQ107" i="33"/>
  <c r="AFP107" i="33"/>
  <c r="AFO107" i="33"/>
  <c r="AFN107" i="33"/>
  <c r="AFM107" i="33"/>
  <c r="AFL107" i="33"/>
  <c r="AFK107" i="33"/>
  <c r="AFJ107" i="33"/>
  <c r="AFI107" i="33"/>
  <c r="AFH107" i="33"/>
  <c r="AFG107" i="33"/>
  <c r="AFF107" i="33"/>
  <c r="AFE107" i="33"/>
  <c r="AFD107" i="33"/>
  <c r="AFC107" i="33"/>
  <c r="AFB107" i="33"/>
  <c r="AFA107" i="33"/>
  <c r="AEZ107" i="33"/>
  <c r="AEY107" i="33"/>
  <c r="AEX107" i="33"/>
  <c r="AEW107" i="33"/>
  <c r="AEV107" i="33"/>
  <c r="AET107" i="33"/>
  <c r="AES107" i="33"/>
  <c r="AEQ107" i="33"/>
  <c r="AEP107" i="33"/>
  <c r="AEN107" i="33"/>
  <c r="AEM107" i="33"/>
  <c r="AEL107" i="33"/>
  <c r="AEH107" i="33"/>
  <c r="AEG107" i="33"/>
  <c r="AEF107" i="33"/>
  <c r="AEE107" i="33"/>
  <c r="AED107" i="33"/>
  <c r="AEC107" i="33"/>
  <c r="AEB107" i="33"/>
  <c r="AEA107" i="33"/>
  <c r="ADZ107" i="33"/>
  <c r="ADX107" i="33"/>
  <c r="ADW107" i="33"/>
  <c r="ADV107" i="33"/>
  <c r="ADU107" i="33"/>
  <c r="ADT107" i="33"/>
  <c r="ADR107" i="33"/>
  <c r="ADQ107" i="33"/>
  <c r="ADP107" i="33"/>
  <c r="ADO107" i="33"/>
  <c r="ADN107" i="33"/>
  <c r="ADM107" i="33"/>
  <c r="ADL107" i="33"/>
  <c r="ADK107" i="33"/>
  <c r="ADJ107" i="33"/>
  <c r="ADH107" i="33"/>
  <c r="ADG107" i="33"/>
  <c r="ADF107" i="33"/>
  <c r="ADE107" i="33"/>
  <c r="ADD107" i="33"/>
  <c r="ADB107" i="33"/>
  <c r="ADA107" i="33"/>
  <c r="ACZ107" i="33"/>
  <c r="ACY107" i="33"/>
  <c r="ACX107" i="33"/>
  <c r="ACW107" i="33"/>
  <c r="ACV107" i="33"/>
  <c r="ACU107" i="33"/>
  <c r="ACT107" i="33"/>
  <c r="ACR107" i="33"/>
  <c r="ACQ107" i="33"/>
  <c r="ACP107" i="33"/>
  <c r="ACO107" i="33"/>
  <c r="ACN107" i="33"/>
  <c r="ACM107" i="33"/>
  <c r="ACL107" i="33"/>
  <c r="ACJ107" i="33"/>
  <c r="ACI107" i="33"/>
  <c r="ACH107" i="33"/>
  <c r="ACG107" i="33"/>
  <c r="ACF107" i="33"/>
  <c r="ACE107" i="33"/>
  <c r="ACD107" i="33"/>
  <c r="ACC107" i="33"/>
  <c r="ACB107" i="33"/>
  <c r="ABZ107" i="33"/>
  <c r="ABY107" i="33"/>
  <c r="ABX107" i="33"/>
  <c r="ABW107" i="33"/>
  <c r="ABV107" i="33"/>
  <c r="ABU107" i="33"/>
  <c r="ABT107" i="33"/>
  <c r="ABS107" i="33"/>
  <c r="ABR107" i="33"/>
  <c r="ABQ107" i="33"/>
  <c r="ABP107" i="33"/>
  <c r="ABL107" i="33"/>
  <c r="ABJ107" i="33"/>
  <c r="ABH107" i="33"/>
  <c r="ABF107" i="33"/>
  <c r="ABD107" i="33"/>
  <c r="ABB107" i="33"/>
  <c r="AAZ107" i="33"/>
  <c r="AAY107" i="33"/>
  <c r="AAX107" i="33"/>
  <c r="AAW107" i="33"/>
  <c r="AAV107" i="33"/>
  <c r="AAU107" i="33"/>
  <c r="AAT107" i="33"/>
  <c r="AAS107" i="33"/>
  <c r="AAR107" i="33"/>
  <c r="AAP107" i="33"/>
  <c r="AAN107" i="33"/>
  <c r="AAL107" i="33"/>
  <c r="AAJ107" i="33"/>
  <c r="ZS107" i="33"/>
  <c r="ZR107" i="33"/>
  <c r="ZQ107" i="33"/>
  <c r="ZP107" i="33"/>
  <c r="ZO107" i="33"/>
  <c r="ZM107" i="33"/>
  <c r="ZL107" i="33"/>
  <c r="ZK107" i="33"/>
  <c r="ZJ107" i="33"/>
  <c r="ZI107" i="33"/>
  <c r="ZH107" i="33"/>
  <c r="ZG107" i="33"/>
  <c r="ZF107" i="33"/>
  <c r="ZE107" i="33"/>
  <c r="ZD107" i="33"/>
  <c r="ZC107" i="33"/>
  <c r="ZB107" i="33"/>
  <c r="YX107" i="33"/>
  <c r="YW107" i="33"/>
  <c r="YV107" i="33"/>
  <c r="YT107" i="33"/>
  <c r="YS107" i="33"/>
  <c r="YQ107" i="33"/>
  <c r="YP107" i="33"/>
  <c r="XB107" i="33"/>
  <c r="XA107" i="33"/>
  <c r="WZ107" i="33"/>
  <c r="WY107" i="33"/>
  <c r="WX107" i="33"/>
  <c r="WW107" i="33"/>
  <c r="SY107" i="33"/>
  <c r="SX107" i="33"/>
  <c r="SW107" i="33"/>
  <c r="OS107" i="33"/>
  <c r="OO107" i="33"/>
  <c r="ON107" i="33"/>
  <c r="OM107" i="33"/>
  <c r="NZ107" i="33"/>
  <c r="NY107" i="33"/>
  <c r="NX107" i="33"/>
  <c r="NW107" i="33"/>
  <c r="NV107" i="33"/>
  <c r="NU107" i="33"/>
  <c r="NT107" i="33"/>
  <c r="NS107" i="33"/>
  <c r="NR107" i="33"/>
  <c r="NQ107" i="33"/>
  <c r="NP107" i="33"/>
  <c r="NO107" i="33"/>
  <c r="NM107" i="33"/>
  <c r="NL107" i="33"/>
  <c r="NK107" i="33"/>
  <c r="NJ107" i="33"/>
  <c r="NI107" i="33"/>
  <c r="NH107" i="33"/>
  <c r="NG107" i="33"/>
  <c r="NF107" i="33"/>
  <c r="NE107" i="33"/>
  <c r="ND107" i="33"/>
  <c r="NC107" i="33"/>
  <c r="NB107" i="33"/>
  <c r="NA107" i="33"/>
  <c r="MZ107" i="33"/>
  <c r="MY107" i="33"/>
  <c r="MX107" i="33"/>
  <c r="MW107" i="33"/>
  <c r="MV107" i="33"/>
  <c r="MU107" i="33"/>
  <c r="MT107" i="33"/>
  <c r="MS107" i="33"/>
  <c r="MR107" i="33"/>
  <c r="MQ107" i="33"/>
  <c r="MP107" i="33"/>
  <c r="MO107" i="33"/>
  <c r="MN107" i="33"/>
  <c r="MM107" i="33"/>
  <c r="ML107" i="33"/>
  <c r="MK107" i="33"/>
  <c r="MJ107" i="33"/>
  <c r="MI107" i="33"/>
  <c r="MH107" i="33"/>
  <c r="MG107" i="33"/>
  <c r="MF107" i="33"/>
  <c r="ME107" i="33"/>
  <c r="MD107" i="33"/>
  <c r="MC107" i="33"/>
  <c r="MB107" i="33"/>
  <c r="MA107" i="33"/>
  <c r="LZ107" i="33"/>
  <c r="LY107" i="33"/>
  <c r="LX107" i="33"/>
  <c r="LW107" i="33"/>
  <c r="LV107" i="33"/>
  <c r="LU107" i="33"/>
  <c r="LT107" i="33"/>
  <c r="LS107" i="33"/>
  <c r="LR107" i="33"/>
  <c r="LQ107" i="33"/>
  <c r="LP107" i="33"/>
  <c r="LO107" i="33"/>
  <c r="LN107" i="33"/>
  <c r="LM107" i="33"/>
  <c r="LL107" i="33"/>
  <c r="LI107" i="33"/>
  <c r="LH107" i="33"/>
  <c r="LE107" i="33"/>
  <c r="LD107" i="33"/>
  <c r="LC107" i="33"/>
  <c r="LB107" i="33"/>
  <c r="LA107" i="33"/>
  <c r="KY107" i="33"/>
  <c r="KW107" i="33"/>
  <c r="KU107" i="33"/>
  <c r="KS107" i="33"/>
  <c r="KQ107" i="33"/>
  <c r="KO107" i="33"/>
  <c r="KM107" i="33"/>
  <c r="KK107" i="33"/>
  <c r="JR107" i="33"/>
  <c r="JQ107" i="33"/>
  <c r="JO107" i="33"/>
  <c r="JN107" i="33"/>
  <c r="JM107" i="33"/>
  <c r="JL107" i="33"/>
  <c r="JK107" i="33"/>
  <c r="JJ107" i="33"/>
  <c r="JI107" i="33"/>
  <c r="JH107" i="33"/>
  <c r="JG107" i="33"/>
  <c r="JF107" i="33"/>
  <c r="JE107" i="33"/>
  <c r="JD107" i="33"/>
  <c r="JC107" i="33"/>
  <c r="JB107" i="33"/>
  <c r="JA107" i="33"/>
  <c r="IZ107" i="33"/>
  <c r="IY107" i="33"/>
  <c r="IX107" i="33"/>
  <c r="IW107" i="33"/>
  <c r="IV107" i="33"/>
  <c r="IU107" i="33"/>
  <c r="IT107" i="33"/>
  <c r="IS107" i="33"/>
  <c r="IR107" i="33"/>
  <c r="IQ107" i="33"/>
  <c r="IP107" i="33"/>
  <c r="IO107" i="33"/>
  <c r="IN107" i="33"/>
  <c r="IM107" i="33"/>
  <c r="IL107" i="33"/>
  <c r="IK107" i="33"/>
  <c r="IJ107" i="33"/>
  <c r="II107" i="33"/>
  <c r="HX107" i="33"/>
  <c r="HW107" i="33"/>
  <c r="HV107" i="33"/>
  <c r="HU107" i="33"/>
  <c r="HT107" i="33"/>
  <c r="HS107" i="33"/>
  <c r="HR107" i="33"/>
  <c r="HQ107" i="33"/>
  <c r="HP107" i="33"/>
  <c r="HO107" i="33"/>
  <c r="HN107" i="33"/>
  <c r="HM107" i="33"/>
  <c r="HL107" i="33"/>
  <c r="HK107" i="33"/>
  <c r="HJ107" i="33"/>
  <c r="HI107" i="33"/>
  <c r="HH107" i="33"/>
  <c r="HG107" i="33"/>
  <c r="HF107" i="33"/>
  <c r="HE107" i="33"/>
  <c r="HD107" i="33"/>
  <c r="HC107" i="33"/>
  <c r="HB107" i="33"/>
  <c r="HA107" i="33"/>
  <c r="GZ107" i="33"/>
  <c r="GY107" i="33"/>
  <c r="GX107" i="33"/>
  <c r="GW107" i="33"/>
  <c r="GV107" i="33"/>
  <c r="GU107" i="33"/>
  <c r="GT107" i="33"/>
  <c r="GS107" i="33"/>
  <c r="GR107" i="33"/>
  <c r="GQ107" i="33"/>
  <c r="GP107" i="33"/>
  <c r="GO107" i="33"/>
  <c r="GN107" i="33"/>
  <c r="GM107" i="33"/>
  <c r="GL107" i="33"/>
  <c r="GK107" i="33"/>
  <c r="GJ107" i="33"/>
  <c r="GI107" i="33"/>
  <c r="GH107" i="33"/>
  <c r="GG107" i="33"/>
  <c r="GF107" i="33"/>
  <c r="GE107" i="33"/>
  <c r="GD107" i="33"/>
  <c r="GC107" i="33"/>
  <c r="GB107" i="33"/>
  <c r="GA107" i="33"/>
  <c r="FZ107" i="33"/>
  <c r="FY107" i="33"/>
  <c r="FX107" i="33"/>
  <c r="EB107" i="33"/>
  <c r="EA107" i="33"/>
  <c r="DY107" i="33"/>
  <c r="DW107" i="33"/>
  <c r="DU107" i="33"/>
  <c r="DS107" i="33"/>
  <c r="DQ107" i="33"/>
  <c r="DO107" i="33"/>
  <c r="DN107" i="33"/>
  <c r="DL107" i="33"/>
  <c r="DJ107" i="33"/>
  <c r="DI107" i="33"/>
  <c r="DG107" i="33"/>
  <c r="DF107" i="33"/>
  <c r="DD107" i="33"/>
  <c r="DC107" i="33"/>
  <c r="DA107" i="33"/>
  <c r="CZ107" i="33"/>
  <c r="CY107" i="33"/>
  <c r="CX107" i="33"/>
  <c r="CW107" i="33"/>
  <c r="CU107" i="33"/>
  <c r="CT107" i="33"/>
  <c r="CS107" i="33"/>
  <c r="CR107" i="33"/>
  <c r="CQ107" i="33"/>
  <c r="CP107" i="33"/>
  <c r="CN107" i="33"/>
  <c r="CL107" i="33"/>
  <c r="CK107" i="33"/>
  <c r="CC107" i="33"/>
  <c r="CB107" i="33"/>
  <c r="BZ107" i="33"/>
  <c r="BY107" i="33"/>
  <c r="BW107" i="33"/>
  <c r="BV107" i="33"/>
  <c r="BK107" i="33"/>
  <c r="BJ107" i="33"/>
  <c r="BH107" i="33"/>
  <c r="BG107" i="33"/>
  <c r="BE107" i="33"/>
  <c r="BD107" i="33"/>
  <c r="AZ107" i="33"/>
  <c r="AX107" i="33"/>
  <c r="AV107" i="33"/>
  <c r="AU107" i="33"/>
  <c r="AT107" i="33"/>
  <c r="AR107" i="33"/>
  <c r="AP107" i="33"/>
  <c r="AM107" i="33"/>
  <c r="AL107" i="33"/>
  <c r="AJ107" i="33"/>
  <c r="AI107" i="33"/>
  <c r="AG107" i="33"/>
  <c r="AF107" i="33"/>
  <c r="AE107" i="33"/>
  <c r="AD107" i="33"/>
  <c r="W107" i="33"/>
  <c r="V107" i="33"/>
  <c r="T107" i="33"/>
  <c r="S107" i="33"/>
  <c r="K107" i="33"/>
  <c r="I107" i="33"/>
  <c r="H107" i="33"/>
  <c r="API106" i="33"/>
  <c r="APH106" i="33"/>
  <c r="APG106" i="33"/>
  <c r="APF106" i="33"/>
  <c r="APE106" i="33"/>
  <c r="APD106" i="33"/>
  <c r="APC106" i="33"/>
  <c r="APB106" i="33"/>
  <c r="AOY106" i="33"/>
  <c r="AOX106" i="33"/>
  <c r="AOW106" i="33"/>
  <c r="AOV106" i="33"/>
  <c r="AOU106" i="33"/>
  <c r="AOT106" i="33"/>
  <c r="AOS106" i="33"/>
  <c r="AOR106" i="33"/>
  <c r="AOE106" i="33"/>
  <c r="AOD106" i="33"/>
  <c r="AOC106" i="33"/>
  <c r="AOB106" i="33"/>
  <c r="AOA106" i="33"/>
  <c r="ANZ106" i="33"/>
  <c r="ANY106" i="33"/>
  <c r="ANX106" i="33"/>
  <c r="ANU106" i="33"/>
  <c r="ANT106" i="33"/>
  <c r="ANS106" i="33"/>
  <c r="ANR106" i="33"/>
  <c r="ANQ106" i="33"/>
  <c r="ANP106" i="33"/>
  <c r="ANO106" i="33"/>
  <c r="ANN106" i="33"/>
  <c r="ANK106" i="33"/>
  <c r="ANJ106" i="33"/>
  <c r="ANI106" i="33"/>
  <c r="ANH106" i="33"/>
  <c r="ANG106" i="33"/>
  <c r="ANF106" i="33"/>
  <c r="ANE106" i="33"/>
  <c r="AND106" i="33"/>
  <c r="ANA106" i="33"/>
  <c r="AMZ106" i="33"/>
  <c r="AMY106" i="33"/>
  <c r="AMX106" i="33"/>
  <c r="AMV106" i="33"/>
  <c r="AMU106" i="33"/>
  <c r="AMS106" i="33"/>
  <c r="AMQ106" i="33"/>
  <c r="AMO106" i="33"/>
  <c r="AMN106" i="33"/>
  <c r="AMM106" i="33"/>
  <c r="AML106" i="33"/>
  <c r="AMJ106" i="33"/>
  <c r="AMH106" i="33"/>
  <c r="AMD106" i="33"/>
  <c r="AMB106" i="33"/>
  <c r="ALZ106" i="33"/>
  <c r="ALX106" i="33"/>
  <c r="ALW106" i="33"/>
  <c r="ALT106" i="33"/>
  <c r="ALS106" i="33"/>
  <c r="ALR106" i="33"/>
  <c r="ALQ106" i="33"/>
  <c r="ALP106" i="33"/>
  <c r="ALO106" i="33"/>
  <c r="ALM106" i="33"/>
  <c r="ALL106" i="33"/>
  <c r="ALK106" i="33"/>
  <c r="ALJ106" i="33"/>
  <c r="ALG106" i="33"/>
  <c r="ALF106" i="33"/>
  <c r="ALD106" i="33"/>
  <c r="ALC106" i="33"/>
  <c r="ALB106" i="33"/>
  <c r="ALA106" i="33"/>
  <c r="AKZ106" i="33"/>
  <c r="AKY106" i="33"/>
  <c r="AKW106" i="33"/>
  <c r="AKV106" i="33"/>
  <c r="AKU106" i="33"/>
  <c r="AKT106" i="33"/>
  <c r="AKS106" i="33"/>
  <c r="AKR106" i="33"/>
  <c r="AKQ106" i="33"/>
  <c r="AKP106" i="33"/>
  <c r="AKO106" i="33"/>
  <c r="AKN106" i="33"/>
  <c r="AKM106" i="33"/>
  <c r="AKL106" i="33"/>
  <c r="AKK106" i="33"/>
  <c r="AKJ106" i="33"/>
  <c r="AKI106" i="33"/>
  <c r="AKH106" i="33"/>
  <c r="AKG106" i="33"/>
  <c r="AKF106" i="33"/>
  <c r="AKE106" i="33"/>
  <c r="AKD106" i="33"/>
  <c r="AKC106" i="33"/>
  <c r="AKB106" i="33"/>
  <c r="AKA106" i="33"/>
  <c r="AJZ106" i="33"/>
  <c r="AJY106" i="33"/>
  <c r="AJX106" i="33"/>
  <c r="AJW106" i="33"/>
  <c r="AJV106" i="33"/>
  <c r="AJN106" i="33"/>
  <c r="AJM106" i="33"/>
  <c r="AJH106" i="33"/>
  <c r="AJG106" i="33"/>
  <c r="AJE106" i="33"/>
  <c r="AJD106" i="33"/>
  <c r="AJB106" i="33"/>
  <c r="AJA106" i="33"/>
  <c r="AIY106" i="33"/>
  <c r="AIX106" i="33"/>
  <c r="AIK106" i="33"/>
  <c r="AIJ106" i="33"/>
  <c r="AII106" i="33"/>
  <c r="AIH106" i="33"/>
  <c r="AIG106" i="33"/>
  <c r="AIF106" i="33"/>
  <c r="AIE106" i="33"/>
  <c r="AID106" i="33"/>
  <c r="AIC106" i="33"/>
  <c r="AIA106" i="33"/>
  <c r="AHZ106" i="33"/>
  <c r="AHX106" i="33"/>
  <c r="AHW106" i="33"/>
  <c r="AHU106" i="33"/>
  <c r="AHT106" i="33"/>
  <c r="AHR106" i="33"/>
  <c r="AHQ106" i="33"/>
  <c r="AHO106" i="33"/>
  <c r="AHN106" i="33"/>
  <c r="AHL106" i="33"/>
  <c r="AHK106" i="33"/>
  <c r="AHI106" i="33"/>
  <c r="AHH106" i="33"/>
  <c r="AHF106" i="33"/>
  <c r="AHE106" i="33"/>
  <c r="AHC106" i="33"/>
  <c r="AHB106" i="33"/>
  <c r="AGZ106" i="33"/>
  <c r="AGY106" i="33"/>
  <c r="AGW106" i="33"/>
  <c r="AGV106" i="33"/>
  <c r="AGT106" i="33"/>
  <c r="AGS106" i="33"/>
  <c r="AGQ106" i="33"/>
  <c r="AGP106" i="33"/>
  <c r="AGN106" i="33"/>
  <c r="AGM106" i="33"/>
  <c r="AGK106" i="33"/>
  <c r="AGJ106" i="33"/>
  <c r="AGI106" i="33"/>
  <c r="AGG106" i="33"/>
  <c r="AGE106" i="33"/>
  <c r="AGD106" i="33"/>
  <c r="AGC106" i="33"/>
  <c r="AGB106" i="33"/>
  <c r="AGA106" i="33"/>
  <c r="AFZ106" i="33"/>
  <c r="AFY106" i="33"/>
  <c r="AFX106" i="33"/>
  <c r="AFW106" i="33"/>
  <c r="AFV106" i="33"/>
  <c r="AFU106" i="33"/>
  <c r="AFT106" i="33"/>
  <c r="AFS106" i="33"/>
  <c r="AFR106" i="33"/>
  <c r="AFQ106" i="33"/>
  <c r="AFP106" i="33"/>
  <c r="AFO106" i="33"/>
  <c r="AFN106" i="33"/>
  <c r="AFM106" i="33"/>
  <c r="AFL106" i="33"/>
  <c r="AFK106" i="33"/>
  <c r="AFJ106" i="33"/>
  <c r="AFI106" i="33"/>
  <c r="AFH106" i="33"/>
  <c r="AFG106" i="33"/>
  <c r="AFF106" i="33"/>
  <c r="AFE106" i="33"/>
  <c r="AFD106" i="33"/>
  <c r="AFC106" i="33"/>
  <c r="AFB106" i="33"/>
  <c r="AFA106" i="33"/>
  <c r="AEZ106" i="33"/>
  <c r="AEY106" i="33"/>
  <c r="AEX106" i="33"/>
  <c r="AEW106" i="33"/>
  <c r="AEV106" i="33"/>
  <c r="AET106" i="33"/>
  <c r="AES106" i="33"/>
  <c r="AEQ106" i="33"/>
  <c r="AEP106" i="33"/>
  <c r="AEN106" i="33"/>
  <c r="AEM106" i="33"/>
  <c r="AEL106" i="33"/>
  <c r="AEH106" i="33"/>
  <c r="AEG106" i="33"/>
  <c r="AEF106" i="33"/>
  <c r="AEE106" i="33"/>
  <c r="AED106" i="33"/>
  <c r="AEC106" i="33"/>
  <c r="AEB106" i="33"/>
  <c r="AEA106" i="33"/>
  <c r="ADZ106" i="33"/>
  <c r="ADX106" i="33"/>
  <c r="ADW106" i="33"/>
  <c r="ADV106" i="33"/>
  <c r="ADU106" i="33"/>
  <c r="ADT106" i="33"/>
  <c r="ADR106" i="33"/>
  <c r="ADQ106" i="33"/>
  <c r="ADP106" i="33"/>
  <c r="ADO106" i="33"/>
  <c r="ADN106" i="33"/>
  <c r="ADM106" i="33"/>
  <c r="ADL106" i="33"/>
  <c r="ADK106" i="33"/>
  <c r="ADJ106" i="33"/>
  <c r="ADH106" i="33"/>
  <c r="ADG106" i="33"/>
  <c r="ADF106" i="33"/>
  <c r="ADE106" i="33"/>
  <c r="ADD106" i="33"/>
  <c r="ADB106" i="33"/>
  <c r="ADA106" i="33"/>
  <c r="ACZ106" i="33"/>
  <c r="ACY106" i="33"/>
  <c r="ACX106" i="33"/>
  <c r="ACW106" i="33"/>
  <c r="ACV106" i="33"/>
  <c r="ACU106" i="33"/>
  <c r="ACT106" i="33"/>
  <c r="ACR106" i="33"/>
  <c r="ACQ106" i="33"/>
  <c r="ACP106" i="33"/>
  <c r="ACO106" i="33"/>
  <c r="ACN106" i="33"/>
  <c r="ACM106" i="33"/>
  <c r="ACL106" i="33"/>
  <c r="ACJ106" i="33"/>
  <c r="ACI106" i="33"/>
  <c r="ACH106" i="33"/>
  <c r="ACG106" i="33"/>
  <c r="ACF106" i="33"/>
  <c r="ACE106" i="33"/>
  <c r="ACD106" i="33"/>
  <c r="ACC106" i="33"/>
  <c r="ACB106" i="33"/>
  <c r="ABZ106" i="33"/>
  <c r="ABY106" i="33"/>
  <c r="ABX106" i="33"/>
  <c r="ABW106" i="33"/>
  <c r="ABV106" i="33"/>
  <c r="ABU106" i="33"/>
  <c r="ABT106" i="33"/>
  <c r="ABS106" i="33"/>
  <c r="ABR106" i="33"/>
  <c r="ABQ106" i="33"/>
  <c r="ABP106" i="33"/>
  <c r="ABL106" i="33"/>
  <c r="ABJ106" i="33"/>
  <c r="ABH106" i="33"/>
  <c r="ABF106" i="33"/>
  <c r="ABD106" i="33"/>
  <c r="ABB106" i="33"/>
  <c r="AAZ106" i="33"/>
  <c r="AAY106" i="33"/>
  <c r="AAX106" i="33"/>
  <c r="AAW106" i="33"/>
  <c r="AAV106" i="33"/>
  <c r="AAU106" i="33"/>
  <c r="AAT106" i="33"/>
  <c r="AAS106" i="33"/>
  <c r="AAR106" i="33"/>
  <c r="AAP106" i="33"/>
  <c r="AAN106" i="33"/>
  <c r="AAL106" i="33"/>
  <c r="AAJ106" i="33"/>
  <c r="ZS106" i="33"/>
  <c r="ZR106" i="33"/>
  <c r="ZQ106" i="33"/>
  <c r="ZP106" i="33"/>
  <c r="ZO106" i="33"/>
  <c r="ZM106" i="33"/>
  <c r="ZL106" i="33"/>
  <c r="ZK106" i="33"/>
  <c r="ZJ106" i="33"/>
  <c r="ZI106" i="33"/>
  <c r="ZH106" i="33"/>
  <c r="ZG106" i="33"/>
  <c r="ZF106" i="33"/>
  <c r="ZE106" i="33"/>
  <c r="ZD106" i="33"/>
  <c r="ZC106" i="33"/>
  <c r="ZB106" i="33"/>
  <c r="YX106" i="33"/>
  <c r="YW106" i="33"/>
  <c r="YV106" i="33"/>
  <c r="YT106" i="33"/>
  <c r="YS106" i="33"/>
  <c r="YQ106" i="33"/>
  <c r="YP106" i="33"/>
  <c r="XB106" i="33"/>
  <c r="XA106" i="33"/>
  <c r="WZ106" i="33"/>
  <c r="WY106" i="33"/>
  <c r="WX106" i="33"/>
  <c r="WW106" i="33"/>
  <c r="SY106" i="33"/>
  <c r="SX106" i="33"/>
  <c r="SW106" i="33"/>
  <c r="OS106" i="33"/>
  <c r="OO106" i="33"/>
  <c r="ON106" i="33"/>
  <c r="OM106" i="33"/>
  <c r="NZ106" i="33"/>
  <c r="NY106" i="33"/>
  <c r="NX106" i="33"/>
  <c r="NW106" i="33"/>
  <c r="NV106" i="33"/>
  <c r="NU106" i="33"/>
  <c r="NT106" i="33"/>
  <c r="NS106" i="33"/>
  <c r="NR106" i="33"/>
  <c r="NQ106" i="33"/>
  <c r="NP106" i="33"/>
  <c r="NO106" i="33"/>
  <c r="NM106" i="33"/>
  <c r="NL106" i="33"/>
  <c r="NK106" i="33"/>
  <c r="NJ106" i="33"/>
  <c r="NI106" i="33"/>
  <c r="NH106" i="33"/>
  <c r="NG106" i="33"/>
  <c r="NF106" i="33"/>
  <c r="NE106" i="33"/>
  <c r="ND106" i="33"/>
  <c r="NC106" i="33"/>
  <c r="NB106" i="33"/>
  <c r="NA106" i="33"/>
  <c r="MZ106" i="33"/>
  <c r="MY106" i="33"/>
  <c r="MX106" i="33"/>
  <c r="MW106" i="33"/>
  <c r="MV106" i="33"/>
  <c r="MU106" i="33"/>
  <c r="MT106" i="33"/>
  <c r="MS106" i="33"/>
  <c r="MR106" i="33"/>
  <c r="MQ106" i="33"/>
  <c r="MP106" i="33"/>
  <c r="MO106" i="33"/>
  <c r="MN106" i="33"/>
  <c r="MM106" i="33"/>
  <c r="ML106" i="33"/>
  <c r="MK106" i="33"/>
  <c r="MJ106" i="33"/>
  <c r="MI106" i="33"/>
  <c r="MH106" i="33"/>
  <c r="MG106" i="33"/>
  <c r="MF106" i="33"/>
  <c r="ME106" i="33"/>
  <c r="MD106" i="33"/>
  <c r="MC106" i="33"/>
  <c r="MB106" i="33"/>
  <c r="MA106" i="33"/>
  <c r="LZ106" i="33"/>
  <c r="LY106" i="33"/>
  <c r="LX106" i="33"/>
  <c r="LW106" i="33"/>
  <c r="LV106" i="33"/>
  <c r="LU106" i="33"/>
  <c r="LT106" i="33"/>
  <c r="LS106" i="33"/>
  <c r="LR106" i="33"/>
  <c r="LQ106" i="33"/>
  <c r="LP106" i="33"/>
  <c r="LO106" i="33"/>
  <c r="LN106" i="33"/>
  <c r="LM106" i="33"/>
  <c r="LL106" i="33"/>
  <c r="LI106" i="33"/>
  <c r="LH106" i="33"/>
  <c r="LE106" i="33"/>
  <c r="LD106" i="33"/>
  <c r="LC106" i="33"/>
  <c r="LB106" i="33"/>
  <c r="LA106" i="33"/>
  <c r="KY106" i="33"/>
  <c r="KW106" i="33"/>
  <c r="KU106" i="33"/>
  <c r="KS106" i="33"/>
  <c r="KQ106" i="33"/>
  <c r="KO106" i="33"/>
  <c r="KM106" i="33"/>
  <c r="KK106" i="33"/>
  <c r="JR106" i="33"/>
  <c r="JQ106" i="33"/>
  <c r="JO106" i="33"/>
  <c r="JN106" i="33"/>
  <c r="JM106" i="33"/>
  <c r="JL106" i="33"/>
  <c r="JK106" i="33"/>
  <c r="JJ106" i="33"/>
  <c r="JI106" i="33"/>
  <c r="JH106" i="33"/>
  <c r="JG106" i="33"/>
  <c r="JF106" i="33"/>
  <c r="JE106" i="33"/>
  <c r="JD106" i="33"/>
  <c r="JC106" i="33"/>
  <c r="JB106" i="33"/>
  <c r="JA106" i="33"/>
  <c r="IZ106" i="33"/>
  <c r="IY106" i="33"/>
  <c r="IX106" i="33"/>
  <c r="IW106" i="33"/>
  <c r="IV106" i="33"/>
  <c r="IU106" i="33"/>
  <c r="IT106" i="33"/>
  <c r="IS106" i="33"/>
  <c r="IR106" i="33"/>
  <c r="IQ106" i="33"/>
  <c r="IP106" i="33"/>
  <c r="IO106" i="33"/>
  <c r="IN106" i="33"/>
  <c r="IM106" i="33"/>
  <c r="IL106" i="33"/>
  <c r="IK106" i="33"/>
  <c r="IJ106" i="33"/>
  <c r="II106" i="33"/>
  <c r="HX106" i="33"/>
  <c r="HW106" i="33"/>
  <c r="HV106" i="33"/>
  <c r="HU106" i="33"/>
  <c r="HT106" i="33"/>
  <c r="HS106" i="33"/>
  <c r="HR106" i="33"/>
  <c r="HQ106" i="33"/>
  <c r="HP106" i="33"/>
  <c r="HO106" i="33"/>
  <c r="HN106" i="33"/>
  <c r="HM106" i="33"/>
  <c r="HL106" i="33"/>
  <c r="HK106" i="33"/>
  <c r="HJ106" i="33"/>
  <c r="HI106" i="33"/>
  <c r="HH106" i="33"/>
  <c r="HG106" i="33"/>
  <c r="HF106" i="33"/>
  <c r="HE106" i="33"/>
  <c r="HD106" i="33"/>
  <c r="HC106" i="33"/>
  <c r="HB106" i="33"/>
  <c r="HA106" i="33"/>
  <c r="GZ106" i="33"/>
  <c r="GY106" i="33"/>
  <c r="GX106" i="33"/>
  <c r="GW106" i="33"/>
  <c r="GV106" i="33"/>
  <c r="GU106" i="33"/>
  <c r="GT106" i="33"/>
  <c r="GS106" i="33"/>
  <c r="GR106" i="33"/>
  <c r="GQ106" i="33"/>
  <c r="GP106" i="33"/>
  <c r="GO106" i="33"/>
  <c r="GN106" i="33"/>
  <c r="GM106" i="33"/>
  <c r="GL106" i="33"/>
  <c r="GK106" i="33"/>
  <c r="GJ106" i="33"/>
  <c r="GI106" i="33"/>
  <c r="GH106" i="33"/>
  <c r="GG106" i="33"/>
  <c r="GF106" i="33"/>
  <c r="GE106" i="33"/>
  <c r="GD106" i="33"/>
  <c r="GC106" i="33"/>
  <c r="GB106" i="33"/>
  <c r="GA106" i="33"/>
  <c r="FZ106" i="33"/>
  <c r="FY106" i="33"/>
  <c r="FX106" i="33"/>
  <c r="EB106" i="33"/>
  <c r="EA106" i="33"/>
  <c r="DY106" i="33"/>
  <c r="DW106" i="33"/>
  <c r="DU106" i="33"/>
  <c r="DS106" i="33"/>
  <c r="DQ106" i="33"/>
  <c r="DO106" i="33"/>
  <c r="DN106" i="33"/>
  <c r="DL106" i="33"/>
  <c r="DJ106" i="33"/>
  <c r="DI106" i="33"/>
  <c r="DG106" i="33"/>
  <c r="DF106" i="33"/>
  <c r="DD106" i="33"/>
  <c r="DC106" i="33"/>
  <c r="DA106" i="33"/>
  <c r="CZ106" i="33"/>
  <c r="CY106" i="33"/>
  <c r="CX106" i="33"/>
  <c r="CW106" i="33"/>
  <c r="CU106" i="33"/>
  <c r="CT106" i="33"/>
  <c r="CS106" i="33"/>
  <c r="CR106" i="33"/>
  <c r="CQ106" i="33"/>
  <c r="CP106" i="33"/>
  <c r="CN106" i="33"/>
  <c r="CL106" i="33"/>
  <c r="CK106" i="33"/>
  <c r="CC106" i="33"/>
  <c r="CB106" i="33"/>
  <c r="BZ106" i="33"/>
  <c r="BY106" i="33"/>
  <c r="BW106" i="33"/>
  <c r="BV106" i="33"/>
  <c r="BK106" i="33"/>
  <c r="BJ106" i="33"/>
  <c r="BH106" i="33"/>
  <c r="BG106" i="33"/>
  <c r="BE106" i="33"/>
  <c r="BD106" i="33"/>
  <c r="AZ106" i="33"/>
  <c r="AX106" i="33"/>
  <c r="AV106" i="33"/>
  <c r="AU106" i="33"/>
  <c r="AT106" i="33"/>
  <c r="AR106" i="33"/>
  <c r="AP106" i="33"/>
  <c r="AM106" i="33"/>
  <c r="AL106" i="33"/>
  <c r="AJ106" i="33"/>
  <c r="AI106" i="33"/>
  <c r="AG106" i="33"/>
  <c r="AF106" i="33"/>
  <c r="AE106" i="33"/>
  <c r="AD106" i="33"/>
  <c r="W106" i="33"/>
  <c r="V106" i="33"/>
  <c r="T106" i="33"/>
  <c r="S106" i="33"/>
  <c r="K106" i="33"/>
  <c r="I106" i="33"/>
  <c r="H106" i="33"/>
  <c r="API105" i="33"/>
  <c r="APH105" i="33"/>
  <c r="APG105" i="33"/>
  <c r="APF105" i="33"/>
  <c r="APE105" i="33"/>
  <c r="APD105" i="33"/>
  <c r="APC105" i="33"/>
  <c r="APB105" i="33"/>
  <c r="AOY105" i="33"/>
  <c r="AOX105" i="33"/>
  <c r="AOW105" i="33"/>
  <c r="AOV105" i="33"/>
  <c r="AOU105" i="33"/>
  <c r="AOT105" i="33"/>
  <c r="AOS105" i="33"/>
  <c r="AOR105" i="33"/>
  <c r="AOE105" i="33"/>
  <c r="AOD105" i="33"/>
  <c r="AOC105" i="33"/>
  <c r="AOB105" i="33"/>
  <c r="AOA105" i="33"/>
  <c r="ANZ105" i="33"/>
  <c r="ANY105" i="33"/>
  <c r="ANX105" i="33"/>
  <c r="ANU105" i="33"/>
  <c r="ANT105" i="33"/>
  <c r="ANS105" i="33"/>
  <c r="ANR105" i="33"/>
  <c r="ANQ105" i="33"/>
  <c r="ANP105" i="33"/>
  <c r="ANO105" i="33"/>
  <c r="ANN105" i="33"/>
  <c r="ANK105" i="33"/>
  <c r="ANJ105" i="33"/>
  <c r="ANI105" i="33"/>
  <c r="ANH105" i="33"/>
  <c r="ANG105" i="33"/>
  <c r="ANF105" i="33"/>
  <c r="ANE105" i="33"/>
  <c r="AND105" i="33"/>
  <c r="ANA105" i="33"/>
  <c r="AMZ105" i="33"/>
  <c r="AMY105" i="33"/>
  <c r="AMX105" i="33"/>
  <c r="AMV105" i="33"/>
  <c r="AMU105" i="33"/>
  <c r="AMS105" i="33"/>
  <c r="AMQ105" i="33"/>
  <c r="AMO105" i="33"/>
  <c r="AMN105" i="33"/>
  <c r="AMM105" i="33"/>
  <c r="AML105" i="33"/>
  <c r="AMJ105" i="33"/>
  <c r="AMH105" i="33"/>
  <c r="AMD105" i="33"/>
  <c r="AMB105" i="33"/>
  <c r="ALZ105" i="33"/>
  <c r="ALX105" i="33"/>
  <c r="ALW105" i="33"/>
  <c r="ALT105" i="33"/>
  <c r="ALS105" i="33"/>
  <c r="ALR105" i="33"/>
  <c r="ALQ105" i="33"/>
  <c r="ALP105" i="33"/>
  <c r="ALO105" i="33"/>
  <c r="ALM105" i="33"/>
  <c r="ALL105" i="33"/>
  <c r="ALK105" i="33"/>
  <c r="ALJ105" i="33"/>
  <c r="ALG105" i="33"/>
  <c r="ALF105" i="33"/>
  <c r="ALD105" i="33"/>
  <c r="ALC105" i="33"/>
  <c r="ALB105" i="33"/>
  <c r="ALA105" i="33"/>
  <c r="AKZ105" i="33"/>
  <c r="AKY105" i="33"/>
  <c r="AKW105" i="33"/>
  <c r="AKV105" i="33"/>
  <c r="AKU105" i="33"/>
  <c r="AKT105" i="33"/>
  <c r="AKS105" i="33"/>
  <c r="AKR105" i="33"/>
  <c r="AKQ105" i="33"/>
  <c r="AKP105" i="33"/>
  <c r="AKO105" i="33"/>
  <c r="AKN105" i="33"/>
  <c r="AKM105" i="33"/>
  <c r="AKL105" i="33"/>
  <c r="AKK105" i="33"/>
  <c r="AKJ105" i="33"/>
  <c r="AKI105" i="33"/>
  <c r="AKH105" i="33"/>
  <c r="AKG105" i="33"/>
  <c r="AKF105" i="33"/>
  <c r="AKE105" i="33"/>
  <c r="AKD105" i="33"/>
  <c r="AKC105" i="33"/>
  <c r="AKB105" i="33"/>
  <c r="AKA105" i="33"/>
  <c r="AJZ105" i="33"/>
  <c r="AJY105" i="33"/>
  <c r="AJX105" i="33"/>
  <c r="AJW105" i="33"/>
  <c r="AJV105" i="33"/>
  <c r="AJN105" i="33"/>
  <c r="AJM105" i="33"/>
  <c r="AJH105" i="33"/>
  <c r="AJG105" i="33"/>
  <c r="AJE105" i="33"/>
  <c r="AJD105" i="33"/>
  <c r="AJB105" i="33"/>
  <c r="AJA105" i="33"/>
  <c r="AIY105" i="33"/>
  <c r="AIX105" i="33"/>
  <c r="AIK105" i="33"/>
  <c r="AIJ105" i="33"/>
  <c r="AII105" i="33"/>
  <c r="AIH105" i="33"/>
  <c r="AIG105" i="33"/>
  <c r="AIF105" i="33"/>
  <c r="AIE105" i="33"/>
  <c r="AID105" i="33"/>
  <c r="AIC105" i="33"/>
  <c r="AIA105" i="33"/>
  <c r="AHZ105" i="33"/>
  <c r="AHX105" i="33"/>
  <c r="AHW105" i="33"/>
  <c r="AHU105" i="33"/>
  <c r="AHT105" i="33"/>
  <c r="AHR105" i="33"/>
  <c r="AHQ105" i="33"/>
  <c r="AHO105" i="33"/>
  <c r="AHN105" i="33"/>
  <c r="AHL105" i="33"/>
  <c r="AHK105" i="33"/>
  <c r="AHI105" i="33"/>
  <c r="AHH105" i="33"/>
  <c r="AHF105" i="33"/>
  <c r="AHE105" i="33"/>
  <c r="AHC105" i="33"/>
  <c r="AHB105" i="33"/>
  <c r="AGZ105" i="33"/>
  <c r="AGY105" i="33"/>
  <c r="AGW105" i="33"/>
  <c r="AGV105" i="33"/>
  <c r="AGT105" i="33"/>
  <c r="AGS105" i="33"/>
  <c r="AGQ105" i="33"/>
  <c r="AGP105" i="33"/>
  <c r="AGN105" i="33"/>
  <c r="AGM105" i="33"/>
  <c r="AGK105" i="33"/>
  <c r="AGJ105" i="33"/>
  <c r="AGI105" i="33"/>
  <c r="AGG105" i="33"/>
  <c r="AGE105" i="33"/>
  <c r="AGD105" i="33"/>
  <c r="AGC105" i="33"/>
  <c r="AGB105" i="33"/>
  <c r="AGA105" i="33"/>
  <c r="AFZ105" i="33"/>
  <c r="AFY105" i="33"/>
  <c r="AFX105" i="33"/>
  <c r="AFW105" i="33"/>
  <c r="AFV105" i="33"/>
  <c r="AFU105" i="33"/>
  <c r="AFT105" i="33"/>
  <c r="AFS105" i="33"/>
  <c r="AFR105" i="33"/>
  <c r="AFQ105" i="33"/>
  <c r="AFP105" i="33"/>
  <c r="AFO105" i="33"/>
  <c r="AFN105" i="33"/>
  <c r="AFM105" i="33"/>
  <c r="AFL105" i="33"/>
  <c r="AFK105" i="33"/>
  <c r="AFJ105" i="33"/>
  <c r="AFI105" i="33"/>
  <c r="AFH105" i="33"/>
  <c r="AFG105" i="33"/>
  <c r="AFF105" i="33"/>
  <c r="AFE105" i="33"/>
  <c r="AFD105" i="33"/>
  <c r="AFC105" i="33"/>
  <c r="AFB105" i="33"/>
  <c r="AFA105" i="33"/>
  <c r="AEZ105" i="33"/>
  <c r="AEY105" i="33"/>
  <c r="AEX105" i="33"/>
  <c r="AEW105" i="33"/>
  <c r="AEV105" i="33"/>
  <c r="AET105" i="33"/>
  <c r="AES105" i="33"/>
  <c r="AEQ105" i="33"/>
  <c r="AEP105" i="33"/>
  <c r="AEN105" i="33"/>
  <c r="AEM105" i="33"/>
  <c r="AEL105" i="33"/>
  <c r="AEH105" i="33"/>
  <c r="AEG105" i="33"/>
  <c r="AEF105" i="33"/>
  <c r="AEE105" i="33"/>
  <c r="AED105" i="33"/>
  <c r="AEC105" i="33"/>
  <c r="AEB105" i="33"/>
  <c r="AEA105" i="33"/>
  <c r="ADZ105" i="33"/>
  <c r="ADX105" i="33"/>
  <c r="ADW105" i="33"/>
  <c r="ADV105" i="33"/>
  <c r="ADU105" i="33"/>
  <c r="ADT105" i="33"/>
  <c r="ADR105" i="33"/>
  <c r="ADQ105" i="33"/>
  <c r="ADP105" i="33"/>
  <c r="ADO105" i="33"/>
  <c r="ADN105" i="33"/>
  <c r="ADM105" i="33"/>
  <c r="ADL105" i="33"/>
  <c r="ADK105" i="33"/>
  <c r="ADJ105" i="33"/>
  <c r="ADH105" i="33"/>
  <c r="ADG105" i="33"/>
  <c r="ADF105" i="33"/>
  <c r="ADE105" i="33"/>
  <c r="ADD105" i="33"/>
  <c r="ADB105" i="33"/>
  <c r="ADA105" i="33"/>
  <c r="ACZ105" i="33"/>
  <c r="ACY105" i="33"/>
  <c r="ACX105" i="33"/>
  <c r="ACW105" i="33"/>
  <c r="ACV105" i="33"/>
  <c r="ACU105" i="33"/>
  <c r="ACT105" i="33"/>
  <c r="ACR105" i="33"/>
  <c r="ACQ105" i="33"/>
  <c r="ACP105" i="33"/>
  <c r="ACO105" i="33"/>
  <c r="ACN105" i="33"/>
  <c r="ACM105" i="33"/>
  <c r="ACL105" i="33"/>
  <c r="ACJ105" i="33"/>
  <c r="ACI105" i="33"/>
  <c r="ACH105" i="33"/>
  <c r="ACG105" i="33"/>
  <c r="ACF105" i="33"/>
  <c r="ACE105" i="33"/>
  <c r="ACD105" i="33"/>
  <c r="ACC105" i="33"/>
  <c r="ACB105" i="33"/>
  <c r="ABL105" i="33"/>
  <c r="ABJ105" i="33"/>
  <c r="ABH105" i="33"/>
  <c r="ABF105" i="33"/>
  <c r="ABD105" i="33"/>
  <c r="ABB105" i="33"/>
  <c r="AAZ105" i="33"/>
  <c r="AAY105" i="33"/>
  <c r="AAX105" i="33"/>
  <c r="AAW105" i="33"/>
  <c r="AAV105" i="33"/>
  <c r="AAU105" i="33"/>
  <c r="AAT105" i="33"/>
  <c r="AAS105" i="33"/>
  <c r="AAR105" i="33"/>
  <c r="AAP105" i="33"/>
  <c r="AAN105" i="33"/>
  <c r="AAL105" i="33"/>
  <c r="AAJ105" i="33"/>
  <c r="ZS105" i="33"/>
  <c r="ZR105" i="33"/>
  <c r="ZQ105" i="33"/>
  <c r="ZP105" i="33"/>
  <c r="ZO105" i="33"/>
  <c r="ZM105" i="33"/>
  <c r="ZL105" i="33"/>
  <c r="ZK105" i="33"/>
  <c r="ZJ105" i="33"/>
  <c r="ZI105" i="33"/>
  <c r="ZH105" i="33"/>
  <c r="ZG105" i="33"/>
  <c r="ZF105" i="33"/>
  <c r="ZE105" i="33"/>
  <c r="ZD105" i="33"/>
  <c r="ZC105" i="33"/>
  <c r="ZB105" i="33"/>
  <c r="YX105" i="33"/>
  <c r="YW105" i="33"/>
  <c r="YV105" i="33"/>
  <c r="YT105" i="33"/>
  <c r="YS105" i="33"/>
  <c r="YQ105" i="33"/>
  <c r="YP105" i="33"/>
  <c r="XB105" i="33"/>
  <c r="XA105" i="33"/>
  <c r="WZ105" i="33"/>
  <c r="WY105" i="33"/>
  <c r="WX105" i="33"/>
  <c r="WW105" i="33"/>
  <c r="SY105" i="33"/>
  <c r="SX105" i="33"/>
  <c r="SW105" i="33"/>
  <c r="OS105" i="33"/>
  <c r="OO105" i="33"/>
  <c r="ON105" i="33"/>
  <c r="OM105" i="33"/>
  <c r="NZ105" i="33"/>
  <c r="NY105" i="33"/>
  <c r="NX105" i="33"/>
  <c r="NW105" i="33"/>
  <c r="NV105" i="33"/>
  <c r="NU105" i="33"/>
  <c r="NT105" i="33"/>
  <c r="NS105" i="33"/>
  <c r="NR105" i="33"/>
  <c r="NQ105" i="33"/>
  <c r="NP105" i="33"/>
  <c r="NO105" i="33"/>
  <c r="NM105" i="33"/>
  <c r="NL105" i="33"/>
  <c r="NK105" i="33"/>
  <c r="NJ105" i="33"/>
  <c r="NI105" i="33"/>
  <c r="NH105" i="33"/>
  <c r="NG105" i="33"/>
  <c r="NF105" i="33"/>
  <c r="NE105" i="33"/>
  <c r="ND105" i="33"/>
  <c r="NC105" i="33"/>
  <c r="NB105" i="33"/>
  <c r="NA105" i="33"/>
  <c r="MZ105" i="33"/>
  <c r="MY105" i="33"/>
  <c r="MX105" i="33"/>
  <c r="MW105" i="33"/>
  <c r="MV105" i="33"/>
  <c r="MU105" i="33"/>
  <c r="MT105" i="33"/>
  <c r="MS105" i="33"/>
  <c r="MR105" i="33"/>
  <c r="MQ105" i="33"/>
  <c r="MP105" i="33"/>
  <c r="MO105" i="33"/>
  <c r="MN105" i="33"/>
  <c r="MM105" i="33"/>
  <c r="ML105" i="33"/>
  <c r="MK105" i="33"/>
  <c r="MJ105" i="33"/>
  <c r="MI105" i="33"/>
  <c r="MH105" i="33"/>
  <c r="MG105" i="33"/>
  <c r="MF105" i="33"/>
  <c r="ME105" i="33"/>
  <c r="MD105" i="33"/>
  <c r="MC105" i="33"/>
  <c r="MB105" i="33"/>
  <c r="MA105" i="33"/>
  <c r="LZ105" i="33"/>
  <c r="LY105" i="33"/>
  <c r="LX105" i="33"/>
  <c r="LW105" i="33"/>
  <c r="LV105" i="33"/>
  <c r="LU105" i="33"/>
  <c r="LT105" i="33"/>
  <c r="LS105" i="33"/>
  <c r="LR105" i="33"/>
  <c r="LQ105" i="33"/>
  <c r="LP105" i="33"/>
  <c r="LO105" i="33"/>
  <c r="LN105" i="33"/>
  <c r="LM105" i="33"/>
  <c r="LL105" i="33"/>
  <c r="LI105" i="33"/>
  <c r="LH105" i="33"/>
  <c r="LE105" i="33"/>
  <c r="LD105" i="33"/>
  <c r="LC105" i="33"/>
  <c r="LB105" i="33"/>
  <c r="LA105" i="33"/>
  <c r="KY105" i="33"/>
  <c r="KW105" i="33"/>
  <c r="KU105" i="33"/>
  <c r="KS105" i="33"/>
  <c r="KQ105" i="33"/>
  <c r="KO105" i="33"/>
  <c r="KM105" i="33"/>
  <c r="KK105" i="33"/>
  <c r="JR105" i="33"/>
  <c r="JQ105" i="33"/>
  <c r="JO105" i="33"/>
  <c r="JN105" i="33"/>
  <c r="JM105" i="33"/>
  <c r="JL105" i="33"/>
  <c r="JK105" i="33"/>
  <c r="JJ105" i="33"/>
  <c r="JI105" i="33"/>
  <c r="JH105" i="33"/>
  <c r="JG105" i="33"/>
  <c r="JF105" i="33"/>
  <c r="JE105" i="33"/>
  <c r="JD105" i="33"/>
  <c r="JC105" i="33"/>
  <c r="JB105" i="33"/>
  <c r="JA105" i="33"/>
  <c r="IZ105" i="33"/>
  <c r="IY105" i="33"/>
  <c r="IX105" i="33"/>
  <c r="IW105" i="33"/>
  <c r="IV105" i="33"/>
  <c r="IU105" i="33"/>
  <c r="IT105" i="33"/>
  <c r="IS105" i="33"/>
  <c r="IR105" i="33"/>
  <c r="IQ105" i="33"/>
  <c r="IP105" i="33"/>
  <c r="IO105" i="33"/>
  <c r="IN105" i="33"/>
  <c r="IM105" i="33"/>
  <c r="IL105" i="33"/>
  <c r="IK105" i="33"/>
  <c r="IJ105" i="33"/>
  <c r="II105" i="33"/>
  <c r="HX105" i="33"/>
  <c r="HW105" i="33"/>
  <c r="HV105" i="33"/>
  <c r="HU105" i="33"/>
  <c r="HT105" i="33"/>
  <c r="HS105" i="33"/>
  <c r="HR105" i="33"/>
  <c r="HQ105" i="33"/>
  <c r="HP105" i="33"/>
  <c r="HO105" i="33"/>
  <c r="HN105" i="33"/>
  <c r="HM105" i="33"/>
  <c r="HL105" i="33"/>
  <c r="HK105" i="33"/>
  <c r="HJ105" i="33"/>
  <c r="HI105" i="33"/>
  <c r="HH105" i="33"/>
  <c r="HG105" i="33"/>
  <c r="HF105" i="33"/>
  <c r="HE105" i="33"/>
  <c r="HD105" i="33"/>
  <c r="HC105" i="33"/>
  <c r="HB105" i="33"/>
  <c r="HA105" i="33"/>
  <c r="GZ105" i="33"/>
  <c r="GY105" i="33"/>
  <c r="GX105" i="33"/>
  <c r="GW105" i="33"/>
  <c r="GV105" i="33"/>
  <c r="GU105" i="33"/>
  <c r="GT105" i="33"/>
  <c r="GS105" i="33"/>
  <c r="GR105" i="33"/>
  <c r="GQ105" i="33"/>
  <c r="GP105" i="33"/>
  <c r="GO105" i="33"/>
  <c r="GN105" i="33"/>
  <c r="GM105" i="33"/>
  <c r="GL105" i="33"/>
  <c r="GK105" i="33"/>
  <c r="GJ105" i="33"/>
  <c r="GI105" i="33"/>
  <c r="GH105" i="33"/>
  <c r="GG105" i="33"/>
  <c r="GF105" i="33"/>
  <c r="GE105" i="33"/>
  <c r="GD105" i="33"/>
  <c r="GC105" i="33"/>
  <c r="GB105" i="33"/>
  <c r="GA105" i="33"/>
  <c r="FZ105" i="33"/>
  <c r="FY105" i="33"/>
  <c r="FX105" i="33"/>
  <c r="EB105" i="33"/>
  <c r="EA105" i="33"/>
  <c r="DY105" i="33"/>
  <c r="DW105" i="33"/>
  <c r="DU105" i="33"/>
  <c r="DS105" i="33"/>
  <c r="DQ105" i="33"/>
  <c r="DO105" i="33"/>
  <c r="DN105" i="33"/>
  <c r="DL105" i="33"/>
  <c r="DJ105" i="33"/>
  <c r="DI105" i="33"/>
  <c r="DG105" i="33"/>
  <c r="DF105" i="33"/>
  <c r="DD105" i="33"/>
  <c r="DC105" i="33"/>
  <c r="DA105" i="33"/>
  <c r="CZ105" i="33"/>
  <c r="CY105" i="33"/>
  <c r="CX105" i="33"/>
  <c r="CW105" i="33"/>
  <c r="CU105" i="33"/>
  <c r="CT105" i="33"/>
  <c r="CS105" i="33"/>
  <c r="CR105" i="33"/>
  <c r="CQ105" i="33"/>
  <c r="CP105" i="33"/>
  <c r="CN105" i="33"/>
  <c r="CL105" i="33"/>
  <c r="CK105" i="33"/>
  <c r="CC105" i="33"/>
  <c r="CB105" i="33"/>
  <c r="BZ105" i="33"/>
  <c r="BY105" i="33"/>
  <c r="BW105" i="33"/>
  <c r="BV105" i="33"/>
  <c r="BK105" i="33"/>
  <c r="BJ105" i="33"/>
  <c r="BH105" i="33"/>
  <c r="BG105" i="33"/>
  <c r="BE105" i="33"/>
  <c r="BD105" i="33"/>
  <c r="AZ105" i="33"/>
  <c r="AX105" i="33"/>
  <c r="AV105" i="33"/>
  <c r="AU105" i="33"/>
  <c r="AT105" i="33"/>
  <c r="AR105" i="33"/>
  <c r="AP105" i="33"/>
  <c r="AM105" i="33"/>
  <c r="AL105" i="33"/>
  <c r="AJ105" i="33"/>
  <c r="AI105" i="33"/>
  <c r="AG105" i="33"/>
  <c r="AF105" i="33"/>
  <c r="AE105" i="33"/>
  <c r="AD105" i="33"/>
  <c r="W105" i="33"/>
  <c r="V105" i="33"/>
  <c r="T105" i="33"/>
  <c r="S105" i="33"/>
  <c r="K105" i="33"/>
  <c r="I105" i="33"/>
  <c r="H105" i="33"/>
  <c r="BL94" i="33"/>
  <c r="BI94" i="33"/>
  <c r="BF94" i="33"/>
  <c r="Y94" i="33"/>
  <c r="N94" i="33"/>
  <c r="BL93" i="33"/>
  <c r="BI93" i="33"/>
  <c r="BF93" i="33"/>
  <c r="Y93" i="33"/>
  <c r="N93" i="33"/>
  <c r="BL92" i="33"/>
  <c r="BI92" i="33"/>
  <c r="BF92" i="33"/>
  <c r="Y92" i="33"/>
  <c r="N92" i="33"/>
  <c r="APJ91" i="33"/>
  <c r="AOZ91" i="33"/>
  <c r="ANV91" i="33"/>
  <c r="ALH91" i="33"/>
  <c r="AJC91" i="33"/>
  <c r="AIZ91" i="33"/>
  <c r="ABN91" i="33"/>
  <c r="ABM91" i="33"/>
  <c r="ABK91" i="33"/>
  <c r="ABI91" i="33"/>
  <c r="ABG91" i="33"/>
  <c r="ABE91" i="33"/>
  <c r="ABC91" i="33"/>
  <c r="ABA91" i="33"/>
  <c r="AAQ91" i="33"/>
  <c r="AAO91" i="33"/>
  <c r="OR91" i="33"/>
  <c r="NN91" i="33"/>
  <c r="EC91" i="33"/>
  <c r="BL91" i="33"/>
  <c r="BI91" i="33"/>
  <c r="BF91" i="33"/>
  <c r="BA91" i="33"/>
  <c r="AY91" i="33"/>
  <c r="AW91" i="33"/>
  <c r="AN91" i="33"/>
  <c r="AK91" i="33"/>
  <c r="AH91" i="33"/>
  <c r="Y91" i="33"/>
  <c r="X91" i="33"/>
  <c r="U91" i="33"/>
  <c r="N91" i="33"/>
  <c r="M91" i="33"/>
  <c r="J91" i="33"/>
  <c r="APJ90" i="33"/>
  <c r="AOZ90" i="33"/>
  <c r="ANV90" i="33"/>
  <c r="ALH90" i="33"/>
  <c r="AJC90" i="33"/>
  <c r="AIZ90" i="33"/>
  <c r="ABN90" i="33"/>
  <c r="ABM90" i="33"/>
  <c r="ABK90" i="33"/>
  <c r="ABI90" i="33"/>
  <c r="ABG90" i="33"/>
  <c r="ABE90" i="33"/>
  <c r="ABC90" i="33"/>
  <c r="ABA90" i="33"/>
  <c r="AAQ90" i="33"/>
  <c r="AAO90" i="33"/>
  <c r="OR90" i="33"/>
  <c r="NN90" i="33"/>
  <c r="EC90" i="33"/>
  <c r="BL90" i="33"/>
  <c r="BI90" i="33"/>
  <c r="BF90" i="33"/>
  <c r="BA90" i="33"/>
  <c r="AY90" i="33"/>
  <c r="AW90" i="33"/>
  <c r="AN90" i="33"/>
  <c r="AK90" i="33"/>
  <c r="AH90" i="33"/>
  <c r="Y90" i="33"/>
  <c r="X90" i="33"/>
  <c r="U90" i="33"/>
  <c r="N90" i="33"/>
  <c r="M90" i="33"/>
  <c r="J90" i="33"/>
  <c r="APJ89" i="33"/>
  <c r="AOZ89" i="33"/>
  <c r="ANV89" i="33"/>
  <c r="ALH89" i="33"/>
  <c r="AJC89" i="33"/>
  <c r="AIZ89" i="33"/>
  <c r="ABN89" i="33"/>
  <c r="ABM89" i="33"/>
  <c r="ABK89" i="33"/>
  <c r="ABI89" i="33"/>
  <c r="ABG89" i="33"/>
  <c r="ABE89" i="33"/>
  <c r="ABC89" i="33"/>
  <c r="ABA89" i="33"/>
  <c r="AAQ89" i="33"/>
  <c r="AAO89" i="33"/>
  <c r="OR89" i="33"/>
  <c r="NN89" i="33"/>
  <c r="EC89" i="33"/>
  <c r="BL89" i="33"/>
  <c r="BI89" i="33"/>
  <c r="BF89" i="33"/>
  <c r="BA89" i="33"/>
  <c r="AY89" i="33"/>
  <c r="AW89" i="33"/>
  <c r="AN89" i="33"/>
  <c r="AK89" i="33"/>
  <c r="AH89" i="33"/>
  <c r="Y89" i="33"/>
  <c r="X89" i="33"/>
  <c r="U89" i="33"/>
  <c r="N89" i="33"/>
  <c r="M89" i="33"/>
  <c r="J89" i="33"/>
  <c r="APJ88" i="33"/>
  <c r="AOZ88" i="33"/>
  <c r="ANV88" i="33"/>
  <c r="ALH88" i="33"/>
  <c r="AJC88" i="33"/>
  <c r="AIZ88" i="33"/>
  <c r="ABN88" i="33"/>
  <c r="ABM88" i="33"/>
  <c r="ABK88" i="33"/>
  <c r="ABI88" i="33"/>
  <c r="ABG88" i="33"/>
  <c r="ABE88" i="33"/>
  <c r="ABC88" i="33"/>
  <c r="ABA88" i="33"/>
  <c r="AAQ88" i="33"/>
  <c r="AAO88" i="33"/>
  <c r="OR88" i="33"/>
  <c r="NN88" i="33"/>
  <c r="EC88" i="33"/>
  <c r="BL88" i="33"/>
  <c r="BI88" i="33"/>
  <c r="BF88" i="33"/>
  <c r="BA88" i="33"/>
  <c r="AY88" i="33"/>
  <c r="AW88" i="33"/>
  <c r="AN88" i="33"/>
  <c r="AK88" i="33"/>
  <c r="AH88" i="33"/>
  <c r="Y88" i="33"/>
  <c r="X88" i="33"/>
  <c r="U88" i="33"/>
  <c r="N88" i="33"/>
  <c r="M88" i="33"/>
  <c r="J88" i="33"/>
  <c r="APJ87" i="33"/>
  <c r="AOZ87" i="33"/>
  <c r="ANV87" i="33"/>
  <c r="ALH87" i="33"/>
  <c r="AJC87" i="33"/>
  <c r="AIZ87" i="33"/>
  <c r="ABN87" i="33"/>
  <c r="ABM87" i="33"/>
  <c r="ABK87" i="33"/>
  <c r="ABI87" i="33"/>
  <c r="ABG87" i="33"/>
  <c r="ABE87" i="33"/>
  <c r="ABC87" i="33"/>
  <c r="ABA87" i="33"/>
  <c r="AAQ87" i="33"/>
  <c r="AAO87" i="33"/>
  <c r="OR87" i="33"/>
  <c r="NN87" i="33"/>
  <c r="EC87" i="33"/>
  <c r="BL87" i="33"/>
  <c r="BI87" i="33"/>
  <c r="BF87" i="33"/>
  <c r="BA87" i="33"/>
  <c r="AY87" i="33"/>
  <c r="AW87" i="33"/>
  <c r="AN87" i="33"/>
  <c r="AK87" i="33"/>
  <c r="AH87" i="33"/>
  <c r="Y87" i="33"/>
  <c r="X87" i="33"/>
  <c r="U87" i="33"/>
  <c r="N87" i="33"/>
  <c r="M87" i="33"/>
  <c r="J87" i="33"/>
  <c r="APJ86" i="33"/>
  <c r="AOZ86" i="33"/>
  <c r="ANV86" i="33"/>
  <c r="ALH86" i="33"/>
  <c r="AJC86" i="33"/>
  <c r="AIZ86" i="33"/>
  <c r="ABN86" i="33"/>
  <c r="ABM86" i="33"/>
  <c r="ABK86" i="33"/>
  <c r="ABI86" i="33"/>
  <c r="ABG86" i="33"/>
  <c r="ABE86" i="33"/>
  <c r="ABC86" i="33"/>
  <c r="ABA86" i="33"/>
  <c r="AAQ86" i="33"/>
  <c r="AAO86" i="33"/>
  <c r="OR86" i="33"/>
  <c r="NN86" i="33"/>
  <c r="EC86" i="33"/>
  <c r="BL86" i="33"/>
  <c r="BI86" i="33"/>
  <c r="BF86" i="33"/>
  <c r="BA86" i="33"/>
  <c r="AY86" i="33"/>
  <c r="AW86" i="33"/>
  <c r="AN86" i="33"/>
  <c r="AK86" i="33"/>
  <c r="AH86" i="33"/>
  <c r="Y86" i="33"/>
  <c r="X86" i="33"/>
  <c r="U86" i="33"/>
  <c r="N86" i="33"/>
  <c r="M86" i="33"/>
  <c r="J86" i="33"/>
  <c r="APJ85" i="33"/>
  <c r="AOZ85" i="33"/>
  <c r="ANV85" i="33"/>
  <c r="ALH85" i="33"/>
  <c r="AJC85" i="33"/>
  <c r="AIZ85" i="33"/>
  <c r="ABN85" i="33"/>
  <c r="ABM85" i="33"/>
  <c r="ABK85" i="33"/>
  <c r="ABI85" i="33"/>
  <c r="ABG85" i="33"/>
  <c r="ABE85" i="33"/>
  <c r="ABC85" i="33"/>
  <c r="ABA85" i="33"/>
  <c r="AAQ85" i="33"/>
  <c r="AAO85" i="33"/>
  <c r="OR85" i="33"/>
  <c r="NN85" i="33"/>
  <c r="EC85" i="33"/>
  <c r="BL85" i="33"/>
  <c r="BI85" i="33"/>
  <c r="BF85" i="33"/>
  <c r="BA85" i="33"/>
  <c r="AY85" i="33"/>
  <c r="AW85" i="33"/>
  <c r="AN85" i="33"/>
  <c r="AK85" i="33"/>
  <c r="AH85" i="33"/>
  <c r="Y85" i="33"/>
  <c r="X85" i="33"/>
  <c r="U85" i="33"/>
  <c r="N85" i="33"/>
  <c r="M85" i="33"/>
  <c r="J85" i="33"/>
  <c r="APJ84" i="33"/>
  <c r="AOZ84" i="33"/>
  <c r="ANV84" i="33"/>
  <c r="ALH84" i="33"/>
  <c r="AJC84" i="33"/>
  <c r="AIZ84" i="33"/>
  <c r="ABN84" i="33"/>
  <c r="ABM84" i="33"/>
  <c r="ABK84" i="33"/>
  <c r="ABI84" i="33"/>
  <c r="ABG84" i="33"/>
  <c r="ABE84" i="33"/>
  <c r="ABC84" i="33"/>
  <c r="ABA84" i="33"/>
  <c r="AAQ84" i="33"/>
  <c r="AAO84" i="33"/>
  <c r="OR84" i="33"/>
  <c r="NN84" i="33"/>
  <c r="EC84" i="33"/>
  <c r="BL84" i="33"/>
  <c r="BI84" i="33"/>
  <c r="BF84" i="33"/>
  <c r="BA84" i="33"/>
  <c r="AY84" i="33"/>
  <c r="AW84" i="33"/>
  <c r="AN84" i="33"/>
  <c r="AK84" i="33"/>
  <c r="AH84" i="33"/>
  <c r="Y84" i="33"/>
  <c r="X84" i="33"/>
  <c r="U84" i="33"/>
  <c r="N84" i="33"/>
  <c r="M84" i="33"/>
  <c r="J84" i="33"/>
  <c r="APJ83" i="33"/>
  <c r="AOZ83" i="33"/>
  <c r="ANV83" i="33"/>
  <c r="ALH83" i="33"/>
  <c r="AJC83" i="33"/>
  <c r="AIZ83" i="33"/>
  <c r="ABN83" i="33"/>
  <c r="ABM83" i="33"/>
  <c r="ABK83" i="33"/>
  <c r="ABI83" i="33"/>
  <c r="ABG83" i="33"/>
  <c r="ABE83" i="33"/>
  <c r="ABC83" i="33"/>
  <c r="ABA83" i="33"/>
  <c r="AAQ83" i="33"/>
  <c r="AAO83" i="33"/>
  <c r="OR83" i="33"/>
  <c r="NN83" i="33"/>
  <c r="EC83" i="33"/>
  <c r="BL83" i="33"/>
  <c r="BI83" i="33"/>
  <c r="BF83" i="33"/>
  <c r="BA83" i="33"/>
  <c r="AY83" i="33"/>
  <c r="AW83" i="33"/>
  <c r="AN83" i="33"/>
  <c r="AK83" i="33"/>
  <c r="AH83" i="33"/>
  <c r="Y83" i="33"/>
  <c r="X83" i="33"/>
  <c r="U83" i="33"/>
  <c r="N83" i="33"/>
  <c r="M83" i="33"/>
  <c r="J83" i="33"/>
  <c r="APJ82" i="33"/>
  <c r="AOZ82" i="33"/>
  <c r="ANV82" i="33"/>
  <c r="ALH82" i="33"/>
  <c r="AJC82" i="33"/>
  <c r="AIZ82" i="33"/>
  <c r="ABN82" i="33"/>
  <c r="ABM82" i="33"/>
  <c r="ABK82" i="33"/>
  <c r="ABI82" i="33"/>
  <c r="ABG82" i="33"/>
  <c r="ABE82" i="33"/>
  <c r="ABC82" i="33"/>
  <c r="ABA82" i="33"/>
  <c r="AAQ82" i="33"/>
  <c r="AAO82" i="33"/>
  <c r="OR82" i="33"/>
  <c r="NN82" i="33"/>
  <c r="EC82" i="33"/>
  <c r="BL82" i="33"/>
  <c r="BI82" i="33"/>
  <c r="BF82" i="33"/>
  <c r="BA82" i="33"/>
  <c r="AY82" i="33"/>
  <c r="AW82" i="33"/>
  <c r="AN82" i="33"/>
  <c r="AK82" i="33"/>
  <c r="AH82" i="33"/>
  <c r="Y82" i="33"/>
  <c r="X82" i="33"/>
  <c r="U82" i="33"/>
  <c r="N82" i="33"/>
  <c r="M82" i="33"/>
  <c r="J82" i="33"/>
  <c r="APJ81" i="33"/>
  <c r="AOZ81" i="33"/>
  <c r="ANV81" i="33"/>
  <c r="ALH81" i="33"/>
  <c r="AJC81" i="33"/>
  <c r="AIZ81" i="33"/>
  <c r="ABN81" i="33"/>
  <c r="ABM81" i="33"/>
  <c r="ABK81" i="33"/>
  <c r="ABI81" i="33"/>
  <c r="ABG81" i="33"/>
  <c r="ABE81" i="33"/>
  <c r="ABC81" i="33"/>
  <c r="ABA81" i="33"/>
  <c r="AAQ81" i="33"/>
  <c r="AAO81" i="33"/>
  <c r="OR81" i="33"/>
  <c r="NN81" i="33"/>
  <c r="EC81" i="33"/>
  <c r="BL81" i="33"/>
  <c r="BI81" i="33"/>
  <c r="BF81" i="33"/>
  <c r="BA81" i="33"/>
  <c r="AY81" i="33"/>
  <c r="AW81" i="33"/>
  <c r="AN81" i="33"/>
  <c r="AK81" i="33"/>
  <c r="AH81" i="33"/>
  <c r="Y81" i="33"/>
  <c r="X81" i="33"/>
  <c r="U81" i="33"/>
  <c r="N81" i="33"/>
  <c r="M81" i="33"/>
  <c r="J81" i="33"/>
  <c r="APJ80" i="33"/>
  <c r="AOZ80" i="33"/>
  <c r="ANV80" i="33"/>
  <c r="ALH80" i="33"/>
  <c r="AJC80" i="33"/>
  <c r="AIZ80" i="33"/>
  <c r="ABN80" i="33"/>
  <c r="ABM80" i="33"/>
  <c r="ABK80" i="33"/>
  <c r="ABI80" i="33"/>
  <c r="ABG80" i="33"/>
  <c r="ABE80" i="33"/>
  <c r="ABC80" i="33"/>
  <c r="ABA80" i="33"/>
  <c r="AAQ80" i="33"/>
  <c r="AAO80" i="33"/>
  <c r="OR80" i="33"/>
  <c r="NN80" i="33"/>
  <c r="EC80" i="33"/>
  <c r="BL80" i="33"/>
  <c r="BI80" i="33"/>
  <c r="BF80" i="33"/>
  <c r="BA80" i="33"/>
  <c r="AY80" i="33"/>
  <c r="AW80" i="33"/>
  <c r="AN80" i="33"/>
  <c r="AK80" i="33"/>
  <c r="AH80" i="33"/>
  <c r="Y80" i="33"/>
  <c r="X80" i="33"/>
  <c r="U80" i="33"/>
  <c r="N80" i="33"/>
  <c r="M80" i="33"/>
  <c r="J80" i="33"/>
  <c r="APJ79" i="33"/>
  <c r="AOZ79" i="33"/>
  <c r="ANV79" i="33"/>
  <c r="ALH79" i="33"/>
  <c r="AJC79" i="33"/>
  <c r="AIZ79" i="33"/>
  <c r="ABN79" i="33"/>
  <c r="ABM79" i="33"/>
  <c r="ABK79" i="33"/>
  <c r="ABI79" i="33"/>
  <c r="ABG79" i="33"/>
  <c r="ABE79" i="33"/>
  <c r="ABC79" i="33"/>
  <c r="ABA79" i="33"/>
  <c r="AAQ79" i="33"/>
  <c r="AAO79" i="33"/>
  <c r="OR79" i="33"/>
  <c r="NN79" i="33"/>
  <c r="EC79" i="33"/>
  <c r="BL79" i="33"/>
  <c r="BI79" i="33"/>
  <c r="BF79" i="33"/>
  <c r="BA79" i="33"/>
  <c r="AY79" i="33"/>
  <c r="AW79" i="33"/>
  <c r="AN79" i="33"/>
  <c r="AK79" i="33"/>
  <c r="AH79" i="33"/>
  <c r="Y79" i="33"/>
  <c r="X79" i="33"/>
  <c r="U79" i="33"/>
  <c r="N79" i="33"/>
  <c r="M79" i="33"/>
  <c r="J79" i="33"/>
  <c r="APJ78" i="33"/>
  <c r="AOZ78" i="33"/>
  <c r="ANV78" i="33"/>
  <c r="ALH78" i="33"/>
  <c r="AJC78" i="33"/>
  <c r="AIZ78" i="33"/>
  <c r="ABN78" i="33"/>
  <c r="ABM78" i="33"/>
  <c r="ABK78" i="33"/>
  <c r="ABI78" i="33"/>
  <c r="ABG78" i="33"/>
  <c r="ABE78" i="33"/>
  <c r="ABC78" i="33"/>
  <c r="ABA78" i="33"/>
  <c r="AAQ78" i="33"/>
  <c r="AAO78" i="33"/>
  <c r="OR78" i="33"/>
  <c r="NN78" i="33"/>
  <c r="EC78" i="33"/>
  <c r="BL78" i="33"/>
  <c r="BI78" i="33"/>
  <c r="BF78" i="33"/>
  <c r="BA78" i="33"/>
  <c r="AY78" i="33"/>
  <c r="AW78" i="33"/>
  <c r="AN78" i="33"/>
  <c r="AK78" i="33"/>
  <c r="AH78" i="33"/>
  <c r="Y78" i="33"/>
  <c r="X78" i="33"/>
  <c r="U78" i="33"/>
  <c r="N78" i="33"/>
  <c r="M78" i="33"/>
  <c r="J78" i="33"/>
  <c r="APJ77" i="33"/>
  <c r="AOZ77" i="33"/>
  <c r="ANV77" i="33"/>
  <c r="ALH77" i="33"/>
  <c r="AJC77" i="33"/>
  <c r="AIZ77" i="33"/>
  <c r="ABN77" i="33"/>
  <c r="ABM77" i="33"/>
  <c r="ABK77" i="33"/>
  <c r="ABI77" i="33"/>
  <c r="ABG77" i="33"/>
  <c r="ABE77" i="33"/>
  <c r="ABC77" i="33"/>
  <c r="ABA77" i="33"/>
  <c r="AAQ77" i="33"/>
  <c r="AAO77" i="33"/>
  <c r="OR77" i="33"/>
  <c r="NN77" i="33"/>
  <c r="EC77" i="33"/>
  <c r="BL77" i="33"/>
  <c r="BI77" i="33"/>
  <c r="BF77" i="33"/>
  <c r="BA77" i="33"/>
  <c r="AY77" i="33"/>
  <c r="AW77" i="33"/>
  <c r="AN77" i="33"/>
  <c r="AK77" i="33"/>
  <c r="AH77" i="33"/>
  <c r="Y77" i="33"/>
  <c r="X77" i="33"/>
  <c r="U77" i="33"/>
  <c r="N77" i="33"/>
  <c r="M77" i="33"/>
  <c r="J77" i="33"/>
  <c r="APJ76" i="33"/>
  <c r="AOZ76" i="33"/>
  <c r="ANV76" i="33"/>
  <c r="ALH76" i="33"/>
  <c r="AJC76" i="33"/>
  <c r="AIZ76" i="33"/>
  <c r="ABN76" i="33"/>
  <c r="ABM76" i="33"/>
  <c r="ABK76" i="33"/>
  <c r="ABI76" i="33"/>
  <c r="ABG76" i="33"/>
  <c r="ABE76" i="33"/>
  <c r="ABC76" i="33"/>
  <c r="ABA76" i="33"/>
  <c r="AAQ76" i="33"/>
  <c r="AAO76" i="33"/>
  <c r="OR76" i="33"/>
  <c r="NN76" i="33"/>
  <c r="EC76" i="33"/>
  <c r="BL76" i="33"/>
  <c r="BI76" i="33"/>
  <c r="BF76" i="33"/>
  <c r="BA76" i="33"/>
  <c r="AY76" i="33"/>
  <c r="AW76" i="33"/>
  <c r="AN76" i="33"/>
  <c r="AK76" i="33"/>
  <c r="AH76" i="33"/>
  <c r="Y76" i="33"/>
  <c r="X76" i="33"/>
  <c r="U76" i="33"/>
  <c r="N76" i="33"/>
  <c r="M76" i="33"/>
  <c r="J76" i="33"/>
  <c r="APJ75" i="33"/>
  <c r="AOZ75" i="33"/>
  <c r="ANV75" i="33"/>
  <c r="ALH75" i="33"/>
  <c r="AJC75" i="33"/>
  <c r="AIZ75" i="33"/>
  <c r="ABN75" i="33"/>
  <c r="ABM75" i="33"/>
  <c r="ABK75" i="33"/>
  <c r="ABI75" i="33"/>
  <c r="ABG75" i="33"/>
  <c r="ABE75" i="33"/>
  <c r="ABC75" i="33"/>
  <c r="ABA75" i="33"/>
  <c r="AAQ75" i="33"/>
  <c r="AAO75" i="33"/>
  <c r="OR75" i="33"/>
  <c r="NN75" i="33"/>
  <c r="EC75" i="33"/>
  <c r="BL75" i="33"/>
  <c r="BI75" i="33"/>
  <c r="BF75" i="33"/>
  <c r="BA75" i="33"/>
  <c r="AY75" i="33"/>
  <c r="AW75" i="33"/>
  <c r="AN75" i="33"/>
  <c r="AK75" i="33"/>
  <c r="AH75" i="33"/>
  <c r="Y75" i="33"/>
  <c r="X75" i="33"/>
  <c r="U75" i="33"/>
  <c r="N75" i="33"/>
  <c r="M75" i="33"/>
  <c r="J75" i="33"/>
  <c r="APJ74" i="33"/>
  <c r="AOZ74" i="33"/>
  <c r="ANV74" i="33"/>
  <c r="ALH74" i="33"/>
  <c r="AJC74" i="33"/>
  <c r="AIZ74" i="33"/>
  <c r="ABN74" i="33"/>
  <c r="ABM74" i="33"/>
  <c r="ABK74" i="33"/>
  <c r="ABI74" i="33"/>
  <c r="ABG74" i="33"/>
  <c r="ABE74" i="33"/>
  <c r="ABC74" i="33"/>
  <c r="ABA74" i="33"/>
  <c r="AAQ74" i="33"/>
  <c r="AAO74" i="33"/>
  <c r="OR74" i="33"/>
  <c r="NN74" i="33"/>
  <c r="EC74" i="33"/>
  <c r="BL74" i="33"/>
  <c r="BI74" i="33"/>
  <c r="BF74" i="33"/>
  <c r="BA74" i="33"/>
  <c r="AY74" i="33"/>
  <c r="AW74" i="33"/>
  <c r="AN74" i="33"/>
  <c r="AK74" i="33"/>
  <c r="AH74" i="33"/>
  <c r="Y74" i="33"/>
  <c r="X74" i="33"/>
  <c r="U74" i="33"/>
  <c r="N74" i="33"/>
  <c r="M74" i="33"/>
  <c r="J74" i="33"/>
  <c r="APJ73" i="33"/>
  <c r="AOZ73" i="33"/>
  <c r="ANV73" i="33"/>
  <c r="ALH73" i="33"/>
  <c r="AJC73" i="33"/>
  <c r="AIZ73" i="33"/>
  <c r="ABN73" i="33"/>
  <c r="ABM73" i="33"/>
  <c r="ABK73" i="33"/>
  <c r="ABI73" i="33"/>
  <c r="ABG73" i="33"/>
  <c r="ABE73" i="33"/>
  <c r="ABC73" i="33"/>
  <c r="ABA73" i="33"/>
  <c r="AAQ73" i="33"/>
  <c r="AAO73" i="33"/>
  <c r="OR73" i="33"/>
  <c r="NN73" i="33"/>
  <c r="EC73" i="33"/>
  <c r="BL73" i="33"/>
  <c r="BI73" i="33"/>
  <c r="BF73" i="33"/>
  <c r="BA73" i="33"/>
  <c r="AY73" i="33"/>
  <c r="AW73" i="33"/>
  <c r="AN73" i="33"/>
  <c r="AK73" i="33"/>
  <c r="AH73" i="33"/>
  <c r="Y73" i="33"/>
  <c r="X73" i="33"/>
  <c r="U73" i="33"/>
  <c r="N73" i="33"/>
  <c r="M73" i="33"/>
  <c r="J73" i="33"/>
  <c r="APJ72" i="33"/>
  <c r="AOZ72" i="33"/>
  <c r="ANV72" i="33"/>
  <c r="ALH72" i="33"/>
  <c r="AJC72" i="33"/>
  <c r="AIZ72" i="33"/>
  <c r="ABN72" i="33"/>
  <c r="ABM72" i="33"/>
  <c r="ABK72" i="33"/>
  <c r="ABI72" i="33"/>
  <c r="ABG72" i="33"/>
  <c r="ABE72" i="33"/>
  <c r="ABC72" i="33"/>
  <c r="ABA72" i="33"/>
  <c r="AAQ72" i="33"/>
  <c r="AAO72" i="33"/>
  <c r="OR72" i="33"/>
  <c r="NN72" i="33"/>
  <c r="EC72" i="33"/>
  <c r="BL72" i="33"/>
  <c r="BI72" i="33"/>
  <c r="BF72" i="33"/>
  <c r="BA72" i="33"/>
  <c r="AY72" i="33"/>
  <c r="AW72" i="33"/>
  <c r="AN72" i="33"/>
  <c r="AK72" i="33"/>
  <c r="AH72" i="33"/>
  <c r="Y72" i="33"/>
  <c r="X72" i="33"/>
  <c r="U72" i="33"/>
  <c r="N72" i="33"/>
  <c r="M72" i="33"/>
  <c r="J72" i="33"/>
  <c r="APJ71" i="33"/>
  <c r="AOZ71" i="33"/>
  <c r="ANV71" i="33"/>
  <c r="ALH71" i="33"/>
  <c r="AJC71" i="33"/>
  <c r="AIZ71" i="33"/>
  <c r="ABN71" i="33"/>
  <c r="ABM71" i="33"/>
  <c r="ABK71" i="33"/>
  <c r="ABI71" i="33"/>
  <c r="ABG71" i="33"/>
  <c r="ABE71" i="33"/>
  <c r="ABC71" i="33"/>
  <c r="ABA71" i="33"/>
  <c r="AAQ71" i="33"/>
  <c r="AAO71" i="33"/>
  <c r="OR71" i="33"/>
  <c r="NN71" i="33"/>
  <c r="EC71" i="33"/>
  <c r="BL71" i="33"/>
  <c r="BI71" i="33"/>
  <c r="BF71" i="33"/>
  <c r="BA71" i="33"/>
  <c r="AY71" i="33"/>
  <c r="AW71" i="33"/>
  <c r="AN71" i="33"/>
  <c r="AK71" i="33"/>
  <c r="AH71" i="33"/>
  <c r="Y71" i="33"/>
  <c r="X71" i="33"/>
  <c r="U71" i="33"/>
  <c r="N71" i="33"/>
  <c r="M71" i="33"/>
  <c r="J71" i="33"/>
  <c r="APJ70" i="33"/>
  <c r="AOZ70" i="33"/>
  <c r="ANV70" i="33"/>
  <c r="ALH70" i="33"/>
  <c r="AJC70" i="33"/>
  <c r="AIZ70" i="33"/>
  <c r="ABN70" i="33"/>
  <c r="ABM70" i="33"/>
  <c r="ABK70" i="33"/>
  <c r="ABI70" i="33"/>
  <c r="ABG70" i="33"/>
  <c r="ABE70" i="33"/>
  <c r="ABC70" i="33"/>
  <c r="ABA70" i="33"/>
  <c r="AAQ70" i="33"/>
  <c r="AAO70" i="33"/>
  <c r="OR70" i="33"/>
  <c r="NN70" i="33"/>
  <c r="EC70" i="33"/>
  <c r="BL70" i="33"/>
  <c r="BI70" i="33"/>
  <c r="BF70" i="33"/>
  <c r="BA70" i="33"/>
  <c r="AY70" i="33"/>
  <c r="AW70" i="33"/>
  <c r="AN70" i="33"/>
  <c r="AK70" i="33"/>
  <c r="AH70" i="33"/>
  <c r="Y70" i="33"/>
  <c r="X70" i="33"/>
  <c r="U70" i="33"/>
  <c r="N70" i="33"/>
  <c r="M70" i="33"/>
  <c r="J70" i="33"/>
  <c r="APJ69" i="33"/>
  <c r="AOZ69" i="33"/>
  <c r="ANV69" i="33"/>
  <c r="ALH69" i="33"/>
  <c r="AJC69" i="33"/>
  <c r="AIZ69" i="33"/>
  <c r="ABN69" i="33"/>
  <c r="ABM69" i="33"/>
  <c r="ABK69" i="33"/>
  <c r="ABI69" i="33"/>
  <c r="ABG69" i="33"/>
  <c r="ABE69" i="33"/>
  <c r="ABC69" i="33"/>
  <c r="ABA69" i="33"/>
  <c r="AAQ69" i="33"/>
  <c r="AAO69" i="33"/>
  <c r="OR69" i="33"/>
  <c r="NN69" i="33"/>
  <c r="EC69" i="33"/>
  <c r="BL69" i="33"/>
  <c r="BI69" i="33"/>
  <c r="BF69" i="33"/>
  <c r="BA69" i="33"/>
  <c r="AY69" i="33"/>
  <c r="AW69" i="33"/>
  <c r="AN69" i="33"/>
  <c r="AK69" i="33"/>
  <c r="AH69" i="33"/>
  <c r="Y69" i="33"/>
  <c r="X69" i="33"/>
  <c r="U69" i="33"/>
  <c r="N69" i="33"/>
  <c r="M69" i="33"/>
  <c r="J69" i="33"/>
  <c r="APJ68" i="33"/>
  <c r="AOZ68" i="33"/>
  <c r="ANV68" i="33"/>
  <c r="ALH68" i="33"/>
  <c r="AJC68" i="33"/>
  <c r="AIZ68" i="33"/>
  <c r="ABN68" i="33"/>
  <c r="ABM68" i="33"/>
  <c r="ABK68" i="33"/>
  <c r="ABI68" i="33"/>
  <c r="ABG68" i="33"/>
  <c r="ABE68" i="33"/>
  <c r="ABC68" i="33"/>
  <c r="ABA68" i="33"/>
  <c r="AAQ68" i="33"/>
  <c r="AAO68" i="33"/>
  <c r="OR68" i="33"/>
  <c r="NN68" i="33"/>
  <c r="EC68" i="33"/>
  <c r="BL68" i="33"/>
  <c r="BI68" i="33"/>
  <c r="BF68" i="33"/>
  <c r="BA68" i="33"/>
  <c r="AY68" i="33"/>
  <c r="AW68" i="33"/>
  <c r="AN68" i="33"/>
  <c r="AK68" i="33"/>
  <c r="AH68" i="33"/>
  <c r="Y68" i="33"/>
  <c r="X68" i="33"/>
  <c r="U68" i="33"/>
  <c r="N68" i="33"/>
  <c r="M68" i="33"/>
  <c r="J68" i="33"/>
  <c r="APJ67" i="33"/>
  <c r="AOZ67" i="33"/>
  <c r="ANV67" i="33"/>
  <c r="ALH67" i="33"/>
  <c r="AJC67" i="33"/>
  <c r="AIZ67" i="33"/>
  <c r="ABN67" i="33"/>
  <c r="ABM67" i="33"/>
  <c r="ABK67" i="33"/>
  <c r="ABI67" i="33"/>
  <c r="ABG67" i="33"/>
  <c r="ABE67" i="33"/>
  <c r="ABC67" i="33"/>
  <c r="ABA67" i="33"/>
  <c r="AAQ67" i="33"/>
  <c r="AAO67" i="33"/>
  <c r="OR67" i="33"/>
  <c r="NN67" i="33"/>
  <c r="EC67" i="33"/>
  <c r="BL67" i="33"/>
  <c r="BI67" i="33"/>
  <c r="BF67" i="33"/>
  <c r="BA67" i="33"/>
  <c r="AY67" i="33"/>
  <c r="AW67" i="33"/>
  <c r="AN67" i="33"/>
  <c r="AK67" i="33"/>
  <c r="AH67" i="33"/>
  <c r="Y67" i="33"/>
  <c r="X67" i="33"/>
  <c r="U67" i="33"/>
  <c r="N67" i="33"/>
  <c r="M67" i="33"/>
  <c r="J67" i="33"/>
  <c r="APJ66" i="33"/>
  <c r="AOZ66" i="33"/>
  <c r="ANV66" i="33"/>
  <c r="AJC66" i="33"/>
  <c r="AIZ66" i="33"/>
  <c r="ABN66" i="33"/>
  <c r="ABM66" i="33"/>
  <c r="ABK66" i="33"/>
  <c r="ABI66" i="33"/>
  <c r="ABG66" i="33"/>
  <c r="ABE66" i="33"/>
  <c r="ABC66" i="33"/>
  <c r="ABA66" i="33"/>
  <c r="AAQ66" i="33"/>
  <c r="AAO66" i="33"/>
  <c r="OR66" i="33"/>
  <c r="NN66" i="33"/>
  <c r="EC66" i="33"/>
  <c r="BL66" i="33"/>
  <c r="BI66" i="33"/>
  <c r="BF66" i="33"/>
  <c r="BA66" i="33"/>
  <c r="AY66" i="33"/>
  <c r="AW66" i="33"/>
  <c r="AN66" i="33"/>
  <c r="AK66" i="33"/>
  <c r="AH66" i="33"/>
  <c r="Y66" i="33"/>
  <c r="X66" i="33"/>
  <c r="U66" i="33"/>
  <c r="N66" i="33"/>
  <c r="M66" i="33"/>
  <c r="J66" i="33"/>
  <c r="APJ65" i="33"/>
  <c r="AOZ65" i="33"/>
  <c r="ANV65" i="33"/>
  <c r="ALH65" i="33"/>
  <c r="AJC65" i="33"/>
  <c r="AIZ65" i="33"/>
  <c r="ABN65" i="33"/>
  <c r="ABM65" i="33"/>
  <c r="ABK65" i="33"/>
  <c r="ABI65" i="33"/>
  <c r="ABG65" i="33"/>
  <c r="ABE65" i="33"/>
  <c r="ABC65" i="33"/>
  <c r="ABA65" i="33"/>
  <c r="AAQ65" i="33"/>
  <c r="AAO65" i="33"/>
  <c r="OR65" i="33"/>
  <c r="NN65" i="33"/>
  <c r="EC65" i="33"/>
  <c r="BL65" i="33"/>
  <c r="BI65" i="33"/>
  <c r="BF65" i="33"/>
  <c r="BA65" i="33"/>
  <c r="AY65" i="33"/>
  <c r="AW65" i="33"/>
  <c r="AN65" i="33"/>
  <c r="AK65" i="33"/>
  <c r="AH65" i="33"/>
  <c r="Y65" i="33"/>
  <c r="X65" i="33"/>
  <c r="U65" i="33"/>
  <c r="N65" i="33"/>
  <c r="M65" i="33"/>
  <c r="J65" i="33"/>
  <c r="APJ64" i="33"/>
  <c r="AOZ64" i="33"/>
  <c r="ANV64" i="33"/>
  <c r="ALH64" i="33"/>
  <c r="AJC64" i="33"/>
  <c r="AIZ64" i="33"/>
  <c r="ABN64" i="33"/>
  <c r="ABM64" i="33"/>
  <c r="ABK64" i="33"/>
  <c r="ABI64" i="33"/>
  <c r="ABG64" i="33"/>
  <c r="ABE64" i="33"/>
  <c r="ABC64" i="33"/>
  <c r="ABA64" i="33"/>
  <c r="AAQ64" i="33"/>
  <c r="AAO64" i="33"/>
  <c r="OR64" i="33"/>
  <c r="NN64" i="33"/>
  <c r="EC64" i="33"/>
  <c r="BL64" i="33"/>
  <c r="BI64" i="33"/>
  <c r="BF64" i="33"/>
  <c r="BA64" i="33"/>
  <c r="AY64" i="33"/>
  <c r="AW64" i="33"/>
  <c r="AN64" i="33"/>
  <c r="AK64" i="33"/>
  <c r="AH64" i="33"/>
  <c r="Y64" i="33"/>
  <c r="X64" i="33"/>
  <c r="U64" i="33"/>
  <c r="N64" i="33"/>
  <c r="M64" i="33"/>
  <c r="J64" i="33"/>
  <c r="APJ63" i="33"/>
  <c r="AOZ63" i="33"/>
  <c r="ANV63" i="33"/>
  <c r="ALH63" i="33"/>
  <c r="AJC63" i="33"/>
  <c r="AIZ63" i="33"/>
  <c r="ABN63" i="33"/>
  <c r="ABM63" i="33"/>
  <c r="ABK63" i="33"/>
  <c r="ABI63" i="33"/>
  <c r="ABG63" i="33"/>
  <c r="ABE63" i="33"/>
  <c r="ABC63" i="33"/>
  <c r="ABA63" i="33"/>
  <c r="AAQ63" i="33"/>
  <c r="AAO63" i="33"/>
  <c r="OR63" i="33"/>
  <c r="NN63" i="33"/>
  <c r="EC63" i="33"/>
  <c r="BL63" i="33"/>
  <c r="BI63" i="33"/>
  <c r="BF63" i="33"/>
  <c r="BA63" i="33"/>
  <c r="AY63" i="33"/>
  <c r="AW63" i="33"/>
  <c r="AN63" i="33"/>
  <c r="AK63" i="33"/>
  <c r="AH63" i="33"/>
  <c r="Y63" i="33"/>
  <c r="X63" i="33"/>
  <c r="U63" i="33"/>
  <c r="N63" i="33"/>
  <c r="M63" i="33"/>
  <c r="J63" i="33"/>
  <c r="APJ62" i="33"/>
  <c r="AOZ62" i="33"/>
  <c r="ANV62" i="33"/>
  <c r="ALH62" i="33"/>
  <c r="AJC62" i="33"/>
  <c r="AIZ62" i="33"/>
  <c r="ABN62" i="33"/>
  <c r="ABM62" i="33"/>
  <c r="ABK62" i="33"/>
  <c r="ABI62" i="33"/>
  <c r="ABG62" i="33"/>
  <c r="ABE62" i="33"/>
  <c r="ABC62" i="33"/>
  <c r="ABA62" i="33"/>
  <c r="AAQ62" i="33"/>
  <c r="AAO62" i="33"/>
  <c r="OR62" i="33"/>
  <c r="NN62" i="33"/>
  <c r="EC62" i="33"/>
  <c r="BL62" i="33"/>
  <c r="BI62" i="33"/>
  <c r="BF62" i="33"/>
  <c r="BA62" i="33"/>
  <c r="AY62" i="33"/>
  <c r="AW62" i="33"/>
  <c r="AN62" i="33"/>
  <c r="AK62" i="33"/>
  <c r="AH62" i="33"/>
  <c r="Y62" i="33"/>
  <c r="X62" i="33"/>
  <c r="U62" i="33"/>
  <c r="N62" i="33"/>
  <c r="M62" i="33"/>
  <c r="J62" i="33"/>
  <c r="APJ61" i="33"/>
  <c r="AOZ61" i="33"/>
  <c r="ANV61" i="33"/>
  <c r="ALH61" i="33"/>
  <c r="AJC61" i="33"/>
  <c r="AIZ61" i="33"/>
  <c r="ABN61" i="33"/>
  <c r="ABM61" i="33"/>
  <c r="ABK61" i="33"/>
  <c r="ABI61" i="33"/>
  <c r="ABG61" i="33"/>
  <c r="ABE61" i="33"/>
  <c r="ABC61" i="33"/>
  <c r="ABA61" i="33"/>
  <c r="AAQ61" i="33"/>
  <c r="AAO61" i="33"/>
  <c r="OR61" i="33"/>
  <c r="NN61" i="33"/>
  <c r="EC61" i="33"/>
  <c r="BL61" i="33"/>
  <c r="BI61" i="33"/>
  <c r="BF61" i="33"/>
  <c r="BA61" i="33"/>
  <c r="AY61" i="33"/>
  <c r="AW61" i="33"/>
  <c r="AN61" i="33"/>
  <c r="AK61" i="33"/>
  <c r="AH61" i="33"/>
  <c r="Y61" i="33"/>
  <c r="X61" i="33"/>
  <c r="U61" i="33"/>
  <c r="N61" i="33"/>
  <c r="M61" i="33"/>
  <c r="J61" i="33"/>
  <c r="APJ60" i="33"/>
  <c r="AOZ60" i="33"/>
  <c r="ANV60" i="33"/>
  <c r="ALH60" i="33"/>
  <c r="AJC60" i="33"/>
  <c r="AIZ60" i="33"/>
  <c r="ABN60" i="33"/>
  <c r="ABM60" i="33"/>
  <c r="ABK60" i="33"/>
  <c r="ABI60" i="33"/>
  <c r="ABG60" i="33"/>
  <c r="ABE60" i="33"/>
  <c r="ABC60" i="33"/>
  <c r="ABA60" i="33"/>
  <c r="AAQ60" i="33"/>
  <c r="AAO60" i="33"/>
  <c r="OR60" i="33"/>
  <c r="NN60" i="33"/>
  <c r="EC60" i="33"/>
  <c r="BL60" i="33"/>
  <c r="BI60" i="33"/>
  <c r="BF60" i="33"/>
  <c r="BA60" i="33"/>
  <c r="AY60" i="33"/>
  <c r="AW60" i="33"/>
  <c r="AN60" i="33"/>
  <c r="AK60" i="33"/>
  <c r="AH60" i="33"/>
  <c r="Y60" i="33"/>
  <c r="X60" i="33"/>
  <c r="U60" i="33"/>
  <c r="N60" i="33"/>
  <c r="M60" i="33"/>
  <c r="J60" i="33"/>
  <c r="APJ59" i="33"/>
  <c r="AOZ59" i="33"/>
  <c r="ANV59" i="33"/>
  <c r="ALH59" i="33"/>
  <c r="AJC59" i="33"/>
  <c r="AIZ59" i="33"/>
  <c r="ABN59" i="33"/>
  <c r="ABM59" i="33"/>
  <c r="ABK59" i="33"/>
  <c r="ABI59" i="33"/>
  <c r="ABG59" i="33"/>
  <c r="ABE59" i="33"/>
  <c r="ABC59" i="33"/>
  <c r="ABA59" i="33"/>
  <c r="AAQ59" i="33"/>
  <c r="AAO59" i="33"/>
  <c r="OR59" i="33"/>
  <c r="NN59" i="33"/>
  <c r="EC59" i="33"/>
  <c r="BL59" i="33"/>
  <c r="BI59" i="33"/>
  <c r="BF59" i="33"/>
  <c r="BA59" i="33"/>
  <c r="AY59" i="33"/>
  <c r="AW59" i="33"/>
  <c r="AN59" i="33"/>
  <c r="AK59" i="33"/>
  <c r="AH59" i="33"/>
  <c r="Y59" i="33"/>
  <c r="X59" i="33"/>
  <c r="U59" i="33"/>
  <c r="N59" i="33"/>
  <c r="M59" i="33"/>
  <c r="J59" i="33"/>
  <c r="APJ58" i="33"/>
  <c r="AOZ58" i="33"/>
  <c r="ANV58" i="33"/>
  <c r="ALH58" i="33"/>
  <c r="AJC58" i="33"/>
  <c r="AIZ58" i="33"/>
  <c r="ABN58" i="33"/>
  <c r="ABM58" i="33"/>
  <c r="ABK58" i="33"/>
  <c r="ABI58" i="33"/>
  <c r="ABG58" i="33"/>
  <c r="ABE58" i="33"/>
  <c r="ABC58" i="33"/>
  <c r="ABA58" i="33"/>
  <c r="AAQ58" i="33"/>
  <c r="AAO58" i="33"/>
  <c r="OR58" i="33"/>
  <c r="NN58" i="33"/>
  <c r="EC58" i="33"/>
  <c r="BL58" i="33"/>
  <c r="BI58" i="33"/>
  <c r="BF58" i="33"/>
  <c r="BA58" i="33"/>
  <c r="AY58" i="33"/>
  <c r="AW58" i="33"/>
  <c r="AN58" i="33"/>
  <c r="AK58" i="33"/>
  <c r="AH58" i="33"/>
  <c r="Y58" i="33"/>
  <c r="X58" i="33"/>
  <c r="U58" i="33"/>
  <c r="N58" i="33"/>
  <c r="M58" i="33"/>
  <c r="J58" i="33"/>
  <c r="APJ57" i="33"/>
  <c r="AOZ57" i="33"/>
  <c r="ANV57" i="33"/>
  <c r="ALH57" i="33"/>
  <c r="AJC57" i="33"/>
  <c r="AIZ57" i="33"/>
  <c r="ABN57" i="33"/>
  <c r="ABM57" i="33"/>
  <c r="ABK57" i="33"/>
  <c r="ABI57" i="33"/>
  <c r="ABG57" i="33"/>
  <c r="ABE57" i="33"/>
  <c r="ABC57" i="33"/>
  <c r="ABA57" i="33"/>
  <c r="AAQ57" i="33"/>
  <c r="AAO57" i="33"/>
  <c r="OR57" i="33"/>
  <c r="NN57" i="33"/>
  <c r="EC57" i="33"/>
  <c r="BL57" i="33"/>
  <c r="BI57" i="33"/>
  <c r="BF57" i="33"/>
  <c r="BA57" i="33"/>
  <c r="AY57" i="33"/>
  <c r="AW57" i="33"/>
  <c r="AN57" i="33"/>
  <c r="AK57" i="33"/>
  <c r="AH57" i="33"/>
  <c r="Y57" i="33"/>
  <c r="X57" i="33"/>
  <c r="U57" i="33"/>
  <c r="N57" i="33"/>
  <c r="M57" i="33"/>
  <c r="J57" i="33"/>
  <c r="APJ56" i="33"/>
  <c r="AOZ56" i="33"/>
  <c r="ANV56" i="33"/>
  <c r="ALH56" i="33"/>
  <c r="AJC56" i="33"/>
  <c r="AIZ56" i="33"/>
  <c r="ABN56" i="33"/>
  <c r="ABM56" i="33"/>
  <c r="ABK56" i="33"/>
  <c r="ABI56" i="33"/>
  <c r="ABG56" i="33"/>
  <c r="ABE56" i="33"/>
  <c r="ABC56" i="33"/>
  <c r="ABA56" i="33"/>
  <c r="AAQ56" i="33"/>
  <c r="AAO56" i="33"/>
  <c r="OR56" i="33"/>
  <c r="NN56" i="33"/>
  <c r="EC56" i="33"/>
  <c r="BL56" i="33"/>
  <c r="BI56" i="33"/>
  <c r="BF56" i="33"/>
  <c r="BA56" i="33"/>
  <c r="AY56" i="33"/>
  <c r="AW56" i="33"/>
  <c r="AN56" i="33"/>
  <c r="AK56" i="33"/>
  <c r="AH56" i="33"/>
  <c r="Y56" i="33"/>
  <c r="X56" i="33"/>
  <c r="U56" i="33"/>
  <c r="N56" i="33"/>
  <c r="M56" i="33"/>
  <c r="J56" i="33"/>
  <c r="APJ55" i="33"/>
  <c r="AOZ55" i="33"/>
  <c r="ANV55" i="33"/>
  <c r="ALH55" i="33"/>
  <c r="AJC55" i="33"/>
  <c r="AIZ55" i="33"/>
  <c r="ABN55" i="33"/>
  <c r="ABM55" i="33"/>
  <c r="ABK55" i="33"/>
  <c r="ABI55" i="33"/>
  <c r="ABG55" i="33"/>
  <c r="ABE55" i="33"/>
  <c r="ABC55" i="33"/>
  <c r="ABA55" i="33"/>
  <c r="AAQ55" i="33"/>
  <c r="AAO55" i="33"/>
  <c r="OR55" i="33"/>
  <c r="NN55" i="33"/>
  <c r="EC55" i="33"/>
  <c r="BL55" i="33"/>
  <c r="BI55" i="33"/>
  <c r="BF55" i="33"/>
  <c r="BA55" i="33"/>
  <c r="AY55" i="33"/>
  <c r="AW55" i="33"/>
  <c r="AN55" i="33"/>
  <c r="AK55" i="33"/>
  <c r="AH55" i="33"/>
  <c r="Y55" i="33"/>
  <c r="X55" i="33"/>
  <c r="U55" i="33"/>
  <c r="N55" i="33"/>
  <c r="M55" i="33"/>
  <c r="J55" i="33"/>
  <c r="APJ54" i="33"/>
  <c r="AOZ54" i="33"/>
  <c r="ANV54" i="33"/>
  <c r="ALH54" i="33"/>
  <c r="AJC54" i="33"/>
  <c r="AIZ54" i="33"/>
  <c r="ABN54" i="33"/>
  <c r="ABM54" i="33"/>
  <c r="ABK54" i="33"/>
  <c r="ABI54" i="33"/>
  <c r="ABG54" i="33"/>
  <c r="ABE54" i="33"/>
  <c r="ABC54" i="33"/>
  <c r="ABA54" i="33"/>
  <c r="AAQ54" i="33"/>
  <c r="AAO54" i="33"/>
  <c r="OR54" i="33"/>
  <c r="NN54" i="33"/>
  <c r="EC54" i="33"/>
  <c r="BL54" i="33"/>
  <c r="BI54" i="33"/>
  <c r="BF54" i="33"/>
  <c r="BA54" i="33"/>
  <c r="AY54" i="33"/>
  <c r="AW54" i="33"/>
  <c r="AN54" i="33"/>
  <c r="AK54" i="33"/>
  <c r="AH54" i="33"/>
  <c r="Y54" i="33"/>
  <c r="X54" i="33"/>
  <c r="U54" i="33"/>
  <c r="N54" i="33"/>
  <c r="M54" i="33"/>
  <c r="J54" i="33"/>
  <c r="APJ53" i="33"/>
  <c r="AOZ53" i="33"/>
  <c r="ANV53" i="33"/>
  <c r="ALH53" i="33"/>
  <c r="AJC53" i="33"/>
  <c r="AIZ53" i="33"/>
  <c r="ABN53" i="33"/>
  <c r="ABM53" i="33"/>
  <c r="ABK53" i="33"/>
  <c r="ABI53" i="33"/>
  <c r="ABG53" i="33"/>
  <c r="ABE53" i="33"/>
  <c r="ABC53" i="33"/>
  <c r="ABA53" i="33"/>
  <c r="AAQ53" i="33"/>
  <c r="AAO53" i="33"/>
  <c r="OR53" i="33"/>
  <c r="NN53" i="33"/>
  <c r="EC53" i="33"/>
  <c r="BL53" i="33"/>
  <c r="BI53" i="33"/>
  <c r="BF53" i="33"/>
  <c r="BA53" i="33"/>
  <c r="AY53" i="33"/>
  <c r="AW53" i="33"/>
  <c r="AN53" i="33"/>
  <c r="AK53" i="33"/>
  <c r="AH53" i="33"/>
  <c r="Y53" i="33"/>
  <c r="X53" i="33"/>
  <c r="U53" i="33"/>
  <c r="N53" i="33"/>
  <c r="M53" i="33"/>
  <c r="J53" i="33"/>
  <c r="APJ52" i="33"/>
  <c r="AOZ52" i="33"/>
  <c r="ANV52" i="33"/>
  <c r="ALH52" i="33"/>
  <c r="AJC52" i="33"/>
  <c r="AIZ52" i="33"/>
  <c r="ABN52" i="33"/>
  <c r="ABM52" i="33"/>
  <c r="ABK52" i="33"/>
  <c r="ABI52" i="33"/>
  <c r="ABG52" i="33"/>
  <c r="ABE52" i="33"/>
  <c r="ABC52" i="33"/>
  <c r="ABA52" i="33"/>
  <c r="AAQ52" i="33"/>
  <c r="AAO52" i="33"/>
  <c r="OR52" i="33"/>
  <c r="NN52" i="33"/>
  <c r="EC52" i="33"/>
  <c r="BL52" i="33"/>
  <c r="BI52" i="33"/>
  <c r="BF52" i="33"/>
  <c r="BA52" i="33"/>
  <c r="AY52" i="33"/>
  <c r="AW52" i="33"/>
  <c r="AN52" i="33"/>
  <c r="AK52" i="33"/>
  <c r="AH52" i="33"/>
  <c r="Y52" i="33"/>
  <c r="X52" i="33"/>
  <c r="U52" i="33"/>
  <c r="N52" i="33"/>
  <c r="M52" i="33"/>
  <c r="J52" i="33"/>
  <c r="APJ51" i="33"/>
  <c r="AOZ51" i="33"/>
  <c r="ANV51" i="33"/>
  <c r="ALH51" i="33"/>
  <c r="AJC51" i="33"/>
  <c r="AIZ51" i="33"/>
  <c r="ABN51" i="33"/>
  <c r="ABM51" i="33"/>
  <c r="ABK51" i="33"/>
  <c r="ABI51" i="33"/>
  <c r="ABG51" i="33"/>
  <c r="ABE51" i="33"/>
  <c r="ABC51" i="33"/>
  <c r="ABA51" i="33"/>
  <c r="AAQ51" i="33"/>
  <c r="AAO51" i="33"/>
  <c r="OR51" i="33"/>
  <c r="NN51" i="33"/>
  <c r="EC51" i="33"/>
  <c r="BL51" i="33"/>
  <c r="BI51" i="33"/>
  <c r="BF51" i="33"/>
  <c r="BA51" i="33"/>
  <c r="AY51" i="33"/>
  <c r="AW51" i="33"/>
  <c r="AN51" i="33"/>
  <c r="AK51" i="33"/>
  <c r="AH51" i="33"/>
  <c r="Y51" i="33"/>
  <c r="X51" i="33"/>
  <c r="U51" i="33"/>
  <c r="N51" i="33"/>
  <c r="M51" i="33"/>
  <c r="J51" i="33"/>
  <c r="APJ50" i="33"/>
  <c r="AOZ50" i="33"/>
  <c r="ANV50" i="33"/>
  <c r="ALH50" i="33"/>
  <c r="AJC50" i="33"/>
  <c r="AIZ50" i="33"/>
  <c r="ABN50" i="33"/>
  <c r="ABM50" i="33"/>
  <c r="ABK50" i="33"/>
  <c r="ABI50" i="33"/>
  <c r="ABG50" i="33"/>
  <c r="ABE50" i="33"/>
  <c r="ABC50" i="33"/>
  <c r="ABA50" i="33"/>
  <c r="AAQ50" i="33"/>
  <c r="AAO50" i="33"/>
  <c r="OR50" i="33"/>
  <c r="NN50" i="33"/>
  <c r="EC50" i="33"/>
  <c r="BL50" i="33"/>
  <c r="BI50" i="33"/>
  <c r="BF50" i="33"/>
  <c r="BA50" i="33"/>
  <c r="AY50" i="33"/>
  <c r="AW50" i="33"/>
  <c r="AN50" i="33"/>
  <c r="AK50" i="33"/>
  <c r="AH50" i="33"/>
  <c r="Y50" i="33"/>
  <c r="X50" i="33"/>
  <c r="U50" i="33"/>
  <c r="N50" i="33"/>
  <c r="M50" i="33"/>
  <c r="J50" i="33"/>
  <c r="APJ49" i="33"/>
  <c r="AOZ49" i="33"/>
  <c r="ANV49" i="33"/>
  <c r="ALH49" i="33"/>
  <c r="AJC49" i="33"/>
  <c r="AIZ49" i="33"/>
  <c r="ABN49" i="33"/>
  <c r="ABM49" i="33"/>
  <c r="ABK49" i="33"/>
  <c r="ABI49" i="33"/>
  <c r="ABG49" i="33"/>
  <c r="ABE49" i="33"/>
  <c r="ABC49" i="33"/>
  <c r="ABA49" i="33"/>
  <c r="AAQ49" i="33"/>
  <c r="AAO49" i="33"/>
  <c r="OR49" i="33"/>
  <c r="NN49" i="33"/>
  <c r="EC49" i="33"/>
  <c r="BL49" i="33"/>
  <c r="BI49" i="33"/>
  <c r="BF49" i="33"/>
  <c r="BA49" i="33"/>
  <c r="AY49" i="33"/>
  <c r="AW49" i="33"/>
  <c r="AN49" i="33"/>
  <c r="AK49" i="33"/>
  <c r="AH49" i="33"/>
  <c r="Y49" i="33"/>
  <c r="X49" i="33"/>
  <c r="U49" i="33"/>
  <c r="N49" i="33"/>
  <c r="M49" i="33"/>
  <c r="J49" i="33"/>
  <c r="APJ48" i="33"/>
  <c r="AOZ48" i="33"/>
  <c r="ANV48" i="33"/>
  <c r="ALH48" i="33"/>
  <c r="AJC48" i="33"/>
  <c r="AIZ48" i="33"/>
  <c r="ABN48" i="33"/>
  <c r="ABM48" i="33"/>
  <c r="ABK48" i="33"/>
  <c r="ABI48" i="33"/>
  <c r="ABG48" i="33"/>
  <c r="ABE48" i="33"/>
  <c r="ABC48" i="33"/>
  <c r="ABA48" i="33"/>
  <c r="AAQ48" i="33"/>
  <c r="AAO48" i="33"/>
  <c r="OR48" i="33"/>
  <c r="NN48" i="33"/>
  <c r="EC48" i="33"/>
  <c r="BL48" i="33"/>
  <c r="BI48" i="33"/>
  <c r="BF48" i="33"/>
  <c r="BA48" i="33"/>
  <c r="AY48" i="33"/>
  <c r="AW48" i="33"/>
  <c r="AN48" i="33"/>
  <c r="AK48" i="33"/>
  <c r="AH48" i="33"/>
  <c r="Y48" i="33"/>
  <c r="X48" i="33"/>
  <c r="U48" i="33"/>
  <c r="N48" i="33"/>
  <c r="M48" i="33"/>
  <c r="J48" i="33"/>
  <c r="APJ47" i="33"/>
  <c r="AOZ47" i="33"/>
  <c r="ANV47" i="33"/>
  <c r="ALH47" i="33"/>
  <c r="AJC47" i="33"/>
  <c r="AIZ47" i="33"/>
  <c r="ABN47" i="33"/>
  <c r="ABM47" i="33"/>
  <c r="ABK47" i="33"/>
  <c r="ABI47" i="33"/>
  <c r="ABG47" i="33"/>
  <c r="ABE47" i="33"/>
  <c r="ABC47" i="33"/>
  <c r="ABA47" i="33"/>
  <c r="AAQ47" i="33"/>
  <c r="AAO47" i="33"/>
  <c r="OR47" i="33"/>
  <c r="NN47" i="33"/>
  <c r="EC47" i="33"/>
  <c r="BL47" i="33"/>
  <c r="BI47" i="33"/>
  <c r="BF47" i="33"/>
  <c r="BA47" i="33"/>
  <c r="AY47" i="33"/>
  <c r="AW47" i="33"/>
  <c r="AN47" i="33"/>
  <c r="AK47" i="33"/>
  <c r="AH47" i="33"/>
  <c r="Y47" i="33"/>
  <c r="X47" i="33"/>
  <c r="U47" i="33"/>
  <c r="N47" i="33"/>
  <c r="M47" i="33"/>
  <c r="J47" i="33"/>
  <c r="APJ46" i="33"/>
  <c r="AOZ46" i="33"/>
  <c r="ANV46" i="33"/>
  <c r="ALH46" i="33"/>
  <c r="AJC46" i="33"/>
  <c r="AIZ46" i="33"/>
  <c r="ABN46" i="33"/>
  <c r="ABM46" i="33"/>
  <c r="ABK46" i="33"/>
  <c r="ABI46" i="33"/>
  <c r="ABG46" i="33"/>
  <c r="ABE46" i="33"/>
  <c r="ABC46" i="33"/>
  <c r="ABA46" i="33"/>
  <c r="AAQ46" i="33"/>
  <c r="AAO46" i="33"/>
  <c r="OR46" i="33"/>
  <c r="NN46" i="33"/>
  <c r="EC46" i="33"/>
  <c r="BL46" i="33"/>
  <c r="BI46" i="33"/>
  <c r="BF46" i="33"/>
  <c r="BA46" i="33"/>
  <c r="AY46" i="33"/>
  <c r="AW46" i="33"/>
  <c r="AN46" i="33"/>
  <c r="AK46" i="33"/>
  <c r="AH46" i="33"/>
  <c r="Y46" i="33"/>
  <c r="X46" i="33"/>
  <c r="U46" i="33"/>
  <c r="N46" i="33"/>
  <c r="M46" i="33"/>
  <c r="J46" i="33"/>
  <c r="APJ45" i="33"/>
  <c r="AOZ45" i="33"/>
  <c r="ANV45" i="33"/>
  <c r="ALH45" i="33"/>
  <c r="AJC45" i="33"/>
  <c r="AIZ45" i="33"/>
  <c r="ABN45" i="33"/>
  <c r="ABM45" i="33"/>
  <c r="ABK45" i="33"/>
  <c r="ABI45" i="33"/>
  <c r="ABG45" i="33"/>
  <c r="ABE45" i="33"/>
  <c r="ABC45" i="33"/>
  <c r="ABA45" i="33"/>
  <c r="AAQ45" i="33"/>
  <c r="AAO45" i="33"/>
  <c r="OR45" i="33"/>
  <c r="NN45" i="33"/>
  <c r="EC45" i="33"/>
  <c r="BL45" i="33"/>
  <c r="BI45" i="33"/>
  <c r="BF45" i="33"/>
  <c r="BA45" i="33"/>
  <c r="AY45" i="33"/>
  <c r="AW45" i="33"/>
  <c r="AN45" i="33"/>
  <c r="AK45" i="33"/>
  <c r="AH45" i="33"/>
  <c r="Y45" i="33"/>
  <c r="X45" i="33"/>
  <c r="U45" i="33"/>
  <c r="N45" i="33"/>
  <c r="M45" i="33"/>
  <c r="J45" i="33"/>
  <c r="APJ44" i="33"/>
  <c r="AOZ44" i="33"/>
  <c r="ANV44" i="33"/>
  <c r="ALH44" i="33"/>
  <c r="AJC44" i="33"/>
  <c r="AIZ44" i="33"/>
  <c r="ABN44" i="33"/>
  <c r="ABM44" i="33"/>
  <c r="ABK44" i="33"/>
  <c r="ABI44" i="33"/>
  <c r="ABG44" i="33"/>
  <c r="ABE44" i="33"/>
  <c r="ABC44" i="33"/>
  <c r="ABA44" i="33"/>
  <c r="AAQ44" i="33"/>
  <c r="AAO44" i="33"/>
  <c r="OR44" i="33"/>
  <c r="NN44" i="33"/>
  <c r="EC44" i="33"/>
  <c r="BL44" i="33"/>
  <c r="BI44" i="33"/>
  <c r="BF44" i="33"/>
  <c r="BA44" i="33"/>
  <c r="AY44" i="33"/>
  <c r="AW44" i="33"/>
  <c r="AN44" i="33"/>
  <c r="AK44" i="33"/>
  <c r="AH44" i="33"/>
  <c r="Y44" i="33"/>
  <c r="X44" i="33"/>
  <c r="U44" i="33"/>
  <c r="N44" i="33"/>
  <c r="M44" i="33"/>
  <c r="J44" i="33"/>
  <c r="APJ43" i="33"/>
  <c r="AOZ43" i="33"/>
  <c r="ANV43" i="33"/>
  <c r="ALH43" i="33"/>
  <c r="AJC43" i="33"/>
  <c r="AIZ43" i="33"/>
  <c r="ABN43" i="33"/>
  <c r="ABM43" i="33"/>
  <c r="ABK43" i="33"/>
  <c r="ABI43" i="33"/>
  <c r="ABG43" i="33"/>
  <c r="ABE43" i="33"/>
  <c r="ABC43" i="33"/>
  <c r="ABA43" i="33"/>
  <c r="AAQ43" i="33"/>
  <c r="AAO43" i="33"/>
  <c r="OR43" i="33"/>
  <c r="NN43" i="33"/>
  <c r="EC43" i="33"/>
  <c r="BL43" i="33"/>
  <c r="BI43" i="33"/>
  <c r="BF43" i="33"/>
  <c r="BA43" i="33"/>
  <c r="AY43" i="33"/>
  <c r="AW43" i="33"/>
  <c r="AN43" i="33"/>
  <c r="AK43" i="33"/>
  <c r="AH43" i="33"/>
  <c r="Y43" i="33"/>
  <c r="X43" i="33"/>
  <c r="U43" i="33"/>
  <c r="N43" i="33"/>
  <c r="M43" i="33"/>
  <c r="J43" i="33"/>
  <c r="APJ42" i="33"/>
  <c r="AOZ42" i="33"/>
  <c r="ANV42" i="33"/>
  <c r="ALH42" i="33"/>
  <c r="AJC42" i="33"/>
  <c r="AIZ42" i="33"/>
  <c r="ABN42" i="33"/>
  <c r="ABM42" i="33"/>
  <c r="ABK42" i="33"/>
  <c r="ABI42" i="33"/>
  <c r="ABG42" i="33"/>
  <c r="ABE42" i="33"/>
  <c r="ABC42" i="33"/>
  <c r="ABA42" i="33"/>
  <c r="AAQ42" i="33"/>
  <c r="AAO42" i="33"/>
  <c r="OR42" i="33"/>
  <c r="NN42" i="33"/>
  <c r="EC42" i="33"/>
  <c r="BL42" i="33"/>
  <c r="BI42" i="33"/>
  <c r="BF42" i="33"/>
  <c r="BA42" i="33"/>
  <c r="AY42" i="33"/>
  <c r="AW42" i="33"/>
  <c r="AN42" i="33"/>
  <c r="AK42" i="33"/>
  <c r="AH42" i="33"/>
  <c r="Y42" i="33"/>
  <c r="X42" i="33"/>
  <c r="U42" i="33"/>
  <c r="N42" i="33"/>
  <c r="M42" i="33"/>
  <c r="J42" i="33"/>
  <c r="APJ41" i="33"/>
  <c r="AOZ41" i="33"/>
  <c r="ANV41" i="33"/>
  <c r="ALH41" i="33"/>
  <c r="AJC41" i="33"/>
  <c r="AIZ41" i="33"/>
  <c r="ABN41" i="33"/>
  <c r="ABM41" i="33"/>
  <c r="ABK41" i="33"/>
  <c r="ABI41" i="33"/>
  <c r="ABG41" i="33"/>
  <c r="ABE41" i="33"/>
  <c r="ABC41" i="33"/>
  <c r="ABA41" i="33"/>
  <c r="AAQ41" i="33"/>
  <c r="AAO41" i="33"/>
  <c r="OR41" i="33"/>
  <c r="NN41" i="33"/>
  <c r="EC41" i="33"/>
  <c r="BL41" i="33"/>
  <c r="BI41" i="33"/>
  <c r="BF41" i="33"/>
  <c r="BA41" i="33"/>
  <c r="AY41" i="33"/>
  <c r="AW41" i="33"/>
  <c r="AN41" i="33"/>
  <c r="AK41" i="33"/>
  <c r="AH41" i="33"/>
  <c r="Y41" i="33"/>
  <c r="X41" i="33"/>
  <c r="U41" i="33"/>
  <c r="N41" i="33"/>
  <c r="M41" i="33"/>
  <c r="J41" i="33"/>
  <c r="APJ40" i="33"/>
  <c r="AOZ40" i="33"/>
  <c r="ANV40" i="33"/>
  <c r="ALH40" i="33"/>
  <c r="AJC40" i="33"/>
  <c r="AIZ40" i="33"/>
  <c r="ABN40" i="33"/>
  <c r="ABM40" i="33"/>
  <c r="ABK40" i="33"/>
  <c r="ABI40" i="33"/>
  <c r="ABG40" i="33"/>
  <c r="ABE40" i="33"/>
  <c r="ABC40" i="33"/>
  <c r="ABA40" i="33"/>
  <c r="AAQ40" i="33"/>
  <c r="AAO40" i="33"/>
  <c r="OR40" i="33"/>
  <c r="NN40" i="33"/>
  <c r="EC40" i="33"/>
  <c r="BL40" i="33"/>
  <c r="BI40" i="33"/>
  <c r="BF40" i="33"/>
  <c r="BA40" i="33"/>
  <c r="AY40" i="33"/>
  <c r="AW40" i="33"/>
  <c r="AN40" i="33"/>
  <c r="AK40" i="33"/>
  <c r="AH40" i="33"/>
  <c r="Y40" i="33"/>
  <c r="X40" i="33"/>
  <c r="U40" i="33"/>
  <c r="N40" i="33"/>
  <c r="M40" i="33"/>
  <c r="J40" i="33"/>
  <c r="APJ39" i="33"/>
  <c r="AOZ39" i="33"/>
  <c r="ANV39" i="33"/>
  <c r="ALH39" i="33"/>
  <c r="AJC39" i="33"/>
  <c r="AIZ39" i="33"/>
  <c r="ABN39" i="33"/>
  <c r="ABM39" i="33"/>
  <c r="ABK39" i="33"/>
  <c r="ABI39" i="33"/>
  <c r="ABG39" i="33"/>
  <c r="ABE39" i="33"/>
  <c r="ABC39" i="33"/>
  <c r="ABA39" i="33"/>
  <c r="AAQ39" i="33"/>
  <c r="AAO39" i="33"/>
  <c r="OR39" i="33"/>
  <c r="NN39" i="33"/>
  <c r="EC39" i="33"/>
  <c r="BL39" i="33"/>
  <c r="BI39" i="33"/>
  <c r="BF39" i="33"/>
  <c r="BA39" i="33"/>
  <c r="AY39" i="33"/>
  <c r="AW39" i="33"/>
  <c r="AN39" i="33"/>
  <c r="AK39" i="33"/>
  <c r="AH39" i="33"/>
  <c r="Y39" i="33"/>
  <c r="X39" i="33"/>
  <c r="U39" i="33"/>
  <c r="N39" i="33"/>
  <c r="M39" i="33"/>
  <c r="J39" i="33"/>
  <c r="APJ38" i="33"/>
  <c r="AOZ38" i="33"/>
  <c r="ANV38" i="33"/>
  <c r="ALH38" i="33"/>
  <c r="AJC38" i="33"/>
  <c r="AIZ38" i="33"/>
  <c r="ABN38" i="33"/>
  <c r="ABM38" i="33"/>
  <c r="ABK38" i="33"/>
  <c r="ABI38" i="33"/>
  <c r="ABG38" i="33"/>
  <c r="ABE38" i="33"/>
  <c r="ABC38" i="33"/>
  <c r="ABA38" i="33"/>
  <c r="AAQ38" i="33"/>
  <c r="AAO38" i="33"/>
  <c r="OR38" i="33"/>
  <c r="NN38" i="33"/>
  <c r="EC38" i="33"/>
  <c r="BL38" i="33"/>
  <c r="BI38" i="33"/>
  <c r="BF38" i="33"/>
  <c r="BA38" i="33"/>
  <c r="AY38" i="33"/>
  <c r="AW38" i="33"/>
  <c r="AN38" i="33"/>
  <c r="AK38" i="33"/>
  <c r="AH38" i="33"/>
  <c r="Y38" i="33"/>
  <c r="X38" i="33"/>
  <c r="U38" i="33"/>
  <c r="N38" i="33"/>
  <c r="M38" i="33"/>
  <c r="J38" i="33"/>
  <c r="APJ37" i="33"/>
  <c r="AOZ37" i="33"/>
  <c r="ANV37" i="33"/>
  <c r="ALH37" i="33"/>
  <c r="AJC37" i="33"/>
  <c r="AIZ37" i="33"/>
  <c r="ABN37" i="33"/>
  <c r="ABM37" i="33"/>
  <c r="ABK37" i="33"/>
  <c r="ABI37" i="33"/>
  <c r="ABG37" i="33"/>
  <c r="ABE37" i="33"/>
  <c r="ABC37" i="33"/>
  <c r="ABA37" i="33"/>
  <c r="AAQ37" i="33"/>
  <c r="AAO37" i="33"/>
  <c r="OR37" i="33"/>
  <c r="NN37" i="33"/>
  <c r="EC37" i="33"/>
  <c r="BL37" i="33"/>
  <c r="BI37" i="33"/>
  <c r="BF37" i="33"/>
  <c r="BA37" i="33"/>
  <c r="AY37" i="33"/>
  <c r="AW37" i="33"/>
  <c r="AN37" i="33"/>
  <c r="AK37" i="33"/>
  <c r="AH37" i="33"/>
  <c r="Y37" i="33"/>
  <c r="X37" i="33"/>
  <c r="U37" i="33"/>
  <c r="N37" i="33"/>
  <c r="M37" i="33"/>
  <c r="J37" i="33"/>
  <c r="APJ36" i="33"/>
  <c r="AOZ36" i="33"/>
  <c r="ANV36" i="33"/>
  <c r="ALH36" i="33"/>
  <c r="AJC36" i="33"/>
  <c r="AIZ36" i="33"/>
  <c r="ABN36" i="33"/>
  <c r="ABM36" i="33"/>
  <c r="ABK36" i="33"/>
  <c r="ABI36" i="33"/>
  <c r="ABG36" i="33"/>
  <c r="ABE36" i="33"/>
  <c r="ABC36" i="33"/>
  <c r="ABA36" i="33"/>
  <c r="AAQ36" i="33"/>
  <c r="AAO36" i="33"/>
  <c r="OR36" i="33"/>
  <c r="NN36" i="33"/>
  <c r="EC36" i="33"/>
  <c r="BL36" i="33"/>
  <c r="BI36" i="33"/>
  <c r="BF36" i="33"/>
  <c r="BA36" i="33"/>
  <c r="AY36" i="33"/>
  <c r="AW36" i="33"/>
  <c r="AN36" i="33"/>
  <c r="AK36" i="33"/>
  <c r="AH36" i="33"/>
  <c r="Y36" i="33"/>
  <c r="X36" i="33"/>
  <c r="U36" i="33"/>
  <c r="N36" i="33"/>
  <c r="M36" i="33"/>
  <c r="J36" i="33"/>
  <c r="APJ35" i="33"/>
  <c r="AOZ35" i="33"/>
  <c r="ANV35" i="33"/>
  <c r="ALH35" i="33"/>
  <c r="AJC35" i="33"/>
  <c r="AIZ35" i="33"/>
  <c r="ABN35" i="33"/>
  <c r="ABM35" i="33"/>
  <c r="ABK35" i="33"/>
  <c r="ABI35" i="33"/>
  <c r="ABG35" i="33"/>
  <c r="ABE35" i="33"/>
  <c r="ABC35" i="33"/>
  <c r="ABA35" i="33"/>
  <c r="AAQ35" i="33"/>
  <c r="AAO35" i="33"/>
  <c r="OR35" i="33"/>
  <c r="NN35" i="33"/>
  <c r="EC35" i="33"/>
  <c r="BL35" i="33"/>
  <c r="BI35" i="33"/>
  <c r="BF35" i="33"/>
  <c r="BA35" i="33"/>
  <c r="AY35" i="33"/>
  <c r="AW35" i="33"/>
  <c r="AN35" i="33"/>
  <c r="AK35" i="33"/>
  <c r="AH35" i="33"/>
  <c r="Y35" i="33"/>
  <c r="X35" i="33"/>
  <c r="U35" i="33"/>
  <c r="N35" i="33"/>
  <c r="M35" i="33"/>
  <c r="J35" i="33"/>
  <c r="APJ34" i="33"/>
  <c r="AOZ34" i="33"/>
  <c r="ANV34" i="33"/>
  <c r="ALH34" i="33"/>
  <c r="AJC34" i="33"/>
  <c r="AIZ34" i="33"/>
  <c r="ABN34" i="33"/>
  <c r="ABM34" i="33"/>
  <c r="ABK34" i="33"/>
  <c r="ABI34" i="33"/>
  <c r="ABG34" i="33"/>
  <c r="ABE34" i="33"/>
  <c r="ABC34" i="33"/>
  <c r="ABA34" i="33"/>
  <c r="AAQ34" i="33"/>
  <c r="AAO34" i="33"/>
  <c r="OR34" i="33"/>
  <c r="NN34" i="33"/>
  <c r="EC34" i="33"/>
  <c r="BL34" i="33"/>
  <c r="BI34" i="33"/>
  <c r="BF34" i="33"/>
  <c r="BA34" i="33"/>
  <c r="AY34" i="33"/>
  <c r="AW34" i="33"/>
  <c r="AN34" i="33"/>
  <c r="AK34" i="33"/>
  <c r="AH34" i="33"/>
  <c r="Y34" i="33"/>
  <c r="X34" i="33"/>
  <c r="U34" i="33"/>
  <c r="N34" i="33"/>
  <c r="M34" i="33"/>
  <c r="J34" i="33"/>
  <c r="APJ33" i="33"/>
  <c r="AOZ33" i="33"/>
  <c r="ANV33" i="33"/>
  <c r="ALH33" i="33"/>
  <c r="AJC33" i="33"/>
  <c r="AIZ33" i="33"/>
  <c r="ABN33" i="33"/>
  <c r="ABM33" i="33"/>
  <c r="ABK33" i="33"/>
  <c r="ABI33" i="33"/>
  <c r="ABG33" i="33"/>
  <c r="ABE33" i="33"/>
  <c r="ABC33" i="33"/>
  <c r="ABA33" i="33"/>
  <c r="AAQ33" i="33"/>
  <c r="AAO33" i="33"/>
  <c r="OR33" i="33"/>
  <c r="NN33" i="33"/>
  <c r="EC33" i="33"/>
  <c r="BL33" i="33"/>
  <c r="BI33" i="33"/>
  <c r="BF33" i="33"/>
  <c r="BA33" i="33"/>
  <c r="AY33" i="33"/>
  <c r="AW33" i="33"/>
  <c r="AN33" i="33"/>
  <c r="AK33" i="33"/>
  <c r="AH33" i="33"/>
  <c r="Y33" i="33"/>
  <c r="X33" i="33"/>
  <c r="U33" i="33"/>
  <c r="N33" i="33"/>
  <c r="M33" i="33"/>
  <c r="J33" i="33"/>
  <c r="APJ32" i="33"/>
  <c r="AOZ32" i="33"/>
  <c r="ANV32" i="33"/>
  <c r="ALH32" i="33"/>
  <c r="AJC32" i="33"/>
  <c r="AIZ32" i="33"/>
  <c r="ABN32" i="33"/>
  <c r="ABM32" i="33"/>
  <c r="ABK32" i="33"/>
  <c r="ABI32" i="33"/>
  <c r="ABG32" i="33"/>
  <c r="ABE32" i="33"/>
  <c r="ABC32" i="33"/>
  <c r="ABA32" i="33"/>
  <c r="AAQ32" i="33"/>
  <c r="AAO32" i="33"/>
  <c r="OR32" i="33"/>
  <c r="NN32" i="33"/>
  <c r="EC32" i="33"/>
  <c r="BL32" i="33"/>
  <c r="BI32" i="33"/>
  <c r="BF32" i="33"/>
  <c r="BA32" i="33"/>
  <c r="AY32" i="33"/>
  <c r="AW32" i="33"/>
  <c r="AN32" i="33"/>
  <c r="AK32" i="33"/>
  <c r="AH32" i="33"/>
  <c r="Y32" i="33"/>
  <c r="X32" i="33"/>
  <c r="U32" i="33"/>
  <c r="N32" i="33"/>
  <c r="M32" i="33"/>
  <c r="J32" i="33"/>
  <c r="APJ31" i="33"/>
  <c r="AOZ31" i="33"/>
  <c r="ANV31" i="33"/>
  <c r="ALH31" i="33"/>
  <c r="AJC31" i="33"/>
  <c r="AIZ31" i="33"/>
  <c r="ABN31" i="33"/>
  <c r="ABM31" i="33"/>
  <c r="ABK31" i="33"/>
  <c r="ABI31" i="33"/>
  <c r="ABG31" i="33"/>
  <c r="ABE31" i="33"/>
  <c r="ABC31" i="33"/>
  <c r="ABA31" i="33"/>
  <c r="AAQ31" i="33"/>
  <c r="AAO31" i="33"/>
  <c r="OR31" i="33"/>
  <c r="NN31" i="33"/>
  <c r="EC31" i="33"/>
  <c r="BL31" i="33"/>
  <c r="BI31" i="33"/>
  <c r="BF31" i="33"/>
  <c r="BA31" i="33"/>
  <c r="AY31" i="33"/>
  <c r="AW31" i="33"/>
  <c r="AN31" i="33"/>
  <c r="AK31" i="33"/>
  <c r="AH31" i="33"/>
  <c r="Y31" i="33"/>
  <c r="X31" i="33"/>
  <c r="U31" i="33"/>
  <c r="N31" i="33"/>
  <c r="M31" i="33"/>
  <c r="J31" i="33"/>
  <c r="APJ30" i="33"/>
  <c r="AOZ30" i="33"/>
  <c r="ANV30" i="33"/>
  <c r="ALH30" i="33"/>
  <c r="AJC30" i="33"/>
  <c r="AIZ30" i="33"/>
  <c r="ABN30" i="33"/>
  <c r="ABM30" i="33"/>
  <c r="ABK30" i="33"/>
  <c r="ABI30" i="33"/>
  <c r="ABG30" i="33"/>
  <c r="ABE30" i="33"/>
  <c r="ABC30" i="33"/>
  <c r="ABA30" i="33"/>
  <c r="AAQ30" i="33"/>
  <c r="AAO30" i="33"/>
  <c r="OR30" i="33"/>
  <c r="NN30" i="33"/>
  <c r="EC30" i="33"/>
  <c r="BL30" i="33"/>
  <c r="BI30" i="33"/>
  <c r="BF30" i="33"/>
  <c r="BA30" i="33"/>
  <c r="AY30" i="33"/>
  <c r="AW30" i="33"/>
  <c r="AN30" i="33"/>
  <c r="AK30" i="33"/>
  <c r="AH30" i="33"/>
  <c r="Y30" i="33"/>
  <c r="X30" i="33"/>
  <c r="U30" i="33"/>
  <c r="N30" i="33"/>
  <c r="M30" i="33"/>
  <c r="J30" i="33"/>
  <c r="APJ29" i="33"/>
  <c r="AOZ29" i="33"/>
  <c r="ANV29" i="33"/>
  <c r="ALH29" i="33"/>
  <c r="AJC29" i="33"/>
  <c r="AIZ29" i="33"/>
  <c r="ABN29" i="33"/>
  <c r="ABM29" i="33"/>
  <c r="ABK29" i="33"/>
  <c r="ABI29" i="33"/>
  <c r="ABG29" i="33"/>
  <c r="ABE29" i="33"/>
  <c r="ABC29" i="33"/>
  <c r="ABA29" i="33"/>
  <c r="AAQ29" i="33"/>
  <c r="AAO29" i="33"/>
  <c r="OR29" i="33"/>
  <c r="NN29" i="33"/>
  <c r="EC29" i="33"/>
  <c r="BL29" i="33"/>
  <c r="BI29" i="33"/>
  <c r="BF29" i="33"/>
  <c r="BA29" i="33"/>
  <c r="AY29" i="33"/>
  <c r="AW29" i="33"/>
  <c r="AN29" i="33"/>
  <c r="AK29" i="33"/>
  <c r="AH29" i="33"/>
  <c r="Y29" i="33"/>
  <c r="X29" i="33"/>
  <c r="U29" i="33"/>
  <c r="N29" i="33"/>
  <c r="M29" i="33"/>
  <c r="J29" i="33"/>
  <c r="APJ28" i="33"/>
  <c r="AOZ28" i="33"/>
  <c r="ANV28" i="33"/>
  <c r="ALH28" i="33"/>
  <c r="AJC28" i="33"/>
  <c r="AIZ28" i="33"/>
  <c r="ABN28" i="33"/>
  <c r="ABM28" i="33"/>
  <c r="ABK28" i="33"/>
  <c r="ABI28" i="33"/>
  <c r="ABG28" i="33"/>
  <c r="ABE28" i="33"/>
  <c r="ABC28" i="33"/>
  <c r="ABA28" i="33"/>
  <c r="AAQ28" i="33"/>
  <c r="AAO28" i="33"/>
  <c r="OR28" i="33"/>
  <c r="NN28" i="33"/>
  <c r="EC28" i="33"/>
  <c r="BL28" i="33"/>
  <c r="BI28" i="33"/>
  <c r="BF28" i="33"/>
  <c r="BA28" i="33"/>
  <c r="AY28" i="33"/>
  <c r="AW28" i="33"/>
  <c r="AN28" i="33"/>
  <c r="AK28" i="33"/>
  <c r="AH28" i="33"/>
  <c r="Y28" i="33"/>
  <c r="X28" i="33"/>
  <c r="U28" i="33"/>
  <c r="N28" i="33"/>
  <c r="M28" i="33"/>
  <c r="J28" i="33"/>
  <c r="APJ27" i="33"/>
  <c r="AOZ27" i="33"/>
  <c r="ANV27" i="33"/>
  <c r="ALH27" i="33"/>
  <c r="AJC27" i="33"/>
  <c r="AIZ27" i="33"/>
  <c r="ABN27" i="33"/>
  <c r="ABM27" i="33"/>
  <c r="ABK27" i="33"/>
  <c r="ABI27" i="33"/>
  <c r="ABG27" i="33"/>
  <c r="ABE27" i="33"/>
  <c r="ABC27" i="33"/>
  <c r="ABA27" i="33"/>
  <c r="AAQ27" i="33"/>
  <c r="AAO27" i="33"/>
  <c r="OR27" i="33"/>
  <c r="NN27" i="33"/>
  <c r="EC27" i="33"/>
  <c r="BL27" i="33"/>
  <c r="BI27" i="33"/>
  <c r="BF27" i="33"/>
  <c r="BA27" i="33"/>
  <c r="AY27" i="33"/>
  <c r="AW27" i="33"/>
  <c r="AN27" i="33"/>
  <c r="AK27" i="33"/>
  <c r="AH27" i="33"/>
  <c r="Y27" i="33"/>
  <c r="X27" i="33"/>
  <c r="U27" i="33"/>
  <c r="N27" i="33"/>
  <c r="M27" i="33"/>
  <c r="J27" i="33"/>
  <c r="APJ26" i="33"/>
  <c r="AOZ26" i="33"/>
  <c r="ANV26" i="33"/>
  <c r="ALH26" i="33"/>
  <c r="AJC26" i="33"/>
  <c r="AIZ26" i="33"/>
  <c r="ABN26" i="33"/>
  <c r="ABM26" i="33"/>
  <c r="ABK26" i="33"/>
  <c r="ABI26" i="33"/>
  <c r="ABG26" i="33"/>
  <c r="ABE26" i="33"/>
  <c r="ABC26" i="33"/>
  <c r="ABA26" i="33"/>
  <c r="AAQ26" i="33"/>
  <c r="AAO26" i="33"/>
  <c r="OR26" i="33"/>
  <c r="NN26" i="33"/>
  <c r="EC26" i="33"/>
  <c r="BL26" i="33"/>
  <c r="BI26" i="33"/>
  <c r="BF26" i="33"/>
  <c r="BA26" i="33"/>
  <c r="AY26" i="33"/>
  <c r="AW26" i="33"/>
  <c r="AN26" i="33"/>
  <c r="AK26" i="33"/>
  <c r="AH26" i="33"/>
  <c r="Y26" i="33"/>
  <c r="X26" i="33"/>
  <c r="U26" i="33"/>
  <c r="N26" i="33"/>
  <c r="M26" i="33"/>
  <c r="J26" i="33"/>
  <c r="APJ25" i="33"/>
  <c r="AOZ25" i="33"/>
  <c r="ANV25" i="33"/>
  <c r="ALH25" i="33"/>
  <c r="AJC25" i="33"/>
  <c r="AIZ25" i="33"/>
  <c r="ABN25" i="33"/>
  <c r="ABM25" i="33"/>
  <c r="ABK25" i="33"/>
  <c r="ABI25" i="33"/>
  <c r="ABG25" i="33"/>
  <c r="ABE25" i="33"/>
  <c r="ABC25" i="33"/>
  <c r="ABA25" i="33"/>
  <c r="AAQ25" i="33"/>
  <c r="AAO25" i="33"/>
  <c r="OR25" i="33"/>
  <c r="NN25" i="33"/>
  <c r="EC25" i="33"/>
  <c r="BL25" i="33"/>
  <c r="BI25" i="33"/>
  <c r="BF25" i="33"/>
  <c r="BA25" i="33"/>
  <c r="AY25" i="33"/>
  <c r="AW25" i="33"/>
  <c r="AN25" i="33"/>
  <c r="AK25" i="33"/>
  <c r="AH25" i="33"/>
  <c r="Y25" i="33"/>
  <c r="X25" i="33"/>
  <c r="U25" i="33"/>
  <c r="N25" i="33"/>
  <c r="M25" i="33"/>
  <c r="J25" i="33"/>
  <c r="APJ24" i="33"/>
  <c r="AOZ24" i="33"/>
  <c r="ANV24" i="33"/>
  <c r="ALH24" i="33"/>
  <c r="AJC24" i="33"/>
  <c r="AIZ24" i="33"/>
  <c r="ABN24" i="33"/>
  <c r="ABM24" i="33"/>
  <c r="ABK24" i="33"/>
  <c r="ABI24" i="33"/>
  <c r="ABG24" i="33"/>
  <c r="ABE24" i="33"/>
  <c r="ABC24" i="33"/>
  <c r="ABA24" i="33"/>
  <c r="AAQ24" i="33"/>
  <c r="AAO24" i="33"/>
  <c r="OR24" i="33"/>
  <c r="NN24" i="33"/>
  <c r="BL24" i="33"/>
  <c r="BI24" i="33"/>
  <c r="BF24" i="33"/>
  <c r="BA24" i="33"/>
  <c r="AY24" i="33"/>
  <c r="AW24" i="33"/>
  <c r="AN24" i="33"/>
  <c r="AK24" i="33"/>
  <c r="AH24" i="33"/>
  <c r="Y24" i="33"/>
  <c r="X24" i="33"/>
  <c r="U24" i="33"/>
  <c r="N24" i="33"/>
  <c r="M24" i="33"/>
  <c r="J24" i="33"/>
  <c r="APJ23" i="33"/>
  <c r="AOZ23" i="33"/>
  <c r="ANV23" i="33"/>
  <c r="ALH23" i="33"/>
  <c r="AJC23" i="33"/>
  <c r="AIZ23" i="33"/>
  <c r="ABN23" i="33"/>
  <c r="ABM23" i="33"/>
  <c r="ABK23" i="33"/>
  <c r="ABI23" i="33"/>
  <c r="ABG23" i="33"/>
  <c r="ABE23" i="33"/>
  <c r="ABC23" i="33"/>
  <c r="ABA23" i="33"/>
  <c r="AAQ23" i="33"/>
  <c r="AAO23" i="33"/>
  <c r="OR23" i="33"/>
  <c r="NN23" i="33"/>
  <c r="EC23" i="33"/>
  <c r="BL23" i="33"/>
  <c r="BI23" i="33"/>
  <c r="BF23" i="33"/>
  <c r="BA23" i="33"/>
  <c r="AY23" i="33"/>
  <c r="AW23" i="33"/>
  <c r="AN23" i="33"/>
  <c r="AK23" i="33"/>
  <c r="AH23" i="33"/>
  <c r="Y23" i="33"/>
  <c r="X23" i="33"/>
  <c r="U23" i="33"/>
  <c r="N23" i="33"/>
  <c r="M23" i="33"/>
  <c r="J23" i="33"/>
  <c r="APJ22" i="33"/>
  <c r="AOZ22" i="33"/>
  <c r="ANV22" i="33"/>
  <c r="ALH22" i="33"/>
  <c r="AJC22" i="33"/>
  <c r="AIZ22" i="33"/>
  <c r="ABN22" i="33"/>
  <c r="ABM22" i="33"/>
  <c r="ABK22" i="33"/>
  <c r="ABI22" i="33"/>
  <c r="ABG22" i="33"/>
  <c r="ABE22" i="33"/>
  <c r="ABC22" i="33"/>
  <c r="ABA22" i="33"/>
  <c r="AAQ22" i="33"/>
  <c r="AAO22" i="33"/>
  <c r="OR22" i="33"/>
  <c r="NN22" i="33"/>
  <c r="EC22" i="33"/>
  <c r="BL22" i="33"/>
  <c r="BI22" i="33"/>
  <c r="BF22" i="33"/>
  <c r="BA22" i="33"/>
  <c r="AY22" i="33"/>
  <c r="AW22" i="33"/>
  <c r="AN22" i="33"/>
  <c r="AK22" i="33"/>
  <c r="AH22" i="33"/>
  <c r="Y22" i="33"/>
  <c r="X22" i="33"/>
  <c r="U22" i="33"/>
  <c r="N22" i="33"/>
  <c r="M22" i="33"/>
  <c r="J22" i="33"/>
  <c r="APJ21" i="33"/>
  <c r="AOZ21" i="33"/>
  <c r="ANV21" i="33"/>
  <c r="ALH21" i="33"/>
  <c r="AJC21" i="33"/>
  <c r="AIZ21" i="33"/>
  <c r="ABN21" i="33"/>
  <c r="ABM21" i="33"/>
  <c r="ABK21" i="33"/>
  <c r="ABI21" i="33"/>
  <c r="ABG21" i="33"/>
  <c r="ABE21" i="33"/>
  <c r="ABC21" i="33"/>
  <c r="ABA21" i="33"/>
  <c r="AAQ21" i="33"/>
  <c r="AAO21" i="33"/>
  <c r="OR21" i="33"/>
  <c r="NN21" i="33"/>
  <c r="EC21" i="33"/>
  <c r="BL21" i="33"/>
  <c r="BI21" i="33"/>
  <c r="BF21" i="33"/>
  <c r="BA21" i="33"/>
  <c r="AY21" i="33"/>
  <c r="AW21" i="33"/>
  <c r="AN21" i="33"/>
  <c r="AK21" i="33"/>
  <c r="AH21" i="33"/>
  <c r="Y21" i="33"/>
  <c r="X21" i="33"/>
  <c r="U21" i="33"/>
  <c r="N21" i="33"/>
  <c r="M21" i="33"/>
  <c r="J21" i="33"/>
  <c r="APJ20" i="33"/>
  <c r="AOZ20" i="33"/>
  <c r="ANV20" i="33"/>
  <c r="ALH20" i="33"/>
  <c r="AJC20" i="33"/>
  <c r="AIZ20" i="33"/>
  <c r="ABN20" i="33"/>
  <c r="ABM20" i="33"/>
  <c r="ABK20" i="33"/>
  <c r="ABI20" i="33"/>
  <c r="ABG20" i="33"/>
  <c r="ABE20" i="33"/>
  <c r="ABC20" i="33"/>
  <c r="ABA20" i="33"/>
  <c r="AAQ20" i="33"/>
  <c r="AAO20" i="33"/>
  <c r="OR20" i="33"/>
  <c r="NN20" i="33"/>
  <c r="EC20" i="33"/>
  <c r="BL20" i="33"/>
  <c r="BI20" i="33"/>
  <c r="BF20" i="33"/>
  <c r="BA20" i="33"/>
  <c r="AY20" i="33"/>
  <c r="AW20" i="33"/>
  <c r="AN20" i="33"/>
  <c r="AK20" i="33"/>
  <c r="AH20" i="33"/>
  <c r="Y20" i="33"/>
  <c r="X20" i="33"/>
  <c r="U20" i="33"/>
  <c r="N20" i="33"/>
  <c r="M20" i="33"/>
  <c r="J20" i="33"/>
  <c r="APJ19" i="33"/>
  <c r="AOZ19" i="33"/>
  <c r="ANV19" i="33"/>
  <c r="ALH19" i="33"/>
  <c r="AJC19" i="33"/>
  <c r="AIZ19" i="33"/>
  <c r="ABN19" i="33"/>
  <c r="ABM19" i="33"/>
  <c r="ABK19" i="33"/>
  <c r="ABI19" i="33"/>
  <c r="ABG19" i="33"/>
  <c r="ABE19" i="33"/>
  <c r="ABC19" i="33"/>
  <c r="ABA19" i="33"/>
  <c r="AAQ19" i="33"/>
  <c r="AAO19" i="33"/>
  <c r="OR19" i="33"/>
  <c r="NN19" i="33"/>
  <c r="EC19" i="33"/>
  <c r="BL19" i="33"/>
  <c r="BI19" i="33"/>
  <c r="BF19" i="33"/>
  <c r="BA19" i="33"/>
  <c r="AY19" i="33"/>
  <c r="AW19" i="33"/>
  <c r="AN19" i="33"/>
  <c r="AK19" i="33"/>
  <c r="AH19" i="33"/>
  <c r="Y19" i="33"/>
  <c r="X19" i="33"/>
  <c r="U19" i="33"/>
  <c r="N19" i="33"/>
  <c r="M19" i="33"/>
  <c r="J19" i="33"/>
  <c r="APJ18" i="33"/>
  <c r="AOZ18" i="33"/>
  <c r="ANV18" i="33"/>
  <c r="ALH18" i="33"/>
  <c r="AJC18" i="33"/>
  <c r="AIZ18" i="33"/>
  <c r="ABN18" i="33"/>
  <c r="ABM18" i="33"/>
  <c r="ABK18" i="33"/>
  <c r="ABI18" i="33"/>
  <c r="ABG18" i="33"/>
  <c r="ABE18" i="33"/>
  <c r="ABC18" i="33"/>
  <c r="ABA18" i="33"/>
  <c r="AAQ18" i="33"/>
  <c r="AAO18" i="33"/>
  <c r="OR18" i="33"/>
  <c r="NN18" i="33"/>
  <c r="EC18" i="33"/>
  <c r="BL18" i="33"/>
  <c r="BI18" i="33"/>
  <c r="BF18" i="33"/>
  <c r="BA18" i="33"/>
  <c r="AY18" i="33"/>
  <c r="AW18" i="33"/>
  <c r="AN18" i="33"/>
  <c r="AK18" i="33"/>
  <c r="AH18" i="33"/>
  <c r="Y18" i="33"/>
  <c r="X18" i="33"/>
  <c r="U18" i="33"/>
  <c r="N18" i="33"/>
  <c r="M18" i="33"/>
  <c r="J18" i="33"/>
  <c r="APJ17" i="33"/>
  <c r="AOZ17" i="33"/>
  <c r="ANV17" i="33"/>
  <c r="ALH17" i="33"/>
  <c r="AJC17" i="33"/>
  <c r="AIZ17" i="33"/>
  <c r="ABN17" i="33"/>
  <c r="ABM17" i="33"/>
  <c r="ABK17" i="33"/>
  <c r="ABI17" i="33"/>
  <c r="ABG17" i="33"/>
  <c r="ABE17" i="33"/>
  <c r="ABC17" i="33"/>
  <c r="ABA17" i="33"/>
  <c r="AAQ17" i="33"/>
  <c r="AAO17" i="33"/>
  <c r="OR17" i="33"/>
  <c r="NN17" i="33"/>
  <c r="EC17" i="33"/>
  <c r="BL17" i="33"/>
  <c r="BI17" i="33"/>
  <c r="BF17" i="33"/>
  <c r="BA17" i="33"/>
  <c r="AY17" i="33"/>
  <c r="AW17" i="33"/>
  <c r="AN17" i="33"/>
  <c r="AK17" i="33"/>
  <c r="AH17" i="33"/>
  <c r="Y17" i="33"/>
  <c r="X17" i="33"/>
  <c r="U17" i="33"/>
  <c r="N17" i="33"/>
  <c r="M17" i="33"/>
  <c r="J17" i="33"/>
  <c r="APJ16" i="33"/>
  <c r="AOZ16" i="33"/>
  <c r="ANV16" i="33"/>
  <c r="ALH16" i="33"/>
  <c r="AJC16" i="33"/>
  <c r="AIZ16" i="33"/>
  <c r="ABN16" i="33"/>
  <c r="ABM16" i="33"/>
  <c r="ABK16" i="33"/>
  <c r="ABI16" i="33"/>
  <c r="ABG16" i="33"/>
  <c r="ABE16" i="33"/>
  <c r="ABC16" i="33"/>
  <c r="ABA16" i="33"/>
  <c r="AAQ16" i="33"/>
  <c r="AAO16" i="33"/>
  <c r="OR16" i="33"/>
  <c r="NN16" i="33"/>
  <c r="EC16" i="33"/>
  <c r="BL16" i="33"/>
  <c r="BI16" i="33"/>
  <c r="BF16" i="33"/>
  <c r="BA16" i="33"/>
  <c r="AY16" i="33"/>
  <c r="AW16" i="33"/>
  <c r="Y16" i="33"/>
  <c r="X16" i="33"/>
  <c r="U16" i="33"/>
  <c r="N16" i="33"/>
  <c r="M16" i="33"/>
  <c r="J16" i="33"/>
  <c r="APJ15" i="33"/>
  <c r="AOZ15" i="33"/>
  <c r="ANV15" i="33"/>
  <c r="ALH15" i="33"/>
  <c r="AJC15" i="33"/>
  <c r="AIZ15" i="33"/>
  <c r="ABN15" i="33"/>
  <c r="ABM15" i="33"/>
  <c r="ABK15" i="33"/>
  <c r="ABI15" i="33"/>
  <c r="ABG15" i="33"/>
  <c r="ABE15" i="33"/>
  <c r="ABC15" i="33"/>
  <c r="ABA15" i="33"/>
  <c r="AAQ15" i="33"/>
  <c r="AAO15" i="33"/>
  <c r="OR15" i="33"/>
  <c r="NN15" i="33"/>
  <c r="EC15" i="33"/>
  <c r="BL15" i="33"/>
  <c r="BI15" i="33"/>
  <c r="BF15" i="33"/>
  <c r="BA15" i="33"/>
  <c r="AY15" i="33"/>
  <c r="AW15" i="33"/>
  <c r="AN15" i="33"/>
  <c r="AK15" i="33"/>
  <c r="Y15" i="33"/>
  <c r="X15" i="33"/>
  <c r="N15" i="33"/>
  <c r="M15" i="33"/>
  <c r="J15" i="33"/>
  <c r="MT8" i="33"/>
  <c r="MN8" i="33"/>
  <c r="MC8" i="33"/>
  <c r="MB8" i="33"/>
  <c r="LW8" i="33"/>
  <c r="LV8" i="33"/>
  <c r="LP8" i="33"/>
  <c r="H1" i="33"/>
  <c r="S95" i="16" s="1"/>
  <c r="S259" i="25" l="1"/>
  <c r="T259" i="25" s="1"/>
  <c r="S265" i="25"/>
  <c r="T265" i="25" s="1"/>
  <c r="S271" i="25"/>
  <c r="T271" i="25" s="1"/>
  <c r="S277" i="25"/>
  <c r="T277" i="25" s="1"/>
  <c r="S283" i="25"/>
  <c r="T283" i="25" s="1"/>
  <c r="S289" i="25"/>
  <c r="T289" i="25" s="1"/>
  <c r="S295" i="25"/>
  <c r="T295" i="25" s="1"/>
  <c r="S301" i="25"/>
  <c r="T301" i="25" s="1"/>
  <c r="S307" i="25"/>
  <c r="T307" i="25" s="1"/>
  <c r="S313" i="25"/>
  <c r="T313" i="25" s="1"/>
  <c r="S319" i="25"/>
  <c r="T319" i="25" s="1"/>
  <c r="S325" i="25"/>
  <c r="T325" i="25" s="1"/>
  <c r="S7" i="25"/>
  <c r="S13" i="25"/>
  <c r="S19" i="25"/>
  <c r="S25" i="25"/>
  <c r="S31" i="25"/>
  <c r="S37" i="25"/>
  <c r="S43" i="25"/>
  <c r="S49" i="25"/>
  <c r="S55" i="25"/>
  <c r="S61" i="25"/>
  <c r="S67" i="25"/>
  <c r="S73" i="25"/>
  <c r="S79" i="25"/>
  <c r="S85" i="25"/>
  <c r="S91" i="25"/>
  <c r="S97" i="25"/>
  <c r="S103" i="25"/>
  <c r="S109" i="25"/>
  <c r="S115" i="25"/>
  <c r="S121" i="25"/>
  <c r="S127" i="25"/>
  <c r="S133" i="25"/>
  <c r="S139" i="25"/>
  <c r="S145" i="25"/>
  <c r="S151" i="25"/>
  <c r="S157" i="25"/>
  <c r="S163" i="25"/>
  <c r="S169" i="25"/>
  <c r="S175" i="25"/>
  <c r="S181" i="25"/>
  <c r="S187" i="25"/>
  <c r="S193" i="25"/>
  <c r="S199" i="25"/>
  <c r="S205" i="25"/>
  <c r="S211" i="25"/>
  <c r="S217" i="25"/>
  <c r="S223" i="25"/>
  <c r="S229" i="25"/>
  <c r="S235" i="25"/>
  <c r="S241" i="25"/>
  <c r="S247" i="25"/>
  <c r="S253" i="25"/>
  <c r="S258" i="26"/>
  <c r="T258" i="26" s="1"/>
  <c r="S264" i="26"/>
  <c r="T264" i="26" s="1"/>
  <c r="S270" i="26"/>
  <c r="T270" i="26" s="1"/>
  <c r="S276" i="26"/>
  <c r="T276" i="26" s="1"/>
  <c r="S282" i="26"/>
  <c r="T282" i="26" s="1"/>
  <c r="S288" i="26"/>
  <c r="T288" i="26" s="1"/>
  <c r="S294" i="26"/>
  <c r="T294" i="26" s="1"/>
  <c r="S300" i="26"/>
  <c r="T300" i="26" s="1"/>
  <c r="S306" i="26"/>
  <c r="T306" i="26" s="1"/>
  <c r="S312" i="26"/>
  <c r="T312" i="26" s="1"/>
  <c r="S318" i="26"/>
  <c r="T318" i="26" s="1"/>
  <c r="S324" i="26"/>
  <c r="T324" i="26" s="1"/>
  <c r="S330" i="26"/>
  <c r="T330" i="26" s="1"/>
  <c r="S7" i="26"/>
  <c r="S13" i="26"/>
  <c r="S19" i="26"/>
  <c r="S25" i="26"/>
  <c r="S31" i="26"/>
  <c r="S37" i="26"/>
  <c r="S43" i="26"/>
  <c r="S49" i="26"/>
  <c r="S55" i="26"/>
  <c r="S61" i="26"/>
  <c r="S67" i="26"/>
  <c r="S73" i="26"/>
  <c r="S79" i="26"/>
  <c r="S85" i="26"/>
  <c r="S91" i="26"/>
  <c r="S97" i="26"/>
  <c r="S254" i="25"/>
  <c r="T254" i="25" s="1"/>
  <c r="S260" i="25"/>
  <c r="T260" i="25" s="1"/>
  <c r="S266" i="25"/>
  <c r="T266" i="25" s="1"/>
  <c r="S272" i="25"/>
  <c r="T272" i="25" s="1"/>
  <c r="S278" i="25"/>
  <c r="T278" i="25" s="1"/>
  <c r="S284" i="25"/>
  <c r="T284" i="25" s="1"/>
  <c r="S290" i="25"/>
  <c r="T290" i="25" s="1"/>
  <c r="S296" i="25"/>
  <c r="T296" i="25" s="1"/>
  <c r="S302" i="25"/>
  <c r="T302" i="25" s="1"/>
  <c r="S308" i="25"/>
  <c r="T308" i="25" s="1"/>
  <c r="S314" i="25"/>
  <c r="T314" i="25" s="1"/>
  <c r="S320" i="25"/>
  <c r="T320" i="25" s="1"/>
  <c r="S326" i="25"/>
  <c r="T326" i="25" s="1"/>
  <c r="S8" i="25"/>
  <c r="S14" i="25"/>
  <c r="S20" i="25"/>
  <c r="S26" i="25"/>
  <c r="S32" i="25"/>
  <c r="S38" i="25"/>
  <c r="S44" i="25"/>
  <c r="S50" i="25"/>
  <c r="S56" i="25"/>
  <c r="S62" i="25"/>
  <c r="S68" i="25"/>
  <c r="S74" i="25"/>
  <c r="S80" i="25"/>
  <c r="S86" i="25"/>
  <c r="S92" i="25"/>
  <c r="S98" i="25"/>
  <c r="S104" i="25"/>
  <c r="S110" i="25"/>
  <c r="S116" i="25"/>
  <c r="S122" i="25"/>
  <c r="S128" i="25"/>
  <c r="S134" i="25"/>
  <c r="S140" i="25"/>
  <c r="S146" i="25"/>
  <c r="S152" i="25"/>
  <c r="S158" i="25"/>
  <c r="S164" i="25"/>
  <c r="S170" i="25"/>
  <c r="S176" i="25"/>
  <c r="S182" i="25"/>
  <c r="S188" i="25"/>
  <c r="S194" i="25"/>
  <c r="S200" i="25"/>
  <c r="S206" i="25"/>
  <c r="S212" i="25"/>
  <c r="S218" i="25"/>
  <c r="S224" i="25"/>
  <c r="S230" i="25"/>
  <c r="S236" i="25"/>
  <c r="S242" i="25"/>
  <c r="S248" i="25"/>
  <c r="S4" i="25"/>
  <c r="S259" i="26"/>
  <c r="T259" i="26" s="1"/>
  <c r="S265" i="26"/>
  <c r="T265" i="26" s="1"/>
  <c r="S271" i="26"/>
  <c r="T271" i="26" s="1"/>
  <c r="S277" i="26"/>
  <c r="T277" i="26" s="1"/>
  <c r="S283" i="26"/>
  <c r="T283" i="26" s="1"/>
  <c r="S289" i="26"/>
  <c r="T289" i="26" s="1"/>
  <c r="S295" i="26"/>
  <c r="T295" i="26" s="1"/>
  <c r="S301" i="26"/>
  <c r="T301" i="26" s="1"/>
  <c r="S307" i="26"/>
  <c r="T307" i="26" s="1"/>
  <c r="S313" i="26"/>
  <c r="T313" i="26" s="1"/>
  <c r="S319" i="26"/>
  <c r="T319" i="26" s="1"/>
  <c r="S325" i="26"/>
  <c r="T325" i="26" s="1"/>
  <c r="S331" i="26"/>
  <c r="T331" i="26" s="1"/>
  <c r="S8" i="26"/>
  <c r="S14" i="26"/>
  <c r="S20" i="26"/>
  <c r="S26" i="26"/>
  <c r="S32" i="26"/>
  <c r="S38" i="26"/>
  <c r="S44" i="26"/>
  <c r="S50" i="26"/>
  <c r="S56" i="26"/>
  <c r="S62" i="26"/>
  <c r="S68" i="26"/>
  <c r="S74" i="26"/>
  <c r="S80" i="26"/>
  <c r="S86" i="26"/>
  <c r="S92" i="26"/>
  <c r="S98" i="26"/>
  <c r="S255" i="25"/>
  <c r="T255" i="25" s="1"/>
  <c r="S261" i="25"/>
  <c r="T261" i="25" s="1"/>
  <c r="S267" i="25"/>
  <c r="T267" i="25" s="1"/>
  <c r="S273" i="25"/>
  <c r="T273" i="25" s="1"/>
  <c r="S279" i="25"/>
  <c r="T279" i="25" s="1"/>
  <c r="S285" i="25"/>
  <c r="T285" i="25" s="1"/>
  <c r="S291" i="25"/>
  <c r="T291" i="25" s="1"/>
  <c r="S297" i="25"/>
  <c r="T297" i="25" s="1"/>
  <c r="S303" i="25"/>
  <c r="T303" i="25" s="1"/>
  <c r="S309" i="25"/>
  <c r="T309" i="25" s="1"/>
  <c r="S315" i="25"/>
  <c r="T315" i="25" s="1"/>
  <c r="S321" i="25"/>
  <c r="T321" i="25" s="1"/>
  <c r="S327" i="25"/>
  <c r="T327" i="25" s="1"/>
  <c r="S9" i="25"/>
  <c r="S15" i="25"/>
  <c r="S21" i="25"/>
  <c r="S27" i="25"/>
  <c r="S33" i="25"/>
  <c r="S39" i="25"/>
  <c r="S45" i="25"/>
  <c r="S51" i="25"/>
  <c r="S57" i="25"/>
  <c r="S63" i="25"/>
  <c r="S69" i="25"/>
  <c r="S75" i="25"/>
  <c r="S81" i="25"/>
  <c r="S87" i="25"/>
  <c r="S93" i="25"/>
  <c r="S99" i="25"/>
  <c r="S105" i="25"/>
  <c r="S111" i="25"/>
  <c r="S117" i="25"/>
  <c r="S123" i="25"/>
  <c r="S129" i="25"/>
  <c r="S135" i="25"/>
  <c r="S141" i="25"/>
  <c r="S147" i="25"/>
  <c r="S153" i="25"/>
  <c r="S159" i="25"/>
  <c r="S165" i="25"/>
  <c r="S171" i="25"/>
  <c r="S177" i="25"/>
  <c r="S183" i="25"/>
  <c r="S189" i="25"/>
  <c r="S195" i="25"/>
  <c r="S201" i="25"/>
  <c r="S207" i="25"/>
  <c r="S213" i="25"/>
  <c r="S219" i="25"/>
  <c r="S225" i="25"/>
  <c r="S231" i="25"/>
  <c r="S237" i="25"/>
  <c r="S243" i="25"/>
  <c r="S249" i="25"/>
  <c r="S254" i="26"/>
  <c r="T254" i="26" s="1"/>
  <c r="S260" i="26"/>
  <c r="T260" i="26" s="1"/>
  <c r="S266" i="26"/>
  <c r="T266" i="26" s="1"/>
  <c r="S272" i="26"/>
  <c r="T272" i="26" s="1"/>
  <c r="S278" i="26"/>
  <c r="T278" i="26" s="1"/>
  <c r="S284" i="26"/>
  <c r="T284" i="26" s="1"/>
  <c r="S290" i="26"/>
  <c r="T290" i="26" s="1"/>
  <c r="S296" i="26"/>
  <c r="T296" i="26" s="1"/>
  <c r="S302" i="26"/>
  <c r="T302" i="26" s="1"/>
  <c r="S308" i="26"/>
  <c r="T308" i="26" s="1"/>
  <c r="S314" i="26"/>
  <c r="T314" i="26" s="1"/>
  <c r="S320" i="26"/>
  <c r="T320" i="26" s="1"/>
  <c r="S326" i="26"/>
  <c r="T326" i="26" s="1"/>
  <c r="S332" i="26"/>
  <c r="T332" i="26" s="1"/>
  <c r="S9" i="26"/>
  <c r="S15" i="26"/>
  <c r="S21" i="26"/>
  <c r="S27" i="26"/>
  <c r="S33" i="26"/>
  <c r="S39" i="26"/>
  <c r="S45" i="26"/>
  <c r="S51" i="26"/>
  <c r="S57" i="26"/>
  <c r="S63" i="26"/>
  <c r="S69" i="26"/>
  <c r="S75" i="26"/>
  <c r="S81" i="26"/>
  <c r="S87" i="26"/>
  <c r="S93" i="26"/>
  <c r="S99" i="26"/>
  <c r="S256" i="25"/>
  <c r="T256" i="25" s="1"/>
  <c r="S262" i="25"/>
  <c r="T262" i="25" s="1"/>
  <c r="S268" i="25"/>
  <c r="T268" i="25" s="1"/>
  <c r="S274" i="25"/>
  <c r="T274" i="25" s="1"/>
  <c r="S280" i="25"/>
  <c r="T280" i="25" s="1"/>
  <c r="S286" i="25"/>
  <c r="T286" i="25" s="1"/>
  <c r="S292" i="25"/>
  <c r="T292" i="25" s="1"/>
  <c r="S298" i="25"/>
  <c r="T298" i="25" s="1"/>
  <c r="S304" i="25"/>
  <c r="T304" i="25" s="1"/>
  <c r="S310" i="25"/>
  <c r="T310" i="25" s="1"/>
  <c r="S316" i="25"/>
  <c r="T316" i="25" s="1"/>
  <c r="S322" i="25"/>
  <c r="T322" i="25" s="1"/>
  <c r="S328" i="25"/>
  <c r="T328" i="25" s="1"/>
  <c r="S10" i="25"/>
  <c r="S16" i="25"/>
  <c r="S22" i="25"/>
  <c r="S28" i="25"/>
  <c r="S34" i="25"/>
  <c r="S40" i="25"/>
  <c r="S46" i="25"/>
  <c r="S52" i="25"/>
  <c r="S58" i="25"/>
  <c r="S64" i="25"/>
  <c r="S70" i="25"/>
  <c r="S76" i="25"/>
  <c r="S82" i="25"/>
  <c r="S88" i="25"/>
  <c r="S94" i="25"/>
  <c r="S100" i="25"/>
  <c r="S106" i="25"/>
  <c r="S112" i="25"/>
  <c r="S118" i="25"/>
  <c r="S124" i="25"/>
  <c r="S130" i="25"/>
  <c r="S136" i="25"/>
  <c r="S142" i="25"/>
  <c r="S148" i="25"/>
  <c r="S154" i="25"/>
  <c r="S160" i="25"/>
  <c r="S166" i="25"/>
  <c r="S172" i="25"/>
  <c r="S178" i="25"/>
  <c r="S184" i="25"/>
  <c r="S190" i="25"/>
  <c r="S196" i="25"/>
  <c r="S202" i="25"/>
  <c r="S208" i="25"/>
  <c r="S214" i="25"/>
  <c r="S220" i="25"/>
  <c r="S226" i="25"/>
  <c r="S232" i="25"/>
  <c r="S238" i="25"/>
  <c r="S244" i="25"/>
  <c r="S250" i="25"/>
  <c r="S255" i="26"/>
  <c r="T255" i="26" s="1"/>
  <c r="S261" i="26"/>
  <c r="T261" i="26" s="1"/>
  <c r="S267" i="26"/>
  <c r="T267" i="26" s="1"/>
  <c r="S273" i="26"/>
  <c r="T273" i="26" s="1"/>
  <c r="S279" i="26"/>
  <c r="T279" i="26" s="1"/>
  <c r="S285" i="26"/>
  <c r="T285" i="26" s="1"/>
  <c r="S291" i="26"/>
  <c r="T291" i="26" s="1"/>
  <c r="S297" i="26"/>
  <c r="T297" i="26" s="1"/>
  <c r="S303" i="26"/>
  <c r="T303" i="26" s="1"/>
  <c r="S309" i="26"/>
  <c r="T309" i="26" s="1"/>
  <c r="S315" i="26"/>
  <c r="T315" i="26" s="1"/>
  <c r="S321" i="26"/>
  <c r="T321" i="26" s="1"/>
  <c r="S327" i="26"/>
  <c r="T327" i="26" s="1"/>
  <c r="S333" i="26"/>
  <c r="T333" i="26" s="1"/>
  <c r="S10" i="26"/>
  <c r="S16" i="26"/>
  <c r="S22" i="26"/>
  <c r="S28" i="26"/>
  <c r="S34" i="26"/>
  <c r="S40" i="26"/>
  <c r="S46" i="26"/>
  <c r="S52" i="26"/>
  <c r="S58" i="26"/>
  <c r="S64" i="26"/>
  <c r="S70" i="26"/>
  <c r="S76" i="26"/>
  <c r="S82" i="26"/>
  <c r="S88" i="26"/>
  <c r="S94" i="26"/>
  <c r="S100" i="26"/>
  <c r="S258" i="25"/>
  <c r="T258" i="25" s="1"/>
  <c r="S264" i="25"/>
  <c r="T264" i="25" s="1"/>
  <c r="S270" i="25"/>
  <c r="T270" i="25" s="1"/>
  <c r="S276" i="25"/>
  <c r="T276" i="25" s="1"/>
  <c r="S282" i="25"/>
  <c r="T282" i="25" s="1"/>
  <c r="S288" i="25"/>
  <c r="T288" i="25" s="1"/>
  <c r="S294" i="25"/>
  <c r="T294" i="25" s="1"/>
  <c r="S300" i="25"/>
  <c r="T300" i="25" s="1"/>
  <c r="S306" i="25"/>
  <c r="T306" i="25" s="1"/>
  <c r="S312" i="25"/>
  <c r="T312" i="25" s="1"/>
  <c r="S318" i="25"/>
  <c r="T318" i="25" s="1"/>
  <c r="S324" i="25"/>
  <c r="T324" i="25" s="1"/>
  <c r="S6" i="25"/>
  <c r="S12" i="25"/>
  <c r="S18" i="25"/>
  <c r="S24" i="25"/>
  <c r="S30" i="25"/>
  <c r="S36" i="25"/>
  <c r="S42" i="25"/>
  <c r="S48" i="25"/>
  <c r="S54" i="25"/>
  <c r="S60" i="25"/>
  <c r="S66" i="25"/>
  <c r="S72" i="25"/>
  <c r="S78" i="25"/>
  <c r="S84" i="25"/>
  <c r="S90" i="25"/>
  <c r="S96" i="25"/>
  <c r="S102" i="25"/>
  <c r="S108" i="25"/>
  <c r="S114" i="25"/>
  <c r="S120" i="25"/>
  <c r="S126" i="25"/>
  <c r="S132" i="25"/>
  <c r="S138" i="25"/>
  <c r="S144" i="25"/>
  <c r="S150" i="25"/>
  <c r="S156" i="25"/>
  <c r="S162" i="25"/>
  <c r="S168" i="25"/>
  <c r="S174" i="25"/>
  <c r="S180" i="25"/>
  <c r="S186" i="25"/>
  <c r="S192" i="25"/>
  <c r="S198" i="25"/>
  <c r="S204" i="25"/>
  <c r="S210" i="25"/>
  <c r="S216" i="25"/>
  <c r="S222" i="25"/>
  <c r="S228" i="25"/>
  <c r="S234" i="25"/>
  <c r="S240" i="25"/>
  <c r="S246" i="25"/>
  <c r="S252" i="25"/>
  <c r="S257" i="26"/>
  <c r="T257" i="26" s="1"/>
  <c r="S263" i="26"/>
  <c r="T263" i="26" s="1"/>
  <c r="S269" i="26"/>
  <c r="T269" i="26" s="1"/>
  <c r="S275" i="26"/>
  <c r="T275" i="26" s="1"/>
  <c r="S281" i="26"/>
  <c r="T281" i="26" s="1"/>
  <c r="S287" i="26"/>
  <c r="T287" i="26" s="1"/>
  <c r="S293" i="26"/>
  <c r="T293" i="26" s="1"/>
  <c r="S299" i="26"/>
  <c r="T299" i="26" s="1"/>
  <c r="S305" i="26"/>
  <c r="T305" i="26" s="1"/>
  <c r="S311" i="26"/>
  <c r="T311" i="26" s="1"/>
  <c r="S317" i="26"/>
  <c r="T317" i="26" s="1"/>
  <c r="S323" i="26"/>
  <c r="T323" i="26" s="1"/>
  <c r="S329" i="26"/>
  <c r="T329" i="26" s="1"/>
  <c r="S6" i="26"/>
  <c r="S12" i="26"/>
  <c r="S18" i="26"/>
  <c r="S24" i="26"/>
  <c r="S30" i="26"/>
  <c r="S36" i="26"/>
  <c r="S42" i="26"/>
  <c r="S48" i="26"/>
  <c r="S54" i="26"/>
  <c r="S60" i="26"/>
  <c r="S66" i="26"/>
  <c r="S72" i="26"/>
  <c r="S78" i="26"/>
  <c r="S84" i="26"/>
  <c r="S90" i="26"/>
  <c r="S96" i="26"/>
  <c r="S102" i="26"/>
  <c r="S287" i="25"/>
  <c r="T287" i="25" s="1"/>
  <c r="S323" i="25"/>
  <c r="T323" i="25" s="1"/>
  <c r="S35" i="25"/>
  <c r="S71" i="25"/>
  <c r="S107" i="25"/>
  <c r="S143" i="25"/>
  <c r="S179" i="25"/>
  <c r="S215" i="25"/>
  <c r="S251" i="25"/>
  <c r="S286" i="26"/>
  <c r="T286" i="26" s="1"/>
  <c r="S322" i="26"/>
  <c r="T322" i="26" s="1"/>
  <c r="S29" i="26"/>
  <c r="S65" i="26"/>
  <c r="S101" i="26"/>
  <c r="S108" i="26"/>
  <c r="S114" i="26"/>
  <c r="S120" i="26"/>
  <c r="S126" i="26"/>
  <c r="S132" i="26"/>
  <c r="S138" i="26"/>
  <c r="S144" i="26"/>
  <c r="S150" i="26"/>
  <c r="S156" i="26"/>
  <c r="S162" i="26"/>
  <c r="S168" i="26"/>
  <c r="S174" i="26"/>
  <c r="S180" i="26"/>
  <c r="S186" i="26"/>
  <c r="S192" i="26"/>
  <c r="S198" i="26"/>
  <c r="S204" i="26"/>
  <c r="S210" i="26"/>
  <c r="S216" i="26"/>
  <c r="S222" i="26"/>
  <c r="S228" i="26"/>
  <c r="S234" i="26"/>
  <c r="S240" i="26"/>
  <c r="S246" i="26"/>
  <c r="S252" i="26"/>
  <c r="S299" i="25"/>
  <c r="T299" i="25" s="1"/>
  <c r="S47" i="25"/>
  <c r="S119" i="25"/>
  <c r="S191" i="25"/>
  <c r="S298" i="26"/>
  <c r="T298" i="26" s="1"/>
  <c r="S77" i="26"/>
  <c r="S116" i="26"/>
  <c r="S146" i="26"/>
  <c r="S164" i="26"/>
  <c r="S182" i="26"/>
  <c r="S200" i="26"/>
  <c r="S218" i="26"/>
  <c r="S230" i="26"/>
  <c r="S242" i="26"/>
  <c r="S130" i="26"/>
  <c r="S166" i="26"/>
  <c r="S190" i="26"/>
  <c r="S214" i="26"/>
  <c r="S232" i="26"/>
  <c r="S257" i="25"/>
  <c r="T257" i="25" s="1"/>
  <c r="S293" i="25"/>
  <c r="T293" i="25" s="1"/>
  <c r="S5" i="25"/>
  <c r="S41" i="25"/>
  <c r="S77" i="25"/>
  <c r="S113" i="25"/>
  <c r="S149" i="25"/>
  <c r="S185" i="25"/>
  <c r="S221" i="25"/>
  <c r="S256" i="26"/>
  <c r="T256" i="26" s="1"/>
  <c r="S292" i="26"/>
  <c r="T292" i="26" s="1"/>
  <c r="S328" i="26"/>
  <c r="T328" i="26" s="1"/>
  <c r="S35" i="26"/>
  <c r="S71" i="26"/>
  <c r="S103" i="26"/>
  <c r="S109" i="26"/>
  <c r="S115" i="26"/>
  <c r="S121" i="26"/>
  <c r="S127" i="26"/>
  <c r="S133" i="26"/>
  <c r="S139" i="26"/>
  <c r="S145" i="26"/>
  <c r="S151" i="26"/>
  <c r="S157" i="26"/>
  <c r="S163" i="26"/>
  <c r="S169" i="26"/>
  <c r="S175" i="26"/>
  <c r="S181" i="26"/>
  <c r="S187" i="26"/>
  <c r="S193" i="26"/>
  <c r="S199" i="26"/>
  <c r="S205" i="26"/>
  <c r="S211" i="26"/>
  <c r="S217" i="26"/>
  <c r="S223" i="26"/>
  <c r="S229" i="26"/>
  <c r="S235" i="26"/>
  <c r="S241" i="26"/>
  <c r="S247" i="26"/>
  <c r="S253" i="26"/>
  <c r="S263" i="25"/>
  <c r="T263" i="25" s="1"/>
  <c r="S83" i="25"/>
  <c r="S155" i="25"/>
  <c r="S262" i="26"/>
  <c r="T262" i="26" s="1"/>
  <c r="S5" i="26"/>
  <c r="S104" i="26"/>
  <c r="S122" i="26"/>
  <c r="S140" i="26"/>
  <c r="S158" i="26"/>
  <c r="S170" i="26"/>
  <c r="S194" i="26"/>
  <c r="S206" i="26"/>
  <c r="S224" i="26"/>
  <c r="S248" i="26"/>
  <c r="S142" i="26"/>
  <c r="S172" i="26"/>
  <c r="S202" i="26"/>
  <c r="S226" i="26"/>
  <c r="S250" i="26"/>
  <c r="S269" i="25"/>
  <c r="T269" i="25" s="1"/>
  <c r="S305" i="25"/>
  <c r="T305" i="25" s="1"/>
  <c r="S17" i="25"/>
  <c r="S53" i="25"/>
  <c r="S89" i="25"/>
  <c r="S125" i="25"/>
  <c r="S161" i="25"/>
  <c r="S197" i="25"/>
  <c r="S233" i="25"/>
  <c r="S268" i="26"/>
  <c r="T268" i="26" s="1"/>
  <c r="S304" i="26"/>
  <c r="T304" i="26" s="1"/>
  <c r="S11" i="26"/>
  <c r="S47" i="26"/>
  <c r="S83" i="26"/>
  <c r="S105" i="26"/>
  <c r="S111" i="26"/>
  <c r="S117" i="26"/>
  <c r="S123" i="26"/>
  <c r="S129" i="26"/>
  <c r="S135" i="26"/>
  <c r="S141" i="26"/>
  <c r="S147" i="26"/>
  <c r="S153" i="26"/>
  <c r="S159" i="26"/>
  <c r="S165" i="26"/>
  <c r="S171" i="26"/>
  <c r="S177" i="26"/>
  <c r="S183" i="26"/>
  <c r="S189" i="26"/>
  <c r="S195" i="26"/>
  <c r="S201" i="26"/>
  <c r="S207" i="26"/>
  <c r="S213" i="26"/>
  <c r="S219" i="26"/>
  <c r="S225" i="26"/>
  <c r="S231" i="26"/>
  <c r="S237" i="26"/>
  <c r="S243" i="26"/>
  <c r="S249" i="26"/>
  <c r="S275" i="25"/>
  <c r="T275" i="25" s="1"/>
  <c r="S311" i="25"/>
  <c r="T311" i="25" s="1"/>
  <c r="S23" i="25"/>
  <c r="S59" i="25"/>
  <c r="S95" i="25"/>
  <c r="S131" i="25"/>
  <c r="S167" i="25"/>
  <c r="S203" i="25"/>
  <c r="S239" i="25"/>
  <c r="S274" i="26"/>
  <c r="T274" i="26" s="1"/>
  <c r="S310" i="26"/>
  <c r="T310" i="26" s="1"/>
  <c r="S17" i="26"/>
  <c r="S53" i="26"/>
  <c r="S89" i="26"/>
  <c r="S106" i="26"/>
  <c r="S112" i="26"/>
  <c r="S118" i="26"/>
  <c r="S124" i="26"/>
  <c r="S136" i="26"/>
  <c r="S154" i="26"/>
  <c r="S160" i="26"/>
  <c r="S184" i="26"/>
  <c r="S208" i="26"/>
  <c r="S244" i="26"/>
  <c r="S281" i="25"/>
  <c r="T281" i="25" s="1"/>
  <c r="S317" i="25"/>
  <c r="T317" i="25" s="1"/>
  <c r="S29" i="25"/>
  <c r="S65" i="25"/>
  <c r="S101" i="25"/>
  <c r="S137" i="25"/>
  <c r="S173" i="25"/>
  <c r="S209" i="25"/>
  <c r="S245" i="25"/>
  <c r="S280" i="26"/>
  <c r="T280" i="26" s="1"/>
  <c r="S316" i="26"/>
  <c r="T316" i="26" s="1"/>
  <c r="S23" i="26"/>
  <c r="S59" i="26"/>
  <c r="S95" i="26"/>
  <c r="S107" i="26"/>
  <c r="S113" i="26"/>
  <c r="S119" i="26"/>
  <c r="S125" i="26"/>
  <c r="S131" i="26"/>
  <c r="S137" i="26"/>
  <c r="S143" i="26"/>
  <c r="S149" i="26"/>
  <c r="S155" i="26"/>
  <c r="S161" i="26"/>
  <c r="S167" i="26"/>
  <c r="S173" i="26"/>
  <c r="S179" i="26"/>
  <c r="S185" i="26"/>
  <c r="S191" i="26"/>
  <c r="S197" i="26"/>
  <c r="S203" i="26"/>
  <c r="S209" i="26"/>
  <c r="S215" i="26"/>
  <c r="S221" i="26"/>
  <c r="S227" i="26"/>
  <c r="S233" i="26"/>
  <c r="S239" i="26"/>
  <c r="S245" i="26"/>
  <c r="S251" i="26"/>
  <c r="S11" i="25"/>
  <c r="S227" i="25"/>
  <c r="S41" i="26"/>
  <c r="S110" i="26"/>
  <c r="S128" i="26"/>
  <c r="S134" i="26"/>
  <c r="S152" i="26"/>
  <c r="S176" i="26"/>
  <c r="S188" i="26"/>
  <c r="S212" i="26"/>
  <c r="S236" i="26"/>
  <c r="S4" i="26"/>
  <c r="S148" i="26"/>
  <c r="S178" i="26"/>
  <c r="S196" i="26"/>
  <c r="S220" i="26"/>
  <c r="S238" i="26"/>
  <c r="S324" i="16"/>
  <c r="T324" i="16" s="1"/>
  <c r="S336" i="16"/>
  <c r="T336" i="16" s="1"/>
  <c r="S348" i="16"/>
  <c r="T348" i="16" s="1"/>
  <c r="S7" i="16"/>
  <c r="S19" i="16"/>
  <c r="S31" i="16"/>
  <c r="S43" i="16"/>
  <c r="S55" i="16"/>
  <c r="S67" i="16"/>
  <c r="S79" i="16"/>
  <c r="S91" i="16"/>
  <c r="S103" i="16"/>
  <c r="S115" i="16"/>
  <c r="S127" i="16"/>
  <c r="S139" i="16"/>
  <c r="S151" i="16"/>
  <c r="S163" i="16"/>
  <c r="S175" i="16"/>
  <c r="S187" i="16"/>
  <c r="S199" i="16"/>
  <c r="S211" i="16"/>
  <c r="S223" i="16"/>
  <c r="S235" i="16"/>
  <c r="S247" i="16"/>
  <c r="S259" i="16"/>
  <c r="T259" i="16" s="1"/>
  <c r="S271" i="16"/>
  <c r="T271" i="16" s="1"/>
  <c r="S283" i="16"/>
  <c r="T283" i="16" s="1"/>
  <c r="S295" i="16"/>
  <c r="T295" i="16" s="1"/>
  <c r="S307" i="16"/>
  <c r="T307" i="16" s="1"/>
  <c r="S319" i="16"/>
  <c r="T319" i="16" s="1"/>
  <c r="S347" i="16"/>
  <c r="T347" i="16" s="1"/>
  <c r="S198" i="16"/>
  <c r="S325" i="16"/>
  <c r="T325" i="16" s="1"/>
  <c r="S337" i="16"/>
  <c r="T337" i="16" s="1"/>
  <c r="S349" i="16"/>
  <c r="T349" i="16" s="1"/>
  <c r="S8" i="16"/>
  <c r="S20" i="16"/>
  <c r="S32" i="16"/>
  <c r="S44" i="16"/>
  <c r="S56" i="16"/>
  <c r="S68" i="16"/>
  <c r="S80" i="16"/>
  <c r="S92" i="16"/>
  <c r="S104" i="16"/>
  <c r="S116" i="16"/>
  <c r="S128" i="16"/>
  <c r="S140" i="16"/>
  <c r="S152" i="16"/>
  <c r="S164" i="16"/>
  <c r="S176" i="16"/>
  <c r="S188" i="16"/>
  <c r="S200" i="16"/>
  <c r="S212" i="16"/>
  <c r="S224" i="16"/>
  <c r="S236" i="16"/>
  <c r="S248" i="16"/>
  <c r="S260" i="16"/>
  <c r="T260" i="16" s="1"/>
  <c r="S272" i="16"/>
  <c r="T272" i="16" s="1"/>
  <c r="S284" i="16"/>
  <c r="T284" i="16" s="1"/>
  <c r="S296" i="16"/>
  <c r="T296" i="16" s="1"/>
  <c r="S308" i="16"/>
  <c r="T308" i="16" s="1"/>
  <c r="S320" i="16"/>
  <c r="T320" i="16" s="1"/>
  <c r="S323" i="16"/>
  <c r="T323" i="16" s="1"/>
  <c r="S301" i="16"/>
  <c r="T301" i="16" s="1"/>
  <c r="S125" i="16"/>
  <c r="S233" i="16"/>
  <c r="S114" i="16"/>
  <c r="S282" i="16"/>
  <c r="T282" i="16" s="1"/>
  <c r="S326" i="16"/>
  <c r="T326" i="16" s="1"/>
  <c r="S338" i="16"/>
  <c r="T338" i="16" s="1"/>
  <c r="S350" i="16"/>
  <c r="T350" i="16" s="1"/>
  <c r="S9" i="16"/>
  <c r="S21" i="16"/>
  <c r="S33" i="16"/>
  <c r="S45" i="16"/>
  <c r="S57" i="16"/>
  <c r="S69" i="16"/>
  <c r="S81" i="16"/>
  <c r="S93" i="16"/>
  <c r="S105" i="16"/>
  <c r="S117" i="16"/>
  <c r="S129" i="16"/>
  <c r="S141" i="16"/>
  <c r="S153" i="16"/>
  <c r="S165" i="16"/>
  <c r="S177" i="16"/>
  <c r="S189" i="16"/>
  <c r="S201" i="16"/>
  <c r="S213" i="16"/>
  <c r="S225" i="16"/>
  <c r="S237" i="16"/>
  <c r="S249" i="16"/>
  <c r="S261" i="16"/>
  <c r="T261" i="16" s="1"/>
  <c r="S273" i="16"/>
  <c r="T273" i="16" s="1"/>
  <c r="S285" i="16"/>
  <c r="T285" i="16" s="1"/>
  <c r="S297" i="16"/>
  <c r="T297" i="16" s="1"/>
  <c r="S309" i="16"/>
  <c r="T309" i="16" s="1"/>
  <c r="S321" i="16"/>
  <c r="T321" i="16" s="1"/>
  <c r="S313" i="16"/>
  <c r="T313" i="16" s="1"/>
  <c r="S53" i="16"/>
  <c r="S209" i="16"/>
  <c r="S335" i="16"/>
  <c r="T335" i="16" s="1"/>
  <c r="S90" i="16"/>
  <c r="S234" i="16"/>
  <c r="S327" i="16"/>
  <c r="T327" i="16" s="1"/>
  <c r="S339" i="16"/>
  <c r="T339" i="16" s="1"/>
  <c r="S351" i="16"/>
  <c r="T351" i="16" s="1"/>
  <c r="S10" i="16"/>
  <c r="S22" i="16"/>
  <c r="S34" i="16"/>
  <c r="S46" i="16"/>
  <c r="S58" i="16"/>
  <c r="S70" i="16"/>
  <c r="S82" i="16"/>
  <c r="S94" i="16"/>
  <c r="S106" i="16"/>
  <c r="S118" i="16"/>
  <c r="S130" i="16"/>
  <c r="S142" i="16"/>
  <c r="S154" i="16"/>
  <c r="S166" i="16"/>
  <c r="S178" i="16"/>
  <c r="S190" i="16"/>
  <c r="S202" i="16"/>
  <c r="S214" i="16"/>
  <c r="S226" i="16"/>
  <c r="S238" i="16"/>
  <c r="S250" i="16"/>
  <c r="S262" i="16"/>
  <c r="T262" i="16" s="1"/>
  <c r="S274" i="16"/>
  <c r="T274" i="16" s="1"/>
  <c r="S286" i="16"/>
  <c r="T286" i="16" s="1"/>
  <c r="S298" i="16"/>
  <c r="T298" i="16" s="1"/>
  <c r="S310" i="16"/>
  <c r="T310" i="16" s="1"/>
  <c r="S322" i="16"/>
  <c r="T322" i="16" s="1"/>
  <c r="S239" i="16"/>
  <c r="S263" i="16"/>
  <c r="T263" i="16" s="1"/>
  <c r="S287" i="16"/>
  <c r="T287" i="16" s="1"/>
  <c r="S299" i="16"/>
  <c r="T299" i="16" s="1"/>
  <c r="S289" i="16"/>
  <c r="T289" i="16" s="1"/>
  <c r="S41" i="16"/>
  <c r="S149" i="16"/>
  <c r="S245" i="16"/>
  <c r="S42" i="16"/>
  <c r="S102" i="16"/>
  <c r="S210" i="16"/>
  <c r="S306" i="16"/>
  <c r="T306" i="16" s="1"/>
  <c r="S328" i="16"/>
  <c r="T328" i="16" s="1"/>
  <c r="S340" i="16"/>
  <c r="T340" i="16" s="1"/>
  <c r="S352" i="16"/>
  <c r="T352" i="16" s="1"/>
  <c r="S11" i="16"/>
  <c r="S23" i="16"/>
  <c r="S35" i="16"/>
  <c r="S47" i="16"/>
  <c r="S59" i="16"/>
  <c r="S71" i="16"/>
  <c r="S83" i="16"/>
  <c r="S107" i="16"/>
  <c r="S119" i="16"/>
  <c r="S131" i="16"/>
  <c r="S143" i="16"/>
  <c r="S155" i="16"/>
  <c r="S167" i="16"/>
  <c r="S179" i="16"/>
  <c r="S191" i="16"/>
  <c r="S203" i="16"/>
  <c r="S215" i="16"/>
  <c r="S227" i="16"/>
  <c r="S251" i="16"/>
  <c r="S275" i="16"/>
  <c r="T275" i="16" s="1"/>
  <c r="S311" i="16"/>
  <c r="T311" i="16" s="1"/>
  <c r="S265" i="16"/>
  <c r="T265" i="16" s="1"/>
  <c r="S65" i="16"/>
  <c r="S173" i="16"/>
  <c r="S281" i="16"/>
  <c r="T281" i="16" s="1"/>
  <c r="S18" i="16"/>
  <c r="S174" i="16"/>
  <c r="S294" i="16"/>
  <c r="T294" i="16" s="1"/>
  <c r="S329" i="16"/>
  <c r="T329" i="16" s="1"/>
  <c r="S341" i="16"/>
  <c r="T341" i="16" s="1"/>
  <c r="S353" i="16"/>
  <c r="T353" i="16" s="1"/>
  <c r="S12" i="16"/>
  <c r="S24" i="16"/>
  <c r="S36" i="16"/>
  <c r="S48" i="16"/>
  <c r="S60" i="16"/>
  <c r="S72" i="16"/>
  <c r="S84" i="16"/>
  <c r="S96" i="16"/>
  <c r="S108" i="16"/>
  <c r="S120" i="16"/>
  <c r="S132" i="16"/>
  <c r="S144" i="16"/>
  <c r="S156" i="16"/>
  <c r="S168" i="16"/>
  <c r="S180" i="16"/>
  <c r="S192" i="16"/>
  <c r="S204" i="16"/>
  <c r="S216" i="16"/>
  <c r="S228" i="16"/>
  <c r="S240" i="16"/>
  <c r="S252" i="16"/>
  <c r="S264" i="16"/>
  <c r="T264" i="16" s="1"/>
  <c r="S276" i="16"/>
  <c r="T276" i="16" s="1"/>
  <c r="S288" i="16"/>
  <c r="T288" i="16" s="1"/>
  <c r="S300" i="16"/>
  <c r="T300" i="16" s="1"/>
  <c r="S312" i="16"/>
  <c r="T312" i="16" s="1"/>
  <c r="S17" i="16"/>
  <c r="S161" i="16"/>
  <c r="S269" i="16"/>
  <c r="T269" i="16" s="1"/>
  <c r="S6" i="16"/>
  <c r="S186" i="16"/>
  <c r="S330" i="16"/>
  <c r="T330" i="16" s="1"/>
  <c r="S342" i="16"/>
  <c r="T342" i="16" s="1"/>
  <c r="S354" i="16"/>
  <c r="T354" i="16" s="1"/>
  <c r="S13" i="16"/>
  <c r="S25" i="16"/>
  <c r="S37" i="16"/>
  <c r="S49" i="16"/>
  <c r="S61" i="16"/>
  <c r="S73" i="16"/>
  <c r="S85" i="16"/>
  <c r="S97" i="16"/>
  <c r="S109" i="16"/>
  <c r="S121" i="16"/>
  <c r="S133" i="16"/>
  <c r="S145" i="16"/>
  <c r="S157" i="16"/>
  <c r="S169" i="16"/>
  <c r="S181" i="16"/>
  <c r="S193" i="16"/>
  <c r="S205" i="16"/>
  <c r="S217" i="16"/>
  <c r="S229" i="16"/>
  <c r="S241" i="16"/>
  <c r="S253" i="16"/>
  <c r="S277" i="16"/>
  <c r="T277" i="16" s="1"/>
  <c r="S113" i="16"/>
  <c r="S221" i="16"/>
  <c r="S305" i="16"/>
  <c r="T305" i="16" s="1"/>
  <c r="S54" i="16"/>
  <c r="S138" i="16"/>
  <c r="S246" i="16"/>
  <c r="S331" i="16"/>
  <c r="T331" i="16" s="1"/>
  <c r="S343" i="16"/>
  <c r="T343" i="16" s="1"/>
  <c r="S355" i="16"/>
  <c r="T355" i="16" s="1"/>
  <c r="S14" i="16"/>
  <c r="S26" i="16"/>
  <c r="S38" i="16"/>
  <c r="S50" i="16"/>
  <c r="S62" i="16"/>
  <c r="S74" i="16"/>
  <c r="S86" i="16"/>
  <c r="S98" i="16"/>
  <c r="S110" i="16"/>
  <c r="S122" i="16"/>
  <c r="S134" i="16"/>
  <c r="S146" i="16"/>
  <c r="S158" i="16"/>
  <c r="S170" i="16"/>
  <c r="S182" i="16"/>
  <c r="S194" i="16"/>
  <c r="S206" i="16"/>
  <c r="S218" i="16"/>
  <c r="S230" i="16"/>
  <c r="S242" i="16"/>
  <c r="S254" i="16"/>
  <c r="T254" i="16" s="1"/>
  <c r="S266" i="16"/>
  <c r="T266" i="16" s="1"/>
  <c r="S278" i="16"/>
  <c r="T278" i="16" s="1"/>
  <c r="S290" i="16"/>
  <c r="T290" i="16" s="1"/>
  <c r="S302" i="16"/>
  <c r="T302" i="16" s="1"/>
  <c r="S314" i="16"/>
  <c r="T314" i="16" s="1"/>
  <c r="S346" i="16"/>
  <c r="T346" i="16" s="1"/>
  <c r="S89" i="16"/>
  <c r="S197" i="16"/>
  <c r="S317" i="16"/>
  <c r="T317" i="16" s="1"/>
  <c r="S78" i="16"/>
  <c r="S162" i="16"/>
  <c r="S258" i="16"/>
  <c r="T258" i="16" s="1"/>
  <c r="S332" i="16"/>
  <c r="T332" i="16" s="1"/>
  <c r="S344" i="16"/>
  <c r="T344" i="16" s="1"/>
  <c r="S356" i="16"/>
  <c r="T356" i="16" s="1"/>
  <c r="S15" i="16"/>
  <c r="S27" i="16"/>
  <c r="S39" i="16"/>
  <c r="S51" i="16"/>
  <c r="S63" i="16"/>
  <c r="S75" i="16"/>
  <c r="S87" i="16"/>
  <c r="S99" i="16"/>
  <c r="S111" i="16"/>
  <c r="S123" i="16"/>
  <c r="S135" i="16"/>
  <c r="S147" i="16"/>
  <c r="S159" i="16"/>
  <c r="S171" i="16"/>
  <c r="S183" i="16"/>
  <c r="S195" i="16"/>
  <c r="S207" i="16"/>
  <c r="S219" i="16"/>
  <c r="S231" i="16"/>
  <c r="S243" i="16"/>
  <c r="S255" i="16"/>
  <c r="T255" i="16" s="1"/>
  <c r="S267" i="16"/>
  <c r="T267" i="16" s="1"/>
  <c r="S279" i="16"/>
  <c r="T279" i="16" s="1"/>
  <c r="S291" i="16"/>
  <c r="T291" i="16" s="1"/>
  <c r="S303" i="16"/>
  <c r="T303" i="16" s="1"/>
  <c r="S315" i="16"/>
  <c r="T315" i="16" s="1"/>
  <c r="S334" i="16"/>
  <c r="T334" i="16" s="1"/>
  <c r="S101" i="16"/>
  <c r="S185" i="16"/>
  <c r="S293" i="16"/>
  <c r="T293" i="16" s="1"/>
  <c r="S66" i="16"/>
  <c r="S126" i="16"/>
  <c r="S222" i="16"/>
  <c r="S318" i="16"/>
  <c r="T318" i="16" s="1"/>
  <c r="S333" i="16"/>
  <c r="T333" i="16" s="1"/>
  <c r="S345" i="16"/>
  <c r="T345" i="16" s="1"/>
  <c r="S357" i="16"/>
  <c r="T357" i="16" s="1"/>
  <c r="S16" i="16"/>
  <c r="S28" i="16"/>
  <c r="S40" i="16"/>
  <c r="S52" i="16"/>
  <c r="S64" i="16"/>
  <c r="S76" i="16"/>
  <c r="S88" i="16"/>
  <c r="S100" i="16"/>
  <c r="S112" i="16"/>
  <c r="S124" i="16"/>
  <c r="S136" i="16"/>
  <c r="S148" i="16"/>
  <c r="S160" i="16"/>
  <c r="S172" i="16"/>
  <c r="S184" i="16"/>
  <c r="S196" i="16"/>
  <c r="S208" i="16"/>
  <c r="S220" i="16"/>
  <c r="S232" i="16"/>
  <c r="S244" i="16"/>
  <c r="S256" i="16"/>
  <c r="T256" i="16" s="1"/>
  <c r="S268" i="16"/>
  <c r="T268" i="16" s="1"/>
  <c r="S280" i="16"/>
  <c r="T280" i="16" s="1"/>
  <c r="S292" i="16"/>
  <c r="T292" i="16" s="1"/>
  <c r="S304" i="16"/>
  <c r="T304" i="16" s="1"/>
  <c r="S316" i="16"/>
  <c r="T316" i="16" s="1"/>
  <c r="S5" i="16"/>
  <c r="S29" i="16"/>
  <c r="S77" i="16"/>
  <c r="S137" i="16"/>
  <c r="S257" i="16"/>
  <c r="T257" i="16" s="1"/>
  <c r="S30" i="16"/>
  <c r="S150" i="16"/>
  <c r="S270" i="16"/>
  <c r="T270" i="16" s="1"/>
  <c r="S4" i="16"/>
  <c r="APA17" i="33"/>
  <c r="ANW15" i="33"/>
  <c r="APA16" i="33"/>
  <c r="APK17" i="33"/>
  <c r="APA15" i="33"/>
  <c r="ABO16" i="33"/>
  <c r="ANW16" i="33"/>
  <c r="APA19" i="33"/>
  <c r="ALI18" i="33"/>
  <c r="ALI15" i="33"/>
  <c r="APK20" i="33"/>
  <c r="ABO15" i="33"/>
  <c r="APK16" i="33"/>
  <c r="APK15" i="33"/>
  <c r="ABO19" i="33"/>
  <c r="APA24" i="33"/>
  <c r="ABO23" i="33"/>
  <c r="ALI16" i="33"/>
  <c r="APA23" i="33"/>
  <c r="APA22" i="33"/>
  <c r="ANW19" i="33"/>
  <c r="APA21" i="33"/>
  <c r="APA20" i="33"/>
  <c r="KZ109" i="33"/>
  <c r="KZ108" i="33"/>
  <c r="KZ110" i="33"/>
  <c r="KZ106" i="33"/>
  <c r="KZ105" i="33"/>
  <c r="KZ107" i="33"/>
  <c r="AAQ109" i="33"/>
  <c r="AAQ108" i="33"/>
  <c r="AAQ110" i="33"/>
  <c r="AAQ105" i="33"/>
  <c r="AAQ107" i="33"/>
  <c r="AAQ106" i="33"/>
  <c r="ANW24" i="33"/>
  <c r="ALI25" i="33"/>
  <c r="ALI28" i="33"/>
  <c r="ANW29" i="33"/>
  <c r="APA30" i="33"/>
  <c r="APK31" i="33"/>
  <c r="ALI40" i="33"/>
  <c r="ANW41" i="33"/>
  <c r="APA42" i="33"/>
  <c r="APK43" i="33"/>
  <c r="ALI52" i="33"/>
  <c r="ANW53" i="33"/>
  <c r="APA54" i="33"/>
  <c r="APK55" i="33"/>
  <c r="DV108" i="33"/>
  <c r="DV110" i="33"/>
  <c r="DV109" i="33"/>
  <c r="DV105" i="33"/>
  <c r="DV107" i="33"/>
  <c r="DV106" i="33"/>
  <c r="XC110" i="33"/>
  <c r="XC109" i="33"/>
  <c r="XC108" i="33"/>
  <c r="XC106" i="33"/>
  <c r="XC105" i="33"/>
  <c r="XC107" i="33"/>
  <c r="M109" i="33"/>
  <c r="M110" i="33"/>
  <c r="M108" i="33"/>
  <c r="M105" i="33"/>
  <c r="M107" i="33"/>
  <c r="M106" i="33"/>
  <c r="BA108" i="33"/>
  <c r="BA110" i="33"/>
  <c r="BA109" i="33"/>
  <c r="BA107" i="33"/>
  <c r="BA106" i="33"/>
  <c r="BA105" i="33"/>
  <c r="CM108" i="33"/>
  <c r="CM110" i="33"/>
  <c r="CM109" i="33"/>
  <c r="CM107" i="33"/>
  <c r="CM106" i="33"/>
  <c r="CM105" i="33"/>
  <c r="DX108" i="33"/>
  <c r="DX110" i="33"/>
  <c r="DX109" i="33"/>
  <c r="DX107" i="33"/>
  <c r="DX106" i="33"/>
  <c r="DX105" i="33"/>
  <c r="LF108" i="33"/>
  <c r="LF110" i="33"/>
  <c r="LF109" i="33"/>
  <c r="LF105" i="33"/>
  <c r="LF107" i="33"/>
  <c r="LF106" i="33"/>
  <c r="ABA109" i="33"/>
  <c r="ABA108" i="33"/>
  <c r="ABA110" i="33"/>
  <c r="ABA106" i="33"/>
  <c r="ABA105" i="33"/>
  <c r="ABA107" i="33"/>
  <c r="ADC108" i="33"/>
  <c r="ADC110" i="33"/>
  <c r="ADC109" i="33"/>
  <c r="ADC107" i="33"/>
  <c r="ADC106" i="33"/>
  <c r="ADC105" i="33"/>
  <c r="ALY109" i="33"/>
  <c r="ALY108" i="33"/>
  <c r="ALY110" i="33"/>
  <c r="ALY106" i="33"/>
  <c r="ALY105" i="33"/>
  <c r="ALY107" i="33"/>
  <c r="ANL107" i="33"/>
  <c r="ANL109" i="33"/>
  <c r="ANL110" i="33"/>
  <c r="ANL108" i="33"/>
  <c r="ANL105" i="33"/>
  <c r="ANL106" i="33"/>
  <c r="ABO17" i="33"/>
  <c r="APK19" i="33"/>
  <c r="ANW20" i="33"/>
  <c r="ABO21" i="33"/>
  <c r="APK23" i="33"/>
  <c r="ANW25" i="33"/>
  <c r="ALI26" i="33"/>
  <c r="ALI27" i="33"/>
  <c r="ANW28" i="33"/>
  <c r="APA29" i="33"/>
  <c r="APK30" i="33"/>
  <c r="ALI39" i="33"/>
  <c r="ANW40" i="33"/>
  <c r="APA41" i="33"/>
  <c r="APK42" i="33"/>
  <c r="ALI51" i="33"/>
  <c r="ANW52" i="33"/>
  <c r="APA53" i="33"/>
  <c r="APK54" i="33"/>
  <c r="N109" i="33"/>
  <c r="N110" i="33"/>
  <c r="N108" i="33"/>
  <c r="N105" i="33"/>
  <c r="N107" i="33"/>
  <c r="N106" i="33"/>
  <c r="BF110" i="33"/>
  <c r="BF109" i="33"/>
  <c r="BF106" i="33"/>
  <c r="BF105" i="33"/>
  <c r="BF108" i="33"/>
  <c r="BF107" i="33"/>
  <c r="CO108" i="33"/>
  <c r="CO110" i="33"/>
  <c r="CO106" i="33"/>
  <c r="CO109" i="33"/>
  <c r="CO105" i="33"/>
  <c r="CO107" i="33"/>
  <c r="DZ110" i="33"/>
  <c r="DZ109" i="33"/>
  <c r="DZ106" i="33"/>
  <c r="DZ108" i="33"/>
  <c r="DZ105" i="33"/>
  <c r="DZ107" i="33"/>
  <c r="ABC109" i="33"/>
  <c r="ABC108" i="33"/>
  <c r="ABC110" i="33"/>
  <c r="ABC105" i="33"/>
  <c r="ABC107" i="33"/>
  <c r="ABC106" i="33"/>
  <c r="ADI109" i="33"/>
  <c r="ADI108" i="33"/>
  <c r="ADI110" i="33"/>
  <c r="ADI106" i="33"/>
  <c r="ADI105" i="33"/>
  <c r="ADI107" i="33"/>
  <c r="AMA109" i="33"/>
  <c r="AMA108" i="33"/>
  <c r="AMA110" i="33"/>
  <c r="AMA105" i="33"/>
  <c r="AMA107" i="33"/>
  <c r="AMA106" i="33"/>
  <c r="APA25" i="33"/>
  <c r="ANW27" i="33"/>
  <c r="APA28" i="33"/>
  <c r="APK29" i="33"/>
  <c r="ALI38" i="33"/>
  <c r="ANW39" i="33"/>
  <c r="APA40" i="33"/>
  <c r="APK41" i="33"/>
  <c r="ALI50" i="33"/>
  <c r="ANW51" i="33"/>
  <c r="APA52" i="33"/>
  <c r="APK53" i="33"/>
  <c r="ALI61" i="33"/>
  <c r="APA63" i="33"/>
  <c r="CJ109" i="33"/>
  <c r="CJ105" i="33"/>
  <c r="CJ107" i="33"/>
  <c r="CJ108" i="33"/>
  <c r="CJ106" i="33"/>
  <c r="CJ110" i="33"/>
  <c r="BI109" i="33"/>
  <c r="BI110" i="33"/>
  <c r="BI106" i="33"/>
  <c r="BI105" i="33"/>
  <c r="BI108" i="33"/>
  <c r="BI107" i="33"/>
  <c r="CV109" i="33"/>
  <c r="CV110" i="33"/>
  <c r="CV105" i="33"/>
  <c r="CV107" i="33"/>
  <c r="CV108" i="33"/>
  <c r="CV106" i="33"/>
  <c r="EC109" i="33"/>
  <c r="EC110" i="33"/>
  <c r="EC106" i="33"/>
  <c r="EC108" i="33"/>
  <c r="EC105" i="33"/>
  <c r="EC107" i="33"/>
  <c r="LJ110" i="33"/>
  <c r="LJ109" i="33"/>
  <c r="LJ108" i="33"/>
  <c r="LJ106" i="33"/>
  <c r="LJ105" i="33"/>
  <c r="LJ107" i="33"/>
  <c r="ABE108" i="33"/>
  <c r="ABE110" i="33"/>
  <c r="ABE109" i="33"/>
  <c r="ABE105" i="33"/>
  <c r="ABE107" i="33"/>
  <c r="ABE106" i="33"/>
  <c r="ADS110" i="33"/>
  <c r="ADS109" i="33"/>
  <c r="ADS108" i="33"/>
  <c r="ADS106" i="33"/>
  <c r="ADS105" i="33"/>
  <c r="ADS107" i="33"/>
  <c r="AMC108" i="33"/>
  <c r="AMC110" i="33"/>
  <c r="AMC109" i="33"/>
  <c r="AMC105" i="33"/>
  <c r="AMC107" i="33"/>
  <c r="AMC106" i="33"/>
  <c r="ANV109" i="33"/>
  <c r="ANV108" i="33"/>
  <c r="ANV110" i="33"/>
  <c r="ANV106" i="33"/>
  <c r="ANV105" i="33"/>
  <c r="ANV107" i="33"/>
  <c r="ANW89" i="33"/>
  <c r="ANW86" i="33"/>
  <c r="ANW83" i="33"/>
  <c r="ANW80" i="33"/>
  <c r="ANW77" i="33"/>
  <c r="ANW74" i="33"/>
  <c r="ANW71" i="33"/>
  <c r="ANW62" i="33"/>
  <c r="ANW58" i="33"/>
  <c r="ANW65" i="33"/>
  <c r="ANW68" i="33"/>
  <c r="ALI21" i="33"/>
  <c r="APK24" i="33"/>
  <c r="APK25" i="33"/>
  <c r="ANW26" i="33"/>
  <c r="APA27" i="33"/>
  <c r="APK28" i="33"/>
  <c r="ALI37" i="33"/>
  <c r="ANW38" i="33"/>
  <c r="APA39" i="33"/>
  <c r="APK40" i="33"/>
  <c r="ALI49" i="33"/>
  <c r="ANW50" i="33"/>
  <c r="APA51" i="33"/>
  <c r="APK52" i="33"/>
  <c r="ABO58" i="33"/>
  <c r="ALI60" i="33"/>
  <c r="ANW61" i="33"/>
  <c r="APK63" i="33"/>
  <c r="ACS108" i="33"/>
  <c r="ACS110" i="33"/>
  <c r="ACS106" i="33"/>
  <c r="ACS105" i="33"/>
  <c r="ACS109" i="33"/>
  <c r="ACS107" i="33"/>
  <c r="X110" i="33"/>
  <c r="X109" i="33"/>
  <c r="X107" i="33"/>
  <c r="X106" i="33"/>
  <c r="X108" i="33"/>
  <c r="X105" i="33"/>
  <c r="BL109" i="33"/>
  <c r="BL105" i="33"/>
  <c r="BL108" i="33"/>
  <c r="BL107" i="33"/>
  <c r="BL110" i="33"/>
  <c r="BL106" i="33"/>
  <c r="DB110" i="33"/>
  <c r="DB109" i="33"/>
  <c r="DB108" i="33"/>
  <c r="DB106" i="33"/>
  <c r="DB105" i="33"/>
  <c r="DB107" i="33"/>
  <c r="ABG108" i="33"/>
  <c r="ABG110" i="33"/>
  <c r="ABG109" i="33"/>
  <c r="ABG107" i="33"/>
  <c r="ABG106" i="33"/>
  <c r="ABG105" i="33"/>
  <c r="ADY108" i="33"/>
  <c r="ADY110" i="33"/>
  <c r="ADY109" i="33"/>
  <c r="ADY105" i="33"/>
  <c r="ADY107" i="33"/>
  <c r="ADY106" i="33"/>
  <c r="AME108" i="33"/>
  <c r="AME110" i="33"/>
  <c r="AME109" i="33"/>
  <c r="AME107" i="33"/>
  <c r="AME106" i="33"/>
  <c r="AME105" i="33"/>
  <c r="ALI17" i="33"/>
  <c r="ANW18" i="33"/>
  <c r="ABO22" i="33"/>
  <c r="APK27" i="33"/>
  <c r="ALI36" i="33"/>
  <c r="ANW37" i="33"/>
  <c r="APA38" i="33"/>
  <c r="APK39" i="33"/>
  <c r="ALI48" i="33"/>
  <c r="ANW49" i="33"/>
  <c r="APA50" i="33"/>
  <c r="APK51" i="33"/>
  <c r="ALI59" i="33"/>
  <c r="ANW60" i="33"/>
  <c r="APK62" i="33"/>
  <c r="Y108" i="33"/>
  <c r="Y110" i="33"/>
  <c r="Y109" i="33"/>
  <c r="Y106" i="33"/>
  <c r="Y105" i="33"/>
  <c r="Y107" i="33"/>
  <c r="DE109" i="33"/>
  <c r="DE110" i="33"/>
  <c r="DE106" i="33"/>
  <c r="DE105" i="33"/>
  <c r="DE107" i="33"/>
  <c r="DE108" i="33"/>
  <c r="KL110" i="33"/>
  <c r="KL109" i="33"/>
  <c r="KL106" i="33"/>
  <c r="KL108" i="33"/>
  <c r="KL105" i="33"/>
  <c r="KL107" i="33"/>
  <c r="NN108" i="33"/>
  <c r="NN110" i="33"/>
  <c r="NN109" i="33"/>
  <c r="NN105" i="33"/>
  <c r="NN107" i="33"/>
  <c r="NN106" i="33"/>
  <c r="ABI108" i="33"/>
  <c r="ABI110" i="33"/>
  <c r="ABI106" i="33"/>
  <c r="ABI109" i="33"/>
  <c r="ABI105" i="33"/>
  <c r="ABI107" i="33"/>
  <c r="AIZ108" i="33"/>
  <c r="AIZ110" i="33"/>
  <c r="AIZ109" i="33"/>
  <c r="AIZ105" i="33"/>
  <c r="AIZ107" i="33"/>
  <c r="AIZ106" i="33"/>
  <c r="AMI108" i="33"/>
  <c r="AMI110" i="33"/>
  <c r="AMI109" i="33"/>
  <c r="AMI106" i="33"/>
  <c r="AMI105" i="33"/>
  <c r="AMI107" i="33"/>
  <c r="AOZ108" i="33"/>
  <c r="AOZ110" i="33"/>
  <c r="AOZ109" i="33"/>
  <c r="AOZ105" i="33"/>
  <c r="APA90" i="33"/>
  <c r="APA87" i="33"/>
  <c r="APA84" i="33"/>
  <c r="APA81" i="33"/>
  <c r="APA78" i="33"/>
  <c r="APA75" i="33"/>
  <c r="AOZ107" i="33"/>
  <c r="APA91" i="33"/>
  <c r="APA88" i="33"/>
  <c r="APA85" i="33"/>
  <c r="APA82" i="33"/>
  <c r="APA79" i="33"/>
  <c r="APA76" i="33"/>
  <c r="APA73" i="33"/>
  <c r="AOZ106" i="33"/>
  <c r="APA89" i="33"/>
  <c r="APA86" i="33"/>
  <c r="APA83" i="33"/>
  <c r="APA80" i="33"/>
  <c r="APA77" i="33"/>
  <c r="APA74" i="33"/>
  <c r="APA71" i="33"/>
  <c r="APA68" i="33"/>
  <c r="APA67" i="33"/>
  <c r="APA58" i="33"/>
  <c r="APA61" i="33"/>
  <c r="APA26" i="33"/>
  <c r="APA72" i="33"/>
  <c r="APA70" i="33"/>
  <c r="APA69" i="33"/>
  <c r="APA65" i="33"/>
  <c r="APA62" i="33"/>
  <c r="APA64" i="33"/>
  <c r="ANW21" i="33"/>
  <c r="APK26" i="33"/>
  <c r="ALI35" i="33"/>
  <c r="ANW36" i="33"/>
  <c r="APA37" i="33"/>
  <c r="APK38" i="33"/>
  <c r="ALI47" i="33"/>
  <c r="ANW48" i="33"/>
  <c r="APA49" i="33"/>
  <c r="APK50" i="33"/>
  <c r="ANW59" i="33"/>
  <c r="APA60" i="33"/>
  <c r="APK61" i="33"/>
  <c r="AY110" i="33"/>
  <c r="AY109" i="33"/>
  <c r="AY108" i="33"/>
  <c r="AY105" i="33"/>
  <c r="AY107" i="33"/>
  <c r="AY106" i="33"/>
  <c r="AH109" i="33"/>
  <c r="AH110" i="33"/>
  <c r="AH108" i="33"/>
  <c r="AH105" i="33"/>
  <c r="AH107" i="33"/>
  <c r="AH106" i="33"/>
  <c r="DH109" i="33"/>
  <c r="DH105" i="33"/>
  <c r="DH110" i="33"/>
  <c r="DH107" i="33"/>
  <c r="DH108" i="33"/>
  <c r="DH106" i="33"/>
  <c r="KN109" i="33"/>
  <c r="KN108" i="33"/>
  <c r="KN110" i="33"/>
  <c r="KN106" i="33"/>
  <c r="KN105" i="33"/>
  <c r="KN107" i="33"/>
  <c r="YR109" i="33"/>
  <c r="YR108" i="33"/>
  <c r="YR105" i="33"/>
  <c r="YR107" i="33"/>
  <c r="YR106" i="33"/>
  <c r="YR110" i="33"/>
  <c r="ABK110" i="33"/>
  <c r="ABK109" i="33"/>
  <c r="ABK108" i="33"/>
  <c r="ABK106" i="33"/>
  <c r="ABK105" i="33"/>
  <c r="ABK107" i="33"/>
  <c r="AJC108" i="33"/>
  <c r="AJC110" i="33"/>
  <c r="AJC109" i="33"/>
  <c r="AJC106" i="33"/>
  <c r="AJC105" i="33"/>
  <c r="AJC107" i="33"/>
  <c r="AMK110" i="33"/>
  <c r="AMK109" i="33"/>
  <c r="AMK108" i="33"/>
  <c r="AMK106" i="33"/>
  <c r="AMK105" i="33"/>
  <c r="AMK107" i="33"/>
  <c r="APA18" i="33"/>
  <c r="ALI22" i="33"/>
  <c r="ALI34" i="33"/>
  <c r="ANW35" i="33"/>
  <c r="APA36" i="33"/>
  <c r="APK37" i="33"/>
  <c r="ALI46" i="33"/>
  <c r="ANW47" i="33"/>
  <c r="APA48" i="33"/>
  <c r="APK49" i="33"/>
  <c r="APA59" i="33"/>
  <c r="APK60" i="33"/>
  <c r="AK110" i="33"/>
  <c r="AK109" i="33"/>
  <c r="AK108" i="33"/>
  <c r="AK105" i="33"/>
  <c r="AK107" i="33"/>
  <c r="AK106" i="33"/>
  <c r="DK108" i="33"/>
  <c r="DK110" i="33"/>
  <c r="DK109" i="33"/>
  <c r="DK107" i="33"/>
  <c r="DK106" i="33"/>
  <c r="DK105" i="33"/>
  <c r="KP109" i="33"/>
  <c r="KP110" i="33"/>
  <c r="KP108" i="33"/>
  <c r="KP105" i="33"/>
  <c r="KP107" i="33"/>
  <c r="KP106" i="33"/>
  <c r="YU108" i="33"/>
  <c r="YU110" i="33"/>
  <c r="YU109" i="33"/>
  <c r="YU107" i="33"/>
  <c r="YU106" i="33"/>
  <c r="YU105" i="33"/>
  <c r="ABM109" i="33"/>
  <c r="ABM108" i="33"/>
  <c r="ABM110" i="33"/>
  <c r="ABM106" i="33"/>
  <c r="ABM105" i="33"/>
  <c r="ABM107" i="33"/>
  <c r="AJF109" i="33"/>
  <c r="AJF108" i="33"/>
  <c r="AJF110" i="33"/>
  <c r="AJF106" i="33"/>
  <c r="AJF105" i="33"/>
  <c r="AJF107" i="33"/>
  <c r="AMP109" i="33"/>
  <c r="AMP108" i="33"/>
  <c r="AMP105" i="33"/>
  <c r="AMP107" i="33"/>
  <c r="AMP106" i="33"/>
  <c r="AMP110" i="33"/>
  <c r="APJ109" i="33"/>
  <c r="APJ108" i="33"/>
  <c r="APJ105" i="33"/>
  <c r="APJ107" i="33"/>
  <c r="APJ110" i="33"/>
  <c r="APJ106" i="33"/>
  <c r="APK90" i="33"/>
  <c r="APK87" i="33"/>
  <c r="APK84" i="33"/>
  <c r="APK81" i="33"/>
  <c r="APK78" i="33"/>
  <c r="APK75" i="33"/>
  <c r="APK72" i="33"/>
  <c r="APK69" i="33"/>
  <c r="APK58" i="33"/>
  <c r="APK66" i="33"/>
  <c r="ALI19" i="33"/>
  <c r="ALI33" i="33"/>
  <c r="ANW34" i="33"/>
  <c r="APA35" i="33"/>
  <c r="APK36" i="33"/>
  <c r="ALI45" i="33"/>
  <c r="ANW46" i="33"/>
  <c r="APA47" i="33"/>
  <c r="APK48" i="33"/>
  <c r="APK59" i="33"/>
  <c r="AN110" i="33"/>
  <c r="AN109" i="33"/>
  <c r="AN107" i="33"/>
  <c r="AN106" i="33"/>
  <c r="AN108" i="33"/>
  <c r="AN105" i="33"/>
  <c r="BX109" i="33"/>
  <c r="BX105" i="33"/>
  <c r="BX108" i="33"/>
  <c r="BX107" i="33"/>
  <c r="BX110" i="33"/>
  <c r="BX106" i="33"/>
  <c r="DM108" i="33"/>
  <c r="DM110" i="33"/>
  <c r="DM109" i="33"/>
  <c r="DM106" i="33"/>
  <c r="DM105" i="33"/>
  <c r="DM107" i="33"/>
  <c r="KR109" i="33"/>
  <c r="KR108" i="33"/>
  <c r="KR110" i="33"/>
  <c r="KR105" i="33"/>
  <c r="KR107" i="33"/>
  <c r="KR106" i="33"/>
  <c r="ZN109" i="33"/>
  <c r="ZN110" i="33"/>
  <c r="ZN108" i="33"/>
  <c r="ZN105" i="33"/>
  <c r="ZN107" i="33"/>
  <c r="ZN106" i="33"/>
  <c r="ABN109" i="33"/>
  <c r="ABN114" i="33"/>
  <c r="ABN110" i="33"/>
  <c r="ABO91" i="33"/>
  <c r="ABO88" i="33"/>
  <c r="ABO85" i="33"/>
  <c r="ABO82" i="33"/>
  <c r="ABO79" i="33"/>
  <c r="ABO76" i="33"/>
  <c r="ABO73" i="33"/>
  <c r="ABO70" i="33"/>
  <c r="ABN105" i="33"/>
  <c r="ABN107" i="33"/>
  <c r="ABN108" i="33"/>
  <c r="ABN106" i="33"/>
  <c r="ABO61" i="33"/>
  <c r="ABO56" i="33"/>
  <c r="ABO53" i="33"/>
  <c r="ABO50" i="33"/>
  <c r="ABO47" i="33"/>
  <c r="ABO44" i="33"/>
  <c r="ABO41" i="33"/>
  <c r="ABO38" i="33"/>
  <c r="ABO35" i="33"/>
  <c r="ABO32" i="33"/>
  <c r="ABO29" i="33"/>
  <c r="ABO57" i="33"/>
  <c r="ABO54" i="33"/>
  <c r="ABO51" i="33"/>
  <c r="ABO48" i="33"/>
  <c r="ABO45" i="33"/>
  <c r="ABO42" i="33"/>
  <c r="ABO39" i="33"/>
  <c r="ABO36" i="33"/>
  <c r="ABO33" i="33"/>
  <c r="ABO30" i="33"/>
  <c r="ABO27" i="33"/>
  <c r="ABO24" i="33"/>
  <c r="ABO67" i="33"/>
  <c r="ABO64" i="33"/>
  <c r="ABO60" i="33"/>
  <c r="ABO55" i="33"/>
  <c r="ABO52" i="33"/>
  <c r="ABO49" i="33"/>
  <c r="ABO46" i="33"/>
  <c r="ABO43" i="33"/>
  <c r="ABO40" i="33"/>
  <c r="ABO37" i="33"/>
  <c r="ABO34" i="33"/>
  <c r="ABO31" i="33"/>
  <c r="ABO28" i="33"/>
  <c r="AJI109" i="33"/>
  <c r="AJI108" i="33"/>
  <c r="AJI110" i="33"/>
  <c r="AJI105" i="33"/>
  <c r="AJI107" i="33"/>
  <c r="AJI106" i="33"/>
  <c r="AMR108" i="33"/>
  <c r="AMR110" i="33"/>
  <c r="AMR109" i="33"/>
  <c r="AMR105" i="33"/>
  <c r="AMR107" i="33"/>
  <c r="AMR106" i="33"/>
  <c r="ANW17" i="33"/>
  <c r="APK18" i="33"/>
  <c r="APK21" i="33"/>
  <c r="ANW22" i="33"/>
  <c r="ALI32" i="33"/>
  <c r="ANW33" i="33"/>
  <c r="APA34" i="33"/>
  <c r="APK35" i="33"/>
  <c r="ALI44" i="33"/>
  <c r="ANW45" i="33"/>
  <c r="APA46" i="33"/>
  <c r="APK47" i="33"/>
  <c r="ALI56" i="33"/>
  <c r="ANW57" i="33"/>
  <c r="AQ110" i="33"/>
  <c r="AQ109" i="33"/>
  <c r="AQ106" i="33"/>
  <c r="AQ108" i="33"/>
  <c r="AQ105" i="33"/>
  <c r="AQ107" i="33"/>
  <c r="CA108" i="33"/>
  <c r="CA110" i="33"/>
  <c r="CA109" i="33"/>
  <c r="CA107" i="33"/>
  <c r="CA106" i="33"/>
  <c r="CA105" i="33"/>
  <c r="DP109" i="33"/>
  <c r="DP108" i="33"/>
  <c r="DP110" i="33"/>
  <c r="DP106" i="33"/>
  <c r="DP105" i="33"/>
  <c r="DP107" i="33"/>
  <c r="KT108" i="33"/>
  <c r="KT110" i="33"/>
  <c r="KT109" i="33"/>
  <c r="KT105" i="33"/>
  <c r="KT107" i="33"/>
  <c r="KT106" i="33"/>
  <c r="AAK108" i="33"/>
  <c r="AAK110" i="33"/>
  <c r="AAK106" i="33"/>
  <c r="AAK105" i="33"/>
  <c r="AAK109" i="33"/>
  <c r="AAK107" i="33"/>
  <c r="AMT108" i="33"/>
  <c r="AMT110" i="33"/>
  <c r="AMT109" i="33"/>
  <c r="AMT107" i="33"/>
  <c r="AMT106" i="33"/>
  <c r="AMT105" i="33"/>
  <c r="ABO18" i="33"/>
  <c r="ABO20" i="33"/>
  <c r="ALI23" i="33"/>
  <c r="ALI31" i="33"/>
  <c r="ANW32" i="33"/>
  <c r="APA33" i="33"/>
  <c r="APK34" i="33"/>
  <c r="ALI43" i="33"/>
  <c r="ANW44" i="33"/>
  <c r="APA45" i="33"/>
  <c r="APK46" i="33"/>
  <c r="ALI55" i="33"/>
  <c r="ANW56" i="33"/>
  <c r="APA57" i="33"/>
  <c r="AS109" i="33"/>
  <c r="AS108" i="33"/>
  <c r="AS110" i="33"/>
  <c r="AS106" i="33"/>
  <c r="AS105" i="33"/>
  <c r="AS107" i="33"/>
  <c r="CD110" i="33"/>
  <c r="CD109" i="33"/>
  <c r="CD106" i="33"/>
  <c r="CD105" i="33"/>
  <c r="CD107" i="33"/>
  <c r="CD108" i="33"/>
  <c r="DR109" i="33"/>
  <c r="DR110" i="33"/>
  <c r="DR108" i="33"/>
  <c r="DR105" i="33"/>
  <c r="DR107" i="33"/>
  <c r="DR106" i="33"/>
  <c r="KV108" i="33"/>
  <c r="KV110" i="33"/>
  <c r="KV109" i="33"/>
  <c r="KV107" i="33"/>
  <c r="KV106" i="33"/>
  <c r="KV105" i="33"/>
  <c r="OR108" i="33"/>
  <c r="OR110" i="33"/>
  <c r="OR109" i="33"/>
  <c r="OR107" i="33"/>
  <c r="OR106" i="33"/>
  <c r="OR105" i="33"/>
  <c r="AAM110" i="33"/>
  <c r="AAM109" i="33"/>
  <c r="AAM108" i="33"/>
  <c r="AAM106" i="33"/>
  <c r="AAM105" i="33"/>
  <c r="AAM107" i="33"/>
  <c r="ACA109" i="33"/>
  <c r="ACA108" i="33"/>
  <c r="ACA110" i="33"/>
  <c r="ACA107" i="33"/>
  <c r="ACA106" i="33"/>
  <c r="AJO108" i="33"/>
  <c r="AJO110" i="33"/>
  <c r="AJO106" i="33"/>
  <c r="AJO109" i="33"/>
  <c r="AJO105" i="33"/>
  <c r="AJO107" i="33"/>
  <c r="AMW110" i="33"/>
  <c r="AMW109" i="33"/>
  <c r="AMW108" i="33"/>
  <c r="AMW106" i="33"/>
  <c r="AMW105" i="33"/>
  <c r="AMW107" i="33"/>
  <c r="ALI24" i="33"/>
  <c r="ABO25" i="33"/>
  <c r="ALI30" i="33"/>
  <c r="ANW31" i="33"/>
  <c r="APA32" i="33"/>
  <c r="APK33" i="33"/>
  <c r="ALI42" i="33"/>
  <c r="ANW43" i="33"/>
  <c r="APA44" i="33"/>
  <c r="APK45" i="33"/>
  <c r="ALI54" i="33"/>
  <c r="ANW55" i="33"/>
  <c r="APA56" i="33"/>
  <c r="APK57" i="33"/>
  <c r="ABO63" i="33"/>
  <c r="DT109" i="33"/>
  <c r="DT105" i="33"/>
  <c r="DT107" i="33"/>
  <c r="DT110" i="33"/>
  <c r="DT106" i="33"/>
  <c r="DT108" i="33"/>
  <c r="KX110" i="33"/>
  <c r="KX109" i="33"/>
  <c r="KX106" i="33"/>
  <c r="KX105" i="33"/>
  <c r="KX108" i="33"/>
  <c r="KX107" i="33"/>
  <c r="OT108" i="33"/>
  <c r="OT110" i="33"/>
  <c r="OT109" i="33"/>
  <c r="OT106" i="33"/>
  <c r="OT105" i="33"/>
  <c r="OT107" i="33"/>
  <c r="AAO109" i="33"/>
  <c r="AAO108" i="33"/>
  <c r="AAO110" i="33"/>
  <c r="AAO106" i="33"/>
  <c r="AAO105" i="33"/>
  <c r="AAO107" i="33"/>
  <c r="ACK109" i="33"/>
  <c r="ACK108" i="33"/>
  <c r="ACK110" i="33"/>
  <c r="ACK106" i="33"/>
  <c r="ACK105" i="33"/>
  <c r="ACK107" i="33"/>
  <c r="ALH110" i="33"/>
  <c r="ALH109" i="33"/>
  <c r="ALH108" i="33"/>
  <c r="ALH106" i="33"/>
  <c r="ALI63" i="33"/>
  <c r="ALH105" i="33"/>
  <c r="ALH107" i="33"/>
  <c r="ALI91" i="33"/>
  <c r="ALI88" i="33"/>
  <c r="ALI85" i="33"/>
  <c r="ALI82" i="33"/>
  <c r="ALI79" i="33"/>
  <c r="ALI76" i="33"/>
  <c r="ALI73" i="33"/>
  <c r="ALI70" i="33"/>
  <c r="ALI67" i="33"/>
  <c r="ALI64" i="33"/>
  <c r="ALI62" i="33"/>
  <c r="ALI58" i="33"/>
  <c r="ANB109" i="33"/>
  <c r="ANB108" i="33"/>
  <c r="ANB110" i="33"/>
  <c r="ANB105" i="33"/>
  <c r="ANB107" i="33"/>
  <c r="ANB106" i="33"/>
  <c r="ALI20" i="33"/>
  <c r="APK22" i="33"/>
  <c r="ANW23" i="33"/>
  <c r="ABO26" i="33"/>
  <c r="ALI29" i="33"/>
  <c r="ANW30" i="33"/>
  <c r="APA31" i="33"/>
  <c r="APK32" i="33"/>
  <c r="ALI41" i="33"/>
  <c r="ANW42" i="33"/>
  <c r="APA43" i="33"/>
  <c r="APK44" i="33"/>
  <c r="ALI53" i="33"/>
  <c r="ANW54" i="33"/>
  <c r="APA55" i="33"/>
  <c r="APK56" i="33"/>
  <c r="APA66" i="33"/>
  <c r="ABO66" i="33"/>
  <c r="APK67" i="33"/>
  <c r="ALI69" i="33"/>
  <c r="ABO71" i="33"/>
  <c r="ABO72" i="33"/>
  <c r="ALI75" i="33"/>
  <c r="ANW76" i="33"/>
  <c r="ALI87" i="33"/>
  <c r="ANW88" i="33"/>
  <c r="APK64" i="33"/>
  <c r="ALI74" i="33"/>
  <c r="ANW75" i="33"/>
  <c r="APK77" i="33"/>
  <c r="ABO84" i="33"/>
  <c r="ALI86" i="33"/>
  <c r="ANW87" i="33"/>
  <c r="APK89" i="33"/>
  <c r="ALI66" i="33"/>
  <c r="ANW69" i="33"/>
  <c r="ANW70" i="33"/>
  <c r="ALI71" i="33"/>
  <c r="ALI72" i="33"/>
  <c r="APK76" i="33"/>
  <c r="ABO83" i="33"/>
  <c r="APK88" i="33"/>
  <c r="APK68" i="33"/>
  <c r="ANW72" i="33"/>
  <c r="ANW73" i="33"/>
  <c r="ALI84" i="33"/>
  <c r="ANW85" i="33"/>
  <c r="ABO62" i="33"/>
  <c r="ANW63" i="33"/>
  <c r="ANW66" i="33"/>
  <c r="APK74" i="33"/>
  <c r="ABO81" i="33"/>
  <c r="ALI83" i="33"/>
  <c r="ANW84" i="33"/>
  <c r="APK86" i="33"/>
  <c r="ABO59" i="33"/>
  <c r="APK65" i="33"/>
  <c r="APK70" i="33"/>
  <c r="APK73" i="33"/>
  <c r="ABO80" i="33"/>
  <c r="APK85" i="33"/>
  <c r="APK71" i="33"/>
  <c r="ALI81" i="33"/>
  <c r="ANW82" i="33"/>
  <c r="ALI57" i="33"/>
  <c r="ABO78" i="33"/>
  <c r="ALI80" i="33"/>
  <c r="ANW81" i="33"/>
  <c r="APK83" i="33"/>
  <c r="ABO90" i="33"/>
  <c r="ABO68" i="33"/>
  <c r="ABO77" i="33"/>
  <c r="APK82" i="33"/>
  <c r="ABO89" i="33"/>
  <c r="ABO65" i="33"/>
  <c r="ANW67" i="33"/>
  <c r="ALI78" i="33"/>
  <c r="ANW79" i="33"/>
  <c r="ALI90" i="33"/>
  <c r="ANW91" i="33"/>
  <c r="ANW64" i="33"/>
  <c r="ALI68" i="33"/>
  <c r="ABO69" i="33"/>
  <c r="ABO75" i="33"/>
  <c r="ALI77" i="33"/>
  <c r="ANW78" i="33"/>
  <c r="APK80" i="33"/>
  <c r="ABO87" i="33"/>
  <c r="ALI89" i="33"/>
  <c r="ANW90" i="33"/>
  <c r="ALI65" i="33"/>
  <c r="ABO74" i="33"/>
  <c r="APK79" i="33"/>
  <c r="ABO86" i="33"/>
  <c r="APK91" i="33"/>
  <c r="AP33" i="1"/>
  <c r="AP31" i="1"/>
  <c r="AP30" i="1"/>
  <c r="AP29" i="1"/>
  <c r="AXI119" i="33"/>
  <c r="AXG119" i="33"/>
  <c r="AXE119" i="33"/>
  <c r="AXC119" i="33"/>
  <c r="AXB119" i="33"/>
  <c r="AWY119" i="33"/>
  <c r="AWW119" i="33"/>
  <c r="AWU119" i="33"/>
  <c r="AWS119" i="33"/>
  <c r="AWF119" i="33"/>
  <c r="AWC119" i="33"/>
  <c r="AVZ119" i="33"/>
  <c r="AVX119" i="33"/>
  <c r="AVU119" i="33"/>
  <c r="AVO119" i="33"/>
  <c r="AVL119" i="33"/>
  <c r="AVF119" i="33"/>
  <c r="AVD119" i="33"/>
  <c r="AVB119" i="33"/>
  <c r="AUK119" i="33"/>
  <c r="ASB119" i="33"/>
  <c r="ARX119" i="33"/>
  <c r="ART119" i="33"/>
  <c r="ARR119" i="33"/>
  <c r="ARN119" i="33"/>
  <c r="ARJ119" i="33"/>
  <c r="ARG119" i="33"/>
  <c r="ARD119" i="33"/>
  <c r="AQX119" i="33"/>
  <c r="AQT119" i="33"/>
  <c r="AXI118" i="33"/>
  <c r="AXH118" i="33"/>
  <c r="AXH119" i="33" s="1"/>
  <c r="AXG118" i="33"/>
  <c r="AXF118" i="33"/>
  <c r="AXF119" i="33" s="1"/>
  <c r="AXE118" i="33"/>
  <c r="AXD118" i="33"/>
  <c r="AXD119" i="33" s="1"/>
  <c r="AXC118" i="33"/>
  <c r="AXB118" i="33"/>
  <c r="AXA118" i="33"/>
  <c r="AXA119" i="33" s="1"/>
  <c r="AWZ118" i="33"/>
  <c r="AWZ119" i="33" s="1"/>
  <c r="AWY118" i="33"/>
  <c r="AWX118" i="33"/>
  <c r="AWX119" i="33" s="1"/>
  <c r="AWW118" i="33"/>
  <c r="AWV118" i="33"/>
  <c r="AWV119" i="33" s="1"/>
  <c r="AWU118" i="33"/>
  <c r="AWT118" i="33"/>
  <c r="AWT119" i="33" s="1"/>
  <c r="AWS118" i="33"/>
  <c r="AWR118" i="33"/>
  <c r="AWR119" i="33" s="1"/>
  <c r="AWQ118" i="33"/>
  <c r="AWQ119" i="33" s="1"/>
  <c r="AWP118" i="33"/>
  <c r="AWP119" i="33" s="1"/>
  <c r="AWO118" i="33"/>
  <c r="AWO119" i="33" s="1"/>
  <c r="AWN118" i="33"/>
  <c r="AWN119" i="33" s="1"/>
  <c r="AWM118" i="33"/>
  <c r="AWM119" i="33" s="1"/>
  <c r="AWL118" i="33"/>
  <c r="AWL119" i="33" s="1"/>
  <c r="AWK118" i="33"/>
  <c r="AWK119" i="33" s="1"/>
  <c r="AWJ118" i="33"/>
  <c r="AWJ119" i="33" s="1"/>
  <c r="AWI118" i="33"/>
  <c r="AWI119" i="33" s="1"/>
  <c r="AWH118" i="33"/>
  <c r="AWH119" i="33" s="1"/>
  <c r="AWG118" i="33"/>
  <c r="AWG119" i="33" s="1"/>
  <c r="AWF118" i="33"/>
  <c r="AWE118" i="33"/>
  <c r="AWE119" i="33" s="1"/>
  <c r="AWD118" i="33"/>
  <c r="AWD119" i="33" s="1"/>
  <c r="AWC118" i="33"/>
  <c r="AWB118" i="33"/>
  <c r="AWB119" i="33" s="1"/>
  <c r="AWA118" i="33"/>
  <c r="AWA119" i="33" s="1"/>
  <c r="AVZ118" i="33"/>
  <c r="AVY118" i="33"/>
  <c r="AVY119" i="33" s="1"/>
  <c r="AVX118" i="33"/>
  <c r="AVW118" i="33"/>
  <c r="AVW119" i="33" s="1"/>
  <c r="AVV118" i="33"/>
  <c r="AVV119" i="33" s="1"/>
  <c r="AVU118" i="33"/>
  <c r="AVT118" i="33"/>
  <c r="AVT119" i="33" s="1"/>
  <c r="AVS118" i="33"/>
  <c r="AVR118" i="33"/>
  <c r="AVQ118" i="33"/>
  <c r="AVP118" i="33"/>
  <c r="AVP119" i="33" s="1"/>
  <c r="AVO118" i="33"/>
  <c r="AVN118" i="33"/>
  <c r="AVN119" i="33" s="1"/>
  <c r="AVM118" i="33"/>
  <c r="AVM119" i="33" s="1"/>
  <c r="AVL118" i="33"/>
  <c r="AVK118" i="33"/>
  <c r="AVK119" i="33" s="1"/>
  <c r="AVJ118" i="33"/>
  <c r="AVJ119" i="33" s="1"/>
  <c r="AVI118" i="33"/>
  <c r="AVI119" i="33" s="1"/>
  <c r="AVH118" i="33"/>
  <c r="AVH119" i="33" s="1"/>
  <c r="AVG118" i="33"/>
  <c r="AVG119" i="33" s="1"/>
  <c r="AVF118" i="33"/>
  <c r="AVE118" i="33"/>
  <c r="AVE119" i="33" s="1"/>
  <c r="AVD118" i="33"/>
  <c r="AVC118" i="33"/>
  <c r="AVC119" i="33" s="1"/>
  <c r="AVB118" i="33"/>
  <c r="AVA118" i="33"/>
  <c r="AVA119" i="33" s="1"/>
  <c r="AUZ118" i="33"/>
  <c r="AUZ119" i="33" s="1"/>
  <c r="AUY118" i="33"/>
  <c r="AUY119" i="33" s="1"/>
  <c r="AUX118" i="33"/>
  <c r="AUX119" i="33" s="1"/>
  <c r="AUW118" i="33"/>
  <c r="AUW119" i="33" s="1"/>
  <c r="AUV118" i="33"/>
  <c r="AUV119" i="33" s="1"/>
  <c r="AUU118" i="33"/>
  <c r="AUU119" i="33" s="1"/>
  <c r="AUT118" i="33"/>
  <c r="AUT119" i="33" s="1"/>
  <c r="AUS118" i="33"/>
  <c r="AUS119" i="33" s="1"/>
  <c r="AUR118" i="33"/>
  <c r="AUR119" i="33" s="1"/>
  <c r="AUQ118" i="33"/>
  <c r="AUQ119" i="33" s="1"/>
  <c r="AUP118" i="33"/>
  <c r="AUP119" i="33" s="1"/>
  <c r="AUO118" i="33"/>
  <c r="AUO119" i="33" s="1"/>
  <c r="AUN118" i="33"/>
  <c r="AUN119" i="33" s="1"/>
  <c r="AUM118" i="33"/>
  <c r="AUM119" i="33" s="1"/>
  <c r="AUL118" i="33"/>
  <c r="AUL119" i="33" s="1"/>
  <c r="AUK118" i="33"/>
  <c r="AUJ118" i="33"/>
  <c r="AUJ119" i="33" s="1"/>
  <c r="AUI118" i="33"/>
  <c r="AUI119" i="33" s="1"/>
  <c r="AUH118" i="33"/>
  <c r="AUH119" i="33" s="1"/>
  <c r="AUG118" i="33"/>
  <c r="AUG119" i="33" s="1"/>
  <c r="AUF118" i="33"/>
  <c r="AUF119" i="33" s="1"/>
  <c r="AUE118" i="33"/>
  <c r="AUE119" i="33" s="1"/>
  <c r="AUD118" i="33"/>
  <c r="AUD119" i="33" s="1"/>
  <c r="AUC118" i="33"/>
  <c r="AUC119" i="33" s="1"/>
  <c r="AUB118" i="33"/>
  <c r="AUB119" i="33" s="1"/>
  <c r="AUA118" i="33"/>
  <c r="AUA119" i="33" s="1"/>
  <c r="ATZ118" i="33"/>
  <c r="ATZ119" i="33" s="1"/>
  <c r="ATY118" i="33"/>
  <c r="ATY119" i="33" s="1"/>
  <c r="ATX118" i="33"/>
  <c r="ATX119" i="33" s="1"/>
  <c r="ATW118" i="33"/>
  <c r="ATW119" i="33" s="1"/>
  <c r="ATV118" i="33"/>
  <c r="ATV119" i="33" s="1"/>
  <c r="ATU118" i="33"/>
  <c r="ATU119" i="33" s="1"/>
  <c r="ATT118" i="33"/>
  <c r="ATT119" i="33" s="1"/>
  <c r="ATS118" i="33"/>
  <c r="ATS119" i="33" s="1"/>
  <c r="ATR118" i="33"/>
  <c r="ATR119" i="33" s="1"/>
  <c r="ATQ118" i="33"/>
  <c r="ATQ119" i="33" s="1"/>
  <c r="ATP118" i="33"/>
  <c r="ATP119" i="33" s="1"/>
  <c r="ATO118" i="33"/>
  <c r="ATO119" i="33" s="1"/>
  <c r="ATN118" i="33"/>
  <c r="ATN119" i="33" s="1"/>
  <c r="ATM118" i="33"/>
  <c r="ATM119" i="33" s="1"/>
  <c r="ATL118" i="33"/>
  <c r="ATL119" i="33" s="1"/>
  <c r="ATK118" i="33"/>
  <c r="ATK119" i="33" s="1"/>
  <c r="ATJ118" i="33"/>
  <c r="ATJ119" i="33" s="1"/>
  <c r="ATI118" i="33"/>
  <c r="ATI119" i="33" s="1"/>
  <c r="ATH118" i="33"/>
  <c r="ATH119" i="33" s="1"/>
  <c r="ATG118" i="33"/>
  <c r="ATG119" i="33" s="1"/>
  <c r="ATF118" i="33"/>
  <c r="ATF119" i="33" s="1"/>
  <c r="ATE118" i="33"/>
  <c r="ATE119" i="33" s="1"/>
  <c r="ATD118" i="33"/>
  <c r="ATD119" i="33" s="1"/>
  <c r="ATC118" i="33"/>
  <c r="ATC119" i="33" s="1"/>
  <c r="ATB118" i="33"/>
  <c r="ATB119" i="33" s="1"/>
  <c r="ATA118" i="33"/>
  <c r="ATA119" i="33" s="1"/>
  <c r="ASZ118" i="33"/>
  <c r="ASZ119" i="33" s="1"/>
  <c r="ASY118" i="33"/>
  <c r="ASY119" i="33" s="1"/>
  <c r="ASX118" i="33"/>
  <c r="ASX119" i="33" s="1"/>
  <c r="ASW118" i="33"/>
  <c r="ASW119" i="33" s="1"/>
  <c r="ASV118" i="33"/>
  <c r="ASV119" i="33" s="1"/>
  <c r="ASU118" i="33"/>
  <c r="ASU119" i="33" s="1"/>
  <c r="AST118" i="33"/>
  <c r="AST119" i="33" s="1"/>
  <c r="ASS118" i="33"/>
  <c r="ASS119" i="33" s="1"/>
  <c r="ASR118" i="33"/>
  <c r="ASR119" i="33" s="1"/>
  <c r="ASQ118" i="33"/>
  <c r="ASQ119" i="33" s="1"/>
  <c r="ASP118" i="33"/>
  <c r="ASP119" i="33" s="1"/>
  <c r="ASO118" i="33"/>
  <c r="ASO119" i="33" s="1"/>
  <c r="ASN118" i="33"/>
  <c r="ASN119" i="33" s="1"/>
  <c r="ASM118" i="33"/>
  <c r="ASM119" i="33" s="1"/>
  <c r="ASL118" i="33"/>
  <c r="ASL119" i="33" s="1"/>
  <c r="ASK118" i="33"/>
  <c r="ASK119" i="33" s="1"/>
  <c r="ASJ118" i="33"/>
  <c r="ASJ119" i="33" s="1"/>
  <c r="ASI118" i="33"/>
  <c r="ASI119" i="33" s="1"/>
  <c r="ASH118" i="33"/>
  <c r="ASH119" i="33" s="1"/>
  <c r="ASG118" i="33"/>
  <c r="ASG119" i="33" s="1"/>
  <c r="ASF118" i="33"/>
  <c r="ASF119" i="33" s="1"/>
  <c r="ASE118" i="33"/>
  <c r="ASE119" i="33" s="1"/>
  <c r="ASD118" i="33"/>
  <c r="ASD119" i="33" s="1"/>
  <c r="ASC118" i="33"/>
  <c r="ASC119" i="33" s="1"/>
  <c r="ASB118" i="33"/>
  <c r="ASA118" i="33"/>
  <c r="ASA119" i="33" s="1"/>
  <c r="ARZ118" i="33"/>
  <c r="ARZ119" i="33" s="1"/>
  <c r="ARY118" i="33"/>
  <c r="ARY119" i="33" s="1"/>
  <c r="ARX118" i="33"/>
  <c r="ARW118" i="33"/>
  <c r="ARW119" i="33" s="1"/>
  <c r="ARV118" i="33"/>
  <c r="ARV119" i="33" s="1"/>
  <c r="ARU118" i="33"/>
  <c r="ARU119" i="33" s="1"/>
  <c r="ART118" i="33"/>
  <c r="ARS118" i="33"/>
  <c r="ARS119" i="33" s="1"/>
  <c r="ARR118" i="33"/>
  <c r="ARQ118" i="33"/>
  <c r="ARQ119" i="33" s="1"/>
  <c r="ARP118" i="33"/>
  <c r="ARP119" i="33" s="1"/>
  <c r="ARO118" i="33"/>
  <c r="ARO119" i="33" s="1"/>
  <c r="ARN118" i="33"/>
  <c r="ARM118" i="33"/>
  <c r="ARM119" i="33" s="1"/>
  <c r="ARL118" i="33"/>
  <c r="ARL119" i="33" s="1"/>
  <c r="ARK118" i="33"/>
  <c r="ARK119" i="33" s="1"/>
  <c r="ARJ118" i="33"/>
  <c r="ARI118" i="33"/>
  <c r="ARI119" i="33" s="1"/>
  <c r="ARH118" i="33"/>
  <c r="ARH119" i="33" s="1"/>
  <c r="ARG118" i="33"/>
  <c r="ARF118" i="33"/>
  <c r="ARF119" i="33" s="1"/>
  <c r="ARE118" i="33"/>
  <c r="ARE119" i="33" s="1"/>
  <c r="ARD118" i="33"/>
  <c r="ARC118" i="33"/>
  <c r="ARC119" i="33" s="1"/>
  <c r="ARB118" i="33"/>
  <c r="ARB119" i="33" s="1"/>
  <c r="ARA118" i="33"/>
  <c r="ARA119" i="33" s="1"/>
  <c r="AQZ118" i="33"/>
  <c r="AQZ119" i="33" s="1"/>
  <c r="AQY118" i="33"/>
  <c r="AQY119" i="33" s="1"/>
  <c r="AQX118" i="33"/>
  <c r="AQW118" i="33"/>
  <c r="AQW119" i="33" s="1"/>
  <c r="AQV118" i="33"/>
  <c r="AQV119" i="33" s="1"/>
  <c r="AQU118" i="33"/>
  <c r="AQU119" i="33" s="1"/>
  <c r="AQT118" i="33"/>
  <c r="AQS118" i="33"/>
  <c r="AQS119" i="33" s="1"/>
  <c r="AQR118" i="33"/>
  <c r="AQR119" i="33" s="1"/>
  <c r="AQQ118" i="33"/>
  <c r="AQQ119" i="33" s="1"/>
  <c r="AQP118" i="33"/>
  <c r="AQP119" i="33" s="1"/>
  <c r="AQO118" i="33"/>
  <c r="AQO119" i="33" s="1"/>
  <c r="AQN118" i="33"/>
  <c r="AQN119" i="33" s="1"/>
  <c r="AXI110" i="33"/>
  <c r="AXG110" i="33"/>
  <c r="AXE110" i="33"/>
  <c r="AXC110" i="33"/>
  <c r="AXB110" i="33"/>
  <c r="AXA110" i="33"/>
  <c r="AWY110" i="33"/>
  <c r="AWW110" i="33"/>
  <c r="AWU110" i="33"/>
  <c r="AWS110" i="33"/>
  <c r="AWR110" i="33"/>
  <c r="AWQ110" i="33"/>
  <c r="AWP110" i="33"/>
  <c r="AWO110" i="33"/>
  <c r="AWN110" i="33"/>
  <c r="AWM110" i="33"/>
  <c r="AWL110" i="33"/>
  <c r="AWK110" i="33"/>
  <c r="AWJ110" i="33"/>
  <c r="AWI110" i="33"/>
  <c r="AWH110" i="33"/>
  <c r="AWF110" i="33"/>
  <c r="AWE110" i="33"/>
  <c r="AWC110" i="33"/>
  <c r="AWB110" i="33"/>
  <c r="AVZ110" i="33"/>
  <c r="AVY110" i="33"/>
  <c r="AVX110" i="33"/>
  <c r="AVW110" i="33"/>
  <c r="AVU110" i="33"/>
  <c r="AVT110" i="33"/>
  <c r="AVR110" i="33"/>
  <c r="AVQ110" i="33"/>
  <c r="AVO110" i="33"/>
  <c r="AVN110" i="33"/>
  <c r="AVL110" i="33"/>
  <c r="AVK110" i="33"/>
  <c r="AVJ110" i="33"/>
  <c r="AVI110" i="33"/>
  <c r="AVH110" i="33"/>
  <c r="AVG110" i="33"/>
  <c r="AVF110" i="33"/>
  <c r="AVD110" i="33"/>
  <c r="AVC110" i="33"/>
  <c r="AVB110" i="33"/>
  <c r="AVA110" i="33"/>
  <c r="AUZ110" i="33"/>
  <c r="AUY110" i="33"/>
  <c r="AUX110" i="33"/>
  <c r="AUW110" i="33"/>
  <c r="AUV110" i="33"/>
  <c r="AUU110" i="33"/>
  <c r="AUT110" i="33"/>
  <c r="AUS110" i="33"/>
  <c r="AUR110" i="33"/>
  <c r="AUQ110" i="33"/>
  <c r="AUP110" i="33"/>
  <c r="AUO110" i="33"/>
  <c r="AUN110" i="33"/>
  <c r="AUM110" i="33"/>
  <c r="AUL110" i="33"/>
  <c r="AUK110" i="33"/>
  <c r="AUJ110" i="33"/>
  <c r="AUI110" i="33"/>
  <c r="AUH110" i="33"/>
  <c r="AUG110" i="33"/>
  <c r="AUF110" i="33"/>
  <c r="AUE110" i="33"/>
  <c r="AUD110" i="33"/>
  <c r="AUC110" i="33"/>
  <c r="AUB110" i="33"/>
  <c r="AUA110" i="33"/>
  <c r="ATZ110" i="33"/>
  <c r="ATY110" i="33"/>
  <c r="ATX110" i="33"/>
  <c r="ATW110" i="33"/>
  <c r="ATV110" i="33"/>
  <c r="ATU110" i="33"/>
  <c r="ATT110" i="33"/>
  <c r="ATS110" i="33"/>
  <c r="ATR110" i="33"/>
  <c r="ATQ110" i="33"/>
  <c r="ATP110" i="33"/>
  <c r="ATO110" i="33"/>
  <c r="ATN110" i="33"/>
  <c r="ATM110" i="33"/>
  <c r="ATL110" i="33"/>
  <c r="ATK110" i="33"/>
  <c r="ATJ110" i="33"/>
  <c r="ATI110" i="33"/>
  <c r="ATH110" i="33"/>
  <c r="ATG110" i="33"/>
  <c r="ATF110" i="33"/>
  <c r="ATE110" i="33"/>
  <c r="ATD110" i="33"/>
  <c r="ATC110" i="33"/>
  <c r="ATB110" i="33"/>
  <c r="ATA110" i="33"/>
  <c r="ASZ110" i="33"/>
  <c r="ASY110" i="33"/>
  <c r="ASX110" i="33"/>
  <c r="ASW110" i="33"/>
  <c r="ASV110" i="33"/>
  <c r="ASU110" i="33"/>
  <c r="AST110" i="33"/>
  <c r="ASS110" i="33"/>
  <c r="ASR110" i="33"/>
  <c r="ASQ110" i="33"/>
  <c r="ASP110" i="33"/>
  <c r="ASO110" i="33"/>
  <c r="ASN110" i="33"/>
  <c r="ASM110" i="33"/>
  <c r="ASL110" i="33"/>
  <c r="ASK110" i="33"/>
  <c r="ASJ110" i="33"/>
  <c r="ASI110" i="33"/>
  <c r="ASH110" i="33"/>
  <c r="ASG110" i="33"/>
  <c r="ASF110" i="33"/>
  <c r="ASE110" i="33"/>
  <c r="ASD110" i="33"/>
  <c r="ASB110" i="33"/>
  <c r="ASA110" i="33"/>
  <c r="ARZ110" i="33"/>
  <c r="ART110" i="33"/>
  <c r="ARR110" i="33"/>
  <c r="ARQ110" i="33"/>
  <c r="ARP110" i="33"/>
  <c r="ARN110" i="33"/>
  <c r="ARM110" i="33"/>
  <c r="ARL110" i="33"/>
  <c r="ARJ110" i="33"/>
  <c r="ARI110" i="33"/>
  <c r="ARG110" i="33"/>
  <c r="ARF110" i="33"/>
  <c r="AXI109" i="33"/>
  <c r="AXG109" i="33"/>
  <c r="AXE109" i="33"/>
  <c r="AXC109" i="33"/>
  <c r="AXB109" i="33"/>
  <c r="AXA109" i="33"/>
  <c r="AWY109" i="33"/>
  <c r="AWW109" i="33"/>
  <c r="AWU109" i="33"/>
  <c r="AWS109" i="33"/>
  <c r="AWR109" i="33"/>
  <c r="AWQ109" i="33"/>
  <c r="AWP109" i="33"/>
  <c r="AWO109" i="33"/>
  <c r="AWN109" i="33"/>
  <c r="AWM109" i="33"/>
  <c r="AWL109" i="33"/>
  <c r="AWK109" i="33"/>
  <c r="AWJ109" i="33"/>
  <c r="AWI109" i="33"/>
  <c r="AWH109" i="33"/>
  <c r="AWF109" i="33"/>
  <c r="AWE109" i="33"/>
  <c r="AWC109" i="33"/>
  <c r="AWB109" i="33"/>
  <c r="AVZ109" i="33"/>
  <c r="AVY109" i="33"/>
  <c r="AVX109" i="33"/>
  <c r="AVW109" i="33"/>
  <c r="AVU109" i="33"/>
  <c r="AVT109" i="33"/>
  <c r="AVR109" i="33"/>
  <c r="AVQ109" i="33"/>
  <c r="AVO109" i="33"/>
  <c r="AVN109" i="33"/>
  <c r="AVL109" i="33"/>
  <c r="AVK109" i="33"/>
  <c r="AVJ109" i="33"/>
  <c r="AVI109" i="33"/>
  <c r="AVH109" i="33"/>
  <c r="AVG109" i="33"/>
  <c r="AVF109" i="33"/>
  <c r="AVD109" i="33"/>
  <c r="AVC109" i="33"/>
  <c r="AVB109" i="33"/>
  <c r="AVA109" i="33"/>
  <c r="AUZ109" i="33"/>
  <c r="AUY109" i="33"/>
  <c r="AUX109" i="33"/>
  <c r="AUW109" i="33"/>
  <c r="AUV109" i="33"/>
  <c r="AUU109" i="33"/>
  <c r="AUT109" i="33"/>
  <c r="AUS109" i="33"/>
  <c r="AUR109" i="33"/>
  <c r="AUQ109" i="33"/>
  <c r="AUP109" i="33"/>
  <c r="AUO109" i="33"/>
  <c r="AUN109" i="33"/>
  <c r="AUM109" i="33"/>
  <c r="AUL109" i="33"/>
  <c r="AUK109" i="33"/>
  <c r="AUJ109" i="33"/>
  <c r="AUI109" i="33"/>
  <c r="AUH109" i="33"/>
  <c r="AUG109" i="33"/>
  <c r="AUF109" i="33"/>
  <c r="AUE109" i="33"/>
  <c r="AUD109" i="33"/>
  <c r="AUC109" i="33"/>
  <c r="AUB109" i="33"/>
  <c r="AUA109" i="33"/>
  <c r="ATZ109" i="33"/>
  <c r="ATY109" i="33"/>
  <c r="ATX109" i="33"/>
  <c r="ATW109" i="33"/>
  <c r="ATV109" i="33"/>
  <c r="ATU109" i="33"/>
  <c r="ATT109" i="33"/>
  <c r="ATS109" i="33"/>
  <c r="ATR109" i="33"/>
  <c r="ATQ109" i="33"/>
  <c r="ATP109" i="33"/>
  <c r="ATO109" i="33"/>
  <c r="ATN109" i="33"/>
  <c r="ATM109" i="33"/>
  <c r="ATL109" i="33"/>
  <c r="ATK109" i="33"/>
  <c r="ATJ109" i="33"/>
  <c r="ATI109" i="33"/>
  <c r="ATH109" i="33"/>
  <c r="ATG109" i="33"/>
  <c r="ATF109" i="33"/>
  <c r="ATE109" i="33"/>
  <c r="ATD109" i="33"/>
  <c r="ATC109" i="33"/>
  <c r="ATB109" i="33"/>
  <c r="ATA109" i="33"/>
  <c r="ASZ109" i="33"/>
  <c r="ASY109" i="33"/>
  <c r="ASX109" i="33"/>
  <c r="ASW109" i="33"/>
  <c r="ASV109" i="33"/>
  <c r="ASU109" i="33"/>
  <c r="AST109" i="33"/>
  <c r="ASS109" i="33"/>
  <c r="ASR109" i="33"/>
  <c r="ASQ109" i="33"/>
  <c r="ASP109" i="33"/>
  <c r="ASO109" i="33"/>
  <c r="ASN109" i="33"/>
  <c r="ASM109" i="33"/>
  <c r="ASL109" i="33"/>
  <c r="ASK109" i="33"/>
  <c r="ASJ109" i="33"/>
  <c r="ASI109" i="33"/>
  <c r="ASH109" i="33"/>
  <c r="ASG109" i="33"/>
  <c r="ASF109" i="33"/>
  <c r="ASE109" i="33"/>
  <c r="ASD109" i="33"/>
  <c r="ASB109" i="33"/>
  <c r="ASA109" i="33"/>
  <c r="ARZ109" i="33"/>
  <c r="ART109" i="33"/>
  <c r="ARR109" i="33"/>
  <c r="ARQ109" i="33"/>
  <c r="ARP109" i="33"/>
  <c r="ARN109" i="33"/>
  <c r="ARM109" i="33"/>
  <c r="ARL109" i="33"/>
  <c r="ARJ109" i="33"/>
  <c r="ARI109" i="33"/>
  <c r="ARG109" i="33"/>
  <c r="ARF109" i="33"/>
  <c r="AXI108" i="33"/>
  <c r="AXG108" i="33"/>
  <c r="AXE108" i="33"/>
  <c r="AXC108" i="33"/>
  <c r="AXB108" i="33"/>
  <c r="AXA108" i="33"/>
  <c r="AWY108" i="33"/>
  <c r="AWW108" i="33"/>
  <c r="AWU108" i="33"/>
  <c r="AWS108" i="33"/>
  <c r="AWR108" i="33"/>
  <c r="AWQ108" i="33"/>
  <c r="AWP108" i="33"/>
  <c r="AWO108" i="33"/>
  <c r="AWN108" i="33"/>
  <c r="AWM108" i="33"/>
  <c r="AWL108" i="33"/>
  <c r="AWK108" i="33"/>
  <c r="AWJ108" i="33"/>
  <c r="AWI108" i="33"/>
  <c r="AWH108" i="33"/>
  <c r="AWF108" i="33"/>
  <c r="AWE108" i="33"/>
  <c r="AWC108" i="33"/>
  <c r="AWB108" i="33"/>
  <c r="AVZ108" i="33"/>
  <c r="AVY108" i="33"/>
  <c r="AVX108" i="33"/>
  <c r="AVW108" i="33"/>
  <c r="AVU108" i="33"/>
  <c r="AVT108" i="33"/>
  <c r="AVR108" i="33"/>
  <c r="AVQ108" i="33"/>
  <c r="AVO108" i="33"/>
  <c r="AVN108" i="33"/>
  <c r="AVL108" i="33"/>
  <c r="AVK108" i="33"/>
  <c r="AVJ108" i="33"/>
  <c r="AVI108" i="33"/>
  <c r="AVH108" i="33"/>
  <c r="AVG108" i="33"/>
  <c r="AVF108" i="33"/>
  <c r="AVD108" i="33"/>
  <c r="AVC108" i="33"/>
  <c r="AVB108" i="33"/>
  <c r="AVA108" i="33"/>
  <c r="AUZ108" i="33"/>
  <c r="AUY108" i="33"/>
  <c r="AUX108" i="33"/>
  <c r="AUW108" i="33"/>
  <c r="AUV108" i="33"/>
  <c r="AUU108" i="33"/>
  <c r="AUT108" i="33"/>
  <c r="AUS108" i="33"/>
  <c r="AUR108" i="33"/>
  <c r="AUQ108" i="33"/>
  <c r="AUP108" i="33"/>
  <c r="AUO108" i="33"/>
  <c r="AUN108" i="33"/>
  <c r="AUM108" i="33"/>
  <c r="AUL108" i="33"/>
  <c r="AUK108" i="33"/>
  <c r="AUJ108" i="33"/>
  <c r="AUI108" i="33"/>
  <c r="AUH108" i="33"/>
  <c r="AUG108" i="33"/>
  <c r="AUF108" i="33"/>
  <c r="AUE108" i="33"/>
  <c r="AUD108" i="33"/>
  <c r="AUC108" i="33"/>
  <c r="AUB108" i="33"/>
  <c r="AUA108" i="33"/>
  <c r="ATZ108" i="33"/>
  <c r="ATY108" i="33"/>
  <c r="ATX108" i="33"/>
  <c r="ATW108" i="33"/>
  <c r="ATV108" i="33"/>
  <c r="ATU108" i="33"/>
  <c r="ATT108" i="33"/>
  <c r="ATS108" i="33"/>
  <c r="ATR108" i="33"/>
  <c r="ATQ108" i="33"/>
  <c r="ATP108" i="33"/>
  <c r="ATO108" i="33"/>
  <c r="ATN108" i="33"/>
  <c r="ATM108" i="33"/>
  <c r="ATL108" i="33"/>
  <c r="ATK108" i="33"/>
  <c r="ATJ108" i="33"/>
  <c r="ATI108" i="33"/>
  <c r="ATH108" i="33"/>
  <c r="ATG108" i="33"/>
  <c r="ATF108" i="33"/>
  <c r="ATE108" i="33"/>
  <c r="ATD108" i="33"/>
  <c r="ATC108" i="33"/>
  <c r="ATB108" i="33"/>
  <c r="ATA108" i="33"/>
  <c r="ASZ108" i="33"/>
  <c r="ASY108" i="33"/>
  <c r="ASX108" i="33"/>
  <c r="ASW108" i="33"/>
  <c r="ASV108" i="33"/>
  <c r="ASU108" i="33"/>
  <c r="AST108" i="33"/>
  <c r="ASS108" i="33"/>
  <c r="ASR108" i="33"/>
  <c r="ASQ108" i="33"/>
  <c r="ASP108" i="33"/>
  <c r="ASO108" i="33"/>
  <c r="ASN108" i="33"/>
  <c r="ASM108" i="33"/>
  <c r="ASL108" i="33"/>
  <c r="ASK108" i="33"/>
  <c r="ASJ108" i="33"/>
  <c r="ASI108" i="33"/>
  <c r="ASH108" i="33"/>
  <c r="ASG108" i="33"/>
  <c r="ASF108" i="33"/>
  <c r="ASE108" i="33"/>
  <c r="ASD108" i="33"/>
  <c r="ASB108" i="33"/>
  <c r="ASA108" i="33"/>
  <c r="ARZ108" i="33"/>
  <c r="ART108" i="33"/>
  <c r="ARR108" i="33"/>
  <c r="ARQ108" i="33"/>
  <c r="ARP108" i="33"/>
  <c r="ARN108" i="33"/>
  <c r="ARM108" i="33"/>
  <c r="ARL108" i="33"/>
  <c r="ARJ108" i="33"/>
  <c r="ARI108" i="33"/>
  <c r="ARG108" i="33"/>
  <c r="ARF108" i="33"/>
  <c r="AXI107" i="33"/>
  <c r="AXG107" i="33"/>
  <c r="AXE107" i="33"/>
  <c r="AXC107" i="33"/>
  <c r="AXB107" i="33"/>
  <c r="AXA107" i="33"/>
  <c r="AWY107" i="33"/>
  <c r="AWW107" i="33"/>
  <c r="AWU107" i="33"/>
  <c r="AWS107" i="33"/>
  <c r="AWR107" i="33"/>
  <c r="AWQ107" i="33"/>
  <c r="AWP107" i="33"/>
  <c r="AWO107" i="33"/>
  <c r="AWN107" i="33"/>
  <c r="AWM107" i="33"/>
  <c r="AWL107" i="33"/>
  <c r="AWK107" i="33"/>
  <c r="AWJ107" i="33"/>
  <c r="AWI107" i="33"/>
  <c r="AWH107" i="33"/>
  <c r="AWF107" i="33"/>
  <c r="AWE107" i="33"/>
  <c r="AWC107" i="33"/>
  <c r="AWB107" i="33"/>
  <c r="AVZ107" i="33"/>
  <c r="AVY107" i="33"/>
  <c r="AVX107" i="33"/>
  <c r="AVW107" i="33"/>
  <c r="AVU107" i="33"/>
  <c r="AVT107" i="33"/>
  <c r="AVR107" i="33"/>
  <c r="AVQ107" i="33"/>
  <c r="AVO107" i="33"/>
  <c r="AVN107" i="33"/>
  <c r="AVL107" i="33"/>
  <c r="AVK107" i="33"/>
  <c r="AVJ107" i="33"/>
  <c r="AVI107" i="33"/>
  <c r="AVH107" i="33"/>
  <c r="AVG107" i="33"/>
  <c r="AVF107" i="33"/>
  <c r="AVD107" i="33"/>
  <c r="AVC107" i="33"/>
  <c r="AVB107" i="33"/>
  <c r="AVA107" i="33"/>
  <c r="AUZ107" i="33"/>
  <c r="AUY107" i="33"/>
  <c r="AUX107" i="33"/>
  <c r="AUW107" i="33"/>
  <c r="AUV107" i="33"/>
  <c r="AUU107" i="33"/>
  <c r="AUT107" i="33"/>
  <c r="AUS107" i="33"/>
  <c r="AUR107" i="33"/>
  <c r="AUQ107" i="33"/>
  <c r="AUP107" i="33"/>
  <c r="AUO107" i="33"/>
  <c r="AUN107" i="33"/>
  <c r="AUM107" i="33"/>
  <c r="AUL107" i="33"/>
  <c r="AUK107" i="33"/>
  <c r="AUJ107" i="33"/>
  <c r="AUI107" i="33"/>
  <c r="AUH107" i="33"/>
  <c r="AUG107" i="33"/>
  <c r="AUF107" i="33"/>
  <c r="AUE107" i="33"/>
  <c r="AUD107" i="33"/>
  <c r="AUC107" i="33"/>
  <c r="AUB107" i="33"/>
  <c r="AUA107" i="33"/>
  <c r="ATZ107" i="33"/>
  <c r="ATY107" i="33"/>
  <c r="ATX107" i="33"/>
  <c r="ATW107" i="33"/>
  <c r="ATV107" i="33"/>
  <c r="ATU107" i="33"/>
  <c r="ATT107" i="33"/>
  <c r="ATS107" i="33"/>
  <c r="ATR107" i="33"/>
  <c r="ATQ107" i="33"/>
  <c r="ATP107" i="33"/>
  <c r="ATO107" i="33"/>
  <c r="ATN107" i="33"/>
  <c r="ATM107" i="33"/>
  <c r="ATL107" i="33"/>
  <c r="ATK107" i="33"/>
  <c r="ATJ107" i="33"/>
  <c r="ATI107" i="33"/>
  <c r="ATH107" i="33"/>
  <c r="ATG107" i="33"/>
  <c r="ATF107" i="33"/>
  <c r="ATE107" i="33"/>
  <c r="ATD107" i="33"/>
  <c r="ATC107" i="33"/>
  <c r="ATB107" i="33"/>
  <c r="ATA107" i="33"/>
  <c r="ASZ107" i="33"/>
  <c r="ASY107" i="33"/>
  <c r="ASX107" i="33"/>
  <c r="ASW107" i="33"/>
  <c r="ASV107" i="33"/>
  <c r="ASU107" i="33"/>
  <c r="AST107" i="33"/>
  <c r="ASS107" i="33"/>
  <c r="ASR107" i="33"/>
  <c r="ASQ107" i="33"/>
  <c r="ASP107" i="33"/>
  <c r="ASO107" i="33"/>
  <c r="ASN107" i="33"/>
  <c r="ASM107" i="33"/>
  <c r="ASL107" i="33"/>
  <c r="ASK107" i="33"/>
  <c r="ASJ107" i="33"/>
  <c r="ASI107" i="33"/>
  <c r="ASH107" i="33"/>
  <c r="ASG107" i="33"/>
  <c r="ASF107" i="33"/>
  <c r="ASE107" i="33"/>
  <c r="ASD107" i="33"/>
  <c r="ASB107" i="33"/>
  <c r="ASA107" i="33"/>
  <c r="ARZ107" i="33"/>
  <c r="ART107" i="33"/>
  <c r="ARR107" i="33"/>
  <c r="ARQ107" i="33"/>
  <c r="ARP107" i="33"/>
  <c r="ARN107" i="33"/>
  <c r="ARM107" i="33"/>
  <c r="ARL107" i="33"/>
  <c r="ARJ107" i="33"/>
  <c r="ARI107" i="33"/>
  <c r="ARG107" i="33"/>
  <c r="ARF107" i="33"/>
  <c r="AXI106" i="33"/>
  <c r="AXG106" i="33"/>
  <c r="AXE106" i="33"/>
  <c r="AXC106" i="33"/>
  <c r="AXB106" i="33"/>
  <c r="AXA106" i="33"/>
  <c r="AWY106" i="33"/>
  <c r="AWW106" i="33"/>
  <c r="AWU106" i="33"/>
  <c r="AWS106" i="33"/>
  <c r="AWR106" i="33"/>
  <c r="AWQ106" i="33"/>
  <c r="AWP106" i="33"/>
  <c r="AWO106" i="33"/>
  <c r="AWN106" i="33"/>
  <c r="AWM106" i="33"/>
  <c r="AWL106" i="33"/>
  <c r="AWK106" i="33"/>
  <c r="AWJ106" i="33"/>
  <c r="AWI106" i="33"/>
  <c r="AWH106" i="33"/>
  <c r="AWF106" i="33"/>
  <c r="AWE106" i="33"/>
  <c r="AWC106" i="33"/>
  <c r="AWB106" i="33"/>
  <c r="AVZ106" i="33"/>
  <c r="AVY106" i="33"/>
  <c r="AVX106" i="33"/>
  <c r="AVW106" i="33"/>
  <c r="AVU106" i="33"/>
  <c r="AVT106" i="33"/>
  <c r="AVR106" i="33"/>
  <c r="AVQ106" i="33"/>
  <c r="AVO106" i="33"/>
  <c r="AVN106" i="33"/>
  <c r="AVL106" i="33"/>
  <c r="AVK106" i="33"/>
  <c r="AVJ106" i="33"/>
  <c r="AVI106" i="33"/>
  <c r="AVH106" i="33"/>
  <c r="AVG106" i="33"/>
  <c r="AVF106" i="33"/>
  <c r="AVD106" i="33"/>
  <c r="AVC106" i="33"/>
  <c r="AVB106" i="33"/>
  <c r="AVA106" i="33"/>
  <c r="AUZ106" i="33"/>
  <c r="AUY106" i="33"/>
  <c r="AUX106" i="33"/>
  <c r="AUW106" i="33"/>
  <c r="AUV106" i="33"/>
  <c r="AUU106" i="33"/>
  <c r="AUT106" i="33"/>
  <c r="AUS106" i="33"/>
  <c r="AUR106" i="33"/>
  <c r="AUQ106" i="33"/>
  <c r="AUP106" i="33"/>
  <c r="AUO106" i="33"/>
  <c r="AUN106" i="33"/>
  <c r="AUM106" i="33"/>
  <c r="AUL106" i="33"/>
  <c r="AUK106" i="33"/>
  <c r="AUJ106" i="33"/>
  <c r="AUI106" i="33"/>
  <c r="AUH106" i="33"/>
  <c r="AUG106" i="33"/>
  <c r="AUF106" i="33"/>
  <c r="AUE106" i="33"/>
  <c r="AUD106" i="33"/>
  <c r="AUC106" i="33"/>
  <c r="AUB106" i="33"/>
  <c r="AUA106" i="33"/>
  <c r="ATZ106" i="33"/>
  <c r="ATY106" i="33"/>
  <c r="ATX106" i="33"/>
  <c r="ATW106" i="33"/>
  <c r="ATV106" i="33"/>
  <c r="ATU106" i="33"/>
  <c r="ATT106" i="33"/>
  <c r="ATS106" i="33"/>
  <c r="ATR106" i="33"/>
  <c r="ATQ106" i="33"/>
  <c r="ATP106" i="33"/>
  <c r="ATO106" i="33"/>
  <c r="ATN106" i="33"/>
  <c r="ATM106" i="33"/>
  <c r="ATL106" i="33"/>
  <c r="ATK106" i="33"/>
  <c r="ATJ106" i="33"/>
  <c r="ATI106" i="33"/>
  <c r="ATH106" i="33"/>
  <c r="ATG106" i="33"/>
  <c r="ATF106" i="33"/>
  <c r="ATE106" i="33"/>
  <c r="ATD106" i="33"/>
  <c r="ATC106" i="33"/>
  <c r="ATB106" i="33"/>
  <c r="ATA106" i="33"/>
  <c r="ASZ106" i="33"/>
  <c r="ASY106" i="33"/>
  <c r="ASX106" i="33"/>
  <c r="ASW106" i="33"/>
  <c r="ASV106" i="33"/>
  <c r="ASU106" i="33"/>
  <c r="AST106" i="33"/>
  <c r="ASS106" i="33"/>
  <c r="ASR106" i="33"/>
  <c r="ASQ106" i="33"/>
  <c r="ASP106" i="33"/>
  <c r="ASO106" i="33"/>
  <c r="ASN106" i="33"/>
  <c r="ASM106" i="33"/>
  <c r="ASL106" i="33"/>
  <c r="ASK106" i="33"/>
  <c r="ASJ106" i="33"/>
  <c r="ASI106" i="33"/>
  <c r="ASH106" i="33"/>
  <c r="ASG106" i="33"/>
  <c r="ASF106" i="33"/>
  <c r="ASE106" i="33"/>
  <c r="ASD106" i="33"/>
  <c r="ASB106" i="33"/>
  <c r="ASA106" i="33"/>
  <c r="ARZ106" i="33"/>
  <c r="ART106" i="33"/>
  <c r="ARR106" i="33"/>
  <c r="ARQ106" i="33"/>
  <c r="ARP106" i="33"/>
  <c r="ARN106" i="33"/>
  <c r="ARM106" i="33"/>
  <c r="ARL106" i="33"/>
  <c r="ARJ106" i="33"/>
  <c r="ARI106" i="33"/>
  <c r="ARG106" i="33"/>
  <c r="ARF106" i="33"/>
  <c r="AXI105" i="33"/>
  <c r="AXG105" i="33"/>
  <c r="AXE105" i="33"/>
  <c r="AXC105" i="33"/>
  <c r="AXB105" i="33"/>
  <c r="AXA105" i="33"/>
  <c r="AWY105" i="33"/>
  <c r="AWW105" i="33"/>
  <c r="AWU105" i="33"/>
  <c r="AWS105" i="33"/>
  <c r="AWR105" i="33"/>
  <c r="AWQ105" i="33"/>
  <c r="AWP105" i="33"/>
  <c r="AWO105" i="33"/>
  <c r="AWN105" i="33"/>
  <c r="AWM105" i="33"/>
  <c r="AWL105" i="33"/>
  <c r="AWK105" i="33"/>
  <c r="AWJ105" i="33"/>
  <c r="AWI105" i="33"/>
  <c r="AWH105" i="33"/>
  <c r="AWF105" i="33"/>
  <c r="AWE105" i="33"/>
  <c r="AWC105" i="33"/>
  <c r="AWB105" i="33"/>
  <c r="AVZ105" i="33"/>
  <c r="AVY105" i="33"/>
  <c r="AVX105" i="33"/>
  <c r="AVW105" i="33"/>
  <c r="AVU105" i="33"/>
  <c r="AVT105" i="33"/>
  <c r="AVR105" i="33"/>
  <c r="AVQ105" i="33"/>
  <c r="AVO105" i="33"/>
  <c r="AVN105" i="33"/>
  <c r="AVL105" i="33"/>
  <c r="AVK105" i="33"/>
  <c r="AVJ105" i="33"/>
  <c r="AVI105" i="33"/>
  <c r="AVH105" i="33"/>
  <c r="AVG105" i="33"/>
  <c r="AVF105" i="33"/>
  <c r="AVD105" i="33"/>
  <c r="AVC105" i="33"/>
  <c r="AVB105" i="33"/>
  <c r="AVA105" i="33"/>
  <c r="AUZ105" i="33"/>
  <c r="AUY105" i="33"/>
  <c r="AUX105" i="33"/>
  <c r="AUW105" i="33"/>
  <c r="AUV105" i="33"/>
  <c r="AUU105" i="33"/>
  <c r="AUT105" i="33"/>
  <c r="AUS105" i="33"/>
  <c r="AUR105" i="33"/>
  <c r="AUQ105" i="33"/>
  <c r="AUP105" i="33"/>
  <c r="AUO105" i="33"/>
  <c r="AUN105" i="33"/>
  <c r="AUM105" i="33"/>
  <c r="AUL105" i="33"/>
  <c r="AUK105" i="33"/>
  <c r="AUJ105" i="33"/>
  <c r="AUI105" i="33"/>
  <c r="AUH105" i="33"/>
  <c r="AUG105" i="33"/>
  <c r="AUF105" i="33"/>
  <c r="AUE105" i="33"/>
  <c r="AUD105" i="33"/>
  <c r="AUC105" i="33"/>
  <c r="AUB105" i="33"/>
  <c r="AUA105" i="33"/>
  <c r="ATZ105" i="33"/>
  <c r="ATY105" i="33"/>
  <c r="ATX105" i="33"/>
  <c r="ATW105" i="33"/>
  <c r="ATV105" i="33"/>
  <c r="ATU105" i="33"/>
  <c r="ATT105" i="33"/>
  <c r="ATS105" i="33"/>
  <c r="ATR105" i="33"/>
  <c r="ATQ105" i="33"/>
  <c r="ATP105" i="33"/>
  <c r="ATO105" i="33"/>
  <c r="ATN105" i="33"/>
  <c r="ATM105" i="33"/>
  <c r="ATL105" i="33"/>
  <c r="ATK105" i="33"/>
  <c r="ATJ105" i="33"/>
  <c r="ATI105" i="33"/>
  <c r="ATH105" i="33"/>
  <c r="ATG105" i="33"/>
  <c r="ATF105" i="33"/>
  <c r="ATE105" i="33"/>
  <c r="ATD105" i="33"/>
  <c r="ATC105" i="33"/>
  <c r="ATB105" i="33"/>
  <c r="ATA105" i="33"/>
  <c r="ASZ105" i="33"/>
  <c r="ASY105" i="33"/>
  <c r="ASX105" i="33"/>
  <c r="ASW105" i="33"/>
  <c r="ASV105" i="33"/>
  <c r="ASU105" i="33"/>
  <c r="AST105" i="33"/>
  <c r="ASS105" i="33"/>
  <c r="ASR105" i="33"/>
  <c r="ASQ105" i="33"/>
  <c r="ASP105" i="33"/>
  <c r="ASO105" i="33"/>
  <c r="ASN105" i="33"/>
  <c r="ASM105" i="33"/>
  <c r="ASL105" i="33"/>
  <c r="ASK105" i="33"/>
  <c r="ASJ105" i="33"/>
  <c r="ASI105" i="33"/>
  <c r="ASH105" i="33"/>
  <c r="ASG105" i="33"/>
  <c r="ASF105" i="33"/>
  <c r="ASE105" i="33"/>
  <c r="ASD105" i="33"/>
  <c r="ASB105" i="33"/>
  <c r="ASA105" i="33"/>
  <c r="ARZ105" i="33"/>
  <c r="ART105" i="33"/>
  <c r="ARR105" i="33"/>
  <c r="ARQ105" i="33"/>
  <c r="ARP105" i="33"/>
  <c r="ARN105" i="33"/>
  <c r="ARM105" i="33"/>
  <c r="ARL105" i="33"/>
  <c r="ARJ105" i="33"/>
  <c r="ARI105" i="33"/>
  <c r="ARG105" i="33"/>
  <c r="ARF105" i="33"/>
  <c r="ARE94" i="33"/>
  <c r="ARE93" i="33"/>
  <c r="ARE92" i="33"/>
  <c r="AXH91" i="33"/>
  <c r="AXF91" i="33"/>
  <c r="AXD91" i="33"/>
  <c r="AWZ91" i="33"/>
  <c r="AWX91" i="33"/>
  <c r="AWV91" i="33"/>
  <c r="AWT91" i="33"/>
  <c r="AWG91" i="33"/>
  <c r="AWD91" i="33"/>
  <c r="AWA91" i="33"/>
  <c r="AVV91" i="33"/>
  <c r="AVS91" i="33"/>
  <c r="AVP91" i="33"/>
  <c r="AVM91" i="33"/>
  <c r="AVE91" i="33"/>
  <c r="ASC91" i="33"/>
  <c r="ARY91" i="33"/>
  <c r="ARU91" i="33"/>
  <c r="ARS91" i="33"/>
  <c r="ARO91" i="33"/>
  <c r="ARK91" i="33"/>
  <c r="ARH91" i="33"/>
  <c r="ARE91" i="33"/>
  <c r="ARC91" i="33"/>
  <c r="AQU91" i="33"/>
  <c r="AXH90" i="33"/>
  <c r="AXF90" i="33"/>
  <c r="AXD90" i="33"/>
  <c r="AWZ90" i="33"/>
  <c r="AWX90" i="33"/>
  <c r="AWV90" i="33"/>
  <c r="AWT90" i="33"/>
  <c r="AWG90" i="33"/>
  <c r="AWD90" i="33"/>
  <c r="AWA90" i="33"/>
  <c r="AVV90" i="33"/>
  <c r="AVS90" i="33"/>
  <c r="AVP90" i="33"/>
  <c r="AVM90" i="33"/>
  <c r="AVE90" i="33"/>
  <c r="ASC90" i="33"/>
  <c r="ARY90" i="33"/>
  <c r="ARU90" i="33"/>
  <c r="ARS90" i="33"/>
  <c r="ARO90" i="33"/>
  <c r="ARK90" i="33"/>
  <c r="ARH90" i="33"/>
  <c r="ARE90" i="33"/>
  <c r="ARC90" i="33"/>
  <c r="AQU90" i="33"/>
  <c r="AXH89" i="33"/>
  <c r="AXF89" i="33"/>
  <c r="AXD89" i="33"/>
  <c r="AWZ89" i="33"/>
  <c r="AWX89" i="33"/>
  <c r="AWV89" i="33"/>
  <c r="AWT89" i="33"/>
  <c r="AWG89" i="33"/>
  <c r="AWD89" i="33"/>
  <c r="AWA89" i="33"/>
  <c r="AVV89" i="33"/>
  <c r="AVS89" i="33"/>
  <c r="AVP89" i="33"/>
  <c r="AVM89" i="33"/>
  <c r="AVE89" i="33"/>
  <c r="ASC89" i="33"/>
  <c r="ARY89" i="33"/>
  <c r="ARU89" i="33"/>
  <c r="ARS89" i="33"/>
  <c r="ARO89" i="33"/>
  <c r="ARK89" i="33"/>
  <c r="ARH89" i="33"/>
  <c r="ARE89" i="33"/>
  <c r="ARC89" i="33"/>
  <c r="AQU89" i="33"/>
  <c r="AXH88" i="33"/>
  <c r="AXF88" i="33"/>
  <c r="AXD88" i="33"/>
  <c r="AWZ88" i="33"/>
  <c r="AWX88" i="33"/>
  <c r="AWV88" i="33"/>
  <c r="AWT88" i="33"/>
  <c r="AWG88" i="33"/>
  <c r="AWD88" i="33"/>
  <c r="AWA88" i="33"/>
  <c r="AVV88" i="33"/>
  <c r="AVS88" i="33"/>
  <c r="AVP88" i="33"/>
  <c r="AVM88" i="33"/>
  <c r="AVE88" i="33"/>
  <c r="ASC88" i="33"/>
  <c r="ARY88" i="33"/>
  <c r="ARU88" i="33"/>
  <c r="ARS88" i="33"/>
  <c r="ARO88" i="33"/>
  <c r="ARK88" i="33"/>
  <c r="ARH88" i="33"/>
  <c r="ARE88" i="33"/>
  <c r="ARC88" i="33"/>
  <c r="AQU88" i="33"/>
  <c r="AXH87" i="33"/>
  <c r="AXF87" i="33"/>
  <c r="AXD87" i="33"/>
  <c r="AWZ87" i="33"/>
  <c r="AWX87" i="33"/>
  <c r="AWV87" i="33"/>
  <c r="AWT87" i="33"/>
  <c r="AWG87" i="33"/>
  <c r="AWD87" i="33"/>
  <c r="AWA87" i="33"/>
  <c r="AVV87" i="33"/>
  <c r="AVS87" i="33"/>
  <c r="AVP87" i="33"/>
  <c r="AVM87" i="33"/>
  <c r="AVE87" i="33"/>
  <c r="ASC87" i="33"/>
  <c r="ARY87" i="33"/>
  <c r="ARU87" i="33"/>
  <c r="ARO87" i="33"/>
  <c r="ARK87" i="33"/>
  <c r="ARH87" i="33"/>
  <c r="ARE87" i="33"/>
  <c r="ARC87" i="33"/>
  <c r="AQU87" i="33"/>
  <c r="AXH86" i="33"/>
  <c r="AXF86" i="33"/>
  <c r="AXD86" i="33"/>
  <c r="AWZ86" i="33"/>
  <c r="AWX86" i="33"/>
  <c r="AWV86" i="33"/>
  <c r="AWT86" i="33"/>
  <c r="AWG86" i="33"/>
  <c r="AWD86" i="33"/>
  <c r="AWA86" i="33"/>
  <c r="AVV86" i="33"/>
  <c r="AVS86" i="33"/>
  <c r="AVP86" i="33"/>
  <c r="AVM86" i="33"/>
  <c r="AVE86" i="33"/>
  <c r="ASC86" i="33"/>
  <c r="ARY86" i="33"/>
  <c r="ARU86" i="33"/>
  <c r="ARO86" i="33"/>
  <c r="ARK86" i="33"/>
  <c r="ARH86" i="33"/>
  <c r="ARE86" i="33"/>
  <c r="ARC86" i="33"/>
  <c r="AQU86" i="33"/>
  <c r="AXH85" i="33"/>
  <c r="AXF85" i="33"/>
  <c r="AXD85" i="33"/>
  <c r="AWZ85" i="33"/>
  <c r="AWX85" i="33"/>
  <c r="AWV85" i="33"/>
  <c r="AWT85" i="33"/>
  <c r="AWG85" i="33"/>
  <c r="AWD85" i="33"/>
  <c r="AWA85" i="33"/>
  <c r="AVV85" i="33"/>
  <c r="AVS85" i="33"/>
  <c r="AVP85" i="33"/>
  <c r="AVM85" i="33"/>
  <c r="AVE85" i="33"/>
  <c r="ASC85" i="33"/>
  <c r="ARY85" i="33"/>
  <c r="ARU85" i="33"/>
  <c r="ARS85" i="33"/>
  <c r="ARO85" i="33"/>
  <c r="ARK85" i="33"/>
  <c r="ARH85" i="33"/>
  <c r="ARE85" i="33"/>
  <c r="ARC85" i="33"/>
  <c r="AQU85" i="33"/>
  <c r="AXH84" i="33"/>
  <c r="AXF84" i="33"/>
  <c r="AXD84" i="33"/>
  <c r="AWZ84" i="33"/>
  <c r="AWX84" i="33"/>
  <c r="AWV84" i="33"/>
  <c r="AWT84" i="33"/>
  <c r="AWG84" i="33"/>
  <c r="AWD84" i="33"/>
  <c r="AWA84" i="33"/>
  <c r="AVV84" i="33"/>
  <c r="AVS84" i="33"/>
  <c r="AVP84" i="33"/>
  <c r="AVM84" i="33"/>
  <c r="AVE84" i="33"/>
  <c r="ASC84" i="33"/>
  <c r="ARY84" i="33"/>
  <c r="ARU84" i="33"/>
  <c r="ARS84" i="33"/>
  <c r="ARO84" i="33"/>
  <c r="ARK84" i="33"/>
  <c r="ARH84" i="33"/>
  <c r="ARE84" i="33"/>
  <c r="ARC84" i="33"/>
  <c r="AQU84" i="33"/>
  <c r="AXH83" i="33"/>
  <c r="AXF83" i="33"/>
  <c r="AXD83" i="33"/>
  <c r="AWZ83" i="33"/>
  <c r="AWX83" i="33"/>
  <c r="AWV83" i="33"/>
  <c r="AWT83" i="33"/>
  <c r="AWG83" i="33"/>
  <c r="AWD83" i="33"/>
  <c r="AWA83" i="33"/>
  <c r="AVV83" i="33"/>
  <c r="AVS83" i="33"/>
  <c r="AVP83" i="33"/>
  <c r="AVM83" i="33"/>
  <c r="AVE83" i="33"/>
  <c r="ASC83" i="33"/>
  <c r="ARY83" i="33"/>
  <c r="ARU83" i="33"/>
  <c r="ARS83" i="33"/>
  <c r="ARO83" i="33"/>
  <c r="ARK83" i="33"/>
  <c r="ARH83" i="33"/>
  <c r="ARE83" i="33"/>
  <c r="ARC83" i="33"/>
  <c r="AQU83" i="33"/>
  <c r="AXH82" i="33"/>
  <c r="AXF82" i="33"/>
  <c r="AXD82" i="33"/>
  <c r="AWZ82" i="33"/>
  <c r="AWX82" i="33"/>
  <c r="AWV82" i="33"/>
  <c r="AWT82" i="33"/>
  <c r="AWG82" i="33"/>
  <c r="AWD82" i="33"/>
  <c r="AWA82" i="33"/>
  <c r="AVV82" i="33"/>
  <c r="AVS82" i="33"/>
  <c r="AVP82" i="33"/>
  <c r="AVM82" i="33"/>
  <c r="AVE82" i="33"/>
  <c r="ASC82" i="33"/>
  <c r="ARY82" i="33"/>
  <c r="ARU82" i="33"/>
  <c r="ARS82" i="33"/>
  <c r="ARO82" i="33"/>
  <c r="ARK82" i="33"/>
  <c r="ARH82" i="33"/>
  <c r="ARE82" i="33"/>
  <c r="ARC82" i="33"/>
  <c r="AQU82" i="33"/>
  <c r="AXH81" i="33"/>
  <c r="AXF81" i="33"/>
  <c r="AXD81" i="33"/>
  <c r="AWZ81" i="33"/>
  <c r="AWX81" i="33"/>
  <c r="AWV81" i="33"/>
  <c r="AWT81" i="33"/>
  <c r="AWG81" i="33"/>
  <c r="AWD81" i="33"/>
  <c r="AWA81" i="33"/>
  <c r="AVV81" i="33"/>
  <c r="AVS81" i="33"/>
  <c r="AVP81" i="33"/>
  <c r="AVM81" i="33"/>
  <c r="AVE81" i="33"/>
  <c r="ASC81" i="33"/>
  <c r="ARY81" i="33"/>
  <c r="ARU81" i="33"/>
  <c r="ARS81" i="33"/>
  <c r="ARO81" i="33"/>
  <c r="ARK81" i="33"/>
  <c r="ARH81" i="33"/>
  <c r="ARE81" i="33"/>
  <c r="ARC81" i="33"/>
  <c r="AQU81" i="33"/>
  <c r="AXH80" i="33"/>
  <c r="AXF80" i="33"/>
  <c r="AXD80" i="33"/>
  <c r="AWZ80" i="33"/>
  <c r="AWX80" i="33"/>
  <c r="AWV80" i="33"/>
  <c r="AWT80" i="33"/>
  <c r="AWG80" i="33"/>
  <c r="AWD80" i="33"/>
  <c r="AWA80" i="33"/>
  <c r="AVV80" i="33"/>
  <c r="AVS80" i="33"/>
  <c r="AVP80" i="33"/>
  <c r="AVM80" i="33"/>
  <c r="AVE80" i="33"/>
  <c r="ASC80" i="33"/>
  <c r="ARY80" i="33"/>
  <c r="ARU80" i="33"/>
  <c r="ARS80" i="33"/>
  <c r="ARO80" i="33"/>
  <c r="ARK80" i="33"/>
  <c r="ARH80" i="33"/>
  <c r="ARE80" i="33"/>
  <c r="ARC80" i="33"/>
  <c r="AQU80" i="33"/>
  <c r="AXH79" i="33"/>
  <c r="AXF79" i="33"/>
  <c r="AXD79" i="33"/>
  <c r="AWZ79" i="33"/>
  <c r="AWX79" i="33"/>
  <c r="AWV79" i="33"/>
  <c r="AWT79" i="33"/>
  <c r="AWG79" i="33"/>
  <c r="AWD79" i="33"/>
  <c r="AWA79" i="33"/>
  <c r="AVV79" i="33"/>
  <c r="AVS79" i="33"/>
  <c r="AVP79" i="33"/>
  <c r="AVM79" i="33"/>
  <c r="AVE79" i="33"/>
  <c r="ASC79" i="33"/>
  <c r="ARY79" i="33"/>
  <c r="ARU79" i="33"/>
  <c r="ARS79" i="33"/>
  <c r="ARO79" i="33"/>
  <c r="ARK79" i="33"/>
  <c r="ARH79" i="33"/>
  <c r="ARE79" i="33"/>
  <c r="ARC79" i="33"/>
  <c r="AQU79" i="33"/>
  <c r="AXH78" i="33"/>
  <c r="AXF78" i="33"/>
  <c r="AXD78" i="33"/>
  <c r="AWZ78" i="33"/>
  <c r="AWX78" i="33"/>
  <c r="AWV78" i="33"/>
  <c r="AWT78" i="33"/>
  <c r="AWG78" i="33"/>
  <c r="AWD78" i="33"/>
  <c r="AWA78" i="33"/>
  <c r="AVV78" i="33"/>
  <c r="AVS78" i="33"/>
  <c r="AVP78" i="33"/>
  <c r="AVM78" i="33"/>
  <c r="AVE78" i="33"/>
  <c r="ASC78" i="33"/>
  <c r="ARY78" i="33"/>
  <c r="ARU78" i="33"/>
  <c r="ARS78" i="33"/>
  <c r="ARO78" i="33"/>
  <c r="ARK78" i="33"/>
  <c r="ARH78" i="33"/>
  <c r="ARE78" i="33"/>
  <c r="ARC78" i="33"/>
  <c r="AQU78" i="33"/>
  <c r="AXH77" i="33"/>
  <c r="AXF77" i="33"/>
  <c r="AXD77" i="33"/>
  <c r="AWZ77" i="33"/>
  <c r="AWX77" i="33"/>
  <c r="AWV77" i="33"/>
  <c r="AWT77" i="33"/>
  <c r="AWG77" i="33"/>
  <c r="AWD77" i="33"/>
  <c r="AWA77" i="33"/>
  <c r="AVV77" i="33"/>
  <c r="AVS77" i="33"/>
  <c r="AVP77" i="33"/>
  <c r="AVM77" i="33"/>
  <c r="AVE77" i="33"/>
  <c r="ASC77" i="33"/>
  <c r="ARY77" i="33"/>
  <c r="ARU77" i="33"/>
  <c r="ARS77" i="33"/>
  <c r="ARO77" i="33"/>
  <c r="ARK77" i="33"/>
  <c r="ARH77" i="33"/>
  <c r="ARE77" i="33"/>
  <c r="ARC77" i="33"/>
  <c r="AQU77" i="33"/>
  <c r="AXH76" i="33"/>
  <c r="AXF76" i="33"/>
  <c r="AXD76" i="33"/>
  <c r="AWZ76" i="33"/>
  <c r="AWX76" i="33"/>
  <c r="AWV76" i="33"/>
  <c r="AWT76" i="33"/>
  <c r="AWG76" i="33"/>
  <c r="AWD76" i="33"/>
  <c r="AWA76" i="33"/>
  <c r="AVV76" i="33"/>
  <c r="AVS76" i="33"/>
  <c r="AVP76" i="33"/>
  <c r="AVM76" i="33"/>
  <c r="AVE76" i="33"/>
  <c r="ASC76" i="33"/>
  <c r="ARY76" i="33"/>
  <c r="ARU76" i="33"/>
  <c r="ARS76" i="33"/>
  <c r="ARO76" i="33"/>
  <c r="ARK76" i="33"/>
  <c r="ARH76" i="33"/>
  <c r="ARE76" i="33"/>
  <c r="ARC76" i="33"/>
  <c r="AQU76" i="33"/>
  <c r="AXH75" i="33"/>
  <c r="AXF75" i="33"/>
  <c r="AXD75" i="33"/>
  <c r="AWZ75" i="33"/>
  <c r="AWX75" i="33"/>
  <c r="AWV75" i="33"/>
  <c r="AWT75" i="33"/>
  <c r="AWG75" i="33"/>
  <c r="AWD75" i="33"/>
  <c r="AWA75" i="33"/>
  <c r="AVV75" i="33"/>
  <c r="AVS75" i="33"/>
  <c r="AVP75" i="33"/>
  <c r="AVM75" i="33"/>
  <c r="AVE75" i="33"/>
  <c r="ASC75" i="33"/>
  <c r="ARY75" i="33"/>
  <c r="ARU75" i="33"/>
  <c r="ARO75" i="33"/>
  <c r="ARK75" i="33"/>
  <c r="ARH75" i="33"/>
  <c r="ARE75" i="33"/>
  <c r="ARC75" i="33"/>
  <c r="AQU75" i="33"/>
  <c r="AXH74" i="33"/>
  <c r="AXF74" i="33"/>
  <c r="AXD74" i="33"/>
  <c r="AWZ74" i="33"/>
  <c r="AWX74" i="33"/>
  <c r="AWV74" i="33"/>
  <c r="AWT74" i="33"/>
  <c r="AWG74" i="33"/>
  <c r="AWD74" i="33"/>
  <c r="AWA74" i="33"/>
  <c r="AVV74" i="33"/>
  <c r="AVS74" i="33"/>
  <c r="AVP74" i="33"/>
  <c r="AVM74" i="33"/>
  <c r="AVE74" i="33"/>
  <c r="ASC74" i="33"/>
  <c r="ARY74" i="33"/>
  <c r="ARU74" i="33"/>
  <c r="ARS74" i="33"/>
  <c r="ARO74" i="33"/>
  <c r="ARK74" i="33"/>
  <c r="ARH74" i="33"/>
  <c r="ARE74" i="33"/>
  <c r="ARC74" i="33"/>
  <c r="AQU74" i="33"/>
  <c r="AXH73" i="33"/>
  <c r="AXF73" i="33"/>
  <c r="AXD73" i="33"/>
  <c r="AWZ73" i="33"/>
  <c r="AWX73" i="33"/>
  <c r="AWV73" i="33"/>
  <c r="AWT73" i="33"/>
  <c r="AWG73" i="33"/>
  <c r="AWD73" i="33"/>
  <c r="AWA73" i="33"/>
  <c r="AVV73" i="33"/>
  <c r="AVS73" i="33"/>
  <c r="AVP73" i="33"/>
  <c r="AVM73" i="33"/>
  <c r="AVE73" i="33"/>
  <c r="ASC73" i="33"/>
  <c r="ARY73" i="33"/>
  <c r="ARU73" i="33"/>
  <c r="ARS73" i="33"/>
  <c r="ARO73" i="33"/>
  <c r="ARK73" i="33"/>
  <c r="ARH73" i="33"/>
  <c r="ARE73" i="33"/>
  <c r="ARC73" i="33"/>
  <c r="AQU73" i="33"/>
  <c r="AXH72" i="33"/>
  <c r="AXF72" i="33"/>
  <c r="AXD72" i="33"/>
  <c r="AWZ72" i="33"/>
  <c r="AWX72" i="33"/>
  <c r="AWV72" i="33"/>
  <c r="AWT72" i="33"/>
  <c r="AWG72" i="33"/>
  <c r="AWD72" i="33"/>
  <c r="AWA72" i="33"/>
  <c r="AVV72" i="33"/>
  <c r="AVS72" i="33"/>
  <c r="AVP72" i="33"/>
  <c r="AVM72" i="33"/>
  <c r="AVE72" i="33"/>
  <c r="ASC72" i="33"/>
  <c r="ARY72" i="33"/>
  <c r="ARU72" i="33"/>
  <c r="ARS72" i="33"/>
  <c r="ARO72" i="33"/>
  <c r="ARK72" i="33"/>
  <c r="ARH72" i="33"/>
  <c r="ARE72" i="33"/>
  <c r="ARC72" i="33"/>
  <c r="AQU72" i="33"/>
  <c r="AXH71" i="33"/>
  <c r="AXF71" i="33"/>
  <c r="AXD71" i="33"/>
  <c r="AWZ71" i="33"/>
  <c r="AWX71" i="33"/>
  <c r="AWV71" i="33"/>
  <c r="AWT71" i="33"/>
  <c r="AWG71" i="33"/>
  <c r="AWD71" i="33"/>
  <c r="AWA71" i="33"/>
  <c r="AVV71" i="33"/>
  <c r="AVS71" i="33"/>
  <c r="AVP71" i="33"/>
  <c r="AVM71" i="33"/>
  <c r="AVE71" i="33"/>
  <c r="ASC71" i="33"/>
  <c r="ARY71" i="33"/>
  <c r="ARU71" i="33"/>
  <c r="ARS71" i="33"/>
  <c r="ARO71" i="33"/>
  <c r="ARK71" i="33"/>
  <c r="ARH71" i="33"/>
  <c r="ARE71" i="33"/>
  <c r="ARC71" i="33"/>
  <c r="AQU71" i="33"/>
  <c r="AXH70" i="33"/>
  <c r="AXF70" i="33"/>
  <c r="AXD70" i="33"/>
  <c r="AWZ70" i="33"/>
  <c r="AWX70" i="33"/>
  <c r="AWV70" i="33"/>
  <c r="AWT70" i="33"/>
  <c r="AWG70" i="33"/>
  <c r="AWD70" i="33"/>
  <c r="AWA70" i="33"/>
  <c r="AVV70" i="33"/>
  <c r="AVS70" i="33"/>
  <c r="AVP70" i="33"/>
  <c r="AVM70" i="33"/>
  <c r="AVE70" i="33"/>
  <c r="ASC70" i="33"/>
  <c r="ARY70" i="33"/>
  <c r="ARU70" i="33"/>
  <c r="ARS70" i="33"/>
  <c r="ARO70" i="33"/>
  <c r="ARK70" i="33"/>
  <c r="ARH70" i="33"/>
  <c r="ARE70" i="33"/>
  <c r="ARC70" i="33"/>
  <c r="AQU70" i="33"/>
  <c r="AXH69" i="33"/>
  <c r="AXF69" i="33"/>
  <c r="AXD69" i="33"/>
  <c r="AWZ69" i="33"/>
  <c r="AWX69" i="33"/>
  <c r="AWV69" i="33"/>
  <c r="AWT69" i="33"/>
  <c r="AWG69" i="33"/>
  <c r="AWD69" i="33"/>
  <c r="AWA69" i="33"/>
  <c r="AVV69" i="33"/>
  <c r="AVS69" i="33"/>
  <c r="AVP69" i="33"/>
  <c r="AVM69" i="33"/>
  <c r="AVE69" i="33"/>
  <c r="ASC69" i="33"/>
  <c r="ARY69" i="33"/>
  <c r="ARU69" i="33"/>
  <c r="ARO69" i="33"/>
  <c r="ARK69" i="33"/>
  <c r="ARH69" i="33"/>
  <c r="ARE69" i="33"/>
  <c r="ARC69" i="33"/>
  <c r="AQU69" i="33"/>
  <c r="AXH68" i="33"/>
  <c r="AXF68" i="33"/>
  <c r="AXD68" i="33"/>
  <c r="AWZ68" i="33"/>
  <c r="AWX68" i="33"/>
  <c r="AWV68" i="33"/>
  <c r="AWT68" i="33"/>
  <c r="AWG68" i="33"/>
  <c r="AWD68" i="33"/>
  <c r="AWA68" i="33"/>
  <c r="AVV68" i="33"/>
  <c r="AVS68" i="33"/>
  <c r="AVP68" i="33"/>
  <c r="AVM68" i="33"/>
  <c r="AVE68" i="33"/>
  <c r="ASC68" i="33"/>
  <c r="ARY68" i="33"/>
  <c r="ARU68" i="33"/>
  <c r="ARS68" i="33"/>
  <c r="ARO68" i="33"/>
  <c r="ARK68" i="33"/>
  <c r="ARH68" i="33"/>
  <c r="ARE68" i="33"/>
  <c r="ARC68" i="33"/>
  <c r="AQU68" i="33"/>
  <c r="AXH67" i="33"/>
  <c r="AXF67" i="33"/>
  <c r="AXD67" i="33"/>
  <c r="AWZ67" i="33"/>
  <c r="AWX67" i="33"/>
  <c r="AWV67" i="33"/>
  <c r="AWT67" i="33"/>
  <c r="AWG67" i="33"/>
  <c r="AWD67" i="33"/>
  <c r="AWA67" i="33"/>
  <c r="AVV67" i="33"/>
  <c r="AVS67" i="33"/>
  <c r="AVP67" i="33"/>
  <c r="AVM67" i="33"/>
  <c r="AVE67" i="33"/>
  <c r="ASC67" i="33"/>
  <c r="ARY67" i="33"/>
  <c r="ARU67" i="33"/>
  <c r="ARS67" i="33"/>
  <c r="ARO67" i="33"/>
  <c r="ARK67" i="33"/>
  <c r="ARH67" i="33"/>
  <c r="ARE67" i="33"/>
  <c r="ARC67" i="33"/>
  <c r="AQU67" i="33"/>
  <c r="AXH66" i="33"/>
  <c r="AXF66" i="33"/>
  <c r="AXD66" i="33"/>
  <c r="AWZ66" i="33"/>
  <c r="AWX66" i="33"/>
  <c r="AWV66" i="33"/>
  <c r="AWT66" i="33"/>
  <c r="AWG66" i="33"/>
  <c r="AWD66" i="33"/>
  <c r="AWA66" i="33"/>
  <c r="AVV66" i="33"/>
  <c r="AVS66" i="33"/>
  <c r="AVP66" i="33"/>
  <c r="AVM66" i="33"/>
  <c r="AVE66" i="33"/>
  <c r="ASC66" i="33"/>
  <c r="ARY66" i="33"/>
  <c r="ARU66" i="33"/>
  <c r="ARS66" i="33"/>
  <c r="ARO66" i="33"/>
  <c r="ARK66" i="33"/>
  <c r="ARH66" i="33"/>
  <c r="ARE66" i="33"/>
  <c r="ARC66" i="33"/>
  <c r="AQU66" i="33"/>
  <c r="AXH65" i="33"/>
  <c r="AXF65" i="33"/>
  <c r="AXD65" i="33"/>
  <c r="AWZ65" i="33"/>
  <c r="AWX65" i="33"/>
  <c r="AWV65" i="33"/>
  <c r="AWT65" i="33"/>
  <c r="AWG65" i="33"/>
  <c r="AWD65" i="33"/>
  <c r="AWA65" i="33"/>
  <c r="AVV65" i="33"/>
  <c r="AVS65" i="33"/>
  <c r="AVP65" i="33"/>
  <c r="AVM65" i="33"/>
  <c r="AVE65" i="33"/>
  <c r="ASC65" i="33"/>
  <c r="ARY65" i="33"/>
  <c r="ARU65" i="33"/>
  <c r="ARO65" i="33"/>
  <c r="ARK65" i="33"/>
  <c r="ARH65" i="33"/>
  <c r="ARE65" i="33"/>
  <c r="ARC65" i="33"/>
  <c r="AQU65" i="33"/>
  <c r="AXH64" i="33"/>
  <c r="AXF64" i="33"/>
  <c r="AXD64" i="33"/>
  <c r="AWZ64" i="33"/>
  <c r="AWX64" i="33"/>
  <c r="AWV64" i="33"/>
  <c r="AWT64" i="33"/>
  <c r="AWG64" i="33"/>
  <c r="AWD64" i="33"/>
  <c r="AWA64" i="33"/>
  <c r="AVV64" i="33"/>
  <c r="AVS64" i="33"/>
  <c r="AVP64" i="33"/>
  <c r="AVM64" i="33"/>
  <c r="AVE64" i="33"/>
  <c r="ASC64" i="33"/>
  <c r="ARY64" i="33"/>
  <c r="ARU64" i="33"/>
  <c r="ARS64" i="33"/>
  <c r="ARO64" i="33"/>
  <c r="ARK64" i="33"/>
  <c r="ARH64" i="33"/>
  <c r="ARE64" i="33"/>
  <c r="ARC64" i="33"/>
  <c r="AQU64" i="33"/>
  <c r="AXH63" i="33"/>
  <c r="AXF63" i="33"/>
  <c r="AXD63" i="33"/>
  <c r="AWZ63" i="33"/>
  <c r="AWX63" i="33"/>
  <c r="AWV63" i="33"/>
  <c r="AWT63" i="33"/>
  <c r="AWG63" i="33"/>
  <c r="AWD63" i="33"/>
  <c r="AWA63" i="33"/>
  <c r="AVV63" i="33"/>
  <c r="AVS63" i="33"/>
  <c r="AVP63" i="33"/>
  <c r="AVM63" i="33"/>
  <c r="AVE63" i="33"/>
  <c r="ASC63" i="33"/>
  <c r="ARY63" i="33"/>
  <c r="ARU63" i="33"/>
  <c r="ARS63" i="33"/>
  <c r="ARO63" i="33"/>
  <c r="ARK63" i="33"/>
  <c r="ARH63" i="33"/>
  <c r="ARE63" i="33"/>
  <c r="ARC63" i="33"/>
  <c r="AQU63" i="33"/>
  <c r="AXH62" i="33"/>
  <c r="AXF62" i="33"/>
  <c r="AXD62" i="33"/>
  <c r="AWZ62" i="33"/>
  <c r="AWX62" i="33"/>
  <c r="AWV62" i="33"/>
  <c r="AWT62" i="33"/>
  <c r="AWG62" i="33"/>
  <c r="AWD62" i="33"/>
  <c r="AWA62" i="33"/>
  <c r="AVV62" i="33"/>
  <c r="AVS62" i="33"/>
  <c r="AVP62" i="33"/>
  <c r="AVM62" i="33"/>
  <c r="AVE62" i="33"/>
  <c r="ASC62" i="33"/>
  <c r="ARY62" i="33"/>
  <c r="ARU62" i="33"/>
  <c r="ARS62" i="33"/>
  <c r="ARO62" i="33"/>
  <c r="ARK62" i="33"/>
  <c r="ARH62" i="33"/>
  <c r="ARE62" i="33"/>
  <c r="ARC62" i="33"/>
  <c r="AQU62" i="33"/>
  <c r="AXH61" i="33"/>
  <c r="AXF61" i="33"/>
  <c r="AXD61" i="33"/>
  <c r="AWZ61" i="33"/>
  <c r="AWX61" i="33"/>
  <c r="AWV61" i="33"/>
  <c r="AWT61" i="33"/>
  <c r="AWG61" i="33"/>
  <c r="AWD61" i="33"/>
  <c r="AWA61" i="33"/>
  <c r="AVV61" i="33"/>
  <c r="AVS61" i="33"/>
  <c r="AVP61" i="33"/>
  <c r="AVM61" i="33"/>
  <c r="AVE61" i="33"/>
  <c r="ASC61" i="33"/>
  <c r="ARY61" i="33"/>
  <c r="ARU61" i="33"/>
  <c r="ARS61" i="33"/>
  <c r="ARO61" i="33"/>
  <c r="ARK61" i="33"/>
  <c r="ARH61" i="33"/>
  <c r="ARE61" i="33"/>
  <c r="ARC61" i="33"/>
  <c r="AQU61" i="33"/>
  <c r="AXH60" i="33"/>
  <c r="AXF60" i="33"/>
  <c r="AXD60" i="33"/>
  <c r="AWZ60" i="33"/>
  <c r="AWX60" i="33"/>
  <c r="AWV60" i="33"/>
  <c r="AWT60" i="33"/>
  <c r="AWG60" i="33"/>
  <c r="AWD60" i="33"/>
  <c r="AWA60" i="33"/>
  <c r="AVV60" i="33"/>
  <c r="AVS60" i="33"/>
  <c r="AVP60" i="33"/>
  <c r="AVM60" i="33"/>
  <c r="AVE60" i="33"/>
  <c r="ASC60" i="33"/>
  <c r="ARY60" i="33"/>
  <c r="ARU60" i="33"/>
  <c r="ARO60" i="33"/>
  <c r="ARK60" i="33"/>
  <c r="ARH60" i="33"/>
  <c r="ARE60" i="33"/>
  <c r="ARC60" i="33"/>
  <c r="AQU60" i="33"/>
  <c r="AXH59" i="33"/>
  <c r="AXF59" i="33"/>
  <c r="AXD59" i="33"/>
  <c r="AWZ59" i="33"/>
  <c r="AWX59" i="33"/>
  <c r="AWV59" i="33"/>
  <c r="AWT59" i="33"/>
  <c r="AWG59" i="33"/>
  <c r="AWD59" i="33"/>
  <c r="AWA59" i="33"/>
  <c r="AVV59" i="33"/>
  <c r="AVS59" i="33"/>
  <c r="AVP59" i="33"/>
  <c r="AVM59" i="33"/>
  <c r="AVE59" i="33"/>
  <c r="ASC59" i="33"/>
  <c r="ARY59" i="33"/>
  <c r="ARU59" i="33"/>
  <c r="ARO59" i="33"/>
  <c r="ARK59" i="33"/>
  <c r="ARH59" i="33"/>
  <c r="ARE59" i="33"/>
  <c r="ARC59" i="33"/>
  <c r="AQU59" i="33"/>
  <c r="AXH58" i="33"/>
  <c r="AXF58" i="33"/>
  <c r="AXD58" i="33"/>
  <c r="AWZ58" i="33"/>
  <c r="AWX58" i="33"/>
  <c r="AWV58" i="33"/>
  <c r="AWT58" i="33"/>
  <c r="AWG58" i="33"/>
  <c r="AWD58" i="33"/>
  <c r="AWA58" i="33"/>
  <c r="AVV58" i="33"/>
  <c r="AVS58" i="33"/>
  <c r="AVP58" i="33"/>
  <c r="AVM58" i="33"/>
  <c r="AVE58" i="33"/>
  <c r="ASC58" i="33"/>
  <c r="ARY58" i="33"/>
  <c r="ARU58" i="33"/>
  <c r="ARS58" i="33"/>
  <c r="ARO58" i="33"/>
  <c r="ARK58" i="33"/>
  <c r="ARH58" i="33"/>
  <c r="ARE58" i="33"/>
  <c r="ARC58" i="33"/>
  <c r="AQU58" i="33"/>
  <c r="AXH57" i="33"/>
  <c r="AXF57" i="33"/>
  <c r="AXD57" i="33"/>
  <c r="AWZ57" i="33"/>
  <c r="AWX57" i="33"/>
  <c r="AWV57" i="33"/>
  <c r="AWT57" i="33"/>
  <c r="AWG57" i="33"/>
  <c r="AWD57" i="33"/>
  <c r="AWA57" i="33"/>
  <c r="AVV57" i="33"/>
  <c r="AVS57" i="33"/>
  <c r="AVP57" i="33"/>
  <c r="AVM57" i="33"/>
  <c r="AVE57" i="33"/>
  <c r="ASC57" i="33"/>
  <c r="ARY57" i="33"/>
  <c r="ARU57" i="33"/>
  <c r="ARS57" i="33"/>
  <c r="ARO57" i="33"/>
  <c r="ARK57" i="33"/>
  <c r="ARH57" i="33"/>
  <c r="ARE57" i="33"/>
  <c r="ARC57" i="33"/>
  <c r="AQU57" i="33"/>
  <c r="AXH56" i="33"/>
  <c r="AXF56" i="33"/>
  <c r="AXD56" i="33"/>
  <c r="AWZ56" i="33"/>
  <c r="AWX56" i="33"/>
  <c r="AWV56" i="33"/>
  <c r="AWT56" i="33"/>
  <c r="AWG56" i="33"/>
  <c r="AWD56" i="33"/>
  <c r="AWA56" i="33"/>
  <c r="AVV56" i="33"/>
  <c r="AVS56" i="33"/>
  <c r="AVP56" i="33"/>
  <c r="AVM56" i="33"/>
  <c r="AVE56" i="33"/>
  <c r="ASC56" i="33"/>
  <c r="ARY56" i="33"/>
  <c r="ARU56" i="33"/>
  <c r="ARS56" i="33"/>
  <c r="ARO56" i="33"/>
  <c r="ARK56" i="33"/>
  <c r="ARH56" i="33"/>
  <c r="ARE56" i="33"/>
  <c r="ARC56" i="33"/>
  <c r="AQU56" i="33"/>
  <c r="AXH55" i="33"/>
  <c r="AXF55" i="33"/>
  <c r="AXD55" i="33"/>
  <c r="AWZ55" i="33"/>
  <c r="AWX55" i="33"/>
  <c r="AWV55" i="33"/>
  <c r="AWT55" i="33"/>
  <c r="AWG55" i="33"/>
  <c r="AWD55" i="33"/>
  <c r="AWA55" i="33"/>
  <c r="AVV55" i="33"/>
  <c r="AVS55" i="33"/>
  <c r="AVP55" i="33"/>
  <c r="AVM55" i="33"/>
  <c r="AVE55" i="33"/>
  <c r="ASC55" i="33"/>
  <c r="ARY55" i="33"/>
  <c r="ARU55" i="33"/>
  <c r="ARS55" i="33"/>
  <c r="ARO55" i="33"/>
  <c r="ARK55" i="33"/>
  <c r="ARH55" i="33"/>
  <c r="ARE55" i="33"/>
  <c r="ARC55" i="33"/>
  <c r="AQU55" i="33"/>
  <c r="AXH54" i="33"/>
  <c r="AXF54" i="33"/>
  <c r="AXD54" i="33"/>
  <c r="AWZ54" i="33"/>
  <c r="AWX54" i="33"/>
  <c r="AWV54" i="33"/>
  <c r="AWT54" i="33"/>
  <c r="AWG54" i="33"/>
  <c r="AWD54" i="33"/>
  <c r="AWA54" i="33"/>
  <c r="AVV54" i="33"/>
  <c r="AVS54" i="33"/>
  <c r="AVP54" i="33"/>
  <c r="AVM54" i="33"/>
  <c r="AVE54" i="33"/>
  <c r="ASC54" i="33"/>
  <c r="ARY54" i="33"/>
  <c r="ARU54" i="33"/>
  <c r="ARO54" i="33"/>
  <c r="ARK54" i="33"/>
  <c r="ARH54" i="33"/>
  <c r="ARE54" i="33"/>
  <c r="ARC54" i="33"/>
  <c r="AQU54" i="33"/>
  <c r="AXH53" i="33"/>
  <c r="AXF53" i="33"/>
  <c r="AXD53" i="33"/>
  <c r="AWZ53" i="33"/>
  <c r="AWX53" i="33"/>
  <c r="AWV53" i="33"/>
  <c r="AWT53" i="33"/>
  <c r="AWG53" i="33"/>
  <c r="AWD53" i="33"/>
  <c r="AWA53" i="33"/>
  <c r="AVV53" i="33"/>
  <c r="AVS53" i="33"/>
  <c r="AVP53" i="33"/>
  <c r="AVM53" i="33"/>
  <c r="AVE53" i="33"/>
  <c r="ASC53" i="33"/>
  <c r="ARY53" i="33"/>
  <c r="ARU53" i="33"/>
  <c r="ARS53" i="33"/>
  <c r="ARO53" i="33"/>
  <c r="ARK53" i="33"/>
  <c r="ARH53" i="33"/>
  <c r="ARE53" i="33"/>
  <c r="ARC53" i="33"/>
  <c r="AQU53" i="33"/>
  <c r="AXH52" i="33"/>
  <c r="AXF52" i="33"/>
  <c r="AXD52" i="33"/>
  <c r="AWZ52" i="33"/>
  <c r="AWX52" i="33"/>
  <c r="AWV52" i="33"/>
  <c r="AWT52" i="33"/>
  <c r="AWG52" i="33"/>
  <c r="AWD52" i="33"/>
  <c r="AWA52" i="33"/>
  <c r="AVV52" i="33"/>
  <c r="AVS52" i="33"/>
  <c r="AVP52" i="33"/>
  <c r="AVM52" i="33"/>
  <c r="AVE52" i="33"/>
  <c r="ASC52" i="33"/>
  <c r="ARY52" i="33"/>
  <c r="ARU52" i="33"/>
  <c r="ARS52" i="33"/>
  <c r="ARO52" i="33"/>
  <c r="ARK52" i="33"/>
  <c r="ARH52" i="33"/>
  <c r="ARE52" i="33"/>
  <c r="ARC52" i="33"/>
  <c r="AQU52" i="33"/>
  <c r="AXH51" i="33"/>
  <c r="AXF51" i="33"/>
  <c r="AXD51" i="33"/>
  <c r="AWZ51" i="33"/>
  <c r="AWX51" i="33"/>
  <c r="AWV51" i="33"/>
  <c r="AWT51" i="33"/>
  <c r="AWG51" i="33"/>
  <c r="AWD51" i="33"/>
  <c r="AWA51" i="33"/>
  <c r="AVV51" i="33"/>
  <c r="AVS51" i="33"/>
  <c r="AVP51" i="33"/>
  <c r="AVM51" i="33"/>
  <c r="AVE51" i="33"/>
  <c r="ASC51" i="33"/>
  <c r="ARY51" i="33"/>
  <c r="ARU51" i="33"/>
  <c r="ARS51" i="33"/>
  <c r="ARO51" i="33"/>
  <c r="ARK51" i="33"/>
  <c r="ARH51" i="33"/>
  <c r="ARE51" i="33"/>
  <c r="ARC51" i="33"/>
  <c r="AQU51" i="33"/>
  <c r="AXH50" i="33"/>
  <c r="AXF50" i="33"/>
  <c r="AXD50" i="33"/>
  <c r="AWZ50" i="33"/>
  <c r="AWX50" i="33"/>
  <c r="AWV50" i="33"/>
  <c r="AWT50" i="33"/>
  <c r="AWG50" i="33"/>
  <c r="AWD50" i="33"/>
  <c r="AWA50" i="33"/>
  <c r="AVV50" i="33"/>
  <c r="AVS50" i="33"/>
  <c r="AVP50" i="33"/>
  <c r="AVM50" i="33"/>
  <c r="AVE50" i="33"/>
  <c r="ASC50" i="33"/>
  <c r="ARY50" i="33"/>
  <c r="ARU50" i="33"/>
  <c r="ARS50" i="33"/>
  <c r="ARO50" i="33"/>
  <c r="ARK50" i="33"/>
  <c r="ARH50" i="33"/>
  <c r="ARE50" i="33"/>
  <c r="ARC50" i="33"/>
  <c r="AQU50" i="33"/>
  <c r="AXH49" i="33"/>
  <c r="AXF49" i="33"/>
  <c r="AXD49" i="33"/>
  <c r="AWZ49" i="33"/>
  <c r="AWX49" i="33"/>
  <c r="AWV49" i="33"/>
  <c r="AWT49" i="33"/>
  <c r="AWG49" i="33"/>
  <c r="AWD49" i="33"/>
  <c r="AWA49" i="33"/>
  <c r="AVV49" i="33"/>
  <c r="AVS49" i="33"/>
  <c r="AVP49" i="33"/>
  <c r="AVM49" i="33"/>
  <c r="AVE49" i="33"/>
  <c r="ASC49" i="33"/>
  <c r="ARY49" i="33"/>
  <c r="ARU49" i="33"/>
  <c r="ARS49" i="33"/>
  <c r="ARO49" i="33"/>
  <c r="ARK49" i="33"/>
  <c r="ARH49" i="33"/>
  <c r="ARE49" i="33"/>
  <c r="ARC49" i="33"/>
  <c r="AQU49" i="33"/>
  <c r="AXH48" i="33"/>
  <c r="AXF48" i="33"/>
  <c r="AXD48" i="33"/>
  <c r="AWZ48" i="33"/>
  <c r="AWX48" i="33"/>
  <c r="AWV48" i="33"/>
  <c r="AWT48" i="33"/>
  <c r="AWG48" i="33"/>
  <c r="AWD48" i="33"/>
  <c r="AWA48" i="33"/>
  <c r="AVV48" i="33"/>
  <c r="AVS48" i="33"/>
  <c r="AVP48" i="33"/>
  <c r="AVM48" i="33"/>
  <c r="AVE48" i="33"/>
  <c r="ASC48" i="33"/>
  <c r="ARY48" i="33"/>
  <c r="ARU48" i="33"/>
  <c r="ARS48" i="33"/>
  <c r="ARO48" i="33"/>
  <c r="ARK48" i="33"/>
  <c r="ARH48" i="33"/>
  <c r="ARE48" i="33"/>
  <c r="ARC48" i="33"/>
  <c r="AQU48" i="33"/>
  <c r="AXH47" i="33"/>
  <c r="AXF47" i="33"/>
  <c r="AXD47" i="33"/>
  <c r="AWZ47" i="33"/>
  <c r="AWX47" i="33"/>
  <c r="AWV47" i="33"/>
  <c r="AWT47" i="33"/>
  <c r="AWG47" i="33"/>
  <c r="AWD47" i="33"/>
  <c r="AWA47" i="33"/>
  <c r="AVV47" i="33"/>
  <c r="AVS47" i="33"/>
  <c r="AVP47" i="33"/>
  <c r="AVM47" i="33"/>
  <c r="AVE47" i="33"/>
  <c r="ASC47" i="33"/>
  <c r="ARY47" i="33"/>
  <c r="ARU47" i="33"/>
  <c r="ARS47" i="33"/>
  <c r="ARO47" i="33"/>
  <c r="ARK47" i="33"/>
  <c r="ARH47" i="33"/>
  <c r="ARE47" i="33"/>
  <c r="ARC47" i="33"/>
  <c r="AQU47" i="33"/>
  <c r="AXH46" i="33"/>
  <c r="AXF46" i="33"/>
  <c r="AXD46" i="33"/>
  <c r="AWZ46" i="33"/>
  <c r="AWX46" i="33"/>
  <c r="AWV46" i="33"/>
  <c r="AWT46" i="33"/>
  <c r="AWG46" i="33"/>
  <c r="AWD46" i="33"/>
  <c r="AWA46" i="33"/>
  <c r="AVV46" i="33"/>
  <c r="AVS46" i="33"/>
  <c r="AVP46" i="33"/>
  <c r="AVM46" i="33"/>
  <c r="AVE46" i="33"/>
  <c r="ASC46" i="33"/>
  <c r="ARY46" i="33"/>
  <c r="ARU46" i="33"/>
  <c r="ARS46" i="33"/>
  <c r="ARO46" i="33"/>
  <c r="ARK46" i="33"/>
  <c r="ARH46" i="33"/>
  <c r="ARE46" i="33"/>
  <c r="ARC46" i="33"/>
  <c r="AQU46" i="33"/>
  <c r="AXH45" i="33"/>
  <c r="AXF45" i="33"/>
  <c r="AXD45" i="33"/>
  <c r="AWZ45" i="33"/>
  <c r="AWX45" i="33"/>
  <c r="AWV45" i="33"/>
  <c r="AWT45" i="33"/>
  <c r="AWG45" i="33"/>
  <c r="AWD45" i="33"/>
  <c r="AWA45" i="33"/>
  <c r="AVV45" i="33"/>
  <c r="AVS45" i="33"/>
  <c r="AVP45" i="33"/>
  <c r="AVM45" i="33"/>
  <c r="AVE45" i="33"/>
  <c r="ASC45" i="33"/>
  <c r="ARY45" i="33"/>
  <c r="ARU45" i="33"/>
  <c r="ARO45" i="33"/>
  <c r="ARK45" i="33"/>
  <c r="ARH45" i="33"/>
  <c r="ARE45" i="33"/>
  <c r="ARC45" i="33"/>
  <c r="AQU45" i="33"/>
  <c r="AXH44" i="33"/>
  <c r="AXF44" i="33"/>
  <c r="AXD44" i="33"/>
  <c r="AWZ44" i="33"/>
  <c r="AWX44" i="33"/>
  <c r="AWV44" i="33"/>
  <c r="AWT44" i="33"/>
  <c r="AWG44" i="33"/>
  <c r="AWD44" i="33"/>
  <c r="AWA44" i="33"/>
  <c r="AVV44" i="33"/>
  <c r="AVS44" i="33"/>
  <c r="AVP44" i="33"/>
  <c r="AVM44" i="33"/>
  <c r="AVE44" i="33"/>
  <c r="ASC44" i="33"/>
  <c r="ARY44" i="33"/>
  <c r="ARU44" i="33"/>
  <c r="ARS44" i="33"/>
  <c r="ARO44" i="33"/>
  <c r="ARK44" i="33"/>
  <c r="ARH44" i="33"/>
  <c r="ARE44" i="33"/>
  <c r="ARC44" i="33"/>
  <c r="AQU44" i="33"/>
  <c r="AXH43" i="33"/>
  <c r="AXF43" i="33"/>
  <c r="AXD43" i="33"/>
  <c r="AWZ43" i="33"/>
  <c r="AWX43" i="33"/>
  <c r="AWV43" i="33"/>
  <c r="AWT43" i="33"/>
  <c r="AWG43" i="33"/>
  <c r="AWD43" i="33"/>
  <c r="AWA43" i="33"/>
  <c r="AVV43" i="33"/>
  <c r="AVS43" i="33"/>
  <c r="AVP43" i="33"/>
  <c r="AVM43" i="33"/>
  <c r="AVE43" i="33"/>
  <c r="ASC43" i="33"/>
  <c r="ARY43" i="33"/>
  <c r="ARU43" i="33"/>
  <c r="ARS43" i="33"/>
  <c r="ARO43" i="33"/>
  <c r="ARK43" i="33"/>
  <c r="ARH43" i="33"/>
  <c r="ARE43" i="33"/>
  <c r="ARC43" i="33"/>
  <c r="AQU43" i="33"/>
  <c r="AXH42" i="33"/>
  <c r="AXF42" i="33"/>
  <c r="AXD42" i="33"/>
  <c r="AWZ42" i="33"/>
  <c r="AWX42" i="33"/>
  <c r="AWV42" i="33"/>
  <c r="AWT42" i="33"/>
  <c r="AWG42" i="33"/>
  <c r="AWD42" i="33"/>
  <c r="AWA42" i="33"/>
  <c r="AVV42" i="33"/>
  <c r="AVS42" i="33"/>
  <c r="AVP42" i="33"/>
  <c r="AVM42" i="33"/>
  <c r="AVE42" i="33"/>
  <c r="ASC42" i="33"/>
  <c r="ARY42" i="33"/>
  <c r="ARU42" i="33"/>
  <c r="ARS42" i="33"/>
  <c r="ARO42" i="33"/>
  <c r="ARK42" i="33"/>
  <c r="ARH42" i="33"/>
  <c r="ARE42" i="33"/>
  <c r="ARC42" i="33"/>
  <c r="AQU42" i="33"/>
  <c r="AXH41" i="33"/>
  <c r="AXF41" i="33"/>
  <c r="AXD41" i="33"/>
  <c r="AWZ41" i="33"/>
  <c r="AWX41" i="33"/>
  <c r="AWV41" i="33"/>
  <c r="AWT41" i="33"/>
  <c r="AWG41" i="33"/>
  <c r="AWD41" i="33"/>
  <c r="AWA41" i="33"/>
  <c r="AVV41" i="33"/>
  <c r="AVS41" i="33"/>
  <c r="AVP41" i="33"/>
  <c r="AVM41" i="33"/>
  <c r="AVE41" i="33"/>
  <c r="ASC41" i="33"/>
  <c r="ARY41" i="33"/>
  <c r="ARU41" i="33"/>
  <c r="ARS41" i="33"/>
  <c r="ARO41" i="33"/>
  <c r="ARK41" i="33"/>
  <c r="ARH41" i="33"/>
  <c r="ARE41" i="33"/>
  <c r="ARC41" i="33"/>
  <c r="AQU41" i="33"/>
  <c r="AXH40" i="33"/>
  <c r="AXF40" i="33"/>
  <c r="AXD40" i="33"/>
  <c r="AWZ40" i="33"/>
  <c r="AWX40" i="33"/>
  <c r="AWV40" i="33"/>
  <c r="AWT40" i="33"/>
  <c r="AWG40" i="33"/>
  <c r="AWD40" i="33"/>
  <c r="AWA40" i="33"/>
  <c r="AVV40" i="33"/>
  <c r="AVS40" i="33"/>
  <c r="AVP40" i="33"/>
  <c r="AVM40" i="33"/>
  <c r="AVE40" i="33"/>
  <c r="ASC40" i="33"/>
  <c r="ARY40" i="33"/>
  <c r="ARU40" i="33"/>
  <c r="ARS40" i="33"/>
  <c r="ARO40" i="33"/>
  <c r="ARK40" i="33"/>
  <c r="ARH40" i="33"/>
  <c r="ARE40" i="33"/>
  <c r="ARC40" i="33"/>
  <c r="AQU40" i="33"/>
  <c r="AXH39" i="33"/>
  <c r="AXF39" i="33"/>
  <c r="AXD39" i="33"/>
  <c r="AWZ39" i="33"/>
  <c r="AWX39" i="33"/>
  <c r="AWV39" i="33"/>
  <c r="AWT39" i="33"/>
  <c r="AWG39" i="33"/>
  <c r="AWD39" i="33"/>
  <c r="AWA39" i="33"/>
  <c r="AVV39" i="33"/>
  <c r="AVS39" i="33"/>
  <c r="AVP39" i="33"/>
  <c r="AVM39" i="33"/>
  <c r="AVE39" i="33"/>
  <c r="ASC39" i="33"/>
  <c r="ARY39" i="33"/>
  <c r="ARU39" i="33"/>
  <c r="ARS39" i="33"/>
  <c r="ARO39" i="33"/>
  <c r="ARK39" i="33"/>
  <c r="ARH39" i="33"/>
  <c r="ARE39" i="33"/>
  <c r="ARC39" i="33"/>
  <c r="AQU39" i="33"/>
  <c r="AXH38" i="33"/>
  <c r="AXF38" i="33"/>
  <c r="AXD38" i="33"/>
  <c r="AWZ38" i="33"/>
  <c r="AWX38" i="33"/>
  <c r="AWV38" i="33"/>
  <c r="AWT38" i="33"/>
  <c r="AWG38" i="33"/>
  <c r="AWD38" i="33"/>
  <c r="AWA38" i="33"/>
  <c r="AVV38" i="33"/>
  <c r="AVS38" i="33"/>
  <c r="AVP38" i="33"/>
  <c r="AVM38" i="33"/>
  <c r="AVE38" i="33"/>
  <c r="ASC38" i="33"/>
  <c r="ARY38" i="33"/>
  <c r="ARU38" i="33"/>
  <c r="ARS38" i="33"/>
  <c r="ARO38" i="33"/>
  <c r="ARK38" i="33"/>
  <c r="ARH38" i="33"/>
  <c r="ARE38" i="33"/>
  <c r="ARC38" i="33"/>
  <c r="AQU38" i="33"/>
  <c r="AXH37" i="33"/>
  <c r="AXF37" i="33"/>
  <c r="AXD37" i="33"/>
  <c r="AWZ37" i="33"/>
  <c r="AWX37" i="33"/>
  <c r="AWV37" i="33"/>
  <c r="AWT37" i="33"/>
  <c r="AWG37" i="33"/>
  <c r="AWD37" i="33"/>
  <c r="AWA37" i="33"/>
  <c r="AVV37" i="33"/>
  <c r="AVS37" i="33"/>
  <c r="AVP37" i="33"/>
  <c r="AVM37" i="33"/>
  <c r="AVE37" i="33"/>
  <c r="ASC37" i="33"/>
  <c r="ARY37" i="33"/>
  <c r="ARU37" i="33"/>
  <c r="ARS37" i="33"/>
  <c r="ARO37" i="33"/>
  <c r="ARK37" i="33"/>
  <c r="ARH37" i="33"/>
  <c r="ARE37" i="33"/>
  <c r="ARC37" i="33"/>
  <c r="AQU37" i="33"/>
  <c r="AXH36" i="33"/>
  <c r="AXF36" i="33"/>
  <c r="AXD36" i="33"/>
  <c r="AWZ36" i="33"/>
  <c r="AWX36" i="33"/>
  <c r="AWV36" i="33"/>
  <c r="AWT36" i="33"/>
  <c r="AWG36" i="33"/>
  <c r="AWD36" i="33"/>
  <c r="AWA36" i="33"/>
  <c r="AVV36" i="33"/>
  <c r="AVS36" i="33"/>
  <c r="AVP36" i="33"/>
  <c r="AVM36" i="33"/>
  <c r="AVE36" i="33"/>
  <c r="ASC36" i="33"/>
  <c r="ARY36" i="33"/>
  <c r="ARU36" i="33"/>
  <c r="ARS36" i="33"/>
  <c r="ARO36" i="33"/>
  <c r="ARK36" i="33"/>
  <c r="ARH36" i="33"/>
  <c r="ARE36" i="33"/>
  <c r="ARC36" i="33"/>
  <c r="AQU36" i="33"/>
  <c r="AXH35" i="33"/>
  <c r="AXF35" i="33"/>
  <c r="AXD35" i="33"/>
  <c r="AWZ35" i="33"/>
  <c r="AWX35" i="33"/>
  <c r="AWV35" i="33"/>
  <c r="AWT35" i="33"/>
  <c r="AWG35" i="33"/>
  <c r="AWD35" i="33"/>
  <c r="AWA35" i="33"/>
  <c r="AVV35" i="33"/>
  <c r="AVS35" i="33"/>
  <c r="AVP35" i="33"/>
  <c r="AVM35" i="33"/>
  <c r="AVE35" i="33"/>
  <c r="AXH34" i="33"/>
  <c r="AXF34" i="33"/>
  <c r="AXD34" i="33"/>
  <c r="AWZ34" i="33"/>
  <c r="AWX34" i="33"/>
  <c r="AWV34" i="33"/>
  <c r="AWT34" i="33"/>
  <c r="AWG34" i="33"/>
  <c r="AWD34" i="33"/>
  <c r="AWA34" i="33"/>
  <c r="AVV34" i="33"/>
  <c r="AVS34" i="33"/>
  <c r="AVP34" i="33"/>
  <c r="AVM34" i="33"/>
  <c r="AVE34" i="33"/>
  <c r="AXH33" i="33"/>
  <c r="AXF33" i="33"/>
  <c r="AXD33" i="33"/>
  <c r="AWZ33" i="33"/>
  <c r="AWX33" i="33"/>
  <c r="AWV33" i="33"/>
  <c r="AWT33" i="33"/>
  <c r="AWG33" i="33"/>
  <c r="AWD33" i="33"/>
  <c r="AWA33" i="33"/>
  <c r="AVV33" i="33"/>
  <c r="AVS33" i="33"/>
  <c r="AVP33" i="33"/>
  <c r="AVM33" i="33"/>
  <c r="AVE33" i="33"/>
  <c r="AXH32" i="33"/>
  <c r="AXF32" i="33"/>
  <c r="AXD32" i="33"/>
  <c r="AWZ32" i="33"/>
  <c r="AWX32" i="33"/>
  <c r="AWV32" i="33"/>
  <c r="AWT32" i="33"/>
  <c r="AWG32" i="33"/>
  <c r="AWD32" i="33"/>
  <c r="AWA32" i="33"/>
  <c r="AVV32" i="33"/>
  <c r="AVS32" i="33"/>
  <c r="AVP32" i="33"/>
  <c r="AVM32" i="33"/>
  <c r="AVE32" i="33"/>
  <c r="AXH31" i="33"/>
  <c r="AXF31" i="33"/>
  <c r="AXD31" i="33"/>
  <c r="AWZ31" i="33"/>
  <c r="AWX31" i="33"/>
  <c r="AWV31" i="33"/>
  <c r="AWT31" i="33"/>
  <c r="AWG31" i="33"/>
  <c r="AWD31" i="33"/>
  <c r="AWA31" i="33"/>
  <c r="AVV31" i="33"/>
  <c r="AVS31" i="33"/>
  <c r="AVP31" i="33"/>
  <c r="AVM31" i="33"/>
  <c r="AVE31" i="33"/>
  <c r="AXH30" i="33"/>
  <c r="AXF30" i="33"/>
  <c r="AXD30" i="33"/>
  <c r="AWZ30" i="33"/>
  <c r="AWX30" i="33"/>
  <c r="AWV30" i="33"/>
  <c r="AWT30" i="33"/>
  <c r="AWG30" i="33"/>
  <c r="AWD30" i="33"/>
  <c r="AWA30" i="33"/>
  <c r="AVV30" i="33"/>
  <c r="AVS30" i="33"/>
  <c r="AVP30" i="33"/>
  <c r="AVM30" i="33"/>
  <c r="AVE30" i="33"/>
  <c r="AXH29" i="33"/>
  <c r="AXF29" i="33"/>
  <c r="AXD29" i="33"/>
  <c r="AWZ29" i="33"/>
  <c r="AWX29" i="33"/>
  <c r="AWV29" i="33"/>
  <c r="AWT29" i="33"/>
  <c r="AWG29" i="33"/>
  <c r="AWD29" i="33"/>
  <c r="AWA29" i="33"/>
  <c r="AVV29" i="33"/>
  <c r="AVS29" i="33"/>
  <c r="AVP29" i="33"/>
  <c r="AVM29" i="33"/>
  <c r="AVE29" i="33"/>
  <c r="AXH28" i="33"/>
  <c r="AXF28" i="33"/>
  <c r="AXD28" i="33"/>
  <c r="AWZ28" i="33"/>
  <c r="AWX28" i="33"/>
  <c r="AWV28" i="33"/>
  <c r="AWT28" i="33"/>
  <c r="AWG28" i="33"/>
  <c r="AWD28" i="33"/>
  <c r="AWA28" i="33"/>
  <c r="AVV28" i="33"/>
  <c r="AVS28" i="33"/>
  <c r="AVP28" i="33"/>
  <c r="AVM28" i="33"/>
  <c r="AVE28" i="33"/>
  <c r="AXH27" i="33"/>
  <c r="AXF27" i="33"/>
  <c r="AXD27" i="33"/>
  <c r="AWZ27" i="33"/>
  <c r="AWX27" i="33"/>
  <c r="AWV27" i="33"/>
  <c r="AWT27" i="33"/>
  <c r="AWG27" i="33"/>
  <c r="AWD27" i="33"/>
  <c r="AWA27" i="33"/>
  <c r="AVV27" i="33"/>
  <c r="AVS27" i="33"/>
  <c r="AVP27" i="33"/>
  <c r="AVM27" i="33"/>
  <c r="AVE27" i="33"/>
  <c r="AXH26" i="33"/>
  <c r="AXF26" i="33"/>
  <c r="AXD26" i="33"/>
  <c r="AWZ26" i="33"/>
  <c r="AWX26" i="33"/>
  <c r="AWV26" i="33"/>
  <c r="AWT26" i="33"/>
  <c r="AWG26" i="33"/>
  <c r="AWD26" i="33"/>
  <c r="AWA26" i="33"/>
  <c r="AVV26" i="33"/>
  <c r="AVS26" i="33"/>
  <c r="AVP26" i="33"/>
  <c r="AVM26" i="33"/>
  <c r="AVE26" i="33"/>
  <c r="AXH25" i="33"/>
  <c r="AXF25" i="33"/>
  <c r="AXD25" i="33"/>
  <c r="AWZ25" i="33"/>
  <c r="AWX25" i="33"/>
  <c r="AWV25" i="33"/>
  <c r="AWT25" i="33"/>
  <c r="AWG25" i="33"/>
  <c r="AWD25" i="33"/>
  <c r="AWA25" i="33"/>
  <c r="AVV25" i="33"/>
  <c r="AVS25" i="33"/>
  <c r="AVP25" i="33"/>
  <c r="AVM25" i="33"/>
  <c r="AVE25" i="33"/>
  <c r="AXH24" i="33"/>
  <c r="AXF24" i="33"/>
  <c r="AXD24" i="33"/>
  <c r="AWZ24" i="33"/>
  <c r="AWX24" i="33"/>
  <c r="AWV24" i="33"/>
  <c r="AWT24" i="33"/>
  <c r="AWG24" i="33"/>
  <c r="AWD24" i="33"/>
  <c r="AWA24" i="33"/>
  <c r="AVV24" i="33"/>
  <c r="AVS24" i="33"/>
  <c r="AVP24" i="33"/>
  <c r="AVM24" i="33"/>
  <c r="AVE24" i="33"/>
  <c r="AXH23" i="33"/>
  <c r="AXF23" i="33"/>
  <c r="AXD23" i="33"/>
  <c r="AWZ23" i="33"/>
  <c r="AWX23" i="33"/>
  <c r="AWV23" i="33"/>
  <c r="AWT23" i="33"/>
  <c r="AWG23" i="33"/>
  <c r="AWD23" i="33"/>
  <c r="AWA23" i="33"/>
  <c r="AVV23" i="33"/>
  <c r="AVS23" i="33"/>
  <c r="AVP23" i="33"/>
  <c r="AVM23" i="33"/>
  <c r="AVE23" i="33"/>
  <c r="AXH22" i="33"/>
  <c r="AXF22" i="33"/>
  <c r="AXD22" i="33"/>
  <c r="AWZ22" i="33"/>
  <c r="AWX22" i="33"/>
  <c r="AWV22" i="33"/>
  <c r="AWT22" i="33"/>
  <c r="AWG22" i="33"/>
  <c r="AWD22" i="33"/>
  <c r="AWA22" i="33"/>
  <c r="AVV22" i="33"/>
  <c r="AVS22" i="33"/>
  <c r="AVP22" i="33"/>
  <c r="AVM22" i="33"/>
  <c r="AVE22" i="33"/>
  <c r="AXH21" i="33"/>
  <c r="AXF21" i="33"/>
  <c r="AXD21" i="33"/>
  <c r="AWZ21" i="33"/>
  <c r="AWX21" i="33"/>
  <c r="AWV21" i="33"/>
  <c r="AWT21" i="33"/>
  <c r="AWG21" i="33"/>
  <c r="AWD21" i="33"/>
  <c r="AWA21" i="33"/>
  <c r="AVV21" i="33"/>
  <c r="AVS21" i="33"/>
  <c r="AVP21" i="33"/>
  <c r="AVM21" i="33"/>
  <c r="AVE21" i="33"/>
  <c r="AXH20" i="33"/>
  <c r="AXF20" i="33"/>
  <c r="AXD20" i="33"/>
  <c r="AWZ20" i="33"/>
  <c r="AWX20" i="33"/>
  <c r="AWV20" i="33"/>
  <c r="AWT20" i="33"/>
  <c r="AWG20" i="33"/>
  <c r="AWD20" i="33"/>
  <c r="AWA20" i="33"/>
  <c r="AVV20" i="33"/>
  <c r="AVS20" i="33"/>
  <c r="AVP20" i="33"/>
  <c r="AVM20" i="33"/>
  <c r="AVE20" i="33"/>
  <c r="AXH19" i="33"/>
  <c r="AXF19" i="33"/>
  <c r="AXD19" i="33"/>
  <c r="AWZ19" i="33"/>
  <c r="AWX19" i="33"/>
  <c r="AWV19" i="33"/>
  <c r="AWT19" i="33"/>
  <c r="AWG19" i="33"/>
  <c r="AWD19" i="33"/>
  <c r="AWA19" i="33"/>
  <c r="AVV19" i="33"/>
  <c r="AVS19" i="33"/>
  <c r="AVP19" i="33"/>
  <c r="AVM19" i="33"/>
  <c r="AVE19" i="33"/>
  <c r="AXH18" i="33"/>
  <c r="AXF18" i="33"/>
  <c r="AXD18" i="33"/>
  <c r="AWZ18" i="33"/>
  <c r="AWX18" i="33"/>
  <c r="AWV18" i="33"/>
  <c r="AWT18" i="33"/>
  <c r="AWG18" i="33"/>
  <c r="AWD18" i="33"/>
  <c r="AWA18" i="33"/>
  <c r="AVV18" i="33"/>
  <c r="AVS18" i="33"/>
  <c r="AVP18" i="33"/>
  <c r="AVM18" i="33"/>
  <c r="AVE18" i="33"/>
  <c r="AXH17" i="33"/>
  <c r="AXF17" i="33"/>
  <c r="AXD17" i="33"/>
  <c r="AWZ17" i="33"/>
  <c r="AWX17" i="33"/>
  <c r="AWV17" i="33"/>
  <c r="AWT17" i="33"/>
  <c r="AWG17" i="33"/>
  <c r="AWD17" i="33"/>
  <c r="AWA17" i="33"/>
  <c r="AVV17" i="33"/>
  <c r="AVS17" i="33"/>
  <c r="AVP17" i="33"/>
  <c r="AVM17" i="33"/>
  <c r="AVE17" i="33"/>
  <c r="AXH16" i="33"/>
  <c r="AXF16" i="33"/>
  <c r="AXD16" i="33"/>
  <c r="AWZ16" i="33"/>
  <c r="AWX16" i="33"/>
  <c r="AWV16" i="33"/>
  <c r="AWT16" i="33"/>
  <c r="AWG16" i="33"/>
  <c r="AWD16" i="33"/>
  <c r="AWA16" i="33"/>
  <c r="AVV16" i="33"/>
  <c r="AVS16" i="33"/>
  <c r="AVP16" i="33"/>
  <c r="AVM16" i="33"/>
  <c r="AVE16" i="33"/>
  <c r="AXH15" i="33"/>
  <c r="AXF15" i="33"/>
  <c r="AXD15" i="33"/>
  <c r="AWZ15" i="33"/>
  <c r="AWX15" i="33"/>
  <c r="AWV15" i="33"/>
  <c r="AWT15" i="33"/>
  <c r="AWG15" i="33"/>
  <c r="AWD15" i="33"/>
  <c r="AWA15" i="33"/>
  <c r="AVV15" i="33"/>
  <c r="AVS15" i="33"/>
  <c r="AVP15" i="33"/>
  <c r="AVM15" i="33"/>
  <c r="AVE15" i="33"/>
  <c r="ARE110" i="33" l="1"/>
  <c r="ARE107" i="33"/>
  <c r="ARE109" i="33"/>
  <c r="ARE106" i="33"/>
  <c r="ARE108" i="33"/>
  <c r="ARE105" i="33"/>
  <c r="AQU109" i="33"/>
  <c r="AQU106" i="33"/>
  <c r="AQU108" i="33"/>
  <c r="AQU105" i="33"/>
  <c r="AQU110" i="33"/>
  <c r="AQU107" i="33"/>
  <c r="AQY108" i="33"/>
  <c r="AQY105" i="33"/>
  <c r="AQY110" i="33"/>
  <c r="AQY107" i="33"/>
  <c r="AQY109" i="33"/>
  <c r="AQY106" i="33"/>
  <c r="ARC110" i="33"/>
  <c r="ARC107" i="33"/>
  <c r="ARC105" i="33"/>
  <c r="ARC109" i="33"/>
  <c r="ARC106" i="33"/>
  <c r="ARC108" i="33"/>
  <c r="ANW106" i="33"/>
  <c r="ABO109" i="33"/>
  <c r="ANC110" i="33"/>
  <c r="AWD107" i="33"/>
  <c r="APA107" i="33"/>
  <c r="ARK107" i="33"/>
  <c r="ARO105" i="33"/>
  <c r="AWG106" i="33"/>
  <c r="ANM109" i="33"/>
  <c r="LG106" i="33"/>
  <c r="APA106" i="33"/>
  <c r="ALI110" i="33"/>
  <c r="ANC108" i="33"/>
  <c r="APK108" i="33"/>
  <c r="LK110" i="33"/>
  <c r="ANC106" i="33"/>
  <c r="APA109" i="33"/>
  <c r="ANW110" i="33"/>
  <c r="LG107" i="33"/>
  <c r="ANC107" i="33"/>
  <c r="APA110" i="33"/>
  <c r="ANW108" i="33"/>
  <c r="LG109" i="33"/>
  <c r="ANC105" i="33"/>
  <c r="APA108" i="33"/>
  <c r="ANW109" i="33"/>
  <c r="LG110" i="33"/>
  <c r="ANC109" i="33"/>
  <c r="LK107" i="33"/>
  <c r="LG108" i="33"/>
  <c r="LK105" i="33"/>
  <c r="ANM106" i="33"/>
  <c r="ALI107" i="33"/>
  <c r="LK106" i="33"/>
  <c r="ANM107" i="33"/>
  <c r="ALI105" i="33"/>
  <c r="APK106" i="33"/>
  <c r="LK108" i="33"/>
  <c r="ANM105" i="33"/>
  <c r="ALI106" i="33"/>
  <c r="ABO106" i="33"/>
  <c r="APK107" i="33"/>
  <c r="LK109" i="33"/>
  <c r="ANM110" i="33"/>
  <c r="ALI108" i="33"/>
  <c r="ABO107" i="33"/>
  <c r="APK105" i="33"/>
  <c r="ANM108" i="33"/>
  <c r="ALI109" i="33"/>
  <c r="ABO105" i="33"/>
  <c r="APK109" i="33"/>
  <c r="APA105" i="33"/>
  <c r="ANW107" i="33"/>
  <c r="ABO110" i="33"/>
  <c r="APK110" i="33"/>
  <c r="ANW105" i="33"/>
  <c r="LG105" i="33"/>
  <c r="ABO108" i="33"/>
  <c r="AVE108" i="33"/>
  <c r="AVS107" i="33"/>
  <c r="AVV105" i="33"/>
  <c r="ARH109" i="33"/>
  <c r="AWA109" i="33"/>
  <c r="AWT105" i="33"/>
  <c r="AWV110" i="33"/>
  <c r="ARU108" i="33"/>
  <c r="ARY108" i="33"/>
  <c r="AWX109" i="33"/>
  <c r="ASC106" i="33"/>
  <c r="AWZ108" i="33"/>
  <c r="AVM110" i="33"/>
  <c r="AXF105" i="33"/>
  <c r="AVP108" i="33"/>
  <c r="AXH110" i="33"/>
  <c r="AXD106" i="33"/>
  <c r="ARS109" i="33"/>
  <c r="AWV105" i="33"/>
  <c r="AXH105" i="33"/>
  <c r="ARO106" i="33"/>
  <c r="AVV106" i="33"/>
  <c r="AWT106" i="33"/>
  <c r="AXF106" i="33"/>
  <c r="AXD107" i="33"/>
  <c r="ARK108" i="33"/>
  <c r="AWD108" i="33"/>
  <c r="ARU109" i="33"/>
  <c r="AVP109" i="33"/>
  <c r="AWZ109" i="33"/>
  <c r="ARS110" i="33"/>
  <c r="AWX110" i="33"/>
  <c r="AVM105" i="33"/>
  <c r="ASC107" i="33"/>
  <c r="AWG107" i="33"/>
  <c r="AVS108" i="33"/>
  <c r="ARY109" i="33"/>
  <c r="AVE109" i="33"/>
  <c r="ARH110" i="33"/>
  <c r="AWA110" i="33"/>
  <c r="ARS105" i="33"/>
  <c r="AWX105" i="33"/>
  <c r="AWV106" i="33"/>
  <c r="AXH106" i="33"/>
  <c r="ARO107" i="33"/>
  <c r="AVV107" i="33"/>
  <c r="AWT107" i="33"/>
  <c r="AXF107" i="33"/>
  <c r="AXD108" i="33"/>
  <c r="ARK109" i="33"/>
  <c r="AWD109" i="33"/>
  <c r="ARU110" i="33"/>
  <c r="AVP110" i="33"/>
  <c r="AWZ110" i="33"/>
  <c r="ARH105" i="33"/>
  <c r="AWA105" i="33"/>
  <c r="AVM106" i="33"/>
  <c r="ASC108" i="33"/>
  <c r="AWG108" i="33"/>
  <c r="AVS109" i="33"/>
  <c r="ARY110" i="33"/>
  <c r="AVE110" i="33"/>
  <c r="ARU105" i="33"/>
  <c r="AVP105" i="33"/>
  <c r="AWZ105" i="33"/>
  <c r="ARS106" i="33"/>
  <c r="AWX106" i="33"/>
  <c r="AWV107" i="33"/>
  <c r="AXH107" i="33"/>
  <c r="ARO108" i="33"/>
  <c r="AVV108" i="33"/>
  <c r="AWT108" i="33"/>
  <c r="AXF108" i="33"/>
  <c r="AXD109" i="33"/>
  <c r="ARK110" i="33"/>
  <c r="AWD110" i="33"/>
  <c r="ARY105" i="33"/>
  <c r="AVE105" i="33"/>
  <c r="ARH106" i="33"/>
  <c r="AWA106" i="33"/>
  <c r="AVM107" i="33"/>
  <c r="ASC109" i="33"/>
  <c r="AWG109" i="33"/>
  <c r="AVS110" i="33"/>
  <c r="ARK105" i="33"/>
  <c r="AWD105" i="33"/>
  <c r="ARU106" i="33"/>
  <c r="AVP106" i="33"/>
  <c r="AWZ106" i="33"/>
  <c r="ARS107" i="33"/>
  <c r="AWX107" i="33"/>
  <c r="AWV108" i="33"/>
  <c r="AXH108" i="33"/>
  <c r="ARO109" i="33"/>
  <c r="AVV109" i="33"/>
  <c r="AWT109" i="33"/>
  <c r="AXF109" i="33"/>
  <c r="AXD110" i="33"/>
  <c r="AVS105" i="33"/>
  <c r="ARY106" i="33"/>
  <c r="AVE106" i="33"/>
  <c r="ARH107" i="33"/>
  <c r="AWA107" i="33"/>
  <c r="AVM108" i="33"/>
  <c r="ASC110" i="33"/>
  <c r="AWG110" i="33"/>
  <c r="AXD105" i="33"/>
  <c r="ARK106" i="33"/>
  <c r="AWD106" i="33"/>
  <c r="ARU107" i="33"/>
  <c r="AVP107" i="33"/>
  <c r="AWZ107" i="33"/>
  <c r="ARS108" i="33"/>
  <c r="AWX108" i="33"/>
  <c r="AWV109" i="33"/>
  <c r="AXH109" i="33"/>
  <c r="ARO110" i="33"/>
  <c r="AVV110" i="33"/>
  <c r="AWT110" i="33"/>
  <c r="AXF110" i="33"/>
  <c r="ASC105" i="33"/>
  <c r="AWG105" i="33"/>
  <c r="AVS106" i="33"/>
  <c r="ARY107" i="33"/>
  <c r="AVE107" i="33"/>
  <c r="ARH108" i="33"/>
  <c r="AWA108" i="33"/>
  <c r="AVM109" i="33"/>
  <c r="AF23" i="26" l="1"/>
  <c r="AT108" i="12" l="1"/>
  <c r="AT107" i="12"/>
  <c r="AT106" i="12"/>
  <c r="AT105" i="12"/>
  <c r="DF118" i="12" l="1"/>
  <c r="Y118" i="12" l="1"/>
  <c r="Z118" i="12"/>
  <c r="AA118" i="12"/>
  <c r="AB118" i="12"/>
  <c r="AC118" i="12"/>
  <c r="AC119" i="12" s="1"/>
  <c r="AD118" i="12"/>
  <c r="AE118" i="12"/>
  <c r="AF118" i="12"/>
  <c r="AF119" i="12" s="1"/>
  <c r="AG118" i="12"/>
  <c r="AH118" i="12"/>
  <c r="AH119" i="12" s="1"/>
  <c r="AI118" i="12"/>
  <c r="AJ118" i="12"/>
  <c r="AJ119" i="12" s="1"/>
  <c r="AK118" i="12"/>
  <c r="AK119" i="12" s="1"/>
  <c r="AL118" i="12"/>
  <c r="AL119" i="12" s="1"/>
  <c r="AM118" i="12"/>
  <c r="AN118" i="12"/>
  <c r="AN119" i="12" s="1"/>
  <c r="AO118" i="12"/>
  <c r="AP118" i="12"/>
  <c r="AP119" i="12" s="1"/>
  <c r="AQ118" i="12"/>
  <c r="AR118" i="12"/>
  <c r="AR119" i="12" s="1"/>
  <c r="AS118" i="12"/>
  <c r="AS119" i="12" s="1"/>
  <c r="AT118" i="12"/>
  <c r="AU118" i="12"/>
  <c r="AU119" i="12" s="1"/>
  <c r="AV118" i="12"/>
  <c r="AV119" i="12" s="1"/>
  <c r="AW118" i="12"/>
  <c r="AX118" i="12"/>
  <c r="AX119" i="12" s="1"/>
  <c r="AY118" i="12"/>
  <c r="AY119" i="12" s="1"/>
  <c r="AZ118" i="12"/>
  <c r="BA118" i="12"/>
  <c r="BA119" i="12" s="1"/>
  <c r="BB118" i="12"/>
  <c r="BC118" i="12"/>
  <c r="BD118" i="12"/>
  <c r="BD119" i="12" s="1"/>
  <c r="BE118" i="12"/>
  <c r="BE119" i="12" s="1"/>
  <c r="BF118" i="12"/>
  <c r="BG118" i="12"/>
  <c r="BG119" i="12" s="1"/>
  <c r="BH118" i="12"/>
  <c r="BH119" i="12" s="1"/>
  <c r="BI118" i="12"/>
  <c r="BJ118" i="12"/>
  <c r="BJ119" i="12" s="1"/>
  <c r="BK118" i="12"/>
  <c r="BK119" i="12" s="1"/>
  <c r="BL118" i="12"/>
  <c r="BM118" i="12"/>
  <c r="BM119" i="12" s="1"/>
  <c r="BN118" i="12"/>
  <c r="BN119" i="12" s="1"/>
  <c r="BO118" i="12"/>
  <c r="BP118" i="12"/>
  <c r="BP119" i="12" s="1"/>
  <c r="BQ118" i="12"/>
  <c r="BQ119" i="12" s="1"/>
  <c r="BR118" i="12"/>
  <c r="BS118" i="12"/>
  <c r="BS119" i="12" s="1"/>
  <c r="BT118" i="12"/>
  <c r="BT119" i="12" s="1"/>
  <c r="BU118" i="12"/>
  <c r="BV118" i="12"/>
  <c r="BW118" i="12"/>
  <c r="BX118" i="12"/>
  <c r="BY118" i="12"/>
  <c r="BY119" i="12" s="1"/>
  <c r="BZ118" i="12"/>
  <c r="BZ119" i="12" s="1"/>
  <c r="CA118" i="12"/>
  <c r="CB118" i="12"/>
  <c r="CB119" i="12" s="1"/>
  <c r="CC118" i="12"/>
  <c r="CD118" i="12"/>
  <c r="CD119" i="12" s="1"/>
  <c r="CE118" i="12"/>
  <c r="CF118" i="12"/>
  <c r="CG118" i="12"/>
  <c r="CH118" i="12"/>
  <c r="CH119" i="12" s="1"/>
  <c r="CI118" i="12"/>
  <c r="CI119" i="12" s="1"/>
  <c r="CJ118" i="12"/>
  <c r="CK118" i="12"/>
  <c r="CK119" i="12" s="1"/>
  <c r="CL118" i="12"/>
  <c r="CM118" i="12"/>
  <c r="CN118" i="12"/>
  <c r="CO118" i="12"/>
  <c r="CO119" i="12" s="1"/>
  <c r="CP118" i="12"/>
  <c r="CQ118" i="12"/>
  <c r="CQ119" i="12" s="1"/>
  <c r="CR118" i="12"/>
  <c r="CR119" i="12" s="1"/>
  <c r="CS118" i="12"/>
  <c r="CT118" i="12"/>
  <c r="CU118" i="12"/>
  <c r="CU119" i="12" s="1"/>
  <c r="CV118" i="12"/>
  <c r="CW118" i="12"/>
  <c r="CW119" i="12" s="1"/>
  <c r="CX118" i="12"/>
  <c r="CY118" i="12"/>
  <c r="CZ118" i="12"/>
  <c r="CZ119" i="12" s="1"/>
  <c r="DA118" i="12"/>
  <c r="DB118" i="12"/>
  <c r="DB119" i="12" s="1"/>
  <c r="DC118" i="12"/>
  <c r="DC119" i="12" s="1"/>
  <c r="DD118" i="12"/>
  <c r="DE118" i="12"/>
  <c r="DE119" i="12" s="1"/>
  <c r="DG118" i="12"/>
  <c r="DH118" i="12"/>
  <c r="DI118" i="12"/>
  <c r="DI119" i="12" s="1"/>
  <c r="DJ118" i="12"/>
  <c r="DK118" i="12"/>
  <c r="DK119" i="12" s="1"/>
  <c r="DL118" i="12"/>
  <c r="DM118" i="12"/>
  <c r="DM119" i="12" s="1"/>
  <c r="DN118" i="12"/>
  <c r="DO118" i="12"/>
  <c r="DO119" i="12" s="1"/>
  <c r="DP118" i="12"/>
  <c r="DP119" i="12" s="1"/>
  <c r="DQ118" i="12"/>
  <c r="DR118" i="12"/>
  <c r="DS118" i="12"/>
  <c r="DS119" i="12" s="1"/>
  <c r="DT118" i="12"/>
  <c r="DU118" i="12"/>
  <c r="DU119" i="12" s="1"/>
  <c r="DV118" i="12"/>
  <c r="DV119" i="12" s="1"/>
  <c r="DW118" i="12"/>
  <c r="DX118" i="12"/>
  <c r="DX119" i="12" s="1"/>
  <c r="DY118" i="12"/>
  <c r="DY119" i="12" s="1"/>
  <c r="DZ118" i="12"/>
  <c r="DZ119" i="12" s="1"/>
  <c r="EA118" i="12"/>
  <c r="EA119" i="12" s="1"/>
  <c r="EB118" i="12"/>
  <c r="EC118" i="12"/>
  <c r="EC119" i="12" s="1"/>
  <c r="ED118" i="12"/>
  <c r="ED119" i="12" s="1"/>
  <c r="EE118" i="12"/>
  <c r="EF118" i="12"/>
  <c r="EF119" i="12" s="1"/>
  <c r="EG118" i="12"/>
  <c r="EH118" i="12"/>
  <c r="EH119" i="12" s="1"/>
  <c r="EI118" i="12"/>
  <c r="EI119" i="12" s="1"/>
  <c r="EJ118" i="12"/>
  <c r="EJ119" i="12" s="1"/>
  <c r="EK118" i="12"/>
  <c r="EK119" i="12" s="1"/>
  <c r="EL118" i="12"/>
  <c r="EM118" i="12"/>
  <c r="EM119" i="12" s="1"/>
  <c r="EN118" i="12"/>
  <c r="EN119" i="12" s="1"/>
  <c r="EO118" i="12"/>
  <c r="EO119" i="12" s="1"/>
  <c r="EP118" i="12"/>
  <c r="EP119" i="12" s="1"/>
  <c r="EQ118" i="12"/>
  <c r="ER118" i="12"/>
  <c r="ER119" i="12" s="1"/>
  <c r="ES118" i="12"/>
  <c r="ES119" i="12" s="1"/>
  <c r="ET118" i="12"/>
  <c r="ET119" i="12" s="1"/>
  <c r="EU118" i="12"/>
  <c r="EU119" i="12" s="1"/>
  <c r="EV118" i="12"/>
  <c r="EW118" i="12"/>
  <c r="EW119" i="12" s="1"/>
  <c r="EX118" i="12"/>
  <c r="EX119" i="12" s="1"/>
  <c r="EY118" i="12"/>
  <c r="EY119" i="12" s="1"/>
  <c r="EZ118" i="12"/>
  <c r="EZ119" i="12" s="1"/>
  <c r="FA118" i="12"/>
  <c r="FB118" i="12"/>
  <c r="FC118" i="12"/>
  <c r="FC119" i="12" s="1"/>
  <c r="FD118" i="12"/>
  <c r="FD119" i="12" s="1"/>
  <c r="FE118" i="12"/>
  <c r="FE119" i="12" s="1"/>
  <c r="FF118" i="12"/>
  <c r="FG118" i="12"/>
  <c r="FG119" i="12" s="1"/>
  <c r="FH118" i="12"/>
  <c r="FH119" i="12" s="1"/>
  <c r="FI118" i="12"/>
  <c r="FI119" i="12" s="1"/>
  <c r="FJ118" i="12"/>
  <c r="FJ119" i="12" s="1"/>
  <c r="FK118" i="12"/>
  <c r="FL118" i="12"/>
  <c r="FL119" i="12" s="1"/>
  <c r="FM118" i="12"/>
  <c r="FM119" i="12" s="1"/>
  <c r="FN118" i="12"/>
  <c r="FO118" i="12"/>
  <c r="FO119" i="12" s="1"/>
  <c r="FP118" i="12"/>
  <c r="FP119" i="12" s="1"/>
  <c r="FQ118" i="12"/>
  <c r="FQ119" i="12" s="1"/>
  <c r="FR118" i="12"/>
  <c r="FR119" i="12" s="1"/>
  <c r="FS118" i="12"/>
  <c r="FT118" i="12"/>
  <c r="FT119" i="12" s="1"/>
  <c r="FU118" i="12"/>
  <c r="FU119" i="12" s="1"/>
  <c r="FV118" i="12"/>
  <c r="FV119" i="12" s="1"/>
  <c r="FW118" i="12"/>
  <c r="FW119" i="12" s="1"/>
  <c r="FX118" i="12"/>
  <c r="FY118" i="12"/>
  <c r="FY119" i="12" s="1"/>
  <c r="FZ118" i="12"/>
  <c r="FZ119" i="12" s="1"/>
  <c r="GA118" i="12"/>
  <c r="GB118" i="12"/>
  <c r="GB119" i="12" s="1"/>
  <c r="GC118" i="12"/>
  <c r="GD118" i="12"/>
  <c r="GE118" i="12"/>
  <c r="GE119" i="12" s="1"/>
  <c r="GF118" i="12"/>
  <c r="GF119" i="12" s="1"/>
  <c r="GG118" i="12"/>
  <c r="GG119" i="12" s="1"/>
  <c r="GH118" i="12"/>
  <c r="GI118" i="12"/>
  <c r="GI119" i="12" s="1"/>
  <c r="GJ118" i="12"/>
  <c r="GJ119" i="12" s="1"/>
  <c r="GK118" i="12"/>
  <c r="GK119" i="12" s="1"/>
  <c r="GL118" i="12"/>
  <c r="GM118" i="12"/>
  <c r="GN118" i="12"/>
  <c r="GN119" i="12" s="1"/>
  <c r="GO118" i="12"/>
  <c r="GO119" i="12" s="1"/>
  <c r="GP118" i="12"/>
  <c r="GP119" i="12" s="1"/>
  <c r="GQ118" i="12"/>
  <c r="GQ119" i="12" s="1"/>
  <c r="GR118" i="12"/>
  <c r="GS118" i="12"/>
  <c r="GS119" i="12" s="1"/>
  <c r="GT118" i="12"/>
  <c r="GT119" i="12" s="1"/>
  <c r="GU118" i="12"/>
  <c r="GU119" i="12" s="1"/>
  <c r="GV118" i="12"/>
  <c r="GV119" i="12" s="1"/>
  <c r="GW118" i="12"/>
  <c r="GX118" i="12"/>
  <c r="GX119" i="12" s="1"/>
  <c r="GY118" i="12"/>
  <c r="GY119" i="12" s="1"/>
  <c r="GZ118" i="12"/>
  <c r="GZ119" i="12" s="1"/>
  <c r="HA118" i="12"/>
  <c r="HA119" i="12" s="1"/>
  <c r="HB118" i="12"/>
  <c r="HC118" i="12"/>
  <c r="HC119" i="12" s="1"/>
  <c r="HD118" i="12"/>
  <c r="HD119" i="12" s="1"/>
  <c r="HE118" i="12"/>
  <c r="HE119" i="12" s="1"/>
  <c r="HF118" i="12"/>
  <c r="HF119" i="12" s="1"/>
  <c r="HG118" i="12"/>
  <c r="HG119" i="12" s="1"/>
  <c r="HH118" i="12"/>
  <c r="HH119" i="12" s="1"/>
  <c r="HI118" i="12"/>
  <c r="HI119" i="12" s="1"/>
  <c r="HJ118" i="12"/>
  <c r="HJ119" i="12" s="1"/>
  <c r="HK118" i="12"/>
  <c r="HK119" i="12" s="1"/>
  <c r="HL118" i="12"/>
  <c r="HL119" i="12" s="1"/>
  <c r="HM118" i="12"/>
  <c r="HM119" i="12" s="1"/>
  <c r="HN118" i="12"/>
  <c r="HN119" i="12" s="1"/>
  <c r="HO118" i="12"/>
  <c r="HO119" i="12" s="1"/>
  <c r="HP118" i="12"/>
  <c r="HP119" i="12" s="1"/>
  <c r="HQ118" i="12"/>
  <c r="HQ119" i="12" s="1"/>
  <c r="HR118" i="12"/>
  <c r="HR119" i="12" s="1"/>
  <c r="HS118" i="12"/>
  <c r="HS119" i="12" s="1"/>
  <c r="HT118" i="12"/>
  <c r="HT119" i="12" s="1"/>
  <c r="HU118" i="12"/>
  <c r="HU119" i="12" s="1"/>
  <c r="HV118" i="12"/>
  <c r="HV119" i="12" s="1"/>
  <c r="HW118" i="12"/>
  <c r="HW119" i="12" s="1"/>
  <c r="HX118" i="12"/>
  <c r="HX119" i="12" s="1"/>
  <c r="HY118" i="12"/>
  <c r="HY119" i="12" s="1"/>
  <c r="HZ118" i="12"/>
  <c r="HZ119" i="12" s="1"/>
  <c r="IA118" i="12"/>
  <c r="IB118" i="12"/>
  <c r="IB119" i="12" s="1"/>
  <c r="IC118" i="12"/>
  <c r="IC119" i="12" s="1"/>
  <c r="ID118" i="12"/>
  <c r="ID119" i="12" s="1"/>
  <c r="IE118" i="12"/>
  <c r="IE119" i="12" s="1"/>
  <c r="IF118" i="12"/>
  <c r="IF119" i="12" s="1"/>
  <c r="IG118" i="12"/>
  <c r="IG119" i="12" s="1"/>
  <c r="IH118" i="12"/>
  <c r="II118" i="12"/>
  <c r="II119" i="12" s="1"/>
  <c r="IJ118" i="12"/>
  <c r="IJ119" i="12" s="1"/>
  <c r="IK118" i="12"/>
  <c r="IK119" i="12" s="1"/>
  <c r="IL118" i="12"/>
  <c r="IL119" i="12" s="1"/>
  <c r="IM118" i="12"/>
  <c r="IN118" i="12"/>
  <c r="IN119" i="12" s="1"/>
  <c r="IO118" i="12"/>
  <c r="IO119" i="12" s="1"/>
  <c r="IP118" i="12"/>
  <c r="IP119" i="12" s="1"/>
  <c r="IQ118" i="12"/>
  <c r="IQ119" i="12" s="1"/>
  <c r="IR118" i="12"/>
  <c r="IR119" i="12" s="1"/>
  <c r="IS118" i="12"/>
  <c r="IS119" i="12" s="1"/>
  <c r="IT118" i="12"/>
  <c r="IU118" i="12"/>
  <c r="IU119" i="12" s="1"/>
  <c r="IV118" i="12"/>
  <c r="IV119" i="12" s="1"/>
  <c r="IW118" i="12"/>
  <c r="IW119" i="12" s="1"/>
  <c r="IX118" i="12"/>
  <c r="IX119" i="12" s="1"/>
  <c r="IY118" i="12"/>
  <c r="IY119" i="12" s="1"/>
  <c r="IZ118" i="12"/>
  <c r="IZ119" i="12" s="1"/>
  <c r="JA118" i="12"/>
  <c r="JA119" i="12" s="1"/>
  <c r="JB118" i="12"/>
  <c r="JB119" i="12" s="1"/>
  <c r="JC118" i="12"/>
  <c r="JC119" i="12" s="1"/>
  <c r="JD118" i="12"/>
  <c r="JD119" i="12" s="1"/>
  <c r="JE118" i="12"/>
  <c r="JE119" i="12" s="1"/>
  <c r="JF118" i="12"/>
  <c r="JG118" i="12"/>
  <c r="JG119" i="12" s="1"/>
  <c r="JH118" i="12"/>
  <c r="JH119" i="12" s="1"/>
  <c r="JI118" i="12"/>
  <c r="JI119" i="12" s="1"/>
  <c r="JJ118" i="12"/>
  <c r="JJ119" i="12" s="1"/>
  <c r="JK118" i="12"/>
  <c r="JK119" i="12" s="1"/>
  <c r="JL118" i="12"/>
  <c r="JL119" i="12" s="1"/>
  <c r="JM118" i="12"/>
  <c r="JM119" i="12" s="1"/>
  <c r="JN118" i="12"/>
  <c r="JN119" i="12" s="1"/>
  <c r="JO118" i="12"/>
  <c r="JO119" i="12" s="1"/>
  <c r="JP118" i="12"/>
  <c r="JP119" i="12" s="1"/>
  <c r="JQ118" i="12"/>
  <c r="JQ119" i="12" s="1"/>
  <c r="JR118" i="12"/>
  <c r="JR119" i="12" s="1"/>
  <c r="JS118" i="12"/>
  <c r="JS119" i="12" s="1"/>
  <c r="JT118" i="12"/>
  <c r="JT119" i="12" s="1"/>
  <c r="JU118" i="12"/>
  <c r="JU119" i="12" s="1"/>
  <c r="JV118" i="12"/>
  <c r="JV119" i="12" s="1"/>
  <c r="JW118" i="12"/>
  <c r="JW119" i="12" s="1"/>
  <c r="JX118" i="12"/>
  <c r="JX119" i="12" s="1"/>
  <c r="JY118" i="12"/>
  <c r="JY119" i="12" s="1"/>
  <c r="JZ118" i="12"/>
  <c r="KA118" i="12"/>
  <c r="KA119" i="12" s="1"/>
  <c r="KB118" i="12"/>
  <c r="KC118" i="12"/>
  <c r="KC119" i="12" s="1"/>
  <c r="KD118" i="12"/>
  <c r="KD119" i="12" s="1"/>
  <c r="KE118" i="12"/>
  <c r="KE119" i="12" s="1"/>
  <c r="KF118" i="12"/>
  <c r="KF119" i="12" s="1"/>
  <c r="KG118" i="12"/>
  <c r="KG119" i="12" s="1"/>
  <c r="KH118" i="12"/>
  <c r="KH119" i="12" s="1"/>
  <c r="KI118" i="12"/>
  <c r="KI119" i="12" s="1"/>
  <c r="KJ118" i="12"/>
  <c r="KJ119" i="12" s="1"/>
  <c r="KK118" i="12"/>
  <c r="KK119" i="12" s="1"/>
  <c r="KL118" i="12"/>
  <c r="KL119" i="12" s="1"/>
  <c r="KM118" i="12"/>
  <c r="KM119" i="12" s="1"/>
  <c r="KN118" i="12"/>
  <c r="KN119" i="12" s="1"/>
  <c r="KO118" i="12"/>
  <c r="KO119" i="12" s="1"/>
  <c r="KP118" i="12"/>
  <c r="KP119" i="12" s="1"/>
  <c r="KQ118" i="12"/>
  <c r="KQ119" i="12" s="1"/>
  <c r="KR118" i="12"/>
  <c r="KR119" i="12" s="1"/>
  <c r="KS118" i="12"/>
  <c r="KS119" i="12" s="1"/>
  <c r="KT118" i="12"/>
  <c r="KT119" i="12" s="1"/>
  <c r="KU118" i="12"/>
  <c r="KV118" i="12"/>
  <c r="KV119" i="12" s="1"/>
  <c r="KW118" i="12"/>
  <c r="KW119" i="12" s="1"/>
  <c r="KX118" i="12"/>
  <c r="KX119" i="12" s="1"/>
  <c r="KY118" i="12"/>
  <c r="KZ118" i="12"/>
  <c r="KZ119" i="12" s="1"/>
  <c r="LA118" i="12"/>
  <c r="LA119" i="12" s="1"/>
  <c r="LB118" i="12"/>
  <c r="LC118" i="12"/>
  <c r="LC119" i="12" s="1"/>
  <c r="LD118" i="12"/>
  <c r="LD119" i="12" s="1"/>
  <c r="LE118" i="12"/>
  <c r="LF118" i="12"/>
  <c r="LF119" i="12" s="1"/>
  <c r="LG118" i="12"/>
  <c r="LG119" i="12" s="1"/>
  <c r="LH118" i="12"/>
  <c r="LH119" i="12" s="1"/>
  <c r="LI118" i="12"/>
  <c r="LI119" i="12" s="1"/>
  <c r="LJ118" i="12"/>
  <c r="LJ119" i="12" s="1"/>
  <c r="LK118" i="12"/>
  <c r="LL118" i="12"/>
  <c r="LL119" i="12" s="1"/>
  <c r="LM118" i="12"/>
  <c r="LM119" i="12" s="1"/>
  <c r="LN118" i="12"/>
  <c r="LN119" i="12" s="1"/>
  <c r="LO118" i="12"/>
  <c r="LO119" i="12" s="1"/>
  <c r="LP118" i="12"/>
  <c r="LP119" i="12" s="1"/>
  <c r="LQ118" i="12"/>
  <c r="LR118" i="12"/>
  <c r="LR119" i="12" s="1"/>
  <c r="LS118" i="12"/>
  <c r="LS119" i="12" s="1"/>
  <c r="LT118" i="12"/>
  <c r="LT119" i="12" s="1"/>
  <c r="LU118" i="12"/>
  <c r="LU119" i="12" s="1"/>
  <c r="LV118" i="12"/>
  <c r="LV119" i="12" s="1"/>
  <c r="LW118" i="12"/>
  <c r="LX118" i="12"/>
  <c r="LX119" i="12" s="1"/>
  <c r="LY118" i="12"/>
  <c r="LY119" i="12" s="1"/>
  <c r="LZ118" i="12"/>
  <c r="LZ119" i="12" s="1"/>
  <c r="MA118" i="12"/>
  <c r="MA119" i="12" s="1"/>
  <c r="MB118" i="12"/>
  <c r="MB119" i="12" s="1"/>
  <c r="MC118" i="12"/>
  <c r="MD118" i="12"/>
  <c r="MD119" i="12" s="1"/>
  <c r="ME118" i="12"/>
  <c r="ME119" i="12" s="1"/>
  <c r="MF118" i="12"/>
  <c r="MF119" i="12" s="1"/>
  <c r="MG118" i="12"/>
  <c r="MG119" i="12" s="1"/>
  <c r="MH118" i="12"/>
  <c r="MH119" i="12" s="1"/>
  <c r="MI118" i="12"/>
  <c r="MJ118" i="12"/>
  <c r="MJ119" i="12" s="1"/>
  <c r="MK118" i="12"/>
  <c r="MK119" i="12" s="1"/>
  <c r="ML118" i="12"/>
  <c r="MM118" i="12"/>
  <c r="MM119" i="12" s="1"/>
  <c r="MN118" i="12"/>
  <c r="MO118" i="12"/>
  <c r="MO119" i="12" s="1"/>
  <c r="MP118" i="12"/>
  <c r="MQ118" i="12"/>
  <c r="MQ119" i="12" s="1"/>
  <c r="MR118" i="12"/>
  <c r="MR119" i="12" s="1"/>
  <c r="MS118" i="12"/>
  <c r="MS119" i="12" s="1"/>
  <c r="MT118" i="12"/>
  <c r="MU118" i="12"/>
  <c r="MU119" i="12" s="1"/>
  <c r="MV118" i="12"/>
  <c r="MV119" i="12" s="1"/>
  <c r="MW118" i="12"/>
  <c r="MW119" i="12" s="1"/>
  <c r="MX118" i="12"/>
  <c r="MY118" i="12"/>
  <c r="MY119" i="12" s="1"/>
  <c r="MZ118" i="12"/>
  <c r="NA118" i="12"/>
  <c r="NA119" i="12" s="1"/>
  <c r="NB118" i="12"/>
  <c r="NC118" i="12"/>
  <c r="NC119" i="12" s="1"/>
  <c r="ND118" i="12"/>
  <c r="ND119" i="12" s="1"/>
  <c r="NE118" i="12"/>
  <c r="NE119" i="12" s="1"/>
  <c r="NF118" i="12"/>
  <c r="NG118" i="12"/>
  <c r="NG119" i="12" s="1"/>
  <c r="NH118" i="12"/>
  <c r="NH119" i="12" s="1"/>
  <c r="NI118" i="12"/>
  <c r="NI119" i="12" s="1"/>
  <c r="NJ118" i="12"/>
  <c r="NK118" i="12"/>
  <c r="NK119" i="12" s="1"/>
  <c r="NL118" i="12"/>
  <c r="NL119" i="12" s="1"/>
  <c r="NM118" i="12"/>
  <c r="NM119" i="12" s="1"/>
  <c r="NN118" i="12"/>
  <c r="NO118" i="12"/>
  <c r="NP118" i="12"/>
  <c r="NP119" i="12" s="1"/>
  <c r="OG118" i="12"/>
  <c r="OH118" i="12"/>
  <c r="OH119" i="12" s="1"/>
  <c r="OI118" i="12"/>
  <c r="OJ118" i="12"/>
  <c r="OJ119" i="12" s="1"/>
  <c r="OK118" i="12"/>
  <c r="OL118" i="12"/>
  <c r="OM118" i="12"/>
  <c r="OM119" i="12" s="1"/>
  <c r="ON118" i="12"/>
  <c r="OO118" i="12"/>
  <c r="OO119" i="12" s="1"/>
  <c r="OP118" i="12"/>
  <c r="OP119" i="12" s="1"/>
  <c r="OQ118" i="12"/>
  <c r="OQ119" i="12" s="1"/>
  <c r="OR118" i="12"/>
  <c r="OR119" i="12" s="1"/>
  <c r="OS118" i="12"/>
  <c r="OS119" i="12" s="1"/>
  <c r="OT118" i="12"/>
  <c r="OT119" i="12" s="1"/>
  <c r="OU118" i="12"/>
  <c r="OU119" i="12" s="1"/>
  <c r="OV118" i="12"/>
  <c r="OW118" i="12"/>
  <c r="OW119" i="12" s="1"/>
  <c r="OX118" i="12"/>
  <c r="OY118" i="12"/>
  <c r="OY119" i="12" s="1"/>
  <c r="OZ118" i="12"/>
  <c r="OZ119" i="12" s="1"/>
  <c r="PA118" i="12"/>
  <c r="PA119" i="12" s="1"/>
  <c r="PB118" i="12"/>
  <c r="PB119" i="12" s="1"/>
  <c r="PC118" i="12"/>
  <c r="PC119" i="12" s="1"/>
  <c r="PD118" i="12"/>
  <c r="PD119" i="12" s="1"/>
  <c r="PE118" i="12"/>
  <c r="PF118" i="12"/>
  <c r="PF119" i="12" s="1"/>
  <c r="PG118" i="12"/>
  <c r="PH118" i="12"/>
  <c r="PH119" i="12" s="1"/>
  <c r="PI118" i="12"/>
  <c r="PJ118" i="12"/>
  <c r="PJ119" i="12" s="1"/>
  <c r="PK118" i="12"/>
  <c r="PL118" i="12"/>
  <c r="PL119" i="12" s="1"/>
  <c r="PM118" i="12"/>
  <c r="PM119" i="12" s="1"/>
  <c r="PN118" i="12"/>
  <c r="PO118" i="12"/>
  <c r="PO119" i="12" s="1"/>
  <c r="PP118" i="12"/>
  <c r="PP119" i="12" s="1"/>
  <c r="PQ118" i="12"/>
  <c r="PR118" i="12"/>
  <c r="PR119" i="12" s="1"/>
  <c r="PS118" i="12"/>
  <c r="PS119" i="12" s="1"/>
  <c r="PT118" i="12"/>
  <c r="PU118" i="12"/>
  <c r="PU119" i="12" s="1"/>
  <c r="PV118" i="12"/>
  <c r="PW118" i="12"/>
  <c r="PX118" i="12"/>
  <c r="PX119" i="12" s="1"/>
  <c r="PY118" i="12"/>
  <c r="PY119" i="12" s="1"/>
  <c r="PZ118" i="12"/>
  <c r="QA118" i="12"/>
  <c r="QA119" i="12" s="1"/>
  <c r="QB118" i="12"/>
  <c r="QB119" i="12" s="1"/>
  <c r="QC118" i="12"/>
  <c r="QD118" i="12"/>
  <c r="QD119" i="12" s="1"/>
  <c r="QE118" i="12"/>
  <c r="QE119" i="12" s="1"/>
  <c r="QF118" i="12"/>
  <c r="QG118" i="12"/>
  <c r="QG119" i="12" s="1"/>
  <c r="QH118" i="12"/>
  <c r="QI118" i="12"/>
  <c r="QJ118" i="12"/>
  <c r="QK118" i="12"/>
  <c r="QK119" i="12" s="1"/>
  <c r="QL118" i="12"/>
  <c r="QL119" i="12" s="1"/>
  <c r="QM118" i="12"/>
  <c r="QN118" i="12"/>
  <c r="QO118" i="12"/>
  <c r="QO119" i="12" s="1"/>
  <c r="QP118" i="12"/>
  <c r="QP119" i="12" s="1"/>
  <c r="QR118" i="12"/>
  <c r="QS118" i="12"/>
  <c r="QS119" i="12" s="1"/>
  <c r="QT118" i="12"/>
  <c r="QU118" i="12"/>
  <c r="QU119" i="12" s="1"/>
  <c r="QV118" i="12"/>
  <c r="QW118" i="12"/>
  <c r="QW119" i="12" s="1"/>
  <c r="QX118" i="12"/>
  <c r="QY118" i="12"/>
  <c r="QY119" i="12" s="1"/>
  <c r="QZ118" i="12"/>
  <c r="RA118" i="12"/>
  <c r="RA119" i="12" s="1"/>
  <c r="RB118" i="12"/>
  <c r="RC118" i="12"/>
  <c r="RC119" i="12" s="1"/>
  <c r="RD118" i="12"/>
  <c r="RE118" i="12"/>
  <c r="RE119" i="12" s="1"/>
  <c r="RF118" i="12"/>
  <c r="RG118" i="12"/>
  <c r="RG119" i="12" s="1"/>
  <c r="RH118" i="12"/>
  <c r="RI118" i="12"/>
  <c r="RI119" i="12" s="1"/>
  <c r="RJ118" i="12"/>
  <c r="RK118" i="12"/>
  <c r="RK119" i="12" s="1"/>
  <c r="RL118" i="12"/>
  <c r="RM118" i="12"/>
  <c r="RM119" i="12" s="1"/>
  <c r="RN118" i="12"/>
  <c r="RO118" i="12"/>
  <c r="RO119" i="12" s="1"/>
  <c r="RP118" i="12"/>
  <c r="RQ118" i="12"/>
  <c r="RQ119" i="12" s="1"/>
  <c r="RR118" i="12"/>
  <c r="RS118" i="12"/>
  <c r="RS119" i="12" s="1"/>
  <c r="RT118" i="12"/>
  <c r="RU118" i="12"/>
  <c r="RU119" i="12" s="1"/>
  <c r="RV118" i="12"/>
  <c r="RW118" i="12"/>
  <c r="RW119" i="12" s="1"/>
  <c r="RX118" i="12"/>
  <c r="RX119" i="12" s="1"/>
  <c r="RY118" i="12"/>
  <c r="RY119" i="12" s="1"/>
  <c r="RZ118" i="12"/>
  <c r="RZ119" i="12" s="1"/>
  <c r="SA118" i="12"/>
  <c r="SA119" i="12" s="1"/>
  <c r="SB118" i="12"/>
  <c r="SB119" i="12" s="1"/>
  <c r="SC118" i="12"/>
  <c r="SC119" i="12" s="1"/>
  <c r="SD118" i="12"/>
  <c r="SD119" i="12" s="1"/>
  <c r="SE118" i="12"/>
  <c r="SE119" i="12" s="1"/>
  <c r="SF118" i="12"/>
  <c r="SF119" i="12" s="1"/>
  <c r="SG118" i="12"/>
  <c r="SG119" i="12" s="1"/>
  <c r="SH118" i="12"/>
  <c r="SI118" i="12"/>
  <c r="SI119" i="12" s="1"/>
  <c r="SJ118" i="12"/>
  <c r="SJ119" i="12" s="1"/>
  <c r="SK118" i="12"/>
  <c r="SK119" i="12" s="1"/>
  <c r="SL118" i="12"/>
  <c r="SL119" i="12" s="1"/>
  <c r="SM118" i="12"/>
  <c r="SM119" i="12" s="1"/>
  <c r="SN118" i="12"/>
  <c r="SN119" i="12" s="1"/>
  <c r="SO118" i="12"/>
  <c r="SO119" i="12" s="1"/>
  <c r="SP118" i="12"/>
  <c r="SP119" i="12" s="1"/>
  <c r="SQ118" i="12"/>
  <c r="SQ119" i="12" s="1"/>
  <c r="SR118" i="12"/>
  <c r="SS118" i="12"/>
  <c r="SS119" i="12" s="1"/>
  <c r="ST118" i="12"/>
  <c r="ST119" i="12" s="1"/>
  <c r="SU118" i="12"/>
  <c r="SU119" i="12" s="1"/>
  <c r="SV118" i="12"/>
  <c r="SV119" i="12" s="1"/>
  <c r="SW118" i="12"/>
  <c r="SW119" i="12" s="1"/>
  <c r="SX118" i="12"/>
  <c r="SX119" i="12" s="1"/>
  <c r="SY118" i="12"/>
  <c r="SY119" i="12" s="1"/>
  <c r="SZ118" i="12"/>
  <c r="TA118" i="12"/>
  <c r="TA119" i="12" s="1"/>
  <c r="TB118" i="12"/>
  <c r="TB119" i="12" s="1"/>
  <c r="TC118" i="12"/>
  <c r="TC119" i="12" s="1"/>
  <c r="TD118" i="12"/>
  <c r="TD119" i="12" s="1"/>
  <c r="TE118" i="12"/>
  <c r="TE119" i="12" s="1"/>
  <c r="TF118" i="12"/>
  <c r="TF119" i="12" s="1"/>
  <c r="TG118" i="12"/>
  <c r="TG119" i="12" s="1"/>
  <c r="TH118" i="12"/>
  <c r="TH119" i="12" s="1"/>
  <c r="TI118" i="12"/>
  <c r="TI119" i="12" s="1"/>
  <c r="TJ118" i="12"/>
  <c r="TK118" i="12"/>
  <c r="TK119" i="12" s="1"/>
  <c r="TL118" i="12"/>
  <c r="TL119" i="12" s="1"/>
  <c r="TM118" i="12"/>
  <c r="TM119" i="12" s="1"/>
  <c r="TN118" i="12"/>
  <c r="TN119" i="12" s="1"/>
  <c r="TO118" i="12"/>
  <c r="TO119" i="12" s="1"/>
  <c r="TP118" i="12"/>
  <c r="TQ118" i="12"/>
  <c r="TQ119" i="12" s="1"/>
  <c r="TR118" i="12"/>
  <c r="TR119" i="12" s="1"/>
  <c r="TS118" i="12"/>
  <c r="TS119" i="12" s="1"/>
  <c r="TT118" i="12"/>
  <c r="TT119" i="12" s="1"/>
  <c r="TU118" i="12"/>
  <c r="TU119" i="12" s="1"/>
  <c r="TV118" i="12"/>
  <c r="TV119" i="12" s="1"/>
  <c r="TW118" i="12"/>
  <c r="TW119" i="12" s="1"/>
  <c r="TX118" i="12"/>
  <c r="TX119" i="12" s="1"/>
  <c r="TY118" i="12"/>
  <c r="TY119" i="12" s="1"/>
  <c r="TZ118" i="12"/>
  <c r="UA118" i="12"/>
  <c r="UA119" i="12" s="1"/>
  <c r="UB118" i="12"/>
  <c r="UB119" i="12" s="1"/>
  <c r="UC118" i="12"/>
  <c r="UC119" i="12" s="1"/>
  <c r="UD118" i="12"/>
  <c r="UD119" i="12" s="1"/>
  <c r="UE118" i="12"/>
  <c r="UE119" i="12" s="1"/>
  <c r="UF118" i="12"/>
  <c r="UG118" i="12"/>
  <c r="UG119" i="12" s="1"/>
  <c r="UH118" i="12"/>
  <c r="UH119" i="12" s="1"/>
  <c r="UI118" i="12"/>
  <c r="UJ118" i="12"/>
  <c r="UJ119" i="12" s="1"/>
  <c r="UK118" i="12"/>
  <c r="UK119" i="12" s="1"/>
  <c r="UL118" i="12"/>
  <c r="UM118" i="12"/>
  <c r="UM119" i="12" s="1"/>
  <c r="UN118" i="12"/>
  <c r="UN119" i="12" s="1"/>
  <c r="UO118" i="12"/>
  <c r="UP118" i="12"/>
  <c r="UP119" i="12" s="1"/>
  <c r="UQ118" i="12"/>
  <c r="UQ119" i="12" s="1"/>
  <c r="UR118" i="12"/>
  <c r="US118" i="12"/>
  <c r="US119" i="12" s="1"/>
  <c r="UT118" i="12"/>
  <c r="UU118" i="12"/>
  <c r="UU119" i="12" s="1"/>
  <c r="UV118" i="12"/>
  <c r="UW118" i="12"/>
  <c r="UW119" i="12" s="1"/>
  <c r="UX118" i="12"/>
  <c r="UY118" i="12"/>
  <c r="UY119" i="12" s="1"/>
  <c r="UZ118" i="12"/>
  <c r="VA118" i="12"/>
  <c r="VA119" i="12" s="1"/>
  <c r="VB118" i="12"/>
  <c r="VC118" i="12"/>
  <c r="VC119" i="12" s="1"/>
  <c r="VD118" i="12"/>
  <c r="VE118" i="12"/>
  <c r="VE119" i="12" s="1"/>
  <c r="VF118" i="12"/>
  <c r="VG118" i="12"/>
  <c r="VG119" i="12" s="1"/>
  <c r="VH118" i="12"/>
  <c r="VI118" i="12"/>
  <c r="VI119" i="12" s="1"/>
  <c r="VJ118" i="12"/>
  <c r="VK118" i="12"/>
  <c r="VK119" i="12" s="1"/>
  <c r="VL118" i="12"/>
  <c r="VM118" i="12"/>
  <c r="VM119" i="12" s="1"/>
  <c r="VN118" i="12"/>
  <c r="VO118" i="12"/>
  <c r="VO119" i="12" s="1"/>
  <c r="VP118" i="12"/>
  <c r="VP119" i="12" s="1"/>
  <c r="VQ118" i="12"/>
  <c r="VR118" i="12"/>
  <c r="VR119" i="12" s="1"/>
  <c r="VS118" i="12"/>
  <c r="VS119" i="12" s="1"/>
  <c r="VT118" i="12"/>
  <c r="VU118" i="12"/>
  <c r="VU119" i="12" s="1"/>
  <c r="VV118" i="12"/>
  <c r="VV119" i="12" s="1"/>
  <c r="VW118" i="12"/>
  <c r="VX118" i="12"/>
  <c r="VX119" i="12" s="1"/>
  <c r="VY118" i="12"/>
  <c r="VY119" i="12" s="1"/>
  <c r="VZ118" i="12"/>
  <c r="WA118" i="12"/>
  <c r="WA119" i="12" s="1"/>
  <c r="WB118" i="12"/>
  <c r="WB119" i="12" s="1"/>
  <c r="WC118" i="12"/>
  <c r="WD118" i="12"/>
  <c r="WD119" i="12" s="1"/>
  <c r="WE118" i="12"/>
  <c r="WE119" i="12" s="1"/>
  <c r="WF118" i="12"/>
  <c r="WG118" i="12"/>
  <c r="WG119" i="12" s="1"/>
  <c r="WH118" i="12"/>
  <c r="WI118" i="12"/>
  <c r="WI119" i="12" s="1"/>
  <c r="WJ118" i="12"/>
  <c r="WK118" i="12"/>
  <c r="WK119" i="12" s="1"/>
  <c r="WL118" i="12"/>
  <c r="WM118" i="12"/>
  <c r="WM119" i="12" s="1"/>
  <c r="WN118" i="12"/>
  <c r="WO118" i="12"/>
  <c r="WO119" i="12" s="1"/>
  <c r="WP118" i="12"/>
  <c r="WQ118" i="12"/>
  <c r="WQ119" i="12" s="1"/>
  <c r="WR118" i="12"/>
  <c r="WS118" i="12"/>
  <c r="WS119" i="12" s="1"/>
  <c r="WT118" i="12"/>
  <c r="WU118" i="12"/>
  <c r="WU119" i="12" s="1"/>
  <c r="WV118" i="12"/>
  <c r="WW118" i="12"/>
  <c r="WW119" i="12" s="1"/>
  <c r="WX118" i="12"/>
  <c r="WY118" i="12"/>
  <c r="WY119" i="12" s="1"/>
  <c r="WZ118" i="12"/>
  <c r="XA118" i="12"/>
  <c r="XA119" i="12" s="1"/>
  <c r="XB118" i="12"/>
  <c r="XC118" i="12"/>
  <c r="XC119" i="12" s="1"/>
  <c r="XD118" i="12"/>
  <c r="XE118" i="12"/>
  <c r="XE119" i="12" s="1"/>
  <c r="XF118" i="12"/>
  <c r="XG118" i="12"/>
  <c r="XG119" i="12" s="1"/>
  <c r="XH118" i="12"/>
  <c r="XI118" i="12"/>
  <c r="XI119" i="12" s="1"/>
  <c r="XJ118" i="12"/>
  <c r="XK118" i="12"/>
  <c r="XK119" i="12" s="1"/>
  <c r="XL118" i="12"/>
  <c r="XM118" i="12"/>
  <c r="XM119" i="12" s="1"/>
  <c r="XN118" i="12"/>
  <c r="XN119" i="12" s="1"/>
  <c r="XO118" i="12"/>
  <c r="XO119" i="12" s="1"/>
  <c r="XP118" i="12"/>
  <c r="XP119" i="12" s="1"/>
  <c r="XQ118" i="12"/>
  <c r="XQ119" i="12" s="1"/>
  <c r="XR118" i="12"/>
  <c r="XR119" i="12" s="1"/>
  <c r="XS118" i="12"/>
  <c r="XS119" i="12" s="1"/>
  <c r="XT118" i="12"/>
  <c r="XT119" i="12" s="1"/>
  <c r="XU118" i="12"/>
  <c r="XU119" i="12" s="1"/>
  <c r="XV118" i="12"/>
  <c r="XV119" i="12" s="1"/>
  <c r="XW118" i="12"/>
  <c r="XW119" i="12" s="1"/>
  <c r="XX118" i="12"/>
  <c r="XX119" i="12" s="1"/>
  <c r="XY118" i="12"/>
  <c r="XZ118" i="12"/>
  <c r="XZ119" i="12" s="1"/>
  <c r="YA118" i="12"/>
  <c r="YA119" i="12" s="1"/>
  <c r="YB118" i="12"/>
  <c r="YC118" i="12"/>
  <c r="YC119" i="12" s="1"/>
  <c r="YD118" i="12"/>
  <c r="YD119" i="12" s="1"/>
  <c r="YE118" i="12"/>
  <c r="YF118" i="12"/>
  <c r="YF119" i="12" s="1"/>
  <c r="YG118" i="12"/>
  <c r="YG119" i="12" s="1"/>
  <c r="YH118" i="12"/>
  <c r="YI118" i="12"/>
  <c r="YI119" i="12" s="1"/>
  <c r="YJ118" i="12"/>
  <c r="YJ119" i="12" s="1"/>
  <c r="YK118" i="12"/>
  <c r="YL118" i="12"/>
  <c r="YL119" i="12" s="1"/>
  <c r="YM118" i="12"/>
  <c r="YM119" i="12" s="1"/>
  <c r="YN118" i="12"/>
  <c r="YO118" i="12"/>
  <c r="YO119" i="12" s="1"/>
  <c r="YP118" i="12"/>
  <c r="YP119" i="12" s="1"/>
  <c r="YQ118" i="12"/>
  <c r="YQ119" i="12" s="1"/>
  <c r="YR118" i="12"/>
  <c r="YR119" i="12" s="1"/>
  <c r="YS118" i="12"/>
  <c r="YS119" i="12" s="1"/>
  <c r="YT118" i="12"/>
  <c r="YT119" i="12" s="1"/>
  <c r="YU118" i="12"/>
  <c r="YU119" i="12" s="1"/>
  <c r="YV118" i="12"/>
  <c r="YV119" i="12" s="1"/>
  <c r="YW118" i="12"/>
  <c r="YW119" i="12" s="1"/>
  <c r="YX118" i="12"/>
  <c r="YX119" i="12" s="1"/>
  <c r="YY118" i="12"/>
  <c r="YY119" i="12" s="1"/>
  <c r="YZ118" i="12"/>
  <c r="YZ119" i="12" s="1"/>
  <c r="ZA118" i="12"/>
  <c r="ZA119" i="12" s="1"/>
  <c r="ZB118" i="12"/>
  <c r="ZB119" i="12" s="1"/>
  <c r="ZC118" i="12"/>
  <c r="ZC119" i="12" s="1"/>
  <c r="ZD118" i="12"/>
  <c r="ZD119" i="12" s="1"/>
  <c r="ZE118" i="12"/>
  <c r="ZE119" i="12" s="1"/>
  <c r="ZF118" i="12"/>
  <c r="ZF119" i="12" s="1"/>
  <c r="ZG118" i="12"/>
  <c r="ZG119" i="12" s="1"/>
  <c r="ZH118" i="12"/>
  <c r="ZH119" i="12" s="1"/>
  <c r="ZI118" i="12"/>
  <c r="ZI119" i="12" s="1"/>
  <c r="ZJ118" i="12"/>
  <c r="ZJ119" i="12" s="1"/>
  <c r="ZK118" i="12"/>
  <c r="ZK119" i="12" s="1"/>
  <c r="ZL118" i="12"/>
  <c r="ZL119" i="12" s="1"/>
  <c r="ZM118" i="12"/>
  <c r="ZM119" i="12" s="1"/>
  <c r="ZN118" i="12"/>
  <c r="ZN119" i="12" s="1"/>
  <c r="ZO118" i="12"/>
  <c r="ZO119" i="12" s="1"/>
  <c r="ZP118" i="12"/>
  <c r="ZP119" i="12" s="1"/>
  <c r="ZQ118" i="12"/>
  <c r="ZQ119" i="12" s="1"/>
  <c r="ZR118" i="12"/>
  <c r="ZR119" i="12" s="1"/>
  <c r="ZS118" i="12"/>
  <c r="ZS119" i="12" s="1"/>
  <c r="ZT118" i="12"/>
  <c r="ZT119" i="12" s="1"/>
  <c r="ZU118" i="12"/>
  <c r="ZU119" i="12" s="1"/>
  <c r="ZV118" i="12"/>
  <c r="ZV119" i="12" s="1"/>
  <c r="ZW118" i="12"/>
  <c r="ZW119" i="12" s="1"/>
  <c r="ZX118" i="12"/>
  <c r="ZX119" i="12" s="1"/>
  <c r="ZY118" i="12"/>
  <c r="ZY119" i="12" s="1"/>
  <c r="ZZ118" i="12"/>
  <c r="AAA118" i="12"/>
  <c r="AAA119" i="12" s="1"/>
  <c r="AAB118" i="12"/>
  <c r="AAB119" i="12" s="1"/>
  <c r="AAC118" i="12"/>
  <c r="AAC119" i="12" s="1"/>
  <c r="AAD118" i="12"/>
  <c r="AAD119" i="12" s="1"/>
  <c r="AAE118" i="12"/>
  <c r="AAE119" i="12" s="1"/>
  <c r="AAF118" i="12"/>
  <c r="AAF119" i="12" s="1"/>
  <c r="AAG118" i="12"/>
  <c r="AAG119" i="12" s="1"/>
  <c r="AAH118" i="12"/>
  <c r="AAH119" i="12" s="1"/>
  <c r="AAI118" i="12"/>
  <c r="AAI119" i="12" s="1"/>
  <c r="AAJ118" i="12"/>
  <c r="AAJ119" i="12" s="1"/>
  <c r="AAK118" i="12"/>
  <c r="AAK119" i="12" s="1"/>
  <c r="AAL118" i="12"/>
  <c r="AAL119" i="12" s="1"/>
  <c r="AAM118" i="12"/>
  <c r="AAM119" i="12" s="1"/>
  <c r="AAN118" i="12"/>
  <c r="AAO118" i="12"/>
  <c r="AAO119" i="12" s="1"/>
  <c r="AAP118" i="12"/>
  <c r="AAQ118" i="12"/>
  <c r="AAQ119" i="12" s="1"/>
  <c r="AAR118" i="12"/>
  <c r="AAS118" i="12"/>
  <c r="AAS119" i="12" s="1"/>
  <c r="AAT118" i="12"/>
  <c r="AAU118" i="12"/>
  <c r="AAU119" i="12" s="1"/>
  <c r="AAV118" i="12"/>
  <c r="AAW118" i="12"/>
  <c r="AAW119" i="12" s="1"/>
  <c r="AAX118" i="12"/>
  <c r="AAY118" i="12"/>
  <c r="AAY119" i="12" s="1"/>
  <c r="AAZ118" i="12"/>
  <c r="AAZ119" i="12" s="1"/>
  <c r="ABA118" i="12"/>
  <c r="ABA119" i="12" s="1"/>
  <c r="ABB118" i="12"/>
  <c r="ABB119" i="12" s="1"/>
  <c r="ABC118" i="12"/>
  <c r="ABD118" i="12"/>
  <c r="ABD119" i="12" s="1"/>
  <c r="ABE118" i="12"/>
  <c r="ABF118" i="12"/>
  <c r="ABF119" i="12" s="1"/>
  <c r="ABG118" i="12"/>
  <c r="ABG119" i="12" s="1"/>
  <c r="ABH118" i="12"/>
  <c r="ABH119" i="12" s="1"/>
  <c r="ABI118" i="12"/>
  <c r="ABI119" i="12" s="1"/>
  <c r="ABJ118" i="12"/>
  <c r="ABK118" i="12"/>
  <c r="ABK119" i="12" s="1"/>
  <c r="ABL118" i="12"/>
  <c r="ABL119" i="12" s="1"/>
  <c r="ABM118" i="12"/>
  <c r="ABM119" i="12" s="1"/>
  <c r="ABN118" i="12"/>
  <c r="ABN119" i="12" s="1"/>
  <c r="ABO118" i="12"/>
  <c r="ABO119" i="12" s="1"/>
  <c r="ABP118" i="12"/>
  <c r="ABQ118" i="12"/>
  <c r="ABQ119" i="12" s="1"/>
  <c r="ABR118" i="12"/>
  <c r="ABR119" i="12" s="1"/>
  <c r="ABS118" i="12"/>
  <c r="ABS119" i="12" s="1"/>
  <c r="ABT118" i="12"/>
  <c r="ABT119" i="12" s="1"/>
  <c r="ABU118" i="12"/>
  <c r="ABU119" i="12" s="1"/>
  <c r="ABV118" i="12"/>
  <c r="ABV119" i="12" s="1"/>
  <c r="ABW118" i="12"/>
  <c r="ABW119" i="12" s="1"/>
  <c r="ABX118" i="12"/>
  <c r="ABX119" i="12" s="1"/>
  <c r="ABY118" i="12"/>
  <c r="ABY119" i="12" s="1"/>
  <c r="ABZ118" i="12"/>
  <c r="ACA118" i="12"/>
  <c r="ACA119" i="12" s="1"/>
  <c r="ACB118" i="12"/>
  <c r="ACB119" i="12" s="1"/>
  <c r="ACC118" i="12"/>
  <c r="ACC119" i="12" s="1"/>
  <c r="ACD118" i="12"/>
  <c r="ACD119" i="12" s="1"/>
  <c r="ACE118" i="12"/>
  <c r="ACE119" i="12" s="1"/>
  <c r="ACF118" i="12"/>
  <c r="ACF119" i="12" s="1"/>
  <c r="ACG118" i="12"/>
  <c r="ACG119" i="12" s="1"/>
  <c r="ACH118" i="12"/>
  <c r="ACH119" i="12" s="1"/>
  <c r="ACI118" i="12"/>
  <c r="ACI119" i="12" s="1"/>
  <c r="ACJ118" i="12"/>
  <c r="ACK118" i="12"/>
  <c r="ACK119" i="12" s="1"/>
  <c r="ACL118" i="12"/>
  <c r="ACL119" i="12" s="1"/>
  <c r="ACM118" i="12"/>
  <c r="ACM119" i="12" s="1"/>
  <c r="ACN118" i="12"/>
  <c r="ACO118" i="12"/>
  <c r="ACO119" i="12" s="1"/>
  <c r="ACP118" i="12"/>
  <c r="ACQ118" i="12"/>
  <c r="ACQ119" i="12" s="1"/>
  <c r="ACR118" i="12"/>
  <c r="ACS118" i="12"/>
  <c r="ACS119" i="12" s="1"/>
  <c r="ACT118" i="12"/>
  <c r="ACT119" i="12" s="1"/>
  <c r="ACU118" i="12"/>
  <c r="ACU119" i="12" s="1"/>
  <c r="ACV118" i="12"/>
  <c r="ACV119" i="12" s="1"/>
  <c r="ACW118" i="12"/>
  <c r="ACW119" i="12" s="1"/>
  <c r="ACX118" i="12"/>
  <c r="ACX119" i="12" s="1"/>
  <c r="ACY118" i="12"/>
  <c r="ACY119" i="12" s="1"/>
  <c r="ACZ118" i="12"/>
  <c r="ACZ119" i="12" s="1"/>
  <c r="ADA118" i="12"/>
  <c r="ADA119" i="12" s="1"/>
  <c r="ADB118" i="12"/>
  <c r="ADC118" i="12"/>
  <c r="ADC119" i="12" s="1"/>
  <c r="ADD118" i="12"/>
  <c r="ADD119" i="12" s="1"/>
  <c r="ADE118" i="12"/>
  <c r="ADE119" i="12" s="1"/>
  <c r="ADF118" i="12"/>
  <c r="ADF119" i="12" s="1"/>
  <c r="ADG118" i="12"/>
  <c r="ADG119" i="12" s="1"/>
  <c r="ADH118" i="12"/>
  <c r="ADH119" i="12" s="1"/>
  <c r="ADI118" i="12"/>
  <c r="ADI119" i="12" s="1"/>
  <c r="ADJ118" i="12"/>
  <c r="ADJ119" i="12" s="1"/>
  <c r="ADK118" i="12"/>
  <c r="ADK119" i="12" s="1"/>
  <c r="ADL118" i="12"/>
  <c r="ADM118" i="12"/>
  <c r="ADM119" i="12" s="1"/>
  <c r="ADN118" i="12"/>
  <c r="ADN119" i="12" s="1"/>
  <c r="ADO118" i="12"/>
  <c r="ADO119" i="12" s="1"/>
  <c r="ADP118" i="12"/>
  <c r="ADP119" i="12" s="1"/>
  <c r="ADQ118" i="12"/>
  <c r="ADQ119" i="12" s="1"/>
  <c r="ADR118" i="12"/>
  <c r="ADR119" i="12" s="1"/>
  <c r="ADS118" i="12"/>
  <c r="ADT118" i="12"/>
  <c r="ADT119" i="12" s="1"/>
  <c r="ADU118" i="12"/>
  <c r="ADU119" i="12" s="1"/>
  <c r="ADV118" i="12"/>
  <c r="ADV119" i="12" s="1"/>
  <c r="ADW118" i="12"/>
  <c r="ADW119" i="12" s="1"/>
  <c r="ADX118" i="12"/>
  <c r="ADX119" i="12" s="1"/>
  <c r="ADY118" i="12"/>
  <c r="ADY119" i="12" s="1"/>
  <c r="ADZ118" i="12"/>
  <c r="AEA118" i="12"/>
  <c r="AEA119" i="12" s="1"/>
  <c r="AEB118" i="12"/>
  <c r="AEB119" i="12" s="1"/>
  <c r="AEC118" i="12"/>
  <c r="AEC119" i="12" s="1"/>
  <c r="AED118" i="12"/>
  <c r="AED119" i="12" s="1"/>
  <c r="AEE118" i="12"/>
  <c r="AEE119" i="12" s="1"/>
  <c r="AEF118" i="12"/>
  <c r="AEF119" i="12" s="1"/>
  <c r="AEG118" i="12"/>
  <c r="AEH118" i="12"/>
  <c r="AEH119" i="12" s="1"/>
  <c r="AEI118" i="12"/>
  <c r="AEI119" i="12" s="1"/>
  <c r="AEJ118" i="12"/>
  <c r="AEJ119" i="12" s="1"/>
  <c r="AEK118" i="12"/>
  <c r="AEK119" i="12" s="1"/>
  <c r="AEL118" i="12"/>
  <c r="AEL119" i="12" s="1"/>
  <c r="AEM118" i="12"/>
  <c r="AEM119" i="12" s="1"/>
  <c r="AEN118" i="12"/>
  <c r="AEN119" i="12" s="1"/>
  <c r="AEO118" i="12"/>
  <c r="AEO119" i="12" s="1"/>
  <c r="AEP118" i="12"/>
  <c r="AEQ118" i="12"/>
  <c r="AEQ119" i="12" s="1"/>
  <c r="AER118" i="12"/>
  <c r="AER119" i="12" s="1"/>
  <c r="AES118" i="12"/>
  <c r="AES119" i="12" s="1"/>
  <c r="AET118" i="12"/>
  <c r="AEU118" i="12"/>
  <c r="AEU119" i="12" s="1"/>
  <c r="AEV118" i="12"/>
  <c r="AEV119" i="12" s="1"/>
  <c r="AEW118" i="12"/>
  <c r="AEW119" i="12" s="1"/>
  <c r="AEX118" i="12"/>
  <c r="AEX119" i="12" s="1"/>
  <c r="AEY118" i="12"/>
  <c r="AEY119" i="12" s="1"/>
  <c r="AEZ118" i="12"/>
  <c r="AEZ119" i="12" s="1"/>
  <c r="AFA118" i="12"/>
  <c r="AFB118" i="12"/>
  <c r="AFB119" i="12" s="1"/>
  <c r="AFC118" i="12"/>
  <c r="AFC119" i="12" s="1"/>
  <c r="AFD118" i="12"/>
  <c r="AFE118" i="12"/>
  <c r="AFE119" i="12" s="1"/>
  <c r="AFF118" i="12"/>
  <c r="AFF119" i="12" s="1"/>
  <c r="AFG118" i="12"/>
  <c r="AFH118" i="12"/>
  <c r="AFH119" i="12" s="1"/>
  <c r="AFI118" i="12"/>
  <c r="AFI119" i="12" s="1"/>
  <c r="AFJ118" i="12"/>
  <c r="AFJ119" i="12" s="1"/>
  <c r="AFK118" i="12"/>
  <c r="AFL118" i="12"/>
  <c r="AFL119" i="12" s="1"/>
  <c r="AFM118" i="12"/>
  <c r="AFM119" i="12" s="1"/>
  <c r="AFN118" i="12"/>
  <c r="AFN119" i="12" s="1"/>
  <c r="AFO118" i="12"/>
  <c r="AFP118" i="12"/>
  <c r="AFP119" i="12" s="1"/>
  <c r="AFQ118" i="12"/>
  <c r="AFR118" i="12"/>
  <c r="AFR119" i="12" s="1"/>
  <c r="AFS118" i="12"/>
  <c r="AFS119" i="12" s="1"/>
  <c r="AFT118" i="12"/>
  <c r="AFT119" i="12" s="1"/>
  <c r="AFU118" i="12"/>
  <c r="AFV118" i="12"/>
  <c r="AFV119" i="12" s="1"/>
  <c r="AFW118" i="12"/>
  <c r="AFW119" i="12" s="1"/>
  <c r="AFX118" i="12"/>
  <c r="AFX119" i="12" s="1"/>
  <c r="AFY118" i="12"/>
  <c r="AFZ118" i="12"/>
  <c r="AFZ119" i="12" s="1"/>
  <c r="AGA118" i="12"/>
  <c r="AGA119" i="12" s="1"/>
  <c r="AGB118" i="12"/>
  <c r="AGB119" i="12" s="1"/>
  <c r="AGC118" i="12"/>
  <c r="AGC119" i="12" s="1"/>
  <c r="AGD118" i="12"/>
  <c r="AGD119" i="12" s="1"/>
  <c r="AGE118" i="12"/>
  <c r="AGE119" i="12" s="1"/>
  <c r="AGF118" i="12"/>
  <c r="AGF119" i="12" s="1"/>
  <c r="AGG118" i="12"/>
  <c r="AGG119" i="12" s="1"/>
  <c r="AGH118" i="12"/>
  <c r="AGH119" i="12" s="1"/>
  <c r="AGI118" i="12"/>
  <c r="AGI119" i="12" s="1"/>
  <c r="AGJ118" i="12"/>
  <c r="AGJ119" i="12" s="1"/>
  <c r="AGK118" i="12"/>
  <c r="AGK119" i="12" s="1"/>
  <c r="AGL118" i="12"/>
  <c r="AGL119" i="12" s="1"/>
  <c r="AGM118" i="12"/>
  <c r="AGM119" i="12" s="1"/>
  <c r="AGN118" i="12"/>
  <c r="AGN119" i="12" s="1"/>
  <c r="AGO118" i="12"/>
  <c r="AGO119" i="12" s="1"/>
  <c r="AGP118" i="12"/>
  <c r="AGP119" i="12" s="1"/>
  <c r="AGQ118" i="12"/>
  <c r="AGQ119" i="12" s="1"/>
  <c r="AGR118" i="12"/>
  <c r="AGR119" i="12" s="1"/>
  <c r="AGS118" i="12"/>
  <c r="AGS119" i="12" s="1"/>
  <c r="AGT118" i="12"/>
  <c r="AGT119" i="12" s="1"/>
  <c r="AGU118" i="12"/>
  <c r="AGU119" i="12" s="1"/>
  <c r="AGV118" i="12"/>
  <c r="AGV119" i="12" s="1"/>
  <c r="AGW118" i="12"/>
  <c r="AGW119" i="12" s="1"/>
  <c r="AGX118" i="12"/>
  <c r="AGX119" i="12" s="1"/>
  <c r="AGY118" i="12"/>
  <c r="AGY119" i="12" s="1"/>
  <c r="AGZ118" i="12"/>
  <c r="AGZ119" i="12" s="1"/>
  <c r="AHA118" i="12"/>
  <c r="AHA119" i="12" s="1"/>
  <c r="AHB118" i="12"/>
  <c r="AHB119" i="12" s="1"/>
  <c r="AHC118" i="12"/>
  <c r="AHC119" i="12" s="1"/>
  <c r="AHD118" i="12"/>
  <c r="AHD119" i="12" s="1"/>
  <c r="AHE118" i="12"/>
  <c r="AHE119" i="12" s="1"/>
  <c r="AHF118" i="12"/>
  <c r="AHF119" i="12" s="1"/>
  <c r="AHG118" i="12"/>
  <c r="AHG119" i="12" s="1"/>
  <c r="AHH118" i="12"/>
  <c r="AHH119" i="12" s="1"/>
  <c r="AHI118" i="12"/>
  <c r="AHI119" i="12" s="1"/>
  <c r="AHJ118" i="12"/>
  <c r="AHJ119" i="12" s="1"/>
  <c r="AHK118" i="12"/>
  <c r="AHK119" i="12" s="1"/>
  <c r="AHL118" i="12"/>
  <c r="AHL119" i="12" s="1"/>
  <c r="AHM118" i="12"/>
  <c r="AHM119" i="12" s="1"/>
  <c r="AHN118" i="12"/>
  <c r="AHN119" i="12" s="1"/>
  <c r="AHO118" i="12"/>
  <c r="AHO119" i="12" s="1"/>
  <c r="AHP118" i="12"/>
  <c r="AHP119" i="12" s="1"/>
  <c r="AHQ118" i="12"/>
  <c r="AHQ119" i="12" s="1"/>
  <c r="AHR118" i="12"/>
  <c r="AHR119" i="12" s="1"/>
  <c r="AHS118" i="12"/>
  <c r="AHS119" i="12" s="1"/>
  <c r="AHT118" i="12"/>
  <c r="AHT119" i="12" s="1"/>
  <c r="AHU118" i="12"/>
  <c r="AHU119" i="12" s="1"/>
  <c r="AHV118" i="12"/>
  <c r="AHV119" i="12" s="1"/>
  <c r="AHW118" i="12"/>
  <c r="AHW119" i="12" s="1"/>
  <c r="AHX118" i="12"/>
  <c r="AHX119" i="12" s="1"/>
  <c r="AHY118" i="12"/>
  <c r="AHY119" i="12" s="1"/>
  <c r="AHZ118" i="12"/>
  <c r="AHZ119" i="12" s="1"/>
  <c r="AIA118" i="12"/>
  <c r="AIA119" i="12" s="1"/>
  <c r="AIB118" i="12"/>
  <c r="AIB119" i="12" s="1"/>
  <c r="AIC118" i="12"/>
  <c r="AIC119" i="12" s="1"/>
  <c r="AID118" i="12"/>
  <c r="AID119" i="12" s="1"/>
  <c r="AIE118" i="12"/>
  <c r="AIE119" i="12" s="1"/>
  <c r="AIF118" i="12"/>
  <c r="AIF119" i="12" s="1"/>
  <c r="AIG118" i="12"/>
  <c r="AIG119" i="12" s="1"/>
  <c r="AIH118" i="12"/>
  <c r="AII118" i="12"/>
  <c r="AII119" i="12" s="1"/>
  <c r="AIJ118" i="12"/>
  <c r="AIJ119" i="12" s="1"/>
  <c r="AIK118" i="12"/>
  <c r="AIK119" i="12" s="1"/>
  <c r="AIL118" i="12"/>
  <c r="AIL119" i="12" s="1"/>
  <c r="AIM118" i="12"/>
  <c r="AIM119" i="12" s="1"/>
  <c r="AIN118" i="12"/>
  <c r="AIN119" i="12" s="1"/>
  <c r="AIO118" i="12"/>
  <c r="AIO119" i="12" s="1"/>
  <c r="AIP118" i="12"/>
  <c r="AIP119" i="12" s="1"/>
  <c r="AIQ118" i="12"/>
  <c r="AIQ119" i="12" s="1"/>
  <c r="AIR118" i="12"/>
  <c r="AIR119" i="12" s="1"/>
  <c r="AIS118" i="12"/>
  <c r="AIS119" i="12" s="1"/>
  <c r="AIT118" i="12"/>
  <c r="AIT119" i="12" s="1"/>
  <c r="AIU118" i="12"/>
  <c r="AIU119" i="12" s="1"/>
  <c r="AIV118" i="12"/>
  <c r="AIV119" i="12" s="1"/>
  <c r="AIW118" i="12"/>
  <c r="AIW119" i="12" s="1"/>
  <c r="AIX118" i="12"/>
  <c r="AIX119" i="12" s="1"/>
  <c r="AIY118" i="12"/>
  <c r="AIZ118" i="12"/>
  <c r="AIZ119" i="12" s="1"/>
  <c r="AJA118" i="12"/>
  <c r="AJB118" i="12"/>
  <c r="AJB119" i="12" s="1"/>
  <c r="AJC118" i="12"/>
  <c r="AJD118" i="12"/>
  <c r="AJD119" i="12" s="1"/>
  <c r="AJE118" i="12"/>
  <c r="AJE119" i="12" s="1"/>
  <c r="AJF118" i="12"/>
  <c r="AJF119" i="12" s="1"/>
  <c r="AJG118" i="12"/>
  <c r="AJG119" i="12" s="1"/>
  <c r="AJH118" i="12"/>
  <c r="AJH119" i="12" s="1"/>
  <c r="AJI118" i="12"/>
  <c r="AJJ118" i="12"/>
  <c r="AJJ119" i="12" s="1"/>
  <c r="AJK118" i="12"/>
  <c r="AJK119" i="12" s="1"/>
  <c r="AJL118" i="12"/>
  <c r="AJM118" i="12"/>
  <c r="AJM119" i="12" s="1"/>
  <c r="AJN118" i="12"/>
  <c r="AJN119" i="12" s="1"/>
  <c r="AJO118" i="12"/>
  <c r="AJP118" i="12"/>
  <c r="AJP119" i="12" s="1"/>
  <c r="AJQ118" i="12"/>
  <c r="AJQ119" i="12" s="1"/>
  <c r="AJR118" i="12"/>
  <c r="AJS118" i="12"/>
  <c r="AJS119" i="12" s="1"/>
  <c r="AJT118" i="12"/>
  <c r="AJT119" i="12" s="1"/>
  <c r="AJU118" i="12"/>
  <c r="AJV118" i="12"/>
  <c r="AJV119" i="12" s="1"/>
  <c r="AJW118" i="12"/>
  <c r="AJX118" i="12"/>
  <c r="AJX119" i="12" s="1"/>
  <c r="AJY118" i="12"/>
  <c r="AJY119" i="12" s="1"/>
  <c r="AJZ118" i="12"/>
  <c r="AKA118" i="12"/>
  <c r="AKA119" i="12" s="1"/>
  <c r="AKB118" i="12"/>
  <c r="AKB119" i="12" s="1"/>
  <c r="AKC118" i="12"/>
  <c r="AKD118" i="12"/>
  <c r="AKD119" i="12" s="1"/>
  <c r="AKE118" i="12"/>
  <c r="AKE119" i="12" s="1"/>
  <c r="AKF118" i="12"/>
  <c r="AKF119" i="12" s="1"/>
  <c r="AKG118" i="12"/>
  <c r="AKG119" i="12" s="1"/>
  <c r="AKH118" i="12"/>
  <c r="AKH119" i="12" s="1"/>
  <c r="AKI118" i="12"/>
  <c r="AKI119" i="12" s="1"/>
  <c r="AKJ118" i="12"/>
  <c r="AKJ119" i="12" s="1"/>
  <c r="AKK118" i="12"/>
  <c r="AKK119" i="12" s="1"/>
  <c r="AKL118" i="12"/>
  <c r="AKL119" i="12" s="1"/>
  <c r="AKM118" i="12"/>
  <c r="AKM119" i="12" s="1"/>
  <c r="AKN118" i="12"/>
  <c r="AKN119" i="12" s="1"/>
  <c r="AKO118" i="12"/>
  <c r="AKO119" i="12" s="1"/>
  <c r="AKP118" i="12"/>
  <c r="AKQ118" i="12"/>
  <c r="AKQ119" i="12" s="1"/>
  <c r="AKR118" i="12"/>
  <c r="AKS118" i="12"/>
  <c r="AKS119" i="12" s="1"/>
  <c r="AKT118" i="12"/>
  <c r="AKU118" i="12"/>
  <c r="AKU119" i="12" s="1"/>
  <c r="AKV118" i="12"/>
  <c r="AKW118" i="12"/>
  <c r="AKW119" i="12" s="1"/>
  <c r="AKX118" i="12"/>
  <c r="AKY118" i="12"/>
  <c r="AKZ118" i="12"/>
  <c r="ALA118" i="12"/>
  <c r="ALA119" i="12" s="1"/>
  <c r="ALB118" i="12"/>
  <c r="ALC118" i="12"/>
  <c r="ALC119" i="12" s="1"/>
  <c r="ALD118" i="12"/>
  <c r="ALE118" i="12"/>
  <c r="ALE119" i="12" s="1"/>
  <c r="ALF118" i="12"/>
  <c r="ALG118" i="12"/>
  <c r="ALG119" i="12" s="1"/>
  <c r="ALH118" i="12"/>
  <c r="ALH119" i="12" s="1"/>
  <c r="Y119" i="12"/>
  <c r="Z119" i="12"/>
  <c r="AA119" i="12"/>
  <c r="AB119" i="12"/>
  <c r="AD119" i="12"/>
  <c r="AE119" i="12"/>
  <c r="AG119" i="12"/>
  <c r="AI119" i="12"/>
  <c r="AM119" i="12"/>
  <c r="AO119" i="12"/>
  <c r="AQ119" i="12"/>
  <c r="AT119" i="12"/>
  <c r="AW119" i="12"/>
  <c r="AZ119" i="12"/>
  <c r="BB119" i="12"/>
  <c r="BC119" i="12"/>
  <c r="BF119" i="12"/>
  <c r="BI119" i="12"/>
  <c r="BL119" i="12"/>
  <c r="BO119" i="12"/>
  <c r="BR119" i="12"/>
  <c r="BU119" i="12"/>
  <c r="BV119" i="12"/>
  <c r="BW119" i="12"/>
  <c r="BX119" i="12"/>
  <c r="CA119" i="12"/>
  <c r="CC119" i="12"/>
  <c r="CE119" i="12"/>
  <c r="CF119" i="12"/>
  <c r="CG119" i="12"/>
  <c r="CJ119" i="12"/>
  <c r="CL119" i="12"/>
  <c r="CM119" i="12"/>
  <c r="CN119" i="12"/>
  <c r="CP119" i="12"/>
  <c r="CS119" i="12"/>
  <c r="CT119" i="12"/>
  <c r="CV119" i="12"/>
  <c r="CX119" i="12"/>
  <c r="CY119" i="12"/>
  <c r="DA119" i="12"/>
  <c r="DD119" i="12"/>
  <c r="DF119" i="12"/>
  <c r="DG119" i="12"/>
  <c r="DH119" i="12"/>
  <c r="DJ119" i="12"/>
  <c r="DL119" i="12"/>
  <c r="DN119" i="12"/>
  <c r="DQ119" i="12"/>
  <c r="DR119" i="12"/>
  <c r="DT119" i="12"/>
  <c r="DW119" i="12"/>
  <c r="EB119" i="12"/>
  <c r="EE119" i="12"/>
  <c r="EG119" i="12"/>
  <c r="EL119" i="12"/>
  <c r="EQ119" i="12"/>
  <c r="EV119" i="12"/>
  <c r="FA119" i="12"/>
  <c r="FB119" i="12"/>
  <c r="FF119" i="12"/>
  <c r="FK119" i="12"/>
  <c r="FN119" i="12"/>
  <c r="FS119" i="12"/>
  <c r="FX119" i="12"/>
  <c r="GA119" i="12"/>
  <c r="GC119" i="12"/>
  <c r="GD119" i="12"/>
  <c r="GH119" i="12"/>
  <c r="GL119" i="12"/>
  <c r="GM119" i="12"/>
  <c r="GR119" i="12"/>
  <c r="GW119" i="12"/>
  <c r="HB119" i="12"/>
  <c r="IA119" i="12"/>
  <c r="IH119" i="12"/>
  <c r="IM119" i="12"/>
  <c r="IT119" i="12"/>
  <c r="JF119" i="12"/>
  <c r="JZ119" i="12"/>
  <c r="KB119" i="12"/>
  <c r="KU119" i="12"/>
  <c r="KY119" i="12"/>
  <c r="LB119" i="12"/>
  <c r="LE119" i="12"/>
  <c r="LK119" i="12"/>
  <c r="LQ119" i="12"/>
  <c r="LW119" i="12"/>
  <c r="MC119" i="12"/>
  <c r="MI119" i="12"/>
  <c r="ML119" i="12"/>
  <c r="MN119" i="12"/>
  <c r="MP119" i="12"/>
  <c r="MT119" i="12"/>
  <c r="MX119" i="12"/>
  <c r="MZ119" i="12"/>
  <c r="NB119" i="12"/>
  <c r="NF119" i="12"/>
  <c r="NJ119" i="12"/>
  <c r="NN119" i="12"/>
  <c r="NO119" i="12"/>
  <c r="OG119" i="12"/>
  <c r="OI119" i="12"/>
  <c r="OK119" i="12"/>
  <c r="OL119" i="12"/>
  <c r="ON119" i="12"/>
  <c r="OV119" i="12"/>
  <c r="OX119" i="12"/>
  <c r="PE119" i="12"/>
  <c r="PG119" i="12"/>
  <c r="PI119" i="12"/>
  <c r="PK119" i="12"/>
  <c r="PN119" i="12"/>
  <c r="PQ119" i="12"/>
  <c r="PT119" i="12"/>
  <c r="PV119" i="12"/>
  <c r="PW119" i="12"/>
  <c r="PZ119" i="12"/>
  <c r="QC119" i="12"/>
  <c r="QF119" i="12"/>
  <c r="QH119" i="12"/>
  <c r="QI119" i="12"/>
  <c r="QJ119" i="12"/>
  <c r="QM119" i="12"/>
  <c r="QN119" i="12"/>
  <c r="QR119" i="12"/>
  <c r="QT119" i="12"/>
  <c r="QV119" i="12"/>
  <c r="QX119" i="12"/>
  <c r="QZ119" i="12"/>
  <c r="RB119" i="12"/>
  <c r="RD119" i="12"/>
  <c r="RF119" i="12"/>
  <c r="RH119" i="12"/>
  <c r="RJ119" i="12"/>
  <c r="RL119" i="12"/>
  <c r="RN119" i="12"/>
  <c r="RP119" i="12"/>
  <c r="RR119" i="12"/>
  <c r="RT119" i="12"/>
  <c r="RV119" i="12"/>
  <c r="SH119" i="12"/>
  <c r="SR119" i="12"/>
  <c r="SZ119" i="12"/>
  <c r="TJ119" i="12"/>
  <c r="TP119" i="12"/>
  <c r="TZ119" i="12"/>
  <c r="UF119" i="12"/>
  <c r="UI119" i="12"/>
  <c r="UL119" i="12"/>
  <c r="UO119" i="12"/>
  <c r="UR119" i="12"/>
  <c r="UT119" i="12"/>
  <c r="UV119" i="12"/>
  <c r="UX119" i="12"/>
  <c r="UZ119" i="12"/>
  <c r="VB119" i="12"/>
  <c r="VD119" i="12"/>
  <c r="VF119" i="12"/>
  <c r="VH119" i="12"/>
  <c r="VJ119" i="12"/>
  <c r="VL119" i="12"/>
  <c r="VN119" i="12"/>
  <c r="VQ119" i="12"/>
  <c r="VT119" i="12"/>
  <c r="VW119" i="12"/>
  <c r="VZ119" i="12"/>
  <c r="WC119" i="12"/>
  <c r="WF119" i="12"/>
  <c r="WH119" i="12"/>
  <c r="WJ119" i="12"/>
  <c r="WL119" i="12"/>
  <c r="WN119" i="12"/>
  <c r="WP119" i="12"/>
  <c r="WR119" i="12"/>
  <c r="WT119" i="12"/>
  <c r="WV119" i="12"/>
  <c r="WX119" i="12"/>
  <c r="WZ119" i="12"/>
  <c r="XB119" i="12"/>
  <c r="XD119" i="12"/>
  <c r="XF119" i="12"/>
  <c r="XH119" i="12"/>
  <c r="XJ119" i="12"/>
  <c r="XL119" i="12"/>
  <c r="XY119" i="12"/>
  <c r="YB119" i="12"/>
  <c r="YE119" i="12"/>
  <c r="YH119" i="12"/>
  <c r="YK119" i="12"/>
  <c r="YN119" i="12"/>
  <c r="ZZ119" i="12"/>
  <c r="AAN119" i="12"/>
  <c r="AAP119" i="12"/>
  <c r="AAR119" i="12"/>
  <c r="AAT119" i="12"/>
  <c r="AAV119" i="12"/>
  <c r="AAX119" i="12"/>
  <c r="ABC119" i="12"/>
  <c r="ABE119" i="12"/>
  <c r="ABJ119" i="12"/>
  <c r="ABP119" i="12"/>
  <c r="ABZ119" i="12"/>
  <c r="ACJ119" i="12"/>
  <c r="ACN119" i="12"/>
  <c r="ACP119" i="12"/>
  <c r="ACR119" i="12"/>
  <c r="ADB119" i="12"/>
  <c r="ADL119" i="12"/>
  <c r="ADS119" i="12"/>
  <c r="ADZ119" i="12"/>
  <c r="AEG119" i="12"/>
  <c r="AEP119" i="12"/>
  <c r="AET119" i="12"/>
  <c r="AFA119" i="12"/>
  <c r="AFD119" i="12"/>
  <c r="AFG119" i="12"/>
  <c r="AFK119" i="12"/>
  <c r="AFO119" i="12"/>
  <c r="AFQ119" i="12"/>
  <c r="AFU119" i="12"/>
  <c r="AFY119" i="12"/>
  <c r="AIH119" i="12"/>
  <c r="AIY119" i="12"/>
  <c r="AJA119" i="12"/>
  <c r="AJC119" i="12"/>
  <c r="AJI119" i="12"/>
  <c r="AJL119" i="12"/>
  <c r="AJO119" i="12"/>
  <c r="AJR119" i="12"/>
  <c r="AJU119" i="12"/>
  <c r="AJW119" i="12"/>
  <c r="AJZ119" i="12"/>
  <c r="AKC119" i="12"/>
  <c r="AKP119" i="12"/>
  <c r="AKR119" i="12"/>
  <c r="AKT119" i="12"/>
  <c r="AKV119" i="12"/>
  <c r="AKX119" i="12"/>
  <c r="AKY119" i="12"/>
  <c r="AKZ119" i="12"/>
  <c r="ALB119" i="12"/>
  <c r="ALD119" i="12"/>
  <c r="ALF119" i="12"/>
  <c r="J118" i="12"/>
  <c r="J119" i="12" s="1"/>
  <c r="K118" i="12"/>
  <c r="K119" i="12" s="1"/>
  <c r="L118" i="12"/>
  <c r="M118" i="12"/>
  <c r="M119" i="12" s="1"/>
  <c r="N118" i="12"/>
  <c r="N119" i="12" s="1"/>
  <c r="O118" i="12"/>
  <c r="O119" i="12" s="1"/>
  <c r="P118" i="12"/>
  <c r="Q118" i="12"/>
  <c r="Q119" i="12" s="1"/>
  <c r="R118" i="12"/>
  <c r="R119" i="12" s="1"/>
  <c r="S118" i="12"/>
  <c r="T118" i="12"/>
  <c r="T119" i="12" s="1"/>
  <c r="U118" i="12"/>
  <c r="U119" i="12" s="1"/>
  <c r="V118" i="12"/>
  <c r="V119" i="12" s="1"/>
  <c r="W118" i="12"/>
  <c r="X118" i="12"/>
  <c r="X119" i="12" s="1"/>
  <c r="L119" i="12"/>
  <c r="P119" i="12"/>
  <c r="S119" i="12"/>
  <c r="W119" i="12"/>
  <c r="I118" i="12"/>
  <c r="I119" i="12"/>
  <c r="H118" i="12"/>
  <c r="H119" i="12" s="1"/>
  <c r="AEN1" i="12" l="1"/>
  <c r="AEO1" i="12"/>
  <c r="AEP1" i="12"/>
  <c r="AEQ1" i="12"/>
  <c r="AER1" i="12"/>
  <c r="AES1" i="12"/>
  <c r="AET1" i="12"/>
  <c r="AEU1" i="12"/>
  <c r="AG310" i="26" l="1"/>
  <c r="AG309" i="26"/>
  <c r="AG308" i="26"/>
  <c r="AG307" i="26"/>
  <c r="AG306" i="26"/>
  <c r="AG305" i="26"/>
  <c r="AG304" i="26"/>
  <c r="AG303" i="26"/>
  <c r="AG302" i="26"/>
  <c r="AG301" i="26"/>
  <c r="AG300" i="26"/>
  <c r="AG299" i="26"/>
  <c r="AG298" i="26"/>
  <c r="AG297" i="26"/>
  <c r="AG296" i="26"/>
  <c r="AG295" i="26"/>
  <c r="AG294" i="26"/>
  <c r="AG293" i="26"/>
  <c r="AG292" i="26"/>
  <c r="AG291" i="26"/>
  <c r="AG290" i="26"/>
  <c r="AG289" i="26"/>
  <c r="AG288" i="26"/>
  <c r="AG287" i="26"/>
  <c r="AG286" i="26"/>
  <c r="AG285" i="26"/>
  <c r="AG284" i="26"/>
  <c r="AG283" i="26"/>
  <c r="AG282" i="26"/>
  <c r="AG281" i="26"/>
  <c r="AG280" i="26"/>
  <c r="AG279" i="26"/>
  <c r="AG278" i="26"/>
  <c r="AG277" i="26"/>
  <c r="AG276" i="26"/>
  <c r="AG275" i="26"/>
  <c r="AG274" i="26"/>
  <c r="AG273" i="26"/>
  <c r="AG272" i="26"/>
  <c r="AG271" i="26"/>
  <c r="AG270" i="26"/>
  <c r="AG269" i="26"/>
  <c r="AG268" i="26"/>
  <c r="AG267" i="26"/>
  <c r="AG266" i="26"/>
  <c r="AG265" i="26"/>
  <c r="AG264" i="26"/>
  <c r="AG263" i="26"/>
  <c r="AG262" i="26"/>
  <c r="AG261" i="26"/>
  <c r="AG260" i="26"/>
  <c r="AG259" i="26"/>
  <c r="AG258" i="26"/>
  <c r="AG257" i="26"/>
  <c r="AG256" i="26"/>
  <c r="AG255" i="26"/>
  <c r="AG254" i="26"/>
  <c r="AG253" i="26"/>
  <c r="AG252" i="26"/>
  <c r="AG251" i="26"/>
  <c r="AG250" i="26"/>
  <c r="AG249" i="26"/>
  <c r="AG248" i="26"/>
  <c r="AG247" i="26"/>
  <c r="AG246" i="26"/>
  <c r="AG245" i="26"/>
  <c r="AG244" i="26"/>
  <c r="AG243" i="26"/>
  <c r="AG242" i="26"/>
  <c r="AG241" i="26"/>
  <c r="AG240" i="26"/>
  <c r="AG239" i="26"/>
  <c r="AG238" i="26"/>
  <c r="AG237" i="26"/>
  <c r="AG236" i="26"/>
  <c r="AG235" i="26"/>
  <c r="AG234" i="26"/>
  <c r="AG233" i="26"/>
  <c r="AG232" i="26"/>
  <c r="AG231" i="26"/>
  <c r="AG230" i="26"/>
  <c r="AG229" i="26"/>
  <c r="AG228" i="26"/>
  <c r="AG227" i="26"/>
  <c r="AG226" i="26"/>
  <c r="AG225" i="26"/>
  <c r="AG224" i="26"/>
  <c r="AG223" i="26"/>
  <c r="AG222" i="26"/>
  <c r="AG221" i="26"/>
  <c r="AG220" i="26"/>
  <c r="AG219" i="26"/>
  <c r="AG218" i="26"/>
  <c r="AG217" i="26"/>
  <c r="AG216" i="26"/>
  <c r="AG215" i="26"/>
  <c r="AG214" i="26"/>
  <c r="AG213" i="26"/>
  <c r="AG212" i="26"/>
  <c r="AG211" i="26"/>
  <c r="AG210" i="26"/>
  <c r="AG209" i="26"/>
  <c r="AG208" i="26"/>
  <c r="AG207" i="26"/>
  <c r="AG206" i="26"/>
  <c r="AG205" i="26"/>
  <c r="AG204" i="26"/>
  <c r="AG203" i="26"/>
  <c r="AG202" i="26"/>
  <c r="AG201" i="26"/>
  <c r="AG200" i="26"/>
  <c r="AG199" i="26"/>
  <c r="AG198" i="26"/>
  <c r="AG197" i="26"/>
  <c r="AG196" i="26"/>
  <c r="AG195" i="26"/>
  <c r="AG194" i="26"/>
  <c r="AG193" i="26"/>
  <c r="AG192" i="26"/>
  <c r="AG191" i="26"/>
  <c r="AG190" i="26"/>
  <c r="AG189" i="26"/>
  <c r="AG188" i="26"/>
  <c r="AG187" i="26"/>
  <c r="AG186" i="26"/>
  <c r="AG185" i="26"/>
  <c r="AG184" i="26"/>
  <c r="AG183" i="26"/>
  <c r="AG182" i="26"/>
  <c r="AG181" i="26"/>
  <c r="AG180" i="26"/>
  <c r="AG179" i="26"/>
  <c r="AG178" i="26"/>
  <c r="AG177" i="26"/>
  <c r="AG176" i="26"/>
  <c r="AG175" i="26"/>
  <c r="AG174" i="26"/>
  <c r="AG173" i="26"/>
  <c r="AG172" i="26"/>
  <c r="AG171" i="26"/>
  <c r="AG170" i="26"/>
  <c r="AG169" i="26"/>
  <c r="AG168" i="26"/>
  <c r="AG167" i="26"/>
  <c r="AG166" i="26"/>
  <c r="AG165" i="26"/>
  <c r="AG164" i="26"/>
  <c r="AG163" i="26"/>
  <c r="AG162" i="26"/>
  <c r="AG161" i="26"/>
  <c r="AG160" i="26"/>
  <c r="AG159" i="26"/>
  <c r="AG158" i="26"/>
  <c r="AG157" i="26"/>
  <c r="AG156" i="26"/>
  <c r="AG155" i="26"/>
  <c r="AG154" i="26"/>
  <c r="AG153" i="26"/>
  <c r="AG152" i="26"/>
  <c r="AG151" i="26"/>
  <c r="AG150" i="26"/>
  <c r="AG149" i="26"/>
  <c r="AG148" i="26"/>
  <c r="AG147" i="26"/>
  <c r="AG146" i="26"/>
  <c r="AG145" i="26"/>
  <c r="AG144" i="26"/>
  <c r="AG143" i="26"/>
  <c r="AG142" i="26"/>
  <c r="AG141" i="26"/>
  <c r="AG140" i="26"/>
  <c r="AG139" i="26"/>
  <c r="AG138" i="26"/>
  <c r="AG137" i="26"/>
  <c r="AG136" i="26"/>
  <c r="AG135" i="26"/>
  <c r="AG134" i="26"/>
  <c r="AG133" i="26"/>
  <c r="AG132" i="26"/>
  <c r="AG131" i="26"/>
  <c r="AG130" i="26"/>
  <c r="AG129" i="26"/>
  <c r="AG128" i="26"/>
  <c r="AG127" i="26"/>
  <c r="AG126" i="26"/>
  <c r="AG125" i="26"/>
  <c r="AG124" i="26"/>
  <c r="AG123" i="26"/>
  <c r="AG122" i="26"/>
  <c r="AG121" i="26"/>
  <c r="AG120" i="26"/>
  <c r="AG119" i="26"/>
  <c r="AG118" i="26"/>
  <c r="AG117" i="26"/>
  <c r="AG116" i="26"/>
  <c r="AG115" i="26"/>
  <c r="AG114" i="26"/>
  <c r="AG113" i="26"/>
  <c r="AG112" i="26"/>
  <c r="AG111" i="26"/>
  <c r="AG110" i="26"/>
  <c r="AG109" i="26"/>
  <c r="AG108" i="26"/>
  <c r="AG107" i="26"/>
  <c r="AG106" i="26"/>
  <c r="AG105" i="26"/>
  <c r="AG104" i="26"/>
  <c r="AG103" i="26"/>
  <c r="AG102" i="26"/>
  <c r="AG101" i="26"/>
  <c r="AG100" i="26"/>
  <c r="AG99" i="26"/>
  <c r="AG98" i="26"/>
  <c r="AG97" i="26"/>
  <c r="AG96" i="26"/>
  <c r="AG95" i="26"/>
  <c r="AG94" i="26"/>
  <c r="AG93" i="26"/>
  <c r="AG92" i="26"/>
  <c r="AG91" i="26"/>
  <c r="AG90" i="26"/>
  <c r="AG89" i="26"/>
  <c r="AG88" i="26"/>
  <c r="AG87" i="26"/>
  <c r="AG86" i="26"/>
  <c r="AG85" i="26"/>
  <c r="AG84" i="26"/>
  <c r="AG83" i="26"/>
  <c r="AG82" i="26"/>
  <c r="AG81" i="26"/>
  <c r="AG80" i="26"/>
  <c r="AG79" i="26"/>
  <c r="AG78" i="26"/>
  <c r="I135" i="26"/>
  <c r="AG77" i="26"/>
  <c r="AG76" i="26"/>
  <c r="AG75" i="26"/>
  <c r="AG74" i="26"/>
  <c r="AG73" i="26"/>
  <c r="I129" i="26"/>
  <c r="AG72" i="26"/>
  <c r="AG71" i="26"/>
  <c r="AG70" i="26"/>
  <c r="AG69" i="26"/>
  <c r="AG68" i="26"/>
  <c r="AG67" i="26"/>
  <c r="AG66" i="26"/>
  <c r="AG65" i="26"/>
  <c r="AG64" i="26"/>
  <c r="AG63" i="26"/>
  <c r="AG62" i="26"/>
  <c r="AG61" i="26"/>
  <c r="AG60" i="26"/>
  <c r="AG59" i="26"/>
  <c r="AG58" i="26"/>
  <c r="AG57" i="26"/>
  <c r="AG56" i="26"/>
  <c r="AG55" i="26"/>
  <c r="AG54" i="26"/>
  <c r="AG53" i="26"/>
  <c r="AG52" i="26"/>
  <c r="AG51" i="26"/>
  <c r="AG50" i="26"/>
  <c r="AG49" i="26"/>
  <c r="AG48" i="26"/>
  <c r="AG47" i="26"/>
  <c r="AG46" i="26"/>
  <c r="AG45" i="26"/>
  <c r="AG44" i="26"/>
  <c r="AG43" i="26"/>
  <c r="AG42" i="26"/>
  <c r="AG41" i="26"/>
  <c r="AG40" i="26"/>
  <c r="AG39" i="26"/>
  <c r="AG38" i="26"/>
  <c r="AG37" i="26"/>
  <c r="AG36" i="26"/>
  <c r="AG35" i="26"/>
  <c r="AG34" i="26"/>
  <c r="AG33" i="26"/>
  <c r="AG32" i="26"/>
  <c r="AG31" i="26"/>
  <c r="AG30" i="26"/>
  <c r="AG29" i="26"/>
  <c r="AG28" i="26"/>
  <c r="AG27" i="26"/>
  <c r="AG26" i="26"/>
  <c r="AG25" i="26"/>
  <c r="AG24" i="26"/>
  <c r="AG23" i="26"/>
  <c r="AJ3" i="26"/>
  <c r="AO3" i="26" s="1"/>
  <c r="Y3" i="26"/>
  <c r="AE3" i="26" s="1"/>
  <c r="X3" i="26"/>
  <c r="AD3" i="26" s="1"/>
  <c r="AG349" i="25"/>
  <c r="AG348" i="25"/>
  <c r="AG347" i="25"/>
  <c r="AG346" i="25"/>
  <c r="AG345" i="25"/>
  <c r="AG344" i="25"/>
  <c r="AG343" i="25"/>
  <c r="AG342" i="25"/>
  <c r="AG341" i="25"/>
  <c r="AG340" i="25"/>
  <c r="AG339" i="25"/>
  <c r="AG338" i="25"/>
  <c r="AG337" i="25"/>
  <c r="AG336" i="25"/>
  <c r="AG335" i="25"/>
  <c r="AG334" i="25"/>
  <c r="AG333" i="25"/>
  <c r="AG332" i="25"/>
  <c r="AG331" i="25"/>
  <c r="AG330" i="25"/>
  <c r="AG329" i="25"/>
  <c r="AG328" i="25"/>
  <c r="AG327" i="25"/>
  <c r="AG326" i="25"/>
  <c r="AG325" i="25"/>
  <c r="AG324" i="25"/>
  <c r="AG323" i="25"/>
  <c r="AG322" i="25"/>
  <c r="AG321" i="25"/>
  <c r="AG320" i="25"/>
  <c r="AG319" i="25"/>
  <c r="AG318" i="25"/>
  <c r="AG317" i="25"/>
  <c r="AG316" i="25"/>
  <c r="AG315" i="25"/>
  <c r="AG314" i="25"/>
  <c r="AG313" i="25"/>
  <c r="AG312" i="25"/>
  <c r="AG311" i="25"/>
  <c r="AG310" i="25"/>
  <c r="AG309" i="25"/>
  <c r="AG308" i="25"/>
  <c r="AG307" i="25"/>
  <c r="AG306" i="25"/>
  <c r="AG305" i="25"/>
  <c r="AG304" i="25"/>
  <c r="AG303" i="25"/>
  <c r="AG302" i="25"/>
  <c r="AG301" i="25"/>
  <c r="AG300" i="25"/>
  <c r="AG299" i="25"/>
  <c r="AG298" i="25"/>
  <c r="AG297" i="25"/>
  <c r="AG296" i="25"/>
  <c r="AG295" i="25"/>
  <c r="AG294" i="25"/>
  <c r="AG293" i="25"/>
  <c r="AG292" i="25"/>
  <c r="AG291" i="25"/>
  <c r="AG290" i="25"/>
  <c r="AG289" i="25"/>
  <c r="AG288" i="25"/>
  <c r="AG287" i="25"/>
  <c r="AG286" i="25"/>
  <c r="AG285" i="25"/>
  <c r="AG284" i="25"/>
  <c r="AG283" i="25"/>
  <c r="AG282" i="25"/>
  <c r="AG281" i="25"/>
  <c r="AG280" i="25"/>
  <c r="AG279" i="25"/>
  <c r="AG278" i="25"/>
  <c r="AG277" i="25"/>
  <c r="AG276" i="25"/>
  <c r="AG275" i="25"/>
  <c r="AG274" i="25"/>
  <c r="AG273" i="25"/>
  <c r="AG272" i="25"/>
  <c r="AG271" i="25"/>
  <c r="AG270" i="25"/>
  <c r="AG269" i="25"/>
  <c r="AG268" i="25"/>
  <c r="AG267" i="25"/>
  <c r="AG266" i="25"/>
  <c r="AG265" i="25"/>
  <c r="AG264" i="25"/>
  <c r="AG263" i="25"/>
  <c r="AG262" i="25"/>
  <c r="AG261" i="25"/>
  <c r="AG260" i="25"/>
  <c r="AG259" i="25"/>
  <c r="AG258" i="25"/>
  <c r="AG257" i="25"/>
  <c r="AG256" i="25"/>
  <c r="AG255" i="25"/>
  <c r="AG254" i="25"/>
  <c r="AG253" i="25"/>
  <c r="AG252" i="25"/>
  <c r="AG251" i="25"/>
  <c r="AG250" i="25"/>
  <c r="AG249" i="25"/>
  <c r="AG248" i="25"/>
  <c r="AG247" i="25"/>
  <c r="AG246" i="25"/>
  <c r="AG245" i="25"/>
  <c r="AG244" i="25"/>
  <c r="AG243" i="25"/>
  <c r="AG242" i="25"/>
  <c r="AG241" i="25"/>
  <c r="AG240" i="25"/>
  <c r="AG239" i="25"/>
  <c r="AG238" i="25"/>
  <c r="AG237" i="25"/>
  <c r="AG236" i="25"/>
  <c r="AG235" i="25"/>
  <c r="AG234" i="25"/>
  <c r="AG233" i="25"/>
  <c r="AG232" i="25"/>
  <c r="AG231" i="25"/>
  <c r="AG230" i="25"/>
  <c r="AG229" i="25"/>
  <c r="AG228" i="25"/>
  <c r="AG227" i="25"/>
  <c r="AG226" i="25"/>
  <c r="AG225" i="25"/>
  <c r="AG224" i="25"/>
  <c r="AG223" i="25"/>
  <c r="AG222" i="25"/>
  <c r="AG221" i="25"/>
  <c r="AG220" i="25"/>
  <c r="AG219" i="25"/>
  <c r="AG218" i="25"/>
  <c r="AG217" i="25"/>
  <c r="AG216" i="25"/>
  <c r="AG215" i="25"/>
  <c r="AG214" i="25"/>
  <c r="AG213" i="25"/>
  <c r="AG212" i="25"/>
  <c r="AG211" i="25"/>
  <c r="AG210" i="25"/>
  <c r="AG209" i="25"/>
  <c r="AG208" i="25"/>
  <c r="AG207" i="25"/>
  <c r="AG206" i="25"/>
  <c r="AG205" i="25"/>
  <c r="AG204" i="25"/>
  <c r="AG203" i="25"/>
  <c r="AG202" i="25"/>
  <c r="AG201" i="25"/>
  <c r="AG200" i="25"/>
  <c r="AG199" i="25"/>
  <c r="AG198" i="25"/>
  <c r="AG197" i="25"/>
  <c r="AG196" i="25"/>
  <c r="AG195" i="25"/>
  <c r="AG194" i="25"/>
  <c r="AG193" i="25"/>
  <c r="AG192" i="25"/>
  <c r="AG191" i="25"/>
  <c r="AG190" i="25"/>
  <c r="AG189" i="25"/>
  <c r="AG188" i="25"/>
  <c r="AG187" i="25"/>
  <c r="AG186" i="25"/>
  <c r="AG185" i="25"/>
  <c r="AG184" i="25"/>
  <c r="AG183" i="25"/>
  <c r="AG182" i="25"/>
  <c r="AG181" i="25"/>
  <c r="AG180" i="25"/>
  <c r="AG179" i="25"/>
  <c r="AG178" i="25"/>
  <c r="AG177" i="25"/>
  <c r="AG176" i="25"/>
  <c r="AG175" i="25"/>
  <c r="AG174" i="25"/>
  <c r="AG173" i="25"/>
  <c r="AG172" i="25"/>
  <c r="AG171" i="25"/>
  <c r="AG170" i="25"/>
  <c r="AG169" i="25"/>
  <c r="AG168" i="25"/>
  <c r="AG167" i="25"/>
  <c r="AG166" i="25"/>
  <c r="AG165" i="25"/>
  <c r="AG164" i="25"/>
  <c r="AG163" i="25"/>
  <c r="AG162" i="25"/>
  <c r="AG161" i="25"/>
  <c r="AG160" i="25"/>
  <c r="AG159" i="25"/>
  <c r="AG158" i="25"/>
  <c r="AG157" i="25"/>
  <c r="AG156" i="25"/>
  <c r="AG155" i="25"/>
  <c r="AG154" i="25"/>
  <c r="AG153" i="25"/>
  <c r="AG152" i="25"/>
  <c r="AG151" i="25"/>
  <c r="AG150" i="25"/>
  <c r="AG149" i="25"/>
  <c r="AG148" i="25"/>
  <c r="AG147" i="25"/>
  <c r="AG146" i="25"/>
  <c r="AG145" i="25"/>
  <c r="AG144" i="25"/>
  <c r="AG143" i="25"/>
  <c r="AG142" i="25"/>
  <c r="AG141" i="25"/>
  <c r="AG140" i="25"/>
  <c r="AG139" i="25"/>
  <c r="AG138" i="25"/>
  <c r="AG137" i="25"/>
  <c r="AG136" i="25"/>
  <c r="AG135" i="25"/>
  <c r="AG134" i="25"/>
  <c r="AG133" i="25"/>
  <c r="AG132" i="25"/>
  <c r="AG131" i="25"/>
  <c r="AG130" i="25"/>
  <c r="AG129" i="25"/>
  <c r="AG128" i="25"/>
  <c r="AG127" i="25"/>
  <c r="AG126" i="25"/>
  <c r="AG125" i="25"/>
  <c r="AG124" i="25"/>
  <c r="AG123" i="25"/>
  <c r="AG122" i="25"/>
  <c r="AG121" i="25"/>
  <c r="AG120" i="25"/>
  <c r="AG119" i="25"/>
  <c r="AG118" i="25"/>
  <c r="AG117" i="25"/>
  <c r="I135" i="25"/>
  <c r="AG116" i="25"/>
  <c r="AG115" i="25"/>
  <c r="AG114" i="25"/>
  <c r="AG113" i="25"/>
  <c r="AG112" i="25"/>
  <c r="I129" i="25"/>
  <c r="AG111" i="25"/>
  <c r="AG110" i="25"/>
  <c r="AG109" i="25"/>
  <c r="AG108" i="25"/>
  <c r="AG107" i="25"/>
  <c r="AG106" i="25"/>
  <c r="AG105" i="25"/>
  <c r="AG104" i="25"/>
  <c r="AG103" i="25"/>
  <c r="AG102" i="25"/>
  <c r="AG101" i="25"/>
  <c r="AG100" i="25"/>
  <c r="AG99" i="25"/>
  <c r="AG98" i="25"/>
  <c r="AG97" i="25"/>
  <c r="AG96" i="25"/>
  <c r="AG95" i="25"/>
  <c r="AG94" i="25"/>
  <c r="AG93" i="25"/>
  <c r="AG92" i="25"/>
  <c r="AG91" i="25"/>
  <c r="AG90" i="25"/>
  <c r="AG89" i="25"/>
  <c r="AG88" i="25"/>
  <c r="AG87" i="25"/>
  <c r="AG86" i="25"/>
  <c r="AG85" i="25"/>
  <c r="AG84" i="25"/>
  <c r="AG83" i="25"/>
  <c r="AG82" i="25"/>
  <c r="AG81" i="25"/>
  <c r="AG80" i="25"/>
  <c r="AG79" i="25"/>
  <c r="AG78" i="25"/>
  <c r="AG77" i="25"/>
  <c r="AG76" i="25"/>
  <c r="AG75" i="25"/>
  <c r="AG74" i="25"/>
  <c r="AG73" i="25"/>
  <c r="AG72" i="25"/>
  <c r="AG71" i="25"/>
  <c r="AG70" i="25"/>
  <c r="AG69" i="25"/>
  <c r="AG68" i="25"/>
  <c r="AG67" i="25"/>
  <c r="AG66" i="25"/>
  <c r="AG65" i="25"/>
  <c r="AG64" i="25"/>
  <c r="AG63" i="25"/>
  <c r="AG62" i="25"/>
  <c r="AJ3" i="25"/>
  <c r="AO3" i="25" s="1"/>
  <c r="Y3" i="25"/>
  <c r="AE3" i="25" s="1"/>
  <c r="X3" i="25"/>
  <c r="AD3" i="25" s="1"/>
  <c r="I8" i="17" l="1"/>
  <c r="I9" i="17"/>
  <c r="F9" i="17"/>
  <c r="F8" i="17"/>
  <c r="H9" i="17"/>
  <c r="H8" i="17"/>
  <c r="K8" i="17"/>
  <c r="K9" i="17"/>
  <c r="G9" i="17"/>
  <c r="G8" i="17"/>
  <c r="J8" i="17"/>
  <c r="J9" i="17"/>
  <c r="I129" i="16"/>
  <c r="AB2" i="15" l="1"/>
  <c r="AB3" i="15"/>
  <c r="AB4" i="15"/>
  <c r="AB5" i="15"/>
  <c r="AB6" i="15"/>
  <c r="AB7" i="15"/>
  <c r="AB8" i="15"/>
  <c r="AB9" i="15"/>
  <c r="AB10" i="15"/>
  <c r="AB11" i="15"/>
  <c r="AB12" i="15"/>
  <c r="AB13" i="15"/>
  <c r="AB14" i="15"/>
  <c r="AB15" i="15"/>
  <c r="AB16" i="15"/>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DG3" i="32" l="1"/>
  <c r="BQ28" i="32" s="1"/>
  <c r="BR28" i="32" s="1"/>
  <c r="O3" i="26"/>
  <c r="O3" i="25"/>
  <c r="O3" i="16"/>
  <c r="H14" i="16" s="1"/>
  <c r="DF3" i="1"/>
  <c r="S2" i="17"/>
  <c r="DD3" i="5"/>
  <c r="AH55" i="5" s="1"/>
  <c r="DD3" i="3"/>
  <c r="DK3" i="8"/>
  <c r="CP6" i="8" s="1"/>
  <c r="DU15" i="12"/>
  <c r="CO46" i="1" l="1"/>
  <c r="CO48" i="1"/>
  <c r="CO47" i="1"/>
  <c r="CO45" i="1"/>
  <c r="CO50" i="1"/>
  <c r="AF12" i="1"/>
  <c r="CL34" i="1"/>
  <c r="BN8" i="1"/>
  <c r="BQ8" i="1" s="1"/>
  <c r="AL12" i="1"/>
  <c r="BG42" i="3"/>
  <c r="BK42" i="3"/>
  <c r="CU42" i="8"/>
  <c r="CU81" i="8"/>
  <c r="AE33" i="8"/>
  <c r="CN52" i="32"/>
  <c r="BF28" i="32"/>
  <c r="AE37" i="32"/>
  <c r="AH37" i="32" s="1"/>
  <c r="BE55" i="32"/>
  <c r="BM33" i="32"/>
  <c r="BM45" i="32"/>
  <c r="CT51" i="32"/>
  <c r="AE54" i="32"/>
  <c r="AH54" i="32" s="1"/>
  <c r="BA9" i="32"/>
  <c r="BI63" i="32"/>
  <c r="BE63" i="32"/>
  <c r="CN7" i="32"/>
  <c r="CF24" i="32"/>
  <c r="W27" i="32"/>
  <c r="AB22" i="32"/>
  <c r="AM26" i="32"/>
  <c r="AN26" i="32" s="1"/>
  <c r="AI42" i="32"/>
  <c r="CU63" i="32"/>
  <c r="CW63" i="32" s="1"/>
  <c r="AB26" i="32"/>
  <c r="BN60" i="32"/>
  <c r="BQ60" i="32" s="1"/>
  <c r="CN50" i="32"/>
  <c r="AI54" i="32"/>
  <c r="BA7" i="32"/>
  <c r="BE52" i="32"/>
  <c r="BN50" i="32"/>
  <c r="BQ50" i="32" s="1"/>
  <c r="CR7" i="32"/>
  <c r="BF18" i="32"/>
  <c r="BA13" i="32"/>
  <c r="BF27" i="32"/>
  <c r="CR37" i="32"/>
  <c r="AI34" i="32"/>
  <c r="CF15" i="32"/>
  <c r="CU40" i="32"/>
  <c r="CW40" i="32" s="1"/>
  <c r="CU46" i="32"/>
  <c r="CW46" i="32" s="1"/>
  <c r="BF17" i="32"/>
  <c r="CN58" i="32"/>
  <c r="BE60" i="32"/>
  <c r="BN58" i="32"/>
  <c r="BQ58" i="32" s="1"/>
  <c r="CN9" i="32"/>
  <c r="BF24" i="32"/>
  <c r="BA20" i="32"/>
  <c r="CK21" i="32"/>
  <c r="BQ26" i="32"/>
  <c r="BR26" i="32" s="1"/>
  <c r="AI56" i="32"/>
  <c r="AM20" i="32"/>
  <c r="AN20" i="32" s="1"/>
  <c r="CR36" i="32"/>
  <c r="W24" i="32"/>
  <c r="AI44" i="32"/>
  <c r="AI32" i="32"/>
  <c r="CU39" i="32"/>
  <c r="CW39" i="32" s="1"/>
  <c r="CR46" i="32"/>
  <c r="AB15" i="32"/>
  <c r="BM34" i="32"/>
  <c r="AE32" i="32"/>
  <c r="AH32" i="32" s="1"/>
  <c r="BI42" i="32"/>
  <c r="BL42" i="32" s="1"/>
  <c r="CU53" i="32"/>
  <c r="CW53" i="32" s="1"/>
  <c r="CN46" i="32"/>
  <c r="AI62" i="32"/>
  <c r="CN45" i="32"/>
  <c r="BN53" i="32"/>
  <c r="BQ53" i="32" s="1"/>
  <c r="BI53" i="32"/>
  <c r="BA23" i="32"/>
  <c r="CK18" i="32"/>
  <c r="BA26" i="32"/>
  <c r="CU41" i="32"/>
  <c r="CW41" i="32" s="1"/>
  <c r="CV18" i="32"/>
  <c r="CW18" i="32" s="1"/>
  <c r="CF27" i="32"/>
  <c r="CR40" i="32"/>
  <c r="CU7" i="32"/>
  <c r="AI41" i="32"/>
  <c r="CN49" i="32"/>
  <c r="CF21" i="32"/>
  <c r="AI35" i="32"/>
  <c r="AI43" i="32"/>
  <c r="CF39" i="32"/>
  <c r="AI40" i="32"/>
  <c r="CR56" i="32"/>
  <c r="CM32" i="32"/>
  <c r="CP32" i="32" s="1"/>
  <c r="BM44" i="32"/>
  <c r="BI37" i="32"/>
  <c r="BL37" i="32" s="1"/>
  <c r="BM40" i="32"/>
  <c r="CN62" i="32"/>
  <c r="CU60" i="32"/>
  <c r="CW60" i="32" s="1"/>
  <c r="AI59" i="32"/>
  <c r="CT44" i="32"/>
  <c r="BN55" i="32"/>
  <c r="BQ55" i="32" s="1"/>
  <c r="BI61" i="32"/>
  <c r="CF17" i="32"/>
  <c r="CF19" i="32"/>
  <c r="CF14" i="32"/>
  <c r="CU37" i="32"/>
  <c r="CW37" i="32" s="1"/>
  <c r="CV27" i="32"/>
  <c r="CW27" i="32" s="1"/>
  <c r="AI37" i="32"/>
  <c r="BI58" i="32"/>
  <c r="CN56" i="32"/>
  <c r="CN6" i="32"/>
  <c r="AM14" i="32"/>
  <c r="AN14" i="32" s="1"/>
  <c r="AI46" i="32"/>
  <c r="BM32" i="32"/>
  <c r="CU59" i="32"/>
  <c r="CW59" i="32" s="1"/>
  <c r="CF40" i="32"/>
  <c r="W17" i="32"/>
  <c r="AB17" i="32"/>
  <c r="CR32" i="32"/>
  <c r="CU61" i="32"/>
  <c r="CW61" i="32" s="1"/>
  <c r="CN47" i="32"/>
  <c r="CU47" i="32"/>
  <c r="CW47" i="32" s="1"/>
  <c r="CR52" i="32"/>
  <c r="BN63" i="32"/>
  <c r="BQ63" i="32" s="1"/>
  <c r="AE7" i="32"/>
  <c r="CF23" i="32"/>
  <c r="CF25" i="32"/>
  <c r="CF20" i="32"/>
  <c r="AM21" i="32"/>
  <c r="AN21" i="32" s="1"/>
  <c r="BQ13" i="32"/>
  <c r="BR13" i="32" s="1"/>
  <c r="BF16" i="32"/>
  <c r="BQ16" i="32"/>
  <c r="BR16" i="32" s="1"/>
  <c r="BA16" i="32"/>
  <c r="BQ14" i="32"/>
  <c r="BR14" i="32" s="1"/>
  <c r="BQ27" i="32"/>
  <c r="BR27" i="32" s="1"/>
  <c r="AM23" i="32"/>
  <c r="AN23" i="32" s="1"/>
  <c r="CV21" i="32"/>
  <c r="CW21" i="32" s="1"/>
  <c r="BQ29" i="32"/>
  <c r="BR29" i="32" s="1"/>
  <c r="BA29" i="32"/>
  <c r="CV28" i="32"/>
  <c r="CW28" i="32" s="1"/>
  <c r="AM28" i="32"/>
  <c r="AN28" i="32" s="1"/>
  <c r="CK28" i="32"/>
  <c r="CF28" i="32"/>
  <c r="BF29" i="32"/>
  <c r="AB28" i="32"/>
  <c r="W28" i="32"/>
  <c r="AE18" i="8"/>
  <c r="CP42" i="8"/>
  <c r="CS49" i="5"/>
  <c r="CU49" i="5" s="1"/>
  <c r="AE12" i="5"/>
  <c r="BF33" i="1"/>
  <c r="AQ51" i="1"/>
  <c r="AM51" i="1"/>
  <c r="AI51" i="1"/>
  <c r="AQ50" i="1"/>
  <c r="AM50" i="1"/>
  <c r="AI50" i="1"/>
  <c r="AI49" i="1"/>
  <c r="AI48" i="1"/>
  <c r="AI47" i="1"/>
  <c r="AI46" i="1"/>
  <c r="CJ10" i="1"/>
  <c r="AD23" i="3"/>
  <c r="Y23" i="3"/>
  <c r="CU58" i="32"/>
  <c r="CW58" i="32" s="1"/>
  <c r="CU57" i="32"/>
  <c r="CW57" i="32" s="1"/>
  <c r="BE58" i="32"/>
  <c r="BE50" i="32"/>
  <c r="BF23" i="32"/>
  <c r="BF19" i="32"/>
  <c r="AB24" i="32"/>
  <c r="AJ24" i="32" s="1"/>
  <c r="AM13" i="32"/>
  <c r="AN13" i="32" s="1"/>
  <c r="AI38" i="32"/>
  <c r="CR34" i="32"/>
  <c r="CU56" i="32"/>
  <c r="CW56" i="32" s="1"/>
  <c r="BA8" i="32"/>
  <c r="BN51" i="32"/>
  <c r="BQ51" i="32" s="1"/>
  <c r="BI51" i="32"/>
  <c r="CU8" i="32"/>
  <c r="CW8" i="32" s="1"/>
  <c r="BF15" i="32"/>
  <c r="BF26" i="32"/>
  <c r="AB21" i="32"/>
  <c r="BF12" i="32"/>
  <c r="BM46" i="32"/>
  <c r="CR35" i="32"/>
  <c r="AI39" i="32"/>
  <c r="CN63" i="32"/>
  <c r="CU62" i="32"/>
  <c r="CW62" i="32" s="1"/>
  <c r="CN57" i="32"/>
  <c r="AI63" i="32"/>
  <c r="BA6" i="32"/>
  <c r="BN59" i="32"/>
  <c r="BQ59" i="32" s="1"/>
  <c r="BE53" i="32"/>
  <c r="BE56" i="32"/>
  <c r="BH7" i="32"/>
  <c r="CU9" i="32"/>
  <c r="CW9" i="32" s="1"/>
  <c r="CK17" i="32"/>
  <c r="W25" i="32"/>
  <c r="CK25" i="32"/>
  <c r="CS25" i="32" s="1"/>
  <c r="CK14" i="32"/>
  <c r="W20" i="32"/>
  <c r="AB14" i="32"/>
  <c r="BQ18" i="32"/>
  <c r="BR18" i="32" s="1"/>
  <c r="BQ21" i="32"/>
  <c r="BR21" i="32" s="1"/>
  <c r="CR39" i="32"/>
  <c r="AI57" i="32"/>
  <c r="CF7" i="32"/>
  <c r="BN61" i="32"/>
  <c r="BQ61" i="32" s="1"/>
  <c r="BN56" i="32"/>
  <c r="BQ56" i="32" s="1"/>
  <c r="CR9" i="32"/>
  <c r="CK24" i="32"/>
  <c r="CS24" i="32" s="1"/>
  <c r="BF20" i="32"/>
  <c r="AM19" i="32"/>
  <c r="AN19" i="32" s="1"/>
  <c r="BQ25" i="32"/>
  <c r="BR25" i="32" s="1"/>
  <c r="CR41" i="32"/>
  <c r="CF26" i="32"/>
  <c r="CR62" i="32"/>
  <c r="CR59" i="32"/>
  <c r="AI61" i="32"/>
  <c r="BI56" i="32"/>
  <c r="BH6" i="32"/>
  <c r="CK13" i="32"/>
  <c r="W7" i="32"/>
  <c r="BQ24" i="32"/>
  <c r="BR24" i="32" s="1"/>
  <c r="BM35" i="32"/>
  <c r="BI32" i="32"/>
  <c r="BL32" i="32" s="1"/>
  <c r="AI33" i="32"/>
  <c r="AI36" i="32"/>
  <c r="W19" i="32"/>
  <c r="CM51" i="32"/>
  <c r="CT49" i="32"/>
  <c r="CN59" i="32"/>
  <c r="AE49" i="32"/>
  <c r="AH49" i="32" s="1"/>
  <c r="CF6" i="32"/>
  <c r="BI54" i="32"/>
  <c r="BE61" i="32"/>
  <c r="BI50" i="32"/>
  <c r="BH8" i="32"/>
  <c r="CR6" i="32"/>
  <c r="AB27" i="32"/>
  <c r="W26" i="32"/>
  <c r="W21" i="32"/>
  <c r="CK20" i="32"/>
  <c r="AB23" i="32"/>
  <c r="W13" i="32"/>
  <c r="CV15" i="32"/>
  <c r="CW15" i="32" s="1"/>
  <c r="BQ23" i="32"/>
  <c r="BR23" i="32" s="1"/>
  <c r="CN44" i="32"/>
  <c r="BI62" i="32"/>
  <c r="BN62" i="32"/>
  <c r="BQ62" i="32" s="1"/>
  <c r="BN57" i="32"/>
  <c r="BQ57" i="32" s="1"/>
  <c r="BH9" i="32"/>
  <c r="W22" i="32"/>
  <c r="BA18" i="32"/>
  <c r="BA19" i="32"/>
  <c r="CK16" i="32"/>
  <c r="BA14" i="32"/>
  <c r="BA15" i="32"/>
  <c r="AM17" i="32"/>
  <c r="AN17" i="32" s="1"/>
  <c r="BQ12" i="32"/>
  <c r="BR12" i="32" s="1"/>
  <c r="BQ22" i="32"/>
  <c r="BR22" i="32" s="1"/>
  <c r="BM37" i="32"/>
  <c r="W18" i="32"/>
  <c r="BM38" i="32"/>
  <c r="W15" i="32"/>
  <c r="CR58" i="32"/>
  <c r="AI49" i="32"/>
  <c r="CR63" i="32"/>
  <c r="AI53" i="32"/>
  <c r="BE51" i="32"/>
  <c r="BI57" i="32"/>
  <c r="BI52" i="32"/>
  <c r="CR8" i="32"/>
  <c r="AB25" i="32"/>
  <c r="BA24" i="32"/>
  <c r="BA25" i="32"/>
  <c r="W23" i="32"/>
  <c r="BA21" i="32"/>
  <c r="BA22" i="32"/>
  <c r="BQ17" i="32"/>
  <c r="BR17" i="32" s="1"/>
  <c r="BQ19" i="32"/>
  <c r="BR19" i="32" s="1"/>
  <c r="BM39" i="32"/>
  <c r="AB18" i="32"/>
  <c r="AI45" i="32"/>
  <c r="CK26" i="32"/>
  <c r="CR60" i="32"/>
  <c r="AI55" i="32"/>
  <c r="CU50" i="32"/>
  <c r="CW50" i="32" s="1"/>
  <c r="AI60" i="32"/>
  <c r="CR45" i="32"/>
  <c r="BN52" i="32"/>
  <c r="BQ52" i="32" s="1"/>
  <c r="BE54" i="32"/>
  <c r="BE57" i="32"/>
  <c r="CU6" i="32"/>
  <c r="BA17" i="32"/>
  <c r="CF18" i="32"/>
  <c r="CF13" i="32"/>
  <c r="BA27" i="32"/>
  <c r="BA28" i="32"/>
  <c r="AM27" i="32"/>
  <c r="AN27" i="32" s="1"/>
  <c r="BQ15" i="32"/>
  <c r="BR15" i="32" s="1"/>
  <c r="CV16" i="32"/>
  <c r="CW16" i="32" s="1"/>
  <c r="BM36" i="32"/>
  <c r="BM41" i="32"/>
  <c r="AB19" i="32"/>
  <c r="W14" i="32"/>
  <c r="CN60" i="32"/>
  <c r="AI58" i="32"/>
  <c r="CN61" i="32"/>
  <c r="CU52" i="32"/>
  <c r="CW52" i="32" s="1"/>
  <c r="W8" i="32"/>
  <c r="CR50" i="32"/>
  <c r="BI55" i="32"/>
  <c r="BE62" i="32"/>
  <c r="BI60" i="32"/>
  <c r="BO6" i="32"/>
  <c r="BF22" i="32"/>
  <c r="CK23" i="32"/>
  <c r="CK22" i="32"/>
  <c r="BF25" i="32"/>
  <c r="AB20" i="32"/>
  <c r="CK15" i="32"/>
  <c r="AM22" i="32"/>
  <c r="AN22" i="32" s="1"/>
  <c r="AM25" i="32"/>
  <c r="AN25" i="32" s="1"/>
  <c r="CV13" i="32"/>
  <c r="CW13" i="32" s="1"/>
  <c r="CR33" i="32"/>
  <c r="BF14" i="32"/>
  <c r="CF16" i="32"/>
  <c r="AB13" i="32"/>
  <c r="BQ20" i="32"/>
  <c r="BR20" i="32" s="1"/>
  <c r="CV25" i="32"/>
  <c r="CW25" i="32" s="1"/>
  <c r="CL40" i="32"/>
  <c r="BM42" i="32"/>
  <c r="AE42" i="32"/>
  <c r="AH42" i="32" s="1"/>
  <c r="BM43" i="32"/>
  <c r="CK27" i="32"/>
  <c r="CR57" i="32"/>
  <c r="AI51" i="32"/>
  <c r="CU45" i="32"/>
  <c r="CW45" i="32" s="1"/>
  <c r="AE59" i="32"/>
  <c r="AH59" i="32" s="1"/>
  <c r="AI52" i="32"/>
  <c r="CR47" i="32"/>
  <c r="BE59" i="32"/>
  <c r="BN54" i="32"/>
  <c r="BQ54" i="32" s="1"/>
  <c r="BI59" i="32"/>
  <c r="AE8" i="32"/>
  <c r="CN8" i="32"/>
  <c r="CF12" i="32"/>
  <c r="BA12" i="32"/>
  <c r="CK19" i="32"/>
  <c r="BF13" i="32"/>
  <c r="BF21" i="32"/>
  <c r="CF22" i="32"/>
  <c r="AM18" i="32"/>
  <c r="AN18" i="32" s="1"/>
  <c r="CV17" i="32"/>
  <c r="CW17" i="32" s="1"/>
  <c r="CV26" i="32"/>
  <c r="CW26" i="32" s="1"/>
  <c r="AM24" i="32"/>
  <c r="AN24" i="32" s="1"/>
  <c r="CR61" i="32"/>
  <c r="AK8" i="32"/>
  <c r="AK7" i="32"/>
  <c r="AE11" i="5"/>
  <c r="AE16" i="8"/>
  <c r="CU73" i="8"/>
  <c r="AD7" i="3"/>
  <c r="BD19" i="3"/>
  <c r="AN55" i="5"/>
  <c r="AQ55" i="5" s="1"/>
  <c r="CL48" i="5"/>
  <c r="AJ47" i="8"/>
  <c r="BL47" i="8"/>
  <c r="CV22" i="32"/>
  <c r="CW22" i="32" s="1"/>
  <c r="CK12" i="32"/>
  <c r="CV24" i="32"/>
  <c r="CW24" i="32" s="1"/>
  <c r="AM15" i="32"/>
  <c r="AN15" i="32" s="1"/>
  <c r="CV20" i="32"/>
  <c r="CW20" i="32" s="1"/>
  <c r="CV14" i="32"/>
  <c r="CW14" i="32" s="1"/>
  <c r="CV12" i="32"/>
  <c r="CW12" i="32" s="1"/>
  <c r="CN53" i="32"/>
  <c r="CV19" i="32"/>
  <c r="CW19" i="32" s="1"/>
  <c r="CV23" i="32"/>
  <c r="CW23" i="32" s="1"/>
  <c r="AI50" i="32"/>
  <c r="CL46" i="3"/>
  <c r="CL41" i="3"/>
  <c r="CL28" i="3"/>
  <c r="CL35" i="3"/>
  <c r="CL52" i="3"/>
  <c r="BH17" i="8"/>
  <c r="CO73" i="8"/>
  <c r="CO78" i="8"/>
  <c r="CO77" i="8"/>
  <c r="CT86" i="8"/>
  <c r="CU77" i="8"/>
  <c r="CO81" i="8"/>
  <c r="CU74" i="8"/>
  <c r="CO82" i="8"/>
  <c r="CU79" i="8"/>
  <c r="CU82" i="8"/>
  <c r="CO74" i="8"/>
  <c r="CO75" i="8"/>
  <c r="CU78" i="8"/>
  <c r="CO79" i="8"/>
  <c r="CU75" i="8"/>
  <c r="BK35" i="3"/>
  <c r="AC35" i="3"/>
  <c r="AG40" i="3"/>
  <c r="AC38" i="3"/>
  <c r="AC36" i="3"/>
  <c r="AC40" i="3"/>
  <c r="AC42" i="3"/>
  <c r="AC37" i="3"/>
  <c r="BD23" i="3"/>
  <c r="BD18" i="3"/>
  <c r="BD20" i="3"/>
  <c r="BC10" i="3"/>
  <c r="AH59" i="5"/>
  <c r="AK59" i="5" s="1"/>
  <c r="AH57" i="5"/>
  <c r="AK57" i="5" s="1"/>
  <c r="AK55" i="5"/>
  <c r="AE22" i="5"/>
  <c r="BD15" i="5"/>
  <c r="BD16" i="5"/>
  <c r="BD7" i="5"/>
  <c r="BD10" i="5"/>
  <c r="BD13" i="5"/>
  <c r="BD8" i="5"/>
  <c r="BD12" i="5"/>
  <c r="BM6" i="5"/>
  <c r="BD6" i="5"/>
  <c r="BD9" i="5"/>
  <c r="BD11" i="5"/>
  <c r="BD14" i="5"/>
  <c r="BL75" i="8"/>
  <c r="BL74" i="8"/>
  <c r="BL73" i="8"/>
  <c r="BL72" i="8"/>
  <c r="BD20" i="8"/>
  <c r="CP28" i="3"/>
  <c r="CP41" i="3"/>
  <c r="CS41" i="3"/>
  <c r="CS46" i="3"/>
  <c r="CP46" i="3"/>
  <c r="BL113" i="8"/>
  <c r="BL119" i="8"/>
  <c r="BJ112" i="8"/>
  <c r="BJ95" i="8"/>
  <c r="BN91" i="8"/>
  <c r="BN85" i="8"/>
  <c r="BL81" i="8"/>
  <c r="BN75" i="8"/>
  <c r="BL91" i="8"/>
  <c r="BL85" i="8"/>
  <c r="BN78" i="8"/>
  <c r="BL122" i="8"/>
  <c r="BL110" i="8"/>
  <c r="BO101" i="8"/>
  <c r="BR101" i="8" s="1"/>
  <c r="BN93" i="8"/>
  <c r="BN87" i="8"/>
  <c r="BN104" i="8"/>
  <c r="BN98" i="8"/>
  <c r="BN79" i="8"/>
  <c r="BM107" i="8"/>
  <c r="BM89" i="8"/>
  <c r="BN90" i="8"/>
  <c r="BN84" i="8"/>
  <c r="BN80" i="8"/>
  <c r="BN116" i="8"/>
  <c r="BL121" i="8"/>
  <c r="BL109" i="8"/>
  <c r="BN102" i="8"/>
  <c r="BN96" i="8"/>
  <c r="BM101" i="8"/>
  <c r="BL93" i="8"/>
  <c r="BL87" i="8"/>
  <c r="BL115" i="8"/>
  <c r="BL120" i="8"/>
  <c r="BN105" i="8"/>
  <c r="BN99" i="8"/>
  <c r="BO112" i="8"/>
  <c r="BR112" i="8" s="1"/>
  <c r="BO95" i="8"/>
  <c r="BR95" i="8" s="1"/>
  <c r="BL92" i="8"/>
  <c r="BL86" i="8"/>
  <c r="BL79" i="8"/>
  <c r="BN73" i="8"/>
  <c r="BL108" i="8"/>
  <c r="BN119" i="8"/>
  <c r="BL105" i="8"/>
  <c r="BL99" i="8"/>
  <c r="BM112" i="8"/>
  <c r="BM95" i="8"/>
  <c r="BN122" i="8"/>
  <c r="BN110" i="8"/>
  <c r="BL104" i="8"/>
  <c r="BL98" i="8"/>
  <c r="BO107" i="8"/>
  <c r="BR107" i="8" s="1"/>
  <c r="BO89" i="8"/>
  <c r="BR89" i="8" s="1"/>
  <c r="BN114" i="8"/>
  <c r="BN103" i="8"/>
  <c r="BN97" i="8"/>
  <c r="BJ107" i="8"/>
  <c r="BJ89" i="8"/>
  <c r="BL90" i="8"/>
  <c r="BL84" i="8"/>
  <c r="BN81" i="8"/>
  <c r="BN115" i="8"/>
  <c r="BN121" i="8"/>
  <c r="BN109" i="8"/>
  <c r="BL103" i="8"/>
  <c r="BL97" i="8"/>
  <c r="BN113" i="8"/>
  <c r="BL114" i="8"/>
  <c r="BN120" i="8"/>
  <c r="BN108" i="8"/>
  <c r="BL102" i="8"/>
  <c r="BL96" i="8"/>
  <c r="BJ101" i="8"/>
  <c r="BN92" i="8"/>
  <c r="BN86" i="8"/>
  <c r="BL78" i="8"/>
  <c r="BN72" i="8"/>
  <c r="BL116" i="8"/>
  <c r="BL80" i="8"/>
  <c r="BN74" i="8"/>
  <c r="BJ83" i="8"/>
  <c r="BM83" i="8"/>
  <c r="BO83" i="8"/>
  <c r="BR83" i="8" s="1"/>
  <c r="CT93" i="8"/>
  <c r="AI7" i="8"/>
  <c r="BM71" i="8"/>
  <c r="BJ8" i="1"/>
  <c r="BJ7" i="1"/>
  <c r="BF7" i="1"/>
  <c r="Y9" i="3"/>
  <c r="Y7" i="3"/>
  <c r="Y8" i="3"/>
  <c r="BH7" i="3"/>
  <c r="BH19" i="3"/>
  <c r="AK7" i="3"/>
  <c r="Y10" i="3"/>
  <c r="Z74" i="8"/>
  <c r="AE74" i="8"/>
  <c r="Z13" i="8"/>
  <c r="AE13" i="8"/>
  <c r="AM23" i="8"/>
  <c r="BO64" i="8"/>
  <c r="BR64" i="8" s="1"/>
  <c r="BO49" i="8"/>
  <c r="BR49" i="8" s="1"/>
  <c r="BL55" i="8"/>
  <c r="BH62" i="8"/>
  <c r="BH48" i="8"/>
  <c r="BO52" i="8"/>
  <c r="BR52" i="8" s="1"/>
  <c r="BL58" i="8"/>
  <c r="BH66" i="8"/>
  <c r="BH51" i="8"/>
  <c r="BO62" i="8"/>
  <c r="BR62" i="8" s="1"/>
  <c r="BO48" i="8"/>
  <c r="BR48" i="8" s="1"/>
  <c r="BL54" i="8"/>
  <c r="BH61" i="8"/>
  <c r="BH47" i="8"/>
  <c r="BO61" i="8"/>
  <c r="BR61" i="8" s="1"/>
  <c r="BO47" i="8"/>
  <c r="BR47" i="8" s="1"/>
  <c r="BL52" i="8"/>
  <c r="BH60" i="8"/>
  <c r="BO60" i="8"/>
  <c r="BR60" i="8" s="1"/>
  <c r="BL66" i="8"/>
  <c r="BL51" i="8"/>
  <c r="BH58" i="8"/>
  <c r="BL50" i="8"/>
  <c r="BO54" i="8"/>
  <c r="BR54" i="8" s="1"/>
  <c r="BO66" i="8"/>
  <c r="BR66" i="8" s="1"/>
  <c r="BO51" i="8"/>
  <c r="BR51" i="8" s="1"/>
  <c r="BL57" i="8"/>
  <c r="BH65" i="8"/>
  <c r="BH50" i="8"/>
  <c r="BO65" i="8"/>
  <c r="BR65" i="8" s="1"/>
  <c r="BO50" i="8"/>
  <c r="BR50" i="8" s="1"/>
  <c r="BL56" i="8"/>
  <c r="BH64" i="8"/>
  <c r="BH49" i="8"/>
  <c r="BO58" i="8"/>
  <c r="BR58" i="8" s="1"/>
  <c r="BL65" i="8"/>
  <c r="BH57" i="8"/>
  <c r="BL60" i="8"/>
  <c r="BH52" i="8"/>
  <c r="BO57" i="8"/>
  <c r="BR57" i="8" s="1"/>
  <c r="BL64" i="8"/>
  <c r="BL49" i="8"/>
  <c r="BH56" i="8"/>
  <c r="BO55" i="8"/>
  <c r="BR55" i="8" s="1"/>
  <c r="BL61" i="8"/>
  <c r="BR45" i="8"/>
  <c r="BH54" i="8"/>
  <c r="BO56" i="8"/>
  <c r="BR56" i="8" s="1"/>
  <c r="BL62" i="8"/>
  <c r="BL48" i="8"/>
  <c r="BH55" i="8"/>
  <c r="CS35" i="3"/>
  <c r="CU35" i="3" s="1"/>
  <c r="CR16" i="3"/>
  <c r="CR15" i="3"/>
  <c r="CQ7" i="1"/>
  <c r="AL7" i="1"/>
  <c r="AL8" i="1"/>
  <c r="CQ6" i="1"/>
  <c r="AL16" i="1"/>
  <c r="AI7" i="1"/>
  <c r="CJ7" i="1"/>
  <c r="CN9" i="1"/>
  <c r="AI16" i="1"/>
  <c r="AF7" i="1"/>
  <c r="CJ6" i="1"/>
  <c r="CN8" i="1"/>
  <c r="AL15" i="1"/>
  <c r="AF8" i="1"/>
  <c r="CQ8" i="1"/>
  <c r="CN7" i="1"/>
  <c r="AI15" i="1"/>
  <c r="AI8" i="1"/>
  <c r="CN6" i="1"/>
  <c r="AF16" i="1"/>
  <c r="CN10" i="1"/>
  <c r="AF15" i="1"/>
  <c r="CJ9" i="1"/>
  <c r="CQ10" i="1"/>
  <c r="CJ8" i="1"/>
  <c r="CQ9" i="1"/>
  <c r="CX35" i="8"/>
  <c r="CX22" i="8"/>
  <c r="CU32" i="8"/>
  <c r="CP39" i="8"/>
  <c r="CP26" i="8"/>
  <c r="CP27" i="8"/>
  <c r="CX34" i="8"/>
  <c r="CX21" i="8"/>
  <c r="CU30" i="8"/>
  <c r="CP38" i="8"/>
  <c r="CP25" i="8"/>
  <c r="CX23" i="8"/>
  <c r="CX33" i="8"/>
  <c r="CX20" i="8"/>
  <c r="CU29" i="8"/>
  <c r="CP37" i="8"/>
  <c r="CP24" i="8"/>
  <c r="CX7" i="8"/>
  <c r="CP14" i="8"/>
  <c r="CU34" i="8"/>
  <c r="CX32" i="8"/>
  <c r="CX19" i="8"/>
  <c r="CU27" i="8"/>
  <c r="CP36" i="8"/>
  <c r="CP23" i="8"/>
  <c r="CX6" i="8"/>
  <c r="CX37" i="8"/>
  <c r="CX31" i="8"/>
  <c r="CX18" i="8"/>
  <c r="CU26" i="8"/>
  <c r="CP35" i="8"/>
  <c r="CP22" i="8"/>
  <c r="CU7" i="8"/>
  <c r="CU14" i="8"/>
  <c r="CX36" i="8"/>
  <c r="CX30" i="8"/>
  <c r="CX17" i="8"/>
  <c r="CU24" i="8"/>
  <c r="CP34" i="8"/>
  <c r="CP21" i="8"/>
  <c r="CU6" i="8"/>
  <c r="CX24" i="8"/>
  <c r="CX29" i="8"/>
  <c r="CX14" i="8"/>
  <c r="CU22" i="8"/>
  <c r="CP33" i="8"/>
  <c r="CP20" i="8"/>
  <c r="CP7" i="8"/>
  <c r="CU36" i="8"/>
  <c r="CP13" i="8"/>
  <c r="CX27" i="8"/>
  <c r="CX13" i="8"/>
  <c r="CU20" i="8"/>
  <c r="CP32" i="8"/>
  <c r="CP19" i="8"/>
  <c r="CP29" i="8"/>
  <c r="CU13" i="8"/>
  <c r="CX39" i="8"/>
  <c r="CX26" i="8"/>
  <c r="CU39" i="8"/>
  <c r="CU18" i="8"/>
  <c r="CP31" i="8"/>
  <c r="CP18" i="8"/>
  <c r="CJ7" i="8"/>
  <c r="CX38" i="8"/>
  <c r="CX25" i="8"/>
  <c r="CU38" i="8"/>
  <c r="CU17" i="8"/>
  <c r="CP30" i="8"/>
  <c r="CP17" i="8"/>
  <c r="CJ6" i="8"/>
  <c r="AM16" i="8"/>
  <c r="AJ16" i="8"/>
  <c r="AJ17" i="8"/>
  <c r="AM15" i="8"/>
  <c r="AJ15" i="8"/>
  <c r="AE15" i="8"/>
  <c r="AE17" i="8"/>
  <c r="AM14" i="8"/>
  <c r="AJ14" i="8"/>
  <c r="AE14" i="8"/>
  <c r="AJ18" i="8"/>
  <c r="AM13" i="8"/>
  <c r="AJ13" i="8"/>
  <c r="AM25" i="8"/>
  <c r="AJ25" i="8"/>
  <c r="AE25" i="8"/>
  <c r="AM24" i="8"/>
  <c r="AJ24" i="8"/>
  <c r="AE24" i="8"/>
  <c r="AJ23" i="8"/>
  <c r="AE23" i="8"/>
  <c r="AM17" i="8"/>
  <c r="AM22" i="8"/>
  <c r="AJ22" i="8"/>
  <c r="AE22" i="8"/>
  <c r="AM18" i="8"/>
  <c r="AM21" i="8"/>
  <c r="AJ21" i="8"/>
  <c r="AE21" i="8"/>
  <c r="AM20" i="8"/>
  <c r="AJ20" i="8"/>
  <c r="AE20" i="8"/>
  <c r="BD42" i="8"/>
  <c r="BA36" i="8"/>
  <c r="CK114" i="8"/>
  <c r="BD37" i="8"/>
  <c r="CK109" i="8"/>
  <c r="CK120" i="8"/>
  <c r="BA42" i="8"/>
  <c r="CK116" i="8"/>
  <c r="BA35" i="8"/>
  <c r="BD41" i="8"/>
  <c r="BA37" i="8"/>
  <c r="CK113" i="8"/>
  <c r="BD38" i="8"/>
  <c r="BD39" i="8"/>
  <c r="CK108" i="8"/>
  <c r="BD34" i="8"/>
  <c r="BD35" i="8"/>
  <c r="BA38" i="8"/>
  <c r="CK112" i="8"/>
  <c r="CK110" i="8"/>
  <c r="BA34" i="8"/>
  <c r="CK118" i="8"/>
  <c r="CK115" i="8"/>
  <c r="BD36" i="8"/>
  <c r="BA39" i="8"/>
  <c r="CK111" i="8"/>
  <c r="CK119" i="8"/>
  <c r="BA41" i="8"/>
  <c r="BA40" i="8"/>
  <c r="BD40" i="8"/>
  <c r="CK107" i="8"/>
  <c r="CK117" i="8"/>
  <c r="AK50" i="5"/>
  <c r="AN50" i="5" s="1"/>
  <c r="CL49" i="5"/>
  <c r="AK49" i="5"/>
  <c r="AN49" i="5" s="1"/>
  <c r="AH50" i="5"/>
  <c r="CP48" i="5"/>
  <c r="AH49" i="5"/>
  <c r="AE50" i="5"/>
  <c r="CS48" i="5"/>
  <c r="CU48" i="5" s="1"/>
  <c r="AE49" i="5"/>
  <c r="CP49" i="5"/>
  <c r="CO10" i="5"/>
  <c r="BN19" i="5"/>
  <c r="BM12" i="5"/>
  <c r="BS12" i="5" s="1"/>
  <c r="AH17" i="5"/>
  <c r="BD20" i="5"/>
  <c r="AE21" i="5"/>
  <c r="AK18" i="5"/>
  <c r="AK12" i="5"/>
  <c r="CK6" i="5"/>
  <c r="CO9" i="5"/>
  <c r="BJ20" i="5"/>
  <c r="AE18" i="5"/>
  <c r="AE17" i="5"/>
  <c r="CO8" i="5"/>
  <c r="BJ19" i="5"/>
  <c r="BM11" i="5"/>
  <c r="BS11" i="5" s="1"/>
  <c r="BD19" i="5"/>
  <c r="CO7" i="5"/>
  <c r="BM16" i="5"/>
  <c r="AK22" i="5"/>
  <c r="CO6" i="5"/>
  <c r="BM10" i="5"/>
  <c r="BS10" i="5" s="1"/>
  <c r="CK10" i="5"/>
  <c r="AH22" i="5"/>
  <c r="AK8" i="5"/>
  <c r="CK9" i="5"/>
  <c r="BM15" i="5"/>
  <c r="BS15" i="5" s="1"/>
  <c r="BM9" i="5"/>
  <c r="BS9" i="5" s="1"/>
  <c r="AK21" i="5"/>
  <c r="CR10" i="5"/>
  <c r="CK8" i="5"/>
  <c r="AH18" i="5"/>
  <c r="AH11" i="5"/>
  <c r="CR9" i="5"/>
  <c r="CK7" i="5"/>
  <c r="BM14" i="5"/>
  <c r="BS14" i="5" s="1"/>
  <c r="BM8" i="5"/>
  <c r="BS8" i="5" s="1"/>
  <c r="AK17" i="5"/>
  <c r="AK11" i="5"/>
  <c r="CR8" i="5"/>
  <c r="CR7" i="5"/>
  <c r="BN20" i="5"/>
  <c r="BM13" i="5"/>
  <c r="BS13" i="5" s="1"/>
  <c r="BM7" i="5"/>
  <c r="BS7" i="5" s="1"/>
  <c r="AH21" i="5"/>
  <c r="AH12" i="5"/>
  <c r="CR6" i="5"/>
  <c r="AK18" i="3"/>
  <c r="AK17" i="3"/>
  <c r="AD21" i="3"/>
  <c r="AD18" i="3"/>
  <c r="AD17" i="3"/>
  <c r="AK23" i="3"/>
  <c r="AK21" i="3"/>
  <c r="AH23" i="3"/>
  <c r="AH21" i="3"/>
  <c r="AH18" i="3"/>
  <c r="AH17" i="3"/>
  <c r="CR10" i="3"/>
  <c r="CK8" i="3"/>
  <c r="CR9" i="3"/>
  <c r="CK7" i="3"/>
  <c r="CR8" i="3"/>
  <c r="CK6" i="3"/>
  <c r="CO6" i="3"/>
  <c r="CR7" i="3"/>
  <c r="CO7" i="3"/>
  <c r="CK9" i="3"/>
  <c r="CR6" i="3"/>
  <c r="CO8" i="3"/>
  <c r="CO10" i="3"/>
  <c r="CO9" i="3"/>
  <c r="CK10" i="3"/>
  <c r="BG40" i="3"/>
  <c r="BN37" i="3"/>
  <c r="BQ37" i="3" s="1"/>
  <c r="BK45" i="3"/>
  <c r="BH54" i="3"/>
  <c r="BG41" i="3"/>
  <c r="BN48" i="3"/>
  <c r="BN36" i="3"/>
  <c r="BQ36" i="3" s="1"/>
  <c r="BK44" i="3"/>
  <c r="BH53" i="3"/>
  <c r="BK46" i="3"/>
  <c r="BN47" i="3"/>
  <c r="BK56" i="3"/>
  <c r="BK43" i="3"/>
  <c r="BH52" i="3"/>
  <c r="BK36" i="3"/>
  <c r="BN46" i="3"/>
  <c r="BK55" i="3"/>
  <c r="BG51" i="3"/>
  <c r="BK48" i="3"/>
  <c r="BH55" i="3"/>
  <c r="BN45" i="3"/>
  <c r="BK54" i="3"/>
  <c r="BK41" i="3"/>
  <c r="BG50" i="3"/>
  <c r="BN44" i="3"/>
  <c r="BK53" i="3"/>
  <c r="BK40" i="3"/>
  <c r="BG48" i="3"/>
  <c r="BN43" i="3"/>
  <c r="BK52" i="3"/>
  <c r="BK39" i="3"/>
  <c r="BG47" i="3"/>
  <c r="BG44" i="3"/>
  <c r="BN42" i="3"/>
  <c r="BK51" i="3"/>
  <c r="BK38" i="3"/>
  <c r="BG46" i="3"/>
  <c r="BN41" i="3"/>
  <c r="BK50" i="3"/>
  <c r="BK37" i="3"/>
  <c r="BG45" i="3"/>
  <c r="BN40" i="3"/>
  <c r="BQ40" i="3" s="1"/>
  <c r="BN39" i="3"/>
  <c r="BQ39" i="3" s="1"/>
  <c r="BK47" i="3"/>
  <c r="BH56" i="3"/>
  <c r="BG43" i="3"/>
  <c r="BN38" i="3"/>
  <c r="BQ38" i="3" s="1"/>
  <c r="AC44" i="3"/>
  <c r="AC43" i="3"/>
  <c r="CK103" i="8"/>
  <c r="CK95" i="8"/>
  <c r="CK102" i="8"/>
  <c r="CK94" i="8"/>
  <c r="CK101" i="8"/>
  <c r="CK93" i="8"/>
  <c r="CK100" i="8"/>
  <c r="CK99" i="8"/>
  <c r="CK98" i="8"/>
  <c r="CK97" i="8"/>
  <c r="CK96" i="8"/>
  <c r="AI29" i="1"/>
  <c r="CQ39" i="1"/>
  <c r="CQ41" i="1"/>
  <c r="CQ40" i="1"/>
  <c r="AI11" i="1"/>
  <c r="AF11" i="1"/>
  <c r="AL11" i="1"/>
  <c r="AI12" i="1"/>
  <c r="AM33" i="8"/>
  <c r="CX82" i="8"/>
  <c r="BG39" i="3"/>
  <c r="BN35" i="3"/>
  <c r="BG38" i="3"/>
  <c r="BG37" i="3"/>
  <c r="BG36" i="3"/>
  <c r="BG35" i="3"/>
  <c r="AG38" i="3"/>
  <c r="AK38" i="3"/>
  <c r="AN38" i="3" s="1"/>
  <c r="AG37" i="3"/>
  <c r="BK23" i="3"/>
  <c r="BN23" i="3"/>
  <c r="BH23" i="3"/>
  <c r="BN52" i="3"/>
  <c r="BN51" i="3"/>
  <c r="BN50" i="3"/>
  <c r="BN54" i="3"/>
  <c r="BN56" i="3"/>
  <c r="BN55" i="3"/>
  <c r="BN53" i="3"/>
  <c r="BH24" i="3"/>
  <c r="BH25" i="3"/>
  <c r="Y12" i="3"/>
  <c r="Y11" i="3"/>
  <c r="BC9" i="3"/>
  <c r="BC8" i="3"/>
  <c r="AE36" i="8"/>
  <c r="AE35" i="8"/>
  <c r="AE34" i="8"/>
  <c r="AE28" i="8"/>
  <c r="AJ31" i="8"/>
  <c r="AJ30" i="8"/>
  <c r="AJ29" i="8"/>
  <c r="AJ28" i="8"/>
  <c r="AE31" i="8"/>
  <c r="AE30" i="8"/>
  <c r="BO20" i="8"/>
  <c r="AE29" i="8"/>
  <c r="AM28" i="8"/>
  <c r="AO28" i="8" s="1"/>
  <c r="AI8" i="8"/>
  <c r="AM8" i="8"/>
  <c r="BP17" i="8"/>
  <c r="BN19" i="3"/>
  <c r="BQ19" i="3" s="1"/>
  <c r="BK19" i="3"/>
  <c r="CS21" i="5"/>
  <c r="CP21" i="5"/>
  <c r="CL21" i="5"/>
  <c r="CX94" i="8"/>
  <c r="DA94" i="8" s="1"/>
  <c r="CX98" i="8"/>
  <c r="DA98" i="8" s="1"/>
  <c r="CX102" i="8"/>
  <c r="DA102" i="8" s="1"/>
  <c r="CT96" i="8"/>
  <c r="CT100" i="8"/>
  <c r="CP94" i="8"/>
  <c r="CP98" i="8"/>
  <c r="CP102" i="8"/>
  <c r="CX96" i="8"/>
  <c r="DA96" i="8" s="1"/>
  <c r="CX100" i="8"/>
  <c r="DA100" i="8" s="1"/>
  <c r="CT94" i="8"/>
  <c r="CT98" i="8"/>
  <c r="CT102" i="8"/>
  <c r="CP96" i="8"/>
  <c r="CP100" i="8"/>
  <c r="CX97" i="8"/>
  <c r="DA97" i="8" s="1"/>
  <c r="CX101" i="8"/>
  <c r="DA101" i="8" s="1"/>
  <c r="CT95" i="8"/>
  <c r="CT99" i="8"/>
  <c r="CT103" i="8"/>
  <c r="CP97" i="8"/>
  <c r="CP101" i="8"/>
  <c r="CX95" i="8"/>
  <c r="DA95" i="8" s="1"/>
  <c r="CX99" i="8"/>
  <c r="DA99" i="8" s="1"/>
  <c r="CX103" i="8"/>
  <c r="DA103" i="8" s="1"/>
  <c r="CT97" i="8"/>
  <c r="CT101" i="8"/>
  <c r="CP95" i="8"/>
  <c r="CP99" i="8"/>
  <c r="CP103" i="8"/>
  <c r="CX93" i="8"/>
  <c r="DA93" i="8" s="1"/>
  <c r="CP93" i="8"/>
  <c r="BM118" i="8"/>
  <c r="CP19" i="5"/>
  <c r="CS45" i="5"/>
  <c r="CU45" i="5" s="1"/>
  <c r="CL45" i="5"/>
  <c r="CS46" i="5"/>
  <c r="CU46" i="5" s="1"/>
  <c r="CL46" i="5"/>
  <c r="CP44" i="5"/>
  <c r="CL44" i="5"/>
  <c r="CP46" i="5"/>
  <c r="CS44" i="5"/>
  <c r="CU44" i="5" s="1"/>
  <c r="CP45" i="5"/>
  <c r="AK7" i="5"/>
  <c r="AE37" i="5"/>
  <c r="AE7" i="5"/>
  <c r="AH8" i="5"/>
  <c r="AH7" i="5"/>
  <c r="AE8" i="5"/>
  <c r="AM65" i="8"/>
  <c r="AO65" i="8" s="1"/>
  <c r="AE65" i="8"/>
  <c r="AJ64" i="8"/>
  <c r="AJ61" i="8"/>
  <c r="AM58" i="8"/>
  <c r="AO58" i="8" s="1"/>
  <c r="AJ58" i="8"/>
  <c r="AJ55" i="8"/>
  <c r="AE56" i="8"/>
  <c r="AJ54" i="8"/>
  <c r="AJ52" i="8"/>
  <c r="AM50" i="8"/>
  <c r="AO50" i="8" s="1"/>
  <c r="AJ50" i="8"/>
  <c r="AE50" i="8"/>
  <c r="AM56" i="8"/>
  <c r="AO56" i="8" s="1"/>
  <c r="AJ57" i="8"/>
  <c r="AM49" i="8"/>
  <c r="AO49" i="8" s="1"/>
  <c r="AJ49" i="8"/>
  <c r="AE49" i="8"/>
  <c r="BH13" i="8"/>
  <c r="AN45" i="8"/>
  <c r="AM47" i="8"/>
  <c r="AO47" i="8" s="1"/>
  <c r="AE47" i="8"/>
  <c r="AM66" i="8"/>
  <c r="AO66" i="8" s="1"/>
  <c r="AE66" i="8"/>
  <c r="AE64" i="8"/>
  <c r="AM61" i="8"/>
  <c r="AO61" i="8" s="1"/>
  <c r="AE61" i="8"/>
  <c r="AE58" i="8"/>
  <c r="AM55" i="8"/>
  <c r="AO55" i="8" s="1"/>
  <c r="AJ56" i="8"/>
  <c r="AE57" i="8"/>
  <c r="AE54" i="8"/>
  <c r="AE52" i="8"/>
  <c r="AM51" i="8"/>
  <c r="AO51" i="8" s="1"/>
  <c r="AJ51" i="8"/>
  <c r="AE51" i="8"/>
  <c r="BH42" i="8"/>
  <c r="AJ62" i="8"/>
  <c r="AM48" i="8"/>
  <c r="AO48" i="8" s="1"/>
  <c r="AM57" i="8"/>
  <c r="AO57" i="8" s="1"/>
  <c r="AE55" i="8"/>
  <c r="AM54" i="8"/>
  <c r="AO54" i="8" s="1"/>
  <c r="AM52" i="8"/>
  <c r="AO52" i="8" s="1"/>
  <c r="AJ65" i="8"/>
  <c r="AJ60" i="8"/>
  <c r="AJ48" i="8"/>
  <c r="AE48" i="8"/>
  <c r="AJ66" i="8"/>
  <c r="AM64" i="8"/>
  <c r="AO64" i="8" s="1"/>
  <c r="AM62" i="8"/>
  <c r="AO62" i="8" s="1"/>
  <c r="AE62" i="8"/>
  <c r="AM60" i="8"/>
  <c r="AO60" i="8" s="1"/>
  <c r="AE60" i="8"/>
  <c r="CX42" i="8"/>
  <c r="CU41" i="8"/>
  <c r="CX41" i="8"/>
  <c r="BH29" i="8"/>
  <c r="BQ10" i="3"/>
  <c r="BH10" i="3"/>
  <c r="AK10" i="3"/>
  <c r="AN10" i="3" s="1"/>
  <c r="AD10" i="3"/>
  <c r="BN9" i="3"/>
  <c r="BN8" i="3"/>
  <c r="AD12" i="3"/>
  <c r="AK11" i="3"/>
  <c r="AN11" i="3" s="1"/>
  <c r="AK9" i="3"/>
  <c r="BH9" i="3"/>
  <c r="AN12" i="3"/>
  <c r="AD9" i="3"/>
  <c r="AD11" i="3"/>
  <c r="BH8" i="3"/>
  <c r="CS28" i="3"/>
  <c r="CU28" i="3" s="1"/>
  <c r="BD9" i="8"/>
  <c r="AE79" i="8"/>
  <c r="CP112" i="8"/>
  <c r="CT109" i="8"/>
  <c r="CX114" i="8"/>
  <c r="DA114" i="8" s="1"/>
  <c r="CT117" i="8"/>
  <c r="CP120" i="8"/>
  <c r="CX115" i="8"/>
  <c r="DA115" i="8" s="1"/>
  <c r="CT110" i="8"/>
  <c r="CT118" i="8"/>
  <c r="CP113" i="8"/>
  <c r="CX108" i="8"/>
  <c r="DA108" i="8" s="1"/>
  <c r="CX116" i="8"/>
  <c r="DA116" i="8" s="1"/>
  <c r="CT111" i="8"/>
  <c r="CT119" i="8"/>
  <c r="CP114" i="8"/>
  <c r="CX107" i="8"/>
  <c r="DA107" i="8" s="1"/>
  <c r="CT114" i="8"/>
  <c r="CX109" i="8"/>
  <c r="DA109" i="8" s="1"/>
  <c r="CX117" i="8"/>
  <c r="DA117" i="8" s="1"/>
  <c r="CT112" i="8"/>
  <c r="CT120" i="8"/>
  <c r="CP115" i="8"/>
  <c r="CT107" i="8"/>
  <c r="CX119" i="8"/>
  <c r="DA119" i="8" s="1"/>
  <c r="CP117" i="8"/>
  <c r="CX112" i="8"/>
  <c r="DA112" i="8" s="1"/>
  <c r="CP110" i="8"/>
  <c r="CX113" i="8"/>
  <c r="DA113" i="8" s="1"/>
  <c r="CT108" i="8"/>
  <c r="CT116" i="8"/>
  <c r="CP111" i="8"/>
  <c r="CP119" i="8"/>
  <c r="CX110" i="8"/>
  <c r="DA110" i="8" s="1"/>
  <c r="CX118" i="8"/>
  <c r="DA118" i="8" s="1"/>
  <c r="CT113" i="8"/>
  <c r="CP108" i="8"/>
  <c r="CP116" i="8"/>
  <c r="CP107" i="8"/>
  <c r="CX111" i="8"/>
  <c r="DA111" i="8" s="1"/>
  <c r="CP109" i="8"/>
  <c r="CX120" i="8"/>
  <c r="DA120" i="8" s="1"/>
  <c r="CT115" i="8"/>
  <c r="CP118" i="8"/>
  <c r="CR56" i="3"/>
  <c r="CR50" i="3"/>
  <c r="CP54" i="3"/>
  <c r="CP37" i="3"/>
  <c r="CR36" i="3"/>
  <c r="CP53" i="3"/>
  <c r="CP36" i="3"/>
  <c r="CR53" i="3"/>
  <c r="CR29" i="3"/>
  <c r="CP50" i="3"/>
  <c r="CP33" i="3"/>
  <c r="AK35" i="3"/>
  <c r="AK53" i="3"/>
  <c r="AH30" i="3"/>
  <c r="AF47" i="3"/>
  <c r="AK46" i="3"/>
  <c r="AK37" i="3"/>
  <c r="CP35" i="3"/>
  <c r="CR30" i="3"/>
  <c r="AG35" i="3"/>
  <c r="CP49" i="3"/>
  <c r="CP32" i="3"/>
  <c r="CP52" i="3"/>
  <c r="CR48" i="3"/>
  <c r="CR31" i="3"/>
  <c r="CP48" i="3"/>
  <c r="CP31" i="3"/>
  <c r="AF53" i="3"/>
  <c r="AK47" i="3"/>
  <c r="AF48" i="3"/>
  <c r="AK44" i="3"/>
  <c r="AK30" i="3"/>
  <c r="AK52" i="3"/>
  <c r="CS52" i="3"/>
  <c r="CR49" i="3"/>
  <c r="CR37" i="3"/>
  <c r="CR33" i="3"/>
  <c r="CR32" i="3"/>
  <c r="CP47" i="3"/>
  <c r="CP30" i="3"/>
  <c r="AK48" i="3"/>
  <c r="AF49" i="3"/>
  <c r="AF46" i="3"/>
  <c r="AK43" i="3"/>
  <c r="AG28" i="3"/>
  <c r="CR54" i="3"/>
  <c r="CR38" i="3"/>
  <c r="CP56" i="3"/>
  <c r="CP39" i="3"/>
  <c r="CP29" i="3"/>
  <c r="AK49" i="3"/>
  <c r="AF50" i="3"/>
  <c r="AG44" i="3"/>
  <c r="AK42" i="3"/>
  <c r="AK36" i="3"/>
  <c r="AK50" i="3"/>
  <c r="AF51" i="3"/>
  <c r="AK51" i="3"/>
  <c r="AF52" i="3"/>
  <c r="AG43" i="3"/>
  <c r="AG36" i="3"/>
  <c r="CR55" i="3"/>
  <c r="CR47" i="3"/>
  <c r="CR39" i="3"/>
  <c r="CP55" i="3"/>
  <c r="CP38" i="3"/>
  <c r="AG42" i="3"/>
  <c r="AK40" i="3"/>
  <c r="BN18" i="3"/>
  <c r="BK20" i="3"/>
  <c r="BN20" i="3"/>
  <c r="BH20" i="3"/>
  <c r="BN13" i="3"/>
  <c r="BQ13" i="3" s="1"/>
  <c r="BK18" i="3"/>
  <c r="BH18" i="3"/>
  <c r="BN5" i="3"/>
  <c r="BN12" i="3"/>
  <c r="BN7" i="3"/>
  <c r="CT70" i="8"/>
  <c r="AM74" i="8"/>
  <c r="AE71" i="8"/>
  <c r="BO39" i="8"/>
  <c r="BH37" i="8"/>
  <c r="BO22" i="8"/>
  <c r="BO26" i="8"/>
  <c r="CT84" i="8"/>
  <c r="AE70" i="8"/>
  <c r="AM71" i="8"/>
  <c r="BO40" i="8"/>
  <c r="BH38" i="8"/>
  <c r="BO29" i="8"/>
  <c r="BO21" i="8"/>
  <c r="BO28" i="8"/>
  <c r="BO35" i="8"/>
  <c r="BH34" i="8"/>
  <c r="CX76" i="8"/>
  <c r="AM70" i="8"/>
  <c r="BO41" i="8"/>
  <c r="BH39" i="8"/>
  <c r="AM76" i="8"/>
  <c r="AE76" i="8"/>
  <c r="BO23" i="8"/>
  <c r="CX79" i="8"/>
  <c r="CU76" i="8"/>
  <c r="AM75" i="8"/>
  <c r="AE75" i="8"/>
  <c r="BO34" i="8"/>
  <c r="BO42" i="8"/>
  <c r="BH40" i="8"/>
  <c r="BO27" i="8"/>
  <c r="BH41" i="8"/>
  <c r="BO38" i="8"/>
  <c r="CX80" i="8"/>
  <c r="AM79" i="8"/>
  <c r="CX75" i="8"/>
  <c r="CU80" i="8"/>
  <c r="AM77" i="8"/>
  <c r="AE77" i="8"/>
  <c r="BO36" i="8"/>
  <c r="BH20" i="8"/>
  <c r="BM20" i="8" s="1"/>
  <c r="BO25" i="8"/>
  <c r="BH36" i="8"/>
  <c r="CX71" i="8"/>
  <c r="AM78" i="8"/>
  <c r="AE78" i="8"/>
  <c r="BO37" i="8"/>
  <c r="BH35" i="8"/>
  <c r="BO24" i="8"/>
  <c r="CX70" i="8"/>
  <c r="CT71" i="8"/>
  <c r="CO15" i="3"/>
  <c r="CO23" i="3"/>
  <c r="CO19" i="3"/>
  <c r="CO18" i="3"/>
  <c r="Y21" i="3"/>
  <c r="CO17" i="3"/>
  <c r="Y17" i="3"/>
  <c r="BJ27" i="3"/>
  <c r="CO22" i="3"/>
  <c r="Y18" i="3"/>
  <c r="CO24" i="3"/>
  <c r="BN6" i="3"/>
  <c r="BH5" i="3"/>
  <c r="AK8" i="3"/>
  <c r="BH6" i="3"/>
  <c r="AD8" i="3"/>
  <c r="BH21" i="8"/>
  <c r="BL13" i="8"/>
  <c r="BL14" i="8"/>
  <c r="BH28" i="8"/>
  <c r="BH22" i="8"/>
  <c r="BL15" i="8"/>
  <c r="BH23" i="8"/>
  <c r="BH24" i="8"/>
  <c r="BH15" i="8"/>
  <c r="BH25" i="8"/>
  <c r="BH14" i="8"/>
  <c r="BH27" i="8"/>
  <c r="BP15" i="8"/>
  <c r="BP13" i="8"/>
  <c r="BH26" i="8"/>
  <c r="BP14" i="8"/>
  <c r="BH6" i="8"/>
  <c r="CK15" i="3"/>
  <c r="CR43" i="3"/>
  <c r="CR44" i="3"/>
  <c r="CO16" i="3"/>
  <c r="CR42" i="3"/>
  <c r="CK16" i="3"/>
  <c r="CP44" i="3"/>
  <c r="BC6" i="3"/>
  <c r="BD24" i="3"/>
  <c r="BC5" i="3"/>
  <c r="CF6" i="3"/>
  <c r="BH12" i="3"/>
  <c r="BC7" i="3"/>
  <c r="CP43" i="3"/>
  <c r="BD25" i="3"/>
  <c r="AC28" i="3"/>
  <c r="CF7" i="3"/>
  <c r="BH13" i="3"/>
  <c r="CF10" i="3"/>
  <c r="CF8" i="3"/>
  <c r="CP42" i="3"/>
  <c r="AC30" i="3"/>
  <c r="CF9" i="3"/>
  <c r="CN86" i="8"/>
  <c r="CN84" i="8"/>
  <c r="CJ24" i="8"/>
  <c r="AM7" i="8"/>
  <c r="BO71" i="8"/>
  <c r="BD6" i="8"/>
  <c r="Z75" i="8"/>
  <c r="CJ39" i="8"/>
  <c r="CJ33" i="8"/>
  <c r="CJ26" i="8"/>
  <c r="CJ19" i="8"/>
  <c r="BD27" i="8"/>
  <c r="BD21" i="8"/>
  <c r="BA24" i="8"/>
  <c r="BD13" i="8"/>
  <c r="Z15" i="8"/>
  <c r="Z79" i="8"/>
  <c r="CJ31" i="8"/>
  <c r="BA28" i="8"/>
  <c r="Z70" i="8"/>
  <c r="CJ14" i="8"/>
  <c r="BA21" i="8"/>
  <c r="Z35" i="8"/>
  <c r="Z20" i="8"/>
  <c r="BO118" i="8"/>
  <c r="Z77" i="8"/>
  <c r="CJ29" i="8"/>
  <c r="BA26" i="8"/>
  <c r="BO77" i="8"/>
  <c r="AD8" i="8"/>
  <c r="BD14" i="8"/>
  <c r="Z31" i="8"/>
  <c r="Z23" i="8"/>
  <c r="Z16" i="8"/>
  <c r="BJ71" i="8"/>
  <c r="Z22" i="8"/>
  <c r="Z71" i="8"/>
  <c r="CJ37" i="8"/>
  <c r="CJ17" i="8"/>
  <c r="BA22" i="8"/>
  <c r="Z78" i="8"/>
  <c r="CJ30" i="8"/>
  <c r="CJ22" i="8"/>
  <c r="BD24" i="8"/>
  <c r="CO80" i="8"/>
  <c r="CJ13" i="8"/>
  <c r="BA20" i="8"/>
  <c r="BM77" i="8"/>
  <c r="BD17" i="8"/>
  <c r="Z25" i="8"/>
  <c r="BD8" i="8"/>
  <c r="CP41" i="8"/>
  <c r="CJ34" i="8"/>
  <c r="CJ20" i="8"/>
  <c r="BA25" i="8"/>
  <c r="AD7" i="8"/>
  <c r="BJ77" i="8"/>
  <c r="CJ38" i="8"/>
  <c r="CJ32" i="8"/>
  <c r="CJ25" i="8"/>
  <c r="CJ18" i="8"/>
  <c r="BD26" i="8"/>
  <c r="BA23" i="8"/>
  <c r="CP71" i="8"/>
  <c r="Z30" i="8"/>
  <c r="CJ23" i="8"/>
  <c r="BD25" i="8"/>
  <c r="BP6" i="8"/>
  <c r="BH9" i="8"/>
  <c r="CP70" i="8"/>
  <c r="Z36" i="8"/>
  <c r="Z29" i="8"/>
  <c r="Z21" i="8"/>
  <c r="Z14" i="8"/>
  <c r="BH8" i="8"/>
  <c r="CJ36" i="8"/>
  <c r="BA27" i="8"/>
  <c r="CJ35" i="8"/>
  <c r="BD23" i="8"/>
  <c r="Z34" i="8"/>
  <c r="Z18" i="8"/>
  <c r="Z76" i="8"/>
  <c r="CJ27" i="8"/>
  <c r="BD28" i="8"/>
  <c r="BD22" i="8"/>
  <c r="BD7" i="8"/>
  <c r="CO76" i="8"/>
  <c r="Z33" i="8"/>
  <c r="Z24" i="8"/>
  <c r="BH7" i="8"/>
  <c r="BJ118" i="8"/>
  <c r="Z28" i="8"/>
  <c r="CJ21" i="8"/>
  <c r="BD15" i="8"/>
  <c r="Z17" i="8"/>
  <c r="CL55" i="5"/>
  <c r="CS55" i="5"/>
  <c r="CU55" i="5" s="1"/>
  <c r="CP55" i="5"/>
  <c r="CL54" i="5"/>
  <c r="CQ38" i="5"/>
  <c r="CQ26" i="5"/>
  <c r="BM46" i="5"/>
  <c r="BM36" i="5"/>
  <c r="AN57" i="5"/>
  <c r="AQ57" i="5" s="1"/>
  <c r="X57" i="5"/>
  <c r="S59" i="5"/>
  <c r="S57" i="5"/>
  <c r="CP16" i="5"/>
  <c r="BL43" i="5"/>
  <c r="CP15" i="5"/>
  <c r="X59" i="5"/>
  <c r="X55" i="5"/>
  <c r="CQ37" i="5"/>
  <c r="CP25" i="5"/>
  <c r="CP18" i="5"/>
  <c r="BM45" i="5"/>
  <c r="BM35" i="5"/>
  <c r="AC55" i="5"/>
  <c r="X60" i="5"/>
  <c r="X56" i="5"/>
  <c r="CQ36" i="5"/>
  <c r="CP17" i="5"/>
  <c r="BM44" i="5"/>
  <c r="BL34" i="5"/>
  <c r="CP35" i="5"/>
  <c r="AU31" i="5"/>
  <c r="BM38" i="5"/>
  <c r="AC57" i="5"/>
  <c r="AC60" i="5"/>
  <c r="S55" i="5"/>
  <c r="BN27" i="5"/>
  <c r="CS25" i="5"/>
  <c r="CS19" i="5"/>
  <c r="AC59" i="5"/>
  <c r="CQ28" i="5"/>
  <c r="BO43" i="5"/>
  <c r="BQ43" i="5" s="1"/>
  <c r="CQ30" i="5"/>
  <c r="CS18" i="5"/>
  <c r="BO34" i="5"/>
  <c r="BG27" i="5"/>
  <c r="AC58" i="5"/>
  <c r="CS35" i="5"/>
  <c r="CS17" i="5"/>
  <c r="AT27" i="5"/>
  <c r="CQ40" i="5"/>
  <c r="CQ27" i="5"/>
  <c r="BM47" i="5"/>
  <c r="BM37" i="5"/>
  <c r="AN59" i="5"/>
  <c r="AQ59" i="5" s="1"/>
  <c r="X58" i="5"/>
  <c r="AC56" i="5"/>
  <c r="AU29" i="5"/>
  <c r="AK47" i="5"/>
  <c r="AH45" i="5"/>
  <c r="AE42" i="5"/>
  <c r="AK46" i="5"/>
  <c r="AH43" i="5"/>
  <c r="AE41" i="5"/>
  <c r="AK45" i="5"/>
  <c r="AH42" i="5"/>
  <c r="AE40" i="5"/>
  <c r="AK43" i="5"/>
  <c r="AH41" i="5"/>
  <c r="AE39" i="5"/>
  <c r="AK42" i="5"/>
  <c r="AH40" i="5"/>
  <c r="AE38" i="5"/>
  <c r="AK41" i="5"/>
  <c r="AN41" i="5" s="1"/>
  <c r="AH39" i="5"/>
  <c r="AK40" i="5"/>
  <c r="AH38" i="5"/>
  <c r="AA41" i="5"/>
  <c r="AK39" i="5"/>
  <c r="AH37" i="5"/>
  <c r="AK38" i="5"/>
  <c r="AE47" i="5"/>
  <c r="AK37" i="5"/>
  <c r="AE46" i="5"/>
  <c r="AH47" i="5"/>
  <c r="AE45" i="5"/>
  <c r="AH46" i="5"/>
  <c r="AE43" i="5"/>
  <c r="Z33" i="5"/>
  <c r="U33" i="5"/>
  <c r="Z30" i="5"/>
  <c r="U31" i="5"/>
  <c r="Z29" i="5"/>
  <c r="Z28" i="5"/>
  <c r="U28" i="5"/>
  <c r="Z32" i="5"/>
  <c r="Z27" i="5"/>
  <c r="Z31" i="5"/>
  <c r="U32" i="5"/>
  <c r="U30" i="5"/>
  <c r="U29" i="5"/>
  <c r="U27" i="5"/>
  <c r="CO28" i="5"/>
  <c r="CF7" i="5"/>
  <c r="AA47" i="5"/>
  <c r="BK37" i="5"/>
  <c r="CO27" i="5"/>
  <c r="CF6" i="5"/>
  <c r="AA46" i="5"/>
  <c r="CO30" i="5"/>
  <c r="CO26" i="5"/>
  <c r="BK47" i="5"/>
  <c r="AA45" i="5"/>
  <c r="CL15" i="5"/>
  <c r="BK46" i="5"/>
  <c r="AA43" i="5"/>
  <c r="CL19" i="5"/>
  <c r="BK45" i="5"/>
  <c r="AA42" i="5"/>
  <c r="AA38" i="5"/>
  <c r="BK36" i="5"/>
  <c r="CL18" i="5"/>
  <c r="BK44" i="5"/>
  <c r="AA40" i="5"/>
  <c r="AA39" i="5"/>
  <c r="CF9" i="5"/>
  <c r="CO40" i="5"/>
  <c r="CL17" i="5"/>
  <c r="AA37" i="5"/>
  <c r="CF8" i="5"/>
  <c r="CO38" i="5"/>
  <c r="CL16" i="5"/>
  <c r="BK38" i="5"/>
  <c r="CF10" i="5"/>
  <c r="CO37" i="5"/>
  <c r="CO36" i="5"/>
  <c r="BK35" i="5"/>
  <c r="AA22" i="5"/>
  <c r="AA21" i="5"/>
  <c r="AA18" i="5"/>
  <c r="AA8" i="5"/>
  <c r="AA17" i="5"/>
  <c r="AA12" i="5"/>
  <c r="AA11" i="5"/>
  <c r="AA7" i="5"/>
  <c r="CQ45" i="1"/>
  <c r="CT45" i="1" s="1"/>
  <c r="CM40" i="1"/>
  <c r="CO31" i="1"/>
  <c r="CL30" i="1"/>
  <c r="CO30" i="1"/>
  <c r="CO36" i="1"/>
  <c r="CO28" i="1"/>
  <c r="CO35" i="1"/>
  <c r="CM41" i="1"/>
  <c r="CL36" i="1"/>
  <c r="CL28" i="1"/>
  <c r="CL35" i="1"/>
  <c r="BJ40" i="1"/>
  <c r="CL31" i="1"/>
  <c r="CO33" i="1"/>
  <c r="CL45" i="1"/>
  <c r="BJ38" i="1"/>
  <c r="BJ34" i="1"/>
  <c r="BN33" i="1"/>
  <c r="CL33" i="1"/>
  <c r="BJ36" i="1"/>
  <c r="CO34" i="1"/>
  <c r="BJ33" i="1"/>
  <c r="BF40" i="1"/>
  <c r="BF38" i="1"/>
  <c r="BF36" i="1"/>
  <c r="BF34" i="1"/>
  <c r="AV31" i="1"/>
  <c r="AV29" i="1"/>
  <c r="CP19" i="1"/>
  <c r="CH16" i="1"/>
  <c r="BZ20" i="1"/>
  <c r="BK10" i="1"/>
  <c r="BI48" i="1"/>
  <c r="BA50" i="1"/>
  <c r="BE49" i="1"/>
  <c r="CP15" i="1"/>
  <c r="CH17" i="1"/>
  <c r="BZ21" i="1"/>
  <c r="BH10" i="1"/>
  <c r="BI47" i="1"/>
  <c r="BA49" i="1"/>
  <c r="BI46" i="1"/>
  <c r="BA48" i="1"/>
  <c r="AI45" i="1"/>
  <c r="BZ23" i="1"/>
  <c r="BI45" i="1"/>
  <c r="BA47" i="1"/>
  <c r="AM49" i="1"/>
  <c r="BE51" i="1"/>
  <c r="BA46" i="1"/>
  <c r="AM48" i="1"/>
  <c r="BZ15" i="1"/>
  <c r="CP20" i="1"/>
  <c r="CH18" i="1"/>
  <c r="BZ22" i="1"/>
  <c r="BE50" i="1"/>
  <c r="BA45" i="1"/>
  <c r="AM47" i="1"/>
  <c r="CH19" i="1"/>
  <c r="AM45" i="1"/>
  <c r="CP21" i="1"/>
  <c r="CH20" i="1"/>
  <c r="BZ24" i="1"/>
  <c r="AM46" i="1"/>
  <c r="CH23" i="1"/>
  <c r="CH15" i="1"/>
  <c r="CH21" i="1"/>
  <c r="BZ19" i="1"/>
  <c r="BI49" i="1"/>
  <c r="BA51" i="1"/>
  <c r="CP16" i="1"/>
  <c r="CP22" i="1"/>
  <c r="CH22" i="1"/>
  <c r="BE48" i="1"/>
  <c r="CP17" i="1"/>
  <c r="CP23" i="1"/>
  <c r="CH24" i="1"/>
  <c r="BZ16" i="1"/>
  <c r="BE47" i="1"/>
  <c r="BZ17" i="1"/>
  <c r="BI51" i="1"/>
  <c r="BE46" i="1"/>
  <c r="CP18" i="1"/>
  <c r="CP24" i="1"/>
  <c r="BZ18" i="1"/>
  <c r="BI50" i="1"/>
  <c r="BE45" i="1"/>
  <c r="AQ45" i="1"/>
  <c r="AQ48" i="1"/>
  <c r="AQ49" i="1"/>
  <c r="AQ46" i="1"/>
  <c r="AQ47" i="1"/>
  <c r="AU9" i="1"/>
  <c r="BD10" i="1"/>
  <c r="AI36" i="1"/>
  <c r="AL33" i="1"/>
  <c r="AL29" i="1"/>
  <c r="AI33" i="1"/>
  <c r="AI31" i="1"/>
  <c r="AI30" i="1"/>
  <c r="CL50" i="1"/>
  <c r="CF10" i="1"/>
  <c r="BF8" i="1"/>
  <c r="CL48" i="1"/>
  <c r="CF9" i="1"/>
  <c r="AD31" i="1"/>
  <c r="CL47" i="1"/>
  <c r="CF8" i="1"/>
  <c r="AD30" i="1"/>
  <c r="CL46" i="1"/>
  <c r="CF7" i="1"/>
  <c r="CF6" i="1"/>
  <c r="AD33" i="1"/>
  <c r="BX38" i="1"/>
  <c r="AD29" i="1"/>
  <c r="AB16" i="1"/>
  <c r="AB12" i="1"/>
  <c r="AB11" i="1"/>
  <c r="AB7" i="1"/>
  <c r="AB15" i="1"/>
  <c r="AB8" i="1"/>
  <c r="AP112" i="25"/>
  <c r="AP331" i="25"/>
  <c r="AP295" i="25"/>
  <c r="AP259" i="25"/>
  <c r="AP348" i="25"/>
  <c r="AP312" i="25"/>
  <c r="AP276" i="25"/>
  <c r="AP240" i="25"/>
  <c r="AP219" i="25"/>
  <c r="AP201" i="25"/>
  <c r="AP183" i="25"/>
  <c r="AP165" i="25"/>
  <c r="AP147" i="25"/>
  <c r="AP129" i="25"/>
  <c r="AP335" i="25"/>
  <c r="AP299" i="25"/>
  <c r="AP263" i="25"/>
  <c r="AP346" i="25"/>
  <c r="AP310" i="25"/>
  <c r="AP274" i="25"/>
  <c r="AP238" i="25"/>
  <c r="AP218" i="25"/>
  <c r="AP200" i="25"/>
  <c r="AP182" i="25"/>
  <c r="AP164" i="25"/>
  <c r="AP146" i="25"/>
  <c r="AP128" i="25"/>
  <c r="AP100" i="25"/>
  <c r="AP82" i="25"/>
  <c r="AP64" i="25"/>
  <c r="AP327" i="25"/>
  <c r="AP291" i="25"/>
  <c r="AP255" i="25"/>
  <c r="AP338" i="25"/>
  <c r="AP72" i="25"/>
  <c r="AP108" i="25"/>
  <c r="AP208" i="25"/>
  <c r="AP223" i="25"/>
  <c r="H14" i="25"/>
  <c r="AP319" i="25"/>
  <c r="AP277" i="25"/>
  <c r="AP235" i="25"/>
  <c r="AP318" i="25"/>
  <c r="AP270" i="25"/>
  <c r="AP231" i="25"/>
  <c r="AP210" i="25"/>
  <c r="AP189" i="25"/>
  <c r="AP168" i="25"/>
  <c r="AP144" i="25"/>
  <c r="AP123" i="25"/>
  <c r="AP317" i="25"/>
  <c r="AP275" i="25"/>
  <c r="AP116" i="25"/>
  <c r="AP304" i="25"/>
  <c r="AP262" i="25"/>
  <c r="AP227" i="25"/>
  <c r="AP206" i="25"/>
  <c r="AP185" i="25"/>
  <c r="AP161" i="25"/>
  <c r="AP140" i="25"/>
  <c r="AP109" i="25"/>
  <c r="AP88" i="25"/>
  <c r="AP67" i="25"/>
  <c r="AP321" i="25"/>
  <c r="AP279" i="25"/>
  <c r="AP237" i="25"/>
  <c r="AP142" i="25"/>
  <c r="AP121" i="25"/>
  <c r="AP172" i="25"/>
  <c r="AP151" i="25"/>
  <c r="AP166" i="25"/>
  <c r="AP344" i="25"/>
  <c r="AP74" i="25"/>
  <c r="AP332" i="25"/>
  <c r="AP110" i="25"/>
  <c r="AP154" i="25"/>
  <c r="AP205" i="25"/>
  <c r="AP220" i="25"/>
  <c r="AP63" i="25"/>
  <c r="AP308" i="25"/>
  <c r="AP325" i="25"/>
  <c r="AP283" i="25"/>
  <c r="AP241" i="25"/>
  <c r="AP324" i="25"/>
  <c r="AP282" i="25"/>
  <c r="AP234" i="25"/>
  <c r="AP213" i="25"/>
  <c r="AP192" i="25"/>
  <c r="AP171" i="25"/>
  <c r="AP150" i="25"/>
  <c r="AP126" i="25"/>
  <c r="AP323" i="25"/>
  <c r="AP281" i="25"/>
  <c r="AP239" i="25"/>
  <c r="AP316" i="25"/>
  <c r="AP268" i="25"/>
  <c r="AP230" i="25"/>
  <c r="AP209" i="25"/>
  <c r="AP188" i="25"/>
  <c r="AP167" i="25"/>
  <c r="AP143" i="25"/>
  <c r="AP122" i="25"/>
  <c r="AP91" i="25"/>
  <c r="AP70" i="25"/>
  <c r="AP333" i="25"/>
  <c r="AP285" i="25"/>
  <c r="AP243" i="25"/>
  <c r="AP178" i="25"/>
  <c r="AP157" i="25"/>
  <c r="AP254" i="25"/>
  <c r="AP187" i="25"/>
  <c r="AP202" i="25"/>
  <c r="AP78" i="25"/>
  <c r="AP92" i="25"/>
  <c r="AP124" i="25"/>
  <c r="AP113" i="25"/>
  <c r="AP190" i="25"/>
  <c r="AP248" i="25"/>
  <c r="AP278" i="25"/>
  <c r="AP69" i="25"/>
  <c r="AP236" i="25"/>
  <c r="AP343" i="25"/>
  <c r="AP271" i="25"/>
  <c r="AP336" i="25"/>
  <c r="AP264" i="25"/>
  <c r="AP222" i="25"/>
  <c r="AP186" i="25"/>
  <c r="AP156" i="25"/>
  <c r="AP120" i="25"/>
  <c r="AP293" i="25"/>
  <c r="AP340" i="25"/>
  <c r="AP286" i="25"/>
  <c r="AP224" i="25"/>
  <c r="AP194" i="25"/>
  <c r="AP158" i="25"/>
  <c r="AP131" i="25"/>
  <c r="AP85" i="25"/>
  <c r="AP345" i="25"/>
  <c r="AP273" i="25"/>
  <c r="AP266" i="25"/>
  <c r="AP104" i="25"/>
  <c r="AP75" i="25"/>
  <c r="AP130" i="25"/>
  <c r="AP181" i="25"/>
  <c r="AP260" i="25"/>
  <c r="AP290" i="25"/>
  <c r="AP169" i="25"/>
  <c r="AP105" i="25"/>
  <c r="AP65" i="25"/>
  <c r="AP337" i="25"/>
  <c r="AP258" i="25"/>
  <c r="AP153" i="25"/>
  <c r="AP334" i="25"/>
  <c r="AP221" i="25"/>
  <c r="AP125" i="25"/>
  <c r="AP339" i="25"/>
  <c r="AP86" i="25"/>
  <c r="AP145" i="25"/>
  <c r="AP133" i="25"/>
  <c r="AP313" i="25"/>
  <c r="AP253" i="25"/>
  <c r="AP306" i="25"/>
  <c r="AP252" i="25"/>
  <c r="AP207" i="25"/>
  <c r="AP177" i="25"/>
  <c r="AP141" i="25"/>
  <c r="AP341" i="25"/>
  <c r="AP269" i="25"/>
  <c r="AP328" i="25"/>
  <c r="AP256" i="25"/>
  <c r="AP215" i="25"/>
  <c r="AP179" i="25"/>
  <c r="AP152" i="25"/>
  <c r="AP106" i="25"/>
  <c r="AP76" i="25"/>
  <c r="AP315" i="25"/>
  <c r="AP261" i="25"/>
  <c r="AP90" i="25"/>
  <c r="AP68" i="25"/>
  <c r="AP89" i="25"/>
  <c r="AP349" i="25"/>
  <c r="AP289" i="25"/>
  <c r="AP342" i="25"/>
  <c r="AP288" i="25"/>
  <c r="AP225" i="25"/>
  <c r="AP195" i="25"/>
  <c r="AP159" i="25"/>
  <c r="AP132" i="25"/>
  <c r="AP305" i="25"/>
  <c r="AP245" i="25"/>
  <c r="AP292" i="25"/>
  <c r="AP233" i="25"/>
  <c r="AP197" i="25"/>
  <c r="AP170" i="25"/>
  <c r="AP134" i="25"/>
  <c r="AP94" i="25"/>
  <c r="AP118" i="25"/>
  <c r="AP297" i="25"/>
  <c r="AP117" i="25"/>
  <c r="AP193" i="25"/>
  <c r="AP93" i="25"/>
  <c r="AP242" i="25"/>
  <c r="AP217" i="25"/>
  <c r="AP160" i="25"/>
  <c r="AP77" i="25"/>
  <c r="AP320" i="25"/>
  <c r="AP148" i="25"/>
  <c r="AP199" i="25"/>
  <c r="AP265" i="25"/>
  <c r="AP330" i="25"/>
  <c r="AP216" i="25"/>
  <c r="AP180" i="25"/>
  <c r="AP347" i="25"/>
  <c r="AP287" i="25"/>
  <c r="AP280" i="25"/>
  <c r="AP191" i="25"/>
  <c r="AP155" i="25"/>
  <c r="AP79" i="25"/>
  <c r="AP267" i="25"/>
  <c r="AP214" i="25"/>
  <c r="AP284" i="25"/>
  <c r="AP111" i="25"/>
  <c r="AP211" i="25"/>
  <c r="AP226" i="25"/>
  <c r="AP87" i="25"/>
  <c r="AP114" i="25"/>
  <c r="AP300" i="25"/>
  <c r="AP174" i="25"/>
  <c r="AP257" i="25"/>
  <c r="AP212" i="25"/>
  <c r="AP103" i="25"/>
  <c r="AP249" i="25"/>
  <c r="AP71" i="25"/>
  <c r="AP232" i="25"/>
  <c r="AP84" i="25"/>
  <c r="AP99" i="25"/>
  <c r="AP127" i="25"/>
  <c r="AP294" i="25"/>
  <c r="AP162" i="25"/>
  <c r="AP251" i="25"/>
  <c r="AP203" i="25"/>
  <c r="AP97" i="25"/>
  <c r="AP115" i="25"/>
  <c r="AP314" i="25"/>
  <c r="AP196" i="25"/>
  <c r="AP66" i="25"/>
  <c r="AP163" i="25"/>
  <c r="AP307" i="25"/>
  <c r="AP246" i="25"/>
  <c r="AP138" i="25"/>
  <c r="AP322" i="25"/>
  <c r="AP176" i="25"/>
  <c r="AP73" i="25"/>
  <c r="AP296" i="25"/>
  <c r="AP107" i="25"/>
  <c r="AP175" i="25"/>
  <c r="AP98" i="25"/>
  <c r="AP81" i="25"/>
  <c r="AP301" i="25"/>
  <c r="AP228" i="25"/>
  <c r="AP135" i="25"/>
  <c r="AP298" i="25"/>
  <c r="AP173" i="25"/>
  <c r="AP119" i="25"/>
  <c r="AP229" i="25"/>
  <c r="AP96" i="25"/>
  <c r="AP139" i="25"/>
  <c r="AP80" i="25"/>
  <c r="AP101" i="25"/>
  <c r="AP247" i="25"/>
  <c r="AP204" i="25"/>
  <c r="AP329" i="25"/>
  <c r="AP250" i="25"/>
  <c r="AP149" i="25"/>
  <c r="AP309" i="25"/>
  <c r="AP326" i="25"/>
  <c r="AP272" i="25"/>
  <c r="AP95" i="25"/>
  <c r="AP184" i="25"/>
  <c r="AP62" i="25"/>
  <c r="AP198" i="25"/>
  <c r="AP311" i="25"/>
  <c r="AP244" i="25"/>
  <c r="AP137" i="25"/>
  <c r="AP303" i="25"/>
  <c r="AP136" i="25"/>
  <c r="AP302" i="25"/>
  <c r="AP102" i="25"/>
  <c r="AP83" i="25"/>
  <c r="AP163" i="26"/>
  <c r="AP27" i="26"/>
  <c r="AP310" i="26"/>
  <c r="AP274" i="26"/>
  <c r="AP238" i="26"/>
  <c r="AP202" i="26"/>
  <c r="AP291" i="26"/>
  <c r="AP255" i="26"/>
  <c r="AP219" i="26"/>
  <c r="AP189" i="26"/>
  <c r="AP171" i="26"/>
  <c r="AP153" i="26"/>
  <c r="AP135" i="26"/>
  <c r="AP117" i="26"/>
  <c r="AP99" i="26"/>
  <c r="AP81" i="26"/>
  <c r="AP278" i="26"/>
  <c r="AP242" i="26"/>
  <c r="AP206" i="26"/>
  <c r="AP289" i="26"/>
  <c r="AP253" i="26"/>
  <c r="AP217" i="26"/>
  <c r="AP188" i="26"/>
  <c r="AP170" i="26"/>
  <c r="AP152" i="26"/>
  <c r="AP134" i="26"/>
  <c r="AP116" i="26"/>
  <c r="AP98" i="26"/>
  <c r="AP70" i="26"/>
  <c r="AP52" i="26"/>
  <c r="AP34" i="26"/>
  <c r="AP306" i="26"/>
  <c r="AP270" i="26"/>
  <c r="AP234" i="26"/>
  <c r="AP198" i="26"/>
  <c r="AP281" i="26"/>
  <c r="AP30" i="26"/>
  <c r="AP85" i="26"/>
  <c r="AP100" i="26"/>
  <c r="AP251" i="26"/>
  <c r="AP29" i="26"/>
  <c r="AP239" i="26"/>
  <c r="AP54" i="26"/>
  <c r="AP124" i="26"/>
  <c r="AP139" i="26"/>
  <c r="AP118" i="26"/>
  <c r="AP53" i="26"/>
  <c r="AP38" i="26"/>
  <c r="AP203" i="26"/>
  <c r="AP45" i="26"/>
  <c r="AP56" i="26"/>
  <c r="AP292" i="26"/>
  <c r="AP250" i="26"/>
  <c r="AP208" i="26"/>
  <c r="AP285" i="26"/>
  <c r="AP243" i="26"/>
  <c r="AP201" i="26"/>
  <c r="AP177" i="26"/>
  <c r="AP156" i="26"/>
  <c r="AP132" i="26"/>
  <c r="AP111" i="26"/>
  <c r="AP90" i="26"/>
  <c r="AP290" i="26"/>
  <c r="AP248" i="26"/>
  <c r="AP200" i="26"/>
  <c r="AP277" i="26"/>
  <c r="AP235" i="26"/>
  <c r="AP194" i="26"/>
  <c r="AP173" i="26"/>
  <c r="AP149" i="26"/>
  <c r="AP128" i="26"/>
  <c r="AP107" i="26"/>
  <c r="AP86" i="26"/>
  <c r="AP55" i="26"/>
  <c r="AP31" i="26"/>
  <c r="AP294" i="26"/>
  <c r="AP252" i="26"/>
  <c r="AP210" i="26"/>
  <c r="AP287" i="26"/>
  <c r="AP24" i="26"/>
  <c r="AP26" i="26"/>
  <c r="AP59" i="26"/>
  <c r="AP74" i="26"/>
  <c r="AP36" i="26"/>
  <c r="AP50" i="26"/>
  <c r="AP73" i="26"/>
  <c r="AP257" i="26"/>
  <c r="AP65" i="26"/>
  <c r="AP97" i="26"/>
  <c r="AP41" i="26"/>
  <c r="AP298" i="26"/>
  <c r="AP256" i="26"/>
  <c r="AP214" i="26"/>
  <c r="AP297" i="26"/>
  <c r="AP249" i="26"/>
  <c r="AP207" i="26"/>
  <c r="AP180" i="26"/>
  <c r="AP159" i="26"/>
  <c r="AP138" i="26"/>
  <c r="AP114" i="26"/>
  <c r="AP93" i="26"/>
  <c r="AP296" i="26"/>
  <c r="AP254" i="26"/>
  <c r="AP212" i="26"/>
  <c r="AP283" i="26"/>
  <c r="AP241" i="26"/>
  <c r="AP199" i="26"/>
  <c r="AP176" i="26"/>
  <c r="AP155" i="26"/>
  <c r="AP131" i="26"/>
  <c r="AP110" i="26"/>
  <c r="AP89" i="26"/>
  <c r="AP58" i="26"/>
  <c r="AP37" i="26"/>
  <c r="AP300" i="26"/>
  <c r="AP258" i="26"/>
  <c r="AP216" i="26"/>
  <c r="AP293" i="26"/>
  <c r="AP48" i="26"/>
  <c r="AP44" i="26"/>
  <c r="AP63" i="26"/>
  <c r="AP115" i="26"/>
  <c r="AP94" i="26"/>
  <c r="AP62" i="26"/>
  <c r="AP88" i="26"/>
  <c r="AP35" i="26"/>
  <c r="AP69" i="26"/>
  <c r="AP133" i="26"/>
  <c r="AP68" i="26"/>
  <c r="AP275" i="26"/>
  <c r="AP127" i="26"/>
  <c r="AP244" i="26"/>
  <c r="AP309" i="26"/>
  <c r="AP237" i="26"/>
  <c r="AP186" i="26"/>
  <c r="AP150" i="26"/>
  <c r="AP123" i="26"/>
  <c r="AP87" i="26"/>
  <c r="AP266" i="26"/>
  <c r="AP77" i="26"/>
  <c r="AP259" i="26"/>
  <c r="AP191" i="26"/>
  <c r="AP161" i="26"/>
  <c r="AP125" i="26"/>
  <c r="AP95" i="26"/>
  <c r="AP49" i="26"/>
  <c r="AP80" i="26"/>
  <c r="AP246" i="26"/>
  <c r="AP305" i="26"/>
  <c r="AP263" i="26"/>
  <c r="AP136" i="26"/>
  <c r="AP47" i="26"/>
  <c r="AP109" i="26"/>
  <c r="AP39" i="26"/>
  <c r="AP82" i="26"/>
  <c r="AP245" i="26"/>
  <c r="H14" i="26"/>
  <c r="V4" i="26" s="1"/>
  <c r="AP304" i="26"/>
  <c r="AP232" i="26"/>
  <c r="AP303" i="26"/>
  <c r="AP231" i="26"/>
  <c r="AP183" i="26"/>
  <c r="AP147" i="26"/>
  <c r="AP120" i="26"/>
  <c r="AP84" i="26"/>
  <c r="AP260" i="26"/>
  <c r="AP307" i="26"/>
  <c r="AP247" i="26"/>
  <c r="AP185" i="26"/>
  <c r="AP158" i="26"/>
  <c r="AP122" i="26"/>
  <c r="AP92" i="26"/>
  <c r="AP79" i="26"/>
  <c r="AP240" i="26"/>
  <c r="AP299" i="26"/>
  <c r="AP193" i="26"/>
  <c r="AP71" i="26"/>
  <c r="AP209" i="26"/>
  <c r="AP66" i="26"/>
  <c r="AP75" i="26"/>
  <c r="AP60" i="26"/>
  <c r="AP286" i="26"/>
  <c r="AP226" i="26"/>
  <c r="AP279" i="26"/>
  <c r="AP225" i="26"/>
  <c r="AP174" i="26"/>
  <c r="AP144" i="26"/>
  <c r="AP108" i="26"/>
  <c r="AP308" i="26"/>
  <c r="AP236" i="26"/>
  <c r="AP301" i="26"/>
  <c r="AP229" i="26"/>
  <c r="AP182" i="26"/>
  <c r="AP146" i="26"/>
  <c r="AP119" i="26"/>
  <c r="AP83" i="26"/>
  <c r="AP43" i="26"/>
  <c r="AP288" i="26"/>
  <c r="AP228" i="26"/>
  <c r="AP233" i="26"/>
  <c r="AP157" i="26"/>
  <c r="AP51" i="26"/>
  <c r="AP166" i="26"/>
  <c r="AP32" i="26"/>
  <c r="AP175" i="26"/>
  <c r="AP57" i="26"/>
  <c r="AP148" i="26"/>
  <c r="AP78" i="26"/>
  <c r="AP280" i="26"/>
  <c r="AP91" i="26"/>
  <c r="AP262" i="26"/>
  <c r="AP23" i="26"/>
  <c r="AP261" i="26"/>
  <c r="AP192" i="26"/>
  <c r="AP162" i="26"/>
  <c r="AP126" i="26"/>
  <c r="AP96" i="26"/>
  <c r="AP272" i="26"/>
  <c r="AP218" i="26"/>
  <c r="AP265" i="26"/>
  <c r="AP205" i="26"/>
  <c r="AP164" i="26"/>
  <c r="AP137" i="26"/>
  <c r="AP101" i="26"/>
  <c r="AP61" i="26"/>
  <c r="AP25" i="26"/>
  <c r="AP264" i="26"/>
  <c r="AP76" i="26"/>
  <c r="AP106" i="26"/>
  <c r="AP172" i="26"/>
  <c r="AP151" i="26"/>
  <c r="AP145" i="26"/>
  <c r="AP160" i="26"/>
  <c r="AP154" i="26"/>
  <c r="AP169" i="26"/>
  <c r="AP46" i="26"/>
  <c r="AP227" i="26"/>
  <c r="AP184" i="26"/>
  <c r="AP220" i="26"/>
  <c r="AP168" i="26"/>
  <c r="AP302" i="26"/>
  <c r="AP223" i="26"/>
  <c r="AP113" i="26"/>
  <c r="AP282" i="26"/>
  <c r="AP121" i="26"/>
  <c r="AP269" i="26"/>
  <c r="AP112" i="26"/>
  <c r="AP196" i="26"/>
  <c r="AP165" i="26"/>
  <c r="AP284" i="26"/>
  <c r="AP211" i="26"/>
  <c r="AP104" i="26"/>
  <c r="AP276" i="26"/>
  <c r="AP221" i="26"/>
  <c r="AP197" i="26"/>
  <c r="AP273" i="26"/>
  <c r="AP141" i="26"/>
  <c r="AP230" i="26"/>
  <c r="AP179" i="26"/>
  <c r="AP67" i="26"/>
  <c r="AP222" i="26"/>
  <c r="AP33" i="26"/>
  <c r="AP103" i="26"/>
  <c r="AP267" i="26"/>
  <c r="AP129" i="26"/>
  <c r="AP224" i="26"/>
  <c r="AP167" i="26"/>
  <c r="AP64" i="26"/>
  <c r="AP204" i="26"/>
  <c r="AP187" i="26"/>
  <c r="AP190" i="26"/>
  <c r="AP72" i="26"/>
  <c r="AP213" i="26"/>
  <c r="AP105" i="26"/>
  <c r="AP295" i="26"/>
  <c r="AP143" i="26"/>
  <c r="AP40" i="26"/>
  <c r="AP178" i="26"/>
  <c r="AP130" i="26"/>
  <c r="AP42" i="26"/>
  <c r="AP268" i="26"/>
  <c r="AP195" i="26"/>
  <c r="AP102" i="26"/>
  <c r="AP271" i="26"/>
  <c r="AP140" i="26"/>
  <c r="AP28" i="26"/>
  <c r="AP142" i="26"/>
  <c r="AP181" i="26"/>
  <c r="AP215" i="26"/>
  <c r="CB94" i="12"/>
  <c r="CB93" i="12"/>
  <c r="CB92" i="12"/>
  <c r="CB91" i="12"/>
  <c r="CB90" i="12"/>
  <c r="CB89" i="12"/>
  <c r="CB88" i="12"/>
  <c r="CB87" i="12"/>
  <c r="CB86" i="12"/>
  <c r="CB85" i="12"/>
  <c r="CB84" i="12"/>
  <c r="CB83" i="12"/>
  <c r="CB82" i="12"/>
  <c r="CB81" i="12"/>
  <c r="CB80" i="12"/>
  <c r="CB79" i="12"/>
  <c r="CB78" i="12"/>
  <c r="CB77" i="12"/>
  <c r="CB76" i="12"/>
  <c r="CB75" i="12"/>
  <c r="CB74" i="12"/>
  <c r="CB73" i="12"/>
  <c r="CB72" i="12"/>
  <c r="CB71" i="12"/>
  <c r="CB70" i="12"/>
  <c r="CB69" i="12"/>
  <c r="CB68" i="12"/>
  <c r="CB67" i="12"/>
  <c r="CB66" i="12"/>
  <c r="CB65" i="12"/>
  <c r="CB64" i="12"/>
  <c r="CB63" i="12"/>
  <c r="CB62" i="12"/>
  <c r="CB61" i="12"/>
  <c r="CB60" i="12"/>
  <c r="CB59" i="12"/>
  <c r="CB58" i="12"/>
  <c r="CB57" i="12"/>
  <c r="CB56" i="12"/>
  <c r="CB55" i="12"/>
  <c r="CB54" i="12"/>
  <c r="CB53" i="12"/>
  <c r="CB52" i="12"/>
  <c r="CB51" i="12"/>
  <c r="CB50" i="12"/>
  <c r="CB49" i="12"/>
  <c r="CB48" i="12"/>
  <c r="CB47" i="12"/>
  <c r="CB46" i="12"/>
  <c r="CB45" i="12"/>
  <c r="CB44" i="12"/>
  <c r="CB43" i="12"/>
  <c r="CB42" i="12"/>
  <c r="CB41" i="12"/>
  <c r="CB40" i="12"/>
  <c r="CB39" i="12"/>
  <c r="CB38" i="12"/>
  <c r="CB37" i="12"/>
  <c r="CB36" i="12"/>
  <c r="CB35" i="12"/>
  <c r="CB34" i="12"/>
  <c r="CB33" i="12"/>
  <c r="CB32" i="12"/>
  <c r="CB31" i="12"/>
  <c r="CB30" i="12"/>
  <c r="CB29" i="12"/>
  <c r="CB28" i="12"/>
  <c r="CB27" i="12"/>
  <c r="CB26" i="12"/>
  <c r="CB25" i="12"/>
  <c r="CB24" i="12"/>
  <c r="CB23" i="12"/>
  <c r="CB22" i="12"/>
  <c r="CB21" i="12"/>
  <c r="CB20" i="12"/>
  <c r="CB19" i="12"/>
  <c r="CB18" i="12"/>
  <c r="CB17" i="12"/>
  <c r="CB16" i="12"/>
  <c r="CB15" i="12"/>
  <c r="BY94" i="12"/>
  <c r="BY93" i="12"/>
  <c r="BY92" i="12"/>
  <c r="BY91" i="12"/>
  <c r="BY90" i="12"/>
  <c r="BY89" i="12"/>
  <c r="BY88" i="12"/>
  <c r="BY87" i="12"/>
  <c r="BY86" i="12"/>
  <c r="BY85" i="12"/>
  <c r="BY84" i="12"/>
  <c r="BY83" i="12"/>
  <c r="BY82" i="12"/>
  <c r="BY81" i="12"/>
  <c r="BY80" i="12"/>
  <c r="BY79" i="12"/>
  <c r="BY78" i="12"/>
  <c r="BY77" i="12"/>
  <c r="BY76" i="12"/>
  <c r="BY75" i="12"/>
  <c r="BY74" i="12"/>
  <c r="BY73" i="12"/>
  <c r="BY72" i="12"/>
  <c r="BY71" i="12"/>
  <c r="BY70" i="12"/>
  <c r="BY69" i="12"/>
  <c r="BY68" i="12"/>
  <c r="BY67" i="12"/>
  <c r="BY66" i="12"/>
  <c r="BY65" i="12"/>
  <c r="BY64" i="12"/>
  <c r="BY63" i="12"/>
  <c r="BY62" i="12"/>
  <c r="BY61" i="12"/>
  <c r="BY60" i="12"/>
  <c r="BY59" i="12"/>
  <c r="BY58" i="12"/>
  <c r="BY57" i="12"/>
  <c r="BY56" i="12"/>
  <c r="BY55" i="12"/>
  <c r="BY54" i="12"/>
  <c r="BY53" i="12"/>
  <c r="BY52" i="12"/>
  <c r="BY51" i="12"/>
  <c r="BY50" i="12"/>
  <c r="BY49" i="12"/>
  <c r="BY48" i="12"/>
  <c r="BY47" i="12"/>
  <c r="BY46" i="12"/>
  <c r="BY45" i="12"/>
  <c r="BY44" i="12"/>
  <c r="BY43" i="12"/>
  <c r="BY42" i="12"/>
  <c r="BY41" i="12"/>
  <c r="BY40" i="12"/>
  <c r="BY39" i="12"/>
  <c r="BY38" i="12"/>
  <c r="BY37" i="12"/>
  <c r="BY36" i="12"/>
  <c r="BY35" i="12"/>
  <c r="BY34" i="12"/>
  <c r="BY33" i="12"/>
  <c r="BY32" i="12"/>
  <c r="BY31" i="12"/>
  <c r="BY30" i="12"/>
  <c r="BY29" i="12"/>
  <c r="BY28" i="12"/>
  <c r="BY27" i="12"/>
  <c r="BY26" i="12"/>
  <c r="BY25" i="12"/>
  <c r="BY24" i="12"/>
  <c r="BY23" i="12"/>
  <c r="BY22" i="12"/>
  <c r="BY21" i="12"/>
  <c r="BY20" i="12"/>
  <c r="BY19" i="12"/>
  <c r="BY18" i="12"/>
  <c r="BY17" i="12"/>
  <c r="BY16" i="12"/>
  <c r="BY15" i="12"/>
  <c r="BV94" i="12"/>
  <c r="BV93" i="12"/>
  <c r="BV92" i="12"/>
  <c r="BV91" i="12"/>
  <c r="BV90" i="12"/>
  <c r="BV89" i="12"/>
  <c r="BV88" i="12"/>
  <c r="BV87" i="12"/>
  <c r="BV86" i="12"/>
  <c r="BV85" i="12"/>
  <c r="BV84" i="12"/>
  <c r="BV83" i="12"/>
  <c r="BV82" i="12"/>
  <c r="BV81" i="12"/>
  <c r="BV80" i="12"/>
  <c r="BV79" i="12"/>
  <c r="BV78" i="12"/>
  <c r="BV77" i="12"/>
  <c r="BV76" i="12"/>
  <c r="BV75" i="12"/>
  <c r="BV74" i="12"/>
  <c r="BV73" i="12"/>
  <c r="BV72" i="12"/>
  <c r="BV71" i="12"/>
  <c r="BV70" i="12"/>
  <c r="BV69" i="12"/>
  <c r="BV68" i="12"/>
  <c r="BV67" i="12"/>
  <c r="BV66" i="12"/>
  <c r="BV65" i="12"/>
  <c r="BV64" i="12"/>
  <c r="BV63" i="12"/>
  <c r="BV62" i="12"/>
  <c r="BV61" i="12"/>
  <c r="BV60" i="12"/>
  <c r="BV59" i="12"/>
  <c r="BV58" i="12"/>
  <c r="BV57" i="12"/>
  <c r="BV56" i="12"/>
  <c r="BV55" i="12"/>
  <c r="BV54" i="12"/>
  <c r="BV53" i="12"/>
  <c r="BV52" i="12"/>
  <c r="BV51" i="12"/>
  <c r="BV50" i="12"/>
  <c r="BV49" i="12"/>
  <c r="BV48" i="12"/>
  <c r="BV47" i="12"/>
  <c r="BV46" i="12"/>
  <c r="BV45" i="12"/>
  <c r="BV44" i="12"/>
  <c r="BV43" i="12"/>
  <c r="BV42" i="12"/>
  <c r="BV41" i="12"/>
  <c r="BV40" i="12"/>
  <c r="BV39" i="12"/>
  <c r="BV38" i="12"/>
  <c r="BV37" i="12"/>
  <c r="BV36" i="12"/>
  <c r="BV35" i="12"/>
  <c r="BV34" i="12"/>
  <c r="BV33" i="12"/>
  <c r="BV32" i="12"/>
  <c r="BV31" i="12"/>
  <c r="BV30" i="12"/>
  <c r="BV29" i="12"/>
  <c r="BV28" i="12"/>
  <c r="BV27" i="12"/>
  <c r="BV26" i="12"/>
  <c r="BV25" i="12"/>
  <c r="BV24" i="12"/>
  <c r="BV23" i="12"/>
  <c r="BV22" i="12"/>
  <c r="BV21" i="12"/>
  <c r="BV20" i="12"/>
  <c r="BV19" i="12"/>
  <c r="BV18" i="12"/>
  <c r="BV17" i="12"/>
  <c r="BV16" i="12"/>
  <c r="BV15" i="12"/>
  <c r="BS94" i="12"/>
  <c r="BS93" i="12"/>
  <c r="BS92" i="12"/>
  <c r="BS91" i="12"/>
  <c r="BS90" i="12"/>
  <c r="BS89" i="12"/>
  <c r="BS88" i="12"/>
  <c r="BS87" i="12"/>
  <c r="BS86" i="12"/>
  <c r="BS85" i="12"/>
  <c r="BS84" i="12"/>
  <c r="BS83" i="12"/>
  <c r="BS82" i="12"/>
  <c r="BS81" i="12"/>
  <c r="BS80" i="12"/>
  <c r="BS79" i="12"/>
  <c r="BS78" i="12"/>
  <c r="BS77" i="12"/>
  <c r="BS76" i="12"/>
  <c r="BS75" i="12"/>
  <c r="BS74" i="12"/>
  <c r="BS73" i="12"/>
  <c r="BS72" i="12"/>
  <c r="BS71" i="12"/>
  <c r="BS70" i="12"/>
  <c r="BS69" i="12"/>
  <c r="BS68" i="12"/>
  <c r="BS67" i="12"/>
  <c r="BS66" i="12"/>
  <c r="BS65" i="12"/>
  <c r="BS64" i="12"/>
  <c r="BS63" i="12"/>
  <c r="BS62" i="12"/>
  <c r="BS61" i="12"/>
  <c r="BS60" i="12"/>
  <c r="BS59" i="12"/>
  <c r="BS58" i="12"/>
  <c r="BS57" i="12"/>
  <c r="BS56" i="12"/>
  <c r="BS55" i="12"/>
  <c r="BS54" i="12"/>
  <c r="BS53" i="12"/>
  <c r="BS52" i="12"/>
  <c r="BS51" i="12"/>
  <c r="BS50" i="12"/>
  <c r="BS49" i="12"/>
  <c r="BS48" i="12"/>
  <c r="BS47" i="12"/>
  <c r="BS46" i="12"/>
  <c r="BS45" i="12"/>
  <c r="BS44" i="12"/>
  <c r="BS43" i="12"/>
  <c r="BS42" i="12"/>
  <c r="BS41" i="12"/>
  <c r="BS40" i="12"/>
  <c r="BS39" i="12"/>
  <c r="BS38" i="12"/>
  <c r="BS37" i="12"/>
  <c r="BS36" i="12"/>
  <c r="BS35" i="12"/>
  <c r="BS34" i="12"/>
  <c r="BS33" i="12"/>
  <c r="BS32" i="12"/>
  <c r="BS31" i="12"/>
  <c r="BS30" i="12"/>
  <c r="BS29" i="12"/>
  <c r="BS28" i="12"/>
  <c r="BS27" i="12"/>
  <c r="BS26" i="12"/>
  <c r="BS25" i="12"/>
  <c r="BS24" i="12"/>
  <c r="BS23" i="12"/>
  <c r="BS22" i="12"/>
  <c r="BS21" i="12"/>
  <c r="BS20" i="12"/>
  <c r="BS19" i="12"/>
  <c r="BS18" i="12"/>
  <c r="BS17" i="12"/>
  <c r="BS16" i="12"/>
  <c r="BS15" i="12"/>
  <c r="BP94" i="12"/>
  <c r="BP93" i="12"/>
  <c r="BP92" i="12"/>
  <c r="BP91" i="12"/>
  <c r="BP90" i="12"/>
  <c r="BP89" i="12"/>
  <c r="BP88" i="12"/>
  <c r="BP87" i="12"/>
  <c r="BP86" i="12"/>
  <c r="BP85" i="12"/>
  <c r="BP84" i="12"/>
  <c r="BP83" i="12"/>
  <c r="BP82" i="12"/>
  <c r="BP81" i="12"/>
  <c r="BP80" i="12"/>
  <c r="BP79" i="12"/>
  <c r="BP78" i="12"/>
  <c r="BP77" i="12"/>
  <c r="BP76" i="12"/>
  <c r="BP75" i="12"/>
  <c r="BP74" i="12"/>
  <c r="BP73" i="12"/>
  <c r="BP72" i="12"/>
  <c r="BP71" i="12"/>
  <c r="BP70" i="12"/>
  <c r="BP69" i="12"/>
  <c r="BP68" i="12"/>
  <c r="BP67" i="12"/>
  <c r="BP66" i="12"/>
  <c r="BP65" i="12"/>
  <c r="BP64" i="12"/>
  <c r="BP63" i="12"/>
  <c r="BP62" i="12"/>
  <c r="BP61" i="12"/>
  <c r="BP60" i="12"/>
  <c r="BP59" i="12"/>
  <c r="BP58" i="12"/>
  <c r="BP57" i="12"/>
  <c r="BP56" i="12"/>
  <c r="BP55" i="12"/>
  <c r="BP54" i="12"/>
  <c r="BP53" i="12"/>
  <c r="BP52" i="12"/>
  <c r="BP51" i="12"/>
  <c r="BP50" i="12"/>
  <c r="BP49" i="12"/>
  <c r="BP48" i="12"/>
  <c r="BP47" i="12"/>
  <c r="BP46" i="12"/>
  <c r="BP45" i="12"/>
  <c r="BP44" i="12"/>
  <c r="BP43" i="12"/>
  <c r="BP42" i="12"/>
  <c r="BP41" i="12"/>
  <c r="BP40" i="12"/>
  <c r="BP39" i="12"/>
  <c r="BP38" i="12"/>
  <c r="BP37" i="12"/>
  <c r="BP36" i="12"/>
  <c r="BP35" i="12"/>
  <c r="BP34" i="12"/>
  <c r="BP33" i="12"/>
  <c r="BP32" i="12"/>
  <c r="BP31" i="12"/>
  <c r="BP30" i="12"/>
  <c r="BP29" i="12"/>
  <c r="BP28" i="12"/>
  <c r="BP27" i="12"/>
  <c r="BP26" i="12"/>
  <c r="BP25" i="12"/>
  <c r="BP24" i="12"/>
  <c r="BP23" i="12"/>
  <c r="BP22" i="12"/>
  <c r="BP21" i="12"/>
  <c r="BP20" i="12"/>
  <c r="BP19" i="12"/>
  <c r="BP18" i="12"/>
  <c r="BP17" i="12"/>
  <c r="BP16" i="12"/>
  <c r="BP15" i="12"/>
  <c r="BM94" i="12"/>
  <c r="BM93" i="12"/>
  <c r="BM92" i="12"/>
  <c r="BM91" i="12"/>
  <c r="BM90" i="12"/>
  <c r="BM89" i="12"/>
  <c r="BM88" i="12"/>
  <c r="BM87" i="12"/>
  <c r="BM86" i="12"/>
  <c r="BM85" i="12"/>
  <c r="BM84" i="12"/>
  <c r="BM83" i="12"/>
  <c r="BM82" i="12"/>
  <c r="BM81" i="12"/>
  <c r="BM80" i="12"/>
  <c r="BM79" i="12"/>
  <c r="BM78" i="12"/>
  <c r="BM77" i="12"/>
  <c r="BM76" i="12"/>
  <c r="BM75" i="12"/>
  <c r="BM74" i="12"/>
  <c r="BM73" i="12"/>
  <c r="BM72" i="12"/>
  <c r="BM71" i="12"/>
  <c r="BM70" i="12"/>
  <c r="BM69" i="12"/>
  <c r="BM68" i="12"/>
  <c r="BM67" i="12"/>
  <c r="BM66" i="12"/>
  <c r="BM65" i="12"/>
  <c r="BM64" i="12"/>
  <c r="BM63" i="12"/>
  <c r="BM62" i="12"/>
  <c r="BM61" i="12"/>
  <c r="BM60" i="12"/>
  <c r="BM59" i="12"/>
  <c r="BM58" i="12"/>
  <c r="BM57" i="12"/>
  <c r="BM56" i="12"/>
  <c r="BM55" i="12"/>
  <c r="BM54" i="12"/>
  <c r="BM53" i="12"/>
  <c r="BM52" i="12"/>
  <c r="BM51" i="12"/>
  <c r="BM50" i="12"/>
  <c r="BM49" i="12"/>
  <c r="BM48" i="12"/>
  <c r="BM47" i="12"/>
  <c r="BM46" i="12"/>
  <c r="BM45" i="12"/>
  <c r="BM44" i="12"/>
  <c r="BM43" i="12"/>
  <c r="BM42" i="12"/>
  <c r="BM41" i="12"/>
  <c r="BM40" i="12"/>
  <c r="BM39" i="12"/>
  <c r="BM38" i="12"/>
  <c r="BM37" i="12"/>
  <c r="BM36" i="12"/>
  <c r="BM35" i="12"/>
  <c r="BM34" i="12"/>
  <c r="BM33" i="12"/>
  <c r="BM32" i="12"/>
  <c r="BM31" i="12"/>
  <c r="BM30" i="12"/>
  <c r="BM29" i="12"/>
  <c r="BM28" i="12"/>
  <c r="BM27" i="12"/>
  <c r="BM26" i="12"/>
  <c r="BM25" i="12"/>
  <c r="BM24" i="12"/>
  <c r="BM23" i="12"/>
  <c r="BM22" i="12"/>
  <c r="BM21" i="12"/>
  <c r="BM20" i="12"/>
  <c r="BM19" i="12"/>
  <c r="BM18" i="12"/>
  <c r="BM17" i="12"/>
  <c r="BM16" i="12"/>
  <c r="BM15" i="12"/>
  <c r="BJ94" i="12"/>
  <c r="BJ93" i="12"/>
  <c r="BJ92" i="12"/>
  <c r="BJ91" i="12"/>
  <c r="BJ90" i="12"/>
  <c r="BJ89" i="12"/>
  <c r="BJ88" i="12"/>
  <c r="BJ87" i="12"/>
  <c r="BJ86" i="12"/>
  <c r="BJ85" i="12"/>
  <c r="BJ84" i="12"/>
  <c r="BJ83" i="12"/>
  <c r="BJ82" i="12"/>
  <c r="BJ81" i="12"/>
  <c r="BJ80" i="12"/>
  <c r="BJ79" i="12"/>
  <c r="BJ78" i="12"/>
  <c r="BJ77" i="12"/>
  <c r="BJ76" i="12"/>
  <c r="BJ75" i="12"/>
  <c r="BJ74" i="12"/>
  <c r="BJ73" i="12"/>
  <c r="BJ72" i="12"/>
  <c r="BJ71" i="12"/>
  <c r="BJ70" i="12"/>
  <c r="BJ69" i="12"/>
  <c r="BJ68" i="12"/>
  <c r="BJ67" i="12"/>
  <c r="BJ66" i="12"/>
  <c r="BJ65" i="12"/>
  <c r="BJ64" i="12"/>
  <c r="BJ63" i="12"/>
  <c r="BJ62" i="12"/>
  <c r="BJ61" i="12"/>
  <c r="BJ60" i="12"/>
  <c r="BJ59" i="12"/>
  <c r="BJ58" i="12"/>
  <c r="BJ57" i="12"/>
  <c r="BJ56" i="12"/>
  <c r="BJ55" i="12"/>
  <c r="BJ54" i="12"/>
  <c r="BJ53" i="12"/>
  <c r="BJ52" i="12"/>
  <c r="BJ51" i="12"/>
  <c r="BJ50" i="12"/>
  <c r="BJ49" i="12"/>
  <c r="BJ48" i="12"/>
  <c r="BJ47" i="12"/>
  <c r="BJ46" i="12"/>
  <c r="BJ45" i="12"/>
  <c r="BJ44" i="12"/>
  <c r="BJ43" i="12"/>
  <c r="BJ42" i="12"/>
  <c r="BJ41" i="12"/>
  <c r="BJ40" i="12"/>
  <c r="BJ39" i="12"/>
  <c r="BJ38" i="12"/>
  <c r="BJ37" i="12"/>
  <c r="BJ36" i="12"/>
  <c r="BJ35" i="12"/>
  <c r="BJ34" i="12"/>
  <c r="BJ33" i="12"/>
  <c r="BJ32" i="12"/>
  <c r="BJ31" i="12"/>
  <c r="BJ30" i="12"/>
  <c r="BJ29" i="12"/>
  <c r="BJ28" i="12"/>
  <c r="BJ27" i="12"/>
  <c r="BJ26" i="12"/>
  <c r="BJ25" i="12"/>
  <c r="BJ24" i="12"/>
  <c r="BJ23" i="12"/>
  <c r="BJ22" i="12"/>
  <c r="BJ21" i="12"/>
  <c r="BJ20" i="12"/>
  <c r="BJ19" i="12"/>
  <c r="BJ18" i="12"/>
  <c r="BJ17" i="12"/>
  <c r="BJ16" i="12"/>
  <c r="BJ15" i="12"/>
  <c r="BG94" i="12"/>
  <c r="BG93" i="12"/>
  <c r="BG92" i="12"/>
  <c r="BG91" i="12"/>
  <c r="BG90" i="12"/>
  <c r="BG89" i="12"/>
  <c r="BG88" i="12"/>
  <c r="BG87" i="12"/>
  <c r="BG86" i="12"/>
  <c r="BG85" i="12"/>
  <c r="BG84" i="12"/>
  <c r="BG83" i="12"/>
  <c r="BG82" i="12"/>
  <c r="BG81" i="12"/>
  <c r="BG80" i="12"/>
  <c r="BG79" i="12"/>
  <c r="BG78" i="12"/>
  <c r="BG77" i="12"/>
  <c r="BG76" i="12"/>
  <c r="BG75" i="12"/>
  <c r="BG74" i="12"/>
  <c r="BG73" i="12"/>
  <c r="BG72" i="12"/>
  <c r="BG71" i="12"/>
  <c r="BG70" i="12"/>
  <c r="BG69" i="12"/>
  <c r="BG68" i="12"/>
  <c r="BG67" i="12"/>
  <c r="BG66" i="12"/>
  <c r="BG65" i="12"/>
  <c r="BG64" i="12"/>
  <c r="BG63" i="12"/>
  <c r="BG62" i="12"/>
  <c r="BG61" i="12"/>
  <c r="BG60" i="12"/>
  <c r="BG59" i="12"/>
  <c r="BG58" i="12"/>
  <c r="BG57" i="12"/>
  <c r="BG56" i="12"/>
  <c r="BG55" i="12"/>
  <c r="BG54" i="12"/>
  <c r="BG53" i="12"/>
  <c r="BG52" i="12"/>
  <c r="BG51" i="12"/>
  <c r="BG50" i="12"/>
  <c r="BG49" i="12"/>
  <c r="BG48" i="12"/>
  <c r="BG47" i="12"/>
  <c r="BG46" i="12"/>
  <c r="BG45" i="12"/>
  <c r="BG44" i="12"/>
  <c r="BG43" i="12"/>
  <c r="BG42" i="12"/>
  <c r="BG41" i="12"/>
  <c r="BG40" i="12"/>
  <c r="BG39" i="12"/>
  <c r="BG38" i="12"/>
  <c r="BG37" i="12"/>
  <c r="BG36" i="12"/>
  <c r="BG35" i="12"/>
  <c r="BG34" i="12"/>
  <c r="BG33" i="12"/>
  <c r="BG32" i="12"/>
  <c r="BG31" i="12"/>
  <c r="BG30" i="12"/>
  <c r="BG29" i="12"/>
  <c r="BG28" i="12"/>
  <c r="BG27" i="12"/>
  <c r="BG26" i="12"/>
  <c r="BG25" i="12"/>
  <c r="BG24" i="12"/>
  <c r="BG23" i="12"/>
  <c r="BG22" i="12"/>
  <c r="BG21" i="12"/>
  <c r="BG20" i="12"/>
  <c r="BG19" i="12"/>
  <c r="BG18" i="12"/>
  <c r="BG17" i="12"/>
  <c r="BG16" i="12"/>
  <c r="BG15" i="12"/>
  <c r="BD94" i="12"/>
  <c r="BD93" i="12"/>
  <c r="BD92" i="12"/>
  <c r="BD91" i="12"/>
  <c r="BD90" i="12"/>
  <c r="BD89" i="12"/>
  <c r="BD88" i="12"/>
  <c r="BD87" i="12"/>
  <c r="BD86" i="12"/>
  <c r="BD85" i="12"/>
  <c r="BD84" i="12"/>
  <c r="BD83" i="12"/>
  <c r="BD82" i="12"/>
  <c r="BD81" i="12"/>
  <c r="BD80" i="12"/>
  <c r="BD79" i="12"/>
  <c r="BD78" i="12"/>
  <c r="BD77" i="12"/>
  <c r="BD76" i="12"/>
  <c r="BD75" i="12"/>
  <c r="BD74" i="12"/>
  <c r="BD73" i="12"/>
  <c r="BD72" i="12"/>
  <c r="BD71" i="12"/>
  <c r="BD70" i="12"/>
  <c r="BD69" i="12"/>
  <c r="BD68" i="12"/>
  <c r="BD67" i="12"/>
  <c r="BD66" i="12"/>
  <c r="BD65" i="12"/>
  <c r="BD64" i="12"/>
  <c r="BD63" i="12"/>
  <c r="BD62" i="12"/>
  <c r="BD61" i="12"/>
  <c r="BD60" i="12"/>
  <c r="BD59" i="12"/>
  <c r="BD58" i="12"/>
  <c r="BD57" i="12"/>
  <c r="BD56" i="12"/>
  <c r="BD55" i="12"/>
  <c r="BD54" i="12"/>
  <c r="BD53" i="12"/>
  <c r="BD52" i="12"/>
  <c r="BD51" i="12"/>
  <c r="BD50" i="12"/>
  <c r="BD49" i="12"/>
  <c r="BD48" i="12"/>
  <c r="BD47" i="12"/>
  <c r="BD46" i="12"/>
  <c r="BD45" i="12"/>
  <c r="BD44" i="12"/>
  <c r="BD43" i="12"/>
  <c r="BD42" i="12"/>
  <c r="BD41" i="12"/>
  <c r="BD40" i="12"/>
  <c r="BD39" i="12"/>
  <c r="BD38" i="12"/>
  <c r="BD37" i="12"/>
  <c r="BD36" i="12"/>
  <c r="BD35" i="12"/>
  <c r="BD34" i="12"/>
  <c r="BD33" i="12"/>
  <c r="BD32" i="12"/>
  <c r="BD31" i="12"/>
  <c r="BD30" i="12"/>
  <c r="BD29" i="12"/>
  <c r="BD28" i="12"/>
  <c r="BD27" i="12"/>
  <c r="BD26" i="12"/>
  <c r="BD25" i="12"/>
  <c r="BD24" i="12"/>
  <c r="BD23" i="12"/>
  <c r="BD22" i="12"/>
  <c r="BD21" i="12"/>
  <c r="BD20" i="12"/>
  <c r="BD19" i="12"/>
  <c r="BD18" i="12"/>
  <c r="BD17" i="12"/>
  <c r="BD16" i="12"/>
  <c r="BD15" i="12"/>
  <c r="BA94" i="12"/>
  <c r="BA93" i="12"/>
  <c r="BA92" i="12"/>
  <c r="BA91" i="12"/>
  <c r="BA90" i="12"/>
  <c r="BA89" i="12"/>
  <c r="BA88" i="12"/>
  <c r="BA87" i="12"/>
  <c r="BA86" i="12"/>
  <c r="BA85" i="12"/>
  <c r="BA84" i="12"/>
  <c r="BA83" i="12"/>
  <c r="BA82" i="12"/>
  <c r="BA81" i="12"/>
  <c r="BA80" i="12"/>
  <c r="BA79" i="12"/>
  <c r="BA78" i="12"/>
  <c r="BA77" i="12"/>
  <c r="BA76" i="12"/>
  <c r="BA75" i="12"/>
  <c r="BA74" i="12"/>
  <c r="BA73" i="12"/>
  <c r="BA72" i="12"/>
  <c r="BA71" i="12"/>
  <c r="BA70" i="12"/>
  <c r="BA69" i="12"/>
  <c r="BA68" i="12"/>
  <c r="BA67" i="12"/>
  <c r="BA66" i="12"/>
  <c r="BA65" i="12"/>
  <c r="BA64" i="12"/>
  <c r="BA63" i="12"/>
  <c r="BA62" i="12"/>
  <c r="BA61" i="12"/>
  <c r="BA60" i="12"/>
  <c r="BA59" i="12"/>
  <c r="BA58" i="12"/>
  <c r="BA57" i="12"/>
  <c r="BA56" i="12"/>
  <c r="BA55" i="12"/>
  <c r="BA54" i="12"/>
  <c r="BA53" i="12"/>
  <c r="BA52" i="12"/>
  <c r="BA51" i="12"/>
  <c r="BA50" i="12"/>
  <c r="BA49" i="12"/>
  <c r="BA48" i="12"/>
  <c r="BA47" i="12"/>
  <c r="BA46" i="12"/>
  <c r="BA45" i="12"/>
  <c r="BA44" i="12"/>
  <c r="BA43" i="12"/>
  <c r="BA42" i="12"/>
  <c r="BA41" i="12"/>
  <c r="BA40" i="12"/>
  <c r="BA39" i="12"/>
  <c r="BA38" i="12"/>
  <c r="BA37" i="12"/>
  <c r="BA36" i="12"/>
  <c r="BA35" i="12"/>
  <c r="BA34" i="12"/>
  <c r="BA33" i="12"/>
  <c r="BA32" i="12"/>
  <c r="BA31" i="12"/>
  <c r="BA30" i="12"/>
  <c r="BA29" i="12"/>
  <c r="BA28" i="12"/>
  <c r="BA27" i="12"/>
  <c r="BA26" i="12"/>
  <c r="BA25" i="12"/>
  <c r="BA24" i="12"/>
  <c r="BA23" i="12"/>
  <c r="BA22" i="12"/>
  <c r="BA21" i="12"/>
  <c r="BA20" i="12"/>
  <c r="BA19" i="12"/>
  <c r="BA18" i="12"/>
  <c r="BA17" i="12"/>
  <c r="BA16" i="12"/>
  <c r="BA15" i="12"/>
  <c r="AX94" i="12"/>
  <c r="AX93" i="12"/>
  <c r="AX92" i="12"/>
  <c r="AX91" i="12"/>
  <c r="AX90" i="12"/>
  <c r="AX89" i="12"/>
  <c r="AX88" i="12"/>
  <c r="AX87" i="12"/>
  <c r="AX86" i="12"/>
  <c r="AX85" i="12"/>
  <c r="AX84" i="12"/>
  <c r="AX83" i="12"/>
  <c r="AX82" i="12"/>
  <c r="AX81" i="12"/>
  <c r="AX80" i="12"/>
  <c r="AX79" i="12"/>
  <c r="AX78" i="12"/>
  <c r="AX77" i="12"/>
  <c r="AX76" i="12"/>
  <c r="AX75" i="12"/>
  <c r="AX74" i="12"/>
  <c r="AX73" i="12"/>
  <c r="AX72" i="12"/>
  <c r="AX71" i="12"/>
  <c r="AX70" i="12"/>
  <c r="AX69" i="12"/>
  <c r="AX68" i="12"/>
  <c r="AX67" i="12"/>
  <c r="AX66" i="12"/>
  <c r="AX65" i="12"/>
  <c r="AX64" i="12"/>
  <c r="AX63" i="12"/>
  <c r="AX62" i="12"/>
  <c r="AX61" i="12"/>
  <c r="AX60" i="12"/>
  <c r="AX59" i="12"/>
  <c r="AX58" i="12"/>
  <c r="AX57" i="12"/>
  <c r="AX56" i="12"/>
  <c r="AX55" i="12"/>
  <c r="AX54" i="12"/>
  <c r="AX53" i="12"/>
  <c r="AX52" i="12"/>
  <c r="AX51" i="12"/>
  <c r="AX50" i="12"/>
  <c r="AX49" i="12"/>
  <c r="AX48" i="12"/>
  <c r="AX47" i="12"/>
  <c r="AX46" i="12"/>
  <c r="AX45" i="12"/>
  <c r="AX44" i="12"/>
  <c r="AX43" i="12"/>
  <c r="AX42" i="12"/>
  <c r="AX41" i="12"/>
  <c r="AX40" i="12"/>
  <c r="AX39" i="12"/>
  <c r="AX38" i="12"/>
  <c r="AX37" i="12"/>
  <c r="AX36" i="12"/>
  <c r="AX35" i="12"/>
  <c r="AX34" i="12"/>
  <c r="AX33" i="12"/>
  <c r="AX32" i="12"/>
  <c r="AX31" i="12"/>
  <c r="AX30" i="12"/>
  <c r="AX29" i="12"/>
  <c r="AX28" i="12"/>
  <c r="AX27" i="12"/>
  <c r="AX26" i="12"/>
  <c r="AX25" i="12"/>
  <c r="AX24" i="12"/>
  <c r="AX23" i="12"/>
  <c r="AX22" i="12"/>
  <c r="AX21" i="12"/>
  <c r="AX20" i="12"/>
  <c r="AX19" i="12"/>
  <c r="AX18" i="12"/>
  <c r="AX17" i="12"/>
  <c r="AX16" i="12"/>
  <c r="AX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15" i="12"/>
  <c r="AJ15" i="32" l="1"/>
  <c r="BN17" i="32"/>
  <c r="BN13" i="32"/>
  <c r="BJ20" i="32"/>
  <c r="CO14" i="32"/>
  <c r="AF26" i="32"/>
  <c r="CS27" i="32"/>
  <c r="CO20" i="32"/>
  <c r="CO21" i="32"/>
  <c r="CS19" i="32"/>
  <c r="BJ18" i="32"/>
  <c r="AF22" i="32"/>
  <c r="BJ28" i="32"/>
  <c r="BN27" i="32"/>
  <c r="CO18" i="32"/>
  <c r="CO23" i="32"/>
  <c r="AF17" i="32"/>
  <c r="AJ17" i="32"/>
  <c r="BJ23" i="32"/>
  <c r="AJ27" i="32"/>
  <c r="CS17" i="32"/>
  <c r="BJ26" i="32"/>
  <c r="BJ24" i="32"/>
  <c r="BJ16" i="32"/>
  <c r="BN16" i="32"/>
  <c r="CO15" i="32"/>
  <c r="CS21" i="32"/>
  <c r="AF20" i="32"/>
  <c r="AF18" i="32"/>
  <c r="AJ28" i="32"/>
  <c r="AF28" i="32"/>
  <c r="CS28" i="32"/>
  <c r="BN29" i="32"/>
  <c r="BJ29" i="32"/>
  <c r="CS22" i="32"/>
  <c r="AJ14" i="32"/>
  <c r="CO26" i="32"/>
  <c r="BJ17" i="32"/>
  <c r="BJ13" i="32"/>
  <c r="AJ18" i="32"/>
  <c r="CS26" i="32"/>
  <c r="CS18" i="32"/>
  <c r="CS23" i="32"/>
  <c r="AF27" i="32"/>
  <c r="BJ12" i="32"/>
  <c r="BN23" i="32"/>
  <c r="AF24" i="32"/>
  <c r="BN28" i="32"/>
  <c r="BN26" i="32"/>
  <c r="BN24" i="32"/>
  <c r="AJ20" i="32"/>
  <c r="BN22" i="32"/>
  <c r="CS16" i="32"/>
  <c r="BN14" i="32"/>
  <c r="CO13" i="32"/>
  <c r="AF25" i="32"/>
  <c r="AF23" i="32"/>
  <c r="BJ21" i="32"/>
  <c r="BN18" i="32"/>
  <c r="AJ19" i="32"/>
  <c r="AF21" i="32"/>
  <c r="BN19" i="32"/>
  <c r="BJ27" i="32"/>
  <c r="BJ22" i="32"/>
  <c r="AJ21" i="32"/>
  <c r="CS12" i="32"/>
  <c r="AF19" i="32"/>
  <c r="BJ19" i="32"/>
  <c r="CS15" i="32"/>
  <c r="BJ25" i="32"/>
  <c r="BJ15" i="32"/>
  <c r="AJ26" i="32"/>
  <c r="CO22" i="32"/>
  <c r="BN25" i="32"/>
  <c r="AJ25" i="32"/>
  <c r="CS13" i="32"/>
  <c r="BN15" i="32"/>
  <c r="AJ23" i="32"/>
  <c r="AJ22" i="32"/>
  <c r="CO24" i="32"/>
  <c r="CO27" i="32"/>
  <c r="CO17" i="32"/>
  <c r="CO25" i="32"/>
  <c r="CS20" i="32"/>
  <c r="BN21" i="32"/>
  <c r="CS14" i="32"/>
  <c r="BN20" i="32"/>
  <c r="AF13" i="32"/>
  <c r="AF14" i="32"/>
  <c r="CO16" i="32"/>
  <c r="AJ13" i="32"/>
  <c r="BN12" i="32"/>
  <c r="CO19" i="32"/>
  <c r="BJ14" i="32"/>
  <c r="CO12" i="32"/>
  <c r="V4" i="25"/>
  <c r="CU25" i="8"/>
  <c r="CU23" i="8"/>
  <c r="CU21" i="8"/>
  <c r="CU19" i="8"/>
  <c r="BM34" i="8"/>
  <c r="YC16" i="12"/>
  <c r="YC17" i="12"/>
  <c r="YC18" i="12"/>
  <c r="YC19" i="12"/>
  <c r="YC20" i="12"/>
  <c r="YC21" i="12"/>
  <c r="YC22" i="12"/>
  <c r="YC23" i="12"/>
  <c r="YC24" i="12"/>
  <c r="YC25" i="12"/>
  <c r="YC26" i="12"/>
  <c r="YC27" i="12"/>
  <c r="YC28" i="12"/>
  <c r="YC29" i="12"/>
  <c r="YC30" i="12"/>
  <c r="YC31" i="12"/>
  <c r="YC32" i="12"/>
  <c r="YC33" i="12"/>
  <c r="YC34" i="12"/>
  <c r="YC35" i="12"/>
  <c r="YC36" i="12"/>
  <c r="YC37" i="12"/>
  <c r="YC38" i="12"/>
  <c r="YC39" i="12"/>
  <c r="YC40" i="12"/>
  <c r="YC41" i="12"/>
  <c r="YC42" i="12"/>
  <c r="YC43" i="12"/>
  <c r="YC44" i="12"/>
  <c r="YC45" i="12"/>
  <c r="YC46" i="12"/>
  <c r="YC47" i="12"/>
  <c r="YC48" i="12"/>
  <c r="YC49" i="12"/>
  <c r="YC50" i="12"/>
  <c r="YC51" i="12"/>
  <c r="YC52" i="12"/>
  <c r="YC53" i="12"/>
  <c r="YC54" i="12"/>
  <c r="YC55" i="12"/>
  <c r="YC56" i="12"/>
  <c r="YC57" i="12"/>
  <c r="YC58" i="12"/>
  <c r="YC59" i="12"/>
  <c r="YC60" i="12"/>
  <c r="YC61" i="12"/>
  <c r="YC62" i="12"/>
  <c r="YC63" i="12"/>
  <c r="YC64" i="12"/>
  <c r="YC65" i="12"/>
  <c r="YC66" i="12"/>
  <c r="YC67" i="12"/>
  <c r="YC68" i="12"/>
  <c r="YC69" i="12"/>
  <c r="YC70" i="12"/>
  <c r="YC71" i="12"/>
  <c r="YC72" i="12"/>
  <c r="YC73" i="12"/>
  <c r="YC74" i="12"/>
  <c r="YC75" i="12"/>
  <c r="YC76" i="12"/>
  <c r="YC77" i="12"/>
  <c r="YC78" i="12"/>
  <c r="YC79" i="12"/>
  <c r="YC80" i="12"/>
  <c r="YC81" i="12"/>
  <c r="YC82" i="12"/>
  <c r="YC83" i="12"/>
  <c r="YC84" i="12"/>
  <c r="YC85" i="12"/>
  <c r="YC86" i="12"/>
  <c r="YC87" i="12"/>
  <c r="YC88" i="12"/>
  <c r="YC89" i="12"/>
  <c r="YC90" i="12"/>
  <c r="YC91" i="12"/>
  <c r="YC15" i="12"/>
  <c r="XZ16" i="12"/>
  <c r="XZ17" i="12"/>
  <c r="XZ18" i="12"/>
  <c r="XZ19" i="12"/>
  <c r="XZ20" i="12"/>
  <c r="XZ21" i="12"/>
  <c r="XZ22" i="12"/>
  <c r="XZ23" i="12"/>
  <c r="XZ24" i="12"/>
  <c r="XZ25" i="12"/>
  <c r="XZ26" i="12"/>
  <c r="XZ27" i="12"/>
  <c r="XZ28" i="12"/>
  <c r="XZ29" i="12"/>
  <c r="XZ30" i="12"/>
  <c r="XZ31" i="12"/>
  <c r="XZ32" i="12"/>
  <c r="XZ33" i="12"/>
  <c r="XZ34" i="12"/>
  <c r="XZ35" i="12"/>
  <c r="XZ36" i="12"/>
  <c r="XZ37" i="12"/>
  <c r="XZ38" i="12"/>
  <c r="XZ39" i="12"/>
  <c r="XZ40" i="12"/>
  <c r="XZ41" i="12"/>
  <c r="XZ42" i="12"/>
  <c r="XZ43" i="12"/>
  <c r="XZ44" i="12"/>
  <c r="XZ45" i="12"/>
  <c r="XZ46" i="12"/>
  <c r="XZ47" i="12"/>
  <c r="XZ48" i="12"/>
  <c r="XZ49" i="12"/>
  <c r="XZ50" i="12"/>
  <c r="XZ51" i="12"/>
  <c r="XZ52" i="12"/>
  <c r="XZ53" i="12"/>
  <c r="XZ54" i="12"/>
  <c r="XZ55" i="12"/>
  <c r="XZ56" i="12"/>
  <c r="XZ57" i="12"/>
  <c r="XZ58" i="12"/>
  <c r="XZ59" i="12"/>
  <c r="XZ60" i="12"/>
  <c r="XZ61" i="12"/>
  <c r="XZ62" i="12"/>
  <c r="XZ63" i="12"/>
  <c r="XZ64" i="12"/>
  <c r="XZ65" i="12"/>
  <c r="XZ66" i="12"/>
  <c r="XZ67" i="12"/>
  <c r="XZ68" i="12"/>
  <c r="XZ69" i="12"/>
  <c r="XZ70" i="12"/>
  <c r="XZ71" i="12"/>
  <c r="XZ72" i="12"/>
  <c r="XZ73" i="12"/>
  <c r="XZ74" i="12"/>
  <c r="XZ75" i="12"/>
  <c r="XZ76" i="12"/>
  <c r="XZ77" i="12"/>
  <c r="XZ78" i="12"/>
  <c r="XZ79" i="12"/>
  <c r="XZ80" i="12"/>
  <c r="XZ81" i="12"/>
  <c r="XZ82" i="12"/>
  <c r="XZ83" i="12"/>
  <c r="XZ84" i="12"/>
  <c r="XZ85" i="12"/>
  <c r="XZ86" i="12"/>
  <c r="XZ87" i="12"/>
  <c r="XZ88" i="12"/>
  <c r="XZ89" i="12"/>
  <c r="XZ90" i="12"/>
  <c r="XZ91" i="12"/>
  <c r="XZ15" i="12"/>
  <c r="AJ16" i="12" l="1"/>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15" i="12"/>
  <c r="AN8" i="32" s="1"/>
  <c r="AH16" i="12"/>
  <c r="AH17" i="12"/>
  <c r="AH18"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5" i="12"/>
  <c r="AH46" i="12"/>
  <c r="AH47" i="12"/>
  <c r="AH48" i="12"/>
  <c r="AH49" i="12"/>
  <c r="AH50" i="12"/>
  <c r="AH51" i="12"/>
  <c r="AH5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15" i="12"/>
  <c r="AN7" i="32" s="1"/>
  <c r="AP16" i="12"/>
  <c r="AP17" i="12"/>
  <c r="AP18" i="12"/>
  <c r="AP19" i="12"/>
  <c r="AP20" i="12"/>
  <c r="AP21" i="12"/>
  <c r="AP22" i="12"/>
  <c r="AP23" i="12"/>
  <c r="AP24" i="12"/>
  <c r="AP25" i="12"/>
  <c r="AP26" i="12"/>
  <c r="AP27" i="12"/>
  <c r="AP28" i="12"/>
  <c r="AP29" i="12"/>
  <c r="AP30" i="12"/>
  <c r="AP31" i="12"/>
  <c r="AP32" i="12"/>
  <c r="AP33" i="12"/>
  <c r="AP34" i="12"/>
  <c r="AP35" i="12"/>
  <c r="AP36" i="12"/>
  <c r="AP37" i="12"/>
  <c r="AP38" i="12"/>
  <c r="AP39" i="12"/>
  <c r="AP40" i="12"/>
  <c r="AP41" i="12"/>
  <c r="AP42" i="12"/>
  <c r="AP43" i="12"/>
  <c r="AP44" i="12"/>
  <c r="AP45" i="12"/>
  <c r="AP46" i="12"/>
  <c r="AP47" i="12"/>
  <c r="AP48" i="12"/>
  <c r="AP49" i="12"/>
  <c r="AP50" i="12"/>
  <c r="AP51" i="12"/>
  <c r="AP52" i="12"/>
  <c r="AP53" i="12"/>
  <c r="AP54" i="12"/>
  <c r="AP55" i="12"/>
  <c r="AP56" i="12"/>
  <c r="AP57" i="12"/>
  <c r="AP58" i="12"/>
  <c r="AP59" i="12"/>
  <c r="AP60" i="12"/>
  <c r="AP61" i="12"/>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15" i="12"/>
  <c r="YO16" i="12"/>
  <c r="YO17" i="12"/>
  <c r="YO18" i="12"/>
  <c r="YO19" i="12"/>
  <c r="YO20" i="12"/>
  <c r="YO21" i="12"/>
  <c r="YO22" i="12"/>
  <c r="YO23" i="12"/>
  <c r="YO24" i="12"/>
  <c r="YO25" i="12"/>
  <c r="YO26" i="12"/>
  <c r="YO27" i="12"/>
  <c r="YO28" i="12"/>
  <c r="YO29" i="12"/>
  <c r="YO30" i="12"/>
  <c r="YO31" i="12"/>
  <c r="YO32" i="12"/>
  <c r="YO33" i="12"/>
  <c r="YO34" i="12"/>
  <c r="YO35" i="12"/>
  <c r="YO36" i="12"/>
  <c r="YO37" i="12"/>
  <c r="YO38" i="12"/>
  <c r="YO39" i="12"/>
  <c r="YO40" i="12"/>
  <c r="YO41" i="12"/>
  <c r="YO42" i="12"/>
  <c r="YO43" i="12"/>
  <c r="YO44" i="12"/>
  <c r="YO45" i="12"/>
  <c r="YO46" i="12"/>
  <c r="YO47" i="12"/>
  <c r="YO48" i="12"/>
  <c r="YO49" i="12"/>
  <c r="YO50" i="12"/>
  <c r="YO51" i="12"/>
  <c r="YO52" i="12"/>
  <c r="YO53" i="12"/>
  <c r="YO54" i="12"/>
  <c r="YO55" i="12"/>
  <c r="YO56" i="12"/>
  <c r="YO57" i="12"/>
  <c r="YO58" i="12"/>
  <c r="YO59" i="12"/>
  <c r="YO60" i="12"/>
  <c r="YO61" i="12"/>
  <c r="YO62" i="12"/>
  <c r="YO63" i="12"/>
  <c r="YO64" i="12"/>
  <c r="YO65" i="12"/>
  <c r="YO66" i="12"/>
  <c r="YO67" i="12"/>
  <c r="YO68" i="12"/>
  <c r="YO69" i="12"/>
  <c r="YO70" i="12"/>
  <c r="YO71" i="12"/>
  <c r="YO72" i="12"/>
  <c r="YO73" i="12"/>
  <c r="YO74" i="12"/>
  <c r="YO75" i="12"/>
  <c r="YO76" i="12"/>
  <c r="YO77" i="12"/>
  <c r="YO78" i="12"/>
  <c r="YO79" i="12"/>
  <c r="YO80" i="12"/>
  <c r="YO81" i="12"/>
  <c r="YO82" i="12"/>
  <c r="YO83" i="12"/>
  <c r="YO84" i="12"/>
  <c r="YO85" i="12"/>
  <c r="YO86" i="12"/>
  <c r="YO87" i="12"/>
  <c r="YO88" i="12"/>
  <c r="YO89" i="12"/>
  <c r="YO90" i="12"/>
  <c r="YO91" i="12"/>
  <c r="YO15" i="12"/>
  <c r="YL16" i="12"/>
  <c r="YL17" i="12"/>
  <c r="YL18" i="12"/>
  <c r="YL19" i="12"/>
  <c r="YL20" i="12"/>
  <c r="YL21" i="12"/>
  <c r="YL22" i="12"/>
  <c r="YL23" i="12"/>
  <c r="YL24" i="12"/>
  <c r="YL25" i="12"/>
  <c r="YL26" i="12"/>
  <c r="YL27" i="12"/>
  <c r="YL28" i="12"/>
  <c r="YL29" i="12"/>
  <c r="YL30" i="12"/>
  <c r="YL31" i="12"/>
  <c r="YL32" i="12"/>
  <c r="YL33" i="12"/>
  <c r="YL34" i="12"/>
  <c r="YL35" i="12"/>
  <c r="YL36" i="12"/>
  <c r="YL37" i="12"/>
  <c r="YL38" i="12"/>
  <c r="YL39" i="12"/>
  <c r="YL40" i="12"/>
  <c r="YL41" i="12"/>
  <c r="YL42" i="12"/>
  <c r="YL43" i="12"/>
  <c r="YL44" i="12"/>
  <c r="YL45" i="12"/>
  <c r="YL46" i="12"/>
  <c r="YL47" i="12"/>
  <c r="YL48" i="12"/>
  <c r="YL49" i="12"/>
  <c r="YL50" i="12"/>
  <c r="YL51" i="12"/>
  <c r="YL52" i="12"/>
  <c r="YL53" i="12"/>
  <c r="YL54" i="12"/>
  <c r="YL55" i="12"/>
  <c r="YL56" i="12"/>
  <c r="YL57" i="12"/>
  <c r="YL58" i="12"/>
  <c r="YL59" i="12"/>
  <c r="YL60" i="12"/>
  <c r="YL61" i="12"/>
  <c r="YL62" i="12"/>
  <c r="YL63" i="12"/>
  <c r="YL64" i="12"/>
  <c r="YL65" i="12"/>
  <c r="YL66" i="12"/>
  <c r="YL67" i="12"/>
  <c r="YL68" i="12"/>
  <c r="YL69" i="12"/>
  <c r="YL70" i="12"/>
  <c r="YL71" i="12"/>
  <c r="YL72" i="12"/>
  <c r="YL73" i="12"/>
  <c r="YL74" i="12"/>
  <c r="YL75" i="12"/>
  <c r="YL76" i="12"/>
  <c r="YL77" i="12"/>
  <c r="YL78" i="12"/>
  <c r="YL79" i="12"/>
  <c r="YL80" i="12"/>
  <c r="YL81" i="12"/>
  <c r="YL82" i="12"/>
  <c r="YL83" i="12"/>
  <c r="YL84" i="12"/>
  <c r="YL85" i="12"/>
  <c r="YL86" i="12"/>
  <c r="YL87" i="12"/>
  <c r="YL88" i="12"/>
  <c r="YL89" i="12"/>
  <c r="YL90" i="12"/>
  <c r="YL91" i="12"/>
  <c r="YL15" i="12"/>
  <c r="YI16" i="12"/>
  <c r="YI17" i="12"/>
  <c r="YI18" i="12"/>
  <c r="YI19" i="12"/>
  <c r="YI20" i="12"/>
  <c r="YI21" i="12"/>
  <c r="YI22" i="12"/>
  <c r="YI23" i="12"/>
  <c r="YI24" i="12"/>
  <c r="YI25" i="12"/>
  <c r="YI26" i="12"/>
  <c r="YI27" i="12"/>
  <c r="YI28" i="12"/>
  <c r="YI29" i="12"/>
  <c r="YI30" i="12"/>
  <c r="YI31" i="12"/>
  <c r="YI32" i="12"/>
  <c r="YI33" i="12"/>
  <c r="YI34" i="12"/>
  <c r="YI35" i="12"/>
  <c r="YI36" i="12"/>
  <c r="YI37" i="12"/>
  <c r="YI38" i="12"/>
  <c r="YI39" i="12"/>
  <c r="YI40" i="12"/>
  <c r="YI41" i="12"/>
  <c r="YI42" i="12"/>
  <c r="YI43" i="12"/>
  <c r="YI44" i="12"/>
  <c r="YI45" i="12"/>
  <c r="YI46" i="12"/>
  <c r="YI47" i="12"/>
  <c r="YI48" i="12"/>
  <c r="YI49" i="12"/>
  <c r="YI50" i="12"/>
  <c r="YI51" i="12"/>
  <c r="YI52" i="12"/>
  <c r="YI53" i="12"/>
  <c r="YI54" i="12"/>
  <c r="YI55" i="12"/>
  <c r="YI56" i="12"/>
  <c r="YI57" i="12"/>
  <c r="YI58" i="12"/>
  <c r="YI59" i="12"/>
  <c r="YI60" i="12"/>
  <c r="YI61" i="12"/>
  <c r="YI62" i="12"/>
  <c r="YI63" i="12"/>
  <c r="YI64" i="12"/>
  <c r="YI65" i="12"/>
  <c r="YI66" i="12"/>
  <c r="YI67" i="12"/>
  <c r="YI68" i="12"/>
  <c r="YI69" i="12"/>
  <c r="YI70" i="12"/>
  <c r="YI71" i="12"/>
  <c r="YI72" i="12"/>
  <c r="YI73" i="12"/>
  <c r="YI74" i="12"/>
  <c r="YI75" i="12"/>
  <c r="YI76" i="12"/>
  <c r="YI77" i="12"/>
  <c r="YI78" i="12"/>
  <c r="YI79" i="12"/>
  <c r="YI80" i="12"/>
  <c r="YI81" i="12"/>
  <c r="YI82" i="12"/>
  <c r="YI83" i="12"/>
  <c r="YI84" i="12"/>
  <c r="YI85" i="12"/>
  <c r="YI86" i="12"/>
  <c r="YI87" i="12"/>
  <c r="YI88" i="12"/>
  <c r="YI89" i="12"/>
  <c r="YI90" i="12"/>
  <c r="YI91" i="12"/>
  <c r="YI15" i="12"/>
  <c r="YF16" i="12"/>
  <c r="YF17" i="12"/>
  <c r="YF18" i="12"/>
  <c r="YF19" i="12"/>
  <c r="YF20" i="12"/>
  <c r="YF21" i="12"/>
  <c r="YF22" i="12"/>
  <c r="YF23" i="12"/>
  <c r="YF24" i="12"/>
  <c r="YF25" i="12"/>
  <c r="YF26" i="12"/>
  <c r="YF27" i="12"/>
  <c r="YF28" i="12"/>
  <c r="YF29" i="12"/>
  <c r="YF30" i="12"/>
  <c r="YF31" i="12"/>
  <c r="YF32" i="12"/>
  <c r="YF33" i="12"/>
  <c r="YF34" i="12"/>
  <c r="YF35" i="12"/>
  <c r="YF36" i="12"/>
  <c r="YF37" i="12"/>
  <c r="YF38" i="12"/>
  <c r="YF39" i="12"/>
  <c r="YF40" i="12"/>
  <c r="YF41" i="12"/>
  <c r="YF42" i="12"/>
  <c r="YF43" i="12"/>
  <c r="YF44" i="12"/>
  <c r="YF45" i="12"/>
  <c r="YF46" i="12"/>
  <c r="YF47" i="12"/>
  <c r="YF48" i="12"/>
  <c r="YF49" i="12"/>
  <c r="YF50" i="12"/>
  <c r="YF51" i="12"/>
  <c r="YF52" i="12"/>
  <c r="YF53" i="12"/>
  <c r="YF54" i="12"/>
  <c r="YF55" i="12"/>
  <c r="YF56" i="12"/>
  <c r="YF57" i="12"/>
  <c r="YF58" i="12"/>
  <c r="YF59" i="12"/>
  <c r="YF60" i="12"/>
  <c r="YF61" i="12"/>
  <c r="YF62" i="12"/>
  <c r="YF63" i="12"/>
  <c r="YF64" i="12"/>
  <c r="YF65" i="12"/>
  <c r="YF66" i="12"/>
  <c r="YF67" i="12"/>
  <c r="YF68" i="12"/>
  <c r="YF69" i="12"/>
  <c r="YF70" i="12"/>
  <c r="YF71" i="12"/>
  <c r="YF72" i="12"/>
  <c r="YF73" i="12"/>
  <c r="YF74" i="12"/>
  <c r="YF75" i="12"/>
  <c r="YF76" i="12"/>
  <c r="YF77" i="12"/>
  <c r="YF78" i="12"/>
  <c r="YF79" i="12"/>
  <c r="YF80" i="12"/>
  <c r="YF81" i="12"/>
  <c r="YF82" i="12"/>
  <c r="YF83" i="12"/>
  <c r="YF84" i="12"/>
  <c r="YF85" i="12"/>
  <c r="YF86" i="12"/>
  <c r="YF87" i="12"/>
  <c r="YF88" i="12"/>
  <c r="YF89" i="12"/>
  <c r="YF90" i="12"/>
  <c r="YF91" i="12"/>
  <c r="YF15" i="12"/>
  <c r="AN16" i="12" l="1"/>
  <c r="AN17" i="12"/>
  <c r="AN18" i="12"/>
  <c r="AN19" i="12"/>
  <c r="AN20" i="12"/>
  <c r="AN21" i="12"/>
  <c r="AN22" i="12"/>
  <c r="AN23" i="12"/>
  <c r="AN24" i="12"/>
  <c r="AN25" i="12"/>
  <c r="AN26" i="12"/>
  <c r="AN27" i="12"/>
  <c r="AN28" i="12"/>
  <c r="AN29" i="12"/>
  <c r="AN30" i="12"/>
  <c r="AN31" i="12"/>
  <c r="AN32" i="12"/>
  <c r="AN33" i="12"/>
  <c r="AN34" i="12"/>
  <c r="AN35" i="12"/>
  <c r="AN36" i="12"/>
  <c r="AN37" i="12"/>
  <c r="AN38"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15" i="12"/>
  <c r="AN1" i="12"/>
  <c r="I1" i="12"/>
  <c r="J1" i="12"/>
  <c r="K1" i="12"/>
  <c r="L1" i="12"/>
  <c r="M1" i="12"/>
  <c r="N1" i="12"/>
  <c r="O1" i="12"/>
  <c r="P1" i="12"/>
  <c r="Q1" i="12"/>
  <c r="R1" i="12"/>
  <c r="S1" i="12"/>
  <c r="T1" i="12"/>
  <c r="U1" i="12"/>
  <c r="V1" i="12"/>
  <c r="W1" i="12"/>
  <c r="X1" i="12"/>
  <c r="Y1" i="12"/>
  <c r="Z1" i="12"/>
  <c r="AA1" i="12"/>
  <c r="AB1" i="12"/>
  <c r="AC1" i="12"/>
  <c r="AD1" i="12"/>
  <c r="AE1" i="12"/>
  <c r="AF1" i="12"/>
  <c r="AG1" i="12"/>
  <c r="AH1" i="12"/>
  <c r="AI1" i="12"/>
  <c r="AJ1" i="12"/>
  <c r="AK1" i="12"/>
  <c r="AL1" i="12"/>
  <c r="AM1" i="12"/>
  <c r="AO1" i="12"/>
  <c r="AP1" i="12"/>
  <c r="AQ1" i="12"/>
  <c r="AR1" i="12"/>
  <c r="AS1" i="12"/>
  <c r="AT1" i="12"/>
  <c r="AU1" i="12"/>
  <c r="AV1" i="12"/>
  <c r="AW1" i="12"/>
  <c r="AX1" i="12"/>
  <c r="AY1" i="12"/>
  <c r="AZ1" i="12"/>
  <c r="BA1" i="12"/>
  <c r="BB1" i="12"/>
  <c r="BC1" i="12"/>
  <c r="BD1" i="12"/>
  <c r="BE1" i="12"/>
  <c r="BF1" i="12"/>
  <c r="BG1" i="12"/>
  <c r="BH1" i="12"/>
  <c r="BI1" i="12"/>
  <c r="BJ1" i="12"/>
  <c r="BK1" i="12"/>
  <c r="BL1" i="12"/>
  <c r="BM1" i="12"/>
  <c r="BN1" i="12"/>
  <c r="BO1" i="12"/>
  <c r="BP1" i="12"/>
  <c r="BQ1" i="12"/>
  <c r="BR1" i="12"/>
  <c r="BS1" i="12"/>
  <c r="BT1" i="12"/>
  <c r="BU1" i="12"/>
  <c r="BV1" i="12"/>
  <c r="BW1" i="12"/>
  <c r="BX1" i="12"/>
  <c r="BY1" i="12"/>
  <c r="BZ1" i="12"/>
  <c r="CA1" i="12"/>
  <c r="CB1" i="12"/>
  <c r="CC1" i="12"/>
  <c r="CD1" i="12"/>
  <c r="CE1" i="12"/>
  <c r="CF1" i="12"/>
  <c r="CG1" i="12"/>
  <c r="CH1" i="12"/>
  <c r="CI1" i="12"/>
  <c r="CJ1" i="12"/>
  <c r="CK1" i="12"/>
  <c r="CL1" i="12"/>
  <c r="CM1" i="12"/>
  <c r="CN1" i="12"/>
  <c r="CO1" i="12"/>
  <c r="CP1" i="12"/>
  <c r="CQ1" i="12"/>
  <c r="CR1" i="12"/>
  <c r="CS1" i="12"/>
  <c r="CT1" i="12"/>
  <c r="CU1" i="12"/>
  <c r="CV1" i="12"/>
  <c r="CW1" i="12"/>
  <c r="CX1" i="12"/>
  <c r="CY1" i="12"/>
  <c r="CZ1" i="12"/>
  <c r="DA1" i="12"/>
  <c r="DB1" i="12"/>
  <c r="DC1" i="12"/>
  <c r="DD1" i="12"/>
  <c r="DE1" i="12"/>
  <c r="DF1" i="12"/>
  <c r="DG1" i="12"/>
  <c r="DH1" i="12"/>
  <c r="DI1" i="12"/>
  <c r="DJ1" i="12"/>
  <c r="DK1" i="12"/>
  <c r="DL1" i="12"/>
  <c r="DM1" i="12"/>
  <c r="DN1" i="12"/>
  <c r="DO1" i="12"/>
  <c r="DP1" i="12"/>
  <c r="DQ1" i="12"/>
  <c r="DR1" i="12"/>
  <c r="DS1" i="12"/>
  <c r="DT1" i="12"/>
  <c r="DU1" i="12"/>
  <c r="DV1" i="12"/>
  <c r="DW1" i="12"/>
  <c r="DX1" i="12"/>
  <c r="DY1" i="12"/>
  <c r="DZ1" i="12"/>
  <c r="EA1" i="12"/>
  <c r="EB1" i="12"/>
  <c r="EC1" i="12"/>
  <c r="ED1" i="12"/>
  <c r="EE1" i="12"/>
  <c r="EF1" i="12"/>
  <c r="EG1" i="12"/>
  <c r="EH1" i="12"/>
  <c r="EI1" i="12"/>
  <c r="EJ1" i="12"/>
  <c r="EK1" i="12"/>
  <c r="EL1" i="12"/>
  <c r="EM1" i="12"/>
  <c r="EN1" i="12"/>
  <c r="EO1" i="12"/>
  <c r="EP1" i="12"/>
  <c r="EQ1" i="12"/>
  <c r="ER1" i="12"/>
  <c r="ES1" i="12"/>
  <c r="ET1" i="12"/>
  <c r="EU1" i="12"/>
  <c r="EV1" i="12"/>
  <c r="EW1" i="12"/>
  <c r="EX1" i="12"/>
  <c r="EY1" i="12"/>
  <c r="EZ1" i="12"/>
  <c r="FA1" i="12"/>
  <c r="FB1" i="12"/>
  <c r="FC1" i="12"/>
  <c r="FD1" i="12"/>
  <c r="FE1" i="12"/>
  <c r="FF1" i="12"/>
  <c r="FG1" i="12"/>
  <c r="FH1" i="12"/>
  <c r="FI1" i="12"/>
  <c r="FJ1" i="12"/>
  <c r="FK1" i="12"/>
  <c r="FL1" i="12"/>
  <c r="FM1" i="12"/>
  <c r="FN1" i="12"/>
  <c r="FO1" i="12"/>
  <c r="FP1" i="12"/>
  <c r="FQ1" i="12"/>
  <c r="FR1" i="12"/>
  <c r="FS1" i="12"/>
  <c r="FT1" i="12"/>
  <c r="FU1" i="12"/>
  <c r="FV1" i="12"/>
  <c r="FW1" i="12"/>
  <c r="FX1" i="12"/>
  <c r="FY1" i="12"/>
  <c r="FZ1" i="12"/>
  <c r="GA1" i="12"/>
  <c r="GB1" i="12"/>
  <c r="GC1" i="12"/>
  <c r="GD1" i="12"/>
  <c r="GE1" i="12"/>
  <c r="GF1" i="12"/>
  <c r="GG1" i="12"/>
  <c r="GH1" i="12"/>
  <c r="GI1" i="12"/>
  <c r="GJ1" i="12"/>
  <c r="GK1" i="12"/>
  <c r="GL1" i="12"/>
  <c r="GM1" i="12"/>
  <c r="GN1" i="12"/>
  <c r="GO1" i="12"/>
  <c r="GP1" i="12"/>
  <c r="GQ1" i="12"/>
  <c r="GR1" i="12"/>
  <c r="GS1" i="12"/>
  <c r="GT1" i="12"/>
  <c r="GU1" i="12"/>
  <c r="GV1" i="12"/>
  <c r="GW1" i="12"/>
  <c r="GX1" i="12"/>
  <c r="GY1" i="12"/>
  <c r="GZ1" i="12"/>
  <c r="HA1" i="12"/>
  <c r="HB1" i="12"/>
  <c r="HC1" i="12"/>
  <c r="HD1" i="12"/>
  <c r="HE1" i="12"/>
  <c r="HF1" i="12"/>
  <c r="HG1" i="12"/>
  <c r="HH1" i="12"/>
  <c r="HI1" i="12"/>
  <c r="HJ1" i="12"/>
  <c r="HK1" i="12"/>
  <c r="HL1" i="12"/>
  <c r="HM1" i="12"/>
  <c r="HN1" i="12"/>
  <c r="HO1" i="12"/>
  <c r="HP1" i="12"/>
  <c r="HQ1" i="12"/>
  <c r="HR1" i="12"/>
  <c r="HS1" i="12"/>
  <c r="HT1" i="12"/>
  <c r="HU1" i="12"/>
  <c r="HV1" i="12"/>
  <c r="HW1" i="12"/>
  <c r="HX1" i="12"/>
  <c r="HY1" i="12"/>
  <c r="HZ1" i="12"/>
  <c r="IA1" i="12"/>
  <c r="IB1" i="12"/>
  <c r="IC1" i="12"/>
  <c r="ID1" i="12"/>
  <c r="IE1" i="12"/>
  <c r="IF1" i="12"/>
  <c r="IG1" i="12"/>
  <c r="IH1" i="12"/>
  <c r="II1" i="12"/>
  <c r="IJ1" i="12"/>
  <c r="IK1" i="12"/>
  <c r="IL1" i="12"/>
  <c r="IM1" i="12"/>
  <c r="IN1" i="12"/>
  <c r="IO1" i="12"/>
  <c r="IP1" i="12"/>
  <c r="IQ1" i="12"/>
  <c r="IR1" i="12"/>
  <c r="IS1" i="12"/>
  <c r="IT1" i="12"/>
  <c r="IU1" i="12"/>
  <c r="IV1" i="12"/>
  <c r="IW1" i="12"/>
  <c r="IX1" i="12"/>
  <c r="IY1" i="12"/>
  <c r="IZ1" i="12"/>
  <c r="JA1" i="12"/>
  <c r="JB1" i="12"/>
  <c r="JC1" i="12"/>
  <c r="JD1" i="12"/>
  <c r="JE1" i="12"/>
  <c r="JF1" i="12"/>
  <c r="JG1" i="12"/>
  <c r="JH1" i="12"/>
  <c r="JI1" i="12"/>
  <c r="JJ1" i="12"/>
  <c r="JK1" i="12"/>
  <c r="JL1" i="12"/>
  <c r="JM1" i="12"/>
  <c r="JN1" i="12"/>
  <c r="JO1" i="12"/>
  <c r="JP1" i="12"/>
  <c r="JQ1" i="12"/>
  <c r="JR1" i="12"/>
  <c r="JS1" i="12"/>
  <c r="JT1" i="12"/>
  <c r="JU1" i="12"/>
  <c r="JV1" i="12"/>
  <c r="JW1" i="12"/>
  <c r="JX1" i="12"/>
  <c r="JY1" i="12"/>
  <c r="JZ1" i="12"/>
  <c r="KA1" i="12"/>
  <c r="KB1" i="12"/>
  <c r="KC1" i="12"/>
  <c r="KD1" i="12"/>
  <c r="KE1" i="12"/>
  <c r="KF1" i="12"/>
  <c r="KG1" i="12"/>
  <c r="KH1" i="12"/>
  <c r="KI1" i="12"/>
  <c r="KJ1" i="12"/>
  <c r="KK1" i="12"/>
  <c r="KL1" i="12"/>
  <c r="KM1" i="12"/>
  <c r="KN1" i="12"/>
  <c r="KO1" i="12"/>
  <c r="KP1" i="12"/>
  <c r="KQ1" i="12"/>
  <c r="KR1" i="12"/>
  <c r="KS1" i="12"/>
  <c r="KT1" i="12"/>
  <c r="KU1" i="12"/>
  <c r="KV1" i="12"/>
  <c r="KW1" i="12"/>
  <c r="KX1" i="12"/>
  <c r="KY1" i="12"/>
  <c r="KZ1" i="12"/>
  <c r="LA1" i="12"/>
  <c r="LB1" i="12"/>
  <c r="LC1" i="12"/>
  <c r="LD1" i="12"/>
  <c r="LE1" i="12"/>
  <c r="LF1" i="12"/>
  <c r="LG1" i="12"/>
  <c r="LH1" i="12"/>
  <c r="LI1" i="12"/>
  <c r="LJ1" i="12"/>
  <c r="LK1" i="12"/>
  <c r="LL1" i="12"/>
  <c r="LM1" i="12"/>
  <c r="LN1" i="12"/>
  <c r="LO1" i="12"/>
  <c r="LP1" i="12"/>
  <c r="LQ1" i="12"/>
  <c r="LR1" i="12"/>
  <c r="LS1" i="12"/>
  <c r="LT1" i="12"/>
  <c r="LU1" i="12"/>
  <c r="LV1" i="12"/>
  <c r="LW1" i="12"/>
  <c r="LX1" i="12"/>
  <c r="LY1" i="12"/>
  <c r="LZ1" i="12"/>
  <c r="MA1" i="12"/>
  <c r="MB1" i="12"/>
  <c r="MC1" i="12"/>
  <c r="MD1" i="12"/>
  <c r="ME1" i="12"/>
  <c r="MF1" i="12"/>
  <c r="MG1" i="12"/>
  <c r="MH1" i="12"/>
  <c r="MI1" i="12"/>
  <c r="MJ1" i="12"/>
  <c r="MK1" i="12"/>
  <c r="ML1" i="12"/>
  <c r="MM1" i="12"/>
  <c r="MN1" i="12"/>
  <c r="MO1" i="12"/>
  <c r="MP1" i="12"/>
  <c r="MQ1" i="12"/>
  <c r="MR1" i="12"/>
  <c r="MS1" i="12"/>
  <c r="MT1" i="12"/>
  <c r="MU1" i="12"/>
  <c r="MV1" i="12"/>
  <c r="MW1" i="12"/>
  <c r="MX1" i="12"/>
  <c r="MY1" i="12"/>
  <c r="MZ1" i="12"/>
  <c r="NA1" i="12"/>
  <c r="NB1" i="12"/>
  <c r="NC1" i="12"/>
  <c r="ND1" i="12"/>
  <c r="NE1" i="12"/>
  <c r="NF1" i="12"/>
  <c r="NG1" i="12"/>
  <c r="NH1" i="12"/>
  <c r="NI1" i="12"/>
  <c r="NJ1" i="12"/>
  <c r="NK1" i="12"/>
  <c r="NL1" i="12"/>
  <c r="NM1" i="12"/>
  <c r="NN1" i="12"/>
  <c r="NO1" i="12"/>
  <c r="NP1" i="12"/>
  <c r="OG1" i="12"/>
  <c r="OH1" i="12"/>
  <c r="OI1" i="12"/>
  <c r="OJ1" i="12"/>
  <c r="OK1" i="12"/>
  <c r="OL1" i="12"/>
  <c r="OM1" i="12"/>
  <c r="ON1" i="12"/>
  <c r="OO1" i="12"/>
  <c r="OP1" i="12"/>
  <c r="OQ1" i="12"/>
  <c r="OR1" i="12"/>
  <c r="OS1" i="12"/>
  <c r="OT1" i="12"/>
  <c r="OU1" i="12"/>
  <c r="OV1" i="12"/>
  <c r="OW1" i="12"/>
  <c r="OX1" i="12"/>
  <c r="OY1" i="12"/>
  <c r="OZ1" i="12"/>
  <c r="PA1" i="12"/>
  <c r="PB1" i="12"/>
  <c r="PC1" i="12"/>
  <c r="PD1" i="12"/>
  <c r="PE1" i="12"/>
  <c r="PF1" i="12"/>
  <c r="PG1" i="12"/>
  <c r="PH1" i="12"/>
  <c r="PI1" i="12"/>
  <c r="PJ1" i="12"/>
  <c r="PK1" i="12"/>
  <c r="PL1" i="12"/>
  <c r="PM1" i="12"/>
  <c r="PN1" i="12"/>
  <c r="PO1" i="12"/>
  <c r="PP1" i="12"/>
  <c r="PQ1" i="12"/>
  <c r="PR1" i="12"/>
  <c r="PS1" i="12"/>
  <c r="PT1" i="12"/>
  <c r="PU1" i="12"/>
  <c r="PV1" i="12"/>
  <c r="PW1" i="12"/>
  <c r="PX1" i="12"/>
  <c r="PY1" i="12"/>
  <c r="PZ1" i="12"/>
  <c r="QA1" i="12"/>
  <c r="QB1" i="12"/>
  <c r="QC1" i="12"/>
  <c r="QD1" i="12"/>
  <c r="QE1" i="12"/>
  <c r="QF1" i="12"/>
  <c r="QG1" i="12"/>
  <c r="QH1" i="12"/>
  <c r="QI1" i="12"/>
  <c r="QJ1" i="12"/>
  <c r="QK1" i="12"/>
  <c r="QL1" i="12"/>
  <c r="QM1" i="12"/>
  <c r="QN1" i="12"/>
  <c r="QO1" i="12"/>
  <c r="QP1" i="12"/>
  <c r="QR1" i="12"/>
  <c r="QS1" i="12"/>
  <c r="QT1" i="12"/>
  <c r="QU1" i="12"/>
  <c r="QV1" i="12"/>
  <c r="QW1" i="12"/>
  <c r="QX1" i="12"/>
  <c r="QY1" i="12"/>
  <c r="QZ1" i="12"/>
  <c r="RA1" i="12"/>
  <c r="RB1" i="12"/>
  <c r="RC1" i="12"/>
  <c r="RD1" i="12"/>
  <c r="RE1" i="12"/>
  <c r="RF1" i="12"/>
  <c r="RG1" i="12"/>
  <c r="RH1" i="12"/>
  <c r="RI1" i="12"/>
  <c r="RJ1" i="12"/>
  <c r="RK1" i="12"/>
  <c r="RL1" i="12"/>
  <c r="RM1" i="12"/>
  <c r="RN1" i="12"/>
  <c r="RO1" i="12"/>
  <c r="RP1" i="12"/>
  <c r="RQ1" i="12"/>
  <c r="RR1" i="12"/>
  <c r="RS1" i="12"/>
  <c r="RT1" i="12"/>
  <c r="RU1" i="12"/>
  <c r="RV1" i="12"/>
  <c r="RW1" i="12"/>
  <c r="RX1" i="12"/>
  <c r="RY1" i="12"/>
  <c r="RZ1" i="12"/>
  <c r="SA1" i="12"/>
  <c r="SB1" i="12"/>
  <c r="SC1" i="12"/>
  <c r="SD1" i="12"/>
  <c r="SE1" i="12"/>
  <c r="SF1" i="12"/>
  <c r="SG1" i="12"/>
  <c r="SH1" i="12"/>
  <c r="SI1" i="12"/>
  <c r="SJ1" i="12"/>
  <c r="SK1" i="12"/>
  <c r="SL1" i="12"/>
  <c r="SM1" i="12"/>
  <c r="SN1" i="12"/>
  <c r="SO1" i="12"/>
  <c r="SP1" i="12"/>
  <c r="SQ1" i="12"/>
  <c r="SR1" i="12"/>
  <c r="SS1" i="12"/>
  <c r="ST1" i="12"/>
  <c r="SU1" i="12"/>
  <c r="SV1" i="12"/>
  <c r="SW1" i="12"/>
  <c r="SX1" i="12"/>
  <c r="SY1" i="12"/>
  <c r="SZ1" i="12"/>
  <c r="TA1" i="12"/>
  <c r="TB1" i="12"/>
  <c r="TC1" i="12"/>
  <c r="TD1" i="12"/>
  <c r="TE1" i="12"/>
  <c r="TF1" i="12"/>
  <c r="TG1" i="12"/>
  <c r="TH1" i="12"/>
  <c r="TI1" i="12"/>
  <c r="TJ1" i="12"/>
  <c r="TK1" i="12"/>
  <c r="TL1" i="12"/>
  <c r="TM1" i="12"/>
  <c r="TN1" i="12"/>
  <c r="TO1" i="12"/>
  <c r="TP1" i="12"/>
  <c r="TQ1" i="12"/>
  <c r="TR1" i="12"/>
  <c r="TS1" i="12"/>
  <c r="TT1" i="12"/>
  <c r="TU1" i="12"/>
  <c r="TV1" i="12"/>
  <c r="TW1" i="12"/>
  <c r="TX1" i="12"/>
  <c r="TY1" i="12"/>
  <c r="TZ1" i="12"/>
  <c r="UA1" i="12"/>
  <c r="UB1" i="12"/>
  <c r="UC1" i="12"/>
  <c r="UD1" i="12"/>
  <c r="UE1" i="12"/>
  <c r="UF1" i="12"/>
  <c r="UG1" i="12"/>
  <c r="UH1" i="12"/>
  <c r="UI1" i="12"/>
  <c r="UJ1" i="12"/>
  <c r="UK1" i="12"/>
  <c r="UL1" i="12"/>
  <c r="UM1" i="12"/>
  <c r="UN1" i="12"/>
  <c r="UO1" i="12"/>
  <c r="UP1" i="12"/>
  <c r="UQ1" i="12"/>
  <c r="UR1" i="12"/>
  <c r="US1" i="12"/>
  <c r="UT1" i="12"/>
  <c r="UU1" i="12"/>
  <c r="UV1" i="12"/>
  <c r="UW1" i="12"/>
  <c r="UX1" i="12"/>
  <c r="UY1" i="12"/>
  <c r="UZ1" i="12"/>
  <c r="VA1" i="12"/>
  <c r="VB1" i="12"/>
  <c r="VC1" i="12"/>
  <c r="VD1" i="12"/>
  <c r="VE1" i="12"/>
  <c r="VF1" i="12"/>
  <c r="VG1" i="12"/>
  <c r="VH1" i="12"/>
  <c r="VI1" i="12"/>
  <c r="VJ1" i="12"/>
  <c r="VK1" i="12"/>
  <c r="VL1" i="12"/>
  <c r="VM1" i="12"/>
  <c r="VN1" i="12"/>
  <c r="VO1" i="12"/>
  <c r="VP1" i="12"/>
  <c r="VQ1" i="12"/>
  <c r="VR1" i="12"/>
  <c r="VS1" i="12"/>
  <c r="VT1" i="12"/>
  <c r="VU1" i="12"/>
  <c r="VV1" i="12"/>
  <c r="VW1" i="12"/>
  <c r="VX1" i="12"/>
  <c r="VY1" i="12"/>
  <c r="VZ1" i="12"/>
  <c r="WA1" i="12"/>
  <c r="WB1" i="12"/>
  <c r="WC1" i="12"/>
  <c r="WD1" i="12"/>
  <c r="WE1" i="12"/>
  <c r="WF1" i="12"/>
  <c r="WG1" i="12"/>
  <c r="WH1" i="12"/>
  <c r="WI1" i="12"/>
  <c r="WJ1" i="12"/>
  <c r="WK1" i="12"/>
  <c r="WL1" i="12"/>
  <c r="WM1" i="12"/>
  <c r="WN1" i="12"/>
  <c r="WO1" i="12"/>
  <c r="WP1" i="12"/>
  <c r="WQ1" i="12"/>
  <c r="WR1" i="12"/>
  <c r="WS1" i="12"/>
  <c r="WT1" i="12"/>
  <c r="WU1" i="12"/>
  <c r="WV1" i="12"/>
  <c r="WW1" i="12"/>
  <c r="WX1" i="12"/>
  <c r="WY1" i="12"/>
  <c r="WZ1" i="12"/>
  <c r="XA1" i="12"/>
  <c r="XB1" i="12"/>
  <c r="XC1" i="12"/>
  <c r="XD1" i="12"/>
  <c r="XE1" i="12"/>
  <c r="XF1" i="12"/>
  <c r="XG1" i="12"/>
  <c r="XH1" i="12"/>
  <c r="XI1" i="12"/>
  <c r="XJ1" i="12"/>
  <c r="XK1" i="12"/>
  <c r="XL1" i="12"/>
  <c r="XM1" i="12"/>
  <c r="XN1" i="12"/>
  <c r="XO1" i="12"/>
  <c r="XP1" i="12"/>
  <c r="XQ1" i="12"/>
  <c r="XR1" i="12"/>
  <c r="XS1" i="12"/>
  <c r="XT1" i="12"/>
  <c r="XU1" i="12"/>
  <c r="XV1" i="12"/>
  <c r="XW1" i="12"/>
  <c r="XX1" i="12"/>
  <c r="XY1" i="12"/>
  <c r="XZ1" i="12"/>
  <c r="YA1" i="12"/>
  <c r="YB1" i="12"/>
  <c r="YC1" i="12"/>
  <c r="YD1" i="12"/>
  <c r="YE1" i="12"/>
  <c r="YF1" i="12"/>
  <c r="YG1" i="12"/>
  <c r="YH1" i="12"/>
  <c r="YI1" i="12"/>
  <c r="YJ1" i="12"/>
  <c r="YK1" i="12"/>
  <c r="YL1" i="12"/>
  <c r="YM1" i="12"/>
  <c r="YN1" i="12"/>
  <c r="YO1" i="12"/>
  <c r="YP1" i="12"/>
  <c r="YQ1" i="12"/>
  <c r="YR1" i="12"/>
  <c r="YS1" i="12"/>
  <c r="YT1" i="12"/>
  <c r="YU1" i="12"/>
  <c r="YV1" i="12"/>
  <c r="YW1" i="12"/>
  <c r="YX1" i="12"/>
  <c r="YY1" i="12"/>
  <c r="YZ1" i="12"/>
  <c r="ZA1" i="12"/>
  <c r="ZB1" i="12"/>
  <c r="ZC1" i="12"/>
  <c r="ZD1" i="12"/>
  <c r="ZE1" i="12"/>
  <c r="ZF1" i="12"/>
  <c r="ZG1" i="12"/>
  <c r="ZH1" i="12"/>
  <c r="ZI1" i="12"/>
  <c r="ZJ1" i="12"/>
  <c r="ZK1" i="12"/>
  <c r="ZL1" i="12"/>
  <c r="ZM1" i="12"/>
  <c r="ZN1" i="12"/>
  <c r="ZO1" i="12"/>
  <c r="ZP1" i="12"/>
  <c r="ZQ1" i="12"/>
  <c r="ZR1" i="12"/>
  <c r="ZS1" i="12"/>
  <c r="ZT1" i="12"/>
  <c r="ZU1" i="12"/>
  <c r="ZV1" i="12"/>
  <c r="ZW1" i="12"/>
  <c r="ZX1" i="12"/>
  <c r="ZY1" i="12"/>
  <c r="ZZ1" i="12"/>
  <c r="AAA1" i="12"/>
  <c r="AAB1" i="12"/>
  <c r="AAC1" i="12"/>
  <c r="AAD1" i="12"/>
  <c r="AAE1" i="12"/>
  <c r="AAF1" i="12"/>
  <c r="AAG1" i="12"/>
  <c r="AAH1" i="12"/>
  <c r="AAI1" i="12"/>
  <c r="AAJ1" i="12"/>
  <c r="AAK1" i="12"/>
  <c r="AAL1" i="12"/>
  <c r="AAM1" i="12"/>
  <c r="AAN1" i="12"/>
  <c r="AAO1" i="12"/>
  <c r="AAP1" i="12"/>
  <c r="AAQ1" i="12"/>
  <c r="AAR1" i="12"/>
  <c r="AAS1" i="12"/>
  <c r="AAT1" i="12"/>
  <c r="AAU1" i="12"/>
  <c r="AAV1" i="12"/>
  <c r="AAW1" i="12"/>
  <c r="AAX1" i="12"/>
  <c r="AAY1" i="12"/>
  <c r="AAZ1" i="12"/>
  <c r="ABA1" i="12"/>
  <c r="ABB1" i="12"/>
  <c r="ABC1" i="12"/>
  <c r="ABD1" i="12"/>
  <c r="ABE1" i="12"/>
  <c r="ABF1" i="12"/>
  <c r="ABG1" i="12"/>
  <c r="ABH1" i="12"/>
  <c r="ABI1" i="12"/>
  <c r="ABJ1" i="12"/>
  <c r="ABK1" i="12"/>
  <c r="ABL1" i="12"/>
  <c r="ABM1" i="12"/>
  <c r="ABN1" i="12"/>
  <c r="ABO1" i="12"/>
  <c r="ABP1" i="12"/>
  <c r="ABQ1" i="12"/>
  <c r="ABR1" i="12"/>
  <c r="ABS1" i="12"/>
  <c r="ABT1" i="12"/>
  <c r="ABU1" i="12"/>
  <c r="ABV1" i="12"/>
  <c r="ABW1" i="12"/>
  <c r="ABX1" i="12"/>
  <c r="ABY1" i="12"/>
  <c r="ABZ1" i="12"/>
  <c r="ACA1" i="12"/>
  <c r="ACB1" i="12"/>
  <c r="ACC1" i="12"/>
  <c r="ACD1" i="12"/>
  <c r="ACE1" i="12"/>
  <c r="ACF1" i="12"/>
  <c r="ACG1" i="12"/>
  <c r="ACH1" i="12"/>
  <c r="ACI1" i="12"/>
  <c r="ACJ1" i="12"/>
  <c r="ACK1" i="12"/>
  <c r="ACL1" i="12"/>
  <c r="ACM1" i="12"/>
  <c r="ACN1" i="12"/>
  <c r="ACO1" i="12"/>
  <c r="ACP1" i="12"/>
  <c r="ACQ1" i="12"/>
  <c r="ACR1" i="12"/>
  <c r="ACS1" i="12"/>
  <c r="ACT1" i="12"/>
  <c r="ACU1" i="12"/>
  <c r="ACV1" i="12"/>
  <c r="ACW1" i="12"/>
  <c r="ACX1" i="12"/>
  <c r="ACY1" i="12"/>
  <c r="ACZ1" i="12"/>
  <c r="ADA1" i="12"/>
  <c r="ADB1" i="12"/>
  <c r="ADC1" i="12"/>
  <c r="ADD1" i="12"/>
  <c r="ADE1" i="12"/>
  <c r="ADF1" i="12"/>
  <c r="ADG1" i="12"/>
  <c r="ADH1" i="12"/>
  <c r="ADI1" i="12"/>
  <c r="ADJ1" i="12"/>
  <c r="ADK1" i="12"/>
  <c r="ADL1" i="12"/>
  <c r="ADM1" i="12"/>
  <c r="ADN1" i="12"/>
  <c r="ADO1" i="12"/>
  <c r="ADP1" i="12"/>
  <c r="ADQ1" i="12"/>
  <c r="ADR1" i="12"/>
  <c r="ADS1" i="12"/>
  <c r="ADT1" i="12"/>
  <c r="ADU1" i="12"/>
  <c r="ADV1" i="12"/>
  <c r="ADW1" i="12"/>
  <c r="ADX1" i="12"/>
  <c r="ADY1" i="12"/>
  <c r="ADZ1" i="12"/>
  <c r="AEA1" i="12"/>
  <c r="AEB1" i="12"/>
  <c r="AEC1" i="12"/>
  <c r="AED1" i="12"/>
  <c r="AEE1" i="12"/>
  <c r="AEF1" i="12"/>
  <c r="AEG1" i="12"/>
  <c r="AEH1" i="12"/>
  <c r="AEI1" i="12"/>
  <c r="AEJ1" i="12"/>
  <c r="AEK1" i="12"/>
  <c r="AEL1" i="12"/>
  <c r="AEM1" i="12"/>
  <c r="AEV1" i="12"/>
  <c r="AEW1" i="12"/>
  <c r="AEX1" i="12"/>
  <c r="AEY1" i="12"/>
  <c r="AEZ1" i="12"/>
  <c r="AFA1" i="12"/>
  <c r="AFB1" i="12"/>
  <c r="AFC1" i="12"/>
  <c r="AFD1" i="12"/>
  <c r="AFE1" i="12"/>
  <c r="AFF1" i="12"/>
  <c r="AFG1" i="12"/>
  <c r="AFH1" i="12"/>
  <c r="AFI1" i="12"/>
  <c r="AFJ1" i="12"/>
  <c r="AFK1" i="12"/>
  <c r="AFL1" i="12"/>
  <c r="AFM1" i="12"/>
  <c r="AFN1" i="12"/>
  <c r="AFO1" i="12"/>
  <c r="AFP1" i="12"/>
  <c r="AFQ1" i="12"/>
  <c r="AFR1" i="12"/>
  <c r="AFS1" i="12"/>
  <c r="AFT1" i="12"/>
  <c r="AFU1" i="12"/>
  <c r="AFV1" i="12"/>
  <c r="AFW1" i="12"/>
  <c r="AFX1" i="12"/>
  <c r="AFY1" i="12"/>
  <c r="AFZ1" i="12"/>
  <c r="AGA1" i="12"/>
  <c r="AGB1" i="12"/>
  <c r="AGC1" i="12"/>
  <c r="AGD1" i="12"/>
  <c r="AGE1" i="12"/>
  <c r="AGF1" i="12"/>
  <c r="AGG1" i="12"/>
  <c r="AGH1" i="12"/>
  <c r="AGI1" i="12"/>
  <c r="AGJ1" i="12"/>
  <c r="AGK1" i="12"/>
  <c r="AGL1" i="12"/>
  <c r="AGM1" i="12"/>
  <c r="AGN1" i="12"/>
  <c r="AGO1" i="12"/>
  <c r="AGP1" i="12"/>
  <c r="AGQ1" i="12"/>
  <c r="AGR1" i="12"/>
  <c r="AGS1" i="12"/>
  <c r="AGT1" i="12"/>
  <c r="AGU1" i="12"/>
  <c r="AGV1" i="12"/>
  <c r="AGW1" i="12"/>
  <c r="AGX1" i="12"/>
  <c r="AGY1" i="12"/>
  <c r="AGZ1" i="12"/>
  <c r="AHA1" i="12"/>
  <c r="AHB1" i="12"/>
  <c r="AHC1" i="12"/>
  <c r="AHD1" i="12"/>
  <c r="AHE1" i="12"/>
  <c r="AHF1" i="12"/>
  <c r="AHG1" i="12"/>
  <c r="AHH1" i="12"/>
  <c r="AHI1" i="12"/>
  <c r="AHJ1" i="12"/>
  <c r="AHK1" i="12"/>
  <c r="AHL1" i="12"/>
  <c r="AHM1" i="12"/>
  <c r="AHN1" i="12"/>
  <c r="AHO1" i="12"/>
  <c r="AHP1" i="12"/>
  <c r="AHQ1" i="12"/>
  <c r="AHR1" i="12"/>
  <c r="AHS1" i="12"/>
  <c r="AHT1" i="12"/>
  <c r="AHU1" i="12"/>
  <c r="AHV1" i="12"/>
  <c r="AHW1" i="12"/>
  <c r="AHX1" i="12"/>
  <c r="AHY1" i="12"/>
  <c r="AHZ1" i="12"/>
  <c r="AIA1" i="12"/>
  <c r="AIB1" i="12"/>
  <c r="AIC1" i="12"/>
  <c r="AID1" i="12"/>
  <c r="AIE1" i="12"/>
  <c r="AIF1" i="12"/>
  <c r="AIG1" i="12"/>
  <c r="AIH1" i="12"/>
  <c r="AII1" i="12"/>
  <c r="AIJ1" i="12"/>
  <c r="AIK1" i="12"/>
  <c r="AIL1" i="12"/>
  <c r="AIM1" i="12"/>
  <c r="AIN1" i="12"/>
  <c r="AIO1" i="12"/>
  <c r="AIP1" i="12"/>
  <c r="AIQ1" i="12"/>
  <c r="AIR1" i="12"/>
  <c r="AIS1" i="12"/>
  <c r="AIT1" i="12"/>
  <c r="AIU1" i="12"/>
  <c r="AIV1" i="12"/>
  <c r="AIW1" i="12"/>
  <c r="AIX1" i="12"/>
  <c r="AIY1" i="12"/>
  <c r="AIZ1" i="12"/>
  <c r="AJA1" i="12"/>
  <c r="AJB1" i="12"/>
  <c r="AJC1" i="12"/>
  <c r="AJD1" i="12"/>
  <c r="AJE1" i="12"/>
  <c r="AJF1" i="12"/>
  <c r="AJG1" i="12"/>
  <c r="AJH1" i="12"/>
  <c r="AJI1" i="12"/>
  <c r="AJJ1" i="12"/>
  <c r="AJK1" i="12"/>
  <c r="AJL1" i="12"/>
  <c r="AJM1" i="12"/>
  <c r="AJN1" i="12"/>
  <c r="AJO1" i="12"/>
  <c r="AJP1" i="12"/>
  <c r="AJQ1" i="12"/>
  <c r="AJR1" i="12"/>
  <c r="AJS1" i="12"/>
  <c r="AJT1" i="12"/>
  <c r="AJU1" i="12"/>
  <c r="AJV1" i="12"/>
  <c r="AJW1" i="12"/>
  <c r="AJX1" i="12"/>
  <c r="AJY1" i="12"/>
  <c r="AJZ1" i="12"/>
  <c r="AKA1" i="12"/>
  <c r="AKB1" i="12"/>
  <c r="AKC1" i="12"/>
  <c r="AKD1" i="12"/>
  <c r="AKE1" i="12"/>
  <c r="AKF1" i="12"/>
  <c r="AKG1" i="12"/>
  <c r="AKH1" i="12"/>
  <c r="AKI1" i="12"/>
  <c r="AKJ1" i="12"/>
  <c r="AKK1" i="12"/>
  <c r="AKL1" i="12"/>
  <c r="AKM1" i="12"/>
  <c r="AKN1" i="12"/>
  <c r="AKO1" i="12"/>
  <c r="AKP1" i="12"/>
  <c r="AKQ1" i="12"/>
  <c r="AKR1" i="12"/>
  <c r="AKS1" i="12"/>
  <c r="AKT1" i="12"/>
  <c r="AKU1" i="12"/>
  <c r="AKV1" i="12"/>
  <c r="AKW1" i="12"/>
  <c r="AKX1" i="12"/>
  <c r="AKY1" i="12"/>
  <c r="AKZ1" i="12"/>
  <c r="ALA1" i="12"/>
  <c r="ALB1" i="12"/>
  <c r="ALC1" i="12"/>
  <c r="ALD1" i="12"/>
  <c r="ALE1" i="12"/>
  <c r="ALF1" i="12"/>
  <c r="ALG1" i="12"/>
  <c r="Q18" i="12"/>
  <c r="Q17" i="12"/>
  <c r="Q16" i="12"/>
  <c r="Q15"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19" i="12"/>
  <c r="J91"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15" i="12"/>
  <c r="CW6" i="32" s="1"/>
  <c r="M110" i="12" l="1"/>
  <c r="M105" i="12"/>
  <c r="M106" i="12"/>
  <c r="M107" i="12"/>
  <c r="M108" i="12"/>
  <c r="M109" i="12"/>
  <c r="E7" i="17" l="1"/>
  <c r="G7" i="17" s="1"/>
  <c r="K7" i="17" l="1"/>
  <c r="H7" i="17"/>
  <c r="J7" i="17"/>
  <c r="F7" i="17"/>
  <c r="I7" i="17"/>
  <c r="UN105" i="12"/>
  <c r="UO105" i="12"/>
  <c r="UP105" i="12"/>
  <c r="UN106" i="12"/>
  <c r="UO106" i="12"/>
  <c r="UP106" i="12"/>
  <c r="UN107" i="12"/>
  <c r="UO107" i="12"/>
  <c r="UP107" i="12"/>
  <c r="UN108" i="12"/>
  <c r="UO108" i="12"/>
  <c r="UP108" i="12"/>
  <c r="UN109" i="12"/>
  <c r="UO109" i="12"/>
  <c r="UP109" i="12"/>
  <c r="UN110" i="12"/>
  <c r="UO110" i="12"/>
  <c r="UP110" i="12"/>
  <c r="QK15" i="12" l="1"/>
  <c r="BN25" i="3"/>
  <c r="BQ25" i="3" s="1"/>
  <c r="AFB16" i="12"/>
  <c r="AFB17" i="12"/>
  <c r="AFB18" i="12"/>
  <c r="AFB19" i="12"/>
  <c r="AFB20" i="12"/>
  <c r="AFB21" i="12"/>
  <c r="AFB22" i="12"/>
  <c r="AFB23" i="12"/>
  <c r="AFB24" i="12"/>
  <c r="AFB25" i="12"/>
  <c r="AFB26" i="12"/>
  <c r="AFB27" i="12"/>
  <c r="AFB28" i="12"/>
  <c r="AFB29" i="12"/>
  <c r="AFB30" i="12"/>
  <c r="AFB31" i="12"/>
  <c r="AFB32" i="12"/>
  <c r="AFB33" i="12"/>
  <c r="AFB34" i="12"/>
  <c r="AFB35" i="12"/>
  <c r="AFB36" i="12"/>
  <c r="AFB37" i="12"/>
  <c r="AFB38" i="12"/>
  <c r="AFB39" i="12"/>
  <c r="AFB40" i="12"/>
  <c r="AFB41" i="12"/>
  <c r="AFB42" i="12"/>
  <c r="AFB43" i="12"/>
  <c r="AFB44" i="12"/>
  <c r="AFB45" i="12"/>
  <c r="AFB46" i="12"/>
  <c r="AFB47" i="12"/>
  <c r="AFB48" i="12"/>
  <c r="AFB49" i="12"/>
  <c r="AFB50" i="12"/>
  <c r="AFB51" i="12"/>
  <c r="AFB52" i="12"/>
  <c r="AFB53" i="12"/>
  <c r="AFB54" i="12"/>
  <c r="AFB55" i="12"/>
  <c r="AFB56" i="12"/>
  <c r="AFB57" i="12"/>
  <c r="AFB58" i="12"/>
  <c r="AFB59" i="12"/>
  <c r="AFB60" i="12"/>
  <c r="AFB61" i="12"/>
  <c r="AFB62" i="12"/>
  <c r="AFB63" i="12"/>
  <c r="AFB64" i="12"/>
  <c r="AFB65" i="12"/>
  <c r="AFB66" i="12"/>
  <c r="AFB67" i="12"/>
  <c r="AFB68" i="12"/>
  <c r="AFB69" i="12"/>
  <c r="AFB70" i="12"/>
  <c r="AFB71" i="12"/>
  <c r="AFB72" i="12"/>
  <c r="AFB73" i="12"/>
  <c r="AFB74" i="12"/>
  <c r="AFB75" i="12"/>
  <c r="AFB76" i="12"/>
  <c r="AFB77" i="12"/>
  <c r="AFB78" i="12"/>
  <c r="AFB79" i="12"/>
  <c r="AFB80" i="12"/>
  <c r="AFB81" i="12"/>
  <c r="AFB82" i="12"/>
  <c r="AFB83" i="12"/>
  <c r="AFB84" i="12"/>
  <c r="AFB85" i="12"/>
  <c r="AFB86" i="12"/>
  <c r="AFB87" i="12"/>
  <c r="AFB88" i="12"/>
  <c r="AFB89" i="12"/>
  <c r="AFB90" i="12"/>
  <c r="AFB91" i="12"/>
  <c r="AFB92" i="12"/>
  <c r="AFB93" i="12"/>
  <c r="AFB94" i="12"/>
  <c r="AFB15" i="12"/>
  <c r="AO11" i="1" l="1"/>
  <c r="BQ23" i="3"/>
  <c r="AO12" i="1"/>
  <c r="BS123" i="8" l="1"/>
  <c r="AJ106" i="12" l="1"/>
  <c r="ALG110" i="12"/>
  <c r="ALF110" i="12"/>
  <c r="ALD110" i="12"/>
  <c r="ALB110" i="12"/>
  <c r="AKZ110" i="12"/>
  <c r="AKY110" i="12"/>
  <c r="AKX110" i="12"/>
  <c r="AKV110" i="12"/>
  <c r="AKT110" i="12"/>
  <c r="AKR110" i="12"/>
  <c r="AKP110" i="12"/>
  <c r="AKO110" i="12"/>
  <c r="AKN110" i="12"/>
  <c r="AKM110" i="12"/>
  <c r="AKL110" i="12"/>
  <c r="AKK110" i="12"/>
  <c r="AKJ110" i="12"/>
  <c r="AKI110" i="12"/>
  <c r="AKH110" i="12"/>
  <c r="AKG110" i="12"/>
  <c r="AKF110" i="12"/>
  <c r="AKE110" i="12"/>
  <c r="AKC110" i="12"/>
  <c r="AKB110" i="12"/>
  <c r="AJZ110" i="12"/>
  <c r="AJY110" i="12"/>
  <c r="AJW110" i="12"/>
  <c r="AJV110" i="12"/>
  <c r="AJU110" i="12"/>
  <c r="AJT110" i="12"/>
  <c r="AJR110" i="12"/>
  <c r="AJQ110" i="12"/>
  <c r="AJO110" i="12"/>
  <c r="AJN110" i="12"/>
  <c r="AJL110" i="12"/>
  <c r="AJK110" i="12"/>
  <c r="AJI110" i="12"/>
  <c r="AJH110" i="12"/>
  <c r="AJG110" i="12"/>
  <c r="AJF110" i="12"/>
  <c r="AJE110" i="12"/>
  <c r="AJC110" i="12"/>
  <c r="AJA110" i="12"/>
  <c r="AIZ110" i="12"/>
  <c r="AIY110" i="12"/>
  <c r="AIX110" i="12"/>
  <c r="AIW110" i="12"/>
  <c r="AIV110" i="12"/>
  <c r="AIU110" i="12"/>
  <c r="AIT110" i="12"/>
  <c r="AIS110" i="12"/>
  <c r="AIR110" i="12"/>
  <c r="AIQ110" i="12"/>
  <c r="AIP110" i="12"/>
  <c r="AIO110" i="12"/>
  <c r="AIN110" i="12"/>
  <c r="AIM110" i="12"/>
  <c r="AIL110" i="12"/>
  <c r="AIK110" i="12"/>
  <c r="AIJ110" i="12"/>
  <c r="AIH110" i="12"/>
  <c r="AIG110" i="12"/>
  <c r="AIF110" i="12"/>
  <c r="AIE110" i="12"/>
  <c r="AID110" i="12"/>
  <c r="AIC110" i="12"/>
  <c r="AIB110" i="12"/>
  <c r="AIA110" i="12"/>
  <c r="AHZ110" i="12"/>
  <c r="AHY110" i="12"/>
  <c r="AHX110" i="12"/>
  <c r="AHW110" i="12"/>
  <c r="AHV110" i="12"/>
  <c r="AHU110" i="12"/>
  <c r="AHT110" i="12"/>
  <c r="AHS110" i="12"/>
  <c r="AHR110" i="12"/>
  <c r="AHQ110" i="12"/>
  <c r="AHP110" i="12"/>
  <c r="AHO110" i="12"/>
  <c r="AHN110" i="12"/>
  <c r="AHM110" i="12"/>
  <c r="AHL110" i="12"/>
  <c r="AHK110" i="12"/>
  <c r="AHJ110" i="12"/>
  <c r="AHI110" i="12"/>
  <c r="AHH110" i="12"/>
  <c r="AHG110" i="12"/>
  <c r="AHF110" i="12"/>
  <c r="AHE110" i="12"/>
  <c r="AHD110" i="12"/>
  <c r="AHC110" i="12"/>
  <c r="AHB110" i="12"/>
  <c r="AHA110" i="12"/>
  <c r="AGZ110" i="12"/>
  <c r="AGY110" i="12"/>
  <c r="AGX110" i="12"/>
  <c r="AGW110" i="12"/>
  <c r="AGV110" i="12"/>
  <c r="AGU110" i="12"/>
  <c r="AGT110" i="12"/>
  <c r="AFY110" i="12"/>
  <c r="AFX110" i="12"/>
  <c r="AFW110" i="12"/>
  <c r="AFQ110" i="12"/>
  <c r="AFO110" i="12"/>
  <c r="AFN110" i="12"/>
  <c r="AFM110" i="12"/>
  <c r="AFK110" i="12"/>
  <c r="AFJ110" i="12"/>
  <c r="AFI110" i="12"/>
  <c r="AFG110" i="12"/>
  <c r="AFF110" i="12"/>
  <c r="AFD110" i="12"/>
  <c r="AFC110" i="12"/>
  <c r="AEH110" i="12"/>
  <c r="AEG110" i="12"/>
  <c r="AEF110" i="12"/>
  <c r="AEE110" i="12"/>
  <c r="AED110" i="12"/>
  <c r="AEC110" i="12"/>
  <c r="AEB110" i="12"/>
  <c r="AEA110" i="12"/>
  <c r="ADZ110" i="12"/>
  <c r="ADY110" i="12"/>
  <c r="ADX110" i="12"/>
  <c r="ADW110" i="12"/>
  <c r="ADV110" i="12"/>
  <c r="ADU110" i="12"/>
  <c r="ADT110" i="12"/>
  <c r="ADS110" i="12"/>
  <c r="ADR110" i="12"/>
  <c r="ADQ110" i="12"/>
  <c r="ADP110" i="12"/>
  <c r="ADO110" i="12"/>
  <c r="ADN110" i="12"/>
  <c r="ADK110" i="12"/>
  <c r="ADJ110" i="12"/>
  <c r="ADI110" i="12"/>
  <c r="ADH110" i="12"/>
  <c r="ADG110" i="12"/>
  <c r="ADF110" i="12"/>
  <c r="ADE110" i="12"/>
  <c r="ADD110" i="12"/>
  <c r="ADA110" i="12"/>
  <c r="ACZ110" i="12"/>
  <c r="ACY110" i="12"/>
  <c r="ACX110" i="12"/>
  <c r="ACW110" i="12"/>
  <c r="ACV110" i="12"/>
  <c r="ACU110" i="12"/>
  <c r="ACT110" i="12"/>
  <c r="ACS110" i="12"/>
  <c r="ACR110" i="12"/>
  <c r="ACQ110" i="12"/>
  <c r="ACP110" i="12"/>
  <c r="ACO110" i="12"/>
  <c r="ACN110" i="12"/>
  <c r="ACM110" i="12"/>
  <c r="ACL110" i="12"/>
  <c r="ACI110" i="12"/>
  <c r="ACH110" i="12"/>
  <c r="ACG110" i="12"/>
  <c r="ACF110" i="12"/>
  <c r="ACE110" i="12"/>
  <c r="ACD110" i="12"/>
  <c r="ACC110" i="12"/>
  <c r="ACB110" i="12"/>
  <c r="ABY110" i="12"/>
  <c r="ABX110" i="12"/>
  <c r="ABW110" i="12"/>
  <c r="ABV110" i="12"/>
  <c r="ABU110" i="12"/>
  <c r="ABT110" i="12"/>
  <c r="ABS110" i="12"/>
  <c r="ABR110" i="12"/>
  <c r="ABO110" i="12"/>
  <c r="ABN110" i="12"/>
  <c r="ABM110" i="12"/>
  <c r="ABL110" i="12"/>
  <c r="ABJ110" i="12"/>
  <c r="ABI110" i="12"/>
  <c r="ABG110" i="12"/>
  <c r="ABE110" i="12"/>
  <c r="ABC110" i="12"/>
  <c r="ABB110" i="12"/>
  <c r="ABA110" i="12"/>
  <c r="AAZ110" i="12"/>
  <c r="AAX110" i="12"/>
  <c r="AAV110" i="12"/>
  <c r="AAT110" i="12"/>
  <c r="AAR110" i="12"/>
  <c r="AAP110" i="12"/>
  <c r="AAN110" i="12"/>
  <c r="AAM110" i="12"/>
  <c r="AAL110" i="12"/>
  <c r="AAK110" i="12"/>
  <c r="AAJ110" i="12"/>
  <c r="AAI110" i="12"/>
  <c r="AAH110" i="12"/>
  <c r="AAG110" i="12"/>
  <c r="AAF110" i="12"/>
  <c r="AAE110" i="12"/>
  <c r="AAD110" i="12"/>
  <c r="AAC110" i="12"/>
  <c r="AAB110" i="12"/>
  <c r="ZY110" i="12"/>
  <c r="ZX110" i="12"/>
  <c r="ZW110" i="12"/>
  <c r="ZV110" i="12"/>
  <c r="ZU110" i="12"/>
  <c r="ZT110" i="12"/>
  <c r="ZS110" i="12"/>
  <c r="ZR110" i="12"/>
  <c r="ZQ110" i="12"/>
  <c r="ZP110" i="12"/>
  <c r="ZO110" i="12"/>
  <c r="ZN110" i="12"/>
  <c r="ZM110" i="12"/>
  <c r="ZL110" i="12"/>
  <c r="ZK110" i="12"/>
  <c r="ZJ110" i="12"/>
  <c r="ZI110" i="12"/>
  <c r="ZH110" i="12"/>
  <c r="ZG110" i="12"/>
  <c r="ZF110" i="12"/>
  <c r="ZE110" i="12"/>
  <c r="ZD110" i="12"/>
  <c r="ZC110" i="12"/>
  <c r="ZB110" i="12"/>
  <c r="ZA110" i="12"/>
  <c r="YZ110" i="12"/>
  <c r="YY110" i="12"/>
  <c r="YX110" i="12"/>
  <c r="YW110" i="12"/>
  <c r="YV110" i="12"/>
  <c r="YU110" i="12"/>
  <c r="YT110" i="12"/>
  <c r="YS110" i="12"/>
  <c r="YR110" i="12"/>
  <c r="YQ110" i="12"/>
  <c r="YP110" i="12"/>
  <c r="YN110" i="12"/>
  <c r="YM110" i="12"/>
  <c r="YK110" i="12"/>
  <c r="YJ110" i="12"/>
  <c r="YH110" i="12"/>
  <c r="YG110" i="12"/>
  <c r="YE110" i="12"/>
  <c r="YD110" i="12"/>
  <c r="YB110" i="12"/>
  <c r="YA110" i="12"/>
  <c r="XY110" i="12"/>
  <c r="XX110" i="12"/>
  <c r="XW110" i="12"/>
  <c r="XV110" i="12"/>
  <c r="XU110" i="12"/>
  <c r="XT110" i="12"/>
  <c r="XS110" i="12"/>
  <c r="XR110" i="12"/>
  <c r="XQ110" i="12"/>
  <c r="XP110" i="12"/>
  <c r="XO110" i="12"/>
  <c r="XN110" i="12"/>
  <c r="XM110" i="12"/>
  <c r="XL110" i="12"/>
  <c r="XK110" i="12"/>
  <c r="XJ110" i="12"/>
  <c r="XI110" i="12"/>
  <c r="XH110" i="12"/>
  <c r="XG110" i="12"/>
  <c r="XF110" i="12"/>
  <c r="XE110" i="12"/>
  <c r="XD110" i="12"/>
  <c r="XC110" i="12"/>
  <c r="XB110" i="12"/>
  <c r="XA110" i="12"/>
  <c r="WZ110" i="12"/>
  <c r="WY110" i="12"/>
  <c r="WX110" i="12"/>
  <c r="WW110" i="12"/>
  <c r="WV110" i="12"/>
  <c r="WU110" i="12"/>
  <c r="WT110" i="12"/>
  <c r="WS110" i="12"/>
  <c r="WR110" i="12"/>
  <c r="WQ110" i="12"/>
  <c r="WP110" i="12"/>
  <c r="WO110" i="12"/>
  <c r="WN110" i="12"/>
  <c r="WM110" i="12"/>
  <c r="WL110" i="12"/>
  <c r="WK110" i="12"/>
  <c r="WJ110" i="12"/>
  <c r="WI110" i="12"/>
  <c r="WH110" i="12"/>
  <c r="WG110" i="12"/>
  <c r="WF110" i="12"/>
  <c r="WE110" i="12"/>
  <c r="WD110" i="12"/>
  <c r="WC110" i="12"/>
  <c r="WB110" i="12"/>
  <c r="WA110" i="12"/>
  <c r="VZ110" i="12"/>
  <c r="VY110" i="12"/>
  <c r="VX110" i="12"/>
  <c r="VW110" i="12"/>
  <c r="VV110" i="12"/>
  <c r="VU110" i="12"/>
  <c r="VT110" i="12"/>
  <c r="VS110" i="12"/>
  <c r="VR110" i="12"/>
  <c r="VQ110" i="12"/>
  <c r="VP110" i="12"/>
  <c r="VO110" i="12"/>
  <c r="VN110" i="12"/>
  <c r="VM110" i="12"/>
  <c r="VL110" i="12"/>
  <c r="VK110" i="12"/>
  <c r="VJ110" i="12"/>
  <c r="VI110" i="12"/>
  <c r="VH110" i="12"/>
  <c r="VG110" i="12"/>
  <c r="VF110" i="12"/>
  <c r="VE110" i="12"/>
  <c r="VD110" i="12"/>
  <c r="VC110" i="12"/>
  <c r="VB110" i="12"/>
  <c r="VA110" i="12"/>
  <c r="UZ110" i="12"/>
  <c r="UY110" i="12"/>
  <c r="UX110" i="12"/>
  <c r="UW110" i="12"/>
  <c r="UV110" i="12"/>
  <c r="UU110" i="12"/>
  <c r="UT110" i="12"/>
  <c r="US110" i="12"/>
  <c r="UR110" i="12"/>
  <c r="UQ110" i="12"/>
  <c r="UM110" i="12"/>
  <c r="UL110" i="12"/>
  <c r="UK110" i="12"/>
  <c r="UJ110" i="12"/>
  <c r="UI110" i="12"/>
  <c r="UH110" i="12"/>
  <c r="UF110" i="12"/>
  <c r="UE110" i="12"/>
  <c r="UD110" i="12"/>
  <c r="UC110" i="12"/>
  <c r="UB110" i="12"/>
  <c r="TZ110" i="12"/>
  <c r="TY110" i="12"/>
  <c r="TX110" i="12"/>
  <c r="TW110" i="12"/>
  <c r="TV110" i="12"/>
  <c r="TU110" i="12"/>
  <c r="TT110" i="12"/>
  <c r="TS110" i="12"/>
  <c r="TR110" i="12"/>
  <c r="TP110" i="12"/>
  <c r="TO110" i="12"/>
  <c r="TN110" i="12"/>
  <c r="TM110" i="12"/>
  <c r="TL110" i="12"/>
  <c r="TJ110" i="12"/>
  <c r="TI110" i="12"/>
  <c r="TH110" i="12"/>
  <c r="TG110" i="12"/>
  <c r="TF110" i="12"/>
  <c r="TE110" i="12"/>
  <c r="TD110" i="12"/>
  <c r="TC110" i="12"/>
  <c r="TB110" i="12"/>
  <c r="SZ110" i="12"/>
  <c r="SY110" i="12"/>
  <c r="SX110" i="12"/>
  <c r="SW110" i="12"/>
  <c r="SV110" i="12"/>
  <c r="SU110" i="12"/>
  <c r="ST110" i="12"/>
  <c r="SR110" i="12"/>
  <c r="SQ110" i="12"/>
  <c r="SP110" i="12"/>
  <c r="SO110" i="12"/>
  <c r="SN110" i="12"/>
  <c r="SM110" i="12"/>
  <c r="SL110" i="12"/>
  <c r="SK110" i="12"/>
  <c r="SJ110" i="12"/>
  <c r="SH110" i="12"/>
  <c r="SG110" i="12"/>
  <c r="SF110" i="12"/>
  <c r="SE110" i="12"/>
  <c r="SD110" i="12"/>
  <c r="SC110" i="12"/>
  <c r="SB110" i="12"/>
  <c r="SA110" i="12"/>
  <c r="RZ110" i="12"/>
  <c r="RY110" i="12"/>
  <c r="RX110" i="12"/>
  <c r="RT110" i="12"/>
  <c r="RR110" i="12"/>
  <c r="RP110" i="12"/>
  <c r="RN110" i="12"/>
  <c r="RL110" i="12"/>
  <c r="RJ110" i="12"/>
  <c r="RH110" i="12"/>
  <c r="RG110" i="12"/>
  <c r="RF110" i="12"/>
  <c r="RE110" i="12"/>
  <c r="RD110" i="12"/>
  <c r="RC110" i="12"/>
  <c r="RB110" i="12"/>
  <c r="RA110" i="12"/>
  <c r="QZ110" i="12"/>
  <c r="QX110" i="12"/>
  <c r="QV110" i="12"/>
  <c r="QT110" i="12"/>
  <c r="QR110" i="12"/>
  <c r="QP110" i="12"/>
  <c r="QO110" i="12"/>
  <c r="QN110" i="12"/>
  <c r="QM110" i="12"/>
  <c r="QL110" i="12"/>
  <c r="QJ110" i="12"/>
  <c r="QI110" i="12"/>
  <c r="QH110" i="12"/>
  <c r="QG110" i="12"/>
  <c r="QF110" i="12"/>
  <c r="QE110" i="12"/>
  <c r="QD110" i="12"/>
  <c r="QC110" i="12"/>
  <c r="QB110" i="12"/>
  <c r="QA110" i="12"/>
  <c r="PZ110" i="12"/>
  <c r="PY110" i="12"/>
  <c r="PX110" i="12"/>
  <c r="PW110" i="12"/>
  <c r="PV110" i="12"/>
  <c r="PU110" i="12"/>
  <c r="PT110" i="12"/>
  <c r="PS110" i="12"/>
  <c r="PQ110" i="12"/>
  <c r="PP110" i="12"/>
  <c r="PN110" i="12"/>
  <c r="PM110" i="12"/>
  <c r="PK110" i="12"/>
  <c r="PI110" i="12"/>
  <c r="PG110" i="12"/>
  <c r="PE110" i="12"/>
  <c r="PD110" i="12"/>
  <c r="PC110" i="12"/>
  <c r="PB110" i="12"/>
  <c r="PA110" i="12"/>
  <c r="OZ110" i="12"/>
  <c r="OX110" i="12"/>
  <c r="OV110" i="12"/>
  <c r="OU110" i="12"/>
  <c r="OT110" i="12"/>
  <c r="OS110" i="12"/>
  <c r="OR110" i="12"/>
  <c r="OQ110" i="12"/>
  <c r="OP110" i="12"/>
  <c r="OO110" i="12"/>
  <c r="ON110" i="12"/>
  <c r="OM110" i="12"/>
  <c r="OL110" i="12"/>
  <c r="OK110" i="12"/>
  <c r="OI110" i="12"/>
  <c r="NP110" i="12"/>
  <c r="NO110" i="12"/>
  <c r="NN110" i="12"/>
  <c r="NM110" i="12"/>
  <c r="NL110" i="12"/>
  <c r="NK110" i="12"/>
  <c r="NJ110" i="12"/>
  <c r="NI110" i="12"/>
  <c r="NH110" i="12"/>
  <c r="NG110" i="12"/>
  <c r="NF110" i="12"/>
  <c r="NE110" i="12"/>
  <c r="ND110" i="12"/>
  <c r="NB110" i="12"/>
  <c r="NA110" i="12"/>
  <c r="MZ110" i="12"/>
  <c r="MY110" i="12"/>
  <c r="MX110" i="12"/>
  <c r="MW110" i="12"/>
  <c r="MV110" i="12"/>
  <c r="MU110" i="12"/>
  <c r="MT110" i="12"/>
  <c r="MS110" i="12"/>
  <c r="MR110" i="12"/>
  <c r="MQ110" i="12"/>
  <c r="MP110" i="12"/>
  <c r="MO110" i="12"/>
  <c r="MN110" i="12"/>
  <c r="MM110" i="12"/>
  <c r="ML110" i="12"/>
  <c r="MK110" i="12"/>
  <c r="MJ110" i="12"/>
  <c r="MI110" i="12"/>
  <c r="MH110" i="12"/>
  <c r="MG110" i="12"/>
  <c r="MF110" i="12"/>
  <c r="ME110" i="12"/>
  <c r="MD110" i="12"/>
  <c r="MC110" i="12"/>
  <c r="MB110" i="12"/>
  <c r="MA110" i="12"/>
  <c r="LZ110" i="12"/>
  <c r="LY110" i="12"/>
  <c r="LX110" i="12"/>
  <c r="LW110" i="12"/>
  <c r="LV110" i="12"/>
  <c r="LU110" i="12"/>
  <c r="LT110" i="12"/>
  <c r="LS110" i="12"/>
  <c r="LR110" i="12"/>
  <c r="LQ110" i="12"/>
  <c r="LP110" i="12"/>
  <c r="LO110" i="12"/>
  <c r="LN110" i="12"/>
  <c r="LM110" i="12"/>
  <c r="LL110" i="12"/>
  <c r="LK110" i="12"/>
  <c r="LJ110" i="12"/>
  <c r="LI110" i="12"/>
  <c r="LH110" i="12"/>
  <c r="LG110" i="12"/>
  <c r="LF110" i="12"/>
  <c r="LE110" i="12"/>
  <c r="LD110" i="12"/>
  <c r="LC110" i="12"/>
  <c r="LB110" i="12"/>
  <c r="LA110" i="12"/>
  <c r="KX110" i="12"/>
  <c r="KW110" i="12"/>
  <c r="KT110" i="12"/>
  <c r="KS110" i="12"/>
  <c r="KR110" i="12"/>
  <c r="KQ110" i="12"/>
  <c r="KP110" i="12"/>
  <c r="KN110" i="12"/>
  <c r="KL110" i="12"/>
  <c r="KJ110" i="12"/>
  <c r="KH110" i="12"/>
  <c r="KF110" i="12"/>
  <c r="KD110" i="12"/>
  <c r="KB110" i="12"/>
  <c r="JZ110" i="12"/>
  <c r="JY110" i="12"/>
  <c r="JX110" i="12"/>
  <c r="JW110" i="12"/>
  <c r="JV110" i="12"/>
  <c r="JU110" i="12"/>
  <c r="JT110" i="12"/>
  <c r="JS110" i="12"/>
  <c r="JR110" i="12"/>
  <c r="JQ110" i="12"/>
  <c r="JP110" i="12"/>
  <c r="JO110" i="12"/>
  <c r="JN110" i="12"/>
  <c r="JM110" i="12"/>
  <c r="JL110" i="12"/>
  <c r="JK110" i="12"/>
  <c r="JJ110" i="12"/>
  <c r="JI110" i="12"/>
  <c r="JH110" i="12"/>
  <c r="JG110" i="12"/>
  <c r="JF110" i="12"/>
  <c r="JE110" i="12"/>
  <c r="JD110" i="12"/>
  <c r="JC110" i="12"/>
  <c r="JB110" i="12"/>
  <c r="JA110" i="12"/>
  <c r="IZ110" i="12"/>
  <c r="IY110" i="12"/>
  <c r="IX110" i="12"/>
  <c r="IW110" i="12"/>
  <c r="IV110" i="12"/>
  <c r="IU110" i="12"/>
  <c r="IT110" i="12"/>
  <c r="IS110" i="12"/>
  <c r="IR110" i="12"/>
  <c r="IQ110" i="12"/>
  <c r="IP110" i="12"/>
  <c r="IO110" i="12"/>
  <c r="IN110" i="12"/>
  <c r="IM110" i="12"/>
  <c r="IL110" i="12"/>
  <c r="IK110" i="12"/>
  <c r="IJ110" i="12"/>
  <c r="II110" i="12"/>
  <c r="IH110" i="12"/>
  <c r="IG110" i="12"/>
  <c r="IF110" i="12"/>
  <c r="IE110" i="12"/>
  <c r="ID110" i="12"/>
  <c r="IC110" i="12"/>
  <c r="IB110" i="12"/>
  <c r="IA110" i="12"/>
  <c r="HZ110" i="12"/>
  <c r="HY110" i="12"/>
  <c r="HX110" i="12"/>
  <c r="HW110" i="12"/>
  <c r="HV110" i="12"/>
  <c r="HU110" i="12"/>
  <c r="HT110" i="12"/>
  <c r="HS110" i="12"/>
  <c r="HR110" i="12"/>
  <c r="HQ110" i="12"/>
  <c r="HP110" i="12"/>
  <c r="HO110" i="12"/>
  <c r="HN110" i="12"/>
  <c r="HM110" i="12"/>
  <c r="HL110" i="12"/>
  <c r="HK110" i="12"/>
  <c r="HJ110" i="12"/>
  <c r="HI110" i="12"/>
  <c r="HH110" i="12"/>
  <c r="HG110" i="12"/>
  <c r="HF110" i="12"/>
  <c r="HE110" i="12"/>
  <c r="HD110" i="12"/>
  <c r="HC110" i="12"/>
  <c r="HB110" i="12"/>
  <c r="HA110" i="12"/>
  <c r="GZ110" i="12"/>
  <c r="GY110" i="12"/>
  <c r="GX110" i="12"/>
  <c r="GW110" i="12"/>
  <c r="GV110" i="12"/>
  <c r="GU110" i="12"/>
  <c r="GT110" i="12"/>
  <c r="GS110" i="12"/>
  <c r="GR110" i="12"/>
  <c r="GQ110" i="12"/>
  <c r="GP110" i="12"/>
  <c r="GO110" i="12"/>
  <c r="GN110" i="12"/>
  <c r="GM110" i="12"/>
  <c r="GL110" i="12"/>
  <c r="GK110" i="12"/>
  <c r="GJ110" i="12"/>
  <c r="GI110" i="12"/>
  <c r="GH110" i="12"/>
  <c r="GG110" i="12"/>
  <c r="GF110" i="12"/>
  <c r="GE110" i="12"/>
  <c r="GD110" i="12"/>
  <c r="GC110" i="12"/>
  <c r="GB110" i="12"/>
  <c r="GA110" i="12"/>
  <c r="FZ110" i="12"/>
  <c r="FY110" i="12"/>
  <c r="FX110" i="12"/>
  <c r="FW110" i="12"/>
  <c r="FV110" i="12"/>
  <c r="FU110" i="12"/>
  <c r="FT110" i="12"/>
  <c r="FS110" i="12"/>
  <c r="FR110" i="12"/>
  <c r="FQ110" i="12"/>
  <c r="FP110" i="12"/>
  <c r="FO110" i="12"/>
  <c r="FN110" i="12"/>
  <c r="FM110" i="12"/>
  <c r="FL110" i="12"/>
  <c r="FK110" i="12"/>
  <c r="FJ110" i="12"/>
  <c r="FI110" i="12"/>
  <c r="FH110" i="12"/>
  <c r="FG110" i="12"/>
  <c r="FF110" i="12"/>
  <c r="FE110" i="12"/>
  <c r="FD110" i="12"/>
  <c r="FC110" i="12"/>
  <c r="FB110" i="12"/>
  <c r="FA110" i="12"/>
  <c r="EZ110" i="12"/>
  <c r="EY110" i="12"/>
  <c r="EX110" i="12"/>
  <c r="EW110" i="12"/>
  <c r="EV110" i="12"/>
  <c r="EU110" i="12"/>
  <c r="ET110" i="12"/>
  <c r="ES110" i="12"/>
  <c r="ER110" i="12"/>
  <c r="EQ110" i="12"/>
  <c r="EP110" i="12"/>
  <c r="EO110" i="12"/>
  <c r="EN110" i="12"/>
  <c r="EM110" i="12"/>
  <c r="EL110" i="12"/>
  <c r="EK110" i="12"/>
  <c r="EJ110" i="12"/>
  <c r="EI110" i="12"/>
  <c r="EH110" i="12"/>
  <c r="EG110" i="12"/>
  <c r="EF110" i="12"/>
  <c r="EE110" i="12"/>
  <c r="ED110" i="12"/>
  <c r="EC110" i="12"/>
  <c r="EB110" i="12"/>
  <c r="EA110" i="12"/>
  <c r="DZ110" i="12"/>
  <c r="DY110" i="12"/>
  <c r="DX110" i="12"/>
  <c r="DW110" i="12"/>
  <c r="DV110" i="12"/>
  <c r="DU110" i="12"/>
  <c r="DT110" i="12"/>
  <c r="DS110" i="12"/>
  <c r="DQ110" i="12"/>
  <c r="DP110" i="12"/>
  <c r="DN110" i="12"/>
  <c r="DL110" i="12"/>
  <c r="DJ110" i="12"/>
  <c r="DH110" i="12"/>
  <c r="DF110" i="12"/>
  <c r="DD110" i="12"/>
  <c r="DC110" i="12"/>
  <c r="DA110" i="12"/>
  <c r="CY110" i="12"/>
  <c r="CX110" i="12"/>
  <c r="CV110" i="12"/>
  <c r="CU110" i="12"/>
  <c r="CS110" i="12"/>
  <c r="CR110" i="12"/>
  <c r="CP110" i="12"/>
  <c r="CO110" i="12"/>
  <c r="CN110" i="12"/>
  <c r="CM110" i="12"/>
  <c r="CL110" i="12"/>
  <c r="CJ110" i="12"/>
  <c r="CI110" i="12"/>
  <c r="CH110" i="12"/>
  <c r="CG110" i="12"/>
  <c r="CF110" i="12"/>
  <c r="CE110" i="12"/>
  <c r="CC110" i="12"/>
  <c r="CB110" i="12"/>
  <c r="CA110" i="12"/>
  <c r="BZ110" i="12"/>
  <c r="BY110" i="12"/>
  <c r="BX110" i="12"/>
  <c r="BW110" i="12"/>
  <c r="BV110" i="12"/>
  <c r="BU110" i="12"/>
  <c r="BT110" i="12"/>
  <c r="BS110" i="12"/>
  <c r="BR110" i="12"/>
  <c r="BQ110" i="12"/>
  <c r="BP110" i="12"/>
  <c r="BO110" i="12"/>
  <c r="BN110" i="12"/>
  <c r="BM110" i="12"/>
  <c r="BL110" i="12"/>
  <c r="BK110" i="12"/>
  <c r="BJ110" i="12"/>
  <c r="BI110" i="12"/>
  <c r="BH110" i="12"/>
  <c r="BG110" i="12"/>
  <c r="BF110" i="12"/>
  <c r="BE110" i="12"/>
  <c r="BD110" i="12"/>
  <c r="BC110" i="12"/>
  <c r="BB110" i="12"/>
  <c r="BA110" i="12"/>
  <c r="AZ110" i="12"/>
  <c r="AY110" i="12"/>
  <c r="AX110" i="12"/>
  <c r="AW110" i="12"/>
  <c r="AV110" i="12"/>
  <c r="AU110" i="12"/>
  <c r="AT110" i="12"/>
  <c r="AS110" i="12"/>
  <c r="AQ110" i="12"/>
  <c r="AP110" i="12"/>
  <c r="AO110" i="12"/>
  <c r="AM110" i="12"/>
  <c r="AL110" i="12"/>
  <c r="AK110" i="12"/>
  <c r="AJ110" i="12"/>
  <c r="AI110" i="12"/>
  <c r="AH110" i="12"/>
  <c r="AG110" i="12"/>
  <c r="AE110" i="12"/>
  <c r="AD110" i="12"/>
  <c r="AB110" i="12"/>
  <c r="AA110" i="12"/>
  <c r="Y110" i="12"/>
  <c r="X110" i="12"/>
  <c r="W110" i="12"/>
  <c r="V110" i="12"/>
  <c r="S110" i="12"/>
  <c r="R110" i="12"/>
  <c r="P110" i="12"/>
  <c r="O110" i="12"/>
  <c r="L110" i="12"/>
  <c r="K110" i="12"/>
  <c r="I110" i="12"/>
  <c r="H110" i="12"/>
  <c r="GI105" i="12"/>
  <c r="GJ105" i="12"/>
  <c r="GK105" i="12"/>
  <c r="GL105" i="12"/>
  <c r="GM105" i="12"/>
  <c r="GN105" i="12"/>
  <c r="GO105" i="12"/>
  <c r="GP105" i="12"/>
  <c r="GQ105" i="12"/>
  <c r="GR105" i="12"/>
  <c r="GS105" i="12"/>
  <c r="GT105" i="12"/>
  <c r="GU105" i="12"/>
  <c r="GV105" i="12"/>
  <c r="GW105" i="12"/>
  <c r="GX105" i="12"/>
  <c r="GY105" i="12"/>
  <c r="GZ105" i="12"/>
  <c r="HA105" i="12"/>
  <c r="HB105" i="12"/>
  <c r="HC105" i="12"/>
  <c r="HD105" i="12"/>
  <c r="HE105" i="12"/>
  <c r="HF105" i="12"/>
  <c r="HG105" i="12"/>
  <c r="HH105" i="12"/>
  <c r="HI105" i="12"/>
  <c r="HJ105" i="12"/>
  <c r="HK105" i="12"/>
  <c r="HL105" i="12"/>
  <c r="HM105" i="12"/>
  <c r="HN105" i="12"/>
  <c r="HO105" i="12"/>
  <c r="HP105" i="12"/>
  <c r="HQ105" i="12"/>
  <c r="HR105" i="12"/>
  <c r="HS105" i="12"/>
  <c r="HT105" i="12"/>
  <c r="HU105" i="12"/>
  <c r="HV105" i="12"/>
  <c r="HW105" i="12"/>
  <c r="HX105" i="12"/>
  <c r="HY105" i="12"/>
  <c r="HZ105" i="12"/>
  <c r="IA105" i="12"/>
  <c r="IB105" i="12"/>
  <c r="IC105" i="12"/>
  <c r="ID105" i="12"/>
  <c r="IE105" i="12"/>
  <c r="IF105" i="12"/>
  <c r="IG105" i="12"/>
  <c r="IH105" i="12"/>
  <c r="II105" i="12"/>
  <c r="IJ105" i="12"/>
  <c r="IK105" i="12"/>
  <c r="IL105" i="12"/>
  <c r="IM105" i="12"/>
  <c r="IN105" i="12"/>
  <c r="IO105" i="12"/>
  <c r="IP105" i="12"/>
  <c r="IQ105" i="12"/>
  <c r="IR105" i="12"/>
  <c r="IS105" i="12"/>
  <c r="IT105" i="12"/>
  <c r="IU105" i="12"/>
  <c r="IV105" i="12"/>
  <c r="IW105" i="12"/>
  <c r="IX105" i="12"/>
  <c r="IY105" i="12"/>
  <c r="IZ105" i="12"/>
  <c r="JA105" i="12"/>
  <c r="JB105" i="12"/>
  <c r="JC105" i="12"/>
  <c r="JD105" i="12"/>
  <c r="JE105" i="12"/>
  <c r="JF105" i="12"/>
  <c r="JG105" i="12"/>
  <c r="JH105" i="12"/>
  <c r="JI105" i="12"/>
  <c r="JJ105" i="12"/>
  <c r="JK105" i="12"/>
  <c r="JL105" i="12"/>
  <c r="JM105" i="12"/>
  <c r="JN105" i="12"/>
  <c r="JO105" i="12"/>
  <c r="JP105" i="12"/>
  <c r="JQ105" i="12"/>
  <c r="JR105" i="12"/>
  <c r="JS105" i="12"/>
  <c r="JT105" i="12"/>
  <c r="JU105" i="12"/>
  <c r="JV105" i="12"/>
  <c r="JW105" i="12"/>
  <c r="JX105" i="12"/>
  <c r="JY105" i="12"/>
  <c r="JZ105" i="12"/>
  <c r="KB105" i="12"/>
  <c r="KD105" i="12"/>
  <c r="KF105" i="12"/>
  <c r="KH105" i="12"/>
  <c r="KJ105" i="12"/>
  <c r="KL105" i="12"/>
  <c r="KN105" i="12"/>
  <c r="KP105" i="12"/>
  <c r="KQ105" i="12"/>
  <c r="KR105" i="12"/>
  <c r="KS105" i="12"/>
  <c r="KT105" i="12"/>
  <c r="KW105" i="12"/>
  <c r="KX105" i="12"/>
  <c r="LA105" i="12"/>
  <c r="LB105" i="12"/>
  <c r="LC105" i="12"/>
  <c r="LD105" i="12"/>
  <c r="LE105" i="12"/>
  <c r="LF105" i="12"/>
  <c r="LG105" i="12"/>
  <c r="LH105" i="12"/>
  <c r="LI105" i="12"/>
  <c r="LJ105" i="12"/>
  <c r="LK105" i="12"/>
  <c r="LL105" i="12"/>
  <c r="LM105" i="12"/>
  <c r="LN105" i="12"/>
  <c r="LO105" i="12"/>
  <c r="LP105" i="12"/>
  <c r="LQ105" i="12"/>
  <c r="LR105" i="12"/>
  <c r="LS105" i="12"/>
  <c r="LT105" i="12"/>
  <c r="LU105" i="12"/>
  <c r="LV105" i="12"/>
  <c r="LW105" i="12"/>
  <c r="LX105" i="12"/>
  <c r="LY105" i="12"/>
  <c r="LZ105" i="12"/>
  <c r="MA105" i="12"/>
  <c r="MB105" i="12"/>
  <c r="MC105" i="12"/>
  <c r="MD105" i="12"/>
  <c r="ME105" i="12"/>
  <c r="MF105" i="12"/>
  <c r="MG105" i="12"/>
  <c r="MH105" i="12"/>
  <c r="MI105" i="12"/>
  <c r="MJ105" i="12"/>
  <c r="MK105" i="12"/>
  <c r="ML105" i="12"/>
  <c r="MM105" i="12"/>
  <c r="MN105" i="12"/>
  <c r="MO105" i="12"/>
  <c r="MP105" i="12"/>
  <c r="MQ105" i="12"/>
  <c r="MR105" i="12"/>
  <c r="MS105" i="12"/>
  <c r="MT105" i="12"/>
  <c r="MU105" i="12"/>
  <c r="MV105" i="12"/>
  <c r="MW105" i="12"/>
  <c r="MX105" i="12"/>
  <c r="MY105" i="12"/>
  <c r="MZ105" i="12"/>
  <c r="NA105" i="12"/>
  <c r="NB105" i="12"/>
  <c r="ND105" i="12"/>
  <c r="NE105" i="12"/>
  <c r="NF105" i="12"/>
  <c r="NG105" i="12"/>
  <c r="NH105" i="12"/>
  <c r="NI105" i="12"/>
  <c r="NJ105" i="12"/>
  <c r="NK105" i="12"/>
  <c r="NL105" i="12"/>
  <c r="NM105" i="12"/>
  <c r="NN105" i="12"/>
  <c r="NO105" i="12"/>
  <c r="NP105" i="12"/>
  <c r="OI105" i="12"/>
  <c r="OK105" i="12"/>
  <c r="OL105" i="12"/>
  <c r="OM105" i="12"/>
  <c r="ON105" i="12"/>
  <c r="OO105" i="12"/>
  <c r="OP105" i="12"/>
  <c r="OQ105" i="12"/>
  <c r="OR105" i="12"/>
  <c r="OS105" i="12"/>
  <c r="OT105" i="12"/>
  <c r="OU105" i="12"/>
  <c r="OV105" i="12"/>
  <c r="OX105" i="12"/>
  <c r="OZ105" i="12"/>
  <c r="PA105" i="12"/>
  <c r="PB105" i="12"/>
  <c r="PC105" i="12"/>
  <c r="PD105" i="12"/>
  <c r="PE105" i="12"/>
  <c r="PG105" i="12"/>
  <c r="PI105" i="12"/>
  <c r="PK105" i="12"/>
  <c r="PM105" i="12"/>
  <c r="PN105" i="12"/>
  <c r="PP105" i="12"/>
  <c r="PQ105" i="12"/>
  <c r="PS105" i="12"/>
  <c r="PT105" i="12"/>
  <c r="PU105" i="12"/>
  <c r="PV105" i="12"/>
  <c r="PW105" i="12"/>
  <c r="PX105" i="12"/>
  <c r="PY105" i="12"/>
  <c r="PZ105" i="12"/>
  <c r="QA105" i="12"/>
  <c r="QB105" i="12"/>
  <c r="QC105" i="12"/>
  <c r="QD105" i="12"/>
  <c r="QE105" i="12"/>
  <c r="QF105" i="12"/>
  <c r="QG105" i="12"/>
  <c r="QH105" i="12"/>
  <c r="QI105" i="12"/>
  <c r="QJ105" i="12"/>
  <c r="QL105" i="12"/>
  <c r="QM105" i="12"/>
  <c r="QN105" i="12"/>
  <c r="QO105" i="12"/>
  <c r="QP105" i="12"/>
  <c r="QR105" i="12"/>
  <c r="QT105" i="12"/>
  <c r="QV105" i="12"/>
  <c r="QX105" i="12"/>
  <c r="QZ105" i="12"/>
  <c r="RA105" i="12"/>
  <c r="RB105" i="12"/>
  <c r="RC105" i="12"/>
  <c r="RD105" i="12"/>
  <c r="RE105" i="12"/>
  <c r="RF105" i="12"/>
  <c r="RG105" i="12"/>
  <c r="RH105" i="12"/>
  <c r="RJ105" i="12"/>
  <c r="RL105" i="12"/>
  <c r="RN105" i="12"/>
  <c r="RP105" i="12"/>
  <c r="RR105" i="12"/>
  <c r="RT105" i="12"/>
  <c r="RX105" i="12"/>
  <c r="RY105" i="12"/>
  <c r="RZ105" i="12"/>
  <c r="SA105" i="12"/>
  <c r="SB105" i="12"/>
  <c r="SC105" i="12"/>
  <c r="SD105" i="12"/>
  <c r="SE105" i="12"/>
  <c r="SF105" i="12"/>
  <c r="SG105" i="12"/>
  <c r="SH105" i="12"/>
  <c r="SJ105" i="12"/>
  <c r="SK105" i="12"/>
  <c r="SL105" i="12"/>
  <c r="SM105" i="12"/>
  <c r="SN105" i="12"/>
  <c r="SO105" i="12"/>
  <c r="SP105" i="12"/>
  <c r="SQ105" i="12"/>
  <c r="SR105" i="12"/>
  <c r="ST105" i="12"/>
  <c r="SU105" i="12"/>
  <c r="SV105" i="12"/>
  <c r="SW105" i="12"/>
  <c r="SX105" i="12"/>
  <c r="SY105" i="12"/>
  <c r="SZ105" i="12"/>
  <c r="TB105" i="12"/>
  <c r="TC105" i="12"/>
  <c r="TD105" i="12"/>
  <c r="TE105" i="12"/>
  <c r="TF105" i="12"/>
  <c r="TG105" i="12"/>
  <c r="TH105" i="12"/>
  <c r="TI105" i="12"/>
  <c r="TJ105" i="12"/>
  <c r="TL105" i="12"/>
  <c r="TM105" i="12"/>
  <c r="TN105" i="12"/>
  <c r="TO105" i="12"/>
  <c r="TP105" i="12"/>
  <c r="TR105" i="12"/>
  <c r="TS105" i="12"/>
  <c r="TT105" i="12"/>
  <c r="TU105" i="12"/>
  <c r="TV105" i="12"/>
  <c r="TW105" i="12"/>
  <c r="TX105" i="12"/>
  <c r="TY105" i="12"/>
  <c r="TZ105" i="12"/>
  <c r="UB105" i="12"/>
  <c r="UC105" i="12"/>
  <c r="UD105" i="12"/>
  <c r="UE105" i="12"/>
  <c r="UF105" i="12"/>
  <c r="UH105" i="12"/>
  <c r="UI105" i="12"/>
  <c r="UJ105" i="12"/>
  <c r="UK105" i="12"/>
  <c r="UL105" i="12"/>
  <c r="UM105" i="12"/>
  <c r="UQ105" i="12"/>
  <c r="UR105" i="12"/>
  <c r="US105" i="12"/>
  <c r="UT105" i="12"/>
  <c r="UU105" i="12"/>
  <c r="UV105" i="12"/>
  <c r="UW105" i="12"/>
  <c r="UX105" i="12"/>
  <c r="UY105" i="12"/>
  <c r="UZ105" i="12"/>
  <c r="VA105" i="12"/>
  <c r="VB105" i="12"/>
  <c r="VC105" i="12"/>
  <c r="VD105" i="12"/>
  <c r="VE105" i="12"/>
  <c r="VF105" i="12"/>
  <c r="VG105" i="12"/>
  <c r="VH105" i="12"/>
  <c r="VI105" i="12"/>
  <c r="VJ105" i="12"/>
  <c r="VK105" i="12"/>
  <c r="VL105" i="12"/>
  <c r="VM105" i="12"/>
  <c r="VN105" i="12"/>
  <c r="VO105" i="12"/>
  <c r="VP105" i="12"/>
  <c r="VQ105" i="12"/>
  <c r="VR105" i="12"/>
  <c r="VS105" i="12"/>
  <c r="VT105" i="12"/>
  <c r="VU105" i="12"/>
  <c r="VV105" i="12"/>
  <c r="VW105" i="12"/>
  <c r="VX105" i="12"/>
  <c r="VY105" i="12"/>
  <c r="VZ105" i="12"/>
  <c r="WA105" i="12"/>
  <c r="WB105" i="12"/>
  <c r="WC105" i="12"/>
  <c r="WD105" i="12"/>
  <c r="WE105" i="12"/>
  <c r="WF105" i="12"/>
  <c r="WG105" i="12"/>
  <c r="WH105" i="12"/>
  <c r="WI105" i="12"/>
  <c r="WJ105" i="12"/>
  <c r="WK105" i="12"/>
  <c r="WL105" i="12"/>
  <c r="WM105" i="12"/>
  <c r="WN105" i="12"/>
  <c r="WO105" i="12"/>
  <c r="WP105" i="12"/>
  <c r="WQ105" i="12"/>
  <c r="WR105" i="12"/>
  <c r="WS105" i="12"/>
  <c r="WT105" i="12"/>
  <c r="WU105" i="12"/>
  <c r="WV105" i="12"/>
  <c r="WW105" i="12"/>
  <c r="WX105" i="12"/>
  <c r="WY105" i="12"/>
  <c r="WZ105" i="12"/>
  <c r="XA105" i="12"/>
  <c r="XB105" i="12"/>
  <c r="XC105" i="12"/>
  <c r="XD105" i="12"/>
  <c r="XE105" i="12"/>
  <c r="XF105" i="12"/>
  <c r="XG105" i="12"/>
  <c r="XH105" i="12"/>
  <c r="XI105" i="12"/>
  <c r="XJ105" i="12"/>
  <c r="XK105" i="12"/>
  <c r="XL105" i="12"/>
  <c r="XM105" i="12"/>
  <c r="XN105" i="12"/>
  <c r="XO105" i="12"/>
  <c r="XP105" i="12"/>
  <c r="XQ105" i="12"/>
  <c r="XR105" i="12"/>
  <c r="XS105" i="12"/>
  <c r="XT105" i="12"/>
  <c r="XU105" i="12"/>
  <c r="XV105" i="12"/>
  <c r="XW105" i="12"/>
  <c r="XX105" i="12"/>
  <c r="XY105" i="12"/>
  <c r="YA105" i="12"/>
  <c r="YB105" i="12"/>
  <c r="YD105" i="12"/>
  <c r="YE105" i="12"/>
  <c r="YG105" i="12"/>
  <c r="YH105" i="12"/>
  <c r="YJ105" i="12"/>
  <c r="YK105" i="12"/>
  <c r="YM105" i="12"/>
  <c r="YN105" i="12"/>
  <c r="YP105" i="12"/>
  <c r="YQ105" i="12"/>
  <c r="YR105" i="12"/>
  <c r="YS105" i="12"/>
  <c r="YT105" i="12"/>
  <c r="YU105" i="12"/>
  <c r="YV105" i="12"/>
  <c r="YW105" i="12"/>
  <c r="YX105" i="12"/>
  <c r="YY105" i="12"/>
  <c r="YZ105" i="12"/>
  <c r="ZA105" i="12"/>
  <c r="ZB105" i="12"/>
  <c r="ZC105" i="12"/>
  <c r="ZD105" i="12"/>
  <c r="ZE105" i="12"/>
  <c r="ZF105" i="12"/>
  <c r="ZG105" i="12"/>
  <c r="ZH105" i="12"/>
  <c r="ZI105" i="12"/>
  <c r="ZJ105" i="12"/>
  <c r="ZK105" i="12"/>
  <c r="ZL105" i="12"/>
  <c r="ZM105" i="12"/>
  <c r="ZN105" i="12"/>
  <c r="ZO105" i="12"/>
  <c r="ZP105" i="12"/>
  <c r="ZQ105" i="12"/>
  <c r="ZR105" i="12"/>
  <c r="ZS105" i="12"/>
  <c r="ZT105" i="12"/>
  <c r="ZU105" i="12"/>
  <c r="ZV105" i="12"/>
  <c r="ZW105" i="12"/>
  <c r="ZX105" i="12"/>
  <c r="ZY105" i="12"/>
  <c r="AAB105" i="12"/>
  <c r="AAC105" i="12"/>
  <c r="AAD105" i="12"/>
  <c r="AAE105" i="12"/>
  <c r="AAF105" i="12"/>
  <c r="AAG105" i="12"/>
  <c r="AAH105" i="12"/>
  <c r="AAI105" i="12"/>
  <c r="AAJ105" i="12"/>
  <c r="AAK105" i="12"/>
  <c r="AAL105" i="12"/>
  <c r="AAM105" i="12"/>
  <c r="AAN105" i="12"/>
  <c r="AAP105" i="12"/>
  <c r="AAR105" i="12"/>
  <c r="AAT105" i="12"/>
  <c r="AAV105" i="12"/>
  <c r="AAX105" i="12"/>
  <c r="AAZ105" i="12"/>
  <c r="ABA105" i="12"/>
  <c r="ABB105" i="12"/>
  <c r="ABC105" i="12"/>
  <c r="ABE105" i="12"/>
  <c r="ABG105" i="12"/>
  <c r="ABI105" i="12"/>
  <c r="ABJ105" i="12"/>
  <c r="ABL105" i="12"/>
  <c r="ABM105" i="12"/>
  <c r="ABN105" i="12"/>
  <c r="ABO105" i="12"/>
  <c r="ABR105" i="12"/>
  <c r="ABS105" i="12"/>
  <c r="ABT105" i="12"/>
  <c r="ABU105" i="12"/>
  <c r="ABV105" i="12"/>
  <c r="ABW105" i="12"/>
  <c r="ABX105" i="12"/>
  <c r="ABY105" i="12"/>
  <c r="ACB105" i="12"/>
  <c r="ACC105" i="12"/>
  <c r="ACD105" i="12"/>
  <c r="ACE105" i="12"/>
  <c r="ACF105" i="12"/>
  <c r="ACG105" i="12"/>
  <c r="ACH105" i="12"/>
  <c r="ACI105" i="12"/>
  <c r="ACL105" i="12"/>
  <c r="ACM105" i="12"/>
  <c r="ACN105" i="12"/>
  <c r="ACO105" i="12"/>
  <c r="ACP105" i="12"/>
  <c r="ACQ105" i="12"/>
  <c r="ACR105" i="12"/>
  <c r="ACS105" i="12"/>
  <c r="ACT105" i="12"/>
  <c r="ACU105" i="12"/>
  <c r="ACV105" i="12"/>
  <c r="ACW105" i="12"/>
  <c r="ACX105" i="12"/>
  <c r="ACY105" i="12"/>
  <c r="ACZ105" i="12"/>
  <c r="ADA105" i="12"/>
  <c r="ADD105" i="12"/>
  <c r="ADE105" i="12"/>
  <c r="ADF105" i="12"/>
  <c r="ADG105" i="12"/>
  <c r="ADH105" i="12"/>
  <c r="ADI105" i="12"/>
  <c r="ADJ105" i="12"/>
  <c r="ADK105" i="12"/>
  <c r="ADN105" i="12"/>
  <c r="ADO105" i="12"/>
  <c r="ADP105" i="12"/>
  <c r="ADQ105" i="12"/>
  <c r="ADR105" i="12"/>
  <c r="ADS105" i="12"/>
  <c r="ADT105" i="12"/>
  <c r="ADU105" i="12"/>
  <c r="ADV105" i="12"/>
  <c r="ADW105" i="12"/>
  <c r="ADX105" i="12"/>
  <c r="ADY105" i="12"/>
  <c r="ADZ105" i="12"/>
  <c r="AEA105" i="12"/>
  <c r="AEB105" i="12"/>
  <c r="AEC105" i="12"/>
  <c r="AED105" i="12"/>
  <c r="AEE105" i="12"/>
  <c r="AEF105" i="12"/>
  <c r="AEG105" i="12"/>
  <c r="AEH105" i="12"/>
  <c r="AFC105" i="12"/>
  <c r="AFD105" i="12"/>
  <c r="AFF105" i="12"/>
  <c r="AFG105" i="12"/>
  <c r="AFI105" i="12"/>
  <c r="AFJ105" i="12"/>
  <c r="AFK105" i="12"/>
  <c r="AFM105" i="12"/>
  <c r="AFN105" i="12"/>
  <c r="AFO105" i="12"/>
  <c r="AFQ105" i="12"/>
  <c r="AFW105" i="12"/>
  <c r="AFX105" i="12"/>
  <c r="AFY105" i="12"/>
  <c r="AGT105" i="12"/>
  <c r="AGU105" i="12"/>
  <c r="AGV105" i="12"/>
  <c r="AGW105" i="12"/>
  <c r="AGX105" i="12"/>
  <c r="AGY105" i="12"/>
  <c r="AGZ105" i="12"/>
  <c r="AHA105" i="12"/>
  <c r="AHB105" i="12"/>
  <c r="AHC105" i="12"/>
  <c r="AHD105" i="12"/>
  <c r="AHE105" i="12"/>
  <c r="AHF105" i="12"/>
  <c r="AHG105" i="12"/>
  <c r="AHH105" i="12"/>
  <c r="AHI105" i="12"/>
  <c r="AHJ105" i="12"/>
  <c r="AHK105" i="12"/>
  <c r="AHL105" i="12"/>
  <c r="AHM105" i="12"/>
  <c r="AHN105" i="12"/>
  <c r="AHO105" i="12"/>
  <c r="AHP105" i="12"/>
  <c r="AHQ105" i="12"/>
  <c r="AHR105" i="12"/>
  <c r="AHS105" i="12"/>
  <c r="AHT105" i="12"/>
  <c r="AHU105" i="12"/>
  <c r="AHV105" i="12"/>
  <c r="AHW105" i="12"/>
  <c r="AHX105" i="12"/>
  <c r="AHY105" i="12"/>
  <c r="AHZ105" i="12"/>
  <c r="AIA105" i="12"/>
  <c r="AIB105" i="12"/>
  <c r="AIC105" i="12"/>
  <c r="AID105" i="12"/>
  <c r="AIE105" i="12"/>
  <c r="AIF105" i="12"/>
  <c r="AIG105" i="12"/>
  <c r="AIH105" i="12"/>
  <c r="AIJ105" i="12"/>
  <c r="AIK105" i="12"/>
  <c r="AIL105" i="12"/>
  <c r="AIM105" i="12"/>
  <c r="AIN105" i="12"/>
  <c r="AIO105" i="12"/>
  <c r="AIP105" i="12"/>
  <c r="AIQ105" i="12"/>
  <c r="AIR105" i="12"/>
  <c r="AIS105" i="12"/>
  <c r="AIT105" i="12"/>
  <c r="AIU105" i="12"/>
  <c r="AIV105" i="12"/>
  <c r="AIW105" i="12"/>
  <c r="AIX105" i="12"/>
  <c r="AIY105" i="12"/>
  <c r="AIZ105" i="12"/>
  <c r="AJA105" i="12"/>
  <c r="AJC105" i="12"/>
  <c r="AJE105" i="12"/>
  <c r="AJF105" i="12"/>
  <c r="AJG105" i="12"/>
  <c r="AJH105" i="12"/>
  <c r="AJI105" i="12"/>
  <c r="AJK105" i="12"/>
  <c r="AJL105" i="12"/>
  <c r="AJN105" i="12"/>
  <c r="AJO105" i="12"/>
  <c r="AJQ105" i="12"/>
  <c r="AJR105" i="12"/>
  <c r="AJT105" i="12"/>
  <c r="AJU105" i="12"/>
  <c r="AJV105" i="12"/>
  <c r="AJW105" i="12"/>
  <c r="AJY105" i="12"/>
  <c r="AJZ105" i="12"/>
  <c r="AKB105" i="12"/>
  <c r="AKC105" i="12"/>
  <c r="AKE105" i="12"/>
  <c r="AKF105" i="12"/>
  <c r="AKG105" i="12"/>
  <c r="AKH105" i="12"/>
  <c r="AKI105" i="12"/>
  <c r="AKJ105" i="12"/>
  <c r="AKK105" i="12"/>
  <c r="AKL105" i="12"/>
  <c r="AKM105" i="12"/>
  <c r="AKN105" i="12"/>
  <c r="AKO105" i="12"/>
  <c r="AKP105" i="12"/>
  <c r="AKR105" i="12"/>
  <c r="AKT105" i="12"/>
  <c r="AKV105" i="12"/>
  <c r="AKX105" i="12"/>
  <c r="AKY105" i="12"/>
  <c r="AKZ105" i="12"/>
  <c r="ALB105" i="12"/>
  <c r="ALD105" i="12"/>
  <c r="ALF105" i="12"/>
  <c r="ALG105" i="12"/>
  <c r="GI106" i="12"/>
  <c r="GJ106" i="12"/>
  <c r="GK106" i="12"/>
  <c r="GL106" i="12"/>
  <c r="GM106" i="12"/>
  <c r="GN106" i="12"/>
  <c r="GO106" i="12"/>
  <c r="GP106" i="12"/>
  <c r="GQ106" i="12"/>
  <c r="GR106" i="12"/>
  <c r="GS106" i="12"/>
  <c r="GT106" i="12"/>
  <c r="GU106" i="12"/>
  <c r="GV106" i="12"/>
  <c r="GW106" i="12"/>
  <c r="GX106" i="12"/>
  <c r="GY106" i="12"/>
  <c r="GZ106" i="12"/>
  <c r="HA106" i="12"/>
  <c r="HB106" i="12"/>
  <c r="HC106" i="12"/>
  <c r="HD106" i="12"/>
  <c r="HE106" i="12"/>
  <c r="HF106" i="12"/>
  <c r="HG106" i="12"/>
  <c r="HH106" i="12"/>
  <c r="HI106" i="12"/>
  <c r="HJ106" i="12"/>
  <c r="HK106" i="12"/>
  <c r="HL106" i="12"/>
  <c r="HM106" i="12"/>
  <c r="HN106" i="12"/>
  <c r="HO106" i="12"/>
  <c r="HP106" i="12"/>
  <c r="HQ106" i="12"/>
  <c r="HR106" i="12"/>
  <c r="HS106" i="12"/>
  <c r="HT106" i="12"/>
  <c r="HU106" i="12"/>
  <c r="HV106" i="12"/>
  <c r="HW106" i="12"/>
  <c r="HX106" i="12"/>
  <c r="HY106" i="12"/>
  <c r="HZ106" i="12"/>
  <c r="IA106" i="12"/>
  <c r="IB106" i="12"/>
  <c r="IC106" i="12"/>
  <c r="ID106" i="12"/>
  <c r="IE106" i="12"/>
  <c r="IF106" i="12"/>
  <c r="IG106" i="12"/>
  <c r="IH106" i="12"/>
  <c r="II106" i="12"/>
  <c r="IJ106" i="12"/>
  <c r="IK106" i="12"/>
  <c r="IL106" i="12"/>
  <c r="IM106" i="12"/>
  <c r="IN106" i="12"/>
  <c r="IO106" i="12"/>
  <c r="IP106" i="12"/>
  <c r="IQ106" i="12"/>
  <c r="IR106" i="12"/>
  <c r="IS106" i="12"/>
  <c r="IT106" i="12"/>
  <c r="IU106" i="12"/>
  <c r="IV106" i="12"/>
  <c r="IW106" i="12"/>
  <c r="IX106" i="12"/>
  <c r="IY106" i="12"/>
  <c r="IZ106" i="12"/>
  <c r="JA106" i="12"/>
  <c r="JB106" i="12"/>
  <c r="JC106" i="12"/>
  <c r="JD106" i="12"/>
  <c r="JE106" i="12"/>
  <c r="JF106" i="12"/>
  <c r="JG106" i="12"/>
  <c r="JH106" i="12"/>
  <c r="JI106" i="12"/>
  <c r="JJ106" i="12"/>
  <c r="JK106" i="12"/>
  <c r="JL106" i="12"/>
  <c r="JM106" i="12"/>
  <c r="JN106" i="12"/>
  <c r="JO106" i="12"/>
  <c r="JP106" i="12"/>
  <c r="JQ106" i="12"/>
  <c r="JR106" i="12"/>
  <c r="JS106" i="12"/>
  <c r="JT106" i="12"/>
  <c r="JU106" i="12"/>
  <c r="JV106" i="12"/>
  <c r="JW106" i="12"/>
  <c r="JX106" i="12"/>
  <c r="JY106" i="12"/>
  <c r="JZ106" i="12"/>
  <c r="KB106" i="12"/>
  <c r="KD106" i="12"/>
  <c r="KF106" i="12"/>
  <c r="KH106" i="12"/>
  <c r="KJ106" i="12"/>
  <c r="KL106" i="12"/>
  <c r="KN106" i="12"/>
  <c r="KP106" i="12"/>
  <c r="KQ106" i="12"/>
  <c r="KR106" i="12"/>
  <c r="KS106" i="12"/>
  <c r="KT106" i="12"/>
  <c r="KW106" i="12"/>
  <c r="KX106" i="12"/>
  <c r="LA106" i="12"/>
  <c r="LB106" i="12"/>
  <c r="LC106" i="12"/>
  <c r="LD106" i="12"/>
  <c r="LE106" i="12"/>
  <c r="LF106" i="12"/>
  <c r="LG106" i="12"/>
  <c r="LH106" i="12"/>
  <c r="LI106" i="12"/>
  <c r="LJ106" i="12"/>
  <c r="LK106" i="12"/>
  <c r="LL106" i="12"/>
  <c r="LM106" i="12"/>
  <c r="LN106" i="12"/>
  <c r="LO106" i="12"/>
  <c r="LP106" i="12"/>
  <c r="LQ106" i="12"/>
  <c r="LR106" i="12"/>
  <c r="LS106" i="12"/>
  <c r="LT106" i="12"/>
  <c r="LU106" i="12"/>
  <c r="LV106" i="12"/>
  <c r="LW106" i="12"/>
  <c r="LX106" i="12"/>
  <c r="LY106" i="12"/>
  <c r="LZ106" i="12"/>
  <c r="MA106" i="12"/>
  <c r="MB106" i="12"/>
  <c r="MC106" i="12"/>
  <c r="MD106" i="12"/>
  <c r="ME106" i="12"/>
  <c r="MF106" i="12"/>
  <c r="MG106" i="12"/>
  <c r="MH106" i="12"/>
  <c r="MI106" i="12"/>
  <c r="MJ106" i="12"/>
  <c r="MK106" i="12"/>
  <c r="ML106" i="12"/>
  <c r="MM106" i="12"/>
  <c r="MN106" i="12"/>
  <c r="MO106" i="12"/>
  <c r="MP106" i="12"/>
  <c r="MQ106" i="12"/>
  <c r="MR106" i="12"/>
  <c r="MS106" i="12"/>
  <c r="MT106" i="12"/>
  <c r="MU106" i="12"/>
  <c r="MV106" i="12"/>
  <c r="MW106" i="12"/>
  <c r="MX106" i="12"/>
  <c r="MY106" i="12"/>
  <c r="MZ106" i="12"/>
  <c r="NA106" i="12"/>
  <c r="NB106" i="12"/>
  <c r="ND106" i="12"/>
  <c r="NE106" i="12"/>
  <c r="NF106" i="12"/>
  <c r="NG106" i="12"/>
  <c r="NH106" i="12"/>
  <c r="NI106" i="12"/>
  <c r="NJ106" i="12"/>
  <c r="NK106" i="12"/>
  <c r="NL106" i="12"/>
  <c r="NM106" i="12"/>
  <c r="NN106" i="12"/>
  <c r="NO106" i="12"/>
  <c r="NP106" i="12"/>
  <c r="OI106" i="12"/>
  <c r="OK106" i="12"/>
  <c r="OL106" i="12"/>
  <c r="OM106" i="12"/>
  <c r="ON106" i="12"/>
  <c r="OO106" i="12"/>
  <c r="OP106" i="12"/>
  <c r="OQ106" i="12"/>
  <c r="OR106" i="12"/>
  <c r="OS106" i="12"/>
  <c r="OT106" i="12"/>
  <c r="OU106" i="12"/>
  <c r="OV106" i="12"/>
  <c r="OX106" i="12"/>
  <c r="OZ106" i="12"/>
  <c r="PA106" i="12"/>
  <c r="PB106" i="12"/>
  <c r="PC106" i="12"/>
  <c r="PD106" i="12"/>
  <c r="PE106" i="12"/>
  <c r="PG106" i="12"/>
  <c r="PI106" i="12"/>
  <c r="PK106" i="12"/>
  <c r="PM106" i="12"/>
  <c r="PN106" i="12"/>
  <c r="PP106" i="12"/>
  <c r="PQ106" i="12"/>
  <c r="PS106" i="12"/>
  <c r="PT106" i="12"/>
  <c r="PU106" i="12"/>
  <c r="PV106" i="12"/>
  <c r="PW106" i="12"/>
  <c r="PX106" i="12"/>
  <c r="PY106" i="12"/>
  <c r="PZ106" i="12"/>
  <c r="QA106" i="12"/>
  <c r="QB106" i="12"/>
  <c r="QC106" i="12"/>
  <c r="QD106" i="12"/>
  <c r="QE106" i="12"/>
  <c r="QF106" i="12"/>
  <c r="QG106" i="12"/>
  <c r="QH106" i="12"/>
  <c r="QI106" i="12"/>
  <c r="QJ106" i="12"/>
  <c r="QL106" i="12"/>
  <c r="QM106" i="12"/>
  <c r="QN106" i="12"/>
  <c r="QO106" i="12"/>
  <c r="QP106" i="12"/>
  <c r="QR106" i="12"/>
  <c r="QT106" i="12"/>
  <c r="QV106" i="12"/>
  <c r="QX106" i="12"/>
  <c r="QZ106" i="12"/>
  <c r="RA106" i="12"/>
  <c r="RB106" i="12"/>
  <c r="RC106" i="12"/>
  <c r="RD106" i="12"/>
  <c r="RE106" i="12"/>
  <c r="RF106" i="12"/>
  <c r="RG106" i="12"/>
  <c r="RH106" i="12"/>
  <c r="RJ106" i="12"/>
  <c r="RL106" i="12"/>
  <c r="RN106" i="12"/>
  <c r="RP106" i="12"/>
  <c r="RR106" i="12"/>
  <c r="RT106" i="12"/>
  <c r="RX106" i="12"/>
  <c r="RY106" i="12"/>
  <c r="RZ106" i="12"/>
  <c r="SA106" i="12"/>
  <c r="SB106" i="12"/>
  <c r="SC106" i="12"/>
  <c r="SD106" i="12"/>
  <c r="SE106" i="12"/>
  <c r="SF106" i="12"/>
  <c r="SG106" i="12"/>
  <c r="SH106" i="12"/>
  <c r="SJ106" i="12"/>
  <c r="SK106" i="12"/>
  <c r="SL106" i="12"/>
  <c r="SM106" i="12"/>
  <c r="SN106" i="12"/>
  <c r="SO106" i="12"/>
  <c r="SP106" i="12"/>
  <c r="SQ106" i="12"/>
  <c r="SR106" i="12"/>
  <c r="ST106" i="12"/>
  <c r="SU106" i="12"/>
  <c r="SV106" i="12"/>
  <c r="SW106" i="12"/>
  <c r="SX106" i="12"/>
  <c r="SY106" i="12"/>
  <c r="SZ106" i="12"/>
  <c r="TB106" i="12"/>
  <c r="TC106" i="12"/>
  <c r="TD106" i="12"/>
  <c r="TE106" i="12"/>
  <c r="TF106" i="12"/>
  <c r="TG106" i="12"/>
  <c r="TH106" i="12"/>
  <c r="TI106" i="12"/>
  <c r="TJ106" i="12"/>
  <c r="TL106" i="12"/>
  <c r="TM106" i="12"/>
  <c r="TN106" i="12"/>
  <c r="TO106" i="12"/>
  <c r="TP106" i="12"/>
  <c r="TR106" i="12"/>
  <c r="TS106" i="12"/>
  <c r="TT106" i="12"/>
  <c r="TU106" i="12"/>
  <c r="TV106" i="12"/>
  <c r="TW106" i="12"/>
  <c r="TX106" i="12"/>
  <c r="TY106" i="12"/>
  <c r="TZ106" i="12"/>
  <c r="UB106" i="12"/>
  <c r="UC106" i="12"/>
  <c r="UD106" i="12"/>
  <c r="UE106" i="12"/>
  <c r="UF106" i="12"/>
  <c r="UH106" i="12"/>
  <c r="UI106" i="12"/>
  <c r="UJ106" i="12"/>
  <c r="UK106" i="12"/>
  <c r="UL106" i="12"/>
  <c r="UM106" i="12"/>
  <c r="UQ106" i="12"/>
  <c r="UR106" i="12"/>
  <c r="US106" i="12"/>
  <c r="UT106" i="12"/>
  <c r="UU106" i="12"/>
  <c r="UV106" i="12"/>
  <c r="UW106" i="12"/>
  <c r="UX106" i="12"/>
  <c r="UY106" i="12"/>
  <c r="UZ106" i="12"/>
  <c r="VA106" i="12"/>
  <c r="VB106" i="12"/>
  <c r="VC106" i="12"/>
  <c r="VD106" i="12"/>
  <c r="VE106" i="12"/>
  <c r="VF106" i="12"/>
  <c r="VG106" i="12"/>
  <c r="VH106" i="12"/>
  <c r="VI106" i="12"/>
  <c r="VJ106" i="12"/>
  <c r="VK106" i="12"/>
  <c r="VL106" i="12"/>
  <c r="VM106" i="12"/>
  <c r="VN106" i="12"/>
  <c r="VO106" i="12"/>
  <c r="VP106" i="12"/>
  <c r="VQ106" i="12"/>
  <c r="VR106" i="12"/>
  <c r="VS106" i="12"/>
  <c r="VT106" i="12"/>
  <c r="VU106" i="12"/>
  <c r="VV106" i="12"/>
  <c r="VW106" i="12"/>
  <c r="VX106" i="12"/>
  <c r="VY106" i="12"/>
  <c r="VZ106" i="12"/>
  <c r="WA106" i="12"/>
  <c r="WB106" i="12"/>
  <c r="WC106" i="12"/>
  <c r="WD106" i="12"/>
  <c r="WE106" i="12"/>
  <c r="WF106" i="12"/>
  <c r="WG106" i="12"/>
  <c r="WH106" i="12"/>
  <c r="WI106" i="12"/>
  <c r="WJ106" i="12"/>
  <c r="WK106" i="12"/>
  <c r="WL106" i="12"/>
  <c r="WM106" i="12"/>
  <c r="WN106" i="12"/>
  <c r="WO106" i="12"/>
  <c r="WP106" i="12"/>
  <c r="WQ106" i="12"/>
  <c r="WR106" i="12"/>
  <c r="WS106" i="12"/>
  <c r="WT106" i="12"/>
  <c r="WU106" i="12"/>
  <c r="WV106" i="12"/>
  <c r="WW106" i="12"/>
  <c r="WX106" i="12"/>
  <c r="WY106" i="12"/>
  <c r="WZ106" i="12"/>
  <c r="XA106" i="12"/>
  <c r="XB106" i="12"/>
  <c r="XC106" i="12"/>
  <c r="XD106" i="12"/>
  <c r="XE106" i="12"/>
  <c r="XF106" i="12"/>
  <c r="XG106" i="12"/>
  <c r="XH106" i="12"/>
  <c r="XI106" i="12"/>
  <c r="XJ106" i="12"/>
  <c r="XK106" i="12"/>
  <c r="XL106" i="12"/>
  <c r="XM106" i="12"/>
  <c r="XN106" i="12"/>
  <c r="XO106" i="12"/>
  <c r="XP106" i="12"/>
  <c r="XQ106" i="12"/>
  <c r="XR106" i="12"/>
  <c r="XS106" i="12"/>
  <c r="XT106" i="12"/>
  <c r="XU106" i="12"/>
  <c r="XV106" i="12"/>
  <c r="XW106" i="12"/>
  <c r="XX106" i="12"/>
  <c r="XY106" i="12"/>
  <c r="YA106" i="12"/>
  <c r="YB106" i="12"/>
  <c r="YD106" i="12"/>
  <c r="YE106" i="12"/>
  <c r="YG106" i="12"/>
  <c r="YH106" i="12"/>
  <c r="YJ106" i="12"/>
  <c r="YK106" i="12"/>
  <c r="YM106" i="12"/>
  <c r="YN106" i="12"/>
  <c r="YP106" i="12"/>
  <c r="YQ106" i="12"/>
  <c r="YR106" i="12"/>
  <c r="YS106" i="12"/>
  <c r="YT106" i="12"/>
  <c r="YU106" i="12"/>
  <c r="YV106" i="12"/>
  <c r="YW106" i="12"/>
  <c r="YX106" i="12"/>
  <c r="YY106" i="12"/>
  <c r="YZ106" i="12"/>
  <c r="ZA106" i="12"/>
  <c r="ZB106" i="12"/>
  <c r="ZC106" i="12"/>
  <c r="ZD106" i="12"/>
  <c r="ZE106" i="12"/>
  <c r="ZF106" i="12"/>
  <c r="ZG106" i="12"/>
  <c r="ZH106" i="12"/>
  <c r="ZI106" i="12"/>
  <c r="ZJ106" i="12"/>
  <c r="ZK106" i="12"/>
  <c r="ZL106" i="12"/>
  <c r="ZM106" i="12"/>
  <c r="ZN106" i="12"/>
  <c r="ZO106" i="12"/>
  <c r="ZP106" i="12"/>
  <c r="ZQ106" i="12"/>
  <c r="ZR106" i="12"/>
  <c r="ZS106" i="12"/>
  <c r="ZT106" i="12"/>
  <c r="ZU106" i="12"/>
  <c r="ZV106" i="12"/>
  <c r="ZW106" i="12"/>
  <c r="ZX106" i="12"/>
  <c r="ZY106" i="12"/>
  <c r="AAB106" i="12"/>
  <c r="AAC106" i="12"/>
  <c r="AAD106" i="12"/>
  <c r="AAE106" i="12"/>
  <c r="AAF106" i="12"/>
  <c r="AAG106" i="12"/>
  <c r="AAH106" i="12"/>
  <c r="AAI106" i="12"/>
  <c r="AAJ106" i="12"/>
  <c r="AAK106" i="12"/>
  <c r="AAL106" i="12"/>
  <c r="AAM106" i="12"/>
  <c r="AAN106" i="12"/>
  <c r="AAP106" i="12"/>
  <c r="AAR106" i="12"/>
  <c r="AAT106" i="12"/>
  <c r="AAV106" i="12"/>
  <c r="AAX106" i="12"/>
  <c r="AAZ106" i="12"/>
  <c r="ABA106" i="12"/>
  <c r="ABB106" i="12"/>
  <c r="ABC106" i="12"/>
  <c r="ABE106" i="12"/>
  <c r="ABG106" i="12"/>
  <c r="ABI106" i="12"/>
  <c r="ABJ106" i="12"/>
  <c r="ABL106" i="12"/>
  <c r="ABM106" i="12"/>
  <c r="ABN106" i="12"/>
  <c r="ABO106" i="12"/>
  <c r="ABR106" i="12"/>
  <c r="ABS106" i="12"/>
  <c r="ABT106" i="12"/>
  <c r="ABU106" i="12"/>
  <c r="ABV106" i="12"/>
  <c r="ABW106" i="12"/>
  <c r="ABX106" i="12"/>
  <c r="ABY106" i="12"/>
  <c r="ACB106" i="12"/>
  <c r="ACC106" i="12"/>
  <c r="ACD106" i="12"/>
  <c r="ACE106" i="12"/>
  <c r="ACF106" i="12"/>
  <c r="ACG106" i="12"/>
  <c r="ACH106" i="12"/>
  <c r="ACI106" i="12"/>
  <c r="ACL106" i="12"/>
  <c r="ACM106" i="12"/>
  <c r="ACN106" i="12"/>
  <c r="ACO106" i="12"/>
  <c r="ACP106" i="12"/>
  <c r="ACQ106" i="12"/>
  <c r="ACR106" i="12"/>
  <c r="ACS106" i="12"/>
  <c r="ACT106" i="12"/>
  <c r="ACU106" i="12"/>
  <c r="ACV106" i="12"/>
  <c r="ACW106" i="12"/>
  <c r="ACX106" i="12"/>
  <c r="ACY106" i="12"/>
  <c r="ACZ106" i="12"/>
  <c r="ADA106" i="12"/>
  <c r="ADD106" i="12"/>
  <c r="ADE106" i="12"/>
  <c r="ADF106" i="12"/>
  <c r="ADG106" i="12"/>
  <c r="ADH106" i="12"/>
  <c r="ADI106" i="12"/>
  <c r="ADJ106" i="12"/>
  <c r="ADK106" i="12"/>
  <c r="ADN106" i="12"/>
  <c r="ADO106" i="12"/>
  <c r="ADP106" i="12"/>
  <c r="ADQ106" i="12"/>
  <c r="ADR106" i="12"/>
  <c r="ADS106" i="12"/>
  <c r="ADT106" i="12"/>
  <c r="ADU106" i="12"/>
  <c r="ADV106" i="12"/>
  <c r="ADW106" i="12"/>
  <c r="ADX106" i="12"/>
  <c r="ADY106" i="12"/>
  <c r="ADZ106" i="12"/>
  <c r="AEA106" i="12"/>
  <c r="AEB106" i="12"/>
  <c r="AEC106" i="12"/>
  <c r="AED106" i="12"/>
  <c r="AEE106" i="12"/>
  <c r="AEF106" i="12"/>
  <c r="AEG106" i="12"/>
  <c r="AEH106" i="12"/>
  <c r="AFC106" i="12"/>
  <c r="AFD106" i="12"/>
  <c r="AFF106" i="12"/>
  <c r="AFG106" i="12"/>
  <c r="AFI106" i="12"/>
  <c r="AFJ106" i="12"/>
  <c r="AFK106" i="12"/>
  <c r="AFM106" i="12"/>
  <c r="AFN106" i="12"/>
  <c r="AFO106" i="12"/>
  <c r="AFQ106" i="12"/>
  <c r="AFW106" i="12"/>
  <c r="AFX106" i="12"/>
  <c r="AFY106" i="12"/>
  <c r="AGT106" i="12"/>
  <c r="AGU106" i="12"/>
  <c r="AGV106" i="12"/>
  <c r="AGW106" i="12"/>
  <c r="AGX106" i="12"/>
  <c r="AGY106" i="12"/>
  <c r="AGZ106" i="12"/>
  <c r="AHA106" i="12"/>
  <c r="AHB106" i="12"/>
  <c r="AHC106" i="12"/>
  <c r="AHD106" i="12"/>
  <c r="AHE106" i="12"/>
  <c r="AHF106" i="12"/>
  <c r="AHG106" i="12"/>
  <c r="AHH106" i="12"/>
  <c r="AHI106" i="12"/>
  <c r="AHJ106" i="12"/>
  <c r="AHK106" i="12"/>
  <c r="AHL106" i="12"/>
  <c r="AHM106" i="12"/>
  <c r="AHN106" i="12"/>
  <c r="AHO106" i="12"/>
  <c r="AHP106" i="12"/>
  <c r="AHQ106" i="12"/>
  <c r="AHR106" i="12"/>
  <c r="AHS106" i="12"/>
  <c r="AHT106" i="12"/>
  <c r="AHU106" i="12"/>
  <c r="AHV106" i="12"/>
  <c r="AHW106" i="12"/>
  <c r="AHX106" i="12"/>
  <c r="AHY106" i="12"/>
  <c r="AHZ106" i="12"/>
  <c r="AIA106" i="12"/>
  <c r="AIB106" i="12"/>
  <c r="AIC106" i="12"/>
  <c r="AID106" i="12"/>
  <c r="AIE106" i="12"/>
  <c r="AIF106" i="12"/>
  <c r="AIG106" i="12"/>
  <c r="AIH106" i="12"/>
  <c r="AIJ106" i="12"/>
  <c r="AIK106" i="12"/>
  <c r="AIL106" i="12"/>
  <c r="AIM106" i="12"/>
  <c r="AIN106" i="12"/>
  <c r="AIO106" i="12"/>
  <c r="AIP106" i="12"/>
  <c r="AIQ106" i="12"/>
  <c r="AIR106" i="12"/>
  <c r="AIS106" i="12"/>
  <c r="AIT106" i="12"/>
  <c r="AIU106" i="12"/>
  <c r="AIV106" i="12"/>
  <c r="AIW106" i="12"/>
  <c r="AIX106" i="12"/>
  <c r="AIY106" i="12"/>
  <c r="AIZ106" i="12"/>
  <c r="AJA106" i="12"/>
  <c r="AJC106" i="12"/>
  <c r="AJE106" i="12"/>
  <c r="AJF106" i="12"/>
  <c r="AJG106" i="12"/>
  <c r="AJH106" i="12"/>
  <c r="AJI106" i="12"/>
  <c r="AJK106" i="12"/>
  <c r="AJL106" i="12"/>
  <c r="AJN106" i="12"/>
  <c r="AJO106" i="12"/>
  <c r="AJQ106" i="12"/>
  <c r="AJR106" i="12"/>
  <c r="AJT106" i="12"/>
  <c r="AJU106" i="12"/>
  <c r="AJV106" i="12"/>
  <c r="AJW106" i="12"/>
  <c r="AJY106" i="12"/>
  <c r="AJZ106" i="12"/>
  <c r="AKB106" i="12"/>
  <c r="AKC106" i="12"/>
  <c r="AKE106" i="12"/>
  <c r="AKF106" i="12"/>
  <c r="AKG106" i="12"/>
  <c r="AKH106" i="12"/>
  <c r="AKI106" i="12"/>
  <c r="AKJ106" i="12"/>
  <c r="AKK106" i="12"/>
  <c r="AKL106" i="12"/>
  <c r="AKM106" i="12"/>
  <c r="AKN106" i="12"/>
  <c r="AKO106" i="12"/>
  <c r="AKP106" i="12"/>
  <c r="AKR106" i="12"/>
  <c r="AKT106" i="12"/>
  <c r="AKV106" i="12"/>
  <c r="AKX106" i="12"/>
  <c r="AKY106" i="12"/>
  <c r="AKZ106" i="12"/>
  <c r="ALB106" i="12"/>
  <c r="ALD106" i="12"/>
  <c r="ALF106" i="12"/>
  <c r="ALG106" i="12"/>
  <c r="GI107" i="12"/>
  <c r="GJ107" i="12"/>
  <c r="GK107" i="12"/>
  <c r="GL107" i="12"/>
  <c r="GM107" i="12"/>
  <c r="GN107" i="12"/>
  <c r="GO107" i="12"/>
  <c r="GP107" i="12"/>
  <c r="GQ107" i="12"/>
  <c r="GR107" i="12"/>
  <c r="GS107" i="12"/>
  <c r="GT107" i="12"/>
  <c r="GU107" i="12"/>
  <c r="GV107" i="12"/>
  <c r="GW107" i="12"/>
  <c r="GX107" i="12"/>
  <c r="GY107" i="12"/>
  <c r="GZ107" i="12"/>
  <c r="HA107" i="12"/>
  <c r="HB107" i="12"/>
  <c r="HC107" i="12"/>
  <c r="HD107" i="12"/>
  <c r="HE107" i="12"/>
  <c r="HF107" i="12"/>
  <c r="HG107" i="12"/>
  <c r="HH107" i="12"/>
  <c r="HI107" i="12"/>
  <c r="HJ107" i="12"/>
  <c r="HK107" i="12"/>
  <c r="HL107" i="12"/>
  <c r="HM107" i="12"/>
  <c r="HN107" i="12"/>
  <c r="HO107" i="12"/>
  <c r="HP107" i="12"/>
  <c r="HQ107" i="12"/>
  <c r="HR107" i="12"/>
  <c r="HS107" i="12"/>
  <c r="HT107" i="12"/>
  <c r="HU107" i="12"/>
  <c r="HV107" i="12"/>
  <c r="HW107" i="12"/>
  <c r="HX107" i="12"/>
  <c r="HY107" i="12"/>
  <c r="HZ107" i="12"/>
  <c r="IA107" i="12"/>
  <c r="IB107" i="12"/>
  <c r="IC107" i="12"/>
  <c r="ID107" i="12"/>
  <c r="IE107" i="12"/>
  <c r="IF107" i="12"/>
  <c r="IG107" i="12"/>
  <c r="IH107" i="12"/>
  <c r="II107" i="12"/>
  <c r="IJ107" i="12"/>
  <c r="IK107" i="12"/>
  <c r="IL107" i="12"/>
  <c r="IM107" i="12"/>
  <c r="IN107" i="12"/>
  <c r="IO107" i="12"/>
  <c r="IP107" i="12"/>
  <c r="IQ107" i="12"/>
  <c r="IR107" i="12"/>
  <c r="IS107" i="12"/>
  <c r="IT107" i="12"/>
  <c r="IU107" i="12"/>
  <c r="IV107" i="12"/>
  <c r="IW107" i="12"/>
  <c r="IX107" i="12"/>
  <c r="IY107" i="12"/>
  <c r="IZ107" i="12"/>
  <c r="JA107" i="12"/>
  <c r="JB107" i="12"/>
  <c r="JC107" i="12"/>
  <c r="JD107" i="12"/>
  <c r="JE107" i="12"/>
  <c r="JF107" i="12"/>
  <c r="JG107" i="12"/>
  <c r="JH107" i="12"/>
  <c r="JI107" i="12"/>
  <c r="JJ107" i="12"/>
  <c r="JK107" i="12"/>
  <c r="JL107" i="12"/>
  <c r="JM107" i="12"/>
  <c r="JN107" i="12"/>
  <c r="JO107" i="12"/>
  <c r="JP107" i="12"/>
  <c r="JQ107" i="12"/>
  <c r="JR107" i="12"/>
  <c r="JS107" i="12"/>
  <c r="JT107" i="12"/>
  <c r="JU107" i="12"/>
  <c r="JV107" i="12"/>
  <c r="JW107" i="12"/>
  <c r="JX107" i="12"/>
  <c r="JY107" i="12"/>
  <c r="JZ107" i="12"/>
  <c r="KB107" i="12"/>
  <c r="KD107" i="12"/>
  <c r="KF107" i="12"/>
  <c r="KH107" i="12"/>
  <c r="KJ107" i="12"/>
  <c r="KL107" i="12"/>
  <c r="KN107" i="12"/>
  <c r="KP107" i="12"/>
  <c r="KQ107" i="12"/>
  <c r="KR107" i="12"/>
  <c r="KS107" i="12"/>
  <c r="KT107" i="12"/>
  <c r="KW107" i="12"/>
  <c r="KX107" i="12"/>
  <c r="LA107" i="12"/>
  <c r="LB107" i="12"/>
  <c r="LC107" i="12"/>
  <c r="LD107" i="12"/>
  <c r="LE107" i="12"/>
  <c r="LF107" i="12"/>
  <c r="LG107" i="12"/>
  <c r="LH107" i="12"/>
  <c r="LI107" i="12"/>
  <c r="LJ107" i="12"/>
  <c r="LK107" i="12"/>
  <c r="LL107" i="12"/>
  <c r="LM107" i="12"/>
  <c r="LN107" i="12"/>
  <c r="LO107" i="12"/>
  <c r="LP107" i="12"/>
  <c r="LQ107" i="12"/>
  <c r="LR107" i="12"/>
  <c r="LS107" i="12"/>
  <c r="LT107" i="12"/>
  <c r="LU107" i="12"/>
  <c r="LV107" i="12"/>
  <c r="LW107" i="12"/>
  <c r="LX107" i="12"/>
  <c r="LY107" i="12"/>
  <c r="LZ107" i="12"/>
  <c r="MA107" i="12"/>
  <c r="MB107" i="12"/>
  <c r="MC107" i="12"/>
  <c r="MD107" i="12"/>
  <c r="ME107" i="12"/>
  <c r="MF107" i="12"/>
  <c r="MG107" i="12"/>
  <c r="MH107" i="12"/>
  <c r="MI107" i="12"/>
  <c r="MJ107" i="12"/>
  <c r="MK107" i="12"/>
  <c r="ML107" i="12"/>
  <c r="MM107" i="12"/>
  <c r="MN107" i="12"/>
  <c r="MO107" i="12"/>
  <c r="MP107" i="12"/>
  <c r="MQ107" i="12"/>
  <c r="MR107" i="12"/>
  <c r="MS107" i="12"/>
  <c r="MT107" i="12"/>
  <c r="MU107" i="12"/>
  <c r="MV107" i="12"/>
  <c r="MW107" i="12"/>
  <c r="MX107" i="12"/>
  <c r="MY107" i="12"/>
  <c r="MZ107" i="12"/>
  <c r="NA107" i="12"/>
  <c r="NB107" i="12"/>
  <c r="ND107" i="12"/>
  <c r="NE107" i="12"/>
  <c r="NF107" i="12"/>
  <c r="NG107" i="12"/>
  <c r="NH107" i="12"/>
  <c r="NI107" i="12"/>
  <c r="NJ107" i="12"/>
  <c r="NK107" i="12"/>
  <c r="NL107" i="12"/>
  <c r="NM107" i="12"/>
  <c r="NN107" i="12"/>
  <c r="NO107" i="12"/>
  <c r="NP107" i="12"/>
  <c r="OI107" i="12"/>
  <c r="OK107" i="12"/>
  <c r="OL107" i="12"/>
  <c r="OM107" i="12"/>
  <c r="ON107" i="12"/>
  <c r="OO107" i="12"/>
  <c r="OP107" i="12"/>
  <c r="OQ107" i="12"/>
  <c r="OR107" i="12"/>
  <c r="OS107" i="12"/>
  <c r="OT107" i="12"/>
  <c r="OU107" i="12"/>
  <c r="OV107" i="12"/>
  <c r="OX107" i="12"/>
  <c r="OZ107" i="12"/>
  <c r="PA107" i="12"/>
  <c r="PB107" i="12"/>
  <c r="PC107" i="12"/>
  <c r="PD107" i="12"/>
  <c r="PE107" i="12"/>
  <c r="PG107" i="12"/>
  <c r="PI107" i="12"/>
  <c r="PK107" i="12"/>
  <c r="PM107" i="12"/>
  <c r="PN107" i="12"/>
  <c r="PP107" i="12"/>
  <c r="PQ107" i="12"/>
  <c r="PS107" i="12"/>
  <c r="PT107" i="12"/>
  <c r="PU107" i="12"/>
  <c r="PV107" i="12"/>
  <c r="PW107" i="12"/>
  <c r="PX107" i="12"/>
  <c r="PY107" i="12"/>
  <c r="PZ107" i="12"/>
  <c r="QA107" i="12"/>
  <c r="QB107" i="12"/>
  <c r="QC107" i="12"/>
  <c r="QD107" i="12"/>
  <c r="QE107" i="12"/>
  <c r="QF107" i="12"/>
  <c r="QG107" i="12"/>
  <c r="QH107" i="12"/>
  <c r="QI107" i="12"/>
  <c r="QJ107" i="12"/>
  <c r="QL107" i="12"/>
  <c r="QM107" i="12"/>
  <c r="QN107" i="12"/>
  <c r="QO107" i="12"/>
  <c r="QP107" i="12"/>
  <c r="QR107" i="12"/>
  <c r="QT107" i="12"/>
  <c r="QV107" i="12"/>
  <c r="QX107" i="12"/>
  <c r="QZ107" i="12"/>
  <c r="RA107" i="12"/>
  <c r="RB107" i="12"/>
  <c r="RC107" i="12"/>
  <c r="RD107" i="12"/>
  <c r="RE107" i="12"/>
  <c r="RF107" i="12"/>
  <c r="RG107" i="12"/>
  <c r="RH107" i="12"/>
  <c r="RJ107" i="12"/>
  <c r="RL107" i="12"/>
  <c r="RN107" i="12"/>
  <c r="RP107" i="12"/>
  <c r="RR107" i="12"/>
  <c r="RT107" i="12"/>
  <c r="RX107" i="12"/>
  <c r="RY107" i="12"/>
  <c r="RZ107" i="12"/>
  <c r="SA107" i="12"/>
  <c r="SB107" i="12"/>
  <c r="SC107" i="12"/>
  <c r="SD107" i="12"/>
  <c r="SE107" i="12"/>
  <c r="SF107" i="12"/>
  <c r="SG107" i="12"/>
  <c r="SH107" i="12"/>
  <c r="SJ107" i="12"/>
  <c r="SK107" i="12"/>
  <c r="SL107" i="12"/>
  <c r="SM107" i="12"/>
  <c r="SN107" i="12"/>
  <c r="SO107" i="12"/>
  <c r="SP107" i="12"/>
  <c r="SQ107" i="12"/>
  <c r="SR107" i="12"/>
  <c r="ST107" i="12"/>
  <c r="SU107" i="12"/>
  <c r="SV107" i="12"/>
  <c r="SW107" i="12"/>
  <c r="SX107" i="12"/>
  <c r="SY107" i="12"/>
  <c r="SZ107" i="12"/>
  <c r="TB107" i="12"/>
  <c r="TC107" i="12"/>
  <c r="TD107" i="12"/>
  <c r="TE107" i="12"/>
  <c r="TF107" i="12"/>
  <c r="TG107" i="12"/>
  <c r="TH107" i="12"/>
  <c r="TI107" i="12"/>
  <c r="TJ107" i="12"/>
  <c r="TL107" i="12"/>
  <c r="TM107" i="12"/>
  <c r="TN107" i="12"/>
  <c r="TO107" i="12"/>
  <c r="TP107" i="12"/>
  <c r="TR107" i="12"/>
  <c r="TS107" i="12"/>
  <c r="TT107" i="12"/>
  <c r="TU107" i="12"/>
  <c r="TV107" i="12"/>
  <c r="TW107" i="12"/>
  <c r="TX107" i="12"/>
  <c r="TY107" i="12"/>
  <c r="TZ107" i="12"/>
  <c r="UB107" i="12"/>
  <c r="UC107" i="12"/>
  <c r="UD107" i="12"/>
  <c r="UE107" i="12"/>
  <c r="UF107" i="12"/>
  <c r="UH107" i="12"/>
  <c r="UI107" i="12"/>
  <c r="UJ107" i="12"/>
  <c r="UK107" i="12"/>
  <c r="UL107" i="12"/>
  <c r="UM107" i="12"/>
  <c r="UQ107" i="12"/>
  <c r="UR107" i="12"/>
  <c r="US107" i="12"/>
  <c r="UT107" i="12"/>
  <c r="UU107" i="12"/>
  <c r="UV107" i="12"/>
  <c r="UW107" i="12"/>
  <c r="UX107" i="12"/>
  <c r="UY107" i="12"/>
  <c r="UZ107" i="12"/>
  <c r="VA107" i="12"/>
  <c r="VB107" i="12"/>
  <c r="VC107" i="12"/>
  <c r="VD107" i="12"/>
  <c r="VE107" i="12"/>
  <c r="VF107" i="12"/>
  <c r="VG107" i="12"/>
  <c r="VH107" i="12"/>
  <c r="VI107" i="12"/>
  <c r="VJ107" i="12"/>
  <c r="VK107" i="12"/>
  <c r="VL107" i="12"/>
  <c r="VM107" i="12"/>
  <c r="VN107" i="12"/>
  <c r="VO107" i="12"/>
  <c r="VP107" i="12"/>
  <c r="VQ107" i="12"/>
  <c r="VR107" i="12"/>
  <c r="VS107" i="12"/>
  <c r="VT107" i="12"/>
  <c r="VU107" i="12"/>
  <c r="VV107" i="12"/>
  <c r="VW107" i="12"/>
  <c r="VX107" i="12"/>
  <c r="VY107" i="12"/>
  <c r="VZ107" i="12"/>
  <c r="WA107" i="12"/>
  <c r="WB107" i="12"/>
  <c r="WC107" i="12"/>
  <c r="WD107" i="12"/>
  <c r="WE107" i="12"/>
  <c r="WF107" i="12"/>
  <c r="WG107" i="12"/>
  <c r="WH107" i="12"/>
  <c r="WI107" i="12"/>
  <c r="WJ107" i="12"/>
  <c r="WK107" i="12"/>
  <c r="WL107" i="12"/>
  <c r="WM107" i="12"/>
  <c r="WN107" i="12"/>
  <c r="WO107" i="12"/>
  <c r="WP107" i="12"/>
  <c r="WQ107" i="12"/>
  <c r="WR107" i="12"/>
  <c r="WS107" i="12"/>
  <c r="WT107" i="12"/>
  <c r="WU107" i="12"/>
  <c r="WV107" i="12"/>
  <c r="WW107" i="12"/>
  <c r="WX107" i="12"/>
  <c r="WY107" i="12"/>
  <c r="WZ107" i="12"/>
  <c r="XA107" i="12"/>
  <c r="XB107" i="12"/>
  <c r="XC107" i="12"/>
  <c r="XD107" i="12"/>
  <c r="XE107" i="12"/>
  <c r="XF107" i="12"/>
  <c r="XG107" i="12"/>
  <c r="XH107" i="12"/>
  <c r="XI107" i="12"/>
  <c r="XJ107" i="12"/>
  <c r="XK107" i="12"/>
  <c r="XL107" i="12"/>
  <c r="XM107" i="12"/>
  <c r="XN107" i="12"/>
  <c r="XO107" i="12"/>
  <c r="XP107" i="12"/>
  <c r="XQ107" i="12"/>
  <c r="XR107" i="12"/>
  <c r="XS107" i="12"/>
  <c r="XT107" i="12"/>
  <c r="XU107" i="12"/>
  <c r="XV107" i="12"/>
  <c r="XW107" i="12"/>
  <c r="XX107" i="12"/>
  <c r="XY107" i="12"/>
  <c r="YA107" i="12"/>
  <c r="YB107" i="12"/>
  <c r="YD107" i="12"/>
  <c r="YE107" i="12"/>
  <c r="YG107" i="12"/>
  <c r="YH107" i="12"/>
  <c r="YJ107" i="12"/>
  <c r="YK107" i="12"/>
  <c r="YM107" i="12"/>
  <c r="YN107" i="12"/>
  <c r="YP107" i="12"/>
  <c r="YQ107" i="12"/>
  <c r="YR107" i="12"/>
  <c r="YS107" i="12"/>
  <c r="YT107" i="12"/>
  <c r="YU107" i="12"/>
  <c r="YV107" i="12"/>
  <c r="YW107" i="12"/>
  <c r="YX107" i="12"/>
  <c r="YY107" i="12"/>
  <c r="YZ107" i="12"/>
  <c r="ZA107" i="12"/>
  <c r="ZB107" i="12"/>
  <c r="ZC107" i="12"/>
  <c r="ZD107" i="12"/>
  <c r="ZE107" i="12"/>
  <c r="ZF107" i="12"/>
  <c r="ZG107" i="12"/>
  <c r="ZH107" i="12"/>
  <c r="ZI107" i="12"/>
  <c r="ZJ107" i="12"/>
  <c r="ZK107" i="12"/>
  <c r="ZL107" i="12"/>
  <c r="ZM107" i="12"/>
  <c r="ZN107" i="12"/>
  <c r="ZO107" i="12"/>
  <c r="ZP107" i="12"/>
  <c r="ZQ107" i="12"/>
  <c r="ZR107" i="12"/>
  <c r="ZS107" i="12"/>
  <c r="ZT107" i="12"/>
  <c r="ZU107" i="12"/>
  <c r="ZV107" i="12"/>
  <c r="ZW107" i="12"/>
  <c r="ZX107" i="12"/>
  <c r="ZY107" i="12"/>
  <c r="AAB107" i="12"/>
  <c r="AAC107" i="12"/>
  <c r="AAD107" i="12"/>
  <c r="AAE107" i="12"/>
  <c r="AAF107" i="12"/>
  <c r="AAG107" i="12"/>
  <c r="AAH107" i="12"/>
  <c r="AAI107" i="12"/>
  <c r="AAJ107" i="12"/>
  <c r="AAK107" i="12"/>
  <c r="AAL107" i="12"/>
  <c r="AAM107" i="12"/>
  <c r="AAN107" i="12"/>
  <c r="AAP107" i="12"/>
  <c r="AAR107" i="12"/>
  <c r="AAT107" i="12"/>
  <c r="AAV107" i="12"/>
  <c r="AAX107" i="12"/>
  <c r="AAZ107" i="12"/>
  <c r="ABA107" i="12"/>
  <c r="ABB107" i="12"/>
  <c r="ABC107" i="12"/>
  <c r="ABE107" i="12"/>
  <c r="ABG107" i="12"/>
  <c r="ABI107" i="12"/>
  <c r="ABJ107" i="12"/>
  <c r="ABL107" i="12"/>
  <c r="ABM107" i="12"/>
  <c r="ABN107" i="12"/>
  <c r="ABO107" i="12"/>
  <c r="ABR107" i="12"/>
  <c r="ABS107" i="12"/>
  <c r="ABT107" i="12"/>
  <c r="ABU107" i="12"/>
  <c r="ABV107" i="12"/>
  <c r="ABW107" i="12"/>
  <c r="ABX107" i="12"/>
  <c r="ABY107" i="12"/>
  <c r="ACB107" i="12"/>
  <c r="ACC107" i="12"/>
  <c r="ACD107" i="12"/>
  <c r="ACE107" i="12"/>
  <c r="ACF107" i="12"/>
  <c r="ACG107" i="12"/>
  <c r="ACH107" i="12"/>
  <c r="ACI107" i="12"/>
  <c r="ACL107" i="12"/>
  <c r="ACM107" i="12"/>
  <c r="ACN107" i="12"/>
  <c r="ACO107" i="12"/>
  <c r="ACP107" i="12"/>
  <c r="ACQ107" i="12"/>
  <c r="ACR107" i="12"/>
  <c r="ACS107" i="12"/>
  <c r="ACT107" i="12"/>
  <c r="ACU107" i="12"/>
  <c r="ACV107" i="12"/>
  <c r="ACW107" i="12"/>
  <c r="ACX107" i="12"/>
  <c r="ACY107" i="12"/>
  <c r="ACZ107" i="12"/>
  <c r="ADA107" i="12"/>
  <c r="ADD107" i="12"/>
  <c r="ADE107" i="12"/>
  <c r="ADF107" i="12"/>
  <c r="ADG107" i="12"/>
  <c r="ADH107" i="12"/>
  <c r="ADI107" i="12"/>
  <c r="ADJ107" i="12"/>
  <c r="ADK107" i="12"/>
  <c r="ADN107" i="12"/>
  <c r="ADO107" i="12"/>
  <c r="ADP107" i="12"/>
  <c r="ADQ107" i="12"/>
  <c r="ADR107" i="12"/>
  <c r="ADS107" i="12"/>
  <c r="ADT107" i="12"/>
  <c r="ADU107" i="12"/>
  <c r="ADV107" i="12"/>
  <c r="ADW107" i="12"/>
  <c r="ADX107" i="12"/>
  <c r="ADY107" i="12"/>
  <c r="ADZ107" i="12"/>
  <c r="AEA107" i="12"/>
  <c r="AEB107" i="12"/>
  <c r="AEC107" i="12"/>
  <c r="AED107" i="12"/>
  <c r="AEE107" i="12"/>
  <c r="AEF107" i="12"/>
  <c r="AEG107" i="12"/>
  <c r="AEH107" i="12"/>
  <c r="AFC107" i="12"/>
  <c r="AFD107" i="12"/>
  <c r="AFF107" i="12"/>
  <c r="AFG107" i="12"/>
  <c r="AFI107" i="12"/>
  <c r="AFJ107" i="12"/>
  <c r="AFK107" i="12"/>
  <c r="AFM107" i="12"/>
  <c r="AFN107" i="12"/>
  <c r="AFO107" i="12"/>
  <c r="AFQ107" i="12"/>
  <c r="AFW107" i="12"/>
  <c r="AFX107" i="12"/>
  <c r="AFY107" i="12"/>
  <c r="AGT107" i="12"/>
  <c r="AGU107" i="12"/>
  <c r="AGV107" i="12"/>
  <c r="AGW107" i="12"/>
  <c r="AGX107" i="12"/>
  <c r="AGY107" i="12"/>
  <c r="AGZ107" i="12"/>
  <c r="AHA107" i="12"/>
  <c r="AHB107" i="12"/>
  <c r="AHC107" i="12"/>
  <c r="AHD107" i="12"/>
  <c r="AHE107" i="12"/>
  <c r="AHF107" i="12"/>
  <c r="AHG107" i="12"/>
  <c r="AHH107" i="12"/>
  <c r="AHI107" i="12"/>
  <c r="AHJ107" i="12"/>
  <c r="AHK107" i="12"/>
  <c r="AHL107" i="12"/>
  <c r="AHM107" i="12"/>
  <c r="AHN107" i="12"/>
  <c r="AHO107" i="12"/>
  <c r="AHP107" i="12"/>
  <c r="AHQ107" i="12"/>
  <c r="AHR107" i="12"/>
  <c r="AHS107" i="12"/>
  <c r="AHT107" i="12"/>
  <c r="AHU107" i="12"/>
  <c r="AHV107" i="12"/>
  <c r="AHW107" i="12"/>
  <c r="AHX107" i="12"/>
  <c r="AHY107" i="12"/>
  <c r="AHZ107" i="12"/>
  <c r="AIA107" i="12"/>
  <c r="AIB107" i="12"/>
  <c r="AIC107" i="12"/>
  <c r="AID107" i="12"/>
  <c r="AIE107" i="12"/>
  <c r="AIF107" i="12"/>
  <c r="AIG107" i="12"/>
  <c r="AIH107" i="12"/>
  <c r="AIJ107" i="12"/>
  <c r="AIK107" i="12"/>
  <c r="AIL107" i="12"/>
  <c r="AIM107" i="12"/>
  <c r="AIN107" i="12"/>
  <c r="AIO107" i="12"/>
  <c r="AIP107" i="12"/>
  <c r="AIQ107" i="12"/>
  <c r="AIR107" i="12"/>
  <c r="AIS107" i="12"/>
  <c r="AIT107" i="12"/>
  <c r="AIU107" i="12"/>
  <c r="AIV107" i="12"/>
  <c r="AIW107" i="12"/>
  <c r="AIX107" i="12"/>
  <c r="AIY107" i="12"/>
  <c r="AIZ107" i="12"/>
  <c r="AJA107" i="12"/>
  <c r="AJC107" i="12"/>
  <c r="AJE107" i="12"/>
  <c r="AJF107" i="12"/>
  <c r="AJG107" i="12"/>
  <c r="AJH107" i="12"/>
  <c r="AJI107" i="12"/>
  <c r="AJK107" i="12"/>
  <c r="AJL107" i="12"/>
  <c r="AJN107" i="12"/>
  <c r="AJO107" i="12"/>
  <c r="AJQ107" i="12"/>
  <c r="AJR107" i="12"/>
  <c r="AJT107" i="12"/>
  <c r="AJU107" i="12"/>
  <c r="AJV107" i="12"/>
  <c r="AJW107" i="12"/>
  <c r="AJY107" i="12"/>
  <c r="AJZ107" i="12"/>
  <c r="AKB107" i="12"/>
  <c r="AKC107" i="12"/>
  <c r="AKE107" i="12"/>
  <c r="AKF107" i="12"/>
  <c r="AKG107" i="12"/>
  <c r="AKH107" i="12"/>
  <c r="AKI107" i="12"/>
  <c r="AKJ107" i="12"/>
  <c r="AKK107" i="12"/>
  <c r="AKL107" i="12"/>
  <c r="AKM107" i="12"/>
  <c r="AKN107" i="12"/>
  <c r="AKO107" i="12"/>
  <c r="AKP107" i="12"/>
  <c r="AKR107" i="12"/>
  <c r="AKT107" i="12"/>
  <c r="AKV107" i="12"/>
  <c r="AKX107" i="12"/>
  <c r="AKY107" i="12"/>
  <c r="AKZ107" i="12"/>
  <c r="ALB107" i="12"/>
  <c r="ALD107" i="12"/>
  <c r="ALF107" i="12"/>
  <c r="ALG107" i="12"/>
  <c r="GI108" i="12"/>
  <c r="GJ108" i="12"/>
  <c r="GK108" i="12"/>
  <c r="GL108" i="12"/>
  <c r="GM108" i="12"/>
  <c r="GN108" i="12"/>
  <c r="GO108" i="12"/>
  <c r="GP108" i="12"/>
  <c r="GQ108" i="12"/>
  <c r="GR108" i="12"/>
  <c r="GS108" i="12"/>
  <c r="GT108" i="12"/>
  <c r="GU108" i="12"/>
  <c r="GV108" i="12"/>
  <c r="GW108" i="12"/>
  <c r="GX108" i="12"/>
  <c r="GY108" i="12"/>
  <c r="GZ108" i="12"/>
  <c r="HA108" i="12"/>
  <c r="HB108" i="12"/>
  <c r="HC108" i="12"/>
  <c r="HD108" i="12"/>
  <c r="HE108" i="12"/>
  <c r="HF108" i="12"/>
  <c r="HG108" i="12"/>
  <c r="HH108" i="12"/>
  <c r="HI108" i="12"/>
  <c r="HJ108" i="12"/>
  <c r="HK108" i="12"/>
  <c r="HL108" i="12"/>
  <c r="HM108" i="12"/>
  <c r="HN108" i="12"/>
  <c r="HO108" i="12"/>
  <c r="HP108" i="12"/>
  <c r="HQ108" i="12"/>
  <c r="HR108" i="12"/>
  <c r="HS108" i="12"/>
  <c r="HT108" i="12"/>
  <c r="HU108" i="12"/>
  <c r="HV108" i="12"/>
  <c r="HW108" i="12"/>
  <c r="HX108" i="12"/>
  <c r="HY108" i="12"/>
  <c r="HZ108" i="12"/>
  <c r="IA108" i="12"/>
  <c r="IB108" i="12"/>
  <c r="IC108" i="12"/>
  <c r="ID108" i="12"/>
  <c r="IE108" i="12"/>
  <c r="IF108" i="12"/>
  <c r="IG108" i="12"/>
  <c r="IH108" i="12"/>
  <c r="II108" i="12"/>
  <c r="IJ108" i="12"/>
  <c r="IK108" i="12"/>
  <c r="IL108" i="12"/>
  <c r="IM108" i="12"/>
  <c r="IN108" i="12"/>
  <c r="IO108" i="12"/>
  <c r="IP108" i="12"/>
  <c r="IQ108" i="12"/>
  <c r="IR108" i="12"/>
  <c r="IS108" i="12"/>
  <c r="IT108" i="12"/>
  <c r="IU108" i="12"/>
  <c r="IV108" i="12"/>
  <c r="IW108" i="12"/>
  <c r="IX108" i="12"/>
  <c r="IY108" i="12"/>
  <c r="IZ108" i="12"/>
  <c r="JA108" i="12"/>
  <c r="JB108" i="12"/>
  <c r="JC108" i="12"/>
  <c r="JD108" i="12"/>
  <c r="JE108" i="12"/>
  <c r="JF108" i="12"/>
  <c r="JG108" i="12"/>
  <c r="JH108" i="12"/>
  <c r="JI108" i="12"/>
  <c r="JJ108" i="12"/>
  <c r="JK108" i="12"/>
  <c r="JL108" i="12"/>
  <c r="JM108" i="12"/>
  <c r="JN108" i="12"/>
  <c r="JO108" i="12"/>
  <c r="JP108" i="12"/>
  <c r="JQ108" i="12"/>
  <c r="JR108" i="12"/>
  <c r="JS108" i="12"/>
  <c r="JT108" i="12"/>
  <c r="JU108" i="12"/>
  <c r="JV108" i="12"/>
  <c r="JW108" i="12"/>
  <c r="JX108" i="12"/>
  <c r="JY108" i="12"/>
  <c r="JZ108" i="12"/>
  <c r="KB108" i="12"/>
  <c r="KD108" i="12"/>
  <c r="KF108" i="12"/>
  <c r="KH108" i="12"/>
  <c r="KJ108" i="12"/>
  <c r="KL108" i="12"/>
  <c r="KN108" i="12"/>
  <c r="KP108" i="12"/>
  <c r="KQ108" i="12"/>
  <c r="KR108" i="12"/>
  <c r="KS108" i="12"/>
  <c r="KT108" i="12"/>
  <c r="KW108" i="12"/>
  <c r="KX108" i="12"/>
  <c r="LA108" i="12"/>
  <c r="LB108" i="12"/>
  <c r="LC108" i="12"/>
  <c r="LD108" i="12"/>
  <c r="LE108" i="12"/>
  <c r="LF108" i="12"/>
  <c r="LG108" i="12"/>
  <c r="LH108" i="12"/>
  <c r="LI108" i="12"/>
  <c r="LJ108" i="12"/>
  <c r="LK108" i="12"/>
  <c r="LL108" i="12"/>
  <c r="LM108" i="12"/>
  <c r="LN108" i="12"/>
  <c r="LO108" i="12"/>
  <c r="LP108" i="12"/>
  <c r="LQ108" i="12"/>
  <c r="LR108" i="12"/>
  <c r="LS108" i="12"/>
  <c r="LT108" i="12"/>
  <c r="LU108" i="12"/>
  <c r="LV108" i="12"/>
  <c r="LW108" i="12"/>
  <c r="LX108" i="12"/>
  <c r="LY108" i="12"/>
  <c r="LZ108" i="12"/>
  <c r="MA108" i="12"/>
  <c r="MB108" i="12"/>
  <c r="MC108" i="12"/>
  <c r="MD108" i="12"/>
  <c r="ME108" i="12"/>
  <c r="MF108" i="12"/>
  <c r="MG108" i="12"/>
  <c r="MH108" i="12"/>
  <c r="MI108" i="12"/>
  <c r="MJ108" i="12"/>
  <c r="MK108" i="12"/>
  <c r="ML108" i="12"/>
  <c r="MM108" i="12"/>
  <c r="MN108" i="12"/>
  <c r="MO108" i="12"/>
  <c r="MP108" i="12"/>
  <c r="MQ108" i="12"/>
  <c r="MR108" i="12"/>
  <c r="MS108" i="12"/>
  <c r="MT108" i="12"/>
  <c r="MU108" i="12"/>
  <c r="MV108" i="12"/>
  <c r="MW108" i="12"/>
  <c r="MX108" i="12"/>
  <c r="MY108" i="12"/>
  <c r="MZ108" i="12"/>
  <c r="NA108" i="12"/>
  <c r="NB108" i="12"/>
  <c r="ND108" i="12"/>
  <c r="NE108" i="12"/>
  <c r="NF108" i="12"/>
  <c r="NG108" i="12"/>
  <c r="NH108" i="12"/>
  <c r="NI108" i="12"/>
  <c r="NJ108" i="12"/>
  <c r="NK108" i="12"/>
  <c r="NL108" i="12"/>
  <c r="NM108" i="12"/>
  <c r="NN108" i="12"/>
  <c r="NO108" i="12"/>
  <c r="NP108" i="12"/>
  <c r="OI108" i="12"/>
  <c r="OK108" i="12"/>
  <c r="OL108" i="12"/>
  <c r="OM108" i="12"/>
  <c r="ON108" i="12"/>
  <c r="OO108" i="12"/>
  <c r="OP108" i="12"/>
  <c r="OQ108" i="12"/>
  <c r="OR108" i="12"/>
  <c r="OS108" i="12"/>
  <c r="OT108" i="12"/>
  <c r="OU108" i="12"/>
  <c r="OV108" i="12"/>
  <c r="OX108" i="12"/>
  <c r="OZ108" i="12"/>
  <c r="PA108" i="12"/>
  <c r="PB108" i="12"/>
  <c r="PC108" i="12"/>
  <c r="PD108" i="12"/>
  <c r="PE108" i="12"/>
  <c r="PG108" i="12"/>
  <c r="PI108" i="12"/>
  <c r="PK108" i="12"/>
  <c r="PM108" i="12"/>
  <c r="PN108" i="12"/>
  <c r="PP108" i="12"/>
  <c r="PQ108" i="12"/>
  <c r="PS108" i="12"/>
  <c r="PT108" i="12"/>
  <c r="PU108" i="12"/>
  <c r="PV108" i="12"/>
  <c r="PW108" i="12"/>
  <c r="PX108" i="12"/>
  <c r="PY108" i="12"/>
  <c r="PZ108" i="12"/>
  <c r="QA108" i="12"/>
  <c r="QB108" i="12"/>
  <c r="QC108" i="12"/>
  <c r="QD108" i="12"/>
  <c r="QE108" i="12"/>
  <c r="QF108" i="12"/>
  <c r="QG108" i="12"/>
  <c r="QH108" i="12"/>
  <c r="QI108" i="12"/>
  <c r="QJ108" i="12"/>
  <c r="QL108" i="12"/>
  <c r="QM108" i="12"/>
  <c r="QN108" i="12"/>
  <c r="QO108" i="12"/>
  <c r="QP108" i="12"/>
  <c r="QR108" i="12"/>
  <c r="QT108" i="12"/>
  <c r="QV108" i="12"/>
  <c r="QX108" i="12"/>
  <c r="QZ108" i="12"/>
  <c r="RA108" i="12"/>
  <c r="RB108" i="12"/>
  <c r="RC108" i="12"/>
  <c r="RD108" i="12"/>
  <c r="RE108" i="12"/>
  <c r="RF108" i="12"/>
  <c r="RG108" i="12"/>
  <c r="RH108" i="12"/>
  <c r="RJ108" i="12"/>
  <c r="RL108" i="12"/>
  <c r="RN108" i="12"/>
  <c r="RP108" i="12"/>
  <c r="RR108" i="12"/>
  <c r="RT108" i="12"/>
  <c r="RX108" i="12"/>
  <c r="RY108" i="12"/>
  <c r="RZ108" i="12"/>
  <c r="SA108" i="12"/>
  <c r="SB108" i="12"/>
  <c r="SC108" i="12"/>
  <c r="SD108" i="12"/>
  <c r="SE108" i="12"/>
  <c r="SF108" i="12"/>
  <c r="SG108" i="12"/>
  <c r="SH108" i="12"/>
  <c r="SJ108" i="12"/>
  <c r="SK108" i="12"/>
  <c r="SL108" i="12"/>
  <c r="SM108" i="12"/>
  <c r="SN108" i="12"/>
  <c r="SO108" i="12"/>
  <c r="SP108" i="12"/>
  <c r="SQ108" i="12"/>
  <c r="SR108" i="12"/>
  <c r="ST108" i="12"/>
  <c r="SU108" i="12"/>
  <c r="SV108" i="12"/>
  <c r="SW108" i="12"/>
  <c r="SX108" i="12"/>
  <c r="SY108" i="12"/>
  <c r="SZ108" i="12"/>
  <c r="TB108" i="12"/>
  <c r="TC108" i="12"/>
  <c r="TD108" i="12"/>
  <c r="TE108" i="12"/>
  <c r="TF108" i="12"/>
  <c r="TG108" i="12"/>
  <c r="TH108" i="12"/>
  <c r="TI108" i="12"/>
  <c r="TJ108" i="12"/>
  <c r="TL108" i="12"/>
  <c r="TM108" i="12"/>
  <c r="TN108" i="12"/>
  <c r="TO108" i="12"/>
  <c r="TP108" i="12"/>
  <c r="TR108" i="12"/>
  <c r="TS108" i="12"/>
  <c r="TT108" i="12"/>
  <c r="TU108" i="12"/>
  <c r="TV108" i="12"/>
  <c r="TW108" i="12"/>
  <c r="TX108" i="12"/>
  <c r="TY108" i="12"/>
  <c r="TZ108" i="12"/>
  <c r="UB108" i="12"/>
  <c r="UC108" i="12"/>
  <c r="UD108" i="12"/>
  <c r="UE108" i="12"/>
  <c r="UF108" i="12"/>
  <c r="UH108" i="12"/>
  <c r="UI108" i="12"/>
  <c r="UJ108" i="12"/>
  <c r="UK108" i="12"/>
  <c r="UL108" i="12"/>
  <c r="UM108" i="12"/>
  <c r="UQ108" i="12"/>
  <c r="UR108" i="12"/>
  <c r="US108" i="12"/>
  <c r="UT108" i="12"/>
  <c r="UU108" i="12"/>
  <c r="UV108" i="12"/>
  <c r="UW108" i="12"/>
  <c r="UX108" i="12"/>
  <c r="UY108" i="12"/>
  <c r="UZ108" i="12"/>
  <c r="VA108" i="12"/>
  <c r="VB108" i="12"/>
  <c r="VC108" i="12"/>
  <c r="VD108" i="12"/>
  <c r="VE108" i="12"/>
  <c r="VF108" i="12"/>
  <c r="VG108" i="12"/>
  <c r="VH108" i="12"/>
  <c r="VI108" i="12"/>
  <c r="VJ108" i="12"/>
  <c r="VK108" i="12"/>
  <c r="VL108" i="12"/>
  <c r="VM108" i="12"/>
  <c r="VN108" i="12"/>
  <c r="VO108" i="12"/>
  <c r="VP108" i="12"/>
  <c r="VQ108" i="12"/>
  <c r="VR108" i="12"/>
  <c r="VS108" i="12"/>
  <c r="VT108" i="12"/>
  <c r="VU108" i="12"/>
  <c r="VV108" i="12"/>
  <c r="VW108" i="12"/>
  <c r="VX108" i="12"/>
  <c r="VY108" i="12"/>
  <c r="VZ108" i="12"/>
  <c r="WA108" i="12"/>
  <c r="WB108" i="12"/>
  <c r="WC108" i="12"/>
  <c r="WD108" i="12"/>
  <c r="WE108" i="12"/>
  <c r="WF108" i="12"/>
  <c r="WG108" i="12"/>
  <c r="WH108" i="12"/>
  <c r="WI108" i="12"/>
  <c r="WJ108" i="12"/>
  <c r="WK108" i="12"/>
  <c r="WL108" i="12"/>
  <c r="WM108" i="12"/>
  <c r="WN108" i="12"/>
  <c r="WO108" i="12"/>
  <c r="WP108" i="12"/>
  <c r="WQ108" i="12"/>
  <c r="WR108" i="12"/>
  <c r="WS108" i="12"/>
  <c r="WT108" i="12"/>
  <c r="WU108" i="12"/>
  <c r="WV108" i="12"/>
  <c r="WW108" i="12"/>
  <c r="WX108" i="12"/>
  <c r="WY108" i="12"/>
  <c r="WZ108" i="12"/>
  <c r="XA108" i="12"/>
  <c r="XB108" i="12"/>
  <c r="XC108" i="12"/>
  <c r="XD108" i="12"/>
  <c r="XE108" i="12"/>
  <c r="XF108" i="12"/>
  <c r="XG108" i="12"/>
  <c r="XH108" i="12"/>
  <c r="XI108" i="12"/>
  <c r="XJ108" i="12"/>
  <c r="XK108" i="12"/>
  <c r="XL108" i="12"/>
  <c r="XM108" i="12"/>
  <c r="XN108" i="12"/>
  <c r="XO108" i="12"/>
  <c r="XP108" i="12"/>
  <c r="XQ108" i="12"/>
  <c r="XR108" i="12"/>
  <c r="XS108" i="12"/>
  <c r="XT108" i="12"/>
  <c r="XU108" i="12"/>
  <c r="XV108" i="12"/>
  <c r="XW108" i="12"/>
  <c r="XX108" i="12"/>
  <c r="XY108" i="12"/>
  <c r="YA108" i="12"/>
  <c r="YB108" i="12"/>
  <c r="YD108" i="12"/>
  <c r="YE108" i="12"/>
  <c r="YG108" i="12"/>
  <c r="YH108" i="12"/>
  <c r="YJ108" i="12"/>
  <c r="YK108" i="12"/>
  <c r="YM108" i="12"/>
  <c r="YN108" i="12"/>
  <c r="YP108" i="12"/>
  <c r="YQ108" i="12"/>
  <c r="YR108" i="12"/>
  <c r="YS108" i="12"/>
  <c r="YT108" i="12"/>
  <c r="YU108" i="12"/>
  <c r="YV108" i="12"/>
  <c r="YW108" i="12"/>
  <c r="YX108" i="12"/>
  <c r="YY108" i="12"/>
  <c r="YZ108" i="12"/>
  <c r="ZA108" i="12"/>
  <c r="ZB108" i="12"/>
  <c r="ZC108" i="12"/>
  <c r="ZD108" i="12"/>
  <c r="ZE108" i="12"/>
  <c r="ZF108" i="12"/>
  <c r="ZG108" i="12"/>
  <c r="ZH108" i="12"/>
  <c r="ZI108" i="12"/>
  <c r="ZJ108" i="12"/>
  <c r="ZK108" i="12"/>
  <c r="ZL108" i="12"/>
  <c r="ZM108" i="12"/>
  <c r="ZN108" i="12"/>
  <c r="ZO108" i="12"/>
  <c r="ZP108" i="12"/>
  <c r="ZQ108" i="12"/>
  <c r="ZR108" i="12"/>
  <c r="ZS108" i="12"/>
  <c r="ZT108" i="12"/>
  <c r="ZU108" i="12"/>
  <c r="ZV108" i="12"/>
  <c r="ZW108" i="12"/>
  <c r="ZX108" i="12"/>
  <c r="ZY108" i="12"/>
  <c r="AAB108" i="12"/>
  <c r="AAC108" i="12"/>
  <c r="AAD108" i="12"/>
  <c r="AAE108" i="12"/>
  <c r="AAF108" i="12"/>
  <c r="AAG108" i="12"/>
  <c r="AAH108" i="12"/>
  <c r="AAI108" i="12"/>
  <c r="AAJ108" i="12"/>
  <c r="AAK108" i="12"/>
  <c r="AAL108" i="12"/>
  <c r="AAM108" i="12"/>
  <c r="AAN108" i="12"/>
  <c r="AAP108" i="12"/>
  <c r="AAR108" i="12"/>
  <c r="AAT108" i="12"/>
  <c r="AAV108" i="12"/>
  <c r="AAX108" i="12"/>
  <c r="AAZ108" i="12"/>
  <c r="ABA108" i="12"/>
  <c r="ABB108" i="12"/>
  <c r="ABC108" i="12"/>
  <c r="ABE108" i="12"/>
  <c r="ABG108" i="12"/>
  <c r="ABI108" i="12"/>
  <c r="ABJ108" i="12"/>
  <c r="ABL108" i="12"/>
  <c r="ABM108" i="12"/>
  <c r="ABN108" i="12"/>
  <c r="ABO108" i="12"/>
  <c r="ABR108" i="12"/>
  <c r="ABS108" i="12"/>
  <c r="ABT108" i="12"/>
  <c r="ABU108" i="12"/>
  <c r="ABV108" i="12"/>
  <c r="ABW108" i="12"/>
  <c r="ABX108" i="12"/>
  <c r="ABY108" i="12"/>
  <c r="ACB108" i="12"/>
  <c r="ACC108" i="12"/>
  <c r="ACD108" i="12"/>
  <c r="ACE108" i="12"/>
  <c r="ACF108" i="12"/>
  <c r="ACG108" i="12"/>
  <c r="ACH108" i="12"/>
  <c r="ACI108" i="12"/>
  <c r="ACL108" i="12"/>
  <c r="ACM108" i="12"/>
  <c r="ACN108" i="12"/>
  <c r="ACO108" i="12"/>
  <c r="ACP108" i="12"/>
  <c r="ACQ108" i="12"/>
  <c r="ACR108" i="12"/>
  <c r="ACS108" i="12"/>
  <c r="ACT108" i="12"/>
  <c r="ACU108" i="12"/>
  <c r="ACV108" i="12"/>
  <c r="ACW108" i="12"/>
  <c r="ACX108" i="12"/>
  <c r="ACY108" i="12"/>
  <c r="ACZ108" i="12"/>
  <c r="ADA108" i="12"/>
  <c r="ADD108" i="12"/>
  <c r="ADE108" i="12"/>
  <c r="ADF108" i="12"/>
  <c r="ADG108" i="12"/>
  <c r="ADH108" i="12"/>
  <c r="ADI108" i="12"/>
  <c r="ADJ108" i="12"/>
  <c r="ADK108" i="12"/>
  <c r="ADN108" i="12"/>
  <c r="ADO108" i="12"/>
  <c r="ADP108" i="12"/>
  <c r="ADQ108" i="12"/>
  <c r="ADR108" i="12"/>
  <c r="ADS108" i="12"/>
  <c r="ADT108" i="12"/>
  <c r="ADU108" i="12"/>
  <c r="ADV108" i="12"/>
  <c r="ADW108" i="12"/>
  <c r="ADX108" i="12"/>
  <c r="ADY108" i="12"/>
  <c r="ADZ108" i="12"/>
  <c r="AEA108" i="12"/>
  <c r="AEB108" i="12"/>
  <c r="AEC108" i="12"/>
  <c r="AED108" i="12"/>
  <c r="AEE108" i="12"/>
  <c r="AEF108" i="12"/>
  <c r="AEG108" i="12"/>
  <c r="AEH108" i="12"/>
  <c r="AFC108" i="12"/>
  <c r="AFD108" i="12"/>
  <c r="AFF108" i="12"/>
  <c r="AFG108" i="12"/>
  <c r="AFI108" i="12"/>
  <c r="AFJ108" i="12"/>
  <c r="AFK108" i="12"/>
  <c r="AFM108" i="12"/>
  <c r="AFN108" i="12"/>
  <c r="AFO108" i="12"/>
  <c r="AFQ108" i="12"/>
  <c r="AFW108" i="12"/>
  <c r="AFX108" i="12"/>
  <c r="AFY108" i="12"/>
  <c r="AGT108" i="12"/>
  <c r="AGU108" i="12"/>
  <c r="AGV108" i="12"/>
  <c r="AGW108" i="12"/>
  <c r="AGX108" i="12"/>
  <c r="AGY108" i="12"/>
  <c r="AGZ108" i="12"/>
  <c r="AHA108" i="12"/>
  <c r="AHB108" i="12"/>
  <c r="AHC108" i="12"/>
  <c r="AHD108" i="12"/>
  <c r="AHE108" i="12"/>
  <c r="AHF108" i="12"/>
  <c r="AHG108" i="12"/>
  <c r="AHH108" i="12"/>
  <c r="AHI108" i="12"/>
  <c r="AHJ108" i="12"/>
  <c r="AHK108" i="12"/>
  <c r="AHL108" i="12"/>
  <c r="AHM108" i="12"/>
  <c r="AHN108" i="12"/>
  <c r="AHO108" i="12"/>
  <c r="AHP108" i="12"/>
  <c r="AHQ108" i="12"/>
  <c r="AHR108" i="12"/>
  <c r="AHS108" i="12"/>
  <c r="AHT108" i="12"/>
  <c r="AHU108" i="12"/>
  <c r="AHV108" i="12"/>
  <c r="AHW108" i="12"/>
  <c r="AHX108" i="12"/>
  <c r="AHY108" i="12"/>
  <c r="AHZ108" i="12"/>
  <c r="AIA108" i="12"/>
  <c r="AIB108" i="12"/>
  <c r="AIC108" i="12"/>
  <c r="AID108" i="12"/>
  <c r="AIE108" i="12"/>
  <c r="AIF108" i="12"/>
  <c r="AIG108" i="12"/>
  <c r="AIH108" i="12"/>
  <c r="AIJ108" i="12"/>
  <c r="AIK108" i="12"/>
  <c r="AIL108" i="12"/>
  <c r="AIM108" i="12"/>
  <c r="AIN108" i="12"/>
  <c r="AIO108" i="12"/>
  <c r="AIP108" i="12"/>
  <c r="AIQ108" i="12"/>
  <c r="AIR108" i="12"/>
  <c r="AIS108" i="12"/>
  <c r="AIT108" i="12"/>
  <c r="AIU108" i="12"/>
  <c r="AIV108" i="12"/>
  <c r="AIW108" i="12"/>
  <c r="AIX108" i="12"/>
  <c r="AIY108" i="12"/>
  <c r="AIZ108" i="12"/>
  <c r="AJA108" i="12"/>
  <c r="AJC108" i="12"/>
  <c r="AJE108" i="12"/>
  <c r="AJF108" i="12"/>
  <c r="AJG108" i="12"/>
  <c r="AJH108" i="12"/>
  <c r="AJI108" i="12"/>
  <c r="AJK108" i="12"/>
  <c r="AJL108" i="12"/>
  <c r="AJN108" i="12"/>
  <c r="AJO108" i="12"/>
  <c r="AJQ108" i="12"/>
  <c r="AJR108" i="12"/>
  <c r="AJT108" i="12"/>
  <c r="AJU108" i="12"/>
  <c r="AJV108" i="12"/>
  <c r="AJW108" i="12"/>
  <c r="AJY108" i="12"/>
  <c r="AJZ108" i="12"/>
  <c r="AKB108" i="12"/>
  <c r="AKC108" i="12"/>
  <c r="AKE108" i="12"/>
  <c r="AKF108" i="12"/>
  <c r="AKG108" i="12"/>
  <c r="AKH108" i="12"/>
  <c r="AKI108" i="12"/>
  <c r="AKJ108" i="12"/>
  <c r="AKK108" i="12"/>
  <c r="AKL108" i="12"/>
  <c r="AKM108" i="12"/>
  <c r="AKN108" i="12"/>
  <c r="AKO108" i="12"/>
  <c r="AKP108" i="12"/>
  <c r="AKR108" i="12"/>
  <c r="AKT108" i="12"/>
  <c r="AKV108" i="12"/>
  <c r="AKX108" i="12"/>
  <c r="AKY108" i="12"/>
  <c r="AKZ108" i="12"/>
  <c r="ALB108" i="12"/>
  <c r="ALD108" i="12"/>
  <c r="ALF108" i="12"/>
  <c r="ALG108" i="12"/>
  <c r="GI109" i="12"/>
  <c r="GJ109" i="12"/>
  <c r="GK109" i="12"/>
  <c r="GL109" i="12"/>
  <c r="GM109" i="12"/>
  <c r="GN109" i="12"/>
  <c r="GO109" i="12"/>
  <c r="GP109" i="12"/>
  <c r="GQ109" i="12"/>
  <c r="GR109" i="12"/>
  <c r="GS109" i="12"/>
  <c r="GT109" i="12"/>
  <c r="GU109" i="12"/>
  <c r="GV109" i="12"/>
  <c r="GW109" i="12"/>
  <c r="GX109" i="12"/>
  <c r="GY109" i="12"/>
  <c r="GZ109" i="12"/>
  <c r="HA109" i="12"/>
  <c r="HB109" i="12"/>
  <c r="HC109" i="12"/>
  <c r="HD109" i="12"/>
  <c r="HE109" i="12"/>
  <c r="HF109" i="12"/>
  <c r="HG109" i="12"/>
  <c r="HH109" i="12"/>
  <c r="HI109" i="12"/>
  <c r="HJ109" i="12"/>
  <c r="HK109" i="12"/>
  <c r="HL109" i="12"/>
  <c r="HM109" i="12"/>
  <c r="HN109" i="12"/>
  <c r="HO109" i="12"/>
  <c r="HP109" i="12"/>
  <c r="HQ109" i="12"/>
  <c r="HR109" i="12"/>
  <c r="HS109" i="12"/>
  <c r="HT109" i="12"/>
  <c r="HU109" i="12"/>
  <c r="HV109" i="12"/>
  <c r="HW109" i="12"/>
  <c r="HX109" i="12"/>
  <c r="HY109" i="12"/>
  <c r="HZ109" i="12"/>
  <c r="IA109" i="12"/>
  <c r="IB109" i="12"/>
  <c r="IC109" i="12"/>
  <c r="ID109" i="12"/>
  <c r="IE109" i="12"/>
  <c r="IF109" i="12"/>
  <c r="IG109" i="12"/>
  <c r="IH109" i="12"/>
  <c r="II109" i="12"/>
  <c r="IJ109" i="12"/>
  <c r="IK109" i="12"/>
  <c r="IL109" i="12"/>
  <c r="IM109" i="12"/>
  <c r="IN109" i="12"/>
  <c r="IO109" i="12"/>
  <c r="IP109" i="12"/>
  <c r="IQ109" i="12"/>
  <c r="IR109" i="12"/>
  <c r="IS109" i="12"/>
  <c r="IT109" i="12"/>
  <c r="IU109" i="12"/>
  <c r="IV109" i="12"/>
  <c r="IW109" i="12"/>
  <c r="IX109" i="12"/>
  <c r="IY109" i="12"/>
  <c r="IZ109" i="12"/>
  <c r="JA109" i="12"/>
  <c r="JB109" i="12"/>
  <c r="JC109" i="12"/>
  <c r="JD109" i="12"/>
  <c r="JE109" i="12"/>
  <c r="JF109" i="12"/>
  <c r="JG109" i="12"/>
  <c r="JH109" i="12"/>
  <c r="JI109" i="12"/>
  <c r="JJ109" i="12"/>
  <c r="JK109" i="12"/>
  <c r="JL109" i="12"/>
  <c r="JM109" i="12"/>
  <c r="JN109" i="12"/>
  <c r="JO109" i="12"/>
  <c r="JP109" i="12"/>
  <c r="JQ109" i="12"/>
  <c r="JR109" i="12"/>
  <c r="JS109" i="12"/>
  <c r="JT109" i="12"/>
  <c r="JU109" i="12"/>
  <c r="JV109" i="12"/>
  <c r="JW109" i="12"/>
  <c r="JX109" i="12"/>
  <c r="JY109" i="12"/>
  <c r="JZ109" i="12"/>
  <c r="KB109" i="12"/>
  <c r="KD109" i="12"/>
  <c r="KF109" i="12"/>
  <c r="KH109" i="12"/>
  <c r="KJ109" i="12"/>
  <c r="KL109" i="12"/>
  <c r="KN109" i="12"/>
  <c r="KP109" i="12"/>
  <c r="KQ109" i="12"/>
  <c r="KR109" i="12"/>
  <c r="KS109" i="12"/>
  <c r="KT109" i="12"/>
  <c r="KW109" i="12"/>
  <c r="KX109" i="12"/>
  <c r="LA109" i="12"/>
  <c r="LB109" i="12"/>
  <c r="LC109" i="12"/>
  <c r="LD109" i="12"/>
  <c r="LE109" i="12"/>
  <c r="LF109" i="12"/>
  <c r="LG109" i="12"/>
  <c r="LH109" i="12"/>
  <c r="LI109" i="12"/>
  <c r="LJ109" i="12"/>
  <c r="LK109" i="12"/>
  <c r="LL109" i="12"/>
  <c r="LM109" i="12"/>
  <c r="LN109" i="12"/>
  <c r="LO109" i="12"/>
  <c r="LP109" i="12"/>
  <c r="LQ109" i="12"/>
  <c r="LR109" i="12"/>
  <c r="LS109" i="12"/>
  <c r="LT109" i="12"/>
  <c r="LU109" i="12"/>
  <c r="LV109" i="12"/>
  <c r="LW109" i="12"/>
  <c r="LX109" i="12"/>
  <c r="LY109" i="12"/>
  <c r="LZ109" i="12"/>
  <c r="MA109" i="12"/>
  <c r="MB109" i="12"/>
  <c r="MC109" i="12"/>
  <c r="MD109" i="12"/>
  <c r="ME109" i="12"/>
  <c r="MF109" i="12"/>
  <c r="MG109" i="12"/>
  <c r="MH109" i="12"/>
  <c r="MI109" i="12"/>
  <c r="MJ109" i="12"/>
  <c r="MK109" i="12"/>
  <c r="ML109" i="12"/>
  <c r="MM109" i="12"/>
  <c r="MN109" i="12"/>
  <c r="MO109" i="12"/>
  <c r="MP109" i="12"/>
  <c r="MQ109" i="12"/>
  <c r="MR109" i="12"/>
  <c r="MS109" i="12"/>
  <c r="MT109" i="12"/>
  <c r="MU109" i="12"/>
  <c r="MV109" i="12"/>
  <c r="MW109" i="12"/>
  <c r="MX109" i="12"/>
  <c r="MY109" i="12"/>
  <c r="MZ109" i="12"/>
  <c r="NA109" i="12"/>
  <c r="NB109" i="12"/>
  <c r="ND109" i="12"/>
  <c r="NE109" i="12"/>
  <c r="NF109" i="12"/>
  <c r="NG109" i="12"/>
  <c r="NH109" i="12"/>
  <c r="NI109" i="12"/>
  <c r="NJ109" i="12"/>
  <c r="NK109" i="12"/>
  <c r="NL109" i="12"/>
  <c r="NM109" i="12"/>
  <c r="NN109" i="12"/>
  <c r="NO109" i="12"/>
  <c r="NP109" i="12"/>
  <c r="OI109" i="12"/>
  <c r="OK109" i="12"/>
  <c r="OL109" i="12"/>
  <c r="OM109" i="12"/>
  <c r="ON109" i="12"/>
  <c r="OO109" i="12"/>
  <c r="OP109" i="12"/>
  <c r="OQ109" i="12"/>
  <c r="OR109" i="12"/>
  <c r="OS109" i="12"/>
  <c r="OT109" i="12"/>
  <c r="OU109" i="12"/>
  <c r="OV109" i="12"/>
  <c r="OX109" i="12"/>
  <c r="OZ109" i="12"/>
  <c r="PA109" i="12"/>
  <c r="PB109" i="12"/>
  <c r="PC109" i="12"/>
  <c r="PD109" i="12"/>
  <c r="PE109" i="12"/>
  <c r="PG109" i="12"/>
  <c r="PI109" i="12"/>
  <c r="PK109" i="12"/>
  <c r="PM109" i="12"/>
  <c r="PN109" i="12"/>
  <c r="PP109" i="12"/>
  <c r="PQ109" i="12"/>
  <c r="PS109" i="12"/>
  <c r="PT109" i="12"/>
  <c r="PU109" i="12"/>
  <c r="PV109" i="12"/>
  <c r="PW109" i="12"/>
  <c r="PX109" i="12"/>
  <c r="PY109" i="12"/>
  <c r="PZ109" i="12"/>
  <c r="QA109" i="12"/>
  <c r="QB109" i="12"/>
  <c r="QC109" i="12"/>
  <c r="QD109" i="12"/>
  <c r="QE109" i="12"/>
  <c r="QF109" i="12"/>
  <c r="QG109" i="12"/>
  <c r="QH109" i="12"/>
  <c r="QI109" i="12"/>
  <c r="QJ109" i="12"/>
  <c r="QL109" i="12"/>
  <c r="QM109" i="12"/>
  <c r="QN109" i="12"/>
  <c r="QO109" i="12"/>
  <c r="QP109" i="12"/>
  <c r="QR109" i="12"/>
  <c r="QT109" i="12"/>
  <c r="QV109" i="12"/>
  <c r="QX109" i="12"/>
  <c r="QZ109" i="12"/>
  <c r="RA109" i="12"/>
  <c r="RB109" i="12"/>
  <c r="RC109" i="12"/>
  <c r="RD109" i="12"/>
  <c r="RE109" i="12"/>
  <c r="RF109" i="12"/>
  <c r="RG109" i="12"/>
  <c r="RH109" i="12"/>
  <c r="RJ109" i="12"/>
  <c r="RL109" i="12"/>
  <c r="RN109" i="12"/>
  <c r="RP109" i="12"/>
  <c r="RR109" i="12"/>
  <c r="RT109" i="12"/>
  <c r="RX109" i="12"/>
  <c r="RY109" i="12"/>
  <c r="RZ109" i="12"/>
  <c r="SA109" i="12"/>
  <c r="SB109" i="12"/>
  <c r="SC109" i="12"/>
  <c r="SD109" i="12"/>
  <c r="SE109" i="12"/>
  <c r="SF109" i="12"/>
  <c r="SG109" i="12"/>
  <c r="SH109" i="12"/>
  <c r="SJ109" i="12"/>
  <c r="SK109" i="12"/>
  <c r="SL109" i="12"/>
  <c r="SM109" i="12"/>
  <c r="SN109" i="12"/>
  <c r="SO109" i="12"/>
  <c r="SP109" i="12"/>
  <c r="SQ109" i="12"/>
  <c r="SR109" i="12"/>
  <c r="ST109" i="12"/>
  <c r="SU109" i="12"/>
  <c r="SV109" i="12"/>
  <c r="SW109" i="12"/>
  <c r="SX109" i="12"/>
  <c r="SY109" i="12"/>
  <c r="SZ109" i="12"/>
  <c r="TB109" i="12"/>
  <c r="TC109" i="12"/>
  <c r="TD109" i="12"/>
  <c r="TE109" i="12"/>
  <c r="TF109" i="12"/>
  <c r="TG109" i="12"/>
  <c r="TH109" i="12"/>
  <c r="TI109" i="12"/>
  <c r="TJ109" i="12"/>
  <c r="TL109" i="12"/>
  <c r="TM109" i="12"/>
  <c r="TN109" i="12"/>
  <c r="TO109" i="12"/>
  <c r="TP109" i="12"/>
  <c r="TR109" i="12"/>
  <c r="TS109" i="12"/>
  <c r="TT109" i="12"/>
  <c r="TU109" i="12"/>
  <c r="TV109" i="12"/>
  <c r="TW109" i="12"/>
  <c r="TX109" i="12"/>
  <c r="TY109" i="12"/>
  <c r="TZ109" i="12"/>
  <c r="UB109" i="12"/>
  <c r="UC109" i="12"/>
  <c r="UD109" i="12"/>
  <c r="UE109" i="12"/>
  <c r="UF109" i="12"/>
  <c r="UH109" i="12"/>
  <c r="UI109" i="12"/>
  <c r="UJ109" i="12"/>
  <c r="UK109" i="12"/>
  <c r="UL109" i="12"/>
  <c r="UM109" i="12"/>
  <c r="UQ109" i="12"/>
  <c r="UR109" i="12"/>
  <c r="US109" i="12"/>
  <c r="UT109" i="12"/>
  <c r="UU109" i="12"/>
  <c r="UV109" i="12"/>
  <c r="UW109" i="12"/>
  <c r="UX109" i="12"/>
  <c r="UY109" i="12"/>
  <c r="UZ109" i="12"/>
  <c r="VA109" i="12"/>
  <c r="VB109" i="12"/>
  <c r="VC109" i="12"/>
  <c r="VD109" i="12"/>
  <c r="VE109" i="12"/>
  <c r="VF109" i="12"/>
  <c r="VG109" i="12"/>
  <c r="VH109" i="12"/>
  <c r="VI109" i="12"/>
  <c r="VJ109" i="12"/>
  <c r="VK109" i="12"/>
  <c r="VL109" i="12"/>
  <c r="VM109" i="12"/>
  <c r="VN109" i="12"/>
  <c r="VO109" i="12"/>
  <c r="VP109" i="12"/>
  <c r="VQ109" i="12"/>
  <c r="VR109" i="12"/>
  <c r="VS109" i="12"/>
  <c r="VT109" i="12"/>
  <c r="VU109" i="12"/>
  <c r="VV109" i="12"/>
  <c r="VW109" i="12"/>
  <c r="VX109" i="12"/>
  <c r="VY109" i="12"/>
  <c r="VZ109" i="12"/>
  <c r="WA109" i="12"/>
  <c r="WB109" i="12"/>
  <c r="WC109" i="12"/>
  <c r="WD109" i="12"/>
  <c r="WE109" i="12"/>
  <c r="WF109" i="12"/>
  <c r="WG109" i="12"/>
  <c r="WH109" i="12"/>
  <c r="WI109" i="12"/>
  <c r="WJ109" i="12"/>
  <c r="WK109" i="12"/>
  <c r="WL109" i="12"/>
  <c r="WM109" i="12"/>
  <c r="WN109" i="12"/>
  <c r="WO109" i="12"/>
  <c r="WP109" i="12"/>
  <c r="WQ109" i="12"/>
  <c r="WR109" i="12"/>
  <c r="WS109" i="12"/>
  <c r="WT109" i="12"/>
  <c r="WU109" i="12"/>
  <c r="WV109" i="12"/>
  <c r="WW109" i="12"/>
  <c r="WX109" i="12"/>
  <c r="WY109" i="12"/>
  <c r="WZ109" i="12"/>
  <c r="XA109" i="12"/>
  <c r="XB109" i="12"/>
  <c r="XC109" i="12"/>
  <c r="XD109" i="12"/>
  <c r="XE109" i="12"/>
  <c r="XF109" i="12"/>
  <c r="XG109" i="12"/>
  <c r="XH109" i="12"/>
  <c r="XI109" i="12"/>
  <c r="XJ109" i="12"/>
  <c r="XK109" i="12"/>
  <c r="XL109" i="12"/>
  <c r="XM109" i="12"/>
  <c r="XN109" i="12"/>
  <c r="XO109" i="12"/>
  <c r="XP109" i="12"/>
  <c r="XQ109" i="12"/>
  <c r="XR109" i="12"/>
  <c r="XS109" i="12"/>
  <c r="XT109" i="12"/>
  <c r="XU109" i="12"/>
  <c r="XV109" i="12"/>
  <c r="XW109" i="12"/>
  <c r="XX109" i="12"/>
  <c r="XY109" i="12"/>
  <c r="YA109" i="12"/>
  <c r="YB109" i="12"/>
  <c r="YD109" i="12"/>
  <c r="YE109" i="12"/>
  <c r="YG109" i="12"/>
  <c r="YH109" i="12"/>
  <c r="YJ109" i="12"/>
  <c r="YK109" i="12"/>
  <c r="YM109" i="12"/>
  <c r="YN109" i="12"/>
  <c r="YP109" i="12"/>
  <c r="YQ109" i="12"/>
  <c r="YR109" i="12"/>
  <c r="YS109" i="12"/>
  <c r="YT109" i="12"/>
  <c r="YU109" i="12"/>
  <c r="YV109" i="12"/>
  <c r="YW109" i="12"/>
  <c r="YX109" i="12"/>
  <c r="YY109" i="12"/>
  <c r="YZ109" i="12"/>
  <c r="ZA109" i="12"/>
  <c r="ZB109" i="12"/>
  <c r="ZC109" i="12"/>
  <c r="ZD109" i="12"/>
  <c r="ZE109" i="12"/>
  <c r="ZF109" i="12"/>
  <c r="ZG109" i="12"/>
  <c r="ZH109" i="12"/>
  <c r="ZI109" i="12"/>
  <c r="ZJ109" i="12"/>
  <c r="ZK109" i="12"/>
  <c r="ZL109" i="12"/>
  <c r="ZM109" i="12"/>
  <c r="ZN109" i="12"/>
  <c r="ZO109" i="12"/>
  <c r="ZP109" i="12"/>
  <c r="ZQ109" i="12"/>
  <c r="ZR109" i="12"/>
  <c r="ZS109" i="12"/>
  <c r="ZT109" i="12"/>
  <c r="ZU109" i="12"/>
  <c r="ZV109" i="12"/>
  <c r="ZW109" i="12"/>
  <c r="ZX109" i="12"/>
  <c r="ZY109" i="12"/>
  <c r="AAB109" i="12"/>
  <c r="AAC109" i="12"/>
  <c r="AAD109" i="12"/>
  <c r="AAE109" i="12"/>
  <c r="AAF109" i="12"/>
  <c r="AAG109" i="12"/>
  <c r="AAH109" i="12"/>
  <c r="AAI109" i="12"/>
  <c r="AAJ109" i="12"/>
  <c r="AAK109" i="12"/>
  <c r="AAL109" i="12"/>
  <c r="AAM109" i="12"/>
  <c r="AAN109" i="12"/>
  <c r="AAP109" i="12"/>
  <c r="AAR109" i="12"/>
  <c r="AAT109" i="12"/>
  <c r="AAV109" i="12"/>
  <c r="AAX109" i="12"/>
  <c r="AAZ109" i="12"/>
  <c r="ABA109" i="12"/>
  <c r="ABB109" i="12"/>
  <c r="ABC109" i="12"/>
  <c r="ABE109" i="12"/>
  <c r="ABG109" i="12"/>
  <c r="ABI109" i="12"/>
  <c r="ABJ109" i="12"/>
  <c r="ABL109" i="12"/>
  <c r="ABM109" i="12"/>
  <c r="ABN109" i="12"/>
  <c r="ABO109" i="12"/>
  <c r="ABR109" i="12"/>
  <c r="ABS109" i="12"/>
  <c r="ABT109" i="12"/>
  <c r="ABU109" i="12"/>
  <c r="ABV109" i="12"/>
  <c r="ABW109" i="12"/>
  <c r="ABX109" i="12"/>
  <c r="ABY109" i="12"/>
  <c r="ACB109" i="12"/>
  <c r="ACC109" i="12"/>
  <c r="ACD109" i="12"/>
  <c r="ACE109" i="12"/>
  <c r="ACF109" i="12"/>
  <c r="ACG109" i="12"/>
  <c r="ACH109" i="12"/>
  <c r="ACI109" i="12"/>
  <c r="ACL109" i="12"/>
  <c r="ACM109" i="12"/>
  <c r="ACN109" i="12"/>
  <c r="ACO109" i="12"/>
  <c r="ACP109" i="12"/>
  <c r="ACQ109" i="12"/>
  <c r="ACR109" i="12"/>
  <c r="ACS109" i="12"/>
  <c r="ACT109" i="12"/>
  <c r="ACU109" i="12"/>
  <c r="ACV109" i="12"/>
  <c r="ACW109" i="12"/>
  <c r="ACX109" i="12"/>
  <c r="ACY109" i="12"/>
  <c r="ACZ109" i="12"/>
  <c r="ADA109" i="12"/>
  <c r="ADD109" i="12"/>
  <c r="ADE109" i="12"/>
  <c r="ADF109" i="12"/>
  <c r="ADG109" i="12"/>
  <c r="ADH109" i="12"/>
  <c r="ADI109" i="12"/>
  <c r="ADJ109" i="12"/>
  <c r="ADK109" i="12"/>
  <c r="ADN109" i="12"/>
  <c r="ADO109" i="12"/>
  <c r="ADP109" i="12"/>
  <c r="ADQ109" i="12"/>
  <c r="ADR109" i="12"/>
  <c r="ADS109" i="12"/>
  <c r="ADT109" i="12"/>
  <c r="ADU109" i="12"/>
  <c r="ADV109" i="12"/>
  <c r="ADW109" i="12"/>
  <c r="ADX109" i="12"/>
  <c r="ADY109" i="12"/>
  <c r="ADZ109" i="12"/>
  <c r="AEA109" i="12"/>
  <c r="AEB109" i="12"/>
  <c r="AEC109" i="12"/>
  <c r="AED109" i="12"/>
  <c r="AEE109" i="12"/>
  <c r="AEF109" i="12"/>
  <c r="AEG109" i="12"/>
  <c r="AEH109" i="12"/>
  <c r="AFC109" i="12"/>
  <c r="AFD109" i="12"/>
  <c r="AFF109" i="12"/>
  <c r="AFG109" i="12"/>
  <c r="AFI109" i="12"/>
  <c r="AFJ109" i="12"/>
  <c r="AFK109" i="12"/>
  <c r="AFM109" i="12"/>
  <c r="AFN109" i="12"/>
  <c r="AFO109" i="12"/>
  <c r="AFQ109" i="12"/>
  <c r="AFW109" i="12"/>
  <c r="AFX109" i="12"/>
  <c r="AFY109" i="12"/>
  <c r="AGT109" i="12"/>
  <c r="AGU109" i="12"/>
  <c r="AGV109" i="12"/>
  <c r="AGW109" i="12"/>
  <c r="AGX109" i="12"/>
  <c r="AGY109" i="12"/>
  <c r="AGZ109" i="12"/>
  <c r="AHA109" i="12"/>
  <c r="AHB109" i="12"/>
  <c r="AHC109" i="12"/>
  <c r="AHD109" i="12"/>
  <c r="AHE109" i="12"/>
  <c r="AHF109" i="12"/>
  <c r="AHG109" i="12"/>
  <c r="AHH109" i="12"/>
  <c r="AHI109" i="12"/>
  <c r="AHJ109" i="12"/>
  <c r="AHK109" i="12"/>
  <c r="AHL109" i="12"/>
  <c r="AHM109" i="12"/>
  <c r="AHN109" i="12"/>
  <c r="AHO109" i="12"/>
  <c r="AHP109" i="12"/>
  <c r="AHQ109" i="12"/>
  <c r="AHR109" i="12"/>
  <c r="AHS109" i="12"/>
  <c r="AHT109" i="12"/>
  <c r="AHU109" i="12"/>
  <c r="AHV109" i="12"/>
  <c r="AHW109" i="12"/>
  <c r="AHX109" i="12"/>
  <c r="AHY109" i="12"/>
  <c r="AHZ109" i="12"/>
  <c r="AIA109" i="12"/>
  <c r="AIB109" i="12"/>
  <c r="AIC109" i="12"/>
  <c r="AID109" i="12"/>
  <c r="AIE109" i="12"/>
  <c r="AIF109" i="12"/>
  <c r="AIG109" i="12"/>
  <c r="AIH109" i="12"/>
  <c r="AIJ109" i="12"/>
  <c r="AIK109" i="12"/>
  <c r="AIL109" i="12"/>
  <c r="AIM109" i="12"/>
  <c r="AIN109" i="12"/>
  <c r="AIO109" i="12"/>
  <c r="AIP109" i="12"/>
  <c r="AIQ109" i="12"/>
  <c r="AIR109" i="12"/>
  <c r="AIS109" i="12"/>
  <c r="AIT109" i="12"/>
  <c r="AIU109" i="12"/>
  <c r="AIV109" i="12"/>
  <c r="AIW109" i="12"/>
  <c r="AIX109" i="12"/>
  <c r="AIY109" i="12"/>
  <c r="AIZ109" i="12"/>
  <c r="AJA109" i="12"/>
  <c r="AJC109" i="12"/>
  <c r="AJE109" i="12"/>
  <c r="AJF109" i="12"/>
  <c r="AJG109" i="12"/>
  <c r="AJH109" i="12"/>
  <c r="AJI109" i="12"/>
  <c r="AJK109" i="12"/>
  <c r="AJL109" i="12"/>
  <c r="AJN109" i="12"/>
  <c r="AJO109" i="12"/>
  <c r="AJQ109" i="12"/>
  <c r="AJR109" i="12"/>
  <c r="AJT109" i="12"/>
  <c r="AJU109" i="12"/>
  <c r="AJV109" i="12"/>
  <c r="AJW109" i="12"/>
  <c r="AJY109" i="12"/>
  <c r="AJZ109" i="12"/>
  <c r="AKB109" i="12"/>
  <c r="AKC109" i="12"/>
  <c r="AKE109" i="12"/>
  <c r="AKF109" i="12"/>
  <c r="AKG109" i="12"/>
  <c r="AKH109" i="12"/>
  <c r="AKI109" i="12"/>
  <c r="AKJ109" i="12"/>
  <c r="AKK109" i="12"/>
  <c r="AKL109" i="12"/>
  <c r="AKM109" i="12"/>
  <c r="AKN109" i="12"/>
  <c r="AKO109" i="12"/>
  <c r="AKP109" i="12"/>
  <c r="AKR109" i="12"/>
  <c r="AKT109" i="12"/>
  <c r="AKV109" i="12"/>
  <c r="AKX109" i="12"/>
  <c r="AKY109" i="12"/>
  <c r="AKZ109" i="12"/>
  <c r="ALB109" i="12"/>
  <c r="ALD109" i="12"/>
  <c r="ALF109" i="12"/>
  <c r="ALG109" i="12"/>
  <c r="I105" i="12"/>
  <c r="K105" i="12"/>
  <c r="L105" i="12"/>
  <c r="O105" i="12"/>
  <c r="P105" i="12"/>
  <c r="R105" i="12"/>
  <c r="S105" i="12"/>
  <c r="V105" i="12"/>
  <c r="W105" i="12"/>
  <c r="X105" i="12"/>
  <c r="Y105" i="12"/>
  <c r="AA105" i="12"/>
  <c r="AB105" i="12"/>
  <c r="AD105" i="12"/>
  <c r="AE105" i="12"/>
  <c r="AG105" i="12"/>
  <c r="AH105" i="12"/>
  <c r="AI105" i="12"/>
  <c r="AJ105" i="12"/>
  <c r="AK105" i="12"/>
  <c r="AL105" i="12"/>
  <c r="AM105" i="12"/>
  <c r="AO105" i="12"/>
  <c r="AP105" i="12"/>
  <c r="AQ105" i="12"/>
  <c r="AS105" i="12"/>
  <c r="AU105" i="12"/>
  <c r="AV105" i="12"/>
  <c r="AW105" i="12"/>
  <c r="AX105" i="12"/>
  <c r="AY105" i="12"/>
  <c r="AZ105" i="12"/>
  <c r="BA105" i="12"/>
  <c r="BB105" i="12"/>
  <c r="BC105" i="12"/>
  <c r="BD105" i="12"/>
  <c r="BE105" i="12"/>
  <c r="BF105" i="12"/>
  <c r="BG105" i="12"/>
  <c r="BH105" i="12"/>
  <c r="BI105" i="12"/>
  <c r="BJ105" i="12"/>
  <c r="BK105" i="12"/>
  <c r="BL105" i="12"/>
  <c r="BM105" i="12"/>
  <c r="BN105" i="12"/>
  <c r="BO105" i="12"/>
  <c r="BP105" i="12"/>
  <c r="BQ105" i="12"/>
  <c r="BR105" i="12"/>
  <c r="BS105" i="12"/>
  <c r="BT105" i="12"/>
  <c r="BU105" i="12"/>
  <c r="BV105" i="12"/>
  <c r="BW105" i="12"/>
  <c r="BX105" i="12"/>
  <c r="BY105" i="12"/>
  <c r="BZ105" i="12"/>
  <c r="CA105" i="12"/>
  <c r="CB105" i="12"/>
  <c r="CC105" i="12"/>
  <c r="CE105" i="12"/>
  <c r="CF105" i="12"/>
  <c r="CG105" i="12"/>
  <c r="CH105" i="12"/>
  <c r="CI105" i="12"/>
  <c r="CJ105" i="12"/>
  <c r="CL105" i="12"/>
  <c r="CM105" i="12"/>
  <c r="CN105" i="12"/>
  <c r="CO105" i="12"/>
  <c r="CP105" i="12"/>
  <c r="CR105" i="12"/>
  <c r="CS105" i="12"/>
  <c r="CU105" i="12"/>
  <c r="CV105" i="12"/>
  <c r="CX105" i="12"/>
  <c r="CY105" i="12"/>
  <c r="DA105" i="12"/>
  <c r="DC105" i="12"/>
  <c r="DD105" i="12"/>
  <c r="DF105" i="12"/>
  <c r="DH105" i="12"/>
  <c r="DJ105" i="12"/>
  <c r="DL105" i="12"/>
  <c r="DN105" i="12"/>
  <c r="DP105" i="12"/>
  <c r="DQ105" i="12"/>
  <c r="DS105" i="12"/>
  <c r="DT105" i="12"/>
  <c r="DU105" i="12"/>
  <c r="DV105" i="12"/>
  <c r="DW105" i="12"/>
  <c r="DX105" i="12"/>
  <c r="DY105" i="12"/>
  <c r="DZ105" i="12"/>
  <c r="EA105" i="12"/>
  <c r="EB105" i="12"/>
  <c r="EC105" i="12"/>
  <c r="ED105" i="12"/>
  <c r="EE105" i="12"/>
  <c r="EF105" i="12"/>
  <c r="EG105" i="12"/>
  <c r="EH105" i="12"/>
  <c r="EI105" i="12"/>
  <c r="EJ105" i="12"/>
  <c r="EK105" i="12"/>
  <c r="EL105" i="12"/>
  <c r="EM105" i="12"/>
  <c r="EN105" i="12"/>
  <c r="EO105" i="12"/>
  <c r="EP105" i="12"/>
  <c r="EQ105" i="12"/>
  <c r="ER105" i="12"/>
  <c r="ES105" i="12"/>
  <c r="ET105" i="12"/>
  <c r="EU105" i="12"/>
  <c r="EV105" i="12"/>
  <c r="EW105" i="12"/>
  <c r="EX105" i="12"/>
  <c r="EY105" i="12"/>
  <c r="EZ105" i="12"/>
  <c r="FA105" i="12"/>
  <c r="FB105" i="12"/>
  <c r="FC105" i="12"/>
  <c r="FD105" i="12"/>
  <c r="FE105" i="12"/>
  <c r="FF105" i="12"/>
  <c r="FG105" i="12"/>
  <c r="FH105" i="12"/>
  <c r="FI105" i="12"/>
  <c r="FJ105" i="12"/>
  <c r="FK105" i="12"/>
  <c r="FL105" i="12"/>
  <c r="FM105" i="12"/>
  <c r="FN105" i="12"/>
  <c r="FO105" i="12"/>
  <c r="FP105" i="12"/>
  <c r="FQ105" i="12"/>
  <c r="FR105" i="12"/>
  <c r="FS105" i="12"/>
  <c r="FT105" i="12"/>
  <c r="FU105" i="12"/>
  <c r="FV105" i="12"/>
  <c r="FW105" i="12"/>
  <c r="FX105" i="12"/>
  <c r="FY105" i="12"/>
  <c r="FZ105" i="12"/>
  <c r="GA105" i="12"/>
  <c r="GB105" i="12"/>
  <c r="GC105" i="12"/>
  <c r="GD105" i="12"/>
  <c r="GE105" i="12"/>
  <c r="GF105" i="12"/>
  <c r="GG105" i="12"/>
  <c r="GH105" i="12"/>
  <c r="I106" i="12"/>
  <c r="K106" i="12"/>
  <c r="L106" i="12"/>
  <c r="O106" i="12"/>
  <c r="P106" i="12"/>
  <c r="R106" i="12"/>
  <c r="S106" i="12"/>
  <c r="V106" i="12"/>
  <c r="W106" i="12"/>
  <c r="X106" i="12"/>
  <c r="Y106" i="12"/>
  <c r="AA106" i="12"/>
  <c r="AB106" i="12"/>
  <c r="AD106" i="12"/>
  <c r="AE106" i="12"/>
  <c r="AG106" i="12"/>
  <c r="AH106" i="12"/>
  <c r="AI106" i="12"/>
  <c r="AK106" i="12"/>
  <c r="AL106" i="12"/>
  <c r="AM106" i="12"/>
  <c r="AO106" i="12"/>
  <c r="AP106" i="12"/>
  <c r="AQ106" i="12"/>
  <c r="AS106" i="12"/>
  <c r="AU106" i="12"/>
  <c r="AV106" i="12"/>
  <c r="AW106" i="12"/>
  <c r="AX106" i="12"/>
  <c r="AY106" i="12"/>
  <c r="AZ106" i="12"/>
  <c r="BA106" i="12"/>
  <c r="BB106" i="12"/>
  <c r="BC106" i="12"/>
  <c r="BD106" i="12"/>
  <c r="BE106" i="12"/>
  <c r="BF106" i="12"/>
  <c r="BG106" i="12"/>
  <c r="BH106" i="12"/>
  <c r="BI106" i="12"/>
  <c r="BJ106" i="12"/>
  <c r="BK106" i="12"/>
  <c r="BL106" i="12"/>
  <c r="BM106" i="12"/>
  <c r="BN106" i="12"/>
  <c r="BO106" i="12"/>
  <c r="BP106" i="12"/>
  <c r="BQ106" i="12"/>
  <c r="BR106" i="12"/>
  <c r="BS106" i="12"/>
  <c r="BT106" i="12"/>
  <c r="BU106" i="12"/>
  <c r="BV106" i="12"/>
  <c r="BW106" i="12"/>
  <c r="BX106" i="12"/>
  <c r="BY106" i="12"/>
  <c r="BZ106" i="12"/>
  <c r="CA106" i="12"/>
  <c r="CB106" i="12"/>
  <c r="CC106" i="12"/>
  <c r="CE106" i="12"/>
  <c r="CF106" i="12"/>
  <c r="CG106" i="12"/>
  <c r="CH106" i="12"/>
  <c r="CI106" i="12"/>
  <c r="CJ106" i="12"/>
  <c r="CL106" i="12"/>
  <c r="CM106" i="12"/>
  <c r="CN106" i="12"/>
  <c r="CO106" i="12"/>
  <c r="CP106" i="12"/>
  <c r="CR106" i="12"/>
  <c r="CS106" i="12"/>
  <c r="CU106" i="12"/>
  <c r="CV106" i="12"/>
  <c r="CX106" i="12"/>
  <c r="CY106" i="12"/>
  <c r="DA106" i="12"/>
  <c r="DC106" i="12"/>
  <c r="DD106" i="12"/>
  <c r="DF106" i="12"/>
  <c r="DH106" i="12"/>
  <c r="DJ106" i="12"/>
  <c r="DL106" i="12"/>
  <c r="DN106" i="12"/>
  <c r="DP106" i="12"/>
  <c r="DQ106" i="12"/>
  <c r="DS106" i="12"/>
  <c r="DT106" i="12"/>
  <c r="DU106" i="12"/>
  <c r="DV106" i="12"/>
  <c r="DW106" i="12"/>
  <c r="DX106" i="12"/>
  <c r="DY106" i="12"/>
  <c r="DZ106" i="12"/>
  <c r="EA106" i="12"/>
  <c r="EB106" i="12"/>
  <c r="EC106" i="12"/>
  <c r="ED106" i="12"/>
  <c r="EE106" i="12"/>
  <c r="EF106" i="12"/>
  <c r="EG106" i="12"/>
  <c r="EH106" i="12"/>
  <c r="EI106" i="12"/>
  <c r="EJ106" i="12"/>
  <c r="EK106" i="12"/>
  <c r="EL106" i="12"/>
  <c r="EM106" i="12"/>
  <c r="EN106" i="12"/>
  <c r="EO106" i="12"/>
  <c r="EP106" i="12"/>
  <c r="EQ106" i="12"/>
  <c r="ER106" i="12"/>
  <c r="ES106" i="12"/>
  <c r="ET106" i="12"/>
  <c r="EU106" i="12"/>
  <c r="EV106" i="12"/>
  <c r="EW106" i="12"/>
  <c r="EX106" i="12"/>
  <c r="EY106" i="12"/>
  <c r="EZ106" i="12"/>
  <c r="FA106" i="12"/>
  <c r="FB106" i="12"/>
  <c r="FC106" i="12"/>
  <c r="FD106" i="12"/>
  <c r="FE106" i="12"/>
  <c r="FF106" i="12"/>
  <c r="FG106" i="12"/>
  <c r="FH106" i="12"/>
  <c r="FI106" i="12"/>
  <c r="FJ106" i="12"/>
  <c r="FK106" i="12"/>
  <c r="FL106" i="12"/>
  <c r="FM106" i="12"/>
  <c r="FN106" i="12"/>
  <c r="FO106" i="12"/>
  <c r="FP106" i="12"/>
  <c r="FQ106" i="12"/>
  <c r="FR106" i="12"/>
  <c r="FS106" i="12"/>
  <c r="FT106" i="12"/>
  <c r="FU106" i="12"/>
  <c r="FV106" i="12"/>
  <c r="FW106" i="12"/>
  <c r="FX106" i="12"/>
  <c r="FY106" i="12"/>
  <c r="FZ106" i="12"/>
  <c r="GA106" i="12"/>
  <c r="GB106" i="12"/>
  <c r="GC106" i="12"/>
  <c r="GD106" i="12"/>
  <c r="GE106" i="12"/>
  <c r="GF106" i="12"/>
  <c r="GG106" i="12"/>
  <c r="GH106" i="12"/>
  <c r="I107" i="12"/>
  <c r="K107" i="12"/>
  <c r="L107" i="12"/>
  <c r="O107" i="12"/>
  <c r="P107" i="12"/>
  <c r="R107" i="12"/>
  <c r="S107" i="12"/>
  <c r="V107" i="12"/>
  <c r="W107" i="12"/>
  <c r="X107" i="12"/>
  <c r="Y107" i="12"/>
  <c r="AA107" i="12"/>
  <c r="AB107" i="12"/>
  <c r="AD107" i="12"/>
  <c r="AE107" i="12"/>
  <c r="AG107" i="12"/>
  <c r="AH107" i="12"/>
  <c r="AI107" i="12"/>
  <c r="AJ107" i="12"/>
  <c r="AK107" i="12"/>
  <c r="AL107" i="12"/>
  <c r="AM107" i="12"/>
  <c r="AO107" i="12"/>
  <c r="AP107" i="12"/>
  <c r="AQ107" i="12"/>
  <c r="AS107" i="12"/>
  <c r="AU107" i="12"/>
  <c r="AV107" i="12"/>
  <c r="AW107" i="12"/>
  <c r="AX107" i="12"/>
  <c r="AY107" i="12"/>
  <c r="AZ107" i="12"/>
  <c r="BA107" i="12"/>
  <c r="BB107" i="12"/>
  <c r="BC107" i="12"/>
  <c r="BD107" i="12"/>
  <c r="BE107" i="12"/>
  <c r="BF107" i="12"/>
  <c r="BG107" i="12"/>
  <c r="BH107" i="12"/>
  <c r="BI107" i="12"/>
  <c r="BJ107" i="12"/>
  <c r="BK107" i="12"/>
  <c r="BL107" i="12"/>
  <c r="BM107" i="12"/>
  <c r="BN107" i="12"/>
  <c r="BO107" i="12"/>
  <c r="BP107" i="12"/>
  <c r="BQ107" i="12"/>
  <c r="BR107" i="12"/>
  <c r="BS107" i="12"/>
  <c r="BT107" i="12"/>
  <c r="BU107" i="12"/>
  <c r="BV107" i="12"/>
  <c r="BW107" i="12"/>
  <c r="BX107" i="12"/>
  <c r="BY107" i="12"/>
  <c r="BZ107" i="12"/>
  <c r="CA107" i="12"/>
  <c r="CB107" i="12"/>
  <c r="CC107" i="12"/>
  <c r="CE107" i="12"/>
  <c r="CF107" i="12"/>
  <c r="CG107" i="12"/>
  <c r="CH107" i="12"/>
  <c r="CI107" i="12"/>
  <c r="CJ107" i="12"/>
  <c r="CL107" i="12"/>
  <c r="CM107" i="12"/>
  <c r="CN107" i="12"/>
  <c r="CO107" i="12"/>
  <c r="CP107" i="12"/>
  <c r="CR107" i="12"/>
  <c r="CS107" i="12"/>
  <c r="CU107" i="12"/>
  <c r="CV107" i="12"/>
  <c r="CX107" i="12"/>
  <c r="CY107" i="12"/>
  <c r="DA107" i="12"/>
  <c r="DC107" i="12"/>
  <c r="DD107" i="12"/>
  <c r="DF107" i="12"/>
  <c r="DH107" i="12"/>
  <c r="DJ107" i="12"/>
  <c r="DL107" i="12"/>
  <c r="DN107" i="12"/>
  <c r="DP107" i="12"/>
  <c r="DQ107" i="12"/>
  <c r="DS107" i="12"/>
  <c r="DT107" i="12"/>
  <c r="DU107" i="12"/>
  <c r="DV107" i="12"/>
  <c r="DW107" i="12"/>
  <c r="DX107" i="12"/>
  <c r="DY107" i="12"/>
  <c r="DZ107" i="12"/>
  <c r="EA107" i="12"/>
  <c r="EB107" i="12"/>
  <c r="EC107" i="12"/>
  <c r="ED107" i="12"/>
  <c r="EE107" i="12"/>
  <c r="EF107" i="12"/>
  <c r="EG107" i="12"/>
  <c r="EH107" i="12"/>
  <c r="EI107" i="12"/>
  <c r="EJ107" i="12"/>
  <c r="EK107" i="12"/>
  <c r="EL107" i="12"/>
  <c r="EM107" i="12"/>
  <c r="EN107" i="12"/>
  <c r="EO107" i="12"/>
  <c r="EP107" i="12"/>
  <c r="EQ107" i="12"/>
  <c r="ER107" i="12"/>
  <c r="ES107" i="12"/>
  <c r="ET107" i="12"/>
  <c r="EU107" i="12"/>
  <c r="EV107" i="12"/>
  <c r="EW107" i="12"/>
  <c r="EX107" i="12"/>
  <c r="EY107" i="12"/>
  <c r="EZ107" i="12"/>
  <c r="FA107" i="12"/>
  <c r="FB107" i="12"/>
  <c r="FC107" i="12"/>
  <c r="FD107" i="12"/>
  <c r="FE107" i="12"/>
  <c r="FF107" i="12"/>
  <c r="FG107" i="12"/>
  <c r="FH107" i="12"/>
  <c r="FI107" i="12"/>
  <c r="FJ107" i="12"/>
  <c r="FK107" i="12"/>
  <c r="FL107" i="12"/>
  <c r="FM107" i="12"/>
  <c r="FN107" i="12"/>
  <c r="FO107" i="12"/>
  <c r="FP107" i="12"/>
  <c r="FQ107" i="12"/>
  <c r="FR107" i="12"/>
  <c r="FS107" i="12"/>
  <c r="FT107" i="12"/>
  <c r="FU107" i="12"/>
  <c r="FV107" i="12"/>
  <c r="FW107" i="12"/>
  <c r="FX107" i="12"/>
  <c r="FY107" i="12"/>
  <c r="FZ107" i="12"/>
  <c r="GA107" i="12"/>
  <c r="GB107" i="12"/>
  <c r="GC107" i="12"/>
  <c r="GD107" i="12"/>
  <c r="GE107" i="12"/>
  <c r="GF107" i="12"/>
  <c r="GG107" i="12"/>
  <c r="GH107" i="12"/>
  <c r="I108" i="12"/>
  <c r="K108" i="12"/>
  <c r="L108" i="12"/>
  <c r="O108" i="12"/>
  <c r="P108" i="12"/>
  <c r="R108" i="12"/>
  <c r="S108" i="12"/>
  <c r="V108" i="12"/>
  <c r="W108" i="12"/>
  <c r="X108" i="12"/>
  <c r="Y108" i="12"/>
  <c r="AA108" i="12"/>
  <c r="AB108" i="12"/>
  <c r="AD108" i="12"/>
  <c r="AE108" i="12"/>
  <c r="AG108" i="12"/>
  <c r="AH108" i="12"/>
  <c r="AI108" i="12"/>
  <c r="AJ108" i="12"/>
  <c r="AK108" i="12"/>
  <c r="AL108" i="12"/>
  <c r="AM108" i="12"/>
  <c r="AO108" i="12"/>
  <c r="AP108" i="12"/>
  <c r="AQ108" i="12"/>
  <c r="AS108" i="12"/>
  <c r="AU108" i="12"/>
  <c r="AV108" i="12"/>
  <c r="AW108" i="12"/>
  <c r="AX108" i="12"/>
  <c r="AY108" i="12"/>
  <c r="AZ108" i="12"/>
  <c r="BA108" i="12"/>
  <c r="BB108" i="12"/>
  <c r="BC108" i="12"/>
  <c r="BD108" i="12"/>
  <c r="BE108" i="12"/>
  <c r="BF108" i="12"/>
  <c r="BG108" i="12"/>
  <c r="BH108" i="12"/>
  <c r="BI108" i="12"/>
  <c r="BJ108" i="12"/>
  <c r="BK108" i="12"/>
  <c r="BL108" i="12"/>
  <c r="BM108" i="12"/>
  <c r="BN108" i="12"/>
  <c r="BO108" i="12"/>
  <c r="BP108" i="12"/>
  <c r="BQ108" i="12"/>
  <c r="BR108" i="12"/>
  <c r="BS108" i="12"/>
  <c r="BT108" i="12"/>
  <c r="BU108" i="12"/>
  <c r="BV108" i="12"/>
  <c r="BW108" i="12"/>
  <c r="BX108" i="12"/>
  <c r="BY108" i="12"/>
  <c r="BZ108" i="12"/>
  <c r="CA108" i="12"/>
  <c r="CB108" i="12"/>
  <c r="CC108" i="12"/>
  <c r="CE108" i="12"/>
  <c r="CF108" i="12"/>
  <c r="CG108" i="12"/>
  <c r="CH108" i="12"/>
  <c r="CI108" i="12"/>
  <c r="CJ108" i="12"/>
  <c r="CL108" i="12"/>
  <c r="CM108" i="12"/>
  <c r="CN108" i="12"/>
  <c r="CO108" i="12"/>
  <c r="CP108" i="12"/>
  <c r="CR108" i="12"/>
  <c r="CS108" i="12"/>
  <c r="CU108" i="12"/>
  <c r="CV108" i="12"/>
  <c r="CX108" i="12"/>
  <c r="CY108" i="12"/>
  <c r="DA108" i="12"/>
  <c r="DC108" i="12"/>
  <c r="DD108" i="12"/>
  <c r="DF108" i="12"/>
  <c r="DH108" i="12"/>
  <c r="DJ108" i="12"/>
  <c r="DL108" i="12"/>
  <c r="DN108" i="12"/>
  <c r="DP108" i="12"/>
  <c r="DQ108" i="12"/>
  <c r="DS108" i="12"/>
  <c r="DT108" i="12"/>
  <c r="DU108" i="12"/>
  <c r="DV108" i="12"/>
  <c r="DW108" i="12"/>
  <c r="DX108" i="12"/>
  <c r="DY108" i="12"/>
  <c r="DZ108" i="12"/>
  <c r="EA108" i="12"/>
  <c r="EB108" i="12"/>
  <c r="EC108" i="12"/>
  <c r="ED108" i="12"/>
  <c r="EE108" i="12"/>
  <c r="EF108" i="12"/>
  <c r="EG108" i="12"/>
  <c r="EH108" i="12"/>
  <c r="EI108" i="12"/>
  <c r="EJ108" i="12"/>
  <c r="EK108" i="12"/>
  <c r="EL108" i="12"/>
  <c r="EM108" i="12"/>
  <c r="EN108" i="12"/>
  <c r="EO108" i="12"/>
  <c r="EP108" i="12"/>
  <c r="EQ108" i="12"/>
  <c r="ER108" i="12"/>
  <c r="ES108" i="12"/>
  <c r="ET108" i="12"/>
  <c r="EU108" i="12"/>
  <c r="EV108" i="12"/>
  <c r="EW108" i="12"/>
  <c r="EX108" i="12"/>
  <c r="EY108" i="12"/>
  <c r="EZ108" i="12"/>
  <c r="FA108" i="12"/>
  <c r="FB108" i="12"/>
  <c r="FC108" i="12"/>
  <c r="FD108" i="12"/>
  <c r="FE108" i="12"/>
  <c r="FF108" i="12"/>
  <c r="FG108" i="12"/>
  <c r="FH108" i="12"/>
  <c r="FI108" i="12"/>
  <c r="FJ108" i="12"/>
  <c r="FK108" i="12"/>
  <c r="FL108" i="12"/>
  <c r="FM108" i="12"/>
  <c r="FN108" i="12"/>
  <c r="FO108" i="12"/>
  <c r="FP108" i="12"/>
  <c r="FQ108" i="12"/>
  <c r="FR108" i="12"/>
  <c r="FS108" i="12"/>
  <c r="FT108" i="12"/>
  <c r="FU108" i="12"/>
  <c r="FV108" i="12"/>
  <c r="FW108" i="12"/>
  <c r="FX108" i="12"/>
  <c r="FY108" i="12"/>
  <c r="FZ108" i="12"/>
  <c r="GA108" i="12"/>
  <c r="GB108" i="12"/>
  <c r="GC108" i="12"/>
  <c r="GD108" i="12"/>
  <c r="GE108" i="12"/>
  <c r="GF108" i="12"/>
  <c r="GG108" i="12"/>
  <c r="GH108" i="12"/>
  <c r="I109" i="12"/>
  <c r="K109" i="12"/>
  <c r="L109" i="12"/>
  <c r="O109" i="12"/>
  <c r="P109" i="12"/>
  <c r="R109" i="12"/>
  <c r="S109" i="12"/>
  <c r="V109" i="12"/>
  <c r="W109" i="12"/>
  <c r="X109" i="12"/>
  <c r="Y109" i="12"/>
  <c r="AA109" i="12"/>
  <c r="AB109" i="12"/>
  <c r="AD109" i="12"/>
  <c r="AE109" i="12"/>
  <c r="AG109" i="12"/>
  <c r="AH109" i="12"/>
  <c r="AI109" i="12"/>
  <c r="AJ109" i="12"/>
  <c r="AK109" i="12"/>
  <c r="AL109" i="12"/>
  <c r="AM109" i="12"/>
  <c r="AO109" i="12"/>
  <c r="AP109" i="12"/>
  <c r="AQ109" i="12"/>
  <c r="AS109" i="12"/>
  <c r="AT109" i="12"/>
  <c r="AU109" i="12"/>
  <c r="AV109" i="12"/>
  <c r="AW109" i="12"/>
  <c r="AX109" i="12"/>
  <c r="AY109" i="12"/>
  <c r="AZ109" i="12"/>
  <c r="BA109" i="12"/>
  <c r="BB109" i="12"/>
  <c r="BC109" i="12"/>
  <c r="BD109" i="12"/>
  <c r="BE109" i="12"/>
  <c r="BF109" i="12"/>
  <c r="BG109" i="12"/>
  <c r="BH109" i="12"/>
  <c r="BI109" i="12"/>
  <c r="BJ109" i="12"/>
  <c r="BK109" i="12"/>
  <c r="BL109" i="12"/>
  <c r="BM109" i="12"/>
  <c r="BN109" i="12"/>
  <c r="BO109" i="12"/>
  <c r="BP109" i="12"/>
  <c r="BQ109" i="12"/>
  <c r="BR109" i="12"/>
  <c r="BS109" i="12"/>
  <c r="BT109" i="12"/>
  <c r="BU109" i="12"/>
  <c r="BV109" i="12"/>
  <c r="BW109" i="12"/>
  <c r="BX109" i="12"/>
  <c r="BY109" i="12"/>
  <c r="BZ109" i="12"/>
  <c r="CA109" i="12"/>
  <c r="CB109" i="12"/>
  <c r="CC109" i="12"/>
  <c r="CE109" i="12"/>
  <c r="CF109" i="12"/>
  <c r="CG109" i="12"/>
  <c r="CH109" i="12"/>
  <c r="CI109" i="12"/>
  <c r="CJ109" i="12"/>
  <c r="CL109" i="12"/>
  <c r="CM109" i="12"/>
  <c r="CN109" i="12"/>
  <c r="CO109" i="12"/>
  <c r="CP109" i="12"/>
  <c r="CR109" i="12"/>
  <c r="CS109" i="12"/>
  <c r="CU109" i="12"/>
  <c r="CV109" i="12"/>
  <c r="CX109" i="12"/>
  <c r="CY109" i="12"/>
  <c r="DA109" i="12"/>
  <c r="DC109" i="12"/>
  <c r="DD109" i="12"/>
  <c r="DF109" i="12"/>
  <c r="DH109" i="12"/>
  <c r="DJ109" i="12"/>
  <c r="DL109" i="12"/>
  <c r="DN109" i="12"/>
  <c r="DP109" i="12"/>
  <c r="DQ109" i="12"/>
  <c r="DS109" i="12"/>
  <c r="DT109" i="12"/>
  <c r="DU109" i="12"/>
  <c r="DV109" i="12"/>
  <c r="DW109" i="12"/>
  <c r="DX109" i="12"/>
  <c r="DY109" i="12"/>
  <c r="DZ109" i="12"/>
  <c r="EA109" i="12"/>
  <c r="EB109" i="12"/>
  <c r="EC109" i="12"/>
  <c r="ED109" i="12"/>
  <c r="EE109" i="12"/>
  <c r="EF109" i="12"/>
  <c r="EG109" i="12"/>
  <c r="EH109" i="12"/>
  <c r="EI109" i="12"/>
  <c r="EJ109" i="12"/>
  <c r="EK109" i="12"/>
  <c r="EL109" i="12"/>
  <c r="EM109" i="12"/>
  <c r="EN109" i="12"/>
  <c r="EO109" i="12"/>
  <c r="EP109" i="12"/>
  <c r="EQ109" i="12"/>
  <c r="ER109" i="12"/>
  <c r="ES109" i="12"/>
  <c r="ET109" i="12"/>
  <c r="EU109" i="12"/>
  <c r="EV109" i="12"/>
  <c r="EW109" i="12"/>
  <c r="EX109" i="12"/>
  <c r="EY109" i="12"/>
  <c r="EZ109" i="12"/>
  <c r="FA109" i="12"/>
  <c r="FB109" i="12"/>
  <c r="FC109" i="12"/>
  <c r="FD109" i="12"/>
  <c r="FE109" i="12"/>
  <c r="FF109" i="12"/>
  <c r="FG109" i="12"/>
  <c r="FH109" i="12"/>
  <c r="FI109" i="12"/>
  <c r="FJ109" i="12"/>
  <c r="FK109" i="12"/>
  <c r="FL109" i="12"/>
  <c r="FM109" i="12"/>
  <c r="FN109" i="12"/>
  <c r="FO109" i="12"/>
  <c r="FP109" i="12"/>
  <c r="FQ109" i="12"/>
  <c r="FR109" i="12"/>
  <c r="FS109" i="12"/>
  <c r="FT109" i="12"/>
  <c r="FU109" i="12"/>
  <c r="FV109" i="12"/>
  <c r="FW109" i="12"/>
  <c r="FX109" i="12"/>
  <c r="FY109" i="12"/>
  <c r="FZ109" i="12"/>
  <c r="GA109" i="12"/>
  <c r="GB109" i="12"/>
  <c r="GC109" i="12"/>
  <c r="GD109" i="12"/>
  <c r="GE109" i="12"/>
  <c r="GF109" i="12"/>
  <c r="GG109" i="12"/>
  <c r="GH109" i="12"/>
  <c r="H109" i="12"/>
  <c r="H108" i="12"/>
  <c r="H107" i="12"/>
  <c r="H106" i="12"/>
  <c r="H105" i="12"/>
  <c r="OJ16" i="12" l="1"/>
  <c r="OJ17" i="12"/>
  <c r="OJ18" i="12"/>
  <c r="OJ19" i="12"/>
  <c r="OJ20" i="12"/>
  <c r="OJ21" i="12"/>
  <c r="OJ22" i="12"/>
  <c r="OJ23" i="12"/>
  <c r="OJ24" i="12"/>
  <c r="OJ25" i="12"/>
  <c r="OJ26" i="12"/>
  <c r="OJ27" i="12"/>
  <c r="OJ28" i="12"/>
  <c r="OJ29" i="12"/>
  <c r="OJ30" i="12"/>
  <c r="OJ31" i="12"/>
  <c r="OJ32" i="12"/>
  <c r="OJ33" i="12"/>
  <c r="OJ34" i="12"/>
  <c r="OJ35" i="12"/>
  <c r="OJ36" i="12"/>
  <c r="OJ37" i="12"/>
  <c r="OJ38" i="12"/>
  <c r="OJ39" i="12"/>
  <c r="OJ40" i="12"/>
  <c r="OJ41" i="12"/>
  <c r="OJ42" i="12"/>
  <c r="OJ43" i="12"/>
  <c r="OJ44" i="12"/>
  <c r="OJ45" i="12"/>
  <c r="OJ46" i="12"/>
  <c r="OJ47" i="12"/>
  <c r="OJ48" i="12"/>
  <c r="OJ49" i="12"/>
  <c r="OJ50" i="12"/>
  <c r="OJ51" i="12"/>
  <c r="OJ52" i="12"/>
  <c r="OJ53" i="12"/>
  <c r="OJ54" i="12"/>
  <c r="OJ55" i="12"/>
  <c r="OJ56" i="12"/>
  <c r="OJ57" i="12"/>
  <c r="OJ58" i="12"/>
  <c r="OJ59" i="12"/>
  <c r="OJ60" i="12"/>
  <c r="OJ61" i="12"/>
  <c r="OJ62" i="12"/>
  <c r="OJ63" i="12"/>
  <c r="OJ64" i="12"/>
  <c r="OJ65" i="12"/>
  <c r="OJ66" i="12"/>
  <c r="OJ67" i="12"/>
  <c r="OJ68" i="12"/>
  <c r="OJ69" i="12"/>
  <c r="OJ70" i="12"/>
  <c r="OJ71" i="12"/>
  <c r="OJ72" i="12"/>
  <c r="OJ73" i="12"/>
  <c r="OJ74" i="12"/>
  <c r="OJ75" i="12"/>
  <c r="OJ76" i="12"/>
  <c r="OJ77" i="12"/>
  <c r="OJ78" i="12"/>
  <c r="OJ79" i="12"/>
  <c r="OJ80" i="12"/>
  <c r="OJ81" i="12"/>
  <c r="OJ82" i="12"/>
  <c r="OJ83" i="12"/>
  <c r="OJ84" i="12"/>
  <c r="OJ85" i="12"/>
  <c r="OJ86" i="12"/>
  <c r="OJ87" i="12"/>
  <c r="OJ88" i="12"/>
  <c r="OJ89" i="12"/>
  <c r="OJ90" i="12"/>
  <c r="OJ91" i="12"/>
  <c r="OJ15" i="12"/>
  <c r="OJ105" i="12" l="1"/>
  <c r="OJ106" i="12"/>
  <c r="OJ110" i="12"/>
  <c r="OJ108" i="12"/>
  <c r="OJ109" i="12"/>
  <c r="OJ107" i="12"/>
  <c r="BQ48" i="3" l="1"/>
  <c r="BQ47" i="3"/>
  <c r="BQ46" i="3"/>
  <c r="BQ45" i="3"/>
  <c r="BQ44" i="3"/>
  <c r="BQ43" i="3"/>
  <c r="BQ42" i="3"/>
  <c r="BQ41" i="3"/>
  <c r="BL123" i="8" l="1"/>
  <c r="BR71" i="8"/>
  <c r="BR118" i="8"/>
  <c r="BM41" i="8" l="1"/>
  <c r="BT41" i="8"/>
  <c r="BM40" i="8"/>
  <c r="BT40" i="8"/>
  <c r="BM39" i="8"/>
  <c r="BT39" i="8"/>
  <c r="BR77" i="8"/>
  <c r="DA42" i="8"/>
  <c r="DA18" i="8"/>
  <c r="DA39" i="8"/>
  <c r="DA38" i="8"/>
  <c r="DA27" i="8"/>
  <c r="DA26" i="8"/>
  <c r="DA31" i="8"/>
  <c r="DA30" i="8"/>
  <c r="DA19" i="8"/>
  <c r="AFP76" i="12"/>
  <c r="AFP77" i="12"/>
  <c r="AFP88" i="12"/>
  <c r="AFP15" i="12"/>
  <c r="CU31" i="8" l="1"/>
  <c r="MI8" i="12" l="1"/>
  <c r="MC8" i="12"/>
  <c r="LW8" i="12"/>
  <c r="LR8" i="12"/>
  <c r="LQ8" i="12"/>
  <c r="LL8" i="12"/>
  <c r="LK8" i="12"/>
  <c r="LE8" i="12"/>
  <c r="AFE15" i="12" l="1"/>
  <c r="AFE16" i="12"/>
  <c r="AFE17" i="12"/>
  <c r="AFE18" i="12"/>
  <c r="AFE19" i="12"/>
  <c r="AFE20" i="12"/>
  <c r="AFE21" i="12"/>
  <c r="AFE22" i="12"/>
  <c r="AFE23" i="12"/>
  <c r="AFE24" i="12"/>
  <c r="AFE25" i="12"/>
  <c r="AFE26" i="12"/>
  <c r="AFE27" i="12"/>
  <c r="AFE28" i="12"/>
  <c r="AFE29" i="12"/>
  <c r="AFE30" i="12"/>
  <c r="AFE31" i="12"/>
  <c r="AFE32" i="12"/>
  <c r="AFE33" i="12"/>
  <c r="AFE34" i="12"/>
  <c r="AFE35" i="12"/>
  <c r="AFE36" i="12"/>
  <c r="AFE37" i="12"/>
  <c r="AFE38" i="12"/>
  <c r="AFE39" i="12"/>
  <c r="AFE40" i="12"/>
  <c r="AFE41" i="12"/>
  <c r="AFE42" i="12"/>
  <c r="AFE43" i="12"/>
  <c r="AFE44" i="12"/>
  <c r="AFE45" i="12"/>
  <c r="AFE46" i="12"/>
  <c r="AFE47" i="12"/>
  <c r="AFE48" i="12"/>
  <c r="AFE49" i="12"/>
  <c r="AFE50" i="12"/>
  <c r="AFE51" i="12"/>
  <c r="AFE52" i="12"/>
  <c r="AFE53" i="12"/>
  <c r="AFE54" i="12"/>
  <c r="AFE55" i="12"/>
  <c r="AFE56" i="12"/>
  <c r="AFE57" i="12"/>
  <c r="AFE58" i="12"/>
  <c r="AFE59" i="12"/>
  <c r="AFE60" i="12"/>
  <c r="AFE61" i="12"/>
  <c r="AFE62" i="12"/>
  <c r="AFE63" i="12"/>
  <c r="AFE64" i="12"/>
  <c r="AFE65" i="12"/>
  <c r="AFE66" i="12"/>
  <c r="AFE67" i="12"/>
  <c r="AFE68" i="12"/>
  <c r="AFE69" i="12"/>
  <c r="AFE70" i="12"/>
  <c r="AFE71" i="12"/>
  <c r="AFE72" i="12"/>
  <c r="AFE73" i="12"/>
  <c r="AFE74" i="12"/>
  <c r="AFE75" i="12"/>
  <c r="AFE76" i="12"/>
  <c r="AFE77" i="12"/>
  <c r="AFE78" i="12"/>
  <c r="AFE79" i="12"/>
  <c r="AFE80" i="12"/>
  <c r="AFE81" i="12"/>
  <c r="AFE82" i="12"/>
  <c r="AFE83" i="12"/>
  <c r="AFE84" i="12"/>
  <c r="AFE85" i="12"/>
  <c r="AFE86" i="12"/>
  <c r="AFE87" i="12"/>
  <c r="AFE88" i="12"/>
  <c r="AFE89" i="12"/>
  <c r="AFE90" i="12"/>
  <c r="AFE91" i="12"/>
  <c r="AFH16" i="12"/>
  <c r="AFH17" i="12"/>
  <c r="AFH18" i="12"/>
  <c r="AFH19" i="12"/>
  <c r="AFH20" i="12"/>
  <c r="AFH21" i="12"/>
  <c r="AFH22" i="12"/>
  <c r="AFH23" i="12"/>
  <c r="AFH24" i="12"/>
  <c r="AFH25" i="12"/>
  <c r="AFH26" i="12"/>
  <c r="AFH27" i="12"/>
  <c r="AFH28" i="12"/>
  <c r="AFH29" i="12"/>
  <c r="AFH30" i="12"/>
  <c r="AFH31" i="12"/>
  <c r="AFH32" i="12"/>
  <c r="AFH33" i="12"/>
  <c r="AFH34" i="12"/>
  <c r="AFH35" i="12"/>
  <c r="AFH36" i="12"/>
  <c r="AFH37" i="12"/>
  <c r="AFH38" i="12"/>
  <c r="AFH39" i="12"/>
  <c r="AFH40" i="12"/>
  <c r="AFH41" i="12"/>
  <c r="AFH42" i="12"/>
  <c r="AFH43" i="12"/>
  <c r="AFH44" i="12"/>
  <c r="AFH45" i="12"/>
  <c r="AFH46" i="12"/>
  <c r="AFH47" i="12"/>
  <c r="AFH48" i="12"/>
  <c r="AFH49" i="12"/>
  <c r="AFH50" i="12"/>
  <c r="AFH51" i="12"/>
  <c r="AFH52" i="12"/>
  <c r="AFH53" i="12"/>
  <c r="AFH54" i="12"/>
  <c r="AFH55" i="12"/>
  <c r="AFH56" i="12"/>
  <c r="AFH57" i="12"/>
  <c r="AFH58" i="12"/>
  <c r="AFH59" i="12"/>
  <c r="AFH60" i="12"/>
  <c r="AFH61" i="12"/>
  <c r="AFH62" i="12"/>
  <c r="AFH63" i="12"/>
  <c r="AFH64" i="12"/>
  <c r="AFH65" i="12"/>
  <c r="AFH66" i="12"/>
  <c r="AFH67" i="12"/>
  <c r="AFH68" i="12"/>
  <c r="AFH69" i="12"/>
  <c r="AFH70" i="12"/>
  <c r="AFH71" i="12"/>
  <c r="AFH72" i="12"/>
  <c r="AFH73" i="12"/>
  <c r="AFH74" i="12"/>
  <c r="AFH75" i="12"/>
  <c r="AFH76" i="12"/>
  <c r="AFH77" i="12"/>
  <c r="AFH78" i="12"/>
  <c r="AFH79" i="12"/>
  <c r="AFH80" i="12"/>
  <c r="AFH81" i="12"/>
  <c r="AFH82" i="12"/>
  <c r="AFH83" i="12"/>
  <c r="AFH84" i="12"/>
  <c r="AFH85" i="12"/>
  <c r="AFH86" i="12"/>
  <c r="AFH87" i="12"/>
  <c r="AFH88" i="12"/>
  <c r="AFH89" i="12"/>
  <c r="AFH90" i="12"/>
  <c r="AFH91" i="12"/>
  <c r="AFH15" i="12"/>
  <c r="AFH105" i="12" l="1"/>
  <c r="AFH106" i="12"/>
  <c r="AFH110" i="12"/>
  <c r="AFH108" i="12"/>
  <c r="AFH107" i="12"/>
  <c r="AFH109" i="12"/>
  <c r="AFE110" i="12"/>
  <c r="AFE105" i="12"/>
  <c r="AFE109" i="12"/>
  <c r="AFE108" i="12"/>
  <c r="AFE107" i="12"/>
  <c r="AFE106" i="12"/>
  <c r="AR16" i="12" l="1"/>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15" i="12"/>
  <c r="AR110" i="12" l="1"/>
  <c r="AR109" i="12"/>
  <c r="AR108" i="12"/>
  <c r="AR107" i="12"/>
  <c r="AR106" i="12"/>
  <c r="AR105" i="12"/>
  <c r="Z15" i="12"/>
  <c r="CW7" i="32" s="1"/>
  <c r="AJB15" i="12" l="1"/>
  <c r="AJD15" i="12"/>
  <c r="AJJ15" i="12"/>
  <c r="AJM15" i="12"/>
  <c r="AJP15" i="12"/>
  <c r="AJS15" i="12"/>
  <c r="AJX15" i="12"/>
  <c r="AKA15" i="12"/>
  <c r="AKD15" i="12"/>
  <c r="AKQ15" i="12"/>
  <c r="AKS15" i="12"/>
  <c r="AKU15" i="12"/>
  <c r="AKW15" i="12"/>
  <c r="ALA15" i="12"/>
  <c r="ALC15" i="12"/>
  <c r="ALE15" i="12"/>
  <c r="AJB16" i="12"/>
  <c r="AJD16" i="12"/>
  <c r="AJJ16" i="12"/>
  <c r="AJM16" i="12"/>
  <c r="AJP16" i="12"/>
  <c r="AJS16" i="12"/>
  <c r="AJX16" i="12"/>
  <c r="AKA16" i="12"/>
  <c r="AKD16" i="12"/>
  <c r="AKQ16" i="12"/>
  <c r="AKS16" i="12"/>
  <c r="AKU16" i="12"/>
  <c r="AKW16" i="12"/>
  <c r="ALA16" i="12"/>
  <c r="ALC16" i="12"/>
  <c r="ALE16" i="12"/>
  <c r="AJB17" i="12"/>
  <c r="AJD17" i="12"/>
  <c r="AJJ17" i="12"/>
  <c r="AJM17" i="12"/>
  <c r="AJP17" i="12"/>
  <c r="AJS17" i="12"/>
  <c r="AJX17" i="12"/>
  <c r="AKA17" i="12"/>
  <c r="AKD17" i="12"/>
  <c r="AKQ17" i="12"/>
  <c r="AKS17" i="12"/>
  <c r="AKU17" i="12"/>
  <c r="AKW17" i="12"/>
  <c r="ALA17" i="12"/>
  <c r="ALC17" i="12"/>
  <c r="ALE17" i="12"/>
  <c r="AJB18" i="12"/>
  <c r="AJD18" i="12"/>
  <c r="AJJ18" i="12"/>
  <c r="AJM18" i="12"/>
  <c r="AJP18" i="12"/>
  <c r="AJS18" i="12"/>
  <c r="AJX18" i="12"/>
  <c r="AKA18" i="12"/>
  <c r="AKD18" i="12"/>
  <c r="AKQ18" i="12"/>
  <c r="AKS18" i="12"/>
  <c r="AKU18" i="12"/>
  <c r="AKW18" i="12"/>
  <c r="ALA18" i="12"/>
  <c r="ALC18" i="12"/>
  <c r="ALE18" i="12"/>
  <c r="AJB19" i="12"/>
  <c r="AJD19" i="12"/>
  <c r="AJJ19" i="12"/>
  <c r="AJM19" i="12"/>
  <c r="AJP19" i="12"/>
  <c r="AJS19" i="12"/>
  <c r="AJX19" i="12"/>
  <c r="AKA19" i="12"/>
  <c r="AKD19" i="12"/>
  <c r="AKQ19" i="12"/>
  <c r="AKS19" i="12"/>
  <c r="AKU19" i="12"/>
  <c r="AKW19" i="12"/>
  <c r="ALA19" i="12"/>
  <c r="ALC19" i="12"/>
  <c r="ALE19" i="12"/>
  <c r="AJB20" i="12"/>
  <c r="AJD20" i="12"/>
  <c r="AJJ20" i="12"/>
  <c r="AJM20" i="12"/>
  <c r="AJP20" i="12"/>
  <c r="AJS20" i="12"/>
  <c r="AJX20" i="12"/>
  <c r="AKA20" i="12"/>
  <c r="AKD20" i="12"/>
  <c r="AKQ20" i="12"/>
  <c r="AKS20" i="12"/>
  <c r="AKU20" i="12"/>
  <c r="AKW20" i="12"/>
  <c r="ALA20" i="12"/>
  <c r="ALC20" i="12"/>
  <c r="ALE20" i="12"/>
  <c r="AJB21" i="12"/>
  <c r="AJD21" i="12"/>
  <c r="AJJ21" i="12"/>
  <c r="AJM21" i="12"/>
  <c r="AJP21" i="12"/>
  <c r="AJS21" i="12"/>
  <c r="AJX21" i="12"/>
  <c r="AKA21" i="12"/>
  <c r="AKD21" i="12"/>
  <c r="AKQ21" i="12"/>
  <c r="AKS21" i="12"/>
  <c r="AKU21" i="12"/>
  <c r="AKW21" i="12"/>
  <c r="ALA21" i="12"/>
  <c r="ALC21" i="12"/>
  <c r="ALE21" i="12"/>
  <c r="AJB22" i="12"/>
  <c r="AJD22" i="12"/>
  <c r="AJJ22" i="12"/>
  <c r="AJM22" i="12"/>
  <c r="AJP22" i="12"/>
  <c r="AJS22" i="12"/>
  <c r="AJX22" i="12"/>
  <c r="AKA22" i="12"/>
  <c r="AKD22" i="12"/>
  <c r="AKQ22" i="12"/>
  <c r="AKS22" i="12"/>
  <c r="AKU22" i="12"/>
  <c r="AKW22" i="12"/>
  <c r="ALA22" i="12"/>
  <c r="ALC22" i="12"/>
  <c r="ALE22" i="12"/>
  <c r="AJB23" i="12"/>
  <c r="AJD23" i="12"/>
  <c r="AJJ23" i="12"/>
  <c r="AJM23" i="12"/>
  <c r="AJP23" i="12"/>
  <c r="AJS23" i="12"/>
  <c r="AJX23" i="12"/>
  <c r="AKA23" i="12"/>
  <c r="AKD23" i="12"/>
  <c r="AKQ23" i="12"/>
  <c r="AKS23" i="12"/>
  <c r="AKU23" i="12"/>
  <c r="AKW23" i="12"/>
  <c r="ALA23" i="12"/>
  <c r="ALC23" i="12"/>
  <c r="ALE23" i="12"/>
  <c r="AJB24" i="12"/>
  <c r="AJD24" i="12"/>
  <c r="AJJ24" i="12"/>
  <c r="AJM24" i="12"/>
  <c r="AJP24" i="12"/>
  <c r="AJS24" i="12"/>
  <c r="AJX24" i="12"/>
  <c r="AKA24" i="12"/>
  <c r="AKD24" i="12"/>
  <c r="AKQ24" i="12"/>
  <c r="AKS24" i="12"/>
  <c r="AKU24" i="12"/>
  <c r="AKW24" i="12"/>
  <c r="ALA24" i="12"/>
  <c r="ALC24" i="12"/>
  <c r="ALE24" i="12"/>
  <c r="AJB25" i="12"/>
  <c r="AJD25" i="12"/>
  <c r="AJJ25" i="12"/>
  <c r="AJM25" i="12"/>
  <c r="AJP25" i="12"/>
  <c r="AJS25" i="12"/>
  <c r="AJX25" i="12"/>
  <c r="AKA25" i="12"/>
  <c r="AKD25" i="12"/>
  <c r="AKQ25" i="12"/>
  <c r="AKS25" i="12"/>
  <c r="AKU25" i="12"/>
  <c r="AKW25" i="12"/>
  <c r="ALA25" i="12"/>
  <c r="ALC25" i="12"/>
  <c r="ALE25" i="12"/>
  <c r="AJB26" i="12"/>
  <c r="AJD26" i="12"/>
  <c r="AJJ26" i="12"/>
  <c r="AJM26" i="12"/>
  <c r="AJP26" i="12"/>
  <c r="AJS26" i="12"/>
  <c r="AJX26" i="12"/>
  <c r="AKA26" i="12"/>
  <c r="AKD26" i="12"/>
  <c r="AKQ26" i="12"/>
  <c r="AKS26" i="12"/>
  <c r="AKU26" i="12"/>
  <c r="AKW26" i="12"/>
  <c r="ALA26" i="12"/>
  <c r="ALC26" i="12"/>
  <c r="ALE26" i="12"/>
  <c r="AJB27" i="12"/>
  <c r="AJD27" i="12"/>
  <c r="AJJ27" i="12"/>
  <c r="AJM27" i="12"/>
  <c r="AJP27" i="12"/>
  <c r="AJS27" i="12"/>
  <c r="AJX27" i="12"/>
  <c r="AKA27" i="12"/>
  <c r="AKD27" i="12"/>
  <c r="AKQ27" i="12"/>
  <c r="AKS27" i="12"/>
  <c r="AKU27" i="12"/>
  <c r="AKW27" i="12"/>
  <c r="ALA27" i="12"/>
  <c r="ALC27" i="12"/>
  <c r="ALE27" i="12"/>
  <c r="AJB28" i="12"/>
  <c r="AJD28" i="12"/>
  <c r="AJJ28" i="12"/>
  <c r="AJM28" i="12"/>
  <c r="AJP28" i="12"/>
  <c r="AJS28" i="12"/>
  <c r="AJX28" i="12"/>
  <c r="AKA28" i="12"/>
  <c r="AKD28" i="12"/>
  <c r="AKQ28" i="12"/>
  <c r="AKS28" i="12"/>
  <c r="AKU28" i="12"/>
  <c r="AKW28" i="12"/>
  <c r="ALA28" i="12"/>
  <c r="ALC28" i="12"/>
  <c r="ALE28" i="12"/>
  <c r="AJB29" i="12"/>
  <c r="AJD29" i="12"/>
  <c r="AJJ29" i="12"/>
  <c r="AJM29" i="12"/>
  <c r="AJP29" i="12"/>
  <c r="AJS29" i="12"/>
  <c r="AJX29" i="12"/>
  <c r="AKA29" i="12"/>
  <c r="AKD29" i="12"/>
  <c r="AKQ29" i="12"/>
  <c r="AKS29" i="12"/>
  <c r="AKU29" i="12"/>
  <c r="AKW29" i="12"/>
  <c r="ALA29" i="12"/>
  <c r="ALC29" i="12"/>
  <c r="ALE29" i="12"/>
  <c r="AJB30" i="12"/>
  <c r="AJD30" i="12"/>
  <c r="AJJ30" i="12"/>
  <c r="AJM30" i="12"/>
  <c r="AJP30" i="12"/>
  <c r="AJS30" i="12"/>
  <c r="AJX30" i="12"/>
  <c r="AKA30" i="12"/>
  <c r="AKD30" i="12"/>
  <c r="AKQ30" i="12"/>
  <c r="AKS30" i="12"/>
  <c r="AKU30" i="12"/>
  <c r="AKW30" i="12"/>
  <c r="ALA30" i="12"/>
  <c r="ALC30" i="12"/>
  <c r="ALE30" i="12"/>
  <c r="AJB31" i="12"/>
  <c r="AJD31" i="12"/>
  <c r="AJJ31" i="12"/>
  <c r="AJM31" i="12"/>
  <c r="AJP31" i="12"/>
  <c r="AJS31" i="12"/>
  <c r="AJX31" i="12"/>
  <c r="AKA31" i="12"/>
  <c r="AKD31" i="12"/>
  <c r="AKQ31" i="12"/>
  <c r="AKS31" i="12"/>
  <c r="AKU31" i="12"/>
  <c r="AKW31" i="12"/>
  <c r="ALA31" i="12"/>
  <c r="ALC31" i="12"/>
  <c r="ALE31" i="12"/>
  <c r="AJB32" i="12"/>
  <c r="AJD32" i="12"/>
  <c r="AJJ32" i="12"/>
  <c r="AJM32" i="12"/>
  <c r="AJP32" i="12"/>
  <c r="AJS32" i="12"/>
  <c r="AJX32" i="12"/>
  <c r="AKA32" i="12"/>
  <c r="AKD32" i="12"/>
  <c r="AKQ32" i="12"/>
  <c r="AKS32" i="12"/>
  <c r="AKU32" i="12"/>
  <c r="AKW32" i="12"/>
  <c r="ALA32" i="12"/>
  <c r="ALC32" i="12"/>
  <c r="ALE32" i="12"/>
  <c r="AJB33" i="12"/>
  <c r="AJD33" i="12"/>
  <c r="AJJ33" i="12"/>
  <c r="AJM33" i="12"/>
  <c r="AJP33" i="12"/>
  <c r="AJS33" i="12"/>
  <c r="AJX33" i="12"/>
  <c r="AKA33" i="12"/>
  <c r="AKD33" i="12"/>
  <c r="AKQ33" i="12"/>
  <c r="AKS33" i="12"/>
  <c r="AKU33" i="12"/>
  <c r="AKW33" i="12"/>
  <c r="ALA33" i="12"/>
  <c r="ALC33" i="12"/>
  <c r="ALE33" i="12"/>
  <c r="AJB34" i="12"/>
  <c r="AJD34" i="12"/>
  <c r="AJJ34" i="12"/>
  <c r="AJM34" i="12"/>
  <c r="AJP34" i="12"/>
  <c r="AJS34" i="12"/>
  <c r="AJX34" i="12"/>
  <c r="AKA34" i="12"/>
  <c r="AKD34" i="12"/>
  <c r="AKQ34" i="12"/>
  <c r="AKS34" i="12"/>
  <c r="AKU34" i="12"/>
  <c r="AKW34" i="12"/>
  <c r="ALA34" i="12"/>
  <c r="ALC34" i="12"/>
  <c r="ALE34" i="12"/>
  <c r="AJB35" i="12"/>
  <c r="AJD35" i="12"/>
  <c r="AJJ35" i="12"/>
  <c r="AJM35" i="12"/>
  <c r="AJP35" i="12"/>
  <c r="AJS35" i="12"/>
  <c r="AJX35" i="12"/>
  <c r="AKA35" i="12"/>
  <c r="AKD35" i="12"/>
  <c r="AKQ35" i="12"/>
  <c r="AKS35" i="12"/>
  <c r="AKU35" i="12"/>
  <c r="AKW35" i="12"/>
  <c r="ALA35" i="12"/>
  <c r="ALC35" i="12"/>
  <c r="ALE35" i="12"/>
  <c r="AJB36" i="12"/>
  <c r="AJD36" i="12"/>
  <c r="AJJ36" i="12"/>
  <c r="AJM36" i="12"/>
  <c r="AJP36" i="12"/>
  <c r="AJS36" i="12"/>
  <c r="AJX36" i="12"/>
  <c r="AKA36" i="12"/>
  <c r="AKD36" i="12"/>
  <c r="AKQ36" i="12"/>
  <c r="AKS36" i="12"/>
  <c r="AKU36" i="12"/>
  <c r="AKW36" i="12"/>
  <c r="ALA36" i="12"/>
  <c r="ALC36" i="12"/>
  <c r="ALE36" i="12"/>
  <c r="AJB37" i="12"/>
  <c r="AJD37" i="12"/>
  <c r="AJJ37" i="12"/>
  <c r="AJM37" i="12"/>
  <c r="AJP37" i="12"/>
  <c r="AJS37" i="12"/>
  <c r="AJX37" i="12"/>
  <c r="AKA37" i="12"/>
  <c r="AKD37" i="12"/>
  <c r="AKQ37" i="12"/>
  <c r="AKS37" i="12"/>
  <c r="AKU37" i="12"/>
  <c r="AKW37" i="12"/>
  <c r="ALA37" i="12"/>
  <c r="ALC37" i="12"/>
  <c r="ALE37" i="12"/>
  <c r="AJB38" i="12"/>
  <c r="AJD38" i="12"/>
  <c r="AJJ38" i="12"/>
  <c r="AJM38" i="12"/>
  <c r="AJP38" i="12"/>
  <c r="AJS38" i="12"/>
  <c r="AJX38" i="12"/>
  <c r="AKA38" i="12"/>
  <c r="AKD38" i="12"/>
  <c r="AKQ38" i="12"/>
  <c r="AKS38" i="12"/>
  <c r="AKU38" i="12"/>
  <c r="AKW38" i="12"/>
  <c r="ALA38" i="12"/>
  <c r="ALC38" i="12"/>
  <c r="ALE38" i="12"/>
  <c r="AJB39" i="12"/>
  <c r="AJD39" i="12"/>
  <c r="AJJ39" i="12"/>
  <c r="AJM39" i="12"/>
  <c r="AJP39" i="12"/>
  <c r="AJS39" i="12"/>
  <c r="AJX39" i="12"/>
  <c r="AKA39" i="12"/>
  <c r="AKD39" i="12"/>
  <c r="AKQ39" i="12"/>
  <c r="AKS39" i="12"/>
  <c r="AKU39" i="12"/>
  <c r="AKW39" i="12"/>
  <c r="ALA39" i="12"/>
  <c r="ALC39" i="12"/>
  <c r="ALE39" i="12"/>
  <c r="AJB40" i="12"/>
  <c r="AJD40" i="12"/>
  <c r="AJJ40" i="12"/>
  <c r="AJM40" i="12"/>
  <c r="AJP40" i="12"/>
  <c r="AJS40" i="12"/>
  <c r="AJX40" i="12"/>
  <c r="AKA40" i="12"/>
  <c r="AKD40" i="12"/>
  <c r="AKQ40" i="12"/>
  <c r="AKS40" i="12"/>
  <c r="AKU40" i="12"/>
  <c r="AKW40" i="12"/>
  <c r="ALA40" i="12"/>
  <c r="ALC40" i="12"/>
  <c r="ALE40" i="12"/>
  <c r="AJB41" i="12"/>
  <c r="AJD41" i="12"/>
  <c r="AJJ41" i="12"/>
  <c r="AJM41" i="12"/>
  <c r="AJP41" i="12"/>
  <c r="AJS41" i="12"/>
  <c r="AJX41" i="12"/>
  <c r="AKA41" i="12"/>
  <c r="AKD41" i="12"/>
  <c r="AKQ41" i="12"/>
  <c r="AKS41" i="12"/>
  <c r="AKU41" i="12"/>
  <c r="AKW41" i="12"/>
  <c r="ALA41" i="12"/>
  <c r="ALC41" i="12"/>
  <c r="ALE41" i="12"/>
  <c r="AJB42" i="12"/>
  <c r="AJD42" i="12"/>
  <c r="AJJ42" i="12"/>
  <c r="AJM42" i="12"/>
  <c r="AJP42" i="12"/>
  <c r="AJS42" i="12"/>
  <c r="AJX42" i="12"/>
  <c r="AKA42" i="12"/>
  <c r="AKD42" i="12"/>
  <c r="AKQ42" i="12"/>
  <c r="AKS42" i="12"/>
  <c r="AKU42" i="12"/>
  <c r="AKW42" i="12"/>
  <c r="ALA42" i="12"/>
  <c r="ALC42" i="12"/>
  <c r="ALE42" i="12"/>
  <c r="AJB43" i="12"/>
  <c r="AJD43" i="12"/>
  <c r="AJJ43" i="12"/>
  <c r="AJM43" i="12"/>
  <c r="AJP43" i="12"/>
  <c r="AJS43" i="12"/>
  <c r="AJX43" i="12"/>
  <c r="AKA43" i="12"/>
  <c r="AKD43" i="12"/>
  <c r="AKQ43" i="12"/>
  <c r="AKS43" i="12"/>
  <c r="AKU43" i="12"/>
  <c r="AKW43" i="12"/>
  <c r="ALA43" i="12"/>
  <c r="ALC43" i="12"/>
  <c r="ALE43" i="12"/>
  <c r="AJB44" i="12"/>
  <c r="AJD44" i="12"/>
  <c r="AJJ44" i="12"/>
  <c r="AJM44" i="12"/>
  <c r="AJP44" i="12"/>
  <c r="AJS44" i="12"/>
  <c r="AJX44" i="12"/>
  <c r="AKA44" i="12"/>
  <c r="AKD44" i="12"/>
  <c r="AKQ44" i="12"/>
  <c r="AKS44" i="12"/>
  <c r="AKU44" i="12"/>
  <c r="AKW44" i="12"/>
  <c r="ALA44" i="12"/>
  <c r="ALC44" i="12"/>
  <c r="ALE44" i="12"/>
  <c r="AJB45" i="12"/>
  <c r="AJD45" i="12"/>
  <c r="AJJ45" i="12"/>
  <c r="AJM45" i="12"/>
  <c r="AJP45" i="12"/>
  <c r="AJS45" i="12"/>
  <c r="AJX45" i="12"/>
  <c r="AKA45" i="12"/>
  <c r="AKD45" i="12"/>
  <c r="AKQ45" i="12"/>
  <c r="AKS45" i="12"/>
  <c r="AKU45" i="12"/>
  <c r="AKW45" i="12"/>
  <c r="ALA45" i="12"/>
  <c r="ALC45" i="12"/>
  <c r="ALE45" i="12"/>
  <c r="AJB46" i="12"/>
  <c r="AJD46" i="12"/>
  <c r="AJJ46" i="12"/>
  <c r="AJM46" i="12"/>
  <c r="AJP46" i="12"/>
  <c r="AJS46" i="12"/>
  <c r="AJX46" i="12"/>
  <c r="AKA46" i="12"/>
  <c r="AKD46" i="12"/>
  <c r="AKQ46" i="12"/>
  <c r="AKS46" i="12"/>
  <c r="AKU46" i="12"/>
  <c r="AKW46" i="12"/>
  <c r="ALA46" i="12"/>
  <c r="ALC46" i="12"/>
  <c r="ALE46" i="12"/>
  <c r="AJB47" i="12"/>
  <c r="AJD47" i="12"/>
  <c r="AJJ47" i="12"/>
  <c r="AJM47" i="12"/>
  <c r="AJP47" i="12"/>
  <c r="AJS47" i="12"/>
  <c r="AJX47" i="12"/>
  <c r="AKA47" i="12"/>
  <c r="AKD47" i="12"/>
  <c r="AKQ47" i="12"/>
  <c r="AKS47" i="12"/>
  <c r="AKU47" i="12"/>
  <c r="AKW47" i="12"/>
  <c r="ALA47" i="12"/>
  <c r="ALC47" i="12"/>
  <c r="ALE47" i="12"/>
  <c r="AJB48" i="12"/>
  <c r="AJD48" i="12"/>
  <c r="AJJ48" i="12"/>
  <c r="AJM48" i="12"/>
  <c r="AJP48" i="12"/>
  <c r="AJS48" i="12"/>
  <c r="AJX48" i="12"/>
  <c r="AKA48" i="12"/>
  <c r="AKD48" i="12"/>
  <c r="AKQ48" i="12"/>
  <c r="AKS48" i="12"/>
  <c r="AKU48" i="12"/>
  <c r="AKW48" i="12"/>
  <c r="ALA48" i="12"/>
  <c r="ALC48" i="12"/>
  <c r="ALE48" i="12"/>
  <c r="AJB49" i="12"/>
  <c r="AJD49" i="12"/>
  <c r="AJJ49" i="12"/>
  <c r="AJM49" i="12"/>
  <c r="AJP49" i="12"/>
  <c r="AJS49" i="12"/>
  <c r="AJX49" i="12"/>
  <c r="AKA49" i="12"/>
  <c r="AKD49" i="12"/>
  <c r="AKQ49" i="12"/>
  <c r="AKS49" i="12"/>
  <c r="AKU49" i="12"/>
  <c r="AKW49" i="12"/>
  <c r="ALA49" i="12"/>
  <c r="ALC49" i="12"/>
  <c r="ALE49" i="12"/>
  <c r="AJB50" i="12"/>
  <c r="AJD50" i="12"/>
  <c r="AJJ50" i="12"/>
  <c r="AJM50" i="12"/>
  <c r="AJP50" i="12"/>
  <c r="AJS50" i="12"/>
  <c r="AJX50" i="12"/>
  <c r="AKA50" i="12"/>
  <c r="AKD50" i="12"/>
  <c r="AKQ50" i="12"/>
  <c r="AKS50" i="12"/>
  <c r="AKU50" i="12"/>
  <c r="AKW50" i="12"/>
  <c r="ALA50" i="12"/>
  <c r="ALC50" i="12"/>
  <c r="ALE50" i="12"/>
  <c r="AJB51" i="12"/>
  <c r="AJD51" i="12"/>
  <c r="AJJ51" i="12"/>
  <c r="AJM51" i="12"/>
  <c r="AJP51" i="12"/>
  <c r="AJS51" i="12"/>
  <c r="AJX51" i="12"/>
  <c r="AKA51" i="12"/>
  <c r="AKD51" i="12"/>
  <c r="AKQ51" i="12"/>
  <c r="AKS51" i="12"/>
  <c r="AKU51" i="12"/>
  <c r="AKW51" i="12"/>
  <c r="ALA51" i="12"/>
  <c r="ALC51" i="12"/>
  <c r="ALE51" i="12"/>
  <c r="AJB52" i="12"/>
  <c r="AJD52" i="12"/>
  <c r="AJJ52" i="12"/>
  <c r="AJM52" i="12"/>
  <c r="AJP52" i="12"/>
  <c r="AJS52" i="12"/>
  <c r="AJX52" i="12"/>
  <c r="AKA52" i="12"/>
  <c r="AKD52" i="12"/>
  <c r="AKQ52" i="12"/>
  <c r="AKS52" i="12"/>
  <c r="AKU52" i="12"/>
  <c r="AKW52" i="12"/>
  <c r="ALA52" i="12"/>
  <c r="ALC52" i="12"/>
  <c r="ALE52" i="12"/>
  <c r="AJB53" i="12"/>
  <c r="AJD53" i="12"/>
  <c r="AJJ53" i="12"/>
  <c r="AJM53" i="12"/>
  <c r="AJP53" i="12"/>
  <c r="AJS53" i="12"/>
  <c r="AJX53" i="12"/>
  <c r="AKA53" i="12"/>
  <c r="AKD53" i="12"/>
  <c r="AKQ53" i="12"/>
  <c r="AKS53" i="12"/>
  <c r="AKU53" i="12"/>
  <c r="AKW53" i="12"/>
  <c r="ALA53" i="12"/>
  <c r="ALC53" i="12"/>
  <c r="ALE53" i="12"/>
  <c r="AJB54" i="12"/>
  <c r="AJD54" i="12"/>
  <c r="AJJ54" i="12"/>
  <c r="AJM54" i="12"/>
  <c r="AJP54" i="12"/>
  <c r="AJS54" i="12"/>
  <c r="AJX54" i="12"/>
  <c r="AKA54" i="12"/>
  <c r="AKD54" i="12"/>
  <c r="AKQ54" i="12"/>
  <c r="AKS54" i="12"/>
  <c r="AKU54" i="12"/>
  <c r="AKW54" i="12"/>
  <c r="ALA54" i="12"/>
  <c r="ALC54" i="12"/>
  <c r="ALE54" i="12"/>
  <c r="AJB55" i="12"/>
  <c r="AJD55" i="12"/>
  <c r="AJJ55" i="12"/>
  <c r="AJM55" i="12"/>
  <c r="AJP55" i="12"/>
  <c r="AJS55" i="12"/>
  <c r="AJX55" i="12"/>
  <c r="AKA55" i="12"/>
  <c r="AKD55" i="12"/>
  <c r="AKQ55" i="12"/>
  <c r="AKS55" i="12"/>
  <c r="AKU55" i="12"/>
  <c r="AKW55" i="12"/>
  <c r="ALA55" i="12"/>
  <c r="ALC55" i="12"/>
  <c r="ALE55" i="12"/>
  <c r="AJB56" i="12"/>
  <c r="AJD56" i="12"/>
  <c r="AJJ56" i="12"/>
  <c r="AJM56" i="12"/>
  <c r="AJP56" i="12"/>
  <c r="AJS56" i="12"/>
  <c r="AJX56" i="12"/>
  <c r="AKA56" i="12"/>
  <c r="AKD56" i="12"/>
  <c r="AKQ56" i="12"/>
  <c r="AKS56" i="12"/>
  <c r="AKU56" i="12"/>
  <c r="AKW56" i="12"/>
  <c r="ALA56" i="12"/>
  <c r="ALC56" i="12"/>
  <c r="ALE56" i="12"/>
  <c r="AJB57" i="12"/>
  <c r="AJD57" i="12"/>
  <c r="AJJ57" i="12"/>
  <c r="AJM57" i="12"/>
  <c r="AJP57" i="12"/>
  <c r="AJS57" i="12"/>
  <c r="AJX57" i="12"/>
  <c r="AKA57" i="12"/>
  <c r="AKD57" i="12"/>
  <c r="AKQ57" i="12"/>
  <c r="AKS57" i="12"/>
  <c r="AKU57" i="12"/>
  <c r="AKW57" i="12"/>
  <c r="ALA57" i="12"/>
  <c r="ALC57" i="12"/>
  <c r="ALE57" i="12"/>
  <c r="AJB58" i="12"/>
  <c r="AJD58" i="12"/>
  <c r="AJJ58" i="12"/>
  <c r="AJM58" i="12"/>
  <c r="AJP58" i="12"/>
  <c r="AJS58" i="12"/>
  <c r="AJX58" i="12"/>
  <c r="AKA58" i="12"/>
  <c r="AKD58" i="12"/>
  <c r="AKQ58" i="12"/>
  <c r="AKS58" i="12"/>
  <c r="AKU58" i="12"/>
  <c r="AKW58" i="12"/>
  <c r="ALA58" i="12"/>
  <c r="ALC58" i="12"/>
  <c r="ALE58" i="12"/>
  <c r="AJB59" i="12"/>
  <c r="AJD59" i="12"/>
  <c r="AJJ59" i="12"/>
  <c r="AJM59" i="12"/>
  <c r="AJP59" i="12"/>
  <c r="AJS59" i="12"/>
  <c r="AJX59" i="12"/>
  <c r="AKA59" i="12"/>
  <c r="AKD59" i="12"/>
  <c r="AKQ59" i="12"/>
  <c r="AKS59" i="12"/>
  <c r="AKU59" i="12"/>
  <c r="AKW59" i="12"/>
  <c r="ALA59" i="12"/>
  <c r="ALC59" i="12"/>
  <c r="ALE59" i="12"/>
  <c r="AJB60" i="12"/>
  <c r="AJD60" i="12"/>
  <c r="AJJ60" i="12"/>
  <c r="AJM60" i="12"/>
  <c r="AJP60" i="12"/>
  <c r="AJS60" i="12"/>
  <c r="AJX60" i="12"/>
  <c r="AKA60" i="12"/>
  <c r="AKD60" i="12"/>
  <c r="AKQ60" i="12"/>
  <c r="AKS60" i="12"/>
  <c r="AKU60" i="12"/>
  <c r="AKW60" i="12"/>
  <c r="ALA60" i="12"/>
  <c r="ALC60" i="12"/>
  <c r="ALE60" i="12"/>
  <c r="AJB61" i="12"/>
  <c r="AJD61" i="12"/>
  <c r="AJJ61" i="12"/>
  <c r="AJM61" i="12"/>
  <c r="AJP61" i="12"/>
  <c r="AJS61" i="12"/>
  <c r="AJX61" i="12"/>
  <c r="AKA61" i="12"/>
  <c r="AKD61" i="12"/>
  <c r="AKQ61" i="12"/>
  <c r="AKS61" i="12"/>
  <c r="AKU61" i="12"/>
  <c r="AKW61" i="12"/>
  <c r="ALA61" i="12"/>
  <c r="ALC61" i="12"/>
  <c r="ALE61" i="12"/>
  <c r="AJB62" i="12"/>
  <c r="AJD62" i="12"/>
  <c r="AJJ62" i="12"/>
  <c r="AJM62" i="12"/>
  <c r="AJP62" i="12"/>
  <c r="AJS62" i="12"/>
  <c r="AJX62" i="12"/>
  <c r="AKA62" i="12"/>
  <c r="AKD62" i="12"/>
  <c r="AKQ62" i="12"/>
  <c r="AKS62" i="12"/>
  <c r="AKU62" i="12"/>
  <c r="AKW62" i="12"/>
  <c r="ALA62" i="12"/>
  <c r="ALC62" i="12"/>
  <c r="ALE62" i="12"/>
  <c r="AJB63" i="12"/>
  <c r="AJD63" i="12"/>
  <c r="AJJ63" i="12"/>
  <c r="AJM63" i="12"/>
  <c r="AJP63" i="12"/>
  <c r="AJS63" i="12"/>
  <c r="AJX63" i="12"/>
  <c r="AKA63" i="12"/>
  <c r="AKD63" i="12"/>
  <c r="AKQ63" i="12"/>
  <c r="AKS63" i="12"/>
  <c r="AKU63" i="12"/>
  <c r="AKW63" i="12"/>
  <c r="ALA63" i="12"/>
  <c r="ALC63" i="12"/>
  <c r="ALE63" i="12"/>
  <c r="AJB64" i="12"/>
  <c r="AJD64" i="12"/>
  <c r="AJJ64" i="12"/>
  <c r="AJM64" i="12"/>
  <c r="AJP64" i="12"/>
  <c r="AJS64" i="12"/>
  <c r="AJX64" i="12"/>
  <c r="AKA64" i="12"/>
  <c r="AKD64" i="12"/>
  <c r="AKQ64" i="12"/>
  <c r="AKS64" i="12"/>
  <c r="AKU64" i="12"/>
  <c r="AKW64" i="12"/>
  <c r="ALA64" i="12"/>
  <c r="ALC64" i="12"/>
  <c r="ALE64" i="12"/>
  <c r="AJB65" i="12"/>
  <c r="AJD65" i="12"/>
  <c r="AJJ65" i="12"/>
  <c r="AJM65" i="12"/>
  <c r="AJP65" i="12"/>
  <c r="AJS65" i="12"/>
  <c r="AJX65" i="12"/>
  <c r="AKA65" i="12"/>
  <c r="AKD65" i="12"/>
  <c r="AKQ65" i="12"/>
  <c r="AKS65" i="12"/>
  <c r="AKU65" i="12"/>
  <c r="AKW65" i="12"/>
  <c r="ALA65" i="12"/>
  <c r="ALC65" i="12"/>
  <c r="ALE65" i="12"/>
  <c r="AJB66" i="12"/>
  <c r="AJD66" i="12"/>
  <c r="AJJ66" i="12"/>
  <c r="AJM66" i="12"/>
  <c r="AJP66" i="12"/>
  <c r="AJS66" i="12"/>
  <c r="AJX66" i="12"/>
  <c r="AKA66" i="12"/>
  <c r="AKD66" i="12"/>
  <c r="AKQ66" i="12"/>
  <c r="AKS66" i="12"/>
  <c r="AKU66" i="12"/>
  <c r="AKW66" i="12"/>
  <c r="ALA66" i="12"/>
  <c r="ALC66" i="12"/>
  <c r="ALE66" i="12"/>
  <c r="AJB67" i="12"/>
  <c r="AJD67" i="12"/>
  <c r="AJJ67" i="12"/>
  <c r="AJM67" i="12"/>
  <c r="AJP67" i="12"/>
  <c r="AJS67" i="12"/>
  <c r="AJX67" i="12"/>
  <c r="AKA67" i="12"/>
  <c r="AKD67" i="12"/>
  <c r="AKQ67" i="12"/>
  <c r="AKS67" i="12"/>
  <c r="AKU67" i="12"/>
  <c r="AKW67" i="12"/>
  <c r="ALA67" i="12"/>
  <c r="ALC67" i="12"/>
  <c r="ALE67" i="12"/>
  <c r="AJB68" i="12"/>
  <c r="AJD68" i="12"/>
  <c r="AJJ68" i="12"/>
  <c r="AJM68" i="12"/>
  <c r="AJP68" i="12"/>
  <c r="AJS68" i="12"/>
  <c r="AJX68" i="12"/>
  <c r="AKA68" i="12"/>
  <c r="AKD68" i="12"/>
  <c r="AKQ68" i="12"/>
  <c r="AKS68" i="12"/>
  <c r="AKU68" i="12"/>
  <c r="AKW68" i="12"/>
  <c r="ALA68" i="12"/>
  <c r="ALC68" i="12"/>
  <c r="ALE68" i="12"/>
  <c r="AJB69" i="12"/>
  <c r="AJD69" i="12"/>
  <c r="AJJ69" i="12"/>
  <c r="AJM69" i="12"/>
  <c r="AJP69" i="12"/>
  <c r="AJS69" i="12"/>
  <c r="AJX69" i="12"/>
  <c r="AKA69" i="12"/>
  <c r="AKD69" i="12"/>
  <c r="AKQ69" i="12"/>
  <c r="AKS69" i="12"/>
  <c r="AKU69" i="12"/>
  <c r="AKW69" i="12"/>
  <c r="ALA69" i="12"/>
  <c r="ALC69" i="12"/>
  <c r="ALE69" i="12"/>
  <c r="AJB70" i="12"/>
  <c r="AJD70" i="12"/>
  <c r="AJJ70" i="12"/>
  <c r="AJM70" i="12"/>
  <c r="AJP70" i="12"/>
  <c r="AJS70" i="12"/>
  <c r="AJX70" i="12"/>
  <c r="AKA70" i="12"/>
  <c r="AKD70" i="12"/>
  <c r="AKQ70" i="12"/>
  <c r="AKS70" i="12"/>
  <c r="AKU70" i="12"/>
  <c r="AKW70" i="12"/>
  <c r="ALA70" i="12"/>
  <c r="ALC70" i="12"/>
  <c r="ALE70" i="12"/>
  <c r="AJB71" i="12"/>
  <c r="AJD71" i="12"/>
  <c r="AJJ71" i="12"/>
  <c r="AJM71" i="12"/>
  <c r="AJP71" i="12"/>
  <c r="AJS71" i="12"/>
  <c r="AJX71" i="12"/>
  <c r="AKA71" i="12"/>
  <c r="AKD71" i="12"/>
  <c r="AKQ71" i="12"/>
  <c r="AKS71" i="12"/>
  <c r="AKU71" i="12"/>
  <c r="AKW71" i="12"/>
  <c r="ALA71" i="12"/>
  <c r="ALC71" i="12"/>
  <c r="ALE71" i="12"/>
  <c r="AJB72" i="12"/>
  <c r="AJD72" i="12"/>
  <c r="AJJ72" i="12"/>
  <c r="AJM72" i="12"/>
  <c r="AJP72" i="12"/>
  <c r="AJS72" i="12"/>
  <c r="AJX72" i="12"/>
  <c r="AKA72" i="12"/>
  <c r="AKD72" i="12"/>
  <c r="AKQ72" i="12"/>
  <c r="AKS72" i="12"/>
  <c r="AKU72" i="12"/>
  <c r="AKW72" i="12"/>
  <c r="ALA72" i="12"/>
  <c r="ALC72" i="12"/>
  <c r="ALE72" i="12"/>
  <c r="AJB73" i="12"/>
  <c r="AJD73" i="12"/>
  <c r="AJJ73" i="12"/>
  <c r="AJM73" i="12"/>
  <c r="AJP73" i="12"/>
  <c r="AJS73" i="12"/>
  <c r="AJX73" i="12"/>
  <c r="AKA73" i="12"/>
  <c r="AKD73" i="12"/>
  <c r="AKQ73" i="12"/>
  <c r="AKS73" i="12"/>
  <c r="AKU73" i="12"/>
  <c r="AKW73" i="12"/>
  <c r="ALA73" i="12"/>
  <c r="ALC73" i="12"/>
  <c r="ALE73" i="12"/>
  <c r="AJB74" i="12"/>
  <c r="AJD74" i="12"/>
  <c r="AJJ74" i="12"/>
  <c r="AJM74" i="12"/>
  <c r="AJP74" i="12"/>
  <c r="AJS74" i="12"/>
  <c r="AJX74" i="12"/>
  <c r="AKA74" i="12"/>
  <c r="AKD74" i="12"/>
  <c r="AKQ74" i="12"/>
  <c r="AKS74" i="12"/>
  <c r="AKU74" i="12"/>
  <c r="AKW74" i="12"/>
  <c r="ALA74" i="12"/>
  <c r="ALC74" i="12"/>
  <c r="ALE74" i="12"/>
  <c r="AJB75" i="12"/>
  <c r="AJD75" i="12"/>
  <c r="AJJ75" i="12"/>
  <c r="AJM75" i="12"/>
  <c r="AJP75" i="12"/>
  <c r="AJS75" i="12"/>
  <c r="AJX75" i="12"/>
  <c r="AKA75" i="12"/>
  <c r="AKD75" i="12"/>
  <c r="AKQ75" i="12"/>
  <c r="AKS75" i="12"/>
  <c r="AKU75" i="12"/>
  <c r="AKW75" i="12"/>
  <c r="ALA75" i="12"/>
  <c r="ALC75" i="12"/>
  <c r="ALE75" i="12"/>
  <c r="AJB76" i="12"/>
  <c r="AJD76" i="12"/>
  <c r="AJJ76" i="12"/>
  <c r="AJM76" i="12"/>
  <c r="AJP76" i="12"/>
  <c r="AJS76" i="12"/>
  <c r="AJX76" i="12"/>
  <c r="AKA76" i="12"/>
  <c r="AKD76" i="12"/>
  <c r="AKQ76" i="12"/>
  <c r="AKS76" i="12"/>
  <c r="AKU76" i="12"/>
  <c r="AKW76" i="12"/>
  <c r="ALA76" i="12"/>
  <c r="ALC76" i="12"/>
  <c r="ALE76" i="12"/>
  <c r="AJB77" i="12"/>
  <c r="AJD77" i="12"/>
  <c r="AJJ77" i="12"/>
  <c r="AJM77" i="12"/>
  <c r="AJP77" i="12"/>
  <c r="AJS77" i="12"/>
  <c r="AJX77" i="12"/>
  <c r="AKA77" i="12"/>
  <c r="AKD77" i="12"/>
  <c r="AKQ77" i="12"/>
  <c r="AKS77" i="12"/>
  <c r="AKU77" i="12"/>
  <c r="AKW77" i="12"/>
  <c r="ALA77" i="12"/>
  <c r="ALC77" i="12"/>
  <c r="ALE77" i="12"/>
  <c r="AJB78" i="12"/>
  <c r="AJD78" i="12"/>
  <c r="AJJ78" i="12"/>
  <c r="AJM78" i="12"/>
  <c r="AJP78" i="12"/>
  <c r="AJS78" i="12"/>
  <c r="AJX78" i="12"/>
  <c r="AKA78" i="12"/>
  <c r="AKD78" i="12"/>
  <c r="AKQ78" i="12"/>
  <c r="AKS78" i="12"/>
  <c r="AKU78" i="12"/>
  <c r="AKW78" i="12"/>
  <c r="ALA78" i="12"/>
  <c r="ALC78" i="12"/>
  <c r="ALE78" i="12"/>
  <c r="AJB79" i="12"/>
  <c r="AJD79" i="12"/>
  <c r="AJJ79" i="12"/>
  <c r="AJM79" i="12"/>
  <c r="AJP79" i="12"/>
  <c r="AJS79" i="12"/>
  <c r="AJX79" i="12"/>
  <c r="AKA79" i="12"/>
  <c r="AKD79" i="12"/>
  <c r="AKQ79" i="12"/>
  <c r="AKS79" i="12"/>
  <c r="AKU79" i="12"/>
  <c r="AKW79" i="12"/>
  <c r="ALA79" i="12"/>
  <c r="ALC79" i="12"/>
  <c r="ALE79" i="12"/>
  <c r="AJB80" i="12"/>
  <c r="AJD80" i="12"/>
  <c r="AJJ80" i="12"/>
  <c r="AJM80" i="12"/>
  <c r="AJP80" i="12"/>
  <c r="AJS80" i="12"/>
  <c r="AJX80" i="12"/>
  <c r="AKA80" i="12"/>
  <c r="AKD80" i="12"/>
  <c r="AKQ80" i="12"/>
  <c r="AKS80" i="12"/>
  <c r="AKU80" i="12"/>
  <c r="AKW80" i="12"/>
  <c r="ALA80" i="12"/>
  <c r="ALC80" i="12"/>
  <c r="ALE80" i="12"/>
  <c r="AJB81" i="12"/>
  <c r="AJD81" i="12"/>
  <c r="AJJ81" i="12"/>
  <c r="AJM81" i="12"/>
  <c r="AJP81" i="12"/>
  <c r="AJS81" i="12"/>
  <c r="AJX81" i="12"/>
  <c r="AKA81" i="12"/>
  <c r="AKD81" i="12"/>
  <c r="AKQ81" i="12"/>
  <c r="AKS81" i="12"/>
  <c r="AKU81" i="12"/>
  <c r="AKW81" i="12"/>
  <c r="ALA81" i="12"/>
  <c r="ALC81" i="12"/>
  <c r="ALE81" i="12"/>
  <c r="AJB82" i="12"/>
  <c r="AJD82" i="12"/>
  <c r="AJJ82" i="12"/>
  <c r="AJM82" i="12"/>
  <c r="AJP82" i="12"/>
  <c r="AJS82" i="12"/>
  <c r="AJX82" i="12"/>
  <c r="AKA82" i="12"/>
  <c r="AKD82" i="12"/>
  <c r="AKQ82" i="12"/>
  <c r="AKS82" i="12"/>
  <c r="AKU82" i="12"/>
  <c r="AKW82" i="12"/>
  <c r="ALA82" i="12"/>
  <c r="ALC82" i="12"/>
  <c r="ALE82" i="12"/>
  <c r="AJB83" i="12"/>
  <c r="AJD83" i="12"/>
  <c r="AJJ83" i="12"/>
  <c r="AJM83" i="12"/>
  <c r="AJP83" i="12"/>
  <c r="AJS83" i="12"/>
  <c r="AJX83" i="12"/>
  <c r="AKA83" i="12"/>
  <c r="AKD83" i="12"/>
  <c r="AKQ83" i="12"/>
  <c r="AKS83" i="12"/>
  <c r="AKU83" i="12"/>
  <c r="AKW83" i="12"/>
  <c r="ALA83" i="12"/>
  <c r="ALC83" i="12"/>
  <c r="ALE83" i="12"/>
  <c r="AJB84" i="12"/>
  <c r="AJD84" i="12"/>
  <c r="AJJ84" i="12"/>
  <c r="AJM84" i="12"/>
  <c r="AJP84" i="12"/>
  <c r="AJS84" i="12"/>
  <c r="AJX84" i="12"/>
  <c r="AKA84" i="12"/>
  <c r="AKD84" i="12"/>
  <c r="AKQ84" i="12"/>
  <c r="AKS84" i="12"/>
  <c r="AKU84" i="12"/>
  <c r="AKW84" i="12"/>
  <c r="ALA84" i="12"/>
  <c r="ALC84" i="12"/>
  <c r="ALE84" i="12"/>
  <c r="AJB85" i="12"/>
  <c r="AJD85" i="12"/>
  <c r="AJJ85" i="12"/>
  <c r="AJM85" i="12"/>
  <c r="AJP85" i="12"/>
  <c r="AJS85" i="12"/>
  <c r="AJX85" i="12"/>
  <c r="AKA85" i="12"/>
  <c r="AKD85" i="12"/>
  <c r="AKQ85" i="12"/>
  <c r="AKS85" i="12"/>
  <c r="AKU85" i="12"/>
  <c r="AKW85" i="12"/>
  <c r="ALA85" i="12"/>
  <c r="ALC85" i="12"/>
  <c r="ALE85" i="12"/>
  <c r="AJB86" i="12"/>
  <c r="AJD86" i="12"/>
  <c r="AJJ86" i="12"/>
  <c r="AJM86" i="12"/>
  <c r="AJP86" i="12"/>
  <c r="AJS86" i="12"/>
  <c r="AJX86" i="12"/>
  <c r="AKA86" i="12"/>
  <c r="AKD86" i="12"/>
  <c r="AKQ86" i="12"/>
  <c r="AKS86" i="12"/>
  <c r="AKU86" i="12"/>
  <c r="AKW86" i="12"/>
  <c r="ALA86" i="12"/>
  <c r="ALC86" i="12"/>
  <c r="ALE86" i="12"/>
  <c r="AJB87" i="12"/>
  <c r="AJD87" i="12"/>
  <c r="AJJ87" i="12"/>
  <c r="AJM87" i="12"/>
  <c r="AJP87" i="12"/>
  <c r="AJS87" i="12"/>
  <c r="AJX87" i="12"/>
  <c r="AKA87" i="12"/>
  <c r="AKD87" i="12"/>
  <c r="AKQ87" i="12"/>
  <c r="AKS87" i="12"/>
  <c r="AKU87" i="12"/>
  <c r="AKW87" i="12"/>
  <c r="ALA87" i="12"/>
  <c r="ALC87" i="12"/>
  <c r="ALE87" i="12"/>
  <c r="AJB88" i="12"/>
  <c r="AJD88" i="12"/>
  <c r="AJJ88" i="12"/>
  <c r="AJM88" i="12"/>
  <c r="AJP88" i="12"/>
  <c r="AJS88" i="12"/>
  <c r="AJX88" i="12"/>
  <c r="AKA88" i="12"/>
  <c r="AKD88" i="12"/>
  <c r="AKQ88" i="12"/>
  <c r="AKS88" i="12"/>
  <c r="AKU88" i="12"/>
  <c r="AKW88" i="12"/>
  <c r="ALA88" i="12"/>
  <c r="ALC88" i="12"/>
  <c r="ALE88" i="12"/>
  <c r="AJB89" i="12"/>
  <c r="AJD89" i="12"/>
  <c r="AJJ89" i="12"/>
  <c r="AJM89" i="12"/>
  <c r="AJP89" i="12"/>
  <c r="AJS89" i="12"/>
  <c r="AJX89" i="12"/>
  <c r="AKA89" i="12"/>
  <c r="AKD89" i="12"/>
  <c r="AKQ89" i="12"/>
  <c r="AKS89" i="12"/>
  <c r="AKU89" i="12"/>
  <c r="AKW89" i="12"/>
  <c r="ALA89" i="12"/>
  <c r="ALC89" i="12"/>
  <c r="ALE89" i="12"/>
  <c r="AJB90" i="12"/>
  <c r="AJD90" i="12"/>
  <c r="AJJ90" i="12"/>
  <c r="AJM90" i="12"/>
  <c r="AJP90" i="12"/>
  <c r="AJS90" i="12"/>
  <c r="AJX90" i="12"/>
  <c r="AKA90" i="12"/>
  <c r="AKD90" i="12"/>
  <c r="AKQ90" i="12"/>
  <c r="AKS90" i="12"/>
  <c r="AKU90" i="12"/>
  <c r="AKW90" i="12"/>
  <c r="ALA90" i="12"/>
  <c r="ALC90" i="12"/>
  <c r="ALE90" i="12"/>
  <c r="AJB91" i="12"/>
  <c r="AJD91" i="12"/>
  <c r="AJJ91" i="12"/>
  <c r="AJM91" i="12"/>
  <c r="AJP91" i="12"/>
  <c r="AJS91" i="12"/>
  <c r="AJX91" i="12"/>
  <c r="AKA91" i="12"/>
  <c r="AKD91" i="12"/>
  <c r="AKQ91" i="12"/>
  <c r="AKS91" i="12"/>
  <c r="AKU91" i="12"/>
  <c r="AKW91" i="12"/>
  <c r="ALA91" i="12"/>
  <c r="ALC91" i="12"/>
  <c r="ALE91" i="12"/>
  <c r="AKU110" i="12" l="1"/>
  <c r="AKU105" i="12"/>
  <c r="AKU107" i="12"/>
  <c r="AKU109" i="12"/>
  <c r="AKU108" i="12"/>
  <c r="AKU106" i="12"/>
  <c r="AJS105" i="12"/>
  <c r="AJS107" i="12"/>
  <c r="AJS108" i="12"/>
  <c r="AJS106" i="12"/>
  <c r="AJS110" i="12"/>
  <c r="AJS109" i="12"/>
  <c r="ALE110" i="12"/>
  <c r="ALE105" i="12"/>
  <c r="ALE108" i="12"/>
  <c r="ALE107" i="12"/>
  <c r="ALE106" i="12"/>
  <c r="ALE109" i="12"/>
  <c r="AKQ105" i="12"/>
  <c r="AKQ107" i="12"/>
  <c r="AKQ110" i="12"/>
  <c r="AKQ106" i="12"/>
  <c r="AKQ108" i="12"/>
  <c r="AKQ109" i="12"/>
  <c r="AJM105" i="12"/>
  <c r="AJM107" i="12"/>
  <c r="AJM108" i="12"/>
  <c r="AJM106" i="12"/>
  <c r="AJM110" i="12"/>
  <c r="AJM109" i="12"/>
  <c r="ALC105" i="12"/>
  <c r="ALC107" i="12"/>
  <c r="ALC106" i="12"/>
  <c r="ALC110" i="12"/>
  <c r="ALC108" i="12"/>
  <c r="ALC109" i="12"/>
  <c r="AKD105" i="12"/>
  <c r="AKD106" i="12"/>
  <c r="AKD110" i="12"/>
  <c r="AKD108" i="12"/>
  <c r="AKD109" i="12"/>
  <c r="AKD107" i="12"/>
  <c r="AJJ110" i="12"/>
  <c r="AJJ108" i="12"/>
  <c r="AJJ105" i="12"/>
  <c r="AJJ106" i="12"/>
  <c r="AJJ109" i="12"/>
  <c r="AJJ107" i="12"/>
  <c r="AKS110" i="12"/>
  <c r="AKS105" i="12"/>
  <c r="AKS108" i="12"/>
  <c r="AKS106" i="12"/>
  <c r="AKS107" i="12"/>
  <c r="AKS109" i="12"/>
  <c r="ALA110" i="12"/>
  <c r="ALA105" i="12"/>
  <c r="ALA107" i="12"/>
  <c r="ALA109" i="12"/>
  <c r="ALA108" i="12"/>
  <c r="ALA106" i="12"/>
  <c r="AKA110" i="12"/>
  <c r="AKA105" i="12"/>
  <c r="AKA107" i="12"/>
  <c r="AKA108" i="12"/>
  <c r="AKA109" i="12"/>
  <c r="AKA106" i="12"/>
  <c r="AJD110" i="12"/>
  <c r="AJD108" i="12"/>
  <c r="AJD105" i="12"/>
  <c r="AJD106" i="12"/>
  <c r="AJD109" i="12"/>
  <c r="AJD107" i="12"/>
  <c r="AJP110" i="12"/>
  <c r="AJP108" i="12"/>
  <c r="AJP106" i="12"/>
  <c r="AJP109" i="12"/>
  <c r="AJP107" i="12"/>
  <c r="AJP105" i="12"/>
  <c r="AKW105" i="12"/>
  <c r="AKW107" i="12"/>
  <c r="AKW106" i="12"/>
  <c r="AKW110" i="12"/>
  <c r="AKW109" i="12"/>
  <c r="AKW108" i="12"/>
  <c r="AJX105" i="12"/>
  <c r="AJX106" i="12"/>
  <c r="AJX110" i="12"/>
  <c r="AJX108" i="12"/>
  <c r="AJX109" i="12"/>
  <c r="AJX107" i="12"/>
  <c r="AJB110" i="12"/>
  <c r="AJB106" i="12"/>
  <c r="AJB107" i="12"/>
  <c r="AJB105" i="12"/>
  <c r="AJB108" i="12"/>
  <c r="AJB109" i="12"/>
  <c r="H1" i="12" l="1"/>
  <c r="N7" i="17" l="1"/>
  <c r="N8" i="17"/>
  <c r="N9" i="17"/>
  <c r="T17" i="26"/>
  <c r="T23" i="26"/>
  <c r="T29" i="26"/>
  <c r="T41" i="26"/>
  <c r="T53" i="26"/>
  <c r="T59" i="26"/>
  <c r="T65" i="26"/>
  <c r="T89" i="26"/>
  <c r="T95" i="26"/>
  <c r="T101" i="26"/>
  <c r="T113" i="26"/>
  <c r="T119" i="26"/>
  <c r="T125" i="26"/>
  <c r="T131" i="26"/>
  <c r="T137" i="26"/>
  <c r="T161" i="26"/>
  <c r="T167" i="26"/>
  <c r="T173" i="26"/>
  <c r="T191" i="26"/>
  <c r="T197" i="26"/>
  <c r="T203" i="26"/>
  <c r="T209" i="26"/>
  <c r="T233" i="26"/>
  <c r="T239" i="26"/>
  <c r="T204" i="26"/>
  <c r="T240" i="26"/>
  <c r="T181" i="26"/>
  <c r="T217" i="26"/>
  <c r="T247" i="26"/>
  <c r="T18" i="26"/>
  <c r="T24" i="26"/>
  <c r="T30" i="26"/>
  <c r="T48" i="26"/>
  <c r="T54" i="26"/>
  <c r="T60" i="26"/>
  <c r="T66" i="26"/>
  <c r="T72" i="26"/>
  <c r="T96" i="26"/>
  <c r="T102" i="26"/>
  <c r="T120" i="26"/>
  <c r="T126" i="26"/>
  <c r="T132" i="26"/>
  <c r="T138" i="26"/>
  <c r="T144" i="26"/>
  <c r="T168" i="26"/>
  <c r="T174" i="26"/>
  <c r="T180" i="26"/>
  <c r="T198" i="26"/>
  <c r="T222" i="26"/>
  <c r="T193" i="26"/>
  <c r="T235" i="26"/>
  <c r="T19" i="26"/>
  <c r="T25" i="26"/>
  <c r="T31" i="26"/>
  <c r="T55" i="26"/>
  <c r="T61" i="26"/>
  <c r="T67" i="26"/>
  <c r="T73" i="26"/>
  <c r="T91" i="26"/>
  <c r="T97" i="26"/>
  <c r="T103" i="26"/>
  <c r="T127" i="26"/>
  <c r="T133" i="26"/>
  <c r="T139" i="26"/>
  <c r="T145" i="26"/>
  <c r="T169" i="26"/>
  <c r="T175" i="26"/>
  <c r="T205" i="26"/>
  <c r="T8" i="26"/>
  <c r="T14" i="26"/>
  <c r="T20" i="26"/>
  <c r="T26" i="26"/>
  <c r="T32" i="26"/>
  <c r="T56" i="26"/>
  <c r="T62" i="26"/>
  <c r="T68" i="26"/>
  <c r="T86" i="26"/>
  <c r="T92" i="26"/>
  <c r="T98" i="26"/>
  <c r="T104" i="26"/>
  <c r="T128" i="26"/>
  <c r="T134" i="26"/>
  <c r="T140" i="26"/>
  <c r="T152" i="26"/>
  <c r="T158" i="26"/>
  <c r="T164" i="26"/>
  <c r="T170" i="26"/>
  <c r="T176" i="26"/>
  <c r="T200" i="26"/>
  <c r="T206" i="26"/>
  <c r="T212" i="26"/>
  <c r="T224" i="26"/>
  <c r="T230" i="26"/>
  <c r="T236" i="26"/>
  <c r="T242" i="26"/>
  <c r="T248" i="26"/>
  <c r="T4" i="26"/>
  <c r="T252" i="26"/>
  <c r="T211" i="26"/>
  <c r="T253" i="26"/>
  <c r="T9" i="26"/>
  <c r="T15" i="26"/>
  <c r="T21" i="26"/>
  <c r="T27" i="26"/>
  <c r="T33" i="26"/>
  <c r="T39" i="26"/>
  <c r="T45" i="26"/>
  <c r="T51" i="26"/>
  <c r="T63" i="26"/>
  <c r="T69" i="26"/>
  <c r="T75" i="26"/>
  <c r="T81" i="26"/>
  <c r="T87" i="26"/>
  <c r="T105" i="26"/>
  <c r="T111" i="26"/>
  <c r="T117" i="26"/>
  <c r="T123" i="26"/>
  <c r="T141" i="26"/>
  <c r="T147" i="26"/>
  <c r="T153" i="26"/>
  <c r="T159" i="26"/>
  <c r="T165" i="26"/>
  <c r="T171" i="26"/>
  <c r="T177" i="26"/>
  <c r="T183" i="26"/>
  <c r="T189" i="26"/>
  <c r="T195" i="26"/>
  <c r="T207" i="26"/>
  <c r="T213" i="26"/>
  <c r="T219" i="26"/>
  <c r="T225" i="26"/>
  <c r="T231" i="26"/>
  <c r="T237" i="26"/>
  <c r="T243" i="26"/>
  <c r="T249" i="26"/>
  <c r="T210" i="26"/>
  <c r="T234" i="26"/>
  <c r="T199" i="26"/>
  <c r="T16" i="26"/>
  <c r="T22" i="26"/>
  <c r="T28" i="26"/>
  <c r="T34" i="26"/>
  <c r="T40" i="26"/>
  <c r="T46" i="26"/>
  <c r="T52" i="26"/>
  <c r="T58" i="26"/>
  <c r="T64" i="26"/>
  <c r="T82" i="26"/>
  <c r="T88" i="26"/>
  <c r="T94" i="26"/>
  <c r="T100" i="26"/>
  <c r="T106" i="26"/>
  <c r="T124" i="26"/>
  <c r="T130" i="26"/>
  <c r="T136" i="26"/>
  <c r="T154" i="26"/>
  <c r="T160" i="26"/>
  <c r="T166" i="26"/>
  <c r="T172" i="26"/>
  <c r="T178" i="26"/>
  <c r="T184" i="26"/>
  <c r="T190" i="26"/>
  <c r="T196" i="26"/>
  <c r="T202" i="26"/>
  <c r="T208" i="26"/>
  <c r="T214" i="26"/>
  <c r="T226" i="26"/>
  <c r="T232" i="26"/>
  <c r="T238" i="26"/>
  <c r="T244" i="26"/>
  <c r="T250" i="26"/>
  <c r="T216" i="26"/>
  <c r="T246" i="26"/>
  <c r="T187" i="26"/>
  <c r="T229" i="26"/>
  <c r="T122" i="26"/>
  <c r="T114" i="26"/>
  <c r="T108" i="26"/>
  <c r="T44" i="26"/>
  <c r="T13" i="26"/>
  <c r="T251" i="25"/>
  <c r="T248" i="25"/>
  <c r="T245" i="25"/>
  <c r="T242" i="25"/>
  <c r="T239" i="25"/>
  <c r="T236" i="25"/>
  <c r="T233" i="25"/>
  <c r="T230" i="25"/>
  <c r="T227" i="25"/>
  <c r="T224" i="25"/>
  <c r="T228" i="26"/>
  <c r="T201" i="26"/>
  <c r="T192" i="26"/>
  <c r="T186" i="26"/>
  <c r="T162" i="26"/>
  <c r="T156" i="26"/>
  <c r="T150" i="26"/>
  <c r="T116" i="26"/>
  <c r="T83" i="26"/>
  <c r="T80" i="26"/>
  <c r="T74" i="26"/>
  <c r="T57" i="26"/>
  <c r="T43" i="26"/>
  <c r="T36" i="26"/>
  <c r="T12" i="26"/>
  <c r="T134" i="25"/>
  <c r="T131" i="25"/>
  <c r="T126" i="25"/>
  <c r="T123" i="25"/>
  <c r="T120" i="25"/>
  <c r="T117" i="25"/>
  <c r="T114" i="25"/>
  <c r="T111" i="25"/>
  <c r="T108" i="25"/>
  <c r="T105" i="25"/>
  <c r="T102" i="25"/>
  <c r="T99" i="25"/>
  <c r="T96" i="25"/>
  <c r="T93" i="25"/>
  <c r="T90" i="25"/>
  <c r="T87" i="25"/>
  <c r="T84" i="25"/>
  <c r="T81" i="25"/>
  <c r="T75" i="25"/>
  <c r="T121" i="26"/>
  <c r="T110" i="26"/>
  <c r="T107" i="26"/>
  <c r="T99" i="26"/>
  <c r="T79" i="26"/>
  <c r="T47" i="26"/>
  <c r="T42" i="26"/>
  <c r="T7" i="26"/>
  <c r="T253" i="25"/>
  <c r="T250" i="25"/>
  <c r="T247" i="25"/>
  <c r="T244" i="25"/>
  <c r="T241" i="25"/>
  <c r="T238" i="25"/>
  <c r="T235" i="25"/>
  <c r="T232" i="25"/>
  <c r="T229" i="25"/>
  <c r="T226" i="25"/>
  <c r="T223" i="25"/>
  <c r="T220" i="25"/>
  <c r="T217" i="25"/>
  <c r="T214" i="25"/>
  <c r="T211" i="25"/>
  <c r="T208" i="25"/>
  <c r="T205" i="25"/>
  <c r="T202" i="25"/>
  <c r="T199" i="25"/>
  <c r="T196" i="25"/>
  <c r="T193" i="25"/>
  <c r="T190" i="25"/>
  <c r="T187" i="25"/>
  <c r="T184" i="25"/>
  <c r="T181" i="25"/>
  <c r="T178" i="25"/>
  <c r="T175" i="25"/>
  <c r="T172" i="25"/>
  <c r="T169" i="25"/>
  <c r="T166" i="25"/>
  <c r="T163" i="25"/>
  <c r="T160" i="25"/>
  <c r="T157" i="25"/>
  <c r="T154" i="25"/>
  <c r="T151" i="25"/>
  <c r="T148" i="25"/>
  <c r="T145" i="25"/>
  <c r="T142" i="25"/>
  <c r="T251" i="26"/>
  <c r="T245" i="26"/>
  <c r="T227" i="26"/>
  <c r="T221" i="26"/>
  <c r="T218" i="26"/>
  <c r="T215" i="26"/>
  <c r="T194" i="26"/>
  <c r="T188" i="26"/>
  <c r="T185" i="26"/>
  <c r="T182" i="26"/>
  <c r="T179" i="26"/>
  <c r="T155" i="26"/>
  <c r="T149" i="26"/>
  <c r="T146" i="26"/>
  <c r="T143" i="26"/>
  <c r="T135" i="26"/>
  <c r="T118" i="26"/>
  <c r="T115" i="26"/>
  <c r="T93" i="26"/>
  <c r="T85" i="26"/>
  <c r="T78" i="26"/>
  <c r="T38" i="26"/>
  <c r="T35" i="26"/>
  <c r="T11" i="26"/>
  <c r="T6" i="26"/>
  <c r="T133" i="25"/>
  <c r="T125" i="25"/>
  <c r="T122" i="25"/>
  <c r="T119" i="25"/>
  <c r="T116" i="25"/>
  <c r="T113" i="25"/>
  <c r="T110" i="25"/>
  <c r="T107" i="25"/>
  <c r="T104" i="25"/>
  <c r="T101" i="25"/>
  <c r="T98" i="25"/>
  <c r="T95" i="25"/>
  <c r="T92" i="25"/>
  <c r="T89" i="25"/>
  <c r="T86" i="25"/>
  <c r="T83" i="25"/>
  <c r="T79" i="25"/>
  <c r="T241" i="26"/>
  <c r="T223" i="26"/>
  <c r="T220" i="26"/>
  <c r="T163" i="26"/>
  <c r="T157" i="26"/>
  <c r="T151" i="26"/>
  <c r="T148" i="26"/>
  <c r="T142" i="26"/>
  <c r="T84" i="26"/>
  <c r="T76" i="26"/>
  <c r="T70" i="26"/>
  <c r="T49" i="26"/>
  <c r="T37" i="26"/>
  <c r="T135" i="25"/>
  <c r="T132" i="25"/>
  <c r="T124" i="25"/>
  <c r="T121" i="25"/>
  <c r="T118" i="25"/>
  <c r="T115" i="25"/>
  <c r="T112" i="25"/>
  <c r="T112" i="26"/>
  <c r="T50" i="26"/>
  <c r="T5" i="26"/>
  <c r="T249" i="25"/>
  <c r="T240" i="25"/>
  <c r="T231" i="25"/>
  <c r="T222" i="25"/>
  <c r="T215" i="25"/>
  <c r="T204" i="25"/>
  <c r="T197" i="25"/>
  <c r="T186" i="25"/>
  <c r="T179" i="25"/>
  <c r="T168" i="25"/>
  <c r="T161" i="25"/>
  <c r="T150" i="25"/>
  <c r="T143" i="25"/>
  <c r="T129" i="25"/>
  <c r="T109" i="25"/>
  <c r="T100" i="25"/>
  <c r="T91" i="25"/>
  <c r="T82" i="25"/>
  <c r="T74" i="25"/>
  <c r="T68" i="25"/>
  <c r="T62" i="25"/>
  <c r="T56" i="25"/>
  <c r="T50" i="25"/>
  <c r="T39" i="25"/>
  <c r="T33" i="25"/>
  <c r="T27" i="25"/>
  <c r="T21" i="25"/>
  <c r="T15" i="25"/>
  <c r="T9" i="25"/>
  <c r="T237" i="25"/>
  <c r="T180" i="25"/>
  <c r="T162" i="25"/>
  <c r="T106" i="25"/>
  <c r="T88" i="25"/>
  <c r="T64" i="25"/>
  <c r="T46" i="25"/>
  <c r="T29" i="25"/>
  <c r="T11" i="25"/>
  <c r="T77" i="26"/>
  <c r="T218" i="25"/>
  <c r="T207" i="25"/>
  <c r="T200" i="25"/>
  <c r="T189" i="25"/>
  <c r="T182" i="25"/>
  <c r="T171" i="25"/>
  <c r="T164" i="25"/>
  <c r="T153" i="25"/>
  <c r="T146" i="25"/>
  <c r="T139" i="25"/>
  <c r="T136" i="25"/>
  <c r="T73" i="25"/>
  <c r="T67" i="25"/>
  <c r="T61" i="25"/>
  <c r="T55" i="25"/>
  <c r="T49" i="25"/>
  <c r="T44" i="25"/>
  <c r="T38" i="25"/>
  <c r="T32" i="25"/>
  <c r="T26" i="25"/>
  <c r="T20" i="25"/>
  <c r="T14" i="25"/>
  <c r="T8" i="25"/>
  <c r="T209" i="25"/>
  <c r="T191" i="25"/>
  <c r="T144" i="25"/>
  <c r="T130" i="25"/>
  <c r="T97" i="25"/>
  <c r="T70" i="25"/>
  <c r="T52" i="25"/>
  <c r="T35" i="25"/>
  <c r="T17" i="25"/>
  <c r="T5" i="25"/>
  <c r="T4" i="25"/>
  <c r="T90" i="26"/>
  <c r="T71" i="26"/>
  <c r="T252" i="25"/>
  <c r="T243" i="25"/>
  <c r="T234" i="25"/>
  <c r="T225" i="25"/>
  <c r="T221" i="25"/>
  <c r="T210" i="25"/>
  <c r="T203" i="25"/>
  <c r="T192" i="25"/>
  <c r="T185" i="25"/>
  <c r="T174" i="25"/>
  <c r="T167" i="25"/>
  <c r="T156" i="25"/>
  <c r="T149" i="25"/>
  <c r="T128" i="25"/>
  <c r="T103" i="25"/>
  <c r="T94" i="25"/>
  <c r="T85" i="25"/>
  <c r="T80" i="25"/>
  <c r="T72" i="25"/>
  <c r="T66" i="25"/>
  <c r="T60" i="25"/>
  <c r="T54" i="25"/>
  <c r="T48" i="25"/>
  <c r="T43" i="25"/>
  <c r="T37" i="25"/>
  <c r="T31" i="25"/>
  <c r="T25" i="25"/>
  <c r="T19" i="25"/>
  <c r="T13" i="25"/>
  <c r="T7" i="25"/>
  <c r="T59" i="25"/>
  <c r="T53" i="25"/>
  <c r="T47" i="25"/>
  <c r="T42" i="25"/>
  <c r="T36" i="25"/>
  <c r="T30" i="25"/>
  <c r="T24" i="25"/>
  <c r="T18" i="25"/>
  <c r="T12" i="25"/>
  <c r="T6" i="25"/>
  <c r="T109" i="26"/>
  <c r="T246" i="25"/>
  <c r="T228" i="25"/>
  <c r="T216" i="25"/>
  <c r="T198" i="25"/>
  <c r="T173" i="25"/>
  <c r="T155" i="25"/>
  <c r="T127" i="25"/>
  <c r="T77" i="25"/>
  <c r="T58" i="25"/>
  <c r="T41" i="25"/>
  <c r="T23" i="25"/>
  <c r="T16" i="25"/>
  <c r="T129" i="26"/>
  <c r="T213" i="25"/>
  <c r="T206" i="25"/>
  <c r="T195" i="25"/>
  <c r="T188" i="25"/>
  <c r="T177" i="25"/>
  <c r="T170" i="25"/>
  <c r="T159" i="25"/>
  <c r="T152" i="25"/>
  <c r="T141" i="25"/>
  <c r="T138" i="25"/>
  <c r="T78" i="25"/>
  <c r="T71" i="25"/>
  <c r="T65" i="25"/>
  <c r="T10" i="26"/>
  <c r="T219" i="25"/>
  <c r="T212" i="25"/>
  <c r="T201" i="25"/>
  <c r="T194" i="25"/>
  <c r="T183" i="25"/>
  <c r="T176" i="25"/>
  <c r="T165" i="25"/>
  <c r="T158" i="25"/>
  <c r="T147" i="25"/>
  <c r="T140" i="25"/>
  <c r="T137" i="25"/>
  <c r="T76" i="25"/>
  <c r="T69" i="25"/>
  <c r="T63" i="25"/>
  <c r="T57" i="25"/>
  <c r="T51" i="25"/>
  <c r="T45" i="25"/>
  <c r="T40" i="25"/>
  <c r="T34" i="25"/>
  <c r="T28" i="25"/>
  <c r="T22" i="25"/>
  <c r="T10" i="25"/>
  <c r="F44" i="17"/>
  <c r="F6" i="17"/>
  <c r="N6" i="17"/>
  <c r="O6" i="17"/>
  <c r="P6" i="17"/>
  <c r="T66" i="17"/>
  <c r="S66" i="17"/>
  <c r="OH78" i="12"/>
  <c r="A6" i="26" l="1"/>
  <c r="A2" i="26"/>
  <c r="L8" i="17"/>
  <c r="L7" i="17"/>
  <c r="L9" i="17"/>
  <c r="M7" i="17"/>
  <c r="M8" i="17"/>
  <c r="M9" i="17"/>
  <c r="A2" i="25"/>
  <c r="A6" i="25"/>
  <c r="A5" i="25"/>
  <c r="A5" i="26"/>
  <c r="O8" i="17"/>
  <c r="O7" i="17"/>
  <c r="O9" i="17"/>
  <c r="P7" i="17"/>
  <c r="P8" i="17"/>
  <c r="P9" i="17"/>
  <c r="L6" i="17"/>
  <c r="I6" i="17"/>
  <c r="K6" i="17"/>
  <c r="G6" i="17"/>
  <c r="J6" i="17"/>
  <c r="H6" i="17"/>
  <c r="M6" i="17"/>
  <c r="KE15" i="12"/>
  <c r="K137" i="26" l="1"/>
  <c r="J137" i="26"/>
  <c r="I137" i="26"/>
  <c r="G137" i="26"/>
  <c r="H137" i="26"/>
  <c r="H138" i="26"/>
  <c r="X4" i="26"/>
  <c r="I131" i="26"/>
  <c r="H131" i="26"/>
  <c r="O133" i="26" s="1"/>
  <c r="G131" i="26"/>
  <c r="K131" i="26"/>
  <c r="H132" i="26"/>
  <c r="J131" i="26"/>
  <c r="G131" i="25"/>
  <c r="X15" i="25"/>
  <c r="X27" i="25"/>
  <c r="X39" i="25"/>
  <c r="X51" i="25"/>
  <c r="X63" i="25"/>
  <c r="X12" i="25"/>
  <c r="X60" i="25"/>
  <c r="X16" i="25"/>
  <c r="X28" i="25"/>
  <c r="X40" i="25"/>
  <c r="X52" i="25"/>
  <c r="X64" i="25"/>
  <c r="X11" i="25"/>
  <c r="J131" i="25"/>
  <c r="X5" i="25"/>
  <c r="X17" i="25"/>
  <c r="X29" i="25"/>
  <c r="X41" i="25"/>
  <c r="X53" i="25"/>
  <c r="X4" i="25"/>
  <c r="X23" i="25"/>
  <c r="X62" i="25"/>
  <c r="X6" i="25"/>
  <c r="X18" i="25"/>
  <c r="X30" i="25"/>
  <c r="X42" i="25"/>
  <c r="X54" i="25"/>
  <c r="X7" i="25"/>
  <c r="X19" i="25"/>
  <c r="X31" i="25"/>
  <c r="X43" i="25"/>
  <c r="X55" i="25"/>
  <c r="X47" i="25"/>
  <c r="X24" i="25"/>
  <c r="X8" i="25"/>
  <c r="X20" i="25"/>
  <c r="X32" i="25"/>
  <c r="X44" i="25"/>
  <c r="X56" i="25"/>
  <c r="X35" i="25"/>
  <c r="X48" i="25"/>
  <c r="X9" i="25"/>
  <c r="X21" i="25"/>
  <c r="X33" i="25"/>
  <c r="X45" i="25"/>
  <c r="X57" i="25"/>
  <c r="X59" i="25"/>
  <c r="H132" i="25"/>
  <c r="X10" i="25"/>
  <c r="X22" i="25"/>
  <c r="X34" i="25"/>
  <c r="X46" i="25"/>
  <c r="X58" i="25"/>
  <c r="K131" i="25"/>
  <c r="X36" i="25"/>
  <c r="I131" i="25"/>
  <c r="X13" i="25"/>
  <c r="X25" i="25"/>
  <c r="X37" i="25"/>
  <c r="X49" i="25"/>
  <c r="X61" i="25"/>
  <c r="H131" i="25"/>
  <c r="O133" i="25" s="1"/>
  <c r="X14" i="25"/>
  <c r="X26" i="25"/>
  <c r="X38" i="25"/>
  <c r="X50" i="25"/>
  <c r="Y16" i="25"/>
  <c r="Y28" i="25"/>
  <c r="Y40" i="25"/>
  <c r="Y52" i="25"/>
  <c r="Y64" i="25"/>
  <c r="Y48" i="25"/>
  <c r="Y13" i="25"/>
  <c r="H138" i="25"/>
  <c r="Y5" i="25"/>
  <c r="Y17" i="25"/>
  <c r="Y29" i="25"/>
  <c r="Y41" i="25"/>
  <c r="Y53" i="25"/>
  <c r="Y4" i="25"/>
  <c r="K137" i="25"/>
  <c r="Y6" i="25"/>
  <c r="Y18" i="25"/>
  <c r="Y30" i="25"/>
  <c r="Y42" i="25"/>
  <c r="Y54" i="25"/>
  <c r="J137" i="25"/>
  <c r="Y7" i="25"/>
  <c r="Y19" i="25"/>
  <c r="Y31" i="25"/>
  <c r="Y43" i="25"/>
  <c r="Y55" i="25"/>
  <c r="Y36" i="25"/>
  <c r="Y49" i="25"/>
  <c r="I137" i="25"/>
  <c r="Y8" i="25"/>
  <c r="Y20" i="25"/>
  <c r="Y32" i="25"/>
  <c r="Y44" i="25"/>
  <c r="Y56" i="25"/>
  <c r="H137" i="25"/>
  <c r="O138" i="25" s="1"/>
  <c r="Y9" i="25"/>
  <c r="Y21" i="25"/>
  <c r="Y33" i="25"/>
  <c r="Y45" i="25"/>
  <c r="Y57" i="25"/>
  <c r="Y37" i="25"/>
  <c r="G137" i="25"/>
  <c r="Y10" i="25"/>
  <c r="Y22" i="25"/>
  <c r="Y34" i="25"/>
  <c r="Y46" i="25"/>
  <c r="Y58" i="25"/>
  <c r="Y12" i="25"/>
  <c r="Y24" i="25"/>
  <c r="Y61" i="25"/>
  <c r="Y11" i="25"/>
  <c r="Y23" i="25"/>
  <c r="Y35" i="25"/>
  <c r="Y47" i="25"/>
  <c r="Y59" i="25"/>
  <c r="Y60" i="25"/>
  <c r="Y25" i="25"/>
  <c r="Y14" i="25"/>
  <c r="Y26" i="25"/>
  <c r="Y38" i="25"/>
  <c r="Y50" i="25"/>
  <c r="Y62" i="25"/>
  <c r="Y15" i="25"/>
  <c r="Y27" i="25"/>
  <c r="Y39" i="25"/>
  <c r="Y51" i="25"/>
  <c r="Y63" i="25"/>
  <c r="AJ5" i="25"/>
  <c r="AL5" i="25" s="1"/>
  <c r="AJ17" i="25"/>
  <c r="AL17" i="25" s="1"/>
  <c r="AJ29" i="25"/>
  <c r="AL29" i="25" s="1"/>
  <c r="AJ41" i="25"/>
  <c r="AL41" i="25" s="1"/>
  <c r="AJ53" i="25"/>
  <c r="AL53" i="25" s="1"/>
  <c r="AJ4" i="25"/>
  <c r="AL4" i="25" s="1"/>
  <c r="H9" i="25"/>
  <c r="O9" i="25" s="1"/>
  <c r="AJ14" i="25"/>
  <c r="AL14" i="25" s="1"/>
  <c r="AJ6" i="25"/>
  <c r="AL6" i="25" s="1"/>
  <c r="AJ18" i="25"/>
  <c r="AL18" i="25" s="1"/>
  <c r="AJ30" i="25"/>
  <c r="AL30" i="25" s="1"/>
  <c r="AJ42" i="25"/>
  <c r="AL42" i="25" s="1"/>
  <c r="AJ54" i="25"/>
  <c r="AL54" i="25" s="1"/>
  <c r="J15" i="25"/>
  <c r="AJ7" i="25"/>
  <c r="AL7" i="25" s="1"/>
  <c r="AJ19" i="25"/>
  <c r="AL19" i="25" s="1"/>
  <c r="AJ31" i="25"/>
  <c r="AL31" i="25" s="1"/>
  <c r="AJ43" i="25"/>
  <c r="AL43" i="25" s="1"/>
  <c r="AJ55" i="25"/>
  <c r="AL55" i="25" s="1"/>
  <c r="I15" i="25"/>
  <c r="K9" i="25"/>
  <c r="AJ8" i="25"/>
  <c r="AL8" i="25" s="1"/>
  <c r="AJ20" i="25"/>
  <c r="AL20" i="25" s="1"/>
  <c r="AJ32" i="25"/>
  <c r="AL32" i="25" s="1"/>
  <c r="AJ44" i="25"/>
  <c r="AL44" i="25" s="1"/>
  <c r="AJ56" i="25"/>
  <c r="AL56" i="25" s="1"/>
  <c r="G15" i="25"/>
  <c r="AJ26" i="25"/>
  <c r="AL26" i="25" s="1"/>
  <c r="AJ9" i="25"/>
  <c r="AL9" i="25" s="1"/>
  <c r="AJ21" i="25"/>
  <c r="AL21" i="25" s="1"/>
  <c r="AJ33" i="25"/>
  <c r="AL33" i="25" s="1"/>
  <c r="AJ45" i="25"/>
  <c r="AL45" i="25" s="1"/>
  <c r="AJ57" i="25"/>
  <c r="AL57" i="25" s="1"/>
  <c r="M15" i="25"/>
  <c r="AJ50" i="25"/>
  <c r="AL50" i="25" s="1"/>
  <c r="AJ10" i="25"/>
  <c r="AL10" i="25" s="1"/>
  <c r="AJ22" i="25"/>
  <c r="AL22" i="25" s="1"/>
  <c r="AJ34" i="25"/>
  <c r="AL34" i="25" s="1"/>
  <c r="AJ46" i="25"/>
  <c r="AL46" i="25" s="1"/>
  <c r="AJ58" i="25"/>
  <c r="AL58" i="25" s="1"/>
  <c r="L15" i="25"/>
  <c r="AJ38" i="25"/>
  <c r="AL38" i="25" s="1"/>
  <c r="AJ11" i="25"/>
  <c r="AL11" i="25" s="1"/>
  <c r="AJ23" i="25"/>
  <c r="AL23" i="25" s="1"/>
  <c r="AJ35" i="25"/>
  <c r="AL35" i="25" s="1"/>
  <c r="AJ47" i="25"/>
  <c r="AL47" i="25" s="1"/>
  <c r="AJ59" i="25"/>
  <c r="AL59" i="25" s="1"/>
  <c r="K15" i="25"/>
  <c r="AJ13" i="25"/>
  <c r="AL13" i="25" s="1"/>
  <c r="AJ37" i="25"/>
  <c r="AL37" i="25" s="1"/>
  <c r="AJ61" i="25"/>
  <c r="AL61" i="25" s="1"/>
  <c r="G9" i="25"/>
  <c r="AJ62" i="25"/>
  <c r="AL62" i="25" s="1"/>
  <c r="AJ12" i="25"/>
  <c r="AL12" i="25" s="1"/>
  <c r="AJ24" i="25"/>
  <c r="AL24" i="25" s="1"/>
  <c r="AJ36" i="25"/>
  <c r="AL36" i="25" s="1"/>
  <c r="AJ48" i="25"/>
  <c r="AL48" i="25" s="1"/>
  <c r="AJ60" i="25"/>
  <c r="AL60" i="25" s="1"/>
  <c r="H10" i="25"/>
  <c r="AJ25" i="25"/>
  <c r="AL25" i="25" s="1"/>
  <c r="AJ49" i="25"/>
  <c r="AL49" i="25" s="1"/>
  <c r="AJ15" i="25"/>
  <c r="AL15" i="25" s="1"/>
  <c r="AJ27" i="25"/>
  <c r="AL27" i="25" s="1"/>
  <c r="AJ39" i="25"/>
  <c r="AL39" i="25" s="1"/>
  <c r="AJ51" i="25"/>
  <c r="AL51" i="25" s="1"/>
  <c r="AJ63" i="25"/>
  <c r="AL63" i="25" s="1"/>
  <c r="J9" i="25"/>
  <c r="AJ16" i="25"/>
  <c r="AL16" i="25" s="1"/>
  <c r="AJ28" i="25"/>
  <c r="AL28" i="25" s="1"/>
  <c r="AJ40" i="25"/>
  <c r="AL40" i="25" s="1"/>
  <c r="AJ52" i="25"/>
  <c r="AL52" i="25" s="1"/>
  <c r="AJ64" i="25"/>
  <c r="AL64" i="25" s="1"/>
  <c r="I9" i="25"/>
  <c r="H15" i="25"/>
  <c r="G9" i="26"/>
  <c r="H9" i="26"/>
  <c r="O9" i="26" s="1"/>
  <c r="H10" i="26"/>
  <c r="I15" i="26"/>
  <c r="AJ21" i="26"/>
  <c r="AL21" i="26" s="1"/>
  <c r="AJ12" i="26"/>
  <c r="AL12" i="26" s="1"/>
  <c r="AJ20" i="26"/>
  <c r="AL20" i="26" s="1"/>
  <c r="AJ16" i="26"/>
  <c r="AL16" i="26" s="1"/>
  <c r="AJ24" i="26"/>
  <c r="AL24" i="26" s="1"/>
  <c r="AJ9" i="26"/>
  <c r="AL9" i="26" s="1"/>
  <c r="H15" i="26"/>
  <c r="I9" i="26"/>
  <c r="AJ15" i="26"/>
  <c r="AL15" i="26" s="1"/>
  <c r="AJ5" i="26"/>
  <c r="AL5" i="26" s="1"/>
  <c r="AJ7" i="26"/>
  <c r="AL7" i="26" s="1"/>
  <c r="AJ23" i="26"/>
  <c r="AL23" i="26" s="1"/>
  <c r="AJ17" i="26"/>
  <c r="AL17" i="26" s="1"/>
  <c r="G15" i="26"/>
  <c r="J15" i="26"/>
  <c r="AJ18" i="26"/>
  <c r="AL18" i="26" s="1"/>
  <c r="J9" i="26"/>
  <c r="AJ4" i="26"/>
  <c r="AL4" i="26" s="1"/>
  <c r="AJ11" i="26"/>
  <c r="AL11" i="26" s="1"/>
  <c r="AJ8" i="26"/>
  <c r="AL8" i="26" s="1"/>
  <c r="L15" i="26"/>
  <c r="AJ6" i="26"/>
  <c r="AL6" i="26" s="1"/>
  <c r="AJ19" i="26"/>
  <c r="AL19" i="26" s="1"/>
  <c r="AJ14" i="26"/>
  <c r="AL14" i="26" s="1"/>
  <c r="M15" i="26"/>
  <c r="K9" i="26"/>
  <c r="AJ25" i="26"/>
  <c r="AL25" i="26" s="1"/>
  <c r="AJ22" i="26"/>
  <c r="AL22" i="26" s="1"/>
  <c r="AJ13" i="26"/>
  <c r="AL13" i="26" s="1"/>
  <c r="AJ10" i="26"/>
  <c r="AL10" i="26" s="1"/>
  <c r="K15" i="26"/>
  <c r="X9" i="26"/>
  <c r="X21" i="26"/>
  <c r="X10" i="26"/>
  <c r="X22" i="26"/>
  <c r="X11" i="26"/>
  <c r="X23" i="26"/>
  <c r="X12" i="26"/>
  <c r="X24" i="26"/>
  <c r="X13" i="26"/>
  <c r="X25" i="26"/>
  <c r="X19" i="26"/>
  <c r="X14" i="26"/>
  <c r="X15" i="26"/>
  <c r="X16" i="26"/>
  <c r="X5" i="26"/>
  <c r="X17" i="26"/>
  <c r="X6" i="26"/>
  <c r="X18" i="26"/>
  <c r="X7" i="26"/>
  <c r="X8" i="26"/>
  <c r="X20" i="26"/>
  <c r="Y13" i="26"/>
  <c r="Y25" i="26"/>
  <c r="Y14" i="26"/>
  <c r="Y4" i="26"/>
  <c r="Y16" i="26"/>
  <c r="Y18" i="26"/>
  <c r="Y15" i="26"/>
  <c r="Y5" i="26"/>
  <c r="Y17" i="26"/>
  <c r="O138" i="26"/>
  <c r="Y7" i="26"/>
  <c r="Y19" i="26"/>
  <c r="Y8" i="26"/>
  <c r="Y20" i="26"/>
  <c r="Y12" i="26"/>
  <c r="Y9" i="26"/>
  <c r="Y21" i="26"/>
  <c r="Y10" i="26"/>
  <c r="Y22" i="26"/>
  <c r="Y24" i="26"/>
  <c r="Y6" i="26"/>
  <c r="Y11" i="26"/>
  <c r="Y23" i="26"/>
  <c r="CZ15" i="12"/>
  <c r="CZ91" i="12"/>
  <c r="CZ90" i="12"/>
  <c r="CZ89" i="12"/>
  <c r="CZ88" i="12"/>
  <c r="CZ87" i="12"/>
  <c r="CZ86" i="12"/>
  <c r="CZ85" i="12"/>
  <c r="CZ84" i="12"/>
  <c r="CZ83" i="12"/>
  <c r="CZ82" i="12"/>
  <c r="CZ81" i="12"/>
  <c r="CZ80" i="12"/>
  <c r="CZ79" i="12"/>
  <c r="CZ78" i="12"/>
  <c r="CZ77" i="12"/>
  <c r="CZ76" i="12"/>
  <c r="CZ75" i="12"/>
  <c r="CZ74" i="12"/>
  <c r="CZ73" i="12"/>
  <c r="CZ72" i="12"/>
  <c r="CZ71" i="12"/>
  <c r="CZ70" i="12"/>
  <c r="CZ69" i="12"/>
  <c r="CZ68" i="12"/>
  <c r="CZ67" i="12"/>
  <c r="CZ66" i="12"/>
  <c r="CZ65" i="12"/>
  <c r="CZ64" i="12"/>
  <c r="CZ63" i="12"/>
  <c r="CZ62" i="12"/>
  <c r="CZ61" i="12"/>
  <c r="CZ60" i="12"/>
  <c r="CZ59" i="12"/>
  <c r="CZ58" i="12"/>
  <c r="CZ57" i="12"/>
  <c r="CZ56" i="12"/>
  <c r="CZ55" i="12"/>
  <c r="CZ54" i="12"/>
  <c r="CZ53" i="12"/>
  <c r="CZ52" i="12"/>
  <c r="CZ51" i="12"/>
  <c r="CZ50" i="12"/>
  <c r="CZ49" i="12"/>
  <c r="CZ48" i="12"/>
  <c r="CZ47" i="12"/>
  <c r="CZ46" i="12"/>
  <c r="CZ45" i="12"/>
  <c r="CZ44" i="12"/>
  <c r="CZ43" i="12"/>
  <c r="CZ42" i="12"/>
  <c r="CZ41" i="12"/>
  <c r="CZ40" i="12"/>
  <c r="CZ39" i="12"/>
  <c r="CZ38" i="12"/>
  <c r="CZ37" i="12"/>
  <c r="CZ36" i="12"/>
  <c r="CZ35" i="12"/>
  <c r="CZ34" i="12"/>
  <c r="CZ33" i="12"/>
  <c r="CZ32" i="12"/>
  <c r="CZ31" i="12"/>
  <c r="CZ30" i="12"/>
  <c r="CZ29" i="12"/>
  <c r="CZ28" i="12"/>
  <c r="CZ27" i="12"/>
  <c r="CZ26" i="12"/>
  <c r="CZ25" i="12"/>
  <c r="CZ24" i="12"/>
  <c r="CZ23" i="12"/>
  <c r="CZ22" i="12"/>
  <c r="CZ21" i="12"/>
  <c r="CZ20" i="12"/>
  <c r="CZ19" i="12"/>
  <c r="CZ18" i="12"/>
  <c r="CZ17" i="12"/>
  <c r="CZ16" i="12"/>
  <c r="CW91" i="12"/>
  <c r="CW90" i="12"/>
  <c r="CW89" i="12"/>
  <c r="CW88" i="12"/>
  <c r="CW87" i="12"/>
  <c r="CW86" i="12"/>
  <c r="CW85" i="12"/>
  <c r="CW84" i="12"/>
  <c r="CW83" i="12"/>
  <c r="CW82" i="12"/>
  <c r="CW81" i="12"/>
  <c r="CW80" i="12"/>
  <c r="CW79" i="12"/>
  <c r="CW78" i="12"/>
  <c r="CW77" i="12"/>
  <c r="CW76" i="12"/>
  <c r="CW75" i="12"/>
  <c r="CW74" i="12"/>
  <c r="CW73" i="12"/>
  <c r="CW72" i="12"/>
  <c r="CW71" i="12"/>
  <c r="CW70" i="12"/>
  <c r="CW69" i="12"/>
  <c r="CW68" i="12"/>
  <c r="CW67" i="12"/>
  <c r="CW66" i="12"/>
  <c r="CW65" i="12"/>
  <c r="CW64" i="12"/>
  <c r="CW63" i="12"/>
  <c r="CW62" i="12"/>
  <c r="CW61" i="12"/>
  <c r="CW60" i="12"/>
  <c r="CW59" i="12"/>
  <c r="CW58" i="12"/>
  <c r="CW57" i="12"/>
  <c r="CW56" i="12"/>
  <c r="CW55" i="12"/>
  <c r="CW54" i="12"/>
  <c r="CW53" i="12"/>
  <c r="CW52" i="12"/>
  <c r="CW51" i="12"/>
  <c r="CW50" i="12"/>
  <c r="CW49" i="12"/>
  <c r="CW48" i="12"/>
  <c r="CW47" i="12"/>
  <c r="CW46" i="12"/>
  <c r="CW45" i="12"/>
  <c r="CW44" i="12"/>
  <c r="CW43" i="12"/>
  <c r="CW42" i="12"/>
  <c r="CW41" i="12"/>
  <c r="CW40" i="12"/>
  <c r="CW39" i="12"/>
  <c r="CW38" i="12"/>
  <c r="CW37" i="12"/>
  <c r="CW36" i="12"/>
  <c r="CW35" i="12"/>
  <c r="CW34" i="12"/>
  <c r="CW33" i="12"/>
  <c r="CW32" i="12"/>
  <c r="CW31" i="12"/>
  <c r="CW30" i="12"/>
  <c r="CW29" i="12"/>
  <c r="CW28" i="12"/>
  <c r="CW27" i="12"/>
  <c r="CW26" i="12"/>
  <c r="CW25" i="12"/>
  <c r="CW24" i="12"/>
  <c r="CW23" i="12"/>
  <c r="CW22" i="12"/>
  <c r="CW21" i="12"/>
  <c r="CW20" i="12"/>
  <c r="CW19" i="12"/>
  <c r="CW18" i="12"/>
  <c r="CW17" i="12"/>
  <c r="CW16" i="12"/>
  <c r="CW15" i="12"/>
  <c r="CT15" i="12"/>
  <c r="CT91" i="12"/>
  <c r="CT90" i="12"/>
  <c r="CT89" i="12"/>
  <c r="CT88" i="12"/>
  <c r="CT87" i="12"/>
  <c r="CT86" i="12"/>
  <c r="CT85" i="12"/>
  <c r="CT84" i="12"/>
  <c r="CT83" i="12"/>
  <c r="CT82" i="12"/>
  <c r="CT81" i="12"/>
  <c r="CT80" i="12"/>
  <c r="CT79" i="12"/>
  <c r="CT78" i="12"/>
  <c r="CT77" i="12"/>
  <c r="CT76" i="12"/>
  <c r="CT75" i="12"/>
  <c r="CT74" i="12"/>
  <c r="CT73" i="12"/>
  <c r="CT72" i="12"/>
  <c r="CT71" i="12"/>
  <c r="CT70" i="12"/>
  <c r="CT69" i="12"/>
  <c r="CT68" i="12"/>
  <c r="CT67" i="12"/>
  <c r="CT66" i="12"/>
  <c r="CT65" i="12"/>
  <c r="CT64" i="12"/>
  <c r="CT63" i="12"/>
  <c r="CT62" i="12"/>
  <c r="CT61" i="12"/>
  <c r="CT60" i="12"/>
  <c r="CT59" i="12"/>
  <c r="CT57" i="12"/>
  <c r="CT56" i="12"/>
  <c r="CT55" i="12"/>
  <c r="CT54" i="12"/>
  <c r="CT53" i="12"/>
  <c r="CT52" i="12"/>
  <c r="CT51" i="12"/>
  <c r="CT50" i="12"/>
  <c r="CT49" i="12"/>
  <c r="CT48" i="12"/>
  <c r="CT47" i="12"/>
  <c r="CT46" i="12"/>
  <c r="CT45" i="12"/>
  <c r="CT44" i="12"/>
  <c r="CT43" i="12"/>
  <c r="CT42" i="12"/>
  <c r="CT41" i="12"/>
  <c r="CT40" i="12"/>
  <c r="CT39" i="12"/>
  <c r="CT38" i="12"/>
  <c r="CT37" i="12"/>
  <c r="CT36" i="12"/>
  <c r="CT35" i="12"/>
  <c r="CT34" i="12"/>
  <c r="CT33" i="12"/>
  <c r="CT32" i="12"/>
  <c r="CT31" i="12"/>
  <c r="CT30" i="12"/>
  <c r="CT29" i="12"/>
  <c r="CT28" i="12"/>
  <c r="CT27" i="12"/>
  <c r="CT26" i="12"/>
  <c r="CT25" i="12"/>
  <c r="CT24" i="12"/>
  <c r="CT23" i="12"/>
  <c r="CT22" i="12"/>
  <c r="CT21" i="12"/>
  <c r="CT20" i="12"/>
  <c r="CT19" i="12"/>
  <c r="CT18" i="12"/>
  <c r="CT17" i="12"/>
  <c r="CT16" i="12"/>
  <c r="CQ16" i="12"/>
  <c r="CQ17" i="12"/>
  <c r="CQ18" i="12"/>
  <c r="CQ19" i="12"/>
  <c r="CQ20" i="12"/>
  <c r="CQ21" i="12"/>
  <c r="CQ22" i="12"/>
  <c r="CQ23" i="12"/>
  <c r="CQ24" i="12"/>
  <c r="CQ25" i="12"/>
  <c r="CQ26" i="12"/>
  <c r="CQ27" i="12"/>
  <c r="CQ28" i="12"/>
  <c r="CQ29" i="12"/>
  <c r="CQ30" i="12"/>
  <c r="CQ31" i="12"/>
  <c r="CQ32" i="12"/>
  <c r="CQ33" i="12"/>
  <c r="CQ34" i="12"/>
  <c r="CQ35" i="12"/>
  <c r="CQ36" i="12"/>
  <c r="CQ37" i="12"/>
  <c r="CQ38" i="12"/>
  <c r="CQ39" i="12"/>
  <c r="CQ40" i="12"/>
  <c r="CQ41" i="12"/>
  <c r="CQ42" i="12"/>
  <c r="CQ43" i="12"/>
  <c r="CQ44" i="12"/>
  <c r="CQ45" i="12"/>
  <c r="CQ46" i="12"/>
  <c r="CQ47" i="12"/>
  <c r="CQ48" i="12"/>
  <c r="CQ49" i="12"/>
  <c r="CQ50" i="12"/>
  <c r="CQ51" i="12"/>
  <c r="CQ52" i="12"/>
  <c r="CQ53" i="12"/>
  <c r="CQ54" i="12"/>
  <c r="CQ55" i="12"/>
  <c r="CQ56" i="12"/>
  <c r="CQ57" i="12"/>
  <c r="CQ58" i="12"/>
  <c r="CQ59" i="12"/>
  <c r="CQ60" i="12"/>
  <c r="CQ61" i="12"/>
  <c r="CQ62" i="12"/>
  <c r="CQ63" i="12"/>
  <c r="CQ64" i="12"/>
  <c r="CQ65" i="12"/>
  <c r="CQ66" i="12"/>
  <c r="CQ67" i="12"/>
  <c r="CQ68" i="12"/>
  <c r="CQ69" i="12"/>
  <c r="CQ70" i="12"/>
  <c r="CQ71" i="12"/>
  <c r="CQ72" i="12"/>
  <c r="CQ73" i="12"/>
  <c r="CQ74" i="12"/>
  <c r="CQ75" i="12"/>
  <c r="CQ76" i="12"/>
  <c r="CQ77" i="12"/>
  <c r="CQ78" i="12"/>
  <c r="CQ79" i="12"/>
  <c r="CQ80" i="12"/>
  <c r="CQ81" i="12"/>
  <c r="CQ82" i="12"/>
  <c r="CQ83" i="12"/>
  <c r="CQ84" i="12"/>
  <c r="CQ85" i="12"/>
  <c r="CQ86" i="12"/>
  <c r="CQ87" i="12"/>
  <c r="CQ88" i="12"/>
  <c r="CQ89" i="12"/>
  <c r="CQ90" i="12"/>
  <c r="CQ91" i="12"/>
  <c r="CQ15" i="12"/>
  <c r="U4" i="26" l="1"/>
  <c r="AH39" i="25"/>
  <c r="V41" i="25"/>
  <c r="AH17" i="26"/>
  <c r="AH13" i="25"/>
  <c r="AH48" i="25"/>
  <c r="AH26" i="25"/>
  <c r="AH38" i="25"/>
  <c r="V57" i="25"/>
  <c r="V9" i="25"/>
  <c r="V55" i="25"/>
  <c r="AH21" i="26"/>
  <c r="AH9" i="26"/>
  <c r="AH45" i="25"/>
  <c r="AH19" i="25"/>
  <c r="AH51" i="25"/>
  <c r="AH46" i="25"/>
  <c r="AH10" i="25"/>
  <c r="AH29" i="25"/>
  <c r="AH55" i="25"/>
  <c r="AH5" i="25"/>
  <c r="V34" i="25"/>
  <c r="V45" i="25"/>
  <c r="V56" i="25"/>
  <c r="V18" i="25"/>
  <c r="V24" i="25"/>
  <c r="V51" i="25"/>
  <c r="V13" i="25"/>
  <c r="V25" i="25"/>
  <c r="V43" i="25"/>
  <c r="V37" i="25"/>
  <c r="AH22" i="26"/>
  <c r="AH5" i="26"/>
  <c r="AH11" i="26"/>
  <c r="V9" i="26"/>
  <c r="V7" i="26"/>
  <c r="V16" i="26"/>
  <c r="V20" i="26"/>
  <c r="AH23" i="25"/>
  <c r="AH32" i="25"/>
  <c r="V53" i="25"/>
  <c r="V14" i="26"/>
  <c r="AH57" i="25"/>
  <c r="AH8" i="25"/>
  <c r="AH18" i="25"/>
  <c r="AH44" i="25"/>
  <c r="AH41" i="25"/>
  <c r="AH53" i="25"/>
  <c r="V36" i="25"/>
  <c r="V7" i="25"/>
  <c r="V19" i="25"/>
  <c r="V39" i="25"/>
  <c r="V6" i="25"/>
  <c r="V42" i="25"/>
  <c r="V11" i="25"/>
  <c r="V54" i="25"/>
  <c r="V28" i="25"/>
  <c r="V23" i="25"/>
  <c r="AH14" i="26"/>
  <c r="AH15" i="26"/>
  <c r="AH7" i="26"/>
  <c r="V15" i="26"/>
  <c r="V13" i="26"/>
  <c r="V5" i="26"/>
  <c r="AH34" i="25"/>
  <c r="V35" i="25"/>
  <c r="V22" i="25"/>
  <c r="AH50" i="25"/>
  <c r="AH9" i="25"/>
  <c r="AH28" i="25"/>
  <c r="AH4" i="25"/>
  <c r="AH54" i="25"/>
  <c r="AH16" i="25"/>
  <c r="AH60" i="25"/>
  <c r="AH25" i="25"/>
  <c r="AH20" i="25"/>
  <c r="AH56" i="25"/>
  <c r="AH27" i="25"/>
  <c r="V15" i="25"/>
  <c r="V10" i="25"/>
  <c r="V46" i="25"/>
  <c r="V30" i="25"/>
  <c r="V20" i="25"/>
  <c r="V52" i="25"/>
  <c r="V27" i="25"/>
  <c r="V31" i="25"/>
  <c r="V33" i="25"/>
  <c r="AH10" i="26"/>
  <c r="AH12" i="26"/>
  <c r="AH19" i="26"/>
  <c r="V19" i="26"/>
  <c r="V8" i="26"/>
  <c r="V6" i="26"/>
  <c r="V10" i="26"/>
  <c r="V32" i="25"/>
  <c r="V17" i="26"/>
  <c r="AH7" i="25"/>
  <c r="AH24" i="25"/>
  <c r="AH12" i="25"/>
  <c r="AH61" i="25"/>
  <c r="AH17" i="25"/>
  <c r="AH40" i="25"/>
  <c r="AH11" i="25"/>
  <c r="AH49" i="25"/>
  <c r="AH6" i="25"/>
  <c r="AH42" i="25"/>
  <c r="AH33" i="25"/>
  <c r="AH59" i="25"/>
  <c r="V29" i="25"/>
  <c r="V16" i="25"/>
  <c r="V59" i="25"/>
  <c r="V40" i="25"/>
  <c r="V44" i="25"/>
  <c r="V26" i="25"/>
  <c r="V61" i="25"/>
  <c r="V38" i="25"/>
  <c r="V17" i="25"/>
  <c r="V50" i="25"/>
  <c r="AH20" i="26"/>
  <c r="AH16" i="26"/>
  <c r="AH18" i="26"/>
  <c r="AH4" i="26"/>
  <c r="V12" i="26"/>
  <c r="V21" i="26"/>
  <c r="V22" i="26"/>
  <c r="AH43" i="25"/>
  <c r="AH37" i="25"/>
  <c r="V48" i="25"/>
  <c r="AH58" i="25"/>
  <c r="AH15" i="25"/>
  <c r="AH36" i="25"/>
  <c r="AH22" i="25"/>
  <c r="AH31" i="25"/>
  <c r="AH21" i="25"/>
  <c r="AH52" i="25"/>
  <c r="AH14" i="25"/>
  <c r="AH35" i="25"/>
  <c r="AH30" i="25"/>
  <c r="AH47" i="25"/>
  <c r="V8" i="25"/>
  <c r="V49" i="25"/>
  <c r="V58" i="25"/>
  <c r="V47" i="25"/>
  <c r="V14" i="25"/>
  <c r="V60" i="25"/>
  <c r="V21" i="25"/>
  <c r="V12" i="25"/>
  <c r="V5" i="25"/>
  <c r="U4" i="25"/>
  <c r="AH13" i="26"/>
  <c r="AH6" i="26"/>
  <c r="AH8" i="26"/>
  <c r="V11" i="26"/>
  <c r="V18" i="26"/>
  <c r="CW110" i="12"/>
  <c r="CW106" i="12"/>
  <c r="CW105" i="12"/>
  <c r="CW107" i="12"/>
  <c r="CW108" i="12"/>
  <c r="CW109" i="12"/>
  <c r="CT110" i="12"/>
  <c r="CT109" i="12"/>
  <c r="CT108" i="12"/>
  <c r="CT107" i="12"/>
  <c r="CT106" i="12"/>
  <c r="CT105" i="12"/>
  <c r="CQ110" i="12"/>
  <c r="CQ106" i="12"/>
  <c r="CQ105" i="12"/>
  <c r="CQ107" i="12"/>
  <c r="CQ108" i="12"/>
  <c r="CQ109" i="12"/>
  <c r="CZ110" i="12"/>
  <c r="CZ108" i="12"/>
  <c r="CZ107" i="12"/>
  <c r="CZ109" i="12"/>
  <c r="CZ105" i="12"/>
  <c r="CZ106" i="12"/>
  <c r="U5" i="26" l="1"/>
  <c r="U6" i="26" s="1"/>
  <c r="U7" i="26" s="1"/>
  <c r="U8" i="26" s="1"/>
  <c r="U9" i="26" s="1"/>
  <c r="U10" i="26" s="1"/>
  <c r="U11" i="26" s="1"/>
  <c r="U12" i="26" s="1"/>
  <c r="U13" i="26" s="1"/>
  <c r="U14" i="26" s="1"/>
  <c r="U15" i="26" s="1"/>
  <c r="U16" i="26" s="1"/>
  <c r="U17" i="26" s="1"/>
  <c r="U18" i="26" s="1"/>
  <c r="U19" i="26" s="1"/>
  <c r="U20" i="26" s="1"/>
  <c r="U21" i="26" s="1"/>
  <c r="U22" i="26" s="1"/>
  <c r="U23" i="26" s="1"/>
  <c r="U24" i="26" s="1"/>
  <c r="U25" i="26" s="1"/>
  <c r="U5" i="25"/>
  <c r="U6" i="25" s="1"/>
  <c r="U7" i="25" s="1"/>
  <c r="U8" i="25" s="1"/>
  <c r="U9" i="25" s="1"/>
  <c r="U10" i="25" s="1"/>
  <c r="U11" i="25" s="1"/>
  <c r="U12" i="25" s="1"/>
  <c r="U13" i="25" s="1"/>
  <c r="U14" i="25" s="1"/>
  <c r="U15" i="25" s="1"/>
  <c r="U16" i="25" s="1"/>
  <c r="U17" i="25" s="1"/>
  <c r="U18" i="25" s="1"/>
  <c r="U19" i="25" s="1"/>
  <c r="U20" i="25" s="1"/>
  <c r="U21" i="25" s="1"/>
  <c r="U22" i="25" s="1"/>
  <c r="U23" i="25" s="1"/>
  <c r="U24" i="25" s="1"/>
  <c r="U25" i="25" s="1"/>
  <c r="U26" i="25" s="1"/>
  <c r="U27" i="25" s="1"/>
  <c r="U28" i="25" s="1"/>
  <c r="U29" i="25" s="1"/>
  <c r="U30" i="25" s="1"/>
  <c r="U31" i="25" s="1"/>
  <c r="U32" i="25" s="1"/>
  <c r="U33" i="25" s="1"/>
  <c r="U34" i="25" s="1"/>
  <c r="U35" i="25" s="1"/>
  <c r="U36" i="25" s="1"/>
  <c r="U37" i="25" s="1"/>
  <c r="U38" i="25" s="1"/>
  <c r="U39" i="25" s="1"/>
  <c r="U40" i="25" s="1"/>
  <c r="U41" i="25" s="1"/>
  <c r="U42" i="25" s="1"/>
  <c r="U43" i="25" s="1"/>
  <c r="U44" i="25" s="1"/>
  <c r="U45" i="25" s="1"/>
  <c r="U46" i="25" s="1"/>
  <c r="U47" i="25" s="1"/>
  <c r="U48" i="25" s="1"/>
  <c r="U49" i="25" s="1"/>
  <c r="U50" i="25" s="1"/>
  <c r="U51" i="25" s="1"/>
  <c r="U52" i="25" s="1"/>
  <c r="U53" i="25" s="1"/>
  <c r="U54" i="25" s="1"/>
  <c r="U55" i="25" s="1"/>
  <c r="U56" i="25" s="1"/>
  <c r="U57" i="25" s="1"/>
  <c r="U58" i="25" s="1"/>
  <c r="U59" i="25" s="1"/>
  <c r="U60" i="25" s="1"/>
  <c r="U61" i="25" s="1"/>
  <c r="U62" i="25" s="1"/>
  <c r="U63" i="25" s="1"/>
  <c r="U64" i="25" s="1"/>
  <c r="U65" i="25" s="1"/>
  <c r="AO14" i="26"/>
  <c r="AN20" i="26"/>
  <c r="AP20" i="26" s="1"/>
  <c r="AN10" i="26"/>
  <c r="AN7" i="26"/>
  <c r="AP7" i="26" s="1"/>
  <c r="AN18" i="26"/>
  <c r="AP18" i="26" s="1"/>
  <c r="AO17" i="26"/>
  <c r="AN13" i="26"/>
  <c r="AP13" i="26" s="1"/>
  <c r="AO16" i="26"/>
  <c r="AO19" i="26"/>
  <c r="AO5" i="26"/>
  <c r="AO11" i="26"/>
  <c r="AO13" i="26"/>
  <c r="AN21" i="26"/>
  <c r="AP21" i="26" s="1"/>
  <c r="AN8" i="26"/>
  <c r="AP8" i="26" s="1"/>
  <c r="AO10" i="26"/>
  <c r="AN12" i="26"/>
  <c r="AP12" i="26" s="1"/>
  <c r="AO18" i="26"/>
  <c r="AN22" i="26"/>
  <c r="AP22" i="26" s="1"/>
  <c r="AO8" i="26"/>
  <c r="AN19" i="26"/>
  <c r="AP19" i="26" s="1"/>
  <c r="AN6" i="26"/>
  <c r="AP6" i="26" s="1"/>
  <c r="AN4" i="26"/>
  <c r="AP4" i="26" s="1"/>
  <c r="AO7" i="26"/>
  <c r="AO15" i="26"/>
  <c r="AN11" i="26"/>
  <c r="AO6" i="26"/>
  <c r="AN15" i="26"/>
  <c r="AP15" i="26" s="1"/>
  <c r="AO4" i="26"/>
  <c r="AO12" i="26"/>
  <c r="AN14" i="26"/>
  <c r="AP14" i="26" s="1"/>
  <c r="AO22" i="26"/>
  <c r="AO21" i="26"/>
  <c r="AN17" i="26"/>
  <c r="AO20" i="26"/>
  <c r="AN16" i="26"/>
  <c r="AP16" i="26" s="1"/>
  <c r="AN9" i="26"/>
  <c r="AP9" i="26" s="1"/>
  <c r="AN5" i="26"/>
  <c r="AO9" i="26"/>
  <c r="AN53" i="25"/>
  <c r="AP53" i="25" s="1"/>
  <c r="AO55" i="25"/>
  <c r="AO50" i="25"/>
  <c r="AN50" i="25"/>
  <c r="AP50" i="25" s="1"/>
  <c r="AN57" i="25"/>
  <c r="AP57" i="25" s="1"/>
  <c r="AN52" i="25"/>
  <c r="AN54" i="25"/>
  <c r="AP54" i="25" s="1"/>
  <c r="AO56" i="25"/>
  <c r="AN59" i="25"/>
  <c r="AP59" i="25" s="1"/>
  <c r="AO19" i="25"/>
  <c r="AN13" i="25"/>
  <c r="AP13" i="25" s="1"/>
  <c r="AO5" i="25"/>
  <c r="AO7" i="25"/>
  <c r="AN18" i="25"/>
  <c r="AP18" i="25" s="1"/>
  <c r="AN39" i="25"/>
  <c r="AP39" i="25" s="1"/>
  <c r="AN32" i="25"/>
  <c r="AP32" i="25" s="1"/>
  <c r="AN17" i="25"/>
  <c r="AP17" i="25" s="1"/>
  <c r="AO6" i="25"/>
  <c r="AO54" i="25"/>
  <c r="AN6" i="25"/>
  <c r="AP6" i="25" s="1"/>
  <c r="AO4" i="25"/>
  <c r="AO48" i="25"/>
  <c r="AN48" i="25"/>
  <c r="AP48" i="25" s="1"/>
  <c r="AN43" i="25"/>
  <c r="AP43" i="25" s="1"/>
  <c r="AO45" i="25"/>
  <c r="AO52" i="25"/>
  <c r="AO47" i="25"/>
  <c r="AO49" i="25"/>
  <c r="AN49" i="25"/>
  <c r="AP49" i="25" s="1"/>
  <c r="AN47" i="25"/>
  <c r="AP47" i="25" s="1"/>
  <c r="AO13" i="25"/>
  <c r="AO10" i="25"/>
  <c r="AN44" i="25"/>
  <c r="AP44" i="25" s="1"/>
  <c r="AN5" i="25"/>
  <c r="AP5" i="25" s="1"/>
  <c r="AN15" i="25"/>
  <c r="AP15" i="25" s="1"/>
  <c r="AO32" i="25"/>
  <c r="AO21" i="25"/>
  <c r="AO14" i="25"/>
  <c r="AO20" i="25"/>
  <c r="AN20" i="25"/>
  <c r="AP20" i="25" s="1"/>
  <c r="AN41" i="25"/>
  <c r="AP41" i="25" s="1"/>
  <c r="AO43" i="25"/>
  <c r="AO38" i="25"/>
  <c r="AN38" i="25"/>
  <c r="AP38" i="25" s="1"/>
  <c r="AN45" i="25"/>
  <c r="AP45" i="25" s="1"/>
  <c r="AN40" i="25"/>
  <c r="AP40" i="25" s="1"/>
  <c r="AN42" i="25"/>
  <c r="AP42" i="25" s="1"/>
  <c r="AO44" i="25"/>
  <c r="AO42" i="25"/>
  <c r="AO28" i="25"/>
  <c r="AN56" i="25"/>
  <c r="AP56" i="25" s="1"/>
  <c r="AO34" i="25"/>
  <c r="AO53" i="25"/>
  <c r="AO12" i="25"/>
  <c r="AO29" i="25"/>
  <c r="AO17" i="25"/>
  <c r="AN9" i="25"/>
  <c r="AP9" i="25" s="1"/>
  <c r="AO11" i="25"/>
  <c r="AN35" i="25"/>
  <c r="AP35" i="25" s="1"/>
  <c r="AN8" i="25"/>
  <c r="AP8" i="25" s="1"/>
  <c r="AO36" i="25"/>
  <c r="AN36" i="25"/>
  <c r="AP36" i="25" s="1"/>
  <c r="AN31" i="25"/>
  <c r="AP31" i="25" s="1"/>
  <c r="AO33" i="25"/>
  <c r="AO40" i="25"/>
  <c r="AO35" i="25"/>
  <c r="AO37" i="25"/>
  <c r="AN37" i="25"/>
  <c r="AP37" i="25" s="1"/>
  <c r="AO27" i="25"/>
  <c r="AN27" i="25"/>
  <c r="AP27" i="25" s="1"/>
  <c r="AO51" i="25"/>
  <c r="AN23" i="25"/>
  <c r="AP23" i="25" s="1"/>
  <c r="AO39" i="25"/>
  <c r="AN7" i="25"/>
  <c r="AP7" i="25" s="1"/>
  <c r="AN22" i="25"/>
  <c r="AP22" i="25" s="1"/>
  <c r="AO9" i="25"/>
  <c r="AO16" i="25"/>
  <c r="AN34" i="25"/>
  <c r="AP34" i="25" s="1"/>
  <c r="AN12" i="25"/>
  <c r="AP12" i="25" s="1"/>
  <c r="AO30" i="25"/>
  <c r="AN4" i="25"/>
  <c r="AP4" i="25" s="1"/>
  <c r="AN58" i="25"/>
  <c r="AP58" i="25" s="1"/>
  <c r="AO24" i="25"/>
  <c r="AN55" i="25"/>
  <c r="AP55" i="25" s="1"/>
  <c r="AO57" i="25"/>
  <c r="AN61" i="25"/>
  <c r="AP61" i="25" s="1"/>
  <c r="AO60" i="25"/>
  <c r="AO23" i="25"/>
  <c r="AO59" i="25"/>
  <c r="AO46" i="25"/>
  <c r="AO25" i="25"/>
  <c r="AN19" i="25"/>
  <c r="AP19" i="25" s="1"/>
  <c r="AN10" i="25"/>
  <c r="AP10" i="25" s="1"/>
  <c r="AO15" i="25"/>
  <c r="AO22" i="25"/>
  <c r="AO41" i="25"/>
  <c r="AN46" i="25"/>
  <c r="AP46" i="25" s="1"/>
  <c r="AN21" i="25"/>
  <c r="AP21" i="25" s="1"/>
  <c r="AN14" i="25"/>
  <c r="AP14" i="25" s="1"/>
  <c r="AO8" i="25"/>
  <c r="AN16" i="25"/>
  <c r="AP16" i="25" s="1"/>
  <c r="AN29" i="25"/>
  <c r="AP29" i="25" s="1"/>
  <c r="AO31" i="25"/>
  <c r="AO61" i="25"/>
  <c r="AN26" i="25"/>
  <c r="AP26" i="25" s="1"/>
  <c r="AN33" i="25"/>
  <c r="AP33" i="25" s="1"/>
  <c r="AN28" i="25"/>
  <c r="AP28" i="25" s="1"/>
  <c r="AN30" i="25"/>
  <c r="AP30" i="25" s="1"/>
  <c r="AN51" i="25"/>
  <c r="AO26" i="25"/>
  <c r="AN25" i="25"/>
  <c r="AP25" i="25" s="1"/>
  <c r="AN24" i="25"/>
  <c r="AP24" i="25" s="1"/>
  <c r="AO18" i="25"/>
  <c r="AO58" i="25"/>
  <c r="AN60" i="25"/>
  <c r="AP60" i="25" s="1"/>
  <c r="AN11" i="25"/>
  <c r="QK16" i="12"/>
  <c r="QK17" i="12"/>
  <c r="QK18" i="12"/>
  <c r="QK19" i="12"/>
  <c r="QK20" i="12"/>
  <c r="QK21" i="12"/>
  <c r="QK22" i="12"/>
  <c r="QK23" i="12"/>
  <c r="QK24" i="12"/>
  <c r="QK25" i="12"/>
  <c r="QK26" i="12"/>
  <c r="QK27" i="12"/>
  <c r="QK28" i="12"/>
  <c r="QK29" i="12"/>
  <c r="QK30" i="12"/>
  <c r="QK31" i="12"/>
  <c r="QK32" i="12"/>
  <c r="QK33" i="12"/>
  <c r="QK34" i="12"/>
  <c r="QK35" i="12"/>
  <c r="QK36" i="12"/>
  <c r="QK37" i="12"/>
  <c r="QK38" i="12"/>
  <c r="QK39" i="12"/>
  <c r="QK40" i="12"/>
  <c r="QK41" i="12"/>
  <c r="QK42" i="12"/>
  <c r="QK43" i="12"/>
  <c r="QK44" i="12"/>
  <c r="QK45" i="12"/>
  <c r="QK46" i="12"/>
  <c r="QK47" i="12"/>
  <c r="QK48" i="12"/>
  <c r="QK49" i="12"/>
  <c r="QK50" i="12"/>
  <c r="QK51" i="12"/>
  <c r="QK52" i="12"/>
  <c r="QK53" i="12"/>
  <c r="QK54" i="12"/>
  <c r="QK55" i="12"/>
  <c r="QK56" i="12"/>
  <c r="QK57" i="12"/>
  <c r="QK58" i="12"/>
  <c r="QK59" i="12"/>
  <c r="QK60" i="12"/>
  <c r="QK61" i="12"/>
  <c r="QK62" i="12"/>
  <c r="QK63" i="12"/>
  <c r="QK64" i="12"/>
  <c r="QK65" i="12"/>
  <c r="QK66" i="12"/>
  <c r="QK67" i="12"/>
  <c r="QK68" i="12"/>
  <c r="QK69" i="12"/>
  <c r="QK70" i="12"/>
  <c r="QK71" i="12"/>
  <c r="QK72" i="12"/>
  <c r="QK73" i="12"/>
  <c r="QK74" i="12"/>
  <c r="QK75" i="12"/>
  <c r="QK76" i="12"/>
  <c r="QK77" i="12"/>
  <c r="QK78" i="12"/>
  <c r="QK79" i="12"/>
  <c r="QK80" i="12"/>
  <c r="QK81" i="12"/>
  <c r="QK82" i="12"/>
  <c r="QK83" i="12"/>
  <c r="QK84" i="12"/>
  <c r="QK85" i="12"/>
  <c r="QK86" i="12"/>
  <c r="QK87" i="12"/>
  <c r="QK88" i="12"/>
  <c r="QK89" i="12"/>
  <c r="QK90" i="12"/>
  <c r="QK91" i="12"/>
  <c r="AP11" i="25" l="1"/>
  <c r="AP17" i="26"/>
  <c r="AD4" i="26"/>
  <c r="AE4" i="26"/>
  <c r="AP5" i="26"/>
  <c r="AP11" i="26"/>
  <c r="AP52" i="25"/>
  <c r="AB48" i="25"/>
  <c r="AB24" i="25"/>
  <c r="AE13" i="25"/>
  <c r="AC11" i="25"/>
  <c r="AC44" i="25"/>
  <c r="AE11" i="25"/>
  <c r="AE33" i="25"/>
  <c r="AE16" i="25"/>
  <c r="AB60" i="25"/>
  <c r="AD22" i="25"/>
  <c r="AF22" i="25" s="1"/>
  <c r="AE24" i="25"/>
  <c r="AE37" i="25"/>
  <c r="AD21" i="25"/>
  <c r="AF21" i="25" s="1"/>
  <c r="AB29" i="25"/>
  <c r="AD28" i="25"/>
  <c r="AF28" i="25" s="1"/>
  <c r="AD4" i="25"/>
  <c r="AG4" i="25" s="1"/>
  <c r="AC29" i="25"/>
  <c r="AC22" i="25"/>
  <c r="AD26" i="25"/>
  <c r="AF26" i="25" s="1"/>
  <c r="AE4" i="25"/>
  <c r="AB31" i="25"/>
  <c r="AB12" i="25"/>
  <c r="AD32" i="25"/>
  <c r="AF32" i="25" s="1"/>
  <c r="AD23" i="25"/>
  <c r="AF23" i="25" s="1"/>
  <c r="AC28" i="25"/>
  <c r="AE47" i="25"/>
  <c r="AD6" i="25"/>
  <c r="AF6" i="25" s="1"/>
  <c r="AD15" i="25"/>
  <c r="AG15" i="25" s="1"/>
  <c r="AC35" i="25"/>
  <c r="AD20" i="25"/>
  <c r="AG20" i="25" s="1"/>
  <c r="AC60" i="25"/>
  <c r="AD53" i="25"/>
  <c r="AF53" i="25" s="1"/>
  <c r="AD29" i="25"/>
  <c r="AF29" i="25" s="1"/>
  <c r="AC17" i="25"/>
  <c r="AB39" i="25"/>
  <c r="AB37" i="25"/>
  <c r="AB10" i="25"/>
  <c r="AC31" i="25"/>
  <c r="AB53" i="25"/>
  <c r="AD18" i="25"/>
  <c r="AG18" i="25" s="1"/>
  <c r="AB51" i="25"/>
  <c r="AC18" i="25"/>
  <c r="AE22" i="25"/>
  <c r="AB49" i="25"/>
  <c r="AB50" i="25"/>
  <c r="AB21" i="25"/>
  <c r="AC19" i="25"/>
  <c r="AC39" i="25"/>
  <c r="AE38" i="25"/>
  <c r="AE17" i="25"/>
  <c r="AC33" i="25"/>
  <c r="AB56" i="25"/>
  <c r="AD38" i="25"/>
  <c r="AF38" i="25" s="1"/>
  <c r="AC20" i="25"/>
  <c r="AB43" i="25"/>
  <c r="AD14" i="25"/>
  <c r="AF14" i="25" s="1"/>
  <c r="AD30" i="25"/>
  <c r="AF30" i="25" s="1"/>
  <c r="AD45" i="25"/>
  <c r="AF45" i="25" s="1"/>
  <c r="AE42" i="25"/>
  <c r="AD7" i="25"/>
  <c r="AG7" i="25" s="1"/>
  <c r="AD51" i="25"/>
  <c r="AF51" i="25" s="1"/>
  <c r="AB46" i="25"/>
  <c r="AD24" i="25"/>
  <c r="AF24" i="25" s="1"/>
  <c r="AC30" i="25"/>
  <c r="AC16" i="25"/>
  <c r="AC9" i="25"/>
  <c r="AB23" i="25"/>
  <c r="AD16" i="25"/>
  <c r="AF16" i="25" s="1"/>
  <c r="AD9" i="25"/>
  <c r="AG9" i="25" s="1"/>
  <c r="AB57" i="25"/>
  <c r="AC7" i="25"/>
  <c r="AC6" i="25"/>
  <c r="AD40" i="25"/>
  <c r="AF40" i="25" s="1"/>
  <c r="AE61" i="25"/>
  <c r="AE48" i="25"/>
  <c r="AC34" i="25"/>
  <c r="AB58" i="25"/>
  <c r="AD43" i="25"/>
  <c r="AF43" i="25" s="1"/>
  <c r="AD36" i="25"/>
  <c r="AF36" i="25" s="1"/>
  <c r="AE40" i="25"/>
  <c r="AC58" i="25"/>
  <c r="AD41" i="25"/>
  <c r="AF41" i="25" s="1"/>
  <c r="AE36" i="25"/>
  <c r="AC24" i="25"/>
  <c r="AC49" i="25"/>
  <c r="AB55" i="25"/>
  <c r="AD42" i="25"/>
  <c r="AF42" i="25" s="1"/>
  <c r="AC56" i="25"/>
  <c r="AB38" i="25"/>
  <c r="AC51" i="25"/>
  <c r="AE19" i="25"/>
  <c r="AB45" i="25"/>
  <c r="AC55" i="25"/>
  <c r="AD37" i="25"/>
  <c r="AF37" i="25" s="1"/>
  <c r="AB41" i="25"/>
  <c r="AE20" i="25"/>
  <c r="AC32" i="25"/>
  <c r="AD11" i="25"/>
  <c r="AF11" i="25" s="1"/>
  <c r="AE55" i="25"/>
  <c r="AB20" i="25"/>
  <c r="AB13" i="25"/>
  <c r="AE44" i="25"/>
  <c r="AC15" i="25"/>
  <c r="AC52" i="25"/>
  <c r="AC40" i="25"/>
  <c r="AE29" i="25"/>
  <c r="AD50" i="25"/>
  <c r="AF50" i="25" s="1"/>
  <c r="AC53" i="25"/>
  <c r="AB28" i="25"/>
  <c r="AE56" i="25"/>
  <c r="AE8" i="25"/>
  <c r="AP51" i="25"/>
  <c r="AP10" i="26"/>
  <c r="AD61" i="25"/>
  <c r="AF61" i="25" s="1"/>
  <c r="AC38" i="25"/>
  <c r="AE23" i="25"/>
  <c r="AB36" i="25"/>
  <c r="AC23" i="25"/>
  <c r="AD44" i="25"/>
  <c r="AF44" i="25" s="1"/>
  <c r="AC27" i="25"/>
  <c r="AD25" i="25"/>
  <c r="AF25" i="25" s="1"/>
  <c r="AE57" i="25"/>
  <c r="AC41" i="25"/>
  <c r="AD5" i="25"/>
  <c r="AE59" i="25"/>
  <c r="AE25" i="25"/>
  <c r="AE6" i="25"/>
  <c r="AB30" i="25"/>
  <c r="AD60" i="25"/>
  <c r="AF60" i="25" s="1"/>
  <c r="AB22" i="25"/>
  <c r="AB59" i="25"/>
  <c r="AB26" i="25"/>
  <c r="AB52" i="25"/>
  <c r="AB19" i="25"/>
  <c r="AC8" i="25"/>
  <c r="AC14" i="25"/>
  <c r="AE15" i="25"/>
  <c r="AB33" i="25"/>
  <c r="AE31" i="25"/>
  <c r="AB44" i="25"/>
  <c r="AC26" i="25"/>
  <c r="AE27" i="25"/>
  <c r="AE54" i="25"/>
  <c r="AE53" i="25"/>
  <c r="AB32" i="25"/>
  <c r="AB27" i="25"/>
  <c r="AD10" i="25"/>
  <c r="AB7" i="25"/>
  <c r="AE34" i="25"/>
  <c r="AD54" i="25"/>
  <c r="AF54" i="25" s="1"/>
  <c r="AD31" i="25"/>
  <c r="AF31" i="25" s="1"/>
  <c r="AB61" i="25"/>
  <c r="AB14" i="25"/>
  <c r="AD12" i="25"/>
  <c r="AE30" i="25"/>
  <c r="AC37" i="25"/>
  <c r="AB42" i="25"/>
  <c r="AE46" i="25"/>
  <c r="AC10" i="25"/>
  <c r="AE41" i="25"/>
  <c r="AB11" i="25"/>
  <c r="AD33" i="25"/>
  <c r="AF33" i="25" s="1"/>
  <c r="AE10" i="25"/>
  <c r="AE45" i="25"/>
  <c r="AD57" i="25"/>
  <c r="AF57" i="25" s="1"/>
  <c r="AC45" i="25"/>
  <c r="AC43" i="25"/>
  <c r="AB8" i="25"/>
  <c r="AD13" i="25"/>
  <c r="AE28" i="25"/>
  <c r="AC46" i="25"/>
  <c r="AD19" i="25"/>
  <c r="AC25" i="25"/>
  <c r="AC4" i="25"/>
  <c r="AE5" i="25"/>
  <c r="AC36" i="25"/>
  <c r="AE7" i="25"/>
  <c r="AB6" i="25"/>
  <c r="AD46" i="25"/>
  <c r="AF46" i="25" s="1"/>
  <c r="AB4" i="25"/>
  <c r="AD34" i="25"/>
  <c r="AF34" i="25" s="1"/>
  <c r="AB40" i="25"/>
  <c r="AE39" i="25"/>
  <c r="AD52" i="25"/>
  <c r="AF52" i="25" s="1"/>
  <c r="AB15" i="25"/>
  <c r="AC21" i="25"/>
  <c r="AB25" i="25"/>
  <c r="AE52" i="25"/>
  <c r="AC54" i="25"/>
  <c r="AD59" i="25"/>
  <c r="AF59" i="25" s="1"/>
  <c r="AC61" i="25"/>
  <c r="AB17" i="25"/>
  <c r="AB9" i="25"/>
  <c r="AC12" i="25"/>
  <c r="AB5" i="25"/>
  <c r="AE43" i="25"/>
  <c r="AD55" i="25"/>
  <c r="AF55" i="25" s="1"/>
  <c r="AC59" i="25"/>
  <c r="AE18" i="25"/>
  <c r="AC57" i="25"/>
  <c r="AE21" i="25"/>
  <c r="AC48" i="25"/>
  <c r="AE12" i="25"/>
  <c r="AD49" i="25"/>
  <c r="AF49" i="25" s="1"/>
  <c r="AE50" i="25"/>
  <c r="AB16" i="25"/>
  <c r="AE26" i="25"/>
  <c r="AD27" i="25"/>
  <c r="AF27" i="25" s="1"/>
  <c r="AD35" i="25"/>
  <c r="AF35" i="25" s="1"/>
  <c r="AC50" i="25"/>
  <c r="AC5" i="25"/>
  <c r="AB18" i="25"/>
  <c r="AC13" i="25"/>
  <c r="AE58" i="25"/>
  <c r="AE32" i="25"/>
  <c r="AC47" i="25"/>
  <c r="AD17" i="25"/>
  <c r="AE51" i="25"/>
  <c r="AD8" i="25"/>
  <c r="AE9" i="25"/>
  <c r="AD47" i="25"/>
  <c r="AF47" i="25" s="1"/>
  <c r="AD39" i="25"/>
  <c r="AF39" i="25" s="1"/>
  <c r="AE60" i="25"/>
  <c r="AE49" i="25"/>
  <c r="AE14" i="25"/>
  <c r="AB34" i="25"/>
  <c r="AD48" i="25"/>
  <c r="AF48" i="25" s="1"/>
  <c r="AD58" i="25"/>
  <c r="AF58" i="25" s="1"/>
  <c r="AB35" i="25"/>
  <c r="AD56" i="25"/>
  <c r="AF56" i="25" s="1"/>
  <c r="AB47" i="25"/>
  <c r="AB54" i="25"/>
  <c r="AC42" i="25"/>
  <c r="AE35" i="25"/>
  <c r="QK110" i="12"/>
  <c r="QK105" i="12"/>
  <c r="QK106" i="12"/>
  <c r="QK107" i="12"/>
  <c r="QK108" i="12"/>
  <c r="QK109" i="12"/>
  <c r="OY15" i="12"/>
  <c r="AG21" i="25" l="1"/>
  <c r="AG6" i="25"/>
  <c r="AF18" i="25"/>
  <c r="AF9" i="25"/>
  <c r="AG14" i="25"/>
  <c r="AF20" i="25"/>
  <c r="AG16" i="25"/>
  <c r="AF7" i="25"/>
  <c r="AF4" i="25"/>
  <c r="AF15" i="25"/>
  <c r="AG11" i="25"/>
  <c r="AG17" i="25"/>
  <c r="AF17" i="25"/>
  <c r="AG13" i="25"/>
  <c r="AF13" i="25"/>
  <c r="AG5" i="25"/>
  <c r="AF5" i="25"/>
  <c r="AG8" i="25"/>
  <c r="AF8" i="25"/>
  <c r="AG10" i="25"/>
  <c r="AF10" i="25"/>
  <c r="AG19" i="25"/>
  <c r="AF19" i="25"/>
  <c r="AG12" i="25"/>
  <c r="AF12" i="25"/>
  <c r="PO15" i="12" l="1"/>
  <c r="PH15" i="12" l="1"/>
  <c r="DB16" i="12" l="1"/>
  <c r="DB17" i="12"/>
  <c r="DB18" i="12"/>
  <c r="DB19" i="12"/>
  <c r="DB20" i="12"/>
  <c r="DB21" i="12"/>
  <c r="DB22" i="12"/>
  <c r="DB23" i="12"/>
  <c r="DB24" i="12"/>
  <c r="DB25" i="12"/>
  <c r="DB26" i="12"/>
  <c r="DB27" i="12"/>
  <c r="DB28" i="12"/>
  <c r="DB29" i="12"/>
  <c r="DB30" i="12"/>
  <c r="DB31" i="12"/>
  <c r="DB32" i="12"/>
  <c r="DB33" i="12"/>
  <c r="DB34" i="12"/>
  <c r="DB35" i="12"/>
  <c r="DB36" i="12"/>
  <c r="DB37" i="12"/>
  <c r="DB38" i="12"/>
  <c r="DB39" i="12"/>
  <c r="DB40" i="12"/>
  <c r="DB41" i="12"/>
  <c r="DB42" i="12"/>
  <c r="DB43" i="12"/>
  <c r="DB44" i="12"/>
  <c r="DB45" i="12"/>
  <c r="DB46" i="12"/>
  <c r="DB47" i="12"/>
  <c r="DB48" i="12"/>
  <c r="DB49" i="12"/>
  <c r="DB50" i="12"/>
  <c r="DB51" i="12"/>
  <c r="DB52" i="12"/>
  <c r="DB53" i="12"/>
  <c r="DB54" i="12"/>
  <c r="DB55" i="12"/>
  <c r="DB56" i="12"/>
  <c r="DB57" i="12"/>
  <c r="DB58" i="12"/>
  <c r="DB59" i="12"/>
  <c r="DB60" i="12"/>
  <c r="DB61" i="12"/>
  <c r="DB62" i="12"/>
  <c r="DB63" i="12"/>
  <c r="DB64" i="12"/>
  <c r="DB65" i="12"/>
  <c r="DB66" i="12"/>
  <c r="DB67" i="12"/>
  <c r="DB68" i="12"/>
  <c r="DB69" i="12"/>
  <c r="DB70" i="12"/>
  <c r="DB71" i="12"/>
  <c r="DB72" i="12"/>
  <c r="DB73" i="12"/>
  <c r="DB74" i="12"/>
  <c r="DB75" i="12"/>
  <c r="DB76" i="12"/>
  <c r="DB77" i="12"/>
  <c r="DB78" i="12"/>
  <c r="DB79" i="12"/>
  <c r="DB80" i="12"/>
  <c r="DB81" i="12"/>
  <c r="DB82" i="12"/>
  <c r="DB83" i="12"/>
  <c r="DB84" i="12"/>
  <c r="DB85" i="12"/>
  <c r="DB86" i="12"/>
  <c r="DB87" i="12"/>
  <c r="DB88" i="12"/>
  <c r="DB89" i="12"/>
  <c r="DB90" i="12"/>
  <c r="DB91" i="12"/>
  <c r="DB15" i="12"/>
  <c r="DB110" i="12" l="1"/>
  <c r="DB105" i="12"/>
  <c r="DB109" i="12"/>
  <c r="DB106" i="12"/>
  <c r="DB108" i="12"/>
  <c r="DB107" i="12"/>
  <c r="AF16" i="12"/>
  <c r="AF17" i="12"/>
  <c r="AF18" i="12"/>
  <c r="AF19" i="12"/>
  <c r="AF20" i="12"/>
  <c r="AF21" i="12"/>
  <c r="AF22" i="12"/>
  <c r="AF23" i="12"/>
  <c r="AF24" i="12"/>
  <c r="AF25" i="12"/>
  <c r="AF26" i="12"/>
  <c r="AF27" i="12"/>
  <c r="AF28" i="12"/>
  <c r="AF29" i="12"/>
  <c r="AF30" i="12"/>
  <c r="AF31" i="12"/>
  <c r="AF32" i="12"/>
  <c r="AF33" i="12"/>
  <c r="AF34" i="12"/>
  <c r="AF35" i="12"/>
  <c r="AF36" i="12"/>
  <c r="AF37" i="12"/>
  <c r="AF38" i="12"/>
  <c r="AF39" i="12"/>
  <c r="AF40" i="12"/>
  <c r="AF41" i="12"/>
  <c r="AF42" i="12"/>
  <c r="AF43" i="12"/>
  <c r="AF44" i="12"/>
  <c r="AF45" i="12"/>
  <c r="AF46" i="12"/>
  <c r="AF47" i="12"/>
  <c r="AF48" i="12"/>
  <c r="AF49" i="12"/>
  <c r="AF50" i="12"/>
  <c r="AF51" i="12"/>
  <c r="AF5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15" i="12"/>
  <c r="AC16" i="12"/>
  <c r="AC17" i="12"/>
  <c r="AC18" i="12"/>
  <c r="AC19" i="12"/>
  <c r="AC20" i="12"/>
  <c r="AC21" i="12"/>
  <c r="AC22" i="12"/>
  <c r="AC23" i="12"/>
  <c r="AC24" i="12"/>
  <c r="AC25" i="12"/>
  <c r="AC26" i="12"/>
  <c r="AC27" i="12"/>
  <c r="AC28" i="12"/>
  <c r="AC29" i="12"/>
  <c r="AC30" i="12"/>
  <c r="AC31" i="12"/>
  <c r="AC32" i="12"/>
  <c r="AC33" i="12"/>
  <c r="AC34" i="12"/>
  <c r="AC35" i="12"/>
  <c r="AC36" i="12"/>
  <c r="AC37" i="12"/>
  <c r="AC38" i="12"/>
  <c r="AC39" i="12"/>
  <c r="AC40" i="12"/>
  <c r="AC41" i="12"/>
  <c r="AC42" i="12"/>
  <c r="AC43" i="12"/>
  <c r="AC44" i="12"/>
  <c r="AC45" i="12"/>
  <c r="AC46" i="12"/>
  <c r="AC47" i="12"/>
  <c r="AC48" i="12"/>
  <c r="AC49" i="12"/>
  <c r="AC50" i="12"/>
  <c r="AC51" i="12"/>
  <c r="AC52" i="12"/>
  <c r="AC53" i="12"/>
  <c r="AC54" i="12"/>
  <c r="AC55" i="12"/>
  <c r="AC56" i="12"/>
  <c r="AC57" i="12"/>
  <c r="AC58" i="12"/>
  <c r="AC59" i="12"/>
  <c r="AC60" i="12"/>
  <c r="AC61" i="12"/>
  <c r="AC62" i="12"/>
  <c r="AC63" i="12"/>
  <c r="AC64" i="12"/>
  <c r="AC65" i="12"/>
  <c r="AC66" i="12"/>
  <c r="AC67" i="12"/>
  <c r="AC68" i="12"/>
  <c r="AC69" i="12"/>
  <c r="AC70" i="12"/>
  <c r="AC71" i="12"/>
  <c r="AC72" i="12"/>
  <c r="AC73" i="12"/>
  <c r="AC74" i="12"/>
  <c r="AC75" i="12"/>
  <c r="AC76" i="12"/>
  <c r="AC77" i="12"/>
  <c r="AC78" i="12"/>
  <c r="AC79" i="12"/>
  <c r="AC80" i="12"/>
  <c r="AC81" i="12"/>
  <c r="AC82" i="12"/>
  <c r="AC83" i="12"/>
  <c r="AC84" i="12"/>
  <c r="AC85" i="12"/>
  <c r="AC86" i="12"/>
  <c r="AC87" i="12"/>
  <c r="AC88" i="12"/>
  <c r="AC89" i="12"/>
  <c r="AC90" i="12"/>
  <c r="AC91" i="12"/>
  <c r="AC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AF110" i="12" l="1"/>
  <c r="AF109" i="12"/>
  <c r="AF108" i="12"/>
  <c r="AF105" i="12"/>
  <c r="AF107" i="12"/>
  <c r="AF106" i="12"/>
  <c r="AC110" i="12"/>
  <c r="AC106" i="12"/>
  <c r="AC105" i="12"/>
  <c r="AC108" i="12"/>
  <c r="AC107" i="12"/>
  <c r="AC109" i="12"/>
  <c r="Z110" i="12"/>
  <c r="Z109" i="12"/>
  <c r="Z108" i="12"/>
  <c r="Z105" i="12"/>
  <c r="Z106" i="12"/>
  <c r="Z107" i="12"/>
  <c r="AFQ114" i="12" l="1"/>
  <c r="AFV15" i="12" l="1"/>
  <c r="RT114" i="12" l="1"/>
  <c r="RR114" i="12"/>
  <c r="RP114" i="12"/>
  <c r="RN114" i="12"/>
  <c r="BR30" i="3" s="1"/>
  <c r="RL114" i="12"/>
  <c r="BR29" i="3" s="1"/>
  <c r="RJ114" i="12"/>
  <c r="RH114" i="12"/>
  <c r="BR27" i="3" s="1"/>
  <c r="BR28" i="3" l="1"/>
  <c r="DA41" i="8"/>
  <c r="AFP16" i="12" l="1"/>
  <c r="AFL16" i="12"/>
  <c r="AFL17" i="12"/>
  <c r="AFL18" i="12"/>
  <c r="AFL19" i="12"/>
  <c r="AFL20" i="12"/>
  <c r="AFL21" i="12"/>
  <c r="AFL22" i="12"/>
  <c r="AFL23" i="12"/>
  <c r="AFL24" i="12"/>
  <c r="AFL25" i="12"/>
  <c r="AFL26" i="12"/>
  <c r="AFL27" i="12"/>
  <c r="AFL28" i="12"/>
  <c r="AFL29" i="12"/>
  <c r="AFL30" i="12"/>
  <c r="AFL31" i="12"/>
  <c r="AFL32" i="12"/>
  <c r="AFL33" i="12"/>
  <c r="AFL34" i="12"/>
  <c r="AFL35" i="12"/>
  <c r="AFL36" i="12"/>
  <c r="AFL37" i="12"/>
  <c r="AFL38" i="12"/>
  <c r="AFL39" i="12"/>
  <c r="AFL40" i="12"/>
  <c r="AFL41" i="12"/>
  <c r="AFL42" i="12"/>
  <c r="AFL43" i="12"/>
  <c r="AFL44" i="12"/>
  <c r="AFL45" i="12"/>
  <c r="AFL46" i="12"/>
  <c r="AFL47" i="12"/>
  <c r="AFL48" i="12"/>
  <c r="AFL49" i="12"/>
  <c r="AFL50" i="12"/>
  <c r="AFL51" i="12"/>
  <c r="AFL52" i="12"/>
  <c r="AFL53" i="12"/>
  <c r="AFL54" i="12"/>
  <c r="AFL55" i="12"/>
  <c r="AFL56" i="12"/>
  <c r="AFL57" i="12"/>
  <c r="AFL58" i="12"/>
  <c r="AFL59" i="12"/>
  <c r="AFL60" i="12"/>
  <c r="AFL61" i="12"/>
  <c r="AFL62" i="12"/>
  <c r="AFL63" i="12"/>
  <c r="AFL64" i="12"/>
  <c r="AFL65" i="12"/>
  <c r="AFL66" i="12"/>
  <c r="AFL67" i="12"/>
  <c r="AFL68" i="12"/>
  <c r="AFL69" i="12"/>
  <c r="AFL70" i="12"/>
  <c r="AFL71" i="12"/>
  <c r="AFL72" i="12"/>
  <c r="AFL73" i="12"/>
  <c r="AFL74" i="12"/>
  <c r="AFL75" i="12"/>
  <c r="AFL76" i="12"/>
  <c r="AFL77" i="12"/>
  <c r="AFL78" i="12"/>
  <c r="AFL79" i="12"/>
  <c r="AFL80" i="12"/>
  <c r="AFL81" i="12"/>
  <c r="AFL82" i="12"/>
  <c r="AFL83" i="12"/>
  <c r="AFL84" i="12"/>
  <c r="AFL85" i="12"/>
  <c r="AFL86" i="12"/>
  <c r="AFL87" i="12"/>
  <c r="AFL88" i="12"/>
  <c r="AFL89" i="12"/>
  <c r="AFL90" i="12"/>
  <c r="AFL91" i="12"/>
  <c r="AFL15" i="12"/>
  <c r="AFL110" i="12" l="1"/>
  <c r="AFL108" i="12"/>
  <c r="AFL109" i="12"/>
  <c r="AFL105" i="12"/>
  <c r="AFL107" i="12"/>
  <c r="AFL106" i="12"/>
  <c r="AN53" i="3" l="1"/>
  <c r="AN52" i="3"/>
  <c r="AN51" i="3"/>
  <c r="AN50" i="3"/>
  <c r="AN49" i="3"/>
  <c r="AN48" i="3"/>
  <c r="AN47" i="3"/>
  <c r="AN46" i="3"/>
  <c r="AN44" i="3" l="1"/>
  <c r="CS37" i="9" l="1"/>
  <c r="CL37" i="9"/>
  <c r="CH37" i="9"/>
  <c r="CL41" i="9"/>
  <c r="CE41" i="9"/>
  <c r="CB41" i="9"/>
  <c r="CP35" i="9"/>
  <c r="CL40" i="9"/>
  <c r="CE40" i="9"/>
  <c r="CB40" i="9"/>
  <c r="CL32" i="9"/>
  <c r="CI32" i="9"/>
  <c r="CL31" i="9"/>
  <c r="CI31" i="9"/>
  <c r="CS30" i="9"/>
  <c r="CL30" i="9"/>
  <c r="CI30" i="9"/>
  <c r="CS26" i="9"/>
  <c r="CL26" i="9"/>
  <c r="CI26" i="9"/>
  <c r="CS24" i="9"/>
  <c r="CL24" i="9"/>
  <c r="CI24" i="9"/>
  <c r="CL22" i="9"/>
  <c r="CL21" i="9"/>
  <c r="CI22" i="9"/>
  <c r="CS22" i="9"/>
  <c r="CS21" i="9"/>
  <c r="CI21" i="9"/>
  <c r="BH36" i="9"/>
  <c r="AZ36" i="9"/>
  <c r="AV36" i="9"/>
  <c r="BH35" i="9"/>
  <c r="AZ35" i="9"/>
  <c r="AV35" i="9"/>
  <c r="BH31" i="9"/>
  <c r="AZ31" i="9"/>
  <c r="AV31" i="9"/>
  <c r="BH30" i="9"/>
  <c r="AZ30" i="9"/>
  <c r="AV30" i="9"/>
  <c r="BP24" i="9"/>
  <c r="BG24" i="9"/>
  <c r="BP23" i="9"/>
  <c r="BG23" i="9"/>
  <c r="AM51" i="9"/>
  <c r="AG51" i="9"/>
  <c r="AC51" i="9"/>
  <c r="AM49" i="9"/>
  <c r="AG49" i="9"/>
  <c r="AC49" i="9"/>
  <c r="AM46" i="9"/>
  <c r="AG46" i="9"/>
  <c r="AC46" i="9"/>
  <c r="AM45" i="9"/>
  <c r="AG45" i="9"/>
  <c r="AC45" i="9"/>
  <c r="AM41" i="9"/>
  <c r="AG41" i="9"/>
  <c r="AC41" i="9"/>
  <c r="AM36" i="9"/>
  <c r="AC36" i="9"/>
  <c r="AM35" i="9"/>
  <c r="AC35" i="9"/>
  <c r="AG28" i="9"/>
  <c r="AM32" i="9"/>
  <c r="AG32" i="9"/>
  <c r="AC32" i="9"/>
  <c r="AM31" i="9"/>
  <c r="AG31" i="9"/>
  <c r="AC31" i="9"/>
  <c r="AM30" i="9"/>
  <c r="AG30" i="9"/>
  <c r="AC30" i="9"/>
  <c r="AM29" i="9"/>
  <c r="AG29" i="9"/>
  <c r="AC29" i="9"/>
  <c r="AM28" i="9"/>
  <c r="AC28" i="9"/>
  <c r="AM27" i="9"/>
  <c r="AG27" i="9"/>
  <c r="AC27" i="9"/>
  <c r="AM25" i="9"/>
  <c r="AG25" i="9"/>
  <c r="AC25" i="9"/>
  <c r="AM24" i="9"/>
  <c r="AG24" i="9"/>
  <c r="AC24" i="9"/>
  <c r="AM23" i="9"/>
  <c r="AG23" i="9"/>
  <c r="AC23" i="9"/>
  <c r="AM22" i="9"/>
  <c r="AG22" i="9"/>
  <c r="AC22" i="9"/>
  <c r="AM21" i="9"/>
  <c r="AG21" i="9"/>
  <c r="AC21" i="9"/>
  <c r="AM20" i="9"/>
  <c r="AG20" i="9"/>
  <c r="AC20" i="9"/>
  <c r="CS16" i="9"/>
  <c r="CI16" i="9"/>
  <c r="CS15" i="9"/>
  <c r="CI15" i="9"/>
  <c r="CS14" i="9"/>
  <c r="CI14" i="9"/>
  <c r="BP10" i="9"/>
  <c r="BI10" i="9"/>
  <c r="BE10" i="9"/>
  <c r="BP9" i="9"/>
  <c r="BI9" i="9"/>
  <c r="BE9" i="9"/>
  <c r="BP8" i="9"/>
  <c r="BI8" i="9"/>
  <c r="BE8" i="9"/>
  <c r="BP7" i="9"/>
  <c r="BI7" i="9"/>
  <c r="BE7" i="9"/>
  <c r="BE6" i="9"/>
  <c r="BI6" i="9"/>
  <c r="BP6" i="9"/>
  <c r="AM15" i="9"/>
  <c r="AC15" i="9"/>
  <c r="AM14" i="9"/>
  <c r="AC14" i="9"/>
  <c r="CU50" i="1"/>
  <c r="CU48" i="1"/>
  <c r="CU47" i="1"/>
  <c r="CU46" i="1"/>
  <c r="BL48" i="1"/>
  <c r="CQ38" i="1"/>
  <c r="CU38" i="1"/>
  <c r="CU37" i="1"/>
  <c r="CQ37" i="1"/>
  <c r="CU36" i="1"/>
  <c r="CU35" i="1"/>
  <c r="CU34" i="1"/>
  <c r="CU33" i="1"/>
  <c r="CU31" i="1"/>
  <c r="CU30" i="1"/>
  <c r="CU28" i="1"/>
  <c r="BR40" i="1"/>
  <c r="BR38" i="1"/>
  <c r="BR36" i="1"/>
  <c r="BR34" i="1"/>
  <c r="BR31" i="1"/>
  <c r="BR29" i="1"/>
  <c r="AFZ16" i="12"/>
  <c r="AFZ17" i="12"/>
  <c r="AFZ18" i="12"/>
  <c r="AFZ19" i="12"/>
  <c r="AFZ20" i="12"/>
  <c r="AFZ21" i="12"/>
  <c r="AFZ22" i="12"/>
  <c r="AFZ23" i="12"/>
  <c r="AFZ24" i="12"/>
  <c r="AFZ25" i="12"/>
  <c r="AFZ26" i="12"/>
  <c r="AFZ27" i="12"/>
  <c r="AFZ28" i="12"/>
  <c r="AFZ29" i="12"/>
  <c r="AFZ30" i="12"/>
  <c r="AFZ31" i="12"/>
  <c r="AFZ32" i="12"/>
  <c r="AFZ33" i="12"/>
  <c r="AFZ34" i="12"/>
  <c r="AFZ35" i="12"/>
  <c r="AFZ36" i="12"/>
  <c r="AFZ37" i="12"/>
  <c r="AFZ38" i="12"/>
  <c r="AFZ39" i="12"/>
  <c r="AFZ40" i="12"/>
  <c r="AFZ41" i="12"/>
  <c r="AFZ42" i="12"/>
  <c r="AFZ43" i="12"/>
  <c r="AFZ44" i="12"/>
  <c r="AFZ45" i="12"/>
  <c r="AFZ46" i="12"/>
  <c r="AFZ47" i="12"/>
  <c r="AFZ48" i="12"/>
  <c r="AFZ49" i="12"/>
  <c r="AFZ50" i="12"/>
  <c r="AFZ51" i="12"/>
  <c r="AFZ52" i="12"/>
  <c r="AFZ53" i="12"/>
  <c r="AFZ54" i="12"/>
  <c r="AFZ55" i="12"/>
  <c r="AFZ56" i="12"/>
  <c r="AFZ57" i="12"/>
  <c r="AFZ58" i="12"/>
  <c r="AFZ59" i="12"/>
  <c r="AFZ60" i="12"/>
  <c r="AFZ61" i="12"/>
  <c r="AFZ62" i="12"/>
  <c r="AFZ63" i="12"/>
  <c r="AFZ64" i="12"/>
  <c r="AFZ65" i="12"/>
  <c r="AFZ66" i="12"/>
  <c r="AFZ67" i="12"/>
  <c r="AFZ68" i="12"/>
  <c r="AFZ69" i="12"/>
  <c r="AFZ70" i="12"/>
  <c r="AFZ71" i="12"/>
  <c r="AFZ72" i="12"/>
  <c r="AFZ73" i="12"/>
  <c r="AFZ74" i="12"/>
  <c r="AFZ75" i="12"/>
  <c r="AFZ76" i="12"/>
  <c r="AFZ77" i="12"/>
  <c r="AFZ78" i="12"/>
  <c r="AFZ79" i="12"/>
  <c r="AFZ80" i="12"/>
  <c r="AFZ81" i="12"/>
  <c r="AFZ82" i="12"/>
  <c r="AFZ83" i="12"/>
  <c r="AFZ84" i="12"/>
  <c r="AFZ85" i="12"/>
  <c r="AFZ86" i="12"/>
  <c r="AFZ87" i="12"/>
  <c r="AFZ88" i="12"/>
  <c r="AFZ89" i="12"/>
  <c r="AFZ90" i="12"/>
  <c r="AFZ91" i="12"/>
  <c r="AFZ15" i="12"/>
  <c r="AI37" i="1"/>
  <c r="AFV16" i="12"/>
  <c r="AFV17" i="12"/>
  <c r="AFV18" i="12"/>
  <c r="AFV19" i="12"/>
  <c r="AFV20" i="12"/>
  <c r="AFV21" i="12"/>
  <c r="AFV22" i="12"/>
  <c r="AFV23" i="12"/>
  <c r="AFV24" i="12"/>
  <c r="AFV25" i="12"/>
  <c r="AFV26" i="12"/>
  <c r="AFV27" i="12"/>
  <c r="AFV28" i="12"/>
  <c r="AFV29" i="12"/>
  <c r="AFV30" i="12"/>
  <c r="AFV31" i="12"/>
  <c r="AFV32" i="12"/>
  <c r="AFV33" i="12"/>
  <c r="AFV34" i="12"/>
  <c r="AFV35" i="12"/>
  <c r="AFV36" i="12"/>
  <c r="AFV37" i="12"/>
  <c r="AFV38" i="12"/>
  <c r="AFV39" i="12"/>
  <c r="AFV40" i="12"/>
  <c r="AFV41" i="12"/>
  <c r="AFV42" i="12"/>
  <c r="AFV43" i="12"/>
  <c r="AFV44" i="12"/>
  <c r="AFV45" i="12"/>
  <c r="AFV46" i="12"/>
  <c r="AFV47" i="12"/>
  <c r="AFV48" i="12"/>
  <c r="AFV49" i="12"/>
  <c r="AFV50" i="12"/>
  <c r="AFV51" i="12"/>
  <c r="AFV52" i="12"/>
  <c r="AFV53" i="12"/>
  <c r="AFV54" i="12"/>
  <c r="AFV55" i="12"/>
  <c r="AFV56" i="12"/>
  <c r="AFV57" i="12"/>
  <c r="AFV58" i="12"/>
  <c r="AFV59" i="12"/>
  <c r="AFV60" i="12"/>
  <c r="AFV61" i="12"/>
  <c r="AFV62" i="12"/>
  <c r="AFV63" i="12"/>
  <c r="AFV64" i="12"/>
  <c r="AFV65" i="12"/>
  <c r="AFV66" i="12"/>
  <c r="AFV67" i="12"/>
  <c r="AFV68" i="12"/>
  <c r="AFV69" i="12"/>
  <c r="AFV70" i="12"/>
  <c r="AFV71" i="12"/>
  <c r="AFV72" i="12"/>
  <c r="AFV73" i="12"/>
  <c r="AFV74" i="12"/>
  <c r="AFV75" i="12"/>
  <c r="AFV76" i="12"/>
  <c r="AFV77" i="12"/>
  <c r="AFV78" i="12"/>
  <c r="AFV79" i="12"/>
  <c r="AFV80" i="12"/>
  <c r="AFV81" i="12"/>
  <c r="AFV82" i="12"/>
  <c r="AFV83" i="12"/>
  <c r="AFV84" i="12"/>
  <c r="AFV85" i="12"/>
  <c r="AFV86" i="12"/>
  <c r="AFV87" i="12"/>
  <c r="AFV88" i="12"/>
  <c r="AFV89" i="12"/>
  <c r="AFV90" i="12"/>
  <c r="AFV91" i="12"/>
  <c r="CV23" i="1" l="1"/>
  <c r="CF20" i="1"/>
  <c r="CN16" i="1"/>
  <c r="CV17" i="1"/>
  <c r="CN19" i="1"/>
  <c r="CV20" i="1"/>
  <c r="CN22" i="1"/>
  <c r="CN15" i="1"/>
  <c r="CV16" i="1"/>
  <c r="CN18" i="1"/>
  <c r="CV19" i="1"/>
  <c r="CN21" i="1"/>
  <c r="CV22" i="1"/>
  <c r="CF19" i="1"/>
  <c r="CF15" i="1"/>
  <c r="CF21" i="1"/>
  <c r="CV15" i="1"/>
  <c r="CN17" i="1"/>
  <c r="CV18" i="1"/>
  <c r="CN20" i="1"/>
  <c r="CV21" i="1"/>
  <c r="CN23" i="1"/>
  <c r="CF16" i="1"/>
  <c r="CF22" i="1"/>
  <c r="CF17" i="1"/>
  <c r="CF23" i="1"/>
  <c r="CF18" i="1"/>
  <c r="AL36" i="1"/>
  <c r="AO36" i="1" s="1"/>
  <c r="AFZ105" i="12"/>
  <c r="AFZ106" i="12"/>
  <c r="AFZ110" i="12"/>
  <c r="AFZ108" i="12"/>
  <c r="AFZ107" i="12"/>
  <c r="AFZ109" i="12"/>
  <c r="AFV110" i="12"/>
  <c r="AFV106" i="12"/>
  <c r="AFV108" i="12"/>
  <c r="AFV105" i="12"/>
  <c r="AFV107" i="12"/>
  <c r="AFV109" i="12"/>
  <c r="AT50" i="1"/>
  <c r="BL49" i="1"/>
  <c r="AT49" i="1"/>
  <c r="AT47" i="1"/>
  <c r="BL46" i="1"/>
  <c r="BL47" i="1"/>
  <c r="AT46" i="1"/>
  <c r="BL45" i="1"/>
  <c r="BL51" i="1"/>
  <c r="AT48" i="1"/>
  <c r="AT45" i="1"/>
  <c r="AT51" i="1"/>
  <c r="BL50" i="1"/>
  <c r="AL37" i="1"/>
  <c r="AO37" i="1" s="1"/>
  <c r="ABH91" i="12" l="1"/>
  <c r="ABH90" i="12"/>
  <c r="ABH89" i="12"/>
  <c r="ABH88" i="12"/>
  <c r="ABH87" i="12"/>
  <c r="ABH86" i="12"/>
  <c r="ABH85" i="12"/>
  <c r="ABH84" i="12"/>
  <c r="ABH83" i="12"/>
  <c r="ABH82" i="12"/>
  <c r="ABH81" i="12"/>
  <c r="ABH80" i="12"/>
  <c r="ABH79" i="12"/>
  <c r="ABH78" i="12"/>
  <c r="ABH77" i="12"/>
  <c r="ABH76" i="12"/>
  <c r="ABH75" i="12"/>
  <c r="ABH74" i="12"/>
  <c r="ABH73" i="12"/>
  <c r="ABH72" i="12"/>
  <c r="ABH71" i="12"/>
  <c r="ABH70" i="12"/>
  <c r="ABH69" i="12"/>
  <c r="ABH68" i="12"/>
  <c r="ABH67" i="12"/>
  <c r="ABH66" i="12"/>
  <c r="ABH65" i="12"/>
  <c r="ABH64" i="12"/>
  <c r="ABH63" i="12"/>
  <c r="ABH62" i="12"/>
  <c r="ABH61" i="12"/>
  <c r="ABH60" i="12"/>
  <c r="ABH59" i="12"/>
  <c r="ABH58" i="12"/>
  <c r="ABH57" i="12"/>
  <c r="ABH56" i="12"/>
  <c r="ABH55" i="12"/>
  <c r="ABH54" i="12"/>
  <c r="ABH53" i="12"/>
  <c r="ABH52" i="12"/>
  <c r="ABH51" i="12"/>
  <c r="ABH50" i="12"/>
  <c r="ABH49" i="12"/>
  <c r="ABH48" i="12"/>
  <c r="ABH47" i="12"/>
  <c r="ABH46" i="12"/>
  <c r="ABH45" i="12"/>
  <c r="ABH44" i="12"/>
  <c r="ABH43" i="12"/>
  <c r="ABH42" i="12"/>
  <c r="ABH41" i="12"/>
  <c r="ABH40" i="12"/>
  <c r="ABH39" i="12"/>
  <c r="ABH38" i="12"/>
  <c r="ABH37" i="12"/>
  <c r="ABH36" i="12"/>
  <c r="ABH35" i="12"/>
  <c r="ABH34" i="12"/>
  <c r="ABH33" i="12"/>
  <c r="ABH32" i="12"/>
  <c r="ABH31" i="12"/>
  <c r="ABH30" i="12"/>
  <c r="ABH29" i="12"/>
  <c r="ABH28" i="12"/>
  <c r="ABH27" i="12"/>
  <c r="ABH26" i="12"/>
  <c r="ABH25" i="12"/>
  <c r="ABH24" i="12"/>
  <c r="ABH23" i="12"/>
  <c r="ABH22" i="12"/>
  <c r="ABH21" i="12"/>
  <c r="ABH20" i="12"/>
  <c r="ABH19" i="12"/>
  <c r="ABH18" i="12"/>
  <c r="ABH17" i="12"/>
  <c r="ABH16" i="12"/>
  <c r="ABH15" i="12"/>
  <c r="ABF15" i="12"/>
  <c r="ABF91" i="12"/>
  <c r="ABF90" i="12"/>
  <c r="ABF89" i="12"/>
  <c r="ABF88" i="12"/>
  <c r="ABF87" i="12"/>
  <c r="ABF86" i="12"/>
  <c r="ABF85" i="12"/>
  <c r="ABF84" i="12"/>
  <c r="ABF83" i="12"/>
  <c r="ABF82" i="12"/>
  <c r="ABF81" i="12"/>
  <c r="ABF80" i="12"/>
  <c r="ABF79" i="12"/>
  <c r="ABF78" i="12"/>
  <c r="ABF77" i="12"/>
  <c r="ABF76" i="12"/>
  <c r="ABF75" i="12"/>
  <c r="ABF74" i="12"/>
  <c r="ABF73" i="12"/>
  <c r="ABF72" i="12"/>
  <c r="ABF71" i="12"/>
  <c r="ABF70" i="12"/>
  <c r="ABF69" i="12"/>
  <c r="ABF68" i="12"/>
  <c r="ABF67" i="12"/>
  <c r="ABF66" i="12"/>
  <c r="ABF65" i="12"/>
  <c r="ABF64" i="12"/>
  <c r="ABF63" i="12"/>
  <c r="ABF62" i="12"/>
  <c r="ABF61" i="12"/>
  <c r="ABF60" i="12"/>
  <c r="ABF59" i="12"/>
  <c r="ABF58" i="12"/>
  <c r="ABF57" i="12"/>
  <c r="ABF56" i="12"/>
  <c r="ABF55" i="12"/>
  <c r="ABF54" i="12"/>
  <c r="ABF53" i="12"/>
  <c r="ABF52" i="12"/>
  <c r="ABF51" i="12"/>
  <c r="ABF50" i="12"/>
  <c r="ABF49" i="12"/>
  <c r="ABF48" i="12"/>
  <c r="ABF47" i="12"/>
  <c r="ABF46" i="12"/>
  <c r="ABF45" i="12"/>
  <c r="ABF44" i="12"/>
  <c r="ABF43" i="12"/>
  <c r="ABF42" i="12"/>
  <c r="ABF41" i="12"/>
  <c r="ABF40" i="12"/>
  <c r="ABF39" i="12"/>
  <c r="ABF38" i="12"/>
  <c r="ABF37" i="12"/>
  <c r="ABF36" i="12"/>
  <c r="ABF35" i="12"/>
  <c r="ABF34" i="12"/>
  <c r="ABF33" i="12"/>
  <c r="ABF32" i="12"/>
  <c r="ABF31" i="12"/>
  <c r="ABF30" i="12"/>
  <c r="ABF29" i="12"/>
  <c r="ABF28" i="12"/>
  <c r="ABF27" i="12"/>
  <c r="ABF26" i="12"/>
  <c r="ABF25" i="12"/>
  <c r="ABF24" i="12"/>
  <c r="ABF23" i="12"/>
  <c r="ABF22" i="12"/>
  <c r="ABF21" i="12"/>
  <c r="ABF20" i="12"/>
  <c r="ABF19" i="12"/>
  <c r="ABF18" i="12"/>
  <c r="ABF17" i="12"/>
  <c r="ABF16" i="12"/>
  <c r="ABD91" i="12"/>
  <c r="ABD90" i="12"/>
  <c r="ABD89" i="12"/>
  <c r="ABD88" i="12"/>
  <c r="ABD87" i="12"/>
  <c r="ABD86" i="12"/>
  <c r="ABD85" i="12"/>
  <c r="ABD84" i="12"/>
  <c r="ABD83" i="12"/>
  <c r="ABD82" i="12"/>
  <c r="ABD81" i="12"/>
  <c r="ABD80" i="12"/>
  <c r="ABD79" i="12"/>
  <c r="ABD78" i="12"/>
  <c r="ABD77" i="12"/>
  <c r="ABD76" i="12"/>
  <c r="ABD75" i="12"/>
  <c r="ABD74" i="12"/>
  <c r="ABD73" i="12"/>
  <c r="ABD72" i="12"/>
  <c r="ABD71" i="12"/>
  <c r="ABD70" i="12"/>
  <c r="ABD69" i="12"/>
  <c r="ABD68" i="12"/>
  <c r="ABD67" i="12"/>
  <c r="ABD66" i="12"/>
  <c r="ABD65" i="12"/>
  <c r="ABD64" i="12"/>
  <c r="ABD63" i="12"/>
  <c r="ABD62" i="12"/>
  <c r="ABD61" i="12"/>
  <c r="ABD60" i="12"/>
  <c r="ABD59" i="12"/>
  <c r="ABD58" i="12"/>
  <c r="ABD57" i="12"/>
  <c r="ABD56" i="12"/>
  <c r="ABD55" i="12"/>
  <c r="ABD54" i="12"/>
  <c r="ABD53" i="12"/>
  <c r="ABD52" i="12"/>
  <c r="ABD51" i="12"/>
  <c r="ABD50" i="12"/>
  <c r="ABD49" i="12"/>
  <c r="ABD48" i="12"/>
  <c r="ABD47" i="12"/>
  <c r="ABD46" i="12"/>
  <c r="ABD45" i="12"/>
  <c r="ABD44" i="12"/>
  <c r="ABD43" i="12"/>
  <c r="ABD42" i="12"/>
  <c r="ABD41" i="12"/>
  <c r="ABD40" i="12"/>
  <c r="ABD39" i="12"/>
  <c r="ABD38" i="12"/>
  <c r="ABD37" i="12"/>
  <c r="ABD36" i="12"/>
  <c r="ABD35" i="12"/>
  <c r="ABD34" i="12"/>
  <c r="ABD33" i="12"/>
  <c r="ABD32" i="12"/>
  <c r="ABD31" i="12"/>
  <c r="ABD30" i="12"/>
  <c r="ABD29" i="12"/>
  <c r="ABD28" i="12"/>
  <c r="ABD27" i="12"/>
  <c r="ABD26" i="12"/>
  <c r="ABD25" i="12"/>
  <c r="ABD24" i="12"/>
  <c r="ABD23" i="12"/>
  <c r="ABD22" i="12"/>
  <c r="ABD21" i="12"/>
  <c r="ABD20" i="12"/>
  <c r="ABD19" i="12"/>
  <c r="ABD18" i="12"/>
  <c r="ABD17" i="12"/>
  <c r="ABD16" i="12"/>
  <c r="ABD15" i="12"/>
  <c r="CV30" i="5"/>
  <c r="CV28" i="5"/>
  <c r="CV27" i="5"/>
  <c r="CV26" i="5"/>
  <c r="CV40" i="5"/>
  <c r="CV38" i="5"/>
  <c r="CV37" i="5"/>
  <c r="CV36" i="5"/>
  <c r="BR47" i="5"/>
  <c r="BR46" i="5"/>
  <c r="BR45" i="5"/>
  <c r="BR44" i="5"/>
  <c r="BR38" i="5"/>
  <c r="BR37" i="5"/>
  <c r="BR36" i="5"/>
  <c r="BR35" i="5"/>
  <c r="ABZ15" i="12"/>
  <c r="YL110" i="12" l="1"/>
  <c r="YL106" i="12"/>
  <c r="YL107" i="12"/>
  <c r="YL105" i="12"/>
  <c r="YL108" i="12"/>
  <c r="YL109" i="12"/>
  <c r="ABD105" i="12"/>
  <c r="ABD106" i="12"/>
  <c r="ABD110" i="12"/>
  <c r="ABD108" i="12"/>
  <c r="ABD109" i="12"/>
  <c r="ABD107" i="12"/>
  <c r="YO110" i="12"/>
  <c r="YO105" i="12"/>
  <c r="YO106" i="12"/>
  <c r="YO107" i="12"/>
  <c r="YO109" i="12"/>
  <c r="YO108" i="12"/>
  <c r="ABH110" i="12"/>
  <c r="ABH108" i="12"/>
  <c r="ABH105" i="12"/>
  <c r="ABH109" i="12"/>
  <c r="ABH106" i="12"/>
  <c r="ABH107" i="12"/>
  <c r="ABF110" i="12"/>
  <c r="ABF106" i="12"/>
  <c r="ABF107" i="12"/>
  <c r="ABF108" i="12"/>
  <c r="ABF105" i="12"/>
  <c r="ABF109" i="12"/>
  <c r="AN46" i="5"/>
  <c r="BQ19" i="5"/>
  <c r="AN47" i="5"/>
  <c r="AN45" i="5"/>
  <c r="BS6" i="5"/>
  <c r="BJ10" i="5"/>
  <c r="BJ11" i="5"/>
  <c r="BJ6" i="5"/>
  <c r="BJ12" i="5"/>
  <c r="BJ7" i="5"/>
  <c r="BJ13" i="5"/>
  <c r="BJ8" i="5"/>
  <c r="BJ14" i="5"/>
  <c r="BJ9" i="5"/>
  <c r="BJ15" i="5"/>
  <c r="CV56" i="3" l="1"/>
  <c r="CV55" i="3"/>
  <c r="CV54" i="3"/>
  <c r="CV53" i="3"/>
  <c r="CV50" i="3"/>
  <c r="CV49" i="3"/>
  <c r="CV48" i="3"/>
  <c r="CV47" i="3"/>
  <c r="CV39" i="3"/>
  <c r="CV38" i="3"/>
  <c r="CV37" i="3"/>
  <c r="CV36" i="3"/>
  <c r="CV33" i="3"/>
  <c r="CV32" i="3"/>
  <c r="CV31" i="3"/>
  <c r="CV30" i="3"/>
  <c r="CV29" i="3"/>
  <c r="CV19" i="3"/>
  <c r="CV24" i="3"/>
  <c r="CV23" i="3"/>
  <c r="CV22" i="3"/>
  <c r="CR19" i="3"/>
  <c r="CU19" i="3" s="1"/>
  <c r="BK30" i="3"/>
  <c r="BK29" i="3"/>
  <c r="BK28" i="3"/>
  <c r="RV16" i="12"/>
  <c r="RV17" i="12"/>
  <c r="RV18" i="12"/>
  <c r="RV19" i="12"/>
  <c r="RV20" i="12"/>
  <c r="RV21" i="12"/>
  <c r="RV22" i="12"/>
  <c r="RV23" i="12"/>
  <c r="RV24" i="12"/>
  <c r="RV25" i="12"/>
  <c r="RV26" i="12"/>
  <c r="RV27" i="12"/>
  <c r="RV28" i="12"/>
  <c r="RV29" i="12"/>
  <c r="RV30" i="12"/>
  <c r="RV31" i="12"/>
  <c r="RV32" i="12"/>
  <c r="RV33" i="12"/>
  <c r="RV34" i="12"/>
  <c r="RV35" i="12"/>
  <c r="RV36" i="12"/>
  <c r="RV37" i="12"/>
  <c r="RV38" i="12"/>
  <c r="RV39" i="12"/>
  <c r="RV40" i="12"/>
  <c r="RV41" i="12"/>
  <c r="RV42" i="12"/>
  <c r="RV43" i="12"/>
  <c r="RV44" i="12"/>
  <c r="RV45" i="12"/>
  <c r="RV46" i="12"/>
  <c r="RV47" i="12"/>
  <c r="RV48" i="12"/>
  <c r="RV49" i="12"/>
  <c r="RV50" i="12"/>
  <c r="RV51" i="12"/>
  <c r="RV52" i="12"/>
  <c r="RV53" i="12"/>
  <c r="RV54" i="12"/>
  <c r="RV55" i="12"/>
  <c r="RV56" i="12"/>
  <c r="RV57" i="12"/>
  <c r="RV58" i="12"/>
  <c r="RV59" i="12"/>
  <c r="RV60" i="12"/>
  <c r="RV61" i="12"/>
  <c r="RV62" i="12"/>
  <c r="RV63" i="12"/>
  <c r="RV64" i="12"/>
  <c r="RV65" i="12"/>
  <c r="RV66" i="12"/>
  <c r="RV67" i="12"/>
  <c r="RV68" i="12"/>
  <c r="RV69" i="12"/>
  <c r="RV70" i="12"/>
  <c r="RV71" i="12"/>
  <c r="RV72" i="12"/>
  <c r="RV73" i="12"/>
  <c r="RV74" i="12"/>
  <c r="RV75" i="12"/>
  <c r="RV76" i="12"/>
  <c r="RV77" i="12"/>
  <c r="RV78" i="12"/>
  <c r="RV79" i="12"/>
  <c r="RV80" i="12"/>
  <c r="RV81" i="12"/>
  <c r="RV82" i="12"/>
  <c r="RV83" i="12"/>
  <c r="RV84" i="12"/>
  <c r="RV85" i="12"/>
  <c r="RV86" i="12"/>
  <c r="RV87" i="12"/>
  <c r="RV88" i="12"/>
  <c r="RV89" i="12"/>
  <c r="RV90" i="12"/>
  <c r="RV91" i="12"/>
  <c r="RV15" i="12"/>
  <c r="RU91" i="12"/>
  <c r="RU90" i="12"/>
  <c r="RU89" i="12"/>
  <c r="RU88" i="12"/>
  <c r="RU87" i="12"/>
  <c r="RU86" i="12"/>
  <c r="RU85" i="12"/>
  <c r="RU84" i="12"/>
  <c r="RU83" i="12"/>
  <c r="RU82" i="12"/>
  <c r="RU81" i="12"/>
  <c r="RU80" i="12"/>
  <c r="RU79" i="12"/>
  <c r="RU78" i="12"/>
  <c r="RU77" i="12"/>
  <c r="RU76" i="12"/>
  <c r="RU75" i="12"/>
  <c r="RU74" i="12"/>
  <c r="RU73" i="12"/>
  <c r="RU72" i="12"/>
  <c r="RU71" i="12"/>
  <c r="RU70" i="12"/>
  <c r="RU69" i="12"/>
  <c r="RU68" i="12"/>
  <c r="RU67" i="12"/>
  <c r="RU66" i="12"/>
  <c r="RU65" i="12"/>
  <c r="RU64" i="12"/>
  <c r="RU63" i="12"/>
  <c r="RU62" i="12"/>
  <c r="RU61" i="12"/>
  <c r="RU60" i="12"/>
  <c r="RU59" i="12"/>
  <c r="RU58" i="12"/>
  <c r="RU57" i="12"/>
  <c r="RU56" i="12"/>
  <c r="RU55" i="12"/>
  <c r="RU54" i="12"/>
  <c r="RU53" i="12"/>
  <c r="RU52" i="12"/>
  <c r="RU51" i="12"/>
  <c r="RU50" i="12"/>
  <c r="RU49" i="12"/>
  <c r="RU48" i="12"/>
  <c r="RU47" i="12"/>
  <c r="RU46" i="12"/>
  <c r="RU45" i="12"/>
  <c r="RU44" i="12"/>
  <c r="RU43" i="12"/>
  <c r="RU42" i="12"/>
  <c r="RU41" i="12"/>
  <c r="RU40" i="12"/>
  <c r="RU39" i="12"/>
  <c r="RU38" i="12"/>
  <c r="RU37" i="12"/>
  <c r="RU36" i="12"/>
  <c r="RU35" i="12"/>
  <c r="RU34" i="12"/>
  <c r="RU33" i="12"/>
  <c r="RU32" i="12"/>
  <c r="RU31" i="12"/>
  <c r="RU30" i="12"/>
  <c r="RU29" i="12"/>
  <c r="RU28" i="12"/>
  <c r="RU27" i="12"/>
  <c r="RU26" i="12"/>
  <c r="RU25" i="12"/>
  <c r="RU24" i="12"/>
  <c r="RU23" i="12"/>
  <c r="RU22" i="12"/>
  <c r="RU21" i="12"/>
  <c r="RU20" i="12"/>
  <c r="RU19" i="12"/>
  <c r="RU18" i="12"/>
  <c r="RU17" i="12"/>
  <c r="RU16" i="12"/>
  <c r="RU15" i="12"/>
  <c r="RS91" i="12"/>
  <c r="RS90" i="12"/>
  <c r="RS89" i="12"/>
  <c r="RS88" i="12"/>
  <c r="RS87" i="12"/>
  <c r="RS86" i="12"/>
  <c r="RS85" i="12"/>
  <c r="RS84" i="12"/>
  <c r="RS83" i="12"/>
  <c r="RS82" i="12"/>
  <c r="RS81" i="12"/>
  <c r="RS80" i="12"/>
  <c r="RS79" i="12"/>
  <c r="RS78" i="12"/>
  <c r="RS77" i="12"/>
  <c r="RS76" i="12"/>
  <c r="RS75" i="12"/>
  <c r="RS74" i="12"/>
  <c r="RS73" i="12"/>
  <c r="RS72" i="12"/>
  <c r="RS71" i="12"/>
  <c r="RS70" i="12"/>
  <c r="RS69" i="12"/>
  <c r="RS68" i="12"/>
  <c r="RS67" i="12"/>
  <c r="RS66" i="12"/>
  <c r="RS65" i="12"/>
  <c r="RS64" i="12"/>
  <c r="RS63" i="12"/>
  <c r="RS62" i="12"/>
  <c r="RS61" i="12"/>
  <c r="RS60" i="12"/>
  <c r="RS59" i="12"/>
  <c r="RS58" i="12"/>
  <c r="RS57" i="12"/>
  <c r="RS56" i="12"/>
  <c r="RS55" i="12"/>
  <c r="RS54" i="12"/>
  <c r="RS53" i="12"/>
  <c r="RS52" i="12"/>
  <c r="RS51" i="12"/>
  <c r="RS50" i="12"/>
  <c r="RS49" i="12"/>
  <c r="RS48" i="12"/>
  <c r="RS47" i="12"/>
  <c r="RS46" i="12"/>
  <c r="RS45" i="12"/>
  <c r="RS44" i="12"/>
  <c r="RS43" i="12"/>
  <c r="RS42" i="12"/>
  <c r="RS41" i="12"/>
  <c r="RS40" i="12"/>
  <c r="RS39" i="12"/>
  <c r="RS38" i="12"/>
  <c r="RS37" i="12"/>
  <c r="RS36" i="12"/>
  <c r="RS35" i="12"/>
  <c r="RS34" i="12"/>
  <c r="RS33" i="12"/>
  <c r="RS32" i="12"/>
  <c r="RS31" i="12"/>
  <c r="RS30" i="12"/>
  <c r="RS29" i="12"/>
  <c r="RS28" i="12"/>
  <c r="RS27" i="12"/>
  <c r="RS26" i="12"/>
  <c r="RS25" i="12"/>
  <c r="RS24" i="12"/>
  <c r="RS23" i="12"/>
  <c r="RS22" i="12"/>
  <c r="RS21" i="12"/>
  <c r="RS20" i="12"/>
  <c r="RS19" i="12"/>
  <c r="RS18" i="12"/>
  <c r="RS17" i="12"/>
  <c r="RS16" i="12"/>
  <c r="RS15" i="12"/>
  <c r="RQ91" i="12"/>
  <c r="RQ90" i="12"/>
  <c r="RQ89" i="12"/>
  <c r="RQ88" i="12"/>
  <c r="RQ87" i="12"/>
  <c r="RQ86" i="12"/>
  <c r="RQ85" i="12"/>
  <c r="RQ84" i="12"/>
  <c r="RQ83" i="12"/>
  <c r="RQ82" i="12"/>
  <c r="RQ81" i="12"/>
  <c r="RQ80" i="12"/>
  <c r="RQ79" i="12"/>
  <c r="RQ78" i="12"/>
  <c r="RQ77" i="12"/>
  <c r="RQ76" i="12"/>
  <c r="RQ75" i="12"/>
  <c r="RQ74" i="12"/>
  <c r="RQ73" i="12"/>
  <c r="RQ72" i="12"/>
  <c r="RQ71" i="12"/>
  <c r="RQ70" i="12"/>
  <c r="RQ69" i="12"/>
  <c r="RQ68" i="12"/>
  <c r="RQ67" i="12"/>
  <c r="RQ66" i="12"/>
  <c r="RQ65" i="12"/>
  <c r="RQ64" i="12"/>
  <c r="RQ63" i="12"/>
  <c r="RQ62" i="12"/>
  <c r="RQ61" i="12"/>
  <c r="RQ60" i="12"/>
  <c r="RQ59" i="12"/>
  <c r="RQ58" i="12"/>
  <c r="RQ57" i="12"/>
  <c r="RQ56" i="12"/>
  <c r="RQ55" i="12"/>
  <c r="RQ54" i="12"/>
  <c r="RQ53" i="12"/>
  <c r="RQ52" i="12"/>
  <c r="RQ51" i="12"/>
  <c r="RQ50" i="12"/>
  <c r="RQ49" i="12"/>
  <c r="RQ48" i="12"/>
  <c r="RQ47" i="12"/>
  <c r="RQ46" i="12"/>
  <c r="RQ45" i="12"/>
  <c r="RQ44" i="12"/>
  <c r="RQ43" i="12"/>
  <c r="RQ42" i="12"/>
  <c r="RQ41" i="12"/>
  <c r="RQ40" i="12"/>
  <c r="RQ39" i="12"/>
  <c r="RQ38" i="12"/>
  <c r="RQ37" i="12"/>
  <c r="RQ36" i="12"/>
  <c r="RQ35" i="12"/>
  <c r="RQ34" i="12"/>
  <c r="RQ33" i="12"/>
  <c r="RQ32" i="12"/>
  <c r="RQ31" i="12"/>
  <c r="RQ30" i="12"/>
  <c r="RQ29" i="12"/>
  <c r="RQ28" i="12"/>
  <c r="RQ27" i="12"/>
  <c r="RQ26" i="12"/>
  <c r="RQ25" i="12"/>
  <c r="RQ24" i="12"/>
  <c r="RQ23" i="12"/>
  <c r="RQ22" i="12"/>
  <c r="RQ21" i="12"/>
  <c r="RQ20" i="12"/>
  <c r="RQ19" i="12"/>
  <c r="RQ18" i="12"/>
  <c r="RQ17" i="12"/>
  <c r="RQ16" i="12"/>
  <c r="RQ15" i="12"/>
  <c r="RO91" i="12"/>
  <c r="RO90" i="12"/>
  <c r="RO89" i="12"/>
  <c r="RO88" i="12"/>
  <c r="RO87" i="12"/>
  <c r="RO86" i="12"/>
  <c r="RO85" i="12"/>
  <c r="RO84" i="12"/>
  <c r="RO83" i="12"/>
  <c r="RO82" i="12"/>
  <c r="RO81" i="12"/>
  <c r="RO80" i="12"/>
  <c r="RO79" i="12"/>
  <c r="RO78" i="12"/>
  <c r="RO77" i="12"/>
  <c r="RO76" i="12"/>
  <c r="RO75" i="12"/>
  <c r="RO74" i="12"/>
  <c r="RO73" i="12"/>
  <c r="RO72" i="12"/>
  <c r="RO71" i="12"/>
  <c r="RO70" i="12"/>
  <c r="RO69" i="12"/>
  <c r="RO68" i="12"/>
  <c r="RO67" i="12"/>
  <c r="RO66" i="12"/>
  <c r="RO65" i="12"/>
  <c r="RO64" i="12"/>
  <c r="RO63" i="12"/>
  <c r="RO62" i="12"/>
  <c r="RO61" i="12"/>
  <c r="RO60" i="12"/>
  <c r="RO59" i="12"/>
  <c r="RO58" i="12"/>
  <c r="RO57" i="12"/>
  <c r="RO56" i="12"/>
  <c r="RO55" i="12"/>
  <c r="RO54" i="12"/>
  <c r="RO53" i="12"/>
  <c r="RO52" i="12"/>
  <c r="RO51" i="12"/>
  <c r="RO50" i="12"/>
  <c r="RO49" i="12"/>
  <c r="RO48" i="12"/>
  <c r="RO47" i="12"/>
  <c r="RO46" i="12"/>
  <c r="RO45" i="12"/>
  <c r="RO44" i="12"/>
  <c r="RO43" i="12"/>
  <c r="RO42" i="12"/>
  <c r="RO41" i="12"/>
  <c r="RO40" i="12"/>
  <c r="RO39" i="12"/>
  <c r="RO38" i="12"/>
  <c r="RO37" i="12"/>
  <c r="RO36" i="12"/>
  <c r="RO35" i="12"/>
  <c r="RO34" i="12"/>
  <c r="RO33" i="12"/>
  <c r="RO32" i="12"/>
  <c r="RO31" i="12"/>
  <c r="RO30" i="12"/>
  <c r="RO29" i="12"/>
  <c r="RO28" i="12"/>
  <c r="RO27" i="12"/>
  <c r="RO26" i="12"/>
  <c r="RO25" i="12"/>
  <c r="RO24" i="12"/>
  <c r="RO23" i="12"/>
  <c r="RO22" i="12"/>
  <c r="RO21" i="12"/>
  <c r="RO20" i="12"/>
  <c r="RO19" i="12"/>
  <c r="RO18" i="12"/>
  <c r="RO17" i="12"/>
  <c r="RO16" i="12"/>
  <c r="RO15" i="12"/>
  <c r="RM91" i="12"/>
  <c r="RM90" i="12"/>
  <c r="RM89" i="12"/>
  <c r="RM88" i="12"/>
  <c r="RM87" i="12"/>
  <c r="RM86" i="12"/>
  <c r="RM85" i="12"/>
  <c r="RM84" i="12"/>
  <c r="RM83" i="12"/>
  <c r="RM82" i="12"/>
  <c r="RM81" i="12"/>
  <c r="RM80" i="12"/>
  <c r="RM79" i="12"/>
  <c r="RM78" i="12"/>
  <c r="RM77" i="12"/>
  <c r="RM76" i="12"/>
  <c r="RM75" i="12"/>
  <c r="RM74" i="12"/>
  <c r="RM73" i="12"/>
  <c r="RM72" i="12"/>
  <c r="RM71" i="12"/>
  <c r="RM70" i="12"/>
  <c r="RM69" i="12"/>
  <c r="RM68" i="12"/>
  <c r="RM67" i="12"/>
  <c r="RM66" i="12"/>
  <c r="RM65" i="12"/>
  <c r="RM64" i="12"/>
  <c r="RM63" i="12"/>
  <c r="RM62" i="12"/>
  <c r="RM61" i="12"/>
  <c r="RM60" i="12"/>
  <c r="RM59" i="12"/>
  <c r="RM58" i="12"/>
  <c r="RM57" i="12"/>
  <c r="RM56" i="12"/>
  <c r="RM55" i="12"/>
  <c r="RM54" i="12"/>
  <c r="RM53" i="12"/>
  <c r="RM52" i="12"/>
  <c r="RM51" i="12"/>
  <c r="RM50" i="12"/>
  <c r="RM49" i="12"/>
  <c r="RM48" i="12"/>
  <c r="RM47" i="12"/>
  <c r="RM46" i="12"/>
  <c r="RM45" i="12"/>
  <c r="RM44" i="12"/>
  <c r="RM43" i="12"/>
  <c r="RM42" i="12"/>
  <c r="RM41" i="12"/>
  <c r="RM40" i="12"/>
  <c r="RM39" i="12"/>
  <c r="RM38" i="12"/>
  <c r="RM37" i="12"/>
  <c r="RM36" i="12"/>
  <c r="RM35" i="12"/>
  <c r="RM34" i="12"/>
  <c r="RM33" i="12"/>
  <c r="RM32" i="12"/>
  <c r="RM31" i="12"/>
  <c r="RM30" i="12"/>
  <c r="RM29" i="12"/>
  <c r="RM28" i="12"/>
  <c r="RM27" i="12"/>
  <c r="RM26" i="12"/>
  <c r="RM25" i="12"/>
  <c r="RM24" i="12"/>
  <c r="RM23" i="12"/>
  <c r="RM22" i="12"/>
  <c r="RM21" i="12"/>
  <c r="RM20" i="12"/>
  <c r="RM19" i="12"/>
  <c r="RM18" i="12"/>
  <c r="RM17" i="12"/>
  <c r="RM16" i="12"/>
  <c r="RM15" i="12"/>
  <c r="RK91" i="12"/>
  <c r="RK90" i="12"/>
  <c r="RK89" i="12"/>
  <c r="RK88" i="12"/>
  <c r="RK87" i="12"/>
  <c r="RK86" i="12"/>
  <c r="RK85" i="12"/>
  <c r="RK84" i="12"/>
  <c r="RK83" i="12"/>
  <c r="RK82" i="12"/>
  <c r="RK81" i="12"/>
  <c r="RK80" i="12"/>
  <c r="RK79" i="12"/>
  <c r="RK78" i="12"/>
  <c r="RK77" i="12"/>
  <c r="RK76" i="12"/>
  <c r="RK75" i="12"/>
  <c r="RK74" i="12"/>
  <c r="RK73" i="12"/>
  <c r="RK72" i="12"/>
  <c r="RK71" i="12"/>
  <c r="RK70" i="12"/>
  <c r="RK69" i="12"/>
  <c r="RK68" i="12"/>
  <c r="RK67" i="12"/>
  <c r="RK66" i="12"/>
  <c r="RK65" i="12"/>
  <c r="RK64" i="12"/>
  <c r="RK63" i="12"/>
  <c r="RK62" i="12"/>
  <c r="RK61" i="12"/>
  <c r="RK60" i="12"/>
  <c r="RK59" i="12"/>
  <c r="RK58" i="12"/>
  <c r="RK57" i="12"/>
  <c r="RK56" i="12"/>
  <c r="RK55" i="12"/>
  <c r="RK54" i="12"/>
  <c r="RK53" i="12"/>
  <c r="RK52" i="12"/>
  <c r="RK51" i="12"/>
  <c r="RK50" i="12"/>
  <c r="RK49" i="12"/>
  <c r="RK48" i="12"/>
  <c r="RK47" i="12"/>
  <c r="RK46" i="12"/>
  <c r="RK45" i="12"/>
  <c r="RK44" i="12"/>
  <c r="RK43" i="12"/>
  <c r="RK42" i="12"/>
  <c r="RK41" i="12"/>
  <c r="RK40" i="12"/>
  <c r="RK39" i="12"/>
  <c r="RK38" i="12"/>
  <c r="RK37" i="12"/>
  <c r="RK36" i="12"/>
  <c r="RK35" i="12"/>
  <c r="RK34" i="12"/>
  <c r="RK33" i="12"/>
  <c r="RK32" i="12"/>
  <c r="RK31" i="12"/>
  <c r="RK30" i="12"/>
  <c r="RK29" i="12"/>
  <c r="RK28" i="12"/>
  <c r="RK27" i="12"/>
  <c r="RK26" i="12"/>
  <c r="RK25" i="12"/>
  <c r="RK24" i="12"/>
  <c r="RK23" i="12"/>
  <c r="RK22" i="12"/>
  <c r="RK21" i="12"/>
  <c r="RK20" i="12"/>
  <c r="RK19" i="12"/>
  <c r="RK18" i="12"/>
  <c r="RK17" i="12"/>
  <c r="RK16" i="12"/>
  <c r="RK15" i="12"/>
  <c r="RI15" i="12"/>
  <c r="RI91" i="12"/>
  <c r="RI90" i="12"/>
  <c r="RI89" i="12"/>
  <c r="RI88" i="12"/>
  <c r="RI87" i="12"/>
  <c r="RI86" i="12"/>
  <c r="RI85" i="12"/>
  <c r="RI84" i="12"/>
  <c r="RI83" i="12"/>
  <c r="RI82" i="12"/>
  <c r="RI81" i="12"/>
  <c r="RI80" i="12"/>
  <c r="RI79" i="12"/>
  <c r="RI78" i="12"/>
  <c r="RI77" i="12"/>
  <c r="RI76" i="12"/>
  <c r="RI75" i="12"/>
  <c r="RI74" i="12"/>
  <c r="RI73" i="12"/>
  <c r="RI72" i="12"/>
  <c r="RI71" i="12"/>
  <c r="RI70" i="12"/>
  <c r="RI69" i="12"/>
  <c r="RI68" i="12"/>
  <c r="RI67" i="12"/>
  <c r="RI66" i="12"/>
  <c r="RI65" i="12"/>
  <c r="RI64" i="12"/>
  <c r="RI63" i="12"/>
  <c r="RI62" i="12"/>
  <c r="RI61" i="12"/>
  <c r="RI60" i="12"/>
  <c r="RI59" i="12"/>
  <c r="RI58" i="12"/>
  <c r="RI57" i="12"/>
  <c r="RI56" i="12"/>
  <c r="RI55" i="12"/>
  <c r="RI54" i="12"/>
  <c r="RI53" i="12"/>
  <c r="RI52" i="12"/>
  <c r="RI51" i="12"/>
  <c r="RI50" i="12"/>
  <c r="RI49" i="12"/>
  <c r="RI48" i="12"/>
  <c r="RI47" i="12"/>
  <c r="RI46" i="12"/>
  <c r="RI45" i="12"/>
  <c r="RI44" i="12"/>
  <c r="RI43" i="12"/>
  <c r="RI42" i="12"/>
  <c r="RI41" i="12"/>
  <c r="RI40" i="12"/>
  <c r="RI39" i="12"/>
  <c r="RI38" i="12"/>
  <c r="RI37" i="12"/>
  <c r="RI36" i="12"/>
  <c r="RI35" i="12"/>
  <c r="RI34" i="12"/>
  <c r="RI33" i="12"/>
  <c r="RI32" i="12"/>
  <c r="RI31" i="12"/>
  <c r="RI30" i="12"/>
  <c r="RI29" i="12"/>
  <c r="RI28" i="12"/>
  <c r="RI27" i="12"/>
  <c r="RI26" i="12"/>
  <c r="RI25" i="12"/>
  <c r="RI24" i="12"/>
  <c r="RI23" i="12"/>
  <c r="RI22" i="12"/>
  <c r="RI21" i="12"/>
  <c r="RI20" i="12"/>
  <c r="RI19" i="12"/>
  <c r="RI18" i="12"/>
  <c r="RI17" i="12"/>
  <c r="RI16" i="12"/>
  <c r="PJ15" i="12"/>
  <c r="PJ91" i="12"/>
  <c r="PJ90" i="12"/>
  <c r="PJ89" i="12"/>
  <c r="PJ88" i="12"/>
  <c r="PJ87" i="12"/>
  <c r="PJ86" i="12"/>
  <c r="PJ85" i="12"/>
  <c r="PJ84" i="12"/>
  <c r="PJ83" i="12"/>
  <c r="PJ82" i="12"/>
  <c r="PJ81" i="12"/>
  <c r="PJ80" i="12"/>
  <c r="PJ79" i="12"/>
  <c r="PJ78" i="12"/>
  <c r="PJ77" i="12"/>
  <c r="PJ76" i="12"/>
  <c r="PJ75" i="12"/>
  <c r="PJ74" i="12"/>
  <c r="PJ73" i="12"/>
  <c r="PJ72" i="12"/>
  <c r="PJ71" i="12"/>
  <c r="PJ70" i="12"/>
  <c r="PJ69" i="12"/>
  <c r="PJ68" i="12"/>
  <c r="PJ67" i="12"/>
  <c r="PJ66" i="12"/>
  <c r="PJ65" i="12"/>
  <c r="PJ64" i="12"/>
  <c r="PJ63" i="12"/>
  <c r="PJ62" i="12"/>
  <c r="PJ61" i="12"/>
  <c r="PJ60" i="12"/>
  <c r="PJ59" i="12"/>
  <c r="PJ58" i="12"/>
  <c r="PJ57" i="12"/>
  <c r="PJ56" i="12"/>
  <c r="PJ55" i="12"/>
  <c r="PJ54" i="12"/>
  <c r="PJ53" i="12"/>
  <c r="PJ52" i="12"/>
  <c r="PJ51" i="12"/>
  <c r="PJ50" i="12"/>
  <c r="PJ49" i="12"/>
  <c r="PJ48" i="12"/>
  <c r="PJ47" i="12"/>
  <c r="PJ46" i="12"/>
  <c r="PJ45" i="12"/>
  <c r="PJ44" i="12"/>
  <c r="PJ43" i="12"/>
  <c r="PJ42" i="12"/>
  <c r="PJ41" i="12"/>
  <c r="PJ40" i="12"/>
  <c r="PJ39" i="12"/>
  <c r="PJ38" i="12"/>
  <c r="PJ37" i="12"/>
  <c r="PJ36" i="12"/>
  <c r="PJ35" i="12"/>
  <c r="PJ34" i="12"/>
  <c r="PJ33" i="12"/>
  <c r="PJ32" i="12"/>
  <c r="PJ31" i="12"/>
  <c r="PJ30" i="12"/>
  <c r="PJ29" i="12"/>
  <c r="PJ28" i="12"/>
  <c r="PJ27" i="12"/>
  <c r="PJ26" i="12"/>
  <c r="PJ25" i="12"/>
  <c r="PJ24" i="12"/>
  <c r="PJ23" i="12"/>
  <c r="PJ22" i="12"/>
  <c r="PJ21" i="12"/>
  <c r="PJ20" i="12"/>
  <c r="PJ19" i="12"/>
  <c r="PJ18" i="12"/>
  <c r="PJ17" i="12"/>
  <c r="PJ16" i="12"/>
  <c r="PF91" i="12"/>
  <c r="PF90" i="12"/>
  <c r="PF89" i="12"/>
  <c r="PF88" i="12"/>
  <c r="PF87" i="12"/>
  <c r="PF86" i="12"/>
  <c r="PF85" i="12"/>
  <c r="PF84" i="12"/>
  <c r="PF83" i="12"/>
  <c r="PF82" i="12"/>
  <c r="PF81" i="12"/>
  <c r="PF80" i="12"/>
  <c r="PF79" i="12"/>
  <c r="PF78" i="12"/>
  <c r="PF77" i="12"/>
  <c r="PF76" i="12"/>
  <c r="PF75" i="12"/>
  <c r="PF74" i="12"/>
  <c r="PF73" i="12"/>
  <c r="PF72" i="12"/>
  <c r="PF71" i="12"/>
  <c r="PF70" i="12"/>
  <c r="PF69" i="12"/>
  <c r="PF68" i="12"/>
  <c r="PF67" i="12"/>
  <c r="PF66" i="12"/>
  <c r="PF65" i="12"/>
  <c r="PF64" i="12"/>
  <c r="PF63" i="12"/>
  <c r="PF62" i="12"/>
  <c r="PF61" i="12"/>
  <c r="PF60" i="12"/>
  <c r="PF59" i="12"/>
  <c r="PF58" i="12"/>
  <c r="PF57" i="12"/>
  <c r="PF56" i="12"/>
  <c r="PF55" i="12"/>
  <c r="PF54" i="12"/>
  <c r="PF53" i="12"/>
  <c r="PF52" i="12"/>
  <c r="PF51" i="12"/>
  <c r="PF50" i="12"/>
  <c r="PF49" i="12"/>
  <c r="PF48" i="12"/>
  <c r="PF47" i="12"/>
  <c r="PF46" i="12"/>
  <c r="PF45" i="12"/>
  <c r="PF44" i="12"/>
  <c r="PF43" i="12"/>
  <c r="PF42" i="12"/>
  <c r="PF41" i="12"/>
  <c r="PF40" i="12"/>
  <c r="PF39" i="12"/>
  <c r="PF38" i="12"/>
  <c r="PF37" i="12"/>
  <c r="PF36" i="12"/>
  <c r="PF35" i="12"/>
  <c r="PF34" i="12"/>
  <c r="PF33" i="12"/>
  <c r="PF32" i="12"/>
  <c r="PF31" i="12"/>
  <c r="PF30" i="12"/>
  <c r="PF29" i="12"/>
  <c r="PF28" i="12"/>
  <c r="PF27" i="12"/>
  <c r="PF26" i="12"/>
  <c r="PF25" i="12"/>
  <c r="PF24" i="12"/>
  <c r="PF23" i="12"/>
  <c r="PF22" i="12"/>
  <c r="PF21" i="12"/>
  <c r="PF20" i="12"/>
  <c r="PF19" i="12"/>
  <c r="PF18" i="12"/>
  <c r="PF17" i="12"/>
  <c r="PF16" i="12"/>
  <c r="PF15" i="12"/>
  <c r="OW15" i="12"/>
  <c r="OW91" i="12"/>
  <c r="OW90" i="12"/>
  <c r="OW89" i="12"/>
  <c r="OW88" i="12"/>
  <c r="OW87" i="12"/>
  <c r="OW86" i="12"/>
  <c r="OW85" i="12"/>
  <c r="OW84" i="12"/>
  <c r="OW83" i="12"/>
  <c r="OW82" i="12"/>
  <c r="OW81" i="12"/>
  <c r="OW80" i="12"/>
  <c r="OW79" i="12"/>
  <c r="OW78" i="12"/>
  <c r="OW77" i="12"/>
  <c r="OW76" i="12"/>
  <c r="OW75" i="12"/>
  <c r="OW74" i="12"/>
  <c r="OW73" i="12"/>
  <c r="OW72" i="12"/>
  <c r="OW71" i="12"/>
  <c r="OW70" i="12"/>
  <c r="OW69" i="12"/>
  <c r="OW68" i="12"/>
  <c r="OW67" i="12"/>
  <c r="OW66" i="12"/>
  <c r="OW65" i="12"/>
  <c r="OW64" i="12"/>
  <c r="OW63" i="12"/>
  <c r="OW62" i="12"/>
  <c r="OW61" i="12"/>
  <c r="OW60" i="12"/>
  <c r="OW59" i="12"/>
  <c r="OW58" i="12"/>
  <c r="OW57" i="12"/>
  <c r="OW56" i="12"/>
  <c r="OW55" i="12"/>
  <c r="OW54" i="12"/>
  <c r="OW53" i="12"/>
  <c r="OW52" i="12"/>
  <c r="OW51" i="12"/>
  <c r="OW50" i="12"/>
  <c r="OW49" i="12"/>
  <c r="OW48" i="12"/>
  <c r="OW47" i="12"/>
  <c r="OW46" i="12"/>
  <c r="OW45" i="12"/>
  <c r="OW44" i="12"/>
  <c r="OW43" i="12"/>
  <c r="OW42" i="12"/>
  <c r="OW41" i="12"/>
  <c r="OW40" i="12"/>
  <c r="OW39" i="12"/>
  <c r="OW38" i="12"/>
  <c r="OW37" i="12"/>
  <c r="OW36" i="12"/>
  <c r="OW35" i="12"/>
  <c r="OW34" i="12"/>
  <c r="OW33" i="12"/>
  <c r="OW32" i="12"/>
  <c r="OW31" i="12"/>
  <c r="OW30" i="12"/>
  <c r="OW29" i="12"/>
  <c r="OW28" i="12"/>
  <c r="OW27" i="12"/>
  <c r="OW26" i="12"/>
  <c r="OW25" i="12"/>
  <c r="OW24" i="12"/>
  <c r="OW23" i="12"/>
  <c r="OW22" i="12"/>
  <c r="OW21" i="12"/>
  <c r="OW20" i="12"/>
  <c r="OW19" i="12"/>
  <c r="OW18" i="12"/>
  <c r="OW17" i="12"/>
  <c r="OW16" i="12"/>
  <c r="PH91" i="12"/>
  <c r="PH90" i="12"/>
  <c r="PH89" i="12"/>
  <c r="PH88" i="12"/>
  <c r="PH87" i="12"/>
  <c r="PH86" i="12"/>
  <c r="PH85" i="12"/>
  <c r="PH84" i="12"/>
  <c r="PH83" i="12"/>
  <c r="PH82" i="12"/>
  <c r="PH81" i="12"/>
  <c r="PH80" i="12"/>
  <c r="PH79" i="12"/>
  <c r="PH78" i="12"/>
  <c r="PH77" i="12"/>
  <c r="PH76" i="12"/>
  <c r="PH75" i="12"/>
  <c r="PH74" i="12"/>
  <c r="PH73" i="12"/>
  <c r="PH72" i="12"/>
  <c r="PH71" i="12"/>
  <c r="PH70" i="12"/>
  <c r="PH69" i="12"/>
  <c r="PH68" i="12"/>
  <c r="PH67" i="12"/>
  <c r="PH66" i="12"/>
  <c r="PH65" i="12"/>
  <c r="PH64" i="12"/>
  <c r="PH63" i="12"/>
  <c r="PH62" i="12"/>
  <c r="PH61" i="12"/>
  <c r="PH60" i="12"/>
  <c r="PH59" i="12"/>
  <c r="PH58" i="12"/>
  <c r="PH57" i="12"/>
  <c r="PH56" i="12"/>
  <c r="PH55" i="12"/>
  <c r="PH54" i="12"/>
  <c r="PH53" i="12"/>
  <c r="PH52" i="12"/>
  <c r="PH51" i="12"/>
  <c r="PH50" i="12"/>
  <c r="PH49" i="12"/>
  <c r="PH48" i="12"/>
  <c r="PH47" i="12"/>
  <c r="PH46" i="12"/>
  <c r="PH45" i="12"/>
  <c r="PH44" i="12"/>
  <c r="PH43" i="12"/>
  <c r="PH42" i="12"/>
  <c r="PH41" i="12"/>
  <c r="PH40" i="12"/>
  <c r="PH39" i="12"/>
  <c r="PH38" i="12"/>
  <c r="PH37" i="12"/>
  <c r="PH36" i="12"/>
  <c r="PH35" i="12"/>
  <c r="PH34" i="12"/>
  <c r="PH33" i="12"/>
  <c r="PH32" i="12"/>
  <c r="PH31" i="12"/>
  <c r="PH30" i="12"/>
  <c r="PH29" i="12"/>
  <c r="PH28" i="12"/>
  <c r="PH27" i="12"/>
  <c r="PH26" i="12"/>
  <c r="PH25" i="12"/>
  <c r="PH24" i="12"/>
  <c r="PH23" i="12"/>
  <c r="PH22" i="12"/>
  <c r="PH21" i="12"/>
  <c r="PH20" i="12"/>
  <c r="PH19" i="12"/>
  <c r="PH18" i="12"/>
  <c r="PH17" i="12"/>
  <c r="PH16" i="12"/>
  <c r="OY91" i="12"/>
  <c r="OY90" i="12"/>
  <c r="OY89" i="12"/>
  <c r="OY88" i="12"/>
  <c r="OY87" i="12"/>
  <c r="OY86" i="12"/>
  <c r="OY85" i="12"/>
  <c r="OY84" i="12"/>
  <c r="OY83" i="12"/>
  <c r="OY82" i="12"/>
  <c r="OY81" i="12"/>
  <c r="OY80" i="12"/>
  <c r="OY79" i="12"/>
  <c r="OY78" i="12"/>
  <c r="OY77" i="12"/>
  <c r="OY76" i="12"/>
  <c r="OY75" i="12"/>
  <c r="OY74" i="12"/>
  <c r="OY73" i="12"/>
  <c r="OY72" i="12"/>
  <c r="OY71" i="12"/>
  <c r="OY70" i="12"/>
  <c r="OY69" i="12"/>
  <c r="OY68" i="12"/>
  <c r="OY67" i="12"/>
  <c r="OY66" i="12"/>
  <c r="OY65" i="12"/>
  <c r="OY64" i="12"/>
  <c r="OY63" i="12"/>
  <c r="OY62" i="12"/>
  <c r="OY61" i="12"/>
  <c r="OY60" i="12"/>
  <c r="OY59" i="12"/>
  <c r="OY58" i="12"/>
  <c r="OY57" i="12"/>
  <c r="OY56" i="12"/>
  <c r="OY55" i="12"/>
  <c r="OY54" i="12"/>
  <c r="OY53" i="12"/>
  <c r="OY52" i="12"/>
  <c r="OY51" i="12"/>
  <c r="OY50" i="12"/>
  <c r="OY49" i="12"/>
  <c r="OY48" i="12"/>
  <c r="OY47" i="12"/>
  <c r="OY46" i="12"/>
  <c r="OY45" i="12"/>
  <c r="OY44" i="12"/>
  <c r="OY43" i="12"/>
  <c r="OY42" i="12"/>
  <c r="OY41" i="12"/>
  <c r="OY40" i="12"/>
  <c r="OY39" i="12"/>
  <c r="OY38" i="12"/>
  <c r="OY37" i="12"/>
  <c r="OY36" i="12"/>
  <c r="OY35" i="12"/>
  <c r="OY34" i="12"/>
  <c r="OY33" i="12"/>
  <c r="OY32" i="12"/>
  <c r="OY31" i="12"/>
  <c r="OY30" i="12"/>
  <c r="OY29" i="12"/>
  <c r="OY28" i="12"/>
  <c r="OY27" i="12"/>
  <c r="OY26" i="12"/>
  <c r="OY25" i="12"/>
  <c r="OY24" i="12"/>
  <c r="OY23" i="12"/>
  <c r="OY22" i="12"/>
  <c r="OY21" i="12"/>
  <c r="OY20" i="12"/>
  <c r="OY19" i="12"/>
  <c r="OY18" i="12"/>
  <c r="OY17" i="12"/>
  <c r="OY16" i="12"/>
  <c r="PH105" i="12" l="1"/>
  <c r="PH106" i="12"/>
  <c r="PH110" i="12"/>
  <c r="PH108" i="12"/>
  <c r="PH107" i="12"/>
  <c r="PH109" i="12"/>
  <c r="PF110" i="12"/>
  <c r="PF106" i="12"/>
  <c r="PF108" i="12"/>
  <c r="PF109" i="12"/>
  <c r="PF105" i="12"/>
  <c r="PF107" i="12"/>
  <c r="BN30" i="3"/>
  <c r="RO110" i="12"/>
  <c r="RO105" i="12"/>
  <c r="RO109" i="12"/>
  <c r="RO106" i="12"/>
  <c r="RO108" i="12"/>
  <c r="RO107" i="12"/>
  <c r="OY106" i="12"/>
  <c r="OY107" i="12"/>
  <c r="OY108" i="12"/>
  <c r="OY105" i="12"/>
  <c r="OY109" i="12"/>
  <c r="OY110" i="12"/>
  <c r="BN28" i="3"/>
  <c r="RK110" i="12"/>
  <c r="RK105" i="12"/>
  <c r="RK106" i="12"/>
  <c r="RK107" i="12"/>
  <c r="RK108" i="12"/>
  <c r="RK109" i="12"/>
  <c r="BK31" i="3"/>
  <c r="RV110" i="12"/>
  <c r="RV106" i="12"/>
  <c r="RV108" i="12"/>
  <c r="RV109" i="12"/>
  <c r="RV107" i="12"/>
  <c r="RV105" i="12"/>
  <c r="BN27" i="3"/>
  <c r="RI110" i="12"/>
  <c r="RI105" i="12"/>
  <c r="RI107" i="12"/>
  <c r="RI106" i="12"/>
  <c r="RI109" i="12"/>
  <c r="RI108" i="12"/>
  <c r="BQ5" i="3"/>
  <c r="PJ110" i="12"/>
  <c r="PJ106" i="12"/>
  <c r="PJ107" i="12"/>
  <c r="PJ108" i="12"/>
  <c r="PJ105" i="12"/>
  <c r="PJ109" i="12"/>
  <c r="RU110" i="12"/>
  <c r="RU105" i="12"/>
  <c r="RU106" i="12"/>
  <c r="RU107" i="12"/>
  <c r="RU109" i="12"/>
  <c r="RU108" i="12"/>
  <c r="BN29" i="3"/>
  <c r="RM105" i="12"/>
  <c r="RM107" i="12"/>
  <c r="RM110" i="12"/>
  <c r="RM106" i="12"/>
  <c r="RM108" i="12"/>
  <c r="RM109" i="12"/>
  <c r="CO31" i="9"/>
  <c r="CR31" i="9" s="1"/>
  <c r="RS105" i="12"/>
  <c r="RS107" i="12"/>
  <c r="RS106" i="12"/>
  <c r="RS108" i="12"/>
  <c r="RS109" i="12"/>
  <c r="RS110" i="12"/>
  <c r="OW105" i="12"/>
  <c r="OW107" i="12"/>
  <c r="OW108" i="12"/>
  <c r="OW110" i="12"/>
  <c r="OW109" i="12"/>
  <c r="OW106" i="12"/>
  <c r="RQ110" i="12"/>
  <c r="RQ105" i="12"/>
  <c r="RQ106" i="12"/>
  <c r="RQ107" i="12"/>
  <c r="RQ108" i="12"/>
  <c r="RQ109" i="12"/>
  <c r="RV114" i="12"/>
  <c r="CT10" i="1"/>
  <c r="BL10" i="9"/>
  <c r="BO10" i="9" s="1"/>
  <c r="CT8" i="1"/>
  <c r="BL8" i="9"/>
  <c r="BO8" i="9" s="1"/>
  <c r="BQ6" i="3"/>
  <c r="CO15" i="9"/>
  <c r="CR15" i="9" s="1"/>
  <c r="CT9" i="1"/>
  <c r="BL9" i="9"/>
  <c r="BO9" i="9" s="1"/>
  <c r="BQ7" i="3"/>
  <c r="CO16" i="9"/>
  <c r="CR16" i="9" s="1"/>
  <c r="CU8" i="3"/>
  <c r="CU8" i="5"/>
  <c r="CU10" i="3"/>
  <c r="CU10" i="5"/>
  <c r="CU9" i="3"/>
  <c r="CU9" i="5"/>
  <c r="AN9" i="3"/>
  <c r="AN8" i="3"/>
  <c r="RW50" i="12"/>
  <c r="RW80" i="12"/>
  <c r="RW21" i="12"/>
  <c r="RW87" i="12"/>
  <c r="RW75" i="12"/>
  <c r="RW39" i="12"/>
  <c r="RW27" i="12"/>
  <c r="RW86" i="12"/>
  <c r="RW74" i="12"/>
  <c r="RW62" i="12"/>
  <c r="RW38" i="12"/>
  <c r="RW63" i="12"/>
  <c r="RW85" i="12"/>
  <c r="RW73" i="12"/>
  <c r="RW61" i="12"/>
  <c r="RW37" i="12"/>
  <c r="RW51" i="12"/>
  <c r="RW33" i="12"/>
  <c r="RW49" i="12"/>
  <c r="RW45" i="12"/>
  <c r="RW57" i="12"/>
  <c r="RW69" i="12"/>
  <c r="RW81" i="12"/>
  <c r="RW23" i="12"/>
  <c r="RW35" i="12"/>
  <c r="RW47" i="12"/>
  <c r="RW59" i="12"/>
  <c r="RW71" i="12"/>
  <c r="RW83" i="12"/>
  <c r="RW22" i="12"/>
  <c r="RW34" i="12"/>
  <c r="RW46" i="12"/>
  <c r="RW58" i="12"/>
  <c r="RW70" i="12"/>
  <c r="RW82" i="12"/>
  <c r="RW24" i="12"/>
  <c r="RW36" i="12"/>
  <c r="RW48" i="12"/>
  <c r="RW60" i="12"/>
  <c r="RW72" i="12"/>
  <c r="RW84" i="12"/>
  <c r="RW25" i="12"/>
  <c r="RW26" i="12"/>
  <c r="RW16" i="12"/>
  <c r="RW28" i="12"/>
  <c r="RW40" i="12"/>
  <c r="RW52" i="12"/>
  <c r="RW64" i="12"/>
  <c r="RW76" i="12"/>
  <c r="RW88" i="12"/>
  <c r="RW15" i="12"/>
  <c r="RW17" i="12"/>
  <c r="RW29" i="12"/>
  <c r="RW41" i="12"/>
  <c r="RW53" i="12"/>
  <c r="RW65" i="12"/>
  <c r="RW77" i="12"/>
  <c r="RW89" i="12"/>
  <c r="RW18" i="12"/>
  <c r="RW30" i="12"/>
  <c r="RW42" i="12"/>
  <c r="RW54" i="12"/>
  <c r="RW66" i="12"/>
  <c r="RW78" i="12"/>
  <c r="RW90" i="12"/>
  <c r="RW19" i="12"/>
  <c r="RW31" i="12"/>
  <c r="RW43" i="12"/>
  <c r="RW55" i="12"/>
  <c r="RW67" i="12"/>
  <c r="RW79" i="12"/>
  <c r="RW91" i="12"/>
  <c r="RW20" i="12"/>
  <c r="RW32" i="12"/>
  <c r="RW44" i="12"/>
  <c r="RW56" i="12"/>
  <c r="RW68" i="12"/>
  <c r="AI15" i="9"/>
  <c r="AL15" i="9" s="1"/>
  <c r="BN31" i="3" l="1"/>
  <c r="RW110" i="12"/>
  <c r="RW105" i="12"/>
  <c r="RW106" i="12"/>
  <c r="RW107" i="12"/>
  <c r="RW109" i="12"/>
  <c r="RW108" i="12"/>
  <c r="DA37" i="8"/>
  <c r="BR17" i="8"/>
  <c r="DA33" i="8"/>
  <c r="DA35" i="8"/>
  <c r="DA21" i="8"/>
  <c r="DA25" i="8"/>
  <c r="DA23" i="8"/>
  <c r="BR31" i="3"/>
  <c r="CU33" i="8"/>
  <c r="CK16" i="12"/>
  <c r="CK17" i="12"/>
  <c r="CK18" i="12"/>
  <c r="CK19" i="12"/>
  <c r="CK20" i="12"/>
  <c r="CK21" i="12"/>
  <c r="CK22" i="12"/>
  <c r="CK23" i="12"/>
  <c r="CK24" i="12"/>
  <c r="CK25" i="12"/>
  <c r="CK26" i="12"/>
  <c r="CK27" i="12"/>
  <c r="CK28" i="12"/>
  <c r="CK29" i="12"/>
  <c r="CK30" i="12"/>
  <c r="CK31" i="12"/>
  <c r="CK32" i="12"/>
  <c r="CK33" i="12"/>
  <c r="CK34" i="12"/>
  <c r="CK35" i="12"/>
  <c r="CK36" i="12"/>
  <c r="CK37" i="12"/>
  <c r="CK38" i="12"/>
  <c r="CK39" i="12"/>
  <c r="CK40" i="12"/>
  <c r="CK41" i="12"/>
  <c r="CK42" i="12"/>
  <c r="CK43" i="12"/>
  <c r="CK44" i="12"/>
  <c r="CK45" i="12"/>
  <c r="CK46" i="12"/>
  <c r="CK47" i="12"/>
  <c r="CK48" i="12"/>
  <c r="CK49" i="12"/>
  <c r="CK50" i="12"/>
  <c r="CK51" i="12"/>
  <c r="CK52" i="12"/>
  <c r="CK53" i="12"/>
  <c r="CK54" i="12"/>
  <c r="CK55" i="12"/>
  <c r="CK56" i="12"/>
  <c r="CK57" i="12"/>
  <c r="CK58" i="12"/>
  <c r="CK59" i="12"/>
  <c r="CK60" i="12"/>
  <c r="CK61" i="12"/>
  <c r="CK62" i="12"/>
  <c r="CK63" i="12"/>
  <c r="CK64" i="12"/>
  <c r="CK65" i="12"/>
  <c r="CK66" i="12"/>
  <c r="CK67" i="12"/>
  <c r="CK68" i="12"/>
  <c r="CK69" i="12"/>
  <c r="CK70" i="12"/>
  <c r="CK71" i="12"/>
  <c r="CK72" i="12"/>
  <c r="CK73" i="12"/>
  <c r="CK74" i="12"/>
  <c r="CK75" i="12"/>
  <c r="CK76" i="12"/>
  <c r="CK77" i="12"/>
  <c r="CK78" i="12"/>
  <c r="CK79" i="12"/>
  <c r="CK80" i="12"/>
  <c r="CK81" i="12"/>
  <c r="CK82" i="12"/>
  <c r="CK83" i="12"/>
  <c r="CK84" i="12"/>
  <c r="CK85" i="12"/>
  <c r="CK86" i="12"/>
  <c r="CK87" i="12"/>
  <c r="CK88" i="12"/>
  <c r="CK89" i="12"/>
  <c r="CK90" i="12"/>
  <c r="CK91" i="12"/>
  <c r="CK15" i="12"/>
  <c r="CD15" i="12"/>
  <c r="BR6" i="32" s="1"/>
  <c r="BM35" i="8" l="1"/>
  <c r="BM28" i="8"/>
  <c r="BM37" i="8"/>
  <c r="BT28" i="8"/>
  <c r="BM36" i="8"/>
  <c r="BM38" i="8"/>
  <c r="CU37" i="8"/>
  <c r="AI35" i="9"/>
  <c r="AL35" i="9" s="1"/>
  <c r="CK110" i="12"/>
  <c r="CK106" i="12"/>
  <c r="CK105" i="12"/>
  <c r="CK107" i="12"/>
  <c r="CK108" i="12"/>
  <c r="CK109" i="12"/>
  <c r="BR5" i="8"/>
  <c r="CU35" i="8"/>
  <c r="BT34" i="8"/>
  <c r="AO33" i="8"/>
  <c r="AI36" i="9"/>
  <c r="AL36" i="9" s="1"/>
  <c r="BR13" i="8"/>
  <c r="AI41" i="9"/>
  <c r="AL41" i="9" s="1"/>
  <c r="BT20" i="8"/>
  <c r="BM21" i="8"/>
  <c r="BT23" i="8"/>
  <c r="BT26" i="8"/>
  <c r="BM27" i="8"/>
  <c r="BM24" i="8"/>
  <c r="BT22" i="8"/>
  <c r="BT38" i="8"/>
  <c r="BM23" i="8"/>
  <c r="BT25" i="8"/>
  <c r="BT24" i="8"/>
  <c r="BM25" i="8"/>
  <c r="BT27" i="8"/>
  <c r="BM22" i="8"/>
  <c r="BM26" i="8"/>
  <c r="BT35" i="8"/>
  <c r="BT36" i="8"/>
  <c r="BT21" i="8"/>
  <c r="AP368" i="16" l="1"/>
  <c r="AG368" i="16"/>
  <c r="AP367" i="16"/>
  <c r="AG367" i="16"/>
  <c r="AP366" i="16"/>
  <c r="AG366" i="16"/>
  <c r="AP365" i="16"/>
  <c r="AG365" i="16"/>
  <c r="AP364" i="16"/>
  <c r="AG364" i="16"/>
  <c r="AP363" i="16"/>
  <c r="AG363" i="16"/>
  <c r="AP362" i="16"/>
  <c r="AG362" i="16"/>
  <c r="AP361" i="16"/>
  <c r="AG361" i="16"/>
  <c r="AP360" i="16"/>
  <c r="AG360" i="16"/>
  <c r="AP359" i="16"/>
  <c r="AG359" i="16"/>
  <c r="AP358" i="16"/>
  <c r="AG358" i="16"/>
  <c r="AP357" i="16"/>
  <c r="AG357" i="16"/>
  <c r="AP356" i="16"/>
  <c r="AG356" i="16"/>
  <c r="AP355" i="16"/>
  <c r="AG355" i="16"/>
  <c r="AP354" i="16"/>
  <c r="AG354" i="16"/>
  <c r="AP353" i="16"/>
  <c r="AG353" i="16"/>
  <c r="AP352" i="16"/>
  <c r="AG352" i="16"/>
  <c r="AP351" i="16"/>
  <c r="AG351" i="16"/>
  <c r="AP350" i="16"/>
  <c r="AG350" i="16"/>
  <c r="AP349" i="16"/>
  <c r="AG349" i="16"/>
  <c r="AP348" i="16"/>
  <c r="AG348" i="16"/>
  <c r="AP347" i="16"/>
  <c r="AG347" i="16"/>
  <c r="AP346" i="16"/>
  <c r="AG346" i="16"/>
  <c r="AP345" i="16"/>
  <c r="AG345" i="16"/>
  <c r="AP344" i="16"/>
  <c r="AG344" i="16"/>
  <c r="AP343" i="16"/>
  <c r="AG343" i="16"/>
  <c r="AP342" i="16"/>
  <c r="AG342" i="16"/>
  <c r="AP341" i="16"/>
  <c r="AG341" i="16"/>
  <c r="AP340" i="16"/>
  <c r="AG340" i="16"/>
  <c r="AP339" i="16"/>
  <c r="AG339" i="16"/>
  <c r="AP338" i="16"/>
  <c r="AG338" i="16"/>
  <c r="AP337" i="16"/>
  <c r="AG337" i="16"/>
  <c r="AP336" i="16"/>
  <c r="AG336" i="16"/>
  <c r="AP335" i="16"/>
  <c r="AG335" i="16"/>
  <c r="AP334" i="16"/>
  <c r="AG334" i="16"/>
  <c r="AP333" i="16"/>
  <c r="AG333" i="16"/>
  <c r="AP332" i="16"/>
  <c r="AG332" i="16"/>
  <c r="AP331" i="16"/>
  <c r="AG331" i="16"/>
  <c r="AP330" i="16"/>
  <c r="AG330" i="16"/>
  <c r="AP329" i="16"/>
  <c r="AG329" i="16"/>
  <c r="AP328" i="16"/>
  <c r="AG328" i="16"/>
  <c r="AP327" i="16"/>
  <c r="AG327" i="16"/>
  <c r="AP326" i="16"/>
  <c r="AG326" i="16"/>
  <c r="AP325" i="16"/>
  <c r="AG325" i="16"/>
  <c r="AP324" i="16"/>
  <c r="AG324" i="16"/>
  <c r="AP323" i="16"/>
  <c r="AG323" i="16"/>
  <c r="AP322" i="16"/>
  <c r="AG322" i="16"/>
  <c r="AP321" i="16"/>
  <c r="AG321" i="16"/>
  <c r="AP320" i="16"/>
  <c r="AG320" i="16"/>
  <c r="AP319" i="16"/>
  <c r="AG319" i="16"/>
  <c r="AP318" i="16"/>
  <c r="AG318" i="16"/>
  <c r="AP317" i="16"/>
  <c r="AG317" i="16"/>
  <c r="AP316" i="16"/>
  <c r="AG316" i="16"/>
  <c r="AP315" i="16"/>
  <c r="AG315" i="16"/>
  <c r="AP314" i="16"/>
  <c r="AG314" i="16"/>
  <c r="AP313" i="16"/>
  <c r="AG313" i="16"/>
  <c r="AP312" i="16"/>
  <c r="AG312" i="16"/>
  <c r="AP311" i="16"/>
  <c r="AG311" i="16"/>
  <c r="AP310" i="16"/>
  <c r="AG310" i="16"/>
  <c r="AP309" i="16"/>
  <c r="AG309" i="16"/>
  <c r="AP308" i="16"/>
  <c r="AG308" i="16"/>
  <c r="AP307" i="16"/>
  <c r="AG307" i="16"/>
  <c r="AP306" i="16"/>
  <c r="AG306" i="16"/>
  <c r="AP305" i="16"/>
  <c r="AG305" i="16"/>
  <c r="AP304" i="16"/>
  <c r="AG304" i="16"/>
  <c r="AP303" i="16"/>
  <c r="AG303" i="16"/>
  <c r="AP302" i="16"/>
  <c r="AG302" i="16"/>
  <c r="AP301" i="16"/>
  <c r="AG301" i="16"/>
  <c r="AP300" i="16"/>
  <c r="AG300" i="16"/>
  <c r="AP299" i="16"/>
  <c r="AG299" i="16"/>
  <c r="AP298" i="16"/>
  <c r="AG298" i="16"/>
  <c r="AP297" i="16"/>
  <c r="AG297" i="16"/>
  <c r="AP296" i="16"/>
  <c r="AG296" i="16"/>
  <c r="AP295" i="16"/>
  <c r="AG295" i="16"/>
  <c r="AP294" i="16"/>
  <c r="AG294" i="16"/>
  <c r="AP293" i="16"/>
  <c r="AG293" i="16"/>
  <c r="AP292" i="16"/>
  <c r="AG292" i="16"/>
  <c r="AP291" i="16"/>
  <c r="AG291" i="16"/>
  <c r="AP290" i="16"/>
  <c r="AG290" i="16"/>
  <c r="AP289" i="16"/>
  <c r="AG289" i="16"/>
  <c r="AP288" i="16"/>
  <c r="AG288" i="16"/>
  <c r="AP287" i="16"/>
  <c r="AG287" i="16"/>
  <c r="AP286" i="16"/>
  <c r="AG286" i="16"/>
  <c r="AP285" i="16"/>
  <c r="AG285" i="16"/>
  <c r="AP284" i="16"/>
  <c r="AG284" i="16"/>
  <c r="AP283" i="16"/>
  <c r="AG283" i="16"/>
  <c r="AP282" i="16"/>
  <c r="AG282" i="16"/>
  <c r="AP281" i="16"/>
  <c r="AG281" i="16"/>
  <c r="AP280" i="16"/>
  <c r="AG280" i="16"/>
  <c r="AP279" i="16"/>
  <c r="AG279" i="16"/>
  <c r="AP278" i="16"/>
  <c r="AG278" i="16"/>
  <c r="AP277" i="16"/>
  <c r="AG277" i="16"/>
  <c r="AP276" i="16"/>
  <c r="AG276" i="16"/>
  <c r="AP275" i="16"/>
  <c r="AG275" i="16"/>
  <c r="AP274" i="16"/>
  <c r="AG274" i="16"/>
  <c r="AP273" i="16"/>
  <c r="AG273" i="16"/>
  <c r="AP272" i="16"/>
  <c r="AG272" i="16"/>
  <c r="AP271" i="16"/>
  <c r="AG271" i="16"/>
  <c r="AP270" i="16"/>
  <c r="AG270" i="16"/>
  <c r="AP269" i="16"/>
  <c r="AG269" i="16"/>
  <c r="AP268" i="16"/>
  <c r="AG268" i="16"/>
  <c r="AP267" i="16"/>
  <c r="AG267" i="16"/>
  <c r="AP266" i="16"/>
  <c r="AG266" i="16"/>
  <c r="AP265" i="16"/>
  <c r="AG265" i="16"/>
  <c r="AP264" i="16"/>
  <c r="AG264" i="16"/>
  <c r="AP263" i="16"/>
  <c r="AG263" i="16"/>
  <c r="AP262" i="16"/>
  <c r="AG262" i="16"/>
  <c r="AP261" i="16"/>
  <c r="AG261" i="16"/>
  <c r="AP260" i="16"/>
  <c r="AG260" i="16"/>
  <c r="AP259" i="16"/>
  <c r="AG259" i="16"/>
  <c r="AP258" i="16"/>
  <c r="AG258" i="16"/>
  <c r="AP257" i="16"/>
  <c r="AG257" i="16"/>
  <c r="AP256" i="16"/>
  <c r="AG256" i="16"/>
  <c r="AP255" i="16"/>
  <c r="AG255" i="16"/>
  <c r="AP254" i="16"/>
  <c r="AG254" i="16"/>
  <c r="AP253" i="16"/>
  <c r="AG253" i="16"/>
  <c r="T253" i="16"/>
  <c r="AP252" i="16"/>
  <c r="AG252" i="16"/>
  <c r="T252" i="16"/>
  <c r="AP251" i="16"/>
  <c r="AG251" i="16"/>
  <c r="T251" i="16"/>
  <c r="AP250" i="16"/>
  <c r="AG250" i="16"/>
  <c r="T250" i="16"/>
  <c r="AP249" i="16"/>
  <c r="AG249" i="16"/>
  <c r="T249" i="16"/>
  <c r="AP248" i="16"/>
  <c r="AG248" i="16"/>
  <c r="T248" i="16"/>
  <c r="AP247" i="16"/>
  <c r="AG247" i="16"/>
  <c r="T247" i="16"/>
  <c r="AP246" i="16"/>
  <c r="AG246" i="16"/>
  <c r="T246" i="16"/>
  <c r="AP245" i="16"/>
  <c r="AG245" i="16"/>
  <c r="T245" i="16"/>
  <c r="AP244" i="16"/>
  <c r="AG244" i="16"/>
  <c r="T244" i="16"/>
  <c r="AP243" i="16"/>
  <c r="AG243" i="16"/>
  <c r="T243" i="16"/>
  <c r="AP242" i="16"/>
  <c r="AG242" i="16"/>
  <c r="T242" i="16"/>
  <c r="AP241" i="16"/>
  <c r="AG241" i="16"/>
  <c r="T241" i="16"/>
  <c r="AP240" i="16"/>
  <c r="AG240" i="16"/>
  <c r="T240" i="16"/>
  <c r="AP239" i="16"/>
  <c r="AG239" i="16"/>
  <c r="T239" i="16"/>
  <c r="AP238" i="16"/>
  <c r="AG238" i="16"/>
  <c r="T238" i="16"/>
  <c r="AP237" i="16"/>
  <c r="AG237" i="16"/>
  <c r="T237" i="16"/>
  <c r="AP236" i="16"/>
  <c r="AG236" i="16"/>
  <c r="T236" i="16"/>
  <c r="AP235" i="16"/>
  <c r="AG235" i="16"/>
  <c r="T235" i="16"/>
  <c r="AP234" i="16"/>
  <c r="AG234" i="16"/>
  <c r="T234" i="16"/>
  <c r="AP233" i="16"/>
  <c r="AG233" i="16"/>
  <c r="T233" i="16"/>
  <c r="AP232" i="16"/>
  <c r="AG232" i="16"/>
  <c r="T232" i="16"/>
  <c r="AP231" i="16"/>
  <c r="AG231" i="16"/>
  <c r="T231" i="16"/>
  <c r="AP230" i="16"/>
  <c r="AG230" i="16"/>
  <c r="T230" i="16"/>
  <c r="AP229" i="16"/>
  <c r="AG229" i="16"/>
  <c r="T229" i="16"/>
  <c r="AP228" i="16"/>
  <c r="AG228" i="16"/>
  <c r="T228" i="16"/>
  <c r="AP227" i="16"/>
  <c r="AG227" i="16"/>
  <c r="T227" i="16"/>
  <c r="AP226" i="16"/>
  <c r="AG226" i="16"/>
  <c r="T226" i="16"/>
  <c r="AP225" i="16"/>
  <c r="AG225" i="16"/>
  <c r="T225" i="16"/>
  <c r="AP224" i="16"/>
  <c r="AG224" i="16"/>
  <c r="T224" i="16"/>
  <c r="AP223" i="16"/>
  <c r="AG223" i="16"/>
  <c r="T223" i="16"/>
  <c r="AP222" i="16"/>
  <c r="AG222" i="16"/>
  <c r="T222" i="16"/>
  <c r="AP221" i="16"/>
  <c r="AG221" i="16"/>
  <c r="T221" i="16"/>
  <c r="AP220" i="16"/>
  <c r="AG220" i="16"/>
  <c r="T220" i="16"/>
  <c r="AP219" i="16"/>
  <c r="AG219" i="16"/>
  <c r="T219" i="16"/>
  <c r="AP218" i="16"/>
  <c r="AG218" i="16"/>
  <c r="T218" i="16"/>
  <c r="AP217" i="16"/>
  <c r="AG217" i="16"/>
  <c r="T217" i="16"/>
  <c r="AP216" i="16"/>
  <c r="AG216" i="16"/>
  <c r="T216" i="16"/>
  <c r="AP215" i="16"/>
  <c r="AG215" i="16"/>
  <c r="T215" i="16"/>
  <c r="AP214" i="16"/>
  <c r="AG214" i="16"/>
  <c r="T214" i="16"/>
  <c r="AP213" i="16"/>
  <c r="AG213" i="16"/>
  <c r="T213" i="16"/>
  <c r="AP212" i="16"/>
  <c r="AG212" i="16"/>
  <c r="T212" i="16"/>
  <c r="AP211" i="16"/>
  <c r="AG211" i="16"/>
  <c r="T211" i="16"/>
  <c r="AP210" i="16"/>
  <c r="AG210" i="16"/>
  <c r="T210" i="16"/>
  <c r="AP209" i="16"/>
  <c r="AG209" i="16"/>
  <c r="T209" i="16"/>
  <c r="AP208" i="16"/>
  <c r="AG208" i="16"/>
  <c r="T208" i="16"/>
  <c r="AP207" i="16"/>
  <c r="AG207" i="16"/>
  <c r="T207" i="16"/>
  <c r="AP206" i="16"/>
  <c r="AG206" i="16"/>
  <c r="T206" i="16"/>
  <c r="AP205" i="16"/>
  <c r="AG205" i="16"/>
  <c r="T205" i="16"/>
  <c r="AP204" i="16"/>
  <c r="AG204" i="16"/>
  <c r="T204" i="16"/>
  <c r="AP203" i="16"/>
  <c r="AG203" i="16"/>
  <c r="T203" i="16"/>
  <c r="AP202" i="16"/>
  <c r="AG202" i="16"/>
  <c r="T202" i="16"/>
  <c r="AP201" i="16"/>
  <c r="AG201" i="16"/>
  <c r="T201" i="16"/>
  <c r="AP200" i="16"/>
  <c r="AG200" i="16"/>
  <c r="T200" i="16"/>
  <c r="AP199" i="16"/>
  <c r="AG199" i="16"/>
  <c r="T199" i="16"/>
  <c r="AP198" i="16"/>
  <c r="AG198" i="16"/>
  <c r="T198" i="16"/>
  <c r="AP197" i="16"/>
  <c r="AG197" i="16"/>
  <c r="T197" i="16"/>
  <c r="AP196" i="16"/>
  <c r="AG196" i="16"/>
  <c r="T196" i="16"/>
  <c r="AP195" i="16"/>
  <c r="AG195" i="16"/>
  <c r="T195" i="16"/>
  <c r="AP194" i="16"/>
  <c r="AG194" i="16"/>
  <c r="T194" i="16"/>
  <c r="AP193" i="16"/>
  <c r="AG193" i="16"/>
  <c r="T193" i="16"/>
  <c r="AP192" i="16"/>
  <c r="AG192" i="16"/>
  <c r="T192" i="16"/>
  <c r="AP191" i="16"/>
  <c r="AG191" i="16"/>
  <c r="T191" i="16"/>
  <c r="AP190" i="16"/>
  <c r="AG190" i="16"/>
  <c r="T190" i="16"/>
  <c r="AP189" i="16"/>
  <c r="AG189" i="16"/>
  <c r="T189" i="16"/>
  <c r="AP188" i="16"/>
  <c r="AG188" i="16"/>
  <c r="T188" i="16"/>
  <c r="AP187" i="16"/>
  <c r="AG187" i="16"/>
  <c r="T187" i="16"/>
  <c r="AP186" i="16"/>
  <c r="AG186" i="16"/>
  <c r="T186" i="16"/>
  <c r="AP185" i="16"/>
  <c r="AG185" i="16"/>
  <c r="T185" i="16"/>
  <c r="AP184" i="16"/>
  <c r="AG184" i="16"/>
  <c r="T184" i="16"/>
  <c r="AP183" i="16"/>
  <c r="AG183" i="16"/>
  <c r="T183" i="16"/>
  <c r="AP182" i="16"/>
  <c r="AG182" i="16"/>
  <c r="T182" i="16"/>
  <c r="AP181" i="16"/>
  <c r="AG181" i="16"/>
  <c r="T181" i="16"/>
  <c r="AP180" i="16"/>
  <c r="AG180" i="16"/>
  <c r="T180" i="16"/>
  <c r="AP179" i="16"/>
  <c r="AG179" i="16"/>
  <c r="T179" i="16"/>
  <c r="AP178" i="16"/>
  <c r="AG178" i="16"/>
  <c r="T178" i="16"/>
  <c r="AP177" i="16"/>
  <c r="AG177" i="16"/>
  <c r="T177" i="16"/>
  <c r="AP176" i="16"/>
  <c r="AG176" i="16"/>
  <c r="T176" i="16"/>
  <c r="AP175" i="16"/>
  <c r="AG175" i="16"/>
  <c r="T175" i="16"/>
  <c r="AP174" i="16"/>
  <c r="AG174" i="16"/>
  <c r="T174" i="16"/>
  <c r="AP173" i="16"/>
  <c r="AG173" i="16"/>
  <c r="T173" i="16"/>
  <c r="AP172" i="16"/>
  <c r="AG172" i="16"/>
  <c r="T172" i="16"/>
  <c r="AP171" i="16"/>
  <c r="AG171" i="16"/>
  <c r="T171" i="16"/>
  <c r="AP170" i="16"/>
  <c r="AG170" i="16"/>
  <c r="T170" i="16"/>
  <c r="AP169" i="16"/>
  <c r="AG169" i="16"/>
  <c r="T169" i="16"/>
  <c r="AP168" i="16"/>
  <c r="AG168" i="16"/>
  <c r="T168" i="16"/>
  <c r="AP167" i="16"/>
  <c r="AG167" i="16"/>
  <c r="T167" i="16"/>
  <c r="AP166" i="16"/>
  <c r="AG166" i="16"/>
  <c r="T166" i="16"/>
  <c r="AP165" i="16"/>
  <c r="AG165" i="16"/>
  <c r="T165" i="16"/>
  <c r="AP164" i="16"/>
  <c r="AG164" i="16"/>
  <c r="T164" i="16"/>
  <c r="AP163" i="16"/>
  <c r="AG163" i="16"/>
  <c r="T163" i="16"/>
  <c r="AP162" i="16"/>
  <c r="AG162" i="16"/>
  <c r="T162" i="16"/>
  <c r="AP161" i="16"/>
  <c r="AG161" i="16"/>
  <c r="T161" i="16"/>
  <c r="AP160" i="16"/>
  <c r="AG160" i="16"/>
  <c r="T160" i="16"/>
  <c r="AP159" i="16"/>
  <c r="AG159" i="16"/>
  <c r="T159" i="16"/>
  <c r="AP158" i="16"/>
  <c r="AG158" i="16"/>
  <c r="T158" i="16"/>
  <c r="AP157" i="16"/>
  <c r="AG157" i="16"/>
  <c r="T157" i="16"/>
  <c r="AP156" i="16"/>
  <c r="AG156" i="16"/>
  <c r="T156" i="16"/>
  <c r="AP155" i="16"/>
  <c r="AG155" i="16"/>
  <c r="T155" i="16"/>
  <c r="AP154" i="16"/>
  <c r="AG154" i="16"/>
  <c r="T154" i="16"/>
  <c r="AP153" i="16"/>
  <c r="AG153" i="16"/>
  <c r="T153" i="16"/>
  <c r="AP152" i="16"/>
  <c r="AG152" i="16"/>
  <c r="T152" i="16"/>
  <c r="AP151" i="16"/>
  <c r="AG151" i="16"/>
  <c r="T151" i="16"/>
  <c r="AP150" i="16"/>
  <c r="AG150" i="16"/>
  <c r="T150" i="16"/>
  <c r="AP149" i="16"/>
  <c r="AG149" i="16"/>
  <c r="T149" i="16"/>
  <c r="AP148" i="16"/>
  <c r="AG148" i="16"/>
  <c r="T148" i="16"/>
  <c r="AP147" i="16"/>
  <c r="AG147" i="16"/>
  <c r="T147" i="16"/>
  <c r="AP146" i="16"/>
  <c r="AG146" i="16"/>
  <c r="T146" i="16"/>
  <c r="AP145" i="16"/>
  <c r="AG145" i="16"/>
  <c r="T145" i="16"/>
  <c r="AP144" i="16"/>
  <c r="AG144" i="16"/>
  <c r="T144" i="16"/>
  <c r="AP143" i="16"/>
  <c r="AG143" i="16"/>
  <c r="T143" i="16"/>
  <c r="AP142" i="16"/>
  <c r="AG142" i="16"/>
  <c r="T142" i="16"/>
  <c r="AP141" i="16"/>
  <c r="AG141" i="16"/>
  <c r="T141" i="16"/>
  <c r="AP140" i="16"/>
  <c r="AG140" i="16"/>
  <c r="T140" i="16"/>
  <c r="AP139" i="16"/>
  <c r="AG139" i="16"/>
  <c r="T139" i="16"/>
  <c r="AP138" i="16"/>
  <c r="AG138" i="16"/>
  <c r="T138" i="16"/>
  <c r="AP137" i="16"/>
  <c r="AG137" i="16"/>
  <c r="T137" i="16"/>
  <c r="AP136" i="16"/>
  <c r="AG136" i="16"/>
  <c r="T136" i="16"/>
  <c r="AP135" i="16"/>
  <c r="AG135" i="16"/>
  <c r="T135" i="16"/>
  <c r="AP134" i="16"/>
  <c r="AG134" i="16"/>
  <c r="T134" i="16"/>
  <c r="AP133" i="16"/>
  <c r="AG133" i="16"/>
  <c r="T133" i="16"/>
  <c r="AP132" i="16"/>
  <c r="AG132" i="16"/>
  <c r="T132" i="16"/>
  <c r="AP131" i="16"/>
  <c r="AG131" i="16"/>
  <c r="T131" i="16"/>
  <c r="AP130" i="16"/>
  <c r="AG130" i="16"/>
  <c r="T130" i="16"/>
  <c r="AP129" i="16"/>
  <c r="AG129" i="16"/>
  <c r="T129" i="16"/>
  <c r="AP128" i="16"/>
  <c r="AG128" i="16"/>
  <c r="T128" i="16"/>
  <c r="AP127" i="16"/>
  <c r="AG127" i="16"/>
  <c r="T127" i="16"/>
  <c r="AP126" i="16"/>
  <c r="AG126" i="16"/>
  <c r="T126" i="16"/>
  <c r="AP125" i="16"/>
  <c r="AG125" i="16"/>
  <c r="T125" i="16"/>
  <c r="AP124" i="16"/>
  <c r="AG124" i="16"/>
  <c r="T124" i="16"/>
  <c r="AP123" i="16"/>
  <c r="AG123" i="16"/>
  <c r="T123" i="16"/>
  <c r="AP122" i="16"/>
  <c r="AG122" i="16"/>
  <c r="T122" i="16"/>
  <c r="AP121" i="16"/>
  <c r="AG121" i="16"/>
  <c r="T121" i="16"/>
  <c r="AP120" i="16"/>
  <c r="AG120" i="16"/>
  <c r="T120" i="16"/>
  <c r="AP119" i="16"/>
  <c r="AG119" i="16"/>
  <c r="T119" i="16"/>
  <c r="AP118" i="16"/>
  <c r="AG118" i="16"/>
  <c r="T118" i="16"/>
  <c r="AP117" i="16"/>
  <c r="AG117" i="16"/>
  <c r="T117" i="16"/>
  <c r="AP116" i="16"/>
  <c r="AG116" i="16"/>
  <c r="T116" i="16"/>
  <c r="AP115" i="16"/>
  <c r="AG115" i="16"/>
  <c r="T115" i="16"/>
  <c r="AP114" i="16"/>
  <c r="AG114" i="16"/>
  <c r="T114" i="16"/>
  <c r="AP113" i="16"/>
  <c r="AG113" i="16"/>
  <c r="T113" i="16"/>
  <c r="AP112" i="16"/>
  <c r="AG112" i="16"/>
  <c r="T112" i="16"/>
  <c r="AP111" i="16"/>
  <c r="AG111" i="16"/>
  <c r="T111" i="16"/>
  <c r="AP110" i="16"/>
  <c r="AG110" i="16"/>
  <c r="T110" i="16"/>
  <c r="AP109" i="16"/>
  <c r="AG109" i="16"/>
  <c r="T109" i="16"/>
  <c r="AP108" i="16"/>
  <c r="AG108" i="16"/>
  <c r="T108" i="16"/>
  <c r="AP107" i="16"/>
  <c r="AG107" i="16"/>
  <c r="T107" i="16"/>
  <c r="AP106" i="16"/>
  <c r="AG106" i="16"/>
  <c r="T106" i="16"/>
  <c r="AP105" i="16"/>
  <c r="AG105" i="16"/>
  <c r="T105" i="16"/>
  <c r="AP104" i="16"/>
  <c r="AG104" i="16"/>
  <c r="T104" i="16"/>
  <c r="AP103" i="16"/>
  <c r="AG103" i="16"/>
  <c r="T103" i="16"/>
  <c r="AP102" i="16"/>
  <c r="AG102" i="16"/>
  <c r="T102" i="16"/>
  <c r="AP101" i="16"/>
  <c r="AG101" i="16"/>
  <c r="T101" i="16"/>
  <c r="AP100" i="16"/>
  <c r="AG100" i="16"/>
  <c r="T100" i="16"/>
  <c r="AP99" i="16"/>
  <c r="AG99" i="16"/>
  <c r="T99" i="16"/>
  <c r="AP98" i="16"/>
  <c r="AG98" i="16"/>
  <c r="T98" i="16"/>
  <c r="AP97" i="16"/>
  <c r="AG97" i="16"/>
  <c r="T97" i="16"/>
  <c r="AP96" i="16"/>
  <c r="AG96" i="16"/>
  <c r="T96" i="16"/>
  <c r="AP95" i="16"/>
  <c r="AG95" i="16"/>
  <c r="T95" i="16"/>
  <c r="AP94" i="16"/>
  <c r="AG94" i="16"/>
  <c r="T94" i="16"/>
  <c r="AP93" i="16"/>
  <c r="AG93" i="16"/>
  <c r="T93" i="16"/>
  <c r="AP92" i="16"/>
  <c r="AG92" i="16"/>
  <c r="T92" i="16"/>
  <c r="AP91" i="16"/>
  <c r="AG91" i="16"/>
  <c r="T91" i="16"/>
  <c r="AP90" i="16"/>
  <c r="AG90" i="16"/>
  <c r="T90" i="16"/>
  <c r="AP89" i="16"/>
  <c r="AG89" i="16"/>
  <c r="T89" i="16"/>
  <c r="AP88" i="16"/>
  <c r="AG88" i="16"/>
  <c r="T88" i="16"/>
  <c r="AP87" i="16"/>
  <c r="AG87" i="16"/>
  <c r="T87" i="16"/>
  <c r="AP86" i="16"/>
  <c r="AG86" i="16"/>
  <c r="T86" i="16"/>
  <c r="AP85" i="16"/>
  <c r="AG85" i="16"/>
  <c r="T85" i="16"/>
  <c r="AP84" i="16"/>
  <c r="AG84" i="16"/>
  <c r="T84" i="16"/>
  <c r="AP83" i="16"/>
  <c r="AG83" i="16"/>
  <c r="T83" i="16"/>
  <c r="AP82" i="16"/>
  <c r="AG82" i="16"/>
  <c r="T82" i="16"/>
  <c r="AP81" i="16"/>
  <c r="AG81" i="16"/>
  <c r="T81" i="16"/>
  <c r="T80" i="16"/>
  <c r="T79" i="16"/>
  <c r="T78" i="16"/>
  <c r="T77" i="16"/>
  <c r="T76" i="16"/>
  <c r="T75" i="16"/>
  <c r="T74" i="16"/>
  <c r="T73" i="16"/>
  <c r="T72" i="16"/>
  <c r="T71" i="16"/>
  <c r="T70" i="16"/>
  <c r="T69" i="16"/>
  <c r="T68" i="16"/>
  <c r="T67" i="16"/>
  <c r="T66" i="16"/>
  <c r="T65" i="16"/>
  <c r="T64" i="16"/>
  <c r="T63" i="16"/>
  <c r="T62" i="16"/>
  <c r="T61" i="16"/>
  <c r="T60" i="16"/>
  <c r="T59" i="16"/>
  <c r="T58" i="16"/>
  <c r="T57" i="16"/>
  <c r="T56" i="16"/>
  <c r="T55" i="16"/>
  <c r="T54" i="16"/>
  <c r="T53" i="16"/>
  <c r="T52" i="16"/>
  <c r="T51" i="16"/>
  <c r="T50" i="16"/>
  <c r="T49" i="16"/>
  <c r="T48" i="16"/>
  <c r="T47" i="16"/>
  <c r="T46" i="16"/>
  <c r="T45" i="16"/>
  <c r="T44" i="16"/>
  <c r="T43" i="16"/>
  <c r="T42" i="16"/>
  <c r="T41" i="16"/>
  <c r="T40" i="16"/>
  <c r="T39" i="16"/>
  <c r="T38" i="16"/>
  <c r="T37" i="16"/>
  <c r="T36" i="16"/>
  <c r="T35" i="16"/>
  <c r="T34" i="16"/>
  <c r="T33" i="16"/>
  <c r="T32" i="16"/>
  <c r="T31" i="16"/>
  <c r="T30" i="16"/>
  <c r="T29" i="16"/>
  <c r="T28" i="16"/>
  <c r="T27" i="16"/>
  <c r="T26" i="16"/>
  <c r="T25" i="16"/>
  <c r="T24" i="16"/>
  <c r="T23" i="16"/>
  <c r="T22" i="16"/>
  <c r="T21" i="16"/>
  <c r="T20" i="16"/>
  <c r="T19" i="16"/>
  <c r="T18" i="16"/>
  <c r="T17" i="16"/>
  <c r="T16" i="16"/>
  <c r="T15" i="16"/>
  <c r="T14" i="16"/>
  <c r="T13" i="16"/>
  <c r="T12" i="16"/>
  <c r="T11" i="16"/>
  <c r="T10" i="16"/>
  <c r="T9" i="16"/>
  <c r="T8" i="16"/>
  <c r="T7" i="16"/>
  <c r="T6" i="16"/>
  <c r="T5" i="16"/>
  <c r="T4" i="16"/>
  <c r="A5" i="16" s="1"/>
  <c r="AJ3" i="16"/>
  <c r="AO3" i="16" s="1"/>
  <c r="Y3" i="16"/>
  <c r="AE3" i="16" s="1"/>
  <c r="X3" i="16"/>
  <c r="AD3" i="16" s="1"/>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I13" i="15"/>
  <c r="I12" i="15"/>
  <c r="I11" i="15"/>
  <c r="I10" i="15"/>
  <c r="I9" i="15"/>
  <c r="I8" i="15"/>
  <c r="I7" i="15"/>
  <c r="I6" i="15"/>
  <c r="I5" i="15"/>
  <c r="I4" i="15"/>
  <c r="I3" i="15"/>
  <c r="I2" i="15"/>
  <c r="AIH114" i="12"/>
  <c r="AP37" i="1"/>
  <c r="AP36" i="1"/>
  <c r="CS31" i="9"/>
  <c r="QX114" i="12"/>
  <c r="QV114" i="12"/>
  <c r="KY114" i="12"/>
  <c r="KU114" i="12"/>
  <c r="U94" i="12"/>
  <c r="N94" i="12"/>
  <c r="U93" i="12"/>
  <c r="N93" i="12"/>
  <c r="U92" i="12"/>
  <c r="N92" i="12"/>
  <c r="AII91" i="12"/>
  <c r="AFR91" i="12"/>
  <c r="AFP91" i="12"/>
  <c r="ADL91" i="12"/>
  <c r="ADB91" i="12"/>
  <c r="ACJ91" i="12"/>
  <c r="ABZ91" i="12"/>
  <c r="ABP91" i="12"/>
  <c r="ABK91" i="12"/>
  <c r="AAY91" i="12"/>
  <c r="AAW91" i="12"/>
  <c r="AAU91" i="12"/>
  <c r="AAS91" i="12"/>
  <c r="AAQ91" i="12"/>
  <c r="AAO91" i="12"/>
  <c r="ZZ91" i="12"/>
  <c r="UG91" i="12"/>
  <c r="UA91" i="12"/>
  <c r="TQ91" i="12"/>
  <c r="TK91" i="12"/>
  <c r="TA91" i="12"/>
  <c r="SS91" i="12"/>
  <c r="SI91" i="12"/>
  <c r="QY91" i="12"/>
  <c r="QW91" i="12"/>
  <c r="QU91" i="12"/>
  <c r="QS91" i="12"/>
  <c r="PR91" i="12"/>
  <c r="PO91" i="12"/>
  <c r="PL91" i="12"/>
  <c r="OH91" i="12"/>
  <c r="NC91" i="12"/>
  <c r="KY91" i="12"/>
  <c r="KU91" i="12"/>
  <c r="KO91" i="12"/>
  <c r="KM91" i="12"/>
  <c r="KK91" i="12"/>
  <c r="KI91" i="12"/>
  <c r="KG91" i="12"/>
  <c r="KE91" i="12"/>
  <c r="KC91" i="12"/>
  <c r="KA91" i="12"/>
  <c r="DR91" i="12"/>
  <c r="DO91" i="12"/>
  <c r="DM91" i="12"/>
  <c r="DK91" i="12"/>
  <c r="DI91" i="12"/>
  <c r="DG91" i="12"/>
  <c r="DE91" i="12"/>
  <c r="CD91" i="12"/>
  <c r="T91" i="12"/>
  <c r="U91" i="12"/>
  <c r="N91" i="12"/>
  <c r="AII90" i="12"/>
  <c r="AFR90" i="12"/>
  <c r="AFP90" i="12"/>
  <c r="ADL90" i="12"/>
  <c r="ADB90" i="12"/>
  <c r="ACJ90" i="12"/>
  <c r="ABZ90" i="12"/>
  <c r="ABP90" i="12"/>
  <c r="ABK90" i="12"/>
  <c r="AAY90" i="12"/>
  <c r="AAW90" i="12"/>
  <c r="AAU90" i="12"/>
  <c r="AAS90" i="12"/>
  <c r="AAQ90" i="12"/>
  <c r="AAO90" i="12"/>
  <c r="ZZ90" i="12"/>
  <c r="UG90" i="12"/>
  <c r="UA90" i="12"/>
  <c r="TQ90" i="12"/>
  <c r="TK90" i="12"/>
  <c r="TA90" i="12"/>
  <c r="SS90" i="12"/>
  <c r="SI90" i="12"/>
  <c r="QY90" i="12"/>
  <c r="QW90" i="12"/>
  <c r="QU90" i="12"/>
  <c r="QS90" i="12"/>
  <c r="PR90" i="12"/>
  <c r="PO90" i="12"/>
  <c r="PL90" i="12"/>
  <c r="OH90" i="12"/>
  <c r="NC90" i="12"/>
  <c r="KY90" i="12"/>
  <c r="KU90" i="12"/>
  <c r="KO90" i="12"/>
  <c r="KM90" i="12"/>
  <c r="KK90" i="12"/>
  <c r="KI90" i="12"/>
  <c r="KG90" i="12"/>
  <c r="KE90" i="12"/>
  <c r="KC90" i="12"/>
  <c r="KA90" i="12"/>
  <c r="DR90" i="12"/>
  <c r="DO90" i="12"/>
  <c r="DM90" i="12"/>
  <c r="DK90" i="12"/>
  <c r="DI90" i="12"/>
  <c r="DG90" i="12"/>
  <c r="DE90" i="12"/>
  <c r="CD90" i="12"/>
  <c r="T90" i="12"/>
  <c r="U90" i="12"/>
  <c r="N90" i="12"/>
  <c r="AII89" i="12"/>
  <c r="AFR89" i="12"/>
  <c r="AFP89" i="12"/>
  <c r="ADL89" i="12"/>
  <c r="ADB89" i="12"/>
  <c r="ACJ89" i="12"/>
  <c r="ABZ89" i="12"/>
  <c r="ABP89" i="12"/>
  <c r="ABK89" i="12"/>
  <c r="AAY89" i="12"/>
  <c r="AAW89" i="12"/>
  <c r="AAU89" i="12"/>
  <c r="AAS89" i="12"/>
  <c r="AAQ89" i="12"/>
  <c r="AAO89" i="12"/>
  <c r="ZZ89" i="12"/>
  <c r="UG89" i="12"/>
  <c r="UA89" i="12"/>
  <c r="TQ89" i="12"/>
  <c r="TK89" i="12"/>
  <c r="TA89" i="12"/>
  <c r="SS89" i="12"/>
  <c r="SI89" i="12"/>
  <c r="QY89" i="12"/>
  <c r="QW89" i="12"/>
  <c r="QU89" i="12"/>
  <c r="QS89" i="12"/>
  <c r="PR89" i="12"/>
  <c r="PO89" i="12"/>
  <c r="PL89" i="12"/>
  <c r="OH89" i="12"/>
  <c r="NC89" i="12"/>
  <c r="KY89" i="12"/>
  <c r="KU89" i="12"/>
  <c r="KO89" i="12"/>
  <c r="KM89" i="12"/>
  <c r="KK89" i="12"/>
  <c r="KI89" i="12"/>
  <c r="KG89" i="12"/>
  <c r="KE89" i="12"/>
  <c r="KC89" i="12"/>
  <c r="KA89" i="12"/>
  <c r="DR89" i="12"/>
  <c r="DO89" i="12"/>
  <c r="DM89" i="12"/>
  <c r="DK89" i="12"/>
  <c r="DI89" i="12"/>
  <c r="DG89" i="12"/>
  <c r="DE89" i="12"/>
  <c r="CD89" i="12"/>
  <c r="T89" i="12"/>
  <c r="U89" i="12"/>
  <c r="N89" i="12"/>
  <c r="AII88" i="12"/>
  <c r="AFR88" i="12"/>
  <c r="ADL88" i="12"/>
  <c r="ADB88" i="12"/>
  <c r="ACJ88" i="12"/>
  <c r="ABZ88" i="12"/>
  <c r="ABP88" i="12"/>
  <c r="ABK88" i="12"/>
  <c r="AAY88" i="12"/>
  <c r="AAW88" i="12"/>
  <c r="AAU88" i="12"/>
  <c r="AAS88" i="12"/>
  <c r="AAQ88" i="12"/>
  <c r="AAO88" i="12"/>
  <c r="ZZ88" i="12"/>
  <c r="UG88" i="12"/>
  <c r="UA88" i="12"/>
  <c r="TQ88" i="12"/>
  <c r="TK88" i="12"/>
  <c r="TA88" i="12"/>
  <c r="SS88" i="12"/>
  <c r="SI88" i="12"/>
  <c r="QY88" i="12"/>
  <c r="QW88" i="12"/>
  <c r="QU88" i="12"/>
  <c r="QS88" i="12"/>
  <c r="PR88" i="12"/>
  <c r="PO88" i="12"/>
  <c r="PL88" i="12"/>
  <c r="OH88" i="12"/>
  <c r="NC88" i="12"/>
  <c r="KY88" i="12"/>
  <c r="KU88" i="12"/>
  <c r="KO88" i="12"/>
  <c r="KM88" i="12"/>
  <c r="KK88" i="12"/>
  <c r="KI88" i="12"/>
  <c r="KG88" i="12"/>
  <c r="KE88" i="12"/>
  <c r="KC88" i="12"/>
  <c r="KA88" i="12"/>
  <c r="DR88" i="12"/>
  <c r="DO88" i="12"/>
  <c r="DM88" i="12"/>
  <c r="DK88" i="12"/>
  <c r="DI88" i="12"/>
  <c r="DG88" i="12"/>
  <c r="DE88" i="12"/>
  <c r="CD88" i="12"/>
  <c r="T88" i="12"/>
  <c r="U88" i="12"/>
  <c r="N88" i="12"/>
  <c r="AII87" i="12"/>
  <c r="AFR87" i="12"/>
  <c r="ADL87" i="12"/>
  <c r="ADB87" i="12"/>
  <c r="ACJ87" i="12"/>
  <c r="ABZ87" i="12"/>
  <c r="ABP87" i="12"/>
  <c r="ABK87" i="12"/>
  <c r="AAY87" i="12"/>
  <c r="AAW87" i="12"/>
  <c r="AAU87" i="12"/>
  <c r="AAS87" i="12"/>
  <c r="AAQ87" i="12"/>
  <c r="AAO87" i="12"/>
  <c r="ZZ87" i="12"/>
  <c r="UG87" i="12"/>
  <c r="UA87" i="12"/>
  <c r="TQ87" i="12"/>
  <c r="TK87" i="12"/>
  <c r="TA87" i="12"/>
  <c r="SS87" i="12"/>
  <c r="SI87" i="12"/>
  <c r="QY87" i="12"/>
  <c r="QW87" i="12"/>
  <c r="QU87" i="12"/>
  <c r="QS87" i="12"/>
  <c r="PR87" i="12"/>
  <c r="PO87" i="12"/>
  <c r="PL87" i="12"/>
  <c r="OH87" i="12"/>
  <c r="NC87" i="12"/>
  <c r="KY87" i="12"/>
  <c r="KU87" i="12"/>
  <c r="KO87" i="12"/>
  <c r="KM87" i="12"/>
  <c r="KK87" i="12"/>
  <c r="KI87" i="12"/>
  <c r="KG87" i="12"/>
  <c r="KE87" i="12"/>
  <c r="KC87" i="12"/>
  <c r="KA87" i="12"/>
  <c r="DR87" i="12"/>
  <c r="DO87" i="12"/>
  <c r="DM87" i="12"/>
  <c r="DK87" i="12"/>
  <c r="DI87" i="12"/>
  <c r="DG87" i="12"/>
  <c r="DE87" i="12"/>
  <c r="CD87" i="12"/>
  <c r="T87" i="12"/>
  <c r="U87" i="12"/>
  <c r="N87" i="12"/>
  <c r="AII86" i="12"/>
  <c r="AFR86" i="12"/>
  <c r="ADL86" i="12"/>
  <c r="ADB86" i="12"/>
  <c r="ACJ86" i="12"/>
  <c r="ABZ86" i="12"/>
  <c r="ABP86" i="12"/>
  <c r="ABK86" i="12"/>
  <c r="AAY86" i="12"/>
  <c r="AAW86" i="12"/>
  <c r="AAU86" i="12"/>
  <c r="AAS86" i="12"/>
  <c r="AAQ86" i="12"/>
  <c r="AAO86" i="12"/>
  <c r="ZZ86" i="12"/>
  <c r="UG86" i="12"/>
  <c r="UA86" i="12"/>
  <c r="TQ86" i="12"/>
  <c r="TK86" i="12"/>
  <c r="TA86" i="12"/>
  <c r="SS86" i="12"/>
  <c r="SI86" i="12"/>
  <c r="QY86" i="12"/>
  <c r="QW86" i="12"/>
  <c r="QU86" i="12"/>
  <c r="QS86" i="12"/>
  <c r="PR86" i="12"/>
  <c r="PO86" i="12"/>
  <c r="PL86" i="12"/>
  <c r="OH86" i="12"/>
  <c r="NC86" i="12"/>
  <c r="KY86" i="12"/>
  <c r="KU86" i="12"/>
  <c r="KO86" i="12"/>
  <c r="KM86" i="12"/>
  <c r="KK86" i="12"/>
  <c r="KI86" i="12"/>
  <c r="KG86" i="12"/>
  <c r="KE86" i="12"/>
  <c r="KC86" i="12"/>
  <c r="KA86" i="12"/>
  <c r="DR86" i="12"/>
  <c r="DO86" i="12"/>
  <c r="DM86" i="12"/>
  <c r="DK86" i="12"/>
  <c r="DI86" i="12"/>
  <c r="DG86" i="12"/>
  <c r="DE86" i="12"/>
  <c r="CD86" i="12"/>
  <c r="T86" i="12"/>
  <c r="U86" i="12"/>
  <c r="N86" i="12"/>
  <c r="AII85" i="12"/>
  <c r="AFR85" i="12"/>
  <c r="AFP85" i="12"/>
  <c r="ADL85" i="12"/>
  <c r="ADB85" i="12"/>
  <c r="ACJ85" i="12"/>
  <c r="ABZ85" i="12"/>
  <c r="ABP85" i="12"/>
  <c r="ABK85" i="12"/>
  <c r="AAY85" i="12"/>
  <c r="AAW85" i="12"/>
  <c r="AAU85" i="12"/>
  <c r="AAS85" i="12"/>
  <c r="AAQ85" i="12"/>
  <c r="AAO85" i="12"/>
  <c r="ZZ85" i="12"/>
  <c r="UG85" i="12"/>
  <c r="UA85" i="12"/>
  <c r="TQ85" i="12"/>
  <c r="TK85" i="12"/>
  <c r="TA85" i="12"/>
  <c r="SS85" i="12"/>
  <c r="SI85" i="12"/>
  <c r="QY85" i="12"/>
  <c r="QW85" i="12"/>
  <c r="QU85" i="12"/>
  <c r="QS85" i="12"/>
  <c r="PR85" i="12"/>
  <c r="PO85" i="12"/>
  <c r="PL85" i="12"/>
  <c r="OH85" i="12"/>
  <c r="NC85" i="12"/>
  <c r="KY85" i="12"/>
  <c r="KU85" i="12"/>
  <c r="KO85" i="12"/>
  <c r="KM85" i="12"/>
  <c r="KK85" i="12"/>
  <c r="KI85" i="12"/>
  <c r="KG85" i="12"/>
  <c r="KE85" i="12"/>
  <c r="KC85" i="12"/>
  <c r="KA85" i="12"/>
  <c r="DR85" i="12"/>
  <c r="DO85" i="12"/>
  <c r="DM85" i="12"/>
  <c r="DK85" i="12"/>
  <c r="DI85" i="12"/>
  <c r="DG85" i="12"/>
  <c r="DE85" i="12"/>
  <c r="CD85" i="12"/>
  <c r="T85" i="12"/>
  <c r="U85" i="12"/>
  <c r="N85" i="12"/>
  <c r="AII84" i="12"/>
  <c r="AFR84" i="12"/>
  <c r="AFP84" i="12"/>
  <c r="ADL84" i="12"/>
  <c r="ADB84" i="12"/>
  <c r="ACJ84" i="12"/>
  <c r="ABZ84" i="12"/>
  <c r="ABP84" i="12"/>
  <c r="ABK84" i="12"/>
  <c r="AAY84" i="12"/>
  <c r="AAW84" i="12"/>
  <c r="AAU84" i="12"/>
  <c r="AAS84" i="12"/>
  <c r="AAQ84" i="12"/>
  <c r="AAO84" i="12"/>
  <c r="ZZ84" i="12"/>
  <c r="UG84" i="12"/>
  <c r="UA84" i="12"/>
  <c r="TQ84" i="12"/>
  <c r="TK84" i="12"/>
  <c r="TA84" i="12"/>
  <c r="SS84" i="12"/>
  <c r="SI84" i="12"/>
  <c r="QY84" i="12"/>
  <c r="QW84" i="12"/>
  <c r="QU84" i="12"/>
  <c r="QS84" i="12"/>
  <c r="PR84" i="12"/>
  <c r="PO84" i="12"/>
  <c r="PL84" i="12"/>
  <c r="OH84" i="12"/>
  <c r="NC84" i="12"/>
  <c r="KY84" i="12"/>
  <c r="KU84" i="12"/>
  <c r="KO84" i="12"/>
  <c r="KM84" i="12"/>
  <c r="KK84" i="12"/>
  <c r="KI84" i="12"/>
  <c r="KG84" i="12"/>
  <c r="KE84" i="12"/>
  <c r="KC84" i="12"/>
  <c r="KA84" i="12"/>
  <c r="DR84" i="12"/>
  <c r="DO84" i="12"/>
  <c r="DM84" i="12"/>
  <c r="DK84" i="12"/>
  <c r="DI84" i="12"/>
  <c r="DG84" i="12"/>
  <c r="DE84" i="12"/>
  <c r="CD84" i="12"/>
  <c r="T84" i="12"/>
  <c r="U84" i="12"/>
  <c r="N84" i="12"/>
  <c r="AII83" i="12"/>
  <c r="AFR83" i="12"/>
  <c r="AFP83" i="12"/>
  <c r="ADL83" i="12"/>
  <c r="ADB83" i="12"/>
  <c r="ACJ83" i="12"/>
  <c r="ABZ83" i="12"/>
  <c r="ABP83" i="12"/>
  <c r="ABK83" i="12"/>
  <c r="AAY83" i="12"/>
  <c r="AAW83" i="12"/>
  <c r="AAU83" i="12"/>
  <c r="AAS83" i="12"/>
  <c r="AAQ83" i="12"/>
  <c r="AAO83" i="12"/>
  <c r="ZZ83" i="12"/>
  <c r="UG83" i="12"/>
  <c r="UA83" i="12"/>
  <c r="TQ83" i="12"/>
  <c r="TK83" i="12"/>
  <c r="TA83" i="12"/>
  <c r="SS83" i="12"/>
  <c r="SI83" i="12"/>
  <c r="QY83" i="12"/>
  <c r="QW83" i="12"/>
  <c r="QU83" i="12"/>
  <c r="QS83" i="12"/>
  <c r="PR83" i="12"/>
  <c r="PO83" i="12"/>
  <c r="PL83" i="12"/>
  <c r="OH83" i="12"/>
  <c r="NC83" i="12"/>
  <c r="KY83" i="12"/>
  <c r="KU83" i="12"/>
  <c r="KO83" i="12"/>
  <c r="KM83" i="12"/>
  <c r="KK83" i="12"/>
  <c r="KI83" i="12"/>
  <c r="KG83" i="12"/>
  <c r="KE83" i="12"/>
  <c r="KC83" i="12"/>
  <c r="KA83" i="12"/>
  <c r="DR83" i="12"/>
  <c r="DO83" i="12"/>
  <c r="DM83" i="12"/>
  <c r="DK83" i="12"/>
  <c r="DI83" i="12"/>
  <c r="DG83" i="12"/>
  <c r="DE83" i="12"/>
  <c r="CD83" i="12"/>
  <c r="T83" i="12"/>
  <c r="U83" i="12"/>
  <c r="N83" i="12"/>
  <c r="AII82" i="12"/>
  <c r="AFR82" i="12"/>
  <c r="AFP82" i="12"/>
  <c r="ADL82" i="12"/>
  <c r="ADB82" i="12"/>
  <c r="ACJ82" i="12"/>
  <c r="ABZ82" i="12"/>
  <c r="ABP82" i="12"/>
  <c r="ABK82" i="12"/>
  <c r="AAY82" i="12"/>
  <c r="AAW82" i="12"/>
  <c r="AAU82" i="12"/>
  <c r="AAS82" i="12"/>
  <c r="AAQ82" i="12"/>
  <c r="AAO82" i="12"/>
  <c r="ZZ82" i="12"/>
  <c r="UG82" i="12"/>
  <c r="UA82" i="12"/>
  <c r="TQ82" i="12"/>
  <c r="TK82" i="12"/>
  <c r="TA82" i="12"/>
  <c r="SS82" i="12"/>
  <c r="SI82" i="12"/>
  <c r="QY82" i="12"/>
  <c r="QW82" i="12"/>
  <c r="QU82" i="12"/>
  <c r="QS82" i="12"/>
  <c r="PR82" i="12"/>
  <c r="PO82" i="12"/>
  <c r="PL82" i="12"/>
  <c r="OH82" i="12"/>
  <c r="NC82" i="12"/>
  <c r="KY82" i="12"/>
  <c r="KU82" i="12"/>
  <c r="KO82" i="12"/>
  <c r="KM82" i="12"/>
  <c r="KK82" i="12"/>
  <c r="KI82" i="12"/>
  <c r="KG82" i="12"/>
  <c r="KE82" i="12"/>
  <c r="KC82" i="12"/>
  <c r="KA82" i="12"/>
  <c r="DR82" i="12"/>
  <c r="DO82" i="12"/>
  <c r="DM82" i="12"/>
  <c r="DK82" i="12"/>
  <c r="DI82" i="12"/>
  <c r="DG82" i="12"/>
  <c r="DE82" i="12"/>
  <c r="CD82" i="12"/>
  <c r="T82" i="12"/>
  <c r="U82" i="12"/>
  <c r="N82" i="12"/>
  <c r="AII81" i="12"/>
  <c r="AFR81" i="12"/>
  <c r="AFP81" i="12"/>
  <c r="ADL81" i="12"/>
  <c r="ADB81" i="12"/>
  <c r="ACJ81" i="12"/>
  <c r="ABZ81" i="12"/>
  <c r="ABP81" i="12"/>
  <c r="ABK81" i="12"/>
  <c r="AAY81" i="12"/>
  <c r="AAW81" i="12"/>
  <c r="AAU81" i="12"/>
  <c r="AAS81" i="12"/>
  <c r="AAQ81" i="12"/>
  <c r="AAO81" i="12"/>
  <c r="ZZ81" i="12"/>
  <c r="UG81" i="12"/>
  <c r="UA81" i="12"/>
  <c r="TQ81" i="12"/>
  <c r="TK81" i="12"/>
  <c r="TA81" i="12"/>
  <c r="SS81" i="12"/>
  <c r="SI81" i="12"/>
  <c r="QY81" i="12"/>
  <c r="QW81" i="12"/>
  <c r="QU81" i="12"/>
  <c r="QS81" i="12"/>
  <c r="PR81" i="12"/>
  <c r="PO81" i="12"/>
  <c r="PL81" i="12"/>
  <c r="OH81" i="12"/>
  <c r="NC81" i="12"/>
  <c r="KY81" i="12"/>
  <c r="KU81" i="12"/>
  <c r="KO81" i="12"/>
  <c r="KM81" i="12"/>
  <c r="KK81" i="12"/>
  <c r="KI81" i="12"/>
  <c r="KG81" i="12"/>
  <c r="KE81" i="12"/>
  <c r="KC81" i="12"/>
  <c r="KA81" i="12"/>
  <c r="DR81" i="12"/>
  <c r="DO81" i="12"/>
  <c r="DM81" i="12"/>
  <c r="DK81" i="12"/>
  <c r="DI81" i="12"/>
  <c r="DG81" i="12"/>
  <c r="DE81" i="12"/>
  <c r="CD81" i="12"/>
  <c r="T81" i="12"/>
  <c r="U81" i="12"/>
  <c r="N81" i="12"/>
  <c r="AII80" i="12"/>
  <c r="AFR80" i="12"/>
  <c r="AFP80" i="12"/>
  <c r="ADL80" i="12"/>
  <c r="ADB80" i="12"/>
  <c r="ACJ80" i="12"/>
  <c r="ABZ80" i="12"/>
  <c r="ABP80" i="12"/>
  <c r="ABK80" i="12"/>
  <c r="AAY80" i="12"/>
  <c r="AAW80" i="12"/>
  <c r="AAU80" i="12"/>
  <c r="AAS80" i="12"/>
  <c r="AAQ80" i="12"/>
  <c r="AAO80" i="12"/>
  <c r="ZZ80" i="12"/>
  <c r="UG80" i="12"/>
  <c r="UA80" i="12"/>
  <c r="TQ80" i="12"/>
  <c r="TK80" i="12"/>
  <c r="TA80" i="12"/>
  <c r="SS80" i="12"/>
  <c r="SI80" i="12"/>
  <c r="QY80" i="12"/>
  <c r="QW80" i="12"/>
  <c r="QU80" i="12"/>
  <c r="QS80" i="12"/>
  <c r="PR80" i="12"/>
  <c r="PO80" i="12"/>
  <c r="PL80" i="12"/>
  <c r="OH80" i="12"/>
  <c r="NC80" i="12"/>
  <c r="KY80" i="12"/>
  <c r="KU80" i="12"/>
  <c r="KO80" i="12"/>
  <c r="KM80" i="12"/>
  <c r="KK80" i="12"/>
  <c r="KI80" i="12"/>
  <c r="KG80" i="12"/>
  <c r="KE80" i="12"/>
  <c r="KC80" i="12"/>
  <c r="KA80" i="12"/>
  <c r="DR80" i="12"/>
  <c r="DO80" i="12"/>
  <c r="DM80" i="12"/>
  <c r="DK80" i="12"/>
  <c r="DI80" i="12"/>
  <c r="DG80" i="12"/>
  <c r="DE80" i="12"/>
  <c r="CD80" i="12"/>
  <c r="T80" i="12"/>
  <c r="U80" i="12"/>
  <c r="N80" i="12"/>
  <c r="AII79" i="12"/>
  <c r="AFR79" i="12"/>
  <c r="AFP79" i="12"/>
  <c r="ADL79" i="12"/>
  <c r="ADB79" i="12"/>
  <c r="ACJ79" i="12"/>
  <c r="ABZ79" i="12"/>
  <c r="ABP79" i="12"/>
  <c r="ABK79" i="12"/>
  <c r="AAY79" i="12"/>
  <c r="AAW79" i="12"/>
  <c r="AAU79" i="12"/>
  <c r="AAS79" i="12"/>
  <c r="AAQ79" i="12"/>
  <c r="AAO79" i="12"/>
  <c r="ZZ79" i="12"/>
  <c r="UG79" i="12"/>
  <c r="UA79" i="12"/>
  <c r="TQ79" i="12"/>
  <c r="TK79" i="12"/>
  <c r="TA79" i="12"/>
  <c r="SS79" i="12"/>
  <c r="SI79" i="12"/>
  <c r="QY79" i="12"/>
  <c r="QW79" i="12"/>
  <c r="QU79" i="12"/>
  <c r="QS79" i="12"/>
  <c r="PR79" i="12"/>
  <c r="PO79" i="12"/>
  <c r="PL79" i="12"/>
  <c r="OH79" i="12"/>
  <c r="NC79" i="12"/>
  <c r="KY79" i="12"/>
  <c r="KU79" i="12"/>
  <c r="KO79" i="12"/>
  <c r="KM79" i="12"/>
  <c r="KK79" i="12"/>
  <c r="KI79" i="12"/>
  <c r="KG79" i="12"/>
  <c r="KE79" i="12"/>
  <c r="KC79" i="12"/>
  <c r="KA79" i="12"/>
  <c r="DR79" i="12"/>
  <c r="DO79" i="12"/>
  <c r="DM79" i="12"/>
  <c r="DK79" i="12"/>
  <c r="DI79" i="12"/>
  <c r="DG79" i="12"/>
  <c r="DE79" i="12"/>
  <c r="CD79" i="12"/>
  <c r="T79" i="12"/>
  <c r="U79" i="12"/>
  <c r="N79" i="12"/>
  <c r="AII78" i="12"/>
  <c r="AFR78" i="12"/>
  <c r="AFP78" i="12"/>
  <c r="ADL78" i="12"/>
  <c r="ADB78" i="12"/>
  <c r="ACJ78" i="12"/>
  <c r="ABZ78" i="12"/>
  <c r="ABP78" i="12"/>
  <c r="ABK78" i="12"/>
  <c r="AAY78" i="12"/>
  <c r="AAW78" i="12"/>
  <c r="AAU78" i="12"/>
  <c r="AAS78" i="12"/>
  <c r="AAQ78" i="12"/>
  <c r="AAO78" i="12"/>
  <c r="ZZ78" i="12"/>
  <c r="UG78" i="12"/>
  <c r="UA78" i="12"/>
  <c r="TQ78" i="12"/>
  <c r="TK78" i="12"/>
  <c r="TA78" i="12"/>
  <c r="SS78" i="12"/>
  <c r="SI78" i="12"/>
  <c r="QY78" i="12"/>
  <c r="QW78" i="12"/>
  <c r="QU78" i="12"/>
  <c r="QS78" i="12"/>
  <c r="PR78" i="12"/>
  <c r="PO78" i="12"/>
  <c r="PL78" i="12"/>
  <c r="NC78" i="12"/>
  <c r="KY78" i="12"/>
  <c r="KU78" i="12"/>
  <c r="KO78" i="12"/>
  <c r="KM78" i="12"/>
  <c r="KK78" i="12"/>
  <c r="KI78" i="12"/>
  <c r="KG78" i="12"/>
  <c r="KE78" i="12"/>
  <c r="KC78" i="12"/>
  <c r="KA78" i="12"/>
  <c r="DR78" i="12"/>
  <c r="DO78" i="12"/>
  <c r="DM78" i="12"/>
  <c r="DK78" i="12"/>
  <c r="DI78" i="12"/>
  <c r="DG78" i="12"/>
  <c r="DE78" i="12"/>
  <c r="CD78" i="12"/>
  <c r="T78" i="12"/>
  <c r="U78" i="12"/>
  <c r="N78" i="12"/>
  <c r="AII77" i="12"/>
  <c r="AFR77" i="12"/>
  <c r="ADL77" i="12"/>
  <c r="ADB77" i="12"/>
  <c r="ACJ77" i="12"/>
  <c r="ABZ77" i="12"/>
  <c r="ABP77" i="12"/>
  <c r="ABK77" i="12"/>
  <c r="AAY77" i="12"/>
  <c r="AAW77" i="12"/>
  <c r="AAU77" i="12"/>
  <c r="AAS77" i="12"/>
  <c r="AAQ77" i="12"/>
  <c r="AAO77" i="12"/>
  <c r="ZZ77" i="12"/>
  <c r="UG77" i="12"/>
  <c r="UA77" i="12"/>
  <c r="TQ77" i="12"/>
  <c r="TK77" i="12"/>
  <c r="TA77" i="12"/>
  <c r="SS77" i="12"/>
  <c r="SI77" i="12"/>
  <c r="QY77" i="12"/>
  <c r="QW77" i="12"/>
  <c r="QU77" i="12"/>
  <c r="QS77" i="12"/>
  <c r="PR77" i="12"/>
  <c r="PO77" i="12"/>
  <c r="PL77" i="12"/>
  <c r="OH77" i="12"/>
  <c r="NC77" i="12"/>
  <c r="KY77" i="12"/>
  <c r="KU77" i="12"/>
  <c r="KO77" i="12"/>
  <c r="KM77" i="12"/>
  <c r="KK77" i="12"/>
  <c r="KI77" i="12"/>
  <c r="KG77" i="12"/>
  <c r="KE77" i="12"/>
  <c r="KC77" i="12"/>
  <c r="KA77" i="12"/>
  <c r="DR77" i="12"/>
  <c r="DO77" i="12"/>
  <c r="DM77" i="12"/>
  <c r="DK77" i="12"/>
  <c r="DI77" i="12"/>
  <c r="DG77" i="12"/>
  <c r="DE77" i="12"/>
  <c r="CD77" i="12"/>
  <c r="T77" i="12"/>
  <c r="U77" i="12"/>
  <c r="N77" i="12"/>
  <c r="AII76" i="12"/>
  <c r="AFR76" i="12"/>
  <c r="ADL76" i="12"/>
  <c r="ADB76" i="12"/>
  <c r="ACJ76" i="12"/>
  <c r="ABZ76" i="12"/>
  <c r="ABP76" i="12"/>
  <c r="ABK76" i="12"/>
  <c r="AAY76" i="12"/>
  <c r="AAW76" i="12"/>
  <c r="AAU76" i="12"/>
  <c r="AAS76" i="12"/>
  <c r="AAQ76" i="12"/>
  <c r="AAO76" i="12"/>
  <c r="ZZ76" i="12"/>
  <c r="UG76" i="12"/>
  <c r="UA76" i="12"/>
  <c r="TQ76" i="12"/>
  <c r="TK76" i="12"/>
  <c r="TA76" i="12"/>
  <c r="SS76" i="12"/>
  <c r="SI76" i="12"/>
  <c r="QY76" i="12"/>
  <c r="QW76" i="12"/>
  <c r="QU76" i="12"/>
  <c r="QS76" i="12"/>
  <c r="PR76" i="12"/>
  <c r="PO76" i="12"/>
  <c r="PL76" i="12"/>
  <c r="OH76" i="12"/>
  <c r="NC76" i="12"/>
  <c r="KY76" i="12"/>
  <c r="KU76" i="12"/>
  <c r="KO76" i="12"/>
  <c r="KM76" i="12"/>
  <c r="KK76" i="12"/>
  <c r="KI76" i="12"/>
  <c r="KG76" i="12"/>
  <c r="KE76" i="12"/>
  <c r="KC76" i="12"/>
  <c r="KA76" i="12"/>
  <c r="DR76" i="12"/>
  <c r="DO76" i="12"/>
  <c r="DM76" i="12"/>
  <c r="DK76" i="12"/>
  <c r="DI76" i="12"/>
  <c r="DG76" i="12"/>
  <c r="DE76" i="12"/>
  <c r="CD76" i="12"/>
  <c r="T76" i="12"/>
  <c r="U76" i="12"/>
  <c r="N76" i="12"/>
  <c r="AII75" i="12"/>
  <c r="AFR75" i="12"/>
  <c r="ADL75" i="12"/>
  <c r="ADB75" i="12"/>
  <c r="ACJ75" i="12"/>
  <c r="ABZ75" i="12"/>
  <c r="ABP75" i="12"/>
  <c r="ABK75" i="12"/>
  <c r="AAY75" i="12"/>
  <c r="AAW75" i="12"/>
  <c r="AAU75" i="12"/>
  <c r="AAS75" i="12"/>
  <c r="AAQ75" i="12"/>
  <c r="AAO75" i="12"/>
  <c r="ZZ75" i="12"/>
  <c r="UG75" i="12"/>
  <c r="UA75" i="12"/>
  <c r="TQ75" i="12"/>
  <c r="TK75" i="12"/>
  <c r="TA75" i="12"/>
  <c r="SS75" i="12"/>
  <c r="SI75" i="12"/>
  <c r="QY75" i="12"/>
  <c r="QW75" i="12"/>
  <c r="QU75" i="12"/>
  <c r="QS75" i="12"/>
  <c r="PR75" i="12"/>
  <c r="PO75" i="12"/>
  <c r="PL75" i="12"/>
  <c r="OH75" i="12"/>
  <c r="NC75" i="12"/>
  <c r="KY75" i="12"/>
  <c r="KU75" i="12"/>
  <c r="KO75" i="12"/>
  <c r="KM75" i="12"/>
  <c r="KK75" i="12"/>
  <c r="KI75" i="12"/>
  <c r="KG75" i="12"/>
  <c r="KE75" i="12"/>
  <c r="KC75" i="12"/>
  <c r="KA75" i="12"/>
  <c r="DR75" i="12"/>
  <c r="DO75" i="12"/>
  <c r="DM75" i="12"/>
  <c r="DK75" i="12"/>
  <c r="DI75" i="12"/>
  <c r="DG75" i="12"/>
  <c r="DE75" i="12"/>
  <c r="CD75" i="12"/>
  <c r="T75" i="12"/>
  <c r="U75" i="12"/>
  <c r="N75" i="12"/>
  <c r="AII74" i="12"/>
  <c r="AFR74" i="12"/>
  <c r="AFP74" i="12"/>
  <c r="ADL74" i="12"/>
  <c r="ADB74" i="12"/>
  <c r="ACJ74" i="12"/>
  <c r="ABZ74" i="12"/>
  <c r="ABP74" i="12"/>
  <c r="ABK74" i="12"/>
  <c r="AAY74" i="12"/>
  <c r="AAW74" i="12"/>
  <c r="AAU74" i="12"/>
  <c r="AAS74" i="12"/>
  <c r="AAQ74" i="12"/>
  <c r="AAO74" i="12"/>
  <c r="ZZ74" i="12"/>
  <c r="UG74" i="12"/>
  <c r="UA74" i="12"/>
  <c r="TQ74" i="12"/>
  <c r="TK74" i="12"/>
  <c r="TA74" i="12"/>
  <c r="SS74" i="12"/>
  <c r="SI74" i="12"/>
  <c r="QY74" i="12"/>
  <c r="QW74" i="12"/>
  <c r="QU74" i="12"/>
  <c r="QS74" i="12"/>
  <c r="PR74" i="12"/>
  <c r="PO74" i="12"/>
  <c r="PL74" i="12"/>
  <c r="OH74" i="12"/>
  <c r="NC74" i="12"/>
  <c r="KY74" i="12"/>
  <c r="KU74" i="12"/>
  <c r="KO74" i="12"/>
  <c r="KM74" i="12"/>
  <c r="KK74" i="12"/>
  <c r="KI74" i="12"/>
  <c r="KG74" i="12"/>
  <c r="KE74" i="12"/>
  <c r="KC74" i="12"/>
  <c r="KA74" i="12"/>
  <c r="DR74" i="12"/>
  <c r="DO74" i="12"/>
  <c r="DM74" i="12"/>
  <c r="DK74" i="12"/>
  <c r="DI74" i="12"/>
  <c r="DG74" i="12"/>
  <c r="DE74" i="12"/>
  <c r="CD74" i="12"/>
  <c r="T74" i="12"/>
  <c r="U74" i="12"/>
  <c r="N74" i="12"/>
  <c r="AII73" i="12"/>
  <c r="AFR73" i="12"/>
  <c r="AFP73" i="12"/>
  <c r="ADL73" i="12"/>
  <c r="ADB73" i="12"/>
  <c r="ACJ73" i="12"/>
  <c r="ABZ73" i="12"/>
  <c r="ABP73" i="12"/>
  <c r="ABK73" i="12"/>
  <c r="AAY73" i="12"/>
  <c r="AAW73" i="12"/>
  <c r="AAU73" i="12"/>
  <c r="AAS73" i="12"/>
  <c r="AAQ73" i="12"/>
  <c r="AAO73" i="12"/>
  <c r="ZZ73" i="12"/>
  <c r="UG73" i="12"/>
  <c r="UA73" i="12"/>
  <c r="TQ73" i="12"/>
  <c r="TK73" i="12"/>
  <c r="TA73" i="12"/>
  <c r="SS73" i="12"/>
  <c r="SI73" i="12"/>
  <c r="QY73" i="12"/>
  <c r="QW73" i="12"/>
  <c r="QU73" i="12"/>
  <c r="QS73" i="12"/>
  <c r="PR73" i="12"/>
  <c r="PO73" i="12"/>
  <c r="PL73" i="12"/>
  <c r="OH73" i="12"/>
  <c r="NC73" i="12"/>
  <c r="KY73" i="12"/>
  <c r="KU73" i="12"/>
  <c r="KO73" i="12"/>
  <c r="KM73" i="12"/>
  <c r="KK73" i="12"/>
  <c r="KI73" i="12"/>
  <c r="KG73" i="12"/>
  <c r="KE73" i="12"/>
  <c r="KC73" i="12"/>
  <c r="KA73" i="12"/>
  <c r="DR73" i="12"/>
  <c r="DO73" i="12"/>
  <c r="DM73" i="12"/>
  <c r="DK73" i="12"/>
  <c r="DI73" i="12"/>
  <c r="DG73" i="12"/>
  <c r="DE73" i="12"/>
  <c r="CD73" i="12"/>
  <c r="T73" i="12"/>
  <c r="U73" i="12"/>
  <c r="N73" i="12"/>
  <c r="AII72" i="12"/>
  <c r="AFR72" i="12"/>
  <c r="AFP72" i="12"/>
  <c r="ADL72" i="12"/>
  <c r="ADB72" i="12"/>
  <c r="ACJ72" i="12"/>
  <c r="ABZ72" i="12"/>
  <c r="ABP72" i="12"/>
  <c r="ABK72" i="12"/>
  <c r="AAY72" i="12"/>
  <c r="AAW72" i="12"/>
  <c r="AAU72" i="12"/>
  <c r="AAS72" i="12"/>
  <c r="AAQ72" i="12"/>
  <c r="AAO72" i="12"/>
  <c r="ZZ72" i="12"/>
  <c r="UG72" i="12"/>
  <c r="UA72" i="12"/>
  <c r="TQ72" i="12"/>
  <c r="TK72" i="12"/>
  <c r="TA72" i="12"/>
  <c r="SS72" i="12"/>
  <c r="SI72" i="12"/>
  <c r="QY72" i="12"/>
  <c r="QW72" i="12"/>
  <c r="QU72" i="12"/>
  <c r="QS72" i="12"/>
  <c r="PR72" i="12"/>
  <c r="PO72" i="12"/>
  <c r="PL72" i="12"/>
  <c r="OH72" i="12"/>
  <c r="NC72" i="12"/>
  <c r="KY72" i="12"/>
  <c r="KU72" i="12"/>
  <c r="KO72" i="12"/>
  <c r="KM72" i="12"/>
  <c r="KK72" i="12"/>
  <c r="KI72" i="12"/>
  <c r="KG72" i="12"/>
  <c r="KE72" i="12"/>
  <c r="KC72" i="12"/>
  <c r="KA72" i="12"/>
  <c r="DR72" i="12"/>
  <c r="DO72" i="12"/>
  <c r="DM72" i="12"/>
  <c r="DK72" i="12"/>
  <c r="DI72" i="12"/>
  <c r="DG72" i="12"/>
  <c r="DE72" i="12"/>
  <c r="CD72" i="12"/>
  <c r="T72" i="12"/>
  <c r="U72" i="12"/>
  <c r="N72" i="12"/>
  <c r="AII71" i="12"/>
  <c r="AFR71" i="12"/>
  <c r="AFP71" i="12"/>
  <c r="ADL71" i="12"/>
  <c r="ADB71" i="12"/>
  <c r="ACJ71" i="12"/>
  <c r="ABZ71" i="12"/>
  <c r="ABP71" i="12"/>
  <c r="ABK71" i="12"/>
  <c r="AAY71" i="12"/>
  <c r="AAW71" i="12"/>
  <c r="AAU71" i="12"/>
  <c r="AAS71" i="12"/>
  <c r="AAQ71" i="12"/>
  <c r="AAO71" i="12"/>
  <c r="ZZ71" i="12"/>
  <c r="UG71" i="12"/>
  <c r="UA71" i="12"/>
  <c r="TQ71" i="12"/>
  <c r="TK71" i="12"/>
  <c r="TA71" i="12"/>
  <c r="SS71" i="12"/>
  <c r="SI71" i="12"/>
  <c r="QY71" i="12"/>
  <c r="QW71" i="12"/>
  <c r="QU71" i="12"/>
  <c r="QS71" i="12"/>
  <c r="PR71" i="12"/>
  <c r="PO71" i="12"/>
  <c r="PL71" i="12"/>
  <c r="OH71" i="12"/>
  <c r="NC71" i="12"/>
  <c r="KY71" i="12"/>
  <c r="KU71" i="12"/>
  <c r="KO71" i="12"/>
  <c r="KM71" i="12"/>
  <c r="KK71" i="12"/>
  <c r="KI71" i="12"/>
  <c r="KG71" i="12"/>
  <c r="KE71" i="12"/>
  <c r="KC71" i="12"/>
  <c r="KA71" i="12"/>
  <c r="DR71" i="12"/>
  <c r="DO71" i="12"/>
  <c r="DM71" i="12"/>
  <c r="DK71" i="12"/>
  <c r="DI71" i="12"/>
  <c r="DG71" i="12"/>
  <c r="DE71" i="12"/>
  <c r="CD71" i="12"/>
  <c r="T71" i="12"/>
  <c r="U71" i="12"/>
  <c r="N71" i="12"/>
  <c r="AII70" i="12"/>
  <c r="AFR70" i="12"/>
  <c r="AFP70" i="12"/>
  <c r="ADL70" i="12"/>
  <c r="ADB70" i="12"/>
  <c r="ACJ70" i="12"/>
  <c r="ABZ70" i="12"/>
  <c r="ABP70" i="12"/>
  <c r="ABK70" i="12"/>
  <c r="AAY70" i="12"/>
  <c r="AAW70" i="12"/>
  <c r="AAU70" i="12"/>
  <c r="AAS70" i="12"/>
  <c r="AAQ70" i="12"/>
  <c r="AAO70" i="12"/>
  <c r="ZZ70" i="12"/>
  <c r="UG70" i="12"/>
  <c r="UA70" i="12"/>
  <c r="TQ70" i="12"/>
  <c r="TK70" i="12"/>
  <c r="TA70" i="12"/>
  <c r="SS70" i="12"/>
  <c r="SI70" i="12"/>
  <c r="QY70" i="12"/>
  <c r="QW70" i="12"/>
  <c r="QU70" i="12"/>
  <c r="QS70" i="12"/>
  <c r="PR70" i="12"/>
  <c r="PO70" i="12"/>
  <c r="PL70" i="12"/>
  <c r="OH70" i="12"/>
  <c r="NC70" i="12"/>
  <c r="KY70" i="12"/>
  <c r="KU70" i="12"/>
  <c r="KO70" i="12"/>
  <c r="KM70" i="12"/>
  <c r="KK70" i="12"/>
  <c r="KI70" i="12"/>
  <c r="KG70" i="12"/>
  <c r="KE70" i="12"/>
  <c r="KC70" i="12"/>
  <c r="KA70" i="12"/>
  <c r="DR70" i="12"/>
  <c r="DO70" i="12"/>
  <c r="DM70" i="12"/>
  <c r="DK70" i="12"/>
  <c r="DI70" i="12"/>
  <c r="DG70" i="12"/>
  <c r="DE70" i="12"/>
  <c r="CD70" i="12"/>
  <c r="T70" i="12"/>
  <c r="U70" i="12"/>
  <c r="N70" i="12"/>
  <c r="AII69" i="12"/>
  <c r="AFR69" i="12"/>
  <c r="ADL69" i="12"/>
  <c r="ADB69" i="12"/>
  <c r="ACJ69" i="12"/>
  <c r="ABZ69" i="12"/>
  <c r="ABP69" i="12"/>
  <c r="ABK69" i="12"/>
  <c r="AAY69" i="12"/>
  <c r="AAW69" i="12"/>
  <c r="AAU69" i="12"/>
  <c r="AAS69" i="12"/>
  <c r="AAQ69" i="12"/>
  <c r="AAO69" i="12"/>
  <c r="ZZ69" i="12"/>
  <c r="UG69" i="12"/>
  <c r="UA69" i="12"/>
  <c r="TQ69" i="12"/>
  <c r="TK69" i="12"/>
  <c r="TA69" i="12"/>
  <c r="SS69" i="12"/>
  <c r="SI69" i="12"/>
  <c r="QY69" i="12"/>
  <c r="QW69" i="12"/>
  <c r="QU69" i="12"/>
  <c r="QS69" i="12"/>
  <c r="PR69" i="12"/>
  <c r="PO69" i="12"/>
  <c r="PL69" i="12"/>
  <c r="OH69" i="12"/>
  <c r="NC69" i="12"/>
  <c r="KY69" i="12"/>
  <c r="KU69" i="12"/>
  <c r="KO69" i="12"/>
  <c r="KM69" i="12"/>
  <c r="KK69" i="12"/>
  <c r="KI69" i="12"/>
  <c r="KG69" i="12"/>
  <c r="KE69" i="12"/>
  <c r="KC69" i="12"/>
  <c r="KA69" i="12"/>
  <c r="DR69" i="12"/>
  <c r="DO69" i="12"/>
  <c r="DM69" i="12"/>
  <c r="DK69" i="12"/>
  <c r="DI69" i="12"/>
  <c r="DG69" i="12"/>
  <c r="DE69" i="12"/>
  <c r="CD69" i="12"/>
  <c r="T69" i="12"/>
  <c r="U69" i="12"/>
  <c r="N69" i="12"/>
  <c r="AII68" i="12"/>
  <c r="AFR68" i="12"/>
  <c r="AFP68" i="12"/>
  <c r="ADL68" i="12"/>
  <c r="ADB68" i="12"/>
  <c r="ACJ68" i="12"/>
  <c r="ABZ68" i="12"/>
  <c r="ABP68" i="12"/>
  <c r="ABK68" i="12"/>
  <c r="AAY68" i="12"/>
  <c r="AAW68" i="12"/>
  <c r="AAU68" i="12"/>
  <c r="AAS68" i="12"/>
  <c r="AAQ68" i="12"/>
  <c r="AAO68" i="12"/>
  <c r="ZZ68" i="12"/>
  <c r="UG68" i="12"/>
  <c r="UA68" i="12"/>
  <c r="TQ68" i="12"/>
  <c r="TK68" i="12"/>
  <c r="TA68" i="12"/>
  <c r="SS68" i="12"/>
  <c r="SI68" i="12"/>
  <c r="QY68" i="12"/>
  <c r="QW68" i="12"/>
  <c r="QU68" i="12"/>
  <c r="QS68" i="12"/>
  <c r="PR68" i="12"/>
  <c r="PO68" i="12"/>
  <c r="PL68" i="12"/>
  <c r="OH68" i="12"/>
  <c r="NC68" i="12"/>
  <c r="KY68" i="12"/>
  <c r="KU68" i="12"/>
  <c r="KO68" i="12"/>
  <c r="KM68" i="12"/>
  <c r="KK68" i="12"/>
  <c r="KI68" i="12"/>
  <c r="KG68" i="12"/>
  <c r="KE68" i="12"/>
  <c r="KC68" i="12"/>
  <c r="KA68" i="12"/>
  <c r="DR68" i="12"/>
  <c r="DO68" i="12"/>
  <c r="DM68" i="12"/>
  <c r="DK68" i="12"/>
  <c r="DI68" i="12"/>
  <c r="DG68" i="12"/>
  <c r="DE68" i="12"/>
  <c r="CD68" i="12"/>
  <c r="T68" i="12"/>
  <c r="U68" i="12"/>
  <c r="N68" i="12"/>
  <c r="AII67" i="12"/>
  <c r="AFR67" i="12"/>
  <c r="AFP67" i="12"/>
  <c r="ADL67" i="12"/>
  <c r="ADB67" i="12"/>
  <c r="ACJ67" i="12"/>
  <c r="ABZ67" i="12"/>
  <c r="ABP67" i="12"/>
  <c r="ABK67" i="12"/>
  <c r="AAY67" i="12"/>
  <c r="AAW67" i="12"/>
  <c r="AAU67" i="12"/>
  <c r="AAS67" i="12"/>
  <c r="AAQ67" i="12"/>
  <c r="AAO67" i="12"/>
  <c r="ZZ67" i="12"/>
  <c r="UG67" i="12"/>
  <c r="UA67" i="12"/>
  <c r="TQ67" i="12"/>
  <c r="TK67" i="12"/>
  <c r="TA67" i="12"/>
  <c r="SS67" i="12"/>
  <c r="SI67" i="12"/>
  <c r="QY67" i="12"/>
  <c r="QW67" i="12"/>
  <c r="QU67" i="12"/>
  <c r="QS67" i="12"/>
  <c r="PR67" i="12"/>
  <c r="PO67" i="12"/>
  <c r="PL67" i="12"/>
  <c r="OH67" i="12"/>
  <c r="NC67" i="12"/>
  <c r="KY67" i="12"/>
  <c r="KU67" i="12"/>
  <c r="KO67" i="12"/>
  <c r="KM67" i="12"/>
  <c r="KK67" i="12"/>
  <c r="KI67" i="12"/>
  <c r="KG67" i="12"/>
  <c r="KE67" i="12"/>
  <c r="KC67" i="12"/>
  <c r="KA67" i="12"/>
  <c r="DR67" i="12"/>
  <c r="DO67" i="12"/>
  <c r="DM67" i="12"/>
  <c r="DK67" i="12"/>
  <c r="DI67" i="12"/>
  <c r="DG67" i="12"/>
  <c r="DE67" i="12"/>
  <c r="CD67" i="12"/>
  <c r="T67" i="12"/>
  <c r="U67" i="12"/>
  <c r="N67" i="12"/>
  <c r="AII66" i="12"/>
  <c r="AFR66" i="12"/>
  <c r="AFP66" i="12"/>
  <c r="ADL66" i="12"/>
  <c r="ADB66" i="12"/>
  <c r="ACJ66" i="12"/>
  <c r="ABZ66" i="12"/>
  <c r="ABP66" i="12"/>
  <c r="ABK66" i="12"/>
  <c r="AAY66" i="12"/>
  <c r="AAW66" i="12"/>
  <c r="AAU66" i="12"/>
  <c r="AAS66" i="12"/>
  <c r="AAQ66" i="12"/>
  <c r="AAO66" i="12"/>
  <c r="ZZ66" i="12"/>
  <c r="UG66" i="12"/>
  <c r="UA66" i="12"/>
  <c r="TQ66" i="12"/>
  <c r="TK66" i="12"/>
  <c r="TA66" i="12"/>
  <c r="SS66" i="12"/>
  <c r="SI66" i="12"/>
  <c r="QY66" i="12"/>
  <c r="QW66" i="12"/>
  <c r="QU66" i="12"/>
  <c r="QS66" i="12"/>
  <c r="PR66" i="12"/>
  <c r="PO66" i="12"/>
  <c r="PL66" i="12"/>
  <c r="OH66" i="12"/>
  <c r="NC66" i="12"/>
  <c r="KY66" i="12"/>
  <c r="KU66" i="12"/>
  <c r="KO66" i="12"/>
  <c r="KM66" i="12"/>
  <c r="KK66" i="12"/>
  <c r="KI66" i="12"/>
  <c r="KG66" i="12"/>
  <c r="KE66" i="12"/>
  <c r="KC66" i="12"/>
  <c r="KA66" i="12"/>
  <c r="DR66" i="12"/>
  <c r="DO66" i="12"/>
  <c r="DM66" i="12"/>
  <c r="DK66" i="12"/>
  <c r="DI66" i="12"/>
  <c r="DG66" i="12"/>
  <c r="DE66" i="12"/>
  <c r="CD66" i="12"/>
  <c r="T66" i="12"/>
  <c r="U66" i="12"/>
  <c r="N66" i="12"/>
  <c r="AII65" i="12"/>
  <c r="AFR65" i="12"/>
  <c r="ADL65" i="12"/>
  <c r="ADB65" i="12"/>
  <c r="ACJ65" i="12"/>
  <c r="ABZ65" i="12"/>
  <c r="ABP65" i="12"/>
  <c r="ABK65" i="12"/>
  <c r="AAY65" i="12"/>
  <c r="AAW65" i="12"/>
  <c r="AAU65" i="12"/>
  <c r="AAS65" i="12"/>
  <c r="AAQ65" i="12"/>
  <c r="AAO65" i="12"/>
  <c r="ZZ65" i="12"/>
  <c r="UG65" i="12"/>
  <c r="UA65" i="12"/>
  <c r="TQ65" i="12"/>
  <c r="TK65" i="12"/>
  <c r="TA65" i="12"/>
  <c r="SS65" i="12"/>
  <c r="SI65" i="12"/>
  <c r="QY65" i="12"/>
  <c r="QW65" i="12"/>
  <c r="QU65" i="12"/>
  <c r="QS65" i="12"/>
  <c r="PR65" i="12"/>
  <c r="PO65" i="12"/>
  <c r="PL65" i="12"/>
  <c r="OH65" i="12"/>
  <c r="NC65" i="12"/>
  <c r="KY65" i="12"/>
  <c r="KU65" i="12"/>
  <c r="KO65" i="12"/>
  <c r="KM65" i="12"/>
  <c r="KK65" i="12"/>
  <c r="KI65" i="12"/>
  <c r="KG65" i="12"/>
  <c r="KE65" i="12"/>
  <c r="KC65" i="12"/>
  <c r="KA65" i="12"/>
  <c r="DR65" i="12"/>
  <c r="DO65" i="12"/>
  <c r="DM65" i="12"/>
  <c r="DK65" i="12"/>
  <c r="DI65" i="12"/>
  <c r="DG65" i="12"/>
  <c r="DE65" i="12"/>
  <c r="CD65" i="12"/>
  <c r="T65" i="12"/>
  <c r="U65" i="12"/>
  <c r="N65" i="12"/>
  <c r="AII64" i="12"/>
  <c r="AFR64" i="12"/>
  <c r="AFP64" i="12"/>
  <c r="ADL64" i="12"/>
  <c r="ADB64" i="12"/>
  <c r="ACJ64" i="12"/>
  <c r="ABZ64" i="12"/>
  <c r="ABP64" i="12"/>
  <c r="ABK64" i="12"/>
  <c r="AAY64" i="12"/>
  <c r="AAW64" i="12"/>
  <c r="AAU64" i="12"/>
  <c r="AAS64" i="12"/>
  <c r="AAQ64" i="12"/>
  <c r="AAO64" i="12"/>
  <c r="ZZ64" i="12"/>
  <c r="UG64" i="12"/>
  <c r="UA64" i="12"/>
  <c r="TQ64" i="12"/>
  <c r="TK64" i="12"/>
  <c r="TA64" i="12"/>
  <c r="SS64" i="12"/>
  <c r="SI64" i="12"/>
  <c r="QY64" i="12"/>
  <c r="QW64" i="12"/>
  <c r="QU64" i="12"/>
  <c r="QS64" i="12"/>
  <c r="PR64" i="12"/>
  <c r="PO64" i="12"/>
  <c r="PL64" i="12"/>
  <c r="OH64" i="12"/>
  <c r="NC64" i="12"/>
  <c r="KY64" i="12"/>
  <c r="KU64" i="12"/>
  <c r="KO64" i="12"/>
  <c r="KM64" i="12"/>
  <c r="KK64" i="12"/>
  <c r="KI64" i="12"/>
  <c r="KG64" i="12"/>
  <c r="KE64" i="12"/>
  <c r="KC64" i="12"/>
  <c r="KA64" i="12"/>
  <c r="DR64" i="12"/>
  <c r="DO64" i="12"/>
  <c r="DM64" i="12"/>
  <c r="DK64" i="12"/>
  <c r="DI64" i="12"/>
  <c r="DG64" i="12"/>
  <c r="DE64" i="12"/>
  <c r="CD64" i="12"/>
  <c r="T64" i="12"/>
  <c r="U64" i="12"/>
  <c r="N64" i="12"/>
  <c r="AII63" i="12"/>
  <c r="AFR63" i="12"/>
  <c r="AFP63" i="12"/>
  <c r="ADL63" i="12"/>
  <c r="ADB63" i="12"/>
  <c r="ACJ63" i="12"/>
  <c r="ABZ63" i="12"/>
  <c r="ABP63" i="12"/>
  <c r="ABK63" i="12"/>
  <c r="AAY63" i="12"/>
  <c r="AAW63" i="12"/>
  <c r="AAU63" i="12"/>
  <c r="AAS63" i="12"/>
  <c r="AAQ63" i="12"/>
  <c r="AAO63" i="12"/>
  <c r="ZZ63" i="12"/>
  <c r="UG63" i="12"/>
  <c r="UA63" i="12"/>
  <c r="TQ63" i="12"/>
  <c r="TK63" i="12"/>
  <c r="TA63" i="12"/>
  <c r="SS63" i="12"/>
  <c r="SI63" i="12"/>
  <c r="QY63" i="12"/>
  <c r="QW63" i="12"/>
  <c r="QU63" i="12"/>
  <c r="QS63" i="12"/>
  <c r="PR63" i="12"/>
  <c r="PO63" i="12"/>
  <c r="PL63" i="12"/>
  <c r="OH63" i="12"/>
  <c r="NC63" i="12"/>
  <c r="KY63" i="12"/>
  <c r="KU63" i="12"/>
  <c r="KO63" i="12"/>
  <c r="KM63" i="12"/>
  <c r="KK63" i="12"/>
  <c r="KI63" i="12"/>
  <c r="KG63" i="12"/>
  <c r="KE63" i="12"/>
  <c r="KC63" i="12"/>
  <c r="KA63" i="12"/>
  <c r="DR63" i="12"/>
  <c r="DO63" i="12"/>
  <c r="DM63" i="12"/>
  <c r="DK63" i="12"/>
  <c r="DI63" i="12"/>
  <c r="DG63" i="12"/>
  <c r="DE63" i="12"/>
  <c r="CD63" i="12"/>
  <c r="T63" i="12"/>
  <c r="U63" i="12"/>
  <c r="N63" i="12"/>
  <c r="AII62" i="12"/>
  <c r="AFR62" i="12"/>
  <c r="AFP62" i="12"/>
  <c r="ADL62" i="12"/>
  <c r="ADB62" i="12"/>
  <c r="ACJ62" i="12"/>
  <c r="ABZ62" i="12"/>
  <c r="ABP62" i="12"/>
  <c r="ABK62" i="12"/>
  <c r="AAY62" i="12"/>
  <c r="AAW62" i="12"/>
  <c r="AAU62" i="12"/>
  <c r="AAS62" i="12"/>
  <c r="AAQ62" i="12"/>
  <c r="AAO62" i="12"/>
  <c r="ZZ62" i="12"/>
  <c r="UG62" i="12"/>
  <c r="UA62" i="12"/>
  <c r="TQ62" i="12"/>
  <c r="TK62" i="12"/>
  <c r="TA62" i="12"/>
  <c r="SS62" i="12"/>
  <c r="SI62" i="12"/>
  <c r="QY62" i="12"/>
  <c r="QW62" i="12"/>
  <c r="QU62" i="12"/>
  <c r="QS62" i="12"/>
  <c r="PR62" i="12"/>
  <c r="PO62" i="12"/>
  <c r="PL62" i="12"/>
  <c r="OH62" i="12"/>
  <c r="NC62" i="12"/>
  <c r="KY62" i="12"/>
  <c r="KU62" i="12"/>
  <c r="KO62" i="12"/>
  <c r="KM62" i="12"/>
  <c r="KK62" i="12"/>
  <c r="KI62" i="12"/>
  <c r="KG62" i="12"/>
  <c r="KE62" i="12"/>
  <c r="KC62" i="12"/>
  <c r="KA62" i="12"/>
  <c r="DR62" i="12"/>
  <c r="DO62" i="12"/>
  <c r="DM62" i="12"/>
  <c r="DK62" i="12"/>
  <c r="DI62" i="12"/>
  <c r="DG62" i="12"/>
  <c r="DE62" i="12"/>
  <c r="CD62" i="12"/>
  <c r="T62" i="12"/>
  <c r="U62" i="12"/>
  <c r="N62" i="12"/>
  <c r="AII61" i="12"/>
  <c r="AFR61" i="12"/>
  <c r="AFP61" i="12"/>
  <c r="ADL61" i="12"/>
  <c r="ADB61" i="12"/>
  <c r="ACJ61" i="12"/>
  <c r="ABZ61" i="12"/>
  <c r="ABP61" i="12"/>
  <c r="ABK61" i="12"/>
  <c r="AAY61" i="12"/>
  <c r="AAW61" i="12"/>
  <c r="AAU61" i="12"/>
  <c r="AAS61" i="12"/>
  <c r="AAQ61" i="12"/>
  <c r="AAO61" i="12"/>
  <c r="ZZ61" i="12"/>
  <c r="UG61" i="12"/>
  <c r="UA61" i="12"/>
  <c r="TQ61" i="12"/>
  <c r="TK61" i="12"/>
  <c r="TA61" i="12"/>
  <c r="SS61" i="12"/>
  <c r="SI61" i="12"/>
  <c r="QY61" i="12"/>
  <c r="QW61" i="12"/>
  <c r="QU61" i="12"/>
  <c r="QS61" i="12"/>
  <c r="PR61" i="12"/>
  <c r="PO61" i="12"/>
  <c r="PL61" i="12"/>
  <c r="OH61" i="12"/>
  <c r="NC61" i="12"/>
  <c r="KY61" i="12"/>
  <c r="KU61" i="12"/>
  <c r="KO61" i="12"/>
  <c r="KM61" i="12"/>
  <c r="KK61" i="12"/>
  <c r="KI61" i="12"/>
  <c r="KG61" i="12"/>
  <c r="KE61" i="12"/>
  <c r="KC61" i="12"/>
  <c r="KA61" i="12"/>
  <c r="DR61" i="12"/>
  <c r="DO61" i="12"/>
  <c r="DM61" i="12"/>
  <c r="DK61" i="12"/>
  <c r="DI61" i="12"/>
  <c r="DG61" i="12"/>
  <c r="DE61" i="12"/>
  <c r="CD61" i="12"/>
  <c r="T61" i="12"/>
  <c r="U61" i="12"/>
  <c r="N61" i="12"/>
  <c r="AII60" i="12"/>
  <c r="AFR60" i="12"/>
  <c r="ADL60" i="12"/>
  <c r="ADB60" i="12"/>
  <c r="ACJ60" i="12"/>
  <c r="ABZ60" i="12"/>
  <c r="ABP60" i="12"/>
  <c r="ABK60" i="12"/>
  <c r="AAY60" i="12"/>
  <c r="AAW60" i="12"/>
  <c r="AAU60" i="12"/>
  <c r="AAS60" i="12"/>
  <c r="AAQ60" i="12"/>
  <c r="AAO60" i="12"/>
  <c r="ZZ60" i="12"/>
  <c r="UG60" i="12"/>
  <c r="UA60" i="12"/>
  <c r="TQ60" i="12"/>
  <c r="TK60" i="12"/>
  <c r="TA60" i="12"/>
  <c r="SS60" i="12"/>
  <c r="SI60" i="12"/>
  <c r="QY60" i="12"/>
  <c r="QW60" i="12"/>
  <c r="QU60" i="12"/>
  <c r="QS60" i="12"/>
  <c r="PR60" i="12"/>
  <c r="PO60" i="12"/>
  <c r="PL60" i="12"/>
  <c r="OH60" i="12"/>
  <c r="NC60" i="12"/>
  <c r="KY60" i="12"/>
  <c r="KU60" i="12"/>
  <c r="KO60" i="12"/>
  <c r="KM60" i="12"/>
  <c r="KK60" i="12"/>
  <c r="KI60" i="12"/>
  <c r="KG60" i="12"/>
  <c r="KE60" i="12"/>
  <c r="KC60" i="12"/>
  <c r="KA60" i="12"/>
  <c r="DR60" i="12"/>
  <c r="DO60" i="12"/>
  <c r="DM60" i="12"/>
  <c r="DK60" i="12"/>
  <c r="DI60" i="12"/>
  <c r="DG60" i="12"/>
  <c r="DE60" i="12"/>
  <c r="CD60" i="12"/>
  <c r="T60" i="12"/>
  <c r="U60" i="12"/>
  <c r="N60" i="12"/>
  <c r="AII59" i="12"/>
  <c r="AFR59" i="12"/>
  <c r="ADL59" i="12"/>
  <c r="ADB59" i="12"/>
  <c r="ACJ59" i="12"/>
  <c r="ABZ59" i="12"/>
  <c r="ABP59" i="12"/>
  <c r="ABK59" i="12"/>
  <c r="AAY59" i="12"/>
  <c r="AAW59" i="12"/>
  <c r="AAU59" i="12"/>
  <c r="AAS59" i="12"/>
  <c r="AAQ59" i="12"/>
  <c r="AAO59" i="12"/>
  <c r="ZZ59" i="12"/>
  <c r="UG59" i="12"/>
  <c r="UA59" i="12"/>
  <c r="TQ59" i="12"/>
  <c r="TK59" i="12"/>
  <c r="TA59" i="12"/>
  <c r="SS59" i="12"/>
  <c r="SI59" i="12"/>
  <c r="QY59" i="12"/>
  <c r="QW59" i="12"/>
  <c r="QU59" i="12"/>
  <c r="QS59" i="12"/>
  <c r="PR59" i="12"/>
  <c r="PO59" i="12"/>
  <c r="PL59" i="12"/>
  <c r="OH59" i="12"/>
  <c r="NC59" i="12"/>
  <c r="KY59" i="12"/>
  <c r="KU59" i="12"/>
  <c r="KO59" i="12"/>
  <c r="KM59" i="12"/>
  <c r="KK59" i="12"/>
  <c r="KI59" i="12"/>
  <c r="KG59" i="12"/>
  <c r="KE59" i="12"/>
  <c r="KC59" i="12"/>
  <c r="KA59" i="12"/>
  <c r="DR59" i="12"/>
  <c r="DO59" i="12"/>
  <c r="DM59" i="12"/>
  <c r="DK59" i="12"/>
  <c r="DI59" i="12"/>
  <c r="DG59" i="12"/>
  <c r="DE59" i="12"/>
  <c r="CD59" i="12"/>
  <c r="T59" i="12"/>
  <c r="U59" i="12"/>
  <c r="N59" i="12"/>
  <c r="AII58" i="12"/>
  <c r="AFR58" i="12"/>
  <c r="AFP58" i="12"/>
  <c r="ADL58" i="12"/>
  <c r="ADB58" i="12"/>
  <c r="ACJ58" i="12"/>
  <c r="ABZ58" i="12"/>
  <c r="ABP58" i="12"/>
  <c r="ABK58" i="12"/>
  <c r="AAY58" i="12"/>
  <c r="AAW58" i="12"/>
  <c r="AAU58" i="12"/>
  <c r="AAS58" i="12"/>
  <c r="AAQ58" i="12"/>
  <c r="AAO58" i="12"/>
  <c r="ZZ58" i="12"/>
  <c r="UG58" i="12"/>
  <c r="UA58" i="12"/>
  <c r="TQ58" i="12"/>
  <c r="TK58" i="12"/>
  <c r="TA58" i="12"/>
  <c r="SS58" i="12"/>
  <c r="SI58" i="12"/>
  <c r="QY58" i="12"/>
  <c r="QW58" i="12"/>
  <c r="QU58" i="12"/>
  <c r="QS58" i="12"/>
  <c r="PR58" i="12"/>
  <c r="PO58" i="12"/>
  <c r="PL58" i="12"/>
  <c r="OH58" i="12"/>
  <c r="NC58" i="12"/>
  <c r="KY58" i="12"/>
  <c r="KU58" i="12"/>
  <c r="KO58" i="12"/>
  <c r="KM58" i="12"/>
  <c r="KK58" i="12"/>
  <c r="KI58" i="12"/>
  <c r="KG58" i="12"/>
  <c r="KE58" i="12"/>
  <c r="KC58" i="12"/>
  <c r="KA58" i="12"/>
  <c r="DR58" i="12"/>
  <c r="DO58" i="12"/>
  <c r="DM58" i="12"/>
  <c r="DK58" i="12"/>
  <c r="DI58" i="12"/>
  <c r="DG58" i="12"/>
  <c r="DE58" i="12"/>
  <c r="CD58" i="12"/>
  <c r="T58" i="12"/>
  <c r="U58" i="12"/>
  <c r="N58" i="12"/>
  <c r="AII57" i="12"/>
  <c r="AFR57" i="12"/>
  <c r="AFP57" i="12"/>
  <c r="ADL57" i="12"/>
  <c r="ADB57" i="12"/>
  <c r="ACJ57" i="12"/>
  <c r="ABZ57" i="12"/>
  <c r="ABP57" i="12"/>
  <c r="ABK57" i="12"/>
  <c r="AAY57" i="12"/>
  <c r="AAW57" i="12"/>
  <c r="AAU57" i="12"/>
  <c r="AAS57" i="12"/>
  <c r="AAQ57" i="12"/>
  <c r="AAO57" i="12"/>
  <c r="ZZ57" i="12"/>
  <c r="UG57" i="12"/>
  <c r="UA57" i="12"/>
  <c r="TQ57" i="12"/>
  <c r="TK57" i="12"/>
  <c r="TA57" i="12"/>
  <c r="SS57" i="12"/>
  <c r="SI57" i="12"/>
  <c r="QY57" i="12"/>
  <c r="QW57" i="12"/>
  <c r="QU57" i="12"/>
  <c r="QS57" i="12"/>
  <c r="PR57" i="12"/>
  <c r="PO57" i="12"/>
  <c r="PL57" i="12"/>
  <c r="OH57" i="12"/>
  <c r="NC57" i="12"/>
  <c r="KY57" i="12"/>
  <c r="KU57" i="12"/>
  <c r="KO57" i="12"/>
  <c r="KM57" i="12"/>
  <c r="KK57" i="12"/>
  <c r="KI57" i="12"/>
  <c r="KG57" i="12"/>
  <c r="KE57" i="12"/>
  <c r="KC57" i="12"/>
  <c r="KA57" i="12"/>
  <c r="DR57" i="12"/>
  <c r="DO57" i="12"/>
  <c r="DM57" i="12"/>
  <c r="DK57" i="12"/>
  <c r="DI57" i="12"/>
  <c r="DG57" i="12"/>
  <c r="DE57" i="12"/>
  <c r="CD57" i="12"/>
  <c r="T57" i="12"/>
  <c r="U57" i="12"/>
  <c r="N57" i="12"/>
  <c r="AII56" i="12"/>
  <c r="AFR56" i="12"/>
  <c r="AFP56" i="12"/>
  <c r="ADL56" i="12"/>
  <c r="ADB56" i="12"/>
  <c r="ACJ56" i="12"/>
  <c r="ABZ56" i="12"/>
  <c r="ABP56" i="12"/>
  <c r="ABK56" i="12"/>
  <c r="AAY56" i="12"/>
  <c r="AAW56" i="12"/>
  <c r="AAU56" i="12"/>
  <c r="AAS56" i="12"/>
  <c r="AAQ56" i="12"/>
  <c r="AAO56" i="12"/>
  <c r="ZZ56" i="12"/>
  <c r="UG56" i="12"/>
  <c r="UA56" i="12"/>
  <c r="TQ56" i="12"/>
  <c r="TK56" i="12"/>
  <c r="TA56" i="12"/>
  <c r="SS56" i="12"/>
  <c r="SI56" i="12"/>
  <c r="QY56" i="12"/>
  <c r="QW56" i="12"/>
  <c r="QU56" i="12"/>
  <c r="QS56" i="12"/>
  <c r="PR56" i="12"/>
  <c r="PO56" i="12"/>
  <c r="PL56" i="12"/>
  <c r="OH56" i="12"/>
  <c r="NC56" i="12"/>
  <c r="KY56" i="12"/>
  <c r="KU56" i="12"/>
  <c r="KO56" i="12"/>
  <c r="KM56" i="12"/>
  <c r="KK56" i="12"/>
  <c r="KI56" i="12"/>
  <c r="KG56" i="12"/>
  <c r="KE56" i="12"/>
  <c r="KC56" i="12"/>
  <c r="KA56" i="12"/>
  <c r="DR56" i="12"/>
  <c r="DO56" i="12"/>
  <c r="DM56" i="12"/>
  <c r="DK56" i="12"/>
  <c r="DI56" i="12"/>
  <c r="DG56" i="12"/>
  <c r="DE56" i="12"/>
  <c r="CD56" i="12"/>
  <c r="T56" i="12"/>
  <c r="U56" i="12"/>
  <c r="N56" i="12"/>
  <c r="AII55" i="12"/>
  <c r="AFR55" i="12"/>
  <c r="AFP55" i="12"/>
  <c r="ADL55" i="12"/>
  <c r="ADB55" i="12"/>
  <c r="ACJ55" i="12"/>
  <c r="ABZ55" i="12"/>
  <c r="ABP55" i="12"/>
  <c r="ABK55" i="12"/>
  <c r="AAY55" i="12"/>
  <c r="AAW55" i="12"/>
  <c r="AAU55" i="12"/>
  <c r="AAS55" i="12"/>
  <c r="AAQ55" i="12"/>
  <c r="AAO55" i="12"/>
  <c r="ZZ55" i="12"/>
  <c r="UG55" i="12"/>
  <c r="UA55" i="12"/>
  <c r="TQ55" i="12"/>
  <c r="TK55" i="12"/>
  <c r="TA55" i="12"/>
  <c r="SS55" i="12"/>
  <c r="SI55" i="12"/>
  <c r="QY55" i="12"/>
  <c r="QW55" i="12"/>
  <c r="QU55" i="12"/>
  <c r="QS55" i="12"/>
  <c r="PR55" i="12"/>
  <c r="PO55" i="12"/>
  <c r="PL55" i="12"/>
  <c r="OH55" i="12"/>
  <c r="NC55" i="12"/>
  <c r="KY55" i="12"/>
  <c r="KU55" i="12"/>
  <c r="KO55" i="12"/>
  <c r="KM55" i="12"/>
  <c r="KK55" i="12"/>
  <c r="KI55" i="12"/>
  <c r="KG55" i="12"/>
  <c r="KE55" i="12"/>
  <c r="KC55" i="12"/>
  <c r="KA55" i="12"/>
  <c r="DR55" i="12"/>
  <c r="DO55" i="12"/>
  <c r="DM55" i="12"/>
  <c r="DK55" i="12"/>
  <c r="DI55" i="12"/>
  <c r="DG55" i="12"/>
  <c r="DE55" i="12"/>
  <c r="CD55" i="12"/>
  <c r="T55" i="12"/>
  <c r="U55" i="12"/>
  <c r="N55" i="12"/>
  <c r="AII54" i="12"/>
  <c r="AFR54" i="12"/>
  <c r="ADL54" i="12"/>
  <c r="ADB54" i="12"/>
  <c r="ACJ54" i="12"/>
  <c r="ABZ54" i="12"/>
  <c r="ABP54" i="12"/>
  <c r="ABK54" i="12"/>
  <c r="AAY54" i="12"/>
  <c r="AAW54" i="12"/>
  <c r="AAU54" i="12"/>
  <c r="AAS54" i="12"/>
  <c r="AAQ54" i="12"/>
  <c r="AAO54" i="12"/>
  <c r="ZZ54" i="12"/>
  <c r="UG54" i="12"/>
  <c r="UA54" i="12"/>
  <c r="TQ54" i="12"/>
  <c r="TK54" i="12"/>
  <c r="TA54" i="12"/>
  <c r="SS54" i="12"/>
  <c r="SI54" i="12"/>
  <c r="QY54" i="12"/>
  <c r="QW54" i="12"/>
  <c r="QU54" i="12"/>
  <c r="QS54" i="12"/>
  <c r="PR54" i="12"/>
  <c r="PO54" i="12"/>
  <c r="PL54" i="12"/>
  <c r="OH54" i="12"/>
  <c r="NC54" i="12"/>
  <c r="KY54" i="12"/>
  <c r="KU54" i="12"/>
  <c r="KO54" i="12"/>
  <c r="KM54" i="12"/>
  <c r="KK54" i="12"/>
  <c r="KI54" i="12"/>
  <c r="KG54" i="12"/>
  <c r="KE54" i="12"/>
  <c r="KC54" i="12"/>
  <c r="KA54" i="12"/>
  <c r="DR54" i="12"/>
  <c r="DO54" i="12"/>
  <c r="DM54" i="12"/>
  <c r="DK54" i="12"/>
  <c r="DI54" i="12"/>
  <c r="DG54" i="12"/>
  <c r="DE54" i="12"/>
  <c r="CD54" i="12"/>
  <c r="T54" i="12"/>
  <c r="U54" i="12"/>
  <c r="N54" i="12"/>
  <c r="AII53" i="12"/>
  <c r="AFR53" i="12"/>
  <c r="AFP53" i="12"/>
  <c r="ADL53" i="12"/>
  <c r="ADB53" i="12"/>
  <c r="ACJ53" i="12"/>
  <c r="ABZ53" i="12"/>
  <c r="ABP53" i="12"/>
  <c r="ABK53" i="12"/>
  <c r="AAY53" i="12"/>
  <c r="AAW53" i="12"/>
  <c r="AAU53" i="12"/>
  <c r="AAS53" i="12"/>
  <c r="AAQ53" i="12"/>
  <c r="AAO53" i="12"/>
  <c r="ZZ53" i="12"/>
  <c r="UG53" i="12"/>
  <c r="UA53" i="12"/>
  <c r="TQ53" i="12"/>
  <c r="TK53" i="12"/>
  <c r="TA53" i="12"/>
  <c r="SS53" i="12"/>
  <c r="SI53" i="12"/>
  <c r="QY53" i="12"/>
  <c r="QW53" i="12"/>
  <c r="QU53" i="12"/>
  <c r="QS53" i="12"/>
  <c r="PR53" i="12"/>
  <c r="PO53" i="12"/>
  <c r="PL53" i="12"/>
  <c r="OH53" i="12"/>
  <c r="NC53" i="12"/>
  <c r="KY53" i="12"/>
  <c r="KU53" i="12"/>
  <c r="KO53" i="12"/>
  <c r="KM53" i="12"/>
  <c r="KK53" i="12"/>
  <c r="KI53" i="12"/>
  <c r="KG53" i="12"/>
  <c r="KE53" i="12"/>
  <c r="KC53" i="12"/>
  <c r="KA53" i="12"/>
  <c r="DR53" i="12"/>
  <c r="DO53" i="12"/>
  <c r="DM53" i="12"/>
  <c r="DK53" i="12"/>
  <c r="DI53" i="12"/>
  <c r="DG53" i="12"/>
  <c r="DE53" i="12"/>
  <c r="CD53" i="12"/>
  <c r="T53" i="12"/>
  <c r="U53" i="12"/>
  <c r="N53" i="12"/>
  <c r="AII52" i="12"/>
  <c r="AFR52" i="12"/>
  <c r="AFP52" i="12"/>
  <c r="ADL52" i="12"/>
  <c r="ADB52" i="12"/>
  <c r="ACJ52" i="12"/>
  <c r="ABZ52" i="12"/>
  <c r="ABP52" i="12"/>
  <c r="ABK52" i="12"/>
  <c r="AAY52" i="12"/>
  <c r="AAW52" i="12"/>
  <c r="AAU52" i="12"/>
  <c r="AAS52" i="12"/>
  <c r="AAQ52" i="12"/>
  <c r="AAO52" i="12"/>
  <c r="ZZ52" i="12"/>
  <c r="UG52" i="12"/>
  <c r="UA52" i="12"/>
  <c r="TQ52" i="12"/>
  <c r="TK52" i="12"/>
  <c r="TA52" i="12"/>
  <c r="SS52" i="12"/>
  <c r="SI52" i="12"/>
  <c r="QY52" i="12"/>
  <c r="QW52" i="12"/>
  <c r="QU52" i="12"/>
  <c r="QS52" i="12"/>
  <c r="PR52" i="12"/>
  <c r="PO52" i="12"/>
  <c r="PL52" i="12"/>
  <c r="OH52" i="12"/>
  <c r="NC52" i="12"/>
  <c r="KY52" i="12"/>
  <c r="KU52" i="12"/>
  <c r="KO52" i="12"/>
  <c r="KM52" i="12"/>
  <c r="KK52" i="12"/>
  <c r="KI52" i="12"/>
  <c r="KG52" i="12"/>
  <c r="KE52" i="12"/>
  <c r="KC52" i="12"/>
  <c r="KA52" i="12"/>
  <c r="DR52" i="12"/>
  <c r="DO52" i="12"/>
  <c r="DM52" i="12"/>
  <c r="DK52" i="12"/>
  <c r="DI52" i="12"/>
  <c r="DG52" i="12"/>
  <c r="DE52" i="12"/>
  <c r="CD52" i="12"/>
  <c r="T52" i="12"/>
  <c r="U52" i="12"/>
  <c r="N52" i="12"/>
  <c r="AII51" i="12"/>
  <c r="AFR51" i="12"/>
  <c r="AFP51" i="12"/>
  <c r="ADL51" i="12"/>
  <c r="ADB51" i="12"/>
  <c r="ACJ51" i="12"/>
  <c r="ABZ51" i="12"/>
  <c r="ABP51" i="12"/>
  <c r="ABK51" i="12"/>
  <c r="AAY51" i="12"/>
  <c r="AAW51" i="12"/>
  <c r="AAU51" i="12"/>
  <c r="AAS51" i="12"/>
  <c r="AAQ51" i="12"/>
  <c r="AAO51" i="12"/>
  <c r="ZZ51" i="12"/>
  <c r="UG51" i="12"/>
  <c r="UA51" i="12"/>
  <c r="TQ51" i="12"/>
  <c r="TK51" i="12"/>
  <c r="TA51" i="12"/>
  <c r="SS51" i="12"/>
  <c r="SI51" i="12"/>
  <c r="QY51" i="12"/>
  <c r="QW51" i="12"/>
  <c r="QU51" i="12"/>
  <c r="QS51" i="12"/>
  <c r="PR51" i="12"/>
  <c r="PO51" i="12"/>
  <c r="PL51" i="12"/>
  <c r="OH51" i="12"/>
  <c r="NC51" i="12"/>
  <c r="KY51" i="12"/>
  <c r="KU51" i="12"/>
  <c r="KO51" i="12"/>
  <c r="KM51" i="12"/>
  <c r="KK51" i="12"/>
  <c r="KI51" i="12"/>
  <c r="KG51" i="12"/>
  <c r="KE51" i="12"/>
  <c r="KC51" i="12"/>
  <c r="KA51" i="12"/>
  <c r="DR51" i="12"/>
  <c r="DO51" i="12"/>
  <c r="DM51" i="12"/>
  <c r="DK51" i="12"/>
  <c r="DI51" i="12"/>
  <c r="DG51" i="12"/>
  <c r="DE51" i="12"/>
  <c r="CD51" i="12"/>
  <c r="T51" i="12"/>
  <c r="U51" i="12"/>
  <c r="N51" i="12"/>
  <c r="AII50" i="12"/>
  <c r="AFR50" i="12"/>
  <c r="AFP50" i="12"/>
  <c r="ADL50" i="12"/>
  <c r="ADB50" i="12"/>
  <c r="ACJ50" i="12"/>
  <c r="ABZ50" i="12"/>
  <c r="ABP50" i="12"/>
  <c r="ABK50" i="12"/>
  <c r="AAY50" i="12"/>
  <c r="AAW50" i="12"/>
  <c r="AAU50" i="12"/>
  <c r="AAS50" i="12"/>
  <c r="AAQ50" i="12"/>
  <c r="AAO50" i="12"/>
  <c r="ZZ50" i="12"/>
  <c r="UG50" i="12"/>
  <c r="UA50" i="12"/>
  <c r="TQ50" i="12"/>
  <c r="TK50" i="12"/>
  <c r="TA50" i="12"/>
  <c r="SS50" i="12"/>
  <c r="SI50" i="12"/>
  <c r="QY50" i="12"/>
  <c r="QW50" i="12"/>
  <c r="QU50" i="12"/>
  <c r="QS50" i="12"/>
  <c r="PR50" i="12"/>
  <c r="PO50" i="12"/>
  <c r="PL50" i="12"/>
  <c r="OH50" i="12"/>
  <c r="NC50" i="12"/>
  <c r="KY50" i="12"/>
  <c r="KU50" i="12"/>
  <c r="KO50" i="12"/>
  <c r="KM50" i="12"/>
  <c r="KK50" i="12"/>
  <c r="KI50" i="12"/>
  <c r="KG50" i="12"/>
  <c r="KE50" i="12"/>
  <c r="KC50" i="12"/>
  <c r="KA50" i="12"/>
  <c r="DR50" i="12"/>
  <c r="DO50" i="12"/>
  <c r="DM50" i="12"/>
  <c r="DK50" i="12"/>
  <c r="DI50" i="12"/>
  <c r="DG50" i="12"/>
  <c r="DE50" i="12"/>
  <c r="CD50" i="12"/>
  <c r="T50" i="12"/>
  <c r="U50" i="12"/>
  <c r="N50" i="12"/>
  <c r="AII49" i="12"/>
  <c r="AFR49" i="12"/>
  <c r="AFP49" i="12"/>
  <c r="ADL49" i="12"/>
  <c r="ADB49" i="12"/>
  <c r="ACJ49" i="12"/>
  <c r="ABZ49" i="12"/>
  <c r="ABP49" i="12"/>
  <c r="ABK49" i="12"/>
  <c r="AAY49" i="12"/>
  <c r="AAW49" i="12"/>
  <c r="AAU49" i="12"/>
  <c r="AAS49" i="12"/>
  <c r="AAQ49" i="12"/>
  <c r="AAO49" i="12"/>
  <c r="ZZ49" i="12"/>
  <c r="UG49" i="12"/>
  <c r="UA49" i="12"/>
  <c r="TQ49" i="12"/>
  <c r="TK49" i="12"/>
  <c r="TA49" i="12"/>
  <c r="SS49" i="12"/>
  <c r="SI49" i="12"/>
  <c r="QY49" i="12"/>
  <c r="QW49" i="12"/>
  <c r="QU49" i="12"/>
  <c r="QS49" i="12"/>
  <c r="PR49" i="12"/>
  <c r="PO49" i="12"/>
  <c r="PL49" i="12"/>
  <c r="OH49" i="12"/>
  <c r="NC49" i="12"/>
  <c r="KY49" i="12"/>
  <c r="KU49" i="12"/>
  <c r="KO49" i="12"/>
  <c r="KM49" i="12"/>
  <c r="KK49" i="12"/>
  <c r="KI49" i="12"/>
  <c r="KG49" i="12"/>
  <c r="KE49" i="12"/>
  <c r="KC49" i="12"/>
  <c r="KA49" i="12"/>
  <c r="DR49" i="12"/>
  <c r="DO49" i="12"/>
  <c r="DM49" i="12"/>
  <c r="DK49" i="12"/>
  <c r="DI49" i="12"/>
  <c r="DG49" i="12"/>
  <c r="DE49" i="12"/>
  <c r="CD49" i="12"/>
  <c r="T49" i="12"/>
  <c r="U49" i="12"/>
  <c r="N49" i="12"/>
  <c r="AII48" i="12"/>
  <c r="AFR48" i="12"/>
  <c r="AFP48" i="12"/>
  <c r="ADL48" i="12"/>
  <c r="ADB48" i="12"/>
  <c r="ACJ48" i="12"/>
  <c r="ABZ48" i="12"/>
  <c r="ABP48" i="12"/>
  <c r="ABK48" i="12"/>
  <c r="AAY48" i="12"/>
  <c r="AAW48" i="12"/>
  <c r="AAU48" i="12"/>
  <c r="AAS48" i="12"/>
  <c r="AAQ48" i="12"/>
  <c r="AAO48" i="12"/>
  <c r="ZZ48" i="12"/>
  <c r="UG48" i="12"/>
  <c r="UA48" i="12"/>
  <c r="TQ48" i="12"/>
  <c r="TK48" i="12"/>
  <c r="TA48" i="12"/>
  <c r="SS48" i="12"/>
  <c r="SI48" i="12"/>
  <c r="QY48" i="12"/>
  <c r="QW48" i="12"/>
  <c r="QU48" i="12"/>
  <c r="QS48" i="12"/>
  <c r="PR48" i="12"/>
  <c r="PO48" i="12"/>
  <c r="PL48" i="12"/>
  <c r="OH48" i="12"/>
  <c r="NC48" i="12"/>
  <c r="KY48" i="12"/>
  <c r="KU48" i="12"/>
  <c r="KO48" i="12"/>
  <c r="KM48" i="12"/>
  <c r="KK48" i="12"/>
  <c r="KI48" i="12"/>
  <c r="KG48" i="12"/>
  <c r="KE48" i="12"/>
  <c r="KC48" i="12"/>
  <c r="KA48" i="12"/>
  <c r="DR48" i="12"/>
  <c r="DO48" i="12"/>
  <c r="DM48" i="12"/>
  <c r="DK48" i="12"/>
  <c r="DI48" i="12"/>
  <c r="DG48" i="12"/>
  <c r="DE48" i="12"/>
  <c r="CD48" i="12"/>
  <c r="T48" i="12"/>
  <c r="U48" i="12"/>
  <c r="N48" i="12"/>
  <c r="AII47" i="12"/>
  <c r="AFR47" i="12"/>
  <c r="AFP47" i="12"/>
  <c r="ADL47" i="12"/>
  <c r="ADB47" i="12"/>
  <c r="ACJ47" i="12"/>
  <c r="ABZ47" i="12"/>
  <c r="ABP47" i="12"/>
  <c r="ABK47" i="12"/>
  <c r="AAY47" i="12"/>
  <c r="AAW47" i="12"/>
  <c r="AAU47" i="12"/>
  <c r="AAS47" i="12"/>
  <c r="AAQ47" i="12"/>
  <c r="AAO47" i="12"/>
  <c r="ZZ47" i="12"/>
  <c r="UG47" i="12"/>
  <c r="UA47" i="12"/>
  <c r="TQ47" i="12"/>
  <c r="TK47" i="12"/>
  <c r="TA47" i="12"/>
  <c r="SS47" i="12"/>
  <c r="SI47" i="12"/>
  <c r="QY47" i="12"/>
  <c r="QW47" i="12"/>
  <c r="QU47" i="12"/>
  <c r="QS47" i="12"/>
  <c r="PR47" i="12"/>
  <c r="PO47" i="12"/>
  <c r="PL47" i="12"/>
  <c r="OH47" i="12"/>
  <c r="NC47" i="12"/>
  <c r="KY47" i="12"/>
  <c r="KU47" i="12"/>
  <c r="KO47" i="12"/>
  <c r="KM47" i="12"/>
  <c r="KK47" i="12"/>
  <c r="KI47" i="12"/>
  <c r="KG47" i="12"/>
  <c r="KE47" i="12"/>
  <c r="KC47" i="12"/>
  <c r="KA47" i="12"/>
  <c r="DR47" i="12"/>
  <c r="DO47" i="12"/>
  <c r="DM47" i="12"/>
  <c r="DK47" i="12"/>
  <c r="DI47" i="12"/>
  <c r="DG47" i="12"/>
  <c r="DE47" i="12"/>
  <c r="CD47" i="12"/>
  <c r="T47" i="12"/>
  <c r="U47" i="12"/>
  <c r="N47" i="12"/>
  <c r="AII46" i="12"/>
  <c r="AFR46" i="12"/>
  <c r="AFP46" i="12"/>
  <c r="ADL46" i="12"/>
  <c r="ADB46" i="12"/>
  <c r="ACJ46" i="12"/>
  <c r="ABZ46" i="12"/>
  <c r="ABP46" i="12"/>
  <c r="ABK46" i="12"/>
  <c r="AAY46" i="12"/>
  <c r="AAW46" i="12"/>
  <c r="AAU46" i="12"/>
  <c r="AAS46" i="12"/>
  <c r="AAQ46" i="12"/>
  <c r="AAO46" i="12"/>
  <c r="ZZ46" i="12"/>
  <c r="UG46" i="12"/>
  <c r="UA46" i="12"/>
  <c r="TQ46" i="12"/>
  <c r="TK46" i="12"/>
  <c r="TA46" i="12"/>
  <c r="SS46" i="12"/>
  <c r="SI46" i="12"/>
  <c r="QY46" i="12"/>
  <c r="QW46" i="12"/>
  <c r="QU46" i="12"/>
  <c r="QS46" i="12"/>
  <c r="PR46" i="12"/>
  <c r="PO46" i="12"/>
  <c r="PL46" i="12"/>
  <c r="OH46" i="12"/>
  <c r="NC46" i="12"/>
  <c r="KY46" i="12"/>
  <c r="KU46" i="12"/>
  <c r="KO46" i="12"/>
  <c r="KM46" i="12"/>
  <c r="KK46" i="12"/>
  <c r="KI46" i="12"/>
  <c r="KG46" i="12"/>
  <c r="KE46" i="12"/>
  <c r="KC46" i="12"/>
  <c r="KA46" i="12"/>
  <c r="DR46" i="12"/>
  <c r="DO46" i="12"/>
  <c r="DM46" i="12"/>
  <c r="DK46" i="12"/>
  <c r="DI46" i="12"/>
  <c r="DG46" i="12"/>
  <c r="DE46" i="12"/>
  <c r="CD46" i="12"/>
  <c r="T46" i="12"/>
  <c r="U46" i="12"/>
  <c r="N46" i="12"/>
  <c r="AII45" i="12"/>
  <c r="AFR45" i="12"/>
  <c r="ADL45" i="12"/>
  <c r="ADB45" i="12"/>
  <c r="ACJ45" i="12"/>
  <c r="ABZ45" i="12"/>
  <c r="ABP45" i="12"/>
  <c r="ABK45" i="12"/>
  <c r="AAY45" i="12"/>
  <c r="AAW45" i="12"/>
  <c r="AAU45" i="12"/>
  <c r="AAS45" i="12"/>
  <c r="AAQ45" i="12"/>
  <c r="AAO45" i="12"/>
  <c r="ZZ45" i="12"/>
  <c r="UG45" i="12"/>
  <c r="UA45" i="12"/>
  <c r="TQ45" i="12"/>
  <c r="TK45" i="12"/>
  <c r="TA45" i="12"/>
  <c r="SS45" i="12"/>
  <c r="SI45" i="12"/>
  <c r="QY45" i="12"/>
  <c r="QW45" i="12"/>
  <c r="QU45" i="12"/>
  <c r="QS45" i="12"/>
  <c r="PR45" i="12"/>
  <c r="PO45" i="12"/>
  <c r="PL45" i="12"/>
  <c r="OH45" i="12"/>
  <c r="NC45" i="12"/>
  <c r="KY45" i="12"/>
  <c r="KU45" i="12"/>
  <c r="KO45" i="12"/>
  <c r="KM45" i="12"/>
  <c r="KK45" i="12"/>
  <c r="KI45" i="12"/>
  <c r="KG45" i="12"/>
  <c r="KE45" i="12"/>
  <c r="KC45" i="12"/>
  <c r="KA45" i="12"/>
  <c r="DR45" i="12"/>
  <c r="DO45" i="12"/>
  <c r="DM45" i="12"/>
  <c r="DK45" i="12"/>
  <c r="DI45" i="12"/>
  <c r="DG45" i="12"/>
  <c r="DE45" i="12"/>
  <c r="CD45" i="12"/>
  <c r="T45" i="12"/>
  <c r="U45" i="12"/>
  <c r="N45" i="12"/>
  <c r="AII44" i="12"/>
  <c r="AFR44" i="12"/>
  <c r="AFP44" i="12"/>
  <c r="ADL44" i="12"/>
  <c r="ADB44" i="12"/>
  <c r="ACJ44" i="12"/>
  <c r="ABZ44" i="12"/>
  <c r="ABP44" i="12"/>
  <c r="ABK44" i="12"/>
  <c r="AAY44" i="12"/>
  <c r="AAW44" i="12"/>
  <c r="AAU44" i="12"/>
  <c r="AAS44" i="12"/>
  <c r="AAQ44" i="12"/>
  <c r="AAO44" i="12"/>
  <c r="ZZ44" i="12"/>
  <c r="UG44" i="12"/>
  <c r="UA44" i="12"/>
  <c r="TQ44" i="12"/>
  <c r="TK44" i="12"/>
  <c r="TA44" i="12"/>
  <c r="SS44" i="12"/>
  <c r="SI44" i="12"/>
  <c r="QY44" i="12"/>
  <c r="QW44" i="12"/>
  <c r="QU44" i="12"/>
  <c r="QS44" i="12"/>
  <c r="PR44" i="12"/>
  <c r="PO44" i="12"/>
  <c r="PL44" i="12"/>
  <c r="OH44" i="12"/>
  <c r="NC44" i="12"/>
  <c r="KY44" i="12"/>
  <c r="KU44" i="12"/>
  <c r="KO44" i="12"/>
  <c r="KM44" i="12"/>
  <c r="KK44" i="12"/>
  <c r="KI44" i="12"/>
  <c r="KG44" i="12"/>
  <c r="KE44" i="12"/>
  <c r="KC44" i="12"/>
  <c r="KA44" i="12"/>
  <c r="DR44" i="12"/>
  <c r="DO44" i="12"/>
  <c r="DM44" i="12"/>
  <c r="DK44" i="12"/>
  <c r="DI44" i="12"/>
  <c r="DG44" i="12"/>
  <c r="DE44" i="12"/>
  <c r="CD44" i="12"/>
  <c r="T44" i="12"/>
  <c r="U44" i="12"/>
  <c r="N44" i="12"/>
  <c r="AII43" i="12"/>
  <c r="AFR43" i="12"/>
  <c r="AFP43" i="12"/>
  <c r="ADL43" i="12"/>
  <c r="ADB43" i="12"/>
  <c r="ACJ43" i="12"/>
  <c r="ABZ43" i="12"/>
  <c r="ABP43" i="12"/>
  <c r="ABK43" i="12"/>
  <c r="AAY43" i="12"/>
  <c r="AAW43" i="12"/>
  <c r="AAU43" i="12"/>
  <c r="AAS43" i="12"/>
  <c r="AAQ43" i="12"/>
  <c r="AAO43" i="12"/>
  <c r="ZZ43" i="12"/>
  <c r="UG43" i="12"/>
  <c r="UA43" i="12"/>
  <c r="TQ43" i="12"/>
  <c r="TK43" i="12"/>
  <c r="TA43" i="12"/>
  <c r="SS43" i="12"/>
  <c r="SI43" i="12"/>
  <c r="QY43" i="12"/>
  <c r="QW43" i="12"/>
  <c r="QU43" i="12"/>
  <c r="QS43" i="12"/>
  <c r="PR43" i="12"/>
  <c r="PO43" i="12"/>
  <c r="PL43" i="12"/>
  <c r="OH43" i="12"/>
  <c r="NC43" i="12"/>
  <c r="KY43" i="12"/>
  <c r="KU43" i="12"/>
  <c r="KO43" i="12"/>
  <c r="KM43" i="12"/>
  <c r="KK43" i="12"/>
  <c r="KI43" i="12"/>
  <c r="KG43" i="12"/>
  <c r="KE43" i="12"/>
  <c r="KC43" i="12"/>
  <c r="KA43" i="12"/>
  <c r="DR43" i="12"/>
  <c r="DO43" i="12"/>
  <c r="DM43" i="12"/>
  <c r="DK43" i="12"/>
  <c r="DI43" i="12"/>
  <c r="DG43" i="12"/>
  <c r="DE43" i="12"/>
  <c r="CD43" i="12"/>
  <c r="T43" i="12"/>
  <c r="U43" i="12"/>
  <c r="N43" i="12"/>
  <c r="AII42" i="12"/>
  <c r="AFR42" i="12"/>
  <c r="AFP42" i="12"/>
  <c r="ADL42" i="12"/>
  <c r="ADB42" i="12"/>
  <c r="ACJ42" i="12"/>
  <c r="ABZ42" i="12"/>
  <c r="ABP42" i="12"/>
  <c r="ABK42" i="12"/>
  <c r="AAY42" i="12"/>
  <c r="AAW42" i="12"/>
  <c r="AAU42" i="12"/>
  <c r="AAS42" i="12"/>
  <c r="AAQ42" i="12"/>
  <c r="AAO42" i="12"/>
  <c r="ZZ42" i="12"/>
  <c r="UG42" i="12"/>
  <c r="UA42" i="12"/>
  <c r="TQ42" i="12"/>
  <c r="TK42" i="12"/>
  <c r="TA42" i="12"/>
  <c r="SS42" i="12"/>
  <c r="SI42" i="12"/>
  <c r="QY42" i="12"/>
  <c r="QW42" i="12"/>
  <c r="QU42" i="12"/>
  <c r="QS42" i="12"/>
  <c r="PR42" i="12"/>
  <c r="PO42" i="12"/>
  <c r="PL42" i="12"/>
  <c r="OH42" i="12"/>
  <c r="NC42" i="12"/>
  <c r="KY42" i="12"/>
  <c r="KU42" i="12"/>
  <c r="KO42" i="12"/>
  <c r="KM42" i="12"/>
  <c r="KK42" i="12"/>
  <c r="KI42" i="12"/>
  <c r="KG42" i="12"/>
  <c r="KE42" i="12"/>
  <c r="KC42" i="12"/>
  <c r="KA42" i="12"/>
  <c r="DR42" i="12"/>
  <c r="DO42" i="12"/>
  <c r="DM42" i="12"/>
  <c r="DK42" i="12"/>
  <c r="DI42" i="12"/>
  <c r="DG42" i="12"/>
  <c r="DE42" i="12"/>
  <c r="CD42" i="12"/>
  <c r="T42" i="12"/>
  <c r="U42" i="12"/>
  <c r="N42" i="12"/>
  <c r="AII41" i="12"/>
  <c r="AFR41" i="12"/>
  <c r="AFP41" i="12"/>
  <c r="ADL41" i="12"/>
  <c r="ADB41" i="12"/>
  <c r="ACJ41" i="12"/>
  <c r="ABZ41" i="12"/>
  <c r="ABP41" i="12"/>
  <c r="ABK41" i="12"/>
  <c r="AAY41" i="12"/>
  <c r="AAW41" i="12"/>
  <c r="AAU41" i="12"/>
  <c r="AAS41" i="12"/>
  <c r="AAQ41" i="12"/>
  <c r="AAO41" i="12"/>
  <c r="ZZ41" i="12"/>
  <c r="UG41" i="12"/>
  <c r="UA41" i="12"/>
  <c r="TQ41" i="12"/>
  <c r="TK41" i="12"/>
  <c r="TA41" i="12"/>
  <c r="SS41" i="12"/>
  <c r="SI41" i="12"/>
  <c r="QY41" i="12"/>
  <c r="QW41" i="12"/>
  <c r="QU41" i="12"/>
  <c r="QS41" i="12"/>
  <c r="PR41" i="12"/>
  <c r="PO41" i="12"/>
  <c r="PL41" i="12"/>
  <c r="OH41" i="12"/>
  <c r="NC41" i="12"/>
  <c r="KY41" i="12"/>
  <c r="KU41" i="12"/>
  <c r="KO41" i="12"/>
  <c r="KM41" i="12"/>
  <c r="KK41" i="12"/>
  <c r="KI41" i="12"/>
  <c r="KG41" i="12"/>
  <c r="KE41" i="12"/>
  <c r="KC41" i="12"/>
  <c r="KA41" i="12"/>
  <c r="DR41" i="12"/>
  <c r="DO41" i="12"/>
  <c r="DM41" i="12"/>
  <c r="DK41" i="12"/>
  <c r="DI41" i="12"/>
  <c r="DG41" i="12"/>
  <c r="DE41" i="12"/>
  <c r="CD41" i="12"/>
  <c r="T41" i="12"/>
  <c r="U41" i="12"/>
  <c r="N41" i="12"/>
  <c r="AII40" i="12"/>
  <c r="AFR40" i="12"/>
  <c r="AFP40" i="12"/>
  <c r="ADL40" i="12"/>
  <c r="ADB40" i="12"/>
  <c r="ACJ40" i="12"/>
  <c r="ABZ40" i="12"/>
  <c r="ABP40" i="12"/>
  <c r="ABK40" i="12"/>
  <c r="AAY40" i="12"/>
  <c r="AAW40" i="12"/>
  <c r="AAU40" i="12"/>
  <c r="AAS40" i="12"/>
  <c r="AAQ40" i="12"/>
  <c r="AAO40" i="12"/>
  <c r="ZZ40" i="12"/>
  <c r="UG40" i="12"/>
  <c r="UA40" i="12"/>
  <c r="TQ40" i="12"/>
  <c r="TK40" i="12"/>
  <c r="TA40" i="12"/>
  <c r="SS40" i="12"/>
  <c r="SI40" i="12"/>
  <c r="QY40" i="12"/>
  <c r="QW40" i="12"/>
  <c r="QU40" i="12"/>
  <c r="QS40" i="12"/>
  <c r="PR40" i="12"/>
  <c r="PO40" i="12"/>
  <c r="PL40" i="12"/>
  <c r="OH40" i="12"/>
  <c r="NC40" i="12"/>
  <c r="KY40" i="12"/>
  <c r="KU40" i="12"/>
  <c r="KO40" i="12"/>
  <c r="KM40" i="12"/>
  <c r="KK40" i="12"/>
  <c r="KI40" i="12"/>
  <c r="KG40" i="12"/>
  <c r="KE40" i="12"/>
  <c r="KC40" i="12"/>
  <c r="KA40" i="12"/>
  <c r="DR40" i="12"/>
  <c r="DO40" i="12"/>
  <c r="DM40" i="12"/>
  <c r="DK40" i="12"/>
  <c r="DI40" i="12"/>
  <c r="DG40" i="12"/>
  <c r="DE40" i="12"/>
  <c r="CD40" i="12"/>
  <c r="T40" i="12"/>
  <c r="U40" i="12"/>
  <c r="N40" i="12"/>
  <c r="AII39" i="12"/>
  <c r="AFR39" i="12"/>
  <c r="AFP39" i="12"/>
  <c r="ADL39" i="12"/>
  <c r="ADB39" i="12"/>
  <c r="ACJ39" i="12"/>
  <c r="ABZ39" i="12"/>
  <c r="ABP39" i="12"/>
  <c r="ABK39" i="12"/>
  <c r="AAY39" i="12"/>
  <c r="AAW39" i="12"/>
  <c r="AAU39" i="12"/>
  <c r="AAS39" i="12"/>
  <c r="AAQ39" i="12"/>
  <c r="AAO39" i="12"/>
  <c r="ZZ39" i="12"/>
  <c r="UG39" i="12"/>
  <c r="UA39" i="12"/>
  <c r="TQ39" i="12"/>
  <c r="TK39" i="12"/>
  <c r="TA39" i="12"/>
  <c r="SS39" i="12"/>
  <c r="SI39" i="12"/>
  <c r="QY39" i="12"/>
  <c r="QW39" i="12"/>
  <c r="QU39" i="12"/>
  <c r="QS39" i="12"/>
  <c r="PR39" i="12"/>
  <c r="PO39" i="12"/>
  <c r="PL39" i="12"/>
  <c r="OH39" i="12"/>
  <c r="NC39" i="12"/>
  <c r="KY39" i="12"/>
  <c r="KU39" i="12"/>
  <c r="KO39" i="12"/>
  <c r="KM39" i="12"/>
  <c r="KK39" i="12"/>
  <c r="KI39" i="12"/>
  <c r="KG39" i="12"/>
  <c r="KE39" i="12"/>
  <c r="KC39" i="12"/>
  <c r="KA39" i="12"/>
  <c r="DR39" i="12"/>
  <c r="DO39" i="12"/>
  <c r="DM39" i="12"/>
  <c r="DK39" i="12"/>
  <c r="DI39" i="12"/>
  <c r="DG39" i="12"/>
  <c r="DE39" i="12"/>
  <c r="CD39" i="12"/>
  <c r="T39" i="12"/>
  <c r="U39" i="12"/>
  <c r="N39" i="12"/>
  <c r="AII38" i="12"/>
  <c r="AFR38" i="12"/>
  <c r="AFP38" i="12"/>
  <c r="ADL38" i="12"/>
  <c r="ADB38" i="12"/>
  <c r="ACJ38" i="12"/>
  <c r="ABZ38" i="12"/>
  <c r="ABP38" i="12"/>
  <c r="ABK38" i="12"/>
  <c r="AAY38" i="12"/>
  <c r="AAW38" i="12"/>
  <c r="AAU38" i="12"/>
  <c r="AAS38" i="12"/>
  <c r="AAQ38" i="12"/>
  <c r="AAO38" i="12"/>
  <c r="ZZ38" i="12"/>
  <c r="UG38" i="12"/>
  <c r="UA38" i="12"/>
  <c r="TQ38" i="12"/>
  <c r="TK38" i="12"/>
  <c r="TA38" i="12"/>
  <c r="SS38" i="12"/>
  <c r="SI38" i="12"/>
  <c r="QY38" i="12"/>
  <c r="QW38" i="12"/>
  <c r="QU38" i="12"/>
  <c r="QS38" i="12"/>
  <c r="PR38" i="12"/>
  <c r="PO38" i="12"/>
  <c r="PL38" i="12"/>
  <c r="OH38" i="12"/>
  <c r="NC38" i="12"/>
  <c r="KY38" i="12"/>
  <c r="KU38" i="12"/>
  <c r="KO38" i="12"/>
  <c r="KM38" i="12"/>
  <c r="KK38" i="12"/>
  <c r="KI38" i="12"/>
  <c r="KG38" i="12"/>
  <c r="KE38" i="12"/>
  <c r="KC38" i="12"/>
  <c r="KA38" i="12"/>
  <c r="DR38" i="12"/>
  <c r="DO38" i="12"/>
  <c r="DM38" i="12"/>
  <c r="DK38" i="12"/>
  <c r="DI38" i="12"/>
  <c r="DG38" i="12"/>
  <c r="DE38" i="12"/>
  <c r="CD38" i="12"/>
  <c r="T38" i="12"/>
  <c r="U38" i="12"/>
  <c r="N38" i="12"/>
  <c r="AII37" i="12"/>
  <c r="AFR37" i="12"/>
  <c r="AFP37" i="12"/>
  <c r="ADL37" i="12"/>
  <c r="ADB37" i="12"/>
  <c r="ACJ37" i="12"/>
  <c r="ABZ37" i="12"/>
  <c r="ABP37" i="12"/>
  <c r="ABK37" i="12"/>
  <c r="AAY37" i="12"/>
  <c r="AAW37" i="12"/>
  <c r="AAU37" i="12"/>
  <c r="AAS37" i="12"/>
  <c r="AAQ37" i="12"/>
  <c r="AAO37" i="12"/>
  <c r="ZZ37" i="12"/>
  <c r="UG37" i="12"/>
  <c r="UA37" i="12"/>
  <c r="TQ37" i="12"/>
  <c r="TK37" i="12"/>
  <c r="TA37" i="12"/>
  <c r="SS37" i="12"/>
  <c r="SI37" i="12"/>
  <c r="QY37" i="12"/>
  <c r="QW37" i="12"/>
  <c r="QU37" i="12"/>
  <c r="QS37" i="12"/>
  <c r="PR37" i="12"/>
  <c r="PO37" i="12"/>
  <c r="PL37" i="12"/>
  <c r="OH37" i="12"/>
  <c r="NC37" i="12"/>
  <c r="KY37" i="12"/>
  <c r="KU37" i="12"/>
  <c r="KO37" i="12"/>
  <c r="KM37" i="12"/>
  <c r="KK37" i="12"/>
  <c r="KI37" i="12"/>
  <c r="KG37" i="12"/>
  <c r="KE37" i="12"/>
  <c r="KC37" i="12"/>
  <c r="KA37" i="12"/>
  <c r="DR37" i="12"/>
  <c r="DO37" i="12"/>
  <c r="DM37" i="12"/>
  <c r="DK37" i="12"/>
  <c r="DI37" i="12"/>
  <c r="DG37" i="12"/>
  <c r="DE37" i="12"/>
  <c r="CD37" i="12"/>
  <c r="T37" i="12"/>
  <c r="U37" i="12"/>
  <c r="N37" i="12"/>
  <c r="AII36" i="12"/>
  <c r="AFR36" i="12"/>
  <c r="AFP36" i="12"/>
  <c r="ADL36" i="12"/>
  <c r="ADB36" i="12"/>
  <c r="ACJ36" i="12"/>
  <c r="ABZ36" i="12"/>
  <c r="ABP36" i="12"/>
  <c r="ABK36" i="12"/>
  <c r="AAY36" i="12"/>
  <c r="AAW36" i="12"/>
  <c r="AAU36" i="12"/>
  <c r="AAS36" i="12"/>
  <c r="AAQ36" i="12"/>
  <c r="AAO36" i="12"/>
  <c r="ZZ36" i="12"/>
  <c r="UG36" i="12"/>
  <c r="UA36" i="12"/>
  <c r="TQ36" i="12"/>
  <c r="TK36" i="12"/>
  <c r="TA36" i="12"/>
  <c r="SS36" i="12"/>
  <c r="SI36" i="12"/>
  <c r="QY36" i="12"/>
  <c r="QW36" i="12"/>
  <c r="QU36" i="12"/>
  <c r="QS36" i="12"/>
  <c r="PR36" i="12"/>
  <c r="PO36" i="12"/>
  <c r="PL36" i="12"/>
  <c r="OH36" i="12"/>
  <c r="NC36" i="12"/>
  <c r="KY36" i="12"/>
  <c r="KU36" i="12"/>
  <c r="KO36" i="12"/>
  <c r="KM36" i="12"/>
  <c r="KK36" i="12"/>
  <c r="KI36" i="12"/>
  <c r="KG36" i="12"/>
  <c r="KE36" i="12"/>
  <c r="KC36" i="12"/>
  <c r="KA36" i="12"/>
  <c r="DR36" i="12"/>
  <c r="DO36" i="12"/>
  <c r="DM36" i="12"/>
  <c r="DK36" i="12"/>
  <c r="DI36" i="12"/>
  <c r="DG36" i="12"/>
  <c r="DE36" i="12"/>
  <c r="CD36" i="12"/>
  <c r="T36" i="12"/>
  <c r="U36" i="12"/>
  <c r="N36" i="12"/>
  <c r="AII35" i="12"/>
  <c r="AFR35" i="12"/>
  <c r="AFP35" i="12"/>
  <c r="ADL35" i="12"/>
  <c r="ADB35" i="12"/>
  <c r="ACJ35" i="12"/>
  <c r="ABZ35" i="12"/>
  <c r="ABP35" i="12"/>
  <c r="ABK35" i="12"/>
  <c r="AAY35" i="12"/>
  <c r="AAW35" i="12"/>
  <c r="AAU35" i="12"/>
  <c r="AAS35" i="12"/>
  <c r="AAQ35" i="12"/>
  <c r="AAO35" i="12"/>
  <c r="ZZ35" i="12"/>
  <c r="UG35" i="12"/>
  <c r="UA35" i="12"/>
  <c r="TQ35" i="12"/>
  <c r="TK35" i="12"/>
  <c r="TA35" i="12"/>
  <c r="SS35" i="12"/>
  <c r="SI35" i="12"/>
  <c r="QY35" i="12"/>
  <c r="QW35" i="12"/>
  <c r="QU35" i="12"/>
  <c r="QS35" i="12"/>
  <c r="PR35" i="12"/>
  <c r="PO35" i="12"/>
  <c r="PL35" i="12"/>
  <c r="OH35" i="12"/>
  <c r="NC35" i="12"/>
  <c r="KY35" i="12"/>
  <c r="KU35" i="12"/>
  <c r="KO35" i="12"/>
  <c r="KM35" i="12"/>
  <c r="KK35" i="12"/>
  <c r="KI35" i="12"/>
  <c r="KG35" i="12"/>
  <c r="KE35" i="12"/>
  <c r="KC35" i="12"/>
  <c r="KA35" i="12"/>
  <c r="DR35" i="12"/>
  <c r="DO35" i="12"/>
  <c r="DM35" i="12"/>
  <c r="DK35" i="12"/>
  <c r="DI35" i="12"/>
  <c r="DG35" i="12"/>
  <c r="DE35" i="12"/>
  <c r="CD35" i="12"/>
  <c r="T35" i="12"/>
  <c r="U35" i="12"/>
  <c r="N35" i="12"/>
  <c r="AII34" i="12"/>
  <c r="AFR34" i="12"/>
  <c r="AFP34" i="12"/>
  <c r="ADL34" i="12"/>
  <c r="ADB34" i="12"/>
  <c r="ACJ34" i="12"/>
  <c r="ABZ34" i="12"/>
  <c r="ABP34" i="12"/>
  <c r="ABK34" i="12"/>
  <c r="AAY34" i="12"/>
  <c r="AAW34" i="12"/>
  <c r="AAU34" i="12"/>
  <c r="AAS34" i="12"/>
  <c r="AAQ34" i="12"/>
  <c r="AAO34" i="12"/>
  <c r="ZZ34" i="12"/>
  <c r="UG34" i="12"/>
  <c r="UA34" i="12"/>
  <c r="TQ34" i="12"/>
  <c r="TK34" i="12"/>
  <c r="TA34" i="12"/>
  <c r="SS34" i="12"/>
  <c r="SI34" i="12"/>
  <c r="QY34" i="12"/>
  <c r="QW34" i="12"/>
  <c r="QU34" i="12"/>
  <c r="QS34" i="12"/>
  <c r="PR34" i="12"/>
  <c r="PO34" i="12"/>
  <c r="PL34" i="12"/>
  <c r="OH34" i="12"/>
  <c r="NC34" i="12"/>
  <c r="KY34" i="12"/>
  <c r="KU34" i="12"/>
  <c r="KO34" i="12"/>
  <c r="KM34" i="12"/>
  <c r="KK34" i="12"/>
  <c r="KI34" i="12"/>
  <c r="KG34" i="12"/>
  <c r="KE34" i="12"/>
  <c r="KC34" i="12"/>
  <c r="KA34" i="12"/>
  <c r="DR34" i="12"/>
  <c r="DO34" i="12"/>
  <c r="DM34" i="12"/>
  <c r="DK34" i="12"/>
  <c r="DI34" i="12"/>
  <c r="DG34" i="12"/>
  <c r="DE34" i="12"/>
  <c r="CD34" i="12"/>
  <c r="T34" i="12"/>
  <c r="U34" i="12"/>
  <c r="N34" i="12"/>
  <c r="AII33" i="12"/>
  <c r="AFR33" i="12"/>
  <c r="AFP33" i="12"/>
  <c r="ADL33" i="12"/>
  <c r="ADB33" i="12"/>
  <c r="ACJ33" i="12"/>
  <c r="ABZ33" i="12"/>
  <c r="ABP33" i="12"/>
  <c r="ABK33" i="12"/>
  <c r="AAY33" i="12"/>
  <c r="AAW33" i="12"/>
  <c r="AAU33" i="12"/>
  <c r="AAS33" i="12"/>
  <c r="AAQ33" i="12"/>
  <c r="AAO33" i="12"/>
  <c r="ZZ33" i="12"/>
  <c r="UG33" i="12"/>
  <c r="UA33" i="12"/>
  <c r="TQ33" i="12"/>
  <c r="TK33" i="12"/>
  <c r="TA33" i="12"/>
  <c r="SS33" i="12"/>
  <c r="SI33" i="12"/>
  <c r="QY33" i="12"/>
  <c r="QW33" i="12"/>
  <c r="QU33" i="12"/>
  <c r="QS33" i="12"/>
  <c r="PR33" i="12"/>
  <c r="PO33" i="12"/>
  <c r="PL33" i="12"/>
  <c r="OH33" i="12"/>
  <c r="NC33" i="12"/>
  <c r="KY33" i="12"/>
  <c r="KU33" i="12"/>
  <c r="KO33" i="12"/>
  <c r="KM33" i="12"/>
  <c r="KK33" i="12"/>
  <c r="KI33" i="12"/>
  <c r="KG33" i="12"/>
  <c r="KE33" i="12"/>
  <c r="KC33" i="12"/>
  <c r="KA33" i="12"/>
  <c r="DR33" i="12"/>
  <c r="DO33" i="12"/>
  <c r="DM33" i="12"/>
  <c r="DK33" i="12"/>
  <c r="DI33" i="12"/>
  <c r="DG33" i="12"/>
  <c r="DE33" i="12"/>
  <c r="CD33" i="12"/>
  <c r="T33" i="12"/>
  <c r="U33" i="12"/>
  <c r="N33" i="12"/>
  <c r="AII32" i="12"/>
  <c r="AFR32" i="12"/>
  <c r="AFP32" i="12"/>
  <c r="ADL32" i="12"/>
  <c r="ADB32" i="12"/>
  <c r="ACJ32" i="12"/>
  <c r="ABZ32" i="12"/>
  <c r="ABP32" i="12"/>
  <c r="ABK32" i="12"/>
  <c r="AAY32" i="12"/>
  <c r="AAW32" i="12"/>
  <c r="AAU32" i="12"/>
  <c r="AAS32" i="12"/>
  <c r="AAQ32" i="12"/>
  <c r="AAO32" i="12"/>
  <c r="ZZ32" i="12"/>
  <c r="UG32" i="12"/>
  <c r="UA32" i="12"/>
  <c r="TQ32" i="12"/>
  <c r="TK32" i="12"/>
  <c r="TA32" i="12"/>
  <c r="SS32" i="12"/>
  <c r="SI32" i="12"/>
  <c r="QY32" i="12"/>
  <c r="QW32" i="12"/>
  <c r="QU32" i="12"/>
  <c r="QS32" i="12"/>
  <c r="PR32" i="12"/>
  <c r="PO32" i="12"/>
  <c r="PL32" i="12"/>
  <c r="OH32" i="12"/>
  <c r="NC32" i="12"/>
  <c r="KY32" i="12"/>
  <c r="KU32" i="12"/>
  <c r="KO32" i="12"/>
  <c r="KM32" i="12"/>
  <c r="KK32" i="12"/>
  <c r="KI32" i="12"/>
  <c r="KG32" i="12"/>
  <c r="KE32" i="12"/>
  <c r="KC32" i="12"/>
  <c r="KA32" i="12"/>
  <c r="DR32" i="12"/>
  <c r="DO32" i="12"/>
  <c r="DM32" i="12"/>
  <c r="DK32" i="12"/>
  <c r="DI32" i="12"/>
  <c r="DG32" i="12"/>
  <c r="DE32" i="12"/>
  <c r="CD32" i="12"/>
  <c r="T32" i="12"/>
  <c r="U32" i="12"/>
  <c r="N32" i="12"/>
  <c r="AII31" i="12"/>
  <c r="AFR31" i="12"/>
  <c r="AFP31" i="12"/>
  <c r="ADL31" i="12"/>
  <c r="ADB31" i="12"/>
  <c r="ACJ31" i="12"/>
  <c r="ABZ31" i="12"/>
  <c r="ABP31" i="12"/>
  <c r="ABK31" i="12"/>
  <c r="AAY31" i="12"/>
  <c r="AAW31" i="12"/>
  <c r="AAU31" i="12"/>
  <c r="AAS31" i="12"/>
  <c r="AAQ31" i="12"/>
  <c r="AAO31" i="12"/>
  <c r="ZZ31" i="12"/>
  <c r="UG31" i="12"/>
  <c r="UA31" i="12"/>
  <c r="TQ31" i="12"/>
  <c r="TK31" i="12"/>
  <c r="TA31" i="12"/>
  <c r="SS31" i="12"/>
  <c r="SI31" i="12"/>
  <c r="QY31" i="12"/>
  <c r="QW31" i="12"/>
  <c r="QU31" i="12"/>
  <c r="QS31" i="12"/>
  <c r="PR31" i="12"/>
  <c r="PO31" i="12"/>
  <c r="PL31" i="12"/>
  <c r="OH31" i="12"/>
  <c r="NC31" i="12"/>
  <c r="KY31" i="12"/>
  <c r="KU31" i="12"/>
  <c r="KO31" i="12"/>
  <c r="KM31" i="12"/>
  <c r="KK31" i="12"/>
  <c r="KI31" i="12"/>
  <c r="KG31" i="12"/>
  <c r="KE31" i="12"/>
  <c r="KC31" i="12"/>
  <c r="KA31" i="12"/>
  <c r="DR31" i="12"/>
  <c r="DO31" i="12"/>
  <c r="DM31" i="12"/>
  <c r="DK31" i="12"/>
  <c r="DI31" i="12"/>
  <c r="DG31" i="12"/>
  <c r="DE31" i="12"/>
  <c r="CD31" i="12"/>
  <c r="T31" i="12"/>
  <c r="U31" i="12"/>
  <c r="N31" i="12"/>
  <c r="AII30" i="12"/>
  <c r="AFR30" i="12"/>
  <c r="AFP30" i="12"/>
  <c r="ADL30" i="12"/>
  <c r="ADB30" i="12"/>
  <c r="ACJ30" i="12"/>
  <c r="ABZ30" i="12"/>
  <c r="ABP30" i="12"/>
  <c r="ABK30" i="12"/>
  <c r="AAY30" i="12"/>
  <c r="AAW30" i="12"/>
  <c r="AAU30" i="12"/>
  <c r="AAS30" i="12"/>
  <c r="AAQ30" i="12"/>
  <c r="AAO30" i="12"/>
  <c r="ZZ30" i="12"/>
  <c r="UG30" i="12"/>
  <c r="UA30" i="12"/>
  <c r="TQ30" i="12"/>
  <c r="TK30" i="12"/>
  <c r="TA30" i="12"/>
  <c r="SS30" i="12"/>
  <c r="SI30" i="12"/>
  <c r="QY30" i="12"/>
  <c r="QW30" i="12"/>
  <c r="QU30" i="12"/>
  <c r="QS30" i="12"/>
  <c r="PR30" i="12"/>
  <c r="PO30" i="12"/>
  <c r="PL30" i="12"/>
  <c r="OH30" i="12"/>
  <c r="NC30" i="12"/>
  <c r="KY30" i="12"/>
  <c r="KU30" i="12"/>
  <c r="KO30" i="12"/>
  <c r="KM30" i="12"/>
  <c r="KK30" i="12"/>
  <c r="KI30" i="12"/>
  <c r="KG30" i="12"/>
  <c r="KE30" i="12"/>
  <c r="KC30" i="12"/>
  <c r="KA30" i="12"/>
  <c r="DR30" i="12"/>
  <c r="DO30" i="12"/>
  <c r="DM30" i="12"/>
  <c r="DK30" i="12"/>
  <c r="DI30" i="12"/>
  <c r="DG30" i="12"/>
  <c r="DE30" i="12"/>
  <c r="CD30" i="12"/>
  <c r="T30" i="12"/>
  <c r="U30" i="12"/>
  <c r="N30" i="12"/>
  <c r="AII29" i="12"/>
  <c r="AFR29" i="12"/>
  <c r="AFP29" i="12"/>
  <c r="ADL29" i="12"/>
  <c r="ADB29" i="12"/>
  <c r="ACJ29" i="12"/>
  <c r="ABZ29" i="12"/>
  <c r="ABP29" i="12"/>
  <c r="ABK29" i="12"/>
  <c r="AAY29" i="12"/>
  <c r="AAW29" i="12"/>
  <c r="AAU29" i="12"/>
  <c r="AAS29" i="12"/>
  <c r="AAQ29" i="12"/>
  <c r="AAO29" i="12"/>
  <c r="ZZ29" i="12"/>
  <c r="UG29" i="12"/>
  <c r="UA29" i="12"/>
  <c r="TQ29" i="12"/>
  <c r="TK29" i="12"/>
  <c r="TA29" i="12"/>
  <c r="SS29" i="12"/>
  <c r="SI29" i="12"/>
  <c r="QY29" i="12"/>
  <c r="QW29" i="12"/>
  <c r="QU29" i="12"/>
  <c r="QS29" i="12"/>
  <c r="PR29" i="12"/>
  <c r="PO29" i="12"/>
  <c r="PL29" i="12"/>
  <c r="OH29" i="12"/>
  <c r="NC29" i="12"/>
  <c r="KY29" i="12"/>
  <c r="KU29" i="12"/>
  <c r="KO29" i="12"/>
  <c r="KM29" i="12"/>
  <c r="KK29" i="12"/>
  <c r="KI29" i="12"/>
  <c r="KG29" i="12"/>
  <c r="KE29" i="12"/>
  <c r="KC29" i="12"/>
  <c r="KA29" i="12"/>
  <c r="DR29" i="12"/>
  <c r="DO29" i="12"/>
  <c r="DM29" i="12"/>
  <c r="DK29" i="12"/>
  <c r="DI29" i="12"/>
  <c r="DG29" i="12"/>
  <c r="DE29" i="12"/>
  <c r="CD29" i="12"/>
  <c r="T29" i="12"/>
  <c r="U29" i="12"/>
  <c r="N29" i="12"/>
  <c r="AII28" i="12"/>
  <c r="AFR28" i="12"/>
  <c r="AFP28" i="12"/>
  <c r="ADL28" i="12"/>
  <c r="ADB28" i="12"/>
  <c r="ACJ28" i="12"/>
  <c r="ABZ28" i="12"/>
  <c r="ABP28" i="12"/>
  <c r="ABK28" i="12"/>
  <c r="AAY28" i="12"/>
  <c r="AAW28" i="12"/>
  <c r="AAU28" i="12"/>
  <c r="AAS28" i="12"/>
  <c r="AAQ28" i="12"/>
  <c r="AAO28" i="12"/>
  <c r="ZZ28" i="12"/>
  <c r="UG28" i="12"/>
  <c r="UA28" i="12"/>
  <c r="TQ28" i="12"/>
  <c r="TK28" i="12"/>
  <c r="TA28" i="12"/>
  <c r="SS28" i="12"/>
  <c r="SI28" i="12"/>
  <c r="QY28" i="12"/>
  <c r="QW28" i="12"/>
  <c r="QU28" i="12"/>
  <c r="QS28" i="12"/>
  <c r="PR28" i="12"/>
  <c r="PO28" i="12"/>
  <c r="PL28" i="12"/>
  <c r="OH28" i="12"/>
  <c r="NC28" i="12"/>
  <c r="KY28" i="12"/>
  <c r="KU28" i="12"/>
  <c r="KO28" i="12"/>
  <c r="KM28" i="12"/>
  <c r="KK28" i="12"/>
  <c r="KI28" i="12"/>
  <c r="KG28" i="12"/>
  <c r="KE28" i="12"/>
  <c r="KC28" i="12"/>
  <c r="KA28" i="12"/>
  <c r="DR28" i="12"/>
  <c r="DO28" i="12"/>
  <c r="DM28" i="12"/>
  <c r="DK28" i="12"/>
  <c r="DI28" i="12"/>
  <c r="DG28" i="12"/>
  <c r="DE28" i="12"/>
  <c r="CD28" i="12"/>
  <c r="T28" i="12"/>
  <c r="U28" i="12"/>
  <c r="N28" i="12"/>
  <c r="AII27" i="12"/>
  <c r="AFR27" i="12"/>
  <c r="AFP27" i="12"/>
  <c r="ADL27" i="12"/>
  <c r="ADB27" i="12"/>
  <c r="ACJ27" i="12"/>
  <c r="ABZ27" i="12"/>
  <c r="ABP27" i="12"/>
  <c r="ABK27" i="12"/>
  <c r="AAY27" i="12"/>
  <c r="AAW27" i="12"/>
  <c r="AAU27" i="12"/>
  <c r="AAS27" i="12"/>
  <c r="AAQ27" i="12"/>
  <c r="AAO27" i="12"/>
  <c r="ZZ27" i="12"/>
  <c r="UG27" i="12"/>
  <c r="UA27" i="12"/>
  <c r="TQ27" i="12"/>
  <c r="TK27" i="12"/>
  <c r="TA27" i="12"/>
  <c r="SS27" i="12"/>
  <c r="SI27" i="12"/>
  <c r="QY27" i="12"/>
  <c r="QW27" i="12"/>
  <c r="QU27" i="12"/>
  <c r="QS27" i="12"/>
  <c r="PR27" i="12"/>
  <c r="PO27" i="12"/>
  <c r="PL27" i="12"/>
  <c r="OH27" i="12"/>
  <c r="NC27" i="12"/>
  <c r="KY27" i="12"/>
  <c r="KU27" i="12"/>
  <c r="KO27" i="12"/>
  <c r="KM27" i="12"/>
  <c r="KK27" i="12"/>
  <c r="KI27" i="12"/>
  <c r="KG27" i="12"/>
  <c r="KE27" i="12"/>
  <c r="KC27" i="12"/>
  <c r="KA27" i="12"/>
  <c r="DR27" i="12"/>
  <c r="DO27" i="12"/>
  <c r="DM27" i="12"/>
  <c r="DK27" i="12"/>
  <c r="DI27" i="12"/>
  <c r="DG27" i="12"/>
  <c r="DE27" i="12"/>
  <c r="CD27" i="12"/>
  <c r="T27" i="12"/>
  <c r="U27" i="12"/>
  <c r="N27" i="12"/>
  <c r="AII26" i="12"/>
  <c r="AFR26" i="12"/>
  <c r="AFP26" i="12"/>
  <c r="ADL26" i="12"/>
  <c r="ADB26" i="12"/>
  <c r="ACJ26" i="12"/>
  <c r="ABZ26" i="12"/>
  <c r="ABP26" i="12"/>
  <c r="ABK26" i="12"/>
  <c r="AAY26" i="12"/>
  <c r="AAW26" i="12"/>
  <c r="AAU26" i="12"/>
  <c r="AAS26" i="12"/>
  <c r="AAQ26" i="12"/>
  <c r="AAO26" i="12"/>
  <c r="ZZ26" i="12"/>
  <c r="UG26" i="12"/>
  <c r="UA26" i="12"/>
  <c r="TQ26" i="12"/>
  <c r="TK26" i="12"/>
  <c r="TA26" i="12"/>
  <c r="SS26" i="12"/>
  <c r="SI26" i="12"/>
  <c r="QY26" i="12"/>
  <c r="QW26" i="12"/>
  <c r="QU26" i="12"/>
  <c r="QS26" i="12"/>
  <c r="PR26" i="12"/>
  <c r="PO26" i="12"/>
  <c r="PL26" i="12"/>
  <c r="OH26" i="12"/>
  <c r="NC26" i="12"/>
  <c r="KY26" i="12"/>
  <c r="KU26" i="12"/>
  <c r="KO26" i="12"/>
  <c r="KM26" i="12"/>
  <c r="KK26" i="12"/>
  <c r="KI26" i="12"/>
  <c r="KG26" i="12"/>
  <c r="KE26" i="12"/>
  <c r="KC26" i="12"/>
  <c r="KA26" i="12"/>
  <c r="DR26" i="12"/>
  <c r="DO26" i="12"/>
  <c r="DM26" i="12"/>
  <c r="DK26" i="12"/>
  <c r="DI26" i="12"/>
  <c r="DG26" i="12"/>
  <c r="DE26" i="12"/>
  <c r="CD26" i="12"/>
  <c r="T26" i="12"/>
  <c r="U26" i="12"/>
  <c r="N26" i="12"/>
  <c r="AII25" i="12"/>
  <c r="AFR25" i="12"/>
  <c r="AFP25" i="12"/>
  <c r="ADL25" i="12"/>
  <c r="ADB25" i="12"/>
  <c r="ACJ25" i="12"/>
  <c r="ABZ25" i="12"/>
  <c r="ABP25" i="12"/>
  <c r="ABK25" i="12"/>
  <c r="AAY25" i="12"/>
  <c r="AAW25" i="12"/>
  <c r="AAU25" i="12"/>
  <c r="AAS25" i="12"/>
  <c r="AAQ25" i="12"/>
  <c r="AAO25" i="12"/>
  <c r="ZZ25" i="12"/>
  <c r="UG25" i="12"/>
  <c r="UA25" i="12"/>
  <c r="TQ25" i="12"/>
  <c r="TK25" i="12"/>
  <c r="TA25" i="12"/>
  <c r="SS25" i="12"/>
  <c r="SI25" i="12"/>
  <c r="QY25" i="12"/>
  <c r="QW25" i="12"/>
  <c r="QU25" i="12"/>
  <c r="QS25" i="12"/>
  <c r="PR25" i="12"/>
  <c r="PO25" i="12"/>
  <c r="PL25" i="12"/>
  <c r="OH25" i="12"/>
  <c r="NC25" i="12"/>
  <c r="KY25" i="12"/>
  <c r="KU25" i="12"/>
  <c r="KO25" i="12"/>
  <c r="KM25" i="12"/>
  <c r="KK25" i="12"/>
  <c r="KI25" i="12"/>
  <c r="KG25" i="12"/>
  <c r="KE25" i="12"/>
  <c r="KC25" i="12"/>
  <c r="KA25" i="12"/>
  <c r="DR25" i="12"/>
  <c r="DO25" i="12"/>
  <c r="DM25" i="12"/>
  <c r="DK25" i="12"/>
  <c r="DI25" i="12"/>
  <c r="DG25" i="12"/>
  <c r="DE25" i="12"/>
  <c r="CD25" i="12"/>
  <c r="T25" i="12"/>
  <c r="U25" i="12"/>
  <c r="N25" i="12"/>
  <c r="AII24" i="12"/>
  <c r="AFR24" i="12"/>
  <c r="AFP24" i="12"/>
  <c r="ADL24" i="12"/>
  <c r="ADB24" i="12"/>
  <c r="ACJ24" i="12"/>
  <c r="ABZ24" i="12"/>
  <c r="ABP24" i="12"/>
  <c r="ABK24" i="12"/>
  <c r="AAY24" i="12"/>
  <c r="AAW24" i="12"/>
  <c r="AAU24" i="12"/>
  <c r="AAS24" i="12"/>
  <c r="AAQ24" i="12"/>
  <c r="AAO24" i="12"/>
  <c r="ZZ24" i="12"/>
  <c r="UG24" i="12"/>
  <c r="UA24" i="12"/>
  <c r="TQ24" i="12"/>
  <c r="TK24" i="12"/>
  <c r="TA24" i="12"/>
  <c r="SS24" i="12"/>
  <c r="SI24" i="12"/>
  <c r="QY24" i="12"/>
  <c r="QW24" i="12"/>
  <c r="QU24" i="12"/>
  <c r="QS24" i="12"/>
  <c r="PR24" i="12"/>
  <c r="PO24" i="12"/>
  <c r="PL24" i="12"/>
  <c r="OH24" i="12"/>
  <c r="NC24" i="12"/>
  <c r="KY24" i="12"/>
  <c r="KU24" i="12"/>
  <c r="KO24" i="12"/>
  <c r="KM24" i="12"/>
  <c r="KK24" i="12"/>
  <c r="KI24" i="12"/>
  <c r="KG24" i="12"/>
  <c r="KE24" i="12"/>
  <c r="KC24" i="12"/>
  <c r="KA24" i="12"/>
  <c r="DR24" i="12"/>
  <c r="DO24" i="12"/>
  <c r="DM24" i="12"/>
  <c r="DK24" i="12"/>
  <c r="DI24" i="12"/>
  <c r="DG24" i="12"/>
  <c r="DE24" i="12"/>
  <c r="CD24" i="12"/>
  <c r="T24" i="12"/>
  <c r="U24" i="12"/>
  <c r="N24" i="12"/>
  <c r="AII23" i="12"/>
  <c r="AFR23" i="12"/>
  <c r="AFP23" i="12"/>
  <c r="ADL23" i="12"/>
  <c r="ADB23" i="12"/>
  <c r="ACJ23" i="12"/>
  <c r="ABZ23" i="12"/>
  <c r="ABP23" i="12"/>
  <c r="ABK23" i="12"/>
  <c r="AAY23" i="12"/>
  <c r="AAW23" i="12"/>
  <c r="AAU23" i="12"/>
  <c r="AAS23" i="12"/>
  <c r="AAQ23" i="12"/>
  <c r="AAO23" i="12"/>
  <c r="ZZ23" i="12"/>
  <c r="UG23" i="12"/>
  <c r="UA23" i="12"/>
  <c r="TQ23" i="12"/>
  <c r="TK23" i="12"/>
  <c r="TA23" i="12"/>
  <c r="SS23" i="12"/>
  <c r="SI23" i="12"/>
  <c r="QY23" i="12"/>
  <c r="QW23" i="12"/>
  <c r="QU23" i="12"/>
  <c r="QS23" i="12"/>
  <c r="PR23" i="12"/>
  <c r="PO23" i="12"/>
  <c r="PL23" i="12"/>
  <c r="OH23" i="12"/>
  <c r="NC23" i="12"/>
  <c r="KY23" i="12"/>
  <c r="KU23" i="12"/>
  <c r="KO23" i="12"/>
  <c r="KM23" i="12"/>
  <c r="KK23" i="12"/>
  <c r="KI23" i="12"/>
  <c r="KG23" i="12"/>
  <c r="KE23" i="12"/>
  <c r="KC23" i="12"/>
  <c r="KA23" i="12"/>
  <c r="DR23" i="12"/>
  <c r="DO23" i="12"/>
  <c r="DM23" i="12"/>
  <c r="DK23" i="12"/>
  <c r="DI23" i="12"/>
  <c r="DG23" i="12"/>
  <c r="DE23" i="12"/>
  <c r="CD23" i="12"/>
  <c r="T23" i="12"/>
  <c r="U23" i="12"/>
  <c r="N23" i="12"/>
  <c r="AII22" i="12"/>
  <c r="AFR22" i="12"/>
  <c r="AFP22" i="12"/>
  <c r="ADL22" i="12"/>
  <c r="ADB22" i="12"/>
  <c r="ACJ22" i="12"/>
  <c r="ABZ22" i="12"/>
  <c r="ABP22" i="12"/>
  <c r="ABK22" i="12"/>
  <c r="AAY22" i="12"/>
  <c r="AAW22" i="12"/>
  <c r="AAU22" i="12"/>
  <c r="AAS22" i="12"/>
  <c r="AAQ22" i="12"/>
  <c r="AAO22" i="12"/>
  <c r="ZZ22" i="12"/>
  <c r="UG22" i="12"/>
  <c r="UA22" i="12"/>
  <c r="TQ22" i="12"/>
  <c r="TK22" i="12"/>
  <c r="TA22" i="12"/>
  <c r="SS22" i="12"/>
  <c r="SI22" i="12"/>
  <c r="QY22" i="12"/>
  <c r="QW22" i="12"/>
  <c r="QU22" i="12"/>
  <c r="QS22" i="12"/>
  <c r="PR22" i="12"/>
  <c r="PO22" i="12"/>
  <c r="PL22" i="12"/>
  <c r="OH22" i="12"/>
  <c r="NC22" i="12"/>
  <c r="KY22" i="12"/>
  <c r="KU22" i="12"/>
  <c r="KO22" i="12"/>
  <c r="KM22" i="12"/>
  <c r="KK22" i="12"/>
  <c r="KI22" i="12"/>
  <c r="KG22" i="12"/>
  <c r="KE22" i="12"/>
  <c r="KC22" i="12"/>
  <c r="KA22" i="12"/>
  <c r="DR22" i="12"/>
  <c r="DO22" i="12"/>
  <c r="DM22" i="12"/>
  <c r="DK22" i="12"/>
  <c r="DI22" i="12"/>
  <c r="DG22" i="12"/>
  <c r="DE22" i="12"/>
  <c r="CD22" i="12"/>
  <c r="T22" i="12"/>
  <c r="U22" i="12"/>
  <c r="N22" i="12"/>
  <c r="AII21" i="12"/>
  <c r="AFR21" i="12"/>
  <c r="AFP21" i="12"/>
  <c r="ADL21" i="12"/>
  <c r="ADB21" i="12"/>
  <c r="ACJ21" i="12"/>
  <c r="ABZ21" i="12"/>
  <c r="ABP21" i="12"/>
  <c r="ABK21" i="12"/>
  <c r="AAY21" i="12"/>
  <c r="AAW21" i="12"/>
  <c r="AAU21" i="12"/>
  <c r="AAS21" i="12"/>
  <c r="AAQ21" i="12"/>
  <c r="AAO21" i="12"/>
  <c r="ZZ21" i="12"/>
  <c r="UG21" i="12"/>
  <c r="UA21" i="12"/>
  <c r="TQ21" i="12"/>
  <c r="TK21" i="12"/>
  <c r="TA21" i="12"/>
  <c r="SS21" i="12"/>
  <c r="SI21" i="12"/>
  <c r="QY21" i="12"/>
  <c r="QW21" i="12"/>
  <c r="QU21" i="12"/>
  <c r="QS21" i="12"/>
  <c r="PR21" i="12"/>
  <c r="PO21" i="12"/>
  <c r="PL21" i="12"/>
  <c r="OH21" i="12"/>
  <c r="NC21" i="12"/>
  <c r="KY21" i="12"/>
  <c r="KU21" i="12"/>
  <c r="KO21" i="12"/>
  <c r="KM21" i="12"/>
  <c r="KK21" i="12"/>
  <c r="KI21" i="12"/>
  <c r="KG21" i="12"/>
  <c r="KE21" i="12"/>
  <c r="KC21" i="12"/>
  <c r="KA21" i="12"/>
  <c r="DR21" i="12"/>
  <c r="DO21" i="12"/>
  <c r="DM21" i="12"/>
  <c r="DK21" i="12"/>
  <c r="DI21" i="12"/>
  <c r="DG21" i="12"/>
  <c r="DE21" i="12"/>
  <c r="CD21" i="12"/>
  <c r="T21" i="12"/>
  <c r="U21" i="12"/>
  <c r="N21" i="12"/>
  <c r="AII20" i="12"/>
  <c r="AFR20" i="12"/>
  <c r="AFP20" i="12"/>
  <c r="ADL20" i="12"/>
  <c r="ADB20" i="12"/>
  <c r="ACJ20" i="12"/>
  <c r="ABZ20" i="12"/>
  <c r="ABP20" i="12"/>
  <c r="ABK20" i="12"/>
  <c r="AAY20" i="12"/>
  <c r="AAW20" i="12"/>
  <c r="AAU20" i="12"/>
  <c r="AAS20" i="12"/>
  <c r="AAQ20" i="12"/>
  <c r="AAO20" i="12"/>
  <c r="ZZ20" i="12"/>
  <c r="UG20" i="12"/>
  <c r="UA20" i="12"/>
  <c r="TQ20" i="12"/>
  <c r="TK20" i="12"/>
  <c r="TA20" i="12"/>
  <c r="SS20" i="12"/>
  <c r="SI20" i="12"/>
  <c r="QY20" i="12"/>
  <c r="QW20" i="12"/>
  <c r="QU20" i="12"/>
  <c r="QS20" i="12"/>
  <c r="PR20" i="12"/>
  <c r="PO20" i="12"/>
  <c r="PL20" i="12"/>
  <c r="OH20" i="12"/>
  <c r="NC20" i="12"/>
  <c r="KY20" i="12"/>
  <c r="KU20" i="12"/>
  <c r="KO20" i="12"/>
  <c r="KM20" i="12"/>
  <c r="KK20" i="12"/>
  <c r="KI20" i="12"/>
  <c r="KG20" i="12"/>
  <c r="KE20" i="12"/>
  <c r="KC20" i="12"/>
  <c r="KA20" i="12"/>
  <c r="DR20" i="12"/>
  <c r="DO20" i="12"/>
  <c r="DM20" i="12"/>
  <c r="DK20" i="12"/>
  <c r="DI20" i="12"/>
  <c r="DG20" i="12"/>
  <c r="DE20" i="12"/>
  <c r="CD20" i="12"/>
  <c r="T20" i="12"/>
  <c r="U20" i="12"/>
  <c r="N20" i="12"/>
  <c r="AII19" i="12"/>
  <c r="AFR19" i="12"/>
  <c r="AFP19" i="12"/>
  <c r="ADL19" i="12"/>
  <c r="ADB19" i="12"/>
  <c r="ACJ19" i="12"/>
  <c r="ABZ19" i="12"/>
  <c r="ABP19" i="12"/>
  <c r="ABK19" i="12"/>
  <c r="AAY19" i="12"/>
  <c r="AAW19" i="12"/>
  <c r="AAU19" i="12"/>
  <c r="AAS19" i="12"/>
  <c r="AAQ19" i="12"/>
  <c r="AAO19" i="12"/>
  <c r="ZZ19" i="12"/>
  <c r="UG19" i="12"/>
  <c r="UA19" i="12"/>
  <c r="TQ19" i="12"/>
  <c r="TK19" i="12"/>
  <c r="TA19" i="12"/>
  <c r="SS19" i="12"/>
  <c r="SI19" i="12"/>
  <c r="QY19" i="12"/>
  <c r="QW19" i="12"/>
  <c r="QU19" i="12"/>
  <c r="QS19" i="12"/>
  <c r="PR19" i="12"/>
  <c r="PO19" i="12"/>
  <c r="PL19" i="12"/>
  <c r="OH19" i="12"/>
  <c r="NC19" i="12"/>
  <c r="KY19" i="12"/>
  <c r="KU19" i="12"/>
  <c r="KO19" i="12"/>
  <c r="KM19" i="12"/>
  <c r="KK19" i="12"/>
  <c r="KI19" i="12"/>
  <c r="KG19" i="12"/>
  <c r="KE19" i="12"/>
  <c r="KC19" i="12"/>
  <c r="KA19" i="12"/>
  <c r="DR19" i="12"/>
  <c r="DO19" i="12"/>
  <c r="DM19" i="12"/>
  <c r="DK19" i="12"/>
  <c r="DI19" i="12"/>
  <c r="DG19" i="12"/>
  <c r="DE19" i="12"/>
  <c r="CD19" i="12"/>
  <c r="T19" i="12"/>
  <c r="U19" i="12"/>
  <c r="N19" i="12"/>
  <c r="AII18" i="12"/>
  <c r="AFR18" i="12"/>
  <c r="AFP18" i="12"/>
  <c r="ADL18" i="12"/>
  <c r="ADB18" i="12"/>
  <c r="ACJ18" i="12"/>
  <c r="ABZ18" i="12"/>
  <c r="ABP18" i="12"/>
  <c r="ABK18" i="12"/>
  <c r="AAY18" i="12"/>
  <c r="AAW18" i="12"/>
  <c r="AAU18" i="12"/>
  <c r="AAS18" i="12"/>
  <c r="AAQ18" i="12"/>
  <c r="AAO18" i="12"/>
  <c r="ZZ18" i="12"/>
  <c r="UG18" i="12"/>
  <c r="UA18" i="12"/>
  <c r="TQ18" i="12"/>
  <c r="TK18" i="12"/>
  <c r="TA18" i="12"/>
  <c r="SS18" i="12"/>
  <c r="SI18" i="12"/>
  <c r="QY18" i="12"/>
  <c r="QW18" i="12"/>
  <c r="QU18" i="12"/>
  <c r="QS18" i="12"/>
  <c r="PR18" i="12"/>
  <c r="PO18" i="12"/>
  <c r="PL18" i="12"/>
  <c r="OH18" i="12"/>
  <c r="NC18" i="12"/>
  <c r="KY18" i="12"/>
  <c r="KU18" i="12"/>
  <c r="KO18" i="12"/>
  <c r="KM18" i="12"/>
  <c r="KK18" i="12"/>
  <c r="KI18" i="12"/>
  <c r="KG18" i="12"/>
  <c r="KE18" i="12"/>
  <c r="KC18" i="12"/>
  <c r="KA18" i="12"/>
  <c r="DR18" i="12"/>
  <c r="DO18" i="12"/>
  <c r="DM18" i="12"/>
  <c r="DK18" i="12"/>
  <c r="DI18" i="12"/>
  <c r="DG18" i="12"/>
  <c r="DE18" i="12"/>
  <c r="CD18" i="12"/>
  <c r="T18" i="12"/>
  <c r="U18" i="12"/>
  <c r="N18" i="12"/>
  <c r="AII17" i="12"/>
  <c r="AFR17" i="12"/>
  <c r="AFP17" i="12"/>
  <c r="ADL17" i="12"/>
  <c r="ADB17" i="12"/>
  <c r="ACJ17" i="12"/>
  <c r="ABZ17" i="12"/>
  <c r="ABP17" i="12"/>
  <c r="ABK17" i="12"/>
  <c r="AAY17" i="12"/>
  <c r="AAW17" i="12"/>
  <c r="AAU17" i="12"/>
  <c r="AAS17" i="12"/>
  <c r="AAQ17" i="12"/>
  <c r="AAO17" i="12"/>
  <c r="ZZ17" i="12"/>
  <c r="UG17" i="12"/>
  <c r="UA17" i="12"/>
  <c r="TQ17" i="12"/>
  <c r="TK17" i="12"/>
  <c r="TA17" i="12"/>
  <c r="SS17" i="12"/>
  <c r="SI17" i="12"/>
  <c r="QY17" i="12"/>
  <c r="QW17" i="12"/>
  <c r="QU17" i="12"/>
  <c r="QS17" i="12"/>
  <c r="PR17" i="12"/>
  <c r="PO17" i="12"/>
  <c r="PL17" i="12"/>
  <c r="OH17" i="12"/>
  <c r="NC17" i="12"/>
  <c r="KY17" i="12"/>
  <c r="KU17" i="12"/>
  <c r="KO17" i="12"/>
  <c r="KM17" i="12"/>
  <c r="KK17" i="12"/>
  <c r="KI17" i="12"/>
  <c r="KG17" i="12"/>
  <c r="KE17" i="12"/>
  <c r="KC17" i="12"/>
  <c r="KA17" i="12"/>
  <c r="DR17" i="12"/>
  <c r="DO17" i="12"/>
  <c r="DM17" i="12"/>
  <c r="DK17" i="12"/>
  <c r="DI17" i="12"/>
  <c r="DG17" i="12"/>
  <c r="DE17" i="12"/>
  <c r="CD17" i="12"/>
  <c r="T17" i="12"/>
  <c r="U17" i="12"/>
  <c r="N17" i="12"/>
  <c r="AII16" i="12"/>
  <c r="AFR16" i="12"/>
  <c r="ADL16" i="12"/>
  <c r="ADB16" i="12"/>
  <c r="ACJ16" i="12"/>
  <c r="ABZ16" i="12"/>
  <c r="BH34" i="5" s="1"/>
  <c r="ABP16" i="12"/>
  <c r="ABK16" i="12"/>
  <c r="AAY16" i="12"/>
  <c r="AAW16" i="12"/>
  <c r="AAU16" i="12"/>
  <c r="AAS16" i="12"/>
  <c r="AAQ16" i="12"/>
  <c r="AAO16" i="12"/>
  <c r="ZZ16" i="12"/>
  <c r="UG16" i="12"/>
  <c r="UA16" i="12"/>
  <c r="TQ16" i="12"/>
  <c r="TK16" i="12"/>
  <c r="TA16" i="12"/>
  <c r="SS16" i="12"/>
  <c r="SI16" i="12"/>
  <c r="QY16" i="12"/>
  <c r="QW16" i="12"/>
  <c r="QU16" i="12"/>
  <c r="QS16" i="12"/>
  <c r="PR16" i="12"/>
  <c r="BQ9" i="3" s="1"/>
  <c r="PO16" i="12"/>
  <c r="BQ8" i="3" s="1"/>
  <c r="PL16" i="12"/>
  <c r="OH16" i="12"/>
  <c r="NC16" i="12"/>
  <c r="KY16" i="12"/>
  <c r="KU16" i="12"/>
  <c r="KO16" i="12"/>
  <c r="KM16" i="12"/>
  <c r="KK16" i="12"/>
  <c r="KI16" i="12"/>
  <c r="KG16" i="12"/>
  <c r="KE16" i="12"/>
  <c r="KC16" i="12"/>
  <c r="KA16" i="12"/>
  <c r="DR16" i="12"/>
  <c r="DO16" i="12"/>
  <c r="DM16" i="12"/>
  <c r="DK16" i="12"/>
  <c r="DI16" i="12"/>
  <c r="DG16" i="12"/>
  <c r="DE16" i="12"/>
  <c r="CD16" i="12"/>
  <c r="T16" i="12"/>
  <c r="U16" i="12"/>
  <c r="N16" i="12"/>
  <c r="AII15" i="12"/>
  <c r="AFR15" i="12"/>
  <c r="CO37" i="9"/>
  <c r="CR37" i="9" s="1"/>
  <c r="CH41" i="9"/>
  <c r="CK41" i="9" s="1"/>
  <c r="CH40" i="9"/>
  <c r="CK40" i="9" s="1"/>
  <c r="ADL15" i="12"/>
  <c r="ADB15" i="12"/>
  <c r="ACJ15" i="12"/>
  <c r="BH43" i="5" s="1"/>
  <c r="ABP15" i="12"/>
  <c r="ABK15" i="12"/>
  <c r="AAY15" i="12"/>
  <c r="AAW15" i="12"/>
  <c r="AAU15" i="12"/>
  <c r="AAS15" i="12"/>
  <c r="AAQ15" i="12"/>
  <c r="AAO15" i="12"/>
  <c r="ZZ15" i="12"/>
  <c r="BQ55" i="3"/>
  <c r="BQ54" i="3"/>
  <c r="BQ53" i="3"/>
  <c r="BQ52" i="3"/>
  <c r="BQ51" i="3"/>
  <c r="BQ50" i="3"/>
  <c r="BQ35" i="3"/>
  <c r="AN42" i="3"/>
  <c r="AN36" i="3"/>
  <c r="UG15" i="12"/>
  <c r="UA15" i="12"/>
  <c r="TQ15" i="12"/>
  <c r="TK15" i="12"/>
  <c r="TA15" i="12"/>
  <c r="SS15" i="12"/>
  <c r="SI15" i="12"/>
  <c r="CR23" i="3"/>
  <c r="CU23" i="3" s="1"/>
  <c r="CR22" i="3"/>
  <c r="CU22" i="3" s="1"/>
  <c r="QY15" i="12"/>
  <c r="QW15" i="12"/>
  <c r="QU15" i="12"/>
  <c r="QS15" i="12"/>
  <c r="BK24" i="9"/>
  <c r="BN24" i="9" s="1"/>
  <c r="AN30" i="3"/>
  <c r="CO21" i="9"/>
  <c r="CR21" i="9" s="1"/>
  <c r="PR15" i="12"/>
  <c r="PL15" i="12"/>
  <c r="OH15" i="12"/>
  <c r="NC15" i="12"/>
  <c r="KY15" i="12"/>
  <c r="KU15" i="12"/>
  <c r="KO15" i="12"/>
  <c r="KM15" i="12"/>
  <c r="KK15" i="12"/>
  <c r="KI15" i="12"/>
  <c r="KG15" i="12"/>
  <c r="KC15" i="12"/>
  <c r="KA15" i="12"/>
  <c r="AI46" i="9"/>
  <c r="AL46" i="9" s="1"/>
  <c r="DR15" i="12"/>
  <c r="DO15" i="12"/>
  <c r="DM15" i="12"/>
  <c r="DK15" i="12"/>
  <c r="DI15" i="12"/>
  <c r="DG15" i="12"/>
  <c r="DE15" i="12"/>
  <c r="T15" i="12"/>
  <c r="U15" i="12"/>
  <c r="N15" i="12"/>
  <c r="X4" i="16" l="1"/>
  <c r="A2" i="16"/>
  <c r="H9" i="16" s="1"/>
  <c r="O9" i="16" s="1"/>
  <c r="A6" i="16"/>
  <c r="Y4" i="16" s="1"/>
  <c r="CU15" i="3"/>
  <c r="BQ12" i="3"/>
  <c r="CU41" i="3"/>
  <c r="DA82" i="8"/>
  <c r="DA13" i="8"/>
  <c r="ZZ105" i="12"/>
  <c r="ZZ106" i="12"/>
  <c r="ZZ110" i="12"/>
  <c r="ZZ108" i="12"/>
  <c r="ZZ107" i="12"/>
  <c r="ZZ109" i="12"/>
  <c r="AAY105" i="12"/>
  <c r="AAY107" i="12"/>
  <c r="AAY108" i="12"/>
  <c r="AAY106" i="12"/>
  <c r="AAY110" i="12"/>
  <c r="AAY109" i="12"/>
  <c r="ADL105" i="12"/>
  <c r="ADL106" i="12"/>
  <c r="ADL110" i="12"/>
  <c r="ADL108" i="12"/>
  <c r="ADL107" i="12"/>
  <c r="ADL109" i="12"/>
  <c r="CD105" i="12"/>
  <c r="CD110" i="12"/>
  <c r="CD109" i="12"/>
  <c r="CD106" i="12"/>
  <c r="CD107" i="12"/>
  <c r="CD108" i="12"/>
  <c r="KE110" i="12"/>
  <c r="KE105" i="12"/>
  <c r="KE109" i="12"/>
  <c r="KE108" i="12"/>
  <c r="KE107" i="12"/>
  <c r="KE106" i="12"/>
  <c r="BO123" i="8"/>
  <c r="BR123" i="8" s="1"/>
  <c r="NC105" i="12"/>
  <c r="NC107" i="12"/>
  <c r="NC110" i="12"/>
  <c r="NC108" i="12"/>
  <c r="NC109" i="12"/>
  <c r="NC106" i="12"/>
  <c r="CO30" i="9"/>
  <c r="CR30" i="9" s="1"/>
  <c r="DE110" i="12"/>
  <c r="DE108" i="12"/>
  <c r="DE107" i="12"/>
  <c r="DE106" i="12"/>
  <c r="DE109" i="12"/>
  <c r="DE105" i="12"/>
  <c r="KK110" i="12"/>
  <c r="KK105" i="12"/>
  <c r="KK107" i="12"/>
  <c r="KK108" i="12"/>
  <c r="KK109" i="12"/>
  <c r="KK106" i="12"/>
  <c r="DG110" i="12"/>
  <c r="DG109" i="12"/>
  <c r="DG108" i="12"/>
  <c r="DG105" i="12"/>
  <c r="DG106" i="12"/>
  <c r="DG107" i="12"/>
  <c r="KM110" i="12"/>
  <c r="KM105" i="12"/>
  <c r="KM106" i="12"/>
  <c r="KM107" i="12"/>
  <c r="KM109" i="12"/>
  <c r="KM108" i="12"/>
  <c r="N110" i="12"/>
  <c r="N109" i="12"/>
  <c r="N108" i="12"/>
  <c r="N105" i="12"/>
  <c r="N106" i="12"/>
  <c r="N107" i="12"/>
  <c r="DR110" i="12"/>
  <c r="DR109" i="12"/>
  <c r="DR108" i="12"/>
  <c r="DR107" i="12"/>
  <c r="DR106" i="12"/>
  <c r="DR105" i="12"/>
  <c r="QS110" i="12"/>
  <c r="QS105" i="12"/>
  <c r="QS106" i="12"/>
  <c r="QS107" i="12"/>
  <c r="QS109" i="12"/>
  <c r="QS108" i="12"/>
  <c r="SI110" i="12"/>
  <c r="SI105" i="12"/>
  <c r="SI106" i="12"/>
  <c r="SI107" i="12"/>
  <c r="SI109" i="12"/>
  <c r="SI108" i="12"/>
  <c r="UG105" i="12"/>
  <c r="UG107" i="12"/>
  <c r="UG110" i="12"/>
  <c r="UG108" i="12"/>
  <c r="UG106" i="12"/>
  <c r="UG109" i="12"/>
  <c r="ABK105" i="12"/>
  <c r="ABK107" i="12"/>
  <c r="ABK106" i="12"/>
  <c r="ABK110" i="12"/>
  <c r="ABK108" i="12"/>
  <c r="ABK109" i="12"/>
  <c r="U110" i="12"/>
  <c r="U109" i="12"/>
  <c r="U108" i="12"/>
  <c r="U105" i="12"/>
  <c r="U106" i="12"/>
  <c r="U107" i="12"/>
  <c r="DI110" i="12"/>
  <c r="DI106" i="12"/>
  <c r="DI105" i="12"/>
  <c r="DI107" i="12"/>
  <c r="DI109" i="12"/>
  <c r="DI108" i="12"/>
  <c r="KA110" i="12"/>
  <c r="KA105" i="12"/>
  <c r="KA106" i="12"/>
  <c r="KA107" i="12"/>
  <c r="KA109" i="12"/>
  <c r="KA108" i="12"/>
  <c r="KO105" i="12"/>
  <c r="KO107" i="12"/>
  <c r="KO108" i="12"/>
  <c r="KO106" i="12"/>
  <c r="KO109" i="12"/>
  <c r="KO110" i="12"/>
  <c r="QW105" i="12"/>
  <c r="QW107" i="12"/>
  <c r="QW106" i="12"/>
  <c r="QW108" i="12"/>
  <c r="QW110" i="12"/>
  <c r="QW109" i="12"/>
  <c r="TA110" i="12"/>
  <c r="TA105" i="12"/>
  <c r="TA106" i="12"/>
  <c r="TA107" i="12"/>
  <c r="TA109" i="12"/>
  <c r="TA108" i="12"/>
  <c r="YC110" i="12"/>
  <c r="YC105" i="12"/>
  <c r="YC106" i="12"/>
  <c r="YC107" i="12"/>
  <c r="YC109" i="12"/>
  <c r="YC108" i="12"/>
  <c r="AAS105" i="12"/>
  <c r="AAS107" i="12"/>
  <c r="AAS108" i="12"/>
  <c r="AAS106" i="12"/>
  <c r="AAS110" i="12"/>
  <c r="AAS109" i="12"/>
  <c r="ACJ110" i="12"/>
  <c r="ACJ106" i="12"/>
  <c r="ACJ105" i="12"/>
  <c r="ACJ107" i="12"/>
  <c r="ACJ108" i="12"/>
  <c r="ACJ109" i="12"/>
  <c r="AAO110" i="12"/>
  <c r="AAO105" i="12"/>
  <c r="AAO108" i="12"/>
  <c r="AAO107" i="12"/>
  <c r="AAO109" i="12"/>
  <c r="AAO106" i="12"/>
  <c r="PR110" i="12"/>
  <c r="PR106" i="12"/>
  <c r="PR108" i="12"/>
  <c r="PR107" i="12"/>
  <c r="PR109" i="12"/>
  <c r="PR105" i="12"/>
  <c r="CU16" i="3"/>
  <c r="QU110" i="12"/>
  <c r="QU105" i="12"/>
  <c r="QU106" i="12"/>
  <c r="QU107" i="12"/>
  <c r="QU108" i="12"/>
  <c r="QU109" i="12"/>
  <c r="SS110" i="12"/>
  <c r="SS105" i="12"/>
  <c r="SS106" i="12"/>
  <c r="SS107" i="12"/>
  <c r="SS109" i="12"/>
  <c r="SS108" i="12"/>
  <c r="BC30" i="9"/>
  <c r="BF30" i="9" s="1"/>
  <c r="XZ110" i="12"/>
  <c r="XZ106" i="12"/>
  <c r="XZ107" i="12"/>
  <c r="XZ108" i="12"/>
  <c r="XZ109" i="12"/>
  <c r="XZ105" i="12"/>
  <c r="AAQ110" i="12"/>
  <c r="AAQ105" i="12"/>
  <c r="AAQ107" i="12"/>
  <c r="AAQ106" i="12"/>
  <c r="AAQ109" i="12"/>
  <c r="AAQ108" i="12"/>
  <c r="ABP105" i="12"/>
  <c r="ABP106" i="12"/>
  <c r="ABP110" i="12"/>
  <c r="ABP108" i="12"/>
  <c r="ABP109" i="12"/>
  <c r="ABP107" i="12"/>
  <c r="BL7" i="9"/>
  <c r="BO7" i="9" s="1"/>
  <c r="T110" i="12"/>
  <c r="T105" i="12"/>
  <c r="T109" i="12"/>
  <c r="T106" i="12"/>
  <c r="T108" i="12"/>
  <c r="T107" i="12"/>
  <c r="DK107" i="12"/>
  <c r="DK110" i="12"/>
  <c r="DK106" i="12"/>
  <c r="DK109" i="12"/>
  <c r="DK108" i="12"/>
  <c r="DK105" i="12"/>
  <c r="KC105" i="12"/>
  <c r="KC107" i="12"/>
  <c r="KC110" i="12"/>
  <c r="KC108" i="12"/>
  <c r="KC106" i="12"/>
  <c r="KC109" i="12"/>
  <c r="KU105" i="12"/>
  <c r="KU107" i="12"/>
  <c r="KU108" i="12"/>
  <c r="KU106" i="12"/>
  <c r="KU110" i="12"/>
  <c r="KU109" i="12"/>
  <c r="QY110" i="12"/>
  <c r="QY105" i="12"/>
  <c r="QY107" i="12"/>
  <c r="QY106" i="12"/>
  <c r="QY109" i="12"/>
  <c r="QY108" i="12"/>
  <c r="CU52" i="3"/>
  <c r="TK110" i="12"/>
  <c r="TK105" i="12"/>
  <c r="TK106" i="12"/>
  <c r="TK107" i="12"/>
  <c r="TK109" i="12"/>
  <c r="TK108" i="12"/>
  <c r="YF110" i="12"/>
  <c r="YF106" i="12"/>
  <c r="YF107" i="12"/>
  <c r="YF105" i="12"/>
  <c r="YF108" i="12"/>
  <c r="YF109" i="12"/>
  <c r="AAU110" i="12"/>
  <c r="AAU105" i="12"/>
  <c r="AAU108" i="12"/>
  <c r="AAU107" i="12"/>
  <c r="AAU109" i="12"/>
  <c r="AAU106" i="12"/>
  <c r="AFR110" i="12"/>
  <c r="AFR108" i="12"/>
  <c r="AFR109" i="12"/>
  <c r="AFR106" i="12"/>
  <c r="AFR105" i="12"/>
  <c r="AFR107" i="12"/>
  <c r="PO110" i="12"/>
  <c r="PO106" i="12"/>
  <c r="PO108" i="12"/>
  <c r="PO107" i="12"/>
  <c r="PO109" i="12"/>
  <c r="PO105" i="12"/>
  <c r="ABZ110" i="12"/>
  <c r="ABZ108" i="12"/>
  <c r="ABZ107" i="12"/>
  <c r="ABZ109" i="12"/>
  <c r="ABZ106" i="12"/>
  <c r="ABZ105" i="12"/>
  <c r="AFP110" i="12"/>
  <c r="AFP106" i="12"/>
  <c r="AFP108" i="12"/>
  <c r="AFP105" i="12"/>
  <c r="AFP107" i="12"/>
  <c r="AFP109" i="12"/>
  <c r="DO110" i="12"/>
  <c r="DO106" i="12"/>
  <c r="DO105" i="12"/>
  <c r="DO107" i="12"/>
  <c r="DO108" i="12"/>
  <c r="DO109" i="12"/>
  <c r="KI105" i="12"/>
  <c r="KI107" i="12"/>
  <c r="KI108" i="12"/>
  <c r="KI110" i="12"/>
  <c r="KI106" i="12"/>
  <c r="KI109" i="12"/>
  <c r="CO14" i="9"/>
  <c r="CR14" i="9" s="1"/>
  <c r="PL110" i="12"/>
  <c r="PL106" i="12"/>
  <c r="PL108" i="12"/>
  <c r="PL105" i="12"/>
  <c r="PL109" i="12"/>
  <c r="PL107" i="12"/>
  <c r="UA105" i="12"/>
  <c r="UA107" i="12"/>
  <c r="UA110" i="12"/>
  <c r="UA108" i="12"/>
  <c r="UA106" i="12"/>
  <c r="UA109" i="12"/>
  <c r="DM110" i="12"/>
  <c r="DM109" i="12"/>
  <c r="DM108" i="12"/>
  <c r="DM105" i="12"/>
  <c r="DM106" i="12"/>
  <c r="DM107" i="12"/>
  <c r="KG110" i="12"/>
  <c r="KG105" i="12"/>
  <c r="KG106" i="12"/>
  <c r="KG107" i="12"/>
  <c r="KG109" i="12"/>
  <c r="KG108" i="12"/>
  <c r="KY110" i="12"/>
  <c r="KY105" i="12"/>
  <c r="KY106" i="12"/>
  <c r="KY107" i="12"/>
  <c r="KY109" i="12"/>
  <c r="KY108" i="12"/>
  <c r="OH110" i="12"/>
  <c r="OH106" i="12"/>
  <c r="OH108" i="12"/>
  <c r="OH109" i="12"/>
  <c r="OH107" i="12"/>
  <c r="OH105" i="12"/>
  <c r="TQ110" i="12"/>
  <c r="TQ105" i="12"/>
  <c r="TQ106" i="12"/>
  <c r="TQ107" i="12"/>
  <c r="TQ109" i="12"/>
  <c r="TQ108" i="12"/>
  <c r="YI110" i="12"/>
  <c r="YI105" i="12"/>
  <c r="YI106" i="12"/>
  <c r="YI107" i="12"/>
  <c r="YI109" i="12"/>
  <c r="YI108" i="12"/>
  <c r="AAW110" i="12"/>
  <c r="AAW105" i="12"/>
  <c r="AAW107" i="12"/>
  <c r="AAW106" i="12"/>
  <c r="AAW109" i="12"/>
  <c r="AAW108" i="12"/>
  <c r="ADB110" i="12"/>
  <c r="ADB106" i="12"/>
  <c r="ADB105" i="12"/>
  <c r="ADB109" i="12"/>
  <c r="ADB107" i="12"/>
  <c r="ADB108" i="12"/>
  <c r="AII105" i="12"/>
  <c r="AII107" i="12"/>
  <c r="AII110" i="12"/>
  <c r="AII108" i="12"/>
  <c r="AII109" i="12"/>
  <c r="AII106" i="12"/>
  <c r="AO13" i="8"/>
  <c r="AO8" i="8"/>
  <c r="AN40" i="5"/>
  <c r="DA36" i="8"/>
  <c r="AO71" i="8"/>
  <c r="AN43" i="5"/>
  <c r="AO7" i="8"/>
  <c r="BQ27" i="5"/>
  <c r="AN37" i="5"/>
  <c r="AN38" i="5"/>
  <c r="KZ75" i="12"/>
  <c r="DA34" i="8"/>
  <c r="AO70" i="8"/>
  <c r="AO78" i="8"/>
  <c r="DA20" i="8"/>
  <c r="BR15" i="8"/>
  <c r="DA32" i="8"/>
  <c r="AO77" i="8"/>
  <c r="BQ33" i="1"/>
  <c r="AO33" i="1"/>
  <c r="DA70" i="8"/>
  <c r="AO75" i="8"/>
  <c r="DA22" i="8"/>
  <c r="DA24" i="8"/>
  <c r="AO76" i="8"/>
  <c r="AN37" i="3"/>
  <c r="CS32" i="9"/>
  <c r="DA76" i="8"/>
  <c r="DA75" i="8"/>
  <c r="AN40" i="3"/>
  <c r="AN35" i="3"/>
  <c r="DA79" i="8"/>
  <c r="AN43" i="3"/>
  <c r="BL6" i="9"/>
  <c r="BO6" i="9" s="1"/>
  <c r="AO16" i="1"/>
  <c r="AO15" i="8"/>
  <c r="AI22" i="9"/>
  <c r="AL22" i="9" s="1"/>
  <c r="AO16" i="8"/>
  <c r="AI23" i="9"/>
  <c r="AL23" i="9" s="1"/>
  <c r="AO25" i="8"/>
  <c r="AI32" i="9"/>
  <c r="AL32" i="9" s="1"/>
  <c r="AN23" i="3"/>
  <c r="CO26" i="9"/>
  <c r="CR26" i="9" s="1"/>
  <c r="CO32" i="9"/>
  <c r="CR32" i="9" s="1"/>
  <c r="AI24" i="9"/>
  <c r="AL24" i="9" s="1"/>
  <c r="AN8" i="5"/>
  <c r="BK23" i="9"/>
  <c r="BN23" i="9" s="1"/>
  <c r="AO18" i="8"/>
  <c r="AI25" i="9"/>
  <c r="AL25" i="9" s="1"/>
  <c r="AO20" i="8"/>
  <c r="AI27" i="9"/>
  <c r="AL27" i="9" s="1"/>
  <c r="DA29" i="8"/>
  <c r="AI51" i="9"/>
  <c r="AL51" i="9" s="1"/>
  <c r="AN21" i="3"/>
  <c r="CO24" i="9"/>
  <c r="CR24" i="9" s="1"/>
  <c r="AO22" i="8"/>
  <c r="AI29" i="9"/>
  <c r="AL29" i="9" s="1"/>
  <c r="AI21" i="9"/>
  <c r="AL21" i="9" s="1"/>
  <c r="AO21" i="8"/>
  <c r="AI28" i="9"/>
  <c r="AL28" i="9" s="1"/>
  <c r="AO23" i="8"/>
  <c r="AI30" i="9"/>
  <c r="AL30" i="9" s="1"/>
  <c r="DA17" i="8"/>
  <c r="AI49" i="9"/>
  <c r="AL49" i="9" s="1"/>
  <c r="AI14" i="9"/>
  <c r="AL14" i="9" s="1"/>
  <c r="AO24" i="8"/>
  <c r="AI31" i="9"/>
  <c r="AL31" i="9" s="1"/>
  <c r="AI20" i="9"/>
  <c r="AL20" i="9" s="1"/>
  <c r="AO7" i="1"/>
  <c r="CO22" i="9"/>
  <c r="CR22" i="9" s="1"/>
  <c r="AN18" i="5"/>
  <c r="BC31" i="9"/>
  <c r="BF31" i="9" s="1"/>
  <c r="AI45" i="9"/>
  <c r="AL45" i="9" s="1"/>
  <c r="AN21" i="5"/>
  <c r="BC36" i="9"/>
  <c r="BF36" i="9" s="1"/>
  <c r="BQ20" i="5"/>
  <c r="BC35" i="9"/>
  <c r="BF35" i="9" s="1"/>
  <c r="AN12" i="5"/>
  <c r="AO8" i="1"/>
  <c r="AO15" i="1"/>
  <c r="AO29" i="1"/>
  <c r="CU6" i="5"/>
  <c r="CT6" i="1"/>
  <c r="CU7" i="5"/>
  <c r="CT7" i="1"/>
  <c r="CL25" i="5"/>
  <c r="CL35" i="5"/>
  <c r="AN39" i="5"/>
  <c r="AN42" i="5"/>
  <c r="AN18" i="3"/>
  <c r="AN11" i="5"/>
  <c r="AN7" i="5"/>
  <c r="BQ20" i="3"/>
  <c r="AN17" i="5"/>
  <c r="AN22" i="5"/>
  <c r="CR24" i="3"/>
  <c r="CU24" i="3" s="1"/>
  <c r="CU46" i="3"/>
  <c r="BQ56" i="3"/>
  <c r="CV17" i="3"/>
  <c r="CR17" i="3"/>
  <c r="CU17" i="3" s="1"/>
  <c r="CV18" i="3"/>
  <c r="CR18" i="3"/>
  <c r="CU18" i="3" s="1"/>
  <c r="BQ18" i="3"/>
  <c r="DA6" i="8"/>
  <c r="CU6" i="3"/>
  <c r="CU7" i="3"/>
  <c r="AN17" i="3"/>
  <c r="AN7" i="3"/>
  <c r="BR14" i="8"/>
  <c r="DA14" i="8"/>
  <c r="DA80" i="8"/>
  <c r="AO79" i="8"/>
  <c r="AO74" i="8"/>
  <c r="DA7" i="8"/>
  <c r="ACA59" i="12"/>
  <c r="AO14" i="8"/>
  <c r="AAA33" i="12"/>
  <c r="AO17" i="8"/>
  <c r="KZ90" i="12"/>
  <c r="ADM51" i="12"/>
  <c r="ABQ32" i="12"/>
  <c r="AAA25" i="12"/>
  <c r="BR6" i="8"/>
  <c r="ABQ24" i="12"/>
  <c r="ABQ76" i="12"/>
  <c r="ACK17" i="12"/>
  <c r="ADM21" i="12"/>
  <c r="ACK87" i="12"/>
  <c r="KV23" i="12"/>
  <c r="ABQ40" i="12"/>
  <c r="ADM22" i="12"/>
  <c r="AAA36" i="12"/>
  <c r="ABQ70" i="12"/>
  <c r="ACA16" i="12"/>
  <c r="AAA56" i="12"/>
  <c r="KZ19" i="12"/>
  <c r="ACA77" i="12"/>
  <c r="KV28" i="12"/>
  <c r="ADC18" i="12"/>
  <c r="KV22" i="12"/>
  <c r="KV82" i="12"/>
  <c r="ADM18" i="12"/>
  <c r="KZ22" i="12"/>
  <c r="ABQ23" i="12"/>
  <c r="ACA24" i="12"/>
  <c r="AAA27" i="12"/>
  <c r="ADM28" i="12"/>
  <c r="ACA32" i="12"/>
  <c r="ABQ34" i="12"/>
  <c r="ACA38" i="12"/>
  <c r="ACK40" i="12"/>
  <c r="ADM41" i="12"/>
  <c r="KZ42" i="12"/>
  <c r="ABQ45" i="12"/>
  <c r="KZ55" i="12"/>
  <c r="ADM57" i="12"/>
  <c r="ACK59" i="12"/>
  <c r="AAA62" i="12"/>
  <c r="ADC62" i="12"/>
  <c r="ABQ64" i="12"/>
  <c r="ACA70" i="12"/>
  <c r="ABQ72" i="12"/>
  <c r="AAA73" i="12"/>
  <c r="AAA75" i="12"/>
  <c r="ADC78" i="12"/>
  <c r="KV79" i="12"/>
  <c r="ACK80" i="12"/>
  <c r="ABQ82" i="12"/>
  <c r="ADC83" i="12"/>
  <c r="KZ84" i="12"/>
  <c r="ADM88" i="12"/>
  <c r="ABQ16" i="12"/>
  <c r="KZ18" i="12"/>
  <c r="ABQ19" i="12"/>
  <c r="ACK20" i="12"/>
  <c r="AAA24" i="12"/>
  <c r="ABQ29" i="12"/>
  <c r="ADC30" i="12"/>
  <c r="KZ31" i="12"/>
  <c r="AAA35" i="12"/>
  <c r="ADC36" i="12"/>
  <c r="ACK38" i="12"/>
  <c r="KZ41" i="12"/>
  <c r="ACA43" i="12"/>
  <c r="ACK48" i="12"/>
  <c r="ADM49" i="12"/>
  <c r="ACK51" i="12"/>
  <c r="AAA54" i="12"/>
  <c r="ACK56" i="12"/>
  <c r="KV57" i="12"/>
  <c r="ACA61" i="12"/>
  <c r="ADM62" i="12"/>
  <c r="ACA67" i="12"/>
  <c r="ADM73" i="12"/>
  <c r="ADM75" i="12"/>
  <c r="ACK85" i="12"/>
  <c r="KV86" i="12"/>
  <c r="ACA87" i="12"/>
  <c r="AAA90" i="12"/>
  <c r="ACK25" i="12"/>
  <c r="KZ29" i="12"/>
  <c r="ABQ80" i="12"/>
  <c r="ADC81" i="12"/>
  <c r="KZ89" i="12"/>
  <c r="ACK32" i="12"/>
  <c r="KV33" i="12"/>
  <c r="ACA34" i="12"/>
  <c r="ADC35" i="12"/>
  <c r="KV36" i="12"/>
  <c r="KZ39" i="12"/>
  <c r="ABQ42" i="12"/>
  <c r="ACA45" i="12"/>
  <c r="ABQ47" i="12"/>
  <c r="ABQ50" i="12"/>
  <c r="ADM54" i="12"/>
  <c r="KZ57" i="12"/>
  <c r="ABQ58" i="12"/>
  <c r="ADC59" i="12"/>
  <c r="KZ60" i="12"/>
  <c r="AAA67" i="12"/>
  <c r="AAA70" i="12"/>
  <c r="ACK70" i="12"/>
  <c r="ACA72" i="12"/>
  <c r="ABQ74" i="12"/>
  <c r="ADC77" i="12"/>
  <c r="KV78" i="12"/>
  <c r="ADM78" i="12"/>
  <c r="KZ79" i="12"/>
  <c r="ACK82" i="12"/>
  <c r="ADM83" i="12"/>
  <c r="ABQ15" i="12"/>
  <c r="ACK19" i="12"/>
  <c r="KV21" i="12"/>
  <c r="ABQ22" i="12"/>
  <c r="ADC27" i="12"/>
  <c r="ACK29" i="12"/>
  <c r="ADM30" i="12"/>
  <c r="KZ33" i="12"/>
  <c r="ABQ37" i="12"/>
  <c r="AAA38" i="12"/>
  <c r="ADM40" i="12"/>
  <c r="KZ44" i="12"/>
  <c r="ADC51" i="12"/>
  <c r="KZ52" i="12"/>
  <c r="ABQ55" i="12"/>
  <c r="ADC56" i="12"/>
  <c r="ACK61" i="12"/>
  <c r="ABQ63" i="12"/>
  <c r="KV65" i="12"/>
  <c r="ACK66" i="12"/>
  <c r="ACK67" i="12"/>
  <c r="KV68" i="12"/>
  <c r="ABQ84" i="12"/>
  <c r="ADC85" i="12"/>
  <c r="KV88" i="12"/>
  <c r="ABQ91" i="12"/>
  <c r="ABP114" i="12"/>
  <c r="ADC33" i="12"/>
  <c r="KZ43" i="12"/>
  <c r="ACK46" i="12"/>
  <c r="ADM47" i="12"/>
  <c r="AAA52" i="12"/>
  <c r="ADM55" i="12"/>
  <c r="ACK62" i="12"/>
  <c r="AAA71" i="12"/>
  <c r="AAA78" i="12"/>
  <c r="ADC41" i="12"/>
  <c r="KV42" i="12"/>
  <c r="ADM42" i="12"/>
  <c r="KZ53" i="12"/>
  <c r="KV58" i="12"/>
  <c r="ACK83" i="12"/>
  <c r="ABQ71" i="12"/>
  <c r="ADM17" i="12"/>
  <c r="ACK23" i="12"/>
  <c r="ACK24" i="12"/>
  <c r="ACK16" i="12"/>
  <c r="KV17" i="12"/>
  <c r="ACA26" i="12"/>
  <c r="ADC32" i="12"/>
  <c r="AAA43" i="12"/>
  <c r="ACA47" i="12"/>
  <c r="ACK50" i="12"/>
  <c r="KV62" i="12"/>
  <c r="ACA69" i="12"/>
  <c r="AAA72" i="12"/>
  <c r="ACA74" i="12"/>
  <c r="AAA89" i="12"/>
  <c r="AAA82" i="12"/>
  <c r="AAA53" i="12"/>
  <c r="AAA48" i="12"/>
  <c r="AAA65" i="12"/>
  <c r="AAA17" i="12"/>
  <c r="AAA84" i="12"/>
  <c r="AAA44" i="12"/>
  <c r="AAA40" i="12"/>
  <c r="AAA80" i="12"/>
  <c r="AAA46" i="12"/>
  <c r="AAA76" i="12"/>
  <c r="AAA29" i="12"/>
  <c r="ACA15" i="12"/>
  <c r="AAA16" i="12"/>
  <c r="KZ17" i="12"/>
  <c r="AAA19" i="12"/>
  <c r="KV20" i="12"/>
  <c r="ADM20" i="12"/>
  <c r="ACA22" i="12"/>
  <c r="ADC23" i="12"/>
  <c r="KV24" i="12"/>
  <c r="ACK26" i="12"/>
  <c r="ADM27" i="12"/>
  <c r="KZ28" i="12"/>
  <c r="ADM32" i="12"/>
  <c r="KV35" i="12"/>
  <c r="ACA37" i="12"/>
  <c r="ACA39" i="12"/>
  <c r="ADM43" i="12"/>
  <c r="ABQ49" i="12"/>
  <c r="ADC53" i="12"/>
  <c r="KV54" i="12"/>
  <c r="ACA55" i="12"/>
  <c r="ABQ57" i="12"/>
  <c r="ABQ60" i="12"/>
  <c r="ADC61" i="12"/>
  <c r="ACA63" i="12"/>
  <c r="ADC64" i="12"/>
  <c r="AAA66" i="12"/>
  <c r="ADC67" i="12"/>
  <c r="ACK69" i="12"/>
  <c r="AAA74" i="12"/>
  <c r="KZ77" i="12"/>
  <c r="ACA79" i="12"/>
  <c r="ACK84" i="12"/>
  <c r="ABQ86" i="12"/>
  <c r="ADC87" i="12"/>
  <c r="ADC89" i="12"/>
  <c r="KV90" i="12"/>
  <c r="ACA91" i="12"/>
  <c r="AAA15" i="12"/>
  <c r="ACK15" i="12"/>
  <c r="ACK64" i="12"/>
  <c r="ACK43" i="12"/>
  <c r="ACK39" i="12"/>
  <c r="ACK79" i="12"/>
  <c r="ACK75" i="12"/>
  <c r="ACK28" i="12"/>
  <c r="ACK88" i="12"/>
  <c r="ACK52" i="12"/>
  <c r="ADC82" i="12"/>
  <c r="ACA18" i="12"/>
  <c r="ADC19" i="12"/>
  <c r="KZ20" i="12"/>
  <c r="ABQ25" i="12"/>
  <c r="AAA26" i="12"/>
  <c r="KZ27" i="12"/>
  <c r="ACK31" i="12"/>
  <c r="ABQ33" i="12"/>
  <c r="ADC34" i="12"/>
  <c r="ACA41" i="12"/>
  <c r="AAA42" i="12"/>
  <c r="ABQ44" i="12"/>
  <c r="ADC45" i="12"/>
  <c r="ACK47" i="12"/>
  <c r="AAA50" i="12"/>
  <c r="ADC50" i="12"/>
  <c r="KZ51" i="12"/>
  <c r="ABQ52" i="12"/>
  <c r="AAA58" i="12"/>
  <c r="ADC58" i="12"/>
  <c r="ADM61" i="12"/>
  <c r="ADC66" i="12"/>
  <c r="KV67" i="12"/>
  <c r="KV70" i="12"/>
  <c r="ABQ78" i="12"/>
  <c r="ACA81" i="12"/>
  <c r="ABQ83" i="12"/>
  <c r="KV25" i="12"/>
  <c r="ABQ18" i="12"/>
  <c r="ADC20" i="12"/>
  <c r="KZ21" i="12"/>
  <c r="AAA23" i="12"/>
  <c r="ADC24" i="12"/>
  <c r="ABQ31" i="12"/>
  <c r="ACK34" i="12"/>
  <c r="ADM35" i="12"/>
  <c r="KZ36" i="12"/>
  <c r="ADM38" i="12"/>
  <c r="ABQ41" i="12"/>
  <c r="ACA42" i="12"/>
  <c r="ACK45" i="12"/>
  <c r="ADM56" i="12"/>
  <c r="ACK58" i="12"/>
  <c r="KV59" i="12"/>
  <c r="ADM59" i="12"/>
  <c r="AAA64" i="12"/>
  <c r="KZ65" i="12"/>
  <c r="ACK72" i="12"/>
  <c r="ACK76" i="12"/>
  <c r="ADM77" i="12"/>
  <c r="KZ78" i="12"/>
  <c r="ABQ81" i="12"/>
  <c r="ADM16" i="12"/>
  <c r="ADM90" i="12"/>
  <c r="ADM84" i="12"/>
  <c r="ADM44" i="12"/>
  <c r="ADM68" i="12"/>
  <c r="ADM80" i="12"/>
  <c r="ADM71" i="12"/>
  <c r="ADM70" i="12"/>
  <c r="ADM46" i="12"/>
  <c r="ADM72" i="12"/>
  <c r="ADM58" i="12"/>
  <c r="ADM37" i="12"/>
  <c r="ADM29" i="12"/>
  <c r="ADM82" i="12"/>
  <c r="ADM48" i="12"/>
  <c r="ADM65" i="12"/>
  <c r="ADM25" i="12"/>
  <c r="AAA18" i="12"/>
  <c r="ADM19" i="12"/>
  <c r="ABQ21" i="12"/>
  <c r="ACK22" i="12"/>
  <c r="ADM23" i="12"/>
  <c r="KZ24" i="12"/>
  <c r="ABQ28" i="12"/>
  <c r="ABQ30" i="12"/>
  <c r="KZ32" i="12"/>
  <c r="ADM34" i="12"/>
  <c r="ABQ36" i="12"/>
  <c r="AAA37" i="12"/>
  <c r="ACK37" i="12"/>
  <c r="KZ40" i="12"/>
  <c r="AAA41" i="12"/>
  <c r="ACA49" i="12"/>
  <c r="ADM53" i="12"/>
  <c r="KZ54" i="12"/>
  <c r="ACK55" i="12"/>
  <c r="KV56" i="12"/>
  <c r="ACA57" i="12"/>
  <c r="ACK60" i="12"/>
  <c r="ACK63" i="12"/>
  <c r="ABQ68" i="12"/>
  <c r="AAA69" i="12"/>
  <c r="ACA71" i="12"/>
  <c r="ADM76" i="12"/>
  <c r="KZ80" i="12"/>
  <c r="ACK86" i="12"/>
  <c r="KV87" i="12"/>
  <c r="ABQ88" i="12"/>
  <c r="ADM89" i="12"/>
  <c r="ACK91" i="12"/>
  <c r="ADM60" i="12"/>
  <c r="ADM63" i="12"/>
  <c r="ACK73" i="12"/>
  <c r="ABQ17" i="12"/>
  <c r="ACK18" i="12"/>
  <c r="ACA25" i="12"/>
  <c r="ADM26" i="12"/>
  <c r="ACA28" i="12"/>
  <c r="AAA31" i="12"/>
  <c r="ACK33" i="12"/>
  <c r="KV34" i="12"/>
  <c r="AAA39" i="12"/>
  <c r="ADC42" i="12"/>
  <c r="KV43" i="12"/>
  <c r="ACK44" i="12"/>
  <c r="ABQ46" i="12"/>
  <c r="ADC47" i="12"/>
  <c r="KZ48" i="12"/>
  <c r="ADM50" i="12"/>
  <c r="KV53" i="12"/>
  <c r="KZ56" i="12"/>
  <c r="ABQ59" i="12"/>
  <c r="KZ61" i="12"/>
  <c r="ABQ62" i="12"/>
  <c r="KV64" i="12"/>
  <c r="ADM66" i="12"/>
  <c r="KZ67" i="12"/>
  <c r="ADM69" i="12"/>
  <c r="ACK71" i="12"/>
  <c r="ADM74" i="12"/>
  <c r="ABQ77" i="12"/>
  <c r="ACA78" i="12"/>
  <c r="AAA79" i="12"/>
  <c r="ACK81" i="12"/>
  <c r="ACA83" i="12"/>
  <c r="ADC15" i="12"/>
  <c r="KV16" i="12"/>
  <c r="ACA17" i="12"/>
  <c r="ABQ20" i="12"/>
  <c r="ACK21" i="12"/>
  <c r="ADC22" i="12"/>
  <c r="ABQ27" i="12"/>
  <c r="ACA30" i="12"/>
  <c r="ADM31" i="12"/>
  <c r="KZ34" i="12"/>
  <c r="ABQ35" i="12"/>
  <c r="ACA36" i="12"/>
  <c r="ADM39" i="12"/>
  <c r="ACK49" i="12"/>
  <c r="ABQ51" i="12"/>
  <c r="ADC55" i="12"/>
  <c r="ACK57" i="12"/>
  <c r="AAA60" i="12"/>
  <c r="ADC63" i="12"/>
  <c r="ACK65" i="12"/>
  <c r="KV66" i="12"/>
  <c r="ACA68" i="12"/>
  <c r="ACA73" i="12"/>
  <c r="ACA75" i="12"/>
  <c r="ADM79" i="12"/>
  <c r="ABQ85" i="12"/>
  <c r="AAA86" i="12"/>
  <c r="ADC86" i="12"/>
  <c r="ADC91" i="12"/>
  <c r="KZ15" i="12"/>
  <c r="KZ91" i="12"/>
  <c r="KZ85" i="12"/>
  <c r="KZ45" i="12"/>
  <c r="KZ69" i="12"/>
  <c r="KZ81" i="12"/>
  <c r="KZ71" i="12"/>
  <c r="KZ47" i="12"/>
  <c r="KZ73" i="12"/>
  <c r="KZ59" i="12"/>
  <c r="KZ38" i="12"/>
  <c r="KZ30" i="12"/>
  <c r="KZ83" i="12"/>
  <c r="KZ49" i="12"/>
  <c r="KZ66" i="12"/>
  <c r="KZ26" i="12"/>
  <c r="ADM15" i="12"/>
  <c r="KZ16" i="12"/>
  <c r="ACA20" i="12"/>
  <c r="AAA21" i="12"/>
  <c r="ADC21" i="12"/>
  <c r="ACA27" i="12"/>
  <c r="AAA28" i="12"/>
  <c r="ACK30" i="12"/>
  <c r="ADM33" i="12"/>
  <c r="ACK35" i="12"/>
  <c r="ACK36" i="12"/>
  <c r="KV37" i="12"/>
  <c r="ABQ48" i="12"/>
  <c r="ADC49" i="12"/>
  <c r="KZ50" i="12"/>
  <c r="ACA51" i="12"/>
  <c r="ADM52" i="12"/>
  <c r="ACK54" i="12"/>
  <c r="ABQ56" i="12"/>
  <c r="ADC57" i="12"/>
  <c r="ABQ61" i="12"/>
  <c r="KV63" i="12"/>
  <c r="ADC65" i="12"/>
  <c r="ABQ67" i="12"/>
  <c r="AAA68" i="12"/>
  <c r="ACK68" i="12"/>
  <c r="KZ74" i="12"/>
  <c r="KZ76" i="12"/>
  <c r="AAA77" i="12"/>
  <c r="ACA85" i="12"/>
  <c r="ABQ87" i="12"/>
  <c r="AAA88" i="12"/>
  <c r="ACK90" i="12"/>
  <c r="ADM91" i="12"/>
  <c r="ACA21" i="12"/>
  <c r="AAA22" i="12"/>
  <c r="KZ25" i="12"/>
  <c r="KV31" i="12"/>
  <c r="ACA35" i="12"/>
  <c r="KV39" i="12"/>
  <c r="ACK41" i="12"/>
  <c r="ADC43" i="12"/>
  <c r="ACA46" i="12"/>
  <c r="AAA47" i="12"/>
  <c r="ADC48" i="12"/>
  <c r="KV49" i="12"/>
  <c r="KV60" i="12"/>
  <c r="ABQ69" i="12"/>
  <c r="KV74" i="12"/>
  <c r="ABQ75" i="12"/>
  <c r="KV77" i="12"/>
  <c r="ACA80" i="12"/>
  <c r="AAA81" i="12"/>
  <c r="KV83" i="12"/>
  <c r="KZ87" i="12"/>
  <c r="ACA88" i="12"/>
  <c r="ADC16" i="12"/>
  <c r="ACA19" i="12"/>
  <c r="AAA20" i="12"/>
  <c r="ADM24" i="12"/>
  <c r="ADC29" i="12"/>
  <c r="KV30" i="12"/>
  <c r="ADC37" i="12"/>
  <c r="KV38" i="12"/>
  <c r="ADC38" i="12"/>
  <c r="ACA40" i="12"/>
  <c r="ADC52" i="12"/>
  <c r="ACA56" i="12"/>
  <c r="AAA57" i="12"/>
  <c r="ACA62" i="12"/>
  <c r="ADM64" i="12"/>
  <c r="ADC72" i="12"/>
  <c r="KV73" i="12"/>
  <c r="ADC73" i="12"/>
  <c r="ADC76" i="12"/>
  <c r="ABQ79" i="12"/>
  <c r="ADM86" i="12"/>
  <c r="KV89" i="12"/>
  <c r="KV15" i="12"/>
  <c r="KZ23" i="12"/>
  <c r="ABQ26" i="12"/>
  <c r="ACK27" i="12"/>
  <c r="KV29" i="12"/>
  <c r="ACA33" i="12"/>
  <c r="AAA34" i="12"/>
  <c r="KZ37" i="12"/>
  <c r="ABQ39" i="12"/>
  <c r="KV41" i="12"/>
  <c r="ACA44" i="12"/>
  <c r="AAA45" i="12"/>
  <c r="ADC46" i="12"/>
  <c r="KV47" i="12"/>
  <c r="ACA50" i="12"/>
  <c r="KV52" i="12"/>
  <c r="ACA54" i="12"/>
  <c r="AAA55" i="12"/>
  <c r="KZ64" i="12"/>
  <c r="ABQ65" i="12"/>
  <c r="ACA66" i="12"/>
  <c r="ADC70" i="12"/>
  <c r="KV71" i="12"/>
  <c r="ADC71" i="12"/>
  <c r="KZ72" i="12"/>
  <c r="KV76" i="12"/>
  <c r="ADC80" i="12"/>
  <c r="KV81" i="12"/>
  <c r="ADM81" i="12"/>
  <c r="ACA84" i="12"/>
  <c r="AAA85" i="12"/>
  <c r="ADC88" i="12"/>
  <c r="ACA90" i="12"/>
  <c r="AAA91" i="12"/>
  <c r="ADC28" i="12"/>
  <c r="ACA31" i="12"/>
  <c r="AAA32" i="12"/>
  <c r="ADM36" i="12"/>
  <c r="ADC40" i="12"/>
  <c r="ABQ43" i="12"/>
  <c r="KV46" i="12"/>
  <c r="KV51" i="12"/>
  <c r="ABQ53" i="12"/>
  <c r="KZ58" i="12"/>
  <c r="ACA60" i="12"/>
  <c r="AAA61" i="12"/>
  <c r="KZ63" i="12"/>
  <c r="ADC68" i="12"/>
  <c r="KV69" i="12"/>
  <c r="ADC69" i="12"/>
  <c r="ADC75" i="12"/>
  <c r="ACK78" i="12"/>
  <c r="KV80" i="12"/>
  <c r="KZ86" i="12"/>
  <c r="ABQ89" i="12"/>
  <c r="KV19" i="12"/>
  <c r="ACA23" i="12"/>
  <c r="KV27" i="12"/>
  <c r="KZ35" i="12"/>
  <c r="ABQ38" i="12"/>
  <c r="KV40" i="12"/>
  <c r="ADC44" i="12"/>
  <c r="KV45" i="12"/>
  <c r="ADM45" i="12"/>
  <c r="ACA48" i="12"/>
  <c r="AAA49" i="12"/>
  <c r="ACK53" i="12"/>
  <c r="ADC54" i="12"/>
  <c r="KV55" i="12"/>
  <c r="ACA64" i="12"/>
  <c r="KZ68" i="12"/>
  <c r="ABQ73" i="12"/>
  <c r="ACK74" i="12"/>
  <c r="KV75" i="12"/>
  <c r="ACK77" i="12"/>
  <c r="ADC79" i="12"/>
  <c r="ACA82" i="12"/>
  <c r="AAA83" i="12"/>
  <c r="ADC84" i="12"/>
  <c r="KV85" i="12"/>
  <c r="ADM85" i="12"/>
  <c r="KZ88" i="12"/>
  <c r="ACK89" i="12"/>
  <c r="ADC90" i="12"/>
  <c r="KV91" i="12"/>
  <c r="ACA89" i="12"/>
  <c r="ACA53" i="12"/>
  <c r="ACA65" i="12"/>
  <c r="ADC17" i="12"/>
  <c r="KV18" i="12"/>
  <c r="ADC25" i="12"/>
  <c r="KV26" i="12"/>
  <c r="ADC26" i="12"/>
  <c r="ACA29" i="12"/>
  <c r="AAA30" i="12"/>
  <c r="ADC31" i="12"/>
  <c r="KV32" i="12"/>
  <c r="ADC39" i="12"/>
  <c r="ACK42" i="12"/>
  <c r="KV44" i="12"/>
  <c r="KV50" i="12"/>
  <c r="ACA52" i="12"/>
  <c r="ACA58" i="12"/>
  <c r="AAA59" i="12"/>
  <c r="ADC60" i="12"/>
  <c r="KV61" i="12"/>
  <c r="KZ62" i="12"/>
  <c r="ADM67" i="12"/>
  <c r="ADC74" i="12"/>
  <c r="ACA76" i="12"/>
  <c r="ACA86" i="12"/>
  <c r="ADM87" i="12"/>
  <c r="KV48" i="12"/>
  <c r="ABQ66" i="12"/>
  <c r="KV84" i="12"/>
  <c r="KZ46" i="12"/>
  <c r="AAA63" i="12"/>
  <c r="KZ82" i="12"/>
  <c r="ABQ54" i="12"/>
  <c r="KV72" i="12"/>
  <c r="ABQ90" i="12"/>
  <c r="AAA51" i="12"/>
  <c r="KZ70" i="12"/>
  <c r="AAA87" i="12"/>
  <c r="AJ16" i="16" l="1"/>
  <c r="AJ52" i="16"/>
  <c r="AL52" i="16" s="1"/>
  <c r="AJ76" i="16"/>
  <c r="AL76" i="16" s="1"/>
  <c r="AJ54" i="16"/>
  <c r="AL54" i="16" s="1"/>
  <c r="AJ38" i="16"/>
  <c r="AL38" i="16" s="1"/>
  <c r="AJ5" i="16"/>
  <c r="AL5" i="16" s="1"/>
  <c r="AJ17" i="16"/>
  <c r="AL17" i="16" s="1"/>
  <c r="AJ29" i="16"/>
  <c r="AL29" i="16" s="1"/>
  <c r="AJ41" i="16"/>
  <c r="AL41" i="16" s="1"/>
  <c r="AJ53" i="16"/>
  <c r="AL53" i="16" s="1"/>
  <c r="AJ65" i="16"/>
  <c r="AL65" i="16" s="1"/>
  <c r="AJ77" i="16"/>
  <c r="AL77" i="16" s="1"/>
  <c r="AJ6" i="16"/>
  <c r="AL6" i="16" s="1"/>
  <c r="AJ18" i="16"/>
  <c r="AL18" i="16" s="1"/>
  <c r="AJ66" i="16"/>
  <c r="AL66" i="16" s="1"/>
  <c r="AJ30" i="16"/>
  <c r="AL30" i="16" s="1"/>
  <c r="AJ78" i="16"/>
  <c r="AL78" i="16" s="1"/>
  <c r="AJ26" i="16"/>
  <c r="AL26" i="16" s="1"/>
  <c r="AJ7" i="16"/>
  <c r="AL7" i="16" s="1"/>
  <c r="AJ19" i="16"/>
  <c r="AL19" i="16" s="1"/>
  <c r="AJ31" i="16"/>
  <c r="AL31" i="16" s="1"/>
  <c r="AJ43" i="16"/>
  <c r="AL43" i="16" s="1"/>
  <c r="AJ55" i="16"/>
  <c r="AL55" i="16" s="1"/>
  <c r="AJ67" i="16"/>
  <c r="AL67" i="16" s="1"/>
  <c r="AJ79" i="16"/>
  <c r="AL79" i="16" s="1"/>
  <c r="AJ20" i="16"/>
  <c r="AL20" i="16" s="1"/>
  <c r="AJ44" i="16"/>
  <c r="AL44" i="16" s="1"/>
  <c r="AJ68" i="16"/>
  <c r="AL68" i="16" s="1"/>
  <c r="AJ8" i="16"/>
  <c r="AL8" i="16" s="1"/>
  <c r="AJ32" i="16"/>
  <c r="AL32" i="16" s="1"/>
  <c r="AJ56" i="16"/>
  <c r="AL56" i="16" s="1"/>
  <c r="AJ9" i="16"/>
  <c r="AL9" i="16" s="1"/>
  <c r="AJ21" i="16"/>
  <c r="AL21" i="16" s="1"/>
  <c r="AJ33" i="16"/>
  <c r="AL33" i="16" s="1"/>
  <c r="AJ45" i="16"/>
  <c r="AL45" i="16" s="1"/>
  <c r="AJ57" i="16"/>
  <c r="AL57" i="16" s="1"/>
  <c r="AJ69" i="16"/>
  <c r="AL69" i="16" s="1"/>
  <c r="AJ81" i="16"/>
  <c r="AL81" i="16" s="1"/>
  <c r="AJ22" i="16"/>
  <c r="AL22" i="16" s="1"/>
  <c r="AJ34" i="16"/>
  <c r="AL34" i="16" s="1"/>
  <c r="AJ58" i="16"/>
  <c r="AL58" i="16" s="1"/>
  <c r="AJ70" i="16"/>
  <c r="AL70" i="16" s="1"/>
  <c r="AJ14" i="16"/>
  <c r="AL14" i="16" s="1"/>
  <c r="AJ10" i="16"/>
  <c r="AL10" i="16" s="1"/>
  <c r="AJ46" i="16"/>
  <c r="AL46" i="16" s="1"/>
  <c r="AJ82" i="16"/>
  <c r="AL82" i="16" s="1"/>
  <c r="AJ11" i="16"/>
  <c r="AL11" i="16" s="1"/>
  <c r="AJ23" i="16"/>
  <c r="AL23" i="16" s="1"/>
  <c r="AJ35" i="16"/>
  <c r="AL35" i="16" s="1"/>
  <c r="AJ47" i="16"/>
  <c r="AL47" i="16" s="1"/>
  <c r="AJ59" i="16"/>
  <c r="AL59" i="16" s="1"/>
  <c r="AJ71" i="16"/>
  <c r="AL71" i="16" s="1"/>
  <c r="AJ83" i="16"/>
  <c r="AL83" i="16" s="1"/>
  <c r="AJ12" i="16"/>
  <c r="AL12" i="16" s="1"/>
  <c r="AJ36" i="16"/>
  <c r="AL36" i="16" s="1"/>
  <c r="AJ60" i="16"/>
  <c r="AL60" i="16" s="1"/>
  <c r="AJ62" i="16"/>
  <c r="AL62" i="16" s="1"/>
  <c r="AJ24" i="16"/>
  <c r="AL24" i="16" s="1"/>
  <c r="AJ48" i="16"/>
  <c r="AL48" i="16" s="1"/>
  <c r="AJ72" i="16"/>
  <c r="AL72" i="16" s="1"/>
  <c r="AJ4" i="16"/>
  <c r="AL4" i="16" s="1"/>
  <c r="AJ50" i="16"/>
  <c r="AL50" i="16" s="1"/>
  <c r="AJ13" i="16"/>
  <c r="AL13" i="16" s="1"/>
  <c r="AJ25" i="16"/>
  <c r="AL25" i="16" s="1"/>
  <c r="AJ37" i="16"/>
  <c r="AL37" i="16" s="1"/>
  <c r="AJ49" i="16"/>
  <c r="AL49" i="16" s="1"/>
  <c r="AJ61" i="16"/>
  <c r="AL61" i="16" s="1"/>
  <c r="AJ73" i="16"/>
  <c r="AL73" i="16" s="1"/>
  <c r="AJ74" i="16"/>
  <c r="AL74" i="16" s="1"/>
  <c r="AJ15" i="16"/>
  <c r="AL15" i="16" s="1"/>
  <c r="AJ27" i="16"/>
  <c r="AL27" i="16" s="1"/>
  <c r="AJ39" i="16"/>
  <c r="AL39" i="16" s="1"/>
  <c r="AJ51" i="16"/>
  <c r="AL51" i="16" s="1"/>
  <c r="AJ63" i="16"/>
  <c r="AL63" i="16" s="1"/>
  <c r="AJ75" i="16"/>
  <c r="AL75" i="16" s="1"/>
  <c r="AJ28" i="16"/>
  <c r="AL28" i="16" s="1"/>
  <c r="AJ40" i="16"/>
  <c r="AL40" i="16" s="1"/>
  <c r="AJ64" i="16"/>
  <c r="AL64" i="16" s="1"/>
  <c r="AJ42" i="16"/>
  <c r="AL42" i="16" s="1"/>
  <c r="AJ80" i="16"/>
  <c r="AL80" i="16" s="1"/>
  <c r="Y9" i="16"/>
  <c r="Y21" i="16"/>
  <c r="Y33" i="16"/>
  <c r="Y45" i="16"/>
  <c r="Y57" i="16"/>
  <c r="Y69" i="16"/>
  <c r="Y81" i="16"/>
  <c r="Y82" i="16"/>
  <c r="Y83" i="16"/>
  <c r="Y44" i="16"/>
  <c r="Y10" i="16"/>
  <c r="Y22" i="16"/>
  <c r="Y34" i="16"/>
  <c r="Y46" i="16"/>
  <c r="Y58" i="16"/>
  <c r="Y70" i="16"/>
  <c r="Y11" i="16"/>
  <c r="Y23" i="16"/>
  <c r="Y35" i="16"/>
  <c r="Y47" i="16"/>
  <c r="Y59" i="16"/>
  <c r="Y71" i="16"/>
  <c r="Y56" i="16"/>
  <c r="Y12" i="16"/>
  <c r="Y24" i="16"/>
  <c r="Y36" i="16"/>
  <c r="Y48" i="16"/>
  <c r="Y60" i="16"/>
  <c r="Y72" i="16"/>
  <c r="Y13" i="16"/>
  <c r="Y25" i="16"/>
  <c r="Y37" i="16"/>
  <c r="Y49" i="16"/>
  <c r="Y61" i="16"/>
  <c r="Y73" i="16"/>
  <c r="Y14" i="16"/>
  <c r="Y26" i="16"/>
  <c r="Y38" i="16"/>
  <c r="Y50" i="16"/>
  <c r="Y62" i="16"/>
  <c r="Y74" i="16"/>
  <c r="Y78" i="16"/>
  <c r="Y15" i="16"/>
  <c r="Y27" i="16"/>
  <c r="Y39" i="16"/>
  <c r="Y51" i="16"/>
  <c r="Y63" i="16"/>
  <c r="Y75" i="16"/>
  <c r="Y77" i="16"/>
  <c r="Y16" i="16"/>
  <c r="Y28" i="16"/>
  <c r="Y40" i="16"/>
  <c r="Y52" i="16"/>
  <c r="Y64" i="16"/>
  <c r="Y76" i="16"/>
  <c r="Y79" i="16"/>
  <c r="Y5" i="16"/>
  <c r="Y17" i="16"/>
  <c r="Y29" i="16"/>
  <c r="Y41" i="16"/>
  <c r="Y53" i="16"/>
  <c r="Y65" i="16"/>
  <c r="Y8" i="16"/>
  <c r="Y32" i="16"/>
  <c r="Y6" i="16"/>
  <c r="Y18" i="16"/>
  <c r="Y30" i="16"/>
  <c r="Y42" i="16"/>
  <c r="Y54" i="16"/>
  <c r="Y66" i="16"/>
  <c r="Y80" i="16"/>
  <c r="Y7" i="16"/>
  <c r="Y19" i="16"/>
  <c r="Y31" i="16"/>
  <c r="Y43" i="16"/>
  <c r="Y55" i="16"/>
  <c r="Y67" i="16"/>
  <c r="Y20" i="16"/>
  <c r="Y68" i="16"/>
  <c r="X10" i="16"/>
  <c r="X22" i="16"/>
  <c r="X34" i="16"/>
  <c r="X46" i="16"/>
  <c r="X58" i="16"/>
  <c r="X70" i="16"/>
  <c r="X82" i="16"/>
  <c r="X68" i="16"/>
  <c r="X11" i="16"/>
  <c r="X23" i="16"/>
  <c r="X35" i="16"/>
  <c r="X47" i="16"/>
  <c r="X59" i="16"/>
  <c r="X71" i="16"/>
  <c r="X83" i="16"/>
  <c r="X9" i="16"/>
  <c r="X45" i="16"/>
  <c r="X12" i="16"/>
  <c r="X24" i="16"/>
  <c r="X36" i="16"/>
  <c r="X48" i="16"/>
  <c r="X60" i="16"/>
  <c r="X72" i="16"/>
  <c r="X20" i="16"/>
  <c r="X80" i="16"/>
  <c r="X13" i="16"/>
  <c r="X25" i="16"/>
  <c r="X37" i="16"/>
  <c r="X49" i="16"/>
  <c r="X61" i="16"/>
  <c r="X73" i="16"/>
  <c r="X21" i="16"/>
  <c r="X14" i="16"/>
  <c r="X26" i="16"/>
  <c r="X38" i="16"/>
  <c r="X50" i="16"/>
  <c r="X62" i="16"/>
  <c r="X74" i="16"/>
  <c r="X32" i="16"/>
  <c r="X33" i="16"/>
  <c r="X15" i="16"/>
  <c r="X27" i="16"/>
  <c r="X39" i="16"/>
  <c r="X51" i="16"/>
  <c r="X63" i="16"/>
  <c r="X75" i="16"/>
  <c r="X79" i="16"/>
  <c r="X69" i="16"/>
  <c r="X16" i="16"/>
  <c r="X28" i="16"/>
  <c r="X40" i="16"/>
  <c r="X52" i="16"/>
  <c r="X64" i="16"/>
  <c r="X76" i="16"/>
  <c r="X78" i="16"/>
  <c r="X81" i="16"/>
  <c r="X5" i="16"/>
  <c r="X17" i="16"/>
  <c r="X29" i="16"/>
  <c r="X41" i="16"/>
  <c r="X53" i="16"/>
  <c r="X65" i="16"/>
  <c r="X77" i="16"/>
  <c r="X6" i="16"/>
  <c r="X18" i="16"/>
  <c r="X30" i="16"/>
  <c r="X42" i="16"/>
  <c r="X54" i="16"/>
  <c r="X66" i="16"/>
  <c r="X8" i="16"/>
  <c r="X44" i="16"/>
  <c r="X57" i="16"/>
  <c r="X7" i="16"/>
  <c r="X19" i="16"/>
  <c r="X31" i="16"/>
  <c r="X43" i="16"/>
  <c r="X55" i="16"/>
  <c r="X67" i="16"/>
  <c r="X56" i="16"/>
  <c r="K131" i="16"/>
  <c r="J131" i="16"/>
  <c r="I131" i="16"/>
  <c r="H131" i="16"/>
  <c r="O133" i="16" s="1"/>
  <c r="G131" i="16"/>
  <c r="K137" i="16"/>
  <c r="J137" i="16"/>
  <c r="I137" i="16"/>
  <c r="H137" i="16"/>
  <c r="O138" i="16" s="1"/>
  <c r="G137" i="16"/>
  <c r="M15" i="16"/>
  <c r="K9" i="16"/>
  <c r="H10" i="16"/>
  <c r="J9" i="16"/>
  <c r="L15" i="16"/>
  <c r="G9" i="16"/>
  <c r="G15" i="16"/>
  <c r="I15" i="16"/>
  <c r="I9" i="16"/>
  <c r="K15" i="16"/>
  <c r="J15" i="16"/>
  <c r="H15" i="16"/>
  <c r="H138" i="16"/>
  <c r="H132" i="16"/>
  <c r="ABQ105" i="12"/>
  <c r="ABQ107" i="12"/>
  <c r="ABQ110" i="12"/>
  <c r="ABQ106" i="12"/>
  <c r="ABQ108" i="12"/>
  <c r="ABQ109" i="12"/>
  <c r="KV110" i="12"/>
  <c r="KV106" i="12"/>
  <c r="KV105" i="12"/>
  <c r="KV108" i="12"/>
  <c r="KV107" i="12"/>
  <c r="KV109" i="12"/>
  <c r="ADM105" i="12"/>
  <c r="ADM107" i="12"/>
  <c r="ADM108" i="12"/>
  <c r="ADM106" i="12"/>
  <c r="ADM109" i="12"/>
  <c r="ADM110" i="12"/>
  <c r="ADC110" i="12"/>
  <c r="ADC105" i="12"/>
  <c r="ADC106" i="12"/>
  <c r="ADC109" i="12"/>
  <c r="ADC107" i="12"/>
  <c r="ADC108" i="12"/>
  <c r="ACK110" i="12"/>
  <c r="ACK105" i="12"/>
  <c r="ACK106" i="12"/>
  <c r="ACK109" i="12"/>
  <c r="ACK107" i="12"/>
  <c r="ACK108" i="12"/>
  <c r="AAA105" i="12"/>
  <c r="AAA107" i="12"/>
  <c r="AAA108" i="12"/>
  <c r="AAA110" i="12"/>
  <c r="AAA106" i="12"/>
  <c r="AAA109" i="12"/>
  <c r="ACA110" i="12"/>
  <c r="ACA105" i="12"/>
  <c r="ACA107" i="12"/>
  <c r="ACA108" i="12"/>
  <c r="ACA109" i="12"/>
  <c r="ACA106" i="12"/>
  <c r="KZ105" i="12"/>
  <c r="KZ106" i="12"/>
  <c r="KZ110" i="12"/>
  <c r="KZ108" i="12"/>
  <c r="KZ109" i="12"/>
  <c r="KZ107" i="12"/>
  <c r="BT37" i="8"/>
  <c r="AL16" i="16"/>
  <c r="BQ34" i="5"/>
  <c r="CU35" i="5"/>
  <c r="CU25" i="5"/>
  <c r="V70" i="16" l="1"/>
  <c r="U4" i="16"/>
  <c r="U5" i="16" s="1"/>
  <c r="AH79" i="16"/>
  <c r="AH75" i="16"/>
  <c r="AH25" i="16"/>
  <c r="AH59" i="16"/>
  <c r="AH10" i="16"/>
  <c r="AH44" i="16"/>
  <c r="AH54" i="16"/>
  <c r="AH4" i="16"/>
  <c r="AH15" i="16"/>
  <c r="AH13" i="16"/>
  <c r="AH47" i="16"/>
  <c r="AH39" i="16"/>
  <c r="AH32" i="16"/>
  <c r="AH42" i="16"/>
  <c r="AH74" i="16"/>
  <c r="AH63" i="16"/>
  <c r="AH35" i="16"/>
  <c r="AH20" i="16"/>
  <c r="AH30" i="16"/>
  <c r="AH62" i="16"/>
  <c r="AH72" i="16"/>
  <c r="AH23" i="16"/>
  <c r="AH69" i="16"/>
  <c r="AH8" i="16"/>
  <c r="AH18" i="16"/>
  <c r="AH50" i="16"/>
  <c r="AH60" i="16"/>
  <c r="AH11" i="16"/>
  <c r="AH57" i="16"/>
  <c r="AH67" i="16"/>
  <c r="AH6" i="16"/>
  <c r="AH38" i="16"/>
  <c r="AH48" i="16"/>
  <c r="AH51" i="16"/>
  <c r="AH45" i="16"/>
  <c r="AH55" i="16"/>
  <c r="AH77" i="16"/>
  <c r="AH76" i="16"/>
  <c r="AH26" i="16"/>
  <c r="AH36" i="16"/>
  <c r="AH33" i="16"/>
  <c r="AH43" i="16"/>
  <c r="AH65" i="16"/>
  <c r="AH64" i="16"/>
  <c r="AH14" i="16"/>
  <c r="AH24" i="16"/>
  <c r="AH70" i="16"/>
  <c r="AH21" i="16"/>
  <c r="AH31" i="16"/>
  <c r="AH53" i="16"/>
  <c r="AH52" i="16"/>
  <c r="AH73" i="16"/>
  <c r="AH12" i="16"/>
  <c r="AH58" i="16"/>
  <c r="AH9" i="16"/>
  <c r="AH19" i="16"/>
  <c r="AH41" i="16"/>
  <c r="AH40" i="16"/>
  <c r="AH61" i="16"/>
  <c r="AH27" i="16"/>
  <c r="AH46" i="16"/>
  <c r="AH80" i="16"/>
  <c r="AH7" i="16"/>
  <c r="AH29" i="16"/>
  <c r="AH28" i="16"/>
  <c r="AH49" i="16"/>
  <c r="AH34" i="16"/>
  <c r="AH68" i="16"/>
  <c r="AH78" i="16"/>
  <c r="AH17" i="16"/>
  <c r="AH16" i="16"/>
  <c r="AH37" i="16"/>
  <c r="AH71" i="16"/>
  <c r="AH22" i="16"/>
  <c r="AH56" i="16"/>
  <c r="AH66" i="16"/>
  <c r="AH5" i="16"/>
  <c r="V77" i="16"/>
  <c r="V66" i="16"/>
  <c r="V30" i="16"/>
  <c r="V54" i="16"/>
  <c r="V48" i="16"/>
  <c r="V31" i="16"/>
  <c r="V46" i="16"/>
  <c r="V71" i="16"/>
  <c r="V59" i="16"/>
  <c r="V25" i="16"/>
  <c r="V47" i="16"/>
  <c r="V72" i="16"/>
  <c r="V49" i="16"/>
  <c r="V36" i="16"/>
  <c r="V58" i="16"/>
  <c r="V52" i="16"/>
  <c r="V21" i="16"/>
  <c r="V26" i="16"/>
  <c r="V20" i="16"/>
  <c r="V13" i="16"/>
  <c r="V18" i="16"/>
  <c r="V43" i="16"/>
  <c r="V64" i="16"/>
  <c r="V33" i="16"/>
  <c r="V42" i="16"/>
  <c r="V34" i="16"/>
  <c r="V69" i="16"/>
  <c r="V27" i="16"/>
  <c r="V75" i="16"/>
  <c r="V76" i="16"/>
  <c r="V55" i="16"/>
  <c r="V23" i="16"/>
  <c r="V38" i="16"/>
  <c r="V32" i="16"/>
  <c r="V50" i="16"/>
  <c r="V15" i="16"/>
  <c r="V44" i="16"/>
  <c r="V12" i="16"/>
  <c r="V39" i="16"/>
  <c r="V45" i="16"/>
  <c r="V40" i="16"/>
  <c r="V51" i="16"/>
  <c r="V17" i="16"/>
  <c r="V56" i="16"/>
  <c r="V78" i="16"/>
  <c r="V74" i="16"/>
  <c r="V60" i="16"/>
  <c r="V63" i="16"/>
  <c r="V53" i="16"/>
  <c r="V37" i="16"/>
  <c r="V68" i="16"/>
  <c r="V14" i="16"/>
  <c r="V19" i="16"/>
  <c r="V6" i="16"/>
  <c r="V62" i="16"/>
  <c r="V57" i="16"/>
  <c r="V80" i="16"/>
  <c r="V16" i="16"/>
  <c r="V41" i="16"/>
  <c r="V8" i="16"/>
  <c r="V5" i="16"/>
  <c r="V67" i="16"/>
  <c r="V61" i="16"/>
  <c r="V4" i="16"/>
  <c r="V22" i="16"/>
  <c r="V29" i="16"/>
  <c r="V9" i="16"/>
  <c r="V7" i="16"/>
  <c r="V79" i="16"/>
  <c r="V73" i="16"/>
  <c r="V24" i="16"/>
  <c r="V35" i="16"/>
  <c r="V28" i="16"/>
  <c r="V11" i="16"/>
  <c r="V10" i="16"/>
  <c r="V65" i="16"/>
  <c r="AO5" i="16" l="1"/>
  <c r="AO17" i="16"/>
  <c r="AO29" i="16"/>
  <c r="AO41" i="16"/>
  <c r="AO53" i="16"/>
  <c r="AO65" i="16"/>
  <c r="AO77" i="16"/>
  <c r="AN12" i="16"/>
  <c r="AN24" i="16"/>
  <c r="AP24" i="16" s="1"/>
  <c r="AN36" i="16"/>
  <c r="AP36" i="16" s="1"/>
  <c r="AN48" i="16"/>
  <c r="AP48" i="16" s="1"/>
  <c r="AN60" i="16"/>
  <c r="AN72" i="16"/>
  <c r="AN35" i="16"/>
  <c r="AP35" i="16" s="1"/>
  <c r="AO6" i="16"/>
  <c r="AO18" i="16"/>
  <c r="AO30" i="16"/>
  <c r="AO42" i="16"/>
  <c r="AO54" i="16"/>
  <c r="AO66" i="16"/>
  <c r="AO78" i="16"/>
  <c r="AN13" i="16"/>
  <c r="AN25" i="16"/>
  <c r="AN37" i="16"/>
  <c r="AN49" i="16"/>
  <c r="AN61" i="16"/>
  <c r="AN73" i="16"/>
  <c r="AP73" i="16" s="1"/>
  <c r="AN47" i="16"/>
  <c r="AO7" i="16"/>
  <c r="AO19" i="16"/>
  <c r="AO31" i="16"/>
  <c r="AO43" i="16"/>
  <c r="AO55" i="16"/>
  <c r="AO67" i="16"/>
  <c r="AO79" i="16"/>
  <c r="AN14" i="16"/>
  <c r="AN26" i="16"/>
  <c r="AN38" i="16"/>
  <c r="AN50" i="16"/>
  <c r="AN62" i="16"/>
  <c r="AP62" i="16" s="1"/>
  <c r="AN74" i="16"/>
  <c r="AP74" i="16" s="1"/>
  <c r="AN11" i="16"/>
  <c r="AO8" i="16"/>
  <c r="AO20" i="16"/>
  <c r="AO32" i="16"/>
  <c r="AO44" i="16"/>
  <c r="AO56" i="16"/>
  <c r="AO68" i="16"/>
  <c r="AO80" i="16"/>
  <c r="AN15" i="16"/>
  <c r="AP15" i="16" s="1"/>
  <c r="AN27" i="16"/>
  <c r="AN39" i="16"/>
  <c r="AN51" i="16"/>
  <c r="AN63" i="16"/>
  <c r="AN75" i="16"/>
  <c r="AP75" i="16" s="1"/>
  <c r="AN23" i="16"/>
  <c r="AP23" i="16" s="1"/>
  <c r="AO9" i="16"/>
  <c r="AO21" i="16"/>
  <c r="AO33" i="16"/>
  <c r="AO45" i="16"/>
  <c r="AO57" i="16"/>
  <c r="AO69" i="16"/>
  <c r="AO4" i="16"/>
  <c r="AN16" i="16"/>
  <c r="AP16" i="16" s="1"/>
  <c r="AN28" i="16"/>
  <c r="AN40" i="16"/>
  <c r="AN52" i="16"/>
  <c r="AP52" i="16" s="1"/>
  <c r="AN64" i="16"/>
  <c r="AN76" i="16"/>
  <c r="AP76" i="16" s="1"/>
  <c r="AN59" i="16"/>
  <c r="AO10" i="16"/>
  <c r="AO22" i="16"/>
  <c r="AO34" i="16"/>
  <c r="AO46" i="16"/>
  <c r="AO58" i="16"/>
  <c r="AO70" i="16"/>
  <c r="AN5" i="16"/>
  <c r="AP5" i="16" s="1"/>
  <c r="AN17" i="16"/>
  <c r="AP17" i="16" s="1"/>
  <c r="AN29" i="16"/>
  <c r="AP29" i="16" s="1"/>
  <c r="AN41" i="16"/>
  <c r="AN53" i="16"/>
  <c r="AN65" i="16"/>
  <c r="AP65" i="16" s="1"/>
  <c r="AN77" i="16"/>
  <c r="AP77" i="16" s="1"/>
  <c r="AO76" i="16"/>
  <c r="AO11" i="16"/>
  <c r="AO23" i="16"/>
  <c r="AO35" i="16"/>
  <c r="AO47" i="16"/>
  <c r="AO59" i="16"/>
  <c r="AO71" i="16"/>
  <c r="AN6" i="16"/>
  <c r="AN18" i="16"/>
  <c r="AP18" i="16" s="1"/>
  <c r="AN30" i="16"/>
  <c r="AP30" i="16" s="1"/>
  <c r="AN42" i="16"/>
  <c r="AP42" i="16" s="1"/>
  <c r="AN54" i="16"/>
  <c r="AP54" i="16" s="1"/>
  <c r="AN66" i="16"/>
  <c r="AP66" i="16" s="1"/>
  <c r="AN78" i="16"/>
  <c r="AP78" i="16" s="1"/>
  <c r="AO64" i="16"/>
  <c r="AO12" i="16"/>
  <c r="AO24" i="16"/>
  <c r="AO36" i="16"/>
  <c r="AO48" i="16"/>
  <c r="AO60" i="16"/>
  <c r="AO72" i="16"/>
  <c r="AN7" i="16"/>
  <c r="AP7" i="16" s="1"/>
  <c r="AN19" i="16"/>
  <c r="AN31" i="16"/>
  <c r="AP31" i="16" s="1"/>
  <c r="AN43" i="16"/>
  <c r="AN55" i="16"/>
  <c r="AN67" i="16"/>
  <c r="AN79" i="16"/>
  <c r="AP79" i="16" s="1"/>
  <c r="AO40" i="16"/>
  <c r="AO13" i="16"/>
  <c r="AO25" i="16"/>
  <c r="AO37" i="16"/>
  <c r="AO49" i="16"/>
  <c r="AO61" i="16"/>
  <c r="AO73" i="16"/>
  <c r="AN8" i="16"/>
  <c r="AN20" i="16"/>
  <c r="AP20" i="16" s="1"/>
  <c r="AN32" i="16"/>
  <c r="AN44" i="16"/>
  <c r="AN56" i="16"/>
  <c r="AN68" i="16"/>
  <c r="AP68" i="16" s="1"/>
  <c r="AN80" i="16"/>
  <c r="AP80" i="16" s="1"/>
  <c r="AO28" i="16"/>
  <c r="AO14" i="16"/>
  <c r="AO26" i="16"/>
  <c r="AO38" i="16"/>
  <c r="AO50" i="16"/>
  <c r="AO62" i="16"/>
  <c r="AO74" i="16"/>
  <c r="AN9" i="16"/>
  <c r="AP9" i="16" s="1"/>
  <c r="AN21" i="16"/>
  <c r="AN33" i="16"/>
  <c r="AN45" i="16"/>
  <c r="AN57" i="16"/>
  <c r="AP57" i="16" s="1"/>
  <c r="AN69" i="16"/>
  <c r="AP69" i="16" s="1"/>
  <c r="AN4" i="16"/>
  <c r="AP4" i="16" s="1"/>
  <c r="AO52" i="16"/>
  <c r="AN71" i="16"/>
  <c r="AP71" i="16" s="1"/>
  <c r="AO15" i="16"/>
  <c r="AO27" i="16"/>
  <c r="AO39" i="16"/>
  <c r="AO51" i="16"/>
  <c r="AO63" i="16"/>
  <c r="AO75" i="16"/>
  <c r="AN10" i="16"/>
  <c r="AP10" i="16" s="1"/>
  <c r="AN22" i="16"/>
  <c r="AP22" i="16" s="1"/>
  <c r="AN34" i="16"/>
  <c r="AN46" i="16"/>
  <c r="AN58" i="16"/>
  <c r="AP58" i="16" s="1"/>
  <c r="AN70" i="16"/>
  <c r="AP70" i="16" s="1"/>
  <c r="AO16" i="16"/>
  <c r="U6" i="16"/>
  <c r="U7" i="16" s="1"/>
  <c r="U8" i="16" s="1"/>
  <c r="U9" i="16" s="1"/>
  <c r="U10" i="16" s="1"/>
  <c r="AP40" i="16" l="1"/>
  <c r="AP51" i="16"/>
  <c r="AP60" i="16"/>
  <c r="AP21" i="16"/>
  <c r="AP56" i="16"/>
  <c r="AP39" i="16"/>
  <c r="AP27" i="16"/>
  <c r="AP59" i="16"/>
  <c r="AP72" i="16"/>
  <c r="AP44" i="16"/>
  <c r="AP43" i="16"/>
  <c r="AP38" i="16"/>
  <c r="AP67" i="16"/>
  <c r="AP28" i="16"/>
  <c r="AP14" i="16"/>
  <c r="AP11" i="16"/>
  <c r="AP12" i="16"/>
  <c r="AP13" i="16"/>
  <c r="AP47" i="16"/>
  <c r="AP63" i="16"/>
  <c r="AP46" i="16"/>
  <c r="AP49" i="16"/>
  <c r="AP26" i="16"/>
  <c r="AP41" i="16"/>
  <c r="AP50" i="16"/>
  <c r="AP45" i="16"/>
  <c r="AP25" i="16"/>
  <c r="AP37" i="16"/>
  <c r="AP6" i="16"/>
  <c r="AP53" i="16"/>
  <c r="AP8" i="16"/>
  <c r="AP19" i="16"/>
  <c r="AP34" i="16"/>
  <c r="AP64" i="16"/>
  <c r="AP61" i="16"/>
  <c r="AP33" i="16"/>
  <c r="AP55" i="16"/>
  <c r="U11" i="16"/>
  <c r="AP32" i="16"/>
  <c r="U12" i="16" l="1"/>
  <c r="U13" i="16" l="1"/>
  <c r="U14" i="16" l="1"/>
  <c r="U15" i="16" l="1"/>
  <c r="U16" i="16" l="1"/>
  <c r="U17" i="16" l="1"/>
  <c r="U18" i="16" l="1"/>
  <c r="U19" i="16" l="1"/>
  <c r="U20" i="16" l="1"/>
  <c r="U21" i="16" l="1"/>
  <c r="U22" i="16" l="1"/>
  <c r="U23" i="16" s="1"/>
  <c r="U24" i="16" s="1"/>
  <c r="U25" i="16" s="1"/>
  <c r="U26" i="16" s="1"/>
  <c r="U27" i="16" s="1"/>
  <c r="U28" i="16" s="1"/>
  <c r="U29" i="16" s="1"/>
  <c r="U30" i="16" s="1"/>
  <c r="U31" i="16" s="1"/>
  <c r="U32" i="16" s="1"/>
  <c r="U33" i="16" s="1"/>
  <c r="U34" i="16" s="1"/>
  <c r="U35" i="16" s="1"/>
  <c r="U36" i="16" s="1"/>
  <c r="U37" i="16" s="1"/>
  <c r="U38" i="16" s="1"/>
  <c r="U39" i="16" s="1"/>
  <c r="U40" i="16" s="1"/>
  <c r="U41" i="16" s="1"/>
  <c r="U42" i="16" s="1"/>
  <c r="U43" i="16" s="1"/>
  <c r="U44" i="16" s="1"/>
  <c r="U45" i="16" s="1"/>
  <c r="U46" i="16" s="1"/>
  <c r="U47" i="16" s="1"/>
  <c r="U48" i="16" s="1"/>
  <c r="U49" i="16" s="1"/>
  <c r="U50" i="16" s="1"/>
  <c r="U51" i="16" s="1"/>
  <c r="U52" i="16" s="1"/>
  <c r="U53" i="16" s="1"/>
  <c r="U54" i="16" s="1"/>
  <c r="U55" i="16" s="1"/>
  <c r="U56" i="16" s="1"/>
  <c r="U57" i="16" s="1"/>
  <c r="U58" i="16" s="1"/>
  <c r="U59" i="16" s="1"/>
  <c r="U60" i="16" s="1"/>
  <c r="U61" i="16" s="1"/>
  <c r="U62" i="16" s="1"/>
  <c r="U63" i="16" s="1"/>
  <c r="U64" i="16" s="1"/>
  <c r="U65" i="16" s="1"/>
  <c r="U66" i="16" s="1"/>
  <c r="U67" i="16" s="1"/>
  <c r="U68" i="16" s="1"/>
  <c r="U69" i="16" s="1"/>
  <c r="U70" i="16" s="1"/>
  <c r="U71" i="16" s="1"/>
  <c r="U72" i="16" s="1"/>
  <c r="U73" i="16" s="1"/>
  <c r="U74" i="16" s="1"/>
  <c r="U75" i="16" s="1"/>
  <c r="U76" i="16" s="1"/>
  <c r="U77" i="16" s="1"/>
  <c r="U78" i="16" s="1"/>
  <c r="U79" i="16" s="1"/>
  <c r="U80" i="16" s="1"/>
  <c r="AC44" i="16" s="1"/>
  <c r="AE14" i="16" l="1"/>
  <c r="AE46" i="16"/>
  <c r="AE53" i="16"/>
  <c r="AB56" i="16"/>
  <c r="AE33" i="16"/>
  <c r="AD27" i="16"/>
  <c r="AF27" i="16" s="1"/>
  <c r="AE68" i="16"/>
  <c r="AC28" i="16"/>
  <c r="AD53" i="16"/>
  <c r="AF53" i="16" s="1"/>
  <c r="AC11" i="16"/>
  <c r="AC29" i="16"/>
  <c r="AE41" i="16"/>
  <c r="AD59" i="16"/>
  <c r="AF59" i="16" s="1"/>
  <c r="AC55" i="16"/>
  <c r="AC18" i="16"/>
  <c r="AB37" i="16"/>
  <c r="AB13" i="16"/>
  <c r="AD16" i="16"/>
  <c r="AG16" i="16" s="1"/>
  <c r="AE55" i="16"/>
  <c r="AE39" i="16"/>
  <c r="AC27" i="16"/>
  <c r="AB27" i="16"/>
  <c r="AC45" i="16"/>
  <c r="AD19" i="16"/>
  <c r="AF19" i="16" s="1"/>
  <c r="AC30" i="16"/>
  <c r="AD15" i="16"/>
  <c r="AF15" i="16" s="1"/>
  <c r="AC35" i="16"/>
  <c r="AE30" i="16"/>
  <c r="AD46" i="16"/>
  <c r="AF46" i="16" s="1"/>
  <c r="AC48" i="16"/>
  <c r="AB46" i="16"/>
  <c r="AD28" i="16"/>
  <c r="AF28" i="16" s="1"/>
  <c r="AD40" i="16"/>
  <c r="AG40" i="16" s="1"/>
  <c r="AC38" i="16"/>
  <c r="AE22" i="16"/>
  <c r="AE51" i="16"/>
  <c r="AE12" i="16"/>
  <c r="AD34" i="16"/>
  <c r="AG34" i="16" s="1"/>
  <c r="AE27" i="16"/>
  <c r="AB10" i="16"/>
  <c r="AB33" i="16"/>
  <c r="AE26" i="16"/>
  <c r="AD12" i="16"/>
  <c r="AF12" i="16" s="1"/>
  <c r="AE20" i="16"/>
  <c r="AB21" i="16"/>
  <c r="AB18" i="16"/>
  <c r="AD11" i="16"/>
  <c r="AF11" i="16" s="1"/>
  <c r="AB30" i="16"/>
  <c r="AC20" i="16"/>
  <c r="AC19" i="16"/>
  <c r="AD35" i="16"/>
  <c r="AG35" i="16" s="1"/>
  <c r="AD29" i="16"/>
  <c r="AG29" i="16" s="1"/>
  <c r="AE25" i="16"/>
  <c r="AE34" i="16"/>
  <c r="AE45" i="16"/>
  <c r="AD24" i="16"/>
  <c r="AF24" i="16" s="1"/>
  <c r="AE19" i="16"/>
  <c r="AD20" i="16"/>
  <c r="AF20" i="16" s="1"/>
  <c r="AC70" i="16"/>
  <c r="AC64" i="16"/>
  <c r="AC73" i="16"/>
  <c r="AD36" i="16"/>
  <c r="AG36" i="16" s="1"/>
  <c r="AD60" i="16"/>
  <c r="AF60" i="16" s="1"/>
  <c r="AE37" i="16"/>
  <c r="AE42" i="16"/>
  <c r="AB25" i="16"/>
  <c r="AD64" i="16"/>
  <c r="AF64" i="16" s="1"/>
  <c r="AD69" i="16"/>
  <c r="AF69" i="16" s="1"/>
  <c r="AE65" i="16"/>
  <c r="AB54" i="16"/>
  <c r="AC40" i="16"/>
  <c r="AD38" i="16"/>
  <c r="AF38" i="16" s="1"/>
  <c r="AE59" i="16"/>
  <c r="AE60" i="16"/>
  <c r="AD70" i="16"/>
  <c r="AF70" i="16" s="1"/>
  <c r="AD45" i="16"/>
  <c r="AF45" i="16" s="1"/>
  <c r="AD58" i="16"/>
  <c r="AF58" i="16" s="1"/>
  <c r="AE32" i="16"/>
  <c r="AB32" i="16"/>
  <c r="AC47" i="16"/>
  <c r="AB57" i="16"/>
  <c r="AC41" i="16"/>
  <c r="AD72" i="16"/>
  <c r="AF72" i="16" s="1"/>
  <c r="AB55" i="16"/>
  <c r="AB64" i="16"/>
  <c r="AC57" i="16"/>
  <c r="AB63" i="16"/>
  <c r="AD57" i="16"/>
  <c r="AF57" i="16" s="1"/>
  <c r="AC54" i="16"/>
  <c r="AC69" i="16"/>
  <c r="AB77" i="16"/>
  <c r="AD79" i="16"/>
  <c r="AF79" i="16" s="1"/>
  <c r="AD42" i="16"/>
  <c r="AF42" i="16" s="1"/>
  <c r="AC79" i="16"/>
  <c r="AB74" i="16"/>
  <c r="AC51" i="16"/>
  <c r="AE74" i="16"/>
  <c r="AE79" i="16"/>
  <c r="AE49" i="16"/>
  <c r="AC43" i="16"/>
  <c r="AD77" i="16"/>
  <c r="AF77" i="16" s="1"/>
  <c r="AD66" i="16"/>
  <c r="AF66" i="16" s="1"/>
  <c r="AD62" i="16"/>
  <c r="AF62" i="16" s="1"/>
  <c r="AC49" i="16"/>
  <c r="AD51" i="16"/>
  <c r="AF51" i="16" s="1"/>
  <c r="AC65" i="16"/>
  <c r="AE76" i="16"/>
  <c r="AD37" i="16"/>
  <c r="AG37" i="16" s="1"/>
  <c r="AD48" i="16"/>
  <c r="AF48" i="16" s="1"/>
  <c r="AC63" i="16"/>
  <c r="AC53" i="16"/>
  <c r="AD71" i="16"/>
  <c r="AF71" i="16" s="1"/>
  <c r="AB76" i="16"/>
  <c r="AE63" i="16"/>
  <c r="AD65" i="16"/>
  <c r="AF65" i="16" s="1"/>
  <c r="AE72" i="16"/>
  <c r="AD74" i="16"/>
  <c r="AF74" i="16" s="1"/>
  <c r="AB61" i="16"/>
  <c r="AE62" i="16"/>
  <c r="AD47" i="16"/>
  <c r="AF47" i="16" s="1"/>
  <c r="AB36" i="16"/>
  <c r="AE71" i="16"/>
  <c r="AC12" i="16"/>
  <c r="AE21" i="16"/>
  <c r="AE73" i="16"/>
  <c r="AE44" i="16"/>
  <c r="AB52" i="16"/>
  <c r="AB39" i="16"/>
  <c r="AB38" i="16"/>
  <c r="AB69" i="16"/>
  <c r="AB80" i="16"/>
  <c r="AB60" i="16"/>
  <c r="AE70" i="16"/>
  <c r="AC76" i="16"/>
  <c r="AC68" i="16"/>
  <c r="AB66" i="16"/>
  <c r="AC17" i="16"/>
  <c r="AD18" i="16"/>
  <c r="AB79" i="16"/>
  <c r="AB53" i="16"/>
  <c r="AE31" i="16"/>
  <c r="AB22" i="16"/>
  <c r="AD76" i="16"/>
  <c r="AF76" i="16" s="1"/>
  <c r="AE16" i="16"/>
  <c r="AE54" i="16"/>
  <c r="AD30" i="16"/>
  <c r="AE52" i="16"/>
  <c r="AC37" i="16"/>
  <c r="AE40" i="16"/>
  <c r="AB14" i="16"/>
  <c r="AC42" i="16"/>
  <c r="AB75" i="16"/>
  <c r="AD32" i="16"/>
  <c r="AC14" i="16"/>
  <c r="AB24" i="16"/>
  <c r="AB68" i="16"/>
  <c r="AC50" i="16"/>
  <c r="AB20" i="16"/>
  <c r="AC60" i="16"/>
  <c r="AE77" i="16"/>
  <c r="AD54" i="16"/>
  <c r="AF54" i="16" s="1"/>
  <c r="AC62" i="16"/>
  <c r="AB72" i="16"/>
  <c r="AD33" i="16"/>
  <c r="AC78" i="16"/>
  <c r="AB50" i="16"/>
  <c r="AB29" i="16"/>
  <c r="AD44" i="16"/>
  <c r="AF44" i="16" s="1"/>
  <c r="AE29" i="16"/>
  <c r="AC67" i="16"/>
  <c r="AB26" i="16"/>
  <c r="AD63" i="16"/>
  <c r="AF63" i="16" s="1"/>
  <c r="AC75" i="16"/>
  <c r="AC74" i="16"/>
  <c r="AB41" i="16"/>
  <c r="AC26" i="16"/>
  <c r="AB49" i="16"/>
  <c r="AD68" i="16"/>
  <c r="AF68" i="16" s="1"/>
  <c r="AD67" i="16"/>
  <c r="AF67" i="16" s="1"/>
  <c r="AE78" i="16"/>
  <c r="AC77" i="16"/>
  <c r="AE23" i="16"/>
  <c r="AE24" i="16"/>
  <c r="AE56" i="16"/>
  <c r="AB11" i="16"/>
  <c r="AB35" i="16"/>
  <c r="AC61" i="16"/>
  <c r="AB23" i="16"/>
  <c r="AB62" i="16"/>
  <c r="AC31" i="16"/>
  <c r="AC66" i="16"/>
  <c r="AE28" i="16"/>
  <c r="AD31" i="16"/>
  <c r="AB67" i="16"/>
  <c r="AD78" i="16"/>
  <c r="AF78" i="16" s="1"/>
  <c r="AB40" i="16"/>
  <c r="AD55" i="16"/>
  <c r="AF55" i="16" s="1"/>
  <c r="AD39" i="16"/>
  <c r="AC36" i="16"/>
  <c r="AE57" i="16"/>
  <c r="AC23" i="16"/>
  <c r="AD49" i="16"/>
  <c r="AF49" i="16" s="1"/>
  <c r="AB28" i="16"/>
  <c r="AD17" i="16"/>
  <c r="AB73" i="16"/>
  <c r="AC46" i="16"/>
  <c r="AD73" i="16"/>
  <c r="AF73" i="16" s="1"/>
  <c r="AD41" i="16"/>
  <c r="AF41" i="16" s="1"/>
  <c r="AB31" i="16"/>
  <c r="AE69" i="16"/>
  <c r="AE35" i="16"/>
  <c r="AD75" i="16"/>
  <c r="AF75" i="16" s="1"/>
  <c r="AD23" i="16"/>
  <c r="AC25" i="16"/>
  <c r="AE18" i="16"/>
  <c r="AD13" i="16"/>
  <c r="AC58" i="16"/>
  <c r="AC10" i="16"/>
  <c r="AB17" i="16"/>
  <c r="AB58" i="16"/>
  <c r="AB42" i="16"/>
  <c r="AB12" i="16"/>
  <c r="AB65" i="16"/>
  <c r="AD50" i="16"/>
  <c r="AF50" i="16" s="1"/>
  <c r="AC71" i="16"/>
  <c r="AB44" i="16"/>
  <c r="AC59" i="16"/>
  <c r="AB15" i="16"/>
  <c r="AC15" i="16"/>
  <c r="AE13" i="16"/>
  <c r="AD56" i="16"/>
  <c r="AF56" i="16" s="1"/>
  <c r="AE80" i="16"/>
  <c r="AD22" i="16"/>
  <c r="AE38" i="16"/>
  <c r="AB70" i="16"/>
  <c r="AD26" i="16"/>
  <c r="AC33" i="16"/>
  <c r="AE67" i="16"/>
  <c r="AC72" i="16"/>
  <c r="AB16" i="16"/>
  <c r="AC39" i="16"/>
  <c r="AE66" i="16"/>
  <c r="AC80" i="16"/>
  <c r="AD25" i="16"/>
  <c r="AC21" i="16"/>
  <c r="AD21" i="16"/>
  <c r="AB78" i="16"/>
  <c r="AE43" i="16"/>
  <c r="AD10" i="16"/>
  <c r="AE17" i="16"/>
  <c r="AD61" i="16"/>
  <c r="AF61" i="16" s="1"/>
  <c r="AE75" i="16"/>
  <c r="AC52" i="16"/>
  <c r="AE48" i="16"/>
  <c r="AC13" i="16"/>
  <c r="AB47" i="16"/>
  <c r="AE15" i="16"/>
  <c r="AB34" i="16"/>
  <c r="AD52" i="16"/>
  <c r="AF52" i="16" s="1"/>
  <c r="AC32" i="16"/>
  <c r="AB43" i="16"/>
  <c r="AB59" i="16"/>
  <c r="AB45" i="16"/>
  <c r="AE47" i="16"/>
  <c r="AC24" i="16"/>
  <c r="AB19" i="16"/>
  <c r="AB71" i="16"/>
  <c r="AE61" i="16"/>
  <c r="AD80" i="16"/>
  <c r="AF80" i="16" s="1"/>
  <c r="AB51" i="16"/>
  <c r="AC34" i="16"/>
  <c r="AE58" i="16"/>
  <c r="AD43" i="16"/>
  <c r="AF43" i="16" s="1"/>
  <c r="AE36" i="16"/>
  <c r="AE50" i="16"/>
  <c r="AE64" i="16"/>
  <c r="AC56" i="16"/>
  <c r="AB48" i="16"/>
  <c r="AC16" i="16"/>
  <c r="U81" i="16"/>
  <c r="U82" i="16" s="1"/>
  <c r="U83" i="16" s="1"/>
  <c r="AE4" i="16"/>
  <c r="AB7" i="16"/>
  <c r="AB4" i="16"/>
  <c r="AD4" i="16"/>
  <c r="AF4" i="16" s="1"/>
  <c r="AC4" i="16"/>
  <c r="AE6" i="16"/>
  <c r="AB6" i="16"/>
  <c r="AC5" i="16"/>
  <c r="AE7" i="16"/>
  <c r="AB8" i="16"/>
  <c r="AB5" i="16"/>
  <c r="AE5" i="16"/>
  <c r="AE9" i="16"/>
  <c r="AD5" i="16"/>
  <c r="AB9" i="16"/>
  <c r="AC6" i="16"/>
  <c r="AD6" i="16"/>
  <c r="AC7" i="16"/>
  <c r="AC9" i="16"/>
  <c r="AD7" i="16"/>
  <c r="AD14" i="16"/>
  <c r="AE10" i="16"/>
  <c r="AE8" i="16"/>
  <c r="AD9" i="16"/>
  <c r="AC8" i="16"/>
  <c r="AD8" i="16"/>
  <c r="AC22" i="16"/>
  <c r="AE11" i="16"/>
  <c r="AG28" i="16" l="1"/>
  <c r="AF35" i="16"/>
  <c r="AF34" i="16"/>
  <c r="AG15" i="16"/>
  <c r="AF29" i="16"/>
  <c r="AG12" i="16"/>
  <c r="AF40" i="16"/>
  <c r="AF36" i="16"/>
  <c r="AG27" i="16"/>
  <c r="AF16" i="16"/>
  <c r="AG24" i="16"/>
  <c r="AG20" i="16"/>
  <c r="AG11" i="16"/>
  <c r="AG19" i="16"/>
  <c r="AG38" i="16"/>
  <c r="AF37" i="16"/>
  <c r="AF8" i="16"/>
  <c r="AG8" i="16"/>
  <c r="AF5" i="16"/>
  <c r="AG5" i="16"/>
  <c r="AF21" i="16"/>
  <c r="AG21" i="16"/>
  <c r="AG18" i="16"/>
  <c r="AF18" i="16"/>
  <c r="AF22" i="16"/>
  <c r="AG22" i="16"/>
  <c r="AG25" i="16"/>
  <c r="AF25" i="16"/>
  <c r="AG9" i="16"/>
  <c r="AF9" i="16"/>
  <c r="AG30" i="16"/>
  <c r="AF30" i="16"/>
  <c r="AG14" i="16"/>
  <c r="AF14" i="16"/>
  <c r="AG10" i="16"/>
  <c r="AF10" i="16"/>
  <c r="AG32" i="16"/>
  <c r="AF32" i="16"/>
  <c r="AF7" i="16"/>
  <c r="AG7" i="16"/>
  <c r="AF13" i="16"/>
  <c r="AG13" i="16"/>
  <c r="AG17" i="16"/>
  <c r="AF17" i="16"/>
  <c r="AG39" i="16"/>
  <c r="AF39" i="16"/>
  <c r="AG33" i="16"/>
  <c r="AF33" i="16"/>
  <c r="AG23" i="16"/>
  <c r="AF23" i="16"/>
  <c r="AF6" i="16"/>
  <c r="AG6" i="16"/>
  <c r="AF26" i="16"/>
  <c r="AG26" i="16"/>
  <c r="AG31" i="16"/>
  <c r="AF31" i="16"/>
  <c r="AG4" i="16" l="1"/>
  <c r="AB4" i="26" l="1"/>
  <c r="AC4" i="26"/>
  <c r="AE11" i="26"/>
  <c r="AB11" i="26"/>
  <c r="AC11" i="26"/>
  <c r="AE9" i="26"/>
  <c r="AC9" i="26"/>
  <c r="AB9" i="26"/>
  <c r="AC8" i="26"/>
  <c r="AB8" i="26"/>
  <c r="AE8" i="26"/>
  <c r="AE14" i="26"/>
  <c r="AB14" i="26"/>
  <c r="AC14" i="26"/>
  <c r="AB17" i="26"/>
  <c r="AC17" i="26"/>
  <c r="AE17" i="26"/>
  <c r="AB6" i="26"/>
  <c r="AC6" i="26"/>
  <c r="AE6" i="26"/>
  <c r="AC19" i="26"/>
  <c r="AB19" i="26"/>
  <c r="AE19" i="26"/>
  <c r="AB16" i="26"/>
  <c r="AC16" i="26"/>
  <c r="AD16" i="26"/>
  <c r="AF16" i="26" s="1"/>
  <c r="AE16" i="26"/>
  <c r="AD14" i="26"/>
  <c r="AG14" i="26" s="1"/>
  <c r="AC7" i="26"/>
  <c r="AB7" i="26"/>
  <c r="AE7" i="26"/>
  <c r="AC21" i="26"/>
  <c r="AB21" i="26"/>
  <c r="AE21" i="26"/>
  <c r="AE20" i="26"/>
  <c r="AB20" i="26"/>
  <c r="AC20" i="26"/>
  <c r="AD6" i="26"/>
  <c r="AG6" i="26" s="1"/>
  <c r="AD20" i="26"/>
  <c r="AG20" i="26" s="1"/>
  <c r="AD9" i="26"/>
  <c r="AF9" i="26" s="1"/>
  <c r="AC18" i="26"/>
  <c r="AB18" i="26"/>
  <c r="AE18" i="26"/>
  <c r="AD18" i="26"/>
  <c r="AF18" i="26" s="1"/>
  <c r="AE10" i="26"/>
  <c r="AB10" i="26"/>
  <c r="AD10" i="26"/>
  <c r="AG10" i="26" s="1"/>
  <c r="AC10" i="26"/>
  <c r="AC15" i="26"/>
  <c r="AB15" i="26"/>
  <c r="AE15" i="26"/>
  <c r="AD8" i="26"/>
  <c r="AF8" i="26" s="1"/>
  <c r="AE22" i="26"/>
  <c r="AB22" i="26"/>
  <c r="AC22" i="26"/>
  <c r="AD22" i="26"/>
  <c r="AF22" i="26" s="1"/>
  <c r="AE13" i="26"/>
  <c r="AC13" i="26"/>
  <c r="AD13" i="26"/>
  <c r="AG13" i="26" s="1"/>
  <c r="AB13" i="26"/>
  <c r="AD11" i="26"/>
  <c r="AG11" i="26" s="1"/>
  <c r="AD15" i="26"/>
  <c r="AF15" i="26" s="1"/>
  <c r="AD17" i="26"/>
  <c r="AF17" i="26" s="1"/>
  <c r="AD19" i="26"/>
  <c r="AG19" i="26" s="1"/>
  <c r="AB12" i="26"/>
  <c r="AC12" i="26"/>
  <c r="AE12" i="26"/>
  <c r="AD12" i="26"/>
  <c r="AF12" i="26" s="1"/>
  <c r="AD7" i="26"/>
  <c r="AG7" i="26" s="1"/>
  <c r="AB5" i="26"/>
  <c r="AC5" i="26"/>
  <c r="AE5" i="26"/>
  <c r="AD21" i="26"/>
  <c r="AF21" i="26" s="1"/>
  <c r="AD5" i="26"/>
  <c r="AG5" i="26" s="1"/>
  <c r="AF4" i="26"/>
  <c r="AF20" i="26" l="1"/>
  <c r="AF11" i="26"/>
  <c r="AF7" i="26"/>
  <c r="AF5" i="26"/>
  <c r="AG17" i="26"/>
  <c r="AG9" i="26"/>
  <c r="AG18" i="26"/>
  <c r="AF10" i="26"/>
  <c r="AF19" i="26"/>
  <c r="AG12" i="26"/>
  <c r="AG15" i="26"/>
  <c r="AG16" i="26"/>
  <c r="AG8" i="26"/>
  <c r="AF6" i="26"/>
  <c r="AF14" i="26"/>
  <c r="AF13" i="26"/>
  <c r="AG21" i="26"/>
  <c r="AG22" i="26"/>
  <c r="AG4" i="26" l="1"/>
</calcChain>
</file>

<file path=xl/sharedStrings.xml><?xml version="1.0" encoding="utf-8"?>
<sst xmlns="http://schemas.openxmlformats.org/spreadsheetml/2006/main" count="65567" uniqueCount="8970">
  <si>
    <t>◆</t>
    <phoneticPr fontId="4"/>
  </si>
  <si>
    <t>◆</t>
    <phoneticPr fontId="4"/>
  </si>
  <si>
    <t>◆</t>
    <phoneticPr fontId="4"/>
  </si>
  <si>
    <t>人</t>
    <rPh sb="0" eb="1">
      <t>ヒト</t>
    </rPh>
    <phoneticPr fontId="4"/>
  </si>
  <si>
    <t>位</t>
    <rPh sb="0" eb="1">
      <t>イ</t>
    </rPh>
    <phoneticPr fontId="4"/>
  </si>
  <si>
    <t>地域密着型特定施設入居者生活介護</t>
  </si>
  <si>
    <t>◆</t>
    <phoneticPr fontId="4"/>
  </si>
  <si>
    <t>認知症対応型共同生活介護</t>
  </si>
  <si>
    <t>特定施設入居者生活介護</t>
  </si>
  <si>
    <t>地域密着型介護老人福祉施設入所者生活介護</t>
  </si>
  <si>
    <t>介護療養型医療施設</t>
  </si>
  <si>
    <t>介護老人保健施設</t>
  </si>
  <si>
    <t>順位</t>
    <rPh sb="0" eb="2">
      <t>ジュンイ</t>
    </rPh>
    <phoneticPr fontId="4"/>
  </si>
  <si>
    <t>要支援・要介護者
１人当たり</t>
    <rPh sb="0" eb="3">
      <t>ヨウシエン</t>
    </rPh>
    <rPh sb="4" eb="8">
      <t>ヨウカイゴシャ</t>
    </rPh>
    <rPh sb="9" eb="11">
      <t>ヒトリ</t>
    </rPh>
    <rPh sb="11" eb="12">
      <t>ア</t>
    </rPh>
    <phoneticPr fontId="4"/>
  </si>
  <si>
    <t>％</t>
    <phoneticPr fontId="4"/>
  </si>
  <si>
    <t>生活支援ハウス（高齢者生活福祉センター）</t>
  </si>
  <si>
    <t>施設</t>
    <rPh sb="0" eb="2">
      <t>シセツ</t>
    </rPh>
    <phoneticPr fontId="4"/>
  </si>
  <si>
    <t>軽費老人ホーム（特定施設以外）</t>
  </si>
  <si>
    <t>％</t>
    <phoneticPr fontId="4"/>
  </si>
  <si>
    <t>軽費老人ホーム（特定施設）</t>
  </si>
  <si>
    <t>サービス付き高齢者向け住宅（特定施設以外）</t>
  </si>
  <si>
    <t>◆</t>
    <phoneticPr fontId="4"/>
  </si>
  <si>
    <t>サービス付き高齢者向け住宅（特定施設）</t>
  </si>
  <si>
    <t>有料老人ホーム（特定施設以外）</t>
  </si>
  <si>
    <t>有料老人ホーム（特定施設）</t>
  </si>
  <si>
    <t>人口10万対</t>
    <rPh sb="0" eb="2">
      <t>ジンコウ</t>
    </rPh>
    <rPh sb="4" eb="5">
      <t>マン</t>
    </rPh>
    <rPh sb="5" eb="6">
      <t>タイ</t>
    </rPh>
    <phoneticPr fontId="4"/>
  </si>
  <si>
    <t>施設数</t>
    <rPh sb="0" eb="2">
      <t>シセツ</t>
    </rPh>
    <rPh sb="2" eb="3">
      <t>スウ</t>
    </rPh>
    <phoneticPr fontId="4"/>
  </si>
  <si>
    <t>計画に基づいて施設や高齢者用の住まいが整備されている</t>
  </si>
  <si>
    <t>認知症高齢者グループホーム</t>
  </si>
  <si>
    <t>上記の３点を踏まえて、利用者のケアプラン点検を行っている</t>
    <phoneticPr fontId="5"/>
  </si>
  <si>
    <t>利用者総数</t>
    <rPh sb="0" eb="3">
      <t>リヨウシャ</t>
    </rPh>
    <rPh sb="3" eb="5">
      <t>ソウスウ</t>
    </rPh>
    <phoneticPr fontId="4"/>
  </si>
  <si>
    <t>-</t>
  </si>
  <si>
    <t>不適切な介護保険サービスの提供の可能性がある場合の検査・指導の指針がある</t>
    <phoneticPr fontId="5"/>
  </si>
  <si>
    <t>第９段階</t>
    <rPh sb="0" eb="1">
      <t>ダイ</t>
    </rPh>
    <rPh sb="2" eb="4">
      <t>ダンカイ</t>
    </rPh>
    <phoneticPr fontId="4"/>
  </si>
  <si>
    <t>介護サービス相談員等から情報収集している</t>
    <phoneticPr fontId="5"/>
  </si>
  <si>
    <t>第８段階</t>
    <rPh sb="0" eb="1">
      <t>ダイ</t>
    </rPh>
    <rPh sb="2" eb="4">
      <t>ダンカイ</t>
    </rPh>
    <phoneticPr fontId="4"/>
  </si>
  <si>
    <t>地域密着型介護老人福祉施設</t>
  </si>
  <si>
    <t>家賃や介護保険外のサービス提供費用等を情報収集している</t>
    <phoneticPr fontId="5"/>
  </si>
  <si>
    <t>第７段階</t>
    <rPh sb="0" eb="1">
      <t>ダイ</t>
    </rPh>
    <rPh sb="2" eb="4">
      <t>ダンカイ</t>
    </rPh>
    <phoneticPr fontId="4"/>
  </si>
  <si>
    <t>第６段階</t>
    <rPh sb="0" eb="1">
      <t>ダイ</t>
    </rPh>
    <rPh sb="2" eb="4">
      <t>ダンカイ</t>
    </rPh>
    <phoneticPr fontId="4"/>
  </si>
  <si>
    <t>第５段階</t>
    <rPh sb="0" eb="1">
      <t>ダイ</t>
    </rPh>
    <rPh sb="2" eb="4">
      <t>ダンカイ</t>
    </rPh>
    <phoneticPr fontId="4"/>
  </si>
  <si>
    <t>第４段階</t>
    <rPh sb="0" eb="1">
      <t>ダイ</t>
    </rPh>
    <rPh sb="2" eb="4">
      <t>ダンカイ</t>
    </rPh>
    <phoneticPr fontId="4"/>
  </si>
  <si>
    <t>第３段階</t>
    <rPh sb="0" eb="1">
      <t>ダイ</t>
    </rPh>
    <rPh sb="2" eb="4">
      <t>ダンカイ</t>
    </rPh>
    <phoneticPr fontId="4"/>
  </si>
  <si>
    <t>圏域）</t>
    <rPh sb="0" eb="2">
      <t>ケンイキ</t>
    </rPh>
    <phoneticPr fontId="4"/>
  </si>
  <si>
    <t>（</t>
    <phoneticPr fontId="4"/>
  </si>
  <si>
    <t>第２段階</t>
    <rPh sb="0" eb="1">
      <t>ダイ</t>
    </rPh>
    <rPh sb="2" eb="4">
      <t>ダンカイ</t>
    </rPh>
    <phoneticPr fontId="4"/>
  </si>
  <si>
    <t>%</t>
    <phoneticPr fontId="4"/>
  </si>
  <si>
    <t>第１段階</t>
    <rPh sb="0" eb="1">
      <t>ダイ</t>
    </rPh>
    <rPh sb="2" eb="4">
      <t>ダンカイ</t>
    </rPh>
    <phoneticPr fontId="4"/>
  </si>
  <si>
    <t>【老人福祉圏域別】新規入所者の1年以上待機率</t>
    <rPh sb="1" eb="3">
      <t>ロウジン</t>
    </rPh>
    <rPh sb="3" eb="5">
      <t>フクシ</t>
    </rPh>
    <rPh sb="5" eb="7">
      <t>ケンイキ</t>
    </rPh>
    <rPh sb="7" eb="8">
      <t>ベツ</t>
    </rPh>
    <rPh sb="8" eb="9">
      <t>ケンベツ</t>
    </rPh>
    <phoneticPr fontId="4"/>
  </si>
  <si>
    <t>）</t>
    <phoneticPr fontId="4"/>
  </si>
  <si>
    <t>（</t>
  </si>
  <si>
    <t>対県比率</t>
    <rPh sb="0" eb="1">
      <t>タイ</t>
    </rPh>
    <rPh sb="1" eb="2">
      <t>ケン</t>
    </rPh>
    <rPh sb="2" eb="4">
      <t>ヒリツ</t>
    </rPh>
    <phoneticPr fontId="4"/>
  </si>
  <si>
    <t>身体状況・経済状況に適した住まいを選択し、円滑に入所できている</t>
    <rPh sb="0" eb="2">
      <t>シンタイ</t>
    </rPh>
    <rPh sb="2" eb="4">
      <t>ジョウキョウ</t>
    </rPh>
    <rPh sb="5" eb="7">
      <t>ケイザイ</t>
    </rPh>
    <rPh sb="7" eb="9">
      <t>ジョウキョウ</t>
    </rPh>
    <rPh sb="10" eb="11">
      <t>テキ</t>
    </rPh>
    <rPh sb="13" eb="14">
      <t>ス</t>
    </rPh>
    <rPh sb="17" eb="19">
      <t>センタク</t>
    </rPh>
    <rPh sb="21" eb="23">
      <t>エンカツ</t>
    </rPh>
    <rPh sb="24" eb="26">
      <t>ニュウショ</t>
    </rPh>
    <phoneticPr fontId="4"/>
  </si>
  <si>
    <t>◆</t>
    <phoneticPr fontId="4"/>
  </si>
  <si>
    <t>◆</t>
    <phoneticPr fontId="4"/>
  </si>
  <si>
    <t>％</t>
    <phoneticPr fontId="4"/>
  </si>
  <si>
    <t>/77</t>
    <phoneticPr fontId="4"/>
  </si>
  <si>
    <t>％</t>
    <phoneticPr fontId="4"/>
  </si>
  <si>
    <t>回</t>
    <rPh sb="0" eb="1">
      <t>カイ</t>
    </rPh>
    <phoneticPr fontId="4"/>
  </si>
  <si>
    <t>戸</t>
    <rPh sb="0" eb="1">
      <t>コ</t>
    </rPh>
    <phoneticPr fontId="4"/>
  </si>
  <si>
    <t>◆</t>
    <phoneticPr fontId="4"/>
  </si>
  <si>
    <t>%</t>
    <phoneticPr fontId="4"/>
  </si>
  <si>
    <t>【居宅】</t>
    <rPh sb="1" eb="3">
      <t>キョタク</t>
    </rPh>
    <phoneticPr fontId="4"/>
  </si>
  <si>
    <t>【元気】</t>
    <rPh sb="1" eb="3">
      <t>ゲンキ</t>
    </rPh>
    <phoneticPr fontId="4"/>
  </si>
  <si>
    <t>■施設入所を希望する理由が「住まいの構造」が該当する割合【2019】</t>
    <rPh sb="1" eb="3">
      <t>シセツ</t>
    </rPh>
    <rPh sb="3" eb="5">
      <t>ニュウショ</t>
    </rPh>
    <rPh sb="6" eb="8">
      <t>キボウ</t>
    </rPh>
    <rPh sb="10" eb="12">
      <t>リユウ</t>
    </rPh>
    <rPh sb="14" eb="15">
      <t>ス</t>
    </rPh>
    <rPh sb="18" eb="20">
      <t>コウゾウ</t>
    </rPh>
    <rPh sb="22" eb="24">
      <t>ガイトウ</t>
    </rPh>
    <rPh sb="26" eb="28">
      <t>ワリアイ</t>
    </rPh>
    <phoneticPr fontId="4"/>
  </si>
  <si>
    <t>％</t>
    <phoneticPr fontId="4"/>
  </si>
  <si>
    <t>◆</t>
    <phoneticPr fontId="4"/>
  </si>
  <si>
    <t>/77</t>
    <phoneticPr fontId="4"/>
  </si>
  <si>
    <t>住宅改修の支援制度の有無</t>
    <phoneticPr fontId="4"/>
  </si>
  <si>
    <t>◆</t>
    <phoneticPr fontId="4"/>
  </si>
  <si>
    <t>長野市</t>
  </si>
  <si>
    <t>◆</t>
    <phoneticPr fontId="4"/>
  </si>
  <si>
    <t>貴自治体</t>
    <rPh sb="0" eb="4">
      <t>キジチタイ</t>
    </rPh>
    <phoneticPr fontId="3"/>
  </si>
  <si>
    <t>順位</t>
    <rPh sb="0" eb="2">
      <t>ジュンイ</t>
    </rPh>
    <phoneticPr fontId="3"/>
  </si>
  <si>
    <t>■在宅療養・介護の希望割合【2019】</t>
    <rPh sb="1" eb="3">
      <t>ザイタク</t>
    </rPh>
    <rPh sb="3" eb="5">
      <t>リョウヨウ</t>
    </rPh>
    <rPh sb="6" eb="8">
      <t>カイゴ</t>
    </rPh>
    <rPh sb="9" eb="11">
      <t>キボウ</t>
    </rPh>
    <rPh sb="11" eb="13">
      <t>ワリアイ</t>
    </rPh>
    <phoneticPr fontId="3"/>
  </si>
  <si>
    <t>【元気】</t>
    <rPh sb="1" eb="3">
      <t>ゲンキ</t>
    </rPh>
    <phoneticPr fontId="3"/>
  </si>
  <si>
    <t>位</t>
    <rPh sb="0" eb="1">
      <t>イ</t>
    </rPh>
    <phoneticPr fontId="3"/>
  </si>
  <si>
    <t>【居宅】</t>
    <rPh sb="1" eb="3">
      <t>キョタク</t>
    </rPh>
    <phoneticPr fontId="3"/>
  </si>
  <si>
    <t>ｎ</t>
  </si>
  <si>
    <t>長野県</t>
  </si>
  <si>
    <t>％</t>
  </si>
  <si>
    <t/>
  </si>
  <si>
    <t>■介護保険サービス以外の支援・サービスを利用している割合【2019】</t>
    <rPh sb="1" eb="3">
      <t>カイゴ</t>
    </rPh>
    <rPh sb="3" eb="5">
      <t>ホケン</t>
    </rPh>
    <rPh sb="9" eb="11">
      <t>イガイ</t>
    </rPh>
    <rPh sb="12" eb="14">
      <t>シエン</t>
    </rPh>
    <rPh sb="20" eb="22">
      <t>リヨウ</t>
    </rPh>
    <rPh sb="26" eb="28">
      <t>ワリアイ</t>
    </rPh>
    <phoneticPr fontId="3"/>
  </si>
  <si>
    <t>居宅（％）</t>
    <rPh sb="0" eb="2">
      <t>キョタク</t>
    </rPh>
    <phoneticPr fontId="3"/>
  </si>
  <si>
    <t>配食</t>
  </si>
  <si>
    <t>調理</t>
  </si>
  <si>
    <t>掃除・洗濯</t>
  </si>
  <si>
    <t>買い物</t>
  </si>
  <si>
    <t>巡回販売や宅配</t>
  </si>
  <si>
    <t>外出同行</t>
  </si>
  <si>
    <t>ごみ出し</t>
  </si>
  <si>
    <t>見守り、声かけ</t>
  </si>
  <si>
    <t>移送サービス</t>
  </si>
  <si>
    <t>通いの場</t>
  </si>
  <si>
    <t>サポーター数</t>
    <rPh sb="5" eb="6">
      <t>スウ</t>
    </rPh>
    <phoneticPr fontId="3"/>
  </si>
  <si>
    <t>人</t>
    <rPh sb="0" eb="1">
      <t>ヒト</t>
    </rPh>
    <phoneticPr fontId="3"/>
  </si>
  <si>
    <t>人</t>
  </si>
  <si>
    <t>メイト数</t>
    <rPh sb="3" eb="4">
      <t>スウ</t>
    </rPh>
    <phoneticPr fontId="3"/>
  </si>
  <si>
    <t>回</t>
    <rPh sb="0" eb="1">
      <t>カイ</t>
    </rPh>
    <phoneticPr fontId="3"/>
  </si>
  <si>
    <t>不足理由</t>
    <rPh sb="0" eb="2">
      <t>フソク</t>
    </rPh>
    <rPh sb="2" eb="4">
      <t>リユウ</t>
    </rPh>
    <phoneticPr fontId="4"/>
  </si>
  <si>
    <t>/77</t>
  </si>
  <si>
    <t>団体</t>
    <rPh sb="0" eb="2">
      <t>ダンタイ</t>
    </rPh>
    <phoneticPr fontId="3"/>
  </si>
  <si>
    <t>食材配達</t>
  </si>
  <si>
    <t>移動販売</t>
  </si>
  <si>
    <t>訪問理美容</t>
  </si>
  <si>
    <t>長野県</t>
    <rPh sb="0" eb="3">
      <t>ナガノケン</t>
    </rPh>
    <phoneticPr fontId="3"/>
  </si>
  <si>
    <t>すべての地域（地区）で働きかけている</t>
  </si>
  <si>
    <t>一部の地域（地区）では働きかけている</t>
  </si>
  <si>
    <t>点</t>
    <rPh sb="0" eb="1">
      <t>テン</t>
    </rPh>
    <phoneticPr fontId="3"/>
  </si>
  <si>
    <t>認知症サポーターによる支援チーム等による活動グループ（チームオレンジなど）を介して、認知症の人やその家族の支援ニーズに合った具体的な支援につながるよう、地域の担い手とのマッチングを行っている</t>
  </si>
  <si>
    <t>認知症の人が希望に応じて農業、商品の製造・販売、食堂の運営、地域活動やマルシェの開催等に参画できるよう、支援している</t>
  </si>
  <si>
    <t>認知症カフェの設置・運営の推進</t>
  </si>
  <si>
    <t>認知症の人の見守りネットワーク等の体制の構築</t>
  </si>
  <si>
    <t>人数</t>
    <rPh sb="0" eb="2">
      <t>ニンズウ</t>
    </rPh>
    <phoneticPr fontId="3"/>
  </si>
  <si>
    <t>従事日数</t>
    <rPh sb="0" eb="2">
      <t>ジュウジ</t>
    </rPh>
    <rPh sb="2" eb="4">
      <t>ニッスウ</t>
    </rPh>
    <phoneticPr fontId="3"/>
  </si>
  <si>
    <t>従事時間</t>
    <rPh sb="0" eb="2">
      <t>ジュウジ</t>
    </rPh>
    <phoneticPr fontId="3"/>
  </si>
  <si>
    <t>平均</t>
    <rPh sb="0" eb="2">
      <t>ヘイキン</t>
    </rPh>
    <phoneticPr fontId="3"/>
  </si>
  <si>
    <t>日</t>
    <rPh sb="0" eb="1">
      <t>ヒ</t>
    </rPh>
    <phoneticPr fontId="3"/>
  </si>
  <si>
    <t>時間</t>
    <rPh sb="0" eb="2">
      <t>ジカン</t>
    </rPh>
    <phoneticPr fontId="3"/>
  </si>
  <si>
    <t>（総</t>
    <rPh sb="1" eb="2">
      <t>ソウ</t>
    </rPh>
    <phoneticPr fontId="3"/>
  </si>
  <si>
    <t>日）</t>
    <rPh sb="0" eb="1">
      <t>ヒ</t>
    </rPh>
    <phoneticPr fontId="3"/>
  </si>
  <si>
    <t>時間）</t>
    <rPh sb="0" eb="2">
      <t>ジカン</t>
    </rPh>
    <phoneticPr fontId="3"/>
  </si>
  <si>
    <t>専任</t>
    <rPh sb="0" eb="2">
      <t>センニン</t>
    </rPh>
    <phoneticPr fontId="3"/>
  </si>
  <si>
    <t>日</t>
  </si>
  <si>
    <t>兼務</t>
    <rPh sb="0" eb="2">
      <t>ケンム</t>
    </rPh>
    <phoneticPr fontId="3"/>
  </si>
  <si>
    <t>在宅サービス利用率</t>
    <rPh sb="0" eb="2">
      <t>ザイタク</t>
    </rPh>
    <rPh sb="6" eb="9">
      <t>リヨウリツ</t>
    </rPh>
    <phoneticPr fontId="3"/>
  </si>
  <si>
    <t>要介護３以上の在宅サービス利用率</t>
    <rPh sb="0" eb="3">
      <t>ヨウカイゴ</t>
    </rPh>
    <rPh sb="4" eb="6">
      <t>イジョウ</t>
    </rPh>
    <rPh sb="7" eb="9">
      <t>ザイタク</t>
    </rPh>
    <rPh sb="13" eb="16">
      <t>リヨウリツ</t>
    </rPh>
    <phoneticPr fontId="3"/>
  </si>
  <si>
    <t>介護保険サービス以外の支援・サービスを利用しながら在宅生活が送れている</t>
  </si>
  <si>
    <t>■今後、介護や高齢者に必要な施策として「生活支援」を選択した割合</t>
    <rPh sb="1" eb="3">
      <t>コンゴ</t>
    </rPh>
    <rPh sb="4" eb="6">
      <t>カイゴ</t>
    </rPh>
    <rPh sb="7" eb="10">
      <t>コウレイシャ</t>
    </rPh>
    <rPh sb="11" eb="13">
      <t>ヒツヨウ</t>
    </rPh>
    <rPh sb="14" eb="16">
      <t>シサク</t>
    </rPh>
    <rPh sb="20" eb="22">
      <t>セイカツ</t>
    </rPh>
    <rPh sb="22" eb="24">
      <t>シエン</t>
    </rPh>
    <rPh sb="26" eb="28">
      <t>センタク</t>
    </rPh>
    <rPh sb="30" eb="32">
      <t>ワリアイ</t>
    </rPh>
    <phoneticPr fontId="3"/>
  </si>
  <si>
    <t>高齢者が生活支援サービスが充足を実感できている</t>
  </si>
  <si>
    <t>既存の訪問介護事業所による生活援助</t>
  </si>
  <si>
    <t>◎</t>
    <phoneticPr fontId="4"/>
  </si>
  <si>
    <t>NPO,民間事業者等による生活支援サービス</t>
    <phoneticPr fontId="4"/>
  </si>
  <si>
    <t>住民ボランティアによる生活支援サービス</t>
    <phoneticPr fontId="4"/>
  </si>
  <si>
    <t>活動の進捗の定期的な確認と改善・見直しの実施</t>
    <rPh sb="6" eb="9">
      <t>テイキテキ</t>
    </rPh>
    <rPh sb="20" eb="22">
      <t>ジッシ</t>
    </rPh>
    <phoneticPr fontId="4"/>
  </si>
  <si>
    <t>生活支援ｺｰﾃﾞｨﾈｰﾀ-からの相談に対する制度等の情報提供</t>
    <rPh sb="19" eb="20">
      <t>タイ</t>
    </rPh>
    <phoneticPr fontId="4"/>
  </si>
  <si>
    <t>全体</t>
    <rPh sb="0" eb="2">
      <t>ゼンタイ</t>
    </rPh>
    <phoneticPr fontId="3"/>
  </si>
  <si>
    <t>自宅</t>
    <rPh sb="0" eb="2">
      <t>ジタク</t>
    </rPh>
    <phoneticPr fontId="3"/>
  </si>
  <si>
    <t>老人ホーム</t>
    <rPh sb="0" eb="2">
      <t>ロウジン</t>
    </rPh>
    <phoneticPr fontId="3"/>
  </si>
  <si>
    <t>元気なうちから、在宅療養、終末期の暮らしなどを想定し、希望を持っている</t>
    <rPh sb="0" eb="2">
      <t>ゲンキ</t>
    </rPh>
    <rPh sb="8" eb="10">
      <t>ザイタク</t>
    </rPh>
    <rPh sb="10" eb="12">
      <t>リョウヨウ</t>
    </rPh>
    <rPh sb="13" eb="16">
      <t>シュウマツキ</t>
    </rPh>
    <rPh sb="17" eb="18">
      <t>ク</t>
    </rPh>
    <rPh sb="23" eb="25">
      <t>ソウテイ</t>
    </rPh>
    <rPh sb="27" eb="29">
      <t>キボウ</t>
    </rPh>
    <rPh sb="30" eb="31">
      <t>モ</t>
    </rPh>
    <phoneticPr fontId="3"/>
  </si>
  <si>
    <t>■在宅看取りの希望割合（人生の最期を迎えたい場所）【2019】</t>
    <rPh sb="1" eb="3">
      <t>ザイタク</t>
    </rPh>
    <rPh sb="3" eb="5">
      <t>ミト</t>
    </rPh>
    <rPh sb="7" eb="9">
      <t>キボウ</t>
    </rPh>
    <rPh sb="9" eb="11">
      <t>ワリアイ</t>
    </rPh>
    <rPh sb="12" eb="14">
      <t>ジンセイ</t>
    </rPh>
    <rPh sb="15" eb="17">
      <t>サイゴ</t>
    </rPh>
    <rPh sb="18" eb="19">
      <t>ムカ</t>
    </rPh>
    <rPh sb="22" eb="24">
      <t>バショ</t>
    </rPh>
    <phoneticPr fontId="3"/>
  </si>
  <si>
    <t>■人生の最期の迎え方について家族等と話し合った経験の有無【2019】</t>
    <rPh sb="1" eb="3">
      <t>ジンセイ</t>
    </rPh>
    <rPh sb="4" eb="6">
      <t>サイゴ</t>
    </rPh>
    <rPh sb="7" eb="8">
      <t>ムカ</t>
    </rPh>
    <rPh sb="9" eb="10">
      <t>カタ</t>
    </rPh>
    <rPh sb="14" eb="16">
      <t>カゾク</t>
    </rPh>
    <rPh sb="16" eb="17">
      <t>トウ</t>
    </rPh>
    <rPh sb="18" eb="19">
      <t>ハナ</t>
    </rPh>
    <rPh sb="20" eb="21">
      <t>ア</t>
    </rPh>
    <rPh sb="23" eb="25">
      <t>ケイケン</t>
    </rPh>
    <rPh sb="26" eb="28">
      <t>ウム</t>
    </rPh>
    <phoneticPr fontId="3"/>
  </si>
  <si>
    <t>在宅療養支援病院届出施設数</t>
  </si>
  <si>
    <t>施設</t>
    <rPh sb="0" eb="2">
      <t>シセツ</t>
    </rPh>
    <phoneticPr fontId="3"/>
  </si>
  <si>
    <t>在宅療養支援診療所届出施設数</t>
  </si>
  <si>
    <t>在宅療養支援歯科診療所数</t>
  </si>
  <si>
    <t>訪問介護事業所数</t>
  </si>
  <si>
    <t>医師数</t>
    <rPh sb="0" eb="3">
      <t>イシスウ</t>
    </rPh>
    <phoneticPr fontId="3"/>
  </si>
  <si>
    <t>歯科医師数</t>
    <rPh sb="0" eb="4">
      <t>シカイシ</t>
    </rPh>
    <rPh sb="4" eb="5">
      <t>スウ</t>
    </rPh>
    <phoneticPr fontId="3"/>
  </si>
  <si>
    <t>薬剤師数</t>
    <rPh sb="0" eb="3">
      <t>ヤクザイシ</t>
    </rPh>
    <rPh sb="3" eb="4">
      <t>スウ</t>
    </rPh>
    <phoneticPr fontId="3"/>
  </si>
  <si>
    <t>看護師数</t>
    <rPh sb="0" eb="3">
      <t>カンゴシ</t>
    </rPh>
    <rPh sb="3" eb="4">
      <t>スウ</t>
    </rPh>
    <phoneticPr fontId="3"/>
  </si>
  <si>
    <t>訪問介護【2017】</t>
    <rPh sb="0" eb="2">
      <t>ホウモン</t>
    </rPh>
    <rPh sb="2" eb="4">
      <t>カイゴ</t>
    </rPh>
    <phoneticPr fontId="3"/>
  </si>
  <si>
    <t>通所介護【2017】</t>
    <rPh sb="0" eb="2">
      <t>ツウショ</t>
    </rPh>
    <rPh sb="2" eb="4">
      <t>カイゴ</t>
    </rPh>
    <phoneticPr fontId="3"/>
  </si>
  <si>
    <t>通所リハビリテーション（介護老人保健施設）【2019】</t>
    <rPh sb="0" eb="2">
      <t>ツウショ</t>
    </rPh>
    <rPh sb="12" eb="14">
      <t>カイゴ</t>
    </rPh>
    <rPh sb="14" eb="16">
      <t>ロウジン</t>
    </rPh>
    <rPh sb="16" eb="18">
      <t>ホケン</t>
    </rPh>
    <rPh sb="18" eb="20">
      <t>シセツ</t>
    </rPh>
    <phoneticPr fontId="3"/>
  </si>
  <si>
    <t>通所リハビリテーション（医療施設）【2019】</t>
    <rPh sb="0" eb="2">
      <t>ツウショ</t>
    </rPh>
    <rPh sb="12" eb="14">
      <t>イリョウ</t>
    </rPh>
    <rPh sb="14" eb="16">
      <t>シセツ</t>
    </rPh>
    <phoneticPr fontId="3"/>
  </si>
  <si>
    <t>地域密着型介護老人福祉施設【2019】</t>
    <rPh sb="0" eb="2">
      <t>チイキ</t>
    </rPh>
    <rPh sb="2" eb="4">
      <t>ミッチャク</t>
    </rPh>
    <rPh sb="4" eb="5">
      <t>ガタ</t>
    </rPh>
    <rPh sb="5" eb="7">
      <t>カイゴ</t>
    </rPh>
    <rPh sb="7" eb="9">
      <t>ロウジン</t>
    </rPh>
    <rPh sb="9" eb="11">
      <t>フクシ</t>
    </rPh>
    <rPh sb="11" eb="13">
      <t>シセツ</t>
    </rPh>
    <phoneticPr fontId="3"/>
  </si>
  <si>
    <t>居宅介護支援【2017】</t>
    <rPh sb="0" eb="2">
      <t>キョタク</t>
    </rPh>
    <rPh sb="2" eb="4">
      <t>カイゴ</t>
    </rPh>
    <rPh sb="4" eb="6">
      <t>シエン</t>
    </rPh>
    <phoneticPr fontId="3"/>
  </si>
  <si>
    <t>地域密着型通所介護【2019】</t>
    <rPh sb="0" eb="2">
      <t>チイキ</t>
    </rPh>
    <rPh sb="2" eb="4">
      <t>ミッチャク</t>
    </rPh>
    <rPh sb="4" eb="5">
      <t>ガタ</t>
    </rPh>
    <rPh sb="5" eb="7">
      <t>ツウショ</t>
    </rPh>
    <rPh sb="7" eb="9">
      <t>カイゴ</t>
    </rPh>
    <phoneticPr fontId="3"/>
  </si>
  <si>
    <t>介護サービスを使いながら在宅生活が継続できている</t>
  </si>
  <si>
    <t>在宅サービス利用率</t>
    <rPh sb="0" eb="2">
      <t>ザイタク</t>
    </rPh>
    <rPh sb="6" eb="8">
      <t>リヨウ</t>
    </rPh>
    <rPh sb="8" eb="9">
      <t>リツ</t>
    </rPh>
    <phoneticPr fontId="3"/>
  </si>
  <si>
    <t>平均要介護度</t>
    <rPh sb="0" eb="2">
      <t>ヘイキン</t>
    </rPh>
    <rPh sb="2" eb="6">
      <t>ヨウカイゴド</t>
    </rPh>
    <phoneticPr fontId="3"/>
  </si>
  <si>
    <t>在宅サービス利用者に占める希望割合</t>
    <rPh sb="0" eb="2">
      <t>ザイタク</t>
    </rPh>
    <rPh sb="6" eb="9">
      <t>リヨウシャ</t>
    </rPh>
    <rPh sb="10" eb="11">
      <t>シ</t>
    </rPh>
    <rPh sb="13" eb="15">
      <t>キボウ</t>
    </rPh>
    <rPh sb="15" eb="17">
      <t>ワリアイ</t>
    </rPh>
    <phoneticPr fontId="3"/>
  </si>
  <si>
    <t>要介護3以上の在宅サービス利用者に占める希望割合</t>
    <rPh sb="0" eb="3">
      <t>ヨウカイゴ</t>
    </rPh>
    <rPh sb="4" eb="6">
      <t>イジョウ</t>
    </rPh>
    <rPh sb="7" eb="9">
      <t>ザイタク</t>
    </rPh>
    <rPh sb="13" eb="16">
      <t>リヨウシャ</t>
    </rPh>
    <rPh sb="17" eb="18">
      <t>シ</t>
    </rPh>
    <rPh sb="20" eb="22">
      <t>キボウ</t>
    </rPh>
    <rPh sb="22" eb="24">
      <t>ワリアイ</t>
    </rPh>
    <phoneticPr fontId="3"/>
  </si>
  <si>
    <t>上記の差の確認等により、地域の実状に応じた課題の抽出</t>
    <rPh sb="0" eb="2">
      <t>ジョウキ</t>
    </rPh>
    <phoneticPr fontId="4"/>
  </si>
  <si>
    <t>評価指標等に基づた事業の検証や見直しの仕組みの設定</t>
    <rPh sb="23" eb="25">
      <t>セッテイ</t>
    </rPh>
    <phoneticPr fontId="4"/>
  </si>
  <si>
    <t>自宅及び老人ホーム</t>
    <rPh sb="0" eb="2">
      <t>ジタク</t>
    </rPh>
    <rPh sb="2" eb="3">
      <t>オヨ</t>
    </rPh>
    <rPh sb="4" eb="6">
      <t>ロウジン</t>
    </rPh>
    <phoneticPr fontId="4"/>
  </si>
  <si>
    <t>■在宅サービス利用率</t>
    <rPh sb="1" eb="3">
      <t>ザイタク</t>
    </rPh>
    <rPh sb="7" eb="10">
      <t>リヨウリツ</t>
    </rPh>
    <phoneticPr fontId="3"/>
  </si>
  <si>
    <t>■在宅から特別養護老人ホーム入所希望者</t>
    <phoneticPr fontId="4"/>
  </si>
  <si>
    <t>◎</t>
    <phoneticPr fontId="4"/>
  </si>
  <si>
    <t>◎</t>
    <phoneticPr fontId="4"/>
  </si>
  <si>
    <t>相談内容に基づき、事業の検証や見直しを行う仕組みの設定</t>
    <rPh sb="25" eb="27">
      <t>セッテイ</t>
    </rPh>
    <phoneticPr fontId="4"/>
  </si>
  <si>
    <t>○</t>
    <phoneticPr fontId="4"/>
  </si>
  <si>
    <t>ニーズや医療・介護資源、社会資源や利用者の情報等の把握</t>
    <rPh sb="23" eb="24">
      <t>トウ</t>
    </rPh>
    <phoneticPr fontId="4"/>
  </si>
  <si>
    <t>活用に向けた見直し等の実施</t>
    <rPh sb="11" eb="13">
      <t>ジッシ</t>
    </rPh>
    <phoneticPr fontId="4"/>
  </si>
  <si>
    <t>研修の結果について検証の実施</t>
    <rPh sb="12" eb="14">
      <t>ジッシ</t>
    </rPh>
    <phoneticPr fontId="4"/>
  </si>
  <si>
    <t>企画にあたり、医療・介護関係者のニーズを把握の有無</t>
    <rPh sb="23" eb="25">
      <t>ウム</t>
    </rPh>
    <phoneticPr fontId="4"/>
  </si>
  <si>
    <t>【体制】在宅医療・介護を支える機関がある</t>
    <rPh sb="1" eb="3">
      <t>タイセイ</t>
    </rPh>
    <rPh sb="9" eb="11">
      <t>カイゴ</t>
    </rPh>
    <rPh sb="12" eb="13">
      <t>ササ</t>
    </rPh>
    <rPh sb="15" eb="17">
      <t>キカン</t>
    </rPh>
    <phoneticPr fontId="3"/>
  </si>
  <si>
    <t>【人材】在宅医療・介護を支える人材が確保されている</t>
    <rPh sb="1" eb="3">
      <t>ジンザイ</t>
    </rPh>
    <rPh sb="4" eb="6">
      <t>ザイタク</t>
    </rPh>
    <rPh sb="6" eb="8">
      <t>イリョウ</t>
    </rPh>
    <rPh sb="9" eb="11">
      <t>カイゴ</t>
    </rPh>
    <rPh sb="12" eb="13">
      <t>ササ</t>
    </rPh>
    <rPh sb="15" eb="17">
      <t>ジンザイ</t>
    </rPh>
    <rPh sb="18" eb="20">
      <t>カクホ</t>
    </rPh>
    <phoneticPr fontId="3"/>
  </si>
  <si>
    <t>元気【2019】</t>
    <rPh sb="0" eb="2">
      <t>ゲンキ</t>
    </rPh>
    <phoneticPr fontId="3"/>
  </si>
  <si>
    <t>閉じこもりリスク</t>
    <rPh sb="0" eb="1">
      <t>ト</t>
    </rPh>
    <phoneticPr fontId="3"/>
  </si>
  <si>
    <t>運動機能・転倒リスク</t>
    <rPh sb="0" eb="2">
      <t>ウンドウ</t>
    </rPh>
    <rPh sb="2" eb="4">
      <t>キノウ</t>
    </rPh>
    <rPh sb="5" eb="7">
      <t>テントウ</t>
    </rPh>
    <phoneticPr fontId="3"/>
  </si>
  <si>
    <t>認知症リスク</t>
  </si>
  <si>
    <t>口腔リスク</t>
    <rPh sb="0" eb="2">
      <t>コウクウ</t>
    </rPh>
    <phoneticPr fontId="3"/>
  </si>
  <si>
    <t>低栄養リスク</t>
    <rPh sb="0" eb="3">
      <t>テイエイヨウ</t>
    </rPh>
    <phoneticPr fontId="3"/>
  </si>
  <si>
    <t>うつ病リスク</t>
    <rPh sb="2" eb="3">
      <t>ビョウ</t>
    </rPh>
    <phoneticPr fontId="3"/>
  </si>
  <si>
    <t>居宅（要支援1・2）【2019】</t>
    <rPh sb="0" eb="2">
      <t>キョタク</t>
    </rPh>
    <rPh sb="3" eb="6">
      <t>ヨウシエン</t>
    </rPh>
    <phoneticPr fontId="3"/>
  </si>
  <si>
    <t>閉じこもリスク</t>
    <rPh sb="0" eb="1">
      <t>ト</t>
    </rPh>
    <phoneticPr fontId="3"/>
  </si>
  <si>
    <t>調整済み認定率【2020】</t>
    <rPh sb="4" eb="6">
      <t>ニンテイ</t>
    </rPh>
    <rPh sb="6" eb="7">
      <t>リツ</t>
    </rPh>
    <phoneticPr fontId="3"/>
  </si>
  <si>
    <t>要支援</t>
    <rPh sb="0" eb="1">
      <t>ヨウ</t>
    </rPh>
    <rPh sb="1" eb="3">
      <t>シエン</t>
    </rPh>
    <phoneticPr fontId="3"/>
  </si>
  <si>
    <t>要介護1・2</t>
    <rPh sb="0" eb="3">
      <t>ヨウカイゴ</t>
    </rPh>
    <phoneticPr fontId="3"/>
  </si>
  <si>
    <t>要介護3・4・5</t>
    <rPh sb="0" eb="3">
      <t>ヨウカイゴ</t>
    </rPh>
    <phoneticPr fontId="3"/>
  </si>
  <si>
    <t>■要支援者の１年後の重症化率【2020年3月→2021年3月 】</t>
    <rPh sb="19" eb="20">
      <t>ネン</t>
    </rPh>
    <rPh sb="21" eb="22">
      <t>ガツ</t>
    </rPh>
    <rPh sb="27" eb="28">
      <t>ネン</t>
    </rPh>
    <rPh sb="29" eb="30">
      <t>ガツ</t>
    </rPh>
    <phoneticPr fontId="3"/>
  </si>
  <si>
    <t>要支援者1・2</t>
    <rPh sb="0" eb="4">
      <t>ヨウシエンシャ</t>
    </rPh>
    <phoneticPr fontId="3"/>
  </si>
  <si>
    <t>重症化率</t>
    <rPh sb="0" eb="2">
      <t>ジュウショウ</t>
    </rPh>
    <rPh sb="2" eb="3">
      <t>カ</t>
    </rPh>
    <rPh sb="3" eb="4">
      <t>リツ</t>
    </rPh>
    <phoneticPr fontId="3"/>
  </si>
  <si>
    <t>維持率</t>
    <rPh sb="0" eb="2">
      <t>イジ</t>
    </rPh>
    <rPh sb="2" eb="3">
      <t>リツ</t>
    </rPh>
    <phoneticPr fontId="3"/>
  </si>
  <si>
    <t>改善率</t>
    <rPh sb="0" eb="3">
      <t>カイゼンリツ</t>
    </rPh>
    <phoneticPr fontId="3"/>
  </si>
  <si>
    <t>参加率</t>
    <rPh sb="0" eb="3">
      <t>サンカリツ</t>
    </rPh>
    <phoneticPr fontId="3"/>
  </si>
  <si>
    <t>【居宅（要支援）】</t>
    <rPh sb="1" eb="3">
      <t>キョタク</t>
    </rPh>
    <rPh sb="4" eb="7">
      <t>ヨウシエン</t>
    </rPh>
    <phoneticPr fontId="3"/>
  </si>
  <si>
    <t>男性</t>
    <rPh sb="0" eb="2">
      <t>ダンセイ</t>
    </rPh>
    <phoneticPr fontId="4"/>
  </si>
  <si>
    <t>女性</t>
    <rPh sb="0" eb="2">
      <t>ジョセイ</t>
    </rPh>
    <phoneticPr fontId="4"/>
  </si>
  <si>
    <t>歳</t>
    <rPh sb="0" eb="1">
      <t>サイ</t>
    </rPh>
    <phoneticPr fontId="4"/>
  </si>
  <si>
    <t>■</t>
    <phoneticPr fontId="4"/>
  </si>
  <si>
    <t>■健康寿命【平均自立期間（要介護2以上）】</t>
    <phoneticPr fontId="4"/>
  </si>
  <si>
    <t>自立期間が
延長している
（できる期待がある）</t>
    <phoneticPr fontId="4"/>
  </si>
  <si>
    <t>要介護リスクが抑えられている</t>
  </si>
  <si>
    <t>認定率が抑えられている</t>
    <phoneticPr fontId="4"/>
  </si>
  <si>
    <t>要介護認定率【2020】</t>
    <rPh sb="0" eb="1">
      <t>ヨウ</t>
    </rPh>
    <rPh sb="1" eb="3">
      <t>カイゴ</t>
    </rPh>
    <rPh sb="3" eb="5">
      <t>ニンテイ</t>
    </rPh>
    <rPh sb="5" eb="6">
      <t>リツ</t>
    </rPh>
    <phoneticPr fontId="3"/>
  </si>
  <si>
    <t>■生きがいをもって健康に暮らしている</t>
    <phoneticPr fontId="3"/>
  </si>
  <si>
    <t>平均参加回数</t>
    <rPh sb="0" eb="2">
      <t>ヘイキン</t>
    </rPh>
    <rPh sb="2" eb="4">
      <t>サンカ</t>
    </rPh>
    <rPh sb="4" eb="6">
      <t>カイスウ</t>
    </rPh>
    <phoneticPr fontId="3"/>
  </si>
  <si>
    <t>地域の会やｸﾞﾙｰﾌﾟへの参加</t>
    <rPh sb="0" eb="2">
      <t>チイキ</t>
    </rPh>
    <rPh sb="3" eb="4">
      <t>カイ</t>
    </rPh>
    <rPh sb="13" eb="15">
      <t>サンカ</t>
    </rPh>
    <phoneticPr fontId="3"/>
  </si>
  <si>
    <t>趣味関係のｸﾞﾙｰﾌﾟ</t>
    <phoneticPr fontId="4"/>
  </si>
  <si>
    <t>学習・教養ｻｰｸﾙ</t>
    <phoneticPr fontId="4"/>
  </si>
  <si>
    <t>■社会活動に参加している</t>
    <phoneticPr fontId="4"/>
  </si>
  <si>
    <t>糖尿病</t>
    <rPh sb="0" eb="3">
      <t>トウニョウビョウ</t>
    </rPh>
    <phoneticPr fontId="3"/>
  </si>
  <si>
    <t>糖尿病合併症</t>
    <rPh sb="3" eb="6">
      <t>ガッペイショウ</t>
    </rPh>
    <phoneticPr fontId="3"/>
  </si>
  <si>
    <t xml:space="preserve">心臓病 </t>
  </si>
  <si>
    <t xml:space="preserve">脳疾患 </t>
  </si>
  <si>
    <t>がん</t>
  </si>
  <si>
    <t>精神疾患</t>
    <rPh sb="2" eb="4">
      <t>シッカン</t>
    </rPh>
    <phoneticPr fontId="3"/>
  </si>
  <si>
    <t xml:space="preserve">筋・骨格 </t>
  </si>
  <si>
    <t>難病</t>
    <rPh sb="0" eb="2">
      <t>ナンビョウ</t>
    </rPh>
    <phoneticPr fontId="3"/>
  </si>
  <si>
    <t>その他</t>
    <rPh sb="2" eb="3">
      <t>タ</t>
    </rPh>
    <phoneticPr fontId="3"/>
  </si>
  <si>
    <t>認知症</t>
    <rPh sb="0" eb="3">
      <t>ニンチショウ</t>
    </rPh>
    <phoneticPr fontId="3"/>
  </si>
  <si>
    <t>脳血管疾患</t>
  </si>
  <si>
    <t xml:space="preserve">関節・筋肉疾患 </t>
  </si>
  <si>
    <t xml:space="preserve">骨折・骨粗鬆症 </t>
  </si>
  <si>
    <t xml:space="preserve">心疾患 </t>
  </si>
  <si>
    <t>市町村を選択▷</t>
  </si>
  <si>
    <t>主観的幸福感</t>
  </si>
  <si>
    <t>県</t>
    <rPh sb="0" eb="1">
      <t>ケン</t>
    </rPh>
    <phoneticPr fontId="4"/>
  </si>
  <si>
    <t>◎</t>
    <phoneticPr fontId="3"/>
  </si>
  <si>
    <t>【全体】</t>
    <rPh sb="1" eb="3">
      <t>ゼンタイ</t>
    </rPh>
    <phoneticPr fontId="4"/>
  </si>
  <si>
    <t>【要支援１・２】</t>
    <rPh sb="1" eb="4">
      <t>ヨウシエン</t>
    </rPh>
    <phoneticPr fontId="4"/>
  </si>
  <si>
    <t>【要介護１・２】</t>
    <rPh sb="1" eb="4">
      <t>ヨウカイゴ</t>
    </rPh>
    <phoneticPr fontId="4"/>
  </si>
  <si>
    <t>【要介護３・４・５】</t>
    <rPh sb="1" eb="4">
      <t>ヨウカイゴ</t>
    </rPh>
    <phoneticPr fontId="4"/>
  </si>
  <si>
    <t>1-1.元気なときも、介護が必要になっても、在宅療養に希望を持っている</t>
    <phoneticPr fontId="4"/>
  </si>
  <si>
    <t>2.身体状況・経済状況に適した住まいを選択し、円滑に入所できている</t>
    <rPh sb="2" eb="4">
      <t>シンタイ</t>
    </rPh>
    <rPh sb="4" eb="6">
      <t>ジョウキョウ</t>
    </rPh>
    <rPh sb="7" eb="9">
      <t>ケイザイ</t>
    </rPh>
    <rPh sb="9" eb="11">
      <t>ジョウキョウ</t>
    </rPh>
    <rPh sb="12" eb="13">
      <t>テキ</t>
    </rPh>
    <rPh sb="15" eb="16">
      <t>ス</t>
    </rPh>
    <rPh sb="19" eb="21">
      <t>センタク</t>
    </rPh>
    <rPh sb="23" eb="25">
      <t>エンカツ</t>
    </rPh>
    <rPh sb="26" eb="28">
      <t>ニュウショ</t>
    </rPh>
    <phoneticPr fontId="4"/>
  </si>
  <si>
    <t>3-1.住み慣れた地域（自宅やコミュニティ）で安心して生活できる</t>
    <phoneticPr fontId="4"/>
  </si>
  <si>
    <t>３.公営住宅のバリアフリー化の推進と高齢者住宅のバリアフリー化を促進している</t>
    <phoneticPr fontId="4"/>
  </si>
  <si>
    <t>４.住宅改修や住まいの確保に対する専門的な相談対応と支援策を講じている</t>
    <phoneticPr fontId="4"/>
  </si>
  <si>
    <t>4-1.住まいの改修や施設への入所に関する相談支援体制が整備されている</t>
    <phoneticPr fontId="4"/>
  </si>
  <si>
    <t>4-2.生活に困難を抱えた高齢者の住まい支援が行われている</t>
    <rPh sb="4" eb="6">
      <t>セイカツ</t>
    </rPh>
    <rPh sb="7" eb="9">
      <t>コンナン</t>
    </rPh>
    <rPh sb="10" eb="11">
      <t>カカ</t>
    </rPh>
    <rPh sb="13" eb="16">
      <t>コウレイシャ</t>
    </rPh>
    <rPh sb="17" eb="18">
      <t>ス</t>
    </rPh>
    <rPh sb="20" eb="22">
      <t>シエン</t>
    </rPh>
    <rPh sb="23" eb="24">
      <t>オコナ</t>
    </rPh>
    <phoneticPr fontId="4"/>
  </si>
  <si>
    <t>■バリアフリー化や耐震化率</t>
    <rPh sb="7" eb="8">
      <t>カ</t>
    </rPh>
    <rPh sb="9" eb="12">
      <t>タイシンカ</t>
    </rPh>
    <rPh sb="12" eb="13">
      <t>リツ</t>
    </rPh>
    <phoneticPr fontId="4"/>
  </si>
  <si>
    <t xml:space="preserve">住まい（自宅・入所施設）に関する相談窓口
</t>
    <phoneticPr fontId="4"/>
  </si>
  <si>
    <t>1.希望者すれば、できるだけ長く在宅（自宅等）で生活を継続できる</t>
    <phoneticPr fontId="4"/>
  </si>
  <si>
    <t>1.自立して活動できない身体状況になっても在宅生活を継続できる
（できる期待がある）</t>
    <phoneticPr fontId="4"/>
  </si>
  <si>
    <t>1-1介護サービスを使いながら在宅生活が継続できている</t>
    <rPh sb="3" eb="5">
      <t>カイゴ</t>
    </rPh>
    <rPh sb="10" eb="11">
      <t>ツカ</t>
    </rPh>
    <rPh sb="15" eb="17">
      <t>ザイタク</t>
    </rPh>
    <rPh sb="17" eb="19">
      <t>セイカツ</t>
    </rPh>
    <rPh sb="20" eb="22">
      <t>ケイゾク</t>
    </rPh>
    <phoneticPr fontId="3"/>
  </si>
  <si>
    <t>1-2元気なときも、介護が必要になっても、在宅療養に希望を持っている</t>
    <phoneticPr fontId="4"/>
  </si>
  <si>
    <t>2.必要な生活支援サービスが利用できる</t>
    <phoneticPr fontId="4"/>
  </si>
  <si>
    <t>2-1介護保険サービス以外の支援・サービスを利用しながら在宅生活が送れている</t>
    <phoneticPr fontId="4"/>
  </si>
  <si>
    <t>2-2高齢者が生活支援サービスが充足を実感できている</t>
    <phoneticPr fontId="4"/>
  </si>
  <si>
    <t>2-3日常生活をおくる上で便利なサービスが（多様な担い手により）確保されている</t>
    <phoneticPr fontId="4"/>
  </si>
  <si>
    <t>3.生活支援コーディネーター等が生活支援サービスの提供をコーディネートしている</t>
    <phoneticPr fontId="4"/>
  </si>
  <si>
    <t>3-1市町村の働きかけや支援によって生活支援サービスが増加している</t>
    <phoneticPr fontId="4"/>
  </si>
  <si>
    <t>4.認知症があっても暮らし続けられる地域づくりが進んでいる</t>
    <phoneticPr fontId="4"/>
  </si>
  <si>
    <t>4-1認知症サポーターを活用した地域支援体制の構築及び社会参加支援が行われている</t>
    <phoneticPr fontId="4"/>
  </si>
  <si>
    <t>4-2地域における認知症高齢者支援の取組や認知症の理解促進に向けた普及啓発活動が行われている</t>
    <phoneticPr fontId="4"/>
  </si>
  <si>
    <t>1.最期の迎えた方の選択肢があり、
希望にあわせて選択することができる</t>
    <rPh sb="2" eb="4">
      <t>サイゴ</t>
    </rPh>
    <rPh sb="5" eb="6">
      <t>ムカ</t>
    </rPh>
    <rPh sb="8" eb="9">
      <t>ホウ</t>
    </rPh>
    <rPh sb="10" eb="13">
      <t>センタクシ</t>
    </rPh>
    <rPh sb="18" eb="20">
      <t>キボウ</t>
    </rPh>
    <rPh sb="25" eb="27">
      <t>センタク</t>
    </rPh>
    <phoneticPr fontId="3"/>
  </si>
  <si>
    <t>1-1最期まで在宅を選択できやすい環境がある</t>
    <rPh sb="3" eb="5">
      <t>サイゴ</t>
    </rPh>
    <rPh sb="7" eb="9">
      <t>ザイタク</t>
    </rPh>
    <rPh sb="10" eb="12">
      <t>センタク</t>
    </rPh>
    <rPh sb="17" eb="19">
      <t>カンキョウ</t>
    </rPh>
    <phoneticPr fontId="3"/>
  </si>
  <si>
    <t>1-2元気なうちから、在宅療養、終末期の暮らしなどを想定し、希望を持っている</t>
    <rPh sb="3" eb="5">
      <t>ゲンキ</t>
    </rPh>
    <rPh sb="11" eb="13">
      <t>ザイタク</t>
    </rPh>
    <rPh sb="13" eb="15">
      <t>リョウヨウ</t>
    </rPh>
    <rPh sb="16" eb="19">
      <t>シュウマツキ</t>
    </rPh>
    <rPh sb="20" eb="21">
      <t>ク</t>
    </rPh>
    <rPh sb="26" eb="28">
      <t>ソウテイ</t>
    </rPh>
    <rPh sb="30" eb="32">
      <t>キボウ</t>
    </rPh>
    <rPh sb="33" eb="34">
      <t>モ</t>
    </rPh>
    <phoneticPr fontId="3"/>
  </si>
  <si>
    <t>看取り数</t>
    <rPh sb="0" eb="2">
      <t>ミト</t>
    </rPh>
    <rPh sb="3" eb="4">
      <t>スウ</t>
    </rPh>
    <phoneticPr fontId="4"/>
  </si>
  <si>
    <t>■</t>
    <phoneticPr fontId="4"/>
  </si>
  <si>
    <t>2.多職種連携が進み、在宅生活を継続することができる</t>
    <phoneticPr fontId="4"/>
  </si>
  <si>
    <t>2-1介護サービスを使いながら在宅生活が継続できている</t>
    <phoneticPr fontId="4"/>
  </si>
  <si>
    <t>2-2入院・在宅療養を支える多職種連携が進められている</t>
    <rPh sb="3" eb="5">
      <t>ニュウイン</t>
    </rPh>
    <rPh sb="6" eb="8">
      <t>ザイタク</t>
    </rPh>
    <rPh sb="8" eb="10">
      <t>リョウヨウ</t>
    </rPh>
    <rPh sb="11" eb="12">
      <t>ササ</t>
    </rPh>
    <phoneticPr fontId="3"/>
  </si>
  <si>
    <t>2-3ショートスティや訪問看護・介護などにおける医療介護の連携が進んでいる</t>
    <phoneticPr fontId="4"/>
  </si>
  <si>
    <t>2-4切れ目のない在宅医療と在宅介護の提供体制の構築</t>
    <phoneticPr fontId="4"/>
  </si>
  <si>
    <t>1-3要介護期、終末期に対する検討の機会を設けている</t>
    <rPh sb="3" eb="4">
      <t>ヨウ</t>
    </rPh>
    <rPh sb="4" eb="6">
      <t>カイゴ</t>
    </rPh>
    <rPh sb="6" eb="7">
      <t>キ</t>
    </rPh>
    <rPh sb="8" eb="11">
      <t>シュウマツキ</t>
    </rPh>
    <rPh sb="12" eb="13">
      <t>タイ</t>
    </rPh>
    <rPh sb="15" eb="17">
      <t>ケントウ</t>
    </rPh>
    <rPh sb="18" eb="20">
      <t>キカイ</t>
    </rPh>
    <rPh sb="21" eb="22">
      <t>モウ</t>
    </rPh>
    <phoneticPr fontId="3"/>
  </si>
  <si>
    <t>1.自立期間が
延長している
（できる期待がある）</t>
    <phoneticPr fontId="4"/>
  </si>
  <si>
    <t>1-1健康寿命が延びている</t>
    <phoneticPr fontId="4"/>
  </si>
  <si>
    <t>2.要支援・要介護者の重度化が抑制されている</t>
    <phoneticPr fontId="4"/>
  </si>
  <si>
    <t>3.活動的な生活習慣を身に着けている</t>
    <rPh sb="2" eb="4">
      <t>カツドウ</t>
    </rPh>
    <rPh sb="4" eb="5">
      <t>テキ</t>
    </rPh>
    <rPh sb="6" eb="8">
      <t>セイカツ</t>
    </rPh>
    <rPh sb="8" eb="10">
      <t>シュウカン</t>
    </rPh>
    <rPh sb="11" eb="12">
      <t>ミ</t>
    </rPh>
    <rPh sb="13" eb="14">
      <t>ツ</t>
    </rPh>
    <phoneticPr fontId="4"/>
  </si>
  <si>
    <t>特定健診受診率</t>
    <phoneticPr fontId="4"/>
  </si>
  <si>
    <t xml:space="preserve">特定保健指導実施率
</t>
    <phoneticPr fontId="4"/>
  </si>
  <si>
    <t>％</t>
    <phoneticPr fontId="4"/>
  </si>
  <si>
    <t>対県</t>
    <rPh sb="0" eb="1">
      <t>タイ</t>
    </rPh>
    <rPh sb="1" eb="2">
      <t>ケン</t>
    </rPh>
    <phoneticPr fontId="4"/>
  </si>
  <si>
    <t>県</t>
  </si>
  <si>
    <t>県</t>
    <phoneticPr fontId="4"/>
  </si>
  <si>
    <t>県</t>
    <phoneticPr fontId="4"/>
  </si>
  <si>
    <t>歳</t>
    <rPh sb="0" eb="1">
      <t>サイ</t>
    </rPh>
    <phoneticPr fontId="4"/>
  </si>
  <si>
    <t>県</t>
    <phoneticPr fontId="3"/>
  </si>
  <si>
    <t>県</t>
    <phoneticPr fontId="3"/>
  </si>
  <si>
    <t>在宅ターミナルケアを受けた患者数</t>
    <phoneticPr fontId="3"/>
  </si>
  <si>
    <t>ｎ</t>
    <phoneticPr fontId="4"/>
  </si>
  <si>
    <t>〇</t>
    <phoneticPr fontId="4"/>
  </si>
  <si>
    <t>/77</t>
    <phoneticPr fontId="4"/>
  </si>
  <si>
    <t>%</t>
    <phoneticPr fontId="4"/>
  </si>
  <si>
    <t>専任＋兼務</t>
    <rPh sb="0" eb="2">
      <t>センニン</t>
    </rPh>
    <rPh sb="3" eb="5">
      <t>ケンム</t>
    </rPh>
    <phoneticPr fontId="3"/>
  </si>
  <si>
    <t>特別養護老人ホーム</t>
  </si>
  <si>
    <t>（地域密着型）特定施設入居者生活介護（軽費）</t>
    <phoneticPr fontId="4"/>
  </si>
  <si>
    <t>（地域密着型）特定施設入居者生活介護(有料）</t>
    <rPh sb="19" eb="21">
      <t>ユウリョウ</t>
    </rPh>
    <phoneticPr fontId="4"/>
  </si>
  <si>
    <t>公営住宅数（県営除く）</t>
    <rPh sb="4" eb="5">
      <t>スウ</t>
    </rPh>
    <phoneticPr fontId="4"/>
  </si>
  <si>
    <t>バリアフリー化住宅数</t>
    <rPh sb="6" eb="7">
      <t>カ</t>
    </rPh>
    <rPh sb="7" eb="9">
      <t>ジュウタク</t>
    </rPh>
    <rPh sb="9" eb="10">
      <t>スウ</t>
    </rPh>
    <phoneticPr fontId="4"/>
  </si>
  <si>
    <t>県(人口10万対）</t>
    <phoneticPr fontId="4"/>
  </si>
  <si>
    <t>定員</t>
    <rPh sb="0" eb="2">
      <t>テイイン</t>
    </rPh>
    <phoneticPr fontId="4"/>
  </si>
  <si>
    <t>県</t>
    <rPh sb="0" eb="1">
      <t>ケン</t>
    </rPh>
    <phoneticPr fontId="4"/>
  </si>
  <si>
    <t>件</t>
    <rPh sb="0" eb="1">
      <t>ケン</t>
    </rPh>
    <phoneticPr fontId="4"/>
  </si>
  <si>
    <t>◎</t>
    <phoneticPr fontId="4"/>
  </si>
  <si>
    <t>◎</t>
    <phoneticPr fontId="4"/>
  </si>
  <si>
    <t>中間アウトカム</t>
  </si>
  <si>
    <t>中間アウトカム</t>
    <rPh sb="0" eb="2">
      <t>チュウカン</t>
    </rPh>
    <phoneticPr fontId="4"/>
  </si>
  <si>
    <t>県</t>
    <phoneticPr fontId="4"/>
  </si>
  <si>
    <t>新規入所者</t>
    <rPh sb="0" eb="2">
      <t>シンキ</t>
    </rPh>
    <rPh sb="2" eb="4">
      <t>ニュウショ</t>
    </rPh>
    <rPh sb="4" eb="5">
      <t>シャ</t>
    </rPh>
    <phoneticPr fontId="4"/>
  </si>
  <si>
    <t>％</t>
    <phoneticPr fontId="4"/>
  </si>
  <si>
    <t>貴自治体</t>
    <rPh sb="0" eb="1">
      <t>キ</t>
    </rPh>
    <rPh sb="1" eb="4">
      <t>ジチタイ</t>
    </rPh>
    <phoneticPr fontId="4"/>
  </si>
  <si>
    <t>認知症当事者の声を踏まえながら、認知症の理解促進に関する参加型のイベントや、講演会・勉強会などの普及啓発の実施</t>
    <rPh sb="53" eb="55">
      <t>ジッシ</t>
    </rPh>
    <phoneticPr fontId="4"/>
  </si>
  <si>
    <t>日常的な生活援助</t>
    <phoneticPr fontId="4"/>
  </si>
  <si>
    <t>移動支援</t>
    <phoneticPr fontId="4"/>
  </si>
  <si>
    <t>中間アウトカム</t>
    <phoneticPr fontId="4"/>
  </si>
  <si>
    <t>ストラクチャー指標</t>
    <rPh sb="7" eb="9">
      <t>シヒョウ</t>
    </rPh>
    <phoneticPr fontId="4"/>
  </si>
  <si>
    <t>ストラクチャー指標</t>
    <phoneticPr fontId="4"/>
  </si>
  <si>
    <t>アウトプット指標</t>
    <rPh sb="6" eb="8">
      <t>シヒョウ</t>
    </rPh>
    <phoneticPr fontId="4"/>
  </si>
  <si>
    <t>居宅要支援</t>
    <rPh sb="0" eb="2">
      <t>キョタク</t>
    </rPh>
    <rPh sb="2" eb="5">
      <t>ヨウシエン</t>
    </rPh>
    <phoneticPr fontId="4"/>
  </si>
  <si>
    <t>居宅要介護1・2</t>
    <rPh sb="0" eb="2">
      <t>キョタク</t>
    </rPh>
    <rPh sb="2" eb="3">
      <t>ヨウ</t>
    </rPh>
    <rPh sb="3" eb="5">
      <t>カイゴ</t>
    </rPh>
    <phoneticPr fontId="4"/>
  </si>
  <si>
    <t>居宅要介護3・4・5</t>
    <rPh sb="0" eb="2">
      <t>キョタク</t>
    </rPh>
    <rPh sb="2" eb="3">
      <t>ヨウ</t>
    </rPh>
    <rPh sb="3" eb="5">
      <t>カイゴ</t>
    </rPh>
    <phoneticPr fontId="4"/>
  </si>
  <si>
    <t>最終アウトカム</t>
    <rPh sb="0" eb="2">
      <t>サイシュウ</t>
    </rPh>
    <phoneticPr fontId="4"/>
  </si>
  <si>
    <t>健康寿命が延びている</t>
    <phoneticPr fontId="4"/>
  </si>
  <si>
    <t>要支援・要介護者の重度化が抑制されている</t>
    <phoneticPr fontId="4"/>
  </si>
  <si>
    <t>最期まで在宅を選択できやすい環境がある</t>
    <phoneticPr fontId="4"/>
  </si>
  <si>
    <t>◎</t>
    <phoneticPr fontId="4"/>
  </si>
  <si>
    <t>自立して活動できない身体状況になっても在宅生活を継続できる（できる期待がある）</t>
    <phoneticPr fontId="4"/>
  </si>
  <si>
    <t>希望者すれば、できるだけ長く
在宅（自宅等）で生活を継続で</t>
    <phoneticPr fontId="4"/>
  </si>
  <si>
    <t>活動的な生活習慣を身につけている</t>
    <rPh sb="0" eb="2">
      <t>カツドウ</t>
    </rPh>
    <rPh sb="2" eb="3">
      <t>テキ</t>
    </rPh>
    <rPh sb="4" eb="6">
      <t>セイカツ</t>
    </rPh>
    <rPh sb="6" eb="8">
      <t>シュウカン</t>
    </rPh>
    <rPh sb="9" eb="10">
      <t>ミ</t>
    </rPh>
    <phoneticPr fontId="4"/>
  </si>
  <si>
    <t>居宅要支援・要介護者</t>
    <rPh sb="0" eb="2">
      <t>キョタク</t>
    </rPh>
    <rPh sb="2" eb="5">
      <t>ヨウシエン</t>
    </rPh>
    <rPh sb="6" eb="9">
      <t>ヨウカイゴ</t>
    </rPh>
    <rPh sb="9" eb="10">
      <t>シャ</t>
    </rPh>
    <phoneticPr fontId="4"/>
  </si>
  <si>
    <t>◎</t>
    <phoneticPr fontId="4"/>
  </si>
  <si>
    <t>◎「</t>
    <phoneticPr fontId="4"/>
  </si>
  <si>
    <t>必要な生活支援サービスが利用できる</t>
    <phoneticPr fontId="4"/>
  </si>
  <si>
    <t>最期の迎えた方の選択肢があり、希望にあわせて選択することができる</t>
    <rPh sb="0" eb="2">
      <t>サイゴ</t>
    </rPh>
    <rPh sb="3" eb="4">
      <t>ムカ</t>
    </rPh>
    <rPh sb="6" eb="7">
      <t>ホウ</t>
    </rPh>
    <rPh sb="8" eb="11">
      <t>センタクシ</t>
    </rPh>
    <rPh sb="15" eb="17">
      <t>キボウ</t>
    </rPh>
    <rPh sb="22" eb="24">
      <t>センタク</t>
    </rPh>
    <phoneticPr fontId="3"/>
  </si>
  <si>
    <t>令和３年度　地域包括ケア体制の構築状況の見える化調査分析シート（最終アウトカム・中間アウトカム）</t>
    <rPh sb="0" eb="2">
      <t>レイワ</t>
    </rPh>
    <rPh sb="3" eb="5">
      <t>ネンド</t>
    </rPh>
    <rPh sb="20" eb="21">
      <t>ミ</t>
    </rPh>
    <rPh sb="23" eb="24">
      <t>カ</t>
    </rPh>
    <rPh sb="24" eb="26">
      <t>チョウサ</t>
    </rPh>
    <rPh sb="26" eb="28">
      <t>ブンセキ</t>
    </rPh>
    <rPh sb="32" eb="34">
      <t>サイシュウ</t>
    </rPh>
    <rPh sb="40" eb="42">
      <t>チュウカン</t>
    </rPh>
    <phoneticPr fontId="4"/>
  </si>
  <si>
    <t>多職種連携が進み、在宅生活を継続することができる自立して
活動できない身体状況になっても在宅生活を継続できる（できる期待がある）</t>
    <phoneticPr fontId="4"/>
  </si>
  <si>
    <t>元気高齢者</t>
    <phoneticPr fontId="4"/>
  </si>
  <si>
    <t>※得点化に用いている指標には「◎」がついています。「★」は上位15位に表示されます。</t>
    <rPh sb="1" eb="3">
      <t>トクテン</t>
    </rPh>
    <rPh sb="3" eb="4">
      <t>カ</t>
    </rPh>
    <rPh sb="5" eb="6">
      <t>モチ</t>
    </rPh>
    <rPh sb="10" eb="12">
      <t>シヒョウ</t>
    </rPh>
    <rPh sb="35" eb="37">
      <t>ヒョウジ</t>
    </rPh>
    <phoneticPr fontId="4"/>
  </si>
  <si>
    <t>◎</t>
    <phoneticPr fontId="4"/>
  </si>
  <si>
    <t>◎年を重ねても、介護が必要になっても、幸福を実感しながら暮らしている</t>
    <phoneticPr fontId="4"/>
  </si>
  <si>
    <t>佐久穂町</t>
  </si>
  <si>
    <t>最終
OC</t>
    <rPh sb="0" eb="2">
      <t>サイシュウ</t>
    </rPh>
    <phoneticPr fontId="4"/>
  </si>
  <si>
    <t>中間
OC</t>
    <rPh sb="0" eb="2">
      <t>チュウカン</t>
    </rPh>
    <phoneticPr fontId="4"/>
  </si>
  <si>
    <t>カテゴリー</t>
    <phoneticPr fontId="4"/>
  </si>
  <si>
    <t>年次</t>
    <rPh sb="0" eb="2">
      <t>ネンジ</t>
    </rPh>
    <phoneticPr fontId="4"/>
  </si>
  <si>
    <t>合計</t>
    <rPh sb="0" eb="2">
      <t>ゴウケイ</t>
    </rPh>
    <phoneticPr fontId="4"/>
  </si>
  <si>
    <t>指標</t>
    <rPh sb="0" eb="2">
      <t>シヒョウ</t>
    </rPh>
    <phoneticPr fontId="4"/>
  </si>
  <si>
    <t>幸福度_元気_得点_【2019】</t>
    <phoneticPr fontId="4"/>
  </si>
  <si>
    <t>アウトプット</t>
  </si>
  <si>
    <t>得点</t>
    <rPh sb="0" eb="2">
      <t>トクテン</t>
    </rPh>
    <phoneticPr fontId="4"/>
  </si>
  <si>
    <t>幸福度_居宅_得点_【2019】</t>
    <phoneticPr fontId="4"/>
  </si>
  <si>
    <t>最期の迎えた方の選択肢があり、希望にあわせて選択することができる</t>
  </si>
  <si>
    <t>●</t>
    <phoneticPr fontId="4"/>
  </si>
  <si>
    <t>乳</t>
    <rPh sb="0" eb="1">
      <t>チチ</t>
    </rPh>
    <phoneticPr fontId="4"/>
  </si>
  <si>
    <t>住まい・施設</t>
    <rPh sb="0" eb="1">
      <t>ス</t>
    </rPh>
    <rPh sb="4" eb="6">
      <t>シセツ</t>
    </rPh>
    <phoneticPr fontId="4"/>
  </si>
  <si>
    <t>介護予防</t>
    <rPh sb="0" eb="2">
      <t>カイゴ</t>
    </rPh>
    <rPh sb="2" eb="4">
      <t>ヨボウ</t>
    </rPh>
    <phoneticPr fontId="4"/>
  </si>
  <si>
    <t>医療介護</t>
    <rPh sb="0" eb="2">
      <t>イリョウ</t>
    </rPh>
    <rPh sb="2" eb="4">
      <t>カイゴ</t>
    </rPh>
    <phoneticPr fontId="4"/>
  </si>
  <si>
    <t>生活支援</t>
    <rPh sb="0" eb="2">
      <t>セイカツ</t>
    </rPh>
    <rPh sb="2" eb="4">
      <t>シエン</t>
    </rPh>
    <phoneticPr fontId="4"/>
  </si>
  <si>
    <t>住まい</t>
    <rPh sb="0" eb="1">
      <t>ス</t>
    </rPh>
    <phoneticPr fontId="4"/>
  </si>
  <si>
    <t>北相木村</t>
  </si>
  <si>
    <t>指標カウント</t>
    <rPh sb="0" eb="2">
      <t>シヒョウ</t>
    </rPh>
    <phoneticPr fontId="19"/>
  </si>
  <si>
    <t>階層</t>
    <rPh sb="0" eb="2">
      <t>カイソウ</t>
    </rPh>
    <phoneticPr fontId="14"/>
  </si>
  <si>
    <t>幸福度_全体共通</t>
    <rPh sb="0" eb="3">
      <t>コウフクド</t>
    </rPh>
    <rPh sb="4" eb="8">
      <t>ゼンタイキョウツウ</t>
    </rPh>
    <phoneticPr fontId="14"/>
  </si>
  <si>
    <t>介護予防</t>
    <rPh sb="0" eb="4">
      <t>カイゴヨボウ</t>
    </rPh>
    <phoneticPr fontId="14"/>
  </si>
  <si>
    <t>１　自立期間が延長している</t>
    <phoneticPr fontId="14"/>
  </si>
  <si>
    <t>２　要支援・要介護者の
重度化が抑制されている</t>
    <phoneticPr fontId="14"/>
  </si>
  <si>
    <t>３　活動的な生活習慣を身に着けている</t>
    <rPh sb="2" eb="4">
      <t>カツドウ</t>
    </rPh>
    <rPh sb="4" eb="5">
      <t>テキ</t>
    </rPh>
    <rPh sb="6" eb="8">
      <t>セイカツ</t>
    </rPh>
    <rPh sb="8" eb="10">
      <t>シュウカン</t>
    </rPh>
    <rPh sb="11" eb="12">
      <t>ミ</t>
    </rPh>
    <rPh sb="13" eb="14">
      <t>ツ</t>
    </rPh>
    <phoneticPr fontId="14"/>
  </si>
  <si>
    <t>4　健診・保健指導が機能している</t>
    <phoneticPr fontId="14"/>
  </si>
  <si>
    <t>5　介護予防プログラムが機能している</t>
    <phoneticPr fontId="14"/>
  </si>
  <si>
    <t>多職種連携が進み、在宅生活を継続することがで</t>
  </si>
  <si>
    <t>地域の医療・介護を支える基盤（ストラクチャ―）がある</t>
    <phoneticPr fontId="14"/>
  </si>
  <si>
    <t>希望者すれば、できるだけ長く
在宅（自宅等）で生活を継続できる</t>
    <phoneticPr fontId="14"/>
  </si>
  <si>
    <t>身体状況・経済状況に適した住まいを選択し、
円滑に入所できている</t>
    <phoneticPr fontId="14"/>
  </si>
  <si>
    <t>公営住宅のバリアフリー化の推進と高齢者住宅のバリアフリー化を促進している</t>
    <phoneticPr fontId="14"/>
  </si>
  <si>
    <t>健康寿命が延びている</t>
    <rPh sb="0" eb="4">
      <t>ケンコウジュミョウ</t>
    </rPh>
    <rPh sb="5" eb="6">
      <t>ノ</t>
    </rPh>
    <phoneticPr fontId="14"/>
  </si>
  <si>
    <t>要介護リスクが抑えられている</t>
    <phoneticPr fontId="14"/>
  </si>
  <si>
    <t>認定率が抑えられている</t>
    <rPh sb="0" eb="3">
      <t>ニンテイリツ</t>
    </rPh>
    <rPh sb="4" eb="5">
      <t>オサ</t>
    </rPh>
    <phoneticPr fontId="14"/>
  </si>
  <si>
    <t>要支援・要介護者の重度化が抑制されている</t>
    <phoneticPr fontId="14"/>
  </si>
  <si>
    <t>生きがいをもって健康に暮らしている</t>
    <phoneticPr fontId="14"/>
  </si>
  <si>
    <t>社会活動に参加している</t>
    <phoneticPr fontId="14"/>
  </si>
  <si>
    <t>健診・検診・保健指導の実施率が高い</t>
    <phoneticPr fontId="14"/>
  </si>
  <si>
    <t>介護予防事業が効果的に実施されている</t>
    <phoneticPr fontId="14"/>
  </si>
  <si>
    <t>介護予防プログラムへの参加率が高い</t>
    <phoneticPr fontId="14"/>
  </si>
  <si>
    <t>介護予防プログラムのサポーターが多い</t>
  </si>
  <si>
    <t>●最期まで在宅を選択できやすい環境がある</t>
    <phoneticPr fontId="14"/>
  </si>
  <si>
    <t>●元気なうちから、在宅療養、終末期の暮らしなどを想定し、希望を持っている</t>
    <phoneticPr fontId="14"/>
  </si>
  <si>
    <t>●在宅療養やACPの啓発</t>
    <phoneticPr fontId="14"/>
  </si>
  <si>
    <t>●介護サービスを使いながら在宅生活が継続できている</t>
    <phoneticPr fontId="14"/>
  </si>
  <si>
    <t>●入院・在宅療養を支える多職種連携が進められている</t>
    <phoneticPr fontId="14"/>
  </si>
  <si>
    <t>●医療連携加算</t>
    <phoneticPr fontId="14"/>
  </si>
  <si>
    <t>●在宅医療機関の体制がある</t>
    <phoneticPr fontId="14"/>
  </si>
  <si>
    <t>●元気なときも、介護が必要になっても、在宅療養に希望を持っている</t>
    <phoneticPr fontId="14"/>
  </si>
  <si>
    <t>●身体状況・経済状況に適した住まいを選択し、円滑に入所できている</t>
    <phoneticPr fontId="14"/>
  </si>
  <si>
    <t>●住み慣れた地域（自宅やコミュニティ）で安心して生活できる</t>
    <phoneticPr fontId="14"/>
  </si>
  <si>
    <t>指標名</t>
    <rPh sb="0" eb="3">
      <t>シヒョウメイ</t>
    </rPh>
    <phoneticPr fontId="14"/>
  </si>
  <si>
    <t>高齢者全体の幸福度</t>
    <rPh sb="0" eb="3">
      <t>コウレイシャ</t>
    </rPh>
    <rPh sb="3" eb="5">
      <t>ゼンタイ</t>
    </rPh>
    <rPh sb="6" eb="9">
      <t>コウフクド</t>
    </rPh>
    <phoneticPr fontId="14"/>
  </si>
  <si>
    <t>居宅要支援・要介護高齢者の幸福度</t>
    <rPh sb="0" eb="2">
      <t>キョタク</t>
    </rPh>
    <rPh sb="2" eb="5">
      <t>ヨウシエン</t>
    </rPh>
    <rPh sb="6" eb="9">
      <t>ヨウカイゴ</t>
    </rPh>
    <rPh sb="9" eb="12">
      <t>コウレイシャ</t>
    </rPh>
    <rPh sb="13" eb="16">
      <t>コウフクド</t>
    </rPh>
    <phoneticPr fontId="14"/>
  </si>
  <si>
    <t>平均自立期間（要介護２以上）</t>
    <phoneticPr fontId="14"/>
  </si>
  <si>
    <t>平均自立期間（要介護２以上）の変化</t>
    <phoneticPr fontId="14"/>
  </si>
  <si>
    <t>要介護状態の改善の状況</t>
    <rPh sb="0" eb="3">
      <t>ヨウカイゴ</t>
    </rPh>
    <rPh sb="3" eb="5">
      <t>ジョウタイ</t>
    </rPh>
    <rPh sb="6" eb="8">
      <t>カイゼン</t>
    </rPh>
    <rPh sb="9" eb="11">
      <t>ジョウキョウ</t>
    </rPh>
    <phoneticPr fontId="19"/>
  </si>
  <si>
    <t>元気高齢者のリスク状況</t>
    <rPh sb="0" eb="5">
      <t>ゲンキコウレイシャ</t>
    </rPh>
    <rPh sb="9" eb="11">
      <t>ジョウキョウ</t>
    </rPh>
    <phoneticPr fontId="14"/>
  </si>
  <si>
    <t>居宅　要支援１・２　該当高齢者のリスク状況</t>
    <rPh sb="0" eb="2">
      <t>キョタク</t>
    </rPh>
    <rPh sb="3" eb="6">
      <t>ヨウシエン</t>
    </rPh>
    <rPh sb="10" eb="12">
      <t>ガイトウ</t>
    </rPh>
    <rPh sb="12" eb="15">
      <t>コウレイシャ</t>
    </rPh>
    <rPh sb="19" eb="21">
      <t>ジョウキョウ</t>
    </rPh>
    <phoneticPr fontId="14"/>
  </si>
  <si>
    <t>調整済認定率【2020】</t>
    <rPh sb="0" eb="2">
      <t>チョウセイ</t>
    </rPh>
    <rPh sb="2" eb="3">
      <t>ズ</t>
    </rPh>
    <rPh sb="3" eb="5">
      <t>ニンテイ</t>
    </rPh>
    <rPh sb="5" eb="6">
      <t>リツ</t>
    </rPh>
    <phoneticPr fontId="19"/>
  </si>
  <si>
    <t>調整済認定率【2018/19】</t>
    <rPh sb="5" eb="6">
      <t>リツ</t>
    </rPh>
    <phoneticPr fontId="14"/>
  </si>
  <si>
    <t>要支援１・２</t>
    <rPh sb="0" eb="3">
      <t>ヨウシエン</t>
    </rPh>
    <phoneticPr fontId="14"/>
  </si>
  <si>
    <t>要支援１</t>
    <rPh sb="0" eb="3">
      <t>ヨウシエン</t>
    </rPh>
    <phoneticPr fontId="14"/>
  </si>
  <si>
    <t>要支援２</t>
    <rPh sb="0" eb="3">
      <t>ヨウシエン</t>
    </rPh>
    <phoneticPr fontId="14"/>
  </si>
  <si>
    <t>元気高齢者</t>
    <rPh sb="0" eb="2">
      <t>ゲンキ</t>
    </rPh>
    <rPh sb="2" eb="5">
      <t>コウレイシャ</t>
    </rPh>
    <phoneticPr fontId="14"/>
  </si>
  <si>
    <t>居宅要支援１・２</t>
    <rPh sb="0" eb="2">
      <t>キョタク</t>
    </rPh>
    <rPh sb="2" eb="5">
      <t>ヨウシエン</t>
    </rPh>
    <phoneticPr fontId="14"/>
  </si>
  <si>
    <t>元気高齢者</t>
    <phoneticPr fontId="14"/>
  </si>
  <si>
    <t>主治医の意見書をもとにした主たる原因疾患等の認定状況　要支援１・２</t>
    <rPh sb="27" eb="30">
      <t>ヨウシエン</t>
    </rPh>
    <phoneticPr fontId="14"/>
  </si>
  <si>
    <t>主治医の意見書をもとにした主たる原因疾患等の認定状況　要介護１・２</t>
    <rPh sb="27" eb="30">
      <t>ヨウカイゴ</t>
    </rPh>
    <phoneticPr fontId="14"/>
  </si>
  <si>
    <t>特定健診</t>
    <phoneticPr fontId="14"/>
  </si>
  <si>
    <t>特定保健指導</t>
    <phoneticPr fontId="14"/>
  </si>
  <si>
    <t>がん健診受診率</t>
    <phoneticPr fontId="14"/>
  </si>
  <si>
    <t>効果的な介護予防事業の実施状況</t>
    <rPh sb="13" eb="15">
      <t>ジョウキョウ</t>
    </rPh>
    <phoneticPr fontId="14"/>
  </si>
  <si>
    <t>サービスCの実施状況</t>
    <rPh sb="6" eb="8">
      <t>ジッシ</t>
    </rPh>
    <rPh sb="8" eb="10">
      <t>ジョウキョウ</t>
    </rPh>
    <phoneticPr fontId="14"/>
  </si>
  <si>
    <t>生活機能向上連携加算状況</t>
    <rPh sb="10" eb="12">
      <t>ジョウキョウ</t>
    </rPh>
    <phoneticPr fontId="14"/>
  </si>
  <si>
    <t>基本チェックリスト</t>
    <phoneticPr fontId="14"/>
  </si>
  <si>
    <t>高齢者の通いの場への参加状況</t>
    <rPh sb="0" eb="2">
      <t>コウレイ</t>
    </rPh>
    <rPh sb="2" eb="3">
      <t>シャ</t>
    </rPh>
    <rPh sb="4" eb="5">
      <t>カヨ</t>
    </rPh>
    <rPh sb="7" eb="8">
      <t>バ</t>
    </rPh>
    <rPh sb="10" eb="14">
      <t>サンカジョウキョウ</t>
    </rPh>
    <phoneticPr fontId="14"/>
  </si>
  <si>
    <t>介護予防普及啓発事業における介護予防教室</t>
    <phoneticPr fontId="14"/>
  </si>
  <si>
    <t>自宅死亡率</t>
    <rPh sb="0" eb="2">
      <t>ジタク</t>
    </rPh>
    <rPh sb="2" eb="5">
      <t>シボウリツ</t>
    </rPh>
    <phoneticPr fontId="14"/>
  </si>
  <si>
    <t>老人ホーム死率</t>
    <rPh sb="6" eb="7">
      <t>リツ</t>
    </rPh>
    <phoneticPr fontId="14"/>
  </si>
  <si>
    <t>在宅サービス利用率
自宅及び老人ホーム死</t>
    <rPh sb="0" eb="2">
      <t>ザイタク</t>
    </rPh>
    <rPh sb="6" eb="9">
      <t>リヨウリツ</t>
    </rPh>
    <rPh sb="10" eb="12">
      <t>ジタク</t>
    </rPh>
    <rPh sb="12" eb="13">
      <t>オヨ</t>
    </rPh>
    <rPh sb="14" eb="16">
      <t>ロウジン</t>
    </rPh>
    <rPh sb="19" eb="20">
      <t>シ</t>
    </rPh>
    <phoneticPr fontId="14"/>
  </si>
  <si>
    <t>在宅ターミナルケア</t>
    <phoneticPr fontId="14"/>
  </si>
  <si>
    <t>在宅療養・看取りの希望割合</t>
    <rPh sb="5" eb="7">
      <t>ミト</t>
    </rPh>
    <phoneticPr fontId="14"/>
  </si>
  <si>
    <t>ACP</t>
    <phoneticPr fontId="14"/>
  </si>
  <si>
    <t>ACPの講座・ツール</t>
    <rPh sb="4" eb="6">
      <t>コウザ</t>
    </rPh>
    <phoneticPr fontId="14"/>
  </si>
  <si>
    <t>要介護３以上の者の在宅サービス利用率</t>
    <phoneticPr fontId="14"/>
  </si>
  <si>
    <t>入院・在宅療養を支える多職種連携が進められている</t>
    <phoneticPr fontId="14"/>
  </si>
  <si>
    <t>医療連携加算</t>
    <phoneticPr fontId="14"/>
  </si>
  <si>
    <t>訪問診療を受けている</t>
    <phoneticPr fontId="14"/>
  </si>
  <si>
    <t>地域の医療・介護関係者等が参画する会議における課題の検討及び対応策が具体化</t>
    <phoneticPr fontId="14"/>
  </si>
  <si>
    <t>在宅医療と介護の連携について、医療・介護関係者への相談支援を行っているか。</t>
    <phoneticPr fontId="14"/>
  </si>
  <si>
    <t>庁内や郡市区等医師会等関係団体、都道府県等との連携</t>
    <phoneticPr fontId="14"/>
  </si>
  <si>
    <t>在宅医療・介護連携を推進するため、多職種を対象とした研修会の開催</t>
    <phoneticPr fontId="14"/>
  </si>
  <si>
    <t>認知症初期集中支援チームは、定期的に情報連携する体制を構築し、対応している</t>
    <phoneticPr fontId="14"/>
  </si>
  <si>
    <t>患者・利用者の状態の変化等に応じた医療・介護関係者間で速やかな情報共有</t>
    <phoneticPr fontId="14"/>
  </si>
  <si>
    <t>郡市区等医師会等の医療関係団体と調整し、認知症状のある人に対して、専門医療機関との連携により、早期診断・早期対応に繋げるための体制を構築している</t>
    <phoneticPr fontId="14"/>
  </si>
  <si>
    <t>在宅医療機関</t>
    <phoneticPr fontId="14"/>
  </si>
  <si>
    <t>サービス提供事業所数
介護老人保健施設数[人口１０万対]【2020】</t>
    <phoneticPr fontId="14"/>
  </si>
  <si>
    <t>介護人材：従業者数（認定者1万対）</t>
    <rPh sb="0" eb="2">
      <t>カイゴ</t>
    </rPh>
    <rPh sb="2" eb="4">
      <t>ジンザイ</t>
    </rPh>
    <phoneticPr fontId="14"/>
  </si>
  <si>
    <t>生活支援サービス</t>
    <phoneticPr fontId="14"/>
  </si>
  <si>
    <t>今後、介護や高齢者に必要な施策</t>
    <phoneticPr fontId="14"/>
  </si>
  <si>
    <t>提供状況</t>
    <rPh sb="0" eb="4">
      <t>テイキョウジョウキョウ</t>
    </rPh>
    <phoneticPr fontId="14"/>
  </si>
  <si>
    <t>高齢者人口千人当たり団体数</t>
    <rPh sb="0" eb="3">
      <t>コウレイシャ</t>
    </rPh>
    <rPh sb="3" eb="5">
      <t>ジンコウ</t>
    </rPh>
    <rPh sb="5" eb="6">
      <t>セン</t>
    </rPh>
    <rPh sb="6" eb="7">
      <t>ニン</t>
    </rPh>
    <rPh sb="7" eb="8">
      <t>ア</t>
    </rPh>
    <rPh sb="10" eb="13">
      <t>ダンタイスウ</t>
    </rPh>
    <phoneticPr fontId="14"/>
  </si>
  <si>
    <t>生活支援サービス増加のための働きかけの状況</t>
    <rPh sb="19" eb="21">
      <t>ジョウキョウ</t>
    </rPh>
    <phoneticPr fontId="14"/>
  </si>
  <si>
    <t>高齢者の移動に関する支援の実施状況</t>
    <rPh sb="15" eb="17">
      <t>ジョウキョウ</t>
    </rPh>
    <phoneticPr fontId="14"/>
  </si>
  <si>
    <t>生活支援コーディネーターに対して市町村としての支援の実施状況</t>
    <rPh sb="26" eb="30">
      <t>ジッシジョウキョウ</t>
    </rPh>
    <phoneticPr fontId="14"/>
  </si>
  <si>
    <t>認知症サポーター養成数</t>
    <rPh sb="0" eb="3">
      <t>ニンチショウ</t>
    </rPh>
    <rPh sb="8" eb="11">
      <t>ヨウセイスウ</t>
    </rPh>
    <phoneticPr fontId="14"/>
  </si>
  <si>
    <t>認知症サポーターを活用した地域支援体制の構築及び社会参加支援の実施状況</t>
    <rPh sb="31" eb="33">
      <t>ジッシ</t>
    </rPh>
    <rPh sb="33" eb="35">
      <t>ジョウキョウ</t>
    </rPh>
    <phoneticPr fontId="14"/>
  </si>
  <si>
    <t>地域における認知症高齢者支援の取組や認知症の理解促進に向けた普及啓発活動の実施状況</t>
    <rPh sb="37" eb="39">
      <t>ジッシ</t>
    </rPh>
    <rPh sb="39" eb="41">
      <t>ジョウキョウ</t>
    </rPh>
    <phoneticPr fontId="14"/>
  </si>
  <si>
    <t>住まい</t>
    <rPh sb="0" eb="1">
      <t>ス</t>
    </rPh>
    <phoneticPr fontId="14"/>
  </si>
  <si>
    <t>【老人福祉圏域】
介護老人福祉施設の申込から入所の期間</t>
    <rPh sb="25" eb="27">
      <t>キカン</t>
    </rPh>
    <phoneticPr fontId="14"/>
  </si>
  <si>
    <t>公営住宅数</t>
    <phoneticPr fontId="14"/>
  </si>
  <si>
    <t>住宅改修給付月額</t>
    <phoneticPr fontId="14"/>
  </si>
  <si>
    <t>【人口15,000人以上】
高齢者世帯の自宅のバリアフリー化率</t>
    <rPh sb="1" eb="3">
      <t>ジンコウ</t>
    </rPh>
    <rPh sb="9" eb="10">
      <t>ヒト</t>
    </rPh>
    <rPh sb="10" eb="12">
      <t>イジョウ</t>
    </rPh>
    <phoneticPr fontId="14"/>
  </si>
  <si>
    <t>【人口15,000人以上】
耐震改修率</t>
    <rPh sb="1" eb="3">
      <t>ジンコウ</t>
    </rPh>
    <rPh sb="9" eb="10">
      <t>ヒト</t>
    </rPh>
    <rPh sb="10" eb="12">
      <t>イジョウ</t>
    </rPh>
    <phoneticPr fontId="14"/>
  </si>
  <si>
    <t>特別養護老人ホームの所得段階別割合</t>
    <rPh sb="0" eb="6">
      <t>トクベツヨウゴロウジン</t>
    </rPh>
    <rPh sb="10" eb="17">
      <t>ショトクダンカイベツワリアイ</t>
    </rPh>
    <phoneticPr fontId="14"/>
  </si>
  <si>
    <t>特別養護老人ホームの所得段階別利用者数</t>
    <rPh sb="15" eb="17">
      <t>リヨウ</t>
    </rPh>
    <rPh sb="17" eb="18">
      <t>シャ</t>
    </rPh>
    <rPh sb="18" eb="19">
      <t>スウ</t>
    </rPh>
    <phoneticPr fontId="14"/>
  </si>
  <si>
    <t>相談支援体制の整備</t>
    <phoneticPr fontId="14"/>
  </si>
  <si>
    <t>住まいの改修や施設への入所に関する相談支援体制の整備</t>
    <phoneticPr fontId="14"/>
  </si>
  <si>
    <t>生活に困難を抱えた高齢者の住まいの支援の実施</t>
    <rPh sb="20" eb="22">
      <t>ジッシ</t>
    </rPh>
    <phoneticPr fontId="14"/>
  </si>
  <si>
    <t>まいさぽ支援件数</t>
    <rPh sb="4" eb="6">
      <t>シエン</t>
    </rPh>
    <rPh sb="6" eb="8">
      <t>ケンスウ</t>
    </rPh>
    <phoneticPr fontId="14"/>
  </si>
  <si>
    <t>入居保証契約件数</t>
    <phoneticPr fontId="14"/>
  </si>
  <si>
    <t>有料老人ホームやサービス付き高齢者向け住宅の必要な指導</t>
    <phoneticPr fontId="14"/>
  </si>
  <si>
    <t>サービス提供事業所数（施設系）</t>
    <rPh sb="11" eb="13">
      <t>シセツ</t>
    </rPh>
    <rPh sb="13" eb="14">
      <t>ケイ</t>
    </rPh>
    <phoneticPr fontId="14"/>
  </si>
  <si>
    <t>サービス提供事業所数（居宅系）</t>
    <rPh sb="11" eb="13">
      <t>キョタク</t>
    </rPh>
    <phoneticPr fontId="14"/>
  </si>
  <si>
    <t>定員（施設サービス別）</t>
    <phoneticPr fontId="14"/>
  </si>
  <si>
    <t>定員（居住系サービス別）</t>
    <phoneticPr fontId="14"/>
  </si>
  <si>
    <t>要支援・要介護者1人あたり定員（施設サービス別）</t>
    <phoneticPr fontId="14"/>
  </si>
  <si>
    <t>要支援・要介護者1人あたり定員（居住系サービス別）</t>
    <phoneticPr fontId="14"/>
  </si>
  <si>
    <t>要支援要介護認定率【2021】</t>
  </si>
  <si>
    <t>不足理由_</t>
    <rPh sb="0" eb="4">
      <t>フソクリユウ</t>
    </rPh>
    <phoneticPr fontId="14"/>
  </si>
  <si>
    <t>高齢者人口千人当たり団体数_</t>
    <rPh sb="0" eb="3">
      <t>コウレイシャ</t>
    </rPh>
    <rPh sb="3" eb="5">
      <t>ジンコウ</t>
    </rPh>
    <rPh sb="5" eb="6">
      <t>セン</t>
    </rPh>
    <rPh sb="6" eb="7">
      <t>ニン</t>
    </rPh>
    <rPh sb="7" eb="8">
      <t>ア</t>
    </rPh>
    <rPh sb="10" eb="13">
      <t>ダンタイスウ</t>
    </rPh>
    <phoneticPr fontId="14"/>
  </si>
  <si>
    <t>団体数</t>
    <rPh sb="0" eb="3">
      <t>ダンタイスウ</t>
    </rPh>
    <phoneticPr fontId="14"/>
  </si>
  <si>
    <t>生活支援コーディネーター_</t>
    <rPh sb="0" eb="4">
      <t>セイカツシエン</t>
    </rPh>
    <phoneticPr fontId="14"/>
  </si>
  <si>
    <t>元気高齢者</t>
    <rPh sb="0" eb="5">
      <t>ゲンキコウレイシャ</t>
    </rPh>
    <phoneticPr fontId="19"/>
  </si>
  <si>
    <t>居宅要支援・要介護認定者</t>
    <phoneticPr fontId="19"/>
  </si>
  <si>
    <t>要介護者全体</t>
    <rPh sb="1" eb="4">
      <t>カイゴシャ</t>
    </rPh>
    <rPh sb="4" eb="6">
      <t>ゼンタイ</t>
    </rPh>
    <phoneticPr fontId="4"/>
  </si>
  <si>
    <t>要支援1・2</t>
    <rPh sb="0" eb="3">
      <t>ヨウシエン</t>
    </rPh>
    <phoneticPr fontId="4"/>
  </si>
  <si>
    <t>要介護1・2</t>
    <rPh sb="0" eb="3">
      <t>ヨウカイゴ</t>
    </rPh>
    <phoneticPr fontId="4"/>
  </si>
  <si>
    <t>要介護3～5</t>
    <rPh sb="0" eb="3">
      <t>ヨウカイゴ</t>
    </rPh>
    <phoneticPr fontId="4"/>
  </si>
  <si>
    <t>男性</t>
    <rPh sb="0" eb="2">
      <t>ダンセイ</t>
    </rPh>
    <phoneticPr fontId="14"/>
  </si>
  <si>
    <t>女性</t>
    <rPh sb="0" eb="2">
      <t>ジョセイ</t>
    </rPh>
    <phoneticPr fontId="14"/>
  </si>
  <si>
    <t>R2年度
評価</t>
    <rPh sb="5" eb="7">
      <t>ヒョウカ</t>
    </rPh>
    <phoneticPr fontId="14"/>
  </si>
  <si>
    <t>閉じこもりリスク</t>
    <phoneticPr fontId="14"/>
  </si>
  <si>
    <t>運動機能・転倒リスク</t>
    <phoneticPr fontId="14"/>
  </si>
  <si>
    <t>口腔リスク</t>
    <phoneticPr fontId="14"/>
  </si>
  <si>
    <t>低栄養リスク</t>
    <rPh sb="0" eb="3">
      <t>テイエイヨウ</t>
    </rPh>
    <phoneticPr fontId="14"/>
  </si>
  <si>
    <t>うつリスク</t>
    <phoneticPr fontId="14"/>
  </si>
  <si>
    <t>全体</t>
    <rPh sb="0" eb="2">
      <t>ゼンタイ</t>
    </rPh>
    <phoneticPr fontId="14"/>
  </si>
  <si>
    <t>要支援</t>
    <rPh sb="0" eb="3">
      <t>ヨウシエン</t>
    </rPh>
    <phoneticPr fontId="14"/>
  </si>
  <si>
    <t>要介護１・２</t>
    <rPh sb="0" eb="3">
      <t>ヨウカイゴ</t>
    </rPh>
    <phoneticPr fontId="14"/>
  </si>
  <si>
    <t>要介護３～５</t>
    <rPh sb="0" eb="3">
      <t>ヨウカイゴ</t>
    </rPh>
    <phoneticPr fontId="14"/>
  </si>
  <si>
    <t>2018年度</t>
    <rPh sb="4" eb="6">
      <t>ネンド</t>
    </rPh>
    <phoneticPr fontId="14"/>
  </si>
  <si>
    <t>2019年度</t>
    <rPh sb="4" eb="6">
      <t>ネンド</t>
    </rPh>
    <phoneticPr fontId="14"/>
  </si>
  <si>
    <t>維持割合</t>
    <rPh sb="0" eb="2">
      <t>イジ</t>
    </rPh>
    <rPh sb="2" eb="4">
      <t>ワリアイ</t>
    </rPh>
    <phoneticPr fontId="19"/>
  </si>
  <si>
    <t>改善割合</t>
    <rPh sb="0" eb="4">
      <t>カイゼンワリアイ</t>
    </rPh>
    <phoneticPr fontId="19"/>
  </si>
  <si>
    <t>生きがいを持って生活している人の割合</t>
    <rPh sb="0" eb="1">
      <t>イ</t>
    </rPh>
    <rPh sb="5" eb="6">
      <t>モ</t>
    </rPh>
    <rPh sb="8" eb="10">
      <t>セイカツ</t>
    </rPh>
    <rPh sb="14" eb="15">
      <t>ヒト</t>
    </rPh>
    <rPh sb="16" eb="18">
      <t>ワリアイ</t>
    </rPh>
    <phoneticPr fontId="14"/>
  </si>
  <si>
    <t>生きがいを持って生活している人の割合</t>
    <phoneticPr fontId="14"/>
  </si>
  <si>
    <t>社会参加している人の割合</t>
    <rPh sb="0" eb="2">
      <t>シャカイ</t>
    </rPh>
    <rPh sb="2" eb="4">
      <t>サンカ</t>
    </rPh>
    <rPh sb="8" eb="9">
      <t>ヒト</t>
    </rPh>
    <rPh sb="10" eb="12">
      <t>ワリアイ</t>
    </rPh>
    <phoneticPr fontId="14"/>
  </si>
  <si>
    <t>ボランティアのグループに参加している人の割合</t>
    <rPh sb="12" eb="14">
      <t>サンカ</t>
    </rPh>
    <rPh sb="18" eb="19">
      <t>ヒト</t>
    </rPh>
    <rPh sb="20" eb="22">
      <t>ワリアイ</t>
    </rPh>
    <phoneticPr fontId="14"/>
  </si>
  <si>
    <t>運動やスポーツ関係のグループやクラブに参加している人の割合</t>
    <rPh sb="0" eb="2">
      <t>ウンドウ</t>
    </rPh>
    <rPh sb="7" eb="9">
      <t>カンケイ</t>
    </rPh>
    <phoneticPr fontId="14"/>
  </si>
  <si>
    <t>趣味関係のグループに参加している人の割合</t>
    <rPh sb="0" eb="4">
      <t>シュミカンケイ</t>
    </rPh>
    <phoneticPr fontId="14"/>
  </si>
  <si>
    <t>学習・教養サークルに参加している人の割合</t>
    <rPh sb="0" eb="2">
      <t>ガクシュウ</t>
    </rPh>
    <rPh sb="3" eb="5">
      <t>キョウヨウ</t>
    </rPh>
    <phoneticPr fontId="14"/>
  </si>
  <si>
    <t>介護予防のための通いの場に参加している人の割合</t>
    <rPh sb="0" eb="4">
      <t>カイゴヨボウ</t>
    </rPh>
    <rPh sb="8" eb="9">
      <t>カヨ</t>
    </rPh>
    <rPh sb="11" eb="12">
      <t>バ</t>
    </rPh>
    <phoneticPr fontId="14"/>
  </si>
  <si>
    <t>老人クラブに参加している人の割合</t>
    <rPh sb="0" eb="2">
      <t>ロウジン</t>
    </rPh>
    <phoneticPr fontId="14"/>
  </si>
  <si>
    <t>町内会・自治会に参加している人の割合</t>
    <rPh sb="0" eb="3">
      <t>チョウナイカイ</t>
    </rPh>
    <rPh sb="4" eb="7">
      <t>ジチカイ</t>
    </rPh>
    <phoneticPr fontId="14"/>
  </si>
  <si>
    <t>収入のある仕事に参加している人の割合</t>
    <rPh sb="0" eb="2">
      <t>シュウニュウ</t>
    </rPh>
    <rPh sb="5" eb="7">
      <t>シゴト</t>
    </rPh>
    <phoneticPr fontId="14"/>
  </si>
  <si>
    <t>糖尿病</t>
    <rPh sb="0" eb="3">
      <t>トウニョウビョウ</t>
    </rPh>
    <phoneticPr fontId="4"/>
  </si>
  <si>
    <t>糖尿病合併症</t>
    <rPh sb="3" eb="6">
      <t>ガッペイショウ</t>
    </rPh>
    <phoneticPr fontId="4"/>
  </si>
  <si>
    <t>精神疾患</t>
    <rPh sb="2" eb="4">
      <t>シッカン</t>
    </rPh>
    <phoneticPr fontId="4"/>
  </si>
  <si>
    <t>難病</t>
    <rPh sb="0" eb="2">
      <t>ナンビョウ</t>
    </rPh>
    <phoneticPr fontId="4"/>
  </si>
  <si>
    <t>その他</t>
    <rPh sb="2" eb="3">
      <t>タ</t>
    </rPh>
    <phoneticPr fontId="4"/>
  </si>
  <si>
    <t>母数</t>
    <rPh sb="0" eb="2">
      <t>ボスウ</t>
    </rPh>
    <phoneticPr fontId="4"/>
  </si>
  <si>
    <t>認知症</t>
    <rPh sb="0" eb="3">
      <t>ニンチショウ</t>
    </rPh>
    <phoneticPr fontId="4"/>
  </si>
  <si>
    <t>高血圧</t>
    <rPh sb="0" eb="3">
      <t>コウケツアツ</t>
    </rPh>
    <phoneticPr fontId="2"/>
  </si>
  <si>
    <t>受診率【40-74歳】</t>
    <rPh sb="9" eb="10">
      <t>サイ</t>
    </rPh>
    <phoneticPr fontId="19"/>
  </si>
  <si>
    <t>実施率【40-74歳】</t>
    <rPh sb="0" eb="3">
      <t>ジッシリツ</t>
    </rPh>
    <rPh sb="9" eb="10">
      <t>サイ</t>
    </rPh>
    <phoneticPr fontId="19"/>
  </si>
  <si>
    <t>胃がんX線</t>
  </si>
  <si>
    <t>胃がん内視鏡</t>
  </si>
  <si>
    <t>大腸</t>
  </si>
  <si>
    <t>肺</t>
  </si>
  <si>
    <t>乳</t>
  </si>
  <si>
    <t>子宮頸</t>
  </si>
  <si>
    <t>通いの場への参加促進のためのアウトリーチの実施</t>
    <phoneticPr fontId="14"/>
  </si>
  <si>
    <t>通いの場における健康チェックや栄養指導の実施</t>
    <phoneticPr fontId="14"/>
  </si>
  <si>
    <t>健康チェック結果を踏まえた早期介入</t>
    <rPh sb="0" eb="2">
      <t>ケンコウ</t>
    </rPh>
    <rPh sb="6" eb="8">
      <t>ケッカ</t>
    </rPh>
    <rPh sb="9" eb="10">
      <t>フ</t>
    </rPh>
    <rPh sb="13" eb="15">
      <t>ソウキ</t>
    </rPh>
    <rPh sb="15" eb="17">
      <t>カイニュウ</t>
    </rPh>
    <phoneticPr fontId="2"/>
  </si>
  <si>
    <t>多様な主体と連携して介護予防を進める体制の構築</t>
    <rPh sb="0" eb="2">
      <t>タヨウ</t>
    </rPh>
    <rPh sb="3" eb="5">
      <t>シュタイ</t>
    </rPh>
    <rPh sb="6" eb="8">
      <t>レンケイ</t>
    </rPh>
    <rPh sb="10" eb="12">
      <t>カイゴ</t>
    </rPh>
    <rPh sb="12" eb="14">
      <t>ヨボウ</t>
    </rPh>
    <rPh sb="15" eb="16">
      <t>スス</t>
    </rPh>
    <rPh sb="18" eb="20">
      <t>タイセイ</t>
    </rPh>
    <rPh sb="21" eb="23">
      <t>コウチク</t>
    </rPh>
    <phoneticPr fontId="2"/>
  </si>
  <si>
    <t>参加前後の心身・認知機能等のデータの管理・分析</t>
    <rPh sb="0" eb="2">
      <t>サンカ</t>
    </rPh>
    <rPh sb="2" eb="4">
      <t>ゼンゴ</t>
    </rPh>
    <rPh sb="5" eb="7">
      <t>シンシン</t>
    </rPh>
    <rPh sb="8" eb="10">
      <t>ニンチ</t>
    </rPh>
    <rPh sb="10" eb="12">
      <t>キノウ</t>
    </rPh>
    <rPh sb="12" eb="13">
      <t>トウ</t>
    </rPh>
    <rPh sb="18" eb="20">
      <t>カンリ</t>
    </rPh>
    <rPh sb="21" eb="23">
      <t>ブンセキ</t>
    </rPh>
    <phoneticPr fontId="2"/>
  </si>
  <si>
    <t>効果的な介護予防事業の実施状況の合計得点</t>
    <rPh sb="16" eb="18">
      <t>ゴウケイ</t>
    </rPh>
    <rPh sb="18" eb="20">
      <t>トクテン</t>
    </rPh>
    <phoneticPr fontId="2"/>
  </si>
  <si>
    <t>サービスC（予防サービス）を実施している</t>
    <rPh sb="6" eb="8">
      <t>ヨボウ</t>
    </rPh>
    <rPh sb="14" eb="16">
      <t>ジッシ</t>
    </rPh>
    <phoneticPr fontId="2"/>
  </si>
  <si>
    <t>サービスC（予防サービス）終了後に通いの場を紹介</t>
    <rPh sb="6" eb="8">
      <t>ヨボウ</t>
    </rPh>
    <rPh sb="13" eb="16">
      <t>シュウリョウゴ</t>
    </rPh>
    <rPh sb="17" eb="18">
      <t>カヨ</t>
    </rPh>
    <rPh sb="20" eb="21">
      <t>バ</t>
    </rPh>
    <rPh sb="22" eb="24">
      <t>ショウカイ</t>
    </rPh>
    <phoneticPr fontId="2"/>
  </si>
  <si>
    <t>サービスCの実施状況の合計得点</t>
    <rPh sb="11" eb="13">
      <t>ゴウケイ</t>
    </rPh>
    <rPh sb="13" eb="15">
      <t>トクテン</t>
    </rPh>
    <phoneticPr fontId="14"/>
  </si>
  <si>
    <t>生活機能向上連携加算算定者数[認定者1万対]</t>
    <phoneticPr fontId="14"/>
  </si>
  <si>
    <t>配布者数</t>
    <rPh sb="0" eb="3">
      <t>ハイフシャ</t>
    </rPh>
    <rPh sb="3" eb="4">
      <t>スウ</t>
    </rPh>
    <phoneticPr fontId="4"/>
  </si>
  <si>
    <t>回答者数</t>
    <rPh sb="0" eb="3">
      <t>カイトウシャ</t>
    </rPh>
    <rPh sb="3" eb="4">
      <t>スウ</t>
    </rPh>
    <phoneticPr fontId="4"/>
  </si>
  <si>
    <t>事業対象者の把握数</t>
    <rPh sb="0" eb="2">
      <t>ジギョウ</t>
    </rPh>
    <rPh sb="2" eb="5">
      <t>タイショウシャ</t>
    </rPh>
    <rPh sb="6" eb="8">
      <t>ハアク</t>
    </rPh>
    <rPh sb="8" eb="9">
      <t>スウ</t>
    </rPh>
    <phoneticPr fontId="4"/>
  </si>
  <si>
    <t>高齢者人口1,000人あたり事業対象者把握数</t>
    <rPh sb="0" eb="2">
      <t>コウレイ</t>
    </rPh>
    <rPh sb="2" eb="3">
      <t>シャ</t>
    </rPh>
    <rPh sb="3" eb="5">
      <t>ジンコウ</t>
    </rPh>
    <rPh sb="6" eb="11">
      <t>000ニン</t>
    </rPh>
    <rPh sb="14" eb="16">
      <t>ジギョウ</t>
    </rPh>
    <rPh sb="16" eb="19">
      <t>タイショウシャ</t>
    </rPh>
    <rPh sb="19" eb="21">
      <t>ハアク</t>
    </rPh>
    <rPh sb="21" eb="22">
      <t>スウ</t>
    </rPh>
    <phoneticPr fontId="14"/>
  </si>
  <si>
    <t>週1回以上の通いの場の参加率</t>
  </si>
  <si>
    <t>週1回以上の通いの場の箇所数</t>
  </si>
  <si>
    <t>月1回以上の通いの場の参加率</t>
    <rPh sb="0" eb="1">
      <t>ツキ</t>
    </rPh>
    <phoneticPr fontId="19"/>
  </si>
  <si>
    <t>月1回以上の通いの場の箇所数</t>
  </si>
  <si>
    <t>参加者数（実人数）</t>
    <rPh sb="5" eb="6">
      <t>ジツ</t>
    </rPh>
    <rPh sb="6" eb="8">
      <t>ニンズウ</t>
    </rPh>
    <phoneticPr fontId="4"/>
  </si>
  <si>
    <t>高齢者人口1,000人あたりサロン、介護予防ボランティア育成数育成数の割合</t>
    <rPh sb="0" eb="3">
      <t>コウレイシャ</t>
    </rPh>
    <rPh sb="3" eb="5">
      <t>ジンコウ</t>
    </rPh>
    <rPh sb="10" eb="11">
      <t>ニン</t>
    </rPh>
    <rPh sb="35" eb="37">
      <t>ワリアイ</t>
    </rPh>
    <phoneticPr fontId="14"/>
  </si>
  <si>
    <t>自宅での死亡率</t>
    <rPh sb="0" eb="2">
      <t>ジタク</t>
    </rPh>
    <rPh sb="4" eb="7">
      <t>シボウリツ</t>
    </rPh>
    <phoneticPr fontId="21"/>
  </si>
  <si>
    <t>老人ホームでの死亡率</t>
    <rPh sb="0" eb="2">
      <t>ロウジン</t>
    </rPh>
    <rPh sb="7" eb="10">
      <t>シボウリツ</t>
    </rPh>
    <phoneticPr fontId="21"/>
  </si>
  <si>
    <t>老人ホームでの死亡率_6年分</t>
    <rPh sb="0" eb="2">
      <t>ロウジン</t>
    </rPh>
    <rPh sb="7" eb="10">
      <t>シボウリツ</t>
    </rPh>
    <phoneticPr fontId="21"/>
  </si>
  <si>
    <t>自宅及び老人ホームでの死亡率</t>
    <rPh sb="2" eb="3">
      <t>オヨ</t>
    </rPh>
    <rPh sb="4" eb="6">
      <t>ロウジン</t>
    </rPh>
    <rPh sb="11" eb="14">
      <t>シボウリツ</t>
    </rPh>
    <phoneticPr fontId="14"/>
  </si>
  <si>
    <t>在宅ターミナルケアを受けた患者数（人口10万対）</t>
    <phoneticPr fontId="21"/>
  </si>
  <si>
    <t>在宅療養・介護の希望割合（元気高齢者）</t>
    <phoneticPr fontId="21"/>
  </si>
  <si>
    <t>在宅療養・介護の希望割合（居宅要支援・要介護者）</t>
    <rPh sb="0" eb="2">
      <t>ザイタク</t>
    </rPh>
    <phoneticPr fontId="14"/>
  </si>
  <si>
    <t>在宅看取りの希望割合（人生の最期を迎えたい場所）</t>
    <rPh sb="0" eb="4">
      <t>ザイタクミト</t>
    </rPh>
    <rPh sb="6" eb="10">
      <t>キボウワリアイ</t>
    </rPh>
    <phoneticPr fontId="4"/>
  </si>
  <si>
    <t>人生の最期の迎え方について家族等と話し合った経験の有無</t>
    <rPh sb="0" eb="2">
      <t>ジンセイ</t>
    </rPh>
    <rPh sb="3" eb="5">
      <t>サイゴ</t>
    </rPh>
    <rPh sb="15" eb="16">
      <t>トウ</t>
    </rPh>
    <phoneticPr fontId="4"/>
  </si>
  <si>
    <t>【令和２年度】在宅療養や終末期などの過ごし方やあらかじめ考えておくべきことについて、元気なうちから学べる市民向け講座などの実施回数</t>
    <phoneticPr fontId="14"/>
  </si>
  <si>
    <t>【令和２年度】在宅療養や終末期などの過ごし方やあらかじめ考えておくべきことについて、元気なうちから学べる市民向け講座などの実施回数__高齢者人口千人当たり（R2.4）</t>
  </si>
  <si>
    <t>ACP・リビングウィルに関するツールの作成状況</t>
    <rPh sb="21" eb="23">
      <t>ジョウキョウ</t>
    </rPh>
    <phoneticPr fontId="14"/>
  </si>
  <si>
    <t>在宅サービス利用率</t>
    <phoneticPr fontId="14"/>
  </si>
  <si>
    <t>在宅サービス利用率_順位</t>
    <phoneticPr fontId="14"/>
  </si>
  <si>
    <t>在宅サービス利用率の人数</t>
    <rPh sb="10" eb="12">
      <t>ニンズウ</t>
    </rPh>
    <phoneticPr fontId="14"/>
  </si>
  <si>
    <t>要介護３以上の者の在宅サービス利用率</t>
    <phoneticPr fontId="14"/>
  </si>
  <si>
    <t>要介護３以上の者の在宅サービス利用率</t>
  </si>
  <si>
    <t>要介護３以上の者の在宅サービス利用率_順位</t>
    <rPh sb="19" eb="21">
      <t>ジュンイ</t>
    </rPh>
    <phoneticPr fontId="14"/>
  </si>
  <si>
    <t>要介護３以上の者の在宅サービス利用率の人数</t>
    <phoneticPr fontId="14"/>
  </si>
  <si>
    <t>入院時情報連携加算の算定回数[人口１０万対]</t>
    <phoneticPr fontId="4"/>
  </si>
  <si>
    <t>退院退所加算の算定回数[人口１０万対]</t>
  </si>
  <si>
    <t>退院支援（退院調整）を受けた患者数（算定回数）[人口１０万対]</t>
  </si>
  <si>
    <t>退院支援（退院調整）を受けた患者数（算定回数）[人口１０万対]</t>
    <phoneticPr fontId="14"/>
  </si>
  <si>
    <t>退院時共同指導を受けた患者数（算定回数）[人口１０万対]</t>
  </si>
  <si>
    <t>医療連携強化加算算定者数[認定者1万対]</t>
  </si>
  <si>
    <t>医療連携体制加算算定者数[認定者1万対]</t>
  </si>
  <si>
    <t>看護・介護職員連携強化加算算定者数[認定者1万対]</t>
    <phoneticPr fontId="4"/>
  </si>
  <si>
    <t>介護支援連携指導を受けた患者数（算定回数）
[人口１０万対]</t>
    <rPh sb="0" eb="2">
      <t>カイゴ</t>
    </rPh>
    <rPh sb="2" eb="4">
      <t>シエン</t>
    </rPh>
    <rPh sb="4" eb="6">
      <t>レンケイ</t>
    </rPh>
    <rPh sb="6" eb="8">
      <t>シドウ</t>
    </rPh>
    <rPh sb="16" eb="18">
      <t>サンテイ</t>
    </rPh>
    <rPh sb="18" eb="20">
      <t>カイスウ</t>
    </rPh>
    <phoneticPr fontId="4"/>
  </si>
  <si>
    <t>訪問診療を受けた患者数（算定回数）
[人口１０万対]</t>
    <rPh sb="0" eb="2">
      <t>ホウモン</t>
    </rPh>
    <rPh sb="2" eb="4">
      <t>シンリョウ</t>
    </rPh>
    <rPh sb="5" eb="6">
      <t>ウ</t>
    </rPh>
    <rPh sb="8" eb="10">
      <t>カンジャ</t>
    </rPh>
    <rPh sb="10" eb="11">
      <t>スウ</t>
    </rPh>
    <rPh sb="12" eb="14">
      <t>サンテイ</t>
    </rPh>
    <rPh sb="14" eb="16">
      <t>カイスウ</t>
    </rPh>
    <phoneticPr fontId="4"/>
  </si>
  <si>
    <t>往診を受けた患者数（算定回数）
[人口１０万対]</t>
    <rPh sb="10" eb="14">
      <t>サンテイカイスウ</t>
    </rPh>
    <phoneticPr fontId="4"/>
  </si>
  <si>
    <t>訪問看護利用者数（介護保険）
[人口１０万対]</t>
    <rPh sb="9" eb="13">
      <t>カイゴホケン</t>
    </rPh>
    <phoneticPr fontId="4"/>
  </si>
  <si>
    <t>訪問歯科診療を受けた患者数（算定回数）
[人口１０万対]</t>
    <rPh sb="0" eb="6">
      <t>ホウモンシカシンリョウ</t>
    </rPh>
    <rPh sb="7" eb="8">
      <t>ウ</t>
    </rPh>
    <rPh sb="10" eb="13">
      <t>カンジャスウ</t>
    </rPh>
    <rPh sb="14" eb="18">
      <t>サンテイカイスウ</t>
    </rPh>
    <phoneticPr fontId="4"/>
  </si>
  <si>
    <t>ア　今後 のニーズを踏まえた過不足のない在宅医療と介護の提供体制の目指すべき姿を設定</t>
    <phoneticPr fontId="4"/>
  </si>
  <si>
    <t>イ　地域の人口推計を踏まえた今後のニーズや医療・介護資源、社会資源や利用者の情報、住民の意向等を定量的な情報も含めて把握</t>
  </si>
  <si>
    <t>ウ　アとイの差の確認等により、地域の実状に応じた課題の抽出を行っている</t>
  </si>
  <si>
    <t>エ　抽出された課題に基づき、地域の特性を踏まえた目標の設定、具体的な対応策を立案している</t>
  </si>
  <si>
    <t>オ　評価指標等に基づき事業の検証や必要に応じた見直しを行う仕組みを設けている</t>
  </si>
  <si>
    <t>在宅医療・介護連携についての検討_合計</t>
    <rPh sb="0" eb="4">
      <t>ザイタクイリョウ</t>
    </rPh>
    <rPh sb="5" eb="9">
      <t>カイゴレンケイ</t>
    </rPh>
    <rPh sb="14" eb="16">
      <t>ケントウ</t>
    </rPh>
    <rPh sb="17" eb="19">
      <t>ゴウケイ</t>
    </rPh>
    <phoneticPr fontId="4"/>
  </si>
  <si>
    <t>ア　医療・介護関係者が把握できるよう相談窓口を公表</t>
  </si>
  <si>
    <t>イ　定期的に相談内容等を取りまとめている</t>
  </si>
  <si>
    <t>ウ　医療・介護関係者間で共有している</t>
  </si>
  <si>
    <t>エ　取りまとめた相談内容に基づき、事業の検証や必要に応じた見直しを行う仕組みを設けている</t>
  </si>
  <si>
    <t>在宅医療と介護の連携について、医療・介護関係者への相談支援を行っているか。_合計</t>
    <rPh sb="38" eb="40">
      <t>ゴウケイ</t>
    </rPh>
    <phoneticPr fontId="4"/>
  </si>
  <si>
    <t>ア　郡市区等医師会等関係団体、医療機関、介護サービス施設・事業所等と連携体制を構築している</t>
  </si>
  <si>
    <t>イ　庁内の他部門、関係団体等と連携し、災害・救急時の対応等に参画している</t>
  </si>
  <si>
    <t>ウ　都道府県の医療計画・地域医療構想との整合性をとるため、都道府県と連携を図っている</t>
  </si>
  <si>
    <t>庁内や郡市区等医師会等関係団体、都道府県等との連携_合計</t>
    <rPh sb="26" eb="28">
      <t>ゴウケイ</t>
    </rPh>
    <phoneticPr fontId="4"/>
  </si>
  <si>
    <t>ア　企画に当たり、他の関連する研修を把握している</t>
  </si>
  <si>
    <t>イ　企画にあたり、医療・介護関係者のニーズを把握している</t>
  </si>
  <si>
    <t>ウ　在宅医療・介護連携に係る参加型の研修会を開催（支援）している</t>
  </si>
  <si>
    <t>エ　研修の結果について検証を行っている</t>
  </si>
  <si>
    <t>在宅医療・介護連携を推進するため、多職種を対象とした研修会の開催_合計</t>
    <rPh sb="33" eb="35">
      <t>ゴウケイ</t>
    </rPh>
    <phoneticPr fontId="4"/>
  </si>
  <si>
    <t>ア　チームが円滑に支援を実施できるよう、医師会等の関係団体、かかりつけ医や介護支援専門員等と あらかじめ情報連携の体制を構築している</t>
  </si>
  <si>
    <t>イ　チームが関係機関と連携して、支援対象者に対する主な支援機関を早急に明確にするよう検討を行っている。</t>
  </si>
  <si>
    <t>ウ　対象者の状況に応じて、他機関連携等により具体的かつ多様な支援を実施している</t>
  </si>
  <si>
    <t>エ　チームの活動について、改善・見直し等の検討を実施している</t>
  </si>
  <si>
    <t>認知症初期集中支援チームは、定期的に情報連携する体制を構築し、対応_合計</t>
    <rPh sb="34" eb="36">
      <t>ゴウケイ</t>
    </rPh>
    <phoneticPr fontId="4"/>
  </si>
  <si>
    <t>ア　既存の情報共有ツールの活用状況を確認している</t>
  </si>
  <si>
    <t>イ　在宅での看取りや入退院時等に活用できるような医療・介護関係者の情報共有ツールを作成している</t>
  </si>
  <si>
    <t>ウ　活用に向けた見直し等を行っている</t>
  </si>
  <si>
    <t>エ　情報共有ツールの活用状況、医療・介護関係者の双方の意見等を踏まえて、改善・見直しを行っている</t>
  </si>
  <si>
    <t>患者・利用者の状態の変化等に応じた医療・介護関係者間で速やかな情報共有_合計</t>
    <rPh sb="36" eb="38">
      <t>ゴウケイ</t>
    </rPh>
    <phoneticPr fontId="3"/>
  </si>
  <si>
    <t>ア　認知症に対応できるかかりつけ医や認知症サポート医、認知症疾患医療センター等の専門医療機関との連携体制がある</t>
  </si>
  <si>
    <t>イ　認知症に対応できるかかりつけ医や認知症サポート医、認知症疾患医療センター等の認知症の医療に関する相談窓口の周知を行っている</t>
  </si>
  <si>
    <t>ウ　情報連携ツール等を活用して、関係者間で連携ルールを策定している</t>
  </si>
  <si>
    <t>エ　医療・介護専門職によるスクリーニングを行っている</t>
  </si>
  <si>
    <t>郡市区等医師会等の医療関係団体と調整し、認知症状のある人に対して、専門医療機関との連携により、早期診断・早期対応に繋げるための体制を構築しているか。</t>
  </si>
  <si>
    <t>在宅療養支援病院届出施設数（人口10万対</t>
    <phoneticPr fontId="14"/>
  </si>
  <si>
    <t>在宅療養支援診療所届出施設数</t>
    <phoneticPr fontId="14"/>
  </si>
  <si>
    <t>在宅療養支援診療所届出施設数（人口10万対）</t>
    <phoneticPr fontId="14"/>
  </si>
  <si>
    <t>在宅療養支援歯科診療所数（人口10万対）</t>
    <phoneticPr fontId="14"/>
  </si>
  <si>
    <t xml:space="preserve">介護保険を扱う訪問看護ステーション数
</t>
  </si>
  <si>
    <t xml:space="preserve">介護保険を扱う訪問看護ステーション数（人口10万対）
</t>
    <phoneticPr fontId="14"/>
  </si>
  <si>
    <t>居宅介護支援事業所数
[人口10万対]</t>
    <phoneticPr fontId="22"/>
  </si>
  <si>
    <t>訪問介護事業所数
[人口10万対]</t>
    <phoneticPr fontId="22"/>
  </si>
  <si>
    <t>医師_総数</t>
    <rPh sb="0" eb="2">
      <t>イシ</t>
    </rPh>
    <rPh sb="3" eb="5">
      <t>ソウスウ</t>
    </rPh>
    <phoneticPr fontId="22"/>
  </si>
  <si>
    <t>医師_人口10万対</t>
    <rPh sb="0" eb="2">
      <t>イシ</t>
    </rPh>
    <rPh sb="3" eb="5">
      <t>ジンコウ</t>
    </rPh>
    <rPh sb="7" eb="8">
      <t>マン</t>
    </rPh>
    <rPh sb="8" eb="9">
      <t>タイ</t>
    </rPh>
    <phoneticPr fontId="22"/>
  </si>
  <si>
    <t>医師_順位</t>
    <rPh sb="0" eb="2">
      <t>イシ</t>
    </rPh>
    <rPh sb="3" eb="5">
      <t>ジュンイ</t>
    </rPh>
    <phoneticPr fontId="14"/>
  </si>
  <si>
    <t>歯科医師_総数</t>
    <rPh sb="0" eb="2">
      <t>シカ</t>
    </rPh>
    <rPh sb="2" eb="4">
      <t>イシ</t>
    </rPh>
    <rPh sb="5" eb="7">
      <t>ソウスウ</t>
    </rPh>
    <phoneticPr fontId="22"/>
  </si>
  <si>
    <t>歯科医師_人口10万対</t>
    <rPh sb="0" eb="2">
      <t>シカ</t>
    </rPh>
    <rPh sb="2" eb="4">
      <t>イシ</t>
    </rPh>
    <rPh sb="5" eb="7">
      <t>ジンコウ</t>
    </rPh>
    <rPh sb="9" eb="10">
      <t>マン</t>
    </rPh>
    <rPh sb="10" eb="11">
      <t>タイ</t>
    </rPh>
    <phoneticPr fontId="22"/>
  </si>
  <si>
    <t>歯科医師_順位</t>
    <rPh sb="0" eb="2">
      <t>シカ</t>
    </rPh>
    <rPh sb="2" eb="4">
      <t>イシ</t>
    </rPh>
    <rPh sb="5" eb="7">
      <t>ジュンイ</t>
    </rPh>
    <phoneticPr fontId="22"/>
  </si>
  <si>
    <t>薬剤師_総数</t>
    <rPh sb="0" eb="3">
      <t>ヤクザイシ</t>
    </rPh>
    <rPh sb="4" eb="6">
      <t>ソウスウ</t>
    </rPh>
    <phoneticPr fontId="22"/>
  </si>
  <si>
    <t>薬剤師_人口10万対</t>
    <rPh sb="0" eb="3">
      <t>ヤクザイシ</t>
    </rPh>
    <rPh sb="4" eb="6">
      <t>ジンコウ</t>
    </rPh>
    <rPh sb="8" eb="9">
      <t>マン</t>
    </rPh>
    <rPh sb="9" eb="10">
      <t>タイ</t>
    </rPh>
    <phoneticPr fontId="22"/>
  </si>
  <si>
    <t>薬剤師_順位</t>
    <rPh sb="0" eb="3">
      <t>ヤクザイシ</t>
    </rPh>
    <rPh sb="4" eb="6">
      <t>ジュンイ</t>
    </rPh>
    <phoneticPr fontId="22"/>
  </si>
  <si>
    <t>看護師_総数</t>
    <rPh sb="0" eb="3">
      <t>カンゴシ</t>
    </rPh>
    <rPh sb="4" eb="6">
      <t>ソウスウ</t>
    </rPh>
    <phoneticPr fontId="22"/>
  </si>
  <si>
    <t>看護師_人口10万対</t>
    <rPh sb="0" eb="3">
      <t>カンゴシ</t>
    </rPh>
    <rPh sb="4" eb="6">
      <t>ジンコウ</t>
    </rPh>
    <rPh sb="8" eb="9">
      <t>マン</t>
    </rPh>
    <rPh sb="9" eb="10">
      <t>タイ</t>
    </rPh>
    <phoneticPr fontId="22"/>
  </si>
  <si>
    <t>看護師_順位</t>
    <rPh sb="0" eb="3">
      <t>カンゴシ</t>
    </rPh>
    <rPh sb="4" eb="6">
      <t>ジュンイ</t>
    </rPh>
    <phoneticPr fontId="22"/>
  </si>
  <si>
    <t>訪問介護員</t>
    <phoneticPr fontId="4"/>
  </si>
  <si>
    <t>通所介護</t>
    <phoneticPr fontId="4"/>
  </si>
  <si>
    <t>通所リハビリ－テション（介護老人保健施設）</t>
    <phoneticPr fontId="4"/>
  </si>
  <si>
    <t>通所リハビリ－テション（医療施設）</t>
    <phoneticPr fontId="4"/>
  </si>
  <si>
    <t>居宅介護支援</t>
    <phoneticPr fontId="4"/>
  </si>
  <si>
    <t>地域密着型通所介護）</t>
    <phoneticPr fontId="4"/>
  </si>
  <si>
    <t>利用している元気高齢者の割合</t>
    <phoneticPr fontId="14"/>
  </si>
  <si>
    <t>利用している居宅要介護認定者の割合</t>
    <phoneticPr fontId="14"/>
  </si>
  <si>
    <t>生活支援を必要施策とする元気高齢者の割合</t>
    <rPh sb="5" eb="9">
      <t>ヒツヨウセサク</t>
    </rPh>
    <rPh sb="12" eb="17">
      <t>ゲンキコウレイシャ</t>
    </rPh>
    <rPh sb="18" eb="20">
      <t>ワリアイ</t>
    </rPh>
    <phoneticPr fontId="14"/>
  </si>
  <si>
    <t>生活支援を必要施策とする居宅高齢者の割合</t>
    <rPh sb="12" eb="14">
      <t>キョタク</t>
    </rPh>
    <phoneticPr fontId="14"/>
  </si>
  <si>
    <t>配食サービス</t>
    <rPh sb="0" eb="2">
      <t>ハイショク</t>
    </rPh>
    <phoneticPr fontId="14"/>
  </si>
  <si>
    <t>食材配達サービス</t>
    <rPh sb="0" eb="4">
      <t>ショクザイハイタツ</t>
    </rPh>
    <phoneticPr fontId="14"/>
  </si>
  <si>
    <t>移動販売サービス</t>
    <rPh sb="0" eb="4">
      <t>イドウハンバイ</t>
    </rPh>
    <phoneticPr fontId="14"/>
  </si>
  <si>
    <t>訪問理美容サービス</t>
    <rPh sb="0" eb="2">
      <t>ホウモン</t>
    </rPh>
    <rPh sb="2" eb="5">
      <t>リビヨウ</t>
    </rPh>
    <phoneticPr fontId="14"/>
  </si>
  <si>
    <t>日常的な生活援助サービス</t>
    <rPh sb="0" eb="3">
      <t>ニチジョウテキ</t>
    </rPh>
    <rPh sb="4" eb="6">
      <t>セイカツ</t>
    </rPh>
    <rPh sb="6" eb="8">
      <t>エンジョ</t>
    </rPh>
    <phoneticPr fontId="14"/>
  </si>
  <si>
    <t>移送支援</t>
    <rPh sb="0" eb="2">
      <t>イソウ</t>
    </rPh>
    <rPh sb="2" eb="4">
      <t>シエン</t>
    </rPh>
    <phoneticPr fontId="14"/>
  </si>
  <si>
    <t>各サービス合計得点</t>
    <rPh sb="0" eb="1">
      <t>カク</t>
    </rPh>
    <rPh sb="5" eb="9">
      <t>ゴウケイトクテン</t>
    </rPh>
    <phoneticPr fontId="14"/>
  </si>
  <si>
    <t>市町村の働きかけや支援によって、提供が始まった生活支援サービスの数</t>
    <phoneticPr fontId="14"/>
  </si>
  <si>
    <t>地域に不足する生活支援サービスの創出に向けて、事業者や住民団体等に働きかけをしていますか。</t>
  </si>
  <si>
    <t>生活支援サービスの提供可能性のある団体・事業者等とのネットワークをつくるための会議・勉強会等を開催していますか。</t>
  </si>
  <si>
    <t>生活支援サービス増加のための働きかけの状況の得点化</t>
    <rPh sb="0" eb="4">
      <t>セイカツシエン</t>
    </rPh>
    <rPh sb="8" eb="10">
      <t>ゾウカ</t>
    </rPh>
    <rPh sb="14" eb="15">
      <t>ハタラ</t>
    </rPh>
    <rPh sb="19" eb="21">
      <t>ジョウキョウ</t>
    </rPh>
    <rPh sb="22" eb="24">
      <t>トクテン</t>
    </rPh>
    <rPh sb="24" eb="25">
      <t>カ</t>
    </rPh>
    <phoneticPr fontId="14"/>
  </si>
  <si>
    <t>ア 　高齢者の移動に関する課題を把握している</t>
  </si>
  <si>
    <t>イ　公共交通部局担当者等と課題を共有している</t>
  </si>
  <si>
    <t>ウ　介護予防・生活支援サービス事業による移動支援の創設に向けて検討の場を設けている</t>
  </si>
  <si>
    <t>エ　介護予防・生活支援サービス事業による移動支援を実施している</t>
  </si>
  <si>
    <t>高齢者の移動に関する支援の実施状況の得点化</t>
    <phoneticPr fontId="14"/>
  </si>
  <si>
    <t>ア  生活支援コーディネーターと協議の上で活動方針・内容を策定している</t>
  </si>
  <si>
    <t>イ  生活支援コーディネーターからの相談に対し、活用可能な制度等の情報を提供している</t>
  </si>
  <si>
    <t>ウ　活動の充実に向けた課題を整理している</t>
  </si>
  <si>
    <t>エ　生活支援コーディネーターの活動の進捗を定期的に確認し、支援内容を改善・見直している</t>
  </si>
  <si>
    <t>生活支援コーディネーター支援状況の得点化</t>
    <rPh sb="12" eb="14">
      <t>シエン</t>
    </rPh>
    <rPh sb="14" eb="16">
      <t>ジョウキョウ</t>
    </rPh>
    <rPh sb="17" eb="20">
      <t>トクテンカ</t>
    </rPh>
    <phoneticPr fontId="14"/>
  </si>
  <si>
    <t>ア  認知症サポーターステップアップ講座を実施している</t>
  </si>
  <si>
    <t>イ  ステップアップ講座を修了した認知症サポーターによる支援チーム等の活動グループ（チームオレンジなど）を設置している</t>
  </si>
  <si>
    <t>ウ　認知症サポーターによる支援チーム等による活動グループ（チームオレンジなど）を介して、認知症の人やその家族の支援ニーズに合った具体的な支援につながるよう、地域の担い手とのマッチングを行っている</t>
  </si>
  <si>
    <t>エ　認知症の人が希望に応じて農業、商品の製造・販売、食堂の運営、地域活動やマルシェの開催等に参画できるよう、支援している</t>
  </si>
  <si>
    <t>認知症サポーターを活用した支援状況の得点化</t>
    <rPh sb="13" eb="17">
      <t>シエンジョウキョウ</t>
    </rPh>
    <rPh sb="18" eb="21">
      <t>トクテンカ</t>
    </rPh>
    <phoneticPr fontId="14"/>
  </si>
  <si>
    <t>ア  認知症カフェの設置・運営の推進</t>
    <phoneticPr fontId="14"/>
  </si>
  <si>
    <t>イ  認知症の人の見守りネットワーク等の体制の構築</t>
    <phoneticPr fontId="14"/>
  </si>
  <si>
    <t xml:space="preserve">ウ　本人ミーティング、家族介護者教室の開催やピアサポーターによる活動の支援
</t>
    <rPh sb="2" eb="3">
      <t>ホン</t>
    </rPh>
    <phoneticPr fontId="14"/>
  </si>
  <si>
    <t>エ　認知症当事者の声を踏まえながら、認知症の理解促進に関する参加型のイベントや、講演会・勉強会などの普及啓発を行っている</t>
    <phoneticPr fontId="14"/>
  </si>
  <si>
    <t>地域における認知症高齢者支援の取組状況の得点化</t>
    <rPh sb="17" eb="19">
      <t>ジョウキョウ</t>
    </rPh>
    <rPh sb="20" eb="23">
      <t>トクテンカ</t>
    </rPh>
    <phoneticPr fontId="14"/>
  </si>
  <si>
    <t>在宅療養・介護の希望割合</t>
    <phoneticPr fontId="14"/>
  </si>
  <si>
    <t>在宅サービス利用率</t>
  </si>
  <si>
    <t>要介護３以上の在宅サービス利用率</t>
    <phoneticPr fontId="14"/>
  </si>
  <si>
    <t>元高齢者_施設入所を希望する理由が「住まいの構造」の割合</t>
    <rPh sb="0" eb="1">
      <t>モト</t>
    </rPh>
    <rPh sb="1" eb="4">
      <t>コウレイシャ</t>
    </rPh>
    <rPh sb="5" eb="7">
      <t>シセツ</t>
    </rPh>
    <phoneticPr fontId="14"/>
  </si>
  <si>
    <t>元高齢者_施設入所を希望する理由が「住まいの構造」の回答者数</t>
    <rPh sb="0" eb="1">
      <t>モト</t>
    </rPh>
    <rPh sb="1" eb="4">
      <t>コウレイシャ</t>
    </rPh>
    <rPh sb="5" eb="7">
      <t>シセツ</t>
    </rPh>
    <rPh sb="26" eb="28">
      <t>カイトウ</t>
    </rPh>
    <rPh sb="28" eb="29">
      <t>シャ</t>
    </rPh>
    <rPh sb="29" eb="30">
      <t>スウ</t>
    </rPh>
    <phoneticPr fontId="14"/>
  </si>
  <si>
    <t>居宅要支援者施設入所を希望する理由が「住まいの構造」の割合</t>
    <rPh sb="0" eb="2">
      <t>キョタク</t>
    </rPh>
    <rPh sb="2" eb="5">
      <t>ヨウシエン</t>
    </rPh>
    <rPh sb="5" eb="6">
      <t>シャ</t>
    </rPh>
    <phoneticPr fontId="14"/>
  </si>
  <si>
    <t>居宅要支援者施設入所を希望する理由が「住まいの構造」の回答者数</t>
    <rPh sb="0" eb="2">
      <t>キョタク</t>
    </rPh>
    <rPh sb="2" eb="5">
      <t>ヨウシエン</t>
    </rPh>
    <rPh sb="5" eb="6">
      <t>シャ</t>
    </rPh>
    <rPh sb="27" eb="29">
      <t>カイトウ</t>
    </rPh>
    <rPh sb="29" eb="30">
      <t>シャ</t>
    </rPh>
    <rPh sb="30" eb="31">
      <t>スウ</t>
    </rPh>
    <phoneticPr fontId="14"/>
  </si>
  <si>
    <t>介護老人福祉施設の新規入所者</t>
    <phoneticPr fontId="14"/>
  </si>
  <si>
    <t>介護老人福祉施設の新規入所者の入所申込から入所までが1年以上の人数</t>
    <rPh sb="27" eb="28">
      <t>ネン</t>
    </rPh>
    <rPh sb="28" eb="30">
      <t>イジョウ</t>
    </rPh>
    <rPh sb="31" eb="33">
      <t>ニンズウ</t>
    </rPh>
    <phoneticPr fontId="14"/>
  </si>
  <si>
    <t>介護老人福祉施設の新規入所者の入所申込から入所までが1年以上の割合</t>
    <rPh sb="27" eb="28">
      <t>ネン</t>
    </rPh>
    <rPh sb="28" eb="30">
      <t>イジョウ</t>
    </rPh>
    <rPh sb="31" eb="33">
      <t>ワリアイ</t>
    </rPh>
    <phoneticPr fontId="14"/>
  </si>
  <si>
    <t>公営住宅数（県営住宅除く）</t>
    <rPh sb="4" eb="5">
      <t>スウ</t>
    </rPh>
    <phoneticPr fontId="14"/>
  </si>
  <si>
    <t>バリアフリー化した公営住宅数（県営住宅除く）</t>
    <rPh sb="6" eb="7">
      <t>カ</t>
    </rPh>
    <rPh sb="9" eb="11">
      <t>コウエイ</t>
    </rPh>
    <rPh sb="11" eb="13">
      <t>ジュウタク</t>
    </rPh>
    <rPh sb="13" eb="14">
      <t>スウ</t>
    </rPh>
    <phoneticPr fontId="14"/>
  </si>
  <si>
    <t>公営住宅のバリアフリー化率（県営住宅除く）</t>
    <rPh sb="11" eb="12">
      <t>カ</t>
    </rPh>
    <rPh sb="12" eb="13">
      <t>リツ</t>
    </rPh>
    <phoneticPr fontId="14"/>
  </si>
  <si>
    <t>公営住宅のバリアフリー化率の順位</t>
    <rPh sb="14" eb="16">
      <t>ジュンイ</t>
    </rPh>
    <phoneticPr fontId="14"/>
  </si>
  <si>
    <t>介護保険の住宅改修給付月額（第1号被保険者1人あたり）</t>
    <phoneticPr fontId="14"/>
  </si>
  <si>
    <t>65歳以上の世帯員のいる主世帯数</t>
    <rPh sb="2" eb="5">
      <t>サイイジョウ</t>
    </rPh>
    <rPh sb="6" eb="9">
      <t>セタイイン</t>
    </rPh>
    <rPh sb="12" eb="13">
      <t>オモ</t>
    </rPh>
    <rPh sb="13" eb="16">
      <t>セタイスウ</t>
    </rPh>
    <phoneticPr fontId="14"/>
  </si>
  <si>
    <t>うち、一定のバリアフリー化をしている世帯</t>
    <rPh sb="3" eb="5">
      <t>イッテイ</t>
    </rPh>
    <rPh sb="12" eb="13">
      <t>カ</t>
    </rPh>
    <rPh sb="18" eb="20">
      <t>セタイ</t>
    </rPh>
    <phoneticPr fontId="14"/>
  </si>
  <si>
    <t>高齢者世帯の自宅のバリアフリー化率</t>
    <phoneticPr fontId="14"/>
  </si>
  <si>
    <t>高齢者世帯の自宅のバリアフリー化率の順位</t>
    <rPh sb="18" eb="20">
      <t>ジュンイ</t>
    </rPh>
    <phoneticPr fontId="14"/>
  </si>
  <si>
    <t>65歳以上の世帯員のいる世帯数</t>
    <rPh sb="2" eb="5">
      <t>サイイジョウ</t>
    </rPh>
    <rPh sb="6" eb="9">
      <t>セタイイン</t>
    </rPh>
    <rPh sb="12" eb="15">
      <t>セタイスウ</t>
    </rPh>
    <phoneticPr fontId="14"/>
  </si>
  <si>
    <t>うち、耐震工事あり</t>
    <rPh sb="3" eb="5">
      <t>タイシン</t>
    </rPh>
    <rPh sb="5" eb="7">
      <t>コウジ</t>
    </rPh>
    <phoneticPr fontId="14"/>
  </si>
  <si>
    <t>65歳以上の世帯員がいる住宅の2014年以降における耐震改修率</t>
    <rPh sb="12" eb="14">
      <t>ジュウタク</t>
    </rPh>
    <rPh sb="19" eb="20">
      <t>ネン</t>
    </rPh>
    <rPh sb="20" eb="22">
      <t>イコウ</t>
    </rPh>
    <phoneticPr fontId="14"/>
  </si>
  <si>
    <t>65歳以上の世帯員がいる住宅の2014年以降における耐震改修率の順位</t>
    <rPh sb="12" eb="14">
      <t>ジュウタク</t>
    </rPh>
    <rPh sb="19" eb="20">
      <t>ネン</t>
    </rPh>
    <rPh sb="20" eb="22">
      <t>イコウ</t>
    </rPh>
    <phoneticPr fontId="14"/>
  </si>
  <si>
    <t>特養_所得段階別割合_第1段階</t>
    <rPh sb="0" eb="2">
      <t>トクヨウ</t>
    </rPh>
    <rPh sb="3" eb="10">
      <t>ショトクダンカイベツワリアイ</t>
    </rPh>
    <phoneticPr fontId="14"/>
  </si>
  <si>
    <t>特養_所得段階別割合_第2段階</t>
    <rPh sb="0" eb="2">
      <t>トクヨウ</t>
    </rPh>
    <rPh sb="3" eb="10">
      <t>ショトクダンカイベツワリアイ</t>
    </rPh>
    <phoneticPr fontId="14"/>
  </si>
  <si>
    <t>特養_所得段階別割合_第3段階</t>
    <rPh sb="0" eb="2">
      <t>トクヨウ</t>
    </rPh>
    <rPh sb="3" eb="10">
      <t>ショトクダンカイベツワリアイ</t>
    </rPh>
    <phoneticPr fontId="14"/>
  </si>
  <si>
    <t>特養_所得段階別割合_第4段階</t>
    <rPh sb="0" eb="2">
      <t>トクヨウ</t>
    </rPh>
    <rPh sb="3" eb="10">
      <t>ショトクダンカイベツワリアイ</t>
    </rPh>
    <phoneticPr fontId="14"/>
  </si>
  <si>
    <t>特養_所得段階別割合_第5段階</t>
    <rPh sb="0" eb="2">
      <t>トクヨウ</t>
    </rPh>
    <rPh sb="3" eb="10">
      <t>ショトクダンカイベツワリアイ</t>
    </rPh>
    <phoneticPr fontId="14"/>
  </si>
  <si>
    <t>特養_所得段階別割合_第6段階</t>
    <rPh sb="0" eb="2">
      <t>トクヨウ</t>
    </rPh>
    <rPh sb="3" eb="10">
      <t>ショトクダンカイベツワリアイ</t>
    </rPh>
    <phoneticPr fontId="14"/>
  </si>
  <si>
    <t>特養_所得段階別割合_第7段階</t>
    <rPh sb="0" eb="2">
      <t>トクヨウ</t>
    </rPh>
    <rPh sb="3" eb="10">
      <t>ショトクダンカイベツワリアイ</t>
    </rPh>
    <phoneticPr fontId="14"/>
  </si>
  <si>
    <t>特養_所得段階別割合_第8段階</t>
    <rPh sb="0" eb="2">
      <t>トクヨウ</t>
    </rPh>
    <rPh sb="3" eb="10">
      <t>ショトクダンカイベツワリアイ</t>
    </rPh>
    <phoneticPr fontId="14"/>
  </si>
  <si>
    <t>特養_所得段階別割合_第9段階</t>
    <rPh sb="0" eb="2">
      <t>トクヨウ</t>
    </rPh>
    <rPh sb="3" eb="10">
      <t>ショトクダンカイベツワリアイ</t>
    </rPh>
    <phoneticPr fontId="14"/>
  </si>
  <si>
    <t>特養_所得段階別利用者数_第1段階</t>
    <rPh sb="0" eb="2">
      <t>トクヨウ</t>
    </rPh>
    <phoneticPr fontId="14"/>
  </si>
  <si>
    <t>特養_所得段階別利用者数_第2段階</t>
    <rPh sb="0" eb="2">
      <t>トクヨウ</t>
    </rPh>
    <phoneticPr fontId="14"/>
  </si>
  <si>
    <t>特養_所得段階別利用者数_第3段階</t>
    <rPh sb="0" eb="2">
      <t>トクヨウ</t>
    </rPh>
    <phoneticPr fontId="14"/>
  </si>
  <si>
    <t>特養_所得段階別利用者数_第4段階</t>
    <rPh sb="0" eb="2">
      <t>トクヨウ</t>
    </rPh>
    <phoneticPr fontId="14"/>
  </si>
  <si>
    <t>特養_所得段階別利用者数_第5段階</t>
    <rPh sb="0" eb="2">
      <t>トクヨウ</t>
    </rPh>
    <phoneticPr fontId="14"/>
  </si>
  <si>
    <t>特養_所得段階別利用者数_第6段階</t>
    <rPh sb="0" eb="2">
      <t>トクヨウ</t>
    </rPh>
    <phoneticPr fontId="14"/>
  </si>
  <si>
    <t>特養_所得段階別利用者数_第7段階</t>
    <rPh sb="0" eb="2">
      <t>トクヨウ</t>
    </rPh>
    <phoneticPr fontId="14"/>
  </si>
  <si>
    <t>特養_所得段階別利用者数_第8段階</t>
    <rPh sb="0" eb="2">
      <t>トクヨウ</t>
    </rPh>
    <phoneticPr fontId="14"/>
  </si>
  <si>
    <t>特養_所得段階別利用者数_第9段階</t>
    <rPh sb="0" eb="2">
      <t>トクヨウ</t>
    </rPh>
    <phoneticPr fontId="14"/>
  </si>
  <si>
    <t>特養_所得段階別割合_合計</t>
    <rPh sb="0" eb="2">
      <t>トクヨウ</t>
    </rPh>
    <rPh sb="3" eb="10">
      <t>ショトクダンカイベツワリアイ</t>
    </rPh>
    <rPh sb="11" eb="13">
      <t>ゴウケイ</t>
    </rPh>
    <phoneticPr fontId="14"/>
  </si>
  <si>
    <t>特定施設入居者介護（有料）所得段階別割合_第1段階</t>
    <rPh sb="0" eb="4">
      <t>トクテイシセツ</t>
    </rPh>
    <rPh sb="4" eb="7">
      <t>ニュウキョシャ</t>
    </rPh>
    <rPh sb="7" eb="9">
      <t>カイゴ</t>
    </rPh>
    <rPh sb="10" eb="12">
      <t>ユウリョウ</t>
    </rPh>
    <phoneticPr fontId="14"/>
  </si>
  <si>
    <t>特定施設入居者介護（有料）所得段階別割合_第2段階</t>
    <rPh sb="0" eb="4">
      <t>トクテイシセツ</t>
    </rPh>
    <rPh sb="4" eb="7">
      <t>ニュウキョシャ</t>
    </rPh>
    <rPh sb="7" eb="9">
      <t>カイゴ</t>
    </rPh>
    <rPh sb="10" eb="12">
      <t>ユウリョウ</t>
    </rPh>
    <phoneticPr fontId="14"/>
  </si>
  <si>
    <t>特定施設入居者介護（有料）所得段階別割合_第3段階</t>
    <rPh sb="0" eb="4">
      <t>トクテイシセツ</t>
    </rPh>
    <rPh sb="4" eb="7">
      <t>ニュウキョシャ</t>
    </rPh>
    <rPh sb="7" eb="9">
      <t>カイゴ</t>
    </rPh>
    <rPh sb="10" eb="12">
      <t>ユウリョウ</t>
    </rPh>
    <phoneticPr fontId="14"/>
  </si>
  <si>
    <t>特定施設入居者介護（有料）所得段階別割合_第4段階</t>
    <rPh sb="0" eb="4">
      <t>トクテイシセツ</t>
    </rPh>
    <rPh sb="4" eb="7">
      <t>ニュウキョシャ</t>
    </rPh>
    <rPh sb="7" eb="9">
      <t>カイゴ</t>
    </rPh>
    <rPh sb="10" eb="12">
      <t>ユウリョウ</t>
    </rPh>
    <phoneticPr fontId="14"/>
  </si>
  <si>
    <t>特定施設入居者介護（有料）所得段階別割合_第5段階</t>
    <rPh sb="0" eb="4">
      <t>トクテイシセツ</t>
    </rPh>
    <rPh sb="4" eb="7">
      <t>ニュウキョシャ</t>
    </rPh>
    <rPh sb="7" eb="9">
      <t>カイゴ</t>
    </rPh>
    <rPh sb="10" eb="12">
      <t>ユウリョウ</t>
    </rPh>
    <phoneticPr fontId="14"/>
  </si>
  <si>
    <t>特定施設入居者介護（有料）所得段階別割合_第6段階</t>
    <rPh sb="0" eb="4">
      <t>トクテイシセツ</t>
    </rPh>
    <rPh sb="4" eb="7">
      <t>ニュウキョシャ</t>
    </rPh>
    <rPh sb="7" eb="9">
      <t>カイゴ</t>
    </rPh>
    <rPh sb="10" eb="12">
      <t>ユウリョウ</t>
    </rPh>
    <phoneticPr fontId="14"/>
  </si>
  <si>
    <t>特定施設入居者介護（有料）所得段階別割合_第7段階</t>
    <rPh sb="0" eb="4">
      <t>トクテイシセツ</t>
    </rPh>
    <rPh sb="4" eb="7">
      <t>ニュウキョシャ</t>
    </rPh>
    <rPh sb="7" eb="9">
      <t>カイゴ</t>
    </rPh>
    <rPh sb="10" eb="12">
      <t>ユウリョウ</t>
    </rPh>
    <phoneticPr fontId="14"/>
  </si>
  <si>
    <t>特定施設入居者介護（有料）所得段階別割合_第8段階</t>
    <rPh sb="0" eb="4">
      <t>トクテイシセツ</t>
    </rPh>
    <rPh sb="4" eb="7">
      <t>ニュウキョシャ</t>
    </rPh>
    <rPh sb="7" eb="9">
      <t>カイゴ</t>
    </rPh>
    <rPh sb="10" eb="12">
      <t>ユウリョウ</t>
    </rPh>
    <phoneticPr fontId="14"/>
  </si>
  <si>
    <t>特定施設入居者介護（有料）所得段階別割合_第9段階</t>
    <rPh sb="0" eb="4">
      <t>トクテイシセツ</t>
    </rPh>
    <rPh sb="4" eb="7">
      <t>ニュウキョシャ</t>
    </rPh>
    <rPh sb="7" eb="9">
      <t>カイゴ</t>
    </rPh>
    <rPh sb="10" eb="12">
      <t>ユウリョウ</t>
    </rPh>
    <phoneticPr fontId="14"/>
  </si>
  <si>
    <t>特定施設入居者介護（有料）所得段階別利用者数_第1段階</t>
    <rPh sb="0" eb="4">
      <t>トクテイシセツ</t>
    </rPh>
    <rPh sb="4" eb="7">
      <t>ニュウキョシャ</t>
    </rPh>
    <rPh sb="7" eb="9">
      <t>カイゴ</t>
    </rPh>
    <rPh sb="10" eb="12">
      <t>ユウリョウ</t>
    </rPh>
    <rPh sb="18" eb="20">
      <t>リヨウ</t>
    </rPh>
    <rPh sb="20" eb="21">
      <t>シャ</t>
    </rPh>
    <rPh sb="21" eb="22">
      <t>スウ</t>
    </rPh>
    <phoneticPr fontId="14"/>
  </si>
  <si>
    <t>特定施設入居者介護（有料）所得段階別利用者数_第2段階</t>
    <rPh sb="0" eb="4">
      <t>トクテイシセツ</t>
    </rPh>
    <rPh sb="4" eb="7">
      <t>ニュウキョシャ</t>
    </rPh>
    <rPh sb="7" eb="9">
      <t>カイゴ</t>
    </rPh>
    <rPh sb="10" eb="12">
      <t>ユウリョウ</t>
    </rPh>
    <rPh sb="18" eb="20">
      <t>リヨウ</t>
    </rPh>
    <rPh sb="20" eb="21">
      <t>シャ</t>
    </rPh>
    <rPh sb="21" eb="22">
      <t>スウ</t>
    </rPh>
    <phoneticPr fontId="14"/>
  </si>
  <si>
    <t>特定施設入居者介護（有料）所得段階別利用者数_第3段階</t>
    <rPh sb="0" eb="4">
      <t>トクテイシセツ</t>
    </rPh>
    <rPh sb="4" eb="7">
      <t>ニュウキョシャ</t>
    </rPh>
    <rPh sb="7" eb="9">
      <t>カイゴ</t>
    </rPh>
    <rPh sb="10" eb="12">
      <t>ユウリョウ</t>
    </rPh>
    <rPh sb="18" eb="20">
      <t>リヨウ</t>
    </rPh>
    <rPh sb="20" eb="21">
      <t>シャ</t>
    </rPh>
    <rPh sb="21" eb="22">
      <t>スウ</t>
    </rPh>
    <phoneticPr fontId="14"/>
  </si>
  <si>
    <t>特定施設入居者介護（有料）所得段階別利用者数_第4段階</t>
    <rPh sb="0" eb="4">
      <t>トクテイシセツ</t>
    </rPh>
    <rPh sb="4" eb="7">
      <t>ニュウキョシャ</t>
    </rPh>
    <rPh sb="7" eb="9">
      <t>カイゴ</t>
    </rPh>
    <rPh sb="10" eb="12">
      <t>ユウリョウ</t>
    </rPh>
    <rPh sb="18" eb="20">
      <t>リヨウ</t>
    </rPh>
    <rPh sb="20" eb="21">
      <t>シャ</t>
    </rPh>
    <rPh sb="21" eb="22">
      <t>スウ</t>
    </rPh>
    <phoneticPr fontId="14"/>
  </si>
  <si>
    <t>特定施設入居者介護（有料）所得段階別利用者数_第5段階</t>
    <rPh sb="0" eb="4">
      <t>トクテイシセツ</t>
    </rPh>
    <rPh sb="4" eb="7">
      <t>ニュウキョシャ</t>
    </rPh>
    <rPh sb="7" eb="9">
      <t>カイゴ</t>
    </rPh>
    <rPh sb="10" eb="12">
      <t>ユウリョウ</t>
    </rPh>
    <rPh sb="18" eb="20">
      <t>リヨウ</t>
    </rPh>
    <rPh sb="20" eb="21">
      <t>シャ</t>
    </rPh>
    <rPh sb="21" eb="22">
      <t>スウ</t>
    </rPh>
    <phoneticPr fontId="14"/>
  </si>
  <si>
    <t>特定施設入居者介護（有料）所得段階別利用者数_第6段階</t>
    <rPh sb="0" eb="4">
      <t>トクテイシセツ</t>
    </rPh>
    <rPh sb="4" eb="7">
      <t>ニュウキョシャ</t>
    </rPh>
    <rPh sb="7" eb="9">
      <t>カイゴ</t>
    </rPh>
    <rPh sb="10" eb="12">
      <t>ユウリョウ</t>
    </rPh>
    <rPh sb="18" eb="20">
      <t>リヨウ</t>
    </rPh>
    <rPh sb="20" eb="21">
      <t>シャ</t>
    </rPh>
    <rPh sb="21" eb="22">
      <t>スウ</t>
    </rPh>
    <phoneticPr fontId="14"/>
  </si>
  <si>
    <t>特定施設入居者介護（有料）所得段階別利用者数_第7段階</t>
    <rPh sb="0" eb="4">
      <t>トクテイシセツ</t>
    </rPh>
    <rPh sb="4" eb="7">
      <t>ニュウキョシャ</t>
    </rPh>
    <rPh sb="7" eb="9">
      <t>カイゴ</t>
    </rPh>
    <rPh sb="10" eb="12">
      <t>ユウリョウ</t>
    </rPh>
    <rPh sb="18" eb="20">
      <t>リヨウ</t>
    </rPh>
    <rPh sb="20" eb="21">
      <t>シャ</t>
    </rPh>
    <rPh sb="21" eb="22">
      <t>スウ</t>
    </rPh>
    <phoneticPr fontId="14"/>
  </si>
  <si>
    <t>特定施設入居者介護（有料）所得段階別利用者数_第8段階</t>
    <rPh sb="0" eb="4">
      <t>トクテイシセツ</t>
    </rPh>
    <rPh sb="4" eb="7">
      <t>ニュウキョシャ</t>
    </rPh>
    <rPh sb="7" eb="9">
      <t>カイゴ</t>
    </rPh>
    <rPh sb="10" eb="12">
      <t>ユウリョウ</t>
    </rPh>
    <rPh sb="18" eb="20">
      <t>リヨウ</t>
    </rPh>
    <rPh sb="20" eb="21">
      <t>シャ</t>
    </rPh>
    <rPh sb="21" eb="22">
      <t>スウ</t>
    </rPh>
    <phoneticPr fontId="14"/>
  </si>
  <si>
    <t>特定施設入居者介護（有料）所得段階別利用者数_第9段階</t>
    <rPh sb="0" eb="4">
      <t>トクテイシセツ</t>
    </rPh>
    <rPh sb="4" eb="7">
      <t>ニュウキョシャ</t>
    </rPh>
    <rPh sb="7" eb="9">
      <t>カイゴ</t>
    </rPh>
    <rPh sb="10" eb="12">
      <t>ユウリョウ</t>
    </rPh>
    <rPh sb="18" eb="20">
      <t>リヨウ</t>
    </rPh>
    <rPh sb="20" eb="21">
      <t>シャ</t>
    </rPh>
    <rPh sb="21" eb="22">
      <t>スウ</t>
    </rPh>
    <phoneticPr fontId="14"/>
  </si>
  <si>
    <t>特定施設入居者介護（有料）所得段階別利用者数_合計</t>
    <rPh sb="0" eb="4">
      <t>トクテイシセツ</t>
    </rPh>
    <rPh sb="4" eb="7">
      <t>ニュウキョシャ</t>
    </rPh>
    <rPh sb="7" eb="9">
      <t>カイゴ</t>
    </rPh>
    <rPh sb="10" eb="12">
      <t>ユウリョウ</t>
    </rPh>
    <rPh sb="18" eb="20">
      <t>リヨウ</t>
    </rPh>
    <rPh sb="20" eb="21">
      <t>シャ</t>
    </rPh>
    <rPh sb="21" eb="22">
      <t>スウ</t>
    </rPh>
    <rPh sb="23" eb="25">
      <t>ゴウケイ</t>
    </rPh>
    <phoneticPr fontId="14"/>
  </si>
  <si>
    <t>特定施設入居者介護（軽費）所得段階別割合_第1段階</t>
    <rPh sb="0" eb="4">
      <t>トクテイシセツ</t>
    </rPh>
    <rPh sb="4" eb="7">
      <t>ニュウキョシャ</t>
    </rPh>
    <rPh sb="7" eb="9">
      <t>カイゴ</t>
    </rPh>
    <rPh sb="10" eb="12">
      <t>ケイヒ</t>
    </rPh>
    <phoneticPr fontId="14"/>
  </si>
  <si>
    <t>特定施設入居者介護（軽費）所得段階別割合_第2段階</t>
    <rPh sb="0" eb="4">
      <t>トクテイシセツ</t>
    </rPh>
    <rPh sb="4" eb="7">
      <t>ニュウキョシャ</t>
    </rPh>
    <rPh sb="7" eb="9">
      <t>カイゴ</t>
    </rPh>
    <rPh sb="10" eb="12">
      <t>ケイヒ</t>
    </rPh>
    <phoneticPr fontId="14"/>
  </si>
  <si>
    <t>特定施設入居者介護（軽費）所得段階別割合_第3段階</t>
    <rPh sb="0" eb="4">
      <t>トクテイシセツ</t>
    </rPh>
    <rPh sb="4" eb="7">
      <t>ニュウキョシャ</t>
    </rPh>
    <rPh sb="7" eb="9">
      <t>カイゴ</t>
    </rPh>
    <rPh sb="10" eb="12">
      <t>ケイヒ</t>
    </rPh>
    <phoneticPr fontId="14"/>
  </si>
  <si>
    <t>特定施設入居者介護（軽費）所得段階別割合_第4段階</t>
    <rPh sb="0" eb="4">
      <t>トクテイシセツ</t>
    </rPh>
    <rPh sb="4" eb="7">
      <t>ニュウキョシャ</t>
    </rPh>
    <rPh sb="7" eb="9">
      <t>カイゴ</t>
    </rPh>
    <rPh sb="10" eb="12">
      <t>ケイヒ</t>
    </rPh>
    <phoneticPr fontId="14"/>
  </si>
  <si>
    <t>特定施設入居者介護（軽費）所得段階別割合_第5段階</t>
    <rPh sb="0" eb="4">
      <t>トクテイシセツ</t>
    </rPh>
    <rPh sb="4" eb="7">
      <t>ニュウキョシャ</t>
    </rPh>
    <rPh sb="7" eb="9">
      <t>カイゴ</t>
    </rPh>
    <rPh sb="10" eb="12">
      <t>ケイヒ</t>
    </rPh>
    <phoneticPr fontId="14"/>
  </si>
  <si>
    <t>特定施設入居者介護（軽費）所得段階別割合_第6段階</t>
    <rPh sb="0" eb="4">
      <t>トクテイシセツ</t>
    </rPh>
    <rPh sb="4" eb="7">
      <t>ニュウキョシャ</t>
    </rPh>
    <rPh sb="7" eb="9">
      <t>カイゴ</t>
    </rPh>
    <rPh sb="10" eb="12">
      <t>ケイヒ</t>
    </rPh>
    <phoneticPr fontId="14"/>
  </si>
  <si>
    <t>特定施設入居者介護（軽費）所得段階別割合_第7段階</t>
    <rPh sb="0" eb="4">
      <t>トクテイシセツ</t>
    </rPh>
    <rPh sb="4" eb="7">
      <t>ニュウキョシャ</t>
    </rPh>
    <rPh sb="7" eb="9">
      <t>カイゴ</t>
    </rPh>
    <rPh sb="10" eb="12">
      <t>ケイヒ</t>
    </rPh>
    <phoneticPr fontId="14"/>
  </si>
  <si>
    <t>特定施設入居者介護（軽費）所得段階別割合_第8段階</t>
    <rPh sb="0" eb="4">
      <t>トクテイシセツ</t>
    </rPh>
    <rPh sb="4" eb="7">
      <t>ニュウキョシャ</t>
    </rPh>
    <rPh sb="7" eb="9">
      <t>カイゴ</t>
    </rPh>
    <rPh sb="10" eb="12">
      <t>ケイヒ</t>
    </rPh>
    <phoneticPr fontId="14"/>
  </si>
  <si>
    <t>特定施設入居者介護（軽費）所得段階別割合_第9段階</t>
    <rPh sb="0" eb="4">
      <t>トクテイシセツ</t>
    </rPh>
    <rPh sb="4" eb="7">
      <t>ニュウキョシャ</t>
    </rPh>
    <rPh sb="7" eb="9">
      <t>カイゴ</t>
    </rPh>
    <rPh sb="10" eb="12">
      <t>ケイヒ</t>
    </rPh>
    <phoneticPr fontId="14"/>
  </si>
  <si>
    <t>特定施設入居者介護（軽費）所得段階別利用者数_第1段階</t>
    <rPh sb="0" eb="4">
      <t>トクテイシセツ</t>
    </rPh>
    <rPh sb="4" eb="7">
      <t>ニュウキョシャ</t>
    </rPh>
    <rPh sb="7" eb="9">
      <t>カイゴ</t>
    </rPh>
    <rPh sb="10" eb="12">
      <t>ケイヒ</t>
    </rPh>
    <phoneticPr fontId="14"/>
  </si>
  <si>
    <t>特定施設入居者介護（軽費）所得段階別利用者数_第2段階</t>
    <rPh sb="0" eb="4">
      <t>トクテイシセツ</t>
    </rPh>
    <rPh sb="4" eb="7">
      <t>ニュウキョシャ</t>
    </rPh>
    <rPh sb="7" eb="9">
      <t>カイゴ</t>
    </rPh>
    <rPh sb="10" eb="12">
      <t>ケイヒ</t>
    </rPh>
    <phoneticPr fontId="14"/>
  </si>
  <si>
    <t>特定施設入居者介護（軽費）所得段階別利用者数_第3段階</t>
    <rPh sb="0" eb="4">
      <t>トクテイシセツ</t>
    </rPh>
    <rPh sb="4" eb="7">
      <t>ニュウキョシャ</t>
    </rPh>
    <rPh sb="7" eb="9">
      <t>カイゴ</t>
    </rPh>
    <rPh sb="10" eb="12">
      <t>ケイヒ</t>
    </rPh>
    <phoneticPr fontId="14"/>
  </si>
  <si>
    <t>特定施設入居者介護（軽費）所得段階別利用者数_第4段階</t>
    <rPh sb="0" eb="4">
      <t>トクテイシセツ</t>
    </rPh>
    <rPh sb="4" eb="7">
      <t>ニュウキョシャ</t>
    </rPh>
    <rPh sb="7" eb="9">
      <t>カイゴ</t>
    </rPh>
    <rPh sb="10" eb="12">
      <t>ケイヒ</t>
    </rPh>
    <phoneticPr fontId="14"/>
  </si>
  <si>
    <t>特定施設入居者介護（軽費）所得段階別利用者数_第5段階</t>
    <rPh sb="0" eb="4">
      <t>トクテイシセツ</t>
    </rPh>
    <rPh sb="4" eb="7">
      <t>ニュウキョシャ</t>
    </rPh>
    <rPh sb="7" eb="9">
      <t>カイゴ</t>
    </rPh>
    <rPh sb="10" eb="12">
      <t>ケイヒ</t>
    </rPh>
    <phoneticPr fontId="14"/>
  </si>
  <si>
    <t>特定施設入居者介護（軽費）所得段階別利用者数_第6段階</t>
    <rPh sb="0" eb="4">
      <t>トクテイシセツ</t>
    </rPh>
    <rPh sb="4" eb="7">
      <t>ニュウキョシャ</t>
    </rPh>
    <rPh sb="7" eb="9">
      <t>カイゴ</t>
    </rPh>
    <rPh sb="10" eb="12">
      <t>ケイヒ</t>
    </rPh>
    <phoneticPr fontId="14"/>
  </si>
  <si>
    <t>特定施設入居者介護（軽費）所得段階別利用者数_第7段階</t>
    <rPh sb="0" eb="4">
      <t>トクテイシセツ</t>
    </rPh>
    <rPh sb="4" eb="7">
      <t>ニュウキョシャ</t>
    </rPh>
    <rPh sb="7" eb="9">
      <t>カイゴ</t>
    </rPh>
    <rPh sb="10" eb="12">
      <t>ケイヒ</t>
    </rPh>
    <phoneticPr fontId="14"/>
  </si>
  <si>
    <t>特定施設入居者介護（軽費）所得段階別利用者数_第8段階</t>
    <rPh sb="0" eb="4">
      <t>トクテイシセツ</t>
    </rPh>
    <rPh sb="4" eb="7">
      <t>ニュウキョシャ</t>
    </rPh>
    <rPh sb="7" eb="9">
      <t>カイゴ</t>
    </rPh>
    <rPh sb="10" eb="12">
      <t>ケイヒ</t>
    </rPh>
    <phoneticPr fontId="14"/>
  </si>
  <si>
    <t>特定施設入居者介護（軽費）所得段階別利用者数_第9段階</t>
    <rPh sb="0" eb="4">
      <t>トクテイシセツ</t>
    </rPh>
    <rPh sb="4" eb="7">
      <t>ニュウキョシャ</t>
    </rPh>
    <rPh sb="7" eb="9">
      <t>カイゴ</t>
    </rPh>
    <rPh sb="10" eb="12">
      <t>ケイヒ</t>
    </rPh>
    <phoneticPr fontId="14"/>
  </si>
  <si>
    <t>特定施設入居者介護（軽費）所得段階別利用者数_合計</t>
    <rPh sb="0" eb="4">
      <t>トクテイシセツ</t>
    </rPh>
    <rPh sb="4" eb="7">
      <t>ニュウキョシャ</t>
    </rPh>
    <rPh sb="7" eb="9">
      <t>カイゴ</t>
    </rPh>
    <rPh sb="10" eb="12">
      <t>ケイヒ</t>
    </rPh>
    <rPh sb="23" eb="25">
      <t>ゴウケイ</t>
    </rPh>
    <phoneticPr fontId="14"/>
  </si>
  <si>
    <t>高齢者の施設入所に関する相談窓口の配置</t>
    <rPh sb="4" eb="6">
      <t>シセツ</t>
    </rPh>
    <rPh sb="6" eb="8">
      <t>ニュウショ</t>
    </rPh>
    <rPh sb="9" eb="10">
      <t>カン</t>
    </rPh>
    <rPh sb="12" eb="14">
      <t>ソウダン</t>
    </rPh>
    <rPh sb="14" eb="16">
      <t>マドグチ</t>
    </rPh>
    <rPh sb="17" eb="19">
      <t>ハイチ</t>
    </rPh>
    <phoneticPr fontId="14"/>
  </si>
  <si>
    <t>住宅改修への補助などの支援制度</t>
    <phoneticPr fontId="14"/>
  </si>
  <si>
    <t>福祉用具貸与や住宅改修の利用に関し、リハビリテーション専門職等が関与する仕組みを設けているか。</t>
    <phoneticPr fontId="14"/>
  </si>
  <si>
    <t>地域ケア会議に、リハビリテーション専門職が出席し、福祉用具貸与計画（変更する場合を含む）の点検を行う仕組みがある</t>
    <rPh sb="0" eb="2">
      <t>チイキ</t>
    </rPh>
    <rPh sb="4" eb="6">
      <t>カイギ</t>
    </rPh>
    <rPh sb="17" eb="19">
      <t>センモン</t>
    </rPh>
    <rPh sb="19" eb="20">
      <t>ショク</t>
    </rPh>
    <rPh sb="21" eb="23">
      <t>シュッセキ</t>
    </rPh>
    <rPh sb="25" eb="27">
      <t>フクシ</t>
    </rPh>
    <rPh sb="27" eb="29">
      <t>ヨウグ</t>
    </rPh>
    <rPh sb="29" eb="31">
      <t>タイヨ</t>
    </rPh>
    <rPh sb="31" eb="33">
      <t>ケイカク</t>
    </rPh>
    <rPh sb="34" eb="36">
      <t>ヘンコウ</t>
    </rPh>
    <rPh sb="38" eb="40">
      <t>バアイ</t>
    </rPh>
    <rPh sb="41" eb="42">
      <t>フク</t>
    </rPh>
    <rPh sb="45" eb="47">
      <t>テンケン</t>
    </rPh>
    <rPh sb="48" eb="49">
      <t>オコナ</t>
    </rPh>
    <rPh sb="50" eb="52">
      <t>シク</t>
    </rPh>
    <phoneticPr fontId="14"/>
  </si>
  <si>
    <t>貸与開始後、用具が適切に利用されているか否かをリハビリテーション専門職が点検する仕組みがある</t>
    <phoneticPr fontId="14"/>
  </si>
  <si>
    <t>被保険者から提出された住宅改修費支給申請書の市町村における審査の際に、専門職等により点検を行う仕組みがある</t>
    <phoneticPr fontId="14"/>
  </si>
  <si>
    <t>住宅改修の実施前又は実施の際に、実際に改修を行う住宅をリハビリテーション専門職等が訪問し、点検を行う仕組みがある</t>
    <phoneticPr fontId="14"/>
  </si>
  <si>
    <t>生活に困難を抱えた高齢者等に対する住まいの確保と生活の一体的な支援を市町村として実施</t>
    <phoneticPr fontId="14"/>
  </si>
  <si>
    <t>高齢者の住宅確保要配慮者の把握</t>
    <rPh sb="0" eb="3">
      <t>コウレイシャ</t>
    </rPh>
    <rPh sb="13" eb="15">
      <t>ハアク</t>
    </rPh>
    <phoneticPr fontId="14"/>
  </si>
  <si>
    <t>身元保証人がいない方の施設入所・不動産賃貸等への対応マニュアル</t>
    <rPh sb="9" eb="10">
      <t>カタ</t>
    </rPh>
    <rPh sb="11" eb="13">
      <t>シセツ</t>
    </rPh>
    <rPh sb="13" eb="15">
      <t>ニュウショ</t>
    </rPh>
    <rPh sb="16" eb="22">
      <t>フドウサンチンタイトウ</t>
    </rPh>
    <phoneticPr fontId="14"/>
  </si>
  <si>
    <t>介護施設に、身元保証人がいない方の施設入所についてのマニュアル作成の働きかけ</t>
    <rPh sb="0" eb="2">
      <t>カイゴ</t>
    </rPh>
    <rPh sb="2" eb="4">
      <t>シセツ</t>
    </rPh>
    <rPh sb="15" eb="16">
      <t>カタ</t>
    </rPh>
    <rPh sb="17" eb="19">
      <t>シセツ</t>
    </rPh>
    <rPh sb="19" eb="21">
      <t>ニュウショ</t>
    </rPh>
    <rPh sb="31" eb="33">
      <t>サクセイ</t>
    </rPh>
    <rPh sb="34" eb="35">
      <t>ハタラ</t>
    </rPh>
    <phoneticPr fontId="14"/>
  </si>
  <si>
    <t>市町村居住支援協議会の設置有無</t>
    <rPh sb="13" eb="15">
      <t>ウム</t>
    </rPh>
    <phoneticPr fontId="14"/>
  </si>
  <si>
    <t>ここ１年程度で、高齢者において、身元保証人がおらず、施設入所・不動産賃貸等で問題が生じたことはありましたか</t>
    <phoneticPr fontId="14"/>
  </si>
  <si>
    <t>高齢者の住宅確保要配慮者の相談窓口の配置</t>
    <rPh sb="13" eb="15">
      <t>ソウダン</t>
    </rPh>
    <rPh sb="15" eb="17">
      <t>マドグチ</t>
    </rPh>
    <rPh sb="18" eb="20">
      <t>ハイチ</t>
    </rPh>
    <phoneticPr fontId="14"/>
  </si>
  <si>
    <t>まいさぽの圏域</t>
    <rPh sb="5" eb="7">
      <t>ケンイキ</t>
    </rPh>
    <phoneticPr fontId="14"/>
  </si>
  <si>
    <t>新規受付件数</t>
    <rPh sb="0" eb="2">
      <t>シンキ</t>
    </rPh>
    <rPh sb="2" eb="4">
      <t>ウケツケ</t>
    </rPh>
    <rPh sb="4" eb="6">
      <t>ケンスウ</t>
    </rPh>
    <phoneticPr fontId="14"/>
  </si>
  <si>
    <t>支援事例数</t>
    <rPh sb="0" eb="2">
      <t>シエン</t>
    </rPh>
    <rPh sb="2" eb="4">
      <t>ジレイ</t>
    </rPh>
    <rPh sb="4" eb="5">
      <t>スウ</t>
    </rPh>
    <phoneticPr fontId="14"/>
  </si>
  <si>
    <t>割合</t>
    <rPh sb="0" eb="2">
      <t>ワリアイ</t>
    </rPh>
    <phoneticPr fontId="14"/>
  </si>
  <si>
    <t>65歳以上の入居保証契約件数</t>
    <phoneticPr fontId="14"/>
  </si>
  <si>
    <t>65歳人口千人あたり入居保証契約件数</t>
    <rPh sb="2" eb="3">
      <t>サイ</t>
    </rPh>
    <rPh sb="3" eb="5">
      <t>ジンコウ</t>
    </rPh>
    <rPh sb="5" eb="7">
      <t>センニン</t>
    </rPh>
    <phoneticPr fontId="14"/>
  </si>
  <si>
    <t>65歳人口千人あたり入居保証契約件数の順位</t>
    <rPh sb="2" eb="3">
      <t>サイ</t>
    </rPh>
    <rPh sb="3" eb="5">
      <t>ジンコウ</t>
    </rPh>
    <rPh sb="5" eb="7">
      <t>センニン</t>
    </rPh>
    <rPh sb="19" eb="21">
      <t>ジュンイ</t>
    </rPh>
    <phoneticPr fontId="14"/>
  </si>
  <si>
    <t>有料老人ホームやサービス付き高齢者向け住宅において、必要な指導を行っているか。</t>
    <phoneticPr fontId="14"/>
  </si>
  <si>
    <t>家賃や介護保険外のサービス提供費用等を情報収集している</t>
    <phoneticPr fontId="14"/>
  </si>
  <si>
    <t>介護サービス相談員等から情報収集している</t>
    <phoneticPr fontId="14"/>
  </si>
  <si>
    <t>不適切な介護保険サービスの提供の可能性がある場合の検査・指導の指針がある</t>
    <phoneticPr fontId="14"/>
  </si>
  <si>
    <t>左記の３点を踏まえて、利用者のケアプラン点検を行っている</t>
    <rPh sb="0" eb="2">
      <t>サキ</t>
    </rPh>
    <rPh sb="4" eb="5">
      <t>テン</t>
    </rPh>
    <phoneticPr fontId="14"/>
  </si>
  <si>
    <t>介護老人福祉施設[人口１０万対]</t>
    <phoneticPr fontId="14"/>
  </si>
  <si>
    <t>介護老人福祉施設[施設]</t>
    <rPh sb="9" eb="11">
      <t>シセツ</t>
    </rPh>
    <phoneticPr fontId="14"/>
  </si>
  <si>
    <t>介護老人保健施設[人口１０万対]</t>
    <phoneticPr fontId="14"/>
  </si>
  <si>
    <t>介護老人保健施設[施設]</t>
    <phoneticPr fontId="14"/>
  </si>
  <si>
    <t>介護療養型医療施設[人口１０万対]</t>
    <phoneticPr fontId="14"/>
  </si>
  <si>
    <t>介護療養型医療施設[施設]</t>
    <phoneticPr fontId="14"/>
  </si>
  <si>
    <t>地域密着型介護老人福祉施設入所者生活介護）[人口１０万対]</t>
    <phoneticPr fontId="14"/>
  </si>
  <si>
    <t>地域密着型介護老人福祉施設入所者生活介護[施設]</t>
    <phoneticPr fontId="14"/>
  </si>
  <si>
    <t>介護医療院）[人口１０万対]</t>
    <phoneticPr fontId="14"/>
  </si>
  <si>
    <t>介護医療院[施設]</t>
    <phoneticPr fontId="14"/>
  </si>
  <si>
    <t>特定施設入居者生活介護[人口１０万対]</t>
    <phoneticPr fontId="14"/>
  </si>
  <si>
    <t>特定施設入居者生活介護[施設]</t>
    <phoneticPr fontId="14"/>
  </si>
  <si>
    <t>地域密着型特定施設入居者生活介護[人口１０万対]</t>
    <phoneticPr fontId="14"/>
  </si>
  <si>
    <t>地域密着型特定施設入居者生活介護[施設]</t>
    <phoneticPr fontId="14"/>
  </si>
  <si>
    <t>認知症対応型共同生活介護[人口１０万対]</t>
    <phoneticPr fontId="14"/>
  </si>
  <si>
    <t>認知症対応型共同生活介護[施設数]</t>
    <rPh sb="13" eb="15">
      <t>シセツ</t>
    </rPh>
    <rPh sb="15" eb="16">
      <t>スウ</t>
    </rPh>
    <phoneticPr fontId="14"/>
  </si>
  <si>
    <t>介護老人福祉施設_定員</t>
    <phoneticPr fontId="14"/>
  </si>
  <si>
    <t>介護老人保健施設_定員</t>
    <phoneticPr fontId="14"/>
  </si>
  <si>
    <t>介護療養型医療施設_定員</t>
    <phoneticPr fontId="14"/>
  </si>
  <si>
    <t>地域密着型介護老人福祉施設入所者生活介護_定員</t>
    <phoneticPr fontId="14"/>
  </si>
  <si>
    <t>介護医療院_定員</t>
    <phoneticPr fontId="14"/>
  </si>
  <si>
    <t>施設サービス_定員</t>
    <phoneticPr fontId="14"/>
  </si>
  <si>
    <t>特定施設入居者生活介護_定員</t>
    <phoneticPr fontId="14"/>
  </si>
  <si>
    <t>認知症対応型共同生活介護_定員</t>
    <phoneticPr fontId="14"/>
  </si>
  <si>
    <t>地域密着型特定施設入居者生活介護_定員</t>
    <phoneticPr fontId="14"/>
  </si>
  <si>
    <t>居住系サービス_定員</t>
    <phoneticPr fontId="14"/>
  </si>
  <si>
    <t>介護老人福祉施設_要支援・要介護者1人あたり定員</t>
    <phoneticPr fontId="14"/>
  </si>
  <si>
    <t>介護医療院_要支援・要介護者1人あたり定員</t>
    <phoneticPr fontId="14"/>
  </si>
  <si>
    <t>施設サービス_要支援・要介護者1人あたり定員</t>
    <phoneticPr fontId="14"/>
  </si>
  <si>
    <t>特定施設入居者生活介護_要支援・要介護者1人あたり定員</t>
    <phoneticPr fontId="14"/>
  </si>
  <si>
    <t>地域密着型特定居住系入居者生活介護_要支援・要介護者1人あたり定員</t>
    <phoneticPr fontId="14"/>
  </si>
  <si>
    <t>居住系サービス_要支援・要介護者1人あたり定員</t>
    <phoneticPr fontId="14"/>
  </si>
  <si>
    <t>新たに要支援・要介護認定を受けた者の人数</t>
  </si>
  <si>
    <t>新たに要支援・要介護認定を受けた者の平均年齢</t>
    <rPh sb="18" eb="22">
      <t>ヘイキンネンレイ</t>
    </rPh>
    <phoneticPr fontId="19"/>
  </si>
  <si>
    <t>新たに認定を受けた者のうち、要支援１・２の認定を受けた者の人数</t>
    <rPh sb="3" eb="5">
      <t>ニンテイ</t>
    </rPh>
    <rPh sb="6" eb="7">
      <t>ウ</t>
    </rPh>
    <rPh sb="9" eb="10">
      <t>モノ</t>
    </rPh>
    <rPh sb="14" eb="17">
      <t>ヨウシエン</t>
    </rPh>
    <rPh sb="21" eb="23">
      <t>ニンテイ</t>
    </rPh>
    <rPh sb="24" eb="25">
      <t>ウ</t>
    </rPh>
    <rPh sb="27" eb="28">
      <t>モノ</t>
    </rPh>
    <rPh sb="29" eb="31">
      <t>ニンズウ</t>
    </rPh>
    <phoneticPr fontId="19"/>
  </si>
  <si>
    <t>新たに認定を受けた者のうち、要支援１・２の認定を受けた者の平均年齢</t>
    <rPh sb="3" eb="5">
      <t>ニンテイ</t>
    </rPh>
    <rPh sb="6" eb="7">
      <t>ウ</t>
    </rPh>
    <rPh sb="9" eb="10">
      <t>モノ</t>
    </rPh>
    <rPh sb="14" eb="17">
      <t>ヨウシエン</t>
    </rPh>
    <rPh sb="21" eb="23">
      <t>ニンテイ</t>
    </rPh>
    <rPh sb="24" eb="25">
      <t>ウ</t>
    </rPh>
    <rPh sb="27" eb="28">
      <t>モノ</t>
    </rPh>
    <rPh sb="29" eb="33">
      <t>ヘイキンネンレイ</t>
    </rPh>
    <phoneticPr fontId="19"/>
  </si>
  <si>
    <t>新たに認定を受けた者のうち、要介護1・２の認定を受けた者の人数</t>
    <rPh sb="14" eb="17">
      <t>ヨウカイゴ</t>
    </rPh>
    <rPh sb="21" eb="23">
      <t>ニンテイ</t>
    </rPh>
    <rPh sb="24" eb="25">
      <t>ウ</t>
    </rPh>
    <rPh sb="27" eb="28">
      <t>モノ</t>
    </rPh>
    <rPh sb="29" eb="31">
      <t>ニンズウ</t>
    </rPh>
    <phoneticPr fontId="19"/>
  </si>
  <si>
    <t>新たに認定を受けた者のうち、要介護1・２の認定を受けた者の平均年齢</t>
    <rPh sb="14" eb="17">
      <t>ヨウカイゴ</t>
    </rPh>
    <rPh sb="21" eb="23">
      <t>ニンテイ</t>
    </rPh>
    <rPh sb="24" eb="25">
      <t>ウ</t>
    </rPh>
    <rPh sb="27" eb="28">
      <t>モノ</t>
    </rPh>
    <rPh sb="29" eb="31">
      <t>ヘイキン</t>
    </rPh>
    <rPh sb="31" eb="33">
      <t>ネンレイ</t>
    </rPh>
    <phoneticPr fontId="19"/>
  </si>
  <si>
    <t>新たに認定を受けた者のうち、要介護3・４・５の認定を受けた者の人数</t>
    <rPh sb="14" eb="17">
      <t>ヨウカイゴ</t>
    </rPh>
    <rPh sb="23" eb="25">
      <t>ニンテイ</t>
    </rPh>
    <rPh sb="26" eb="27">
      <t>ウ</t>
    </rPh>
    <rPh sb="29" eb="30">
      <t>モノ</t>
    </rPh>
    <rPh sb="31" eb="33">
      <t>ニンズウ</t>
    </rPh>
    <phoneticPr fontId="19"/>
  </si>
  <si>
    <t>新たに認定を受けた者のうち、要介護3・４・５の認定を受けた者の・平均年齢</t>
    <rPh sb="14" eb="17">
      <t>ヨウカイゴ</t>
    </rPh>
    <rPh sb="23" eb="25">
      <t>ニンテイ</t>
    </rPh>
    <rPh sb="26" eb="27">
      <t>ウ</t>
    </rPh>
    <rPh sb="29" eb="30">
      <t>モノ</t>
    </rPh>
    <rPh sb="32" eb="34">
      <t>ヘイキン</t>
    </rPh>
    <rPh sb="34" eb="36">
      <t>ネンレイ</t>
    </rPh>
    <phoneticPr fontId="19"/>
  </si>
  <si>
    <t xml:space="preserve">調理_元気         </t>
    <phoneticPr fontId="14"/>
  </si>
  <si>
    <t xml:space="preserve">掃除・洗濯_元気          </t>
    <phoneticPr fontId="14"/>
  </si>
  <si>
    <t xml:space="preserve">買い物_元気              </t>
    <phoneticPr fontId="14"/>
  </si>
  <si>
    <t xml:space="preserve">食料品等の巡回販売や宅配_元気                </t>
    <phoneticPr fontId="14"/>
  </si>
  <si>
    <t xml:space="preserve">外出同行（通院、買い物など） _元気           </t>
    <phoneticPr fontId="14"/>
  </si>
  <si>
    <t xml:space="preserve">ごみ出し_元気            </t>
    <phoneticPr fontId="14"/>
  </si>
  <si>
    <t>見守り、声かけ_元気</t>
    <phoneticPr fontId="14"/>
  </si>
  <si>
    <t xml:space="preserve">移送サービス（介護・福祉タクシー等）_元気    </t>
    <phoneticPr fontId="14"/>
  </si>
  <si>
    <t xml:space="preserve">サロンなどの定期的な通いの場_元気            </t>
    <phoneticPr fontId="14"/>
  </si>
  <si>
    <t xml:space="preserve">その他_元気              </t>
    <phoneticPr fontId="14"/>
  </si>
  <si>
    <t>回答数_元気</t>
    <rPh sb="0" eb="3">
      <t>カイトウスウ</t>
    </rPh>
    <phoneticPr fontId="14"/>
  </si>
  <si>
    <t>配食_居宅</t>
    <rPh sb="0" eb="2">
      <t>ハイショク</t>
    </rPh>
    <phoneticPr fontId="14"/>
  </si>
  <si>
    <t xml:space="preserve">調理_居宅                </t>
    <phoneticPr fontId="14"/>
  </si>
  <si>
    <t xml:space="preserve">掃除・洗濯_居宅          </t>
    <phoneticPr fontId="14"/>
  </si>
  <si>
    <t xml:space="preserve">買い物_居宅 </t>
    <phoneticPr fontId="14"/>
  </si>
  <si>
    <t xml:space="preserve">食料品等の巡回販売や宅配_居宅                </t>
    <phoneticPr fontId="14"/>
  </si>
  <si>
    <t xml:space="preserve">外出同行（通院、買い物など）_居宅            </t>
    <phoneticPr fontId="14"/>
  </si>
  <si>
    <t xml:space="preserve">ごみ出し_居宅            </t>
    <phoneticPr fontId="14"/>
  </si>
  <si>
    <t xml:space="preserve">見守り、声かけ_居宅      </t>
    <phoneticPr fontId="14"/>
  </si>
  <si>
    <t xml:space="preserve">移送サービス（介護・福祉タクシー等）_居宅    </t>
    <phoneticPr fontId="14"/>
  </si>
  <si>
    <t xml:space="preserve">サロンなどの定期的な通いの場_居宅            </t>
    <phoneticPr fontId="14"/>
  </si>
  <si>
    <t xml:space="preserve">その他_居宅              </t>
    <phoneticPr fontId="14"/>
  </si>
  <si>
    <t>回答数_居宅</t>
    <rPh sb="0" eb="3">
      <t>カイトウスウ</t>
    </rPh>
    <phoneticPr fontId="14"/>
  </si>
  <si>
    <t>メイト数（総数）</t>
    <rPh sb="5" eb="7">
      <t>ソウスウ</t>
    </rPh>
    <phoneticPr fontId="14"/>
  </si>
  <si>
    <t>サポーター数</t>
    <phoneticPr fontId="14"/>
  </si>
  <si>
    <t>日常的な生活援助（草むしり、冬季の除雪等）サービス</t>
    <rPh sb="0" eb="3">
      <t>ニチジョウテキ</t>
    </rPh>
    <rPh sb="4" eb="6">
      <t>セイカツ</t>
    </rPh>
    <rPh sb="6" eb="8">
      <t>エンジョ</t>
    </rPh>
    <rPh sb="9" eb="10">
      <t>クサ</t>
    </rPh>
    <rPh sb="14" eb="16">
      <t>トウキ</t>
    </rPh>
    <rPh sb="17" eb="19">
      <t>ジョセツ</t>
    </rPh>
    <rPh sb="19" eb="20">
      <t>トウ</t>
    </rPh>
    <phoneticPr fontId="14"/>
  </si>
  <si>
    <t>訪問介護事業所による生活援助</t>
    <rPh sb="10" eb="12">
      <t>セイカツ</t>
    </rPh>
    <rPh sb="12" eb="14">
      <t>エンジョ</t>
    </rPh>
    <phoneticPr fontId="14"/>
  </si>
  <si>
    <t>NPO、民間事業者による掃除・洗濯等の生活支援サービス　</t>
    <rPh sb="12" eb="14">
      <t>ソウジ</t>
    </rPh>
    <rPh sb="15" eb="17">
      <t>センタク</t>
    </rPh>
    <rPh sb="17" eb="18">
      <t>トウ</t>
    </rPh>
    <rPh sb="19" eb="21">
      <t>セイカツ</t>
    </rPh>
    <rPh sb="21" eb="23">
      <t>シエン</t>
    </rPh>
    <phoneticPr fontId="14"/>
  </si>
  <si>
    <t>住民ボランティア団体によるゴミ出し等の生活支援サービス</t>
    <rPh sb="8" eb="10">
      <t>ダンタイ</t>
    </rPh>
    <phoneticPr fontId="14"/>
  </si>
  <si>
    <t>人数_専従</t>
    <rPh sb="0" eb="2">
      <t>ニンズウ</t>
    </rPh>
    <phoneticPr fontId="14"/>
  </si>
  <si>
    <t>年間日数_専従</t>
    <rPh sb="0" eb="4">
      <t>ネンカンニッスウ</t>
    </rPh>
    <phoneticPr fontId="14"/>
  </si>
  <si>
    <t>年間時間_専従</t>
    <rPh sb="0" eb="2">
      <t>ネンカン</t>
    </rPh>
    <rPh sb="2" eb="4">
      <t>ジカン</t>
    </rPh>
    <phoneticPr fontId="14"/>
  </si>
  <si>
    <t>平均年間日数_専従</t>
    <phoneticPr fontId="14"/>
  </si>
  <si>
    <t>平均年間時間_専従</t>
    <rPh sb="4" eb="6">
      <t>ジカン</t>
    </rPh>
    <phoneticPr fontId="14"/>
  </si>
  <si>
    <t>年間従事時間_高齢者人口千人当たり_専従</t>
    <rPh sb="0" eb="2">
      <t>ネンカン</t>
    </rPh>
    <rPh sb="2" eb="4">
      <t>ジュウジ</t>
    </rPh>
    <rPh sb="4" eb="6">
      <t>ジカン</t>
    </rPh>
    <phoneticPr fontId="14"/>
  </si>
  <si>
    <t>人数_兼務</t>
    <rPh sb="0" eb="2">
      <t>ニンズウ</t>
    </rPh>
    <phoneticPr fontId="14"/>
  </si>
  <si>
    <t>年間日数_兼務</t>
    <rPh sb="0" eb="2">
      <t>ネンカン</t>
    </rPh>
    <rPh sb="2" eb="4">
      <t>ニッスウ</t>
    </rPh>
    <phoneticPr fontId="14"/>
  </si>
  <si>
    <t>年間従事時間_兼務</t>
    <rPh sb="0" eb="6">
      <t>ネンカンジュウジジカン</t>
    </rPh>
    <phoneticPr fontId="14"/>
  </si>
  <si>
    <t>平均年間日数_兼務</t>
    <rPh sb="0" eb="2">
      <t>ヘイキン</t>
    </rPh>
    <phoneticPr fontId="14"/>
  </si>
  <si>
    <t>平均年間時間_兼務</t>
    <rPh sb="0" eb="2">
      <t>ヘイキン</t>
    </rPh>
    <rPh sb="4" eb="6">
      <t>ジカン</t>
    </rPh>
    <phoneticPr fontId="14"/>
  </si>
  <si>
    <t>年間従事時間_高齢者人口千人当たり_兼務</t>
    <phoneticPr fontId="14"/>
  </si>
  <si>
    <t>生活コーディネーターの年間従事時間_専務・兼務の計</t>
    <rPh sb="0" eb="2">
      <t>セイカツ</t>
    </rPh>
    <rPh sb="11" eb="17">
      <t>ネンカンジュウジジカン</t>
    </rPh>
    <rPh sb="18" eb="20">
      <t>センム</t>
    </rPh>
    <rPh sb="21" eb="23">
      <t>ケンム</t>
    </rPh>
    <rPh sb="24" eb="25">
      <t>ケイ</t>
    </rPh>
    <phoneticPr fontId="14"/>
  </si>
  <si>
    <t>生活コーディネーターの年間従事時間__高齢者人口千人当たり_専務・兼務の計</t>
    <rPh sb="0" eb="2">
      <t>セイカツ</t>
    </rPh>
    <rPh sb="11" eb="17">
      <t>ネンカンジュウジジカン</t>
    </rPh>
    <phoneticPr fontId="14"/>
  </si>
  <si>
    <t>定義</t>
    <rPh sb="0" eb="2">
      <t>テイギ</t>
    </rPh>
    <phoneticPr fontId="19"/>
  </si>
  <si>
    <t>【0　とても不幸～10　とても幸せ】の平均点</t>
    <rPh sb="19" eb="22">
      <t>ヘイキンテン</t>
    </rPh>
    <phoneticPr fontId="4"/>
  </si>
  <si>
    <t>・要介護認定等基準時間の変化・平均要介護度の変化・健康寿命延伸の実現状況</t>
    <phoneticPr fontId="14"/>
  </si>
  <si>
    <t>【週に１回以上は外出しているか】に「ほとんど外出しない」と回答かつ【昨年と比べて外出の回数が減っていますか】に「とても減っている」「減っている」と回答した割合</t>
    <phoneticPr fontId="14"/>
  </si>
  <si>
    <t>次の設問で、3つ以上該当がある者の割合
・【階段を手すりや壁をつたわらずに昇っていますか】に「できない」と回答
・【椅子に座った状態から何もつかまらずに立ち上がっていますか】に「できない」と回答
・【15分位続けて歩いていますか】に「できない」と回答
・【過去１年間に転んだ経験がありますか】に「何度もある」「１度ある」と回答
・【転倒に対する不安は大きいですか】に「とても不安」「やや不安である」と回答</t>
    <phoneticPr fontId="14"/>
  </si>
  <si>
    <t>【物忘れが多いと感じるか】に「はい」と回答した割合</t>
    <phoneticPr fontId="14"/>
  </si>
  <si>
    <t>次の設問に2つ以上【はい】という回答がある割合
・半年前に比べて固いものが食べにくくなりましたか
・お茶や汁物等でむせることがありますか
・口の渇きが気になりますか）</t>
    <phoneticPr fontId="14"/>
  </si>
  <si>
    <t>【６か月間で２～３kg以上の体重減少】が「はい」かつ【BMIが18.5未満】の者の割合</t>
    <phoneticPr fontId="14"/>
  </si>
  <si>
    <t>【１か月間で、気分が沈んだり、ゆううつな気持ちになったりした経験】【１か月間で、物事に対して興味がわかない、心から楽しめない】のいずれかに「はい」と回答</t>
    <phoneticPr fontId="14"/>
  </si>
  <si>
    <t>2020年3月→2021年3月の2時点の変化状況</t>
    <rPh sb="17" eb="19">
      <t>ジテン</t>
    </rPh>
    <rPh sb="20" eb="22">
      <t>ヘンカ</t>
    </rPh>
    <rPh sb="22" eb="24">
      <t>ジョウキョウ</t>
    </rPh>
    <phoneticPr fontId="14"/>
  </si>
  <si>
    <t>生きがいをもって生活しているとした高齢者の回答割合</t>
    <rPh sb="8" eb="10">
      <t>セイカツ</t>
    </rPh>
    <rPh sb="17" eb="20">
      <t>コウレイシャ</t>
    </rPh>
    <rPh sb="21" eb="23">
      <t>カイトウ</t>
    </rPh>
    <rPh sb="23" eb="25">
      <t>ワリアイ</t>
    </rPh>
    <phoneticPr fontId="14"/>
  </si>
  <si>
    <t>月１回以上なんらかの社会活動に参加していると回答した高齢者の割合</t>
    <rPh sb="0" eb="1">
      <t>ツキ</t>
    </rPh>
    <rPh sb="2" eb="5">
      <t>カイイジョウ</t>
    </rPh>
    <rPh sb="10" eb="14">
      <t>シャカイカツドウ</t>
    </rPh>
    <rPh sb="15" eb="17">
      <t>サンカ</t>
    </rPh>
    <rPh sb="22" eb="24">
      <t>カイトウ</t>
    </rPh>
    <rPh sb="26" eb="29">
      <t>コウレイシャ</t>
    </rPh>
    <rPh sb="30" eb="32">
      <t>ワリアイ</t>
    </rPh>
    <phoneticPr fontId="14"/>
  </si>
  <si>
    <t>月１回以上ボランティアのグループに参加していると回答した高齢者の割合</t>
    <rPh sb="17" eb="19">
      <t>サンカ</t>
    </rPh>
    <rPh sb="24" eb="26">
      <t>カイトウ</t>
    </rPh>
    <rPh sb="28" eb="31">
      <t>コウレイシャ</t>
    </rPh>
    <rPh sb="32" eb="34">
      <t>ワリアイ</t>
    </rPh>
    <phoneticPr fontId="14"/>
  </si>
  <si>
    <t>月１回以上運動やスポーツ関係のグループやクラブに参加していると回答した高齢者の割合</t>
    <rPh sb="5" eb="7">
      <t>ウンドウ</t>
    </rPh>
    <rPh sb="12" eb="14">
      <t>カンケイ</t>
    </rPh>
    <phoneticPr fontId="14"/>
  </si>
  <si>
    <t>月１回以上趣味関係のグループに参加していると回答した高齢者の割合</t>
    <rPh sb="5" eb="9">
      <t>シュミカンケイ</t>
    </rPh>
    <phoneticPr fontId="14"/>
  </si>
  <si>
    <t>月１回以上学習・教養サークルに参加していると回答した高齢者の割合</t>
    <rPh sb="5" eb="7">
      <t>ガクシュウ</t>
    </rPh>
    <rPh sb="8" eb="10">
      <t>キョウヨウ</t>
    </rPh>
    <phoneticPr fontId="14"/>
  </si>
  <si>
    <t>月１回以上介護予防のための通いの場に参加していると回答した高齢者の割合</t>
    <rPh sb="5" eb="9">
      <t>カイゴヨボウ</t>
    </rPh>
    <rPh sb="13" eb="14">
      <t>カヨ</t>
    </rPh>
    <rPh sb="16" eb="17">
      <t>バ</t>
    </rPh>
    <phoneticPr fontId="14"/>
  </si>
  <si>
    <t>月１回以上老人クラブに参加していると回答した高齢者の割合</t>
    <rPh sb="5" eb="7">
      <t>ロウジン</t>
    </rPh>
    <phoneticPr fontId="14"/>
  </si>
  <si>
    <t>月１回以上町内会・自治会に参加していると回答した高齢者の割合</t>
    <rPh sb="5" eb="8">
      <t>チョウナイカイ</t>
    </rPh>
    <rPh sb="9" eb="12">
      <t>ジチカイ</t>
    </rPh>
    <phoneticPr fontId="14"/>
  </si>
  <si>
    <t>月１回以上収入のある仕事に参加していると回答した高齢者の割合</t>
    <rPh sb="5" eb="7">
      <t>シュウニュウ</t>
    </rPh>
    <rPh sb="10" eb="12">
      <t>シゴト</t>
    </rPh>
    <phoneticPr fontId="14"/>
  </si>
  <si>
    <t>高齢者人口千人当たり</t>
    <phoneticPr fontId="14"/>
  </si>
  <si>
    <t>医療介護</t>
    <rPh sb="0" eb="2">
      <t>イリョウ</t>
    </rPh>
    <rPh sb="2" eb="4">
      <t>カイゴ</t>
    </rPh>
    <phoneticPr fontId="14"/>
  </si>
  <si>
    <t>Ⅳ-➀-1</t>
  </si>
  <si>
    <t>Ⅳ-➀-1-4</t>
  </si>
  <si>
    <t>第1段階</t>
    <rPh sb="0" eb="1">
      <t>ダイ</t>
    </rPh>
    <rPh sb="2" eb="4">
      <t>ダンカイ</t>
    </rPh>
    <phoneticPr fontId="13"/>
  </si>
  <si>
    <t>第2段階</t>
    <rPh sb="0" eb="1">
      <t>ダイ</t>
    </rPh>
    <rPh sb="2" eb="4">
      <t>ダンカイ</t>
    </rPh>
    <phoneticPr fontId="13"/>
  </si>
  <si>
    <t>第3段階</t>
    <rPh sb="0" eb="1">
      <t>ダイ</t>
    </rPh>
    <rPh sb="2" eb="4">
      <t>ダンカイ</t>
    </rPh>
    <phoneticPr fontId="13"/>
  </si>
  <si>
    <t>第4段階</t>
    <rPh sb="0" eb="1">
      <t>ダイ</t>
    </rPh>
    <rPh sb="2" eb="4">
      <t>ダンカイ</t>
    </rPh>
    <phoneticPr fontId="13"/>
  </si>
  <si>
    <t>第5段階</t>
    <rPh sb="0" eb="1">
      <t>ダイ</t>
    </rPh>
    <rPh sb="2" eb="4">
      <t>ダンカイ</t>
    </rPh>
    <phoneticPr fontId="13"/>
  </si>
  <si>
    <t>第6段階</t>
    <rPh sb="0" eb="1">
      <t>ダイ</t>
    </rPh>
    <rPh sb="2" eb="4">
      <t>ダンカイ</t>
    </rPh>
    <phoneticPr fontId="13"/>
  </si>
  <si>
    <t>第7段階</t>
    <rPh sb="0" eb="1">
      <t>ダイ</t>
    </rPh>
    <rPh sb="2" eb="4">
      <t>ダンカイ</t>
    </rPh>
    <phoneticPr fontId="13"/>
  </si>
  <si>
    <t>第8段階</t>
    <rPh sb="0" eb="1">
      <t>ダイ</t>
    </rPh>
    <rPh sb="2" eb="4">
      <t>ダンカイ</t>
    </rPh>
    <phoneticPr fontId="13"/>
  </si>
  <si>
    <t>第9段階</t>
    <rPh sb="0" eb="1">
      <t>ダイ</t>
    </rPh>
    <rPh sb="2" eb="4">
      <t>ダンカイ</t>
    </rPh>
    <phoneticPr fontId="13"/>
  </si>
  <si>
    <t>母数</t>
    <rPh sb="0" eb="2">
      <t>ボスウ</t>
    </rPh>
    <phoneticPr fontId="13"/>
  </si>
  <si>
    <t>貴自治体には、高齢者の施設入所に関する相談窓口の配置</t>
    <rPh sb="11" eb="13">
      <t>シセツ</t>
    </rPh>
    <rPh sb="13" eb="15">
      <t>ニュウショ</t>
    </rPh>
    <rPh sb="16" eb="17">
      <t>カン</t>
    </rPh>
    <rPh sb="19" eb="21">
      <t>ソウダン</t>
    </rPh>
    <rPh sb="21" eb="23">
      <t>マドグチ</t>
    </rPh>
    <rPh sb="24" eb="26">
      <t>ハイチ</t>
    </rPh>
    <phoneticPr fontId="13"/>
  </si>
  <si>
    <t>住宅改修への補助などの支援制度はありますか。</t>
  </si>
  <si>
    <t>ア～エを合算</t>
    <rPh sb="4" eb="6">
      <t>ガッサン</t>
    </rPh>
    <phoneticPr fontId="19"/>
  </si>
  <si>
    <t>Ⅲ（１）⑤　ア</t>
    <phoneticPr fontId="14"/>
  </si>
  <si>
    <t>Ⅲ（１）⑤　イ</t>
    <phoneticPr fontId="14"/>
  </si>
  <si>
    <t>Ⅲ（１）⑤　ウ</t>
    <phoneticPr fontId="14"/>
  </si>
  <si>
    <t>Ⅲ（１）⑤　エ</t>
    <phoneticPr fontId="14"/>
  </si>
  <si>
    <t>Ⅱ（６）④　イ</t>
    <phoneticPr fontId="14"/>
  </si>
  <si>
    <t>Ⅲ（１）⑥</t>
    <phoneticPr fontId="14"/>
  </si>
  <si>
    <t>Ⅲ（１）⑥　ア</t>
    <phoneticPr fontId="14"/>
  </si>
  <si>
    <t>Ⅲ（１）⑥　イ</t>
    <phoneticPr fontId="14"/>
  </si>
  <si>
    <t>Ⅲ（１）⑥　ウ</t>
    <phoneticPr fontId="14"/>
  </si>
  <si>
    <t>Ⅲ（１）⑥　エ</t>
    <phoneticPr fontId="14"/>
  </si>
  <si>
    <t>合計</t>
    <rPh sb="0" eb="2">
      <t>ゴウケイ</t>
    </rPh>
    <phoneticPr fontId="14"/>
  </si>
  <si>
    <t>長野県「高齢者実態調査」（元気高齢者）</t>
    <rPh sb="0" eb="3">
      <t>ナガノケン</t>
    </rPh>
    <rPh sb="4" eb="7">
      <t>コウレイシャ</t>
    </rPh>
    <rPh sb="7" eb="9">
      <t>ジッタイ</t>
    </rPh>
    <rPh sb="9" eb="11">
      <t>チョウサ</t>
    </rPh>
    <rPh sb="13" eb="18">
      <t>ゲンキコウレイシャ</t>
    </rPh>
    <phoneticPr fontId="19"/>
  </si>
  <si>
    <t>長野県「高齢者実態調査」居宅（要支援１・２）</t>
    <rPh sb="0" eb="3">
      <t>ナガノケン</t>
    </rPh>
    <rPh sb="4" eb="7">
      <t>コウレイシャ</t>
    </rPh>
    <rPh sb="7" eb="9">
      <t>ジッタイ</t>
    </rPh>
    <rPh sb="9" eb="11">
      <t>チョウサ</t>
    </rPh>
    <phoneticPr fontId="19"/>
  </si>
  <si>
    <t>厚労省　「介護予防・日常生活支援総合事業報告」</t>
  </si>
  <si>
    <t>R4年度保険者機能強化推進交付金・介護保険保険者努力支援交付金に係る評価指標状況調査</t>
  </si>
  <si>
    <t>厚生労働省：地域包括ケア「見える化」システム</t>
  </si>
  <si>
    <t>市町村アンケート</t>
    <rPh sb="0" eb="3">
      <t>シチョウソン</t>
    </rPh>
    <phoneticPr fontId="19"/>
  </si>
  <si>
    <t>出典</t>
    <rPh sb="0" eb="2">
      <t>シュッテン</t>
    </rPh>
    <phoneticPr fontId="4"/>
  </si>
  <si>
    <t>出典</t>
    <rPh sb="0" eb="2">
      <t>シュッテン</t>
    </rPh>
    <phoneticPr fontId="19"/>
  </si>
  <si>
    <t>長野県「高齢者実態調査」</t>
    <rPh sb="7" eb="9">
      <t>ジッタイ</t>
    </rPh>
    <phoneticPr fontId="19"/>
  </si>
  <si>
    <t>長野県「高齢者実態調査」</t>
    <phoneticPr fontId="14"/>
  </si>
  <si>
    <t>長野県介護支援課</t>
  </si>
  <si>
    <t>厚生労働省_令和２年度市町村保険者機能強化推進交付金及び介護保険保険者努力支援交付金の集計結果</t>
    <rPh sb="0" eb="5">
      <t>コウセイロウドウショウ</t>
    </rPh>
    <rPh sb="6" eb="8">
      <t>レイワ</t>
    </rPh>
    <rPh sb="9" eb="11">
      <t>ネンド</t>
    </rPh>
    <rPh sb="11" eb="14">
      <t>シチョウソン</t>
    </rPh>
    <rPh sb="14" eb="17">
      <t>ホケンシャ</t>
    </rPh>
    <rPh sb="17" eb="19">
      <t>キノウ</t>
    </rPh>
    <rPh sb="19" eb="21">
      <t>キョウカ</t>
    </rPh>
    <rPh sb="21" eb="23">
      <t>スイシン</t>
    </rPh>
    <rPh sb="23" eb="26">
      <t>コウフキン</t>
    </rPh>
    <rPh sb="26" eb="27">
      <t>オヨ</t>
    </rPh>
    <rPh sb="28" eb="30">
      <t>カイゴ</t>
    </rPh>
    <rPh sb="30" eb="32">
      <t>ホケン</t>
    </rPh>
    <rPh sb="32" eb="35">
      <t>ホケンシャ</t>
    </rPh>
    <rPh sb="35" eb="37">
      <t>ドリョク</t>
    </rPh>
    <rPh sb="37" eb="39">
      <t>シエン</t>
    </rPh>
    <rPh sb="39" eb="42">
      <t>コウフキン</t>
    </rPh>
    <rPh sb="43" eb="45">
      <t>シュウケイ</t>
    </rPh>
    <rPh sb="45" eb="47">
      <t>ケッカ</t>
    </rPh>
    <phoneticPr fontId="19"/>
  </si>
  <si>
    <t>厚生労働省_令和３年度市町村保険者機能強化推進交付金及び介護保険保険者努力支援交付金の集計結果</t>
    <rPh sb="0" eb="5">
      <t>コウセイロウドウショウ</t>
    </rPh>
    <rPh sb="6" eb="8">
      <t>レイワ</t>
    </rPh>
    <rPh sb="9" eb="11">
      <t>ネンド</t>
    </rPh>
    <rPh sb="11" eb="14">
      <t>シチョウソン</t>
    </rPh>
    <rPh sb="14" eb="17">
      <t>ホケンシャ</t>
    </rPh>
    <rPh sb="17" eb="19">
      <t>キノウ</t>
    </rPh>
    <rPh sb="19" eb="21">
      <t>キョウカ</t>
    </rPh>
    <rPh sb="21" eb="23">
      <t>スイシン</t>
    </rPh>
    <rPh sb="23" eb="26">
      <t>コウフキン</t>
    </rPh>
    <rPh sb="26" eb="27">
      <t>オヨ</t>
    </rPh>
    <rPh sb="28" eb="30">
      <t>カイゴ</t>
    </rPh>
    <rPh sb="30" eb="32">
      <t>ホケン</t>
    </rPh>
    <rPh sb="32" eb="35">
      <t>ホケンシャ</t>
    </rPh>
    <rPh sb="35" eb="37">
      <t>ドリョク</t>
    </rPh>
    <rPh sb="37" eb="39">
      <t>シエン</t>
    </rPh>
    <rPh sb="39" eb="42">
      <t>コウフキン</t>
    </rPh>
    <rPh sb="43" eb="45">
      <t>シュウケイ</t>
    </rPh>
    <rPh sb="45" eb="47">
      <t>ケッカ</t>
    </rPh>
    <phoneticPr fontId="19"/>
  </si>
  <si>
    <t>長野県「高齢者実態調査」（元気高齢者）</t>
    <phoneticPr fontId="14"/>
  </si>
  <si>
    <t>長野県「高齢者実態調査」居宅（要支援１・２）</t>
    <phoneticPr fontId="14"/>
  </si>
  <si>
    <t>厚生労働省　地域包括ケア「見える化」システム</t>
    <phoneticPr fontId="14"/>
  </si>
  <si>
    <t>厚生労働省　地域包括ケア「見える化」システム</t>
  </si>
  <si>
    <t>長野県「高齢者実態調査」（元気高齢者）</t>
    <rPh sb="0" eb="2">
      <t>ナガノ</t>
    </rPh>
    <rPh sb="2" eb="3">
      <t>ケン</t>
    </rPh>
    <rPh sb="4" eb="7">
      <t>コウレイシャ</t>
    </rPh>
    <rPh sb="7" eb="9">
      <t>ジッタイ</t>
    </rPh>
    <rPh sb="9" eb="11">
      <t>チョウサ</t>
    </rPh>
    <rPh sb="13" eb="15">
      <t>ゲンキ</t>
    </rPh>
    <rPh sb="15" eb="18">
      <t>コウレイシャ</t>
    </rPh>
    <phoneticPr fontId="19"/>
  </si>
  <si>
    <t>長野県「高齢者実態調査」居宅（要支援１・２）</t>
    <rPh sb="0" eb="2">
      <t>ナガノ</t>
    </rPh>
    <rPh sb="2" eb="3">
      <t>ケン</t>
    </rPh>
    <rPh sb="4" eb="7">
      <t>コウレイシャ</t>
    </rPh>
    <rPh sb="7" eb="9">
      <t>ジッタイ</t>
    </rPh>
    <rPh sb="9" eb="11">
      <t>チョウサ</t>
    </rPh>
    <rPh sb="12" eb="14">
      <t>キョタク</t>
    </rPh>
    <rPh sb="15" eb="18">
      <t>ヨウシエン</t>
    </rPh>
    <phoneticPr fontId="19"/>
  </si>
  <si>
    <t>長野県「高齢者実態調査」居宅（要支援１・２）</t>
    <phoneticPr fontId="14"/>
  </si>
  <si>
    <t>長野県「高齢者実態調査」居宅（要支援１・２）</t>
    <rPh sb="0" eb="2">
      <t>ナガノ</t>
    </rPh>
    <rPh sb="2" eb="3">
      <t>ケン</t>
    </rPh>
    <rPh sb="4" eb="7">
      <t>コウレイシャ</t>
    </rPh>
    <rPh sb="7" eb="9">
      <t>ジッタイ</t>
    </rPh>
    <rPh sb="9" eb="11">
      <t>チョウサ</t>
    </rPh>
    <rPh sb="12" eb="14">
      <t>キョタク</t>
    </rPh>
    <rPh sb="15" eb="16">
      <t>ヨウ</t>
    </rPh>
    <rPh sb="16" eb="18">
      <t>シエン</t>
    </rPh>
    <phoneticPr fontId="19"/>
  </si>
  <si>
    <t>特定健康診査・特定保健指導の実施状況</t>
    <phoneticPr fontId="14"/>
  </si>
  <si>
    <t>特定健康診査・特定保健指導の実施状況</t>
    <phoneticPr fontId="14"/>
  </si>
  <si>
    <t>がん検診事業評価プロセス指標</t>
    <rPh sb="2" eb="4">
      <t>ケンシン</t>
    </rPh>
    <rPh sb="4" eb="8">
      <t>ジギョウヒョウカ</t>
    </rPh>
    <rPh sb="12" eb="14">
      <t>シヒョウ</t>
    </rPh>
    <phoneticPr fontId="14"/>
  </si>
  <si>
    <t>R4年度保険者機能強化推進交付金・介護保険保険者努力支援交付金に係る評価指標状況調査</t>
    <phoneticPr fontId="14"/>
  </si>
  <si>
    <t>R4年度保険者機能強化推進交付金・介護保険保険者努力支援交付金に係る評価指標状況調査</t>
    <phoneticPr fontId="14"/>
  </si>
  <si>
    <t>R4年度保険者機能強化推進交付金・介護保険保険者努力支援交付金に係る評価指標状況調査</t>
    <phoneticPr fontId="14"/>
  </si>
  <si>
    <t>厚生労働省：地域包括ケア「見える化」システム</t>
    <phoneticPr fontId="14"/>
  </si>
  <si>
    <t>市町村アンケート</t>
    <phoneticPr fontId="14"/>
  </si>
  <si>
    <t>市町村アンケート</t>
  </si>
  <si>
    <t>厚労省　見える化システム（「介護予防・日常生活支援総合事業報告」）</t>
    <phoneticPr fontId="14"/>
  </si>
  <si>
    <t>厚労省　「介護予防・日常生活支援総合事業報告」</t>
    <phoneticPr fontId="14"/>
  </si>
  <si>
    <t>厚生労働省　在宅医療にかかる地域別データ集</t>
    <rPh sb="0" eb="2">
      <t>コウセイ</t>
    </rPh>
    <rPh sb="2" eb="5">
      <t>ロウドウショウ</t>
    </rPh>
    <phoneticPr fontId="21"/>
  </si>
  <si>
    <t>長野県：元気高齢者等実態調査</t>
  </si>
  <si>
    <t>長野県：居宅高齢者等実態調査</t>
    <rPh sb="4" eb="6">
      <t>キョタク</t>
    </rPh>
    <rPh sb="6" eb="9">
      <t>コウレイシャ</t>
    </rPh>
    <rPh sb="9" eb="10">
      <t>トウ</t>
    </rPh>
    <rPh sb="10" eb="12">
      <t>ジッタイ</t>
    </rPh>
    <phoneticPr fontId="14"/>
  </si>
  <si>
    <t>長野県：元気高齢者等実態調査</t>
    <phoneticPr fontId="14"/>
  </si>
  <si>
    <t>市町村アンケート</t>
    <rPh sb="0" eb="3">
      <t>シチョウソン</t>
    </rPh>
    <phoneticPr fontId="14"/>
  </si>
  <si>
    <t>介護保険事業状況報告</t>
  </si>
  <si>
    <t>長野県：特養待機者調査</t>
    <rPh sb="0" eb="3">
      <t>ナガノケン</t>
    </rPh>
    <rPh sb="4" eb="6">
      <t>トクヨウ</t>
    </rPh>
    <phoneticPr fontId="22"/>
  </si>
  <si>
    <t>関東厚生局「保険医療機関・保険薬局の施設基準の届出受理状況及び保険外併用療養費医療機関一覧」</t>
    <rPh sb="0" eb="5">
      <t>カントウコウセイキョク</t>
    </rPh>
    <phoneticPr fontId="22"/>
  </si>
  <si>
    <t>関東厚生局「保険医療機関・保険薬局の施設基準の届出受理状況及び保険外併用療養費医療機関一覧」</t>
  </si>
  <si>
    <t>厚生労働省「在宅医療にかかる地域別データ集」</t>
  </si>
  <si>
    <t>長野県：居宅要支援・要介護認定者等実態調査（元気）</t>
    <phoneticPr fontId="14"/>
  </si>
  <si>
    <t>長野県：居宅要支援・要介護認定者等実態調査（元気）</t>
    <rPh sb="22" eb="24">
      <t>ゲンキ</t>
    </rPh>
    <phoneticPr fontId="4"/>
  </si>
  <si>
    <t>長野県：居宅要支援・要介護認定者等実態調査(居宅)</t>
    <rPh sb="22" eb="24">
      <t>キョタク</t>
    </rPh>
    <phoneticPr fontId="4"/>
  </si>
  <si>
    <t>R4年度保険者機能強化推進交付金・介護保険保険者努力支援交付金
に係る評価指標状況調査</t>
  </si>
  <si>
    <t>（特非）地域共生政策自治体連携機構</t>
  </si>
  <si>
    <t>高齢者実態調査</t>
    <rPh sb="0" eb="3">
      <t>コウレイシャ</t>
    </rPh>
    <rPh sb="3" eb="5">
      <t>ジッタイ</t>
    </rPh>
    <rPh sb="5" eb="7">
      <t>チョウサ</t>
    </rPh>
    <phoneticPr fontId="19"/>
  </si>
  <si>
    <t>県社会福祉協議会</t>
    <rPh sb="0" eb="1">
      <t>ケン</t>
    </rPh>
    <rPh sb="1" eb="3">
      <t>シャカイ</t>
    </rPh>
    <rPh sb="3" eb="5">
      <t>フクシ</t>
    </rPh>
    <rPh sb="5" eb="8">
      <t>キョウギカイ</t>
    </rPh>
    <phoneticPr fontId="14"/>
  </si>
  <si>
    <t>地域包括ケア「見える化」システム</t>
    <rPh sb="0" eb="4">
      <t>チイキホウカツ</t>
    </rPh>
    <rPh sb="7" eb="8">
      <t>ミ</t>
    </rPh>
    <rPh sb="10" eb="11">
      <t>カ</t>
    </rPh>
    <phoneticPr fontId="19"/>
  </si>
  <si>
    <t>地域包括ケア「見える化」システム</t>
  </si>
  <si>
    <t>単位</t>
    <rPh sb="0" eb="2">
      <t>タンイ</t>
    </rPh>
    <phoneticPr fontId="19"/>
  </si>
  <si>
    <t>点</t>
    <rPh sb="0" eb="1">
      <t>テン</t>
    </rPh>
    <phoneticPr fontId="14"/>
  </si>
  <si>
    <t>ポイント</t>
    <phoneticPr fontId="14"/>
  </si>
  <si>
    <t>位</t>
    <rPh sb="0" eb="1">
      <t>クライ</t>
    </rPh>
    <phoneticPr fontId="14"/>
  </si>
  <si>
    <t>位</t>
    <rPh sb="0" eb="1">
      <t>クライ</t>
    </rPh>
    <phoneticPr fontId="4"/>
  </si>
  <si>
    <t>％</t>
    <phoneticPr fontId="14"/>
  </si>
  <si>
    <t>位</t>
    <phoneticPr fontId="14"/>
  </si>
  <si>
    <t>位</t>
    <rPh sb="0" eb="1">
      <t>イ</t>
    </rPh>
    <phoneticPr fontId="14"/>
  </si>
  <si>
    <t>位</t>
    <phoneticPr fontId="14"/>
  </si>
  <si>
    <t>位</t>
  </si>
  <si>
    <t>ｎ値</t>
    <phoneticPr fontId="14"/>
  </si>
  <si>
    <t>％</t>
    <phoneticPr fontId="4"/>
  </si>
  <si>
    <t>ｎ値</t>
  </si>
  <si>
    <t>％</t>
    <phoneticPr fontId="14"/>
  </si>
  <si>
    <t>人</t>
    <rPh sb="0" eb="1">
      <t>ヒト</t>
    </rPh>
    <phoneticPr fontId="14"/>
  </si>
  <si>
    <t>点</t>
    <rPh sb="0" eb="1">
      <t>テン</t>
    </rPh>
    <phoneticPr fontId="4"/>
  </si>
  <si>
    <t>認定者1万対</t>
    <phoneticPr fontId="14"/>
  </si>
  <si>
    <t>位</t>
    <phoneticPr fontId="14"/>
  </si>
  <si>
    <t>把握数/1000人</t>
    <phoneticPr fontId="14"/>
  </si>
  <si>
    <t>箇所/1000人</t>
    <rPh sb="0" eb="2">
      <t>カショ</t>
    </rPh>
    <rPh sb="7" eb="8">
      <t>ヒト</t>
    </rPh>
    <phoneticPr fontId="4"/>
  </si>
  <si>
    <t>回</t>
    <rPh sb="0" eb="1">
      <t>カイ</t>
    </rPh>
    <phoneticPr fontId="14"/>
  </si>
  <si>
    <t>ー</t>
    <phoneticPr fontId="14"/>
  </si>
  <si>
    <t>％</t>
    <phoneticPr fontId="14"/>
  </si>
  <si>
    <t>施設</t>
    <rPh sb="0" eb="2">
      <t>シセツ</t>
    </rPh>
    <phoneticPr fontId="14"/>
  </si>
  <si>
    <t>人口10万対</t>
    <rPh sb="0" eb="2">
      <t>ジンコウ</t>
    </rPh>
    <rPh sb="4" eb="5">
      <t>マン</t>
    </rPh>
    <rPh sb="5" eb="6">
      <t>タイ</t>
    </rPh>
    <phoneticPr fontId="23"/>
  </si>
  <si>
    <t>事業所</t>
    <rPh sb="0" eb="3">
      <t>ジギョウショ</t>
    </rPh>
    <phoneticPr fontId="14"/>
  </si>
  <si>
    <t>団体/1000人</t>
    <rPh sb="0" eb="2">
      <t>ダンタイ</t>
    </rPh>
    <phoneticPr fontId="14"/>
  </si>
  <si>
    <t>点</t>
    <phoneticPr fontId="14"/>
  </si>
  <si>
    <t>点</t>
    <rPh sb="0" eb="1">
      <t>テン</t>
    </rPh>
    <phoneticPr fontId="19"/>
  </si>
  <si>
    <t>点</t>
    <phoneticPr fontId="14"/>
  </si>
  <si>
    <t>位</t>
    <phoneticPr fontId="14"/>
  </si>
  <si>
    <t>人</t>
    <rPh sb="0" eb="1">
      <t>ニン</t>
    </rPh>
    <phoneticPr fontId="14"/>
  </si>
  <si>
    <t>位</t>
    <phoneticPr fontId="14"/>
  </si>
  <si>
    <t>点</t>
    <phoneticPr fontId="14"/>
  </si>
  <si>
    <t>人</t>
    <rPh sb="0" eb="1">
      <t>ヒト</t>
    </rPh>
    <phoneticPr fontId="19"/>
  </si>
  <si>
    <t>戸</t>
    <rPh sb="0" eb="1">
      <t>ト</t>
    </rPh>
    <phoneticPr fontId="19"/>
  </si>
  <si>
    <t>世帯</t>
    <rPh sb="0" eb="2">
      <t>セタイ</t>
    </rPh>
    <phoneticPr fontId="19"/>
  </si>
  <si>
    <t>－</t>
    <phoneticPr fontId="14"/>
  </si>
  <si>
    <t>点数</t>
    <rPh sb="0" eb="2">
      <t>テンスウ</t>
    </rPh>
    <phoneticPr fontId="14"/>
  </si>
  <si>
    <t>－</t>
    <phoneticPr fontId="14"/>
  </si>
  <si>
    <t>再区分</t>
    <rPh sb="0" eb="1">
      <t>サイ</t>
    </rPh>
    <rPh sb="1" eb="3">
      <t>クブン</t>
    </rPh>
    <phoneticPr fontId="4"/>
  </si>
  <si>
    <t>－</t>
    <phoneticPr fontId="14"/>
  </si>
  <si>
    <t>歳</t>
    <rPh sb="0" eb="1">
      <t>サイ</t>
    </rPh>
    <phoneticPr fontId="19"/>
  </si>
  <si>
    <t>年次</t>
    <phoneticPr fontId="14"/>
  </si>
  <si>
    <t>2016
→2019</t>
    <phoneticPr fontId="14"/>
  </si>
  <si>
    <t>2018
⇒2019</t>
    <phoneticPr fontId="19"/>
  </si>
  <si>
    <t>R3年度
2019
⇒2020</t>
    <rPh sb="2" eb="4">
      <t>ネンド</t>
    </rPh>
    <phoneticPr fontId="19"/>
  </si>
  <si>
    <t>2020年3月→2021年3月</t>
    <rPh sb="4" eb="5">
      <t>ネン</t>
    </rPh>
    <rPh sb="6" eb="7">
      <t>ガツ</t>
    </rPh>
    <rPh sb="12" eb="13">
      <t>ネン</t>
    </rPh>
    <rPh sb="14" eb="15">
      <t>ガツ</t>
    </rPh>
    <phoneticPr fontId="4"/>
  </si>
  <si>
    <t>2020年度</t>
    <phoneticPr fontId="14"/>
  </si>
  <si>
    <t>2020年度</t>
    <rPh sb="4" eb="5">
      <t>ネン</t>
    </rPh>
    <rPh sb="5" eb="6">
      <t>ド</t>
    </rPh>
    <phoneticPr fontId="4"/>
  </si>
  <si>
    <t>2020年</t>
  </si>
  <si>
    <t>2020年</t>
    <phoneticPr fontId="14"/>
  </si>
  <si>
    <t>6年分</t>
    <rPh sb="1" eb="3">
      <t>ネンブン</t>
    </rPh>
    <phoneticPr fontId="14"/>
  </si>
  <si>
    <t>6年分</t>
    <rPh sb="1" eb="2">
      <t>ネン</t>
    </rPh>
    <rPh sb="2" eb="3">
      <t>ブン</t>
    </rPh>
    <phoneticPr fontId="14"/>
  </si>
  <si>
    <t>2018</t>
    <phoneticPr fontId="14"/>
  </si>
  <si>
    <t>2021</t>
    <phoneticPr fontId="14"/>
  </si>
  <si>
    <t>2019</t>
    <phoneticPr fontId="14"/>
  </si>
  <si>
    <t>2019</t>
  </si>
  <si>
    <t>2020</t>
  </si>
  <si>
    <t>2021</t>
  </si>
  <si>
    <t>2022</t>
  </si>
  <si>
    <t>2019年</t>
    <rPh sb="4" eb="5">
      <t>ネン</t>
    </rPh>
    <phoneticPr fontId="4"/>
  </si>
  <si>
    <t>内容</t>
    <rPh sb="0" eb="2">
      <t>ナイヨウ</t>
    </rPh>
    <phoneticPr fontId="19"/>
  </si>
  <si>
    <t>n値</t>
    <rPh sb="1" eb="2">
      <t>アタイ</t>
    </rPh>
    <phoneticPr fontId="14"/>
  </si>
  <si>
    <t>平均点</t>
    <rPh sb="0" eb="3">
      <t>ヘイキンテン</t>
    </rPh>
    <phoneticPr fontId="14"/>
  </si>
  <si>
    <t>2016
からの
上昇</t>
    <rPh sb="9" eb="11">
      <t>ジョウショウ</t>
    </rPh>
    <phoneticPr fontId="14"/>
  </si>
  <si>
    <t>順位</t>
    <rPh sb="0" eb="2">
      <t>ジュンイ</t>
    </rPh>
    <phoneticPr fontId="14"/>
  </si>
  <si>
    <t>平均点</t>
    <rPh sb="0" eb="3">
      <t>ヘイキンテン</t>
    </rPh>
    <phoneticPr fontId="19"/>
  </si>
  <si>
    <t>ｎ値</t>
    <phoneticPr fontId="14"/>
  </si>
  <si>
    <t>期間</t>
    <rPh sb="0" eb="2">
      <t>キカン</t>
    </rPh>
    <phoneticPr fontId="14"/>
  </si>
  <si>
    <t>期間</t>
    <phoneticPr fontId="14"/>
  </si>
  <si>
    <t>順位</t>
    <phoneticPr fontId="14"/>
  </si>
  <si>
    <t>2015
からの
変化</t>
    <rPh sb="9" eb="11">
      <t>ヘンカ</t>
    </rPh>
    <phoneticPr fontId="14"/>
  </si>
  <si>
    <t>2015
からの
変化</t>
    <phoneticPr fontId="14"/>
  </si>
  <si>
    <t>比率</t>
    <rPh sb="0" eb="2">
      <t>ヒリツ</t>
    </rPh>
    <phoneticPr fontId="14"/>
  </si>
  <si>
    <t>ｎ値</t>
    <phoneticPr fontId="14"/>
  </si>
  <si>
    <t>ｎ値</t>
    <phoneticPr fontId="14"/>
  </si>
  <si>
    <t>比率</t>
    <phoneticPr fontId="14"/>
  </si>
  <si>
    <t>比率</t>
    <phoneticPr fontId="14"/>
  </si>
  <si>
    <t>母数</t>
    <rPh sb="0" eb="2">
      <t>ボスウ</t>
    </rPh>
    <phoneticPr fontId="14"/>
  </si>
  <si>
    <t>母数</t>
    <phoneticPr fontId="14"/>
  </si>
  <si>
    <t>順位</t>
    <phoneticPr fontId="14"/>
  </si>
  <si>
    <t>得点</t>
    <phoneticPr fontId="14"/>
  </si>
  <si>
    <t>得点</t>
    <rPh sb="0" eb="2">
      <t>トクテン</t>
    </rPh>
    <phoneticPr fontId="14"/>
  </si>
  <si>
    <t>合計点</t>
    <rPh sb="0" eb="3">
      <t>ゴウケイテン</t>
    </rPh>
    <phoneticPr fontId="14"/>
  </si>
  <si>
    <t>人数</t>
    <phoneticPr fontId="14"/>
  </si>
  <si>
    <t>人数</t>
    <rPh sb="0" eb="2">
      <t>ニンズウ</t>
    </rPh>
    <phoneticPr fontId="14"/>
  </si>
  <si>
    <t>順位</t>
  </si>
  <si>
    <t>人口10万対</t>
    <phoneticPr fontId="14"/>
  </si>
  <si>
    <t>回数</t>
    <rPh sb="0" eb="2">
      <t>カイスウ</t>
    </rPh>
    <phoneticPr fontId="14"/>
  </si>
  <si>
    <t>高齢者人口千人当たりの人数</t>
    <rPh sb="11" eb="13">
      <t>ニンズウ</t>
    </rPh>
    <phoneticPr fontId="14"/>
  </si>
  <si>
    <t>はい/いいえ</t>
    <phoneticPr fontId="14"/>
  </si>
  <si>
    <t>平均要介護度</t>
    <rPh sb="0" eb="2">
      <t>ヘイキ</t>
    </rPh>
    <rPh sb="2" eb="6">
      <t>ヨウカイゴド</t>
    </rPh>
    <phoneticPr fontId="14"/>
  </si>
  <si>
    <t>有無</t>
    <rPh sb="0" eb="2">
      <t>ウム</t>
    </rPh>
    <phoneticPr fontId="14"/>
  </si>
  <si>
    <t>施設数</t>
    <rPh sb="0" eb="2">
      <t>シセツ</t>
    </rPh>
    <rPh sb="2" eb="3">
      <t>スウ</t>
    </rPh>
    <phoneticPr fontId="14"/>
  </si>
  <si>
    <t>人口10万対の施設数</t>
    <rPh sb="0" eb="2">
      <t>ジンコウ</t>
    </rPh>
    <rPh sb="4" eb="5">
      <t>マン</t>
    </rPh>
    <rPh sb="5" eb="6">
      <t>タイ</t>
    </rPh>
    <rPh sb="7" eb="9">
      <t>シセツ</t>
    </rPh>
    <rPh sb="9" eb="10">
      <t>スウ</t>
    </rPh>
    <phoneticPr fontId="23"/>
  </si>
  <si>
    <t>人口10万対の事業所数</t>
    <rPh sb="7" eb="10">
      <t>ジギョウショ</t>
    </rPh>
    <rPh sb="10" eb="11">
      <t>スウ</t>
    </rPh>
    <phoneticPr fontId="14"/>
  </si>
  <si>
    <t>人口10万対の人数</t>
    <rPh sb="7" eb="9">
      <t>ニンズウ</t>
    </rPh>
    <phoneticPr fontId="14"/>
  </si>
  <si>
    <t>認定者1万対の従業者数</t>
    <rPh sb="7" eb="10">
      <t>ジュウギョウシャ</t>
    </rPh>
    <rPh sb="10" eb="11">
      <t>スウ</t>
    </rPh>
    <phoneticPr fontId="14"/>
  </si>
  <si>
    <t>母数</t>
    <phoneticPr fontId="14"/>
  </si>
  <si>
    <t>順位</t>
    <phoneticPr fontId="14"/>
  </si>
  <si>
    <t>順位</t>
    <phoneticPr fontId="14"/>
  </si>
  <si>
    <t>母数</t>
    <phoneticPr fontId="14"/>
  </si>
  <si>
    <t>合計得点</t>
    <rPh sb="0" eb="2">
      <t>ゴウケイ</t>
    </rPh>
    <rPh sb="2" eb="4">
      <t>トクテン</t>
    </rPh>
    <phoneticPr fontId="14"/>
  </si>
  <si>
    <t>合計得点</t>
    <rPh sb="0" eb="4">
      <t>ゴウケイトクテン</t>
    </rPh>
    <phoneticPr fontId="14"/>
  </si>
  <si>
    <t>圏域別</t>
    <phoneticPr fontId="14"/>
  </si>
  <si>
    <t>圏域別</t>
    <rPh sb="0" eb="3">
      <t>ケンイキベツ</t>
    </rPh>
    <phoneticPr fontId="14"/>
  </si>
  <si>
    <t>世帯数</t>
    <rPh sb="0" eb="2">
      <t>セタイ</t>
    </rPh>
    <rPh sb="2" eb="3">
      <t>スウ</t>
    </rPh>
    <phoneticPr fontId="14"/>
  </si>
  <si>
    <t>ア</t>
    <phoneticPr fontId="14"/>
  </si>
  <si>
    <t>イ</t>
    <phoneticPr fontId="14"/>
  </si>
  <si>
    <t>ウ</t>
    <phoneticPr fontId="14"/>
  </si>
  <si>
    <t>エ</t>
    <phoneticPr fontId="14"/>
  </si>
  <si>
    <t>人口10万対</t>
    <phoneticPr fontId="14"/>
  </si>
  <si>
    <t>定員数</t>
    <rPh sb="0" eb="2">
      <t>テイイン</t>
    </rPh>
    <rPh sb="2" eb="3">
      <t>スウ</t>
    </rPh>
    <phoneticPr fontId="14"/>
  </si>
  <si>
    <t>要支援・要介護者1人あたり定員</t>
    <phoneticPr fontId="14"/>
  </si>
  <si>
    <t>要支援・要介護者1人あたり定員</t>
  </si>
  <si>
    <t>要支援・要介護者1人あたり定員</t>
    <phoneticPr fontId="14"/>
  </si>
  <si>
    <t>code</t>
    <phoneticPr fontId="14"/>
  </si>
  <si>
    <t>seq</t>
    <phoneticPr fontId="14"/>
  </si>
  <si>
    <t>指標名</t>
    <rPh sb="0" eb="3">
      <t>シヒョウメイ</t>
    </rPh>
    <phoneticPr fontId="19"/>
  </si>
  <si>
    <t>幸福度_元気_n_【2016】</t>
    <phoneticPr fontId="14"/>
  </si>
  <si>
    <t>幸福度_元気_得点_【2016】</t>
    <rPh sb="7" eb="9">
      <t>トクテン</t>
    </rPh>
    <phoneticPr fontId="14"/>
  </si>
  <si>
    <t>幸福度_元気_得点_【2019】</t>
    <rPh sb="7" eb="9">
      <t>トクテン</t>
    </rPh>
    <phoneticPr fontId="14"/>
  </si>
  <si>
    <t>幸福度_元気_【2016】
【2019】</t>
    <phoneticPr fontId="14"/>
  </si>
  <si>
    <t>幸福度_元気_順位_【2019】</t>
    <rPh sb="7" eb="9">
      <t>ジュンイ</t>
    </rPh>
    <phoneticPr fontId="14"/>
  </si>
  <si>
    <t>幸福度_居宅_n_【2016】</t>
  </si>
  <si>
    <t>幸福度_居宅_得点_【2016】</t>
    <rPh sb="7" eb="9">
      <t>トクテン</t>
    </rPh>
    <phoneticPr fontId="14"/>
  </si>
  <si>
    <t>幸福度_居宅_得点_【2019】</t>
    <rPh sb="7" eb="9">
      <t>トクテン</t>
    </rPh>
    <phoneticPr fontId="14"/>
  </si>
  <si>
    <t>幸福度_居宅_【2016】
【2019】</t>
    <rPh sb="4" eb="6">
      <t>キョタク</t>
    </rPh>
    <phoneticPr fontId="14"/>
  </si>
  <si>
    <t>幸福度_居宅_順位_【2019】</t>
    <rPh sb="4" eb="6">
      <t>キョタク</t>
    </rPh>
    <rPh sb="7" eb="9">
      <t>ジュンイ</t>
    </rPh>
    <phoneticPr fontId="14"/>
  </si>
  <si>
    <t>幸福度_居宅_要介護全体_n_【2019】</t>
  </si>
  <si>
    <t>幸福度_居宅_要介護全体_得点_【2019】</t>
    <rPh sb="13" eb="15">
      <t>トクテン</t>
    </rPh>
    <phoneticPr fontId="14"/>
  </si>
  <si>
    <t>幸福度_居宅_要支援1・2_得点_【2019】</t>
    <rPh sb="14" eb="16">
      <t>トクテン</t>
    </rPh>
    <phoneticPr fontId="14"/>
  </si>
  <si>
    <t>幸福度_居宅_要介護1・2_n_【2019】</t>
    <rPh sb="8" eb="10">
      <t>カイゴ</t>
    </rPh>
    <phoneticPr fontId="14"/>
  </si>
  <si>
    <t>幸福度_居宅_要介護1・2_得点_【2019】</t>
    <rPh sb="8" eb="10">
      <t>カイゴ</t>
    </rPh>
    <rPh sb="14" eb="16">
      <t>トクテン</t>
    </rPh>
    <phoneticPr fontId="14"/>
  </si>
  <si>
    <t>幸福度_居宅_要介護3_5_n_【2019】</t>
    <rPh sb="8" eb="10">
      <t>カイゴ</t>
    </rPh>
    <phoneticPr fontId="19"/>
  </si>
  <si>
    <t>幸福度_居宅_要介護3_5_得点_【2019】</t>
    <rPh sb="14" eb="16">
      <t>トクテン</t>
    </rPh>
    <phoneticPr fontId="14"/>
  </si>
  <si>
    <t>閉じこもリスク高齢者_元気_順位【2019】</t>
    <rPh sb="14" eb="16">
      <t>ジュンイ</t>
    </rPh>
    <phoneticPr fontId="14"/>
  </si>
  <si>
    <t>運動機能・転倒リスク割合_元気_順位【2019】</t>
    <rPh sb="10" eb="12">
      <t>ワリアイ</t>
    </rPh>
    <rPh sb="16" eb="18">
      <t>ジュンイ</t>
    </rPh>
    <phoneticPr fontId="14"/>
  </si>
  <si>
    <t>認知症リスク_元気_順位【2019】</t>
    <rPh sb="10" eb="12">
      <t>ジュンイ</t>
    </rPh>
    <phoneticPr fontId="14"/>
  </si>
  <si>
    <t>口腔リスク高齢者_元気_順位【2019】</t>
    <rPh sb="12" eb="14">
      <t>ジュンイ</t>
    </rPh>
    <phoneticPr fontId="14"/>
  </si>
  <si>
    <t>閉じこもリスク高齢者_居宅_n【2019】</t>
  </si>
  <si>
    <t>閉じこもリスク高齢者_居宅_割合【2019】</t>
  </si>
  <si>
    <t>閉じこもリスク高齢者_居宅_順位【2019】</t>
    <rPh sb="14" eb="16">
      <t>ジュンイ</t>
    </rPh>
    <phoneticPr fontId="14"/>
  </si>
  <si>
    <t>運動機能・転倒リスク高齢者_居宅_n【2019】</t>
  </si>
  <si>
    <t>運動機能・転倒リスク高齢者_居宅_割合【2019】</t>
  </si>
  <si>
    <t>運動機能・転倒リスク割合_居宅_順位【2019】</t>
    <rPh sb="10" eb="12">
      <t>ワリアイ</t>
    </rPh>
    <rPh sb="16" eb="18">
      <t>ジュンイ</t>
    </rPh>
    <phoneticPr fontId="14"/>
  </si>
  <si>
    <t>認知症リスク_居宅_n【2019】</t>
  </si>
  <si>
    <t>認知症リスク_居宅_割合【2019】</t>
  </si>
  <si>
    <t>認知症リスク_居宅_順位【2019】</t>
    <rPh sb="10" eb="12">
      <t>ジュンイ</t>
    </rPh>
    <phoneticPr fontId="14"/>
  </si>
  <si>
    <t>口腔リスク高齢者_居宅_n【2019】</t>
  </si>
  <si>
    <t>口腔リスク高齢者_居宅_割合【2019】</t>
  </si>
  <si>
    <t>口腔リスク高齢者_居宅_順位【2019】</t>
    <rPh sb="12" eb="14">
      <t>ジュンイ</t>
    </rPh>
    <phoneticPr fontId="14"/>
  </si>
  <si>
    <t>調整済み認定率_合計認定率_【2020】</t>
    <phoneticPr fontId="14"/>
  </si>
  <si>
    <t>調整済み認定率_合計認定率_順位【2020】</t>
    <rPh sb="14" eb="16">
      <t>ジュンイ</t>
    </rPh>
    <phoneticPr fontId="14"/>
  </si>
  <si>
    <t>調整済み認定率_認定率_要支援_【2020】</t>
  </si>
  <si>
    <t>調整済み認定率_認定率_要介護1・2_【2020】</t>
  </si>
  <si>
    <t>調整済み認定率_認定率_要介護3・4・5_【2020】</t>
  </si>
  <si>
    <t>調整済要介護・要支援認定率_【2018】</t>
  </si>
  <si>
    <t>調整済要介護・要支援認定率_【2019】</t>
  </si>
  <si>
    <t>要支援１・2の重症化率維持割合_順位【2020年3月→2021年3月】</t>
    <rPh sb="16" eb="18">
      <t>ジュンイ</t>
    </rPh>
    <phoneticPr fontId="14"/>
  </si>
  <si>
    <t>要支援１・2の重症化率改善割合_順位【2020年3月→2021年3月】</t>
    <rPh sb="16" eb="18">
      <t>ジュンイ</t>
    </rPh>
    <phoneticPr fontId="14"/>
  </si>
  <si>
    <t>要支援1の重症化率維持割合_【2020年3月→2021年3月】</t>
    <phoneticPr fontId="14"/>
  </si>
  <si>
    <t>要支援1の重症化率維持割合_順位【2020年3月→2021年3月】</t>
    <rPh sb="14" eb="16">
      <t>ジュンイ</t>
    </rPh>
    <phoneticPr fontId="14"/>
  </si>
  <si>
    <t>要支援1の重症化率改善割合_【2020年3月→2021年3月】</t>
    <phoneticPr fontId="14"/>
  </si>
  <si>
    <t>要支援1の重症化率改善割合_順位【2020年3月→2021年3月】</t>
    <rPh sb="14" eb="16">
      <t>ジュンイ</t>
    </rPh>
    <phoneticPr fontId="14"/>
  </si>
  <si>
    <t>要支援2の重症化率維持割合_【2020年3月→2021年3月】</t>
    <phoneticPr fontId="14"/>
  </si>
  <si>
    <t>要支援2の重症化率維持割合_順位【2020年3月→2021年3月】</t>
    <rPh sb="14" eb="16">
      <t>ジュンイ</t>
    </rPh>
    <phoneticPr fontId="14"/>
  </si>
  <si>
    <t>要支援2の重症化率改善割合_【2020年3月→2021年3月】</t>
    <phoneticPr fontId="14"/>
  </si>
  <si>
    <t>要支援2の重症化率改善割合_順位【2020年3月→2021年3月】</t>
    <rPh sb="14" eb="16">
      <t>ジュンイ</t>
    </rPh>
    <phoneticPr fontId="14"/>
  </si>
  <si>
    <t>生きがい_元気_n_【2019】</t>
    <phoneticPr fontId="14"/>
  </si>
  <si>
    <t>生きがい_元気_割合_【2019】</t>
    <rPh sb="8" eb="10">
      <t>ワリアイ</t>
    </rPh>
    <phoneticPr fontId="14"/>
  </si>
  <si>
    <t>生きがい_元気_順位_【2019】</t>
    <rPh sb="8" eb="10">
      <t>ジュンイ</t>
    </rPh>
    <phoneticPr fontId="14"/>
  </si>
  <si>
    <t>生きがい_居宅_n_【2019】</t>
    <phoneticPr fontId="14"/>
  </si>
  <si>
    <t>生きがい_居宅_割合_【2019】</t>
    <rPh sb="8" eb="10">
      <t>ワリアイ</t>
    </rPh>
    <phoneticPr fontId="14"/>
  </si>
  <si>
    <t>生きがい_居宅_順位_【2019】</t>
    <rPh sb="8" eb="10">
      <t>ジュンイ</t>
    </rPh>
    <phoneticPr fontId="14"/>
  </si>
  <si>
    <t>社会参加状況_月1以上参加_元気_n_【2019】</t>
    <rPh sb="0" eb="4">
      <t>シャカイサンカ</t>
    </rPh>
    <rPh sb="4" eb="6">
      <t>ジョウキョウ</t>
    </rPh>
    <rPh sb="7" eb="8">
      <t>ツキ</t>
    </rPh>
    <rPh sb="9" eb="11">
      <t>イジョウ</t>
    </rPh>
    <rPh sb="11" eb="13">
      <t>サンカ</t>
    </rPh>
    <phoneticPr fontId="14"/>
  </si>
  <si>
    <t>社会参加状況_月1以上参加_元気_割合_【2019】</t>
    <rPh sb="17" eb="19">
      <t>ワリアイ</t>
    </rPh>
    <phoneticPr fontId="14"/>
  </si>
  <si>
    <t>社会参加状況_月1以上参加_元気_順位_【2019】</t>
    <rPh sb="17" eb="19">
      <t>ジュンイ</t>
    </rPh>
    <phoneticPr fontId="14"/>
  </si>
  <si>
    <t>ボランティア_月1以上参加_元気_割合_【2019】</t>
    <rPh sb="17" eb="19">
      <t>ワリアイ</t>
    </rPh>
    <phoneticPr fontId="14"/>
  </si>
  <si>
    <t>ボランティア_月1以上参加_元気_順位_【2019】</t>
    <rPh sb="17" eb="19">
      <t>ジュンイ</t>
    </rPh>
    <phoneticPr fontId="14"/>
  </si>
  <si>
    <t>運動やスポーツ_月1以上参加_元気_割合_【2019】</t>
    <rPh sb="18" eb="20">
      <t>ワリアイ</t>
    </rPh>
    <phoneticPr fontId="14"/>
  </si>
  <si>
    <t>運動やスポーツ_月1以上参加_元気_順位_【2019】</t>
    <rPh sb="18" eb="20">
      <t>ジュンイ</t>
    </rPh>
    <phoneticPr fontId="14"/>
  </si>
  <si>
    <t>趣味_月1以上参加_元気_割合_【2019】</t>
    <rPh sb="13" eb="15">
      <t>ワリアイ</t>
    </rPh>
    <phoneticPr fontId="14"/>
  </si>
  <si>
    <t>趣味_月1以上参加_元気_順位_【2019】</t>
    <rPh sb="13" eb="15">
      <t>ジュンイ</t>
    </rPh>
    <phoneticPr fontId="14"/>
  </si>
  <si>
    <t>学習・教養_月1以上参加_元気_割合_【2019】</t>
    <rPh sb="16" eb="18">
      <t>ワリアイ</t>
    </rPh>
    <phoneticPr fontId="14"/>
  </si>
  <si>
    <t>学習・教養_月1以上参加_元気_順位_【2019】</t>
    <rPh sb="16" eb="18">
      <t>ジュンイ</t>
    </rPh>
    <phoneticPr fontId="14"/>
  </si>
  <si>
    <t>通いの場_月1以上参加_元気_割合_【2019】</t>
    <rPh sb="15" eb="17">
      <t>ワリアイ</t>
    </rPh>
    <phoneticPr fontId="14"/>
  </si>
  <si>
    <t>通いの場_月1以上参加_元気_順位_【2019】</t>
    <rPh sb="15" eb="17">
      <t>ジュンイ</t>
    </rPh>
    <phoneticPr fontId="14"/>
  </si>
  <si>
    <t>老人クラブ_月1以上参加_元気_割合_【2019】</t>
    <rPh sb="16" eb="18">
      <t>ワリアイ</t>
    </rPh>
    <phoneticPr fontId="14"/>
  </si>
  <si>
    <t>老人クラブ_月1以上参加_元気_順位_【2019】</t>
    <rPh sb="16" eb="18">
      <t>ジュンイ</t>
    </rPh>
    <phoneticPr fontId="14"/>
  </si>
  <si>
    <t>町内会や自治会_月1以上参加_元気_割合_【2019】</t>
    <rPh sb="18" eb="20">
      <t>ワリアイ</t>
    </rPh>
    <phoneticPr fontId="14"/>
  </si>
  <si>
    <t>町内会や自治会_月1以上参加_元気_順位_【2019】</t>
    <rPh sb="18" eb="20">
      <t>ジュンイ</t>
    </rPh>
    <phoneticPr fontId="14"/>
  </si>
  <si>
    <t>仕事_月1以上参加_元気_割合_【2019】</t>
    <rPh sb="13" eb="15">
      <t>ワリアイ</t>
    </rPh>
    <phoneticPr fontId="14"/>
  </si>
  <si>
    <t>仕事_月1以上参加_元気_順位_【2019】</t>
    <rPh sb="13" eb="15">
      <t>ジュンイ</t>
    </rPh>
    <phoneticPr fontId="14"/>
  </si>
  <si>
    <t>社会参加状況_月1以上参加_居宅_n_【2019】</t>
    <rPh sb="0" eb="4">
      <t>シャカイサンカ</t>
    </rPh>
    <rPh sb="4" eb="6">
      <t>ジョウキョウ</t>
    </rPh>
    <rPh sb="7" eb="8">
      <t>ツキ</t>
    </rPh>
    <rPh sb="9" eb="11">
      <t>イジョウ</t>
    </rPh>
    <rPh sb="11" eb="13">
      <t>サンカ</t>
    </rPh>
    <phoneticPr fontId="14"/>
  </si>
  <si>
    <t>社会参加状況_月1以上参加_居宅_割合_【2019】</t>
    <rPh sb="17" eb="19">
      <t>ワリアイ</t>
    </rPh>
    <phoneticPr fontId="14"/>
  </si>
  <si>
    <t>社会参加状況_月1以上参加_居宅_順位_【2019】</t>
    <rPh sb="17" eb="19">
      <t>ジュンイ</t>
    </rPh>
    <phoneticPr fontId="14"/>
  </si>
  <si>
    <t>ボランティア_月1以上参加_居宅_割合_【2019】</t>
    <rPh sb="17" eb="19">
      <t>ワリアイ</t>
    </rPh>
    <phoneticPr fontId="14"/>
  </si>
  <si>
    <t>ボランティア_月1以上参加_居宅_順位_【2019】</t>
    <rPh sb="17" eb="19">
      <t>ジュンイ</t>
    </rPh>
    <phoneticPr fontId="14"/>
  </si>
  <si>
    <t>運動やスポーツ_月1以上参加_居宅_割合_【2019】</t>
    <rPh sb="18" eb="20">
      <t>ワリアイ</t>
    </rPh>
    <phoneticPr fontId="14"/>
  </si>
  <si>
    <t>運動やスポーツ_月1以上参加_居宅_順位_【2019】</t>
    <rPh sb="18" eb="20">
      <t>ジュンイ</t>
    </rPh>
    <phoneticPr fontId="14"/>
  </si>
  <si>
    <t>趣味_月1以上参加_居宅_割合_【2019】</t>
    <rPh sb="13" eb="15">
      <t>ワリアイ</t>
    </rPh>
    <phoneticPr fontId="14"/>
  </si>
  <si>
    <t>趣味_月1以上参加_居宅_順位_【2019】</t>
    <rPh sb="13" eb="15">
      <t>ジュンイ</t>
    </rPh>
    <phoneticPr fontId="14"/>
  </si>
  <si>
    <t>学習・教養_月1以上参加_居宅_割合_【2019】</t>
    <rPh sb="16" eb="18">
      <t>ワリアイ</t>
    </rPh>
    <phoneticPr fontId="14"/>
  </si>
  <si>
    <t>学習・教養_月1以上参加_居宅_順位_【2019】</t>
    <rPh sb="16" eb="18">
      <t>ジュンイ</t>
    </rPh>
    <phoneticPr fontId="14"/>
  </si>
  <si>
    <t>通いの場_月1以上参加_居宅_n_【2019】</t>
  </si>
  <si>
    <t>通いの場_月1以上参加_居宅_割合_【2019】</t>
    <rPh sb="15" eb="17">
      <t>ワリアイ</t>
    </rPh>
    <phoneticPr fontId="14"/>
  </si>
  <si>
    <t>通いの場_月1以上参加_居宅_順位_【2019】</t>
    <rPh sb="15" eb="17">
      <t>ジュンイ</t>
    </rPh>
    <phoneticPr fontId="14"/>
  </si>
  <si>
    <t>老人クラブ_月1以上参加_居宅_割合_【2019】</t>
    <rPh sb="16" eb="18">
      <t>ワリアイ</t>
    </rPh>
    <phoneticPr fontId="14"/>
  </si>
  <si>
    <t>老人クラブ_月1以上参加_居宅_順位_【2019】</t>
    <rPh sb="16" eb="18">
      <t>ジュンイ</t>
    </rPh>
    <phoneticPr fontId="14"/>
  </si>
  <si>
    <t>町内会や自治会_月1以上参加_居宅_n_【2019】</t>
  </si>
  <si>
    <t>町内会や自治会_月1以上参加_居宅_割合_【2019】</t>
    <rPh sb="18" eb="20">
      <t>ワリアイ</t>
    </rPh>
    <phoneticPr fontId="14"/>
  </si>
  <si>
    <t>町内会や自治会_月1以上参加_居宅_順位_【2019】</t>
    <rPh sb="18" eb="20">
      <t>ジュンイ</t>
    </rPh>
    <phoneticPr fontId="14"/>
  </si>
  <si>
    <t>仕事_月1以上参加_居宅_n_【2019】</t>
  </si>
  <si>
    <t>仕事_月1以上参加_居宅_割合_【2019】</t>
    <rPh sb="13" eb="15">
      <t>ワリアイ</t>
    </rPh>
    <phoneticPr fontId="14"/>
  </si>
  <si>
    <t>仕事_月1以上参加_居宅_順位_【2019】</t>
    <rPh sb="13" eb="15">
      <t>ジュンイ</t>
    </rPh>
    <phoneticPr fontId="14"/>
  </si>
  <si>
    <t>特定健診受診率_【40_74歳】_【2019】_順位</t>
    <rPh sb="24" eb="26">
      <t>ジュンイ</t>
    </rPh>
    <phoneticPr fontId="14"/>
  </si>
  <si>
    <t>がん健診受診率_胃がんX線_【2018】_順位</t>
    <phoneticPr fontId="14"/>
  </si>
  <si>
    <t>がん健診受診率_胃がん内視鏡_【2018】_順位</t>
    <phoneticPr fontId="14"/>
  </si>
  <si>
    <t>がん健診受診率_大腸_【2018】_順位</t>
    <phoneticPr fontId="14"/>
  </si>
  <si>
    <t>がん健診受診率_肺_【2018】_順位</t>
    <phoneticPr fontId="14"/>
  </si>
  <si>
    <t>がん健診受診率_乳_【2018】_順位</t>
    <phoneticPr fontId="14"/>
  </si>
  <si>
    <t>がん健診受診率_子宮頸_【2018】_順位</t>
    <phoneticPr fontId="14"/>
  </si>
  <si>
    <t>通いの場への参加促進のためのアウトリーチの実施_【2021】</t>
    <phoneticPr fontId="14"/>
  </si>
  <si>
    <t>通いの場における健康チェックや栄養指導の実施_【2021】</t>
  </si>
  <si>
    <t>健康チェック結果を踏まえた早期介入_【2021】</t>
  </si>
  <si>
    <t>多様な主体と連携して介護予防を進める体制の構築_【2021】</t>
  </si>
  <si>
    <t>参加前後の心身・認知機能等のデータを管理・分析_【2021】</t>
    <phoneticPr fontId="14"/>
  </si>
  <si>
    <t>効果的な介護予防事業の実施状況_合計点_【2021】</t>
    <rPh sb="16" eb="18">
      <t>ゴウケイ</t>
    </rPh>
    <rPh sb="18" eb="19">
      <t>テン</t>
    </rPh>
    <phoneticPr fontId="14"/>
  </si>
  <si>
    <t>効果的な介護予防事業の実施状況_合計点_順位_【2021】</t>
    <rPh sb="16" eb="19">
      <t>ゴウケイテン</t>
    </rPh>
    <rPh sb="20" eb="22">
      <t>ジュンイ</t>
    </rPh>
    <phoneticPr fontId="14"/>
  </si>
  <si>
    <t>サービスC_予防サービスを実施している_【2021】</t>
    <phoneticPr fontId="14"/>
  </si>
  <si>
    <t>サービスC_予防サービス終了後に通いの場を紹介_【2021】</t>
  </si>
  <si>
    <t>サービスCの実施状況_合計点_【2021】</t>
    <rPh sb="11" eb="13">
      <t>ゴウケイ</t>
    </rPh>
    <rPh sb="13" eb="14">
      <t>テン</t>
    </rPh>
    <phoneticPr fontId="14"/>
  </si>
  <si>
    <t>サービスCの実施状況_合計点_順位_【2021】</t>
    <rPh sb="15" eb="17">
      <t>ジュンイ</t>
    </rPh>
    <phoneticPr fontId="14"/>
  </si>
  <si>
    <t>生活機能向上連携加算算定者数_【認定者1万対】_【2019】_順位</t>
    <rPh sb="31" eb="33">
      <t>ジュンイ</t>
    </rPh>
    <phoneticPr fontId="14"/>
  </si>
  <si>
    <t>基本チェックリスト_配布者数_割合_【2020】</t>
    <rPh sb="15" eb="17">
      <t>ワリアイ</t>
    </rPh>
    <phoneticPr fontId="14"/>
  </si>
  <si>
    <t>基本チェックリスト_回答者数_【2020】</t>
  </si>
  <si>
    <t>基本チェックリスト_事業対象者の把握数_【2020】</t>
  </si>
  <si>
    <t>基本チェックリスト_事業対象者の把握数_高齢者人口1000人_割合_【2020】</t>
  </si>
  <si>
    <t>基本チェックリスト_事業対象者の把握数_高齢者人口1000人_順位_【2020】</t>
    <rPh sb="31" eb="33">
      <t>ジュンイ</t>
    </rPh>
    <phoneticPr fontId="14"/>
  </si>
  <si>
    <t>自宅での死亡率_【2014】</t>
  </si>
  <si>
    <t>自宅での死亡率_【2015】</t>
  </si>
  <si>
    <t>自宅での死亡率_【2016】</t>
  </si>
  <si>
    <t>自宅での死亡率_【2017】</t>
  </si>
  <si>
    <t>自宅での死亡率_【2018】</t>
  </si>
  <si>
    <t>自宅での死亡率_【2019】</t>
  </si>
  <si>
    <t>自宅での死亡率_【6年分平均】</t>
  </si>
  <si>
    <t>老人ホームでの死亡率_【2014】</t>
  </si>
  <si>
    <t>老人ホームでの死亡率_【2015】</t>
  </si>
  <si>
    <t>老人ホームでの死亡率_【2016】</t>
  </si>
  <si>
    <t>老人ホームでの死亡率_【2017】</t>
  </si>
  <si>
    <t>老人ホームでの死亡率_【2018】</t>
  </si>
  <si>
    <t>老人ホームでの死亡率_【2019】</t>
  </si>
  <si>
    <t>老人ホームでの死亡率_【6年分平均】</t>
  </si>
  <si>
    <t>自宅及び老人ホームでの死亡率_【2019】</t>
    <rPh sb="0" eb="2">
      <t>ジタク</t>
    </rPh>
    <rPh sb="2" eb="3">
      <t>オヨ</t>
    </rPh>
    <rPh sb="4" eb="6">
      <t>ロウジン</t>
    </rPh>
    <rPh sb="11" eb="14">
      <t>シボウリツ</t>
    </rPh>
    <phoneticPr fontId="24"/>
  </si>
  <si>
    <t>自宅及び老人ホームでの死亡率_【6年分平均】</t>
    <rPh sb="0" eb="2">
      <t>ジタク</t>
    </rPh>
    <rPh sb="2" eb="3">
      <t>オヨ</t>
    </rPh>
    <rPh sb="4" eb="6">
      <t>ロウジン</t>
    </rPh>
    <rPh sb="11" eb="14">
      <t>シボウリツ</t>
    </rPh>
    <rPh sb="17" eb="21">
      <t>ネンブンヘイキン</t>
    </rPh>
    <phoneticPr fontId="24"/>
  </si>
  <si>
    <t>自宅及び老人ホームでの死亡率_順位【6年分平均】</t>
    <rPh sb="0" eb="2">
      <t>ジタク</t>
    </rPh>
    <rPh sb="2" eb="3">
      <t>オヨ</t>
    </rPh>
    <rPh sb="4" eb="6">
      <t>ロウジン</t>
    </rPh>
    <rPh sb="11" eb="14">
      <t>シボウリツ</t>
    </rPh>
    <rPh sb="15" eb="17">
      <t>ジュンイ</t>
    </rPh>
    <rPh sb="19" eb="23">
      <t>ネンブンヘイキン</t>
    </rPh>
    <phoneticPr fontId="24"/>
  </si>
  <si>
    <t>在宅_自宅・老人ホーム看取り数_人口10万対_順位【2019】</t>
    <rPh sb="23" eb="25">
      <t>ジュンイ</t>
    </rPh>
    <phoneticPr fontId="14"/>
  </si>
  <si>
    <t>在宅ターミナルケアを受けた患者数_人口10万対_順位【2019】</t>
    <rPh sb="24" eb="26">
      <t>ジュンイ</t>
    </rPh>
    <phoneticPr fontId="14"/>
  </si>
  <si>
    <t>在宅療養・介護の希望割合_元気高齢者_【2019】</t>
    <rPh sb="13" eb="18">
      <t>ゲンキコウレイシャ</t>
    </rPh>
    <phoneticPr fontId="4"/>
  </si>
  <si>
    <t>在宅療養・介護の希望割合_元気高齢者_n_【2019】</t>
  </si>
  <si>
    <t>在宅療養・介護の希望割合_元気高齢者_順位_【2019】</t>
    <rPh sb="19" eb="21">
      <t>ジュンイ</t>
    </rPh>
    <phoneticPr fontId="14"/>
  </si>
  <si>
    <t>在宅療養・介護の希望割合_居宅_【2019】</t>
    <rPh sb="13" eb="15">
      <t>キョタク</t>
    </rPh>
    <phoneticPr fontId="4"/>
  </si>
  <si>
    <t>在宅療養・介護の希望割合_居宅_n_【2019】</t>
  </si>
  <si>
    <t>在宅療養・介護の希望割合_居宅_順位_【2019】</t>
    <rPh sb="16" eb="18">
      <t>ジュンイ</t>
    </rPh>
    <phoneticPr fontId="14"/>
  </si>
  <si>
    <t>在宅看取りの希望割合_人生の最期を迎えたい場所_元気高齢者_【2019】</t>
  </si>
  <si>
    <t>在宅看取りの希望割合_人生の最期を迎えたい場所_元気高齢者_n_【2019】</t>
  </si>
  <si>
    <t>在宅看取りの希望割合_人生の最期を迎えたい場所_元気高齢者_順位_【2019】</t>
    <rPh sb="30" eb="32">
      <t>ジュンイ</t>
    </rPh>
    <phoneticPr fontId="14"/>
  </si>
  <si>
    <t>人生の最期の迎え方について家族等と話し合った経験の有無_元気高齢者_【2019】</t>
  </si>
  <si>
    <t>人生の最期の迎え方について家族等と話し合った経験の有無_元気高齢者_n_【2019】</t>
  </si>
  <si>
    <t>人生の最期の迎え方について家族等と話し合った経験の有無_元気高齢者_順位_【2019】</t>
    <rPh sb="34" eb="36">
      <t>ジュンイ</t>
    </rPh>
    <phoneticPr fontId="14"/>
  </si>
  <si>
    <t>【令和２年度】在宅療養や終末期などの過ごし方やあらかじめ考えておくべきことについて_元気なうちから学べる市民向け講座などの実施回数_【2020】</t>
    <phoneticPr fontId="14"/>
  </si>
  <si>
    <t>【令和２年度】在宅療養や終末期などの過ごし方やあらかじめ考えておくべきことについて_元気なうちから学べる市民向け講座などの実施回数_高齢者人口千人当たり_R2.4_【2020】_順位</t>
    <rPh sb="89" eb="91">
      <t>ジュンイ</t>
    </rPh>
    <phoneticPr fontId="14"/>
  </si>
  <si>
    <t>在宅サービス利用率_【2016】</t>
  </si>
  <si>
    <t>在宅サービス利用率_【2021】</t>
  </si>
  <si>
    <t>在宅サービス利用率_順位【2021】</t>
    <rPh sb="10" eb="12">
      <t>ジュンイ</t>
    </rPh>
    <phoneticPr fontId="14"/>
  </si>
  <si>
    <t>在宅サービス利用率_n_【2021】</t>
  </si>
  <si>
    <t>要介護３以上の者の在宅サービス利用率_【2016】</t>
  </si>
  <si>
    <t>要介護３以上の者の在宅サービス利用率_【2021】</t>
  </si>
  <si>
    <t>要介護３以上の者の在宅サービス利用率_n_【2021】</t>
  </si>
  <si>
    <t>在宅生活から特養への申込者の平均要介護度_【2021】</t>
  </si>
  <si>
    <t>在宅生活から特養への申込者の平均要介護度_n_【2021】</t>
  </si>
  <si>
    <t>在宅生活から特養への申込者の平均要介護度_順位_【2021】</t>
    <rPh sb="21" eb="23">
      <t>ジュンイ</t>
    </rPh>
    <phoneticPr fontId="14"/>
  </si>
  <si>
    <t>退院支援_退院調整_を受けた患者数_算定回数_【人口１０万対】_【2019】</t>
    <phoneticPr fontId="14"/>
  </si>
  <si>
    <t>退院支援_退院調整_を受けた患者数_算定回数_【人口１０万対】_【2019】_順位【2019】</t>
    <rPh sb="39" eb="41">
      <t>ジュンイ</t>
    </rPh>
    <phoneticPr fontId="14"/>
  </si>
  <si>
    <t>退院時共同指導を受けた患者数_算定回数_【人口１０万対】_【2019】</t>
    <phoneticPr fontId="14"/>
  </si>
  <si>
    <t>退院時共同指導を受けた患者数_算定回数_【人口１０万対】_【2019】_順位【2019】</t>
    <rPh sb="36" eb="38">
      <t>ジュンイ</t>
    </rPh>
    <phoneticPr fontId="14"/>
  </si>
  <si>
    <t>医療連携強化加算算定者数_【認定者1万対】_【2019】</t>
  </si>
  <si>
    <t>医療連携強化加算算定者数_【認定者1万対】_順位【2019】</t>
    <rPh sb="22" eb="24">
      <t>ジュンイ</t>
    </rPh>
    <phoneticPr fontId="14"/>
  </si>
  <si>
    <t>医療連携体制加算算定者数_【認定者1万対】_【2019】</t>
  </si>
  <si>
    <t>医療連携体制加算算定者数_【認定者1万対】_順位【2019】</t>
    <rPh sb="22" eb="24">
      <t>ジュンイ</t>
    </rPh>
    <phoneticPr fontId="14"/>
  </si>
  <si>
    <t>看護・介護職員連携強化加算算定者数_【認定者1万対】_【2019】</t>
  </si>
  <si>
    <t>看護・介護職員連携強化加算算定者数_【認定者1万対】_順位【2019】</t>
    <rPh sb="27" eb="29">
      <t>ジュンイ</t>
    </rPh>
    <phoneticPr fontId="14"/>
  </si>
  <si>
    <t>介護支援連携指導を受けた患者数_算定回数_【人口１０万対】_【2019】</t>
  </si>
  <si>
    <t>要介護3以上在宅_特養希望者_【2021】</t>
  </si>
  <si>
    <t>要介護3以上の特養利用希望率_【2021】</t>
  </si>
  <si>
    <t>要介護3以上の特養利用希望率_【2021】_順位</t>
    <rPh sb="22" eb="24">
      <t>ジュンイ</t>
    </rPh>
    <phoneticPr fontId="14"/>
  </si>
  <si>
    <t>要介護在宅_特養希望者_【2021】</t>
  </si>
  <si>
    <t>要介護の特養利用希望率_【2021】</t>
  </si>
  <si>
    <t>訪問診療を受けた患者数_算定回数_【人口１０万対】_【2019】</t>
  </si>
  <si>
    <t>往診を受けた患者数_算定回数_【人口１０万対】_【2019】</t>
  </si>
  <si>
    <t>訪問看護利用者数_介護保険_【人口１０万対】_【2019】</t>
  </si>
  <si>
    <t>訪問歯科診療を受けた患者数_算定回数_【人口１０万対】_【2019】</t>
  </si>
  <si>
    <t>訪問薬剤管理指導を受けた者の数_病院_算定回数_【2019】</t>
  </si>
  <si>
    <t>訪問薬剤管理指導を受けた者の数_診療所_算定回数_【2019】</t>
  </si>
  <si>
    <t>訪問薬剤管理指導を受けた者の数_薬局_算定回数_【2019】</t>
  </si>
  <si>
    <t>ア_今後_のニーズを踏まえた過不足のない在宅医療と介護の提供体制の目指すべき姿を設定_【2021】</t>
  </si>
  <si>
    <t>イ_地域の人口推計を踏まえた今後のニーズや医療・介護資源_社会資源や利用者の情報_住民の意向等を定量的な情報も含めて把握_【2021】</t>
  </si>
  <si>
    <t>ウ_アとイの差の確認等により_地域の実状に応じた課題の抽出を行っている_【2021】</t>
  </si>
  <si>
    <t>オ_評価指標等に基づき事業の検証や必要に応じた見直しを行う仕組みを設けている_【2021】</t>
  </si>
  <si>
    <t>在宅医療・介護連携についての検討_合計_【2021】</t>
  </si>
  <si>
    <t>在宅医療・介護連携についての検討_順位_【2021】</t>
    <rPh sb="17" eb="19">
      <t>ジュンイ</t>
    </rPh>
    <phoneticPr fontId="14"/>
  </si>
  <si>
    <t>ア_医療・介護関係者が把握できるよう相談窓口を公表_【2019】</t>
  </si>
  <si>
    <t>イ_定期的に相談内容等を取りまとめている_【2019】</t>
  </si>
  <si>
    <t>ウ_医療・介護関係者間で共有している_【2019】</t>
  </si>
  <si>
    <t>エ_取りまとめた相談内容に基づき_事業の検証や必要に応じた見直しを行う仕組みを設けている_【2019】</t>
  </si>
  <si>
    <t>従事者数【認定者1万対】_地域密着型通所介護_順位【2019】</t>
    <rPh sb="23" eb="25">
      <t>ジュンイ</t>
    </rPh>
    <phoneticPr fontId="14"/>
  </si>
  <si>
    <t>ア_郡市区等医師会等関係団体_医療機関_介護サービス施設・事業所等と連携体制を構築している_【2019】</t>
  </si>
  <si>
    <t>イ_庁内の他部門_関係団体等と連携し_災害・救急時の対応等に参画している_【2019】</t>
  </si>
  <si>
    <t>ウ_都道府県の医療計画・地域医療構想との整合性をとるため_都道府県と連携を図っている_【2019】</t>
  </si>
  <si>
    <t>庁内や郡市区等医師会等関係団体_都道府県等との連携_合計_【2019】</t>
    <phoneticPr fontId="14"/>
  </si>
  <si>
    <t>庁内や郡市区等医師会等関係団体_都道府県等との連携_合計_【2019】_順位【2019】</t>
    <rPh sb="36" eb="38">
      <t>ジュンイ</t>
    </rPh>
    <phoneticPr fontId="14"/>
  </si>
  <si>
    <t>ア_企画に当たり_他の関連する研修を把握している_【2019】</t>
  </si>
  <si>
    <t>ウ_在宅医療・介護連携に係る参加型の研修会を開催_支援_している_【2019】</t>
  </si>
  <si>
    <t>エ_研修の結果について検証を行っている_【2019】</t>
  </si>
  <si>
    <t>在宅医療・介護連携を推進するため_多職種を対象とした研修会の開催_合計_【2019】</t>
    <phoneticPr fontId="14"/>
  </si>
  <si>
    <t>在宅医療・介護連携を推進するため_多職種を対象とした研修会の開催_順位_【2019】</t>
    <rPh sb="33" eb="35">
      <t>ジュンイ</t>
    </rPh>
    <phoneticPr fontId="14"/>
  </si>
  <si>
    <t>ア_チームが円滑に支援を実施できるよう_医師会等の関係団体_かかりつけ医や介護支援専門員等と_あらかじめ情報連携の体制を構築している_【2019】</t>
  </si>
  <si>
    <t>イ_チームが関係機関と連携して_支援対象者に対する主な支援機関を早急に明確にするよう検討を行っている。_【2019】</t>
  </si>
  <si>
    <t>ウ_対象者の状況に応じて_他機関連携等により具体的かつ多様な支援を実施している_【2019】</t>
  </si>
  <si>
    <t>エ_チームの活動について_改善・見直し等の検討を実施している_【2019】</t>
  </si>
  <si>
    <t>認知症初期集中支援チームは_定期的に情報連携する体制を構築し_対応_合計_【2019】</t>
    <phoneticPr fontId="14"/>
  </si>
  <si>
    <t>認知症初期集中支援チームは_定期的に情報連携する体制を構築し_対応_順位_【2019】</t>
    <rPh sb="34" eb="36">
      <t>ジュンイ</t>
    </rPh>
    <phoneticPr fontId="14"/>
  </si>
  <si>
    <t>ア_既存の情報共有ツールの活用状況を確認している_【2019】</t>
  </si>
  <si>
    <t>イ_在宅での看取りや入退院時等に活用できるような医療・介護関係者の情報共有ツールを作成している_【2019】</t>
  </si>
  <si>
    <t>ウ_活用に向けた見直し等を行っている_【2019】</t>
  </si>
  <si>
    <t>エ_情報共有ツールの活用状況_医療・介護関係者の双方の意見等を踏まえて_改善・見直しを行っている_【2019】</t>
  </si>
  <si>
    <t>患者・利用者の状態の変化等に応じた医療・介護関係者間で速やかな情報共有_合計_【2019】</t>
  </si>
  <si>
    <t>ア_認知症に対応できるかかりつけ医や認知症サポート医_認知症疾患医療センター等の専門医療機関との連携体制がある_【2019】</t>
  </si>
  <si>
    <t>イ_認知症に対応できるかかりつけ医や認知症サポート医_認知症疾患医療センター等の認知症の医療に関する相談窓口の周知を行っている_【2019】</t>
  </si>
  <si>
    <t>ウ_情報連携ツール等を活用して_関係者間で連携ルールを策定している_【2019】</t>
  </si>
  <si>
    <t>エ_医療・介護専門職によるスクリーニングを行っている_【2019】</t>
  </si>
  <si>
    <t>郡市区等医師会等の医療関係団体と調整し_認知症状のある人に対して_専門医療機関との連携により_早期診断・早期対応に繋げるための体制を構築しているか。_【2019】</t>
  </si>
  <si>
    <t>在宅療養支援病院届出施設数_【2021.12】</t>
  </si>
  <si>
    <t>在宅療養支援病院届出施設数人口10万対_【2021.12】</t>
  </si>
  <si>
    <t>在宅療養支援病院届出施設数人口10万対_順位2021.12】</t>
    <rPh sb="20" eb="22">
      <t>ジュンイ</t>
    </rPh>
    <phoneticPr fontId="14"/>
  </si>
  <si>
    <t>在宅療養支援診療所届出施設数_【2021.12】</t>
  </si>
  <si>
    <t>在宅療養支援診療所届出施設数人口10万対_【2021.12】</t>
  </si>
  <si>
    <t>在宅療養支援診療所届出施設数人口10万対_順位【2021.12】</t>
    <rPh sb="21" eb="23">
      <t>ジュンイ</t>
    </rPh>
    <phoneticPr fontId="14"/>
  </si>
  <si>
    <t>在宅療養支援歯科診療所数_【2021.12】</t>
  </si>
  <si>
    <t>在宅療養支援歯科診療所数_人口10万対_【2021.12】</t>
    <rPh sb="13" eb="15">
      <t>ジンコウ</t>
    </rPh>
    <rPh sb="17" eb="18">
      <t>マン</t>
    </rPh>
    <rPh sb="18" eb="19">
      <t>タイ</t>
    </rPh>
    <phoneticPr fontId="4"/>
  </si>
  <si>
    <t>在宅療養支援歯科診療所数_人口10万対_順位【2021.12】</t>
    <rPh sb="13" eb="15">
      <t>ジンコウ</t>
    </rPh>
    <rPh sb="17" eb="18">
      <t>マン</t>
    </rPh>
    <rPh sb="18" eb="19">
      <t>タイ</t>
    </rPh>
    <rPh sb="20" eb="22">
      <t>ジュンイ</t>
    </rPh>
    <phoneticPr fontId="4"/>
  </si>
  <si>
    <t>介護保険を扱う訪問看護ステーション数_【2019.10】</t>
  </si>
  <si>
    <t>介護保険を扱う訪問看護ステーション数_人口10万対_【2019.10】</t>
  </si>
  <si>
    <t>介護保険を扱う訪問看護ステーション数_人口10万対_順位【2019.10】</t>
    <rPh sb="26" eb="28">
      <t>ジュンイ</t>
    </rPh>
    <phoneticPr fontId="14"/>
  </si>
  <si>
    <t>サービス提供事業所数_人口10万対_居宅介護支援事業所数_【2020】</t>
    <phoneticPr fontId="14"/>
  </si>
  <si>
    <t>サービス提供事業所数【人口１０万対】_人口１０万対_居宅介護支援事業所数_順位【2020】</t>
    <rPh sb="37" eb="39">
      <t>ジュンイ</t>
    </rPh>
    <phoneticPr fontId="14"/>
  </si>
  <si>
    <t>サービス提供事業所数【人口10万対】_訪問介護事業所数_【2020】</t>
    <phoneticPr fontId="14"/>
  </si>
  <si>
    <t>サービス提供事業所数【人口10万対】_訪問介護事業所数_順位【2020】</t>
    <rPh sb="28" eb="30">
      <t>ジュンイ</t>
    </rPh>
    <phoneticPr fontId="14"/>
  </si>
  <si>
    <t>医師_総数_【2018】</t>
  </si>
  <si>
    <t>医師_順位【2018】</t>
    <rPh sb="3" eb="5">
      <t>ジュンイ</t>
    </rPh>
    <phoneticPr fontId="14"/>
  </si>
  <si>
    <t>歯科医師_総数_【2018】</t>
  </si>
  <si>
    <t>歯科医師_人口10万対_【2018】</t>
  </si>
  <si>
    <t>歯科医師_順位【2018】</t>
    <rPh sb="5" eb="7">
      <t>ジュンイ</t>
    </rPh>
    <phoneticPr fontId="14"/>
  </si>
  <si>
    <t>薬剤師_総数_【2018】</t>
  </si>
  <si>
    <t>薬剤師_人口10万対_【2018】</t>
  </si>
  <si>
    <t>薬剤師_順位【2018】</t>
    <rPh sb="4" eb="6">
      <t>ジュンイ</t>
    </rPh>
    <phoneticPr fontId="14"/>
  </si>
  <si>
    <t>看護師_総数_【2018】</t>
  </si>
  <si>
    <t>看護師_人口10万対_【2018】</t>
  </si>
  <si>
    <t>看護師_順位【2018】</t>
    <rPh sb="4" eb="6">
      <t>ジュンイ</t>
    </rPh>
    <phoneticPr fontId="14"/>
  </si>
  <si>
    <t>従事者数【認定者1万対】_訪問介護員_【2017】</t>
    <phoneticPr fontId="14"/>
  </si>
  <si>
    <t>従事者数【認定者1万対】_訪問介護員_順位【2017】</t>
    <rPh sb="19" eb="21">
      <t>ジュンイ</t>
    </rPh>
    <phoneticPr fontId="14"/>
  </si>
  <si>
    <t>従事者数【認定者1万対】_通所介護_【2017】</t>
    <phoneticPr fontId="14"/>
  </si>
  <si>
    <t>従事者数【認定者1万対】_通所介護_順位【2017】</t>
    <rPh sb="18" eb="20">
      <t>ジュンイ</t>
    </rPh>
    <phoneticPr fontId="14"/>
  </si>
  <si>
    <t>従事者数【認定者1万対】_通所リハビリ_テション_介護老人保健施設_【2019】</t>
    <phoneticPr fontId="14"/>
  </si>
  <si>
    <t>従事者数【認定者1万対】_通所リハビリ_テション_介護老人保健施設_順位【2019】</t>
    <rPh sb="34" eb="36">
      <t>ジュンイ</t>
    </rPh>
    <phoneticPr fontId="14"/>
  </si>
  <si>
    <t>従事者数【認定者1万対】_通所リハビリ_テション_医療施設_【2019】</t>
    <phoneticPr fontId="14"/>
  </si>
  <si>
    <t>従事者数【認定者1万対】_通所リハビリ_テション_医療施設_順位【2019】</t>
    <rPh sb="30" eb="32">
      <t>ジュンイ</t>
    </rPh>
    <phoneticPr fontId="14"/>
  </si>
  <si>
    <t>従事者数【認定者1万対】_地域密着型介護老人福祉施設_順位【2019】</t>
    <rPh sb="27" eb="29">
      <t>ジュンイ</t>
    </rPh>
    <phoneticPr fontId="14"/>
  </si>
  <si>
    <t>従事者数【認定者1万対】_居宅介護支援_認定者1万対_【2017】</t>
    <phoneticPr fontId="14"/>
  </si>
  <si>
    <t>従事者数【認定者1万対】_居宅介護支援_順位【2017】</t>
    <rPh sb="20" eb="22">
      <t>ジュンイ</t>
    </rPh>
    <phoneticPr fontId="14"/>
  </si>
  <si>
    <t>従事者数【認定者1万対】_地域密着型通所介護_【2019】</t>
    <phoneticPr fontId="14"/>
  </si>
  <si>
    <t>生活支援サービスを利用している高齢者の割合_元気_n_【2019】</t>
    <phoneticPr fontId="14"/>
  </si>
  <si>
    <t>生活支援サービスを利用している高齢者の割合_元気_【2019】</t>
  </si>
  <si>
    <t>生活支援サービスを利用している高齢者の割合_元気_順位【2019】</t>
    <rPh sb="25" eb="27">
      <t>ジュンイ</t>
    </rPh>
    <phoneticPr fontId="14"/>
  </si>
  <si>
    <t>生活支援サービスを利用している割合_居宅_n_【2019】</t>
  </si>
  <si>
    <t>生活支援サービスを利用している割合_居宅_【2019】</t>
  </si>
  <si>
    <t>生活支援サービスを利用している割合_居宅_順位【2019】</t>
    <rPh sb="21" eb="23">
      <t>ジュンイ</t>
    </rPh>
    <phoneticPr fontId="14"/>
  </si>
  <si>
    <t>今後_介護や高齢者に必要な施策_元気_n_【2019】</t>
    <phoneticPr fontId="14"/>
  </si>
  <si>
    <t>今後_介護や高齢者に必要な施策_生活支援_元気_【2019】</t>
  </si>
  <si>
    <t>今後_介護や高齢者に必要な施策_生活支援_元気_順位_【2019】</t>
    <rPh sb="24" eb="26">
      <t>ジュンイ</t>
    </rPh>
    <phoneticPr fontId="14"/>
  </si>
  <si>
    <t>今後_介護や高齢者に必要な施策_回答数_居宅_【2019】</t>
  </si>
  <si>
    <t>今後_介護や高齢者に必要な施策_生活支援_居宅_【2019】</t>
  </si>
  <si>
    <t>今後_介護や高齢者に必要な施策_生活支援_居宅_順位_【2019】</t>
    <rPh sb="24" eb="26">
      <t>ジュンイ</t>
    </rPh>
    <phoneticPr fontId="14"/>
  </si>
  <si>
    <t>提供状況_配食サービス_【2021】</t>
  </si>
  <si>
    <t>提供状況_食材配達サービス_【2021】</t>
  </si>
  <si>
    <t>提供状況_移動販売サービス_【2021】</t>
  </si>
  <si>
    <t>提供状況_訪問理美容サービス_【2021】</t>
  </si>
  <si>
    <t>提供状況_日常的な生活援助サービス_【2021】</t>
    <phoneticPr fontId="14"/>
  </si>
  <si>
    <t>提供状況_移送支援_【2021】</t>
    <phoneticPr fontId="14"/>
  </si>
  <si>
    <t>提供状況_各サービス合計得点_【2021】</t>
    <rPh sb="5" eb="6">
      <t>カク</t>
    </rPh>
    <rPh sb="10" eb="14">
      <t>ゴウケイトクテン</t>
    </rPh>
    <phoneticPr fontId="14"/>
  </si>
  <si>
    <t>提供状況_各サービス合計得点_順位_【2021】</t>
    <rPh sb="5" eb="6">
      <t>カク</t>
    </rPh>
    <rPh sb="10" eb="14">
      <t>ゴウケイトクテン</t>
    </rPh>
    <rPh sb="15" eb="17">
      <t>ジュンイ</t>
    </rPh>
    <phoneticPr fontId="14"/>
  </si>
  <si>
    <t>高齢者人口千人当たり団体数_配食サービス_順位_【2021】</t>
    <rPh sb="21" eb="23">
      <t>ジュンイ</t>
    </rPh>
    <phoneticPr fontId="14"/>
  </si>
  <si>
    <t>高齢者人口千人当たり団体数_食材配達サービス_【2021】</t>
  </si>
  <si>
    <t>高齢者人口千人当たり団体数_食材配達サービス_順位_【2021】</t>
    <rPh sb="23" eb="25">
      <t>ジュンイ</t>
    </rPh>
    <phoneticPr fontId="14"/>
  </si>
  <si>
    <t>高齢者人口千人当たり団体数_移動販売サービス_【2021】</t>
  </si>
  <si>
    <t>高齢者人口千人当たり団体数_移動販売サービス_順位_【2021】</t>
    <rPh sb="23" eb="25">
      <t>ジュンイ</t>
    </rPh>
    <phoneticPr fontId="14"/>
  </si>
  <si>
    <t>高齢者人口千人当たり団体数_訪問理美容サービス_【2021】</t>
  </si>
  <si>
    <t>高齢者人口千人当たり団体数_訪問理美容サービス_順位_【2021】</t>
    <rPh sb="24" eb="26">
      <t>ジュンイ</t>
    </rPh>
    <phoneticPr fontId="14"/>
  </si>
  <si>
    <t>高齢者人口千人当たり団体数_日常的な生活援助サービス_【2021】</t>
    <phoneticPr fontId="14"/>
  </si>
  <si>
    <t>高齢者人口千人当たり団体数_日常的な生活援助サービス_順位_【2021】</t>
    <rPh sb="27" eb="29">
      <t>ジュンイ</t>
    </rPh>
    <phoneticPr fontId="14"/>
  </si>
  <si>
    <t>高齢者人口千人当たり団体数_移送支援_【2021】</t>
  </si>
  <si>
    <t>高齢者人口千人当たり団体数_移送支援_順位_【2021】</t>
    <rPh sb="19" eb="21">
      <t>ジュンイ</t>
    </rPh>
    <phoneticPr fontId="14"/>
  </si>
  <si>
    <t>高齢者人口千人当たり_市町村の働きかけや支援によって_提供が始まった生活支援サービスの数_【2021】</t>
  </si>
  <si>
    <t>高齢者人口千人当たり_市町村の働きかけや支援によって_提供が始まった生活支援サービスの数_順位_【2021】</t>
    <rPh sb="45" eb="47">
      <t>ジュンイ</t>
    </rPh>
    <phoneticPr fontId="14"/>
  </si>
  <si>
    <t>地域に不足する生活支援サービスの創出に向けて_事業者や住民団体等への働きかけ_【2021】</t>
  </si>
  <si>
    <t>生活支援サービスの提供可能性のある団体・事業者等とのネットワークをつくるための会議・勉強会等の開催_【2021】</t>
  </si>
  <si>
    <t>生活支援サービス増加のための働きかけの状況_合計得点_【2021】</t>
    <rPh sb="22" eb="26">
      <t>ゴウケイトクテン</t>
    </rPh>
    <phoneticPr fontId="14"/>
  </si>
  <si>
    <t>生活支援サービス増加のための働きかけの状況_合計得点_順位_【2021】</t>
    <rPh sb="22" eb="26">
      <t>ゴウケイトクテン</t>
    </rPh>
    <rPh sb="27" eb="29">
      <t>ジュンイ</t>
    </rPh>
    <phoneticPr fontId="14"/>
  </si>
  <si>
    <t>高齢者の移動に関する課題を把握している_【2021】</t>
  </si>
  <si>
    <t>公共交通部局担当者等と課題を共有している_【2021】</t>
  </si>
  <si>
    <t>介護予防・生活支援サービス事業による移動支援の創設を検討している_【2021】</t>
  </si>
  <si>
    <t>介護予防・生活支援サービス事業による移動支援を実施している_【2021】</t>
    <phoneticPr fontId="14"/>
  </si>
  <si>
    <t>高齢者の移動に関する支援の実施状況_合計得点【2021】</t>
    <rPh sb="18" eb="22">
      <t>ゴウケイトクテン</t>
    </rPh>
    <phoneticPr fontId="14"/>
  </si>
  <si>
    <t>高齢者の移動に関する支援の実施状況_合計得点_順位【2021】</t>
    <rPh sb="18" eb="22">
      <t>ゴウケイトクテン</t>
    </rPh>
    <rPh sb="23" eb="25">
      <t>ジュンイ</t>
    </rPh>
    <phoneticPr fontId="14"/>
  </si>
  <si>
    <t>活動の充実に向けた課題を整理している_【2021】</t>
  </si>
  <si>
    <t>生活支援コーディネーターの活動の進捗を定期的に確認し_支援内容を改善・見直している_【2021】</t>
  </si>
  <si>
    <t>生活支援コーディネーターに対して市町村としての支援の実施状況_合計得点【2021】</t>
    <rPh sb="31" eb="35">
      <t>ゴウケイトクテン</t>
    </rPh>
    <phoneticPr fontId="14"/>
  </si>
  <si>
    <t>生活支援コーディネーターに対して市町村としての支援の実施状況_順位【2021】</t>
    <rPh sb="0" eb="2">
      <t>セイカツ</t>
    </rPh>
    <rPh sb="2" eb="4">
      <t>シエン</t>
    </rPh>
    <rPh sb="13" eb="14">
      <t>タイ</t>
    </rPh>
    <rPh sb="16" eb="19">
      <t>シチョウソン</t>
    </rPh>
    <rPh sb="23" eb="25">
      <t>シエン</t>
    </rPh>
    <rPh sb="26" eb="28">
      <t>ジッシ</t>
    </rPh>
    <rPh sb="28" eb="30">
      <t>ジョウキョウ</t>
    </rPh>
    <rPh sb="31" eb="33">
      <t>ジュンイ</t>
    </rPh>
    <phoneticPr fontId="14"/>
  </si>
  <si>
    <t>認知症サポーターステップアップ講座を実施している_【2021】</t>
  </si>
  <si>
    <t>ステップアップ講座を修了した認知症サポーターによる支援チーム等の活動グループ_チームオレンジなど_を設置している_【2021】</t>
  </si>
  <si>
    <t>認知症サポーターによる支援チーム等による活動グループ_チームオレンジなど_を介して_認知症の人やその家族の支援ニーズに合った具体的な支援につながるよう_地域の担い手とのマッチングを行っている_【2021】</t>
  </si>
  <si>
    <t>認知症の人が希望に応じて農業_商品の製造・販売_食堂の運営_地域活動やマルシェの開催等に参画できるよう_支援している</t>
  </si>
  <si>
    <t>認知症サポーターを活用した地域支援体制の構築及び社会参加支援の実施状況_合計得点【2021】</t>
    <rPh sb="36" eb="40">
      <t>ゴウケイトクテン</t>
    </rPh>
    <phoneticPr fontId="14"/>
  </si>
  <si>
    <t>認知症サポーターを活用した地域支援体制の構築及び社会参加支援の実施状況_順位【2021】</t>
    <rPh sb="0" eb="3">
      <t>ニンチショウ</t>
    </rPh>
    <rPh sb="9" eb="11">
      <t>カツヨウ</t>
    </rPh>
    <rPh sb="13" eb="15">
      <t>チイキ</t>
    </rPh>
    <rPh sb="15" eb="17">
      <t>シエン</t>
    </rPh>
    <rPh sb="17" eb="19">
      <t>タイセイ</t>
    </rPh>
    <rPh sb="20" eb="22">
      <t>コウチク</t>
    </rPh>
    <rPh sb="22" eb="23">
      <t>オヨ</t>
    </rPh>
    <rPh sb="24" eb="26">
      <t>シャカイ</t>
    </rPh>
    <rPh sb="26" eb="28">
      <t>サンカ</t>
    </rPh>
    <rPh sb="28" eb="30">
      <t>シエン</t>
    </rPh>
    <rPh sb="31" eb="33">
      <t>ジッシ</t>
    </rPh>
    <rPh sb="33" eb="35">
      <t>ジョウキョウ</t>
    </rPh>
    <rPh sb="36" eb="38">
      <t>ジュンイ</t>
    </rPh>
    <phoneticPr fontId="14"/>
  </si>
  <si>
    <t>認知症カフェの設置・運営の推進_【2021】</t>
  </si>
  <si>
    <t>認知症の人の見守りネットワーク等の体制の構築_【2021】</t>
  </si>
  <si>
    <t>本人ミーティング_家族介護者教室の開催やピアサポーターによる活動の支援_【2021】</t>
  </si>
  <si>
    <t>認知症当事者の声を踏まえながら_認知症の理解促進に関する参加型のイベントや_講演会・勉強会などの普及啓発を行っている</t>
    <phoneticPr fontId="14"/>
  </si>
  <si>
    <t>地域における認知症高齢者支援の取組や認知症の理解促進に向けた普及啓発活動の実施状況_合計得点【2021】</t>
    <rPh sb="42" eb="46">
      <t>ゴウケイトクテン</t>
    </rPh>
    <phoneticPr fontId="14"/>
  </si>
  <si>
    <t>地域における認知症高齢者支援の取組や認知症の理解促進に向けた普及啓発活動の実施状況_順位【2021】</t>
    <rPh sb="0" eb="2">
      <t>チイキ</t>
    </rPh>
    <rPh sb="6" eb="9">
      <t>ニンチショウ</t>
    </rPh>
    <rPh sb="9" eb="12">
      <t>コウレイシャ</t>
    </rPh>
    <rPh sb="12" eb="14">
      <t>シエン</t>
    </rPh>
    <rPh sb="15" eb="17">
      <t>トリクミ</t>
    </rPh>
    <rPh sb="18" eb="21">
      <t>ニンチショウ</t>
    </rPh>
    <rPh sb="22" eb="24">
      <t>リカイ</t>
    </rPh>
    <rPh sb="24" eb="26">
      <t>ソクシン</t>
    </rPh>
    <rPh sb="27" eb="28">
      <t>ム</t>
    </rPh>
    <rPh sb="30" eb="32">
      <t>フキュウ</t>
    </rPh>
    <rPh sb="32" eb="34">
      <t>ケイハツ</t>
    </rPh>
    <rPh sb="34" eb="36">
      <t>カツドウ</t>
    </rPh>
    <rPh sb="37" eb="39">
      <t>ジッシ</t>
    </rPh>
    <rPh sb="39" eb="41">
      <t>ジョウキョウ</t>
    </rPh>
    <rPh sb="42" eb="44">
      <t>ジュンイ</t>
    </rPh>
    <phoneticPr fontId="14"/>
  </si>
  <si>
    <t>元高齢者_施設入所を希望する理由が「住まいの構造」のみの割合_【2019】</t>
  </si>
  <si>
    <t>元高齢者_施設入所を希望する理由が「住まいの構造」のみの回答者数_【2019】</t>
  </si>
  <si>
    <t>元高齢者_施設入所を希望する理由が「住まいの構造」_順位_【2019】</t>
    <rPh sb="26" eb="28">
      <t>ジュンイ</t>
    </rPh>
    <phoneticPr fontId="14"/>
  </si>
  <si>
    <t>居宅要支援者施設入所を希望する理由が「住まいの構造」のみの割合_【2019】</t>
  </si>
  <si>
    <t>居宅要支援者施設入所を希望する理由が「住まいの構造」のみの回答者数_【2019】</t>
  </si>
  <si>
    <t>居宅要支援者施設入所を希望する理由が「住まいの構造」_順位【2019】</t>
    <rPh sb="27" eb="29">
      <t>ジュンイ</t>
    </rPh>
    <phoneticPr fontId="14"/>
  </si>
  <si>
    <t>介護老人福祉施設の新規入所者_【2019】</t>
  </si>
  <si>
    <t>介護老人福祉施設の新規入所者の入所申込から入所までが1年以上の割合_【2019】</t>
  </si>
  <si>
    <t>介護老人福祉施設の新規入所者の入所申込から入所までが1年以上の割合_順位【2019】</t>
    <rPh sb="34" eb="36">
      <t>ジュンイ</t>
    </rPh>
    <phoneticPr fontId="14"/>
  </si>
  <si>
    <t>公営住宅のバリアフリー化率_県営住宅除く_【2021】</t>
  </si>
  <si>
    <t>公営住宅のバリアフリー化率_県営住宅除く_順位【2021】</t>
    <rPh sb="21" eb="23">
      <t>ジュンイ</t>
    </rPh>
    <phoneticPr fontId="14"/>
  </si>
  <si>
    <t>介護保険の住宅改修給付月額_第1号被保険者1人あたり_【2021】</t>
  </si>
  <si>
    <t>介護保険の住宅改修給付月額_第1号被保険者1人あたり_順位【2021】</t>
    <rPh sb="27" eb="29">
      <t>ジュンイ</t>
    </rPh>
    <phoneticPr fontId="14"/>
  </si>
  <si>
    <t>_65歳以上の世帯員のいる主世帯数_【2018】</t>
  </si>
  <si>
    <t>うち_一定のバリアフリー化をしている世帯_【2018】</t>
  </si>
  <si>
    <t>高齢者世帯の自宅のバリアフリー化率_【2018】</t>
  </si>
  <si>
    <t>高齢者世帯の自宅のバリアフリー化率_順位【2018】</t>
    <rPh sb="18" eb="20">
      <t>ジュンイ</t>
    </rPh>
    <phoneticPr fontId="14"/>
  </si>
  <si>
    <t>_65歳以上の世帯員のいる世帯数_【2018】</t>
  </si>
  <si>
    <t>うち_耐震工事あり_【2018】</t>
  </si>
  <si>
    <t>_65歳以上の世帯員がいる住宅の_2014年以降における耐震改修率_【2018】</t>
    <phoneticPr fontId="14"/>
  </si>
  <si>
    <t>_65歳以上の世帯員がいる住宅の_2014年以降における耐震改修率_順位【2018】</t>
    <rPh sb="34" eb="36">
      <t>ジュンイ</t>
    </rPh>
    <phoneticPr fontId="14"/>
  </si>
  <si>
    <t>特養_所得段階別割合_第1段階_【2021】</t>
  </si>
  <si>
    <t>特養_所得段階別割合_第2段階_【2021】</t>
  </si>
  <si>
    <t>特養_所得段階別割合_第3段階_【2021】</t>
  </si>
  <si>
    <t>特養_所得段階別割合_第4段階_【2021】</t>
  </si>
  <si>
    <t>特養_所得段階別割合_第5段階_【2021】</t>
  </si>
  <si>
    <t>特養_所得段階別割合_第6段階_【2021】</t>
  </si>
  <si>
    <t>特養_所得段階別割合_第7段階_【2021】</t>
  </si>
  <si>
    <t>特養_所得段階別割合_第8段階_【2021】</t>
  </si>
  <si>
    <t>特養_所得段階別割合_第9段階_【2021】</t>
  </si>
  <si>
    <t>特養_所得段階別利用者数_第1段階_【2021】</t>
  </si>
  <si>
    <t>特養_所得段階別利用者数_第2段階_【2021】</t>
  </si>
  <si>
    <t>特養_所得段階別利用者数_第3段階_【2021】</t>
  </si>
  <si>
    <t>特養_所得段階別利用者数_第4段階_【2021】</t>
  </si>
  <si>
    <t>特養_所得段階別利用者数_第5段階_【2021】</t>
  </si>
  <si>
    <t>特養_所得段階別利用者数_第6段階_【2021】</t>
  </si>
  <si>
    <t>特養_所得段階別利用者数_第7段階_【2021】</t>
  </si>
  <si>
    <t>特養_所得段階別利用者数_第8段階_【2021】</t>
  </si>
  <si>
    <t>特養_所得段階別利用者数_第9段階_【2021】</t>
  </si>
  <si>
    <t>特定施設入居者介護_有料_第1段階_【2021】</t>
  </si>
  <si>
    <t>特定施設入居者介護_有料_第2段階_【2021】</t>
  </si>
  <si>
    <t>特定施設入居者介護_有料_第3段階_【2021】</t>
  </si>
  <si>
    <t>特定施設入居者介護_有料_第4段階_【2021】</t>
  </si>
  <si>
    <t>特定施設入居者介護_有料_第5段階_【2021】</t>
  </si>
  <si>
    <t>特定施設入居者介護_有料_第6段階_【2021】</t>
  </si>
  <si>
    <t>特定施設入居者介護_有料_第7段階_【2021】</t>
  </si>
  <si>
    <t>特定施設入居者介護_有料_第8段階_【2021】</t>
  </si>
  <si>
    <t>特定施設入居者介護_有料_第9段階_【2021】</t>
  </si>
  <si>
    <t>特定施設入居者介護_有料_第1段階_利用者数_【2021】</t>
  </si>
  <si>
    <t>特定施設入居者介護_有料_第2段階利用者数_【2021】</t>
  </si>
  <si>
    <t>特定施設入居者介護_有料_第3段階利用者数_【2021】</t>
  </si>
  <si>
    <t>特定施設入居者介護_有料_第4段階利用者数_【2021】</t>
  </si>
  <si>
    <t>特定施設入居者介護_有料_第5段階利用者数_【2021】</t>
  </si>
  <si>
    <t>特定施設入居者介護_有料_第6段階利用者数_【2021】</t>
  </si>
  <si>
    <t>特定施設入居者介護_有料_第7段階利用者数_【2021】</t>
  </si>
  <si>
    <t>特定施設入居者介護_有料_第8段階利用者数_【2021】</t>
  </si>
  <si>
    <t>特定施設入居者介護_有料_第9段階利用者数_【2021】</t>
  </si>
  <si>
    <t>特定施設入居者介護_軽費_第1段階_【2021】</t>
  </si>
  <si>
    <t>特定施設入居者介護_軽費_第2段階_【2021】</t>
  </si>
  <si>
    <t>特定施設入居者介護_軽費_第3段階_【2021】</t>
  </si>
  <si>
    <t>特定施設入居者介護_軽費_第4段階_【2021】</t>
  </si>
  <si>
    <t>特定施設入居者介護_軽費_第5段階_【2021】</t>
  </si>
  <si>
    <t>特定施設入居者介護_軽費_第6段階_【2021】</t>
  </si>
  <si>
    <t>特定施設入居者介護_軽費_第7段階_【2021】</t>
  </si>
  <si>
    <t>特定施設入居者介護_軽費_第8段階_【2021】</t>
  </si>
  <si>
    <t>特定施設入居者介護_軽費_第9段階_【2021】</t>
  </si>
  <si>
    <t>特定施設入居者介護_軽費_第1段階_利用者数_【2021】</t>
  </si>
  <si>
    <t>特定施設入居者介護_軽費_第2段階_利用者数_【2021】</t>
  </si>
  <si>
    <t>特定施設入居者介護_軽費_第3段階_利用者数_【2021】</t>
  </si>
  <si>
    <t>特定施設入居者介護_軽費_第4段階_利用者数_【2021】</t>
  </si>
  <si>
    <t>特定施設入居者介護_軽費_第5段階_利用者数_【2021】</t>
  </si>
  <si>
    <t>特定施設入居者介護_軽費_第6段階_利用者数_【2021】</t>
  </si>
  <si>
    <t>特定施設入居者介護_軽費_第7段階_利用者数_【2021】</t>
  </si>
  <si>
    <t>特定施設入居者介護_軽費_第8段階_利用者数_【2021】</t>
  </si>
  <si>
    <t>特定施設入居者介護_軽費_第9段階_利用者数_【2021】</t>
  </si>
  <si>
    <t>高齢者の施設入所に関する相談窓口の配置_【2021】</t>
  </si>
  <si>
    <t>住宅改修への補助などの支援制度_【2021】</t>
  </si>
  <si>
    <t>福祉用具貸与や住宅改修の利用に関し_リハビリテーション専門職等が関与する仕組みを設けているか。_【2021】</t>
  </si>
  <si>
    <t>福祉用具貸与や住宅改修の利用に関し_リハビリテーション専門職等が関与する仕組みを設けているか。_順位【2021】</t>
    <rPh sb="48" eb="50">
      <t>ジュンイ</t>
    </rPh>
    <phoneticPr fontId="14"/>
  </si>
  <si>
    <t>地域ケア会議に_リハビリテーション専門職が出席し_福祉用具貸与計画_変更する場合を含む_の点検を行う仕組みがある_【2021】</t>
  </si>
  <si>
    <t>貸与開始後_用具が適切に利用されているか否かをリハビリテーション専門職が点検する仕組みがある_【2021】</t>
  </si>
  <si>
    <t>被保険者から提出された住宅改修費支給申請書の市町村における審査の際に_専門職等により点検を行う仕組みがある_【2021】</t>
  </si>
  <si>
    <t>住宅改修の実施前又は実施の際に_実際に改修を行う住宅をリハビリテーション専門職等が訪問し_点検を行う仕組みがある_【2021】</t>
  </si>
  <si>
    <t>身元保証人がいない方の施設入所・不動産賃貸等への対応マニュアル_【2021】</t>
  </si>
  <si>
    <t>介護施設に_身元保証人がいない方の施設入所についてのマニュアル作成の働きかけ_【2021】</t>
  </si>
  <si>
    <t>高齢者の住宅確保要配慮者の相談窓口の配置_【2021】</t>
  </si>
  <si>
    <t>まいさぽ支援事例数_【2017】</t>
  </si>
  <si>
    <t>まいさぽ割合_【2017】</t>
  </si>
  <si>
    <t>入居保証契約件数_65歳以上_【2022】</t>
  </si>
  <si>
    <t>入居保証契約件数_65歳以上高齢者人口千人あたり_【2022】</t>
  </si>
  <si>
    <t>入居保証契約件数_65歳以上高齢者人口千人あたり_順位【2022】</t>
    <rPh sb="25" eb="27">
      <t>ジュンイ</t>
    </rPh>
    <phoneticPr fontId="14"/>
  </si>
  <si>
    <t>家賃や介護保険外のサービス提供費用等を情報収集している_【2021】</t>
  </si>
  <si>
    <t>介護サービス相談員等から情報収集している_【2021】</t>
  </si>
  <si>
    <t>不適切な介護保険サービスの提供の可能性がある場合の検査・指導の指針がある_【2021】</t>
  </si>
  <si>
    <t>左記の３点を踏まえて_利用者のケアプラン点検を行っている_【2021】</t>
  </si>
  <si>
    <t>介護老人福祉施設_【人口１０万対】サービス提供事業所数_【2020】</t>
  </si>
  <si>
    <t>介護老人福祉施設_サービス提供事業所数_【2020】</t>
    <phoneticPr fontId="14"/>
  </si>
  <si>
    <t>介護老人保健施設_サービス提供事業所数_【2020】</t>
  </si>
  <si>
    <t>介護療養型医療施設_【人口１０万対】サービス提供事業所数_【2020】</t>
  </si>
  <si>
    <t>介護療養型医療施設_サービス提供事業所数_【2020】</t>
  </si>
  <si>
    <t>地域密着型介護老人福祉施設入所者生活介護_【人口１０万対】_【2020】</t>
  </si>
  <si>
    <t>地域密着型介護老人福祉施設入所者生活介護_サービス提供事業所数_【2020】</t>
  </si>
  <si>
    <t>介護医療院_【人口１０万対】サービス提供事業所数_【2020】</t>
  </si>
  <si>
    <t>介護医療院_サービス提供事業所数_【2020】</t>
  </si>
  <si>
    <t>特定施設入居者生活介護_サービス提供事業所数_【2020】</t>
    <phoneticPr fontId="14"/>
  </si>
  <si>
    <t>地域密着型特定施設入居者生活介護_【人口１０万対】サービス提供事業所数_【2020】</t>
    <phoneticPr fontId="14"/>
  </si>
  <si>
    <t>地域密着型特定施設入居者生活介護_サービス提供事業所数_【2020】</t>
    <phoneticPr fontId="14"/>
  </si>
  <si>
    <t>認知症対応型共同生活介護_【人口１０万対】サービス提供事業所数_【2020】</t>
    <phoneticPr fontId="14"/>
  </si>
  <si>
    <t>認知症対応型共同生活介護_サービス提供事業所数_【2020】</t>
    <phoneticPr fontId="14"/>
  </si>
  <si>
    <t>介護老人福祉施設_定員_【2020】</t>
  </si>
  <si>
    <t>介護老人保健施設_定員_【2020】</t>
  </si>
  <si>
    <t>介護療養型医療施設_定員_【2020】</t>
  </si>
  <si>
    <t>地域密着型介護老人福祉施設入所者生活介護_定員_【2020】</t>
  </si>
  <si>
    <t>介護医療院_定員_【2020】</t>
  </si>
  <si>
    <t>施設サービス_定員_【2020】</t>
  </si>
  <si>
    <t>特定施設入居者生活介護_定員_【2020】</t>
  </si>
  <si>
    <t>認知症対応型共同生活介護_定員_【2020】</t>
  </si>
  <si>
    <t>地域密着型特定施設入居者生活介護_定員_【2020】</t>
  </si>
  <si>
    <t>居住系サービス_定員_【2020】</t>
  </si>
  <si>
    <t>介護老人福祉施設_要支援・要介護者1人あたり定員_【2020】</t>
  </si>
  <si>
    <t>介護老人保健施設_要支援・要介護者1人あたり定員_【2020】</t>
  </si>
  <si>
    <t>介護療養型医療施設_要支援・要介護者1人あたり定員_【2020】</t>
  </si>
  <si>
    <t>地域密着型介護老人福祉施設入所者生活介護_要支援・要介護者1人あたり定員_【2020】</t>
  </si>
  <si>
    <t>介護医療院_要支援・要介護者1人あたり定員_【2020】</t>
  </si>
  <si>
    <t>施設サービス_要支援・要介護者1人あたり定員_【2020】</t>
  </si>
  <si>
    <t>特定施設入居者生活介護_要支援・要介護者1人あたり定員_【2020】</t>
  </si>
  <si>
    <t>認知症対応型共同生活介護_要支援・要介護者1人あたり定員_【2020】</t>
  </si>
  <si>
    <t>地域密着型特定居住系入居者生活介護_要支援・要介護者1人あたり定員_【2020】</t>
  </si>
  <si>
    <t>居住系サービス_要支援・要介護者1人あたり定員_【2020】</t>
  </si>
  <si>
    <t>要支援要介護認定率_合計認定率_【2021】</t>
  </si>
  <si>
    <t>要支援要介護認定率_認定率_要支援_【2021】</t>
  </si>
  <si>
    <t>要支援要介護認定率_認定率_要介護1・2_【2021】</t>
  </si>
  <si>
    <t>要支援要介護認定率_認定率_要介護3・4・5_【2021】</t>
  </si>
  <si>
    <t>運動やスポーツ関係のグループやクラブ_元気_月平均回数</t>
  </si>
  <si>
    <t>趣味関係のグループ_元気_月平均回数</t>
  </si>
  <si>
    <t>学習・教養サークル_元気_月平均回数</t>
  </si>
  <si>
    <t>新たに認定を受けた者のうち_要支援１・２の認定を受けた者の平均年齢_【2020】</t>
  </si>
  <si>
    <t>新たに認定を受けた者のうち_要介護1・２の認定を受けた者の平均年齢_【2020】</t>
  </si>
  <si>
    <t>要支援1の重症化率改善割合_【2020年3月→2021年3月】</t>
  </si>
  <si>
    <t>要支援1の重症化率維持割合_【2020年3月→2021年3月】</t>
  </si>
  <si>
    <t>要支援2の重症化率維持割合_【2020年3月→2021年3月】</t>
  </si>
  <si>
    <t>要支援2の重症化率改善割合_【2020年3月→2021年3月】</t>
  </si>
  <si>
    <t>要支援１・2の重症化率重症化割合_【2020年3月→2021年3月】</t>
  </si>
  <si>
    <t>要支援１・2の重症化率_母数_【2020年3月→2021年3月】</t>
  </si>
  <si>
    <t>退院支援_退院調整_を受けた患者数_算定回数_【人口１０万対】_【2019】</t>
  </si>
  <si>
    <t>退院時共同指導を受けた患者数_算定回数_【人口１０万対】_【2019】</t>
  </si>
  <si>
    <t>医師_人口10万対_【2018】</t>
  </si>
  <si>
    <t>庁内や郡市区等医師会等関係団体_都道府県等との連携_合計_【2019】</t>
  </si>
  <si>
    <t>在宅医療・介護連携を推進するため_多職種を対象とした研修会の開催_合計_【2019】</t>
  </si>
  <si>
    <t>認知症初期集中支援チームは_定期的に情報連携する体制を構築し_対応_合計_【2019】</t>
  </si>
  <si>
    <t>生活支援サービスを利用している高齢者の割合_元気_n_【2019】</t>
  </si>
  <si>
    <t>利用している支援・サービス調理_元気_【2019】</t>
  </si>
  <si>
    <t>利用している支援・サービス掃除・洗濯_元気_【2019】</t>
  </si>
  <si>
    <t>利用している支援・サービス買い物_元気_【2019】</t>
  </si>
  <si>
    <t>利用している支援・サービス食料品等の巡回販売や宅配_元気_【2019】</t>
  </si>
  <si>
    <t>利用している支援・サービス外出同行_通院_買い物など_元気_【2019】</t>
  </si>
  <si>
    <t>利用している支援・サービスごみ出し_元気_【2019】</t>
  </si>
  <si>
    <t>利用している支援・サービス見守り_声かけ_元気_【2019】</t>
  </si>
  <si>
    <t>利用している支援・サービス移送サービス_介護・福祉タクシー等_元気_【2019】</t>
  </si>
  <si>
    <t>利用している支援・サービスサロンなどの定期的な通いの場_元気_【2019】</t>
  </si>
  <si>
    <t>利用している支援・サービスその他_元気_【2019】</t>
  </si>
  <si>
    <t>利用している支援・サービス_配食_居宅_【2019】</t>
  </si>
  <si>
    <t>利用している支援・サービス_調理_居宅_【2019】</t>
  </si>
  <si>
    <t>利用している支援・サービス_掃除・洗濯_居宅_【2019】</t>
  </si>
  <si>
    <t>利用している支援・サービス_買い物_居宅_【2019】</t>
  </si>
  <si>
    <t>利用している支援・サービス_食料品等の巡回販売や宅配_居宅_【2019】</t>
  </si>
  <si>
    <t>利用している支援・サービス_外出同行_通院_買い物など_居宅_【2019】</t>
  </si>
  <si>
    <t>利用している支援・サービス_ごみ出し_居宅_【2019】</t>
  </si>
  <si>
    <t>利用している支援・サービス_見守り_声かけ_居宅_【2019】</t>
  </si>
  <si>
    <t>利用している支援・サービス_移送サービス_介護・福祉タクシー等_居宅_【2019】</t>
  </si>
  <si>
    <t>利用している支援・サービス_サロンなどの定期的な通いの場_居宅_【2019】</t>
  </si>
  <si>
    <t>利用している支援・サービス_その他_居宅_【2019】</t>
  </si>
  <si>
    <t>今後_介護や高齢者に必要な施策_外出支援_居宅_【2019】</t>
  </si>
  <si>
    <t>不足理由_配食サービス_【2021】</t>
  </si>
  <si>
    <t>不足理由_食材配達サービス_【2021】</t>
  </si>
  <si>
    <t>不足理由_移動販売サービス_【2021】</t>
  </si>
  <si>
    <t>不足理由_訪問理美容サービス_【2021】</t>
  </si>
  <si>
    <t>不足理由_日常的な生活援助_草むしり_冬季の除雪等_サービス_【2021】</t>
  </si>
  <si>
    <t>不足理由_移送支援_【2021】</t>
  </si>
  <si>
    <t>団体数_配食サービス_【2021】</t>
  </si>
  <si>
    <t>団体数_食材配達サービス_【2021】</t>
  </si>
  <si>
    <t>団体数_移動販売サービス_【2021】</t>
  </si>
  <si>
    <t>団体数_訪問理美容サービス_【2021】</t>
  </si>
  <si>
    <t>団体数_日常的な生活援助_草むしり_冬季の除雪等_サービス_【2021】</t>
  </si>
  <si>
    <t>団体数_移送支援_【2021】</t>
  </si>
  <si>
    <t>団体数NPO_民間事業者による掃除・洗濯等の生活支援サービス_【2021】</t>
  </si>
  <si>
    <t>団体数住民ボランティア団体によるゴミ出し等の生活支援サービス_【2021】</t>
  </si>
  <si>
    <t>生活支援コーディネーター_平均年間時間_専従_【2020】</t>
    <rPh sb="17" eb="19">
      <t>ジカン</t>
    </rPh>
    <phoneticPr fontId="19"/>
  </si>
  <si>
    <t>生活支援コーディネーター_年間従事時間_高齢者人口千人当たり_専従_【2020】</t>
  </si>
  <si>
    <t>生活支援コーディネーター_年間従事時間_高齢者人口千人当たり_兼務_【2020】</t>
  </si>
  <si>
    <t>生活支援コーディネーター_生活コーディネーターの年間従事時間_高齢者人口千人当たり_専務・兼務の計_【2020】</t>
  </si>
  <si>
    <t>特定施設入居者生活介護_【人口１０万対】サービス提供事業所数_【2020】</t>
  </si>
  <si>
    <t>最終OC</t>
    <rPh sb="0" eb="2">
      <t>サイシュウ</t>
    </rPh>
    <phoneticPr fontId="14"/>
  </si>
  <si>
    <t>○</t>
    <phoneticPr fontId="14"/>
  </si>
  <si>
    <t>○</t>
    <phoneticPr fontId="14"/>
  </si>
  <si>
    <t>最終OC</t>
    <phoneticPr fontId="14"/>
  </si>
  <si>
    <t>〇</t>
    <phoneticPr fontId="14"/>
  </si>
  <si>
    <t>最終OC</t>
    <phoneticPr fontId="14"/>
  </si>
  <si>
    <t>中間OC</t>
    <rPh sb="0" eb="2">
      <t>チュウカン</t>
    </rPh>
    <phoneticPr fontId="14"/>
  </si>
  <si>
    <t>○</t>
    <phoneticPr fontId="14"/>
  </si>
  <si>
    <t>○</t>
    <phoneticPr fontId="14"/>
  </si>
  <si>
    <t>中間OC</t>
    <phoneticPr fontId="14"/>
  </si>
  <si>
    <t>中間OC</t>
    <phoneticPr fontId="14"/>
  </si>
  <si>
    <t>中間OC</t>
    <phoneticPr fontId="14"/>
  </si>
  <si>
    <t>中間OC</t>
    <phoneticPr fontId="14"/>
  </si>
  <si>
    <t>〇</t>
    <phoneticPr fontId="14"/>
  </si>
  <si>
    <t>参考</t>
    <rPh sb="0" eb="2">
      <t>サンコウ</t>
    </rPh>
    <phoneticPr fontId="14"/>
  </si>
  <si>
    <t>〇</t>
    <phoneticPr fontId="14"/>
  </si>
  <si>
    <t>OP</t>
    <phoneticPr fontId="14"/>
  </si>
  <si>
    <t>OP</t>
    <phoneticPr fontId="14"/>
  </si>
  <si>
    <t>アウトプット</t>
    <phoneticPr fontId="14"/>
  </si>
  <si>
    <t>アウトプット</t>
    <phoneticPr fontId="14"/>
  </si>
  <si>
    <t>ストラクチャー</t>
    <phoneticPr fontId="14"/>
  </si>
  <si>
    <t>○</t>
    <phoneticPr fontId="14"/>
  </si>
  <si>
    <t>ストラクチャー</t>
    <phoneticPr fontId="14"/>
  </si>
  <si>
    <t>ストラクチャー</t>
    <phoneticPr fontId="14"/>
  </si>
  <si>
    <t>○</t>
    <phoneticPr fontId="14"/>
  </si>
  <si>
    <t>中間OC</t>
    <phoneticPr fontId="14"/>
  </si>
  <si>
    <t>〇</t>
    <phoneticPr fontId="14"/>
  </si>
  <si>
    <t>アウトプット</t>
    <phoneticPr fontId="14"/>
  </si>
  <si>
    <t>アウトプット</t>
    <phoneticPr fontId="14"/>
  </si>
  <si>
    <t>中間
OC</t>
    <phoneticPr fontId="14"/>
  </si>
  <si>
    <t>●</t>
    <phoneticPr fontId="14"/>
  </si>
  <si>
    <t>202011</t>
  </si>
  <si>
    <t>1</t>
    <phoneticPr fontId="19"/>
  </si>
  <si>
    <t>はい</t>
  </si>
  <si>
    <t xml:space="preserve">地域包括支援センター以外の福祉部門に設置　 </t>
  </si>
  <si>
    <t>×</t>
  </si>
  <si>
    <t>○</t>
  </si>
  <si>
    <t>いいえ</t>
  </si>
  <si>
    <t>ある</t>
  </si>
  <si>
    <t>地域包括支援センター以外の福祉部門に設置　</t>
  </si>
  <si>
    <t>設置</t>
    <rPh sb="0" eb="2">
      <t>セッチ</t>
    </rPh>
    <phoneticPr fontId="4"/>
  </si>
  <si>
    <t>まいさぽ長野市</t>
    <rPh sb="4" eb="7">
      <t>ナガノシ</t>
    </rPh>
    <phoneticPr fontId="14"/>
  </si>
  <si>
    <t>〇</t>
  </si>
  <si>
    <t>不足している地域（地区）がある</t>
  </si>
  <si>
    <t>全域において最低限、提供されている</t>
  </si>
  <si>
    <t>一部の地域（地区）において、対応できる事業者や団体が地域にない</t>
  </si>
  <si>
    <t>一部の地域（地区）において、地域の事業者や団体の協力をとりつけられていないため</t>
  </si>
  <si>
    <t>202029</t>
  </si>
  <si>
    <t>2</t>
    <phoneticPr fontId="19"/>
  </si>
  <si>
    <t>1</t>
    <phoneticPr fontId="19"/>
  </si>
  <si>
    <t>松本市</t>
  </si>
  <si>
    <t>配置していない</t>
  </si>
  <si>
    <t>設置していない</t>
    <rPh sb="0" eb="2">
      <t>セッチ</t>
    </rPh>
    <phoneticPr fontId="4"/>
  </si>
  <si>
    <t>まいさぽ松本</t>
    <rPh sb="4" eb="6">
      <t>マツモト</t>
    </rPh>
    <phoneticPr fontId="14"/>
  </si>
  <si>
    <t>202037</t>
  </si>
  <si>
    <t>3</t>
  </si>
  <si>
    <t>1</t>
  </si>
  <si>
    <t>上田市</t>
  </si>
  <si>
    <t>地域包括センター内に設置</t>
  </si>
  <si>
    <t>まいさぽ上田</t>
    <rPh sb="4" eb="6">
      <t>ウエダ</t>
    </rPh>
    <phoneticPr fontId="14"/>
  </si>
  <si>
    <t>全域において十分に提供されている</t>
  </si>
  <si>
    <t>ニーズがなく、提供の必要がない</t>
  </si>
  <si>
    <t>202045</t>
  </si>
  <si>
    <t>4</t>
  </si>
  <si>
    <t>岡谷市</t>
  </si>
  <si>
    <t>住宅部門に設置</t>
  </si>
  <si>
    <t>まいさぽ岡谷市</t>
    <rPh sb="4" eb="6">
      <t>オカヤ</t>
    </rPh>
    <rPh sb="6" eb="7">
      <t>シ</t>
    </rPh>
    <phoneticPr fontId="14"/>
  </si>
  <si>
    <t>全域において、対応できる事業者や団体が地域にない</t>
  </si>
  <si>
    <t>202053</t>
  </si>
  <si>
    <t>5</t>
  </si>
  <si>
    <t>飯田市</t>
  </si>
  <si>
    <t>まいさぽ飯田（市）</t>
    <rPh sb="4" eb="6">
      <t>イイダ</t>
    </rPh>
    <rPh sb="7" eb="8">
      <t>シ</t>
    </rPh>
    <phoneticPr fontId="14"/>
  </si>
  <si>
    <t>202061</t>
  </si>
  <si>
    <t>6</t>
  </si>
  <si>
    <t>諏訪市</t>
  </si>
  <si>
    <t>まいさぽ諏訪市</t>
    <rPh sb="4" eb="6">
      <t>スワ</t>
    </rPh>
    <rPh sb="6" eb="7">
      <t>シ</t>
    </rPh>
    <phoneticPr fontId="14"/>
  </si>
  <si>
    <t>202070</t>
  </si>
  <si>
    <t>7</t>
  </si>
  <si>
    <t>須坂市</t>
  </si>
  <si>
    <t>まいさぽ須坂</t>
    <rPh sb="4" eb="6">
      <t>スザカ</t>
    </rPh>
    <phoneticPr fontId="14"/>
  </si>
  <si>
    <t>202088</t>
  </si>
  <si>
    <t>8</t>
  </si>
  <si>
    <t>小諸市</t>
  </si>
  <si>
    <t>その他</t>
  </si>
  <si>
    <t>まいさぽ小諸</t>
    <rPh sb="4" eb="6">
      <t>コモロ</t>
    </rPh>
    <phoneticPr fontId="14"/>
  </si>
  <si>
    <t>202096</t>
  </si>
  <si>
    <t>9</t>
  </si>
  <si>
    <t>伊那市</t>
  </si>
  <si>
    <t xml:space="preserve">配置していない </t>
  </si>
  <si>
    <t>まさいぽ伊那市</t>
    <rPh sb="4" eb="7">
      <t>イナシ</t>
    </rPh>
    <phoneticPr fontId="14"/>
  </si>
  <si>
    <t>全域において不足している</t>
  </si>
  <si>
    <t>半分以上の地域（地区）では働きかけている</t>
  </si>
  <si>
    <t>202100</t>
  </si>
  <si>
    <t>10</t>
  </si>
  <si>
    <t>駒ヶ根市</t>
  </si>
  <si>
    <t>ない</t>
  </si>
  <si>
    <t>まいさぽ駒ヶ根</t>
    <rPh sb="4" eb="7">
      <t>コマガネ</t>
    </rPh>
    <phoneticPr fontId="14"/>
  </si>
  <si>
    <t>働きかけができていない</t>
  </si>
  <si>
    <t>202118</t>
  </si>
  <si>
    <t>11</t>
  </si>
  <si>
    <t>中野市</t>
  </si>
  <si>
    <t>まいさぽ中野</t>
    <rPh sb="4" eb="6">
      <t>ナカノ</t>
    </rPh>
    <phoneticPr fontId="14"/>
  </si>
  <si>
    <t>202126</t>
  </si>
  <si>
    <t>12</t>
  </si>
  <si>
    <t>大町市</t>
  </si>
  <si>
    <t>まいさぽ大町（市）</t>
    <rPh sb="4" eb="6">
      <t>オオマチ</t>
    </rPh>
    <rPh sb="7" eb="8">
      <t>シ</t>
    </rPh>
    <phoneticPr fontId="14"/>
  </si>
  <si>
    <t>202134</t>
  </si>
  <si>
    <t>13</t>
  </si>
  <si>
    <t>飯山市</t>
  </si>
  <si>
    <t>まいさぽ飯山（市）</t>
    <rPh sb="4" eb="6">
      <t>イイヤマ</t>
    </rPh>
    <rPh sb="7" eb="8">
      <t>シ</t>
    </rPh>
    <phoneticPr fontId="14"/>
  </si>
  <si>
    <t>0</t>
  </si>
  <si>
    <t>全域において、地域の事業者や団体の協力を取り付けられていないため</t>
  </si>
  <si>
    <t>202142</t>
  </si>
  <si>
    <t>14</t>
  </si>
  <si>
    <t>茅野市</t>
  </si>
  <si>
    <t>まいさぽ茅野市</t>
    <rPh sb="4" eb="7">
      <t>チノシ</t>
    </rPh>
    <phoneticPr fontId="14"/>
  </si>
  <si>
    <t>202151</t>
  </si>
  <si>
    <t>15</t>
  </si>
  <si>
    <t>塩尻市</t>
  </si>
  <si>
    <t>まいさぽ塩尻</t>
    <rPh sb="4" eb="6">
      <t>シオジリ</t>
    </rPh>
    <phoneticPr fontId="14"/>
  </si>
  <si>
    <t>202177</t>
  </si>
  <si>
    <t>16</t>
  </si>
  <si>
    <t>佐久市</t>
  </si>
  <si>
    <t>まいさぽ佐久（市）</t>
    <rPh sb="4" eb="6">
      <t>サク</t>
    </rPh>
    <rPh sb="7" eb="8">
      <t>シ</t>
    </rPh>
    <phoneticPr fontId="14"/>
  </si>
  <si>
    <t>202185</t>
  </si>
  <si>
    <t>17</t>
  </si>
  <si>
    <t>千曲市</t>
  </si>
  <si>
    <t>まいさぽ千曲</t>
    <rPh sb="4" eb="6">
      <t>チクマ</t>
    </rPh>
    <phoneticPr fontId="14"/>
  </si>
  <si>
    <t>202193</t>
  </si>
  <si>
    <t>18</t>
  </si>
  <si>
    <t>東御市</t>
  </si>
  <si>
    <t>まいさぽ東御</t>
    <rPh sb="4" eb="6">
      <t>トウミ</t>
    </rPh>
    <phoneticPr fontId="14"/>
  </si>
  <si>
    <t>202207</t>
  </si>
  <si>
    <t>19</t>
  </si>
  <si>
    <t>安曇野市</t>
  </si>
  <si>
    <t>まいさぽ安曇野</t>
    <rPh sb="4" eb="7">
      <t>アズミノ</t>
    </rPh>
    <phoneticPr fontId="14"/>
  </si>
  <si>
    <t>203033</t>
  </si>
  <si>
    <t>20</t>
  </si>
  <si>
    <t>小海町</t>
  </si>
  <si>
    <t>まいさぽ佐久（郡）</t>
  </si>
  <si>
    <t xml:space="preserve">     -</t>
  </si>
  <si>
    <t>203041</t>
  </si>
  <si>
    <t>21</t>
  </si>
  <si>
    <t>3</t>
    <phoneticPr fontId="19"/>
  </si>
  <si>
    <t>川上村</t>
  </si>
  <si>
    <t>203050</t>
  </si>
  <si>
    <t>22</t>
  </si>
  <si>
    <t>南牧村</t>
  </si>
  <si>
    <t>203068</t>
  </si>
  <si>
    <t>23</t>
  </si>
  <si>
    <t>南相木村</t>
  </si>
  <si>
    <t>203076</t>
  </si>
  <si>
    <t>24</t>
  </si>
  <si>
    <t>203092</t>
  </si>
  <si>
    <t>25</t>
  </si>
  <si>
    <t>203211</t>
  </si>
  <si>
    <t>26</t>
  </si>
  <si>
    <t>軽井沢町</t>
  </si>
  <si>
    <t>203238</t>
  </si>
  <si>
    <t>27</t>
  </si>
  <si>
    <t>御代田町</t>
  </si>
  <si>
    <t>203246</t>
  </si>
  <si>
    <t>28</t>
  </si>
  <si>
    <t>立科町</t>
  </si>
  <si>
    <t>203491</t>
  </si>
  <si>
    <t>29</t>
  </si>
  <si>
    <t>青木村</t>
  </si>
  <si>
    <t>203505</t>
  </si>
  <si>
    <t>30</t>
  </si>
  <si>
    <t>長和町</t>
  </si>
  <si>
    <t>203611</t>
  </si>
  <si>
    <t>31</t>
  </si>
  <si>
    <t>下諏訪町</t>
  </si>
  <si>
    <t>まいさぽ信州諏訪</t>
  </si>
  <si>
    <t>203629</t>
  </si>
  <si>
    <t>32</t>
  </si>
  <si>
    <t>富士見町</t>
  </si>
  <si>
    <t>203637</t>
  </si>
  <si>
    <t>33</t>
  </si>
  <si>
    <t>原村</t>
  </si>
  <si>
    <t>203823</t>
  </si>
  <si>
    <t>34</t>
  </si>
  <si>
    <t>辰野町</t>
  </si>
  <si>
    <t>まいさぽ上伊那</t>
  </si>
  <si>
    <t>203831</t>
  </si>
  <si>
    <t>35</t>
  </si>
  <si>
    <t>箕輪町</t>
  </si>
  <si>
    <t>203840</t>
  </si>
  <si>
    <t>36</t>
  </si>
  <si>
    <t>飯島町</t>
  </si>
  <si>
    <t>203858</t>
  </si>
  <si>
    <t>37</t>
  </si>
  <si>
    <t>南箕輪村</t>
  </si>
  <si>
    <t>203866</t>
  </si>
  <si>
    <t>38</t>
  </si>
  <si>
    <t>中川村</t>
  </si>
  <si>
    <t>203882</t>
  </si>
  <si>
    <t>39</t>
  </si>
  <si>
    <t>宮田村</t>
  </si>
  <si>
    <t>204021</t>
  </si>
  <si>
    <t>40</t>
  </si>
  <si>
    <t>松川町</t>
  </si>
  <si>
    <t>まいさぽ飯田（郡）</t>
  </si>
  <si>
    <t>204030</t>
  </si>
  <si>
    <t>41</t>
  </si>
  <si>
    <t>高森町</t>
  </si>
  <si>
    <t>204048</t>
  </si>
  <si>
    <t>42</t>
  </si>
  <si>
    <t>阿南町</t>
  </si>
  <si>
    <t>204072</t>
  </si>
  <si>
    <t>43</t>
  </si>
  <si>
    <t>阿智村</t>
  </si>
  <si>
    <t>204099</t>
  </si>
  <si>
    <t>44</t>
  </si>
  <si>
    <t>平谷村</t>
  </si>
  <si>
    <t>204102</t>
  </si>
  <si>
    <t>45</t>
  </si>
  <si>
    <t>根羽村</t>
  </si>
  <si>
    <t>204111</t>
  </si>
  <si>
    <t>46</t>
  </si>
  <si>
    <t>下條村</t>
  </si>
  <si>
    <t>204129</t>
  </si>
  <si>
    <t>47</t>
  </si>
  <si>
    <t>売木村</t>
  </si>
  <si>
    <t>204137</t>
  </si>
  <si>
    <t>48</t>
  </si>
  <si>
    <t>天龍村</t>
  </si>
  <si>
    <t>204145</t>
  </si>
  <si>
    <t>49</t>
  </si>
  <si>
    <t>泰阜村</t>
  </si>
  <si>
    <t>204153</t>
  </si>
  <si>
    <t>50</t>
  </si>
  <si>
    <t>喬木村</t>
  </si>
  <si>
    <t>204161</t>
  </si>
  <si>
    <t>51</t>
  </si>
  <si>
    <t>豊丘村</t>
  </si>
  <si>
    <t>204170</t>
  </si>
  <si>
    <t>52</t>
  </si>
  <si>
    <t>大鹿村</t>
  </si>
  <si>
    <t>204226</t>
  </si>
  <si>
    <t>53</t>
  </si>
  <si>
    <t>上松町</t>
  </si>
  <si>
    <t>まいさぽ木曽</t>
  </si>
  <si>
    <t>204234</t>
  </si>
  <si>
    <t>54</t>
  </si>
  <si>
    <t>南木曽町</t>
  </si>
  <si>
    <t>204251</t>
  </si>
  <si>
    <t>55</t>
  </si>
  <si>
    <t>木祖村</t>
  </si>
  <si>
    <t>204293</t>
  </si>
  <si>
    <t>56</t>
  </si>
  <si>
    <t>王滝村</t>
  </si>
  <si>
    <t>204307</t>
  </si>
  <si>
    <t>57</t>
  </si>
  <si>
    <t>大桑村</t>
  </si>
  <si>
    <t>204323</t>
  </si>
  <si>
    <t>58</t>
  </si>
  <si>
    <t>木曽町</t>
  </si>
  <si>
    <t>204463</t>
  </si>
  <si>
    <t>59</t>
  </si>
  <si>
    <t>麻績村</t>
  </si>
  <si>
    <t>まいさぽ東筑</t>
  </si>
  <si>
    <t>204480</t>
  </si>
  <si>
    <t>60</t>
  </si>
  <si>
    <t>生坂村</t>
  </si>
  <si>
    <t>204501</t>
  </si>
  <si>
    <t>61</t>
  </si>
  <si>
    <t>山形村</t>
  </si>
  <si>
    <t>204510</t>
  </si>
  <si>
    <t>62</t>
  </si>
  <si>
    <t>朝日村</t>
  </si>
  <si>
    <t>204528</t>
  </si>
  <si>
    <t>63</t>
  </si>
  <si>
    <t>筑北村</t>
  </si>
  <si>
    <t>204811</t>
  </si>
  <si>
    <t>64</t>
  </si>
  <si>
    <t>池田町</t>
  </si>
  <si>
    <t>まいさぽ大町（郡）</t>
  </si>
  <si>
    <t>204820</t>
  </si>
  <si>
    <t>65</t>
  </si>
  <si>
    <t>松川村</t>
  </si>
  <si>
    <t>204854</t>
  </si>
  <si>
    <t>66</t>
  </si>
  <si>
    <t>白馬村</t>
  </si>
  <si>
    <t>204862</t>
  </si>
  <si>
    <t>67</t>
  </si>
  <si>
    <t>小谷村</t>
  </si>
  <si>
    <t>205214</t>
  </si>
  <si>
    <t>68</t>
  </si>
  <si>
    <t>坂城町</t>
  </si>
  <si>
    <t>まいさぽ信州長野</t>
  </si>
  <si>
    <t>205419</t>
  </si>
  <si>
    <t>69</t>
  </si>
  <si>
    <t>小布施町</t>
  </si>
  <si>
    <t>205435</t>
  </si>
  <si>
    <t>70</t>
  </si>
  <si>
    <t>高山村</t>
  </si>
  <si>
    <t>205613</t>
  </si>
  <si>
    <t>71</t>
  </si>
  <si>
    <t>山ノ内町</t>
  </si>
  <si>
    <t>205621</t>
  </si>
  <si>
    <t>72</t>
  </si>
  <si>
    <t>木島平村</t>
  </si>
  <si>
    <t>205630</t>
  </si>
  <si>
    <t>73</t>
  </si>
  <si>
    <t>野沢温泉村</t>
  </si>
  <si>
    <t>205834</t>
  </si>
  <si>
    <t>74</t>
  </si>
  <si>
    <t>信濃町</t>
  </si>
  <si>
    <t>205885</t>
  </si>
  <si>
    <t>75</t>
  </si>
  <si>
    <t>小川村</t>
  </si>
  <si>
    <t>205907</t>
  </si>
  <si>
    <t>76</t>
  </si>
  <si>
    <t>飯綱町</t>
  </si>
  <si>
    <t>206024</t>
  </si>
  <si>
    <t>77</t>
  </si>
  <si>
    <t>栄村</t>
  </si>
  <si>
    <t>78</t>
  </si>
  <si>
    <t>北アルプス広域連合</t>
  </si>
  <si>
    <t>79</t>
  </si>
  <si>
    <t>木曽広域連合</t>
  </si>
  <si>
    <t>80</t>
  </si>
  <si>
    <t>諏訪広域連合</t>
  </si>
  <si>
    <t>佐久</t>
  </si>
  <si>
    <t>上小</t>
  </si>
  <si>
    <t>諏訪</t>
  </si>
  <si>
    <t>伊那</t>
    <phoneticPr fontId="19"/>
  </si>
  <si>
    <t>飯伊</t>
  </si>
  <si>
    <t>木曽</t>
  </si>
  <si>
    <t>松本</t>
  </si>
  <si>
    <t>大北</t>
  </si>
  <si>
    <t>長野</t>
  </si>
  <si>
    <t>北信</t>
  </si>
  <si>
    <t>平均値</t>
    <rPh sb="0" eb="2">
      <t>ヘイキン</t>
    </rPh>
    <rPh sb="2" eb="3">
      <t>アタイ</t>
    </rPh>
    <phoneticPr fontId="19"/>
  </si>
  <si>
    <t>中央値</t>
    <rPh sb="0" eb="3">
      <t>チュウオウチ</t>
    </rPh>
    <phoneticPr fontId="19"/>
  </si>
  <si>
    <t>最高値</t>
    <rPh sb="0" eb="3">
      <t>サイコウチ</t>
    </rPh>
    <phoneticPr fontId="19"/>
  </si>
  <si>
    <t>最低値</t>
    <rPh sb="0" eb="2">
      <t>サイテイ</t>
    </rPh>
    <rPh sb="2" eb="3">
      <t>チ</t>
    </rPh>
    <phoneticPr fontId="19"/>
  </si>
  <si>
    <t>標準偏差</t>
    <rPh sb="0" eb="2">
      <t>ヒョウジュン</t>
    </rPh>
    <rPh sb="2" eb="4">
      <t>ヘンサ</t>
    </rPh>
    <phoneticPr fontId="19"/>
  </si>
  <si>
    <t>2時点での市町村平均値の変化率</t>
    <rPh sb="1" eb="3">
      <t>ジテン</t>
    </rPh>
    <rPh sb="5" eb="8">
      <t>シチョウソン</t>
    </rPh>
    <rPh sb="8" eb="11">
      <t>ヘイキンチ</t>
    </rPh>
    <rPh sb="12" eb="14">
      <t>ヘンカ</t>
    </rPh>
    <rPh sb="14" eb="15">
      <t>リツ</t>
    </rPh>
    <phoneticPr fontId="19"/>
  </si>
  <si>
    <t>変化率</t>
    <rPh sb="0" eb="3">
      <t>ヘンカリツ</t>
    </rPh>
    <phoneticPr fontId="19"/>
  </si>
  <si>
    <t>長野県</t>
    <rPh sb="0" eb="3">
      <t>ナガノケン</t>
    </rPh>
    <phoneticPr fontId="4"/>
  </si>
  <si>
    <t>長野県</t>
    <rPh sb="0" eb="3">
      <t>ナガノケン</t>
    </rPh>
    <phoneticPr fontId="19"/>
  </si>
  <si>
    <t>code</t>
    <phoneticPr fontId="14"/>
  </si>
  <si>
    <t>seq</t>
    <phoneticPr fontId="14"/>
  </si>
  <si>
    <t>表示用指標名</t>
    <rPh sb="0" eb="3">
      <t>ヒョウジヨウ</t>
    </rPh>
    <rPh sb="3" eb="6">
      <t>シヒョウメイ</t>
    </rPh>
    <phoneticPr fontId="19"/>
  </si>
  <si>
    <t>健康寿命_平均自立期間（要介護２以上）_2021女性</t>
  </si>
  <si>
    <t>認知症高齢者支援、普及啓発活動</t>
  </si>
  <si>
    <t>日常的な生活援助</t>
  </si>
  <si>
    <t>幸福度_元気_順位_【2019】</t>
  </si>
  <si>
    <t>幸福度_居宅_順位_【2019】</t>
  </si>
  <si>
    <t>認知症リスク_居宅_順位【2019】</t>
  </si>
  <si>
    <t>社会参加状況_月1以上参加_居宅_順位_【2019】</t>
  </si>
  <si>
    <t>自宅及び老人ホームでの死亡率_順位【6年分平均】</t>
  </si>
  <si>
    <t>ACP・リビングウィルに関するツールの作成状況_【2021】</t>
  </si>
  <si>
    <t>生活支援サービスを利用している割合_居宅_順位【2019】</t>
  </si>
  <si>
    <t>生活支援サービス増加のための働きかけの状況_合計得点_順位_【2021】</t>
  </si>
  <si>
    <t>高齢者の移動に関する支援を実施している</t>
  </si>
  <si>
    <t>1～7位</t>
    <rPh sb="3" eb="4">
      <t>イ</t>
    </rPh>
    <phoneticPr fontId="4"/>
  </si>
  <si>
    <t>8～14位</t>
    <rPh sb="4" eb="5">
      <t>イ</t>
    </rPh>
    <phoneticPr fontId="4"/>
  </si>
  <si>
    <t>15～21位</t>
    <rPh sb="5" eb="6">
      <t>イ</t>
    </rPh>
    <phoneticPr fontId="4"/>
  </si>
  <si>
    <t>22～28位</t>
    <rPh sb="5" eb="6">
      <t>イ</t>
    </rPh>
    <phoneticPr fontId="4"/>
  </si>
  <si>
    <t>29～35位</t>
    <rPh sb="5" eb="6">
      <t>イ</t>
    </rPh>
    <phoneticPr fontId="4"/>
  </si>
  <si>
    <t>36～42位</t>
    <rPh sb="5" eb="6">
      <t>イ</t>
    </rPh>
    <phoneticPr fontId="4"/>
  </si>
  <si>
    <t>43～49位</t>
    <rPh sb="5" eb="6">
      <t>イ</t>
    </rPh>
    <phoneticPr fontId="4"/>
  </si>
  <si>
    <t>50～56位</t>
    <rPh sb="5" eb="6">
      <t>イ</t>
    </rPh>
    <phoneticPr fontId="4"/>
  </si>
  <si>
    <t>57～63位</t>
    <rPh sb="5" eb="6">
      <t>イ</t>
    </rPh>
    <phoneticPr fontId="4"/>
  </si>
  <si>
    <t>64～70位</t>
    <rPh sb="5" eb="6">
      <t>イ</t>
    </rPh>
    <phoneticPr fontId="4"/>
  </si>
  <si>
    <t>71～77位</t>
    <rPh sb="5" eb="6">
      <t>イ</t>
    </rPh>
    <phoneticPr fontId="4"/>
  </si>
  <si>
    <t>×</t>
    <phoneticPr fontId="4"/>
  </si>
  <si>
    <t>はい</t>
    <phoneticPr fontId="4"/>
  </si>
  <si>
    <t>はい</t>
    <phoneticPr fontId="4"/>
  </si>
  <si>
    <t>いいえ</t>
    <phoneticPr fontId="4"/>
  </si>
  <si>
    <t>いいえ</t>
    <phoneticPr fontId="4"/>
  </si>
  <si>
    <t>列番号</t>
    <rPh sb="0" eb="3">
      <t>レツバンゴウ</t>
    </rPh>
    <phoneticPr fontId="19"/>
  </si>
  <si>
    <t>相関</t>
    <rPh sb="0" eb="2">
      <t>ソウカン</t>
    </rPh>
    <phoneticPr fontId="4"/>
  </si>
  <si>
    <t>貴市町村名を選択→</t>
    <rPh sb="0" eb="2">
      <t>キシ</t>
    </rPh>
    <rPh sb="2" eb="4">
      <t>チョウソン</t>
    </rPh>
    <rPh sb="4" eb="5">
      <t>メイ</t>
    </rPh>
    <rPh sb="6" eb="8">
      <t>センタク</t>
    </rPh>
    <phoneticPr fontId="19"/>
  </si>
  <si>
    <t>指標一覧</t>
    <rPh sb="0" eb="2">
      <t>シヒョウ</t>
    </rPh>
    <rPh sb="2" eb="4">
      <t>イチラン</t>
    </rPh>
    <phoneticPr fontId="4"/>
  </si>
  <si>
    <t>プルダウンリスト</t>
    <phoneticPr fontId="4"/>
  </si>
  <si>
    <t>散布図の表示凡例</t>
    <rPh sb="0" eb="3">
      <t>サンプズ</t>
    </rPh>
    <rPh sb="4" eb="6">
      <t>ヒョウジ</t>
    </rPh>
    <rPh sb="6" eb="8">
      <t>ハンレイ</t>
    </rPh>
    <phoneticPr fontId="4"/>
  </si>
  <si>
    <t>↓比較したい指標をリストから選択してください。↓</t>
    <rPh sb="1" eb="3">
      <t>ヒカク</t>
    </rPh>
    <rPh sb="6" eb="8">
      <t>シヒョウ</t>
    </rPh>
    <rPh sb="14" eb="16">
      <t>センタク</t>
    </rPh>
    <phoneticPr fontId="19"/>
  </si>
  <si>
    <t>●長野県全体での集計結果</t>
    <rPh sb="1" eb="3">
      <t>ナガノ</t>
    </rPh>
    <rPh sb="3" eb="4">
      <t>ケン</t>
    </rPh>
    <rPh sb="4" eb="6">
      <t>ゼンタイ</t>
    </rPh>
    <rPh sb="8" eb="10">
      <t>シュウケイ</t>
    </rPh>
    <rPh sb="10" eb="12">
      <t>ケッカ</t>
    </rPh>
    <phoneticPr fontId="19"/>
  </si>
  <si>
    <t>最低値</t>
    <rPh sb="0" eb="3">
      <t>サイテイチ</t>
    </rPh>
    <phoneticPr fontId="19"/>
  </si>
  <si>
    <t>●長野県内市町村との比較</t>
    <rPh sb="1" eb="8">
      <t>ナガノケンナイシチョウソン</t>
    </rPh>
    <rPh sb="10" eb="12">
      <t>ヒカク</t>
    </rPh>
    <phoneticPr fontId="19"/>
  </si>
  <si>
    <t>X軸（横軸）を選択</t>
    <rPh sb="1" eb="2">
      <t>ジク</t>
    </rPh>
    <rPh sb="3" eb="5">
      <t>ヨコジク</t>
    </rPh>
    <rPh sb="7" eb="9">
      <t>センタク</t>
    </rPh>
    <phoneticPr fontId="19"/>
  </si>
  <si>
    <t>Y軸（縦軸）を選択</t>
    <rPh sb="1" eb="2">
      <t>ジク</t>
    </rPh>
    <rPh sb="3" eb="5">
      <t>タテジク</t>
    </rPh>
    <rPh sb="7" eb="9">
      <t>センタク</t>
    </rPh>
    <phoneticPr fontId="19"/>
  </si>
  <si>
    <t>健康寿命_平均自立期間_要介護２以上_期間_【2021】男性</t>
    <phoneticPr fontId="4"/>
  </si>
  <si>
    <t>健康寿命_平均自立期間_要介護２以上_期間_【2021】女性</t>
    <phoneticPr fontId="4"/>
  </si>
  <si>
    <t>健康寿命_平均自立期間_要介護２以上_順位_【2021】男性</t>
    <phoneticPr fontId="4"/>
  </si>
  <si>
    <t>健康寿命_平均自立期間_要介護２以上_順位_【2021】女性</t>
    <phoneticPr fontId="4"/>
  </si>
  <si>
    <t>閉じこもリスク高齢者_元気_割合【2019】</t>
  </si>
  <si>
    <t>閉じこもリスク高齢者_元気_割合【2019】</t>
    <phoneticPr fontId="14"/>
  </si>
  <si>
    <t>運動機能・転倒リスク割合_元気_【2019】</t>
  </si>
  <si>
    <t>運動機能・転倒リスク割合_元気_【2019】</t>
    <phoneticPr fontId="14"/>
  </si>
  <si>
    <t>認知症リスク_元気_割合【2019】</t>
  </si>
  <si>
    <t>認知症リスク_元気_割合【2019】</t>
    <phoneticPr fontId="14"/>
  </si>
  <si>
    <t>口腔リスク高齢者_元気_割合【2019】</t>
  </si>
  <si>
    <t>低栄養リスク高齢者_元気_割合【2019】</t>
    <phoneticPr fontId="14"/>
  </si>
  <si>
    <t>低栄養リスク高齢者_元気_n【2019】</t>
    <rPh sb="0" eb="1">
      <t>テイ</t>
    </rPh>
    <phoneticPr fontId="14"/>
  </si>
  <si>
    <t>低栄養リスク高齢者_元気_順位【2019】</t>
    <rPh sb="13" eb="15">
      <t>ジュンイ</t>
    </rPh>
    <phoneticPr fontId="14"/>
  </si>
  <si>
    <t>低栄養リスク高齢者_居宅_n【2019】</t>
  </si>
  <si>
    <t>低栄養リスク高齢者_居宅_n【2019】</t>
    <phoneticPr fontId="4"/>
  </si>
  <si>
    <t>低栄養リスク高齢者_居宅_割合【2019】</t>
  </si>
  <si>
    <t>低栄養リスク高齢者_居宅_割合【2019】</t>
    <phoneticPr fontId="4"/>
  </si>
  <si>
    <t>低栄養リスク高齢者_居宅_順位【2019】</t>
    <rPh sb="13" eb="15">
      <t>ジュンイ</t>
    </rPh>
    <phoneticPr fontId="14"/>
  </si>
  <si>
    <t>低栄養リスク高齢者_元気_割合【2019】</t>
    <phoneticPr fontId="3"/>
  </si>
  <si>
    <t>うつ病リスク高齢者_居宅_割合【2019】</t>
  </si>
  <si>
    <t>うつ病リスク高齢者_居宅_割合【2019】</t>
    <phoneticPr fontId="4"/>
  </si>
  <si>
    <t>うつ病リスク高齢者_居宅_順位【2019】</t>
    <rPh sb="13" eb="15">
      <t>ジュンイ</t>
    </rPh>
    <phoneticPr fontId="14"/>
  </si>
  <si>
    <t>うつ病リスク</t>
    <phoneticPr fontId="14"/>
  </si>
  <si>
    <t>うつ病リスク高齢者_居宅_n【2019】</t>
  </si>
  <si>
    <t>うつ病リスク高齢者_居宅_n【2019】</t>
    <phoneticPr fontId="4"/>
  </si>
  <si>
    <t>うつ病リスク高齢者_元気_n【2019】</t>
    <phoneticPr fontId="14"/>
  </si>
  <si>
    <t>うつ病リスク高齢者_元気_割合【2019】</t>
  </si>
  <si>
    <t>うつ病リスク高齢者_元気_順位【2019】</t>
    <rPh sb="13" eb="15">
      <t>ジュンイ</t>
    </rPh>
    <phoneticPr fontId="14"/>
  </si>
  <si>
    <t>ｎ</t>
    <phoneticPr fontId="3"/>
  </si>
  <si>
    <t>ｎ</t>
    <phoneticPr fontId="3"/>
  </si>
  <si>
    <t>ｎ</t>
    <phoneticPr fontId="3"/>
  </si>
  <si>
    <t>順位</t>
    <phoneticPr fontId="3"/>
  </si>
  <si>
    <t>県</t>
    <rPh sb="0" eb="1">
      <t>ケン</t>
    </rPh>
    <phoneticPr fontId="3"/>
  </si>
  <si>
    <t>閉じこもリスク高齢者_元気_n【2019】</t>
    <phoneticPr fontId="14"/>
  </si>
  <si>
    <t>閉じこもリスク高齢者_元気_n【2019】</t>
    <phoneticPr fontId="3"/>
  </si>
  <si>
    <t>運動機能・転倒リスク割合_元気_n【2019】</t>
    <phoneticPr fontId="14"/>
  </si>
  <si>
    <t>運動機能・転倒リスク割合_元気_n【2019】</t>
    <phoneticPr fontId="3"/>
  </si>
  <si>
    <t>認知症リスク_元気_n【2019】</t>
    <phoneticPr fontId="14"/>
  </si>
  <si>
    <t>認知症リスク_元気_n【2019】</t>
    <phoneticPr fontId="3"/>
  </si>
  <si>
    <t>口腔リスク高齢者_元気_割合【2019】</t>
    <phoneticPr fontId="14"/>
  </si>
  <si>
    <t>うつ病リスク高齢者_元気_割合【2019】</t>
    <phoneticPr fontId="14"/>
  </si>
  <si>
    <t>口腔リスク高齢者_元気_n【2019】</t>
    <phoneticPr fontId="14"/>
  </si>
  <si>
    <t>口腔リスク高齢者_元気_n【2019】</t>
    <phoneticPr fontId="3"/>
  </si>
  <si>
    <t>低栄養リスク高齢者_元気_n【2019】</t>
    <phoneticPr fontId="3"/>
  </si>
  <si>
    <t>うつ病リスク高齢者_元気_n【2019】</t>
    <phoneticPr fontId="3"/>
  </si>
  <si>
    <t>認知症リスク_居宅_n【2019】</t>
    <phoneticPr fontId="14"/>
  </si>
  <si>
    <t>調整済み認定率_合計認定率_【2020】</t>
  </si>
  <si>
    <t>アウトプット指標</t>
    <phoneticPr fontId="4"/>
  </si>
  <si>
    <t xml:space="preserve">厚生労働省「介護保険事業状況報告」年報（令和2,3年度のみ「介護保険事業状況報告」月報）      </t>
    <phoneticPr fontId="4"/>
  </si>
  <si>
    <t>平均年齢</t>
    <rPh sb="0" eb="4">
      <t>ヘイキンネンレイ</t>
    </rPh>
    <phoneticPr fontId="4"/>
  </si>
  <si>
    <t>厚生労働省「介護保険事業状況報告」年報（令和2,3年度のみ「介護保険事業状況報告」月報）</t>
    <phoneticPr fontId="4"/>
  </si>
  <si>
    <t>比率</t>
  </si>
  <si>
    <t>比率</t>
    <phoneticPr fontId="4"/>
  </si>
  <si>
    <t>比率</t>
    <phoneticPr fontId="4"/>
  </si>
  <si>
    <t>要支援要介護認定率_合計認定率_【2021】</t>
    <phoneticPr fontId="4"/>
  </si>
  <si>
    <t>要支援要介護認定率_合計認定率_順位【2021】</t>
    <rPh sb="16" eb="18">
      <t>ジュンイ</t>
    </rPh>
    <phoneticPr fontId="4"/>
  </si>
  <si>
    <t>要支援要介護認定率_合計認定率_順位【2021】</t>
    <phoneticPr fontId="3"/>
  </si>
  <si>
    <t>第1号_要支援者_有病状況_糖尿病合併症_【2021年3月】</t>
    <phoneticPr fontId="3"/>
  </si>
  <si>
    <t>第1号_要支援者_有病状況_心臓病_【2021年3月】</t>
    <phoneticPr fontId="3"/>
  </si>
  <si>
    <t>第1号_要支援者_有病状況_脳疾患_【2021年3月】</t>
    <phoneticPr fontId="3"/>
  </si>
  <si>
    <t>第1号_要支援者_有病状況_がん_【2021年3月】</t>
    <phoneticPr fontId="3"/>
  </si>
  <si>
    <t>第1号_要支援者_有病状況_精神疾患_【2021年3月】</t>
    <phoneticPr fontId="3"/>
  </si>
  <si>
    <t>第1号_要支援者_有病状況_筋・骨格_【2021年3月】</t>
    <phoneticPr fontId="3"/>
  </si>
  <si>
    <t>第1号_要支援者_有病状況_難病_【2021年3月】</t>
    <phoneticPr fontId="3"/>
  </si>
  <si>
    <t>第1号_要支援者_有病状況_その他_【2021年3月】</t>
    <phoneticPr fontId="3"/>
  </si>
  <si>
    <t>第1号_要支援者_有病状況_母数_【2021年3月】</t>
    <phoneticPr fontId="3"/>
  </si>
  <si>
    <t>第1号_要介護認定者_有病状況_糖尿病_【2021年3月】</t>
    <phoneticPr fontId="3"/>
  </si>
  <si>
    <t>第1号_要介護認定者_有病状況_糖尿病合併症_【2021年3月】</t>
    <phoneticPr fontId="3"/>
  </si>
  <si>
    <t>第1号_要介護認定者_有病状況_心臓病_【2021年3月】</t>
    <phoneticPr fontId="3"/>
  </si>
  <si>
    <t>第1号_要介護認定者_有病状況_がん_【2021年3月】</t>
    <phoneticPr fontId="3"/>
  </si>
  <si>
    <t>第1号_要介護認定者_有病状況_筋・骨格_【2021年3月】</t>
    <phoneticPr fontId="3"/>
  </si>
  <si>
    <t>第1号_要介護認定者_有病状況_難病_【2021年3月】</t>
    <phoneticPr fontId="3"/>
  </si>
  <si>
    <t>要支援者１・２原因疾患別有病状況_ｎ</t>
    <phoneticPr fontId="3"/>
  </si>
  <si>
    <t>要介護者１・２原因疾患別有病状況_ｎ</t>
    <phoneticPr fontId="4"/>
  </si>
  <si>
    <t>要介護者１・２原因疾患別有病状況_ｎ</t>
    <phoneticPr fontId="3"/>
  </si>
  <si>
    <t>生きがい_元気_n_【2019】</t>
  </si>
  <si>
    <t>生きがい_居宅_n_【2019】</t>
  </si>
  <si>
    <t>運動やスポーツ_月1以上参加_元気_割合_【2019】</t>
  </si>
  <si>
    <t>社会参加状況_月1以上参加_居宅_割合_【2019】</t>
  </si>
  <si>
    <t>社会参加状況_月1以上参加_元気_順位_【2019】</t>
    <rPh sb="17" eb="19">
      <t>ジュンイ</t>
    </rPh>
    <phoneticPr fontId="3"/>
  </si>
  <si>
    <t>学習・教養_月1以上参加_居宅_割合_【2019】</t>
    <phoneticPr fontId="3"/>
  </si>
  <si>
    <t>特定保健指導実施率_【40_74歳】_【2019】_順位</t>
    <phoneticPr fontId="14"/>
  </si>
  <si>
    <t>県</t>
    <phoneticPr fontId="3"/>
  </si>
  <si>
    <t>生活機能向上連携加算算定者数_【認定者1万対】_【2019】</t>
    <phoneticPr fontId="14"/>
  </si>
  <si>
    <t>人</t>
    <rPh sb="0" eb="1">
      <t>ニン</t>
    </rPh>
    <phoneticPr fontId="4"/>
  </si>
  <si>
    <t>週1回以上の通いの場の参加率_【2020】_割合</t>
    <rPh sb="22" eb="24">
      <t>ワリアイ</t>
    </rPh>
    <phoneticPr fontId="14"/>
  </si>
  <si>
    <t>月1回以上の通いの場の参加率_【2020】_割合</t>
  </si>
  <si>
    <t>【令和２年度】介護予防普及啓発事業における介護予防教室への参加者数_実人数</t>
    <phoneticPr fontId="4"/>
  </si>
  <si>
    <t>介護予防普及啓発事業における介護予防教室への参加者割合_高齢者人口1000人_【2020】</t>
    <phoneticPr fontId="4"/>
  </si>
  <si>
    <t>介護予防普及啓発事業における介護予防教室への参加者割合_高齢者人口1000人_【2020】</t>
    <phoneticPr fontId="14"/>
  </si>
  <si>
    <t>位</t>
    <phoneticPr fontId="14"/>
  </si>
  <si>
    <t>位</t>
    <phoneticPr fontId="4"/>
  </si>
  <si>
    <t>平均年齢</t>
    <phoneticPr fontId="4"/>
  </si>
  <si>
    <t>順位</t>
    <phoneticPr fontId="4"/>
  </si>
  <si>
    <t>新たに要支援・要介護認定を受けた者の平均年齢_順位【2020】</t>
    <rPh sb="23" eb="25">
      <t>ジュンイ</t>
    </rPh>
    <phoneticPr fontId="4"/>
  </si>
  <si>
    <t>新たに認定を受けた者のうち_要支援１・２の認定を受けた者の平均年齢_順位【2020】</t>
    <rPh sb="34" eb="36">
      <t>ジュンイ</t>
    </rPh>
    <phoneticPr fontId="4"/>
  </si>
  <si>
    <t>新たに認定を受けた者のうち_要介護1・２の認定を受けた者の平均年齢_順位【2020】</t>
    <rPh sb="34" eb="36">
      <t>ジュンイ</t>
    </rPh>
    <phoneticPr fontId="4"/>
  </si>
  <si>
    <t>新たに認定を受けた者のうち_要介護3・４・５の認定を受けた者の・平均年齢_【2020】</t>
    <phoneticPr fontId="4"/>
  </si>
  <si>
    <t>新たに認定を受けた者のうち_要介護3・４・５の認定を受けた者の・平均年齢_順位【2020】</t>
    <rPh sb="37" eb="39">
      <t>ジュンイ</t>
    </rPh>
    <phoneticPr fontId="4"/>
  </si>
  <si>
    <t>新たに要支援・要介護認定を受けた者の平均年齢_【2020】</t>
    <phoneticPr fontId="14"/>
  </si>
  <si>
    <t>新たに要支援・要介護認定を受けた者の平均年齢_n【2020】</t>
    <phoneticPr fontId="4"/>
  </si>
  <si>
    <t>新たに認定を受けた者のうち_要支援１・２の認定を受けた者の平均年齢_n【2020】</t>
    <phoneticPr fontId="4"/>
  </si>
  <si>
    <t>新たに認定を受けた者のうち_要介護1・２の認定を受けた者の平均年齢_n【2020】</t>
    <phoneticPr fontId="4"/>
  </si>
  <si>
    <t>新たに認定を受けた者のうち_要介護3・４・５の認定を受けた者の・平均年齢_n【2020】</t>
    <phoneticPr fontId="4"/>
  </si>
  <si>
    <t>重症化割合</t>
    <rPh sb="0" eb="3">
      <t>ジュウショウカ</t>
    </rPh>
    <rPh sb="3" eb="5">
      <t>ワリアイ</t>
    </rPh>
    <phoneticPr fontId="19"/>
  </si>
  <si>
    <t>要支援１・2の重症化率_母数_【2020年3月→2021年3月】</t>
    <phoneticPr fontId="4"/>
  </si>
  <si>
    <t>要支援１・2の重症化率改善割合_【2020年3月→2021年3月】</t>
    <phoneticPr fontId="14"/>
  </si>
  <si>
    <t>要支援１・2の重症化率重症化割合_順位【2020年3月→2021年3月】</t>
    <rPh sb="17" eb="19">
      <t>ジュンイ</t>
    </rPh>
    <phoneticPr fontId="4"/>
  </si>
  <si>
    <t>平均参加回数</t>
    <rPh sb="0" eb="4">
      <t>ヘイキンサンカ</t>
    </rPh>
    <rPh sb="4" eb="6">
      <t>カイスウ</t>
    </rPh>
    <phoneticPr fontId="4"/>
  </si>
  <si>
    <t>平均参加回数</t>
    <rPh sb="0" eb="6">
      <t>ヘイキンサンカカイスウ</t>
    </rPh>
    <phoneticPr fontId="4"/>
  </si>
  <si>
    <t>趣味関係のグループ_居宅_月平均回数_【2019】</t>
  </si>
  <si>
    <t>趣味関係のグループ_居宅_月平均回数_順位【2019】</t>
    <rPh sb="19" eb="21">
      <t>ジュンイ</t>
    </rPh>
    <phoneticPr fontId="4"/>
  </si>
  <si>
    <t>運動やスポーツ関係のグループやクラブ_居宅_月平均回数_【2019】</t>
    <phoneticPr fontId="14"/>
  </si>
  <si>
    <t>運動やスポーツ関係のグループやクラブ_居宅_月平均回数_順位【2019】</t>
    <rPh sb="28" eb="30">
      <t>ジュンイ</t>
    </rPh>
    <phoneticPr fontId="4"/>
  </si>
  <si>
    <t>学習・教養サークル_居宅_月平均回数_【2019】</t>
  </si>
  <si>
    <t>学習・教養サークル_居宅_月平均回数_順位【2019】</t>
    <rPh sb="19" eb="21">
      <t>ジュンイ</t>
    </rPh>
    <phoneticPr fontId="4"/>
  </si>
  <si>
    <t>学習・教養サークル_元気_月平均回数_順位【2019】</t>
    <rPh sb="10" eb="12">
      <t>ゲンキ</t>
    </rPh>
    <rPh sb="19" eb="21">
      <t>ジュンイ</t>
    </rPh>
    <phoneticPr fontId="4"/>
  </si>
  <si>
    <t>趣味関係のグループ__元気_月平均回数_順位【2019】</t>
    <rPh sb="11" eb="13">
      <t>ゲンキ</t>
    </rPh>
    <rPh sb="20" eb="22">
      <t>ジュンイ</t>
    </rPh>
    <phoneticPr fontId="4"/>
  </si>
  <si>
    <t>運動やスポーツ関係のグループやクラブ_元気_月平均回数_順位【2019】</t>
    <rPh sb="19" eb="21">
      <t>ゲンキ</t>
    </rPh>
    <rPh sb="28" eb="30">
      <t>ジュンイ</t>
    </rPh>
    <phoneticPr fontId="14"/>
  </si>
  <si>
    <t>要介護状態の改善の状況_R3年度_順位【2019】⇒【2020】</t>
    <rPh sb="17" eb="19">
      <t>ジュンイ</t>
    </rPh>
    <phoneticPr fontId="4"/>
  </si>
  <si>
    <t>老人ホームでの死亡率_【6年分平均】</t>
    <phoneticPr fontId="4"/>
  </si>
  <si>
    <t>自宅での死亡率_【6年分平均】</t>
    <phoneticPr fontId="4"/>
  </si>
  <si>
    <t>自宅での死亡率_順位【6年分平均】</t>
    <rPh sb="0" eb="2">
      <t>ジタク</t>
    </rPh>
    <rPh sb="4" eb="7">
      <t>シボウリツ</t>
    </rPh>
    <rPh sb="8" eb="10">
      <t>ジュンイ</t>
    </rPh>
    <rPh sb="12" eb="16">
      <t>ネンブンヘイキン</t>
    </rPh>
    <phoneticPr fontId="24"/>
  </si>
  <si>
    <t>老人ホームでの死亡率_順位【6年分平均】</t>
    <rPh sb="0" eb="2">
      <t>ロウジン</t>
    </rPh>
    <rPh sb="7" eb="10">
      <t>シボウリツ</t>
    </rPh>
    <rPh sb="11" eb="13">
      <t>ジュンイ</t>
    </rPh>
    <rPh sb="15" eb="19">
      <t>ネンブンヘイキン</t>
    </rPh>
    <phoneticPr fontId="24"/>
  </si>
  <si>
    <t>中間アウトカム</t>
    <phoneticPr fontId="4"/>
  </si>
  <si>
    <t>自宅及び老人ホームでの死亡率_順位【2019】</t>
    <rPh sb="0" eb="2">
      <t>ジタク</t>
    </rPh>
    <rPh sb="2" eb="3">
      <t>オヨ</t>
    </rPh>
    <rPh sb="4" eb="6">
      <t>ロウジン</t>
    </rPh>
    <rPh sb="11" eb="14">
      <t>シボウリツ</t>
    </rPh>
    <rPh sb="15" eb="17">
      <t>ジュンイ</t>
    </rPh>
    <phoneticPr fontId="24"/>
  </si>
  <si>
    <t>幸福度_居宅_要支援1・2_順位_【2019】</t>
    <rPh sb="0" eb="2">
      <t>コウフク</t>
    </rPh>
    <rPh sb="2" eb="3">
      <t>ド</t>
    </rPh>
    <rPh sb="4" eb="6">
      <t>キョタク</t>
    </rPh>
    <rPh sb="7" eb="10">
      <t>ヨウシエン</t>
    </rPh>
    <rPh sb="14" eb="16">
      <t>ジュンイ</t>
    </rPh>
    <phoneticPr fontId="14"/>
  </si>
  <si>
    <t>幸福度_居宅_要介護1・2_順位_【2019】</t>
    <rPh sb="0" eb="2">
      <t>コウフク</t>
    </rPh>
    <rPh sb="2" eb="3">
      <t>ド</t>
    </rPh>
    <rPh sb="4" eb="6">
      <t>キョタク</t>
    </rPh>
    <rPh sb="7" eb="10">
      <t>ヨウカイゴ</t>
    </rPh>
    <rPh sb="14" eb="16">
      <t>ジュンイ</t>
    </rPh>
    <phoneticPr fontId="14"/>
  </si>
  <si>
    <t>幸福度_居宅_要介護3_5_順位_【2019】</t>
    <rPh sb="14" eb="16">
      <t>ジュンイ</t>
    </rPh>
    <phoneticPr fontId="14"/>
  </si>
  <si>
    <t>点</t>
    <rPh sb="0" eb="1">
      <t>テン</t>
    </rPh>
    <phoneticPr fontId="4"/>
  </si>
  <si>
    <t>幸福度_居宅_要支援1・2_n_【2019】</t>
    <phoneticPr fontId="14"/>
  </si>
  <si>
    <t>幸福度_居宅_n_【2019】</t>
    <phoneticPr fontId="4"/>
  </si>
  <si>
    <t>幸福度_元気_n_【2019】</t>
    <phoneticPr fontId="4"/>
  </si>
  <si>
    <t>在宅サービス利用率_n_【2021】</t>
    <phoneticPr fontId="4"/>
  </si>
  <si>
    <t>順位</t>
    <rPh sb="0" eb="2">
      <t>ジュンイ</t>
    </rPh>
    <phoneticPr fontId="4"/>
  </si>
  <si>
    <t>要介護の特養利用希望率_順位【2021】</t>
    <rPh sb="12" eb="14">
      <t>ジュンイ</t>
    </rPh>
    <phoneticPr fontId="4"/>
  </si>
  <si>
    <t>位</t>
    <rPh sb="0" eb="1">
      <t>イ</t>
    </rPh>
    <phoneticPr fontId="4"/>
  </si>
  <si>
    <t>訪問診療を受けた患者数_算定回数_【人口１０万対】_【2019】</t>
    <phoneticPr fontId="4"/>
  </si>
  <si>
    <t>訪問診療を受けた患者数_算定回数_順位【人口１０万対】_【2019】</t>
    <rPh sb="0" eb="2">
      <t>ホウモン</t>
    </rPh>
    <rPh sb="2" eb="4">
      <t>シンリョウ</t>
    </rPh>
    <rPh sb="5" eb="6">
      <t>ウ</t>
    </rPh>
    <rPh sb="8" eb="10">
      <t>カンジャ</t>
    </rPh>
    <rPh sb="10" eb="11">
      <t>スウ</t>
    </rPh>
    <rPh sb="12" eb="14">
      <t>サンテイ</t>
    </rPh>
    <rPh sb="14" eb="16">
      <t>カイスウ</t>
    </rPh>
    <rPh sb="17" eb="19">
      <t>ジュンイ</t>
    </rPh>
    <rPh sb="20" eb="22">
      <t>ジンコウ</t>
    </rPh>
    <rPh sb="24" eb="25">
      <t>マン</t>
    </rPh>
    <rPh sb="25" eb="26">
      <t>タイ</t>
    </rPh>
    <phoneticPr fontId="14"/>
  </si>
  <si>
    <t>往診を受けた患者数_算定回数_【人口１０万対】_【2019】</t>
    <phoneticPr fontId="4"/>
  </si>
  <si>
    <t>往診を受けた患者数_算定回数_順位【人口１０万対】_【2019】</t>
    <rPh sb="0" eb="2">
      <t>オウシン</t>
    </rPh>
    <rPh sb="3" eb="4">
      <t>ウ</t>
    </rPh>
    <rPh sb="6" eb="8">
      <t>カンジャ</t>
    </rPh>
    <rPh sb="8" eb="9">
      <t>スウ</t>
    </rPh>
    <rPh sb="10" eb="12">
      <t>サンテイ</t>
    </rPh>
    <rPh sb="12" eb="14">
      <t>カイスウ</t>
    </rPh>
    <rPh sb="15" eb="17">
      <t>ジュンイ</t>
    </rPh>
    <rPh sb="18" eb="20">
      <t>ジンコウ</t>
    </rPh>
    <rPh sb="22" eb="23">
      <t>マン</t>
    </rPh>
    <rPh sb="23" eb="24">
      <t>タイ</t>
    </rPh>
    <phoneticPr fontId="14"/>
  </si>
  <si>
    <t>訪問看護利用者数_介護保険_【人口１０万対】_【2019】</t>
    <phoneticPr fontId="4"/>
  </si>
  <si>
    <t>訪問看護利用者数_介護保険_順位【人口１０万対】_【2019】</t>
    <rPh sb="0" eb="2">
      <t>ホウモン</t>
    </rPh>
    <rPh sb="2" eb="4">
      <t>カンゴ</t>
    </rPh>
    <rPh sb="4" eb="6">
      <t>リヨウ</t>
    </rPh>
    <rPh sb="6" eb="7">
      <t>シャ</t>
    </rPh>
    <rPh sb="7" eb="8">
      <t>スウ</t>
    </rPh>
    <rPh sb="9" eb="11">
      <t>カイゴ</t>
    </rPh>
    <rPh sb="11" eb="13">
      <t>ホケン</t>
    </rPh>
    <rPh sb="14" eb="16">
      <t>ジュンイ</t>
    </rPh>
    <rPh sb="17" eb="19">
      <t>ジンコウ</t>
    </rPh>
    <rPh sb="21" eb="22">
      <t>マン</t>
    </rPh>
    <rPh sb="22" eb="23">
      <t>タイ</t>
    </rPh>
    <phoneticPr fontId="14"/>
  </si>
  <si>
    <t>訪問歯科診療を受けた患者数_算定回数_【人口１０万対】_【2019】</t>
    <phoneticPr fontId="4"/>
  </si>
  <si>
    <t>訪問歯科診療を受けた患者数_算定回数_順位【人口１０万対】_【2019】</t>
    <rPh sb="0" eb="2">
      <t>ホウモン</t>
    </rPh>
    <rPh sb="2" eb="4">
      <t>シカ</t>
    </rPh>
    <rPh sb="4" eb="6">
      <t>シンリョウ</t>
    </rPh>
    <rPh sb="7" eb="8">
      <t>ウ</t>
    </rPh>
    <rPh sb="10" eb="12">
      <t>カンジャ</t>
    </rPh>
    <rPh sb="12" eb="13">
      <t>スウ</t>
    </rPh>
    <rPh sb="14" eb="16">
      <t>サンテイ</t>
    </rPh>
    <rPh sb="16" eb="18">
      <t>カイスウ</t>
    </rPh>
    <rPh sb="19" eb="21">
      <t>ジュンイ</t>
    </rPh>
    <rPh sb="22" eb="24">
      <t>ジンコウ</t>
    </rPh>
    <rPh sb="26" eb="27">
      <t>マン</t>
    </rPh>
    <rPh sb="27" eb="28">
      <t>タイ</t>
    </rPh>
    <phoneticPr fontId="14"/>
  </si>
  <si>
    <t>訪問薬剤管理指導を受けた者の数_病院_算定回数_【2019】</t>
    <phoneticPr fontId="4"/>
  </si>
  <si>
    <t>訪問薬剤管理指導を受けた者の数_病院_算定回数_順位【人口１０万対】_【2019】</t>
    <rPh sb="0" eb="2">
      <t>ホウモン</t>
    </rPh>
    <rPh sb="2" eb="4">
      <t>ヤクザイ</t>
    </rPh>
    <rPh sb="4" eb="6">
      <t>カンリ</t>
    </rPh>
    <rPh sb="6" eb="8">
      <t>シドウ</t>
    </rPh>
    <rPh sb="9" eb="10">
      <t>ウ</t>
    </rPh>
    <rPh sb="12" eb="13">
      <t>モノ</t>
    </rPh>
    <rPh sb="14" eb="15">
      <t>カズ</t>
    </rPh>
    <rPh sb="16" eb="18">
      <t>ビョウイン</t>
    </rPh>
    <rPh sb="19" eb="21">
      <t>サンテイ</t>
    </rPh>
    <rPh sb="21" eb="23">
      <t>カイスウ</t>
    </rPh>
    <rPh sb="24" eb="26">
      <t>ジュンイ</t>
    </rPh>
    <rPh sb="27" eb="29">
      <t>ジンコウ</t>
    </rPh>
    <rPh sb="31" eb="32">
      <t>マン</t>
    </rPh>
    <rPh sb="32" eb="33">
      <t>タイ</t>
    </rPh>
    <phoneticPr fontId="14"/>
  </si>
  <si>
    <t>訪問薬剤管理指導を受けた者の数_診療所_算定回数_【2019】</t>
    <phoneticPr fontId="4"/>
  </si>
  <si>
    <t>訪問薬剤管理指導を受けた者の数_診療所_算定回数_順位【人口１０万対】_【2019】</t>
    <rPh sb="0" eb="2">
      <t>ホウモン</t>
    </rPh>
    <rPh sb="2" eb="4">
      <t>ヤクザイ</t>
    </rPh>
    <rPh sb="4" eb="6">
      <t>カンリ</t>
    </rPh>
    <rPh sb="6" eb="8">
      <t>シドウ</t>
    </rPh>
    <rPh sb="9" eb="10">
      <t>ウ</t>
    </rPh>
    <rPh sb="12" eb="13">
      <t>モノ</t>
    </rPh>
    <rPh sb="14" eb="15">
      <t>カズ</t>
    </rPh>
    <rPh sb="16" eb="19">
      <t>シンリョウジョ</t>
    </rPh>
    <rPh sb="20" eb="22">
      <t>サンテイ</t>
    </rPh>
    <rPh sb="22" eb="24">
      <t>カイスウ</t>
    </rPh>
    <rPh sb="25" eb="27">
      <t>ジュンイ</t>
    </rPh>
    <rPh sb="28" eb="30">
      <t>ジンコウ</t>
    </rPh>
    <rPh sb="32" eb="33">
      <t>マン</t>
    </rPh>
    <rPh sb="33" eb="34">
      <t>タイ</t>
    </rPh>
    <phoneticPr fontId="14"/>
  </si>
  <si>
    <t>訪問薬剤管理指導を受けた者の数_病院_診療所_薬局_算定回数_【2019】</t>
    <rPh sb="16" eb="18">
      <t>ビョウイン</t>
    </rPh>
    <rPh sb="19" eb="22">
      <t>シンリョウジョ</t>
    </rPh>
    <phoneticPr fontId="4"/>
  </si>
  <si>
    <t>訪問薬剤管理指導を受けた者の数_病院_診療所_薬局_算定回数_順位【人口１０万対】_【2019】</t>
    <rPh sb="0" eb="2">
      <t>ホウモン</t>
    </rPh>
    <rPh sb="2" eb="4">
      <t>ヤクザイ</t>
    </rPh>
    <rPh sb="4" eb="6">
      <t>カンリ</t>
    </rPh>
    <rPh sb="6" eb="8">
      <t>シドウ</t>
    </rPh>
    <rPh sb="9" eb="10">
      <t>ウ</t>
    </rPh>
    <rPh sb="12" eb="13">
      <t>モノ</t>
    </rPh>
    <rPh sb="14" eb="15">
      <t>カズ</t>
    </rPh>
    <rPh sb="16" eb="18">
      <t>ビョウイン</t>
    </rPh>
    <rPh sb="19" eb="22">
      <t>シンリョウジョ</t>
    </rPh>
    <rPh sb="23" eb="25">
      <t>ヤッキョク</t>
    </rPh>
    <rPh sb="26" eb="28">
      <t>サンテイ</t>
    </rPh>
    <rPh sb="28" eb="30">
      <t>カイスウ</t>
    </rPh>
    <rPh sb="31" eb="33">
      <t>ジュンイ</t>
    </rPh>
    <rPh sb="34" eb="36">
      <t>ジンコウ</t>
    </rPh>
    <rPh sb="38" eb="39">
      <t>マン</t>
    </rPh>
    <rPh sb="39" eb="40">
      <t>タイ</t>
    </rPh>
    <phoneticPr fontId="14"/>
  </si>
  <si>
    <t>ACP・リビングウィルに関するツールの作成状況_【2021】</t>
    <phoneticPr fontId="14"/>
  </si>
  <si>
    <t>ACP・リビングウィルに関するツールの作成状況_【2021】</t>
    <phoneticPr fontId="4"/>
  </si>
  <si>
    <t>【令和２年度】在宅療養や終末期などの過ごし方やあらかじめ考えておくべきことについて_元気なうちから学べる市民向け講座などの実施回数_高齢者人口千人当たり_R2.4_【2020】</t>
    <phoneticPr fontId="14"/>
  </si>
  <si>
    <t>回</t>
    <rPh sb="0" eb="1">
      <t>カイ</t>
    </rPh>
    <phoneticPr fontId="4"/>
  </si>
  <si>
    <t>介護支援連携指導を受けた患者数_算定回数_【人口１０万対】_【2019】</t>
    <phoneticPr fontId="4"/>
  </si>
  <si>
    <t>介護支援連携指導を受けた患者数_算定回数_【人口１０万対】_順位【2019】</t>
    <rPh sb="30" eb="32">
      <t>ジュンイ</t>
    </rPh>
    <phoneticPr fontId="14"/>
  </si>
  <si>
    <t>介護支援連携指導を受けた患者数_算定回数_【人口１０万対】_順位【2019】</t>
    <phoneticPr fontId="4"/>
  </si>
  <si>
    <t>居宅介護支援事業所数</t>
    <phoneticPr fontId="4"/>
  </si>
  <si>
    <t>サービス提供事業所数_人口10万対_居宅介護支援事業所数_【2020】</t>
  </si>
  <si>
    <t>サービス提供事業所数【人口10万対】_訪問介護事業所数_【2020】</t>
  </si>
  <si>
    <t>従事者数【認定者1万対】_訪問介護員_【2017】</t>
  </si>
  <si>
    <t>従事者数【認定者1万対】_通所介護_【2017】</t>
  </si>
  <si>
    <t>従事者数【認定者1万対】_通所リハビリ_テション_介護老人保健施設_【2019】</t>
  </si>
  <si>
    <t>従事者数【認定者1万対】_通所リハビリ_テション_医療施設_【2019】</t>
  </si>
  <si>
    <t>従事者数【認定者1万対】_居宅介護支援_認定者1万対_【2017】</t>
  </si>
  <si>
    <t>従事者数【認定者1万対】_地域密着型通所介護_【2019】</t>
  </si>
  <si>
    <t>既存の情報共有ツールの活用状況を確認している_【2019】</t>
    <phoneticPr fontId="4"/>
  </si>
  <si>
    <t>在宅での看取りや入退院時等に活用できるような医療・介護関係者の情報共有ツールを作成している_【2019】</t>
    <phoneticPr fontId="4"/>
  </si>
  <si>
    <t>活用に向けた見直し等を行っている_【2019】</t>
    <phoneticPr fontId="4"/>
  </si>
  <si>
    <t>情報共有ツールの活用状況_医療・介護関係者の双方の意見等を踏まえて_改善・見直しを行っている_【2019】</t>
    <phoneticPr fontId="4"/>
  </si>
  <si>
    <t>エ_抽出された課題に基づき_地域の特性を踏まえた目標の設定_具体的な対応策を立案している_【2021】</t>
    <phoneticPr fontId="4"/>
  </si>
  <si>
    <t>今後_のニーズを踏まえた過不足のない在宅医療と介護の提供体制の目指すべき姿を設定_【2021】</t>
    <phoneticPr fontId="4"/>
  </si>
  <si>
    <t>地域の人口推計を踏まえた今後のニーズや医療・介護資源_社会資源や利用者の情報_住民の意向等を定量的な情報も含めて把握_【2021】</t>
    <phoneticPr fontId="4"/>
  </si>
  <si>
    <t>アとイの差の確認等により_地域の実状に応じた課題の抽出を行っている_【2021】</t>
    <phoneticPr fontId="4"/>
  </si>
  <si>
    <t>出された課題に基づき_地域の特性を踏まえた目標の設定_具体的な対応策を立案している_【2021】</t>
    <phoneticPr fontId="4"/>
  </si>
  <si>
    <t>評価指標等に基づき事業の検証や必要に応じた見直しを行う仕組みを設けている_【2021】</t>
    <phoneticPr fontId="4"/>
  </si>
  <si>
    <t>イ　地域の人口推計を踏まえた今後のニーズや医療・介護資源、社会資源や利用者の情報、住民の意向等を定量的な情報も含めて把握</t>
    <phoneticPr fontId="4"/>
  </si>
  <si>
    <t>ウ　アとイの差の確認等により、地域の実状に応じた課題の抽出を行っている</t>
    <phoneticPr fontId="4"/>
  </si>
  <si>
    <t>エ　抽出された課題に基づき、地域の特性を踏まえた目標の設定、具体的な対応策を立案している</t>
    <phoneticPr fontId="4"/>
  </si>
  <si>
    <t>オ　評価指標等に基づき事業の検証や必要に応じた見直しを行う仕組みを設けている</t>
    <phoneticPr fontId="4"/>
  </si>
  <si>
    <t>ア　医療・介護関係者が把握できるよう相談窓口を公表</t>
    <phoneticPr fontId="4"/>
  </si>
  <si>
    <t>イ　定期的に相談内容等を取りまとめている</t>
    <phoneticPr fontId="4"/>
  </si>
  <si>
    <t>ウ　医療・介護関係者間で共有している</t>
    <phoneticPr fontId="4"/>
  </si>
  <si>
    <t>エ　取りまとめた相談内容に基づき、事業の検証や必要に応じた見直しを行う仕組みを設けている</t>
    <phoneticPr fontId="4"/>
  </si>
  <si>
    <t>定期的に相談内容等を取りまとめている_【2019】</t>
    <phoneticPr fontId="4"/>
  </si>
  <si>
    <t>医療・介護関係者が把握できるよう相談窓口を公表_【2019】</t>
    <phoneticPr fontId="4"/>
  </si>
  <si>
    <t>医療・介護関係者間で共有している_【2019】</t>
    <phoneticPr fontId="4"/>
  </si>
  <si>
    <t>取りまとめた相談内容に基づき_事業の検証や必要に応じた見直しを行う仕組みを設けている_【2019】</t>
    <phoneticPr fontId="4"/>
  </si>
  <si>
    <t>ア　郡市区等医師会等関係団体、医療機関、介護サービス施設・事業所等と連携体制を構築している</t>
    <phoneticPr fontId="4"/>
  </si>
  <si>
    <t>イ　庁内の他部門、関係団体等と連携し、災害・救急時の対応等に参画している</t>
    <phoneticPr fontId="4"/>
  </si>
  <si>
    <t>ウ　都道府県の医療計画・地域医療構想との整合性をとるため、都道府県と連携を図っている</t>
    <phoneticPr fontId="4"/>
  </si>
  <si>
    <t>郡市区等医師会等関係団体_医療機関_介護サービス施設・事業所等と連携体制を構築している_【2019】</t>
    <phoneticPr fontId="4"/>
  </si>
  <si>
    <t>庁内の他部門_関係団体等と連携し_災害・救急時の対応等に参画している_【2019】</t>
    <phoneticPr fontId="4"/>
  </si>
  <si>
    <t>都道府県の医療計画・地域医療構想との整合性をとるため_都道府県と連携を図っている_【2019】</t>
    <phoneticPr fontId="4"/>
  </si>
  <si>
    <t>ア　企画に当たり、他の関連する研修を把握している</t>
    <phoneticPr fontId="4"/>
  </si>
  <si>
    <t>イ　企画にあたり、医療・介護関係者のニーズを把握している</t>
    <phoneticPr fontId="4"/>
  </si>
  <si>
    <t>ウ　在宅医療・介護連携に係る参加型の研修会を開催（支援）している</t>
    <phoneticPr fontId="4"/>
  </si>
  <si>
    <t>エ　研修の結果について検証を行っている</t>
    <phoneticPr fontId="4"/>
  </si>
  <si>
    <t>イ_企画にあたり_医療・介護関係者のニーズを把握している_【2019】</t>
    <phoneticPr fontId="4"/>
  </si>
  <si>
    <t>研修の結果について検証を行っている_【2019】</t>
    <phoneticPr fontId="4"/>
  </si>
  <si>
    <t>企画に当たり_他の関連する研修を把握している_【2019】</t>
    <phoneticPr fontId="4"/>
  </si>
  <si>
    <t>企画にあたり_医療・介護関係者のニーズを把握している_【2019】</t>
    <phoneticPr fontId="4"/>
  </si>
  <si>
    <t>在宅医療・介護連携に係る参加型の研修会を開催_支援_している_【2019】</t>
    <phoneticPr fontId="4"/>
  </si>
  <si>
    <t>要介護３以上の者の在宅サービス利用率_【2021】</t>
    <phoneticPr fontId="4"/>
  </si>
  <si>
    <t>要介護３以上の者の在宅サービス利用率_順位【2021】</t>
  </si>
  <si>
    <t>要介護３以上の者の在宅サービス利用率_順位【2021】</t>
    <rPh sb="19" eb="21">
      <t>ジュンイ</t>
    </rPh>
    <phoneticPr fontId="14"/>
  </si>
  <si>
    <t>今後_介護や高齢者に必要な施策_元気_n_【2019】</t>
  </si>
  <si>
    <t>人</t>
    <rPh sb="0" eb="1">
      <t>ニン</t>
    </rPh>
    <phoneticPr fontId="4"/>
  </si>
  <si>
    <t>母数</t>
    <rPh sb="0" eb="2">
      <t>ボスウ</t>
    </rPh>
    <phoneticPr fontId="4"/>
  </si>
  <si>
    <t>利用している支援・サービス配食_元気_【2019】</t>
    <phoneticPr fontId="4"/>
  </si>
  <si>
    <t>元気（％）</t>
    <rPh sb="0" eb="2">
      <t>ゲンキ</t>
    </rPh>
    <phoneticPr fontId="3"/>
  </si>
  <si>
    <t>利用している支援・サービス回答数_元気_【2019】</t>
    <phoneticPr fontId="4"/>
  </si>
  <si>
    <t>利用している支援・サービス_回答数_居宅_【2019】</t>
    <phoneticPr fontId="4"/>
  </si>
  <si>
    <t>外出支援を必要施策とする元気高齢者の割合</t>
    <rPh sb="0" eb="2">
      <t>ガイシュツ</t>
    </rPh>
    <rPh sb="5" eb="9">
      <t>ヒツヨウセサク</t>
    </rPh>
    <rPh sb="12" eb="17">
      <t>ゲンキコウレイシャ</t>
    </rPh>
    <rPh sb="18" eb="20">
      <t>ワリアイ</t>
    </rPh>
    <phoneticPr fontId="14"/>
  </si>
  <si>
    <t>外出支援を必要施策とする居宅高齢者の割合</t>
    <rPh sb="0" eb="2">
      <t>ガイシュツ</t>
    </rPh>
    <rPh sb="5" eb="9">
      <t>ヒツヨウセサク</t>
    </rPh>
    <rPh sb="12" eb="14">
      <t>キョタク</t>
    </rPh>
    <rPh sb="14" eb="17">
      <t>コウレイシャ</t>
    </rPh>
    <rPh sb="18" eb="20">
      <t>ワリアイ</t>
    </rPh>
    <phoneticPr fontId="14"/>
  </si>
  <si>
    <t>今後_介護や高齢者に必要な施策_外出支援_元気_n_【2019】</t>
    <rPh sb="16" eb="20">
      <t>ガイシュツシエン</t>
    </rPh>
    <phoneticPr fontId="14"/>
  </si>
  <si>
    <t>今後_介護や高齢者に必要な施策_外出支援_元気_割合【2019】</t>
    <rPh sb="24" eb="26">
      <t>ワリアイ</t>
    </rPh>
    <phoneticPr fontId="4"/>
  </si>
  <si>
    <t>今後_介護や高齢者に必要な施策_外出支援_元気_順位_【2019】</t>
    <rPh sb="16" eb="18">
      <t>ガイシュツ</t>
    </rPh>
    <rPh sb="24" eb="26">
      <t>ジュンイ</t>
    </rPh>
    <phoneticPr fontId="14"/>
  </si>
  <si>
    <t>今後_介護や高齢者に必要な施策_外出支援_回答数_居宅_割合【2019】</t>
    <rPh sb="28" eb="30">
      <t>ワリアイ</t>
    </rPh>
    <phoneticPr fontId="4"/>
  </si>
  <si>
    <t>ア_高齢者の移動に関する課題を把握している_【2021】</t>
    <phoneticPr fontId="4"/>
  </si>
  <si>
    <t>イ_公共交通部局担当者等と課題を共有している_【2021】</t>
    <phoneticPr fontId="4"/>
  </si>
  <si>
    <t>ウ_介護予防・生活支援サービス事業による移動支援の創設を検討している_【2021】</t>
    <phoneticPr fontId="4"/>
  </si>
  <si>
    <t>エ_介護予防・生活支援サービス事業による移動支援を実施している_【2021】</t>
    <phoneticPr fontId="14"/>
  </si>
  <si>
    <t>ア_生活支援コーディネーターと協議の上で活動方針・内容を策定している_【2021】</t>
    <phoneticPr fontId="4"/>
  </si>
  <si>
    <t>イ_生活支援コーディネーターからの相談に対し_活用可能な制度等の情報を提供している_【2021】</t>
    <phoneticPr fontId="4"/>
  </si>
  <si>
    <t>ウ_活動の充実に向けた課題を整理している_【2021】</t>
    <phoneticPr fontId="4"/>
  </si>
  <si>
    <t>エ_生活支援コーディネーターの活動の進捗を定期的に確認し_支援内容を改善・見直している_【2021】</t>
    <phoneticPr fontId="4"/>
  </si>
  <si>
    <t>生活支援コーディネーターと協議の上で活動方針・内容を策定している_【2021】</t>
    <phoneticPr fontId="4"/>
  </si>
  <si>
    <t>生活支援コーディネーターからの相談に対し_活用可能な制度等の情報を提供している_【2021】</t>
    <phoneticPr fontId="4"/>
  </si>
  <si>
    <t>ア_認知症サポーターステップアップ講座を実施している_【2021】</t>
    <phoneticPr fontId="4"/>
  </si>
  <si>
    <t>イ_ステップアップ講座を修了した認知症サポーターによる支援チーム等の活動グループ_チームオレンジなど_を設置している_【2021】</t>
    <phoneticPr fontId="4"/>
  </si>
  <si>
    <t>ウ_認知症サポーターによる支援チーム等による活動グループ_チームオレンジなど_を介して_認知症の人やその家族の支援ニーズに合った具体的な支援につながるよう_地域の担い手とのマッチングを行っている_【2021】</t>
    <phoneticPr fontId="4"/>
  </si>
  <si>
    <t>エ_認知症の人が希望に応じて農業_商品の製造・販売_食堂の運営_地域活動やマルシェの開催等に参画できるよう_支援している</t>
    <phoneticPr fontId="4"/>
  </si>
  <si>
    <t>ア_認知症カフェの設置・運営の推進_【2021】</t>
    <phoneticPr fontId="4"/>
  </si>
  <si>
    <t>イ_認知症の人の見守りネットワーク等の体制の構築_【2021】</t>
    <phoneticPr fontId="4"/>
  </si>
  <si>
    <t>ウ_本人ミーティング_家族介護者教室の開催やピアサポーターによる活動の支援_【2021】</t>
    <phoneticPr fontId="4"/>
  </si>
  <si>
    <t>エ_認知症当事者の声を踏まえながら_認知症の理解促進に関する参加型のイベントや_講演会・勉強会などの普及啓発を行っている</t>
    <phoneticPr fontId="14"/>
  </si>
  <si>
    <t>団体数</t>
    <phoneticPr fontId="4"/>
  </si>
  <si>
    <t>サービス提供団体数</t>
    <rPh sb="4" eb="6">
      <t>テイキョウ</t>
    </rPh>
    <rPh sb="6" eb="9">
      <t>ダンタイスウ</t>
    </rPh>
    <phoneticPr fontId="14"/>
  </si>
  <si>
    <t>団体数訪問介護事業所による生活援助_【2021】</t>
    <phoneticPr fontId="4"/>
  </si>
  <si>
    <t>高齢者人口千人当たり団体数_訪問介護事業所による生活援助_【2021】</t>
    <phoneticPr fontId="4"/>
  </si>
  <si>
    <t>高齢者人口千人当たり団体数_訪問介護事業所による生活援助_順位_【2021】</t>
    <rPh sb="29" eb="31">
      <t>ジュンイ</t>
    </rPh>
    <phoneticPr fontId="14"/>
  </si>
  <si>
    <t>高齢者人口千人当たり団体数_NPO_民間事業者による掃除・洗濯等の生活支援サービス_【2021】</t>
    <phoneticPr fontId="4"/>
  </si>
  <si>
    <t>高齢者人口千人当たり団体数_NPO_民間事業者による掃除・洗濯等の生活支援サービス_順位_【2021】</t>
    <rPh sb="42" eb="44">
      <t>ジュンイ</t>
    </rPh>
    <phoneticPr fontId="14"/>
  </si>
  <si>
    <t>高齢者人口千人当たり団体数_住民ボランティア団体によるゴミ出し等の生活支援サービス_【2021】</t>
    <phoneticPr fontId="4"/>
  </si>
  <si>
    <t>高齢者人口千人当たり団体数_住民ボランティア団体によるゴミ出し等の生活支援サービス_順位_【2021】</t>
    <rPh sb="42" eb="44">
      <t>ジュンイ</t>
    </rPh>
    <phoneticPr fontId="14"/>
  </si>
  <si>
    <t>提供状況_配食サービス_【2021】</t>
    <phoneticPr fontId="4"/>
  </si>
  <si>
    <t>団体数</t>
    <phoneticPr fontId="4"/>
  </si>
  <si>
    <t>団体</t>
    <phoneticPr fontId="4"/>
  </si>
  <si>
    <t>団体数</t>
    <phoneticPr fontId="4"/>
  </si>
  <si>
    <t>市町村の働きかけや支援によって_提供が始まった生活支援サービスの数_【2021】</t>
    <phoneticPr fontId="4"/>
  </si>
  <si>
    <t>地域に不足する生活支援サービスの創出に向けて事業者や住民団体等への働きかけ_【2021】</t>
    <phoneticPr fontId="4"/>
  </si>
  <si>
    <t>生活支援サービスの提供可能性のある団体_事業者等とのネットワークをつくるための会議_勉強会等の開催_【2021】</t>
    <phoneticPr fontId="4"/>
  </si>
  <si>
    <t>生活支援コーディネーター_人数_専従_【2020】</t>
    <phoneticPr fontId="4"/>
  </si>
  <si>
    <t>生活支援コーディネーター_年間日数_専従_【2020】</t>
    <phoneticPr fontId="4"/>
  </si>
  <si>
    <t>生活支援コーディネーター_平均年間日数_専従_【2020】</t>
    <phoneticPr fontId="4"/>
  </si>
  <si>
    <t>生活支援コーディネーター_年間時間_専従_【2020】</t>
    <phoneticPr fontId="4"/>
  </si>
  <si>
    <t>生活支援コーディネーター_年間従事時間_高齢者人口千人当たり_専従_【2020】</t>
    <phoneticPr fontId="4"/>
  </si>
  <si>
    <t>生活支援コーディネーター_年間従事時間_高齢者人口千人当たり_専従_順位【2020】</t>
    <rPh sb="34" eb="36">
      <t>ジュンイ</t>
    </rPh>
    <phoneticPr fontId="4"/>
  </si>
  <si>
    <t>人数</t>
    <rPh sb="0" eb="2">
      <t>ニンズウ</t>
    </rPh>
    <phoneticPr fontId="4"/>
  </si>
  <si>
    <t>人</t>
    <rPh sb="0" eb="1">
      <t>ヒト</t>
    </rPh>
    <phoneticPr fontId="4"/>
  </si>
  <si>
    <t>日/年</t>
    <rPh sb="0" eb="1">
      <t>ニチ</t>
    </rPh>
    <rPh sb="2" eb="3">
      <t>ネン</t>
    </rPh>
    <phoneticPr fontId="4"/>
  </si>
  <si>
    <t>時間/年</t>
    <rPh sb="0" eb="2">
      <t>ジカン</t>
    </rPh>
    <rPh sb="3" eb="4">
      <t>ネン</t>
    </rPh>
    <phoneticPr fontId="4"/>
  </si>
  <si>
    <t>日/平均</t>
    <rPh sb="0" eb="1">
      <t>ニチ</t>
    </rPh>
    <rPh sb="2" eb="4">
      <t>ヘイキン</t>
    </rPh>
    <phoneticPr fontId="4"/>
  </si>
  <si>
    <t>時間/平均</t>
    <rPh sb="0" eb="2">
      <t>ジカン</t>
    </rPh>
    <rPh sb="3" eb="5">
      <t>ヘイキン</t>
    </rPh>
    <phoneticPr fontId="4"/>
  </si>
  <si>
    <t>時間/1000人</t>
    <rPh sb="0" eb="2">
      <t>ジカン</t>
    </rPh>
    <rPh sb="7" eb="8">
      <t>ニン</t>
    </rPh>
    <phoneticPr fontId="4"/>
  </si>
  <si>
    <t>年間日数</t>
    <rPh sb="0" eb="4">
      <t>ネンカンニッスウ</t>
    </rPh>
    <phoneticPr fontId="4"/>
  </si>
  <si>
    <t>年間時間</t>
    <rPh sb="0" eb="4">
      <t>ネンカンジカン</t>
    </rPh>
    <phoneticPr fontId="4"/>
  </si>
  <si>
    <t>平均日数</t>
    <rPh sb="0" eb="2">
      <t>ヘイキン</t>
    </rPh>
    <rPh sb="2" eb="4">
      <t>ニッスウ</t>
    </rPh>
    <phoneticPr fontId="4"/>
  </si>
  <si>
    <t>平均時間</t>
    <rPh sb="0" eb="2">
      <t>ヘイキン</t>
    </rPh>
    <rPh sb="2" eb="4">
      <t>ジカン</t>
    </rPh>
    <phoneticPr fontId="4"/>
  </si>
  <si>
    <t>高齢者1000人当たり股間</t>
    <rPh sb="0" eb="3">
      <t>コウレイシャ</t>
    </rPh>
    <rPh sb="7" eb="9">
      <t>ニンア</t>
    </rPh>
    <rPh sb="11" eb="13">
      <t>コカン</t>
    </rPh>
    <phoneticPr fontId="4"/>
  </si>
  <si>
    <t>生活支援コーディネーター_人数_兼務_【2020】</t>
    <phoneticPr fontId="4"/>
  </si>
  <si>
    <t>生活支援コーディネーター_平均年間日数_兼務_【2020】</t>
    <phoneticPr fontId="4"/>
  </si>
  <si>
    <t>生活支援コーディネーター_年間日数_兼務_【2020】</t>
    <phoneticPr fontId="4"/>
  </si>
  <si>
    <t>生活支援コーディネーター_平均年間時間_兼務_【2020】</t>
    <phoneticPr fontId="4"/>
  </si>
  <si>
    <t>生活支援コーディネーター_年間従事時間_兼務_【2020】</t>
    <phoneticPr fontId="4"/>
  </si>
  <si>
    <t>生活支援コーディネーター_年間従事時間_高齢者人口千人当たり_兼務_【2020】</t>
    <phoneticPr fontId="4"/>
  </si>
  <si>
    <t>生活支援コーディネーター_年間従事時間_高齢者人口千人当たり_兼務_順位【2020】</t>
    <rPh sb="34" eb="36">
      <t>ジュンイ</t>
    </rPh>
    <phoneticPr fontId="4"/>
  </si>
  <si>
    <t>生活コーディネーターの人数_専務・兼務の計</t>
    <rPh sb="11" eb="13">
      <t>ニンズウ</t>
    </rPh>
    <phoneticPr fontId="14"/>
  </si>
  <si>
    <t>生活支援コーディネーター_生活コーディネーターの人数_専務・兼務の計_【2020】</t>
    <rPh sb="24" eb="26">
      <t>ニンズウ</t>
    </rPh>
    <phoneticPr fontId="4"/>
  </si>
  <si>
    <t>生活コーディネーターの年間日数_専務・兼務の計</t>
    <rPh sb="11" eb="13">
      <t>ネンカン</t>
    </rPh>
    <rPh sb="13" eb="15">
      <t>ニッスウ</t>
    </rPh>
    <phoneticPr fontId="14"/>
  </si>
  <si>
    <t>生活支援コーディネーター_生活コーディネーターの年間従事日数_専務・兼務の計_【2020】</t>
    <rPh sb="28" eb="30">
      <t>ニッスウ</t>
    </rPh>
    <phoneticPr fontId="4"/>
  </si>
  <si>
    <t>合計人数</t>
    <rPh sb="0" eb="2">
      <t>ゴウケイ</t>
    </rPh>
    <rPh sb="2" eb="4">
      <t>ニンズウ</t>
    </rPh>
    <phoneticPr fontId="4"/>
  </si>
  <si>
    <t>合計年間日数</t>
    <rPh sb="0" eb="2">
      <t>ゴウケイ</t>
    </rPh>
    <rPh sb="2" eb="6">
      <t>ネンカンニッスウ</t>
    </rPh>
    <phoneticPr fontId="4"/>
  </si>
  <si>
    <t>合計年間時間</t>
    <rPh sb="0" eb="2">
      <t>ゴウケイ</t>
    </rPh>
    <rPh sb="2" eb="4">
      <t>ネンカン</t>
    </rPh>
    <rPh sb="4" eb="6">
      <t>ジカン</t>
    </rPh>
    <phoneticPr fontId="4"/>
  </si>
  <si>
    <t>生活コーディネーターの年間平均日数_専務・兼務の計</t>
    <rPh sb="11" eb="13">
      <t>ネンカン</t>
    </rPh>
    <rPh sb="13" eb="15">
      <t>ヘイキン</t>
    </rPh>
    <rPh sb="15" eb="17">
      <t>ニッスウ</t>
    </rPh>
    <phoneticPr fontId="14"/>
  </si>
  <si>
    <t>生活コーディネーターの年間平均従事時間_専務・兼務の計</t>
    <rPh sb="0" eb="2">
      <t>セイカツ</t>
    </rPh>
    <rPh sb="11" eb="13">
      <t>ネンカン</t>
    </rPh>
    <rPh sb="13" eb="15">
      <t>ヘイキン</t>
    </rPh>
    <rPh sb="15" eb="17">
      <t>ジュウジ</t>
    </rPh>
    <rPh sb="17" eb="19">
      <t>ジカン</t>
    </rPh>
    <rPh sb="20" eb="22">
      <t>センム</t>
    </rPh>
    <rPh sb="23" eb="25">
      <t>ケンム</t>
    </rPh>
    <rPh sb="26" eb="27">
      <t>ケイ</t>
    </rPh>
    <phoneticPr fontId="14"/>
  </si>
  <si>
    <t>合計年間平均日数</t>
    <rPh sb="0" eb="2">
      <t>ゴウケイ</t>
    </rPh>
    <rPh sb="2" eb="4">
      <t>ネンカン</t>
    </rPh>
    <rPh sb="4" eb="6">
      <t>ヘイキン</t>
    </rPh>
    <rPh sb="6" eb="8">
      <t>ニッスウ</t>
    </rPh>
    <phoneticPr fontId="4"/>
  </si>
  <si>
    <t>合計年間平均時間</t>
    <rPh sb="0" eb="2">
      <t>ゴウケイ</t>
    </rPh>
    <rPh sb="2" eb="4">
      <t>ネンカン</t>
    </rPh>
    <rPh sb="4" eb="6">
      <t>ヘイキン</t>
    </rPh>
    <rPh sb="6" eb="8">
      <t>ジカン</t>
    </rPh>
    <phoneticPr fontId="4"/>
  </si>
  <si>
    <t>生活支援コーディネーター_生活コーディネーターの年間平均従事日数_専務・兼務の計_【2020】</t>
    <rPh sb="26" eb="28">
      <t>ヘイキン</t>
    </rPh>
    <rPh sb="30" eb="32">
      <t>ニッスウ</t>
    </rPh>
    <phoneticPr fontId="4"/>
  </si>
  <si>
    <t>生活支援コーディネーター_生活コーディネーターの年間平均従事時間_専務・兼務の計_【2020】</t>
    <rPh sb="26" eb="28">
      <t>ヘイキン</t>
    </rPh>
    <phoneticPr fontId="4"/>
  </si>
  <si>
    <t>生活支援コーディネーター_生活コーディネーターの年間従事時間_専務・兼務の計_【2020】</t>
    <phoneticPr fontId="4"/>
  </si>
  <si>
    <t>高齢者1000人当たり時間</t>
    <rPh sb="0" eb="3">
      <t>コウレイシャ</t>
    </rPh>
    <rPh sb="7" eb="9">
      <t>ニンア</t>
    </rPh>
    <rPh sb="11" eb="13">
      <t>ジカン</t>
    </rPh>
    <phoneticPr fontId="4"/>
  </si>
  <si>
    <t>高齢者1000人当たり合計時間</t>
    <rPh sb="0" eb="3">
      <t>コウレイシャ</t>
    </rPh>
    <rPh sb="7" eb="9">
      <t>ニンア</t>
    </rPh>
    <rPh sb="11" eb="13">
      <t>ゴウケイ</t>
    </rPh>
    <rPh sb="13" eb="15">
      <t>ジカン</t>
    </rPh>
    <phoneticPr fontId="4"/>
  </si>
  <si>
    <t>生活支援コーディネーター_生活コーディネーターの年間従事時間_高齢者人口千人当たり_専務・兼務の計_【2020】</t>
    <phoneticPr fontId="4"/>
  </si>
  <si>
    <t>生活支援コーディネーター_生活コーディネーターの年間従事時間_高齢者人口千人当たり_専務・兼務の計_順位【2020】</t>
    <rPh sb="50" eb="52">
      <t>ジュンイ</t>
    </rPh>
    <phoneticPr fontId="4"/>
  </si>
  <si>
    <t>圏域別順位</t>
    <rPh sb="3" eb="5">
      <t>ジュンイ</t>
    </rPh>
    <phoneticPr fontId="14"/>
  </si>
  <si>
    <t>介護老人福祉施設の新規入所者の入所申込から入所までが1年以上の人数_【2019】</t>
    <phoneticPr fontId="4"/>
  </si>
  <si>
    <t>介護老人福祉施設の新規入所者_【2019】</t>
    <phoneticPr fontId="4"/>
  </si>
  <si>
    <t>2021</t>
    <phoneticPr fontId="4"/>
  </si>
  <si>
    <t>特養_所得段階別割合_母数_【2021】</t>
    <phoneticPr fontId="4"/>
  </si>
  <si>
    <t>特定施設入居者介護_有料_母数_【2021】</t>
    <phoneticPr fontId="4"/>
  </si>
  <si>
    <t>特定施設入居者介護_軽費_母数_【2021】</t>
    <phoneticPr fontId="4"/>
  </si>
  <si>
    <t>公営住宅のバリアフリー化率_県営住宅除く_【2021】</t>
    <phoneticPr fontId="4"/>
  </si>
  <si>
    <t>公営住宅数_県営住宅除く_【2021】</t>
    <phoneticPr fontId="4"/>
  </si>
  <si>
    <t>バリアフリー化した公営住宅数_県営住宅除く_【2021】</t>
    <phoneticPr fontId="4"/>
  </si>
  <si>
    <t>_65歳以上の世帯員がいる住宅の_2014年以降における耐震改修率_【2018】</t>
  </si>
  <si>
    <t>貸与開始後、用具が適切に利用されているか否かをリハビリテーション専門職が点検する仕組み</t>
    <phoneticPr fontId="5"/>
  </si>
  <si>
    <t>被保険者から提出された住宅改修費支給申請書の市町村における審査の際に、専門職等により点検を行う仕組み</t>
    <phoneticPr fontId="5"/>
  </si>
  <si>
    <t>住宅改修の実施前又は実施の際に、実際に改修を行う住宅をリハビリテーション専門職等が訪問し、点検を行う仕組み</t>
    <phoneticPr fontId="5"/>
  </si>
  <si>
    <t>生活に困難を抱えた高齢者等に対する住まいの確保と生活の一体的な支援を市町村として実施_【2021】</t>
    <phoneticPr fontId="4"/>
  </si>
  <si>
    <t>市町村居住支援協議会の設置有無_【2021】</t>
    <phoneticPr fontId="4"/>
  </si>
  <si>
    <t>ここ１年程度で_高齢者において_身元保証人がおらず_施設入所・不動産賃貸等で問題が生じたことはありましたか_【2021】</t>
    <phoneticPr fontId="4"/>
  </si>
  <si>
    <t>高齢者の住宅確保要配慮者の把握_【2021】</t>
    <phoneticPr fontId="4"/>
  </si>
  <si>
    <t>高齢者の住宅確保要配慮者の相談窓口の配置_【2021】</t>
    <phoneticPr fontId="4"/>
  </si>
  <si>
    <t>まいさぽ新規受付件数_【2017】</t>
    <phoneticPr fontId="4"/>
  </si>
  <si>
    <t>まいさぽ圏域_【2017】</t>
    <phoneticPr fontId="4"/>
  </si>
  <si>
    <t>まいさぽ圏域_【2017】</t>
    <phoneticPr fontId="5"/>
  </si>
  <si>
    <t>地域密着型特定施設入居者生活介護_【人口１０万対】サービス提供事業所数_【2020】</t>
  </si>
  <si>
    <t>順位</t>
    <rPh sb="0" eb="2">
      <t>ジュンイ</t>
    </rPh>
    <phoneticPr fontId="4"/>
  </si>
  <si>
    <t>介護老人福祉施設_【人口１０万対】サービス提供事業所数_【2020】</t>
    <phoneticPr fontId="4"/>
  </si>
  <si>
    <t>介護老人保健施設_【人口１０万対】_【人口１０万対】サービス提供事業所数_【2020】</t>
    <phoneticPr fontId="4"/>
  </si>
  <si>
    <t>介護療養型医療施設_【人口１０万対】サービス提供事業所数_【2020】</t>
    <phoneticPr fontId="4"/>
  </si>
  <si>
    <t>地域密着型介護老人福祉施設入所者生活介護_【人口１０万対】_【2020】</t>
    <phoneticPr fontId="4"/>
  </si>
  <si>
    <t>特定施設入居者生活介護_【人口１０万対】サービス提供事業所数_【2020】</t>
    <phoneticPr fontId="14"/>
  </si>
  <si>
    <t>介護老人福祉施設_【人口１０万対】サービス提供事業所数_順位【2020】</t>
    <rPh sb="28" eb="30">
      <t>ジュンイ</t>
    </rPh>
    <phoneticPr fontId="14"/>
  </si>
  <si>
    <t>介護老人保健施設_【人口１０万対】_【人口１０万対】サービス提供事業所数_順位【2020】</t>
    <rPh sb="37" eb="39">
      <t>ジュンイ</t>
    </rPh>
    <phoneticPr fontId="14"/>
  </si>
  <si>
    <t>介護療養型医療施設_【人口１０万対】サービス提供事業所数_順位【2020】</t>
    <rPh sb="29" eb="31">
      <t>ジュンイ</t>
    </rPh>
    <phoneticPr fontId="14"/>
  </si>
  <si>
    <t>地域密着型介護老人福祉施設入所者生活介護_【人口１０万対】_順位【2020】</t>
    <rPh sb="30" eb="32">
      <t>ジュンイ</t>
    </rPh>
    <phoneticPr fontId="14"/>
  </si>
  <si>
    <t>特定施設入居者生活介護_【人口１０万対】サービス提供事業所数_順位【2020】</t>
    <rPh sb="31" eb="33">
      <t>ジュンイ</t>
    </rPh>
    <phoneticPr fontId="14"/>
  </si>
  <si>
    <t>地域密着型特定施設入居者生活介護_【人口１０万対】サービス提供事業所数_順位【2020】</t>
    <rPh sb="36" eb="38">
      <t>ジュンイ</t>
    </rPh>
    <phoneticPr fontId="14"/>
  </si>
  <si>
    <t>認知症対応型共同生活介護_【人口１０万対】サービス提供事業所数_順位【2020】</t>
    <rPh sb="32" eb="34">
      <t>ジュンイ</t>
    </rPh>
    <phoneticPr fontId="14"/>
  </si>
  <si>
    <t>介護老人福祉施設_要支援・要介護者1人あたり定員_【2020】</t>
    <phoneticPr fontId="4"/>
  </si>
  <si>
    <t>介護老人福祉施設_要支援・要介護者1人あたり定員_順位【2020】</t>
    <rPh sb="25" eb="27">
      <t>ジュンイ</t>
    </rPh>
    <phoneticPr fontId="14"/>
  </si>
  <si>
    <t>介護老人保健施設_要支援・要介護者1人あたり定員</t>
    <phoneticPr fontId="14"/>
  </si>
  <si>
    <t>介護療養型医療施設_要支援・要介護者1人あたり定員</t>
    <phoneticPr fontId="14"/>
  </si>
  <si>
    <t>地域密着型介護老人福祉施設入所者生活介護_要支援・要介護者1人あたり定員</t>
    <phoneticPr fontId="14"/>
  </si>
  <si>
    <t>認知症対応型共同生活介護_要支援・要介護者1人あたり定員</t>
    <phoneticPr fontId="14"/>
  </si>
  <si>
    <t>介護老人保健施設_要支援・要介護者1人あたり定員_【2020】</t>
    <phoneticPr fontId="4"/>
  </si>
  <si>
    <t>介護老人保健施設_要支援・要介護者1人あたり定員_順位【2020】</t>
    <rPh sb="25" eb="27">
      <t>ジュンイ</t>
    </rPh>
    <phoneticPr fontId="14"/>
  </si>
  <si>
    <t>介護療養型医療施設_要支援・要介護者1人あたり定員_【2020】</t>
    <phoneticPr fontId="4"/>
  </si>
  <si>
    <t>介護療養型医療施設_要支援・要介護者1人あたり定員_順位【2020】</t>
    <rPh sb="26" eb="28">
      <t>ジュンイ</t>
    </rPh>
    <phoneticPr fontId="14"/>
  </si>
  <si>
    <t>地域密着型介護老人福祉施設入所者生活介護_要支援・要介護者1人あたり定員_【2020】</t>
    <phoneticPr fontId="4"/>
  </si>
  <si>
    <t>地域密着型介護老人福祉施設入所者生活介護_要支援・要介護者1人あたり定員_順位【2020】</t>
    <rPh sb="37" eb="39">
      <t>ジュンイ</t>
    </rPh>
    <phoneticPr fontId="14"/>
  </si>
  <si>
    <t>特定施設入居者生活介護_要支援・要介護者1人あたり定員_【2020】</t>
    <phoneticPr fontId="4"/>
  </si>
  <si>
    <t>特定施設入居者生活介護_要支援・要介護者1人あたり定員_順位【2020】</t>
    <rPh sb="28" eb="30">
      <t>ジュンイ</t>
    </rPh>
    <phoneticPr fontId="14"/>
  </si>
  <si>
    <t>認知症対応型共同生活介護_要支援・要介護者1人あたり定員_【2020】</t>
    <phoneticPr fontId="4"/>
  </si>
  <si>
    <t>認知症対応型共同生活介護_要支援・要介護者1人あたり定員_順位【2020】</t>
    <rPh sb="29" eb="31">
      <t>ジュンイ</t>
    </rPh>
    <phoneticPr fontId="14"/>
  </si>
  <si>
    <t>地域密着型特定居住系入居者生活介護_要支援・要介護者1人あたり定員_【2020】</t>
    <phoneticPr fontId="4"/>
  </si>
  <si>
    <t>地域密着型特定居住系入居者生活介護_要支援・要介護者1人あたり定員_順位【2020】</t>
    <rPh sb="34" eb="36">
      <t>ジュンイ</t>
    </rPh>
    <phoneticPr fontId="14"/>
  </si>
  <si>
    <t>有料老人ホームやサービス付き高齢者向け住宅において_必要な指導を行っているか。_【2021】</t>
    <phoneticPr fontId="4"/>
  </si>
  <si>
    <t>有料老人ホームやサービス付き高齢者向け住宅において_必要な指導を行っているか。_順位【2021】</t>
    <rPh sb="40" eb="42">
      <t>ジュンイ</t>
    </rPh>
    <phoneticPr fontId="14"/>
  </si>
  <si>
    <t>幸福度_元気_n_【2019】</t>
  </si>
  <si>
    <t>幸福度_居宅_得点_【2019】</t>
  </si>
  <si>
    <t>幸福度_居宅_n_【2019】</t>
  </si>
  <si>
    <t>幸福度_居宅_要支援1・2_n_【2019】</t>
  </si>
  <si>
    <t>幸福度_居宅_要介護1・2_n_【2019】</t>
  </si>
  <si>
    <t>幸福度_元気_得点_【2019】</t>
    <phoneticPr fontId="4"/>
  </si>
  <si>
    <t>■在宅死亡率（過去6年平均）</t>
    <rPh sb="1" eb="3">
      <t>ザイタク</t>
    </rPh>
    <rPh sb="3" eb="5">
      <t>シボウ</t>
    </rPh>
    <rPh sb="5" eb="6">
      <t>リツ</t>
    </rPh>
    <rPh sb="7" eb="9">
      <t>カコ</t>
    </rPh>
    <rPh sb="10" eb="11">
      <t>ネン</t>
    </rPh>
    <rPh sb="11" eb="13">
      <t>ヘイキ</t>
    </rPh>
    <phoneticPr fontId="3"/>
  </si>
  <si>
    <t>自宅及び老人ホームでの死亡率_【6年分平均】</t>
  </si>
  <si>
    <t>自宅での死亡率_順位【6年分平均】</t>
  </si>
  <si>
    <t>老人ホームでの死亡率_順位【6年分平均】</t>
  </si>
  <si>
    <t>要支援１・2の重症化率重症化割合_順位【2020年3月→2021年3月】</t>
  </si>
  <si>
    <t>社会参加状況_月1以上参加_元気_割合_【2019】</t>
  </si>
  <si>
    <t>社会参加状況_月1以上参加_元気_n_【2019】</t>
  </si>
  <si>
    <t>社会参加状況_月1以上参加_居宅_n_【2019】</t>
  </si>
  <si>
    <t>県</t>
    <phoneticPr fontId="4"/>
  </si>
  <si>
    <t>％</t>
    <phoneticPr fontId="4"/>
  </si>
  <si>
    <t>特別養護老人ホーム入所のタイミングが適切である</t>
    <phoneticPr fontId="3"/>
  </si>
  <si>
    <t>フォーマル、インフォーマルのサービスがあり、長く自宅等に住み続けられる</t>
    <phoneticPr fontId="3"/>
  </si>
  <si>
    <t>佐久</t>
    <phoneticPr fontId="4"/>
  </si>
  <si>
    <t>伊那</t>
  </si>
  <si>
    <t>圏域名</t>
    <rPh sb="0" eb="3">
      <t>ケンイキメイ</t>
    </rPh>
    <phoneticPr fontId="3"/>
  </si>
  <si>
    <t>◎年を重ねても、介護が必要になっても、幸福を実感しながら暮らしている</t>
    <phoneticPr fontId="4"/>
  </si>
  <si>
    <t>％</t>
    <phoneticPr fontId="4"/>
  </si>
  <si>
    <t>医療連携体制加算算定者数[認定者1万対]</t>
    <rPh sb="0" eb="2">
      <t>イリョウ</t>
    </rPh>
    <rPh sb="2" eb="4">
      <t>レンケイ</t>
    </rPh>
    <rPh sb="4" eb="6">
      <t>タイセイ</t>
    </rPh>
    <rPh sb="6" eb="8">
      <t>カサン</t>
    </rPh>
    <rPh sb="8" eb="10">
      <t>サンテイ</t>
    </rPh>
    <rPh sb="10" eb="11">
      <t>シャ</t>
    </rPh>
    <rPh sb="11" eb="12">
      <t>スウ</t>
    </rPh>
    <rPh sb="13" eb="15">
      <t>ニンテイ</t>
    </rPh>
    <rPh sb="15" eb="16">
      <t>シャ</t>
    </rPh>
    <rPh sb="17" eb="18">
      <t>マン</t>
    </rPh>
    <rPh sb="18" eb="19">
      <t>タイ</t>
    </rPh>
    <phoneticPr fontId="3"/>
  </si>
  <si>
    <t>看護・介護職員連携強化加算算定者数[認定者1万対]</t>
    <rPh sb="0" eb="2">
      <t>カンゴ</t>
    </rPh>
    <rPh sb="3" eb="5">
      <t>カイゴ</t>
    </rPh>
    <rPh sb="5" eb="7">
      <t>ショクイン</t>
    </rPh>
    <rPh sb="7" eb="9">
      <t>レンケイ</t>
    </rPh>
    <rPh sb="9" eb="11">
      <t>キョウカ</t>
    </rPh>
    <rPh sb="11" eb="13">
      <t>カサン</t>
    </rPh>
    <rPh sb="13" eb="15">
      <t>サンテイ</t>
    </rPh>
    <rPh sb="15" eb="16">
      <t>シャ</t>
    </rPh>
    <rPh sb="16" eb="17">
      <t>スウ</t>
    </rPh>
    <rPh sb="18" eb="20">
      <t>ニンテイ</t>
    </rPh>
    <rPh sb="20" eb="21">
      <t>シャ</t>
    </rPh>
    <rPh sb="22" eb="23">
      <t>マン</t>
    </rPh>
    <rPh sb="23" eb="24">
      <t>タイ</t>
    </rPh>
    <phoneticPr fontId="3"/>
  </si>
  <si>
    <t>人</t>
    <rPh sb="0" eb="1">
      <t>ニン</t>
    </rPh>
    <phoneticPr fontId="3"/>
  </si>
  <si>
    <t>人</t>
    <phoneticPr fontId="14"/>
  </si>
  <si>
    <t>定員数</t>
    <rPh sb="0" eb="3">
      <t>テイインスウ</t>
    </rPh>
    <phoneticPr fontId="14"/>
  </si>
  <si>
    <t>自宅での死亡率_【2019】</t>
    <phoneticPr fontId="3"/>
  </si>
  <si>
    <t>訪問診療を受けた患者数_算定回数_【人口１０万対】_【2019】</t>
    <phoneticPr fontId="3"/>
  </si>
  <si>
    <t>生活支援コーディネーターの活動の進捗を定期的に確認し_支援内容を改善・見直している_【2021】</t>
    <phoneticPr fontId="4"/>
  </si>
  <si>
    <t>介護老人福祉施設</t>
    <phoneticPr fontId="5"/>
  </si>
  <si>
    <t>貴自治体</t>
    <rPh sb="0" eb="1">
      <t>キ</t>
    </rPh>
    <rPh sb="1" eb="4">
      <t>ジチタイ</t>
    </rPh>
    <phoneticPr fontId="14"/>
  </si>
  <si>
    <t>ｽﾎﾟｰﾂ関係のｸﾞﾙｰﾌﾟやｸﾗﾌﾞ</t>
    <phoneticPr fontId="4"/>
  </si>
  <si>
    <t>－</t>
    <phoneticPr fontId="14"/>
  </si>
  <si>
    <t>訪問リハビリテーション</t>
    <phoneticPr fontId="3"/>
  </si>
  <si>
    <t>通所介護</t>
  </si>
  <si>
    <t>地域密着型通所介護</t>
  </si>
  <si>
    <t>通所リハビリテーション</t>
  </si>
  <si>
    <t>認知症対応型通所介護</t>
  </si>
  <si>
    <t>小規模多機能型居宅介護(宿泊）</t>
    <rPh sb="12" eb="14">
      <t>シュクハク</t>
    </rPh>
    <phoneticPr fontId="3"/>
  </si>
  <si>
    <t>小規模多機能型居宅介護(通い）</t>
    <rPh sb="12" eb="13">
      <t>カヨ</t>
    </rPh>
    <phoneticPr fontId="3"/>
  </si>
  <si>
    <t>看護小規模多機能型居宅介護（宿泊）</t>
    <rPh sb="14" eb="16">
      <t>シュクハク</t>
    </rPh>
    <phoneticPr fontId="3"/>
  </si>
  <si>
    <t>■入退院に関する加算[人口10万対]</t>
    <rPh sb="1" eb="4">
      <t>ニュウタイイン</t>
    </rPh>
    <rPh sb="5" eb="6">
      <t>カン</t>
    </rPh>
    <rPh sb="8" eb="10">
      <t>カサン</t>
    </rPh>
    <phoneticPr fontId="3"/>
  </si>
  <si>
    <t>医療連携強化加算算定者数</t>
    <rPh sb="0" eb="2">
      <t>イリョウ</t>
    </rPh>
    <rPh sb="2" eb="4">
      <t>レンケイ</t>
    </rPh>
    <rPh sb="4" eb="6">
      <t>キョウカ</t>
    </rPh>
    <rPh sb="6" eb="8">
      <t>カサン</t>
    </rPh>
    <rPh sb="8" eb="10">
      <t>サンテイ</t>
    </rPh>
    <rPh sb="10" eb="11">
      <t>シャ</t>
    </rPh>
    <rPh sb="11" eb="12">
      <t>スウ</t>
    </rPh>
    <phoneticPr fontId="3"/>
  </si>
  <si>
    <t>厚生労働省：地域包括ケア「見える化」システム</t>
    <phoneticPr fontId="4"/>
  </si>
  <si>
    <t>厚生労働省：地域包括ケア「見える化」システム</t>
    <phoneticPr fontId="4"/>
  </si>
  <si>
    <t>厚生労働省：地域包括ケア「見える化」システム</t>
    <phoneticPr fontId="4"/>
  </si>
  <si>
    <t>要支援・要介護者1人当たり定員</t>
    <phoneticPr fontId="4"/>
  </si>
  <si>
    <t>通所介護</t>
    <phoneticPr fontId="4"/>
  </si>
  <si>
    <t>訪問リハビリテーション事業所数[人口10万対]</t>
    <phoneticPr fontId="22"/>
  </si>
  <si>
    <t>地域密着型通所介護</t>
    <phoneticPr fontId="4"/>
  </si>
  <si>
    <t>サービス提供事業所【人口10万対】_訪問リハビリテーション_【2020】</t>
  </si>
  <si>
    <t>サービス提供事業所【人口10万対】_訪問リハビリテーション_【2020】</t>
    <phoneticPr fontId="14"/>
  </si>
  <si>
    <t>サービス提供事業所【人口10万対】_訪問リハビリテーション_順位【2020】</t>
    <rPh sb="30" eb="32">
      <t>ジュンイ</t>
    </rPh>
    <phoneticPr fontId="14"/>
  </si>
  <si>
    <t>通所リハビリテーション</t>
    <phoneticPr fontId="4"/>
  </si>
  <si>
    <t>小規模多機能型居宅介護（宿泊）</t>
    <phoneticPr fontId="4"/>
  </si>
  <si>
    <t>認知症対応型通所介護</t>
    <phoneticPr fontId="4"/>
  </si>
  <si>
    <t>小規模多機能型居宅介護（通い）</t>
    <phoneticPr fontId="4"/>
  </si>
  <si>
    <t>看護小規模多機能型居宅介護（宿泊）</t>
    <phoneticPr fontId="4"/>
  </si>
  <si>
    <t>看護小規模多機能型居宅介護（通い）</t>
    <phoneticPr fontId="4"/>
  </si>
  <si>
    <t>要支援要介護者1人当たり定員_通所介護_【2020】</t>
    <rPh sb="15" eb="19">
      <t>ツウショカイゴ</t>
    </rPh>
    <phoneticPr fontId="14"/>
  </si>
  <si>
    <t>要支援要介護者1人当たり定員_通所介護_順位【2020】</t>
    <rPh sb="20" eb="22">
      <t>ジュンイ</t>
    </rPh>
    <phoneticPr fontId="14"/>
  </si>
  <si>
    <t>要支援要介護者1人当たり定員_地域密着型通所介護_【2020】</t>
    <rPh sb="15" eb="17">
      <t>チイキ</t>
    </rPh>
    <rPh sb="17" eb="19">
      <t>ミッチャク</t>
    </rPh>
    <rPh sb="19" eb="20">
      <t>ガタ</t>
    </rPh>
    <rPh sb="20" eb="22">
      <t>ツウショ</t>
    </rPh>
    <rPh sb="22" eb="24">
      <t>カイゴ</t>
    </rPh>
    <phoneticPr fontId="14"/>
  </si>
  <si>
    <t>要支援要介護者1人当たり定員_地域密着型通所介護_順位【2020】</t>
    <rPh sb="25" eb="27">
      <t>ジュンイ</t>
    </rPh>
    <phoneticPr fontId="14"/>
  </si>
  <si>
    <t>要支援要介護者1人当たり定員_通所リハビリテーション_【2020】</t>
    <rPh sb="15" eb="17">
      <t>ツウショ</t>
    </rPh>
    <phoneticPr fontId="14"/>
  </si>
  <si>
    <t>要支援要介護者1人当たり定員_通所リハビリテーション_順位【2020】</t>
    <rPh sb="27" eb="29">
      <t>ジュンイ</t>
    </rPh>
    <phoneticPr fontId="14"/>
  </si>
  <si>
    <t>要支援要介護者1人当たり定員_認知症対応型通所介護_【2020】</t>
    <rPh sb="15" eb="18">
      <t>ニンチショウ</t>
    </rPh>
    <rPh sb="18" eb="20">
      <t>タイオウ</t>
    </rPh>
    <rPh sb="20" eb="21">
      <t>ガタ</t>
    </rPh>
    <rPh sb="21" eb="23">
      <t>ツウショ</t>
    </rPh>
    <rPh sb="23" eb="25">
      <t>カイゴ</t>
    </rPh>
    <phoneticPr fontId="14"/>
  </si>
  <si>
    <t>要支援要介護者1人当たり定員_認知症対応型通所介護_順位【2020】</t>
    <rPh sb="26" eb="28">
      <t>ジュンイ</t>
    </rPh>
    <phoneticPr fontId="14"/>
  </si>
  <si>
    <t>要支援要介護者1人当たり定員_小規模多機能型居宅介護_宿泊_【2020】</t>
    <rPh sb="15" eb="18">
      <t>ショウキボ</t>
    </rPh>
    <rPh sb="18" eb="21">
      <t>タキノウ</t>
    </rPh>
    <rPh sb="21" eb="22">
      <t>ガタ</t>
    </rPh>
    <rPh sb="22" eb="24">
      <t>キョタク</t>
    </rPh>
    <rPh sb="24" eb="26">
      <t>カイゴ</t>
    </rPh>
    <rPh sb="27" eb="29">
      <t>シュクハク</t>
    </rPh>
    <phoneticPr fontId="14"/>
  </si>
  <si>
    <t>要支援要介護者1人当たり定員_小規模多機能型居宅介護_宿泊_順位【2020】</t>
    <rPh sb="30" eb="32">
      <t>ジュンイ</t>
    </rPh>
    <phoneticPr fontId="14"/>
  </si>
  <si>
    <t>要支援要介護者1人当たり定員_小規模多機能型居宅介護_通い_【2020】</t>
    <rPh sb="15" eb="18">
      <t>ショウキボ</t>
    </rPh>
    <rPh sb="18" eb="21">
      <t>タキノウ</t>
    </rPh>
    <rPh sb="21" eb="22">
      <t>ガタ</t>
    </rPh>
    <rPh sb="22" eb="24">
      <t>キョタク</t>
    </rPh>
    <rPh sb="24" eb="26">
      <t>カイゴ</t>
    </rPh>
    <rPh sb="27" eb="28">
      <t>カヨ</t>
    </rPh>
    <phoneticPr fontId="14"/>
  </si>
  <si>
    <t>要支援要介護者1人当たり定員_小規模多機能型居宅介護_通い_順位【2020】</t>
    <rPh sb="27" eb="28">
      <t>カヨ</t>
    </rPh>
    <rPh sb="30" eb="32">
      <t>ジュンイ</t>
    </rPh>
    <phoneticPr fontId="14"/>
  </si>
  <si>
    <t>要支援要介護者1人当たり定員_看護小規模多機能型居宅介護_宿泊_【2020】</t>
    <rPh sb="15" eb="17">
      <t>カンゴ</t>
    </rPh>
    <rPh sb="17" eb="20">
      <t>ショウキボ</t>
    </rPh>
    <rPh sb="20" eb="23">
      <t>タキノウ</t>
    </rPh>
    <rPh sb="23" eb="24">
      <t>ガタ</t>
    </rPh>
    <rPh sb="24" eb="26">
      <t>キョタク</t>
    </rPh>
    <rPh sb="26" eb="28">
      <t>カイゴ</t>
    </rPh>
    <rPh sb="29" eb="31">
      <t>シュクハク</t>
    </rPh>
    <phoneticPr fontId="14"/>
  </si>
  <si>
    <t>要支援要介護者1人当たり定員_看護小規模多機能型居宅介護_宿泊_順位【2020】</t>
    <rPh sb="32" eb="34">
      <t>ジュンイ</t>
    </rPh>
    <phoneticPr fontId="14"/>
  </si>
  <si>
    <t>要支援要介護者1人当たり定員_看護小規模多機能型居宅介護_通い_【2020】</t>
    <rPh sb="15" eb="17">
      <t>カンゴ</t>
    </rPh>
    <rPh sb="17" eb="20">
      <t>ショウキボ</t>
    </rPh>
    <rPh sb="20" eb="23">
      <t>タキノウ</t>
    </rPh>
    <rPh sb="23" eb="24">
      <t>ガタ</t>
    </rPh>
    <rPh sb="24" eb="26">
      <t>キョタク</t>
    </rPh>
    <rPh sb="26" eb="28">
      <t>カイゴ</t>
    </rPh>
    <rPh sb="29" eb="30">
      <t>カヨ</t>
    </rPh>
    <phoneticPr fontId="14"/>
  </si>
  <si>
    <t>要支援要介護者1人当たり定員_看護小規模多機能型居宅介護_通い_順位【2020】</t>
    <rPh sb="29" eb="30">
      <t>カヨ</t>
    </rPh>
    <rPh sb="32" eb="34">
      <t>ジュンイ</t>
    </rPh>
    <phoneticPr fontId="14"/>
  </si>
  <si>
    <t>順位</t>
    <phoneticPr fontId="3"/>
  </si>
  <si>
    <t>順位</t>
    <phoneticPr fontId="3"/>
  </si>
  <si>
    <t>順位</t>
    <phoneticPr fontId="3"/>
  </si>
  <si>
    <t>県</t>
    <phoneticPr fontId="4"/>
  </si>
  <si>
    <t>県</t>
    <phoneticPr fontId="4"/>
  </si>
  <si>
    <t>％</t>
    <phoneticPr fontId="4"/>
  </si>
  <si>
    <t>％</t>
    <phoneticPr fontId="4"/>
  </si>
  <si>
    <t>%</t>
    <phoneticPr fontId="3"/>
  </si>
  <si>
    <t>%</t>
    <phoneticPr fontId="3"/>
  </si>
  <si>
    <t>回</t>
    <rPh sb="0" eb="1">
      <t>カイ</t>
    </rPh>
    <phoneticPr fontId="3"/>
  </si>
  <si>
    <t>％</t>
    <phoneticPr fontId="3"/>
  </si>
  <si>
    <t>％</t>
    <phoneticPr fontId="3"/>
  </si>
  <si>
    <t>高齢者（65歳以上）のうち就業人口の割合</t>
    <phoneticPr fontId="4"/>
  </si>
  <si>
    <t>国勢調査</t>
    <phoneticPr fontId="4"/>
  </si>
  <si>
    <t>高齢者_65歳以上_のうち就業人口の割合【2015】</t>
  </si>
  <si>
    <t>高齢者_65歳以上_のうち就業人口の割合【2015】</t>
    <phoneticPr fontId="4"/>
  </si>
  <si>
    <t>高齢者_65歳以上_のうち就業人口の割合_順位【2015】</t>
    <rPh sb="21" eb="23">
      <t>ジュンイ</t>
    </rPh>
    <phoneticPr fontId="4"/>
  </si>
  <si>
    <t>％</t>
    <phoneticPr fontId="3"/>
  </si>
  <si>
    <t>高齢者人口1,000人あたり配布者数</t>
    <phoneticPr fontId="4"/>
  </si>
  <si>
    <t>高齢者人口1,000人あたり回答者数</t>
    <phoneticPr fontId="4"/>
  </si>
  <si>
    <t>基本チェックリスト_配布者数_【2020】</t>
    <phoneticPr fontId="4"/>
  </si>
  <si>
    <t>基本チェックリスト_高齢者人口1,000人あたり配布者数_【2020】</t>
    <phoneticPr fontId="4"/>
  </si>
  <si>
    <t>基本チェックリスト_高齢者人口1,000人あたり回答者数_【2020】</t>
  </si>
  <si>
    <t>基本チェックリスト_高齢者人口1,000人あたり回答者数_【2020】</t>
    <phoneticPr fontId="4"/>
  </si>
  <si>
    <t>基本チェックリスト_高齢者人口1,000人あたり配布者数_順位【2020】</t>
    <rPh sb="29" eb="31">
      <t>ジュンイ</t>
    </rPh>
    <phoneticPr fontId="14"/>
  </si>
  <si>
    <t>在宅療養支援歯科診療所数</t>
    <phoneticPr fontId="4"/>
  </si>
  <si>
    <t>◎</t>
    <phoneticPr fontId="3"/>
  </si>
  <si>
    <t>点</t>
    <rPh sb="0" eb="1">
      <t>テン</t>
    </rPh>
    <phoneticPr fontId="4"/>
  </si>
  <si>
    <t>点</t>
    <rPh sb="0" eb="1">
      <t>テン</t>
    </rPh>
    <phoneticPr fontId="5"/>
  </si>
  <si>
    <t>順位</t>
    <rPh sb="0" eb="2">
      <t>ジュンイ</t>
    </rPh>
    <phoneticPr fontId="3"/>
  </si>
  <si>
    <t>第1号被保険者（人）</t>
    <rPh sb="8" eb="9">
      <t>ヒト</t>
    </rPh>
    <phoneticPr fontId="3"/>
  </si>
  <si>
    <t>回答者（人）</t>
    <rPh sb="0" eb="3">
      <t>カイトウシャ</t>
    </rPh>
    <rPh sb="4" eb="5">
      <t>ヒト</t>
    </rPh>
    <phoneticPr fontId="4"/>
  </si>
  <si>
    <t>要支援者（％）</t>
    <rPh sb="0" eb="3">
      <t>ヨウシエン</t>
    </rPh>
    <rPh sb="3" eb="4">
      <t>シャ</t>
    </rPh>
    <phoneticPr fontId="3"/>
  </si>
  <si>
    <t>要介護者（％）</t>
    <rPh sb="0" eb="1">
      <t>ヨウ</t>
    </rPh>
    <rPh sb="1" eb="4">
      <t>カイゴシャ</t>
    </rPh>
    <phoneticPr fontId="3"/>
  </si>
  <si>
    <t>対 県
比率</t>
    <rPh sb="0" eb="1">
      <t>タイ</t>
    </rPh>
    <rPh sb="2" eb="3">
      <t>ケン</t>
    </rPh>
    <rPh sb="4" eb="6">
      <t>ヒリツ</t>
    </rPh>
    <phoneticPr fontId="4"/>
  </si>
  <si>
    <t>n</t>
    <phoneticPr fontId="4"/>
  </si>
  <si>
    <t>順位</t>
    <rPh sb="0" eb="2">
      <t>ジュンイ</t>
    </rPh>
    <phoneticPr fontId="4"/>
  </si>
  <si>
    <t>看護小規模多機能型居宅介護（通い）</t>
    <rPh sb="14" eb="15">
      <t>カヨ</t>
    </rPh>
    <phoneticPr fontId="4"/>
  </si>
  <si>
    <r>
      <t>訪問薬剤管理指導を受けた者の数（</t>
    </r>
    <r>
      <rPr>
        <b/>
        <sz val="11"/>
        <color theme="1"/>
        <rFont val="BIZ UDPゴシック"/>
        <family val="3"/>
        <charset val="128"/>
      </rPr>
      <t>病院</t>
    </r>
    <r>
      <rPr>
        <sz val="11"/>
        <color theme="1"/>
        <rFont val="BIZ UDPゴシック"/>
        <family val="3"/>
        <charset val="128"/>
      </rPr>
      <t>）（算定回数）</t>
    </r>
    <rPh sb="0" eb="8">
      <t>ホウモンヤクザイカンリシドウ</t>
    </rPh>
    <rPh sb="9" eb="10">
      <t>ウ</t>
    </rPh>
    <rPh sb="12" eb="13">
      <t>モノ</t>
    </rPh>
    <rPh sb="14" eb="15">
      <t>カズ</t>
    </rPh>
    <rPh sb="16" eb="18">
      <t>ビョウイン</t>
    </rPh>
    <rPh sb="20" eb="24">
      <t>サンテイカイスウ</t>
    </rPh>
    <phoneticPr fontId="4"/>
  </si>
  <si>
    <r>
      <t>訪問薬剤管理指導を受けた者の数（</t>
    </r>
    <r>
      <rPr>
        <b/>
        <sz val="11"/>
        <color theme="1"/>
        <rFont val="BIZ UDPゴシック"/>
        <family val="3"/>
        <charset val="128"/>
      </rPr>
      <t>診療所）</t>
    </r>
    <r>
      <rPr>
        <sz val="11"/>
        <color theme="1"/>
        <rFont val="BIZ UDPゴシック"/>
        <family val="3"/>
        <charset val="128"/>
      </rPr>
      <t>（算定回数）</t>
    </r>
    <rPh sb="0" eb="8">
      <t>ホウモンヤクザイカンリシドウ</t>
    </rPh>
    <rPh sb="9" eb="10">
      <t>ウ</t>
    </rPh>
    <rPh sb="12" eb="13">
      <t>モノ</t>
    </rPh>
    <rPh sb="14" eb="15">
      <t>カズ</t>
    </rPh>
    <rPh sb="16" eb="19">
      <t>シンリョウショ</t>
    </rPh>
    <rPh sb="21" eb="25">
      <t>サンテイカイスウ</t>
    </rPh>
    <phoneticPr fontId="4"/>
  </si>
  <si>
    <r>
      <t>訪問薬剤管理指導を受けた者の数（</t>
    </r>
    <r>
      <rPr>
        <b/>
        <sz val="11"/>
        <color theme="1"/>
        <rFont val="BIZ UDPゴシック"/>
        <family val="3"/>
        <charset val="128"/>
      </rPr>
      <t>薬局</t>
    </r>
    <r>
      <rPr>
        <sz val="11"/>
        <color theme="1"/>
        <rFont val="BIZ UDPゴシック"/>
        <family val="3"/>
        <charset val="128"/>
      </rPr>
      <t>）（算定回数）</t>
    </r>
    <rPh sb="0" eb="8">
      <t>ホウモンヤクザイカンリシドウ</t>
    </rPh>
    <rPh sb="9" eb="10">
      <t>ウ</t>
    </rPh>
    <rPh sb="12" eb="13">
      <t>モノ</t>
    </rPh>
    <rPh sb="14" eb="15">
      <t>カズ</t>
    </rPh>
    <rPh sb="16" eb="18">
      <t>ヤッキョク</t>
    </rPh>
    <rPh sb="20" eb="24">
      <t>サンテイカイスウ</t>
    </rPh>
    <phoneticPr fontId="4"/>
  </si>
  <si>
    <r>
      <t>訪問薬剤管理指導を受けた者の数（</t>
    </r>
    <r>
      <rPr>
        <b/>
        <sz val="11"/>
        <color theme="1"/>
        <rFont val="BIZ UDPゴシック"/>
        <family val="3"/>
        <charset val="128"/>
      </rPr>
      <t>病院・診療所・薬局</t>
    </r>
    <r>
      <rPr>
        <sz val="11"/>
        <color theme="1"/>
        <rFont val="BIZ UDPゴシック"/>
        <family val="3"/>
        <charset val="128"/>
      </rPr>
      <t>）（算定回数）</t>
    </r>
    <rPh sb="0" eb="8">
      <t>ホウモンヤクザイカンリシドウ</t>
    </rPh>
    <rPh sb="9" eb="10">
      <t>ウ</t>
    </rPh>
    <rPh sb="12" eb="13">
      <t>モノ</t>
    </rPh>
    <rPh sb="14" eb="15">
      <t>カズ</t>
    </rPh>
    <rPh sb="16" eb="18">
      <t>ビョウイン</t>
    </rPh>
    <rPh sb="19" eb="22">
      <t>シンリョウジョ</t>
    </rPh>
    <rPh sb="27" eb="31">
      <t>サンテイカイスウ</t>
    </rPh>
    <phoneticPr fontId="4"/>
  </si>
  <si>
    <r>
      <t>配食</t>
    </r>
    <r>
      <rPr>
        <b/>
        <sz val="11"/>
        <color theme="1"/>
        <rFont val="BIZ UDPゴシック"/>
        <family val="3"/>
        <charset val="128"/>
      </rPr>
      <t>_</t>
    </r>
    <r>
      <rPr>
        <sz val="11"/>
        <color theme="1"/>
        <rFont val="BIZ UDPゴシック"/>
        <family val="3"/>
        <charset val="128"/>
      </rPr>
      <t>元気</t>
    </r>
    <rPh sb="0" eb="2">
      <t>ハイショク</t>
    </rPh>
    <rPh sb="3" eb="5">
      <t>ゲンキ</t>
    </rPh>
    <phoneticPr fontId="14"/>
  </si>
  <si>
    <t>住まい・施設</t>
    <rPh sb="0" eb="1">
      <t>ス</t>
    </rPh>
    <rPh sb="4" eb="6">
      <t>シセツ</t>
    </rPh>
    <phoneticPr fontId="4"/>
  </si>
  <si>
    <t>長野県施設入所（入居）者等実態調査</t>
    <rPh sb="0" eb="2">
      <t>ナガノ</t>
    </rPh>
    <rPh sb="2" eb="3">
      <t>ケン</t>
    </rPh>
    <rPh sb="3" eb="5">
      <t>シセツ</t>
    </rPh>
    <rPh sb="5" eb="7">
      <t>ニュウショ</t>
    </rPh>
    <rPh sb="8" eb="10">
      <t>ニュウキョ</t>
    </rPh>
    <rPh sb="11" eb="12">
      <t>シャ</t>
    </rPh>
    <rPh sb="12" eb="13">
      <t>トウ</t>
    </rPh>
    <rPh sb="13" eb="15">
      <t>ジッタイ</t>
    </rPh>
    <rPh sb="15" eb="17">
      <t>チョウサ</t>
    </rPh>
    <phoneticPr fontId="14"/>
  </si>
  <si>
    <t>厚生労働省：地域包括ケア「見える化」システム</t>
    <phoneticPr fontId="4"/>
  </si>
  <si>
    <t>円</t>
    <rPh sb="0" eb="1">
      <t>エン</t>
    </rPh>
    <phoneticPr fontId="19"/>
  </si>
  <si>
    <t>総務省：住宅・土地統計調査</t>
    <rPh sb="0" eb="3">
      <t>ソウムショウ</t>
    </rPh>
    <phoneticPr fontId="4"/>
  </si>
  <si>
    <t>第1号被保険者1人あたり</t>
    <phoneticPr fontId="14"/>
  </si>
  <si>
    <t>円</t>
    <rPh sb="0" eb="1">
      <t>エン</t>
    </rPh>
    <phoneticPr fontId="4"/>
  </si>
  <si>
    <t>参考：バリアフリー化率・耐震化率（人口15,000人以上）【2018】</t>
    <rPh sb="0" eb="2">
      <t>サンコウ</t>
    </rPh>
    <rPh sb="9" eb="11">
      <t>カリツ</t>
    </rPh>
    <rPh sb="12" eb="15">
      <t>タイシンカ</t>
    </rPh>
    <rPh sb="15" eb="16">
      <t>リツ</t>
    </rPh>
    <rPh sb="17" eb="19">
      <t>ジンコウ</t>
    </rPh>
    <rPh sb="25" eb="26">
      <t>ヒト</t>
    </rPh>
    <rPh sb="26" eb="28">
      <t>イジョウ</t>
    </rPh>
    <phoneticPr fontId="5"/>
  </si>
  <si>
    <t>特養新規入所者の1年以上の待機率</t>
    <rPh sb="0" eb="2">
      <t>トクヨウ</t>
    </rPh>
    <rPh sb="2" eb="4">
      <t>シンキ</t>
    </rPh>
    <rPh sb="4" eb="7">
      <t>ニュウショシャ</t>
    </rPh>
    <rPh sb="9" eb="10">
      <t>ネン</t>
    </rPh>
    <rPh sb="10" eb="12">
      <t>イジョウ</t>
    </rPh>
    <rPh sb="13" eb="15">
      <t>タイキ</t>
    </rPh>
    <rPh sb="15" eb="16">
      <t>リツ</t>
    </rPh>
    <phoneticPr fontId="4"/>
  </si>
  <si>
    <t>＜</t>
    <phoneticPr fontId="4"/>
  </si>
  <si>
    <t>圏域＞</t>
    <rPh sb="0" eb="2">
      <t>ケンイキ</t>
    </rPh>
    <phoneticPr fontId="4"/>
  </si>
  <si>
    <t>特別養護老人ホーム：定員30人以上</t>
    <phoneticPr fontId="5"/>
  </si>
  <si>
    <t>契約件数</t>
  </si>
  <si>
    <t>65歳以上の人口あたりの契約件数</t>
    <rPh sb="2" eb="3">
      <t>サイ</t>
    </rPh>
    <rPh sb="3" eb="5">
      <t>イジョウ</t>
    </rPh>
    <rPh sb="6" eb="8">
      <t>ジンコウ</t>
    </rPh>
    <rPh sb="12" eb="14">
      <t>ケイヤク</t>
    </rPh>
    <rPh sb="14" eb="16">
      <t>ケンスウ</t>
    </rPh>
    <phoneticPr fontId="4"/>
  </si>
  <si>
    <t>65歳以上の入居保証契約の状況</t>
    <rPh sb="10" eb="12">
      <t>ケイヤク</t>
    </rPh>
    <rPh sb="13" eb="15">
      <t>ジョウキョウ</t>
    </rPh>
    <phoneticPr fontId="4"/>
  </si>
  <si>
    <t>まいさぽ飯山（郡）</t>
    <phoneticPr fontId="19"/>
  </si>
  <si>
    <t>まいさぽ飯山（郡）</t>
    <phoneticPr fontId="19"/>
  </si>
  <si>
    <t>うち、生活困窮者に対する住宅確保支援事例数</t>
    <rPh sb="3" eb="5">
      <t>セイカツ</t>
    </rPh>
    <rPh sb="5" eb="8">
      <t>コンキュウシャ</t>
    </rPh>
    <rPh sb="9" eb="10">
      <t>タイ</t>
    </rPh>
    <rPh sb="12" eb="14">
      <t>ジュウタク</t>
    </rPh>
    <rPh sb="14" eb="16">
      <t>カクホ</t>
    </rPh>
    <rPh sb="16" eb="18">
      <t>シエン</t>
    </rPh>
    <rPh sb="18" eb="20">
      <t>ジレイ</t>
    </rPh>
    <rPh sb="20" eb="21">
      <t>スウ</t>
    </rPh>
    <phoneticPr fontId="4"/>
  </si>
  <si>
    <t>まいさぽへの住宅相談件数【2017】</t>
    <rPh sb="6" eb="8">
      <t>ジュウタク</t>
    </rPh>
    <rPh sb="8" eb="10">
      <t>ソウダン</t>
    </rPh>
    <rPh sb="10" eb="12">
      <t>ケンスウ</t>
    </rPh>
    <phoneticPr fontId="4"/>
  </si>
  <si>
    <t>※65歳以上の高齢者に限定ない数値</t>
    <rPh sb="3" eb="4">
      <t>サイ</t>
    </rPh>
    <rPh sb="4" eb="6">
      <t>イジョウ</t>
    </rPh>
    <rPh sb="7" eb="10">
      <t>コウレイシャ</t>
    </rPh>
    <rPh sb="11" eb="13">
      <t>ゲンテイ</t>
    </rPh>
    <rPh sb="15" eb="17">
      <t>スウチ</t>
    </rPh>
    <phoneticPr fontId="5"/>
  </si>
  <si>
    <t>※要支援・要介護者1人当たりの人数は、広域連合単位の数値である</t>
    <rPh sb="1" eb="2">
      <t>ヨウ</t>
    </rPh>
    <rPh sb="2" eb="4">
      <t>シエン</t>
    </rPh>
    <rPh sb="5" eb="8">
      <t>ヨウカイゴ</t>
    </rPh>
    <rPh sb="8" eb="9">
      <t>シャ</t>
    </rPh>
    <rPh sb="9" eb="11">
      <t>ヒトリ</t>
    </rPh>
    <rPh sb="11" eb="12">
      <t>ア</t>
    </rPh>
    <rPh sb="15" eb="17">
      <t>ニンズウ</t>
    </rPh>
    <rPh sb="19" eb="21">
      <t>コウイキ</t>
    </rPh>
    <rPh sb="21" eb="23">
      <t>レンゴウ</t>
    </rPh>
    <rPh sb="23" eb="25">
      <t>タンイ</t>
    </rPh>
    <rPh sb="26" eb="28">
      <t>スウチ</t>
    </rPh>
    <phoneticPr fontId="5"/>
  </si>
  <si>
    <t>県(要支援・要介護者
１人当たり）</t>
    <phoneticPr fontId="4"/>
  </si>
  <si>
    <t>65歳以上世帯員がいる住宅の耐震改修率(19市）</t>
    <rPh sb="2" eb="3">
      <t>サイ</t>
    </rPh>
    <rPh sb="3" eb="5">
      <t>イジョウ</t>
    </rPh>
    <rPh sb="5" eb="7">
      <t>セタイ</t>
    </rPh>
    <rPh sb="7" eb="8">
      <t>イン</t>
    </rPh>
    <rPh sb="11" eb="13">
      <t>ジュウタク</t>
    </rPh>
    <rPh sb="22" eb="23">
      <t>シ</t>
    </rPh>
    <phoneticPr fontId="5"/>
  </si>
  <si>
    <t>実施状況</t>
    <rPh sb="0" eb="2">
      <t>ジッシ</t>
    </rPh>
    <rPh sb="2" eb="4">
      <t>ジョウキョウ</t>
    </rPh>
    <phoneticPr fontId="5"/>
  </si>
  <si>
    <t>県</t>
    <rPh sb="0" eb="1">
      <t>ケン</t>
    </rPh>
    <phoneticPr fontId="5"/>
  </si>
  <si>
    <t>従事者数【認定者1万対】_地域密着型介護老人福祉施設_【2019】</t>
    <phoneticPr fontId="14"/>
  </si>
  <si>
    <t>高齢者の住宅確保要配慮者の相談窓口の配置_【2021】</t>
    <phoneticPr fontId="5"/>
  </si>
  <si>
    <t>６５歳以上高齢者数</t>
    <rPh sb="2" eb="5">
      <t>サイイジョウ</t>
    </rPh>
    <rPh sb="5" eb="8">
      <t>コウレイシャ</t>
    </rPh>
    <rPh sb="8" eb="9">
      <t>スウ</t>
    </rPh>
    <phoneticPr fontId="4"/>
  </si>
  <si>
    <t>令和２年国勢調査</t>
    <phoneticPr fontId="4"/>
  </si>
  <si>
    <t>2020年度</t>
    <phoneticPr fontId="4"/>
  </si>
  <si>
    <t>2020年度</t>
    <phoneticPr fontId="4"/>
  </si>
  <si>
    <t>基本チェックリスト_高齢者人口1,000人あたり回答者数_順位_【2020】</t>
    <rPh sb="24" eb="26">
      <t>カイトウ</t>
    </rPh>
    <rPh sb="26" eb="27">
      <t>シャ</t>
    </rPh>
    <rPh sb="29" eb="31">
      <t>ジュンイ</t>
    </rPh>
    <phoneticPr fontId="14"/>
  </si>
  <si>
    <t>在宅療養支援病院届出施設数</t>
    <phoneticPr fontId="4"/>
  </si>
  <si>
    <t>本人ミーティング、家族介護者教室の開催やピアサポーターによる活動の支援</t>
    <rPh sb="0" eb="1">
      <t>ホン</t>
    </rPh>
    <phoneticPr fontId="3"/>
  </si>
  <si>
    <t>生活支援</t>
    <rPh sb="0" eb="2">
      <t>セイカツ</t>
    </rPh>
    <rPh sb="2" eb="4">
      <t>シエン</t>
    </rPh>
    <phoneticPr fontId="4"/>
  </si>
  <si>
    <t>医療介護連携</t>
    <rPh sb="0" eb="2">
      <t>イリョウ</t>
    </rPh>
    <rPh sb="2" eb="4">
      <t>カイゴ</t>
    </rPh>
    <rPh sb="4" eb="6">
      <t>レンケイ</t>
    </rPh>
    <phoneticPr fontId="4"/>
  </si>
  <si>
    <t>総人口10,000人当たりの講座開催回数</t>
    <phoneticPr fontId="14"/>
  </si>
  <si>
    <t>メイト+サポーター1人当たり担当高齢者人口【2021】</t>
    <phoneticPr fontId="4"/>
  </si>
  <si>
    <t>メイト+サポーター1人当たり担当高齢者人口の順位【2021】</t>
    <rPh sb="22" eb="24">
      <t>ジュンイ</t>
    </rPh>
    <phoneticPr fontId="4"/>
  </si>
  <si>
    <t>総人口10,000人当たりの認知症サポーター養成講座開催回数【2021】</t>
    <rPh sb="14" eb="17">
      <t>ニンチショウ</t>
    </rPh>
    <rPh sb="22" eb="24">
      <t>ヨウセイ</t>
    </rPh>
    <phoneticPr fontId="4"/>
  </si>
  <si>
    <t>総人口10,000人当たりの認知症サポーター養成講座開催回数順位【2021】</t>
    <rPh sb="14" eb="17">
      <t>ニンチショウ</t>
    </rPh>
    <rPh sb="22" eb="24">
      <t>ヨウセイ</t>
    </rPh>
    <rPh sb="30" eb="32">
      <t>ジュンイ</t>
    </rPh>
    <phoneticPr fontId="19"/>
  </si>
  <si>
    <t>●</t>
    <phoneticPr fontId="14"/>
  </si>
  <si>
    <t>メイト+サポーター1人当たり担当高齢者人口【2021】</t>
  </si>
  <si>
    <t>総人口に占める割合
（メイト＋サポーター）</t>
    <phoneticPr fontId="14"/>
  </si>
  <si>
    <t>メイト＋サポーター</t>
    <phoneticPr fontId="4"/>
  </si>
  <si>
    <t>講座開催数</t>
    <rPh sb="0" eb="2">
      <t>コウザ</t>
    </rPh>
    <rPh sb="2" eb="4">
      <t>カイサイ</t>
    </rPh>
    <rPh sb="4" eb="5">
      <t>スウ</t>
    </rPh>
    <phoneticPr fontId="4"/>
  </si>
  <si>
    <t>メイト+サポーター1人当たり担当高齢者人口</t>
    <phoneticPr fontId="14"/>
  </si>
  <si>
    <t>◎</t>
    <phoneticPr fontId="4"/>
  </si>
  <si>
    <t>％</t>
    <phoneticPr fontId="4"/>
  </si>
  <si>
    <t>人</t>
    <rPh sb="0" eb="1">
      <t>ヒト</t>
    </rPh>
    <phoneticPr fontId="4"/>
  </si>
  <si>
    <t>回</t>
    <rPh sb="0" eb="1">
      <t>カイ</t>
    </rPh>
    <phoneticPr fontId="4"/>
  </si>
  <si>
    <t>サポーター数_総数_【2021】</t>
    <phoneticPr fontId="4"/>
  </si>
  <si>
    <t>メイト数_総数_【2021】</t>
    <phoneticPr fontId="4"/>
  </si>
  <si>
    <t>総人口に占めるメイトとサポーターメイトの割合</t>
    <phoneticPr fontId="3"/>
  </si>
  <si>
    <t>％</t>
    <phoneticPr fontId="3"/>
  </si>
  <si>
    <t>総人口に占めるメイトとサポーターメイトの割合_順位【2021】</t>
    <rPh sb="0" eb="3">
      <t>ソウジンコウ</t>
    </rPh>
    <rPh sb="4" eb="5">
      <t>シ</t>
    </rPh>
    <rPh sb="20" eb="22">
      <t>ワリアイ</t>
    </rPh>
    <rPh sb="23" eb="25">
      <t>ジュンイ</t>
    </rPh>
    <phoneticPr fontId="4"/>
  </si>
  <si>
    <t xml:space="preserve">総人口に占めるメイトとサポーターメイトの割合_【2021】 </t>
    <rPh sb="0" eb="3">
      <t>ソウジンコウ</t>
    </rPh>
    <rPh sb="4" eb="5">
      <t>シ</t>
    </rPh>
    <rPh sb="20" eb="22">
      <t>ワリアイ</t>
    </rPh>
    <phoneticPr fontId="4"/>
  </si>
  <si>
    <t xml:space="preserve">総人口に占めるメイトとサポーターメイトの割合_【2021】 </t>
    <phoneticPr fontId="4"/>
  </si>
  <si>
    <t>在宅ターミナルケアを受けた患者数_人口10万対_【2018】</t>
    <phoneticPr fontId="4"/>
  </si>
  <si>
    <t>看取り数</t>
    <rPh sb="3" eb="4">
      <t>スウ</t>
    </rPh>
    <phoneticPr fontId="21"/>
  </si>
  <si>
    <t>看取り数（人口10万対）</t>
    <phoneticPr fontId="21"/>
  </si>
  <si>
    <t>看取り数_人口10万対_【2018】</t>
    <phoneticPr fontId="14"/>
  </si>
  <si>
    <t>在宅ターミナルケアを受けた患者数_人口10万対_算定回数【2019】</t>
    <phoneticPr fontId="4"/>
  </si>
  <si>
    <t>看取り数_人口10万対_算定回数【2019】</t>
    <phoneticPr fontId="14"/>
  </si>
  <si>
    <t>事業所</t>
    <rPh sb="0" eb="3">
      <t>ジギョウショ</t>
    </rPh>
    <phoneticPr fontId="3"/>
  </si>
  <si>
    <t>訪問薬剤管理指導を受けた者の数（病院・診療所・薬局）（算定回数）</t>
    <rPh sb="0" eb="8">
      <t>ホウモンヤクザイカンリシドウ</t>
    </rPh>
    <rPh sb="9" eb="10">
      <t>ウ</t>
    </rPh>
    <rPh sb="12" eb="13">
      <t>モノ</t>
    </rPh>
    <rPh sb="14" eb="15">
      <t>カズ</t>
    </rPh>
    <rPh sb="16" eb="18">
      <t>ビョウイン</t>
    </rPh>
    <rPh sb="19" eb="22">
      <t>シンリョウショ</t>
    </rPh>
    <rPh sb="23" eb="25">
      <t>ヤッキョク</t>
    </rPh>
    <phoneticPr fontId="3"/>
  </si>
  <si>
    <t>地域密着型介護老人福祉施設）</t>
    <phoneticPr fontId="4"/>
  </si>
  <si>
    <t>回</t>
    <rPh sb="0" eb="1">
      <t>カイ</t>
    </rPh>
    <phoneticPr fontId="4"/>
  </si>
  <si>
    <t>保健師</t>
  </si>
  <si>
    <t>看護師</t>
    <phoneticPr fontId="4"/>
  </si>
  <si>
    <t>准看護師</t>
  </si>
  <si>
    <t>理学療法士</t>
    <phoneticPr fontId="4"/>
  </si>
  <si>
    <t>作業療法士</t>
    <phoneticPr fontId="4"/>
  </si>
  <si>
    <t>言語聴覚士</t>
    <phoneticPr fontId="4"/>
  </si>
  <si>
    <t>その他の職員</t>
  </si>
  <si>
    <t>保健師</t>
    <rPh sb="0" eb="3">
      <t>ホケンシ</t>
    </rPh>
    <phoneticPr fontId="3"/>
  </si>
  <si>
    <t>準看護師</t>
    <rPh sb="0" eb="1">
      <t>ジュン</t>
    </rPh>
    <rPh sb="1" eb="4">
      <t>カンゴシ</t>
    </rPh>
    <phoneticPr fontId="3"/>
  </si>
  <si>
    <t>医療介護</t>
    <rPh sb="0" eb="2">
      <t>イリョウ</t>
    </rPh>
    <rPh sb="2" eb="4">
      <t>カイゴ</t>
    </rPh>
    <phoneticPr fontId="4"/>
  </si>
  <si>
    <t>自宅での死亡率_6年分</t>
    <rPh sb="0" eb="2">
      <t>ジタク</t>
    </rPh>
    <rPh sb="4" eb="7">
      <t>シボウリツ</t>
    </rPh>
    <phoneticPr fontId="21"/>
  </si>
  <si>
    <t>在宅サービス利用率（第１号保険者）</t>
    <rPh sb="10" eb="11">
      <t>ダイ</t>
    </rPh>
    <rPh sb="12" eb="13">
      <t>ゴウ</t>
    </rPh>
    <rPh sb="13" eb="15">
      <t>ホケン</t>
    </rPh>
    <rPh sb="15" eb="16">
      <t>シャ</t>
    </rPh>
    <phoneticPr fontId="14"/>
  </si>
  <si>
    <t>訪問診療を受けた患者数（算定回数）</t>
    <rPh sb="0" eb="2">
      <t>ホウモン</t>
    </rPh>
    <rPh sb="2" eb="4">
      <t>シンリョウ</t>
    </rPh>
    <rPh sb="5" eb="6">
      <t>ウ</t>
    </rPh>
    <rPh sb="8" eb="10">
      <t>カンジャ</t>
    </rPh>
    <rPh sb="10" eb="11">
      <t>スウ</t>
    </rPh>
    <rPh sb="12" eb="14">
      <t>サンテイ</t>
    </rPh>
    <rPh sb="14" eb="16">
      <t>カイスウ</t>
    </rPh>
    <phoneticPr fontId="3"/>
  </si>
  <si>
    <t>往診を受けた患者数（算定回数）</t>
    <phoneticPr fontId="3"/>
  </si>
  <si>
    <t>訪問看護利用者数（介護保険）</t>
    <rPh sb="9" eb="13">
      <t>カイゴホケン</t>
    </rPh>
    <phoneticPr fontId="3"/>
  </si>
  <si>
    <t>訪問歯科診療を受けた患者数（算定回数）</t>
    <rPh sb="0" eb="2">
      <t>ホウモン</t>
    </rPh>
    <rPh sb="2" eb="4">
      <t>シカ</t>
    </rPh>
    <rPh sb="4" eb="6">
      <t>シンリョウ</t>
    </rPh>
    <rPh sb="7" eb="8">
      <t>ウ</t>
    </rPh>
    <rPh sb="10" eb="12">
      <t>カンジャ</t>
    </rPh>
    <rPh sb="12" eb="13">
      <t>スウ</t>
    </rPh>
    <rPh sb="14" eb="16">
      <t>サンテイ</t>
    </rPh>
    <rPh sb="16" eb="18">
      <t>カイスウ</t>
    </rPh>
    <phoneticPr fontId="3"/>
  </si>
  <si>
    <t>●医療・介護人材の状況</t>
    <phoneticPr fontId="14"/>
  </si>
  <si>
    <t>医療人材（人口10万対）【2018】</t>
    <phoneticPr fontId="14"/>
  </si>
  <si>
    <t>保健師_総数</t>
    <rPh sb="0" eb="3">
      <t>ホケンシ</t>
    </rPh>
    <rPh sb="4" eb="6">
      <t>ソウスウ</t>
    </rPh>
    <phoneticPr fontId="22"/>
  </si>
  <si>
    <t>保健師_人口10万対</t>
    <rPh sb="0" eb="3">
      <t>ホケンシ</t>
    </rPh>
    <rPh sb="4" eb="6">
      <t>ジンコウ</t>
    </rPh>
    <rPh sb="8" eb="9">
      <t>マン</t>
    </rPh>
    <rPh sb="9" eb="10">
      <t>タイ</t>
    </rPh>
    <phoneticPr fontId="22"/>
  </si>
  <si>
    <t>保健師_順位</t>
    <rPh sb="0" eb="3">
      <t>ホケンシ</t>
    </rPh>
    <rPh sb="4" eb="6">
      <t>ジュンイ</t>
    </rPh>
    <phoneticPr fontId="22"/>
  </si>
  <si>
    <t>準看護師_総数</t>
    <rPh sb="0" eb="1">
      <t>ジュン</t>
    </rPh>
    <rPh sb="1" eb="4">
      <t>カンゴシ</t>
    </rPh>
    <rPh sb="5" eb="7">
      <t>ソウスウ</t>
    </rPh>
    <phoneticPr fontId="22"/>
  </si>
  <si>
    <t>準看護師_人口10万対</t>
    <rPh sb="0" eb="1">
      <t>ジュン</t>
    </rPh>
    <rPh sb="1" eb="4">
      <t>カンゴシ</t>
    </rPh>
    <rPh sb="5" eb="7">
      <t>ジンコウ</t>
    </rPh>
    <rPh sb="9" eb="10">
      <t>マン</t>
    </rPh>
    <rPh sb="10" eb="11">
      <t>タイ</t>
    </rPh>
    <phoneticPr fontId="22"/>
  </si>
  <si>
    <t>準看護師_順位</t>
    <rPh sb="0" eb="1">
      <t>ジュン</t>
    </rPh>
    <rPh sb="1" eb="4">
      <t>カンゴシ</t>
    </rPh>
    <rPh sb="5" eb="7">
      <t>ジュンイ</t>
    </rPh>
    <phoneticPr fontId="22"/>
  </si>
  <si>
    <t>医師_人口10万対_【2018】</t>
    <phoneticPr fontId="14"/>
  </si>
  <si>
    <t>ストラクチャー</t>
    <phoneticPr fontId="14"/>
  </si>
  <si>
    <t>○</t>
    <phoneticPr fontId="14"/>
  </si>
  <si>
    <t>保健衛生関係主要統計</t>
    <phoneticPr fontId="4"/>
  </si>
  <si>
    <t>保健師_総数_【2018】</t>
    <rPh sb="0" eb="3">
      <t>ホケンシ</t>
    </rPh>
    <phoneticPr fontId="4"/>
  </si>
  <si>
    <t>保健師_人口10万対_【2018】</t>
    <phoneticPr fontId="4"/>
  </si>
  <si>
    <t>保健師_順位【2018】</t>
    <rPh sb="4" eb="6">
      <t>ジュンイ</t>
    </rPh>
    <phoneticPr fontId="14"/>
  </si>
  <si>
    <t>準看護師_総数_【2018】</t>
    <phoneticPr fontId="4"/>
  </si>
  <si>
    <t>準看護師_人口10万対_【2018】</t>
    <phoneticPr fontId="4"/>
  </si>
  <si>
    <t>準看護師_順位【2018】</t>
    <rPh sb="5" eb="7">
      <t>ジュンイ</t>
    </rPh>
    <phoneticPr fontId="14"/>
  </si>
  <si>
    <t>助産師_順位</t>
    <rPh sb="0" eb="3">
      <t>ジョサンシ</t>
    </rPh>
    <rPh sb="4" eb="6">
      <t>ジュンイ</t>
    </rPh>
    <phoneticPr fontId="22"/>
  </si>
  <si>
    <t>看護師順位</t>
    <rPh sb="0" eb="3">
      <t>カンゴシ</t>
    </rPh>
    <rPh sb="3" eb="5">
      <t>ジュンイ</t>
    </rPh>
    <phoneticPr fontId="22"/>
  </si>
  <si>
    <t>准看護師_順位</t>
    <rPh sb="0" eb="4">
      <t>ジュンカンゴシ</t>
    </rPh>
    <rPh sb="5" eb="7">
      <t>ジュンイ</t>
    </rPh>
    <phoneticPr fontId="22"/>
  </si>
  <si>
    <t>理学療法士_順位</t>
    <rPh sb="0" eb="2">
      <t>リガク</t>
    </rPh>
    <rPh sb="2" eb="5">
      <t>リョウホウシ</t>
    </rPh>
    <rPh sb="6" eb="8">
      <t>ジュンイ</t>
    </rPh>
    <phoneticPr fontId="22"/>
  </si>
  <si>
    <t>作業療法士_順位</t>
    <rPh sb="6" eb="8">
      <t>ジュンイ</t>
    </rPh>
    <phoneticPr fontId="22"/>
  </si>
  <si>
    <t>言語聴覚士_順位</t>
    <rPh sb="6" eb="8">
      <t>ジュンイ</t>
    </rPh>
    <phoneticPr fontId="22"/>
  </si>
  <si>
    <t>その他の職員_順位</t>
    <rPh sb="7" eb="9">
      <t>ジュンイ</t>
    </rPh>
    <phoneticPr fontId="22"/>
  </si>
  <si>
    <t>訪問看護 計_順位</t>
    <rPh sb="0" eb="2">
      <t>ホウモン</t>
    </rPh>
    <rPh sb="2" eb="4">
      <t>カンゴ</t>
    </rPh>
    <rPh sb="5" eb="6">
      <t>ケイ</t>
    </rPh>
    <rPh sb="7" eb="9">
      <t>ジュンイ</t>
    </rPh>
    <phoneticPr fontId="22"/>
  </si>
  <si>
    <t>訪問看護の従業者数【2019」</t>
    <rPh sb="0" eb="2">
      <t>ホウモン</t>
    </rPh>
    <rPh sb="2" eb="4">
      <t>カンゴ</t>
    </rPh>
    <rPh sb="5" eb="8">
      <t>ジュウギョウシャ</t>
    </rPh>
    <rPh sb="8" eb="9">
      <t>スウ</t>
    </rPh>
    <phoneticPr fontId="22"/>
  </si>
  <si>
    <t>退院支援（退院調整）を受けた患者数（算定回数）【2019】</t>
    <phoneticPr fontId="3"/>
  </si>
  <si>
    <t>退院時共同指導を受けた患者数（算定回数）【2019】</t>
    <phoneticPr fontId="3"/>
  </si>
  <si>
    <t>2020</t>
    <phoneticPr fontId="4"/>
  </si>
  <si>
    <t>回</t>
    <rPh sb="0" eb="1">
      <t>カイ</t>
    </rPh>
    <phoneticPr fontId="4"/>
  </si>
  <si>
    <t>入院時情報連携加算の算定回数_【人口１０万対】_【2020】</t>
    <phoneticPr fontId="4"/>
  </si>
  <si>
    <t>入院時情報連携加算の算定回数_【人口１０万対】_順位【2020】</t>
    <rPh sb="24" eb="26">
      <t>ジュンイ</t>
    </rPh>
    <phoneticPr fontId="14"/>
  </si>
  <si>
    <t>退院退所加算の算定回数_【人口１０万対】_【2020】</t>
    <phoneticPr fontId="4"/>
  </si>
  <si>
    <t>退院退所加算の算定回数_【人口１０万対】_順位【2020】</t>
    <rPh sb="21" eb="23">
      <t>ジュンイ</t>
    </rPh>
    <phoneticPr fontId="14"/>
  </si>
  <si>
    <t>合計認定率</t>
  </si>
  <si>
    <t>認定率（要支援）</t>
    <rPh sb="0" eb="3">
      <t>ニンテイリツ</t>
    </rPh>
    <rPh sb="4" eb="7">
      <t>ヨウシエン</t>
    </rPh>
    <phoneticPr fontId="4"/>
  </si>
  <si>
    <t>認定率（要介護1・2）</t>
    <rPh sb="0" eb="3">
      <t>ニンテイリツ</t>
    </rPh>
    <rPh sb="4" eb="7">
      <t>ヨウカイゴ</t>
    </rPh>
    <phoneticPr fontId="4"/>
  </si>
  <si>
    <t>認定率（要介護3・4・5）</t>
    <rPh sb="0" eb="3">
      <t>ニンテイリツ</t>
    </rPh>
    <rPh sb="4" eb="7">
      <t>ヨウカイゴ</t>
    </rPh>
    <phoneticPr fontId="4"/>
  </si>
  <si>
    <t>-</t>
    <phoneticPr fontId="4"/>
  </si>
  <si>
    <t>高血圧</t>
    <rPh sb="0" eb="3">
      <t>コウケツアツ</t>
    </rPh>
    <phoneticPr fontId="4"/>
  </si>
  <si>
    <t>閉じこもりリスク</t>
    <rPh sb="0" eb="1">
      <t>ト</t>
    </rPh>
    <phoneticPr fontId="4"/>
  </si>
  <si>
    <t>運動機能・転倒リスク</t>
    <rPh sb="0" eb="2">
      <t>ウンドウ</t>
    </rPh>
    <rPh sb="2" eb="4">
      <t>キノウ</t>
    </rPh>
    <rPh sb="5" eb="7">
      <t>テントウ</t>
    </rPh>
    <phoneticPr fontId="4"/>
  </si>
  <si>
    <t>口腔リスク</t>
    <rPh sb="0" eb="2">
      <t>コウクウ</t>
    </rPh>
    <phoneticPr fontId="4"/>
  </si>
  <si>
    <t>低栄養リスク</t>
    <rPh sb="0" eb="3">
      <t>テイエイヨウ</t>
    </rPh>
    <phoneticPr fontId="4"/>
  </si>
  <si>
    <t>うつ病リスク</t>
    <rPh sb="2" eb="3">
      <t>ビョウ</t>
    </rPh>
    <phoneticPr fontId="4"/>
  </si>
  <si>
    <t>閉じこもリスク</t>
    <rPh sb="0" eb="1">
      <t>ト</t>
    </rPh>
    <phoneticPr fontId="4"/>
  </si>
  <si>
    <t>胃がんX線</t>
    <phoneticPr fontId="4"/>
  </si>
  <si>
    <t>胃がん内視鏡</t>
    <phoneticPr fontId="4"/>
  </si>
  <si>
    <t>大腸がん</t>
    <phoneticPr fontId="4"/>
  </si>
  <si>
    <t>肺</t>
    <phoneticPr fontId="4"/>
  </si>
  <si>
    <t>子宮頸</t>
    <phoneticPr fontId="4"/>
  </si>
  <si>
    <t>運動機能・転倒リスク割合_元気【2019】</t>
    <phoneticPr fontId="4"/>
  </si>
  <si>
    <t>口腔リスク高齢者_元気_割合【2019】</t>
    <phoneticPr fontId="4"/>
  </si>
  <si>
    <t>閉じこもリスク高齢者_居宅_割合【2019】</t>
    <phoneticPr fontId="4"/>
  </si>
  <si>
    <t>口腔リスク高齢者_居宅_割合【2019】</t>
    <phoneticPr fontId="4"/>
  </si>
  <si>
    <t>うつリスク高齢者_居宅_割合【2019】</t>
    <phoneticPr fontId="4"/>
  </si>
  <si>
    <t>調整済み認定率_合計認定率_【2020】</t>
    <phoneticPr fontId="4"/>
  </si>
  <si>
    <t>認知症リスク_居宅_割合【2019】</t>
    <phoneticPr fontId="4"/>
  </si>
  <si>
    <t>閉じこもリスク高齢者_元気_割合【2019】</t>
    <phoneticPr fontId="4"/>
  </si>
  <si>
    <t>認知症リスク_元気_割合【2019】</t>
    <phoneticPr fontId="4"/>
  </si>
  <si>
    <t>うつリスク高齢者_元気_割合【2019】</t>
    <phoneticPr fontId="4"/>
  </si>
  <si>
    <t>運動機能・転倒リスク高齢者_居宅_割合【2019】</t>
    <phoneticPr fontId="4"/>
  </si>
  <si>
    <t>調整済み認定率_認定率（要支援）_【2020】</t>
    <phoneticPr fontId="4"/>
  </si>
  <si>
    <t>調整済み認定率_認定率（要介護3・4・5）【2020】</t>
    <phoneticPr fontId="4"/>
  </si>
  <si>
    <t>調整済要介護・要支援認定率_【2018】</t>
    <phoneticPr fontId="4"/>
  </si>
  <si>
    <t>調整済み認定率_認定率（要介護1・2）_【2020】</t>
    <phoneticPr fontId="4"/>
  </si>
  <si>
    <t>要支援要介護認定率_合計認定率_【2021】</t>
    <phoneticPr fontId="4"/>
  </si>
  <si>
    <t>要支援要介護認定率_認定率（要支援）_【2021】</t>
    <phoneticPr fontId="4"/>
  </si>
  <si>
    <t>要支援要介護認定率_認定率（要介護1・2）【2021】</t>
    <phoneticPr fontId="4"/>
  </si>
  <si>
    <t>要支援要介護認定率_認定率（要介護3・4・5）【2021】</t>
    <phoneticPr fontId="4"/>
  </si>
  <si>
    <t>新たに要支援・要介護認定を受けた者の平均年齢【2020】</t>
    <phoneticPr fontId="4"/>
  </si>
  <si>
    <t>新たに認定を受けた者のうち、要支援１・２の認定を受けた者の平均年齢【2020】</t>
    <phoneticPr fontId="4"/>
  </si>
  <si>
    <t>新たに認定を受けた者のうち、要介護1・２の認定を受けた者の平均年齢【2020】</t>
    <phoneticPr fontId="4"/>
  </si>
  <si>
    <t>新たに認定を受けた者のうち、要介護3・４・５の認定を受けた者の・平均年齢【2020】</t>
    <phoneticPr fontId="4"/>
  </si>
  <si>
    <t>要介護状態の改善の状況_R2年度_【2018】⇒【2019】</t>
    <phoneticPr fontId="14"/>
  </si>
  <si>
    <t>要介護状態の改善の状況_R2年度_【2018⇒2019】</t>
    <phoneticPr fontId="4"/>
  </si>
  <si>
    <t>要介護状態の改善の状況_R3年度_【2019⇒2020】</t>
    <phoneticPr fontId="4"/>
  </si>
  <si>
    <t>要支援１・2の重症化率重症化割合_【2020年3月→2021年3月】</t>
    <phoneticPr fontId="4"/>
  </si>
  <si>
    <t>人</t>
    <phoneticPr fontId="4"/>
  </si>
  <si>
    <t>要支援１・2の重症化率維持割合_【2020年3月→2021年3月】</t>
    <phoneticPr fontId="14"/>
  </si>
  <si>
    <t>生きがい_元気_割合_【2019】</t>
  </si>
  <si>
    <t>生きがい_居宅_割合_【2019】</t>
  </si>
  <si>
    <t>ボランティア_月1以上参加_元気_割合_【2019】</t>
  </si>
  <si>
    <t>趣味_月1以上参加_元気_割合_【2019】</t>
  </si>
  <si>
    <t>学習・教養_月1以上参加_元気_割合_【2019】</t>
  </si>
  <si>
    <t>通いの場_月1以上参加_元気_割合_【2019】</t>
  </si>
  <si>
    <t>老人クラブ_月1以上参加_元気_割合_【2019】</t>
  </si>
  <si>
    <t>町内会や自治会_月1以上参加_元気_割合_【2019】</t>
  </si>
  <si>
    <t>仕事_月1以上参加_元気_割合_【2019】</t>
  </si>
  <si>
    <t>ボランティア_月1以上参加_居宅_割合_【2019】</t>
  </si>
  <si>
    <t>運動やスポーツ関係のグループやクラブ_居宅_月平均回数_【2019】</t>
  </si>
  <si>
    <t>運動やスポーツ_月1以上参加_居宅_割合_【2019】</t>
  </si>
  <si>
    <t>趣味_月1以上参加_居宅_割合_【2019】</t>
  </si>
  <si>
    <t>学習・教養_月1以上参加_居宅_割合_【2019】</t>
  </si>
  <si>
    <t>通いの場_月1以上参加_居宅_割合_【2019】</t>
  </si>
  <si>
    <t>老人クラブ_月1以上参加_居宅_割合_【2019】</t>
  </si>
  <si>
    <t>町内会や自治会_月1以上参加_居宅_割合_【2019】</t>
  </si>
  <si>
    <t>仕事_月1以上参加_居宅_割合_【2019】</t>
  </si>
  <si>
    <t>第1号_要支援者_有病状況_糖尿病_【2021年3月】</t>
  </si>
  <si>
    <t>第1号_要支援者_有病状況_糖尿病合併症_【2021年3月】</t>
  </si>
  <si>
    <t>第1号_要支援者_有病状況_心臓病_【2021年3月】</t>
  </si>
  <si>
    <t>第1号_要支援者_有病状況_脳疾患_【2021年3月】</t>
  </si>
  <si>
    <t>第1号_要支援者_有病状況_がん_【2021年3月】</t>
  </si>
  <si>
    <t>第1号_要支援者_有病状況_精神疾患_【2021年3月】</t>
  </si>
  <si>
    <t>第1号_要支援者_有病状況_筋・骨格_【2021年3月】</t>
  </si>
  <si>
    <t>第1号_要支援者_有病状況_難病_【2021年3月】</t>
  </si>
  <si>
    <t>第1号_要支援者_有病状況_その他_【2021年3月】</t>
  </si>
  <si>
    <t>第1号_要介護認定者_有病状況_糖尿病_【2021年3月】</t>
  </si>
  <si>
    <t>第1号_要介護認定者_有病状況_糖尿病合併症_【2021年3月】</t>
  </si>
  <si>
    <t>第1号_要介護認定者_有病状況_心臓病_【2021年3月】</t>
  </si>
  <si>
    <t>第1号_要介護認定者_有病状況_脳疾患_【2021年3月】</t>
  </si>
  <si>
    <t>第1号_要介護認定者_有病状況_がん_【2021年3月】</t>
  </si>
  <si>
    <t>第1号_要介護認定者_有病状況_精神疾患_【2021年3月】</t>
  </si>
  <si>
    <t>第1号_要介護認定者_有病状況_筋・骨格_【2021年3月】</t>
  </si>
  <si>
    <t>第1号_要介護認定者_有病状況_難病_【2021年3月】</t>
  </si>
  <si>
    <t>第1号_要介護認定者_有病状況_その他_【2021年3月】</t>
  </si>
  <si>
    <t>生活機能向上連携加算算定者数_【認定者1万対】_【2019】</t>
  </si>
  <si>
    <t>基本チェックリスト_高齢者人口1,000人あたり配布者数_【2020】</t>
  </si>
  <si>
    <t>介護予防普及啓発事業における介護予防教室への参加者割合_高齢者人口1000人_【2020】</t>
  </si>
  <si>
    <t>自宅及び老人ホームでの死亡率_【2019】</t>
  </si>
  <si>
    <t>看取り数_人口10万対_算定回数【2019】</t>
  </si>
  <si>
    <t>在宅ターミナルケアを受けた患者数_人口10万対_算定回数【2019】</t>
  </si>
  <si>
    <t>入院時情報連携加算の算定回数_【人口１０万対】_【2020】</t>
  </si>
  <si>
    <t>退院退所加算の算定回数_【人口１０万対】_【2020】</t>
  </si>
  <si>
    <t>訪問薬剤管理指導を受けた者の数_病院_診療所_薬局_算定回数_【2019】</t>
  </si>
  <si>
    <t>在宅療養支援歯科診療所数_人口10万対_【2021.12】</t>
  </si>
  <si>
    <t>要支援要介護者1人当たり定員_通所介護_【2020】</t>
  </si>
  <si>
    <t>要支援要介護者1人当たり定員_地域密着型通所介護_【2020】</t>
  </si>
  <si>
    <t>要支援要介護者1人当たり定員_通所リハビリテーション_【2020】</t>
  </si>
  <si>
    <t>要支援要介護者1人当たり定員_認知症対応型通所介護_【2020】</t>
  </si>
  <si>
    <t>要支援要介護者1人当たり定員_小規模多機能型居宅介護_宿泊_【2020】</t>
  </si>
  <si>
    <t>要支援要介護者1人当たり定員_小規模多機能型居宅介護_通い_【2020】</t>
  </si>
  <si>
    <t>要支援要介護者1人当たり定員_看護小規模多機能型居宅介護_宿泊_【2020】</t>
  </si>
  <si>
    <t>要支援要介護者1人当たり定員_看護小規模多機能型居宅介護_通い_【2020】</t>
  </si>
  <si>
    <t>保健師_人口10万対_【2018】</t>
  </si>
  <si>
    <t>準看護師_人口10万対_【2018】</t>
  </si>
  <si>
    <t>その他の職員_総数_【201９】</t>
  </si>
  <si>
    <t>従事者数【認定者1万対】_地域密着型介護老人福祉施設_【2019】</t>
  </si>
  <si>
    <t>今後_介護や高齢者に必要な施策_外出支援_元気_割合【2019】</t>
  </si>
  <si>
    <t>提供状況_各サービス合計得点_【2021】</t>
  </si>
  <si>
    <t>生活支援サービス増加のための働きかけの状況_合計得点_【2021】</t>
  </si>
  <si>
    <t>高齢者の移動に関する支援の実施状況_合計得点【2021】</t>
  </si>
  <si>
    <t>生活支援コーディネーターに対して市町村としての支援の実施状況_合計得点【2021】</t>
  </si>
  <si>
    <t xml:space="preserve">総人口に占めるメイトとサポーターメイトの割合_【2021】 </t>
  </si>
  <si>
    <t>総人口10,000人当たりの認知症サポーター養成講座開催回数【2021】</t>
  </si>
  <si>
    <t>認知症サポーターを活用した地域支援体制の構築及び社会参加支援の実施状況_合計得点【2021】</t>
  </si>
  <si>
    <t>地域における認知症高齢者支援の取組や認知症の理解促進に向けた普及啓発活動の実施状況_合計得点【2021】</t>
  </si>
  <si>
    <t>認知症対応型共同生活介護_【人口１０万対】サービス提供事業所数_【2020】</t>
  </si>
  <si>
    <t>特定健診受診率_【40-74歳】_【2019】</t>
    <phoneticPr fontId="4"/>
  </si>
  <si>
    <t>特定保健指導実施率_【40-74歳】_【2019】</t>
    <phoneticPr fontId="4"/>
  </si>
  <si>
    <t>基本チェックリスト_回答者数_順位_【2020】</t>
    <rPh sb="15" eb="17">
      <t>ジュンイ</t>
    </rPh>
    <phoneticPr fontId="4"/>
  </si>
  <si>
    <t>基本チェックリスト_事業対象者の把握数_順位_【2020】</t>
    <rPh sb="20" eb="22">
      <t>ジュンイ</t>
    </rPh>
    <phoneticPr fontId="4"/>
  </si>
  <si>
    <t>【令和２年度】在宅療養や終末期などの過ごし方やあらかじめ考えておくべきことについて_元気なうちから学べる市民向け講座などの実施回数_高齢者人口1000人当たり【2020】</t>
    <phoneticPr fontId="4"/>
  </si>
  <si>
    <t>在宅医療と介護の連携について_医療・介護関係者への相談支援状況_合計_【2019】</t>
    <rPh sb="29" eb="31">
      <t>ジョウキョウ</t>
    </rPh>
    <phoneticPr fontId="4"/>
  </si>
  <si>
    <t>看護師_人口10万対_【2018】</t>
    <phoneticPr fontId="4"/>
  </si>
  <si>
    <t>訪問看護 _人口10万対_【201９】</t>
    <phoneticPr fontId="4"/>
  </si>
  <si>
    <t>保健師_人口10万対_【201９】</t>
    <phoneticPr fontId="4"/>
  </si>
  <si>
    <t>助産師_人口10万対_【201９】</t>
    <phoneticPr fontId="4"/>
  </si>
  <si>
    <t>看護師_人口10万対_【201９】</t>
    <phoneticPr fontId="4"/>
  </si>
  <si>
    <t>准看護師_人口10万対_【201９】</t>
    <phoneticPr fontId="4"/>
  </si>
  <si>
    <t>理学療法士_人口10万対_【201９】</t>
    <phoneticPr fontId="4"/>
  </si>
  <si>
    <t>作業療法士_人口10万対_【201９】</t>
    <phoneticPr fontId="4"/>
  </si>
  <si>
    <t>言語聴覚士_人口10万対_【201９】</t>
    <phoneticPr fontId="4"/>
  </si>
  <si>
    <t>福祉用具貸与や住宅改修の利用に関し_リハビリテーション専門職等が関与する仕組みの有無_合計得点【2021】</t>
    <rPh sb="40" eb="42">
      <t>ウム</t>
    </rPh>
    <rPh sb="43" eb="47">
      <t>ゴウケイトクテン</t>
    </rPh>
    <phoneticPr fontId="4"/>
  </si>
  <si>
    <t>点数化</t>
    <rPh sb="0" eb="3">
      <t>テンスウカ</t>
    </rPh>
    <phoneticPr fontId="14"/>
  </si>
  <si>
    <t>有料老人ホームやサービス付き高齢者向け住宅において_必要な指導の実施状況_合計得点【2021】</t>
    <rPh sb="32" eb="36">
      <t>ジッシジョウキョウ</t>
    </rPh>
    <rPh sb="37" eb="41">
      <t>ゴウケイトクテン</t>
    </rPh>
    <phoneticPr fontId="4"/>
  </si>
  <si>
    <t>健康寿命_平均自立期間（要介護２以上）_2021男性</t>
    <phoneticPr fontId="4"/>
  </si>
  <si>
    <t>健康寿命_平均自立期間（要介護２以上）_2021女性</t>
    <phoneticPr fontId="4"/>
  </si>
  <si>
    <t>低栄養リスク高齢者_元気_割合【2019】</t>
  </si>
  <si>
    <t>がん健診受診率_胃がん内視鏡_【2018】</t>
    <phoneticPr fontId="14"/>
  </si>
  <si>
    <t>がん健診受診率_大腸_【2018】</t>
    <phoneticPr fontId="14"/>
  </si>
  <si>
    <t>がん健診受診率_肺_【2018】</t>
    <phoneticPr fontId="14"/>
  </si>
  <si>
    <t>がん健診受診率_乳_【2018】</t>
    <phoneticPr fontId="14"/>
  </si>
  <si>
    <t>がん健診受診率_子宮頸_【2018】</t>
    <phoneticPr fontId="14"/>
  </si>
  <si>
    <t>がん健診受診率_胃がん内視鏡_【2018】</t>
    <phoneticPr fontId="3"/>
  </si>
  <si>
    <t>がん健診受診率_大腸_【2018】</t>
    <phoneticPr fontId="3"/>
  </si>
  <si>
    <t>がん健診受診率_肺_【2018】</t>
    <phoneticPr fontId="3"/>
  </si>
  <si>
    <t>がん健診受診率_乳_【2018】</t>
    <phoneticPr fontId="3"/>
  </si>
  <si>
    <t>がん健診受診率_胃がんX線_【2018】</t>
    <phoneticPr fontId="14"/>
  </si>
  <si>
    <t>特定健診受診率_【40_74歳】_【2019】</t>
    <phoneticPr fontId="14"/>
  </si>
  <si>
    <t>特定保健指導実施率_【40_74歳】_【2019】</t>
    <phoneticPr fontId="14"/>
  </si>
  <si>
    <t>特定健診受診率_【40_74歳】_【2019】</t>
    <phoneticPr fontId="3"/>
  </si>
  <si>
    <t>2019</t>
    <phoneticPr fontId="4"/>
  </si>
  <si>
    <t>厚生労働省_令和４年度市町村保険者機能強化推進交付金及び介護保険保険者努力支援交付金の集計結果</t>
    <rPh sb="0" eb="5">
      <t>コウセイロウドウショウ</t>
    </rPh>
    <rPh sb="6" eb="8">
      <t>レイワ</t>
    </rPh>
    <rPh sb="9" eb="11">
      <t>ネンド</t>
    </rPh>
    <rPh sb="11" eb="14">
      <t>シチョウソン</t>
    </rPh>
    <rPh sb="14" eb="17">
      <t>ホケンシャ</t>
    </rPh>
    <rPh sb="17" eb="19">
      <t>キノウ</t>
    </rPh>
    <rPh sb="19" eb="21">
      <t>キョウカ</t>
    </rPh>
    <rPh sb="21" eb="23">
      <t>スイシン</t>
    </rPh>
    <rPh sb="23" eb="26">
      <t>コウフキン</t>
    </rPh>
    <rPh sb="26" eb="27">
      <t>オヨ</t>
    </rPh>
    <rPh sb="28" eb="30">
      <t>カイゴ</t>
    </rPh>
    <rPh sb="30" eb="32">
      <t>ホケン</t>
    </rPh>
    <rPh sb="32" eb="35">
      <t>ホケンシャ</t>
    </rPh>
    <rPh sb="35" eb="37">
      <t>ドリョク</t>
    </rPh>
    <rPh sb="37" eb="39">
      <t>シエン</t>
    </rPh>
    <rPh sb="39" eb="42">
      <t>コウフキン</t>
    </rPh>
    <rPh sb="43" eb="45">
      <t>シュウケイ</t>
    </rPh>
    <rPh sb="45" eb="47">
      <t>ケッカ</t>
    </rPh>
    <phoneticPr fontId="19"/>
  </si>
  <si>
    <t>点</t>
    <rPh sb="0" eb="1">
      <t>テン</t>
    </rPh>
    <phoneticPr fontId="14"/>
  </si>
  <si>
    <t>R3年度
201０
⇒2021</t>
    <rPh sb="2" eb="4">
      <t>ネンド</t>
    </rPh>
    <phoneticPr fontId="19"/>
  </si>
  <si>
    <t>R４年度
201０
⇒2021</t>
    <rPh sb="2" eb="4">
      <t>ネンド</t>
    </rPh>
    <phoneticPr fontId="19"/>
  </si>
  <si>
    <t>得点</t>
    <rPh sb="0" eb="2">
      <t>トクテン</t>
    </rPh>
    <phoneticPr fontId="14"/>
  </si>
  <si>
    <t>要介護状態の改善の状況_R４年度_順位【2020】⇒【202１】</t>
    <rPh sb="17" eb="19">
      <t>ジュンイ</t>
    </rPh>
    <phoneticPr fontId="4"/>
  </si>
  <si>
    <t>R3年度
評価</t>
    <phoneticPr fontId="14"/>
  </si>
  <si>
    <t>R４年度
評価</t>
    <phoneticPr fontId="14"/>
  </si>
  <si>
    <t>要介護状態の改善の状況_R3年度_【2019】⇒【2020】</t>
    <phoneticPr fontId="4"/>
  </si>
  <si>
    <t>要介護状態の改善の状況_R４年度_【2020】⇒【202１】</t>
    <phoneticPr fontId="14"/>
  </si>
  <si>
    <t>要介護状態の改善の状況_R４年度_【2020】⇒【202１】</t>
    <phoneticPr fontId="4"/>
  </si>
  <si>
    <t>％</t>
    <phoneticPr fontId="14"/>
  </si>
  <si>
    <t>位</t>
    <phoneticPr fontId="14"/>
  </si>
  <si>
    <t>ｎ値</t>
    <phoneticPr fontId="14"/>
  </si>
  <si>
    <t>位</t>
    <phoneticPr fontId="14"/>
  </si>
  <si>
    <t>％</t>
    <phoneticPr fontId="14"/>
  </si>
  <si>
    <t>比率</t>
    <rPh sb="0" eb="2">
      <t>ヒリツ</t>
    </rPh>
    <phoneticPr fontId="5"/>
  </si>
  <si>
    <t>順位</t>
    <phoneticPr fontId="14"/>
  </si>
  <si>
    <t>母数</t>
    <phoneticPr fontId="14"/>
  </si>
  <si>
    <t>順位</t>
    <phoneticPr fontId="14"/>
  </si>
  <si>
    <t>順位</t>
    <phoneticPr fontId="14"/>
  </si>
  <si>
    <t>母数</t>
    <phoneticPr fontId="14"/>
  </si>
  <si>
    <t>ボランティア_月1以上参加_元気_n_【2019】</t>
    <phoneticPr fontId="14"/>
  </si>
  <si>
    <t>ボランティア_月1以上参加_元気__月平均回数_【2019】</t>
    <phoneticPr fontId="14"/>
  </si>
  <si>
    <t>ボランティア_月1以上参加_元気_月平均回数_順位【2019】</t>
    <phoneticPr fontId="14"/>
  </si>
  <si>
    <t>運動やスポーツ_月1以上参加_元気_n_【2019】</t>
    <phoneticPr fontId="14"/>
  </si>
  <si>
    <t>運動やスポーツ関係のグループやクラブ_元気_月平均回数</t>
    <phoneticPr fontId="4"/>
  </si>
  <si>
    <t>趣味_月1以上参加_元気_n_【2019】</t>
    <phoneticPr fontId="14"/>
  </si>
  <si>
    <t>趣味関係のグループ_元気_月平均回数</t>
    <phoneticPr fontId="4"/>
  </si>
  <si>
    <t>学習・教養_月1以上参加_元気_n_【2019】</t>
    <phoneticPr fontId="14"/>
  </si>
  <si>
    <t>学習・教養サークル_元気_月平均回数</t>
    <phoneticPr fontId="4"/>
  </si>
  <si>
    <t>通いの場_月1以上参加_元気_n_【2019】</t>
    <phoneticPr fontId="14"/>
  </si>
  <si>
    <t>通いの場_月1以上参加_元気_月平均回数_【2019】</t>
    <rPh sb="15" eb="18">
      <t>ツキヘイキン</t>
    </rPh>
    <rPh sb="18" eb="20">
      <t>カイスウ</t>
    </rPh>
    <phoneticPr fontId="14"/>
  </si>
  <si>
    <t>通いの場_月1以上参加_元気_月平均回数_順位【2019】</t>
    <rPh sb="15" eb="18">
      <t>ツキヘイキン</t>
    </rPh>
    <rPh sb="18" eb="20">
      <t>カイスウ</t>
    </rPh>
    <rPh sb="21" eb="23">
      <t>ジュンイ</t>
    </rPh>
    <phoneticPr fontId="14"/>
  </si>
  <si>
    <t>老人クラブ_月1以上参加_元気_n_【2019】</t>
    <phoneticPr fontId="14"/>
  </si>
  <si>
    <t>老人クラブ_月1以上参加_元気_月平均回数_【2019】</t>
    <rPh sb="16" eb="19">
      <t>ツキヘイキン</t>
    </rPh>
    <rPh sb="19" eb="21">
      <t>カイスウ</t>
    </rPh>
    <phoneticPr fontId="14"/>
  </si>
  <si>
    <t>老人クラブ_月1以上参加_元気_月平均回数_順位【2019】</t>
    <rPh sb="16" eb="19">
      <t>ツキヘイキン</t>
    </rPh>
    <rPh sb="19" eb="21">
      <t>カイスウ</t>
    </rPh>
    <rPh sb="22" eb="24">
      <t>ジュンイ</t>
    </rPh>
    <phoneticPr fontId="14"/>
  </si>
  <si>
    <t>町内会や自治会_月1以上参加_元気_n_【2019】</t>
    <phoneticPr fontId="14"/>
  </si>
  <si>
    <t>町内会や自治会_月1以上参加_元気_月平均回数_【2019】</t>
    <rPh sb="18" eb="21">
      <t>ツキヘイキン</t>
    </rPh>
    <rPh sb="21" eb="23">
      <t>カイスウ</t>
    </rPh>
    <phoneticPr fontId="14"/>
  </si>
  <si>
    <t>町内会や自治会_月1以上参加_元気_月平均回数_順位【2019】</t>
    <rPh sb="18" eb="21">
      <t>ツキヘイキン</t>
    </rPh>
    <rPh sb="21" eb="23">
      <t>カイスウ</t>
    </rPh>
    <rPh sb="24" eb="26">
      <t>ジュンイ</t>
    </rPh>
    <phoneticPr fontId="14"/>
  </si>
  <si>
    <t>仕事_月1以上参加_元気_n_【2019】</t>
    <phoneticPr fontId="14"/>
  </si>
  <si>
    <t>仕事_月1以上参加_元気_月平均回数_【2019】</t>
    <rPh sb="13" eb="16">
      <t>ツキヘイキン</t>
    </rPh>
    <rPh sb="16" eb="18">
      <t>カイスウ</t>
    </rPh>
    <phoneticPr fontId="14"/>
  </si>
  <si>
    <t>仕事_月1以上参加_元気_月平均回数_順位【2019】</t>
    <rPh sb="13" eb="16">
      <t>ツキヘイキン</t>
    </rPh>
    <rPh sb="16" eb="18">
      <t>カイスウ</t>
    </rPh>
    <rPh sb="19" eb="21">
      <t>ジュンイ</t>
    </rPh>
    <phoneticPr fontId="14"/>
  </si>
  <si>
    <t>仕事_月1以上参加_元気_割合_【2019】</t>
    <rPh sb="13" eb="15">
      <t>ワリアイ</t>
    </rPh>
    <phoneticPr fontId="5"/>
  </si>
  <si>
    <t>〇</t>
    <phoneticPr fontId="14"/>
  </si>
  <si>
    <t>居宅要支援１・２</t>
    <phoneticPr fontId="14"/>
  </si>
  <si>
    <t>長野県「高齢者実態調査」居宅（要支援１・２）</t>
    <phoneticPr fontId="14"/>
  </si>
  <si>
    <t>ｎ値</t>
    <phoneticPr fontId="14"/>
  </si>
  <si>
    <t>％</t>
    <phoneticPr fontId="14"/>
  </si>
  <si>
    <t>位</t>
    <phoneticPr fontId="14"/>
  </si>
  <si>
    <t>位</t>
    <phoneticPr fontId="4"/>
  </si>
  <si>
    <t>ｎ値</t>
    <phoneticPr fontId="14"/>
  </si>
  <si>
    <t>位</t>
    <phoneticPr fontId="4"/>
  </si>
  <si>
    <t>位</t>
    <phoneticPr fontId="4"/>
  </si>
  <si>
    <t>順位</t>
    <phoneticPr fontId="14"/>
  </si>
  <si>
    <t>順位</t>
    <phoneticPr fontId="14"/>
  </si>
  <si>
    <t>母数</t>
    <phoneticPr fontId="14"/>
  </si>
  <si>
    <t>ボランティア_月1以上参加_居宅_n_【2019】</t>
    <phoneticPr fontId="4"/>
  </si>
  <si>
    <t>ボランティア_居宅_月平均回数_【2019】</t>
    <phoneticPr fontId="14"/>
  </si>
  <si>
    <t>ボランティア_居宅_月平均回数_順位【2019】</t>
    <rPh sb="16" eb="18">
      <t>ジュンイ</t>
    </rPh>
    <phoneticPr fontId="4"/>
  </si>
  <si>
    <t>運動やスポーツ_月1以上参加_居宅_n_【2019】</t>
    <phoneticPr fontId="4"/>
  </si>
  <si>
    <t>運動やスポーツ関係のグループやクラブ_居宅_月平均回数_【2019】</t>
    <phoneticPr fontId="14"/>
  </si>
  <si>
    <t>趣味_月1以上参加_居宅_n_【2019】</t>
    <phoneticPr fontId="4"/>
  </si>
  <si>
    <t>趣味関係のグループ_居宅_月平均回数_【2019】</t>
    <phoneticPr fontId="4"/>
  </si>
  <si>
    <t>学習・教養_月1以上参加_居宅_n_【2019】</t>
    <phoneticPr fontId="4"/>
  </si>
  <si>
    <t>学習・教養サークル_居宅_月平均回数_【2019】</t>
    <phoneticPr fontId="4"/>
  </si>
  <si>
    <t>通いの場_居宅_月平均回数_【2019】</t>
    <phoneticPr fontId="4"/>
  </si>
  <si>
    <t>通いの場_居宅_月平均回数_順位【2019】</t>
    <rPh sb="14" eb="16">
      <t>ジュンイ</t>
    </rPh>
    <phoneticPr fontId="4"/>
  </si>
  <si>
    <t>老人クラブ_月1以上参加_居宅_n_【2019】</t>
    <phoneticPr fontId="4"/>
  </si>
  <si>
    <t>老人クラブ_居宅_月平均回数_【2019】</t>
    <phoneticPr fontId="4"/>
  </si>
  <si>
    <t>老人クラブ_居宅_月平均回数_順位【2019】</t>
    <rPh sb="15" eb="17">
      <t>ジュンイ</t>
    </rPh>
    <phoneticPr fontId="4"/>
  </si>
  <si>
    <t>町内会や自治会_居宅_月平均回数_【2019】</t>
    <phoneticPr fontId="4"/>
  </si>
  <si>
    <t>町内会や自治会_居宅_月平均回数_順位【2019】</t>
    <rPh sb="17" eb="19">
      <t>ジュンイ</t>
    </rPh>
    <phoneticPr fontId="4"/>
  </si>
  <si>
    <t>仕事_居宅_月平均回数_【2019】</t>
    <phoneticPr fontId="4"/>
  </si>
  <si>
    <t>仕事__居宅_月平均回数_順位【2019】</t>
    <rPh sb="13" eb="15">
      <t>ジュンイ</t>
    </rPh>
    <phoneticPr fontId="4"/>
  </si>
  <si>
    <t>〇</t>
    <phoneticPr fontId="14"/>
  </si>
  <si>
    <t>〇</t>
    <phoneticPr fontId="14"/>
  </si>
  <si>
    <t>人</t>
    <rPh sb="0" eb="1">
      <t>ヒト</t>
    </rPh>
    <phoneticPr fontId="5"/>
  </si>
  <si>
    <t>位</t>
    <rPh sb="0" eb="1">
      <t>イ</t>
    </rPh>
    <phoneticPr fontId="5"/>
  </si>
  <si>
    <t>人数</t>
    <rPh sb="0" eb="2">
      <t>ニンズウ</t>
    </rPh>
    <phoneticPr fontId="5"/>
  </si>
  <si>
    <t>順位</t>
    <rPh sb="0" eb="2">
      <t>ジュンイ</t>
    </rPh>
    <phoneticPr fontId="5"/>
  </si>
  <si>
    <t>在宅療養・介護の希望割合_元気高齢者_【2019】</t>
    <rPh sb="13" eb="18">
      <t>ゲンキコウレイシャ</t>
    </rPh>
    <phoneticPr fontId="12"/>
  </si>
  <si>
    <t>在宅療養・介護の希望割合_元気高齢者_順位_【2019】</t>
    <rPh sb="19" eb="21">
      <t>ジュンイ</t>
    </rPh>
    <phoneticPr fontId="5"/>
  </si>
  <si>
    <t>中間OC</t>
  </si>
  <si>
    <t>在宅看取りの希望割合_人生の最期を迎えたい場所_元気高齢者_順位_【2019】</t>
    <rPh sb="30" eb="32">
      <t>ジュンイ</t>
    </rPh>
    <phoneticPr fontId="5"/>
  </si>
  <si>
    <t>人生の最期の迎え方について家族等と話し合った経験の有無_元気高齢者_順位_【2019】</t>
    <rPh sb="34" eb="36">
      <t>ジュンイ</t>
    </rPh>
    <phoneticPr fontId="5"/>
  </si>
  <si>
    <t>在宅療養・介護の希望割合_居宅_【2019】</t>
    <rPh sb="13" eb="15">
      <t>キョタク</t>
    </rPh>
    <phoneticPr fontId="12"/>
  </si>
  <si>
    <t>在宅療養・介護の希望割合_居宅_順位_【2019】</t>
    <rPh sb="16" eb="18">
      <t>ジュンイ</t>
    </rPh>
    <phoneticPr fontId="5"/>
  </si>
  <si>
    <t>元気高齢者が利用している生活支援サービス</t>
    <rPh sb="0" eb="2">
      <t>ゲンキ</t>
    </rPh>
    <rPh sb="2" eb="5">
      <t>コウレイシャ</t>
    </rPh>
    <rPh sb="6" eb="8">
      <t>リヨウ</t>
    </rPh>
    <rPh sb="12" eb="14">
      <t>セイカツ</t>
    </rPh>
    <rPh sb="14" eb="16">
      <t>シエン</t>
    </rPh>
    <phoneticPr fontId="14"/>
  </si>
  <si>
    <t>居宅要支援・要介護者が利用している生活支援サービス</t>
    <rPh sb="0" eb="2">
      <t>キョタク</t>
    </rPh>
    <rPh sb="2" eb="5">
      <t>ヨウシエン</t>
    </rPh>
    <rPh sb="6" eb="9">
      <t>ヨウカイゴ</t>
    </rPh>
    <rPh sb="9" eb="10">
      <t>シャ</t>
    </rPh>
    <rPh sb="11" eb="13">
      <t>リヨウ</t>
    </rPh>
    <rPh sb="17" eb="19">
      <t>セイカツ</t>
    </rPh>
    <rPh sb="19" eb="21">
      <t>シエン</t>
    </rPh>
    <phoneticPr fontId="14"/>
  </si>
  <si>
    <t>5　介護予防プログラムが機能している</t>
    <phoneticPr fontId="14"/>
  </si>
  <si>
    <t>介護予防事業が効果的に実施されている</t>
    <phoneticPr fontId="14"/>
  </si>
  <si>
    <t>ア</t>
    <phoneticPr fontId="4"/>
  </si>
  <si>
    <t>イ</t>
    <phoneticPr fontId="4"/>
  </si>
  <si>
    <t>ウ</t>
    <phoneticPr fontId="4"/>
  </si>
  <si>
    <t>エ</t>
    <phoneticPr fontId="4"/>
  </si>
  <si>
    <t>ア</t>
    <phoneticPr fontId="4"/>
  </si>
  <si>
    <t>イ</t>
    <phoneticPr fontId="4"/>
  </si>
  <si>
    <t>ウ</t>
    <phoneticPr fontId="4"/>
  </si>
  <si>
    <t>エ</t>
    <phoneticPr fontId="4"/>
  </si>
  <si>
    <t>ア</t>
    <phoneticPr fontId="4"/>
  </si>
  <si>
    <t>ウ</t>
    <phoneticPr fontId="4"/>
  </si>
  <si>
    <t>ア</t>
    <phoneticPr fontId="4"/>
  </si>
  <si>
    <t>イ</t>
    <phoneticPr fontId="4"/>
  </si>
  <si>
    <t>エ</t>
    <phoneticPr fontId="4"/>
  </si>
  <si>
    <t>⑤合計</t>
    <rPh sb="1" eb="3">
      <t>ゴウケイ</t>
    </rPh>
    <phoneticPr fontId="4"/>
  </si>
  <si>
    <t>ア</t>
    <phoneticPr fontId="4"/>
  </si>
  <si>
    <t>イ</t>
    <phoneticPr fontId="4"/>
  </si>
  <si>
    <t>ウ</t>
    <phoneticPr fontId="4"/>
  </si>
  <si>
    <t>エ</t>
    <phoneticPr fontId="4"/>
  </si>
  <si>
    <t>ア</t>
    <phoneticPr fontId="4"/>
  </si>
  <si>
    <t>イ</t>
    <phoneticPr fontId="4"/>
  </si>
  <si>
    <t>ウ</t>
    <phoneticPr fontId="4"/>
  </si>
  <si>
    <t>エ</t>
    <phoneticPr fontId="4"/>
  </si>
  <si>
    <t>ア</t>
    <phoneticPr fontId="4"/>
  </si>
  <si>
    <t>イ</t>
    <phoneticPr fontId="4"/>
  </si>
  <si>
    <t>ウ</t>
    <phoneticPr fontId="4"/>
  </si>
  <si>
    <t>ア</t>
    <phoneticPr fontId="4"/>
  </si>
  <si>
    <t>ウ</t>
    <phoneticPr fontId="4"/>
  </si>
  <si>
    <t>①合計</t>
    <rPh sb="1" eb="3">
      <t>ゴウケイ</t>
    </rPh>
    <phoneticPr fontId="19"/>
  </si>
  <si>
    <t>②合計</t>
    <rPh sb="1" eb="3">
      <t>ゴウケイ</t>
    </rPh>
    <phoneticPr fontId="19"/>
  </si>
  <si>
    <t>④合計</t>
    <rPh sb="1" eb="3">
      <t>ゴウケイ</t>
    </rPh>
    <phoneticPr fontId="19"/>
  </si>
  <si>
    <t>⑥合計</t>
    <rPh sb="1" eb="3">
      <t>ゴウケイ</t>
    </rPh>
    <phoneticPr fontId="4"/>
  </si>
  <si>
    <t>⑦合計</t>
    <rPh sb="1" eb="3">
      <t>ゴウケイ</t>
    </rPh>
    <phoneticPr fontId="4"/>
  </si>
  <si>
    <t>⑧合計</t>
    <rPh sb="1" eb="3">
      <t>ゴウケイ</t>
    </rPh>
    <phoneticPr fontId="4"/>
  </si>
  <si>
    <t>⑨合計</t>
    <rPh sb="1" eb="3">
      <t>ゴウケイ</t>
    </rPh>
    <phoneticPr fontId="4"/>
  </si>
  <si>
    <t>⑩合計</t>
    <rPh sb="1" eb="3">
      <t>ゴウケイ</t>
    </rPh>
    <phoneticPr fontId="4"/>
  </si>
  <si>
    <t>ア　多様なサービス及びその他の生活支援サービスを推進するための課題を明らかにしている</t>
    <phoneticPr fontId="5"/>
  </si>
  <si>
    <t>イ　対応する方針を策定している</t>
    <phoneticPr fontId="5"/>
  </si>
  <si>
    <t>ウ　課題への対応方針の実現に向けた具体策を実施している</t>
    <phoneticPr fontId="5"/>
  </si>
  <si>
    <t>エ　ア～ウを踏まえて、取組内容の見直しを行っている</t>
    <phoneticPr fontId="5"/>
  </si>
  <si>
    <t>ア　サービスC（短期集中予防サービス）を実施している</t>
    <phoneticPr fontId="5"/>
  </si>
  <si>
    <t>イ　地域ケア会議等を活用し、通いの場を含むサービスC終了後のつながり先を検討する仕組みを構築している</t>
    <phoneticPr fontId="5"/>
  </si>
  <si>
    <t>ウ　サービスC終了後に通いの場を紹介する取組等を行っている</t>
    <phoneticPr fontId="5"/>
  </si>
  <si>
    <t>エ　取組結果を基に、改善・見直し等の取組を実施している（利用者がいない場合の対応含む）</t>
    <phoneticPr fontId="5"/>
  </si>
  <si>
    <t>ア　参加促進に係る課題を検討している</t>
    <phoneticPr fontId="5"/>
  </si>
  <si>
    <t>イ　通いの場に参加していない者の健康状態や生活状況、医療や介護サービスの利用状況等を把握している</t>
    <phoneticPr fontId="5"/>
  </si>
  <si>
    <t>ウ　居宅等へのアウトリーチを実施している</t>
    <phoneticPr fontId="5"/>
  </si>
  <si>
    <t>エ　アウトリーチ結果を分析している</t>
    <phoneticPr fontId="5"/>
  </si>
  <si>
    <t>ア　行政内の他部門と連携して介護予防を進める体制を構築している</t>
    <phoneticPr fontId="5"/>
  </si>
  <si>
    <t>イ　他部門が行う通いの場等の取組・参加状況を把握している</t>
    <phoneticPr fontId="5"/>
  </si>
  <si>
    <t>ウ　地域の多様な主体と連携して介護予防を進める体制を構築している</t>
    <phoneticPr fontId="5"/>
  </si>
  <si>
    <t>エ　多様な主体が行う通いの場等の取組・参加状況を把握している</t>
    <phoneticPr fontId="5"/>
  </si>
  <si>
    <t>多様な主体と連携した介護予防の推進　</t>
  </si>
  <si>
    <t xml:space="preserve">ア　通いの場における健康チェックや栄養指導・口腔ケア等を実施している
</t>
    <phoneticPr fontId="5"/>
  </si>
  <si>
    <t>イ　通いの場での健康チェック等の結果を踏まえて医療機関等による早期介入（個別支援）につなげる仕組みを構築している</t>
    <phoneticPr fontId="5"/>
  </si>
  <si>
    <t>ウ　現役世代の生活習慣病対策と介護予防の取組について、連携した取組を実施している</t>
    <phoneticPr fontId="5"/>
  </si>
  <si>
    <t>エ　事業効果の検証を行っている</t>
    <phoneticPr fontId="5"/>
  </si>
  <si>
    <t>介護予防と保健事業を一体的な実施</t>
  </si>
  <si>
    <t>ア　医師会等の関係団体と連携して介護予防を進める体制を構築している</t>
    <phoneticPr fontId="5"/>
  </si>
  <si>
    <t>イ　医師会等の関係団体との連携により、介護予防の場にリハビリテーション専門職等が関与する仕組みを設け実行している（地域リハビリテーション活動支援事業等）</t>
    <phoneticPr fontId="5"/>
  </si>
  <si>
    <t>ウ　医療機関等が通いの場等への参加を促す仕組みを構築している</t>
    <phoneticPr fontId="5"/>
  </si>
  <si>
    <t>エ　取組内容の改善・見直しを行っている</t>
    <phoneticPr fontId="5"/>
  </si>
  <si>
    <t>専門職の関与の仕組みの構築</t>
  </si>
  <si>
    <t>ア　多様な主体の提供する予防プログラムを通いの場等で提供している</t>
    <phoneticPr fontId="5"/>
  </si>
  <si>
    <t>イ　参加前後の心身・認知機能等のデータを管理・分析している</t>
    <phoneticPr fontId="5"/>
  </si>
  <si>
    <t>ウ　参加者の心身改善等の成果に応じて報酬を支払う成果連動型の委託を実施している</t>
    <phoneticPr fontId="5"/>
  </si>
  <si>
    <t>社会福祉法人・民間サービス等と連携した介護予防の取組の実施</t>
    <phoneticPr fontId="19"/>
  </si>
  <si>
    <t>社会福祉法人・民間サービス等と連携した介護予防の取組の実施</t>
  </si>
  <si>
    <t>ア　介護予防のケアプランや要介護認定の調査表等を確認している</t>
    <phoneticPr fontId="5"/>
  </si>
  <si>
    <t>イ　ＫＤＢや見える化システム等の利用を含め既存のデータベースやシステムを活用している</t>
    <phoneticPr fontId="5"/>
  </si>
  <si>
    <t>ウ　データを基に課題整理を行っている</t>
    <phoneticPr fontId="5"/>
  </si>
  <si>
    <t>エ　課題整理を踏まえ施策に反映している</t>
    <phoneticPr fontId="5"/>
  </si>
  <si>
    <t>データを活用した介護予防の取組の課題の把握</t>
  </si>
  <si>
    <t>ア　通いの場の参加者の健康状態を継続的・定量的に把握する体制が整っている。</t>
    <phoneticPr fontId="5"/>
  </si>
  <si>
    <t>イ　経年的な評価や分析等を行っている</t>
    <phoneticPr fontId="5"/>
  </si>
  <si>
    <t>ウ　行政以外の外部の意見を取り入れている</t>
    <phoneticPr fontId="5"/>
  </si>
  <si>
    <t>エ　分析結果を施策に活用している</t>
    <phoneticPr fontId="5"/>
  </si>
  <si>
    <t>通いの場の参加者の健康状態等の把握・分析・施策検討</t>
  </si>
  <si>
    <t>R4年度保険者機能強化推進交付金・介護保険保険者努力支援交付金に係る評価指標状況調査</t>
    <phoneticPr fontId="14"/>
  </si>
  <si>
    <t>R4年度保険者機能強化推進交付金・介護保険保険者努力支援交付金に係る評価指標状況調査</t>
    <phoneticPr fontId="14"/>
  </si>
  <si>
    <t>位</t>
    <rPh sb="0" eb="1">
      <t>イ</t>
    </rPh>
    <phoneticPr fontId="19"/>
  </si>
  <si>
    <t>得点</t>
    <phoneticPr fontId="14"/>
  </si>
  <si>
    <t>順位</t>
    <rPh sb="0" eb="2">
      <t>ジュンイ</t>
    </rPh>
    <phoneticPr fontId="19"/>
  </si>
  <si>
    <t>得点</t>
    <rPh sb="0" eb="2">
      <t>トクテン</t>
    </rPh>
    <phoneticPr fontId="19"/>
  </si>
  <si>
    <t>多様なサービスの課題把握・方針策定・具現化【2021】</t>
    <phoneticPr fontId="19"/>
  </si>
  <si>
    <t>サービス C終了後に通いの場等へつなぐ取組の実施【2021】</t>
    <phoneticPr fontId="19"/>
  </si>
  <si>
    <t>通いの場への参加促進のためのアウトリーチの実施【2021】</t>
    <phoneticPr fontId="19"/>
  </si>
  <si>
    <t>多様な主体と連携した介護予防の推進【2021】　</t>
    <phoneticPr fontId="19"/>
  </si>
  <si>
    <t>専門職の関与の仕組みの構築【2021】</t>
    <phoneticPr fontId="19"/>
  </si>
  <si>
    <t>社会福祉法人・民間サービス等と連携した介護予防の取組の実施【2021】</t>
    <phoneticPr fontId="19"/>
  </si>
  <si>
    <t>データを活用した介護予防の取組の課題の把握【2021】</t>
    <phoneticPr fontId="19"/>
  </si>
  <si>
    <t>①多様なサービスの課題把握・方針策定・具現化</t>
    <rPh sb="9" eb="11">
      <t>カダイ</t>
    </rPh>
    <rPh sb="11" eb="13">
      <t>ハアク</t>
    </rPh>
    <rPh sb="14" eb="16">
      <t>ホウシン</t>
    </rPh>
    <rPh sb="16" eb="18">
      <t>サクテイ</t>
    </rPh>
    <rPh sb="19" eb="22">
      <t>グゲンカ</t>
    </rPh>
    <phoneticPr fontId="19"/>
  </si>
  <si>
    <t>②サービス C終了後に通いの場等へつなぐ取組の実施</t>
    <phoneticPr fontId="5"/>
  </si>
  <si>
    <t>③通いの場への参加促進のためのアウトリーチの実施</t>
    <phoneticPr fontId="5"/>
  </si>
  <si>
    <t>④多様な主体と連携した介護予防の推進　</t>
    <phoneticPr fontId="5"/>
  </si>
  <si>
    <t>⑥介護予防と保健事業を一体的な実施</t>
    <phoneticPr fontId="5"/>
  </si>
  <si>
    <t>⑦専門職の関与の仕組みの構築</t>
    <phoneticPr fontId="5"/>
  </si>
  <si>
    <t>⑧社会福祉法人・民間サービス等と連携した介護予防の取組の実施</t>
    <rPh sb="28" eb="30">
      <t>ジッシ</t>
    </rPh>
    <phoneticPr fontId="5"/>
  </si>
  <si>
    <t>⑨データを活用した介護予防の取組の課題の把握</t>
    <phoneticPr fontId="5"/>
  </si>
  <si>
    <t>⑩通いの場の参加者の健康状態等の把握・分析・施策検討</t>
    <phoneticPr fontId="5"/>
  </si>
  <si>
    <t>主治医の意見書をもとにした主たる原因疾患等の認定状況　要介護3・4・5</t>
    <rPh sb="27" eb="30">
      <t>ヨウカイゴ</t>
    </rPh>
    <phoneticPr fontId="14"/>
  </si>
  <si>
    <t>がん</t>
    <phoneticPr fontId="2"/>
  </si>
  <si>
    <t>その他</t>
    <rPh sb="2" eb="3">
      <t>タ</t>
    </rPh>
    <phoneticPr fontId="19"/>
  </si>
  <si>
    <t>母数</t>
    <rPh sb="0" eb="2">
      <t>ボスウ</t>
    </rPh>
    <phoneticPr fontId="3"/>
  </si>
  <si>
    <t>がん</t>
    <phoneticPr fontId="2"/>
  </si>
  <si>
    <t>市町村アンケート</t>
    <rPh sb="0" eb="3">
      <t>シチョウソン</t>
    </rPh>
    <phoneticPr fontId="1"/>
  </si>
  <si>
    <t>％</t>
    <phoneticPr fontId="4"/>
  </si>
  <si>
    <t>比率</t>
    <rPh sb="0" eb="2">
      <t>ヒリツ</t>
    </rPh>
    <phoneticPr fontId="43"/>
  </si>
  <si>
    <t>要支援者１・２原因疾患別有病状況_認知症</t>
    <phoneticPr fontId="14"/>
  </si>
  <si>
    <t>要支援者１・２原因疾患別有病状況_脳血管疾患</t>
    <phoneticPr fontId="14"/>
  </si>
  <si>
    <t>要支援者１・２原因疾患別有病状況_関節・筋肉疾患</t>
    <phoneticPr fontId="14"/>
  </si>
  <si>
    <t>要支援者１・２原因疾患別有病状況_骨折・骨粗鬆症</t>
    <phoneticPr fontId="14"/>
  </si>
  <si>
    <t>要支援者１・２原因疾患別有病状況_心疾患</t>
    <phoneticPr fontId="14"/>
  </si>
  <si>
    <t>要支援者１・２原因疾患別有病状況_高血圧</t>
    <phoneticPr fontId="14"/>
  </si>
  <si>
    <t>要支援者１・２原因疾患別有病状況_がん</t>
    <phoneticPr fontId="14"/>
  </si>
  <si>
    <t>要支援者１・２原因疾患別有病状況_その他</t>
    <rPh sb="19" eb="20">
      <t>タ</t>
    </rPh>
    <phoneticPr fontId="14"/>
  </si>
  <si>
    <t>要支援者１・２原因疾患別有病状況_ｎ</t>
    <phoneticPr fontId="4"/>
  </si>
  <si>
    <t>要介護者１・２原因疾患別有病状況_認知症</t>
    <phoneticPr fontId="4"/>
  </si>
  <si>
    <t>要介護者１・２原因疾患別有病状況_脳血管疾患</t>
    <phoneticPr fontId="4"/>
  </si>
  <si>
    <t>要介護者１・２原因疾患別有病状況_関節・筋肉疾患</t>
    <phoneticPr fontId="4"/>
  </si>
  <si>
    <t>要介護者１・２原因疾患別有病状況_骨折・骨粗鬆症</t>
    <phoneticPr fontId="4"/>
  </si>
  <si>
    <t>要介護者１・２原因疾患別有病状況_心疾患</t>
    <phoneticPr fontId="4"/>
  </si>
  <si>
    <t>要介護者１・２原因疾患別有病状況_高血圧</t>
    <phoneticPr fontId="4"/>
  </si>
  <si>
    <t>要介護者１・２原因疾患別有病状況_がん</t>
    <phoneticPr fontId="4"/>
  </si>
  <si>
    <t>要介護者１・２原因疾患別有病状況_その他</t>
    <rPh sb="19" eb="20">
      <t>タ</t>
    </rPh>
    <phoneticPr fontId="4"/>
  </si>
  <si>
    <t>要介護者１・２原因疾患別有病状況_ｎ</t>
    <phoneticPr fontId="4"/>
  </si>
  <si>
    <t>参考</t>
    <rPh sb="0" eb="2">
      <t>サンコウ</t>
    </rPh>
    <phoneticPr fontId="43"/>
  </si>
  <si>
    <t>要介護者3・4・5原因疾患別有病状況_がん_割合</t>
    <phoneticPr fontId="4"/>
  </si>
  <si>
    <t>要介護者3・4・5原因疾患別有病状況_高血圧_割合</t>
    <phoneticPr fontId="4"/>
  </si>
  <si>
    <t>要介護者3・4・5原因疾患別有病状況_心疾患_割合</t>
    <phoneticPr fontId="4"/>
  </si>
  <si>
    <t>要介護者3・4・5原因疾患別有病状況_骨折・骨粗鬆症_割合</t>
    <phoneticPr fontId="4"/>
  </si>
  <si>
    <t>要介護者3・4・5原因疾患別有病状況_関節・筋肉疾患_割合</t>
    <phoneticPr fontId="4"/>
  </si>
  <si>
    <t>要介護者3・4・5原因疾患別有病状況_脳血管疾患_割合</t>
    <phoneticPr fontId="4"/>
  </si>
  <si>
    <t>要介護者3・4・5原因疾患別有病状況_認知症_割合</t>
    <phoneticPr fontId="4"/>
  </si>
  <si>
    <t>要介護者１・２原因疾患別有病状況_合計_割合</t>
    <rPh sb="17" eb="19">
      <t>ゴウケイ</t>
    </rPh>
    <rPh sb="18" eb="19">
      <t>ワリアイ</t>
    </rPh>
    <phoneticPr fontId="4"/>
  </si>
  <si>
    <t>要介護者１・２原因疾患別有病状況_合計_割合</t>
    <rPh sb="17" eb="19">
      <t>ゴウケイ</t>
    </rPh>
    <phoneticPr fontId="4"/>
  </si>
  <si>
    <t>要介護者3・4・5原因疾患別有病状況_その他_割合</t>
    <rPh sb="21" eb="22">
      <t>タ</t>
    </rPh>
    <rPh sb="23" eb="25">
      <t>ワリアイ</t>
    </rPh>
    <phoneticPr fontId="4"/>
  </si>
  <si>
    <t>要介護者１・２原因疾患別有病状況_その他_割合</t>
    <rPh sb="19" eb="20">
      <t>タ</t>
    </rPh>
    <phoneticPr fontId="4"/>
  </si>
  <si>
    <t>要介護者１・２原因疾患別有病状況_高血圧_割合</t>
    <phoneticPr fontId="4"/>
  </si>
  <si>
    <t>要介護者１・２原因疾患別有病状況_がん_割合</t>
    <phoneticPr fontId="4"/>
  </si>
  <si>
    <t>要介護者１・２原因疾患別有病状況_心疾患_割合</t>
    <phoneticPr fontId="4"/>
  </si>
  <si>
    <t>要介護者１・２原因疾患別有病状況_骨折・骨粗鬆症_割合</t>
    <phoneticPr fontId="4"/>
  </si>
  <si>
    <t>要介護者１・２原因疾患別有病状況_関節・筋肉疾患_割合</t>
    <phoneticPr fontId="4"/>
  </si>
  <si>
    <t>要介護者１・２原因疾患別有病状況_脳血管疾患_割合</t>
    <phoneticPr fontId="4"/>
  </si>
  <si>
    <t>要介護者１・２原因疾患別有病状況_認知症_割合</t>
    <phoneticPr fontId="4"/>
  </si>
  <si>
    <t>要支援者１・２原因疾患別有病状況_合計_割合</t>
    <phoneticPr fontId="4"/>
  </si>
  <si>
    <t>要支援者１・２原因疾患別有病状況_その他__割合</t>
    <rPh sb="19" eb="20">
      <t>タ</t>
    </rPh>
    <phoneticPr fontId="14"/>
  </si>
  <si>
    <t>要支援者１・２原因疾患別有病状況_がん_割合</t>
    <phoneticPr fontId="14"/>
  </si>
  <si>
    <t>要支援者１・２原因疾患別有病状況_高血圧_割合</t>
    <phoneticPr fontId="14"/>
  </si>
  <si>
    <t>要支援者１・２原因疾患別有病状況_心疾患_割合</t>
    <phoneticPr fontId="14"/>
  </si>
  <si>
    <t>要支援者１・２原因疾患別有病状況_骨折・骨粗鬆症_割合</t>
    <phoneticPr fontId="14"/>
  </si>
  <si>
    <t>要支援者１・２原因疾患別有病状況_関節・筋肉疾患_割合</t>
    <phoneticPr fontId="14"/>
  </si>
  <si>
    <t>要支援者１・２原因疾患別有病状況_脳血管疾患_割合</t>
    <phoneticPr fontId="14"/>
  </si>
  <si>
    <t>要支援者１・２原因疾患別有病状況_認知症_割合</t>
    <phoneticPr fontId="14"/>
  </si>
  <si>
    <t>有病状況　要支援者（第1号被保険者）</t>
    <rPh sb="5" eb="6">
      <t>ヨウ</t>
    </rPh>
    <rPh sb="6" eb="8">
      <t>シエン</t>
    </rPh>
    <rPh sb="8" eb="9">
      <t>シャ</t>
    </rPh>
    <phoneticPr fontId="43"/>
  </si>
  <si>
    <t>有病状況　要介護者（第1号被保険者）</t>
    <rPh sb="6" eb="9">
      <t>カイゴシャ</t>
    </rPh>
    <phoneticPr fontId="43"/>
  </si>
  <si>
    <t>人</t>
    <rPh sb="0" eb="1">
      <t>ヒト</t>
    </rPh>
    <phoneticPr fontId="43"/>
  </si>
  <si>
    <t>ｎ数</t>
    <rPh sb="1" eb="2">
      <t>スウ</t>
    </rPh>
    <phoneticPr fontId="43"/>
  </si>
  <si>
    <t>生活習慣病・疾病の発生を抑制している　</t>
  </si>
  <si>
    <t>第1号_要支援者_有病状況_母数_【2021年3月】</t>
  </si>
  <si>
    <t>第1号_要介護認定者_有病状況_母数_【2021年3月】</t>
  </si>
  <si>
    <t>シルバー人材センター</t>
    <rPh sb="4" eb="6">
      <t>ジンザイ</t>
    </rPh>
    <phoneticPr fontId="4"/>
  </si>
  <si>
    <t>65歳以上人口1,000人あたりシルバー人材センター登録者数【2021】</t>
    <rPh sb="2" eb="3">
      <t>サイ</t>
    </rPh>
    <rPh sb="3" eb="5">
      <t>イジョウ</t>
    </rPh>
    <rPh sb="5" eb="7">
      <t>ジンコウ</t>
    </rPh>
    <rPh sb="12" eb="13">
      <t>ヒト</t>
    </rPh>
    <phoneticPr fontId="4"/>
  </si>
  <si>
    <t>シルバー人材センター登録者数【2021】</t>
    <rPh sb="4" eb="6">
      <t>ジンザイ</t>
    </rPh>
    <rPh sb="10" eb="13">
      <t>トウロクシャ</t>
    </rPh>
    <rPh sb="13" eb="14">
      <t>スウ</t>
    </rPh>
    <phoneticPr fontId="4"/>
  </si>
  <si>
    <t>65歳以上人口1,000人あたりシルバー人材センター登録者数_順位【2021】</t>
    <rPh sb="2" eb="3">
      <t>サイ</t>
    </rPh>
    <rPh sb="3" eb="5">
      <t>イジョウ</t>
    </rPh>
    <rPh sb="5" eb="7">
      <t>ジンコウ</t>
    </rPh>
    <rPh sb="12" eb="13">
      <t>ヒト</t>
    </rPh>
    <rPh sb="31" eb="33">
      <t>ジュンイ</t>
    </rPh>
    <phoneticPr fontId="4"/>
  </si>
  <si>
    <t>単位</t>
    <rPh sb="0" eb="2">
      <t>タンイ</t>
    </rPh>
    <phoneticPr fontId="4"/>
  </si>
  <si>
    <t>出典</t>
    <rPh sb="0" eb="2">
      <t>シュッテン</t>
    </rPh>
    <phoneticPr fontId="4"/>
  </si>
  <si>
    <t>↓比較したい市町村をリストから選択してください。↓</t>
    <rPh sb="1" eb="3">
      <t>ヒカク</t>
    </rPh>
    <rPh sb="6" eb="9">
      <t>シチョウソン</t>
    </rPh>
    <rPh sb="15" eb="17">
      <t>センタク</t>
    </rPh>
    <phoneticPr fontId="19"/>
  </si>
  <si>
    <t>年次</t>
    <rPh sb="0" eb="2">
      <t>ネンジ</t>
    </rPh>
    <phoneticPr fontId="4"/>
  </si>
  <si>
    <t>割合の比較シート</t>
    <rPh sb="0" eb="2">
      <t>ワリアイ</t>
    </rPh>
    <rPh sb="3" eb="5">
      <t>ヒカク</t>
    </rPh>
    <phoneticPr fontId="4"/>
  </si>
  <si>
    <t>指標の地域間比較</t>
    <rPh sb="0" eb="2">
      <t>シヒョウ</t>
    </rPh>
    <rPh sb="3" eb="6">
      <t>チイキアイダ</t>
    </rPh>
    <rPh sb="6" eb="8">
      <t>ヒカク</t>
    </rPh>
    <phoneticPr fontId="19"/>
  </si>
  <si>
    <t>散布図の作成（２つの変数の関係を見ることができます）</t>
    <rPh sb="0" eb="3">
      <t>サンプズ</t>
    </rPh>
    <rPh sb="4" eb="6">
      <t>サクセイ</t>
    </rPh>
    <rPh sb="10" eb="12">
      <t>ヘンスウ</t>
    </rPh>
    <rPh sb="13" eb="15">
      <t>カンケイ</t>
    </rPh>
    <rPh sb="16" eb="17">
      <t>ミ</t>
    </rPh>
    <phoneticPr fontId="19"/>
  </si>
  <si>
    <t>要介護状態の改善の状況_R４年度_【2020】⇒【202１】</t>
    <phoneticPr fontId="3"/>
  </si>
  <si>
    <t>ボランティアのグループ</t>
    <phoneticPr fontId="4"/>
  </si>
  <si>
    <t>町内会・自治会の参加率</t>
    <rPh sb="0" eb="2">
      <t>チョウナイ</t>
    </rPh>
    <rPh sb="2" eb="3">
      <t>カイ</t>
    </rPh>
    <rPh sb="4" eb="7">
      <t>ジチカイ</t>
    </rPh>
    <rPh sb="8" eb="11">
      <t>サンカリツ</t>
    </rPh>
    <phoneticPr fontId="3"/>
  </si>
  <si>
    <t>収入のある仕事の参加率</t>
    <rPh sb="0" eb="2">
      <t>シュウニュウ</t>
    </rPh>
    <rPh sb="5" eb="7">
      <t>シゴト</t>
    </rPh>
    <rPh sb="8" eb="11">
      <t>サンカリツ</t>
    </rPh>
    <phoneticPr fontId="3"/>
  </si>
  <si>
    <t>【元気】生きがいがある人の割合</t>
    <rPh sb="1" eb="3">
      <t>ゲンキ</t>
    </rPh>
    <rPh sb="4" eb="5">
      <t>イ</t>
    </rPh>
    <rPh sb="11" eb="12">
      <t>ヒト</t>
    </rPh>
    <rPh sb="13" eb="15">
      <t>ワリアイ</t>
    </rPh>
    <phoneticPr fontId="3"/>
  </si>
  <si>
    <t>【居宅（要支援）】生きがいがある人の割合</t>
    <rPh sb="1" eb="3">
      <t>キョタク</t>
    </rPh>
    <rPh sb="4" eb="7">
      <t>ヨウシエン</t>
    </rPh>
    <phoneticPr fontId="3"/>
  </si>
  <si>
    <t>社会参加している人の割合</t>
    <rPh sb="0" eb="2">
      <t>シャカイ</t>
    </rPh>
    <rPh sb="2" eb="4">
      <t>サンカ</t>
    </rPh>
    <rPh sb="8" eb="9">
      <t>ヒト</t>
    </rPh>
    <rPh sb="10" eb="12">
      <t>ワリアイ</t>
    </rPh>
    <phoneticPr fontId="3"/>
  </si>
  <si>
    <t>■社会活動に参加している ※参加率は月に1回以上、参加回数は参加者の週当たりの平均回数</t>
    <phoneticPr fontId="4"/>
  </si>
  <si>
    <t>生活機能向上連携加算算定者数_【認定者1万対】_【2019】_順位</t>
    <phoneticPr fontId="14"/>
  </si>
  <si>
    <t>点</t>
    <rPh sb="0" eb="1">
      <t>テン</t>
    </rPh>
    <phoneticPr fontId="3"/>
  </si>
  <si>
    <t>専門職の関与の仕組みの構築</t>
    <phoneticPr fontId="3"/>
  </si>
  <si>
    <t>高血圧</t>
    <rPh sb="0" eb="3">
      <t>コウケツアツ</t>
    </rPh>
    <phoneticPr fontId="3"/>
  </si>
  <si>
    <t>がん</t>
    <phoneticPr fontId="3"/>
  </si>
  <si>
    <t>要支援者１・２原因疾患別有病状況_その他__割合</t>
    <rPh sb="19" eb="20">
      <t>タ</t>
    </rPh>
    <phoneticPr fontId="5"/>
  </si>
  <si>
    <t>要介護者１・２原因疾患別有病状況_その他_割合</t>
    <rPh sb="19" eb="20">
      <t>タ</t>
    </rPh>
    <phoneticPr fontId="13"/>
  </si>
  <si>
    <t>要介護1・２（％）</t>
    <rPh sb="0" eb="1">
      <t>ヨウ</t>
    </rPh>
    <phoneticPr fontId="3"/>
  </si>
  <si>
    <t>人</t>
    <rPh sb="0" eb="1">
      <t>ヒト</t>
    </rPh>
    <phoneticPr fontId="3"/>
  </si>
  <si>
    <t>要支援１・2（％）</t>
    <rPh sb="0" eb="3">
      <t>ヨウシエン</t>
    </rPh>
    <phoneticPr fontId="3"/>
  </si>
  <si>
    <t>通いの場の参加者の健康状態等の把握・分析・施策検討【2021】</t>
    <phoneticPr fontId="19"/>
  </si>
  <si>
    <t>生活機能向上連携加算算定者数（認定者1万対）【2019】</t>
    <phoneticPr fontId="3"/>
  </si>
  <si>
    <t>ボランティア_居宅_月平均回数_【2019】</t>
    <phoneticPr fontId="3"/>
  </si>
  <si>
    <t>介護予防普及啓発事業における介護予防教室への参加者割合_高齢者人口1000人_順位【2020】</t>
    <rPh sb="39" eb="41">
      <t>ジュンイ</t>
    </rPh>
    <phoneticPr fontId="4"/>
  </si>
  <si>
    <t>基本チェックリストでの事業対象者の把握数</t>
    <rPh sb="0" eb="2">
      <t>キホン</t>
    </rPh>
    <rPh sb="11" eb="13">
      <t>ジギョウ</t>
    </rPh>
    <rPh sb="13" eb="16">
      <t>タイショウシャ</t>
    </rPh>
    <rPh sb="17" eb="19">
      <t>ハアク</t>
    </rPh>
    <rPh sb="19" eb="20">
      <t>スウ</t>
    </rPh>
    <phoneticPr fontId="3"/>
  </si>
  <si>
    <t>65歳以上人口における参加率</t>
    <rPh sb="2" eb="3">
      <t>サイ</t>
    </rPh>
    <rPh sb="3" eb="5">
      <t>イジョウ</t>
    </rPh>
    <rPh sb="5" eb="7">
      <t>ジンコウ</t>
    </rPh>
    <rPh sb="11" eb="14">
      <t>サンカリツ</t>
    </rPh>
    <phoneticPr fontId="3"/>
  </si>
  <si>
    <t>高齢者人口1,000人当たり介護予防普及啓発事業における介護予防教室への参加者数</t>
    <rPh sb="14" eb="16">
      <t>カイゴ</t>
    </rPh>
    <rPh sb="16" eb="18">
      <t>ヨボウ</t>
    </rPh>
    <rPh sb="18" eb="20">
      <t>フキュウ</t>
    </rPh>
    <rPh sb="20" eb="22">
      <t>ケイハツ</t>
    </rPh>
    <rPh sb="22" eb="24">
      <t>ジギョウ</t>
    </rPh>
    <rPh sb="28" eb="30">
      <t>カイゴ</t>
    </rPh>
    <rPh sb="30" eb="32">
      <t>ヨボウ</t>
    </rPh>
    <rPh sb="32" eb="34">
      <t>キョウシツ</t>
    </rPh>
    <rPh sb="36" eb="38">
      <t>サンカ</t>
    </rPh>
    <rPh sb="38" eb="39">
      <t>シャ</t>
    </rPh>
    <rPh sb="39" eb="40">
      <t>スウ</t>
    </rPh>
    <phoneticPr fontId="14"/>
  </si>
  <si>
    <t>比率</t>
    <phoneticPr fontId="14"/>
  </si>
  <si>
    <t>介護予防普及啓発事業　介護予防教室の参加者数</t>
    <rPh sb="11" eb="13">
      <t>カイゴ</t>
    </rPh>
    <rPh sb="13" eb="15">
      <t>ヨボウ</t>
    </rPh>
    <rPh sb="15" eb="17">
      <t>キョウシツ</t>
    </rPh>
    <rPh sb="18" eb="20">
      <t>サンカ</t>
    </rPh>
    <rPh sb="20" eb="21">
      <t>シャ</t>
    </rPh>
    <rPh sb="21" eb="22">
      <t>スウ</t>
    </rPh>
    <phoneticPr fontId="3"/>
  </si>
  <si>
    <t>訪問看護 _順位_【2019】</t>
    <rPh sb="6" eb="8">
      <t>ジュンイ</t>
    </rPh>
    <phoneticPr fontId="14"/>
  </si>
  <si>
    <t>訪問看護 _総数_【2019】</t>
    <phoneticPr fontId="4"/>
  </si>
  <si>
    <t>訪問保健師_総数_【2019】</t>
    <phoneticPr fontId="4"/>
  </si>
  <si>
    <t>訪問保健師_順位_【2019】</t>
    <rPh sb="6" eb="8">
      <t>ジュンイ</t>
    </rPh>
    <phoneticPr fontId="14"/>
  </si>
  <si>
    <t>訪問助産師_総数_【2019】</t>
    <rPh sb="2" eb="5">
      <t>ジョサンシ</t>
    </rPh>
    <phoneticPr fontId="4"/>
  </si>
  <si>
    <t>訪問助産師_順位_【2019】</t>
    <rPh sb="2" eb="5">
      <t>ジョサンシ</t>
    </rPh>
    <rPh sb="6" eb="8">
      <t>ジュンイ</t>
    </rPh>
    <phoneticPr fontId="14"/>
  </si>
  <si>
    <t>訪問看護師_総数_【2019】</t>
    <phoneticPr fontId="4"/>
  </si>
  <si>
    <t>訪問看護師_順位_【2019】</t>
    <rPh sb="6" eb="8">
      <t>ジュンイ</t>
    </rPh>
    <phoneticPr fontId="14"/>
  </si>
  <si>
    <t>訪問准看護師_総数_【2019】</t>
    <phoneticPr fontId="4"/>
  </si>
  <si>
    <t>訪問言語聴覚士_順位【2019】</t>
    <rPh sb="8" eb="10">
      <t>ジュンイ</t>
    </rPh>
    <phoneticPr fontId="14"/>
  </si>
  <si>
    <t>訪問その他の職員_順位【2019】</t>
    <rPh sb="9" eb="11">
      <t>ジュンイ</t>
    </rPh>
    <phoneticPr fontId="14"/>
  </si>
  <si>
    <t>訪問その他の職員_総数_【2019】</t>
    <phoneticPr fontId="4"/>
  </si>
  <si>
    <t>訪問言語聴覚士_総数_【2019】</t>
    <phoneticPr fontId="4"/>
  </si>
  <si>
    <t>訪問作業療法士_順位【2019】</t>
    <rPh sb="8" eb="10">
      <t>ジュンイ</t>
    </rPh>
    <phoneticPr fontId="14"/>
  </si>
  <si>
    <t>訪問作業療法士_総数_【2019】</t>
    <phoneticPr fontId="4"/>
  </si>
  <si>
    <t>訪問理学療法士_順位【2019】</t>
    <rPh sb="8" eb="10">
      <t>ジュンイ</t>
    </rPh>
    <phoneticPr fontId="14"/>
  </si>
  <si>
    <t>訪問理学療法士_総数_【2019】</t>
    <phoneticPr fontId="4"/>
  </si>
  <si>
    <t>訪問准看護師_順位_【2019】</t>
    <rPh sb="7" eb="9">
      <t>ジュンイ</t>
    </rPh>
    <phoneticPr fontId="14"/>
  </si>
  <si>
    <t>65歳以上人口1,000人当たり</t>
    <rPh sb="2" eb="5">
      <t>サイイジョウ</t>
    </rPh>
    <rPh sb="5" eb="7">
      <t>ジンコウ</t>
    </rPh>
    <rPh sb="12" eb="13">
      <t>ニン</t>
    </rPh>
    <rPh sb="13" eb="14">
      <t>ア</t>
    </rPh>
    <phoneticPr fontId="3"/>
  </si>
  <si>
    <t>在宅医療・介護連携の推進に向けた多職種を対象とした研修会の開催【2021】</t>
    <rPh sb="13" eb="14">
      <t>ム</t>
    </rPh>
    <phoneticPr fontId="4"/>
  </si>
  <si>
    <t>生活支援コーディネーターがサロン・通いの場の設置を支援</t>
    <rPh sb="25" eb="27">
      <t>シエン</t>
    </rPh>
    <phoneticPr fontId="3"/>
  </si>
  <si>
    <t>生活支援体制整備協議体でのサロンの設置・運営の検討</t>
    <rPh sb="0" eb="2">
      <t>セイカツ</t>
    </rPh>
    <phoneticPr fontId="3"/>
  </si>
  <si>
    <t>/77</t>
    <phoneticPr fontId="3"/>
  </si>
  <si>
    <t>サービス C終了後に通いの場等へつなぐ取組の実施</t>
  </si>
  <si>
    <t>通いの場への参加促進のためのアウトリーチの実施</t>
  </si>
  <si>
    <t>多様な主体と連携した介護予防の推進</t>
  </si>
  <si>
    <t>厚労省　「介護予防・日常生活支援総合事業報告」</t>
    <phoneticPr fontId="4"/>
  </si>
  <si>
    <t>育成数（実人数）</t>
    <phoneticPr fontId="14"/>
  </si>
  <si>
    <t>サロン、介護予防ボランティア育成数</t>
    <phoneticPr fontId="14"/>
  </si>
  <si>
    <t>◎</t>
    <phoneticPr fontId="4"/>
  </si>
  <si>
    <t>■通いの場やサロンボランティア等</t>
    <rPh sb="1" eb="2">
      <t>カヨ</t>
    </rPh>
    <rPh sb="4" eb="5">
      <t>バ</t>
    </rPh>
    <rPh sb="15" eb="16">
      <t>トウ</t>
    </rPh>
    <phoneticPr fontId="3"/>
  </si>
  <si>
    <t>人</t>
    <rPh sb="0" eb="1">
      <t>ヒト</t>
    </rPh>
    <phoneticPr fontId="4"/>
  </si>
  <si>
    <t>65歳以上人口1,000人あたりシルバー人材センター登録者数【2021】</t>
    <phoneticPr fontId="14"/>
  </si>
  <si>
    <t>一部の地域（地区）で支援</t>
  </si>
  <si>
    <t>一部の地域（地区）で検討</t>
  </si>
  <si>
    <t>すべての地域（地区）で支援</t>
  </si>
  <si>
    <t>すべての地域（地区）で検討</t>
  </si>
  <si>
    <t>半分以上の地域（地区）で検討</t>
  </si>
  <si>
    <t>検討できていない</t>
  </si>
  <si>
    <t>半分以上の地域（地区）で支援</t>
  </si>
  <si>
    <t>支援できていない</t>
  </si>
  <si>
    <t>生活支援コーディネーターがサロン・通いの場の設置を支援をしている状況</t>
    <phoneticPr fontId="19"/>
  </si>
  <si>
    <t>設置された生活支援体制整備協議体において、サロンの設置や運営についての検討状況</t>
  </si>
  <si>
    <t>生活支援コーディネーターがサロン・通いの場の設置を支援【2021】</t>
    <phoneticPr fontId="4"/>
  </si>
  <si>
    <t>生活支援体制整備協議体でのサロンの設置・運営の検討【2021】</t>
    <rPh sb="0" eb="2">
      <t>セイカツ</t>
    </rPh>
    <rPh sb="2" eb="4">
      <t>シエン</t>
    </rPh>
    <rPh sb="4" eb="6">
      <t>タイセイ</t>
    </rPh>
    <rPh sb="6" eb="8">
      <t>セイビ</t>
    </rPh>
    <rPh sb="8" eb="10">
      <t>キョウギ</t>
    </rPh>
    <rPh sb="10" eb="11">
      <t>タイ</t>
    </rPh>
    <rPh sb="17" eb="19">
      <t>セッチ</t>
    </rPh>
    <rPh sb="20" eb="22">
      <t>ウンエイ</t>
    </rPh>
    <rPh sb="23" eb="25">
      <t>ケントウ</t>
    </rPh>
    <phoneticPr fontId="4"/>
  </si>
  <si>
    <t>順位</t>
    <rPh sb="0" eb="2">
      <t>ジュンイ</t>
    </rPh>
    <phoneticPr fontId="3"/>
  </si>
  <si>
    <t>最低限提供
されている自治体数</t>
    <rPh sb="11" eb="14">
      <t>ジチタイ</t>
    </rPh>
    <rPh sb="14" eb="15">
      <t>スウ</t>
    </rPh>
    <phoneticPr fontId="4"/>
  </si>
  <si>
    <t>2-4多様な生活支援サービスの提供体制がある</t>
    <rPh sb="3" eb="5">
      <t>タヨウ</t>
    </rPh>
    <rPh sb="15" eb="17">
      <t>テイキョウ</t>
    </rPh>
    <rPh sb="17" eb="19">
      <t>タイセイ</t>
    </rPh>
    <phoneticPr fontId="4"/>
  </si>
  <si>
    <t>生活支援サービスの提供団体数</t>
    <rPh sb="0" eb="2">
      <t>セイカツ</t>
    </rPh>
    <rPh sb="2" eb="4">
      <t>シエン</t>
    </rPh>
    <rPh sb="9" eb="11">
      <t>テイキョウ</t>
    </rPh>
    <rPh sb="11" eb="13">
      <t>ダンタイ</t>
    </rPh>
    <rPh sb="13" eb="14">
      <t>スウ</t>
    </rPh>
    <phoneticPr fontId="4"/>
  </si>
  <si>
    <t>貴自治体</t>
    <rPh sb="0" eb="1">
      <t>キ</t>
    </rPh>
    <rPh sb="1" eb="4">
      <t>ジチタイ</t>
    </rPh>
    <phoneticPr fontId="4"/>
  </si>
  <si>
    <t>人</t>
    <rPh sb="0" eb="1">
      <t>ヒト</t>
    </rPh>
    <phoneticPr fontId="4"/>
  </si>
  <si>
    <t>※1日を8時間とし、算出</t>
  </si>
  <si>
    <t>1人当たりの
年間平均従事時間</t>
    <rPh sb="0" eb="2">
      <t>ヒトリ</t>
    </rPh>
    <rPh sb="2" eb="3">
      <t>ア</t>
    </rPh>
    <rPh sb="7" eb="9">
      <t>ネンカン</t>
    </rPh>
    <rPh sb="9" eb="11">
      <t>ヘイキン</t>
    </rPh>
    <phoneticPr fontId="3"/>
  </si>
  <si>
    <t>1人当たりの
年間平均従事日数</t>
    <rPh sb="0" eb="2">
      <t>ヒトリ</t>
    </rPh>
    <rPh sb="2" eb="3">
      <t>ア</t>
    </rPh>
    <rPh sb="7" eb="9">
      <t>ネンカン</t>
    </rPh>
    <rPh sb="9" eb="11">
      <t>ヘイキン</t>
    </rPh>
    <rPh sb="13" eb="15">
      <t>ニッスウ</t>
    </rPh>
    <phoneticPr fontId="3"/>
  </si>
  <si>
    <t>ｎ</t>
    <phoneticPr fontId="4"/>
  </si>
  <si>
    <t>順位</t>
    <rPh sb="0" eb="2">
      <t>ジュンイ</t>
    </rPh>
    <phoneticPr fontId="4"/>
  </si>
  <si>
    <t>県</t>
    <rPh sb="0" eb="1">
      <t>ケン</t>
    </rPh>
    <phoneticPr fontId="4"/>
  </si>
  <si>
    <t>65歳以上人口
1,000人当たり</t>
    <rPh sb="2" eb="3">
      <t>サイ</t>
    </rPh>
    <rPh sb="3" eb="5">
      <t>イジョウ</t>
    </rPh>
    <rPh sb="5" eb="7">
      <t>ジンコウ</t>
    </rPh>
    <rPh sb="13" eb="14">
      <t>ヒト</t>
    </rPh>
    <rPh sb="14" eb="15">
      <t>ア</t>
    </rPh>
    <phoneticPr fontId="4"/>
  </si>
  <si>
    <t>対県</t>
    <rPh sb="0" eb="1">
      <t>タイ</t>
    </rPh>
    <rPh sb="1" eb="2">
      <t>ケン</t>
    </rPh>
    <phoneticPr fontId="3"/>
  </si>
  <si>
    <t>ｎ</t>
    <phoneticPr fontId="5"/>
  </si>
  <si>
    <t>順位</t>
    <rPh sb="0" eb="2">
      <t>ジュンイ</t>
    </rPh>
    <phoneticPr fontId="5"/>
  </si>
  <si>
    <t>実施状況</t>
    <rPh sb="0" eb="2">
      <t>ジッシ</t>
    </rPh>
    <rPh sb="2" eb="4">
      <t>ジョウキョウ</t>
    </rPh>
    <phoneticPr fontId="5"/>
  </si>
  <si>
    <t>ｎ</t>
    <phoneticPr fontId="5"/>
  </si>
  <si>
    <t>待機率</t>
    <rPh sb="0" eb="2">
      <t>タイキ</t>
    </rPh>
    <rPh sb="2" eb="3">
      <t>リツ</t>
    </rPh>
    <phoneticPr fontId="5"/>
  </si>
  <si>
    <t>n</t>
    <phoneticPr fontId="4"/>
  </si>
  <si>
    <t>合計</t>
    <rPh sb="0" eb="2">
      <t>ゴウケイ</t>
    </rPh>
    <phoneticPr fontId="4"/>
  </si>
  <si>
    <t>-</t>
    <phoneticPr fontId="4"/>
  </si>
  <si>
    <t>運動機能・転倒リスク割合_元気_【2019】</t>
    <phoneticPr fontId="3"/>
  </si>
  <si>
    <t>認知症リスク_元気_割合【2019】</t>
    <phoneticPr fontId="3"/>
  </si>
  <si>
    <t>口腔リスク高齢者_元気_割合【2019】</t>
    <phoneticPr fontId="3"/>
  </si>
  <si>
    <t>低栄養リスク高齢者_元気_割合【2019】</t>
    <phoneticPr fontId="3"/>
  </si>
  <si>
    <t>うつ病リスク高齢者_元気_割合【2019】</t>
    <phoneticPr fontId="3"/>
  </si>
  <si>
    <t>閉じこもリスク高齢者_居宅_割合【2019】</t>
    <phoneticPr fontId="3"/>
  </si>
  <si>
    <t>運動機能・転倒リスク高齢者_居宅_割合【2019】</t>
    <phoneticPr fontId="3"/>
  </si>
  <si>
    <t>認知症リスク_居宅_割合【2019】</t>
    <phoneticPr fontId="3"/>
  </si>
  <si>
    <t>口腔リスク高齢者_居宅_割合【2019】</t>
    <phoneticPr fontId="3"/>
  </si>
  <si>
    <t>低栄養リスク高齢者_居宅_割合【2019】</t>
    <phoneticPr fontId="3"/>
  </si>
  <si>
    <t>うつ病リスク高齢者_居宅_割合【2019】</t>
    <phoneticPr fontId="3"/>
  </si>
  <si>
    <t>調整済み認定率_認定率_要支援_【2020】</t>
    <phoneticPr fontId="3"/>
  </si>
  <si>
    <t>調整済み認定率_認定率_要介護1・2_【2020】</t>
    <phoneticPr fontId="3"/>
  </si>
  <si>
    <t>調整済み認定率_認定率_要介護3・4・5_【2020】</t>
    <phoneticPr fontId="3"/>
  </si>
  <si>
    <t>要支援要介護認定率_合計認定率_【2021】</t>
    <phoneticPr fontId="3"/>
  </si>
  <si>
    <t>要支援要介護認定率_認定率_要支援_【2021】</t>
    <phoneticPr fontId="3"/>
  </si>
  <si>
    <t>要支援要介護認定率_認定率_要介護1・2_【2021】</t>
    <phoneticPr fontId="3"/>
  </si>
  <si>
    <t>要支援要介護認定率_認定率_要介護3・4・5_【2021】</t>
    <phoneticPr fontId="3"/>
  </si>
  <si>
    <t>特定保健指導実施率_【40_74歳】_【2019】</t>
    <phoneticPr fontId="3"/>
  </si>
  <si>
    <t>がん健診受診率_胃がんX線_【2018】</t>
    <phoneticPr fontId="3"/>
  </si>
  <si>
    <t>がん健診受診率_子宮頸_【2018】</t>
    <phoneticPr fontId="3"/>
  </si>
  <si>
    <t>新たに認定を受けた者のうち_要介護3・４・５の認定を受けた者の・平均年齢_【2020】</t>
    <phoneticPr fontId="3"/>
  </si>
  <si>
    <t>要支援１・2の重症化率重症化割合_【2020年3月→2021年3月】</t>
    <phoneticPr fontId="3"/>
  </si>
  <si>
    <t>要支援１・2の重症化率維持割合_【2020年3月→2021年3月】</t>
    <phoneticPr fontId="14"/>
  </si>
  <si>
    <t>第1号_要支援者_有病状況_糖尿病_【2021年3月】</t>
    <phoneticPr fontId="3"/>
  </si>
  <si>
    <t>第1号_要介護認定者_有病状況_脳疾患_【2021年3月】</t>
    <phoneticPr fontId="3"/>
  </si>
  <si>
    <t>第1号_要介護認定者_有病状況_精神疾患_【2021年3月】</t>
    <phoneticPr fontId="3"/>
  </si>
  <si>
    <t>第1号_要介護認定者_有病状況_その他_【2021年3月】</t>
    <phoneticPr fontId="3"/>
  </si>
  <si>
    <t>第1号_要介護認定者_有病状況_母数_【2021年3月】</t>
    <phoneticPr fontId="3"/>
  </si>
  <si>
    <t>要支援者１・２原因疾患別有病状況_認知症_割合</t>
    <phoneticPr fontId="3"/>
  </si>
  <si>
    <t>要支援者１・２原因疾患別有病状況_脳血管疾患_割合</t>
    <phoneticPr fontId="3"/>
  </si>
  <si>
    <t>要支援者１・２原因疾患別有病状況_関節・筋肉疾患_割合</t>
    <phoneticPr fontId="3"/>
  </si>
  <si>
    <t>要支援者１・２原因疾患別有病状況_骨折・骨粗鬆症_割合</t>
    <phoneticPr fontId="3"/>
  </si>
  <si>
    <t>要支援者１・２原因疾患別有病状況_心疾患_割合</t>
    <phoneticPr fontId="3"/>
  </si>
  <si>
    <t>要支援者１・２原因疾患別有病状況_高血圧_割合</t>
    <phoneticPr fontId="3"/>
  </si>
  <si>
    <t>要支援者１・２原因疾患別有病状況_がん_割合</t>
    <phoneticPr fontId="3"/>
  </si>
  <si>
    <t>要介護者１・２原因疾患別有病状況_認知症_割合</t>
    <phoneticPr fontId="3"/>
  </si>
  <si>
    <t>要介護者１・２原因疾患別有病状況_脳血管疾患_割合</t>
    <phoneticPr fontId="3"/>
  </si>
  <si>
    <t>要介護者１・２原因疾患別有病状況_関節・筋肉疾患_割合</t>
    <phoneticPr fontId="3"/>
  </si>
  <si>
    <t>要介護者１・２原因疾患別有病状況_骨折・骨粗鬆症_割合</t>
    <phoneticPr fontId="3"/>
  </si>
  <si>
    <t>要介護者１・２原因疾患別有病状況_心疾患_割合</t>
    <phoneticPr fontId="3"/>
  </si>
  <si>
    <t>要介護者１・２原因疾患別有病状況_高血圧_割合</t>
    <phoneticPr fontId="3"/>
  </si>
  <si>
    <t>要介護者１・２原因疾患別有病状況_がん_割合</t>
    <phoneticPr fontId="3"/>
  </si>
  <si>
    <t>ボランティア_月1以上参加_元気_割合_【2019】</t>
    <phoneticPr fontId="3"/>
  </si>
  <si>
    <t>ボランティア_月1以上参加_元気__月平均回数_【2019】</t>
    <phoneticPr fontId="3"/>
  </si>
  <si>
    <t>運動やスポーツ_月1以上参加_元気_割合_【2019】</t>
    <phoneticPr fontId="3"/>
  </si>
  <si>
    <t>運動やスポーツ関係のグループやクラブ_元気_月平均回数</t>
    <phoneticPr fontId="3"/>
  </si>
  <si>
    <t>趣味関係のグループ_元気_月平均回数</t>
    <phoneticPr fontId="3"/>
  </si>
  <si>
    <t>学習・教養サークル_元気_月平均回数</t>
    <phoneticPr fontId="3"/>
  </si>
  <si>
    <t>町内会や自治会_月1以上参加_元気_割合_【2019】</t>
    <phoneticPr fontId="3"/>
  </si>
  <si>
    <t>社会参加状況_月1以上参加_居宅_割合_【2019】</t>
    <phoneticPr fontId="3"/>
  </si>
  <si>
    <t>ボランティア_月1以上参加_居宅_割合_【2019】</t>
    <phoneticPr fontId="3"/>
  </si>
  <si>
    <t>趣味関係のグループ_居宅_月平均回数_【2019】</t>
    <phoneticPr fontId="3"/>
  </si>
  <si>
    <t>学習・教養サークル_居宅_月平均回数_【2019】</t>
    <phoneticPr fontId="3"/>
  </si>
  <si>
    <t>町内会や自治会_月1以上参加_居宅_割合_【2019】</t>
    <phoneticPr fontId="3"/>
  </si>
  <si>
    <t>仕事_月1以上参加_居宅_割合_【2019】</t>
    <phoneticPr fontId="3"/>
  </si>
  <si>
    <t>高齢者_65歳以上_のうち就業人口の割合【2015】</t>
    <phoneticPr fontId="3"/>
  </si>
  <si>
    <t>基本チェックリスト_事業対象者の把握数_高齢者人口1000人_割合_【2020】</t>
    <phoneticPr fontId="3"/>
  </si>
  <si>
    <t>月1回以上の通いの場の参加率_【2020】_割合</t>
    <phoneticPr fontId="3"/>
  </si>
  <si>
    <t>生活支援コーディネーターがサロン・通いの場の設置を支援【2021】</t>
    <phoneticPr fontId="3"/>
  </si>
  <si>
    <t>在宅サービス利用率_【2021】</t>
    <phoneticPr fontId="4"/>
  </si>
  <si>
    <t>生活支援サービスを利用している高齢者の割合_元気_【2019】</t>
    <phoneticPr fontId="4"/>
  </si>
  <si>
    <t>生活支援サービスを利用している割合_居宅_【2019】</t>
    <phoneticPr fontId="4"/>
  </si>
  <si>
    <t>今後_介護や高齢者に必要な施策_生活支援_元気_【2019】</t>
    <phoneticPr fontId="4"/>
  </si>
  <si>
    <t>今後_介護や高齢者に必要な施策_生活支援_居宅_【2019】</t>
    <phoneticPr fontId="4"/>
  </si>
  <si>
    <t>今後_介護や高齢者に必要な施策_外出支援_居宅_順位_【2019】</t>
    <rPh sb="16" eb="18">
      <t>ガイシュツ</t>
    </rPh>
    <rPh sb="24" eb="26">
      <t>ジュンイ</t>
    </rPh>
    <phoneticPr fontId="14"/>
  </si>
  <si>
    <t>高齢者の移動に関する課題を把握している_【2021】</t>
    <phoneticPr fontId="4"/>
  </si>
  <si>
    <t>公共交通部局担当者等と課題を共有している_【2021】</t>
    <phoneticPr fontId="4"/>
  </si>
  <si>
    <t>介護予防・生活支援サービス事業による移動支援の創設を検討している_【2021】</t>
    <phoneticPr fontId="4"/>
  </si>
  <si>
    <t>介護予防・生活支援サービス事業による移動支援を実施している_【2021】</t>
    <phoneticPr fontId="14"/>
  </si>
  <si>
    <t>生活支援コーディネーターからの相談に対し_活用可能な制度等の情報を提供している_【2021】</t>
    <phoneticPr fontId="4"/>
  </si>
  <si>
    <t>活動の充実に向けた課題を整理している_【2021】</t>
    <phoneticPr fontId="4"/>
  </si>
  <si>
    <t>サポーター数_総数_【2021】</t>
    <phoneticPr fontId="4"/>
  </si>
  <si>
    <t>メイト数_総数_【2021】</t>
    <phoneticPr fontId="4"/>
  </si>
  <si>
    <t>メイト+サポーター1人当たり担当高齢者人口【2021】</t>
    <phoneticPr fontId="4"/>
  </si>
  <si>
    <t>総人口10,000人当たりの認知症サポーター養成講座開催回数【2021】</t>
    <phoneticPr fontId="4"/>
  </si>
  <si>
    <t>認知症サポーターによる支援チーム等による活動グループ_チームオレンジなど_を介して_認知症の人やその家族の支援ニーズに合った具体的な支援につながるよう_地域の担い手とのマッチングを行っている_【2021】</t>
    <phoneticPr fontId="4"/>
  </si>
  <si>
    <t>認知症の人が希望に応じて農業_商品の製造・販売_食堂の運営_地域活動やマルシェの開催等に参画できるよう_支援している</t>
    <phoneticPr fontId="4"/>
  </si>
  <si>
    <t>認知症サポーターステップアップ講座を実施している_【2021】</t>
    <phoneticPr fontId="4"/>
  </si>
  <si>
    <t>認知症カフェの設置・運営の推進_【2021】</t>
    <phoneticPr fontId="4"/>
  </si>
  <si>
    <t>認知症の人の見守りネットワーク等の体制の構築_【2021】</t>
    <phoneticPr fontId="4"/>
  </si>
  <si>
    <t>本人ミーティング_家族介護者教室の開催やピアサポーターによる活動の支援_【2021】</t>
    <phoneticPr fontId="4"/>
  </si>
  <si>
    <t>認知症当事者の声を踏まえながら_認知症の理解促進に関する参加型のイベントや_講演会・勉強会などの普及啓発を行っている</t>
    <phoneticPr fontId="14"/>
  </si>
  <si>
    <t>居宅要支援者1・２</t>
    <rPh sb="0" eb="2">
      <t>キョタク</t>
    </rPh>
    <rPh sb="2" eb="5">
      <t>ヨウシエン</t>
    </rPh>
    <rPh sb="5" eb="6">
      <t>シャ</t>
    </rPh>
    <phoneticPr fontId="4"/>
  </si>
  <si>
    <t>幸福度_居宅_要支援1・2_得点_【2019】</t>
    <rPh sb="14" eb="16">
      <t>トクテン</t>
    </rPh>
    <phoneticPr fontId="3"/>
  </si>
  <si>
    <t>在宅ｻｰﾋﾞｽ利用者の平均要介護度</t>
    <rPh sb="7" eb="10">
      <t>リヨウシャ</t>
    </rPh>
    <phoneticPr fontId="5"/>
  </si>
  <si>
    <t>養護老人ホーム</t>
    <phoneticPr fontId="3"/>
  </si>
  <si>
    <t>在宅ｻｰﾋﾞｽ利用者の平均要介護度</t>
    <rPh sb="0" eb="2">
      <t>ザイタク</t>
    </rPh>
    <rPh sb="6" eb="9">
      <t>リヨウシャ</t>
    </rPh>
    <rPh sb="9" eb="10">
      <t>ノ</t>
    </rPh>
    <rPh sb="10" eb="12">
      <t>ヘイキン</t>
    </rPh>
    <rPh sb="12" eb="15">
      <t>ヨウカイゴ</t>
    </rPh>
    <rPh sb="15" eb="16">
      <t>ド</t>
    </rPh>
    <phoneticPr fontId="3"/>
  </si>
  <si>
    <t>特養への入所希望者数</t>
    <rPh sb="0" eb="2">
      <t>トクヨウ</t>
    </rPh>
    <rPh sb="4" eb="6">
      <t>ニュウショ</t>
    </rPh>
    <rPh sb="6" eb="9">
      <t>キボウシャ</t>
    </rPh>
    <rPh sb="9" eb="10">
      <t>スウ</t>
    </rPh>
    <phoneticPr fontId="4"/>
  </si>
  <si>
    <t>人</t>
    <rPh sb="0" eb="1">
      <t>ヒト</t>
    </rPh>
    <phoneticPr fontId="3"/>
  </si>
  <si>
    <t>要介護認定者</t>
    <rPh sb="0" eb="3">
      <t>ヨウカイゴ</t>
    </rPh>
    <rPh sb="3" eb="5">
      <t>ニンテイ</t>
    </rPh>
    <rPh sb="5" eb="6">
      <t>シャ</t>
    </rPh>
    <phoneticPr fontId="2"/>
  </si>
  <si>
    <t>入所希望者のうち、在宅生活をしている割合</t>
    <rPh sb="0" eb="2">
      <t>ニュウショ</t>
    </rPh>
    <rPh sb="2" eb="5">
      <t>キボウシャ</t>
    </rPh>
    <rPh sb="9" eb="11">
      <t>ザイタク</t>
    </rPh>
    <rPh sb="11" eb="13">
      <t>セイカツ</t>
    </rPh>
    <rPh sb="18" eb="20">
      <t>ワリアイ</t>
    </rPh>
    <phoneticPr fontId="2"/>
  </si>
  <si>
    <t>在宅要介護・支援者の平均要介護度</t>
    <rPh sb="0" eb="2">
      <t>ザイタク</t>
    </rPh>
    <rPh sb="2" eb="5">
      <t>ヨウカイゴ</t>
    </rPh>
    <rPh sb="6" eb="9">
      <t>シエンシャ</t>
    </rPh>
    <rPh sb="10" eb="12">
      <t>ヘイキン</t>
    </rPh>
    <rPh sb="12" eb="15">
      <t>ヨウカイゴ</t>
    </rPh>
    <rPh sb="15" eb="16">
      <t>ド</t>
    </rPh>
    <phoneticPr fontId="2"/>
  </si>
  <si>
    <t>介護老人福祉施設へすでに入所している人数</t>
    <rPh sb="18" eb="20">
      <t>ニンズ</t>
    </rPh>
    <phoneticPr fontId="2"/>
  </si>
  <si>
    <t>「入所希望者」と「入所済み人数」の合計</t>
    <rPh sb="1" eb="3">
      <t>ニュウショ</t>
    </rPh>
    <rPh sb="3" eb="6">
      <t>キボウシャ</t>
    </rPh>
    <rPh sb="17" eb="19">
      <t>ゴウケイ</t>
    </rPh>
    <phoneticPr fontId="2"/>
  </si>
  <si>
    <t>特養入所希望者に占める入所済み者の割合</t>
    <rPh sb="0" eb="2">
      <t>トクヨウ</t>
    </rPh>
    <rPh sb="2" eb="4">
      <t>ニュウショ</t>
    </rPh>
    <rPh sb="4" eb="7">
      <t>キボウシャ</t>
    </rPh>
    <rPh sb="8" eb="9">
      <t>シ</t>
    </rPh>
    <rPh sb="11" eb="13">
      <t>ニュウショ</t>
    </rPh>
    <rPh sb="13" eb="14">
      <t>ズ</t>
    </rPh>
    <rPh sb="15" eb="16">
      <t>シャ</t>
    </rPh>
    <rPh sb="17" eb="19">
      <t>ワリアイ</t>
    </rPh>
    <phoneticPr fontId="2"/>
  </si>
  <si>
    <t>厚生労働省「介護保険事業状況報告」</t>
    <rPh sb="6" eb="8">
      <t>カイゴ</t>
    </rPh>
    <phoneticPr fontId="2"/>
  </si>
  <si>
    <t>人</t>
    <rPh sb="0" eb="1">
      <t>ヒト</t>
    </rPh>
    <phoneticPr fontId="2"/>
  </si>
  <si>
    <t>%</t>
    <phoneticPr fontId="2"/>
  </si>
  <si>
    <t>平均要介護度</t>
    <rPh sb="0" eb="2">
      <t>ヘイキ</t>
    </rPh>
    <rPh sb="2" eb="6">
      <t>ヨウカイゴド</t>
    </rPh>
    <phoneticPr fontId="4"/>
  </si>
  <si>
    <t>％</t>
    <phoneticPr fontId="4"/>
  </si>
  <si>
    <t>2021</t>
    <phoneticPr fontId="2"/>
  </si>
  <si>
    <t>入所希望者のうち、在宅生活をしている割合【2021】</t>
    <rPh sb="0" eb="2">
      <t>ニュウショ</t>
    </rPh>
    <rPh sb="2" eb="5">
      <t>キボウシャ</t>
    </rPh>
    <rPh sb="9" eb="11">
      <t>ザイタク</t>
    </rPh>
    <rPh sb="11" eb="13">
      <t>セイカツ</t>
    </rPh>
    <rPh sb="18" eb="20">
      <t>ワリアイ</t>
    </rPh>
    <phoneticPr fontId="2"/>
  </si>
  <si>
    <t>介護老人福祉施設へすでに入所している人数【2021】</t>
    <rPh sb="18" eb="20">
      <t>ニンズ</t>
    </rPh>
    <phoneticPr fontId="2"/>
  </si>
  <si>
    <t>入所希望者と入所希望者している人数の合計【2021】</t>
    <rPh sb="0" eb="2">
      <t>ニュウショ</t>
    </rPh>
    <rPh sb="2" eb="5">
      <t>キボウシャ</t>
    </rPh>
    <rPh sb="6" eb="8">
      <t>ニュウショ</t>
    </rPh>
    <rPh sb="8" eb="11">
      <t>キボウシャ</t>
    </rPh>
    <rPh sb="15" eb="17">
      <t>ニンズウ</t>
    </rPh>
    <rPh sb="18" eb="20">
      <t>ゴウケイ</t>
    </rPh>
    <phoneticPr fontId="2"/>
  </si>
  <si>
    <t>特養入所希望者に占める入所者の割合【2021】</t>
    <rPh sb="0" eb="2">
      <t>トクヨウ</t>
    </rPh>
    <rPh sb="2" eb="4">
      <t>ニュウショ</t>
    </rPh>
    <rPh sb="4" eb="7">
      <t>キボウシャ</t>
    </rPh>
    <rPh sb="8" eb="9">
      <t>シ</t>
    </rPh>
    <rPh sb="11" eb="14">
      <t>ニュウショシャ</t>
    </rPh>
    <rPh sb="15" eb="17">
      <t>ワリアイ</t>
    </rPh>
    <phoneticPr fontId="2"/>
  </si>
  <si>
    <t>特養入所希望者に占める入所者の割合順位【2021】</t>
    <rPh sb="0" eb="2">
      <t>トクヨウ</t>
    </rPh>
    <rPh sb="2" eb="4">
      <t>ニュウショ</t>
    </rPh>
    <rPh sb="4" eb="7">
      <t>キボウシャ</t>
    </rPh>
    <rPh sb="8" eb="9">
      <t>シ</t>
    </rPh>
    <rPh sb="11" eb="14">
      <t>ニュウショシャ</t>
    </rPh>
    <rPh sb="15" eb="17">
      <t>ワリアイ</t>
    </rPh>
    <rPh sb="17" eb="19">
      <t>ジュンイ</t>
    </rPh>
    <phoneticPr fontId="2"/>
  </si>
  <si>
    <t>在宅介護者なし</t>
    <rPh sb="0" eb="2">
      <t>ザイタク</t>
    </rPh>
    <rPh sb="2" eb="4">
      <t>カイゴ</t>
    </rPh>
    <rPh sb="4" eb="5">
      <t>シャ</t>
    </rPh>
    <phoneticPr fontId="35"/>
  </si>
  <si>
    <t>待機者なし</t>
    <rPh sb="0" eb="3">
      <t>タイキシャ</t>
    </rPh>
    <phoneticPr fontId="35"/>
  </si>
  <si>
    <t>要介護認定者【2021】</t>
    <rPh sb="0" eb="1">
      <t>ヨウ</t>
    </rPh>
    <rPh sb="1" eb="3">
      <t>カイゴ</t>
    </rPh>
    <rPh sb="3" eb="5">
      <t>ニンテイ</t>
    </rPh>
    <rPh sb="5" eb="6">
      <t>シャ</t>
    </rPh>
    <phoneticPr fontId="2"/>
  </si>
  <si>
    <t>特養入所希望者のうち、在宅介護者計</t>
    <rPh sb="0" eb="2">
      <t>トクヨウ</t>
    </rPh>
    <rPh sb="2" eb="4">
      <t>ニュウショ</t>
    </rPh>
    <rPh sb="4" eb="7">
      <t>キボウシャ</t>
    </rPh>
    <rPh sb="11" eb="13">
      <t>ザイタク</t>
    </rPh>
    <rPh sb="13" eb="15">
      <t>カイゴ</t>
    </rPh>
    <rPh sb="15" eb="16">
      <t>シャ</t>
    </rPh>
    <rPh sb="16" eb="17">
      <t>ケイ</t>
    </rPh>
    <phoneticPr fontId="2"/>
  </si>
  <si>
    <t>在宅サービスを利用しているでの要介護者</t>
    <rPh sb="7" eb="9">
      <t>リヨウ</t>
    </rPh>
    <phoneticPr fontId="4"/>
  </si>
  <si>
    <t>在宅サービスを利用している要介護者の平均要介護度</t>
    <rPh sb="7" eb="9">
      <t>リヨウ</t>
    </rPh>
    <phoneticPr fontId="4"/>
  </si>
  <si>
    <t>人数</t>
    <rPh sb="0" eb="2">
      <t>ニンズウ</t>
    </rPh>
    <phoneticPr fontId="4"/>
  </si>
  <si>
    <t>比率</t>
    <rPh sb="0" eb="2">
      <t>ヒリツ</t>
    </rPh>
    <phoneticPr fontId="4"/>
  </si>
  <si>
    <t>人数</t>
    <rPh sb="0" eb="2">
      <t>ニンズウ</t>
    </rPh>
    <phoneticPr fontId="2"/>
  </si>
  <si>
    <t>順位</t>
    <rPh sb="0" eb="2">
      <t>ジュンイ</t>
    </rPh>
    <phoneticPr fontId="4"/>
  </si>
  <si>
    <t>平均要介護度</t>
    <rPh sb="0" eb="2">
      <t>ヘイキン</t>
    </rPh>
    <rPh sb="2" eb="6">
      <t>ヨウカイゴド</t>
    </rPh>
    <phoneticPr fontId="4"/>
  </si>
  <si>
    <t>在宅生活から特養への申込者の平均要介護度_順位_【2021】</t>
  </si>
  <si>
    <t>%</t>
    <phoneticPr fontId="3"/>
  </si>
  <si>
    <t>在宅生活する要介護者の平均要介護度【2021】</t>
    <phoneticPr fontId="4"/>
  </si>
  <si>
    <t>在宅生活から特養への申込者の平均要介護度_【2021】</t>
    <phoneticPr fontId="4"/>
  </si>
  <si>
    <t>在宅生活から特養への申込者の平均要介護度_【2021】</t>
    <phoneticPr fontId="3"/>
  </si>
  <si>
    <t>在宅生活する要介護者の平均要介護度_順位【2021】</t>
    <rPh sb="18" eb="20">
      <t>ジュンイ</t>
    </rPh>
    <phoneticPr fontId="4"/>
  </si>
  <si>
    <t>在宅サービスを利用しているでの要介護者【2021】</t>
    <phoneticPr fontId="4"/>
  </si>
  <si>
    <t>入所希望者のうち、在宅介護者計 n_【2021】</t>
    <phoneticPr fontId="4"/>
  </si>
  <si>
    <t>順位</t>
    <rPh sb="0" eb="2">
      <t>ジュンイ</t>
    </rPh>
    <phoneticPr fontId="3"/>
  </si>
  <si>
    <t>県（％）</t>
    <phoneticPr fontId="3"/>
  </si>
  <si>
    <t>県（％）</t>
    <phoneticPr fontId="3"/>
  </si>
  <si>
    <t>回答者数（人）</t>
    <rPh sb="0" eb="2">
      <t>カイトウ</t>
    </rPh>
    <rPh sb="2" eb="3">
      <t>シャ</t>
    </rPh>
    <rPh sb="3" eb="4">
      <t>スウ</t>
    </rPh>
    <rPh sb="5" eb="6">
      <t>ヒト</t>
    </rPh>
    <phoneticPr fontId="4"/>
  </si>
  <si>
    <t>自宅での死亡率_【2019】</t>
    <phoneticPr fontId="4"/>
  </si>
  <si>
    <t>自宅での死亡率_順位【2019】</t>
    <rPh sb="0" eb="2">
      <t>ジタク</t>
    </rPh>
    <rPh sb="4" eb="7">
      <t>シボウリツ</t>
    </rPh>
    <rPh sb="8" eb="10">
      <t>ジュンイ</t>
    </rPh>
    <phoneticPr fontId="24"/>
  </si>
  <si>
    <t>老人ホームでの死亡率_【2019】</t>
    <phoneticPr fontId="4"/>
  </si>
  <si>
    <t>老人ホームでの死亡率_順位【2019】</t>
    <rPh sb="0" eb="2">
      <t>ロウジン</t>
    </rPh>
    <rPh sb="7" eb="10">
      <t>シボウリツ</t>
    </rPh>
    <rPh sb="11" eb="13">
      <t>ジュンイ</t>
    </rPh>
    <phoneticPr fontId="24"/>
  </si>
  <si>
    <t>在宅看取りの希望割合_人生の最期を迎えたい場所_元気高齢者_【2019】</t>
    <phoneticPr fontId="3"/>
  </si>
  <si>
    <t>人生の最期の迎え方について家族等と話し合った経験の有無_元気高齢者_【2019】</t>
    <phoneticPr fontId="3"/>
  </si>
  <si>
    <t>【令和２年度】在宅療養や終末期などの過ごし方やあらかじめ考えておくべきことについて_元気なうちから学べる市民向け講座などの実施回数_高齢者人口千人当たり_R2.4_【2020】</t>
    <phoneticPr fontId="3"/>
  </si>
  <si>
    <t>老人ホームでの死亡率_【2019】</t>
    <phoneticPr fontId="3"/>
  </si>
  <si>
    <t>看取り数_人口10万対_算定回数【2019】</t>
    <phoneticPr fontId="4"/>
  </si>
  <si>
    <t>在宅サービス利用率_【2021】</t>
    <phoneticPr fontId="3"/>
  </si>
  <si>
    <t>在宅生活する要介護者の平均要介護度【2021】</t>
    <phoneticPr fontId="3"/>
  </si>
  <si>
    <t>位</t>
    <rPh sb="0" eb="1">
      <t>イ</t>
    </rPh>
    <phoneticPr fontId="4"/>
  </si>
  <si>
    <t>入所希望者合計【2021】</t>
    <phoneticPr fontId="3"/>
  </si>
  <si>
    <t>入院時情報連携加算の算定回数_【人口１０万対】_【2020】</t>
    <phoneticPr fontId="3"/>
  </si>
  <si>
    <t>退院退所加算の算定回数_【人口１０万対】_【2020】</t>
    <phoneticPr fontId="3"/>
  </si>
  <si>
    <t>退院支援_退院調整_を受けた患者数_算定回数_【人口１０万対】_【2019】</t>
    <phoneticPr fontId="3"/>
  </si>
  <si>
    <t>退院時共同指導を受けた患者数_算定回数_【人口１０万対】_【2019】</t>
    <phoneticPr fontId="3"/>
  </si>
  <si>
    <t>医療連携強化加算算定者数_【認定者1万対】_【2019】</t>
    <phoneticPr fontId="3"/>
  </si>
  <si>
    <t>医療連携体制加算算定者数_【認定者1万対】_【2019】</t>
    <phoneticPr fontId="3"/>
  </si>
  <si>
    <t>看護・介護職員連携強化加算算定者数_【認定者1万対】_【2019】</t>
    <phoneticPr fontId="3"/>
  </si>
  <si>
    <t>介護支援連携指導を受けた患者数_算定回数_【人口１０万対】_【2019】</t>
    <phoneticPr fontId="3"/>
  </si>
  <si>
    <t>在宅医療と介護の連携について_医療・介護関係者への相談支援を行っているか。_合計_【2019】</t>
    <phoneticPr fontId="4"/>
  </si>
  <si>
    <t>在宅医療と介護の連携について_医療・介護関係者への相談支援を行っているか。_合計__順位【2019】</t>
    <rPh sb="42" eb="44">
      <t>ジュンイ</t>
    </rPh>
    <phoneticPr fontId="14"/>
  </si>
  <si>
    <t>患者・利用者の状態の変化等に応じた医療・介護関係者間で速やかな情報共有_合計_【2019】</t>
    <phoneticPr fontId="4"/>
  </si>
  <si>
    <t>患者・利用者の状態の変化等に応じた医療・介護関係者間で速やかな情報共有_合計_順位【2019】</t>
    <rPh sb="39" eb="41">
      <t>ジュンイ</t>
    </rPh>
    <phoneticPr fontId="14"/>
  </si>
  <si>
    <t>郡市区等医師会等の医療関係団体と調整し_認知症状のある人に対して_専門医療機関との連携により_早期診断・早期対応に繋げるための体制を構築しているか。_【2019】</t>
    <phoneticPr fontId="4"/>
  </si>
  <si>
    <t>郡市区等医師会等の医療関係団体と調整し_認知症状のある人に対して_専門医療機関との連携により_早期診断・早期対応に繋げるための体制を構築しているか。__順位【2019】</t>
    <rPh sb="76" eb="78">
      <t>ジュンイ</t>
    </rPh>
    <phoneticPr fontId="14"/>
  </si>
  <si>
    <t>往診を受けた患者数_算定回数_【人口１０万対】_【2019】</t>
    <phoneticPr fontId="3"/>
  </si>
  <si>
    <t>訪問看護利用者数_介護保険_【人口１０万対】_【2019】</t>
    <phoneticPr fontId="3"/>
  </si>
  <si>
    <t>訪問歯科診療を受けた患者数_算定回数_【人口１０万対】_【2019】</t>
    <phoneticPr fontId="3"/>
  </si>
  <si>
    <t>出された課題に基づき_地域の特性を踏まえた目標の設定_具体的な対応策を立案している_【2021】</t>
    <phoneticPr fontId="4"/>
  </si>
  <si>
    <t>評価指標等に基づき事業の検証や必要に応じた見直しを行う仕組みを設けている_【2021】</t>
    <phoneticPr fontId="4"/>
  </si>
  <si>
    <t>医療・介護関係者が把握できるよう相談窓口を公表_【2019】</t>
    <phoneticPr fontId="3"/>
  </si>
  <si>
    <t>定期的に相談内容等を取りまとめている_【2019】</t>
    <phoneticPr fontId="3"/>
  </si>
  <si>
    <t>医療・介護関係者間で共有している_【2019】</t>
    <phoneticPr fontId="3"/>
  </si>
  <si>
    <t>取りまとめた相談内容に基づき_事業の検証や必要に応じた見直しを行う仕組みを設けている_【2019】</t>
    <phoneticPr fontId="3"/>
  </si>
  <si>
    <t>既存の情報共有ツールの活用状況を確認している_【2019】</t>
    <phoneticPr fontId="4"/>
  </si>
  <si>
    <t>活用に向けた見直し等を行っている_【2019】</t>
    <phoneticPr fontId="4"/>
  </si>
  <si>
    <t>企画に当たり_他の関連する研修を把握している_【2019】</t>
    <phoneticPr fontId="4"/>
  </si>
  <si>
    <t>在宅医療・介護連携に係る参加型の研修会を開催_支援_している_【2019】</t>
    <phoneticPr fontId="4"/>
  </si>
  <si>
    <t>人</t>
    <phoneticPr fontId="3"/>
  </si>
  <si>
    <t>元高齢者_施設入所を希望する理由が「住まいの構造」のみの割合_【2019】</t>
    <phoneticPr fontId="3"/>
  </si>
  <si>
    <t>居宅要支援者施設入所を希望する理由が「住まいの構造」のみの割合_【2019】</t>
    <phoneticPr fontId="3"/>
  </si>
  <si>
    <t>公営住宅のバリアフリー化率_県営住宅除く_【2021】</t>
    <phoneticPr fontId="3"/>
  </si>
  <si>
    <t>公営住宅数_県営住宅除く_【2021】</t>
    <phoneticPr fontId="3"/>
  </si>
  <si>
    <t>バリアフリー化した公営住宅数_県営住宅除く_【2021】</t>
    <phoneticPr fontId="3"/>
  </si>
  <si>
    <t>介護保険の住宅改修給付月額_第1号被保険者1人あたり_【2021】</t>
    <phoneticPr fontId="3"/>
  </si>
  <si>
    <t>高齢者世帯の自宅のバリアフリー化率_【2018】</t>
    <phoneticPr fontId="3"/>
  </si>
  <si>
    <t>_65歳以上の世帯員がいる住宅の_2014年以降における耐震改修率_【2018】</t>
    <phoneticPr fontId="3"/>
  </si>
  <si>
    <t>圏域名</t>
    <phoneticPr fontId="5"/>
  </si>
  <si>
    <t>介護老人福祉施設の新規入所者の入所申込から入所までが1年以上の割合_【2019】</t>
    <phoneticPr fontId="3"/>
  </si>
  <si>
    <t>福祉用具貸与や住宅改修の利用に関し_リハビリテーション専門職等が関与する仕組みを設けているか。_【2021】</t>
    <phoneticPr fontId="3"/>
  </si>
  <si>
    <t>地域ケア会議に_リハビリテーション専門職が出席し_福祉用具貸与計画_変更する場合を含む_の点検を行う仕組みがある_【2021】</t>
    <phoneticPr fontId="3"/>
  </si>
  <si>
    <t>被保険者から提出された住宅改修費支給申請書の市町村における審査の際に_専門職等により点検を行う仕組みがある_【2021】</t>
    <phoneticPr fontId="3"/>
  </si>
  <si>
    <t>住宅改修の実施前又は実施の際に_実際に改修を行う住宅をリハビリテーション専門職等が訪問し_点検を行う仕組みがある_【2021】</t>
    <phoneticPr fontId="3"/>
  </si>
  <si>
    <t>ー</t>
    <phoneticPr fontId="3"/>
  </si>
  <si>
    <t>ー</t>
    <phoneticPr fontId="3"/>
  </si>
  <si>
    <t>生活に困難を抱えた高齢者等に対する住まいの確保と生活の一体的な支援を市町村として実施_【2021】</t>
    <phoneticPr fontId="3"/>
  </si>
  <si>
    <t>市町村居住支援協議会の設置有無_【2021】</t>
    <phoneticPr fontId="3"/>
  </si>
  <si>
    <t>ここ１年程度で_高齢者において_身元保証人がおらず_施設入所・不動産賃貸等で問題が生じたことはありましたか_【2021】</t>
    <phoneticPr fontId="3"/>
  </si>
  <si>
    <t>高齢者の住宅確保要配慮者の把握_【2021】</t>
    <phoneticPr fontId="3"/>
  </si>
  <si>
    <t>身元保証人がいない方の施設入所・不動産賃貸等への対応マニュアル_【2021】</t>
    <phoneticPr fontId="3"/>
  </si>
  <si>
    <t>介護施設に_身元保証人がいない方の施設入所についてのマニュアル作成の働きかけ_【2021】</t>
    <phoneticPr fontId="3"/>
  </si>
  <si>
    <t>まいさぽ新規受付件数_【2017】</t>
    <phoneticPr fontId="3"/>
  </si>
  <si>
    <t>まいさぽ支援事例数_【2017】</t>
    <phoneticPr fontId="3"/>
  </si>
  <si>
    <t>入居保証契約件数_65歳以上_【2022】</t>
    <phoneticPr fontId="3"/>
  </si>
  <si>
    <t>入居保証契約件数_65歳以上高齢者人口千人あたり_【2022】</t>
    <phoneticPr fontId="3"/>
  </si>
  <si>
    <t>家賃や介護保険外のサービス提供費用等を情報収集している_【2021】</t>
    <phoneticPr fontId="3"/>
  </si>
  <si>
    <t>介護サービス相談員等から情報収集している_【2021】</t>
    <phoneticPr fontId="3"/>
  </si>
  <si>
    <t>不適切な介護保険サービスの提供の可能性がある場合の検査・指導の指針がある_【2021】</t>
    <phoneticPr fontId="3"/>
  </si>
  <si>
    <t>左記の３点を踏まえて_利用者のケアプラン点検を行っている_【2021】</t>
    <phoneticPr fontId="3"/>
  </si>
  <si>
    <t>※関数のリンクを確認後は青字にしています。修正した箇所は赤字にしています。</t>
    <rPh sb="1" eb="3">
      <t>カンスウ</t>
    </rPh>
    <rPh sb="8" eb="11">
      <t>カクニンゴ</t>
    </rPh>
    <rPh sb="12" eb="14">
      <t>アオジ</t>
    </rPh>
    <rPh sb="21" eb="23">
      <t>シュウセイ</t>
    </rPh>
    <rPh sb="25" eb="27">
      <t>カショ</t>
    </rPh>
    <rPh sb="28" eb="30">
      <t>アカジ</t>
    </rPh>
    <phoneticPr fontId="3"/>
  </si>
  <si>
    <t>1-2認定率が抑えられている</t>
    <phoneticPr fontId="4"/>
  </si>
  <si>
    <t>◎</t>
    <phoneticPr fontId="4"/>
  </si>
  <si>
    <t>市町村アンケート</t>
    <phoneticPr fontId="4"/>
  </si>
  <si>
    <t>長野県「高齢者実態調査」</t>
  </si>
  <si>
    <t>長野県「高齢者実態調査」</t>
    <phoneticPr fontId="4"/>
  </si>
  <si>
    <t>長野県「がん検診事業評価プロセス指標」</t>
    <phoneticPr fontId="4"/>
  </si>
  <si>
    <t>幸福度_元気__順位_【2016】</t>
    <phoneticPr fontId="4"/>
  </si>
  <si>
    <t>幸福度_居宅_順位_【2016】</t>
    <phoneticPr fontId="4"/>
  </si>
  <si>
    <t>2年度市町村保険者機能強化推進交付金及び介護保険保険者努力支援交付金の集計結果</t>
    <rPh sb="1" eb="3">
      <t>ネンド</t>
    </rPh>
    <rPh sb="3" eb="6">
      <t>シチョウソン</t>
    </rPh>
    <rPh sb="6" eb="9">
      <t>ホケンシャ</t>
    </rPh>
    <rPh sb="9" eb="11">
      <t>キノウ</t>
    </rPh>
    <rPh sb="11" eb="13">
      <t>キョウカ</t>
    </rPh>
    <rPh sb="13" eb="15">
      <t>スイシン</t>
    </rPh>
    <rPh sb="15" eb="18">
      <t>コウフキン</t>
    </rPh>
    <rPh sb="18" eb="19">
      <t>オヨ</t>
    </rPh>
    <rPh sb="20" eb="22">
      <t>カイゴ</t>
    </rPh>
    <rPh sb="22" eb="24">
      <t>ホケン</t>
    </rPh>
    <rPh sb="24" eb="27">
      <t>ホケンシャ</t>
    </rPh>
    <rPh sb="27" eb="29">
      <t>ドリョク</t>
    </rPh>
    <rPh sb="29" eb="31">
      <t>シエン</t>
    </rPh>
    <rPh sb="31" eb="34">
      <t>コウフキン</t>
    </rPh>
    <rPh sb="35" eb="37">
      <t>シュウケイ</t>
    </rPh>
    <rPh sb="37" eb="39">
      <t>ケッカ</t>
    </rPh>
    <phoneticPr fontId="19"/>
  </si>
  <si>
    <t>要介護状態の改善の状況_R2年度_順位_【2018】⇒【2019】</t>
    <rPh sb="17" eb="19">
      <t>ジュンイ</t>
    </rPh>
    <phoneticPr fontId="4"/>
  </si>
  <si>
    <t>低栄養リスク高齢者_元気_割合【2019】</t>
    <phoneticPr fontId="4"/>
  </si>
  <si>
    <t>低栄養リスク高齢者_居宅_割合【2019】</t>
    <phoneticPr fontId="4"/>
  </si>
  <si>
    <t>1長野市</t>
  </si>
  <si>
    <t>2松本市</t>
  </si>
  <si>
    <t>3上田市</t>
  </si>
  <si>
    <t>4岡谷市</t>
  </si>
  <si>
    <t>5飯田市</t>
  </si>
  <si>
    <t>6諏訪市</t>
  </si>
  <si>
    <t>7須坂市</t>
  </si>
  <si>
    <t>8小諸市</t>
  </si>
  <si>
    <t>9伊那市</t>
  </si>
  <si>
    <t>10駒ヶ根市</t>
  </si>
  <si>
    <t>11中野市</t>
  </si>
  <si>
    <t>12大町市</t>
  </si>
  <si>
    <t>13飯山市</t>
  </si>
  <si>
    <t>14茅野市</t>
  </si>
  <si>
    <t>15塩尻市</t>
  </si>
  <si>
    <t>16佐久市</t>
  </si>
  <si>
    <t>17千曲市</t>
  </si>
  <si>
    <t>18東御市</t>
  </si>
  <si>
    <t>19安曇野市</t>
  </si>
  <si>
    <t>20小海町</t>
  </si>
  <si>
    <t>21川上村</t>
  </si>
  <si>
    <t>22南牧村</t>
  </si>
  <si>
    <t>23南相木村</t>
  </si>
  <si>
    <t>24北相木村</t>
  </si>
  <si>
    <t>25佐久穂町</t>
  </si>
  <si>
    <t>26軽井沢町</t>
  </si>
  <si>
    <t>27御代田町</t>
  </si>
  <si>
    <t>28立科町</t>
  </si>
  <si>
    <t>29青木村</t>
  </si>
  <si>
    <t>30長和町</t>
  </si>
  <si>
    <t>31下諏訪町</t>
  </si>
  <si>
    <t>32富士見町</t>
  </si>
  <si>
    <t>33原村</t>
  </si>
  <si>
    <t>34辰野町</t>
  </si>
  <si>
    <t>35箕輪町</t>
  </si>
  <si>
    <t>36飯島町</t>
  </si>
  <si>
    <t>37南箕輪村</t>
  </si>
  <si>
    <t>38中川村</t>
  </si>
  <si>
    <t>39宮田村</t>
  </si>
  <si>
    <t>40松川町</t>
  </si>
  <si>
    <t>41高森町</t>
  </si>
  <si>
    <t>42阿南町</t>
  </si>
  <si>
    <t>43阿智村</t>
  </si>
  <si>
    <t>44平谷村</t>
  </si>
  <si>
    <t>45根羽村</t>
  </si>
  <si>
    <t>46下條村</t>
  </si>
  <si>
    <t>47売木村</t>
  </si>
  <si>
    <t>48天龍村</t>
  </si>
  <si>
    <t>49泰阜村</t>
  </si>
  <si>
    <t>50喬木村</t>
  </si>
  <si>
    <t>51豊丘村</t>
  </si>
  <si>
    <t>52大鹿村</t>
  </si>
  <si>
    <t>53上松町</t>
  </si>
  <si>
    <t>54南木曽町</t>
  </si>
  <si>
    <t>55木祖村</t>
  </si>
  <si>
    <t>56王滝村</t>
  </si>
  <si>
    <t>57大桑村</t>
  </si>
  <si>
    <t>58木曽町</t>
  </si>
  <si>
    <t>59麻績村</t>
  </si>
  <si>
    <t>60生坂村</t>
  </si>
  <si>
    <t>61山形村</t>
  </si>
  <si>
    <t>62朝日村</t>
  </si>
  <si>
    <t>63筑北村</t>
  </si>
  <si>
    <t>64池田町</t>
  </si>
  <si>
    <t>65松川村</t>
  </si>
  <si>
    <t>66白馬村</t>
  </si>
  <si>
    <t>67小谷村</t>
  </si>
  <si>
    <t>68坂城町</t>
  </si>
  <si>
    <t>69小布施町</t>
  </si>
  <si>
    <t>70高山村</t>
  </si>
  <si>
    <t>71山ノ内町</t>
  </si>
  <si>
    <t>72木島平村</t>
  </si>
  <si>
    <t>73野沢温泉村</t>
  </si>
  <si>
    <t>74信濃町</t>
  </si>
  <si>
    <t>75小川村</t>
  </si>
  <si>
    <t>76飯綱町</t>
  </si>
  <si>
    <t>77栄村</t>
  </si>
  <si>
    <t>78北アルプス広域連合</t>
  </si>
  <si>
    <t>79木曽広域連合</t>
  </si>
  <si>
    <t>80諏訪広域連合</t>
  </si>
  <si>
    <t>要支援者１・２原因疾患別有病状況_認知症_割合</t>
  </si>
  <si>
    <t>要支援者１・２原因疾患別有病状況_脳血管疾患_割合</t>
  </si>
  <si>
    <t>要支援者１・２原因疾患別有病状況_関節・筋肉疾患_割合</t>
  </si>
  <si>
    <t>要支援者１・２原因疾患別有病状況_骨折・骨粗鬆症_割合</t>
  </si>
  <si>
    <t>要支援者１・２原因疾患別有病状況_心疾患_割合</t>
  </si>
  <si>
    <t>要支援者１・２原因疾患別有病状況_高血圧_割合</t>
  </si>
  <si>
    <t>要支援者１・２原因疾患別有病状況_がん_割合</t>
  </si>
  <si>
    <t>要介護者１・２原因疾患別有病状況_認知症_割合</t>
  </si>
  <si>
    <t>要介護者１・２原因疾患別有病状況_脳血管疾患_割合</t>
  </si>
  <si>
    <t>要介護者１・２原因疾患別有病状況_関節・筋肉疾患_割合</t>
  </si>
  <si>
    <t>要介護者１・２原因疾患別有病状況_骨折・骨粗鬆症_割合</t>
  </si>
  <si>
    <t>要介護者１・２原因疾患別有病状況_心疾患_割合</t>
  </si>
  <si>
    <t>要介護者１・２原因疾患別有病状況_高血圧_割合</t>
  </si>
  <si>
    <t>要介護者１・２原因疾患別有病状況_がん_割合</t>
  </si>
  <si>
    <t>がん</t>
    <phoneticPr fontId="4"/>
  </si>
  <si>
    <t>その他</t>
    <rPh sb="2" eb="3">
      <t>タ</t>
    </rPh>
    <phoneticPr fontId="4"/>
  </si>
  <si>
    <t>市町村居住支援協議会の設置</t>
  </si>
  <si>
    <t>調整済み認定率_合計認定率_【2020】</t>
    <phoneticPr fontId="3"/>
  </si>
  <si>
    <t>幸福度_元気_得点_【2019】</t>
    <phoneticPr fontId="3"/>
  </si>
  <si>
    <t>社会参加状況_月1以上参加_元気_割合_【2019】</t>
    <phoneticPr fontId="3"/>
  </si>
  <si>
    <t>多様なサービスの課題把握・方針策定・具現化_順位【2021】</t>
  </si>
  <si>
    <t>通いの場への参加促進のためのアウトリーチの実施_順位【2021】</t>
  </si>
  <si>
    <t>多様な主体と連携した介護予防の推進_順位【2021】</t>
  </si>
  <si>
    <t>介護予防と保健事業を一体的な実施_順位【2021】</t>
  </si>
  <si>
    <t>専門職の関与の仕組みの構築_順位【2021】</t>
  </si>
  <si>
    <t>社会福祉法人・民間サービス等と連携した介護予防の取組の実施_順位【2021】</t>
  </si>
  <si>
    <t>データを活用した介護予防の取組の課題の把握_順位【2021】</t>
  </si>
  <si>
    <t>通いの場の参加者の健康状態等の把握・分析・施策検討順位【2021】</t>
  </si>
  <si>
    <t>生活支援コーディネーターが設置され、機能している</t>
  </si>
  <si>
    <t>在宅医療・介護</t>
    <rPh sb="0" eb="2">
      <t>ザイタク</t>
    </rPh>
    <rPh sb="2" eb="4">
      <t>イリョウ</t>
    </rPh>
    <rPh sb="5" eb="7">
      <t>カイゴ</t>
    </rPh>
    <phoneticPr fontId="4"/>
  </si>
  <si>
    <t>生活支援コーディネーターがサロン・通いの場の設置を支援をしている状況【2021】</t>
    <phoneticPr fontId="4"/>
  </si>
  <si>
    <t>介護老人保健施設_【人口１０万対】_サービス提供事業所数_【2020】</t>
    <phoneticPr fontId="4"/>
  </si>
  <si>
    <t>指標番号</t>
    <phoneticPr fontId="4"/>
  </si>
  <si>
    <t>在宅看取りの希望割合_人生の最期を迎えたい場所_元気_割合【2019】</t>
    <rPh sb="27" eb="29">
      <t>ワリアイ</t>
    </rPh>
    <phoneticPr fontId="4"/>
  </si>
  <si>
    <t>人生の最期の迎え方について家族等と話し合った経験の有無_元気_割合【2019】</t>
    <rPh sb="31" eb="33">
      <t>ワリアイ</t>
    </rPh>
    <phoneticPr fontId="4"/>
  </si>
  <si>
    <t>単位：％</t>
    <phoneticPr fontId="4"/>
  </si>
  <si>
    <t>効果的な介護予防事業の実施状況【2021】</t>
    <phoneticPr fontId="4"/>
  </si>
  <si>
    <t>サービスCの実施状況【2021】</t>
    <phoneticPr fontId="4"/>
  </si>
  <si>
    <t>高齢者人口千人当たり団体数_配食サービス_【2021】</t>
    <phoneticPr fontId="4"/>
  </si>
  <si>
    <t>〇</t>
    <phoneticPr fontId="4"/>
  </si>
  <si>
    <t>参考</t>
    <rPh sb="0" eb="2">
      <t>サンコウ</t>
    </rPh>
    <phoneticPr fontId="4"/>
  </si>
  <si>
    <t>解説</t>
    <rPh sb="0" eb="2">
      <t>カイセツ</t>
    </rPh>
    <phoneticPr fontId="4"/>
  </si>
  <si>
    <t>【１】</t>
    <phoneticPr fontId="4"/>
  </si>
  <si>
    <t>【２】</t>
  </si>
  <si>
    <t>【３】</t>
  </si>
  <si>
    <t>【４】</t>
  </si>
  <si>
    <t>【５】</t>
  </si>
  <si>
    <t>【６】</t>
  </si>
  <si>
    <t>【７】</t>
  </si>
  <si>
    <t>【８】</t>
  </si>
  <si>
    <t>【９】</t>
  </si>
  <si>
    <t>【１０】</t>
  </si>
  <si>
    <t>【１１】</t>
  </si>
  <si>
    <t>【１２】</t>
  </si>
  <si>
    <t>【１３】</t>
  </si>
  <si>
    <t>【１４】</t>
  </si>
  <si>
    <t>【１５】</t>
  </si>
  <si>
    <t>【１６】</t>
  </si>
  <si>
    <t>【１７】</t>
  </si>
  <si>
    <t>【１８】</t>
  </si>
  <si>
    <t>【１９】</t>
  </si>
  <si>
    <t>【２０】</t>
  </si>
  <si>
    <t>【２１】</t>
  </si>
  <si>
    <t>【２２】</t>
  </si>
  <si>
    <t>【２３】</t>
  </si>
  <si>
    <t>【２４】</t>
  </si>
  <si>
    <t>【２５】</t>
  </si>
  <si>
    <t>【２６】</t>
  </si>
  <si>
    <t>【２７】</t>
  </si>
  <si>
    <t>【２８】</t>
  </si>
  <si>
    <t>【２９】</t>
  </si>
  <si>
    <t>【３０】</t>
  </si>
  <si>
    <t>【３１】</t>
  </si>
  <si>
    <t>【３２】</t>
  </si>
  <si>
    <t>【３３】</t>
  </si>
  <si>
    <t>【３４】</t>
  </si>
  <si>
    <t>【３５】</t>
  </si>
  <si>
    <t>【３６】</t>
  </si>
  <si>
    <t>【３７】</t>
  </si>
  <si>
    <t>【３８】</t>
  </si>
  <si>
    <t>【３９】</t>
  </si>
  <si>
    <t>【４０】</t>
  </si>
  <si>
    <t>【４１】</t>
  </si>
  <si>
    <t>【４２】</t>
  </si>
  <si>
    <t>【４３】</t>
  </si>
  <si>
    <t>【４４】</t>
  </si>
  <si>
    <t>【４５】</t>
  </si>
  <si>
    <t>【４６】</t>
  </si>
  <si>
    <t>【４７】</t>
  </si>
  <si>
    <t>【４８】</t>
  </si>
  <si>
    <t>【４９】</t>
  </si>
  <si>
    <t>【５０】</t>
  </si>
  <si>
    <t>【５１】</t>
  </si>
  <si>
    <t>【５２】</t>
  </si>
  <si>
    <t>【５３】</t>
  </si>
  <si>
    <t>【５４】</t>
  </si>
  <si>
    <t>【５５】</t>
  </si>
  <si>
    <t>【５６】</t>
  </si>
  <si>
    <t>【５７】</t>
  </si>
  <si>
    <t>【５８】</t>
  </si>
  <si>
    <t>【５９】</t>
  </si>
  <si>
    <t>【６０】</t>
  </si>
  <si>
    <t>【６１】</t>
  </si>
  <si>
    <t>【６２】</t>
  </si>
  <si>
    <t>【６３】</t>
  </si>
  <si>
    <t>【６４】</t>
  </si>
  <si>
    <t>【６５】</t>
  </si>
  <si>
    <t>【６６】</t>
  </si>
  <si>
    <t>【６７】</t>
  </si>
  <si>
    <t>【６８】</t>
  </si>
  <si>
    <t>【６９】</t>
  </si>
  <si>
    <t>【７０】</t>
  </si>
  <si>
    <t>【７１】</t>
  </si>
  <si>
    <t>【７２】</t>
  </si>
  <si>
    <t>【７３】</t>
  </si>
  <si>
    <t>【７４】</t>
  </si>
  <si>
    <t>【７５】</t>
  </si>
  <si>
    <t>【７６】</t>
  </si>
  <si>
    <t>【７７】</t>
  </si>
  <si>
    <t>【１】長野市</t>
  </si>
  <si>
    <t>介護予防と保健事業の一体的な実施【2021】</t>
    <phoneticPr fontId="19"/>
  </si>
  <si>
    <t>高齢者人口1000人あたりの週1回以上の通いの場の箇所数_【2020】</t>
    <rPh sb="0" eb="5">
      <t>コウレイシャジンコウ</t>
    </rPh>
    <rPh sb="9" eb="10">
      <t>ニン</t>
    </rPh>
    <rPh sb="14" eb="15">
      <t>シュウ</t>
    </rPh>
    <phoneticPr fontId="4"/>
  </si>
  <si>
    <t>高齢者人口1000人あたりの月1回以上の通いの場の箇所数_【2020】</t>
    <rPh sb="0" eb="5">
      <t>コウレイシャジンコウ</t>
    </rPh>
    <rPh sb="9" eb="10">
      <t>ニン</t>
    </rPh>
    <phoneticPr fontId="4"/>
  </si>
  <si>
    <t>在宅療養・介護の希望割合_元気【2019】</t>
    <phoneticPr fontId="4"/>
  </si>
  <si>
    <t>在宅療養・介護の希望割合_居宅_【2019】</t>
    <phoneticPr fontId="4"/>
  </si>
  <si>
    <t>1-2.フォーマル、インフォーマルのサービスがあり、長く自宅等に住み続けられる</t>
    <phoneticPr fontId="4"/>
  </si>
  <si>
    <t>2-1.特養に円滑に入所できている</t>
    <rPh sb="4" eb="6">
      <t>トクヨウ</t>
    </rPh>
    <rPh sb="7" eb="9">
      <t>エンカツ</t>
    </rPh>
    <rPh sb="10" eb="12">
      <t>ニュウショ</t>
    </rPh>
    <phoneticPr fontId="4"/>
  </si>
  <si>
    <t>%</t>
    <phoneticPr fontId="3"/>
  </si>
  <si>
    <t>人</t>
    <rPh sb="0" eb="1">
      <t>ヒト</t>
    </rPh>
    <phoneticPr fontId="3"/>
  </si>
  <si>
    <t>【４】岡谷市</t>
  </si>
  <si>
    <t>生活困窮者自立支援事業における新規受付件数</t>
    <rPh sb="0" eb="2">
      <t>セイカツ</t>
    </rPh>
    <rPh sb="2" eb="5">
      <t>コンキュウシャ</t>
    </rPh>
    <rPh sb="5" eb="7">
      <t>ジリツ</t>
    </rPh>
    <rPh sb="7" eb="9">
      <t>シエン</t>
    </rPh>
    <rPh sb="9" eb="11">
      <t>ジギョウ</t>
    </rPh>
    <rPh sb="15" eb="17">
      <t>シンキ</t>
    </rPh>
    <rPh sb="17" eb="19">
      <t>ウケツケ</t>
    </rPh>
    <rPh sb="19" eb="21">
      <t>ケンスウ</t>
    </rPh>
    <phoneticPr fontId="4"/>
  </si>
  <si>
    <t>新規受付件数に占める住宅確保支援の割合</t>
    <rPh sb="0" eb="2">
      <t>シンキ</t>
    </rPh>
    <rPh sb="2" eb="4">
      <t>ウケツケ</t>
    </rPh>
    <rPh sb="4" eb="6">
      <t>ケンスウ</t>
    </rPh>
    <rPh sb="7" eb="8">
      <t>シ</t>
    </rPh>
    <rPh sb="10" eb="12">
      <t>ジュウタク</t>
    </rPh>
    <rPh sb="12" eb="14">
      <t>カクホ</t>
    </rPh>
    <rPh sb="14" eb="16">
      <t>シエン</t>
    </rPh>
    <rPh sb="17" eb="19">
      <t>ワリアイ</t>
    </rPh>
    <phoneticPr fontId="4"/>
  </si>
  <si>
    <t>◎</t>
    <phoneticPr fontId="3"/>
  </si>
  <si>
    <t>－</t>
  </si>
  <si>
    <t>◎　提供状況</t>
    <rPh sb="2" eb="4">
      <t>テイキョウ</t>
    </rPh>
    <rPh sb="4" eb="6">
      <t>ジョウキョウ</t>
    </rPh>
    <phoneticPr fontId="4"/>
  </si>
  <si>
    <t>◎</t>
    <phoneticPr fontId="4"/>
  </si>
  <si>
    <t>サロン_介護予防ボランティア育成数育成数_高齢者人口1000人_【2020】</t>
    <phoneticPr fontId="4"/>
  </si>
  <si>
    <t>サロン_介護予防ボランティア育成数育成数_実人数_【2020】</t>
    <phoneticPr fontId="14"/>
  </si>
  <si>
    <t>サロン_介護予防ボランティア育成数育成数_高齢者人口1000人_【2020】</t>
    <phoneticPr fontId="14"/>
  </si>
  <si>
    <t>サロン_介護予防ボランティア育成数育成数_高齢者人口1,000人_【2020】_順位</t>
    <rPh sb="40" eb="42">
      <t>ジュンイ</t>
    </rPh>
    <phoneticPr fontId="14"/>
  </si>
  <si>
    <t>サロン_介護予防ボランティア育成数育成数_高齢者人口1000人_【2020】</t>
    <phoneticPr fontId="3"/>
  </si>
  <si>
    <t>【２０】小海町</t>
  </si>
  <si>
    <t>・特養入所希望者（「入所待機者」と「入所済み人数」）の合計に占める「入所済み人数」の割合である</t>
    <rPh sb="12" eb="14">
      <t>タイキ</t>
    </rPh>
    <rPh sb="30" eb="31">
      <t>シ</t>
    </rPh>
    <rPh sb="42" eb="44">
      <t>ワリアイ</t>
    </rPh>
    <phoneticPr fontId="4"/>
  </si>
  <si>
    <t>特養入所希望者に占める入所済み者の割合</t>
    <rPh sb="4" eb="7">
      <t>キボウシャ</t>
    </rPh>
    <phoneticPr fontId="4"/>
  </si>
  <si>
    <t>・長野県「特養待機者調査」での特別養護老人ホームの「入所待機者数」と「入所済み人数」を合わせた数である。</t>
    <rPh sb="26" eb="28">
      <t>ニュウショ</t>
    </rPh>
    <rPh sb="28" eb="30">
      <t>タイキ</t>
    </rPh>
    <rPh sb="30" eb="31">
      <t>シャ</t>
    </rPh>
    <rPh sb="31" eb="32">
      <t>スウ</t>
    </rPh>
    <rPh sb="43" eb="44">
      <t>ア</t>
    </rPh>
    <rPh sb="47" eb="48">
      <t>カズ</t>
    </rPh>
    <phoneticPr fontId="3"/>
  </si>
  <si>
    <t>「入所待機者」と「入所済み人数」の合計</t>
    <rPh sb="3" eb="5">
      <t>タイキ</t>
    </rPh>
    <phoneticPr fontId="4"/>
  </si>
  <si>
    <t>長野県「特養待機者調査」</t>
    <rPh sb="4" eb="6">
      <t>トクヨウ</t>
    </rPh>
    <rPh sb="6" eb="9">
      <t>タイキシャ</t>
    </rPh>
    <rPh sb="9" eb="11">
      <t>チョウサ</t>
    </rPh>
    <phoneticPr fontId="4"/>
  </si>
  <si>
    <t>・長野県「特養待機者調査」にて、2021.4.1時点ですでに特別養護老人ホームに入所している人数</t>
    <rPh sb="24" eb="26">
      <t>ジテン</t>
    </rPh>
    <rPh sb="40" eb="42">
      <t>ニュウショ</t>
    </rPh>
    <rPh sb="46" eb="48">
      <t>ニンズウ</t>
    </rPh>
    <phoneticPr fontId="3"/>
  </si>
  <si>
    <t>特養へ入所している人数</t>
    <rPh sb="0" eb="2">
      <t>トクヨウ</t>
    </rPh>
    <phoneticPr fontId="4"/>
  </si>
  <si>
    <t>上記の３点を踏まえて、利用者のケアプラン点検を行っている</t>
  </si>
  <si>
    <t>不適切な介護保険サービスの提供の可能性がある場合の検査・指導の指針がある</t>
  </si>
  <si>
    <t>介護サービス相談員等から情報収集している</t>
  </si>
  <si>
    <t>家賃や介護保険外のサービス提供費用等を情報収集している</t>
  </si>
  <si>
    <t>※下記参照</t>
    <rPh sb="1" eb="3">
      <t>カキ</t>
    </rPh>
    <rPh sb="3" eb="5">
      <t>サンショウ</t>
    </rPh>
    <phoneticPr fontId="4"/>
  </si>
  <si>
    <t>居宅系</t>
    <rPh sb="0" eb="2">
      <t>キョタク</t>
    </rPh>
    <rPh sb="2" eb="3">
      <t>ケイ</t>
    </rPh>
    <phoneticPr fontId="4"/>
  </si>
  <si>
    <t>介護老人福祉施設</t>
  </si>
  <si>
    <t>施設系</t>
    <rPh sb="0" eb="2">
      <t>シセツ</t>
    </rPh>
    <rPh sb="2" eb="3">
      <t>ケイ</t>
    </rPh>
    <phoneticPr fontId="4"/>
  </si>
  <si>
    <t>要支援・要介護者1人当たりの人数のみ63保険者</t>
    <rPh sb="20" eb="23">
      <t>ホケンシャ</t>
    </rPh>
    <phoneticPr fontId="3"/>
  </si>
  <si>
    <t>施設数・定員数</t>
    <rPh sb="0" eb="2">
      <t>シセツ</t>
    </rPh>
    <rPh sb="2" eb="3">
      <t>スウ</t>
    </rPh>
    <rPh sb="4" eb="7">
      <t>テイインスウ</t>
    </rPh>
    <phoneticPr fontId="4"/>
  </si>
  <si>
    <t>65歳以上の人口あたりの入居保証契約件数</t>
    <rPh sb="2" eb="3">
      <t>サイ</t>
    </rPh>
    <rPh sb="3" eb="5">
      <t>イジョウ</t>
    </rPh>
    <rPh sb="6" eb="8">
      <t>ジンコウ</t>
    </rPh>
    <rPh sb="12" eb="14">
      <t>ニュウキョ</t>
    </rPh>
    <rPh sb="14" eb="16">
      <t>ホショウ</t>
    </rPh>
    <rPh sb="16" eb="18">
      <t>ケイヤク</t>
    </rPh>
    <rPh sb="18" eb="20">
      <t>ケンスウ</t>
    </rPh>
    <phoneticPr fontId="4"/>
  </si>
  <si>
    <t>長野県社会福祉協議会</t>
    <rPh sb="0" eb="3">
      <t>ナガノケン</t>
    </rPh>
    <rPh sb="3" eb="5">
      <t>シャカイ</t>
    </rPh>
    <rPh sb="5" eb="7">
      <t>フクシ</t>
    </rPh>
    <rPh sb="7" eb="10">
      <t>キョウギカイ</t>
    </rPh>
    <phoneticPr fontId="3"/>
  </si>
  <si>
    <t>65歳以上の入居保証契約の状況</t>
  </si>
  <si>
    <t>うち、生活困窮者に対する住宅確保支援を行った事例数</t>
    <rPh sb="3" eb="5">
      <t>セイカツ</t>
    </rPh>
    <rPh sb="5" eb="8">
      <t>コンキュウシャ</t>
    </rPh>
    <rPh sb="9" eb="10">
      <t>タイ</t>
    </rPh>
    <rPh sb="12" eb="14">
      <t>ジュウタク</t>
    </rPh>
    <rPh sb="14" eb="16">
      <t>カクホ</t>
    </rPh>
    <rPh sb="16" eb="18">
      <t>シエン</t>
    </rPh>
    <rPh sb="19" eb="20">
      <t>オコナ</t>
    </rPh>
    <rPh sb="22" eb="24">
      <t>ジレイ</t>
    </rPh>
    <rPh sb="24" eb="25">
      <t>スウ</t>
    </rPh>
    <phoneticPr fontId="4"/>
  </si>
  <si>
    <t>まいさぽへの住宅相談件数</t>
  </si>
  <si>
    <t>・「はい」「いいえ」で回答を依頼</t>
    <rPh sb="11" eb="13">
      <t>カイトウ</t>
    </rPh>
    <rPh sb="14" eb="16">
      <t>イライ</t>
    </rPh>
    <phoneticPr fontId="4"/>
  </si>
  <si>
    <t>介護施設に、身元保証人がいない方の施設入所についてのマニュアル作成の働きかけの状況</t>
    <rPh sb="39" eb="41">
      <t>ジョウキョウ</t>
    </rPh>
    <phoneticPr fontId="4"/>
  </si>
  <si>
    <t>貴自治体における身元保証人がいない方の施設入所・不動産賃貸等への対応マニュアル作成の状況</t>
    <rPh sb="0" eb="1">
      <t>キ</t>
    </rPh>
    <rPh sb="1" eb="4">
      <t>ジチタイ</t>
    </rPh>
    <rPh sb="8" eb="10">
      <t>ミモト</t>
    </rPh>
    <rPh sb="39" eb="41">
      <t>サクセイ</t>
    </rPh>
    <rPh sb="42" eb="44">
      <t>ジョウキョウ</t>
    </rPh>
    <phoneticPr fontId="4"/>
  </si>
  <si>
    <t>高齢者の住宅確保要配慮者の相談窓口</t>
  </si>
  <si>
    <t>高齢者の住宅確保要配慮者を把握している</t>
    <rPh sb="13" eb="15">
      <t>ハアク</t>
    </rPh>
    <phoneticPr fontId="4"/>
  </si>
  <si>
    <t>ここ１年程度で、高齢者で身元保証人がいない方の施設入所・不動産賃貸等で問題が生じたことはありましたか。</t>
  </si>
  <si>
    <t>・左記の項目について取り組んでいる場合は「〇」、取り組んでいない場合は「×」とした。</t>
    <rPh sb="24" eb="25">
      <t>ト</t>
    </rPh>
    <rPh sb="26" eb="27">
      <t>ク</t>
    </rPh>
    <rPh sb="32" eb="34">
      <t>バアイ</t>
    </rPh>
    <phoneticPr fontId="4"/>
  </si>
  <si>
    <t>4-2.生活に困難を抱えた高齢者の住まい支援が行われている</t>
    <rPh sb="4" eb="6">
      <t>セイカツ</t>
    </rPh>
    <rPh sb="7" eb="9">
      <t>コンナン</t>
    </rPh>
    <rPh sb="10" eb="11">
      <t>カカ</t>
    </rPh>
    <rPh sb="13" eb="16">
      <t>コウレイシャ</t>
    </rPh>
    <rPh sb="17" eb="18">
      <t>ス</t>
    </rPh>
    <rPh sb="20" eb="22">
      <t>シエン</t>
    </rPh>
    <rPh sb="23" eb="24">
      <t>オコナ</t>
    </rPh>
    <phoneticPr fontId="3"/>
  </si>
  <si>
    <t>住宅改修の実施前又は実施の際に、実際に改修を行う住宅をリハビリテーション専門職等が訪問し、点検を行う仕組み</t>
  </si>
  <si>
    <t>被保険者から提出された住宅改修費支給申請書の市町村における審査の際に、専門職等により点検を行う仕組み</t>
  </si>
  <si>
    <t>貸与開始後、用具が適切に利用されているか否かをリハビリテーション専門職が点検する仕組み</t>
  </si>
  <si>
    <t>地域ケア会議に、リハビリテーション専門職が出席し、福祉用具貸与計画（変更含む）の点検を行う仕組み</t>
  </si>
  <si>
    <t>・65歳以上の世帯員がいる住宅において、2014年以降に住宅の耐震改修工事を行っている割合でる。
・本データは１９市のみ公開されている。</t>
    <rPh sb="13" eb="15">
      <t>ジュウタク</t>
    </rPh>
    <rPh sb="38" eb="39">
      <t>オコナ</t>
    </rPh>
    <rPh sb="43" eb="45">
      <t>ワリアイ</t>
    </rPh>
    <rPh sb="57" eb="58">
      <t>シ</t>
    </rPh>
    <rPh sb="60" eb="62">
      <t>コウカイ</t>
    </rPh>
    <phoneticPr fontId="3"/>
  </si>
  <si>
    <t>高齢者世帯のバリアフリー化率・耐震化率</t>
    <rPh sb="0" eb="3">
      <t>コウレイシャ</t>
    </rPh>
    <rPh sb="3" eb="5">
      <t>セタイ</t>
    </rPh>
    <rPh sb="12" eb="14">
      <t>カリツ</t>
    </rPh>
    <rPh sb="15" eb="18">
      <t>タイシンカ</t>
    </rPh>
    <rPh sb="18" eb="19">
      <t>リツ</t>
    </rPh>
    <phoneticPr fontId="5"/>
  </si>
  <si>
    <t>・バリアフリーとは「手すり」「段差のない屋内」「廊下幅が車いす通行可」の３点に対応した住宅とし、回答を依頼した。</t>
    <rPh sb="48" eb="50">
      <t>カイトウ</t>
    </rPh>
    <rPh sb="51" eb="53">
      <t>イライ</t>
    </rPh>
    <phoneticPr fontId="3"/>
  </si>
  <si>
    <t>バリアフリー化や耐震化率</t>
    <rPh sb="6" eb="7">
      <t>カ</t>
    </rPh>
    <rPh sb="8" eb="11">
      <t>タイシンカ</t>
    </rPh>
    <rPh sb="11" eb="12">
      <t>リツ</t>
    </rPh>
    <phoneticPr fontId="4"/>
  </si>
  <si>
    <t>・「特別養護老人ホーム（地域密着型）」、「特定施設入居者生活介護(有料）」、「（地域密着型）特定施設入居者生活介護（軽費）」における所得段階別の割合である。</t>
    <rPh sb="66" eb="68">
      <t>ショトク</t>
    </rPh>
    <rPh sb="68" eb="70">
      <t>ダンカイ</t>
    </rPh>
    <rPh sb="70" eb="71">
      <t>ベツ</t>
    </rPh>
    <rPh sb="72" eb="74">
      <t>ワリアイ</t>
    </rPh>
    <phoneticPr fontId="3"/>
  </si>
  <si>
    <t>介護医療院</t>
  </si>
  <si>
    <t>・各施設における新規入所者の入所申込から入所までの期間が１年以上の比率を算出した。
・長野県「施設入所（入居）者等実態調査」における長野県全体のデータである。</t>
    <rPh sb="1" eb="2">
      <t>カク</t>
    </rPh>
    <rPh sb="2" eb="4">
      <t>シセツ</t>
    </rPh>
    <rPh sb="29" eb="30">
      <t>ネン</t>
    </rPh>
    <rPh sb="30" eb="32">
      <t>イジョウ</t>
    </rPh>
    <rPh sb="33" eb="35">
      <t>ヒリツ</t>
    </rPh>
    <rPh sb="36" eb="38">
      <t>サンシュツ</t>
    </rPh>
    <phoneticPr fontId="3"/>
  </si>
  <si>
    <t>長野県の新規入所者の1年以上待機率</t>
    <rPh sb="0" eb="3">
      <t>ナガノケン</t>
    </rPh>
    <phoneticPr fontId="4"/>
  </si>
  <si>
    <t>〈老人福祉圏域別〉特別養護老人ホームへの新規入所者の1年以上待機率</t>
    <rPh sb="1" eb="3">
      <t>ロウジン</t>
    </rPh>
    <rPh sb="3" eb="5">
      <t>フクシ</t>
    </rPh>
    <rPh sb="5" eb="7">
      <t>ケンイキ</t>
    </rPh>
    <rPh sb="7" eb="8">
      <t>ベツ</t>
    </rPh>
    <rPh sb="9" eb="11">
      <t>トクベツ</t>
    </rPh>
    <rPh sb="11" eb="13">
      <t>ヨウゴ</t>
    </rPh>
    <rPh sb="13" eb="15">
      <t>ロウジン</t>
    </rPh>
    <rPh sb="20" eb="22">
      <t>シンキ</t>
    </rPh>
    <rPh sb="22" eb="25">
      <t>ニュウショシャ</t>
    </rPh>
    <rPh sb="27" eb="28">
      <t>ネン</t>
    </rPh>
    <rPh sb="28" eb="30">
      <t>イジョウ</t>
    </rPh>
    <rPh sb="30" eb="32">
      <t>タイキ</t>
    </rPh>
    <rPh sb="32" eb="33">
      <t>リツ</t>
    </rPh>
    <phoneticPr fontId="4"/>
  </si>
  <si>
    <t>・長野県「特養待機者調査」にて、特別養護老人ホーム入所を希望し、在宅や施設で待機している人数。
※対象外（確認不能等）は除く。</t>
    <rPh sb="28" eb="30">
      <t>キボウ</t>
    </rPh>
    <rPh sb="32" eb="34">
      <t>ザイタク</t>
    </rPh>
    <rPh sb="35" eb="37">
      <t>シセツ</t>
    </rPh>
    <rPh sb="38" eb="40">
      <t>タイキ</t>
    </rPh>
    <rPh sb="44" eb="46">
      <t>ニンズ</t>
    </rPh>
    <rPh sb="49" eb="52">
      <t>タイショウガイ</t>
    </rPh>
    <rPh sb="53" eb="55">
      <t>カクニン</t>
    </rPh>
    <rPh sb="55" eb="57">
      <t>フノウ</t>
    </rPh>
    <rPh sb="57" eb="58">
      <t>トウ</t>
    </rPh>
    <rPh sb="60" eb="61">
      <t>ノゾ</t>
    </rPh>
    <phoneticPr fontId="3"/>
  </si>
  <si>
    <t>2.身体状況・経済状況に適した住まいを選択し、円滑に入所できている</t>
    <rPh sb="2" eb="4">
      <t>シンタイ</t>
    </rPh>
    <rPh sb="4" eb="6">
      <t>ジョウキョウ</t>
    </rPh>
    <rPh sb="7" eb="9">
      <t>ケイザイ</t>
    </rPh>
    <rPh sb="9" eb="11">
      <t>ジョウキョウ</t>
    </rPh>
    <rPh sb="12" eb="13">
      <t>テキ</t>
    </rPh>
    <rPh sb="15" eb="16">
      <t>ス</t>
    </rPh>
    <rPh sb="19" eb="21">
      <t>センタク</t>
    </rPh>
    <rPh sb="23" eb="25">
      <t>エンカツ</t>
    </rPh>
    <rPh sb="26" eb="28">
      <t>ニュウショ</t>
    </rPh>
    <phoneticPr fontId="3"/>
  </si>
  <si>
    <t>【居宅】施設入所を希望する理由が「住まいの構造」が該当する割合</t>
    <rPh sb="1" eb="3">
      <t>キョタク</t>
    </rPh>
    <phoneticPr fontId="4"/>
  </si>
  <si>
    <t>・元気高齢者、居宅要支援・要介護者のそれぞれの調査において、【問：施設等への入所（入居）を希望する理由】で「住宅の構造に問題があるから」と回答した割合である。</t>
    <rPh sb="1" eb="3">
      <t>ゲンキ</t>
    </rPh>
    <rPh sb="3" eb="5">
      <t>コウレイ</t>
    </rPh>
    <rPh sb="5" eb="6">
      <t>シャ</t>
    </rPh>
    <rPh sb="7" eb="9">
      <t>キョタク</t>
    </rPh>
    <rPh sb="9" eb="12">
      <t>ヨウシエン</t>
    </rPh>
    <rPh sb="13" eb="17">
      <t>ヨウカイゴシャ</t>
    </rPh>
    <rPh sb="23" eb="25">
      <t>チョウサ</t>
    </rPh>
    <phoneticPr fontId="3"/>
  </si>
  <si>
    <t>【元気】施設入所を希望する理由が「住まいの構造」が該当する割合</t>
    <rPh sb="1" eb="3">
      <t>ゲンキ</t>
    </rPh>
    <phoneticPr fontId="4"/>
  </si>
  <si>
    <t>【居宅】在宅療養・介護の希望割合</t>
    <rPh sb="1" eb="3">
      <t>キョタク</t>
    </rPh>
    <phoneticPr fontId="4"/>
  </si>
  <si>
    <t>【元気】在宅療養・介護の希望割合</t>
    <rPh sb="1" eb="3">
      <t>ゲンキ</t>
    </rPh>
    <phoneticPr fontId="4"/>
  </si>
  <si>
    <t>住まい・施設</t>
    <rPh sb="0" eb="1">
      <t>ス</t>
    </rPh>
    <rPh sb="4" eb="6">
      <t>シセツ</t>
    </rPh>
    <phoneticPr fontId="3"/>
  </si>
  <si>
    <t>生活支援コーディネーターの役割は以下の３点とし、兼務の生活支援コーディネーターの人数、全員の年間従事時間の回答を依頼した。
　①生活支援サービスの開発
　②小地域のネットワーク構築
　③個別ニーズとサービスのマッチング
それらもとに、日数等の算出をおこなっている。１日を８時間とし計算している。</t>
    <rPh sb="16" eb="18">
      <t>イカ</t>
    </rPh>
    <rPh sb="20" eb="21">
      <t>テン</t>
    </rPh>
    <rPh sb="27" eb="29">
      <t>セイカツ</t>
    </rPh>
    <rPh sb="29" eb="31">
      <t>シエン</t>
    </rPh>
    <rPh sb="40" eb="42">
      <t>ニンズウ</t>
    </rPh>
    <rPh sb="43" eb="45">
      <t>ゼンイン</t>
    </rPh>
    <rPh sb="53" eb="55">
      <t>カイトウ</t>
    </rPh>
    <rPh sb="56" eb="58">
      <t>イライ</t>
    </rPh>
    <rPh sb="117" eb="119">
      <t>ニッスウ</t>
    </rPh>
    <rPh sb="119" eb="120">
      <t>トウ</t>
    </rPh>
    <rPh sb="121" eb="123">
      <t>サンシュツ</t>
    </rPh>
    <rPh sb="140" eb="142">
      <t>ケイサン</t>
    </rPh>
    <phoneticPr fontId="3"/>
  </si>
  <si>
    <t>・専従の生活支援コーディネーターの人数と全員の年間従事日数の合計の記入を依頼した。１日を８時間換算とし、年間の従事日数の回答を依頼した（例：４時間×２日の場合、１日）。
・その結果をもとに、時間等を算出している。</t>
    <rPh sb="1" eb="3">
      <t>センジュウ</t>
    </rPh>
    <rPh sb="17" eb="19">
      <t>ニンズ</t>
    </rPh>
    <rPh sb="33" eb="35">
      <t>キニュウ</t>
    </rPh>
    <rPh sb="36" eb="38">
      <t>イライ</t>
    </rPh>
    <rPh sb="60" eb="62">
      <t>カイトウ</t>
    </rPh>
    <rPh sb="63" eb="65">
      <t>イライ</t>
    </rPh>
    <rPh sb="88" eb="90">
      <t>ケッカ</t>
    </rPh>
    <rPh sb="95" eb="97">
      <t>ジカン</t>
    </rPh>
    <rPh sb="97" eb="98">
      <t>トウ</t>
    </rPh>
    <rPh sb="99" eb="101">
      <t>サンシュツ</t>
    </rPh>
    <phoneticPr fontId="3"/>
  </si>
  <si>
    <t>専従の生活支援コーディネーターの活動状況</t>
    <rPh sb="0" eb="2">
      <t>センジュウ</t>
    </rPh>
    <rPh sb="16" eb="18">
      <t>カツドウ</t>
    </rPh>
    <rPh sb="18" eb="20">
      <t>ジョウキョウ</t>
    </rPh>
    <phoneticPr fontId="3"/>
  </si>
  <si>
    <t>市町村アンケート</t>
    <rPh sb="0" eb="3">
      <t>シチョウソン</t>
    </rPh>
    <phoneticPr fontId="3"/>
  </si>
  <si>
    <t>・専従と兼務の生活コーディネーターの日数・時間等を合わせた数値である。</t>
    <rPh sb="1" eb="3">
      <t>センジュウ</t>
    </rPh>
    <rPh sb="4" eb="6">
      <t>ケンム</t>
    </rPh>
    <rPh sb="7" eb="9">
      <t>セイカツ</t>
    </rPh>
    <rPh sb="18" eb="20">
      <t>ニッスウ</t>
    </rPh>
    <rPh sb="21" eb="23">
      <t>ジカン</t>
    </rPh>
    <rPh sb="23" eb="24">
      <t>トウ</t>
    </rPh>
    <rPh sb="25" eb="26">
      <t>ア</t>
    </rPh>
    <rPh sb="29" eb="31">
      <t>スウチ</t>
    </rPh>
    <phoneticPr fontId="3"/>
  </si>
  <si>
    <t>専従と兼務の生活支援コーディネーターの活動状況</t>
    <rPh sb="0" eb="2">
      <t>センジュウ</t>
    </rPh>
    <rPh sb="3" eb="5">
      <t>ケンム</t>
    </rPh>
    <phoneticPr fontId="3"/>
  </si>
  <si>
    <t>総人口に占めるメイトとサポーターメイトの割合</t>
    <phoneticPr fontId="4"/>
  </si>
  <si>
    <t>認知症サポーター・キャラバンメイト</t>
    <rPh sb="0" eb="3">
      <t>ニンチショウ</t>
    </rPh>
    <phoneticPr fontId="4"/>
  </si>
  <si>
    <t>活動の充実に向けた課題整理</t>
  </si>
  <si>
    <t>生活支援ｺｰﾃﾞｨﾈｰﾀ-の活動方針・内容の策定</t>
  </si>
  <si>
    <t>移動支援の創設に向けた検討の場の設定
（※介護予防・生活支援サービス事業による）</t>
    <rPh sb="16" eb="18">
      <t>セッテイ</t>
    </rPh>
    <phoneticPr fontId="3"/>
  </si>
  <si>
    <t>公共交通部局担当者等との課題共有</t>
  </si>
  <si>
    <t>高齢者の移動に関する課題の把握</t>
  </si>
  <si>
    <t>生活支援サービスの提供可能性のある団体・事業者等との会議・勉強会等の開催</t>
  </si>
  <si>
    <t>不足するサービスの創出に向けた事業者や住民団体等への働きかけ</t>
  </si>
  <si>
    <t>住民ボランティアによる生活支援サービス</t>
  </si>
  <si>
    <t>移動支援</t>
  </si>
  <si>
    <t>生活支援サービスの不足理由</t>
    <rPh sb="11" eb="13">
      <t>リユウ</t>
    </rPh>
    <phoneticPr fontId="4"/>
  </si>
  <si>
    <t>・提供状況は、地域・圏域（地区）でばらつきの状況も踏まえて、もっとも近い選択肢について回答を依頼した。
＜選択肢＞
１：全域において十分に提供されている 
２：全域において最低限、提供されている 
３：不足している地域（地区）がある 
４：全域において不足している 
５：ニーズがなく、提供の必要がない
・最低限提供されている自治体数は、「１」「２」を選択した自体数である。</t>
    <rPh sb="3" eb="5">
      <t>ジョウキョウ</t>
    </rPh>
    <rPh sb="54" eb="57">
      <t>センタクシ</t>
    </rPh>
    <rPh sb="177" eb="179">
      <t>センタク</t>
    </rPh>
    <rPh sb="181" eb="183">
      <t>ジタイ</t>
    </rPh>
    <rPh sb="183" eb="184">
      <t>スウ</t>
    </rPh>
    <phoneticPr fontId="3"/>
  </si>
  <si>
    <t>【居宅】今後、介護や高齢者に必要な施策として「生活支援」を選択した割合</t>
    <rPh sb="1" eb="3">
      <t>キョタク</t>
    </rPh>
    <phoneticPr fontId="3"/>
  </si>
  <si>
    <t>【元気】今後、介護や高齢者に必要な施策として「生活支援」を選択した割合</t>
    <rPh sb="1" eb="3">
      <t>ゲンキ</t>
    </rPh>
    <phoneticPr fontId="3"/>
  </si>
  <si>
    <t>【居宅高齢者】介護保険サービス以外の支援・サービスを利用している割合</t>
    <rPh sb="1" eb="3">
      <t>キョタク</t>
    </rPh>
    <rPh sb="3" eb="6">
      <t>コウレイシャ</t>
    </rPh>
    <phoneticPr fontId="3"/>
  </si>
  <si>
    <t>【元気高齢者】介護保険サービス以外の支援・サービスを利用している割合</t>
    <rPh sb="1" eb="3">
      <t>ゲンキ</t>
    </rPh>
    <rPh sb="3" eb="6">
      <t>コウレイシャ</t>
    </rPh>
    <phoneticPr fontId="3"/>
  </si>
  <si>
    <t>・元気高齢者において、【問：介護が必要となった場合、介護を受けたい場所】で「できるかぎり自宅に住みながら介護保険サービスを受けて生活したい」と回答した割合である。</t>
    <rPh sb="1" eb="3">
      <t>ゲンキ</t>
    </rPh>
    <rPh sb="3" eb="6">
      <t>コウレイシャ</t>
    </rPh>
    <phoneticPr fontId="3"/>
  </si>
  <si>
    <t>【元気】在宅療養・介護の希望割合</t>
  </si>
  <si>
    <t>1-2元気なときも、介護が必要になっても、在宅療養に希望を持っている</t>
  </si>
  <si>
    <t>地域密着型通所介護</t>
    <rPh sb="0" eb="2">
      <t>チイキ</t>
    </rPh>
    <rPh sb="2" eb="4">
      <t>ミッチャク</t>
    </rPh>
    <rPh sb="4" eb="5">
      <t>ガタ</t>
    </rPh>
    <rPh sb="5" eb="7">
      <t>ツウショ</t>
    </rPh>
    <rPh sb="7" eb="9">
      <t>カイゴ</t>
    </rPh>
    <phoneticPr fontId="3"/>
  </si>
  <si>
    <t>居宅介護支援</t>
    <rPh sb="0" eb="2">
      <t>キョタク</t>
    </rPh>
    <rPh sb="2" eb="4">
      <t>カイゴ</t>
    </rPh>
    <rPh sb="4" eb="6">
      <t>シエン</t>
    </rPh>
    <phoneticPr fontId="3"/>
  </si>
  <si>
    <t>地域密着型介護老人福祉施設</t>
    <rPh sb="0" eb="2">
      <t>チイキ</t>
    </rPh>
    <rPh sb="2" eb="4">
      <t>ミッチャク</t>
    </rPh>
    <rPh sb="4" eb="5">
      <t>ガタ</t>
    </rPh>
    <rPh sb="5" eb="7">
      <t>カイゴ</t>
    </rPh>
    <rPh sb="7" eb="9">
      <t>ロウジン</t>
    </rPh>
    <rPh sb="9" eb="11">
      <t>フクシ</t>
    </rPh>
    <rPh sb="11" eb="13">
      <t>シセツ</t>
    </rPh>
    <phoneticPr fontId="3"/>
  </si>
  <si>
    <t>通所リハビリテーション（医療施設）</t>
    <rPh sb="0" eb="2">
      <t>ツウショ</t>
    </rPh>
    <rPh sb="12" eb="14">
      <t>イリョウ</t>
    </rPh>
    <rPh sb="14" eb="16">
      <t>シセツ</t>
    </rPh>
    <phoneticPr fontId="3"/>
  </si>
  <si>
    <t>通所リハビリテーション（介護老人保健施設）</t>
    <rPh sb="0" eb="2">
      <t>ツウショ</t>
    </rPh>
    <rPh sb="12" eb="14">
      <t>カイゴ</t>
    </rPh>
    <rPh sb="14" eb="16">
      <t>ロウジン</t>
    </rPh>
    <rPh sb="16" eb="18">
      <t>ホケン</t>
    </rPh>
    <rPh sb="18" eb="20">
      <t>シセツ</t>
    </rPh>
    <phoneticPr fontId="3"/>
  </si>
  <si>
    <t>通所介護</t>
    <rPh sb="0" eb="2">
      <t>ツウショ</t>
    </rPh>
    <rPh sb="2" eb="4">
      <t>カイゴ</t>
    </rPh>
    <phoneticPr fontId="3"/>
  </si>
  <si>
    <t>訪問介護</t>
    <rPh sb="0" eb="2">
      <t>ホウモン</t>
    </rPh>
    <rPh sb="2" eb="4">
      <t>カイゴ</t>
    </rPh>
    <phoneticPr fontId="3"/>
  </si>
  <si>
    <t>・訪問看護を担う人材の認定者1万対の数値である。助産師を掲載していないため、合計値とあわない場合がある。</t>
    <rPh sb="6" eb="7">
      <t>ニナ</t>
    </rPh>
    <rPh sb="8" eb="10">
      <t>ジンザイ</t>
    </rPh>
    <rPh sb="11" eb="13">
      <t>ニンテイ</t>
    </rPh>
    <rPh sb="13" eb="14">
      <t>シャ</t>
    </rPh>
    <rPh sb="15" eb="16">
      <t>マン</t>
    </rPh>
    <rPh sb="16" eb="17">
      <t>ツイ</t>
    </rPh>
    <rPh sb="18" eb="20">
      <t>スウチ</t>
    </rPh>
    <rPh sb="24" eb="27">
      <t>ジョサンシ</t>
    </rPh>
    <rPh sb="28" eb="30">
      <t>ケイサイ</t>
    </rPh>
    <rPh sb="38" eb="41">
      <t>ゴウケイチ</t>
    </rPh>
    <rPh sb="46" eb="48">
      <t>バアイ</t>
    </rPh>
    <phoneticPr fontId="3"/>
  </si>
  <si>
    <t>・要支援・要介護者１人当たりのデータは、63保険単位である。</t>
    <rPh sb="22" eb="24">
      <t>ホケン</t>
    </rPh>
    <rPh sb="24" eb="26">
      <t>タンイ</t>
    </rPh>
    <phoneticPr fontId="3"/>
  </si>
  <si>
    <t>通所系の介護サービス（要支援・要介護者１人当たり）</t>
    <rPh sb="0" eb="2">
      <t>ツウショ</t>
    </rPh>
    <rPh sb="2" eb="3">
      <t>ケイ</t>
    </rPh>
    <rPh sb="4" eb="6">
      <t>カイゴ</t>
    </rPh>
    <phoneticPr fontId="4"/>
  </si>
  <si>
    <t>訪問リハビリテーション</t>
  </si>
  <si>
    <t>居宅介護支援事業所数</t>
  </si>
  <si>
    <t>介護保険を扱う訪問看護ステーション数</t>
    <phoneticPr fontId="4"/>
  </si>
  <si>
    <t>診療・看護・歯科（人口10万対）</t>
    <rPh sb="0" eb="2">
      <t>シンリョウ</t>
    </rPh>
    <rPh sb="3" eb="5">
      <t>カンゴ</t>
    </rPh>
    <rPh sb="6" eb="8">
      <t>シカ</t>
    </rPh>
    <phoneticPr fontId="3"/>
  </si>
  <si>
    <t>在宅医療・介護連携に係る参加型の研修会を開催（支援）</t>
  </si>
  <si>
    <t>企画に当たり、他の関連する研修の把握</t>
  </si>
  <si>
    <t>情報共有ツールの活用状況、関係者の意見等を踏まえた改善・見直し</t>
  </si>
  <si>
    <t>在宅看取りや入退院時等に活用できる情報共有ツールの作成</t>
  </si>
  <si>
    <t>既存の情報共有ツールの活用状況の確認</t>
  </si>
  <si>
    <t>県の医療計画・地域医療構想との整合性のための連携</t>
  </si>
  <si>
    <t>庁内他部門、関係団体等と連携した災害・救急時の対応等への参画</t>
  </si>
  <si>
    <t>医療・介護関係者間での共有</t>
  </si>
  <si>
    <t>定期的な相談の内容等の取りまとめ</t>
  </si>
  <si>
    <t>医療・介護関係者が把握できるよう相談窓口の公表</t>
  </si>
  <si>
    <t>在宅医療と介護の連携における医療・介護関係者への相談支援の実施</t>
    <rPh sb="29" eb="31">
      <t>ジッシ</t>
    </rPh>
    <phoneticPr fontId="4"/>
  </si>
  <si>
    <t>抽出された課題に基づた目標の設定、具体的な対応策の立案</t>
  </si>
  <si>
    <t>・「地域の医療・介護関係者等が参画する会議における課題の検討及び対応策が具体化」の得点は、左記の５項目について取り組んでいる場合は「５点」とし算出した数値である。（満点25点）</t>
    <rPh sb="41" eb="43">
      <t>トクテン</t>
    </rPh>
    <rPh sb="45" eb="47">
      <t>サキ</t>
    </rPh>
    <rPh sb="49" eb="51">
      <t>コウモク</t>
    </rPh>
    <rPh sb="55" eb="56">
      <t>ト</t>
    </rPh>
    <rPh sb="57" eb="58">
      <t>ク</t>
    </rPh>
    <rPh sb="62" eb="64">
      <t>バアイ</t>
    </rPh>
    <rPh sb="67" eb="68">
      <t>テン</t>
    </rPh>
    <rPh sb="71" eb="73">
      <t>サンシュツ</t>
    </rPh>
    <rPh sb="75" eb="77">
      <t>スウチ</t>
    </rPh>
    <rPh sb="82" eb="84">
      <t>マンテン</t>
    </rPh>
    <rPh sb="86" eb="87">
      <t>テン</t>
    </rPh>
    <phoneticPr fontId="3"/>
  </si>
  <si>
    <t>在宅医療と介護の提供体制の目指すべき姿の設定</t>
  </si>
  <si>
    <t>地域の医療・介護関係者等が参画する会議における課題の検討及び対応策が具体化</t>
    <rPh sb="28" eb="29">
      <t>オヨ</t>
    </rPh>
    <phoneticPr fontId="10"/>
  </si>
  <si>
    <t>医療連携強化加算算定者数[認定者1万対]</t>
    <rPh sb="0" eb="2">
      <t>イリョウ</t>
    </rPh>
    <rPh sb="2" eb="4">
      <t>レンケイ</t>
    </rPh>
    <rPh sb="4" eb="6">
      <t>キョウカ</t>
    </rPh>
    <rPh sb="6" eb="8">
      <t>カサン</t>
    </rPh>
    <rPh sb="8" eb="10">
      <t>サンテイ</t>
    </rPh>
    <rPh sb="10" eb="11">
      <t>シャ</t>
    </rPh>
    <rPh sb="11" eb="12">
      <t>スウ</t>
    </rPh>
    <phoneticPr fontId="3"/>
  </si>
  <si>
    <t>退院退所加算（算定回数）[人口10万対]</t>
    <rPh sb="0" eb="2">
      <t>タイイン</t>
    </rPh>
    <rPh sb="2" eb="4">
      <t>タイショ</t>
    </rPh>
    <rPh sb="4" eb="6">
      <t>カサン</t>
    </rPh>
    <rPh sb="7" eb="9">
      <t>サンテイ</t>
    </rPh>
    <rPh sb="9" eb="11">
      <t>カイスウ</t>
    </rPh>
    <phoneticPr fontId="3"/>
  </si>
  <si>
    <t>・利用者が入院する場合において、介護支援専門員が利用者の情報を医療機関の職員に提供することを評価する加算。</t>
    <rPh sb="1" eb="4">
      <t>リヨウシャ</t>
    </rPh>
    <phoneticPr fontId="4"/>
  </si>
  <si>
    <t>入院時情報連携加算（算定回数）[人口10万対]</t>
    <rPh sb="0" eb="2">
      <t>ニュウイン</t>
    </rPh>
    <rPh sb="2" eb="3">
      <t>ジ</t>
    </rPh>
    <rPh sb="3" eb="5">
      <t>ジョウホウ</t>
    </rPh>
    <rPh sb="5" eb="7">
      <t>レンケイ</t>
    </rPh>
    <rPh sb="7" eb="9">
      <t>カサン</t>
    </rPh>
    <rPh sb="10" eb="12">
      <t>サンテイ</t>
    </rPh>
    <rPh sb="12" eb="14">
      <t>カイスウ</t>
    </rPh>
    <phoneticPr fontId="3"/>
  </si>
  <si>
    <t>訪問薬剤管理指導を受けた者の数（病院・診療所・薬局）（算定回数）[人口10万対]</t>
    <rPh sb="0" eb="8">
      <t>ホウモンヤクザイカンリシドウ</t>
    </rPh>
    <rPh sb="9" eb="10">
      <t>ウ</t>
    </rPh>
    <rPh sb="12" eb="13">
      <t>モノ</t>
    </rPh>
    <rPh sb="14" eb="15">
      <t>カズ</t>
    </rPh>
    <rPh sb="16" eb="18">
      <t>ビョウイン</t>
    </rPh>
    <rPh sb="19" eb="22">
      <t>シンリョウショ</t>
    </rPh>
    <rPh sb="23" eb="25">
      <t>ヤッキョク</t>
    </rPh>
    <phoneticPr fontId="3"/>
  </si>
  <si>
    <t>訪問歯科診療を受けた患者数（算定回数）[人口10万対]</t>
    <rPh sb="0" eb="2">
      <t>ホウモン</t>
    </rPh>
    <rPh sb="2" eb="4">
      <t>シカ</t>
    </rPh>
    <rPh sb="4" eb="6">
      <t>シンリョウ</t>
    </rPh>
    <rPh sb="7" eb="8">
      <t>ウ</t>
    </rPh>
    <rPh sb="10" eb="12">
      <t>カンジャ</t>
    </rPh>
    <rPh sb="12" eb="13">
      <t>スウ</t>
    </rPh>
    <rPh sb="14" eb="16">
      <t>サンテイ</t>
    </rPh>
    <rPh sb="16" eb="18">
      <t>カイスウ</t>
    </rPh>
    <phoneticPr fontId="3"/>
  </si>
  <si>
    <t>訪問看護利用者数（介護保険）[人口10万対]</t>
    <rPh sb="9" eb="13">
      <t>カイゴホケン</t>
    </rPh>
    <phoneticPr fontId="3"/>
  </si>
  <si>
    <t>・人口10万対のデータである。
・算定回数は、原則として、診療報酬点数表及び調剤報酬点数表に定められた１行為を１回 としている。</t>
    <rPh sb="17" eb="21">
      <t>サンテイカイスウ</t>
    </rPh>
    <phoneticPr fontId="4"/>
  </si>
  <si>
    <t>訪問診療を受けた患者数（算定回数）[人口10万対]</t>
    <rPh sb="0" eb="2">
      <t>ホウモン</t>
    </rPh>
    <rPh sb="2" eb="4">
      <t>シンリョウ</t>
    </rPh>
    <rPh sb="5" eb="6">
      <t>ウ</t>
    </rPh>
    <rPh sb="8" eb="10">
      <t>カンジャ</t>
    </rPh>
    <rPh sb="10" eb="11">
      <t>スウ</t>
    </rPh>
    <rPh sb="12" eb="14">
      <t>サンテイ</t>
    </rPh>
    <rPh sb="14" eb="16">
      <t>カイスウ</t>
    </rPh>
    <phoneticPr fontId="3"/>
  </si>
  <si>
    <t>訪問診療を受けている</t>
    <rPh sb="0" eb="2">
      <t>ホウモン</t>
    </rPh>
    <rPh sb="2" eb="4">
      <t>シンリョウ</t>
    </rPh>
    <rPh sb="5" eb="6">
      <t>ウ</t>
    </rPh>
    <phoneticPr fontId="3"/>
  </si>
  <si>
    <t>長野県「特養待機者調査」</t>
    <rPh sb="0" eb="3">
      <t>ナガノケン</t>
    </rPh>
    <rPh sb="4" eb="6">
      <t>トクヨウ</t>
    </rPh>
    <rPh sb="6" eb="9">
      <t>タイキシャ</t>
    </rPh>
    <rPh sb="9" eb="11">
      <t>チョウサ</t>
    </rPh>
    <phoneticPr fontId="3"/>
  </si>
  <si>
    <t>特養への入所希望者数</t>
    <rPh sb="0" eb="2">
      <t>トクヨウ</t>
    </rPh>
    <rPh sb="4" eb="6">
      <t>ニュウショ</t>
    </rPh>
    <rPh sb="6" eb="9">
      <t>キボウシャ</t>
    </rPh>
    <rPh sb="9" eb="10">
      <t>スウ</t>
    </rPh>
    <phoneticPr fontId="3"/>
  </si>
  <si>
    <t>在宅療養・ACPに関する市民向け講座の実施回数</t>
    <rPh sb="0" eb="2">
      <t>ザイタク</t>
    </rPh>
    <rPh sb="2" eb="4">
      <t>リョウヨウ</t>
    </rPh>
    <rPh sb="9" eb="10">
      <t>カン</t>
    </rPh>
    <rPh sb="12" eb="14">
      <t>シミン</t>
    </rPh>
    <rPh sb="14" eb="15">
      <t>ム</t>
    </rPh>
    <rPh sb="16" eb="18">
      <t>コウザ</t>
    </rPh>
    <rPh sb="19" eb="21">
      <t>ジッシ</t>
    </rPh>
    <rPh sb="21" eb="23">
      <t>カイスウ</t>
    </rPh>
    <phoneticPr fontId="3"/>
  </si>
  <si>
    <t>【元気】人生の最期の迎え方を家族等と話し合った経験の有無</t>
    <rPh sb="4" eb="6">
      <t>ジンセイ</t>
    </rPh>
    <rPh sb="7" eb="9">
      <t>サイゴ</t>
    </rPh>
    <rPh sb="10" eb="11">
      <t>ムカ</t>
    </rPh>
    <rPh sb="12" eb="13">
      <t>カタ</t>
    </rPh>
    <rPh sb="14" eb="16">
      <t>カゾク</t>
    </rPh>
    <rPh sb="16" eb="17">
      <t>トウ</t>
    </rPh>
    <rPh sb="18" eb="19">
      <t>ハナ</t>
    </rPh>
    <rPh sb="20" eb="21">
      <t>ア</t>
    </rPh>
    <rPh sb="23" eb="25">
      <t>ケイケン</t>
    </rPh>
    <rPh sb="26" eb="28">
      <t>ウム</t>
    </rPh>
    <phoneticPr fontId="3"/>
  </si>
  <si>
    <t>・居宅要支援・要介護者の調査において、【問：施設等への入所（入居）希望の有無】で「希望しない（可能なかぎり自宅で生活したい） 」と回答した割合である。</t>
    <rPh sb="1" eb="3">
      <t>キョタク</t>
    </rPh>
    <rPh sb="3" eb="6">
      <t>ヨウシエン</t>
    </rPh>
    <rPh sb="7" eb="10">
      <t>ヨウカイゴ</t>
    </rPh>
    <rPh sb="10" eb="11">
      <t>シャ</t>
    </rPh>
    <phoneticPr fontId="3"/>
  </si>
  <si>
    <t>【居宅】在宅療養・介護の希望割合</t>
    <rPh sb="1" eb="3">
      <t>キョタク</t>
    </rPh>
    <phoneticPr fontId="3"/>
  </si>
  <si>
    <t>・元気高齢者の調査において、【問：介護が必要となった場合、介護を受けたい場所】で「できるかぎり自宅に住みながら介護保険サービスを受けて生活したい」と回答した割合である。</t>
    <rPh sb="7" eb="9">
      <t>チョウサ</t>
    </rPh>
    <phoneticPr fontId="3"/>
  </si>
  <si>
    <t>【元気】在宅療養・介護の希望割合</t>
    <rPh sb="1" eb="3">
      <t>ゲンキ</t>
    </rPh>
    <phoneticPr fontId="3"/>
  </si>
  <si>
    <t>・死がさけられない方に対して行う身体的・精神的苦痛を和らげるためのケアを行う事業所（特別養護老人ホーム・グループホーム・特定施設入居者生活介護の３つの事業所）に算定される加算。
・看取り数（死亡診断書のみの場合も含む）の人口10万対のデータである。
・算定回数は、原則として、診療報酬点数表及び調剤報酬点数表に定められた１行為を１回 としている。</t>
    <rPh sb="1" eb="2">
      <t>シ</t>
    </rPh>
    <rPh sb="9" eb="10">
      <t>カタ</t>
    </rPh>
    <rPh sb="11" eb="12">
      <t>タイ</t>
    </rPh>
    <rPh sb="14" eb="15">
      <t>オコナ</t>
    </rPh>
    <rPh sb="16" eb="19">
      <t>シンタイテキ</t>
    </rPh>
    <rPh sb="20" eb="23">
      <t>セイシンテキ</t>
    </rPh>
    <rPh sb="23" eb="25">
      <t>クツウ</t>
    </rPh>
    <rPh sb="26" eb="27">
      <t>ヤワ</t>
    </rPh>
    <rPh sb="36" eb="37">
      <t>オコナ</t>
    </rPh>
    <rPh sb="38" eb="41">
      <t>ジギョウショ</t>
    </rPh>
    <rPh sb="75" eb="78">
      <t>ジギョウショ</t>
    </rPh>
    <rPh sb="80" eb="82">
      <t>サンテイ</t>
    </rPh>
    <rPh sb="85" eb="87">
      <t>カサン</t>
    </rPh>
    <phoneticPr fontId="3"/>
  </si>
  <si>
    <t>看取り数算定回数（人口10万対）</t>
    <rPh sb="0" eb="2">
      <t>ミト</t>
    </rPh>
    <rPh sb="3" eb="4">
      <t>スウ</t>
    </rPh>
    <phoneticPr fontId="4"/>
  </si>
  <si>
    <t>次の４段階で回答を依頼した結果である。
・「すべての地域（地区）で検討」「半分以上の地域（地区）で検討」「一部の地域（地区）で検討」「検討できていない」
・実施自治体数は、「すべての地域（地区）で検討」「半分以上の地域（地区）で検討」と回答した自治体数を記載している。</t>
    <rPh sb="0" eb="1">
      <t>ツギ</t>
    </rPh>
    <rPh sb="3" eb="5">
      <t>ダンカイ</t>
    </rPh>
    <rPh sb="6" eb="8">
      <t>カイトウ</t>
    </rPh>
    <rPh sb="9" eb="11">
      <t>イライ</t>
    </rPh>
    <rPh sb="13" eb="15">
      <t>ケッカ</t>
    </rPh>
    <rPh sb="118" eb="120">
      <t>カイトウ</t>
    </rPh>
    <rPh sb="122" eb="125">
      <t>ジチタイ</t>
    </rPh>
    <rPh sb="125" eb="126">
      <t>スウ</t>
    </rPh>
    <rPh sb="127" eb="129">
      <t>キサイ</t>
    </rPh>
    <phoneticPr fontId="3"/>
  </si>
  <si>
    <t>次の４段階で回答を依頼した結果である。
・「すべての地域（地区）で支援」「半分以上の地域（地区）で支援」「一部の地域（地区）で支援」「支援できていない」
・実施自治体数は、「すべての地域（地区）で支援」「半分以上の地域（地区）で支援」と回答した自治体数をを記載している。</t>
    <rPh sb="0" eb="1">
      <t>ツギ</t>
    </rPh>
    <rPh sb="3" eb="5">
      <t>ダンカイ</t>
    </rPh>
    <rPh sb="6" eb="8">
      <t>カイトウ</t>
    </rPh>
    <rPh sb="9" eb="11">
      <t>イライ</t>
    </rPh>
    <rPh sb="13" eb="15">
      <t>ケッカ</t>
    </rPh>
    <rPh sb="118" eb="120">
      <t>カイトウ</t>
    </rPh>
    <rPh sb="122" eb="125">
      <t>ジチタイ</t>
    </rPh>
    <rPh sb="125" eb="126">
      <t>スウ</t>
    </rPh>
    <rPh sb="128" eb="130">
      <t>キサイ</t>
    </rPh>
    <phoneticPr fontId="3"/>
  </si>
  <si>
    <t>市町村アンケート</t>
    <rPh sb="0" eb="3">
      <t>シチョウソン</t>
    </rPh>
    <phoneticPr fontId="4"/>
  </si>
  <si>
    <t>サロンや通いの場の支援・検討状況</t>
    <rPh sb="4" eb="5">
      <t>カヨ</t>
    </rPh>
    <rPh sb="7" eb="8">
      <t>バ</t>
    </rPh>
    <rPh sb="9" eb="11">
      <t>シエン</t>
    </rPh>
    <rPh sb="12" eb="14">
      <t>ケントウ</t>
    </rPh>
    <rPh sb="14" eb="16">
      <t>ジョウキョウ</t>
    </rPh>
    <phoneticPr fontId="4"/>
  </si>
  <si>
    <t>サロン、介護予防ボランティア</t>
    <rPh sb="4" eb="8">
      <t>カイゴヨボウ</t>
    </rPh>
    <phoneticPr fontId="3"/>
  </si>
  <si>
    <t>月１回以上の通いの場の設置個所数・参加率</t>
    <rPh sb="0" eb="1">
      <t>ツキ</t>
    </rPh>
    <phoneticPr fontId="3"/>
  </si>
  <si>
    <t>週１回以上の通いの場の設置個所数・参加率</t>
    <rPh sb="6" eb="7">
      <t>カヨ</t>
    </rPh>
    <rPh sb="9" eb="10">
      <t>バ</t>
    </rPh>
    <rPh sb="11" eb="13">
      <t>セッチ</t>
    </rPh>
    <rPh sb="13" eb="15">
      <t>カショ</t>
    </rPh>
    <rPh sb="15" eb="16">
      <t>スウ</t>
    </rPh>
    <rPh sb="17" eb="20">
      <t>サンカリツ</t>
    </rPh>
    <phoneticPr fontId="4"/>
  </si>
  <si>
    <t>通いの場やサロンボランティア等</t>
    <rPh sb="0" eb="1">
      <t>カヨ</t>
    </rPh>
    <rPh sb="3" eb="4">
      <t>バ</t>
    </rPh>
    <rPh sb="14" eb="15">
      <t>トウ</t>
    </rPh>
    <phoneticPr fontId="3"/>
  </si>
  <si>
    <t>基本チェックリスト・介護予防教室（65歳以上人口1,000人当たり）</t>
    <rPh sb="0" eb="2">
      <t>キホン</t>
    </rPh>
    <rPh sb="10" eb="12">
      <t>カイゴ</t>
    </rPh>
    <rPh sb="12" eb="14">
      <t>ヨボウ</t>
    </rPh>
    <rPh sb="14" eb="16">
      <t>キョウシツ</t>
    </rPh>
    <phoneticPr fontId="3"/>
  </si>
  <si>
    <t>・得点は、以下の４項目について取り組んでいる場合は「１０点」とし算出した数値である。（満点40点）
ア　多様なサービス及びその他の生活支援サービスを推進するための課題を明らかにしている
イ　対応する方針を策定している 
ウ　課題への対応方針の実現に向けた具体策を実施している 
エ　ア～ウを踏まえて、取組内容の見直しを行っている</t>
    <rPh sb="5" eb="7">
      <t>イカ</t>
    </rPh>
    <rPh sb="9" eb="11">
      <t>コウモク</t>
    </rPh>
    <rPh sb="22" eb="24">
      <t>バアイ</t>
    </rPh>
    <rPh sb="28" eb="29">
      <t>テン</t>
    </rPh>
    <rPh sb="32" eb="34">
      <t>サンシュツ</t>
    </rPh>
    <rPh sb="36" eb="38">
      <t>スウチ</t>
    </rPh>
    <phoneticPr fontId="3"/>
  </si>
  <si>
    <t>長野県「がん検診事業評価プロセス指標」</t>
    <rPh sb="0" eb="3">
      <t>ナガノケン</t>
    </rPh>
    <rPh sb="6" eb="8">
      <t>ケンシン</t>
    </rPh>
    <rPh sb="8" eb="10">
      <t>ジギョウ</t>
    </rPh>
    <rPh sb="10" eb="12">
      <t>ヒョウカ</t>
    </rPh>
    <rPh sb="16" eb="18">
      <t>シヒョウ</t>
    </rPh>
    <phoneticPr fontId="3"/>
  </si>
  <si>
    <t>・特定保健指導の終了者数を、特定保健指導の対象者数で除した割合。</t>
    <rPh sb="11" eb="12">
      <t>スウ</t>
    </rPh>
    <rPh sb="26" eb="27">
      <t>ジョ</t>
    </rPh>
    <rPh sb="29" eb="31">
      <t>ワリアイ</t>
    </rPh>
    <phoneticPr fontId="4"/>
  </si>
  <si>
    <t>特定健診受診率</t>
  </si>
  <si>
    <t>65歳以上人口のうち就業している割合</t>
    <rPh sb="2" eb="3">
      <t>サイ</t>
    </rPh>
    <rPh sb="3" eb="5">
      <t>イジョウ</t>
    </rPh>
    <rPh sb="5" eb="7">
      <t>ジンコウ</t>
    </rPh>
    <phoneticPr fontId="3"/>
  </si>
  <si>
    <t>仕事・就業の状況</t>
    <rPh sb="0" eb="2">
      <t>シゴト</t>
    </rPh>
    <rPh sb="3" eb="5">
      <t>シュウギョウ</t>
    </rPh>
    <rPh sb="6" eb="8">
      <t>ジョウキョウ</t>
    </rPh>
    <phoneticPr fontId="3"/>
  </si>
  <si>
    <t>学習・教養ｻｰｸﾙ</t>
  </si>
  <si>
    <t>趣味関係のｸﾞﾙｰﾌﾟ</t>
  </si>
  <si>
    <t>ｽﾎﾟｰﾂ関係のｸﾞﾙｰﾌﾟやｸﾗﾌﾞ</t>
  </si>
  <si>
    <t>ボランティアのグループ</t>
  </si>
  <si>
    <t>・定義は元気高齢者と同様。
・居宅（要支援1・2）高齢者の回答を抽出し、集計を行った。そのため、介護度別の回答がない場合は分析対象から外れている。そのため、サンプル数が少ない自治体がある。</t>
    <rPh sb="1" eb="3">
      <t>テイギ</t>
    </rPh>
    <rPh sb="4" eb="6">
      <t>ゲンキ</t>
    </rPh>
    <rPh sb="6" eb="9">
      <t>コウレイシャ</t>
    </rPh>
    <rPh sb="10" eb="12">
      <t>ドウヨウ</t>
    </rPh>
    <rPh sb="15" eb="17">
      <t>キョタク</t>
    </rPh>
    <rPh sb="18" eb="19">
      <t>ヨウ</t>
    </rPh>
    <rPh sb="19" eb="21">
      <t>シエン</t>
    </rPh>
    <rPh sb="25" eb="28">
      <t>コウレイシャ</t>
    </rPh>
    <rPh sb="29" eb="31">
      <t>カイトウ</t>
    </rPh>
    <rPh sb="32" eb="34">
      <t>チュウシュツ</t>
    </rPh>
    <rPh sb="36" eb="38">
      <t>シュウケイ</t>
    </rPh>
    <rPh sb="39" eb="40">
      <t>オコナ</t>
    </rPh>
    <rPh sb="48" eb="50">
      <t>カイゴ</t>
    </rPh>
    <rPh sb="50" eb="51">
      <t>ド</t>
    </rPh>
    <rPh sb="51" eb="52">
      <t>ベツ</t>
    </rPh>
    <rPh sb="53" eb="55">
      <t>カイトウ</t>
    </rPh>
    <rPh sb="58" eb="60">
      <t>バアイ</t>
    </rPh>
    <rPh sb="61" eb="63">
      <t>ブンセキ</t>
    </rPh>
    <rPh sb="63" eb="65">
      <t>タイショウ</t>
    </rPh>
    <rPh sb="67" eb="68">
      <t>ハズ</t>
    </rPh>
    <rPh sb="82" eb="83">
      <t>スウ</t>
    </rPh>
    <rPh sb="84" eb="85">
      <t>スク</t>
    </rPh>
    <rPh sb="87" eb="90">
      <t>ジチタイ</t>
    </rPh>
    <phoneticPr fontId="4"/>
  </si>
  <si>
    <t>居宅（要支援1・2）</t>
    <rPh sb="0" eb="2">
      <t>キョタク</t>
    </rPh>
    <rPh sb="3" eb="6">
      <t>ヨウシエン</t>
    </rPh>
    <phoneticPr fontId="3"/>
  </si>
  <si>
    <t>・【問：社会参加活動や仕事（収入のある仕事） 】に「月１回以上参加している」と回答した割合。</t>
    <rPh sb="2" eb="3">
      <t>トイ</t>
    </rPh>
    <rPh sb="4" eb="6">
      <t>シャカイ</t>
    </rPh>
    <rPh sb="6" eb="8">
      <t>サンカ</t>
    </rPh>
    <rPh sb="8" eb="10">
      <t>カツドウ</t>
    </rPh>
    <rPh sb="11" eb="13">
      <t>シゴト</t>
    </rPh>
    <rPh sb="14" eb="16">
      <t>シュウニュウ</t>
    </rPh>
    <rPh sb="19" eb="21">
      <t>シゴト</t>
    </rPh>
    <rPh sb="26" eb="27">
      <t>ツキ</t>
    </rPh>
    <rPh sb="28" eb="31">
      <t>カイイジョウ</t>
    </rPh>
    <rPh sb="31" eb="33">
      <t>サンカ</t>
    </rPh>
    <rPh sb="39" eb="41">
      <t>カイトウ</t>
    </rPh>
    <rPh sb="43" eb="45">
      <t>ワリアイ</t>
    </rPh>
    <phoneticPr fontId="4"/>
  </si>
  <si>
    <t>【元気高齢者】収入のある仕事の参加率</t>
    <rPh sb="7" eb="9">
      <t>シュウニュウ</t>
    </rPh>
    <rPh sb="12" eb="14">
      <t>シゴト</t>
    </rPh>
    <rPh sb="15" eb="18">
      <t>サンカリツ</t>
    </rPh>
    <phoneticPr fontId="3"/>
  </si>
  <si>
    <t>・【問：地域の会やグループ（町内会・自治会） 】に「月１回以上参加している」と回答した割合。</t>
    <rPh sb="2" eb="3">
      <t>トイ</t>
    </rPh>
    <rPh sb="4" eb="6">
      <t>チイキ</t>
    </rPh>
    <rPh sb="7" eb="8">
      <t>カイ</t>
    </rPh>
    <rPh sb="14" eb="16">
      <t>チョウナイ</t>
    </rPh>
    <rPh sb="16" eb="17">
      <t>カイ</t>
    </rPh>
    <rPh sb="18" eb="21">
      <t>ジチカイ</t>
    </rPh>
    <rPh sb="26" eb="27">
      <t>ツキ</t>
    </rPh>
    <rPh sb="28" eb="31">
      <t>カイイジョウ</t>
    </rPh>
    <rPh sb="31" eb="33">
      <t>サンカ</t>
    </rPh>
    <rPh sb="39" eb="41">
      <t>カイトウ</t>
    </rPh>
    <rPh sb="43" eb="45">
      <t>ワリアイ</t>
    </rPh>
    <phoneticPr fontId="4"/>
  </si>
  <si>
    <t>【元気高齢者】町内会・自治会の参加率</t>
    <rPh sb="7" eb="9">
      <t>チョウナイ</t>
    </rPh>
    <rPh sb="9" eb="10">
      <t>カイ</t>
    </rPh>
    <rPh sb="11" eb="14">
      <t>ジチカイ</t>
    </rPh>
    <rPh sb="15" eb="18">
      <t>サンカリツ</t>
    </rPh>
    <phoneticPr fontId="3"/>
  </si>
  <si>
    <t>・【問：地域の会やグループ（学習・教養サークル） 】に「月１回以上参加している」と回答した割合。
・平均参加回数は、月に１回以上参加している者の「週４回以上」という回答を［４回］とし、「週２～３回以上」を[2.5回]、「週１回」を［１回］、「月に１～３回」を［0.5回］とし、算出した数値である。</t>
    <rPh sb="2" eb="3">
      <t>トイ</t>
    </rPh>
    <rPh sb="4" eb="6">
      <t>チイキ</t>
    </rPh>
    <rPh sb="7" eb="8">
      <t>カイ</t>
    </rPh>
    <rPh sb="14" eb="16">
      <t>ガクシュウ</t>
    </rPh>
    <rPh sb="17" eb="19">
      <t>キョウヨウ</t>
    </rPh>
    <rPh sb="28" eb="29">
      <t>ツキ</t>
    </rPh>
    <rPh sb="30" eb="33">
      <t>カイイジョウ</t>
    </rPh>
    <rPh sb="33" eb="35">
      <t>サンカ</t>
    </rPh>
    <rPh sb="41" eb="43">
      <t>カイトウ</t>
    </rPh>
    <rPh sb="45" eb="47">
      <t>ワリアイ</t>
    </rPh>
    <phoneticPr fontId="4"/>
  </si>
  <si>
    <t>・【問：地域の会やグループ（趣味関係のグループ） 】に「月１回以上参加している」と回答した割合。
・平均参加回数は、月に１回以上参加している者の「週４回以上」という回答を［４回］とし、「週２～３回以上」を[2.5回]、「週１回」を［１回］、「月に１～３回」を［0.5回］とし、算出した数値である。</t>
    <rPh sb="2" eb="3">
      <t>トイ</t>
    </rPh>
    <rPh sb="4" eb="6">
      <t>チイキ</t>
    </rPh>
    <rPh sb="7" eb="8">
      <t>カイ</t>
    </rPh>
    <rPh sb="14" eb="16">
      <t>シュミ</t>
    </rPh>
    <rPh sb="16" eb="18">
      <t>カンケイ</t>
    </rPh>
    <rPh sb="28" eb="29">
      <t>ツキ</t>
    </rPh>
    <rPh sb="30" eb="33">
      <t>カイイジョウ</t>
    </rPh>
    <rPh sb="33" eb="35">
      <t>サンカ</t>
    </rPh>
    <rPh sb="41" eb="43">
      <t>カイトウ</t>
    </rPh>
    <rPh sb="45" eb="47">
      <t>ワリアイ</t>
    </rPh>
    <phoneticPr fontId="4"/>
  </si>
  <si>
    <t>・【問：地域の会やグループ（運動やスポーツ関係のグループやクラブ） 】に「月１回以上参加している」と回答した割合。
・平均参加回数は、月に１回以上参加している者の「週４回以上」という回答を［４回］とし、「週２～３回以上」を[2.5回]、「週１回」を［１回］、「月に１～３回」を［0.5回］とし、算出した数値である。</t>
    <rPh sb="2" eb="3">
      <t>トイ</t>
    </rPh>
    <rPh sb="4" eb="6">
      <t>チイキ</t>
    </rPh>
    <rPh sb="7" eb="8">
      <t>カイ</t>
    </rPh>
    <rPh sb="14" eb="16">
      <t>ウンドウ</t>
    </rPh>
    <rPh sb="21" eb="23">
      <t>カンケイ</t>
    </rPh>
    <rPh sb="37" eb="38">
      <t>ツキ</t>
    </rPh>
    <rPh sb="39" eb="42">
      <t>カイイジョウ</t>
    </rPh>
    <rPh sb="42" eb="44">
      <t>サンカ</t>
    </rPh>
    <rPh sb="50" eb="52">
      <t>カイトウ</t>
    </rPh>
    <rPh sb="54" eb="56">
      <t>ワリアイ</t>
    </rPh>
    <phoneticPr fontId="4"/>
  </si>
  <si>
    <r>
      <t xml:space="preserve">・【問：地域の会やグループ（ボランティアのグループ） 】に「月１回以上参加している」と回答した割合。
</t>
    </r>
    <r>
      <rPr>
        <sz val="11"/>
        <rFont val="BIZ UDPゴシック"/>
        <family val="3"/>
        <charset val="128"/>
      </rPr>
      <t>・平均参加回数は、月に１回以上参加している者の「週４回以上」という回答を［４回］とし、「週２～３回以上」を[2.5回]、「週１回」を［１回］、「月に１～３回」を［0.5回］とし、算出した数値である。</t>
    </r>
    <rPh sb="2" eb="3">
      <t>トイ</t>
    </rPh>
    <rPh sb="4" eb="6">
      <t>チイキ</t>
    </rPh>
    <rPh sb="7" eb="8">
      <t>カイ</t>
    </rPh>
    <rPh sb="30" eb="31">
      <t>ツキ</t>
    </rPh>
    <rPh sb="32" eb="35">
      <t>カイイジョウ</t>
    </rPh>
    <rPh sb="35" eb="37">
      <t>サンカ</t>
    </rPh>
    <rPh sb="43" eb="45">
      <t>カイトウ</t>
    </rPh>
    <rPh sb="47" eb="49">
      <t>ワリアイ</t>
    </rPh>
    <rPh sb="56" eb="58">
      <t>カイスウ</t>
    </rPh>
    <rPh sb="60" eb="61">
      <t>ツキ</t>
    </rPh>
    <rPh sb="63" eb="64">
      <t>カイ</t>
    </rPh>
    <rPh sb="64" eb="66">
      <t>イジョウ</t>
    </rPh>
    <rPh sb="66" eb="68">
      <t>サンカ</t>
    </rPh>
    <rPh sb="75" eb="76">
      <t>シュウ</t>
    </rPh>
    <rPh sb="77" eb="78">
      <t>カイ</t>
    </rPh>
    <rPh sb="78" eb="80">
      <t>イジョウ</t>
    </rPh>
    <rPh sb="84" eb="86">
      <t>カイトウ</t>
    </rPh>
    <rPh sb="89" eb="90">
      <t>カイ</t>
    </rPh>
    <rPh sb="95" eb="96">
      <t>シュウ</t>
    </rPh>
    <rPh sb="99" eb="100">
      <t>カイ</t>
    </rPh>
    <rPh sb="100" eb="102">
      <t>イジョウ</t>
    </rPh>
    <rPh sb="108" eb="109">
      <t>カイ</t>
    </rPh>
    <rPh sb="112" eb="113">
      <t>シュウ</t>
    </rPh>
    <rPh sb="114" eb="115">
      <t>カイ</t>
    </rPh>
    <rPh sb="119" eb="120">
      <t>カイ</t>
    </rPh>
    <rPh sb="123" eb="124">
      <t>ツキ</t>
    </rPh>
    <rPh sb="128" eb="129">
      <t>カイ</t>
    </rPh>
    <rPh sb="135" eb="136">
      <t>カイ</t>
    </rPh>
    <rPh sb="140" eb="142">
      <t>サンシュツ</t>
    </rPh>
    <rPh sb="144" eb="146">
      <t>スウチ</t>
    </rPh>
    <phoneticPr fontId="4"/>
  </si>
  <si>
    <t>次の設問で、１つでも「月１回以上参加している」と回答した者の割合。
・【問：地域の会やグループ（ボランティアのグループ） 】
・【問：地域の会やグループ（運動やスポーツ関係のグループやクラブ） 】
・【問：地域の会やグループ（趣味関係のグループ） 】
・【問：地域の会やグループ（学習・教養サークル） 】
・【問：地域の会やグループ（介護予防のための通いの場） 】
・【問：地域の会やグループ（老人クラブ） 】
・【問：地域の会やグループ（町内会・自治会） 】
・【問：社会参加活動や仕事（収入のある仕事） 】</t>
    <rPh sb="0" eb="1">
      <t>ツギ</t>
    </rPh>
    <rPh sb="2" eb="4">
      <t>セツモン</t>
    </rPh>
    <rPh sb="28" eb="29">
      <t>モノ</t>
    </rPh>
    <rPh sb="30" eb="32">
      <t>ワリアイ</t>
    </rPh>
    <phoneticPr fontId="4"/>
  </si>
  <si>
    <t>【元気高齢者】社会参加している人の割合</t>
    <rPh sb="7" eb="9">
      <t>シャカイ</t>
    </rPh>
    <rPh sb="9" eb="11">
      <t>サンカ</t>
    </rPh>
    <rPh sb="15" eb="16">
      <t>ヒト</t>
    </rPh>
    <rPh sb="17" eb="19">
      <t>ワリアイ</t>
    </rPh>
    <phoneticPr fontId="3"/>
  </si>
  <si>
    <t>・元気高齢者の社会参加活動の月１回以上の参加率、参加者の頻度を算出したものである。</t>
    <rPh sb="1" eb="3">
      <t>ゲンキ</t>
    </rPh>
    <rPh sb="3" eb="6">
      <t>コウレイシャ</t>
    </rPh>
    <rPh sb="7" eb="9">
      <t>シャカイ</t>
    </rPh>
    <rPh sb="9" eb="11">
      <t>サンカ</t>
    </rPh>
    <rPh sb="11" eb="13">
      <t>カツドウ</t>
    </rPh>
    <rPh sb="14" eb="15">
      <t>ツキ</t>
    </rPh>
    <rPh sb="16" eb="17">
      <t>カイ</t>
    </rPh>
    <rPh sb="17" eb="19">
      <t>イジョウ</t>
    </rPh>
    <rPh sb="20" eb="23">
      <t>サンカリツ</t>
    </rPh>
    <rPh sb="24" eb="27">
      <t>サンカシャ</t>
    </rPh>
    <rPh sb="28" eb="30">
      <t>ヒンド</t>
    </rPh>
    <rPh sb="31" eb="33">
      <t>サンシュツ</t>
    </rPh>
    <phoneticPr fontId="3"/>
  </si>
  <si>
    <t>元気高齢者</t>
    <rPh sb="0" eb="2">
      <t>ゲンキ</t>
    </rPh>
    <rPh sb="2" eb="5">
      <t>コウレイシャ</t>
    </rPh>
    <phoneticPr fontId="3"/>
  </si>
  <si>
    <t>・元気高齢者、居宅要支援1・2の高齢者のそれぞれにおいて、【問：生きがいはあるか】に「はい」と回答した割合。</t>
    <rPh sb="30" eb="31">
      <t>トイ</t>
    </rPh>
    <rPh sb="32" eb="33">
      <t>イ</t>
    </rPh>
    <rPh sb="47" eb="49">
      <t>カイトウ</t>
    </rPh>
    <rPh sb="51" eb="53">
      <t>ワリアイ</t>
    </rPh>
    <phoneticPr fontId="4"/>
  </si>
  <si>
    <t>有病状況（第1号被保険者）</t>
    <rPh sb="0" eb="2">
      <t>ユウビョウ</t>
    </rPh>
    <rPh sb="2" eb="4">
      <t>ジョウキョウ</t>
    </rPh>
    <phoneticPr fontId="3"/>
  </si>
  <si>
    <t>要支援者の１年後の改善率</t>
    <rPh sb="9" eb="12">
      <t>カイゼンリツ</t>
    </rPh>
    <phoneticPr fontId="3"/>
  </si>
  <si>
    <t>要支援者の１年後の維持率</t>
    <rPh sb="9" eb="11">
      <t>イジ</t>
    </rPh>
    <rPh sb="11" eb="12">
      <t>リツ</t>
    </rPh>
    <phoneticPr fontId="3"/>
  </si>
  <si>
    <t>要支援者の１年後の重症化率</t>
    <rPh sb="9" eb="11">
      <t>ジュウショウ</t>
    </rPh>
    <rPh sb="11" eb="12">
      <t>カ</t>
    </rPh>
    <rPh sb="12" eb="13">
      <t>リツ</t>
    </rPh>
    <phoneticPr fontId="3"/>
  </si>
  <si>
    <t>2.要支援・要介護者の重度化が抑制されている</t>
  </si>
  <si>
    <t>・要支援・要介護認定者の人数を第１号被保険者で除した数値。</t>
    <rPh sb="26" eb="28">
      <t>スウチ</t>
    </rPh>
    <phoneticPr fontId="3"/>
  </si>
  <si>
    <t>要介護認定率</t>
    <rPh sb="0" eb="1">
      <t>ヨウ</t>
    </rPh>
    <rPh sb="1" eb="3">
      <t>カイゴ</t>
    </rPh>
    <rPh sb="3" eb="5">
      <t>ニンテイ</t>
    </rPh>
    <rPh sb="5" eb="6">
      <t>リツ</t>
    </rPh>
    <phoneticPr fontId="3"/>
  </si>
  <si>
    <t>調整済み認定率</t>
    <rPh sb="4" eb="6">
      <t>ニンテイ</t>
    </rPh>
    <rPh sb="6" eb="7">
      <t>リツ</t>
    </rPh>
    <phoneticPr fontId="3"/>
  </si>
  <si>
    <t>【居宅（要支援1・2）高齢者】うつ病リスク</t>
    <rPh sb="17" eb="18">
      <t>ビョウ</t>
    </rPh>
    <phoneticPr fontId="3"/>
  </si>
  <si>
    <t>【居宅（要支援1・2）高齢者】低栄養リスク</t>
    <rPh sb="15" eb="18">
      <t>テイエイヨウ</t>
    </rPh>
    <phoneticPr fontId="3"/>
  </si>
  <si>
    <t>【居宅（要支援1・2）高齢者】口腔リスク</t>
    <rPh sb="15" eb="17">
      <t>コウクウ</t>
    </rPh>
    <phoneticPr fontId="3"/>
  </si>
  <si>
    <t>【居宅（要支援1・2）高齢者】運動機能・転倒リスク</t>
    <rPh sb="15" eb="17">
      <t>ウンドウ</t>
    </rPh>
    <rPh sb="17" eb="19">
      <t>キノウ</t>
    </rPh>
    <rPh sb="20" eb="22">
      <t>テントウ</t>
    </rPh>
    <phoneticPr fontId="3"/>
  </si>
  <si>
    <t>【居宅（要支援1・2）高齢者】閉じこもリスク</t>
    <rPh sb="15" eb="16">
      <t>ト</t>
    </rPh>
    <phoneticPr fontId="3"/>
  </si>
  <si>
    <t>・定義は元気高齢者と同様。
・居宅要支援1・2の高齢者の回答を抽出し、集計を行った。介護度別の回答がない場合は分析対象から外れるため、サンプル数が少ない自治体がある。</t>
    <rPh sb="1" eb="3">
      <t>テイギ</t>
    </rPh>
    <rPh sb="4" eb="6">
      <t>ゲンキ</t>
    </rPh>
    <rPh sb="6" eb="9">
      <t>コウレイシャ</t>
    </rPh>
    <rPh sb="10" eb="12">
      <t>ドウヨウ</t>
    </rPh>
    <rPh sb="28" eb="30">
      <t>カイトウ</t>
    </rPh>
    <rPh sb="31" eb="33">
      <t>チュウシュツ</t>
    </rPh>
    <rPh sb="35" eb="37">
      <t>シュウケイ</t>
    </rPh>
    <rPh sb="38" eb="39">
      <t>オコナ</t>
    </rPh>
    <rPh sb="42" eb="44">
      <t>カイゴ</t>
    </rPh>
    <rPh sb="44" eb="45">
      <t>ド</t>
    </rPh>
    <rPh sb="45" eb="46">
      <t>ベツ</t>
    </rPh>
    <rPh sb="47" eb="49">
      <t>カイトウ</t>
    </rPh>
    <rPh sb="52" eb="54">
      <t>バアイ</t>
    </rPh>
    <rPh sb="55" eb="57">
      <t>ブンセキ</t>
    </rPh>
    <rPh sb="57" eb="59">
      <t>タイショウ</t>
    </rPh>
    <rPh sb="61" eb="62">
      <t>ハズ</t>
    </rPh>
    <rPh sb="71" eb="72">
      <t>スウ</t>
    </rPh>
    <rPh sb="73" eb="74">
      <t>スク</t>
    </rPh>
    <rPh sb="76" eb="79">
      <t>ジチタイ</t>
    </rPh>
    <phoneticPr fontId="4"/>
  </si>
  <si>
    <t>居宅（要支援1・2）高齢者</t>
    <rPh sb="0" eb="2">
      <t>キョタク</t>
    </rPh>
    <rPh sb="3" eb="6">
      <t>ヨウシエン</t>
    </rPh>
    <rPh sb="10" eb="12">
      <t>コウレイ</t>
    </rPh>
    <rPh sb="12" eb="13">
      <t>シャ</t>
    </rPh>
    <phoneticPr fontId="3"/>
  </si>
  <si>
    <t>【元気高齢者】うつ病リスク</t>
    <rPh sb="9" eb="10">
      <t>ビョウ</t>
    </rPh>
    <phoneticPr fontId="3"/>
  </si>
  <si>
    <t>【元気高齢者】低栄養リスク</t>
    <rPh sb="7" eb="10">
      <t>テイエイヨウ</t>
    </rPh>
    <phoneticPr fontId="3"/>
  </si>
  <si>
    <t>【元気高齢者】口腔リスク</t>
    <rPh sb="7" eb="9">
      <t>コウクウ</t>
    </rPh>
    <phoneticPr fontId="3"/>
  </si>
  <si>
    <t>【元気高齢者】運動機能・転倒リスク</t>
    <rPh sb="7" eb="9">
      <t>ウンドウ</t>
    </rPh>
    <rPh sb="9" eb="11">
      <t>キノウ</t>
    </rPh>
    <rPh sb="12" eb="14">
      <t>テントウ</t>
    </rPh>
    <phoneticPr fontId="3"/>
  </si>
  <si>
    <t>・【問：週に１回以上は外出しているか】に「ほとんど外出しない」または「週１回」と回答した割合。</t>
    <rPh sb="2" eb="3">
      <t>トイ</t>
    </rPh>
    <rPh sb="35" eb="36">
      <t>シュウ</t>
    </rPh>
    <rPh sb="37" eb="38">
      <t>カイ</t>
    </rPh>
    <rPh sb="40" eb="42">
      <t>カイトウ</t>
    </rPh>
    <rPh sb="44" eb="46">
      <t>ワリアイ</t>
    </rPh>
    <phoneticPr fontId="4"/>
  </si>
  <si>
    <t>【元気高齢者】閉じこもりリスク</t>
    <rPh sb="7" eb="8">
      <t>ト</t>
    </rPh>
    <phoneticPr fontId="3"/>
  </si>
  <si>
    <t>・要介護リスクは、厚生労働省：地域包括ケア「見える化」システムの算出方法を参考に、以下のとおり集計を行い、算出した。</t>
    <rPh sb="32" eb="34">
      <t>サンシュツ</t>
    </rPh>
    <rPh sb="34" eb="36">
      <t>ホウホウ</t>
    </rPh>
    <rPh sb="37" eb="39">
      <t>サンコウ</t>
    </rPh>
    <rPh sb="41" eb="43">
      <t>イカ</t>
    </rPh>
    <rPh sb="47" eb="49">
      <t>シュウケイ</t>
    </rPh>
    <rPh sb="50" eb="51">
      <t>オコナ</t>
    </rPh>
    <rPh sb="53" eb="55">
      <t>サンシュツ</t>
    </rPh>
    <phoneticPr fontId="4"/>
  </si>
  <si>
    <t>【要介護３・４・５】新規認定を受けた者の平均年齢</t>
    <rPh sb="1" eb="4">
      <t>ヨウカイゴ</t>
    </rPh>
    <phoneticPr fontId="4"/>
  </si>
  <si>
    <t>【要介護１・２】新規認定を受けた者の平均年齢</t>
    <rPh sb="1" eb="4">
      <t>ヨウカイゴ</t>
    </rPh>
    <phoneticPr fontId="4"/>
  </si>
  <si>
    <t>【要支援１・２】新規認定を受けた者の平均年齢</t>
    <rPh sb="1" eb="4">
      <t>ヨウシエン</t>
    </rPh>
    <phoneticPr fontId="4"/>
  </si>
  <si>
    <t>【全体】新規認定を受けた者の平均年齢</t>
    <rPh sb="1" eb="3">
      <t>ゼンタイ</t>
    </rPh>
    <phoneticPr fontId="4"/>
  </si>
  <si>
    <t>【女性】健康寿命　平均自立期間（要介護2以上）</t>
    <rPh sb="1" eb="3">
      <t>ジョセイ</t>
    </rPh>
    <rPh sb="4" eb="6">
      <t>ケンコウ</t>
    </rPh>
    <rPh sb="6" eb="8">
      <t>ジュミョウ</t>
    </rPh>
    <rPh sb="9" eb="11">
      <t>ヘイキン</t>
    </rPh>
    <rPh sb="11" eb="13">
      <t>ジリツ</t>
    </rPh>
    <rPh sb="13" eb="15">
      <t>キカン</t>
    </rPh>
    <rPh sb="16" eb="19">
      <t>ヨウカイゴ</t>
    </rPh>
    <rPh sb="20" eb="22">
      <t>イジョウ</t>
    </rPh>
    <phoneticPr fontId="4"/>
  </si>
  <si>
    <t>・「健康寿命の算定方法の指針（2012年9月）」（厚生労働省科研費補助金の研究）より住民基本台帳年齢階級別人口（市区町村別）、人口動態統計、簡易生命表、介護受給者台帳を用いて算出した。
・人口4.7万人未満の市町村については、精度が低いことに留意する必要がある。</t>
    <rPh sb="125" eb="127">
      <t>ヒツヨウ</t>
    </rPh>
    <phoneticPr fontId="3"/>
  </si>
  <si>
    <t>1-1健康寿命が延びている</t>
  </si>
  <si>
    <t>1.自立期間が
延長している
（できる期待がある）</t>
  </si>
  <si>
    <t>居宅要支援・要介護者</t>
    <phoneticPr fontId="4"/>
  </si>
  <si>
    <t>長野県「高齢者実態調査」</t>
    <rPh sb="0" eb="2">
      <t>ナガノ</t>
    </rPh>
    <rPh sb="2" eb="3">
      <t>ケン</t>
    </rPh>
    <rPh sb="4" eb="6">
      <t>コウレイ</t>
    </rPh>
    <rPh sb="6" eb="7">
      <t>シャ</t>
    </rPh>
    <rPh sb="7" eb="9">
      <t>ジッタイ</t>
    </rPh>
    <rPh sb="9" eb="11">
      <t>チョウサ</t>
    </rPh>
    <phoneticPr fontId="3"/>
  </si>
  <si>
    <t>主観的幸福感</t>
    <rPh sb="0" eb="2">
      <t>シュカン</t>
    </rPh>
    <rPh sb="2" eb="3">
      <t>テキ</t>
    </rPh>
    <rPh sb="3" eb="6">
      <t>コウフクカン</t>
    </rPh>
    <phoneticPr fontId="4"/>
  </si>
  <si>
    <t>63保険者
単位データ</t>
    <rPh sb="2" eb="4">
      <t>ホケン</t>
    </rPh>
    <rPh sb="4" eb="5">
      <t>シャ</t>
    </rPh>
    <rPh sb="6" eb="8">
      <t>タンイ</t>
    </rPh>
    <phoneticPr fontId="4"/>
  </si>
  <si>
    <t>解説・定義・備考など</t>
    <rPh sb="0" eb="2">
      <t>カイセツ</t>
    </rPh>
    <rPh sb="3" eb="5">
      <t>テイギ</t>
    </rPh>
    <rPh sb="6" eb="8">
      <t>ビコウ</t>
    </rPh>
    <phoneticPr fontId="4"/>
  </si>
  <si>
    <t>分析シート　出典・定義等一覧</t>
    <rPh sb="0" eb="2">
      <t>ブンセキ</t>
    </rPh>
    <rPh sb="6" eb="8">
      <t>シュッテン</t>
    </rPh>
    <rPh sb="9" eb="11">
      <t>テイギ</t>
    </rPh>
    <rPh sb="11" eb="12">
      <t>トウ</t>
    </rPh>
    <rPh sb="12" eb="14">
      <t>イチラン</t>
    </rPh>
    <phoneticPr fontId="4"/>
  </si>
  <si>
    <t>【７７】栄村</t>
  </si>
  <si>
    <t>【７６】飯綱町</t>
  </si>
  <si>
    <t>【７５】小川村</t>
  </si>
  <si>
    <t>【７４】信濃町</t>
  </si>
  <si>
    <t>【７３】野沢温泉村</t>
  </si>
  <si>
    <t>【７２】木島平村</t>
  </si>
  <si>
    <t>【７１】山ノ内町</t>
  </si>
  <si>
    <t>【７０】高山村</t>
  </si>
  <si>
    <t>【６９】小布施町</t>
  </si>
  <si>
    <t>【６８】坂城町</t>
  </si>
  <si>
    <t>【６７】小谷村</t>
  </si>
  <si>
    <t>【６６】白馬村</t>
  </si>
  <si>
    <t>【６５】松川村</t>
  </si>
  <si>
    <t>【６４】池田町</t>
  </si>
  <si>
    <t>【６３】筑北村</t>
  </si>
  <si>
    <t>【６２】朝日村</t>
  </si>
  <si>
    <t>【６１】山形村</t>
  </si>
  <si>
    <t>【６０】生坂村</t>
  </si>
  <si>
    <t>【５９】麻績村</t>
  </si>
  <si>
    <t>【５８】木曽町</t>
  </si>
  <si>
    <t>【５７】大桑村</t>
  </si>
  <si>
    <t>【５６】王滝村</t>
  </si>
  <si>
    <t>【５５】木祖村</t>
  </si>
  <si>
    <t>【５４】南木曽町</t>
  </si>
  <si>
    <t>【５３】上松町</t>
  </si>
  <si>
    <t>【５２】大鹿村</t>
  </si>
  <si>
    <t>【５１】豊丘村</t>
  </si>
  <si>
    <t>【５０】喬木村</t>
  </si>
  <si>
    <t>【４９】泰阜村</t>
  </si>
  <si>
    <t>【４８】天龍村</t>
  </si>
  <si>
    <t>【４７】売木村</t>
  </si>
  <si>
    <t>【４６】下條村</t>
  </si>
  <si>
    <t>【４５】根羽村</t>
  </si>
  <si>
    <t>【４４】平谷村</t>
  </si>
  <si>
    <t>【４３】阿智村</t>
  </si>
  <si>
    <t>【４２】阿南町</t>
  </si>
  <si>
    <t>【４１】高森町</t>
  </si>
  <si>
    <t>【４０】松川町</t>
  </si>
  <si>
    <t>【３９】宮田村</t>
  </si>
  <si>
    <t>【３８】中川村</t>
  </si>
  <si>
    <t>【３７】南箕輪村</t>
  </si>
  <si>
    <t>【３６】飯島町</t>
  </si>
  <si>
    <t>【３５】箕輪町</t>
  </si>
  <si>
    <t>【３４】辰野町</t>
  </si>
  <si>
    <t>【３３】原村</t>
  </si>
  <si>
    <t>【３２】富士見町</t>
  </si>
  <si>
    <t>【３１】下諏訪町</t>
  </si>
  <si>
    <t>【３０】長和町</t>
  </si>
  <si>
    <t>【２９】青木村</t>
  </si>
  <si>
    <t>【２８】立科町</t>
  </si>
  <si>
    <t>【２７】御代田町</t>
  </si>
  <si>
    <t>【２６】軽井沢町</t>
  </si>
  <si>
    <t>【２５】佐久穂町</t>
  </si>
  <si>
    <t>【２４】北相木村</t>
  </si>
  <si>
    <t>【２３】南相木村</t>
  </si>
  <si>
    <t>【２２】南牧村</t>
  </si>
  <si>
    <t>【２１】川上村</t>
  </si>
  <si>
    <t>【１９】安曇野市</t>
  </si>
  <si>
    <t>【１８】東御市</t>
  </si>
  <si>
    <t>【１７】千曲市</t>
  </si>
  <si>
    <t>【１６】佐久市</t>
  </si>
  <si>
    <t>【１５】塩尻市</t>
  </si>
  <si>
    <t>【１４】茅野市</t>
  </si>
  <si>
    <t>【１３】飯山市</t>
  </si>
  <si>
    <t>【１２】大町市</t>
  </si>
  <si>
    <t>【１１】中野市</t>
  </si>
  <si>
    <t>【１０】駒ヶ根市</t>
  </si>
  <si>
    <t>【９】伊那市</t>
  </si>
  <si>
    <t>【８】小諸市</t>
  </si>
  <si>
    <t>【７】須坂市</t>
  </si>
  <si>
    <t>【６】諏訪市</t>
  </si>
  <si>
    <t>【５】飯田市</t>
  </si>
  <si>
    <t>【３】上田市</t>
  </si>
  <si>
    <t>【２】松本市</t>
  </si>
  <si>
    <t>右上の市町村選択用のプルダウンの順番は以下となっています。</t>
    <rPh sb="0" eb="2">
      <t>ミギウエ</t>
    </rPh>
    <rPh sb="3" eb="6">
      <t>シチョウソン</t>
    </rPh>
    <rPh sb="6" eb="8">
      <t>センタク</t>
    </rPh>
    <rPh sb="8" eb="9">
      <t>ヨウ</t>
    </rPh>
    <rPh sb="16" eb="18">
      <t>ジュンバン</t>
    </rPh>
    <rPh sb="19" eb="21">
      <t>イカ</t>
    </rPh>
    <phoneticPr fontId="4"/>
  </si>
  <si>
    <t>○市町村選択のプルダウンについて</t>
    <rPh sb="1" eb="4">
      <t>シチョウソン</t>
    </rPh>
    <rPh sb="4" eb="6">
      <t>センタク</t>
    </rPh>
    <phoneticPr fontId="4"/>
  </si>
  <si>
    <t>・本調査で用いた指標の算出方法、定義、出典等を示しています。</t>
    <rPh sb="1" eb="4">
      <t>ホンチョウサ</t>
    </rPh>
    <rPh sb="5" eb="6">
      <t>モチ</t>
    </rPh>
    <rPh sb="8" eb="10">
      <t>シヒョウ</t>
    </rPh>
    <rPh sb="11" eb="13">
      <t>サンシュツ</t>
    </rPh>
    <rPh sb="13" eb="15">
      <t>ホウホウ</t>
    </rPh>
    <rPh sb="16" eb="18">
      <t>テイギ</t>
    </rPh>
    <rPh sb="19" eb="21">
      <t>シュッテン</t>
    </rPh>
    <rPh sb="21" eb="22">
      <t>トウ</t>
    </rPh>
    <rPh sb="23" eb="24">
      <t>シメ</t>
    </rPh>
    <phoneticPr fontId="4"/>
  </si>
  <si>
    <t>定義・出典</t>
    <rPh sb="0" eb="2">
      <t>テイギ</t>
    </rPh>
    <rPh sb="3" eb="5">
      <t>シュッテン</t>
    </rPh>
    <phoneticPr fontId="4"/>
  </si>
  <si>
    <t>定義・出典・raw</t>
    <rPh sb="0" eb="2">
      <t>テイギ</t>
    </rPh>
    <rPh sb="3" eb="5">
      <t>シュッテン</t>
    </rPh>
    <phoneticPr fontId="4"/>
  </si>
  <si>
    <t>・複数の選択肢を一体的に比較し、結果を確認する指標を抽出し、掲載しています。</t>
    <rPh sb="1" eb="3">
      <t>フクスウ</t>
    </rPh>
    <rPh sb="4" eb="7">
      <t>センタクシ</t>
    </rPh>
    <rPh sb="8" eb="10">
      <t>イッタイ</t>
    </rPh>
    <rPh sb="10" eb="11">
      <t>テキ</t>
    </rPh>
    <rPh sb="12" eb="14">
      <t>ヒカク</t>
    </rPh>
    <rPh sb="16" eb="18">
      <t>ケッカ</t>
    </rPh>
    <rPh sb="19" eb="21">
      <t>カクニン</t>
    </rPh>
    <rPh sb="23" eb="25">
      <t>シヒョウ</t>
    </rPh>
    <rPh sb="26" eb="28">
      <t>チュウシュツ</t>
    </rPh>
    <rPh sb="30" eb="32">
      <t>ケイサイ</t>
    </rPh>
    <phoneticPr fontId="4"/>
  </si>
  <si>
    <t>割合比較</t>
    <rPh sb="0" eb="2">
      <t>ワリアイ</t>
    </rPh>
    <rPh sb="2" eb="4">
      <t>ヒカク</t>
    </rPh>
    <phoneticPr fontId="4"/>
  </si>
  <si>
    <t>・指標について、全県及び他自治体との比較分析ができます。
・貴自治体が低い指標・高い指標等について、選択し、現状分析に活用してください。</t>
    <rPh sb="1" eb="3">
      <t>シヒョウ</t>
    </rPh>
    <rPh sb="8" eb="10">
      <t>ゼ</t>
    </rPh>
    <rPh sb="10" eb="11">
      <t>オヨ</t>
    </rPh>
    <rPh sb="12" eb="13">
      <t>ホカ</t>
    </rPh>
    <rPh sb="13" eb="16">
      <t>ジチタイ</t>
    </rPh>
    <rPh sb="18" eb="20">
      <t>ヒカク</t>
    </rPh>
    <rPh sb="20" eb="22">
      <t>ブンセキ</t>
    </rPh>
    <rPh sb="30" eb="31">
      <t>キ</t>
    </rPh>
    <rPh sb="31" eb="34">
      <t>ジチタイ</t>
    </rPh>
    <rPh sb="35" eb="36">
      <t>ヒク</t>
    </rPh>
    <rPh sb="37" eb="39">
      <t>シヒョウ</t>
    </rPh>
    <rPh sb="40" eb="41">
      <t>タカ</t>
    </rPh>
    <rPh sb="42" eb="44">
      <t>シヒョウ</t>
    </rPh>
    <rPh sb="44" eb="45">
      <t>トウ</t>
    </rPh>
    <rPh sb="50" eb="52">
      <t>センタク</t>
    </rPh>
    <rPh sb="54" eb="56">
      <t>ゲンジョウ</t>
    </rPh>
    <rPh sb="56" eb="58">
      <t>ブンセキ</t>
    </rPh>
    <rPh sb="59" eb="61">
      <t>カツヨウ</t>
    </rPh>
    <phoneticPr fontId="4"/>
  </si>
  <si>
    <t>グラフ・散布図</t>
    <rPh sb="4" eb="7">
      <t>サンプズ</t>
    </rPh>
    <phoneticPr fontId="4"/>
  </si>
  <si>
    <t>指標分析</t>
    <rPh sb="0" eb="2">
      <t>シヒョウ</t>
    </rPh>
    <rPh sb="2" eb="4">
      <t>ブンセキ</t>
    </rPh>
    <phoneticPr fontId="4"/>
  </si>
  <si>
    <t xml:space="preserve">・各分野で整理を行った「最終アウトカム指標」、「中間アウトカム指標」、「アウトプット指標」、「ストラクチャー指標」について示しています。
・以下のような見出しタイトルの番号・表記は、市町村別得点表と合わせています。
例：１．自立期間が延長している（できる期待がある）
・右上の市町村を選択し、結果をご確認ください。貴自治体と長野県との状況が比較できます。
・ｎはサンプル数です。サンプルが少ない指標もありますので、分析にはご注意ください。
・「（●●）　/77 」の表記は、７７市町村中で取り組んでいる自治体数を示しています。
</t>
    <rPh sb="1" eb="2">
      <t>カク</t>
    </rPh>
    <rPh sb="2" eb="4">
      <t>ブンヤ</t>
    </rPh>
    <rPh sb="5" eb="7">
      <t>セイリ</t>
    </rPh>
    <rPh sb="8" eb="9">
      <t>オコナ</t>
    </rPh>
    <rPh sb="19" eb="21">
      <t>シヒョウ</t>
    </rPh>
    <rPh sb="31" eb="33">
      <t>シヒョウ</t>
    </rPh>
    <rPh sb="54" eb="56">
      <t>シヒョウ</t>
    </rPh>
    <rPh sb="61" eb="62">
      <t>シメ</t>
    </rPh>
    <rPh sb="71" eb="73">
      <t>イカ</t>
    </rPh>
    <rPh sb="77" eb="79">
      <t>ミダ</t>
    </rPh>
    <rPh sb="85" eb="87">
      <t>バンゴウ</t>
    </rPh>
    <rPh sb="88" eb="90">
      <t>ヒョウキ</t>
    </rPh>
    <rPh sb="100" eb="101">
      <t>ア</t>
    </rPh>
    <rPh sb="109" eb="110">
      <t>レイ</t>
    </rPh>
    <rPh sb="159" eb="160">
      <t>キ</t>
    </rPh>
    <rPh sb="160" eb="163">
      <t>ジチタイ</t>
    </rPh>
    <rPh sb="164" eb="167">
      <t>ナガノケン</t>
    </rPh>
    <rPh sb="169" eb="171">
      <t>ジョウキョウ</t>
    </rPh>
    <rPh sb="172" eb="174">
      <t>ヒカク</t>
    </rPh>
    <rPh sb="188" eb="189">
      <t>スウ</t>
    </rPh>
    <rPh sb="197" eb="198">
      <t>スク</t>
    </rPh>
    <rPh sb="200" eb="202">
      <t>シヒョウ</t>
    </rPh>
    <rPh sb="210" eb="212">
      <t>ブンセキ</t>
    </rPh>
    <rPh sb="215" eb="217">
      <t>チュウイ</t>
    </rPh>
    <phoneticPr fontId="4"/>
  </si>
  <si>
    <t>分野別ロジックモデル分析シート</t>
    <rPh sb="0" eb="2">
      <t>ブンヤ</t>
    </rPh>
    <rPh sb="2" eb="3">
      <t>ベツ</t>
    </rPh>
    <rPh sb="10" eb="12">
      <t>ブンセキ</t>
    </rPh>
    <phoneticPr fontId="4"/>
  </si>
  <si>
    <t>シート名</t>
    <rPh sb="3" eb="4">
      <t>メイ</t>
    </rPh>
    <phoneticPr fontId="4"/>
  </si>
  <si>
    <t>地域包括ケア体制の構築状況の見える化調査の結果について、以下のとおり、集計しています。貴自治体の現状把握、課題導出等に活用ください。</t>
    <rPh sb="0" eb="2">
      <t>チイキ</t>
    </rPh>
    <rPh sb="2" eb="4">
      <t>ホウカツ</t>
    </rPh>
    <rPh sb="6" eb="8">
      <t>タイセイ</t>
    </rPh>
    <rPh sb="9" eb="11">
      <t>コウチク</t>
    </rPh>
    <rPh sb="11" eb="13">
      <t>ジョウキョウ</t>
    </rPh>
    <rPh sb="14" eb="15">
      <t>ミ</t>
    </rPh>
    <rPh sb="17" eb="18">
      <t>カ</t>
    </rPh>
    <rPh sb="18" eb="20">
      <t>チョウサ</t>
    </rPh>
    <rPh sb="21" eb="23">
      <t>ケッカ</t>
    </rPh>
    <rPh sb="28" eb="30">
      <t>イカ</t>
    </rPh>
    <rPh sb="35" eb="37">
      <t>シュウケイ</t>
    </rPh>
    <rPh sb="43" eb="44">
      <t>キ</t>
    </rPh>
    <rPh sb="44" eb="47">
      <t>ジチタイ</t>
    </rPh>
    <rPh sb="48" eb="50">
      <t>ゲンジョウ</t>
    </rPh>
    <rPh sb="50" eb="52">
      <t>ハアク</t>
    </rPh>
    <rPh sb="53" eb="55">
      <t>カダイ</t>
    </rPh>
    <rPh sb="55" eb="57">
      <t>ドウシュツ</t>
    </rPh>
    <rPh sb="57" eb="58">
      <t>トウ</t>
    </rPh>
    <rPh sb="59" eb="61">
      <t>カツヨウ</t>
    </rPh>
    <phoneticPr fontId="4"/>
  </si>
  <si>
    <t>raw</t>
    <phoneticPr fontId="4"/>
  </si>
  <si>
    <t>・町村部のデータを確認することができます</t>
    <rPh sb="1" eb="3">
      <t>チョウソン</t>
    </rPh>
    <rPh sb="3" eb="4">
      <t>ブ</t>
    </rPh>
    <rPh sb="9" eb="11">
      <t>カクニン</t>
    </rPh>
    <phoneticPr fontId="4"/>
  </si>
  <si>
    <t>グラフ・散布図（町村部）</t>
    <rPh sb="4" eb="7">
      <t>サンプズ</t>
    </rPh>
    <rPh sb="8" eb="9">
      <t>マチ</t>
    </rPh>
    <rPh sb="9" eb="10">
      <t>ムラ</t>
    </rPh>
    <rPh sb="10" eb="11">
      <t>ブ</t>
    </rPh>
    <phoneticPr fontId="4"/>
  </si>
  <si>
    <t>・市部のデータを確認することができます</t>
    <rPh sb="1" eb="3">
      <t>シブ</t>
    </rPh>
    <rPh sb="8" eb="10">
      <t>カクニン</t>
    </rPh>
    <phoneticPr fontId="4"/>
  </si>
  <si>
    <t>グラフ・散布図（市部）</t>
    <rPh sb="4" eb="7">
      <t>サンプズ</t>
    </rPh>
    <rPh sb="8" eb="10">
      <t>シブ</t>
    </rPh>
    <phoneticPr fontId="4"/>
  </si>
  <si>
    <t>32</t>
    <phoneticPr fontId="4"/>
  </si>
  <si>
    <t>はじめに</t>
    <phoneticPr fontId="4"/>
  </si>
  <si>
    <t>長野県</t>
    <rPh sb="0" eb="3">
      <t>ナガノケン</t>
    </rPh>
    <phoneticPr fontId="4"/>
  </si>
  <si>
    <t>1-3要介護リスクが抑えられている</t>
    <phoneticPr fontId="4"/>
  </si>
  <si>
    <t>・本調査で用いた指標のローデータです。ご活用ください。</t>
    <rPh sb="1" eb="4">
      <t>ホンチョウサ</t>
    </rPh>
    <rPh sb="5" eb="6">
      <t>モチ</t>
    </rPh>
    <rPh sb="8" eb="10">
      <t>シヒョウ</t>
    </rPh>
    <rPh sb="20" eb="22">
      <t>カツヨウ</t>
    </rPh>
    <phoneticPr fontId="4"/>
  </si>
  <si>
    <t>在宅での要介護者</t>
  </si>
  <si>
    <t>入所希望者合計</t>
    <rPh sb="0" eb="2">
      <t>ニュウショ</t>
    </rPh>
    <rPh sb="2" eb="5">
      <t>キボウシャ</t>
    </rPh>
    <rPh sb="5" eb="7">
      <t>ゴウケイ</t>
    </rPh>
    <phoneticPr fontId="39"/>
  </si>
  <si>
    <t>在宅での要介護認定者に占める特養入所希望者</t>
    <rPh sb="0" eb="2">
      <t>ザイタク</t>
    </rPh>
    <phoneticPr fontId="39"/>
  </si>
  <si>
    <t>長野県：特養待機者調査</t>
    <rPh sb="0" eb="3">
      <t>ナガノケン</t>
    </rPh>
    <rPh sb="4" eb="6">
      <t>トクヨウ</t>
    </rPh>
    <phoneticPr fontId="46"/>
  </si>
  <si>
    <t>人</t>
    <rPh sb="0" eb="1">
      <t>ヒト</t>
    </rPh>
    <phoneticPr fontId="39"/>
  </si>
  <si>
    <t>%</t>
  </si>
  <si>
    <t>位</t>
    <rPh sb="0" eb="1">
      <t>イ</t>
    </rPh>
    <phoneticPr fontId="31"/>
  </si>
  <si>
    <t>順位</t>
    <rPh sb="0" eb="2">
      <t>ジュンイ</t>
    </rPh>
    <phoneticPr fontId="31"/>
  </si>
  <si>
    <t>在宅での要介護者【2021】</t>
  </si>
  <si>
    <t>入所希望者合計【2021】</t>
    <rPh sb="0" eb="2">
      <t>ニュウショ</t>
    </rPh>
    <rPh sb="2" eb="5">
      <t>キボウシャ</t>
    </rPh>
    <rPh sb="5" eb="7">
      <t>ゴウケイ</t>
    </rPh>
    <phoneticPr fontId="39"/>
  </si>
  <si>
    <t>在宅生活から特養への申込者の平均要介護度_順位_【2021】</t>
    <rPh sb="21" eb="23">
      <t>ジュンイ</t>
    </rPh>
    <phoneticPr fontId="31"/>
  </si>
  <si>
    <t>在宅での要介護認定者に占める特養入所希望者【2021】</t>
  </si>
  <si>
    <t>在宅での要介護認定者に占める特養入所希望者【2021】</t>
    <rPh sb="4" eb="7">
      <t>ヨウカイゴ</t>
    </rPh>
    <rPh sb="7" eb="10">
      <t>ニンテイシャ</t>
    </rPh>
    <rPh sb="11" eb="12">
      <t>シ</t>
    </rPh>
    <rPh sb="14" eb="16">
      <t>トクヨウ</t>
    </rPh>
    <rPh sb="16" eb="18">
      <t>ニュウショ</t>
    </rPh>
    <rPh sb="18" eb="21">
      <t>キボウシャ</t>
    </rPh>
    <phoneticPr fontId="39"/>
  </si>
  <si>
    <t>高齢化率</t>
  </si>
  <si>
    <t>【R3.10高齢化率】</t>
    <rPh sb="6" eb="9">
      <t>コウレイカ</t>
    </rPh>
    <rPh sb="9" eb="10">
      <t>リツ</t>
    </rPh>
    <phoneticPr fontId="1"/>
  </si>
  <si>
    <t>Q</t>
    <phoneticPr fontId="4"/>
  </si>
  <si>
    <t>Q1</t>
  </si>
  <si>
    <t>Q2</t>
  </si>
  <si>
    <t>幸福度_元気【2016】</t>
  </si>
  <si>
    <t>Q3</t>
  </si>
  <si>
    <t>Q4</t>
  </si>
  <si>
    <t>Q5</t>
  </si>
  <si>
    <t>幸福度_元気【2019】</t>
  </si>
  <si>
    <t>Q6</t>
  </si>
  <si>
    <t>Q7</t>
  </si>
  <si>
    <t>Q8</t>
  </si>
  <si>
    <t>Q9</t>
  </si>
  <si>
    <t>幸福度_居宅【2016】</t>
  </si>
  <si>
    <t>Q10</t>
  </si>
  <si>
    <t>Q11</t>
  </si>
  <si>
    <t>Q12</t>
  </si>
  <si>
    <t>幸福度_居宅【2019】</t>
  </si>
  <si>
    <t>Q13</t>
  </si>
  <si>
    <t>Q14</t>
  </si>
  <si>
    <t>Q15</t>
  </si>
  <si>
    <t>Q16</t>
  </si>
  <si>
    <t>幸福度_居宅(要介護全体)【2019】</t>
  </si>
  <si>
    <t>Q17</t>
  </si>
  <si>
    <t>Q18</t>
  </si>
  <si>
    <t>幸福度_居宅(要支援1・2)【2019】</t>
  </si>
  <si>
    <t>Q19</t>
  </si>
  <si>
    <t>Q20</t>
  </si>
  <si>
    <t>Q21</t>
  </si>
  <si>
    <t>幸福度_居宅(要介護1・2)【2019】</t>
  </si>
  <si>
    <t>Q22</t>
  </si>
  <si>
    <t>Q23</t>
  </si>
  <si>
    <t>Q24</t>
  </si>
  <si>
    <t>幸福度_居宅(要介護3～5)【2019】</t>
  </si>
  <si>
    <t>Q25</t>
  </si>
  <si>
    <t>Q26</t>
  </si>
  <si>
    <t>健康寿命_平均自立期間（要介護２以上）_2021男性</t>
  </si>
  <si>
    <t>Q27</t>
  </si>
  <si>
    <t>Q28</t>
  </si>
  <si>
    <t>Q29</t>
  </si>
  <si>
    <t>Q30</t>
  </si>
  <si>
    <t>Q31</t>
  </si>
  <si>
    <t>Q32</t>
  </si>
  <si>
    <t>要介護状態の改善の状況_R2年度_【2018⇒2019】</t>
  </si>
  <si>
    <t>Q33</t>
  </si>
  <si>
    <t>Q34</t>
  </si>
  <si>
    <t>要介護状態の改善の状況_R3年度_【2019⇒2020】</t>
  </si>
  <si>
    <t>Q35</t>
  </si>
  <si>
    <t>Q36</t>
  </si>
  <si>
    <t>要介護状態の改善の状況_R４年度_【2020】⇒【202１】</t>
  </si>
  <si>
    <t>Q37</t>
  </si>
  <si>
    <t>Q38</t>
  </si>
  <si>
    <t>Q39</t>
  </si>
  <si>
    <t>Q40</t>
  </si>
  <si>
    <t>Q41</t>
  </si>
  <si>
    <t>Q42</t>
  </si>
  <si>
    <t>運動機能・転倒リスク割合_元気【2019】</t>
  </si>
  <si>
    <t>Q43</t>
  </si>
  <si>
    <t>Q44</t>
  </si>
  <si>
    <t>Q45</t>
  </si>
  <si>
    <t>Q46</t>
  </si>
  <si>
    <t>Q47</t>
  </si>
  <si>
    <t>Q48</t>
  </si>
  <si>
    <t>Q49</t>
  </si>
  <si>
    <t>Q50</t>
  </si>
  <si>
    <t>Q51</t>
  </si>
  <si>
    <t>Q52</t>
  </si>
  <si>
    <t>Q53</t>
  </si>
  <si>
    <t>Q54</t>
  </si>
  <si>
    <t>うつリスク高齢者_元気_割合【2019】</t>
  </si>
  <si>
    <t>Q55</t>
  </si>
  <si>
    <t>Q56</t>
  </si>
  <si>
    <t>Q57</t>
  </si>
  <si>
    <t>Q58</t>
  </si>
  <si>
    <t>Q59</t>
  </si>
  <si>
    <t>Q60</t>
  </si>
  <si>
    <t>Q61</t>
  </si>
  <si>
    <t>Q62</t>
  </si>
  <si>
    <t>Q63</t>
  </si>
  <si>
    <t>Q64</t>
  </si>
  <si>
    <t>Q65</t>
  </si>
  <si>
    <t>Q66</t>
  </si>
  <si>
    <t>Q67</t>
  </si>
  <si>
    <t>Q68</t>
  </si>
  <si>
    <t>Q69</t>
  </si>
  <si>
    <t>Q70</t>
  </si>
  <si>
    <t>Q71</t>
  </si>
  <si>
    <t>Q72</t>
  </si>
  <si>
    <t>うつリスク高齢者_居宅_割合【2019】</t>
  </si>
  <si>
    <t>Q73</t>
  </si>
  <si>
    <t>Q74</t>
  </si>
  <si>
    <t>Q75</t>
  </si>
  <si>
    <t>Q76</t>
  </si>
  <si>
    <t>調整済み認定率_認定率（要支援）_【2020】</t>
  </si>
  <si>
    <t>Q77</t>
  </si>
  <si>
    <t>調整済み認定率_認定率（要介護1・2）_【2020】</t>
  </si>
  <si>
    <t>Q78</t>
  </si>
  <si>
    <t>調整済み認定率_認定率（要介護3・4・5）【2020】</t>
  </si>
  <si>
    <t>Q79</t>
  </si>
  <si>
    <t>Q80</t>
  </si>
  <si>
    <t>Q81</t>
  </si>
  <si>
    <t>Q82</t>
  </si>
  <si>
    <t>Q83</t>
  </si>
  <si>
    <t>要支援要介護認定率_認定率（要支援）_【2021】</t>
  </si>
  <si>
    <t>Q84</t>
  </si>
  <si>
    <t>要支援要介護認定率_認定率（要介護1・2）【2021】</t>
  </si>
  <si>
    <t>Q85</t>
  </si>
  <si>
    <t>要支援要介護認定率_認定率（要介護3・4・5）【2021】</t>
  </si>
  <si>
    <t>Q86</t>
  </si>
  <si>
    <t>Q87</t>
  </si>
  <si>
    <t>新たに要支援・要介護認定を受けた者の平均年齢【2020】</t>
  </si>
  <si>
    <t>Q88</t>
  </si>
  <si>
    <t>Q89</t>
  </si>
  <si>
    <t>Q90</t>
  </si>
  <si>
    <t>新たに認定を受けた者のうち、要支援１・２の認定を受けた者の平均年齢【2020】</t>
  </si>
  <si>
    <t>Q91</t>
  </si>
  <si>
    <t>Q92</t>
  </si>
  <si>
    <t>Q93</t>
  </si>
  <si>
    <t>新たに認定を受けた者のうち、要介護1・２の認定を受けた者の平均年齢【2020】</t>
  </si>
  <si>
    <t>Q94</t>
  </si>
  <si>
    <t>Q95</t>
  </si>
  <si>
    <t>Q96</t>
  </si>
  <si>
    <t>新たに認定を受けた者のうち、要介護3・４・５の認定を受けた者の・平均年齢【2020】</t>
  </si>
  <si>
    <t>Q97</t>
  </si>
  <si>
    <t>Q98</t>
  </si>
  <si>
    <t>Q99</t>
  </si>
  <si>
    <t>Q100</t>
  </si>
  <si>
    <t>Q101</t>
  </si>
  <si>
    <t>要支援１・2の重症化率維持割合_【2020年3月→2021年3月】</t>
  </si>
  <si>
    <t>Q102</t>
  </si>
  <si>
    <t>Q103</t>
  </si>
  <si>
    <t>要支援１・2の重症化率改善割合_【2020年3月→2021年3月】</t>
  </si>
  <si>
    <t>Q104</t>
  </si>
  <si>
    <t>Q105</t>
  </si>
  <si>
    <t>Q106</t>
  </si>
  <si>
    <t>Q107</t>
  </si>
  <si>
    <t>Q108</t>
  </si>
  <si>
    <t>Q109</t>
  </si>
  <si>
    <t>Q110</t>
  </si>
  <si>
    <t>Q111</t>
  </si>
  <si>
    <t>Q112</t>
  </si>
  <si>
    <t>Q113</t>
  </si>
  <si>
    <t>Q114</t>
  </si>
  <si>
    <t>Q115</t>
  </si>
  <si>
    <t>Q116</t>
  </si>
  <si>
    <t>Q117</t>
  </si>
  <si>
    <t>Q118</t>
  </si>
  <si>
    <t>Q119</t>
  </si>
  <si>
    <t>Q120</t>
  </si>
  <si>
    <t>Q121</t>
  </si>
  <si>
    <t>Q122</t>
  </si>
  <si>
    <t>Q123</t>
  </si>
  <si>
    <t>Q124</t>
  </si>
  <si>
    <t>Q125</t>
  </si>
  <si>
    <t>Q126</t>
  </si>
  <si>
    <t>Q127</t>
  </si>
  <si>
    <t>Q128</t>
  </si>
  <si>
    <t>Q129</t>
  </si>
  <si>
    <t>Q130</t>
  </si>
  <si>
    <t>Q131</t>
  </si>
  <si>
    <t>Q132</t>
  </si>
  <si>
    <t>Q133</t>
  </si>
  <si>
    <t>Q134</t>
  </si>
  <si>
    <t>Q135</t>
  </si>
  <si>
    <t>Q136</t>
  </si>
  <si>
    <t>Q137</t>
  </si>
  <si>
    <t>Q138</t>
  </si>
  <si>
    <t>Q139</t>
  </si>
  <si>
    <t>Q140</t>
  </si>
  <si>
    <t>Q141</t>
  </si>
  <si>
    <t>Q142</t>
  </si>
  <si>
    <t>Q143</t>
  </si>
  <si>
    <t>Q144</t>
  </si>
  <si>
    <t>Q145</t>
  </si>
  <si>
    <t>Q146</t>
  </si>
  <si>
    <t>Q147</t>
  </si>
  <si>
    <t>Q148</t>
  </si>
  <si>
    <t>Q149</t>
  </si>
  <si>
    <t>Q150</t>
  </si>
  <si>
    <t>Q151</t>
  </si>
  <si>
    <t>Q152</t>
  </si>
  <si>
    <t>Q153</t>
  </si>
  <si>
    <t>Q154</t>
  </si>
  <si>
    <t>Q155</t>
  </si>
  <si>
    <t>Q156</t>
  </si>
  <si>
    <t>Q157</t>
  </si>
  <si>
    <t>Q158</t>
  </si>
  <si>
    <t>Q159</t>
  </si>
  <si>
    <t>Q160</t>
  </si>
  <si>
    <t>Q161</t>
  </si>
  <si>
    <t>Q162</t>
  </si>
  <si>
    <t>Q163</t>
  </si>
  <si>
    <t>Q164</t>
  </si>
  <si>
    <t>Q165</t>
  </si>
  <si>
    <t>Q166</t>
  </si>
  <si>
    <t>Q167</t>
  </si>
  <si>
    <t>Q168</t>
  </si>
  <si>
    <t>Q169</t>
  </si>
  <si>
    <t>Q170</t>
  </si>
  <si>
    <t>Q171</t>
  </si>
  <si>
    <t>Q172</t>
  </si>
  <si>
    <t>Q173</t>
  </si>
  <si>
    <t>Q174</t>
  </si>
  <si>
    <t>Q175</t>
  </si>
  <si>
    <t>Q176</t>
  </si>
  <si>
    <t>Q177</t>
  </si>
  <si>
    <t>Q178</t>
  </si>
  <si>
    <t>Q179</t>
  </si>
  <si>
    <t>Q180</t>
  </si>
  <si>
    <t>Q181</t>
  </si>
  <si>
    <t>Q182</t>
  </si>
  <si>
    <t>Q183</t>
  </si>
  <si>
    <t>Q184</t>
  </si>
  <si>
    <t>Q185</t>
  </si>
  <si>
    <t>Q186</t>
  </si>
  <si>
    <t>Q187</t>
  </si>
  <si>
    <t>Q188</t>
  </si>
  <si>
    <t>Q189</t>
  </si>
  <si>
    <t>Q190</t>
  </si>
  <si>
    <t>Q191</t>
  </si>
  <si>
    <t>Q192</t>
  </si>
  <si>
    <t>Q193</t>
  </si>
  <si>
    <t>Q194</t>
  </si>
  <si>
    <t>Q195</t>
  </si>
  <si>
    <t>Q196</t>
  </si>
  <si>
    <t>Q197</t>
  </si>
  <si>
    <t>Q198</t>
  </si>
  <si>
    <t>Q199</t>
  </si>
  <si>
    <t>Q200</t>
  </si>
  <si>
    <t>Q201</t>
  </si>
  <si>
    <t>Q202</t>
  </si>
  <si>
    <t>Q203</t>
  </si>
  <si>
    <t>Q204</t>
  </si>
  <si>
    <t>Q205</t>
  </si>
  <si>
    <t>Q206</t>
  </si>
  <si>
    <t>Q207</t>
  </si>
  <si>
    <t>Q208</t>
  </si>
  <si>
    <t>Q209</t>
  </si>
  <si>
    <t>Q210</t>
  </si>
  <si>
    <t>Q211</t>
  </si>
  <si>
    <t>Q212</t>
  </si>
  <si>
    <t>Q213</t>
  </si>
  <si>
    <t>Q214</t>
  </si>
  <si>
    <t>Q215</t>
  </si>
  <si>
    <t>Q216</t>
  </si>
  <si>
    <t>Q217</t>
  </si>
  <si>
    <t>Q218</t>
  </si>
  <si>
    <t>Q219</t>
  </si>
  <si>
    <t>Q220</t>
  </si>
  <si>
    <t>Q221</t>
  </si>
  <si>
    <t>Q222</t>
  </si>
  <si>
    <t>Q223</t>
  </si>
  <si>
    <t>Q224</t>
  </si>
  <si>
    <t>Q225</t>
  </si>
  <si>
    <t>Q226</t>
  </si>
  <si>
    <t>Q227</t>
  </si>
  <si>
    <t>Q228</t>
  </si>
  <si>
    <t>Q229</t>
  </si>
  <si>
    <t>Q230</t>
  </si>
  <si>
    <t>Q231</t>
  </si>
  <si>
    <t>Q232</t>
  </si>
  <si>
    <t>Q233</t>
  </si>
  <si>
    <t>Q234</t>
  </si>
  <si>
    <t>Q235</t>
  </si>
  <si>
    <t>Q236</t>
  </si>
  <si>
    <t>Q237</t>
  </si>
  <si>
    <t>Q238</t>
  </si>
  <si>
    <t>Q239</t>
  </si>
  <si>
    <t>Q240</t>
  </si>
  <si>
    <t>Q241</t>
  </si>
  <si>
    <t>Q242</t>
  </si>
  <si>
    <t>Q243</t>
  </si>
  <si>
    <t>Q244</t>
  </si>
  <si>
    <t>Q245</t>
  </si>
  <si>
    <t>Q246</t>
  </si>
  <si>
    <t>Q247</t>
  </si>
  <si>
    <t>Q248</t>
  </si>
  <si>
    <t>Q249</t>
  </si>
  <si>
    <t>Q250</t>
  </si>
  <si>
    <t>Q251</t>
  </si>
  <si>
    <t>Q252</t>
  </si>
  <si>
    <t>Q253</t>
  </si>
  <si>
    <t>Q254</t>
  </si>
  <si>
    <t>Q255</t>
  </si>
  <si>
    <t>Q256</t>
  </si>
  <si>
    <t>Q257</t>
  </si>
  <si>
    <t>Q258</t>
  </si>
  <si>
    <t>Q259</t>
  </si>
  <si>
    <t>Q260</t>
  </si>
  <si>
    <t>Q261</t>
  </si>
  <si>
    <t>Q262</t>
  </si>
  <si>
    <t>Q263</t>
  </si>
  <si>
    <t>Q264</t>
  </si>
  <si>
    <t>Q265</t>
  </si>
  <si>
    <t>Q266</t>
  </si>
  <si>
    <t>Q267</t>
  </si>
  <si>
    <t>Q268</t>
  </si>
  <si>
    <t>Q269</t>
  </si>
  <si>
    <t>Q270</t>
  </si>
  <si>
    <t>Q271</t>
  </si>
  <si>
    <t>Q272</t>
  </si>
  <si>
    <t>Q273</t>
  </si>
  <si>
    <t>Q274</t>
  </si>
  <si>
    <t>Q275</t>
  </si>
  <si>
    <t>Q276</t>
  </si>
  <si>
    <t>Q277</t>
  </si>
  <si>
    <t>Q278</t>
  </si>
  <si>
    <t>Q279</t>
  </si>
  <si>
    <t>特定健診受診率_【40-74歳】_【2019】</t>
  </si>
  <si>
    <t>Q280</t>
  </si>
  <si>
    <t>Q281</t>
  </si>
  <si>
    <t>特定保健指導実施率_【40-74歳】_【2019】</t>
  </si>
  <si>
    <t>Q282</t>
  </si>
  <si>
    <t>Q283</t>
  </si>
  <si>
    <t>Q284</t>
  </si>
  <si>
    <t>Q285</t>
  </si>
  <si>
    <t>Q286</t>
  </si>
  <si>
    <t>Q287</t>
  </si>
  <si>
    <t>Q288</t>
  </si>
  <si>
    <t>Q289</t>
  </si>
  <si>
    <t>Q290</t>
  </si>
  <si>
    <t>Q291</t>
  </si>
  <si>
    <t>Q292</t>
  </si>
  <si>
    <t>Q293</t>
  </si>
  <si>
    <t>Q294</t>
  </si>
  <si>
    <t>Q295</t>
  </si>
  <si>
    <t>Q296</t>
  </si>
  <si>
    <t>Q297</t>
  </si>
  <si>
    <t>Q298</t>
  </si>
  <si>
    <t>Q299</t>
  </si>
  <si>
    <t>Q300</t>
  </si>
  <si>
    <t>効果的な介護予防事業の実施状況【2021】</t>
  </si>
  <si>
    <t>Q301</t>
  </si>
  <si>
    <t>Q302</t>
  </si>
  <si>
    <t>Q303</t>
  </si>
  <si>
    <t>Q304</t>
  </si>
  <si>
    <t>サービスCの実施状況【2021】</t>
  </si>
  <si>
    <t>Q305</t>
  </si>
  <si>
    <t>Q306</t>
  </si>
  <si>
    <t>Q307</t>
  </si>
  <si>
    <t>Q308</t>
  </si>
  <si>
    <t>Q309</t>
  </si>
  <si>
    <t>Q310</t>
  </si>
  <si>
    <t>多様なサービスの課題把握・方針策定・具現化【2021】</t>
  </si>
  <si>
    <t>Q311</t>
  </si>
  <si>
    <t>Q312</t>
  </si>
  <si>
    <t>Q313</t>
  </si>
  <si>
    <t>Q314</t>
  </si>
  <si>
    <t>Q315</t>
  </si>
  <si>
    <t>Q316</t>
  </si>
  <si>
    <t>サービス C終了後に通いの場等へつなぐ取組の実施【2021】</t>
  </si>
  <si>
    <t>Q317</t>
  </si>
  <si>
    <t>Q318</t>
  </si>
  <si>
    <t>Q319</t>
  </si>
  <si>
    <t>Q320</t>
  </si>
  <si>
    <t>Q321</t>
  </si>
  <si>
    <t>Q322</t>
  </si>
  <si>
    <t>通いの場への参加促進のためのアウトリーチの実施【2021】</t>
  </si>
  <si>
    <t>Q323</t>
  </si>
  <si>
    <t>Q324</t>
  </si>
  <si>
    <t>Q325</t>
  </si>
  <si>
    <t>Q326</t>
  </si>
  <si>
    <t>Q327</t>
  </si>
  <si>
    <t>Q328</t>
  </si>
  <si>
    <t>多様な主体と連携した介護予防の推進【2021】　</t>
  </si>
  <si>
    <t>Q329</t>
  </si>
  <si>
    <t>Q330</t>
  </si>
  <si>
    <t>Q331</t>
  </si>
  <si>
    <t>Q332</t>
  </si>
  <si>
    <t>Q333</t>
  </si>
  <si>
    <t>Q334</t>
  </si>
  <si>
    <t>介護予防と保健事業の一体的な実施【2021】</t>
  </si>
  <si>
    <t>Q335</t>
  </si>
  <si>
    <t>Q336</t>
  </si>
  <si>
    <t>Q337</t>
  </si>
  <si>
    <t>Q338</t>
  </si>
  <si>
    <t>Q339</t>
  </si>
  <si>
    <t>Q340</t>
  </si>
  <si>
    <t>専門職の関与の仕組みの構築【2021】</t>
  </si>
  <si>
    <t>Q341</t>
  </si>
  <si>
    <t>Q342</t>
  </si>
  <si>
    <t>Q343</t>
  </si>
  <si>
    <t>Q344</t>
  </si>
  <si>
    <t>Q345</t>
  </si>
  <si>
    <t>社会福祉法人・民間サービス等と連携した介護予防の取組の実施【2021】</t>
  </si>
  <si>
    <t>Q346</t>
  </si>
  <si>
    <t>Q347</t>
  </si>
  <si>
    <t>Q348</t>
  </si>
  <si>
    <t>Q349</t>
  </si>
  <si>
    <t>Q350</t>
  </si>
  <si>
    <t>Q351</t>
  </si>
  <si>
    <t>データを活用した介護予防の取組の課題の把握【2021】</t>
  </si>
  <si>
    <t>Q352</t>
  </si>
  <si>
    <t>Q353</t>
  </si>
  <si>
    <t>Q354</t>
  </si>
  <si>
    <t>Q355</t>
  </si>
  <si>
    <t>Q356</t>
  </si>
  <si>
    <t>Q357</t>
  </si>
  <si>
    <t>通いの場の参加者の健康状態等の把握・分析・施策検討【2021】</t>
  </si>
  <si>
    <t>Q358</t>
  </si>
  <si>
    <t>Q359</t>
  </si>
  <si>
    <t>Q360</t>
  </si>
  <si>
    <t>Q361</t>
  </si>
  <si>
    <t>Q362</t>
  </si>
  <si>
    <t>Q363</t>
  </si>
  <si>
    <t>Q364</t>
  </si>
  <si>
    <t>Q365</t>
  </si>
  <si>
    <t>Q366</t>
  </si>
  <si>
    <t>Q367</t>
  </si>
  <si>
    <t>Q368</t>
  </si>
  <si>
    <t>Q369</t>
  </si>
  <si>
    <t>Q370</t>
  </si>
  <si>
    <t>Q371</t>
  </si>
  <si>
    <t>Q372</t>
  </si>
  <si>
    <t>Q373</t>
  </si>
  <si>
    <t>Q374</t>
  </si>
  <si>
    <t>週1回以上の通いの場の参加率_【2020】_</t>
  </si>
  <si>
    <t>Q375</t>
  </si>
  <si>
    <t>Q376</t>
  </si>
  <si>
    <t>高齢者人口1000人あたりの週1回以上の通いの場の箇所数_【2020】</t>
  </si>
  <si>
    <t>Q377</t>
  </si>
  <si>
    <t>Q378</t>
  </si>
  <si>
    <t>Q379</t>
  </si>
  <si>
    <t>Q380</t>
  </si>
  <si>
    <t>高齢者人口1000人あたりの月1回以上の通いの場の箇所数_【2020】</t>
  </si>
  <si>
    <t>Q381</t>
  </si>
  <si>
    <t>Q382</t>
  </si>
  <si>
    <t>Q383</t>
  </si>
  <si>
    <t>Q384</t>
  </si>
  <si>
    <t>Q385</t>
  </si>
  <si>
    <t>Q386</t>
  </si>
  <si>
    <t>サロン_介護予防ボランティア育成数育成数_高齢者人口1000人_【2020】</t>
  </si>
  <si>
    <t>Q387</t>
  </si>
  <si>
    <t>Q388</t>
  </si>
  <si>
    <t>Q389</t>
  </si>
  <si>
    <t>Q390</t>
  </si>
  <si>
    <t>生活支援コーディネーターがサロン・通いの場の設置を支援をしている状況【2021】</t>
  </si>
  <si>
    <t>Q391</t>
  </si>
  <si>
    <t>Q392</t>
  </si>
  <si>
    <t>Q393</t>
  </si>
  <si>
    <t>65歳以上人口1,000人あたりシルバー人材センター登録者数【2015】</t>
  </si>
  <si>
    <t>Q394</t>
  </si>
  <si>
    <t>Q395</t>
  </si>
  <si>
    <t>Q396</t>
  </si>
  <si>
    <t>Q397</t>
  </si>
  <si>
    <t>Q398</t>
  </si>
  <si>
    <t>Q399</t>
  </si>
  <si>
    <t>Q400</t>
  </si>
  <si>
    <t>Q401</t>
  </si>
  <si>
    <t>Q402</t>
  </si>
  <si>
    <t>Q403</t>
  </si>
  <si>
    <t>Q404</t>
  </si>
  <si>
    <t>Q405</t>
  </si>
  <si>
    <t>Q406</t>
  </si>
  <si>
    <t>Q407</t>
  </si>
  <si>
    <t>Q408</t>
  </si>
  <si>
    <t>Q409</t>
  </si>
  <si>
    <t>Q410</t>
  </si>
  <si>
    <t>Q411</t>
  </si>
  <si>
    <t>Q412</t>
  </si>
  <si>
    <t>Q413</t>
  </si>
  <si>
    <t>Q414</t>
  </si>
  <si>
    <t>Q415</t>
  </si>
  <si>
    <t>Q416</t>
  </si>
  <si>
    <t>Q417</t>
  </si>
  <si>
    <t>Q418</t>
  </si>
  <si>
    <t>Q419</t>
  </si>
  <si>
    <t>Q420</t>
  </si>
  <si>
    <t>Q421</t>
  </si>
  <si>
    <t>Q422</t>
  </si>
  <si>
    <t>Q423</t>
  </si>
  <si>
    <t>Q424</t>
  </si>
  <si>
    <t>Q425</t>
  </si>
  <si>
    <t>在宅療養・介護の希望割合_元気【2019】</t>
  </si>
  <si>
    <t>Q426</t>
  </si>
  <si>
    <t>Q427</t>
  </si>
  <si>
    <t>Q428</t>
  </si>
  <si>
    <t>在宅療養・介護の希望割合_居宅_【2019】</t>
  </si>
  <si>
    <t>Q429</t>
  </si>
  <si>
    <t>Q430</t>
  </si>
  <si>
    <t>Q431</t>
  </si>
  <si>
    <t>在宅看取りの希望割合_人生の最期を迎えたい場所_元気_割合【2019】</t>
  </si>
  <si>
    <t>Q432</t>
  </si>
  <si>
    <t>Q433</t>
  </si>
  <si>
    <t>Q434</t>
  </si>
  <si>
    <t>人生の最期の迎え方について家族等と話し合った経験の有無_元気_割合【2019】</t>
  </si>
  <si>
    <t>Q435</t>
  </si>
  <si>
    <t>Q436</t>
  </si>
  <si>
    <t>Q437</t>
  </si>
  <si>
    <t>【令和２年度】在宅療養や終末期などの過ごし方やあらかじめ考えておくべきことについて_元気なうちから学べる市民向け講座などの実施回数_高齢者人口1000人当たり【2020】</t>
  </si>
  <si>
    <t>Q438</t>
  </si>
  <si>
    <t>Q439</t>
  </si>
  <si>
    <t>Q440</t>
  </si>
  <si>
    <t>Q441</t>
  </si>
  <si>
    <t>Q442</t>
  </si>
  <si>
    <t>Q443</t>
  </si>
  <si>
    <t>Q444</t>
  </si>
  <si>
    <t>Q445</t>
  </si>
  <si>
    <t>Q446</t>
  </si>
  <si>
    <t>Q447</t>
  </si>
  <si>
    <t>Q448</t>
  </si>
  <si>
    <t>Q449</t>
  </si>
  <si>
    <t>Q450</t>
  </si>
  <si>
    <t>Q451</t>
  </si>
  <si>
    <t>Q452</t>
  </si>
  <si>
    <t>Q453</t>
  </si>
  <si>
    <t>Q454</t>
  </si>
  <si>
    <t>Q455</t>
  </si>
  <si>
    <t>Q456</t>
  </si>
  <si>
    <t>Q457</t>
  </si>
  <si>
    <t>Q458</t>
  </si>
  <si>
    <t>Q459</t>
  </si>
  <si>
    <t>Q460</t>
  </si>
  <si>
    <t>Q461</t>
  </si>
  <si>
    <t>Q462</t>
  </si>
  <si>
    <t>Q463</t>
  </si>
  <si>
    <t>Q464</t>
  </si>
  <si>
    <t>Q465</t>
  </si>
  <si>
    <t>Q466</t>
  </si>
  <si>
    <t>Q467</t>
  </si>
  <si>
    <t>Q468</t>
  </si>
  <si>
    <t>Q469</t>
  </si>
  <si>
    <t>Q470</t>
  </si>
  <si>
    <t>Q471</t>
  </si>
  <si>
    <t>Q472</t>
  </si>
  <si>
    <t>Q473</t>
  </si>
  <si>
    <t>Q474</t>
  </si>
  <si>
    <t>Q475</t>
  </si>
  <si>
    <t>Q476</t>
  </si>
  <si>
    <t>Q477</t>
  </si>
  <si>
    <t>Q478</t>
  </si>
  <si>
    <t>Q479</t>
  </si>
  <si>
    <t>Q480</t>
  </si>
  <si>
    <t>Q481</t>
  </si>
  <si>
    <t>Q482</t>
  </si>
  <si>
    <t>Q483</t>
  </si>
  <si>
    <t>Q484</t>
  </si>
  <si>
    <t>Q485</t>
  </si>
  <si>
    <t>Q486</t>
  </si>
  <si>
    <t>Q487</t>
  </si>
  <si>
    <t>Q488</t>
  </si>
  <si>
    <t>Q489</t>
  </si>
  <si>
    <t>Q490</t>
  </si>
  <si>
    <t>Q491</t>
  </si>
  <si>
    <t>Q492</t>
  </si>
  <si>
    <t>Q493</t>
  </si>
  <si>
    <t>Q494</t>
  </si>
  <si>
    <t>Q495</t>
  </si>
  <si>
    <t>Q496</t>
  </si>
  <si>
    <t>Q497</t>
  </si>
  <si>
    <t>Q498</t>
  </si>
  <si>
    <t>Q499</t>
  </si>
  <si>
    <t>Q500</t>
  </si>
  <si>
    <t>在宅医療と介護の連携について_医療・介護関係者への相談支援状況_合計_【2019】</t>
  </si>
  <si>
    <t>Q501</t>
  </si>
  <si>
    <t>Q502</t>
  </si>
  <si>
    <t>Q503</t>
  </si>
  <si>
    <t>Q504</t>
  </si>
  <si>
    <t>Q505</t>
  </si>
  <si>
    <t>Q506</t>
  </si>
  <si>
    <t>Q507</t>
  </si>
  <si>
    <t>Q508</t>
  </si>
  <si>
    <t>Q509</t>
  </si>
  <si>
    <t>Q510</t>
  </si>
  <si>
    <t>Q511</t>
  </si>
  <si>
    <t>Q512</t>
  </si>
  <si>
    <t>Q513</t>
  </si>
  <si>
    <t>Q514</t>
  </si>
  <si>
    <t>Q515</t>
  </si>
  <si>
    <t>Q516</t>
  </si>
  <si>
    <t>Q517</t>
  </si>
  <si>
    <t>Q518</t>
  </si>
  <si>
    <t>Q519</t>
  </si>
  <si>
    <t>Q520</t>
  </si>
  <si>
    <t>Q521</t>
  </si>
  <si>
    <t>Q522</t>
  </si>
  <si>
    <t>Q523</t>
  </si>
  <si>
    <t>Q524</t>
  </si>
  <si>
    <t>Q525</t>
  </si>
  <si>
    <t>Q526</t>
  </si>
  <si>
    <t>Q527</t>
  </si>
  <si>
    <t>Q528</t>
  </si>
  <si>
    <t>Q529</t>
  </si>
  <si>
    <t>Q530</t>
  </si>
  <si>
    <t>Q531</t>
  </si>
  <si>
    <t>Q532</t>
  </si>
  <si>
    <t>Q533</t>
  </si>
  <si>
    <t>Q534</t>
  </si>
  <si>
    <t>Q535</t>
  </si>
  <si>
    <t>Q536</t>
  </si>
  <si>
    <t>Q537</t>
  </si>
  <si>
    <t>Q538</t>
  </si>
  <si>
    <t>Q539</t>
  </si>
  <si>
    <t>Q540</t>
  </si>
  <si>
    <t>Q541</t>
  </si>
  <si>
    <t>Q542</t>
  </si>
  <si>
    <t>Q543</t>
  </si>
  <si>
    <t>Q544</t>
  </si>
  <si>
    <t>Q545</t>
  </si>
  <si>
    <t>Q546</t>
  </si>
  <si>
    <t>Q547</t>
  </si>
  <si>
    <t>Q548</t>
  </si>
  <si>
    <t>Q549</t>
  </si>
  <si>
    <t>Q550</t>
  </si>
  <si>
    <t>Q551</t>
  </si>
  <si>
    <t>Q552</t>
  </si>
  <si>
    <t>Q553</t>
  </si>
  <si>
    <t>Q554</t>
  </si>
  <si>
    <t>Q555</t>
  </si>
  <si>
    <t>Q556</t>
  </si>
  <si>
    <t>Q557</t>
  </si>
  <si>
    <t>Q558</t>
  </si>
  <si>
    <t>Q559</t>
  </si>
  <si>
    <t>Q560</t>
  </si>
  <si>
    <t>Q561</t>
  </si>
  <si>
    <t>Q562</t>
  </si>
  <si>
    <t>Q563</t>
  </si>
  <si>
    <t>Q564</t>
  </si>
  <si>
    <t>Q565</t>
  </si>
  <si>
    <t>Q566</t>
  </si>
  <si>
    <t>Q567</t>
  </si>
  <si>
    <t>Q568</t>
  </si>
  <si>
    <t>Q569</t>
  </si>
  <si>
    <t>Q570</t>
  </si>
  <si>
    <t>Q571</t>
  </si>
  <si>
    <t>Q572</t>
  </si>
  <si>
    <t>Q573</t>
  </si>
  <si>
    <t>Q574</t>
  </si>
  <si>
    <t>Q575</t>
  </si>
  <si>
    <t>Q576</t>
  </si>
  <si>
    <t>Q577</t>
  </si>
  <si>
    <t>Q578</t>
  </si>
  <si>
    <t>Q579</t>
  </si>
  <si>
    <t>Q580</t>
  </si>
  <si>
    <t>Q581</t>
  </si>
  <si>
    <t>Q582</t>
  </si>
  <si>
    <t>Q583</t>
  </si>
  <si>
    <t>Q584</t>
  </si>
  <si>
    <t>Q585</t>
  </si>
  <si>
    <t>Q586</t>
  </si>
  <si>
    <t>Q587</t>
  </si>
  <si>
    <t>Q588</t>
  </si>
  <si>
    <t>Q589</t>
  </si>
  <si>
    <t>Q590</t>
  </si>
  <si>
    <t>Q591</t>
  </si>
  <si>
    <t>Q592</t>
  </si>
  <si>
    <t>Q593</t>
  </si>
  <si>
    <t>Q594</t>
  </si>
  <si>
    <t>訪問看護 _人口10万対_【201９】</t>
  </si>
  <si>
    <t>Q595</t>
  </si>
  <si>
    <t>Q596</t>
  </si>
  <si>
    <t>保健師_人口10万対_【201９】</t>
  </si>
  <si>
    <t>Q597</t>
  </si>
  <si>
    <t>Q598</t>
  </si>
  <si>
    <t>助産師_人口10万対_【201９】</t>
  </si>
  <si>
    <t>Q599</t>
  </si>
  <si>
    <t>Q600</t>
  </si>
  <si>
    <t>看護師_人口10万対_【201９】</t>
  </si>
  <si>
    <t>Q601</t>
  </si>
  <si>
    <t>Q602</t>
  </si>
  <si>
    <t>准看護師_人口10万対_【201９】</t>
  </si>
  <si>
    <t>Q603</t>
  </si>
  <si>
    <t>Q604</t>
  </si>
  <si>
    <t>理学療法士_人口10万対_【201９】</t>
  </si>
  <si>
    <t>Q605</t>
  </si>
  <si>
    <t>Q606</t>
  </si>
  <si>
    <t>作業療法士_人口10万対_【201９】</t>
  </si>
  <si>
    <t>Q607</t>
  </si>
  <si>
    <t>Q608</t>
  </si>
  <si>
    <t>言語聴覚士_人口10万対_【201９】</t>
  </si>
  <si>
    <t>Q609</t>
  </si>
  <si>
    <t>Q610</t>
  </si>
  <si>
    <t>Q611</t>
  </si>
  <si>
    <t>Q612</t>
  </si>
  <si>
    <t>Q613</t>
  </si>
  <si>
    <t>Q614</t>
  </si>
  <si>
    <t>Q615</t>
  </si>
  <si>
    <t>Q616</t>
  </si>
  <si>
    <t>Q617</t>
  </si>
  <si>
    <t>Q618</t>
  </si>
  <si>
    <t>Q619</t>
  </si>
  <si>
    <t>Q620</t>
  </si>
  <si>
    <t>Q621</t>
  </si>
  <si>
    <t>Q622</t>
  </si>
  <si>
    <t>Q623</t>
  </si>
  <si>
    <t>Q624</t>
  </si>
  <si>
    <t>Q625</t>
  </si>
  <si>
    <t>Q626</t>
  </si>
  <si>
    <t>Q627</t>
  </si>
  <si>
    <t>Q628</t>
  </si>
  <si>
    <t>Q629</t>
  </si>
  <si>
    <t>Q630</t>
  </si>
  <si>
    <t>Q631</t>
  </si>
  <si>
    <t>Q632</t>
  </si>
  <si>
    <t>Q633</t>
  </si>
  <si>
    <t>Q634</t>
  </si>
  <si>
    <t>Q635</t>
  </si>
  <si>
    <t>Q636</t>
  </si>
  <si>
    <t>Q637</t>
  </si>
  <si>
    <t>Q638</t>
  </si>
  <si>
    <t>Q639</t>
  </si>
  <si>
    <t>Q640</t>
  </si>
  <si>
    <t>Q641</t>
  </si>
  <si>
    <t>Q642</t>
  </si>
  <si>
    <t>Q643</t>
  </si>
  <si>
    <t>Q644</t>
  </si>
  <si>
    <t>Q645</t>
  </si>
  <si>
    <t>Q646</t>
  </si>
  <si>
    <t>Q647</t>
  </si>
  <si>
    <t>Q648</t>
  </si>
  <si>
    <t>Q649</t>
  </si>
  <si>
    <t>Q650</t>
  </si>
  <si>
    <t>Q651</t>
  </si>
  <si>
    <t>Q652</t>
  </si>
  <si>
    <t>Q653</t>
  </si>
  <si>
    <t>Q654</t>
  </si>
  <si>
    <t>Q655</t>
  </si>
  <si>
    <t>Q656</t>
  </si>
  <si>
    <t>Q657</t>
  </si>
  <si>
    <t>Q658</t>
  </si>
  <si>
    <t>Q659</t>
  </si>
  <si>
    <t>Q660</t>
  </si>
  <si>
    <t>Q661</t>
  </si>
  <si>
    <t>Q662</t>
  </si>
  <si>
    <t>Q663</t>
  </si>
  <si>
    <t>Q664</t>
  </si>
  <si>
    <t>Q665</t>
  </si>
  <si>
    <t>Q666</t>
  </si>
  <si>
    <t>Q667</t>
  </si>
  <si>
    <t>Q668</t>
  </si>
  <si>
    <t>Q669</t>
  </si>
  <si>
    <t>Q670</t>
  </si>
  <si>
    <t>Q671</t>
  </si>
  <si>
    <t>Q672</t>
  </si>
  <si>
    <t>Q673</t>
  </si>
  <si>
    <t>Q674</t>
  </si>
  <si>
    <t>Q675</t>
  </si>
  <si>
    <t>Q676</t>
  </si>
  <si>
    <t>Q677</t>
  </si>
  <si>
    <t>Q678</t>
  </si>
  <si>
    <t>Q679</t>
  </si>
  <si>
    <t>Q680</t>
  </si>
  <si>
    <t>Q681</t>
  </si>
  <si>
    <t>Q682</t>
  </si>
  <si>
    <t>Q683</t>
  </si>
  <si>
    <t>Q684</t>
  </si>
  <si>
    <t>Q685</t>
  </si>
  <si>
    <t>Q686</t>
  </si>
  <si>
    <t>Q687</t>
  </si>
  <si>
    <t>Q688</t>
  </si>
  <si>
    <t>Q689</t>
  </si>
  <si>
    <t>Q690</t>
  </si>
  <si>
    <t>Q691</t>
  </si>
  <si>
    <t>Q692</t>
  </si>
  <si>
    <t>Q693</t>
  </si>
  <si>
    <t>Q694</t>
  </si>
  <si>
    <t>Q695</t>
  </si>
  <si>
    <t>Q696</t>
  </si>
  <si>
    <t>Q697</t>
  </si>
  <si>
    <t>Q698</t>
  </si>
  <si>
    <t>Q699</t>
  </si>
  <si>
    <t>Q700</t>
  </si>
  <si>
    <t>Q701</t>
  </si>
  <si>
    <t>Q702</t>
  </si>
  <si>
    <t>Q703</t>
  </si>
  <si>
    <t>Q704</t>
  </si>
  <si>
    <t>高齢者人口千人当たり団体数_配食サービス_【2021】</t>
  </si>
  <si>
    <t>Q705</t>
  </si>
  <si>
    <t>Q706</t>
  </si>
  <si>
    <t>Q707</t>
  </si>
  <si>
    <t>Q708</t>
  </si>
  <si>
    <t>Q709</t>
  </si>
  <si>
    <t>Q710</t>
  </si>
  <si>
    <t>Q711</t>
  </si>
  <si>
    <t>Q712</t>
  </si>
  <si>
    <t>高齢者人口千人当たり団体数_日常的な生活援助サービス_【2021】</t>
  </si>
  <si>
    <t>Q713</t>
  </si>
  <si>
    <t>Q714</t>
  </si>
  <si>
    <t>Q715</t>
  </si>
  <si>
    <t>Q716</t>
  </si>
  <si>
    <t>Q717</t>
  </si>
  <si>
    <t>Q718</t>
  </si>
  <si>
    <t>Q719</t>
  </si>
  <si>
    <t>Q720</t>
  </si>
  <si>
    <t>Q721</t>
  </si>
  <si>
    <t>Q722</t>
  </si>
  <si>
    <t>Q723</t>
  </si>
  <si>
    <t>Q724</t>
  </si>
  <si>
    <t>Q725</t>
  </si>
  <si>
    <t>Q726</t>
  </si>
  <si>
    <t>Q727</t>
  </si>
  <si>
    <t>Q728</t>
  </si>
  <si>
    <t>Q729</t>
  </si>
  <si>
    <t>Q730</t>
  </si>
  <si>
    <t>Q731</t>
  </si>
  <si>
    <t>Q732</t>
  </si>
  <si>
    <t>Q733</t>
  </si>
  <si>
    <t>Q734</t>
  </si>
  <si>
    <t>Q735</t>
  </si>
  <si>
    <t>Q736</t>
  </si>
  <si>
    <t>Q737</t>
  </si>
  <si>
    <t>Q738</t>
  </si>
  <si>
    <t>Q739</t>
  </si>
  <si>
    <t>Q740</t>
  </si>
  <si>
    <t>Q741</t>
  </si>
  <si>
    <t>Q742</t>
  </si>
  <si>
    <t>Q743</t>
  </si>
  <si>
    <t>Q744</t>
  </si>
  <si>
    <t>Q745</t>
  </si>
  <si>
    <t>Q746</t>
  </si>
  <si>
    <t>Q747</t>
  </si>
  <si>
    <t>Q748</t>
  </si>
  <si>
    <t>Q749</t>
  </si>
  <si>
    <t>Q750</t>
  </si>
  <si>
    <t>Q751</t>
  </si>
  <si>
    <t>Q752</t>
  </si>
  <si>
    <t>Q753</t>
  </si>
  <si>
    <t>Q754</t>
  </si>
  <si>
    <t>Q755</t>
  </si>
  <si>
    <t>Q756</t>
  </si>
  <si>
    <t>Q757</t>
  </si>
  <si>
    <t>Q758</t>
  </si>
  <si>
    <t>Q759</t>
  </si>
  <si>
    <t>Q760</t>
  </si>
  <si>
    <t>Q761</t>
  </si>
  <si>
    <t>Q762</t>
  </si>
  <si>
    <t>Q763</t>
  </si>
  <si>
    <t>Q764</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</si>
  <si>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</si>
  <si>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</si>
  <si>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</si>
  <si>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</si>
  <si>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</si>
  <si>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</si>
  <si>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</si>
  <si>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</si>
  <si>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</si>
  <si>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</si>
  <si>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</si>
  <si>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</si>
  <si>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</si>
  <si>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</si>
  <si>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</si>
  <si>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</si>
  <si>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</si>
  <si>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</si>
  <si>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</si>
  <si>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</si>
  <si>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</si>
  <si>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</si>
  <si>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Q787</t>
  </si>
  <si>
    <t>Q788</t>
  </si>
  <si>
    <t>Q789</t>
  </si>
  <si>
    <t>Q790</t>
  </si>
  <si>
    <t>Q791</t>
  </si>
  <si>
    <t>Q792</t>
  </si>
  <si>
    <t>Q793</t>
  </si>
  <si>
    <t>Q794</t>
  </si>
  <si>
    <t>Q795</t>
  </si>
  <si>
    <t>Q796</t>
  </si>
  <si>
    <t>Q797</t>
  </si>
  <si>
    <t>Q798</t>
  </si>
  <si>
    <t>Q799</t>
  </si>
  <si>
    <t>Q800</t>
  </si>
  <si>
    <t>Q801</t>
  </si>
  <si>
    <t>Q802</t>
  </si>
  <si>
    <t>Q803</t>
  </si>
  <si>
    <t>Q804</t>
  </si>
  <si>
    <t>Q805</t>
  </si>
  <si>
    <t>Q806</t>
  </si>
  <si>
    <t>Q807</t>
  </si>
  <si>
    <t>Q808</t>
  </si>
  <si>
    <t>Q809</t>
  </si>
  <si>
    <t>Q810</t>
  </si>
  <si>
    <t>Q811</t>
  </si>
  <si>
    <t>Q812</t>
  </si>
  <si>
    <t>Q813</t>
  </si>
  <si>
    <t>Q814</t>
  </si>
  <si>
    <t>Q815</t>
  </si>
  <si>
    <t>Q816</t>
  </si>
  <si>
    <t>Q817</t>
  </si>
  <si>
    <t>Q818</t>
  </si>
  <si>
    <t>特養入所希望者に占める入所者の割合【2021】</t>
  </si>
  <si>
    <t>Q819</t>
  </si>
  <si>
    <t>Q820</t>
  </si>
  <si>
    <t>Q821</t>
  </si>
  <si>
    <t>在宅生活する要介護者の平均要介護度【2021】</t>
  </si>
  <si>
    <t>Q822</t>
  </si>
  <si>
    <t>Q823</t>
  </si>
  <si>
    <t>Q824</t>
  </si>
  <si>
    <t>Q825</t>
  </si>
  <si>
    <t>Q826</t>
  </si>
  <si>
    <t>Q827</t>
  </si>
  <si>
    <t>Q828</t>
  </si>
  <si>
    <t>Q829</t>
  </si>
  <si>
    <t>Q830</t>
  </si>
  <si>
    <t>Q831</t>
  </si>
  <si>
    <t>Q832</t>
  </si>
  <si>
    <t>Q833</t>
  </si>
  <si>
    <t>Q834</t>
  </si>
  <si>
    <t>Q835</t>
  </si>
  <si>
    <t>Q836</t>
  </si>
  <si>
    <t>Q837</t>
  </si>
  <si>
    <t>Q838</t>
  </si>
  <si>
    <t>Q839</t>
  </si>
  <si>
    <t>Q840</t>
  </si>
  <si>
    <t>Q841</t>
  </si>
  <si>
    <t>Q842</t>
  </si>
  <si>
    <t>Q843</t>
  </si>
  <si>
    <t>Q844</t>
  </si>
  <si>
    <t>Q845</t>
  </si>
  <si>
    <t>Q846</t>
  </si>
  <si>
    <t>Q847</t>
  </si>
  <si>
    <t>Q848</t>
  </si>
  <si>
    <t>Q849</t>
  </si>
  <si>
    <t>Q850</t>
  </si>
  <si>
    <t>Q851</t>
  </si>
  <si>
    <t>Q852</t>
  </si>
  <si>
    <t>Q853</t>
  </si>
  <si>
    <t>Q854</t>
  </si>
  <si>
    <t>Q855</t>
  </si>
  <si>
    <t>Q856</t>
  </si>
  <si>
    <t>Q857</t>
  </si>
  <si>
    <t>Q858</t>
  </si>
  <si>
    <t>Q859</t>
  </si>
  <si>
    <t>Q860</t>
  </si>
  <si>
    <t>Q861</t>
  </si>
  <si>
    <t>Q862</t>
  </si>
  <si>
    <t>Q863</t>
  </si>
  <si>
    <t>Q864</t>
  </si>
  <si>
    <t>Q865</t>
  </si>
  <si>
    <t>Q866</t>
  </si>
  <si>
    <t>Q867</t>
  </si>
  <si>
    <t>Q868</t>
  </si>
  <si>
    <t>Q869</t>
  </si>
  <si>
    <t>Q870</t>
  </si>
  <si>
    <t>Q871</t>
  </si>
  <si>
    <t>Q872</t>
  </si>
  <si>
    <t>Q873</t>
  </si>
  <si>
    <t>Q874</t>
  </si>
  <si>
    <t>Q875</t>
  </si>
  <si>
    <t>Q876</t>
  </si>
  <si>
    <t>Q877</t>
  </si>
  <si>
    <t>Q878</t>
  </si>
  <si>
    <t>Q879</t>
  </si>
  <si>
    <t>Q880</t>
  </si>
  <si>
    <t>Q881</t>
  </si>
  <si>
    <t>Q882</t>
  </si>
  <si>
    <t>Q883</t>
  </si>
  <si>
    <t>Q884</t>
  </si>
  <si>
    <t>Q885</t>
  </si>
  <si>
    <t>Q886</t>
  </si>
  <si>
    <t>Q887</t>
  </si>
  <si>
    <t>Q888</t>
  </si>
  <si>
    <t>Q889</t>
  </si>
  <si>
    <t>Q890</t>
  </si>
  <si>
    <t>Q891</t>
  </si>
  <si>
    <t>Q892</t>
  </si>
  <si>
    <t>Q893</t>
  </si>
  <si>
    <t>Q894</t>
  </si>
  <si>
    <t>Q895</t>
  </si>
  <si>
    <t>Q896</t>
  </si>
  <si>
    <t>Q897</t>
  </si>
  <si>
    <t>Q898</t>
  </si>
  <si>
    <t>Q899</t>
  </si>
  <si>
    <t>Q900</t>
  </si>
  <si>
    <t>Q901</t>
  </si>
  <si>
    <t>Q902</t>
  </si>
  <si>
    <t>Q903</t>
  </si>
  <si>
    <t>Q904</t>
  </si>
  <si>
    <t>Q905</t>
  </si>
  <si>
    <t>Q906</t>
  </si>
  <si>
    <t>福祉用具貸与や住宅改修の利用に関し_リハビリテーション専門職等が関与する仕組みの有無_合計得点【2021】</t>
  </si>
  <si>
    <t>Q907</t>
  </si>
  <si>
    <t>Q908</t>
  </si>
  <si>
    <t>Q909</t>
  </si>
  <si>
    <t>Q910</t>
  </si>
  <si>
    <t>Q911</t>
  </si>
  <si>
    <t>Q912</t>
  </si>
  <si>
    <t>生活に困難を抱えた高齢者等に対する住まいの確保と生活の一体的な支援を市町村として実施_合計得点【2021】</t>
  </si>
  <si>
    <t>Q913</t>
  </si>
  <si>
    <t>Q914</t>
  </si>
  <si>
    <t>Q915</t>
  </si>
  <si>
    <t>Q916</t>
  </si>
  <si>
    <t>Q917</t>
  </si>
  <si>
    <t>Q918</t>
  </si>
  <si>
    <t>Q919</t>
  </si>
  <si>
    <t>Q920</t>
  </si>
  <si>
    <t>Q921</t>
  </si>
  <si>
    <t>Q922</t>
  </si>
  <si>
    <t>Q923</t>
  </si>
  <si>
    <t>まいさぽ支援事例割合_【2017】</t>
  </si>
  <si>
    <t>Q924</t>
  </si>
  <si>
    <t>Q925</t>
  </si>
  <si>
    <t>Q926</t>
  </si>
  <si>
    <t>Q927</t>
  </si>
  <si>
    <t>有料老人ホームやサービス付き高齢者向け住宅において_必要な指導の実施状況_合計得点【2021】</t>
  </si>
  <si>
    <t>Q928</t>
  </si>
  <si>
    <t>Q929</t>
  </si>
  <si>
    <t>Q930</t>
  </si>
  <si>
    <t>Q931</t>
  </si>
  <si>
    <t>Q932</t>
  </si>
  <si>
    <t>Q933</t>
  </si>
  <si>
    <t>Q934</t>
  </si>
  <si>
    <t>Q935</t>
  </si>
  <si>
    <t>Q936</t>
  </si>
  <si>
    <t>介護老人保健施設_【人口１０万対】_サービス提供事業所数_【2020】</t>
  </si>
  <si>
    <t>Q937</t>
  </si>
  <si>
    <t>Q938</t>
  </si>
  <si>
    <t>Q939</t>
  </si>
  <si>
    <t>Q940</t>
  </si>
  <si>
    <t>Q941</t>
  </si>
  <si>
    <t>Q942</t>
  </si>
  <si>
    <t>Q943</t>
  </si>
  <si>
    <t>Q944</t>
  </si>
  <si>
    <t>Q945</t>
  </si>
  <si>
    <t>Q946</t>
  </si>
  <si>
    <t>Q947</t>
  </si>
  <si>
    <t>Q948</t>
  </si>
  <si>
    <t>Q949</t>
  </si>
  <si>
    <t>Q950</t>
  </si>
  <si>
    <t>Q951</t>
  </si>
  <si>
    <t>Q952</t>
  </si>
  <si>
    <t>Q953</t>
  </si>
  <si>
    <t>Q954</t>
  </si>
  <si>
    <t>Q955</t>
  </si>
  <si>
    <t>Q956</t>
  </si>
  <si>
    <t>Q957</t>
  </si>
  <si>
    <t>Q958</t>
  </si>
  <si>
    <t>Q959</t>
  </si>
  <si>
    <t>Q960</t>
  </si>
  <si>
    <t>Q961</t>
  </si>
  <si>
    <t>Q962</t>
  </si>
  <si>
    <t>Q963</t>
  </si>
  <si>
    <t>Q964</t>
  </si>
  <si>
    <t>Q965</t>
  </si>
  <si>
    <t>Q966</t>
  </si>
  <si>
    <t>Q967</t>
  </si>
  <si>
    <t>Q968</t>
  </si>
  <si>
    <t>Q969</t>
  </si>
  <si>
    <t>Q970</t>
  </si>
  <si>
    <t>Q971</t>
  </si>
  <si>
    <t>Q972</t>
  </si>
  <si>
    <t>Q973</t>
  </si>
  <si>
    <t>Q974</t>
  </si>
  <si>
    <t>Q975</t>
  </si>
  <si>
    <t>Q976</t>
  </si>
  <si>
    <t>Q977</t>
  </si>
  <si>
    <t>Q978</t>
  </si>
  <si>
    <t>Q979</t>
  </si>
  <si>
    <t>Q980</t>
  </si>
  <si>
    <t>Q981</t>
  </si>
  <si>
    <t>Q982</t>
  </si>
  <si>
    <t>Q983</t>
  </si>
  <si>
    <t>Q984</t>
  </si>
  <si>
    <t>ID</t>
  </si>
  <si>
    <t>ID</t>
    <phoneticPr fontId="4"/>
  </si>
  <si>
    <t>市町村名</t>
    <rPh sb="0" eb="3">
      <t>シチョウソン</t>
    </rPh>
    <rPh sb="3" eb="4">
      <t>メイ</t>
    </rPh>
    <phoneticPr fontId="4"/>
  </si>
  <si>
    <t>圏域</t>
    <rPh sb="0" eb="2">
      <t>ケンイキ</t>
    </rPh>
    <phoneticPr fontId="4"/>
  </si>
  <si>
    <t>F1</t>
  </si>
  <si>
    <t>F1</t>
    <phoneticPr fontId="4"/>
  </si>
  <si>
    <t>F2</t>
  </si>
  <si>
    <t>F2</t>
    <phoneticPr fontId="4"/>
  </si>
  <si>
    <t>F3</t>
  </si>
  <si>
    <t>F3</t>
    <phoneticPr fontId="4"/>
  </si>
  <si>
    <t>F4</t>
  </si>
  <si>
    <t>F4</t>
    <phoneticPr fontId="4"/>
  </si>
  <si>
    <t>F5</t>
  </si>
  <si>
    <t>F5</t>
    <phoneticPr fontId="4"/>
  </si>
  <si>
    <t>N</t>
  </si>
  <si>
    <t>N</t>
    <phoneticPr fontId="4"/>
  </si>
  <si>
    <t>N1</t>
  </si>
  <si>
    <t>N1</t>
    <phoneticPr fontId="4"/>
  </si>
  <si>
    <t>N2</t>
  </si>
  <si>
    <t>N2</t>
    <phoneticPr fontId="4"/>
  </si>
  <si>
    <t>F6</t>
  </si>
  <si>
    <t>65歳以上人口1,000人あたりシルバー人材センター登録者数【2021】</t>
    <phoneticPr fontId="4"/>
  </si>
  <si>
    <t>自宅及び老人ホームでの死亡率_【6年分平均】</t>
    <phoneticPr fontId="4"/>
  </si>
  <si>
    <t>要支援１・2の１年後の状態_重症化割合_【2020年3月→2021年3月】</t>
    <phoneticPr fontId="4"/>
  </si>
  <si>
    <t>要支援１・2の１年後の状態_維持割合_【2020年3月→2021年3月】</t>
    <phoneticPr fontId="4"/>
  </si>
  <si>
    <t>要支援１・2の１年後の状態_改善割合_【2020年3月→2021年3月】</t>
    <phoneticPr fontId="4"/>
  </si>
  <si>
    <t>主観的幸福感</t>
    <phoneticPr fontId="4"/>
  </si>
  <si>
    <t>主観的幸福感_元気【2016】</t>
    <phoneticPr fontId="4"/>
  </si>
  <si>
    <t>主観的幸福感_元気【2019】</t>
    <phoneticPr fontId="4"/>
  </si>
  <si>
    <t>主観的幸福感_居宅【2016】</t>
    <phoneticPr fontId="4"/>
  </si>
  <si>
    <t>主観的幸福感_居宅【2019】</t>
    <phoneticPr fontId="4"/>
  </si>
  <si>
    <t>主観的幸福感_居宅(要介護全体)【2019】</t>
    <phoneticPr fontId="4"/>
  </si>
  <si>
    <t>主観的幸福感_居宅(要支援1・2)【2019】</t>
    <phoneticPr fontId="4"/>
  </si>
  <si>
    <t>主観的幸福感_居宅(要介護1・2)【2019】</t>
    <phoneticPr fontId="4"/>
  </si>
  <si>
    <t>主観的幸福感_居宅(要介護3～5)【2019】</t>
    <phoneticPr fontId="4"/>
  </si>
  <si>
    <t>まいさぽ新規相談件数に占める住宅支援事例割合_【2017】</t>
    <rPh sb="4" eb="6">
      <t>シンキ</t>
    </rPh>
    <rPh sb="6" eb="8">
      <t>ソウダン</t>
    </rPh>
    <rPh sb="8" eb="10">
      <t>ケンスウ</t>
    </rPh>
    <rPh sb="11" eb="12">
      <t>シ</t>
    </rPh>
    <rPh sb="14" eb="16">
      <t>ジュウタク</t>
    </rPh>
    <rPh sb="18" eb="20">
      <t>ジレイ</t>
    </rPh>
    <phoneticPr fontId="4"/>
  </si>
  <si>
    <t>・【問：あなたは、現在どの程度幸せですか】に、「とても不幸」を０点、「とても幸せ」を10点として回答した結果の平均値を算出した。
・居宅要支援・要介護者は、全体及び「要支援１・２」、「要介護１・２」、「要介護３・４・５」で集計している。介護度別の分析は、介護度の回答がない場合は分析対象から外れるため、サンプル数が少ない自治体がある。</t>
    <rPh sb="2" eb="3">
      <t>トイ</t>
    </rPh>
    <rPh sb="48" eb="50">
      <t>カイトウ</t>
    </rPh>
    <rPh sb="52" eb="54">
      <t>ケッカ</t>
    </rPh>
    <rPh sb="55" eb="58">
      <t>ヘイキンチ</t>
    </rPh>
    <rPh sb="59" eb="61">
      <t>サンシュツ</t>
    </rPh>
    <rPh sb="78" eb="80">
      <t>ゼンタイ</t>
    </rPh>
    <rPh sb="80" eb="81">
      <t>オヨ</t>
    </rPh>
    <rPh sb="83" eb="86">
      <t>ヨウシエン</t>
    </rPh>
    <rPh sb="92" eb="95">
      <t>ヨウカイゴ</t>
    </rPh>
    <rPh sb="101" eb="104">
      <t>ヨウカイゴ</t>
    </rPh>
    <rPh sb="111" eb="113">
      <t>シュウケイ</t>
    </rPh>
    <rPh sb="123" eb="125">
      <t>ブンセキ</t>
    </rPh>
    <rPh sb="127" eb="129">
      <t>カイゴ</t>
    </rPh>
    <rPh sb="129" eb="130">
      <t>ド</t>
    </rPh>
    <phoneticPr fontId="3"/>
  </si>
  <si>
    <t>・【問：６か月間で２～３kg以上の体重減少】が「はい」かつ、身長と体重の回答から算出したBMIが18.5未満の者の割合。</t>
    <rPh sb="30" eb="32">
      <t>シンチョウ</t>
    </rPh>
    <rPh sb="33" eb="35">
      <t>タイジュウ</t>
    </rPh>
    <rPh sb="36" eb="38">
      <t>カイトウ</t>
    </rPh>
    <rPh sb="40" eb="42">
      <t>サンシュツ</t>
    </rPh>
    <phoneticPr fontId="4"/>
  </si>
  <si>
    <t>・【問：１か月間で、気分が沈んだり、ゆううつな気持ちになったりしたことがありますか】、【問：１か月間で、物事に対して興味がわかない、心から楽しめない感じがありましたか】のいずれかに「はい」と回答。</t>
    <rPh sb="74" eb="75">
      <t>カン</t>
    </rPh>
    <phoneticPr fontId="4"/>
  </si>
  <si>
    <t>・得点は、以下４項目について取り組んでいる場合は「１０点」とし算出した数値である。（満点40点）
ア　通いの場の参加者の健康状態を継続的・定量的に把握する体制が整っている
イ　経年的な評価や分析等を行っている 
ウ　行政以外の外部の意見を取り入れている 
エ　分析結果を施策に活用している</t>
    <phoneticPr fontId="3"/>
  </si>
  <si>
    <t>訪問看護 計_人口1万対</t>
    <rPh sb="0" eb="2">
      <t>ホウモン</t>
    </rPh>
    <rPh sb="2" eb="4">
      <t>カンゴ</t>
    </rPh>
    <rPh sb="5" eb="6">
      <t>ケイ</t>
    </rPh>
    <rPh sb="7" eb="9">
      <t>ジンコウ</t>
    </rPh>
    <rPh sb="10" eb="11">
      <t>マン</t>
    </rPh>
    <rPh sb="11" eb="12">
      <t>タイ</t>
    </rPh>
    <phoneticPr fontId="22"/>
  </si>
  <si>
    <t>人口1万対の人数</t>
    <rPh sb="6" eb="8">
      <t>ニンズウ</t>
    </rPh>
    <phoneticPr fontId="14"/>
  </si>
  <si>
    <t>保健師_人口1万対</t>
    <rPh sb="0" eb="3">
      <t>ホケンシ</t>
    </rPh>
    <rPh sb="4" eb="6">
      <t>ジンコウ</t>
    </rPh>
    <rPh sb="7" eb="8">
      <t>マン</t>
    </rPh>
    <rPh sb="8" eb="9">
      <t>タイ</t>
    </rPh>
    <phoneticPr fontId="22"/>
  </si>
  <si>
    <t>助産師人口1万対</t>
    <rPh sb="0" eb="3">
      <t>ジョサンシ</t>
    </rPh>
    <rPh sb="3" eb="5">
      <t>ジンコウ</t>
    </rPh>
    <rPh sb="6" eb="7">
      <t>マン</t>
    </rPh>
    <rPh sb="7" eb="8">
      <t>タイ</t>
    </rPh>
    <phoneticPr fontId="22"/>
  </si>
  <si>
    <t>看護師_人口1万対</t>
    <rPh sb="4" eb="6">
      <t>ジンコウ</t>
    </rPh>
    <rPh sb="7" eb="8">
      <t>マン</t>
    </rPh>
    <rPh sb="8" eb="9">
      <t>タイ</t>
    </rPh>
    <phoneticPr fontId="22"/>
  </si>
  <si>
    <t>准看護師_人口1万対</t>
    <rPh sb="0" eb="4">
      <t>ジュンカンゴシ</t>
    </rPh>
    <rPh sb="5" eb="7">
      <t>ジンコウ</t>
    </rPh>
    <rPh sb="8" eb="9">
      <t>マン</t>
    </rPh>
    <rPh sb="9" eb="10">
      <t>タイ</t>
    </rPh>
    <phoneticPr fontId="22"/>
  </si>
  <si>
    <t>理学療法士_人口1万対</t>
    <rPh sb="0" eb="2">
      <t>リガク</t>
    </rPh>
    <rPh sb="2" eb="5">
      <t>リョウホウシ</t>
    </rPh>
    <rPh sb="6" eb="8">
      <t>ジンコウ</t>
    </rPh>
    <rPh sb="9" eb="10">
      <t>マン</t>
    </rPh>
    <rPh sb="10" eb="11">
      <t>タイ</t>
    </rPh>
    <phoneticPr fontId="22"/>
  </si>
  <si>
    <t>作業療法士_人口1万対</t>
    <rPh sb="6" eb="8">
      <t>ジンコウ</t>
    </rPh>
    <rPh sb="9" eb="10">
      <t>マン</t>
    </rPh>
    <rPh sb="10" eb="11">
      <t>タイ</t>
    </rPh>
    <phoneticPr fontId="22"/>
  </si>
  <si>
    <t>言語聴覚士_人口1万対</t>
    <rPh sb="6" eb="8">
      <t>ジンコウ</t>
    </rPh>
    <rPh sb="9" eb="10">
      <t>マン</t>
    </rPh>
    <rPh sb="10" eb="11">
      <t>タイ</t>
    </rPh>
    <phoneticPr fontId="22"/>
  </si>
  <si>
    <t>その他の職員人口1万対</t>
    <rPh sb="6" eb="8">
      <t>ジンコウ</t>
    </rPh>
    <rPh sb="9" eb="10">
      <t>マン</t>
    </rPh>
    <rPh sb="10" eb="11">
      <t>タイ</t>
    </rPh>
    <phoneticPr fontId="22"/>
  </si>
  <si>
    <t>地域ケア会議に、リハビリテーション専門職が出席し、福祉用具貸与計画（変更含む）の点検を行う仕組み</t>
    <phoneticPr fontId="5"/>
  </si>
  <si>
    <t>2-1介護サービスを使いながら在宅生活が継続できている</t>
    <phoneticPr fontId="3"/>
  </si>
  <si>
    <t>在宅サービス利用者の平均要介護度</t>
    <rPh sb="0" eb="2">
      <t>ザイタク</t>
    </rPh>
    <rPh sb="6" eb="9">
      <t>リヨウシャ</t>
    </rPh>
    <rPh sb="8" eb="9">
      <t>ノ</t>
    </rPh>
    <rPh sb="9" eb="11">
      <t>ヘイキン</t>
    </rPh>
    <rPh sb="11" eb="14">
      <t>ヨウカイゴ</t>
    </rPh>
    <rPh sb="14" eb="15">
      <t>ド</t>
    </rPh>
    <phoneticPr fontId="3"/>
  </si>
  <si>
    <t>・退院後により適切な介護サービスを受けられるよう、社会福祉士等がケアプランの作成を担当する介護支援専門員と共同して導入すべき介護サービス等について説明及び指導を行った場合に算定される。</t>
    <phoneticPr fontId="4"/>
  </si>
  <si>
    <t>・入院中に訪問看護ステーション等の看護師等が医療機関と共同して、在宅での療養上必要な指導を行を行った場合に算定される。</t>
    <phoneticPr fontId="3"/>
  </si>
  <si>
    <t xml:space="preserve">
・生活支援サービスの提供状況において、「３：不足している地域（地区）がある」「４：全域において不足している」と回答した生活支援サービスについて、不足の理由の確認を行った。
＜選択肢＞
１：全域において、地域の事業者や団体の協力を取り付けられていないため 
２：一部の地域（地区）において、地域の事業者や団体の協力をとりつけられていないため 
３：全域において、対応できる事業者や団体が地域にない 
４：一部の地域（地区）において、対応できる事業者や団体が地域にない 
</t>
    <rPh sb="79" eb="81">
      <t>カクニン</t>
    </rPh>
    <rPh sb="82" eb="83">
      <t>オコナ</t>
    </rPh>
    <phoneticPr fontId="3"/>
  </si>
  <si>
    <t>・地域・圏域（地区）でばらつきの状況も踏まえて、以下の選択肢からもっとも近い選択肢について回答を依頼した。
＜選択肢＞
１：すべての地域（地区）で働きかけている
２：半分以上の地域（地区）では働きかけている
３：一部の地域（地区）では働きかけている
４：働きかけができていない」</t>
    <rPh sb="24" eb="26">
      <t>イカ</t>
    </rPh>
    <rPh sb="45" eb="47">
      <t>カイトウ</t>
    </rPh>
    <rPh sb="48" eb="50">
      <t>イライ</t>
    </rPh>
    <phoneticPr fontId="3"/>
  </si>
  <si>
    <t>認知症サポーターステップアップ講座を実施している</t>
    <phoneticPr fontId="4"/>
  </si>
  <si>
    <t>ステップアップ講座を修了した認知症サポーターによる支援チーム等の活動グループ（チームオレンジなど）の設置</t>
    <phoneticPr fontId="4"/>
  </si>
  <si>
    <t>・長野県「施設入所（入居）者等実態調査」における「特別養護老人ホーム：定員30人以上」の新規入所者の入所申込から入所までの期間が１年以上の比率を集計した数値である。
・老人福祉圏域別のデータである。一部、サンプル数が少ない圏域があり、数値の見方には注意が必要である。</t>
    <rPh sb="65" eb="66">
      <t>ネン</t>
    </rPh>
    <rPh sb="66" eb="68">
      <t>イジョウ</t>
    </rPh>
    <rPh sb="69" eb="71">
      <t>ヒリツ</t>
    </rPh>
    <rPh sb="72" eb="74">
      <t>シュウケイ</t>
    </rPh>
    <rPh sb="76" eb="78">
      <t>スウチ</t>
    </rPh>
    <rPh sb="99" eb="101">
      <t>イチブ</t>
    </rPh>
    <rPh sb="117" eb="119">
      <t>スウチ</t>
    </rPh>
    <rPh sb="120" eb="122">
      <t>ミカタ</t>
    </rPh>
    <rPh sb="124" eb="126">
      <t>チュウイ</t>
    </rPh>
    <rPh sb="127" eb="129">
      <t>ヒツヨウ</t>
    </rPh>
    <phoneticPr fontId="4"/>
  </si>
  <si>
    <t>・相談窓口の設置状況について、以下の選択肢の中から回答を依頼した。
　１～３と回答した自治体を「設置」とし、表示している。
＜選択肢＞
１：地域包括センター内に設置
２：地域包括支援センター以外の福祉部門に設置
３：住宅部門に設置
４：配置していない
５：その他</t>
    <rPh sb="1" eb="3">
      <t>ソウダン</t>
    </rPh>
    <rPh sb="3" eb="5">
      <t>マドグチ</t>
    </rPh>
    <rPh sb="6" eb="8">
      <t>セッチ</t>
    </rPh>
    <rPh sb="8" eb="10">
      <t>ジョウキョウ</t>
    </rPh>
    <rPh sb="15" eb="17">
      <t>イカ</t>
    </rPh>
    <rPh sb="18" eb="21">
      <t>センタクシ</t>
    </rPh>
    <rPh sb="22" eb="23">
      <t>ナカ</t>
    </rPh>
    <rPh sb="25" eb="27">
      <t>カイトウ</t>
    </rPh>
    <rPh sb="28" eb="30">
      <t>イライ</t>
    </rPh>
    <rPh sb="39" eb="41">
      <t>カイトウ</t>
    </rPh>
    <rPh sb="43" eb="46">
      <t>ジチタイ</t>
    </rPh>
    <rPh sb="48" eb="50">
      <t>セッチ</t>
    </rPh>
    <rPh sb="54" eb="56">
      <t>ヒョウジ</t>
    </rPh>
    <rPh sb="63" eb="66">
      <t>センタクシ</t>
    </rPh>
    <phoneticPr fontId="4"/>
  </si>
  <si>
    <t>・相談窓口の設置状況について、以下の選択肢の中から回答を依頼した。
1：地域包括センター内に設置 
2：地域包括支援センター以外の福祉部門に設置
3：配置していない
4：その他
・設置している自治体数は「１」「2」を選択した自治体数である。</t>
    <rPh sb="96" eb="100">
      <t>ジチタイスウ</t>
    </rPh>
    <rPh sb="108" eb="110">
      <t>センタク</t>
    </rPh>
    <rPh sb="112" eb="116">
      <t>ジチタイスウ</t>
    </rPh>
    <phoneticPr fontId="4"/>
  </si>
  <si>
    <t>・長野県の委託事業として、2018年に県社会福祉協議会が実施した「住宅確保要配慮者需要調査報告書」を元に作成した。
・まいさぽ（２8ヶ所）単位で、2017年度の１年間のデータである。
・生活困窮者自立支援事業における新規受付件数、そのうちの住宅確保支援事例数を示している。（県内の新規相談受付件数は3,116件そのうち、住宅確保支援事例は304件であった。）</t>
    <rPh sb="67" eb="68">
      <t>ショ</t>
    </rPh>
    <rPh sb="130" eb="131">
      <t>シメ</t>
    </rPh>
    <rPh sb="160" eb="162">
      <t>ジュウタク</t>
    </rPh>
    <rPh sb="162" eb="164">
      <t>カクホ</t>
    </rPh>
    <phoneticPr fontId="4"/>
  </si>
  <si>
    <t>※総務省「住宅・土地統計調査」は、人口15,000人以上の自治体を対象とした調査である。（対象自治体は、25自治体）</t>
    <rPh sb="45" eb="47">
      <t>タイショウ</t>
    </rPh>
    <rPh sb="47" eb="50">
      <t>ジチタイ</t>
    </rPh>
    <phoneticPr fontId="3"/>
  </si>
  <si>
    <t>一定のバリアフリー化率（25市町村）</t>
    <rPh sb="10" eb="11">
      <t>リツ</t>
    </rPh>
    <rPh sb="14" eb="17">
      <t>シチョウソン</t>
    </rPh>
    <phoneticPr fontId="4"/>
  </si>
  <si>
    <t>・高齢者等のための設備の状況として、一定のバリアフリー化が行われている住宅の割合である。
・一定のバリアフリー化住宅とは，人が居住する住宅について、高齢者等のための設備・構造のうち、２箇所以上の「手すりの設置」又は「段差のない屋内」がある住宅をいう。
・25自治体のデータである。</t>
    <rPh sb="1" eb="4">
      <t>コウレイシャ</t>
    </rPh>
    <rPh sb="4" eb="5">
      <t>トウ</t>
    </rPh>
    <rPh sb="9" eb="11">
      <t>セツビ</t>
    </rPh>
    <rPh sb="12" eb="14">
      <t>ジョウキョウ</t>
    </rPh>
    <rPh sb="29" eb="30">
      <t>オコナ</t>
    </rPh>
    <rPh sb="35" eb="37">
      <t>ジュウタク</t>
    </rPh>
    <rPh sb="38" eb="40">
      <t>ワリアイ</t>
    </rPh>
    <rPh sb="129" eb="132">
      <t>ジチタイ</t>
    </rPh>
    <phoneticPr fontId="3"/>
  </si>
  <si>
    <t>関数</t>
    <rPh sb="0" eb="2">
      <t>カンスウ</t>
    </rPh>
    <phoneticPr fontId="1"/>
  </si>
  <si>
    <t>有病状況　要支援者（第1号被保険者）</t>
    <rPh sb="5" eb="6">
      <t>ヨウ</t>
    </rPh>
    <rPh sb="6" eb="8">
      <t>シエン</t>
    </rPh>
    <rPh sb="8" eb="9">
      <t>シャ</t>
    </rPh>
    <phoneticPr fontId="49"/>
  </si>
  <si>
    <t>比率</t>
    <rPh sb="0" eb="2">
      <t>ヒリツ</t>
    </rPh>
    <phoneticPr fontId="49"/>
  </si>
  <si>
    <t>順位</t>
    <rPh sb="0" eb="2">
      <t>ジュンイ</t>
    </rPh>
    <phoneticPr fontId="49"/>
  </si>
  <si>
    <t>65歳以上1,000人当たりの_糖尿病_【2021年3月】</t>
    <rPh sb="2" eb="3">
      <t>サイ</t>
    </rPh>
    <rPh sb="3" eb="5">
      <t>イジョウ</t>
    </rPh>
    <rPh sb="10" eb="11">
      <t>ヒト</t>
    </rPh>
    <rPh sb="11" eb="12">
      <t>ア</t>
    </rPh>
    <phoneticPr fontId="49"/>
  </si>
  <si>
    <t>65歳以上1,000人当たりの_糖尿合併症_【2021年3月】</t>
    <rPh sb="2" eb="3">
      <t>サイ</t>
    </rPh>
    <rPh sb="3" eb="5">
      <t>イジョウ</t>
    </rPh>
    <rPh sb="10" eb="11">
      <t>ヒト</t>
    </rPh>
    <rPh sb="11" eb="12">
      <t>ア</t>
    </rPh>
    <rPh sb="18" eb="21">
      <t>ガッペイショウ</t>
    </rPh>
    <phoneticPr fontId="49"/>
  </si>
  <si>
    <t>参考</t>
    <rPh sb="0" eb="2">
      <t>サンコウ</t>
    </rPh>
    <phoneticPr fontId="49"/>
  </si>
  <si>
    <t>CU</t>
  </si>
  <si>
    <t>CV</t>
  </si>
  <si>
    <t>65歳以上人口</t>
    <rPh sb="2" eb="3">
      <t>サイ</t>
    </rPh>
    <rPh sb="3" eb="5">
      <t>イジョウ</t>
    </rPh>
    <rPh sb="5" eb="7">
      <t>ジンコウ</t>
    </rPh>
    <phoneticPr fontId="4"/>
  </si>
  <si>
    <t>人</t>
    <rPh sb="0" eb="1">
      <t>ヒト</t>
    </rPh>
    <phoneticPr fontId="4"/>
  </si>
  <si>
    <t>65歳以上1,000人当たりの_糖尿合併症_順位【2021年3月】</t>
    <phoneticPr fontId="4"/>
  </si>
  <si>
    <t>65歳以上1,000人当たりの_糖尿病_順位【2021年3月】</t>
    <rPh sb="18" eb="19">
      <t>ビョウ</t>
    </rPh>
    <phoneticPr fontId="4"/>
  </si>
  <si>
    <t>◎</t>
    <phoneticPr fontId="3"/>
  </si>
  <si>
    <t>◎</t>
    <phoneticPr fontId="3"/>
  </si>
  <si>
    <t>右上の自治体⇒</t>
    <rPh sb="0" eb="2">
      <t>ミギウエ</t>
    </rPh>
    <rPh sb="3" eb="6">
      <t>ジチタイ</t>
    </rPh>
    <phoneticPr fontId="4"/>
  </si>
  <si>
    <t>ご自由に選択できます⇒</t>
    <rPh sb="1" eb="3">
      <t>ジユウ</t>
    </rPh>
    <rPh sb="4" eb="6">
      <t>センタク</t>
    </rPh>
    <phoneticPr fontId="4"/>
  </si>
  <si>
    <t>長野県⇒</t>
    <rPh sb="0" eb="3">
      <t>ナガノケン</t>
    </rPh>
    <phoneticPr fontId="4"/>
  </si>
  <si>
    <t>件</t>
    <rPh sb="0" eb="1">
      <t>ケン</t>
    </rPh>
    <phoneticPr fontId="4"/>
  </si>
  <si>
    <t>位</t>
    <rPh sb="0" eb="1">
      <t>イ</t>
    </rPh>
    <phoneticPr fontId="4"/>
  </si>
  <si>
    <t>％</t>
    <phoneticPr fontId="4"/>
  </si>
  <si>
    <t>在宅での要介護認定者に占める特養入所希望者の割合【2021】</t>
    <rPh sb="0" eb="2">
      <t>ザイタク</t>
    </rPh>
    <rPh sb="4" eb="7">
      <t>ヨウカイゴ</t>
    </rPh>
    <rPh sb="7" eb="10">
      <t>ニンテイシャ</t>
    </rPh>
    <rPh sb="11" eb="12">
      <t>シ</t>
    </rPh>
    <rPh sb="14" eb="16">
      <t>トクヨウ</t>
    </rPh>
    <rPh sb="16" eb="18">
      <t>ニュウショ</t>
    </rPh>
    <rPh sb="18" eb="21">
      <t>キボウシャ</t>
    </rPh>
    <rPh sb="22" eb="24">
      <t>ワリアイ</t>
    </rPh>
    <phoneticPr fontId="2"/>
  </si>
  <si>
    <t>時間/1000人</t>
    <rPh sb="0" eb="2">
      <t>ジカン</t>
    </rPh>
    <phoneticPr fontId="4"/>
  </si>
  <si>
    <t>点</t>
    <rPh sb="0" eb="1">
      <t>テン</t>
    </rPh>
    <phoneticPr fontId="4"/>
  </si>
  <si>
    <t>事業所</t>
    <rPh sb="0" eb="3">
      <t>ジギョウショ</t>
    </rPh>
    <phoneticPr fontId="23"/>
  </si>
  <si>
    <t>回</t>
    <rPh sb="0" eb="1">
      <t>カイ</t>
    </rPh>
    <phoneticPr fontId="4"/>
  </si>
  <si>
    <t>短期入所生活介護</t>
  </si>
  <si>
    <t>短期入所療養介護（老健）</t>
  </si>
  <si>
    <t>短期入所療養介護（病院等）</t>
  </si>
  <si>
    <t>福祉用具貸与</t>
  </si>
  <si>
    <t>特定福祉用具販売</t>
    <rPh sb="6" eb="8">
      <t>ハンバイ</t>
    </rPh>
    <phoneticPr fontId="89"/>
  </si>
  <si>
    <t>住宅改修</t>
  </si>
  <si>
    <t>定期巡回・随時対応型訪問介護看護</t>
  </si>
  <si>
    <t>看護小規模多機能型居宅介護</t>
    <rPh sb="0" eb="2">
      <t>カンゴ</t>
    </rPh>
    <rPh sb="2" eb="5">
      <t>ショウキボ</t>
    </rPh>
    <rPh sb="5" eb="9">
      <t>タキノウガタ</t>
    </rPh>
    <rPh sb="9" eb="11">
      <t>キョタク</t>
    </rPh>
    <rPh sb="11" eb="13">
      <t>カイゴ</t>
    </rPh>
    <phoneticPr fontId="89"/>
  </si>
  <si>
    <t>住宅改修件数に占める点検実施件数（施工前）</t>
    <rPh sb="10" eb="12">
      <t>テンケン</t>
    </rPh>
    <rPh sb="12" eb="14">
      <t>ジッシ</t>
    </rPh>
    <rPh sb="17" eb="19">
      <t>セコウ</t>
    </rPh>
    <rPh sb="19" eb="20">
      <t>マエ</t>
    </rPh>
    <phoneticPr fontId="4"/>
  </si>
  <si>
    <t>住宅改修件数に占める点検実施件数（施工後）</t>
    <rPh sb="10" eb="12">
      <t>テンケン</t>
    </rPh>
    <rPh sb="12" eb="14">
      <t>ジッシ</t>
    </rPh>
    <rPh sb="17" eb="20">
      <t>セコウゴ</t>
    </rPh>
    <phoneticPr fontId="4"/>
  </si>
  <si>
    <t>住宅改修件数に占める点検実施件数（両方）</t>
    <rPh sb="10" eb="12">
      <t>テンケン</t>
    </rPh>
    <rPh sb="12" eb="14">
      <t>ジッシ</t>
    </rPh>
    <rPh sb="17" eb="19">
      <t>リョウホウ</t>
    </rPh>
    <phoneticPr fontId="4"/>
  </si>
  <si>
    <t>購入件数あたりの福祉用具購入調査の実施件数</t>
    <rPh sb="0" eb="2">
      <t>コウニュウ</t>
    </rPh>
    <rPh sb="2" eb="4">
      <t>ケンスウ</t>
    </rPh>
    <phoneticPr fontId="4"/>
  </si>
  <si>
    <t>貸与件数あたりの福祉用具貸与調査の実施件数</t>
    <rPh sb="2" eb="4">
      <t>ケンスウ</t>
    </rPh>
    <phoneticPr fontId="4"/>
  </si>
  <si>
    <t>ウ  方策の改善・見直し等を行うプロセスがある</t>
    <rPh sb="3" eb="5">
      <t>ホウサク</t>
    </rPh>
    <rPh sb="6" eb="8">
      <t>カイゼン</t>
    </rPh>
    <rPh sb="9" eb="11">
      <t>ミナオ</t>
    </rPh>
    <rPh sb="12" eb="13">
      <t>トウ</t>
    </rPh>
    <rPh sb="14" eb="15">
      <t>オコナ</t>
    </rPh>
    <phoneticPr fontId="5"/>
  </si>
  <si>
    <t>エ　方策の改善・見直し等の取組結果を公表する機会がある</t>
    <rPh sb="15" eb="17">
      <t>ケッカ</t>
    </rPh>
    <rPh sb="18" eb="20">
      <t>コウヒョウ</t>
    </rPh>
    <rPh sb="22" eb="24">
      <t>キカイ</t>
    </rPh>
    <phoneticPr fontId="5"/>
  </si>
  <si>
    <t>訪問型従前相当サービス（旧介護予防訪問介護に相当するサービス）</t>
    <rPh sb="0" eb="2">
      <t>ホウモン</t>
    </rPh>
    <rPh sb="2" eb="3">
      <t>ガタ</t>
    </rPh>
    <rPh sb="3" eb="5">
      <t>ジュウゼン</t>
    </rPh>
    <rPh sb="5" eb="7">
      <t>ソウトウ</t>
    </rPh>
    <rPh sb="12" eb="13">
      <t>キュウ</t>
    </rPh>
    <rPh sb="13" eb="15">
      <t>カイゴ</t>
    </rPh>
    <rPh sb="15" eb="17">
      <t>ヨボウ</t>
    </rPh>
    <rPh sb="17" eb="19">
      <t>ホウモン</t>
    </rPh>
    <rPh sb="19" eb="21">
      <t>カイゴ</t>
    </rPh>
    <rPh sb="22" eb="24">
      <t>ソウトウ</t>
    </rPh>
    <phoneticPr fontId="115"/>
  </si>
  <si>
    <t>訪問型サービスA（基準を緩和したサービス）</t>
    <rPh sb="0" eb="2">
      <t>ホウモン</t>
    </rPh>
    <rPh sb="2" eb="3">
      <t>ガタ</t>
    </rPh>
    <rPh sb="9" eb="11">
      <t>キジュン</t>
    </rPh>
    <rPh sb="12" eb="14">
      <t>カンワ</t>
    </rPh>
    <phoneticPr fontId="115"/>
  </si>
  <si>
    <t>訪問型サービスB（住民主体によるサービス）</t>
    <rPh sb="0" eb="2">
      <t>ホウモン</t>
    </rPh>
    <rPh sb="2" eb="3">
      <t>ガタ</t>
    </rPh>
    <rPh sb="9" eb="11">
      <t>ジュウミン</t>
    </rPh>
    <rPh sb="11" eb="13">
      <t>シュタイ</t>
    </rPh>
    <phoneticPr fontId="115"/>
  </si>
  <si>
    <t>訪問型サービスC（短期集中予防サービス）</t>
    <rPh sb="0" eb="2">
      <t>ホウモン</t>
    </rPh>
    <rPh sb="2" eb="3">
      <t>ガタ</t>
    </rPh>
    <rPh sb="9" eb="11">
      <t>タンキ</t>
    </rPh>
    <rPh sb="11" eb="13">
      <t>シュウチュウ</t>
    </rPh>
    <rPh sb="13" eb="15">
      <t>ヨボウ</t>
    </rPh>
    <phoneticPr fontId="115"/>
  </si>
  <si>
    <t>訪問型サービスD（移動支援）</t>
    <rPh sb="0" eb="2">
      <t>ホウモン</t>
    </rPh>
    <rPh sb="2" eb="3">
      <t>ガタ</t>
    </rPh>
    <rPh sb="9" eb="11">
      <t>イドウ</t>
    </rPh>
    <rPh sb="11" eb="13">
      <t>シエン</t>
    </rPh>
    <phoneticPr fontId="115"/>
  </si>
  <si>
    <t>訪問型サービス（その他）</t>
    <rPh sb="0" eb="2">
      <t>ホウモン</t>
    </rPh>
    <rPh sb="2" eb="3">
      <t>ガタ</t>
    </rPh>
    <rPh sb="10" eb="11">
      <t>ホカ</t>
    </rPh>
    <phoneticPr fontId="115"/>
  </si>
  <si>
    <t>通所型従前相当サービス（旧介護予防訪問介護に相当するサービス）</t>
    <rPh sb="0" eb="2">
      <t>ツウショ</t>
    </rPh>
    <rPh sb="2" eb="3">
      <t>ガタ</t>
    </rPh>
    <rPh sb="3" eb="5">
      <t>ジュウゼン</t>
    </rPh>
    <rPh sb="5" eb="7">
      <t>ソウトウ</t>
    </rPh>
    <rPh sb="12" eb="13">
      <t>キュウ</t>
    </rPh>
    <rPh sb="13" eb="15">
      <t>カイゴ</t>
    </rPh>
    <rPh sb="15" eb="17">
      <t>ヨボウ</t>
    </rPh>
    <rPh sb="17" eb="19">
      <t>ホウモン</t>
    </rPh>
    <rPh sb="19" eb="21">
      <t>カイゴ</t>
    </rPh>
    <rPh sb="22" eb="24">
      <t>ソウトウ</t>
    </rPh>
    <phoneticPr fontId="115"/>
  </si>
  <si>
    <t>通所型サービスA（基準を緩和したサービス）</t>
    <rPh sb="0" eb="2">
      <t>ツウショ</t>
    </rPh>
    <rPh sb="2" eb="3">
      <t>ガタ</t>
    </rPh>
    <rPh sb="9" eb="11">
      <t>キジュン</t>
    </rPh>
    <rPh sb="12" eb="14">
      <t>カンワ</t>
    </rPh>
    <phoneticPr fontId="115"/>
  </si>
  <si>
    <t>通所型サービスB（住民主体によるサービス）</t>
    <rPh sb="0" eb="2">
      <t>ツウショ</t>
    </rPh>
    <rPh sb="2" eb="3">
      <t>ガタ</t>
    </rPh>
    <rPh sb="9" eb="11">
      <t>ジュウミン</t>
    </rPh>
    <rPh sb="11" eb="13">
      <t>シュタイ</t>
    </rPh>
    <phoneticPr fontId="115"/>
  </si>
  <si>
    <t>通所型サービスC（短期集中予防サービス）</t>
    <rPh sb="0" eb="2">
      <t>ツウショ</t>
    </rPh>
    <rPh sb="2" eb="3">
      <t>ガタ</t>
    </rPh>
    <rPh sb="9" eb="11">
      <t>タンキ</t>
    </rPh>
    <rPh sb="11" eb="13">
      <t>シュウチュウ</t>
    </rPh>
    <rPh sb="13" eb="15">
      <t>ヨボウ</t>
    </rPh>
    <phoneticPr fontId="115"/>
  </si>
  <si>
    <t>通所型サービス（その他）</t>
    <rPh sb="0" eb="2">
      <t>ツウショ</t>
    </rPh>
    <rPh sb="2" eb="3">
      <t>ガタ</t>
    </rPh>
    <rPh sb="10" eb="11">
      <t>ホカ</t>
    </rPh>
    <phoneticPr fontId="115"/>
  </si>
  <si>
    <t>その他生活支援サービス（見守り）</t>
  </si>
  <si>
    <t>その他生活支援サービス（配食）</t>
    <rPh sb="2" eb="3">
      <t>ホカ</t>
    </rPh>
    <rPh sb="3" eb="5">
      <t>セイカツ</t>
    </rPh>
    <rPh sb="5" eb="7">
      <t>シエン</t>
    </rPh>
    <rPh sb="12" eb="14">
      <t>ハイショク</t>
    </rPh>
    <phoneticPr fontId="115"/>
  </si>
  <si>
    <t>その他生活支援サービス（その他）</t>
    <rPh sb="2" eb="3">
      <t>ホカ</t>
    </rPh>
    <rPh sb="3" eb="5">
      <t>セイカツ</t>
    </rPh>
    <rPh sb="5" eb="7">
      <t>シエン</t>
    </rPh>
    <rPh sb="14" eb="15">
      <t>ホカ</t>
    </rPh>
    <phoneticPr fontId="115"/>
  </si>
  <si>
    <t>点</t>
    <rPh sb="0" eb="1">
      <t>テン</t>
    </rPh>
    <phoneticPr fontId="3"/>
  </si>
  <si>
    <t>公営住宅のバリアフリー化率（県営除く）</t>
    <rPh sb="14" eb="16">
      <t>ケンエイ</t>
    </rPh>
    <rPh sb="16" eb="17">
      <t>ノゾ</t>
    </rPh>
    <phoneticPr fontId="4"/>
  </si>
  <si>
    <t>参考：長野県の新規入所者の1年以上待機率</t>
    <rPh sb="3" eb="6">
      <t>ナガノケン</t>
    </rPh>
    <phoneticPr fontId="4"/>
  </si>
  <si>
    <t>→</t>
  </si>
  <si>
    <t>→</t>
    <phoneticPr fontId="4"/>
  </si>
  <si>
    <t>→</t>
    <phoneticPr fontId="4"/>
  </si>
  <si>
    <t>％</t>
    <phoneticPr fontId="4"/>
  </si>
  <si>
    <t>→</t>
    <phoneticPr fontId="4"/>
  </si>
  <si>
    <t>→</t>
    <phoneticPr fontId="4"/>
  </si>
  <si>
    <t>市町村圏域（第1層）</t>
    <rPh sb="0" eb="3">
      <t>シチョウソン</t>
    </rPh>
    <rPh sb="3" eb="5">
      <t>ケンイキ</t>
    </rPh>
    <rPh sb="6" eb="7">
      <t>ダイ</t>
    </rPh>
    <rPh sb="8" eb="9">
      <t>ソウ</t>
    </rPh>
    <phoneticPr fontId="3"/>
  </si>
  <si>
    <t>日常生活圏域（中学校区域等）（第2層）</t>
    <rPh sb="0" eb="2">
      <t>ニチジョウ</t>
    </rPh>
    <rPh sb="2" eb="4">
      <t>セイカツ</t>
    </rPh>
    <rPh sb="4" eb="6">
      <t>ケンイキ</t>
    </rPh>
    <rPh sb="7" eb="10">
      <t>チュウガッコウ</t>
    </rPh>
    <rPh sb="10" eb="12">
      <t>クイキ</t>
    </rPh>
    <rPh sb="12" eb="13">
      <t>ナド</t>
    </rPh>
    <rPh sb="15" eb="16">
      <t>ダイ</t>
    </rPh>
    <rPh sb="17" eb="18">
      <t>ソウ</t>
    </rPh>
    <phoneticPr fontId="3"/>
  </si>
  <si>
    <t>第1号被保険者数</t>
    <rPh sb="0" eb="1">
      <t>ダイ</t>
    </rPh>
    <rPh sb="2" eb="3">
      <t>ゴウ</t>
    </rPh>
    <rPh sb="3" eb="7">
      <t>ヒホケンシャ</t>
    </rPh>
    <rPh sb="7" eb="8">
      <t>スウ</t>
    </rPh>
    <phoneticPr fontId="3"/>
  </si>
  <si>
    <t>％</t>
    <phoneticPr fontId="4"/>
  </si>
  <si>
    <t>人</t>
    <rPh sb="0" eb="1">
      <t>ヒト</t>
    </rPh>
    <phoneticPr fontId="4"/>
  </si>
  <si>
    <t>％</t>
    <phoneticPr fontId="4"/>
  </si>
  <si>
    <t>位</t>
    <rPh sb="0" eb="1">
      <t>イ</t>
    </rPh>
    <phoneticPr fontId="4"/>
  </si>
  <si>
    <t>県</t>
    <rPh sb="0" eb="1">
      <t>ケン</t>
    </rPh>
    <phoneticPr fontId="4"/>
  </si>
  <si>
    <t>施設サービス</t>
    <phoneticPr fontId="115"/>
  </si>
  <si>
    <t>居住系サービス</t>
    <phoneticPr fontId="19"/>
  </si>
  <si>
    <t>在宅サービス</t>
    <phoneticPr fontId="115"/>
  </si>
  <si>
    <t>実績</t>
    <rPh sb="0" eb="2">
      <t>ジッセキ</t>
    </rPh>
    <phoneticPr fontId="4"/>
  </si>
  <si>
    <t>乖離</t>
    <rPh sb="0" eb="2">
      <t>カイリ</t>
    </rPh>
    <phoneticPr fontId="4"/>
  </si>
  <si>
    <t>乖離率</t>
    <rPh sb="0" eb="2">
      <t>カイリ</t>
    </rPh>
    <rPh sb="2" eb="3">
      <t>リツ</t>
    </rPh>
    <phoneticPr fontId="4"/>
  </si>
  <si>
    <t>要介護認定者数</t>
    <rPh sb="0" eb="1">
      <t>ヨウ</t>
    </rPh>
    <rPh sb="1" eb="3">
      <t>カイゴ</t>
    </rPh>
    <rPh sb="3" eb="5">
      <t>ニンテイ</t>
    </rPh>
    <rPh sb="5" eb="6">
      <t>シャ</t>
    </rPh>
    <rPh sb="6" eb="7">
      <t>スウ</t>
    </rPh>
    <phoneticPr fontId="3"/>
  </si>
  <si>
    <t>点</t>
    <rPh sb="0" eb="1">
      <t>テン</t>
    </rPh>
    <phoneticPr fontId="4"/>
  </si>
  <si>
    <t>ア　ケアマネジメントの基本的な考え方の議論</t>
    <phoneticPr fontId="5"/>
  </si>
  <si>
    <t>ア　年に１回以上の実績を踏まえた進捗管理</t>
    <phoneticPr fontId="5"/>
  </si>
  <si>
    <t>イ　年に１回以上の評価</t>
    <rPh sb="9" eb="11">
      <t>ヒョウカ</t>
    </rPh>
    <phoneticPr fontId="5"/>
  </si>
  <si>
    <t>エ　進捗管理の結果のホームページ等での公開</t>
    <phoneticPr fontId="5"/>
  </si>
  <si>
    <t>イ　基本方針をHPや書面等で広く周知</t>
    <phoneticPr fontId="5"/>
  </si>
  <si>
    <t>ウ　基本方針を事業者連絡会議、研修又は集団指導等で周知</t>
    <phoneticPr fontId="5"/>
  </si>
  <si>
    <t>エ　周知方法の効果検証</t>
    <phoneticPr fontId="5"/>
  </si>
  <si>
    <t>ア　仕組みの構築に向けた課題等の整理</t>
    <rPh sb="14" eb="15">
      <t>トウ</t>
    </rPh>
    <phoneticPr fontId="5"/>
  </si>
  <si>
    <t>イ　行政内外の関係者と協議</t>
    <phoneticPr fontId="5"/>
  </si>
  <si>
    <t>ウ　表彰等のインセンティブの付与</t>
    <phoneticPr fontId="5"/>
  </si>
  <si>
    <t>エ　改善・見直し等の取組の実施</t>
  </si>
  <si>
    <t>エ　改善・見直し等の取組の実施</t>
    <phoneticPr fontId="4"/>
  </si>
  <si>
    <t>ア　地域包括ケア「見える化」システムの活用</t>
    <phoneticPr fontId="5"/>
  </si>
  <si>
    <t>イ　保険者全体の特徴の把握</t>
    <phoneticPr fontId="5"/>
  </si>
  <si>
    <t>ウ　日常生活圏域別の特徴の把握</t>
    <phoneticPr fontId="5"/>
  </si>
  <si>
    <t>エ　特徴について住民や関係者に公表</t>
    <phoneticPr fontId="5"/>
  </si>
  <si>
    <t>ア　介護保険事業の特徴を他の地域と比較・分析し、方策策定</t>
    <rPh sb="24" eb="25">
      <t>カタ</t>
    </rPh>
    <rPh sb="25" eb="26">
      <t>サク</t>
    </rPh>
    <rPh sb="26" eb="28">
      <t>サクテイ</t>
    </rPh>
    <phoneticPr fontId="5"/>
  </si>
  <si>
    <t>イ　策定した方策に沿った実施</t>
    <rPh sb="2" eb="4">
      <t>サクテイ</t>
    </rPh>
    <rPh sb="9" eb="10">
      <t>ソ</t>
    </rPh>
    <phoneticPr fontId="5"/>
  </si>
  <si>
    <t>ア　調査により日常生活圏域ごとの被保険者の心身の状況等を把握</t>
    <phoneticPr fontId="5"/>
  </si>
  <si>
    <t>イ　在宅介護実態調査により要介護者等の在宅生活の実態を把握</t>
    <phoneticPr fontId="5"/>
  </si>
  <si>
    <t>エ　介護人材実態調査等により、介護人材の実態を把握</t>
    <phoneticPr fontId="5"/>
  </si>
  <si>
    <t>ウ　ア及びイ以外の被保険者の状況等を把握調査の実施</t>
    <phoneticPr fontId="5"/>
  </si>
  <si>
    <t>ア　定期的にモニタリング（点検）を実施</t>
    <rPh sb="17" eb="19">
      <t>ジッシ</t>
    </rPh>
    <phoneticPr fontId="5"/>
  </si>
  <si>
    <t>イ　計画値と実績値との乖離状況の要因を分析</t>
    <phoneticPr fontId="5"/>
  </si>
  <si>
    <t>ウ　モニタリング・考察結果を運営協議会等で公表</t>
    <phoneticPr fontId="5"/>
  </si>
  <si>
    <t>エ　結果を基に、サービス提供体制について必要な見直しを実施</t>
    <rPh sb="27" eb="29">
      <t>ジッシ</t>
    </rPh>
    <phoneticPr fontId="5"/>
  </si>
  <si>
    <t>ア　介護サービス事業者・教育関係者等との連携体制の構築</t>
    <rPh sb="26" eb="27">
      <t>チク</t>
    </rPh>
    <phoneticPr fontId="5"/>
  </si>
  <si>
    <t>イ　取組等の実施</t>
    <phoneticPr fontId="5"/>
  </si>
  <si>
    <t>ア　必要機関との連携体制の構築</t>
    <phoneticPr fontId="5"/>
  </si>
  <si>
    <t>イ　取組の実施</t>
    <phoneticPr fontId="5"/>
  </si>
  <si>
    <t>ウ　取組結果を踏まえた、定着に関する課題整理</t>
    <phoneticPr fontId="5"/>
  </si>
  <si>
    <t>エ　改善・見直し等の取組の実施</t>
    <rPh sb="13" eb="15">
      <t>ジッシ</t>
    </rPh>
    <phoneticPr fontId="5"/>
  </si>
  <si>
    <t>イ　関係団体の意見を聞いている</t>
    <phoneticPr fontId="5"/>
  </si>
  <si>
    <t>ウ　取組結果を踏まえた確保に関する課題整理</t>
    <phoneticPr fontId="5"/>
  </si>
  <si>
    <t>ア　現状分析・課題整理</t>
    <phoneticPr fontId="5"/>
  </si>
  <si>
    <t>ウ　多様な人材・介護助手等の元気高齢者の活躍に向けた取組</t>
    <phoneticPr fontId="5"/>
  </si>
  <si>
    <t>エ　取組の実施状況を踏まえ、必要な改善・見直し</t>
    <phoneticPr fontId="5"/>
  </si>
  <si>
    <t>順位</t>
    <rPh sb="0" eb="2">
      <t>ジュンイ</t>
    </rPh>
    <phoneticPr fontId="4"/>
  </si>
  <si>
    <t>件</t>
    <rPh sb="0" eb="1">
      <t>ケン</t>
    </rPh>
    <phoneticPr fontId="4"/>
  </si>
  <si>
    <t>団体</t>
    <rPh sb="0" eb="2">
      <t>ダンタイ</t>
    </rPh>
    <phoneticPr fontId="4"/>
  </si>
  <si>
    <t>点検数</t>
    <rPh sb="0" eb="2">
      <t>テンケン</t>
    </rPh>
    <rPh sb="2" eb="3">
      <t>スウ</t>
    </rPh>
    <phoneticPr fontId="4"/>
  </si>
  <si>
    <t>出力件数</t>
    <rPh sb="0" eb="2">
      <t>シュツリョク</t>
    </rPh>
    <rPh sb="2" eb="4">
      <t>ケンスウ</t>
    </rPh>
    <phoneticPr fontId="4"/>
  </si>
  <si>
    <t>実施率</t>
    <rPh sb="0" eb="3">
      <t>ジッシリツ</t>
    </rPh>
    <phoneticPr fontId="4"/>
  </si>
  <si>
    <t>％</t>
    <phoneticPr fontId="4"/>
  </si>
  <si>
    <t>４事業</t>
    <rPh sb="1" eb="3">
      <t>ジギョウ</t>
    </rPh>
    <phoneticPr fontId="4"/>
  </si>
  <si>
    <t>貴自治体→</t>
    <rPh sb="0" eb="1">
      <t>キ</t>
    </rPh>
    <rPh sb="1" eb="4">
      <t>ジチタイ</t>
    </rPh>
    <phoneticPr fontId="4"/>
  </si>
  <si>
    <t>事業</t>
    <rPh sb="0" eb="2">
      <t>ジギョウ</t>
    </rPh>
    <phoneticPr fontId="4"/>
  </si>
  <si>
    <t>介護保険の担当職員</t>
    <phoneticPr fontId="4"/>
  </si>
  <si>
    <t>適正化事業の担当職員
（専任）</t>
    <rPh sb="3" eb="5">
      <t>ジギョウ</t>
    </rPh>
    <rPh sb="12" eb="14">
      <t>センニン</t>
    </rPh>
    <phoneticPr fontId="115"/>
  </si>
  <si>
    <t>適正化事業の担当職員
（兼任）</t>
    <rPh sb="3" eb="5">
      <t>ジギョウ</t>
    </rPh>
    <rPh sb="12" eb="14">
      <t>ケンニン</t>
    </rPh>
    <phoneticPr fontId="115"/>
  </si>
  <si>
    <t>認定調査員</t>
    <phoneticPr fontId="4"/>
  </si>
  <si>
    <t>→</t>
    <phoneticPr fontId="4"/>
  </si>
  <si>
    <t xml:space="preserve"> 中性脂肪</t>
    <phoneticPr fontId="4"/>
  </si>
  <si>
    <t xml:space="preserve"> ALT（GPT）</t>
    <phoneticPr fontId="4"/>
  </si>
  <si>
    <t xml:space="preserve"> 空腹時血糖（BS）</t>
    <rPh sb="4" eb="6">
      <t>ケットウ</t>
    </rPh>
    <phoneticPr fontId="4"/>
  </si>
  <si>
    <t xml:space="preserve"> 随時血糖（食後3.5時間以上）</t>
    <rPh sb="1" eb="5">
      <t>ズイジケットウ</t>
    </rPh>
    <rPh sb="6" eb="8">
      <t>ショクゴ</t>
    </rPh>
    <rPh sb="11" eb="15">
      <t>ジカンイジョウ</t>
    </rPh>
    <phoneticPr fontId="4"/>
  </si>
  <si>
    <t xml:space="preserve"> 尿酸</t>
    <rPh sb="1" eb="3">
      <t>ニョウサン</t>
    </rPh>
    <phoneticPr fontId="4"/>
  </si>
  <si>
    <t xml:space="preserve"> 拡張期血圧</t>
    <phoneticPr fontId="4"/>
  </si>
  <si>
    <t xml:space="preserve"> LDLコレステロール</t>
    <phoneticPr fontId="4"/>
  </si>
  <si>
    <t xml:space="preserve"> 心電図</t>
    <rPh sb="1" eb="4">
      <t>シンデンズ</t>
    </rPh>
    <phoneticPr fontId="4"/>
  </si>
  <si>
    <t xml:space="preserve"> 眼底検査</t>
    <rPh sb="1" eb="3">
      <t>ガンテイ</t>
    </rPh>
    <rPh sb="3" eb="5">
      <t>ケンサ</t>
    </rPh>
    <phoneticPr fontId="4"/>
  </si>
  <si>
    <t xml:space="preserve"> BMI</t>
    <phoneticPr fontId="4"/>
  </si>
  <si>
    <t xml:space="preserve"> 腹囲</t>
    <phoneticPr fontId="4"/>
  </si>
  <si>
    <t xml:space="preserve"> HDLコレステロール</t>
    <phoneticPr fontId="4"/>
  </si>
  <si>
    <t xml:space="preserve"> HbA1c（NGSP）</t>
    <phoneticPr fontId="4"/>
  </si>
  <si>
    <t xml:space="preserve"> 収縮期血圧</t>
    <phoneticPr fontId="4"/>
  </si>
  <si>
    <t xml:space="preserve"> non-HDLコレステロール</t>
    <phoneticPr fontId="4"/>
  </si>
  <si>
    <t xml:space="preserve"> 血清クレアチニン</t>
    <phoneticPr fontId="4"/>
  </si>
  <si>
    <t xml:space="preserve"> eGFR</t>
    <phoneticPr fontId="4"/>
  </si>
  <si>
    <t>■摂取エネルギーの過剰</t>
    <rPh sb="1" eb="3">
      <t>セッシュ</t>
    </rPh>
    <phoneticPr fontId="3"/>
  </si>
  <si>
    <t>■血管を傷つける</t>
    <phoneticPr fontId="3"/>
  </si>
  <si>
    <t>■内臓脂肪症候群以外の動脈硬化要因</t>
    <rPh sb="1" eb="10">
      <t>ナイゾウシボウショウコウグンイガイ</t>
    </rPh>
    <rPh sb="11" eb="17">
      <t>ドウミャクコウカヨウイン</t>
    </rPh>
    <phoneticPr fontId="4"/>
  </si>
  <si>
    <t>■臓器障害</t>
    <rPh sb="1" eb="5">
      <t>ゾウキショウガイ</t>
    </rPh>
    <phoneticPr fontId="4"/>
  </si>
  <si>
    <t>25以上</t>
  </si>
  <si>
    <t>男性85以上
女性90以上</t>
  </si>
  <si>
    <t>150以上</t>
  </si>
  <si>
    <t>31以上</t>
  </si>
  <si>
    <t>40未満</t>
  </si>
  <si>
    <t>100以上</t>
  </si>
  <si>
    <t>5.6%以上</t>
  </si>
  <si>
    <t>100以上</t>
    <rPh sb="3" eb="5">
      <t>イジョウ</t>
    </rPh>
    <phoneticPr fontId="118"/>
  </si>
  <si>
    <t>7.0超過</t>
    <rPh sb="3" eb="5">
      <t>チョウカ</t>
    </rPh>
    <phoneticPr fontId="118"/>
  </si>
  <si>
    <t>130以上</t>
  </si>
  <si>
    <t>85以上</t>
  </si>
  <si>
    <t>120以上</t>
  </si>
  <si>
    <t>1.3以上</t>
    <rPh sb="3" eb="5">
      <t>イジョウ</t>
    </rPh>
    <phoneticPr fontId="118"/>
  </si>
  <si>
    <t>60未満</t>
    <rPh sb="2" eb="4">
      <t>ミマン</t>
    </rPh>
    <phoneticPr fontId="4"/>
  </si>
  <si>
    <t>有所見者</t>
    <rPh sb="0" eb="1">
      <t>ア</t>
    </rPh>
    <rPh sb="1" eb="4">
      <t>ショケンシャ</t>
    </rPh>
    <phoneticPr fontId="4"/>
  </si>
  <si>
    <t>検査実施者</t>
    <rPh sb="0" eb="2">
      <t>ケンサ</t>
    </rPh>
    <rPh sb="2" eb="5">
      <t>ジッシシャ</t>
    </rPh>
    <phoneticPr fontId="4"/>
  </si>
  <si>
    <t>人</t>
    <rPh sb="0" eb="1">
      <t>ヒト</t>
    </rPh>
    <phoneticPr fontId="3"/>
  </si>
  <si>
    <t>％</t>
    <phoneticPr fontId="3"/>
  </si>
  <si>
    <t>県</t>
    <rPh sb="0" eb="1">
      <t>ケン</t>
    </rPh>
    <phoneticPr fontId="3"/>
  </si>
  <si>
    <t>医師</t>
    <rPh sb="0" eb="2">
      <t>イシ</t>
    </rPh>
    <phoneticPr fontId="115"/>
  </si>
  <si>
    <t>歯科医師</t>
    <rPh sb="0" eb="2">
      <t>シカ</t>
    </rPh>
    <rPh sb="2" eb="4">
      <t>イシ</t>
    </rPh>
    <phoneticPr fontId="115"/>
  </si>
  <si>
    <t>薬剤師</t>
    <rPh sb="0" eb="3">
      <t>ヤクザイシ</t>
    </rPh>
    <phoneticPr fontId="115"/>
  </si>
  <si>
    <t>保健師</t>
    <rPh sb="0" eb="3">
      <t>ホケンシ</t>
    </rPh>
    <phoneticPr fontId="115"/>
  </si>
  <si>
    <t>看護師</t>
    <rPh sb="0" eb="2">
      <t>カンゴ</t>
    </rPh>
    <rPh sb="2" eb="3">
      <t>シ</t>
    </rPh>
    <phoneticPr fontId="115"/>
  </si>
  <si>
    <t>理学療法士</t>
    <rPh sb="0" eb="2">
      <t>リガク</t>
    </rPh>
    <rPh sb="2" eb="5">
      <t>リョウホウシ</t>
    </rPh>
    <phoneticPr fontId="115"/>
  </si>
  <si>
    <t>作業療法士</t>
    <rPh sb="0" eb="2">
      <t>サギョウ</t>
    </rPh>
    <rPh sb="2" eb="5">
      <t>リョウホウシ</t>
    </rPh>
    <phoneticPr fontId="115"/>
  </si>
  <si>
    <t>言語聴覚士</t>
    <rPh sb="0" eb="2">
      <t>ゲンゴ</t>
    </rPh>
    <rPh sb="2" eb="4">
      <t>チョウカク</t>
    </rPh>
    <rPh sb="4" eb="5">
      <t>シ</t>
    </rPh>
    <phoneticPr fontId="115"/>
  </si>
  <si>
    <t>管理栄養士・栄養士</t>
    <rPh sb="0" eb="2">
      <t>カンリ</t>
    </rPh>
    <rPh sb="2" eb="5">
      <t>エイヨウシ</t>
    </rPh>
    <rPh sb="6" eb="8">
      <t>エイヨウ</t>
    </rPh>
    <rPh sb="8" eb="9">
      <t>シ</t>
    </rPh>
    <phoneticPr fontId="115"/>
  </si>
  <si>
    <t>歯科衛生士</t>
    <rPh sb="0" eb="2">
      <t>シカ</t>
    </rPh>
    <rPh sb="2" eb="5">
      <t>エイセイシ</t>
    </rPh>
    <phoneticPr fontId="115"/>
  </si>
  <si>
    <t>その他</t>
    <rPh sb="2" eb="3">
      <t>タ</t>
    </rPh>
    <phoneticPr fontId="115"/>
  </si>
  <si>
    <t>回</t>
    <rPh sb="0" eb="1">
      <t>カイ</t>
    </rPh>
    <phoneticPr fontId="3"/>
  </si>
  <si>
    <t>■専門職派遣</t>
    <rPh sb="1" eb="4">
      <t>センモンショク</t>
    </rPh>
    <rPh sb="4" eb="6">
      <t>ハケン</t>
    </rPh>
    <phoneticPr fontId="3"/>
  </si>
  <si>
    <t>→</t>
    <phoneticPr fontId="3"/>
  </si>
  <si>
    <t>→</t>
    <phoneticPr fontId="3"/>
  </si>
  <si>
    <t>施設</t>
    <rPh sb="0" eb="2">
      <t>シセツ</t>
    </rPh>
    <phoneticPr fontId="3"/>
  </si>
  <si>
    <t>短期入所療養介護（介護医療院）</t>
    <rPh sb="9" eb="11">
      <t>カイゴ</t>
    </rPh>
    <rPh sb="11" eb="13">
      <t>イリョウ</t>
    </rPh>
    <rPh sb="13" eb="14">
      <t>イン</t>
    </rPh>
    <phoneticPr fontId="19"/>
  </si>
  <si>
    <t>介護予防支援・居宅介護支援</t>
  </si>
  <si>
    <t>介護老人保健施設</t>
    <rPh sb="0" eb="2">
      <t>カイゴ</t>
    </rPh>
    <rPh sb="2" eb="4">
      <t>ロウジン</t>
    </rPh>
    <rPh sb="4" eb="6">
      <t>ホケン</t>
    </rPh>
    <rPh sb="6" eb="8">
      <t>シセツ</t>
    </rPh>
    <phoneticPr fontId="3"/>
  </si>
  <si>
    <t>病院・診療所</t>
    <rPh sb="0" eb="2">
      <t>ビョウイン</t>
    </rPh>
    <phoneticPr fontId="3"/>
  </si>
  <si>
    <t>→</t>
    <phoneticPr fontId="3"/>
  </si>
  <si>
    <t>箇所</t>
    <rPh sb="0" eb="2">
      <t>カショ</t>
    </rPh>
    <phoneticPr fontId="3"/>
  </si>
  <si>
    <t>計画値</t>
    <rPh sb="0" eb="3">
      <t>ケイカクチ</t>
    </rPh>
    <phoneticPr fontId="4"/>
  </si>
  <si>
    <t>点</t>
    <rPh sb="0" eb="1">
      <t>テン</t>
    </rPh>
    <phoneticPr fontId="4"/>
  </si>
  <si>
    <t>生活に困難を抱えた高齢者等に対する住まいの確保と生活の一体的な支援を市町村として実施</t>
    <phoneticPr fontId="5"/>
  </si>
  <si>
    <t>市町村居住支援協議会の設置</t>
    <phoneticPr fontId="4"/>
  </si>
  <si>
    <t>ここ１年程度で、高齢者で身元保証人がいない方の施設入所・不動産賃貸等で問題が生じた経験</t>
    <rPh sb="41" eb="43">
      <t>ケイケ</t>
    </rPh>
    <phoneticPr fontId="4"/>
  </si>
  <si>
    <t>高齢者の住宅確保要配慮者の相談窓口</t>
    <phoneticPr fontId="4"/>
  </si>
  <si>
    <t>【2021.4～2022.1】→【2022年度】</t>
    <rPh sb="21" eb="23">
      <t>ネンド</t>
    </rPh>
    <phoneticPr fontId="4"/>
  </si>
  <si>
    <t>■在宅療養・介護の希望割合</t>
    <rPh sb="1" eb="3">
      <t>ザイタク</t>
    </rPh>
    <rPh sb="3" eb="5">
      <t>リョウヨウ</t>
    </rPh>
    <rPh sb="6" eb="8">
      <t>カイゴ</t>
    </rPh>
    <rPh sb="9" eb="11">
      <t>キボウ</t>
    </rPh>
    <rPh sb="11" eb="13">
      <t>ワリアイ</t>
    </rPh>
    <phoneticPr fontId="4"/>
  </si>
  <si>
    <t>■自宅等で住み続けられている</t>
    <rPh sb="1" eb="3">
      <t>ジタク</t>
    </rPh>
    <rPh sb="3" eb="4">
      <t>トウ</t>
    </rPh>
    <rPh sb="5" eb="6">
      <t>ス</t>
    </rPh>
    <rPh sb="7" eb="8">
      <t>ツヅ</t>
    </rPh>
    <phoneticPr fontId="4"/>
  </si>
  <si>
    <t>参考：所得段階別の割合【2022年10月】</t>
    <rPh sb="0" eb="2">
      <t>サンコウ</t>
    </rPh>
    <rPh sb="9" eb="11">
      <t>ワリアイ</t>
    </rPh>
    <phoneticPr fontId="4"/>
  </si>
  <si>
    <t>令和４年度　地域包括ケア体制の構築状況の見える化調査分析シート（住まい・施設）</t>
    <rPh sb="0" eb="2">
      <t>レイワ</t>
    </rPh>
    <rPh sb="3" eb="5">
      <t>ネンド</t>
    </rPh>
    <rPh sb="20" eb="21">
      <t>ミ</t>
    </rPh>
    <rPh sb="23" eb="24">
      <t>カ</t>
    </rPh>
    <rPh sb="24" eb="26">
      <t>チョウサ</t>
    </rPh>
    <rPh sb="26" eb="28">
      <t>ブンセキ</t>
    </rPh>
    <rPh sb="32" eb="33">
      <t>ス</t>
    </rPh>
    <rPh sb="36" eb="38">
      <t>シセツ</t>
    </rPh>
    <phoneticPr fontId="4"/>
  </si>
  <si>
    <t>常勤</t>
    <rPh sb="0" eb="2">
      <t>ジョウキン</t>
    </rPh>
    <phoneticPr fontId="4"/>
  </si>
  <si>
    <t>非常勤</t>
    <rPh sb="0" eb="3">
      <t>ヒジョウキンジョウキン</t>
    </rPh>
    <phoneticPr fontId="4"/>
  </si>
  <si>
    <t>身元保証人がいない方の施設入所・不動産賃貸等への対応マニュアル作成</t>
    <rPh sb="31" eb="33">
      <t>サクセイ</t>
    </rPh>
    <phoneticPr fontId="4"/>
  </si>
  <si>
    <t>指標番号</t>
    <phoneticPr fontId="4"/>
  </si>
  <si>
    <t>希望者すれば、できるだけ長く
在宅（自宅等）で生活を継続できる</t>
    <phoneticPr fontId="14"/>
  </si>
  <si>
    <t>身体状況・経済状況に適した住まいを選択し、
円滑に入所できている</t>
    <phoneticPr fontId="14"/>
  </si>
  <si>
    <t>公営住宅のバリアフリー化の推進と高齢者住宅のバリアフリー化を促進している</t>
    <phoneticPr fontId="14"/>
  </si>
  <si>
    <t>●元気なときも、介護が必要になっても、在宅療養に希望を持っている</t>
    <phoneticPr fontId="14"/>
  </si>
  <si>
    <t>●介護サービスを使いながら在宅生活が継続できている</t>
    <phoneticPr fontId="14"/>
  </si>
  <si>
    <t>●身体状況・経済状況に適した住まいを選択し、円滑に入所できている</t>
    <phoneticPr fontId="14"/>
  </si>
  <si>
    <t>●住み慣れた地域（自宅やコミュニティ）で安心して生活できる</t>
    <phoneticPr fontId="14"/>
  </si>
  <si>
    <t>公営住宅数</t>
    <phoneticPr fontId="14"/>
  </si>
  <si>
    <t>住宅改修給付月額</t>
    <phoneticPr fontId="14"/>
  </si>
  <si>
    <t>相談支援体制の整備</t>
    <phoneticPr fontId="14"/>
  </si>
  <si>
    <t>住まいの改修や施設への入所に関する相談支援体制の整備</t>
    <phoneticPr fontId="14"/>
  </si>
  <si>
    <t>入居保証契約件数</t>
    <phoneticPr fontId="14"/>
  </si>
  <si>
    <t>有料老人ホームやサービス付き高齢者向け住宅の必要な指導</t>
    <phoneticPr fontId="14"/>
  </si>
  <si>
    <t>定員（施設サービス別）</t>
    <phoneticPr fontId="14"/>
  </si>
  <si>
    <t>定員（居住系サービス別）</t>
    <phoneticPr fontId="14"/>
  </si>
  <si>
    <t>要支援・要介護者1人あたり定員（施設サービス別）</t>
    <phoneticPr fontId="14"/>
  </si>
  <si>
    <t>要支援・要介護者1人あたり定員（居住系サービス別）</t>
    <phoneticPr fontId="14"/>
  </si>
  <si>
    <t>在宅療養・介護の希望割合</t>
    <phoneticPr fontId="14"/>
  </si>
  <si>
    <t>要介護３以上の在宅サービス利用率</t>
    <phoneticPr fontId="14"/>
  </si>
  <si>
    <t>介護老人福祉施設の新規入所者</t>
    <phoneticPr fontId="14"/>
  </si>
  <si>
    <t>公営住宅数（県営住宅除く）</t>
    <rPh sb="4" eb="5">
      <t>スウ</t>
    </rPh>
    <phoneticPr fontId="2"/>
  </si>
  <si>
    <t>バリアフリー化した公営住宅数（県営住宅除く）</t>
    <rPh sb="6" eb="7">
      <t>カ</t>
    </rPh>
    <rPh sb="9" eb="11">
      <t>コウエイ</t>
    </rPh>
    <rPh sb="11" eb="13">
      <t>ジュウタク</t>
    </rPh>
    <rPh sb="13" eb="14">
      <t>スウ</t>
    </rPh>
    <phoneticPr fontId="2"/>
  </si>
  <si>
    <t>公営住宅のバリアフリー化率（県営住宅除く）</t>
    <rPh sb="11" eb="12">
      <t>カ</t>
    </rPh>
    <rPh sb="12" eb="13">
      <t>リツ</t>
    </rPh>
    <phoneticPr fontId="2"/>
  </si>
  <si>
    <t>介護保険の住宅改修給付月額（第1号被保険者1人あたり）</t>
    <phoneticPr fontId="14"/>
  </si>
  <si>
    <t>高齢者世帯の自宅のバリアフリー化率</t>
    <phoneticPr fontId="14"/>
  </si>
  <si>
    <t>福祉用具貸与や住宅改修の利用に関し、リハビリテーション専門職等が関与する仕組みを設けているか。</t>
    <phoneticPr fontId="14"/>
  </si>
  <si>
    <t>貸与開始後、用具が適切に利用されているか否かをリハビリテーション専門職が点検する仕組みがある</t>
    <phoneticPr fontId="14"/>
  </si>
  <si>
    <t>被保険者から提出された住宅改修費支給申請書の市町村における審査の際に、専門職等により点検を行う仕組みがある</t>
    <phoneticPr fontId="14"/>
  </si>
  <si>
    <t>住宅改修の実施前又は実施の際に、実際に改修を行う住宅をリハビリテーション専門職等が訪問し、点検を行う仕組みがある</t>
    <phoneticPr fontId="14"/>
  </si>
  <si>
    <t>ここ１年程度で、高齢者において、身元保証人がおらず、施設入所・不動産賃貸等で問題が生じたことはありましたか</t>
    <phoneticPr fontId="14"/>
  </si>
  <si>
    <t>65歳以上の入居保証契約件数</t>
    <phoneticPr fontId="14"/>
  </si>
  <si>
    <t>有料老人ホームやサービス付き高齢者向け住宅において、必要な指導を行っているか。</t>
    <phoneticPr fontId="14"/>
  </si>
  <si>
    <t>家賃や介護保険外のサービス提供費用等を情報収集している</t>
    <phoneticPr fontId="14"/>
  </si>
  <si>
    <t>介護サービス相談員等から情報収集している</t>
    <phoneticPr fontId="14"/>
  </si>
  <si>
    <t>不適切な介護保険サービスの提供の可能性がある場合の検査・指導の指針がある</t>
    <phoneticPr fontId="14"/>
  </si>
  <si>
    <t>介護老人福祉施設[人口１０万対]</t>
    <phoneticPr fontId="14"/>
  </si>
  <si>
    <t>介護老人保健施設[人口１０万対]</t>
    <phoneticPr fontId="14"/>
  </si>
  <si>
    <t>介護老人保健施設[施設]</t>
    <phoneticPr fontId="14"/>
  </si>
  <si>
    <t>介護療養型医療施設[人口１０万対]</t>
    <phoneticPr fontId="14"/>
  </si>
  <si>
    <t>介護療養型医療施設[施設]</t>
    <phoneticPr fontId="14"/>
  </si>
  <si>
    <t>地域密着型介護老人福祉施設入所者生活介護）[人口１０万対]</t>
    <phoneticPr fontId="14"/>
  </si>
  <si>
    <t>地域密着型介護老人福祉施設入所者生活介護[施設]</t>
    <phoneticPr fontId="14"/>
  </si>
  <si>
    <t>介護医療院）[人口１０万対]</t>
    <phoneticPr fontId="14"/>
  </si>
  <si>
    <t>介護医療院[施設]</t>
    <phoneticPr fontId="14"/>
  </si>
  <si>
    <t>特定施設入居者生活介護[人口１０万対]</t>
    <phoneticPr fontId="14"/>
  </si>
  <si>
    <t>特定施設入居者生活介護[施設]</t>
    <phoneticPr fontId="14"/>
  </si>
  <si>
    <t>地域密着型特定施設入居者生活介護[人口１０万対]</t>
    <phoneticPr fontId="14"/>
  </si>
  <si>
    <t>地域密着型特定施設入居者生活介護[施設]</t>
    <phoneticPr fontId="14"/>
  </si>
  <si>
    <t>認知症対応型共同生活介護[人口１０万対]</t>
    <phoneticPr fontId="14"/>
  </si>
  <si>
    <t>介護老人福祉施設_定員</t>
    <phoneticPr fontId="14"/>
  </si>
  <si>
    <t>介護老人保健施設_定員</t>
    <phoneticPr fontId="14"/>
  </si>
  <si>
    <t>介護療養型医療施設_定員</t>
    <phoneticPr fontId="14"/>
  </si>
  <si>
    <t>地域密着型介護老人福祉施設入所者生活介護_定員</t>
    <phoneticPr fontId="14"/>
  </si>
  <si>
    <t>介護医療院_定員</t>
    <phoneticPr fontId="14"/>
  </si>
  <si>
    <t>施設サービス_定員</t>
    <phoneticPr fontId="14"/>
  </si>
  <si>
    <t>特定施設入居者生活介護_定員</t>
    <phoneticPr fontId="14"/>
  </si>
  <si>
    <t>認知症対応型共同生活介護_定員</t>
    <phoneticPr fontId="14"/>
  </si>
  <si>
    <t>地域密着型特定施設入居者生活介護_定員</t>
    <phoneticPr fontId="14"/>
  </si>
  <si>
    <t>居住系サービス_定員</t>
    <phoneticPr fontId="14"/>
  </si>
  <si>
    <t>介護老人福祉施設_要支援・要介護者1人あたり定員</t>
    <phoneticPr fontId="14"/>
  </si>
  <si>
    <t>介護老人保健施設_要支援・要介護者1人あたり定員</t>
    <phoneticPr fontId="14"/>
  </si>
  <si>
    <t>介護療養型医療施設_要支援・要介護者1人あたり定員</t>
    <phoneticPr fontId="14"/>
  </si>
  <si>
    <t>地域密着型介護老人福祉施設入所者生活介護_要支援・要介護者1人あたり定員</t>
    <phoneticPr fontId="14"/>
  </si>
  <si>
    <t>介護医療院_要支援・要介護者1人あたり定員</t>
    <phoneticPr fontId="14"/>
  </si>
  <si>
    <t>施設サービス_要支援・要介護者1人あたり定員</t>
    <phoneticPr fontId="14"/>
  </si>
  <si>
    <t>特定施設入居者生活介護_要支援・要介護者1人あたり定員</t>
    <phoneticPr fontId="14"/>
  </si>
  <si>
    <t>認知症対応型共同生活介護_要支援・要介護者1人あたり定員</t>
    <phoneticPr fontId="14"/>
  </si>
  <si>
    <t>地域密着型特定居住系入居者生活介護_要支援・要介護者1人あたり定員</t>
    <phoneticPr fontId="14"/>
  </si>
  <si>
    <t>居住系サービス_要支援・要介護者1人あたり定員</t>
    <phoneticPr fontId="14"/>
  </si>
  <si>
    <t>Ⅲ（１）⑤　ア</t>
    <phoneticPr fontId="14"/>
  </si>
  <si>
    <t>Ⅲ（１）⑤　イ</t>
    <phoneticPr fontId="14"/>
  </si>
  <si>
    <t>Ⅲ（１）⑤　ウ</t>
    <phoneticPr fontId="14"/>
  </si>
  <si>
    <t>Ⅲ（１）⑤　エ</t>
    <phoneticPr fontId="14"/>
  </si>
  <si>
    <t>Ⅱ（６）④　イ</t>
    <phoneticPr fontId="14"/>
  </si>
  <si>
    <t>Ⅲ（１）⑥</t>
    <phoneticPr fontId="14"/>
  </si>
  <si>
    <t>Ⅲ（１）⑥　ア</t>
    <phoneticPr fontId="14"/>
  </si>
  <si>
    <t>Ⅲ（１）⑥　イ</t>
    <phoneticPr fontId="14"/>
  </si>
  <si>
    <t>Ⅲ（１）⑥　ウ</t>
    <phoneticPr fontId="14"/>
  </si>
  <si>
    <t>Ⅲ（１）⑥　エ</t>
    <phoneticPr fontId="14"/>
  </si>
  <si>
    <t>市町村アンケート</t>
    <rPh sb="0" eb="3">
      <t>シチョウソン</t>
    </rPh>
    <phoneticPr fontId="119"/>
  </si>
  <si>
    <t>厚生労働省：地域包括ケア「見える化」システム</t>
    <phoneticPr fontId="4"/>
  </si>
  <si>
    <t>R５年度保険者機能強化推進交付金・介護保険保険者努力支援交付金
に係る評価指標状況調査</t>
  </si>
  <si>
    <t>%</t>
    <phoneticPr fontId="2"/>
  </si>
  <si>
    <t>％</t>
    <phoneticPr fontId="4"/>
  </si>
  <si>
    <t>％</t>
    <phoneticPr fontId="14"/>
  </si>
  <si>
    <t>戸</t>
    <rPh sb="0" eb="1">
      <t>ト</t>
    </rPh>
    <phoneticPr fontId="119"/>
  </si>
  <si>
    <t>％</t>
    <phoneticPr fontId="14"/>
  </si>
  <si>
    <t>－</t>
    <phoneticPr fontId="14"/>
  </si>
  <si>
    <t>－</t>
    <phoneticPr fontId="14"/>
  </si>
  <si>
    <t>％</t>
    <phoneticPr fontId="4"/>
  </si>
  <si>
    <t>－</t>
    <phoneticPr fontId="14"/>
  </si>
  <si>
    <t>年次</t>
    <phoneticPr fontId="14"/>
  </si>
  <si>
    <t>2018</t>
    <phoneticPr fontId="14"/>
  </si>
  <si>
    <t>圏域別</t>
    <phoneticPr fontId="14"/>
  </si>
  <si>
    <t>第1号被保険者1人あたり</t>
  </si>
  <si>
    <t>比率</t>
    <rPh sb="0" eb="2">
      <t>ヒリツ</t>
    </rPh>
    <phoneticPr fontId="2"/>
  </si>
  <si>
    <t>ア</t>
    <phoneticPr fontId="14"/>
  </si>
  <si>
    <t>イ</t>
    <phoneticPr fontId="14"/>
  </si>
  <si>
    <t>ウ</t>
    <phoneticPr fontId="14"/>
  </si>
  <si>
    <t>エ</t>
    <phoneticPr fontId="14"/>
  </si>
  <si>
    <t>人口10万対</t>
    <phoneticPr fontId="14"/>
  </si>
  <si>
    <t>人口10万対</t>
    <phoneticPr fontId="14"/>
  </si>
  <si>
    <t>要支援・要介護者1人あたり定員</t>
    <phoneticPr fontId="14"/>
  </si>
  <si>
    <t>seq</t>
    <phoneticPr fontId="14"/>
  </si>
  <si>
    <t>要介護認定者【2022】</t>
    <rPh sb="0" eb="1">
      <t>ヨウ</t>
    </rPh>
    <rPh sb="1" eb="3">
      <t>カイゴ</t>
    </rPh>
    <rPh sb="3" eb="5">
      <t>ニンテイ</t>
    </rPh>
    <rPh sb="5" eb="6">
      <t>シャ</t>
    </rPh>
    <phoneticPr fontId="2"/>
  </si>
  <si>
    <t>在宅での要介護者【2022】</t>
  </si>
  <si>
    <t>入所希望者合計【2022】</t>
    <rPh sb="0" eb="2">
      <t>ニュウショ</t>
    </rPh>
    <rPh sb="2" eb="5">
      <t>キボウシャ</t>
    </rPh>
    <rPh sb="5" eb="7">
      <t>ゴウケイ</t>
    </rPh>
    <phoneticPr fontId="39"/>
  </si>
  <si>
    <t>在宅での要介護認定者に占める特養入所希望者【2022】</t>
    <rPh sb="4" eb="7">
      <t>ヨウカイゴ</t>
    </rPh>
    <rPh sb="7" eb="10">
      <t>ニンテイシャ</t>
    </rPh>
    <rPh sb="11" eb="12">
      <t>シ</t>
    </rPh>
    <rPh sb="14" eb="16">
      <t>トクヨウ</t>
    </rPh>
    <rPh sb="16" eb="18">
      <t>ニュウショ</t>
    </rPh>
    <rPh sb="18" eb="21">
      <t>キボウシャ</t>
    </rPh>
    <phoneticPr fontId="39"/>
  </si>
  <si>
    <t>介護老人福祉施設へすでに入所している人数【2022】</t>
    <rPh sb="18" eb="20">
      <t>ニンズ</t>
    </rPh>
    <phoneticPr fontId="2"/>
  </si>
  <si>
    <t>入所希望者と入所希望者している人数の合計【2022】</t>
    <rPh sb="0" eb="2">
      <t>ニュウショ</t>
    </rPh>
    <rPh sb="2" eb="5">
      <t>キボウシャ</t>
    </rPh>
    <rPh sb="6" eb="8">
      <t>ニュウショ</t>
    </rPh>
    <rPh sb="8" eb="11">
      <t>キボウシャ</t>
    </rPh>
    <rPh sb="15" eb="17">
      <t>ニンズウ</t>
    </rPh>
    <rPh sb="18" eb="20">
      <t>ゴウケイ</t>
    </rPh>
    <phoneticPr fontId="2"/>
  </si>
  <si>
    <t>特養入所希望者に占める入所者の割合【2022】</t>
    <rPh sb="0" eb="2">
      <t>トクヨウ</t>
    </rPh>
    <rPh sb="2" eb="4">
      <t>ニュウショ</t>
    </rPh>
    <rPh sb="4" eb="7">
      <t>キボウシャ</t>
    </rPh>
    <rPh sb="8" eb="9">
      <t>シ</t>
    </rPh>
    <rPh sb="11" eb="14">
      <t>ニュウショシャ</t>
    </rPh>
    <rPh sb="15" eb="17">
      <t>ワリアイ</t>
    </rPh>
    <phoneticPr fontId="2"/>
  </si>
  <si>
    <t>特養入所希望者に占める入所者の割合順位【2022】</t>
    <rPh sb="0" eb="2">
      <t>トクヨウ</t>
    </rPh>
    <rPh sb="2" eb="4">
      <t>ニュウショ</t>
    </rPh>
    <rPh sb="4" eb="7">
      <t>キボウシャ</t>
    </rPh>
    <rPh sb="8" eb="9">
      <t>シ</t>
    </rPh>
    <rPh sb="11" eb="14">
      <t>ニュウショシャ</t>
    </rPh>
    <rPh sb="15" eb="17">
      <t>ワリアイ</t>
    </rPh>
    <rPh sb="17" eb="19">
      <t>ジュンイ</t>
    </rPh>
    <phoneticPr fontId="2"/>
  </si>
  <si>
    <t>在宅生活する要介護者の平均要介護度【2022】</t>
  </si>
  <si>
    <t>在宅生活する要介護者の平均要介護度_順位【2022】</t>
    <rPh sb="18" eb="20">
      <t>ジュンイ</t>
    </rPh>
    <phoneticPr fontId="4"/>
  </si>
  <si>
    <t>介護老人福祉施設の新規入所者_【2019】</t>
    <phoneticPr fontId="4"/>
  </si>
  <si>
    <t>公営住宅数_県営住宅除く_【2022】</t>
  </si>
  <si>
    <t>バリアフリー化した公営住宅数_県営住宅除く_【2022】</t>
  </si>
  <si>
    <t>公営住宅のバリアフリー化率_県営住宅除く_【2022】</t>
  </si>
  <si>
    <t>公営住宅のバリアフリー化率_県営住宅除く_順位【2022】</t>
    <rPh sb="21" eb="23">
      <t>ジュンイ</t>
    </rPh>
    <phoneticPr fontId="2"/>
  </si>
  <si>
    <t>介護保険の住宅改修給付月額_第1号被保険者1人あたり_【2022】</t>
  </si>
  <si>
    <t>介護保険の住宅改修給付月額_第1号被保険者1人あたり_順位【2022】</t>
    <rPh sb="27" eb="29">
      <t>ジュンイ</t>
    </rPh>
    <phoneticPr fontId="14"/>
  </si>
  <si>
    <t>_65歳以上の世帯員がいる住宅の_2014年以降における耐震改修率_【2018】</t>
    <phoneticPr fontId="14"/>
  </si>
  <si>
    <t>特養_所得段階別割合_第1段階_【2022】</t>
  </si>
  <si>
    <t>特養_所得段階別割合_第2段階_【2022】</t>
  </si>
  <si>
    <t>特養_所得段階別割合_第3段階_【2022】</t>
  </si>
  <si>
    <t>特養_所得段階別割合_第4段階_【2022】</t>
  </si>
  <si>
    <t>特養_所得段階別割合_第5段階_【2022】</t>
  </si>
  <si>
    <t>特養_所得段階別割合_第6段階_【2022】</t>
  </si>
  <si>
    <t>特養_所得段階別割合_第7段階_【2022】</t>
  </si>
  <si>
    <t>特養_所得段階別割合_第8段階_【2022】</t>
  </si>
  <si>
    <t>特養_所得段階別割合_第9段階_【2022】</t>
  </si>
  <si>
    <t>特養_所得段階別利用者数_第1段階_【2022】</t>
  </si>
  <si>
    <t>特養_所得段階別利用者数_第2段階_【2022】</t>
  </si>
  <si>
    <t>特養_所得段階別利用者数_第3段階_【2022】</t>
  </si>
  <si>
    <t>特養_所得段階別利用者数_第4段階_【2022】</t>
  </si>
  <si>
    <t>特養_所得段階別利用者数_第5段階_【2022】</t>
  </si>
  <si>
    <t>特養_所得段階別利用者数_第6段階_【2022】</t>
  </si>
  <si>
    <t>特養_所得段階別利用者数_第7段階_【2022】</t>
  </si>
  <si>
    <t>特養_所得段階別利用者数_第8段階_【2022】</t>
  </si>
  <si>
    <t>特養_所得段階別利用者数_第9段階_【2022】</t>
  </si>
  <si>
    <t>特養_所得段階別割合_母数_【2022】</t>
  </si>
  <si>
    <t>特定施設入居者介護_有料_第1段階_【2022】</t>
  </si>
  <si>
    <t>特定施設入居者介護_有料_第2段階_【2022】</t>
  </si>
  <si>
    <t>特定施設入居者介護_有料_第3段階_【2022】</t>
  </si>
  <si>
    <t>特定施設入居者介護_有料_第4段階_【2022】</t>
  </si>
  <si>
    <t>特定施設入居者介護_有料_第5段階_【2022】</t>
  </si>
  <si>
    <t>特定施設入居者介護_有料_第6段階_【2022】</t>
  </si>
  <si>
    <t>特定施設入居者介護_有料_第7段階_【2022】</t>
  </si>
  <si>
    <t>特定施設入居者介護_有料_第8段階_【2022】</t>
  </si>
  <si>
    <t>特定施設入居者介護_有料_第9段階_【2022】</t>
  </si>
  <si>
    <t>特定施設入居者介護_有料_第1段階_利用者数_【2022】</t>
  </si>
  <si>
    <t>特定施設入居者介護_有料_第2段階利用者数_【2022】</t>
  </si>
  <si>
    <t>特定施設入居者介護_有料_第3段階利用者数_【2022】</t>
  </si>
  <si>
    <t>特定施設入居者介護_有料_第4段階利用者数_【2022】</t>
  </si>
  <si>
    <t>特定施設入居者介護_有料_第5段階利用者数_【2022】</t>
  </si>
  <si>
    <t>特定施設入居者介護_有料_第6段階利用者数_【2022】</t>
  </si>
  <si>
    <t>特定施設入居者介護_有料_第7段階利用者数_【2022】</t>
  </si>
  <si>
    <t>特定施設入居者介護_有料_第8段階利用者数_【2022】</t>
  </si>
  <si>
    <t>特定施設入居者介護_有料_第9段階利用者数_【2022】</t>
  </si>
  <si>
    <t>特定施設入居者介護_有料_母数_【2022】</t>
  </si>
  <si>
    <t>特定施設入居者介護_軽費_第1段階_【2022】</t>
  </si>
  <si>
    <t>特定施設入居者介護_軽費_第2段階_【2022】</t>
  </si>
  <si>
    <t>特定施設入居者介護_軽費_第3段階_【2022】</t>
  </si>
  <si>
    <t>特定施設入居者介護_軽費_第4段階_【2022】</t>
  </si>
  <si>
    <t>特定施設入居者介護_軽費_第5段階_【2022】</t>
  </si>
  <si>
    <t>特定施設入居者介護_軽費_第6段階_【2022】</t>
  </si>
  <si>
    <t>特定施設入居者介護_軽費_第7段階_【2022】</t>
  </si>
  <si>
    <t>特定施設入居者介護_軽費_第8段階_【2022】</t>
  </si>
  <si>
    <t>特定施設入居者介護_軽費_第9段階_【2022】</t>
  </si>
  <si>
    <t>特定施設入居者介護_軽費_第1段階_利用者数_【2022】</t>
  </si>
  <si>
    <t>特定施設入居者介護_軽費_第2段階_利用者数_【2022】</t>
  </si>
  <si>
    <t>特定施設入居者介護_軽費_第3段階_利用者数_【2022】</t>
  </si>
  <si>
    <t>特定施設入居者介護_軽費_第4段階_利用者数_【2022】</t>
  </si>
  <si>
    <t>特定施設入居者介護_軽費_第5段階_利用者数_【2022】</t>
  </si>
  <si>
    <t>特定施設入居者介護_軽費_第6段階_利用者数_【2022】</t>
  </si>
  <si>
    <t>特定施設入居者介護_軽費_第7段階_利用者数_【2022】</t>
  </si>
  <si>
    <t>特定施設入居者介護_軽費_第8段階_利用者数_【2022】</t>
  </si>
  <si>
    <t>高齢者の施設入所に関する相談窓口の配置_【2022】</t>
  </si>
  <si>
    <t>住宅改修への補助などの支援制度_【2022】</t>
  </si>
  <si>
    <t>福祉用具貸与や住宅改修の利用に関し_リハビリテーション専門職等が関与する仕組みを設けているか。_【2022】</t>
  </si>
  <si>
    <t>福祉用具貸与や住宅改修の利用に関し_リハビリテーション専門職等が関与する仕組みを設けているか。_順位【2022】</t>
    <rPh sb="48" eb="50">
      <t>ジュンイ</t>
    </rPh>
    <phoneticPr fontId="14"/>
  </si>
  <si>
    <t>地域ケア会議に_リハビリテーション専門職が出席し_福祉用具貸与計画_変更する場合を含む_の点検を行う仕組みがある_【2022】</t>
  </si>
  <si>
    <t>貸与開始後_用具が適切に利用されているか否かをリハビリテーション専門職が点検する仕組みがある_【2022】</t>
  </si>
  <si>
    <t>被保険者から提出された住宅改修費支給申請書の市町村における審査の際に_専門職等により点検を行う仕組みがある_【2022】</t>
  </si>
  <si>
    <t>住宅改修の実施前又は実施の際に_実際に改修を行う住宅をリハビリテーション専門職等が訪問し_点検を行う仕組みがある_【2022】</t>
  </si>
  <si>
    <t>高齢者の住宅確保要配慮者の把握_【2022】</t>
  </si>
  <si>
    <t>身元保証人がいない方の施設入所・不動産賃貸等への対応マニュアル_【2022】</t>
  </si>
  <si>
    <t>介護施設に_身元保証人がいない方の施設入所についてのマニュアル作成の働きかけ_【2022】</t>
  </si>
  <si>
    <t>ここ１年程度で_高齢者において_身元保証人がおらず_施設入所・不動産賃貸等で問題が生じたことはありましたか_【2022】</t>
  </si>
  <si>
    <t>高齢者の住宅確保要配慮者の相談窓口の配置_【2022】</t>
  </si>
  <si>
    <t>まいさぽ圏域_【2017】</t>
    <phoneticPr fontId="4"/>
  </si>
  <si>
    <t>まいさぽ新規受付件数_【2017】</t>
    <phoneticPr fontId="4"/>
  </si>
  <si>
    <t>有料老人ホームやサービス付き高齢者向け住宅において_必要な指導を行っているか。_【2022】</t>
  </si>
  <si>
    <t>有料老人ホームやサービス付き高齢者向け住宅において_必要な指導を行っているか。_順位【2022】</t>
    <rPh sb="40" eb="42">
      <t>ジュンイ</t>
    </rPh>
    <phoneticPr fontId="14"/>
  </si>
  <si>
    <t>家賃や介護保険外のサービス提供費用等を情報収集している_【2022】</t>
  </si>
  <si>
    <t>介護サービス相談員等から情報収集している_【2022】</t>
  </si>
  <si>
    <t>不適切な介護保険サービスの提供の可能性がある場合の検査・指導の指針がある_【2022】</t>
  </si>
  <si>
    <t>左記の３点を踏まえて_利用者のケアプラン点検を行っている_【2022】</t>
  </si>
  <si>
    <t>介護老人福祉施設_【人口１０万対】サービス提供事業所数_【2021】</t>
  </si>
  <si>
    <t>介護老人福祉施設_【人口１０万対】サービス提供事業所数_順位【2021】</t>
    <rPh sb="28" eb="30">
      <t>ジュンイ</t>
    </rPh>
    <phoneticPr fontId="14"/>
  </si>
  <si>
    <t>介護老人福祉施設_サービス提供事業所数_【2021】</t>
  </si>
  <si>
    <t>介護老人保健施設_【人口１０万対】_【人口１０万対】サービス提供事業所数_【2021】</t>
  </si>
  <si>
    <t>介護老人保健施設_【人口１０万対】_【人口１０万対】サービス提供事業所数_順位【2021】</t>
    <rPh sb="37" eb="39">
      <t>ジュンイ</t>
    </rPh>
    <phoneticPr fontId="14"/>
  </si>
  <si>
    <t>介護老人保健施設_サービス提供事業所数_【2021】</t>
  </si>
  <si>
    <t>介護療養型医療施設_【人口１０万対】サービス提供事業所数_【2021】</t>
  </si>
  <si>
    <t>介護療養型医療施設_【人口１０万対】サービス提供事業所数_順位【2021】</t>
    <rPh sb="29" eb="31">
      <t>ジュンイ</t>
    </rPh>
    <phoneticPr fontId="14"/>
  </si>
  <si>
    <t>介護療養型医療施設_サービス提供事業所数_【2021】</t>
  </si>
  <si>
    <t>地域密着型介護老人福祉施設入所者生活介護_【人口１０万対】_【2021】</t>
  </si>
  <si>
    <t>地域密着型介護老人福祉施設入所者生活介護_【人口１０万対】_順位【2021】</t>
    <rPh sb="30" eb="32">
      <t>ジュンイ</t>
    </rPh>
    <phoneticPr fontId="14"/>
  </si>
  <si>
    <t>地域密着型介護老人福祉施設入所者生活介護_サービス提供事業所数_【2021】</t>
  </si>
  <si>
    <t>介護医療院_【人口１０万対】サービス提供事業所数_【2021】</t>
  </si>
  <si>
    <t>介護医療院_サービス提供事業所数_【2021】</t>
  </si>
  <si>
    <t>特定施設入居者生活介護_【人口１０万対】サービス提供事業所数_【2021】</t>
  </si>
  <si>
    <t>特定施設入居者生活介護_【人口１０万対】サービス提供事業所数_順位【2021】</t>
    <rPh sb="31" eb="33">
      <t>ジュンイ</t>
    </rPh>
    <phoneticPr fontId="14"/>
  </si>
  <si>
    <t>特定施設入居者生活介護_サービス提供事業所数_【2021】</t>
  </si>
  <si>
    <t>地域密着型特定施設入居者生活介護_【人口１０万対】サービス提供事業所数_【2021】</t>
  </si>
  <si>
    <t>地域密着型特定施設入居者生活介護_【人口１０万対】サービス提供事業所数_順位【2021】</t>
    <rPh sb="36" eb="38">
      <t>ジュンイ</t>
    </rPh>
    <phoneticPr fontId="14"/>
  </si>
  <si>
    <t>地域密着型特定施設入居者生活介護_サービス提供事業所数_【2021】</t>
  </si>
  <si>
    <t>認知症対応型共同生活介護_【人口１０万対】サービス提供事業所数_【2021】</t>
  </si>
  <si>
    <t>認知症対応型共同生活介護_【人口１０万対】サービス提供事業所数_順位【2021】</t>
    <rPh sb="32" eb="34">
      <t>ジュンイ</t>
    </rPh>
    <phoneticPr fontId="14"/>
  </si>
  <si>
    <t>認知症対応型共同生活介護_サービス提供事業所数_【2021】</t>
  </si>
  <si>
    <t>介護老人福祉施設_定員_【2021】</t>
  </si>
  <si>
    <t>介護老人保健施設_定員_【2021】</t>
  </si>
  <si>
    <t>介護療養型医療施設_定員_【2021】</t>
  </si>
  <si>
    <t>地域密着型介護老人福祉施設入所者生活介護_定員_【2021】</t>
  </si>
  <si>
    <t>介護医療院_定員_【2021】</t>
  </si>
  <si>
    <t>施設サービス_定員_【2021】</t>
  </si>
  <si>
    <t>特定施設入居者生活介護_定員_【2021】</t>
  </si>
  <si>
    <t>認知症対応型共同生活介護_定員_【2021】</t>
  </si>
  <si>
    <t>地域密着型特定施設入居者生活介護_定員_【2021】</t>
  </si>
  <si>
    <t>居住系サービス_定員_【2021】</t>
  </si>
  <si>
    <t>介護老人福祉施設_要支援・要介護者1人あたり定員_【2021】</t>
  </si>
  <si>
    <t>介護老人福祉施設_要支援・要介護者1人あたり定員_順位【2021】</t>
    <rPh sb="25" eb="27">
      <t>ジュンイ</t>
    </rPh>
    <phoneticPr fontId="14"/>
  </si>
  <si>
    <t>介護老人保健施設_要支援・要介護者1人あたり定員_【2021】</t>
  </si>
  <si>
    <t>介護老人保健施設_要支援・要介護者1人あたり定員_順位【2021】</t>
    <rPh sb="25" eb="27">
      <t>ジュンイ</t>
    </rPh>
    <phoneticPr fontId="14"/>
  </si>
  <si>
    <t>介護療養型医療施設_要支援・要介護者1人あたり定員_【2021】</t>
  </si>
  <si>
    <t>介護療養型医療施設_要支援・要介護者1人あたり定員_順位【2021】</t>
    <rPh sb="26" eb="28">
      <t>ジュンイ</t>
    </rPh>
    <phoneticPr fontId="14"/>
  </si>
  <si>
    <t>地域密着型介護老人福祉施設入所者生活介護_要支援・要介護者1人あたり定員_【2021】</t>
  </si>
  <si>
    <t>地域密着型介護老人福祉施設入所者生活介護_要支援・要介護者1人あたり定員_順位【2021】</t>
    <rPh sb="37" eb="39">
      <t>ジュンイ</t>
    </rPh>
    <phoneticPr fontId="14"/>
  </si>
  <si>
    <t>介護医療院_要支援・要介護者1人あたり定員_【2021】</t>
  </si>
  <si>
    <t>施設サービス_要支援・要介護者1人あたり定員_【2021】</t>
  </si>
  <si>
    <t>特定施設入居者生活介護_要支援・要介護者1人あたり定員_【2021】</t>
  </si>
  <si>
    <t>特定施設入居者生活介護_要支援・要介護者1人あたり定員_順位【2021】</t>
    <rPh sb="28" eb="30">
      <t>ジュンイ</t>
    </rPh>
    <phoneticPr fontId="14"/>
  </si>
  <si>
    <t>認知症対応型共同生活介護_要支援・要介護者1人あたり定員_【2021】</t>
  </si>
  <si>
    <t>認知症対応型共同生活介護_要支援・要介護者1人あたり定員_順位【2021】</t>
    <rPh sb="29" eb="31">
      <t>ジュンイ</t>
    </rPh>
    <phoneticPr fontId="14"/>
  </si>
  <si>
    <t>地域密着型特定居住系入居者生活介護_要支援・要介護者1人あたり定員_【2021】</t>
  </si>
  <si>
    <t>地域密着型特定居住系入居者生活介護_要支援・要介護者1人あたり定員_順位【2021】</t>
    <rPh sb="34" eb="36">
      <t>ジュンイ</t>
    </rPh>
    <phoneticPr fontId="14"/>
  </si>
  <si>
    <t>居住系サービス_要支援・要介護者1人あたり定員_【2021】</t>
  </si>
  <si>
    <t>中間
OC</t>
    <phoneticPr fontId="14"/>
  </si>
  <si>
    <t>●</t>
    <phoneticPr fontId="14"/>
  </si>
  <si>
    <t>○</t>
    <phoneticPr fontId="14"/>
  </si>
  <si>
    <t>アウトプット</t>
    <phoneticPr fontId="14"/>
  </si>
  <si>
    <t>1</t>
    <phoneticPr fontId="19"/>
  </si>
  <si>
    <t>1</t>
    <phoneticPr fontId="19"/>
  </si>
  <si>
    <t>設置</t>
  </si>
  <si>
    <t>2</t>
    <phoneticPr fontId="19"/>
  </si>
  <si>
    <t>設置していない</t>
  </si>
  <si>
    <t>福祉用具貸与や住宅改修の利用に関し_リハビリテーション専門職等が関与する仕組みの有無_合計得点【2022】</t>
    <rPh sb="40" eb="42">
      <t>ウム</t>
    </rPh>
    <rPh sb="43" eb="47">
      <t>ゴウケイトクテン</t>
    </rPh>
    <phoneticPr fontId="4"/>
  </si>
  <si>
    <t>有料老人ホームやサービス付き高齢者向け住宅において_必要な指導の実施状況_合計得点【2022】</t>
    <rPh sb="32" eb="36">
      <t>ジッシジョウキョウ</t>
    </rPh>
    <rPh sb="37" eb="41">
      <t>ゴウケイトクテン</t>
    </rPh>
    <phoneticPr fontId="4"/>
  </si>
  <si>
    <t>ID</t>
    <phoneticPr fontId="4"/>
  </si>
  <si>
    <t>N</t>
    <phoneticPr fontId="4"/>
  </si>
  <si>
    <t>N1</t>
    <phoneticPr fontId="4"/>
  </si>
  <si>
    <t>N2</t>
    <phoneticPr fontId="4"/>
  </si>
  <si>
    <t>更新済み</t>
    <rPh sb="0" eb="3">
      <t>コウシンズ</t>
    </rPh>
    <phoneticPr fontId="4"/>
  </si>
  <si>
    <t>未更新</t>
    <rPh sb="0" eb="3">
      <t>ミコウシン</t>
    </rPh>
    <phoneticPr fontId="4"/>
  </si>
  <si>
    <t>公営住宅のバリアフリー化率_県営住宅除く_【2022】</t>
    <phoneticPr fontId="3"/>
  </si>
  <si>
    <t>公営住宅数_県営住宅除く_【2022】</t>
    <phoneticPr fontId="3"/>
  </si>
  <si>
    <t>バリアフリー化した公営住宅数_県営住宅除く_【2022】</t>
    <phoneticPr fontId="3"/>
  </si>
  <si>
    <t>介護保険の住宅改修給付月額_第1号被保険者1人あたり_【2022】</t>
    <phoneticPr fontId="3"/>
  </si>
  <si>
    <t>公営住宅のバリアフリー化率_県営住宅除く_順位【2022】</t>
    <phoneticPr fontId="4"/>
  </si>
  <si>
    <t>入所希望者合計【2021】</t>
    <phoneticPr fontId="5"/>
  </si>
  <si>
    <t>入所希望者合計【2022】</t>
    <phoneticPr fontId="5"/>
  </si>
  <si>
    <t>在宅での要介護認定者に占める特養入所希望者【2021】</t>
    <phoneticPr fontId="5"/>
  </si>
  <si>
    <t>在宅での要介護認定者に占める特養入所希望者【2022】</t>
    <phoneticPr fontId="5"/>
  </si>
  <si>
    <t>在宅生活から特養への申込者の平均要介護度_順位_【2022】</t>
    <phoneticPr fontId="5"/>
  </si>
  <si>
    <t>介護老人福祉施設の新規入所者_【2019】</t>
    <phoneticPr fontId="3"/>
  </si>
  <si>
    <t>圏域名</t>
    <rPh sb="0" eb="3">
      <t>ケンイキメイ</t>
    </rPh>
    <phoneticPr fontId="4"/>
  </si>
  <si>
    <t>介護老人福祉施設_【人口１０万対】サービス提供事業所数_順位【2021】</t>
  </si>
  <si>
    <t>介護老人福祉施設_要支援・要介護者1人あたり定員_順位【2021】</t>
  </si>
  <si>
    <t>介護老人保健施設_【人口１０万対】_【人口１０万対】サービス提供事業所数_順位【2021】</t>
  </si>
  <si>
    <t>介護老人保健施設_要支援・要介護者1人あたり定員_順位【2021】</t>
  </si>
  <si>
    <t>介護療養型医療施設_【人口１０万対】サービス提供事業所数_順位【2021】</t>
  </si>
  <si>
    <t>介護療養型医療施設_要支援・要介護者1人あたり定員_順位【2021】</t>
  </si>
  <si>
    <t>地域密着型介護老人福祉施設入所者生活介護_【人口１０万対】_順位【2021】</t>
  </si>
  <si>
    <t>地域密着型介護老人福祉施設入所者生活介護_要支援・要介護者1人あたり定員_順位【2021】</t>
  </si>
  <si>
    <t>特定施設入居者生活介護_【人口１０万対】サービス提供事業所数_順位【2021】</t>
  </si>
  <si>
    <t>特定施設入居者生活介護_要支援・要介護者1人あたり定員_順位【2021】</t>
  </si>
  <si>
    <t>地域密着型特定施設入居者生活介護_【人口１０万対】サービス提供事業所数_順位【2021】</t>
  </si>
  <si>
    <t>認知症対応型共同生活介護_要支援・要介護者1人あたり定員_順位【2021】</t>
  </si>
  <si>
    <t>認知症対応型共同生活介護_【人口１０万対】サービス提供事業所数_順位【2021】</t>
  </si>
  <si>
    <t>地域密着型特定居住系入居者生活介護_要支援・要介護者1人あたり定員_順位【2021】</t>
  </si>
  <si>
    <t>※関数のリンクを確認後は青字にしています。修正した箇所は赤字にしています。2022年追加・修正分は紫色にしています。</t>
    <rPh sb="1" eb="3">
      <t>カンスウ</t>
    </rPh>
    <rPh sb="8" eb="11">
      <t>カクニンゴ</t>
    </rPh>
    <rPh sb="12" eb="14">
      <t>アオジ</t>
    </rPh>
    <rPh sb="21" eb="23">
      <t>シュウセイ</t>
    </rPh>
    <rPh sb="25" eb="27">
      <t>カショ</t>
    </rPh>
    <rPh sb="28" eb="30">
      <t>アカジ</t>
    </rPh>
    <rPh sb="41" eb="42">
      <t>ネン</t>
    </rPh>
    <rPh sb="42" eb="44">
      <t>ツイカ</t>
    </rPh>
    <rPh sb="45" eb="47">
      <t>シュウセイ</t>
    </rPh>
    <rPh sb="47" eb="48">
      <t>ブン</t>
    </rPh>
    <rPh sb="49" eb="51">
      <t>ムラサキイロ</t>
    </rPh>
    <phoneticPr fontId="3"/>
  </si>
  <si>
    <t>居宅系【2021】</t>
    <rPh sb="0" eb="2">
      <t>キョタク</t>
    </rPh>
    <rPh sb="2" eb="3">
      <t>ケイ</t>
    </rPh>
    <phoneticPr fontId="4"/>
  </si>
  <si>
    <t>施設系【2021】</t>
    <rPh sb="0" eb="2">
      <t>シセツ</t>
    </rPh>
    <rPh sb="2" eb="3">
      <t>ケイ</t>
    </rPh>
    <phoneticPr fontId="4"/>
  </si>
  <si>
    <t>特定施設入居者介護_軽費_母数_【2022】</t>
  </si>
  <si>
    <t>特定施設入居者介護（軽費）所得段階別利用者数_第9段階</t>
    <rPh sb="0" eb="4">
      <t>トクテイシセツ</t>
    </rPh>
    <rPh sb="4" eb="7">
      <t>ニュウキョシャ</t>
    </rPh>
    <rPh sb="7" eb="9">
      <t>カイゴ</t>
    </rPh>
    <rPh sb="10" eb="12">
      <t>ケイヒ</t>
    </rPh>
    <phoneticPr fontId="21"/>
  </si>
  <si>
    <t>特定施設入居者介護（軽費）所得段階別利用者数_合計</t>
    <rPh sb="0" eb="4">
      <t>トクテイシセツ</t>
    </rPh>
    <rPh sb="4" eb="7">
      <t>ニュウキョシャ</t>
    </rPh>
    <rPh sb="7" eb="9">
      <t>カイゴ</t>
    </rPh>
    <rPh sb="10" eb="12">
      <t>ケイヒ</t>
    </rPh>
    <rPh sb="23" eb="25">
      <t>ゴウケイ</t>
    </rPh>
    <phoneticPr fontId="21"/>
  </si>
  <si>
    <t>高齢者の施設入所に関する相談窓口の配置</t>
    <rPh sb="4" eb="6">
      <t>シセツ</t>
    </rPh>
    <rPh sb="6" eb="8">
      <t>ニュウショ</t>
    </rPh>
    <rPh sb="9" eb="10">
      <t>カン</t>
    </rPh>
    <rPh sb="12" eb="14">
      <t>ソウダン</t>
    </rPh>
    <rPh sb="14" eb="16">
      <t>マドグチ</t>
    </rPh>
    <rPh sb="17" eb="19">
      <t>ハイチ</t>
    </rPh>
    <phoneticPr fontId="21"/>
  </si>
  <si>
    <t>第9段階</t>
    <rPh sb="0" eb="1">
      <t>ダイ</t>
    </rPh>
    <rPh sb="2" eb="4">
      <t>ダンカイ</t>
    </rPh>
    <phoneticPr fontId="20"/>
  </si>
  <si>
    <t>母数</t>
    <rPh sb="0" eb="2">
      <t>ボスウ</t>
    </rPh>
    <phoneticPr fontId="20"/>
  </si>
  <si>
    <t>貴自治体には、高齢者の施設入所に関する相談窓口の配置</t>
    <rPh sb="11" eb="13">
      <t>シセツ</t>
    </rPh>
    <rPh sb="13" eb="15">
      <t>ニュウショ</t>
    </rPh>
    <rPh sb="16" eb="17">
      <t>カン</t>
    </rPh>
    <rPh sb="19" eb="21">
      <t>ソウダン</t>
    </rPh>
    <rPh sb="21" eb="23">
      <t>マドグチ</t>
    </rPh>
    <rPh sb="24" eb="26">
      <t>ハイチ</t>
    </rPh>
    <phoneticPr fontId="20"/>
  </si>
  <si>
    <t>市町村アンケート</t>
    <rPh sb="0" eb="3">
      <t>シチョウソン</t>
    </rPh>
    <phoneticPr fontId="21"/>
  </si>
  <si>
    <t>市町村アンケート</t>
    <rPh sb="0" eb="3">
      <t>シチョウソン</t>
    </rPh>
    <phoneticPr fontId="10"/>
  </si>
  <si>
    <t>人</t>
    <rPh sb="0" eb="1">
      <t>ヒト</t>
    </rPh>
    <phoneticPr fontId="10"/>
  </si>
  <si>
    <t>人数</t>
    <rPh sb="0" eb="2">
      <t>ニンズウ</t>
    </rPh>
    <phoneticPr fontId="21"/>
  </si>
  <si>
    <t>特定施設入居者介護_軽費_第9段階_利用者数_【2022】</t>
  </si>
  <si>
    <t>住宅改修への補助などの支援制度</t>
  </si>
  <si>
    <t>1：地域包括センター内に設置</t>
  </si>
  <si>
    <t>高齢者の施設入所に関する相談窓口の配置_【2022】</t>
    <phoneticPr fontId="3"/>
  </si>
  <si>
    <t>住宅改修への補助などの支援制度_【2022】</t>
    <phoneticPr fontId="3"/>
  </si>
  <si>
    <t>福祉用具貸与や住宅改修の利用に関し_リハビリテーション専門職等が関与する仕組みを設けているか。_【2022】</t>
    <phoneticPr fontId="3"/>
  </si>
  <si>
    <t>生活に困難を抱えた高齢者等に対する住まいの確保と生活の一体的な支援を市町村として実施_【2022】</t>
  </si>
  <si>
    <t>市町村居住支援協議会の設置有無_【2022】</t>
  </si>
  <si>
    <t>生活に困難を抱えた高齢者等に対する住まいの確保と生活の一体的な支援を市町村として実施_【2022】</t>
    <phoneticPr fontId="4"/>
  </si>
  <si>
    <t>市町村居住支援協議会の設置有無_【2022】</t>
    <phoneticPr fontId="4"/>
  </si>
  <si>
    <t>有料老人ホームやサービス付き高齢者向け住宅において_必要な指導を行っているか。_順位【2022】</t>
    <phoneticPr fontId="14"/>
  </si>
  <si>
    <t>福祉用具貸与や住宅改修の利用時にリハビリテーション専門職等が関与する仕組みの設定</t>
    <rPh sb="14" eb="15">
      <t>ジ</t>
    </rPh>
    <rPh sb="38" eb="40">
      <t>セッテイ</t>
    </rPh>
    <phoneticPr fontId="4"/>
  </si>
  <si>
    <t>■在宅サービス利用率</t>
    <rPh sb="1" eb="3">
      <t>ザイタク</t>
    </rPh>
    <rPh sb="7" eb="10">
      <t>リヨウリツ</t>
    </rPh>
    <phoneticPr fontId="4"/>
  </si>
  <si>
    <t>■施設入所を希望する理由が
　「住まいの構造」が該当する割合</t>
    <rPh sb="1" eb="3">
      <t>シセツ</t>
    </rPh>
    <rPh sb="3" eb="5">
      <t>ニュウショ</t>
    </rPh>
    <rPh sb="6" eb="8">
      <t>キボウ</t>
    </rPh>
    <rPh sb="10" eb="12">
      <t>リユウ</t>
    </rPh>
    <rPh sb="16" eb="17">
      <t>ス</t>
    </rPh>
    <rPh sb="20" eb="22">
      <t>コウゾウ</t>
    </rPh>
    <rPh sb="24" eb="26">
      <t>ガイトウ</t>
    </rPh>
    <rPh sb="28" eb="30">
      <t>ワリアイ</t>
    </rPh>
    <phoneticPr fontId="4"/>
  </si>
  <si>
    <t>■生活支援サービスの提供状況・不足理由</t>
    <rPh sb="10" eb="12">
      <t>テイキョウ</t>
    </rPh>
    <rPh sb="12" eb="14">
      <t>ジョウキョウ</t>
    </rPh>
    <rPh sb="15" eb="17">
      <t>フソク</t>
    </rPh>
    <rPh sb="17" eb="19">
      <t>リユウ</t>
    </rPh>
    <phoneticPr fontId="4"/>
  </si>
  <si>
    <t>■生活支援サービス提供団体数</t>
    <phoneticPr fontId="4"/>
  </si>
  <si>
    <t>実施主体数</t>
  </si>
  <si>
    <t>【参考】現在、利用している介護保険サービス以外の支援・サービス【2022】</t>
    <rPh sb="1" eb="3">
      <t>サンコウ</t>
    </rPh>
    <rPh sb="4" eb="6">
      <t>ゲンザイ</t>
    </rPh>
    <rPh sb="7" eb="9">
      <t>リヨウ</t>
    </rPh>
    <rPh sb="13" eb="15">
      <t>カイゴ</t>
    </rPh>
    <rPh sb="15" eb="17">
      <t>ホケン</t>
    </rPh>
    <rPh sb="21" eb="23">
      <t>イガイ</t>
    </rPh>
    <rPh sb="24" eb="26">
      <t>シエン</t>
    </rPh>
    <phoneticPr fontId="4"/>
  </si>
  <si>
    <t>【参考】今後、介護や高齢者に必要な施策として「外出支援」を選択した割合【2022】</t>
    <rPh sb="1" eb="3">
      <t>サンコウ</t>
    </rPh>
    <rPh sb="4" eb="6">
      <t>コンゴ</t>
    </rPh>
    <rPh sb="7" eb="9">
      <t>カイゴ</t>
    </rPh>
    <rPh sb="10" eb="13">
      <t>コウレイシャ</t>
    </rPh>
    <rPh sb="14" eb="16">
      <t>ヒツヨウ</t>
    </rPh>
    <rPh sb="17" eb="19">
      <t>シサク</t>
    </rPh>
    <rPh sb="23" eb="25">
      <t>ガイシュツ</t>
    </rPh>
    <rPh sb="25" eb="27">
      <t>シエン</t>
    </rPh>
    <rPh sb="29" eb="31">
      <t>センタク</t>
    </rPh>
    <rPh sb="33" eb="35">
      <t>ワリアイ</t>
    </rPh>
    <phoneticPr fontId="4"/>
  </si>
  <si>
    <t>■認知症サポーター・キャラバンメイト</t>
    <rPh sb="1" eb="4">
      <t>ニンチショウ</t>
    </rPh>
    <phoneticPr fontId="4"/>
  </si>
  <si>
    <t>主観的幸福感</t>
    <phoneticPr fontId="4"/>
  </si>
  <si>
    <t>認知症サポーターを活用した地域支援活動</t>
    <phoneticPr fontId="4"/>
  </si>
  <si>
    <t>■認知症高齢者支援、普及啓発活動</t>
    <phoneticPr fontId="4"/>
  </si>
  <si>
    <t>人</t>
    <phoneticPr fontId="4"/>
  </si>
  <si>
    <t>■特養の入所希望者が少ない</t>
    <rPh sb="1" eb="3">
      <t>トクヨウ</t>
    </rPh>
    <rPh sb="4" eb="6">
      <t>ニュウショ</t>
    </rPh>
    <rPh sb="6" eb="9">
      <t>キボウシャ</t>
    </rPh>
    <rPh sb="10" eb="11">
      <t>スク</t>
    </rPh>
    <phoneticPr fontId="4"/>
  </si>
  <si>
    <t>箇所</t>
    <phoneticPr fontId="4"/>
  </si>
  <si>
    <t>■生活支援コーディネーターが設置され、機能している</t>
    <phoneticPr fontId="4"/>
  </si>
  <si>
    <t>■高齢者の移動に関する支援を実施している</t>
    <phoneticPr fontId="4"/>
  </si>
  <si>
    <t>配食サービス</t>
    <rPh sb="0" eb="2">
      <t>ハイショク</t>
    </rPh>
    <phoneticPr fontId="21"/>
  </si>
  <si>
    <t>食材配達サービス</t>
    <rPh sb="0" eb="4">
      <t>ショクザイハイタツ</t>
    </rPh>
    <phoneticPr fontId="21"/>
  </si>
  <si>
    <t>移動販売サービス</t>
    <rPh sb="0" eb="4">
      <t>イドウハンバイ</t>
    </rPh>
    <phoneticPr fontId="21"/>
  </si>
  <si>
    <t>訪問理美容サービス</t>
    <rPh sb="0" eb="2">
      <t>ホウモン</t>
    </rPh>
    <rPh sb="2" eb="5">
      <t>リビヨウ</t>
    </rPh>
    <phoneticPr fontId="21"/>
  </si>
  <si>
    <t>日常的な生活援助（草むしり、冬季の除雪等）サービス</t>
    <rPh sb="0" eb="3">
      <t>ニチジョウテキ</t>
    </rPh>
    <rPh sb="4" eb="6">
      <t>セイカツ</t>
    </rPh>
    <rPh sb="6" eb="8">
      <t>エンジョ</t>
    </rPh>
    <rPh sb="9" eb="10">
      <t>クサ</t>
    </rPh>
    <rPh sb="14" eb="16">
      <t>トウキ</t>
    </rPh>
    <rPh sb="17" eb="19">
      <t>ジョセツ</t>
    </rPh>
    <rPh sb="19" eb="20">
      <t>トウ</t>
    </rPh>
    <phoneticPr fontId="1"/>
  </si>
  <si>
    <t>移送支援</t>
    <rPh sb="0" eb="2">
      <t>イソウ</t>
    </rPh>
    <rPh sb="2" eb="4">
      <t>シエン</t>
    </rPh>
    <phoneticPr fontId="1"/>
  </si>
  <si>
    <t>得点</t>
    <rPh sb="0" eb="2">
      <t>トクテン</t>
    </rPh>
    <phoneticPr fontId="21"/>
  </si>
  <si>
    <t>提供状況_配食サービス_【2022】</t>
  </si>
  <si>
    <t>提供状況_食材配達サービス_【2022】</t>
  </si>
  <si>
    <t>提供状況_移動販売サービス_【2022】</t>
  </si>
  <si>
    <t>提供状況_訪問理美容サービス_【2022】</t>
  </si>
  <si>
    <t>提供状況_ゴミ出し支援 _【2022】</t>
  </si>
  <si>
    <t>提供状況_日常的な生活援助サービス_【2022】</t>
  </si>
  <si>
    <t>提供状況_移送支援_【2022】</t>
  </si>
  <si>
    <t xml:space="preserve">ゴミ出し支援 </t>
  </si>
  <si>
    <t>日常的な生活援助サービス</t>
    <rPh sb="0" eb="3">
      <t>ニチジョウテキ</t>
    </rPh>
    <rPh sb="4" eb="6">
      <t>セイカツ</t>
    </rPh>
    <rPh sb="6" eb="8">
      <t>エンジョ</t>
    </rPh>
    <phoneticPr fontId="21"/>
  </si>
  <si>
    <t>移送支援</t>
    <rPh sb="0" eb="2">
      <t>イソウ</t>
    </rPh>
    <rPh sb="2" eb="4">
      <t>シエン</t>
    </rPh>
    <phoneticPr fontId="21"/>
  </si>
  <si>
    <t>不足理由_配食サービス_【2022】</t>
  </si>
  <si>
    <t>不足理由_食材配達サービス_【2022】</t>
  </si>
  <si>
    <t>不足理由_移動販売サービス_【2022】</t>
  </si>
  <si>
    <t>不足理由_訪問理美容サービス_【2022】</t>
  </si>
  <si>
    <t>不足理由_日常的な生活援助_草むしり_冬季の除雪等_サービス_【2022】</t>
  </si>
  <si>
    <t>不足理由_移送支援_【2022】</t>
  </si>
  <si>
    <t>ゴミ出し支援</t>
    <rPh sb="2" eb="3">
      <t>ダ</t>
    </rPh>
    <rPh sb="4" eb="6">
      <t>シエン</t>
    </rPh>
    <phoneticPr fontId="4"/>
  </si>
  <si>
    <t>日常的な生活援助（草むしり、冬季の除雪等）サービス</t>
    <rPh sb="0" eb="3">
      <t>ニチジョウテキ</t>
    </rPh>
    <rPh sb="4" eb="6">
      <t>セイカツ</t>
    </rPh>
    <rPh sb="6" eb="8">
      <t>エンジョ</t>
    </rPh>
    <rPh sb="9" eb="10">
      <t>クサ</t>
    </rPh>
    <rPh sb="14" eb="16">
      <t>トウキ</t>
    </rPh>
    <rPh sb="17" eb="19">
      <t>ジョセツ</t>
    </rPh>
    <rPh sb="19" eb="20">
      <t>トウ</t>
    </rPh>
    <phoneticPr fontId="21"/>
  </si>
  <si>
    <t>団体数</t>
  </si>
  <si>
    <t>団体数_配食サービス_【2022】</t>
  </si>
  <si>
    <t>団体数_食材配達サービス_【2022】</t>
  </si>
  <si>
    <t>団体数_移動販売サービス_【2022】</t>
  </si>
  <si>
    <t>団体数_訪問理美容サービス_【2022】</t>
  </si>
  <si>
    <t>団体数_日常的な生活援助_草むしり_冬季の除雪等_サービス_【2022】</t>
  </si>
  <si>
    <t>団体数_移送支援_【2022】</t>
  </si>
  <si>
    <t>団体/1000人</t>
    <rPh sb="0" eb="2">
      <t>ダンタイ</t>
    </rPh>
    <phoneticPr fontId="21"/>
  </si>
  <si>
    <t>団体数</t>
    <rPh sb="0" eb="3">
      <t>ダンタイスウ</t>
    </rPh>
    <phoneticPr fontId="21"/>
  </si>
  <si>
    <t>高齢者人口千人当たり団体数_配食サービス_【2022】</t>
  </si>
  <si>
    <t>高齢者人口千人当たり団体数_配食サービス_順位_【2022】</t>
    <rPh sb="21" eb="23">
      <t>ジュンイ</t>
    </rPh>
    <phoneticPr fontId="21"/>
  </si>
  <si>
    <t>高齢者人口千人当たり団体数_食材配達サービス_【2022】</t>
  </si>
  <si>
    <t>高齢者人口千人当たり団体数_食材配達サービス_順位_【2022】</t>
    <rPh sb="23" eb="25">
      <t>ジュンイ</t>
    </rPh>
    <phoneticPr fontId="21"/>
  </si>
  <si>
    <t>高齢者人口千人当たり団体数_移動販売サービス_【2022】</t>
  </si>
  <si>
    <t>高齢者人口千人当たり団体数_移動販売サービス_順位_【2022】</t>
    <rPh sb="23" eb="25">
      <t>ジュンイ</t>
    </rPh>
    <phoneticPr fontId="21"/>
  </si>
  <si>
    <t>高齢者人口千人当たり団体数_訪問理美容サービス_【2022】</t>
  </si>
  <si>
    <t>高齢者人口千人当たり団体数_訪問理美容サービス_順位_【2022】</t>
    <rPh sb="24" eb="26">
      <t>ジュンイ</t>
    </rPh>
    <phoneticPr fontId="21"/>
  </si>
  <si>
    <t>高齢者人口千人当たり団体数_ゴミ出し支援_【2022】</t>
  </si>
  <si>
    <t>高齢者人口千人当たり団体数_ゴミ出し支援_順位_【2022】</t>
    <rPh sb="21" eb="23">
      <t>ジュンイ</t>
    </rPh>
    <phoneticPr fontId="21"/>
  </si>
  <si>
    <t>高齢者人口千人当たり団体数_日常的な生活援助サービス_【2022】</t>
  </si>
  <si>
    <t>高齢者人口千人当たり団体数_日常的な生活援助サービス_順位_【2022】</t>
    <rPh sb="27" eb="29">
      <t>ジュンイ</t>
    </rPh>
    <phoneticPr fontId="21"/>
  </si>
  <si>
    <t>高齢者人口千人当たり団体数_移送支援_【2022】</t>
  </si>
  <si>
    <t>高齢者人口千人当たり団体数_移送支援_順位_【2022】</t>
    <rPh sb="19" eb="21">
      <t>ジュンイ</t>
    </rPh>
    <phoneticPr fontId="21"/>
  </si>
  <si>
    <t xml:space="preserve">ゴミ出し支援 </t>
    <phoneticPr fontId="14"/>
  </si>
  <si>
    <t>更新済み</t>
    <rPh sb="0" eb="3">
      <t>コウシンズ</t>
    </rPh>
    <phoneticPr fontId="4"/>
  </si>
  <si>
    <t>団体数訪問介護事業所による生活援助_【2022】</t>
  </si>
  <si>
    <t>団体数NPO_民間事業者による掃除・洗濯等の生活支援サービス_【2022】</t>
  </si>
  <si>
    <t>団体数住民ボランティア団体によるゴミ出し等の生活支援サービス_【2022】</t>
  </si>
  <si>
    <t>高齢者人口千人当たり団体数_訪問介護事業所による生活援助_【2022】</t>
  </si>
  <si>
    <t>高齢者人口千人当たり団体数_訪問介護事業所による生活援助_順位_【2022】</t>
    <rPh sb="29" eb="31">
      <t>ジュンイ</t>
    </rPh>
    <phoneticPr fontId="21"/>
  </si>
  <si>
    <t>高齢者人口千人当たり団体数_NPO_民間事業者による掃除・洗濯等の生活支援サービス_【2022】</t>
  </si>
  <si>
    <t>高齢者人口千人当たり団体数_NPO_民間事業者による掃除・洗濯等の生活支援サービス_順位_【2022】</t>
    <rPh sb="42" eb="44">
      <t>ジュンイ</t>
    </rPh>
    <phoneticPr fontId="21"/>
  </si>
  <si>
    <t>高齢者人口千人当たり団体数_住民ボランティア団体によるゴミ出し等の生活支援サービス_【2022】</t>
  </si>
  <si>
    <t>高齢者人口千人当たり団体数_住民ボランティア団体によるゴミ出し等の生活支援サービス_順位_【2022】</t>
    <rPh sb="42" eb="44">
      <t>ジュンイ</t>
    </rPh>
    <phoneticPr fontId="21"/>
  </si>
  <si>
    <t>市町村の働きかけや支援によって_提供が始まった生活支援サービスの数_【2022】</t>
  </si>
  <si>
    <t>高齢者人口千人当たり_市町村の働きかけや支援によって_提供が始まった生活支援サービスの数_【2022】</t>
  </si>
  <si>
    <t>高齢者人口千人当たり_市町村の働きかけや支援によって_提供が始まった生活支援サービスの数_順位_【2022】</t>
    <rPh sb="45" eb="47">
      <t>ジュンイ</t>
    </rPh>
    <phoneticPr fontId="21"/>
  </si>
  <si>
    <t>合計得点</t>
    <rPh sb="0" eb="4">
      <t>ゴウケイトクテン</t>
    </rPh>
    <phoneticPr fontId="21"/>
  </si>
  <si>
    <t>順位</t>
    <rPh sb="0" eb="2">
      <t>ジュンイ</t>
    </rPh>
    <phoneticPr fontId="21"/>
  </si>
  <si>
    <t>地域に不足する生活支援サービスの創出に向けて事業者や住民団体等への働きかけ_【2022】</t>
  </si>
  <si>
    <t>生活支援サービスの提供可能性のある団体_事業者等とのネットワークをつくるための会議_勉強会等の開催_【2022】</t>
  </si>
  <si>
    <t>地域に不足する生活支援サービスの創出に向けて_事業者や住民団体等への働きかけ_【2022】</t>
  </si>
  <si>
    <t>生活支援サービスの提供可能性のある団体・事業者等とのネットワークをつくるための会議・勉強会等の開催_【2022】</t>
  </si>
  <si>
    <t>生活支援サービス増加のための働きかけの状況_合計得点_【2022】</t>
    <rPh sb="22" eb="26">
      <t>ゴウケイトクテン</t>
    </rPh>
    <phoneticPr fontId="21"/>
  </si>
  <si>
    <t>生活支援サービス増加のための働きかけの状況_合計得点_順位_【2022】</t>
    <rPh sb="22" eb="26">
      <t>ゴウケイトクテン</t>
    </rPh>
    <rPh sb="27" eb="29">
      <t>ジュンイ</t>
    </rPh>
    <phoneticPr fontId="21"/>
  </si>
  <si>
    <t>２０２１年度</t>
    <rPh sb="4" eb="6">
      <t>ネンド</t>
    </rPh>
    <phoneticPr fontId="21"/>
  </si>
  <si>
    <t>人数</t>
    <rPh sb="0" eb="2">
      <t>ニンズウ</t>
    </rPh>
    <phoneticPr fontId="1"/>
  </si>
  <si>
    <t>年間日数</t>
    <rPh sb="0" eb="4">
      <t>ネンカンニッスウ</t>
    </rPh>
    <phoneticPr fontId="1"/>
  </si>
  <si>
    <t>年間時間</t>
    <rPh sb="0" eb="4">
      <t>ネンカンジカン</t>
    </rPh>
    <phoneticPr fontId="1"/>
  </si>
  <si>
    <t>平均日数</t>
    <rPh sb="0" eb="2">
      <t>ヘイキン</t>
    </rPh>
    <rPh sb="2" eb="4">
      <t>ニッスウ</t>
    </rPh>
    <phoneticPr fontId="1"/>
  </si>
  <si>
    <t>平均時間</t>
    <rPh sb="0" eb="2">
      <t>ヘイキン</t>
    </rPh>
    <rPh sb="2" eb="4">
      <t>ジカン</t>
    </rPh>
    <phoneticPr fontId="1"/>
  </si>
  <si>
    <t>高齢者1000人当たり時間</t>
    <rPh sb="0" eb="3">
      <t>コウレイシャ</t>
    </rPh>
    <rPh sb="7" eb="9">
      <t>ニンア</t>
    </rPh>
    <rPh sb="11" eb="13">
      <t>ジカン</t>
    </rPh>
    <phoneticPr fontId="1"/>
  </si>
  <si>
    <t>合計人数</t>
    <rPh sb="0" eb="2">
      <t>ゴウケイ</t>
    </rPh>
    <rPh sb="2" eb="4">
      <t>ニンズウ</t>
    </rPh>
    <phoneticPr fontId="1"/>
  </si>
  <si>
    <t>合計年間日数</t>
    <rPh sb="0" eb="2">
      <t>ゴウケイ</t>
    </rPh>
    <rPh sb="2" eb="6">
      <t>ネンカンニッスウ</t>
    </rPh>
    <phoneticPr fontId="1"/>
  </si>
  <si>
    <t>合計年間時間</t>
    <rPh sb="0" eb="2">
      <t>ゴウケイ</t>
    </rPh>
    <rPh sb="2" eb="4">
      <t>ネンカン</t>
    </rPh>
    <rPh sb="4" eb="6">
      <t>ジカン</t>
    </rPh>
    <phoneticPr fontId="1"/>
  </si>
  <si>
    <t>合計年間平均日数</t>
    <rPh sb="0" eb="2">
      <t>ゴウケイ</t>
    </rPh>
    <rPh sb="2" eb="4">
      <t>ネンカン</t>
    </rPh>
    <rPh sb="4" eb="6">
      <t>ヘイキン</t>
    </rPh>
    <rPh sb="6" eb="8">
      <t>ニッスウ</t>
    </rPh>
    <phoneticPr fontId="1"/>
  </si>
  <si>
    <t>合計年間平均時間</t>
    <rPh sb="0" eb="2">
      <t>ゴウケイ</t>
    </rPh>
    <rPh sb="2" eb="4">
      <t>ネンカン</t>
    </rPh>
    <rPh sb="4" eb="6">
      <t>ヘイキン</t>
    </rPh>
    <rPh sb="6" eb="8">
      <t>ジカン</t>
    </rPh>
    <phoneticPr fontId="1"/>
  </si>
  <si>
    <t>生活支援コーディネーター_人数_専従_【2021】</t>
  </si>
  <si>
    <t>生活支援コーディネーター_年間日数_専従_【2021】</t>
  </si>
  <si>
    <t>生活支援コーディネーター_年間時間_専従_【2021】</t>
  </si>
  <si>
    <t>生活支援コーディネーター_平均年間日数_専従_【2021】</t>
  </si>
  <si>
    <t>生活支援コーディネーター_平均年間時間_専従_【2021】</t>
    <rPh sb="17" eb="19">
      <t>ジカン</t>
    </rPh>
    <phoneticPr fontId="10"/>
  </si>
  <si>
    <t>生活支援コーディネーター_人数_兼務_【2021】</t>
  </si>
  <si>
    <t>生活支援コーディネーター_年間日数_兼務_【2021】</t>
  </si>
  <si>
    <t>生活支援コーディネーター_年間従事時間_兼務_【2021】</t>
  </si>
  <si>
    <t>生活支援コーディネーター_平均年間日数_兼務_【2021】</t>
  </si>
  <si>
    <t>生活支援コーディネーター_平均年間時間_兼務_【2021】</t>
  </si>
  <si>
    <t>生活支援コーディネーター_生活コーディネーターの人数_専務・兼務の計_【2021】</t>
    <rPh sb="24" eb="26">
      <t>ニンズウ</t>
    </rPh>
    <phoneticPr fontId="1"/>
  </si>
  <si>
    <t>生活支援コーディネーター_生活コーディネーターの年間従事日数_専務・兼務の計_【2021】</t>
    <rPh sb="28" eb="30">
      <t>ニッスウ</t>
    </rPh>
    <phoneticPr fontId="1"/>
  </si>
  <si>
    <t>生活支援コーディネーター_生活コーディネーターの年間従事時間_専務・兼務の計_【2021】</t>
  </si>
  <si>
    <t>生活支援コーディネーター_生活コーディネーターの年間平均従事日数_専務・兼務の計_【2021】</t>
    <rPh sb="26" eb="28">
      <t>ヘイキン</t>
    </rPh>
    <rPh sb="30" eb="32">
      <t>ニッスウ</t>
    </rPh>
    <phoneticPr fontId="1"/>
  </si>
  <si>
    <t>生活支援コーディネーター_生活コーディネーターの年間平均従事時間_専務・兼務の計_【2021】</t>
    <rPh sb="26" eb="28">
      <t>ヘイキン</t>
    </rPh>
    <phoneticPr fontId="1"/>
  </si>
  <si>
    <t>更新済み</t>
    <rPh sb="0" eb="2">
      <t>コウシン</t>
    </rPh>
    <rPh sb="2" eb="3">
      <t>ズ</t>
    </rPh>
    <phoneticPr fontId="4"/>
  </si>
  <si>
    <t>点</t>
    <rPh sb="0" eb="1">
      <t>テン</t>
    </rPh>
    <phoneticPr fontId="6"/>
  </si>
  <si>
    <t>点</t>
  </si>
  <si>
    <t>得点</t>
    <rPh sb="0" eb="2">
      <t>トクテン</t>
    </rPh>
    <phoneticPr fontId="55"/>
  </si>
  <si>
    <t>生活支援コーディネーターと協議の上で活動方針・内容を策定している_【2022】</t>
  </si>
  <si>
    <t>生活支援コーディネーターからの相談に対し_活用可能な制度等の情報を提供している_【2022】</t>
  </si>
  <si>
    <t>活動の充実に向けた課題を整理している_【2022】</t>
  </si>
  <si>
    <t>生活支援コーディネーターの活動の進捗を定期的に確認し_支援内容を改善・見直している_【2022】</t>
  </si>
  <si>
    <t>ア_生活支援コーディネーターと協議の上で活動方針・内容を策定している_【2022】</t>
  </si>
  <si>
    <t>イ_生活支援コーディネーターからの相談に対し_活用可能な制度等の情報を提供している_【2022】</t>
  </si>
  <si>
    <t>ウ_活動の充実に向けた課題を整理している_【2022】</t>
  </si>
  <si>
    <t>エ_生活支援コーディネーターの活動の進捗を定期的に確認し_支援内容を改善・見直している_【2022】</t>
  </si>
  <si>
    <t>高齢者の移動に関する課題を把握している_【2022】</t>
  </si>
  <si>
    <t>公共交通部局担当者等と課題を共有している_【2022】</t>
  </si>
  <si>
    <t>介護予防・生活支援サービス事業による移動支援の創設を検討している_【2022】</t>
  </si>
  <si>
    <t>介護予防・生活支援サービス事業による移動支援を実施している_【2022】</t>
  </si>
  <si>
    <t>ア_高齢者の移動に関する課題を把握している_【2022】</t>
  </si>
  <si>
    <t>イ_公共交通部局担当者等と課題を共有している_【2022】</t>
  </si>
  <si>
    <t>ウ_介護予防・生活支援サービス事業による移動支援の創設を検討している_【2022】</t>
  </si>
  <si>
    <t>エ_介護予防・生活支援サービス事業による移動支援を実施している_【2022】</t>
  </si>
  <si>
    <t>認知症サポーターステップアップ講座を実施している_【2022】</t>
  </si>
  <si>
    <t>ステップアップ講座を修了した認知症サポーターによる支援チーム等の活動グループ_チームオレンジなど_を設置している_【2022】</t>
  </si>
  <si>
    <t>認知症サポーターによる支援チーム等による活動グループ_チームオレンジなど_を介して_認知症の人やその家族の支援ニーズに合った具体的な支援につながるよう_地域の担い手とのマッチングを行っている_【2022】</t>
  </si>
  <si>
    <t>ア_認知症サポーターステップアップ講座を実施している_【2022】</t>
  </si>
  <si>
    <t>イ_ステップアップ講座を修了した認知症サポーターによる支援チーム等の活動グループ_チームオレンジなど_を設置している_【2022】</t>
  </si>
  <si>
    <t>ウ_認知症サポーターによる支援チーム等による活動グループ_チームオレンジなど_を介して_認知症の人やその家族の支援ニーズに合った具体的な支援につながるよう_地域の担い手とのマッチングを行っている_【2022】</t>
  </si>
  <si>
    <t>エ_認知症の人が希望に応じて農業_商品の製造・販売_食堂の運営_地域活動やマルシェの開催等に参画できるよう_支援している</t>
  </si>
  <si>
    <t>更新済み</t>
    <rPh sb="0" eb="3">
      <t>コウシンズ</t>
    </rPh>
    <phoneticPr fontId="4"/>
  </si>
  <si>
    <t xml:space="preserve">ウ　本人ミーティング、家族介護者教室の開催やピアサポーターによる活動の支援
</t>
    <rPh sb="2" eb="3">
      <t>ホン</t>
    </rPh>
    <phoneticPr fontId="55"/>
  </si>
  <si>
    <t>認知症カフェの設置・運営の推進_【2022】</t>
  </si>
  <si>
    <t>認知症の人の見守りネットワーク等の体制の構築_【2022】</t>
  </si>
  <si>
    <t>本人ミーティング_家族介護者教室の開催やピアサポーターによる活動の支援_【2022】</t>
  </si>
  <si>
    <t>ア_認知症カフェの設置・運営の推進_【2022】</t>
  </si>
  <si>
    <t>イ_認知症の人の見守りネットワーク等の体制の構築_【2022】</t>
  </si>
  <si>
    <t>ウ_本人ミーティング_家族介護者教室の開催やピアサポーターによる活動の支援_【2022】</t>
  </si>
  <si>
    <t>ア  認知症カフェの設置・運営の推進</t>
  </si>
  <si>
    <t>イ  認知症の人の見守りネットワーク等の体制の構築</t>
  </si>
  <si>
    <t>エ　認知症当事者の声を踏まえながら、認知症の理解促進に関する参加型のイベントや、講演会・勉強会などの普及啓発を行っている</t>
  </si>
  <si>
    <t>認知症当事者の声を踏まえながら_認知症の理解促進に関する参加型のイベントや_講演会・勉強会などの普及啓発を行っている</t>
  </si>
  <si>
    <t>エ_認知症当事者の声を踏まえながら_認知症の理解促進に関する参加型のイベントや_講演会・勉強会などの普及啓発を行っている</t>
  </si>
  <si>
    <t>割合</t>
    <rPh sb="0" eb="2">
      <t>ワリアイ</t>
    </rPh>
    <phoneticPr fontId="2"/>
  </si>
  <si>
    <t>メイト数_総数_【2022】</t>
  </si>
  <si>
    <t>総人口に占めるメイトとサポーターメイトの割合_【2022】</t>
    <rPh sb="0" eb="3">
      <t>ソウジンコウ</t>
    </rPh>
    <rPh sb="4" eb="5">
      <t>シ</t>
    </rPh>
    <rPh sb="20" eb="22">
      <t>ワリアイ</t>
    </rPh>
    <phoneticPr fontId="12"/>
  </si>
  <si>
    <t>中間OC</t>
    <rPh sb="0" eb="2">
      <t>チュウカン</t>
    </rPh>
    <phoneticPr fontId="2"/>
  </si>
  <si>
    <t>メイト+サポーター1人当たり担当高齢者人口【2022】</t>
  </si>
  <si>
    <t>順位</t>
    <rPh sb="0" eb="2">
      <t>ジュンイ</t>
    </rPh>
    <phoneticPr fontId="2"/>
  </si>
  <si>
    <t>総人口に占めるメイトとサポーターメイトの割合_順位【2022】</t>
    <rPh sb="0" eb="3">
      <t>ソウジンコウ</t>
    </rPh>
    <rPh sb="4" eb="5">
      <t>シ</t>
    </rPh>
    <rPh sb="20" eb="22">
      <t>ワリアイ</t>
    </rPh>
    <rPh sb="23" eb="25">
      <t>ジュンイ</t>
    </rPh>
    <phoneticPr fontId="12"/>
  </si>
  <si>
    <t>メイト+サポーター1人当たり担当高齢者人口の順位【2022】</t>
    <rPh sb="22" eb="24">
      <t>ジュンイ</t>
    </rPh>
    <phoneticPr fontId="12"/>
  </si>
  <si>
    <t>総人口10,000人当たりの認知症サポーター養成講座開催回数【2022】</t>
    <rPh sb="14" eb="17">
      <t>ニンチショウ</t>
    </rPh>
    <rPh sb="22" eb="24">
      <t>ヨウセイ</t>
    </rPh>
    <phoneticPr fontId="12"/>
  </si>
  <si>
    <t>圏域ごとの生活支援コーディネーターの協議体数</t>
    <rPh sb="0" eb="2">
      <t>ケンイキ</t>
    </rPh>
    <rPh sb="5" eb="7">
      <t>セイカツ</t>
    </rPh>
    <rPh sb="7" eb="9">
      <t>シエン</t>
    </rPh>
    <rPh sb="18" eb="20">
      <t>キョウギ</t>
    </rPh>
    <rPh sb="20" eb="21">
      <t>タイ</t>
    </rPh>
    <rPh sb="21" eb="22">
      <t>スウ</t>
    </rPh>
    <phoneticPr fontId="6"/>
  </si>
  <si>
    <t>市町村圏域（第1層）</t>
    <rPh sb="0" eb="3">
      <t>シチョウソン</t>
    </rPh>
    <rPh sb="3" eb="5">
      <t>ケンイキ</t>
    </rPh>
    <rPh sb="6" eb="7">
      <t>ダイ</t>
    </rPh>
    <rPh sb="8" eb="9">
      <t>ソウ</t>
    </rPh>
    <phoneticPr fontId="54"/>
  </si>
  <si>
    <t>日常生活圏域（中学校区域等）（第2層）</t>
    <rPh sb="0" eb="2">
      <t>ニチジョウ</t>
    </rPh>
    <rPh sb="2" eb="4">
      <t>セイカツ</t>
    </rPh>
    <rPh sb="4" eb="6">
      <t>ケンイキ</t>
    </rPh>
    <rPh sb="7" eb="10">
      <t>チュウガッコウ</t>
    </rPh>
    <rPh sb="10" eb="12">
      <t>クイキ</t>
    </rPh>
    <rPh sb="12" eb="13">
      <t>トウ</t>
    </rPh>
    <rPh sb="15" eb="16">
      <t>ダイ</t>
    </rPh>
    <rPh sb="17" eb="18">
      <t>ソウ</t>
    </rPh>
    <phoneticPr fontId="54"/>
  </si>
  <si>
    <t>厚労省　「介護予防・日常生活支援総合事業（地域支援事業）の実施状況に関する調査結果」</t>
  </si>
  <si>
    <t>箇所</t>
    <rPh sb="0" eb="2">
      <t>カショ</t>
    </rPh>
    <phoneticPr fontId="6"/>
  </si>
  <si>
    <t>位</t>
    <rPh sb="0" eb="1">
      <t>イ</t>
    </rPh>
    <phoneticPr fontId="54"/>
  </si>
  <si>
    <t>比率</t>
    <rPh sb="0" eb="2">
      <t>ヒリツ</t>
    </rPh>
    <phoneticPr fontId="54"/>
  </si>
  <si>
    <t>順位</t>
    <rPh sb="0" eb="2">
      <t>ジュンイ</t>
    </rPh>
    <phoneticPr fontId="54"/>
  </si>
  <si>
    <t>協議体数_市町村圏域（第1層）【2021】</t>
  </si>
  <si>
    <t>高齢者人口10万人あたりの協議体数_市町村圏域（第1層）【2021】</t>
  </si>
  <si>
    <t>高齢者人口10万人あたりの協議体数_市町村圏域（第1層）_順位【2021】</t>
  </si>
  <si>
    <t>協議体数_日常生活圏域（中学校区域等）（第2層）【2021】</t>
  </si>
  <si>
    <t>高齢者人口10万人あたりの協議体数_日常生活圏域（中学校区域等）（第2層）【2021】</t>
  </si>
  <si>
    <t>高齢者人口10万人あたりの協議体数_日常生活圏域（中学校区域等）（第2層）_順位【2021】</t>
  </si>
  <si>
    <t>件</t>
    <rPh sb="0" eb="1">
      <t>ケン</t>
    </rPh>
    <phoneticPr fontId="5"/>
  </si>
  <si>
    <t>箇所</t>
    <rPh sb="0" eb="2">
      <t>カショ</t>
    </rPh>
    <phoneticPr fontId="5"/>
  </si>
  <si>
    <t>総人口10,000人当たりの認知症サポーター養成講座開催回数順位【2022】</t>
    <rPh sb="14" eb="17">
      <t>ニンチショウ</t>
    </rPh>
    <rPh sb="22" eb="24">
      <t>ヨウセイ</t>
    </rPh>
    <rPh sb="30" eb="32">
      <t>ジュンイ</t>
    </rPh>
    <phoneticPr fontId="12"/>
  </si>
  <si>
    <t>○</t>
    <phoneticPr fontId="14"/>
  </si>
  <si>
    <t>Q</t>
    <phoneticPr fontId="4"/>
  </si>
  <si>
    <t>新規追加済み</t>
    <rPh sb="0" eb="2">
      <t>シンキ</t>
    </rPh>
    <rPh sb="2" eb="4">
      <t>ツイカ</t>
    </rPh>
    <rPh sb="4" eb="5">
      <t>ズ</t>
    </rPh>
    <phoneticPr fontId="4"/>
  </si>
  <si>
    <t>新規追加済み</t>
    <rPh sb="0" eb="5">
      <t>シンキツイカズ</t>
    </rPh>
    <phoneticPr fontId="4"/>
  </si>
  <si>
    <t>認知症初期集中支援チーム対応件数</t>
    <phoneticPr fontId="4"/>
  </si>
  <si>
    <t>認知症サポート医数</t>
    <phoneticPr fontId="4"/>
  </si>
  <si>
    <t>認知症地域支援推進員数</t>
    <phoneticPr fontId="4"/>
  </si>
  <si>
    <t>認知症カフェ</t>
    <phoneticPr fontId="4"/>
  </si>
  <si>
    <t>不足理由_訪問理美容サービス_【2022】</t>
    <phoneticPr fontId="4"/>
  </si>
  <si>
    <t>不足理由_ゴミ出し支援 _【2022】</t>
  </si>
  <si>
    <t>不足理由_ゴミ出し支援 _【2022】</t>
    <phoneticPr fontId="4"/>
  </si>
  <si>
    <t>団体数_訪問理美容サービス_【2022】</t>
    <phoneticPr fontId="4"/>
  </si>
  <si>
    <t>団体数_ゴミ出し支援 _【2022】</t>
  </si>
  <si>
    <t>団体数_ゴミ出し支援 _【2022】</t>
    <phoneticPr fontId="4"/>
  </si>
  <si>
    <t>高齢者人口千人当たり団体数_配食サービス_順位_【2022】</t>
    <rPh sb="21" eb="23">
      <t>ジュンイ</t>
    </rPh>
    <phoneticPr fontId="14"/>
  </si>
  <si>
    <t>高齢者人口千人当たり団体数_食材配達サービス_順位_【2022】</t>
    <rPh sb="23" eb="25">
      <t>ジュンイ</t>
    </rPh>
    <phoneticPr fontId="14"/>
  </si>
  <si>
    <t>高齢者人口千人当たり団体数_移動販売サービス_順位_【2022】</t>
    <rPh sb="23" eb="25">
      <t>ジュンイ</t>
    </rPh>
    <phoneticPr fontId="14"/>
  </si>
  <si>
    <t>高齢者人口千人当たり団体数_訪問理美容サービス_順位_【2022】</t>
    <rPh sb="24" eb="26">
      <t>ジュンイ</t>
    </rPh>
    <phoneticPr fontId="14"/>
  </si>
  <si>
    <t>高齢者人口千人当たり団体数_日常的な生活援助サービス_順位_【2022】</t>
    <rPh sb="27" eb="29">
      <t>ジュンイ</t>
    </rPh>
    <phoneticPr fontId="14"/>
  </si>
  <si>
    <t>高齢者人口千人当たり団体数_移送支援_順位_【2022】</t>
    <rPh sb="19" eb="21">
      <t>ジュンイ</t>
    </rPh>
    <phoneticPr fontId="14"/>
  </si>
  <si>
    <t>高齢者人口千人当たり団体数_訪問介護事業所による生活援助_順位_【2022】</t>
    <rPh sb="29" eb="31">
      <t>ジュンイ</t>
    </rPh>
    <phoneticPr fontId="14"/>
  </si>
  <si>
    <t>高齢者人口千人当たり団体数_NPO_民間事業者による掃除・洗濯等の生活支援サービス_順位_【2022】</t>
    <rPh sb="42" eb="44">
      <t>ジュンイ</t>
    </rPh>
    <phoneticPr fontId="14"/>
  </si>
  <si>
    <t>高齢者人口千人当たり団体数_住民ボランティア団体によるゴミ出し等の生活支援サービス_順位_【2022】</t>
    <rPh sb="42" eb="44">
      <t>ジュンイ</t>
    </rPh>
    <phoneticPr fontId="14"/>
  </si>
  <si>
    <t>団体数_ゴミ出し支援 _【2021】</t>
  </si>
  <si>
    <t>団体数訪問介護事業所による生活援助_【2021】</t>
  </si>
  <si>
    <t>生活支援コーディネーター_生活コーディネーターの人数_専務・兼務の計_【2021】</t>
  </si>
  <si>
    <t>生活支援コーディネーター_生活コーディネーターの年間平均従事日数_専務・兼務の計_【2021】</t>
  </si>
  <si>
    <t>生活支援コーディネーター_生活コーディネーターの年間平均従事時間_専務・兼務の計_【2021】</t>
  </si>
  <si>
    <t>生活支援コーディネーター_生活コーディネーターの年間従事日数_専務・兼務の計_【2021】</t>
  </si>
  <si>
    <t>生活支援コーディネーター_平均年間時間_専従_【2021】</t>
  </si>
  <si>
    <t>高齢者人口千人当たり_市町村の働きかけや支援によって_提供が始まった生活支援サービスの数_順位_【2022】</t>
  </si>
  <si>
    <t>地域に不足する生活支援サービスの創出に向けて事業者や住民団体等への働きかけ_【2022】</t>
    <phoneticPr fontId="4"/>
  </si>
  <si>
    <t>生活支援サービスの提供可能性のある団体_事業者等とのネットワークをつくるための会議_勉強会等の開催_【2022】</t>
    <phoneticPr fontId="4"/>
  </si>
  <si>
    <t>高齢者の移動に関する支援の実施状況_合計得点【2022】</t>
    <rPh sb="18" eb="22">
      <t>ゴウケイトクテン</t>
    </rPh>
    <phoneticPr fontId="14"/>
  </si>
  <si>
    <t>高齢者の移動に関する支援の実施状況_合計得点_順位【2022】</t>
    <rPh sb="18" eb="22">
      <t>ゴウケイトクテン</t>
    </rPh>
    <rPh sb="23" eb="25">
      <t>ジュンイ</t>
    </rPh>
    <phoneticPr fontId="14"/>
  </si>
  <si>
    <t>生活支援コーディネーターに対して市町村としての支援の実施状況_合計得点【2022】</t>
    <rPh sb="31" eb="35">
      <t>ゴウケイトクテン</t>
    </rPh>
    <phoneticPr fontId="14"/>
  </si>
  <si>
    <t>生活支援コーディネーターに対して市町村としての支援の実施状況_順位【2022】</t>
    <rPh sb="0" eb="2">
      <t>セイカツ</t>
    </rPh>
    <rPh sb="2" eb="4">
      <t>シエン</t>
    </rPh>
    <rPh sb="13" eb="14">
      <t>タイ</t>
    </rPh>
    <rPh sb="16" eb="19">
      <t>シチョウソン</t>
    </rPh>
    <rPh sb="23" eb="25">
      <t>シエン</t>
    </rPh>
    <rPh sb="26" eb="28">
      <t>ジッシ</t>
    </rPh>
    <rPh sb="28" eb="30">
      <t>ジョウキョウ</t>
    </rPh>
    <rPh sb="31" eb="33">
      <t>ジュンイ</t>
    </rPh>
    <phoneticPr fontId="14"/>
  </si>
  <si>
    <t>サポーター数_総数_【2022】</t>
  </si>
  <si>
    <t>サポーター数_総数_【2022】</t>
    <phoneticPr fontId="12"/>
  </si>
  <si>
    <t>メイト+サポーター1人当たり担当高齢者人口の順位【2022】</t>
  </si>
  <si>
    <t>総人口10,000人当たりの認知症サポーター養成講座開催回数順位【2022】</t>
  </si>
  <si>
    <t>認知症サポーターを活用した地域支援体制の構築及び社会参加支援の実施状況_合計得点【2022】</t>
    <rPh sb="36" eb="40">
      <t>ゴウケイトクテン</t>
    </rPh>
    <phoneticPr fontId="14"/>
  </si>
  <si>
    <t>認知症サポーターを活用した地域支援体制の構築及び社会参加支援の実施状況_順位【2022】</t>
    <rPh sb="0" eb="3">
      <t>ニンチショウ</t>
    </rPh>
    <rPh sb="9" eb="11">
      <t>カツヨウ</t>
    </rPh>
    <rPh sb="13" eb="15">
      <t>チイキ</t>
    </rPh>
    <rPh sb="15" eb="17">
      <t>シエン</t>
    </rPh>
    <rPh sb="17" eb="19">
      <t>タイセイ</t>
    </rPh>
    <rPh sb="20" eb="22">
      <t>コウチク</t>
    </rPh>
    <rPh sb="22" eb="23">
      <t>オヨ</t>
    </rPh>
    <rPh sb="24" eb="26">
      <t>シャカイ</t>
    </rPh>
    <rPh sb="26" eb="28">
      <t>サンカ</t>
    </rPh>
    <rPh sb="28" eb="30">
      <t>シエン</t>
    </rPh>
    <rPh sb="31" eb="33">
      <t>ジッシ</t>
    </rPh>
    <rPh sb="33" eb="35">
      <t>ジョウキョウ</t>
    </rPh>
    <rPh sb="36" eb="38">
      <t>ジュンイ</t>
    </rPh>
    <phoneticPr fontId="14"/>
  </si>
  <si>
    <t>地域における認知症高齢者支援の取組や認知症の理解促進に向けた普及啓発活動の実施状況_順位【2022】</t>
    <rPh sb="0" eb="2">
      <t>チイキ</t>
    </rPh>
    <rPh sb="6" eb="9">
      <t>ニンチショウ</t>
    </rPh>
    <rPh sb="9" eb="12">
      <t>コウレイシャ</t>
    </rPh>
    <rPh sb="12" eb="14">
      <t>シエン</t>
    </rPh>
    <rPh sb="15" eb="17">
      <t>トリクミ</t>
    </rPh>
    <rPh sb="18" eb="21">
      <t>ニンチショウ</t>
    </rPh>
    <rPh sb="22" eb="24">
      <t>リカイ</t>
    </rPh>
    <rPh sb="24" eb="26">
      <t>ソクシン</t>
    </rPh>
    <rPh sb="27" eb="28">
      <t>ム</t>
    </rPh>
    <rPh sb="30" eb="32">
      <t>フキュウ</t>
    </rPh>
    <rPh sb="32" eb="34">
      <t>ケイハツ</t>
    </rPh>
    <rPh sb="34" eb="36">
      <t>カツドウ</t>
    </rPh>
    <rPh sb="37" eb="39">
      <t>ジッシ</t>
    </rPh>
    <rPh sb="39" eb="41">
      <t>ジョウキョウ</t>
    </rPh>
    <rPh sb="42" eb="44">
      <t>ジュンイ</t>
    </rPh>
    <phoneticPr fontId="14"/>
  </si>
  <si>
    <t>地域における認知症高齢者支援の取組や認知症の理解促進に向けた普及啓発活動の実施状況_合計得点【2022】</t>
    <rPh sb="42" eb="46">
      <t>ゴウケイトクテン</t>
    </rPh>
    <phoneticPr fontId="14"/>
  </si>
  <si>
    <t>認知症サポーターを活用した地域支援体制の構築及び社会参加支援の実施状況_順位【2022】</t>
    <phoneticPr fontId="4"/>
  </si>
  <si>
    <t>認知症地域支援推進員数【2022】</t>
  </si>
  <si>
    <t>高齢者1000人あたり認知症初期集中支援チーム対応件数</t>
    <rPh sb="0" eb="3">
      <t>コウレイシャ</t>
    </rPh>
    <rPh sb="7" eb="8">
      <t>ニン</t>
    </rPh>
    <phoneticPr fontId="3"/>
  </si>
  <si>
    <t>認知症初期集中支援チーム対応件数</t>
  </si>
  <si>
    <t>認知症初期集中支援チーム対応件数【2022】</t>
  </si>
  <si>
    <t>高齢者1000人あたり認知症初期集中支援チーム対応件数【2022】</t>
  </si>
  <si>
    <t>高齢者1000人あたり認知症初期集中支援チーム対応件数_順位【2022】</t>
  </si>
  <si>
    <t>認知症サポート医数</t>
  </si>
  <si>
    <t>高齢者1000人あたり認知症サポート医数</t>
    <rPh sb="0" eb="3">
      <t>コウレイシャ</t>
    </rPh>
    <rPh sb="7" eb="8">
      <t>ニン</t>
    </rPh>
    <phoneticPr fontId="3"/>
  </si>
  <si>
    <t>認知症サポート医数【2022】</t>
  </si>
  <si>
    <t>高齢者1000人あたり認知症サポート医数【2022】</t>
  </si>
  <si>
    <t>高齢者1000人あたり認知症サポート医数_順位</t>
    <rPh sb="0" eb="3">
      <t>コウレイシャ</t>
    </rPh>
    <rPh sb="7" eb="8">
      <t>ニン</t>
    </rPh>
    <rPh sb="11" eb="14">
      <t>ニンチショウ</t>
    </rPh>
    <rPh sb="18" eb="19">
      <t>イ</t>
    </rPh>
    <rPh sb="19" eb="20">
      <t>スウ</t>
    </rPh>
    <rPh sb="21" eb="23">
      <t>ジュンイ</t>
    </rPh>
    <phoneticPr fontId="3"/>
  </si>
  <si>
    <t>高齢者1000人あたり認知症サポート医数_順位【2022】</t>
  </si>
  <si>
    <t>認知症地域支援推進員数</t>
  </si>
  <si>
    <t>高齢者1000人あたり認知症地域支援推進員数</t>
    <rPh sb="0" eb="3">
      <t>コウレイシャ</t>
    </rPh>
    <rPh sb="7" eb="8">
      <t>ニン</t>
    </rPh>
    <phoneticPr fontId="3"/>
  </si>
  <si>
    <t>高齢者1000人あたり認知症地域支援推進員数_順位</t>
    <rPh sb="0" eb="3">
      <t>コウレイシャ</t>
    </rPh>
    <rPh sb="7" eb="8">
      <t>ニン</t>
    </rPh>
    <rPh sb="11" eb="14">
      <t>ニンチショウ</t>
    </rPh>
    <rPh sb="14" eb="16">
      <t>チイキ</t>
    </rPh>
    <rPh sb="16" eb="18">
      <t>シエン</t>
    </rPh>
    <rPh sb="18" eb="21">
      <t>スイシンイン</t>
    </rPh>
    <rPh sb="21" eb="22">
      <t>スウ</t>
    </rPh>
    <rPh sb="23" eb="25">
      <t>ジュンイ</t>
    </rPh>
    <phoneticPr fontId="3"/>
  </si>
  <si>
    <t>高齢者1000人あたり認知症地域支援推進員数【2022】</t>
  </si>
  <si>
    <t>高齢者1000人あたり認知症地域支援推進員数_順位【2022】</t>
  </si>
  <si>
    <t>認知症カフェ箇所数</t>
    <rPh sb="6" eb="9">
      <t>カショスウ</t>
    </rPh>
    <phoneticPr fontId="3"/>
  </si>
  <si>
    <t>高齢者1000人あたり認知症カフェ箇所数</t>
    <rPh sb="0" eb="3">
      <t>コウレイシャ</t>
    </rPh>
    <rPh sb="7" eb="8">
      <t>ニン</t>
    </rPh>
    <phoneticPr fontId="3"/>
  </si>
  <si>
    <t>高齢者1000人あたり認知症カフェ箇所数_順位</t>
    <rPh sb="0" eb="3">
      <t>コウレイシャ</t>
    </rPh>
    <rPh sb="7" eb="8">
      <t>ニン</t>
    </rPh>
    <rPh sb="11" eb="14">
      <t>ニンチショウ</t>
    </rPh>
    <rPh sb="17" eb="19">
      <t>カショ</t>
    </rPh>
    <rPh sb="19" eb="20">
      <t>スウ</t>
    </rPh>
    <rPh sb="21" eb="23">
      <t>ジュンイ</t>
    </rPh>
    <phoneticPr fontId="3"/>
  </si>
  <si>
    <t>高齢者1000人あたり認知症カフェ箇所数【2022】</t>
  </si>
  <si>
    <t>高齢者1000人あたり認知症カフェ箇所数_順位【2022】</t>
  </si>
  <si>
    <t>設置件数(65歳以上人口1,000人当たり）</t>
    <rPh sb="0" eb="2">
      <t>セッチ</t>
    </rPh>
    <rPh sb="2" eb="4">
      <t>ケンスウ</t>
    </rPh>
    <rPh sb="7" eb="8">
      <t>サイ</t>
    </rPh>
    <rPh sb="8" eb="10">
      <t>イジョウ</t>
    </rPh>
    <rPh sb="10" eb="12">
      <t>ジンコウ</t>
    </rPh>
    <rPh sb="17" eb="18">
      <t>ヒト</t>
    </rPh>
    <rPh sb="18" eb="19">
      <t>ア</t>
    </rPh>
    <phoneticPr fontId="3"/>
  </si>
  <si>
    <t>事業所</t>
    <rPh sb="0" eb="3">
      <t>ジギョウショ</t>
    </rPh>
    <phoneticPr fontId="4"/>
  </si>
  <si>
    <t xml:space="preserve">訪問薬剤管理指導を実施している薬局数
</t>
    <phoneticPr fontId="4"/>
  </si>
  <si>
    <t>小規模多機能型居宅介護(宿泊）</t>
    <rPh sb="12" eb="14">
      <t>シュクハク</t>
    </rPh>
    <phoneticPr fontId="4"/>
  </si>
  <si>
    <t>小規模多機能型居宅介護(通い）</t>
    <rPh sb="12" eb="13">
      <t>カヨ</t>
    </rPh>
    <phoneticPr fontId="4"/>
  </si>
  <si>
    <t>看護小規模多機能型居宅介護（宿泊）</t>
    <rPh sb="14" eb="16">
      <t>シュクハク</t>
    </rPh>
    <phoneticPr fontId="4"/>
  </si>
  <si>
    <t>入院時情報連携加算の算定回数[人口１０万対]</t>
  </si>
  <si>
    <t>位</t>
    <rPh sb="0" eb="1">
      <t>イ</t>
    </rPh>
    <phoneticPr fontId="2"/>
  </si>
  <si>
    <t>事業所</t>
    <rPh sb="0" eb="3">
      <t>ジギョウショ</t>
    </rPh>
    <phoneticPr fontId="2"/>
  </si>
  <si>
    <t>人口10万対の事業所数</t>
    <rPh sb="7" eb="10">
      <t>ジギョウショ</t>
    </rPh>
    <rPh sb="10" eb="11">
      <t>スウ</t>
    </rPh>
    <phoneticPr fontId="2"/>
  </si>
  <si>
    <t>ストラクチャー</t>
  </si>
  <si>
    <t>定員数</t>
    <rPh sb="0" eb="3">
      <t>テイインスウ</t>
    </rPh>
    <phoneticPr fontId="2"/>
  </si>
  <si>
    <t>位</t>
    <rPh sb="0" eb="1">
      <t>イ</t>
    </rPh>
    <phoneticPr fontId="18"/>
  </si>
  <si>
    <t>有無</t>
    <rPh sb="0" eb="2">
      <t>ウム</t>
    </rPh>
    <phoneticPr fontId="18"/>
  </si>
  <si>
    <t>点</t>
    <rPh sb="0" eb="1">
      <t>テン</t>
    </rPh>
    <phoneticPr fontId="18"/>
  </si>
  <si>
    <t>順位</t>
    <rPh sb="0" eb="2">
      <t>ジュンイ</t>
    </rPh>
    <phoneticPr fontId="18"/>
  </si>
  <si>
    <t>厚生労働省_令和5年度市町村保険者機能強化推進交付金及び介護保険保険者努力支援交付金の集計結果</t>
    <rPh sb="0" eb="5">
      <t>コウセイロウドウショウ</t>
    </rPh>
    <rPh sb="6" eb="8">
      <t>レイワ</t>
    </rPh>
    <rPh sb="9" eb="11">
      <t>ネンド</t>
    </rPh>
    <rPh sb="11" eb="14">
      <t>シチョウソン</t>
    </rPh>
    <rPh sb="14" eb="17">
      <t>ホケンシャ</t>
    </rPh>
    <rPh sb="17" eb="19">
      <t>キノウ</t>
    </rPh>
    <rPh sb="19" eb="21">
      <t>キョウカ</t>
    </rPh>
    <rPh sb="21" eb="23">
      <t>スイシン</t>
    </rPh>
    <rPh sb="23" eb="26">
      <t>コウフキン</t>
    </rPh>
    <rPh sb="26" eb="27">
      <t>オヨ</t>
    </rPh>
    <rPh sb="28" eb="30">
      <t>カイゴ</t>
    </rPh>
    <rPh sb="30" eb="32">
      <t>ホケン</t>
    </rPh>
    <rPh sb="32" eb="35">
      <t>ホケンシャ</t>
    </rPh>
    <rPh sb="35" eb="37">
      <t>ドリョク</t>
    </rPh>
    <rPh sb="37" eb="39">
      <t>シエン</t>
    </rPh>
    <rPh sb="39" eb="42">
      <t>コウフキン</t>
    </rPh>
    <rPh sb="43" eb="45">
      <t>シュウケイ</t>
    </rPh>
    <rPh sb="45" eb="47">
      <t>ケッカ</t>
    </rPh>
    <phoneticPr fontId="8"/>
  </si>
  <si>
    <t>点</t>
    <rPh sb="0" eb="1">
      <t>テン</t>
    </rPh>
    <phoneticPr fontId="7"/>
  </si>
  <si>
    <t>位</t>
    <rPh sb="0" eb="1">
      <t>イ</t>
    </rPh>
    <phoneticPr fontId="1"/>
  </si>
  <si>
    <t>R5年度
2021
⇒2022</t>
    <rPh sb="2" eb="4">
      <t>ネンド</t>
    </rPh>
    <phoneticPr fontId="8"/>
  </si>
  <si>
    <t>R5年度
2021
⇒2022</t>
  </si>
  <si>
    <t>得点</t>
    <rPh sb="0" eb="2">
      <t>トクテン</t>
    </rPh>
    <phoneticPr fontId="7"/>
  </si>
  <si>
    <t>順位</t>
    <rPh sb="0" eb="2">
      <t>ジュンイ</t>
    </rPh>
    <phoneticPr fontId="1"/>
  </si>
  <si>
    <t>要介護状態の改善の状況_R5年度_【2021】⇒【2022】</t>
  </si>
  <si>
    <t>歳</t>
    <rPh sb="0" eb="1">
      <t>サイ</t>
    </rPh>
    <phoneticPr fontId="10"/>
  </si>
  <si>
    <t>位</t>
    <rPh sb="0" eb="1">
      <t>クライ</t>
    </rPh>
    <phoneticPr fontId="10"/>
  </si>
  <si>
    <t>期間</t>
    <rPh sb="0" eb="2">
      <t>キカン</t>
    </rPh>
    <phoneticPr fontId="9"/>
  </si>
  <si>
    <t>順位</t>
    <rPh sb="0" eb="2">
      <t>ジュンイ</t>
    </rPh>
    <phoneticPr fontId="9"/>
  </si>
  <si>
    <t>期間</t>
  </si>
  <si>
    <t>2015
からの
変化</t>
    <rPh sb="9" eb="11">
      <t>ヘンカ</t>
    </rPh>
    <phoneticPr fontId="9"/>
  </si>
  <si>
    <t>2015
からの
変化</t>
  </si>
  <si>
    <t>最終OC</t>
  </si>
  <si>
    <t>点</t>
    <rPh sb="0" eb="1">
      <t>テン</t>
    </rPh>
    <phoneticPr fontId="8"/>
  </si>
  <si>
    <t>位</t>
    <rPh sb="0" eb="1">
      <t>イ</t>
    </rPh>
    <phoneticPr fontId="55"/>
  </si>
  <si>
    <t>得点</t>
  </si>
  <si>
    <t>合計点</t>
    <rPh sb="0" eb="3">
      <t>ゴウケイテン</t>
    </rPh>
    <phoneticPr fontId="55"/>
  </si>
  <si>
    <t>順位</t>
    <rPh sb="0" eb="2">
      <t>ジュンイ</t>
    </rPh>
    <phoneticPr fontId="55"/>
  </si>
  <si>
    <t>OP</t>
  </si>
  <si>
    <t>位</t>
    <rPh sb="0" eb="1">
      <t>イ</t>
    </rPh>
    <phoneticPr fontId="6"/>
  </si>
  <si>
    <t>順位</t>
    <rPh sb="0" eb="2">
      <t>ジュンイ</t>
    </rPh>
    <phoneticPr fontId="6"/>
  </si>
  <si>
    <t>得点</t>
    <rPh sb="0" eb="2">
      <t>トクテン</t>
    </rPh>
    <phoneticPr fontId="6"/>
  </si>
  <si>
    <t>ア　行政内の他部門と連携して介護予防を進める体制を構築している</t>
  </si>
  <si>
    <t>イ　他部門が行う通いの場等の取組・参加状況を把握している</t>
  </si>
  <si>
    <t>ウ　地域の多様な主体と連携して介護予防を進める体制を構築している</t>
  </si>
  <si>
    <t>エ　多様な主体が行う通いの場等の取組・参加状況を把握している</t>
  </si>
  <si>
    <t>④多様な主体と連携した介護予防の推進　</t>
  </si>
  <si>
    <t>調整済み認定率_合計認定率_【2021】</t>
  </si>
  <si>
    <t>調整済み認定率_合計認定率_順位【2021】</t>
    <rPh sb="14" eb="16">
      <t>ジュンイ</t>
    </rPh>
    <phoneticPr fontId="2"/>
  </si>
  <si>
    <t>調整済み認定率_認定率_要支援_【2021】</t>
  </si>
  <si>
    <t>調整済み認定率_認定率_要介護1・2_【2021】</t>
  </si>
  <si>
    <t>調整済み認定率_認定率_要介護3・4・5_【2021】</t>
  </si>
  <si>
    <t>●</t>
  </si>
  <si>
    <t>通いの場への参加促進のためのアウトリーチの実施_【2022】</t>
  </si>
  <si>
    <t>通いの場における健康チェックや栄養指導の実施_【2022】</t>
  </si>
  <si>
    <t>健康チェック結果を踏まえた早期介入_【2022】</t>
  </si>
  <si>
    <t>多様な主体と連携して介護予防を進める体制の構築_【2022】</t>
  </si>
  <si>
    <t>参加前後の心身・認知機能等のデータを管理・分析_【2022】</t>
  </si>
  <si>
    <t>効果的な介護予防事業の実施状況_合計点_【2022】</t>
    <rPh sb="16" eb="18">
      <t>ゴウケイ</t>
    </rPh>
    <rPh sb="18" eb="19">
      <t>テン</t>
    </rPh>
    <phoneticPr fontId="55"/>
  </si>
  <si>
    <t>効果的な介護予防事業の実施状況_合計点_順位_【2022】</t>
    <rPh sb="16" eb="19">
      <t>ゴウケイテン</t>
    </rPh>
    <rPh sb="20" eb="22">
      <t>ジュンイ</t>
    </rPh>
    <phoneticPr fontId="55"/>
  </si>
  <si>
    <t>サービスC_予防サービスを実施している_【2022】</t>
  </si>
  <si>
    <t>サービスC_予防サービス終了後に通いの場を紹介_【2022】</t>
  </si>
  <si>
    <t>サービスCの実施状況_合計点_【2022】</t>
    <rPh sb="11" eb="13">
      <t>ゴウケイ</t>
    </rPh>
    <rPh sb="13" eb="14">
      <t>テン</t>
    </rPh>
    <phoneticPr fontId="55"/>
  </si>
  <si>
    <t>サービスCの実施状況_合計点_順位_【2022】</t>
    <rPh sb="15" eb="17">
      <t>ジュンイ</t>
    </rPh>
    <phoneticPr fontId="55"/>
  </si>
  <si>
    <t>多様なサービスの課題把握・方針策定・具現化【2022】</t>
  </si>
  <si>
    <t>多様なサービスの課題把握・方針策定・具現化_順位【2022】</t>
  </si>
  <si>
    <t>サービス C終了後に通いの場等へつなぐ取組の実施【2022】</t>
  </si>
  <si>
    <t>サービス C終了後に通いの場等へつなぐ取組の実施_順位【2022】</t>
  </si>
  <si>
    <t>通いの場への参加促進のためのアウトリーチの実施【2022】</t>
  </si>
  <si>
    <t>通いの場への参加促進のためのアウトリーチの実施_順位【2022】</t>
  </si>
  <si>
    <t>多様な主体と連携した介護予防の推進【2022】　</t>
  </si>
  <si>
    <t>多様な主体と連携した介護予防の推進_順位【2022】</t>
  </si>
  <si>
    <t>介護予防と保健事業を一体的な実施【2022】</t>
  </si>
  <si>
    <t>介護予防と保健事業を一体的な実施_順位【2022】</t>
  </si>
  <si>
    <t>専門職の関与の仕組みの構築【2022】</t>
  </si>
  <si>
    <t>専門職の関与の仕組みの構築_順位【2022】</t>
  </si>
  <si>
    <t>社会福祉法人・民間サービス等と連携した介護予防の取組の実施【2022】</t>
  </si>
  <si>
    <t>社会福祉法人・民間サービス等と連携した介護予防の取組の実施_順位【2022】</t>
  </si>
  <si>
    <t>データを活用した介護予防の取組の課題の把握【2022】</t>
  </si>
  <si>
    <t>データを活用した介護予防の取組の課題の把握_順位【2022】</t>
  </si>
  <si>
    <t>通いの場の参加者の健康状態等の把握・分析・施策検討【2022】</t>
  </si>
  <si>
    <t>通いの場の参加者の健康状態等の把握・分析・施策検討順位【2022】</t>
  </si>
  <si>
    <t>入院時情報連携加算の算定回数_【人口１０万対】_【2021】</t>
  </si>
  <si>
    <t>入院時情報連携加算の算定回数_【人口１０万対】_順位【2021】</t>
    <rPh sb="24" eb="26">
      <t>ジュンイ</t>
    </rPh>
    <phoneticPr fontId="2"/>
  </si>
  <si>
    <t>退院退所加算の算定回数_【人口１０万対】_【2021】</t>
  </si>
  <si>
    <t>退院退所加算の算定回数_【人口１０万対】_順位【2021】</t>
    <rPh sb="21" eb="23">
      <t>ジュンイ</t>
    </rPh>
    <phoneticPr fontId="4"/>
  </si>
  <si>
    <t>サービス提供事業所数【人口１０万対】_人口１０万対_居宅介護支援事業所数_順位【2021】</t>
    <rPh sb="37" eb="39">
      <t>ジュンイ</t>
    </rPh>
    <phoneticPr fontId="2"/>
  </si>
  <si>
    <t>サービス提供事業所数【人口10万対】_訪問介護事業所数_【2021】</t>
  </si>
  <si>
    <t>サービス提供事業所数【人口10万対】_訪問介護事業所数_順位【2021】</t>
    <rPh sb="28" eb="30">
      <t>ジュンイ</t>
    </rPh>
    <phoneticPr fontId="2"/>
  </si>
  <si>
    <t>サービス提供事業所【人口10万対】_訪問リハビリテーション_【2021】</t>
  </si>
  <si>
    <t>サービス提供事業所【人口10万対】_訪問リハビリテーション_順位【2021】</t>
    <rPh sb="30" eb="32">
      <t>ジュンイ</t>
    </rPh>
    <phoneticPr fontId="2"/>
  </si>
  <si>
    <t>要支援要介護者1人当たり定員_通所介護_【2021】</t>
    <rPh sb="15" eb="19">
      <t>ツウショカイゴ</t>
    </rPh>
    <phoneticPr fontId="2"/>
  </si>
  <si>
    <t>要支援要介護者1人当たり定員_通所介護_順位【2021】</t>
    <rPh sb="20" eb="22">
      <t>ジュンイ</t>
    </rPh>
    <phoneticPr fontId="2"/>
  </si>
  <si>
    <t>要支援要介護者1人当たり定員_地域密着型通所介護_【2021】</t>
    <rPh sb="15" eb="17">
      <t>チイキ</t>
    </rPh>
    <rPh sb="17" eb="19">
      <t>ミッチャク</t>
    </rPh>
    <rPh sb="19" eb="20">
      <t>ガタ</t>
    </rPh>
    <rPh sb="20" eb="22">
      <t>ツウショ</t>
    </rPh>
    <rPh sb="22" eb="24">
      <t>カイゴ</t>
    </rPh>
    <phoneticPr fontId="2"/>
  </si>
  <si>
    <t>要支援要介護者1人当たり定員_地域密着型通所介護_順位【2021】</t>
    <rPh sb="25" eb="27">
      <t>ジュンイ</t>
    </rPh>
    <phoneticPr fontId="2"/>
  </si>
  <si>
    <t>要支援要介護者1人当たり定員_通所リハビリテーション_【2021】</t>
    <rPh sb="15" eb="17">
      <t>ツウショ</t>
    </rPh>
    <phoneticPr fontId="2"/>
  </si>
  <si>
    <t>要支援要介護者1人当たり定員_通所リハビリテーション_順位【2021】</t>
    <rPh sb="27" eb="29">
      <t>ジュンイ</t>
    </rPh>
    <phoneticPr fontId="2"/>
  </si>
  <si>
    <t>要支援要介護者1人当たり定員_認知症対応型通所介護_【2021】</t>
    <rPh sb="15" eb="18">
      <t>ニンチショウ</t>
    </rPh>
    <rPh sb="18" eb="20">
      <t>タイオウ</t>
    </rPh>
    <rPh sb="20" eb="21">
      <t>ガタ</t>
    </rPh>
    <rPh sb="21" eb="23">
      <t>ツウショ</t>
    </rPh>
    <rPh sb="23" eb="25">
      <t>カイゴ</t>
    </rPh>
    <phoneticPr fontId="2"/>
  </si>
  <si>
    <t>要支援要介護者1人当たり定員_認知症対応型通所介護_順位【2021】</t>
    <rPh sb="26" eb="28">
      <t>ジュンイ</t>
    </rPh>
    <phoneticPr fontId="2"/>
  </si>
  <si>
    <t>要支援要介護者1人当たり定員_小規模多機能型居宅介護_宿泊_【2021】</t>
    <rPh sb="15" eb="18">
      <t>ショウキボ</t>
    </rPh>
    <rPh sb="18" eb="21">
      <t>タキノウ</t>
    </rPh>
    <rPh sb="21" eb="22">
      <t>ガタ</t>
    </rPh>
    <rPh sb="22" eb="24">
      <t>キョタク</t>
    </rPh>
    <rPh sb="24" eb="26">
      <t>カイゴ</t>
    </rPh>
    <rPh sb="27" eb="29">
      <t>シュクハク</t>
    </rPh>
    <phoneticPr fontId="2"/>
  </si>
  <si>
    <t>要支援要介護者1人当たり定員_小規模多機能型居宅介護_宿泊_順位【2021】</t>
    <rPh sb="30" eb="32">
      <t>ジュンイ</t>
    </rPh>
    <phoneticPr fontId="2"/>
  </si>
  <si>
    <t>要支援要介護者1人当たり定員_小規模多機能型居宅介護_通い_【2021】</t>
    <rPh sb="15" eb="18">
      <t>ショウキボ</t>
    </rPh>
    <rPh sb="18" eb="21">
      <t>タキノウ</t>
    </rPh>
    <rPh sb="21" eb="22">
      <t>ガタ</t>
    </rPh>
    <rPh sb="22" eb="24">
      <t>キョタク</t>
    </rPh>
    <rPh sb="24" eb="26">
      <t>カイゴ</t>
    </rPh>
    <rPh sb="27" eb="28">
      <t>カヨ</t>
    </rPh>
    <phoneticPr fontId="2"/>
  </si>
  <si>
    <t>要支援要介護者1人当たり定員_小規模多機能型居宅介護_通い_順位【2021】</t>
    <rPh sb="27" eb="28">
      <t>カヨ</t>
    </rPh>
    <rPh sb="30" eb="32">
      <t>ジュンイ</t>
    </rPh>
    <phoneticPr fontId="2"/>
  </si>
  <si>
    <t>要支援要介護者1人当たり定員_看護小規模多機能型居宅介護_宿泊_【2021】</t>
    <rPh sb="15" eb="17">
      <t>カンゴ</t>
    </rPh>
    <rPh sb="17" eb="20">
      <t>ショウキボ</t>
    </rPh>
    <rPh sb="20" eb="23">
      <t>タキノウ</t>
    </rPh>
    <rPh sb="23" eb="24">
      <t>ガタ</t>
    </rPh>
    <rPh sb="24" eb="26">
      <t>キョタク</t>
    </rPh>
    <rPh sb="26" eb="28">
      <t>カイゴ</t>
    </rPh>
    <rPh sb="29" eb="31">
      <t>シュクハク</t>
    </rPh>
    <phoneticPr fontId="2"/>
  </si>
  <si>
    <t>要支援要介護者1人当たり定員_看護小規模多機能型居宅介護_宿泊_順位【2021】</t>
    <rPh sb="32" eb="34">
      <t>ジュンイ</t>
    </rPh>
    <phoneticPr fontId="2"/>
  </si>
  <si>
    <t>要支援要介護者1人当たり定員_看護小規模多機能型居宅介護_通い_【2021】</t>
    <rPh sb="15" eb="17">
      <t>カンゴ</t>
    </rPh>
    <rPh sb="17" eb="20">
      <t>ショウキボ</t>
    </rPh>
    <rPh sb="20" eb="23">
      <t>タキノウ</t>
    </rPh>
    <rPh sb="23" eb="24">
      <t>ガタ</t>
    </rPh>
    <rPh sb="24" eb="26">
      <t>キョタク</t>
    </rPh>
    <rPh sb="26" eb="28">
      <t>カイゴ</t>
    </rPh>
    <rPh sb="29" eb="30">
      <t>カヨ</t>
    </rPh>
    <phoneticPr fontId="2"/>
  </si>
  <si>
    <t>要支援要介護者1人当たり定員_看護小規模多機能型居宅介護_通い_順位【2021】</t>
    <rPh sb="29" eb="30">
      <t>カヨ</t>
    </rPh>
    <rPh sb="32" eb="34">
      <t>ジュンイ</t>
    </rPh>
    <phoneticPr fontId="2"/>
  </si>
  <si>
    <t>ア_今後_のニーズを踏まえた過不足のない在宅医療と介護の提供体制の目指すべき姿を設定_【2022】</t>
  </si>
  <si>
    <t>今後_のニーズを踏まえた過不足のない在宅医療と介護の提供体制の目指すべき姿を設定_【2022】</t>
  </si>
  <si>
    <t>イ_地域の人口推計を踏まえた今後のニーズや医療・介護資源_社会資源や利用者の情報_住民の意向等を定量的な情報も含めて把握_【2022】</t>
  </si>
  <si>
    <t>地域の人口推計を踏まえた今後のニーズや医療・介護資源_社会資源や利用者の情報_住民の意向等を定量的な情報も含めて把握_【2022】</t>
  </si>
  <si>
    <t>ウ_アとイの差の確認等により_地域の実状に応じた課題の抽出を行っている_【2022】</t>
  </si>
  <si>
    <t>アとイの差の確認等により_地域の実状に応じた課題の抽出を行っている_【2022】</t>
  </si>
  <si>
    <t>エ_抽出された課題に基づき_地域の特性を踏まえた目標の設定_具体的な対応策を立案している_【2022】</t>
  </si>
  <si>
    <t>出された課題に基づき_地域の特性を踏まえた目標の設定_具体的な対応策を立案している_【2022】</t>
  </si>
  <si>
    <t>オ_評価指標等に基づき事業の検証や必要に応じた見直しを行う仕組みを設けている_【2022】</t>
  </si>
  <si>
    <t>評価指標等に基づき事業の検証や必要に応じた見直しを行う仕組みを設けている_【2022】</t>
  </si>
  <si>
    <t>在宅医療・介護連携についての検討_順位_【2022】</t>
    <rPh sb="17" eb="19">
      <t>ジュンイ</t>
    </rPh>
    <phoneticPr fontId="18"/>
  </si>
  <si>
    <t>医療・介護関係者が把握できるよう相談窓口を公表_【2022】</t>
  </si>
  <si>
    <t>イ_定期的に相談内容等を取りまとめている_【2022】</t>
  </si>
  <si>
    <t>定期的に相談内容等を取りまとめている_【2022】</t>
  </si>
  <si>
    <t>ウ_医療・介護関係者間で共有している_【2022】</t>
  </si>
  <si>
    <t>医療・介護関係者間で共有している_【2022】</t>
  </si>
  <si>
    <t>エ_取りまとめた相談内容に基づき_事業の検証や必要に応じた見直しを行う仕組みを設けている_【2022】</t>
  </si>
  <si>
    <t>取りまとめた相談内容に基づき_事業の検証や必要に応じた見直しを行う仕組みを設けている_【2022】</t>
  </si>
  <si>
    <t>従事者数【認定者1万対】_地域密着型通所介護_順位【2022】</t>
    <rPh sb="23" eb="25">
      <t>ジュンイ</t>
    </rPh>
    <phoneticPr fontId="18"/>
  </si>
  <si>
    <t>ア_郡市区等医師会等関係団体_医療機関_介護サービス施設・事業所等と連携体制を構築している_【2022】</t>
  </si>
  <si>
    <t>郡市区等医師会等関係団体_医療機関_介護サービス施設・事業所等と連携体制を構築している_【2022】</t>
  </si>
  <si>
    <t>イ_庁内の他部門_関係団体等と連携し_災害・救急時の対応等に参画している_【2022】</t>
  </si>
  <si>
    <t>庁内の他部門_関係団体等と連携し_災害・救急時の対応等に参画している_【2022】</t>
  </si>
  <si>
    <t>ウ_都道府県の医療計画・地域医療構想との整合性をとるため_都道府県と連携を図っている_【2022】</t>
  </si>
  <si>
    <t>都道府県の医療計画・地域医療構想との整合性をとるため_都道府県と連携を図っている_【2022】</t>
  </si>
  <si>
    <t>庁内や郡市区等医師会等関係団体_都道府県等との連携_合計_【2022】</t>
  </si>
  <si>
    <t>庁内や郡市区等医師会等関係団体_都道府県等との連携_合計_【2022】_順位【2022】</t>
    <rPh sb="36" eb="38">
      <t>ジュンイ</t>
    </rPh>
    <phoneticPr fontId="18"/>
  </si>
  <si>
    <t>ア_企画に当たり_他の関連する研修を把握している_【2022】</t>
  </si>
  <si>
    <t>企画に当たり_他の関連する研修を把握している_【2022】</t>
  </si>
  <si>
    <t>イ_企画にあたり_医療・介護関係者のニーズを把握している_【2022】</t>
  </si>
  <si>
    <t>企画にあたり_医療・介護関係者のニーズを把握している_【2022】</t>
  </si>
  <si>
    <t>ウ_在宅医療・介護連携に係る参加型の研修会を開催_支援_している_【2022】</t>
  </si>
  <si>
    <t>在宅医療・介護連携に係る参加型の研修会を開催_支援_している_【2022】</t>
  </si>
  <si>
    <t>エ_研修の結果について検証を行っている_【2022】</t>
  </si>
  <si>
    <t>研修の結果について検証を行っている_【2022】</t>
  </si>
  <si>
    <t>在宅医療・介護連携を推進するため_多職種を対象とした研修会の開催_順位_【2022】</t>
    <rPh sb="33" eb="35">
      <t>ジュンイ</t>
    </rPh>
    <phoneticPr fontId="18"/>
  </si>
  <si>
    <t>ア_チームが円滑に支援を実施できるよう_医師会等の関係団体_かかりつけ医や介護支援専門員等と_あらかじめ情報連携の体制を構築している_【2022】</t>
  </si>
  <si>
    <t>イ_チームが関係機関と連携して_支援対象者に対する主な支援機関を早急に明確にするよう検討を行っている。_【2022】</t>
  </si>
  <si>
    <t>ウ_対象者の状況に応じて_他機関連携等により具体的かつ多様な支援を実施している_【2022】</t>
  </si>
  <si>
    <t>エ_チームの活動について_改善・見直し等の検討を実施している_【2022】</t>
  </si>
  <si>
    <t>認知症初期集中支援チームは_定期的に情報連携する体制を構築し_対応_合計_【2022】</t>
  </si>
  <si>
    <t>認知症初期集中支援チームは_定期的に情報連携する体制を構築し_対応_順位_【2022】</t>
    <rPh sb="34" eb="36">
      <t>ジュンイ</t>
    </rPh>
    <phoneticPr fontId="18"/>
  </si>
  <si>
    <t>ア_既存の情報共有ツールの活用状況を確認している_【2022】</t>
  </si>
  <si>
    <t>既存の情報共有ツールの活用状況を確認している_【2022】</t>
  </si>
  <si>
    <t>イ_在宅での看取りや入退院時等に活用できるような医療・介護関係者の情報共有ツールを作成している_【2022】</t>
  </si>
  <si>
    <t>在宅での看取りや入退院時等に活用できるような医療・介護関係者の情報共有ツールを作成している_【2022】</t>
  </si>
  <si>
    <t>ウ_活用に向けた見直し等を行っている_【2022】</t>
  </si>
  <si>
    <t>活用に向けた見直し等を行っている_【2022】</t>
  </si>
  <si>
    <t>エ_情報共有ツールの活用状況_医療・介護関係者の双方の意見等を踏まえて_改善・見直しを行っている_【2022】</t>
  </si>
  <si>
    <t>情報共有ツールの活用状況_医療・介護関係者の双方の意見等を踏まえて_改善・見直しを行っている_【2022】</t>
  </si>
  <si>
    <t>ア_認知症に対応できるかかりつけ医や認知症サポート医_認知症疾患医療センター等の専門医療機関との連携体制がある_【2022】</t>
  </si>
  <si>
    <t>イ_認知症に対応できるかかりつけ医や認知症サポート医_認知症疾患医療センター等の認知症の医療に関する相談窓口の周知を行っている_【2022】</t>
  </si>
  <si>
    <t>ウ_情報連携ツール等を活用して_関係者間で連携ルールを策定している_【2022】</t>
  </si>
  <si>
    <t>エ_医療・介護専門職によるスクリーニングを行っている_【2022】</t>
  </si>
  <si>
    <t>郡市区等医師会等の医療関係団体と調整し_認知症状のある人に対して_専門医療機関との連携により_早期診断・早期対応に繋げるための体制を構築しているか。_【2022】</t>
  </si>
  <si>
    <t>退院退所加算の算定回数_【人口１０万対】_【2021】</t>
    <phoneticPr fontId="3"/>
  </si>
  <si>
    <t>郡市区等医師会等関係団体_医療機関_介護サービス施設・事業所等と連携体制を構築している_【2022】</t>
    <phoneticPr fontId="3"/>
  </si>
  <si>
    <t>庁内の他部門_関係団体等と連携し_災害・救急時の対応等に参画している_【2022】</t>
    <phoneticPr fontId="3"/>
  </si>
  <si>
    <t>都道府県の医療計画・地域医療構想との整合性をとるため_都道府県と連携を図っている_【2022】</t>
    <phoneticPr fontId="3"/>
  </si>
  <si>
    <t>調整済み認定率_合計認定率_順位【2021】</t>
    <rPh sb="14" eb="16">
      <t>ジュンイ</t>
    </rPh>
    <phoneticPr fontId="14"/>
  </si>
  <si>
    <t>はいの割合:</t>
    <rPh sb="3" eb="5">
      <t>ワリアイ</t>
    </rPh>
    <phoneticPr fontId="3"/>
  </si>
  <si>
    <t>Q</t>
    <phoneticPr fontId="5"/>
  </si>
  <si>
    <t>在宅医療・介護連携推進事業</t>
  </si>
  <si>
    <t>認知症初期集中支援推進事業</t>
    <phoneticPr fontId="4"/>
  </si>
  <si>
    <t>Q</t>
    <phoneticPr fontId="4"/>
  </si>
  <si>
    <t>位</t>
    <phoneticPr fontId="4"/>
  </si>
  <si>
    <t>自立支援、重度化防止等に資する施策の見直し状況</t>
    <rPh sb="0" eb="2">
      <t>ジリツ</t>
    </rPh>
    <rPh sb="2" eb="4">
      <t>シエン</t>
    </rPh>
    <rPh sb="5" eb="7">
      <t>ジュウド</t>
    </rPh>
    <rPh sb="7" eb="8">
      <t>カ</t>
    </rPh>
    <rPh sb="8" eb="10">
      <t>ボウシ</t>
    </rPh>
    <rPh sb="10" eb="11">
      <t>トウ</t>
    </rPh>
    <rPh sb="12" eb="13">
      <t>シ</t>
    </rPh>
    <rPh sb="15" eb="17">
      <t>シサク</t>
    </rPh>
    <rPh sb="18" eb="20">
      <t>ミナオ</t>
    </rPh>
    <rPh sb="21" eb="23">
      <t>ジョウキョウ</t>
    </rPh>
    <phoneticPr fontId="131"/>
  </si>
  <si>
    <t>ア　年に１回以上、実績を踏まえた進捗管理を行っている</t>
    <phoneticPr fontId="5"/>
  </si>
  <si>
    <t>イ　年に１回以上、評価を行っている</t>
    <rPh sb="9" eb="11">
      <t>ヒョウカ</t>
    </rPh>
    <rPh sb="12" eb="13">
      <t>オコナ</t>
    </rPh>
    <phoneticPr fontId="115"/>
  </si>
  <si>
    <t>ウ　改善・見直し等の取組を実施している</t>
    <rPh sb="2" eb="4">
      <t>カイゼン</t>
    </rPh>
    <rPh sb="5" eb="7">
      <t>ミナオ</t>
    </rPh>
    <rPh sb="8" eb="9">
      <t>トウ</t>
    </rPh>
    <rPh sb="10" eb="12">
      <t>トリクミ</t>
    </rPh>
    <rPh sb="13" eb="15">
      <t>ジッシ</t>
    </rPh>
    <phoneticPr fontId="5"/>
  </si>
  <si>
    <t>エ　進捗管理の結果をホームページ等で公開している</t>
    <phoneticPr fontId="5"/>
  </si>
  <si>
    <t>ア　年に１回以上、実績を踏まえた進捗管理を行っている</t>
    <phoneticPr fontId="115"/>
  </si>
  <si>
    <t>エ　進捗管理の結果をホームページ等で公開している</t>
    <phoneticPr fontId="115"/>
  </si>
  <si>
    <t>自立支援、重度化防止等に資する施策の見直し状況の得点化</t>
    <phoneticPr fontId="131"/>
  </si>
  <si>
    <t>R５年度保険者機能強化推進交付金・介護保険保険者努力支援交付金に係る評価指標状況調査</t>
  </si>
  <si>
    <t>点</t>
    <phoneticPr fontId="131"/>
  </si>
  <si>
    <t>点</t>
    <phoneticPr fontId="131"/>
  </si>
  <si>
    <t>点</t>
    <phoneticPr fontId="131"/>
  </si>
  <si>
    <t>点</t>
    <phoneticPr fontId="131"/>
  </si>
  <si>
    <t>位</t>
    <phoneticPr fontId="131"/>
  </si>
  <si>
    <t>得点</t>
    <rPh sb="0" eb="2">
      <t>トクテン</t>
    </rPh>
    <phoneticPr fontId="131"/>
  </si>
  <si>
    <t>合計得点</t>
    <rPh sb="0" eb="4">
      <t>ゴウケイトクテン</t>
    </rPh>
    <phoneticPr fontId="131"/>
  </si>
  <si>
    <t>順位</t>
    <rPh sb="0" eb="2">
      <t>ジュンイ</t>
    </rPh>
    <phoneticPr fontId="131"/>
  </si>
  <si>
    <t>年に１回以上、実績を踏まえた進捗管理を行っている_【2022】</t>
  </si>
  <si>
    <t>年に１回以上、評価を行っている_【2022】</t>
  </si>
  <si>
    <t>改善・見直し等の取組を実施している_【2022】</t>
  </si>
  <si>
    <t>進捗管理の結果をホームページ等で公開している_【2022】</t>
  </si>
  <si>
    <t>ア_年に１回以上、実績を踏まえた進捗管理を行っている_【2022】</t>
  </si>
  <si>
    <t>イ_年に１回以上、評価を行っている_【2022】</t>
  </si>
  <si>
    <t>ウ_改善・見直し等の取組を実施している_【2022】</t>
  </si>
  <si>
    <t>エ_進捗管理の結果をホームページ等で公開している_【2022】</t>
  </si>
  <si>
    <t>自立支援、重度化防止等に資する施策の見直し状況_合計得点【2022】</t>
    <rPh sb="18" eb="20">
      <t>ミナオ</t>
    </rPh>
    <rPh sb="21" eb="23">
      <t>ジョウキョウ</t>
    </rPh>
    <rPh sb="24" eb="28">
      <t>ゴウケイトクテン</t>
    </rPh>
    <phoneticPr fontId="131"/>
  </si>
  <si>
    <t>自立支援、重度化防止等に資する施策の見直し状況_合計得点_順位【2022】</t>
    <rPh sb="24" eb="28">
      <t>ゴウケイトクテン</t>
    </rPh>
    <rPh sb="29" eb="31">
      <t>ジュンイ</t>
    </rPh>
    <phoneticPr fontId="131"/>
  </si>
  <si>
    <t>Q</t>
    <phoneticPr fontId="5"/>
  </si>
  <si>
    <t>Q</t>
    <phoneticPr fontId="5"/>
  </si>
  <si>
    <t>Q</t>
    <phoneticPr fontId="5"/>
  </si>
  <si>
    <t>介護支援専門員に対する保険者の基本方針の伝達状況</t>
    <rPh sb="20" eb="22">
      <t>デンタツ</t>
    </rPh>
    <rPh sb="22" eb="24">
      <t>ジョウキョウ</t>
    </rPh>
    <phoneticPr fontId="14"/>
  </si>
  <si>
    <t>ア　保険者として、ケアマネジメントの基本的な考え方について議論している</t>
    <phoneticPr fontId="5"/>
  </si>
  <si>
    <t>イ　基本方針をHPや書面等で広く周知している</t>
    <phoneticPr fontId="5"/>
  </si>
  <si>
    <t>ウ　基本方針を事業者連絡会議、研修又は集団指導等で対象を特定して周知している</t>
    <phoneticPr fontId="5"/>
  </si>
  <si>
    <t>エ　周知方法の効果検証を行っている</t>
    <phoneticPr fontId="5"/>
  </si>
  <si>
    <t>ア　保険者として、ケアマネジメントの基本的な考え方について議論している</t>
    <phoneticPr fontId="19"/>
  </si>
  <si>
    <t>イ　基本方針をHPや書面等で広く周知している</t>
    <phoneticPr fontId="19"/>
  </si>
  <si>
    <t>ウ　基本方針を事業者連絡会議、研修又は集団指導等で対象を特定して周知している</t>
    <phoneticPr fontId="19"/>
  </si>
  <si>
    <t>エ　周知方法の効果検証を行っている</t>
  </si>
  <si>
    <t>介護支援専門員に対する保険者の基本方針の伝達状況の得点化</t>
    <rPh sb="0" eb="2">
      <t>カイゴ</t>
    </rPh>
    <rPh sb="2" eb="4">
      <t>シエン</t>
    </rPh>
    <rPh sb="4" eb="7">
      <t>センモンイン</t>
    </rPh>
    <rPh sb="8" eb="9">
      <t>タイ</t>
    </rPh>
    <rPh sb="11" eb="13">
      <t>ホケン</t>
    </rPh>
    <rPh sb="13" eb="14">
      <t>シャ</t>
    </rPh>
    <rPh sb="15" eb="17">
      <t>キホン</t>
    </rPh>
    <rPh sb="17" eb="19">
      <t>ホウシン</t>
    </rPh>
    <rPh sb="20" eb="22">
      <t>デンタツ</t>
    </rPh>
    <rPh sb="22" eb="24">
      <t>ジョウキョウ</t>
    </rPh>
    <rPh sb="25" eb="28">
      <t>トクテンカ</t>
    </rPh>
    <phoneticPr fontId="14"/>
  </si>
  <si>
    <t>点</t>
    <phoneticPr fontId="14"/>
  </si>
  <si>
    <t>位</t>
    <phoneticPr fontId="14"/>
  </si>
  <si>
    <t>保険者として、ケアマネジメントの基本的な考え方について議論している_【2022】</t>
  </si>
  <si>
    <t>基本方針をHPや書面等で広く周知している_【2022】</t>
  </si>
  <si>
    <t>基本方針を事業者連絡会議、研修又は集団指導等で対象を特定して周知している_【2022】</t>
  </si>
  <si>
    <t>周知方法の効果検証を行っている_【2022】</t>
  </si>
  <si>
    <t>ア_保険者として、ケアマネジメントの基本的な考え方について議論している_【2022】</t>
  </si>
  <si>
    <t>イ_基本方針をHPや書面等で広く周知している_【2022】</t>
  </si>
  <si>
    <t>ウ_基本方針を事業者連絡会議、研修又は集団指導等で対象を特定して周知している_【2022】</t>
  </si>
  <si>
    <t>エ_周知方法の効果検証を行っている_【2022】</t>
    <phoneticPr fontId="19"/>
  </si>
  <si>
    <t>介護支援専門員に対する保険者の基本方針の伝達状況_合計得点【2022】</t>
    <rPh sb="25" eb="29">
      <t>ゴウケイトクテン</t>
    </rPh>
    <phoneticPr fontId="14"/>
  </si>
  <si>
    <t>介護支援専門員に対する保険者の基本方針の伝達状況_順位【2022】</t>
    <rPh sb="0" eb="2">
      <t>カイゴ</t>
    </rPh>
    <rPh sb="2" eb="4">
      <t>シエン</t>
    </rPh>
    <rPh sb="4" eb="7">
      <t>センモンイン</t>
    </rPh>
    <rPh sb="8" eb="9">
      <t>タイ</t>
    </rPh>
    <rPh sb="11" eb="13">
      <t>ホケン</t>
    </rPh>
    <rPh sb="13" eb="14">
      <t>シャ</t>
    </rPh>
    <rPh sb="15" eb="17">
      <t>キホン</t>
    </rPh>
    <rPh sb="17" eb="19">
      <t>ホウシン</t>
    </rPh>
    <rPh sb="20" eb="22">
      <t>デンタツ</t>
    </rPh>
    <rPh sb="22" eb="24">
      <t>ジョウキョウ</t>
    </rPh>
    <rPh sb="25" eb="27">
      <t>ジュンイ</t>
    </rPh>
    <phoneticPr fontId="14"/>
  </si>
  <si>
    <t>Q</t>
    <phoneticPr fontId="4"/>
  </si>
  <si>
    <t>自立支援・重度化防止に取り組む介護サービス事業所に対するインセンティブの付与</t>
    <rPh sb="0" eb="2">
      <t>ジリツ</t>
    </rPh>
    <rPh sb="2" eb="4">
      <t>シエン</t>
    </rPh>
    <rPh sb="5" eb="7">
      <t>ジュウド</t>
    </rPh>
    <rPh sb="7" eb="8">
      <t>カ</t>
    </rPh>
    <rPh sb="8" eb="10">
      <t>ボウシ</t>
    </rPh>
    <rPh sb="11" eb="12">
      <t>ト</t>
    </rPh>
    <rPh sb="13" eb="14">
      <t>ク</t>
    </rPh>
    <rPh sb="15" eb="17">
      <t>カイゴ</t>
    </rPh>
    <rPh sb="21" eb="24">
      <t>ジギョウショ</t>
    </rPh>
    <rPh sb="25" eb="26">
      <t>タイ</t>
    </rPh>
    <rPh sb="36" eb="38">
      <t>フヨ</t>
    </rPh>
    <phoneticPr fontId="14"/>
  </si>
  <si>
    <t>ア　仕組みの構築に向けた課題等を整理している</t>
    <rPh sb="14" eb="15">
      <t>トウ</t>
    </rPh>
    <phoneticPr fontId="14"/>
  </si>
  <si>
    <t>イ　行政内外の関係者と協議している</t>
    <phoneticPr fontId="14"/>
  </si>
  <si>
    <t>ウ　表彰等のインセンティブを付与している</t>
    <phoneticPr fontId="14"/>
  </si>
  <si>
    <t>エ　改善・見直し等の取組を実施している</t>
    <phoneticPr fontId="14"/>
  </si>
  <si>
    <t>イ　行政内外の関係者と協議している</t>
    <phoneticPr fontId="19"/>
  </si>
  <si>
    <t>ウ　表彰等のインセンティブを付与している</t>
    <phoneticPr fontId="19"/>
  </si>
  <si>
    <t>エ　改善・見直し等の取組を実施している</t>
    <phoneticPr fontId="19"/>
  </si>
  <si>
    <t>自立支援・重度化防止に取り組む介護サービス事業所に対するインセンティブの付与の得点化</t>
    <rPh sb="0" eb="2">
      <t>ジリツ</t>
    </rPh>
    <rPh sb="2" eb="4">
      <t>シエン</t>
    </rPh>
    <rPh sb="5" eb="7">
      <t>ジュウド</t>
    </rPh>
    <rPh sb="7" eb="8">
      <t>カ</t>
    </rPh>
    <rPh sb="8" eb="10">
      <t>ボウシ</t>
    </rPh>
    <rPh sb="11" eb="12">
      <t>ト</t>
    </rPh>
    <rPh sb="13" eb="14">
      <t>ク</t>
    </rPh>
    <rPh sb="15" eb="17">
      <t>カイゴ</t>
    </rPh>
    <rPh sb="21" eb="24">
      <t>ジギョウショ</t>
    </rPh>
    <rPh sb="25" eb="26">
      <t>タイ</t>
    </rPh>
    <rPh sb="36" eb="38">
      <t>フヨ</t>
    </rPh>
    <rPh sb="39" eb="42">
      <t>トクテンカ</t>
    </rPh>
    <phoneticPr fontId="14"/>
  </si>
  <si>
    <t>点</t>
    <phoneticPr fontId="14"/>
  </si>
  <si>
    <t>仕組みの構築に向けた課題等を整理している_【2022】</t>
  </si>
  <si>
    <t>行政内外の関係者と協議している_【2022】</t>
  </si>
  <si>
    <t>表彰等のインセンティブを付与している_【2022】</t>
  </si>
  <si>
    <t>改善・見直し等の取組を実施している</t>
    <phoneticPr fontId="19"/>
  </si>
  <si>
    <t>ア_仕組みの構築に向けた課題等を整理している_【2022】</t>
  </si>
  <si>
    <t>イ_行政内外の関係者と協議している_【2022】</t>
  </si>
  <si>
    <t>ウ_表彰等のインセンティブを付与している_【2022】</t>
  </si>
  <si>
    <t>エ_改善・見直し等の取組を実施している</t>
    <phoneticPr fontId="4"/>
  </si>
  <si>
    <t>自立支援・重度化防止に取り組む介護サービス事業所に対するインセンティブの付与_合計得点【2022】</t>
    <rPh sb="39" eb="43">
      <t>ゴウケイトクテン</t>
    </rPh>
    <phoneticPr fontId="14"/>
  </si>
  <si>
    <t>自立支援・重度化防止に取り組む介護サービス事業所に対するインセンティブの付与_順位【2022】</t>
    <rPh sb="0" eb="2">
      <t>ジリツ</t>
    </rPh>
    <rPh sb="2" eb="4">
      <t>シエン</t>
    </rPh>
    <rPh sb="5" eb="7">
      <t>ジュウド</t>
    </rPh>
    <rPh sb="7" eb="8">
      <t>カ</t>
    </rPh>
    <rPh sb="8" eb="10">
      <t>ボウシ</t>
    </rPh>
    <rPh sb="11" eb="12">
      <t>ト</t>
    </rPh>
    <rPh sb="13" eb="14">
      <t>ク</t>
    </rPh>
    <rPh sb="15" eb="17">
      <t>カイゴ</t>
    </rPh>
    <rPh sb="21" eb="24">
      <t>ジギョウショ</t>
    </rPh>
    <rPh sb="25" eb="26">
      <t>タイ</t>
    </rPh>
    <rPh sb="36" eb="38">
      <t>フヨ</t>
    </rPh>
    <rPh sb="39" eb="41">
      <t>ジュンイ</t>
    </rPh>
    <phoneticPr fontId="14"/>
  </si>
  <si>
    <t>Q</t>
    <phoneticPr fontId="4"/>
  </si>
  <si>
    <t>Q</t>
    <phoneticPr fontId="4"/>
  </si>
  <si>
    <t>当該地域の介護保険事業の特徴の把握状況</t>
    <rPh sb="0" eb="2">
      <t>トウガイ</t>
    </rPh>
    <rPh sb="2" eb="4">
      <t>チイキ</t>
    </rPh>
    <rPh sb="5" eb="7">
      <t>カイゴ</t>
    </rPh>
    <rPh sb="7" eb="9">
      <t>ホケン</t>
    </rPh>
    <rPh sb="9" eb="11">
      <t>ジギョウ</t>
    </rPh>
    <rPh sb="12" eb="14">
      <t>トクチョウ</t>
    </rPh>
    <rPh sb="15" eb="17">
      <t>ハアク</t>
    </rPh>
    <rPh sb="17" eb="19">
      <t>ジョウキョウ</t>
    </rPh>
    <phoneticPr fontId="14"/>
  </si>
  <si>
    <t>当該地域と他地域を比較の上、介護給付の適正化の方策を策定・実施状況</t>
    <rPh sb="0" eb="2">
      <t>トウガイ</t>
    </rPh>
    <rPh sb="2" eb="4">
      <t>チイキ</t>
    </rPh>
    <rPh sb="5" eb="8">
      <t>タチイキ</t>
    </rPh>
    <rPh sb="9" eb="11">
      <t>ヒカク</t>
    </rPh>
    <rPh sb="12" eb="13">
      <t>ウエ</t>
    </rPh>
    <rPh sb="29" eb="31">
      <t>ジッシ</t>
    </rPh>
    <rPh sb="31" eb="33">
      <t>ジョウキョウ</t>
    </rPh>
    <phoneticPr fontId="14"/>
  </si>
  <si>
    <t>第９期計画作成に向けた各種調査の実施状況</t>
    <rPh sb="0" eb="1">
      <t>ダイ</t>
    </rPh>
    <rPh sb="2" eb="3">
      <t>キ</t>
    </rPh>
    <rPh sb="3" eb="5">
      <t>ケイカク</t>
    </rPh>
    <rPh sb="5" eb="7">
      <t>サクセイ</t>
    </rPh>
    <rPh sb="8" eb="9">
      <t>ム</t>
    </rPh>
    <rPh sb="11" eb="13">
      <t>カクシュ</t>
    </rPh>
    <rPh sb="13" eb="15">
      <t>チョウサ</t>
    </rPh>
    <rPh sb="16" eb="18">
      <t>ジッシ</t>
    </rPh>
    <rPh sb="18" eb="20">
      <t>ジョウキョウ</t>
    </rPh>
    <phoneticPr fontId="14"/>
  </si>
  <si>
    <t>給付実績の計画値と実績値との乖離状況と考察の状況</t>
    <rPh sb="0" eb="2">
      <t>キュウフ</t>
    </rPh>
    <rPh sb="2" eb="4">
      <t>ジッセキ</t>
    </rPh>
    <rPh sb="5" eb="7">
      <t>ケイカク</t>
    </rPh>
    <rPh sb="7" eb="8">
      <t>チ</t>
    </rPh>
    <rPh sb="9" eb="12">
      <t>ジッセキチ</t>
    </rPh>
    <rPh sb="14" eb="16">
      <t>カイリ</t>
    </rPh>
    <rPh sb="16" eb="18">
      <t>ジョウキョウ</t>
    </rPh>
    <rPh sb="19" eb="21">
      <t>コウサツ</t>
    </rPh>
    <rPh sb="22" eb="24">
      <t>ジョウキョウ</t>
    </rPh>
    <phoneticPr fontId="14"/>
  </si>
  <si>
    <t>介護給付の適正化事業の実施状況</t>
    <phoneticPr fontId="4"/>
  </si>
  <si>
    <t>ケアプラン点検の実施状況</t>
    <rPh sb="5" eb="7">
      <t>テンケン</t>
    </rPh>
    <rPh sb="8" eb="10">
      <t>ジッシ</t>
    </rPh>
    <rPh sb="10" eb="12">
      <t>ジョウキョウ</t>
    </rPh>
    <phoneticPr fontId="14"/>
  </si>
  <si>
    <t>医療情報との突合結果の点検状況</t>
    <phoneticPr fontId="4"/>
  </si>
  <si>
    <t>縦覧点検果の実施状況</t>
    <phoneticPr fontId="4"/>
  </si>
  <si>
    <t>ア　地域包括ケア「見える化」システムを活用している</t>
    <phoneticPr fontId="14"/>
  </si>
  <si>
    <t>イ　保険者全体の特徴を把握している</t>
    <phoneticPr fontId="14"/>
  </si>
  <si>
    <t>ウ　日常生活圏域別の特徴を把握している</t>
    <phoneticPr fontId="14"/>
  </si>
  <si>
    <t>エ　特徴について住民や関係者に公表している</t>
    <phoneticPr fontId="14"/>
  </si>
  <si>
    <t>ア　地域包括ケア「見える化」システムを活用している</t>
    <phoneticPr fontId="19"/>
  </si>
  <si>
    <t>イ　保険者全体の特徴を把握している</t>
    <phoneticPr fontId="19"/>
  </si>
  <si>
    <t>ウ　日常生活圏域別の特徴を把握している</t>
    <phoneticPr fontId="19"/>
  </si>
  <si>
    <t>エ　特徴について住民や関係者に公表している</t>
  </si>
  <si>
    <t>当該地域の介護保険事業の特徴の把握状況の得点化</t>
    <rPh sb="20" eb="23">
      <t>トクテンカ</t>
    </rPh>
    <phoneticPr fontId="14"/>
  </si>
  <si>
    <t>ア　当該地域の介護保険事業の特徴を他の地域と比較・分析し、方策を策定している</t>
    <rPh sb="29" eb="30">
      <t>カタ</t>
    </rPh>
    <rPh sb="30" eb="31">
      <t>サク</t>
    </rPh>
    <rPh sb="32" eb="34">
      <t>サクテイ</t>
    </rPh>
    <phoneticPr fontId="14"/>
  </si>
  <si>
    <t>イ　策定した方策に沿って実施している</t>
    <rPh sb="2" eb="4">
      <t>サクテイ</t>
    </rPh>
    <rPh sb="9" eb="10">
      <t>ソ</t>
    </rPh>
    <phoneticPr fontId="14"/>
  </si>
  <si>
    <t>ウ  方策の改善・見直し等を行うプロセスがある</t>
    <rPh sb="3" eb="5">
      <t>ホウサク</t>
    </rPh>
    <rPh sb="6" eb="8">
      <t>カイゼン</t>
    </rPh>
    <rPh sb="9" eb="11">
      <t>ミナオ</t>
    </rPh>
    <rPh sb="12" eb="13">
      <t>トウ</t>
    </rPh>
    <rPh sb="14" eb="15">
      <t>オコナ</t>
    </rPh>
    <phoneticPr fontId="14"/>
  </si>
  <si>
    <t>エ　方策の改善・見直し等の取組結果を公表する機会がある</t>
    <rPh sb="15" eb="17">
      <t>ケッカ</t>
    </rPh>
    <rPh sb="18" eb="20">
      <t>コウヒョウ</t>
    </rPh>
    <rPh sb="22" eb="24">
      <t>キカイ</t>
    </rPh>
    <phoneticPr fontId="14"/>
  </si>
  <si>
    <t>当該地域と他地域を比較の上、介護給付の適正化の方策を策定・実施状況の得点化</t>
    <rPh sb="0" eb="2">
      <t>トウガイ</t>
    </rPh>
    <rPh sb="2" eb="4">
      <t>チイキ</t>
    </rPh>
    <rPh sb="5" eb="8">
      <t>タチイキ</t>
    </rPh>
    <rPh sb="9" eb="11">
      <t>ヒカク</t>
    </rPh>
    <rPh sb="12" eb="13">
      <t>ウエ</t>
    </rPh>
    <rPh sb="14" eb="16">
      <t>カイゴ</t>
    </rPh>
    <rPh sb="16" eb="18">
      <t>キュウフ</t>
    </rPh>
    <rPh sb="19" eb="21">
      <t>テキセイ</t>
    </rPh>
    <rPh sb="21" eb="22">
      <t>カ</t>
    </rPh>
    <rPh sb="23" eb="25">
      <t>ホウサク</t>
    </rPh>
    <rPh sb="26" eb="28">
      <t>サクテイ</t>
    </rPh>
    <rPh sb="29" eb="31">
      <t>ジッシ</t>
    </rPh>
    <rPh sb="31" eb="33">
      <t>ジョウキョウ</t>
    </rPh>
    <rPh sb="34" eb="37">
      <t>トクテンカ</t>
    </rPh>
    <phoneticPr fontId="14"/>
  </si>
  <si>
    <t>ア　介護予防・日常生活圏域ニーズ調査により、日常生活圏域ごとの被保険者の心身の状況、その置かれている環境その他の事情等を把握している</t>
    <phoneticPr fontId="14"/>
  </si>
  <si>
    <t>イ　在宅介護実態調査により、要介護者等の在宅生活の実態を把握している</t>
    <phoneticPr fontId="14"/>
  </si>
  <si>
    <t>ウ　ア及びイ以外の介護保険法第117条第５項に規定する被保険者の心身の状況、置かれている環境その他の事情等を把握するための調査を実施している</t>
    <phoneticPr fontId="14"/>
  </si>
  <si>
    <t>エ　介護人材実態調査等により、介護人材の実態を把握している</t>
    <phoneticPr fontId="14"/>
  </si>
  <si>
    <t>ア　介護予防・日常生活圏域ニーズ調査により、日常生活圏域ごとの被保険者の心身の状況、その置かれている環境その他の事情等を把握している</t>
    <phoneticPr fontId="19"/>
  </si>
  <si>
    <t>イ　在宅介護実態調査により、要介護者等の在宅生活の実態を把握している</t>
    <phoneticPr fontId="19"/>
  </si>
  <si>
    <t>ウ　ア及びイ以外の介護保険法第117条第５項に規定する被保険者の心身の状況、置かれている環境その他の事情等を把握するための調査を実施している</t>
    <phoneticPr fontId="19"/>
  </si>
  <si>
    <t>エ　介護人材実態調査等により、介護人材の実態を把握している</t>
    <phoneticPr fontId="19"/>
  </si>
  <si>
    <t>第９期計画作成に向けた各種調査の実施状況の得点化</t>
    <rPh sb="0" eb="1">
      <t>ダイ</t>
    </rPh>
    <rPh sb="2" eb="3">
      <t>キ</t>
    </rPh>
    <rPh sb="3" eb="5">
      <t>ケイカク</t>
    </rPh>
    <rPh sb="5" eb="7">
      <t>サクセイ</t>
    </rPh>
    <rPh sb="8" eb="9">
      <t>ム</t>
    </rPh>
    <rPh sb="11" eb="13">
      <t>カクシュ</t>
    </rPh>
    <rPh sb="13" eb="15">
      <t>チョウサ</t>
    </rPh>
    <rPh sb="16" eb="18">
      <t>ジッシ</t>
    </rPh>
    <rPh sb="18" eb="20">
      <t>ジョウキョウ</t>
    </rPh>
    <rPh sb="21" eb="24">
      <t>トクテンカ</t>
    </rPh>
    <phoneticPr fontId="14"/>
  </si>
  <si>
    <t>ア　定期的にモニタリング（点検）を行っている</t>
    <phoneticPr fontId="14"/>
  </si>
  <si>
    <t>イ　計画値と実績値との乖離状況の要因を分析している</t>
    <phoneticPr fontId="14"/>
  </si>
  <si>
    <t>ウ　モニタリング・考察結果を運営協議会等で公表している</t>
    <phoneticPr fontId="14"/>
  </si>
  <si>
    <t>エ　結果を基に、サービス提供体制について必要な見直しを行っている</t>
    <phoneticPr fontId="14"/>
  </si>
  <si>
    <t>ア　定期的にモニタリング（点検）を行っている</t>
    <phoneticPr fontId="19"/>
  </si>
  <si>
    <t>イ　計画値と実績値との乖離状況の要因を分析している</t>
    <phoneticPr fontId="19"/>
  </si>
  <si>
    <t>ウ　モニタリング・考察結果を運営協議会等で公表している</t>
    <phoneticPr fontId="19"/>
  </si>
  <si>
    <t>エ　結果を基に、サービス提供体制について必要な見直しを行っている</t>
    <phoneticPr fontId="19"/>
  </si>
  <si>
    <t>給付実績の計画値と実績値との乖離状況と考察の状況の得点化</t>
    <rPh sb="0" eb="2">
      <t>キュウフ</t>
    </rPh>
    <rPh sb="2" eb="4">
      <t>ジッセキ</t>
    </rPh>
    <rPh sb="5" eb="7">
      <t>ケイカク</t>
    </rPh>
    <rPh sb="7" eb="8">
      <t>チ</t>
    </rPh>
    <rPh sb="9" eb="12">
      <t>ジッセキチ</t>
    </rPh>
    <rPh sb="14" eb="16">
      <t>カイリ</t>
    </rPh>
    <rPh sb="16" eb="18">
      <t>ジョウキョウ</t>
    </rPh>
    <rPh sb="19" eb="21">
      <t>コウサツ</t>
    </rPh>
    <rPh sb="22" eb="24">
      <t>ジョウキョウ</t>
    </rPh>
    <rPh sb="25" eb="28">
      <t>トクテンカ</t>
    </rPh>
    <phoneticPr fontId="14"/>
  </si>
  <si>
    <t>要介護認定の適正化</t>
    <phoneticPr fontId="4"/>
  </si>
  <si>
    <t>ケアプランの点検</t>
    <rPh sb="6" eb="8">
      <t>テンケン</t>
    </rPh>
    <phoneticPr fontId="115"/>
  </si>
  <si>
    <t>住宅改修等の点検</t>
    <rPh sb="4" eb="5">
      <t>トウ</t>
    </rPh>
    <phoneticPr fontId="115"/>
  </si>
  <si>
    <t>縦覧点検・医療情報との突合</t>
    <rPh sb="0" eb="2">
      <t>ジュウラン</t>
    </rPh>
    <rPh sb="2" eb="4">
      <t>テンケン</t>
    </rPh>
    <rPh sb="5" eb="7">
      <t>イリョウ</t>
    </rPh>
    <rPh sb="7" eb="9">
      <t>ジョウホウ</t>
    </rPh>
    <rPh sb="11" eb="13">
      <t>トツゴウ</t>
    </rPh>
    <phoneticPr fontId="115"/>
  </si>
  <si>
    <t>介護給付費通知</t>
    <rPh sb="0" eb="2">
      <t>カイゴ</t>
    </rPh>
    <rPh sb="2" eb="4">
      <t>キュウフ</t>
    </rPh>
    <rPh sb="4" eb="5">
      <t>ヒ</t>
    </rPh>
    <rPh sb="5" eb="7">
      <t>ツウチ</t>
    </rPh>
    <phoneticPr fontId="115"/>
  </si>
  <si>
    <t>介護給付の適正化事業の主要５事業のうちの実施数</t>
    <phoneticPr fontId="4"/>
  </si>
  <si>
    <t>ケアプラン点検</t>
    <phoneticPr fontId="14"/>
  </si>
  <si>
    <t>ケアプラン点検の実施状況の得点化</t>
    <rPh sb="5" eb="7">
      <t>テンケン</t>
    </rPh>
    <rPh sb="8" eb="10">
      <t>ジッシ</t>
    </rPh>
    <rPh sb="10" eb="12">
      <t>ジョウキョウ</t>
    </rPh>
    <rPh sb="13" eb="16">
      <t>トクテンカ</t>
    </rPh>
    <phoneticPr fontId="14"/>
  </si>
  <si>
    <t>出力件数</t>
    <rPh sb="0" eb="2">
      <t>シュツリョク</t>
    </rPh>
    <rPh sb="2" eb="4">
      <t>ケンスウ</t>
    </rPh>
    <phoneticPr fontId="115"/>
  </si>
  <si>
    <t>点検数</t>
    <rPh sb="0" eb="2">
      <t>テンケン</t>
    </rPh>
    <rPh sb="2" eb="3">
      <t>スウ</t>
    </rPh>
    <phoneticPr fontId="115"/>
  </si>
  <si>
    <t>実施率</t>
    <rPh sb="0" eb="3">
      <t>ジッシリツ</t>
    </rPh>
    <phoneticPr fontId="115"/>
  </si>
  <si>
    <t>医療情報との突合結果の点検状況の得点化</t>
    <phoneticPr fontId="4"/>
  </si>
  <si>
    <t xml:space="preserve"> 要介護認定の適正化</t>
  </si>
  <si>
    <t xml:space="preserve"> ケアプランの点検</t>
    <rPh sb="7" eb="9">
      <t>テンケン</t>
    </rPh>
    <phoneticPr fontId="115"/>
  </si>
  <si>
    <t xml:space="preserve"> 住宅改修等の点検</t>
    <rPh sb="5" eb="6">
      <t>トウ</t>
    </rPh>
    <phoneticPr fontId="115"/>
  </si>
  <si>
    <t xml:space="preserve"> 縦覧点検・医療情報との突合</t>
    <rPh sb="1" eb="3">
      <t>ジュウラン</t>
    </rPh>
    <rPh sb="3" eb="5">
      <t>テンケン</t>
    </rPh>
    <rPh sb="6" eb="8">
      <t>イリョウ</t>
    </rPh>
    <rPh sb="8" eb="10">
      <t>ジョウホウ</t>
    </rPh>
    <rPh sb="12" eb="14">
      <t>トツゴウ</t>
    </rPh>
    <phoneticPr fontId="115"/>
  </si>
  <si>
    <t xml:space="preserve"> 介護給付費通知</t>
    <rPh sb="1" eb="3">
      <t>カイゴ</t>
    </rPh>
    <rPh sb="3" eb="5">
      <t>キュウフ</t>
    </rPh>
    <rPh sb="5" eb="6">
      <t>ヒ</t>
    </rPh>
    <rPh sb="6" eb="8">
      <t>ツウチ</t>
    </rPh>
    <phoneticPr fontId="115"/>
  </si>
  <si>
    <t xml:space="preserve"> 要介護認定の適正化</t>
    <phoneticPr fontId="115"/>
  </si>
  <si>
    <t>縦覧点検10帳票のうちの実施数</t>
    <phoneticPr fontId="4"/>
  </si>
  <si>
    <t>所管する介護サービス事業所の実地指導の実施率</t>
    <phoneticPr fontId="19"/>
  </si>
  <si>
    <t>点</t>
    <phoneticPr fontId="14"/>
  </si>
  <si>
    <t>位</t>
    <phoneticPr fontId="14"/>
  </si>
  <si>
    <t>地域包括ケア「見える化」システムを活用している_【2022】</t>
  </si>
  <si>
    <t>保険者全体の特徴を把握している_【2022】</t>
  </si>
  <si>
    <t>ア_地域包括ケア「見える化」システムを活用している_【2022】</t>
  </si>
  <si>
    <t>イ_保険者全体の特徴を把握している_【2022】</t>
  </si>
  <si>
    <t>ウ_日常生活圏域別の特徴を把握している_【2022】</t>
  </si>
  <si>
    <t>エ_特徴について住民や関係者に公表している</t>
    <phoneticPr fontId="14"/>
  </si>
  <si>
    <t>当該地域の介護保険事業の特徴の把握状況_合計得点【2022】</t>
    <rPh sb="20" eb="24">
      <t>ゴウケイトクテン</t>
    </rPh>
    <phoneticPr fontId="14"/>
  </si>
  <si>
    <t>当該地域の介護保険事業の特徴の把握状況_順位【2022】</t>
    <rPh sb="0" eb="2">
      <t>トウガイ</t>
    </rPh>
    <rPh sb="2" eb="4">
      <t>チイキ</t>
    </rPh>
    <rPh sb="5" eb="7">
      <t>カイゴ</t>
    </rPh>
    <rPh sb="7" eb="9">
      <t>ホケン</t>
    </rPh>
    <rPh sb="9" eb="11">
      <t>ジギョウ</t>
    </rPh>
    <rPh sb="12" eb="14">
      <t>トクチョウ</t>
    </rPh>
    <rPh sb="15" eb="17">
      <t>ハアク</t>
    </rPh>
    <rPh sb="17" eb="19">
      <t>ジョウキョウ</t>
    </rPh>
    <rPh sb="20" eb="22">
      <t>ジュンイ</t>
    </rPh>
    <phoneticPr fontId="14"/>
  </si>
  <si>
    <t>当該地域の介護保険事業の特徴を他の地域と比較・分析し、方策を策定している_【2022】</t>
    <phoneticPr fontId="19"/>
  </si>
  <si>
    <t>策定した方策に沿って実施している_【2022】</t>
    <phoneticPr fontId="19"/>
  </si>
  <si>
    <t>方策の改善・見直し等を行うプロセスがある_【2022】</t>
    <phoneticPr fontId="19"/>
  </si>
  <si>
    <t>ア_当該地域の介護保険事業の特徴を他の地域と比較・分析し、方策を策定している_【2022】</t>
    <phoneticPr fontId="19"/>
  </si>
  <si>
    <t>イ_策定した方策に沿って実施している_【2022】</t>
    <phoneticPr fontId="19"/>
  </si>
  <si>
    <t>ウ_方策の改善・見直し等を行うプロセスがある_【2022】</t>
    <phoneticPr fontId="19"/>
  </si>
  <si>
    <t>エ_方策の改善・見直し等の取組結果を公表する機会がある</t>
    <phoneticPr fontId="14"/>
  </si>
  <si>
    <t>当該地域と他地域を比較の上、介護給付の適正化の方策を策定・実施状況_合計得点【2022】</t>
    <rPh sb="34" eb="38">
      <t>ゴウケイトクテン</t>
    </rPh>
    <phoneticPr fontId="14"/>
  </si>
  <si>
    <t>当該地域と他地域を比較の上、介護給付の適正化の方策を策定・実施状況_順位【2022】</t>
    <rPh sb="0" eb="2">
      <t>トウガイ</t>
    </rPh>
    <rPh sb="2" eb="4">
      <t>チイキ</t>
    </rPh>
    <rPh sb="5" eb="8">
      <t>タチイキ</t>
    </rPh>
    <rPh sb="9" eb="11">
      <t>ヒカク</t>
    </rPh>
    <rPh sb="12" eb="13">
      <t>ウエ</t>
    </rPh>
    <rPh sb="14" eb="16">
      <t>カイゴ</t>
    </rPh>
    <rPh sb="16" eb="18">
      <t>キュウフ</t>
    </rPh>
    <rPh sb="19" eb="21">
      <t>テキセイ</t>
    </rPh>
    <rPh sb="21" eb="22">
      <t>カ</t>
    </rPh>
    <rPh sb="23" eb="25">
      <t>ホウサク</t>
    </rPh>
    <rPh sb="26" eb="28">
      <t>サクテイ</t>
    </rPh>
    <rPh sb="29" eb="31">
      <t>ジッシ</t>
    </rPh>
    <rPh sb="31" eb="33">
      <t>ジョウキョウ</t>
    </rPh>
    <rPh sb="34" eb="36">
      <t>ジュンイ</t>
    </rPh>
    <phoneticPr fontId="14"/>
  </si>
  <si>
    <t>介護予防・日常生活圏域ニーズ調査により、日常生活圏域ごとの被保険者の心身の状況、その置かれている環境その他の事情等を把握している_【2022】</t>
    <phoneticPr fontId="19"/>
  </si>
  <si>
    <t>在宅介護実態調査により、要介護者等の在宅生活の実態を把握している_【2022】</t>
    <phoneticPr fontId="19"/>
  </si>
  <si>
    <t>ア及びイ以外の介護保険法第117条第５項に規定する被保険者の心身の状況、置かれている環境その他の事情等を把握するための調査を実施している_【2022】</t>
    <phoneticPr fontId="19"/>
  </si>
  <si>
    <t>介護人材実態調査等により、介護人材の実態を把握している</t>
    <phoneticPr fontId="14"/>
  </si>
  <si>
    <t>ア_介護予防・日常生活圏域ニーズ調査により、日常生活圏域ごとの被保険者の心身の状況、その置かれている環境その他の事情等を把握している_【2022】</t>
    <phoneticPr fontId="19"/>
  </si>
  <si>
    <t>イ_在宅介護実態調査により、要介護者等の在宅生活の実態を把握している_【2022】</t>
    <phoneticPr fontId="19"/>
  </si>
  <si>
    <t>ウ_ア及びイ以外の介護保険法第117条第５項に規定する被保険者の心身の状況、置かれている環境その他の事情等を把握するための調査を実施している_【2022】</t>
    <phoneticPr fontId="19"/>
  </si>
  <si>
    <t>エ_介護人材実態調査等により、介護人材の実態を把握している</t>
    <phoneticPr fontId="14"/>
  </si>
  <si>
    <t>第９期計画作成に向けた各種調査の実施状況_合計得点【2022】</t>
    <rPh sb="21" eb="25">
      <t>ゴウケイトクテン</t>
    </rPh>
    <phoneticPr fontId="14"/>
  </si>
  <si>
    <t>第９期計画作成に向けた各種調査の実施状況_順位【2022】</t>
    <rPh sb="0" eb="1">
      <t>ダイ</t>
    </rPh>
    <rPh sb="2" eb="3">
      <t>キ</t>
    </rPh>
    <rPh sb="3" eb="5">
      <t>ケイカク</t>
    </rPh>
    <rPh sb="5" eb="7">
      <t>サクセイ</t>
    </rPh>
    <rPh sb="8" eb="9">
      <t>ム</t>
    </rPh>
    <rPh sb="11" eb="13">
      <t>カクシュ</t>
    </rPh>
    <rPh sb="13" eb="15">
      <t>チョウサ</t>
    </rPh>
    <rPh sb="16" eb="18">
      <t>ジッシ</t>
    </rPh>
    <rPh sb="18" eb="20">
      <t>ジョウキョウ</t>
    </rPh>
    <rPh sb="21" eb="23">
      <t>ジュンイ</t>
    </rPh>
    <phoneticPr fontId="14"/>
  </si>
  <si>
    <t>定期的にモニタリング（点検）を行っている_【2022】</t>
    <phoneticPr fontId="19"/>
  </si>
  <si>
    <t>計画値と実績値との乖離状況の要因を分析している_【2022】</t>
    <phoneticPr fontId="19"/>
  </si>
  <si>
    <t>モニタリング・考察結果を運営協議会等で公表している_【2022】</t>
    <phoneticPr fontId="19"/>
  </si>
  <si>
    <t>ア_定期的にモニタリング（点検）を行っている_【2022】</t>
    <phoneticPr fontId="19"/>
  </si>
  <si>
    <t>イ_計画値と実績値との乖離状況の要因を分析している_【2022】</t>
    <phoneticPr fontId="19"/>
  </si>
  <si>
    <t>ウ_モニタリング・考察結果を運営協議会等で公表している_【2022】</t>
    <phoneticPr fontId="19"/>
  </si>
  <si>
    <t>エ_結果を基に、サービス提供体制について必要な見直しを行っている</t>
    <phoneticPr fontId="14"/>
  </si>
  <si>
    <t>給付実績の計画値と実績値との乖離状況と考察の状況_合計得点【2022】</t>
    <rPh sb="25" eb="29">
      <t>ゴウケイトクテン</t>
    </rPh>
    <phoneticPr fontId="14"/>
  </si>
  <si>
    <t>給付実績の計画値と実績値との乖離状況と考察の状況_順位【2022】</t>
    <rPh sb="0" eb="2">
      <t>キュウフ</t>
    </rPh>
    <rPh sb="2" eb="4">
      <t>ジッセキ</t>
    </rPh>
    <rPh sb="5" eb="7">
      <t>ケイカク</t>
    </rPh>
    <rPh sb="7" eb="8">
      <t>チ</t>
    </rPh>
    <rPh sb="9" eb="12">
      <t>ジッセキチ</t>
    </rPh>
    <rPh sb="14" eb="16">
      <t>カイリ</t>
    </rPh>
    <rPh sb="16" eb="18">
      <t>ジョウキョウ</t>
    </rPh>
    <rPh sb="19" eb="21">
      <t>コウサツ</t>
    </rPh>
    <rPh sb="22" eb="24">
      <t>ジョウキョウ</t>
    </rPh>
    <rPh sb="25" eb="27">
      <t>ジュンイ</t>
    </rPh>
    <phoneticPr fontId="14"/>
  </si>
  <si>
    <t>要介護認定の適正化_【2022】</t>
    <phoneticPr fontId="4"/>
  </si>
  <si>
    <t>ケアプランの点検_【2022】</t>
    <phoneticPr fontId="4"/>
  </si>
  <si>
    <t>住宅改修等の点検_【2022】</t>
    <phoneticPr fontId="4"/>
  </si>
  <si>
    <t>要介護認定の適正化_【2022】</t>
  </si>
  <si>
    <t>介護給付の適正化事業の主要５事業のうちの実施数【2022】</t>
    <phoneticPr fontId="4"/>
  </si>
  <si>
    <t>ケアプラン点検【2022】</t>
    <phoneticPr fontId="19"/>
  </si>
  <si>
    <t>65歳以上人口1000人当たり_ケアプラン点検の実施状況【2022】</t>
    <rPh sb="11" eb="12">
      <t>ニン</t>
    </rPh>
    <phoneticPr fontId="14"/>
  </si>
  <si>
    <t>65歳以上人口1000人当たり_ケアプラン点検の実施状況_順位【2022】</t>
    <rPh sb="21" eb="23">
      <t>テンケン</t>
    </rPh>
    <rPh sb="24" eb="26">
      <t>ジッシ</t>
    </rPh>
    <rPh sb="26" eb="28">
      <t>ジョウキョウ</t>
    </rPh>
    <rPh sb="29" eb="31">
      <t>ジュンイ</t>
    </rPh>
    <phoneticPr fontId="14"/>
  </si>
  <si>
    <t>出力件数_【2022】</t>
    <phoneticPr fontId="19"/>
  </si>
  <si>
    <t>点検数_【2022】</t>
    <phoneticPr fontId="19"/>
  </si>
  <si>
    <t>実施率_【2022】</t>
    <phoneticPr fontId="19"/>
  </si>
  <si>
    <t>医療情報との突合結果の点検状況_順位【2022】</t>
    <rPh sb="0" eb="2">
      <t>イリョウ</t>
    </rPh>
    <rPh sb="2" eb="4">
      <t>ジョウホウ</t>
    </rPh>
    <rPh sb="6" eb="8">
      <t>トツゴウ</t>
    </rPh>
    <rPh sb="8" eb="10">
      <t>ケッカ</t>
    </rPh>
    <rPh sb="11" eb="13">
      <t>テンケン</t>
    </rPh>
    <rPh sb="13" eb="15">
      <t>ジョウキョウ</t>
    </rPh>
    <rPh sb="16" eb="18">
      <t>ジュンイ</t>
    </rPh>
    <phoneticPr fontId="14"/>
  </si>
  <si>
    <t>縦覧点検10帳票のうちの実施数【2022】</t>
    <rPh sb="6" eb="7">
      <t>チョウ</t>
    </rPh>
    <rPh sb="7" eb="8">
      <t>ヒョウ</t>
    </rPh>
    <phoneticPr fontId="4"/>
  </si>
  <si>
    <t>所管する介護サービス事業所の実地指導の実施率_【2022】</t>
    <phoneticPr fontId="19"/>
  </si>
  <si>
    <t>所管する介護サービス事業所の実地指導の実施率_順位【2022】</t>
    <rPh sb="0" eb="2">
      <t>ショカン</t>
    </rPh>
    <rPh sb="4" eb="6">
      <t>カイゴ</t>
    </rPh>
    <rPh sb="10" eb="13">
      <t>ジギョウショ</t>
    </rPh>
    <rPh sb="14" eb="16">
      <t>ジッチ</t>
    </rPh>
    <rPh sb="16" eb="18">
      <t>シドウ</t>
    </rPh>
    <rPh sb="19" eb="21">
      <t>ジッシ</t>
    </rPh>
    <rPh sb="21" eb="22">
      <t>リツ</t>
    </rPh>
    <rPh sb="23" eb="25">
      <t>ジュンイ</t>
    </rPh>
    <phoneticPr fontId="14"/>
  </si>
  <si>
    <t>ア　必要機関との連携体制の構築</t>
  </si>
  <si>
    <t>イ　取組の実施</t>
  </si>
  <si>
    <t>ウ　取組結果を踏まえた、定着に関する課題整理</t>
  </si>
  <si>
    <t>ア　現状分析・課題整理をしている</t>
  </si>
  <si>
    <t>イ　関係団体の意見を聞いている</t>
  </si>
  <si>
    <t>ウ　多様な人材・介護助手等の元気高齢者の活躍に向けた取組を実施している</t>
  </si>
  <si>
    <t>介護人材の定着に向けた取組の実施状況</t>
    <rPh sb="0" eb="2">
      <t>カイゴ</t>
    </rPh>
    <rPh sb="2" eb="4">
      <t>ジンザイ</t>
    </rPh>
    <rPh sb="5" eb="7">
      <t>テイチャク</t>
    </rPh>
    <rPh sb="8" eb="9">
      <t>ム</t>
    </rPh>
    <rPh sb="11" eb="13">
      <t>トリクミ</t>
    </rPh>
    <rPh sb="14" eb="16">
      <t>ジッシ</t>
    </rPh>
    <rPh sb="16" eb="18">
      <t>ジョウキョウ</t>
    </rPh>
    <phoneticPr fontId="131"/>
  </si>
  <si>
    <t>元気高齢者の活躍に向けた取組の実施状況</t>
    <rPh sb="0" eb="2">
      <t>ゲンキ</t>
    </rPh>
    <rPh sb="2" eb="5">
      <t>コウレイシャ</t>
    </rPh>
    <rPh sb="6" eb="8">
      <t>カツヤク</t>
    </rPh>
    <rPh sb="9" eb="10">
      <t>ム</t>
    </rPh>
    <rPh sb="12" eb="14">
      <t>トリクミ</t>
    </rPh>
    <rPh sb="15" eb="17">
      <t>ジッシ</t>
    </rPh>
    <rPh sb="17" eb="19">
      <t>ジョウキョウ</t>
    </rPh>
    <phoneticPr fontId="131"/>
  </si>
  <si>
    <t>ウ　取組結果を踏まえた、確保に関する課題整理</t>
    <phoneticPr fontId="5"/>
  </si>
  <si>
    <t>エ　改善・見直し等の取組の実施</t>
    <phoneticPr fontId="5"/>
  </si>
  <si>
    <t>ア　年に１回以上、実績を踏まえた進捗管理を行っている</t>
    <phoneticPr fontId="115"/>
  </si>
  <si>
    <t>介護人材の確保に向けて関係者等と連携して行う取組等の実施況の得点化</t>
    <phoneticPr fontId="131"/>
  </si>
  <si>
    <t>ア　必要機関との連携体制の構築</t>
    <phoneticPr fontId="131"/>
  </si>
  <si>
    <t>イ　取組の実施</t>
    <phoneticPr fontId="131"/>
  </si>
  <si>
    <t>ウ　取組結果を踏まえた、定着に関する課題整理</t>
    <phoneticPr fontId="131"/>
  </si>
  <si>
    <t>エ　改善・見直し等の取組の実施</t>
    <rPh sb="13" eb="15">
      <t>ジッシ</t>
    </rPh>
    <phoneticPr fontId="131"/>
  </si>
  <si>
    <t>介護人材の定着に向けた取組の実施状況の得点化</t>
    <rPh sb="0" eb="2">
      <t>カイゴ</t>
    </rPh>
    <rPh sb="2" eb="4">
      <t>ジンザイ</t>
    </rPh>
    <rPh sb="5" eb="7">
      <t>テイチャク</t>
    </rPh>
    <rPh sb="8" eb="9">
      <t>ム</t>
    </rPh>
    <rPh sb="11" eb="13">
      <t>トリクミ</t>
    </rPh>
    <rPh sb="14" eb="16">
      <t>ジッシ</t>
    </rPh>
    <rPh sb="16" eb="18">
      <t>ジョウキョウ</t>
    </rPh>
    <rPh sb="19" eb="22">
      <t>トクテンカ</t>
    </rPh>
    <phoneticPr fontId="131"/>
  </si>
  <si>
    <t>ア　現状分析・課題整理をしている</t>
    <phoneticPr fontId="131"/>
  </si>
  <si>
    <t>イ　関係団体の意見を聞いている</t>
    <phoneticPr fontId="131"/>
  </si>
  <si>
    <t>ウ　多様な人材・介護助手等の元気高齢者の活躍に向けた取組を実施している</t>
    <phoneticPr fontId="131"/>
  </si>
  <si>
    <t>エ　取組の実施状況を踏まえ、必要な改善・見直し等を行っている</t>
    <phoneticPr fontId="131"/>
  </si>
  <si>
    <t>エ　取組の実施状況を踏まえ、必要な改善・見直し等を行っている</t>
    <phoneticPr fontId="115"/>
  </si>
  <si>
    <t>元気高齢者の活躍に向けた取組の実施状況の得点化</t>
    <rPh sb="0" eb="2">
      <t>ゲンキ</t>
    </rPh>
    <rPh sb="2" eb="5">
      <t>コウレイシャ</t>
    </rPh>
    <rPh sb="6" eb="8">
      <t>カツヤク</t>
    </rPh>
    <rPh sb="9" eb="10">
      <t>ム</t>
    </rPh>
    <rPh sb="12" eb="14">
      <t>トリクミ</t>
    </rPh>
    <rPh sb="15" eb="17">
      <t>ジッシ</t>
    </rPh>
    <rPh sb="17" eb="19">
      <t>ジョウキョウ</t>
    </rPh>
    <rPh sb="20" eb="23">
      <t>トクテンカ</t>
    </rPh>
    <phoneticPr fontId="131"/>
  </si>
  <si>
    <t>点</t>
    <phoneticPr fontId="131"/>
  </si>
  <si>
    <t>点</t>
    <phoneticPr fontId="131"/>
  </si>
  <si>
    <t>点</t>
    <phoneticPr fontId="131"/>
  </si>
  <si>
    <t>点</t>
    <phoneticPr fontId="131"/>
  </si>
  <si>
    <t>点</t>
    <phoneticPr fontId="131"/>
  </si>
  <si>
    <t>点</t>
    <rPh sb="0" eb="1">
      <t>テン</t>
    </rPh>
    <phoneticPr fontId="115"/>
  </si>
  <si>
    <t>点</t>
    <phoneticPr fontId="131"/>
  </si>
  <si>
    <t>位</t>
    <phoneticPr fontId="131"/>
  </si>
  <si>
    <t>点</t>
    <phoneticPr fontId="131"/>
  </si>
  <si>
    <t>取組結果を踏まえた、確保に関する課題整理_【2022】</t>
    <phoneticPr fontId="115"/>
  </si>
  <si>
    <t>改善・見直し等の取組の実施_【2022】</t>
    <phoneticPr fontId="115"/>
  </si>
  <si>
    <t>ア_介護サービス事業者・教育関係者等との連携体制の構築_【2022】</t>
    <phoneticPr fontId="115"/>
  </si>
  <si>
    <t>イ_取組等の実施_【2022】</t>
    <phoneticPr fontId="115"/>
  </si>
  <si>
    <t>ウ_取組結果を踏まえた、確保に関する課題整理_【2022】</t>
    <phoneticPr fontId="115"/>
  </si>
  <si>
    <t>エ_改善・見直し等の取組の実施_【2022】</t>
    <phoneticPr fontId="115"/>
  </si>
  <si>
    <t>介護人材の確保に向けて関係者等と連携して行う取組等の実施況_合計得点【2022】</t>
    <rPh sb="0" eb="2">
      <t>カイゴ</t>
    </rPh>
    <rPh sb="2" eb="4">
      <t>ジンザイ</t>
    </rPh>
    <rPh sb="5" eb="7">
      <t>カクホ</t>
    </rPh>
    <rPh sb="8" eb="9">
      <t>ム</t>
    </rPh>
    <rPh sb="11" eb="14">
      <t>カンケイシャ</t>
    </rPh>
    <rPh sb="14" eb="15">
      <t>トウ</t>
    </rPh>
    <rPh sb="16" eb="18">
      <t>レンケイ</t>
    </rPh>
    <rPh sb="20" eb="21">
      <t>オコナ</t>
    </rPh>
    <rPh sb="22" eb="24">
      <t>トリクミ</t>
    </rPh>
    <rPh sb="24" eb="25">
      <t>トウ</t>
    </rPh>
    <rPh sb="26" eb="28">
      <t>ジッシ</t>
    </rPh>
    <rPh sb="28" eb="29">
      <t>キョウ</t>
    </rPh>
    <rPh sb="30" eb="34">
      <t>ゴウケイトクテン</t>
    </rPh>
    <phoneticPr fontId="131"/>
  </si>
  <si>
    <t>介護人材の確保に向けて関係者等と連携して行う取組等の実施況_合計得点_順位【2022】</t>
    <rPh sb="30" eb="34">
      <t>ゴウケイトクテン</t>
    </rPh>
    <rPh sb="35" eb="37">
      <t>ジュンイ</t>
    </rPh>
    <phoneticPr fontId="131"/>
  </si>
  <si>
    <t>必要機関との連携体制の構築_【2022】</t>
    <phoneticPr fontId="5"/>
  </si>
  <si>
    <t>取組の実施_【2022】</t>
    <phoneticPr fontId="5"/>
  </si>
  <si>
    <t>取組結果を踏まえた、定着に関する課題整理_【2022】</t>
    <phoneticPr fontId="5"/>
  </si>
  <si>
    <t>ア_必要機関との連携体制の構築_【2022】</t>
    <phoneticPr fontId="5"/>
  </si>
  <si>
    <t>イ_取組の実施_【2022】</t>
    <phoneticPr fontId="5"/>
  </si>
  <si>
    <t>ウ_取組結果を踏まえた、定着に関する課題整理_【2022】</t>
    <phoneticPr fontId="5"/>
  </si>
  <si>
    <t>エ_改善・見直し等の取組の実施_【2022】</t>
    <phoneticPr fontId="5"/>
  </si>
  <si>
    <t>介護人材の定着に向けた取組の実施状況_合計得点【2022】</t>
    <rPh sb="19" eb="23">
      <t>ゴウケイトクテン</t>
    </rPh>
    <phoneticPr fontId="131"/>
  </si>
  <si>
    <t>介護人材の定着に向けた取組の実施状況_順位【2022】</t>
    <rPh sb="0" eb="2">
      <t>カイゴ</t>
    </rPh>
    <rPh sb="2" eb="4">
      <t>ジンザイ</t>
    </rPh>
    <rPh sb="5" eb="7">
      <t>テイチャク</t>
    </rPh>
    <rPh sb="8" eb="9">
      <t>ム</t>
    </rPh>
    <rPh sb="11" eb="13">
      <t>トリクミ</t>
    </rPh>
    <rPh sb="14" eb="16">
      <t>ジッシ</t>
    </rPh>
    <rPh sb="16" eb="18">
      <t>ジョウキョウ</t>
    </rPh>
    <rPh sb="19" eb="21">
      <t>ジュンイ</t>
    </rPh>
    <phoneticPr fontId="131"/>
  </si>
  <si>
    <t>現状分析・課題整理をしている_【2022】</t>
    <phoneticPr fontId="5"/>
  </si>
  <si>
    <t>関係団体の意見を聞いている_【2022】</t>
    <phoneticPr fontId="5"/>
  </si>
  <si>
    <t>多様な人材・介護助手等の元気高齢者の活躍に向けた取組を実施している_【2022】</t>
    <rPh sb="0" eb="1">
      <t>タ</t>
    </rPh>
    <phoneticPr fontId="5"/>
  </si>
  <si>
    <t>ア_現状分析・課題整理をしている_【2022】</t>
    <phoneticPr fontId="5"/>
  </si>
  <si>
    <t>イ_関係団体の意見を聞いている_【2022】</t>
    <phoneticPr fontId="5"/>
  </si>
  <si>
    <t>ウ_多様な人材・介護助手等の元気高齢者の活躍に向けた取組を実施している_【2022】</t>
    <rPh sb="2" eb="3">
      <t>タ</t>
    </rPh>
    <phoneticPr fontId="5"/>
  </si>
  <si>
    <t>エ_取組の実施状況を踏まえ、必要な改善・見直し等を行っている</t>
    <phoneticPr fontId="5"/>
  </si>
  <si>
    <t>元気高齢者の活躍に向けた取組の実施状況_合計得点【2022】</t>
    <rPh sb="20" eb="24">
      <t>ゴウケイトクテン</t>
    </rPh>
    <phoneticPr fontId="131"/>
  </si>
  <si>
    <t>元気高齢者の活躍に向けた取組の実施状況_順位【2022】</t>
    <rPh sb="0" eb="2">
      <t>ゲンキ</t>
    </rPh>
    <rPh sb="2" eb="5">
      <t>コウレイシャ</t>
    </rPh>
    <rPh sb="6" eb="8">
      <t>カツヤク</t>
    </rPh>
    <rPh sb="9" eb="10">
      <t>ム</t>
    </rPh>
    <rPh sb="12" eb="14">
      <t>トリクミ</t>
    </rPh>
    <rPh sb="15" eb="17">
      <t>ジッシ</t>
    </rPh>
    <rPh sb="17" eb="19">
      <t>ジョウキョウ</t>
    </rPh>
    <rPh sb="20" eb="22">
      <t>ジュンイ</t>
    </rPh>
    <phoneticPr fontId="131"/>
  </si>
  <si>
    <t>Q</t>
    <phoneticPr fontId="5"/>
  </si>
  <si>
    <t>Q</t>
    <phoneticPr fontId="5"/>
  </si>
  <si>
    <t>Q</t>
    <phoneticPr fontId="5"/>
  </si>
  <si>
    <t>Q</t>
    <phoneticPr fontId="5"/>
  </si>
  <si>
    <t>Q</t>
    <phoneticPr fontId="5"/>
  </si>
  <si>
    <t>介護サービス事業者・教育関係者等との連携体制の構築_【2022】</t>
    <phoneticPr fontId="19"/>
  </si>
  <si>
    <t>取組等の実施_【2022】</t>
    <phoneticPr fontId="19"/>
  </si>
  <si>
    <t>介護人材の確保に向けて関係者等と連携して行う取組等の実施況</t>
    <rPh sb="0" eb="2">
      <t>カイゴ</t>
    </rPh>
    <rPh sb="2" eb="4">
      <t>ジンザイ</t>
    </rPh>
    <rPh sb="5" eb="7">
      <t>カクホ</t>
    </rPh>
    <rPh sb="8" eb="9">
      <t>ム</t>
    </rPh>
    <rPh sb="11" eb="14">
      <t>カンケイシャ</t>
    </rPh>
    <rPh sb="14" eb="15">
      <t>トウ</t>
    </rPh>
    <rPh sb="16" eb="18">
      <t>レンケイ</t>
    </rPh>
    <rPh sb="20" eb="21">
      <t>オコナ</t>
    </rPh>
    <rPh sb="22" eb="24">
      <t>トリクミ</t>
    </rPh>
    <rPh sb="24" eb="25">
      <t>トウ</t>
    </rPh>
    <rPh sb="26" eb="28">
      <t>ジッシ</t>
    </rPh>
    <rPh sb="28" eb="29">
      <t>キョウ</t>
    </rPh>
    <phoneticPr fontId="14"/>
  </si>
  <si>
    <t>住宅改修件数</t>
    <phoneticPr fontId="135"/>
  </si>
  <si>
    <t>６５歳以上住宅改修件数</t>
    <rPh sb="2" eb="5">
      <t>サイイジョウ</t>
    </rPh>
    <phoneticPr fontId="135"/>
  </si>
  <si>
    <t>住宅改修の点検の実施件数_施工前</t>
    <phoneticPr fontId="135"/>
  </si>
  <si>
    <t>住宅改修の点検の実施件数割合_施工前</t>
    <phoneticPr fontId="135"/>
  </si>
  <si>
    <t>住宅改修の点検の実施件数_施工後</t>
    <rPh sb="15" eb="16">
      <t>アト</t>
    </rPh>
    <phoneticPr fontId="135"/>
  </si>
  <si>
    <t>住宅改修の点検の実施件数割合_施工後</t>
    <rPh sb="17" eb="18">
      <t>アト</t>
    </rPh>
    <phoneticPr fontId="135"/>
  </si>
  <si>
    <t>住宅改修の点検の実施件数_施工前後（両方）</t>
    <phoneticPr fontId="135"/>
  </si>
  <si>
    <t>福祉用具購入件数</t>
    <rPh sb="0" eb="2">
      <t>フクシ</t>
    </rPh>
    <rPh sb="2" eb="4">
      <t>ヨウグ</t>
    </rPh>
    <rPh sb="4" eb="6">
      <t>コウニュウ</t>
    </rPh>
    <rPh sb="6" eb="8">
      <t>ケンスウ</t>
    </rPh>
    <phoneticPr fontId="115"/>
  </si>
  <si>
    <t>65歳以上福祉用具購入件数</t>
    <rPh sb="2" eb="5">
      <t>サイイジョウ</t>
    </rPh>
    <rPh sb="5" eb="7">
      <t>フクシ</t>
    </rPh>
    <rPh sb="7" eb="9">
      <t>ヨウグ</t>
    </rPh>
    <rPh sb="9" eb="11">
      <t>コウニュウ</t>
    </rPh>
    <rPh sb="11" eb="13">
      <t>ケンスウ</t>
    </rPh>
    <phoneticPr fontId="115"/>
  </si>
  <si>
    <t>福祉用具購入調査の実施件数</t>
    <rPh sb="0" eb="2">
      <t>フクシ</t>
    </rPh>
    <rPh sb="2" eb="4">
      <t>ヨウグ</t>
    </rPh>
    <rPh sb="4" eb="6">
      <t>コウニュウ</t>
    </rPh>
    <rPh sb="6" eb="8">
      <t>チョウサ</t>
    </rPh>
    <rPh sb="9" eb="11">
      <t>ジッシ</t>
    </rPh>
    <rPh sb="11" eb="13">
      <t>ケンスウ</t>
    </rPh>
    <phoneticPr fontId="115"/>
  </si>
  <si>
    <t>購入件数あたりの福祉用具購入調査の実施件数割合</t>
    <rPh sb="0" eb="2">
      <t>コウニュウ</t>
    </rPh>
    <rPh sb="2" eb="4">
      <t>ケンスウ</t>
    </rPh>
    <rPh sb="8" eb="10">
      <t>フクシ</t>
    </rPh>
    <rPh sb="10" eb="12">
      <t>ヨウグ</t>
    </rPh>
    <rPh sb="12" eb="14">
      <t>コウニュウ</t>
    </rPh>
    <rPh sb="14" eb="16">
      <t>チョウサ</t>
    </rPh>
    <rPh sb="17" eb="19">
      <t>ジッシ</t>
    </rPh>
    <rPh sb="19" eb="21">
      <t>ケンスウ</t>
    </rPh>
    <rPh sb="21" eb="23">
      <t>ワリアイ</t>
    </rPh>
    <phoneticPr fontId="115"/>
  </si>
  <si>
    <t>購入件数あたりの福祉用具購入調査の実施件数の順位</t>
    <rPh sb="22" eb="24">
      <t>ジュンイ</t>
    </rPh>
    <phoneticPr fontId="135"/>
  </si>
  <si>
    <t>福祉用具貸与件数</t>
    <phoneticPr fontId="115"/>
  </si>
  <si>
    <t>65歳以上福祉用具貸与件数</t>
    <rPh sb="2" eb="5">
      <t>サイイジョウ</t>
    </rPh>
    <phoneticPr fontId="115"/>
  </si>
  <si>
    <t>福祉用具貸与調査の実施件数</t>
    <phoneticPr fontId="115"/>
  </si>
  <si>
    <t>貸与件数あたりの福祉用具貸与調査の実施件数割合</t>
    <rPh sb="0" eb="2">
      <t>タイヨ</t>
    </rPh>
    <rPh sb="2" eb="4">
      <t>ケンスウ</t>
    </rPh>
    <rPh sb="8" eb="10">
      <t>フクシ</t>
    </rPh>
    <rPh sb="10" eb="12">
      <t>ヨウグ</t>
    </rPh>
    <rPh sb="12" eb="14">
      <t>タイヨ</t>
    </rPh>
    <rPh sb="14" eb="16">
      <t>チョウサ</t>
    </rPh>
    <rPh sb="17" eb="19">
      <t>ジッシ</t>
    </rPh>
    <rPh sb="19" eb="21">
      <t>ケンスウ</t>
    </rPh>
    <phoneticPr fontId="115"/>
  </si>
  <si>
    <t>貸与件数あたりの福祉用具貸与調査の実施件数の順位</t>
    <rPh sb="22" eb="24">
      <t>ジュンイ</t>
    </rPh>
    <phoneticPr fontId="135"/>
  </si>
  <si>
    <t>介護保険の担当職員</t>
    <phoneticPr fontId="115"/>
  </si>
  <si>
    <t>65歳以上1000人当たり介護保険の担当職員</t>
    <rPh sb="2" eb="5">
      <t>サイイジョウ</t>
    </rPh>
    <rPh sb="9" eb="10">
      <t>ニン</t>
    </rPh>
    <rPh sb="10" eb="11">
      <t>ア</t>
    </rPh>
    <phoneticPr fontId="115"/>
  </si>
  <si>
    <t>65歳以上1000人当たり介護保険の担当職員の順位</t>
    <rPh sb="23" eb="25">
      <t>ジュンイ</t>
    </rPh>
    <phoneticPr fontId="135"/>
  </si>
  <si>
    <t>適正化事業の担当職員（専任）</t>
    <phoneticPr fontId="115"/>
  </si>
  <si>
    <t>65歳以上1000人当たり適正化事業の担当職員
（専任）</t>
    <rPh sb="2" eb="5">
      <t>サイイジョウ</t>
    </rPh>
    <rPh sb="9" eb="10">
      <t>ニン</t>
    </rPh>
    <rPh sb="10" eb="11">
      <t>ア</t>
    </rPh>
    <phoneticPr fontId="115"/>
  </si>
  <si>
    <t>65歳以上1000人当たり適正化事業の担当職員
（専任）の順位</t>
    <rPh sb="29" eb="31">
      <t>ジュンイ</t>
    </rPh>
    <phoneticPr fontId="135"/>
  </si>
  <si>
    <t>適正化事業の担当職員（兼任）</t>
    <phoneticPr fontId="115"/>
  </si>
  <si>
    <t>65歳以上1000人当たり適正化事業の担当職員
（兼任）</t>
    <rPh sb="2" eb="5">
      <t>サイイジョウ</t>
    </rPh>
    <rPh sb="9" eb="10">
      <t>ニン</t>
    </rPh>
    <rPh sb="10" eb="11">
      <t>ア</t>
    </rPh>
    <phoneticPr fontId="115"/>
  </si>
  <si>
    <t>65歳以上1000人当たり適正化事業の担当職員
（兼任）の順位</t>
    <rPh sb="29" eb="31">
      <t>ジュンイ</t>
    </rPh>
    <phoneticPr fontId="135"/>
  </si>
  <si>
    <t>認定調査員</t>
    <phoneticPr fontId="115"/>
  </si>
  <si>
    <t>65歳以上1000人当たり認定調査員</t>
    <rPh sb="2" eb="5">
      <t>サイイジョウ</t>
    </rPh>
    <rPh sb="9" eb="10">
      <t>ニン</t>
    </rPh>
    <rPh sb="10" eb="11">
      <t>ア</t>
    </rPh>
    <phoneticPr fontId="115"/>
  </si>
  <si>
    <t>65歳以上1000人当たり認定調査員の順位</t>
    <rPh sb="19" eb="21">
      <t>ジュンイ</t>
    </rPh>
    <phoneticPr fontId="135"/>
  </si>
  <si>
    <t>適正化事業の担当職員（専任）</t>
  </si>
  <si>
    <t>認定調査員</t>
    <phoneticPr fontId="115"/>
  </si>
  <si>
    <t>常勤職員</t>
    <phoneticPr fontId="5"/>
  </si>
  <si>
    <t>常勤職員</t>
  </si>
  <si>
    <t>非常勤職員</t>
  </si>
  <si>
    <t>適正化調査</t>
    <rPh sb="0" eb="5">
      <t>テキセイカチョウサ</t>
    </rPh>
    <phoneticPr fontId="5"/>
  </si>
  <si>
    <t>件</t>
    <rPh sb="0" eb="1">
      <t>ケン</t>
    </rPh>
    <phoneticPr fontId="115"/>
  </si>
  <si>
    <t>％</t>
    <phoneticPr fontId="115"/>
  </si>
  <si>
    <t>位</t>
    <rPh sb="0" eb="1">
      <t>イ</t>
    </rPh>
    <phoneticPr fontId="115"/>
  </si>
  <si>
    <t>％</t>
    <phoneticPr fontId="115"/>
  </si>
  <si>
    <t>位</t>
    <rPh sb="0" eb="1">
      <t>イ</t>
    </rPh>
    <phoneticPr fontId="135"/>
  </si>
  <si>
    <t>人</t>
    <rPh sb="0" eb="1">
      <t>ニン</t>
    </rPh>
    <phoneticPr fontId="115"/>
  </si>
  <si>
    <t>2021</t>
    <phoneticPr fontId="5"/>
  </si>
  <si>
    <t>Q</t>
    <phoneticPr fontId="5"/>
  </si>
  <si>
    <t>Q</t>
    <phoneticPr fontId="5"/>
  </si>
  <si>
    <t>％</t>
    <phoneticPr fontId="4"/>
  </si>
  <si>
    <t>→</t>
    <phoneticPr fontId="4"/>
  </si>
  <si>
    <t>5事業</t>
    <rPh sb="1" eb="3">
      <t>ジギョウ</t>
    </rPh>
    <phoneticPr fontId="4"/>
  </si>
  <si>
    <t>第1号被保険者数_計画値【2021】</t>
  </si>
  <si>
    <t>第1号被保険者数_実績【2021】</t>
  </si>
  <si>
    <t>要介護認定者数_計画値【2021】</t>
  </si>
  <si>
    <t>要介護認定者数_実績【2021】</t>
  </si>
  <si>
    <t>要介護認定率_計画値【2021】</t>
  </si>
  <si>
    <t>要介護認定率_実績【2021】</t>
  </si>
  <si>
    <t>地域支援事業合計_計画値【2021】</t>
  </si>
  <si>
    <t>地域支援事業合計_実績【2021】</t>
  </si>
  <si>
    <t>施設サービス利用者数_計画値【2021】</t>
  </si>
  <si>
    <t>施設サービス利用者数_実績【2021】</t>
  </si>
  <si>
    <t>居住系サービス利用者数_計画値【2021】</t>
  </si>
  <si>
    <t>居住系サービス利用者数_実績【2021】</t>
  </si>
  <si>
    <t>在宅サービス利用者数_計画値【2021】</t>
  </si>
  <si>
    <t>在宅サービス利用者数_実績【2021】</t>
  </si>
  <si>
    <t>在宅医療・介護連携推進事業</t>
    <rPh sb="0" eb="2">
      <t>ザイタク</t>
    </rPh>
    <rPh sb="2" eb="4">
      <t>イリョウ</t>
    </rPh>
    <rPh sb="5" eb="7">
      <t>カイゴ</t>
    </rPh>
    <rPh sb="7" eb="9">
      <t>レンケイ</t>
    </rPh>
    <rPh sb="9" eb="11">
      <t>スイシン</t>
    </rPh>
    <rPh sb="11" eb="13">
      <t>ジギョウ</t>
    </rPh>
    <phoneticPr fontId="4"/>
  </si>
  <si>
    <t>生活支援体制整備事業</t>
    <rPh sb="0" eb="2">
      <t>セイカツ</t>
    </rPh>
    <rPh sb="2" eb="4">
      <t>シエン</t>
    </rPh>
    <rPh sb="4" eb="6">
      <t>タイセイ</t>
    </rPh>
    <rPh sb="6" eb="8">
      <t>セイビ</t>
    </rPh>
    <rPh sb="8" eb="10">
      <t>ジギョウ</t>
    </rPh>
    <phoneticPr fontId="4"/>
  </si>
  <si>
    <t>認知症地域支援・ケア向上事業</t>
    <rPh sb="0" eb="3">
      <t>ニンチショウ</t>
    </rPh>
    <rPh sb="3" eb="5">
      <t>チイキ</t>
    </rPh>
    <rPh sb="5" eb="7">
      <t>シエン</t>
    </rPh>
    <rPh sb="10" eb="12">
      <t>コウジョウ</t>
    </rPh>
    <rPh sb="12" eb="14">
      <t>ジギョウ</t>
    </rPh>
    <phoneticPr fontId="4"/>
  </si>
  <si>
    <t>地域ケア会議推進事業</t>
    <rPh sb="0" eb="2">
      <t>チイキ</t>
    </rPh>
    <rPh sb="4" eb="6">
      <t>カイギ</t>
    </rPh>
    <rPh sb="6" eb="8">
      <t>スイシン</t>
    </rPh>
    <rPh sb="8" eb="10">
      <t>ジギョウ</t>
    </rPh>
    <phoneticPr fontId="4"/>
  </si>
  <si>
    <t>介護予防・日常生活支援総合事業_計画値【2021】</t>
  </si>
  <si>
    <t>介護予防・日常生活支援総合事業_実績【2021】</t>
  </si>
  <si>
    <t>包括的支援事業（地域包括支援センターの運営）及び任意事業_計画値【2021】</t>
  </si>
  <si>
    <t>包括的支援事業（地域包括支援センターの運営）及び任意事業_実績【2021】</t>
  </si>
  <si>
    <t>在宅医療・介護連携推進事業_計画値【2021】</t>
  </si>
  <si>
    <t>在宅医療・介護連携推進事業_実績【2021】</t>
  </si>
  <si>
    <t>生活支援体制整備事業_計画値【2021】</t>
  </si>
  <si>
    <t>生活支援体制整備事業_実績【2021】</t>
  </si>
  <si>
    <t>認知症初期集中支援推進事業_計画値【2021】</t>
  </si>
  <si>
    <t>認知症初期集中支援推進事業_実績【2021】</t>
  </si>
  <si>
    <t>認知症地域支援・ケア向上事業_計画値【2021】</t>
  </si>
  <si>
    <t>認知症地域支援・ケア向上事業_実績【2021】</t>
  </si>
  <si>
    <t>認知症サポーター活動促進・地域づくり推進事業_計画値【2021】</t>
  </si>
  <si>
    <t>認知症サポーター活動促進・地域づくり推進事業_実績【2021】</t>
  </si>
  <si>
    <t>地域ケア会議推進事業_計画値【2021】</t>
  </si>
  <si>
    <t>地域ケア会議推進事業_実績【2021】</t>
  </si>
  <si>
    <t>施設サービス介護給付費_計画値【2021】</t>
  </si>
  <si>
    <t>施設サービス介護給付費_実績【2021】</t>
  </si>
  <si>
    <t>居住系サービス介護給付費_計画値【2021】</t>
  </si>
  <si>
    <t>居住系サービス介護給付費_実績【2021】</t>
  </si>
  <si>
    <t>在宅サービス介護給付費_計画値【2021】</t>
  </si>
  <si>
    <t>在宅サービス介護給付費_実績【2021】</t>
  </si>
  <si>
    <t>介護老人福祉施設給付費_計画値【2021】</t>
  </si>
  <si>
    <t>介護老人福祉施設給付費_実績【2021】</t>
  </si>
  <si>
    <t>地域密着型介護老人福祉施設入所者生活介護給付費_計画値【2021】</t>
  </si>
  <si>
    <t>地域密着型介護老人福祉施設入所者生活介護給付費_実績【2021】</t>
  </si>
  <si>
    <t>介護老人保健施設給付費_計画値【2021】</t>
  </si>
  <si>
    <t>介護老人保健施設給付費_実績【2021】</t>
  </si>
  <si>
    <t>介護療養型医療施設給付費_計画値【2021】</t>
  </si>
  <si>
    <t>介護療養型医療施設給付費_実績【2021】</t>
  </si>
  <si>
    <t>特定施設入居者生活介護給付費_計画値【2021】</t>
  </si>
  <si>
    <t>特定施設入居者生活介護給付費_実績【2021】</t>
  </si>
  <si>
    <t>地域密着型特定施設入居者生活介護_計画値【2021】</t>
  </si>
  <si>
    <t>地域密着型特定施設入居者生活介護_実績【2021】</t>
  </si>
  <si>
    <t>認知症対応型共同生活介護給付費_計画値【2021】</t>
  </si>
  <si>
    <t>認知症対応型共同生活介護給付費_実績【2021】</t>
  </si>
  <si>
    <t>訪問介護給付費_計画値【2021】</t>
  </si>
  <si>
    <t>訪問介護給付費_実績【2021】</t>
  </si>
  <si>
    <t>訪問入浴介護給付費_計画値【2021】</t>
  </si>
  <si>
    <t>訪問入浴介護給付費_実績【2021】</t>
  </si>
  <si>
    <t>訪問看護給付費_計画値【2021】</t>
  </si>
  <si>
    <t>訪問看護給付費_実績【2021】</t>
  </si>
  <si>
    <t>訪問リハビリテーション給付費_計画値【2021】</t>
  </si>
  <si>
    <t>訪問リハビリテーション給付費_実績【2021】</t>
  </si>
  <si>
    <t>居宅療養管理指導給付費_計画値【2021】</t>
  </si>
  <si>
    <t>居宅療養管理指導給付費_実績【2021】</t>
  </si>
  <si>
    <t>通所介護給付費_計画値【2021】</t>
  </si>
  <si>
    <t>通所介護給付費_実績【2021】</t>
  </si>
  <si>
    <t>地域密着型通所介護給付費_計画値【2021】</t>
  </si>
  <si>
    <t>地域密着型通所介護給付費_実績【2021】</t>
  </si>
  <si>
    <t>特定施設入居者生活介護</t>
    <phoneticPr fontId="19"/>
  </si>
  <si>
    <t>訪問介護</t>
    <phoneticPr fontId="19"/>
  </si>
  <si>
    <t>訪問リハビリテーション</t>
    <phoneticPr fontId="19"/>
  </si>
  <si>
    <t>通所リハビリテーション給付費_計画値【2021】</t>
  </si>
  <si>
    <t>通所リハビリテーション給付費_実績【2021】</t>
  </si>
  <si>
    <t>短期入所生活介護給付費_計画値【2021】</t>
  </si>
  <si>
    <t>短期入所生活介護給付費_実績【2021】</t>
  </si>
  <si>
    <t>短期入所療養介護（老健）給付費_計画値【2021】</t>
  </si>
  <si>
    <t>短期入所療養介護（老健）給付費_実績【2021】</t>
  </si>
  <si>
    <t>給付費短期入所療養介護（病院等）_計画値【2021】</t>
  </si>
  <si>
    <t>短期入所療養介護（病院等）給付費_実績【2021】</t>
  </si>
  <si>
    <t>短期入所療養介護（介護医療院）給付費_計画値【2021】</t>
  </si>
  <si>
    <t>短期入所療養介護（介護医療院）給付費_実績【2021】</t>
  </si>
  <si>
    <t>福祉用具貸与給付費_計画値【2021】</t>
  </si>
  <si>
    <t>福祉用具貸与給付費_実績【2021】</t>
  </si>
  <si>
    <t>特定福祉用具販売給付費_計画値【2021】</t>
  </si>
  <si>
    <t>特定福祉用具販売給付費_実績【2021】</t>
  </si>
  <si>
    <t>住宅改修給付費_計画値【2021】</t>
  </si>
  <si>
    <t>住宅改修給付費_実績【2021】</t>
  </si>
  <si>
    <t>定期巡回・随時対応型訪問介護看護給付費_計画値【2021】</t>
  </si>
  <si>
    <t>定期巡回・随時対応型訪問介護看護給付費_実績【2021】</t>
  </si>
  <si>
    <t>夜間対応型訪問介護給付費_計画値【2021】</t>
  </si>
  <si>
    <t>夜間対応型訪問介護給付費_実績【2021】</t>
  </si>
  <si>
    <t>認知症対応型通所介護給付費_計画値【2021】</t>
  </si>
  <si>
    <t>認知症対応型通所介護給付費_実績【2021】</t>
  </si>
  <si>
    <t>小規模多機能型居宅介護給付費_計画値【2021】</t>
  </si>
  <si>
    <t>小規模多機能型居宅介護給付費_実績【2021】</t>
  </si>
  <si>
    <t>看護小規模多機能型居宅介護給付費_計画値【2021】</t>
  </si>
  <si>
    <t>看護小規模多機能型居宅介護給付費_実績【2021】</t>
  </si>
  <si>
    <t>介護予防支援・居宅介護支援給付費_計画値【2021】</t>
  </si>
  <si>
    <t>介護予防支援・居宅介護支援給付費_実績【2021】</t>
  </si>
  <si>
    <t>人</t>
    <phoneticPr fontId="4"/>
  </si>
  <si>
    <t>第1号被保険者数_計画値【2022】</t>
  </si>
  <si>
    <t>第1号被保険者数_実績【2022】</t>
  </si>
  <si>
    <t>要介護認定者数_計画値【2022】</t>
  </si>
  <si>
    <t>要介護認定者数_実績【2022】</t>
  </si>
  <si>
    <t>要介護認定率_計画値【2022】</t>
  </si>
  <si>
    <t>要介護認定率_実績【2022】</t>
  </si>
  <si>
    <t>日常生活圏域別の特徴を把握している_【2022】</t>
    <phoneticPr fontId="4"/>
  </si>
  <si>
    <t>特徴について住民や関係者に公表している_【2022】</t>
    <phoneticPr fontId="14"/>
  </si>
  <si>
    <t>地域包括ケア「見える化」システムを活用している_【2022】</t>
    <phoneticPr fontId="14"/>
  </si>
  <si>
    <t>保険者全体の特徴を把握している_【2022】</t>
    <phoneticPr fontId="14"/>
  </si>
  <si>
    <t>日常生活圏域別の特徴を把握している_【2022】</t>
    <phoneticPr fontId="14"/>
  </si>
  <si>
    <t>方策の改善・見直し等の取組結果を公表する機会がある_【2022】</t>
    <phoneticPr fontId="14"/>
  </si>
  <si>
    <t>当該地域の介護保険事業の特徴を他の地域と比較・分析し、方策を策定している_【2022】</t>
    <phoneticPr fontId="14"/>
  </si>
  <si>
    <t>策定した方策に沿って実施している_【2022】</t>
    <phoneticPr fontId="14"/>
  </si>
  <si>
    <t>方策の改善・見直し等を行うプロセスがある_【2022】</t>
    <phoneticPr fontId="14"/>
  </si>
  <si>
    <t>方策の改善・見直し等の取組結果を公表する機会がある_【2022】</t>
    <phoneticPr fontId="14"/>
  </si>
  <si>
    <t>介護予防・日常生活圏域ニーズ調査により、日常生活圏域ごとの被保険者の心身の状況、その置かれている環境その他の事情等を把握している_【2022】</t>
    <phoneticPr fontId="14"/>
  </si>
  <si>
    <t>在宅介護実態調査により、要介護者等の在宅生活の実態を把握している_【2022】</t>
    <phoneticPr fontId="14"/>
  </si>
  <si>
    <t>ア及びイ以外の介護保険法第117条第５項に規定する被保険者の心身の状況、置かれている環境その他の事情等を把握するための調査を実施している_【2022】</t>
    <phoneticPr fontId="14"/>
  </si>
  <si>
    <t>結果を基に、サービス提供体制について必要な見直しを行っている_【2022】</t>
    <phoneticPr fontId="14"/>
  </si>
  <si>
    <t>ケアプラン点検【2022】</t>
  </si>
  <si>
    <t>出力件数_【2022】</t>
  </si>
  <si>
    <t>点検数_【2022】</t>
  </si>
  <si>
    <t>住宅改修の点検の実施件数_施工前</t>
  </si>
  <si>
    <t>住宅改修件数</t>
  </si>
  <si>
    <t>６５歳以上住宅改修件数</t>
  </si>
  <si>
    <t>住宅改修の点検の実施件数_施工後</t>
  </si>
  <si>
    <t>住宅改修の点検の実施件数_施工前後（両方）</t>
  </si>
  <si>
    <t>取組等の実施_【2022】</t>
    <phoneticPr fontId="131"/>
  </si>
  <si>
    <t>取組結果を踏まえた、確保に関する課題整理_【2022】</t>
    <phoneticPr fontId="131"/>
  </si>
  <si>
    <t>改善・見直し等の取組の実施_【2022】</t>
    <phoneticPr fontId="131"/>
  </si>
  <si>
    <t>介護サービス事業者・教育関係者等との連携体制の構築_【2022】</t>
    <phoneticPr fontId="131"/>
  </si>
  <si>
    <t>必要機関との連携体制の構築_【2022】</t>
    <phoneticPr fontId="131"/>
  </si>
  <si>
    <t>取組の実施_【2022】</t>
    <phoneticPr fontId="131"/>
  </si>
  <si>
    <t>取組結果を踏まえた、定着に関する課題整理_【2022】</t>
    <phoneticPr fontId="131"/>
  </si>
  <si>
    <t>取組の実施状況を踏まえ、必要な改善・見直し等を行っている_【2022】</t>
    <phoneticPr fontId="115"/>
  </si>
  <si>
    <t>現状分析・課題整理をしている_【2022】</t>
    <phoneticPr fontId="131"/>
  </si>
  <si>
    <t>関係団体の意見を聞いている_【2022】</t>
    <phoneticPr fontId="131"/>
  </si>
  <si>
    <t>多様な人材・介護助手等の元気高齢者の活躍に向けた取組を実施している_【2022】</t>
    <rPh sb="0" eb="1">
      <t>タ</t>
    </rPh>
    <phoneticPr fontId="131"/>
  </si>
  <si>
    <t>取組の実施状況を踏まえ、必要な改善・見直し等を行っている_【2022】</t>
    <phoneticPr fontId="131"/>
  </si>
  <si>
    <t>常勤職員_介護保険の担当職員</t>
  </si>
  <si>
    <t>常勤職員_65歳以上1000人当たり介護保険の担当職員</t>
  </si>
  <si>
    <t>常勤職員_65歳以上1000人当たり介護保険の担当職員の順位</t>
  </si>
  <si>
    <t>常勤職員_適正化事業の担当職員（専任）</t>
  </si>
  <si>
    <t>常勤職員_65歳以上1000人当たり適正化事業の担当職員
（専任）</t>
  </si>
  <si>
    <t>常勤職員_65歳以上1000人当たり適正化事業の担当職員
（専任）の順位</t>
  </si>
  <si>
    <t>常勤職員_適正化事業の担当職員（兼任）</t>
  </si>
  <si>
    <t>常勤職員_65歳以上1000人当たり適正化事業の担当職員
（兼任）</t>
  </si>
  <si>
    <t>常勤職員_65歳以上1000人当たり適正化事業の担当職員
（兼任）の順位</t>
  </si>
  <si>
    <t>常勤職員_認定調査員</t>
  </si>
  <si>
    <t>常勤職員_65歳以上1000人当たり認定調査員</t>
  </si>
  <si>
    <t>常勤職員_65歳以上1000人当たり認定調査員の順位</t>
  </si>
  <si>
    <t>非常勤職員_介護保険の担当職員</t>
  </si>
  <si>
    <t>非常勤職員_65歳以上1000人当たり介護保険の担当職員</t>
  </si>
  <si>
    <t>非常勤職員_65歳以上1000人当たり介護保険の担当職員の順位</t>
  </si>
  <si>
    <t>非常勤職員_適正化事業の担当職員（専任）</t>
  </si>
  <si>
    <t>非常勤職員_65歳以上1000人当たり適正化事業の担当職員
（専任）</t>
  </si>
  <si>
    <t>非常勤職員_65歳以上1000人当たり適正化事業の担当職員
（専任）の順位</t>
  </si>
  <si>
    <t>非常勤職員_適正化事業の担当職員（兼任）</t>
  </si>
  <si>
    <t>非常勤職員_65歳以上1000人当たり適正化事業の担当職員
（兼任）</t>
  </si>
  <si>
    <t>非常勤職員_65歳以上1000人当たり適正化事業の担当職員
（兼任）の順位</t>
  </si>
  <si>
    <t>非常勤職員_認定調査員</t>
  </si>
  <si>
    <t>非常勤職員_65歳以上1000人当たり認定調査員</t>
  </si>
  <si>
    <t>非常勤職員_65歳以上1000人当たり認定調査員の順位</t>
  </si>
  <si>
    <t>福祉用具購入件数</t>
  </si>
  <si>
    <t>福祉用具購入件数</t>
    <phoneticPr fontId="4"/>
  </si>
  <si>
    <t>福祉用具貸与件数</t>
  </si>
  <si>
    <t>福祉用具貸与件数</t>
    <phoneticPr fontId="4"/>
  </si>
  <si>
    <t>住宅改修件数</t>
    <phoneticPr fontId="4"/>
  </si>
  <si>
    <t>65歳以上福祉用具購入件数</t>
  </si>
  <si>
    <t>福祉用具購入調査の実施件数</t>
  </si>
  <si>
    <t>購入件数あたりの福祉用具購入調査の実施件数の順位</t>
  </si>
  <si>
    <t>65歳以上福祉用具貸与件数</t>
  </si>
  <si>
    <t>福祉用具貸与調査の実施件数</t>
  </si>
  <si>
    <t>貸与件数あたりの福祉用具貸与調査の実施件数の順位</t>
  </si>
  <si>
    <t>住宅改修の点検の実施件数割合_施工前</t>
  </si>
  <si>
    <t>住宅改修の点検の実施件数割合_施工後</t>
  </si>
  <si>
    <t>住宅改修の点検の実施件数割合_施工前後（両方）</t>
  </si>
  <si>
    <t>住宅改修の点検の実施件数割合_施工前後（両方）</t>
    <phoneticPr fontId="135"/>
  </si>
  <si>
    <t>住宅改修の点検の実施件数割合_施工前_順位</t>
  </si>
  <si>
    <t>住宅改修の点検の実施件数割合_施工前_順位</t>
    <rPh sb="19" eb="21">
      <t>ジュンイ</t>
    </rPh>
    <phoneticPr fontId="135"/>
  </si>
  <si>
    <t>住宅改修の点検の実施件数割合_施工後_順位</t>
  </si>
  <si>
    <t>住宅改修の点検の実施件数割合_施工後_順位</t>
    <rPh sb="17" eb="18">
      <t>アト</t>
    </rPh>
    <phoneticPr fontId="135"/>
  </si>
  <si>
    <t>住宅改修の点検の実施件数割合_施工前後（両方）_順位</t>
  </si>
  <si>
    <t>住宅改修の点検の実施件数割合_施工前後（両方）_順位</t>
    <phoneticPr fontId="135"/>
  </si>
  <si>
    <t>購入件数あたりの福祉用具購入調査の実施件数割合</t>
  </si>
  <si>
    <t>貸与件数あたりの福祉用具貸与調査の実施件数割合</t>
  </si>
  <si>
    <t>実施率_【2022】</t>
  </si>
  <si>
    <t>サービスの実利用者数</t>
    <rPh sb="5" eb="9">
      <t>ジツリヨウシャ</t>
    </rPh>
    <rPh sb="9" eb="10">
      <t>スウ</t>
    </rPh>
    <phoneticPr fontId="19"/>
  </si>
  <si>
    <t>訪問型従前相当サービス（旧介護予防訪問介護に相当するサービス）</t>
    <rPh sb="0" eb="2">
      <t>ホウモン</t>
    </rPh>
    <rPh sb="2" eb="3">
      <t>ガタ</t>
    </rPh>
    <rPh sb="3" eb="5">
      <t>ジュウゼン</t>
    </rPh>
    <rPh sb="5" eb="7">
      <t>ソウトウ</t>
    </rPh>
    <rPh sb="12" eb="13">
      <t>キュウ</t>
    </rPh>
    <rPh sb="13" eb="15">
      <t>カイゴ</t>
    </rPh>
    <rPh sb="15" eb="17">
      <t>ヨボウ</t>
    </rPh>
    <rPh sb="17" eb="19">
      <t>ホウモン</t>
    </rPh>
    <rPh sb="19" eb="21">
      <t>カイゴ</t>
    </rPh>
    <rPh sb="22" eb="24">
      <t>ソウトウ</t>
    </rPh>
    <phoneticPr fontId="14"/>
  </si>
  <si>
    <t>訪問型サービスA（基準を緩和したサービス）</t>
    <rPh sb="0" eb="2">
      <t>ホウモン</t>
    </rPh>
    <rPh sb="2" eb="3">
      <t>ガタ</t>
    </rPh>
    <rPh sb="9" eb="11">
      <t>キジュン</t>
    </rPh>
    <rPh sb="12" eb="14">
      <t>カンワ</t>
    </rPh>
    <phoneticPr fontId="14"/>
  </si>
  <si>
    <t>訪問型サービスB（住民主体によるサービス）</t>
    <rPh sb="0" eb="2">
      <t>ホウモン</t>
    </rPh>
    <rPh sb="2" eb="3">
      <t>ガタ</t>
    </rPh>
    <rPh sb="9" eb="11">
      <t>ジュウミン</t>
    </rPh>
    <rPh sb="11" eb="13">
      <t>シュタイ</t>
    </rPh>
    <phoneticPr fontId="14"/>
  </si>
  <si>
    <t>訪問型サービスC（短期集中予防サービス）</t>
    <rPh sb="0" eb="2">
      <t>ホウモン</t>
    </rPh>
    <rPh sb="2" eb="3">
      <t>ガタ</t>
    </rPh>
    <rPh sb="9" eb="11">
      <t>タンキ</t>
    </rPh>
    <rPh sb="11" eb="13">
      <t>シュウチュウ</t>
    </rPh>
    <rPh sb="13" eb="15">
      <t>ヨボウ</t>
    </rPh>
    <phoneticPr fontId="14"/>
  </si>
  <si>
    <t>訪問型サービスD（移動支援）</t>
    <rPh sb="0" eb="2">
      <t>ホウモン</t>
    </rPh>
    <rPh sb="2" eb="3">
      <t>ガタ</t>
    </rPh>
    <rPh sb="9" eb="11">
      <t>イドウ</t>
    </rPh>
    <rPh sb="11" eb="13">
      <t>シエン</t>
    </rPh>
    <phoneticPr fontId="14"/>
  </si>
  <si>
    <t>訪問型サービス（その他）</t>
    <rPh sb="0" eb="2">
      <t>ホウモン</t>
    </rPh>
    <rPh sb="2" eb="3">
      <t>ガタ</t>
    </rPh>
    <rPh sb="10" eb="11">
      <t>タ</t>
    </rPh>
    <phoneticPr fontId="14"/>
  </si>
  <si>
    <t>通所型従前相当サービス（旧介護予防訪問介護に相当するサービス）</t>
    <rPh sb="0" eb="2">
      <t>ツウショ</t>
    </rPh>
    <rPh sb="2" eb="3">
      <t>ガタ</t>
    </rPh>
    <rPh sb="3" eb="5">
      <t>ジュウゼン</t>
    </rPh>
    <rPh sb="5" eb="7">
      <t>ソウトウ</t>
    </rPh>
    <rPh sb="12" eb="13">
      <t>キュウ</t>
    </rPh>
    <rPh sb="13" eb="15">
      <t>カイゴ</t>
    </rPh>
    <rPh sb="15" eb="17">
      <t>ヨボウ</t>
    </rPh>
    <rPh sb="17" eb="19">
      <t>ホウモン</t>
    </rPh>
    <rPh sb="19" eb="21">
      <t>カイゴ</t>
    </rPh>
    <rPh sb="22" eb="24">
      <t>ソウトウ</t>
    </rPh>
    <phoneticPr fontId="14"/>
  </si>
  <si>
    <t>通所型サービスA（基準を緩和したサービス）</t>
    <rPh sb="0" eb="2">
      <t>ツウショ</t>
    </rPh>
    <rPh sb="2" eb="3">
      <t>ガタ</t>
    </rPh>
    <rPh sb="9" eb="11">
      <t>キジュン</t>
    </rPh>
    <rPh sb="12" eb="14">
      <t>カンワ</t>
    </rPh>
    <phoneticPr fontId="14"/>
  </si>
  <si>
    <t>通所型サービスB（住民主体によるサービス）</t>
    <rPh sb="0" eb="2">
      <t>ツウショ</t>
    </rPh>
    <rPh sb="2" eb="3">
      <t>ガタ</t>
    </rPh>
    <rPh sb="9" eb="11">
      <t>ジュウミン</t>
    </rPh>
    <rPh sb="11" eb="13">
      <t>シュタイ</t>
    </rPh>
    <phoneticPr fontId="14"/>
  </si>
  <si>
    <t>通所型サービスC（短期集中予防サービス）</t>
    <rPh sb="0" eb="2">
      <t>ツウショ</t>
    </rPh>
    <rPh sb="2" eb="3">
      <t>ガタ</t>
    </rPh>
    <rPh sb="9" eb="11">
      <t>タンキ</t>
    </rPh>
    <rPh sb="11" eb="13">
      <t>シュウチュウ</t>
    </rPh>
    <rPh sb="13" eb="15">
      <t>ヨボウ</t>
    </rPh>
    <phoneticPr fontId="14"/>
  </si>
  <si>
    <t>通所型サービス（その他）</t>
    <rPh sb="0" eb="2">
      <t>ツウショ</t>
    </rPh>
    <rPh sb="2" eb="3">
      <t>ガタ</t>
    </rPh>
    <rPh sb="10" eb="11">
      <t>タ</t>
    </rPh>
    <phoneticPr fontId="14"/>
  </si>
  <si>
    <t>その他生活支援サービス（見守り）</t>
    <rPh sb="2" eb="3">
      <t>ホカ</t>
    </rPh>
    <rPh sb="3" eb="5">
      <t>セイカツ</t>
    </rPh>
    <rPh sb="5" eb="7">
      <t>シエン</t>
    </rPh>
    <rPh sb="12" eb="14">
      <t>ミマモ</t>
    </rPh>
    <phoneticPr fontId="14"/>
  </si>
  <si>
    <t>その他生活支援サービス（配食）</t>
    <rPh sb="2" eb="3">
      <t>ホカ</t>
    </rPh>
    <rPh sb="3" eb="5">
      <t>セイカツ</t>
    </rPh>
    <rPh sb="5" eb="7">
      <t>シエン</t>
    </rPh>
    <rPh sb="12" eb="14">
      <t>ハイショク</t>
    </rPh>
    <phoneticPr fontId="14"/>
  </si>
  <si>
    <t>その他生活支援サービス（その他）</t>
    <rPh sb="2" eb="3">
      <t>ホカ</t>
    </rPh>
    <rPh sb="3" eb="5">
      <t>セイカツ</t>
    </rPh>
    <rPh sb="5" eb="7">
      <t>シエン</t>
    </rPh>
    <rPh sb="14" eb="15">
      <t>タ</t>
    </rPh>
    <phoneticPr fontId="14"/>
  </si>
  <si>
    <t>高齢者人口1000人あたりの実利用者数_訪問型従前相当サービス（旧介護予防訪問介護に相当するサービス）【2021】</t>
  </si>
  <si>
    <t>高齢者人口1000人あたりの実利用者数_訪問型従前相当サービス（旧介護予防訪問介護に相当するサービス）_順位【2021】</t>
  </si>
  <si>
    <t>実利用者数_訪問型サービスA（基準を緩和したサービス）【2021】</t>
  </si>
  <si>
    <t>高齢者人口1000人あたりの実利用者数_訪問型サービスA（基準を緩和したサービス）【2021】</t>
  </si>
  <si>
    <t>高齢者人口1000人あたりの実利用者数_訪問型サービスA（基準を緩和したサービス）_順位【2021】</t>
  </si>
  <si>
    <t>実利用者数_訪問型サービスB（住民主体によるサービス）【2021】</t>
  </si>
  <si>
    <t>高齢者人口1000人あたりの実利用者数_訪問型サービスB（住民主体によるサービス）【2021】</t>
  </si>
  <si>
    <t>高齢者人口1000人あたりの実利用者数_訪問型サービスB（住民主体によるサービス）_順位【2021】</t>
  </si>
  <si>
    <t>実利用者数_訪問型サービスC（短期集中予防サービス）【2021】</t>
  </si>
  <si>
    <t>高齢者人口1000人あたりの実利用者数_訪問型サービスC（短期集中予防サービス）【2021】</t>
  </si>
  <si>
    <t>高齢者人口1000人あたりの実利用者数_訪問型サービスC（短期集中予防サービス）_順位【2021】</t>
  </si>
  <si>
    <t>実利用者数_訪問型サービスD（移動支援）【2021】</t>
  </si>
  <si>
    <t>高齢者人口1000人あたりの実利用者数_訪問型サービスD（移動支援）【2021】</t>
  </si>
  <si>
    <t>高齢者人口1000人あたりの実利用者数_訪問型サービスD（移動支援）_順位【2021】</t>
  </si>
  <si>
    <t>実利用者数_訪問型サービス（その他）【2021】</t>
  </si>
  <si>
    <t>高齢者人口1000人あたりの実利用者数_訪問型サービス（その他）【2021】</t>
  </si>
  <si>
    <t>高齢者人口1000人あたりの実利用者数_訪問型サービス（その他）_順位【2021】</t>
  </si>
  <si>
    <t>実利用者数_通所型従前相当サービス（旧介護予防訪問介護に相当するサービス）【2021】</t>
  </si>
  <si>
    <t>高齢者人口1000人あたりの実利用者数_通所型従前相当サービス（旧介護予防訪問介護に相当するサービス）【2021】</t>
  </si>
  <si>
    <t>高齢者人口1000人あたりの実利用者数_通所型従前相当サービス（旧介護予防訪問介護に相当するサービス）_順位【2021】</t>
  </si>
  <si>
    <t>実利用者数_通所型サービスA（基準を緩和したサービス）【2021】</t>
  </si>
  <si>
    <t>高齢者人口1000人あたりの実利用者数_通所型サービスA（基準を緩和したサービス）【2021】</t>
  </si>
  <si>
    <t>高齢者人口1000人あたりの実利用者数_通所型サービスA（基準を緩和したサービス）_順位【2021】</t>
  </si>
  <si>
    <t>実利用者数_通所型サービスB（住民主体によるサービス）【2021】</t>
  </si>
  <si>
    <t>高齢者人口1000人あたりの実利用者数_通所型サービスB（住民主体によるサービス）【2021】</t>
  </si>
  <si>
    <t>高齢者人口1000人あたりの実利用者数_通所型サービスB（住民主体によるサービス）_順位【2021】</t>
  </si>
  <si>
    <t>実利用者数_通所型サービスC（短期集中予防サービス）【2021】</t>
  </si>
  <si>
    <t>高齢者人口1000人あたりの実利用者数_通所型サービスC（短期集中予防サービス）【2021】</t>
  </si>
  <si>
    <t>高齢者人口1000人あたりの実利用者数_通所型サービスC（短期集中予防サービス）_順位【2021】</t>
  </si>
  <si>
    <t>実利用者数_通所型サービス（その他）【2021】</t>
  </si>
  <si>
    <t>高齢者人口1000人あたりの実利用者数_通所型サービス（その他）【2021】</t>
  </si>
  <si>
    <t>高齢者人口1000人あたりの実利用者数_通所型サービス（その他）_順位【2021】</t>
  </si>
  <si>
    <t>実利用者数_その他生活支援サービス（見守り）【2021】</t>
  </si>
  <si>
    <t>高齢者人口1000人あたりの実利用者数_その他生活支援サービス（見守り）【2021】</t>
  </si>
  <si>
    <t>高齢者人口1000人あたりの実利用者数_その他生活支援サービス（見守り）_順位【2021】</t>
  </si>
  <si>
    <t>実利用者数_その他生活支援サービス（配食）【2021】</t>
  </si>
  <si>
    <t>高齢者人口1000人あたりの実利用者数_その他生活支援サービス（配食）【2021】</t>
  </si>
  <si>
    <t>高齢者人口1000人あたりの実利用者数_その他生活支援サービス（配食）_順位【2021】</t>
  </si>
  <si>
    <t>実利用者数_その他生活支援サービス（その他）【2021】</t>
  </si>
  <si>
    <t>高齢者人口1000人あたりの実利用者数_その他生活支援サービス（その他）【2021】</t>
  </si>
  <si>
    <t>高齢者人口1000人あたりの実利用者数_その他生活支援サービス（その他）_順位【2021】</t>
  </si>
  <si>
    <t>■在宅死亡率</t>
    <rPh sb="1" eb="3">
      <t>ザイタク</t>
    </rPh>
    <rPh sb="3" eb="5">
      <t>シボウ</t>
    </rPh>
    <rPh sb="5" eb="6">
      <t>リツ</t>
    </rPh>
    <phoneticPr fontId="3"/>
  </si>
  <si>
    <t>参考：在宅死亡率</t>
    <rPh sb="0" eb="2">
      <t>サンコウ</t>
    </rPh>
    <rPh sb="3" eb="5">
      <t>ザイタク</t>
    </rPh>
    <rPh sb="5" eb="7">
      <t>シボウ</t>
    </rPh>
    <rPh sb="7" eb="8">
      <t>リツ</t>
    </rPh>
    <phoneticPr fontId="3"/>
  </si>
  <si>
    <t>要支援者</t>
    <rPh sb="1" eb="3">
      <t>シエン</t>
    </rPh>
    <rPh sb="3" eb="4">
      <t>シャ</t>
    </rPh>
    <phoneticPr fontId="3"/>
  </si>
  <si>
    <t>位</t>
    <rPh sb="0" eb="1">
      <t>イ</t>
    </rPh>
    <phoneticPr fontId="21"/>
  </si>
  <si>
    <t>2021年3月→2022年3月</t>
    <rPh sb="4" eb="5">
      <t>ネン</t>
    </rPh>
    <rPh sb="6" eb="7">
      <t>ガツ</t>
    </rPh>
    <rPh sb="12" eb="13">
      <t>ネン</t>
    </rPh>
    <rPh sb="14" eb="15">
      <t>ガツ</t>
    </rPh>
    <phoneticPr fontId="1"/>
  </si>
  <si>
    <t>母数</t>
    <rPh sb="0" eb="2">
      <t>ボスウ</t>
    </rPh>
    <phoneticPr fontId="1"/>
  </si>
  <si>
    <t>要支援１・2の重症化率重症化割合_【2021年3月→2022年3月】</t>
  </si>
  <si>
    <t>要支援１・2の重症化率重症化割合_順位【2021年3月→2022年3月】</t>
    <rPh sb="17" eb="19">
      <t>ジュンイ</t>
    </rPh>
    <phoneticPr fontId="1"/>
  </si>
  <si>
    <t>要支援１・2の重症化率_母数_【2021年3月→2022年3月】</t>
  </si>
  <si>
    <t>要支援１・2の重症化率維持割合_【2021年3月→2022年3月】</t>
  </si>
  <si>
    <t>要支援１・2の重症化率維持割合_順位【2021年3月→2022年3月】</t>
    <rPh sb="16" eb="18">
      <t>ジュンイ</t>
    </rPh>
    <phoneticPr fontId="21"/>
  </si>
  <si>
    <t>要支援１・2の重症化率改善割合_【2021年3月→2022年3月】</t>
  </si>
  <si>
    <t>中間OC</t>
    <rPh sb="0" eb="2">
      <t>チュウカン</t>
    </rPh>
    <phoneticPr fontId="21"/>
  </si>
  <si>
    <t>市町村アンケート</t>
    <rPh sb="0" eb="3">
      <t>シチョウソン</t>
    </rPh>
    <phoneticPr fontId="2"/>
  </si>
  <si>
    <t>比率</t>
    <rPh sb="0" eb="2">
      <t>ヒリツ</t>
    </rPh>
    <phoneticPr fontId="39"/>
  </si>
  <si>
    <t>ｎ数</t>
    <rPh sb="1" eb="2">
      <t>スウ</t>
    </rPh>
    <phoneticPr fontId="39"/>
  </si>
  <si>
    <t>第1号_要支援者_有病状況_糖尿病_【2022年3月】</t>
  </si>
  <si>
    <t>第1号_要支援者_有病状況_糖尿病合併症_【2022年3月】</t>
  </si>
  <si>
    <t>第1号_要支援者_有病状況_心臓病_【2022年3月】</t>
  </si>
  <si>
    <t>第1号_要支援者_有病状況_脳疾患_【2022年3月】</t>
  </si>
  <si>
    <t>第1号_要支援者_有病状況_がん_【2022年3月】</t>
  </si>
  <si>
    <t>第1号_要支援者_有病状況_精神疾患_【2022年3月】</t>
  </si>
  <si>
    <t>第1号_要支援者_有病状況_筋・骨格_【2022年3月】</t>
  </si>
  <si>
    <t>第1号_要支援者_有病状況_難病_【2022年3月】</t>
  </si>
  <si>
    <t>第1号_要支援者_有病状況_その他_【2022年3月】</t>
  </si>
  <si>
    <t>第1号_要支援者_有病状況_母数_【2022年3月】</t>
  </si>
  <si>
    <t>参考</t>
    <rPh sb="0" eb="2">
      <t>サンコウ</t>
    </rPh>
    <phoneticPr fontId="39"/>
  </si>
  <si>
    <t>人</t>
    <rPh sb="0" eb="1">
      <t>ヒト</t>
    </rPh>
    <phoneticPr fontId="1"/>
  </si>
  <si>
    <t>2021年度</t>
  </si>
  <si>
    <t>比率</t>
    <rPh sb="0" eb="2">
      <t>ヒリツ</t>
    </rPh>
    <phoneticPr fontId="21"/>
  </si>
  <si>
    <t>要支援者１・２原因疾患別有病状況_脳血管疾患</t>
  </si>
  <si>
    <t>要支援者１・２原因疾患別有病状況_関節・筋肉疾患</t>
  </si>
  <si>
    <t>要支援者１・２原因疾患別有病状況_骨折・骨粗鬆症</t>
  </si>
  <si>
    <t>要支援者１・２原因疾患別有病状況_心疾患</t>
  </si>
  <si>
    <t>要支援者１・２原因疾患別有病状況_高血圧</t>
  </si>
  <si>
    <t>要支援者１・２原因疾患別有病状況_がん</t>
  </si>
  <si>
    <t>要支援者１・２原因疾患別有病状況_その他</t>
    <rPh sb="19" eb="20">
      <t>タ</t>
    </rPh>
    <phoneticPr fontId="21"/>
  </si>
  <si>
    <t>要支援者１・２原因疾患別有病状況_ｎ</t>
  </si>
  <si>
    <t>参考</t>
    <rPh sb="0" eb="2">
      <t>サンコウ</t>
    </rPh>
    <phoneticPr fontId="21"/>
  </si>
  <si>
    <t>要介護者１・２原因疾患別有病状況_認知症</t>
  </si>
  <si>
    <t>要介護者１・２原因疾患別有病状況_脳血管疾患</t>
  </si>
  <si>
    <t>要介護者１・２原因疾患別有病状況_関節・筋肉疾患</t>
  </si>
  <si>
    <t>要介護者１・２原因疾患別有病状況_骨折・骨粗鬆症</t>
  </si>
  <si>
    <t>要介護者１・２原因疾患別有病状況_心疾患</t>
  </si>
  <si>
    <t>要介護者１・２原因疾患別有病状況_高血圧</t>
  </si>
  <si>
    <t>要介護者１・２原因疾患別有病状況_がん</t>
  </si>
  <si>
    <t>要介護者１・２原因疾患別有病状況_その他</t>
    <rPh sb="19" eb="20">
      <t>タ</t>
    </rPh>
    <phoneticPr fontId="1"/>
  </si>
  <si>
    <t>要介護者１・２原因疾患別有病状況_ｎ</t>
  </si>
  <si>
    <t>要支援者１・２原因疾患別有病状況_その他__割合</t>
    <rPh sb="19" eb="20">
      <t>タ</t>
    </rPh>
    <phoneticPr fontId="21"/>
  </si>
  <si>
    <t>要支援者１・２原因疾患別有病状況_合計_割合</t>
  </si>
  <si>
    <t>把握数/1000人</t>
  </si>
  <si>
    <t>人数</t>
  </si>
  <si>
    <t>基本チェックリスト_事業対象者の把握数_高齢者人口1000人_割合_【2021】</t>
  </si>
  <si>
    <t>基本チェックリスト_事業対象者の把握数_高齢者人口1000人_順位_【2021】</t>
    <rPh sb="31" eb="33">
      <t>ジュンイ</t>
    </rPh>
    <phoneticPr fontId="21"/>
  </si>
  <si>
    <t>2022年度</t>
    <rPh sb="4" eb="6">
      <t>ネンド</t>
    </rPh>
    <phoneticPr fontId="1"/>
  </si>
  <si>
    <t>生活支援コーディネーターがサロン・通いの場の設置を支援【2022】</t>
  </si>
  <si>
    <t>生活支援体制整備協議体でのサロンの設置・運営の検討【2022】</t>
    <rPh sb="0" eb="2">
      <t>セイカツ</t>
    </rPh>
    <rPh sb="2" eb="4">
      <t>シエン</t>
    </rPh>
    <rPh sb="4" eb="6">
      <t>タイセイ</t>
    </rPh>
    <rPh sb="6" eb="8">
      <t>セイビ</t>
    </rPh>
    <rPh sb="8" eb="10">
      <t>キョウギ</t>
    </rPh>
    <rPh sb="10" eb="11">
      <t>タイ</t>
    </rPh>
    <rPh sb="17" eb="19">
      <t>セッチ</t>
    </rPh>
    <rPh sb="20" eb="22">
      <t>ウンエイ</t>
    </rPh>
    <rPh sb="23" eb="25">
      <t>ケントウ</t>
    </rPh>
    <phoneticPr fontId="1"/>
  </si>
  <si>
    <t>シルバー人材センター登録者数【2022】</t>
    <rPh sb="4" eb="6">
      <t>ジンザイ</t>
    </rPh>
    <rPh sb="10" eb="13">
      <t>トウロクシャ</t>
    </rPh>
    <rPh sb="13" eb="14">
      <t>スウ</t>
    </rPh>
    <phoneticPr fontId="1"/>
  </si>
  <si>
    <t>65歳以上人口1,000人あたりシルバー人材センター登録者数【2022】</t>
    <rPh sb="2" eb="3">
      <t>サイ</t>
    </rPh>
    <rPh sb="3" eb="5">
      <t>イジョウ</t>
    </rPh>
    <rPh sb="5" eb="7">
      <t>ジンコウ</t>
    </rPh>
    <rPh sb="12" eb="13">
      <t>ヒト</t>
    </rPh>
    <phoneticPr fontId="1"/>
  </si>
  <si>
    <t>65歳以上人口1,000人あたりシルバー人材センター登録者数_順位【2022】</t>
    <rPh sb="2" eb="3">
      <t>サイ</t>
    </rPh>
    <rPh sb="3" eb="5">
      <t>イジョウ</t>
    </rPh>
    <rPh sb="5" eb="7">
      <t>ジンコウ</t>
    </rPh>
    <rPh sb="12" eb="13">
      <t>ヒト</t>
    </rPh>
    <rPh sb="31" eb="33">
      <t>ジュンイ</t>
    </rPh>
    <phoneticPr fontId="1"/>
  </si>
  <si>
    <t>特定健康診査・特定保健指導の実施状況</t>
  </si>
  <si>
    <t>がん検診事業評価プロセス指標</t>
    <rPh sb="2" eb="4">
      <t>ケンシン</t>
    </rPh>
    <rPh sb="4" eb="8">
      <t>ジギョウヒョウカ</t>
    </rPh>
    <rPh sb="12" eb="14">
      <t>シヒョウ</t>
    </rPh>
    <phoneticPr fontId="16"/>
  </si>
  <si>
    <t>位</t>
    <rPh sb="0" eb="1">
      <t>イ</t>
    </rPh>
    <phoneticPr fontId="16"/>
  </si>
  <si>
    <t>比率</t>
    <rPh sb="0" eb="2">
      <t>ヒリツ</t>
    </rPh>
    <phoneticPr fontId="16"/>
  </si>
  <si>
    <t>順位</t>
    <rPh sb="0" eb="2">
      <t>ジュンイ</t>
    </rPh>
    <phoneticPr fontId="16"/>
  </si>
  <si>
    <t>位</t>
    <rPh sb="0" eb="1">
      <t>イ</t>
    </rPh>
    <phoneticPr fontId="56"/>
  </si>
  <si>
    <t>箇所/1000人</t>
    <rPh sb="0" eb="2">
      <t>カショ</t>
    </rPh>
    <rPh sb="7" eb="8">
      <t>ヒト</t>
    </rPh>
    <phoneticPr fontId="8"/>
  </si>
  <si>
    <t>順位</t>
    <rPh sb="0" eb="2">
      <t>ジュンイ</t>
    </rPh>
    <phoneticPr fontId="56"/>
  </si>
  <si>
    <t>比率</t>
    <rPh sb="0" eb="2">
      <t>ヒリツ</t>
    </rPh>
    <phoneticPr fontId="56"/>
  </si>
  <si>
    <t>比率</t>
    <rPh sb="0" eb="2">
      <t>ヒリツ</t>
    </rPh>
    <phoneticPr fontId="6"/>
  </si>
  <si>
    <t>自宅及び老人ホームでの死亡率_【2020】</t>
    <rPh sb="0" eb="2">
      <t>ジタク</t>
    </rPh>
    <rPh sb="2" eb="3">
      <t>オヨ</t>
    </rPh>
    <rPh sb="4" eb="6">
      <t>ロウジン</t>
    </rPh>
    <rPh sb="11" eb="14">
      <t>シボウリツ</t>
    </rPh>
    <phoneticPr fontId="15"/>
  </si>
  <si>
    <t>自宅及び老人ホームでの死亡率_順位【2020】</t>
    <rPh sb="0" eb="2">
      <t>ジタク</t>
    </rPh>
    <rPh sb="2" eb="3">
      <t>オヨ</t>
    </rPh>
    <rPh sb="4" eb="6">
      <t>ロウジン</t>
    </rPh>
    <rPh sb="11" eb="14">
      <t>シボウリツ</t>
    </rPh>
    <rPh sb="15" eb="17">
      <t>ジュンイ</t>
    </rPh>
    <phoneticPr fontId="15"/>
  </si>
  <si>
    <t>自宅での死亡率_【2020】</t>
  </si>
  <si>
    <t>自宅での死亡率_順位【2020】</t>
    <rPh sb="0" eb="2">
      <t>ジタク</t>
    </rPh>
    <rPh sb="4" eb="7">
      <t>シボウリツ</t>
    </rPh>
    <rPh sb="8" eb="10">
      <t>ジュンイ</t>
    </rPh>
    <phoneticPr fontId="15"/>
  </si>
  <si>
    <t>回</t>
    <rPh sb="0" eb="1">
      <t>カイ</t>
    </rPh>
    <phoneticPr fontId="2"/>
  </si>
  <si>
    <t>人口10万対</t>
  </si>
  <si>
    <t>看取り数_人口10万対_【2018】</t>
  </si>
  <si>
    <t>在宅_自宅・老人ホーム看取り数_人口10万対_順位【2019】</t>
    <rPh sb="23" eb="25">
      <t>ジュンイ</t>
    </rPh>
    <phoneticPr fontId="2"/>
  </si>
  <si>
    <t>在宅ターミナルケアを受けた患者数_人口10万対_【2018】</t>
  </si>
  <si>
    <t>在宅ターミナルケアを受けた患者数_人口10万対_順位【2019】</t>
    <rPh sb="24" eb="26">
      <t>ジュンイ</t>
    </rPh>
    <phoneticPr fontId="2"/>
  </si>
  <si>
    <t>参考</t>
    <rPh sb="0" eb="2">
      <t>サンコウ</t>
    </rPh>
    <phoneticPr fontId="2"/>
  </si>
  <si>
    <t>位</t>
    <rPh sb="0" eb="1">
      <t>イ</t>
    </rPh>
    <phoneticPr fontId="15"/>
  </si>
  <si>
    <t>人</t>
    <rPh sb="0" eb="1">
      <t>ヒト</t>
    </rPh>
    <phoneticPr fontId="15"/>
  </si>
  <si>
    <t>比率</t>
    <rPh sb="0" eb="2">
      <t>ヒリツ</t>
    </rPh>
    <phoneticPr fontId="15"/>
  </si>
  <si>
    <t>順位</t>
    <rPh sb="0" eb="2">
      <t>ジュンイ</t>
    </rPh>
    <phoneticPr fontId="15"/>
  </si>
  <si>
    <t>n値</t>
    <rPh sb="1" eb="2">
      <t>アタイ</t>
    </rPh>
    <phoneticPr fontId="15"/>
  </si>
  <si>
    <t>参考</t>
    <rPh sb="0" eb="2">
      <t>サンコウ</t>
    </rPh>
    <phoneticPr fontId="15"/>
  </si>
  <si>
    <t>要支援１・2の重症化率改善割合_順位【2021年3月→2022年3月】</t>
    <rPh sb="16" eb="18">
      <t>ジュンイ</t>
    </rPh>
    <phoneticPr fontId="21"/>
  </si>
  <si>
    <t>要支援者１・２原因疾患別有病状況_認知症</t>
    <phoneticPr fontId="4"/>
  </si>
  <si>
    <t>週1回以上の通いの場の参加率_【2021】_順位</t>
  </si>
  <si>
    <t>高齢者人口1000人あたりの週1回以上の通いの場の箇所数_【2021】_順位</t>
  </si>
  <si>
    <t>月1回以上の通いの場の参加率_【2021】_割合</t>
  </si>
  <si>
    <t>月1回以上の通いの場の参加率_【2021】_順位</t>
  </si>
  <si>
    <t>高齢者人口1000人あたりの月1回以上の通いの場の箇所数_【2021】_順位</t>
  </si>
  <si>
    <t>在宅サービス利用率_【2022】</t>
  </si>
  <si>
    <t>在宅サービス利用率_順位【2022】</t>
    <rPh sb="10" eb="12">
      <t>ジュンイ</t>
    </rPh>
    <phoneticPr fontId="15"/>
  </si>
  <si>
    <t>在宅サービス利用率_n_【2022】</t>
  </si>
  <si>
    <t>要支援１・2の重症化率重症化割合_【2021年3月→2022年3月】</t>
    <phoneticPr fontId="3"/>
  </si>
  <si>
    <t>要支援１・2の重症化率維持割合_【2021年3月→2022年3月】</t>
    <phoneticPr fontId="14"/>
  </si>
  <si>
    <t>要支援１・2の重症化率改善割合_【2021年3月→2022年3月】</t>
    <phoneticPr fontId="14"/>
  </si>
  <si>
    <t>要支援１・2の重症化率_母数_【2021年3月→2022年3月】</t>
    <phoneticPr fontId="14"/>
  </si>
  <si>
    <t>要支援１・2の重症化率_母数_【2021年3月→2022年3月】</t>
    <phoneticPr fontId="3"/>
  </si>
  <si>
    <t>要支援１・2の重症化率改善割合_順位【2021年3月→2022年3月】</t>
    <phoneticPr fontId="14"/>
  </si>
  <si>
    <t>要支援１・2の重症化率重症化割合_順位【2021年3月→2022年3月】</t>
    <phoneticPr fontId="14"/>
  </si>
  <si>
    <t>要支援１・2の重症化率維持割合_順位【2021年3月→2022年3月】</t>
    <phoneticPr fontId="14"/>
  </si>
  <si>
    <t>週1回以上の通いの場の参加率_【2021】_割合</t>
    <rPh sb="22" eb="24">
      <t>ワリアイ</t>
    </rPh>
    <phoneticPr fontId="14"/>
  </si>
  <si>
    <t>生活支援コーディネーターがサロン・通いの場の設置を支援【2022】</t>
    <phoneticPr fontId="3"/>
  </si>
  <si>
    <t>生活支援体制整備協議体でのサロンの設置・運営の検討【2022】</t>
    <rPh sb="0" eb="2">
      <t>セイカツ</t>
    </rPh>
    <rPh sb="2" eb="4">
      <t>シエン</t>
    </rPh>
    <rPh sb="4" eb="6">
      <t>タイセイ</t>
    </rPh>
    <rPh sb="6" eb="8">
      <t>セイビ</t>
    </rPh>
    <rPh sb="8" eb="10">
      <t>キョウギ</t>
    </rPh>
    <rPh sb="10" eb="11">
      <t>タイ</t>
    </rPh>
    <rPh sb="17" eb="19">
      <t>セッチ</t>
    </rPh>
    <rPh sb="20" eb="22">
      <t>ウンエイ</t>
    </rPh>
    <rPh sb="23" eb="25">
      <t>ケントウ</t>
    </rPh>
    <phoneticPr fontId="4"/>
  </si>
  <si>
    <t>基本チェックリスト_事業対象者の把握数_高齢者人口1000人_順位_【2021】</t>
    <rPh sb="31" eb="33">
      <t>ジュンイ</t>
    </rPh>
    <phoneticPr fontId="14"/>
  </si>
  <si>
    <t>高齢者人口1000人あたりの週1回以上の通いの場の箇所数_【2021】_順位</t>
    <phoneticPr fontId="3"/>
  </si>
  <si>
    <t>週1回以上の通いの場の参加率_【2021】_順位</t>
    <phoneticPr fontId="3"/>
  </si>
  <si>
    <t>高齢者人口1000人あたりの月1回以上の通いの場の箇所数_【2021】_順位</t>
    <phoneticPr fontId="3"/>
  </si>
  <si>
    <t>月1回以上の通いの場の参加率_【2021】_順位</t>
    <phoneticPr fontId="3"/>
  </si>
  <si>
    <t>自宅での死亡率_【2020】</t>
    <phoneticPr fontId="3"/>
  </si>
  <si>
    <t>自宅及び老人ホームでの死亡率_【2020】</t>
    <phoneticPr fontId="24"/>
  </si>
  <si>
    <t>自宅及び老人ホームでの死亡率_順位【2020】</t>
    <phoneticPr fontId="24"/>
  </si>
  <si>
    <t>自宅での死亡率_順位【2020】</t>
    <rPh sb="0" eb="2">
      <t>ジタク</t>
    </rPh>
    <rPh sb="4" eb="7">
      <t>シボウリツ</t>
    </rPh>
    <rPh sb="8" eb="10">
      <t>ジュンイ</t>
    </rPh>
    <phoneticPr fontId="24"/>
  </si>
  <si>
    <t>要介護３以上の者の在宅サービス利用率_【2022】</t>
  </si>
  <si>
    <t>要介護３以上の者の在宅サービス利用率_順位【2022】</t>
    <rPh sb="19" eb="21">
      <t>ジュンイ</t>
    </rPh>
    <phoneticPr fontId="15"/>
  </si>
  <si>
    <t>要介護３以上の者の在宅サービス利用率_n_【2022】</t>
  </si>
  <si>
    <t>在宅サービス利用率_n_【2022】</t>
    <phoneticPr fontId="3"/>
  </si>
  <si>
    <t>要介護３以上の者の在宅サービス利用率_n_【2022】</t>
    <phoneticPr fontId="3"/>
  </si>
  <si>
    <t>在宅サービス利用率_順位【2022】</t>
    <rPh sb="10" eb="12">
      <t>ジュンイ</t>
    </rPh>
    <phoneticPr fontId="14"/>
  </si>
  <si>
    <t>要介護３以上の者の在宅サービス利用率_順位【2022】</t>
    <phoneticPr fontId="14"/>
  </si>
  <si>
    <t>ACP・リビングウィルに関するツールの作成状況</t>
    <rPh sb="21" eb="23">
      <t>ジョウキョウ</t>
    </rPh>
    <phoneticPr fontId="21"/>
  </si>
  <si>
    <t>高齢者人口千人当たり</t>
  </si>
  <si>
    <t>回</t>
    <rPh sb="0" eb="1">
      <t>カイ</t>
    </rPh>
    <phoneticPr fontId="21"/>
  </si>
  <si>
    <t>人</t>
    <rPh sb="0" eb="1">
      <t>ヒト</t>
    </rPh>
    <phoneticPr fontId="21"/>
  </si>
  <si>
    <t>ー</t>
  </si>
  <si>
    <t>2021年度</t>
    <rPh sb="4" eb="6">
      <t>ネンド</t>
    </rPh>
    <phoneticPr fontId="1"/>
  </si>
  <si>
    <t>回数</t>
    <rPh sb="0" eb="2">
      <t>カイスウ</t>
    </rPh>
    <phoneticPr fontId="21"/>
  </si>
  <si>
    <t>高齢者人口千人当たりの人数</t>
    <rPh sb="11" eb="13">
      <t>ニンズウ</t>
    </rPh>
    <phoneticPr fontId="21"/>
  </si>
  <si>
    <t>はい/いいえ</t>
  </si>
  <si>
    <t>【令和３年度】在宅療養や終末期などの過ごし方やあらかじめ考えておくべきことについて_元気なうちから学べる市民向け講座などの実施回数_【2021】</t>
  </si>
  <si>
    <t>【令和３年度】在宅療養や終末期などの過ごし方やあらかじめ考えておくべきことについて_元気なうちから学べる市民向け講座などの実施回数_高齢者人口千人当たり_R3.4_【2021】_順位</t>
    <rPh sb="89" eb="91">
      <t>ジュンイ</t>
    </rPh>
    <phoneticPr fontId="21"/>
  </si>
  <si>
    <t>ACP・リビングウィルに関するツールの作成状況_【2022】</t>
  </si>
  <si>
    <t>ACP・リビングウィルに関するツールの作成状況_【2022】</t>
    <phoneticPr fontId="4"/>
  </si>
  <si>
    <t>関東厚生局「保険医療機関・保険薬局の施設基準の届出受理状況及び保険外併用療養費医療機関一覧」</t>
    <rPh sb="0" eb="5">
      <t>カントウコウセイキョク</t>
    </rPh>
    <phoneticPr fontId="28"/>
  </si>
  <si>
    <t>施設</t>
    <rPh sb="0" eb="2">
      <t>シセツ</t>
    </rPh>
    <phoneticPr fontId="26"/>
  </si>
  <si>
    <t>人口10万対</t>
    <rPh sb="0" eb="2">
      <t>ジンコウ</t>
    </rPh>
    <rPh sb="4" eb="5">
      <t>マン</t>
    </rPh>
    <rPh sb="5" eb="6">
      <t>タイ</t>
    </rPh>
    <phoneticPr fontId="30"/>
  </si>
  <si>
    <t>位</t>
    <rPh sb="0" eb="1">
      <t>イ</t>
    </rPh>
    <phoneticPr fontId="26"/>
  </si>
  <si>
    <t>施設数</t>
    <rPh sb="0" eb="2">
      <t>シセツ</t>
    </rPh>
    <rPh sb="2" eb="3">
      <t>スウ</t>
    </rPh>
    <phoneticPr fontId="26"/>
  </si>
  <si>
    <t>人口10万対の施設数</t>
    <rPh sb="0" eb="2">
      <t>ジンコウ</t>
    </rPh>
    <rPh sb="4" eb="5">
      <t>マン</t>
    </rPh>
    <rPh sb="5" eb="6">
      <t>タイ</t>
    </rPh>
    <rPh sb="7" eb="9">
      <t>シセツ</t>
    </rPh>
    <rPh sb="9" eb="10">
      <t>スウ</t>
    </rPh>
    <phoneticPr fontId="30"/>
  </si>
  <si>
    <t>順位</t>
    <rPh sb="0" eb="2">
      <t>ジュンイ</t>
    </rPh>
    <phoneticPr fontId="26"/>
  </si>
  <si>
    <t>在宅療養支援病院届出施設数_【2023.3】</t>
  </si>
  <si>
    <t>在宅療養支援病院届出施設数人口10万対_順位2023.3】</t>
    <rPh sb="20" eb="22">
      <t>ジュンイ</t>
    </rPh>
    <phoneticPr fontId="26"/>
  </si>
  <si>
    <t>在宅療養支援診療所届出施設数_【2023.3】</t>
  </si>
  <si>
    <t>在宅療養支援診療所届出施設数人口10万対_順位【2023.3】</t>
    <rPh sb="21" eb="23">
      <t>ジュンイ</t>
    </rPh>
    <phoneticPr fontId="26"/>
  </si>
  <si>
    <t>在宅療養支援歯科診療所数_【2023.3】</t>
  </si>
  <si>
    <t>在宅療養支援歯科診療所数_人口10万対_【2023.3】</t>
    <rPh sb="13" eb="15">
      <t>ジンコウ</t>
    </rPh>
    <rPh sb="17" eb="18">
      <t>マン</t>
    </rPh>
    <rPh sb="18" eb="19">
      <t>タイ</t>
    </rPh>
    <phoneticPr fontId="12"/>
  </si>
  <si>
    <t>在宅療養支援歯科診療所数_人口10万対_順位【2023.3】</t>
    <rPh sb="13" eb="15">
      <t>ジンコウ</t>
    </rPh>
    <rPh sb="17" eb="18">
      <t>マン</t>
    </rPh>
    <rPh sb="18" eb="19">
      <t>タイ</t>
    </rPh>
    <rPh sb="20" eb="22">
      <t>ジュンイ</t>
    </rPh>
    <phoneticPr fontId="12"/>
  </si>
  <si>
    <t>人口1万対の人数</t>
    <rPh sb="6" eb="8">
      <t>ニンズウ</t>
    </rPh>
    <phoneticPr fontId="2"/>
  </si>
  <si>
    <t>認定者1万対の従業者数</t>
    <rPh sb="7" eb="10">
      <t>ジュウギョウシャ</t>
    </rPh>
    <rPh sb="10" eb="11">
      <t>スウ</t>
    </rPh>
    <phoneticPr fontId="2"/>
  </si>
  <si>
    <t>訪問看護 _総数_【2019】</t>
  </si>
  <si>
    <t>訪問看護 _順位_【2019】</t>
    <rPh sb="6" eb="8">
      <t>ジュンイ</t>
    </rPh>
    <phoneticPr fontId="2"/>
  </si>
  <si>
    <t>訪問保健師_順位_【2019】</t>
    <rPh sb="6" eb="8">
      <t>ジュンイ</t>
    </rPh>
    <phoneticPr fontId="2"/>
  </si>
  <si>
    <t>訪問助産師_順位_【2019】</t>
    <rPh sb="2" eb="5">
      <t>ジョサンシ</t>
    </rPh>
    <rPh sb="6" eb="8">
      <t>ジュンイ</t>
    </rPh>
    <phoneticPr fontId="2"/>
  </si>
  <si>
    <t>訪問看護師_順位_【2019】</t>
    <rPh sb="6" eb="8">
      <t>ジュンイ</t>
    </rPh>
    <phoneticPr fontId="2"/>
  </si>
  <si>
    <t>訪問准看護師_順位_【2019】</t>
    <rPh sb="7" eb="9">
      <t>ジュンイ</t>
    </rPh>
    <phoneticPr fontId="2"/>
  </si>
  <si>
    <t>訪問理学療法士_順位【2019】</t>
    <rPh sb="8" eb="10">
      <t>ジュンイ</t>
    </rPh>
    <phoneticPr fontId="2"/>
  </si>
  <si>
    <t>訪問作業療法士_順位【2019】</t>
    <rPh sb="8" eb="10">
      <t>ジュンイ</t>
    </rPh>
    <phoneticPr fontId="2"/>
  </si>
  <si>
    <t>訪問言語聴覚士_順位【2019】</t>
    <rPh sb="8" eb="10">
      <t>ジュンイ</t>
    </rPh>
    <phoneticPr fontId="2"/>
  </si>
  <si>
    <t>訪問その他の職員_順位【2019】</t>
    <rPh sb="9" eb="11">
      <t>ジュンイ</t>
    </rPh>
    <phoneticPr fontId="2"/>
  </si>
  <si>
    <t>従事者数【認定者1万対】_訪問介護員_順位【2017】</t>
    <rPh sb="19" eb="21">
      <t>ジュンイ</t>
    </rPh>
    <phoneticPr fontId="2"/>
  </si>
  <si>
    <t>従事者数【認定者1万対】_通所介護_順位【2017】</t>
    <rPh sb="18" eb="20">
      <t>ジュンイ</t>
    </rPh>
    <phoneticPr fontId="2"/>
  </si>
  <si>
    <t>従事者数【認定者1万対】_通所リハビリ_テション_介護老人保健施設_順位【2019】</t>
    <rPh sb="34" eb="36">
      <t>ジュンイ</t>
    </rPh>
    <phoneticPr fontId="2"/>
  </si>
  <si>
    <t>従事者数【認定者1万対】_通所リハビリ_テション_医療施設_順位【2019】</t>
    <rPh sb="30" eb="32">
      <t>ジュンイ</t>
    </rPh>
    <phoneticPr fontId="2"/>
  </si>
  <si>
    <t>従事者数【認定者1万対】_地域密着型介護老人福祉施設_順位【2019】</t>
    <rPh sb="27" eb="29">
      <t>ジュンイ</t>
    </rPh>
    <phoneticPr fontId="2"/>
  </si>
  <si>
    <t>従事者数【認定者1万対】_居宅介護支援_順位【2017】</t>
    <rPh sb="20" eb="22">
      <t>ジュンイ</t>
    </rPh>
    <phoneticPr fontId="2"/>
  </si>
  <si>
    <t>従事者数【認定者1万対】_地域密着型通所介護_順位【2019】</t>
    <rPh sb="23" eb="25">
      <t>ジュンイ</t>
    </rPh>
    <phoneticPr fontId="2"/>
  </si>
  <si>
    <t>実利用者数_訪問型従前相当サービス（旧介護予防訪問介護に相当するサービス）【2021】</t>
    <phoneticPr fontId="3"/>
  </si>
  <si>
    <t>【令和３年度】在宅療養や終末期などの過ごし方やあらかじめ考えておくべきことについて_元気なうちから学べる市民向け講座などの実施回数_高齢者人口千人当たり_R3.4_【2021】</t>
    <phoneticPr fontId="4"/>
  </si>
  <si>
    <t>在宅療養支援病院届出施設数人口10万対_【2023.3】</t>
    <phoneticPr fontId="4"/>
  </si>
  <si>
    <t>在宅療養支援病院届出施設数人口10万対_【2023.3】</t>
    <phoneticPr fontId="3"/>
  </si>
  <si>
    <t>在宅療養支援診療所届出施設数人口10万対_【2023.3】</t>
    <phoneticPr fontId="4"/>
  </si>
  <si>
    <t>在宅療養支援診療所届出施設数人口10万対_【2023.3】</t>
    <phoneticPr fontId="3"/>
  </si>
  <si>
    <t>在宅療養支援歯科診療所数_人口10万対_【2023.3】</t>
    <phoneticPr fontId="4"/>
  </si>
  <si>
    <t>在宅療養支援病院届出施設数人口10万対_順位2023.3】</t>
    <phoneticPr fontId="14"/>
  </si>
  <si>
    <t>在宅療養支援診療所届出施設数人口10万対_順位【2023.3】</t>
    <phoneticPr fontId="14"/>
  </si>
  <si>
    <t>在宅療養支援歯科診療所数_人口10万対_順位【2023.3】</t>
    <rPh sb="13" eb="15">
      <t>ジンコウ</t>
    </rPh>
    <rPh sb="17" eb="18">
      <t>マン</t>
    </rPh>
    <rPh sb="18" eb="19">
      <t>タイ</t>
    </rPh>
    <rPh sb="20" eb="22">
      <t>ジュンイ</t>
    </rPh>
    <phoneticPr fontId="4"/>
  </si>
  <si>
    <t>サービス提供事業所数_人口10万対_居宅介護支援事業所数_【2021】</t>
    <phoneticPr fontId="4"/>
  </si>
  <si>
    <t>サービス提供事業所数_人口10万対_居宅介護支援事業所数_【2021】</t>
    <phoneticPr fontId="3"/>
  </si>
  <si>
    <t>サービス提供事業所数【人口10万対】_訪問介護事業所数_【2021】</t>
    <phoneticPr fontId="3"/>
  </si>
  <si>
    <t>サービス提供事業所【人口10万対】_訪問リハビリテーション_【2021】</t>
    <phoneticPr fontId="3"/>
  </si>
  <si>
    <t>サービス提供事業所数【人口１０万対】_人口１０万対_居宅介護支援事業所数_順位【2021】</t>
    <rPh sb="37" eb="39">
      <t>ジュンイ</t>
    </rPh>
    <phoneticPr fontId="14"/>
  </si>
  <si>
    <t>サービス提供事業所数【人口10万対】_訪問介護事業所数_順位【2021】</t>
    <rPh sb="28" eb="30">
      <t>ジュンイ</t>
    </rPh>
    <phoneticPr fontId="14"/>
  </si>
  <si>
    <t>サービス提供事業所【人口10万対】_訪問リハビリテーション_順位【2021】</t>
    <rPh sb="30" eb="32">
      <t>ジュンイ</t>
    </rPh>
    <phoneticPr fontId="14"/>
  </si>
  <si>
    <t>要支援要介護者1人当たり定員_通所介護_【2021】</t>
    <phoneticPr fontId="14"/>
  </si>
  <si>
    <t>要支援要介護者1人当たり定員_地域密着型通所介護_【2021】</t>
    <rPh sb="15" eb="17">
      <t>チイキ</t>
    </rPh>
    <rPh sb="17" eb="19">
      <t>ミッチャク</t>
    </rPh>
    <rPh sb="19" eb="20">
      <t>ガタ</t>
    </rPh>
    <rPh sb="20" eb="22">
      <t>ツウショ</t>
    </rPh>
    <rPh sb="22" eb="24">
      <t>カイゴ</t>
    </rPh>
    <phoneticPr fontId="14"/>
  </si>
  <si>
    <t>要支援要介護者1人当たり定員_通所リハビリテーション_【2021】</t>
    <rPh sb="15" eb="17">
      <t>ツウショ</t>
    </rPh>
    <phoneticPr fontId="14"/>
  </si>
  <si>
    <t>要支援要介護者1人当たり定員_認知症対応型通所介護_【2021】</t>
    <rPh sb="15" eb="18">
      <t>ニンチショウ</t>
    </rPh>
    <rPh sb="18" eb="20">
      <t>タイオウ</t>
    </rPh>
    <rPh sb="20" eb="21">
      <t>ガタ</t>
    </rPh>
    <rPh sb="21" eb="23">
      <t>ツウショ</t>
    </rPh>
    <rPh sb="23" eb="25">
      <t>カイゴ</t>
    </rPh>
    <phoneticPr fontId="14"/>
  </si>
  <si>
    <t>要支援要介護者1人当たり定員_小規模多機能型居宅介護_宿泊_【2021】</t>
    <rPh sb="15" eb="18">
      <t>ショウキボ</t>
    </rPh>
    <rPh sb="18" eb="21">
      <t>タキノウ</t>
    </rPh>
    <rPh sb="21" eb="22">
      <t>ガタ</t>
    </rPh>
    <rPh sb="22" eb="24">
      <t>キョタク</t>
    </rPh>
    <rPh sb="24" eb="26">
      <t>カイゴ</t>
    </rPh>
    <rPh sb="27" eb="29">
      <t>シュクハク</t>
    </rPh>
    <phoneticPr fontId="14"/>
  </si>
  <si>
    <t>要支援要介護者1人当たり定員_小規模多機能型居宅介護_通い_【2021】</t>
    <rPh sb="15" eb="18">
      <t>ショウキボ</t>
    </rPh>
    <rPh sb="18" eb="21">
      <t>タキノウ</t>
    </rPh>
    <rPh sb="21" eb="22">
      <t>ガタ</t>
    </rPh>
    <rPh sb="22" eb="24">
      <t>キョタク</t>
    </rPh>
    <rPh sb="24" eb="26">
      <t>カイゴ</t>
    </rPh>
    <rPh sb="27" eb="28">
      <t>カヨ</t>
    </rPh>
    <phoneticPr fontId="14"/>
  </si>
  <si>
    <t>要支援要介護者1人当たり定員_看護小規模多機能型居宅介護_宿泊_【2021】</t>
    <rPh sb="15" eb="17">
      <t>カンゴ</t>
    </rPh>
    <rPh sb="17" eb="20">
      <t>ショウキボ</t>
    </rPh>
    <rPh sb="20" eb="23">
      <t>タキノウ</t>
    </rPh>
    <rPh sb="23" eb="24">
      <t>ガタ</t>
    </rPh>
    <rPh sb="24" eb="26">
      <t>キョタク</t>
    </rPh>
    <rPh sb="26" eb="28">
      <t>カイゴ</t>
    </rPh>
    <rPh sb="29" eb="31">
      <t>シュクハク</t>
    </rPh>
    <phoneticPr fontId="14"/>
  </si>
  <si>
    <t>要支援要介護者1人当たり定員_看護小規模多機能型居宅介護_通い_【2021】</t>
    <rPh sb="15" eb="17">
      <t>カンゴ</t>
    </rPh>
    <rPh sb="17" eb="20">
      <t>ショウキボ</t>
    </rPh>
    <rPh sb="20" eb="23">
      <t>タキノウ</t>
    </rPh>
    <rPh sb="23" eb="24">
      <t>ガタ</t>
    </rPh>
    <rPh sb="24" eb="26">
      <t>キョタク</t>
    </rPh>
    <rPh sb="26" eb="28">
      <t>カイゴ</t>
    </rPh>
    <rPh sb="29" eb="30">
      <t>カヨ</t>
    </rPh>
    <phoneticPr fontId="14"/>
  </si>
  <si>
    <t>要支援要介護者1人当たり定員_通所介護_順位【2021】</t>
    <rPh sb="20" eb="22">
      <t>ジュンイ</t>
    </rPh>
    <phoneticPr fontId="14"/>
  </si>
  <si>
    <t>要支援要介護者1人当たり定員_地域密着型通所介護_順位【2021】</t>
    <rPh sb="25" eb="27">
      <t>ジュンイ</t>
    </rPh>
    <phoneticPr fontId="14"/>
  </si>
  <si>
    <t>要支援要介護者1人当たり定員_通所リハビリテーション_順位【2021】</t>
    <rPh sb="27" eb="29">
      <t>ジュンイ</t>
    </rPh>
    <phoneticPr fontId="14"/>
  </si>
  <si>
    <t>要支援要介護者1人当たり定員_認知症対応型通所介護_順位【2021】</t>
    <rPh sb="26" eb="28">
      <t>ジュンイ</t>
    </rPh>
    <phoneticPr fontId="14"/>
  </si>
  <si>
    <t>要支援要介護者1人当たり定員_小規模多機能型居宅介護_宿泊_順位【2021】</t>
    <rPh sb="30" eb="32">
      <t>ジュンイ</t>
    </rPh>
    <phoneticPr fontId="14"/>
  </si>
  <si>
    <t>要支援要介護者1人当たり定員_小規模多機能型居宅介護_通い_順位【2021】</t>
    <rPh sb="27" eb="28">
      <t>カヨ</t>
    </rPh>
    <rPh sb="30" eb="32">
      <t>ジュンイ</t>
    </rPh>
    <phoneticPr fontId="14"/>
  </si>
  <si>
    <t>要支援要介護者1人当たり定員_看護小規模多機能型居宅介護_宿泊_順位【2021】</t>
    <rPh sb="32" eb="34">
      <t>ジュンイ</t>
    </rPh>
    <phoneticPr fontId="14"/>
  </si>
  <si>
    <t>要支援要介護者1人当たり定員_看護小規模多機能型居宅介護_通い_順位【2021】</t>
    <rPh sb="29" eb="30">
      <t>カヨ</t>
    </rPh>
    <rPh sb="32" eb="34">
      <t>ジュンイ</t>
    </rPh>
    <phoneticPr fontId="14"/>
  </si>
  <si>
    <t>従事者数【認定者1万対】_訪問介護員_【2017】</t>
    <phoneticPr fontId="4"/>
  </si>
  <si>
    <t>在宅医療・介護連携についての検討_合計_【2022】</t>
    <phoneticPr fontId="4"/>
  </si>
  <si>
    <t>在宅医療・介護連携についての検討_合計_【2022】</t>
    <phoneticPr fontId="3"/>
  </si>
  <si>
    <t>在宅医療・介護連携についての検討_順位_【2022】</t>
    <phoneticPr fontId="14"/>
  </si>
  <si>
    <t>在宅医療と介護の連携について_医療・介護関係者への相談支援を行っているか。_合計_【2022】</t>
    <phoneticPr fontId="4"/>
  </si>
  <si>
    <t>在宅医療と介護の連携について_医療・介護関係者への相談支援を行っているか。_合計_【2022】</t>
    <phoneticPr fontId="3"/>
  </si>
  <si>
    <t>ア_医療・介護関係者が把握できるよう相談窓口を公表_【2022】</t>
    <phoneticPr fontId="4"/>
  </si>
  <si>
    <t>定期的に相談内容等を取りまとめている_【2022】</t>
    <phoneticPr fontId="3"/>
  </si>
  <si>
    <t>医療・介護関係者間で共有している_【2022】</t>
    <phoneticPr fontId="3"/>
  </si>
  <si>
    <t>取りまとめた相談内容に基づき_事業の検証や必要に応じた見直しを行う仕組みを設けている_【2022】</t>
    <phoneticPr fontId="3"/>
  </si>
  <si>
    <t>患者・利用者の状態の変化等に応じた医療・介護関係者間で速やかな情報共有_合計_【2022】</t>
    <phoneticPr fontId="4"/>
  </si>
  <si>
    <t>既存の情報共有ツールの活用状況を確認している_【2022】</t>
    <phoneticPr fontId="4"/>
  </si>
  <si>
    <t>在宅での看取りや入退院時等に活用できるような医療・介護関係者の情報共有ツールを作成している_【2022】</t>
    <phoneticPr fontId="4"/>
  </si>
  <si>
    <t>活用に向けた見直し等を行っている_【2022】</t>
    <phoneticPr fontId="4"/>
  </si>
  <si>
    <t>情報共有ツールの活用状況_医療・介護関係者の双方の意見等を踏まえて_改善・見直しを行っている_【2022】</t>
    <phoneticPr fontId="4"/>
  </si>
  <si>
    <t>在宅医療・介護連携を推進するため_多職種を対象とした研修会の開催_合計_【2022】</t>
    <phoneticPr fontId="4"/>
  </si>
  <si>
    <t>在宅医療・介護連携を推進するため_多職種を対象とした研修会の開催_合計_【2022】</t>
    <phoneticPr fontId="3"/>
  </si>
  <si>
    <t>企画に当たり_他の関連する研修を把握している_【2022】</t>
    <phoneticPr fontId="4"/>
  </si>
  <si>
    <t>企画にあたり_医療・介護関係者のニーズを把握している_【2022】</t>
    <phoneticPr fontId="4"/>
  </si>
  <si>
    <t>在宅医療・介護連携に係る参加型の研修会を開催_支援_している_【2022】</t>
    <phoneticPr fontId="4"/>
  </si>
  <si>
    <t>研修の結果について検証を行っている_【2022】</t>
    <phoneticPr fontId="4"/>
  </si>
  <si>
    <t>在宅医療・介護連携を推進するため_多職種を対象とした研修会の開催_順位_【2022】</t>
    <rPh sb="33" eb="35">
      <t>ジュンイ</t>
    </rPh>
    <phoneticPr fontId="14"/>
  </si>
  <si>
    <t>国勢調査</t>
  </si>
  <si>
    <t>65歳以上人口1,000人あたりシルバー人材センター登録者数【2022】</t>
    <phoneticPr fontId="14"/>
  </si>
  <si>
    <t>65歳以上人口1,000人あたりシルバー人材センター登録者数_順位【2022】</t>
    <phoneticPr fontId="3"/>
  </si>
  <si>
    <t>病院・診療所での死亡率</t>
    <rPh sb="3" eb="6">
      <t>シンリョウジョ</t>
    </rPh>
    <rPh sb="8" eb="11">
      <t>シボウリツ</t>
    </rPh>
    <phoneticPr fontId="11"/>
  </si>
  <si>
    <t>病院・診療所での死亡率7年分</t>
    <rPh sb="8" eb="11">
      <t>シボウリツ</t>
    </rPh>
    <phoneticPr fontId="11"/>
  </si>
  <si>
    <t>長野県「保健衛生関係主要統計」</t>
    <rPh sb="0" eb="2">
      <t>ナガノ</t>
    </rPh>
    <rPh sb="2" eb="3">
      <t>ケン</t>
    </rPh>
    <phoneticPr fontId="11"/>
  </si>
  <si>
    <t>病院死亡率</t>
    <rPh sb="0" eb="5">
      <t>ビョウインシボウリツ</t>
    </rPh>
    <phoneticPr fontId="4"/>
  </si>
  <si>
    <t>介護老人保健施設死亡率</t>
    <rPh sb="0" eb="4">
      <t>カイゴロウジン</t>
    </rPh>
    <rPh sb="4" eb="8">
      <t>ホケンシセツ</t>
    </rPh>
    <rPh sb="8" eb="11">
      <t>シボウリツ</t>
    </rPh>
    <phoneticPr fontId="4"/>
  </si>
  <si>
    <t>介護老人保健施設での死亡率</t>
    <rPh sb="10" eb="13">
      <t>シボウリツ</t>
    </rPh>
    <phoneticPr fontId="11"/>
  </si>
  <si>
    <t>介護老人保健施設での死亡率7年分</t>
    <rPh sb="10" eb="13">
      <t>シボウリツ</t>
    </rPh>
    <phoneticPr fontId="11"/>
  </si>
  <si>
    <t>介護老人保健施設での死亡率_順位【7年分平均】</t>
    <rPh sb="10" eb="13">
      <t>シボウリツ</t>
    </rPh>
    <rPh sb="14" eb="16">
      <t>ジュンイ</t>
    </rPh>
    <rPh sb="18" eb="22">
      <t>ネンブンヘイキン</t>
    </rPh>
    <phoneticPr fontId="15"/>
  </si>
  <si>
    <t>その他での死亡率</t>
    <rPh sb="2" eb="3">
      <t>ホカ</t>
    </rPh>
    <rPh sb="5" eb="8">
      <t>シボウリツ</t>
    </rPh>
    <phoneticPr fontId="4"/>
  </si>
  <si>
    <t>その他での死亡率</t>
    <rPh sb="5" eb="8">
      <t>シボウリツ</t>
    </rPh>
    <phoneticPr fontId="11"/>
  </si>
  <si>
    <t>その他での死亡率7年分</t>
    <rPh sb="5" eb="8">
      <t>シボウリツ</t>
    </rPh>
    <phoneticPr fontId="11"/>
  </si>
  <si>
    <t>看取り数_人口10万対_算定回数【2019】</t>
    <phoneticPr fontId="3"/>
  </si>
  <si>
    <t>介護老人保健施設での死亡率_【2020】</t>
    <phoneticPr fontId="4"/>
  </si>
  <si>
    <t>その他での死亡率_【2020】</t>
    <phoneticPr fontId="4"/>
  </si>
  <si>
    <t>その他での死亡率_順位【2021】</t>
    <rPh sb="9" eb="11">
      <t>ジュンイ</t>
    </rPh>
    <phoneticPr fontId="4"/>
  </si>
  <si>
    <t>高齢者_65歳以上_のうち就業人口の割合【2020】</t>
  </si>
  <si>
    <t>高齢者_65歳以上_のうち就業人口の割合_順位【2020】</t>
    <rPh sb="21" eb="23">
      <t>ジュンイ</t>
    </rPh>
    <phoneticPr fontId="4"/>
  </si>
  <si>
    <t xml:space="preserve"> BMI</t>
  </si>
  <si>
    <t xml:space="preserve"> 腹囲</t>
  </si>
  <si>
    <t xml:space="preserve"> 中性脂肪</t>
  </si>
  <si>
    <t xml:space="preserve"> ALT（GPT）</t>
  </si>
  <si>
    <t xml:space="preserve"> HDLコレステロール</t>
  </si>
  <si>
    <t xml:space="preserve"> 空腹時血糖（BS）</t>
    <rPh sb="4" eb="6">
      <t>ケットウ</t>
    </rPh>
    <phoneticPr fontId="23"/>
  </si>
  <si>
    <t>比率</t>
    <rPh sb="0" eb="2">
      <t>ヒリツ</t>
    </rPh>
    <phoneticPr fontId="1"/>
  </si>
  <si>
    <t>65-74歳の健診有所見者状況_ BMI_割合</t>
  </si>
  <si>
    <t>65-74歳の健診有所見者状況_ BMI_順位</t>
  </si>
  <si>
    <t>65-74歳の健診有所見者状況_ 腹囲_割合</t>
  </si>
  <si>
    <t>65-74歳の健診有所見者状況_ 腹囲_順位</t>
  </si>
  <si>
    <t>65-74歳の健診有所見者状況_ 中性脂肪_割合</t>
  </si>
  <si>
    <t>65-74歳の健診有所見者状況_ 中性脂肪_順位</t>
  </si>
  <si>
    <t>65-74歳の健診有所見者状況_ ALT（GPT）_割合</t>
  </si>
  <si>
    <t>65-74歳の健診有所見者状況_ ALT（GPT）_順位</t>
  </si>
  <si>
    <t>65-74歳の健診有所見者状況_ HDLコレステロール_割合</t>
  </si>
  <si>
    <t>65-74歳の健診有所見者状況_ HDLコレステロール_順位</t>
  </si>
  <si>
    <t>65-74歳の健診有所見者状況_ 空腹時血糖（BS）_割合</t>
  </si>
  <si>
    <t>65-74歳の健診有所見者状況_ 空腹時血糖（BS）_順位</t>
  </si>
  <si>
    <t xml:space="preserve"> HbA1c（NGSP）</t>
  </si>
  <si>
    <t xml:space="preserve"> 随時血糖（食後3.5時間以上）</t>
    <rPh sb="1" eb="5">
      <t>ズイジケットウ</t>
    </rPh>
    <rPh sb="6" eb="8">
      <t>ショクゴ</t>
    </rPh>
    <rPh sb="11" eb="15">
      <t>ジカンイジョウ</t>
    </rPh>
    <phoneticPr fontId="23"/>
  </si>
  <si>
    <t xml:space="preserve"> 尿酸</t>
    <rPh sb="1" eb="3">
      <t>ニョウサン</t>
    </rPh>
    <phoneticPr fontId="23"/>
  </si>
  <si>
    <t xml:space="preserve"> 収縮期血圧</t>
  </si>
  <si>
    <t xml:space="preserve"> 拡張期血圧</t>
  </si>
  <si>
    <t>65-74歳の健診有所見者状況_ HbA1c（NGSP）_割合</t>
  </si>
  <si>
    <t>65-74歳の健診有所見者状況_ HbA1c（NGSP）_順位</t>
  </si>
  <si>
    <t>65-74歳の健診有所見者状況_ 随時血糖（食後3.5時間以上）_割合</t>
  </si>
  <si>
    <t>65-74歳の健診有所見者状況_ 随時血糖（食後3.5時間以上）_順位</t>
  </si>
  <si>
    <t>65-74歳の健診有所見者状況_ 尿酸_割合</t>
  </si>
  <si>
    <t>65-74歳の健診有所見者状況_ 尿酸_順位</t>
  </si>
  <si>
    <t>65-74歳の健診有所見者状況_ 収縮期血圧_割合</t>
  </si>
  <si>
    <t>65-74歳の健診有所見者状況_ 収縮期血圧_順位</t>
  </si>
  <si>
    <t>65-74歳の健診有所見者状況_ 拡張期血圧_割合</t>
  </si>
  <si>
    <t>65-74歳の健診有所見者状況_ 拡張期血圧_順位</t>
  </si>
  <si>
    <t xml:space="preserve"> LDLコレステロール</t>
  </si>
  <si>
    <t xml:space="preserve"> non-HDLコレステロール</t>
  </si>
  <si>
    <t xml:space="preserve"> 血清クレアチニン</t>
  </si>
  <si>
    <t>65-74歳の健診有所見者状況_ LDLコレステロール_割合</t>
  </si>
  <si>
    <t>65-74歳の健診有所見者状況_ LDLコレステロール_順位</t>
  </si>
  <si>
    <t>65-74歳の健診有所見者状況_ non-HDLコレステロール_割合</t>
  </si>
  <si>
    <t>65-74歳の健診有所見者状況_ non-HDLコレステロール_順位</t>
  </si>
  <si>
    <t>65-74歳の健診有所見者状況_ 血清クレアチニン_割合</t>
  </si>
  <si>
    <t>65-74歳の健診有所見者状況_ 血清クレアチニン_順位</t>
  </si>
  <si>
    <t xml:space="preserve"> eGFR</t>
  </si>
  <si>
    <t xml:space="preserve"> 心電図</t>
    <rPh sb="1" eb="4">
      <t>シンデンズ</t>
    </rPh>
    <phoneticPr fontId="23"/>
  </si>
  <si>
    <t xml:space="preserve"> 眼底検査</t>
    <rPh sb="1" eb="3">
      <t>ガンテイ</t>
    </rPh>
    <rPh sb="3" eb="5">
      <t>ケンサ</t>
    </rPh>
    <phoneticPr fontId="23"/>
  </si>
  <si>
    <t>65-74歳の健診有所見者状況_ eGFR_割合</t>
  </si>
  <si>
    <t>65-74歳の健診有所見者状況_ eGFR_順位</t>
  </si>
  <si>
    <t>65-74歳の健診有所見者状況_ 心電図_割合</t>
  </si>
  <si>
    <t>65-74歳の健診有所見者状況_ 心電図_順位</t>
  </si>
  <si>
    <t>65-74歳の健診有所見者状況_ 眼底検査_割合</t>
  </si>
  <si>
    <t>65-74歳の健診有所見者状況_ 眼底検査_順位</t>
  </si>
  <si>
    <t>人</t>
    <rPh sb="0" eb="1">
      <t>ヒト</t>
    </rPh>
    <phoneticPr fontId="3"/>
  </si>
  <si>
    <t>75歳以上の健診有所見者状況_ BMI</t>
  </si>
  <si>
    <t>75歳以上の健診有所見者状況_ 腹囲</t>
  </si>
  <si>
    <t>75歳以上の健診有所見者状況_ 中性脂肪</t>
  </si>
  <si>
    <t>75歳以上の健診有所見者状況_ ALT（GPT）</t>
  </si>
  <si>
    <t>75歳以上の健診有所見者状況_ HDLコレステロール</t>
  </si>
  <si>
    <t>75歳以上の健診有所見者状況_ 空腹時血糖（BS）</t>
  </si>
  <si>
    <t>75歳以上の健診有所見者状況_ HbA1c（NGSP）</t>
  </si>
  <si>
    <t>75歳以上の健診有所見者状況_ 随時血糖（食後3.5時間以上）</t>
  </si>
  <si>
    <t>75歳以上の健診有所見者状況_ 尿酸</t>
  </si>
  <si>
    <t>75歳以上の健診有所見者状況_ 収縮期血圧</t>
  </si>
  <si>
    <t>75歳以上の健診有所見者状況_ 拡張期血圧</t>
  </si>
  <si>
    <t>75歳以上の健診有所見者状況_ LDLコレステロール</t>
  </si>
  <si>
    <t>75歳以上の健診有所見者状況_ non-HDLコレステロール</t>
  </si>
  <si>
    <t>75歳以上の健診有所見者状況_ 血清クレアチニン</t>
  </si>
  <si>
    <t>65-74歳の健診有所見者状況_ BMI</t>
  </si>
  <si>
    <t>65-74歳の健診有所見者状況_ 腹囲</t>
  </si>
  <si>
    <t>65-74歳の健診有所見者状況_ 中性脂肪</t>
  </si>
  <si>
    <t>65-74歳の健診有所見者状況_ ALT（GPT）</t>
  </si>
  <si>
    <t>65-74歳の健診有所見者状況_ HDLコレステロール</t>
  </si>
  <si>
    <t>65-74歳の健診有所見者状況_ 空腹時血糖（BS）</t>
  </si>
  <si>
    <t>65-74歳の健診有所見者状況_ HbA1c（NGSP）</t>
  </si>
  <si>
    <t>65-74歳の健診有所見者状況_ 随時血糖（食後3.5時間以上）</t>
  </si>
  <si>
    <t>65-74歳の健診有所見者状況_ 尿酸</t>
  </si>
  <si>
    <t>65-74歳の健診有所見者状況_ 収縮期血圧</t>
  </si>
  <si>
    <t>65-74歳の健診有所見者状況_ 拡張期血圧</t>
  </si>
  <si>
    <t>65-74歳の健診有所見者状況_ LDLコレステロール</t>
  </si>
  <si>
    <t>65-74歳の健診有所見者状況_ non-HDLコレステロール</t>
  </si>
  <si>
    <t>65-74歳の健診有所見者状況_ 血清クレアチニン</t>
  </si>
  <si>
    <t>65-74歳の健診有所見者状況_ eGFR</t>
  </si>
  <si>
    <t>65-74歳の健診有所見者状況_ 心電図</t>
  </si>
  <si>
    <t>65-74歳の健診有所見者状況_ 眼底検査</t>
  </si>
  <si>
    <t>65-74歳の健診有所見者状況_受験者数</t>
  </si>
  <si>
    <t>受験者数</t>
    <rPh sb="0" eb="4">
      <t>ジュケンシャスウ</t>
    </rPh>
    <phoneticPr fontId="23"/>
  </si>
  <si>
    <t>人</t>
    <rPh sb="0" eb="1">
      <t>ニン</t>
    </rPh>
    <phoneticPr fontId="1"/>
  </si>
  <si>
    <t>65-74歳の健診有所見者状況(人数)</t>
    <rPh sb="16" eb="18">
      <t>ニンズウ</t>
    </rPh>
    <phoneticPr fontId="2"/>
  </si>
  <si>
    <t>65-74歳の健診有所見者状況(割合・順位)</t>
    <rPh sb="16" eb="18">
      <t>ワリアイ</t>
    </rPh>
    <rPh sb="19" eb="21">
      <t>ジュンイ</t>
    </rPh>
    <phoneticPr fontId="4"/>
  </si>
  <si>
    <t>75歳以上の健診有所見者状況(人数)</t>
    <rPh sb="3" eb="5">
      <t>イジョウ</t>
    </rPh>
    <rPh sb="15" eb="17">
      <t>ニンズウ</t>
    </rPh>
    <phoneticPr fontId="2"/>
  </si>
  <si>
    <t>75歳以上の健診有所見者状況(割合・順位)</t>
    <rPh sb="15" eb="17">
      <t>ワリアイ</t>
    </rPh>
    <rPh sb="18" eb="20">
      <t>ジュンイ</t>
    </rPh>
    <phoneticPr fontId="4"/>
  </si>
  <si>
    <t>75歳以上の健診有所見者状況_ eGFR</t>
  </si>
  <si>
    <t>75歳以上の健診有所見者状況_ 心電図</t>
  </si>
  <si>
    <t>75歳以上の健診有所見者状況_ 眼底検査</t>
  </si>
  <si>
    <t>75歳以上の健診有所見者状況_受験者数</t>
  </si>
  <si>
    <t>75歳以上の健診有所見者状況_ BMI_割合</t>
  </si>
  <si>
    <t>75歳以上の健診有所見者状況_ BMI_順位</t>
  </si>
  <si>
    <t>75歳以上の健診有所見者状況_ 腹囲_割合</t>
  </si>
  <si>
    <t>75歳以上の健診有所見者状況_ 腹囲_順位</t>
  </si>
  <si>
    <t>75歳以上の健診有所見者状況_ 中性脂肪_割合</t>
  </si>
  <si>
    <t>75歳以上の健診有所見者状況_ 中性脂肪_順位</t>
  </si>
  <si>
    <t>75歳以上の健診有所見者状況_ ALT（GPT）_割合</t>
  </si>
  <si>
    <t>75歳以上の健診有所見者状況_ ALT（GPT）_順位</t>
  </si>
  <si>
    <t>75歳以上の健診有所見者状況_ HDLコレステロール_割合</t>
  </si>
  <si>
    <t>75歳以上の健診有所見者状況_ HDLコレステロール_順位</t>
  </si>
  <si>
    <t>75歳以上の健診有所見者状況_ 空腹時血糖（BS）_割合</t>
  </si>
  <si>
    <t>75歳以上の健診有所見者状況_ 空腹時血糖（BS）_順位</t>
  </si>
  <si>
    <t>75歳以上の健診有所見者状況_ HbA1c（NGSP）_割合</t>
  </si>
  <si>
    <t>75歳以上の健診有所見者状況_ HbA1c（NGSP）_順位</t>
  </si>
  <si>
    <t>75歳以上の健診有所見者状況_ 随時血糖（食後3.5時間以上）_割合</t>
  </si>
  <si>
    <t>75歳以上の健診有所見者状況_ 随時血糖（食後3.5時間以上）_順位</t>
  </si>
  <si>
    <t>75歳以上の健診有所見者状況_ 尿酸_割合</t>
  </si>
  <si>
    <t>75歳以上の健診有所見者状況_ 尿酸_順位</t>
  </si>
  <si>
    <t>75歳以上の健診有所見者状況_ 収縮期血圧_割合</t>
  </si>
  <si>
    <t>75歳以上の健診有所見者状況_ 収縮期血圧_順位</t>
  </si>
  <si>
    <t>75歳以上の健診有所見者状況_ 拡張期血圧_割合</t>
  </si>
  <si>
    <t>75歳以上の健診有所見者状況_ 拡張期血圧_順位</t>
  </si>
  <si>
    <t>75歳以上の健診有所見者状況_ LDLコレステロール_割合</t>
  </si>
  <si>
    <t>75歳以上の健診有所見者状況_ LDLコレステロール_順位</t>
  </si>
  <si>
    <t>75歳以上の健診有所見者状況_ non-HDLコレステロール_割合</t>
  </si>
  <si>
    <t>75歳以上の健診有所見者状況_ non-HDLコレステロール_順位</t>
  </si>
  <si>
    <t>75歳以上の健診有所見者状況_ 血清クレアチニン_割合</t>
  </si>
  <si>
    <t>75歳以上の健診有所見者状況_ 血清クレアチニン_順位</t>
  </si>
  <si>
    <t>75歳以上の健診有所見者状況_ eGFR_割合</t>
  </si>
  <si>
    <t>75歳以上の健診有所見者状況_ eGFR_順位</t>
  </si>
  <si>
    <t>75歳以上の健診有所見者状況_ 心電図_割合</t>
  </si>
  <si>
    <t>75歳以上の健診有所見者状況_ 心電図_順位</t>
  </si>
  <si>
    <t>75歳以上の健診有所見者状況_ 眼底検査_割合</t>
  </si>
  <si>
    <t>75歳以上の健診有所見者状況_ 眼底検査_順位</t>
  </si>
  <si>
    <t>庁内や郡市区等医師会等関係団体_都道府県等との連携_合計_【2022】</t>
    <phoneticPr fontId="3"/>
  </si>
  <si>
    <t>庁内や郡市区等医師会等関係団体_都道府県等との連携_合計_【2022】_順位【2022】</t>
    <rPh sb="36" eb="38">
      <t>ジュンイ</t>
    </rPh>
    <phoneticPr fontId="3"/>
  </si>
  <si>
    <t>回</t>
    <rPh sb="0" eb="1">
      <t>カイ</t>
    </rPh>
    <phoneticPr fontId="6"/>
  </si>
  <si>
    <t>専門職の派遣回数_医師【2021】</t>
  </si>
  <si>
    <t>高齢者人口1000人あたりの週1回以上の派遣回数_医師【2021】</t>
  </si>
  <si>
    <t>高齢者人口1000人あたりの週1回以上の派遣回数_医師_順位【2021】</t>
  </si>
  <si>
    <t>専門職の派遣回数_歯科医師【2021】</t>
  </si>
  <si>
    <t>高齢者人口1000人あたりの週1回以上の派遣回数_歯科医師【2021】</t>
  </si>
  <si>
    <t>高齢者人口1000人あたりの週1回以上の派遣回数_歯科医師_順位【2021】</t>
  </si>
  <si>
    <t>専門職の派遣回数_薬剤師【2021】</t>
  </si>
  <si>
    <t>高齢者人口1000人あたりの週1回以上の派遣回数_薬剤師【2021】</t>
  </si>
  <si>
    <t>高齢者人口1000人あたりの週1回以上の派遣回数_薬剤師_順位【2021】</t>
  </si>
  <si>
    <t>専門職の派遣回数_保健師【2021】</t>
  </si>
  <si>
    <t>高齢者人口1000人あたりの週1回以上の派遣回数_保健師【2021】</t>
  </si>
  <si>
    <t>高齢者人口1000人あたりの週1回以上の派遣回数_保健師_順位【2021】</t>
  </si>
  <si>
    <t>専門職の派遣回数_看護師【2021】</t>
  </si>
  <si>
    <t>高齢者人口1000人あたりの週1回以上の派遣回数_看護師【2021】</t>
  </si>
  <si>
    <t>高齢者人口1000人あたりの週1回以上の派遣回数_看護師_順位【2021】</t>
  </si>
  <si>
    <t>専門職の派遣回数_理学療法士【2021】</t>
  </si>
  <si>
    <t>高齢者人口1000人あたりの週1回以上の派遣回数_理学療法士【2021】</t>
  </si>
  <si>
    <t>高齢者人口1000人あたりの週1回以上の派遣回数_理学療法士_順位【2021】</t>
  </si>
  <si>
    <t>専門職の派遣回数_作業療法士【2021】</t>
  </si>
  <si>
    <t>高齢者人口1000人あたりの週1回以上の派遣回数_作業療法士【2021】</t>
  </si>
  <si>
    <t>高齢者人口1000人あたりの週1回以上の派遣回数_作業療法士_順位【2021】</t>
  </si>
  <si>
    <t>専門職の派遣回数_言語聴覚士【2021】</t>
  </si>
  <si>
    <t>高齢者人口1000人あたりの週1回以上の派遣回数_言語聴覚士【2021】</t>
  </si>
  <si>
    <t>高齢者人口1000人あたりの週1回以上の派遣回数_言語聴覚士_順位【2021】</t>
  </si>
  <si>
    <t>専門職の派遣回数_管理栄養士・栄養士【2021】</t>
  </si>
  <si>
    <t>高齢者人口1000人あたりの週1回以上の派遣回数_管理栄養士・栄養士【2021】</t>
  </si>
  <si>
    <t>高齢者人口1000人あたりの週1回以上の派遣回数_管理栄養士・栄養士_順位【2021】</t>
  </si>
  <si>
    <t>専門職の派遣回数_歯科衛生士【2021】</t>
  </si>
  <si>
    <t>高齢者人口1000人あたりの週1回以上の派遣回数_歯科衛生士【2021】</t>
  </si>
  <si>
    <t>高齢者人口1000人あたりの週1回以上の派遣回数_歯科衛生士_順位【2021】</t>
  </si>
  <si>
    <t>専門職の派遣回数_その他【2021】</t>
  </si>
  <si>
    <t>高齢者人口1000人あたりの週1回以上の派遣回数_その他【2021】</t>
  </si>
  <si>
    <t>高齢者人口1000人あたりの週1回以上の派遣回数_その他_順位【2021】</t>
  </si>
  <si>
    <t>医師</t>
    <rPh sb="0" eb="2">
      <t>イシ</t>
    </rPh>
    <phoneticPr fontId="56"/>
  </si>
  <si>
    <t>歯科医師</t>
    <rPh sb="0" eb="2">
      <t>シカ</t>
    </rPh>
    <rPh sb="2" eb="4">
      <t>イシ</t>
    </rPh>
    <phoneticPr fontId="56"/>
  </si>
  <si>
    <t>薬剤師</t>
    <rPh sb="0" eb="3">
      <t>ヤクザイシ</t>
    </rPh>
    <phoneticPr fontId="56"/>
  </si>
  <si>
    <t>保健師</t>
    <rPh sb="0" eb="3">
      <t>ホケンシ</t>
    </rPh>
    <phoneticPr fontId="56"/>
  </si>
  <si>
    <t>看護師</t>
    <rPh sb="0" eb="3">
      <t>カンゴシ</t>
    </rPh>
    <phoneticPr fontId="56"/>
  </si>
  <si>
    <t>理学療法士</t>
    <rPh sb="0" eb="2">
      <t>リガク</t>
    </rPh>
    <rPh sb="2" eb="5">
      <t>リョウホウシ</t>
    </rPh>
    <phoneticPr fontId="56"/>
  </si>
  <si>
    <t>作業療法士</t>
    <rPh sb="0" eb="2">
      <t>サギョウ</t>
    </rPh>
    <rPh sb="2" eb="5">
      <t>リョウホウシ</t>
    </rPh>
    <phoneticPr fontId="56"/>
  </si>
  <si>
    <t>言語聴覚士</t>
    <rPh sb="0" eb="5">
      <t>ゲンゴチョウカクシ</t>
    </rPh>
    <phoneticPr fontId="56"/>
  </si>
  <si>
    <t>管理栄養士・栄養士</t>
    <rPh sb="0" eb="2">
      <t>カンリ</t>
    </rPh>
    <rPh sb="2" eb="5">
      <t>エイヨウシ</t>
    </rPh>
    <rPh sb="6" eb="9">
      <t>エイヨウシ</t>
    </rPh>
    <phoneticPr fontId="56"/>
  </si>
  <si>
    <t>歯科衛生士</t>
    <rPh sb="0" eb="2">
      <t>シカ</t>
    </rPh>
    <rPh sb="2" eb="5">
      <t>エイセイシ</t>
    </rPh>
    <phoneticPr fontId="56"/>
  </si>
  <si>
    <t>その他</t>
    <rPh sb="2" eb="3">
      <t>ホカ</t>
    </rPh>
    <phoneticPr fontId="56"/>
  </si>
  <si>
    <t>要介護３以上の者の在宅サービス利用率_【2022】</t>
    <phoneticPr fontId="3"/>
  </si>
  <si>
    <t>総人口10,000人当たりの認知症サポーター養成講座開催回数【2022】</t>
    <phoneticPr fontId="14"/>
  </si>
  <si>
    <t>高齢者1000人あたり認知症初期集中支援チーム対応件数_順位</t>
    <rPh sb="0" eb="3">
      <t>コウレイシャ</t>
    </rPh>
    <rPh sb="7" eb="8">
      <t>ニン</t>
    </rPh>
    <rPh sb="28" eb="30">
      <t>ジュンイ</t>
    </rPh>
    <phoneticPr fontId="3"/>
  </si>
  <si>
    <t>在宅サービス利用率_【2022】</t>
    <phoneticPr fontId="4"/>
  </si>
  <si>
    <t>要介護３以上の者の在宅サービス利用率_n_【2022】</t>
    <phoneticPr fontId="4"/>
  </si>
  <si>
    <t>要介護３以上の者の在宅サービス利用率_順位【2022】</t>
    <phoneticPr fontId="4"/>
  </si>
  <si>
    <t>在宅サービス利用率_n_【2022】</t>
    <phoneticPr fontId="4"/>
  </si>
  <si>
    <t>件</t>
    <rPh sb="0" eb="1">
      <t>ケン</t>
    </rPh>
    <phoneticPr fontId="14"/>
  </si>
  <si>
    <t>件</t>
    <phoneticPr fontId="3"/>
  </si>
  <si>
    <t>要介護1・2の者の在宅サービス利用率</t>
  </si>
  <si>
    <t>要介護1・2の者の在宅サービス利用率</t>
    <phoneticPr fontId="15"/>
  </si>
  <si>
    <t>要介護1・2の者の在宅サービス利用率_順位</t>
    <rPh sb="19" eb="21">
      <t>ジュンイ</t>
    </rPh>
    <phoneticPr fontId="15"/>
  </si>
  <si>
    <t>要介護1・2の者の在宅サービス利用率の人数</t>
  </si>
  <si>
    <t>要介護1・2の者の在宅サービス利用率_【2022】</t>
  </si>
  <si>
    <t>要介護1・2の者の在宅サービス利用率_順位【2022】</t>
    <rPh sb="19" eb="21">
      <t>ジュンイ</t>
    </rPh>
    <phoneticPr fontId="15"/>
  </si>
  <si>
    <t>要介護1・2の者の在宅サービス利用率_n_【2022】</t>
  </si>
  <si>
    <t>■居宅（要支援1・2）高齢者</t>
    <rPh sb="1" eb="3">
      <t>キョタク</t>
    </rPh>
    <rPh sb="4" eb="7">
      <t>ヨウシエン</t>
    </rPh>
    <rPh sb="11" eb="13">
      <t>コウレイ</t>
    </rPh>
    <rPh sb="13" eb="14">
      <t>シャ</t>
    </rPh>
    <phoneticPr fontId="3"/>
  </si>
  <si>
    <t>■元気高齢者</t>
    <rPh sb="1" eb="3">
      <t>ゲンキ</t>
    </rPh>
    <rPh sb="3" eb="6">
      <t>コウレイシャ</t>
    </rPh>
    <phoneticPr fontId="3"/>
  </si>
  <si>
    <t>参考：新規認定を受けた者の平均年齢</t>
    <phoneticPr fontId="3"/>
  </si>
  <si>
    <t>参考：要介護認定率</t>
    <rPh sb="3" eb="4">
      <t>ヨウ</t>
    </rPh>
    <rPh sb="4" eb="6">
      <t>カイゴ</t>
    </rPh>
    <rPh sb="6" eb="8">
      <t>ニンテイ</t>
    </rPh>
    <rPh sb="8" eb="9">
      <t>リツ</t>
    </rPh>
    <phoneticPr fontId="3"/>
  </si>
  <si>
    <t>■特定健診・特定保健保健指導受診率</t>
    <phoneticPr fontId="4"/>
  </si>
  <si>
    <t>■がん健診受診率</t>
    <phoneticPr fontId="4"/>
  </si>
  <si>
    <t>特定健診受診率_【40_74歳】_【2020】</t>
  </si>
  <si>
    <t>特定健診受診率_【40_74歳】_【2020】_順位</t>
    <rPh sb="24" eb="26">
      <t>ジュンイ</t>
    </rPh>
    <phoneticPr fontId="14"/>
  </si>
  <si>
    <t>特定保健指導実施率_【40_74歳】_【2020】</t>
  </si>
  <si>
    <t>特定保健指導実施率_【40_74歳】_【2020】_順位</t>
  </si>
  <si>
    <t>特定保健指導実施率_【40_74歳】_【2020】_順位</t>
    <rPh sb="0" eb="2">
      <t>トクテイ</t>
    </rPh>
    <rPh sb="2" eb="4">
      <t>ホケン</t>
    </rPh>
    <rPh sb="4" eb="6">
      <t>シドウ</t>
    </rPh>
    <rPh sb="6" eb="8">
      <t>ジッシ</t>
    </rPh>
    <rPh sb="8" eb="9">
      <t>リツ</t>
    </rPh>
    <rPh sb="16" eb="17">
      <t>サイ</t>
    </rPh>
    <rPh sb="26" eb="28">
      <t>ジュンイ</t>
    </rPh>
    <phoneticPr fontId="14"/>
  </si>
  <si>
    <t>特定健診受診率_【40_74歳】_【2020】</t>
    <phoneticPr fontId="3"/>
  </si>
  <si>
    <t>特定健診受診率_【40_74歳】_【2020】_順位</t>
    <rPh sb="24" eb="26">
      <t>ジュンイ</t>
    </rPh>
    <phoneticPr fontId="2"/>
  </si>
  <si>
    <t>がん健診受診率_胃がんX線_【2019】_順位</t>
  </si>
  <si>
    <t>がん健診受診率_胃がん内視鏡_【2019】_順位</t>
  </si>
  <si>
    <t>がん健診受診率_大腸_【2019】_順位</t>
  </si>
  <si>
    <t>がん健診受診率_肺_【2019】_順位</t>
  </si>
  <si>
    <t>がん健診受診率_乳_【2019】_順位</t>
  </si>
  <si>
    <t>がん健診受診率_子宮頸_【2019】_順位</t>
  </si>
  <si>
    <t>元気</t>
    <phoneticPr fontId="4"/>
  </si>
  <si>
    <t>■基本チェックリスト・介護予防教室（65歳以上人口1,000人当たり）</t>
    <rPh sb="1" eb="3">
      <t>キホン</t>
    </rPh>
    <rPh sb="11" eb="13">
      <t>カイゴ</t>
    </rPh>
    <rPh sb="13" eb="15">
      <t>ヨボウ</t>
    </rPh>
    <rPh sb="15" eb="17">
      <t>キョウシツ</t>
    </rPh>
    <phoneticPr fontId="3"/>
  </si>
  <si>
    <t>■サロンや通いの場の支援・検討状況</t>
    <rPh sb="5" eb="6">
      <t>カヨ</t>
    </rPh>
    <rPh sb="8" eb="9">
      <t>バ</t>
    </rPh>
    <rPh sb="10" eb="12">
      <t>シエン</t>
    </rPh>
    <rPh sb="13" eb="15">
      <t>ケントウ</t>
    </rPh>
    <rPh sb="15" eb="17">
      <t>ジョウキョウ</t>
    </rPh>
    <phoneticPr fontId="4"/>
  </si>
  <si>
    <t>主観的幸福感</t>
    <phoneticPr fontId="3"/>
  </si>
  <si>
    <t>■調整済み認定率</t>
    <rPh sb="1" eb="3">
      <t>チョウセイ</t>
    </rPh>
    <rPh sb="3" eb="4">
      <t>ズ</t>
    </rPh>
    <rPh sb="5" eb="7">
      <t>ニンテイ</t>
    </rPh>
    <rPh sb="7" eb="8">
      <t>リツ</t>
    </rPh>
    <phoneticPr fontId="4"/>
  </si>
  <si>
    <t>■在宅療養・介護の希望割合</t>
    <rPh sb="1" eb="3">
      <t>ザイタク</t>
    </rPh>
    <rPh sb="3" eb="5">
      <t>リョウヨウ</t>
    </rPh>
    <rPh sb="6" eb="8">
      <t>カイゴ</t>
    </rPh>
    <rPh sb="9" eb="11">
      <t>キボウ</t>
    </rPh>
    <rPh sb="11" eb="13">
      <t>ワリアイ</t>
    </rPh>
    <phoneticPr fontId="3"/>
  </si>
  <si>
    <t>■ACP・リビングウィルに関するツールの作成の有無</t>
    <phoneticPr fontId="4"/>
  </si>
  <si>
    <t>■在宅療養・ACPに関する市民向け講座の実施回数</t>
    <rPh sb="1" eb="3">
      <t>ザイタク</t>
    </rPh>
    <rPh sb="3" eb="5">
      <t>リョウヨウ</t>
    </rPh>
    <rPh sb="10" eb="11">
      <t>カン</t>
    </rPh>
    <rPh sb="13" eb="15">
      <t>シミン</t>
    </rPh>
    <rPh sb="15" eb="16">
      <t>ム</t>
    </rPh>
    <rPh sb="17" eb="19">
      <t>コウザ</t>
    </rPh>
    <rPh sb="20" eb="22">
      <t>ジッシ</t>
    </rPh>
    <rPh sb="22" eb="24">
      <t>カイスウ</t>
    </rPh>
    <phoneticPr fontId="4"/>
  </si>
  <si>
    <t>■介護度が上がっても在宅で暮らしていける</t>
    <rPh sb="1" eb="4">
      <t>カイゴド</t>
    </rPh>
    <rPh sb="5" eb="6">
      <t>ア</t>
    </rPh>
    <rPh sb="10" eb="12">
      <t>ザイタク</t>
    </rPh>
    <rPh sb="13" eb="14">
      <t>ク</t>
    </rPh>
    <phoneticPr fontId="4"/>
  </si>
  <si>
    <t>参考：看取り・在宅ターミナルケア（人口10万対）算定回数</t>
    <rPh sb="0" eb="2">
      <t>サンコウ</t>
    </rPh>
    <rPh sb="3" eb="5">
      <t>ミト</t>
    </rPh>
    <rPh sb="7" eb="9">
      <t>ザイタク</t>
    </rPh>
    <rPh sb="24" eb="26">
      <t>サンテイ</t>
    </rPh>
    <rPh sb="26" eb="28">
      <t>カイスウ</t>
    </rPh>
    <phoneticPr fontId="3"/>
  </si>
  <si>
    <t>介護老人保健施設での死亡率_【2020】</t>
    <phoneticPr fontId="3"/>
  </si>
  <si>
    <t>その他での死亡率_【2020】</t>
    <phoneticPr fontId="3"/>
  </si>
  <si>
    <t>介護老人保健施設での死亡率_順位【7年分平均】</t>
    <phoneticPr fontId="3"/>
  </si>
  <si>
    <t>その他での死亡率_順位【2021】</t>
    <phoneticPr fontId="3"/>
  </si>
  <si>
    <t>介護施設に、身元保証人がいない方の施設入所
についてのマニュアル作成の働きかけ</t>
    <phoneticPr fontId="5"/>
  </si>
  <si>
    <t>訪問看護の従業者数【2019】</t>
    <rPh sb="0" eb="2">
      <t>ホウモン</t>
    </rPh>
    <rPh sb="2" eb="4">
      <t>カンゴ</t>
    </rPh>
    <rPh sb="5" eb="8">
      <t>ジュウギョウシャ</t>
    </rPh>
    <rPh sb="8" eb="9">
      <t>スウ</t>
    </rPh>
    <phoneticPr fontId="22"/>
  </si>
  <si>
    <t>医療・介護関係者が把握できるよう相談窓口を公表_【2022】</t>
    <phoneticPr fontId="3"/>
  </si>
  <si>
    <t>入所希望者合計【2022】</t>
  </si>
  <si>
    <t>在宅での要介護認定者に占める特養入所希望者【2022】</t>
  </si>
  <si>
    <t>要介護1・2の在宅サービス利用率</t>
    <rPh sb="0" eb="3">
      <t>ヨウカイゴ</t>
    </rPh>
    <rPh sb="7" eb="9">
      <t>ザイタク</t>
    </rPh>
    <rPh sb="13" eb="16">
      <t>リヨウリツ</t>
    </rPh>
    <phoneticPr fontId="4"/>
  </si>
  <si>
    <t>有所見者数</t>
    <rPh sb="0" eb="4">
      <t>ユウショケンシャ</t>
    </rPh>
    <rPh sb="4" eb="5">
      <t>スウ</t>
    </rPh>
    <phoneticPr fontId="3"/>
  </si>
  <si>
    <t>有所見者割合</t>
    <rPh sb="0" eb="3">
      <t>ユウショケン</t>
    </rPh>
    <rPh sb="3" eb="4">
      <t>シャ</t>
    </rPh>
    <rPh sb="4" eb="6">
      <t>ワリアイ</t>
    </rPh>
    <phoneticPr fontId="3"/>
  </si>
  <si>
    <t>順位</t>
    <rPh sb="0" eb="2">
      <t>ジュンイ</t>
    </rPh>
    <phoneticPr fontId="3"/>
  </si>
  <si>
    <t>有所見者割合</t>
    <rPh sb="0" eb="4">
      <t>ユウショケンシャ</t>
    </rPh>
    <rPh sb="4" eb="6">
      <t>ワリアイ</t>
    </rPh>
    <phoneticPr fontId="3"/>
  </si>
  <si>
    <t>件</t>
    <rPh sb="0" eb="1">
      <t>ケン</t>
    </rPh>
    <phoneticPr fontId="14"/>
  </si>
  <si>
    <t>要介護状態の改善の状況_R5年度_順位【2021】⇒【2022】</t>
    <phoneticPr fontId="14"/>
  </si>
  <si>
    <t>要介護状態の改善の状況_R5年度_順位【2021】⇒【2022】</t>
    <phoneticPr fontId="4"/>
  </si>
  <si>
    <t>■健康寿命 平均自立期間（要介護2以上）</t>
    <phoneticPr fontId="4"/>
  </si>
  <si>
    <t>更新済み</t>
    <rPh sb="0" eb="3">
      <t>コウシンズ</t>
    </rPh>
    <phoneticPr fontId="4"/>
  </si>
  <si>
    <t>病院・診療所での死亡率_【2020】</t>
  </si>
  <si>
    <t>介護老人保健施設での死亡率_【2019】</t>
  </si>
  <si>
    <t>その他での死亡率_【2019】</t>
  </si>
  <si>
    <t>介護老人保健施設での死亡率_【2019】</t>
    <phoneticPr fontId="3"/>
  </si>
  <si>
    <t>その他での死亡率_【2019】</t>
    <phoneticPr fontId="3"/>
  </si>
  <si>
    <t>在宅療養支援病院届出施設数_【2023.3】</t>
    <phoneticPr fontId="3"/>
  </si>
  <si>
    <t>在宅療養支援診療所届出施設数_【2023.3】</t>
    <phoneticPr fontId="3"/>
  </si>
  <si>
    <t>在宅療養支援歯科診療所数_【2023.3】</t>
    <phoneticPr fontId="3"/>
  </si>
  <si>
    <t>人口10万人対</t>
    <rPh sb="0" eb="2">
      <t>ジンコウ</t>
    </rPh>
    <rPh sb="4" eb="6">
      <t>マンニン</t>
    </rPh>
    <rPh sb="6" eb="7">
      <t>タイ</t>
    </rPh>
    <phoneticPr fontId="4"/>
  </si>
  <si>
    <t>調整済認定率【2021】</t>
    <rPh sb="0" eb="2">
      <t>チョウセイ</t>
    </rPh>
    <rPh sb="2" eb="3">
      <t>ズ</t>
    </rPh>
    <rPh sb="3" eb="5">
      <t>ニンテイ</t>
    </rPh>
    <rPh sb="5" eb="6">
      <t>リツ</t>
    </rPh>
    <phoneticPr fontId="19"/>
  </si>
  <si>
    <t>平均年齢</t>
    <rPh sb="0" eb="4">
      <t>ヘイキンネンレイ</t>
    </rPh>
    <phoneticPr fontId="1"/>
  </si>
  <si>
    <t>新たに要支援・要介護認定を受けた者の平均年齢_n【2021】</t>
  </si>
  <si>
    <t>新たに要支援・要介護認定を受けた者の平均年齢_【2021】</t>
  </si>
  <si>
    <t>新たに要支援・要介護認定を受けた者の平均年齢_順位【2021】</t>
  </si>
  <si>
    <t>新たに要支援・要介護認定を受けた者の平均年齢_順位【2021】</t>
    <rPh sb="23" eb="25">
      <t>ジュンイ</t>
    </rPh>
    <phoneticPr fontId="4"/>
  </si>
  <si>
    <t>平均年齢</t>
  </si>
  <si>
    <t>新たに認定を受けた者のうち_要支援１・２の認定を受けた者の平均年齢_n【2021】</t>
  </si>
  <si>
    <t>新たに認定を受けた者のうち_要支援１・２の認定を受けた者の平均年齢_【2021】</t>
  </si>
  <si>
    <t>新たに認定を受けた者のうち_要支援１・２の認定を受けた者の平均年齢_順位【2021】</t>
  </si>
  <si>
    <t>新たに認定を受けた者のうち_要介護1・２の認定を受けた者の平均年齢_n【2021】</t>
  </si>
  <si>
    <t>新たに認定を受けた者のうち_要介護1・２の認定を受けた者の平均年齢_【2021】</t>
  </si>
  <si>
    <t>新たに認定を受けた者のうち_要介護1・２の認定を受けた者の平均年齢_順位【2021】</t>
  </si>
  <si>
    <t>新たに認定を受けた者のうち_要介護3・４・５の認定を受けた者の・平均年齢_n【2021】</t>
  </si>
  <si>
    <t>新たに認定を受けた者のうち_要介護3・４・５の認定を受けた者の・平均年齢_【2021】</t>
  </si>
  <si>
    <t>新たに認定を受けた者のうち_要介護3・４・５の認定を受けた者の・平均年齢_順位【2021】</t>
  </si>
  <si>
    <t>更新済み</t>
    <rPh sb="0" eb="3">
      <t>コウシンズ</t>
    </rPh>
    <phoneticPr fontId="4"/>
  </si>
  <si>
    <t>新たに要支援・要介護認定を受けた者の平均年齢_【2020】</t>
    <phoneticPr fontId="3"/>
  </si>
  <si>
    <t>新たに認定を受けた者のうち_要支援１・２の認定を受けた者の平均年齢_【2020】</t>
    <phoneticPr fontId="3"/>
  </si>
  <si>
    <t>新たに認定を受けた者のうち_要介護1・２の認定を受けた者の平均年齢_【2020】</t>
    <phoneticPr fontId="3"/>
  </si>
  <si>
    <t>2021年3月→2022年3月の2時点の変化状況</t>
    <rPh sb="17" eb="19">
      <t>ジテン</t>
    </rPh>
    <rPh sb="20" eb="22">
      <t>ヘンカ</t>
    </rPh>
    <rPh sb="22" eb="24">
      <t>ジョウキョウ</t>
    </rPh>
    <phoneticPr fontId="14"/>
  </si>
  <si>
    <t>要支援1の重症化率維持割合_【2021年3月→2022年3月】</t>
  </si>
  <si>
    <t>2021年3月→2022年3月</t>
  </si>
  <si>
    <t>要支援1の重症化率維持割合_順位【2021年3月→2022年3月】</t>
  </si>
  <si>
    <t>要支援1の重症化率改善割合_【2021年3月→2022年3月】</t>
  </si>
  <si>
    <t>要支援2の重症化率維持割合_【2021年3月→2022年3月】</t>
  </si>
  <si>
    <t>要支援2の重症化率改善割合_【2021年3月→2022年3月】</t>
  </si>
  <si>
    <t>糖尿病</t>
    <rPh sb="0" eb="3">
      <t>トウニョウビョウ</t>
    </rPh>
    <phoneticPr fontId="40"/>
  </si>
  <si>
    <t>糖尿病合併症</t>
    <rPh sb="3" eb="6">
      <t>ガッペイショウ</t>
    </rPh>
    <phoneticPr fontId="40"/>
  </si>
  <si>
    <t>精神疾患</t>
    <rPh sb="2" eb="4">
      <t>シッカン</t>
    </rPh>
    <phoneticPr fontId="40"/>
  </si>
  <si>
    <t>難病</t>
    <rPh sb="0" eb="2">
      <t>ナンビョウ</t>
    </rPh>
    <phoneticPr fontId="40"/>
  </si>
  <si>
    <t>その他</t>
    <rPh sb="2" eb="3">
      <t>タ</t>
    </rPh>
    <phoneticPr fontId="40"/>
  </si>
  <si>
    <t>母数</t>
    <rPh sb="0" eb="2">
      <t>ボスウ</t>
    </rPh>
    <phoneticPr fontId="40"/>
  </si>
  <si>
    <t>第1号_要介護認定者_有病状況_糖尿病_【2022年3月】</t>
  </si>
  <si>
    <t>第1号_要介護認定者_有病状況_糖尿病合併症_【2022年3月】</t>
  </si>
  <si>
    <t>第1号_要介護認定者_有病状況_心臓病_【2022年3月】</t>
  </si>
  <si>
    <t>第1号_要介護認定者_有病状況_脳疾患_【2022年3月】</t>
  </si>
  <si>
    <t>第1号_要介護認定者_有病状況_がん_【2022年3月】</t>
  </si>
  <si>
    <t>第1号_要介護認定者_有病状況_精神疾患_【2022年3月】</t>
  </si>
  <si>
    <t>第1号_要介護認定者_有病状況_筋・骨格_【2022年3月】</t>
  </si>
  <si>
    <t>第1号_要介護認定者_有病状況_難病_【2022年3月】</t>
  </si>
  <si>
    <t>第1号_要介護認定者_有病状況_その他_【2022年3月】</t>
  </si>
  <si>
    <t>第1号_要介護認定者_有病状況_母数_【2022年3月】</t>
  </si>
  <si>
    <t>更新済み</t>
    <phoneticPr fontId="4"/>
  </si>
  <si>
    <t>更新済み</t>
    <phoneticPr fontId="4"/>
  </si>
  <si>
    <t>更新済み</t>
    <phoneticPr fontId="4"/>
  </si>
  <si>
    <t>要介護者3・4・5原因疾患別有病状況_認知症</t>
  </si>
  <si>
    <t>要介護者3・4・5原因疾患別有病状況_脳血管疾患</t>
  </si>
  <si>
    <t>要介護者3・4・5原因疾患別有病状況_関節・筋肉疾患</t>
  </si>
  <si>
    <t>要介護者3・4・5原因疾患別有病状況_骨折・骨粗鬆症</t>
  </si>
  <si>
    <t>要介護者3・4・5原因疾患別有病状況_心疾患</t>
  </si>
  <si>
    <t>要介護者3・4・5原因疾患別有病状況_高血圧</t>
  </si>
  <si>
    <t>要介護者3・4・5原因疾患別有病状況_がん</t>
  </si>
  <si>
    <t>要介護者3・4・5原因疾患別有病状況_その他</t>
    <rPh sb="21" eb="22">
      <t>タ</t>
    </rPh>
    <phoneticPr fontId="1"/>
  </si>
  <si>
    <t>要介護者3・4・5原因疾患別有病状況_ｎ</t>
  </si>
  <si>
    <t>要介護者１・２原因疾患別有病状況_その他_割合</t>
    <rPh sb="19" eb="20">
      <t>タ</t>
    </rPh>
    <phoneticPr fontId="1"/>
  </si>
  <si>
    <t>要介護者１・２原因疾患別有病状況_合計_割合</t>
    <rPh sb="17" eb="19">
      <t>ゴウケイ</t>
    </rPh>
    <phoneticPr fontId="1"/>
  </si>
  <si>
    <t>要介護者3・4・5原因疾患別有病状況_認知症_割合</t>
  </si>
  <si>
    <t>要介護者3・4・5原因疾患別有病状況_脳血管疾患_割合</t>
  </si>
  <si>
    <t>要介護者3・4・5原因疾患別有病状況_関節・筋肉疾患_割合</t>
  </si>
  <si>
    <t>要介護者3・4・5原因疾患別有病状況_骨折・骨粗鬆症_割合</t>
  </si>
  <si>
    <t>要介護者3・4・5原因疾患別有病状況_心疾患_割合</t>
  </si>
  <si>
    <t>要介護者3・4・5原因疾患別有病状況_高血圧_割合</t>
  </si>
  <si>
    <t>要介護者3・4・5原因疾患別有病状況_がん_割合</t>
  </si>
  <si>
    <t>要介護者3・4・5原因疾患別有病状況_その他_割合</t>
    <rPh sb="21" eb="22">
      <t>タ</t>
    </rPh>
    <rPh sb="23" eb="25">
      <t>ワリアイ</t>
    </rPh>
    <phoneticPr fontId="1"/>
  </si>
  <si>
    <t>要介護者１・２原因疾患別有病状況_合計_割合</t>
    <rPh sb="17" eb="19">
      <t>ゴウケイ</t>
    </rPh>
    <rPh sb="18" eb="19">
      <t>ワリアイ</t>
    </rPh>
    <phoneticPr fontId="1"/>
  </si>
  <si>
    <t>要支援要介護認定率_合計認定率_【2022】</t>
  </si>
  <si>
    <t>要支援要介護認定率_合計認定率_順位【2022】</t>
    <rPh sb="16" eb="18">
      <t>ジュンイ</t>
    </rPh>
    <phoneticPr fontId="3"/>
  </si>
  <si>
    <t>要支援要介護認定率_認定率_要支援_【2022】</t>
  </si>
  <si>
    <t>要支援要介護認定率_認定率_要介護1・2_【2022】</t>
  </si>
  <si>
    <t>要支援要介護認定率_認定率_要介護3・4・5_【2022】</t>
  </si>
  <si>
    <t>要支援要介護認定率_合計認定率_順位【2022】</t>
    <phoneticPr fontId="3"/>
  </si>
  <si>
    <t>■要支援者の１年後の重症化率</t>
    <phoneticPr fontId="3"/>
  </si>
  <si>
    <t>2020年3月→2021年3月</t>
    <phoneticPr fontId="3"/>
  </si>
  <si>
    <t>■要介護状態の改善の状況</t>
    <phoneticPr fontId="3"/>
  </si>
  <si>
    <t>2020⇒2021</t>
    <phoneticPr fontId="3"/>
  </si>
  <si>
    <t>2021⇒2022</t>
    <phoneticPr fontId="3"/>
  </si>
  <si>
    <t xml:space="preserve"> non-HDLコレステロール</t>
    <phoneticPr fontId="4"/>
  </si>
  <si>
    <t>人数</t>
    <rPh sb="0" eb="2">
      <t>ニンズウ</t>
    </rPh>
    <phoneticPr fontId="56"/>
  </si>
  <si>
    <t>サロン_介護予防ボランティア育成数育成数_高齢者人口1000人_【2021】</t>
  </si>
  <si>
    <t>サロン_介護予防ボランティア育成数育成数_高齢者人口1000人_【2021】</t>
    <phoneticPr fontId="3"/>
  </si>
  <si>
    <t>サロン_介護予防ボランティア育成数育成数_高齢者人口1,000人_【2021】_順位</t>
    <phoneticPr fontId="3"/>
  </si>
  <si>
    <t>サロン_介護予防ボランティア育成数育成数_高齢者人口1,000人_【2021】_順位</t>
    <rPh sb="40" eb="42">
      <t>ジュンイ</t>
    </rPh>
    <phoneticPr fontId="56"/>
  </si>
  <si>
    <t>その他生活支援サービス（見守り）</t>
    <phoneticPr fontId="115"/>
  </si>
  <si>
    <t>厚生労働省「介護保険事業状況報告」</t>
    <rPh sb="0" eb="2">
      <t>コウセイ</t>
    </rPh>
    <rPh sb="2" eb="5">
      <t>ロウドウショウ</t>
    </rPh>
    <rPh sb="6" eb="8">
      <t>カイゴ</t>
    </rPh>
    <rPh sb="8" eb="10">
      <t>ホケン</t>
    </rPh>
    <rPh sb="10" eb="12">
      <t>ジギョウ</t>
    </rPh>
    <rPh sb="12" eb="14">
      <t>ジョウキョウ</t>
    </rPh>
    <rPh sb="14" eb="16">
      <t>ホウコク</t>
    </rPh>
    <phoneticPr fontId="22"/>
  </si>
  <si>
    <t>入所希望者のうち、在宅介護者計 n_【2022】</t>
  </si>
  <si>
    <t>入所希望者のうち、在宅生活をしている割合【2022】</t>
    <rPh sb="0" eb="2">
      <t>ニュウショ</t>
    </rPh>
    <rPh sb="2" eb="5">
      <t>キボウシャ</t>
    </rPh>
    <rPh sb="9" eb="11">
      <t>ザイタク</t>
    </rPh>
    <rPh sb="11" eb="13">
      <t>セイカツ</t>
    </rPh>
    <rPh sb="18" eb="20">
      <t>ワリアイ</t>
    </rPh>
    <phoneticPr fontId="2"/>
  </si>
  <si>
    <t>在宅生活から特養への申込者の平均要介護度_【2022】</t>
  </si>
  <si>
    <t>在宅生活から特養への申込者の平均要介護度_順位_【2022】</t>
    <rPh sb="21" eb="23">
      <t>ジュンイ</t>
    </rPh>
    <phoneticPr fontId="14"/>
  </si>
  <si>
    <t>在宅生活する要介護者の平均要介護度【2022】</t>
    <phoneticPr fontId="3"/>
  </si>
  <si>
    <t>在宅生活から特養への申込者の平均要介護度_【2022】</t>
    <phoneticPr fontId="3"/>
  </si>
  <si>
    <t>入所希望者のうち、在宅介護者計 n_【2022】</t>
    <phoneticPr fontId="3"/>
  </si>
  <si>
    <t>在宅生活する要介護者の平均要介護度_順位【2022】</t>
    <phoneticPr fontId="3"/>
  </si>
  <si>
    <t>在宅生活する要介護者の平均要介護度_順位【2022】</t>
    <phoneticPr fontId="3"/>
  </si>
  <si>
    <t>入院時情報連携加算の算定回数</t>
    <rPh sb="0" eb="2">
      <t>ニュウイン</t>
    </rPh>
    <rPh sb="2" eb="3">
      <t>ジ</t>
    </rPh>
    <rPh sb="3" eb="5">
      <t>ジョウホウ</t>
    </rPh>
    <rPh sb="5" eb="7">
      <t>レンケイ</t>
    </rPh>
    <rPh sb="7" eb="9">
      <t>カサン</t>
    </rPh>
    <rPh sb="10" eb="12">
      <t>サンテイ</t>
    </rPh>
    <rPh sb="12" eb="14">
      <t>カイスウ</t>
    </rPh>
    <phoneticPr fontId="3"/>
  </si>
  <si>
    <t>退院退所加算の算定回数</t>
    <rPh sb="0" eb="2">
      <t>タイイン</t>
    </rPh>
    <rPh sb="2" eb="4">
      <t>タイショ</t>
    </rPh>
    <rPh sb="4" eb="6">
      <t>カサン</t>
    </rPh>
    <rPh sb="7" eb="9">
      <t>サンテイ</t>
    </rPh>
    <rPh sb="9" eb="11">
      <t>カイスウ</t>
    </rPh>
    <phoneticPr fontId="3"/>
  </si>
  <si>
    <t>訪問薬剤管理指導を実施している薬局数</t>
    <phoneticPr fontId="4"/>
  </si>
  <si>
    <t>訪問薬剤管理指導を実施している薬局数（人口10万対</t>
    <phoneticPr fontId="14"/>
  </si>
  <si>
    <t>2023</t>
    <phoneticPr fontId="4"/>
  </si>
  <si>
    <t>2023</t>
    <phoneticPr fontId="4"/>
  </si>
  <si>
    <t>訪問薬剤管理指導を実施している薬局数_【2023.3】</t>
    <phoneticPr fontId="4"/>
  </si>
  <si>
    <t>訪問薬剤管理指導を実施している薬局数人口10万対_【2023.3】</t>
    <phoneticPr fontId="4"/>
  </si>
  <si>
    <t>訪問薬剤管理指導を実施している薬局数人口10万対_順位2023.3】</t>
    <rPh sb="25" eb="27">
      <t>ジュンイ</t>
    </rPh>
    <phoneticPr fontId="14"/>
  </si>
  <si>
    <t>ストラクチャー</t>
    <phoneticPr fontId="14"/>
  </si>
  <si>
    <t>Q</t>
    <phoneticPr fontId="4"/>
  </si>
  <si>
    <t>更新済み</t>
    <rPh sb="0" eb="3">
      <t>コウシンズ</t>
    </rPh>
    <phoneticPr fontId="4"/>
  </si>
  <si>
    <t>訪問薬剤管理指導を実施している薬局数_【2023.3】</t>
  </si>
  <si>
    <t>訪問薬剤管理指導を実施している薬局数人口10万対_【2023.3】</t>
  </si>
  <si>
    <t>ゴミ出し支援</t>
    <phoneticPr fontId="4"/>
  </si>
  <si>
    <t>医師_総数_【2020】</t>
  </si>
  <si>
    <t>医師_人口10万対_【2020】</t>
  </si>
  <si>
    <t>医師_順位【2020】</t>
    <rPh sb="3" eb="5">
      <t>ジュンイ</t>
    </rPh>
    <phoneticPr fontId="14"/>
  </si>
  <si>
    <t>歯科医師_総数_【2020】</t>
  </si>
  <si>
    <t>歯科医師_人口10万対_【2020】</t>
  </si>
  <si>
    <t>歯科医師_順位【2020】</t>
    <rPh sb="5" eb="7">
      <t>ジュンイ</t>
    </rPh>
    <phoneticPr fontId="14"/>
  </si>
  <si>
    <t>薬剤師_総数_【2020】</t>
  </si>
  <si>
    <t>薬剤師_人口10万対_【2020】</t>
  </si>
  <si>
    <t>薬剤師_順位【2020】</t>
    <rPh sb="4" eb="6">
      <t>ジュンイ</t>
    </rPh>
    <phoneticPr fontId="14"/>
  </si>
  <si>
    <t>保健師_総数_【2020】</t>
    <rPh sb="0" eb="3">
      <t>ホケンシ</t>
    </rPh>
    <phoneticPr fontId="4"/>
  </si>
  <si>
    <t>保健師_人口10万対_【2020】</t>
  </si>
  <si>
    <t>保健師_順位【2020】</t>
    <rPh sb="4" eb="6">
      <t>ジュンイ</t>
    </rPh>
    <phoneticPr fontId="14"/>
  </si>
  <si>
    <t>看護師_総数_【2020】</t>
  </si>
  <si>
    <t>看護師_人口10万対_【2020】</t>
  </si>
  <si>
    <t>看護師_順位【2020】</t>
    <rPh sb="4" eb="6">
      <t>ジュンイ</t>
    </rPh>
    <phoneticPr fontId="14"/>
  </si>
  <si>
    <t>準看護師_総数_【2020】</t>
  </si>
  <si>
    <t>準看護師_人口10万対_【2020】</t>
  </si>
  <si>
    <t>準看護師_順位【2020】</t>
    <rPh sb="5" eb="7">
      <t>ジュンイ</t>
    </rPh>
    <phoneticPr fontId="14"/>
  </si>
  <si>
    <t>更新済み</t>
    <rPh sb="0" eb="2">
      <t>コウシン</t>
    </rPh>
    <rPh sb="2" eb="3">
      <t>ズ</t>
    </rPh>
    <phoneticPr fontId="4"/>
  </si>
  <si>
    <t xml:space="preserve">2.介護保険事業が計画どおり進んでいる
</t>
    <phoneticPr fontId="4"/>
  </si>
  <si>
    <t>介護予防・日常生活支援総合事業費</t>
    <phoneticPr fontId="14"/>
  </si>
  <si>
    <t>訪問入浴介護</t>
    <phoneticPr fontId="14"/>
  </si>
  <si>
    <t>訪問看護</t>
    <phoneticPr fontId="14"/>
  </si>
  <si>
    <t>居宅療養管理指導</t>
    <phoneticPr fontId="14"/>
  </si>
  <si>
    <t>通所介護</t>
    <phoneticPr fontId="14"/>
  </si>
  <si>
    <t>地域密着型通所介護</t>
    <phoneticPr fontId="19"/>
  </si>
  <si>
    <t xml:space="preserve">4.ケアプラン・介護保険事業の最適化が進められている
</t>
    <rPh sb="19" eb="20">
      <t>スス</t>
    </rPh>
    <phoneticPr fontId="4"/>
  </si>
  <si>
    <t>5.介護や在宅生活等を支える人材の確保に取り組んでいる</t>
    <phoneticPr fontId="4"/>
  </si>
  <si>
    <t>6.介護予防・生活支援の担い手がいる</t>
    <rPh sb="2" eb="4">
      <t>カイゴ</t>
    </rPh>
    <rPh sb="4" eb="6">
      <t>ヨボウ</t>
    </rPh>
    <rPh sb="7" eb="9">
      <t>セイカツ</t>
    </rPh>
    <rPh sb="9" eb="11">
      <t>シエン</t>
    </rPh>
    <rPh sb="12" eb="13">
      <t>ニナ</t>
    </rPh>
    <rPh sb="14" eb="15">
      <t>テ</t>
    </rPh>
    <phoneticPr fontId="4"/>
  </si>
  <si>
    <t>7.適正化を進める職員がいる</t>
    <phoneticPr fontId="4"/>
  </si>
  <si>
    <t>◎</t>
    <phoneticPr fontId="4"/>
  </si>
  <si>
    <t>３事業以下</t>
    <rPh sb="1" eb="3">
      <t>ジギョウ</t>
    </rPh>
    <rPh sb="3" eb="5">
      <t>イカ</t>
    </rPh>
    <phoneticPr fontId="4"/>
  </si>
  <si>
    <t>参考：有料老人ホームやサービス付き高齢者向け住宅において、必要な指導の実施</t>
    <rPh sb="0" eb="2">
      <t>サンコウ</t>
    </rPh>
    <rPh sb="35" eb="37">
      <t>ジッシ</t>
    </rPh>
    <phoneticPr fontId="5"/>
  </si>
  <si>
    <t>訪問型従前相当サービス（旧介護予防訪問介護に相当するサービス）</t>
    <rPh sb="0" eb="2">
      <t>ホウモン</t>
    </rPh>
    <rPh sb="2" eb="3">
      <t>ガタ</t>
    </rPh>
    <rPh sb="3" eb="5">
      <t>ジュウゼン</t>
    </rPh>
    <rPh sb="5" eb="7">
      <t>ソウトウ</t>
    </rPh>
    <rPh sb="12" eb="13">
      <t>キュウ</t>
    </rPh>
    <rPh sb="13" eb="15">
      <t>カイゴ</t>
    </rPh>
    <rPh sb="15" eb="17">
      <t>ヨボウ</t>
    </rPh>
    <rPh sb="17" eb="19">
      <t>ホウモン</t>
    </rPh>
    <rPh sb="19" eb="21">
      <t>カイゴ</t>
    </rPh>
    <rPh sb="22" eb="24">
      <t>ソウトウ</t>
    </rPh>
    <phoneticPr fontId="131"/>
  </si>
  <si>
    <t>訪問型サービスA（基準を緩和したサービス）</t>
    <rPh sb="0" eb="2">
      <t>ホウモン</t>
    </rPh>
    <rPh sb="2" eb="3">
      <t>ガタ</t>
    </rPh>
    <rPh sb="9" eb="11">
      <t>キジュン</t>
    </rPh>
    <rPh sb="12" eb="14">
      <t>カンワ</t>
    </rPh>
    <phoneticPr fontId="131"/>
  </si>
  <si>
    <t>訪問型サービスB（住民主体によるサービス）</t>
    <rPh sb="0" eb="2">
      <t>ホウモン</t>
    </rPh>
    <rPh sb="2" eb="3">
      <t>ガタ</t>
    </rPh>
    <rPh sb="9" eb="11">
      <t>ジュウミン</t>
    </rPh>
    <rPh sb="11" eb="13">
      <t>シュタイ</t>
    </rPh>
    <phoneticPr fontId="131"/>
  </si>
  <si>
    <t>訪問型サービスC（短期集中予防サービス）</t>
    <rPh sb="0" eb="2">
      <t>ホウモン</t>
    </rPh>
    <rPh sb="2" eb="3">
      <t>ガタ</t>
    </rPh>
    <rPh sb="9" eb="11">
      <t>タンキ</t>
    </rPh>
    <rPh sb="11" eb="13">
      <t>シュウチュウ</t>
    </rPh>
    <rPh sb="13" eb="15">
      <t>ヨボウ</t>
    </rPh>
    <phoneticPr fontId="131"/>
  </si>
  <si>
    <t>訪問型サービスD（移動支援）</t>
    <rPh sb="0" eb="2">
      <t>ホウモン</t>
    </rPh>
    <rPh sb="2" eb="3">
      <t>ガタ</t>
    </rPh>
    <rPh sb="9" eb="11">
      <t>イドウ</t>
    </rPh>
    <rPh sb="11" eb="13">
      <t>シエン</t>
    </rPh>
    <phoneticPr fontId="131"/>
  </si>
  <si>
    <t>訪問型サービス（その他）</t>
    <rPh sb="0" eb="2">
      <t>ホウモン</t>
    </rPh>
    <rPh sb="2" eb="3">
      <t>ガタ</t>
    </rPh>
    <rPh sb="10" eb="11">
      <t>タ</t>
    </rPh>
    <phoneticPr fontId="131"/>
  </si>
  <si>
    <t>通所型従前相当サービス（旧介護予防訪問介護に相当するサービス）</t>
    <rPh sb="0" eb="2">
      <t>ツウショ</t>
    </rPh>
    <rPh sb="2" eb="3">
      <t>ガタ</t>
    </rPh>
    <rPh sb="3" eb="5">
      <t>ジュウゼン</t>
    </rPh>
    <rPh sb="5" eb="7">
      <t>ソウトウ</t>
    </rPh>
    <rPh sb="12" eb="13">
      <t>キュウ</t>
    </rPh>
    <rPh sb="13" eb="15">
      <t>カイゴ</t>
    </rPh>
    <rPh sb="15" eb="17">
      <t>ヨボウ</t>
    </rPh>
    <rPh sb="17" eb="19">
      <t>ホウモン</t>
    </rPh>
    <rPh sb="19" eb="21">
      <t>カイゴ</t>
    </rPh>
    <rPh sb="22" eb="24">
      <t>ソウトウ</t>
    </rPh>
    <phoneticPr fontId="131"/>
  </si>
  <si>
    <t>通所型サービスA（基準を緩和したサービス）</t>
    <rPh sb="0" eb="2">
      <t>ツウショ</t>
    </rPh>
    <rPh sb="2" eb="3">
      <t>ガタ</t>
    </rPh>
    <rPh sb="9" eb="11">
      <t>キジュン</t>
    </rPh>
    <rPh sb="12" eb="14">
      <t>カンワ</t>
    </rPh>
    <phoneticPr fontId="131"/>
  </si>
  <si>
    <t>通所型サービスB（住民主体によるサービス）</t>
    <rPh sb="0" eb="2">
      <t>ツウショ</t>
    </rPh>
    <rPh sb="2" eb="3">
      <t>ガタ</t>
    </rPh>
    <rPh sb="9" eb="11">
      <t>ジュウミン</t>
    </rPh>
    <rPh sb="11" eb="13">
      <t>シュタイ</t>
    </rPh>
    <phoneticPr fontId="131"/>
  </si>
  <si>
    <t>通所型サービスC（短期集中予防サービス）</t>
    <rPh sb="0" eb="2">
      <t>ツウショ</t>
    </rPh>
    <rPh sb="2" eb="3">
      <t>ガタ</t>
    </rPh>
    <rPh sb="9" eb="11">
      <t>タンキ</t>
    </rPh>
    <rPh sb="11" eb="13">
      <t>シュウチュウ</t>
    </rPh>
    <rPh sb="13" eb="15">
      <t>ヨボウ</t>
    </rPh>
    <phoneticPr fontId="131"/>
  </si>
  <si>
    <t>通所型サービス（その他）</t>
    <rPh sb="0" eb="2">
      <t>ツウショ</t>
    </rPh>
    <rPh sb="2" eb="3">
      <t>ガタ</t>
    </rPh>
    <rPh sb="10" eb="11">
      <t>タ</t>
    </rPh>
    <phoneticPr fontId="131"/>
  </si>
  <si>
    <t>その他生活支援サービス（見守り）</t>
    <rPh sb="2" eb="3">
      <t>ホカ</t>
    </rPh>
    <rPh sb="3" eb="5">
      <t>セイカツ</t>
    </rPh>
    <rPh sb="5" eb="7">
      <t>シエン</t>
    </rPh>
    <rPh sb="12" eb="14">
      <t>ミマモ</t>
    </rPh>
    <phoneticPr fontId="131"/>
  </si>
  <si>
    <t>その他生活支援サービス（配食）</t>
    <rPh sb="2" eb="3">
      <t>ホカ</t>
    </rPh>
    <rPh sb="3" eb="5">
      <t>セイカツ</t>
    </rPh>
    <rPh sb="5" eb="7">
      <t>シエン</t>
    </rPh>
    <rPh sb="12" eb="14">
      <t>ハイショク</t>
    </rPh>
    <phoneticPr fontId="131"/>
  </si>
  <si>
    <t>その他生活支援サービス（その他）</t>
    <rPh sb="2" eb="3">
      <t>ホカ</t>
    </rPh>
    <rPh sb="3" eb="5">
      <t>セイカツ</t>
    </rPh>
    <rPh sb="5" eb="7">
      <t>シエン</t>
    </rPh>
    <rPh sb="14" eb="15">
      <t>タ</t>
    </rPh>
    <phoneticPr fontId="131"/>
  </si>
  <si>
    <t>団体</t>
    <phoneticPr fontId="115"/>
  </si>
  <si>
    <t>団体/1000人</t>
    <rPh sb="7" eb="8">
      <t>ニン</t>
    </rPh>
    <phoneticPr fontId="5"/>
  </si>
  <si>
    <t>位</t>
    <rPh sb="0" eb="1">
      <t>イ</t>
    </rPh>
    <phoneticPr fontId="131"/>
  </si>
  <si>
    <t>団体</t>
    <phoneticPr fontId="115"/>
  </si>
  <si>
    <t>団体</t>
    <phoneticPr fontId="115"/>
  </si>
  <si>
    <t>比率</t>
    <phoneticPr fontId="131"/>
  </si>
  <si>
    <t>比率</t>
    <rPh sb="0" eb="2">
      <t>ヒリツ</t>
    </rPh>
    <phoneticPr fontId="131"/>
  </si>
  <si>
    <t>比率</t>
    <phoneticPr fontId="131"/>
  </si>
  <si>
    <t>厚労省　見える化システム（「介護予防・日常生活支援総合事業報告」）</t>
    <phoneticPr fontId="5"/>
  </si>
  <si>
    <t>厚労省　見える化システム（「介護予防・日常生活支援総合事業報告」）</t>
    <phoneticPr fontId="5"/>
  </si>
  <si>
    <t>実施事業所数_訪問型従前相当サービス（旧介護予防訪問介護に相当するサービス）【2021】</t>
  </si>
  <si>
    <t>高齢者人口1000人あたりの実施事業所数_訪問型従前相当サービス（旧介護予防訪問介護に相当するサービス）【2021】</t>
  </si>
  <si>
    <t>高齢者人口1000人あたりの実施事業所数_訪問型従前相当サービス（旧介護予防訪問介護に相当するサービス）_順位【2021】</t>
  </si>
  <si>
    <t>実施事業所数_訪問型サービスA（基準を緩和したサービス）【2021】</t>
  </si>
  <si>
    <t>高齢者人口1000人あたりの実施事業所数_訪問型サービスA（基準を緩和したサービス）【2021】</t>
  </si>
  <si>
    <t>高齢者人口1000人あたりの実施事業所数_訪問型サービスA（基準を緩和したサービス）_順位【2021】</t>
  </si>
  <si>
    <t>実施事業所数_訪問型サービスB（住民主体によるサービス）【2021】</t>
  </si>
  <si>
    <t>高齢者人口1000人あたりの実施事業所数_訪問型サービスB（住民主体によるサービス）【2021】</t>
  </si>
  <si>
    <t>高齢者人口1000人あたりの実施事業所数_訪問型サービスB（住民主体によるサービス）_順位【2021】</t>
  </si>
  <si>
    <t>実施事業所数_訪問型サービスC（短期集中予防サービス）【2021】</t>
  </si>
  <si>
    <t>高齢者人口1000人あたりの実施事業所数_訪問型サービスC（短期集中予防サービス）【2021】</t>
  </si>
  <si>
    <t>高齢者人口1000人あたりの実施事業所数_訪問型サービスC（短期集中予防サービス）_順位【2021】</t>
  </si>
  <si>
    <t>実施事業所数_訪問型サービスD（移動支援）【2021】</t>
  </si>
  <si>
    <t>高齢者人口1000人あたりの実施事業所数_訪問型サービスD（移動支援）【2021】</t>
  </si>
  <si>
    <t>高齢者人口1000人あたりの実施事業所数_訪問型サービスD（移動支援）_順位【2021】</t>
  </si>
  <si>
    <t>実施事業所数_訪問型サービス（その他）【2021】</t>
  </si>
  <si>
    <t>高齢者人口1000人あたりの実施事業所数_訪問型サービス（その他）【2021】</t>
  </si>
  <si>
    <t>高齢者人口1000人あたりの実施事業所数_訪問型サービス（その他）_順位【2021】</t>
  </si>
  <si>
    <t>実施事業所数_通所型従前相当サービス（旧介護予防訪問介護に相当するサービス）【2021】</t>
  </si>
  <si>
    <t>高齢者人口1000人あたりの実施事業所数_通所型従前相当サービス（旧介護予防訪問介護に相当するサービス）【2021】</t>
  </si>
  <si>
    <t>高齢者人口1000人あたりの実施事業所数_通所型従前相当サービス（旧介護予防訪問介護に相当するサービス）_順位【2021】</t>
  </si>
  <si>
    <t>実施事業所数_通所型サービスA（基準を緩和したサービス）【2021】</t>
  </si>
  <si>
    <t>高齢者人口1000人あたりの実施事業所数_通所型サービスA（基準を緩和したサービス）【2021】</t>
  </si>
  <si>
    <t>高齢者人口1000人あたりの実施事業所数_通所型サービスA（基準を緩和したサービス）_順位【2021】</t>
  </si>
  <si>
    <t>実施事業所数_通所型サービスB（住民主体によるサービス）【2021】</t>
  </si>
  <si>
    <t>高齢者人口1000人あたりの実施事業所数_通所型サービスB（住民主体によるサービス）【2021】</t>
  </si>
  <si>
    <t>高齢者人口1000人あたりの実施事業所数_通所型サービスB（住民主体によるサービス）_順位【2021】</t>
  </si>
  <si>
    <t>実施事業所数_通所型サービスC（短期集中予防サービス）【2021】</t>
  </si>
  <si>
    <t>高齢者人口1000人あたりの実施事業所数_通所型サービスC（短期集中予防サービス）【2021】</t>
  </si>
  <si>
    <t>高齢者人口1000人あたりの実施事業所数_通所型サービスC（短期集中予防サービス）_順位【2021】</t>
  </si>
  <si>
    <t>実施事業所数_通所型サービス（その他）【2021】</t>
  </si>
  <si>
    <t>高齢者人口1000人あたりの実施事業所数_通所型サービス（その他）【2021】</t>
  </si>
  <si>
    <t>高齢者人口1000人あたりの実施事業所数_通所型サービス（その他）_順位【2021】</t>
  </si>
  <si>
    <t>実施事業所数_その他生活支援サービス（見守り）【2021】</t>
  </si>
  <si>
    <t>高齢者人口1000人あたりの実施事業所数_その他生活支援サービス（見守り）【2021】</t>
  </si>
  <si>
    <t>高齢者人口1000人あたりの実施事業所数_その他生活支援サービス（見守り）_順位【2021】</t>
  </si>
  <si>
    <t>実施事業所数_その他生活支援サービス（配食）【2021】</t>
  </si>
  <si>
    <t>高齢者人口1000人あたりの実施事業所数_その他生活支援サービス（配食）【2021】</t>
  </si>
  <si>
    <t>高齢者人口1000人あたりの実施事業所数_その他生活支援サービス（配食）_順位【2021】</t>
  </si>
  <si>
    <t>実施事業所数_その他生活支援サービス（その他）【2021】</t>
  </si>
  <si>
    <t>高齢者人口1000人あたりの実施事業所数_その他生活支援サービス（その他）【2021】</t>
  </si>
  <si>
    <t>高齢者人口1000人あたりの実施事業所数_その他生活支援サービス（その他）_順位【2021】</t>
  </si>
  <si>
    <t>3.ＰＤＣＡのサイクルの活用による機能強化が行われている</t>
    <rPh sb="22" eb="23">
      <t>オコナ</t>
    </rPh>
    <phoneticPr fontId="4"/>
  </si>
  <si>
    <t>実利用者数_訪問型従前相当サービス（旧介護予防訪問介護に相当するサービス）【2021】</t>
  </si>
  <si>
    <t>順位</t>
    <rPh sb="0" eb="2">
      <t>ジュンイ</t>
    </rPh>
    <phoneticPr fontId="14"/>
  </si>
  <si>
    <t>サービス提供事業所数
介護老人保健施設数</t>
    <phoneticPr fontId="14"/>
  </si>
  <si>
    <t>サービス提供事業所数_居宅介護支援事業所数_【2021】</t>
  </si>
  <si>
    <t>サービス提供事業所数_訪問介護事業所数_【2021】</t>
  </si>
  <si>
    <t>サービス提供事業所_訪問リハビリテーション_【2021】</t>
  </si>
  <si>
    <t>訪問リハビリテーション事業所数</t>
    <phoneticPr fontId="4"/>
  </si>
  <si>
    <t>サービス提供事業所数_居宅介護支援事業所数_【2021】</t>
    <phoneticPr fontId="3"/>
  </si>
  <si>
    <t>サービス提供事業所数_訪問介護事業所数_【2021】</t>
    <phoneticPr fontId="3"/>
  </si>
  <si>
    <t>サービス提供事業所_訪問リハビリテーション_【2021】</t>
    <phoneticPr fontId="3"/>
  </si>
  <si>
    <t>◎地域の医療・介護関係者等が参画する会議における課題の検討及び対応策が具体化</t>
    <phoneticPr fontId="4"/>
  </si>
  <si>
    <t>◎在宅医療と介護の連携における医療・介護関係者への相談支援の実施</t>
    <phoneticPr fontId="4"/>
  </si>
  <si>
    <t>◎在宅医療・介護連携の推進に向けた多職種を対象とした研修会の開催</t>
    <phoneticPr fontId="4"/>
  </si>
  <si>
    <t>市町村の働きかけにより開始した生活支援サービスの数
（対65歳以上人口）【2022年度中の実施含む】</t>
    <rPh sb="0" eb="3">
      <t>シチョウソン</t>
    </rPh>
    <rPh sb="4" eb="5">
      <t>ハタラ</t>
    </rPh>
    <rPh sb="11" eb="13">
      <t>カイシ</t>
    </rPh>
    <rPh sb="15" eb="17">
      <t>セイカツ</t>
    </rPh>
    <rPh sb="17" eb="19">
      <t>シエン</t>
    </rPh>
    <rPh sb="24" eb="25">
      <t>カズ</t>
    </rPh>
    <rPh sb="27" eb="28">
      <t>タイ</t>
    </rPh>
    <rPh sb="30" eb="31">
      <t>サイ</t>
    </rPh>
    <rPh sb="31" eb="33">
      <t>イジョウ</t>
    </rPh>
    <rPh sb="33" eb="35">
      <t>ジンコウ</t>
    </rPh>
    <phoneticPr fontId="3"/>
  </si>
  <si>
    <t>高齢者1,000人
当たり</t>
    <rPh sb="0" eb="3">
      <t>コウレイシャ</t>
    </rPh>
    <rPh sb="8" eb="9">
      <t>ヒト</t>
    </rPh>
    <rPh sb="10" eb="11">
      <t>ア</t>
    </rPh>
    <phoneticPr fontId="3"/>
  </si>
  <si>
    <t>厚労省「介護予防・日常生活支援総合事業の実施状況に関する調査結果」</t>
    <rPh sb="0" eb="3">
      <t>コウロウショウ</t>
    </rPh>
    <phoneticPr fontId="56"/>
  </si>
  <si>
    <t>専門職の派遣回数_医師【2020】</t>
  </si>
  <si>
    <t>専門職の派遣回数_歯科医師【2020】</t>
  </si>
  <si>
    <t>専門職の派遣回数_薬剤師【2020】</t>
  </si>
  <si>
    <t>専門職の派遣回数_保健師【2020】</t>
  </si>
  <si>
    <t>専門職の派遣回数_看護師【2020】</t>
  </si>
  <si>
    <t>専門職の派遣回数_理学療法士【2020】</t>
  </si>
  <si>
    <t>専門職の派遣回数_作業療法士【2020】</t>
  </si>
  <si>
    <t>専門職の派遣回数_言語聴覚士【2020】</t>
  </si>
  <si>
    <t>専門職の派遣回数_管理栄養士・栄養士【2020】</t>
  </si>
  <si>
    <t>専門職の派遣回数_歯科衛生士【2020】</t>
  </si>
  <si>
    <t>専門職の派遣回数_その他【2020】</t>
  </si>
  <si>
    <t>人</t>
    <rPh sb="0" eb="1">
      <t>ニン</t>
    </rPh>
    <phoneticPr fontId="6"/>
  </si>
  <si>
    <t>人/1000人</t>
    <rPh sb="0" eb="1">
      <t>ニン</t>
    </rPh>
    <rPh sb="6" eb="7">
      <t>ヒト</t>
    </rPh>
    <phoneticPr fontId="8"/>
  </si>
  <si>
    <t>実利用者数_訪問型従前相当サービス（旧介護予防訪問介護に相当するサービス）【2020】</t>
  </si>
  <si>
    <t>実利用者数_訪問型サービスA（基準を緩和したサービス）【2020】</t>
  </si>
  <si>
    <t>実利用者数_訪問型サービスB（住民主体によるサービス）【2020】</t>
  </si>
  <si>
    <t>実利用者数_訪問型サービスC（短期集中予防サービス）【2020】</t>
  </si>
  <si>
    <t>実利用者数_訪問型サービスD（移動支援）【2020】</t>
  </si>
  <si>
    <t>実利用者数_訪問型サービス（その他）【2020】</t>
  </si>
  <si>
    <t>実利用者数_通所型従前相当サービス（旧介護予防訪問介護に相当するサービス）【2020】</t>
  </si>
  <si>
    <t>実利用者数_通所型サービスA（基準を緩和したサービス）【2020】</t>
  </si>
  <si>
    <t>実利用者数_通所型サービスB（住民主体によるサービス）【2020】</t>
  </si>
  <si>
    <t>実利用者数_通所型サービスC（短期集中予防サービス）【2020】</t>
  </si>
  <si>
    <t>実利用者数_通所型サービス（その他）【2020】</t>
  </si>
  <si>
    <t>実利用者数_その他生活支援サービス（見守り）【2020】</t>
  </si>
  <si>
    <t>実利用者数_その他生活支援サービス（配食）【2020】</t>
  </si>
  <si>
    <t>実利用者数_その他生活支援サービス（その他）【2020】</t>
  </si>
  <si>
    <t>専門職の派遣回数</t>
    <phoneticPr fontId="4"/>
  </si>
  <si>
    <t>新規追加</t>
    <rPh sb="0" eb="4">
      <t>シンキツイカ</t>
    </rPh>
    <phoneticPr fontId="4"/>
  </si>
  <si>
    <t>参考：主治医の意見書をもとにした主たる原因疾患等の認定状況</t>
    <phoneticPr fontId="3"/>
  </si>
  <si>
    <t>参考：訪問診療を受けている[人口10万対]</t>
    <rPh sb="0" eb="2">
      <t>サンコウ</t>
    </rPh>
    <rPh sb="3" eb="5">
      <t>ホウモン</t>
    </rPh>
    <rPh sb="5" eb="7">
      <t>シンリョウ</t>
    </rPh>
    <rPh sb="8" eb="9">
      <t>ウ</t>
    </rPh>
    <phoneticPr fontId="4"/>
  </si>
  <si>
    <t>％</t>
    <phoneticPr fontId="3"/>
  </si>
  <si>
    <t>※施設系・居宅系サービスの定員数は「住まい・施設」の分析シートを参照してください。</t>
    <phoneticPr fontId="4"/>
  </si>
  <si>
    <t>訪問看護 計</t>
    <rPh sb="0" eb="2">
      <t>ホウモン</t>
    </rPh>
    <rPh sb="2" eb="4">
      <t>カンゴ</t>
    </rPh>
    <rPh sb="5" eb="6">
      <t>ケイ</t>
    </rPh>
    <phoneticPr fontId="12"/>
  </si>
  <si>
    <t>実数</t>
    <rPh sb="0" eb="2">
      <t>ジッスウ</t>
    </rPh>
    <phoneticPr fontId="2"/>
  </si>
  <si>
    <t>保健師_総数_【2019】</t>
  </si>
  <si>
    <t>保健師</t>
    <rPh sb="0" eb="3">
      <t>ホケンシ</t>
    </rPh>
    <phoneticPr fontId="12"/>
  </si>
  <si>
    <t>助産師</t>
  </si>
  <si>
    <t>助産師_総数_【2019】</t>
  </si>
  <si>
    <t>看護師_総数_【2019】</t>
  </si>
  <si>
    <t>看護師</t>
  </si>
  <si>
    <t>新規追加</t>
    <rPh sb="0" eb="4">
      <t>シンキツイカ</t>
    </rPh>
    <phoneticPr fontId="4"/>
  </si>
  <si>
    <t>准看護師_</t>
  </si>
  <si>
    <t>准看護師__総数_【2019】</t>
  </si>
  <si>
    <t>理学療法士</t>
  </si>
  <si>
    <t>理学療法士_総数_【2019】</t>
  </si>
  <si>
    <t>作業療法士_</t>
  </si>
  <si>
    <t>作業療法士__総数_【2019】</t>
  </si>
  <si>
    <t>言語聴覚士</t>
  </si>
  <si>
    <t>言語聴覚士_総数_【2019】</t>
  </si>
  <si>
    <t>その他の職員_総数_【2019】</t>
  </si>
  <si>
    <t>訪問介護員</t>
  </si>
  <si>
    <t>訪問介護員_総数_【2019】</t>
  </si>
  <si>
    <t>通所介護_総数_【2019】</t>
  </si>
  <si>
    <t>通所リハビリ－テション（介護老人保健施設）</t>
  </si>
  <si>
    <t>通所リハビリ－テション（介護老人保健施設）_総数_【2019】</t>
  </si>
  <si>
    <t>通所リハビリ－テション（医療施設）</t>
  </si>
  <si>
    <t>通所リハビリ－テション（医療施設）_総数_【2019】</t>
  </si>
  <si>
    <t>地域密着型介護老人福祉施設）</t>
  </si>
  <si>
    <t>地域密着型介護老人福祉施設）_総数_【2019】</t>
  </si>
  <si>
    <t>居宅介護支援</t>
  </si>
  <si>
    <t>居宅介護支援_総数_【2019】</t>
  </si>
  <si>
    <t>地域密着型通所介護）</t>
  </si>
  <si>
    <t>地域密着型通所介護）_総数_【2019】</t>
  </si>
  <si>
    <t>訪問看護 _人口1万対_【2019】</t>
  </si>
  <si>
    <t>訪問保健師_人口1万対_【2019】</t>
  </si>
  <si>
    <t>訪問助産師_人口1万対_【2019】</t>
    <rPh sb="2" eb="5">
      <t>ジョサンシ</t>
    </rPh>
    <phoneticPr fontId="4"/>
  </si>
  <si>
    <t>訪問看護師_人口1万対_【2019】</t>
  </si>
  <si>
    <t>訪問准看護師_人口1万対_【2019】</t>
  </si>
  <si>
    <t>訪問理学療法士_人口1万対_【2019】</t>
  </si>
  <si>
    <t>訪問作業療法士_人口1万対_【2019】</t>
  </si>
  <si>
    <t>訪問言語聴覚士_人口1万対_【2019】</t>
  </si>
  <si>
    <t>訪問その他の職員_人口1万対_【2019】</t>
  </si>
  <si>
    <t>訪問介護員_総数_【2019】</t>
    <phoneticPr fontId="3"/>
  </si>
  <si>
    <t>通所介護_総数_【2019】</t>
    <phoneticPr fontId="3"/>
  </si>
  <si>
    <t>通所リハビリ－テション（介護老人保健施設）_総数_【2019】</t>
    <phoneticPr fontId="3"/>
  </si>
  <si>
    <t>通所リハビリ－テション（医療施設）_総数_【2019】</t>
    <phoneticPr fontId="3"/>
  </si>
  <si>
    <t>地域密着型介護老人福祉施設）_総数_【2019】</t>
    <phoneticPr fontId="14"/>
  </si>
  <si>
    <t>居宅介護支援_総数_【2019】</t>
    <phoneticPr fontId="3"/>
  </si>
  <si>
    <t>地域密着型通所介護）_総数_【2019】</t>
    <phoneticPr fontId="3"/>
  </si>
  <si>
    <t>訪問看護 _人口1万対_【2019】</t>
    <phoneticPr fontId="14"/>
  </si>
  <si>
    <t>訪問保健師_人口1万対_【2019】</t>
    <phoneticPr fontId="14"/>
  </si>
  <si>
    <t>訪問看護師_人口1万対_【2019】</t>
    <phoneticPr fontId="14"/>
  </si>
  <si>
    <t>訪問准看護師_人口1万対_【2019】</t>
    <phoneticPr fontId="14"/>
  </si>
  <si>
    <t>訪問理学療法士_人口1万対_【2019】</t>
    <phoneticPr fontId="14"/>
  </si>
  <si>
    <t>訪問作業療法士_人口1万対_【2019】</t>
    <phoneticPr fontId="14"/>
  </si>
  <si>
    <t>訪問言語聴覚士_人口1万対_【2019】</t>
    <phoneticPr fontId="14"/>
  </si>
  <si>
    <t>訪問その他の職員_人口1万対_【2019】</t>
    <phoneticPr fontId="14"/>
  </si>
  <si>
    <t>従事者数【認定者1万対】_訪問介護員_【2017】</t>
    <phoneticPr fontId="14"/>
  </si>
  <si>
    <t>従事者数【認定者1万対】_通所リハビリ_テション_介護老人保健施設_【2019】</t>
    <phoneticPr fontId="14"/>
  </si>
  <si>
    <t>従事者数【認定者1万対】_通所リハビリ_テション_医療施設_【2019】</t>
    <phoneticPr fontId="14"/>
  </si>
  <si>
    <t>介護保険制度に対する評価</t>
    <phoneticPr fontId="4"/>
  </si>
  <si>
    <t>令和４年度　地域包括ケア体制の構築状況の見える化シート（在宅医療・介護連携）</t>
    <rPh sb="20" eb="21">
      <t>ミ</t>
    </rPh>
    <rPh sb="23" eb="24">
      <t>カ</t>
    </rPh>
    <phoneticPr fontId="4"/>
  </si>
  <si>
    <t>令和４年度　地域包括ケア体制の構築状況の見える化シート（生活支援）</t>
    <rPh sb="20" eb="21">
      <t>ミ</t>
    </rPh>
    <rPh sb="23" eb="24">
      <t>カ</t>
    </rPh>
    <rPh sb="28" eb="32">
      <t>セイカツシエン</t>
    </rPh>
    <phoneticPr fontId="4"/>
  </si>
  <si>
    <t>令和４年度　地域包括ケア体制の構築状況の見える化調査分析シート（介護予防）</t>
    <rPh sb="0" eb="2">
      <t>レイワ</t>
    </rPh>
    <rPh sb="3" eb="5">
      <t>ネンド</t>
    </rPh>
    <rPh sb="20" eb="21">
      <t>ミ</t>
    </rPh>
    <rPh sb="23" eb="24">
      <t>カ</t>
    </rPh>
    <rPh sb="24" eb="26">
      <t>チョウサ</t>
    </rPh>
    <rPh sb="26" eb="28">
      <t>ブンセキ</t>
    </rPh>
    <rPh sb="32" eb="34">
      <t>カイゴ</t>
    </rPh>
    <rPh sb="34" eb="36">
      <t>ヨボウ</t>
    </rPh>
    <phoneticPr fontId="4"/>
  </si>
  <si>
    <t>　【参考】メイト+サポーター1人当たり担当高齢者人口</t>
    <rPh sb="2" eb="4">
      <t>サンコウ</t>
    </rPh>
    <phoneticPr fontId="3"/>
  </si>
  <si>
    <t xml:space="preserve">　【参考】総人口10,000人当たりの講座開催回数	</t>
    <phoneticPr fontId="3"/>
  </si>
  <si>
    <t>更新済み</t>
    <rPh sb="0" eb="3">
      <t>コウシンズ</t>
    </rPh>
    <phoneticPr fontId="4"/>
  </si>
  <si>
    <t>-</t>
    <phoneticPr fontId="4"/>
  </si>
  <si>
    <t>R2年度評価</t>
    <rPh sb="4" eb="6">
      <t>ヒョウカ</t>
    </rPh>
    <phoneticPr fontId="14"/>
  </si>
  <si>
    <t>R3年度評価</t>
    <phoneticPr fontId="14"/>
  </si>
  <si>
    <t>R４年度評価</t>
    <phoneticPr fontId="14"/>
  </si>
  <si>
    <t>R5年度評価</t>
    <phoneticPr fontId="4"/>
  </si>
  <si>
    <t>要介護認定等基準時間の変化・平均要介護度の変化・健康寿命延伸の実現状況</t>
    <phoneticPr fontId="14"/>
  </si>
  <si>
    <t>-</t>
    <phoneticPr fontId="4"/>
  </si>
  <si>
    <t>長野県「高齢者実態調査」</t>
    <rPh sb="7" eb="9">
      <t>ジッタイ</t>
    </rPh>
    <phoneticPr fontId="6"/>
  </si>
  <si>
    <t>幸福度_元気_n_【2022】</t>
  </si>
  <si>
    <t>幸福度_元気_得点_【2022】</t>
    <rPh sb="7" eb="9">
      <t>トクテン</t>
    </rPh>
    <phoneticPr fontId="14"/>
  </si>
  <si>
    <t>新規追加</t>
    <rPh sb="0" eb="4">
      <t>シンキツイカ</t>
    </rPh>
    <phoneticPr fontId="4"/>
  </si>
  <si>
    <t>n値</t>
    <rPh sb="1" eb="2">
      <t>アタイ</t>
    </rPh>
    <phoneticPr fontId="5"/>
  </si>
  <si>
    <t>平均点</t>
    <rPh sb="0" eb="3">
      <t>ヘイキンテン</t>
    </rPh>
    <phoneticPr fontId="5"/>
  </si>
  <si>
    <t>幸福度_居宅_n_【2022】</t>
  </si>
  <si>
    <t>幸福度_居宅_得点_【2022】</t>
    <rPh sb="7" eb="9">
      <t>トクテン</t>
    </rPh>
    <phoneticPr fontId="5"/>
  </si>
  <si>
    <t>幸福度_居宅_順位_【2022】</t>
  </si>
  <si>
    <t>幸福度_居宅_順位_【2022】</t>
    <rPh sb="4" eb="6">
      <t>キョタク</t>
    </rPh>
    <rPh sb="7" eb="9">
      <t>ジュンイ</t>
    </rPh>
    <phoneticPr fontId="14"/>
  </si>
  <si>
    <t>幸福度_元気_順位_【2022】</t>
  </si>
  <si>
    <t>幸福度_元気_順位_【2022】</t>
    <rPh sb="7" eb="9">
      <t>ジュンイ</t>
    </rPh>
    <phoneticPr fontId="14"/>
  </si>
  <si>
    <t>幸福度_元気_【2019】
【2022】</t>
    <phoneticPr fontId="14"/>
  </si>
  <si>
    <t>2019→2022</t>
  </si>
  <si>
    <t>2019→2022</t>
    <phoneticPr fontId="14"/>
  </si>
  <si>
    <t>2019からの
上昇</t>
    <rPh sb="8" eb="10">
      <t>ジョウショウ</t>
    </rPh>
    <phoneticPr fontId="14"/>
  </si>
  <si>
    <t>幸福度_居宅_【2019】
【2022】</t>
    <rPh sb="4" eb="6">
      <t>キョタク</t>
    </rPh>
    <phoneticPr fontId="14"/>
  </si>
  <si>
    <t>平均点</t>
    <rPh sb="0" eb="3">
      <t>ヘイキンテン</t>
    </rPh>
    <phoneticPr fontId="17"/>
  </si>
  <si>
    <t>幸福度_居宅_要介護全体_n_【2022】</t>
  </si>
  <si>
    <t>幸福度_居宅_要介護全体_得点_【2022】</t>
    <rPh sb="13" eb="15">
      <t>トクテン</t>
    </rPh>
    <phoneticPr fontId="5"/>
  </si>
  <si>
    <t>幸福度_居宅_要支援1・2_n_【2022】</t>
  </si>
  <si>
    <t>幸福度_居宅_要支援1・2_得点_【2022】</t>
    <rPh sb="14" eb="16">
      <t>トクテン</t>
    </rPh>
    <phoneticPr fontId="5"/>
  </si>
  <si>
    <t>幸福度_居宅_要支援1・2_順位_【2022】</t>
    <rPh sb="0" eb="2">
      <t>コウフク</t>
    </rPh>
    <rPh sb="2" eb="3">
      <t>ド</t>
    </rPh>
    <rPh sb="4" eb="6">
      <t>キョタク</t>
    </rPh>
    <rPh sb="7" eb="10">
      <t>ヨウシエン</t>
    </rPh>
    <rPh sb="14" eb="16">
      <t>ジュンイ</t>
    </rPh>
    <phoneticPr fontId="14"/>
  </si>
  <si>
    <t>幸福度_居宅_要介護1・2_n_【2022】</t>
    <rPh sb="8" eb="10">
      <t>カイゴ</t>
    </rPh>
    <phoneticPr fontId="5"/>
  </si>
  <si>
    <t>幸福度_居宅_要介護1・2_得点_【2022】</t>
    <rPh sb="8" eb="10">
      <t>カイゴ</t>
    </rPh>
    <rPh sb="14" eb="16">
      <t>トクテン</t>
    </rPh>
    <phoneticPr fontId="5"/>
  </si>
  <si>
    <t>幸福度_居宅_要介護1・2_順位_【2022】</t>
    <rPh sb="0" eb="2">
      <t>コウフク</t>
    </rPh>
    <rPh sb="2" eb="3">
      <t>ド</t>
    </rPh>
    <rPh sb="4" eb="6">
      <t>キョタク</t>
    </rPh>
    <rPh sb="7" eb="10">
      <t>ヨウカイゴ</t>
    </rPh>
    <rPh sb="14" eb="16">
      <t>ジュンイ</t>
    </rPh>
    <phoneticPr fontId="14"/>
  </si>
  <si>
    <t>幸福度_居宅_要介護3_5_n_【2022】</t>
    <rPh sb="8" eb="10">
      <t>カイゴ</t>
    </rPh>
    <phoneticPr fontId="17"/>
  </si>
  <si>
    <t>幸福度_居宅_要介護3_5_得点_【2022】</t>
    <rPh sb="14" eb="16">
      <t>トクテン</t>
    </rPh>
    <phoneticPr fontId="5"/>
  </si>
  <si>
    <t>幸福度_居宅_要介護3_5_順位_【2022】</t>
    <rPh sb="14" eb="16">
      <t>ジュンイ</t>
    </rPh>
    <phoneticPr fontId="14"/>
  </si>
  <si>
    <t>閉じこもリスク高齢者_居宅_n【2022】</t>
  </si>
  <si>
    <t>閉じこもリスク高齢者_居宅_割合【2022】</t>
  </si>
  <si>
    <t>閉じこもリスク高齢者_居宅_順位【2022】</t>
    <rPh sb="14" eb="16">
      <t>ジュンイ</t>
    </rPh>
    <phoneticPr fontId="14"/>
  </si>
  <si>
    <t>運動機能・転倒リスク高齢者_居宅_割合【2022】</t>
  </si>
  <si>
    <t>認知症リスク_居宅_割合【2022】</t>
  </si>
  <si>
    <t>口腔リスク高齢者_居宅_割合【2022】</t>
  </si>
  <si>
    <t>うつ病リスク高齢者_居宅_n【2022】</t>
  </si>
  <si>
    <t>うつ病リスク高齢者_居宅_割合【2022】</t>
  </si>
  <si>
    <t>うつ病リスク高齢者_居宅_順位【2022】</t>
    <rPh sb="13" eb="15">
      <t>ジュンイ</t>
    </rPh>
    <phoneticPr fontId="14"/>
  </si>
  <si>
    <t>ｎ値</t>
    <phoneticPr fontId="14"/>
  </si>
  <si>
    <t>ｎ値</t>
    <phoneticPr fontId="14"/>
  </si>
  <si>
    <t>運動機能・転倒リスク高齢者_居宅_n【2022】</t>
  </si>
  <si>
    <t>運動機能・転倒リスク割合_居宅_順位【2022】</t>
    <rPh sb="10" eb="12">
      <t>ワリアイ</t>
    </rPh>
    <rPh sb="16" eb="18">
      <t>ジュンイ</t>
    </rPh>
    <phoneticPr fontId="14"/>
  </si>
  <si>
    <t>認知症リスク_居宅_n【2022】</t>
  </si>
  <si>
    <t>口腔リスク高齢者_居宅_n【2022】</t>
  </si>
  <si>
    <t>口腔リスク高齢者_居宅_順位【2022】</t>
    <rPh sb="12" eb="14">
      <t>ジュンイ</t>
    </rPh>
    <phoneticPr fontId="14"/>
  </si>
  <si>
    <t>低栄養リスク高齢者_居宅_n【2022】</t>
  </si>
  <si>
    <t>低栄養リスク高齢者_居宅_割合【2022】</t>
  </si>
  <si>
    <t>低栄養リスク高齢者_居宅_順位【2022】</t>
    <rPh sb="13" eb="15">
      <t>ジュンイ</t>
    </rPh>
    <phoneticPr fontId="14"/>
  </si>
  <si>
    <t>閉じこもリスク高齢者_居宅_順位【2022】</t>
  </si>
  <si>
    <t>運動機能・転倒リスク割合_居宅_順位【2022】</t>
  </si>
  <si>
    <t>認知症リスク_居宅_順位【2022】</t>
  </si>
  <si>
    <t>口腔リスク高齢者_居宅_順位【2022】</t>
  </si>
  <si>
    <t>低栄養リスク高齢者_居宅_順位【2022】</t>
  </si>
  <si>
    <t>うつ病リスク高齢者_居宅_順位【2022】</t>
  </si>
  <si>
    <t>閉じこもリスク高齢者_元気_n【2022】</t>
  </si>
  <si>
    <t>閉じこもリスク高齢者_元気_割合【2022】</t>
  </si>
  <si>
    <t>閉じこもリスク高齢者_元気_順位【2022】</t>
    <rPh sb="14" eb="16">
      <t>ジュンイ</t>
    </rPh>
    <phoneticPr fontId="5"/>
  </si>
  <si>
    <t>閉じこもリスク高齢者_元気_順位【2022】</t>
    <rPh sb="14" eb="16">
      <t>ジュンイ</t>
    </rPh>
    <phoneticPr fontId="14"/>
  </si>
  <si>
    <t>運動機能・転倒リスク割合_元気_n【2022】</t>
  </si>
  <si>
    <t>運動機能・転倒リスク割合_元気_【2022】</t>
  </si>
  <si>
    <t>運動機能・転倒リスク割合_元気_順位【2022】</t>
    <rPh sb="10" eb="12">
      <t>ワリアイ</t>
    </rPh>
    <rPh sb="16" eb="18">
      <t>ジュンイ</t>
    </rPh>
    <phoneticPr fontId="5"/>
  </si>
  <si>
    <t>運動機能・転倒リスク割合_元気_順位【2022】</t>
    <rPh sb="10" eb="12">
      <t>ワリアイ</t>
    </rPh>
    <rPh sb="16" eb="18">
      <t>ジュンイ</t>
    </rPh>
    <phoneticPr fontId="14"/>
  </si>
  <si>
    <t>認知症リスク_元気_n【2022】</t>
  </si>
  <si>
    <t>認知症リスク_元気_割合【2022】</t>
  </si>
  <si>
    <t>認知症リスク_元気_順位【2022】</t>
    <rPh sb="10" eb="12">
      <t>ジュンイ</t>
    </rPh>
    <phoneticPr fontId="5"/>
  </si>
  <si>
    <t>認知症リスク_元気_順位【2022】</t>
    <rPh sb="10" eb="12">
      <t>ジュンイ</t>
    </rPh>
    <phoneticPr fontId="14"/>
  </si>
  <si>
    <t>口腔リスク高齢者_元気_n【2022】</t>
  </si>
  <si>
    <t>口腔リスク高齢者_元気_割合【2022】</t>
  </si>
  <si>
    <t>口腔リスク高齢者_元気_順位【2022】</t>
    <rPh sb="12" eb="14">
      <t>ジュンイ</t>
    </rPh>
    <phoneticPr fontId="5"/>
  </si>
  <si>
    <t>口腔リスク高齢者_元気_順位【2022】</t>
    <rPh sb="12" eb="14">
      <t>ジュンイ</t>
    </rPh>
    <phoneticPr fontId="14"/>
  </si>
  <si>
    <t>ボランティア_月1以上参加_元気_n_【2022】</t>
  </si>
  <si>
    <t>ボランティア_月1以上参加_元気_割合_【2022】</t>
    <rPh sb="17" eb="19">
      <t>ワリアイ</t>
    </rPh>
    <phoneticPr fontId="5"/>
  </si>
  <si>
    <t>ボランティア_月1以上参加_元気_順位_【2022】</t>
    <rPh sb="17" eb="19">
      <t>ジュンイ</t>
    </rPh>
    <phoneticPr fontId="5"/>
  </si>
  <si>
    <t>2022年</t>
    <rPh sb="4" eb="5">
      <t>ネン</t>
    </rPh>
    <phoneticPr fontId="12"/>
  </si>
  <si>
    <t>母数</t>
  </si>
  <si>
    <t>平均参加回数</t>
    <rPh sb="0" eb="4">
      <t>ヘイキンサンカ</t>
    </rPh>
    <rPh sb="4" eb="6">
      <t>カイスウ</t>
    </rPh>
    <phoneticPr fontId="12"/>
  </si>
  <si>
    <t>ボランティア_月1以上参加_元気__月平均回数_【2022】</t>
  </si>
  <si>
    <t>ボランティア_月1以上参加_元気_月平均回数_順位【2022】</t>
  </si>
  <si>
    <t>運動やスポーツ_月1以上参加_元気_n_【2022】</t>
  </si>
  <si>
    <t>運動やスポーツ関係のグループやクラブ_元気_月平均回数_順位【2022】</t>
    <rPh sb="19" eb="21">
      <t>ゲンキ</t>
    </rPh>
    <rPh sb="28" eb="30">
      <t>ジュンイ</t>
    </rPh>
    <phoneticPr fontId="5"/>
  </si>
  <si>
    <t>運動やスポーツ_月1以上参加_元気_割合_【2022】</t>
    <rPh sb="18" eb="20">
      <t>ワリアイ</t>
    </rPh>
    <phoneticPr fontId="5"/>
  </si>
  <si>
    <t>運動やスポーツ_月1以上参加_元気_順位_【2022】</t>
    <rPh sb="18" eb="20">
      <t>ジュンイ</t>
    </rPh>
    <phoneticPr fontId="5"/>
  </si>
  <si>
    <t>趣味_月1以上参加_元気_n_【2022】</t>
  </si>
  <si>
    <t>趣味関係のグループ__元気_月平均回数_順位【2022】</t>
    <rPh sb="11" eb="13">
      <t>ゲンキ</t>
    </rPh>
    <rPh sb="20" eb="22">
      <t>ジュンイ</t>
    </rPh>
    <phoneticPr fontId="12"/>
  </si>
  <si>
    <t>趣味_月1以上参加_元気_割合_【2022】</t>
    <rPh sb="13" eb="15">
      <t>ワリアイ</t>
    </rPh>
    <phoneticPr fontId="5"/>
  </si>
  <si>
    <t>趣味_月1以上参加_元気_順位_【2022】</t>
    <rPh sb="13" eb="15">
      <t>ジュンイ</t>
    </rPh>
    <phoneticPr fontId="5"/>
  </si>
  <si>
    <t>学習・教養_月1以上参加_元気_n_【2022】</t>
  </si>
  <si>
    <t>学習・教養サークル_元気_月平均回数_順位【2022】</t>
    <rPh sb="10" eb="12">
      <t>ゲンキ</t>
    </rPh>
    <rPh sb="19" eb="21">
      <t>ジュンイ</t>
    </rPh>
    <phoneticPr fontId="12"/>
  </si>
  <si>
    <t>学習・教養_月1以上参加_元気_割合_【2022】</t>
    <rPh sb="16" eb="18">
      <t>ワリアイ</t>
    </rPh>
    <phoneticPr fontId="5"/>
  </si>
  <si>
    <t>学習・教養_月1以上参加_元気_順位_【2022】</t>
    <rPh sb="16" eb="18">
      <t>ジュンイ</t>
    </rPh>
    <phoneticPr fontId="5"/>
  </si>
  <si>
    <t>通いの場_月1以上参加_元気_n_【2022】</t>
  </si>
  <si>
    <t>通いの場_月1以上参加_元気_月平均回数_【2022】</t>
    <rPh sb="15" eb="18">
      <t>ツキヘイキン</t>
    </rPh>
    <rPh sb="18" eb="20">
      <t>カイスウ</t>
    </rPh>
    <phoneticPr fontId="5"/>
  </si>
  <si>
    <t>通いの場_月1以上参加_元気_月平均回数_順位【2022】</t>
    <rPh sb="15" eb="18">
      <t>ツキヘイキン</t>
    </rPh>
    <rPh sb="18" eb="20">
      <t>カイスウ</t>
    </rPh>
    <rPh sb="21" eb="23">
      <t>ジュンイ</t>
    </rPh>
    <phoneticPr fontId="5"/>
  </si>
  <si>
    <t>通いの場_月1以上参加_元気_割合_【2022】</t>
    <rPh sb="15" eb="17">
      <t>ワリアイ</t>
    </rPh>
    <phoneticPr fontId="5"/>
  </si>
  <si>
    <t>通いの場_月1以上参加_元気_順位_【2022】</t>
    <rPh sb="15" eb="17">
      <t>ジュンイ</t>
    </rPh>
    <phoneticPr fontId="5"/>
  </si>
  <si>
    <t>老人クラブ_月1以上参加_元気_n_【2022】</t>
  </si>
  <si>
    <t>老人クラブ_月1以上参加_元気_月平均回数_【2022】</t>
    <rPh sb="16" eb="19">
      <t>ツキヘイキン</t>
    </rPh>
    <rPh sb="19" eb="21">
      <t>カイスウ</t>
    </rPh>
    <phoneticPr fontId="5"/>
  </si>
  <si>
    <t>老人クラブ_月1以上参加_元気_月平均回数_順位【2022】</t>
    <rPh sb="16" eb="19">
      <t>ツキヘイキン</t>
    </rPh>
    <rPh sb="19" eb="21">
      <t>カイスウ</t>
    </rPh>
    <rPh sb="22" eb="24">
      <t>ジュンイ</t>
    </rPh>
    <phoneticPr fontId="5"/>
  </si>
  <si>
    <t>老人クラブ_月1以上参加_元気_割合_【2022】</t>
    <rPh sb="16" eb="18">
      <t>ワリアイ</t>
    </rPh>
    <phoneticPr fontId="5"/>
  </si>
  <si>
    <t>老人クラブ_月1以上参加_元気_順位_【2022】</t>
    <rPh sb="16" eb="18">
      <t>ジュンイ</t>
    </rPh>
    <phoneticPr fontId="5"/>
  </si>
  <si>
    <t>町内会や自治会_月1以上参加_元気_n_【2022】</t>
  </si>
  <si>
    <t>町内会や自治会_月1以上参加_元気_月平均回数_【2022】</t>
    <rPh sb="18" eb="21">
      <t>ツキヘイキン</t>
    </rPh>
    <rPh sb="21" eb="23">
      <t>カイスウ</t>
    </rPh>
    <phoneticPr fontId="5"/>
  </si>
  <si>
    <t>町内会や自治会_月1以上参加_元気_月平均回数_順位【2022】</t>
    <rPh sb="18" eb="21">
      <t>ツキヘイキン</t>
    </rPh>
    <rPh sb="21" eb="23">
      <t>カイスウ</t>
    </rPh>
    <rPh sb="24" eb="26">
      <t>ジュンイ</t>
    </rPh>
    <phoneticPr fontId="5"/>
  </si>
  <si>
    <t>町内会や自治会_月1以上参加_元気_割合_【2022】</t>
    <rPh sb="18" eb="20">
      <t>ワリアイ</t>
    </rPh>
    <phoneticPr fontId="5"/>
  </si>
  <si>
    <t>町内会や自治会_月1以上参加_元気_順位_【2022】</t>
    <rPh sb="18" eb="20">
      <t>ジュンイ</t>
    </rPh>
    <phoneticPr fontId="5"/>
  </si>
  <si>
    <t>仕事_月1以上参加_元気_n_【2022】</t>
  </si>
  <si>
    <t>仕事_月1以上参加_元気_月平均回数_【2022】</t>
    <rPh sb="13" eb="16">
      <t>ツキヘイキン</t>
    </rPh>
    <rPh sb="16" eb="18">
      <t>カイスウ</t>
    </rPh>
    <phoneticPr fontId="5"/>
  </si>
  <si>
    <t>仕事_月1以上参加_元気_月平均回数_順位【2022】</t>
    <rPh sb="13" eb="16">
      <t>ツキヘイキン</t>
    </rPh>
    <rPh sb="16" eb="18">
      <t>カイスウ</t>
    </rPh>
    <rPh sb="19" eb="21">
      <t>ジュンイ</t>
    </rPh>
    <phoneticPr fontId="5"/>
  </si>
  <si>
    <t>仕事_月1以上参加_元気_割合_【2022】</t>
    <rPh sb="13" eb="15">
      <t>ワリアイ</t>
    </rPh>
    <phoneticPr fontId="5"/>
  </si>
  <si>
    <t>仕事_月1以上参加_元気_順位_【2022】</t>
    <rPh sb="13" eb="15">
      <t>ジュンイ</t>
    </rPh>
    <phoneticPr fontId="5"/>
  </si>
  <si>
    <t>母数</t>
    <rPh sb="0" eb="2">
      <t>ボスウ</t>
    </rPh>
    <phoneticPr fontId="5"/>
  </si>
  <si>
    <t>生きがい_元気_n_【2022】</t>
  </si>
  <si>
    <t>生きがい_元気_割合_【2022】</t>
    <rPh sb="8" eb="10">
      <t>ワリアイ</t>
    </rPh>
    <phoneticPr fontId="5"/>
  </si>
  <si>
    <t>中間OC</t>
    <rPh sb="0" eb="2">
      <t>チュウカン</t>
    </rPh>
    <phoneticPr fontId="5"/>
  </si>
  <si>
    <t>生きがい_元気_順位_【2022】</t>
    <rPh sb="8" eb="10">
      <t>ジュンイ</t>
    </rPh>
    <phoneticPr fontId="14"/>
  </si>
  <si>
    <t>ボランティア_月1以上参加_元気_割合_【2022】</t>
  </si>
  <si>
    <t>運動やスポーツ_月1以上参加_元気_割合_【2022】</t>
  </si>
  <si>
    <t>町内会や自治会_月1以上参加_元気_割合_【2022】</t>
  </si>
  <si>
    <t>参考</t>
    <rPh sb="0" eb="2">
      <t>サンコウ</t>
    </rPh>
    <phoneticPr fontId="5"/>
  </si>
  <si>
    <t>生きがい_居宅_n_【2022】</t>
  </si>
  <si>
    <t>生きがい_居宅_割合_【2022】</t>
    <rPh sb="8" eb="10">
      <t>ワリアイ</t>
    </rPh>
    <phoneticPr fontId="14"/>
  </si>
  <si>
    <t>生きがい_居宅_順位_【2022】</t>
    <rPh sb="8" eb="10">
      <t>ジュンイ</t>
    </rPh>
    <phoneticPr fontId="14"/>
  </si>
  <si>
    <t>生きがい_居宅_順位_【2022】</t>
    <rPh sb="8" eb="10">
      <t>ジュンイ</t>
    </rPh>
    <phoneticPr fontId="142"/>
  </si>
  <si>
    <t>平均参加回数</t>
    <rPh sb="0" eb="6">
      <t>ヘイキンサンカカイスウ</t>
    </rPh>
    <phoneticPr fontId="12"/>
  </si>
  <si>
    <t>社会参加状況_月1以上参加_居宅_n_【2022】</t>
    <rPh sb="0" eb="4">
      <t>シャカイサンカ</t>
    </rPh>
    <rPh sb="4" eb="6">
      <t>ジョウキョウ</t>
    </rPh>
    <rPh sb="7" eb="8">
      <t>ツキ</t>
    </rPh>
    <rPh sb="9" eb="11">
      <t>イジョウ</t>
    </rPh>
    <rPh sb="11" eb="13">
      <t>サンカ</t>
    </rPh>
    <phoneticPr fontId="5"/>
  </si>
  <si>
    <t>社会参加状況_月1以上参加_居宅_割合_【2022】</t>
    <rPh sb="17" eb="19">
      <t>ワリアイ</t>
    </rPh>
    <phoneticPr fontId="5"/>
  </si>
  <si>
    <t>社会参加状況_月1以上参加_居宅_順位_【2022】</t>
    <rPh sb="17" eb="19">
      <t>ジュンイ</t>
    </rPh>
    <phoneticPr fontId="5"/>
  </si>
  <si>
    <t>ボランティア_月1以上参加_居宅_n_【2022】</t>
  </si>
  <si>
    <t>ボランティア_居宅_月平均回数_【2022】</t>
  </si>
  <si>
    <t>ボランティア_居宅_月平均回数_順位【2022】</t>
    <rPh sb="16" eb="18">
      <t>ジュンイ</t>
    </rPh>
    <phoneticPr fontId="12"/>
  </si>
  <si>
    <t>ボランティア_月1以上参加_居宅_割合_【2022】</t>
    <rPh sb="17" eb="19">
      <t>ワリアイ</t>
    </rPh>
    <phoneticPr fontId="5"/>
  </si>
  <si>
    <t>ボランティア_月1以上参加_居宅_順位_【2022】</t>
    <rPh sb="17" eb="19">
      <t>ジュンイ</t>
    </rPh>
    <phoneticPr fontId="5"/>
  </si>
  <si>
    <t>運動やスポーツ_月1以上参加_居宅_n_【2022】</t>
  </si>
  <si>
    <t>運動やスポーツ関係のグループやクラブ_居宅_月平均回数_【2022】</t>
  </si>
  <si>
    <t>運動やスポーツ関係のグループやクラブ_居宅_月平均回数_順位【2022】</t>
    <rPh sb="28" eb="30">
      <t>ジュンイ</t>
    </rPh>
    <phoneticPr fontId="12"/>
  </si>
  <si>
    <t>運動やスポーツ_月1以上参加_居宅_割合_【2022】</t>
    <rPh sb="18" eb="20">
      <t>ワリアイ</t>
    </rPh>
    <phoneticPr fontId="5"/>
  </si>
  <si>
    <t>運動やスポーツ_月1以上参加_居宅_順位_【2022】</t>
    <rPh sb="18" eb="20">
      <t>ジュンイ</t>
    </rPh>
    <phoneticPr fontId="5"/>
  </si>
  <si>
    <t>趣味_月1以上参加_居宅_n_【2022】</t>
  </si>
  <si>
    <t>趣味関係のグループ_居宅_月平均回数_【2022】</t>
  </si>
  <si>
    <t>趣味関係のグループ_居宅_月平均回数_順位【2022】</t>
    <rPh sb="19" eb="21">
      <t>ジュンイ</t>
    </rPh>
    <phoneticPr fontId="12"/>
  </si>
  <si>
    <t>趣味_月1以上参加_居宅_割合_【2022】</t>
    <rPh sb="13" eb="15">
      <t>ワリアイ</t>
    </rPh>
    <phoneticPr fontId="5"/>
  </si>
  <si>
    <t>趣味_月1以上参加_居宅_順位_【2022】</t>
    <rPh sb="13" eb="15">
      <t>ジュンイ</t>
    </rPh>
    <phoneticPr fontId="5"/>
  </si>
  <si>
    <t>学習・教養_月1以上参加_居宅_n_【2022】</t>
  </si>
  <si>
    <t>学習・教養サークル_居宅_月平均回数_【2022】</t>
  </si>
  <si>
    <t>学習・教養サークル_居宅_月平均回数_順位【2022】</t>
    <rPh sb="19" eb="21">
      <t>ジュンイ</t>
    </rPh>
    <phoneticPr fontId="12"/>
  </si>
  <si>
    <t>学習・教養_月1以上参加_居宅_割合_【2022】</t>
    <rPh sb="16" eb="18">
      <t>ワリアイ</t>
    </rPh>
    <phoneticPr fontId="5"/>
  </si>
  <si>
    <t>学習・教養_月1以上参加_居宅_順位_【2022】</t>
    <rPh sb="16" eb="18">
      <t>ジュンイ</t>
    </rPh>
    <phoneticPr fontId="5"/>
  </si>
  <si>
    <t>通いの場_月1以上参加_居宅_n_【2022】</t>
  </si>
  <si>
    <t>通いの場_居宅_月平均回数_【2022】</t>
  </si>
  <si>
    <t>通いの場_居宅_月平均回数_順位【2022】</t>
    <rPh sb="14" eb="16">
      <t>ジュンイ</t>
    </rPh>
    <phoneticPr fontId="12"/>
  </si>
  <si>
    <t>通いの場_月1以上参加_居宅_割合_【2022】</t>
    <rPh sb="15" eb="17">
      <t>ワリアイ</t>
    </rPh>
    <phoneticPr fontId="5"/>
  </si>
  <si>
    <t>通いの場_月1以上参加_居宅_順位_【2022】</t>
    <rPh sb="15" eb="17">
      <t>ジュンイ</t>
    </rPh>
    <phoneticPr fontId="5"/>
  </si>
  <si>
    <t>老人クラブ_月1以上参加_居宅_n_【2022】</t>
  </si>
  <si>
    <t>老人クラブ_居宅_月平均回数_【2022】</t>
  </si>
  <si>
    <t>老人クラブ_居宅_月平均回数_順位【2022】</t>
    <rPh sb="15" eb="17">
      <t>ジュンイ</t>
    </rPh>
    <phoneticPr fontId="12"/>
  </si>
  <si>
    <t>老人クラブ_月1以上参加_居宅_割合_【2022】</t>
    <rPh sb="16" eb="18">
      <t>ワリアイ</t>
    </rPh>
    <phoneticPr fontId="5"/>
  </si>
  <si>
    <t>老人クラブ_月1以上参加_居宅_順位_【2022】</t>
    <rPh sb="16" eb="18">
      <t>ジュンイ</t>
    </rPh>
    <phoneticPr fontId="5"/>
  </si>
  <si>
    <t>町内会や自治会_月1以上参加_居宅_n_【2022】</t>
  </si>
  <si>
    <t>町内会や自治会_居宅_月平均回数_【2022】</t>
  </si>
  <si>
    <t>町内会や自治会_居宅_月平均回数_順位【2022】</t>
    <rPh sb="17" eb="19">
      <t>ジュンイ</t>
    </rPh>
    <phoneticPr fontId="12"/>
  </si>
  <si>
    <t>町内会や自治会_月1以上参加_居宅_割合_【2022】</t>
    <rPh sb="18" eb="20">
      <t>ワリアイ</t>
    </rPh>
    <phoneticPr fontId="5"/>
  </si>
  <si>
    <t>町内会や自治会_月1以上参加_居宅_順位_【2022】</t>
    <rPh sb="18" eb="20">
      <t>ジュンイ</t>
    </rPh>
    <phoneticPr fontId="5"/>
  </si>
  <si>
    <t>仕事_月1以上参加_居宅_n_【2022】</t>
  </si>
  <si>
    <t>仕事_居宅_月平均回数_【2022】</t>
  </si>
  <si>
    <t>仕事__居宅_月平均回数_順位【2022】</t>
    <rPh sb="13" eb="15">
      <t>ジュンイ</t>
    </rPh>
    <phoneticPr fontId="12"/>
  </si>
  <si>
    <t>仕事_月1以上参加_居宅_割合_【2022】</t>
    <rPh sb="13" eb="15">
      <t>ワリアイ</t>
    </rPh>
    <phoneticPr fontId="5"/>
  </si>
  <si>
    <t>仕事_月1以上参加_居宅_順位_【2022】</t>
    <rPh sb="13" eb="15">
      <t>ジュンイ</t>
    </rPh>
    <phoneticPr fontId="5"/>
  </si>
  <si>
    <t>社会参加状況_月1以上参加_居宅_割合_【2022】</t>
  </si>
  <si>
    <t>ボランティア_月1以上参加_居宅_割合_【2022】</t>
  </si>
  <si>
    <t>学習・教養_月1以上参加_居宅_割合_【2022】</t>
  </si>
  <si>
    <t>町内会や自治会_月1以上参加_居宅_割合_【2022】</t>
  </si>
  <si>
    <t>仕事_月1以上参加_居宅_割合_【2022】</t>
  </si>
  <si>
    <t>在宅療養・介護の希望割合_元気高齢者_n_【2022】</t>
  </si>
  <si>
    <t>在宅療養・介護の希望割合_元気高齢者_【2022】</t>
    <rPh sb="13" eb="18">
      <t>ゲンキコウレイシャ</t>
    </rPh>
    <phoneticPr fontId="12"/>
  </si>
  <si>
    <t>在宅療養・介護の希望割合_元気高齢者_順位_【2022】</t>
    <rPh sb="19" eb="21">
      <t>ジュンイ</t>
    </rPh>
    <phoneticPr fontId="5"/>
  </si>
  <si>
    <t>在宅看取りの希望割合_人生の最期を迎えたい場所_元気高齢者_n_【2022】</t>
  </si>
  <si>
    <t>在宅看取りの希望割合_人生の最期を迎えたい場所_元気高齢者_【2022】</t>
  </si>
  <si>
    <t>在宅看取りの希望割合_人生の最期を迎えたい場所_元気高齢者_順位_【2022】</t>
    <rPh sb="30" eb="32">
      <t>ジュンイ</t>
    </rPh>
    <phoneticPr fontId="5"/>
  </si>
  <si>
    <t>人生の最期の迎え方について家族等と話し合った経験の有無_元気高齢者_n_【2022】</t>
  </si>
  <si>
    <t>人生の最期の迎え方について家族等と話し合った経験の有無_元気高齢者_【2022】</t>
  </si>
  <si>
    <t>人生の最期の迎え方について家族等と話し合った経験の有無_元気高齢者_順位_【2022】</t>
    <rPh sb="34" eb="36">
      <t>ジュンイ</t>
    </rPh>
    <phoneticPr fontId="5"/>
  </si>
  <si>
    <t>在宅療養・介護の希望割合_居宅_n_【2022】</t>
  </si>
  <si>
    <t>在宅療養・介護の希望割合_居宅_【2022】</t>
    <rPh sb="13" eb="15">
      <t>キョタク</t>
    </rPh>
    <phoneticPr fontId="12"/>
  </si>
  <si>
    <t>在宅療養・介護の希望割合_居宅_順位_【2022】</t>
    <rPh sb="16" eb="18">
      <t>ジュンイ</t>
    </rPh>
    <phoneticPr fontId="5"/>
  </si>
  <si>
    <t>【令和３年度】在宅療養や終末期などの過ごし方やあらかじめ考えておくべきことについて、元気なうちから学べる市民向け講座などの実施回数</t>
    <phoneticPr fontId="4"/>
  </si>
  <si>
    <t>【令和３年度】在宅療養や終末期などの過ごし方やあらかじめ考えておくべきことについて、元気なうちから学べる市民向け講座などの実施回数__高齢者人口千人当たり（R3.4）</t>
    <phoneticPr fontId="4"/>
  </si>
  <si>
    <t>【令和３年度】在宅療養や終末期などの過ごし方やあらかじめ考えておくべきことについて、元気なうちから学べる市民向け講座などの実施回数__高齢者人口千人当たり（R3.4）</t>
    <phoneticPr fontId="4"/>
  </si>
  <si>
    <t>医療人材（人口10万対）</t>
    <phoneticPr fontId="14"/>
  </si>
  <si>
    <t>生活支援サービスを利用している高齢者の割合_元気_n_【2022】</t>
  </si>
  <si>
    <t>生活支援サービスを利用している高齢者の割合_元気_【2022】</t>
  </si>
  <si>
    <t>今後_介護や高齢者に必要な施策_元気_n_【2022】</t>
  </si>
  <si>
    <t>今後_介護や高齢者に必要な施策_生活支援_元気_【2022】</t>
  </si>
  <si>
    <t>生活支援サービスを利用している高齢者の割合_元気_順位【2022】</t>
    <rPh sb="25" eb="27">
      <t>ジュンイ</t>
    </rPh>
    <phoneticPr fontId="5"/>
  </si>
  <si>
    <t>今後_介護や高齢者に必要な施策_生活支援_元気_順位_【2022】</t>
    <rPh sb="24" eb="26">
      <t>ジュンイ</t>
    </rPh>
    <phoneticPr fontId="5"/>
  </si>
  <si>
    <t>今後_介護や高齢者に必要な施策_外出支援_元気_n_【2022】</t>
    <rPh sb="16" eb="20">
      <t>ガイシュツシエン</t>
    </rPh>
    <phoneticPr fontId="5"/>
  </si>
  <si>
    <t>今後_介護や高齢者に必要な施策_外出支援_元気_割合【2022】</t>
    <rPh sb="24" eb="26">
      <t>ワリアイ</t>
    </rPh>
    <phoneticPr fontId="12"/>
  </si>
  <si>
    <t>今後_介護や高齢者に必要な施策_外出支援_元気_順位_【2022】</t>
    <rPh sb="16" eb="18">
      <t>ガイシュツ</t>
    </rPh>
    <rPh sb="24" eb="26">
      <t>ジュンイ</t>
    </rPh>
    <phoneticPr fontId="5"/>
  </si>
  <si>
    <t>母数</t>
    <rPh sb="0" eb="2">
      <t>ボスウ</t>
    </rPh>
    <phoneticPr fontId="12"/>
  </si>
  <si>
    <t>利用している支援・サービス配食_元気_【2022】</t>
  </si>
  <si>
    <t>利用している支援・サービス調理_元気_【2022】</t>
  </si>
  <si>
    <t>利用している支援・サービス掃除・洗濯_元気_【2022】</t>
  </si>
  <si>
    <t>利用している支援・サービス買い物_元気_【2022】</t>
  </si>
  <si>
    <t>利用している支援・サービス食料品等の巡回販売や宅配_元気_【2022】</t>
  </si>
  <si>
    <t>利用している支援・サービス外出同行_通院_買い物など_元気_【2022】</t>
  </si>
  <si>
    <t>利用している支援・サービスごみ出し_元気_【2022】</t>
  </si>
  <si>
    <t>利用している支援・サービス見守り_声かけ_元気_【2022】</t>
  </si>
  <si>
    <t>利用している支援・サービス移送サービス_介護・福祉タクシー等_元気_【2022】</t>
  </si>
  <si>
    <t>利用している支援・サービスサロンなどの定期的な通いの場_元気_【2022】</t>
  </si>
  <si>
    <t>利用している支援・サービスその他_元気_【2022】</t>
  </si>
  <si>
    <t>利用している支援・サービス回答数_元気_【2022】</t>
  </si>
  <si>
    <t>地域づくり活動に参加意向</t>
    <phoneticPr fontId="14"/>
  </si>
  <si>
    <t>地域づくり活動の運営意向</t>
    <phoneticPr fontId="14"/>
  </si>
  <si>
    <t>地域づくり活動に参加意向のある高齢者の割合_元気_n_【2022】</t>
  </si>
  <si>
    <t>地域づくり活動に参加意向のある高齢者の割合_元気_【2022】</t>
  </si>
  <si>
    <t>地域づくり活動に参加意向のある高齢者の割合_元気_順位【2022】</t>
    <rPh sb="25" eb="27">
      <t>ジュンイ</t>
    </rPh>
    <phoneticPr fontId="14"/>
  </si>
  <si>
    <t>地域づくり活動に参加意向のある元気高齢者の割合</t>
    <phoneticPr fontId="14"/>
  </si>
  <si>
    <t>地域づくり活動に参加意向のある居宅要介護認定者の割合</t>
    <phoneticPr fontId="14"/>
  </si>
  <si>
    <t>地域づくり活動の運営意向のある元気高齢者の割合</t>
    <phoneticPr fontId="14"/>
  </si>
  <si>
    <t>地域づくり活動の運営意向のある居宅要介護認定者の割合</t>
    <phoneticPr fontId="14"/>
  </si>
  <si>
    <t>地域づくり活動の運営意向のある高齢者の割合_元気_n_【2022】</t>
    <rPh sb="8" eb="10">
      <t>ウンエイ</t>
    </rPh>
    <phoneticPr fontId="5"/>
  </si>
  <si>
    <t>地域づくり活動の運営意向のある高齢者の割合_元気_【2022】</t>
  </si>
  <si>
    <t>地域づくり活動の運営意向のある高齢者の割合_元気_順位【2022】</t>
    <rPh sb="25" eb="27">
      <t>ジュンイ</t>
    </rPh>
    <phoneticPr fontId="5"/>
  </si>
  <si>
    <t>認知症相談窓口に認知度</t>
    <rPh sb="8" eb="11">
      <t>ニンチド</t>
    </rPh>
    <phoneticPr fontId="14"/>
  </si>
  <si>
    <t>認知症相談窓口を認知している元気高齢者の割合</t>
    <rPh sb="0" eb="3">
      <t>ニンチショウ</t>
    </rPh>
    <rPh sb="3" eb="5">
      <t>ソウダン</t>
    </rPh>
    <rPh sb="5" eb="7">
      <t>マドグチ</t>
    </rPh>
    <rPh sb="8" eb="10">
      <t>ニンチ</t>
    </rPh>
    <rPh sb="14" eb="19">
      <t>ゲンキコウレイシャ</t>
    </rPh>
    <rPh sb="20" eb="22">
      <t>ワリアイ</t>
    </rPh>
    <phoneticPr fontId="14"/>
  </si>
  <si>
    <t>認知症相談窓口を認知している居宅高齢者の割合</t>
    <rPh sb="0" eb="3">
      <t>ニンチショウ</t>
    </rPh>
    <rPh sb="3" eb="5">
      <t>ソウダン</t>
    </rPh>
    <rPh sb="5" eb="7">
      <t>マドグチ</t>
    </rPh>
    <rPh sb="8" eb="10">
      <t>ニンチ</t>
    </rPh>
    <rPh sb="14" eb="16">
      <t>キョタク</t>
    </rPh>
    <rPh sb="16" eb="19">
      <t>コウレイシャ</t>
    </rPh>
    <rPh sb="20" eb="22">
      <t>ワリアイ</t>
    </rPh>
    <phoneticPr fontId="14"/>
  </si>
  <si>
    <t>認知症相談窓口を認知している高齢者の割合_元気_n_【2022】</t>
    <rPh sb="8" eb="10">
      <t>ニンチ</t>
    </rPh>
    <phoneticPr fontId="5"/>
  </si>
  <si>
    <t>認知症相談窓口を認知している高齢者の割合_元気_【2022】</t>
  </si>
  <si>
    <t>認知症相談窓口を認知している高齢者の割合_元気_順位【2022】</t>
    <rPh sb="24" eb="26">
      <t>ジュンイ</t>
    </rPh>
    <phoneticPr fontId="5"/>
  </si>
  <si>
    <t>地域づくり活動に参加意向のある高齢者の割合_居宅_n_【2022】</t>
  </si>
  <si>
    <t>地域づくり活動に参加意向のある高齢者の割合_居宅_【2022】</t>
  </si>
  <si>
    <t>地域づくり活動に参加意向のある高齢者の割合_居宅_順位【2022】</t>
    <rPh sb="25" eb="27">
      <t>ジュンイ</t>
    </rPh>
    <phoneticPr fontId="5"/>
  </si>
  <si>
    <t>地域づくり活動の運営意向のある高齢者の割合_居宅_n_【2022】</t>
    <rPh sb="8" eb="10">
      <t>ウンエイ</t>
    </rPh>
    <phoneticPr fontId="5"/>
  </si>
  <si>
    <t>地域づくり活動の運営意向のある高齢者の割合_居宅_【2022】</t>
  </si>
  <si>
    <t>地域づくり活動の運営意向のある高齢者の割合_居宅_順位【2022】</t>
    <rPh sb="25" eb="27">
      <t>ジュンイ</t>
    </rPh>
    <phoneticPr fontId="5"/>
  </si>
  <si>
    <t>生活支援サービスを利用している割合_居宅_n_【2022】</t>
  </si>
  <si>
    <t>生活支援サービスを利用している割合_居宅_【2022】</t>
  </si>
  <si>
    <t>生活支援サービスを利用している割合_居宅_順位【2022】</t>
    <rPh sb="21" eb="23">
      <t>ジュンイ</t>
    </rPh>
    <phoneticPr fontId="5"/>
  </si>
  <si>
    <t>今後_介護や高齢者に必要な施策_生活支援_居宅_【2022】</t>
  </si>
  <si>
    <t>今後_介護や高齢者に必要な施策_回答数_居宅_【2022】</t>
  </si>
  <si>
    <t>今後_介護や高齢者に必要な施策_生活支援_居宅_順位_【2022】</t>
    <rPh sb="24" eb="26">
      <t>ジュンイ</t>
    </rPh>
    <phoneticPr fontId="5"/>
  </si>
  <si>
    <t>今後_介護や高齢者に必要な施策_外出支援_居宅_【2022】</t>
  </si>
  <si>
    <t>認知症相談窓口を認知している高齢者の割合_居宅_【2022】</t>
  </si>
  <si>
    <t>認知症相談窓口を認知している高齢者の割合_居宅_n_【2022】</t>
    <rPh sb="8" eb="10">
      <t>ニンチ</t>
    </rPh>
    <phoneticPr fontId="5"/>
  </si>
  <si>
    <t>認知症相談窓口を認知している高齢者の割合_居宅_順位【2022】</t>
    <rPh sb="24" eb="26">
      <t>ジュンイ</t>
    </rPh>
    <phoneticPr fontId="5"/>
  </si>
  <si>
    <t>利用している支援・サービス_配食_居宅_【2022】</t>
  </si>
  <si>
    <t>利用している支援・サービス_調理_居宅_【2022】</t>
  </si>
  <si>
    <t>利用している支援・サービス_掃除・洗濯_居宅_【2022】</t>
  </si>
  <si>
    <t>利用している支援・サービス_買い物_居宅_【2022】</t>
  </si>
  <si>
    <t>利用している支援・サービス_食料品等の巡回販売や宅配_居宅_【2022】</t>
  </si>
  <si>
    <t>利用している支援・サービス_外出同行_通院_買い物など_居宅_【2022】</t>
  </si>
  <si>
    <t>利用している支援・サービス_ごみ出し_居宅_【2022】</t>
  </si>
  <si>
    <t>利用している支援・サービス_見守り_声かけ_居宅_【2022】</t>
  </si>
  <si>
    <t>利用している支援・サービス_移送サービス_介護・福祉タクシー等_居宅_【2022】</t>
  </si>
  <si>
    <t>利用している支援・サービス_サロンなどの定期的な通いの場_居宅_【2022】</t>
  </si>
  <si>
    <t>利用している支援・サービス_その他_居宅_【2022】</t>
  </si>
  <si>
    <t>利用している支援・サービス_回答数_居宅_【2022】</t>
  </si>
  <si>
    <t>元高齢者_施設入所を希望する理由が「住まいの構造」のみの回答者数_【2022】</t>
  </si>
  <si>
    <t>元高齢者_施設入所を希望する理由が「住まいの構造」のみの割合_【2022】</t>
  </si>
  <si>
    <t>元高齢者_施設入所を希望する理由が「住まいの構造」_順位_【2022】</t>
    <rPh sb="26" eb="28">
      <t>ジュンイ</t>
    </rPh>
    <phoneticPr fontId="14"/>
  </si>
  <si>
    <t>居宅要支援者施設入所を希望する理由が「住まいの構造」のみの割合_【2022】</t>
  </si>
  <si>
    <t>居宅要支援者施設入所を希望する理由が「住まいの構造」のみの回答者数_【2022】</t>
  </si>
  <si>
    <t>居宅要支援者施設入所を希望する理由が「住まいの構造」_順位【2022】</t>
    <rPh sb="27" eb="29">
      <t>ジュンイ</t>
    </rPh>
    <phoneticPr fontId="5"/>
  </si>
  <si>
    <t>居宅要支援者利用している介護保険サービスの満足度の割合</t>
    <rPh sb="0" eb="2">
      <t>キョタク</t>
    </rPh>
    <rPh sb="2" eb="5">
      <t>ヨウシエン</t>
    </rPh>
    <rPh sb="5" eb="6">
      <t>シャ</t>
    </rPh>
    <phoneticPr fontId="5"/>
  </si>
  <si>
    <t>居宅要支援者利用している介護保険サービスの満足度の回答者数</t>
    <rPh sb="0" eb="2">
      <t>キョタク</t>
    </rPh>
    <rPh sb="2" eb="5">
      <t>ヨウシエン</t>
    </rPh>
    <rPh sb="5" eb="6">
      <t>シャ</t>
    </rPh>
    <rPh sb="25" eb="27">
      <t>カイトウ</t>
    </rPh>
    <rPh sb="27" eb="28">
      <t>シャ</t>
    </rPh>
    <rPh sb="28" eb="29">
      <t>スウ</t>
    </rPh>
    <phoneticPr fontId="5"/>
  </si>
  <si>
    <t>高齢者実態調査</t>
    <rPh sb="0" eb="3">
      <t>コウレイシャ</t>
    </rPh>
    <rPh sb="3" eb="5">
      <t>ジッタイ</t>
    </rPh>
    <rPh sb="5" eb="7">
      <t>チョウサ</t>
    </rPh>
    <phoneticPr fontId="15"/>
  </si>
  <si>
    <t>居宅要支援者利用している介護保険サービスの満足度の割合_【2022】</t>
  </si>
  <si>
    <t>居宅要支援者利用している介護保険サービスの満足度の回答者数_【2022】</t>
  </si>
  <si>
    <t>最終OP</t>
    <rPh sb="0" eb="2">
      <t>サイシュウ</t>
    </rPh>
    <phoneticPr fontId="5"/>
  </si>
  <si>
    <t>居宅要支援者利用している介護保険サービスの満足度の順位</t>
    <rPh sb="0" eb="2">
      <t>キョタク</t>
    </rPh>
    <rPh sb="2" eb="5">
      <t>ヨウシエン</t>
    </rPh>
    <rPh sb="5" eb="6">
      <t>シャ</t>
    </rPh>
    <rPh sb="6" eb="8">
      <t>リヨウ</t>
    </rPh>
    <rPh sb="12" eb="14">
      <t>カイゴ</t>
    </rPh>
    <rPh sb="14" eb="16">
      <t>ホケン</t>
    </rPh>
    <rPh sb="21" eb="24">
      <t>マンゾクド</t>
    </rPh>
    <rPh sb="25" eb="27">
      <t>ジュンイ</t>
    </rPh>
    <phoneticPr fontId="5"/>
  </si>
  <si>
    <t>居宅要支援者利用している介護保険サービスの満足度_順位【2022】</t>
    <rPh sb="25" eb="27">
      <t>ジュンイ</t>
    </rPh>
    <phoneticPr fontId="5"/>
  </si>
  <si>
    <t>居宅要支援者介護保険制度に対する評価する割合_【2022】</t>
  </si>
  <si>
    <t>居宅要支援者介護保険制度に対する評価の回答者数_【2022】</t>
  </si>
  <si>
    <t>居宅要支援者介護保険制度に対する評価する割合</t>
    <rPh sb="0" eb="2">
      <t>キョタク</t>
    </rPh>
    <rPh sb="2" eb="5">
      <t>ヨウシエン</t>
    </rPh>
    <rPh sb="5" eb="6">
      <t>シャ</t>
    </rPh>
    <phoneticPr fontId="5"/>
  </si>
  <si>
    <t>居宅要支援者介護保険制度に対する評価の回答者数</t>
    <rPh sb="0" eb="2">
      <t>キョタク</t>
    </rPh>
    <rPh sb="2" eb="3">
      <t>ヨウ</t>
    </rPh>
    <rPh sb="3" eb="6">
      <t>シエンシャ</t>
    </rPh>
    <rPh sb="6" eb="8">
      <t>カイゴ</t>
    </rPh>
    <rPh sb="8" eb="10">
      <t>ホケン</t>
    </rPh>
    <rPh sb="10" eb="12">
      <t>セイド</t>
    </rPh>
    <rPh sb="13" eb="14">
      <t>タイ</t>
    </rPh>
    <rPh sb="16" eb="18">
      <t>ヒョウカ</t>
    </rPh>
    <rPh sb="19" eb="21">
      <t>カイトウ</t>
    </rPh>
    <rPh sb="21" eb="22">
      <t>シャ</t>
    </rPh>
    <rPh sb="22" eb="23">
      <t>スウ</t>
    </rPh>
    <phoneticPr fontId="5"/>
  </si>
  <si>
    <t>居宅要支援者介護保険制度に対する評価_順位【2022】</t>
    <rPh sb="19" eb="21">
      <t>ジュンイ</t>
    </rPh>
    <phoneticPr fontId="5"/>
  </si>
  <si>
    <t>介護保険サービスの満足度</t>
    <phoneticPr fontId="5"/>
  </si>
  <si>
    <t>介護保険制度に対する評価</t>
    <phoneticPr fontId="5"/>
  </si>
  <si>
    <t>低栄養リスク高齢者_元気_割合【2022】</t>
  </si>
  <si>
    <t>低栄養リスク高齢者_元気_n【2022】</t>
  </si>
  <si>
    <t>低栄養リスク高齢者_元気_順位【2022】</t>
    <rPh sb="13" eb="15">
      <t>ジュンイ</t>
    </rPh>
    <phoneticPr fontId="14"/>
  </si>
  <si>
    <t>低栄養リスク高齢者_元気_n【2022】</t>
    <rPh sb="10" eb="12">
      <t>ゲンキ</t>
    </rPh>
    <phoneticPr fontId="5"/>
  </si>
  <si>
    <t>低栄養リスク高齢者_元気_割合【2022】</t>
    <phoneticPr fontId="5"/>
  </si>
  <si>
    <t>低栄養リスク高齢者_元気_順位【2022】</t>
    <phoneticPr fontId="5"/>
  </si>
  <si>
    <t>幸福度_元気_得点_【2022】</t>
  </si>
  <si>
    <t>幸福度_居宅_要支援1・2_得点_【2022】</t>
    <rPh sb="14" eb="16">
      <t>トクテン</t>
    </rPh>
    <phoneticPr fontId="3"/>
  </si>
  <si>
    <t>幸福度_居宅_要支援1・2_順位_【2022】</t>
    <rPh sb="0" eb="2">
      <t>コウフク</t>
    </rPh>
    <rPh sb="2" eb="3">
      <t>ド</t>
    </rPh>
    <rPh sb="4" eb="6">
      <t>キョタク</t>
    </rPh>
    <rPh sb="7" eb="10">
      <t>ヨウシエン</t>
    </rPh>
    <rPh sb="14" eb="16">
      <t>ジュンイ</t>
    </rPh>
    <phoneticPr fontId="3"/>
  </si>
  <si>
    <t>生きがい_元気_割合_【2022】</t>
    <rPh sb="8" eb="10">
      <t>ワリアイ</t>
    </rPh>
    <phoneticPr fontId="14"/>
  </si>
  <si>
    <t>社会参加状況_月1以上参加_元気_割合_【2022】</t>
  </si>
  <si>
    <t>社会参加状況_月1以上参加_元気_n_【2022】</t>
  </si>
  <si>
    <t>社会参加状況_月1以上参加_元気_順位_【2022】</t>
    <rPh sb="17" eb="19">
      <t>ジュンイ</t>
    </rPh>
    <phoneticPr fontId="3"/>
  </si>
  <si>
    <t>ボランティア_月1以上参加_元気_順位_【2022】</t>
  </si>
  <si>
    <t>運動やスポーツ_月1以上参加_元気_順位_【2022】</t>
  </si>
  <si>
    <t>運動やスポーツ関係のグループやクラブ_元気_月平均回数_順位【2022】</t>
    <rPh sb="19" eb="21">
      <t>ゲンキ</t>
    </rPh>
    <rPh sb="28" eb="30">
      <t>ジュンイ</t>
    </rPh>
    <phoneticPr fontId="14"/>
  </si>
  <si>
    <t>趣味_月1以上参加_元気_割合_【2022】</t>
    <rPh sb="13" eb="15">
      <t>ワリアイ</t>
    </rPh>
    <phoneticPr fontId="14"/>
  </si>
  <si>
    <t>趣味_月1以上参加_元気_順位_【2022】</t>
    <rPh sb="13" eb="15">
      <t>ジュンイ</t>
    </rPh>
    <phoneticPr fontId="14"/>
  </si>
  <si>
    <t>趣味関係のグループ__元気_月平均回数_順位【2022】</t>
    <rPh sb="11" eb="13">
      <t>ゲンキ</t>
    </rPh>
    <rPh sb="20" eb="22">
      <t>ジュンイ</t>
    </rPh>
    <phoneticPr fontId="4"/>
  </si>
  <si>
    <t>学習・教養_月1以上参加_元気_割合_【2022】</t>
    <rPh sb="16" eb="18">
      <t>ワリアイ</t>
    </rPh>
    <phoneticPr fontId="14"/>
  </si>
  <si>
    <t>学習・教養_月1以上参加_元気_順位_【2022】</t>
    <rPh sb="16" eb="18">
      <t>ジュンイ</t>
    </rPh>
    <phoneticPr fontId="14"/>
  </si>
  <si>
    <t>学習・教養サークル_元気_月平均回数_順位【2022】</t>
    <rPh sb="10" eb="12">
      <t>ゲンキ</t>
    </rPh>
    <rPh sb="19" eb="21">
      <t>ジュンイ</t>
    </rPh>
    <phoneticPr fontId="4"/>
  </si>
  <si>
    <t>町内会や自治会_月1以上参加_元気_順位_【2022】</t>
  </si>
  <si>
    <t>仕事_月1以上参加_元気_順位_【2022】</t>
  </si>
  <si>
    <t>社会参加状況_月1以上参加_居宅_n_【2022】</t>
  </si>
  <si>
    <t>社会参加状況_月1以上参加_居宅_順位_【2022】</t>
  </si>
  <si>
    <t>ボランティア_月1以上参加_居宅_順位_【2022】</t>
  </si>
  <si>
    <t>ボランティア_居宅_月平均回数_順位【2022】</t>
  </si>
  <si>
    <t>運動やスポーツ_月1以上参加_居宅_割合_【2022】</t>
    <rPh sb="18" eb="20">
      <t>ワリアイ</t>
    </rPh>
    <phoneticPr fontId="14"/>
  </si>
  <si>
    <t>運動やスポーツ_月1以上参加_居宅_順位_【2022】</t>
    <rPh sb="18" eb="20">
      <t>ジュンイ</t>
    </rPh>
    <phoneticPr fontId="14"/>
  </si>
  <si>
    <t>運動やスポーツ関係のグループやクラブ_居宅_月平均回数_順位【2022】</t>
  </si>
  <si>
    <t>趣味_月1以上参加_居宅_割合_【2022】</t>
    <rPh sb="13" eb="15">
      <t>ワリアイ</t>
    </rPh>
    <phoneticPr fontId="14"/>
  </si>
  <si>
    <t>趣味_月1以上参加_居宅_順位_【2022】</t>
    <rPh sb="13" eb="15">
      <t>ジュンイ</t>
    </rPh>
    <phoneticPr fontId="14"/>
  </si>
  <si>
    <t>趣味関係のグループ_居宅_月平均回数_順位【2022】</t>
    <rPh sb="19" eb="21">
      <t>ジュンイ</t>
    </rPh>
    <phoneticPr fontId="4"/>
  </si>
  <si>
    <t>学習・教養_月1以上参加_居宅_順位_【2022】</t>
  </si>
  <si>
    <t>学習・教養サークル_居宅_月平均回数_順位【2022】</t>
    <rPh sb="19" eb="21">
      <t>ジュンイ</t>
    </rPh>
    <phoneticPr fontId="4"/>
  </si>
  <si>
    <t>町内会や自治会_月1以上参加_居宅_順位_【2022】</t>
  </si>
  <si>
    <t>仕事_月1以上参加_居宅_順位_【2022】</t>
  </si>
  <si>
    <t>在宅療養・介護の希望割合_居宅_【2022】</t>
    <rPh sb="13" eb="15">
      <t>キョタク</t>
    </rPh>
    <phoneticPr fontId="4"/>
  </si>
  <si>
    <t>在宅療養・介護の希望割合_居宅_順位_【2022】</t>
    <rPh sb="16" eb="18">
      <t>ジュンイ</t>
    </rPh>
    <phoneticPr fontId="14"/>
  </si>
  <si>
    <t>在宅療養・介護の希望割合_元気高齢者_【2022】</t>
    <rPh sb="13" eb="18">
      <t>ゲンキコウレイシャ</t>
    </rPh>
    <phoneticPr fontId="4"/>
  </si>
  <si>
    <t>在宅療養・介護の希望割合_元気高齢者_順位_【2022】</t>
    <rPh sb="19" eb="21">
      <t>ジュンイ</t>
    </rPh>
    <phoneticPr fontId="14"/>
  </si>
  <si>
    <t>生活支援サービスを利用している高齢者の割合_元気_順位【2022】</t>
    <rPh sb="25" eb="27">
      <t>ジュンイ</t>
    </rPh>
    <phoneticPr fontId="14"/>
  </si>
  <si>
    <t>生活支援サービスを利用している割合_居宅_順位【2022】</t>
  </si>
  <si>
    <t>今後_介護や高齢者に必要な施策_生活支援_元気_順位_【2022】</t>
    <rPh sb="24" eb="26">
      <t>ジュンイ</t>
    </rPh>
    <phoneticPr fontId="14"/>
  </si>
  <si>
    <t>今後_介護や高齢者に必要な施策_生活支援_居宅_順位_【2022】</t>
    <rPh sb="24" eb="26">
      <t>ジュンイ</t>
    </rPh>
    <phoneticPr fontId="14"/>
  </si>
  <si>
    <t>今後_介護や高齢者に必要な施策_外出支援_元気_割合【2022】</t>
    <rPh sb="24" eb="26">
      <t>ワリアイ</t>
    </rPh>
    <phoneticPr fontId="4"/>
  </si>
  <si>
    <t>今後_介護や高齢者に必要な施策_外出支援_元気_n_【2022】</t>
    <rPh sb="16" eb="20">
      <t>ガイシュツシエン</t>
    </rPh>
    <phoneticPr fontId="14"/>
  </si>
  <si>
    <t>今後_介護や高齢者に必要な施策_外出支援_元気_順位_【2022】</t>
    <rPh sb="16" eb="18">
      <t>ガイシュツ</t>
    </rPh>
    <rPh sb="24" eb="26">
      <t>ジュンイ</t>
    </rPh>
    <phoneticPr fontId="14"/>
  </si>
  <si>
    <t>今後_介護や高齢者に必要な施策_外出支援_居宅_順位_【2022】</t>
  </si>
  <si>
    <t>－</t>
    <phoneticPr fontId="4"/>
  </si>
  <si>
    <t>－</t>
    <phoneticPr fontId="4"/>
  </si>
  <si>
    <t>今後_介護や高齢者に必要な施策_外出支援_居宅_n_【2022】</t>
    <rPh sb="16" eb="20">
      <t>ガイシュツシエン</t>
    </rPh>
    <rPh sb="21" eb="23">
      <t>キョタク</t>
    </rPh>
    <phoneticPr fontId="5"/>
  </si>
  <si>
    <t>今後_介護や高齢者に必要な施策_外出支援_居宅_順位_【2022】</t>
    <rPh sb="16" eb="18">
      <t>ガイシュツ</t>
    </rPh>
    <rPh sb="21" eb="23">
      <t>キョタク</t>
    </rPh>
    <rPh sb="24" eb="26">
      <t>ジュンイ</t>
    </rPh>
    <phoneticPr fontId="5"/>
  </si>
  <si>
    <t>今後_介護や高齢者に必要な施策_外出支援_居宅_n_【2022】</t>
    <rPh sb="16" eb="20">
      <t>ガイシュツシエン</t>
    </rPh>
    <rPh sb="21" eb="23">
      <t>キョタク</t>
    </rPh>
    <phoneticPr fontId="14"/>
  </si>
  <si>
    <t>幸福度_居宅_得点_【2022】</t>
  </si>
  <si>
    <t>幸福度_居宅_要支援1・2_得点_【2022】</t>
    <rPh sb="14" eb="16">
      <t>トクテン</t>
    </rPh>
    <phoneticPr fontId="14"/>
  </si>
  <si>
    <t>幸福度_居宅_要介護1・2_得点_【2022】</t>
    <rPh sb="8" eb="10">
      <t>カイゴ</t>
    </rPh>
    <rPh sb="14" eb="16">
      <t>トクテン</t>
    </rPh>
    <phoneticPr fontId="14"/>
  </si>
  <si>
    <t>幸福度_居宅_要介護1・2_n_【2022】</t>
  </si>
  <si>
    <t>幸福度_居宅_要介護3_5_得点_【2022】</t>
    <rPh sb="14" eb="16">
      <t>トクテン</t>
    </rPh>
    <phoneticPr fontId="14"/>
  </si>
  <si>
    <t>幸福度_居宅_要介護3_5_n_【2022】</t>
    <rPh sb="8" eb="10">
      <t>カイゴ</t>
    </rPh>
    <phoneticPr fontId="19"/>
  </si>
  <si>
    <t>幸福度_元気_得点_【2019】</t>
  </si>
  <si>
    <t>在宅看取りの希望割合_人生の最期を迎えたい場所_元気高齢者_順位_【2022】</t>
    <rPh sb="30" eb="32">
      <t>ジュンイ</t>
    </rPh>
    <phoneticPr fontId="14"/>
  </si>
  <si>
    <t>人生の最期の迎え方について家族等と話し合った経験の有無_元気高齢者_順位_【2022】</t>
    <rPh sb="34" eb="36">
      <t>ジュンイ</t>
    </rPh>
    <phoneticPr fontId="14"/>
  </si>
  <si>
    <t>居宅要支援者施設入所を希望する理由が「住まいの構造」_順位【2022】</t>
    <rPh sb="27" eb="29">
      <t>ジュンイ</t>
    </rPh>
    <phoneticPr fontId="14"/>
  </si>
  <si>
    <t>幸福度_居宅_要支援1・2_順位_【2022】</t>
    <rPh sb="0" eb="2">
      <t>コウフク</t>
    </rPh>
    <rPh sb="2" eb="3">
      <t>ド</t>
    </rPh>
    <rPh sb="4" eb="6">
      <t>キョタク</t>
    </rPh>
    <rPh sb="7" eb="10">
      <t>ヨウシエン</t>
    </rPh>
    <rPh sb="14" eb="16">
      <t>ジュンイ</t>
    </rPh>
    <phoneticPr fontId="4"/>
  </si>
  <si>
    <t>幸福度_居宅_要介護1・2_順位_【2022】</t>
    <rPh sb="0" eb="2">
      <t>コウフク</t>
    </rPh>
    <rPh sb="2" eb="3">
      <t>ド</t>
    </rPh>
    <rPh sb="4" eb="6">
      <t>キョタク</t>
    </rPh>
    <rPh sb="7" eb="10">
      <t>ヨウカイゴ</t>
    </rPh>
    <rPh sb="14" eb="16">
      <t>ジュンイ</t>
    </rPh>
    <phoneticPr fontId="4"/>
  </si>
  <si>
    <t>幸福度_居宅_要介護3_5_n_【2022】</t>
    <rPh sb="8" eb="10">
      <t>カイゴ</t>
    </rPh>
    <phoneticPr fontId="4"/>
  </si>
  <si>
    <t>幸福度_居宅_要介護3_5_順位_【2022】</t>
    <rPh sb="14" eb="16">
      <t>ジュンイ</t>
    </rPh>
    <phoneticPr fontId="4"/>
  </si>
  <si>
    <t>主観的幸福感</t>
    <phoneticPr fontId="3"/>
  </si>
  <si>
    <t xml:space="preserve">利用している介護保険サービスへの満足度
</t>
    <rPh sb="18" eb="19">
      <t>ド</t>
    </rPh>
    <phoneticPr fontId="4"/>
  </si>
  <si>
    <t>地域づくりへの参加意向のある元気高齢者の割合</t>
    <rPh sb="14" eb="16">
      <t>ゲンキ</t>
    </rPh>
    <phoneticPr fontId="4"/>
  </si>
  <si>
    <t>地域づくりへの企画・運営として参加意向のある元気高齢者の割合</t>
    <rPh sb="22" eb="27">
      <t>ゲンキコウレイシャ</t>
    </rPh>
    <phoneticPr fontId="4"/>
  </si>
  <si>
    <t>認知症サポート医数</t>
    <phoneticPr fontId="3"/>
  </si>
  <si>
    <t>認知症地域支援推進員数</t>
    <phoneticPr fontId="3"/>
  </si>
  <si>
    <t>■認知症相談窓口の認知度</t>
    <phoneticPr fontId="4"/>
  </si>
  <si>
    <t>認知症初期集中支援チーム対応件数</t>
    <phoneticPr fontId="4"/>
  </si>
  <si>
    <t>万円</t>
    <rPh sb="0" eb="1">
      <t>マン</t>
    </rPh>
    <phoneticPr fontId="4"/>
  </si>
  <si>
    <t>社会参加状況_月1以上参加_元気_n_【2022】</t>
    <rPh sb="0" eb="4">
      <t>シャカイサンカ</t>
    </rPh>
    <rPh sb="4" eb="6">
      <t>ジョウキョウ</t>
    </rPh>
    <rPh sb="7" eb="8">
      <t>ツキ</t>
    </rPh>
    <rPh sb="9" eb="11">
      <t>イジョウ</t>
    </rPh>
    <rPh sb="11" eb="13">
      <t>サンカ</t>
    </rPh>
    <phoneticPr fontId="5"/>
  </si>
  <si>
    <t>社会参加状況_月1以上参加_元気_割合_【2022】</t>
    <rPh sb="17" eb="19">
      <t>ワリアイ</t>
    </rPh>
    <phoneticPr fontId="5"/>
  </si>
  <si>
    <t>社会参加状況_月1以上参加_元気_順位_【2022】</t>
    <rPh sb="17" eb="19">
      <t>ジュンイ</t>
    </rPh>
    <phoneticPr fontId="5"/>
  </si>
  <si>
    <t>基本チェックリスト_配布者数_【2021】</t>
  </si>
  <si>
    <t>基本チェックリスト_配布者数_割合_【2021】</t>
    <rPh sb="15" eb="17">
      <t>ワリアイ</t>
    </rPh>
    <phoneticPr fontId="21"/>
  </si>
  <si>
    <t>基本チェックリスト_高齢者人口1,000人あたり配布者数_【2021】</t>
  </si>
  <si>
    <t>基本チェックリスト_高齢者人口1,000人あたり配布者数_順位【2021】</t>
    <rPh sb="29" eb="31">
      <t>ジュンイ</t>
    </rPh>
    <phoneticPr fontId="21"/>
  </si>
  <si>
    <t>基本チェックリスト_回答者数_【2021】</t>
  </si>
  <si>
    <t>基本チェックリスト_回答者数_順位_【2021】</t>
    <rPh sb="15" eb="17">
      <t>ジュンイ</t>
    </rPh>
    <phoneticPr fontId="1"/>
  </si>
  <si>
    <t>基本チェックリスト_高齢者人口1,000人あたり回答者数_【2021】</t>
  </si>
  <si>
    <t>基本チェックリスト_高齢者人口1,000人あたり回答者数_順位_【2021】</t>
    <rPh sb="24" eb="26">
      <t>カイトウ</t>
    </rPh>
    <rPh sb="26" eb="27">
      <t>シャ</t>
    </rPh>
    <rPh sb="29" eb="31">
      <t>ジュンイ</t>
    </rPh>
    <phoneticPr fontId="21"/>
  </si>
  <si>
    <t>基本チェックリスト_事業対象者の把握数_【2021】</t>
  </si>
  <si>
    <t>基本チェックリスト_事業対象者の把握数_順位_【2021】</t>
    <rPh sb="20" eb="22">
      <t>ジュンイ</t>
    </rPh>
    <phoneticPr fontId="1"/>
  </si>
  <si>
    <t>【令和３年度】介護予防普及啓発事業における介護予防教室への参加者数_実人数</t>
  </si>
  <si>
    <t>介護予防普及啓発事業における介護予防教室への参加者割合_高齢者人口1000人_【2021】</t>
  </si>
  <si>
    <t>介護予防普及啓発事業における介護予防教室への参加者割合_高齢者人口1000人_順位【2021】</t>
    <rPh sb="39" eb="41">
      <t>ジュンイ</t>
    </rPh>
    <phoneticPr fontId="1"/>
  </si>
  <si>
    <t>介護予防普及啓発事業における介護予防教室への参加者割合_高齢者人口1000人_【2021】</t>
    <phoneticPr fontId="3"/>
  </si>
  <si>
    <t>介護予防普及啓発事業における介護予防教室への参加者割合_高齢者人口1000人_順位【2021】</t>
    <phoneticPr fontId="3"/>
  </si>
  <si>
    <t>【令和３年度】在宅療養や終末期などの過ごし方やあらかじめ考えておくべきことについて_元気なうちから学べる市民向け講座などの実施回数_高齢者人口千人当たり_R3.4_【2021】</t>
    <phoneticPr fontId="3"/>
  </si>
  <si>
    <t>【令和３年度】在宅療養や終末期などの過ごし方やあらかじめ考えておくべきことについて_元気なうちから学べる市民向け講座などの実施回数_高齢者人口千人当たり_R3.4_【2021】_順位</t>
    <phoneticPr fontId="14"/>
  </si>
  <si>
    <t>入院時情報連携加算の算定回数_【人口１０万対】_【2021】</t>
    <phoneticPr fontId="3"/>
  </si>
  <si>
    <t>入院時情報連携加算の算定回数_【人口１０万対】_順位【2021】</t>
    <rPh sb="24" eb="26">
      <t>ジュンイ</t>
    </rPh>
    <phoneticPr fontId="14"/>
  </si>
  <si>
    <t>退院退所加算の算定回数_【人口１０万対】_順位【2021】</t>
    <rPh sb="21" eb="23">
      <t>ジュンイ</t>
    </rPh>
    <phoneticPr fontId="14"/>
  </si>
  <si>
    <t>在宅医療と介護の連携について_医療・介護関係者への相談支援を行っているか。_合計__順位【2022】</t>
  </si>
  <si>
    <t>患者・利用者の状態の変化等に応じた医療・介護関係者間で速やかな情報共有_合計_順位【2022】</t>
  </si>
  <si>
    <t>％</t>
    <phoneticPr fontId="14"/>
  </si>
  <si>
    <t>％</t>
    <phoneticPr fontId="3"/>
  </si>
  <si>
    <t>うつ病リスク高齢者_元気_n【2022】</t>
    <phoneticPr fontId="5"/>
  </si>
  <si>
    <t>うつ病リスク高齢者_元気_割合【2022】</t>
    <phoneticPr fontId="5"/>
  </si>
  <si>
    <t>うつ病リスク高齢者_元気_順位【2022】</t>
    <rPh sb="13" eb="15">
      <t>ジュンイ</t>
    </rPh>
    <phoneticPr fontId="5"/>
  </si>
  <si>
    <t>うつ病リスク高齢者_元気_割合【2022】</t>
    <phoneticPr fontId="3"/>
  </si>
  <si>
    <t>うつ病リスク高齢者_元気_n【2022】</t>
    <phoneticPr fontId="3"/>
  </si>
  <si>
    <t>在宅医療と介護の連携について_医療・介護関係者への相談支援を行っているか。_合計__順位【2022】</t>
    <phoneticPr fontId="3"/>
  </si>
  <si>
    <t>患者・利用者の状態の変化等に応じた医療・介護関係者間で速やかな情報共有_合計_【2022】</t>
    <phoneticPr fontId="3"/>
  </si>
  <si>
    <t>患者・利用者の状態の変化等に応じた医療・介護関係者間で速やかな情報共有_合計_順位【2022】</t>
    <phoneticPr fontId="3"/>
  </si>
  <si>
    <t>提供状況_各サービス合計得点_【2022】</t>
    <rPh sb="5" eb="6">
      <t>カク</t>
    </rPh>
    <rPh sb="10" eb="14">
      <t>ゴウケイトクテン</t>
    </rPh>
    <phoneticPr fontId="14"/>
  </si>
  <si>
    <t>提供状況_各サービス合計得点_順位_【2022】</t>
    <rPh sb="5" eb="6">
      <t>カク</t>
    </rPh>
    <rPh sb="10" eb="14">
      <t>ゴウケイトクテン</t>
    </rPh>
    <rPh sb="15" eb="17">
      <t>ジュンイ</t>
    </rPh>
    <phoneticPr fontId="14"/>
  </si>
  <si>
    <t>認知症カフェ箇所数【2022】</t>
    <phoneticPr fontId="5"/>
  </si>
  <si>
    <t>認知症カフェ箇所数【2022】</t>
    <phoneticPr fontId="4"/>
  </si>
  <si>
    <t>比率</t>
    <rPh sb="0" eb="2">
      <t>ヒリツ</t>
    </rPh>
    <phoneticPr fontId="94"/>
  </si>
  <si>
    <t>第1号_要支援・介護者_有病状況_糖尿病_【2022年3月】</t>
    <rPh sb="8" eb="10">
      <t>カイゴ</t>
    </rPh>
    <phoneticPr fontId="21"/>
  </si>
  <si>
    <t>第1号_要支援・介護者_有病状況_糖尿病合併症_【2022年3月】</t>
    <rPh sb="8" eb="10">
      <t>カイゴ</t>
    </rPh>
    <phoneticPr fontId="21"/>
  </si>
  <si>
    <t>65歳以上1,000人当たりの_糖尿病_【2022年3月】</t>
    <rPh sb="2" eb="3">
      <t>サイ</t>
    </rPh>
    <rPh sb="3" eb="5">
      <t>イジョウ</t>
    </rPh>
    <rPh sb="10" eb="11">
      <t>ヒト</t>
    </rPh>
    <rPh sb="11" eb="12">
      <t>ア</t>
    </rPh>
    <phoneticPr fontId="94"/>
  </si>
  <si>
    <t>65歳以上1,000人当たりの_糖尿合併症_【2022年3月】</t>
    <rPh sb="2" eb="3">
      <t>サイ</t>
    </rPh>
    <rPh sb="3" eb="5">
      <t>イジョウ</t>
    </rPh>
    <rPh sb="10" eb="11">
      <t>ヒト</t>
    </rPh>
    <rPh sb="11" eb="12">
      <t>ア</t>
    </rPh>
    <rPh sb="18" eb="21">
      <t>ガッペイショウ</t>
    </rPh>
    <phoneticPr fontId="94"/>
  </si>
  <si>
    <t>参考</t>
    <rPh sb="0" eb="2">
      <t>サンコウ</t>
    </rPh>
    <phoneticPr fontId="94"/>
  </si>
  <si>
    <t>65歳以上1,000人当たりの_糖尿病_順位【2022年3月】</t>
    <rPh sb="18" eb="19">
      <t>ビョウ</t>
    </rPh>
    <phoneticPr fontId="49"/>
  </si>
  <si>
    <t>65歳以上1,000人当たりの_糖尿合併症_順位【2022年3月】</t>
  </si>
  <si>
    <t>自立支援、重度化防止等に資する施策</t>
    <phoneticPr fontId="4"/>
  </si>
  <si>
    <t>介護支援専門員へのケアマネジメント基本方針の伝達</t>
    <phoneticPr fontId="4"/>
  </si>
  <si>
    <t>自立支援・重度化防止に取り組む事業所へのインセンティブの付与</t>
    <phoneticPr fontId="4"/>
  </si>
  <si>
    <t>〇</t>
    <phoneticPr fontId="5"/>
  </si>
  <si>
    <t>医療情報の突合</t>
    <phoneticPr fontId="4"/>
  </si>
  <si>
    <t>○</t>
    <phoneticPr fontId="5"/>
  </si>
  <si>
    <t>介護保険事業の特徴を把握</t>
    <phoneticPr fontId="4"/>
  </si>
  <si>
    <t>介護保険事業の比較分析・介護給付の適正化の方策策定・実施</t>
    <phoneticPr fontId="4"/>
  </si>
  <si>
    <t>第９期計画作成に向けた各種調査</t>
    <phoneticPr fontId="4"/>
  </si>
  <si>
    <t>介護給付の適正化事業の主要５事業のうちの実施数_順位【2022】</t>
    <rPh sb="24" eb="26">
      <t>ジュンイ</t>
    </rPh>
    <phoneticPr fontId="4"/>
  </si>
  <si>
    <t>合計値</t>
    <rPh sb="0" eb="2">
      <t>ゴウケイ</t>
    </rPh>
    <rPh sb="2" eb="3">
      <t>チ</t>
    </rPh>
    <phoneticPr fontId="5"/>
  </si>
  <si>
    <t>順位</t>
    <rPh sb="0" eb="2">
      <t>ジュンイ</t>
    </rPh>
    <phoneticPr fontId="5"/>
  </si>
  <si>
    <t>縦覧点検10帳票のうちの実施数_順位【2022】</t>
    <rPh sb="6" eb="7">
      <t>チョウ</t>
    </rPh>
    <rPh sb="7" eb="8">
      <t>ヒョウ</t>
    </rPh>
    <rPh sb="16" eb="18">
      <t>ジュンイ</t>
    </rPh>
    <phoneticPr fontId="4"/>
  </si>
  <si>
    <t>位</t>
    <rPh sb="0" eb="1">
      <t>イ</t>
    </rPh>
    <phoneticPr fontId="14"/>
  </si>
  <si>
    <t>介護給付の適正化事業の主要５事業のうちの実施数_順位【2022】</t>
    <rPh sb="24" eb="26">
      <t>ジュンイ</t>
    </rPh>
    <phoneticPr fontId="14"/>
  </si>
  <si>
    <t>縦覧点検10帳票のうちの実施数_順位【2022】</t>
    <rPh sb="6" eb="7">
      <t>チョウ</t>
    </rPh>
    <rPh sb="7" eb="8">
      <t>ヒョウ</t>
    </rPh>
    <rPh sb="16" eb="18">
      <t>ジュンイ</t>
    </rPh>
    <phoneticPr fontId="14"/>
  </si>
  <si>
    <t>給付実績の乖離状況とその要因の考察</t>
    <phoneticPr fontId="4"/>
  </si>
  <si>
    <t>ケアプラン点検</t>
    <phoneticPr fontId="4"/>
  </si>
  <si>
    <t>縦覧点検の実施数</t>
    <phoneticPr fontId="4"/>
  </si>
  <si>
    <t>■サービスの利用者の実人数</t>
    <phoneticPr fontId="3"/>
  </si>
  <si>
    <t>→</t>
    <phoneticPr fontId="4"/>
  </si>
  <si>
    <t>→</t>
    <phoneticPr fontId="4"/>
  </si>
  <si>
    <t>→</t>
    <phoneticPr fontId="4"/>
  </si>
  <si>
    <t>→</t>
    <phoneticPr fontId="4"/>
  </si>
  <si>
    <t>データを活用した介護予防の取組の課題の把握</t>
    <phoneticPr fontId="3"/>
  </si>
  <si>
    <t>サービス C終了後に通いの場等へつなぐ取組の実施</t>
    <phoneticPr fontId="3"/>
  </si>
  <si>
    <t>◎</t>
  </si>
  <si>
    <t>■血管を傷つける</t>
  </si>
  <si>
    <t>健診有所見者の割合（65-74歳）</t>
    <phoneticPr fontId="4"/>
  </si>
  <si>
    <t>健診有所見者の割合（75歳以上）</t>
    <phoneticPr fontId="4"/>
  </si>
  <si>
    <t>在宅医療と介護の連携について_医療・介護関係者への相談支援状況_合計_【2022】</t>
    <rPh sb="29" eb="31">
      <t>ジョウキョウ</t>
    </rPh>
    <phoneticPr fontId="4"/>
  </si>
  <si>
    <t>長野市</t>
    <phoneticPr fontId="4"/>
  </si>
  <si>
    <t>件数</t>
    <rPh sb="0" eb="2">
      <t>ケンスウ</t>
    </rPh>
    <phoneticPr fontId="5"/>
  </si>
  <si>
    <t>％</t>
    <phoneticPr fontId="5"/>
  </si>
  <si>
    <t>要支援者_有病状況（第1号被保険者）【2022年3月】</t>
    <rPh sb="23" eb="24">
      <t>ネン</t>
    </rPh>
    <rPh sb="25" eb="26">
      <t>ガツ</t>
    </rPh>
    <phoneticPr fontId="4"/>
  </si>
  <si>
    <t>要介護者_有病状況（第1号被保険者）【2022年3月】</t>
    <rPh sb="23" eb="24">
      <t>ネン</t>
    </rPh>
    <rPh sb="25" eb="26">
      <t>ガツ</t>
    </rPh>
    <phoneticPr fontId="4"/>
  </si>
  <si>
    <t>要支援者_主治医の意見書をもとにした主たる原因疾患等の認定状況【2021】</t>
    <phoneticPr fontId="4"/>
  </si>
  <si>
    <t>要介護者_主治医の意見書をもとにした主たる原因疾患等の認定状況【2021】</t>
    <rPh sb="0" eb="3">
      <t>ヨウカイゴ</t>
    </rPh>
    <rPh sb="3" eb="4">
      <t>シャ</t>
    </rPh>
    <phoneticPr fontId="4"/>
  </si>
  <si>
    <t>元気高齢者_要介護リスク【2022】</t>
    <rPh sb="2" eb="5">
      <t>コウレイシャ</t>
    </rPh>
    <phoneticPr fontId="4"/>
  </si>
  <si>
    <t>居宅（要支援1・2）_要介護リスク【2022】</t>
    <phoneticPr fontId="4"/>
  </si>
  <si>
    <t>がん健診受診率【2019】</t>
    <phoneticPr fontId="4"/>
  </si>
  <si>
    <t>元気高齢者_現在、利用している介護保険サービス以外の支援・サービス【2022】</t>
    <rPh sb="0" eb="2">
      <t>ゲンキ</t>
    </rPh>
    <rPh sb="2" eb="5">
      <t>コウレイシャ</t>
    </rPh>
    <phoneticPr fontId="4"/>
  </si>
  <si>
    <t>居宅要支援・要介護者_現在、利用している介護保険サービス以外の支援・サービス_【2022】</t>
    <rPh sb="2" eb="5">
      <t>ヨウシエン</t>
    </rPh>
    <rPh sb="6" eb="9">
      <t>ヨウカイゴ</t>
    </rPh>
    <rPh sb="9" eb="10">
      <t>シャ</t>
    </rPh>
    <rPh sb="11" eb="13">
      <t>ゲンザイ</t>
    </rPh>
    <phoneticPr fontId="4"/>
  </si>
  <si>
    <t>所得段階別　特別養護老人ホームの利用割合 【2022】</t>
    <rPh sb="18" eb="20">
      <t>ワリアイ</t>
    </rPh>
    <phoneticPr fontId="4"/>
  </si>
  <si>
    <t>所得段階別（地域密着型）特定施設入居者生活介護（有料）利用者割合【2022】</t>
    <rPh sb="30" eb="32">
      <t>ワリアイ</t>
    </rPh>
    <phoneticPr fontId="4"/>
  </si>
  <si>
    <t>所得段階別（地域密着型）特定施設入居者生活介護（軽費）利用者割合【2022】</t>
    <rPh sb="30" eb="32">
      <t>ワリアイ</t>
    </rPh>
    <phoneticPr fontId="4"/>
  </si>
  <si>
    <t>要支援者１・２原因疾患別有病状況_認知症_割合</t>
    <phoneticPr fontId="4"/>
  </si>
  <si>
    <t>うつ病リスク高齢者_元気_割合【2022】</t>
  </si>
  <si>
    <t>がん健診受診率_胃がんX線_【2019】</t>
  </si>
  <si>
    <t>がん健診受診率_胃がん内視鏡_【2019】</t>
  </si>
  <si>
    <t>がん健診受診率_大腸_【2019】</t>
  </si>
  <si>
    <t>がん健診受診率_肺_【2019】</t>
  </si>
  <si>
    <t>がん健診受診率_乳_【2019】</t>
  </si>
  <si>
    <t>がん健診受診率_子宮頸_【2019】</t>
  </si>
  <si>
    <t>がん健診受診率_胃がんX線_【2019】</t>
    <phoneticPr fontId="3"/>
  </si>
  <si>
    <t>がん健診受診率_胃がん内視鏡_【2019】</t>
    <phoneticPr fontId="3"/>
  </si>
  <si>
    <t>がん健診受診率_大腸_【2019】</t>
    <phoneticPr fontId="3"/>
  </si>
  <si>
    <t>がん健診受診率_肺_【2019】</t>
    <phoneticPr fontId="3"/>
  </si>
  <si>
    <t>がん健診受診率_乳_【2019】</t>
    <phoneticPr fontId="3"/>
  </si>
  <si>
    <t>がん健診受診率_子宮頸_【2019】</t>
    <phoneticPr fontId="3"/>
  </si>
  <si>
    <t>がん健診受診率_胃がんX線_【2019】</t>
    <phoneticPr fontId="5"/>
  </si>
  <si>
    <t>がん健診受診率_胃がん内視鏡_【2019】</t>
    <phoneticPr fontId="5"/>
  </si>
  <si>
    <t>がん健診受診率_大腸_【2019】</t>
    <phoneticPr fontId="5"/>
  </si>
  <si>
    <t>がん健診受診率_肺_【2019】</t>
    <phoneticPr fontId="5"/>
  </si>
  <si>
    <t>がん健診受診率_乳_【2019】</t>
    <phoneticPr fontId="5"/>
  </si>
  <si>
    <t>がん健診受診率_子宮頸_【2019】</t>
    <phoneticPr fontId="5"/>
  </si>
  <si>
    <t>5.健診・保健指導が機能している</t>
    <phoneticPr fontId="4"/>
  </si>
  <si>
    <t>6.介護予防プログラムが機能している</t>
    <phoneticPr fontId="4"/>
  </si>
  <si>
    <t>6-1介護予防事業が効果的に実施されている</t>
    <phoneticPr fontId="4"/>
  </si>
  <si>
    <t>6-2介護予防プログラムへの参加率が高い</t>
    <phoneticPr fontId="4"/>
  </si>
  <si>
    <t>6-3地域リハビリテーション活動が行われている</t>
    <phoneticPr fontId="3"/>
  </si>
  <si>
    <t>6-4介護予防・生活支援サービス事業が利用されている</t>
    <rPh sb="19" eb="21">
      <t>リヨウ</t>
    </rPh>
    <phoneticPr fontId="3"/>
  </si>
  <si>
    <t>高齢者人口1000人あたりの週1回以上の通いの場の箇所数_【2021】</t>
    <rPh sb="0" eb="5">
      <t>コウレイシャジンコウ</t>
    </rPh>
    <rPh sb="9" eb="10">
      <t>ニン</t>
    </rPh>
    <rPh sb="14" eb="15">
      <t>シュウ</t>
    </rPh>
    <phoneticPr fontId="8"/>
  </si>
  <si>
    <t>高齢者人口1000人あたりの月1回以上の通いの場の箇所数_【2021】</t>
    <rPh sb="0" eb="5">
      <t>コウレイシャジンコウ</t>
    </rPh>
    <rPh sb="9" eb="10">
      <t>ニン</t>
    </rPh>
    <phoneticPr fontId="8"/>
  </si>
  <si>
    <t>高齢者人口1000人あたりの週1回以上の通いの場の箇所数_【2021】</t>
    <rPh sb="0" eb="3">
      <t>コウレイシャ</t>
    </rPh>
    <rPh sb="3" eb="5">
      <t>ジンコウ</t>
    </rPh>
    <rPh sb="9" eb="10">
      <t>ニン</t>
    </rPh>
    <rPh sb="14" eb="15">
      <t>シュウ</t>
    </rPh>
    <rPh sb="16" eb="19">
      <t>カイイジョウ</t>
    </rPh>
    <rPh sb="20" eb="21">
      <t>カヨ</t>
    </rPh>
    <rPh sb="23" eb="24">
      <t>バ</t>
    </rPh>
    <rPh sb="25" eb="27">
      <t>カショ</t>
    </rPh>
    <rPh sb="27" eb="28">
      <t>スウ</t>
    </rPh>
    <phoneticPr fontId="4"/>
  </si>
  <si>
    <t>高齢者人口1000人あたりの月1回以上の通いの場の箇所数_【2021】</t>
    <rPh sb="0" eb="5">
      <t>コウレイシャジンコウ</t>
    </rPh>
    <rPh sb="9" eb="10">
      <t>ニン</t>
    </rPh>
    <phoneticPr fontId="4"/>
  </si>
  <si>
    <t>高齢者の住宅確保要配慮者の相談窓口の配置_【2022】</t>
    <phoneticPr fontId="4"/>
  </si>
  <si>
    <t>ー</t>
    <phoneticPr fontId="4"/>
  </si>
  <si>
    <t>介護給付の適正化事業の主要５事業のうちの実施数【2022】</t>
    <phoneticPr fontId="14"/>
  </si>
  <si>
    <t>ウ　改善・見直し等の取組</t>
    <rPh sb="2" eb="4">
      <t>カイゼン</t>
    </rPh>
    <rPh sb="5" eb="7">
      <t>ミナオ</t>
    </rPh>
    <rPh sb="8" eb="9">
      <t>トウ</t>
    </rPh>
    <rPh sb="10" eb="12">
      <t>トリクミ</t>
    </rPh>
    <phoneticPr fontId="5"/>
  </si>
  <si>
    <t>％</t>
    <phoneticPr fontId="3"/>
  </si>
  <si>
    <t>木亦</t>
    <rPh sb="0" eb="2">
      <t>キマタ</t>
    </rPh>
    <phoneticPr fontId="5"/>
  </si>
  <si>
    <t>市町村</t>
    <rPh sb="0" eb="3">
      <t>シチョウソ</t>
    </rPh>
    <phoneticPr fontId="5"/>
  </si>
  <si>
    <t>県</t>
    <rPh sb="0" eb="1">
      <t>ケン</t>
    </rPh>
    <phoneticPr fontId="5"/>
  </si>
  <si>
    <t>-</t>
    <phoneticPr fontId="4"/>
  </si>
  <si>
    <t>高齢者人口1000人あたりの週1回以上の派遣回数_医師【2021】</t>
    <phoneticPr fontId="3"/>
  </si>
  <si>
    <t>週１回以上の通いの場</t>
    <rPh sb="0" eb="1">
      <t>シュウ</t>
    </rPh>
    <rPh sb="6" eb="7">
      <t>カヨ</t>
    </rPh>
    <rPh sb="9" eb="10">
      <t>バ</t>
    </rPh>
    <phoneticPr fontId="3"/>
  </si>
  <si>
    <t>月１回以上の通いの場</t>
    <rPh sb="0" eb="1">
      <t>ツキ</t>
    </rPh>
    <rPh sb="6" eb="7">
      <t>カヨ</t>
    </rPh>
    <rPh sb="9" eb="10">
      <t>バ</t>
    </rPh>
    <phoneticPr fontId="3"/>
  </si>
  <si>
    <t>特養入所希望者の平均要介護度</t>
    <rPh sb="0" eb="2">
      <t>トクヨウ</t>
    </rPh>
    <rPh sb="2" eb="4">
      <t>ニュウショ</t>
    </rPh>
    <rPh sb="4" eb="7">
      <t>キボウシャ</t>
    </rPh>
    <rPh sb="8" eb="10">
      <t>ヘイキン</t>
    </rPh>
    <phoneticPr fontId="5"/>
  </si>
  <si>
    <t>特養を希望する在宅要介護の平均要介護度</t>
    <rPh sb="0" eb="2">
      <t>トクヨウ</t>
    </rPh>
    <rPh sb="3" eb="5">
      <t>キボウ</t>
    </rPh>
    <rPh sb="7" eb="9">
      <t>ザイタク</t>
    </rPh>
    <rPh sb="9" eb="12">
      <t>ヨウカイゴ</t>
    </rPh>
    <rPh sb="13" eb="15">
      <t>ヘイキン</t>
    </rPh>
    <rPh sb="15" eb="18">
      <t>ヨウカイゴ</t>
    </rPh>
    <rPh sb="18" eb="19">
      <t>ド</t>
    </rPh>
    <phoneticPr fontId="2"/>
  </si>
  <si>
    <t>入所希望者合計</t>
    <rPh sb="0" eb="2">
      <t>ニュウショ</t>
    </rPh>
    <rPh sb="2" eb="5">
      <t>キボウシャ</t>
    </rPh>
    <rPh sb="5" eb="7">
      <t>ゴウケイ</t>
    </rPh>
    <phoneticPr fontId="2"/>
  </si>
  <si>
    <t>箇所/1万人</t>
    <rPh sb="0" eb="2">
      <t>カショ</t>
    </rPh>
    <rPh sb="4" eb="5">
      <t>マン</t>
    </rPh>
    <rPh sb="5" eb="6">
      <t>ヒト</t>
    </rPh>
    <phoneticPr fontId="8"/>
  </si>
  <si>
    <t>位</t>
    <rPh sb="0" eb="1">
      <t>クライ</t>
    </rPh>
    <phoneticPr fontId="19"/>
  </si>
  <si>
    <t>在宅での要介護者【2022】</t>
    <phoneticPr fontId="3"/>
  </si>
  <si>
    <t>介護保険を扱う訪問看護ステーション数_人口10万対_【2021.10】</t>
  </si>
  <si>
    <t>介護保険を扱う訪問看護ステーション数_人口10万対_順位【2021.10】</t>
    <rPh sb="26" eb="28">
      <t>ジュンイ</t>
    </rPh>
    <phoneticPr fontId="26"/>
  </si>
  <si>
    <t xml:space="preserve">  </t>
  </si>
  <si>
    <t xml:space="preserve">介護保険を扱う訪問看護ステーション数
</t>
    <phoneticPr fontId="5"/>
  </si>
  <si>
    <t>介護保険を扱う訪問看護ステーション数_【2021.10】</t>
    <phoneticPr fontId="5"/>
  </si>
  <si>
    <t>介護保険を扱う訪問看護ステーション数_【2021.10】</t>
    <phoneticPr fontId="4"/>
  </si>
  <si>
    <t>介護保険を扱う訪問看護ステーション数_人口10万対_【2021.10】</t>
    <phoneticPr fontId="3"/>
  </si>
  <si>
    <t>介護保険を扱う訪問看護ステーション数_人口10万対_順位【2021.10】</t>
    <rPh sb="26" eb="28">
      <t>ジュンイ</t>
    </rPh>
    <phoneticPr fontId="14"/>
  </si>
  <si>
    <t>要介護３の者の在宅サービス利用率</t>
    <phoneticPr fontId="14"/>
  </si>
  <si>
    <t>要支援3の者の在宅サービス利用率</t>
    <rPh sb="1" eb="3">
      <t>シエン</t>
    </rPh>
    <phoneticPr fontId="14"/>
  </si>
  <si>
    <t>要支援3の者の在宅サービス利用率</t>
    <phoneticPr fontId="14"/>
  </si>
  <si>
    <t>要支援3の者の在宅サービス利用率_順位</t>
    <rPh sb="17" eb="19">
      <t>ジュンイ</t>
    </rPh>
    <phoneticPr fontId="14"/>
  </si>
  <si>
    <t>要支援3の者の在宅サービス利用率の人数</t>
    <phoneticPr fontId="14"/>
  </si>
  <si>
    <t>2022</t>
    <phoneticPr fontId="14"/>
  </si>
  <si>
    <t>要介護３の者の在宅サービス利用率_【2016】</t>
    <phoneticPr fontId="14"/>
  </si>
  <si>
    <t>要介護３の者の在宅サービス利用率_【2022】</t>
    <phoneticPr fontId="4"/>
  </si>
  <si>
    <t>要介護３の者の在宅サービス利用率_順位【2022】</t>
    <rPh sb="17" eb="19">
      <t>ジュンイ</t>
    </rPh>
    <phoneticPr fontId="14"/>
  </si>
  <si>
    <t>要介護３の者の在宅サービス利用率_n_【2022】</t>
    <phoneticPr fontId="14"/>
  </si>
  <si>
    <t>中間OC</t>
    <phoneticPr fontId="14"/>
  </si>
  <si>
    <t>○</t>
    <phoneticPr fontId="14"/>
  </si>
  <si>
    <t>要介護4の者の在宅サービス利用率</t>
  </si>
  <si>
    <t>要介護5の者の在宅サービス利用率</t>
  </si>
  <si>
    <t>要支援4の者の在宅サービス利用率</t>
    <rPh sb="1" eb="3">
      <t>シエン</t>
    </rPh>
    <phoneticPr fontId="15"/>
  </si>
  <si>
    <t>要支援4の者の在宅サービス利用率</t>
  </si>
  <si>
    <t>要支援4の者の在宅サービス利用率_順位</t>
    <rPh sb="17" eb="19">
      <t>ジュンイ</t>
    </rPh>
    <phoneticPr fontId="15"/>
  </si>
  <si>
    <t>要支援4の者の在宅サービス利用率の人数</t>
  </si>
  <si>
    <t>要介護4の者の在宅サービス利用率_【2016】</t>
  </si>
  <si>
    <t>要介護4の者の在宅サービス利用率_【2022】</t>
  </si>
  <si>
    <t>要介護4の者の在宅サービス利用率_順位【2022】</t>
    <rPh sb="17" eb="19">
      <t>ジュンイ</t>
    </rPh>
    <phoneticPr fontId="15"/>
  </si>
  <si>
    <t>要介護4の者の在宅サービス利用率_n_【2022】</t>
  </si>
  <si>
    <t>要支援5の者の在宅サービス利用率</t>
    <rPh sb="1" eb="3">
      <t>シエン</t>
    </rPh>
    <phoneticPr fontId="15"/>
  </si>
  <si>
    <t>要支援5の者の在宅サービス利用率</t>
  </si>
  <si>
    <t>要支援5の者の在宅サービス利用率_順位</t>
    <rPh sb="17" eb="19">
      <t>ジュンイ</t>
    </rPh>
    <phoneticPr fontId="15"/>
  </si>
  <si>
    <t>要支援5の者の在宅サービス利用率の人数</t>
  </si>
  <si>
    <t>要介護5の者の在宅サービス利用率_【2016】</t>
  </si>
  <si>
    <t>要介護5の者の在宅サービス利用率_【2022】</t>
  </si>
  <si>
    <t>要介護5の者の在宅サービス利用率_順位【2022】</t>
    <rPh sb="17" eb="19">
      <t>ジュンイ</t>
    </rPh>
    <phoneticPr fontId="15"/>
  </si>
  <si>
    <t>要介護5の者の在宅サービス利用率_n_【2022】</t>
  </si>
  <si>
    <t>自宅での死亡率</t>
    <rPh sb="0" eb="2">
      <t>ジタク</t>
    </rPh>
    <rPh sb="4" eb="7">
      <t>シボウリツ</t>
    </rPh>
    <phoneticPr fontId="11"/>
  </si>
  <si>
    <t>老人ホームでの死亡率</t>
    <rPh sb="0" eb="2">
      <t>ロウジン</t>
    </rPh>
    <rPh sb="7" eb="10">
      <t>シボウリツ</t>
    </rPh>
    <phoneticPr fontId="11"/>
  </si>
  <si>
    <t>2014-2018までの5年</t>
    <rPh sb="13" eb="14">
      <t>ネン</t>
    </rPh>
    <phoneticPr fontId="6"/>
  </si>
  <si>
    <t>2016-2020までの5年</t>
    <rPh sb="13" eb="14">
      <t>ネン</t>
    </rPh>
    <phoneticPr fontId="6"/>
  </si>
  <si>
    <t>自宅での死亡率_【2014-2018の5年平均】</t>
    <rPh sb="20" eb="21">
      <t>ネン</t>
    </rPh>
    <rPh sb="21" eb="23">
      <t>ヘイキン</t>
    </rPh>
    <phoneticPr fontId="2"/>
  </si>
  <si>
    <t>自宅での死亡率_【2016-2020の5年平均】</t>
    <rPh sb="20" eb="21">
      <t>ネン</t>
    </rPh>
    <rPh sb="21" eb="23">
      <t>ヘイキン</t>
    </rPh>
    <phoneticPr fontId="2"/>
  </si>
  <si>
    <t>自宅での死亡率_順位【2016-2020の5年平均】</t>
    <rPh sb="0" eb="2">
      <t>ジタク</t>
    </rPh>
    <rPh sb="4" eb="7">
      <t>シボウリツ</t>
    </rPh>
    <rPh sb="8" eb="10">
      <t>ジュンイ</t>
    </rPh>
    <phoneticPr fontId="15"/>
  </si>
  <si>
    <t>老人ホームでの死亡率_順位【2016-2020の5年平均】</t>
    <rPh sb="11" eb="13">
      <t>ジュンイ</t>
    </rPh>
    <phoneticPr fontId="15"/>
  </si>
  <si>
    <t>自宅及び老人ホームでの死亡率_【2014-2018の5年平均】</t>
    <rPh sb="0" eb="2">
      <t>ジタク</t>
    </rPh>
    <rPh sb="2" eb="3">
      <t>オヨ</t>
    </rPh>
    <rPh sb="4" eb="6">
      <t>ロウジン</t>
    </rPh>
    <rPh sb="11" eb="14">
      <t>シボウリツ</t>
    </rPh>
    <phoneticPr fontId="15"/>
  </si>
  <si>
    <t>自宅及び老人ホームでの死亡率_【2016-2020の5年平均】</t>
    <rPh sb="0" eb="2">
      <t>ジタク</t>
    </rPh>
    <rPh sb="2" eb="3">
      <t>オヨ</t>
    </rPh>
    <rPh sb="4" eb="6">
      <t>ロウジン</t>
    </rPh>
    <rPh sb="11" eb="14">
      <t>シボウリツ</t>
    </rPh>
    <phoneticPr fontId="15"/>
  </si>
  <si>
    <t>自宅及び老人ホームでの死亡率_順位【2016-2020の5年平均】</t>
    <rPh sb="0" eb="2">
      <t>ジタク</t>
    </rPh>
    <rPh sb="2" eb="3">
      <t>オヨ</t>
    </rPh>
    <rPh sb="4" eb="6">
      <t>ロウジン</t>
    </rPh>
    <rPh sb="11" eb="14">
      <t>シボウリツ</t>
    </rPh>
    <rPh sb="15" eb="17">
      <t>ジュンイ</t>
    </rPh>
    <phoneticPr fontId="15"/>
  </si>
  <si>
    <t>老人ホームでの死亡率__【2015】</t>
  </si>
  <si>
    <t>老人ホームでの死亡率__【2017】</t>
  </si>
  <si>
    <t>老人ホームでの死亡率__【2018】</t>
  </si>
  <si>
    <t>老人ホームでの死亡率_【2014-2018の5年平均】</t>
  </si>
  <si>
    <t>老人ホームでの死亡率_【2016-2020の5年平均】</t>
  </si>
  <si>
    <t>病院・診療所での死亡率_【2019】</t>
  </si>
  <si>
    <t>病院・診療所での死亡率_順位【2020】</t>
    <rPh sb="8" eb="11">
      <t>シボウリツ</t>
    </rPh>
    <rPh sb="12" eb="14">
      <t>ジュンイ</t>
    </rPh>
    <phoneticPr fontId="15"/>
  </si>
  <si>
    <t>病院・診療所での死亡率_【2014-2018の5年平均】</t>
  </si>
  <si>
    <t>病院・診療所での死亡率__【2016-2020の5年平均】</t>
  </si>
  <si>
    <t>病院・診療所での死亡率_順位【2016-2020の5年平均】</t>
    <rPh sb="8" eb="11">
      <t>シボウリツ</t>
    </rPh>
    <rPh sb="12" eb="14">
      <t>ジュンイ</t>
    </rPh>
    <phoneticPr fontId="15"/>
  </si>
  <si>
    <t>介護老人保健施設での死亡率_【2014-2018の5年平均】</t>
  </si>
  <si>
    <t>介護老人保健施設での死亡率_【2016-2020の5年平均】</t>
  </si>
  <si>
    <t>介護老人保健施設での死亡率_順位【2016-2020の5年平均】</t>
    <rPh sb="10" eb="13">
      <t>シボウリツ</t>
    </rPh>
    <rPh sb="14" eb="16">
      <t>ジュンイ</t>
    </rPh>
    <phoneticPr fontId="15"/>
  </si>
  <si>
    <t>その他での死亡率_【2014-2018の5年平均】</t>
  </si>
  <si>
    <t>その他での死亡率_【2016-2020の5年平均】</t>
  </si>
  <si>
    <t>その他での死亡率_順位【2016-2020の5年平均】</t>
    <rPh sb="5" eb="8">
      <t>シボウリツ</t>
    </rPh>
    <rPh sb="9" eb="11">
      <t>ジュンイ</t>
    </rPh>
    <phoneticPr fontId="15"/>
  </si>
  <si>
    <t>老人ホームでの死亡率_順位【2020】</t>
    <rPh sb="0" eb="2">
      <t>ロウジン</t>
    </rPh>
    <rPh sb="7" eb="10">
      <t>シボウリツ</t>
    </rPh>
    <rPh sb="11" eb="13">
      <t>ジュンイ</t>
    </rPh>
    <phoneticPr fontId="24"/>
  </si>
  <si>
    <t>病院・診療所での死亡率_【2019】</t>
    <rPh sb="3" eb="6">
      <t>シンリョウジョ</t>
    </rPh>
    <phoneticPr fontId="3"/>
  </si>
  <si>
    <t>病院・診療所での死亡率_【2020】</t>
    <phoneticPr fontId="3"/>
  </si>
  <si>
    <t>病院・診療所での死亡率_順位【2020】</t>
    <phoneticPr fontId="3"/>
  </si>
  <si>
    <t>老人ホームでの死亡率_順位【2020】</t>
    <rPh sb="0" eb="2">
      <t>ロウジン</t>
    </rPh>
    <rPh sb="7" eb="10">
      <t>シボウリツ</t>
    </rPh>
    <phoneticPr fontId="15"/>
  </si>
  <si>
    <t>老人ホームでの死亡率_【2020】</t>
    <phoneticPr fontId="4"/>
  </si>
  <si>
    <t>老人ホームでの死亡率_【2020】</t>
    <phoneticPr fontId="5"/>
  </si>
  <si>
    <t>　</t>
    <phoneticPr fontId="3"/>
  </si>
  <si>
    <t>健康寿命_平均自立期間_要介護２以上_期間_【2020】男性</t>
    <rPh sb="0" eb="2">
      <t>ケンコウ</t>
    </rPh>
    <rPh sb="2" eb="4">
      <t>ジュミョウ</t>
    </rPh>
    <rPh sb="19" eb="21">
      <t>キカン</t>
    </rPh>
    <phoneticPr fontId="4"/>
  </si>
  <si>
    <t>健康寿命_平均自立期間_要介護２以上_順位_【2020】男性</t>
    <rPh sb="19" eb="21">
      <t>ジュンイ</t>
    </rPh>
    <phoneticPr fontId="14"/>
  </si>
  <si>
    <t>健康寿命_平均自立期間_要介護２以上_期間_【2020】女性</t>
    <phoneticPr fontId="14"/>
  </si>
  <si>
    <t>健康寿命_平均自立期間_要介護２以上_順位_【2020】女性</t>
    <rPh sb="19" eb="21">
      <t>ジュンイ</t>
    </rPh>
    <rPh sb="28" eb="30">
      <t>ジョセイ</t>
    </rPh>
    <phoneticPr fontId="14"/>
  </si>
  <si>
    <t>2015
→2020</t>
  </si>
  <si>
    <t>健康寿命_平均自立期間の変化_【2015】⇒【2020】男性</t>
    <rPh sb="0" eb="2">
      <t>ケンコウ</t>
    </rPh>
    <rPh sb="2" eb="4">
      <t>ジュミョウ</t>
    </rPh>
    <rPh sb="12" eb="14">
      <t>ヘンカ</t>
    </rPh>
    <phoneticPr fontId="4"/>
  </si>
  <si>
    <t>健康寿命_平均自立期間の変化_【2015】⇒【2020】女性</t>
  </si>
  <si>
    <t>2015
→2021</t>
  </si>
  <si>
    <t>健康寿命_平均自立期間_要介護２以上_期間_【2021】男性</t>
    <rPh sb="0" eb="2">
      <t>ケンコウ</t>
    </rPh>
    <rPh sb="2" eb="4">
      <t>ジュミョウ</t>
    </rPh>
    <rPh sb="19" eb="21">
      <t>キカン</t>
    </rPh>
    <phoneticPr fontId="10"/>
  </si>
  <si>
    <t>健康寿命_平均自立期間_要介護２以上_順位_【2021】男性</t>
    <rPh sb="19" eb="21">
      <t>ジュンイ</t>
    </rPh>
    <phoneticPr fontId="9"/>
  </si>
  <si>
    <t>健康寿命_平均自立期間_要介護２以上_期間_【2021】女性</t>
  </si>
  <si>
    <t>健康寿命_平均自立期間_要介護２以上_順位_【2021】女性</t>
    <rPh sb="19" eb="21">
      <t>ジュンイ</t>
    </rPh>
    <rPh sb="28" eb="30">
      <t>ジョセイ</t>
    </rPh>
    <phoneticPr fontId="9"/>
  </si>
  <si>
    <t>健康寿命_平均自立期間の変化_【2015】⇒【2021】男性</t>
    <rPh sb="0" eb="2">
      <t>ケンコウ</t>
    </rPh>
    <rPh sb="2" eb="4">
      <t>ジュミョウ</t>
    </rPh>
    <rPh sb="12" eb="14">
      <t>ヘンカ</t>
    </rPh>
    <phoneticPr fontId="10"/>
  </si>
  <si>
    <t>健康寿命_平均自立期間の変化_【2015】⇒【2021】女性</t>
  </si>
  <si>
    <t>健康寿命_平均自立期間_要介護２以上_期間_【2020】男性</t>
    <phoneticPr fontId="4"/>
  </si>
  <si>
    <t>健康寿命_平均自立期間_要介護２以上_期間_【2021】男性</t>
    <phoneticPr fontId="4"/>
  </si>
  <si>
    <t>健康寿命_平均自立期間_要介護２以上_順位_【2021】男性</t>
    <phoneticPr fontId="4"/>
  </si>
  <si>
    <t>健康寿命_平均自立期間_要介護２以上_期間_【2020】女性</t>
    <phoneticPr fontId="4"/>
  </si>
  <si>
    <t>実利用者数_訪問型従前相当サービス（旧介護予防訪問介護に相当するサービス）【2020】</t>
    <phoneticPr fontId="3"/>
  </si>
  <si>
    <t>実利用者数_訪問型サービスA（基準を緩和したサービス）【2020】</t>
    <phoneticPr fontId="3"/>
  </si>
  <si>
    <t>実利用者数_訪問型サービスB（住民主体によるサービス）【2020】</t>
    <phoneticPr fontId="3"/>
  </si>
  <si>
    <t>実利用者数_訪問型サービスC（短期集中予防サービス）【2020】</t>
    <phoneticPr fontId="3"/>
  </si>
  <si>
    <t>実利用者数_訪問型サービスD（移動支援）【2020】</t>
    <phoneticPr fontId="3"/>
  </si>
  <si>
    <t>実利用者数_訪問型サービス（その他）【2020】</t>
    <phoneticPr fontId="3"/>
  </si>
  <si>
    <t>実利用者数_通所型従前相当サービス（旧介護予防訪問介護に相当するサービス）【2020】</t>
    <phoneticPr fontId="3"/>
  </si>
  <si>
    <t>実利用者数_通所型サービスA（基準を緩和したサービス）【2020】</t>
    <phoneticPr fontId="3"/>
  </si>
  <si>
    <t>実利用者数_通所型サービスB（住民主体によるサービス）【2020】</t>
    <phoneticPr fontId="3"/>
  </si>
  <si>
    <t>実利用者数_通所型サービスC（短期集中予防サービス）【2020】</t>
    <phoneticPr fontId="3"/>
  </si>
  <si>
    <t>実利用者数_通所型サービス（その他）【2020】</t>
    <phoneticPr fontId="3"/>
  </si>
  <si>
    <t>実利用者数_その他生活支援サービス（見守り）【2020】</t>
    <phoneticPr fontId="3"/>
  </si>
  <si>
    <t>実利用者数_その他生活支援サービス（配食）【2020】</t>
    <phoneticPr fontId="3"/>
  </si>
  <si>
    <t>実利用者数_その他生活支援サービス（その他）【2020】</t>
    <phoneticPr fontId="3"/>
  </si>
  <si>
    <t>専門職の派遣回数_医師【2021】</t>
    <phoneticPr fontId="3"/>
  </si>
  <si>
    <t>高齢者人口1000人あたりの週1回以上の派遣回数_医師_順位【2021】</t>
    <phoneticPr fontId="3"/>
  </si>
  <si>
    <t>専門職の派遣回数_歯科医師【2021】</t>
    <phoneticPr fontId="3"/>
  </si>
  <si>
    <t>高齢者人口1000人あたりの週1回以上の派遣回数_歯科医師【2021】</t>
    <phoneticPr fontId="3"/>
  </si>
  <si>
    <t>高齢者人口1000人あたりの週1回以上の派遣回数_歯科医師_順位【2021】</t>
    <phoneticPr fontId="3"/>
  </si>
  <si>
    <t>専門職の派遣回数_薬剤師【2021】</t>
    <phoneticPr fontId="3"/>
  </si>
  <si>
    <t>高齢者人口1000人あたりの週1回以上の派遣回数_薬剤師【2021】</t>
    <phoneticPr fontId="3"/>
  </si>
  <si>
    <t>高齢者人口1000人あたりの週1回以上の派遣回数_薬剤師_順位【2021】</t>
    <phoneticPr fontId="3"/>
  </si>
  <si>
    <t>専門職の派遣回数_保健師【2021】</t>
    <phoneticPr fontId="3"/>
  </si>
  <si>
    <t>高齢者人口1000人あたりの週1回以上の派遣回数_保健師【2021】</t>
    <phoneticPr fontId="3"/>
  </si>
  <si>
    <t>高齢者人口1000人あたりの週1回以上の派遣回数_保健師_順位【2021】</t>
    <phoneticPr fontId="3"/>
  </si>
  <si>
    <t>専門職の派遣回数_看護師【2021】</t>
    <phoneticPr fontId="3"/>
  </si>
  <si>
    <t>高齢者人口1000人あたりの週1回以上の派遣回数_看護師【2021】</t>
    <phoneticPr fontId="3"/>
  </si>
  <si>
    <t>高齢者人口1000人あたりの週1回以上の派遣回数_看護師_順位【2021】</t>
    <phoneticPr fontId="3"/>
  </si>
  <si>
    <t>専門職の派遣回数_理学療法士【2021】</t>
    <phoneticPr fontId="3"/>
  </si>
  <si>
    <t>高齢者人口1000人あたりの週1回以上の派遣回数_理学療法士【2021】</t>
    <phoneticPr fontId="3"/>
  </si>
  <si>
    <t>高齢者人口1000人あたりの週1回以上の派遣回数_理学療法士_順位【2021】</t>
    <phoneticPr fontId="3"/>
  </si>
  <si>
    <t>専門職の派遣回数_作業療法士【2021】</t>
    <phoneticPr fontId="3"/>
  </si>
  <si>
    <t>高齢者人口1000人あたりの週1回以上の派遣回数_作業療法士【2021】</t>
    <phoneticPr fontId="3"/>
  </si>
  <si>
    <t>高齢者人口1000人あたりの週1回以上の派遣回数_作業療法士_順位【2021】</t>
    <phoneticPr fontId="3"/>
  </si>
  <si>
    <t>専門職の派遣回数_言語聴覚士【2021】</t>
    <phoneticPr fontId="3"/>
  </si>
  <si>
    <t>高齢者人口1000人あたりの週1回以上の派遣回数_言語聴覚士【2021】</t>
    <phoneticPr fontId="3"/>
  </si>
  <si>
    <t>高齢者人口1000人あたりの週1回以上の派遣回数_言語聴覚士_順位【2021】</t>
    <phoneticPr fontId="3"/>
  </si>
  <si>
    <t>専門職の派遣回数_管理栄養士・栄養士【2021】</t>
    <phoneticPr fontId="3"/>
  </si>
  <si>
    <t>高齢者人口1000人あたりの週1回以上の派遣回数_管理栄養士・栄養士【2021】</t>
    <phoneticPr fontId="3"/>
  </si>
  <si>
    <t>高齢者人口1000人あたりの週1回以上の派遣回数_管理栄養士・栄養士_順位【2021】</t>
    <phoneticPr fontId="3"/>
  </si>
  <si>
    <t>専門職の派遣回数_歯科衛生士【2021】</t>
    <phoneticPr fontId="3"/>
  </si>
  <si>
    <t>高齢者人口1000人あたりの週1回以上の派遣回数_歯科衛生士【2021】</t>
    <phoneticPr fontId="3"/>
  </si>
  <si>
    <t>高齢者人口1000人あたりの週1回以上の派遣回数_歯科衛生士_順位【2021】</t>
    <phoneticPr fontId="3"/>
  </si>
  <si>
    <t>専門職の派遣回数_その他【2021】</t>
    <phoneticPr fontId="3"/>
  </si>
  <si>
    <t>高齢者人口1000人あたりの週1回以上の派遣回数_その他【2021】</t>
    <phoneticPr fontId="3"/>
  </si>
  <si>
    <t>高齢者人口1000人あたりの週1回以上の派遣回数_その他_順位【2021】</t>
    <phoneticPr fontId="3"/>
  </si>
  <si>
    <t>専門職の派遣回数_医師【2020】</t>
    <phoneticPr fontId="4"/>
  </si>
  <si>
    <t>専門職の派遣回数_歯科医師【2020】</t>
    <phoneticPr fontId="4"/>
  </si>
  <si>
    <t>専門職の派遣回数_薬剤師【2020】</t>
    <phoneticPr fontId="4"/>
  </si>
  <si>
    <t>専門職の派遣回数_保健師【2020】</t>
    <phoneticPr fontId="4"/>
  </si>
  <si>
    <t>専門職の派遣回数_看護師【2020】</t>
    <phoneticPr fontId="4"/>
  </si>
  <si>
    <t>専門職の派遣回数_理学療法士【2020】</t>
    <phoneticPr fontId="4"/>
  </si>
  <si>
    <t>専門職の派遣回数_作業療法士【2020】</t>
    <phoneticPr fontId="4"/>
  </si>
  <si>
    <t>専門職の派遣回数_言語聴覚士【2020】</t>
    <phoneticPr fontId="4"/>
  </si>
  <si>
    <t>専門職の派遣回数_管理栄養士・栄養士【2020】</t>
    <phoneticPr fontId="4"/>
  </si>
  <si>
    <t>専門職の派遣回数_歯科衛生士【2020】</t>
    <phoneticPr fontId="4"/>
  </si>
  <si>
    <t>専門職の派遣回数_その他【2020】</t>
    <phoneticPr fontId="4"/>
  </si>
  <si>
    <t>ア　サービスC（短期集中予防サービス）を実施している</t>
    <phoneticPr fontId="3"/>
  </si>
  <si>
    <t>ウ　サービスC終了後に通いの場を紹介する取組等を行っている</t>
    <phoneticPr fontId="3"/>
  </si>
  <si>
    <t>ア　参加促進に係る課題を検討している</t>
    <phoneticPr fontId="3"/>
  </si>
  <si>
    <t>ウ　居宅等へのアウトリーチを実施している</t>
    <phoneticPr fontId="3"/>
  </si>
  <si>
    <t>エ　アウトリーチ結果を分析している</t>
    <phoneticPr fontId="3"/>
  </si>
  <si>
    <t>イ　他部門が行う通いの場等の取組・参加状況を把握している</t>
    <phoneticPr fontId="3"/>
  </si>
  <si>
    <t>ア　医師会等の関係団体と連携して介護予防を進める体制を構築している</t>
    <phoneticPr fontId="3"/>
  </si>
  <si>
    <t>ウ　データを基に課題整理を行っている</t>
    <phoneticPr fontId="3"/>
  </si>
  <si>
    <t>エ　課題整理を踏まえ施策に反映している</t>
    <phoneticPr fontId="3"/>
  </si>
  <si>
    <t>イ　経年的な評価や分析等を行っている</t>
    <phoneticPr fontId="3"/>
  </si>
  <si>
    <t>ウ　行政以外の外部の意見を取り入れている</t>
    <phoneticPr fontId="3"/>
  </si>
  <si>
    <t>エ　分析結果を施策に活用している</t>
    <phoneticPr fontId="3"/>
  </si>
  <si>
    <t>◎</t>
    <phoneticPr fontId="4"/>
  </si>
  <si>
    <t>通いの場への参加促進のためのアウトリーチの実施</t>
    <phoneticPr fontId="3"/>
  </si>
  <si>
    <t>多様な主体と連携した介護予防の推進</t>
    <phoneticPr fontId="3"/>
  </si>
  <si>
    <t>介護予防と保健事業を一体的な実施</t>
    <phoneticPr fontId="3"/>
  </si>
  <si>
    <t>社会福祉法人・民間サービス等と連携した介護予防の取組の実施</t>
    <phoneticPr fontId="3"/>
  </si>
  <si>
    <t>通いの場の参加者の健康状態等の把握・分析・施策検討</t>
    <phoneticPr fontId="3"/>
  </si>
  <si>
    <t>イ　対応する方針を策定している</t>
    <phoneticPr fontId="3"/>
  </si>
  <si>
    <t>ウ　課題への対応方針の実現に向けた具体策を実施している</t>
    <phoneticPr fontId="3"/>
  </si>
  <si>
    <t>エ　ア～ウを踏まえて、取組内容の見直しを行っている</t>
    <phoneticPr fontId="3"/>
  </si>
  <si>
    <t>〇</t>
    <phoneticPr fontId="5"/>
  </si>
  <si>
    <t>多様なサービス及びその他の生活支援サービスを推進するための課題を明らかにしている【2022】</t>
    <phoneticPr fontId="5"/>
  </si>
  <si>
    <t>対応する方針を策定している【2022】</t>
    <phoneticPr fontId="5"/>
  </si>
  <si>
    <t>課題への対応方針の実現に向けた具体策を実施している【2022】</t>
    <phoneticPr fontId="5"/>
  </si>
  <si>
    <t>ア～ウを踏まえて、取組内容の見直しを行っている【2022】</t>
    <phoneticPr fontId="5"/>
  </si>
  <si>
    <t>多様なサービスの課題把握・方針策定・具現化_順位【2022】</t>
    <phoneticPr fontId="5"/>
  </si>
  <si>
    <t>サービスC（短期集中予防サービス）を実施している【2022】</t>
    <phoneticPr fontId="5"/>
  </si>
  <si>
    <t>地域ケア会議等を活用し、通いの場を含むサービスC終了後のつながり先を検討する仕組みを構築している【2022】</t>
    <phoneticPr fontId="5"/>
  </si>
  <si>
    <t>サービスC終了後に通いの場を紹介する取組等を行っている【2022】</t>
    <phoneticPr fontId="5"/>
  </si>
  <si>
    <t>取組結果を基に、改善・見直し等の取組を実施している（利用者がいない場合の対応含む）【2022】</t>
    <phoneticPr fontId="5"/>
  </si>
  <si>
    <t>サービス C終了後に通いの場等へつなぐ取組の実施_順位【2022】</t>
    <phoneticPr fontId="5"/>
  </si>
  <si>
    <t>参加促進に係る課題を検討している【2022】</t>
    <phoneticPr fontId="5"/>
  </si>
  <si>
    <t>通いの場に参加していない者の健康状態や生活状況、医療や介護サービスの利用状況等を把握している【2022】</t>
    <phoneticPr fontId="5"/>
  </si>
  <si>
    <t>居宅等へのアウトリーチを実施している【2022】</t>
    <phoneticPr fontId="5"/>
  </si>
  <si>
    <t>アウトリーチ結果を分析している【2022】</t>
    <phoneticPr fontId="5"/>
  </si>
  <si>
    <t>通いの場への参加促進のためのアウトリーチの実施_順位【2022】</t>
    <phoneticPr fontId="5"/>
  </si>
  <si>
    <t>行政内の他部門と連携して介護予防を進める体制を構築している【2022】</t>
    <phoneticPr fontId="5"/>
  </si>
  <si>
    <t>他部門が行う通いの場等の取組・参加状況を把握している【2022】</t>
    <phoneticPr fontId="5"/>
  </si>
  <si>
    <t>地域の多様な主体と連携して介護予防を進める体制を構築している【2022】</t>
    <phoneticPr fontId="5"/>
  </si>
  <si>
    <t>多様な主体が行う通いの場等の取組・参加状況を把握している【2022】</t>
    <phoneticPr fontId="5"/>
  </si>
  <si>
    <t>多様な主体と連携した介護予防の推進_順位【2022】</t>
    <phoneticPr fontId="5"/>
  </si>
  <si>
    <t xml:space="preserve">通いの場における健康チェックや栄養指導・口腔ケア等を実施している【2022】
</t>
    <phoneticPr fontId="5"/>
  </si>
  <si>
    <t>通いの場での健康チェック等の結果を踏まえて医療機関等による早期介入（個別支援）につなげる仕組みを構築している【2022】</t>
    <phoneticPr fontId="5"/>
  </si>
  <si>
    <t>現役世代の生活習慣病対策と介護予防の取組について、連携した取組を実施している【2022】</t>
    <phoneticPr fontId="5"/>
  </si>
  <si>
    <t>事業効果の検証を行っている【2022】</t>
    <phoneticPr fontId="5"/>
  </si>
  <si>
    <t>介護予防と保健事業を一体的な実施_順位【2022】</t>
    <phoneticPr fontId="5"/>
  </si>
  <si>
    <t>医師会等の関係団体と連携して介護予防を進める体制を構築している【2022】</t>
    <phoneticPr fontId="5"/>
  </si>
  <si>
    <t>医師会等の関係団体との連携により、介護予防の場にリハビリテーション専門職等が関与する仕組みを設け実行している（地域リハビリテーション活動支援事業等）【2022】</t>
    <phoneticPr fontId="5"/>
  </si>
  <si>
    <t>医療機関等が通いの場等への参加を促す仕組みを構築している【2022】</t>
    <phoneticPr fontId="5"/>
  </si>
  <si>
    <t>取組内容の改善・見直しを行っている【2022】</t>
    <phoneticPr fontId="5"/>
  </si>
  <si>
    <t>専門職の関与の仕組みの構築_順位【2022】</t>
    <phoneticPr fontId="5"/>
  </si>
  <si>
    <t>多様な主体の提供する予防プログラムを通いの場等で提供している【2022】</t>
    <phoneticPr fontId="5"/>
  </si>
  <si>
    <t>参加前後の心身・認知機能等のデータを管理・分析している【2022】</t>
    <phoneticPr fontId="5"/>
  </si>
  <si>
    <t>参加者の心身改善等の成果に応じて報酬を支払う成果連動型の委託を実施している【2022】</t>
    <phoneticPr fontId="5"/>
  </si>
  <si>
    <t>社会福祉法人・民間サービス等と連携した介護予防の取組の実施_順位【2022】</t>
    <phoneticPr fontId="5"/>
  </si>
  <si>
    <t>介護予防のケアプランや要介護認定の調査表等を確認している【2022】</t>
    <phoneticPr fontId="5"/>
  </si>
  <si>
    <t>ＫＤＢや見える化システム等の利用を含め既存のデータベースやシステムを活用している【2022】</t>
    <phoneticPr fontId="5"/>
  </si>
  <si>
    <t>データを基に課題整理を行っている【2022】</t>
    <phoneticPr fontId="5"/>
  </si>
  <si>
    <t>課題整理を踏まえ施策に反映している【2022】</t>
    <phoneticPr fontId="5"/>
  </si>
  <si>
    <t>データを活用した介護予防の取組の課題の把握_順位【2022】</t>
    <phoneticPr fontId="5"/>
  </si>
  <si>
    <t>通いの場の参加者の健康状態を継続的・定量的に把握する体制が整っている【2022】</t>
    <phoneticPr fontId="5"/>
  </si>
  <si>
    <t>経年的な評価や分析等を行っている【2022】</t>
    <phoneticPr fontId="5"/>
  </si>
  <si>
    <t>行政以外の外部の意見を取り入れている【2022】</t>
    <phoneticPr fontId="5"/>
  </si>
  <si>
    <t>分析結果を施策に活用している【2022】</t>
    <phoneticPr fontId="5"/>
  </si>
  <si>
    <t>要介護者</t>
    <phoneticPr fontId="5"/>
  </si>
  <si>
    <t>ア　多様なサービス・生活支援サービス等の推進のための課題把握</t>
    <rPh sb="18" eb="19">
      <t>トウ</t>
    </rPh>
    <rPh sb="28" eb="30">
      <t>ハアク</t>
    </rPh>
    <phoneticPr fontId="4"/>
  </si>
  <si>
    <t>イ　通いの場を含むサービスC終了後のつながり先を検討する仕組みの構築</t>
    <phoneticPr fontId="3"/>
  </si>
  <si>
    <t>エ　取組結果を基に、改善・見直し等の取組の実施</t>
    <phoneticPr fontId="3"/>
  </si>
  <si>
    <t>イ　通いの場の未参加者の健康状態や生活状況、医療や介護サービスの利用状況等の把握</t>
    <rPh sb="7" eb="10">
      <t>ミサンカ</t>
    </rPh>
    <rPh sb="14" eb="16">
      <t>ジョウタイ</t>
    </rPh>
    <phoneticPr fontId="3"/>
  </si>
  <si>
    <t>ア　行政内の他部門と連携して介護予防を進める体制の構築</t>
    <phoneticPr fontId="3"/>
  </si>
  <si>
    <t>ウ　地域の多様な主体と連携して介護予防を進める体制の構築</t>
    <phoneticPr fontId="3"/>
  </si>
  <si>
    <t>エ　多様な主体が行う通いの場等の取組・参加状況の把握</t>
    <phoneticPr fontId="3"/>
  </si>
  <si>
    <t>ア　通いの場における健康チェックや栄養指導・口腔ケア等の実施</t>
    <phoneticPr fontId="3"/>
  </si>
  <si>
    <t>ウ　現役世代の生活習慣病対策と介護予防の取組の連携</t>
    <rPh sb="23" eb="25">
      <t>レンケイ</t>
    </rPh>
    <phoneticPr fontId="3"/>
  </si>
  <si>
    <t>エ　事業効果の検証の実施</t>
    <rPh sb="10" eb="12">
      <t>ジッシ</t>
    </rPh>
    <phoneticPr fontId="3"/>
  </si>
  <si>
    <t>イ　介護予防の場にリハビリテーション専門職等が関与する仕組みの実施</t>
    <rPh sb="31" eb="33">
      <t>ジッシ</t>
    </rPh>
    <phoneticPr fontId="3"/>
  </si>
  <si>
    <t>ウ　医療機関等が通いの場等への参加を促す仕組みの構築</t>
    <phoneticPr fontId="3"/>
  </si>
  <si>
    <t>エ　取組内容の改善・見直し</t>
    <phoneticPr fontId="3"/>
  </si>
  <si>
    <t>ア　多様な主体の提供する予防プログラムを通いの場等で提供</t>
    <phoneticPr fontId="3"/>
  </si>
  <si>
    <t>イ　参加前後の心身・認知機能等のデータを管理・分析</t>
    <phoneticPr fontId="3"/>
  </si>
  <si>
    <t>ウ　参加者の心身改善等の成果に応じて報酬を支払う成果連動型の委託</t>
    <phoneticPr fontId="3"/>
  </si>
  <si>
    <t>ア　介護予防のケアプランや要介護認定の調査表等の確認</t>
    <phoneticPr fontId="3"/>
  </si>
  <si>
    <t>イ　ＫＤＢや見える化システム等既存のデータベースやシステムの活用</t>
    <rPh sb="30" eb="32">
      <t>カツヨウ</t>
    </rPh>
    <phoneticPr fontId="3"/>
  </si>
  <si>
    <t>ア　通いの場の参加者の健康状態を継続的・定量的に把握する体制整備</t>
    <rPh sb="30" eb="32">
      <t>セイビ</t>
    </rPh>
    <phoneticPr fontId="3"/>
  </si>
  <si>
    <t>◎庁内や郡市区等医師会等関係団体、都道府県等との連携</t>
    <phoneticPr fontId="4"/>
  </si>
  <si>
    <t>◎患者・利用者の状態の変化等に応じた医療・介護関係者間で速やかな情報共有</t>
    <phoneticPr fontId="4"/>
  </si>
  <si>
    <t>多様なサービス及びその他の生活支援サービスを推進するための課題を明らかにしている【2021】</t>
  </si>
  <si>
    <t>対応する方針を策定している【2021】</t>
  </si>
  <si>
    <t>課題への対応方針の実現に向けた具体策を実施している【2021】</t>
  </si>
  <si>
    <t>ア～ウを踏まえて、取組内容の見直しを行っている【2021】</t>
  </si>
  <si>
    <t>サービスC（短期集中予防サービス）を実施している【2021】</t>
  </si>
  <si>
    <t>地域ケア会議等を活用し、通いの場を含むサービスC終了後のつながり先を検討する仕組みを構築している【2021】</t>
  </si>
  <si>
    <t>サービスC終了後に通いの場を紹介する取組等を行っている【2021】</t>
  </si>
  <si>
    <t>取組結果を基に、改善・見直し等の取組を実施している（利用者がいない場合の対応含む）【2021】</t>
  </si>
  <si>
    <t>サービス C終了後に通いの場等へつなぐ取組の実施_順位【2021】</t>
  </si>
  <si>
    <t>参加促進に係る課題を検討している【2021】</t>
  </si>
  <si>
    <t>通いの場に参加していない者の健康状態や生活状況、医療や介護サービスの利用状況等を把握している【2021】</t>
  </si>
  <si>
    <t>居宅等へのアウトリーチを実施している【2021】</t>
  </si>
  <si>
    <t>アウトリーチ結果を分析している【2021】</t>
  </si>
  <si>
    <t>行政内の他部門と連携して介護予防を進める体制を構築している【2021】</t>
  </si>
  <si>
    <t>他部門が行う通いの場等の取組・参加状況を把握している【2021】</t>
  </si>
  <si>
    <t>地域の多様な主体と連携して介護予防を進める体制を構築している【2021】</t>
  </si>
  <si>
    <t>多様な主体が行う通いの場等の取組・参加状況を把握している【2021】</t>
  </si>
  <si>
    <t xml:space="preserve">通いの場における健康チェックや栄養指導・口腔ケア等を実施している【2021】
</t>
  </si>
  <si>
    <t>通いの場での健康チェック等の結果を踏まえて医療機関等による早期介入（個別支援）につなげる仕組みを構築している【2021】</t>
  </si>
  <si>
    <t>現役世代の生活習慣病対策と介護予防の取組について、連携した取組を実施している【2021】</t>
  </si>
  <si>
    <t>事業効果の検証を行っている【2021】</t>
  </si>
  <si>
    <t>介護予防と保健事業を一体的な実施【2021】</t>
  </si>
  <si>
    <t>医師会等の関係団体と連携して介護予防を進める体制を構築している【2021】</t>
  </si>
  <si>
    <t>医師会等の関係団体との連携により、介護予防の場にリハビリテーション専門職等が関与する仕組みを設け実行している（地域リハビリテーション活動支援事業等）【2021】</t>
  </si>
  <si>
    <t>医療機関等が通いの場等への参加を促す仕組みを構築している【2021】</t>
  </si>
  <si>
    <t>取組内容の改善・見直しを行っている【2021】</t>
  </si>
  <si>
    <t>多様な主体の提供する予防プログラムを通いの場等で提供している【2021】</t>
  </si>
  <si>
    <t>参加前後の心身・認知機能等のデータを管理・分析している【2021】</t>
  </si>
  <si>
    <t>参加者の心身改善等の成果に応じて報酬を支払う成果連動型の委託を実施している【2021】</t>
  </si>
  <si>
    <t>介護予防のケアプランや要介護認定の調査表等を確認している【2021】</t>
  </si>
  <si>
    <t>ＫＤＢや見える化システム等の利用を含め既存のデータベースやシステムを活用している【2021】</t>
  </si>
  <si>
    <t>データを基に課題整理を行っている【2021】</t>
  </si>
  <si>
    <t>課題整理を踏まえ施策に反映している【2021】</t>
  </si>
  <si>
    <t>通いの場の参加者の健康状態を継続的・定量的に把握する体制が整っている【2021】</t>
  </si>
  <si>
    <t>経年的な評価や分析等を行っている【2021】</t>
  </si>
  <si>
    <t>行政以外の外部の意見を取り入れている【2021】</t>
  </si>
  <si>
    <t>分析結果を施策に活用している【2021】</t>
  </si>
  <si>
    <t>2021年3月→
2022年3月</t>
    <phoneticPr fontId="3"/>
  </si>
  <si>
    <t>地域支援事業合計</t>
    <rPh sb="0" eb="6">
      <t>チイキシエンジギョウ</t>
    </rPh>
    <rPh sb="6" eb="8">
      <t>ゴウケイ</t>
    </rPh>
    <phoneticPr fontId="24"/>
  </si>
  <si>
    <t>介護予防・日常生活支援総合事業</t>
    <rPh sb="0" eb="2">
      <t>カイゴ</t>
    </rPh>
    <rPh sb="2" eb="4">
      <t>ヨボウ</t>
    </rPh>
    <rPh sb="5" eb="7">
      <t>ニチジョウ</t>
    </rPh>
    <rPh sb="7" eb="9">
      <t>セイカツ</t>
    </rPh>
    <rPh sb="9" eb="11">
      <t>シエン</t>
    </rPh>
    <rPh sb="11" eb="13">
      <t>ソウゴウ</t>
    </rPh>
    <rPh sb="13" eb="15">
      <t>ジギョウ</t>
    </rPh>
    <phoneticPr fontId="24"/>
  </si>
  <si>
    <t>包括的支援事業（地域包括支援センターの運営）及び任意事業</t>
    <rPh sb="0" eb="3">
      <t>ホウカツテキ</t>
    </rPh>
    <rPh sb="3" eb="5">
      <t>シエン</t>
    </rPh>
    <rPh sb="5" eb="7">
      <t>ジギョウ</t>
    </rPh>
    <rPh sb="8" eb="10">
      <t>チイキ</t>
    </rPh>
    <rPh sb="10" eb="12">
      <t>ホウカツ</t>
    </rPh>
    <rPh sb="12" eb="14">
      <t>シエン</t>
    </rPh>
    <rPh sb="19" eb="21">
      <t>ウンエイ</t>
    </rPh>
    <rPh sb="22" eb="23">
      <t>オヨ</t>
    </rPh>
    <rPh sb="24" eb="26">
      <t>ニンイ</t>
    </rPh>
    <rPh sb="26" eb="28">
      <t>ジギョウ</t>
    </rPh>
    <phoneticPr fontId="24"/>
  </si>
  <si>
    <t>計画値</t>
    <rPh sb="0" eb="2">
      <t>ケイカク</t>
    </rPh>
    <rPh sb="2" eb="3">
      <t>アタイ</t>
    </rPh>
    <phoneticPr fontId="24"/>
  </si>
  <si>
    <t>実績</t>
    <rPh sb="0" eb="2">
      <t>ジッセキ</t>
    </rPh>
    <phoneticPr fontId="24"/>
  </si>
  <si>
    <t>乖離率</t>
    <rPh sb="0" eb="2">
      <t>カイリ</t>
    </rPh>
    <rPh sb="2" eb="3">
      <t>リツ</t>
    </rPh>
    <phoneticPr fontId="1"/>
  </si>
  <si>
    <t>判定</t>
    <rPh sb="0" eb="2">
      <t>ハンテイ</t>
    </rPh>
    <phoneticPr fontId="24"/>
  </si>
  <si>
    <t>地域支援事業合計</t>
  </si>
  <si>
    <t>介護予防・日常生活支援総合事業</t>
  </si>
  <si>
    <t>包括的支援事業（地域包括支援センターの運営）及び任意事業</t>
  </si>
  <si>
    <t>生活支援体制整備事業</t>
  </si>
  <si>
    <t>認知症初期集中支援推進事業</t>
  </si>
  <si>
    <t>認知症地域支援・ケア向上事業</t>
  </si>
  <si>
    <t>認知症サポーター活動促進・地域づくり推進事業</t>
  </si>
  <si>
    <t>地域ケア会議推進事業</t>
  </si>
  <si>
    <t>地域支援事業合計_乖離率【2021】</t>
  </si>
  <si>
    <t>地域支援事業合計_判定【2021】</t>
  </si>
  <si>
    <t>介護予防・日常生活支援総合事業_乖離率【2021】</t>
  </si>
  <si>
    <t>介護予防・日常生活支援総合事業_判定【2021】</t>
  </si>
  <si>
    <t>包括的支援事業（地域包括支援センターの運営）及び任意事業_乖離率【2021】</t>
  </si>
  <si>
    <t>包括的支援事業（地域包括支援センターの運営）及び任意事業_判定【2021】</t>
  </si>
  <si>
    <t>在宅医療・介護連携推進事業_乖離率【2021】</t>
  </si>
  <si>
    <t>在宅医療・介護連携推進事業_判定【2021】</t>
  </si>
  <si>
    <t>生活支援体制整備事業_乖離率【2021】</t>
  </si>
  <si>
    <t>生活支援体制整備事業_判定【2021】</t>
  </si>
  <si>
    <t>認知症初期集中支援推進事業_乖離率【2021】</t>
  </si>
  <si>
    <t>認知症初期集中支援推進事業_判定【2021】</t>
  </si>
  <si>
    <t>認知症地域支援・ケア向上事業_乖離率【2021】</t>
  </si>
  <si>
    <t>認知症地域支援・ケア向上事業_判定【2021】</t>
  </si>
  <si>
    <t>認知症サポーター活動促進・地域づくり推進事業_乖離率【2021】</t>
  </si>
  <si>
    <t>認知症サポーター活動促進・地域づくり推進事業_判定【2021】</t>
  </si>
  <si>
    <t>地域ケア会議推進事業_乖離率【2021】</t>
  </si>
  <si>
    <t>地域ケア会議推進事業_判定【2021】</t>
  </si>
  <si>
    <t>B</t>
  </si>
  <si>
    <t>D</t>
  </si>
  <si>
    <t>C</t>
  </si>
  <si>
    <t>A</t>
  </si>
  <si>
    <t>Q</t>
  </si>
  <si>
    <t>計画値</t>
    <rPh sb="0" eb="2">
      <t>ケイカク</t>
    </rPh>
    <rPh sb="2" eb="3">
      <t>アタイ</t>
    </rPh>
    <phoneticPr fontId="5"/>
  </si>
  <si>
    <t>実績</t>
    <rPh sb="0" eb="2">
      <t>ジッセキ</t>
    </rPh>
    <phoneticPr fontId="5"/>
  </si>
  <si>
    <t>乖離率</t>
    <rPh sb="0" eb="2">
      <t>カイリ</t>
    </rPh>
    <rPh sb="2" eb="3">
      <t>リツ</t>
    </rPh>
    <phoneticPr fontId="2"/>
  </si>
  <si>
    <t>判定</t>
    <rPh sb="0" eb="2">
      <t>ハンテイ</t>
    </rPh>
    <phoneticPr fontId="5"/>
  </si>
  <si>
    <t>第1号被保険者数</t>
  </si>
  <si>
    <t>要介護認定者数</t>
  </si>
  <si>
    <t>要介護認定率</t>
  </si>
  <si>
    <t>第1号被保険者数_乖離率【2021】</t>
  </si>
  <si>
    <t>第1号被保険者数_判定【2021】</t>
  </si>
  <si>
    <t>要介護認定者数_乖離率【2021】</t>
  </si>
  <si>
    <t>要介護認定者数_判定【2021】</t>
  </si>
  <si>
    <t>要介護認定率_乖離率【2021】</t>
  </si>
  <si>
    <t>要介護認定率_判定【2021】</t>
  </si>
  <si>
    <t>△</t>
  </si>
  <si>
    <t>施設サービス利用者数</t>
  </si>
  <si>
    <t>居住系サービス利用者数</t>
  </si>
  <si>
    <t>在宅サービス利用者数</t>
  </si>
  <si>
    <t>施設サービス利用者数_乖離率【2021】</t>
  </si>
  <si>
    <t>施設サービス利用者数_判定【2021】</t>
  </si>
  <si>
    <t>居住系サービス利用者数_乖離率【2021】</t>
  </si>
  <si>
    <t>居住系サービス利用者数_判定【2021】</t>
  </si>
  <si>
    <t>在宅サービス利用者数_乖離率【2021】</t>
  </si>
  <si>
    <t>在宅サービス利用者数_判定【2021】</t>
  </si>
  <si>
    <t>2023</t>
  </si>
  <si>
    <t>施設サービス介護給付費</t>
  </si>
  <si>
    <t>居住系サービス介護給付費</t>
  </si>
  <si>
    <t>在宅サービス介護給付費</t>
  </si>
  <si>
    <t>介護老人福祉施設給付費</t>
  </si>
  <si>
    <t>地域密着型介護老人福祉施設入所者生活介護給付費</t>
  </si>
  <si>
    <t>介護老人保健施設給付費</t>
  </si>
  <si>
    <t>介護療養型医療施設給付費</t>
  </si>
  <si>
    <t>特定施設入居者生活介護給付費</t>
  </si>
  <si>
    <t>認知症対応型共同生活介護給付費</t>
  </si>
  <si>
    <t>訪問介護給付費</t>
  </si>
  <si>
    <t>訪問入浴介護給付費</t>
  </si>
  <si>
    <t>訪問看護給付費</t>
  </si>
  <si>
    <t>訪問リハビリテーション給付費</t>
  </si>
  <si>
    <t>居宅療養管理指導給付費</t>
  </si>
  <si>
    <t>通所介護給付費</t>
  </si>
  <si>
    <t>地域密着型通所介護給付費</t>
  </si>
  <si>
    <t>通所リハビリテーション給付費</t>
  </si>
  <si>
    <t>短期入所生活介護給付費</t>
  </si>
  <si>
    <t>短期入所療養介護（老健）給付費</t>
  </si>
  <si>
    <t>給付費短期入所療養介護（病院等）</t>
  </si>
  <si>
    <t>短期入所療養介護（病院等）給付費</t>
  </si>
  <si>
    <t>短期入所療養介護（介護医療院）給付費</t>
  </si>
  <si>
    <t>福祉用具貸与給付費</t>
  </si>
  <si>
    <t>特定福祉用具販売給付費</t>
  </si>
  <si>
    <t>住宅改修給付費</t>
  </si>
  <si>
    <t>定期巡回・随時対応型訪問介護看護給付費</t>
  </si>
  <si>
    <t>夜間対応型訪問介護給付費</t>
  </si>
  <si>
    <t>認知症対応型通所介護給付費</t>
  </si>
  <si>
    <t>小規模多機能型居宅介護給付費</t>
  </si>
  <si>
    <t>看護小規模多機能型居宅介護給付費</t>
  </si>
  <si>
    <t>介護予防支援・居宅介護支援給付費</t>
  </si>
  <si>
    <t>施設サービス介護給付費_乖離率【2021】</t>
  </si>
  <si>
    <t>施設サービス介護給付費_判定【2021】</t>
  </si>
  <si>
    <t>居住系サービス介護給付費_乖離率【2021】</t>
  </si>
  <si>
    <t>居住系サービス介護給付費_判定【2021】</t>
  </si>
  <si>
    <t>在宅サービス介護給付費_乖離率【2021】</t>
  </si>
  <si>
    <t>在宅サービス介護給付費_判定【2021】</t>
  </si>
  <si>
    <t>介護老人福祉施設給付費_乖離率【2021】</t>
  </si>
  <si>
    <t>介護老人福祉施設給付費_判定【2021】</t>
  </si>
  <si>
    <t>地域密着型介護老人福祉施設入所者生活介護給付費_乖離率【2021】</t>
  </si>
  <si>
    <t>地域密着型介護老人福祉施設入所者生活介護給付費_判定【2021】</t>
  </si>
  <si>
    <t>介護老人保健施設給付費_乖離率【2021】</t>
  </si>
  <si>
    <t>介護老人保健施設給付費_判定【2021】</t>
  </si>
  <si>
    <t>介護療養型医療施設給付費_乖離率【2021】</t>
  </si>
  <si>
    <t>介護療養型医療施設給付費_判定【2021】</t>
  </si>
  <si>
    <t>特定施設入居者生活介護給付費_乖離率【2021】</t>
  </si>
  <si>
    <t>特定施設入居者生活介護給付費_判定【2021】</t>
  </si>
  <si>
    <t>地域密着型特定施設入居者生活介護_乖離率【2021】</t>
  </si>
  <si>
    <t>地域密着型特定施設入居者生活介護_判定【2021】</t>
  </si>
  <si>
    <t>認知症対応型共同生活介護給付費_【2021】</t>
  </si>
  <si>
    <t>訪問介護給付費_乖離率【2021】</t>
  </si>
  <si>
    <t>訪問介護給付費_判定【2021】</t>
  </si>
  <si>
    <t>訪問入浴介護給付費_【2021】</t>
  </si>
  <si>
    <t>訪問看護給付費_乖離率【2021】</t>
  </si>
  <si>
    <t>訪問看護給付費_判定【2021】</t>
  </si>
  <si>
    <t>居宅療養管理指導給付費_乖離率【2021】</t>
  </si>
  <si>
    <t>居宅療養管理指導給付費_判定【2021】</t>
  </si>
  <si>
    <t>通所介護給付費_乖離率【2021】</t>
  </si>
  <si>
    <t>通所介護給付費_判定【2021】</t>
  </si>
  <si>
    <t>地域密着型通所介護給付費_乖離率【2021】</t>
  </si>
  <si>
    <t>地域密着型通所介護給付費_判定【2021】</t>
  </si>
  <si>
    <t>通所リハビリテーション給付費_乖離率【2021】</t>
  </si>
  <si>
    <t>通所リハビリテーション給付費_判定【2021】</t>
  </si>
  <si>
    <t>短期入所生活介護給付費_乖離率【2021】</t>
  </si>
  <si>
    <t>短期入所生活介護給付費_判定【2021】</t>
  </si>
  <si>
    <t>短期入所療養介護（老健）給付費_乖離率【2021】</t>
  </si>
  <si>
    <t>短期入所療養介護（老健）給付費_判定【2021】</t>
  </si>
  <si>
    <t>給付費短期入所療養介護（病院等）_乖離率【2021】</t>
  </si>
  <si>
    <t>短期入所療養介護（病院等）給付費_判定【2021】</t>
  </si>
  <si>
    <t>短期入所療養介護（介護医療院）給付費_乖離率【2021】</t>
  </si>
  <si>
    <t>短期入所療養介護（介護医療院）給付費_判定【2021】</t>
  </si>
  <si>
    <t>福祉用具貸与給付費_乖離率【2021】</t>
  </si>
  <si>
    <t>福祉用具貸与給付費_判定【2021】</t>
  </si>
  <si>
    <t>特定福祉用具販売給付費_乖離率【2021】</t>
  </si>
  <si>
    <t>特定福祉用具販売給付費_判定【2021】</t>
  </si>
  <si>
    <t>住宅改修給付費_乖離率【2021】</t>
  </si>
  <si>
    <t>住宅改修給付費_判定【2021】</t>
  </si>
  <si>
    <t>定期巡回・随時対応型訪問介護看護給付費_乖離率【2021】</t>
  </si>
  <si>
    <t>定期巡回・随時対応型訪問介護看護給付費_判定【2021】</t>
  </si>
  <si>
    <t>夜間対応型訪問介護給付費_乖離率【2021】</t>
  </si>
  <si>
    <t>夜間対応型訪問介護給付費_判定【2021】</t>
  </si>
  <si>
    <t>認知症対応型通所介護給付費_乖離率【2021】</t>
  </si>
  <si>
    <t>認知症対応型通所介護給付費_判定【2021】</t>
  </si>
  <si>
    <t>小規模多機能型居宅介護給付費_乖離率【2021】</t>
  </si>
  <si>
    <t>小規模多機能型居宅介護給付費_判定【2021】</t>
  </si>
  <si>
    <t>看護小規模多機能型居宅介護給付費_乖離率【2021】</t>
  </si>
  <si>
    <t>看護小規模多機能型居宅介護給付費_判定【2021】</t>
  </si>
  <si>
    <t>介護予防支援・居宅介護支援給付費_乖離率【2021】</t>
  </si>
  <si>
    <t>介護予防支援・居宅介護支援給付費_判定【2021】</t>
  </si>
  <si>
    <t>要介護認定率_乖離率【2022】</t>
  </si>
  <si>
    <t>要介護認定率_判定【2022】</t>
  </si>
  <si>
    <t xml:space="preserve">■健康寿命 </t>
    <phoneticPr fontId="4"/>
  </si>
  <si>
    <t>※平均自立期間（要介護2以上）</t>
    <phoneticPr fontId="14"/>
  </si>
  <si>
    <t>判定</t>
    <rPh sb="0" eb="2">
      <t>ハンテイ</t>
    </rPh>
    <phoneticPr fontId="14"/>
  </si>
  <si>
    <t>A</t>
    <phoneticPr fontId="5"/>
  </si>
  <si>
    <t>包括的支援事業及び任意事業</t>
    <phoneticPr fontId="4"/>
  </si>
  <si>
    <t>訪問入浴介護給付費_判定【2021】</t>
  </si>
  <si>
    <t>訪問リハビリテーション給付費_判定【2021】</t>
  </si>
  <si>
    <t>第1号被保険者数_判定【2022】</t>
  </si>
  <si>
    <t>要介護認定者数_判定【2022】</t>
  </si>
  <si>
    <t>■被保険者・認定者数【2021】</t>
    <rPh sb="1" eb="5">
      <t>ヒホケンシャ</t>
    </rPh>
    <rPh sb="6" eb="9">
      <t>ニンテイシャ</t>
    </rPh>
    <rPh sb="9" eb="10">
      <t>スウ</t>
    </rPh>
    <phoneticPr fontId="14"/>
  </si>
  <si>
    <t>■サービス利用者数【2021】</t>
    <rPh sb="5" eb="7">
      <t>リヨウ</t>
    </rPh>
    <rPh sb="7" eb="8">
      <t>シャ</t>
    </rPh>
    <rPh sb="8" eb="9">
      <t>スウ</t>
    </rPh>
    <phoneticPr fontId="4"/>
  </si>
  <si>
    <t>●地域支援事業費</t>
    <phoneticPr fontId="4"/>
  </si>
  <si>
    <t>●施設サービス給付費</t>
    <rPh sb="7" eb="10">
      <t>キュウフヒ</t>
    </rPh>
    <phoneticPr fontId="115"/>
  </si>
  <si>
    <t>●居住系サービス給付費</t>
    <phoneticPr fontId="19"/>
  </si>
  <si>
    <t>●在宅サービス給付費</t>
    <phoneticPr fontId="115"/>
  </si>
  <si>
    <t>認知症サポーター活動促進・
地域づくり推進事業</t>
    <rPh sb="0" eb="3">
      <t>ニンチショウ</t>
    </rPh>
    <rPh sb="8" eb="10">
      <t>カツドウ</t>
    </rPh>
    <rPh sb="10" eb="12">
      <t>ソクシン</t>
    </rPh>
    <rPh sb="14" eb="16">
      <t>チイキ</t>
    </rPh>
    <rPh sb="19" eb="21">
      <t>スイシン</t>
    </rPh>
    <rPh sb="21" eb="23">
      <t>ジギョウ</t>
    </rPh>
    <phoneticPr fontId="4"/>
  </si>
  <si>
    <t>地域密着型介護老人福祉施設
入所者生活介護</t>
    <phoneticPr fontId="19"/>
  </si>
  <si>
    <t>認知症対応型共同生活介護給付費_判定【2021】</t>
    <phoneticPr fontId="14"/>
  </si>
  <si>
    <t>■介護サービス別給付費【2021】</t>
    <rPh sb="1" eb="3">
      <t>カイゴ</t>
    </rPh>
    <rPh sb="7" eb="8">
      <t>ベツ</t>
    </rPh>
    <rPh sb="8" eb="10">
      <t>キュウフ</t>
    </rPh>
    <rPh sb="10" eb="11">
      <t>ヒ</t>
    </rPh>
    <phoneticPr fontId="4"/>
  </si>
  <si>
    <t>認知症対応型共同生活介護給付費_判定【2021】</t>
    <phoneticPr fontId="5"/>
  </si>
  <si>
    <t>訪問入浴介護給付費_判定【2021】</t>
    <rPh sb="10" eb="12">
      <t>ハンテイ</t>
    </rPh>
    <phoneticPr fontId="5"/>
  </si>
  <si>
    <t>訪問リハビリテーション給付費_判定【2021】</t>
    <rPh sb="15" eb="17">
      <t>ハンテイ</t>
    </rPh>
    <phoneticPr fontId="5"/>
  </si>
  <si>
    <t>訪問リハビリテーション給付費_乖離率【2021】</t>
    <rPh sb="15" eb="18">
      <t>カイリリツ</t>
    </rPh>
    <phoneticPr fontId="5"/>
  </si>
  <si>
    <t>要介護認定者数_判定【2022】</t>
    <rPh sb="8" eb="10">
      <t>ハンテイ</t>
    </rPh>
    <phoneticPr fontId="5"/>
  </si>
  <si>
    <t>第1号被保険者数_判定【2022】</t>
    <rPh sb="9" eb="11">
      <t>ハンテイ</t>
    </rPh>
    <phoneticPr fontId="5"/>
  </si>
  <si>
    <t>●第1号被保険者数【2022】</t>
    <rPh sb="1" eb="2">
      <t>ダイ</t>
    </rPh>
    <rPh sb="3" eb="4">
      <t>ゴウ</t>
    </rPh>
    <rPh sb="4" eb="8">
      <t>ヒホケンシャ</t>
    </rPh>
    <rPh sb="8" eb="9">
      <t>スウ</t>
    </rPh>
    <phoneticPr fontId="3"/>
  </si>
  <si>
    <t>●要介護認定者数【2022】</t>
    <rPh sb="1" eb="2">
      <t>ヨウ</t>
    </rPh>
    <rPh sb="2" eb="4">
      <t>カイゴ</t>
    </rPh>
    <rPh sb="4" eb="6">
      <t>ニンテイ</t>
    </rPh>
    <rPh sb="6" eb="7">
      <t>シャ</t>
    </rPh>
    <rPh sb="7" eb="8">
      <t>スウ</t>
    </rPh>
    <phoneticPr fontId="3"/>
  </si>
  <si>
    <t>●要介護認定率【2022】</t>
    <rPh sb="1" eb="2">
      <t>ヨウ</t>
    </rPh>
    <rPh sb="2" eb="4">
      <t>カイゴ</t>
    </rPh>
    <rPh sb="4" eb="6">
      <t>ニンテイ</t>
    </rPh>
    <rPh sb="6" eb="7">
      <t>リツ</t>
    </rPh>
    <phoneticPr fontId="3"/>
  </si>
  <si>
    <t>夜間対応型訪問介護</t>
    <phoneticPr fontId="14"/>
  </si>
  <si>
    <t>D</t>
    <phoneticPr fontId="5"/>
  </si>
  <si>
    <t>事業</t>
    <rPh sb="0" eb="2">
      <t>ジギョウ</t>
    </rPh>
    <phoneticPr fontId="14"/>
  </si>
  <si>
    <t>県：</t>
    <phoneticPr fontId="4"/>
  </si>
  <si>
    <t>４~6事業</t>
    <rPh sb="3" eb="5">
      <t>ジギョウ</t>
    </rPh>
    <phoneticPr fontId="4"/>
  </si>
  <si>
    <t>7事業以上</t>
    <rPh sb="1" eb="3">
      <t>ジギョウ</t>
    </rPh>
    <rPh sb="3" eb="5">
      <t>イジョウ</t>
    </rPh>
    <phoneticPr fontId="4"/>
  </si>
  <si>
    <t>65歳人口1,000人当たり</t>
    <phoneticPr fontId="14"/>
  </si>
  <si>
    <t>65歳以上人口1,000人当たり</t>
    <rPh sb="2" eb="5">
      <t>サイイジョウ</t>
    </rPh>
    <rPh sb="5" eb="7">
      <t>ジンコウ</t>
    </rPh>
    <rPh sb="12" eb="13">
      <t>ニン</t>
    </rPh>
    <rPh sb="13" eb="14">
      <t>ア</t>
    </rPh>
    <phoneticPr fontId="4"/>
  </si>
  <si>
    <t>65歳以上人口1,000人当たり</t>
    <rPh sb="2" eb="3">
      <t>サイ</t>
    </rPh>
    <rPh sb="3" eb="5">
      <t>イジョウ</t>
    </rPh>
    <rPh sb="5" eb="7">
      <t>ジンコウ</t>
    </rPh>
    <rPh sb="12" eb="13">
      <t>ニン</t>
    </rPh>
    <rPh sb="13" eb="14">
      <t>ア</t>
    </rPh>
    <phoneticPr fontId="4"/>
  </si>
  <si>
    <t>※介護人材は「在宅医療・介護」を参照</t>
    <rPh sb="7" eb="9">
      <t>ザイタク</t>
    </rPh>
    <rPh sb="9" eb="11">
      <t>イリョウ</t>
    </rPh>
    <rPh sb="12" eb="14">
      <t>カイゴ</t>
    </rPh>
    <rPh sb="16" eb="18">
      <t>サンショウ</t>
    </rPh>
    <phoneticPr fontId="14"/>
  </si>
  <si>
    <t>小規模多機能型居宅介護</t>
    <phoneticPr fontId="14"/>
  </si>
  <si>
    <t>◎自立支援、重度化防止等に資する施策【2022】</t>
    <phoneticPr fontId="4"/>
  </si>
  <si>
    <t>◎介護支援専門員へのケアマネジメント基本方針の伝達【2022】</t>
    <phoneticPr fontId="4"/>
  </si>
  <si>
    <t>◎自立支援・重度化防止に取り組む事業所へのインセンティブの付与【2022】</t>
    <phoneticPr fontId="4"/>
  </si>
  <si>
    <t>◎介護保険事業の特徴を把握【2022】</t>
    <phoneticPr fontId="4"/>
  </si>
  <si>
    <t>◎介護保険事業の比較分析・介護給付の適正化の方策策定・実施【2022】</t>
    <phoneticPr fontId="4"/>
  </si>
  <si>
    <t>◎第９期計画作成に向けた各種調査【2022】</t>
    <phoneticPr fontId="4"/>
  </si>
  <si>
    <t>給付実績の乖離状況とその要因の考察【2022】</t>
    <phoneticPr fontId="10"/>
  </si>
  <si>
    <t>●住宅点検数【2021】</t>
    <rPh sb="1" eb="3">
      <t>ジュウタク</t>
    </rPh>
    <rPh sb="3" eb="5">
      <t>テンケン</t>
    </rPh>
    <rPh sb="5" eb="6">
      <t>スウ</t>
    </rPh>
    <phoneticPr fontId="4"/>
  </si>
  <si>
    <t>所管する介護サービス事業所の実地指導の実施率_【2022】</t>
    <phoneticPr fontId="14"/>
  </si>
  <si>
    <t>●福祉用具（購入・貸与）【2021】</t>
    <rPh sb="1" eb="3">
      <t>フクシ</t>
    </rPh>
    <rPh sb="3" eb="5">
      <t>ヨウグ</t>
    </rPh>
    <rPh sb="6" eb="8">
      <t>コウニュウ</t>
    </rPh>
    <phoneticPr fontId="4"/>
  </si>
  <si>
    <t>■適正化を進める職員体制【2021】</t>
    <rPh sb="1" eb="4">
      <t>テキセイカ</t>
    </rPh>
    <rPh sb="5" eb="6">
      <t>スス</t>
    </rPh>
    <rPh sb="8" eb="10">
      <t>ショクイン</t>
    </rPh>
    <rPh sb="10" eb="12">
      <t>タイセイ</t>
    </rPh>
    <phoneticPr fontId="4"/>
  </si>
  <si>
    <t>■介護サービス事業者・教育関係者等と連携した取組等【2022】</t>
    <phoneticPr fontId="4"/>
  </si>
  <si>
    <t>■介護人材の定着に向けた取組の実施【2022】</t>
    <phoneticPr fontId="10"/>
  </si>
  <si>
    <t>サービスの実団体数</t>
    <rPh sb="5" eb="6">
      <t>ジツ</t>
    </rPh>
    <rPh sb="6" eb="9">
      <t>ダンタイスウ</t>
    </rPh>
    <phoneticPr fontId="115"/>
  </si>
  <si>
    <t>■総合事業の実施団体数【2021】</t>
    <rPh sb="1" eb="3">
      <t>ソウゴウ</t>
    </rPh>
    <rPh sb="3" eb="5">
      <t>ジギョウ</t>
    </rPh>
    <rPh sb="6" eb="8">
      <t>ジッシ</t>
    </rPh>
    <rPh sb="8" eb="10">
      <t>ダンタイ</t>
    </rPh>
    <rPh sb="10" eb="11">
      <t>スウ</t>
    </rPh>
    <phoneticPr fontId="14"/>
  </si>
  <si>
    <t>自宅・地域で暮らす要介護認定者に占める特養入所希望者</t>
    <rPh sb="0" eb="2">
      <t>ジタク</t>
    </rPh>
    <rPh sb="3" eb="5">
      <t>チイキ</t>
    </rPh>
    <rPh sb="6" eb="7">
      <t>ク</t>
    </rPh>
    <rPh sb="9" eb="10">
      <t>ヨウ</t>
    </rPh>
    <rPh sb="10" eb="12">
      <t>カイゴ</t>
    </rPh>
    <rPh sb="12" eb="14">
      <t>ニンテイ</t>
    </rPh>
    <rPh sb="14" eb="15">
      <t>シャ</t>
    </rPh>
    <rPh sb="16" eb="17">
      <t>シ</t>
    </rPh>
    <rPh sb="19" eb="21">
      <t>トクヨウ</t>
    </rPh>
    <rPh sb="21" eb="23">
      <t>ニュウショ</t>
    </rPh>
    <rPh sb="23" eb="26">
      <t>キボウシャ</t>
    </rPh>
    <phoneticPr fontId="4"/>
  </si>
  <si>
    <t>2014～2018年
（5か年平均）</t>
    <rPh sb="9" eb="10">
      <t>ネン</t>
    </rPh>
    <rPh sb="14" eb="15">
      <t>ネン</t>
    </rPh>
    <rPh sb="15" eb="17">
      <t>ヘイキン</t>
    </rPh>
    <phoneticPr fontId="3"/>
  </si>
  <si>
    <t>2016～2020年
（5か年平均）</t>
    <rPh sb="9" eb="10">
      <t>ネン</t>
    </rPh>
    <rPh sb="14" eb="15">
      <t>ネン</t>
    </rPh>
    <rPh sb="15" eb="17">
      <t>ヘイキン</t>
    </rPh>
    <phoneticPr fontId="3"/>
  </si>
  <si>
    <t>■介護保険サービス以外の
　　支援・サービスを利用している割合</t>
    <rPh sb="1" eb="3">
      <t>カイゴ</t>
    </rPh>
    <rPh sb="3" eb="5">
      <t>ホケン</t>
    </rPh>
    <rPh sb="9" eb="11">
      <t>イガイ</t>
    </rPh>
    <rPh sb="15" eb="17">
      <t>シエン</t>
    </rPh>
    <rPh sb="23" eb="25">
      <t>リヨウ</t>
    </rPh>
    <rPh sb="29" eb="31">
      <t>ワリアイ</t>
    </rPh>
    <phoneticPr fontId="4"/>
  </si>
  <si>
    <t>利用している支援・サービス回答数_元気_【2022】</t>
    <phoneticPr fontId="4"/>
  </si>
  <si>
    <t>今後_介護や高齢者に必要な施策_生活支援_居宅_【2022】</t>
    <phoneticPr fontId="4"/>
  </si>
  <si>
    <t>■地域づくりへの参加意向</t>
    <rPh sb="8" eb="10">
      <t>サンカ</t>
    </rPh>
    <rPh sb="10" eb="12">
      <t>イコウ</t>
    </rPh>
    <phoneticPr fontId="4"/>
  </si>
  <si>
    <t>■地域支援事業を活用した
　 生活支援サービスの実施主体数</t>
    <rPh sb="24" eb="26">
      <t>ジッシ</t>
    </rPh>
    <rPh sb="26" eb="28">
      <t>シュタイ</t>
    </rPh>
    <rPh sb="28" eb="29">
      <t>スウ</t>
    </rPh>
    <phoneticPr fontId="4"/>
  </si>
  <si>
    <t>すべての地域（地区）で働きかけている自治体数</t>
    <rPh sb="18" eb="21">
      <t>ジチタイ</t>
    </rPh>
    <rPh sb="21" eb="22">
      <t>スウ</t>
    </rPh>
    <phoneticPr fontId="4"/>
  </si>
  <si>
    <t>※介護予防・生活支援サービス事業による</t>
    <phoneticPr fontId="4"/>
  </si>
  <si>
    <t>箇所</t>
    <rPh sb="0" eb="2">
      <t>カショ</t>
    </rPh>
    <phoneticPr fontId="4"/>
  </si>
  <si>
    <t>65歳以上人口1,000人当たり</t>
    <phoneticPr fontId="4"/>
  </si>
  <si>
    <t>認知症カフェ 箇所数</t>
    <rPh sb="7" eb="9">
      <t>カショ</t>
    </rPh>
    <rPh sb="9" eb="10">
      <t>スウ</t>
    </rPh>
    <phoneticPr fontId="3"/>
  </si>
  <si>
    <t>■認知症サポート医・推進委員、カフェ</t>
    <rPh sb="1" eb="4">
      <t>ニンチショウ</t>
    </rPh>
    <rPh sb="8" eb="9">
      <t>イ</t>
    </rPh>
    <rPh sb="10" eb="12">
      <t>スイシン</t>
    </rPh>
    <rPh sb="12" eb="14">
      <t>イイン</t>
    </rPh>
    <phoneticPr fontId="4"/>
  </si>
  <si>
    <t>時間</t>
    <rPh sb="0" eb="2">
      <t>ジカン</t>
    </rPh>
    <phoneticPr fontId="4"/>
  </si>
  <si>
    <t>65歳以上人口100人当たり</t>
    <phoneticPr fontId="3"/>
  </si>
  <si>
    <t>有病状況（第1号被保険者）【2022年３月】</t>
    <rPh sb="0" eb="2">
      <t>ユウビョウ</t>
    </rPh>
    <rPh sb="2" eb="4">
      <t>ジョウキョウ</t>
    </rPh>
    <phoneticPr fontId="3"/>
  </si>
  <si>
    <t>要支援１・２</t>
    <rPh sb="1" eb="3">
      <t>シエン</t>
    </rPh>
    <phoneticPr fontId="3"/>
  </si>
  <si>
    <t>要介護１・２</t>
    <rPh sb="1" eb="3">
      <t>カイゴ</t>
    </rPh>
    <phoneticPr fontId="3"/>
  </si>
  <si>
    <t>【2020】（貴自治体）</t>
    <rPh sb="7" eb="8">
      <t>キ</t>
    </rPh>
    <rPh sb="8" eb="11">
      <t>ジチタイ</t>
    </rPh>
    <phoneticPr fontId="5"/>
  </si>
  <si>
    <t>【2021年３月】貴自治体</t>
    <rPh sb="5" eb="6">
      <t>ネン</t>
    </rPh>
    <rPh sb="7" eb="8">
      <t>ガツ</t>
    </rPh>
    <rPh sb="9" eb="10">
      <t>キ</t>
    </rPh>
    <rPh sb="10" eb="13">
      <t>ジチタイ</t>
    </rPh>
    <phoneticPr fontId="14"/>
  </si>
  <si>
    <t>主治医の意見書をもとに分析している46自治体が対象</t>
    <rPh sb="11" eb="13">
      <t>ブンセキ</t>
    </rPh>
    <rPh sb="19" eb="22">
      <t>ジチタイ</t>
    </rPh>
    <rPh sb="23" eb="25">
      <t>タイショウ</t>
    </rPh>
    <phoneticPr fontId="3"/>
  </si>
  <si>
    <t>【2021】</t>
    <phoneticPr fontId="5"/>
  </si>
  <si>
    <t>65歳以上人口のうち就業している割合【2015】→【2020】</t>
    <rPh sb="2" eb="3">
      <t>サイ</t>
    </rPh>
    <rPh sb="3" eb="5">
      <t>イジョウ</t>
    </rPh>
    <rPh sb="5" eb="7">
      <t>ジンコウ</t>
    </rPh>
    <phoneticPr fontId="3"/>
  </si>
  <si>
    <t>■仕事・就業</t>
    <rPh sb="1" eb="3">
      <t>シゴト</t>
    </rPh>
    <rPh sb="4" eb="6">
      <t>シュウギョウ</t>
    </rPh>
    <phoneticPr fontId="3"/>
  </si>
  <si>
    <t>男性85以上女性90以上</t>
    <phoneticPr fontId="5"/>
  </si>
  <si>
    <t>300以上</t>
  </si>
  <si>
    <t>51以上</t>
  </si>
  <si>
    <t>35未満</t>
    <phoneticPr fontId="5"/>
  </si>
  <si>
    <t>126以上</t>
    <phoneticPr fontId="5"/>
  </si>
  <si>
    <t>6.5%以上</t>
    <phoneticPr fontId="5"/>
  </si>
  <si>
    <t>126以上</t>
    <phoneticPr fontId="118"/>
  </si>
  <si>
    <t>8.0超過</t>
    <phoneticPr fontId="118"/>
  </si>
  <si>
    <t>140以上</t>
    <phoneticPr fontId="5"/>
  </si>
  <si>
    <t>90以上</t>
    <phoneticPr fontId="5"/>
  </si>
  <si>
    <t>170以上</t>
    <phoneticPr fontId="5"/>
  </si>
  <si>
    <t>1.3以上</t>
    <phoneticPr fontId="118"/>
  </si>
  <si>
    <t>45未満</t>
    <phoneticPr fontId="4"/>
  </si>
  <si>
    <t>設置件数</t>
    <rPh sb="0" eb="2">
      <t>セッチ</t>
    </rPh>
    <rPh sb="2" eb="4">
      <t>ケンスウ</t>
    </rPh>
    <phoneticPr fontId="3"/>
  </si>
  <si>
    <t>参加者数</t>
    <rPh sb="0" eb="3">
      <t>サンカシャ</t>
    </rPh>
    <rPh sb="3" eb="4">
      <t>スウ</t>
    </rPh>
    <phoneticPr fontId="3"/>
  </si>
  <si>
    <t>サロン、介護予防ボランティア(65歳以上人口1,000人当たり）</t>
    <rPh sb="4" eb="8">
      <t>カイゴヨボウ</t>
    </rPh>
    <phoneticPr fontId="3"/>
  </si>
  <si>
    <t>↑半分以上の地区で支援・検討している自治体数</t>
    <rPh sb="1" eb="3">
      <t>ハンブン</t>
    </rPh>
    <rPh sb="3" eb="5">
      <t>イジョウ</t>
    </rPh>
    <rPh sb="6" eb="8">
      <t>チク</t>
    </rPh>
    <rPh sb="9" eb="11">
      <t>シエン</t>
    </rPh>
    <rPh sb="12" eb="14">
      <t>ケントウ</t>
    </rPh>
    <rPh sb="18" eb="21">
      <t>ジチタイ</t>
    </rPh>
    <rPh sb="21" eb="22">
      <t>スウ</t>
    </rPh>
    <phoneticPr fontId="3"/>
  </si>
  <si>
    <t>高齢者1,000人当たり</t>
    <phoneticPr fontId="4"/>
  </si>
  <si>
    <r>
      <t>通所型サービスC</t>
    </r>
    <r>
      <rPr>
        <sz val="8"/>
        <color theme="1"/>
        <rFont val="Meiryo UI"/>
        <family val="3"/>
        <charset val="128"/>
      </rPr>
      <t>（短期集中予防サービス）</t>
    </r>
    <phoneticPr fontId="5"/>
  </si>
  <si>
    <t>65歳以上人口
1,000人当たり</t>
    <rPh sb="2" eb="3">
      <t>サイ</t>
    </rPh>
    <rPh sb="3" eb="5">
      <t>イジョウ</t>
    </rPh>
    <rPh sb="5" eb="7">
      <t>ジンコウ</t>
    </rPh>
    <phoneticPr fontId="4"/>
  </si>
  <si>
    <t>月1回以上の通いの場の参加率_【2021】_人数</t>
    <rPh sb="22" eb="24">
      <t>ニンズウ</t>
    </rPh>
    <phoneticPr fontId="6"/>
  </si>
  <si>
    <t>週1回以上の通いの場の参加率_2021</t>
    <phoneticPr fontId="19"/>
  </si>
  <si>
    <t>高齢者人口1000人あたりの週1回以上の通いの場の箇所数_2021</t>
    <rPh sb="0" eb="5">
      <t>コウレイシャジンコウ</t>
    </rPh>
    <rPh sb="9" eb="10">
      <t>ニン</t>
    </rPh>
    <rPh sb="14" eb="15">
      <t>シュウ</t>
    </rPh>
    <phoneticPr fontId="4"/>
  </si>
  <si>
    <t>月1回以上の通いの場の参加率_2021</t>
    <phoneticPr fontId="19"/>
  </si>
  <si>
    <t>高齢者人口1000人あたりの月1回以上の通いの場の箇所数_2021</t>
    <rPh sb="0" eb="5">
      <t>コウレイシャジンコウ</t>
    </rPh>
    <rPh sb="9" eb="10">
      <t>ニン</t>
    </rPh>
    <phoneticPr fontId="4"/>
  </si>
  <si>
    <t>週1回以上の通いの場の参加率_【2021】_人数</t>
  </si>
  <si>
    <t>週1回以上の通いの場の参加率_【2021】_人数</t>
    <phoneticPr fontId="5"/>
  </si>
  <si>
    <t>週1回以上の通いの場の参加率_【2021】_割合</t>
    <rPh sb="22" eb="24">
      <t>ワリアイ</t>
    </rPh>
    <phoneticPr fontId="55"/>
  </si>
  <si>
    <t>週1回以上の通いの場の箇所数_【2021】</t>
    <rPh sb="0" eb="1">
      <t>シュウ</t>
    </rPh>
    <phoneticPr fontId="8"/>
  </si>
  <si>
    <t>月1回以上の通いの場の箇所数_【2021】</t>
  </si>
  <si>
    <t>週1回以上の通いの場の箇所数_【2021】</t>
    <rPh sb="0" eb="1">
      <t>シュウ</t>
    </rPh>
    <phoneticPr fontId="4"/>
  </si>
  <si>
    <t>サロン_介護予防ボランティア育成数育成数_実人数_【2021】</t>
    <phoneticPr fontId="5"/>
  </si>
  <si>
    <t>サロン_介護予防ボランティア育成数育成数_実人数_【2020】</t>
    <phoneticPr fontId="5"/>
  </si>
  <si>
    <t>週1回以上の通いの場の参加率_【2020】_人数</t>
  </si>
  <si>
    <t>週1回以上の通いの場の参加率_【2020】_順位</t>
  </si>
  <si>
    <t>週1回以上の通いの場の箇所数_【2020】</t>
    <rPh sb="0" eb="1">
      <t>シュウ</t>
    </rPh>
    <phoneticPr fontId="4"/>
  </si>
  <si>
    <t>高齢者人口1000人あたりの週1回以上の通いの場の箇所数_【2020】_順位</t>
  </si>
  <si>
    <t>月1回以上の通いの場の参加率_【2020】_人数</t>
    <rPh sb="22" eb="24">
      <t>ニンズウ</t>
    </rPh>
    <phoneticPr fontId="19"/>
  </si>
  <si>
    <t>月1回以上の通いの場の参加率_【2020】_順位</t>
  </si>
  <si>
    <t>月1回以上の通いの場の箇所数_【2020】</t>
  </si>
  <si>
    <t>高齢者人口1000人あたりの月1回以上の通いの場の箇所数_【2020】_順位</t>
  </si>
  <si>
    <t>週1回以上の通いの場の参加率_2018</t>
  </si>
  <si>
    <t>高齢者人口1000人あたりの週1回以上の通いの場の箇所数_2018</t>
    <rPh sb="0" eb="5">
      <t>コウレイシャジンコウ</t>
    </rPh>
    <rPh sb="9" eb="10">
      <t>ニン</t>
    </rPh>
    <rPh sb="14" eb="15">
      <t>シュウ</t>
    </rPh>
    <phoneticPr fontId="4"/>
  </si>
  <si>
    <t>月1回以上の通いの場の参加率_2018</t>
  </si>
  <si>
    <t>高齢者人口1000人あたりの月1回以上の通いの場の箇所数_2018</t>
    <rPh sb="0" eb="5">
      <t>コウレイシャジンコウ</t>
    </rPh>
    <rPh sb="9" eb="10">
      <t>ニン</t>
    </rPh>
    <phoneticPr fontId="4"/>
  </si>
  <si>
    <t>週1回以上の通いの場の参加率_【2020】_人数</t>
    <phoneticPr fontId="5"/>
  </si>
  <si>
    <t>月1回以上の通いの場の箇所数_【2020】</t>
    <phoneticPr fontId="5"/>
  </si>
  <si>
    <t>すべての地域（地区）で支援</t>
    <phoneticPr fontId="5"/>
  </si>
  <si>
    <t>一部の地域（地区）では支援</t>
    <phoneticPr fontId="5"/>
  </si>
  <si>
    <t>半分以上の地域（地区）で支援</t>
    <phoneticPr fontId="5"/>
  </si>
  <si>
    <t>一部の地域（地区）では検討</t>
    <phoneticPr fontId="5"/>
  </si>
  <si>
    <t>すべての地域（地区）で検討</t>
    <phoneticPr fontId="5"/>
  </si>
  <si>
    <t>半分以上の地域（地区）で検討</t>
    <phoneticPr fontId="5"/>
  </si>
  <si>
    <t>月1回以上の通いの場の参加率_【2021】_人数</t>
    <phoneticPr fontId="5"/>
  </si>
  <si>
    <t>月1回以上の通いの場の参加率_【2020】_人数</t>
    <phoneticPr fontId="5"/>
  </si>
  <si>
    <r>
      <t xml:space="preserve">訪問型従前相当サービス
</t>
    </r>
    <r>
      <rPr>
        <sz val="6"/>
        <rFont val="Meiryo UI"/>
        <family val="3"/>
        <charset val="128"/>
      </rPr>
      <t>（旧介護予防訪問介護に相当するサービス）</t>
    </r>
    <rPh sb="0" eb="2">
      <t>ホウモン</t>
    </rPh>
    <rPh sb="2" eb="3">
      <t>ガタ</t>
    </rPh>
    <rPh sb="3" eb="5">
      <t>ジュウゼン</t>
    </rPh>
    <rPh sb="5" eb="7">
      <t>ソウトウ</t>
    </rPh>
    <rPh sb="13" eb="14">
      <t>キュウ</t>
    </rPh>
    <rPh sb="14" eb="16">
      <t>カイゴ</t>
    </rPh>
    <rPh sb="16" eb="18">
      <t>ヨボウ</t>
    </rPh>
    <rPh sb="18" eb="20">
      <t>ホウモン</t>
    </rPh>
    <rPh sb="20" eb="22">
      <t>カイゴ</t>
    </rPh>
    <rPh sb="23" eb="25">
      <t>ソウトウ</t>
    </rPh>
    <phoneticPr fontId="115"/>
  </si>
  <si>
    <r>
      <t>訪問型サービスA</t>
    </r>
    <r>
      <rPr>
        <sz val="8"/>
        <rFont val="Meiryo UI"/>
        <family val="3"/>
        <charset val="128"/>
      </rPr>
      <t>（基準を緩和したサービス）</t>
    </r>
    <rPh sb="0" eb="2">
      <t>ホウモン</t>
    </rPh>
    <rPh sb="2" eb="3">
      <t>ガタ</t>
    </rPh>
    <rPh sb="9" eb="11">
      <t>キジュン</t>
    </rPh>
    <rPh sb="12" eb="14">
      <t>カンワ</t>
    </rPh>
    <phoneticPr fontId="115"/>
  </si>
  <si>
    <r>
      <t>訪問型サービスB</t>
    </r>
    <r>
      <rPr>
        <sz val="8"/>
        <rFont val="Meiryo UI"/>
        <family val="3"/>
        <charset val="128"/>
      </rPr>
      <t>（住民主体によるサービス）</t>
    </r>
    <rPh sb="0" eb="2">
      <t>ホウモン</t>
    </rPh>
    <rPh sb="2" eb="3">
      <t>ガタ</t>
    </rPh>
    <rPh sb="9" eb="11">
      <t>ジュウミン</t>
    </rPh>
    <rPh sb="11" eb="13">
      <t>シュタイ</t>
    </rPh>
    <phoneticPr fontId="115"/>
  </si>
  <si>
    <r>
      <t>訪問型サービスC</t>
    </r>
    <r>
      <rPr>
        <sz val="8"/>
        <rFont val="Meiryo UI"/>
        <family val="3"/>
        <charset val="128"/>
      </rPr>
      <t>（短期集中予防サービス）</t>
    </r>
    <rPh sb="0" eb="2">
      <t>ホウモン</t>
    </rPh>
    <rPh sb="2" eb="3">
      <t>ガタ</t>
    </rPh>
    <rPh sb="9" eb="11">
      <t>タンキ</t>
    </rPh>
    <rPh sb="11" eb="13">
      <t>シュウチュウ</t>
    </rPh>
    <rPh sb="13" eb="15">
      <t>ヨボウ</t>
    </rPh>
    <phoneticPr fontId="115"/>
  </si>
  <si>
    <r>
      <t>通所型従前相当サービス</t>
    </r>
    <r>
      <rPr>
        <sz val="6"/>
        <rFont val="Meiryo UI"/>
        <family val="3"/>
        <charset val="128"/>
      </rPr>
      <t xml:space="preserve">
（旧介護予防訪問介護に相当するサービス）</t>
    </r>
    <rPh sb="0" eb="2">
      <t>ツウショ</t>
    </rPh>
    <rPh sb="2" eb="3">
      <t>ガタ</t>
    </rPh>
    <rPh sb="3" eb="5">
      <t>ジュウゼン</t>
    </rPh>
    <rPh sb="5" eb="7">
      <t>ソウトウ</t>
    </rPh>
    <rPh sb="13" eb="14">
      <t>キュウ</t>
    </rPh>
    <rPh sb="14" eb="16">
      <t>カイゴ</t>
    </rPh>
    <rPh sb="16" eb="18">
      <t>ヨボウ</t>
    </rPh>
    <rPh sb="18" eb="20">
      <t>ホウモン</t>
    </rPh>
    <rPh sb="20" eb="22">
      <t>カイゴ</t>
    </rPh>
    <rPh sb="23" eb="25">
      <t>ソウトウ</t>
    </rPh>
    <phoneticPr fontId="115"/>
  </si>
  <si>
    <r>
      <t xml:space="preserve">通所型サービスA
</t>
    </r>
    <r>
      <rPr>
        <sz val="6"/>
        <rFont val="Meiryo UI"/>
        <family val="3"/>
        <charset val="128"/>
      </rPr>
      <t>（基準を緩和したサービス）</t>
    </r>
    <rPh sb="0" eb="2">
      <t>ツウショ</t>
    </rPh>
    <rPh sb="2" eb="3">
      <t>ガタ</t>
    </rPh>
    <rPh sb="10" eb="12">
      <t>キジュン</t>
    </rPh>
    <rPh sb="13" eb="15">
      <t>カンワ</t>
    </rPh>
    <phoneticPr fontId="115"/>
  </si>
  <si>
    <r>
      <t>通所型サービスB</t>
    </r>
    <r>
      <rPr>
        <sz val="8"/>
        <rFont val="Meiryo UI"/>
        <family val="3"/>
        <charset val="128"/>
      </rPr>
      <t>（住民主体によるサービス）</t>
    </r>
    <rPh sb="0" eb="2">
      <t>ツウショ</t>
    </rPh>
    <rPh sb="2" eb="3">
      <t>ガタ</t>
    </rPh>
    <rPh sb="9" eb="11">
      <t>ジュウミン</t>
    </rPh>
    <rPh sb="11" eb="13">
      <t>シュタイ</t>
    </rPh>
    <phoneticPr fontId="115"/>
  </si>
  <si>
    <r>
      <t>※「</t>
    </r>
    <r>
      <rPr>
        <sz val="9"/>
        <color rgb="FFFF0000"/>
        <rFont val="Meiryo UI"/>
        <family val="3"/>
        <charset val="128"/>
      </rPr>
      <t>★</t>
    </r>
    <r>
      <rPr>
        <sz val="9"/>
        <color theme="1"/>
        <rFont val="Meiryo UI"/>
        <family val="3"/>
        <charset val="128"/>
      </rPr>
      <t>」は上位15位に表示。なお、実施自治体が15自治体より少ない場合は「</t>
    </r>
    <r>
      <rPr>
        <sz val="9"/>
        <color theme="0" tint="-0.499984740745262"/>
        <rFont val="Meiryo UI"/>
        <family val="3"/>
        <charset val="128"/>
      </rPr>
      <t>★</t>
    </r>
    <r>
      <rPr>
        <sz val="9"/>
        <color theme="1"/>
        <rFont val="Meiryo UI"/>
        <family val="3"/>
        <charset val="128"/>
      </rPr>
      <t>」と表示</t>
    </r>
    <rPh sb="11" eb="13">
      <t>ヒョウジ</t>
    </rPh>
    <rPh sb="17" eb="19">
      <t>ジッシ</t>
    </rPh>
    <rPh sb="19" eb="22">
      <t>ジチタイ</t>
    </rPh>
    <rPh sb="25" eb="28">
      <t>ジチタイ</t>
    </rPh>
    <rPh sb="30" eb="31">
      <t>スク</t>
    </rPh>
    <rPh sb="33" eb="35">
      <t>バアイ</t>
    </rPh>
    <rPh sb="40" eb="42">
      <t>ヒョウジ</t>
    </rPh>
    <phoneticPr fontId="4"/>
  </si>
  <si>
    <t>［貴自治体］65-74歳の健診受診者：</t>
    <rPh sb="1" eb="2">
      <t>キ</t>
    </rPh>
    <rPh sb="2" eb="5">
      <t>ジチタイ</t>
    </rPh>
    <phoneticPr fontId="5"/>
  </si>
  <si>
    <t>［貴自治体］75歳以上の健診受診者：</t>
    <rPh sb="9" eb="11">
      <t>イジョウ</t>
    </rPh>
    <phoneticPr fontId="5"/>
  </si>
  <si>
    <t>※経年で比較するため、2022年度の数値は分母から「わからない」の回答者を除き集計している</t>
    <rPh sb="1" eb="3">
      <t>ケイネン</t>
    </rPh>
    <rPh sb="4" eb="6">
      <t>ヒカク</t>
    </rPh>
    <rPh sb="15" eb="17">
      <t>ネンド</t>
    </rPh>
    <rPh sb="18" eb="20">
      <t>スウチ</t>
    </rPh>
    <rPh sb="21" eb="23">
      <t>ブンボ</t>
    </rPh>
    <rPh sb="33" eb="36">
      <t>カイトウシャ</t>
    </rPh>
    <rPh sb="37" eb="38">
      <t>ノゾ</t>
    </rPh>
    <rPh sb="39" eb="41">
      <t>シュウケイ</t>
    </rPh>
    <phoneticPr fontId="4"/>
  </si>
  <si>
    <t>■人生の最期の迎え方を家族等と話し合った経験の有無</t>
    <rPh sb="1" eb="3">
      <t>ジンセイ</t>
    </rPh>
    <rPh sb="4" eb="6">
      <t>サイゴ</t>
    </rPh>
    <rPh sb="7" eb="8">
      <t>ムカ</t>
    </rPh>
    <rPh sb="9" eb="10">
      <t>カタ</t>
    </rPh>
    <rPh sb="11" eb="13">
      <t>カゾク</t>
    </rPh>
    <rPh sb="13" eb="14">
      <t>トウ</t>
    </rPh>
    <rPh sb="15" eb="16">
      <t>ハナ</t>
    </rPh>
    <rPh sb="17" eb="18">
      <t>ア</t>
    </rPh>
    <rPh sb="20" eb="22">
      <t>ケイケン</t>
    </rPh>
    <rPh sb="23" eb="25">
      <t>ウム</t>
    </rPh>
    <phoneticPr fontId="3"/>
  </si>
  <si>
    <t>要介護１・２の利用率</t>
    <rPh sb="0" eb="3">
      <t>ヨウカイゴ</t>
    </rPh>
    <rPh sb="7" eb="10">
      <t>リヨウリツ</t>
    </rPh>
    <phoneticPr fontId="3"/>
  </si>
  <si>
    <t>要介護３以上の利用率</t>
    <rPh sb="0" eb="3">
      <t>ヨウカイゴ</t>
    </rPh>
    <rPh sb="4" eb="6">
      <t>イジョウ</t>
    </rPh>
    <rPh sb="7" eb="10">
      <t>リヨウリツ</t>
    </rPh>
    <phoneticPr fontId="3"/>
  </si>
  <si>
    <t>ｆ</t>
    <phoneticPr fontId="14"/>
  </si>
  <si>
    <t>要支援・要介護者１人当たり</t>
    <phoneticPr fontId="4"/>
  </si>
  <si>
    <t>■訪問看護【2021】</t>
    <rPh sb="1" eb="3">
      <t>ホウモン</t>
    </rPh>
    <rPh sb="3" eb="5">
      <t>カンゴ</t>
    </rPh>
    <phoneticPr fontId="3"/>
  </si>
  <si>
    <t>■在宅診療・歯科・薬局【2023】</t>
    <rPh sb="1" eb="3">
      <t>ザイタク</t>
    </rPh>
    <rPh sb="3" eb="5">
      <t>シンリョウ</t>
    </rPh>
    <rPh sb="6" eb="8">
      <t>シカ</t>
    </rPh>
    <rPh sb="9" eb="11">
      <t>ヤッキョク</t>
    </rPh>
    <phoneticPr fontId="3"/>
  </si>
  <si>
    <t>■居宅介護事業所・訪問系の介護サービス事業所【2021】</t>
    <rPh sb="1" eb="3">
      <t>キョタク</t>
    </rPh>
    <rPh sb="3" eb="5">
      <t>カイゴ</t>
    </rPh>
    <rPh sb="5" eb="8">
      <t>ジギョウショ</t>
    </rPh>
    <rPh sb="9" eb="11">
      <t>ホウモン</t>
    </rPh>
    <rPh sb="11" eb="12">
      <t>ケイ</t>
    </rPh>
    <rPh sb="13" eb="15">
      <t>カイゴ</t>
    </rPh>
    <rPh sb="19" eb="22">
      <t>ジギョウショ</t>
    </rPh>
    <phoneticPr fontId="4"/>
  </si>
  <si>
    <t>■通所系の介護サービス【2022】</t>
    <rPh sb="1" eb="3">
      <t>ツウショ</t>
    </rPh>
    <rPh sb="3" eb="4">
      <t>ケイ</t>
    </rPh>
    <rPh sb="5" eb="7">
      <t>カイゴ</t>
    </rPh>
    <phoneticPr fontId="4"/>
  </si>
  <si>
    <t>■医療人材（人口10万対）【2020】</t>
    <rPh sb="1" eb="3">
      <t>イリョウ</t>
    </rPh>
    <rPh sb="3" eb="5">
      <t>ジンザイ</t>
    </rPh>
    <rPh sb="6" eb="8">
      <t>ジンコウ</t>
    </rPh>
    <rPh sb="10" eb="11">
      <t>マン</t>
    </rPh>
    <rPh sb="11" eb="12">
      <t>タイ</t>
    </rPh>
    <phoneticPr fontId="3"/>
  </si>
  <si>
    <t>認定者1万対</t>
    <phoneticPr fontId="3"/>
  </si>
  <si>
    <t>■介護人材</t>
    <rPh sb="1" eb="3">
      <t>カイゴ</t>
    </rPh>
    <rPh sb="3" eb="5">
      <t>ジンザイ</t>
    </rPh>
    <phoneticPr fontId="3"/>
  </si>
  <si>
    <t>イ　通いの場での健康チェック等の結果を踏まえた
医療機関等による早期介入の仕組みの構築</t>
    <rPh sb="24" eb="26">
      <t>イリョウ</t>
    </rPh>
    <phoneticPr fontId="3"/>
  </si>
  <si>
    <t>ア　在宅医療と介護の提供体制の目指すべき姿の設定</t>
    <phoneticPr fontId="3"/>
  </si>
  <si>
    <t>要介護1・2の者の在宅サービス利用率【2021】</t>
    <rPh sb="1" eb="3">
      <t>カイゴ</t>
    </rPh>
    <phoneticPr fontId="15"/>
  </si>
  <si>
    <t>要介護1・2の者の在宅サービス利用率_【2021】</t>
    <phoneticPr fontId="4"/>
  </si>
  <si>
    <t>要介護1・2の者の在宅サービス利用率_【2021】</t>
    <phoneticPr fontId="4"/>
  </si>
  <si>
    <t>在宅医療・介護連携についての検討_合計_【2021】</t>
    <phoneticPr fontId="3"/>
  </si>
  <si>
    <t>在宅医療と介護の連携について_医療・介護関係者への相談支援を行っているか。_合計_【2019】</t>
    <phoneticPr fontId="3"/>
  </si>
  <si>
    <t>庁内や郡市区等医師会等関係団体_都道府県等との連携_合計_【2019】</t>
    <phoneticPr fontId="3"/>
  </si>
  <si>
    <t>患者・利用者の状態の変化等に応じた医療・介護関係者間で速やかな情報共有_合計_【2019】</t>
    <phoneticPr fontId="3"/>
  </si>
  <si>
    <t>在宅医療・介護連携を推進するため_多職種を対象とした研修会の開催_合計_【2019】</t>
    <phoneticPr fontId="3"/>
  </si>
  <si>
    <t>65-74歳の健診有所見者状況_ BMI_割合</t>
    <phoneticPr fontId="4"/>
  </si>
  <si>
    <t>65-74歳＿摂取エネルギーの過剰【2020】</t>
    <phoneticPr fontId="4"/>
  </si>
  <si>
    <t>65-74歳＿血管を傷つける【2020】</t>
    <phoneticPr fontId="4"/>
  </si>
  <si>
    <t>65-74歳＿内臓脂肪症候群以外の動脈硬化要因【2020】</t>
    <phoneticPr fontId="4"/>
  </si>
  <si>
    <t>65-74歳＿臓器障害【2020】</t>
    <phoneticPr fontId="4"/>
  </si>
  <si>
    <t>健診有所見者の割合（64-74歳）【2020】</t>
    <rPh sb="15" eb="16">
      <t>サイ</t>
    </rPh>
    <phoneticPr fontId="4"/>
  </si>
  <si>
    <t>生活に困難を抱えた高齢者等に対する住まいの確保と生活の一体的な支援を市町村として実施</t>
    <phoneticPr fontId="14"/>
  </si>
  <si>
    <t>○</t>
    <phoneticPr fontId="5"/>
  </si>
  <si>
    <t>健診有所見者の割合（75歳以上）【2020】</t>
    <rPh sb="0" eb="2">
      <t>ケンシン</t>
    </rPh>
    <rPh sb="2" eb="3">
      <t>アリ</t>
    </rPh>
    <rPh sb="3" eb="5">
      <t>ショケン</t>
    </rPh>
    <rPh sb="5" eb="6">
      <t>シャ</t>
    </rPh>
    <rPh sb="7" eb="9">
      <t>ワリアイ</t>
    </rPh>
    <rPh sb="13" eb="15">
      <t>イジョウ</t>
    </rPh>
    <phoneticPr fontId="4"/>
  </si>
  <si>
    <t>1-４身体健康が維持されている</t>
    <rPh sb="3" eb="5">
      <t>シンタイ</t>
    </rPh>
    <rPh sb="5" eb="7">
      <t>ケンコウ</t>
    </rPh>
    <rPh sb="8" eb="10">
      <t>イジ</t>
    </rPh>
    <phoneticPr fontId="4"/>
  </si>
  <si>
    <t>大腸がん</t>
    <phoneticPr fontId="5"/>
  </si>
  <si>
    <t>肺がん（X線）</t>
    <phoneticPr fontId="5"/>
  </si>
  <si>
    <t>乳がん（マンモグラフィ）</t>
    <rPh sb="0" eb="1">
      <t>ニュウ</t>
    </rPh>
    <phoneticPr fontId="3"/>
  </si>
  <si>
    <t>子宮頸がん</t>
    <phoneticPr fontId="5"/>
  </si>
  <si>
    <t>■多様なサービス及びその他生活支援サービス推進のための取組</t>
    <rPh sb="1" eb="3">
      <t>タヨウ</t>
    </rPh>
    <rPh sb="8" eb="9">
      <t>オヨ</t>
    </rPh>
    <rPh sb="12" eb="13">
      <t>タ</t>
    </rPh>
    <rPh sb="13" eb="15">
      <t>セイカツ</t>
    </rPh>
    <rPh sb="15" eb="17">
      <t>シエン</t>
    </rPh>
    <rPh sb="21" eb="23">
      <t>スイシン</t>
    </rPh>
    <rPh sb="27" eb="29">
      <t>トリクミ</t>
    </rPh>
    <phoneticPr fontId="3"/>
  </si>
  <si>
    <t>自宅・地域で暮らす要介護認定者
に占める特養入所希望者</t>
    <rPh sb="0" eb="2">
      <t>ジタク</t>
    </rPh>
    <rPh sb="3" eb="5">
      <t>チイキ</t>
    </rPh>
    <rPh sb="6" eb="7">
      <t>ク</t>
    </rPh>
    <rPh sb="9" eb="10">
      <t>ヨウ</t>
    </rPh>
    <rPh sb="10" eb="12">
      <t>カイゴ</t>
    </rPh>
    <rPh sb="12" eb="14">
      <t>ニンテイ</t>
    </rPh>
    <rPh sb="14" eb="15">
      <t>シャ</t>
    </rPh>
    <rPh sb="17" eb="18">
      <t>シ</t>
    </rPh>
    <rPh sb="20" eb="22">
      <t>トクヨウ</t>
    </rPh>
    <rPh sb="22" eb="24">
      <t>ニュウショ</t>
    </rPh>
    <rPh sb="24" eb="27">
      <t>キボウシャ</t>
    </rPh>
    <phoneticPr fontId="4"/>
  </si>
  <si>
    <t>■医療介護連携に関する加算[認定者1万対]</t>
    <rPh sb="1" eb="3">
      <t>イリョウ</t>
    </rPh>
    <rPh sb="3" eb="5">
      <t>カイゴ</t>
    </rPh>
    <rPh sb="5" eb="7">
      <t>レンケイ</t>
    </rPh>
    <rPh sb="8" eb="9">
      <t>カン</t>
    </rPh>
    <rPh sb="11" eb="13">
      <t>カサン</t>
    </rPh>
    <phoneticPr fontId="3"/>
  </si>
  <si>
    <t>介護支援連携指導を受けた患者数（算定回数）【2019】</t>
    <phoneticPr fontId="3"/>
  </si>
  <si>
    <t>医療連携体制加算算定者数</t>
    <rPh sb="0" eb="2">
      <t>イリョウ</t>
    </rPh>
    <rPh sb="2" eb="4">
      <t>レンケイ</t>
    </rPh>
    <rPh sb="4" eb="6">
      <t>タイセイ</t>
    </rPh>
    <rPh sb="6" eb="8">
      <t>カサン</t>
    </rPh>
    <rPh sb="8" eb="10">
      <t>サンテイ</t>
    </rPh>
    <rPh sb="10" eb="11">
      <t>シャ</t>
    </rPh>
    <rPh sb="11" eb="12">
      <t>スウ</t>
    </rPh>
    <phoneticPr fontId="3"/>
  </si>
  <si>
    <t>看護・介護職員連携強化加算算定者数</t>
    <rPh sb="0" eb="2">
      <t>カンゴ</t>
    </rPh>
    <rPh sb="3" eb="5">
      <t>カイゴ</t>
    </rPh>
    <rPh sb="5" eb="7">
      <t>ショクイン</t>
    </rPh>
    <rPh sb="7" eb="9">
      <t>レンケイ</t>
    </rPh>
    <rPh sb="9" eb="11">
      <t>キョウカ</t>
    </rPh>
    <rPh sb="11" eb="13">
      <t>カサン</t>
    </rPh>
    <rPh sb="13" eb="15">
      <t>サンテイ</t>
    </rPh>
    <rPh sb="15" eb="16">
      <t>シャ</t>
    </rPh>
    <rPh sb="16" eb="17">
      <t>スウ</t>
    </rPh>
    <phoneticPr fontId="3"/>
  </si>
  <si>
    <t>イ　ニーズや医療・介護資源、社会資源や利用者の情報等の把握</t>
    <rPh sb="25" eb="26">
      <t>トウ</t>
    </rPh>
    <phoneticPr fontId="3"/>
  </si>
  <si>
    <t>ウ　上記の差の確認等により、地域の実状に応じた課題の抽出</t>
    <rPh sb="2" eb="4">
      <t>ジョウキ</t>
    </rPh>
    <phoneticPr fontId="3"/>
  </si>
  <si>
    <t>エ　抽出された課題に基づた目標の設定、具体的な対応策の立案</t>
    <phoneticPr fontId="3"/>
  </si>
  <si>
    <t>オ　評価指標等に基づた事業の検証や見直しの仕組みの設定</t>
    <rPh sb="25" eb="27">
      <t>セッテイ</t>
    </rPh>
    <phoneticPr fontId="3"/>
  </si>
  <si>
    <t>ア　医療・介護関係者が把握できるよう相談窓口の公表</t>
    <phoneticPr fontId="3"/>
  </si>
  <si>
    <t>イ　定期的な相談の内容等の取りまとめ</t>
    <phoneticPr fontId="4"/>
  </si>
  <si>
    <t>ウ　医療・介護関係者間での共有</t>
    <phoneticPr fontId="4"/>
  </si>
  <si>
    <t>エ　相談内容に基づき、事業の検証や見直しを行う仕組みの設定</t>
    <rPh sb="27" eb="29">
      <t>セッテイ</t>
    </rPh>
    <phoneticPr fontId="3"/>
  </si>
  <si>
    <t>ア　医師会、医療機関、介護ｻｰﾋﾞｽ事業所等と連携体制の構築</t>
    <phoneticPr fontId="3"/>
  </si>
  <si>
    <t>イ　庁内他部門、関係団体等と連携した災害・救急時の対応等への参画</t>
    <phoneticPr fontId="3"/>
  </si>
  <si>
    <t>ウ　県の医療計画・地域医療構想との整合性のための連携</t>
    <phoneticPr fontId="3"/>
  </si>
  <si>
    <t>ア　既存の情報共有ツールの活用状況の確認</t>
    <phoneticPr fontId="4"/>
  </si>
  <si>
    <t>イ　在宅看取りや入退院時等に活用できる情報共有ツールの作成</t>
    <phoneticPr fontId="3"/>
  </si>
  <si>
    <t>ウ　活用に向けた見直し等の実施</t>
    <rPh sb="13" eb="15">
      <t>ジッシ</t>
    </rPh>
    <phoneticPr fontId="4"/>
  </si>
  <si>
    <t>エ　情報共有ツールの活用状況、関係者の意見等を踏まえた改善・見直し</t>
    <phoneticPr fontId="3"/>
  </si>
  <si>
    <t>ア　企画に当たり、他の関連する研修の把握</t>
    <phoneticPr fontId="4"/>
  </si>
  <si>
    <t>イ　企画にあたり、医療・介護関係者のニーズを把握の有無</t>
    <rPh sb="25" eb="27">
      <t>ウム</t>
    </rPh>
    <phoneticPr fontId="3"/>
  </si>
  <si>
    <t>ウ　在宅医療・介護連携に係る参加型の研修会を開催（支援）</t>
    <phoneticPr fontId="3"/>
  </si>
  <si>
    <t>エ　研修の結果について検証の実施</t>
    <rPh sb="14" eb="16">
      <t>ジッシ</t>
    </rPh>
    <phoneticPr fontId="4"/>
  </si>
  <si>
    <t>認知症相談窓口を認知している高齢者の割合_元気_【2022】</t>
    <phoneticPr fontId="4"/>
  </si>
  <si>
    <t>●所管する介護サービス事業所への有効期間中の実地指導率【2021or直近3カ年平均】</t>
    <rPh sb="1" eb="3">
      <t>ショカン</t>
    </rPh>
    <rPh sb="5" eb="7">
      <t>カイゴ</t>
    </rPh>
    <rPh sb="11" eb="13">
      <t>ジギョウ</t>
    </rPh>
    <rPh sb="13" eb="14">
      <t>ジョ</t>
    </rPh>
    <rPh sb="16" eb="18">
      <t>ユウコウ</t>
    </rPh>
    <rPh sb="18" eb="21">
      <t>キカンチュウ</t>
    </rPh>
    <rPh sb="22" eb="24">
      <t>ジッチ</t>
    </rPh>
    <rPh sb="24" eb="26">
      <t>シドウ</t>
    </rPh>
    <rPh sb="26" eb="27">
      <t>リツ</t>
    </rPh>
    <rPh sb="34" eb="36">
      <t>チョッキン</t>
    </rPh>
    <rPh sb="38" eb="39">
      <t>ネン</t>
    </rPh>
    <rPh sb="39" eb="41">
      <t>ヘイキン</t>
    </rPh>
    <phoneticPr fontId="4"/>
  </si>
  <si>
    <t>縦覧点検の実施数【2021】</t>
    <rPh sb="0" eb="2">
      <t>ジュウラン</t>
    </rPh>
    <rPh sb="2" eb="4">
      <t>テンケン</t>
    </rPh>
    <phoneticPr fontId="4"/>
  </si>
  <si>
    <t>医療情報の突合【2021】</t>
    <rPh sb="0" eb="2">
      <t>イリョウ</t>
    </rPh>
    <rPh sb="2" eb="4">
      <t>ジョウホウ</t>
    </rPh>
    <rPh sb="5" eb="7">
      <t>トツゴウ</t>
    </rPh>
    <phoneticPr fontId="5"/>
  </si>
  <si>
    <t>ケアプラン点検【2021】</t>
    <rPh sb="5" eb="7">
      <t>テンケン</t>
    </rPh>
    <phoneticPr fontId="5"/>
  </si>
  <si>
    <t>介護給付の適正化事業の主要５事業のうちの実施数【2021】</t>
    <rPh sb="22" eb="23">
      <t>スウ</t>
    </rPh>
    <phoneticPr fontId="5"/>
  </si>
  <si>
    <t>介護事業</t>
    <phoneticPr fontId="4"/>
  </si>
  <si>
    <t>2019年、2022年</t>
    <rPh sb="4" eb="5">
      <t>ネン</t>
    </rPh>
    <rPh sb="10" eb="11">
      <t>ネン</t>
    </rPh>
    <phoneticPr fontId="4"/>
  </si>
  <si>
    <t>○</t>
    <phoneticPr fontId="3"/>
  </si>
  <si>
    <t>【男性】健康寿命　平均自立期間（要介護2以上）</t>
    <phoneticPr fontId="4"/>
  </si>
  <si>
    <t>長野県（KDB地域の全体像の把握より作成）</t>
    <rPh sb="0" eb="3">
      <t>ナガノケン</t>
    </rPh>
    <rPh sb="18" eb="20">
      <t>サクセイ</t>
    </rPh>
    <phoneticPr fontId="3"/>
  </si>
  <si>
    <t>2021年、2022年（データは2020年、2021年）</t>
    <rPh sb="4" eb="5">
      <t>ネン</t>
    </rPh>
    <rPh sb="10" eb="11">
      <t>ネン</t>
    </rPh>
    <rPh sb="20" eb="21">
      <t>ネン</t>
    </rPh>
    <rPh sb="26" eb="27">
      <t>ネン</t>
    </rPh>
    <phoneticPr fontId="4"/>
  </si>
  <si>
    <t>・市町村に、前年度中に、新規要支援・要介護認定を受けた65歳以上の者の人数及び平均年齢の回答を依頼した結果である。</t>
    <rPh sb="1" eb="4">
      <t>シチョウソン</t>
    </rPh>
    <rPh sb="6" eb="9">
      <t>ゼンネンド</t>
    </rPh>
    <rPh sb="37" eb="38">
      <t>オヨ</t>
    </rPh>
    <rPh sb="44" eb="46">
      <t>カイトウ</t>
    </rPh>
    <rPh sb="47" eb="49">
      <t>イライ</t>
    </rPh>
    <rPh sb="51" eb="53">
      <t>ケッカ</t>
    </rPh>
    <phoneticPr fontId="4"/>
  </si>
  <si>
    <t>1-２認定率が抑えられている</t>
    <phoneticPr fontId="4"/>
  </si>
  <si>
    <t>・認定率の大小に大きな影響を及ぼす、「第 1 号被保険者の性・年齢別人口 構成」の影響を除外した認定率。</t>
    <phoneticPr fontId="3"/>
  </si>
  <si>
    <t>厚生労働省：地域包括ケア「見える化」システム</t>
    <phoneticPr fontId="3"/>
  </si>
  <si>
    <t>2020年、2021年</t>
    <rPh sb="10" eb="11">
      <t>ネン</t>
    </rPh>
    <phoneticPr fontId="4"/>
  </si>
  <si>
    <t>厚生労働省「介護保険事業状況報告」(月報)</t>
    <phoneticPr fontId="3"/>
  </si>
  <si>
    <t>2021年、2022年</t>
    <rPh sb="10" eb="11">
      <t>ネン</t>
    </rPh>
    <phoneticPr fontId="4"/>
  </si>
  <si>
    <t>1-３要介護リスクが抑えられている</t>
    <phoneticPr fontId="4"/>
  </si>
  <si>
    <t>次の設問で、3つ以上該当がある者の割合。
・【問：階段を手すりや壁をつたわらずに昇っていますか】に「できない」と回答
・【問：椅子に座った状態から何もつかまらずに立ち上がっていますか】に「できない」と回答
・【問：15分位続けて歩いていますか】に「できない」と回答
・【問：過去１年間に転んだ経験がありますか】に「何度もある」「１度ある」と回答
・【問：転倒に対する不安は大きいですか】に「とても不安」「やや不安である」と回答</t>
    <phoneticPr fontId="4"/>
  </si>
  <si>
    <t>【元気高齢者】認知症リスク</t>
    <phoneticPr fontId="3"/>
  </si>
  <si>
    <t>・【問：物忘れが多いと感じますか】に「はい」と回答した割合。</t>
    <phoneticPr fontId="4"/>
  </si>
  <si>
    <t xml:space="preserve">次の設問に2つ以上「はい」という回答がある割合。
・【問：半年前に比べて固いものが食べにくくなりましたか】
・【問：お茶や汁物等でむせることがありますか】
・【問：口の渇きが気になりますか】
</t>
    <phoneticPr fontId="4"/>
  </si>
  <si>
    <t>【居宅（要支援1・2）高齢者】認知症リスク</t>
    <phoneticPr fontId="3"/>
  </si>
  <si>
    <t>1-４身体健康が維持されている</t>
    <phoneticPr fontId="4"/>
  </si>
  <si>
    <t>・各有所見者数を65-74歳の健診受診者数で除して算出した割合。
・各有所見者に該当する基準は以下を参照。
・公開されている最新値は2020年である。</t>
    <rPh sb="1" eb="2">
      <t>カク</t>
    </rPh>
    <rPh sb="6" eb="7">
      <t>スウ</t>
    </rPh>
    <rPh sb="20" eb="21">
      <t>スウ</t>
    </rPh>
    <rPh sb="34" eb="35">
      <t>カク</t>
    </rPh>
    <rPh sb="35" eb="36">
      <t>ユウ</t>
    </rPh>
    <rPh sb="36" eb="38">
      <t>ショケン</t>
    </rPh>
    <rPh sb="38" eb="39">
      <t>シャ</t>
    </rPh>
    <rPh sb="40" eb="42">
      <t>ガイトウ</t>
    </rPh>
    <rPh sb="44" eb="46">
      <t>キジュン</t>
    </rPh>
    <rPh sb="47" eb="49">
      <t>イカ</t>
    </rPh>
    <rPh sb="50" eb="52">
      <t>サンショウ</t>
    </rPh>
    <rPh sb="55" eb="57">
      <t>コウカイ</t>
    </rPh>
    <rPh sb="62" eb="64">
      <t>サイシン</t>
    </rPh>
    <rPh sb="64" eb="65">
      <t>アタイ</t>
    </rPh>
    <rPh sb="70" eb="71">
      <t>ネン</t>
    </rPh>
    <phoneticPr fontId="4"/>
  </si>
  <si>
    <t>市町村アンケート（国保連保険者ネットワークの共有書庫からの記入を依頼）</t>
    <rPh sb="0" eb="3">
      <t>シチョウソン</t>
    </rPh>
    <rPh sb="29" eb="31">
      <t>キニュウ</t>
    </rPh>
    <rPh sb="32" eb="34">
      <t>イライ</t>
    </rPh>
    <phoneticPr fontId="3"/>
  </si>
  <si>
    <t>2022年
（データの年次は2020年）</t>
    <rPh sb="4" eb="5">
      <t>ネン</t>
    </rPh>
    <phoneticPr fontId="4"/>
  </si>
  <si>
    <t>・該当基準：25以上</t>
    <phoneticPr fontId="4"/>
  </si>
  <si>
    <t xml:space="preserve"> 腹囲</t>
    <phoneticPr fontId="3"/>
  </si>
  <si>
    <t>・該当基準：男性85以上女性90以上</t>
    <phoneticPr fontId="4"/>
  </si>
  <si>
    <t xml:space="preserve"> 中性脂肪</t>
    <phoneticPr fontId="3"/>
  </si>
  <si>
    <t>・該当基準：150以上</t>
    <phoneticPr fontId="4"/>
  </si>
  <si>
    <t>・該当基準：31以上</t>
    <phoneticPr fontId="4"/>
  </si>
  <si>
    <t xml:space="preserve"> HDLコレステロール</t>
    <phoneticPr fontId="3"/>
  </si>
  <si>
    <t>・該当基準：40未満</t>
    <phoneticPr fontId="4"/>
  </si>
  <si>
    <t>・該当基準：100以上</t>
    <phoneticPr fontId="4"/>
  </si>
  <si>
    <t>・該当基準：5.6%以上</t>
    <phoneticPr fontId="4"/>
  </si>
  <si>
    <t xml:space="preserve"> 随時血糖（食後3.5時間以上）</t>
    <phoneticPr fontId="3"/>
  </si>
  <si>
    <t xml:space="preserve"> 尿酸</t>
    <rPh sb="1" eb="3">
      <t>ニョウサン</t>
    </rPh>
    <phoneticPr fontId="13"/>
  </si>
  <si>
    <t>・該当基準：7.0超過</t>
    <phoneticPr fontId="4"/>
  </si>
  <si>
    <t>・該当基準：130以上</t>
    <phoneticPr fontId="4"/>
  </si>
  <si>
    <t>・該当基準：85以上</t>
    <phoneticPr fontId="4"/>
  </si>
  <si>
    <t>・該当基準：120以上</t>
    <phoneticPr fontId="4"/>
  </si>
  <si>
    <t xml:space="preserve"> non-HDLコレステロール</t>
    <phoneticPr fontId="3"/>
  </si>
  <si>
    <t>・該当基準：1.3以上</t>
    <phoneticPr fontId="4"/>
  </si>
  <si>
    <t>・該当基準：60未満</t>
    <phoneticPr fontId="4"/>
  </si>
  <si>
    <t xml:space="preserve"> 心電図</t>
    <rPh sb="1" eb="4">
      <t>シンデンズ</t>
    </rPh>
    <phoneticPr fontId="13"/>
  </si>
  <si>
    <t>・該当基準：有所見者</t>
    <phoneticPr fontId="4"/>
  </si>
  <si>
    <t xml:space="preserve"> 眼底検査</t>
    <rPh sb="1" eb="3">
      <t>ガンテイ</t>
    </rPh>
    <rPh sb="3" eb="5">
      <t>ケンサ</t>
    </rPh>
    <phoneticPr fontId="13"/>
  </si>
  <si>
    <t>・該当基準：検査実施者</t>
    <phoneticPr fontId="4"/>
  </si>
  <si>
    <t>・各有所見者数を75歳以上の健診受診者数で除して算出した割合。
・各有所見者に該当する基準は以下を参照。
・公開されている最新値は2020年である。</t>
    <rPh sb="1" eb="2">
      <t>カク</t>
    </rPh>
    <rPh sb="6" eb="7">
      <t>スウ</t>
    </rPh>
    <rPh sb="11" eb="13">
      <t>イジョウ</t>
    </rPh>
    <rPh sb="19" eb="20">
      <t>スウ</t>
    </rPh>
    <phoneticPr fontId="4"/>
  </si>
  <si>
    <t>2022年
（データの年次は2020年）</t>
    <rPh sb="11" eb="13">
      <t>ネンジ</t>
    </rPh>
    <phoneticPr fontId="4"/>
  </si>
  <si>
    <t>・該当基準：男性85以上、女性90以上</t>
    <phoneticPr fontId="4"/>
  </si>
  <si>
    <t>・該当基準：300以上</t>
    <phoneticPr fontId="4"/>
  </si>
  <si>
    <t>・該当基準：51以上</t>
    <phoneticPr fontId="4"/>
  </si>
  <si>
    <t>・該当基準：35未満</t>
    <phoneticPr fontId="4"/>
  </si>
  <si>
    <t>・該当基準：126以上</t>
    <phoneticPr fontId="4"/>
  </si>
  <si>
    <t>・該当基準：6.5%以上</t>
    <phoneticPr fontId="4"/>
  </si>
  <si>
    <t>・該当基準：126以上</t>
    <rPh sb="9" eb="11">
      <t>イジョウ</t>
    </rPh>
    <phoneticPr fontId="118"/>
  </si>
  <si>
    <t>・該当基準：8.0超過</t>
    <rPh sb="9" eb="11">
      <t>チョウカ</t>
    </rPh>
    <phoneticPr fontId="118"/>
  </si>
  <si>
    <t>・該当基準：140以上</t>
    <phoneticPr fontId="4"/>
  </si>
  <si>
    <t>・該当基準：90以上</t>
    <phoneticPr fontId="4"/>
  </si>
  <si>
    <t>・該当基準：170以上</t>
    <phoneticPr fontId="4"/>
  </si>
  <si>
    <t>・該当基準：1.3以上</t>
    <rPh sb="9" eb="11">
      <t>イジョウ</t>
    </rPh>
    <phoneticPr fontId="118"/>
  </si>
  <si>
    <t>・該当基準：45未満</t>
    <rPh sb="8" eb="10">
      <t>ミマン</t>
    </rPh>
    <phoneticPr fontId="4"/>
  </si>
  <si>
    <t>・該当基準：有所見者</t>
    <rPh sb="6" eb="7">
      <t>ア</t>
    </rPh>
    <rPh sb="7" eb="10">
      <t>ショケンシャ</t>
    </rPh>
    <phoneticPr fontId="4"/>
  </si>
  <si>
    <t>・該当基準：検査実施者</t>
    <rPh sb="6" eb="8">
      <t>ケンサ</t>
    </rPh>
    <rPh sb="8" eb="11">
      <t>ジッシシャ</t>
    </rPh>
    <phoneticPr fontId="4"/>
  </si>
  <si>
    <t>・要支援の１年後の認定状況等をもとに、「重症化（要介護認定に移行）」、「維持（要支援認定を維持）」、「改善（総合事業対象または認定なし）」の３区分にわけ、比率を算出した。
・死亡・転居者は、分析から外し、比率を算出している。</t>
    <rPh sb="6" eb="8">
      <t>ネンゴ</t>
    </rPh>
    <rPh sb="19" eb="21">
      <t>ジュウショウ</t>
    </rPh>
    <rPh sb="21" eb="22">
      <t>カ</t>
    </rPh>
    <rPh sb="23" eb="26">
      <t>ヨウカイゴ</t>
    </rPh>
    <rPh sb="26" eb="28">
      <t>ニンテイ</t>
    </rPh>
    <rPh sb="29" eb="31">
      <t>イコウ</t>
    </rPh>
    <rPh sb="38" eb="41">
      <t>ヨウシエン</t>
    </rPh>
    <rPh sb="41" eb="43">
      <t>ニンテイ</t>
    </rPh>
    <rPh sb="44" eb="46">
      <t>イジ</t>
    </rPh>
    <rPh sb="53" eb="55">
      <t>ソウゴウ</t>
    </rPh>
    <rPh sb="55" eb="57">
      <t>ジギョウ</t>
    </rPh>
    <rPh sb="57" eb="59">
      <t>タイショウ</t>
    </rPh>
    <rPh sb="62" eb="64">
      <t>ニンテイ</t>
    </rPh>
    <rPh sb="70" eb="72">
      <t>クブン</t>
    </rPh>
    <rPh sb="76" eb="78">
      <t>ヒリツ</t>
    </rPh>
    <rPh sb="79" eb="81">
      <t>サンシュツ</t>
    </rPh>
    <rPh sb="91" eb="92">
      <t>シャ</t>
    </rPh>
    <rPh sb="94" eb="96">
      <t>ブンセキ</t>
    </rPh>
    <rPh sb="98" eb="99">
      <t>ハズ</t>
    </rPh>
    <rPh sb="101" eb="103">
      <t>ヒリツ</t>
    </rPh>
    <rPh sb="104" eb="106">
      <t>サンシュツ</t>
    </rPh>
    <phoneticPr fontId="4"/>
  </si>
  <si>
    <t>市町村アンケート（【KDBの帳票】健康スコアリング（介護）より記入を依頼）</t>
    <rPh sb="0" eb="3">
      <t>シチョウソン</t>
    </rPh>
    <rPh sb="31" eb="33">
      <t>キニュウ</t>
    </rPh>
    <rPh sb="34" eb="36">
      <t>イライ</t>
    </rPh>
    <phoneticPr fontId="4"/>
  </si>
  <si>
    <t>2021年、2022年（データは2020年3月→2021年3月、2021年3月→2022年3月）</t>
    <rPh sb="4" eb="5">
      <t>ネン</t>
    </rPh>
    <rPh sb="10" eb="11">
      <t>ネン</t>
    </rPh>
    <phoneticPr fontId="4"/>
  </si>
  <si>
    <t>要介護状態の改善の状況</t>
    <phoneticPr fontId="3"/>
  </si>
  <si>
    <t>一定期間における要介護認定者の平均要介護度の変化率の状況をもとに、算出した数値である。「2020⇒2021」の変化率と「2021⇒2022」を得点化し、算出している。</t>
    <rPh sb="26" eb="28">
      <t>ジョウキョウ</t>
    </rPh>
    <rPh sb="33" eb="35">
      <t>サンシュツ</t>
    </rPh>
    <rPh sb="37" eb="39">
      <t>スウチ</t>
    </rPh>
    <rPh sb="55" eb="58">
      <t>ヘンカリツ</t>
    </rPh>
    <rPh sb="71" eb="74">
      <t>トクテンカ</t>
    </rPh>
    <rPh sb="76" eb="78">
      <t>サンシュツ</t>
    </rPh>
    <phoneticPr fontId="4"/>
  </si>
  <si>
    <t>厚生労働省「保険者機能強化推進交付金・介護保険保険者努力支援交付金に係る評価指標状況調査」</t>
    <phoneticPr fontId="3"/>
  </si>
  <si>
    <t>202１年、202２年</t>
    <rPh sb="4" eb="5">
      <t>ネン</t>
    </rPh>
    <rPh sb="10" eb="11">
      <t>ネン</t>
    </rPh>
    <phoneticPr fontId="4"/>
  </si>
  <si>
    <t>・第１号被保険者（65 歳以上の方）の有病状況について、KDBを用い、算出を依頼した結果である（各年、３月時点）。
・選択肢は「糖尿病」「糖尿病合併症」「心臓病」「脳疾患」「がん」「精神疾患」「筋・骨格」「難病」「その他」である。</t>
    <rPh sb="32" eb="33">
      <t>モチ</t>
    </rPh>
    <rPh sb="35" eb="37">
      <t>サンシュツ</t>
    </rPh>
    <rPh sb="38" eb="40">
      <t>イライ</t>
    </rPh>
    <rPh sb="42" eb="44">
      <t>ケッカ</t>
    </rPh>
    <rPh sb="48" eb="50">
      <t>カクネン</t>
    </rPh>
    <rPh sb="53" eb="55">
      <t>ジテン</t>
    </rPh>
    <rPh sb="59" eb="62">
      <t>センタクシ</t>
    </rPh>
    <phoneticPr fontId="3"/>
  </si>
  <si>
    <t>市町村アンケート（【KDBの帳票】帳票24より記入を依頼）</t>
    <rPh sb="0" eb="3">
      <t>シチョウソン</t>
    </rPh>
    <rPh sb="23" eb="25">
      <t>キニュウ</t>
    </rPh>
    <rPh sb="26" eb="28">
      <t>イライ</t>
    </rPh>
    <phoneticPr fontId="4"/>
  </si>
  <si>
    <t>2021年、2022年</t>
    <rPh sb="4" eb="5">
      <t>ネン</t>
    </rPh>
    <rPh sb="10" eb="11">
      <t>ネン</t>
    </rPh>
    <phoneticPr fontId="4"/>
  </si>
  <si>
    <t>主治医の意見書をもとにした主たる原因疾患等の認定状況</t>
    <phoneticPr fontId="4"/>
  </si>
  <si>
    <t>202１年、202２年（データは2020年度、2021年度）</t>
    <rPh sb="4" eb="5">
      <t>ネン</t>
    </rPh>
    <rPh sb="10" eb="11">
      <t>ネン</t>
    </rPh>
    <rPh sb="20" eb="21">
      <t>ネン</t>
    </rPh>
    <rPh sb="21" eb="22">
      <t>ド</t>
    </rPh>
    <rPh sb="27" eb="29">
      <t>ネンド</t>
    </rPh>
    <phoneticPr fontId="4"/>
  </si>
  <si>
    <t>3.活動的な生活習慣を身に着けている</t>
    <phoneticPr fontId="4"/>
  </si>
  <si>
    <t>2019年、2022年</t>
    <phoneticPr fontId="4"/>
  </si>
  <si>
    <t>【元気高齢者】ボランティアのグループ</t>
    <phoneticPr fontId="3"/>
  </si>
  <si>
    <t>【元気高齢者】ｽﾎﾟｰﾂ関係のｸﾞﾙｰﾌﾟやｸﾗﾌﾞ</t>
    <phoneticPr fontId="3"/>
  </si>
  <si>
    <t>【元気高齢者】趣味関係のｸﾞﾙｰﾌﾟ</t>
    <phoneticPr fontId="3"/>
  </si>
  <si>
    <t>【元気高齢者】学習・教養ｻｰｸﾙ</t>
    <phoneticPr fontId="3"/>
  </si>
  <si>
    <t>・国勢調査の「65歳以上の就業者数」を「65歳以上人口」で除し、算出した割合。</t>
    <phoneticPr fontId="4"/>
  </si>
  <si>
    <t>総務省「国勢調査」</t>
    <phoneticPr fontId="4"/>
  </si>
  <si>
    <t>2015年、2020年</t>
  </si>
  <si>
    <t>市町村アンケート</t>
    <phoneticPr fontId="3"/>
  </si>
  <si>
    <t>2021年、2022年（登録者数のデータは2021年１０月、2022年１０月）</t>
    <rPh sb="4" eb="5">
      <t>ネン</t>
    </rPh>
    <rPh sb="10" eb="11">
      <t>ネン</t>
    </rPh>
    <rPh sb="12" eb="16">
      <t>トウロクシャスウ</t>
    </rPh>
    <rPh sb="25" eb="26">
      <t>ネン</t>
    </rPh>
    <rPh sb="28" eb="29">
      <t>ガツ</t>
    </rPh>
    <rPh sb="34" eb="35">
      <t>ネン</t>
    </rPh>
    <rPh sb="37" eb="38">
      <t>ガツ</t>
    </rPh>
    <phoneticPr fontId="4"/>
  </si>
  <si>
    <t>５.健診・保健指導が機能している</t>
    <phoneticPr fontId="4"/>
  </si>
  <si>
    <t>・特定健康診査受診者数を、特定健診対象者数（推計値）で除して算出した割合。</t>
    <phoneticPr fontId="4"/>
  </si>
  <si>
    <t>厚生労働省「特定健康診査・特定保健指導の実施状況」</t>
    <phoneticPr fontId="3"/>
  </si>
  <si>
    <t>2019年、2020年</t>
    <rPh sb="10" eb="11">
      <t>ネン</t>
    </rPh>
    <phoneticPr fontId="4"/>
  </si>
  <si>
    <t>特定保健指導実施率</t>
    <phoneticPr fontId="3"/>
  </si>
  <si>
    <t>がん健診受診率</t>
    <phoneticPr fontId="4"/>
  </si>
  <si>
    <t>201８年、2019年</t>
    <rPh sb="10" eb="11">
      <t>ネン</t>
    </rPh>
    <phoneticPr fontId="4"/>
  </si>
  <si>
    <t>・各がん健診の受診率である。</t>
    <rPh sb="1" eb="2">
      <t>カク</t>
    </rPh>
    <rPh sb="4" eb="6">
      <t>ケンシン</t>
    </rPh>
    <rPh sb="7" eb="10">
      <t>ジュシンリツ</t>
    </rPh>
    <phoneticPr fontId="3"/>
  </si>
  <si>
    <t>胃がん内視鏡</t>
    <phoneticPr fontId="3"/>
  </si>
  <si>
    <t>大腸がん</t>
    <phoneticPr fontId="3"/>
  </si>
  <si>
    <t>肺がん（X線）</t>
    <rPh sb="5" eb="6">
      <t>セン</t>
    </rPh>
    <phoneticPr fontId="4"/>
  </si>
  <si>
    <t>乳がん（マンモグラフィ）</t>
    <rPh sb="0" eb="1">
      <t>チチ</t>
    </rPh>
    <phoneticPr fontId="3"/>
  </si>
  <si>
    <t>子宮頸がん</t>
    <phoneticPr fontId="4"/>
  </si>
  <si>
    <t>６.介護予防プログラムが機能している</t>
    <phoneticPr fontId="4"/>
  </si>
  <si>
    <t>６-1介護予防事業が効果的に実施されている</t>
    <phoneticPr fontId="4"/>
  </si>
  <si>
    <t>多様なサービス及びその他生活支援サービス推進のための取組</t>
    <rPh sb="7" eb="8">
      <t>オヨ</t>
    </rPh>
    <rPh sb="11" eb="12">
      <t>タ</t>
    </rPh>
    <rPh sb="12" eb="14">
      <t>セイカツ</t>
    </rPh>
    <rPh sb="14" eb="16">
      <t>シエン</t>
    </rPh>
    <rPh sb="20" eb="22">
      <t>スイシン</t>
    </rPh>
    <rPh sb="26" eb="28">
      <t>トリク</t>
    </rPh>
    <phoneticPr fontId="4"/>
  </si>
  <si>
    <t>・得点は、以下の４項目について取り組んでいる場合は「１０点」とし算出した数値である。（満点40点）
ア　サービスC（短期集中予防サービス）を実施している 
イ　地域ケア会議等を活用し、通いの場を含むサービスC終了後のつながり先を検討する仕組みを構築している 
ウ　サービスC終了後に通いの場を紹介する取組等を行っている 
エ　取組結果を基に、改善・見直し等の取組を実施している（利用者がいない場合の対応含む）</t>
    <phoneticPr fontId="3"/>
  </si>
  <si>
    <t>・得点は、以下の４項目について取り組んでいる場合は「15点」とし算出した数値である。（満点60点）
ア　参加促進に係る課題を検討している 
イ　通いの場に参加していない者の健康状態や生活状況、医療や介護サービスの利用状況等を把握している 
ウ　居宅等へのアウトリーチを実施している 
エ　アウトリーチ結果を分析している</t>
    <phoneticPr fontId="3"/>
  </si>
  <si>
    <t>・得点は、以下の４項目について取り組んでいる場合は「１０点」とし算出した数値である。（満点40点）
ア　行政内の他部門と連携して介護予防を進める体制を構築している 
イ　他部門が行う通いの場等の取組・参加状況を把握している 
ウ　地域の多様な主体と連携して介護予防を進める体制を構築している
エ　多様な主体が行う通いの場等の取組・参加状況を把握している</t>
    <phoneticPr fontId="3"/>
  </si>
  <si>
    <t>・得点は、以下の４項目について取り組んでいる場合は「１０点」とし算出した数値である。（満点40点）
ア　通いの場における健康チェックや栄養指導・口腔ケア等を実施している
イ　通いの場での健康チェック等の結果を踏まえて医療機関等による早期介入（個別支援）につなげる仕組みを構築している 
ウ　現役世代の生活習慣病対策と介護予防の取組について、連携した取組を実施している 
エ　事業効果の検証を行っている</t>
    <phoneticPr fontId="3"/>
  </si>
  <si>
    <t>・得点は、以下の４項目について取り組んでいる場合は「１０点」とし算出した数値である。（満点40点）
ア　医師会等の関係団体と連携して介護予防を進める体制を構築している 
イ　医師会等の関係団体との連携により、介護予防の場にリハビリテーション専門職等が関与する仕組みを設け実行している（地域リハビリテーション活動支援事業等） 
ウ　医療機関等が通いの場等への参加を促す仕組みを構築している 
エ　取組内容の改善・見直しを行っている</t>
    <phoneticPr fontId="3"/>
  </si>
  <si>
    <t>・得点は、以下の３項目について取り組んでいる場合は「15点」とし算出した数値である。（満点45点）
ア　多様な主体の提供する予防プログラムを通いの場等で提供している 
イ　参加前後の心身・認知機能等のデータを管理・分析している 
ウ　参加者の心身改善等の成果に応じて報酬を支払う成果連動型の委託を実施している</t>
    <phoneticPr fontId="3"/>
  </si>
  <si>
    <t>・得点は、以下の４項目について取り組んでいる場合は「１０点」とし算出した数値である。（満点40点）
ア　介護予防のケアプランや要介護認定の調査表等を確認している 
イ　ＫＤＢや見える化システム等の利用を含め既存のデータベースやシステムを活用している 
ウ　データを基に課題整理を行っている 
エ　課題整理を踏まえ施策に反映している</t>
    <phoneticPr fontId="3"/>
  </si>
  <si>
    <t>生活機能向上連携加算算定者数（認定者1万対）</t>
    <phoneticPr fontId="4"/>
  </si>
  <si>
    <t>・デイサービスの職員と外部のリハビリテーション専門職が連携してアセスメントを行い、計画書を作成することで算定できる。
・対象年度において「年度中の各月の加算の算定者数の累計÷12」により算定者数を算出し、認定者1 万人あたりとした指標値。</t>
    <phoneticPr fontId="3"/>
  </si>
  <si>
    <t>６-2介護予防プログラムへの参加率が高い</t>
    <phoneticPr fontId="4"/>
  </si>
  <si>
    <t xml:space="preserve">市町村アンケートは2021年、2022年（データは2020年度、2021年度）
</t>
    <rPh sb="0" eb="3">
      <t>シチョウソン</t>
    </rPh>
    <rPh sb="13" eb="14">
      <t>ネン</t>
    </rPh>
    <rPh sb="19" eb="20">
      <t>ネン</t>
    </rPh>
    <rPh sb="29" eb="31">
      <t>ネンド</t>
    </rPh>
    <rPh sb="36" eb="38">
      <t>ネンド</t>
    </rPh>
    <phoneticPr fontId="4"/>
  </si>
  <si>
    <t>厚生労働省「介護予防・日常生活支援総合事業報告」</t>
    <phoneticPr fontId="4"/>
  </si>
  <si>
    <t>・65歳以上人口1,000人当たり箇所数は、「週1回以上」の通いの場の設置件数と総務省「住民基本台帳に基づく人口、人口動態及び世帯数調査」（各年１月１日）をもとに算出した。
・参加率は「週1回以上」参加していると回答した人数を総務省「住民基本台帳に基づく人口、人口動態及び世帯数調査」（各年１月１日）の65歳以上人口で除し算出した割合である。</t>
    <rPh sb="30" eb="31">
      <t>カヨ</t>
    </rPh>
    <rPh sb="33" eb="34">
      <t>バ</t>
    </rPh>
    <rPh sb="81" eb="83">
      <t>サンシュツ</t>
    </rPh>
    <rPh sb="88" eb="91">
      <t>サンカリツ</t>
    </rPh>
    <rPh sb="99" eb="101">
      <t>サンカ</t>
    </rPh>
    <rPh sb="106" eb="108">
      <t>カイトウ</t>
    </rPh>
    <rPh sb="110" eb="112">
      <t>ニンズウ</t>
    </rPh>
    <rPh sb="113" eb="116">
      <t>ソウムショウ</t>
    </rPh>
    <rPh sb="117" eb="119">
      <t>ジュウミン</t>
    </rPh>
    <rPh sb="119" eb="121">
      <t>キホン</t>
    </rPh>
    <rPh sb="121" eb="123">
      <t>ダイチョウ</t>
    </rPh>
    <rPh sb="124" eb="125">
      <t>モト</t>
    </rPh>
    <rPh sb="127" eb="129">
      <t>ジンコウ</t>
    </rPh>
    <rPh sb="130" eb="132">
      <t>ジンコウ</t>
    </rPh>
    <rPh sb="132" eb="134">
      <t>ドウタイ</t>
    </rPh>
    <rPh sb="134" eb="135">
      <t>オヨ</t>
    </rPh>
    <rPh sb="136" eb="138">
      <t>セタイ</t>
    </rPh>
    <rPh sb="138" eb="139">
      <t>スウ</t>
    </rPh>
    <rPh sb="139" eb="141">
      <t>チョウサ</t>
    </rPh>
    <rPh sb="143" eb="144">
      <t>カク</t>
    </rPh>
    <rPh sb="144" eb="145">
      <t>ネン</t>
    </rPh>
    <rPh sb="146" eb="147">
      <t>ガツ</t>
    </rPh>
    <rPh sb="148" eb="149">
      <t>ニチ</t>
    </rPh>
    <rPh sb="153" eb="154">
      <t>サイ</t>
    </rPh>
    <rPh sb="154" eb="156">
      <t>イジョウ</t>
    </rPh>
    <rPh sb="156" eb="158">
      <t>ジンコウ</t>
    </rPh>
    <rPh sb="159" eb="160">
      <t>ジョ</t>
    </rPh>
    <rPh sb="161" eb="163">
      <t>サンシュツ</t>
    </rPh>
    <rPh sb="165" eb="167">
      <t>ワリアイ</t>
    </rPh>
    <phoneticPr fontId="4"/>
  </si>
  <si>
    <t>2020年、2021年</t>
    <rPh sb="4" eb="5">
      <t>ネン</t>
    </rPh>
    <rPh sb="10" eb="11">
      <t>ネン</t>
    </rPh>
    <phoneticPr fontId="4"/>
  </si>
  <si>
    <t>・65歳以上人口1,000人当たり箇所数は、「月1回以上」の通いの場の設置件数と総務省「住民基本台帳に基づく人口、人口動態及び世帯数調査」（各年１月１日）をもとに算出した。
・参加率は「週1回以上」「月2回以上4回未満」「月1回以上2回未満」参加していると回答した人数の合計を総務省「住民基本台帳に基づく人口、人口動態及び世帯数調査」（各年１月１日）の65歳以上人口で除し算出した割合である。</t>
    <rPh sb="23" eb="24">
      <t>ツキ</t>
    </rPh>
    <rPh sb="70" eb="71">
      <t>カク</t>
    </rPh>
    <rPh sb="121" eb="123">
      <t>サンカ</t>
    </rPh>
    <rPh sb="128" eb="130">
      <t>カイトウ</t>
    </rPh>
    <rPh sb="132" eb="134">
      <t>ニンズウ</t>
    </rPh>
    <rPh sb="135" eb="137">
      <t>ゴウケイ</t>
    </rPh>
    <rPh sb="168" eb="169">
      <t>カク</t>
    </rPh>
    <rPh sb="178" eb="179">
      <t>サイ</t>
    </rPh>
    <rPh sb="186" eb="188">
      <t>サンシュツ</t>
    </rPh>
    <phoneticPr fontId="4"/>
  </si>
  <si>
    <t>・サロン、介護予防ボランティア育成数（実人数）を総務省「住民基本台帳に基づく人口、人口動態及び世帯数調査」（各年１月１日）の65歳以上人口で除し算出した割合である。</t>
    <rPh sb="19" eb="22">
      <t>ジツニンズウ</t>
    </rPh>
    <rPh sb="54" eb="55">
      <t>カク</t>
    </rPh>
    <rPh sb="64" eb="67">
      <t>サイイジョウ</t>
    </rPh>
    <rPh sb="67" eb="69">
      <t>ジンコウ</t>
    </rPh>
    <rPh sb="70" eb="71">
      <t>ジョ</t>
    </rPh>
    <phoneticPr fontId="4"/>
  </si>
  <si>
    <t>2021年度、2022度中の実施含む</t>
    <rPh sb="4" eb="6">
      <t>ネンド</t>
    </rPh>
    <rPh sb="11" eb="12">
      <t>ド</t>
    </rPh>
    <rPh sb="12" eb="13">
      <t>チュウ</t>
    </rPh>
    <rPh sb="14" eb="16">
      <t>ジッシ</t>
    </rPh>
    <rPh sb="16" eb="17">
      <t>フク</t>
    </rPh>
    <phoneticPr fontId="3"/>
  </si>
  <si>
    <t>６-3地域リハビリテーション活動が行われている</t>
    <rPh sb="3" eb="5">
      <t>チイキ</t>
    </rPh>
    <rPh sb="14" eb="16">
      <t>カツドウ</t>
    </rPh>
    <rPh sb="17" eb="18">
      <t>オコナ</t>
    </rPh>
    <phoneticPr fontId="4"/>
  </si>
  <si>
    <t>専門職派遣</t>
    <phoneticPr fontId="4"/>
  </si>
  <si>
    <t>医師</t>
    <rPh sb="0" eb="2">
      <t>イシ</t>
    </rPh>
    <phoneticPr fontId="0"/>
  </si>
  <si>
    <t>・各専門職の派遣回数を総務省「住民基本台帳に基づく人口、人口動態及び世帯数調査」（各年１月１日）の65歳以上人口で除し算出した割合である。</t>
    <rPh sb="1" eb="2">
      <t>カク</t>
    </rPh>
    <rPh sb="2" eb="4">
      <t>センモン</t>
    </rPh>
    <rPh sb="4" eb="5">
      <t>ショク</t>
    </rPh>
    <rPh sb="6" eb="10">
      <t>ハケンカイスウ</t>
    </rPh>
    <rPh sb="41" eb="42">
      <t>カク</t>
    </rPh>
    <rPh sb="42" eb="43">
      <t>ネン</t>
    </rPh>
    <phoneticPr fontId="4"/>
  </si>
  <si>
    <t>歯科医師</t>
    <rPh sb="0" eb="2">
      <t>シカ</t>
    </rPh>
    <rPh sb="2" eb="4">
      <t>イシ</t>
    </rPh>
    <phoneticPr fontId="0"/>
  </si>
  <si>
    <t>薬剤師</t>
    <rPh sb="0" eb="3">
      <t>ヤクザイシ</t>
    </rPh>
    <phoneticPr fontId="0"/>
  </si>
  <si>
    <t>保健師</t>
    <rPh sb="0" eb="3">
      <t>ホケンシ</t>
    </rPh>
    <phoneticPr fontId="0"/>
  </si>
  <si>
    <t>看護師</t>
    <rPh sb="0" eb="2">
      <t>カンゴ</t>
    </rPh>
    <rPh sb="2" eb="3">
      <t>シ</t>
    </rPh>
    <phoneticPr fontId="0"/>
  </si>
  <si>
    <t>理学療法士</t>
    <rPh sb="0" eb="2">
      <t>リガク</t>
    </rPh>
    <rPh sb="2" eb="5">
      <t>リョウホウシ</t>
    </rPh>
    <phoneticPr fontId="0"/>
  </si>
  <si>
    <t>作業療法士</t>
    <rPh sb="0" eb="2">
      <t>サギョウ</t>
    </rPh>
    <rPh sb="2" eb="5">
      <t>リョウホウシ</t>
    </rPh>
    <phoneticPr fontId="0"/>
  </si>
  <si>
    <t>言語聴覚士</t>
    <rPh sb="0" eb="2">
      <t>ゲンゴ</t>
    </rPh>
    <rPh sb="2" eb="4">
      <t>チョウカク</t>
    </rPh>
    <rPh sb="4" eb="5">
      <t>シ</t>
    </rPh>
    <phoneticPr fontId="0"/>
  </si>
  <si>
    <t>管理栄養士・栄養士</t>
    <rPh sb="0" eb="2">
      <t>カンリ</t>
    </rPh>
    <rPh sb="2" eb="5">
      <t>エイヨウシ</t>
    </rPh>
    <rPh sb="6" eb="8">
      <t>エイヨウ</t>
    </rPh>
    <rPh sb="8" eb="9">
      <t>シ</t>
    </rPh>
    <phoneticPr fontId="0"/>
  </si>
  <si>
    <t>歯科衛生士</t>
    <rPh sb="0" eb="2">
      <t>シカ</t>
    </rPh>
    <rPh sb="2" eb="5">
      <t>エイセイシ</t>
    </rPh>
    <phoneticPr fontId="0"/>
  </si>
  <si>
    <t>その他</t>
    <rPh sb="2" eb="3">
      <t>タ</t>
    </rPh>
    <phoneticPr fontId="0"/>
  </si>
  <si>
    <t>サービスの利用者の実人数</t>
    <phoneticPr fontId="4"/>
  </si>
  <si>
    <t>訪問型従前相当サービス（旧介護予防訪問介護に相当するサービス）</t>
    <rPh sb="0" eb="2">
      <t>ホウモン</t>
    </rPh>
    <rPh sb="2" eb="3">
      <t>ガタ</t>
    </rPh>
    <rPh sb="3" eb="5">
      <t>ジュウゼン</t>
    </rPh>
    <rPh sb="5" eb="7">
      <t>ソウトウ</t>
    </rPh>
    <rPh sb="12" eb="13">
      <t>キュウ</t>
    </rPh>
    <rPh sb="13" eb="15">
      <t>カイゴ</t>
    </rPh>
    <rPh sb="15" eb="17">
      <t>ヨボウ</t>
    </rPh>
    <rPh sb="17" eb="19">
      <t>ホウモン</t>
    </rPh>
    <rPh sb="19" eb="21">
      <t>カイゴ</t>
    </rPh>
    <rPh sb="22" eb="24">
      <t>ソウトウ</t>
    </rPh>
    <phoneticPr fontId="0"/>
  </si>
  <si>
    <t>・各サービスの利用者数（実人数）を総務省「住民基本台帳に基づく人口、人口動態及び世帯数調査」（各年１月１日）の65歳以上人口で除し算出した割合である。</t>
    <rPh sb="1" eb="2">
      <t>カク</t>
    </rPh>
    <rPh sb="7" eb="9">
      <t>リヨウ</t>
    </rPh>
    <rPh sb="9" eb="10">
      <t>シャ</t>
    </rPh>
    <rPh sb="10" eb="11">
      <t>スウ</t>
    </rPh>
    <rPh sb="12" eb="13">
      <t>ジツ</t>
    </rPh>
    <rPh sb="13" eb="15">
      <t>ニンズウ</t>
    </rPh>
    <phoneticPr fontId="4"/>
  </si>
  <si>
    <t>訪問型サービスA（基準を緩和したサービス）</t>
    <rPh sb="0" eb="2">
      <t>ホウモン</t>
    </rPh>
    <rPh sb="2" eb="3">
      <t>ガタ</t>
    </rPh>
    <rPh sb="9" eb="11">
      <t>キジュン</t>
    </rPh>
    <rPh sb="12" eb="14">
      <t>カンワ</t>
    </rPh>
    <phoneticPr fontId="0"/>
  </si>
  <si>
    <t>訪問型サービスB（住民主体によるサービス）</t>
    <rPh sb="0" eb="2">
      <t>ホウモン</t>
    </rPh>
    <rPh sb="2" eb="3">
      <t>ガタ</t>
    </rPh>
    <rPh sb="9" eb="11">
      <t>ジュウミン</t>
    </rPh>
    <rPh sb="11" eb="13">
      <t>シュタイ</t>
    </rPh>
    <phoneticPr fontId="0"/>
  </si>
  <si>
    <t>訪問型サービスC（短期集中予防サービス）</t>
    <rPh sb="0" eb="2">
      <t>ホウモン</t>
    </rPh>
    <rPh sb="2" eb="3">
      <t>ガタ</t>
    </rPh>
    <rPh sb="9" eb="11">
      <t>タンキ</t>
    </rPh>
    <rPh sb="11" eb="13">
      <t>シュウチュウ</t>
    </rPh>
    <rPh sb="13" eb="15">
      <t>ヨボウ</t>
    </rPh>
    <phoneticPr fontId="0"/>
  </si>
  <si>
    <t>訪問型サービスD（移動支援）</t>
    <rPh sb="0" eb="2">
      <t>ホウモン</t>
    </rPh>
    <rPh sb="2" eb="3">
      <t>ガタ</t>
    </rPh>
    <rPh sb="9" eb="11">
      <t>イドウ</t>
    </rPh>
    <rPh sb="11" eb="13">
      <t>シエン</t>
    </rPh>
    <phoneticPr fontId="0"/>
  </si>
  <si>
    <t>訪問型サービス（その他）</t>
    <rPh sb="0" eb="2">
      <t>ホウモン</t>
    </rPh>
    <rPh sb="2" eb="3">
      <t>ガタ</t>
    </rPh>
    <rPh sb="10" eb="11">
      <t>タ</t>
    </rPh>
    <phoneticPr fontId="0"/>
  </si>
  <si>
    <t>通所型従前相当サービス（旧介護予防訪問介護に相当するサービス）</t>
    <rPh sb="0" eb="2">
      <t>ツウショ</t>
    </rPh>
    <rPh sb="2" eb="3">
      <t>ガタ</t>
    </rPh>
    <rPh sb="3" eb="5">
      <t>ジュウゼン</t>
    </rPh>
    <rPh sb="5" eb="7">
      <t>ソウトウ</t>
    </rPh>
    <rPh sb="12" eb="13">
      <t>キュウ</t>
    </rPh>
    <rPh sb="13" eb="15">
      <t>カイゴ</t>
    </rPh>
    <rPh sb="15" eb="17">
      <t>ヨボウ</t>
    </rPh>
    <rPh sb="17" eb="19">
      <t>ホウモン</t>
    </rPh>
    <rPh sb="19" eb="21">
      <t>カイゴ</t>
    </rPh>
    <rPh sb="22" eb="24">
      <t>ソウトウ</t>
    </rPh>
    <phoneticPr fontId="0"/>
  </si>
  <si>
    <t>通所型サービスA（基準を緩和したサービス）</t>
    <rPh sb="0" eb="2">
      <t>ツウショ</t>
    </rPh>
    <rPh sb="2" eb="3">
      <t>ガタ</t>
    </rPh>
    <rPh sb="9" eb="11">
      <t>キジュン</t>
    </rPh>
    <rPh sb="12" eb="14">
      <t>カンワ</t>
    </rPh>
    <phoneticPr fontId="0"/>
  </si>
  <si>
    <t>通所型サービスB（住民主体によるサービス）</t>
    <rPh sb="0" eb="2">
      <t>ツウショ</t>
    </rPh>
    <rPh sb="2" eb="3">
      <t>ガタ</t>
    </rPh>
    <rPh sb="9" eb="11">
      <t>ジュウミン</t>
    </rPh>
    <rPh sb="11" eb="13">
      <t>シュタイ</t>
    </rPh>
    <phoneticPr fontId="0"/>
  </si>
  <si>
    <t>通所型サービスC（短期集中予防サービス）</t>
    <rPh sb="0" eb="2">
      <t>ツウショ</t>
    </rPh>
    <rPh sb="2" eb="3">
      <t>ガタ</t>
    </rPh>
    <rPh sb="9" eb="11">
      <t>タンキ</t>
    </rPh>
    <rPh sb="11" eb="13">
      <t>シュウチュウ</t>
    </rPh>
    <rPh sb="13" eb="15">
      <t>ヨボウ</t>
    </rPh>
    <phoneticPr fontId="0"/>
  </si>
  <si>
    <t>通所型サービス（その他）</t>
    <phoneticPr fontId="4"/>
  </si>
  <si>
    <t>その他生活支援サービス（配食）</t>
    <rPh sb="2" eb="3">
      <t>ホカ</t>
    </rPh>
    <rPh sb="3" eb="5">
      <t>セイカツ</t>
    </rPh>
    <rPh sb="5" eb="7">
      <t>シエン</t>
    </rPh>
    <rPh sb="12" eb="14">
      <t>ハイショク</t>
    </rPh>
    <phoneticPr fontId="0"/>
  </si>
  <si>
    <t>その他生活支援サービス（その他）</t>
    <rPh sb="2" eb="3">
      <t>ホカ</t>
    </rPh>
    <rPh sb="3" eb="5">
      <t>セイカツ</t>
    </rPh>
    <rPh sb="5" eb="7">
      <t>シエン</t>
    </rPh>
    <rPh sb="14" eb="15">
      <t>ホカ</t>
    </rPh>
    <phoneticPr fontId="0"/>
  </si>
  <si>
    <t>在宅死亡率（過去5年平均）</t>
    <rPh sb="0" eb="2">
      <t>ザイタク</t>
    </rPh>
    <rPh sb="2" eb="4">
      <t>シボウ</t>
    </rPh>
    <rPh sb="4" eb="5">
      <t>リツ</t>
    </rPh>
    <rPh sb="6" eb="8">
      <t>カコ</t>
    </rPh>
    <rPh sb="9" eb="10">
      <t>ネン</t>
    </rPh>
    <rPh sb="10" eb="12">
      <t>ヘイキ</t>
    </rPh>
    <phoneticPr fontId="3"/>
  </si>
  <si>
    <t>2014～2018年､
2016～2020年</t>
    <rPh sb="9" eb="10">
      <t>ネン</t>
    </rPh>
    <rPh sb="21" eb="22">
      <t>ネン</t>
    </rPh>
    <phoneticPr fontId="3"/>
  </si>
  <si>
    <t>在宅死亡率</t>
    <rPh sb="0" eb="2">
      <t>ザイタク</t>
    </rPh>
    <rPh sb="2" eb="4">
      <t>シボウ</t>
    </rPh>
    <rPh sb="4" eb="5">
      <t>リツ</t>
    </rPh>
    <phoneticPr fontId="3"/>
  </si>
  <si>
    <t>・在宅死亡率の直近の数値である。</t>
    <rPh sb="1" eb="3">
      <t>ザイタク</t>
    </rPh>
    <rPh sb="3" eb="6">
      <t>シボウリツ</t>
    </rPh>
    <rPh sb="7" eb="9">
      <t>チョッキン</t>
    </rPh>
    <rPh sb="10" eb="12">
      <t>スウチ</t>
    </rPh>
    <phoneticPr fontId="3"/>
  </si>
  <si>
    <t>2019年、2020年</t>
    <rPh sb="4" eb="5">
      <t>ネン</t>
    </rPh>
    <rPh sb="10" eb="11">
      <t>ネン</t>
    </rPh>
    <phoneticPr fontId="4"/>
  </si>
  <si>
    <t>在宅ターミナルケアを受けた患者数算定回数（人口10万対）</t>
    <phoneticPr fontId="3"/>
  </si>
  <si>
    <t>・死亡日及び死亡日前 4日以内の計15日間に２回以上往診又は訪問診療を行った患者が、在宅で死亡した場合（往診又は訪問診療を行った後、24時間以内に在宅以外で死亡した場合を含む）に算定される。
・算定回数は、原則として、診療報酬点数表及び調剤報酬点数表に定められた１行為を１回 としている。</t>
    <phoneticPr fontId="4"/>
  </si>
  <si>
    <t>・元気高齢者の調査において、【問：人生の最期を迎えたい場所】で「自宅」と回答した割合である。</t>
    <phoneticPr fontId="3"/>
  </si>
  <si>
    <t>・元気高齢者の調査において【問：人生の最期をどのように迎えたいか家族と話し合った経験の有無】で「十分に話し合っている」「話し合ったことがある」と回答した割合である。</t>
    <phoneticPr fontId="3"/>
  </si>
  <si>
    <t>ACP・リビングウィルに関するツールの作成の有無</t>
    <phoneticPr fontId="3"/>
  </si>
  <si>
    <t>2021年、2022年
（各年度中の実施を含む）</t>
    <rPh sb="4" eb="5">
      <t>ネン</t>
    </rPh>
    <rPh sb="10" eb="11">
      <t>ネン</t>
    </rPh>
    <rPh sb="13" eb="14">
      <t>カク</t>
    </rPh>
    <rPh sb="14" eb="16">
      <t>ネンド</t>
    </rPh>
    <rPh sb="16" eb="17">
      <t>チュウ</t>
    </rPh>
    <rPh sb="18" eb="20">
      <t>ジッシ</t>
    </rPh>
    <rPh sb="21" eb="22">
      <t>フク</t>
    </rPh>
    <phoneticPr fontId="3"/>
  </si>
  <si>
    <t>・前年度のオンラインなども含む講座実施回数である。
・在宅療養・ACPに関する市民向け講座の実施回数を総務省「住民基本台帳に基づく人口、人口動態及び世帯数調査」（各年１月１日）の65際以上人口で除し算出した割合である。</t>
    <rPh sb="1" eb="4">
      <t>ゼンネンド</t>
    </rPh>
    <rPh sb="15" eb="17">
      <t>コウザ</t>
    </rPh>
    <rPh sb="17" eb="19">
      <t>ジッシ</t>
    </rPh>
    <rPh sb="19" eb="21">
      <t>カイスウ</t>
    </rPh>
    <rPh sb="81" eb="82">
      <t>カク</t>
    </rPh>
    <rPh sb="91" eb="92">
      <t>サイ</t>
    </rPh>
    <phoneticPr fontId="3"/>
  </si>
  <si>
    <t>2021年、2022年
（講座は2020年度、2021年度の実施回数）</t>
    <rPh sb="4" eb="5">
      <t>ネン</t>
    </rPh>
    <rPh sb="10" eb="11">
      <t>ネン</t>
    </rPh>
    <rPh sb="13" eb="15">
      <t>コウザ</t>
    </rPh>
    <rPh sb="20" eb="22">
      <t>ネンド</t>
    </rPh>
    <rPh sb="27" eb="29">
      <t>ネンド</t>
    </rPh>
    <rPh sb="30" eb="32">
      <t>ジッシ</t>
    </rPh>
    <rPh sb="32" eb="34">
      <t>カイスウ</t>
    </rPh>
    <phoneticPr fontId="3"/>
  </si>
  <si>
    <t>2.多職種連携が進み、在宅生活を継続することができる</t>
    <phoneticPr fontId="3"/>
  </si>
  <si>
    <t>厚生労働省「介護保険事業状況報告」</t>
    <phoneticPr fontId="3"/>
  </si>
  <si>
    <t>要介護１・２の在宅サービス利用率</t>
    <rPh sb="0" eb="3">
      <t>ヨウカイゴ</t>
    </rPh>
    <rPh sb="7" eb="9">
      <t>ザイタク</t>
    </rPh>
    <rPh sb="13" eb="16">
      <t>リヨウリツ</t>
    </rPh>
    <phoneticPr fontId="3"/>
  </si>
  <si>
    <t>自宅・地域で暮らす要介護認定者に占める特養入所希望者</t>
    <rPh sb="0" eb="2">
      <t>ジタク</t>
    </rPh>
    <rPh sb="3" eb="5">
      <t>チイキ</t>
    </rPh>
    <rPh sb="6" eb="7">
      <t>ク</t>
    </rPh>
    <rPh sb="9" eb="10">
      <t>ヨウ</t>
    </rPh>
    <rPh sb="10" eb="12">
      <t>カイゴ</t>
    </rPh>
    <rPh sb="12" eb="14">
      <t>ニンテイ</t>
    </rPh>
    <rPh sb="14" eb="15">
      <t>シャ</t>
    </rPh>
    <rPh sb="16" eb="17">
      <t>シ</t>
    </rPh>
    <rPh sb="19" eb="21">
      <t>トクヨウ</t>
    </rPh>
    <rPh sb="21" eb="23">
      <t>ニュウショ</t>
    </rPh>
    <rPh sb="23" eb="26">
      <t>キボウシャ</t>
    </rPh>
    <phoneticPr fontId="3"/>
  </si>
  <si>
    <t>202１年、2022年</t>
    <rPh sb="4" eb="5">
      <t>ネン</t>
    </rPh>
    <rPh sb="10" eb="11">
      <t>ネン</t>
    </rPh>
    <phoneticPr fontId="4"/>
  </si>
  <si>
    <t>往診を受けた患者数（算定回数）[人口10万対]</t>
    <phoneticPr fontId="3"/>
  </si>
  <si>
    <t>・医療機関を退院、または介護施設等を退所して、在宅での生活に移行する利用者について、情報提供を受けることや介護サービスの調整等を行うことを評価する加算。</t>
    <phoneticPr fontId="3"/>
  </si>
  <si>
    <t>退院支援（退院調整）を受けた患者数（算定回数）[人口10万対]</t>
    <phoneticPr fontId="3"/>
  </si>
  <si>
    <t>・適切な退院先に適切な時期に退院できるよう、退院支援計画の立案及び当該計画に基づき退院した場合に算定される。</t>
    <phoneticPr fontId="3"/>
  </si>
  <si>
    <t>退院時共同指導を受けた患者数（算定回数）[人口10万対]</t>
    <phoneticPr fontId="4"/>
  </si>
  <si>
    <t>介護支援連携指導を受けた患者数（算定回数）[人口10万対]</t>
    <phoneticPr fontId="3"/>
  </si>
  <si>
    <t>2-3ショートスティや訪問看護・介護などにおける医療介護の連携が進んでいる</t>
    <phoneticPr fontId="3"/>
  </si>
  <si>
    <t>・ショートステイ（短期入所生活介護）において、医療機関との連携の強化や緊急時の対応強化を目的として、重度者の受け入れ態勢を整えることを評価する加算。</t>
    <phoneticPr fontId="4"/>
  </si>
  <si>
    <t>・認知症高齢者が、認知症対応型共同生活介護（グループホーム）において生活を継続できるように、利用者の状態に応じた医療ニーズに対応できるように看護体制を整備している事業所を評価する加算。</t>
    <phoneticPr fontId="3"/>
  </si>
  <si>
    <t>・訪問看護事業所の職員が訪問介護事業所と連携して利用者に係る計画作成の支援等を行った場合に評価する加算。</t>
    <phoneticPr fontId="4"/>
  </si>
  <si>
    <t>2-4切れ目のない在宅医療と在宅介護の提供体制の構築</t>
    <phoneticPr fontId="3"/>
  </si>
  <si>
    <t>・「在宅医療と介護の連携における医療・介護関係者への相談支援の実施」の得点は、左記の４項目について取り組んでいる場合は「５点」とし算出した数値である。（満点2０点）</t>
    <phoneticPr fontId="3"/>
  </si>
  <si>
    <t>庁内や郡市区等医師会等関係団体、都道府県等との連携</t>
    <phoneticPr fontId="3"/>
  </si>
  <si>
    <t>医師会、医療機関、介護ｻｰﾋﾞｽ事業所等と連携体制の構築</t>
    <phoneticPr fontId="3"/>
  </si>
  <si>
    <t>・「庁内や郡市区等医師会等関係団体、都道府県等との連携」の得点は、左記の3項目について取り組んでいる場合は「５点」とし算出した数値である。（満点15点）</t>
    <phoneticPr fontId="3"/>
  </si>
  <si>
    <t>患者・利用者の状態の変化等に応じた医療・介護関係者間で速やかな情報共有</t>
    <phoneticPr fontId="3"/>
  </si>
  <si>
    <t>・「患者・利用者の状態の変化等に応じた医療・介護関係者間で速やかな情報共有」の得点は、左記の４項目について取り組んでいる場合は「５点」とし算出した数値である。（満点2０点）</t>
    <phoneticPr fontId="3"/>
  </si>
  <si>
    <t>・「在宅医療・介護連携の推進に向けた多職種を対象とした研修会の開催」の得点は、左記の４項目について取り組んでいる場合は「５点」とし算出した数値である。（満点2０点）</t>
    <phoneticPr fontId="3"/>
  </si>
  <si>
    <t>関東厚生局「保険医療機関・保険薬局の施設基準の届出受理状況及び保険外併用療養費医療機関一覧」</t>
    <phoneticPr fontId="4"/>
  </si>
  <si>
    <t>2023年</t>
    <rPh sb="4" eb="5">
      <t>ネン</t>
    </rPh>
    <phoneticPr fontId="4"/>
  </si>
  <si>
    <t>医科の分野において、2023年2月1日時点で届出が受理されている医療機関名簿のうち、厚生労働省「特掲診療料の施設基準等」に示す、以下のいずれかに該当する施設を算出した数値である。
厚生労働省「特掲診療料の施設基準等」
・「第14の２」の１の(１)(2)(3)に規定する在宅療養支援病院
・「第14の２」の２の(２)に規定する在宅緩和ケア充実診療所・病院加算
・「第14の２」の２の(４)に規定する在宅療養実績加算２</t>
    <rPh sb="0" eb="2">
      <t>イカ</t>
    </rPh>
    <rPh sb="3" eb="5">
      <t>ブンヤ</t>
    </rPh>
    <rPh sb="14" eb="15">
      <t>ネン</t>
    </rPh>
    <rPh sb="16" eb="17">
      <t>ガツ</t>
    </rPh>
    <rPh sb="18" eb="19">
      <t>ニチ</t>
    </rPh>
    <rPh sb="19" eb="21">
      <t>ジテン</t>
    </rPh>
    <rPh sb="64" eb="66">
      <t>イカ</t>
    </rPh>
    <phoneticPr fontId="4"/>
  </si>
  <si>
    <t>医科の分野において、2023年2月1日時点で届出が受理されている医療機関名簿のうち、厚生労働省「特掲診療料の施設基準等」に示す、以下のいずれかに該当する施設を算出した数値である。
厚生労働省「特掲診療料の施設基準等」
・「第９」の１の(1)(２)(３)に規定する在宅療養支援診療所
・「第９」の２の(３)に規定する在宅緩和ケア充実診療所・病院加算
・「第９」の２の(４)に規定する在宅療養実績加算１
・「第９」の２の(５)に規定する在宅療養実績加算２</t>
    <rPh sb="42" eb="47">
      <t>コウセイロウドウショウ</t>
    </rPh>
    <rPh sb="61" eb="62">
      <t>シメ</t>
    </rPh>
    <phoneticPr fontId="4"/>
  </si>
  <si>
    <t>歯科の分野において、2023年2月1日時点で届出が受理されている医療機関名簿のうち、歯科訪問診療の実績により定められている、以下のいずれかに該当する施設を算出した数値である。
・在宅療養支援歯科診療所１
・在宅療養支援歯科診療所２</t>
    <rPh sb="0" eb="2">
      <t>シカ</t>
    </rPh>
    <rPh sb="3" eb="5">
      <t>ブンヤ</t>
    </rPh>
    <rPh sb="54" eb="55">
      <t>サダ</t>
    </rPh>
    <phoneticPr fontId="4"/>
  </si>
  <si>
    <t>薬局の分野において、2023年2月1日時点で届出が受理されている医療機関名簿のうち、厚生労働省「特掲診療料の施設基準等」に示す、以下に該当する施設を算出した数値である。
・在宅患者訪問薬剤管理指導料</t>
    <rPh sb="0" eb="2">
      <t>ヤッキョク</t>
    </rPh>
    <rPh sb="3" eb="5">
      <t>ブンヤ</t>
    </rPh>
    <rPh sb="61" eb="62">
      <t>シメ</t>
    </rPh>
    <phoneticPr fontId="4"/>
  </si>
  <si>
    <t>訪問看護（人口10万対）</t>
    <rPh sb="0" eb="2">
      <t>ホウモン</t>
    </rPh>
    <rPh sb="2" eb="4">
      <t>カンゴ</t>
    </rPh>
    <phoneticPr fontId="3"/>
  </si>
  <si>
    <t>厚生労働省「在宅医療にかかる地域別データ集」</t>
    <phoneticPr fontId="3"/>
  </si>
  <si>
    <t>2021年</t>
    <rPh sb="4" eb="5">
      <t>ネン</t>
    </rPh>
    <phoneticPr fontId="4"/>
  </si>
  <si>
    <t>居宅介護事業所・訪問系の介護サービス事業所</t>
    <rPh sb="0" eb="2">
      <t>キョタク</t>
    </rPh>
    <rPh sb="2" eb="4">
      <t>カイゴ</t>
    </rPh>
    <rPh sb="4" eb="7">
      <t>ジギョウショ</t>
    </rPh>
    <rPh sb="8" eb="10">
      <t>ホウモン</t>
    </rPh>
    <rPh sb="10" eb="11">
      <t>ケイ</t>
    </rPh>
    <rPh sb="12" eb="14">
      <t>カイゴ</t>
    </rPh>
    <rPh sb="18" eb="21">
      <t>ジギョウショ</t>
    </rPh>
    <phoneticPr fontId="4"/>
  </si>
  <si>
    <t>・実数及び人口10万対のデータである。</t>
    <rPh sb="1" eb="3">
      <t>ジッスウ</t>
    </rPh>
    <rPh sb="3" eb="4">
      <t>オヨ</t>
    </rPh>
    <rPh sb="5" eb="7">
      <t>ジンコウ</t>
    </rPh>
    <rPh sb="9" eb="10">
      <t>マン</t>
    </rPh>
    <rPh sb="10" eb="11">
      <t>ツイ</t>
    </rPh>
    <phoneticPr fontId="3"/>
  </si>
  <si>
    <t>2020年</t>
    <rPh sb="4" eb="5">
      <t>ネン</t>
    </rPh>
    <phoneticPr fontId="4"/>
  </si>
  <si>
    <t>医療人材</t>
    <rPh sb="0" eb="2">
      <t>イリョウ</t>
    </rPh>
    <rPh sb="2" eb="4">
      <t>ジンザイ</t>
    </rPh>
    <phoneticPr fontId="3"/>
  </si>
  <si>
    <t>・実数及び人口10万対のデータである。</t>
    <rPh sb="1" eb="3">
      <t>ジッスウ</t>
    </rPh>
    <rPh sb="3" eb="4">
      <t>オヨ</t>
    </rPh>
    <rPh sb="5" eb="7">
      <t>ジンコウ</t>
    </rPh>
    <rPh sb="9" eb="10">
      <t>マン</t>
    </rPh>
    <rPh sb="10" eb="11">
      <t>タイ</t>
    </rPh>
    <phoneticPr fontId="3"/>
  </si>
  <si>
    <t>保健衛生関係主要統計</t>
    <phoneticPr fontId="3"/>
  </si>
  <si>
    <t>医療人材_訪問看護合計</t>
    <rPh sb="0" eb="2">
      <t>イリョウ</t>
    </rPh>
    <rPh sb="2" eb="4">
      <t>ジンザイ</t>
    </rPh>
    <phoneticPr fontId="3"/>
  </si>
  <si>
    <t>保健師</t>
    <phoneticPr fontId="3"/>
  </si>
  <si>
    <t>准看護師</t>
    <phoneticPr fontId="3"/>
  </si>
  <si>
    <t>その他の職員</t>
    <phoneticPr fontId="3"/>
  </si>
  <si>
    <t>介護人材</t>
    <rPh sb="0" eb="2">
      <t>カイゴ</t>
    </rPh>
    <rPh sb="2" eb="4">
      <t>ジンザイ</t>
    </rPh>
    <phoneticPr fontId="3"/>
  </si>
  <si>
    <t>・実数う及び認定者1万対の数値である。</t>
    <rPh sb="1" eb="3">
      <t>ジッスウ</t>
    </rPh>
    <rPh sb="4" eb="5">
      <t>オヨ</t>
    </rPh>
    <phoneticPr fontId="3"/>
  </si>
  <si>
    <t>2017年</t>
    <rPh sb="4" eb="5">
      <t>ネン</t>
    </rPh>
    <phoneticPr fontId="4"/>
  </si>
  <si>
    <t>生活支援</t>
    <phoneticPr fontId="3"/>
  </si>
  <si>
    <t>1.自立して活動できない身体状況になっても在宅生活を継続できる
（できる期待がある）</t>
    <phoneticPr fontId="3"/>
  </si>
  <si>
    <t>・第１号保険者の認定者数から「施設サービス受給者数」を引き、自宅・地域で暮らす受給者の算出を行った。在宅サービス利用率は、自宅・地域で暮らす受給者数を第１号保険者の認定者で除した割合である。要介護３以上は、要介護３以上に限定し、同様の計算をしたものである。</t>
    <phoneticPr fontId="3"/>
  </si>
  <si>
    <t>厚生労働省「介護保険事業状況報告　月報」</t>
    <rPh sb="0" eb="5">
      <t>コウセイロウドウショウ</t>
    </rPh>
    <rPh sb="6" eb="8">
      <t>カイゴ</t>
    </rPh>
    <phoneticPr fontId="4"/>
  </si>
  <si>
    <t>2021年1２月分、
2022年12月分</t>
    <rPh sb="15" eb="16">
      <t>ネン</t>
    </rPh>
    <rPh sb="18" eb="19">
      <t>ガツ</t>
    </rPh>
    <rPh sb="19" eb="20">
      <t>ブン</t>
    </rPh>
    <phoneticPr fontId="4"/>
  </si>
  <si>
    <t>〇</t>
    <phoneticPr fontId="3"/>
  </si>
  <si>
    <t>【居宅】在宅療養・介護の希望割合</t>
    <phoneticPr fontId="3"/>
  </si>
  <si>
    <t>・居宅要支援・要介護者において、【問：施設等への入所（入居）希望の有無】で「希望しない（可能なかぎり自宅で生活したい） 」と回答した割合である。</t>
    <phoneticPr fontId="3"/>
  </si>
  <si>
    <t>2.必要な生活支援サービスが利用できる</t>
    <phoneticPr fontId="3"/>
  </si>
  <si>
    <t>2-1介護保険サービス以外の支援・サービスを利用しながら在宅生活が送れている</t>
    <phoneticPr fontId="3"/>
  </si>
  <si>
    <t>・元気高齢者、居宅要支援・要介護者のそれぞれの調査において、【問：介護保険サービス以外の支援・サービスの利用状況】で「利用している」と回答した割合である。</t>
    <phoneticPr fontId="3"/>
  </si>
  <si>
    <t>2-2高齢者が生活支援サービスが充足を実感できている</t>
    <phoneticPr fontId="3"/>
  </si>
  <si>
    <t>・元気高齢者、居宅要支援・要介護者のそれぞれの調査において、【問：今後、介護や高齢者に必要な施策】で「生活支援」と回答した割合である。</t>
    <phoneticPr fontId="3"/>
  </si>
  <si>
    <t>【元気】今後、介護や高齢者に必要な施策として「外出支援」を選択した割合</t>
    <rPh sb="1" eb="3">
      <t>ゲンキ</t>
    </rPh>
    <rPh sb="23" eb="25">
      <t>ガイシュツ</t>
    </rPh>
    <rPh sb="25" eb="27">
      <t>シエン</t>
    </rPh>
    <phoneticPr fontId="3"/>
  </si>
  <si>
    <t>・元気高齢者、居宅要支援・要介護者のそれぞれの調査において、【問：今後、介護や高齢者に必要な施策】で「外出支援」と回答した割合である。</t>
    <rPh sb="51" eb="53">
      <t>ガイシュツ</t>
    </rPh>
    <phoneticPr fontId="3"/>
  </si>
  <si>
    <t>【居宅】今後、介護や高齢者に必要な施策として「外出支援」を選択した割合</t>
    <rPh sb="1" eb="3">
      <t>キョタク</t>
    </rPh>
    <rPh sb="23" eb="25">
      <t>ガイシュツ</t>
    </rPh>
    <phoneticPr fontId="3"/>
  </si>
  <si>
    <t>2-3日常生活をおくる上で便利なサービスが（多様な担い手により）確保されている</t>
    <phoneticPr fontId="3"/>
  </si>
  <si>
    <t>生活支援サービスの提供状況</t>
    <phoneticPr fontId="4"/>
  </si>
  <si>
    <t>2022年</t>
    <rPh sb="4" eb="5">
      <t>ネン</t>
    </rPh>
    <phoneticPr fontId="4"/>
  </si>
  <si>
    <t>2-4地域支援事業を活用した生活支援サービス</t>
    <phoneticPr fontId="3"/>
  </si>
  <si>
    <t>生活支援サービスの提供団体数</t>
    <phoneticPr fontId="4"/>
  </si>
  <si>
    <t>・「行政が関与（補助・委託、その他の支援）している生活支援サービス」や「民間（事業者・住民団体など）の自主的な活動」の実施主体数について回答を依頼した。
・実施主体数の数値について、総務省「住民基本台帳に基づく人口、人口動態及び世帯数調査」（各年１月１日）の６５歳以上人口で除したものである。</t>
    <rPh sb="78" eb="80">
      <t>ジッシ</t>
    </rPh>
    <rPh sb="80" eb="82">
      <t>シュタイ</t>
    </rPh>
    <rPh sb="82" eb="83">
      <t>スウ</t>
    </rPh>
    <rPh sb="84" eb="86">
      <t>スウチ</t>
    </rPh>
    <rPh sb="121" eb="122">
      <t>カク</t>
    </rPh>
    <rPh sb="131" eb="132">
      <t>サイ</t>
    </rPh>
    <rPh sb="132" eb="134">
      <t>イジョウ</t>
    </rPh>
    <rPh sb="134" eb="136">
      <t>ジンコウ</t>
    </rPh>
    <rPh sb="137" eb="138">
      <t>ジョ</t>
    </rPh>
    <phoneticPr fontId="3"/>
  </si>
  <si>
    <t>2021年度、2022年度中の実施見込み含む</t>
    <rPh sb="11" eb="13">
      <t>ネンド</t>
    </rPh>
    <phoneticPr fontId="4"/>
  </si>
  <si>
    <t>地域支援事業を活用した生活支援サービスの実施主体数</t>
    <phoneticPr fontId="3"/>
  </si>
  <si>
    <t>・地域支援事業を活用した生活支援サービスの実施主体数について記入を依頼した。
・実施主体数の数値について、総務省「住民基本台帳に基づく人口、人口動態及び世帯数調査」（各年１月１日）の６５歳以上人口で除したものである。</t>
    <rPh sb="30" eb="32">
      <t>キニュウ</t>
    </rPh>
    <rPh sb="33" eb="35">
      <t>イライ</t>
    </rPh>
    <rPh sb="83" eb="84">
      <t>カク</t>
    </rPh>
    <phoneticPr fontId="4"/>
  </si>
  <si>
    <t>NPO、民間事業者等による生活支援サービス</t>
    <phoneticPr fontId="4"/>
  </si>
  <si>
    <t>地域づくりへの参加意向のある高齢者の割合</t>
    <phoneticPr fontId="3"/>
  </si>
  <si>
    <t>・元気高齢者の調査において【問：地域住民の有志によって、健康づくり活動や趣味等のグループ活動を行って、いきいきした地域づくりを進めるとしたら、あなたはその活動に参加者として参加してみたいと思いますか】で「是非参加したい」「参加してもよい」と回答した割合である。</t>
    <phoneticPr fontId="3"/>
  </si>
  <si>
    <t>地域づくりへの企画・運営として参加意向のある割合</t>
    <phoneticPr fontId="3"/>
  </si>
  <si>
    <t>・元気高齢者の調査において【問地域住民の有志によって、健康づくり活動や趣味等のグループ活動を行って、いきいきした地域づくりを進めるとしたら、あなたはその活動に企画・運営（お世話役）として参加してみたいと思いますか。】で「是非参加したい」「参加してもよい」と回答した割合である。</t>
    <phoneticPr fontId="3"/>
  </si>
  <si>
    <t>3.生活支援コーディネーター等が生活支援サービスの提供をコーディネートしている</t>
    <phoneticPr fontId="3"/>
  </si>
  <si>
    <t>3-1市町村の働きかけや支援によって生活支援サービスが増加している</t>
    <phoneticPr fontId="3"/>
  </si>
  <si>
    <t>市町村の働きかけにより開始した生活支援サービスの数（対65歳以上人口）</t>
    <phoneticPr fontId="4"/>
  </si>
  <si>
    <t>・働きかけにより開始した生活支援サービスの数は、行政の委託、民間（事業所・住民）への補助、一時的な行政支援によるものも含め回答を依頼した。
・回答の数値を総務省「住民基本台帳に基づく人口、人口動態及び世帯数調査」（2021年１月１日）の65歳以上人口で、除した数値である。</t>
    <rPh sb="61" eb="63">
      <t>カイトウ</t>
    </rPh>
    <rPh sb="64" eb="66">
      <t>イライ</t>
    </rPh>
    <rPh sb="71" eb="73">
      <t>カイトウ</t>
    </rPh>
    <rPh sb="74" eb="76">
      <t>スウチ</t>
    </rPh>
    <rPh sb="130" eb="132">
      <t>スウチ</t>
    </rPh>
    <phoneticPr fontId="3"/>
  </si>
  <si>
    <t>2022年度中の実施見込み含む</t>
    <phoneticPr fontId="3"/>
  </si>
  <si>
    <t>厚生労働省「保険者機能強化推進交付金・介護保険保険者努力支援交付金に係る評価指標状況調査」</t>
    <rPh sb="0" eb="5">
      <t>コウセイロウドウショウ</t>
    </rPh>
    <phoneticPr fontId="3"/>
  </si>
  <si>
    <t>・「高齢者の移動に関する支援を実施している」の得点は、左記の４項目について取り組んでいる場合は「５点」とし算出した数値である。（満点２０点）</t>
    <phoneticPr fontId="4"/>
  </si>
  <si>
    <t>移動支援の実施（※介護予防・生活支援サービス事業による）</t>
    <phoneticPr fontId="3"/>
  </si>
  <si>
    <t>・「生活支援コーディネーターが設置され、機能している」の得点は、左記の４項目について取り組んでいる場合は「５点」とし算出した数値である。（満点２０点）</t>
    <phoneticPr fontId="4"/>
  </si>
  <si>
    <t>4.認知症があっても暮らし続けられる地域づくりが進んでいる</t>
    <phoneticPr fontId="3"/>
  </si>
  <si>
    <t>4-1認知症サポーターを活用した地域支援体制の構築及び社会参加支援が行われている</t>
    <phoneticPr fontId="3"/>
  </si>
  <si>
    <t>（特非）地域共生政策自治体連携機構「サポーターの養成状況」</t>
    <phoneticPr fontId="3"/>
  </si>
  <si>
    <t>20２１年12月、2022年12月</t>
    <rPh sb="4" eb="5">
      <t>ネン</t>
    </rPh>
    <rPh sb="7" eb="8">
      <t>ガツ</t>
    </rPh>
    <rPh sb="13" eb="14">
      <t>ネン</t>
    </rPh>
    <rPh sb="16" eb="17">
      <t>ガツ</t>
    </rPh>
    <phoneticPr fontId="4"/>
  </si>
  <si>
    <t>メイト+サポーター1人当たり担当高齢者人口</t>
    <phoneticPr fontId="3"/>
  </si>
  <si>
    <t xml:space="preserve">総人口10,000人当たりの講座開催回数	</t>
    <phoneticPr fontId="4"/>
  </si>
  <si>
    <t>・認知症初期集中支援チームの訪問延べ件数
・６５歳以上人口当たりのデータは、上記データを総務省「住民基本台帳年齢階級別人口」（各年1月1日）の６５歳以上人口で除した数値である。</t>
    <rPh sb="63" eb="64">
      <t>カク</t>
    </rPh>
    <phoneticPr fontId="4"/>
  </si>
  <si>
    <t>・「認知症サポーターを活用した地域支援活動」の得点は、左記の４項目について取り組んでいる場合は「５点」とし算出した数値である。（満点２０点）</t>
    <phoneticPr fontId="4"/>
  </si>
  <si>
    <t>4-2地域における認知症高齢者支援の取組や認知症の理解促進に向けた普及啓発活動が行われている</t>
    <phoneticPr fontId="3"/>
  </si>
  <si>
    <t>・「認知症高齢者支援、普及啓発活動」の得点は、左記の４項目について取り組んでいる場合は「５点」とし算出した数値である。（満点２０点）</t>
    <phoneticPr fontId="4"/>
  </si>
  <si>
    <t>・認知症サポート医数
・６５歳以上人口当たりのデータは、上記データを総務省「住民基本台帳年齢階級別人口」（各年1月1日）の６５歳以上人口で除した数値である。</t>
    <rPh sb="53" eb="54">
      <t>カク</t>
    </rPh>
    <phoneticPr fontId="4"/>
  </si>
  <si>
    <t>・嘱託医として配置している認知症地域支援推進員数
・６５歳以上人口当たりのデータは、上記データを総務省「住民基本台帳年齢階級別人口」（各年1月1日）の６５歳以上人口で除した数値である。</t>
    <rPh sb="67" eb="68">
      <t>カク</t>
    </rPh>
    <phoneticPr fontId="4"/>
  </si>
  <si>
    <t>・管内に設置している認知症カフェの数
・６５歳以上人口当たりのデータは、上記データを総務省「住民基本台帳年齢階級別人口」（各年1月1日）の６５歳以上人口で除した数値である。</t>
    <rPh sb="4" eb="6">
      <t>セッチ</t>
    </rPh>
    <rPh sb="61" eb="62">
      <t>カク</t>
    </rPh>
    <phoneticPr fontId="4"/>
  </si>
  <si>
    <t>認知症相談窓口の認知度</t>
    <phoneticPr fontId="4"/>
  </si>
  <si>
    <t>・元気、居宅の調査において【問：認知症に関する相談窓口を知っていますか。】で「はいと回答した割合である。</t>
    <rPh sb="4" eb="6">
      <t>キョタク</t>
    </rPh>
    <phoneticPr fontId="3"/>
  </si>
  <si>
    <t>長野県「高齢者実態調査」</t>
    <rPh sb="0" eb="2">
      <t>ナガノ</t>
    </rPh>
    <rPh sb="2" eb="3">
      <t>ケン</t>
    </rPh>
    <rPh sb="4" eb="7">
      <t>コウレイシャ</t>
    </rPh>
    <rPh sb="7" eb="9">
      <t>ジッタイ</t>
    </rPh>
    <rPh sb="9" eb="11">
      <t>チョウサ</t>
    </rPh>
    <phoneticPr fontId="4"/>
  </si>
  <si>
    <t>生活支援コーディネーターの配備</t>
    <phoneticPr fontId="3"/>
  </si>
  <si>
    <t>兼務の生活支援コーディネーターの活動状況</t>
    <phoneticPr fontId="3"/>
  </si>
  <si>
    <t>協議体の数</t>
    <phoneticPr fontId="3"/>
  </si>
  <si>
    <t>市町村圏域（第1層）</t>
    <phoneticPr fontId="4"/>
  </si>
  <si>
    <t>・圏域ごとの協議体数
・日常生活圏域（中学校区域等）（第2層）は、６５歳以上人口（総務省「住民基本台帳年齢階級別人口」（各年1月1日）で除した数値である。</t>
    <rPh sb="41" eb="44">
      <t>ソウムショウ</t>
    </rPh>
    <rPh sb="60" eb="61">
      <t>カク</t>
    </rPh>
    <phoneticPr fontId="4"/>
  </si>
  <si>
    <t>日常生活圏域（中学校区域等）（第2層）</t>
    <phoneticPr fontId="4"/>
  </si>
  <si>
    <t>1.希望者すれば、できるだけ長く在宅（自宅等）で生活を継続できる</t>
    <phoneticPr fontId="3"/>
  </si>
  <si>
    <t>1-1.元気なときも、介護が必要になっても、在宅療養に希望を持っている</t>
    <phoneticPr fontId="3"/>
  </si>
  <si>
    <t>1-２.フォーマル、インフォーマルのサービスがあり、長く自宅等に住み続けられる</t>
    <phoneticPr fontId="3"/>
  </si>
  <si>
    <t>在宅ｻｰﾋﾞｽ利用者の平均要介護度</t>
    <rPh sb="0" eb="2">
      <t>ザイタク</t>
    </rPh>
    <rPh sb="6" eb="10">
      <t>リヨウシャノ</t>
    </rPh>
    <rPh sb="10" eb="12">
      <t>ヘイキン</t>
    </rPh>
    <rPh sb="12" eb="15">
      <t>ヨウカイゴ</t>
    </rPh>
    <rPh sb="15" eb="16">
      <t>ド</t>
    </rPh>
    <phoneticPr fontId="4"/>
  </si>
  <si>
    <t>・第１号保険者の認定者数から「施設サービス受給者数」を引き、自宅・地域で暮らす者の要介護度の平均値である。</t>
    <rPh sb="39" eb="40">
      <t>モノ</t>
    </rPh>
    <rPh sb="41" eb="44">
      <t>ヨウカイゴ</t>
    </rPh>
    <rPh sb="44" eb="45">
      <t>ド</t>
    </rPh>
    <rPh sb="46" eb="48">
      <t>ヘイキン</t>
    </rPh>
    <rPh sb="48" eb="49">
      <t>アタイ</t>
    </rPh>
    <phoneticPr fontId="3"/>
  </si>
  <si>
    <t>特養入所希望者の平均要介護度</t>
    <rPh sb="0" eb="2">
      <t>トクヨウ</t>
    </rPh>
    <rPh sb="2" eb="4">
      <t>ニュウショ</t>
    </rPh>
    <rPh sb="4" eb="7">
      <t>キボウシャ</t>
    </rPh>
    <rPh sb="8" eb="10">
      <t>ヘイキン</t>
    </rPh>
    <rPh sb="10" eb="13">
      <t>ヨウカイゴ</t>
    </rPh>
    <rPh sb="13" eb="14">
      <t>ド</t>
    </rPh>
    <phoneticPr fontId="4"/>
  </si>
  <si>
    <t>・長野県「特養待機者調査」にて、特別養護老人ホーム入所を希望している者の介護度の平均値である。</t>
    <rPh sb="34" eb="35">
      <t>モノ</t>
    </rPh>
    <rPh sb="36" eb="39">
      <t>カイゴド</t>
    </rPh>
    <rPh sb="40" eb="43">
      <t>ヘイキンチ</t>
    </rPh>
    <phoneticPr fontId="4"/>
  </si>
  <si>
    <t>長野県「特養待機者調査」</t>
    <phoneticPr fontId="4"/>
  </si>
  <si>
    <t>2-1.特養に円滑に入所できている</t>
    <phoneticPr fontId="3"/>
  </si>
  <si>
    <t>特養への入所希望者数</t>
    <phoneticPr fontId="4"/>
  </si>
  <si>
    <t>自宅・地域で暮らす要介護認定者に占める特養入所希望者</t>
    <phoneticPr fontId="4"/>
  </si>
  <si>
    <t>・第１号保険者の要介護１～５認定者数から「施設サービス受給者数」を引き、自宅・地域で暮らす者を算出した。自宅・地域で暮らす要介護１～５認定者数に占める特別養護老人ホーム入所希望者の割合である。</t>
    <rPh sb="47" eb="49">
      <t>サンシュツ</t>
    </rPh>
    <rPh sb="52" eb="54">
      <t>ジタク</t>
    </rPh>
    <rPh sb="55" eb="57">
      <t>チイキ</t>
    </rPh>
    <rPh sb="58" eb="59">
      <t>ク</t>
    </rPh>
    <rPh sb="61" eb="64">
      <t>ヨウカイゴ</t>
    </rPh>
    <rPh sb="67" eb="69">
      <t>ニンテイ</t>
    </rPh>
    <rPh sb="69" eb="70">
      <t>シャ</t>
    </rPh>
    <rPh sb="70" eb="71">
      <t>スウ</t>
    </rPh>
    <rPh sb="72" eb="73">
      <t>シ</t>
    </rPh>
    <rPh sb="90" eb="92">
      <t>ワリアイ</t>
    </rPh>
    <phoneticPr fontId="4"/>
  </si>
  <si>
    <t>長野県「施設入所（入居）者等実態調査」</t>
    <phoneticPr fontId="4"/>
  </si>
  <si>
    <t>長野県「施設入所（入居）者等実態調査」</t>
    <phoneticPr fontId="3"/>
  </si>
  <si>
    <t>特別養護老人ホーム：定員30人以上</t>
    <phoneticPr fontId="4"/>
  </si>
  <si>
    <t>養護老人ホーム（特定施設）（特定施設以外）</t>
    <phoneticPr fontId="4"/>
  </si>
  <si>
    <t>所得段階別の割合</t>
    <rPh sb="6" eb="8">
      <t>ワリアイ</t>
    </rPh>
    <phoneticPr fontId="4"/>
  </si>
  <si>
    <t>2022年10月</t>
    <rPh sb="4" eb="5">
      <t>ネン</t>
    </rPh>
    <rPh sb="7" eb="8">
      <t>ガツ</t>
    </rPh>
    <phoneticPr fontId="4"/>
  </si>
  <si>
    <t>３.公営住宅のバリアフリー化の推進と高齢者住宅のバリアフリー化を促進している</t>
    <phoneticPr fontId="3"/>
  </si>
  <si>
    <t>3-1.住み慣れた地域（自宅やコミュニティ）で安心して生活できる</t>
    <phoneticPr fontId="3"/>
  </si>
  <si>
    <t>2021年10月、2022年10月</t>
    <rPh sb="13" eb="14">
      <t>ネン</t>
    </rPh>
    <rPh sb="16" eb="17">
      <t>ガツ</t>
    </rPh>
    <phoneticPr fontId="4"/>
  </si>
  <si>
    <t>介護保険の住宅改修給付月額
（第1号被保険者1人あたり）</t>
    <phoneticPr fontId="4"/>
  </si>
  <si>
    <t>・住宅改修の給付費総額を第1 号被保険者数で除した数。</t>
    <phoneticPr fontId="4"/>
  </si>
  <si>
    <t>総務省「住宅・土地統計調査」</t>
    <phoneticPr fontId="3"/>
  </si>
  <si>
    <t>2018年</t>
    <rPh sb="4" eb="5">
      <t>ネン</t>
    </rPh>
    <phoneticPr fontId="4"/>
  </si>
  <si>
    <t>４.住宅改修や住まいの確保に対する専門的な相談対応と支援策を講じている</t>
    <phoneticPr fontId="3"/>
  </si>
  <si>
    <t>4-1.住まいの改修や施設への入所に関する相談支援体制が整備されている</t>
    <phoneticPr fontId="3"/>
  </si>
  <si>
    <t>住まい（自宅・入所施設）に関する相談窓口</t>
    <phoneticPr fontId="4"/>
  </si>
  <si>
    <t>2022年度の実施含む</t>
    <phoneticPr fontId="3"/>
  </si>
  <si>
    <t>福祉用具貸与や住宅改修の利用時にﾘﾊﾋﾞﾘﾃｰｼｮﾝ専門職等が関与する仕組みの設定</t>
    <phoneticPr fontId="4"/>
  </si>
  <si>
    <t>・「福祉用具貸与や住宅改修の利用時にﾘﾊﾋﾞﾘﾃｰｼｮﾝ専門職等が関与する仕組みの設定」の得点は、左記の４項目について取り組んでいる場合は「５点」とし算出した数値である。（満点２０点）</t>
    <phoneticPr fontId="4"/>
  </si>
  <si>
    <t>生活に困難を抱えた高齢者等に対する住まいの確保と生活の一体的な支援を市町村として実施</t>
    <phoneticPr fontId="4"/>
  </si>
  <si>
    <t>2022年度の実施含む</t>
    <rPh sb="4" eb="6">
      <t>ネンド</t>
    </rPh>
    <rPh sb="7" eb="9">
      <t>ジッシ</t>
    </rPh>
    <rPh sb="9" eb="10">
      <t>フク</t>
    </rPh>
    <phoneticPr fontId="3"/>
  </si>
  <si>
    <t>・６５歳以上の入居保証契約件数
・６５歳以上人口当たりのデータは、上記データを総務省「住民基本台帳年齢階級別人口」（各年1月1日）の６５歳以上人口で除した数値である。</t>
    <rPh sb="19" eb="20">
      <t>サイ</t>
    </rPh>
    <rPh sb="20" eb="22">
      <t>イジョウ</t>
    </rPh>
    <rPh sb="22" eb="24">
      <t>ジンコウ</t>
    </rPh>
    <rPh sb="24" eb="25">
      <t>ア</t>
    </rPh>
    <rPh sb="33" eb="35">
      <t>ジョウキ</t>
    </rPh>
    <rPh sb="39" eb="42">
      <t>ソウムショウ</t>
    </rPh>
    <rPh sb="58" eb="59">
      <t>カク</t>
    </rPh>
    <rPh sb="68" eb="69">
      <t>サイ</t>
    </rPh>
    <rPh sb="69" eb="71">
      <t>イジョウ</t>
    </rPh>
    <rPh sb="71" eb="73">
      <t>ジンコウ</t>
    </rPh>
    <rPh sb="74" eb="75">
      <t>ジョ</t>
    </rPh>
    <rPh sb="77" eb="79">
      <t>スウチ</t>
    </rPh>
    <phoneticPr fontId="4"/>
  </si>
  <si>
    <t>2021年4月～202２年1月、
202２年4月～202３年３月</t>
    <rPh sb="4" eb="5">
      <t>ネン</t>
    </rPh>
    <rPh sb="6" eb="7">
      <t>ガツ</t>
    </rPh>
    <rPh sb="12" eb="13">
      <t>ネン</t>
    </rPh>
    <rPh sb="14" eb="15">
      <t>ガツ</t>
    </rPh>
    <rPh sb="21" eb="22">
      <t>ネン</t>
    </rPh>
    <rPh sb="23" eb="24">
      <t>ガツ</t>
    </rPh>
    <rPh sb="29" eb="30">
      <t>ネン</t>
    </rPh>
    <rPh sb="31" eb="32">
      <t>ガツ</t>
    </rPh>
    <phoneticPr fontId="3"/>
  </si>
  <si>
    <t>65歳以上の入居保証契約件数</t>
    <phoneticPr fontId="4"/>
  </si>
  <si>
    <t>計画に基づいて施設や高齢者用の住まいが整備されている</t>
    <phoneticPr fontId="3"/>
  </si>
  <si>
    <t>・定員に関しては、「定員数」は77市町村単位であるが、比較のための「要支援・要介護者1人当たりの人数」は、６３保険者単位の数値である。
そのため、一部、広域連合の自治体では、施設数はゼロであるが「要支援・要介護者1人当たりの人数」が表示されている場合がある。</t>
    <rPh sb="10" eb="13">
      <t>テイインスウ</t>
    </rPh>
    <rPh sb="27" eb="29">
      <t>ヒカク</t>
    </rPh>
    <rPh sb="34" eb="37">
      <t>ヨウシエン</t>
    </rPh>
    <rPh sb="55" eb="57">
      <t>ホケン</t>
    </rPh>
    <rPh sb="57" eb="58">
      <t>シャ</t>
    </rPh>
    <rPh sb="58" eb="60">
      <t>タンイ</t>
    </rPh>
    <rPh sb="61" eb="63">
      <t>スウチ</t>
    </rPh>
    <rPh sb="73" eb="75">
      <t>イチブ</t>
    </rPh>
    <rPh sb="76" eb="78">
      <t>コウイキ</t>
    </rPh>
    <rPh sb="78" eb="80">
      <t>レンゴウ</t>
    </rPh>
    <rPh sb="81" eb="84">
      <t>ジチタイ</t>
    </rPh>
    <rPh sb="87" eb="89">
      <t>シセツ</t>
    </rPh>
    <rPh sb="89" eb="90">
      <t>スウ</t>
    </rPh>
    <rPh sb="116" eb="118">
      <t>ヒョウジ</t>
    </rPh>
    <rPh sb="123" eb="125">
      <t>バアイ</t>
    </rPh>
    <phoneticPr fontId="3"/>
  </si>
  <si>
    <t>有料老人ホームやサービス付き高齢者向け住宅において、必要な指導を行っている</t>
    <phoneticPr fontId="4"/>
  </si>
  <si>
    <t>202１年、2022年</t>
    <rPh sb="10" eb="11">
      <t>ネン</t>
    </rPh>
    <phoneticPr fontId="4"/>
  </si>
  <si>
    <t>・「有料老人ホームやサービス付き高齢者向け住宅において、必要な指導を行っている」の得点は、左記の４項目について取り組んでいる場合は「５点」とし算出した数値である。（満点２０点）</t>
    <phoneticPr fontId="3"/>
  </si>
  <si>
    <t>介護事業の持続性</t>
    <rPh sb="0" eb="2">
      <t>カイゴ</t>
    </rPh>
    <rPh sb="2" eb="4">
      <t>ジギョウ</t>
    </rPh>
    <rPh sb="5" eb="7">
      <t>ジゾク</t>
    </rPh>
    <rPh sb="7" eb="8">
      <t>セイ</t>
    </rPh>
    <phoneticPr fontId="3"/>
  </si>
  <si>
    <t>1.自立期間が延長している（できる期待がある）</t>
    <phoneticPr fontId="3"/>
  </si>
  <si>
    <t>1-1.健康寿命が延びている</t>
    <phoneticPr fontId="3"/>
  </si>
  <si>
    <t>1-2.認定率が抑えられている</t>
    <phoneticPr fontId="3"/>
  </si>
  <si>
    <t>調整済み認定率</t>
    <phoneticPr fontId="102"/>
  </si>
  <si>
    <t>2020年、2021年</t>
    <phoneticPr fontId="4"/>
  </si>
  <si>
    <t>2.介護保険事業が計画どおり進んでいる</t>
    <rPh sb="2" eb="4">
      <t>カイゴ</t>
    </rPh>
    <rPh sb="4" eb="6">
      <t>ホケン</t>
    </rPh>
    <rPh sb="6" eb="8">
      <t>ジギョウ</t>
    </rPh>
    <rPh sb="9" eb="11">
      <t>ケイカク</t>
    </rPh>
    <rPh sb="14" eb="15">
      <t>スス</t>
    </rPh>
    <phoneticPr fontId="3"/>
  </si>
  <si>
    <t>第1号被保険者数</t>
    <phoneticPr fontId="4"/>
  </si>
  <si>
    <t>計画値、実績値ともに、厚生労働省：地域包括ケア「見える化」システム</t>
    <rPh sb="4" eb="7">
      <t>ジッセキチ</t>
    </rPh>
    <phoneticPr fontId="4"/>
  </si>
  <si>
    <t>要介護認定者数</t>
    <phoneticPr fontId="4"/>
  </si>
  <si>
    <t>要介護認定率</t>
    <phoneticPr fontId="4"/>
  </si>
  <si>
    <t>サービス利用者数</t>
    <rPh sb="4" eb="6">
      <t>リヨウ</t>
    </rPh>
    <rPh sb="6" eb="7">
      <t>シャ</t>
    </rPh>
    <rPh sb="7" eb="8">
      <t>スウ</t>
    </rPh>
    <phoneticPr fontId="4"/>
  </si>
  <si>
    <t>施設サービス</t>
  </si>
  <si>
    <t>居住系サービス</t>
  </si>
  <si>
    <t>在宅サービス</t>
  </si>
  <si>
    <t>地域支援事業費</t>
    <rPh sb="0" eb="2">
      <t>チイキ</t>
    </rPh>
    <rPh sb="2" eb="4">
      <t>シエン</t>
    </rPh>
    <rPh sb="4" eb="6">
      <t>ジギョウ</t>
    </rPh>
    <rPh sb="6" eb="7">
      <t>ヒ</t>
    </rPh>
    <phoneticPr fontId="4"/>
  </si>
  <si>
    <t>計画値：厚生労働省：地域包括ケア「見える化」システム
実績値：長野県「令和3年地域支援事業交付金事業実績報告書」</t>
    <phoneticPr fontId="4"/>
  </si>
  <si>
    <t>介護予防・日常生活支援総合事業費</t>
    <phoneticPr fontId="4"/>
  </si>
  <si>
    <t>包括的支援事業（地域包括支援センターの運営）及び任意事業</t>
    <phoneticPr fontId="4"/>
  </si>
  <si>
    <t>在宅医療・介護連携推進事業</t>
    <phoneticPr fontId="4"/>
  </si>
  <si>
    <t>生活支援体制整備事業</t>
    <phoneticPr fontId="4"/>
  </si>
  <si>
    <t>認知症地域支援・ケア向上事業</t>
    <phoneticPr fontId="4"/>
  </si>
  <si>
    <t>認知症サポーター活動促進・地域づくり推進事業</t>
    <phoneticPr fontId="4"/>
  </si>
  <si>
    <t>地域ケア会議推進事業</t>
    <phoneticPr fontId="4"/>
  </si>
  <si>
    <t>施設サービス給付費</t>
    <rPh sb="0" eb="2">
      <t>シセツ</t>
    </rPh>
    <rPh sb="6" eb="8">
      <t>キュウフ</t>
    </rPh>
    <rPh sb="8" eb="9">
      <t>ヒ</t>
    </rPh>
    <phoneticPr fontId="4"/>
  </si>
  <si>
    <t>計画値、実績値ともに、厚生労働省：地域包括ケア「見える化」システム</t>
    <phoneticPr fontId="4"/>
  </si>
  <si>
    <t>介護老人福祉施設</t>
    <phoneticPr fontId="4"/>
  </si>
  <si>
    <t>地域密着型介護老人福祉施設入所者生活介護</t>
    <phoneticPr fontId="4"/>
  </si>
  <si>
    <t>介護老人保健施設</t>
    <phoneticPr fontId="4"/>
  </si>
  <si>
    <t>介護療養型医療施設</t>
    <phoneticPr fontId="4"/>
  </si>
  <si>
    <t>居住系サービス給付費</t>
    <rPh sb="0" eb="2">
      <t>キョジュウ</t>
    </rPh>
    <rPh sb="2" eb="3">
      <t>ケイ</t>
    </rPh>
    <rPh sb="7" eb="9">
      <t>キュウフ</t>
    </rPh>
    <rPh sb="9" eb="10">
      <t>ヒ</t>
    </rPh>
    <phoneticPr fontId="4"/>
  </si>
  <si>
    <t>・「居住系サービス給付費」は該当サービスの合計値
・実績値から計画値を引いて乖離を示し、乖離率は実績値を計画値で除して算出している。
・乖離率をもとに、４段階で判定している。±3％以下は「A」、±3から±６％は「B」、±6から10％は「C」、±10％以上は「D」である。</t>
    <phoneticPr fontId="4"/>
  </si>
  <si>
    <t>特定施設入居者生活介護</t>
    <phoneticPr fontId="4"/>
  </si>
  <si>
    <t>地域密着型特定施設入居者生活介護</t>
    <phoneticPr fontId="4"/>
  </si>
  <si>
    <t>認知症対応型共同生活介護</t>
    <phoneticPr fontId="4"/>
  </si>
  <si>
    <t>在宅サービス給付費</t>
    <rPh sb="0" eb="2">
      <t>ザイタク</t>
    </rPh>
    <rPh sb="6" eb="8">
      <t>キュウフ</t>
    </rPh>
    <rPh sb="8" eb="9">
      <t>ヒ</t>
    </rPh>
    <phoneticPr fontId="4"/>
  </si>
  <si>
    <t>訪問介護</t>
    <phoneticPr fontId="4"/>
  </si>
  <si>
    <t>訪問入浴介護</t>
    <phoneticPr fontId="4"/>
  </si>
  <si>
    <t>訪問看護</t>
    <phoneticPr fontId="4"/>
  </si>
  <si>
    <t>訪問リハビリテーション</t>
    <phoneticPr fontId="4"/>
  </si>
  <si>
    <t>居宅療養管理指導</t>
    <phoneticPr fontId="4"/>
  </si>
  <si>
    <t>短期入所療養介護（介護医療院）</t>
    <rPh sb="9" eb="11">
      <t>カイゴ</t>
    </rPh>
    <rPh sb="11" eb="13">
      <t>イリョウ</t>
    </rPh>
    <rPh sb="13" eb="14">
      <t>イン</t>
    </rPh>
    <phoneticPr fontId="162"/>
  </si>
  <si>
    <t>特定福祉用具販売</t>
    <rPh sb="6" eb="8">
      <t>ハンバイ</t>
    </rPh>
    <phoneticPr fontId="0"/>
  </si>
  <si>
    <t>夜間対応型訪問介護</t>
  </si>
  <si>
    <t>小規模多機能型居宅介護</t>
  </si>
  <si>
    <t>看護小規模多機能型居宅介護</t>
    <rPh sb="0" eb="2">
      <t>カンゴ</t>
    </rPh>
    <rPh sb="2" eb="5">
      <t>ショウキボ</t>
    </rPh>
    <rPh sb="5" eb="9">
      <t>タキノウガタ</t>
    </rPh>
    <rPh sb="9" eb="11">
      <t>キョタク</t>
    </rPh>
    <rPh sb="11" eb="13">
      <t>カイゴ</t>
    </rPh>
    <phoneticPr fontId="0"/>
  </si>
  <si>
    <t>第1号被保険者数</t>
    <rPh sb="0" eb="1">
      <t>ダイ</t>
    </rPh>
    <rPh sb="2" eb="3">
      <t>ゴウ</t>
    </rPh>
    <rPh sb="3" eb="7">
      <t>ヒホケンシャ</t>
    </rPh>
    <rPh sb="7" eb="8">
      <t>スウ</t>
    </rPh>
    <phoneticPr fontId="4"/>
  </si>
  <si>
    <t>要介護認定者数</t>
    <rPh sb="0" eb="1">
      <t>ヨウ</t>
    </rPh>
    <rPh sb="1" eb="3">
      <t>カイゴ</t>
    </rPh>
    <rPh sb="3" eb="5">
      <t>ニンテイ</t>
    </rPh>
    <rPh sb="5" eb="6">
      <t>シャ</t>
    </rPh>
    <rPh sb="6" eb="7">
      <t>スウ</t>
    </rPh>
    <phoneticPr fontId="4"/>
  </si>
  <si>
    <t>要介護認定率</t>
    <rPh sb="0" eb="1">
      <t>ヨウ</t>
    </rPh>
    <rPh sb="1" eb="3">
      <t>カイゴ</t>
    </rPh>
    <rPh sb="3" eb="5">
      <t>ニンテイ</t>
    </rPh>
    <rPh sb="5" eb="6">
      <t>リツ</t>
    </rPh>
    <phoneticPr fontId="4"/>
  </si>
  <si>
    <t>3.ＰＤＣＡのサイクルの活用による機能強化が行われている</t>
    <phoneticPr fontId="3"/>
  </si>
  <si>
    <t>年に１回以上の実績を踏まえた進捗管理</t>
    <phoneticPr fontId="4"/>
  </si>
  <si>
    <t>・「自立支援、重度化防止等に資する施策」の得点は、左記の４項目について取り組んでいる場合は「10点」とし算出した数値である。（満点4０点）</t>
    <phoneticPr fontId="4"/>
  </si>
  <si>
    <t>年に１回以上の評価</t>
    <rPh sb="7" eb="9">
      <t>ヒョウカ</t>
    </rPh>
    <phoneticPr fontId="63"/>
  </si>
  <si>
    <t>改善・見直し等の取</t>
    <rPh sb="0" eb="2">
      <t>カイゼン</t>
    </rPh>
    <rPh sb="3" eb="5">
      <t>ミナオ</t>
    </rPh>
    <rPh sb="6" eb="7">
      <t>トウ</t>
    </rPh>
    <rPh sb="8" eb="9">
      <t>トリ</t>
    </rPh>
    <phoneticPr fontId="63"/>
  </si>
  <si>
    <t>進捗管理の結果のホームページ等での公開</t>
    <phoneticPr fontId="4"/>
  </si>
  <si>
    <t>ケアマネジメントの基本的な考え方の議論</t>
    <phoneticPr fontId="4"/>
  </si>
  <si>
    <t>・「介護支援専門員へのケアマネジメント基本方針の伝達」の得点は、左記の４項目について取り組んでいる場合は「5点」とし算出した数値である。（満点2０点）</t>
    <phoneticPr fontId="4"/>
  </si>
  <si>
    <t>基本方針をHPや書面等で広く周知</t>
    <phoneticPr fontId="4"/>
  </si>
  <si>
    <t>基本方針を事業者連絡会議、研修又は集団指導等で周知</t>
    <phoneticPr fontId="4"/>
  </si>
  <si>
    <t>周知方法の効果検証</t>
    <phoneticPr fontId="4"/>
  </si>
  <si>
    <t>仕組みの構築に向けた課題等の整理</t>
    <rPh sb="12" eb="13">
      <t>トウ</t>
    </rPh>
    <phoneticPr fontId="63"/>
  </si>
  <si>
    <t>・「自立支援・重度化防止に取り組む事業所へのインセンティブの付与」の得点は、左記の４項目について取り組んでいる場合は「5点」とし算出した数値である。（満点2０点）</t>
    <phoneticPr fontId="4"/>
  </si>
  <si>
    <t>行政内外の関係者と協議</t>
    <phoneticPr fontId="4"/>
  </si>
  <si>
    <t>表彰等のインセンティブの付与</t>
    <phoneticPr fontId="4"/>
  </si>
  <si>
    <t>改善・見直し等の取組の実施</t>
    <phoneticPr fontId="4"/>
  </si>
  <si>
    <t>地域包括ケア「見える化」システムの活用</t>
    <phoneticPr fontId="4"/>
  </si>
  <si>
    <t>・「介護保険事業の特徴を把握」の得点は、左記の４項目について取り組んでいる場合は「5点」とし算出した数値である。（満点2０点）</t>
    <phoneticPr fontId="4"/>
  </si>
  <si>
    <t>保険者全体の特徴の把握</t>
    <phoneticPr fontId="4"/>
  </si>
  <si>
    <t>日常生活圏域別の特徴の把握</t>
    <phoneticPr fontId="4"/>
  </si>
  <si>
    <t>特徴について住民や関係者に公表</t>
    <phoneticPr fontId="4"/>
  </si>
  <si>
    <t>介護保険事業の特徴を他の地域と比較・分析し、方策策定</t>
    <rPh sb="22" eb="23">
      <t>カタ</t>
    </rPh>
    <rPh sb="23" eb="24">
      <t>サク</t>
    </rPh>
    <rPh sb="24" eb="26">
      <t>サクテイ</t>
    </rPh>
    <phoneticPr fontId="63"/>
  </si>
  <si>
    <t>・「介護保険事業の比較分析・介護給付の適正化の方策策定・実施」の得点は、左記の４項目について取り組んでいる場合は「5点」とし算出した数値である。（満点2０点）</t>
    <phoneticPr fontId="4"/>
  </si>
  <si>
    <t>策定した方策に沿った実施</t>
    <rPh sb="0" eb="2">
      <t>サクテイ</t>
    </rPh>
    <rPh sb="7" eb="8">
      <t>ソ</t>
    </rPh>
    <phoneticPr fontId="63"/>
  </si>
  <si>
    <t>方策の改善・見直し等を行うプロセスがある</t>
    <rPh sb="0" eb="2">
      <t>ホウサク</t>
    </rPh>
    <rPh sb="3" eb="5">
      <t>カイゼン</t>
    </rPh>
    <rPh sb="6" eb="8">
      <t>ミナオ</t>
    </rPh>
    <rPh sb="9" eb="10">
      <t>トウ</t>
    </rPh>
    <rPh sb="11" eb="12">
      <t>オコナ</t>
    </rPh>
    <phoneticPr fontId="63"/>
  </si>
  <si>
    <t>方策の改善・見直し等の取組結果を公表する機会がある</t>
    <rPh sb="13" eb="15">
      <t>ケッカ</t>
    </rPh>
    <rPh sb="16" eb="18">
      <t>コウヒョウ</t>
    </rPh>
    <rPh sb="20" eb="22">
      <t>キカイ</t>
    </rPh>
    <phoneticPr fontId="63"/>
  </si>
  <si>
    <t>調査により日常生活圏域ごとの被保険者の心身の状況等を把握</t>
    <phoneticPr fontId="4"/>
  </si>
  <si>
    <t>・「第９期計画作成に向けた各種調査」の得点は、左記の４項目について取り組んでいる場合は「5点」とし算出した数値である。（満点2０点）</t>
    <phoneticPr fontId="4"/>
  </si>
  <si>
    <t>在宅介護実態調査により要介護者等の在宅生活の実態を把握</t>
    <phoneticPr fontId="4"/>
  </si>
  <si>
    <t>ア及びイ以外の被保険者の状況等を把握調査の実施</t>
    <phoneticPr fontId="4"/>
  </si>
  <si>
    <t>介護人材実態調査等により、介護人材の実態を把握</t>
    <phoneticPr fontId="4"/>
  </si>
  <si>
    <t>4.ケアプラン・介護保険事業の最適化が進められている</t>
    <phoneticPr fontId="3"/>
  </si>
  <si>
    <t>定期的にモニタリング（点検）を実施</t>
    <rPh sb="15" eb="17">
      <t>ジッシ</t>
    </rPh>
    <phoneticPr fontId="63"/>
  </si>
  <si>
    <t>・「給付実績の乖離状況とその要因の考察」の得点は、左記の４項目について取り組んでいる場合は「５点」とし算出した数値である。（満点２０点）</t>
    <phoneticPr fontId="4"/>
  </si>
  <si>
    <t>計画値と実績値との乖離状況の要因を分析</t>
    <phoneticPr fontId="4"/>
  </si>
  <si>
    <t>モニタリング・考察結果を運営協議会等で公表</t>
    <phoneticPr fontId="4"/>
  </si>
  <si>
    <t>結果を基に、サービス提供体制について必要な見直しを実施</t>
    <rPh sb="25" eb="27">
      <t>ジッシ</t>
    </rPh>
    <phoneticPr fontId="63"/>
  </si>
  <si>
    <t>・「給付実績の乖離状況とその要因の考察」は、以下の５項目のうち、取り組んでいる事業数を示している。
1.要介護認定の適正化
2.ケアプランの点検
3.住宅改修等の点検
4.縦覧点検・医療情報との突合
5.介護給付費通知</t>
    <rPh sb="22" eb="24">
      <t>イカ</t>
    </rPh>
    <rPh sb="39" eb="42">
      <t>ジギョウスウ</t>
    </rPh>
    <rPh sb="43" eb="44">
      <t>シメ</t>
    </rPh>
    <phoneticPr fontId="4"/>
  </si>
  <si>
    <t xml:space="preserve"> </t>
    <phoneticPr fontId="108"/>
  </si>
  <si>
    <t>・ケアプラン点検数
・６５歳以上人口当たりのデータは、上記データを総務省「住民基本台帳」（2021年１月１日）の65歳以上人口で、除した数値である。</t>
    <rPh sb="6" eb="8">
      <t>テンケン</t>
    </rPh>
    <rPh sb="8" eb="9">
      <t>スウ</t>
    </rPh>
    <phoneticPr fontId="4"/>
  </si>
  <si>
    <t>・医療情報との突合結果の点検状況</t>
    <rPh sb="1" eb="5">
      <t>イリョウジョウホウ</t>
    </rPh>
    <rPh sb="7" eb="11">
      <t>トツゴウケッカ</t>
    </rPh>
    <rPh sb="12" eb="14">
      <t>テンケン</t>
    </rPh>
    <rPh sb="14" eb="16">
      <t>ジョウキョウ</t>
    </rPh>
    <phoneticPr fontId="4"/>
  </si>
  <si>
    <t>出力件数</t>
    <rPh sb="0" eb="2">
      <t>シュツリョク</t>
    </rPh>
    <rPh sb="2" eb="4">
      <t>ケンスウ</t>
    </rPh>
    <phoneticPr fontId="63"/>
  </si>
  <si>
    <t>・1年間の出力件数</t>
    <rPh sb="2" eb="4">
      <t>ネンカン</t>
    </rPh>
    <rPh sb="5" eb="7">
      <t>シュツリョク</t>
    </rPh>
    <rPh sb="7" eb="9">
      <t>ケンスウ</t>
    </rPh>
    <phoneticPr fontId="4"/>
  </si>
  <si>
    <t>点検数</t>
    <phoneticPr fontId="4"/>
  </si>
  <si>
    <t>・点検した件数</t>
    <rPh sb="1" eb="3">
      <t>テンケン</t>
    </rPh>
    <rPh sb="5" eb="7">
      <t>ケンスウ</t>
    </rPh>
    <phoneticPr fontId="4"/>
  </si>
  <si>
    <t>実施率</t>
    <phoneticPr fontId="4"/>
  </si>
  <si>
    <t>・点検した件数を1年間の出力件数で除した数値である。</t>
    <rPh sb="17" eb="18">
      <t>ジョ</t>
    </rPh>
    <rPh sb="20" eb="22">
      <t>スウチ</t>
    </rPh>
    <phoneticPr fontId="4"/>
  </si>
  <si>
    <t>・「縦覧点検の実施数」は、以下10項目のうち、取り組んでいる事業数を示している。
1.居宅介護支援請求におけるサービス実施状況一覧表
2.重複請求縦覧チェック一覧表
3.算定期間回数制限チェック一覧表
4.単独請求明細書における準受付審査チェック一覧表
5.要介護認定期間の半数を超える短期入所受給者一覧表
6.入退所を繰り返す受給者縦覧一覧表
7.居宅介護支援再請求等状況一覧表
8.月途中要介護状態変更受給者一覧表
9.軽度の要介護者にかかる福祉用具貸与品目一覧表
10.独自報酬算定事業所一覧表</t>
    <phoneticPr fontId="4"/>
  </si>
  <si>
    <t>厚生労働省「保険者機能強化推進交付金・介護保険保険者努力支援交付金に係る評価指標状況調査」</t>
    <phoneticPr fontId="4"/>
  </si>
  <si>
    <t>住宅点検数</t>
    <phoneticPr fontId="4"/>
  </si>
  <si>
    <t>長野県「適正化調査」</t>
    <rPh sb="0" eb="3">
      <t>ナガノケン</t>
    </rPh>
    <rPh sb="4" eb="9">
      <t>テキセイカチョウサ</t>
    </rPh>
    <phoneticPr fontId="4"/>
  </si>
  <si>
    <t>202１年</t>
    <rPh sb="4" eb="5">
      <t>ネン</t>
    </rPh>
    <phoneticPr fontId="4"/>
  </si>
  <si>
    <t>・住宅改修の件数
・６５歳以上人口当たりのデータは、上記データを総務省「住民基本台帳に基づく人口、人口動態及び世帯数調査」（2021年１月１日）の65歳以上人口で、除した数値である。</t>
    <phoneticPr fontId="4"/>
  </si>
  <si>
    <t>住宅改修件数に占める点検実施件数（施工前）</t>
    <phoneticPr fontId="4"/>
  </si>
  <si>
    <t>・住宅改修の点検の実施件数のうち、施工前に点検した件数</t>
    <rPh sb="25" eb="27">
      <t>ケンスウ</t>
    </rPh>
    <phoneticPr fontId="4"/>
  </si>
  <si>
    <t>住宅改修件数に占める点検実施件数（施工後）</t>
    <phoneticPr fontId="4"/>
  </si>
  <si>
    <t>・住宅改修の点検の実施件数のうち、施工後に点検した件数</t>
    <rPh sb="19" eb="20">
      <t>アト</t>
    </rPh>
    <rPh sb="25" eb="27">
      <t>ケンスウ</t>
    </rPh>
    <phoneticPr fontId="4"/>
  </si>
  <si>
    <t>住宅改修件数に占める点検実施件数（両方）</t>
    <phoneticPr fontId="4"/>
  </si>
  <si>
    <t>・住宅改修の点検の実施件数のうち、施工前・施工後ともに点検した件数</t>
    <rPh sb="23" eb="24">
      <t>アト</t>
    </rPh>
    <rPh sb="31" eb="33">
      <t>ケンスウ</t>
    </rPh>
    <phoneticPr fontId="4"/>
  </si>
  <si>
    <t>福祉用具（購入・貸与）</t>
    <phoneticPr fontId="4"/>
  </si>
  <si>
    <t>・福祉用具の購入件数
・６５歳以上人口当たりのデータは、上記データを総務省「住民基本台帳」（2021年１月１日）の65歳以上人口で、除した数値である。</t>
    <phoneticPr fontId="4"/>
  </si>
  <si>
    <t>購入件数あたりの福祉用具購入調査の実施件数</t>
    <phoneticPr fontId="4"/>
  </si>
  <si>
    <t>・福祉用具購入件数のうち、調査を実施した件数</t>
    <phoneticPr fontId="4"/>
  </si>
  <si>
    <t>・福祉用具の貸与件数
・６５歳以上人口当たりのデータは、上記データを総務省「住民基本台帳」（2021年１月１日）の65歳以上人口で、除した数値である。</t>
    <phoneticPr fontId="4"/>
  </si>
  <si>
    <t>貸与件数あたりの福祉用具貸与調査の実施件数</t>
    <phoneticPr fontId="4"/>
  </si>
  <si>
    <t>所管する介護サービス事業所への有効期間中の実地指導率</t>
    <phoneticPr fontId="4"/>
  </si>
  <si>
    <t>2022年</t>
    <phoneticPr fontId="4"/>
  </si>
  <si>
    <t>5.介護や在宅生活等を支える人材の確保に取り組んでいる</t>
    <phoneticPr fontId="3"/>
  </si>
  <si>
    <t>介護サービス事業者・教育関係者等と連携した取組等</t>
    <phoneticPr fontId="4"/>
  </si>
  <si>
    <t>介護サービス事業者・教育関係者等との連携体制の構築</t>
    <rPh sb="24" eb="25">
      <t>チク</t>
    </rPh>
    <phoneticPr fontId="63"/>
  </si>
  <si>
    <t>・「介護サービス事業者・教育関係者等と連携した取組等」の得点は、左記の４項目について取り組んでいる場合は「５点」とし算出した数値である。（満点２０点）</t>
    <phoneticPr fontId="4"/>
  </si>
  <si>
    <t>取組等の実施</t>
    <phoneticPr fontId="4"/>
  </si>
  <si>
    <t>取組結果を踏まえた確保に関する課題整理</t>
    <phoneticPr fontId="4"/>
  </si>
  <si>
    <t>介護人材の定着に向けた取組の実施</t>
    <phoneticPr fontId="4"/>
  </si>
  <si>
    <t>必要機関との連携体制の構築</t>
    <phoneticPr fontId="4"/>
  </si>
  <si>
    <t>・「介護人材の定着に向けた取組の実施」の得点は、左記の４項目について取り組んでいる場合は「５点」とし算出した数値である。（満点２０点）</t>
    <phoneticPr fontId="4"/>
  </si>
  <si>
    <t>取組の実施</t>
    <phoneticPr fontId="4"/>
  </si>
  <si>
    <t>取組結果を踏まえた、定着に関する課題整理</t>
    <phoneticPr fontId="4"/>
  </si>
  <si>
    <t>改善・見直し等の取組の実施</t>
    <rPh sb="11" eb="13">
      <t>ジッシ</t>
    </rPh>
    <phoneticPr fontId="63"/>
  </si>
  <si>
    <t>多様な人材・介護助手等の元気高齢者の活躍の取組</t>
    <phoneticPr fontId="4"/>
  </si>
  <si>
    <t>現状分析・課題整理</t>
    <phoneticPr fontId="4"/>
  </si>
  <si>
    <t>・「多様な人材・介護助手等の元気高齢者の活躍の取組」の得点は、左記の４項目について取り組んでいる場合は「５点」とし算出した数値である。（満点２０点）</t>
    <phoneticPr fontId="4"/>
  </si>
  <si>
    <t>関係団体の意見を聞いている</t>
    <phoneticPr fontId="4"/>
  </si>
  <si>
    <t>多様な人材・介護助手等の元気高齢者の活躍に向けた取組</t>
    <phoneticPr fontId="4"/>
  </si>
  <si>
    <t>取組の実施状況を踏まえ、必要な改善・見直し</t>
    <phoneticPr fontId="4"/>
  </si>
  <si>
    <t>6.介護予防・生活支援の担い手がいる</t>
    <phoneticPr fontId="3"/>
  </si>
  <si>
    <t>・介護保険担当の職員数。
・６５歳以上人口当たりのデータは、上記データを総務省「住民基本台帳」（2021年１月１日）の65歳以上人口で、除した数値である。</t>
    <rPh sb="36" eb="39">
      <t>ソウムショウ</t>
    </rPh>
    <rPh sb="40" eb="42">
      <t>ジュウミン</t>
    </rPh>
    <rPh sb="42" eb="44">
      <t>キホン</t>
    </rPh>
    <rPh sb="44" eb="46">
      <t>ダイチョウ</t>
    </rPh>
    <phoneticPr fontId="4"/>
  </si>
  <si>
    <t>202１年</t>
    <phoneticPr fontId="4"/>
  </si>
  <si>
    <t>訪問型サービス（その他）</t>
    <rPh sb="0" eb="2">
      <t>ホウモン</t>
    </rPh>
    <rPh sb="2" eb="3">
      <t>ガタ</t>
    </rPh>
    <rPh sb="10" eb="11">
      <t>ホカ</t>
    </rPh>
    <phoneticPr fontId="0"/>
  </si>
  <si>
    <t>通所型サービス（その他）</t>
    <rPh sb="0" eb="2">
      <t>ツウショ</t>
    </rPh>
    <rPh sb="2" eb="3">
      <t>ガタ</t>
    </rPh>
    <rPh sb="10" eb="11">
      <t>ホカ</t>
    </rPh>
    <phoneticPr fontId="0"/>
  </si>
  <si>
    <t>7.適正化を進める職員がいる</t>
    <phoneticPr fontId="3"/>
  </si>
  <si>
    <t>適正化を進める職員体制</t>
    <rPh sb="0" eb="2">
      <t>テキセイ</t>
    </rPh>
    <rPh sb="2" eb="3">
      <t>カ</t>
    </rPh>
    <rPh sb="4" eb="5">
      <t>スス</t>
    </rPh>
    <rPh sb="7" eb="9">
      <t>ショクイン</t>
    </rPh>
    <rPh sb="9" eb="11">
      <t>タイセイ</t>
    </rPh>
    <phoneticPr fontId="4"/>
  </si>
  <si>
    <t>・介護保険担当の職員数。
・６５歳以上人口当たりのデータは、上記データを総務省「住民基本台帳」（2021年１月１日）の65歳以上人口で、除した数値である。</t>
    <phoneticPr fontId="3"/>
  </si>
  <si>
    <t>長野県「適正化調査」</t>
    <rPh sb="0" eb="3">
      <t>ナガノケン</t>
    </rPh>
    <rPh sb="4" eb="7">
      <t>テキセイカ</t>
    </rPh>
    <rPh sb="7" eb="9">
      <t>チョウサ</t>
    </rPh>
    <phoneticPr fontId="3"/>
  </si>
  <si>
    <t>介護保険の担当職員</t>
  </si>
  <si>
    <t>適正化事業の担当職員（専任）</t>
    <rPh sb="3" eb="5">
      <t>ジギョウ</t>
    </rPh>
    <rPh sb="11" eb="13">
      <t>センニン</t>
    </rPh>
    <phoneticPr fontId="0"/>
  </si>
  <si>
    <t>適正化事業の担当職員（兼任）</t>
    <rPh sb="3" eb="5">
      <t>ジギョウ</t>
    </rPh>
    <rPh sb="11" eb="13">
      <t>ケンニン</t>
    </rPh>
    <phoneticPr fontId="0"/>
  </si>
  <si>
    <t>認定調査員</t>
  </si>
  <si>
    <t>非常勤</t>
    <rPh sb="0" eb="1">
      <t>ヒ</t>
    </rPh>
    <rPh sb="1" eb="3">
      <t>ジョウキン</t>
    </rPh>
    <phoneticPr fontId="4"/>
  </si>
  <si>
    <t>2021.4.1</t>
    <phoneticPr fontId="4"/>
  </si>
  <si>
    <t>非常勤職員_65歳以上1000人当たり適正化事業の担当職員
（専任）</t>
    <phoneticPr fontId="14"/>
  </si>
  <si>
    <t>25</t>
    <phoneticPr fontId="4"/>
  </si>
  <si>
    <t>介護保険事業の信頼性</t>
    <rPh sb="0" eb="2">
      <t>カイゴ</t>
    </rPh>
    <rPh sb="2" eb="4">
      <t>ホケン</t>
    </rPh>
    <rPh sb="4" eb="6">
      <t>ジギョウ</t>
    </rPh>
    <rPh sb="7" eb="10">
      <t>シンライセイ</t>
    </rPh>
    <phoneticPr fontId="4"/>
  </si>
  <si>
    <t>ア　高齢者の移動に関する課題の把握</t>
    <phoneticPr fontId="4"/>
  </si>
  <si>
    <t>イ　公共交通部局担当者等との課題共有</t>
    <phoneticPr fontId="4"/>
  </si>
  <si>
    <t>ウ　移動支援の創設に向けた検討の場の設定※</t>
    <rPh sb="18" eb="20">
      <t>セッテイ</t>
    </rPh>
    <phoneticPr fontId="4"/>
  </si>
  <si>
    <t>エ　介護予防・生活支援サービス事業による移動支援の実施※</t>
    <phoneticPr fontId="4"/>
  </si>
  <si>
    <t>ア　生活支援ｺｰﾃﾞｨﾈｰﾀ-の活動方針・内容の策定</t>
    <phoneticPr fontId="4"/>
  </si>
  <si>
    <t>イ　生活支援ｺｰﾃﾞｨﾈｰﾀ-からの相談に対する制度等の情報提供</t>
    <rPh sb="21" eb="22">
      <t>タイ</t>
    </rPh>
    <phoneticPr fontId="4"/>
  </si>
  <si>
    <t>ウ　活動の充実に向けた課題整理</t>
    <phoneticPr fontId="4"/>
  </si>
  <si>
    <t>エ　活動の進捗の定期的な確認と改善・見直しの実施</t>
    <rPh sb="8" eb="11">
      <t>テイキテキ</t>
    </rPh>
    <rPh sb="22" eb="24">
      <t>ジッシ</t>
    </rPh>
    <phoneticPr fontId="4"/>
  </si>
  <si>
    <t>ア　認知症カフェの設置・運営の推進</t>
    <phoneticPr fontId="4"/>
  </si>
  <si>
    <t>イ　認知症の人の見守りネットワーク等の体制の構築</t>
    <phoneticPr fontId="4"/>
  </si>
  <si>
    <t>ウ　本人ミーティング、家族介護者教室の開催やピアサポーターによる活動の支援</t>
    <rPh sb="2" eb="3">
      <t>ホン</t>
    </rPh>
    <phoneticPr fontId="3"/>
  </si>
  <si>
    <t>エ　認知症当事者の声を踏まえながら、認知症の理解促進に関する参加型のイベントや、講演会・勉強会などの普及啓発の実施</t>
    <rPh sb="55" eb="57">
      <t>ジッシ</t>
    </rPh>
    <phoneticPr fontId="3"/>
  </si>
  <si>
    <t>ア　認知症サポーターステップアップ講座を実施している</t>
    <rPh sb="2" eb="5">
      <t>ニンチショウ</t>
    </rPh>
    <rPh sb="17" eb="19">
      <t>コウザ</t>
    </rPh>
    <rPh sb="20" eb="22">
      <t>ジッシ</t>
    </rPh>
    <phoneticPr fontId="4"/>
  </si>
  <si>
    <t>イ　ステップアップ講座を修了した認知症サポーターによる支援チーム等の活動グループ（チームオレンジなど）の設置</t>
    <phoneticPr fontId="4"/>
  </si>
  <si>
    <t>ウ　認知症サポーターによる支援チーム等による活動グループ（チームオレンジなど）を介して、認知症の人やその家族の支援ニーズに合った具体的な支援につながるよう、地域の担い手とのマッチングを行っている</t>
    <phoneticPr fontId="4"/>
  </si>
  <si>
    <t>エ　認知症の人が希望に応じて農業、商品の製造・販売、食堂の運営、地域活動やマルシェの開催等に参画できるよう、支援している</t>
    <phoneticPr fontId="4"/>
  </si>
  <si>
    <t>生活支援コーディネーターの配備【2021】</t>
    <rPh sb="0" eb="2">
      <t>セイカツ</t>
    </rPh>
    <rPh sb="2" eb="4">
      <t>シエン</t>
    </rPh>
    <rPh sb="13" eb="15">
      <t>ハイビ</t>
    </rPh>
    <phoneticPr fontId="3"/>
  </si>
  <si>
    <t>令和４年度　地域包括ケア体制の構築状況の見える化調査分析シート（介護保険の信頼性）</t>
    <rPh sb="0" eb="2">
      <t>レイワ</t>
    </rPh>
    <rPh sb="3" eb="5">
      <t>ネンド</t>
    </rPh>
    <rPh sb="20" eb="21">
      <t>ミ</t>
    </rPh>
    <rPh sb="23" eb="24">
      <t>カ</t>
    </rPh>
    <rPh sb="24" eb="26">
      <t>チョウサ</t>
    </rPh>
    <rPh sb="26" eb="28">
      <t>ブンセキ</t>
    </rPh>
    <rPh sb="32" eb="34">
      <t>カイゴ</t>
    </rPh>
    <rPh sb="34" eb="36">
      <t>ホケン</t>
    </rPh>
    <rPh sb="37" eb="40">
      <t>シンライセイ</t>
    </rPh>
    <phoneticPr fontId="4"/>
  </si>
  <si>
    <t>口腔リスク高齢者_元気_割合【2022】</t>
    <phoneticPr fontId="5"/>
  </si>
  <si>
    <t>■在宅看取りの希望割合（人生の最期を迎えたい場所が自宅の割合）</t>
    <rPh sb="1" eb="3">
      <t>ザイタク</t>
    </rPh>
    <rPh sb="3" eb="5">
      <t>ミト</t>
    </rPh>
    <rPh sb="7" eb="9">
      <t>キボウ</t>
    </rPh>
    <rPh sb="9" eb="11">
      <t>ワリアイ</t>
    </rPh>
    <rPh sb="12" eb="14">
      <t>ジンセイ</t>
    </rPh>
    <rPh sb="15" eb="17">
      <t>サイゴ</t>
    </rPh>
    <rPh sb="18" eb="19">
      <t>ムカ</t>
    </rPh>
    <rPh sb="22" eb="24">
      <t>バショ</t>
    </rPh>
    <rPh sb="25" eb="27">
      <t>ジタク</t>
    </rPh>
    <rPh sb="28" eb="30">
      <t>ワリアイ</t>
    </rPh>
    <phoneticPr fontId="3"/>
  </si>
  <si>
    <t>■今後、介護や高齢者に必要な施策
　として「生活支援」を選択した割合</t>
    <rPh sb="1" eb="3">
      <t>コンゴ</t>
    </rPh>
    <rPh sb="4" eb="6">
      <t>カイゴ</t>
    </rPh>
    <rPh sb="7" eb="10">
      <t>コウレイシャ</t>
    </rPh>
    <rPh sb="11" eb="13">
      <t>ヒツヨウ</t>
    </rPh>
    <rPh sb="14" eb="16">
      <t>シサク</t>
    </rPh>
    <rPh sb="22" eb="24">
      <t>セイカツ</t>
    </rPh>
    <rPh sb="24" eb="26">
      <t>シエン</t>
    </rPh>
    <rPh sb="28" eb="30">
      <t>センタク</t>
    </rPh>
    <rPh sb="32" eb="34">
      <t>ワリアイ</t>
    </rPh>
    <phoneticPr fontId="4"/>
  </si>
  <si>
    <t>65歳以上人口に占めるシルバー人材センター登録者数【2021】→【2022】</t>
    <rPh sb="8" eb="9">
      <t>シ</t>
    </rPh>
    <phoneticPr fontId="3"/>
  </si>
  <si>
    <t>居宅要支援1・2</t>
    <rPh sb="0" eb="2">
      <t>キョタク</t>
    </rPh>
    <rPh sb="2" eb="5">
      <t>ヨウシエン</t>
    </rPh>
    <phoneticPr fontId="4"/>
  </si>
  <si>
    <t>生活支援サービスの提供可能性のある団体・事業者等との会議・勉強会等の開催
【2021年度中の実施含む】→【2022年度中の実施含む】</t>
    <phoneticPr fontId="4"/>
  </si>
  <si>
    <t>不足するサービスの創出に向けた事業者や住民団体等への働きかけ
【2021年度中の実施含む】→【2022年度中の実施含む】</t>
    <phoneticPr fontId="4"/>
  </si>
  <si>
    <t>要支援要介護認定率_合計認定率_【2022】</t>
    <phoneticPr fontId="5"/>
  </si>
  <si>
    <t>協議体の数【2021】</t>
    <phoneticPr fontId="4"/>
  </si>
  <si>
    <t>65歳以上人口
1万人当たり</t>
    <phoneticPr fontId="4"/>
  </si>
  <si>
    <t>在宅の要介護認定者に占める特養入所希望者</t>
    <phoneticPr fontId="2"/>
  </si>
  <si>
    <t>在宅の要介護認定者に占める特養入所希望者_順位_【2022】</t>
    <rPh sb="21" eb="23">
      <t>ジュンイ</t>
    </rPh>
    <phoneticPr fontId="31"/>
  </si>
  <si>
    <t>在宅の要介護認定者に占める特養入所希望者_順位_【2022】</t>
    <phoneticPr fontId="5"/>
  </si>
  <si>
    <t>６５歳以上住宅改修件数</t>
    <phoneticPr fontId="14"/>
  </si>
  <si>
    <t>介護医療院</t>
    <phoneticPr fontId="14"/>
  </si>
  <si>
    <t>生活コーディネーターの年間従事時間__高齢者人口100人当たり_専務・兼務の計</t>
    <rPh sb="0" eb="2">
      <t>セイカツ</t>
    </rPh>
    <rPh sb="11" eb="17">
      <t>ネンカンジュウジジカン</t>
    </rPh>
    <phoneticPr fontId="14"/>
  </si>
  <si>
    <t>時間/100人</t>
    <rPh sb="0" eb="2">
      <t>ジカン</t>
    </rPh>
    <phoneticPr fontId="4"/>
  </si>
  <si>
    <t>生活支援コーディネーター_生活コーディネーターの年間従事時間_高齢者人口100人当たり_専務・兼務の計_順位【2021】</t>
    <rPh sb="52" eb="54">
      <t>ジュンイ</t>
    </rPh>
    <phoneticPr fontId="1"/>
  </si>
  <si>
    <t>生活支援コーディネーター_生活コーディネーターの年間従事時間_高齢者人口100人当たり_専務・兼務の計_【2021】</t>
    <phoneticPr fontId="5"/>
  </si>
  <si>
    <t>生活支援コーディネーター_年間従事時間_高齢者人口100人当たり_兼務_順位【2021】</t>
    <rPh sb="36" eb="38">
      <t>ジュンイ</t>
    </rPh>
    <phoneticPr fontId="1"/>
  </si>
  <si>
    <t>生活支援コーディネーター_年間従事時間_高齢者人口100人当たり_兼務_【2021】</t>
    <phoneticPr fontId="5"/>
  </si>
  <si>
    <t>生活支援コーディネーター_年間従事時間_高齢者人口100人当たり_専従_順位【2021】</t>
    <rPh sb="36" eb="38">
      <t>ジュンイ</t>
    </rPh>
    <phoneticPr fontId="1"/>
  </si>
  <si>
    <t>生活支援コーディネーター_年間従事時間_高齢者人口100人当たり_専従_【2021】</t>
    <phoneticPr fontId="5"/>
  </si>
  <si>
    <t>生活支援コーディネーター_生活コーディネーターの年間従事時間_高齢者人口100人当たり_専務・兼務の計_順位【2021】</t>
    <phoneticPr fontId="4"/>
  </si>
  <si>
    <t>生活支援コーディネーター_年間従事時間_高齢者人口100人当たり_専従_順位【2021】</t>
    <phoneticPr fontId="4"/>
  </si>
  <si>
    <t>生活支援コーディネーター_年間従事時間_高齢者人口100人当たり_兼務_順位【2021】</t>
    <phoneticPr fontId="4"/>
  </si>
  <si>
    <t>生活支援コーディネーター_年間従事時間_高齢者人口100人当たり_兼務_【2021】</t>
    <phoneticPr fontId="4"/>
  </si>
  <si>
    <t>生活支援コーディネーター_年間従事時間_高齢者人口100人当たり_専従_【2021】</t>
    <phoneticPr fontId="4"/>
  </si>
  <si>
    <t>生活支援コーディネーター_生活コーディネーターの年間従事時間_高齢者人口100人当たり_専務・兼務の計_【2021】</t>
    <phoneticPr fontId="4"/>
  </si>
  <si>
    <t>・主治医の意見書をもとに、主たる原因疾患を分析しているのは46自治体であり、その結果である。
・「新規認定者の主たる疾患」のみ把握している自治体もあるため、「新規認定者時」と「認定時の主たる疾患」が含まれたデータである。</t>
    <rPh sb="31" eb="34">
      <t>ジチタイ</t>
    </rPh>
    <rPh sb="40" eb="42">
      <t>ケッカ</t>
    </rPh>
    <rPh sb="49" eb="51">
      <t>シンキ</t>
    </rPh>
    <rPh sb="51" eb="53">
      <t>ニンテイ</t>
    </rPh>
    <rPh sb="53" eb="54">
      <t>シャ</t>
    </rPh>
    <rPh sb="55" eb="56">
      <t>シュ</t>
    </rPh>
    <rPh sb="58" eb="60">
      <t>シッカン</t>
    </rPh>
    <rPh sb="63" eb="65">
      <t>ハアク</t>
    </rPh>
    <rPh sb="69" eb="72">
      <t>ジチタイ</t>
    </rPh>
    <rPh sb="79" eb="81">
      <t>シンキ</t>
    </rPh>
    <rPh sb="81" eb="83">
      <t>ニンテイ</t>
    </rPh>
    <rPh sb="83" eb="84">
      <t>シャ</t>
    </rPh>
    <rPh sb="84" eb="85">
      <t>トキ</t>
    </rPh>
    <rPh sb="88" eb="90">
      <t>ニンテイ</t>
    </rPh>
    <rPh sb="90" eb="91">
      <t>ジ</t>
    </rPh>
    <rPh sb="92" eb="93">
      <t>シュ</t>
    </rPh>
    <rPh sb="95" eb="97">
      <t>シッカン</t>
    </rPh>
    <rPh sb="99" eb="100">
      <t>フク</t>
    </rPh>
    <phoneticPr fontId="4"/>
  </si>
  <si>
    <t>65歳以上人口に占めるシルバー人材センター登録者数</t>
    <phoneticPr fontId="4"/>
  </si>
  <si>
    <t>・各年10月時点のシルバー人材センター登録者数（市町村回答）を総務省「住民基本台帳に基づく人口、人口動態及び世帯数調査」（各年１月１日）の65歳以上人口で、除した数値である。</t>
    <rPh sb="1" eb="2">
      <t>カク</t>
    </rPh>
    <rPh sb="2" eb="3">
      <t>トシ</t>
    </rPh>
    <rPh sb="24" eb="27">
      <t>シチョウソン</t>
    </rPh>
    <rPh sb="27" eb="29">
      <t>カイトウ</t>
    </rPh>
    <rPh sb="31" eb="34">
      <t>ソウムショウ</t>
    </rPh>
    <rPh sb="35" eb="37">
      <t>ジュウミン</t>
    </rPh>
    <rPh sb="37" eb="39">
      <t>キホン</t>
    </rPh>
    <rPh sb="39" eb="41">
      <t>ダイチョウ</t>
    </rPh>
    <rPh sb="42" eb="43">
      <t>モト</t>
    </rPh>
    <rPh sb="45" eb="47">
      <t>ジンコウ</t>
    </rPh>
    <rPh sb="48" eb="50">
      <t>ジンコウ</t>
    </rPh>
    <rPh sb="50" eb="52">
      <t>ドウタイ</t>
    </rPh>
    <rPh sb="52" eb="53">
      <t>オヨ</t>
    </rPh>
    <rPh sb="54" eb="56">
      <t>セタイ</t>
    </rPh>
    <rPh sb="56" eb="57">
      <t>スウ</t>
    </rPh>
    <rPh sb="57" eb="59">
      <t>チョウサ</t>
    </rPh>
    <rPh sb="61" eb="62">
      <t>カク</t>
    </rPh>
    <rPh sb="62" eb="63">
      <t>ネン</t>
    </rPh>
    <rPh sb="64" eb="65">
      <t>ガツ</t>
    </rPh>
    <rPh sb="66" eb="67">
      <t>ニチ</t>
    </rPh>
    <rPh sb="71" eb="72">
      <t>サイ</t>
    </rPh>
    <rPh sb="72" eb="74">
      <t>イジョウ</t>
    </rPh>
    <rPh sb="74" eb="76">
      <t>ジンコウ</t>
    </rPh>
    <rPh sb="78" eb="79">
      <t>ジョ</t>
    </rPh>
    <rPh sb="81" eb="83">
      <t>スウチ</t>
    </rPh>
    <phoneticPr fontId="4"/>
  </si>
  <si>
    <t>・基本チェックリストでの事業対象者の把握数（市町村回答）を65歳以上人口で、除した数値である。</t>
    <rPh sb="22" eb="25">
      <t>シチョウソン</t>
    </rPh>
    <rPh sb="25" eb="27">
      <t>カイトウ</t>
    </rPh>
    <rPh sb="31" eb="32">
      <t>サイ</t>
    </rPh>
    <rPh sb="32" eb="34">
      <t>イジョウ</t>
    </rPh>
    <rPh sb="34" eb="36">
      <t>ジンコウ</t>
    </rPh>
    <rPh sb="38" eb="39">
      <t>ジョ</t>
    </rPh>
    <rPh sb="41" eb="43">
      <t>スウチ</t>
    </rPh>
    <phoneticPr fontId="4"/>
  </si>
  <si>
    <t>・介護予防普及啓発事業　介護予防教室の参加者数（市町村回答）を総務省「住民基本台帳に基づく人口、人口動態及び世帯数調査」（各年１月１日）の65歳以上人口で、除した数値である。</t>
    <rPh sb="24" eb="27">
      <t>シチョウソン</t>
    </rPh>
    <rPh sb="27" eb="29">
      <t>カイトウ</t>
    </rPh>
    <rPh sb="71" eb="72">
      <t>サイ</t>
    </rPh>
    <rPh sb="72" eb="74">
      <t>イジョウ</t>
    </rPh>
    <rPh sb="74" eb="76">
      <t>ジンコウ</t>
    </rPh>
    <rPh sb="78" eb="79">
      <t>ジョ</t>
    </rPh>
    <rPh sb="81" eb="83">
      <t>スウチ</t>
    </rPh>
    <phoneticPr fontId="4"/>
  </si>
  <si>
    <t>6-4介護予防・生活支援サービス事業が利用されている</t>
    <phoneticPr fontId="4"/>
  </si>
  <si>
    <t xml:space="preserve">・小規模自治体おける年度の変動を加味し、５カ年の平均値を算出した。「自宅及び老人ホーム」を合わせた数値を在宅死亡率として算出している。
</t>
    <rPh sb="22" eb="23">
      <t>ネン</t>
    </rPh>
    <rPh sb="45" eb="46">
      <t>ア</t>
    </rPh>
    <rPh sb="49" eb="51">
      <t>スウチ</t>
    </rPh>
    <rPh sb="52" eb="54">
      <t>ザイタク</t>
    </rPh>
    <rPh sb="54" eb="57">
      <t>シボウリツ</t>
    </rPh>
    <rPh sb="60" eb="62">
      <t>サンシュツ</t>
    </rPh>
    <phoneticPr fontId="3"/>
  </si>
  <si>
    <t>長野県「保健衛生関係主要統計」
長野県データの出典厚生労働省「人口動態調査」</t>
    <rPh sb="0" eb="3">
      <t>ナガノケン</t>
    </rPh>
    <phoneticPr fontId="3"/>
  </si>
  <si>
    <t>【元気】在宅看取りの希望割合（人生の最期を迎えたい場所が自宅の割合）</t>
    <rPh sb="4" eb="6">
      <t>ザイタク</t>
    </rPh>
    <rPh sb="6" eb="8">
      <t>ミト</t>
    </rPh>
    <rPh sb="10" eb="12">
      <t>キボウ</t>
    </rPh>
    <rPh sb="12" eb="14">
      <t>ワリアイ</t>
    </rPh>
    <rPh sb="15" eb="17">
      <t>ジンセイ</t>
    </rPh>
    <rPh sb="18" eb="20">
      <t>サイゴ</t>
    </rPh>
    <rPh sb="21" eb="22">
      <t>ムカ</t>
    </rPh>
    <rPh sb="25" eb="27">
      <t>バショ</t>
    </rPh>
    <rPh sb="28" eb="30">
      <t>ジタク</t>
    </rPh>
    <rPh sb="31" eb="33">
      <t>ワリアイ</t>
    </rPh>
    <phoneticPr fontId="3"/>
  </si>
  <si>
    <t>・第１号保険者の認定者数から「施設サービス受給者数」を引き、自宅・地域で暮らす受給者の算出を行った。在宅サービス利用率は、自宅・地域で暮らす受給者数を第１号保険者の認定者で除した割合である。要介護１・２は要介護１・２に限定、要介護３以上は要介護３以上に限定して、それぞれ同様の計算をしたものである。</t>
    <rPh sb="1" eb="2">
      <t>ダイ</t>
    </rPh>
    <rPh sb="3" eb="4">
      <t>ゴウ</t>
    </rPh>
    <rPh sb="4" eb="7">
      <t>ホケンシャ</t>
    </rPh>
    <rPh sb="8" eb="11">
      <t>ニンテイシャ</t>
    </rPh>
    <rPh sb="11" eb="12">
      <t>スウ</t>
    </rPh>
    <rPh sb="15" eb="17">
      <t>シセツ</t>
    </rPh>
    <rPh sb="21" eb="24">
      <t>ジュキュウシャ</t>
    </rPh>
    <rPh sb="24" eb="25">
      <t>スウ</t>
    </rPh>
    <rPh sb="27" eb="28">
      <t>ヒ</t>
    </rPh>
    <rPh sb="36" eb="37">
      <t>ク</t>
    </rPh>
    <rPh sb="39" eb="42">
      <t>ジュキュウシャ</t>
    </rPh>
    <rPh sb="43" eb="45">
      <t>サンシュツ</t>
    </rPh>
    <rPh sb="46" eb="47">
      <t>オコナ</t>
    </rPh>
    <rPh sb="50" eb="52">
      <t>ザイタク</t>
    </rPh>
    <rPh sb="56" eb="58">
      <t>リヨウ</t>
    </rPh>
    <rPh sb="58" eb="59">
      <t>リツ</t>
    </rPh>
    <rPh sb="61" eb="63">
      <t>ジタク</t>
    </rPh>
    <rPh sb="73" eb="74">
      <t>スウ</t>
    </rPh>
    <rPh sb="75" eb="76">
      <t>ダイ</t>
    </rPh>
    <rPh sb="86" eb="87">
      <t>ジョ</t>
    </rPh>
    <rPh sb="89" eb="91">
      <t>ワリアイ</t>
    </rPh>
    <rPh sb="103" eb="105">
      <t>イジョウ</t>
    </rPh>
    <rPh sb="106" eb="108">
      <t>ゲンテイ</t>
    </rPh>
    <rPh sb="115" eb="117">
      <t>ドウヨウ</t>
    </rPh>
    <rPh sb="118" eb="120">
      <t>ケイサン</t>
    </rPh>
    <phoneticPr fontId="3"/>
  </si>
  <si>
    <t>・第１号保険者の要介護１～５認定者数から「施設サービス受給者数」を引き、自宅・地域で暮らす要介護認定を特定し、その要介護度の平均値を算出した。</t>
    <rPh sb="8" eb="11">
      <t>ヨウカイゴ</t>
    </rPh>
    <rPh sb="14" eb="16">
      <t>ニンテイ</t>
    </rPh>
    <rPh sb="16" eb="17">
      <t>シャ</t>
    </rPh>
    <rPh sb="17" eb="18">
      <t>スウ</t>
    </rPh>
    <rPh sb="21" eb="23">
      <t>シセツ</t>
    </rPh>
    <rPh sb="27" eb="30">
      <t>ジュキュウシャ</t>
    </rPh>
    <rPh sb="30" eb="31">
      <t>スウ</t>
    </rPh>
    <rPh sb="33" eb="34">
      <t>ヒ</t>
    </rPh>
    <rPh sb="36" eb="38">
      <t>ジタク</t>
    </rPh>
    <rPh sb="39" eb="41">
      <t>チイキ</t>
    </rPh>
    <rPh sb="42" eb="43">
      <t>ク</t>
    </rPh>
    <rPh sb="45" eb="46">
      <t>ヨウ</t>
    </rPh>
    <rPh sb="46" eb="48">
      <t>カイゴ</t>
    </rPh>
    <rPh sb="48" eb="50">
      <t>ニンテイ</t>
    </rPh>
    <rPh sb="51" eb="53">
      <t>トクテイ</t>
    </rPh>
    <rPh sb="57" eb="60">
      <t>ヨウカイゴ</t>
    </rPh>
    <rPh sb="60" eb="62">
      <t>サンシュツ</t>
    </rPh>
    <rPh sb="62" eb="65">
      <t>ヘイキンチ</t>
    </rPh>
    <phoneticPr fontId="3"/>
  </si>
  <si>
    <t>・厚生労働省「介護保険事業状況報告」の第１号保険者の要介護１～５認定者数から「施設サービス受給者数」を引き、自宅・地域で暮らす要介護認定を算出した。その割合に占める特別養護老人ホーム入所希望者の割合である。</t>
    <rPh sb="26" eb="29">
      <t>ヨウカイゴ</t>
    </rPh>
    <rPh sb="32" eb="34">
      <t>ニンテイ</t>
    </rPh>
    <rPh sb="34" eb="35">
      <t>シャ</t>
    </rPh>
    <rPh sb="35" eb="36">
      <t>スウ</t>
    </rPh>
    <rPh sb="69" eb="71">
      <t>サンシュツ</t>
    </rPh>
    <rPh sb="76" eb="78">
      <t>ワリアイ</t>
    </rPh>
    <rPh sb="79" eb="80">
      <t>シ</t>
    </rPh>
    <rPh sb="97" eb="99">
      <t>ワリアイ</t>
    </rPh>
    <phoneticPr fontId="4"/>
  </si>
  <si>
    <t>介護サービス施設・事業所調査結果を国が特別集計した在宅医療に関連する介護保険を扱う訪問看護ステーション数。</t>
    <rPh sb="14" eb="16">
      <t>ケッカ</t>
    </rPh>
    <rPh sb="17" eb="18">
      <t>クニ</t>
    </rPh>
    <rPh sb="19" eb="23">
      <t>トクベツシュウケイ</t>
    </rPh>
    <phoneticPr fontId="4"/>
  </si>
  <si>
    <t>保健師_総数_【2019】</t>
    <phoneticPr fontId="4"/>
  </si>
  <si>
    <t>■訪問看護人材（計）【2019】[認定者1万対]</t>
    <rPh sb="5" eb="7">
      <t>ジンザイ</t>
    </rPh>
    <rPh sb="8" eb="9">
      <t>ケイ</t>
    </rPh>
    <phoneticPr fontId="4"/>
  </si>
  <si>
    <t>介護医療院給付費</t>
  </si>
  <si>
    <t>介護医療院給付費_計画値【2021】</t>
  </si>
  <si>
    <t>介護医療院給付費_実績【2021】</t>
  </si>
  <si>
    <t>介護医療院給付費_乖離率【2021】</t>
  </si>
  <si>
    <t>介護医療院給付費_判定【2021】</t>
  </si>
  <si>
    <t>介護医療院給付費_計画値【2021】</t>
    <phoneticPr fontId="14"/>
  </si>
  <si>
    <t>介護医療院給付費_実績【2021】</t>
    <phoneticPr fontId="14"/>
  </si>
  <si>
    <t>介護医療院給付費_判定【2021】</t>
    <phoneticPr fontId="14"/>
  </si>
  <si>
    <t>介護老人福祉施設の新規入所者の入所申込から入所までが1年以上の人数_【2022】</t>
    <phoneticPr fontId="4"/>
  </si>
  <si>
    <t>介護老人福祉施設の新規入所者の入所申込から入所までが1年以上の割合_【2022】</t>
    <phoneticPr fontId="5"/>
  </si>
  <si>
    <t>介護老人福祉施設の新規入所者の入所申込から入所までが1年以上の割合_順位【2022】</t>
    <rPh sb="34" eb="36">
      <t>ジュンイ</t>
    </rPh>
    <phoneticPr fontId="14"/>
  </si>
  <si>
    <t>介護老人福祉施設の新規入所者の入所申込から入所までが1年以上の割合_【2022】</t>
    <phoneticPr fontId="3"/>
  </si>
  <si>
    <t>入所申込から入所まで1年以上の人数</t>
    <phoneticPr fontId="4"/>
  </si>
  <si>
    <t>ｎ</t>
    <phoneticPr fontId="4"/>
  </si>
  <si>
    <t>・要介護認定率の計画値と実績値
・乖離率は実績値から計画値を引いて算出している。
・乖離率が－1％以下は「◎」、－1より大きく0％以下は「〇」、０％より大きい場合は「△」で判定してる。</t>
    <rPh sb="8" eb="10">
      <t>ケイカク</t>
    </rPh>
    <rPh sb="10" eb="11">
      <t>アタイ</t>
    </rPh>
    <rPh sb="12" eb="15">
      <t>ジッセキチ</t>
    </rPh>
    <rPh sb="30" eb="31">
      <t>ヒ</t>
    </rPh>
    <phoneticPr fontId="4"/>
  </si>
  <si>
    <t>・要介護認定者数の計画値と実績値
・乖離は、実績値から計画値を引いた数値である。
・乖離率は実績値を計画値で除して算出している。
計画値、実績値ともに、厚生労働省：地域包括ケア「見える化」システムの第8期介護保険事業（支援）計画策定に向けたワークシートより作成
・乖離率をもとに、４段階で判定している。±3％以下は「A」、±3から±６％は「B」、±6から10％は「C」、±10％以上は「D」である。</t>
    <rPh sb="9" eb="11">
      <t>ケイカク</t>
    </rPh>
    <rPh sb="11" eb="12">
      <t>アタイ</t>
    </rPh>
    <rPh sb="13" eb="16">
      <t>ジッセキチ</t>
    </rPh>
    <phoneticPr fontId="4"/>
  </si>
  <si>
    <t>・第1号被保険者数の計画値と実績値
・乖離は、実績値から計画値を引いた数値である。
・乖離率は実績値を計画値で除して算出している。
計画値、実績値ともに、厚生労働省：地域包括ケア「見える化」システムの第8期介護保険事業（支援）計画策定に向けたワークシートより作成
・乖離率をもとに、４段階で判定している。±3％以下は「A」、±3から±６％は「B」、±6から10％は「C」、±10％以上は「D」である。</t>
    <rPh sb="10" eb="12">
      <t>ケイカク</t>
    </rPh>
    <rPh sb="12" eb="13">
      <t>アタイ</t>
    </rPh>
    <rPh sb="14" eb="17">
      <t>ジッセキチ</t>
    </rPh>
    <phoneticPr fontId="4"/>
  </si>
  <si>
    <t>・「在宅サービス給付費」は該当サービスの合計値
・乖離は、実績値から計画値を引いた数値である。
・乖離率は実績値を計画値で除して算出している。
・乖離率をもとに、４段階で判定している。±3％以下は「A」、±3から±６％は「B」、±6から10％は「C」、±10％以上は「D」である。</t>
    <phoneticPr fontId="4"/>
  </si>
  <si>
    <t>介護医療院</t>
    <phoneticPr fontId="4"/>
  </si>
  <si>
    <t>・「施設サービス給付費」は該当サービスの合計値
・乖離は、実績値から計画値を引いた数値である。
・乖離率は実績値を計画値で除して算出している。
・乖離率をもとに、４段階で判定している。±3％以下は「A」、±3から±６％は「B」、±6から10％は「C」、±10％以上は「D」である。</t>
    <rPh sb="13" eb="15">
      <t>ガイトウ</t>
    </rPh>
    <phoneticPr fontId="4"/>
  </si>
  <si>
    <t>・「地域支援事業費」は左記の8事業費の合計値
・乖離は、実績値から計画値を引いた数値である。
・乖離率は実績値を計画値で除して算出している。
・乖離率をもとに、４段階で判定している。±3％以下は「A」、±3から±６％は「B」、±6から10％は「C」、±10％以上は「D」である。</t>
    <rPh sb="11" eb="13">
      <t>サキ</t>
    </rPh>
    <rPh sb="15" eb="17">
      <t>ジギョウ</t>
    </rPh>
    <rPh sb="17" eb="18">
      <t>ヒ</t>
    </rPh>
    <rPh sb="19" eb="22">
      <t>ゴウケイチ</t>
    </rPh>
    <phoneticPr fontId="4"/>
  </si>
  <si>
    <t>・左記項目のサービス利用者数の計画値と実績値
・乖離は、実績値から計画値を引いた数値である。
・乖離率は実績値を計画値で除して算出している。
・乖離率をもとに、４段階で判定している。±3％以下は「A」、±3から±６％は「B」、±6から10％は「C」、±10％以上は「D」である。</t>
    <phoneticPr fontId="4"/>
  </si>
  <si>
    <t>・要介護認定率の計画値と実績値
・乖離率は実績値から計画値を引いて算出している。
・乖離率が－1％以下は「◎」、－1より大きく0％以下は「〇」、０％より大きい場合は「△」で判定してる。</t>
    <rPh sb="8" eb="10">
      <t>ケイカク</t>
    </rPh>
    <rPh sb="10" eb="11">
      <t>アタイ</t>
    </rPh>
    <rPh sb="12" eb="15">
      <t>ジッセキチ</t>
    </rPh>
    <rPh sb="30" eb="31">
      <t>ヒ</t>
    </rPh>
    <rPh sb="54" eb="56">
      <t>バアイ</t>
    </rPh>
    <rPh sb="61" eb="63">
      <t>ハンテイ</t>
    </rPh>
    <phoneticPr fontId="4"/>
  </si>
  <si>
    <t>・要介護認定者数の計画値と実績値
・乖離は、実績値から計画値を引いた数値である。
・乖離率は実績値を計画値で除して算出している。
・乖離率をもとに、４段階で判定している。±3％以下は「A」、±3から±６％は「B」、±6から10％は「C」、±10％以上は「D」である。</t>
    <rPh sb="9" eb="11">
      <t>ケイカク</t>
    </rPh>
    <rPh sb="11" eb="12">
      <t>アタイ</t>
    </rPh>
    <rPh sb="13" eb="16">
      <t>ジッセキチ</t>
    </rPh>
    <phoneticPr fontId="4"/>
  </si>
  <si>
    <t>・第1号被保険者数の計画値と実績値
・乖離は、実績値から計画値を引いた数値である。
・乖離率は実績値を計画値で除して算出している。
・乖離率をもとに、４段階で判定している。±3％以下は「A」、±3から±６％は「B」、±6から10％は「C」、±10％以上は「D」である。</t>
    <rPh sb="10" eb="12">
      <t>ケイカク</t>
    </rPh>
    <rPh sb="12" eb="13">
      <t>アタイ</t>
    </rPh>
    <rPh sb="14" eb="17">
      <t>ジッセキチ</t>
    </rPh>
    <rPh sb="19" eb="21">
      <t>カイリ</t>
    </rPh>
    <rPh sb="23" eb="25">
      <t>ジッセキ</t>
    </rPh>
    <rPh sb="25" eb="26">
      <t>アタイ</t>
    </rPh>
    <rPh sb="28" eb="30">
      <t>ケイカク</t>
    </rPh>
    <rPh sb="30" eb="31">
      <t>アタイ</t>
    </rPh>
    <rPh sb="32" eb="33">
      <t>ヒ</t>
    </rPh>
    <rPh sb="35" eb="37">
      <t>スウチ</t>
    </rPh>
    <rPh sb="43" eb="46">
      <t>カイリリツ</t>
    </rPh>
    <rPh sb="55" eb="56">
      <t>ジョ</t>
    </rPh>
    <rPh sb="58" eb="60">
      <t>サンシュツ</t>
    </rPh>
    <rPh sb="67" eb="70">
      <t>カイリリツ</t>
    </rPh>
    <rPh sb="76" eb="78">
      <t>ダンカイ</t>
    </rPh>
    <rPh sb="79" eb="81">
      <t>ハンテイ</t>
    </rPh>
    <phoneticPr fontId="4"/>
  </si>
  <si>
    <t>【問：介護保険制度に対するあなたの評価として、最も近いものを選んでください】について、「本人や家族の負担が軽減されるなど、全体的に満足している」と回答した割合である。</t>
    <rPh sb="1" eb="2">
      <t>トイ</t>
    </rPh>
    <rPh sb="73" eb="75">
      <t>カイトウ</t>
    </rPh>
    <rPh sb="77" eb="79">
      <t>ワリアイ</t>
    </rPh>
    <phoneticPr fontId="4"/>
  </si>
  <si>
    <t>【問：介護保険制度のサービスを利用している者について、介護保険サービスに満足していますか。】という問について「満足している」「どちらかと言えば満足している」と回答した割合である。</t>
    <rPh sb="1" eb="2">
      <t>トイ</t>
    </rPh>
    <rPh sb="21" eb="22">
      <t>モノ</t>
    </rPh>
    <rPh sb="49" eb="50">
      <t>トイ</t>
    </rPh>
    <rPh sb="55" eb="57">
      <t>マンゾク</t>
    </rPh>
    <phoneticPr fontId="4"/>
  </si>
  <si>
    <t>利用している介護保険サービスへの満足度</t>
    <phoneticPr fontId="4"/>
  </si>
  <si>
    <t>・市町村別キャラバン・メイト数､認知症サポーター数の数値である。</t>
    <rPh sb="26" eb="28">
      <t>スウチ</t>
    </rPh>
    <phoneticPr fontId="4"/>
  </si>
  <si>
    <t>202１年度中及び、2022年度中の実施見込み含む</t>
    <rPh sb="6" eb="7">
      <t>チュウ</t>
    </rPh>
    <rPh sb="7" eb="8">
      <t>オヨ</t>
    </rPh>
    <rPh sb="14" eb="16">
      <t>ネンド</t>
    </rPh>
    <rPh sb="16" eb="17">
      <t>チュウ</t>
    </rPh>
    <rPh sb="18" eb="20">
      <t>ジッシ</t>
    </rPh>
    <rPh sb="20" eb="22">
      <t>ミコ</t>
    </rPh>
    <rPh sb="23" eb="24">
      <t>フク</t>
    </rPh>
    <phoneticPr fontId="3"/>
  </si>
  <si>
    <t>※要介護リスクが抑えられる、高齢者の活動的な生活習慣を身につけるは介護予防シート参照</t>
    <phoneticPr fontId="14"/>
  </si>
  <si>
    <t>高齢者住宅の一定のバリアフリー化率（25市町村）</t>
    <rPh sb="0" eb="3">
      <t>コウレイシャ</t>
    </rPh>
    <rPh sb="3" eb="5">
      <t>ジュウタク</t>
    </rPh>
    <rPh sb="16" eb="17">
      <t>リツ</t>
    </rPh>
    <rPh sb="20" eb="23">
      <t>シチョウソン</t>
    </rPh>
    <phoneticPr fontId="4"/>
  </si>
  <si>
    <t>改善・見直し等の取組の実施【2022】</t>
    <phoneticPr fontId="5"/>
  </si>
  <si>
    <t>改善・見直し等の取組の実施【2022】</t>
    <phoneticPr fontId="131"/>
  </si>
  <si>
    <t>幸福度_居宅_要介護3～5_得点_【2022】</t>
    <phoneticPr fontId="5"/>
  </si>
  <si>
    <t>要支援要介護認定率【2022】</t>
    <phoneticPr fontId="5"/>
  </si>
  <si>
    <t>自宅での死亡率2016-2020までの5年</t>
    <rPh sb="0" eb="2">
      <t>ジタク</t>
    </rPh>
    <rPh sb="4" eb="7">
      <t>シボウリツ</t>
    </rPh>
    <phoneticPr fontId="11"/>
  </si>
  <si>
    <t>老人ホームでの死亡率2016-2020までの5年</t>
    <rPh sb="0" eb="2">
      <t>ロウジン</t>
    </rPh>
    <rPh sb="7" eb="10">
      <t>シボウリツ</t>
    </rPh>
    <phoneticPr fontId="11"/>
  </si>
  <si>
    <t>郡市区等医師会等の医療関係団体と調整し_認知症状のある人に対して_専門医療機関との連携により_早期診断・早期対応に繋げるための体制を構築_合計_【2022】</t>
    <phoneticPr fontId="5"/>
  </si>
  <si>
    <t>生活支援サービスを利用している高齢者の割合_居宅_【2022】</t>
    <rPh sb="22" eb="24">
      <t>キョタク</t>
    </rPh>
    <phoneticPr fontId="5"/>
  </si>
  <si>
    <t>有料老人ホームやサービス付き高齢者向け住宅において_必要な指導を行っているか。_【2022】</t>
    <phoneticPr fontId="4"/>
  </si>
  <si>
    <t>時間/100人</t>
    <rPh sb="0" eb="2">
      <t>ジカン</t>
    </rPh>
    <rPh sb="6" eb="7">
      <t>ニン</t>
    </rPh>
    <phoneticPr fontId="4"/>
  </si>
  <si>
    <t>高齢者100人当たり股間</t>
    <rPh sb="0" eb="3">
      <t>コウレイシャ</t>
    </rPh>
    <rPh sb="6" eb="8">
      <t>ニンア</t>
    </rPh>
    <rPh sb="10" eb="12">
      <t>コカン</t>
    </rPh>
    <phoneticPr fontId="1"/>
  </si>
  <si>
    <t>年間従事時間_高齢者人口100人当たり_専従</t>
    <rPh sb="0" eb="2">
      <t>ネンカン</t>
    </rPh>
    <rPh sb="2" eb="4">
      <t>ジュウジ</t>
    </rPh>
    <rPh sb="4" eb="6">
      <t>ジカン</t>
    </rPh>
    <phoneticPr fontId="14"/>
  </si>
  <si>
    <t>年間従事時間_高齢者人口100人当たり_兼務</t>
    <phoneticPr fontId="14"/>
  </si>
  <si>
    <t>高齢者100人当たり合計時間</t>
    <rPh sb="0" eb="3">
      <t>コウレイシャ</t>
    </rPh>
    <rPh sb="6" eb="8">
      <t>ニンア</t>
    </rPh>
    <rPh sb="10" eb="12">
      <t>ゴウケイ</t>
    </rPh>
    <rPh sb="12" eb="14">
      <t>ジカン</t>
    </rPh>
    <phoneticPr fontId="1"/>
  </si>
  <si>
    <t>3　幸福度_元気_得点_【2022】</t>
  </si>
  <si>
    <t>1　幸福度_元気_得点_【2016】</t>
  </si>
  <si>
    <t>14　要介護状態の改善の状況_R3年度_【2019】⇒【2020】</t>
  </si>
  <si>
    <t>134　老人ホームでの死亡率_【2020】</t>
  </si>
  <si>
    <t>8　幸福度_居宅_要支援1・2_得点_【2022】</t>
  </si>
  <si>
    <t>6　幸福度_居宅_得点_【2022】</t>
  </si>
  <si>
    <r>
      <t>※「</t>
    </r>
    <r>
      <rPr>
        <sz val="8.5"/>
        <color rgb="FFFF0000"/>
        <rFont val="Meiryo UI"/>
        <family val="3"/>
        <charset val="128"/>
      </rPr>
      <t>★</t>
    </r>
    <r>
      <rPr>
        <sz val="8.5"/>
        <color theme="1"/>
        <rFont val="Meiryo UI"/>
        <family val="3"/>
        <charset val="128"/>
      </rPr>
      <t xml:space="preserve">」は上位15位やA判定や◎に表示。なお、実施自治体が15自治体より少ない場合は「★」と表示
</t>
    </r>
    <r>
      <rPr>
        <b/>
        <sz val="8.5"/>
        <color theme="1"/>
        <rFont val="Meiryo UI"/>
        <family val="3"/>
        <charset val="128"/>
      </rPr>
      <t>　【乖離率の判定】</t>
    </r>
    <r>
      <rPr>
        <sz val="8.5"/>
        <color theme="1"/>
        <rFont val="Meiryo UI"/>
        <family val="3"/>
        <charset val="128"/>
      </rPr>
      <t>±3％以下は「A」、±3から±６％は「B」、±6から10％は「C」、±10％以上は「D」</t>
    </r>
    <r>
      <rPr>
        <b/>
        <sz val="8.5"/>
        <color theme="1"/>
        <rFont val="Meiryo UI"/>
        <family val="3"/>
        <charset val="128"/>
      </rPr>
      <t>【要介護認定率の乖離の判定】</t>
    </r>
    <r>
      <rPr>
        <sz val="8.5"/>
        <color theme="1"/>
        <rFont val="Meiryo UI"/>
        <family val="3"/>
        <charset val="128"/>
      </rPr>
      <t>－1％以下は「◎」、－1より大きく0％以下は「〇」、０％より大きい場合は「△」</t>
    </r>
    <rPh sb="12" eb="14">
      <t>ハンテイ</t>
    </rPh>
    <rPh sb="17" eb="19">
      <t>ヒョウジ</t>
    </rPh>
    <rPh sb="51" eb="53">
      <t>カイリ</t>
    </rPh>
    <rPh sb="53" eb="54">
      <t>リツ</t>
    </rPh>
    <rPh sb="55" eb="57">
      <t>ハンテイ</t>
    </rPh>
    <rPh sb="103" eb="106">
      <t>ヨウカイゴ</t>
    </rPh>
    <rPh sb="106" eb="109">
      <t>ニンテイリツ</t>
    </rPh>
    <rPh sb="110" eb="112">
      <t>カイリ</t>
    </rPh>
    <rPh sb="113" eb="115">
      <t>ハンテイ</t>
    </rPh>
    <phoneticPr fontId="4"/>
  </si>
  <si>
    <t>人口10万対</t>
    <rPh sb="4" eb="5">
      <t>マン</t>
    </rPh>
    <phoneticPr fontId="4"/>
  </si>
  <si>
    <t>■多様な人材・介護助手等の元気高齢者の活躍の取組【2022】</t>
    <phoneticPr fontId="14"/>
  </si>
  <si>
    <t>75歳以上＿摂取エネルギーの過剰【2020】</t>
    <rPh sb="3" eb="5">
      <t>イジョウ</t>
    </rPh>
    <phoneticPr fontId="4"/>
  </si>
  <si>
    <t>75歳以上＿血管を傷つける【2020】</t>
    <phoneticPr fontId="4"/>
  </si>
  <si>
    <t>75歳以上＿内臓脂肪症候群以外の動脈硬化要因【2020】</t>
    <phoneticPr fontId="4"/>
  </si>
  <si>
    <t>75歳以上＿臓器障害【2020】</t>
    <phoneticPr fontId="4"/>
  </si>
  <si>
    <t>令和４年度　地域包括ケア体制の構築状況の見える化調査の結果について</t>
    <rPh sb="27" eb="29">
      <t>ケッカ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</si>
</sst>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
    <numFmt numFmtId="177" formatCode="0.00_ "/>
    <numFmt numFmtId="178" formatCode="#,##0.0_ "/>
    <numFmt numFmtId="179" formatCode="#,##0_ "/>
    <numFmt numFmtId="180" formatCode="0.0_ "/>
    <numFmt numFmtId="181" formatCode="0.0_);[Red]\(0.0\)"/>
    <numFmt numFmtId="182" formatCode="#,##0.0;[Red]\-#,##0.0"/>
    <numFmt numFmtId="184" formatCode="0_);[Red]\(0\)"/>
    <numFmt numFmtId="185" formatCode="0.00_);[Red]\(0.00\)"/>
    <numFmt numFmtId="186" formatCode="#,##0.000;[Red]\-#,##0.000"/>
    <numFmt numFmtId="187" formatCode="0.000000000000"/>
    <numFmt numFmtId="188" formatCode="0.000"/>
  </numFmts>
  <fonts count="170"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sz val="6"/>
      <name val="ＭＳ Ｐゴシック"/>
      <family val="2"/>
      <charset val="128"/>
      <scheme val="minor"/>
    </font>
    <font>
      <sz val="6"/>
      <name val="ＭＳ Ｐゴシック"/>
      <family val="2"/>
      <charset val="128"/>
    </font>
    <font>
      <sz val="9"/>
      <color theme="1"/>
      <name val="游ゴシック"/>
      <family val="3"/>
      <charset val="128"/>
    </font>
    <font>
      <b/>
      <sz val="11"/>
      <color theme="1"/>
      <name val="游ゴシック"/>
      <family val="3"/>
      <charset val="128"/>
    </font>
    <font>
      <sz val="8"/>
      <color theme="1"/>
      <name val="游ゴシック"/>
      <family val="3"/>
      <charset val="128"/>
    </font>
    <font>
      <sz val="11"/>
      <color theme="1"/>
      <name val="游ゴシック"/>
      <family val="3"/>
      <charset val="128"/>
    </font>
    <font>
      <b/>
      <sz val="10"/>
      <name val="HGS創英ﾌﾟﾚｾﾞﾝｽEB"/>
      <family val="1"/>
      <charset val="128"/>
    </font>
    <font>
      <b/>
      <sz val="11"/>
      <color theme="0"/>
      <name val="游ゴシック"/>
      <family val="3"/>
      <charset val="128"/>
    </font>
    <font>
      <b/>
      <sz val="9"/>
      <color theme="0"/>
      <name val="游ゴシック"/>
      <family val="3"/>
      <charset val="128"/>
    </font>
    <font>
      <b/>
      <sz val="13"/>
      <color theme="3"/>
      <name val="ＭＳ Ｐゴシック"/>
      <family val="2"/>
      <charset val="128"/>
      <scheme val="minor"/>
    </font>
    <font>
      <b/>
      <sz val="11"/>
      <color theme="3"/>
      <name val="ＭＳ Ｐゴシック"/>
      <family val="2"/>
      <charset val="128"/>
      <scheme val="minor"/>
    </font>
    <font>
      <b/>
      <sz val="14"/>
      <color theme="1"/>
      <name val="游ゴシック"/>
      <family val="3"/>
      <charset val="128"/>
    </font>
    <font>
      <sz val="14"/>
      <color theme="1"/>
      <name val="游ゴシック"/>
      <family val="3"/>
      <charset val="128"/>
    </font>
    <font>
      <sz val="14"/>
      <name val="游ゴシック"/>
      <family val="3"/>
      <charset val="128"/>
    </font>
    <font>
      <sz val="11"/>
      <name val="游ゴシック"/>
      <family val="3"/>
      <charset val="128"/>
    </font>
    <font>
      <sz val="6"/>
      <name val="ＭＳ Ｐゴシック"/>
      <family val="3"/>
      <charset val="128"/>
      <scheme val="minor"/>
    </font>
    <font>
      <sz val="11"/>
      <color theme="1"/>
      <name val="游ゴシック Medium"/>
      <family val="3"/>
      <charset val="128"/>
    </font>
    <font>
      <b/>
      <sz val="11"/>
      <color theme="0"/>
      <name val="Meiryo UI"/>
      <family val="3"/>
      <charset val="128"/>
    </font>
    <font>
      <sz val="10"/>
      <color rgb="FFFF0000"/>
      <name val="Meiryo UI"/>
      <family val="3"/>
      <charset val="128"/>
    </font>
    <font>
      <b/>
      <sz val="12"/>
      <color rgb="FF000000"/>
      <name val="Meiryo UI"/>
      <family val="3"/>
      <charset val="128"/>
    </font>
    <font>
      <b/>
      <sz val="10"/>
      <color theme="1"/>
      <name val="Meiryo UI"/>
      <family val="3"/>
      <charset val="128"/>
    </font>
    <font>
      <sz val="11"/>
      <name val="ＭＳ Ｐ明朝"/>
      <family val="1"/>
      <charset val="128"/>
    </font>
    <font>
      <b/>
      <sz val="11"/>
      <color theme="5"/>
      <name val="游ゴシック"/>
      <family val="3"/>
      <charset val="128"/>
    </font>
    <font>
      <b/>
      <sz val="10"/>
      <color rgb="FF000000"/>
      <name val="Meiryo UI"/>
      <family val="3"/>
      <charset val="128"/>
    </font>
    <font>
      <sz val="8"/>
      <color theme="1"/>
      <name val="Meiryo UI"/>
      <family val="3"/>
      <charset val="128"/>
    </font>
    <font>
      <sz val="9"/>
      <color theme="1"/>
      <name val="Meiryo UI"/>
      <family val="3"/>
      <charset val="128"/>
    </font>
    <font>
      <b/>
      <sz val="9"/>
      <color theme="1"/>
      <name val="Meiryo UI"/>
      <family val="3"/>
      <charset val="128"/>
    </font>
    <font>
      <b/>
      <sz val="12"/>
      <color theme="1"/>
      <name val="Meiryo UI"/>
      <family val="3"/>
      <charset val="128"/>
    </font>
    <font>
      <sz val="11"/>
      <color theme="0"/>
      <name val="Meiryo UI"/>
      <family val="3"/>
      <charset val="128"/>
    </font>
    <font>
      <b/>
      <sz val="10"/>
      <color theme="0"/>
      <name val="Meiryo UI"/>
      <family val="3"/>
      <charset val="128"/>
    </font>
    <font>
      <sz val="10"/>
      <color theme="0"/>
      <name val="Meiryo UI"/>
      <family val="3"/>
      <charset val="128"/>
    </font>
    <font>
      <sz val="10"/>
      <color rgb="FF000000"/>
      <name val="Meiryo UI"/>
      <family val="3"/>
      <charset val="128"/>
    </font>
    <font>
      <b/>
      <sz val="11"/>
      <color theme="1"/>
      <name val="Meiryo UI"/>
      <family val="3"/>
      <charset val="128"/>
    </font>
    <font>
      <b/>
      <i/>
      <sz val="10"/>
      <color theme="1"/>
      <name val="Meiryo UI"/>
      <family val="3"/>
      <charset val="128"/>
    </font>
    <font>
      <sz val="11"/>
      <color theme="1"/>
      <name val="Meiryo UI"/>
      <family val="3"/>
      <charset val="128"/>
    </font>
    <font>
      <sz val="10"/>
      <name val="Meiryo UI"/>
      <family val="3"/>
      <charset val="128"/>
    </font>
    <font>
      <b/>
      <sz val="10"/>
      <color rgb="FFFF0000"/>
      <name val="Meiryo UI"/>
      <family val="3"/>
      <charset val="128"/>
    </font>
    <font>
      <sz val="8"/>
      <color rgb="FFFF0000"/>
      <name val="Meiryo UI"/>
      <family val="3"/>
      <charset val="128"/>
    </font>
    <font>
      <sz val="8"/>
      <name val="Meiryo UI"/>
      <family val="3"/>
      <charset val="128"/>
    </font>
    <font>
      <sz val="9"/>
      <color rgb="FFFF0000"/>
      <name val="Meiryo UI"/>
      <family val="3"/>
      <charset val="128"/>
    </font>
    <font>
      <sz val="9"/>
      <name val="Meiryo UI"/>
      <family val="3"/>
      <charset val="128"/>
    </font>
    <font>
      <b/>
      <sz val="9"/>
      <color theme="0"/>
      <name val="Meiryo UI"/>
      <family val="3"/>
      <charset val="128"/>
    </font>
    <font>
      <sz val="6"/>
      <color theme="1"/>
      <name val="Meiryo UI"/>
      <family val="3"/>
      <charset val="128"/>
    </font>
    <font>
      <u/>
      <sz val="10"/>
      <color rgb="FF000000"/>
      <name val="Meiryo UI"/>
      <family val="3"/>
      <charset val="128"/>
    </font>
    <font>
      <b/>
      <sz val="8"/>
      <color theme="1"/>
      <name val="Meiryo UI"/>
      <family val="3"/>
      <charset val="128"/>
    </font>
    <font>
      <b/>
      <sz val="10"/>
      <name val="Meiryo UI"/>
      <family val="3"/>
      <charset val="128"/>
    </font>
    <font>
      <b/>
      <sz val="8"/>
      <color theme="0"/>
      <name val="Meiryo UI"/>
      <family val="3"/>
      <charset val="128"/>
    </font>
    <font>
      <b/>
      <sz val="6"/>
      <color theme="0"/>
      <name val="Meiryo UI"/>
      <family val="3"/>
      <charset val="128"/>
    </font>
    <font>
      <sz val="8"/>
      <color rgb="FF000000"/>
      <name val="Meiryo UI"/>
      <family val="3"/>
      <charset val="128"/>
    </font>
    <font>
      <b/>
      <sz val="11"/>
      <color rgb="FF000000"/>
      <name val="Meiryo UI"/>
      <family val="3"/>
      <charset val="128"/>
    </font>
    <font>
      <sz val="11"/>
      <name val="Meiryo UI"/>
      <family val="3"/>
      <charset val="128"/>
    </font>
    <font>
      <b/>
      <sz val="12"/>
      <color theme="0"/>
      <name val="Meiryo UI"/>
      <family val="3"/>
      <charset val="128"/>
    </font>
    <font>
      <b/>
      <sz val="10"/>
      <color rgb="FFC00000"/>
      <name val="Meiryo UI"/>
      <family val="3"/>
      <charset val="128"/>
    </font>
    <font>
      <sz val="12"/>
      <color theme="1"/>
      <name val="Meiryo UI"/>
      <family val="3"/>
      <charset val="128"/>
    </font>
    <font>
      <sz val="10"/>
      <color theme="1"/>
      <name val="BIZ UDPゴシック"/>
      <family val="3"/>
      <charset val="128"/>
    </font>
    <font>
      <sz val="9"/>
      <color theme="1"/>
      <name val="BIZ UDPゴシック"/>
      <family val="3"/>
      <charset val="128"/>
    </font>
    <font>
      <sz val="11"/>
      <color theme="1"/>
      <name val="BIZ UDPゴシック"/>
      <family val="3"/>
      <charset val="128"/>
    </font>
    <font>
      <sz val="8"/>
      <color theme="1"/>
      <name val="BIZ UDPゴシック"/>
      <family val="3"/>
      <charset val="128"/>
    </font>
    <font>
      <sz val="8"/>
      <color rgb="FFFF0000"/>
      <name val="BIZ UDPゴシック"/>
      <family val="3"/>
      <charset val="128"/>
    </font>
    <font>
      <b/>
      <sz val="11"/>
      <color theme="1"/>
      <name val="BIZ UDPゴシック"/>
      <family val="3"/>
      <charset val="128"/>
    </font>
    <font>
      <b/>
      <sz val="9"/>
      <color theme="1"/>
      <name val="BIZ UDPゴシック"/>
      <family val="3"/>
      <charset val="128"/>
    </font>
    <font>
      <sz val="11"/>
      <color theme="0"/>
      <name val="BIZ UDPゴシック"/>
      <family val="3"/>
      <charset val="128"/>
    </font>
    <font>
      <b/>
      <sz val="8"/>
      <color theme="1"/>
      <name val="BIZ UDPゴシック"/>
      <family val="3"/>
      <charset val="128"/>
    </font>
    <font>
      <b/>
      <sz val="11"/>
      <color rgb="FFC00000"/>
      <name val="BIZ UDPゴシック"/>
      <family val="3"/>
      <charset val="128"/>
    </font>
    <font>
      <b/>
      <sz val="12"/>
      <name val="Meiryo UI"/>
      <family val="3"/>
      <charset val="128"/>
    </font>
    <font>
      <b/>
      <sz val="11"/>
      <color theme="0"/>
      <name val="BIZ UDPゴシック"/>
      <family val="3"/>
      <charset val="128"/>
    </font>
    <font>
      <sz val="9"/>
      <color rgb="FFC00000"/>
      <name val="BIZ UDPゴシック"/>
      <family val="3"/>
      <charset val="128"/>
    </font>
    <font>
      <sz val="11"/>
      <color rgb="FFC00000"/>
      <name val="BIZ UDPゴシック"/>
      <family val="3"/>
      <charset val="128"/>
    </font>
    <font>
      <sz val="11"/>
      <name val="BIZ UDPゴシック"/>
      <family val="3"/>
      <charset val="128"/>
    </font>
    <font>
      <b/>
      <sz val="11"/>
      <color theme="5"/>
      <name val="BIZ UDPゴシック"/>
      <family val="3"/>
      <charset val="128"/>
    </font>
    <font>
      <b/>
      <sz val="11"/>
      <color rgb="FF00B050"/>
      <name val="BIZ UDPゴシック"/>
      <family val="3"/>
      <charset val="128"/>
    </font>
    <font>
      <b/>
      <sz val="11"/>
      <color rgb="FF0070C0"/>
      <name val="BIZ UDPゴシック"/>
      <family val="3"/>
      <charset val="128"/>
    </font>
    <font>
      <b/>
      <sz val="11"/>
      <color rgb="FF7030A0"/>
      <name val="BIZ UDPゴシック"/>
      <family val="3"/>
      <charset val="128"/>
    </font>
    <font>
      <sz val="6"/>
      <color theme="1"/>
      <name val="BIZ UDPゴシック"/>
      <family val="3"/>
      <charset val="128"/>
    </font>
    <font>
      <b/>
      <sz val="11"/>
      <name val="BIZ UDPゴシック"/>
      <family val="3"/>
      <charset val="128"/>
    </font>
    <font>
      <sz val="9"/>
      <name val="BIZ UDPゴシック"/>
      <family val="3"/>
      <charset val="128"/>
    </font>
    <font>
      <b/>
      <sz val="14"/>
      <name val="Meiryo UI"/>
      <family val="3"/>
      <charset val="128"/>
    </font>
    <font>
      <sz val="9"/>
      <color rgb="FFFF0000"/>
      <name val="BIZ UDPゴシック"/>
      <family val="3"/>
      <charset val="128"/>
    </font>
    <font>
      <b/>
      <sz val="9"/>
      <name val="Meiryo UI"/>
      <family val="3"/>
      <charset val="128"/>
    </font>
    <font>
      <b/>
      <sz val="8"/>
      <name val="Meiryo UI"/>
      <family val="3"/>
      <charset val="128"/>
    </font>
    <font>
      <b/>
      <sz val="11"/>
      <name val="Meiryo UI"/>
      <family val="3"/>
      <charset val="128"/>
    </font>
    <font>
      <b/>
      <sz val="6"/>
      <name val="Meiryo UI"/>
      <family val="3"/>
      <charset val="128"/>
    </font>
    <font>
      <sz val="12"/>
      <color theme="1"/>
      <name val="BIZ UDPゴシック"/>
      <family val="3"/>
      <charset val="128"/>
    </font>
    <font>
      <b/>
      <sz val="12"/>
      <color theme="1"/>
      <name val="BIZ UDPゴシック"/>
      <family val="3"/>
      <charset val="128"/>
    </font>
    <font>
      <sz val="10"/>
      <color rgb="FFC00000"/>
      <name val="BIZ UDPゴシック"/>
      <family val="3"/>
      <charset val="128"/>
    </font>
    <font>
      <sz val="11"/>
      <name val="ＭＳ Ｐゴシック"/>
      <family val="3"/>
      <charset val="128"/>
    </font>
    <font>
      <sz val="10"/>
      <name val="BIZ UDPゴシック"/>
      <family val="3"/>
      <charset val="128"/>
    </font>
    <font>
      <sz val="8"/>
      <name val="BIZ UDPゴシック"/>
      <family val="3"/>
      <charset val="128"/>
    </font>
    <font>
      <sz val="11"/>
      <color rgb="FFFF0000"/>
      <name val="BIZ UDPゴシック"/>
      <family val="3"/>
      <charset val="128"/>
    </font>
    <font>
      <b/>
      <sz val="8"/>
      <color theme="9" tint="-0.499984740745262"/>
      <name val="Meiryo UI"/>
      <family val="3"/>
      <charset val="128"/>
    </font>
    <font>
      <b/>
      <sz val="9"/>
      <name val="BIZ UDPゴシック"/>
      <family val="3"/>
      <charset val="128"/>
    </font>
    <font>
      <sz val="9"/>
      <color theme="0"/>
      <name val="Meiryo UI"/>
      <family val="3"/>
      <charset val="128"/>
    </font>
    <font>
      <b/>
      <sz val="14"/>
      <color theme="0"/>
      <name val="Meiryo UI"/>
      <family val="3"/>
      <charset val="128"/>
    </font>
    <font>
      <b/>
      <sz val="11"/>
      <color theme="1"/>
      <name val="ＭＳ Ｐゴシック"/>
      <family val="2"/>
      <charset val="128"/>
      <scheme val="minor"/>
    </font>
    <font>
      <sz val="11"/>
      <color rgb="FF000000"/>
      <name val="Meiryo UI"/>
      <family val="3"/>
      <charset val="128"/>
    </font>
    <font>
      <sz val="10"/>
      <color rgb="FFC00000"/>
      <name val="Meiryo UI"/>
      <family val="3"/>
      <charset val="128"/>
    </font>
    <font>
      <sz val="10"/>
      <color rgb="FF0070C0"/>
      <name val="Meiryo UI"/>
      <family val="3"/>
      <charset val="128"/>
    </font>
    <font>
      <b/>
      <sz val="11"/>
      <color rgb="FFFF0000"/>
      <name val="BIZ UDPゴシック"/>
      <family val="3"/>
      <charset val="128"/>
    </font>
    <font>
      <b/>
      <sz val="16"/>
      <color theme="1"/>
      <name val="BIZ UDPゴシック"/>
      <family val="3"/>
      <charset val="128"/>
    </font>
    <font>
      <b/>
      <sz val="14"/>
      <color theme="1"/>
      <name val="BIZ UDPゴシック"/>
      <family val="3"/>
      <charset val="128"/>
    </font>
    <font>
      <b/>
      <sz val="10"/>
      <color theme="1"/>
      <name val="BIZ UDPゴシック"/>
      <family val="3"/>
      <charset val="128"/>
    </font>
    <font>
      <sz val="16"/>
      <color theme="1"/>
      <name val="ＭＳ Ｐゴシック"/>
      <family val="2"/>
      <charset val="128"/>
      <scheme val="minor"/>
    </font>
    <font>
      <sz val="16"/>
      <color theme="1"/>
      <name val="游ゴシック Medium"/>
      <family val="3"/>
      <charset val="128"/>
    </font>
    <font>
      <sz val="11"/>
      <color rgb="FF000000"/>
      <name val="BIZ UDPゴシック"/>
      <family val="3"/>
      <charset val="128"/>
    </font>
    <font>
      <sz val="11"/>
      <color theme="7" tint="-0.499984740745262"/>
      <name val="BIZ UDPゴシック"/>
      <family val="3"/>
      <charset val="128"/>
    </font>
    <font>
      <sz val="14"/>
      <color theme="0"/>
      <name val="BIZ UDPゴシック"/>
      <family val="3"/>
      <charset val="128"/>
    </font>
    <font>
      <sz val="11"/>
      <color theme="5" tint="-0.499984740745262"/>
      <name val="BIZ UDPゴシック"/>
      <family val="3"/>
      <charset val="128"/>
    </font>
    <font>
      <sz val="11"/>
      <color theme="4" tint="-0.499984740745262"/>
      <name val="BIZ UDPゴシック"/>
      <family val="3"/>
      <charset val="128"/>
    </font>
    <font>
      <sz val="11"/>
      <color theme="9" tint="-0.499984740745262"/>
      <name val="BIZ UDPゴシック"/>
      <family val="3"/>
      <charset val="128"/>
    </font>
    <font>
      <sz val="14"/>
      <color theme="1"/>
      <name val="BIZ UDPゴシック"/>
      <family val="3"/>
      <charset val="128"/>
    </font>
    <font>
      <b/>
      <sz val="14"/>
      <color theme="0"/>
      <name val="BIZ UDPゴシック"/>
      <family val="3"/>
      <charset val="128"/>
    </font>
    <font>
      <sz val="6"/>
      <name val="ＭＳ Ｐゴシック"/>
      <family val="3"/>
      <charset val="128"/>
    </font>
    <font>
      <sz val="12"/>
      <color rgb="FFFF0000"/>
      <name val="BIZ UDPゴシック"/>
      <family val="3"/>
      <charset val="128"/>
    </font>
    <font>
      <sz val="10"/>
      <color theme="1"/>
      <name val="メイリオ"/>
      <family val="3"/>
      <charset val="128"/>
    </font>
    <font>
      <sz val="10.5"/>
      <name val="Meiryo UI"/>
      <family val="3"/>
      <charset val="128"/>
    </font>
    <font>
      <i/>
      <sz val="11"/>
      <color rgb="FF7F7F7F"/>
      <name val="ＭＳ Ｐゴシック"/>
      <family val="2"/>
      <charset val="128"/>
      <scheme val="minor"/>
    </font>
    <font>
      <sz val="10"/>
      <color rgb="FF7030A0"/>
      <name val="Meiryo UI"/>
      <family val="3"/>
      <charset val="128"/>
    </font>
    <font>
      <sz val="11"/>
      <color rgb="FFC00000"/>
      <name val="Meiryo UI"/>
      <family val="3"/>
      <charset val="128"/>
    </font>
    <font>
      <sz val="10"/>
      <color theme="8"/>
      <name val="Meiryo UI"/>
      <family val="3"/>
      <charset val="128"/>
    </font>
    <font>
      <b/>
      <sz val="10"/>
      <color theme="5"/>
      <name val="BIZ UDPゴシック"/>
      <family val="3"/>
      <charset val="128"/>
    </font>
    <font>
      <b/>
      <sz val="10"/>
      <color rgb="FF00B050"/>
      <name val="BIZ UDPゴシック"/>
      <family val="3"/>
      <charset val="128"/>
    </font>
    <font>
      <b/>
      <sz val="10"/>
      <color rgb="FF0070C0"/>
      <name val="BIZ UDPゴシック"/>
      <family val="3"/>
      <charset val="128"/>
    </font>
    <font>
      <b/>
      <sz val="10"/>
      <color rgb="FF7030A0"/>
      <name val="BIZ UDPゴシック"/>
      <family val="3"/>
      <charset val="128"/>
    </font>
    <font>
      <sz val="10"/>
      <color rgb="FF000000"/>
      <name val="BIZ UDPゴシック"/>
      <family val="3"/>
      <charset val="128"/>
    </font>
    <font>
      <b/>
      <sz val="10"/>
      <color rgb="FFFFFFFF"/>
      <name val="BIZ UDPゴシック"/>
      <family val="3"/>
      <charset val="128"/>
    </font>
    <font>
      <sz val="10"/>
      <color rgb="FFFFFFFF"/>
      <name val="BIZ UDPゴシック"/>
      <family val="3"/>
      <charset val="128"/>
    </font>
    <font>
      <b/>
      <sz val="10"/>
      <color rgb="FFED7D31"/>
      <name val="BIZ UDPゴシック"/>
      <family val="3"/>
      <charset val="128"/>
    </font>
    <font>
      <b/>
      <sz val="11"/>
      <color rgb="FF1F497D"/>
      <name val="ＭＳ Ｐゴシック"/>
      <family val="2"/>
      <charset val="128"/>
    </font>
    <font>
      <sz val="8"/>
      <color rgb="FF000000"/>
      <name val="BIZ UDPゴシック"/>
      <family val="3"/>
      <charset val="128"/>
    </font>
    <font>
      <sz val="9"/>
      <color rgb="FF000000"/>
      <name val="BIZ UDPゴシック"/>
      <family val="3"/>
      <charset val="128"/>
    </font>
    <font>
      <b/>
      <sz val="11"/>
      <color rgb="FFC0504D"/>
      <name val="BIZ UDPゴシック"/>
      <family val="3"/>
      <charset val="128"/>
    </font>
    <font>
      <b/>
      <sz val="11"/>
      <color rgb="FF44546A"/>
      <name val="ＭＳ Ｐゴシック"/>
      <family val="2"/>
      <charset val="128"/>
    </font>
    <font>
      <sz val="12"/>
      <name val="Meiryo UI"/>
      <family val="3"/>
      <charset val="128"/>
    </font>
    <font>
      <b/>
      <i/>
      <sz val="10"/>
      <name val="Meiryo UI"/>
      <family val="3"/>
      <charset val="128"/>
    </font>
    <font>
      <sz val="11"/>
      <color theme="1"/>
      <name val="ＭＳ Ｐゴシック"/>
      <family val="3"/>
      <charset val="128"/>
      <scheme val="minor"/>
    </font>
    <font>
      <b/>
      <sz val="6"/>
      <color theme="1"/>
      <name val="Meiryo UI"/>
      <family val="3"/>
      <charset val="128"/>
    </font>
    <font>
      <sz val="10"/>
      <name val="メイリオ"/>
      <family val="3"/>
      <charset val="128"/>
    </font>
    <font>
      <b/>
      <sz val="6"/>
      <color rgb="FF000000"/>
      <name val="Meiryo UI"/>
      <family val="3"/>
      <charset val="128"/>
    </font>
    <font>
      <sz val="11"/>
      <name val="ＭＳ Ｐゴシック"/>
      <family val="3"/>
      <charset val="128"/>
      <scheme val="minor"/>
    </font>
    <font>
      <sz val="8"/>
      <color rgb="FFC00000"/>
      <name val="BIZ UDPゴシック"/>
      <family val="3"/>
      <charset val="128"/>
    </font>
    <font>
      <b/>
      <sz val="10"/>
      <name val="BIZ UDPゴシック"/>
      <family val="3"/>
      <charset val="128"/>
    </font>
    <font>
      <sz val="11"/>
      <color rgb="FFFF0000"/>
      <name val="Meiryo UI"/>
      <family val="3"/>
      <charset val="128"/>
    </font>
    <font>
      <sz val="11"/>
      <color rgb="FF7030A0"/>
      <name val="BIZ UDPゴシック"/>
      <family val="3"/>
      <charset val="128"/>
    </font>
    <font>
      <b/>
      <sz val="9"/>
      <color rgb="FF7030A0"/>
      <name val="BIZ UDPゴシック"/>
      <family val="3"/>
      <charset val="128"/>
    </font>
    <font>
      <b/>
      <sz val="8"/>
      <color rgb="FF7030A0"/>
      <name val="BIZ UDPゴシック"/>
      <family val="3"/>
      <charset val="128"/>
    </font>
    <font>
      <sz val="11"/>
      <color theme="1"/>
      <name val="ＭＳ Ｐゴシック"/>
      <family val="2"/>
      <charset val="128"/>
    </font>
    <font>
      <sz val="10"/>
      <color theme="0" tint="-0.499984740745262"/>
      <name val="Meiryo UI"/>
      <family val="3"/>
      <charset val="128"/>
    </font>
    <font>
      <sz val="11"/>
      <color theme="0" tint="-0.499984740745262"/>
      <name val="Meiryo UI"/>
      <family val="3"/>
      <charset val="128"/>
    </font>
    <font>
      <b/>
      <sz val="11"/>
      <color theme="0"/>
      <name val="游ゴシック Medium"/>
      <family val="3"/>
      <charset val="128"/>
    </font>
    <font>
      <sz val="9"/>
      <color theme="1"/>
      <name val="游ゴシック Medium"/>
      <family val="3"/>
      <charset val="128"/>
    </font>
    <font>
      <b/>
      <sz val="11"/>
      <color theme="5"/>
      <name val="游ゴシック Medium"/>
      <family val="3"/>
      <charset val="128"/>
    </font>
    <font>
      <sz val="12"/>
      <name val="BIZ UDPゴシック"/>
      <family val="3"/>
      <charset val="128"/>
    </font>
    <font>
      <sz val="12"/>
      <color rgb="FFC00000"/>
      <name val="BIZ UDPゴシック"/>
      <family val="3"/>
      <charset val="128"/>
    </font>
    <font>
      <sz val="6"/>
      <name val="Meiryo UI"/>
      <family val="3"/>
      <charset val="128"/>
    </font>
    <font>
      <sz val="9"/>
      <color theme="0" tint="-0.499984740745262"/>
      <name val="Meiryo UI"/>
      <family val="3"/>
      <charset val="128"/>
    </font>
    <font>
      <b/>
      <sz val="11"/>
      <color rgb="FFC00000"/>
      <name val="Meiryo UI"/>
      <family val="3"/>
      <charset val="128"/>
    </font>
    <font>
      <sz val="11"/>
      <color theme="9" tint="-0.249977111117893"/>
      <name val="BIZ UDPゴシック"/>
      <family val="3"/>
      <charset val="128"/>
    </font>
    <font>
      <b/>
      <sz val="11"/>
      <color theme="9" tint="-0.249977111117893"/>
      <name val="BIZ UDPゴシック"/>
      <family val="3"/>
      <charset val="128"/>
    </font>
    <font>
      <sz val="11"/>
      <color rgb="FF006100"/>
      <name val="ＭＳ Ｐゴシック"/>
      <family val="2"/>
      <charset val="128"/>
      <scheme val="minor"/>
    </font>
    <font>
      <sz val="8.5"/>
      <color theme="1"/>
      <name val="Meiryo UI"/>
      <family val="3"/>
      <charset val="128"/>
    </font>
    <font>
      <sz val="8.5"/>
      <color rgb="FFFF0000"/>
      <name val="Meiryo UI"/>
      <family val="3"/>
      <charset val="128"/>
    </font>
    <font>
      <b/>
      <sz val="8.5"/>
      <color theme="1"/>
      <name val="Meiryo UI"/>
      <family val="3"/>
      <charset val="128"/>
    </font>
    <font>
      <sz val="11"/>
      <color theme="5"/>
      <name val="BIZ UDPゴシック"/>
      <family val="3"/>
      <charset val="128"/>
    </font>
    <font>
      <sz val="11"/>
      <color rgb="FF00B050"/>
      <name val="BIZ UDPゴシック"/>
      <family val="3"/>
      <charset val="128"/>
    </font>
    <font>
      <sz val="11"/>
      <color rgb="FF0070C0"/>
      <name val="BIZ UDPゴシック"/>
      <family val="3"/>
      <charset val="128"/>
    </font>
    <font>
      <sz val="10"/>
      <color rgb="FF7030A0"/>
      <name val="BIZ UDPゴシック"/>
      <family val="3"/>
      <charset val="128"/>
    </font>
  </fonts>
  <fills count="60">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70C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2"/>
        <bgColor indexed="64"/>
      </patternFill>
    </fill>
    <fill>
      <patternFill patternType="solid">
        <fgColor rgb="FFD5AB81"/>
        <bgColor indexed="64"/>
      </patternFill>
    </fill>
    <fill>
      <patternFill patternType="solid">
        <fgColor theme="7" tint="0.79998168889431442"/>
        <bgColor indexed="64"/>
      </patternFill>
    </fill>
    <fill>
      <patternFill patternType="solid">
        <fgColor rgb="FFF3E5DD"/>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1"/>
        <bgColor indexed="64"/>
      </patternFill>
    </fill>
    <fill>
      <patternFill patternType="solid">
        <fgColor rgb="FFC00000"/>
        <bgColor indexed="64"/>
      </patternFill>
    </fill>
    <fill>
      <patternFill patternType="solid">
        <fgColor rgb="FFEAEAEA"/>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7" tint="-0.249977111117893"/>
        <bgColor indexed="64"/>
      </patternFill>
    </fill>
    <fill>
      <patternFill patternType="solid">
        <fgColor rgb="FFFF0000"/>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rgb="FFFF6600"/>
        <bgColor indexed="64"/>
      </patternFill>
    </fill>
    <fill>
      <patternFill patternType="solid">
        <fgColor rgb="FFFFFF00"/>
        <bgColor indexed="64"/>
      </patternFill>
    </fill>
    <fill>
      <patternFill patternType="solid">
        <fgColor theme="4"/>
        <bgColor indexed="64"/>
      </patternFill>
    </fill>
    <fill>
      <patternFill patternType="solid">
        <fgColor theme="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FFC9"/>
        <bgColor indexed="64"/>
      </patternFill>
    </fill>
    <fill>
      <patternFill patternType="solid">
        <fgColor rgb="FFEEE6DE"/>
        <bgColor indexed="64"/>
      </patternFill>
    </fill>
    <fill>
      <patternFill patternType="solid">
        <fgColor theme="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CCCC00"/>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theme="0"/>
        <bgColor indexed="64"/>
      </patternFill>
    </fill>
    <fill>
      <patternFill patternType="solid">
        <fgColor theme="5" tint="-0.249977111117893"/>
        <bgColor indexed="64"/>
      </patternFill>
    </fill>
    <fill>
      <patternFill patternType="solid">
        <fgColor rgb="FFE7E6E6"/>
        <bgColor rgb="FF000000"/>
      </patternFill>
    </fill>
    <fill>
      <patternFill patternType="solid">
        <fgColor rgb="FFF8CBAD"/>
        <bgColor rgb="FF000000"/>
      </patternFill>
    </fill>
    <fill>
      <patternFill patternType="solid">
        <fgColor rgb="FFFFFFC9"/>
        <bgColor rgb="FF000000"/>
      </patternFill>
    </fill>
    <fill>
      <patternFill patternType="solid">
        <fgColor rgb="FF92D050"/>
        <bgColor rgb="FF000000"/>
      </patternFill>
    </fill>
    <fill>
      <patternFill patternType="solid">
        <fgColor theme="5"/>
        <bgColor rgb="FF000000"/>
      </patternFill>
    </fill>
    <fill>
      <patternFill patternType="solid">
        <fgColor rgb="FFEEECE1"/>
        <bgColor rgb="FF000000"/>
      </patternFill>
    </fill>
    <fill>
      <patternFill patternType="solid">
        <fgColor theme="5" tint="0.59999389629810485"/>
        <bgColor rgb="FF000000"/>
      </patternFill>
    </fill>
    <fill>
      <patternFill patternType="solid">
        <fgColor theme="0" tint="-0.14999847407452621"/>
        <bgColor rgb="FF000000"/>
      </patternFill>
    </fill>
    <fill>
      <patternFill patternType="solid">
        <fgColor rgb="FFFCD5B4"/>
        <bgColor rgb="FF000000"/>
      </patternFill>
    </fill>
    <fill>
      <patternFill patternType="solid">
        <fgColor theme="9" tint="0.59999389629810485"/>
        <bgColor rgb="FF000000"/>
      </patternFill>
    </fill>
    <fill>
      <patternFill patternType="solid">
        <fgColor theme="7" tint="0.79998168889431442"/>
        <bgColor rgb="FF000000"/>
      </patternFill>
    </fill>
    <fill>
      <patternFill patternType="solid">
        <fgColor theme="0" tint="-0.499984740745262"/>
        <bgColor indexed="64"/>
      </patternFill>
    </fill>
    <fill>
      <patternFill patternType="solid">
        <fgColor theme="3" tint="0.59999389629810485"/>
        <bgColor rgb="FF000000"/>
      </patternFill>
    </fill>
    <fill>
      <patternFill patternType="solid">
        <fgColor theme="2"/>
        <bgColor rgb="FF000000"/>
      </patternFill>
    </fill>
    <fill>
      <patternFill patternType="solid">
        <fgColor theme="1" tint="0.499984740745262"/>
        <bgColor indexed="64"/>
      </patternFill>
    </fill>
  </fills>
  <borders count="352">
    <border>
      <left/>
      <right/>
      <top/>
      <bottom/>
      <diagonal/>
    </border>
    <border>
      <left/>
      <right/>
      <top style="dotted">
        <color auto="1"/>
      </top>
      <bottom style="dotted">
        <color auto="1"/>
      </bottom>
      <diagonal/>
    </border>
    <border>
      <left/>
      <right/>
      <top style="dotted">
        <color theme="0" tint="-0.24994659260841701"/>
      </top>
      <bottom style="dotted">
        <color theme="0" tint="-0.24994659260841701"/>
      </bottom>
      <diagonal/>
    </border>
    <border>
      <left/>
      <right/>
      <top/>
      <bottom style="dotted">
        <color theme="0" tint="-0.24994659260841701"/>
      </bottom>
      <diagonal/>
    </border>
    <border>
      <left/>
      <right/>
      <top style="thick">
        <color theme="9" tint="-0.499984740745262"/>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dotted">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bottom style="medium">
        <color indexed="64"/>
      </bottom>
      <diagonal/>
    </border>
    <border>
      <left/>
      <right/>
      <top style="dotted">
        <color indexed="64"/>
      </top>
      <bottom/>
      <diagonal/>
    </border>
    <border>
      <left style="medium">
        <color indexed="64"/>
      </left>
      <right/>
      <top/>
      <bottom/>
      <diagonal/>
    </border>
    <border>
      <left style="medium">
        <color auto="1"/>
      </left>
      <right/>
      <top/>
      <bottom style="medium">
        <color auto="1"/>
      </bottom>
      <diagonal/>
    </border>
    <border>
      <left/>
      <right/>
      <top style="medium">
        <color auto="1"/>
      </top>
      <bottom/>
      <diagonal/>
    </border>
    <border>
      <left/>
      <right/>
      <top/>
      <bottom style="medium">
        <color indexed="64"/>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medium">
        <color auto="1"/>
      </left>
      <right/>
      <top style="hair">
        <color auto="1"/>
      </top>
      <bottom style="hair">
        <color auto="1"/>
      </bottom>
      <diagonal/>
    </border>
    <border>
      <left/>
      <right style="medium">
        <color auto="1"/>
      </right>
      <top style="hair">
        <color auto="1"/>
      </top>
      <bottom style="hair">
        <color indexed="64"/>
      </bottom>
      <diagonal/>
    </border>
    <border>
      <left/>
      <right style="thin">
        <color indexed="64"/>
      </right>
      <top style="hair">
        <color indexed="64"/>
      </top>
      <bottom style="hair">
        <color indexed="64"/>
      </bottom>
      <diagonal/>
    </border>
    <border>
      <left style="thin">
        <color indexed="64"/>
      </left>
      <right style="hair">
        <color auto="1"/>
      </right>
      <top style="hair">
        <color indexed="64"/>
      </top>
      <bottom style="hair">
        <color indexed="64"/>
      </bottom>
      <diagonal/>
    </border>
    <border>
      <left style="hair">
        <color auto="1"/>
      </left>
      <right style="thin">
        <color auto="1"/>
      </right>
      <top style="hair">
        <color auto="1"/>
      </top>
      <bottom style="hair">
        <color indexed="64"/>
      </bottom>
      <diagonal/>
    </border>
    <border>
      <left/>
      <right style="dashed">
        <color indexed="64"/>
      </right>
      <top style="hair">
        <color indexed="64"/>
      </top>
      <bottom style="hair">
        <color indexed="64"/>
      </bottom>
      <diagonal/>
    </border>
    <border>
      <left style="dashed">
        <color indexed="64"/>
      </left>
      <right/>
      <top style="hair">
        <color indexed="64"/>
      </top>
      <bottom style="hair">
        <color indexed="64"/>
      </bottom>
      <diagonal/>
    </border>
    <border>
      <left style="medium">
        <color auto="1"/>
      </left>
      <right style="hair">
        <color auto="1"/>
      </right>
      <top style="hair">
        <color auto="1"/>
      </top>
      <bottom style="hair">
        <color auto="1"/>
      </bottom>
      <diagonal/>
    </border>
    <border>
      <left style="dashed">
        <color indexed="64"/>
      </left>
      <right style="hair">
        <color auto="1"/>
      </right>
      <top style="hair">
        <color indexed="64"/>
      </top>
      <bottom style="hair">
        <color indexed="64"/>
      </bottom>
      <diagonal/>
    </border>
    <border>
      <left style="hair">
        <color auto="1"/>
      </left>
      <right style="medium">
        <color auto="1"/>
      </right>
      <top style="hair">
        <color auto="1"/>
      </top>
      <bottom style="hair">
        <color indexed="64"/>
      </bottom>
      <diagonal/>
    </border>
    <border>
      <left style="thin">
        <color auto="1"/>
      </left>
      <right style="dotted">
        <color auto="1"/>
      </right>
      <top style="hair">
        <color indexed="64"/>
      </top>
      <bottom style="hair">
        <color indexed="64"/>
      </bottom>
      <diagonal/>
    </border>
    <border>
      <left style="dotted">
        <color auto="1"/>
      </left>
      <right style="dotted">
        <color auto="1"/>
      </right>
      <top style="hair">
        <color indexed="64"/>
      </top>
      <bottom style="hair">
        <color indexed="64"/>
      </bottom>
      <diagonal/>
    </border>
    <border>
      <left style="dotted">
        <color auto="1"/>
      </left>
      <right style="thin">
        <color auto="1"/>
      </right>
      <top style="hair">
        <color auto="1"/>
      </top>
      <bottom style="hair">
        <color auto="1"/>
      </bottom>
      <diagonal/>
    </border>
    <border>
      <left style="thin">
        <color indexed="64"/>
      </left>
      <right style="hair">
        <color indexed="64"/>
      </right>
      <top style="hair">
        <color auto="1"/>
      </top>
      <bottom style="double">
        <color auto="1"/>
      </bottom>
      <diagonal/>
    </border>
    <border>
      <left style="hair">
        <color auto="1"/>
      </left>
      <right style="hair">
        <color auto="1"/>
      </right>
      <top style="hair">
        <color auto="1"/>
      </top>
      <bottom style="double">
        <color indexed="64"/>
      </bottom>
      <diagonal/>
    </border>
    <border>
      <left style="hair">
        <color auto="1"/>
      </left>
      <right/>
      <top style="hair">
        <color auto="1"/>
      </top>
      <bottom style="double">
        <color auto="1"/>
      </bottom>
      <diagonal/>
    </border>
    <border>
      <left style="medium">
        <color auto="1"/>
      </left>
      <right style="hair">
        <color auto="1"/>
      </right>
      <top style="hair">
        <color auto="1"/>
      </top>
      <bottom style="double">
        <color auto="1"/>
      </bottom>
      <diagonal/>
    </border>
    <border>
      <left style="hair">
        <color auto="1"/>
      </left>
      <right style="thin">
        <color auto="1"/>
      </right>
      <top style="hair">
        <color auto="1"/>
      </top>
      <bottom style="double">
        <color auto="1"/>
      </bottom>
      <diagonal/>
    </border>
    <border>
      <left style="dashed">
        <color indexed="64"/>
      </left>
      <right style="hair">
        <color indexed="64"/>
      </right>
      <top style="hair">
        <color auto="1"/>
      </top>
      <bottom style="double">
        <color auto="1"/>
      </bottom>
      <diagonal/>
    </border>
    <border>
      <left style="hair">
        <color auto="1"/>
      </left>
      <right style="medium">
        <color auto="1"/>
      </right>
      <top style="hair">
        <color auto="1"/>
      </top>
      <bottom style="double">
        <color auto="1"/>
      </bottom>
      <diagonal/>
    </border>
    <border>
      <left/>
      <right style="hair">
        <color indexed="64"/>
      </right>
      <top style="hair">
        <color auto="1"/>
      </top>
      <bottom style="double">
        <color auto="1"/>
      </bottom>
      <diagonal/>
    </border>
    <border>
      <left style="thin">
        <color indexed="64"/>
      </left>
      <right/>
      <top style="hair">
        <color indexed="64"/>
      </top>
      <bottom/>
      <diagonal/>
    </border>
    <border>
      <left style="hair">
        <color auto="1"/>
      </left>
      <right style="hair">
        <color auto="1"/>
      </right>
      <top style="hair">
        <color auto="1"/>
      </top>
      <bottom/>
      <diagonal/>
    </border>
    <border>
      <left/>
      <right style="thin">
        <color indexed="64"/>
      </right>
      <top style="hair">
        <color indexed="64"/>
      </top>
      <bottom/>
      <diagonal/>
    </border>
    <border>
      <left/>
      <right/>
      <top style="hair">
        <color auto="1"/>
      </top>
      <bottom style="double">
        <color auto="1"/>
      </bottom>
      <diagonal/>
    </border>
    <border>
      <left style="thin">
        <color indexed="64"/>
      </left>
      <right/>
      <top style="hair">
        <color auto="1"/>
      </top>
      <bottom style="double">
        <color auto="1"/>
      </bottom>
      <diagonal/>
    </border>
    <border>
      <left style="thin">
        <color indexed="64"/>
      </left>
      <right style="hair">
        <color indexed="64"/>
      </right>
      <top/>
      <bottom/>
      <diagonal/>
    </border>
    <border>
      <left style="hair">
        <color auto="1"/>
      </left>
      <right style="hair">
        <color auto="1"/>
      </right>
      <top/>
      <bottom/>
      <diagonal/>
    </border>
    <border>
      <left style="hair">
        <color auto="1"/>
      </left>
      <right/>
      <top/>
      <bottom/>
      <diagonal/>
    </border>
    <border>
      <left style="medium">
        <color auto="1"/>
      </left>
      <right style="hair">
        <color auto="1"/>
      </right>
      <top/>
      <bottom/>
      <diagonal/>
    </border>
    <border>
      <left style="hair">
        <color auto="1"/>
      </left>
      <right style="thin">
        <color auto="1"/>
      </right>
      <top/>
      <bottom/>
      <diagonal/>
    </border>
    <border>
      <left style="dashed">
        <color indexed="64"/>
      </left>
      <right style="hair">
        <color indexed="64"/>
      </right>
      <top/>
      <bottom/>
      <diagonal/>
    </border>
    <border>
      <left style="hair">
        <color auto="1"/>
      </left>
      <right style="medium">
        <color auto="1"/>
      </right>
      <top/>
      <bottom/>
      <diagonal/>
    </border>
    <border>
      <left/>
      <right style="hair">
        <color auto="1"/>
      </right>
      <top/>
      <bottom/>
      <diagonal/>
    </border>
    <border>
      <left/>
      <right/>
      <top style="hair">
        <color indexed="64"/>
      </top>
      <bottom/>
      <diagonal/>
    </border>
    <border>
      <left style="thin">
        <color rgb="FF000000"/>
      </left>
      <right style="medium">
        <color rgb="FF000000"/>
      </right>
      <top/>
      <bottom/>
      <diagonal/>
    </border>
    <border>
      <left style="thin">
        <color indexed="64"/>
      </left>
      <right style="hair">
        <color auto="1"/>
      </right>
      <top/>
      <bottom style="hair">
        <color indexed="64"/>
      </bottom>
      <diagonal/>
    </border>
    <border>
      <left style="hair">
        <color auto="1"/>
      </left>
      <right style="thin">
        <color auto="1"/>
      </right>
      <top/>
      <bottom style="hair">
        <color indexed="64"/>
      </bottom>
      <diagonal/>
    </border>
    <border>
      <left style="thin">
        <color indexed="64"/>
      </left>
      <right style="hair">
        <color auto="1"/>
      </right>
      <top style="hair">
        <color indexed="64"/>
      </top>
      <bottom/>
      <diagonal/>
    </border>
    <border>
      <left style="hair">
        <color auto="1"/>
      </left>
      <right/>
      <top style="hair">
        <color auto="1"/>
      </top>
      <bottom/>
      <diagonal/>
    </border>
    <border>
      <left style="hair">
        <color auto="1"/>
      </left>
      <right style="thin">
        <color auto="1"/>
      </right>
      <top style="hair">
        <color indexed="64"/>
      </top>
      <bottom/>
      <diagonal/>
    </border>
    <border>
      <left style="hair">
        <color auto="1"/>
      </left>
      <right style="double">
        <color auto="1"/>
      </right>
      <top/>
      <bottom/>
      <diagonal/>
    </border>
    <border>
      <left style="double">
        <color auto="1"/>
      </left>
      <right/>
      <top/>
      <bottom/>
      <diagonal/>
    </border>
    <border>
      <left/>
      <right style="medium">
        <color auto="1"/>
      </right>
      <top/>
      <bottom/>
      <diagonal/>
    </border>
    <border>
      <left/>
      <right style="thin">
        <color auto="1"/>
      </right>
      <top style="hair">
        <color auto="1"/>
      </top>
      <bottom style="double">
        <color auto="1"/>
      </bottom>
      <diagonal/>
    </border>
    <border>
      <left/>
      <right/>
      <top/>
      <bottom style="medium">
        <color rgb="FF92D050"/>
      </bottom>
      <diagonal/>
    </border>
    <border>
      <left style="medium">
        <color rgb="FF92D050"/>
      </left>
      <right/>
      <top style="medium">
        <color rgb="FF92D050"/>
      </top>
      <bottom style="medium">
        <color rgb="FF92D050"/>
      </bottom>
      <diagonal/>
    </border>
    <border>
      <left/>
      <right/>
      <top style="medium">
        <color rgb="FF92D050"/>
      </top>
      <bottom style="medium">
        <color rgb="FF92D050"/>
      </bottom>
      <diagonal/>
    </border>
    <border>
      <left/>
      <right style="medium">
        <color rgb="FF92D050"/>
      </right>
      <top style="medium">
        <color rgb="FF92D050"/>
      </top>
      <bottom style="medium">
        <color rgb="FF92D050"/>
      </bottom>
      <diagonal/>
    </border>
    <border>
      <left/>
      <right/>
      <top style="medium">
        <color rgb="FFC00000"/>
      </top>
      <bottom/>
      <diagonal/>
    </border>
    <border>
      <left/>
      <right style="medium">
        <color rgb="FFC00000"/>
      </right>
      <top style="medium">
        <color rgb="FFC00000"/>
      </top>
      <bottom/>
      <diagonal/>
    </border>
    <border>
      <left/>
      <right style="medium">
        <color rgb="FFC00000"/>
      </right>
      <top/>
      <bottom/>
      <diagonal/>
    </border>
    <border>
      <left style="medium">
        <color theme="4" tint="-0.499984740745262"/>
      </left>
      <right/>
      <top style="medium">
        <color theme="4" tint="-0.499984740745262"/>
      </top>
      <bottom style="dotted">
        <color auto="1"/>
      </bottom>
      <diagonal/>
    </border>
    <border>
      <left/>
      <right/>
      <top style="medium">
        <color theme="4" tint="-0.499984740745262"/>
      </top>
      <bottom style="dotted">
        <color auto="1"/>
      </bottom>
      <diagonal/>
    </border>
    <border>
      <left style="medium">
        <color theme="4" tint="-0.499984740745262"/>
      </left>
      <right/>
      <top style="dotted">
        <color auto="1"/>
      </top>
      <bottom style="dotted">
        <color auto="1"/>
      </bottom>
      <diagonal/>
    </border>
    <border>
      <left style="medium">
        <color theme="4" tint="-0.499984740745262"/>
      </left>
      <right/>
      <top style="dotted">
        <color auto="1"/>
      </top>
      <bottom style="medium">
        <color theme="4" tint="-0.499984740745262"/>
      </bottom>
      <diagonal/>
    </border>
    <border>
      <left style="medium">
        <color rgb="FFC00000"/>
      </left>
      <right/>
      <top style="medium">
        <color rgb="FFC00000"/>
      </top>
      <bottom style="dotted">
        <color theme="0" tint="-0.499984740745262"/>
      </bottom>
      <diagonal/>
    </border>
    <border>
      <left/>
      <right/>
      <top style="medium">
        <color rgb="FFC00000"/>
      </top>
      <bottom style="dotted">
        <color theme="0" tint="-0.499984740745262"/>
      </bottom>
      <diagonal/>
    </border>
    <border>
      <left/>
      <right style="medium">
        <color rgb="FFC00000"/>
      </right>
      <top style="medium">
        <color rgb="FFC00000"/>
      </top>
      <bottom style="dotted">
        <color theme="0" tint="-0.499984740745262"/>
      </bottom>
      <diagonal/>
    </border>
    <border>
      <left style="medium">
        <color rgb="FFC00000"/>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medium">
        <color rgb="FFC00000"/>
      </right>
      <top style="dotted">
        <color theme="0" tint="-0.499984740745262"/>
      </top>
      <bottom style="dotted">
        <color theme="0" tint="-0.499984740745262"/>
      </bottom>
      <diagonal/>
    </border>
    <border>
      <left style="medium">
        <color rgb="FFC00000"/>
      </left>
      <right/>
      <top style="dotted">
        <color theme="0" tint="-0.499984740745262"/>
      </top>
      <bottom style="medium">
        <color rgb="FFC00000"/>
      </bottom>
      <diagonal/>
    </border>
    <border>
      <left/>
      <right/>
      <top style="dotted">
        <color theme="0" tint="-0.499984740745262"/>
      </top>
      <bottom style="medium">
        <color rgb="FFC00000"/>
      </bottom>
      <diagonal/>
    </border>
    <border>
      <left/>
      <right style="medium">
        <color rgb="FFC00000"/>
      </right>
      <top style="dotted">
        <color theme="0" tint="-0.499984740745262"/>
      </top>
      <bottom style="medium">
        <color rgb="FFC00000"/>
      </bottom>
      <diagonal/>
    </border>
    <border>
      <left/>
      <right/>
      <top style="medium">
        <color theme="4" tint="-0.499984740745262"/>
      </top>
      <bottom style="dotted">
        <color theme="0" tint="-0.499984740745262"/>
      </bottom>
      <diagonal/>
    </border>
    <border>
      <left/>
      <right style="medium">
        <color theme="4" tint="-0.499984740745262"/>
      </right>
      <top style="medium">
        <color theme="4" tint="-0.499984740745262"/>
      </top>
      <bottom style="dotted">
        <color theme="0" tint="-0.499984740745262"/>
      </bottom>
      <diagonal/>
    </border>
    <border>
      <left/>
      <right style="medium">
        <color theme="4" tint="-0.499984740745262"/>
      </right>
      <top style="dotted">
        <color theme="0" tint="-0.499984740745262"/>
      </top>
      <bottom style="dotted">
        <color theme="0" tint="-0.499984740745262"/>
      </bottom>
      <diagonal/>
    </border>
    <border>
      <left/>
      <right/>
      <top style="dotted">
        <color theme="0" tint="-0.499984740745262"/>
      </top>
      <bottom style="medium">
        <color theme="4" tint="-0.499984740745262"/>
      </bottom>
      <diagonal/>
    </border>
    <border>
      <left style="medium">
        <color rgb="FFC00000"/>
      </left>
      <right/>
      <top style="dotted">
        <color theme="0" tint="-0.499984740745262"/>
      </top>
      <bottom/>
      <diagonal/>
    </border>
    <border>
      <left/>
      <right/>
      <top style="dotted">
        <color theme="0" tint="-0.499984740745262"/>
      </top>
      <bottom/>
      <diagonal/>
    </border>
    <border>
      <left/>
      <right/>
      <top/>
      <bottom style="dotted">
        <color theme="0" tint="-0.499984740745262"/>
      </bottom>
      <diagonal/>
    </border>
    <border>
      <left/>
      <right style="medium">
        <color theme="4" tint="-0.499984740745262"/>
      </right>
      <top/>
      <bottom style="dotted">
        <color theme="0" tint="-0.499984740745262"/>
      </bottom>
      <diagonal/>
    </border>
    <border>
      <left/>
      <right/>
      <top/>
      <bottom style="medium">
        <color theme="4" tint="-0.499984740745262"/>
      </bottom>
      <diagonal/>
    </border>
    <border>
      <left/>
      <right/>
      <top style="dotted">
        <color theme="0" tint="-0.499984740745262"/>
      </top>
      <bottom style="medium">
        <color indexed="64"/>
      </bottom>
      <diagonal/>
    </border>
    <border>
      <left/>
      <right style="medium">
        <color indexed="64"/>
      </right>
      <top/>
      <bottom style="dotted">
        <color theme="0" tint="-0.499984740745262"/>
      </bottom>
      <diagonal/>
    </border>
    <border>
      <left/>
      <right style="medium">
        <color indexed="64"/>
      </right>
      <top style="dotted">
        <color theme="0" tint="-0.499984740745262"/>
      </top>
      <bottom style="dotted">
        <color theme="0" tint="-0.499984740745262"/>
      </bottom>
      <diagonal/>
    </border>
    <border>
      <left/>
      <right style="medium">
        <color indexed="64"/>
      </right>
      <top style="medium">
        <color indexed="64"/>
      </top>
      <bottom style="dotted">
        <color theme="0" tint="-0.499984740745262"/>
      </bottom>
      <diagonal/>
    </border>
    <border>
      <left/>
      <right style="medium">
        <color indexed="64"/>
      </right>
      <top style="dotted">
        <color theme="0" tint="-0.499984740745262"/>
      </top>
      <bottom style="medium">
        <color indexed="64"/>
      </bottom>
      <diagonal/>
    </border>
    <border>
      <left style="medium">
        <color auto="1"/>
      </left>
      <right/>
      <top style="medium">
        <color auto="1"/>
      </top>
      <bottom style="dotted">
        <color theme="0" tint="-0.499984740745262"/>
      </bottom>
      <diagonal/>
    </border>
    <border>
      <left/>
      <right/>
      <top style="medium">
        <color auto="1"/>
      </top>
      <bottom style="dotted">
        <color theme="0" tint="-0.499984740745262"/>
      </bottom>
      <diagonal/>
    </border>
    <border>
      <left style="medium">
        <color auto="1"/>
      </left>
      <right/>
      <top style="dotted">
        <color theme="0" tint="-0.499984740745262"/>
      </top>
      <bottom style="dotted">
        <color theme="0" tint="-0.499984740745262"/>
      </bottom>
      <diagonal/>
    </border>
    <border>
      <left style="medium">
        <color auto="1"/>
      </left>
      <right/>
      <top style="dotted">
        <color theme="0" tint="-0.499984740745262"/>
      </top>
      <bottom style="medium">
        <color auto="1"/>
      </bottom>
      <diagonal/>
    </border>
    <border>
      <left/>
      <right style="medium">
        <color indexed="64"/>
      </right>
      <top style="dotted">
        <color theme="0" tint="-0.499984740745262"/>
      </top>
      <bottom/>
      <diagonal/>
    </border>
    <border>
      <left/>
      <right/>
      <top style="medium">
        <color indexed="64"/>
      </top>
      <bottom style="medium">
        <color indexed="64"/>
      </bottom>
      <diagonal/>
    </border>
    <border>
      <left/>
      <right style="medium">
        <color theme="4" tint="-0.499984740745262"/>
      </right>
      <top style="dotted">
        <color theme="0" tint="-0.499984740745262"/>
      </top>
      <bottom/>
      <diagonal/>
    </border>
    <border>
      <left style="medium">
        <color indexed="64"/>
      </left>
      <right/>
      <top style="dotted">
        <color theme="0" tint="-0.499984740745262"/>
      </top>
      <bottom/>
      <diagonal/>
    </border>
    <border>
      <left style="medium">
        <color indexed="64"/>
      </left>
      <right/>
      <top/>
      <bottom style="dotted">
        <color theme="0" tint="-0.499984740745262"/>
      </bottom>
      <diagonal/>
    </border>
    <border>
      <left style="medium">
        <color indexed="64"/>
      </left>
      <right/>
      <top style="medium">
        <color indexed="64"/>
      </top>
      <bottom/>
      <diagonal/>
    </border>
    <border>
      <left/>
      <right/>
      <top/>
      <bottom style="medium">
        <color rgb="FFC00000"/>
      </bottom>
      <diagonal/>
    </border>
    <border>
      <left/>
      <right/>
      <top style="medium">
        <color theme="4" tint="-0.499984740745262"/>
      </top>
      <bottom/>
      <diagonal/>
    </border>
    <border>
      <left/>
      <right/>
      <top style="dotted">
        <color theme="0" tint="-0.499984740745262"/>
      </top>
      <bottom style="dashed">
        <color theme="0" tint="-0.34998626667073579"/>
      </bottom>
      <diagonal/>
    </border>
    <border>
      <left style="medium">
        <color auto="1"/>
      </left>
      <right/>
      <top style="dotted">
        <color theme="0" tint="-0.34998626667073579"/>
      </top>
      <bottom/>
      <diagonal/>
    </border>
    <border>
      <left/>
      <right/>
      <top style="dotted">
        <color theme="0" tint="-0.499984740745262"/>
      </top>
      <bottom style="dotted">
        <color theme="0" tint="-0.34998626667073579"/>
      </bottom>
      <diagonal/>
    </border>
    <border>
      <left/>
      <right style="dashed">
        <color theme="0" tint="-0.34998626667073579"/>
      </right>
      <top style="dotted">
        <color theme="0" tint="-0.499984740745262"/>
      </top>
      <bottom style="dotted">
        <color theme="0" tint="-0.34998626667073579"/>
      </bottom>
      <diagonal/>
    </border>
    <border>
      <left/>
      <right style="dotted">
        <color theme="0" tint="-0.34998626667073579"/>
      </right>
      <top style="medium">
        <color indexed="64"/>
      </top>
      <bottom style="dotted">
        <color theme="0" tint="-0.499984740745262"/>
      </bottom>
      <diagonal/>
    </border>
    <border>
      <left/>
      <right style="dotted">
        <color theme="0" tint="-0.34998626667073579"/>
      </right>
      <top style="dotted">
        <color theme="0" tint="-0.499984740745262"/>
      </top>
      <bottom style="dotted">
        <color theme="0" tint="-0.499984740745262"/>
      </bottom>
      <diagonal/>
    </border>
    <border>
      <left/>
      <right style="dotted">
        <color theme="0" tint="-0.34998626667073579"/>
      </right>
      <top/>
      <bottom style="medium">
        <color indexed="64"/>
      </bottom>
      <diagonal/>
    </border>
    <border>
      <left/>
      <right style="dotted">
        <color theme="0" tint="-0.34998626667073579"/>
      </right>
      <top/>
      <bottom/>
      <diagonal/>
    </border>
    <border>
      <left style="dotted">
        <color theme="0" tint="-0.34998626667073579"/>
      </left>
      <right style="dotted">
        <color theme="0" tint="-0.34998626667073579"/>
      </right>
      <top style="medium">
        <color indexed="64"/>
      </top>
      <bottom/>
      <diagonal/>
    </border>
    <border>
      <left/>
      <right style="thin">
        <color theme="0" tint="-0.34998626667073579"/>
      </right>
      <top style="dotted">
        <color theme="0" tint="-0.499984740745262"/>
      </top>
      <bottom style="dotted">
        <color theme="0" tint="-0.499984740745262"/>
      </bottom>
      <diagonal/>
    </border>
    <border>
      <left style="thin">
        <color theme="0" tint="-0.34998626667073579"/>
      </left>
      <right/>
      <top style="dotted">
        <color theme="0" tint="-0.499984740745262"/>
      </top>
      <bottom style="dotted">
        <color theme="0" tint="-0.499984740745262"/>
      </bottom>
      <diagonal/>
    </border>
    <border>
      <left style="medium">
        <color theme="1" tint="4.9989318521683403E-2"/>
      </left>
      <right style="medium">
        <color auto="1"/>
      </right>
      <top/>
      <bottom/>
      <diagonal/>
    </border>
    <border>
      <left/>
      <right style="thin">
        <color theme="0" tint="-0.499984740745262"/>
      </right>
      <top/>
      <bottom/>
      <diagonal/>
    </border>
    <border>
      <left/>
      <right style="thin">
        <color theme="0" tint="-0.499984740745262"/>
      </right>
      <top style="dotted">
        <color theme="0" tint="-0.499984740745262"/>
      </top>
      <bottom style="medium">
        <color indexed="64"/>
      </bottom>
      <diagonal/>
    </border>
    <border>
      <left/>
      <right style="thin">
        <color theme="0" tint="-0.499984740745262"/>
      </right>
      <top style="dotted">
        <color theme="0" tint="-0.499984740745262"/>
      </top>
      <bottom style="dotted">
        <color theme="0" tint="-0.499984740745262"/>
      </bottom>
      <diagonal/>
    </border>
    <border>
      <left/>
      <right style="thin">
        <color theme="0" tint="-0.34998626667073579"/>
      </right>
      <top style="dotted">
        <color theme="0" tint="-0.499984740745262"/>
      </top>
      <bottom/>
      <diagonal/>
    </border>
    <border>
      <left/>
      <right style="thin">
        <color theme="0" tint="-0.34998626667073579"/>
      </right>
      <top/>
      <bottom style="dotted">
        <color theme="0" tint="-0.499984740745262"/>
      </bottom>
      <diagonal/>
    </border>
    <border>
      <left style="thin">
        <color theme="0" tint="-0.34998626667073579"/>
      </left>
      <right/>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right/>
      <top style="dotted">
        <color theme="0" tint="-0.499984740745262"/>
      </top>
      <bottom style="medium">
        <color theme="1"/>
      </bottom>
      <diagonal/>
    </border>
    <border>
      <left style="medium">
        <color auto="1"/>
      </left>
      <right/>
      <top style="dotted">
        <color theme="0" tint="-0.499984740745262"/>
      </top>
      <bottom style="medium">
        <color theme="1"/>
      </bottom>
      <diagonal/>
    </border>
    <border>
      <left style="dotted">
        <color theme="0" tint="-0.499984740745262"/>
      </left>
      <right style="dotted">
        <color theme="0" tint="-0.499984740745262"/>
      </right>
      <top/>
      <bottom/>
      <diagonal/>
    </border>
    <border>
      <left style="thin">
        <color theme="0" tint="-0.499984740745262"/>
      </left>
      <right/>
      <top style="thin">
        <color theme="0" tint="-0.499984740745262"/>
      </top>
      <bottom style="dotted">
        <color theme="0" tint="-0.499984740745262"/>
      </bottom>
      <diagonal/>
    </border>
    <border>
      <left/>
      <right style="thin">
        <color theme="0" tint="-0.499984740745262"/>
      </right>
      <top style="thin">
        <color theme="0" tint="-0.499984740745262"/>
      </top>
      <bottom style="dotted">
        <color theme="0" tint="-0.499984740745262"/>
      </bottom>
      <diagonal/>
    </border>
    <border>
      <left style="thin">
        <color theme="0" tint="-0.499984740745262"/>
      </left>
      <right/>
      <top style="dotted">
        <color theme="0" tint="-0.499984740745262"/>
      </top>
      <bottom style="dotted">
        <color theme="0" tint="-0.499984740745262"/>
      </bottom>
      <diagonal/>
    </border>
    <border>
      <left style="thin">
        <color theme="0" tint="-0.499984740745262"/>
      </left>
      <right/>
      <top style="dotted">
        <color theme="0" tint="-0.499984740745262"/>
      </top>
      <bottom style="thin">
        <color theme="0" tint="-0.499984740745262"/>
      </bottom>
      <diagonal/>
    </border>
    <border>
      <left/>
      <right style="thin">
        <color theme="0" tint="-0.499984740745262"/>
      </right>
      <top style="dotted">
        <color theme="0" tint="-0.499984740745262"/>
      </top>
      <bottom style="thin">
        <color theme="0" tint="-0.499984740745262"/>
      </bottom>
      <diagonal/>
    </border>
    <border>
      <left/>
      <right/>
      <top style="thin">
        <color theme="0" tint="-0.499984740745262"/>
      </top>
      <bottom style="dotted">
        <color theme="0" tint="-0.499984740745262"/>
      </bottom>
      <diagonal/>
    </border>
    <border>
      <left/>
      <right/>
      <top style="dotted">
        <color theme="0" tint="-0.499984740745262"/>
      </top>
      <bottom style="thin">
        <color theme="0" tint="-0.499984740745262"/>
      </bottom>
      <diagonal/>
    </border>
    <border>
      <left/>
      <right style="thin">
        <color theme="0" tint="-0.499984740745262"/>
      </right>
      <top style="dotted">
        <color theme="0" tint="-0.499984740745262"/>
      </top>
      <bottom/>
      <diagonal/>
    </border>
    <border>
      <left style="thin">
        <color theme="0" tint="-0.499984740745262"/>
      </left>
      <right/>
      <top/>
      <bottom style="dotted">
        <color theme="0" tint="-0.499984740745262"/>
      </bottom>
      <diagonal/>
    </border>
    <border>
      <left/>
      <right style="thin">
        <color theme="0" tint="-0.499984740745262"/>
      </right>
      <top/>
      <bottom style="dotted">
        <color theme="0" tint="-0.499984740745262"/>
      </bottom>
      <diagonal/>
    </border>
    <border>
      <left/>
      <right style="dotted">
        <color theme="0" tint="-0.499984740745262"/>
      </right>
      <top/>
      <bottom style="medium">
        <color indexed="64"/>
      </bottom>
      <diagonal/>
    </border>
    <border>
      <left/>
      <right style="medium">
        <color theme="1" tint="4.9989318521683403E-2"/>
      </right>
      <top/>
      <bottom/>
      <diagonal/>
    </border>
    <border>
      <left style="dotted">
        <color theme="0" tint="-0.499984740745262"/>
      </left>
      <right/>
      <top/>
      <bottom style="dotted">
        <color theme="0" tint="-0.499984740745262"/>
      </bottom>
      <diagonal/>
    </border>
    <border>
      <left style="medium">
        <color theme="1"/>
      </left>
      <right/>
      <top style="dotted">
        <color theme="0" tint="-0.499984740745262"/>
      </top>
      <bottom style="dotted">
        <color theme="0" tint="-0.499984740745262"/>
      </bottom>
      <diagonal/>
    </border>
    <border>
      <left style="dotted">
        <color theme="0" tint="-0.499984740745262"/>
      </left>
      <right style="dotted">
        <color theme="0" tint="-0.499984740745262"/>
      </right>
      <top/>
      <bottom style="medium">
        <color indexed="64"/>
      </bottom>
      <diagonal/>
    </border>
    <border>
      <left/>
      <right style="thin">
        <color indexed="64"/>
      </right>
      <top/>
      <bottom style="medium">
        <color rgb="FFC00000"/>
      </bottom>
      <diagonal/>
    </border>
    <border>
      <left/>
      <right/>
      <top style="dotted">
        <color theme="0" tint="-0.499984740745262"/>
      </top>
      <bottom style="thin">
        <color indexed="64"/>
      </bottom>
      <diagonal/>
    </border>
    <border>
      <left/>
      <right style="medium">
        <color indexed="64"/>
      </right>
      <top style="dotted">
        <color theme="0" tint="-0.499984740745262"/>
      </top>
      <bottom style="thin">
        <color indexed="64"/>
      </bottom>
      <diagonal/>
    </border>
    <border>
      <left/>
      <right style="thin">
        <color theme="0" tint="-0.499984740745262"/>
      </right>
      <top style="dotted">
        <color theme="0" tint="-0.499984740745262"/>
      </top>
      <bottom style="thin">
        <color indexed="64"/>
      </bottom>
      <diagonal/>
    </border>
    <border>
      <left/>
      <right/>
      <top style="thin">
        <color indexed="64"/>
      </top>
      <bottom style="dotted">
        <color theme="0" tint="-0.499984740745262"/>
      </bottom>
      <diagonal/>
    </border>
    <border>
      <left/>
      <right style="thin">
        <color theme="0" tint="-0.499984740745262"/>
      </right>
      <top style="thin">
        <color indexed="64"/>
      </top>
      <bottom style="dotted">
        <color theme="0" tint="-0.499984740745262"/>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style="dotted">
        <color indexed="64"/>
      </left>
      <right style="dotted">
        <color indexed="64"/>
      </right>
      <top style="dotted">
        <color indexed="64"/>
      </top>
      <bottom style="hair">
        <color indexed="64"/>
      </bottom>
      <diagonal/>
    </border>
    <border>
      <left style="thin">
        <color indexed="64"/>
      </left>
      <right style="dotted">
        <color indexed="64"/>
      </right>
      <top style="hair">
        <color auto="1"/>
      </top>
      <bottom style="double">
        <color auto="1"/>
      </bottom>
      <diagonal/>
    </border>
    <border>
      <left style="dotted">
        <color indexed="64"/>
      </left>
      <right style="dotted">
        <color indexed="64"/>
      </right>
      <top style="hair">
        <color auto="1"/>
      </top>
      <bottom style="double">
        <color auto="1"/>
      </bottom>
      <diagonal/>
    </border>
    <border>
      <left style="thin">
        <color indexed="64"/>
      </left>
      <right style="dotted">
        <color indexed="64"/>
      </right>
      <top/>
      <bottom/>
      <diagonal/>
    </border>
    <border>
      <left style="dotted">
        <color indexed="64"/>
      </left>
      <right style="dotted">
        <color indexed="64"/>
      </right>
      <top/>
      <bottom/>
      <diagonal/>
    </border>
    <border>
      <left/>
      <right style="medium">
        <color theme="1" tint="4.9989318521683403E-2"/>
      </right>
      <top style="dotted">
        <color theme="0" tint="-0.499984740745262"/>
      </top>
      <bottom style="dotted">
        <color theme="0" tint="-0.499984740745262"/>
      </bottom>
      <diagonal/>
    </border>
    <border>
      <left style="medium">
        <color rgb="FFC00000"/>
      </left>
      <right/>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double">
        <color indexed="64"/>
      </bottom>
      <diagonal/>
    </border>
    <border>
      <left style="thin">
        <color theme="1"/>
      </left>
      <right style="thin">
        <color theme="1"/>
      </right>
      <top style="thin">
        <color theme="1"/>
      </top>
      <bottom style="thin">
        <color theme="1"/>
      </bottom>
      <diagonal/>
    </border>
    <border>
      <left style="medium">
        <color theme="9" tint="-0.499984740745262"/>
      </left>
      <right/>
      <top style="medium">
        <color theme="9" tint="-0.499984740745262"/>
      </top>
      <bottom style="medium">
        <color theme="9" tint="-0.499984740745262"/>
      </bottom>
      <diagonal/>
    </border>
    <border>
      <left/>
      <right/>
      <top style="medium">
        <color theme="9" tint="-0.499984740745262"/>
      </top>
      <bottom style="medium">
        <color theme="9" tint="-0.499984740745262"/>
      </bottom>
      <diagonal/>
    </border>
    <border>
      <left/>
      <right style="medium">
        <color theme="9" tint="-0.499984740745262"/>
      </right>
      <top style="medium">
        <color theme="9" tint="-0.499984740745262"/>
      </top>
      <bottom style="medium">
        <color theme="9" tint="-0.49998474074526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medium">
        <color indexed="64"/>
      </left>
      <right style="medium">
        <color theme="9" tint="-0.499984740745262"/>
      </right>
      <top/>
      <bottom/>
      <diagonal/>
    </border>
    <border>
      <left style="medium">
        <color theme="1" tint="4.9989318521683403E-2"/>
      </left>
      <right/>
      <top style="dotted">
        <color theme="0" tint="-0.499984740745262"/>
      </top>
      <bottom style="dotted">
        <color theme="0" tint="-0.499984740745262"/>
      </bottom>
      <diagonal/>
    </border>
    <border>
      <left/>
      <right/>
      <top style="dotted">
        <color theme="0" tint="-0.499984740745262"/>
      </top>
      <bottom style="double">
        <color theme="0" tint="-0.499984740745262"/>
      </bottom>
      <diagonal/>
    </border>
    <border>
      <left/>
      <right/>
      <top/>
      <bottom style="double">
        <color theme="0" tint="-0.499984740745262"/>
      </bottom>
      <diagonal/>
    </border>
    <border>
      <left/>
      <right style="medium">
        <color indexed="64"/>
      </right>
      <top style="dotted">
        <color theme="0" tint="-0.499984740745262"/>
      </top>
      <bottom style="double">
        <color theme="0" tint="-0.499984740745262"/>
      </bottom>
      <diagonal/>
    </border>
    <border>
      <left/>
      <right/>
      <top style="double">
        <color theme="0" tint="-0.499984740745262"/>
      </top>
      <bottom/>
      <diagonal/>
    </border>
    <border>
      <left/>
      <right/>
      <top style="double">
        <color theme="0" tint="-0.499984740745262"/>
      </top>
      <bottom style="dotted">
        <color theme="0" tint="-0.499984740745262"/>
      </bottom>
      <diagonal/>
    </border>
    <border>
      <left/>
      <right style="medium">
        <color indexed="64"/>
      </right>
      <top style="dotted">
        <color theme="0" tint="-0.499984740745262"/>
      </top>
      <bottom style="medium">
        <color theme="1"/>
      </bottom>
      <diagonal/>
    </border>
    <border>
      <left/>
      <right style="medium">
        <color indexed="64"/>
      </right>
      <top style="medium">
        <color indexed="64"/>
      </top>
      <bottom/>
      <diagonal/>
    </border>
    <border>
      <left style="dotted">
        <color indexed="64"/>
      </left>
      <right style="dotted">
        <color indexed="64"/>
      </right>
      <top/>
      <bottom style="dotted">
        <color indexed="64"/>
      </bottom>
      <diagonal/>
    </border>
    <border>
      <left/>
      <right style="thin">
        <color indexed="64"/>
      </right>
      <top style="dotted">
        <color theme="0" tint="-0.499984740745262"/>
      </top>
      <bottom style="dotted">
        <color theme="0" tint="-0.499984740745262"/>
      </bottom>
      <diagonal/>
    </border>
    <border>
      <left/>
      <right style="thin">
        <color indexed="64"/>
      </right>
      <top style="dotted">
        <color theme="0" tint="-0.499984740745262"/>
      </top>
      <bottom style="medium">
        <color indexed="64"/>
      </bottom>
      <diagonal/>
    </border>
    <border>
      <left/>
      <right style="medium">
        <color rgb="FFC00000"/>
      </right>
      <top style="dotted">
        <color theme="0" tint="-0.499984740745262"/>
      </top>
      <bottom style="medium">
        <color indexed="64"/>
      </bottom>
      <diagonal/>
    </border>
    <border>
      <left/>
      <right style="medium">
        <color theme="1"/>
      </right>
      <top style="thin">
        <color theme="0" tint="-0.499984740745262"/>
      </top>
      <bottom style="dotted">
        <color theme="0" tint="-0.499984740745262"/>
      </bottom>
      <diagonal/>
    </border>
    <border>
      <left/>
      <right style="medium">
        <color theme="1"/>
      </right>
      <top style="dotted">
        <color theme="0" tint="-0.499984740745262"/>
      </top>
      <bottom style="thin">
        <color theme="0" tint="-0.499984740745262"/>
      </bottom>
      <diagonal/>
    </border>
    <border>
      <left/>
      <right style="thin">
        <color theme="1"/>
      </right>
      <top style="medium">
        <color indexed="64"/>
      </top>
      <bottom style="dotted">
        <color theme="0" tint="-0.499984740745262"/>
      </bottom>
      <diagonal/>
    </border>
    <border>
      <left/>
      <right style="medium">
        <color theme="1" tint="4.9989318521683403E-2"/>
      </right>
      <top/>
      <bottom style="dotted">
        <color theme="0" tint="-0.499984740745262"/>
      </bottom>
      <diagonal/>
    </border>
    <border>
      <left style="thin">
        <color theme="0" tint="-0.499984740745262"/>
      </left>
      <right/>
      <top style="dotted">
        <color theme="0" tint="-0.499984740745262"/>
      </top>
      <bottom style="double">
        <color theme="0" tint="-0.499984740745262"/>
      </bottom>
      <diagonal/>
    </border>
    <border>
      <left/>
      <right style="thin">
        <color theme="0" tint="-0.499984740745262"/>
      </right>
      <top style="dotted">
        <color theme="0" tint="-0.499984740745262"/>
      </top>
      <bottom style="double">
        <color theme="0" tint="-0.499984740745262"/>
      </bottom>
      <diagonal/>
    </border>
    <border>
      <left/>
      <right style="medium">
        <color theme="1" tint="4.9989318521683403E-2"/>
      </right>
      <top style="dotted">
        <color theme="0" tint="-0.499984740745262"/>
      </top>
      <bottom style="double">
        <color theme="0" tint="-0.499984740745262"/>
      </bottom>
      <diagonal/>
    </border>
    <border>
      <left/>
      <right style="medium">
        <color rgb="FFC00000"/>
      </right>
      <top style="dotted">
        <color theme="0" tint="-0.499984740745262"/>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indexed="64"/>
      </left>
      <right/>
      <top style="thin">
        <color indexed="64"/>
      </top>
      <bottom style="medium">
        <color rgb="FFC00000"/>
      </bottom>
      <diagonal/>
    </border>
    <border>
      <left/>
      <right/>
      <top style="thin">
        <color indexed="64"/>
      </top>
      <bottom style="medium">
        <color rgb="FFC00000"/>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auto="1"/>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top/>
      <bottom style="thin">
        <color indexed="64"/>
      </bottom>
      <diagonal/>
    </border>
    <border>
      <left style="thin">
        <color indexed="64"/>
      </left>
      <right/>
      <top style="dotted">
        <color theme="0" tint="-0.499984740745262"/>
      </top>
      <bottom style="dotted">
        <color theme="0" tint="-0.499984740745262"/>
      </bottom>
      <diagonal/>
    </border>
    <border>
      <left style="medium">
        <color theme="1" tint="4.9989318521683403E-2"/>
      </left>
      <right/>
      <top style="medium">
        <color indexed="64"/>
      </top>
      <bottom style="dotted">
        <color theme="0" tint="-0.499984740745262"/>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theme="1" tint="4.9989318521683403E-2"/>
      </left>
      <right/>
      <top style="medium">
        <color theme="1" tint="4.9989318521683403E-2"/>
      </top>
      <bottom style="dotted">
        <color theme="0" tint="-0.499984740745262"/>
      </bottom>
      <diagonal/>
    </border>
    <border>
      <left/>
      <right/>
      <top style="medium">
        <color theme="1" tint="4.9989318521683403E-2"/>
      </top>
      <bottom style="dotted">
        <color theme="0" tint="-0.499984740745262"/>
      </bottom>
      <diagonal/>
    </border>
    <border>
      <left/>
      <right style="medium">
        <color theme="1" tint="4.9989318521683403E-2"/>
      </right>
      <top style="medium">
        <color theme="1" tint="4.9989318521683403E-2"/>
      </top>
      <bottom style="dotted">
        <color theme="0" tint="-0.499984740745262"/>
      </bottom>
      <diagonal/>
    </border>
    <border>
      <left style="medium">
        <color theme="1" tint="4.9989318521683403E-2"/>
      </left>
      <right/>
      <top style="dotted">
        <color theme="0" tint="-0.499984740745262"/>
      </top>
      <bottom/>
      <diagonal/>
    </border>
    <border>
      <left style="medium">
        <color theme="1" tint="4.9989318521683403E-2"/>
      </left>
      <right/>
      <top/>
      <bottom style="dotted">
        <color theme="0" tint="-0.499984740745262"/>
      </bottom>
      <diagonal/>
    </border>
    <border>
      <left style="medium">
        <color theme="1" tint="4.9989318521683403E-2"/>
      </left>
      <right/>
      <top style="dotted">
        <color theme="0" tint="-0.499984740745262"/>
      </top>
      <bottom style="medium">
        <color theme="1" tint="4.9989318521683403E-2"/>
      </bottom>
      <diagonal/>
    </border>
    <border>
      <left/>
      <right/>
      <top/>
      <bottom style="medium">
        <color theme="1" tint="4.9989318521683403E-2"/>
      </bottom>
      <diagonal/>
    </border>
    <border>
      <left/>
      <right style="medium">
        <color theme="1" tint="4.9989318521683403E-2"/>
      </right>
      <top/>
      <bottom style="medium">
        <color theme="1" tint="4.9989318521683403E-2"/>
      </bottom>
      <diagonal/>
    </border>
    <border>
      <left/>
      <right style="medium">
        <color theme="1" tint="4.9989318521683403E-2"/>
      </right>
      <top style="dotted">
        <color theme="0" tint="-0.499984740745262"/>
      </top>
      <bottom/>
      <diagonal/>
    </border>
    <border>
      <left/>
      <right style="thin">
        <color theme="0" tint="-0.499984740745262"/>
      </right>
      <top/>
      <bottom style="medium">
        <color indexed="64"/>
      </bottom>
      <diagonal/>
    </border>
    <border>
      <left style="thin">
        <color theme="0" tint="-0.499984740745262"/>
      </left>
      <right/>
      <top/>
      <bottom style="medium">
        <color indexed="64"/>
      </bottom>
      <diagonal/>
    </border>
    <border>
      <left style="thin">
        <color indexed="64"/>
      </left>
      <right/>
      <top style="dotted">
        <color theme="0" tint="-0.499984740745262"/>
      </top>
      <bottom style="double">
        <color theme="1" tint="4.9989318521683403E-2"/>
      </bottom>
      <diagonal/>
    </border>
    <border>
      <left style="thin">
        <color indexed="64"/>
      </left>
      <right/>
      <top/>
      <bottom style="medium">
        <color indexed="64"/>
      </bottom>
      <diagonal/>
    </border>
    <border>
      <left/>
      <right style="medium">
        <color indexed="64"/>
      </right>
      <top style="dotted">
        <color theme="0" tint="-0.499984740745262"/>
      </top>
      <bottom style="double">
        <color theme="1" tint="4.9989318521683403E-2"/>
      </bottom>
      <diagonal/>
    </border>
    <border>
      <left style="thin">
        <color theme="0" tint="-0.499984740745262"/>
      </left>
      <right/>
      <top style="dotted">
        <color theme="0" tint="-0.499984740745262"/>
      </top>
      <bottom style="double">
        <color theme="1" tint="4.9989318521683403E-2"/>
      </bottom>
      <diagonal/>
    </border>
    <border>
      <left/>
      <right/>
      <top style="dotted">
        <color theme="0" tint="-0.499984740745262"/>
      </top>
      <bottom style="double">
        <color theme="1" tint="4.9989318521683403E-2"/>
      </bottom>
      <diagonal/>
    </border>
    <border>
      <left/>
      <right style="thin">
        <color theme="0" tint="-0.499984740745262"/>
      </right>
      <top style="dotted">
        <color theme="0" tint="-0.499984740745262"/>
      </top>
      <bottom style="double">
        <color theme="1" tint="4.9989318521683403E-2"/>
      </bottom>
      <diagonal/>
    </border>
    <border>
      <left style="thin">
        <color theme="0" tint="-0.499984740745262"/>
      </left>
      <right/>
      <top style="dotted">
        <color theme="0" tint="-0.499984740745262"/>
      </top>
      <bottom style="thin">
        <color indexed="64"/>
      </bottom>
      <diagonal/>
    </border>
    <border>
      <left style="thin">
        <color theme="0" tint="-0.499984740745262"/>
      </left>
      <right/>
      <top style="dotted">
        <color theme="0" tint="-0.499984740745262"/>
      </top>
      <bottom style="medium">
        <color indexed="64"/>
      </bottom>
      <diagonal/>
    </border>
    <border>
      <left/>
      <right style="medium">
        <color rgb="FFC00000"/>
      </right>
      <top/>
      <bottom style="medium">
        <color rgb="FFC00000"/>
      </bottom>
      <diagonal/>
    </border>
    <border>
      <left style="medium">
        <color indexed="64"/>
      </left>
      <right/>
      <top style="medium">
        <color indexed="64"/>
      </top>
      <bottom style="thin">
        <color indexed="64"/>
      </bottom>
      <diagonal/>
    </border>
    <border>
      <left style="thin">
        <color theme="0" tint="-0.34998626667073579"/>
      </left>
      <right/>
      <top style="dotted">
        <color theme="0" tint="-0.499984740745262"/>
      </top>
      <bottom/>
      <diagonal/>
    </border>
    <border>
      <left/>
      <right style="dotted">
        <color theme="0" tint="-0.499984740745262"/>
      </right>
      <top style="medium">
        <color auto="1"/>
      </top>
      <bottom style="dotted">
        <color theme="0" tint="-0.499984740745262"/>
      </bottom>
      <diagonal/>
    </border>
    <border>
      <left style="dotted">
        <color theme="0" tint="-0.499984740745262"/>
      </left>
      <right/>
      <top style="medium">
        <color auto="1"/>
      </top>
      <bottom style="dotted">
        <color theme="0" tint="-0.499984740745262"/>
      </bottom>
      <diagonal/>
    </border>
    <border>
      <left style="dotted">
        <color theme="0" tint="-0.499984740745262"/>
      </left>
      <right/>
      <top style="dotted">
        <color theme="0" tint="-0.499984740745262"/>
      </top>
      <bottom style="medium">
        <color indexed="64"/>
      </bottom>
      <diagonal/>
    </border>
    <border>
      <left/>
      <right/>
      <top style="dotted">
        <color auto="1"/>
      </top>
      <bottom style="dotted">
        <color theme="0" tint="-0.499984740745262"/>
      </bottom>
      <diagonal/>
    </border>
    <border>
      <left/>
      <right/>
      <top style="dotted">
        <color theme="0" tint="-0.499984740745262"/>
      </top>
      <bottom style="dotted">
        <color auto="1"/>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otted">
        <color theme="0" tint="-0.34998626667073579"/>
      </left>
      <right/>
      <top style="dotted">
        <color theme="0" tint="-0.499984740745262"/>
      </top>
      <bottom style="dotted">
        <color theme="0" tint="-0.499984740745262"/>
      </bottom>
      <diagonal/>
    </border>
    <border>
      <left style="dotted">
        <color theme="0" tint="-0.499984740745262"/>
      </left>
      <right style="dotted">
        <color theme="0" tint="-0.499984740745262"/>
      </right>
      <top style="medium">
        <color auto="1"/>
      </top>
      <bottom/>
      <diagonal/>
    </border>
    <border>
      <left/>
      <right style="medium">
        <color auto="1"/>
      </right>
      <top style="thin">
        <color indexed="64"/>
      </top>
      <bottom/>
      <diagonal/>
    </border>
    <border>
      <left style="medium">
        <color indexed="64"/>
      </left>
      <right style="medium">
        <color indexed="64"/>
      </right>
      <top style="medium">
        <color indexed="64"/>
      </top>
      <bottom style="thin">
        <color indexed="64"/>
      </bottom>
      <diagonal/>
    </border>
    <border>
      <left style="medium">
        <color theme="1" tint="4.9989318521683403E-2"/>
      </left>
      <right/>
      <top style="medium">
        <color auto="1"/>
      </top>
      <bottom/>
      <diagonal/>
    </border>
    <border>
      <left/>
      <right style="medium">
        <color auto="1"/>
      </right>
      <top/>
      <bottom style="thin">
        <color indexed="64"/>
      </bottom>
      <diagonal/>
    </border>
    <border>
      <left style="dotted">
        <color theme="0" tint="-0.499984740745262"/>
      </left>
      <right style="dotted">
        <color theme="0" tint="-0.499984740745262"/>
      </right>
      <top style="dotted">
        <color theme="0" tint="-0.499984740745262"/>
      </top>
      <bottom/>
      <diagonal/>
    </border>
    <border>
      <left/>
      <right style="thin">
        <color indexed="64"/>
      </right>
      <top style="double">
        <color auto="1"/>
      </top>
      <bottom/>
      <diagonal/>
    </border>
    <border>
      <left style="hair">
        <color theme="0" tint="-0.499984740745262"/>
      </left>
      <right style="hair">
        <color theme="0" tint="-0.499984740745262"/>
      </right>
      <top/>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style="thin">
        <color theme="0" tint="-0.34998626667073579"/>
      </right>
      <top style="double">
        <color theme="0" tint="-0.499984740745262"/>
      </top>
      <bottom style="dotted">
        <color theme="0" tint="-0.499984740745262"/>
      </bottom>
      <diagonal/>
    </border>
    <border>
      <left style="medium">
        <color auto="1"/>
      </left>
      <right/>
      <top style="double">
        <color theme="0" tint="-0.499984740745262"/>
      </top>
      <bottom style="dotted">
        <color theme="0" tint="-0.499984740745262"/>
      </bottom>
      <diagonal/>
    </border>
    <border>
      <left/>
      <right style="thin">
        <color theme="0" tint="-0.34998626667073579"/>
      </right>
      <top style="dotted">
        <color theme="0" tint="-0.499984740745262"/>
      </top>
      <bottom style="double">
        <color theme="0" tint="-0.499984740745262"/>
      </bottom>
      <diagonal/>
    </border>
    <border>
      <left style="thin">
        <color theme="0" tint="-0.34998626667073579"/>
      </left>
      <right/>
      <top style="dotted">
        <color theme="0" tint="-0.499984740745262"/>
      </top>
      <bottom style="double">
        <color theme="0" tint="-0.499984740745262"/>
      </bottom>
      <diagonal/>
    </border>
    <border>
      <left style="thin">
        <color theme="0" tint="-0.34998626667073579"/>
      </left>
      <right/>
      <top style="double">
        <color theme="0" tint="-0.499984740745262"/>
      </top>
      <bottom style="dotted">
        <color theme="0" tint="-0.499984740745262"/>
      </bottom>
      <diagonal/>
    </border>
    <border>
      <left style="thin">
        <color theme="0" tint="-0.499984740745262"/>
      </left>
      <right/>
      <top/>
      <bottom style="double">
        <color theme="0" tint="-0.499984740745262"/>
      </bottom>
      <diagonal/>
    </border>
    <border>
      <left/>
      <right/>
      <top style="medium">
        <color theme="1" tint="4.9989318521683403E-2"/>
      </top>
      <bottom/>
      <diagonal/>
    </border>
    <border>
      <left/>
      <right style="medium">
        <color theme="1" tint="4.9989318521683403E-2"/>
      </right>
      <top style="medium">
        <color theme="1" tint="4.9989318521683403E-2"/>
      </top>
      <bottom/>
      <diagonal/>
    </border>
    <border>
      <left/>
      <right/>
      <top style="dotted">
        <color theme="0" tint="-0.499984740745262"/>
      </top>
      <bottom style="medium">
        <color theme="1" tint="4.9989318521683403E-2"/>
      </bottom>
      <diagonal/>
    </border>
    <border>
      <left/>
      <right style="medium">
        <color theme="1" tint="4.9989318521683403E-2"/>
      </right>
      <top style="dotted">
        <color theme="0" tint="-0.499984740745262"/>
      </top>
      <bottom style="medium">
        <color theme="1" tint="4.9989318521683403E-2"/>
      </bottom>
      <diagonal/>
    </border>
    <border>
      <left style="medium">
        <color theme="1" tint="4.9989318521683403E-2"/>
      </left>
      <right/>
      <top/>
      <bottom/>
      <diagonal/>
    </border>
    <border>
      <left/>
      <right style="hair">
        <color auto="1"/>
      </right>
      <top style="medium">
        <color indexed="64"/>
      </top>
      <bottom style="medium">
        <color indexed="64"/>
      </bottom>
      <diagonal/>
    </border>
    <border>
      <left/>
      <right style="dotted">
        <color theme="0" tint="-0.499984740745262"/>
      </right>
      <top style="dotted">
        <color theme="0" tint="-0.499984740745262"/>
      </top>
      <bottom style="medium">
        <color indexed="64"/>
      </bottom>
      <diagonal/>
    </border>
    <border>
      <left style="dotted">
        <color theme="0" tint="-0.499984740745262"/>
      </left>
      <right/>
      <top/>
      <bottom style="medium">
        <color indexed="64"/>
      </bottom>
      <diagonal/>
    </border>
    <border>
      <left style="dotted">
        <color theme="0" tint="-0.499984740745262"/>
      </left>
      <right/>
      <top/>
      <bottom/>
      <diagonal/>
    </border>
    <border>
      <left style="medium">
        <color theme="1" tint="4.9989318521683403E-2"/>
      </left>
      <right/>
      <top style="dotted">
        <color theme="0" tint="-0.499984740745262"/>
      </top>
      <bottom style="double">
        <color theme="0" tint="-0.499984740745262"/>
      </bottom>
      <diagonal/>
    </border>
    <border>
      <left style="thin">
        <color theme="0" tint="-0.499984740745262"/>
      </left>
      <right/>
      <top style="dotted">
        <color theme="0" tint="-0.499984740745262"/>
      </top>
      <bottom/>
      <diagonal/>
    </border>
    <border>
      <left style="thin">
        <color theme="0" tint="-0.499984740745262"/>
      </left>
      <right/>
      <top style="double">
        <color theme="0" tint="-0.499984740745262"/>
      </top>
      <bottom/>
      <diagonal/>
    </border>
    <border>
      <left/>
      <right style="thin">
        <color theme="0" tint="-0.499984740745262"/>
      </right>
      <top style="double">
        <color theme="0" tint="-0.499984740745262"/>
      </top>
      <bottom/>
      <diagonal/>
    </border>
    <border>
      <left/>
      <right style="medium">
        <color theme="1" tint="4.9989318521683403E-2"/>
      </right>
      <top style="double">
        <color theme="0" tint="-0.499984740745262"/>
      </top>
      <bottom/>
      <diagonal/>
    </border>
    <border>
      <left style="thin">
        <color theme="0" tint="-0.499984740745262"/>
      </left>
      <right/>
      <top/>
      <bottom/>
      <diagonal/>
    </border>
    <border>
      <left style="medium">
        <color theme="1" tint="4.9989318521683403E-2"/>
      </left>
      <right/>
      <top style="medium">
        <color theme="1" tint="4.9989318521683403E-2"/>
      </top>
      <bottom/>
      <diagonal/>
    </border>
    <border>
      <left/>
      <right style="dotted">
        <color theme="0" tint="-0.499984740745262"/>
      </right>
      <top style="dotted">
        <color theme="0" tint="-0.499984740745262"/>
      </top>
      <bottom/>
      <diagonal/>
    </border>
    <border>
      <left/>
      <right style="dotted">
        <color theme="0" tint="-0.499984740745262"/>
      </right>
      <top/>
      <bottom style="dotted">
        <color theme="0" tint="-0.499984740745262"/>
      </bottom>
      <diagonal/>
    </border>
    <border>
      <left/>
      <right style="dotted">
        <color theme="0" tint="-0.499984740745262"/>
      </right>
      <top style="dotted">
        <color theme="0" tint="-0.499984740745262"/>
      </top>
      <bottom style="double">
        <color theme="0" tint="-0.499984740745262"/>
      </bottom>
      <diagonal/>
    </border>
    <border>
      <left/>
      <right style="dotted">
        <color theme="0" tint="-0.499984740745262"/>
      </right>
      <top style="double">
        <color theme="0" tint="-0.499984740745262"/>
      </top>
      <bottom style="dotted">
        <color theme="0" tint="-0.499984740745262"/>
      </bottom>
      <diagonal/>
    </border>
    <border>
      <left/>
      <right style="dotted">
        <color theme="0" tint="-0.499984740745262"/>
      </right>
      <top/>
      <bottom/>
      <diagonal/>
    </border>
    <border>
      <left/>
      <right style="dotted">
        <color theme="0" tint="-0.499984740745262"/>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style="dotted">
        <color theme="0" tint="-0.499984740745262"/>
      </top>
      <bottom style="double">
        <color theme="0" tint="-0.499984740745262"/>
      </bottom>
      <diagonal/>
    </border>
    <border>
      <left style="dotted">
        <color theme="0" tint="-0.499984740745262"/>
      </left>
      <right style="thin">
        <color theme="0" tint="-0.499984740745262"/>
      </right>
      <top style="dotted">
        <color theme="0" tint="-0.499984740745262"/>
      </top>
      <bottom style="dotted">
        <color theme="0" tint="-0.499984740745262"/>
      </bottom>
      <diagonal/>
    </border>
    <border>
      <left style="thin">
        <color theme="0" tint="-0.34998626667073579"/>
      </left>
      <right/>
      <top/>
      <bottom style="medium">
        <color indexed="64"/>
      </bottom>
      <diagonal/>
    </border>
    <border>
      <left/>
      <right style="thin">
        <color theme="0" tint="-0.34998626667073579"/>
      </right>
      <top/>
      <bottom style="medium">
        <color indexed="64"/>
      </bottom>
      <diagonal/>
    </border>
    <border>
      <left style="medium">
        <color indexed="64"/>
      </left>
      <right/>
      <top style="dotted">
        <color theme="0" tint="-0.499984740745262"/>
      </top>
      <bottom style="double">
        <color theme="0" tint="-0.499984740745262"/>
      </bottom>
      <diagonal/>
    </border>
    <border>
      <left style="dotted">
        <color theme="0" tint="-0.499984740745262"/>
      </left>
      <right/>
      <top style="double">
        <color theme="0" tint="-0.499984740745262"/>
      </top>
      <bottom style="medium">
        <color indexed="64"/>
      </bottom>
      <diagonal/>
    </border>
    <border>
      <left/>
      <right style="medium">
        <color auto="1"/>
      </right>
      <top style="double">
        <color theme="0" tint="-0.499984740745262"/>
      </top>
      <bottom style="medium">
        <color indexed="64"/>
      </bottom>
      <diagonal/>
    </border>
    <border>
      <left style="thin">
        <color theme="0" tint="-0.34998626667073579"/>
      </left>
      <right/>
      <top style="double">
        <color theme="0" tint="-0.499984740745262"/>
      </top>
      <bottom style="medium">
        <color theme="1"/>
      </bottom>
      <diagonal/>
    </border>
    <border>
      <left/>
      <right/>
      <top style="double">
        <color theme="0" tint="-0.499984740745262"/>
      </top>
      <bottom style="medium">
        <color theme="1"/>
      </bottom>
      <diagonal/>
    </border>
    <border>
      <left/>
      <right style="dotted">
        <color theme="0" tint="-0.499984740745262"/>
      </right>
      <top style="double">
        <color theme="0" tint="-0.499984740745262"/>
      </top>
      <bottom style="medium">
        <color theme="1"/>
      </bottom>
      <diagonal/>
    </border>
    <border>
      <left/>
      <right/>
      <top style="double">
        <color theme="0" tint="-0.499984740745262"/>
      </top>
      <bottom style="medium">
        <color indexed="64"/>
      </bottom>
      <diagonal/>
    </border>
    <border>
      <left/>
      <right style="dotted">
        <color theme="0" tint="-0.499984740745262"/>
      </right>
      <top style="double">
        <color theme="0" tint="-0.499984740745262"/>
      </top>
      <bottom style="medium">
        <color indexed="64"/>
      </bottom>
      <diagonal/>
    </border>
    <border>
      <left/>
      <right/>
      <top style="dotted">
        <color theme="0" tint="-0.34998626667073579"/>
      </top>
      <bottom style="dotted">
        <color theme="0" tint="-0.34998626667073579"/>
      </bottom>
      <diagonal/>
    </border>
    <border>
      <left style="medium">
        <color theme="1" tint="4.9989318521683403E-2"/>
      </left>
      <right/>
      <top style="medium">
        <color theme="1" tint="4.9989318521683403E-2"/>
      </top>
      <bottom style="dotted">
        <color theme="0" tint="-0.34998626667073579"/>
      </bottom>
      <diagonal/>
    </border>
    <border>
      <left/>
      <right/>
      <top style="medium">
        <color theme="1" tint="4.9989318521683403E-2"/>
      </top>
      <bottom style="dotted">
        <color theme="0" tint="-0.34998626667073579"/>
      </bottom>
      <diagonal/>
    </border>
    <border>
      <left/>
      <right style="medium">
        <color theme="1" tint="4.9989318521683403E-2"/>
      </right>
      <top style="medium">
        <color theme="1" tint="4.9989318521683403E-2"/>
      </top>
      <bottom style="dotted">
        <color theme="0" tint="-0.34998626667073579"/>
      </bottom>
      <diagonal/>
    </border>
    <border>
      <left style="medium">
        <color theme="1" tint="4.9989318521683403E-2"/>
      </left>
      <right/>
      <top style="dotted">
        <color theme="0" tint="-0.34998626667073579"/>
      </top>
      <bottom style="dotted">
        <color theme="0" tint="-0.34998626667073579"/>
      </bottom>
      <diagonal/>
    </border>
    <border>
      <left/>
      <right style="medium">
        <color theme="1" tint="4.9989318521683403E-2"/>
      </right>
      <top style="dotted">
        <color theme="0" tint="-0.34998626667073579"/>
      </top>
      <bottom style="dotted">
        <color theme="0" tint="-0.34998626667073579"/>
      </bottom>
      <diagonal/>
    </border>
    <border>
      <left style="medium">
        <color theme="1" tint="4.9989318521683403E-2"/>
      </left>
      <right/>
      <top style="dotted">
        <color theme="0" tint="-0.34998626667073579"/>
      </top>
      <bottom style="medium">
        <color theme="1" tint="4.9989318521683403E-2"/>
      </bottom>
      <diagonal/>
    </border>
    <border>
      <left/>
      <right/>
      <top style="dotted">
        <color theme="0" tint="-0.34998626667073579"/>
      </top>
      <bottom style="medium">
        <color theme="1" tint="4.9989318521683403E-2"/>
      </bottom>
      <diagonal/>
    </border>
    <border>
      <left/>
      <right style="medium">
        <color theme="1" tint="4.9989318521683403E-2"/>
      </right>
      <top style="dotted">
        <color theme="0" tint="-0.34998626667073579"/>
      </top>
      <bottom style="medium">
        <color theme="1" tint="4.9989318521683403E-2"/>
      </bottom>
      <diagonal/>
    </border>
    <border>
      <left/>
      <right style="medium">
        <color indexed="64"/>
      </right>
      <top style="dotted">
        <color theme="0" tint="-0.499984740745262"/>
      </top>
      <bottom style="medium">
        <color theme="1" tint="4.9989318521683403E-2"/>
      </bottom>
      <diagonal/>
    </border>
    <border>
      <left style="medium">
        <color auto="1"/>
      </left>
      <right/>
      <top style="dotted">
        <color theme="0" tint="-0.499984740745262"/>
      </top>
      <bottom style="medium">
        <color theme="1" tint="4.9989318521683403E-2"/>
      </bottom>
      <diagonal/>
    </border>
    <border>
      <left/>
      <right style="medium">
        <color indexed="64"/>
      </right>
      <top style="dotted">
        <color theme="0" tint="-0.499984740745262"/>
      </top>
      <bottom style="thin">
        <color theme="0" tint="-0.499984740745262"/>
      </bottom>
      <diagonal/>
    </border>
    <border>
      <left style="hair">
        <color theme="0" tint="-0.499984740745262"/>
      </left>
      <right style="hair">
        <color theme="0" tint="-0.499984740745262"/>
      </right>
      <top/>
      <bottom style="medium">
        <color theme="1" tint="4.9989318521683403E-2"/>
      </bottom>
      <diagonal/>
    </border>
    <border>
      <left/>
      <right/>
      <top style="dotted">
        <color theme="1" tint="4.9989318521683403E-2"/>
      </top>
      <bottom/>
      <diagonal/>
    </border>
    <border>
      <left/>
      <right/>
      <top style="dotted">
        <color theme="0" tint="-0.499984740745262"/>
      </top>
      <bottom style="thin">
        <color theme="1" tint="4.9989318521683403E-2"/>
      </bottom>
      <diagonal/>
    </border>
    <border>
      <left/>
      <right/>
      <top/>
      <bottom style="thin">
        <color theme="1" tint="4.9989318521683403E-2"/>
      </bottom>
      <diagonal/>
    </border>
    <border>
      <left style="medium">
        <color theme="1" tint="4.9989318521683403E-2"/>
      </left>
      <right/>
      <top style="dotted">
        <color theme="0" tint="-0.499984740745262"/>
      </top>
      <bottom style="thin">
        <color theme="1" tint="4.9989318521683403E-2"/>
      </bottom>
      <diagonal/>
    </border>
    <border>
      <left style="hair">
        <color theme="0" tint="-0.499984740745262"/>
      </left>
      <right/>
      <top style="dotted">
        <color theme="0" tint="-0.499984740745262"/>
      </top>
      <bottom style="dotted">
        <color theme="0" tint="-0.499984740745262"/>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style="thin">
        <color theme="1"/>
      </left>
      <right style="thin">
        <color theme="1"/>
      </right>
      <top/>
      <bottom style="thin">
        <color theme="1"/>
      </bottom>
      <diagonal/>
    </border>
    <border>
      <left style="thin">
        <color indexed="64"/>
      </left>
      <right/>
      <top style="medium">
        <color theme="1" tint="4.9989318521683403E-2"/>
      </top>
      <bottom style="dotted">
        <color theme="0" tint="-0.499984740745262"/>
      </bottom>
      <diagonal/>
    </border>
    <border>
      <left/>
      <right style="dotted">
        <color theme="0" tint="-0.499984740745262"/>
      </right>
      <top style="medium">
        <color theme="1" tint="4.9989318521683403E-2"/>
      </top>
      <bottom style="dotted">
        <color theme="0" tint="-0.499984740745262"/>
      </bottom>
      <diagonal/>
    </border>
    <border>
      <left style="dotted">
        <color theme="0" tint="-0.499984740745262"/>
      </left>
      <right/>
      <top style="medium">
        <color theme="1" tint="4.9989318521683403E-2"/>
      </top>
      <bottom style="dotted">
        <color theme="0" tint="-0.499984740745262"/>
      </bottom>
      <diagonal/>
    </border>
    <border>
      <left style="medium">
        <color theme="1" tint="4.9989318521683403E-2"/>
      </left>
      <right/>
      <top/>
      <bottom style="medium">
        <color theme="1" tint="4.9989318521683403E-2"/>
      </bottom>
      <diagonal/>
    </border>
    <border>
      <left style="dotted">
        <color theme="0" tint="-0.499984740745262"/>
      </left>
      <right style="dotted">
        <color theme="0" tint="-0.499984740745262"/>
      </right>
      <top/>
      <bottom style="medium">
        <color theme="1" tint="4.9989318521683403E-2"/>
      </bottom>
      <diagonal/>
    </border>
    <border>
      <left style="dotted">
        <color theme="0" tint="-0.499984740745262"/>
      </left>
      <right/>
      <top style="dotted">
        <color theme="0" tint="-0.499984740745262"/>
      </top>
      <bottom style="medium">
        <color theme="1" tint="4.9989318521683403E-2"/>
      </bottom>
      <diagonal/>
    </border>
    <border>
      <left/>
      <right style="dotted">
        <color theme="0" tint="-0.499984740745262"/>
      </right>
      <top/>
      <bottom style="medium">
        <color theme="1" tint="4.9989318521683403E-2"/>
      </bottom>
      <diagonal/>
    </border>
    <border>
      <left/>
      <right style="dotted">
        <color theme="0" tint="-0.499984740745262"/>
      </right>
      <top/>
      <bottom style="thin">
        <color theme="1" tint="4.9989318521683403E-2"/>
      </bottom>
      <diagonal/>
    </border>
    <border>
      <left/>
      <right style="medium">
        <color theme="1" tint="4.9989318521683403E-2"/>
      </right>
      <top style="dotted">
        <color theme="0" tint="-0.499984740745262"/>
      </top>
      <bottom style="thin">
        <color theme="1" tint="4.9989318521683403E-2"/>
      </bottom>
      <diagonal/>
    </border>
    <border>
      <left/>
      <right/>
      <top style="thin">
        <color theme="1" tint="4.9989318521683403E-2"/>
      </top>
      <bottom style="thin">
        <color theme="1" tint="4.9989318521683403E-2"/>
      </bottom>
      <diagonal/>
    </border>
    <border>
      <left/>
      <right style="medium">
        <color theme="1" tint="4.9989318521683403E-2"/>
      </right>
      <top style="thin">
        <color theme="1" tint="4.9989318521683403E-2"/>
      </top>
      <bottom style="thin">
        <color theme="1" tint="4.9989318521683403E-2"/>
      </bottom>
      <diagonal/>
    </border>
    <border>
      <left/>
      <right style="thin">
        <color theme="0" tint="-0.34998626667073579"/>
      </right>
      <top/>
      <bottom/>
      <diagonal/>
    </border>
    <border>
      <left style="dotted">
        <color theme="0" tint="-0.499984740745262"/>
      </left>
      <right style="medium">
        <color indexed="64"/>
      </right>
      <top/>
      <bottom style="medium">
        <color indexed="64"/>
      </bottom>
      <diagonal/>
    </border>
    <border>
      <left style="dotted">
        <color theme="0" tint="-0.499984740745262"/>
      </left>
      <right/>
      <top style="dotted">
        <color theme="0" tint="-0.499984740745262"/>
      </top>
      <bottom style="thin">
        <color indexed="64"/>
      </bottom>
      <diagonal/>
    </border>
    <border>
      <left/>
      <right style="medium">
        <color theme="1" tint="4.9989318521683403E-2"/>
      </right>
      <top style="dotted">
        <color theme="0" tint="-0.499984740745262"/>
      </top>
      <bottom style="thin">
        <color indexed="64"/>
      </bottom>
      <diagonal/>
    </border>
    <border>
      <left style="dotted">
        <color indexed="64"/>
      </left>
      <right/>
      <top style="thin">
        <color indexed="64"/>
      </top>
      <bottom style="dotted">
        <color theme="0" tint="-0.499984740745262"/>
      </bottom>
      <diagonal/>
    </border>
  </borders>
  <cellStyleXfs count="15">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 fillId="0" borderId="0"/>
    <xf numFmtId="38" fontId="2" fillId="0" borderId="0" applyFont="0" applyFill="0" applyBorder="0" applyAlignment="0" applyProtection="0">
      <alignment vertical="center"/>
    </xf>
    <xf numFmtId="0" fontId="25" fillId="0" borderId="72">
      <alignment horizontal="left" vertical="center"/>
    </xf>
    <xf numFmtId="0" fontId="89" fillId="0" borderId="0"/>
    <xf numFmtId="0" fontId="89" fillId="0" borderId="0"/>
    <xf numFmtId="0" fontId="138"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38" fillId="0" borderId="0">
      <alignment vertical="center"/>
    </xf>
    <xf numFmtId="38" fontId="89" fillId="0" borderId="0" applyFont="0" applyFill="0" applyBorder="0" applyAlignment="0" applyProtection="0">
      <alignment vertical="center"/>
    </xf>
    <xf numFmtId="0" fontId="89" fillId="0" borderId="0"/>
    <xf numFmtId="0" fontId="149" fillId="0" borderId="0">
      <alignment vertical="center"/>
    </xf>
  </cellStyleXfs>
  <cellXfs count="5620">
    <xf numFmtId="0" fontId="0" fillId="0" borderId="0" xfId="0">
      <alignment vertical="center"/>
    </xf>
    <xf numFmtId="0" fontId="0" fillId="0" borderId="0" xfId="0" applyAlignment="1">
      <alignment horizontal="center" vertical="center"/>
    </xf>
    <xf numFmtId="0" fontId="0" fillId="6" borderId="0" xfId="0" applyFill="1">
      <alignment vertical="center"/>
    </xf>
    <xf numFmtId="0" fontId="0" fillId="0" borderId="11" xfId="0" applyBorder="1">
      <alignment vertical="center"/>
    </xf>
    <xf numFmtId="0" fontId="3" fillId="10" borderId="1" xfId="3" applyFont="1" applyFill="1" applyBorder="1" applyAlignment="1">
      <alignment horizontal="left" vertical="center"/>
    </xf>
    <xf numFmtId="0" fontId="3" fillId="5" borderId="1" xfId="3" applyFont="1" applyFill="1" applyBorder="1" applyAlignment="1">
      <alignment horizontal="left" vertical="center"/>
    </xf>
    <xf numFmtId="0" fontId="3" fillId="30" borderId="1" xfId="3" applyFont="1" applyFill="1" applyBorder="1" applyAlignment="1">
      <alignment horizontal="left" vertical="center"/>
    </xf>
    <xf numFmtId="0" fontId="3" fillId="0" borderId="0" xfId="3" applyFont="1" applyAlignment="1">
      <alignment horizontal="left" vertical="center"/>
    </xf>
    <xf numFmtId="0" fontId="27" fillId="0" borderId="0" xfId="0" applyFont="1" applyAlignment="1">
      <alignment horizontal="left" vertical="center"/>
    </xf>
    <xf numFmtId="0" fontId="24" fillId="0" borderId="0" xfId="3" applyFont="1" applyAlignment="1">
      <alignment horizontal="left" vertical="center"/>
    </xf>
    <xf numFmtId="0" fontId="3" fillId="0" borderId="1" xfId="3" applyFont="1" applyBorder="1" applyAlignment="1">
      <alignment horizontal="left" vertical="center"/>
    </xf>
    <xf numFmtId="0" fontId="28" fillId="0" borderId="1" xfId="3" applyFont="1" applyBorder="1" applyAlignment="1">
      <alignment horizontal="left" vertical="center"/>
    </xf>
    <xf numFmtId="0" fontId="28" fillId="0" borderId="0" xfId="3" applyFont="1" applyAlignment="1">
      <alignment horizontal="left" vertical="center"/>
    </xf>
    <xf numFmtId="0" fontId="29" fillId="30" borderId="1" xfId="3" applyFont="1" applyFill="1" applyBorder="1" applyAlignment="1">
      <alignment horizontal="left" vertical="center"/>
    </xf>
    <xf numFmtId="0" fontId="29" fillId="0" borderId="0" xfId="3" applyFont="1" applyAlignment="1">
      <alignment horizontal="left" vertical="center"/>
    </xf>
    <xf numFmtId="0" fontId="30" fillId="0" borderId="0" xfId="3" applyFont="1" applyAlignment="1">
      <alignment horizontal="left" vertical="center"/>
    </xf>
    <xf numFmtId="0" fontId="33" fillId="18" borderId="86" xfId="3" applyFont="1" applyFill="1" applyBorder="1" applyAlignment="1">
      <alignment horizontal="left" vertical="center"/>
    </xf>
    <xf numFmtId="0" fontId="34" fillId="18" borderId="86" xfId="3" applyFont="1" applyFill="1" applyBorder="1" applyAlignment="1">
      <alignment horizontal="left" vertical="center"/>
    </xf>
    <xf numFmtId="0" fontId="22" fillId="18" borderId="86" xfId="3" applyFont="1" applyFill="1" applyBorder="1" applyAlignment="1">
      <alignment horizontal="left" vertical="center"/>
    </xf>
    <xf numFmtId="0" fontId="3" fillId="0" borderId="0" xfId="0" applyFont="1" applyAlignment="1">
      <alignment horizontal="left" vertical="center" wrapText="1"/>
    </xf>
    <xf numFmtId="0" fontId="29" fillId="0" borderId="86" xfId="3" applyFont="1" applyBorder="1" applyAlignment="1">
      <alignment horizontal="left" vertical="center"/>
    </xf>
    <xf numFmtId="0" fontId="29" fillId="0" borderId="87" xfId="3" applyFont="1" applyBorder="1" applyAlignment="1">
      <alignment horizontal="left" vertical="center"/>
    </xf>
    <xf numFmtId="0" fontId="29" fillId="0" borderId="97" xfId="3" applyFont="1" applyBorder="1" applyAlignment="1">
      <alignment horizontal="left" vertical="center"/>
    </xf>
    <xf numFmtId="0" fontId="30" fillId="0" borderId="97" xfId="3" applyFont="1" applyBorder="1" applyAlignment="1">
      <alignment horizontal="left" vertical="center"/>
    </xf>
    <xf numFmtId="0" fontId="3" fillId="0" borderId="97" xfId="3" applyFont="1" applyBorder="1" applyAlignment="1">
      <alignment horizontal="left" vertical="center"/>
    </xf>
    <xf numFmtId="0" fontId="29" fillId="0" borderId="88" xfId="3" applyFont="1" applyBorder="1" applyAlignment="1">
      <alignment horizontal="left" vertical="center"/>
    </xf>
    <xf numFmtId="0" fontId="24" fillId="0" borderId="97" xfId="3" applyFont="1" applyBorder="1" applyAlignment="1">
      <alignment horizontal="left" vertical="center"/>
    </xf>
    <xf numFmtId="0" fontId="22" fillId="0" borderId="97" xfId="3" applyFont="1" applyBorder="1" applyAlignment="1">
      <alignment horizontal="left" vertical="center"/>
    </xf>
    <xf numFmtId="0" fontId="3" fillId="0" borderId="98" xfId="3" applyFont="1" applyBorder="1" applyAlignment="1">
      <alignment horizontal="left" vertical="center"/>
    </xf>
    <xf numFmtId="0" fontId="33" fillId="15" borderId="96" xfId="3" applyFont="1" applyFill="1" applyBorder="1" applyAlignment="1">
      <alignment horizontal="left" vertical="center"/>
    </xf>
    <xf numFmtId="0" fontId="33" fillId="15" borderId="97" xfId="3" applyFont="1" applyFill="1" applyBorder="1" applyAlignment="1">
      <alignment horizontal="left" vertical="center"/>
    </xf>
    <xf numFmtId="0" fontId="34" fillId="15" borderId="97" xfId="3" applyFont="1" applyFill="1" applyBorder="1" applyAlignment="1">
      <alignment horizontal="left" vertical="center"/>
    </xf>
    <xf numFmtId="0" fontId="33" fillId="15" borderId="0" xfId="3" applyFont="1" applyFill="1" applyAlignment="1">
      <alignment horizontal="left" vertical="center"/>
    </xf>
    <xf numFmtId="176" fontId="33" fillId="15" borderId="0" xfId="3" applyNumberFormat="1" applyFont="1" applyFill="1" applyAlignment="1">
      <alignment horizontal="left" vertical="center"/>
    </xf>
    <xf numFmtId="0" fontId="34" fillId="15" borderId="0" xfId="3" applyFont="1" applyFill="1" applyAlignment="1">
      <alignment horizontal="left" vertical="center"/>
    </xf>
    <xf numFmtId="0" fontId="34" fillId="15" borderId="88" xfId="3" applyFont="1" applyFill="1" applyBorder="1" applyAlignment="1">
      <alignment horizontal="left" vertical="center"/>
    </xf>
    <xf numFmtId="0" fontId="24" fillId="16" borderId="96" xfId="3" applyFont="1" applyFill="1" applyBorder="1" applyAlignment="1">
      <alignment horizontal="left" vertical="center"/>
    </xf>
    <xf numFmtId="0" fontId="24" fillId="16" borderId="97" xfId="3" applyFont="1" applyFill="1" applyBorder="1" applyAlignment="1">
      <alignment horizontal="left" vertical="center"/>
    </xf>
    <xf numFmtId="0" fontId="3" fillId="16" borderId="97" xfId="3" applyFont="1" applyFill="1" applyBorder="1" applyAlignment="1">
      <alignment horizontal="left" vertical="center"/>
    </xf>
    <xf numFmtId="0" fontId="3" fillId="16" borderId="98" xfId="3" applyFont="1" applyFill="1" applyBorder="1" applyAlignment="1">
      <alignment horizontal="left" vertical="center"/>
    </xf>
    <xf numFmtId="0" fontId="24" fillId="10" borderId="96" xfId="3" applyFont="1" applyFill="1" applyBorder="1" applyAlignment="1">
      <alignment horizontal="left" vertical="center"/>
    </xf>
    <xf numFmtId="176" fontId="24" fillId="0" borderId="97" xfId="3" applyNumberFormat="1" applyFont="1" applyBorder="1" applyAlignment="1">
      <alignment horizontal="left" vertical="center"/>
    </xf>
    <xf numFmtId="176" fontId="3" fillId="0" borderId="97" xfId="3" applyNumberFormat="1" applyFont="1" applyBorder="1" applyAlignment="1">
      <alignment horizontal="left" vertical="center"/>
    </xf>
    <xf numFmtId="0" fontId="35" fillId="5" borderId="1" xfId="3" applyFont="1" applyFill="1" applyBorder="1" applyAlignment="1">
      <alignment horizontal="left" vertical="center"/>
    </xf>
    <xf numFmtId="184" fontId="3" fillId="0" borderId="97" xfId="3" applyNumberFormat="1" applyFont="1" applyBorder="1" applyAlignment="1">
      <alignment vertical="center" wrapText="1"/>
    </xf>
    <xf numFmtId="0" fontId="24" fillId="0" borderId="98" xfId="3" applyFont="1" applyBorder="1" applyAlignment="1">
      <alignment horizontal="left" vertical="center"/>
    </xf>
    <xf numFmtId="0" fontId="3" fillId="10" borderId="99" xfId="3" applyFont="1" applyFill="1" applyBorder="1" applyAlignment="1">
      <alignment horizontal="left" vertical="center"/>
    </xf>
    <xf numFmtId="0" fontId="3" fillId="0" borderId="100" xfId="3" applyFont="1" applyBorder="1" applyAlignment="1">
      <alignment horizontal="left" vertical="center"/>
    </xf>
    <xf numFmtId="0" fontId="3" fillId="0" borderId="101" xfId="3" applyFont="1" applyBorder="1" applyAlignment="1">
      <alignment horizontal="left" vertical="center"/>
    </xf>
    <xf numFmtId="176" fontId="3" fillId="0" borderId="0" xfId="3" applyNumberFormat="1" applyFont="1" applyAlignment="1">
      <alignment horizontal="left" vertical="center"/>
    </xf>
    <xf numFmtId="0" fontId="24" fillId="0" borderId="100" xfId="0" applyFont="1" applyBorder="1" applyAlignment="1">
      <alignment horizontal="left" vertical="center"/>
    </xf>
    <xf numFmtId="184" fontId="3" fillId="0" borderId="100" xfId="3" applyNumberFormat="1" applyFont="1" applyBorder="1" applyAlignment="1">
      <alignment vertical="center" wrapText="1"/>
    </xf>
    <xf numFmtId="0" fontId="22" fillId="0" borderId="100" xfId="3" applyFont="1" applyBorder="1" applyAlignment="1">
      <alignment horizontal="left" vertical="center"/>
    </xf>
    <xf numFmtId="176" fontId="24" fillId="0" borderId="0" xfId="3" applyNumberFormat="1" applyFont="1" applyAlignment="1">
      <alignment horizontal="left" vertical="center"/>
    </xf>
    <xf numFmtId="0" fontId="3" fillId="6" borderId="1" xfId="3" applyFont="1" applyFill="1" applyBorder="1" applyAlignment="1">
      <alignment horizontal="left" vertical="center"/>
    </xf>
    <xf numFmtId="0" fontId="3" fillId="4" borderId="1" xfId="3" applyFont="1" applyFill="1" applyBorder="1" applyAlignment="1">
      <alignment horizontal="left" vertical="center"/>
    </xf>
    <xf numFmtId="0" fontId="3" fillId="29" borderId="1" xfId="3" applyFont="1" applyFill="1" applyBorder="1" applyAlignment="1">
      <alignment horizontal="left" vertical="center"/>
    </xf>
    <xf numFmtId="0" fontId="36" fillId="16" borderId="102" xfId="3" applyFont="1" applyFill="1" applyBorder="1" applyAlignment="1">
      <alignment horizontal="left" vertical="center"/>
    </xf>
    <xf numFmtId="0" fontId="24" fillId="16" borderId="102" xfId="3" applyFont="1" applyFill="1" applyBorder="1" applyAlignment="1">
      <alignment horizontal="left" vertical="center"/>
    </xf>
    <xf numFmtId="0" fontId="3" fillId="16" borderId="102" xfId="3" applyFont="1" applyFill="1" applyBorder="1" applyAlignment="1">
      <alignment horizontal="left" vertical="center"/>
    </xf>
    <xf numFmtId="0" fontId="34" fillId="15" borderId="102" xfId="3" applyFont="1" applyFill="1" applyBorder="1" applyAlignment="1">
      <alignment horizontal="left" vertical="center"/>
    </xf>
    <xf numFmtId="0" fontId="34" fillId="15" borderId="103" xfId="3" applyFont="1" applyFill="1" applyBorder="1" applyAlignment="1">
      <alignment horizontal="left" vertical="center"/>
    </xf>
    <xf numFmtId="0" fontId="24" fillId="6" borderId="97" xfId="3" applyFont="1" applyFill="1" applyBorder="1" applyAlignment="1">
      <alignment horizontal="left" vertical="center"/>
    </xf>
    <xf numFmtId="0" fontId="3" fillId="0" borderId="104" xfId="3" applyFont="1" applyBorder="1" applyAlignment="1">
      <alignment horizontal="left" vertical="center"/>
    </xf>
    <xf numFmtId="0" fontId="24" fillId="16" borderId="104" xfId="3" applyFont="1" applyFill="1" applyBorder="1" applyAlignment="1">
      <alignment horizontal="left" vertical="center"/>
    </xf>
    <xf numFmtId="0" fontId="3" fillId="6" borderId="97" xfId="3" applyFont="1" applyFill="1" applyBorder="1" applyAlignment="1">
      <alignment horizontal="left" vertical="center"/>
    </xf>
    <xf numFmtId="0" fontId="3" fillId="17" borderId="0" xfId="3" applyFont="1" applyFill="1" applyAlignment="1">
      <alignment horizontal="left" vertical="center"/>
    </xf>
    <xf numFmtId="180" fontId="3" fillId="0" borderId="104" xfId="3" applyNumberFormat="1" applyFont="1" applyBorder="1" applyAlignment="1">
      <alignment horizontal="left" vertical="center"/>
    </xf>
    <xf numFmtId="181" fontId="24" fillId="0" borderId="97" xfId="2" applyNumberFormat="1" applyFont="1" applyFill="1" applyBorder="1" applyAlignment="1">
      <alignment horizontal="left" vertical="center"/>
    </xf>
    <xf numFmtId="2" fontId="3" fillId="0" borderId="97" xfId="3" applyNumberFormat="1" applyFont="1" applyBorder="1" applyAlignment="1">
      <alignment horizontal="left" vertical="center"/>
    </xf>
    <xf numFmtId="1" fontId="24" fillId="0" borderId="97" xfId="3" applyNumberFormat="1" applyFont="1" applyBorder="1" applyAlignment="1">
      <alignment horizontal="left" vertical="center"/>
    </xf>
    <xf numFmtId="0" fontId="34" fillId="15" borderId="104" xfId="3" applyFont="1" applyFill="1" applyBorder="1" applyAlignment="1">
      <alignment horizontal="left" vertical="center"/>
    </xf>
    <xf numFmtId="0" fontId="35" fillId="16" borderId="97" xfId="3" applyFont="1" applyFill="1" applyBorder="1" applyAlignment="1">
      <alignment horizontal="left" vertical="center"/>
    </xf>
    <xf numFmtId="0" fontId="3" fillId="16" borderId="97" xfId="0" applyFont="1" applyFill="1" applyBorder="1" applyAlignment="1">
      <alignment horizontal="left" vertical="center"/>
    </xf>
    <xf numFmtId="38" fontId="24" fillId="16" borderId="97" xfId="1" applyFont="1" applyFill="1" applyBorder="1" applyAlignment="1">
      <alignment horizontal="left" vertical="center"/>
    </xf>
    <xf numFmtId="176" fontId="24" fillId="16" borderId="97" xfId="3" applyNumberFormat="1" applyFont="1" applyFill="1" applyBorder="1" applyAlignment="1">
      <alignment horizontal="left" vertical="center"/>
    </xf>
    <xf numFmtId="176" fontId="3" fillId="16" borderId="97" xfId="3" applyNumberFormat="1" applyFont="1" applyFill="1" applyBorder="1" applyAlignment="1">
      <alignment horizontal="left" vertical="center"/>
    </xf>
    <xf numFmtId="0" fontId="24" fillId="16" borderId="97" xfId="3" applyFont="1" applyFill="1" applyBorder="1" applyAlignment="1">
      <alignment horizontal="left" vertical="center" wrapText="1"/>
    </xf>
    <xf numFmtId="38" fontId="3" fillId="0" borderId="97" xfId="1" applyFont="1" applyFill="1" applyBorder="1" applyAlignment="1">
      <alignment horizontal="left" vertical="center"/>
    </xf>
    <xf numFmtId="0" fontId="35" fillId="0" borderId="97" xfId="3" applyFont="1" applyBorder="1" applyAlignment="1">
      <alignment horizontal="left" vertical="center"/>
    </xf>
    <xf numFmtId="0" fontId="3" fillId="0" borderId="97" xfId="3" applyFont="1" applyBorder="1" applyAlignment="1">
      <alignment horizontal="left" vertical="center" textRotation="255" wrapText="1"/>
    </xf>
    <xf numFmtId="0" fontId="24" fillId="0" borderId="97" xfId="0" applyFont="1" applyBorder="1" applyAlignment="1">
      <alignment horizontal="left" vertical="center"/>
    </xf>
    <xf numFmtId="176" fontId="3" fillId="0" borderId="97" xfId="0" applyNumberFormat="1" applyFont="1" applyBorder="1" applyAlignment="1">
      <alignment horizontal="left" vertical="center"/>
    </xf>
    <xf numFmtId="0" fontId="3" fillId="4" borderId="0" xfId="3" applyFont="1" applyFill="1" applyAlignment="1">
      <alignment horizontal="left" vertical="center"/>
    </xf>
    <xf numFmtId="0" fontId="36" fillId="16" borderId="97" xfId="3" applyFont="1" applyFill="1" applyBorder="1" applyAlignment="1">
      <alignment horizontal="left" vertical="center"/>
    </xf>
    <xf numFmtId="0" fontId="3" fillId="16" borderId="104" xfId="3" applyFont="1" applyFill="1" applyBorder="1" applyAlignment="1">
      <alignment horizontal="left" vertical="center"/>
    </xf>
    <xf numFmtId="0" fontId="24" fillId="0" borderId="97" xfId="3" applyFont="1" applyBorder="1" applyAlignment="1">
      <alignment horizontal="left" vertical="center" wrapText="1"/>
    </xf>
    <xf numFmtId="0" fontId="34" fillId="15" borderId="97" xfId="3" applyFont="1" applyFill="1" applyBorder="1" applyAlignment="1">
      <alignment horizontal="center" vertical="center"/>
    </xf>
    <xf numFmtId="0" fontId="34" fillId="15" borderId="97" xfId="3" applyFont="1" applyFill="1" applyBorder="1" applyAlignment="1">
      <alignment horizontal="right" vertical="center"/>
    </xf>
    <xf numFmtId="0" fontId="3" fillId="0" borderId="97" xfId="3" applyFont="1" applyBorder="1" applyAlignment="1">
      <alignment vertical="center"/>
    </xf>
    <xf numFmtId="0" fontId="3" fillId="0" borderId="104" xfId="3" applyFont="1" applyBorder="1" applyAlignment="1">
      <alignment vertical="center"/>
    </xf>
    <xf numFmtId="0" fontId="3" fillId="0" borderId="0" xfId="3" applyFont="1" applyAlignment="1">
      <alignment horizontal="left" vertical="center" wrapText="1"/>
    </xf>
    <xf numFmtId="0" fontId="3" fillId="0" borderId="97" xfId="3" applyFont="1" applyBorder="1" applyAlignment="1">
      <alignment horizontal="right" vertical="center"/>
    </xf>
    <xf numFmtId="0" fontId="22" fillId="16" borderId="97" xfId="3" applyFont="1" applyFill="1" applyBorder="1" applyAlignment="1">
      <alignment horizontal="left" vertical="center"/>
    </xf>
    <xf numFmtId="0" fontId="24" fillId="0" borderId="97" xfId="3" applyFont="1" applyBorder="1" applyAlignment="1">
      <alignment horizontal="right" vertical="center"/>
    </xf>
    <xf numFmtId="0" fontId="37" fillId="0" borderId="97" xfId="0" applyFont="1" applyBorder="1" applyAlignment="1">
      <alignment horizontal="left" vertical="center"/>
    </xf>
    <xf numFmtId="0" fontId="3" fillId="0" borderId="97" xfId="0" applyFont="1" applyBorder="1" applyAlignment="1">
      <alignment horizontal="left" vertical="center"/>
    </xf>
    <xf numFmtId="179" fontId="3" fillId="0" borderId="97" xfId="3" applyNumberFormat="1" applyFont="1" applyBorder="1" applyAlignment="1">
      <alignment horizontal="left" vertical="center"/>
    </xf>
    <xf numFmtId="176" fontId="3" fillId="0" borderId="0" xfId="3" applyNumberFormat="1" applyFont="1" applyAlignment="1">
      <alignment horizontal="left" vertical="center" wrapText="1"/>
    </xf>
    <xf numFmtId="0" fontId="3" fillId="6" borderId="105" xfId="3" applyFont="1" applyFill="1" applyBorder="1" applyAlignment="1">
      <alignment horizontal="left" vertical="center"/>
    </xf>
    <xf numFmtId="0" fontId="24" fillId="0" borderId="105" xfId="3" applyFont="1" applyBorder="1" applyAlignment="1">
      <alignment horizontal="left" vertical="center"/>
    </xf>
    <xf numFmtId="0" fontId="3" fillId="0" borderId="105" xfId="3" applyFont="1" applyBorder="1" applyAlignment="1">
      <alignment horizontal="left" vertical="center"/>
    </xf>
    <xf numFmtId="0" fontId="22" fillId="0" borderId="105" xfId="3" applyFont="1" applyBorder="1" applyAlignment="1">
      <alignment horizontal="left" vertical="center"/>
    </xf>
    <xf numFmtId="0" fontId="22" fillId="0" borderId="0" xfId="3" applyFont="1" applyAlignment="1">
      <alignment horizontal="left" vertical="center"/>
    </xf>
    <xf numFmtId="0" fontId="38" fillId="0" borderId="0" xfId="3" applyFont="1" applyAlignment="1">
      <alignment horizontal="left" vertical="center"/>
    </xf>
    <xf numFmtId="0" fontId="39" fillId="0" borderId="0" xfId="3" applyFont="1" applyAlignment="1">
      <alignment horizontal="left" vertical="center"/>
    </xf>
    <xf numFmtId="0" fontId="35" fillId="0" borderId="0" xfId="3" applyFont="1" applyAlignment="1">
      <alignment horizontal="left" vertical="center"/>
    </xf>
    <xf numFmtId="0" fontId="40" fillId="0" borderId="0" xfId="0" applyFont="1" applyAlignment="1">
      <alignment horizontal="left" vertical="center"/>
    </xf>
    <xf numFmtId="0" fontId="27" fillId="0" borderId="0" xfId="0" applyFont="1" applyAlignment="1">
      <alignment horizontal="center" vertical="center"/>
    </xf>
    <xf numFmtId="0" fontId="27" fillId="0" borderId="0" xfId="0" applyFont="1" applyAlignment="1">
      <alignment horizontal="right" vertical="center"/>
    </xf>
    <xf numFmtId="0" fontId="39" fillId="0" borderId="0" xfId="0" applyFont="1" applyAlignment="1">
      <alignment horizontal="left" vertical="center"/>
    </xf>
    <xf numFmtId="0" fontId="3" fillId="0" borderId="0" xfId="3" applyFont="1" applyAlignment="1">
      <alignment vertical="center"/>
    </xf>
    <xf numFmtId="0" fontId="3" fillId="0" borderId="0" xfId="3" applyFont="1" applyAlignment="1">
      <alignment horizontal="right" vertical="center"/>
    </xf>
    <xf numFmtId="0" fontId="24" fillId="0" borderId="0" xfId="3" applyFont="1" applyAlignment="1">
      <alignment vertical="center"/>
    </xf>
    <xf numFmtId="0" fontId="28" fillId="0" borderId="0" xfId="3" applyFont="1" applyAlignment="1">
      <alignment horizontal="center" vertical="center"/>
    </xf>
    <xf numFmtId="0" fontId="41" fillId="0" borderId="0" xfId="3" applyFont="1" applyAlignment="1">
      <alignment horizontal="center" vertical="center"/>
    </xf>
    <xf numFmtId="0" fontId="42" fillId="0" borderId="0" xfId="3" applyFont="1" applyAlignment="1">
      <alignment horizontal="left" vertical="center"/>
    </xf>
    <xf numFmtId="0" fontId="43" fillId="0" borderId="0" xfId="3" applyFont="1" applyAlignment="1">
      <alignment horizontal="left" vertical="center"/>
    </xf>
    <xf numFmtId="0" fontId="44" fillId="0" borderId="0" xfId="3" applyFont="1" applyAlignment="1">
      <alignment horizontal="left" vertical="center"/>
    </xf>
    <xf numFmtId="0" fontId="33" fillId="0" borderId="0" xfId="3" applyFont="1" applyAlignment="1">
      <alignment horizontal="left" vertical="center"/>
    </xf>
    <xf numFmtId="0" fontId="3" fillId="0" borderId="0" xfId="3" applyFont="1" applyAlignment="1">
      <alignment horizontal="center" vertical="center"/>
    </xf>
    <xf numFmtId="0" fontId="40" fillId="0" borderId="0" xfId="3" applyFont="1" applyAlignment="1">
      <alignment horizontal="left" vertical="center"/>
    </xf>
    <xf numFmtId="0" fontId="34" fillId="0" borderId="0" xfId="3" applyFont="1" applyAlignment="1">
      <alignment horizontal="left" vertical="center"/>
    </xf>
    <xf numFmtId="0" fontId="34" fillId="0" borderId="0" xfId="3" applyFont="1" applyAlignment="1">
      <alignment horizontal="center" vertical="center"/>
    </xf>
    <xf numFmtId="0" fontId="33" fillId="0" borderId="4" xfId="3" applyFont="1" applyBorder="1" applyAlignment="1">
      <alignment horizontal="left" vertical="center"/>
    </xf>
    <xf numFmtId="0" fontId="27" fillId="0" borderId="0" xfId="3" applyFont="1" applyAlignment="1">
      <alignment horizontal="left" vertical="center"/>
    </xf>
    <xf numFmtId="0" fontId="24" fillId="0" borderId="0" xfId="3" applyFont="1" applyAlignment="1">
      <alignment vertical="center" wrapText="1"/>
    </xf>
    <xf numFmtId="176" fontId="39" fillId="0" borderId="0" xfId="3" applyNumberFormat="1" applyFont="1" applyAlignment="1">
      <alignment horizontal="left" vertical="center"/>
    </xf>
    <xf numFmtId="176" fontId="24" fillId="0" borderId="0" xfId="3" applyNumberFormat="1" applyFont="1" applyAlignment="1">
      <alignment vertical="center"/>
    </xf>
    <xf numFmtId="38" fontId="3" fillId="0" borderId="0" xfId="1" applyFont="1" applyFill="1" applyBorder="1" applyAlignment="1">
      <alignment vertical="center"/>
    </xf>
    <xf numFmtId="0" fontId="22" fillId="0" borderId="0" xfId="3" applyFont="1" applyAlignment="1">
      <alignment horizontal="center" vertical="center"/>
    </xf>
    <xf numFmtId="176" fontId="3" fillId="0" borderId="0" xfId="3" applyNumberFormat="1" applyFont="1" applyAlignment="1">
      <alignment vertical="center"/>
    </xf>
    <xf numFmtId="0" fontId="3" fillId="0" borderId="0" xfId="3" applyFont="1" applyAlignment="1">
      <alignment vertical="center" wrapText="1"/>
    </xf>
    <xf numFmtId="176" fontId="24" fillId="0" borderId="0" xfId="3" applyNumberFormat="1" applyFont="1" applyAlignment="1">
      <alignment vertical="center" wrapText="1"/>
    </xf>
    <xf numFmtId="182" fontId="3" fillId="0" borderId="0" xfId="1" applyNumberFormat="1" applyFont="1" applyFill="1" applyBorder="1" applyAlignment="1">
      <alignment vertical="center"/>
    </xf>
    <xf numFmtId="176" fontId="3" fillId="0" borderId="0" xfId="3" applyNumberFormat="1" applyFont="1" applyAlignment="1">
      <alignment vertical="center" wrapText="1"/>
    </xf>
    <xf numFmtId="2" fontId="3" fillId="0" borderId="0" xfId="3" applyNumberFormat="1" applyFont="1" applyAlignment="1">
      <alignment horizontal="left" vertical="center"/>
    </xf>
    <xf numFmtId="179" fontId="24" fillId="0" borderId="0" xfId="3" applyNumberFormat="1" applyFont="1" applyAlignment="1">
      <alignment vertical="center"/>
    </xf>
    <xf numFmtId="179" fontId="3" fillId="0" borderId="0" xfId="3" applyNumberFormat="1" applyFont="1" applyAlignment="1">
      <alignment vertical="center"/>
    </xf>
    <xf numFmtId="176" fontId="3" fillId="0" borderId="0" xfId="3" applyNumberFormat="1" applyFont="1" applyAlignment="1">
      <alignment horizontal="center" vertical="center"/>
    </xf>
    <xf numFmtId="0" fontId="3" fillId="0" borderId="0" xfId="0" applyFont="1" applyAlignment="1">
      <alignment vertical="center" wrapText="1"/>
    </xf>
    <xf numFmtId="0" fontId="3" fillId="0" borderId="0" xfId="0" applyFont="1">
      <alignment vertical="center"/>
    </xf>
    <xf numFmtId="0" fontId="37" fillId="0" borderId="0" xfId="0" applyFont="1" applyAlignment="1">
      <alignment horizontal="left" vertical="center"/>
    </xf>
    <xf numFmtId="0" fontId="39" fillId="0" borderId="0" xfId="3" applyFont="1" applyAlignment="1">
      <alignment vertical="center" wrapText="1"/>
    </xf>
    <xf numFmtId="0" fontId="3" fillId="0" borderId="0" xfId="0" applyFont="1" applyAlignment="1">
      <alignment horizontal="left" vertical="center"/>
    </xf>
    <xf numFmtId="0" fontId="22" fillId="0" borderId="0" xfId="3" applyFont="1" applyAlignment="1">
      <alignment vertical="center"/>
    </xf>
    <xf numFmtId="38" fontId="3" fillId="0" borderId="0" xfId="1" applyFont="1" applyFill="1" applyBorder="1" applyAlignment="1">
      <alignment horizontal="left" vertical="center"/>
    </xf>
    <xf numFmtId="0" fontId="24" fillId="0" borderId="0" xfId="3" applyFont="1" applyAlignment="1">
      <alignment horizontal="right" vertical="center"/>
    </xf>
    <xf numFmtId="0" fontId="3" fillId="0" borderId="3" xfId="3" applyFont="1" applyBorder="1" applyAlignment="1">
      <alignment horizontal="left" vertical="center"/>
    </xf>
    <xf numFmtId="0" fontId="22" fillId="0" borderId="3" xfId="3" applyFont="1" applyBorder="1" applyAlignment="1">
      <alignment horizontal="left" vertical="center"/>
    </xf>
    <xf numFmtId="0" fontId="3" fillId="0" borderId="2" xfId="3" applyFont="1" applyBorder="1" applyAlignment="1">
      <alignment horizontal="left" vertical="center"/>
    </xf>
    <xf numFmtId="0" fontId="22" fillId="0" borderId="2" xfId="3" applyFont="1" applyBorder="1" applyAlignment="1">
      <alignment horizontal="left" vertical="center"/>
    </xf>
    <xf numFmtId="176" fontId="3" fillId="0" borderId="2" xfId="3" applyNumberFormat="1" applyFont="1" applyBorder="1" applyAlignment="1">
      <alignment horizontal="left" vertical="center"/>
    </xf>
    <xf numFmtId="0" fontId="33" fillId="0" borderId="0" xfId="3" applyFont="1" applyAlignment="1">
      <alignment vertical="center" wrapText="1"/>
    </xf>
    <xf numFmtId="38" fontId="24" fillId="0" borderId="0" xfId="1" applyFont="1" applyFill="1" applyBorder="1" applyAlignment="1">
      <alignment vertical="center"/>
    </xf>
    <xf numFmtId="0" fontId="47" fillId="0" borderId="0" xfId="0" applyFont="1" applyAlignment="1">
      <alignment horizontal="left" vertical="center" readingOrder="1"/>
    </xf>
    <xf numFmtId="180" fontId="3" fillId="0" borderId="0" xfId="3" applyNumberFormat="1" applyFont="1" applyAlignment="1">
      <alignment vertical="center"/>
    </xf>
    <xf numFmtId="1" fontId="24" fillId="0" borderId="0" xfId="3" applyNumberFormat="1" applyFont="1" applyAlignment="1">
      <alignment vertical="center"/>
    </xf>
    <xf numFmtId="0" fontId="39" fillId="0" borderId="0" xfId="3" applyFont="1" applyAlignment="1">
      <alignment vertical="center"/>
    </xf>
    <xf numFmtId="2" fontId="39" fillId="0" borderId="0" xfId="3" applyNumberFormat="1" applyFont="1" applyAlignment="1">
      <alignment horizontal="left" vertical="center"/>
    </xf>
    <xf numFmtId="2" fontId="24" fillId="0" borderId="0" xfId="3" applyNumberFormat="1" applyFont="1" applyAlignment="1">
      <alignment horizontal="left" vertical="center"/>
    </xf>
    <xf numFmtId="181" fontId="24" fillId="0" borderId="0" xfId="2" applyNumberFormat="1" applyFont="1" applyFill="1" applyBorder="1" applyAlignment="1">
      <alignment horizontal="left" vertical="center"/>
    </xf>
    <xf numFmtId="0" fontId="24" fillId="0" borderId="0" xfId="3" applyFont="1" applyAlignment="1">
      <alignment vertical="center" shrinkToFit="1"/>
    </xf>
    <xf numFmtId="0" fontId="3" fillId="2" borderId="1" xfId="3" applyFont="1" applyFill="1" applyBorder="1" applyAlignment="1">
      <alignment horizontal="left" vertical="center" wrapText="1"/>
    </xf>
    <xf numFmtId="0" fontId="3" fillId="3" borderId="1" xfId="3" applyFont="1" applyFill="1" applyBorder="1" applyAlignment="1">
      <alignment horizontal="left" vertical="center" wrapText="1"/>
    </xf>
    <xf numFmtId="0" fontId="3" fillId="0" borderId="0" xfId="3" applyFont="1" applyAlignment="1">
      <alignment horizontal="center" vertical="center" wrapText="1"/>
    </xf>
    <xf numFmtId="0" fontId="3" fillId="0" borderId="0" xfId="3" applyFont="1" applyAlignment="1">
      <alignment horizontal="right" vertical="center" wrapText="1"/>
    </xf>
    <xf numFmtId="180" fontId="3" fillId="0" borderId="0" xfId="3" applyNumberFormat="1" applyFont="1" applyAlignment="1">
      <alignment horizontal="center" vertical="center"/>
    </xf>
    <xf numFmtId="0" fontId="33" fillId="0" borderId="0" xfId="3" applyFont="1" applyAlignment="1">
      <alignment horizontal="center" vertical="center"/>
    </xf>
    <xf numFmtId="0" fontId="3" fillId="14" borderId="0" xfId="3" applyFont="1" applyFill="1" applyAlignment="1">
      <alignment horizontal="left" vertical="center"/>
    </xf>
    <xf numFmtId="1" fontId="3" fillId="0" borderId="0" xfId="3" applyNumberFormat="1" applyFont="1" applyAlignment="1">
      <alignment horizontal="center" vertical="center"/>
    </xf>
    <xf numFmtId="0" fontId="24" fillId="0" borderId="0" xfId="0" applyFont="1" applyAlignment="1">
      <alignment vertical="center" wrapText="1"/>
    </xf>
    <xf numFmtId="0" fontId="3" fillId="0" borderId="0" xfId="3" applyFont="1" applyAlignment="1">
      <alignment horizontal="left" vertical="top"/>
    </xf>
    <xf numFmtId="2" fontId="24" fillId="0" borderId="0" xfId="3" applyNumberFormat="1" applyFont="1" applyAlignment="1">
      <alignment horizontal="right" vertical="center"/>
    </xf>
    <xf numFmtId="2" fontId="3" fillId="0" borderId="0" xfId="3" applyNumberFormat="1" applyFont="1" applyAlignment="1">
      <alignment horizontal="right" vertical="center"/>
    </xf>
    <xf numFmtId="2" fontId="3" fillId="0" borderId="0" xfId="3" applyNumberFormat="1" applyFont="1" applyAlignment="1">
      <alignment vertical="center"/>
    </xf>
    <xf numFmtId="176" fontId="3" fillId="0" borderId="0" xfId="0" applyNumberFormat="1" applyFont="1">
      <alignment vertical="center"/>
    </xf>
    <xf numFmtId="0" fontId="3" fillId="0" borderId="0" xfId="3" applyFont="1" applyAlignment="1">
      <alignment vertical="center" textRotation="255"/>
    </xf>
    <xf numFmtId="178" fontId="3" fillId="0" borderId="0" xfId="3" applyNumberFormat="1" applyFont="1" applyAlignment="1">
      <alignment vertical="center" wrapText="1"/>
    </xf>
    <xf numFmtId="179" fontId="3" fillId="0" borderId="0" xfId="0" applyNumberFormat="1" applyFont="1">
      <alignment vertical="center"/>
    </xf>
    <xf numFmtId="178" fontId="3" fillId="0" borderId="0" xfId="0" applyNumberFormat="1" applyFont="1">
      <alignment vertical="center"/>
    </xf>
    <xf numFmtId="0" fontId="33" fillId="0" borderId="0" xfId="3" applyFont="1" applyAlignment="1">
      <alignment vertical="center"/>
    </xf>
    <xf numFmtId="176" fontId="22" fillId="0" borderId="0" xfId="3" applyNumberFormat="1" applyFont="1" applyAlignment="1">
      <alignment horizontal="left" vertical="center"/>
    </xf>
    <xf numFmtId="0" fontId="3" fillId="0" borderId="0" xfId="3" applyFont="1" applyAlignment="1">
      <alignment horizontal="left" vertical="center" textRotation="255"/>
    </xf>
    <xf numFmtId="177" fontId="24" fillId="0" borderId="0" xfId="3" applyNumberFormat="1" applyFont="1" applyAlignment="1">
      <alignment vertical="center"/>
    </xf>
    <xf numFmtId="177" fontId="3" fillId="0" borderId="0" xfId="3" applyNumberFormat="1" applyFont="1" applyAlignment="1">
      <alignment vertical="center"/>
    </xf>
    <xf numFmtId="0" fontId="33" fillId="15" borderId="102" xfId="3" applyFont="1" applyFill="1" applyBorder="1" applyAlignment="1">
      <alignment horizontal="left" vertical="center"/>
    </xf>
    <xf numFmtId="0" fontId="27" fillId="6" borderId="97" xfId="3" applyFont="1" applyFill="1" applyBorder="1" applyAlignment="1">
      <alignment horizontal="left" vertical="center"/>
    </xf>
    <xf numFmtId="0" fontId="22" fillId="6" borderId="97" xfId="3" applyFont="1" applyFill="1" applyBorder="1" applyAlignment="1">
      <alignment horizontal="left" vertical="center"/>
    </xf>
    <xf numFmtId="0" fontId="35" fillId="6" borderId="97" xfId="3" applyFont="1" applyFill="1" applyBorder="1" applyAlignment="1">
      <alignment horizontal="left" vertical="center"/>
    </xf>
    <xf numFmtId="176" fontId="24" fillId="0" borderId="97" xfId="3" applyNumberFormat="1" applyFont="1" applyBorder="1" applyAlignment="1">
      <alignment vertical="center"/>
    </xf>
    <xf numFmtId="2" fontId="3" fillId="16" borderId="97" xfId="3" applyNumberFormat="1" applyFont="1" applyFill="1" applyBorder="1" applyAlignment="1">
      <alignment horizontal="left" vertical="center"/>
    </xf>
    <xf numFmtId="0" fontId="3" fillId="16" borderId="97" xfId="3" applyFont="1" applyFill="1" applyBorder="1" applyAlignment="1">
      <alignment vertical="center"/>
    </xf>
    <xf numFmtId="0" fontId="24" fillId="16" borderId="97" xfId="3" applyFont="1" applyFill="1" applyBorder="1" applyAlignment="1">
      <alignment vertical="center"/>
    </xf>
    <xf numFmtId="176" fontId="24" fillId="16" borderId="97" xfId="3" applyNumberFormat="1" applyFont="1" applyFill="1" applyBorder="1" applyAlignment="1">
      <alignment vertical="center"/>
    </xf>
    <xf numFmtId="176" fontId="40" fillId="16" borderId="97" xfId="3" applyNumberFormat="1" applyFont="1" applyFill="1" applyBorder="1" applyAlignment="1">
      <alignment vertical="center"/>
    </xf>
    <xf numFmtId="0" fontId="3" fillId="6" borderId="97" xfId="3" applyFont="1" applyFill="1" applyBorder="1" applyAlignment="1">
      <alignment horizontal="right" vertical="center"/>
    </xf>
    <xf numFmtId="0" fontId="3" fillId="6" borderId="97" xfId="3" applyFont="1" applyFill="1" applyBorder="1" applyAlignment="1">
      <alignment vertical="center"/>
    </xf>
    <xf numFmtId="0" fontId="28" fillId="0" borderId="97" xfId="3" applyFont="1" applyBorder="1" applyAlignment="1">
      <alignment vertical="center"/>
    </xf>
    <xf numFmtId="0" fontId="33" fillId="18" borderId="94" xfId="3" applyFont="1" applyFill="1" applyBorder="1" applyAlignment="1">
      <alignment horizontal="left" vertical="center"/>
    </xf>
    <xf numFmtId="0" fontId="34" fillId="18" borderId="94" xfId="3" applyFont="1" applyFill="1" applyBorder="1" applyAlignment="1">
      <alignment horizontal="left" vertical="center"/>
    </xf>
    <xf numFmtId="0" fontId="22" fillId="18" borderId="94" xfId="3" applyFont="1" applyFill="1" applyBorder="1" applyAlignment="1">
      <alignment horizontal="left" vertical="center"/>
    </xf>
    <xf numFmtId="0" fontId="34" fillId="18" borderId="95" xfId="3" applyFont="1" applyFill="1" applyBorder="1" applyAlignment="1">
      <alignment horizontal="left" vertical="center"/>
    </xf>
    <xf numFmtId="0" fontId="30" fillId="10" borderId="97" xfId="3" applyFont="1" applyFill="1" applyBorder="1" applyAlignment="1">
      <alignment horizontal="left" vertical="center"/>
    </xf>
    <xf numFmtId="0" fontId="29" fillId="10" borderId="97" xfId="3" applyFont="1" applyFill="1" applyBorder="1" applyAlignment="1">
      <alignment horizontal="left" vertical="center"/>
    </xf>
    <xf numFmtId="0" fontId="3" fillId="10" borderId="97" xfId="3" applyFont="1" applyFill="1" applyBorder="1" applyAlignment="1">
      <alignment horizontal="left" vertical="center"/>
    </xf>
    <xf numFmtId="0" fontId="29" fillId="10" borderId="98" xfId="3" applyFont="1" applyFill="1" applyBorder="1" applyAlignment="1">
      <alignment horizontal="left" vertical="center"/>
    </xf>
    <xf numFmtId="0" fontId="30" fillId="10" borderId="97" xfId="3" applyFont="1" applyFill="1" applyBorder="1" applyAlignment="1">
      <alignment horizontal="center" vertical="center"/>
    </xf>
    <xf numFmtId="0" fontId="24" fillId="10" borderId="97" xfId="0" applyFont="1" applyFill="1" applyBorder="1" applyAlignment="1">
      <alignment horizontal="left" vertical="center"/>
    </xf>
    <xf numFmtId="0" fontId="3" fillId="11" borderId="97" xfId="3" applyFont="1" applyFill="1" applyBorder="1" applyAlignment="1">
      <alignment horizontal="left" vertical="center"/>
    </xf>
    <xf numFmtId="0" fontId="24" fillId="0" borderId="97" xfId="3" applyFont="1" applyBorder="1" applyAlignment="1">
      <alignment vertical="center"/>
    </xf>
    <xf numFmtId="0" fontId="22" fillId="11" borderId="97" xfId="3" applyFont="1" applyFill="1" applyBorder="1" applyAlignment="1">
      <alignment horizontal="left" vertical="center"/>
    </xf>
    <xf numFmtId="0" fontId="24" fillId="2" borderId="97" xfId="3" applyFont="1" applyFill="1" applyBorder="1" applyAlignment="1">
      <alignment horizontal="left" vertical="center"/>
    </xf>
    <xf numFmtId="0" fontId="3" fillId="2" borderId="97" xfId="3" applyFont="1" applyFill="1" applyBorder="1" applyAlignment="1">
      <alignment horizontal="left" vertical="center"/>
    </xf>
    <xf numFmtId="0" fontId="24" fillId="2" borderId="97" xfId="3" applyFont="1" applyFill="1" applyBorder="1" applyAlignment="1">
      <alignment vertical="center"/>
    </xf>
    <xf numFmtId="0" fontId="3" fillId="2" borderId="97" xfId="3" applyFont="1" applyFill="1" applyBorder="1" applyAlignment="1">
      <alignment vertical="center"/>
    </xf>
    <xf numFmtId="176" fontId="3" fillId="0" borderId="97" xfId="3" applyNumberFormat="1" applyFont="1" applyBorder="1" applyAlignment="1">
      <alignment vertical="center"/>
    </xf>
    <xf numFmtId="176" fontId="24" fillId="2" borderId="97" xfId="3" applyNumberFormat="1" applyFont="1" applyFill="1" applyBorder="1" applyAlignment="1">
      <alignment vertical="center"/>
    </xf>
    <xf numFmtId="176" fontId="3" fillId="2" borderId="97" xfId="3" applyNumberFormat="1" applyFont="1" applyFill="1" applyBorder="1" applyAlignment="1">
      <alignment vertical="center"/>
    </xf>
    <xf numFmtId="0" fontId="48" fillId="2" borderId="97" xfId="0" applyFont="1" applyFill="1" applyBorder="1">
      <alignment vertical="center"/>
    </xf>
    <xf numFmtId="0" fontId="28" fillId="0" borderId="97" xfId="0" applyFont="1" applyBorder="1">
      <alignment vertical="center"/>
    </xf>
    <xf numFmtId="0" fontId="39" fillId="0" borderId="97" xfId="3" applyFont="1" applyBorder="1" applyAlignment="1">
      <alignment horizontal="left" vertical="center"/>
    </xf>
    <xf numFmtId="0" fontId="24" fillId="11" borderId="97" xfId="0" applyFont="1" applyFill="1" applyBorder="1">
      <alignment vertical="center"/>
    </xf>
    <xf numFmtId="0" fontId="3" fillId="14" borderId="107" xfId="3" applyFont="1" applyFill="1" applyBorder="1" applyAlignment="1">
      <alignment horizontal="left" vertical="center"/>
    </xf>
    <xf numFmtId="0" fontId="3" fillId="14" borderId="108" xfId="3" applyFont="1" applyFill="1" applyBorder="1" applyAlignment="1">
      <alignment horizontal="left" vertical="center"/>
    </xf>
    <xf numFmtId="0" fontId="24" fillId="6" borderId="0" xfId="3" applyFont="1" applyFill="1" applyAlignment="1">
      <alignment horizontal="left" vertical="center"/>
    </xf>
    <xf numFmtId="38" fontId="24" fillId="0" borderId="0" xfId="1" applyFont="1" applyFill="1" applyBorder="1" applyAlignment="1">
      <alignment horizontal="left" vertical="center"/>
    </xf>
    <xf numFmtId="0" fontId="3" fillId="10" borderId="0" xfId="3" applyFont="1" applyFill="1" applyAlignment="1">
      <alignment horizontal="left" vertical="center"/>
    </xf>
    <xf numFmtId="0" fontId="24" fillId="0" borderId="0" xfId="3" applyFont="1" applyAlignment="1">
      <alignment horizontal="left" vertical="center" wrapText="1"/>
    </xf>
    <xf numFmtId="176" fontId="24" fillId="0" borderId="0" xfId="3" applyNumberFormat="1" applyFont="1" applyAlignment="1">
      <alignment horizontal="left" vertical="center" wrapText="1"/>
    </xf>
    <xf numFmtId="182" fontId="3" fillId="0" borderId="0" xfId="1" applyNumberFormat="1" applyFont="1" applyFill="1" applyBorder="1" applyAlignment="1">
      <alignment horizontal="left" vertical="center"/>
    </xf>
    <xf numFmtId="179" fontId="24" fillId="0" borderId="0" xfId="3" applyNumberFormat="1" applyFont="1" applyAlignment="1">
      <alignment horizontal="left" vertical="center"/>
    </xf>
    <xf numFmtId="179" fontId="3" fillId="0" borderId="0" xfId="3" applyNumberFormat="1" applyFont="1" applyAlignment="1">
      <alignment horizontal="left" vertical="center"/>
    </xf>
    <xf numFmtId="176" fontId="24" fillId="0" borderId="0" xfId="3" applyNumberFormat="1" applyFont="1" applyAlignment="1">
      <alignment horizontal="right" vertical="center"/>
    </xf>
    <xf numFmtId="182" fontId="3" fillId="0" borderId="0" xfId="3" applyNumberFormat="1" applyFont="1" applyAlignment="1">
      <alignment horizontal="left" vertical="center"/>
    </xf>
    <xf numFmtId="0" fontId="24" fillId="0" borderId="0" xfId="0" applyFont="1" applyAlignment="1">
      <alignment horizontal="left" vertical="center"/>
    </xf>
    <xf numFmtId="179" fontId="3" fillId="0" borderId="0" xfId="0" applyNumberFormat="1" applyFont="1" applyAlignment="1">
      <alignment horizontal="left" vertical="center"/>
    </xf>
    <xf numFmtId="178" fontId="3" fillId="0" borderId="0" xfId="0" applyNumberFormat="1" applyFont="1" applyAlignment="1">
      <alignment horizontal="left" vertical="center"/>
    </xf>
    <xf numFmtId="178" fontId="3" fillId="0" borderId="0" xfId="3" applyNumberFormat="1" applyFont="1" applyAlignment="1">
      <alignment horizontal="left" vertical="center" wrapText="1"/>
    </xf>
    <xf numFmtId="0" fontId="33" fillId="0" borderId="0" xfId="3" applyFont="1" applyAlignment="1">
      <alignment horizontal="left" vertical="center" wrapText="1"/>
    </xf>
    <xf numFmtId="180" fontId="3" fillId="0" borderId="0" xfId="3" applyNumberFormat="1" applyFont="1" applyAlignment="1">
      <alignment horizontal="left" vertical="center"/>
    </xf>
    <xf numFmtId="176" fontId="28" fillId="0" borderId="0" xfId="3" applyNumberFormat="1" applyFont="1" applyAlignment="1">
      <alignment horizontal="left" vertical="center"/>
    </xf>
    <xf numFmtId="0" fontId="46" fillId="0" borderId="0" xfId="3" applyFont="1" applyAlignment="1">
      <alignment horizontal="left" vertical="center"/>
    </xf>
    <xf numFmtId="1" fontId="24" fillId="0" borderId="0" xfId="3" applyNumberFormat="1" applyFont="1" applyAlignment="1">
      <alignment horizontal="left" vertical="center"/>
    </xf>
    <xf numFmtId="0" fontId="24" fillId="0" borderId="0" xfId="3" applyFont="1" applyAlignment="1">
      <alignment horizontal="left" vertical="center" shrinkToFit="1"/>
    </xf>
    <xf numFmtId="1" fontId="3" fillId="0" borderId="0" xfId="3" applyNumberFormat="1" applyFont="1" applyAlignment="1">
      <alignment horizontal="left" vertical="center"/>
    </xf>
    <xf numFmtId="0" fontId="24" fillId="0" borderId="0" xfId="0" applyFont="1" applyAlignment="1">
      <alignment horizontal="left" vertical="center" wrapText="1"/>
    </xf>
    <xf numFmtId="176" fontId="3" fillId="0" borderId="0" xfId="0" applyNumberFormat="1" applyFont="1" applyAlignment="1">
      <alignment horizontal="left" vertical="center"/>
    </xf>
    <xf numFmtId="177" fontId="24" fillId="0" borderId="0" xfId="3" applyNumberFormat="1" applyFont="1" applyAlignment="1">
      <alignment horizontal="left" vertical="center"/>
    </xf>
    <xf numFmtId="177" fontId="3" fillId="0" borderId="0" xfId="3" applyNumberFormat="1" applyFont="1" applyAlignment="1">
      <alignment horizontal="left" vertical="center"/>
    </xf>
    <xf numFmtId="176" fontId="40" fillId="0" borderId="0" xfId="3" applyNumberFormat="1" applyFont="1" applyAlignment="1">
      <alignment horizontal="left" vertical="center"/>
    </xf>
    <xf numFmtId="0" fontId="28" fillId="0" borderId="0" xfId="3" applyFont="1" applyAlignment="1">
      <alignment horizontal="right" vertical="center"/>
    </xf>
    <xf numFmtId="0" fontId="41" fillId="0" borderId="0" xfId="3" applyFont="1" applyAlignment="1">
      <alignment horizontal="left" vertical="center"/>
    </xf>
    <xf numFmtId="0" fontId="24" fillId="10" borderId="100" xfId="0" applyFont="1" applyFill="1" applyBorder="1" applyAlignment="1">
      <alignment horizontal="left" vertical="center"/>
    </xf>
    <xf numFmtId="0" fontId="3" fillId="16" borderId="97" xfId="3" applyFont="1" applyFill="1" applyBorder="1" applyAlignment="1">
      <alignment horizontal="right" vertical="center"/>
    </xf>
    <xf numFmtId="176" fontId="24" fillId="6" borderId="97" xfId="3" applyNumberFormat="1" applyFont="1" applyFill="1" applyBorder="1" applyAlignment="1">
      <alignment horizontal="left" vertical="center"/>
    </xf>
    <xf numFmtId="176" fontId="3" fillId="6" borderId="97" xfId="3" applyNumberFormat="1" applyFont="1" applyFill="1" applyBorder="1" applyAlignment="1">
      <alignment horizontal="left" vertical="center"/>
    </xf>
    <xf numFmtId="0" fontId="24" fillId="16" borderId="97" xfId="3" applyFont="1" applyFill="1" applyBorder="1" applyAlignment="1">
      <alignment horizontal="right" vertical="center"/>
    </xf>
    <xf numFmtId="0" fontId="40" fillId="16" borderId="97" xfId="3" applyFont="1" applyFill="1" applyBorder="1" applyAlignment="1">
      <alignment horizontal="left" vertical="center"/>
    </xf>
    <xf numFmtId="0" fontId="3" fillId="6" borderId="97" xfId="0" applyFont="1" applyFill="1" applyBorder="1" applyAlignment="1">
      <alignment horizontal="left" vertical="center"/>
    </xf>
    <xf numFmtId="38" fontId="24" fillId="6" borderId="97" xfId="1" applyFont="1" applyFill="1" applyBorder="1" applyAlignment="1">
      <alignment horizontal="left" vertical="center"/>
    </xf>
    <xf numFmtId="38" fontId="3" fillId="6" borderId="97" xfId="1" applyFont="1" applyFill="1" applyBorder="1" applyAlignment="1">
      <alignment horizontal="left" vertical="center"/>
    </xf>
    <xf numFmtId="0" fontId="24" fillId="6" borderId="97" xfId="0" applyFont="1" applyFill="1" applyBorder="1" applyAlignment="1">
      <alignment horizontal="left" vertical="center"/>
    </xf>
    <xf numFmtId="0" fontId="3" fillId="2" borderId="97" xfId="3" applyFont="1" applyFill="1" applyBorder="1" applyAlignment="1">
      <alignment horizontal="right" vertical="center"/>
    </xf>
    <xf numFmtId="38" fontId="29" fillId="0" borderId="97" xfId="1" applyFont="1" applyFill="1" applyBorder="1" applyAlignment="1">
      <alignment horizontal="left" vertical="center"/>
    </xf>
    <xf numFmtId="179" fontId="24" fillId="0" borderId="97" xfId="3" applyNumberFormat="1" applyFont="1" applyBorder="1" applyAlignment="1">
      <alignment horizontal="left" vertical="center"/>
    </xf>
    <xf numFmtId="0" fontId="3" fillId="2" borderId="97" xfId="0" applyFont="1" applyFill="1" applyBorder="1" applyAlignment="1">
      <alignment horizontal="left" vertical="center"/>
    </xf>
    <xf numFmtId="180" fontId="3" fillId="0" borderId="97" xfId="3" applyNumberFormat="1" applyFont="1" applyBorder="1" applyAlignment="1">
      <alignment horizontal="left" vertical="center"/>
    </xf>
    <xf numFmtId="180" fontId="3" fillId="16" borderId="97" xfId="3" applyNumberFormat="1" applyFont="1" applyFill="1" applyBorder="1" applyAlignment="1">
      <alignment horizontal="left" vertical="center"/>
    </xf>
    <xf numFmtId="178" fontId="3" fillId="0" borderId="97" xfId="0" applyNumberFormat="1" applyFont="1" applyBorder="1" applyAlignment="1">
      <alignment horizontal="left" vertical="center"/>
    </xf>
    <xf numFmtId="179" fontId="3" fillId="0" borderId="97" xfId="0" applyNumberFormat="1" applyFont="1" applyBorder="1" applyAlignment="1">
      <alignment horizontal="right" vertical="center"/>
    </xf>
    <xf numFmtId="176" fontId="24" fillId="10" borderId="97" xfId="3" applyNumberFormat="1" applyFont="1" applyFill="1" applyBorder="1" applyAlignment="1">
      <alignment horizontal="left" vertical="center"/>
    </xf>
    <xf numFmtId="0" fontId="24" fillId="10" borderId="97" xfId="3" applyFont="1" applyFill="1" applyBorder="1" applyAlignment="1">
      <alignment horizontal="left" vertical="center"/>
    </xf>
    <xf numFmtId="0" fontId="3" fillId="10" borderId="100" xfId="3" applyFont="1" applyFill="1" applyBorder="1" applyAlignment="1">
      <alignment horizontal="left" vertical="center"/>
    </xf>
    <xf numFmtId="0" fontId="24" fillId="0" borderId="100" xfId="3" applyFont="1" applyBorder="1" applyAlignment="1">
      <alignment horizontal="left" vertical="center"/>
    </xf>
    <xf numFmtId="0" fontId="30" fillId="0" borderId="100" xfId="3" applyFont="1" applyBorder="1" applyAlignment="1">
      <alignment horizontal="left" vertical="center"/>
    </xf>
    <xf numFmtId="0" fontId="29" fillId="0" borderId="100" xfId="3" applyFont="1" applyBorder="1" applyAlignment="1">
      <alignment horizontal="left" vertical="center"/>
    </xf>
    <xf numFmtId="179" fontId="39" fillId="0" borderId="97" xfId="3" applyNumberFormat="1" applyFont="1" applyBorder="1" applyAlignment="1">
      <alignment horizontal="left" vertical="center"/>
    </xf>
    <xf numFmtId="0" fontId="40" fillId="0" borderId="97" xfId="3" applyFont="1" applyBorder="1" applyAlignment="1">
      <alignment horizontal="left" vertical="center"/>
    </xf>
    <xf numFmtId="0" fontId="22" fillId="2" borderId="97" xfId="3" applyFont="1" applyFill="1" applyBorder="1" applyAlignment="1">
      <alignment horizontal="left" vertical="center"/>
    </xf>
    <xf numFmtId="176" fontId="3" fillId="2" borderId="97" xfId="3" applyNumberFormat="1" applyFont="1" applyFill="1" applyBorder="1" applyAlignment="1">
      <alignment horizontal="left" vertical="center"/>
    </xf>
    <xf numFmtId="38" fontId="24" fillId="0" borderId="97" xfId="1" applyFont="1" applyFill="1" applyBorder="1" applyAlignment="1">
      <alignment horizontal="left" vertical="center"/>
    </xf>
    <xf numFmtId="0" fontId="3" fillId="14" borderId="97" xfId="0" applyFont="1" applyFill="1" applyBorder="1" applyAlignment="1">
      <alignment horizontal="left" vertical="center"/>
    </xf>
    <xf numFmtId="0" fontId="28" fillId="0" borderId="10" xfId="3" applyFont="1" applyBorder="1" applyAlignment="1">
      <alignment horizontal="left" vertical="center"/>
    </xf>
    <xf numFmtId="0" fontId="41" fillId="0" borderId="10" xfId="3" applyFont="1" applyBorder="1" applyAlignment="1">
      <alignment horizontal="left" vertical="center"/>
    </xf>
    <xf numFmtId="0" fontId="35" fillId="0" borderId="97" xfId="3" applyFont="1" applyBorder="1" applyAlignment="1">
      <alignment vertical="center"/>
    </xf>
    <xf numFmtId="0" fontId="52" fillId="0" borderId="97" xfId="3" applyFont="1" applyBorder="1" applyAlignment="1">
      <alignment vertical="center" wrapText="1"/>
    </xf>
    <xf numFmtId="176" fontId="3" fillId="0" borderId="105" xfId="3" applyNumberFormat="1" applyFont="1" applyBorder="1" applyAlignment="1">
      <alignment horizontal="left" vertical="center"/>
    </xf>
    <xf numFmtId="0" fontId="33" fillId="0" borderId="97" xfId="3" applyFont="1" applyBorder="1" applyAlignment="1">
      <alignment horizontal="left" vertical="center" wrapText="1"/>
    </xf>
    <xf numFmtId="0" fontId="3" fillId="11" borderId="97" xfId="3" applyFont="1" applyFill="1" applyBorder="1" applyAlignment="1">
      <alignment horizontal="left" vertical="center" wrapText="1"/>
    </xf>
    <xf numFmtId="0" fontId="24" fillId="20" borderId="97" xfId="3" applyFont="1" applyFill="1" applyBorder="1" applyAlignment="1">
      <alignment horizontal="left" vertical="center"/>
    </xf>
    <xf numFmtId="0" fontId="3" fillId="20" borderId="97" xfId="3" applyFont="1" applyFill="1" applyBorder="1" applyAlignment="1">
      <alignment horizontal="left" vertical="center"/>
    </xf>
    <xf numFmtId="0" fontId="22" fillId="20" borderId="97" xfId="3" applyFont="1" applyFill="1" applyBorder="1" applyAlignment="1">
      <alignment horizontal="left" vertical="center"/>
    </xf>
    <xf numFmtId="0" fontId="24" fillId="0" borderId="97" xfId="0" applyFont="1" applyBorder="1">
      <alignment vertical="center"/>
    </xf>
    <xf numFmtId="0" fontId="3" fillId="0" borderId="97" xfId="3" applyFont="1" applyBorder="1" applyAlignment="1">
      <alignment horizontal="center" vertical="center"/>
    </xf>
    <xf numFmtId="0" fontId="3" fillId="0" borderId="97" xfId="3" applyFont="1" applyBorder="1" applyAlignment="1">
      <alignment horizontal="left" vertical="center" wrapText="1"/>
    </xf>
    <xf numFmtId="0" fontId="22" fillId="0" borderId="107" xfId="3" applyFont="1" applyBorder="1" applyAlignment="1">
      <alignment horizontal="left" vertical="center"/>
    </xf>
    <xf numFmtId="0" fontId="24" fillId="16" borderId="108" xfId="3" applyFont="1" applyFill="1" applyBorder="1" applyAlignment="1">
      <alignment horizontal="left" vertical="center"/>
    </xf>
    <xf numFmtId="0" fontId="3" fillId="16" borderId="108" xfId="3" applyFont="1" applyFill="1" applyBorder="1" applyAlignment="1">
      <alignment horizontal="left" vertical="center"/>
    </xf>
    <xf numFmtId="0" fontId="33" fillId="17" borderId="108" xfId="3" applyFont="1" applyFill="1" applyBorder="1" applyAlignment="1">
      <alignment horizontal="left" vertical="center"/>
    </xf>
    <xf numFmtId="0" fontId="34" fillId="17" borderId="108" xfId="3" applyFont="1" applyFill="1" applyBorder="1" applyAlignment="1">
      <alignment horizontal="left" vertical="center"/>
    </xf>
    <xf numFmtId="0" fontId="22" fillId="17" borderId="108" xfId="3" applyFont="1" applyFill="1" applyBorder="1" applyAlignment="1">
      <alignment horizontal="left" vertical="center"/>
    </xf>
    <xf numFmtId="0" fontId="3" fillId="11" borderId="108" xfId="3" applyFont="1" applyFill="1" applyBorder="1" applyAlignment="1">
      <alignment vertical="center"/>
    </xf>
    <xf numFmtId="0" fontId="27" fillId="0" borderId="27" xfId="0" applyFont="1" applyBorder="1" applyAlignment="1">
      <alignment horizontal="left" vertical="center"/>
    </xf>
    <xf numFmtId="0" fontId="29" fillId="0" borderId="27" xfId="3" applyFont="1" applyBorder="1" applyAlignment="1">
      <alignment horizontal="left" vertical="center"/>
    </xf>
    <xf numFmtId="0" fontId="3" fillId="0" borderId="27" xfId="3" applyFont="1" applyBorder="1" applyAlignment="1">
      <alignment horizontal="left" vertical="center"/>
    </xf>
    <xf numFmtId="0" fontId="3" fillId="0" borderId="80" xfId="3" applyFont="1" applyBorder="1" applyAlignment="1">
      <alignment horizontal="left" vertical="center"/>
    </xf>
    <xf numFmtId="176" fontId="24" fillId="0" borderId="111" xfId="3" applyNumberFormat="1" applyFont="1" applyBorder="1" applyAlignment="1">
      <alignment horizontal="left" vertical="center"/>
    </xf>
    <xf numFmtId="176" fontId="3" fillId="0" borderId="111" xfId="3" applyNumberFormat="1" applyFont="1" applyBorder="1" applyAlignment="1">
      <alignment horizontal="left" vertical="center"/>
    </xf>
    <xf numFmtId="0" fontId="3" fillId="0" borderId="111" xfId="0" applyFont="1" applyBorder="1" applyAlignment="1">
      <alignment horizontal="left" vertical="center"/>
    </xf>
    <xf numFmtId="0" fontId="3" fillId="0" borderId="111" xfId="3" applyFont="1" applyBorder="1" applyAlignment="1">
      <alignment horizontal="left" vertical="center"/>
    </xf>
    <xf numFmtId="0" fontId="22" fillId="0" borderId="111" xfId="3" applyFont="1" applyBorder="1" applyAlignment="1">
      <alignment horizontal="left" vertical="center"/>
    </xf>
    <xf numFmtId="176" fontId="24" fillId="0" borderId="80" xfId="3" applyNumberFormat="1" applyFont="1" applyBorder="1" applyAlignment="1">
      <alignment horizontal="left" vertical="center"/>
    </xf>
    <xf numFmtId="0" fontId="3" fillId="16" borderId="112" xfId="3" applyFont="1" applyFill="1" applyBorder="1" applyAlignment="1">
      <alignment horizontal="left" vertical="center"/>
    </xf>
    <xf numFmtId="0" fontId="3" fillId="6" borderId="113" xfId="3" applyFont="1" applyFill="1" applyBorder="1" applyAlignment="1">
      <alignment horizontal="left" vertical="center"/>
    </xf>
    <xf numFmtId="0" fontId="3" fillId="0" borderId="113" xfId="3" applyFont="1" applyBorder="1" applyAlignment="1">
      <alignment horizontal="left" vertical="center"/>
    </xf>
    <xf numFmtId="176" fontId="3" fillId="0" borderId="113" xfId="3" applyNumberFormat="1" applyFont="1" applyBorder="1" applyAlignment="1">
      <alignment horizontal="left" vertical="center"/>
    </xf>
    <xf numFmtId="179" fontId="3" fillId="0" borderId="113" xfId="3" applyNumberFormat="1" applyFont="1" applyBorder="1" applyAlignment="1">
      <alignment horizontal="left" vertical="center"/>
    </xf>
    <xf numFmtId="0" fontId="3" fillId="16" borderId="113" xfId="3" applyFont="1" applyFill="1" applyBorder="1" applyAlignment="1">
      <alignment horizontal="left" vertical="center"/>
    </xf>
    <xf numFmtId="0" fontId="35" fillId="0" borderId="111" xfId="3" applyFont="1" applyBorder="1" applyAlignment="1">
      <alignment vertical="center"/>
    </xf>
    <xf numFmtId="0" fontId="52" fillId="0" borderId="111" xfId="3" applyFont="1" applyBorder="1" applyAlignment="1">
      <alignment vertical="center" wrapText="1"/>
    </xf>
    <xf numFmtId="0" fontId="3" fillId="0" borderId="115" xfId="3" applyFont="1" applyBorder="1" applyAlignment="1">
      <alignment horizontal="left" vertical="center"/>
    </xf>
    <xf numFmtId="0" fontId="33" fillId="17" borderId="116" xfId="3" applyFont="1" applyFill="1" applyBorder="1" applyAlignment="1">
      <alignment horizontal="left" vertical="center"/>
    </xf>
    <xf numFmtId="0" fontId="34" fillId="17" borderId="117" xfId="3" applyFont="1" applyFill="1" applyBorder="1" applyAlignment="1">
      <alignment horizontal="left" vertical="center"/>
    </xf>
    <xf numFmtId="0" fontId="34" fillId="17" borderId="114" xfId="3" applyFont="1" applyFill="1" applyBorder="1" applyAlignment="1">
      <alignment horizontal="left" vertical="center"/>
    </xf>
    <xf numFmtId="0" fontId="24" fillId="6" borderId="118" xfId="3" applyFont="1" applyFill="1" applyBorder="1" applyAlignment="1">
      <alignment horizontal="left" vertical="center"/>
    </xf>
    <xf numFmtId="0" fontId="3" fillId="6" borderId="118" xfId="3" applyFont="1" applyFill="1" applyBorder="1" applyAlignment="1">
      <alignment horizontal="left" vertical="center"/>
    </xf>
    <xf numFmtId="0" fontId="3" fillId="11" borderId="118" xfId="3" applyFont="1" applyFill="1" applyBorder="1" applyAlignment="1">
      <alignment horizontal="left" vertical="center"/>
    </xf>
    <xf numFmtId="0" fontId="24" fillId="11" borderId="118" xfId="3" applyFont="1" applyFill="1" applyBorder="1" applyAlignment="1">
      <alignment horizontal="left" vertical="center"/>
    </xf>
    <xf numFmtId="0" fontId="3" fillId="11" borderId="113" xfId="3" applyFont="1" applyFill="1" applyBorder="1" applyAlignment="1">
      <alignment horizontal="left" vertical="center"/>
    </xf>
    <xf numFmtId="0" fontId="3" fillId="11" borderId="119" xfId="3" applyFont="1" applyFill="1" applyBorder="1" applyAlignment="1">
      <alignment horizontal="left" vertical="center"/>
    </xf>
    <xf numFmtId="0" fontId="22" fillId="17" borderId="117" xfId="3" applyFont="1" applyFill="1" applyBorder="1" applyAlignment="1">
      <alignment horizontal="left" vertical="center"/>
    </xf>
    <xf numFmtId="0" fontId="3" fillId="20" borderId="113" xfId="3" applyFont="1" applyFill="1" applyBorder="1" applyAlignment="1">
      <alignment horizontal="left" vertical="center"/>
    </xf>
    <xf numFmtId="0" fontId="3" fillId="6" borderId="119" xfId="3" applyFont="1" applyFill="1" applyBorder="1" applyAlignment="1">
      <alignment horizontal="left" vertical="center"/>
    </xf>
    <xf numFmtId="0" fontId="24" fillId="2" borderId="118" xfId="3" applyFont="1" applyFill="1" applyBorder="1" applyAlignment="1">
      <alignment horizontal="left" vertical="center"/>
    </xf>
    <xf numFmtId="0" fontId="3" fillId="2" borderId="118" xfId="3" applyFont="1" applyFill="1" applyBorder="1" applyAlignment="1">
      <alignment horizontal="left" vertical="center"/>
    </xf>
    <xf numFmtId="0" fontId="3" fillId="2" borderId="113" xfId="3" applyFont="1" applyFill="1" applyBorder="1" applyAlignment="1">
      <alignment horizontal="left" vertical="center"/>
    </xf>
    <xf numFmtId="0" fontId="3" fillId="2" borderId="119" xfId="3" applyFont="1" applyFill="1" applyBorder="1" applyAlignment="1">
      <alignment horizontal="left" vertical="center"/>
    </xf>
    <xf numFmtId="0" fontId="22" fillId="0" borderId="27" xfId="3" applyFont="1" applyBorder="1" applyAlignment="1">
      <alignment horizontal="left" vertical="center"/>
    </xf>
    <xf numFmtId="0" fontId="33" fillId="17" borderId="117" xfId="3" applyFont="1" applyFill="1" applyBorder="1" applyAlignment="1">
      <alignment horizontal="left" vertical="center"/>
    </xf>
    <xf numFmtId="0" fontId="3" fillId="2" borderId="111" xfId="3" applyFont="1" applyFill="1" applyBorder="1" applyAlignment="1">
      <alignment horizontal="left" vertical="center"/>
    </xf>
    <xf numFmtId="0" fontId="40" fillId="0" borderId="27" xfId="0" applyFont="1" applyBorder="1" applyAlignment="1">
      <alignment horizontal="left" vertical="center"/>
    </xf>
    <xf numFmtId="0" fontId="3" fillId="0" borderId="121" xfId="3" applyFont="1" applyBorder="1" applyAlignment="1">
      <alignment horizontal="left" vertical="center"/>
    </xf>
    <xf numFmtId="0" fontId="29" fillId="0" borderId="107" xfId="3" applyFont="1" applyBorder="1" applyAlignment="1">
      <alignment horizontal="left" vertical="center"/>
    </xf>
    <xf numFmtId="0" fontId="22" fillId="14" borderId="108" xfId="3" applyFont="1" applyFill="1" applyBorder="1" applyAlignment="1">
      <alignment horizontal="left" vertical="center"/>
    </xf>
    <xf numFmtId="0" fontId="3" fillId="14" borderId="112" xfId="3" applyFont="1" applyFill="1" applyBorder="1" applyAlignment="1">
      <alignment horizontal="left" vertical="center"/>
    </xf>
    <xf numFmtId="0" fontId="3" fillId="0" borderId="12" xfId="3" applyFont="1" applyBorder="1" applyAlignment="1">
      <alignment horizontal="left" vertical="center"/>
    </xf>
    <xf numFmtId="176" fontId="24" fillId="0" borderId="12" xfId="3" applyNumberFormat="1" applyFont="1" applyBorder="1" applyAlignment="1">
      <alignment horizontal="left" vertical="center"/>
    </xf>
    <xf numFmtId="0" fontId="24" fillId="16" borderId="113" xfId="3" applyFont="1" applyFill="1" applyBorder="1" applyAlignment="1">
      <alignment horizontal="left" vertical="center"/>
    </xf>
    <xf numFmtId="0" fontId="3" fillId="0" borderId="113" xfId="0" applyFont="1" applyBorder="1" applyAlignment="1">
      <alignment horizontal="left" vertical="center"/>
    </xf>
    <xf numFmtId="0" fontId="3" fillId="16" borderId="108" xfId="3" applyFont="1" applyFill="1" applyBorder="1" applyAlignment="1">
      <alignment horizontal="right" vertical="center"/>
    </xf>
    <xf numFmtId="0" fontId="3" fillId="2" borderId="108" xfId="3" applyFont="1" applyFill="1" applyBorder="1" applyAlignment="1">
      <alignment horizontal="left" vertical="center"/>
    </xf>
    <xf numFmtId="0" fontId="3" fillId="0" borderId="111" xfId="3" applyFont="1" applyBorder="1" applyAlignment="1">
      <alignment horizontal="right" vertical="center"/>
    </xf>
    <xf numFmtId="0" fontId="24" fillId="16" borderId="118" xfId="3" applyFont="1" applyFill="1" applyBorder="1" applyAlignment="1">
      <alignment horizontal="left" vertical="center"/>
    </xf>
    <xf numFmtId="0" fontId="35" fillId="6" borderId="118" xfId="3" applyFont="1" applyFill="1" applyBorder="1" applyAlignment="1">
      <alignment horizontal="left" vertical="center"/>
    </xf>
    <xf numFmtId="0" fontId="24" fillId="16" borderId="113" xfId="3" applyFont="1" applyFill="1" applyBorder="1" applyAlignment="1">
      <alignment horizontal="left" vertical="center" wrapText="1"/>
    </xf>
    <xf numFmtId="0" fontId="24" fillId="6" borderId="118" xfId="0" applyFont="1" applyFill="1" applyBorder="1" applyAlignment="1">
      <alignment horizontal="left" vertical="center"/>
    </xf>
    <xf numFmtId="0" fontId="3" fillId="0" borderId="24" xfId="3" applyFont="1" applyBorder="1" applyAlignment="1">
      <alignment horizontal="left" vertical="center"/>
    </xf>
    <xf numFmtId="0" fontId="24" fillId="16" borderId="124" xfId="3" applyFont="1" applyFill="1" applyBorder="1" applyAlignment="1">
      <alignment horizontal="left" vertical="center"/>
    </xf>
    <xf numFmtId="0" fontId="3" fillId="2" borderId="118" xfId="3" applyFont="1" applyFill="1" applyBorder="1" applyAlignment="1">
      <alignment horizontal="left" vertical="center" wrapText="1"/>
    </xf>
    <xf numFmtId="0" fontId="24" fillId="10" borderId="107" xfId="0" applyFont="1" applyFill="1" applyBorder="1" applyAlignment="1">
      <alignment horizontal="left" vertical="center"/>
    </xf>
    <xf numFmtId="0" fontId="30" fillId="0" borderId="107" xfId="3" applyFont="1" applyBorder="1" applyAlignment="1">
      <alignment horizontal="left" vertical="center"/>
    </xf>
    <xf numFmtId="0" fontId="27" fillId="6" borderId="118" xfId="3" applyFont="1" applyFill="1" applyBorder="1" applyAlignment="1">
      <alignment horizontal="left" vertical="center"/>
    </xf>
    <xf numFmtId="0" fontId="3" fillId="2" borderId="124" xfId="3" applyFont="1" applyFill="1" applyBorder="1" applyAlignment="1">
      <alignment horizontal="left" vertical="center"/>
    </xf>
    <xf numFmtId="0" fontId="30" fillId="16" borderId="118" xfId="3" applyFont="1" applyFill="1" applyBorder="1" applyAlignment="1">
      <alignment horizontal="left" vertical="center"/>
    </xf>
    <xf numFmtId="0" fontId="33" fillId="15" borderId="117" xfId="3" applyFont="1" applyFill="1" applyBorder="1" applyAlignment="1">
      <alignment horizontal="left" vertical="center"/>
    </xf>
    <xf numFmtId="0" fontId="34" fillId="15" borderId="117" xfId="3" applyFont="1" applyFill="1" applyBorder="1" applyAlignment="1">
      <alignment horizontal="left" vertical="center"/>
    </xf>
    <xf numFmtId="0" fontId="34" fillId="15" borderId="114" xfId="3" applyFont="1" applyFill="1" applyBorder="1" applyAlignment="1">
      <alignment horizontal="left" vertical="center"/>
    </xf>
    <xf numFmtId="0" fontId="3" fillId="0" borderId="111" xfId="3" applyFont="1" applyBorder="1" applyAlignment="1">
      <alignment vertical="center"/>
    </xf>
    <xf numFmtId="38" fontId="24" fillId="2" borderId="118" xfId="1" applyFont="1" applyFill="1" applyBorder="1" applyAlignment="1">
      <alignment vertical="center"/>
    </xf>
    <xf numFmtId="1" fontId="24" fillId="2" borderId="118" xfId="3" applyNumberFormat="1" applyFont="1" applyFill="1" applyBorder="1" applyAlignment="1">
      <alignment vertical="center"/>
    </xf>
    <xf numFmtId="176" fontId="24" fillId="2" borderId="118" xfId="3" applyNumberFormat="1" applyFont="1" applyFill="1" applyBorder="1" applyAlignment="1">
      <alignment vertical="center"/>
    </xf>
    <xf numFmtId="0" fontId="3" fillId="2" borderId="123" xfId="3" applyFont="1" applyFill="1" applyBorder="1" applyAlignment="1">
      <alignment horizontal="left" vertical="center"/>
    </xf>
    <xf numFmtId="0" fontId="33" fillId="2" borderId="124" xfId="3" applyFont="1" applyFill="1" applyBorder="1" applyAlignment="1">
      <alignment horizontal="left" vertical="center"/>
    </xf>
    <xf numFmtId="176" fontId="24" fillId="2" borderId="123" xfId="3" applyNumberFormat="1" applyFont="1" applyFill="1" applyBorder="1" applyAlignment="1">
      <alignment vertical="center"/>
    </xf>
    <xf numFmtId="176" fontId="24" fillId="2" borderId="124" xfId="3" applyNumberFormat="1" applyFont="1" applyFill="1" applyBorder="1" applyAlignment="1">
      <alignment vertical="center"/>
    </xf>
    <xf numFmtId="0" fontId="3" fillId="2" borderId="25" xfId="3" applyFont="1" applyFill="1" applyBorder="1" applyAlignment="1">
      <alignment horizontal="left" vertical="center"/>
    </xf>
    <xf numFmtId="0" fontId="24" fillId="14" borderId="108" xfId="3" applyFont="1" applyFill="1" applyBorder="1" applyAlignment="1">
      <alignment vertical="center"/>
    </xf>
    <xf numFmtId="0" fontId="3" fillId="14" borderId="108" xfId="3" applyFont="1" applyFill="1" applyBorder="1" applyAlignment="1">
      <alignment horizontal="right" vertical="center"/>
    </xf>
    <xf numFmtId="176" fontId="3" fillId="0" borderId="111" xfId="3" applyNumberFormat="1" applyFont="1" applyBorder="1" applyAlignment="1">
      <alignment vertical="center"/>
    </xf>
    <xf numFmtId="0" fontId="39" fillId="0" borderId="111" xfId="3" applyFont="1" applyBorder="1" applyAlignment="1">
      <alignment horizontal="left" vertical="center"/>
    </xf>
    <xf numFmtId="0" fontId="3" fillId="14" borderId="27" xfId="3" applyFont="1" applyFill="1" applyBorder="1" applyAlignment="1">
      <alignment horizontal="left" vertical="center"/>
    </xf>
    <xf numFmtId="0" fontId="3" fillId="0" borderId="113" xfId="3" applyFont="1" applyBorder="1" applyAlignment="1">
      <alignment horizontal="right" vertical="center"/>
    </xf>
    <xf numFmtId="0" fontId="3" fillId="0" borderId="115" xfId="3" applyFont="1" applyBorder="1" applyAlignment="1">
      <alignment horizontal="right" vertical="center"/>
    </xf>
    <xf numFmtId="0" fontId="3" fillId="14" borderId="117" xfId="3" applyFont="1" applyFill="1" applyBorder="1" applyAlignment="1">
      <alignment horizontal="left" vertical="center"/>
    </xf>
    <xf numFmtId="0" fontId="34" fillId="17" borderId="117" xfId="3" applyFont="1" applyFill="1" applyBorder="1" applyAlignment="1">
      <alignment horizontal="right" vertical="center"/>
    </xf>
    <xf numFmtId="0" fontId="35" fillId="6" borderId="119" xfId="3" applyFont="1" applyFill="1" applyBorder="1" applyAlignment="1">
      <alignment horizontal="left" vertical="center"/>
    </xf>
    <xf numFmtId="0" fontId="35" fillId="0" borderId="111" xfId="3" applyFont="1" applyBorder="1" applyAlignment="1">
      <alignment horizontal="left" vertical="center"/>
    </xf>
    <xf numFmtId="0" fontId="3" fillId="0" borderId="86" xfId="3" applyFont="1" applyBorder="1" applyAlignment="1">
      <alignment horizontal="left" vertical="center"/>
    </xf>
    <xf numFmtId="0" fontId="3" fillId="0" borderId="86" xfId="0" applyFont="1" applyBorder="1" applyAlignment="1">
      <alignment horizontal="left" vertical="center" wrapText="1"/>
    </xf>
    <xf numFmtId="176" fontId="3" fillId="0" borderId="126" xfId="3" applyNumberFormat="1" applyFont="1" applyBorder="1" applyAlignment="1">
      <alignment horizontal="left" vertical="center"/>
    </xf>
    <xf numFmtId="0" fontId="3" fillId="0" borderId="126" xfId="0" applyFont="1" applyBorder="1" applyAlignment="1">
      <alignment horizontal="left" vertical="center" wrapText="1"/>
    </xf>
    <xf numFmtId="0" fontId="33" fillId="17" borderId="0" xfId="3" applyFont="1" applyFill="1" applyAlignment="1">
      <alignment horizontal="left" vertical="center"/>
    </xf>
    <xf numFmtId="0" fontId="3" fillId="0" borderId="127" xfId="3" applyFont="1" applyBorder="1" applyAlignment="1">
      <alignment horizontal="left" vertical="center"/>
    </xf>
    <xf numFmtId="0" fontId="3" fillId="0" borderId="127" xfId="0" applyFont="1" applyBorder="1" applyAlignment="1">
      <alignment horizontal="left" vertical="center" wrapText="1"/>
    </xf>
    <xf numFmtId="0" fontId="3" fillId="0" borderId="110" xfId="3" applyFont="1" applyBorder="1" applyAlignment="1">
      <alignment horizontal="left" vertical="center"/>
    </xf>
    <xf numFmtId="0" fontId="24" fillId="14" borderId="118" xfId="3" applyFont="1" applyFill="1" applyBorder="1" applyAlignment="1">
      <alignment horizontal="left" vertical="center"/>
    </xf>
    <xf numFmtId="0" fontId="3" fillId="11" borderId="123" xfId="3" applyFont="1" applyFill="1" applyBorder="1" applyAlignment="1">
      <alignment horizontal="left" vertical="center"/>
    </xf>
    <xf numFmtId="178" fontId="3" fillId="0" borderId="0" xfId="3" applyNumberFormat="1" applyFont="1" applyAlignment="1">
      <alignment horizontal="left" vertical="center"/>
    </xf>
    <xf numFmtId="0" fontId="47" fillId="0" borderId="0" xfId="0" applyFont="1" applyAlignment="1">
      <alignment horizontal="left" vertical="center"/>
    </xf>
    <xf numFmtId="2" fontId="24" fillId="0" borderId="97" xfId="3" applyNumberFormat="1" applyFont="1" applyBorder="1" applyAlignment="1">
      <alignment horizontal="left" vertical="center"/>
    </xf>
    <xf numFmtId="0" fontId="24" fillId="0" borderId="97" xfId="3" applyFont="1" applyBorder="1" applyAlignment="1">
      <alignment horizontal="left" vertical="center" textRotation="255" wrapText="1"/>
    </xf>
    <xf numFmtId="176" fontId="24" fillId="0" borderId="129" xfId="3" applyNumberFormat="1" applyFont="1" applyBorder="1" applyAlignment="1">
      <alignment horizontal="left" vertical="center"/>
    </xf>
    <xf numFmtId="0" fontId="3" fillId="0" borderId="130" xfId="3" applyFont="1" applyBorder="1" applyAlignment="1">
      <alignment horizontal="left" vertical="center"/>
    </xf>
    <xf numFmtId="0" fontId="34" fillId="17" borderId="132" xfId="3" applyFont="1" applyFill="1" applyBorder="1" applyAlignment="1">
      <alignment horizontal="left" vertical="center"/>
    </xf>
    <xf numFmtId="0" fontId="3" fillId="16" borderId="133" xfId="3" applyFont="1" applyFill="1" applyBorder="1" applyAlignment="1">
      <alignment horizontal="left" vertical="center"/>
    </xf>
    <xf numFmtId="0" fontId="3" fillId="10" borderId="133" xfId="3" applyFont="1" applyFill="1" applyBorder="1" applyAlignment="1">
      <alignment horizontal="left" vertical="center"/>
    </xf>
    <xf numFmtId="0" fontId="3" fillId="0" borderId="135" xfId="3" applyFont="1" applyBorder="1" applyAlignment="1">
      <alignment horizontal="left" vertical="center"/>
    </xf>
    <xf numFmtId="176" fontId="3" fillId="0" borderId="134" xfId="3" applyNumberFormat="1" applyFont="1" applyBorder="1" applyAlignment="1">
      <alignment horizontal="left" vertical="center"/>
    </xf>
    <xf numFmtId="0" fontId="3" fillId="0" borderId="136" xfId="3" applyFont="1" applyBorder="1" applyAlignment="1">
      <alignment horizontal="left" vertical="center"/>
    </xf>
    <xf numFmtId="176" fontId="24" fillId="0" borderId="139" xfId="3" applyNumberFormat="1" applyFont="1" applyBorder="1" applyAlignment="1">
      <alignment horizontal="left" vertical="center"/>
    </xf>
    <xf numFmtId="0" fontId="53" fillId="0" borderId="27" xfId="0" applyFont="1" applyBorder="1" applyAlignment="1">
      <alignment horizontal="left" vertical="center"/>
    </xf>
    <xf numFmtId="0" fontId="3" fillId="0" borderId="147" xfId="3" applyFont="1" applyBorder="1" applyAlignment="1">
      <alignment horizontal="left" vertical="center"/>
    </xf>
    <xf numFmtId="176" fontId="3" fillId="0" borderId="107" xfId="3" applyNumberFormat="1" applyFont="1" applyBorder="1" applyAlignment="1">
      <alignment horizontal="left" vertical="center"/>
    </xf>
    <xf numFmtId="0" fontId="3" fillId="0" borderId="107" xfId="0" applyFont="1" applyBorder="1" applyAlignment="1">
      <alignment horizontal="left" vertical="center"/>
    </xf>
    <xf numFmtId="0" fontId="24" fillId="0" borderId="107" xfId="3" applyFont="1" applyBorder="1" applyAlignment="1">
      <alignment horizontal="left" vertical="center"/>
    </xf>
    <xf numFmtId="0" fontId="3" fillId="0" borderId="112" xfId="3" applyFont="1" applyBorder="1" applyAlignment="1">
      <alignment horizontal="left" vertical="center"/>
    </xf>
    <xf numFmtId="0" fontId="22" fillId="0" borderId="108" xfId="3" applyFont="1" applyBorder="1" applyAlignment="1">
      <alignment horizontal="left" vertical="center"/>
    </xf>
    <xf numFmtId="176" fontId="3" fillId="0" borderId="108" xfId="3" applyNumberFormat="1" applyFont="1" applyBorder="1" applyAlignment="1">
      <alignment horizontal="left" vertical="center"/>
    </xf>
    <xf numFmtId="0" fontId="3" fillId="0" borderId="142" xfId="3" applyFont="1" applyBorder="1" applyAlignment="1">
      <alignment horizontal="left" vertical="center"/>
    </xf>
    <xf numFmtId="0" fontId="3" fillId="0" borderId="141" xfId="3" applyFont="1" applyBorder="1" applyAlignment="1">
      <alignment horizontal="left" vertical="center"/>
    </xf>
    <xf numFmtId="0" fontId="3" fillId="11" borderId="0" xfId="3" applyFont="1" applyFill="1" applyAlignment="1">
      <alignment horizontal="left" vertical="center"/>
    </xf>
    <xf numFmtId="0" fontId="3" fillId="0" borderId="142" xfId="3" applyFont="1" applyBorder="1" applyAlignment="1">
      <alignment horizontal="center" vertical="center"/>
    </xf>
    <xf numFmtId="0" fontId="3" fillId="0" borderId="141" xfId="3" applyFont="1" applyBorder="1" applyAlignment="1">
      <alignment horizontal="center" vertical="center"/>
    </xf>
    <xf numFmtId="0" fontId="55" fillId="17" borderId="108" xfId="3" applyFont="1" applyFill="1" applyBorder="1" applyAlignment="1">
      <alignment horizontal="left" vertical="center"/>
    </xf>
    <xf numFmtId="0" fontId="55" fillId="18" borderId="94" xfId="3" applyFont="1" applyFill="1" applyBorder="1" applyAlignment="1">
      <alignment horizontal="left" vertical="center"/>
    </xf>
    <xf numFmtId="0" fontId="55" fillId="17" borderId="116" xfId="3" applyFont="1" applyFill="1" applyBorder="1" applyAlignment="1">
      <alignment horizontal="left" vertical="center"/>
    </xf>
    <xf numFmtId="176" fontId="24" fillId="0" borderId="149" xfId="3" applyNumberFormat="1" applyFont="1" applyBorder="1" applyAlignment="1">
      <alignment horizontal="left" vertical="center"/>
    </xf>
    <xf numFmtId="1" fontId="3" fillId="0" borderId="97" xfId="3" applyNumberFormat="1" applyFont="1" applyBorder="1" applyAlignment="1">
      <alignment horizontal="left" vertical="center"/>
    </xf>
    <xf numFmtId="0" fontId="55" fillId="15" borderId="116" xfId="3" applyFont="1" applyFill="1" applyBorder="1" applyAlignment="1">
      <alignment horizontal="left" vertical="center"/>
    </xf>
    <xf numFmtId="0" fontId="31" fillId="14" borderId="108" xfId="3" applyFont="1" applyFill="1" applyBorder="1" applyAlignment="1">
      <alignment horizontal="left" vertical="center"/>
    </xf>
    <xf numFmtId="0" fontId="24" fillId="2" borderId="97" xfId="0" applyFont="1" applyFill="1" applyBorder="1" applyAlignment="1">
      <alignment horizontal="left" vertical="center"/>
    </xf>
    <xf numFmtId="0" fontId="29" fillId="0" borderId="0" xfId="3" applyFont="1" applyAlignment="1">
      <alignment horizontal="right" vertical="center" shrinkToFit="1"/>
    </xf>
    <xf numFmtId="0" fontId="28" fillId="0" borderId="0" xfId="3" applyFont="1" applyAlignment="1">
      <alignment horizontal="right" vertical="center" shrinkToFit="1"/>
    </xf>
    <xf numFmtId="0" fontId="29" fillId="0" borderId="27" xfId="3" applyFont="1" applyBorder="1" applyAlignment="1">
      <alignment horizontal="right" vertical="center" shrinkToFit="1"/>
    </xf>
    <xf numFmtId="0" fontId="34" fillId="17" borderId="108" xfId="3" applyFont="1" applyFill="1" applyBorder="1" applyAlignment="1">
      <alignment horizontal="right" vertical="center" shrinkToFit="1"/>
    </xf>
    <xf numFmtId="0" fontId="3" fillId="16" borderId="97" xfId="3" applyFont="1" applyFill="1" applyBorder="1" applyAlignment="1">
      <alignment horizontal="right" vertical="center" shrinkToFit="1"/>
    </xf>
    <xf numFmtId="176" fontId="36" fillId="0" borderId="0" xfId="3" applyNumberFormat="1" applyFont="1" applyAlignment="1">
      <alignment horizontal="right" vertical="center" shrinkToFit="1"/>
    </xf>
    <xf numFmtId="0" fontId="38" fillId="16" borderId="108" xfId="3" applyFont="1" applyFill="1" applyBorder="1" applyAlignment="1">
      <alignment horizontal="right" vertical="center" shrinkToFit="1"/>
    </xf>
    <xf numFmtId="0" fontId="36" fillId="16" borderId="108" xfId="3" applyFont="1" applyFill="1" applyBorder="1" applyAlignment="1">
      <alignment horizontal="right" vertical="center" shrinkToFit="1"/>
    </xf>
    <xf numFmtId="176" fontId="24" fillId="0" borderId="0" xfId="3" applyNumberFormat="1" applyFont="1" applyAlignment="1">
      <alignment horizontal="right" vertical="center" shrinkToFit="1"/>
    </xf>
    <xf numFmtId="0" fontId="34" fillId="17" borderId="117" xfId="3" applyFont="1" applyFill="1" applyBorder="1" applyAlignment="1">
      <alignment horizontal="right" vertical="center" shrinkToFit="1"/>
    </xf>
    <xf numFmtId="0" fontId="3" fillId="2" borderId="97" xfId="3" applyFont="1" applyFill="1" applyBorder="1" applyAlignment="1">
      <alignment horizontal="right" vertical="center" shrinkToFit="1"/>
    </xf>
    <xf numFmtId="0" fontId="38" fillId="0" borderId="97" xfId="3" applyFont="1" applyBorder="1" applyAlignment="1">
      <alignment horizontal="right" vertical="center" shrinkToFit="1"/>
    </xf>
    <xf numFmtId="0" fontId="38" fillId="2" borderId="97" xfId="3" applyFont="1" applyFill="1" applyBorder="1" applyAlignment="1">
      <alignment horizontal="right" vertical="center" shrinkToFit="1"/>
    </xf>
    <xf numFmtId="0" fontId="36" fillId="2" borderId="97" xfId="3" applyFont="1" applyFill="1" applyBorder="1" applyAlignment="1">
      <alignment horizontal="right" vertical="center" shrinkToFit="1"/>
    </xf>
    <xf numFmtId="0" fontId="3" fillId="0" borderId="0" xfId="3" applyFont="1" applyAlignment="1">
      <alignment horizontal="right" vertical="center" shrinkToFit="1"/>
    </xf>
    <xf numFmtId="0" fontId="38" fillId="0" borderId="0" xfId="3" applyFont="1" applyAlignment="1">
      <alignment horizontal="left" vertical="center" shrinkToFit="1"/>
    </xf>
    <xf numFmtId="176" fontId="36" fillId="0" borderId="0" xfId="3" applyNumberFormat="1" applyFont="1" applyAlignment="1">
      <alignment horizontal="left" vertical="center" shrinkToFit="1"/>
    </xf>
    <xf numFmtId="0" fontId="32" fillId="17" borderId="117" xfId="3" applyFont="1" applyFill="1" applyBorder="1" applyAlignment="1">
      <alignment horizontal="left" vertical="center" shrinkToFit="1"/>
    </xf>
    <xf numFmtId="0" fontId="38" fillId="0" borderId="97" xfId="3" applyFont="1" applyBorder="1" applyAlignment="1">
      <alignment horizontal="left" vertical="center" shrinkToFit="1"/>
    </xf>
    <xf numFmtId="0" fontId="29" fillId="0" borderId="0" xfId="3" applyFont="1" applyAlignment="1">
      <alignment horizontal="left" vertical="center" shrinkToFit="1"/>
    </xf>
    <xf numFmtId="0" fontId="28" fillId="0" borderId="0" xfId="3" applyFont="1" applyAlignment="1">
      <alignment horizontal="left" vertical="center" shrinkToFit="1"/>
    </xf>
    <xf numFmtId="0" fontId="29" fillId="0" borderId="27" xfId="3" applyFont="1" applyBorder="1" applyAlignment="1">
      <alignment horizontal="left" vertical="center" shrinkToFit="1"/>
    </xf>
    <xf numFmtId="0" fontId="3" fillId="0" borderId="97" xfId="3" applyFont="1" applyBorder="1" applyAlignment="1">
      <alignment horizontal="left" vertical="center" shrinkToFit="1"/>
    </xf>
    <xf numFmtId="0" fontId="3" fillId="0" borderId="111" xfId="3" applyFont="1" applyBorder="1" applyAlignment="1">
      <alignment horizontal="left" vertical="center" shrinkToFit="1"/>
    </xf>
    <xf numFmtId="176" fontId="24" fillId="0" borderId="0" xfId="3" applyNumberFormat="1" applyFont="1" applyAlignment="1">
      <alignment horizontal="left" vertical="center" shrinkToFit="1"/>
    </xf>
    <xf numFmtId="0" fontId="34" fillId="17" borderId="117" xfId="3" applyFont="1" applyFill="1" applyBorder="1" applyAlignment="1">
      <alignment horizontal="left" vertical="center" shrinkToFit="1"/>
    </xf>
    <xf numFmtId="0" fontId="3" fillId="6" borderId="97" xfId="3" applyFont="1" applyFill="1" applyBorder="1" applyAlignment="1">
      <alignment horizontal="left" vertical="center" shrinkToFit="1"/>
    </xf>
    <xf numFmtId="0" fontId="3" fillId="11" borderId="97" xfId="3" applyFont="1" applyFill="1" applyBorder="1" applyAlignment="1">
      <alignment horizontal="left" vertical="center" shrinkToFit="1"/>
    </xf>
    <xf numFmtId="0" fontId="3" fillId="16" borderId="97" xfId="3" applyFont="1" applyFill="1" applyBorder="1" applyAlignment="1">
      <alignment horizontal="left" vertical="center" shrinkToFit="1"/>
    </xf>
    <xf numFmtId="0" fontId="3" fillId="2" borderId="97" xfId="3" applyFont="1" applyFill="1" applyBorder="1" applyAlignment="1">
      <alignment horizontal="left" vertical="center" shrinkToFit="1"/>
    </xf>
    <xf numFmtId="0" fontId="3" fillId="0" borderId="0" xfId="3" applyFont="1" applyAlignment="1">
      <alignment horizontal="left" vertical="center" shrinkToFit="1"/>
    </xf>
    <xf numFmtId="0" fontId="3" fillId="0" borderId="27" xfId="3" applyFont="1" applyBorder="1" applyAlignment="1">
      <alignment horizontal="left" vertical="center" shrinkToFit="1"/>
    </xf>
    <xf numFmtId="0" fontId="24" fillId="16" borderId="97" xfId="3" applyFont="1" applyFill="1" applyBorder="1" applyAlignment="1">
      <alignment horizontal="left" vertical="center" shrinkToFit="1"/>
    </xf>
    <xf numFmtId="0" fontId="22" fillId="0" borderId="97" xfId="3" applyFont="1" applyBorder="1" applyAlignment="1">
      <alignment horizontal="left" vertical="center" shrinkToFit="1"/>
    </xf>
    <xf numFmtId="0" fontId="22" fillId="0" borderId="111" xfId="3" applyFont="1" applyBorder="1" applyAlignment="1">
      <alignment horizontal="left" vertical="center" shrinkToFit="1"/>
    </xf>
    <xf numFmtId="0" fontId="3" fillId="0" borderId="113" xfId="3" applyFont="1" applyBorder="1" applyAlignment="1">
      <alignment horizontal="left" vertical="center" shrinkToFit="1"/>
    </xf>
    <xf numFmtId="0" fontId="3" fillId="0" borderId="115" xfId="3" applyFont="1" applyBorder="1" applyAlignment="1">
      <alignment horizontal="left" vertical="center" shrinkToFit="1"/>
    </xf>
    <xf numFmtId="0" fontId="34" fillId="17" borderId="114" xfId="3" applyFont="1" applyFill="1" applyBorder="1" applyAlignment="1">
      <alignment horizontal="left" vertical="center" shrinkToFit="1"/>
    </xf>
    <xf numFmtId="0" fontId="3" fillId="6" borderId="113" xfId="3" applyFont="1" applyFill="1" applyBorder="1" applyAlignment="1">
      <alignment horizontal="left" vertical="center" shrinkToFit="1"/>
    </xf>
    <xf numFmtId="0" fontId="3" fillId="11" borderId="113" xfId="3" applyFont="1" applyFill="1" applyBorder="1" applyAlignment="1">
      <alignment horizontal="left" vertical="center" shrinkToFit="1"/>
    </xf>
    <xf numFmtId="176" fontId="3" fillId="0" borderId="0" xfId="3" applyNumberFormat="1" applyFont="1" applyAlignment="1">
      <alignment horizontal="left" vertical="center" shrinkToFit="1"/>
    </xf>
    <xf numFmtId="0" fontId="36" fillId="0" borderId="0" xfId="3" applyFont="1" applyAlignment="1">
      <alignment horizontal="left" vertical="center" shrinkToFit="1"/>
    </xf>
    <xf numFmtId="0" fontId="32" fillId="18" borderId="94" xfId="3" applyFont="1" applyFill="1" applyBorder="1" applyAlignment="1">
      <alignment horizontal="left" vertical="center" shrinkToFit="1"/>
    </xf>
    <xf numFmtId="176" fontId="3" fillId="20" borderId="97" xfId="3" applyNumberFormat="1" applyFont="1" applyFill="1" applyBorder="1" applyAlignment="1">
      <alignment horizontal="left" vertical="center"/>
    </xf>
    <xf numFmtId="0" fontId="34" fillId="18" borderId="94" xfId="3" applyFont="1" applyFill="1" applyBorder="1" applyAlignment="1">
      <alignment horizontal="left" vertical="center" shrinkToFit="1"/>
    </xf>
    <xf numFmtId="0" fontId="3" fillId="0" borderId="100" xfId="3" applyFont="1" applyBorder="1" applyAlignment="1">
      <alignment horizontal="left" vertical="center" shrinkToFit="1"/>
    </xf>
    <xf numFmtId="0" fontId="38" fillId="0" borderId="0" xfId="3" applyFont="1" applyAlignment="1">
      <alignment horizontal="right" vertical="center" shrinkToFit="1"/>
    </xf>
    <xf numFmtId="0" fontId="53" fillId="0" borderId="27" xfId="0" applyFont="1" applyBorder="1" applyAlignment="1">
      <alignment horizontal="right" vertical="center" shrinkToFit="1"/>
    </xf>
    <xf numFmtId="0" fontId="32" fillId="17" borderId="108" xfId="3" applyFont="1" applyFill="1" applyBorder="1" applyAlignment="1">
      <alignment horizontal="right" vertical="center" shrinkToFit="1"/>
    </xf>
    <xf numFmtId="176" fontId="36" fillId="16" borderId="97" xfId="3" applyNumberFormat="1" applyFont="1" applyFill="1" applyBorder="1" applyAlignment="1">
      <alignment horizontal="right" vertical="center" shrinkToFit="1"/>
    </xf>
    <xf numFmtId="0" fontId="3" fillId="16" borderId="108" xfId="3" applyFont="1" applyFill="1" applyBorder="1" applyAlignment="1">
      <alignment horizontal="left" vertical="center" shrinkToFit="1"/>
    </xf>
    <xf numFmtId="176" fontId="3" fillId="2" borderId="97" xfId="3" applyNumberFormat="1" applyFont="1" applyFill="1" applyBorder="1" applyAlignment="1">
      <alignment horizontal="left" vertical="center" shrinkToFit="1"/>
    </xf>
    <xf numFmtId="0" fontId="3" fillId="6" borderId="97" xfId="3" applyFont="1" applyFill="1" applyBorder="1" applyAlignment="1">
      <alignment horizontal="right" vertical="center" shrinkToFit="1"/>
    </xf>
    <xf numFmtId="0" fontId="38" fillId="14" borderId="97" xfId="3" applyFont="1" applyFill="1" applyBorder="1" applyAlignment="1">
      <alignment horizontal="left" vertical="center" shrinkToFit="1"/>
    </xf>
    <xf numFmtId="0" fontId="34" fillId="17" borderId="108" xfId="3" applyFont="1" applyFill="1" applyBorder="1" applyAlignment="1">
      <alignment horizontal="left" vertical="center" shrinkToFit="1"/>
    </xf>
    <xf numFmtId="2" fontId="24" fillId="16" borderId="97" xfId="3" applyNumberFormat="1" applyFont="1" applyFill="1" applyBorder="1" applyAlignment="1">
      <alignment horizontal="left" vertical="center" shrinkToFit="1"/>
    </xf>
    <xf numFmtId="176" fontId="3" fillId="16" borderId="97" xfId="3" applyNumberFormat="1" applyFont="1" applyFill="1" applyBorder="1" applyAlignment="1">
      <alignment horizontal="left" vertical="center" shrinkToFit="1"/>
    </xf>
    <xf numFmtId="176" fontId="3" fillId="0" borderId="97" xfId="3" applyNumberFormat="1" applyFont="1" applyBorder="1" applyAlignment="1">
      <alignment horizontal="left" vertical="center" shrinkToFit="1"/>
    </xf>
    <xf numFmtId="2" fontId="3" fillId="16" borderId="97" xfId="3" applyNumberFormat="1" applyFont="1" applyFill="1" applyBorder="1" applyAlignment="1">
      <alignment horizontal="left" vertical="center" shrinkToFit="1"/>
    </xf>
    <xf numFmtId="0" fontId="3" fillId="16" borderId="97" xfId="3" applyFont="1" applyFill="1" applyBorder="1" applyAlignment="1">
      <alignment vertical="center" shrinkToFit="1"/>
    </xf>
    <xf numFmtId="0" fontId="3" fillId="16" borderId="102" xfId="3" applyFont="1" applyFill="1" applyBorder="1" applyAlignment="1">
      <alignment horizontal="left" vertical="center" shrinkToFit="1"/>
    </xf>
    <xf numFmtId="176" fontId="24" fillId="0" borderId="97" xfId="3" applyNumberFormat="1" applyFont="1" applyBorder="1" applyAlignment="1">
      <alignment horizontal="left" vertical="center" shrinkToFit="1"/>
    </xf>
    <xf numFmtId="0" fontId="24" fillId="16" borderId="102" xfId="3" applyFont="1" applyFill="1" applyBorder="1" applyAlignment="1">
      <alignment horizontal="left" vertical="center" shrinkToFit="1"/>
    </xf>
    <xf numFmtId="0" fontId="34" fillId="15" borderId="97" xfId="3" applyFont="1" applyFill="1" applyBorder="1" applyAlignment="1">
      <alignment horizontal="left" vertical="center" shrinkToFit="1"/>
    </xf>
    <xf numFmtId="176" fontId="24" fillId="16" borderId="97" xfId="3" applyNumberFormat="1" applyFont="1" applyFill="1" applyBorder="1" applyAlignment="1">
      <alignment horizontal="left" vertical="center" shrinkToFit="1"/>
    </xf>
    <xf numFmtId="0" fontId="3" fillId="20" borderId="97" xfId="3" applyFont="1" applyFill="1" applyBorder="1" applyAlignment="1">
      <alignment vertical="center"/>
    </xf>
    <xf numFmtId="0" fontId="36" fillId="0" borderId="97" xfId="3" applyFont="1" applyBorder="1" applyAlignment="1">
      <alignment horizontal="right" vertical="center" shrinkToFit="1"/>
    </xf>
    <xf numFmtId="176" fontId="3" fillId="0" borderId="97" xfId="3" applyNumberFormat="1" applyFont="1" applyBorder="1" applyAlignment="1">
      <alignment horizontal="right" vertical="center" shrinkToFit="1"/>
    </xf>
    <xf numFmtId="0" fontId="3" fillId="0" borderId="97" xfId="3" applyFont="1" applyBorder="1" applyAlignment="1">
      <alignment horizontal="right" vertical="center" shrinkToFit="1"/>
    </xf>
    <xf numFmtId="0" fontId="3" fillId="0" borderId="27" xfId="3" applyFont="1" applyBorder="1" applyAlignment="1">
      <alignment horizontal="right" vertical="center" shrinkToFit="1"/>
    </xf>
    <xf numFmtId="0" fontId="3" fillId="16" borderId="108" xfId="3" applyFont="1" applyFill="1" applyBorder="1" applyAlignment="1">
      <alignment horizontal="right" vertical="center" shrinkToFit="1"/>
    </xf>
    <xf numFmtId="0" fontId="38" fillId="0" borderId="27" xfId="3" applyFont="1" applyBorder="1" applyAlignment="1">
      <alignment horizontal="right" vertical="center" shrinkToFit="1"/>
    </xf>
    <xf numFmtId="0" fontId="38" fillId="16" borderId="97" xfId="3" applyFont="1" applyFill="1" applyBorder="1" applyAlignment="1">
      <alignment horizontal="right" vertical="center" shrinkToFit="1"/>
    </xf>
    <xf numFmtId="0" fontId="32" fillId="17" borderId="117" xfId="3" applyFont="1" applyFill="1" applyBorder="1" applyAlignment="1">
      <alignment horizontal="right" vertical="center" shrinkToFit="1"/>
    </xf>
    <xf numFmtId="0" fontId="53" fillId="0" borderId="0" xfId="0" applyFont="1" applyAlignment="1">
      <alignment horizontal="left" vertical="center"/>
    </xf>
    <xf numFmtId="0" fontId="29" fillId="0" borderId="0" xfId="3" applyFont="1" applyAlignment="1">
      <alignment horizontal="right" vertical="center"/>
    </xf>
    <xf numFmtId="0" fontId="41" fillId="0" borderId="0" xfId="3" applyFont="1" applyAlignment="1">
      <alignment horizontal="right" vertical="center"/>
    </xf>
    <xf numFmtId="0" fontId="28" fillId="0" borderId="10" xfId="3" applyFont="1" applyBorder="1" applyAlignment="1">
      <alignment horizontal="right" vertical="center" shrinkToFit="1"/>
    </xf>
    <xf numFmtId="0" fontId="29" fillId="0" borderId="27" xfId="3" applyFont="1" applyBorder="1" applyAlignment="1">
      <alignment horizontal="right" vertical="center"/>
    </xf>
    <xf numFmtId="0" fontId="43" fillId="0" borderId="27" xfId="3" applyFont="1" applyBorder="1" applyAlignment="1">
      <alignment horizontal="right" vertical="center"/>
    </xf>
    <xf numFmtId="0" fontId="34" fillId="17" borderId="108" xfId="3" applyFont="1" applyFill="1" applyBorder="1" applyAlignment="1">
      <alignment horizontal="right" vertical="center"/>
    </xf>
    <xf numFmtId="0" fontId="22" fillId="17" borderId="108" xfId="3" applyFont="1" applyFill="1" applyBorder="1" applyAlignment="1">
      <alignment horizontal="right" vertical="center"/>
    </xf>
    <xf numFmtId="0" fontId="34" fillId="18" borderId="94" xfId="3" applyFont="1" applyFill="1" applyBorder="1" applyAlignment="1">
      <alignment horizontal="right" vertical="center" shrinkToFit="1"/>
    </xf>
    <xf numFmtId="0" fontId="31" fillId="16" borderId="97" xfId="3" applyFont="1" applyFill="1" applyBorder="1" applyAlignment="1">
      <alignment horizontal="left" vertical="center"/>
    </xf>
    <xf numFmtId="0" fontId="22" fillId="16" borderId="97" xfId="3" applyFont="1" applyFill="1" applyBorder="1" applyAlignment="1">
      <alignment horizontal="right" vertical="center"/>
    </xf>
    <xf numFmtId="0" fontId="22" fillId="0" borderId="97" xfId="3" applyFont="1" applyBorder="1" applyAlignment="1">
      <alignment horizontal="right" vertical="center" shrinkToFit="1"/>
    </xf>
    <xf numFmtId="0" fontId="36" fillId="10" borderId="97" xfId="3" applyFont="1" applyFill="1" applyBorder="1" applyAlignment="1">
      <alignment horizontal="left" vertical="center"/>
    </xf>
    <xf numFmtId="0" fontId="3" fillId="10" borderId="97" xfId="3" applyFont="1" applyFill="1" applyBorder="1" applyAlignment="1">
      <alignment horizontal="left" vertical="center" shrinkToFit="1"/>
    </xf>
    <xf numFmtId="0" fontId="3" fillId="0" borderId="97" xfId="3" applyFont="1" applyBorder="1" applyAlignment="1">
      <alignment horizontal="right" vertical="center" wrapText="1"/>
    </xf>
    <xf numFmtId="0" fontId="22" fillId="0" borderId="97" xfId="3" applyFont="1" applyBorder="1" applyAlignment="1">
      <alignment horizontal="right" vertical="center"/>
    </xf>
    <xf numFmtId="0" fontId="3" fillId="0" borderId="128" xfId="3" applyFont="1" applyBorder="1" applyAlignment="1">
      <alignment horizontal="left" vertical="center"/>
    </xf>
    <xf numFmtId="176" fontId="40" fillId="0" borderId="0" xfId="3" applyNumberFormat="1" applyFont="1" applyAlignment="1">
      <alignment horizontal="right" vertical="center"/>
    </xf>
    <xf numFmtId="0" fontId="31" fillId="16" borderId="108" xfId="3" applyFont="1" applyFill="1" applyBorder="1" applyAlignment="1">
      <alignment horizontal="left" vertical="center"/>
    </xf>
    <xf numFmtId="0" fontId="24" fillId="16" borderId="108" xfId="3" applyFont="1" applyFill="1" applyBorder="1" applyAlignment="1">
      <alignment horizontal="right" vertical="center"/>
    </xf>
    <xf numFmtId="0" fontId="22" fillId="16" borderId="108" xfId="3" applyFont="1" applyFill="1" applyBorder="1" applyAlignment="1">
      <alignment horizontal="right" vertical="center"/>
    </xf>
    <xf numFmtId="0" fontId="22" fillId="6" borderId="97" xfId="3" applyFont="1" applyFill="1" applyBorder="1" applyAlignment="1">
      <alignment horizontal="right" vertical="center"/>
    </xf>
    <xf numFmtId="176" fontId="57" fillId="6" borderId="97" xfId="3" applyNumberFormat="1" applyFont="1" applyFill="1" applyBorder="1" applyAlignment="1">
      <alignment horizontal="right" vertical="center" shrinkToFit="1"/>
    </xf>
    <xf numFmtId="0" fontId="3" fillId="20" borderId="97" xfId="3" applyFont="1" applyFill="1" applyBorder="1" applyAlignment="1">
      <alignment horizontal="right" vertical="center" shrinkToFit="1"/>
    </xf>
    <xf numFmtId="0" fontId="38" fillId="11" borderId="97" xfId="3" applyFont="1" applyFill="1" applyBorder="1" applyAlignment="1">
      <alignment horizontal="right" vertical="center" shrinkToFit="1"/>
    </xf>
    <xf numFmtId="0" fontId="3" fillId="11" borderId="97" xfId="3" applyFont="1" applyFill="1" applyBorder="1" applyAlignment="1">
      <alignment horizontal="right" vertical="center" shrinkToFit="1"/>
    </xf>
    <xf numFmtId="0" fontId="22" fillId="2" borderId="97" xfId="3" applyFont="1" applyFill="1" applyBorder="1" applyAlignment="1">
      <alignment horizontal="right" vertical="center"/>
    </xf>
    <xf numFmtId="0" fontId="22" fillId="0" borderId="0" xfId="3" applyFont="1" applyAlignment="1">
      <alignment horizontal="right" vertical="center"/>
    </xf>
    <xf numFmtId="0" fontId="38" fillId="6" borderId="97" xfId="3" applyFont="1" applyFill="1" applyBorder="1" applyAlignment="1">
      <alignment vertical="center" shrinkToFit="1"/>
    </xf>
    <xf numFmtId="0" fontId="22" fillId="0" borderId="0" xfId="3" applyFont="1" applyAlignment="1">
      <alignment horizontal="left" vertical="center" shrinkToFit="1"/>
    </xf>
    <xf numFmtId="0" fontId="22" fillId="2" borderId="97" xfId="3" applyFont="1" applyFill="1" applyBorder="1" applyAlignment="1">
      <alignment horizontal="left" vertical="center" shrinkToFit="1"/>
    </xf>
    <xf numFmtId="0" fontId="41" fillId="0" borderId="0" xfId="3" applyFont="1" applyAlignment="1">
      <alignment horizontal="left" vertical="center" shrinkToFit="1"/>
    </xf>
    <xf numFmtId="0" fontId="27" fillId="0" borderId="27" xfId="0" applyFont="1" applyBorder="1" applyAlignment="1">
      <alignment horizontal="left" vertical="center" shrinkToFit="1"/>
    </xf>
    <xf numFmtId="0" fontId="53" fillId="0" borderId="27" xfId="0" applyFont="1" applyBorder="1" applyAlignment="1">
      <alignment horizontal="left" vertical="center" shrinkToFit="1"/>
    </xf>
    <xf numFmtId="0" fontId="40" fillId="0" borderId="27" xfId="3" applyFont="1" applyBorder="1" applyAlignment="1">
      <alignment horizontal="left" vertical="center" shrinkToFit="1"/>
    </xf>
    <xf numFmtId="0" fontId="24" fillId="0" borderId="27" xfId="3" applyFont="1" applyBorder="1" applyAlignment="1">
      <alignment horizontal="left" vertical="center" shrinkToFit="1"/>
    </xf>
    <xf numFmtId="0" fontId="3" fillId="10" borderId="114" xfId="3" applyFont="1" applyFill="1" applyBorder="1" applyAlignment="1">
      <alignment horizontal="left" vertical="center" shrinkToFit="1"/>
    </xf>
    <xf numFmtId="0" fontId="36" fillId="16" borderId="97" xfId="3" applyFont="1" applyFill="1" applyBorder="1" applyAlignment="1">
      <alignment horizontal="left" vertical="center" shrinkToFit="1"/>
    </xf>
    <xf numFmtId="176" fontId="36" fillId="10" borderId="97" xfId="3" applyNumberFormat="1" applyFont="1" applyFill="1" applyBorder="1" applyAlignment="1">
      <alignment horizontal="left" vertical="center" shrinkToFit="1"/>
    </xf>
    <xf numFmtId="0" fontId="3" fillId="10" borderId="113" xfId="3" applyFont="1" applyFill="1" applyBorder="1" applyAlignment="1">
      <alignment horizontal="left" vertical="center" shrinkToFit="1"/>
    </xf>
    <xf numFmtId="0" fontId="3" fillId="0" borderId="0" xfId="0" applyFont="1" applyAlignment="1">
      <alignment horizontal="left" vertical="center" shrinkToFit="1"/>
    </xf>
    <xf numFmtId="0" fontId="3" fillId="0" borderId="0" xfId="3" applyFont="1" applyAlignment="1">
      <alignment horizontal="left" vertical="center" textRotation="255" shrinkToFit="1"/>
    </xf>
    <xf numFmtId="0" fontId="40" fillId="16" borderId="97" xfId="3" applyFont="1" applyFill="1" applyBorder="1" applyAlignment="1">
      <alignment horizontal="left" vertical="center" shrinkToFit="1"/>
    </xf>
    <xf numFmtId="176" fontId="22" fillId="0" borderId="0" xfId="3" applyNumberFormat="1" applyFont="1" applyAlignment="1">
      <alignment horizontal="left" vertical="center" shrinkToFit="1"/>
    </xf>
    <xf numFmtId="0" fontId="3" fillId="14" borderId="97" xfId="3" applyFont="1" applyFill="1" applyBorder="1" applyAlignment="1">
      <alignment horizontal="left" vertical="center" shrinkToFit="1"/>
    </xf>
    <xf numFmtId="176" fontId="3" fillId="14" borderId="97" xfId="3" applyNumberFormat="1" applyFont="1" applyFill="1" applyBorder="1" applyAlignment="1">
      <alignment horizontal="left" vertical="center" shrinkToFit="1"/>
    </xf>
    <xf numFmtId="176" fontId="38" fillId="0" borderId="0" xfId="3" applyNumberFormat="1" applyFont="1" applyAlignment="1">
      <alignment horizontal="left" vertical="center" shrinkToFit="1"/>
    </xf>
    <xf numFmtId="181" fontId="36" fillId="0" borderId="111" xfId="3" applyNumberFormat="1" applyFont="1" applyBorder="1" applyAlignment="1">
      <alignment vertical="center" shrinkToFit="1"/>
    </xf>
    <xf numFmtId="0" fontId="3" fillId="0" borderId="121" xfId="3" applyFont="1" applyBorder="1" applyAlignment="1">
      <alignment horizontal="left" vertical="center" shrinkToFit="1"/>
    </xf>
    <xf numFmtId="0" fontId="38" fillId="0" borderId="0" xfId="3" applyFont="1" applyAlignment="1">
      <alignment vertical="center" shrinkToFit="1"/>
    </xf>
    <xf numFmtId="0" fontId="53" fillId="0" borderId="27" xfId="0" applyFont="1" applyBorder="1" applyAlignment="1">
      <alignment vertical="center" shrinkToFit="1"/>
    </xf>
    <xf numFmtId="0" fontId="36" fillId="16" borderId="97" xfId="3" applyFont="1" applyFill="1" applyBorder="1" applyAlignment="1">
      <alignment vertical="center" shrinkToFit="1"/>
    </xf>
    <xf numFmtId="0" fontId="36" fillId="0" borderId="97" xfId="3" applyFont="1" applyBorder="1" applyAlignment="1">
      <alignment vertical="center" shrinkToFit="1"/>
    </xf>
    <xf numFmtId="0" fontId="69" fillId="18" borderId="37" xfId="0" applyFont="1" applyFill="1" applyBorder="1">
      <alignment vertical="center"/>
    </xf>
    <xf numFmtId="0" fontId="69" fillId="18" borderId="35" xfId="0" applyFont="1" applyFill="1" applyBorder="1">
      <alignment vertical="center"/>
    </xf>
    <xf numFmtId="38" fontId="69" fillId="18" borderId="35" xfId="1" applyFont="1" applyFill="1" applyBorder="1" applyAlignment="1">
      <alignment vertical="center"/>
    </xf>
    <xf numFmtId="0" fontId="69" fillId="18" borderId="38" xfId="0" applyFont="1" applyFill="1" applyBorder="1">
      <alignment vertical="center"/>
    </xf>
    <xf numFmtId="38" fontId="69" fillId="25" borderId="35" xfId="1" applyFont="1" applyFill="1" applyBorder="1" applyAlignment="1">
      <alignment vertical="center"/>
    </xf>
    <xf numFmtId="38" fontId="60" fillId="25" borderId="35" xfId="1" applyFont="1" applyFill="1" applyBorder="1" applyAlignment="1">
      <alignment vertical="center"/>
    </xf>
    <xf numFmtId="38" fontId="60" fillId="25" borderId="36" xfId="1" applyFont="1" applyFill="1" applyBorder="1" applyAlignment="1">
      <alignment vertical="center"/>
    </xf>
    <xf numFmtId="0" fontId="60" fillId="25" borderId="35" xfId="0" applyFont="1" applyFill="1" applyBorder="1">
      <alignment vertical="center"/>
    </xf>
    <xf numFmtId="0" fontId="60" fillId="25" borderId="39" xfId="0" applyFont="1" applyFill="1" applyBorder="1">
      <alignment vertical="center"/>
    </xf>
    <xf numFmtId="0" fontId="60" fillId="25" borderId="36" xfId="0" applyFont="1" applyFill="1" applyBorder="1">
      <alignment vertical="center"/>
    </xf>
    <xf numFmtId="0" fontId="69" fillId="25" borderId="36" xfId="0" applyFont="1" applyFill="1" applyBorder="1">
      <alignment vertical="center"/>
    </xf>
    <xf numFmtId="0" fontId="69" fillId="25" borderId="35" xfId="0" applyFont="1" applyFill="1" applyBorder="1">
      <alignment vertical="center"/>
    </xf>
    <xf numFmtId="0" fontId="69" fillId="25" borderId="40" xfId="0" applyFont="1" applyFill="1" applyBorder="1">
      <alignment vertical="center"/>
    </xf>
    <xf numFmtId="0" fontId="60" fillId="25" borderId="33" xfId="0" applyFont="1" applyFill="1" applyBorder="1">
      <alignment vertical="center"/>
    </xf>
    <xf numFmtId="0" fontId="60" fillId="16" borderId="37" xfId="0" applyFont="1" applyFill="1" applyBorder="1">
      <alignment vertical="center"/>
    </xf>
    <xf numFmtId="0" fontId="60" fillId="16" borderId="35" xfId="0" applyFont="1" applyFill="1" applyBorder="1">
      <alignment vertical="center"/>
    </xf>
    <xf numFmtId="38" fontId="60" fillId="16" borderId="35" xfId="1" applyFont="1" applyFill="1" applyBorder="1" applyAlignment="1">
      <alignment vertical="center"/>
    </xf>
    <xf numFmtId="0" fontId="60" fillId="16" borderId="35" xfId="0" applyFont="1" applyFill="1" applyBorder="1" applyAlignment="1">
      <alignment horizontal="center" vertical="center"/>
    </xf>
    <xf numFmtId="0" fontId="60" fillId="16" borderId="38" xfId="0" applyFont="1" applyFill="1" applyBorder="1">
      <alignment vertical="center"/>
    </xf>
    <xf numFmtId="38" fontId="69" fillId="27" borderId="35" xfId="1" applyFont="1" applyFill="1" applyBorder="1" applyAlignment="1">
      <alignment vertical="center"/>
    </xf>
    <xf numFmtId="38" fontId="60" fillId="27" borderId="35" xfId="1" applyFont="1" applyFill="1" applyBorder="1" applyAlignment="1">
      <alignment vertical="center"/>
    </xf>
    <xf numFmtId="38" fontId="69" fillId="27" borderId="36" xfId="1" applyFont="1" applyFill="1" applyBorder="1" applyAlignment="1">
      <alignment vertical="center"/>
    </xf>
    <xf numFmtId="0" fontId="60" fillId="27" borderId="35" xfId="0" applyFont="1" applyFill="1" applyBorder="1">
      <alignment vertical="center"/>
    </xf>
    <xf numFmtId="0" fontId="69" fillId="27" borderId="36" xfId="0" applyFont="1" applyFill="1" applyBorder="1" applyAlignment="1">
      <alignment horizontal="left" vertical="center"/>
    </xf>
    <xf numFmtId="0" fontId="69" fillId="27" borderId="35" xfId="0" applyFont="1" applyFill="1" applyBorder="1" applyAlignment="1">
      <alignment horizontal="left" vertical="center"/>
    </xf>
    <xf numFmtId="0" fontId="60" fillId="27" borderId="39" xfId="0" applyFont="1" applyFill="1" applyBorder="1">
      <alignment vertical="center"/>
    </xf>
    <xf numFmtId="0" fontId="60" fillId="27" borderId="36" xfId="0" applyFont="1" applyFill="1" applyBorder="1">
      <alignment vertical="center"/>
    </xf>
    <xf numFmtId="0" fontId="69" fillId="27" borderId="40" xfId="0" applyFont="1" applyFill="1" applyBorder="1">
      <alignment vertical="center"/>
    </xf>
    <xf numFmtId="0" fontId="69" fillId="27" borderId="35" xfId="0" applyFont="1" applyFill="1" applyBorder="1">
      <alignment vertical="center"/>
    </xf>
    <xf numFmtId="0" fontId="69" fillId="27" borderId="36" xfId="0" applyFont="1" applyFill="1" applyBorder="1">
      <alignment vertical="center"/>
    </xf>
    <xf numFmtId="0" fontId="58" fillId="0" borderId="35" xfId="0" applyFont="1" applyBorder="1" applyAlignment="1">
      <alignment horizontal="center" vertical="center" wrapText="1"/>
    </xf>
    <xf numFmtId="38" fontId="60" fillId="0" borderId="36" xfId="1" applyFont="1" applyFill="1" applyBorder="1" applyAlignment="1">
      <alignment horizontal="center" vertical="center" wrapText="1"/>
    </xf>
    <xf numFmtId="0" fontId="60" fillId="0" borderId="35" xfId="0" applyFont="1" applyBorder="1" applyAlignment="1">
      <alignment horizontal="center" vertical="center" wrapText="1"/>
    </xf>
    <xf numFmtId="38" fontId="60" fillId="0" borderId="35" xfId="1" applyFont="1" applyFill="1" applyBorder="1" applyAlignment="1">
      <alignment horizontal="center" vertical="center" wrapText="1"/>
    </xf>
    <xf numFmtId="0" fontId="60" fillId="0" borderId="35" xfId="0" applyFont="1" applyBorder="1" applyAlignment="1">
      <alignment horizontal="left" vertical="top" wrapText="1"/>
    </xf>
    <xf numFmtId="0" fontId="60" fillId="0" borderId="33" xfId="0" applyFont="1" applyBorder="1" applyAlignment="1">
      <alignment horizontal="center" vertical="center" wrapText="1"/>
    </xf>
    <xf numFmtId="0" fontId="60" fillId="0" borderId="34" xfId="0" applyFont="1" applyBorder="1" applyAlignment="1">
      <alignment horizontal="center" vertical="center" wrapText="1"/>
    </xf>
    <xf numFmtId="0" fontId="60" fillId="0" borderId="35" xfId="0" applyFont="1" applyBorder="1">
      <alignment vertical="center"/>
    </xf>
    <xf numFmtId="0" fontId="59" fillId="0" borderId="36" xfId="0" applyFont="1" applyBorder="1" applyAlignment="1">
      <alignment vertical="center" wrapText="1"/>
    </xf>
    <xf numFmtId="0" fontId="59" fillId="0" borderId="35" xfId="0" applyFont="1" applyBorder="1" applyAlignment="1">
      <alignment vertical="center" wrapText="1"/>
    </xf>
    <xf numFmtId="0" fontId="61" fillId="0" borderId="35" xfId="0" applyFont="1" applyBorder="1" applyAlignment="1">
      <alignment vertical="center" wrapText="1"/>
    </xf>
    <xf numFmtId="0" fontId="60" fillId="0" borderId="35" xfId="0" applyFont="1" applyBorder="1" applyAlignment="1">
      <alignment horizontal="center" vertical="center"/>
    </xf>
    <xf numFmtId="0" fontId="60" fillId="0" borderId="44" xfId="0" applyFont="1" applyBorder="1" applyAlignment="1">
      <alignment horizontal="center" vertical="center" wrapText="1"/>
    </xf>
    <xf numFmtId="0" fontId="60" fillId="0" borderId="41" xfId="0" applyFont="1" applyBorder="1" applyAlignment="1">
      <alignment horizontal="center" vertical="center" wrapText="1"/>
    </xf>
    <xf numFmtId="0" fontId="60" fillId="0" borderId="40" xfId="0" applyFont="1" applyBorder="1" applyAlignment="1">
      <alignment horizontal="center" vertical="center" wrapText="1"/>
    </xf>
    <xf numFmtId="38" fontId="60" fillId="0" borderId="36" xfId="1" applyFont="1" applyBorder="1" applyAlignment="1">
      <alignment horizontal="center" vertical="center" wrapText="1"/>
    </xf>
    <xf numFmtId="38" fontId="60" fillId="0" borderId="35" xfId="1" applyFont="1" applyBorder="1" applyAlignment="1">
      <alignment horizontal="center" vertical="center" wrapText="1"/>
    </xf>
    <xf numFmtId="0" fontId="58" fillId="0" borderId="40" xfId="0" applyFont="1" applyBorder="1" applyAlignment="1">
      <alignment horizontal="center" vertical="center" wrapText="1"/>
    </xf>
    <xf numFmtId="0" fontId="58" fillId="0" borderId="41" xfId="0" applyFont="1" applyBorder="1" applyAlignment="1">
      <alignment horizontal="center" vertical="center" wrapText="1"/>
    </xf>
    <xf numFmtId="0" fontId="58" fillId="0" borderId="40" xfId="0" applyFont="1" applyBorder="1" applyAlignment="1">
      <alignment horizontal="center" vertical="center"/>
    </xf>
    <xf numFmtId="0" fontId="60" fillId="0" borderId="36" xfId="0" applyFont="1" applyBorder="1">
      <alignment vertical="center"/>
    </xf>
    <xf numFmtId="0" fontId="60" fillId="0" borderId="45" xfId="0" applyFont="1" applyBorder="1">
      <alignment vertical="center"/>
    </xf>
    <xf numFmtId="0" fontId="60" fillId="0" borderId="41" xfId="0" applyFont="1" applyBorder="1">
      <alignment vertical="center"/>
    </xf>
    <xf numFmtId="0" fontId="58" fillId="0" borderId="45" xfId="0" applyFont="1" applyBorder="1" applyAlignment="1">
      <alignment horizontal="center" vertical="center" wrapText="1"/>
    </xf>
    <xf numFmtId="0" fontId="58" fillId="0" borderId="36" xfId="0" applyFont="1" applyBorder="1" applyAlignment="1">
      <alignment horizontal="center" vertical="center" wrapText="1"/>
    </xf>
    <xf numFmtId="0" fontId="61" fillId="0" borderId="36" xfId="0" applyFont="1" applyBorder="1" applyAlignment="1">
      <alignment horizontal="left" vertical="center" wrapText="1"/>
    </xf>
    <xf numFmtId="0" fontId="61" fillId="0" borderId="35" xfId="0" applyFont="1" applyBorder="1" applyAlignment="1">
      <alignment vertical="top" wrapText="1"/>
    </xf>
    <xf numFmtId="0" fontId="61" fillId="0" borderId="44" xfId="0" applyFont="1" applyBorder="1" applyAlignment="1">
      <alignment vertical="center" wrapText="1"/>
    </xf>
    <xf numFmtId="0" fontId="61" fillId="0" borderId="41" xfId="0" applyFont="1" applyBorder="1" applyAlignment="1">
      <alignment vertical="center" wrapText="1"/>
    </xf>
    <xf numFmtId="38" fontId="61" fillId="0" borderId="40" xfId="1" applyFont="1" applyFill="1" applyBorder="1" applyAlignment="1">
      <alignment vertical="center" wrapText="1"/>
    </xf>
    <xf numFmtId="0" fontId="61" fillId="0" borderId="33" xfId="0" applyFont="1" applyBorder="1" applyAlignment="1">
      <alignment vertical="center" wrapText="1"/>
    </xf>
    <xf numFmtId="38" fontId="61" fillId="0" borderId="45" xfId="1" applyFont="1" applyFill="1" applyBorder="1" applyAlignment="1">
      <alignment vertical="center" wrapText="1"/>
    </xf>
    <xf numFmtId="0" fontId="61" fillId="0" borderId="34" xfId="0" applyFont="1" applyBorder="1" applyAlignment="1">
      <alignment vertical="center" wrapText="1"/>
    </xf>
    <xf numFmtId="0" fontId="61" fillId="0" borderId="40" xfId="0" applyFont="1" applyBorder="1" applyAlignment="1">
      <alignment vertical="center" wrapText="1"/>
    </xf>
    <xf numFmtId="38" fontId="61" fillId="0" borderId="33" xfId="1" applyFont="1" applyFill="1" applyBorder="1" applyAlignment="1">
      <alignment vertical="center" wrapText="1"/>
    </xf>
    <xf numFmtId="38" fontId="61" fillId="0" borderId="39" xfId="1" applyFont="1" applyFill="1" applyBorder="1" applyAlignment="1">
      <alignment vertical="center" wrapText="1"/>
    </xf>
    <xf numFmtId="38" fontId="61" fillId="0" borderId="40" xfId="1" applyFont="1" applyBorder="1" applyAlignment="1">
      <alignment horizontal="center" vertical="center" wrapText="1"/>
    </xf>
    <xf numFmtId="0" fontId="61" fillId="0" borderId="33" xfId="0" applyFont="1" applyBorder="1" applyAlignment="1">
      <alignment horizontal="center" vertical="center" wrapText="1"/>
    </xf>
    <xf numFmtId="0" fontId="61" fillId="0" borderId="41" xfId="0" applyFont="1" applyBorder="1" applyAlignment="1">
      <alignment horizontal="center" vertical="center" wrapText="1"/>
    </xf>
    <xf numFmtId="0" fontId="61" fillId="0" borderId="32" xfId="0" applyFont="1" applyBorder="1" applyAlignment="1">
      <alignment vertical="center" wrapText="1"/>
    </xf>
    <xf numFmtId="0" fontId="61" fillId="0" borderId="36" xfId="0" applyFont="1" applyBorder="1" applyAlignment="1">
      <alignment vertical="center" wrapText="1"/>
    </xf>
    <xf numFmtId="38" fontId="61" fillId="0" borderId="36" xfId="1" applyFont="1" applyBorder="1" applyAlignment="1">
      <alignment horizontal="center" vertical="center" wrapText="1"/>
    </xf>
    <xf numFmtId="0" fontId="61" fillId="0" borderId="35" xfId="0" applyFont="1" applyBorder="1" applyAlignment="1">
      <alignment horizontal="center" vertical="center" wrapText="1"/>
    </xf>
    <xf numFmtId="38" fontId="61" fillId="0" borderId="35" xfId="1" applyFont="1" applyBorder="1" applyAlignment="1">
      <alignment horizontal="center" vertical="center" wrapText="1"/>
    </xf>
    <xf numFmtId="0" fontId="61" fillId="0" borderId="36" xfId="0" applyFont="1" applyBorder="1" applyAlignment="1">
      <alignment horizontal="center" vertical="center" wrapText="1"/>
    </xf>
    <xf numFmtId="0" fontId="61" fillId="0" borderId="32" xfId="0" applyFont="1" applyBorder="1" applyAlignment="1">
      <alignment horizontal="center" vertical="center" wrapText="1"/>
    </xf>
    <xf numFmtId="0" fontId="61" fillId="0" borderId="40" xfId="0" applyFont="1" applyBorder="1" applyAlignment="1">
      <alignment horizontal="center" vertical="center" wrapText="1"/>
    </xf>
    <xf numFmtId="0" fontId="61" fillId="0" borderId="40" xfId="0" applyFont="1" applyBorder="1" applyAlignment="1">
      <alignment horizontal="left" vertical="center" wrapText="1"/>
    </xf>
    <xf numFmtId="0" fontId="61" fillId="0" borderId="33" xfId="0" applyFont="1" applyBorder="1" applyAlignment="1">
      <alignment horizontal="left" vertical="center" wrapText="1"/>
    </xf>
    <xf numFmtId="0" fontId="61" fillId="0" borderId="41" xfId="0" applyFont="1" applyBorder="1" applyAlignment="1">
      <alignment horizontal="left" vertical="center" wrapText="1"/>
    </xf>
    <xf numFmtId="0" fontId="61" fillId="0" borderId="47" xfId="0" applyFont="1" applyBorder="1" applyAlignment="1">
      <alignment horizontal="left" vertical="center" wrapText="1"/>
    </xf>
    <xf numFmtId="0" fontId="61" fillId="0" borderId="48" xfId="0" applyFont="1" applyBorder="1" applyAlignment="1">
      <alignment horizontal="left" vertical="center" wrapText="1"/>
    </xf>
    <xf numFmtId="0" fontId="61" fillId="0" borderId="49" xfId="0" applyFont="1" applyBorder="1" applyAlignment="1">
      <alignment horizontal="left" vertical="center" wrapText="1"/>
    </xf>
    <xf numFmtId="0" fontId="61" fillId="0" borderId="32" xfId="0" applyFont="1" applyBorder="1" applyAlignment="1">
      <alignment horizontal="left" vertical="center" wrapText="1"/>
    </xf>
    <xf numFmtId="0" fontId="61" fillId="0" borderId="34" xfId="0" applyFont="1" applyBorder="1" applyAlignment="1">
      <alignment horizontal="left" vertical="center" wrapText="1"/>
    </xf>
    <xf numFmtId="0" fontId="61" fillId="0" borderId="35" xfId="0" applyFont="1" applyBorder="1" applyAlignment="1">
      <alignment horizontal="left" vertical="center" wrapText="1"/>
    </xf>
    <xf numFmtId="0" fontId="61" fillId="0" borderId="45" xfId="0" applyFont="1" applyBorder="1" applyAlignment="1">
      <alignment horizontal="left" vertical="center" wrapText="1"/>
    </xf>
    <xf numFmtId="0" fontId="59" fillId="0" borderId="35" xfId="0" applyFont="1" applyBorder="1" applyAlignment="1">
      <alignment horizontal="center" vertical="center"/>
    </xf>
    <xf numFmtId="0" fontId="60" fillId="0" borderId="44" xfId="0" applyFont="1" applyBorder="1" applyAlignment="1">
      <alignment horizontal="center" vertical="center"/>
    </xf>
    <xf numFmtId="38" fontId="60" fillId="0" borderId="40" xfId="1" applyFont="1" applyFill="1" applyBorder="1" applyAlignment="1">
      <alignment horizontal="center" vertical="center"/>
    </xf>
    <xf numFmtId="38" fontId="60" fillId="0" borderId="45" xfId="1" applyFont="1" applyFill="1" applyBorder="1" applyAlignment="1">
      <alignment horizontal="center" vertical="center"/>
    </xf>
    <xf numFmtId="0" fontId="60" fillId="0" borderId="34" xfId="0" applyFont="1" applyBorder="1" applyAlignment="1">
      <alignment horizontal="center" vertical="center"/>
    </xf>
    <xf numFmtId="38" fontId="60" fillId="0" borderId="33" xfId="1" applyFont="1" applyFill="1" applyBorder="1" applyAlignment="1">
      <alignment horizontal="center" vertical="center"/>
    </xf>
    <xf numFmtId="0" fontId="60" fillId="0" borderId="32" xfId="0" applyFont="1" applyBorder="1" applyAlignment="1">
      <alignment horizontal="center" vertical="center"/>
    </xf>
    <xf numFmtId="38" fontId="60" fillId="0" borderId="36" xfId="1" applyFont="1" applyFill="1" applyBorder="1" applyAlignment="1">
      <alignment horizontal="center" vertical="center"/>
    </xf>
    <xf numFmtId="0" fontId="60" fillId="0" borderId="47" xfId="0" applyFont="1" applyBorder="1" applyAlignment="1">
      <alignment horizontal="center" vertical="center"/>
    </xf>
    <xf numFmtId="0" fontId="60" fillId="0" borderId="48" xfId="0" applyFont="1" applyBorder="1" applyAlignment="1">
      <alignment horizontal="center" vertical="center"/>
    </xf>
    <xf numFmtId="0" fontId="60" fillId="0" borderId="49" xfId="0" applyFont="1" applyBorder="1" applyAlignment="1">
      <alignment horizontal="center" vertical="center"/>
    </xf>
    <xf numFmtId="0" fontId="60" fillId="0" borderId="45" xfId="0" applyFont="1" applyBorder="1" applyAlignment="1">
      <alignment horizontal="center" vertical="center"/>
    </xf>
    <xf numFmtId="0" fontId="58" fillId="0" borderId="36" xfId="0" applyFont="1" applyBorder="1" applyAlignment="1">
      <alignment horizontal="center" vertical="center"/>
    </xf>
    <xf numFmtId="0" fontId="58" fillId="0" borderId="35" xfId="0" applyFont="1" applyBorder="1" applyAlignment="1">
      <alignment horizontal="center" vertical="center"/>
    </xf>
    <xf numFmtId="49" fontId="59" fillId="0" borderId="35" xfId="1" applyNumberFormat="1" applyFont="1" applyFill="1" applyBorder="1" applyAlignment="1">
      <alignment horizontal="center" vertical="center"/>
    </xf>
    <xf numFmtId="0" fontId="59" fillId="0" borderId="44" xfId="0" applyFont="1" applyBorder="1" applyAlignment="1">
      <alignment horizontal="center" vertical="center"/>
    </xf>
    <xf numFmtId="0" fontId="59" fillId="0" borderId="41" xfId="0" applyFont="1" applyBorder="1" applyAlignment="1">
      <alignment horizontal="center" vertical="center"/>
    </xf>
    <xf numFmtId="184" fontId="59" fillId="0" borderId="40" xfId="1" applyNumberFormat="1" applyFont="1" applyFill="1" applyBorder="1" applyAlignment="1">
      <alignment horizontal="center" vertical="center"/>
    </xf>
    <xf numFmtId="184" fontId="59" fillId="0" borderId="33" xfId="0" applyNumberFormat="1" applyFont="1" applyBorder="1" applyAlignment="1">
      <alignment horizontal="center" vertical="center"/>
    </xf>
    <xf numFmtId="184" fontId="59" fillId="0" borderId="40" xfId="0" applyNumberFormat="1" applyFont="1" applyBorder="1" applyAlignment="1">
      <alignment horizontal="center" vertical="center"/>
    </xf>
    <xf numFmtId="0" fontId="59" fillId="0" borderId="33" xfId="0" applyFont="1" applyBorder="1" applyAlignment="1">
      <alignment horizontal="center" vertical="center"/>
    </xf>
    <xf numFmtId="0" fontId="59" fillId="0" borderId="34" xfId="0" applyFont="1" applyBorder="1" applyAlignment="1">
      <alignment horizontal="center" vertical="center"/>
    </xf>
    <xf numFmtId="184" fontId="59" fillId="0" borderId="44" xfId="1" applyNumberFormat="1" applyFont="1" applyFill="1" applyBorder="1" applyAlignment="1">
      <alignment horizontal="center" vertical="center"/>
    </xf>
    <xf numFmtId="184" fontId="59" fillId="0" borderId="41" xfId="1" applyNumberFormat="1" applyFont="1" applyFill="1" applyBorder="1" applyAlignment="1">
      <alignment horizontal="center" vertical="center"/>
    </xf>
    <xf numFmtId="184" fontId="59" fillId="0" borderId="40" xfId="1" applyNumberFormat="1" applyFont="1" applyFill="1" applyBorder="1" applyAlignment="1">
      <alignment horizontal="center" vertical="center" wrapText="1"/>
    </xf>
    <xf numFmtId="184" fontId="59" fillId="0" borderId="41" xfId="1" applyNumberFormat="1" applyFont="1" applyFill="1" applyBorder="1" applyAlignment="1">
      <alignment horizontal="center" vertical="center" wrapText="1"/>
    </xf>
    <xf numFmtId="184" fontId="59" fillId="0" borderId="33" xfId="1" applyNumberFormat="1" applyFont="1" applyFill="1" applyBorder="1" applyAlignment="1">
      <alignment horizontal="center" vertical="center" wrapText="1"/>
    </xf>
    <xf numFmtId="184" fontId="59" fillId="0" borderId="39" xfId="1" applyNumberFormat="1" applyFont="1" applyFill="1" applyBorder="1" applyAlignment="1">
      <alignment horizontal="center" vertical="center" wrapText="1"/>
    </xf>
    <xf numFmtId="184" fontId="59" fillId="0" borderId="32" xfId="1" applyNumberFormat="1" applyFont="1" applyFill="1" applyBorder="1" applyAlignment="1">
      <alignment horizontal="center" vertical="center"/>
    </xf>
    <xf numFmtId="184" fontId="59" fillId="0" borderId="33" xfId="1" applyNumberFormat="1" applyFont="1" applyFill="1" applyBorder="1" applyAlignment="1">
      <alignment horizontal="center" vertical="center"/>
    </xf>
    <xf numFmtId="184" fontId="59" fillId="0" borderId="34" xfId="1" applyNumberFormat="1" applyFont="1" applyFill="1" applyBorder="1" applyAlignment="1">
      <alignment horizontal="center" vertical="center"/>
    </xf>
    <xf numFmtId="184" fontId="59" fillId="0" borderId="35" xfId="1" applyNumberFormat="1" applyFont="1" applyFill="1" applyBorder="1" applyAlignment="1">
      <alignment horizontal="center" vertical="center"/>
    </xf>
    <xf numFmtId="184" fontId="59" fillId="0" borderId="36" xfId="1" applyNumberFormat="1" applyFont="1" applyFill="1" applyBorder="1" applyAlignment="1">
      <alignment horizontal="center" vertical="center" wrapText="1"/>
    </xf>
    <xf numFmtId="184" fontId="59" fillId="0" borderId="35" xfId="1" applyNumberFormat="1" applyFont="1" applyFill="1" applyBorder="1" applyAlignment="1">
      <alignment horizontal="center" vertical="center" wrapText="1"/>
    </xf>
    <xf numFmtId="184" fontId="59" fillId="0" borderId="32" xfId="1" applyNumberFormat="1" applyFont="1" applyFill="1" applyBorder="1" applyAlignment="1">
      <alignment horizontal="center" vertical="center" wrapText="1"/>
    </xf>
    <xf numFmtId="0" fontId="59" fillId="0" borderId="40" xfId="0" applyFont="1" applyBorder="1" applyAlignment="1">
      <alignment horizontal="center" vertical="center"/>
    </xf>
    <xf numFmtId="0" fontId="59" fillId="0" borderId="47" xfId="0" applyFont="1" applyBorder="1" applyAlignment="1">
      <alignment horizontal="center" vertical="center"/>
    </xf>
    <xf numFmtId="0" fontId="59" fillId="0" borderId="48" xfId="0" applyFont="1" applyBorder="1" applyAlignment="1">
      <alignment horizontal="center" vertical="center"/>
    </xf>
    <xf numFmtId="0" fontId="59" fillId="0" borderId="49" xfId="0" applyFont="1" applyBorder="1" applyAlignment="1">
      <alignment horizontal="center" vertical="center"/>
    </xf>
    <xf numFmtId="0" fontId="59" fillId="0" borderId="32" xfId="0" applyFont="1" applyBorder="1" applyAlignment="1">
      <alignment horizontal="center" vertical="center"/>
    </xf>
    <xf numFmtId="0" fontId="59" fillId="0" borderId="36" xfId="0" applyFont="1" applyBorder="1" applyAlignment="1">
      <alignment horizontal="center" vertical="center"/>
    </xf>
    <xf numFmtId="0" fontId="59" fillId="0" borderId="45" xfId="0" applyFont="1" applyBorder="1" applyAlignment="1">
      <alignment horizontal="center" vertical="center"/>
    </xf>
    <xf numFmtId="184" fontId="59" fillId="0" borderId="45" xfId="1" applyNumberFormat="1" applyFont="1" applyFill="1" applyBorder="1" applyAlignment="1">
      <alignment horizontal="center" vertical="center"/>
    </xf>
    <xf numFmtId="184" fontId="59" fillId="0" borderId="46" xfId="1" applyNumberFormat="1" applyFont="1" applyFill="1" applyBorder="1" applyAlignment="1">
      <alignment horizontal="center" vertical="center"/>
    </xf>
    <xf numFmtId="184" fontId="59" fillId="0" borderId="34" xfId="1" applyNumberFormat="1" applyFont="1" applyFill="1" applyBorder="1" applyAlignment="1">
      <alignment horizontal="center" vertical="center" wrapText="1"/>
    </xf>
    <xf numFmtId="184" fontId="59" fillId="0" borderId="36" xfId="1" applyNumberFormat="1" applyFont="1" applyBorder="1" applyAlignment="1">
      <alignment horizontal="center" vertical="center"/>
    </xf>
    <xf numFmtId="184" fontId="59" fillId="0" borderId="45" xfId="1" applyNumberFormat="1" applyFont="1" applyBorder="1" applyAlignment="1">
      <alignment horizontal="center" vertical="center"/>
    </xf>
    <xf numFmtId="184" fontId="59" fillId="0" borderId="35" xfId="1" applyNumberFormat="1" applyFont="1" applyBorder="1" applyAlignment="1">
      <alignment horizontal="center" vertical="center"/>
    </xf>
    <xf numFmtId="0" fontId="59" fillId="5" borderId="61" xfId="0" applyFont="1" applyFill="1" applyBorder="1" applyAlignment="1">
      <alignment vertical="top" wrapText="1"/>
    </xf>
    <xf numFmtId="0" fontId="59" fillId="5" borderId="62" xfId="0" applyFont="1" applyFill="1" applyBorder="1" applyAlignment="1">
      <alignment vertical="top" wrapText="1"/>
    </xf>
    <xf numFmtId="49" fontId="60" fillId="20" borderId="63" xfId="3" applyNumberFormat="1" applyFont="1" applyFill="1" applyBorder="1" applyAlignment="1">
      <alignment vertical="center"/>
    </xf>
    <xf numFmtId="49" fontId="60" fillId="20" borderId="64" xfId="3" applyNumberFormat="1" applyFont="1" applyFill="1" applyBorder="1" applyAlignment="1">
      <alignment vertical="center"/>
    </xf>
    <xf numFmtId="49" fontId="60" fillId="20" borderId="65" xfId="3" applyNumberFormat="1" applyFont="1" applyFill="1" applyBorder="1" applyAlignment="1">
      <alignment vertical="center"/>
    </xf>
    <xf numFmtId="1" fontId="60" fillId="0" borderId="0" xfId="0" applyNumberFormat="1" applyFont="1">
      <alignment vertical="center"/>
    </xf>
    <xf numFmtId="38" fontId="60" fillId="0" borderId="66" xfId="1" applyFont="1" applyBorder="1" applyAlignment="1">
      <alignment vertical="center"/>
    </xf>
    <xf numFmtId="2" fontId="60" fillId="0" borderId="67" xfId="0" applyNumberFormat="1" applyFont="1" applyBorder="1">
      <alignment vertical="center"/>
    </xf>
    <xf numFmtId="38" fontId="60" fillId="0" borderId="63" xfId="1" applyFont="1" applyBorder="1" applyAlignment="1">
      <alignment vertical="center"/>
    </xf>
    <xf numFmtId="2" fontId="60" fillId="0" borderId="64" xfId="0" applyNumberFormat="1" applyFont="1" applyBorder="1">
      <alignment vertical="center"/>
    </xf>
    <xf numFmtId="2" fontId="60" fillId="0" borderId="65" xfId="0" applyNumberFormat="1" applyFont="1" applyBorder="1">
      <alignment vertical="center"/>
    </xf>
    <xf numFmtId="38" fontId="60" fillId="0" borderId="67" xfId="1" applyFont="1" applyBorder="1" applyAlignment="1">
      <alignment vertical="center"/>
    </xf>
    <xf numFmtId="38" fontId="60" fillId="0" borderId="68" xfId="1" applyFont="1" applyBorder="1" applyAlignment="1">
      <alignment vertical="center"/>
    </xf>
    <xf numFmtId="1" fontId="60" fillId="0" borderId="63" xfId="0" applyNumberFormat="1" applyFont="1" applyBorder="1">
      <alignment vertical="center"/>
    </xf>
    <xf numFmtId="2" fontId="60" fillId="0" borderId="66" xfId="0" applyNumberFormat="1" applyFont="1" applyBorder="1">
      <alignment vertical="center"/>
    </xf>
    <xf numFmtId="2" fontId="60" fillId="0" borderId="63" xfId="0" applyNumberFormat="1" applyFont="1" applyBorder="1">
      <alignment vertical="center"/>
    </xf>
    <xf numFmtId="38" fontId="60" fillId="0" borderId="64" xfId="1" applyFont="1" applyBorder="1" applyAlignment="1">
      <alignment vertical="center"/>
    </xf>
    <xf numFmtId="38" fontId="60" fillId="0" borderId="65" xfId="1" applyFont="1" applyBorder="1" applyAlignment="1">
      <alignment vertical="center"/>
    </xf>
    <xf numFmtId="2" fontId="60" fillId="0" borderId="0" xfId="0" applyNumberFormat="1" applyFont="1">
      <alignment vertical="center"/>
    </xf>
    <xf numFmtId="0" fontId="60" fillId="0" borderId="65" xfId="1" applyNumberFormat="1" applyFont="1" applyBorder="1" applyAlignment="1">
      <alignment vertical="center"/>
    </xf>
    <xf numFmtId="38" fontId="60" fillId="0" borderId="15" xfId="1" applyFont="1" applyBorder="1" applyAlignment="1">
      <alignment vertical="center"/>
    </xf>
    <xf numFmtId="38" fontId="60" fillId="0" borderId="0" xfId="1" applyFont="1" applyBorder="1" applyAlignment="1">
      <alignment vertical="center"/>
    </xf>
    <xf numFmtId="2" fontId="60" fillId="0" borderId="15" xfId="0" applyNumberFormat="1" applyFont="1" applyBorder="1">
      <alignment vertical="center"/>
    </xf>
    <xf numFmtId="2" fontId="60" fillId="0" borderId="70" xfId="0" applyNumberFormat="1" applyFont="1" applyBorder="1">
      <alignment vertical="center"/>
    </xf>
    <xf numFmtId="182" fontId="60" fillId="0" borderId="63" xfId="1" applyNumberFormat="1" applyFont="1" applyBorder="1" applyAlignment="1">
      <alignment vertical="center"/>
    </xf>
    <xf numFmtId="176" fontId="60" fillId="0" borderId="64" xfId="0" applyNumberFormat="1" applyFont="1" applyBorder="1">
      <alignment vertical="center"/>
    </xf>
    <xf numFmtId="182" fontId="60" fillId="0" borderId="64" xfId="1" applyNumberFormat="1" applyFont="1" applyBorder="1" applyAlignment="1">
      <alignment vertical="center"/>
    </xf>
    <xf numFmtId="0" fontId="60" fillId="0" borderId="67" xfId="1" applyNumberFormat="1" applyFont="1" applyBorder="1" applyAlignment="1">
      <alignment vertical="center"/>
    </xf>
    <xf numFmtId="38" fontId="60" fillId="0" borderId="58" xfId="1" applyFont="1" applyBorder="1" applyAlignment="1">
      <alignment vertical="center"/>
    </xf>
    <xf numFmtId="182" fontId="60" fillId="0" borderId="71" xfId="1" applyNumberFormat="1" applyFont="1" applyBorder="1" applyAlignment="1">
      <alignment vertical="center"/>
    </xf>
    <xf numFmtId="38" fontId="60" fillId="0" borderId="60" xfId="1" applyFont="1" applyBorder="1" applyAlignment="1">
      <alignment vertical="center"/>
    </xf>
    <xf numFmtId="182" fontId="60" fillId="0" borderId="0" xfId="1" applyNumberFormat="1" applyFont="1" applyBorder="1" applyAlignment="1">
      <alignment vertical="center"/>
    </xf>
    <xf numFmtId="38" fontId="60" fillId="0" borderId="70" xfId="1" applyFont="1" applyBorder="1" applyAlignment="1">
      <alignment vertical="center"/>
    </xf>
    <xf numFmtId="182" fontId="60" fillId="0" borderId="70" xfId="1" applyNumberFormat="1" applyFont="1" applyBorder="1" applyAlignment="1">
      <alignment vertical="center"/>
    </xf>
    <xf numFmtId="0" fontId="60" fillId="0" borderId="15" xfId="0" applyFont="1" applyBorder="1">
      <alignment vertical="center"/>
    </xf>
    <xf numFmtId="0" fontId="60" fillId="0" borderId="0" xfId="0" applyFont="1">
      <alignment vertical="center"/>
    </xf>
    <xf numFmtId="0" fontId="60" fillId="0" borderId="68" xfId="0" applyFont="1" applyBorder="1">
      <alignment vertical="center"/>
    </xf>
    <xf numFmtId="40" fontId="60" fillId="0" borderId="0" xfId="1" applyNumberFormat="1" applyFont="1" applyBorder="1" applyAlignment="1">
      <alignment vertical="center"/>
    </xf>
    <xf numFmtId="0" fontId="60" fillId="0" borderId="69" xfId="0" applyFont="1" applyBorder="1">
      <alignment vertical="center"/>
    </xf>
    <xf numFmtId="38" fontId="60" fillId="0" borderId="18" xfId="1" applyFont="1" applyBorder="1" applyAlignment="1">
      <alignment vertical="center"/>
    </xf>
    <xf numFmtId="0" fontId="60" fillId="0" borderId="67" xfId="0" applyFont="1" applyBorder="1">
      <alignment vertical="center"/>
    </xf>
    <xf numFmtId="49" fontId="60" fillId="16" borderId="63" xfId="3" applyNumberFormat="1" applyFont="1" applyFill="1" applyBorder="1" applyAlignment="1">
      <alignment vertical="center"/>
    </xf>
    <xf numFmtId="49" fontId="60" fillId="16" borderId="64" xfId="3" applyNumberFormat="1" applyFont="1" applyFill="1" applyBorder="1" applyAlignment="1">
      <alignment vertical="center"/>
    </xf>
    <xf numFmtId="49" fontId="60" fillId="16" borderId="65" xfId="3" applyNumberFormat="1" applyFont="1" applyFill="1" applyBorder="1" applyAlignment="1">
      <alignment vertical="center"/>
    </xf>
    <xf numFmtId="1" fontId="60" fillId="16" borderId="0" xfId="0" applyNumberFormat="1" applyFont="1" applyFill="1">
      <alignment vertical="center"/>
    </xf>
    <xf numFmtId="38" fontId="60" fillId="16" borderId="66" xfId="1" applyFont="1" applyFill="1" applyBorder="1" applyAlignment="1">
      <alignment vertical="center"/>
    </xf>
    <xf numFmtId="2" fontId="60" fillId="16" borderId="67" xfId="0" applyNumberFormat="1" applyFont="1" applyFill="1" applyBorder="1">
      <alignment vertical="center"/>
    </xf>
    <xf numFmtId="38" fontId="60" fillId="16" borderId="63" xfId="1" applyFont="1" applyFill="1" applyBorder="1" applyAlignment="1">
      <alignment vertical="center"/>
    </xf>
    <xf numFmtId="2" fontId="60" fillId="16" borderId="64" xfId="0" applyNumberFormat="1" applyFont="1" applyFill="1" applyBorder="1">
      <alignment vertical="center"/>
    </xf>
    <xf numFmtId="2" fontId="60" fillId="16" borderId="65" xfId="0" applyNumberFormat="1" applyFont="1" applyFill="1" applyBorder="1">
      <alignment vertical="center"/>
    </xf>
    <xf numFmtId="38" fontId="60" fillId="16" borderId="67" xfId="1" applyFont="1" applyFill="1" applyBorder="1" applyAlignment="1">
      <alignment vertical="center"/>
    </xf>
    <xf numFmtId="38" fontId="60" fillId="16" borderId="68" xfId="1" applyFont="1" applyFill="1" applyBorder="1" applyAlignment="1">
      <alignment vertical="center"/>
    </xf>
    <xf numFmtId="1" fontId="60" fillId="16" borderId="63" xfId="0" applyNumberFormat="1" applyFont="1" applyFill="1" applyBorder="1">
      <alignment vertical="center"/>
    </xf>
    <xf numFmtId="0" fontId="60" fillId="16" borderId="69" xfId="0" applyFont="1" applyFill="1" applyBorder="1">
      <alignment vertical="center"/>
    </xf>
    <xf numFmtId="2" fontId="60" fillId="16" borderId="66" xfId="0" applyNumberFormat="1" applyFont="1" applyFill="1" applyBorder="1">
      <alignment vertical="center"/>
    </xf>
    <xf numFmtId="2" fontId="60" fillId="16" borderId="63" xfId="0" applyNumberFormat="1" applyFont="1" applyFill="1" applyBorder="1">
      <alignment vertical="center"/>
    </xf>
    <xf numFmtId="38" fontId="60" fillId="16" borderId="64" xfId="1" applyFont="1" applyFill="1" applyBorder="1" applyAlignment="1">
      <alignment vertical="center"/>
    </xf>
    <xf numFmtId="38" fontId="60" fillId="16" borderId="0" xfId="1" applyFont="1" applyFill="1" applyBorder="1" applyAlignment="1">
      <alignment vertical="center"/>
    </xf>
    <xf numFmtId="38" fontId="60" fillId="16" borderId="70" xfId="1" applyFont="1" applyFill="1" applyBorder="1" applyAlignment="1">
      <alignment vertical="center"/>
    </xf>
    <xf numFmtId="2" fontId="60" fillId="16" borderId="0" xfId="0" applyNumberFormat="1" applyFont="1" applyFill="1">
      <alignment vertical="center"/>
    </xf>
    <xf numFmtId="0" fontId="60" fillId="16" borderId="0" xfId="0" applyFont="1" applyFill="1">
      <alignment vertical="center"/>
    </xf>
    <xf numFmtId="38" fontId="60" fillId="16" borderId="15" xfId="1" applyFont="1" applyFill="1" applyBorder="1" applyAlignment="1">
      <alignment vertical="center"/>
    </xf>
    <xf numFmtId="2" fontId="60" fillId="16" borderId="15" xfId="0" applyNumberFormat="1" applyFont="1" applyFill="1" applyBorder="1">
      <alignment vertical="center"/>
    </xf>
    <xf numFmtId="2" fontId="60" fillId="16" borderId="70" xfId="0" applyNumberFormat="1" applyFont="1" applyFill="1" applyBorder="1">
      <alignment vertical="center"/>
    </xf>
    <xf numFmtId="182" fontId="60" fillId="16" borderId="63" xfId="1" applyNumberFormat="1" applyFont="1" applyFill="1" applyBorder="1" applyAlignment="1">
      <alignment vertical="center"/>
    </xf>
    <xf numFmtId="176" fontId="60" fillId="16" borderId="64" xfId="0" applyNumberFormat="1" applyFont="1" applyFill="1" applyBorder="1">
      <alignment vertical="center"/>
    </xf>
    <xf numFmtId="182" fontId="60" fillId="16" borderId="64" xfId="1" applyNumberFormat="1" applyFont="1" applyFill="1" applyBorder="1" applyAlignment="1">
      <alignment vertical="center"/>
    </xf>
    <xf numFmtId="182" fontId="60" fillId="16" borderId="0" xfId="1" applyNumberFormat="1" applyFont="1" applyFill="1" applyBorder="1" applyAlignment="1">
      <alignment vertical="center"/>
    </xf>
    <xf numFmtId="182" fontId="60" fillId="16" borderId="70" xfId="1" applyNumberFormat="1" applyFont="1" applyFill="1" applyBorder="1" applyAlignment="1">
      <alignment vertical="center"/>
    </xf>
    <xf numFmtId="0" fontId="60" fillId="16" borderId="15" xfId="0" applyFont="1" applyFill="1" applyBorder="1">
      <alignment vertical="center"/>
    </xf>
    <xf numFmtId="0" fontId="60" fillId="16" borderId="68" xfId="0" applyFont="1" applyFill="1" applyBorder="1">
      <alignment vertical="center"/>
    </xf>
    <xf numFmtId="0" fontId="60" fillId="16" borderId="67" xfId="0" applyFont="1" applyFill="1" applyBorder="1">
      <alignment vertical="center"/>
    </xf>
    <xf numFmtId="40" fontId="60" fillId="16" borderId="0" xfId="1" applyNumberFormat="1" applyFont="1" applyFill="1" applyBorder="1" applyAlignment="1">
      <alignment vertical="center"/>
    </xf>
    <xf numFmtId="38" fontId="60" fillId="0" borderId="66" xfId="1" applyFont="1" applyBorder="1" applyAlignment="1">
      <alignment horizontal="right" vertical="center"/>
    </xf>
    <xf numFmtId="38" fontId="60" fillId="0" borderId="63" xfId="1" applyFont="1" applyBorder="1" applyAlignment="1">
      <alignment horizontal="right" vertical="center"/>
    </xf>
    <xf numFmtId="2" fontId="60" fillId="0" borderId="64" xfId="0" applyNumberFormat="1" applyFont="1" applyBorder="1" applyAlignment="1">
      <alignment horizontal="right" vertical="center"/>
    </xf>
    <xf numFmtId="38" fontId="60" fillId="0" borderId="67" xfId="1" applyFont="1" applyBorder="1" applyAlignment="1">
      <alignment horizontal="right" vertical="center"/>
    </xf>
    <xf numFmtId="38" fontId="60" fillId="28" borderId="68" xfId="1" applyFont="1" applyFill="1" applyBorder="1" applyAlignment="1">
      <alignment horizontal="right" vertical="center"/>
    </xf>
    <xf numFmtId="38" fontId="60" fillId="28" borderId="63" xfId="1" applyFont="1" applyFill="1" applyBorder="1" applyAlignment="1">
      <alignment horizontal="right" vertical="center"/>
    </xf>
    <xf numFmtId="2" fontId="60" fillId="28" borderId="65" xfId="0" applyNumberFormat="1" applyFont="1" applyFill="1" applyBorder="1" applyAlignment="1">
      <alignment horizontal="right" vertical="center"/>
    </xf>
    <xf numFmtId="1" fontId="60" fillId="28" borderId="63" xfId="0" applyNumberFormat="1" applyFont="1" applyFill="1" applyBorder="1" applyAlignment="1">
      <alignment horizontal="right" vertical="center"/>
    </xf>
    <xf numFmtId="0" fontId="60" fillId="28" borderId="69" xfId="0" applyFont="1" applyFill="1" applyBorder="1" applyAlignment="1">
      <alignment horizontal="right" vertical="center"/>
    </xf>
    <xf numFmtId="2" fontId="60" fillId="0" borderId="66" xfId="0" applyNumberFormat="1" applyFont="1" applyBorder="1" applyAlignment="1">
      <alignment horizontal="right" vertical="center"/>
    </xf>
    <xf numFmtId="2" fontId="60" fillId="0" borderId="63" xfId="0" applyNumberFormat="1" applyFont="1" applyBorder="1" applyAlignment="1">
      <alignment horizontal="right" vertical="center"/>
    </xf>
    <xf numFmtId="49" fontId="60" fillId="3" borderId="63" xfId="3" applyNumberFormat="1" applyFont="1" applyFill="1" applyBorder="1" applyAlignment="1">
      <alignment vertical="center"/>
    </xf>
    <xf numFmtId="49" fontId="60" fillId="3" borderId="64" xfId="3" applyNumberFormat="1" applyFont="1" applyFill="1" applyBorder="1" applyAlignment="1">
      <alignment vertical="center"/>
    </xf>
    <xf numFmtId="0" fontId="60" fillId="3" borderId="65" xfId="5" applyFont="1" applyFill="1" applyBorder="1">
      <alignment horizontal="left" vertical="center"/>
    </xf>
    <xf numFmtId="2" fontId="60" fillId="3" borderId="0" xfId="0" applyNumberFormat="1" applyFont="1" applyFill="1">
      <alignment vertical="center"/>
    </xf>
    <xf numFmtId="38" fontId="60" fillId="3" borderId="66" xfId="1" applyFont="1" applyFill="1" applyBorder="1" applyAlignment="1">
      <alignment vertical="center"/>
    </xf>
    <xf numFmtId="2" fontId="60" fillId="3" borderId="67" xfId="0" applyNumberFormat="1" applyFont="1" applyFill="1" applyBorder="1">
      <alignment vertical="center"/>
    </xf>
    <xf numFmtId="38" fontId="60" fillId="3" borderId="63" xfId="1" applyFont="1" applyFill="1" applyBorder="1" applyAlignment="1">
      <alignment vertical="center"/>
    </xf>
    <xf numFmtId="2" fontId="60" fillId="3" borderId="64" xfId="0" applyNumberFormat="1" applyFont="1" applyFill="1" applyBorder="1">
      <alignment vertical="center"/>
    </xf>
    <xf numFmtId="2" fontId="60" fillId="3" borderId="65" xfId="0" applyNumberFormat="1" applyFont="1" applyFill="1" applyBorder="1">
      <alignment vertical="center"/>
    </xf>
    <xf numFmtId="38" fontId="60" fillId="3" borderId="67" xfId="1" applyFont="1" applyFill="1" applyBorder="1" applyAlignment="1">
      <alignment vertical="center"/>
    </xf>
    <xf numFmtId="38" fontId="60" fillId="3" borderId="68" xfId="1" applyFont="1" applyFill="1" applyBorder="1" applyAlignment="1">
      <alignment vertical="center"/>
    </xf>
    <xf numFmtId="1" fontId="60" fillId="3" borderId="63" xfId="0" applyNumberFormat="1" applyFont="1" applyFill="1" applyBorder="1">
      <alignment vertical="center"/>
    </xf>
    <xf numFmtId="2" fontId="60" fillId="3" borderId="69" xfId="0" applyNumberFormat="1" applyFont="1" applyFill="1" applyBorder="1">
      <alignment vertical="center"/>
    </xf>
    <xf numFmtId="2" fontId="60" fillId="3" borderId="66" xfId="0" applyNumberFormat="1" applyFont="1" applyFill="1" applyBorder="1">
      <alignment vertical="center"/>
    </xf>
    <xf numFmtId="2" fontId="60" fillId="3" borderId="63" xfId="0" applyNumberFormat="1" applyFont="1" applyFill="1" applyBorder="1">
      <alignment vertical="center"/>
    </xf>
    <xf numFmtId="38" fontId="60" fillId="3" borderId="64" xfId="1" applyFont="1" applyFill="1" applyBorder="1" applyAlignment="1">
      <alignment vertical="center"/>
    </xf>
    <xf numFmtId="38" fontId="60" fillId="3" borderId="0" xfId="1" applyFont="1" applyFill="1" applyBorder="1" applyAlignment="1">
      <alignment vertical="center"/>
    </xf>
    <xf numFmtId="2" fontId="60" fillId="3" borderId="70" xfId="0" applyNumberFormat="1" applyFont="1" applyFill="1" applyBorder="1">
      <alignment vertical="center"/>
    </xf>
    <xf numFmtId="38" fontId="60" fillId="3" borderId="15" xfId="1" applyFont="1" applyFill="1" applyBorder="1" applyAlignment="1">
      <alignment vertical="center"/>
    </xf>
    <xf numFmtId="2" fontId="60" fillId="3" borderId="15" xfId="0" applyNumberFormat="1" applyFont="1" applyFill="1" applyBorder="1">
      <alignment vertical="center"/>
    </xf>
    <xf numFmtId="176" fontId="60" fillId="3" borderId="64" xfId="0" applyNumberFormat="1" applyFont="1" applyFill="1" applyBorder="1">
      <alignment vertical="center"/>
    </xf>
    <xf numFmtId="182" fontId="60" fillId="3" borderId="64" xfId="0" applyNumberFormat="1" applyFont="1" applyFill="1" applyBorder="1">
      <alignment vertical="center"/>
    </xf>
    <xf numFmtId="182" fontId="60" fillId="3" borderId="67" xfId="0" applyNumberFormat="1" applyFont="1" applyFill="1" applyBorder="1">
      <alignment vertical="center"/>
    </xf>
    <xf numFmtId="182" fontId="60" fillId="3" borderId="65" xfId="0" applyNumberFormat="1" applyFont="1" applyFill="1" applyBorder="1">
      <alignment vertical="center"/>
    </xf>
    <xf numFmtId="2" fontId="60" fillId="3" borderId="68" xfId="0" applyNumberFormat="1" applyFont="1" applyFill="1" applyBorder="1">
      <alignment vertical="center"/>
    </xf>
    <xf numFmtId="182" fontId="60" fillId="3" borderId="15" xfId="0" applyNumberFormat="1" applyFont="1" applyFill="1" applyBorder="1">
      <alignment vertical="center"/>
    </xf>
    <xf numFmtId="176" fontId="60" fillId="3" borderId="0" xfId="0" applyNumberFormat="1" applyFont="1" applyFill="1">
      <alignment vertical="center"/>
    </xf>
    <xf numFmtId="38" fontId="60" fillId="3" borderId="15" xfId="0" applyNumberFormat="1" applyFont="1" applyFill="1" applyBorder="1">
      <alignment vertical="center"/>
    </xf>
    <xf numFmtId="182" fontId="60" fillId="3" borderId="0" xfId="0" applyNumberFormat="1" applyFont="1" applyFill="1">
      <alignment vertical="center"/>
    </xf>
    <xf numFmtId="2" fontId="60" fillId="3" borderId="73" xfId="0" applyNumberFormat="1" applyFont="1" applyFill="1" applyBorder="1">
      <alignment vertical="center"/>
    </xf>
    <xf numFmtId="182" fontId="60" fillId="3" borderId="29" xfId="0" applyNumberFormat="1" applyFont="1" applyFill="1" applyBorder="1">
      <alignment vertical="center"/>
    </xf>
    <xf numFmtId="182" fontId="60" fillId="3" borderId="74" xfId="0" applyNumberFormat="1" applyFont="1" applyFill="1" applyBorder="1">
      <alignment vertical="center"/>
    </xf>
    <xf numFmtId="0" fontId="60" fillId="13" borderId="63" xfId="0" applyFont="1" applyFill="1" applyBorder="1">
      <alignment vertical="center"/>
    </xf>
    <xf numFmtId="0" fontId="60" fillId="13" borderId="64" xfId="0" applyFont="1" applyFill="1" applyBorder="1">
      <alignment vertical="center"/>
    </xf>
    <xf numFmtId="0" fontId="60" fillId="13" borderId="65" xfId="0" applyFont="1" applyFill="1" applyBorder="1">
      <alignment vertical="center"/>
    </xf>
    <xf numFmtId="0" fontId="60" fillId="13" borderId="0" xfId="0" applyFont="1" applyFill="1">
      <alignment vertical="center"/>
    </xf>
    <xf numFmtId="38" fontId="60" fillId="13" borderId="66" xfId="1" applyFont="1" applyFill="1" applyBorder="1" applyAlignment="1">
      <alignment vertical="center"/>
    </xf>
    <xf numFmtId="0" fontId="60" fillId="13" borderId="67" xfId="0" applyFont="1" applyFill="1" applyBorder="1">
      <alignment vertical="center"/>
    </xf>
    <xf numFmtId="38" fontId="60" fillId="13" borderId="63" xfId="1" applyFont="1" applyFill="1" applyBorder="1" applyAlignment="1">
      <alignment vertical="center"/>
    </xf>
    <xf numFmtId="38" fontId="60" fillId="13" borderId="68" xfId="1" applyFont="1" applyFill="1" applyBorder="1" applyAlignment="1">
      <alignment vertical="center"/>
    </xf>
    <xf numFmtId="0" fontId="60" fillId="13" borderId="69" xfId="0" applyFont="1" applyFill="1" applyBorder="1">
      <alignment vertical="center"/>
    </xf>
    <xf numFmtId="0" fontId="60" fillId="13" borderId="66" xfId="0" applyFont="1" applyFill="1" applyBorder="1">
      <alignment vertical="center"/>
    </xf>
    <xf numFmtId="38" fontId="60" fillId="13" borderId="64" xfId="1" applyFont="1" applyFill="1" applyBorder="1" applyAlignment="1">
      <alignment vertical="center"/>
    </xf>
    <xf numFmtId="38" fontId="60" fillId="13" borderId="0" xfId="1" applyFont="1" applyFill="1" applyBorder="1" applyAlignment="1">
      <alignment vertical="center"/>
    </xf>
    <xf numFmtId="0" fontId="60" fillId="13" borderId="70" xfId="0" applyFont="1" applyFill="1" applyBorder="1">
      <alignment vertical="center"/>
    </xf>
    <xf numFmtId="38" fontId="60" fillId="13" borderId="15" xfId="1" applyFont="1" applyFill="1" applyBorder="1" applyAlignment="1">
      <alignment vertical="center"/>
    </xf>
    <xf numFmtId="0" fontId="60" fillId="13" borderId="15" xfId="0" applyFont="1" applyFill="1" applyBorder="1">
      <alignment vertical="center"/>
    </xf>
    <xf numFmtId="182" fontId="60" fillId="13" borderId="64" xfId="0" applyNumberFormat="1" applyFont="1" applyFill="1" applyBorder="1">
      <alignment vertical="center"/>
    </xf>
    <xf numFmtId="182" fontId="60" fillId="13" borderId="67" xfId="0" applyNumberFormat="1" applyFont="1" applyFill="1" applyBorder="1">
      <alignment vertical="center"/>
    </xf>
    <xf numFmtId="182" fontId="60" fillId="13" borderId="65" xfId="0" applyNumberFormat="1" applyFont="1" applyFill="1" applyBorder="1">
      <alignment vertical="center"/>
    </xf>
    <xf numFmtId="38" fontId="60" fillId="13" borderId="67" xfId="1" applyFont="1" applyFill="1" applyBorder="1" applyAlignment="1">
      <alignment vertical="center"/>
    </xf>
    <xf numFmtId="0" fontId="60" fillId="13" borderId="68" xfId="0" applyFont="1" applyFill="1" applyBorder="1">
      <alignment vertical="center"/>
    </xf>
    <xf numFmtId="182" fontId="60" fillId="13" borderId="15" xfId="0" applyNumberFormat="1" applyFont="1" applyFill="1" applyBorder="1">
      <alignment vertical="center"/>
    </xf>
    <xf numFmtId="176" fontId="60" fillId="13" borderId="0" xfId="0" applyNumberFormat="1" applyFont="1" applyFill="1">
      <alignment vertical="center"/>
    </xf>
    <xf numFmtId="38" fontId="60" fillId="13" borderId="15" xfId="0" applyNumberFormat="1" applyFont="1" applyFill="1" applyBorder="1">
      <alignment vertical="center"/>
    </xf>
    <xf numFmtId="182" fontId="60" fillId="13" borderId="0" xfId="0" applyNumberFormat="1" applyFont="1" applyFill="1">
      <alignment vertical="center"/>
    </xf>
    <xf numFmtId="0" fontId="60" fillId="5" borderId="61" xfId="0" applyFont="1" applyFill="1" applyBorder="1" applyAlignment="1">
      <alignment vertical="top" wrapText="1"/>
    </xf>
    <xf numFmtId="0" fontId="60" fillId="5" borderId="54" xfId="0" applyFont="1" applyFill="1" applyBorder="1" applyAlignment="1">
      <alignment vertical="top" wrapText="1"/>
    </xf>
    <xf numFmtId="0" fontId="60" fillId="5" borderId="51" xfId="0" applyFont="1" applyFill="1" applyBorder="1" applyAlignment="1">
      <alignment vertical="top" wrapText="1"/>
    </xf>
    <xf numFmtId="0" fontId="60" fillId="5" borderId="52" xfId="0" applyFont="1" applyFill="1" applyBorder="1" applyAlignment="1">
      <alignment vertical="top" wrapText="1"/>
    </xf>
    <xf numFmtId="0" fontId="60" fillId="5" borderId="50" xfId="0" applyFont="1" applyFill="1" applyBorder="1" applyAlignment="1">
      <alignment vertical="top" wrapText="1"/>
    </xf>
    <xf numFmtId="0" fontId="60" fillId="5" borderId="57" xfId="0" applyFont="1" applyFill="1" applyBorder="1" applyAlignment="1">
      <alignment vertical="top" wrapText="1"/>
    </xf>
    <xf numFmtId="0" fontId="73" fillId="0" borderId="0" xfId="0" applyFont="1" applyAlignment="1">
      <alignment horizontal="center" vertical="center"/>
    </xf>
    <xf numFmtId="0" fontId="73" fillId="0" borderId="15" xfId="0" applyFont="1" applyBorder="1" applyAlignment="1">
      <alignment horizontal="center" vertical="center"/>
    </xf>
    <xf numFmtId="0" fontId="74" fillId="0" borderId="0" xfId="0" applyFont="1" applyAlignment="1">
      <alignment horizontal="center" vertical="center"/>
    </xf>
    <xf numFmtId="0" fontId="74" fillId="0" borderId="15" xfId="0" applyFont="1" applyBorder="1" applyAlignment="1">
      <alignment horizontal="center" vertical="center"/>
    </xf>
    <xf numFmtId="0" fontId="75" fillId="0" borderId="0" xfId="0" applyFont="1" applyAlignment="1">
      <alignment horizontal="center" vertical="center"/>
    </xf>
    <xf numFmtId="0" fontId="75" fillId="0" borderId="15" xfId="0" applyFont="1" applyBorder="1" applyAlignment="1">
      <alignment horizontal="center" vertical="center"/>
    </xf>
    <xf numFmtId="0" fontId="76" fillId="0" borderId="0" xfId="0" applyFont="1" applyAlignment="1">
      <alignment horizontal="center" vertical="center"/>
    </xf>
    <xf numFmtId="0" fontId="76" fillId="0" borderId="15" xfId="0" applyFont="1" applyBorder="1" applyAlignment="1">
      <alignment horizontal="center" vertical="center"/>
    </xf>
    <xf numFmtId="0" fontId="60" fillId="0" borderId="36" xfId="0" applyFont="1" applyBorder="1" applyAlignment="1">
      <alignment horizontal="center" vertical="center" wrapText="1"/>
    </xf>
    <xf numFmtId="0" fontId="60" fillId="0" borderId="63" xfId="0" applyFont="1" applyBorder="1">
      <alignment vertical="center"/>
    </xf>
    <xf numFmtId="0" fontId="60" fillId="0" borderId="64" xfId="0" applyFont="1" applyBorder="1">
      <alignment vertical="center"/>
    </xf>
    <xf numFmtId="38" fontId="63" fillId="7" borderId="66" xfId="1" applyFont="1" applyFill="1" applyBorder="1" applyAlignment="1">
      <alignment vertical="center"/>
    </xf>
    <xf numFmtId="38" fontId="63" fillId="7" borderId="63" xfId="1" applyFont="1" applyFill="1" applyBorder="1" applyAlignment="1">
      <alignment vertical="center"/>
    </xf>
    <xf numFmtId="38" fontId="63" fillId="7" borderId="68" xfId="1" applyFont="1" applyFill="1" applyBorder="1" applyAlignment="1">
      <alignment vertical="center"/>
    </xf>
    <xf numFmtId="38" fontId="63" fillId="7" borderId="64" xfId="1" applyFont="1" applyFill="1" applyBorder="1" applyAlignment="1">
      <alignment vertical="center"/>
    </xf>
    <xf numFmtId="38" fontId="63" fillId="7" borderId="0" xfId="1" applyFont="1" applyFill="1" applyBorder="1" applyAlignment="1">
      <alignment vertical="center"/>
    </xf>
    <xf numFmtId="38" fontId="63" fillId="7" borderId="15" xfId="1" applyFont="1" applyFill="1" applyBorder="1" applyAlignment="1">
      <alignment vertical="center"/>
    </xf>
    <xf numFmtId="38" fontId="63" fillId="7" borderId="67" xfId="1" applyFont="1" applyFill="1" applyBorder="1" applyAlignment="1">
      <alignment vertical="center"/>
    </xf>
    <xf numFmtId="0" fontId="63" fillId="11" borderId="30" xfId="0" applyFont="1" applyFill="1" applyBorder="1" applyAlignment="1">
      <alignment horizontal="left" vertical="center"/>
    </xf>
    <xf numFmtId="0" fontId="63" fillId="11" borderId="34" xfId="0" applyFont="1" applyFill="1" applyBorder="1" applyAlignment="1">
      <alignment horizontal="left" vertical="center"/>
    </xf>
    <xf numFmtId="0" fontId="63" fillId="11" borderId="34" xfId="0" applyFont="1" applyFill="1" applyBorder="1" applyAlignment="1">
      <alignment horizontal="left" vertical="center" wrapText="1"/>
    </xf>
    <xf numFmtId="184" fontId="63" fillId="11" borderId="34" xfId="1" applyNumberFormat="1" applyFont="1" applyFill="1" applyBorder="1" applyAlignment="1">
      <alignment horizontal="left" vertical="center"/>
    </xf>
    <xf numFmtId="0" fontId="60" fillId="11" borderId="31" xfId="0" applyFont="1" applyFill="1" applyBorder="1">
      <alignment vertical="center"/>
    </xf>
    <xf numFmtId="0" fontId="60" fillId="11" borderId="35" xfId="0" applyFont="1" applyFill="1" applyBorder="1">
      <alignment vertical="center"/>
    </xf>
    <xf numFmtId="38" fontId="60" fillId="11" borderId="35" xfId="1" applyFont="1" applyFill="1" applyBorder="1" applyAlignment="1">
      <alignment vertical="center"/>
    </xf>
    <xf numFmtId="0" fontId="60" fillId="11" borderId="36" xfId="0" applyFont="1" applyFill="1" applyBorder="1">
      <alignment vertical="center"/>
    </xf>
    <xf numFmtId="0" fontId="69" fillId="11" borderId="35" xfId="0" applyFont="1" applyFill="1" applyBorder="1">
      <alignment vertical="center"/>
    </xf>
    <xf numFmtId="0" fontId="65" fillId="11" borderId="35" xfId="0" applyFont="1" applyFill="1" applyBorder="1">
      <alignment vertical="center"/>
    </xf>
    <xf numFmtId="0" fontId="58" fillId="11" borderId="35" xfId="0" applyFont="1" applyFill="1" applyBorder="1" applyAlignment="1">
      <alignment horizontal="center" vertical="center" wrapText="1"/>
    </xf>
    <xf numFmtId="0" fontId="60" fillId="11" borderId="35" xfId="0" applyFont="1" applyFill="1" applyBorder="1" applyAlignment="1">
      <alignment horizontal="left" vertical="top" wrapText="1"/>
    </xf>
    <xf numFmtId="0" fontId="61" fillId="11" borderId="35" xfId="0" applyFont="1" applyFill="1" applyBorder="1" applyAlignment="1">
      <alignment vertical="center" wrapText="1"/>
    </xf>
    <xf numFmtId="0" fontId="61" fillId="11" borderId="35" xfId="0" applyFont="1" applyFill="1" applyBorder="1" applyAlignment="1">
      <alignment vertical="top" wrapText="1"/>
    </xf>
    <xf numFmtId="0" fontId="59" fillId="11" borderId="35" xfId="0" applyFont="1" applyFill="1" applyBorder="1" applyAlignment="1">
      <alignment horizontal="center" vertical="center"/>
    </xf>
    <xf numFmtId="49" fontId="59" fillId="11" borderId="35" xfId="1" applyNumberFormat="1" applyFont="1" applyFill="1" applyBorder="1" applyAlignment="1">
      <alignment horizontal="center" vertical="center"/>
    </xf>
    <xf numFmtId="184" fontId="59" fillId="11" borderId="35" xfId="1" applyNumberFormat="1" applyFont="1" applyFill="1" applyBorder="1" applyAlignment="1">
      <alignment horizontal="center" vertical="center"/>
    </xf>
    <xf numFmtId="38" fontId="60" fillId="0" borderId="36" xfId="1" applyFont="1" applyBorder="1" applyAlignment="1">
      <alignment vertical="center"/>
    </xf>
    <xf numFmtId="38" fontId="60" fillId="0" borderId="35" xfId="1" applyFont="1" applyBorder="1" applyAlignment="1">
      <alignment vertical="center"/>
    </xf>
    <xf numFmtId="0" fontId="60" fillId="0" borderId="35" xfId="0" applyFont="1" applyBorder="1" applyAlignment="1">
      <alignment vertical="center" wrapText="1"/>
    </xf>
    <xf numFmtId="38" fontId="60" fillId="0" borderId="36" xfId="1" applyFont="1" applyBorder="1" applyAlignment="1">
      <alignment vertical="center" wrapText="1"/>
    </xf>
    <xf numFmtId="38" fontId="60" fillId="0" borderId="35" xfId="1" applyFont="1" applyBorder="1" applyAlignment="1">
      <alignment vertical="center" wrapText="1"/>
    </xf>
    <xf numFmtId="184" fontId="60" fillId="11" borderId="35" xfId="0" applyNumberFormat="1" applyFont="1" applyFill="1" applyBorder="1">
      <alignment vertical="center"/>
    </xf>
    <xf numFmtId="0" fontId="65" fillId="24" borderId="35" xfId="0" applyFont="1" applyFill="1" applyBorder="1">
      <alignment vertical="center"/>
    </xf>
    <xf numFmtId="0" fontId="65" fillId="26" borderId="35" xfId="0" applyFont="1" applyFill="1" applyBorder="1">
      <alignment vertical="center"/>
    </xf>
    <xf numFmtId="38" fontId="65" fillId="26" borderId="35" xfId="1" applyFont="1" applyFill="1" applyBorder="1" applyAlignment="1">
      <alignment vertical="center"/>
    </xf>
    <xf numFmtId="0" fontId="69" fillId="26" borderId="35" xfId="0" applyFont="1" applyFill="1" applyBorder="1">
      <alignment vertical="center"/>
    </xf>
    <xf numFmtId="38" fontId="69" fillId="9" borderId="35" xfId="1" applyFont="1" applyFill="1" applyBorder="1" applyAlignment="1">
      <alignment vertical="center"/>
    </xf>
    <xf numFmtId="0" fontId="60" fillId="9" borderId="36" xfId="0" applyFont="1" applyFill="1" applyBorder="1">
      <alignment vertical="center"/>
    </xf>
    <xf numFmtId="0" fontId="60" fillId="9" borderId="35" xfId="0" applyFont="1" applyFill="1" applyBorder="1">
      <alignment vertical="center"/>
    </xf>
    <xf numFmtId="0" fontId="69" fillId="35" borderId="36" xfId="0" applyFont="1" applyFill="1" applyBorder="1">
      <alignment vertical="center"/>
    </xf>
    <xf numFmtId="0" fontId="69" fillId="35" borderId="35" xfId="0" applyFont="1" applyFill="1" applyBorder="1">
      <alignment vertical="center"/>
    </xf>
    <xf numFmtId="0" fontId="69" fillId="9" borderId="35" xfId="0" applyFont="1" applyFill="1" applyBorder="1">
      <alignment vertical="center"/>
    </xf>
    <xf numFmtId="38" fontId="69" fillId="9" borderId="36" xfId="1" applyFont="1" applyFill="1" applyBorder="1" applyAlignment="1">
      <alignment vertical="center"/>
    </xf>
    <xf numFmtId="0" fontId="60" fillId="23" borderId="35" xfId="0" applyFont="1" applyFill="1" applyBorder="1">
      <alignment vertical="center"/>
    </xf>
    <xf numFmtId="38" fontId="69" fillId="23" borderId="35" xfId="1" applyFont="1" applyFill="1" applyBorder="1" applyAlignment="1">
      <alignment vertical="center"/>
    </xf>
    <xf numFmtId="0" fontId="69" fillId="23" borderId="35" xfId="0" applyFont="1" applyFill="1" applyBorder="1">
      <alignment vertical="center"/>
    </xf>
    <xf numFmtId="184" fontId="69" fillId="23" borderId="35" xfId="0" applyNumberFormat="1" applyFont="1" applyFill="1" applyBorder="1">
      <alignment vertical="center"/>
    </xf>
    <xf numFmtId="0" fontId="65" fillId="26" borderId="36" xfId="0" applyFont="1" applyFill="1" applyBorder="1">
      <alignment vertical="center"/>
    </xf>
    <xf numFmtId="38" fontId="65" fillId="9" borderId="35" xfId="1" applyFont="1" applyFill="1" applyBorder="1" applyAlignment="1">
      <alignment vertical="center"/>
    </xf>
    <xf numFmtId="0" fontId="60" fillId="35" borderId="36" xfId="0" applyFont="1" applyFill="1" applyBorder="1">
      <alignment vertical="center"/>
    </xf>
    <xf numFmtId="0" fontId="60" fillId="35" borderId="35" xfId="0" applyFont="1" applyFill="1" applyBorder="1">
      <alignment vertical="center"/>
    </xf>
    <xf numFmtId="38" fontId="60" fillId="9" borderId="36" xfId="1" applyFont="1" applyFill="1" applyBorder="1" applyAlignment="1">
      <alignment vertical="center"/>
    </xf>
    <xf numFmtId="38" fontId="60" fillId="9" borderId="35" xfId="1" applyFont="1" applyFill="1" applyBorder="1" applyAlignment="1">
      <alignment vertical="center"/>
    </xf>
    <xf numFmtId="38" fontId="65" fillId="23" borderId="35" xfId="1" applyFont="1" applyFill="1" applyBorder="1" applyAlignment="1">
      <alignment vertical="center"/>
    </xf>
    <xf numFmtId="0" fontId="65" fillId="23" borderId="35" xfId="0" applyFont="1" applyFill="1" applyBorder="1">
      <alignment vertical="center"/>
    </xf>
    <xf numFmtId="184" fontId="65" fillId="23" borderId="35" xfId="0" applyNumberFormat="1" applyFont="1" applyFill="1" applyBorder="1">
      <alignment vertical="center"/>
    </xf>
    <xf numFmtId="0" fontId="58" fillId="24" borderId="35" xfId="0" applyFont="1" applyFill="1" applyBorder="1" applyAlignment="1">
      <alignment horizontal="left" vertical="center" wrapText="1"/>
    </xf>
    <xf numFmtId="0" fontId="58" fillId="0" borderId="35" xfId="0" applyFont="1" applyBorder="1" applyAlignment="1">
      <alignment horizontal="left" vertical="center" wrapText="1"/>
    </xf>
    <xf numFmtId="38" fontId="58" fillId="9" borderId="35" xfId="1" applyFont="1" applyFill="1" applyBorder="1" applyAlignment="1">
      <alignment horizontal="left" vertical="center" wrapText="1"/>
    </xf>
    <xf numFmtId="0" fontId="60" fillId="0" borderId="36" xfId="0" applyFont="1" applyBorder="1" applyAlignment="1">
      <alignment vertical="center" wrapText="1"/>
    </xf>
    <xf numFmtId="0" fontId="61" fillId="23" borderId="35" xfId="0" applyFont="1" applyFill="1" applyBorder="1" applyAlignment="1">
      <alignment horizontal="center" vertical="center"/>
    </xf>
    <xf numFmtId="38" fontId="58" fillId="0" borderId="35" xfId="1" applyFont="1" applyFill="1" applyBorder="1" applyAlignment="1">
      <alignment horizontal="left" vertical="center" wrapText="1"/>
    </xf>
    <xf numFmtId="38" fontId="58" fillId="0" borderId="35" xfId="1" applyFont="1" applyBorder="1" applyAlignment="1">
      <alignment horizontal="center" vertical="center" wrapText="1"/>
    </xf>
    <xf numFmtId="0" fontId="60" fillId="24" borderId="35" xfId="0" applyFont="1" applyFill="1" applyBorder="1" applyAlignment="1">
      <alignment horizontal="left" vertical="top" wrapText="1"/>
    </xf>
    <xf numFmtId="0" fontId="60" fillId="0" borderId="35" xfId="0" applyFont="1" applyBorder="1" applyAlignment="1">
      <alignment vertical="top" wrapText="1"/>
    </xf>
    <xf numFmtId="0" fontId="60" fillId="0" borderId="36" xfId="0" applyFont="1" applyBorder="1" applyAlignment="1">
      <alignment vertical="top" wrapText="1"/>
    </xf>
    <xf numFmtId="0" fontId="60" fillId="0" borderId="40" xfId="0" applyFont="1" applyBorder="1" applyAlignment="1">
      <alignment horizontal="left" vertical="top" wrapText="1"/>
    </xf>
    <xf numFmtId="0" fontId="60" fillId="0" borderId="33" xfId="0" applyFont="1" applyBorder="1" applyAlignment="1">
      <alignment horizontal="left" vertical="top" wrapText="1"/>
    </xf>
    <xf numFmtId="0" fontId="60" fillId="0" borderId="41" xfId="0" applyFont="1" applyBorder="1" applyAlignment="1">
      <alignment horizontal="left" vertical="top" wrapText="1"/>
    </xf>
    <xf numFmtId="38" fontId="60" fillId="0" borderId="35" xfId="1" applyFont="1" applyBorder="1" applyAlignment="1">
      <alignment horizontal="left" vertical="top" wrapText="1"/>
    </xf>
    <xf numFmtId="0" fontId="60" fillId="0" borderId="35" xfId="0" applyFont="1" applyBorder="1" applyAlignment="1">
      <alignment horizontal="left" vertical="center" wrapText="1"/>
    </xf>
    <xf numFmtId="38" fontId="60" fillId="9" borderId="35" xfId="1" applyFont="1" applyFill="1" applyBorder="1" applyAlignment="1">
      <alignment horizontal="left" vertical="top" wrapText="1"/>
    </xf>
    <xf numFmtId="38" fontId="60" fillId="0" borderId="39" xfId="1" applyFont="1" applyBorder="1" applyAlignment="1">
      <alignment vertical="center" wrapText="1"/>
    </xf>
    <xf numFmtId="0" fontId="61" fillId="23" borderId="35" xfId="0" applyFont="1" applyFill="1" applyBorder="1" applyAlignment="1">
      <alignment horizontal="center" vertical="center" wrapText="1"/>
    </xf>
    <xf numFmtId="38" fontId="58" fillId="0" borderId="35" xfId="1" applyFont="1" applyFill="1" applyBorder="1" applyAlignment="1">
      <alignment horizontal="left" vertical="top" wrapText="1"/>
    </xf>
    <xf numFmtId="184" fontId="60" fillId="0" borderId="35" xfId="0" applyNumberFormat="1" applyFont="1" applyBorder="1" applyAlignment="1">
      <alignment horizontal="left" vertical="top" wrapText="1"/>
    </xf>
    <xf numFmtId="38" fontId="60" fillId="0" borderId="33" xfId="1" applyFont="1" applyBorder="1" applyAlignment="1">
      <alignment horizontal="left" vertical="top" wrapText="1"/>
    </xf>
    <xf numFmtId="0" fontId="61" fillId="24" borderId="35" xfId="0" applyFont="1" applyFill="1" applyBorder="1" applyAlignment="1">
      <alignment horizontal="center" vertical="center" wrapText="1"/>
    </xf>
    <xf numFmtId="38" fontId="61" fillId="0" borderId="33" xfId="1" applyFont="1" applyBorder="1" applyAlignment="1">
      <alignment horizontal="center" vertical="center" wrapText="1"/>
    </xf>
    <xf numFmtId="38" fontId="61" fillId="0" borderId="41" xfId="1" applyFont="1" applyBorder="1" applyAlignment="1">
      <alignment horizontal="center" vertical="center" wrapText="1"/>
    </xf>
    <xf numFmtId="0" fontId="61" fillId="0" borderId="35" xfId="0" applyFont="1" applyBorder="1" applyAlignment="1">
      <alignment horizontal="left" vertical="center"/>
    </xf>
    <xf numFmtId="38" fontId="61" fillId="9" borderId="35" xfId="1" applyFont="1" applyFill="1" applyBorder="1" applyAlignment="1">
      <alignment horizontal="center" vertical="center" wrapText="1"/>
    </xf>
    <xf numFmtId="38" fontId="60" fillId="0" borderId="39" xfId="1" applyFont="1" applyBorder="1" applyAlignment="1">
      <alignment horizontal="center" vertical="center" wrapText="1"/>
    </xf>
    <xf numFmtId="0" fontId="61" fillId="0" borderId="39" xfId="0" applyFont="1" applyBorder="1" applyAlignment="1">
      <alignment horizontal="center" vertical="center" wrapText="1"/>
    </xf>
    <xf numFmtId="0" fontId="58" fillId="23" borderId="35" xfId="0" applyFont="1" applyFill="1" applyBorder="1" applyAlignment="1">
      <alignment horizontal="center" vertical="center" wrapText="1"/>
    </xf>
    <xf numFmtId="184" fontId="61" fillId="0" borderId="35" xfId="0" applyNumberFormat="1" applyFont="1" applyBorder="1" applyAlignment="1">
      <alignment horizontal="center" vertical="center" wrapText="1"/>
    </xf>
    <xf numFmtId="0" fontId="62" fillId="0" borderId="40" xfId="0" applyFont="1" applyBorder="1" applyAlignment="1">
      <alignment horizontal="center" vertical="center" wrapText="1"/>
    </xf>
    <xf numFmtId="0" fontId="61" fillId="24" borderId="35" xfId="0" applyFont="1" applyFill="1" applyBorder="1" applyAlignment="1">
      <alignment horizontal="left" vertical="top" wrapText="1"/>
    </xf>
    <xf numFmtId="0" fontId="61" fillId="0" borderId="36" xfId="0" applyFont="1" applyBorder="1" applyAlignment="1">
      <alignment vertical="top" wrapText="1"/>
    </xf>
    <xf numFmtId="0" fontId="61" fillId="0" borderId="40" xfId="0" applyFont="1" applyBorder="1" applyAlignment="1">
      <alignment vertical="top" wrapText="1"/>
    </xf>
    <xf numFmtId="0" fontId="61" fillId="0" borderId="33" xfId="0" applyFont="1" applyBorder="1" applyAlignment="1">
      <alignment vertical="top" wrapText="1"/>
    </xf>
    <xf numFmtId="0" fontId="61" fillId="0" borderId="41" xfId="0" applyFont="1" applyBorder="1" applyAlignment="1">
      <alignment vertical="top" wrapText="1"/>
    </xf>
    <xf numFmtId="38" fontId="61" fillId="0" borderId="35" xfId="1" applyFont="1" applyFill="1" applyBorder="1" applyAlignment="1">
      <alignment vertical="top" wrapText="1"/>
    </xf>
    <xf numFmtId="38" fontId="61" fillId="9" borderId="35" xfId="1" applyFont="1" applyFill="1" applyBorder="1" applyAlignment="1">
      <alignment vertical="top" wrapText="1"/>
    </xf>
    <xf numFmtId="0" fontId="61" fillId="0" borderId="39" xfId="0" applyFont="1" applyBorder="1" applyAlignment="1">
      <alignment horizontal="left" vertical="center" wrapText="1"/>
    </xf>
    <xf numFmtId="38" fontId="61" fillId="0" borderId="36" xfId="1" applyFont="1" applyFill="1" applyBorder="1" applyAlignment="1">
      <alignment vertical="center" wrapText="1"/>
    </xf>
    <xf numFmtId="38" fontId="61" fillId="0" borderId="35" xfId="1" applyFont="1" applyFill="1" applyBorder="1" applyAlignment="1">
      <alignment vertical="center" wrapText="1"/>
    </xf>
    <xf numFmtId="0" fontId="61" fillId="23" borderId="35" xfId="0" applyFont="1" applyFill="1" applyBorder="1" applyAlignment="1">
      <alignment vertical="center" wrapText="1"/>
    </xf>
    <xf numFmtId="38" fontId="61" fillId="0" borderId="33" xfId="1" applyFont="1" applyFill="1" applyBorder="1" applyAlignment="1">
      <alignment vertical="top" wrapText="1"/>
    </xf>
    <xf numFmtId="0" fontId="59" fillId="24" borderId="35" xfId="0" applyFont="1" applyFill="1" applyBorder="1" applyAlignment="1">
      <alignment horizontal="center" vertical="center"/>
    </xf>
    <xf numFmtId="38" fontId="59" fillId="0" borderId="35" xfId="1" applyFont="1" applyFill="1" applyBorder="1" applyAlignment="1">
      <alignment horizontal="center" vertical="center"/>
    </xf>
    <xf numFmtId="38" fontId="59" fillId="9" borderId="35" xfId="1" applyFont="1" applyFill="1" applyBorder="1" applyAlignment="1">
      <alignment horizontal="center" vertical="center"/>
    </xf>
    <xf numFmtId="38" fontId="60" fillId="0" borderId="39" xfId="1" applyFont="1" applyFill="1" applyBorder="1" applyAlignment="1">
      <alignment horizontal="center" vertical="center"/>
    </xf>
    <xf numFmtId="0" fontId="60" fillId="23" borderId="35" xfId="0" applyFont="1" applyFill="1" applyBorder="1" applyAlignment="1">
      <alignment horizontal="center" vertical="center"/>
    </xf>
    <xf numFmtId="184" fontId="59" fillId="0" borderId="35" xfId="0" applyNumberFormat="1" applyFont="1" applyBorder="1" applyAlignment="1">
      <alignment horizontal="center" vertical="center"/>
    </xf>
    <xf numFmtId="38" fontId="59" fillId="0" borderId="33" xfId="1" applyFont="1" applyFill="1" applyBorder="1" applyAlignment="1">
      <alignment horizontal="center" vertical="center"/>
    </xf>
    <xf numFmtId="49" fontId="59" fillId="24" borderId="35" xfId="0" applyNumberFormat="1" applyFont="1" applyFill="1" applyBorder="1" applyAlignment="1">
      <alignment horizontal="center" vertical="center"/>
    </xf>
    <xf numFmtId="49" fontId="59" fillId="0" borderId="35" xfId="0" applyNumberFormat="1" applyFont="1" applyBorder="1" applyAlignment="1">
      <alignment horizontal="center" vertical="center"/>
    </xf>
    <xf numFmtId="49" fontId="59" fillId="0" borderId="36" xfId="0" applyNumberFormat="1" applyFont="1" applyBorder="1" applyAlignment="1">
      <alignment horizontal="center" vertical="center"/>
    </xf>
    <xf numFmtId="49" fontId="59" fillId="0" borderId="40" xfId="0" applyNumberFormat="1" applyFont="1" applyBorder="1" applyAlignment="1">
      <alignment horizontal="center" vertical="center"/>
    </xf>
    <xf numFmtId="49" fontId="59" fillId="0" borderId="33" xfId="0" applyNumberFormat="1" applyFont="1" applyBorder="1" applyAlignment="1">
      <alignment horizontal="center" vertical="center"/>
    </xf>
    <xf numFmtId="49" fontId="59" fillId="0" borderId="41" xfId="0" applyNumberFormat="1" applyFont="1" applyBorder="1" applyAlignment="1">
      <alignment horizontal="center" vertical="center"/>
    </xf>
    <xf numFmtId="49" fontId="59" fillId="9" borderId="35" xfId="1" applyNumberFormat="1" applyFont="1" applyFill="1" applyBorder="1" applyAlignment="1">
      <alignment horizontal="center" vertical="center"/>
    </xf>
    <xf numFmtId="0" fontId="59" fillId="0" borderId="36" xfId="0" applyFont="1" applyBorder="1">
      <alignment vertical="center"/>
    </xf>
    <xf numFmtId="0" fontId="59" fillId="0" borderId="35" xfId="0" applyFont="1" applyBorder="1">
      <alignment vertical="center"/>
    </xf>
    <xf numFmtId="0" fontId="59" fillId="0" borderId="39" xfId="0" applyFont="1" applyBorder="1" applyAlignment="1">
      <alignment horizontal="center" vertical="center"/>
    </xf>
    <xf numFmtId="38" fontId="59" fillId="0" borderId="36" xfId="1" applyFont="1" applyFill="1" applyBorder="1" applyAlignment="1">
      <alignment vertical="center"/>
    </xf>
    <xf numFmtId="38" fontId="59" fillId="0" borderId="35" xfId="1" applyFont="1" applyFill="1" applyBorder="1" applyAlignment="1">
      <alignment vertical="center"/>
    </xf>
    <xf numFmtId="0" fontId="59" fillId="23" borderId="35" xfId="0" applyFont="1" applyFill="1" applyBorder="1" applyAlignment="1">
      <alignment horizontal="center" vertical="center"/>
    </xf>
    <xf numFmtId="184" fontId="59" fillId="24" borderId="35" xfId="1" applyNumberFormat="1" applyFont="1" applyFill="1" applyBorder="1" applyAlignment="1">
      <alignment horizontal="center" vertical="center" wrapText="1"/>
    </xf>
    <xf numFmtId="184" fontId="59" fillId="0" borderId="36" xfId="1" applyNumberFormat="1" applyFont="1" applyFill="1" applyBorder="1" applyAlignment="1">
      <alignment horizontal="center" vertical="center"/>
    </xf>
    <xf numFmtId="184" fontId="59" fillId="28" borderId="35" xfId="1" applyNumberFormat="1" applyFont="1" applyFill="1" applyBorder="1" applyAlignment="1">
      <alignment horizontal="center" vertical="center"/>
    </xf>
    <xf numFmtId="184" fontId="59" fillId="9" borderId="35" xfId="1" applyNumberFormat="1" applyFont="1" applyFill="1" applyBorder="1" applyAlignment="1">
      <alignment horizontal="center" vertical="center"/>
    </xf>
    <xf numFmtId="184" fontId="59" fillId="0" borderId="39" xfId="1" applyNumberFormat="1" applyFont="1" applyFill="1" applyBorder="1" applyAlignment="1">
      <alignment horizontal="center" vertical="center"/>
    </xf>
    <xf numFmtId="184" fontId="77" fillId="0" borderId="35" xfId="1" applyNumberFormat="1" applyFont="1" applyFill="1" applyBorder="1" applyAlignment="1">
      <alignment horizontal="center" vertical="center"/>
    </xf>
    <xf numFmtId="184" fontId="59" fillId="23" borderId="35" xfId="1" applyNumberFormat="1" applyFont="1" applyFill="1" applyBorder="1" applyAlignment="1">
      <alignment horizontal="center" vertical="center" wrapText="1"/>
    </xf>
    <xf numFmtId="0" fontId="59" fillId="5" borderId="81" xfId="0" applyFont="1" applyFill="1" applyBorder="1" applyAlignment="1">
      <alignment vertical="top" wrapText="1"/>
    </xf>
    <xf numFmtId="0" fontId="60" fillId="0" borderId="0" xfId="0" applyFont="1" applyAlignment="1">
      <alignment horizontal="center" vertical="center"/>
    </xf>
    <xf numFmtId="38" fontId="60" fillId="24" borderId="0" xfId="1" applyFont="1" applyFill="1" applyBorder="1" applyAlignment="1">
      <alignment vertical="center"/>
    </xf>
    <xf numFmtId="1" fontId="60" fillId="0" borderId="64" xfId="0" applyNumberFormat="1" applyFont="1" applyBorder="1">
      <alignment vertical="center"/>
    </xf>
    <xf numFmtId="1" fontId="60" fillId="0" borderId="67" xfId="0" applyNumberFormat="1" applyFont="1" applyBorder="1">
      <alignment vertical="center"/>
    </xf>
    <xf numFmtId="38" fontId="60" fillId="9" borderId="0" xfId="1" applyFont="1" applyFill="1" applyBorder="1" applyAlignment="1">
      <alignment vertical="center"/>
    </xf>
    <xf numFmtId="40" fontId="60" fillId="0" borderId="15" xfId="1" applyNumberFormat="1" applyFont="1" applyBorder="1" applyAlignment="1">
      <alignment vertical="center"/>
    </xf>
    <xf numFmtId="1" fontId="60" fillId="0" borderId="15" xfId="0" applyNumberFormat="1" applyFont="1" applyBorder="1">
      <alignment vertical="center"/>
    </xf>
    <xf numFmtId="182" fontId="60" fillId="0" borderId="15" xfId="1" applyNumberFormat="1" applyFont="1" applyBorder="1" applyAlignment="1">
      <alignment vertical="center"/>
    </xf>
    <xf numFmtId="176" fontId="60" fillId="0" borderId="15" xfId="0" applyNumberFormat="1" applyFont="1" applyBorder="1">
      <alignment vertical="center"/>
    </xf>
    <xf numFmtId="176" fontId="60" fillId="0" borderId="0" xfId="0" applyNumberFormat="1" applyFont="1">
      <alignment vertical="center"/>
    </xf>
    <xf numFmtId="0" fontId="60" fillId="0" borderId="0" xfId="1" applyNumberFormat="1" applyFont="1" applyBorder="1" applyAlignment="1">
      <alignment vertical="center"/>
    </xf>
    <xf numFmtId="38" fontId="60" fillId="23" borderId="0" xfId="1" applyFont="1" applyFill="1" applyBorder="1" applyAlignment="1">
      <alignment vertical="center"/>
    </xf>
    <xf numFmtId="38" fontId="60" fillId="0" borderId="0" xfId="1" applyFont="1" applyFill="1" applyBorder="1" applyAlignment="1">
      <alignment vertical="center"/>
    </xf>
    <xf numFmtId="184" fontId="60" fillId="0" borderId="0" xfId="0" applyNumberFormat="1" applyFont="1">
      <alignment vertical="center"/>
    </xf>
    <xf numFmtId="1" fontId="60" fillId="0" borderId="64" xfId="1" applyNumberFormat="1" applyFont="1" applyBorder="1" applyAlignment="1">
      <alignment vertical="center"/>
    </xf>
    <xf numFmtId="2" fontId="60" fillId="24" borderId="0" xfId="0" applyNumberFormat="1" applyFont="1" applyFill="1">
      <alignment vertical="center"/>
    </xf>
    <xf numFmtId="1" fontId="60" fillId="31" borderId="64" xfId="1" applyNumberFormat="1" applyFont="1" applyFill="1" applyBorder="1" applyAlignment="1">
      <alignment vertical="center"/>
    </xf>
    <xf numFmtId="1" fontId="60" fillId="16" borderId="64" xfId="0" applyNumberFormat="1" applyFont="1" applyFill="1" applyBorder="1">
      <alignment vertical="center"/>
    </xf>
    <xf numFmtId="1" fontId="60" fillId="16" borderId="67" xfId="0" applyNumberFormat="1" applyFont="1" applyFill="1" applyBorder="1">
      <alignment vertical="center"/>
    </xf>
    <xf numFmtId="38" fontId="60" fillId="16" borderId="18" xfId="1" applyFont="1" applyFill="1" applyBorder="1" applyAlignment="1">
      <alignment vertical="center"/>
    </xf>
    <xf numFmtId="40" fontId="60" fillId="16" borderId="15" xfId="1" applyNumberFormat="1" applyFont="1" applyFill="1" applyBorder="1" applyAlignment="1">
      <alignment vertical="center"/>
    </xf>
    <xf numFmtId="1" fontId="60" fillId="16" borderId="15" xfId="0" applyNumberFormat="1" applyFont="1" applyFill="1" applyBorder="1">
      <alignment vertical="center"/>
    </xf>
    <xf numFmtId="182" fontId="60" fillId="16" borderId="15" xfId="1" applyNumberFormat="1" applyFont="1" applyFill="1" applyBorder="1" applyAlignment="1">
      <alignment vertical="center"/>
    </xf>
    <xf numFmtId="176" fontId="60" fillId="16" borderId="15" xfId="0" applyNumberFormat="1" applyFont="1" applyFill="1" applyBorder="1">
      <alignment vertical="center"/>
    </xf>
    <xf numFmtId="176" fontId="60" fillId="16" borderId="0" xfId="0" applyNumberFormat="1" applyFont="1" applyFill="1">
      <alignment vertical="center"/>
    </xf>
    <xf numFmtId="184" fontId="60" fillId="16" borderId="0" xfId="0" applyNumberFormat="1" applyFont="1" applyFill="1">
      <alignment vertical="center"/>
    </xf>
    <xf numFmtId="1" fontId="60" fillId="32" borderId="64" xfId="1" applyNumberFormat="1" applyFont="1" applyFill="1" applyBorder="1" applyAlignment="1">
      <alignment vertical="center"/>
    </xf>
    <xf numFmtId="176" fontId="60" fillId="32" borderId="64" xfId="0" applyNumberFormat="1" applyFont="1" applyFill="1" applyBorder="1">
      <alignment vertical="center"/>
    </xf>
    <xf numFmtId="1" fontId="60" fillId="16" borderId="64" xfId="1" applyNumberFormat="1" applyFont="1" applyFill="1" applyBorder="1" applyAlignment="1">
      <alignment vertical="center"/>
    </xf>
    <xf numFmtId="1" fontId="60" fillId="3" borderId="0" xfId="0" applyNumberFormat="1" applyFont="1" applyFill="1">
      <alignment vertical="center"/>
    </xf>
    <xf numFmtId="185" fontId="60" fillId="3" borderId="0" xfId="0" applyNumberFormat="1" applyFont="1" applyFill="1">
      <alignment vertical="center"/>
    </xf>
    <xf numFmtId="1" fontId="60" fillId="3" borderId="15" xfId="0" applyNumberFormat="1" applyFont="1" applyFill="1" applyBorder="1">
      <alignment vertical="center"/>
    </xf>
    <xf numFmtId="38" fontId="60" fillId="3" borderId="0" xfId="0" applyNumberFormat="1" applyFont="1" applyFill="1">
      <alignment vertical="center"/>
    </xf>
    <xf numFmtId="38" fontId="60" fillId="3" borderId="18" xfId="1" applyFont="1" applyFill="1" applyBorder="1" applyAlignment="1">
      <alignment vertical="center"/>
    </xf>
    <xf numFmtId="182" fontId="60" fillId="3" borderId="18" xfId="0" applyNumberFormat="1" applyFont="1" applyFill="1" applyBorder="1">
      <alignment vertical="center"/>
    </xf>
    <xf numFmtId="182" fontId="60" fillId="23" borderId="0" xfId="0" applyNumberFormat="1" applyFont="1" applyFill="1">
      <alignment vertical="center"/>
    </xf>
    <xf numFmtId="184" fontId="60" fillId="3" borderId="0" xfId="0" applyNumberFormat="1" applyFont="1" applyFill="1">
      <alignment vertical="center"/>
    </xf>
    <xf numFmtId="0" fontId="60" fillId="24" borderId="0" xfId="0" applyFont="1" applyFill="1">
      <alignment vertical="center"/>
    </xf>
    <xf numFmtId="38" fontId="60" fillId="13" borderId="18" xfId="1" applyFont="1" applyFill="1" applyBorder="1" applyAlignment="1">
      <alignment vertical="center"/>
    </xf>
    <xf numFmtId="0" fontId="60" fillId="13" borderId="18" xfId="0" applyFont="1" applyFill="1" applyBorder="1">
      <alignment vertical="center"/>
    </xf>
    <xf numFmtId="0" fontId="60" fillId="23" borderId="0" xfId="0" applyFont="1" applyFill="1">
      <alignment vertical="center"/>
    </xf>
    <xf numFmtId="184" fontId="60" fillId="13" borderId="0" xfId="0" applyNumberFormat="1" applyFont="1" applyFill="1">
      <alignment vertical="center"/>
    </xf>
    <xf numFmtId="38" fontId="67" fillId="7" borderId="0" xfId="1" applyFont="1" applyFill="1" applyBorder="1" applyAlignment="1">
      <alignment vertical="center"/>
    </xf>
    <xf numFmtId="38" fontId="63" fillId="7" borderId="18" xfId="1" applyFont="1" applyFill="1" applyBorder="1" applyAlignment="1">
      <alignment vertical="center"/>
    </xf>
    <xf numFmtId="38" fontId="73" fillId="0" borderId="0" xfId="1" applyFont="1" applyFill="1" applyBorder="1" applyAlignment="1">
      <alignment horizontal="center" vertical="center"/>
    </xf>
    <xf numFmtId="38" fontId="74" fillId="0" borderId="0" xfId="1" applyFont="1" applyFill="1" applyBorder="1" applyAlignment="1">
      <alignment horizontal="center" vertical="center"/>
    </xf>
    <xf numFmtId="38" fontId="75" fillId="0" borderId="0" xfId="1" applyFont="1" applyFill="1" applyBorder="1" applyAlignment="1">
      <alignment horizontal="center" vertical="center"/>
    </xf>
    <xf numFmtId="0" fontId="60" fillId="0" borderId="18" xfId="0" applyFont="1" applyBorder="1">
      <alignment vertical="center"/>
    </xf>
    <xf numFmtId="0" fontId="60" fillId="0" borderId="78" xfId="0" applyFont="1" applyBorder="1">
      <alignment vertical="center"/>
    </xf>
    <xf numFmtId="0" fontId="60" fillId="0" borderId="79" xfId="0" applyFont="1" applyBorder="1">
      <alignment vertical="center"/>
    </xf>
    <xf numFmtId="0" fontId="63" fillId="11" borderId="35" xfId="0" applyFont="1" applyFill="1" applyBorder="1">
      <alignment vertical="center"/>
    </xf>
    <xf numFmtId="187" fontId="60" fillId="11" borderId="35" xfId="0" applyNumberFormat="1" applyFont="1" applyFill="1" applyBorder="1">
      <alignment vertical="center"/>
    </xf>
    <xf numFmtId="187" fontId="69" fillId="23" borderId="35" xfId="0" applyNumberFormat="1" applyFont="1" applyFill="1" applyBorder="1">
      <alignment vertical="center"/>
    </xf>
    <xf numFmtId="187" fontId="65" fillId="23" borderId="35" xfId="0" applyNumberFormat="1" applyFont="1" applyFill="1" applyBorder="1">
      <alignment vertical="center"/>
    </xf>
    <xf numFmtId="187" fontId="60" fillId="0" borderId="35" xfId="0" applyNumberFormat="1" applyFont="1" applyBorder="1" applyAlignment="1">
      <alignment horizontal="left" vertical="top" wrapText="1"/>
    </xf>
    <xf numFmtId="187" fontId="61" fillId="0" borderId="35" xfId="0" applyNumberFormat="1" applyFont="1" applyBorder="1" applyAlignment="1">
      <alignment horizontal="center" vertical="center" wrapText="1"/>
    </xf>
    <xf numFmtId="187" fontId="61" fillId="0" borderId="35" xfId="1" applyNumberFormat="1" applyFont="1" applyFill="1" applyBorder="1" applyAlignment="1">
      <alignment vertical="top" wrapText="1"/>
    </xf>
    <xf numFmtId="187" fontId="59" fillId="0" borderId="35" xfId="0" applyNumberFormat="1" applyFont="1" applyBorder="1" applyAlignment="1">
      <alignment horizontal="center" vertical="center"/>
    </xf>
    <xf numFmtId="187" fontId="59" fillId="0" borderId="35" xfId="1" applyNumberFormat="1" applyFont="1" applyFill="1" applyBorder="1" applyAlignment="1">
      <alignment horizontal="center" vertical="center"/>
    </xf>
    <xf numFmtId="187" fontId="60" fillId="0" borderId="0" xfId="0" applyNumberFormat="1" applyFont="1">
      <alignment vertical="center"/>
    </xf>
    <xf numFmtId="187" fontId="60" fillId="13" borderId="0" xfId="0" applyNumberFormat="1" applyFont="1" applyFill="1">
      <alignment vertical="center"/>
    </xf>
    <xf numFmtId="0" fontId="3" fillId="0" borderId="108" xfId="3" applyFont="1" applyBorder="1" applyAlignment="1">
      <alignment horizontal="left" vertical="center"/>
    </xf>
    <xf numFmtId="0" fontId="3" fillId="0" borderId="108" xfId="3" applyFont="1" applyBorder="1" applyAlignment="1">
      <alignment vertical="center"/>
    </xf>
    <xf numFmtId="1" fontId="60" fillId="0" borderId="0" xfId="0" applyNumberFormat="1" applyFont="1" applyAlignment="1">
      <alignment horizontal="right" vertical="center"/>
    </xf>
    <xf numFmtId="176" fontId="60" fillId="0" borderId="0" xfId="0" applyNumberFormat="1" applyFont="1" applyAlignment="1">
      <alignment horizontal="right" vertical="center"/>
    </xf>
    <xf numFmtId="0" fontId="3" fillId="0" borderId="108" xfId="3" applyFont="1" applyBorder="1" applyAlignment="1">
      <alignment horizontal="left" vertical="center" shrinkToFit="1"/>
    </xf>
    <xf numFmtId="176" fontId="3" fillId="2" borderId="108" xfId="3" applyNumberFormat="1" applyFont="1" applyFill="1" applyBorder="1" applyAlignment="1">
      <alignment horizontal="left" vertical="center"/>
    </xf>
    <xf numFmtId="0" fontId="3" fillId="0" borderId="108" xfId="3" applyFont="1" applyBorder="1" applyAlignment="1">
      <alignment horizontal="right" vertical="center"/>
    </xf>
    <xf numFmtId="0" fontId="3" fillId="0" borderId="167" xfId="3" applyFont="1" applyBorder="1" applyAlignment="1">
      <alignment horizontal="left" vertical="center"/>
    </xf>
    <xf numFmtId="0" fontId="3" fillId="0" borderId="166" xfId="3" applyFont="1" applyBorder="1" applyAlignment="1">
      <alignment horizontal="left" vertical="center"/>
    </xf>
    <xf numFmtId="0" fontId="3" fillId="2" borderId="166" xfId="3" applyFont="1" applyFill="1" applyBorder="1" applyAlignment="1">
      <alignment horizontal="left" vertical="center"/>
    </xf>
    <xf numFmtId="0" fontId="3" fillId="0" borderId="166" xfId="3" applyFont="1" applyBorder="1" applyAlignment="1">
      <alignment vertical="center"/>
    </xf>
    <xf numFmtId="0" fontId="3" fillId="0" borderId="166" xfId="3" applyFont="1" applyBorder="1" applyAlignment="1">
      <alignment horizontal="right" vertical="center"/>
    </xf>
    <xf numFmtId="0" fontId="3" fillId="0" borderId="112" xfId="3" applyFont="1" applyBorder="1" applyAlignment="1">
      <alignment horizontal="right" vertical="center"/>
    </xf>
    <xf numFmtId="0" fontId="3" fillId="0" borderId="159" xfId="3" applyFont="1" applyBorder="1" applyAlignment="1">
      <alignment horizontal="center" vertical="center"/>
    </xf>
    <xf numFmtId="176" fontId="3" fillId="0" borderId="108" xfId="3" applyNumberFormat="1" applyFont="1" applyBorder="1" applyAlignment="1">
      <alignment vertical="center"/>
    </xf>
    <xf numFmtId="0" fontId="39" fillId="0" borderId="108" xfId="3" applyFont="1" applyBorder="1" applyAlignment="1">
      <alignment horizontal="left" vertical="center"/>
    </xf>
    <xf numFmtId="0" fontId="3" fillId="0" borderId="159" xfId="3" applyFont="1" applyBorder="1" applyAlignment="1">
      <alignment horizontal="left" vertical="center"/>
    </xf>
    <xf numFmtId="176" fontId="3" fillId="0" borderId="166" xfId="3" applyNumberFormat="1" applyFont="1" applyBorder="1" applyAlignment="1">
      <alignment horizontal="left" vertical="center"/>
    </xf>
    <xf numFmtId="0" fontId="3" fillId="0" borderId="167" xfId="3" applyFont="1" applyBorder="1" applyAlignment="1">
      <alignment horizontal="right" vertical="center"/>
    </xf>
    <xf numFmtId="0" fontId="22" fillId="0" borderId="166" xfId="3" applyFont="1" applyBorder="1" applyAlignment="1">
      <alignment horizontal="left" vertical="center"/>
    </xf>
    <xf numFmtId="0" fontId="3" fillId="0" borderId="168" xfId="3" applyFont="1" applyBorder="1" applyAlignment="1">
      <alignment horizontal="center" vertical="center"/>
    </xf>
    <xf numFmtId="176" fontId="3" fillId="0" borderId="166" xfId="3" applyNumberFormat="1" applyFont="1" applyBorder="1" applyAlignment="1">
      <alignment vertical="center"/>
    </xf>
    <xf numFmtId="176" fontId="29" fillId="0" borderId="166" xfId="3" applyNumberFormat="1" applyFont="1" applyBorder="1" applyAlignment="1">
      <alignment vertical="center"/>
    </xf>
    <xf numFmtId="176" fontId="3" fillId="0" borderId="166" xfId="3" applyNumberFormat="1" applyFont="1" applyBorder="1" applyAlignment="1">
      <alignment vertical="center" wrapText="1"/>
    </xf>
    <xf numFmtId="0" fontId="39" fillId="0" borderId="166" xfId="3" applyFont="1" applyBorder="1" applyAlignment="1">
      <alignment horizontal="left" vertical="center"/>
    </xf>
    <xf numFmtId="0" fontId="3" fillId="0" borderId="168" xfId="3" applyFont="1" applyBorder="1" applyAlignment="1">
      <alignment horizontal="left" vertical="center"/>
    </xf>
    <xf numFmtId="0" fontId="3" fillId="11" borderId="107" xfId="3" applyFont="1" applyFill="1" applyBorder="1" applyAlignment="1">
      <alignment vertical="center"/>
    </xf>
    <xf numFmtId="0" fontId="3" fillId="11" borderId="107" xfId="3" applyFont="1" applyFill="1" applyBorder="1" applyAlignment="1">
      <alignment horizontal="left" vertical="center"/>
    </xf>
    <xf numFmtId="176" fontId="3" fillId="0" borderId="169" xfId="3" applyNumberFormat="1" applyFont="1" applyBorder="1" applyAlignment="1">
      <alignment vertical="center"/>
    </xf>
    <xf numFmtId="0" fontId="3" fillId="0" borderId="169" xfId="3" applyFont="1" applyBorder="1" applyAlignment="1">
      <alignment horizontal="left" vertical="center"/>
    </xf>
    <xf numFmtId="0" fontId="39" fillId="0" borderId="169" xfId="3" applyFont="1" applyBorder="1" applyAlignment="1">
      <alignment horizontal="left" vertical="center"/>
    </xf>
    <xf numFmtId="0" fontId="3" fillId="0" borderId="170" xfId="3" applyFont="1" applyBorder="1" applyAlignment="1">
      <alignment horizontal="left" vertical="center"/>
    </xf>
    <xf numFmtId="0" fontId="3" fillId="0" borderId="169" xfId="3" applyFont="1" applyBorder="1" applyAlignment="1">
      <alignment vertical="center"/>
    </xf>
    <xf numFmtId="0" fontId="22" fillId="0" borderId="169" xfId="3" applyFont="1" applyBorder="1" applyAlignment="1">
      <alignment horizontal="left" vertical="center"/>
    </xf>
    <xf numFmtId="176" fontId="3" fillId="0" borderId="169" xfId="3" applyNumberFormat="1" applyFont="1" applyBorder="1" applyAlignment="1">
      <alignment horizontal="left" vertical="center"/>
    </xf>
    <xf numFmtId="0" fontId="3" fillId="0" borderId="170" xfId="3" applyFont="1" applyBorder="1" applyAlignment="1">
      <alignment horizontal="center" vertical="center"/>
    </xf>
    <xf numFmtId="0" fontId="3" fillId="0" borderId="169" xfId="3" applyFont="1" applyBorder="1" applyAlignment="1">
      <alignment horizontal="right" vertical="center"/>
    </xf>
    <xf numFmtId="0" fontId="3" fillId="14" borderId="171" xfId="3" applyFont="1" applyFill="1" applyBorder="1" applyAlignment="1">
      <alignment horizontal="left" vertical="center"/>
    </xf>
    <xf numFmtId="0" fontId="3" fillId="14" borderId="24" xfId="3" applyFont="1" applyFill="1" applyBorder="1" applyAlignment="1">
      <alignment horizontal="left" vertical="center"/>
    </xf>
    <xf numFmtId="0" fontId="3" fillId="14" borderId="172" xfId="3" applyFont="1" applyFill="1" applyBorder="1" applyAlignment="1">
      <alignment horizontal="left" vertical="center"/>
    </xf>
    <xf numFmtId="0" fontId="3" fillId="0" borderId="173" xfId="3" applyFont="1" applyBorder="1" applyAlignment="1">
      <alignment horizontal="right" vertical="center"/>
    </xf>
    <xf numFmtId="0" fontId="3" fillId="11" borderId="107" xfId="3" applyFont="1" applyFill="1" applyBorder="1" applyAlignment="1">
      <alignment horizontal="left" vertical="top"/>
    </xf>
    <xf numFmtId="0" fontId="3" fillId="11" borderId="157" xfId="3" applyFont="1" applyFill="1" applyBorder="1" applyAlignment="1">
      <alignment horizontal="left" vertical="center"/>
    </xf>
    <xf numFmtId="0" fontId="28" fillId="14" borderId="108" xfId="3" applyFont="1" applyFill="1" applyBorder="1" applyAlignment="1">
      <alignment horizontal="left" vertical="center"/>
    </xf>
    <xf numFmtId="0" fontId="60" fillId="0" borderId="47" xfId="0" applyFont="1" applyBorder="1" applyAlignment="1">
      <alignment horizontal="center" vertical="center" wrapText="1"/>
    </xf>
    <xf numFmtId="38" fontId="60" fillId="0" borderId="71" xfId="1" applyFont="1" applyBorder="1" applyAlignment="1">
      <alignment horizontal="center" vertical="center" wrapText="1"/>
    </xf>
    <xf numFmtId="38" fontId="61" fillId="0" borderId="47" xfId="1" applyFont="1" applyFill="1" applyBorder="1" applyAlignment="1">
      <alignment vertical="center" wrapText="1"/>
    </xf>
    <xf numFmtId="38" fontId="61" fillId="0" borderId="175" xfId="1" applyFont="1" applyFill="1" applyBorder="1" applyAlignment="1">
      <alignment vertical="center" wrapText="1"/>
    </xf>
    <xf numFmtId="38" fontId="60" fillId="0" borderId="48" xfId="1" applyFont="1" applyFill="1" applyBorder="1" applyAlignment="1">
      <alignment horizontal="center" vertical="center"/>
    </xf>
    <xf numFmtId="184" fontId="59" fillId="0" borderId="47" xfId="1" applyNumberFormat="1" applyFont="1" applyFill="1" applyBorder="1" applyAlignment="1">
      <alignment horizontal="center" vertical="center" wrapText="1"/>
    </xf>
    <xf numFmtId="184" fontId="59" fillId="0" borderId="48" xfId="1" applyNumberFormat="1" applyFont="1" applyFill="1" applyBorder="1" applyAlignment="1">
      <alignment horizontal="center" vertical="center"/>
    </xf>
    <xf numFmtId="1" fontId="60" fillId="0" borderId="178" xfId="0" applyNumberFormat="1" applyFont="1" applyBorder="1">
      <alignment vertical="center"/>
    </xf>
    <xf numFmtId="176" fontId="60" fillId="0" borderId="178" xfId="0" applyNumberFormat="1" applyFont="1" applyBorder="1">
      <alignment vertical="center"/>
    </xf>
    <xf numFmtId="38" fontId="60" fillId="0" borderId="179" xfId="1" applyFont="1" applyBorder="1" applyAlignment="1">
      <alignment vertical="center"/>
    </xf>
    <xf numFmtId="176" fontId="60" fillId="16" borderId="178" xfId="0" applyNumberFormat="1" applyFont="1" applyFill="1" applyBorder="1">
      <alignment vertical="center"/>
    </xf>
    <xf numFmtId="38" fontId="60" fillId="16" borderId="179" xfId="1" applyFont="1" applyFill="1" applyBorder="1" applyAlignment="1">
      <alignment vertical="center"/>
    </xf>
    <xf numFmtId="2" fontId="60" fillId="3" borderId="178" xfId="0" applyNumberFormat="1" applyFont="1" applyFill="1" applyBorder="1">
      <alignment vertical="center"/>
    </xf>
    <xf numFmtId="38" fontId="60" fillId="3" borderId="179" xfId="1" applyFont="1" applyFill="1" applyBorder="1" applyAlignment="1">
      <alignment vertical="center"/>
    </xf>
    <xf numFmtId="0" fontId="60" fillId="13" borderId="178" xfId="0" applyFont="1" applyFill="1" applyBorder="1">
      <alignment vertical="center"/>
    </xf>
    <xf numFmtId="38" fontId="60" fillId="13" borderId="179" xfId="1" applyFont="1" applyFill="1" applyBorder="1" applyAlignment="1">
      <alignment vertical="center"/>
    </xf>
    <xf numFmtId="0" fontId="65" fillId="26" borderId="71" xfId="0" applyFont="1" applyFill="1" applyBorder="1">
      <alignment vertical="center"/>
    </xf>
    <xf numFmtId="184" fontId="81" fillId="0" borderId="35" xfId="1" applyNumberFormat="1" applyFont="1" applyFill="1" applyBorder="1" applyAlignment="1">
      <alignment horizontal="center" vertical="center"/>
    </xf>
    <xf numFmtId="181" fontId="60" fillId="0" borderId="0" xfId="0" applyNumberFormat="1" applyFont="1">
      <alignment vertical="center"/>
    </xf>
    <xf numFmtId="181" fontId="60" fillId="16" borderId="0" xfId="0" applyNumberFormat="1" applyFont="1" applyFill="1">
      <alignment vertical="center"/>
    </xf>
    <xf numFmtId="38" fontId="60" fillId="0" borderId="35" xfId="1" applyFont="1" applyFill="1" applyBorder="1" applyAlignment="1">
      <alignment horizontal="left" vertical="top" wrapText="1"/>
    </xf>
    <xf numFmtId="38" fontId="60" fillId="0" borderId="41" xfId="1" applyFont="1" applyFill="1" applyBorder="1" applyAlignment="1">
      <alignment horizontal="left" vertical="top" wrapText="1"/>
    </xf>
    <xf numFmtId="38" fontId="61" fillId="0" borderId="41" xfId="1" applyFont="1" applyFill="1" applyBorder="1" applyAlignment="1">
      <alignment vertical="top" wrapText="1"/>
    </xf>
    <xf numFmtId="38" fontId="59" fillId="0" borderId="41" xfId="1" applyFont="1" applyFill="1" applyBorder="1" applyAlignment="1">
      <alignment horizontal="center" vertical="center"/>
    </xf>
    <xf numFmtId="184" fontId="59" fillId="0" borderId="35" xfId="4" applyNumberFormat="1" applyFont="1" applyFill="1" applyBorder="1" applyAlignment="1">
      <alignment horizontal="center" vertical="center"/>
    </xf>
    <xf numFmtId="184" fontId="59" fillId="0" borderId="35" xfId="4" applyNumberFormat="1" applyFont="1" applyFill="1" applyBorder="1" applyAlignment="1">
      <alignment horizontal="center" vertical="center" wrapText="1"/>
    </xf>
    <xf numFmtId="0" fontId="3" fillId="0" borderId="97" xfId="3" applyFont="1" applyBorder="1" applyAlignment="1">
      <alignment horizontal="center" vertical="center" shrinkToFit="1"/>
    </xf>
    <xf numFmtId="0" fontId="3" fillId="0" borderId="113" xfId="3" applyFont="1" applyBorder="1" applyAlignment="1">
      <alignment horizontal="center" vertical="center" shrinkToFit="1"/>
    </xf>
    <xf numFmtId="182" fontId="60" fillId="28" borderId="70" xfId="1" applyNumberFormat="1" applyFont="1" applyFill="1" applyBorder="1" applyAlignment="1">
      <alignment vertical="center"/>
    </xf>
    <xf numFmtId="0" fontId="3" fillId="0" borderId="181" xfId="3" applyFont="1" applyBorder="1" applyAlignment="1">
      <alignment horizontal="left" vertical="center"/>
    </xf>
    <xf numFmtId="49" fontId="70" fillId="0" borderId="35" xfId="0" applyNumberFormat="1" applyFont="1" applyBorder="1" applyAlignment="1">
      <alignment horizontal="center" vertical="center"/>
    </xf>
    <xf numFmtId="0" fontId="3" fillId="0" borderId="107" xfId="3" applyFont="1" applyBorder="1" applyAlignment="1">
      <alignment horizontal="left" vertical="center"/>
    </xf>
    <xf numFmtId="0" fontId="59" fillId="0" borderId="36" xfId="0" applyFont="1" applyBorder="1" applyAlignment="1">
      <alignment horizontal="center" vertical="center" wrapText="1"/>
    </xf>
    <xf numFmtId="0" fontId="59" fillId="0" borderId="35" xfId="0" applyFont="1" applyBorder="1" applyAlignment="1">
      <alignment horizontal="center" vertical="center" wrapText="1"/>
    </xf>
    <xf numFmtId="0" fontId="59" fillId="0" borderId="39" xfId="0" applyFont="1" applyBorder="1" applyAlignment="1">
      <alignment horizontal="center" vertical="center" wrapText="1"/>
    </xf>
    <xf numFmtId="0" fontId="60" fillId="0" borderId="36" xfId="0" applyFont="1" applyBorder="1" applyAlignment="1">
      <alignment horizontal="center" vertical="center"/>
    </xf>
    <xf numFmtId="0" fontId="44" fillId="0" borderId="0" xfId="3" applyFont="1" applyAlignment="1">
      <alignment vertical="center"/>
    </xf>
    <xf numFmtId="0" fontId="44" fillId="0" borderId="0" xfId="3" applyFont="1" applyAlignment="1">
      <alignment horizontal="center" vertical="center" wrapText="1"/>
    </xf>
    <xf numFmtId="0" fontId="44" fillId="0" borderId="0" xfId="3" applyFont="1" applyAlignment="1">
      <alignment vertical="center" wrapText="1"/>
    </xf>
    <xf numFmtId="0" fontId="44" fillId="0" borderId="0" xfId="3" applyFont="1" applyAlignment="1">
      <alignment horizontal="center" vertical="center"/>
    </xf>
    <xf numFmtId="0" fontId="44" fillId="0" borderId="0" xfId="3" applyFont="1" applyAlignment="1">
      <alignment horizontal="right" vertical="center"/>
    </xf>
    <xf numFmtId="0" fontId="82" fillId="34" borderId="11" xfId="3" applyFont="1" applyFill="1" applyBorder="1" applyAlignment="1">
      <alignment horizontal="center" vertical="center" wrapText="1"/>
    </xf>
    <xf numFmtId="0" fontId="44" fillId="0" borderId="11" xfId="3" applyFont="1" applyBorder="1" applyAlignment="1">
      <alignment horizontal="center" vertical="center" wrapText="1"/>
    </xf>
    <xf numFmtId="0" fontId="44" fillId="0" borderId="11" xfId="3" applyFont="1" applyBorder="1" applyAlignment="1">
      <alignment vertical="center" wrapText="1"/>
    </xf>
    <xf numFmtId="176" fontId="44" fillId="0" borderId="0" xfId="3" applyNumberFormat="1" applyFont="1" applyAlignment="1">
      <alignment vertical="center"/>
    </xf>
    <xf numFmtId="0" fontId="44" fillId="28" borderId="0" xfId="3" applyFont="1" applyFill="1" applyAlignment="1">
      <alignment vertical="center"/>
    </xf>
    <xf numFmtId="2" fontId="44" fillId="0" borderId="0" xfId="3" applyNumberFormat="1" applyFont="1" applyAlignment="1">
      <alignment vertical="center"/>
    </xf>
    <xf numFmtId="0" fontId="84" fillId="0" borderId="0" xfId="3" applyFont="1" applyAlignment="1">
      <alignment horizontal="left" vertical="center"/>
    </xf>
    <xf numFmtId="0" fontId="82" fillId="0" borderId="0" xfId="3" applyFont="1" applyAlignment="1">
      <alignment horizontal="right" vertical="center"/>
    </xf>
    <xf numFmtId="0" fontId="82" fillId="0" borderId="0" xfId="3" applyFont="1" applyAlignment="1">
      <alignment vertical="center"/>
    </xf>
    <xf numFmtId="0" fontId="82" fillId="16" borderId="11" xfId="3" applyFont="1" applyFill="1" applyBorder="1" applyAlignment="1">
      <alignment horizontal="center" vertical="center"/>
    </xf>
    <xf numFmtId="0" fontId="44" fillId="16" borderId="11" xfId="3" applyFont="1" applyFill="1" applyBorder="1" applyAlignment="1">
      <alignment horizontal="center" vertical="center"/>
    </xf>
    <xf numFmtId="0" fontId="85" fillId="16" borderId="5" xfId="3" applyFont="1" applyFill="1" applyBorder="1" applyAlignment="1">
      <alignment horizontal="center" vertical="center"/>
    </xf>
    <xf numFmtId="38" fontId="60" fillId="0" borderId="0" xfId="1" applyFont="1" applyFill="1" applyBorder="1" applyAlignment="1">
      <alignment horizontal="center" vertical="center"/>
    </xf>
    <xf numFmtId="38" fontId="60" fillId="0" borderId="0" xfId="1" applyFont="1" applyFill="1" applyBorder="1" applyAlignment="1">
      <alignment horizontal="center" vertical="center" wrapText="1"/>
    </xf>
    <xf numFmtId="0" fontId="60" fillId="0" borderId="0" xfId="0" applyFont="1" applyAlignment="1">
      <alignment horizontal="center" vertical="center" wrapText="1"/>
    </xf>
    <xf numFmtId="38" fontId="60" fillId="0" borderId="0" xfId="1" quotePrefix="1" applyFont="1" applyFill="1" applyBorder="1" applyAlignment="1">
      <alignment horizontal="center" vertical="center"/>
    </xf>
    <xf numFmtId="0" fontId="60" fillId="0" borderId="0" xfId="0" quotePrefix="1" applyFont="1" applyAlignment="1">
      <alignment horizontal="center" vertical="center"/>
    </xf>
    <xf numFmtId="184" fontId="60" fillId="0" borderId="0" xfId="0" applyNumberFormat="1" applyFont="1" applyAlignment="1">
      <alignment horizontal="center" vertical="center"/>
    </xf>
    <xf numFmtId="187" fontId="60" fillId="0" borderId="0" xfId="0" applyNumberFormat="1" applyFont="1" applyAlignment="1">
      <alignment horizontal="center" vertical="center"/>
    </xf>
    <xf numFmtId="0" fontId="73" fillId="0" borderId="0" xfId="0" applyFont="1" applyAlignment="1">
      <alignment horizontal="left" vertical="center"/>
    </xf>
    <xf numFmtId="0" fontId="74" fillId="0" borderId="0" xfId="0" applyFont="1" applyAlignment="1">
      <alignment horizontal="left" vertical="center"/>
    </xf>
    <xf numFmtId="0" fontId="75" fillId="0" borderId="0" xfId="0" applyFont="1" applyAlignment="1">
      <alignment horizontal="left" vertical="center"/>
    </xf>
    <xf numFmtId="0" fontId="63" fillId="0" borderId="0" xfId="0" applyFont="1" applyAlignment="1">
      <alignment horizontal="left" vertical="center"/>
    </xf>
    <xf numFmtId="40" fontId="60" fillId="0" borderId="70" xfId="1" applyNumberFormat="1" applyFont="1" applyBorder="1" applyAlignment="1">
      <alignment vertical="center"/>
    </xf>
    <xf numFmtId="185" fontId="60" fillId="0" borderId="0" xfId="0" applyNumberFormat="1" applyFont="1">
      <alignment vertical="center"/>
    </xf>
    <xf numFmtId="184" fontId="60" fillId="0" borderId="70" xfId="1" applyNumberFormat="1" applyFont="1" applyBorder="1" applyAlignment="1">
      <alignment horizontal="right" vertical="center"/>
    </xf>
    <xf numFmtId="40" fontId="60" fillId="3" borderId="70" xfId="1" applyNumberFormat="1" applyFont="1" applyFill="1" applyBorder="1" applyAlignment="1">
      <alignment vertical="center"/>
    </xf>
    <xf numFmtId="38" fontId="60" fillId="3" borderId="70" xfId="1" applyFont="1" applyFill="1" applyBorder="1" applyAlignment="1">
      <alignment vertical="center"/>
    </xf>
    <xf numFmtId="38" fontId="60" fillId="13" borderId="70" xfId="1" applyFont="1" applyFill="1" applyBorder="1" applyAlignment="1">
      <alignment vertical="center"/>
    </xf>
    <xf numFmtId="38" fontId="67" fillId="7" borderId="63" xfId="1" applyFont="1" applyFill="1" applyBorder="1" applyAlignment="1">
      <alignment vertical="center"/>
    </xf>
    <xf numFmtId="38" fontId="67" fillId="7" borderId="64" xfId="1" applyFont="1" applyFill="1" applyBorder="1" applyAlignment="1">
      <alignment vertical="center"/>
    </xf>
    <xf numFmtId="38" fontId="63" fillId="7" borderId="65" xfId="1" applyFont="1" applyFill="1" applyBorder="1" applyAlignment="1">
      <alignment vertical="center"/>
    </xf>
    <xf numFmtId="38" fontId="63" fillId="7" borderId="69" xfId="1" applyFont="1" applyFill="1" applyBorder="1" applyAlignment="1">
      <alignment vertical="center"/>
    </xf>
    <xf numFmtId="38" fontId="63" fillId="7" borderId="70" xfId="1" applyFont="1" applyFill="1" applyBorder="1" applyAlignment="1">
      <alignment vertical="center"/>
    </xf>
    <xf numFmtId="38" fontId="67" fillId="7" borderId="67" xfId="1" applyFont="1" applyFill="1" applyBorder="1" applyAlignment="1">
      <alignment vertical="center"/>
    </xf>
    <xf numFmtId="38" fontId="63" fillId="7" borderId="40" xfId="1" applyFont="1" applyFill="1" applyBorder="1" applyAlignment="1">
      <alignment vertical="center"/>
    </xf>
    <xf numFmtId="38" fontId="63" fillId="7" borderId="41" xfId="1" applyFont="1" applyFill="1" applyBorder="1" applyAlignment="1">
      <alignment vertical="center"/>
    </xf>
    <xf numFmtId="38" fontId="67" fillId="7" borderId="15" xfId="1" applyFont="1" applyFill="1" applyBorder="1" applyAlignment="1">
      <alignment vertical="center"/>
    </xf>
    <xf numFmtId="38" fontId="63" fillId="7" borderId="178" xfId="1" applyFont="1" applyFill="1" applyBorder="1" applyAlignment="1">
      <alignment vertical="center"/>
    </xf>
    <xf numFmtId="1" fontId="60" fillId="13" borderId="15" xfId="0" applyNumberFormat="1" applyFont="1" applyFill="1" applyBorder="1">
      <alignment vertical="center"/>
    </xf>
    <xf numFmtId="182" fontId="60" fillId="3" borderId="0" xfId="1" applyNumberFormat="1" applyFont="1" applyFill="1" applyBorder="1" applyAlignment="1">
      <alignment vertical="center"/>
    </xf>
    <xf numFmtId="182" fontId="60" fillId="13" borderId="0" xfId="1" applyNumberFormat="1" applyFont="1" applyFill="1" applyBorder="1" applyAlignment="1">
      <alignment vertical="center"/>
    </xf>
    <xf numFmtId="0" fontId="71" fillId="0" borderId="36" xfId="0" applyFont="1" applyBorder="1" applyAlignment="1">
      <alignment horizontal="center" vertical="center" wrapText="1"/>
    </xf>
    <xf numFmtId="0" fontId="71" fillId="0" borderId="35" xfId="0" applyFont="1" applyBorder="1" applyAlignment="1">
      <alignment horizontal="center" vertical="center" wrapText="1"/>
    </xf>
    <xf numFmtId="0" fontId="71" fillId="0" borderId="36" xfId="0" applyFont="1" applyBorder="1" applyAlignment="1">
      <alignment vertical="center" wrapText="1"/>
    </xf>
    <xf numFmtId="0" fontId="71" fillId="0" borderId="35" xfId="0" applyFont="1" applyBorder="1" applyAlignment="1">
      <alignment vertical="center" wrapText="1"/>
    </xf>
    <xf numFmtId="184" fontId="60" fillId="0" borderId="0" xfId="1" applyNumberFormat="1" applyFont="1" applyBorder="1" applyAlignment="1">
      <alignment vertical="center"/>
    </xf>
    <xf numFmtId="184" fontId="60" fillId="0" borderId="15" xfId="1" applyNumberFormat="1" applyFont="1" applyBorder="1" applyAlignment="1">
      <alignment vertical="center"/>
    </xf>
    <xf numFmtId="184" fontId="60" fillId="16" borderId="15" xfId="1" applyNumberFormat="1" applyFont="1" applyFill="1" applyBorder="1" applyAlignment="1">
      <alignment vertical="center"/>
    </xf>
    <xf numFmtId="184" fontId="60" fillId="16" borderId="0" xfId="1" applyNumberFormat="1" applyFont="1" applyFill="1" applyBorder="1" applyAlignment="1">
      <alignment vertical="center"/>
    </xf>
    <xf numFmtId="184" fontId="60" fillId="3" borderId="15" xfId="0" applyNumberFormat="1" applyFont="1" applyFill="1" applyBorder="1">
      <alignment vertical="center"/>
    </xf>
    <xf numFmtId="184" fontId="60" fillId="13" borderId="15" xfId="0" applyNumberFormat="1" applyFont="1" applyFill="1" applyBorder="1">
      <alignment vertical="center"/>
    </xf>
    <xf numFmtId="181" fontId="60" fillId="0" borderId="0" xfId="1" applyNumberFormat="1" applyFont="1" applyBorder="1" applyAlignment="1">
      <alignment vertical="center"/>
    </xf>
    <xf numFmtId="181" fontId="60" fillId="16" borderId="0" xfId="1" applyNumberFormat="1" applyFont="1" applyFill="1" applyBorder="1" applyAlignment="1">
      <alignment vertical="center"/>
    </xf>
    <xf numFmtId="181" fontId="60" fillId="3" borderId="0" xfId="0" applyNumberFormat="1" applyFont="1" applyFill="1">
      <alignment vertical="center"/>
    </xf>
    <xf numFmtId="181" fontId="60" fillId="13" borderId="0" xfId="0" applyNumberFormat="1" applyFont="1" applyFill="1">
      <alignment vertical="center"/>
    </xf>
    <xf numFmtId="181" fontId="60" fillId="0" borderId="15" xfId="0" applyNumberFormat="1" applyFont="1" applyBorder="1">
      <alignment vertical="center"/>
    </xf>
    <xf numFmtId="181" fontId="60" fillId="16" borderId="15" xfId="0" applyNumberFormat="1" applyFont="1" applyFill="1" applyBorder="1">
      <alignment vertical="center"/>
    </xf>
    <xf numFmtId="181" fontId="60" fillId="3" borderId="15" xfId="0" applyNumberFormat="1" applyFont="1" applyFill="1" applyBorder="1">
      <alignment vertical="center"/>
    </xf>
    <xf numFmtId="181" fontId="60" fillId="13" borderId="15" xfId="0" applyNumberFormat="1" applyFont="1" applyFill="1" applyBorder="1">
      <alignment vertical="center"/>
    </xf>
    <xf numFmtId="0" fontId="60" fillId="0" borderId="39" xfId="0" applyFont="1" applyBorder="1" applyAlignment="1">
      <alignment vertical="center" wrapText="1"/>
    </xf>
    <xf numFmtId="0" fontId="60" fillId="0" borderId="39" xfId="0" applyFont="1" applyBorder="1" applyAlignment="1">
      <alignment horizontal="center" vertical="center" wrapText="1"/>
    </xf>
    <xf numFmtId="0" fontId="69" fillId="35" borderId="39" xfId="0" applyFont="1" applyFill="1" applyBorder="1">
      <alignment vertical="center"/>
    </xf>
    <xf numFmtId="0" fontId="60" fillId="35" borderId="39" xfId="0" applyFont="1" applyFill="1" applyBorder="1">
      <alignment vertical="center"/>
    </xf>
    <xf numFmtId="0" fontId="60" fillId="35" borderId="71" xfId="0" applyFont="1" applyFill="1" applyBorder="1">
      <alignment vertical="center"/>
    </xf>
    <xf numFmtId="0" fontId="60" fillId="0" borderId="31" xfId="0" applyFont="1" applyBorder="1" applyAlignment="1">
      <alignment vertical="center" wrapText="1"/>
    </xf>
    <xf numFmtId="1" fontId="60" fillId="0" borderId="18" xfId="0" applyNumberFormat="1" applyFont="1" applyBorder="1">
      <alignment vertical="center"/>
    </xf>
    <xf numFmtId="1" fontId="60" fillId="16" borderId="18" xfId="0" applyNumberFormat="1" applyFont="1" applyFill="1" applyBorder="1">
      <alignment vertical="center"/>
    </xf>
    <xf numFmtId="1" fontId="60" fillId="3" borderId="18" xfId="0" applyNumberFormat="1" applyFont="1" applyFill="1" applyBorder="1">
      <alignment vertical="center"/>
    </xf>
    <xf numFmtId="0" fontId="60" fillId="0" borderId="18" xfId="0" applyFont="1" applyBorder="1" applyAlignment="1">
      <alignment horizontal="center" vertical="center"/>
    </xf>
    <xf numFmtId="0" fontId="60" fillId="11" borderId="0" xfId="0" applyFont="1" applyFill="1">
      <alignment vertical="center"/>
    </xf>
    <xf numFmtId="0" fontId="60" fillId="0" borderId="0" xfId="0" applyFont="1" applyAlignment="1">
      <alignment vertical="center" wrapText="1"/>
    </xf>
    <xf numFmtId="0" fontId="59" fillId="0" borderId="0" xfId="0" applyFont="1">
      <alignment vertical="center"/>
    </xf>
    <xf numFmtId="184" fontId="59" fillId="0" borderId="0" xfId="1" applyNumberFormat="1" applyFont="1" applyFill="1" applyBorder="1">
      <alignment vertical="center"/>
    </xf>
    <xf numFmtId="184" fontId="60" fillId="3" borderId="0" xfId="1" applyNumberFormat="1" applyFont="1" applyFill="1" applyBorder="1" applyAlignment="1">
      <alignment vertical="center"/>
    </xf>
    <xf numFmtId="0" fontId="60" fillId="31" borderId="0" xfId="0" applyFont="1" applyFill="1" applyAlignment="1">
      <alignment horizontal="left" vertical="center"/>
    </xf>
    <xf numFmtId="0" fontId="60" fillId="11" borderId="35" xfId="0" applyFont="1" applyFill="1" applyBorder="1" applyAlignment="1">
      <alignment horizontal="center" vertical="center"/>
    </xf>
    <xf numFmtId="0" fontId="60" fillId="9" borderId="35" xfId="0" applyFont="1" applyFill="1" applyBorder="1" applyAlignment="1">
      <alignment horizontal="center" vertical="center"/>
    </xf>
    <xf numFmtId="0" fontId="60" fillId="9" borderId="36" xfId="0" applyFont="1" applyFill="1" applyBorder="1" applyAlignment="1">
      <alignment horizontal="center" vertical="center"/>
    </xf>
    <xf numFmtId="182" fontId="60" fillId="0" borderId="15" xfId="1" applyNumberFormat="1" applyFont="1" applyBorder="1" applyAlignment="1">
      <alignment horizontal="center" vertical="center"/>
    </xf>
    <xf numFmtId="182" fontId="60" fillId="0" borderId="0" xfId="1" applyNumberFormat="1" applyFont="1" applyBorder="1" applyAlignment="1">
      <alignment horizontal="center" vertical="center"/>
    </xf>
    <xf numFmtId="182" fontId="60" fillId="16" borderId="15" xfId="1" applyNumberFormat="1" applyFont="1" applyFill="1" applyBorder="1" applyAlignment="1">
      <alignment horizontal="center" vertical="center"/>
    </xf>
    <xf numFmtId="182" fontId="60" fillId="16" borderId="0" xfId="1" applyNumberFormat="1" applyFont="1" applyFill="1" applyBorder="1" applyAlignment="1">
      <alignment horizontal="center" vertical="center"/>
    </xf>
    <xf numFmtId="182" fontId="60" fillId="3" borderId="15" xfId="0" applyNumberFormat="1" applyFont="1" applyFill="1" applyBorder="1" applyAlignment="1">
      <alignment horizontal="center" vertical="center"/>
    </xf>
    <xf numFmtId="182" fontId="60" fillId="3" borderId="0" xfId="0" applyNumberFormat="1" applyFont="1" applyFill="1" applyAlignment="1">
      <alignment horizontal="center" vertical="center"/>
    </xf>
    <xf numFmtId="0" fontId="60" fillId="13" borderId="15" xfId="0" applyFont="1" applyFill="1" applyBorder="1" applyAlignment="1">
      <alignment horizontal="center" vertical="center"/>
    </xf>
    <xf numFmtId="0" fontId="60" fillId="13" borderId="0" xfId="0" applyFont="1" applyFill="1" applyAlignment="1">
      <alignment horizontal="center" vertical="center"/>
    </xf>
    <xf numFmtId="38" fontId="63" fillId="7" borderId="15" xfId="1" applyFont="1" applyFill="1" applyBorder="1" applyAlignment="1">
      <alignment horizontal="center" vertical="center"/>
    </xf>
    <xf numFmtId="38" fontId="63" fillId="7" borderId="0" xfId="1" applyFont="1" applyFill="1" applyBorder="1" applyAlignment="1">
      <alignment horizontal="center" vertical="center"/>
    </xf>
    <xf numFmtId="182" fontId="60" fillId="0" borderId="70" xfId="1" applyNumberFormat="1" applyFont="1" applyFill="1" applyBorder="1" applyAlignment="1">
      <alignment vertical="center"/>
    </xf>
    <xf numFmtId="182" fontId="60" fillId="0" borderId="0" xfId="1" applyNumberFormat="1" applyFont="1" applyFill="1" applyBorder="1" applyAlignment="1">
      <alignment vertical="center"/>
    </xf>
    <xf numFmtId="2" fontId="63" fillId="0" borderId="0" xfId="0" applyNumberFormat="1" applyFont="1">
      <alignment vertical="center"/>
    </xf>
    <xf numFmtId="176" fontId="60" fillId="0" borderId="0" xfId="0" applyNumberFormat="1" applyFont="1" applyAlignment="1">
      <alignment horizontal="center" vertical="center"/>
    </xf>
    <xf numFmtId="38" fontId="63" fillId="0" borderId="0" xfId="1" applyFont="1" applyFill="1" applyBorder="1" applyAlignment="1">
      <alignment vertical="center"/>
    </xf>
    <xf numFmtId="182" fontId="63" fillId="0" borderId="0" xfId="1" applyNumberFormat="1" applyFont="1" applyFill="1" applyBorder="1" applyAlignment="1">
      <alignment vertical="center"/>
    </xf>
    <xf numFmtId="40" fontId="63" fillId="0" borderId="0" xfId="1" applyNumberFormat="1" applyFont="1" applyFill="1" applyBorder="1" applyAlignment="1">
      <alignment vertical="center"/>
    </xf>
    <xf numFmtId="186" fontId="63" fillId="0" borderId="0" xfId="1" applyNumberFormat="1" applyFont="1" applyFill="1" applyBorder="1" applyAlignment="1">
      <alignment vertical="center"/>
    </xf>
    <xf numFmtId="184" fontId="63" fillId="0" borderId="0" xfId="1" applyNumberFormat="1" applyFont="1" applyFill="1" applyBorder="1" applyAlignment="1">
      <alignment vertical="center"/>
    </xf>
    <xf numFmtId="0" fontId="60" fillId="0" borderId="0" xfId="0" applyFont="1" applyAlignment="1"/>
    <xf numFmtId="0" fontId="0" fillId="0" borderId="0" xfId="0" applyAlignment="1"/>
    <xf numFmtId="0" fontId="72" fillId="0" borderId="36" xfId="7" applyFont="1" applyBorder="1" applyAlignment="1">
      <alignment horizontal="center" vertical="center"/>
    </xf>
    <xf numFmtId="0" fontId="72" fillId="0" borderId="35" xfId="7" applyFont="1" applyBorder="1" applyAlignment="1">
      <alignment horizontal="center" vertical="center"/>
    </xf>
    <xf numFmtId="0" fontId="72" fillId="0" borderId="39" xfId="7" applyFont="1" applyBorder="1" applyAlignment="1">
      <alignment horizontal="center" vertical="center"/>
    </xf>
    <xf numFmtId="0" fontId="61" fillId="0" borderId="35" xfId="0" applyFont="1" applyBorder="1" applyAlignment="1">
      <alignment wrapText="1"/>
    </xf>
    <xf numFmtId="0" fontId="61" fillId="0" borderId="39" xfId="0" applyFont="1" applyBorder="1" applyAlignment="1">
      <alignment wrapText="1"/>
    </xf>
    <xf numFmtId="0" fontId="90" fillId="0" borderId="36" xfId="7" applyFont="1" applyBorder="1" applyAlignment="1">
      <alignment horizontal="center" vertical="top" wrapText="1"/>
    </xf>
    <xf numFmtId="0" fontId="90" fillId="0" borderId="35" xfId="7" applyFont="1" applyBorder="1" applyAlignment="1">
      <alignment horizontal="center" vertical="top" wrapText="1"/>
    </xf>
    <xf numFmtId="0" fontId="90" fillId="0" borderId="39" xfId="7" applyFont="1" applyBorder="1" applyAlignment="1">
      <alignment horizontal="center" vertical="top" wrapText="1"/>
    </xf>
    <xf numFmtId="0" fontId="61" fillId="0" borderId="39" xfId="0" applyFont="1" applyBorder="1" applyAlignment="1">
      <alignment vertical="center" wrapText="1"/>
    </xf>
    <xf numFmtId="184" fontId="59" fillId="0" borderId="36" xfId="4" applyNumberFormat="1" applyFont="1" applyFill="1" applyBorder="1" applyAlignment="1">
      <alignment horizontal="center" vertical="center"/>
    </xf>
    <xf numFmtId="184" fontId="59" fillId="0" borderId="39" xfId="4" applyNumberFormat="1" applyFont="1" applyFill="1" applyBorder="1" applyAlignment="1">
      <alignment horizontal="center" vertical="center" wrapText="1"/>
    </xf>
    <xf numFmtId="184" fontId="59" fillId="0" borderId="36" xfId="4" applyNumberFormat="1" applyFont="1" applyFill="1" applyBorder="1" applyAlignment="1">
      <alignment horizontal="center" vertical="center" wrapText="1"/>
    </xf>
    <xf numFmtId="0" fontId="61" fillId="0" borderId="39" xfId="0" applyFont="1" applyBorder="1" applyAlignment="1">
      <alignment vertical="top" wrapText="1"/>
    </xf>
    <xf numFmtId="0" fontId="20" fillId="0" borderId="0" xfId="0" applyFont="1">
      <alignment vertical="center"/>
    </xf>
    <xf numFmtId="0" fontId="60" fillId="0" borderId="35" xfId="0" applyFont="1" applyBorder="1" applyAlignment="1"/>
    <xf numFmtId="0" fontId="60" fillId="0" borderId="39" xfId="0" applyFont="1" applyBorder="1" applyAlignment="1"/>
    <xf numFmtId="0" fontId="0" fillId="0" borderId="36" xfId="0" applyBorder="1">
      <alignment vertical="center"/>
    </xf>
    <xf numFmtId="0" fontId="0" fillId="0" borderId="35" xfId="0" applyBorder="1">
      <alignment vertical="center"/>
    </xf>
    <xf numFmtId="0" fontId="0" fillId="0" borderId="35" xfId="0" applyBorder="1" applyAlignment="1"/>
    <xf numFmtId="0" fontId="0" fillId="0" borderId="39" xfId="0" applyBorder="1" applyAlignment="1"/>
    <xf numFmtId="0" fontId="60" fillId="0" borderId="15" xfId="0" applyFont="1" applyBorder="1" applyAlignment="1"/>
    <xf numFmtId="0" fontId="60" fillId="13" borderId="31" xfId="0" applyFont="1" applyFill="1" applyBorder="1">
      <alignment vertical="center"/>
    </xf>
    <xf numFmtId="0" fontId="60" fillId="13" borderId="182" xfId="0" applyFont="1" applyFill="1" applyBorder="1">
      <alignment vertical="center"/>
    </xf>
    <xf numFmtId="0" fontId="0" fillId="11" borderId="0" xfId="0" applyFill="1" applyAlignment="1"/>
    <xf numFmtId="0" fontId="72" fillId="11" borderId="0" xfId="6" applyFont="1" applyFill="1" applyAlignment="1">
      <alignment vertical="center"/>
    </xf>
    <xf numFmtId="0" fontId="60" fillId="25" borderId="0" xfId="0" applyFont="1" applyFill="1">
      <alignment vertical="center"/>
    </xf>
    <xf numFmtId="0" fontId="60" fillId="25" borderId="0" xfId="0" applyFont="1" applyFill="1" applyAlignment="1"/>
    <xf numFmtId="0" fontId="63" fillId="25" borderId="75" xfId="0" applyFont="1" applyFill="1" applyBorder="1">
      <alignment vertical="center"/>
    </xf>
    <xf numFmtId="0" fontId="60" fillId="25" borderId="71" xfId="0" applyFont="1" applyFill="1" applyBorder="1">
      <alignment vertical="center"/>
    </xf>
    <xf numFmtId="0" fontId="60" fillId="25" borderId="58" xfId="0" applyFont="1" applyFill="1" applyBorder="1">
      <alignment vertical="center"/>
    </xf>
    <xf numFmtId="0" fontId="65" fillId="27" borderId="36" xfId="0" applyFont="1" applyFill="1" applyBorder="1">
      <alignment vertical="center"/>
    </xf>
    <xf numFmtId="0" fontId="65" fillId="27" borderId="35" xfId="0" applyFont="1" applyFill="1" applyBorder="1">
      <alignment vertical="center"/>
    </xf>
    <xf numFmtId="0" fontId="60" fillId="11" borderId="40" xfId="0" applyFont="1" applyFill="1" applyBorder="1">
      <alignment vertical="center"/>
    </xf>
    <xf numFmtId="0" fontId="60" fillId="11" borderId="33" xfId="0" applyFont="1" applyFill="1" applyBorder="1">
      <alignment vertical="center"/>
    </xf>
    <xf numFmtId="0" fontId="60" fillId="11" borderId="41" xfId="0" applyFont="1" applyFill="1" applyBorder="1">
      <alignment vertical="center"/>
    </xf>
    <xf numFmtId="0" fontId="60" fillId="25" borderId="40" xfId="0" applyFont="1" applyFill="1" applyBorder="1">
      <alignment vertical="center"/>
    </xf>
    <xf numFmtId="0" fontId="60" fillId="25" borderId="41" xfId="0" applyFont="1" applyFill="1" applyBorder="1">
      <alignment vertical="center"/>
    </xf>
    <xf numFmtId="0" fontId="60" fillId="27" borderId="40" xfId="0" applyFont="1" applyFill="1" applyBorder="1">
      <alignment vertical="center"/>
    </xf>
    <xf numFmtId="0" fontId="60" fillId="27" borderId="33" xfId="0" applyFont="1" applyFill="1" applyBorder="1">
      <alignment vertical="center"/>
    </xf>
    <xf numFmtId="0" fontId="60" fillId="27" borderId="41" xfId="0" applyFont="1" applyFill="1" applyBorder="1">
      <alignment vertical="center"/>
    </xf>
    <xf numFmtId="184" fontId="60" fillId="0" borderId="40" xfId="4" applyNumberFormat="1" applyFont="1" applyFill="1" applyBorder="1" applyAlignment="1">
      <alignment horizontal="center" vertical="center" wrapText="1"/>
    </xf>
    <xf numFmtId="184" fontId="60" fillId="0" borderId="33" xfId="4" applyNumberFormat="1" applyFont="1" applyFill="1" applyBorder="1" applyAlignment="1">
      <alignment horizontal="center" vertical="center" wrapText="1"/>
    </xf>
    <xf numFmtId="184" fontId="60" fillId="0" borderId="41" xfId="4" applyNumberFormat="1" applyFont="1" applyFill="1" applyBorder="1" applyAlignment="1">
      <alignment horizontal="center" vertical="center" wrapText="1"/>
    </xf>
    <xf numFmtId="38" fontId="60" fillId="0" borderId="40" xfId="4" applyFont="1" applyBorder="1" applyAlignment="1">
      <alignment vertical="center"/>
    </xf>
    <xf numFmtId="38" fontId="60" fillId="0" borderId="33" xfId="4" applyFont="1" applyBorder="1" applyAlignment="1">
      <alignment vertical="center"/>
    </xf>
    <xf numFmtId="38" fontId="60" fillId="0" borderId="41" xfId="4" applyFont="1" applyBorder="1" applyAlignment="1">
      <alignment vertical="center"/>
    </xf>
    <xf numFmtId="182" fontId="60" fillId="0" borderId="40" xfId="4" applyNumberFormat="1" applyFont="1" applyBorder="1" applyAlignment="1">
      <alignment vertical="center"/>
    </xf>
    <xf numFmtId="182" fontId="60" fillId="0" borderId="33" xfId="4" applyNumberFormat="1" applyFont="1" applyBorder="1" applyAlignment="1">
      <alignment vertical="center"/>
    </xf>
    <xf numFmtId="182" fontId="60" fillId="0" borderId="41" xfId="4" applyNumberFormat="1" applyFont="1" applyBorder="1" applyAlignment="1">
      <alignment vertical="center"/>
    </xf>
    <xf numFmtId="38" fontId="60" fillId="16" borderId="40" xfId="4" applyFont="1" applyFill="1" applyBorder="1" applyAlignment="1">
      <alignment vertical="center"/>
    </xf>
    <xf numFmtId="38" fontId="60" fillId="16" borderId="33" xfId="4" applyFont="1" applyFill="1" applyBorder="1" applyAlignment="1">
      <alignment vertical="center"/>
    </xf>
    <xf numFmtId="38" fontId="60" fillId="16" borderId="41" xfId="4" applyFont="1" applyFill="1" applyBorder="1" applyAlignment="1">
      <alignment vertical="center"/>
    </xf>
    <xf numFmtId="182" fontId="60" fillId="16" borderId="40" xfId="4" applyNumberFormat="1" applyFont="1" applyFill="1" applyBorder="1" applyAlignment="1">
      <alignment vertical="center"/>
    </xf>
    <xf numFmtId="182" fontId="60" fillId="16" borderId="33" xfId="4" applyNumberFormat="1" applyFont="1" applyFill="1" applyBorder="1" applyAlignment="1">
      <alignment vertical="center"/>
    </xf>
    <xf numFmtId="182" fontId="60" fillId="16" borderId="41" xfId="4" applyNumberFormat="1" applyFont="1" applyFill="1" applyBorder="1" applyAlignment="1">
      <alignment vertical="center"/>
    </xf>
    <xf numFmtId="182" fontId="86" fillId="3" borderId="40" xfId="4" applyNumberFormat="1" applyFont="1" applyFill="1" applyBorder="1" applyAlignment="1">
      <alignment vertical="center"/>
    </xf>
    <xf numFmtId="182" fontId="86" fillId="3" borderId="33" xfId="4" applyNumberFormat="1" applyFont="1" applyFill="1" applyBorder="1" applyAlignment="1">
      <alignment vertical="center"/>
    </xf>
    <xf numFmtId="182" fontId="86" fillId="3" borderId="41" xfId="4" applyNumberFormat="1" applyFont="1" applyFill="1" applyBorder="1" applyAlignment="1">
      <alignment vertical="center"/>
    </xf>
    <xf numFmtId="182" fontId="60" fillId="3" borderId="40" xfId="4" applyNumberFormat="1" applyFont="1" applyFill="1" applyBorder="1" applyAlignment="1">
      <alignment vertical="center"/>
    </xf>
    <xf numFmtId="182" fontId="60" fillId="3" borderId="33" xfId="4" applyNumberFormat="1" applyFont="1" applyFill="1" applyBorder="1" applyAlignment="1">
      <alignment vertical="center"/>
    </xf>
    <xf numFmtId="182" fontId="60" fillId="3" borderId="41" xfId="4" applyNumberFormat="1" applyFont="1" applyFill="1" applyBorder="1" applyAlignment="1">
      <alignment vertical="center"/>
    </xf>
    <xf numFmtId="182" fontId="60" fillId="13" borderId="40" xfId="4" applyNumberFormat="1" applyFont="1" applyFill="1" applyBorder="1" applyAlignment="1">
      <alignment vertical="center"/>
    </xf>
    <xf numFmtId="182" fontId="60" fillId="13" borderId="33" xfId="4" applyNumberFormat="1" applyFont="1" applyFill="1" applyBorder="1" applyAlignment="1">
      <alignment vertical="center"/>
    </xf>
    <xf numFmtId="182" fontId="60" fillId="13" borderId="41" xfId="4" applyNumberFormat="1" applyFont="1" applyFill="1" applyBorder="1" applyAlignment="1">
      <alignment vertical="center"/>
    </xf>
    <xf numFmtId="0" fontId="60" fillId="0" borderId="40" xfId="0" applyFont="1" applyBorder="1">
      <alignment vertical="center"/>
    </xf>
    <xf numFmtId="0" fontId="60" fillId="0" borderId="33" xfId="0" applyFont="1" applyBorder="1">
      <alignment vertical="center"/>
    </xf>
    <xf numFmtId="38" fontId="60" fillId="11" borderId="35" xfId="4" applyFont="1" applyFill="1" applyBorder="1" applyAlignment="1">
      <alignment vertical="center"/>
    </xf>
    <xf numFmtId="38" fontId="60" fillId="27" borderId="39" xfId="4" applyFont="1" applyFill="1" applyBorder="1" applyAlignment="1">
      <alignment vertical="center"/>
    </xf>
    <xf numFmtId="0" fontId="60" fillId="0" borderId="40" xfId="0" applyFont="1" applyBorder="1" applyAlignment="1">
      <alignment vertical="center" wrapText="1"/>
    </xf>
    <xf numFmtId="0" fontId="60" fillId="0" borderId="33" xfId="0" applyFont="1" applyBorder="1" applyAlignment="1">
      <alignment vertical="center" wrapText="1"/>
    </xf>
    <xf numFmtId="0" fontId="60" fillId="0" borderId="34" xfId="0" applyFont="1" applyBorder="1" applyAlignment="1">
      <alignment vertical="center" wrapText="1"/>
    </xf>
    <xf numFmtId="38" fontId="60" fillId="0" borderId="41" xfId="4" applyFont="1" applyFill="1" applyBorder="1" applyAlignment="1">
      <alignment horizontal="center" vertical="center" wrapText="1"/>
    </xf>
    <xf numFmtId="38" fontId="61" fillId="0" borderId="41" xfId="4" applyFont="1" applyFill="1" applyBorder="1" applyAlignment="1">
      <alignment horizontal="center" vertical="center" wrapText="1"/>
    </xf>
    <xf numFmtId="38" fontId="60" fillId="0" borderId="41" xfId="4" applyFont="1" applyFill="1" applyBorder="1" applyAlignment="1">
      <alignment horizontal="center" vertical="center"/>
    </xf>
    <xf numFmtId="55" fontId="59" fillId="0" borderId="40" xfId="4" applyNumberFormat="1" applyFont="1" applyFill="1" applyBorder="1" applyAlignment="1">
      <alignment horizontal="center" vertical="center" wrapText="1"/>
    </xf>
    <xf numFmtId="55" fontId="59" fillId="0" borderId="33" xfId="4" applyNumberFormat="1" applyFont="1" applyFill="1" applyBorder="1" applyAlignment="1">
      <alignment horizontal="center" vertical="center" wrapText="1"/>
    </xf>
    <xf numFmtId="55" fontId="59" fillId="0" borderId="41" xfId="4" applyNumberFormat="1" applyFont="1" applyFill="1" applyBorder="1" applyAlignment="1">
      <alignment horizontal="center" vertical="center" wrapText="1"/>
    </xf>
    <xf numFmtId="182" fontId="60" fillId="0" borderId="64" xfId="4" applyNumberFormat="1" applyFont="1" applyBorder="1" applyAlignment="1">
      <alignment vertical="center"/>
    </xf>
    <xf numFmtId="38" fontId="60" fillId="0" borderId="67" xfId="4" applyFont="1" applyBorder="1" applyAlignment="1">
      <alignment vertical="center"/>
    </xf>
    <xf numFmtId="38" fontId="60" fillId="3" borderId="67" xfId="4" applyFont="1" applyFill="1" applyBorder="1" applyAlignment="1">
      <alignment vertical="center"/>
    </xf>
    <xf numFmtId="38" fontId="60" fillId="13" borderId="67" xfId="4" applyFont="1" applyFill="1" applyBorder="1" applyAlignment="1">
      <alignment vertical="center"/>
    </xf>
    <xf numFmtId="38" fontId="60" fillId="0" borderId="0" xfId="4" applyFont="1" applyBorder="1" applyAlignment="1">
      <alignment vertical="center"/>
    </xf>
    <xf numFmtId="0" fontId="69" fillId="39" borderId="63" xfId="0" applyFont="1" applyFill="1" applyBorder="1" applyAlignment="1">
      <alignment horizontal="center" vertical="center" wrapText="1"/>
    </xf>
    <xf numFmtId="0" fontId="69" fillId="39" borderId="64" xfId="0" applyFont="1" applyFill="1" applyBorder="1" applyAlignment="1">
      <alignment horizontal="center" vertical="center" wrapText="1"/>
    </xf>
    <xf numFmtId="0" fontId="63" fillId="39" borderId="65" xfId="0" applyFont="1" applyFill="1" applyBorder="1" applyAlignment="1">
      <alignment horizontal="center" vertical="center" wrapText="1"/>
    </xf>
    <xf numFmtId="0" fontId="61" fillId="39" borderId="0" xfId="0" applyFont="1" applyFill="1" applyAlignment="1">
      <alignment horizontal="center" vertical="center" wrapText="1"/>
    </xf>
    <xf numFmtId="0" fontId="60" fillId="39" borderId="66" xfId="0" applyFont="1" applyFill="1" applyBorder="1" applyAlignment="1">
      <alignment horizontal="center" vertical="center" wrapText="1"/>
    </xf>
    <xf numFmtId="38" fontId="60" fillId="39" borderId="63" xfId="1" applyFont="1" applyFill="1" applyBorder="1" applyAlignment="1">
      <alignment horizontal="center" vertical="center" wrapText="1"/>
    </xf>
    <xf numFmtId="0" fontId="60" fillId="39" borderId="64" xfId="0" applyFont="1" applyFill="1" applyBorder="1" applyAlignment="1">
      <alignment horizontal="center" vertical="center" wrapText="1"/>
    </xf>
    <xf numFmtId="0" fontId="60" fillId="39" borderId="65" xfId="0" applyFont="1" applyFill="1" applyBorder="1" applyAlignment="1">
      <alignment horizontal="center" vertical="center" wrapText="1"/>
    </xf>
    <xf numFmtId="0" fontId="60" fillId="39" borderId="67" xfId="0" applyFont="1" applyFill="1" applyBorder="1" applyAlignment="1">
      <alignment horizontal="center" vertical="center" wrapText="1"/>
    </xf>
    <xf numFmtId="38" fontId="60" fillId="39" borderId="68" xfId="1" applyFont="1" applyFill="1" applyBorder="1" applyAlignment="1">
      <alignment horizontal="center" vertical="center" wrapText="1"/>
    </xf>
    <xf numFmtId="0" fontId="60" fillId="39" borderId="63" xfId="0" applyFont="1" applyFill="1" applyBorder="1" applyAlignment="1">
      <alignment horizontal="center" vertical="center" wrapText="1"/>
    </xf>
    <xf numFmtId="0" fontId="60" fillId="39" borderId="69" xfId="0" applyFont="1" applyFill="1" applyBorder="1" applyAlignment="1">
      <alignment horizontal="center" vertical="center" wrapText="1"/>
    </xf>
    <xf numFmtId="38" fontId="60" fillId="39" borderId="64" xfId="1" applyFont="1" applyFill="1" applyBorder="1" applyAlignment="1">
      <alignment horizontal="center" vertical="center" wrapText="1"/>
    </xf>
    <xf numFmtId="38" fontId="60" fillId="39" borderId="0" xfId="1" applyFont="1" applyFill="1" applyBorder="1" applyAlignment="1">
      <alignment horizontal="center" vertical="center" wrapText="1"/>
    </xf>
    <xf numFmtId="0" fontId="60" fillId="39" borderId="70" xfId="0" applyFont="1" applyFill="1" applyBorder="1" applyAlignment="1">
      <alignment horizontal="center" vertical="center" wrapText="1"/>
    </xf>
    <xf numFmtId="0" fontId="60" fillId="39" borderId="0" xfId="0" applyFont="1" applyFill="1" applyAlignment="1">
      <alignment horizontal="center" vertical="center" wrapText="1"/>
    </xf>
    <xf numFmtId="38" fontId="60" fillId="39" borderId="15" xfId="1" applyFont="1" applyFill="1" applyBorder="1" applyAlignment="1">
      <alignment horizontal="center" vertical="center" wrapText="1"/>
    </xf>
    <xf numFmtId="0" fontId="60" fillId="39" borderId="15" xfId="0" applyFont="1" applyFill="1" applyBorder="1" applyAlignment="1">
      <alignment horizontal="center" vertical="center" wrapText="1"/>
    </xf>
    <xf numFmtId="182" fontId="60" fillId="39" borderId="63" xfId="1" applyNumberFormat="1" applyFont="1" applyFill="1" applyBorder="1" applyAlignment="1">
      <alignment horizontal="center" vertical="center" wrapText="1"/>
    </xf>
    <xf numFmtId="0" fontId="60" fillId="39" borderId="73" xfId="0" applyFont="1" applyFill="1" applyBorder="1" applyAlignment="1">
      <alignment horizontal="center" vertical="center" wrapText="1"/>
    </xf>
    <xf numFmtId="0" fontId="60" fillId="39" borderId="29" xfId="0" applyFont="1" applyFill="1" applyBorder="1" applyAlignment="1">
      <alignment horizontal="center" vertical="center" wrapText="1"/>
    </xf>
    <xf numFmtId="0" fontId="60" fillId="39" borderId="74" xfId="0" applyFont="1" applyFill="1" applyBorder="1" applyAlignment="1">
      <alignment horizontal="center" vertical="center" wrapText="1"/>
    </xf>
    <xf numFmtId="182" fontId="60" fillId="39" borderId="64" xfId="4" applyNumberFormat="1" applyFont="1" applyFill="1" applyBorder="1" applyAlignment="1">
      <alignment horizontal="center" vertical="center" wrapText="1"/>
    </xf>
    <xf numFmtId="38" fontId="60" fillId="39" borderId="67" xfId="4" applyFont="1" applyFill="1" applyBorder="1" applyAlignment="1">
      <alignment horizontal="center" vertical="center" wrapText="1"/>
    </xf>
    <xf numFmtId="182" fontId="60" fillId="39" borderId="63" xfId="4" applyNumberFormat="1" applyFont="1" applyFill="1" applyBorder="1" applyAlignment="1">
      <alignment horizontal="center" vertical="center" wrapText="1"/>
    </xf>
    <xf numFmtId="182" fontId="60" fillId="39" borderId="40" xfId="4" applyNumberFormat="1" applyFont="1" applyFill="1" applyBorder="1" applyAlignment="1">
      <alignment horizontal="center" vertical="center" wrapText="1"/>
    </xf>
    <xf numFmtId="182" fontId="60" fillId="39" borderId="33" xfId="4" applyNumberFormat="1" applyFont="1" applyFill="1" applyBorder="1" applyAlignment="1">
      <alignment horizontal="center" vertical="center" wrapText="1"/>
    </xf>
    <xf numFmtId="182" fontId="60" fillId="39" borderId="41" xfId="4" applyNumberFormat="1" applyFont="1" applyFill="1" applyBorder="1" applyAlignment="1">
      <alignment horizontal="center" vertical="center" wrapText="1"/>
    </xf>
    <xf numFmtId="0" fontId="60" fillId="39" borderId="68"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20" fillId="39" borderId="0" xfId="0" applyFont="1" applyFill="1" applyAlignment="1">
      <alignment horizontal="center" vertical="center" wrapText="1"/>
    </xf>
    <xf numFmtId="0" fontId="20" fillId="39" borderId="18" xfId="0" applyFont="1" applyFill="1" applyBorder="1" applyAlignment="1">
      <alignment horizontal="center" vertical="center" wrapText="1"/>
    </xf>
    <xf numFmtId="38" fontId="61" fillId="39" borderId="0" xfId="1" applyFont="1" applyFill="1" applyBorder="1" applyAlignment="1">
      <alignment horizontal="center" vertical="center" wrapText="1"/>
    </xf>
    <xf numFmtId="0" fontId="66" fillId="39" borderId="0" xfId="0" applyFont="1" applyFill="1" applyAlignment="1">
      <alignment horizontal="center" vertical="center" wrapText="1"/>
    </xf>
    <xf numFmtId="0" fontId="61" fillId="39" borderId="15" xfId="0" applyFont="1" applyFill="1" applyBorder="1" applyAlignment="1">
      <alignment horizontal="center" vertical="center" wrapText="1"/>
    </xf>
    <xf numFmtId="0" fontId="61" fillId="39" borderId="63" xfId="0" applyFont="1" applyFill="1" applyBorder="1" applyAlignment="1">
      <alignment horizontal="center" vertical="center" wrapText="1"/>
    </xf>
    <xf numFmtId="0" fontId="61" fillId="39" borderId="64" xfId="0" applyFont="1" applyFill="1" applyBorder="1" applyAlignment="1">
      <alignment horizontal="center" vertical="center" wrapText="1"/>
    </xf>
    <xf numFmtId="38" fontId="61" fillId="39" borderId="64" xfId="1" applyFont="1" applyFill="1" applyBorder="1" applyAlignment="1">
      <alignment horizontal="center" vertical="center" wrapText="1"/>
    </xf>
    <xf numFmtId="38" fontId="61" fillId="39" borderId="67" xfId="1" applyFont="1" applyFill="1" applyBorder="1" applyAlignment="1">
      <alignment horizontal="center" vertical="center" wrapText="1"/>
    </xf>
    <xf numFmtId="38" fontId="61" fillId="39" borderId="0" xfId="4" applyFont="1" applyFill="1" applyBorder="1" applyAlignment="1">
      <alignment horizontal="center" vertical="center" wrapText="1"/>
    </xf>
    <xf numFmtId="0" fontId="60" fillId="39" borderId="18" xfId="0" applyFont="1" applyFill="1" applyBorder="1" applyAlignment="1">
      <alignment horizontal="center" vertical="center" wrapText="1"/>
    </xf>
    <xf numFmtId="0" fontId="59" fillId="39" borderId="0" xfId="0" applyFont="1" applyFill="1" applyAlignment="1">
      <alignment horizontal="center" vertical="center" wrapText="1"/>
    </xf>
    <xf numFmtId="38" fontId="60" fillId="39" borderId="18" xfId="1" applyFont="1" applyFill="1" applyBorder="1" applyAlignment="1">
      <alignment horizontal="center" vertical="center" wrapText="1"/>
    </xf>
    <xf numFmtId="0" fontId="59" fillId="39" borderId="15" xfId="0" applyFont="1" applyFill="1" applyBorder="1" applyAlignment="1">
      <alignment horizontal="center" vertical="center" wrapText="1"/>
    </xf>
    <xf numFmtId="0" fontId="60" fillId="39" borderId="178" xfId="0" applyFont="1" applyFill="1" applyBorder="1" applyAlignment="1">
      <alignment horizontal="center" vertical="center" wrapText="1"/>
    </xf>
    <xf numFmtId="0" fontId="60" fillId="39" borderId="179" xfId="0" applyFont="1" applyFill="1" applyBorder="1" applyAlignment="1">
      <alignment horizontal="center" vertical="center" wrapText="1"/>
    </xf>
    <xf numFmtId="184" fontId="61" fillId="39" borderId="0" xfId="0" applyNumberFormat="1" applyFont="1" applyFill="1" applyAlignment="1">
      <alignment horizontal="center" vertical="center" wrapText="1"/>
    </xf>
    <xf numFmtId="187" fontId="61" fillId="39" borderId="0" xfId="0" applyNumberFormat="1" applyFont="1" applyFill="1" applyAlignment="1">
      <alignment horizontal="center" vertical="center" wrapText="1"/>
    </xf>
    <xf numFmtId="0" fontId="61" fillId="39" borderId="67" xfId="0" applyFont="1" applyFill="1" applyBorder="1" applyAlignment="1">
      <alignment horizontal="center" vertical="center" wrapText="1"/>
    </xf>
    <xf numFmtId="0" fontId="60" fillId="39" borderId="0" xfId="0" applyFont="1" applyFill="1" applyAlignment="1">
      <alignment horizontal="center" vertical="center"/>
    </xf>
    <xf numFmtId="0" fontId="92" fillId="0" borderId="40" xfId="0" applyFont="1" applyBorder="1">
      <alignment vertical="center"/>
    </xf>
    <xf numFmtId="184" fontId="60" fillId="0" borderId="0" xfId="4" applyNumberFormat="1" applyFont="1" applyBorder="1" applyAlignment="1">
      <alignment vertical="center"/>
    </xf>
    <xf numFmtId="184" fontId="60" fillId="16" borderId="0" xfId="4" applyNumberFormat="1" applyFont="1" applyFill="1" applyBorder="1" applyAlignment="1">
      <alignment vertical="center"/>
    </xf>
    <xf numFmtId="38" fontId="60" fillId="7" borderId="0" xfId="4" applyFont="1" applyFill="1" applyBorder="1" applyAlignment="1">
      <alignment vertical="center"/>
    </xf>
    <xf numFmtId="0" fontId="60" fillId="11" borderId="39" xfId="0" applyFont="1" applyFill="1" applyBorder="1">
      <alignment vertical="center"/>
    </xf>
    <xf numFmtId="2" fontId="60" fillId="3" borderId="18" xfId="0" applyNumberFormat="1" applyFont="1" applyFill="1" applyBorder="1">
      <alignment vertical="center"/>
    </xf>
    <xf numFmtId="0" fontId="60" fillId="0" borderId="15" xfId="0" applyFont="1" applyBorder="1" applyAlignment="1">
      <alignment horizontal="center" vertical="center" wrapText="1"/>
    </xf>
    <xf numFmtId="0" fontId="60" fillId="0" borderId="18" xfId="0" applyFont="1" applyBorder="1" applyAlignment="1">
      <alignment horizontal="center" vertical="center" wrapText="1"/>
    </xf>
    <xf numFmtId="40" fontId="60" fillId="3" borderId="15" xfId="0" applyNumberFormat="1" applyFont="1" applyFill="1" applyBorder="1">
      <alignment vertical="center"/>
    </xf>
    <xf numFmtId="2" fontId="60" fillId="0" borderId="18" xfId="0" applyNumberFormat="1" applyFont="1" applyBorder="1">
      <alignment vertical="center"/>
    </xf>
    <xf numFmtId="2" fontId="60" fillId="16" borderId="18" xfId="0" applyNumberFormat="1" applyFont="1" applyFill="1" applyBorder="1">
      <alignment vertical="center"/>
    </xf>
    <xf numFmtId="38" fontId="63" fillId="7" borderId="182" xfId="1" applyFont="1" applyFill="1" applyBorder="1" applyAlignment="1">
      <alignment vertical="center"/>
    </xf>
    <xf numFmtId="38" fontId="63" fillId="7" borderId="31" xfId="1" applyFont="1" applyFill="1" applyBorder="1" applyAlignment="1">
      <alignment vertical="center"/>
    </xf>
    <xf numFmtId="0" fontId="69" fillId="26" borderId="36" xfId="0" applyFont="1" applyFill="1" applyBorder="1">
      <alignment vertical="center"/>
    </xf>
    <xf numFmtId="0" fontId="69" fillId="26" borderId="39" xfId="0" applyFont="1" applyFill="1" applyBorder="1">
      <alignment vertical="center"/>
    </xf>
    <xf numFmtId="0" fontId="65" fillId="26" borderId="39" xfId="0" applyFont="1" applyFill="1" applyBorder="1">
      <alignment vertical="center"/>
    </xf>
    <xf numFmtId="49" fontId="59" fillId="0" borderId="39" xfId="0" applyNumberFormat="1" applyFont="1" applyBorder="1" applyAlignment="1">
      <alignment horizontal="center" vertical="center"/>
    </xf>
    <xf numFmtId="0" fontId="61" fillId="39" borderId="18" xfId="0" applyFont="1" applyFill="1" applyBorder="1" applyAlignment="1">
      <alignment horizontal="center" vertical="center" wrapText="1"/>
    </xf>
    <xf numFmtId="0" fontId="60" fillId="0" borderId="15" xfId="0" applyFont="1" applyBorder="1" applyAlignment="1">
      <alignment horizontal="center" vertical="center"/>
    </xf>
    <xf numFmtId="0" fontId="58" fillId="0" borderId="36" xfId="0" applyFont="1" applyBorder="1" applyAlignment="1">
      <alignment horizontal="left" vertical="top" wrapText="1"/>
    </xf>
    <xf numFmtId="0" fontId="58" fillId="0" borderId="35" xfId="0" applyFont="1" applyBorder="1" applyAlignment="1">
      <alignment horizontal="left" vertical="top" wrapText="1"/>
    </xf>
    <xf numFmtId="0" fontId="60" fillId="0" borderId="39" xfId="0" applyFont="1" applyBorder="1" applyAlignment="1">
      <alignment horizontal="left" vertical="top" wrapText="1"/>
    </xf>
    <xf numFmtId="38" fontId="62" fillId="0" borderId="35" xfId="1" applyFont="1" applyFill="1" applyBorder="1" applyAlignment="1">
      <alignment horizontal="center" vertical="center" wrapText="1"/>
    </xf>
    <xf numFmtId="0" fontId="85" fillId="16" borderId="11" xfId="3" applyFont="1" applyFill="1" applyBorder="1" applyAlignment="1">
      <alignment horizontal="center" vertical="center"/>
    </xf>
    <xf numFmtId="0" fontId="82" fillId="13" borderId="11" xfId="3" applyFont="1" applyFill="1" applyBorder="1" applyAlignment="1">
      <alignment horizontal="center" vertical="center"/>
    </xf>
    <xf numFmtId="0" fontId="82" fillId="16" borderId="11" xfId="3" applyFont="1" applyFill="1" applyBorder="1" applyAlignment="1">
      <alignment horizontal="left" vertical="center"/>
    </xf>
    <xf numFmtId="0" fontId="30" fillId="9" borderId="11" xfId="3" applyFont="1" applyFill="1" applyBorder="1" applyAlignment="1">
      <alignment horizontal="center" vertical="center"/>
    </xf>
    <xf numFmtId="0" fontId="72" fillId="0" borderId="0" xfId="0" applyFont="1">
      <alignment vertical="center"/>
    </xf>
    <xf numFmtId="0" fontId="94" fillId="0" borderId="0" xfId="0" applyFont="1">
      <alignment vertical="center"/>
    </xf>
    <xf numFmtId="0" fontId="79" fillId="0" borderId="0" xfId="0" applyFont="1">
      <alignment vertical="center"/>
    </xf>
    <xf numFmtId="0" fontId="91" fillId="0" borderId="0" xfId="3" applyFont="1" applyAlignment="1">
      <alignment vertical="center" wrapText="1"/>
    </xf>
    <xf numFmtId="0" fontId="79" fillId="0" borderId="0" xfId="3" applyFont="1" applyAlignment="1">
      <alignment vertical="center"/>
    </xf>
    <xf numFmtId="0" fontId="90" fillId="0" borderId="0" xfId="3" applyFont="1" applyAlignment="1">
      <alignment vertical="center" wrapText="1"/>
    </xf>
    <xf numFmtId="0" fontId="79" fillId="0" borderId="0" xfId="3" applyFont="1" applyAlignment="1">
      <alignment vertical="center" wrapText="1"/>
    </xf>
    <xf numFmtId="0" fontId="94" fillId="0" borderId="0" xfId="3" applyFont="1"/>
    <xf numFmtId="0" fontId="79" fillId="0" borderId="0" xfId="0" applyFont="1" applyAlignment="1">
      <alignment vertical="center" wrapText="1"/>
    </xf>
    <xf numFmtId="0" fontId="79" fillId="0" borderId="0" xfId="3" applyFont="1" applyAlignment="1">
      <alignment horizontal="right" vertical="center"/>
    </xf>
    <xf numFmtId="0" fontId="94" fillId="0" borderId="0" xfId="3" applyFont="1" applyAlignment="1">
      <alignment horizontal="center" vertical="center" wrapText="1"/>
    </xf>
    <xf numFmtId="0" fontId="94" fillId="0" borderId="0" xfId="3" applyFont="1" applyAlignment="1">
      <alignment horizontal="center" vertical="center"/>
    </xf>
    <xf numFmtId="176" fontId="79" fillId="0" borderId="0" xfId="3" applyNumberFormat="1" applyFont="1" applyAlignment="1">
      <alignment vertical="center"/>
    </xf>
    <xf numFmtId="0" fontId="72" fillId="0" borderId="0" xfId="0" applyFont="1" applyAlignment="1">
      <alignment horizontal="fill" vertical="center"/>
    </xf>
    <xf numFmtId="0" fontId="82" fillId="0" borderId="0" xfId="0" applyFont="1">
      <alignment vertical="center"/>
    </xf>
    <xf numFmtId="0" fontId="44" fillId="0" borderId="0" xfId="0" applyFont="1">
      <alignment vertical="center"/>
    </xf>
    <xf numFmtId="0" fontId="54" fillId="0" borderId="0" xfId="0" applyFont="1">
      <alignment vertical="center"/>
    </xf>
    <xf numFmtId="0" fontId="82" fillId="16" borderId="11" xfId="3" applyFont="1" applyFill="1" applyBorder="1" applyAlignment="1">
      <alignment horizontal="center" vertical="center" wrapText="1"/>
    </xf>
    <xf numFmtId="176" fontId="44" fillId="0" borderId="14" xfId="3" applyNumberFormat="1" applyFont="1" applyBorder="1" applyAlignment="1">
      <alignment vertical="center"/>
    </xf>
    <xf numFmtId="0" fontId="85" fillId="0" borderId="0" xfId="3" applyFont="1" applyAlignment="1">
      <alignment horizontal="center" vertical="center"/>
    </xf>
    <xf numFmtId="0" fontId="82" fillId="0" borderId="0" xfId="3" applyFont="1" applyAlignment="1">
      <alignment horizontal="center" vertical="center" wrapText="1"/>
    </xf>
    <xf numFmtId="0" fontId="82" fillId="0" borderId="0" xfId="3" applyFont="1" applyAlignment="1">
      <alignment horizontal="center" vertical="center"/>
    </xf>
    <xf numFmtId="0" fontId="44" fillId="16" borderId="5" xfId="3" applyFont="1" applyFill="1" applyBorder="1" applyAlignment="1">
      <alignment horizontal="left" vertical="center"/>
    </xf>
    <xf numFmtId="0" fontId="95" fillId="15" borderId="0" xfId="3" applyFont="1" applyFill="1" applyAlignment="1">
      <alignment vertical="center"/>
    </xf>
    <xf numFmtId="0" fontId="55" fillId="15" borderId="0" xfId="3" applyFont="1" applyFill="1" applyAlignment="1">
      <alignment vertical="center"/>
    </xf>
    <xf numFmtId="0" fontId="96" fillId="15" borderId="0" xfId="3" applyFont="1" applyFill="1" applyAlignment="1">
      <alignment vertical="center"/>
    </xf>
    <xf numFmtId="0" fontId="96" fillId="15" borderId="0" xfId="0" applyFont="1" applyFill="1">
      <alignment vertical="center"/>
    </xf>
    <xf numFmtId="0" fontId="33" fillId="15" borderId="11" xfId="3" applyFont="1" applyFill="1" applyBorder="1" applyAlignment="1">
      <alignment horizontal="center" vertical="center"/>
    </xf>
    <xf numFmtId="0" fontId="3" fillId="0" borderId="107" xfId="3" applyFont="1" applyBorder="1" applyAlignment="1">
      <alignment horizontal="right" vertical="center"/>
    </xf>
    <xf numFmtId="176" fontId="3" fillId="0" borderId="120" xfId="3" applyNumberFormat="1" applyFont="1" applyBorder="1" applyAlignment="1">
      <alignment horizontal="left" vertical="center"/>
    </xf>
    <xf numFmtId="0" fontId="22" fillId="0" borderId="97" xfId="3" applyFont="1" applyBorder="1" applyAlignment="1">
      <alignment vertical="center"/>
    </xf>
    <xf numFmtId="0" fontId="3" fillId="0" borderId="190" xfId="3" applyFont="1" applyBorder="1" applyAlignment="1">
      <alignment horizontal="left" vertical="center"/>
    </xf>
    <xf numFmtId="176" fontId="24" fillId="0" borderId="190" xfId="3" applyNumberFormat="1" applyFont="1" applyBorder="1" applyAlignment="1">
      <alignment horizontal="left" vertical="center"/>
    </xf>
    <xf numFmtId="0" fontId="34" fillId="0" borderId="130" xfId="3" applyFont="1" applyBorder="1" applyAlignment="1">
      <alignment horizontal="left" vertical="center"/>
    </xf>
    <xf numFmtId="184" fontId="59" fillId="0" borderId="33" xfId="4" applyNumberFormat="1" applyFont="1" applyFill="1" applyBorder="1" applyAlignment="1">
      <alignment horizontal="center" vertical="center" wrapText="1"/>
    </xf>
    <xf numFmtId="0" fontId="24" fillId="20" borderId="97" xfId="3" applyFont="1" applyFill="1" applyBorder="1" applyAlignment="1">
      <alignment vertical="center"/>
    </xf>
    <xf numFmtId="0" fontId="24" fillId="16" borderId="191" xfId="3" applyFont="1" applyFill="1" applyBorder="1" applyAlignment="1">
      <alignment horizontal="left" vertical="center"/>
    </xf>
    <xf numFmtId="176" fontId="60" fillId="33" borderId="0" xfId="0" applyNumberFormat="1" applyFont="1" applyFill="1">
      <alignment vertical="center"/>
    </xf>
    <xf numFmtId="0" fontId="60" fillId="0" borderId="35" xfId="0" applyFont="1" applyBorder="1" applyAlignment="1">
      <alignment wrapText="1"/>
    </xf>
    <xf numFmtId="0" fontId="24" fillId="11" borderId="97" xfId="3" applyFont="1" applyFill="1" applyBorder="1" applyAlignment="1">
      <alignment horizontal="left" vertical="center"/>
    </xf>
    <xf numFmtId="38" fontId="3" fillId="11" borderId="97" xfId="1" applyFont="1" applyFill="1" applyBorder="1" applyAlignment="1">
      <alignment horizontal="left" vertical="center"/>
    </xf>
    <xf numFmtId="0" fontId="3" fillId="11" borderId="97" xfId="0" applyFont="1" applyFill="1" applyBorder="1" applyAlignment="1">
      <alignment horizontal="left" vertical="center"/>
    </xf>
    <xf numFmtId="178" fontId="3" fillId="0" borderId="108" xfId="0" applyNumberFormat="1" applyFont="1" applyBorder="1" applyAlignment="1">
      <alignment horizontal="left" vertical="center"/>
    </xf>
    <xf numFmtId="179" fontId="3" fillId="0" borderId="108" xfId="0" applyNumberFormat="1" applyFont="1" applyBorder="1" applyAlignment="1">
      <alignment horizontal="right" vertical="center"/>
    </xf>
    <xf numFmtId="0" fontId="3" fillId="0" borderId="192" xfId="3" applyFont="1" applyBorder="1" applyAlignment="1">
      <alignment horizontal="left" vertical="center"/>
    </xf>
    <xf numFmtId="0" fontId="3" fillId="2" borderId="148" xfId="3" applyFont="1" applyFill="1" applyBorder="1" applyAlignment="1">
      <alignment horizontal="left" vertical="center"/>
    </xf>
    <xf numFmtId="0" fontId="3" fillId="11" borderId="0" xfId="3" applyFont="1" applyFill="1" applyAlignment="1">
      <alignment vertical="center"/>
    </xf>
    <xf numFmtId="0" fontId="3" fillId="11" borderId="26" xfId="3" applyFont="1" applyFill="1" applyBorder="1" applyAlignment="1">
      <alignment horizontal="left" vertical="center"/>
    </xf>
    <xf numFmtId="0" fontId="3" fillId="11" borderId="198" xfId="3" applyFont="1" applyFill="1" applyBorder="1" applyAlignment="1">
      <alignment horizontal="left" vertical="center"/>
    </xf>
    <xf numFmtId="0" fontId="3" fillId="11" borderId="140" xfId="3" applyFont="1" applyFill="1" applyBorder="1" applyAlignment="1">
      <alignment vertical="center"/>
    </xf>
    <xf numFmtId="0" fontId="3" fillId="11" borderId="159" xfId="3" applyFont="1" applyFill="1" applyBorder="1" applyAlignment="1">
      <alignment vertical="center"/>
    </xf>
    <xf numFmtId="0" fontId="24" fillId="11" borderId="26" xfId="3" applyFont="1" applyFill="1" applyBorder="1" applyAlignment="1">
      <alignment vertical="center"/>
    </xf>
    <xf numFmtId="0" fontId="3" fillId="0" borderId="112" xfId="3" applyFont="1" applyBorder="1" applyAlignment="1">
      <alignment vertical="center"/>
    </xf>
    <xf numFmtId="182" fontId="60" fillId="13" borderId="75" xfId="4" applyNumberFormat="1" applyFont="1" applyFill="1" applyBorder="1" applyAlignment="1">
      <alignment vertical="center"/>
    </xf>
    <xf numFmtId="182" fontId="60" fillId="13" borderId="59" xfId="4" applyNumberFormat="1" applyFont="1" applyFill="1" applyBorder="1" applyAlignment="1">
      <alignment vertical="center"/>
    </xf>
    <xf numFmtId="182" fontId="60" fillId="13" borderId="77" xfId="4" applyNumberFormat="1" applyFont="1" applyFill="1" applyBorder="1" applyAlignment="1">
      <alignment vertical="center"/>
    </xf>
    <xf numFmtId="0" fontId="60" fillId="33" borderId="63" xfId="0" applyFont="1" applyFill="1" applyBorder="1">
      <alignment vertical="center"/>
    </xf>
    <xf numFmtId="0" fontId="60" fillId="33" borderId="64" xfId="0" applyFont="1" applyFill="1" applyBorder="1">
      <alignment vertical="center"/>
    </xf>
    <xf numFmtId="0" fontId="63" fillId="33" borderId="65" xfId="3" applyFont="1" applyFill="1" applyBorder="1" applyAlignment="1">
      <alignment vertical="center" wrapText="1"/>
    </xf>
    <xf numFmtId="176" fontId="60" fillId="33" borderId="67" xfId="0" applyNumberFormat="1" applyFont="1" applyFill="1" applyBorder="1">
      <alignment vertical="center"/>
    </xf>
    <xf numFmtId="38" fontId="60" fillId="33" borderId="63" xfId="1" applyFont="1" applyFill="1" applyBorder="1" applyAlignment="1">
      <alignment vertical="center"/>
    </xf>
    <xf numFmtId="176" fontId="60" fillId="33" borderId="64" xfId="0" applyNumberFormat="1" applyFont="1" applyFill="1" applyBorder="1">
      <alignment vertical="center"/>
    </xf>
    <xf numFmtId="176" fontId="60" fillId="33" borderId="65" xfId="0" applyNumberFormat="1" applyFont="1" applyFill="1" applyBorder="1">
      <alignment vertical="center"/>
    </xf>
    <xf numFmtId="38" fontId="60" fillId="33" borderId="68" xfId="1" applyFont="1" applyFill="1" applyBorder="1" applyAlignment="1">
      <alignment vertical="center"/>
    </xf>
    <xf numFmtId="176" fontId="60" fillId="33" borderId="63" xfId="0" applyNumberFormat="1" applyFont="1" applyFill="1" applyBorder="1">
      <alignment vertical="center"/>
    </xf>
    <xf numFmtId="176" fontId="60" fillId="33" borderId="69" xfId="0" applyNumberFormat="1" applyFont="1" applyFill="1" applyBorder="1">
      <alignment vertical="center"/>
    </xf>
    <xf numFmtId="176" fontId="60" fillId="33" borderId="66" xfId="0" applyNumberFormat="1" applyFont="1" applyFill="1" applyBorder="1">
      <alignment vertical="center"/>
    </xf>
    <xf numFmtId="38" fontId="60" fillId="33" borderId="64" xfId="1" applyFont="1" applyFill="1" applyBorder="1" applyAlignment="1">
      <alignment vertical="center"/>
    </xf>
    <xf numFmtId="38" fontId="60" fillId="33" borderId="0" xfId="1" applyFont="1" applyFill="1" applyBorder="1" applyAlignment="1">
      <alignment vertical="center"/>
    </xf>
    <xf numFmtId="176" fontId="60" fillId="33" borderId="70" xfId="0" applyNumberFormat="1" applyFont="1" applyFill="1" applyBorder="1">
      <alignment vertical="center"/>
    </xf>
    <xf numFmtId="38" fontId="60" fillId="33" borderId="15" xfId="1" applyFont="1" applyFill="1" applyBorder="1" applyAlignment="1">
      <alignment vertical="center"/>
    </xf>
    <xf numFmtId="176" fontId="60" fillId="33" borderId="15" xfId="0" applyNumberFormat="1" applyFont="1" applyFill="1" applyBorder="1">
      <alignment vertical="center"/>
    </xf>
    <xf numFmtId="176" fontId="60" fillId="13" borderId="63" xfId="0" applyNumberFormat="1" applyFont="1" applyFill="1" applyBorder="1">
      <alignment vertical="center"/>
    </xf>
    <xf numFmtId="176" fontId="60" fillId="13" borderId="70" xfId="0" applyNumberFormat="1" applyFont="1" applyFill="1" applyBorder="1">
      <alignment vertical="center"/>
    </xf>
    <xf numFmtId="176" fontId="60" fillId="13" borderId="73" xfId="0" applyNumberFormat="1" applyFont="1" applyFill="1" applyBorder="1">
      <alignment vertical="center"/>
    </xf>
    <xf numFmtId="182" fontId="60" fillId="13" borderId="29" xfId="0" applyNumberFormat="1" applyFont="1" applyFill="1" applyBorder="1">
      <alignment vertical="center"/>
    </xf>
    <xf numFmtId="182" fontId="60" fillId="13" borderId="74" xfId="0" applyNumberFormat="1" applyFont="1" applyFill="1" applyBorder="1">
      <alignment vertical="center"/>
    </xf>
    <xf numFmtId="176" fontId="71" fillId="13" borderId="63" xfId="0" applyNumberFormat="1" applyFont="1" applyFill="1" applyBorder="1">
      <alignment vertical="center"/>
    </xf>
    <xf numFmtId="182" fontId="71" fillId="13" borderId="64" xfId="0" applyNumberFormat="1" applyFont="1" applyFill="1" applyBorder="1">
      <alignment vertical="center"/>
    </xf>
    <xf numFmtId="182" fontId="60" fillId="33" borderId="64" xfId="0" applyNumberFormat="1" applyFont="1" applyFill="1" applyBorder="1">
      <alignment vertical="center"/>
    </xf>
    <xf numFmtId="182" fontId="60" fillId="33" borderId="65" xfId="0" applyNumberFormat="1" applyFont="1" applyFill="1" applyBorder="1">
      <alignment vertical="center"/>
    </xf>
    <xf numFmtId="182" fontId="60" fillId="33" borderId="67" xfId="0" applyNumberFormat="1" applyFont="1" applyFill="1" applyBorder="1">
      <alignment vertical="center"/>
    </xf>
    <xf numFmtId="38" fontId="60" fillId="33" borderId="67" xfId="4" applyFont="1" applyFill="1" applyBorder="1" applyAlignment="1">
      <alignment vertical="center"/>
    </xf>
    <xf numFmtId="176" fontId="60" fillId="33" borderId="73" xfId="0" applyNumberFormat="1" applyFont="1" applyFill="1" applyBorder="1">
      <alignment vertical="center"/>
    </xf>
    <xf numFmtId="176" fontId="60" fillId="33" borderId="29" xfId="0" applyNumberFormat="1" applyFont="1" applyFill="1" applyBorder="1">
      <alignment vertical="center"/>
    </xf>
    <xf numFmtId="176" fontId="60" fillId="33" borderId="74" xfId="0" applyNumberFormat="1" applyFont="1" applyFill="1" applyBorder="1">
      <alignment vertical="center"/>
    </xf>
    <xf numFmtId="176" fontId="60" fillId="33" borderId="68" xfId="0" applyNumberFormat="1" applyFont="1" applyFill="1" applyBorder="1">
      <alignment vertical="center"/>
    </xf>
    <xf numFmtId="176" fontId="60" fillId="33" borderId="182" xfId="0" applyNumberFormat="1" applyFont="1" applyFill="1" applyBorder="1">
      <alignment vertical="center"/>
    </xf>
    <xf numFmtId="176" fontId="60" fillId="33" borderId="31" xfId="0" applyNumberFormat="1" applyFont="1" applyFill="1" applyBorder="1">
      <alignment vertical="center"/>
    </xf>
    <xf numFmtId="176" fontId="60" fillId="33" borderId="183" xfId="0" applyNumberFormat="1" applyFont="1" applyFill="1" applyBorder="1">
      <alignment vertical="center"/>
    </xf>
    <xf numFmtId="176" fontId="71" fillId="33" borderId="0" xfId="0" applyNumberFormat="1" applyFont="1" applyFill="1">
      <alignment vertical="center"/>
    </xf>
    <xf numFmtId="38" fontId="60" fillId="33" borderId="15" xfId="0" applyNumberFormat="1" applyFont="1" applyFill="1" applyBorder="1">
      <alignment vertical="center"/>
    </xf>
    <xf numFmtId="182" fontId="60" fillId="33" borderId="0" xfId="0" applyNumberFormat="1" applyFont="1" applyFill="1">
      <alignment vertical="center"/>
    </xf>
    <xf numFmtId="176" fontId="60" fillId="33" borderId="18" xfId="0" applyNumberFormat="1" applyFont="1" applyFill="1" applyBorder="1">
      <alignment vertical="center"/>
    </xf>
    <xf numFmtId="1" fontId="71" fillId="33" borderId="15" xfId="0" applyNumberFormat="1" applyFont="1" applyFill="1" applyBorder="1">
      <alignment vertical="center"/>
    </xf>
    <xf numFmtId="182" fontId="71" fillId="33" borderId="0" xfId="1" applyNumberFormat="1" applyFont="1" applyFill="1" applyBorder="1" applyAlignment="1">
      <alignment vertical="center"/>
    </xf>
    <xf numFmtId="182" fontId="60" fillId="33" borderId="0" xfId="1" applyNumberFormat="1" applyFont="1" applyFill="1" applyBorder="1" applyAlignment="1">
      <alignment vertical="center"/>
    </xf>
    <xf numFmtId="38" fontId="71" fillId="33" borderId="0" xfId="1" applyFont="1" applyFill="1" applyBorder="1" applyAlignment="1">
      <alignment vertical="center"/>
    </xf>
    <xf numFmtId="176" fontId="71" fillId="33" borderId="15" xfId="0" applyNumberFormat="1" applyFont="1" applyFill="1" applyBorder="1">
      <alignment vertical="center"/>
    </xf>
    <xf numFmtId="38" fontId="60" fillId="33" borderId="67" xfId="1" applyFont="1" applyFill="1" applyBorder="1" applyAlignment="1">
      <alignment vertical="center"/>
    </xf>
    <xf numFmtId="186" fontId="60" fillId="33" borderId="0" xfId="1" applyNumberFormat="1" applyFont="1" applyFill="1" applyBorder="1" applyAlignment="1">
      <alignment vertical="center"/>
    </xf>
    <xf numFmtId="184" fontId="60" fillId="33" borderId="15" xfId="0" applyNumberFormat="1" applyFont="1" applyFill="1" applyBorder="1">
      <alignment vertical="center"/>
    </xf>
    <xf numFmtId="181" fontId="60" fillId="33" borderId="0" xfId="0" applyNumberFormat="1" applyFont="1" applyFill="1">
      <alignment vertical="center"/>
    </xf>
    <xf numFmtId="184" fontId="60" fillId="33" borderId="0" xfId="0" applyNumberFormat="1" applyFont="1" applyFill="1">
      <alignment vertical="center"/>
    </xf>
    <xf numFmtId="181" fontId="60" fillId="33" borderId="15" xfId="0" applyNumberFormat="1" applyFont="1" applyFill="1" applyBorder="1">
      <alignment vertical="center"/>
    </xf>
    <xf numFmtId="38" fontId="60" fillId="33" borderId="18" xfId="1" applyFont="1" applyFill="1" applyBorder="1" applyAlignment="1">
      <alignment vertical="center"/>
    </xf>
    <xf numFmtId="176" fontId="60" fillId="33" borderId="15" xfId="0" applyNumberFormat="1" applyFont="1" applyFill="1" applyBorder="1" applyAlignment="1">
      <alignment horizontal="center" vertical="center"/>
    </xf>
    <xf numFmtId="176" fontId="60" fillId="33" borderId="0" xfId="0" applyNumberFormat="1" applyFont="1" applyFill="1" applyAlignment="1">
      <alignment horizontal="center" vertical="center"/>
    </xf>
    <xf numFmtId="176" fontId="60" fillId="33" borderId="178" xfId="0" applyNumberFormat="1" applyFont="1" applyFill="1" applyBorder="1">
      <alignment vertical="center"/>
    </xf>
    <xf numFmtId="38" fontId="60" fillId="33" borderId="199" xfId="1" applyFont="1" applyFill="1" applyBorder="1" applyAlignment="1">
      <alignment vertical="center"/>
    </xf>
    <xf numFmtId="176" fontId="60" fillId="23" borderId="0" xfId="0" applyNumberFormat="1" applyFont="1" applyFill="1">
      <alignment vertical="center"/>
    </xf>
    <xf numFmtId="184" fontId="60" fillId="33" borderId="0" xfId="1" applyNumberFormat="1" applyFont="1" applyFill="1" applyBorder="1" applyAlignment="1">
      <alignment vertical="center"/>
    </xf>
    <xf numFmtId="38" fontId="60" fillId="0" borderId="0" xfId="4" applyFont="1" applyFill="1" applyBorder="1" applyAlignment="1">
      <alignment horizontal="center" vertical="center"/>
    </xf>
    <xf numFmtId="182" fontId="71" fillId="0" borderId="0" xfId="1" applyNumberFormat="1" applyFont="1" applyFill="1" applyBorder="1" applyAlignment="1">
      <alignment horizontal="center" vertical="center"/>
    </xf>
    <xf numFmtId="182" fontId="60" fillId="0" borderId="0" xfId="1" applyNumberFormat="1" applyFont="1" applyFill="1" applyBorder="1" applyAlignment="1">
      <alignment horizontal="center" vertical="center"/>
    </xf>
    <xf numFmtId="38" fontId="71" fillId="0" borderId="0" xfId="1" applyFont="1" applyFill="1" applyBorder="1" applyAlignment="1">
      <alignment horizontal="center" vertical="center"/>
    </xf>
    <xf numFmtId="186" fontId="60" fillId="0" borderId="0" xfId="1" applyNumberFormat="1" applyFont="1" applyFill="1" applyBorder="1" applyAlignment="1">
      <alignment horizontal="center" vertical="center"/>
    </xf>
    <xf numFmtId="184" fontId="60" fillId="0" borderId="0" xfId="1" applyNumberFormat="1" applyFont="1" applyFill="1" applyBorder="1" applyAlignment="1">
      <alignment horizontal="center" vertical="center"/>
    </xf>
    <xf numFmtId="38" fontId="60" fillId="33" borderId="70" xfId="1" applyFont="1" applyFill="1" applyBorder="1" applyAlignment="1">
      <alignment vertical="center"/>
    </xf>
    <xf numFmtId="0" fontId="60" fillId="13" borderId="161" xfId="0" applyFont="1" applyFill="1" applyBorder="1">
      <alignment vertical="center"/>
    </xf>
    <xf numFmtId="176" fontId="60" fillId="33" borderId="161" xfId="0" applyNumberFormat="1" applyFont="1" applyFill="1" applyBorder="1">
      <alignment vertical="center"/>
    </xf>
    <xf numFmtId="38" fontId="63" fillId="0" borderId="0" xfId="4" applyFont="1" applyFill="1" applyBorder="1" applyAlignment="1">
      <alignment vertical="center"/>
    </xf>
    <xf numFmtId="182" fontId="67" fillId="0" borderId="0" xfId="1" applyNumberFormat="1" applyFont="1" applyFill="1" applyBorder="1" applyAlignment="1">
      <alignment vertical="center"/>
    </xf>
    <xf numFmtId="38" fontId="67" fillId="0" borderId="0" xfId="1" applyFont="1" applyFill="1" applyBorder="1" applyAlignment="1">
      <alignment vertical="center"/>
    </xf>
    <xf numFmtId="38" fontId="60" fillId="0" borderId="35" xfId="1" applyFont="1" applyFill="1" applyBorder="1" applyAlignment="1">
      <alignment horizontal="center" vertical="center"/>
    </xf>
    <xf numFmtId="0" fontId="3" fillId="0" borderId="18" xfId="3" applyFont="1" applyBorder="1" applyAlignment="1">
      <alignment horizontal="left" vertical="center"/>
    </xf>
    <xf numFmtId="0" fontId="3" fillId="0" borderId="22" xfId="3" applyFont="1" applyBorder="1" applyAlignment="1">
      <alignment horizontal="left" vertical="center"/>
    </xf>
    <xf numFmtId="0" fontId="55" fillId="15" borderId="117" xfId="3" applyFont="1" applyFill="1" applyBorder="1" applyAlignment="1">
      <alignment horizontal="left" vertical="center"/>
    </xf>
    <xf numFmtId="0" fontId="30" fillId="0" borderId="111" xfId="3" applyFont="1" applyBorder="1" applyAlignment="1">
      <alignment horizontal="left" vertical="center"/>
    </xf>
    <xf numFmtId="0" fontId="3" fillId="0" borderId="19" xfId="3" applyFont="1" applyBorder="1" applyAlignment="1">
      <alignment horizontal="left" vertical="center"/>
    </xf>
    <xf numFmtId="0" fontId="72" fillId="0" borderId="0" xfId="0" applyFont="1" applyAlignment="1"/>
    <xf numFmtId="184" fontId="0" fillId="0" borderId="0" xfId="0" applyNumberFormat="1" applyAlignment="1"/>
    <xf numFmtId="184" fontId="60" fillId="0" borderId="35" xfId="0" applyNumberFormat="1" applyFont="1" applyBorder="1" applyAlignment="1">
      <alignment vertical="top" wrapText="1"/>
    </xf>
    <xf numFmtId="184" fontId="61" fillId="0" borderId="35" xfId="0" applyNumberFormat="1" applyFont="1" applyBorder="1" applyAlignment="1">
      <alignment vertical="top" wrapText="1"/>
    </xf>
    <xf numFmtId="184" fontId="60" fillId="5" borderId="61" xfId="0" applyNumberFormat="1" applyFont="1" applyFill="1" applyBorder="1" applyAlignment="1">
      <alignment horizontal="left" vertical="top" wrapText="1"/>
    </xf>
    <xf numFmtId="0" fontId="60" fillId="5" borderId="61" xfId="0" applyFont="1" applyFill="1" applyBorder="1" applyAlignment="1">
      <alignment horizontal="left" vertical="top" wrapText="1"/>
    </xf>
    <xf numFmtId="1" fontId="72" fillId="0" borderId="0" xfId="0" applyNumberFormat="1" applyFont="1" applyAlignment="1"/>
    <xf numFmtId="184" fontId="60" fillId="28" borderId="0" xfId="0" applyNumberFormat="1" applyFont="1" applyFill="1">
      <alignment vertical="center"/>
    </xf>
    <xf numFmtId="184" fontId="60" fillId="5" borderId="0" xfId="0" applyNumberFormat="1" applyFont="1" applyFill="1">
      <alignment vertical="center"/>
    </xf>
    <xf numFmtId="184" fontId="60" fillId="0" borderId="35" xfId="0" applyNumberFormat="1" applyFont="1" applyBorder="1" applyAlignment="1">
      <alignment horizontal="center" vertical="center"/>
    </xf>
    <xf numFmtId="181" fontId="60" fillId="0" borderId="35" xfId="0" applyNumberFormat="1" applyFont="1" applyBorder="1" applyAlignment="1">
      <alignment horizontal="center" vertical="center"/>
    </xf>
    <xf numFmtId="184" fontId="60" fillId="33" borderId="71" xfId="0" applyNumberFormat="1" applyFont="1" applyFill="1" applyBorder="1">
      <alignment vertical="center"/>
    </xf>
    <xf numFmtId="181" fontId="60" fillId="33" borderId="71" xfId="0" applyNumberFormat="1" applyFont="1" applyFill="1" applyBorder="1">
      <alignment vertical="center"/>
    </xf>
    <xf numFmtId="184" fontId="60" fillId="5" borderId="61" xfId="0" applyNumberFormat="1" applyFont="1" applyFill="1" applyBorder="1" applyAlignment="1">
      <alignment vertical="top" wrapText="1"/>
    </xf>
    <xf numFmtId="38" fontId="0" fillId="0" borderId="0" xfId="1" applyFont="1" applyFill="1" applyAlignment="1"/>
    <xf numFmtId="38" fontId="60" fillId="0" borderId="35" xfId="1" applyFont="1" applyFill="1" applyBorder="1" applyAlignment="1">
      <alignment vertical="top" wrapText="1"/>
    </xf>
    <xf numFmtId="38" fontId="61" fillId="0" borderId="35" xfId="1" applyFont="1" applyFill="1" applyBorder="1" applyAlignment="1">
      <alignment horizontal="center" vertical="center" wrapText="1"/>
    </xf>
    <xf numFmtId="38" fontId="60" fillId="0" borderId="35" xfId="1" applyFont="1" applyFill="1" applyBorder="1" applyAlignment="1">
      <alignment vertical="center"/>
    </xf>
    <xf numFmtId="38" fontId="60" fillId="0" borderId="71" xfId="1" applyFont="1" applyFill="1" applyBorder="1" applyAlignment="1">
      <alignment horizontal="center" vertical="center"/>
    </xf>
    <xf numFmtId="38" fontId="60" fillId="33" borderId="71" xfId="1" applyFont="1" applyFill="1" applyBorder="1" applyAlignment="1">
      <alignment vertical="center"/>
    </xf>
    <xf numFmtId="38" fontId="60" fillId="5" borderId="61" xfId="1" applyFont="1" applyFill="1" applyBorder="1" applyAlignment="1">
      <alignment vertical="top" wrapText="1"/>
    </xf>
    <xf numFmtId="0" fontId="3" fillId="0" borderId="97" xfId="3" applyFont="1" applyBorder="1" applyAlignment="1">
      <alignment vertical="center" wrapText="1"/>
    </xf>
    <xf numFmtId="181" fontId="24" fillId="0" borderId="113" xfId="3" applyNumberFormat="1" applyFont="1" applyBorder="1" applyAlignment="1">
      <alignment vertical="center" shrinkToFit="1"/>
    </xf>
    <xf numFmtId="181" fontId="24" fillId="6" borderId="97" xfId="3" applyNumberFormat="1" applyFont="1" applyFill="1" applyBorder="1" applyAlignment="1">
      <alignment vertical="center" shrinkToFit="1"/>
    </xf>
    <xf numFmtId="0" fontId="24" fillId="16" borderId="163" xfId="3" applyFont="1" applyFill="1" applyBorder="1" applyAlignment="1">
      <alignment horizontal="left" vertical="center"/>
    </xf>
    <xf numFmtId="0" fontId="24" fillId="6" borderId="163" xfId="3" applyFont="1" applyFill="1" applyBorder="1" applyAlignment="1">
      <alignment horizontal="left" vertical="center"/>
    </xf>
    <xf numFmtId="0" fontId="3" fillId="6" borderId="163" xfId="3" applyFont="1" applyFill="1" applyBorder="1" applyAlignment="1">
      <alignment horizontal="left" vertical="center"/>
    </xf>
    <xf numFmtId="0" fontId="34" fillId="15" borderId="205" xfId="3" applyFont="1" applyFill="1" applyBorder="1" applyAlignment="1">
      <alignment horizontal="left" vertical="center"/>
    </xf>
    <xf numFmtId="0" fontId="3" fillId="0" borderId="97" xfId="3" applyFont="1" applyBorder="1" applyAlignment="1">
      <alignment vertical="center" shrinkToFit="1"/>
    </xf>
    <xf numFmtId="0" fontId="3" fillId="0" borderId="107" xfId="3" applyFont="1" applyBorder="1" applyAlignment="1">
      <alignment horizontal="right" vertical="center" shrinkToFit="1"/>
    </xf>
    <xf numFmtId="38" fontId="3" fillId="0" borderId="107" xfId="1" applyFont="1" applyFill="1" applyBorder="1" applyAlignment="1">
      <alignment horizontal="center" vertical="center" shrinkToFit="1"/>
    </xf>
    <xf numFmtId="0" fontId="72" fillId="0" borderId="0" xfId="0" applyFont="1" applyAlignment="1">
      <alignment horizontal="center"/>
    </xf>
    <xf numFmtId="0" fontId="69" fillId="22" borderId="50" xfId="0" applyFont="1" applyFill="1" applyBorder="1" applyAlignment="1">
      <alignment wrapText="1"/>
    </xf>
    <xf numFmtId="0" fontId="69" fillId="22" borderId="51" xfId="0" applyFont="1" applyFill="1" applyBorder="1" applyAlignment="1">
      <alignment wrapText="1"/>
    </xf>
    <xf numFmtId="0" fontId="63" fillId="22" borderId="52" xfId="0" applyFont="1" applyFill="1" applyBorder="1" applyAlignment="1">
      <alignment horizontal="left" vertical="top" wrapText="1"/>
    </xf>
    <xf numFmtId="38" fontId="60" fillId="5" borderId="53" xfId="1" applyFont="1" applyFill="1" applyBorder="1" applyAlignment="1">
      <alignment vertical="top" wrapText="1"/>
    </xf>
    <xf numFmtId="38" fontId="60" fillId="5" borderId="57" xfId="1" applyFont="1" applyFill="1" applyBorder="1" applyAlignment="1">
      <alignment vertical="top" wrapText="1"/>
    </xf>
    <xf numFmtId="38" fontId="60" fillId="5" borderId="50" xfId="1" applyFont="1" applyFill="1" applyBorder="1" applyAlignment="1">
      <alignment vertical="top" wrapText="1"/>
    </xf>
    <xf numFmtId="38" fontId="60" fillId="5" borderId="55" xfId="1" applyFont="1" applyFill="1" applyBorder="1" applyAlignment="1">
      <alignment vertical="top" wrapText="1"/>
    </xf>
    <xf numFmtId="0" fontId="60" fillId="5" borderId="56" xfId="0" applyFont="1" applyFill="1" applyBorder="1" applyAlignment="1">
      <alignment vertical="top" wrapText="1"/>
    </xf>
    <xf numFmtId="0" fontId="60" fillId="5" borderId="53" xfId="0" applyFont="1" applyFill="1" applyBorder="1" applyAlignment="1">
      <alignment vertical="top" wrapText="1"/>
    </xf>
    <xf numFmtId="38" fontId="60" fillId="5" borderId="51" xfId="1" applyFont="1" applyFill="1" applyBorder="1" applyAlignment="1">
      <alignment vertical="top" wrapText="1"/>
    </xf>
    <xf numFmtId="38" fontId="60" fillId="5" borderId="62" xfId="1" applyFont="1" applyFill="1" applyBorder="1" applyAlignment="1">
      <alignment vertical="top" wrapText="1"/>
    </xf>
    <xf numFmtId="0" fontId="60" fillId="5" borderId="62" xfId="0" applyFont="1" applyFill="1" applyBorder="1" applyAlignment="1">
      <alignment vertical="top" wrapText="1"/>
    </xf>
    <xf numFmtId="0" fontId="60" fillId="5" borderId="55" xfId="0" applyFont="1" applyFill="1" applyBorder="1" applyAlignment="1">
      <alignment vertical="top" wrapText="1"/>
    </xf>
    <xf numFmtId="0" fontId="60" fillId="5" borderId="81" xfId="0" applyFont="1" applyFill="1" applyBorder="1" applyAlignment="1">
      <alignment vertical="top" wrapText="1"/>
    </xf>
    <xf numFmtId="0" fontId="60" fillId="24" borderId="61" xfId="0" applyFont="1" applyFill="1" applyBorder="1" applyAlignment="1">
      <alignment vertical="top" wrapText="1"/>
    </xf>
    <xf numFmtId="38" fontId="60" fillId="5" borderId="54" xfId="1" applyFont="1" applyFill="1" applyBorder="1" applyAlignment="1">
      <alignment vertical="top" wrapText="1"/>
    </xf>
    <xf numFmtId="38" fontId="60" fillId="9" borderId="61" xfId="1" applyFont="1" applyFill="1" applyBorder="1" applyAlignment="1">
      <alignment vertical="top" wrapText="1"/>
    </xf>
    <xf numFmtId="38" fontId="60" fillId="5" borderId="81" xfId="1" applyFont="1" applyFill="1" applyBorder="1" applyAlignment="1">
      <alignment vertical="top" wrapText="1"/>
    </xf>
    <xf numFmtId="0" fontId="60" fillId="5" borderId="62" xfId="0" applyFont="1" applyFill="1" applyBorder="1" applyAlignment="1">
      <alignment horizontal="center" vertical="top" wrapText="1"/>
    </xf>
    <xf numFmtId="0" fontId="60" fillId="5" borderId="61" xfId="0" applyFont="1" applyFill="1" applyBorder="1" applyAlignment="1">
      <alignment horizontal="center" vertical="top" wrapText="1"/>
    </xf>
    <xf numFmtId="0" fontId="60" fillId="5" borderId="176" xfId="0" applyFont="1" applyFill="1" applyBorder="1" applyAlignment="1">
      <alignment vertical="top" wrapText="1"/>
    </xf>
    <xf numFmtId="0" fontId="60" fillId="23" borderId="61" xfId="0" applyFont="1" applyFill="1" applyBorder="1" applyAlignment="1">
      <alignment vertical="top" wrapText="1"/>
    </xf>
    <xf numFmtId="187" fontId="60" fillId="5" borderId="61" xfId="0" applyNumberFormat="1" applyFont="1" applyFill="1" applyBorder="1" applyAlignment="1">
      <alignment vertical="top" wrapText="1"/>
    </xf>
    <xf numFmtId="0" fontId="60" fillId="0" borderId="184" xfId="0" applyFont="1" applyBorder="1">
      <alignment vertical="center"/>
    </xf>
    <xf numFmtId="0" fontId="30" fillId="10" borderId="107" xfId="3" applyFont="1" applyFill="1" applyBorder="1" applyAlignment="1">
      <alignment horizontal="center" vertical="center"/>
    </xf>
    <xf numFmtId="2" fontId="3" fillId="0" borderId="107" xfId="3" applyNumberFormat="1" applyFont="1" applyBorder="1" applyAlignment="1">
      <alignment horizontal="right" vertical="center" shrinkToFit="1"/>
    </xf>
    <xf numFmtId="0" fontId="3" fillId="0" borderId="210" xfId="3" applyFont="1" applyBorder="1" applyAlignment="1">
      <alignment horizontal="left" vertical="center"/>
    </xf>
    <xf numFmtId="0" fontId="22" fillId="11" borderId="97" xfId="3" applyFont="1" applyFill="1" applyBorder="1" applyAlignment="1">
      <alignment horizontal="right" vertical="center"/>
    </xf>
    <xf numFmtId="0" fontId="3" fillId="10" borderId="97" xfId="3" applyFont="1" applyFill="1" applyBorder="1" applyAlignment="1">
      <alignment vertical="center"/>
    </xf>
    <xf numFmtId="0" fontId="3" fillId="10" borderId="107" xfId="3" applyFont="1" applyFill="1" applyBorder="1" applyAlignment="1">
      <alignment vertical="center"/>
    </xf>
    <xf numFmtId="0" fontId="3" fillId="10" borderId="111" xfId="3" applyFont="1" applyFill="1" applyBorder="1" applyAlignment="1">
      <alignment vertical="center"/>
    </xf>
    <xf numFmtId="0" fontId="38" fillId="0" borderId="97" xfId="3" applyFont="1" applyBorder="1" applyAlignment="1">
      <alignment horizontal="center" vertical="center" shrinkToFit="1"/>
    </xf>
    <xf numFmtId="0" fontId="36" fillId="0" borderId="111" xfId="3" applyFont="1" applyBorder="1" applyAlignment="1">
      <alignment vertical="center" shrinkToFit="1"/>
    </xf>
    <xf numFmtId="0" fontId="31" fillId="16" borderId="114" xfId="3" applyFont="1" applyFill="1" applyBorder="1" applyAlignment="1">
      <alignment horizontal="left" vertical="center"/>
    </xf>
    <xf numFmtId="0" fontId="33" fillId="8" borderId="0" xfId="0" applyFont="1" applyFill="1" applyAlignment="1">
      <alignment horizontal="center" vertical="center" textRotation="255" wrapText="1" readingOrder="1"/>
    </xf>
    <xf numFmtId="0" fontId="22" fillId="0" borderId="111" xfId="3" applyFont="1" applyBorder="1" applyAlignment="1">
      <alignment horizontal="right" vertical="center"/>
    </xf>
    <xf numFmtId="0" fontId="59" fillId="0" borderId="32" xfId="0" applyFont="1" applyBorder="1" applyAlignment="1">
      <alignment horizontal="center" vertical="center" wrapText="1"/>
    </xf>
    <xf numFmtId="2" fontId="44" fillId="0" borderId="11" xfId="3" applyNumberFormat="1" applyFont="1" applyBorder="1" applyAlignment="1">
      <alignment horizontal="center" vertical="center"/>
    </xf>
    <xf numFmtId="0" fontId="49" fillId="13" borderId="11" xfId="3" applyFont="1" applyFill="1" applyBorder="1" applyAlignment="1">
      <alignment horizontal="center" vertical="center"/>
    </xf>
    <xf numFmtId="0" fontId="24" fillId="9" borderId="17" xfId="3" applyFont="1" applyFill="1" applyBorder="1" applyAlignment="1">
      <alignment horizontal="center" vertical="center"/>
    </xf>
    <xf numFmtId="2" fontId="60" fillId="0" borderId="0" xfId="0" applyNumberFormat="1" applyFont="1" applyAlignment="1">
      <alignment horizontal="right" vertical="center"/>
    </xf>
    <xf numFmtId="38" fontId="60" fillId="0" borderId="64" xfId="1" applyFont="1" applyBorder="1" applyAlignment="1">
      <alignment horizontal="right" vertical="center"/>
    </xf>
    <xf numFmtId="1" fontId="63" fillId="0" borderId="70" xfId="1" applyNumberFormat="1" applyFont="1" applyFill="1" applyBorder="1" applyAlignment="1">
      <alignment vertical="center"/>
    </xf>
    <xf numFmtId="184" fontId="59" fillId="0" borderId="32" xfId="0" applyNumberFormat="1" applyFont="1" applyBorder="1" applyAlignment="1">
      <alignment horizontal="center" vertical="center" wrapText="1"/>
    </xf>
    <xf numFmtId="38" fontId="63" fillId="0" borderId="70" xfId="1" applyFont="1" applyFill="1" applyBorder="1" applyAlignment="1">
      <alignment vertical="center"/>
    </xf>
    <xf numFmtId="40" fontId="63" fillId="0" borderId="70" xfId="1" applyNumberFormat="1" applyFont="1" applyFill="1" applyBorder="1" applyAlignment="1">
      <alignment vertical="center"/>
    </xf>
    <xf numFmtId="0" fontId="60" fillId="0" borderId="40" xfId="0" applyFont="1" applyBorder="1" applyAlignment="1">
      <alignment horizontal="center" vertical="center"/>
    </xf>
    <xf numFmtId="0" fontId="60" fillId="0" borderId="41" xfId="0" applyFont="1" applyBorder="1" applyAlignment="1">
      <alignment horizontal="center" vertical="center"/>
    </xf>
    <xf numFmtId="0" fontId="60" fillId="0" borderId="39" xfId="0" applyFont="1" applyBorder="1" applyAlignment="1">
      <alignment horizontal="center" vertical="center"/>
    </xf>
    <xf numFmtId="0" fontId="61" fillId="10" borderId="35" xfId="0" applyFont="1" applyFill="1" applyBorder="1" applyAlignment="1">
      <alignment horizontal="left" vertical="center" wrapText="1"/>
    </xf>
    <xf numFmtId="176" fontId="60" fillId="0" borderId="67" xfId="0" applyNumberFormat="1" applyFont="1" applyBorder="1">
      <alignment vertical="center"/>
    </xf>
    <xf numFmtId="176" fontId="60" fillId="0" borderId="70" xfId="0" applyNumberFormat="1" applyFont="1" applyBorder="1">
      <alignment vertical="center"/>
    </xf>
    <xf numFmtId="0" fontId="60" fillId="0" borderId="65" xfId="0" applyFont="1" applyBorder="1">
      <alignment vertical="center"/>
    </xf>
    <xf numFmtId="0" fontId="60" fillId="0" borderId="16" xfId="0" applyFont="1" applyBorder="1">
      <alignment vertical="center"/>
    </xf>
    <xf numFmtId="0" fontId="91" fillId="0" borderId="35" xfId="0" applyFont="1" applyBorder="1" applyAlignment="1">
      <alignment horizontal="left" vertical="center" wrapText="1"/>
    </xf>
    <xf numFmtId="0" fontId="54" fillId="0" borderId="0" xfId="0" applyFont="1" applyAlignment="1">
      <alignment horizontal="right" vertical="center"/>
    </xf>
    <xf numFmtId="40" fontId="60" fillId="16" borderId="70" xfId="1" applyNumberFormat="1" applyFont="1" applyFill="1" applyBorder="1" applyAlignment="1">
      <alignment vertical="center"/>
    </xf>
    <xf numFmtId="182" fontId="60" fillId="16" borderId="64" xfId="4" applyNumberFormat="1" applyFont="1" applyFill="1" applyBorder="1" applyAlignment="1">
      <alignment vertical="center"/>
    </xf>
    <xf numFmtId="38" fontId="60" fillId="16" borderId="67" xfId="4" applyFont="1" applyFill="1" applyBorder="1" applyAlignment="1">
      <alignment vertical="center"/>
    </xf>
    <xf numFmtId="0" fontId="60" fillId="16" borderId="18" xfId="0" applyFont="1" applyFill="1" applyBorder="1">
      <alignment vertical="center"/>
    </xf>
    <xf numFmtId="0" fontId="105" fillId="0" borderId="0" xfId="0" applyFont="1">
      <alignment vertical="center"/>
    </xf>
    <xf numFmtId="49" fontId="106" fillId="20" borderId="65" xfId="3" applyNumberFormat="1" applyFont="1" applyFill="1" applyBorder="1" applyAlignment="1">
      <alignment vertical="center"/>
    </xf>
    <xf numFmtId="49" fontId="106" fillId="16" borderId="65" xfId="3" applyNumberFormat="1" applyFont="1" applyFill="1" applyBorder="1" applyAlignment="1">
      <alignment vertical="center"/>
    </xf>
    <xf numFmtId="38" fontId="3" fillId="0" borderId="97" xfId="1" applyFont="1" applyFill="1" applyBorder="1" applyAlignment="1">
      <alignment vertical="center" shrinkToFit="1"/>
    </xf>
    <xf numFmtId="0" fontId="3" fillId="0" borderId="111" xfId="3" applyFont="1" applyBorder="1" applyAlignment="1">
      <alignment horizontal="right" vertical="center" shrinkToFit="1"/>
    </xf>
    <xf numFmtId="0" fontId="3" fillId="16" borderId="113" xfId="3" applyFont="1" applyFill="1" applyBorder="1" applyAlignment="1">
      <alignment horizontal="right" vertical="center" shrinkToFit="1"/>
    </xf>
    <xf numFmtId="38" fontId="24" fillId="0" borderId="113" xfId="1" applyFont="1" applyFill="1" applyBorder="1" applyAlignment="1">
      <alignment vertical="center" shrinkToFit="1"/>
    </xf>
    <xf numFmtId="0" fontId="38" fillId="0" borderId="111" xfId="3" applyFont="1" applyBorder="1" applyAlignment="1">
      <alignment horizontal="right" vertical="center" shrinkToFit="1"/>
    </xf>
    <xf numFmtId="0" fontId="3" fillId="0" borderId="27" xfId="3" applyFont="1" applyBorder="1" applyAlignment="1">
      <alignment horizontal="left" vertical="center" wrapText="1"/>
    </xf>
    <xf numFmtId="2" fontId="3" fillId="0" borderId="27" xfId="3" applyNumberFormat="1" applyFont="1" applyBorder="1" applyAlignment="1">
      <alignment horizontal="left" vertical="center"/>
    </xf>
    <xf numFmtId="0" fontId="3" fillId="11" borderId="25" xfId="3" applyFont="1" applyFill="1" applyBorder="1" applyAlignment="1">
      <alignment horizontal="left" vertical="center"/>
    </xf>
    <xf numFmtId="0" fontId="3" fillId="2" borderId="24" xfId="3" applyFont="1" applyFill="1" applyBorder="1" applyAlignment="1">
      <alignment horizontal="left" vertical="center"/>
    </xf>
    <xf numFmtId="38" fontId="24" fillId="0" borderId="80" xfId="1" applyFont="1" applyFill="1" applyBorder="1" applyAlignment="1">
      <alignment vertical="center"/>
    </xf>
    <xf numFmtId="0" fontId="3" fillId="0" borderId="220" xfId="3" applyFont="1" applyBorder="1" applyAlignment="1">
      <alignment horizontal="left" vertical="center"/>
    </xf>
    <xf numFmtId="0" fontId="107" fillId="0" borderId="6" xfId="3" applyFont="1" applyBorder="1" applyAlignment="1">
      <alignment horizontal="left" vertical="center"/>
    </xf>
    <xf numFmtId="0" fontId="60" fillId="40" borderId="0" xfId="0" applyFont="1" applyFill="1" applyAlignment="1">
      <alignment horizontal="center" vertical="center"/>
    </xf>
    <xf numFmtId="0" fontId="108" fillId="21" borderId="0" xfId="0" applyFont="1" applyFill="1" applyAlignment="1">
      <alignment horizontal="center" vertical="center"/>
    </xf>
    <xf numFmtId="176" fontId="60" fillId="0" borderId="11" xfId="3" applyNumberFormat="1" applyFont="1" applyBorder="1" applyAlignment="1">
      <alignment vertical="center"/>
    </xf>
    <xf numFmtId="0" fontId="60" fillId="0" borderId="11" xfId="3" applyFont="1" applyBorder="1" applyAlignment="1">
      <alignment vertical="center"/>
    </xf>
    <xf numFmtId="0" fontId="60" fillId="0" borderId="6" xfId="0" applyFont="1" applyBorder="1">
      <alignment vertical="center"/>
    </xf>
    <xf numFmtId="0" fontId="60" fillId="39" borderId="11" xfId="0" applyFont="1" applyFill="1" applyBorder="1" applyAlignment="1">
      <alignment vertical="center" wrapText="1"/>
    </xf>
    <xf numFmtId="0" fontId="60" fillId="39" borderId="11" xfId="0" applyFont="1" applyFill="1" applyBorder="1">
      <alignment vertical="center"/>
    </xf>
    <xf numFmtId="0" fontId="60" fillId="0" borderId="11" xfId="0" applyFont="1" applyBorder="1">
      <alignment vertical="center"/>
    </xf>
    <xf numFmtId="0" fontId="65" fillId="17" borderId="11" xfId="0" applyFont="1" applyFill="1" applyBorder="1" applyAlignment="1">
      <alignment vertical="center" wrapText="1"/>
    </xf>
    <xf numFmtId="0" fontId="65" fillId="17" borderId="11" xfId="0" applyFont="1" applyFill="1" applyBorder="1" applyAlignment="1">
      <alignment horizontal="center" vertical="center"/>
    </xf>
    <xf numFmtId="0" fontId="60" fillId="40" borderId="0" xfId="0" applyFont="1" applyFill="1">
      <alignment vertical="center"/>
    </xf>
    <xf numFmtId="0" fontId="110" fillId="37" borderId="0" xfId="0" applyFont="1" applyFill="1" applyAlignment="1">
      <alignment horizontal="center" vertical="center"/>
    </xf>
    <xf numFmtId="0" fontId="60" fillId="9" borderId="0" xfId="0" applyFont="1" applyFill="1">
      <alignment vertical="center"/>
    </xf>
    <xf numFmtId="0" fontId="65" fillId="39" borderId="11" xfId="0" applyFont="1" applyFill="1" applyBorder="1" applyAlignment="1">
      <alignment vertical="center" wrapText="1"/>
    </xf>
    <xf numFmtId="0" fontId="65" fillId="39" borderId="11" xfId="0" applyFont="1" applyFill="1" applyBorder="1">
      <alignment vertical="center"/>
    </xf>
    <xf numFmtId="0" fontId="60" fillId="41" borderId="0" xfId="0" applyFont="1" applyFill="1">
      <alignment vertical="center"/>
    </xf>
    <xf numFmtId="0" fontId="111" fillId="36" borderId="0" xfId="0" applyFont="1" applyFill="1" applyAlignment="1">
      <alignment horizontal="center" vertical="center"/>
    </xf>
    <xf numFmtId="0" fontId="60" fillId="0" borderId="11" xfId="3" applyFont="1" applyBorder="1" applyAlignment="1">
      <alignment horizontal="left" vertical="center" shrinkToFit="1"/>
    </xf>
    <xf numFmtId="0" fontId="60" fillId="0" borderId="11" xfId="3" applyFont="1" applyBorder="1" applyAlignment="1">
      <alignment vertical="center" shrinkToFit="1"/>
    </xf>
    <xf numFmtId="0" fontId="60" fillId="7" borderId="0" xfId="0" applyFont="1" applyFill="1">
      <alignment vertical="center"/>
    </xf>
    <xf numFmtId="0" fontId="112" fillId="7" borderId="0" xfId="0" applyFont="1" applyFill="1" applyAlignment="1">
      <alignment horizontal="center" vertical="center"/>
    </xf>
    <xf numFmtId="0" fontId="60" fillId="0" borderId="13" xfId="0" applyFont="1" applyBorder="1">
      <alignment vertical="center"/>
    </xf>
    <xf numFmtId="0" fontId="60" fillId="0" borderId="20" xfId="0" applyFont="1" applyBorder="1">
      <alignment vertical="center"/>
    </xf>
    <xf numFmtId="0" fontId="69" fillId="39" borderId="11" xfId="0" applyFont="1" applyFill="1" applyBorder="1" applyAlignment="1">
      <alignment vertical="center" wrapText="1"/>
    </xf>
    <xf numFmtId="0" fontId="69" fillId="39" borderId="11" xfId="0" applyFont="1" applyFill="1" applyBorder="1">
      <alignment vertical="center"/>
    </xf>
    <xf numFmtId="0" fontId="63" fillId="39" borderId="17" xfId="0" applyFont="1" applyFill="1" applyBorder="1">
      <alignment vertical="center"/>
    </xf>
    <xf numFmtId="0" fontId="63" fillId="39" borderId="11" xfId="0" applyFont="1" applyFill="1" applyBorder="1">
      <alignment vertical="center"/>
    </xf>
    <xf numFmtId="0" fontId="65" fillId="17" borderId="14" xfId="0" applyFont="1" applyFill="1" applyBorder="1" applyAlignment="1">
      <alignment horizontal="center" vertical="center"/>
    </xf>
    <xf numFmtId="0" fontId="60" fillId="18" borderId="0" xfId="0" applyFont="1" applyFill="1">
      <alignment vertical="center"/>
    </xf>
    <xf numFmtId="0" fontId="65" fillId="17" borderId="14" xfId="0" applyFont="1" applyFill="1" applyBorder="1" applyAlignment="1">
      <alignment vertical="center" wrapText="1"/>
    </xf>
    <xf numFmtId="0" fontId="102" fillId="0" borderId="0" xfId="0" applyFont="1">
      <alignment vertical="center"/>
    </xf>
    <xf numFmtId="0" fontId="60" fillId="0" borderId="0" xfId="0" applyFont="1" applyAlignment="1">
      <alignment vertical="center" textRotation="255" wrapText="1"/>
    </xf>
    <xf numFmtId="0" fontId="60" fillId="16" borderId="221" xfId="0" applyFont="1" applyFill="1" applyBorder="1" applyAlignment="1">
      <alignment vertical="center" textRotation="255" wrapText="1"/>
    </xf>
    <xf numFmtId="0" fontId="60" fillId="16" borderId="221" xfId="0" applyFont="1" applyFill="1" applyBorder="1" applyAlignment="1">
      <alignment horizontal="center" vertical="center" textRotation="255" wrapText="1"/>
    </xf>
    <xf numFmtId="0" fontId="60" fillId="0" borderId="221" xfId="0" applyFont="1" applyBorder="1" applyAlignment="1">
      <alignment vertical="center" wrapText="1"/>
    </xf>
    <xf numFmtId="0" fontId="60" fillId="0" borderId="221" xfId="0" applyFont="1" applyBorder="1">
      <alignment vertical="center"/>
    </xf>
    <xf numFmtId="49" fontId="60" fillId="0" borderId="221" xfId="0" applyNumberFormat="1" applyFont="1" applyBorder="1" applyAlignment="1">
      <alignment horizontal="center" vertical="center"/>
    </xf>
    <xf numFmtId="0" fontId="63" fillId="3" borderId="221" xfId="0" applyFont="1" applyFill="1" applyBorder="1" applyAlignment="1">
      <alignment horizontal="center" vertical="center" wrapText="1"/>
    </xf>
    <xf numFmtId="0" fontId="63" fillId="3" borderId="221" xfId="0" applyFont="1" applyFill="1" applyBorder="1" applyAlignment="1">
      <alignment vertical="center" wrapText="1"/>
    </xf>
    <xf numFmtId="0" fontId="60" fillId="0" borderId="227" xfId="0" applyFont="1" applyBorder="1" applyAlignment="1">
      <alignment horizontal="left" vertical="center" wrapText="1"/>
    </xf>
    <xf numFmtId="0" fontId="113" fillId="0" borderId="0" xfId="0" applyFont="1" applyAlignment="1">
      <alignment vertical="center" wrapText="1"/>
    </xf>
    <xf numFmtId="0" fontId="113" fillId="0" borderId="0" xfId="0" applyFont="1">
      <alignment vertical="center"/>
    </xf>
    <xf numFmtId="0" fontId="103" fillId="0" borderId="0" xfId="0" applyFont="1">
      <alignment vertical="center"/>
    </xf>
    <xf numFmtId="0" fontId="44" fillId="16" borderId="5" xfId="3" applyFont="1" applyFill="1" applyBorder="1" applyAlignment="1">
      <alignment horizontal="center" vertical="center"/>
    </xf>
    <xf numFmtId="2" fontId="44" fillId="0" borderId="17" xfId="3" applyNumberFormat="1" applyFont="1" applyBorder="1" applyAlignment="1">
      <alignment horizontal="center" vertical="center"/>
    </xf>
    <xf numFmtId="0" fontId="114" fillId="17" borderId="0" xfId="0" applyFont="1" applyFill="1">
      <alignment vertical="center"/>
    </xf>
    <xf numFmtId="0" fontId="109" fillId="17" borderId="0" xfId="0" applyFont="1" applyFill="1">
      <alignment vertical="center"/>
    </xf>
    <xf numFmtId="0" fontId="109" fillId="17" borderId="0" xfId="0" applyFont="1" applyFill="1" applyAlignment="1">
      <alignment vertical="center" wrapText="1"/>
    </xf>
    <xf numFmtId="181" fontId="60" fillId="28" borderId="0" xfId="0" applyNumberFormat="1" applyFont="1" applyFill="1">
      <alignment vertical="center"/>
    </xf>
    <xf numFmtId="1" fontId="60" fillId="0" borderId="0" xfId="0" applyNumberFormat="1" applyFont="1" applyAlignment="1"/>
    <xf numFmtId="2" fontId="60" fillId="0" borderId="0" xfId="0" applyNumberFormat="1" applyFont="1" applyAlignment="1"/>
    <xf numFmtId="1" fontId="60" fillId="16" borderId="0" xfId="0" applyNumberFormat="1" applyFont="1" applyFill="1" applyAlignment="1"/>
    <xf numFmtId="2" fontId="60" fillId="16" borderId="0" xfId="0" applyNumberFormat="1" applyFont="1" applyFill="1" applyAlignment="1"/>
    <xf numFmtId="38" fontId="60" fillId="28" borderId="67" xfId="1" applyFont="1" applyFill="1" applyBorder="1" applyAlignment="1">
      <alignment horizontal="right" vertical="center"/>
    </xf>
    <xf numFmtId="1" fontId="63" fillId="0" borderId="0" xfId="0" applyNumberFormat="1" applyFont="1" applyAlignment="1">
      <alignment horizontal="right" vertical="center"/>
    </xf>
    <xf numFmtId="176" fontId="63" fillId="0" borderId="0" xfId="0" applyNumberFormat="1" applyFont="1" applyAlignment="1">
      <alignment horizontal="right" vertical="center"/>
    </xf>
    <xf numFmtId="0" fontId="72" fillId="5" borderId="61" xfId="7" applyFont="1" applyFill="1" applyBorder="1" applyAlignment="1">
      <alignment horizontal="center" vertical="top" wrapText="1"/>
    </xf>
    <xf numFmtId="0" fontId="72" fillId="5" borderId="62" xfId="7" applyFont="1" applyFill="1" applyBorder="1" applyAlignment="1">
      <alignment horizontal="center" vertical="top" wrapText="1"/>
    </xf>
    <xf numFmtId="181" fontId="60" fillId="5" borderId="61" xfId="0" applyNumberFormat="1" applyFont="1" applyFill="1" applyBorder="1" applyAlignment="1">
      <alignment vertical="top" wrapText="1"/>
    </xf>
    <xf numFmtId="38" fontId="101" fillId="7" borderId="64" xfId="1" applyFont="1" applyFill="1" applyBorder="1" applyAlignment="1">
      <alignment vertical="center"/>
    </xf>
    <xf numFmtId="38" fontId="101" fillId="7" borderId="65" xfId="1" applyFont="1" applyFill="1" applyBorder="1" applyAlignment="1">
      <alignment vertical="center"/>
    </xf>
    <xf numFmtId="38" fontId="63" fillId="7" borderId="33" xfId="1" applyFont="1" applyFill="1" applyBorder="1" applyAlignment="1">
      <alignment vertical="center"/>
    </xf>
    <xf numFmtId="38" fontId="87" fillId="7" borderId="15" xfId="1" applyFont="1" applyFill="1" applyBorder="1" applyAlignment="1">
      <alignment vertical="center" shrinkToFit="1"/>
    </xf>
    <xf numFmtId="38" fontId="87" fillId="7" borderId="64" xfId="1" applyFont="1" applyFill="1" applyBorder="1" applyAlignment="1">
      <alignment vertical="center" shrinkToFit="1"/>
    </xf>
    <xf numFmtId="38" fontId="87" fillId="7" borderId="65" xfId="1" applyFont="1" applyFill="1" applyBorder="1" applyAlignment="1">
      <alignment vertical="center" shrinkToFit="1"/>
    </xf>
    <xf numFmtId="38" fontId="87" fillId="7" borderId="63" xfId="1" applyFont="1" applyFill="1" applyBorder="1" applyAlignment="1">
      <alignment vertical="center" shrinkToFit="1"/>
    </xf>
    <xf numFmtId="38" fontId="63" fillId="7" borderId="70" xfId="1" applyFont="1" applyFill="1" applyBorder="1" applyAlignment="1">
      <alignment vertical="center" shrinkToFit="1"/>
    </xf>
    <xf numFmtId="38" fontId="87" fillId="7" borderId="67" xfId="1" applyFont="1" applyFill="1" applyBorder="1" applyAlignment="1">
      <alignment vertical="center" shrinkToFit="1"/>
    </xf>
    <xf numFmtId="38" fontId="87" fillId="7" borderId="0" xfId="1" applyFont="1" applyFill="1" applyBorder="1" applyAlignment="1">
      <alignment vertical="center" shrinkToFit="1"/>
    </xf>
    <xf numFmtId="38" fontId="87" fillId="7" borderId="70" xfId="1" applyFont="1" applyFill="1" applyBorder="1" applyAlignment="1">
      <alignment vertical="center" shrinkToFit="1"/>
    </xf>
    <xf numFmtId="38" fontId="87" fillId="7" borderId="63" xfId="1" applyFont="1" applyFill="1" applyBorder="1" applyAlignment="1">
      <alignment vertical="center"/>
    </xf>
    <xf numFmtId="38" fontId="87" fillId="7" borderId="64" xfId="1" applyFont="1" applyFill="1" applyBorder="1" applyAlignment="1">
      <alignment vertical="center"/>
    </xf>
    <xf numFmtId="38" fontId="87" fillId="7" borderId="67" xfId="1" applyFont="1" applyFill="1" applyBorder="1" applyAlignment="1">
      <alignment vertical="center"/>
    </xf>
    <xf numFmtId="38" fontId="63" fillId="7" borderId="36" xfId="1" applyFont="1" applyFill="1" applyBorder="1" applyAlignment="1">
      <alignment vertical="center"/>
    </xf>
    <xf numFmtId="38" fontId="63" fillId="7" borderId="21" xfId="1" applyFont="1" applyFill="1" applyBorder="1" applyAlignment="1">
      <alignment vertical="center"/>
    </xf>
    <xf numFmtId="38" fontId="63" fillId="7" borderId="183" xfId="1" applyFont="1" applyFill="1" applyBorder="1" applyAlignment="1">
      <alignment vertical="center"/>
    </xf>
    <xf numFmtId="38" fontId="67" fillId="7" borderId="0" xfId="1" applyFont="1" applyFill="1" applyBorder="1" applyAlignment="1">
      <alignment horizontal="center" vertical="center"/>
    </xf>
    <xf numFmtId="38" fontId="78" fillId="7" borderId="0" xfId="1" applyFont="1" applyFill="1" applyAlignment="1">
      <alignment vertical="center"/>
    </xf>
    <xf numFmtId="0" fontId="69" fillId="11" borderId="0" xfId="0" applyFont="1" applyFill="1">
      <alignment vertical="center"/>
    </xf>
    <xf numFmtId="0" fontId="65" fillId="11" borderId="0" xfId="0" applyFont="1" applyFill="1">
      <alignment vertical="center"/>
    </xf>
    <xf numFmtId="0" fontId="58" fillId="11" borderId="0" xfId="0" applyFont="1" applyFill="1" applyAlignment="1">
      <alignment horizontal="center" vertical="center" wrapText="1"/>
    </xf>
    <xf numFmtId="0" fontId="60" fillId="11" borderId="0" xfId="0" applyFont="1" applyFill="1" applyAlignment="1">
      <alignment horizontal="left" vertical="top" wrapText="1"/>
    </xf>
    <xf numFmtId="0" fontId="61" fillId="11" borderId="0" xfId="0" applyFont="1" applyFill="1" applyAlignment="1">
      <alignment vertical="center" wrapText="1"/>
    </xf>
    <xf numFmtId="0" fontId="61" fillId="11" borderId="0" xfId="0" applyFont="1" applyFill="1" applyAlignment="1">
      <alignment vertical="top" wrapText="1"/>
    </xf>
    <xf numFmtId="0" fontId="59" fillId="11" borderId="0" xfId="0" applyFont="1" applyFill="1" applyAlignment="1">
      <alignment horizontal="center" vertical="center"/>
    </xf>
    <xf numFmtId="49" fontId="59" fillId="11" borderId="0" xfId="4" applyNumberFormat="1" applyFont="1" applyFill="1" applyBorder="1" applyAlignment="1">
      <alignment horizontal="center" vertical="center"/>
    </xf>
    <xf numFmtId="184" fontId="59" fillId="11" borderId="0" xfId="4" applyNumberFormat="1" applyFont="1" applyFill="1" applyBorder="1" applyAlignment="1">
      <alignment horizontal="center" vertical="center"/>
    </xf>
    <xf numFmtId="0" fontId="60" fillId="5" borderId="0" xfId="0" applyFont="1" applyFill="1" applyAlignment="1">
      <alignment vertical="top" wrapText="1"/>
    </xf>
    <xf numFmtId="182" fontId="60" fillId="3" borderId="0" xfId="4" applyNumberFormat="1" applyFont="1" applyFill="1" applyBorder="1" applyAlignment="1">
      <alignment vertical="center"/>
    </xf>
    <xf numFmtId="0" fontId="76" fillId="0" borderId="0" xfId="0" applyFont="1" applyAlignment="1">
      <alignment horizontal="center" vertical="center" wrapText="1"/>
    </xf>
    <xf numFmtId="0" fontId="76" fillId="0" borderId="0" xfId="0" applyFont="1" applyAlignment="1">
      <alignment horizontal="left" vertical="center" wrapText="1"/>
    </xf>
    <xf numFmtId="38" fontId="76" fillId="0" borderId="0" xfId="1" applyFont="1" applyFill="1" applyBorder="1" applyAlignment="1">
      <alignment horizontal="center" vertical="center" wrapText="1"/>
    </xf>
    <xf numFmtId="182" fontId="63" fillId="7" borderId="64" xfId="1" applyNumberFormat="1" applyFont="1" applyFill="1" applyBorder="1" applyAlignment="1">
      <alignment vertical="center"/>
    </xf>
    <xf numFmtId="182" fontId="63" fillId="7" borderId="0" xfId="1" applyNumberFormat="1" applyFont="1" applyFill="1" applyBorder="1" applyAlignment="1">
      <alignment vertical="center"/>
    </xf>
    <xf numFmtId="38" fontId="71" fillId="16" borderId="0" xfId="1" applyFont="1" applyFill="1" applyBorder="1" applyAlignment="1">
      <alignment vertical="center"/>
    </xf>
    <xf numFmtId="176" fontId="71" fillId="16" borderId="0" xfId="0" applyNumberFormat="1" applyFont="1" applyFill="1">
      <alignment vertical="center"/>
    </xf>
    <xf numFmtId="1" fontId="71" fillId="16" borderId="0" xfId="0" applyNumberFormat="1" applyFont="1" applyFill="1">
      <alignment vertical="center"/>
    </xf>
    <xf numFmtId="38" fontId="63" fillId="7" borderId="0" xfId="1" applyFont="1" applyFill="1" applyBorder="1">
      <alignment vertical="center"/>
    </xf>
    <xf numFmtId="0" fontId="60" fillId="5" borderId="0" xfId="0" applyFont="1" applyFill="1" applyAlignment="1">
      <alignment horizontal="center" vertical="center" wrapText="1"/>
    </xf>
    <xf numFmtId="0" fontId="24" fillId="14" borderId="97" xfId="3" applyFont="1" applyFill="1" applyBorder="1" applyAlignment="1">
      <alignment vertical="center" shrinkToFit="1"/>
    </xf>
    <xf numFmtId="0" fontId="3" fillId="0" borderId="10" xfId="3" applyFont="1" applyBorder="1" applyAlignment="1">
      <alignment horizontal="left" vertical="center"/>
    </xf>
    <xf numFmtId="0" fontId="59" fillId="10" borderId="0" xfId="0" applyFont="1" applyFill="1" applyAlignment="1">
      <alignment horizontal="center" vertical="center" wrapText="1"/>
    </xf>
    <xf numFmtId="2" fontId="71" fillId="16" borderId="0" xfId="0" applyNumberFormat="1" applyFont="1" applyFill="1">
      <alignment vertical="center"/>
    </xf>
    <xf numFmtId="182" fontId="67" fillId="7" borderId="0" xfId="1" applyNumberFormat="1" applyFont="1" applyFill="1" applyBorder="1" applyAlignment="1">
      <alignment vertical="center"/>
    </xf>
    <xf numFmtId="0" fontId="60" fillId="0" borderId="33" xfId="0" applyFont="1" applyBorder="1" applyAlignment="1">
      <alignment horizontal="center" vertical="center"/>
    </xf>
    <xf numFmtId="0" fontId="58" fillId="0" borderId="39" xfId="0" applyFont="1" applyBorder="1" applyAlignment="1">
      <alignment horizontal="center" vertical="center" wrapText="1"/>
    </xf>
    <xf numFmtId="0" fontId="59" fillId="10" borderId="184" xfId="0" applyFont="1" applyFill="1" applyBorder="1" applyAlignment="1">
      <alignment vertical="center" wrapText="1"/>
    </xf>
    <xf numFmtId="0" fontId="64" fillId="5" borderId="52" xfId="0" applyFont="1" applyFill="1" applyBorder="1" applyAlignment="1">
      <alignment horizontal="left" vertical="center" wrapText="1"/>
    </xf>
    <xf numFmtId="0" fontId="59" fillId="5" borderId="61" xfId="0" applyFont="1" applyFill="1" applyBorder="1" applyAlignment="1">
      <alignment vertical="center" wrapText="1"/>
    </xf>
    <xf numFmtId="0" fontId="59" fillId="5" borderId="53" xfId="0" applyFont="1" applyFill="1" applyBorder="1" applyAlignment="1">
      <alignment vertical="center" wrapText="1"/>
    </xf>
    <xf numFmtId="38" fontId="59" fillId="5" borderId="51" xfId="1" applyFont="1" applyFill="1" applyBorder="1" applyAlignment="1">
      <alignment vertical="center" wrapText="1"/>
    </xf>
    <xf numFmtId="38" fontId="59" fillId="5" borderId="61" xfId="1" applyFont="1" applyFill="1" applyBorder="1" applyAlignment="1">
      <alignment vertical="center" wrapText="1"/>
    </xf>
    <xf numFmtId="38" fontId="59" fillId="5" borderId="50" xfId="1" applyFont="1" applyFill="1" applyBorder="1" applyAlignment="1">
      <alignment vertical="center" wrapText="1"/>
    </xf>
    <xf numFmtId="0" fontId="59" fillId="5" borderId="51" xfId="0" applyFont="1" applyFill="1" applyBorder="1" applyAlignment="1">
      <alignment vertical="center" wrapText="1"/>
    </xf>
    <xf numFmtId="0" fontId="59" fillId="5" borderId="57" xfId="0" applyFont="1" applyFill="1" applyBorder="1" applyAlignment="1">
      <alignment vertical="center" wrapText="1"/>
    </xf>
    <xf numFmtId="38" fontId="59" fillId="5" borderId="55" xfId="1" applyFont="1" applyFill="1" applyBorder="1" applyAlignment="1">
      <alignment vertical="center" wrapText="1"/>
    </xf>
    <xf numFmtId="0" fontId="59" fillId="5" borderId="54" xfId="0" applyFont="1" applyFill="1" applyBorder="1" applyAlignment="1">
      <alignment vertical="center" wrapText="1"/>
    </xf>
    <xf numFmtId="0" fontId="59" fillId="5" borderId="52" xfId="0" applyFont="1" applyFill="1" applyBorder="1" applyAlignment="1">
      <alignment vertical="center" wrapText="1"/>
    </xf>
    <xf numFmtId="0" fontId="59" fillId="5" borderId="56" xfId="0" applyFont="1" applyFill="1" applyBorder="1" applyAlignment="1">
      <alignment vertical="center" wrapText="1"/>
    </xf>
    <xf numFmtId="0" fontId="59" fillId="5" borderId="50" xfId="0" applyFont="1" applyFill="1" applyBorder="1" applyAlignment="1">
      <alignment vertical="center" wrapText="1"/>
    </xf>
    <xf numFmtId="38" fontId="59" fillId="5" borderId="62" xfId="1" applyFont="1" applyFill="1" applyBorder="1" applyAlignment="1">
      <alignment vertical="center" wrapText="1"/>
    </xf>
    <xf numFmtId="0" fontId="59" fillId="5" borderId="62" xfId="0" applyFont="1" applyFill="1" applyBorder="1" applyAlignment="1">
      <alignment vertical="center" wrapText="1"/>
    </xf>
    <xf numFmtId="0" fontId="59" fillId="5" borderId="81" xfId="0" applyFont="1" applyFill="1" applyBorder="1" applyAlignment="1">
      <alignment vertical="center" wrapText="1"/>
    </xf>
    <xf numFmtId="38" fontId="59" fillId="5" borderId="54" xfId="4" applyFont="1" applyFill="1" applyBorder="1" applyAlignment="1">
      <alignment vertical="center" wrapText="1"/>
    </xf>
    <xf numFmtId="0" fontId="59" fillId="5" borderId="40" xfId="0" applyFont="1" applyFill="1" applyBorder="1" applyAlignment="1">
      <alignment vertical="center" wrapText="1"/>
    </xf>
    <xf numFmtId="0" fontId="59" fillId="5" borderId="33" xfId="0" applyFont="1" applyFill="1" applyBorder="1" applyAlignment="1">
      <alignment vertical="center" wrapText="1"/>
    </xf>
    <xf numFmtId="0" fontId="59" fillId="5" borderId="41" xfId="0" applyFont="1" applyFill="1" applyBorder="1" applyAlignment="1">
      <alignment vertical="center" wrapText="1"/>
    </xf>
    <xf numFmtId="0" fontId="59" fillId="5" borderId="55" xfId="0" applyFont="1" applyFill="1" applyBorder="1" applyAlignment="1">
      <alignment vertical="center" wrapText="1"/>
    </xf>
    <xf numFmtId="38" fontId="59" fillId="5" borderId="54" xfId="1" applyFont="1" applyFill="1" applyBorder="1" applyAlignment="1">
      <alignment vertical="center" wrapText="1"/>
    </xf>
    <xf numFmtId="38" fontId="59" fillId="5" borderId="81" xfId="1" applyFont="1" applyFill="1" applyBorder="1" applyAlignment="1">
      <alignment vertical="center" wrapText="1"/>
    </xf>
    <xf numFmtId="0" fontId="59" fillId="5" borderId="62" xfId="0" applyFont="1" applyFill="1" applyBorder="1" applyAlignment="1">
      <alignment horizontal="center" vertical="center" wrapText="1"/>
    </xf>
    <xf numFmtId="0" fontId="59" fillId="5" borderId="61" xfId="0" applyFont="1" applyFill="1" applyBorder="1" applyAlignment="1">
      <alignment horizontal="center" vertical="center" wrapText="1"/>
    </xf>
    <xf numFmtId="0" fontId="59" fillId="5" borderId="176" xfId="0" applyFont="1" applyFill="1" applyBorder="1" applyAlignment="1">
      <alignment vertical="center" wrapText="1"/>
    </xf>
    <xf numFmtId="0" fontId="59" fillId="5" borderId="177" xfId="0" applyFont="1" applyFill="1" applyBorder="1" applyAlignment="1">
      <alignment vertical="center" wrapText="1"/>
    </xf>
    <xf numFmtId="38" fontId="60" fillId="5" borderId="61" xfId="1" applyFont="1" applyFill="1" applyBorder="1" applyAlignment="1">
      <alignment horizontal="left" vertical="center" wrapText="1"/>
    </xf>
    <xf numFmtId="184" fontId="60" fillId="5" borderId="61" xfId="0" applyNumberFormat="1" applyFont="1" applyFill="1" applyBorder="1" applyAlignment="1">
      <alignment horizontal="left" vertical="center" wrapText="1"/>
    </xf>
    <xf numFmtId="184" fontId="59" fillId="5" borderId="61" xfId="1" applyNumberFormat="1" applyFont="1" applyFill="1" applyBorder="1" applyAlignment="1">
      <alignment vertical="center" wrapText="1"/>
    </xf>
    <xf numFmtId="184" fontId="59" fillId="5" borderId="61" xfId="0" applyNumberFormat="1" applyFont="1" applyFill="1" applyBorder="1" applyAlignment="1">
      <alignment vertical="center" wrapText="1"/>
    </xf>
    <xf numFmtId="0" fontId="60" fillId="5" borderId="61" xfId="0" applyFont="1" applyFill="1" applyBorder="1" applyAlignment="1">
      <alignment horizontal="left" vertical="center" wrapText="1"/>
    </xf>
    <xf numFmtId="187" fontId="59" fillId="5" borderId="61" xfId="0" applyNumberFormat="1" applyFont="1" applyFill="1" applyBorder="1" applyAlignment="1">
      <alignment vertical="center" wrapText="1"/>
    </xf>
    <xf numFmtId="0" fontId="64" fillId="5" borderId="50" xfId="0" applyFont="1" applyFill="1" applyBorder="1" applyAlignment="1">
      <alignment vertical="center" wrapText="1"/>
    </xf>
    <xf numFmtId="0" fontId="64" fillId="5" borderId="51" xfId="0" applyFont="1" applyFill="1" applyBorder="1" applyAlignment="1">
      <alignment vertical="center" wrapText="1"/>
    </xf>
    <xf numFmtId="38" fontId="65" fillId="25" borderId="35" xfId="1" applyFont="1" applyFill="1" applyBorder="1" applyAlignment="1">
      <alignment vertical="center"/>
    </xf>
    <xf numFmtId="38" fontId="65" fillId="25" borderId="36" xfId="1" applyFont="1" applyFill="1" applyBorder="1" applyAlignment="1">
      <alignment vertical="center"/>
    </xf>
    <xf numFmtId="0" fontId="65" fillId="25" borderId="35" xfId="0" applyFont="1" applyFill="1" applyBorder="1">
      <alignment vertical="center"/>
    </xf>
    <xf numFmtId="0" fontId="65" fillId="25" borderId="39" xfId="0" applyFont="1" applyFill="1" applyBorder="1">
      <alignment vertical="center"/>
    </xf>
    <xf numFmtId="0" fontId="65" fillId="25" borderId="36" xfId="0" applyFont="1" applyFill="1" applyBorder="1">
      <alignment vertical="center"/>
    </xf>
    <xf numFmtId="38" fontId="65" fillId="25" borderId="35" xfId="4" applyFont="1" applyFill="1" applyBorder="1" applyAlignment="1">
      <alignment vertical="center"/>
    </xf>
    <xf numFmtId="0" fontId="65" fillId="25" borderId="40" xfId="0" applyFont="1" applyFill="1" applyBorder="1">
      <alignment vertical="center"/>
    </xf>
    <xf numFmtId="0" fontId="65" fillId="25" borderId="33" xfId="0" applyFont="1" applyFill="1" applyBorder="1">
      <alignment vertical="center"/>
    </xf>
    <xf numFmtId="0" fontId="65" fillId="25" borderId="41" xfId="0" applyFont="1" applyFill="1" applyBorder="1">
      <alignment vertical="center"/>
    </xf>
    <xf numFmtId="0" fontId="65" fillId="25" borderId="0" xfId="0" applyFont="1" applyFill="1">
      <alignment vertical="center"/>
    </xf>
    <xf numFmtId="0" fontId="65" fillId="25" borderId="0" xfId="0" applyFont="1" applyFill="1" applyAlignment="1"/>
    <xf numFmtId="0" fontId="65" fillId="9" borderId="36" xfId="0" applyFont="1" applyFill="1" applyBorder="1">
      <alignment vertical="center"/>
    </xf>
    <xf numFmtId="0" fontId="65" fillId="9" borderId="35" xfId="0" applyFont="1" applyFill="1" applyBorder="1">
      <alignment vertical="center"/>
    </xf>
    <xf numFmtId="0" fontId="65" fillId="9" borderId="35" xfId="0" applyFont="1" applyFill="1" applyBorder="1" applyAlignment="1">
      <alignment horizontal="center" vertical="center"/>
    </xf>
    <xf numFmtId="0" fontId="65" fillId="0" borderId="0" xfId="0" applyFont="1">
      <alignment vertical="center"/>
    </xf>
    <xf numFmtId="0" fontId="3" fillId="0" borderId="166" xfId="3" applyFont="1" applyBorder="1" applyAlignment="1">
      <alignment horizontal="left" vertical="center" shrinkToFit="1"/>
    </xf>
    <xf numFmtId="185" fontId="24" fillId="0" borderId="97" xfId="3" applyNumberFormat="1" applyFont="1" applyBorder="1" applyAlignment="1">
      <alignment vertical="center" wrapText="1"/>
    </xf>
    <xf numFmtId="0" fontId="3" fillId="0" borderId="108" xfId="3" applyFont="1" applyBorder="1" applyAlignment="1">
      <alignment vertical="center" wrapText="1"/>
    </xf>
    <xf numFmtId="181" fontId="24" fillId="0" borderId="0" xfId="3" applyNumberFormat="1" applyFont="1" applyAlignment="1">
      <alignment horizontal="left" vertical="center" shrinkToFit="1"/>
    </xf>
    <xf numFmtId="184" fontId="3" fillId="0" borderId="0" xfId="3" applyNumberFormat="1" applyFont="1" applyAlignment="1">
      <alignment horizontal="center" vertical="center" wrapText="1"/>
    </xf>
    <xf numFmtId="178" fontId="3" fillId="0" borderId="0" xfId="3" applyNumberFormat="1" applyFont="1" applyAlignment="1">
      <alignment horizontal="center" vertical="center" shrinkToFit="1"/>
    </xf>
    <xf numFmtId="0" fontId="86" fillId="0" borderId="0" xfId="3" applyFont="1" applyAlignment="1">
      <alignment horizontal="left" vertical="center"/>
    </xf>
    <xf numFmtId="0" fontId="3" fillId="14" borderId="97" xfId="3" applyFont="1" applyFill="1" applyBorder="1" applyAlignment="1">
      <alignment horizontal="left" vertical="center"/>
    </xf>
    <xf numFmtId="0" fontId="55" fillId="17" borderId="125" xfId="3" applyFont="1" applyFill="1" applyBorder="1" applyAlignment="1">
      <alignment horizontal="left" vertical="center"/>
    </xf>
    <xf numFmtId="0" fontId="34" fillId="17" borderId="26" xfId="3" applyFont="1" applyFill="1" applyBorder="1" applyAlignment="1">
      <alignment horizontal="left" vertical="center"/>
    </xf>
    <xf numFmtId="0" fontId="32" fillId="17" borderId="26" xfId="3" applyFont="1" applyFill="1" applyBorder="1" applyAlignment="1">
      <alignment horizontal="right" vertical="center" shrinkToFit="1"/>
    </xf>
    <xf numFmtId="0" fontId="34" fillId="17" borderId="26" xfId="3" applyFont="1" applyFill="1" applyBorder="1" applyAlignment="1">
      <alignment horizontal="left" vertical="center" shrinkToFit="1"/>
    </xf>
    <xf numFmtId="38" fontId="3" fillId="0" borderId="10" xfId="1" applyFont="1" applyFill="1" applyBorder="1" applyAlignment="1">
      <alignment horizontal="center" vertical="center" shrinkToFit="1"/>
    </xf>
    <xf numFmtId="0" fontId="3" fillId="0" borderId="10" xfId="3" applyFont="1" applyBorder="1" applyAlignment="1">
      <alignment horizontal="right" vertical="center" shrinkToFit="1"/>
    </xf>
    <xf numFmtId="0" fontId="22" fillId="0" borderId="10" xfId="3" applyFont="1" applyBorder="1" applyAlignment="1">
      <alignment horizontal="left" vertical="center"/>
    </xf>
    <xf numFmtId="0" fontId="3" fillId="0" borderId="8" xfId="3" applyFont="1" applyBorder="1" applyAlignment="1">
      <alignment horizontal="left" vertical="center"/>
    </xf>
    <xf numFmtId="0" fontId="22" fillId="0" borderId="8" xfId="3" applyFont="1" applyBorder="1" applyAlignment="1">
      <alignment horizontal="left" vertical="center"/>
    </xf>
    <xf numFmtId="0" fontId="38" fillId="0" borderId="8" xfId="3" applyFont="1" applyBorder="1" applyAlignment="1">
      <alignment horizontal="left" vertical="center" shrinkToFit="1"/>
    </xf>
    <xf numFmtId="38" fontId="3" fillId="0" borderId="8" xfId="1" applyFont="1" applyFill="1" applyBorder="1" applyAlignment="1">
      <alignment horizontal="center" vertical="center" shrinkToFit="1"/>
    </xf>
    <xf numFmtId="0" fontId="3" fillId="0" borderId="8" xfId="3" applyFont="1" applyBorder="1" applyAlignment="1">
      <alignment horizontal="right" vertical="center" shrinkToFit="1"/>
    </xf>
    <xf numFmtId="0" fontId="38" fillId="0" borderId="10" xfId="3" applyFont="1" applyBorder="1" applyAlignment="1">
      <alignment horizontal="left" vertical="center" shrinkToFit="1"/>
    </xf>
    <xf numFmtId="0" fontId="3" fillId="6" borderId="97" xfId="3" applyFont="1" applyFill="1" applyBorder="1" applyAlignment="1">
      <alignment horizontal="center" vertical="center" shrinkToFit="1"/>
    </xf>
    <xf numFmtId="0" fontId="24" fillId="2" borderId="97" xfId="3" applyFont="1" applyFill="1" applyBorder="1" applyAlignment="1">
      <alignment horizontal="left" vertical="center" shrinkToFit="1"/>
    </xf>
    <xf numFmtId="0" fontId="34" fillId="17" borderId="26" xfId="3" applyFont="1" applyFill="1" applyBorder="1" applyAlignment="1">
      <alignment horizontal="right" vertical="center" shrinkToFit="1"/>
    </xf>
    <xf numFmtId="0" fontId="24" fillId="16" borderId="117" xfId="3" applyFont="1" applyFill="1" applyBorder="1" applyAlignment="1">
      <alignment horizontal="left" vertical="center"/>
    </xf>
    <xf numFmtId="0" fontId="3" fillId="16" borderId="117" xfId="3" applyFont="1" applyFill="1" applyBorder="1" applyAlignment="1">
      <alignment horizontal="left" vertical="center"/>
    </xf>
    <xf numFmtId="0" fontId="3" fillId="16" borderId="117" xfId="3" applyFont="1" applyFill="1" applyBorder="1" applyAlignment="1">
      <alignment horizontal="left" vertical="center" shrinkToFit="1"/>
    </xf>
    <xf numFmtId="0" fontId="24" fillId="16" borderId="117" xfId="3" applyFont="1" applyFill="1" applyBorder="1" applyAlignment="1">
      <alignment horizontal="right" vertical="center" shrinkToFit="1"/>
    </xf>
    <xf numFmtId="0" fontId="3" fillId="16" borderId="117" xfId="3" applyFont="1" applyFill="1" applyBorder="1" applyAlignment="1">
      <alignment horizontal="right" vertical="center" shrinkToFit="1"/>
    </xf>
    <xf numFmtId="0" fontId="34" fillId="17" borderId="230" xfId="3" applyFont="1" applyFill="1" applyBorder="1" applyAlignment="1">
      <alignment horizontal="left" vertical="center"/>
    </xf>
    <xf numFmtId="176" fontId="29" fillId="0" borderId="27" xfId="3" applyNumberFormat="1" applyFont="1" applyBorder="1" applyAlignment="1">
      <alignment vertical="center" shrinkToFit="1"/>
    </xf>
    <xf numFmtId="38" fontId="36" fillId="0" borderId="97" xfId="1" applyFont="1" applyFill="1" applyBorder="1" applyAlignment="1">
      <alignment vertical="center" shrinkToFit="1"/>
    </xf>
    <xf numFmtId="0" fontId="3" fillId="0" borderId="25" xfId="3" applyFont="1" applyBorder="1" applyAlignment="1">
      <alignment horizontal="left" vertical="center"/>
    </xf>
    <xf numFmtId="0" fontId="24" fillId="14" borderId="97" xfId="3" applyFont="1" applyFill="1" applyBorder="1" applyAlignment="1">
      <alignment vertical="center"/>
    </xf>
    <xf numFmtId="0" fontId="24" fillId="6" borderId="97" xfId="3" applyFont="1" applyFill="1" applyBorder="1" applyAlignment="1">
      <alignment vertical="center" shrinkToFit="1"/>
    </xf>
    <xf numFmtId="0" fontId="49" fillId="16" borderId="116" xfId="3" applyFont="1" applyFill="1" applyBorder="1" applyAlignment="1">
      <alignment horizontal="left" vertical="center"/>
    </xf>
    <xf numFmtId="0" fontId="39" fillId="16" borderId="117" xfId="3" applyFont="1" applyFill="1" applyBorder="1" applyAlignment="1">
      <alignment horizontal="left" vertical="center"/>
    </xf>
    <xf numFmtId="0" fontId="39" fillId="16" borderId="117" xfId="3" applyFont="1" applyFill="1" applyBorder="1" applyAlignment="1">
      <alignment horizontal="left" vertical="center" shrinkToFit="1"/>
    </xf>
    <xf numFmtId="0" fontId="54" fillId="16" borderId="117" xfId="3" applyFont="1" applyFill="1" applyBorder="1" applyAlignment="1">
      <alignment vertical="center" shrinkToFit="1"/>
    </xf>
    <xf numFmtId="0" fontId="54" fillId="16" borderId="117" xfId="3" applyFont="1" applyFill="1" applyBorder="1" applyAlignment="1">
      <alignment horizontal="left" vertical="center" shrinkToFit="1"/>
    </xf>
    <xf numFmtId="0" fontId="22" fillId="16" borderId="117" xfId="3" applyFont="1" applyFill="1" applyBorder="1" applyAlignment="1">
      <alignment horizontal="left" vertical="center" shrinkToFit="1"/>
    </xf>
    <xf numFmtId="0" fontId="39" fillId="16" borderId="114" xfId="3" applyFont="1" applyFill="1" applyBorder="1" applyAlignment="1">
      <alignment horizontal="left" vertical="center" shrinkToFit="1"/>
    </xf>
    <xf numFmtId="176" fontId="33" fillId="17" borderId="117" xfId="3" applyNumberFormat="1" applyFont="1" applyFill="1" applyBorder="1" applyAlignment="1">
      <alignment horizontal="left" vertical="center"/>
    </xf>
    <xf numFmtId="0" fontId="33" fillId="17" borderId="117" xfId="3" applyFont="1" applyFill="1" applyBorder="1" applyAlignment="1">
      <alignment horizontal="left" vertical="center" shrinkToFit="1"/>
    </xf>
    <xf numFmtId="0" fontId="21" fillId="17" borderId="117" xfId="3" applyFont="1" applyFill="1" applyBorder="1" applyAlignment="1">
      <alignment vertical="center" shrinkToFit="1"/>
    </xf>
    <xf numFmtId="0" fontId="21" fillId="17" borderId="117" xfId="3" applyFont="1" applyFill="1" applyBorder="1" applyAlignment="1">
      <alignment horizontal="left" vertical="center" shrinkToFit="1"/>
    </xf>
    <xf numFmtId="0" fontId="40" fillId="17" borderId="117" xfId="3" applyFont="1" applyFill="1" applyBorder="1" applyAlignment="1">
      <alignment horizontal="left" vertical="center" shrinkToFit="1"/>
    </xf>
    <xf numFmtId="0" fontId="33" fillId="17" borderId="114" xfId="3" applyFont="1" applyFill="1" applyBorder="1" applyAlignment="1">
      <alignment horizontal="left" vertical="center" shrinkToFit="1"/>
    </xf>
    <xf numFmtId="0" fontId="24" fillId="16" borderId="113" xfId="3" applyFont="1" applyFill="1" applyBorder="1" applyAlignment="1">
      <alignment horizontal="left" vertical="center" shrinkToFit="1"/>
    </xf>
    <xf numFmtId="0" fontId="39" fillId="0" borderId="111" xfId="3" applyFont="1" applyBorder="1" applyAlignment="1">
      <alignment horizontal="left" vertical="center" shrinkToFit="1"/>
    </xf>
    <xf numFmtId="0" fontId="24" fillId="10" borderId="116" xfId="3" applyFont="1" applyFill="1" applyBorder="1" applyAlignment="1">
      <alignment horizontal="left" vertical="center"/>
    </xf>
    <xf numFmtId="0" fontId="3" fillId="10" borderId="117" xfId="3" applyFont="1" applyFill="1" applyBorder="1" applyAlignment="1">
      <alignment horizontal="left" vertical="center"/>
    </xf>
    <xf numFmtId="176" fontId="36" fillId="10" borderId="117" xfId="3" applyNumberFormat="1" applyFont="1" applyFill="1" applyBorder="1" applyAlignment="1">
      <alignment horizontal="left" vertical="center" shrinkToFit="1"/>
    </xf>
    <xf numFmtId="0" fontId="3" fillId="10" borderId="118" xfId="3" applyFont="1" applyFill="1" applyBorder="1" applyAlignment="1">
      <alignment horizontal="left" vertical="center"/>
    </xf>
    <xf numFmtId="0" fontId="24" fillId="10" borderId="118" xfId="3" applyFont="1" applyFill="1" applyBorder="1" applyAlignment="1">
      <alignment horizontal="left" vertical="center"/>
    </xf>
    <xf numFmtId="0" fontId="24" fillId="10" borderId="119" xfId="3" applyFont="1" applyFill="1" applyBorder="1" applyAlignment="1">
      <alignment horizontal="left" vertical="center"/>
    </xf>
    <xf numFmtId="0" fontId="32" fillId="17" borderId="117" xfId="3" applyFont="1" applyFill="1" applyBorder="1" applyAlignment="1">
      <alignment horizontal="left" vertical="center"/>
    </xf>
    <xf numFmtId="0" fontId="38" fillId="0" borderId="27" xfId="3" applyFont="1" applyBorder="1" applyAlignment="1">
      <alignment horizontal="left" vertical="center"/>
    </xf>
    <xf numFmtId="0" fontId="38" fillId="16" borderId="117" xfId="3" applyFont="1" applyFill="1" applyBorder="1" applyAlignment="1">
      <alignment horizontal="right" vertical="center" shrinkToFit="1"/>
    </xf>
    <xf numFmtId="0" fontId="24" fillId="16" borderId="117" xfId="3" applyFont="1" applyFill="1" applyBorder="1" applyAlignment="1">
      <alignment horizontal="left" vertical="center" shrinkToFit="1"/>
    </xf>
    <xf numFmtId="0" fontId="3" fillId="16" borderId="114" xfId="3" applyFont="1" applyFill="1" applyBorder="1" applyAlignment="1">
      <alignment horizontal="left" vertical="center" shrinkToFit="1"/>
    </xf>
    <xf numFmtId="0" fontId="36" fillId="16" borderId="117" xfId="3" applyFont="1" applyFill="1" applyBorder="1" applyAlignment="1">
      <alignment horizontal="left" vertical="center"/>
    </xf>
    <xf numFmtId="0" fontId="31" fillId="16" borderId="117" xfId="3" applyFont="1" applyFill="1" applyBorder="1" applyAlignment="1">
      <alignment horizontal="right" vertical="center" shrinkToFit="1"/>
    </xf>
    <xf numFmtId="0" fontId="40" fillId="16" borderId="117" xfId="3" applyFont="1" applyFill="1" applyBorder="1" applyAlignment="1">
      <alignment horizontal="left" vertical="center" shrinkToFit="1"/>
    </xf>
    <xf numFmtId="0" fontId="24" fillId="16" borderId="114" xfId="3" applyFont="1" applyFill="1" applyBorder="1" applyAlignment="1">
      <alignment horizontal="left" vertical="center" shrinkToFit="1"/>
    </xf>
    <xf numFmtId="0" fontId="116" fillId="2" borderId="97" xfId="3" applyFont="1" applyFill="1" applyBorder="1" applyAlignment="1">
      <alignment horizontal="left" vertical="center"/>
    </xf>
    <xf numFmtId="0" fontId="35" fillId="2" borderId="97" xfId="3" applyFont="1" applyFill="1" applyBorder="1" applyAlignment="1">
      <alignment horizontal="left" vertical="center"/>
    </xf>
    <xf numFmtId="0" fontId="3" fillId="2" borderId="116" xfId="3" applyFont="1" applyFill="1" applyBorder="1" applyAlignment="1">
      <alignment horizontal="left" vertical="center"/>
    </xf>
    <xf numFmtId="0" fontId="24" fillId="2" borderId="117" xfId="3" applyFont="1" applyFill="1" applyBorder="1" applyAlignment="1">
      <alignment horizontal="left" vertical="center"/>
    </xf>
    <xf numFmtId="0" fontId="3" fillId="2" borderId="117" xfId="3" applyFont="1" applyFill="1" applyBorder="1" applyAlignment="1">
      <alignment horizontal="left" vertical="center"/>
    </xf>
    <xf numFmtId="0" fontId="24" fillId="6" borderId="97" xfId="3" applyFont="1" applyFill="1" applyBorder="1" applyAlignment="1">
      <alignment horizontal="center" vertical="center"/>
    </xf>
    <xf numFmtId="0" fontId="3" fillId="0" borderId="27" xfId="3" applyFont="1" applyBorder="1" applyAlignment="1">
      <alignment horizontal="center" vertical="center"/>
    </xf>
    <xf numFmtId="0" fontId="3" fillId="2" borderId="123" xfId="3" applyFont="1" applyFill="1" applyBorder="1" applyAlignment="1">
      <alignment horizontal="center" vertical="center"/>
    </xf>
    <xf numFmtId="0" fontId="3" fillId="2" borderId="123" xfId="3" applyFont="1" applyFill="1" applyBorder="1" applyAlignment="1">
      <alignment vertical="center"/>
    </xf>
    <xf numFmtId="0" fontId="3" fillId="2" borderId="124" xfId="3" applyFont="1" applyFill="1" applyBorder="1" applyAlignment="1">
      <alignment vertical="center"/>
    </xf>
    <xf numFmtId="0" fontId="40" fillId="2" borderId="97" xfId="3" applyFont="1" applyFill="1" applyBorder="1" applyAlignment="1">
      <alignment horizontal="center" vertical="center"/>
    </xf>
    <xf numFmtId="0" fontId="3" fillId="0" borderId="27" xfId="3" applyFont="1" applyBorder="1" applyAlignment="1">
      <alignment horizontal="right" vertical="center"/>
    </xf>
    <xf numFmtId="0" fontId="33" fillId="15" borderId="116" xfId="3" applyFont="1" applyFill="1" applyBorder="1" applyAlignment="1">
      <alignment horizontal="left" vertical="center"/>
    </xf>
    <xf numFmtId="0" fontId="3" fillId="16" borderId="118" xfId="3" applyFont="1" applyFill="1" applyBorder="1" applyAlignment="1">
      <alignment horizontal="left" vertical="center"/>
    </xf>
    <xf numFmtId="0" fontId="24" fillId="6" borderId="97" xfId="3" applyFont="1" applyFill="1" applyBorder="1" applyAlignment="1">
      <alignment horizontal="right" vertical="center" shrinkToFit="1"/>
    </xf>
    <xf numFmtId="0" fontId="40" fillId="6" borderId="97" xfId="3" applyFont="1" applyFill="1" applyBorder="1" applyAlignment="1">
      <alignment horizontal="left" vertical="center"/>
    </xf>
    <xf numFmtId="0" fontId="24" fillId="6" borderId="113" xfId="3" applyFont="1" applyFill="1" applyBorder="1" applyAlignment="1">
      <alignment horizontal="right" vertical="center" shrinkToFit="1"/>
    </xf>
    <xf numFmtId="0" fontId="55" fillId="15" borderId="233" xfId="3" applyFont="1" applyFill="1" applyBorder="1" applyAlignment="1">
      <alignment horizontal="left" vertical="center"/>
    </xf>
    <xf numFmtId="0" fontId="33" fillId="15" borderId="234" xfId="3" applyFont="1" applyFill="1" applyBorder="1" applyAlignment="1">
      <alignment horizontal="left" vertical="center"/>
    </xf>
    <xf numFmtId="0" fontId="34" fillId="15" borderId="234" xfId="3" applyFont="1" applyFill="1" applyBorder="1" applyAlignment="1">
      <alignment horizontal="left" vertical="center"/>
    </xf>
    <xf numFmtId="0" fontId="22" fillId="15" borderId="234" xfId="3" applyFont="1" applyFill="1" applyBorder="1" applyAlignment="1">
      <alignment horizontal="left" vertical="center"/>
    </xf>
    <xf numFmtId="0" fontId="34" fillId="15" borderId="235" xfId="3" applyFont="1" applyFill="1" applyBorder="1" applyAlignment="1">
      <alignment horizontal="left" vertical="center"/>
    </xf>
    <xf numFmtId="0" fontId="3" fillId="16" borderId="180" xfId="3" applyFont="1" applyFill="1" applyBorder="1" applyAlignment="1">
      <alignment horizontal="left" vertical="center"/>
    </xf>
    <xf numFmtId="0" fontId="27" fillId="6" borderId="191" xfId="3" applyFont="1" applyFill="1" applyBorder="1" applyAlignment="1">
      <alignment horizontal="left" vertical="center"/>
    </xf>
    <xf numFmtId="0" fontId="3" fillId="6" borderId="180" xfId="3" applyFont="1" applyFill="1" applyBorder="1" applyAlignment="1">
      <alignment horizontal="left" vertical="center"/>
    </xf>
    <xf numFmtId="0" fontId="35" fillId="6" borderId="191" xfId="3" applyFont="1" applyFill="1" applyBorder="1" applyAlignment="1">
      <alignment horizontal="left" vertical="center"/>
    </xf>
    <xf numFmtId="0" fontId="24" fillId="0" borderId="161" xfId="3" applyFont="1" applyBorder="1" applyAlignment="1">
      <alignment vertical="center"/>
    </xf>
    <xf numFmtId="0" fontId="35" fillId="6" borderId="238" xfId="3" applyFont="1" applyFill="1" applyBorder="1" applyAlignment="1">
      <alignment horizontal="left" vertical="center"/>
    </xf>
    <xf numFmtId="0" fontId="24" fillId="0" borderId="239" xfId="3" applyFont="1" applyBorder="1" applyAlignment="1">
      <alignment vertical="center"/>
    </xf>
    <xf numFmtId="0" fontId="24" fillId="0" borderId="240" xfId="3" applyFont="1" applyBorder="1" applyAlignment="1">
      <alignment vertical="center"/>
    </xf>
    <xf numFmtId="0" fontId="24" fillId="2" borderId="97" xfId="0" applyFont="1" applyFill="1" applyBorder="1">
      <alignment vertical="center"/>
    </xf>
    <xf numFmtId="2" fontId="24" fillId="16" borderId="108" xfId="3" applyNumberFormat="1" applyFont="1" applyFill="1" applyBorder="1" applyAlignment="1">
      <alignment horizontal="left" vertical="center"/>
    </xf>
    <xf numFmtId="0" fontId="3" fillId="0" borderId="97" xfId="0" applyFont="1" applyBorder="1">
      <alignment vertical="center"/>
    </xf>
    <xf numFmtId="181" fontId="24" fillId="0" borderId="97" xfId="2" applyNumberFormat="1" applyFont="1" applyFill="1" applyBorder="1" applyAlignment="1">
      <alignment vertical="center"/>
    </xf>
    <xf numFmtId="0" fontId="3" fillId="11" borderId="245" xfId="3" applyFont="1" applyFill="1" applyBorder="1" applyAlignment="1">
      <alignment horizontal="left" vertical="center"/>
    </xf>
    <xf numFmtId="0" fontId="3" fillId="11" borderId="244" xfId="3" applyFont="1" applyFill="1" applyBorder="1" applyAlignment="1">
      <alignment horizontal="left" vertical="center"/>
    </xf>
    <xf numFmtId="0" fontId="27" fillId="6" borderId="97" xfId="3" applyFont="1" applyFill="1" applyBorder="1" applyAlignment="1">
      <alignment vertical="center" shrinkToFit="1"/>
    </xf>
    <xf numFmtId="181" fontId="24" fillId="6" borderId="120" xfId="3" applyNumberFormat="1" applyFont="1" applyFill="1" applyBorder="1" applyAlignment="1">
      <alignment vertical="center" shrinkToFit="1"/>
    </xf>
    <xf numFmtId="38" fontId="60" fillId="0" borderId="36" xfId="1" applyFont="1" applyBorder="1" applyAlignment="1">
      <alignment horizontal="left" vertical="top" wrapText="1"/>
    </xf>
    <xf numFmtId="38" fontId="59" fillId="0" borderId="36" xfId="1" applyFont="1" applyFill="1" applyBorder="1" applyAlignment="1">
      <alignment horizontal="center" vertical="center"/>
    </xf>
    <xf numFmtId="49" fontId="59" fillId="0" borderId="36" xfId="1" applyNumberFormat="1" applyFont="1" applyFill="1" applyBorder="1" applyAlignment="1">
      <alignment horizontal="center" vertical="center"/>
    </xf>
    <xf numFmtId="1" fontId="60" fillId="0" borderId="64" xfId="1" applyNumberFormat="1" applyFont="1" applyFill="1" applyBorder="1" applyAlignment="1">
      <alignment vertical="center"/>
    </xf>
    <xf numFmtId="1" fontId="60" fillId="3" borderId="0" xfId="0" applyNumberFormat="1" applyFont="1" applyFill="1" applyAlignment="1"/>
    <xf numFmtId="2" fontId="60" fillId="3" borderId="0" xfId="0" applyNumberFormat="1" applyFont="1" applyFill="1" applyAlignment="1"/>
    <xf numFmtId="40" fontId="63" fillId="7" borderId="182" xfId="1" applyNumberFormat="1" applyFont="1" applyFill="1" applyBorder="1" applyAlignment="1">
      <alignment vertical="center"/>
    </xf>
    <xf numFmtId="40" fontId="63" fillId="7" borderId="31" xfId="1" applyNumberFormat="1" applyFont="1" applyFill="1" applyBorder="1" applyAlignment="1">
      <alignment vertical="center"/>
    </xf>
    <xf numFmtId="40" fontId="63" fillId="7" borderId="0" xfId="1" applyNumberFormat="1" applyFont="1" applyFill="1" applyBorder="1" applyAlignment="1">
      <alignment vertical="center"/>
    </xf>
    <xf numFmtId="0" fontId="3" fillId="6" borderId="1" xfId="3" applyFont="1" applyFill="1" applyBorder="1" applyAlignment="1">
      <alignment horizontal="left" vertical="center" wrapText="1"/>
    </xf>
    <xf numFmtId="0" fontId="39" fillId="36" borderId="1" xfId="3" applyFont="1" applyFill="1" applyBorder="1" applyAlignment="1">
      <alignment horizontal="left" vertical="center" wrapText="1"/>
    </xf>
    <xf numFmtId="0" fontId="3" fillId="10" borderId="1" xfId="3" applyFont="1" applyFill="1" applyBorder="1" applyAlignment="1">
      <alignment horizontal="left" vertical="center" wrapText="1"/>
    </xf>
    <xf numFmtId="0" fontId="3" fillId="0" borderId="1" xfId="3" applyFont="1" applyBorder="1" applyAlignment="1">
      <alignment horizontal="left" vertical="center" wrapText="1"/>
    </xf>
    <xf numFmtId="0" fontId="39" fillId="0" borderId="1" xfId="3" applyFont="1" applyBorder="1" applyAlignment="1">
      <alignment horizontal="left" vertical="center" wrapText="1"/>
    </xf>
    <xf numFmtId="0" fontId="100" fillId="10" borderId="1" xfId="3" applyFont="1" applyFill="1" applyBorder="1" applyAlignment="1">
      <alignment horizontal="left" vertical="center" wrapText="1"/>
    </xf>
    <xf numFmtId="0" fontId="100" fillId="6" borderId="1" xfId="3" applyFont="1" applyFill="1" applyBorder="1" applyAlignment="1">
      <alignment horizontal="left" vertical="center" wrapText="1"/>
    </xf>
    <xf numFmtId="0" fontId="100" fillId="2" borderId="1" xfId="3" applyFont="1" applyFill="1" applyBorder="1" applyAlignment="1">
      <alignment horizontal="left" vertical="center" wrapText="1"/>
    </xf>
    <xf numFmtId="0" fontId="100" fillId="3" borderId="1" xfId="3" applyFont="1" applyFill="1" applyBorder="1" applyAlignment="1">
      <alignment horizontal="left" vertical="center" wrapText="1"/>
    </xf>
    <xf numFmtId="0" fontId="3" fillId="3" borderId="0" xfId="3" applyFont="1" applyFill="1" applyAlignment="1">
      <alignment horizontal="left" vertical="center" wrapText="1"/>
    </xf>
    <xf numFmtId="0" fontId="3" fillId="14" borderId="1" xfId="3" applyFont="1" applyFill="1" applyBorder="1" applyAlignment="1">
      <alignment horizontal="left" vertical="center" wrapText="1"/>
    </xf>
    <xf numFmtId="0" fontId="3" fillId="12" borderId="1" xfId="3" applyFont="1" applyFill="1" applyBorder="1" applyAlignment="1">
      <alignment horizontal="left" vertical="center" wrapText="1"/>
    </xf>
    <xf numFmtId="0" fontId="100" fillId="12" borderId="1" xfId="3" applyFont="1" applyFill="1" applyBorder="1" applyAlignment="1">
      <alignment horizontal="left" vertical="center" wrapText="1"/>
    </xf>
    <xf numFmtId="0" fontId="120" fillId="2" borderId="1" xfId="3" applyFont="1" applyFill="1" applyBorder="1" applyAlignment="1">
      <alignment horizontal="left" vertical="center" wrapText="1"/>
    </xf>
    <xf numFmtId="0" fontId="99" fillId="0" borderId="97" xfId="3" applyFont="1" applyBorder="1" applyAlignment="1">
      <alignment horizontal="left" vertical="center"/>
    </xf>
    <xf numFmtId="0" fontId="120" fillId="14" borderId="1" xfId="3" applyFont="1" applyFill="1" applyBorder="1" applyAlignment="1">
      <alignment horizontal="left" vertical="center" wrapText="1"/>
    </xf>
    <xf numFmtId="0" fontId="120" fillId="6" borderId="1" xfId="3" applyFont="1" applyFill="1" applyBorder="1" applyAlignment="1">
      <alignment horizontal="left" vertical="center" wrapText="1"/>
    </xf>
    <xf numFmtId="0" fontId="120" fillId="3" borderId="1" xfId="3" applyFont="1" applyFill="1" applyBorder="1" applyAlignment="1">
      <alignment horizontal="left" vertical="center" wrapText="1"/>
    </xf>
    <xf numFmtId="0" fontId="120" fillId="12" borderId="1" xfId="3" applyFont="1" applyFill="1" applyBorder="1" applyAlignment="1">
      <alignment horizontal="left" vertical="center" wrapText="1"/>
    </xf>
    <xf numFmtId="0" fontId="99" fillId="16" borderId="97" xfId="3" applyFont="1" applyFill="1" applyBorder="1" applyAlignment="1">
      <alignment horizontal="left" vertical="center"/>
    </xf>
    <xf numFmtId="0" fontId="99" fillId="16" borderId="97" xfId="3" applyFont="1" applyFill="1" applyBorder="1" applyAlignment="1">
      <alignment horizontal="right" vertical="center" shrinkToFit="1"/>
    </xf>
    <xf numFmtId="2" fontId="99" fillId="16" borderId="97" xfId="3" applyNumberFormat="1" applyFont="1" applyFill="1" applyBorder="1" applyAlignment="1">
      <alignment horizontal="left" vertical="center" shrinkToFit="1"/>
    </xf>
    <xf numFmtId="0" fontId="99" fillId="16" borderId="97" xfId="3" applyFont="1" applyFill="1" applyBorder="1" applyAlignment="1">
      <alignment vertical="center" shrinkToFit="1"/>
    </xf>
    <xf numFmtId="0" fontId="99" fillId="16" borderId="97" xfId="3" applyFont="1" applyFill="1" applyBorder="1" applyAlignment="1">
      <alignment horizontal="left" vertical="center" shrinkToFit="1"/>
    </xf>
    <xf numFmtId="0" fontId="56" fillId="16" borderId="97" xfId="3" applyFont="1" applyFill="1" applyBorder="1" applyAlignment="1">
      <alignment vertical="center"/>
    </xf>
    <xf numFmtId="176" fontId="56" fillId="16" borderId="97" xfId="3" applyNumberFormat="1" applyFont="1" applyFill="1" applyBorder="1" applyAlignment="1">
      <alignment vertical="center"/>
    </xf>
    <xf numFmtId="176" fontId="56" fillId="16" borderId="180" xfId="3" applyNumberFormat="1" applyFont="1" applyFill="1" applyBorder="1" applyAlignment="1">
      <alignment vertical="center"/>
    </xf>
    <xf numFmtId="0" fontId="99" fillId="6" borderId="180" xfId="3" applyFont="1" applyFill="1" applyBorder="1" applyAlignment="1">
      <alignment horizontal="left" vertical="center"/>
    </xf>
    <xf numFmtId="0" fontId="56" fillId="6" borderId="107" xfId="3" applyFont="1" applyFill="1" applyBorder="1" applyAlignment="1">
      <alignment vertical="center"/>
    </xf>
    <xf numFmtId="0" fontId="56" fillId="6" borderId="107" xfId="3" applyFont="1" applyFill="1" applyBorder="1" applyAlignment="1">
      <alignment vertical="center" shrinkToFit="1"/>
    </xf>
    <xf numFmtId="0" fontId="99" fillId="6" borderId="107" xfId="3" applyFont="1" applyFill="1" applyBorder="1" applyAlignment="1">
      <alignment horizontal="left" vertical="center"/>
    </xf>
    <xf numFmtId="0" fontId="99" fillId="6" borderId="107" xfId="3" applyFont="1" applyFill="1" applyBorder="1" applyAlignment="1">
      <alignment vertical="center"/>
    </xf>
    <xf numFmtId="0" fontId="99" fillId="6" borderId="107" xfId="3" applyFont="1" applyFill="1" applyBorder="1" applyAlignment="1">
      <alignment horizontal="right" vertical="center" shrinkToFit="1"/>
    </xf>
    <xf numFmtId="0" fontId="99" fillId="6" borderId="241" xfId="3" applyFont="1" applyFill="1" applyBorder="1" applyAlignment="1">
      <alignment horizontal="left" vertical="center"/>
    </xf>
    <xf numFmtId="0" fontId="99" fillId="6" borderId="206" xfId="3" applyFont="1" applyFill="1" applyBorder="1" applyAlignment="1">
      <alignment horizontal="left" vertical="center"/>
    </xf>
    <xf numFmtId="0" fontId="99" fillId="0" borderId="107" xfId="3" applyFont="1" applyBorder="1" applyAlignment="1">
      <alignment horizontal="left" vertical="center"/>
    </xf>
    <xf numFmtId="0" fontId="39" fillId="0" borderId="100" xfId="3" applyFont="1" applyBorder="1" applyAlignment="1">
      <alignment horizontal="left" vertical="center"/>
    </xf>
    <xf numFmtId="181" fontId="24" fillId="0" borderId="108" xfId="3" applyNumberFormat="1" applyFont="1" applyBorder="1" applyAlignment="1">
      <alignment vertical="center" shrinkToFit="1"/>
    </xf>
    <xf numFmtId="184" fontId="3" fillId="0" borderId="108" xfId="3" applyNumberFormat="1" applyFont="1" applyBorder="1" applyAlignment="1">
      <alignment vertical="center" wrapText="1"/>
    </xf>
    <xf numFmtId="0" fontId="24" fillId="6" borderId="97" xfId="3" applyFont="1" applyFill="1" applyBorder="1" applyAlignment="1">
      <alignment horizontal="left"/>
    </xf>
    <xf numFmtId="0" fontId="3" fillId="2" borderId="97" xfId="3" applyFont="1" applyFill="1" applyBorder="1" applyAlignment="1">
      <alignment horizontal="left" vertical="center" textRotation="255" wrapText="1"/>
    </xf>
    <xf numFmtId="1" fontId="24" fillId="2" borderId="97" xfId="3" applyNumberFormat="1" applyFont="1" applyFill="1" applyBorder="1" applyAlignment="1">
      <alignment horizontal="left" vertical="center"/>
    </xf>
    <xf numFmtId="0" fontId="24" fillId="2" borderId="97" xfId="3" applyFont="1" applyFill="1" applyBorder="1" applyAlignment="1">
      <alignment vertical="center" wrapText="1"/>
    </xf>
    <xf numFmtId="0" fontId="24" fillId="2" borderId="97" xfId="3" applyFont="1" applyFill="1" applyBorder="1" applyAlignment="1">
      <alignment vertical="center" shrinkToFit="1"/>
    </xf>
    <xf numFmtId="0" fontId="3" fillId="16" borderId="97" xfId="3" applyFont="1" applyFill="1" applyBorder="1" applyAlignment="1">
      <alignment horizontal="center" vertical="center"/>
    </xf>
    <xf numFmtId="0" fontId="35" fillId="6" borderId="97" xfId="3" applyFont="1" applyFill="1" applyBorder="1" applyAlignment="1">
      <alignment vertical="center"/>
    </xf>
    <xf numFmtId="0" fontId="35" fillId="6" borderId="113" xfId="3" applyFont="1" applyFill="1" applyBorder="1" applyAlignment="1">
      <alignment vertical="center"/>
    </xf>
    <xf numFmtId="0" fontId="27" fillId="6" borderId="97" xfId="3" applyFont="1" applyFill="1" applyBorder="1" applyAlignment="1">
      <alignment vertical="center"/>
    </xf>
    <xf numFmtId="182" fontId="3" fillId="0" borderId="113" xfId="1" applyNumberFormat="1" applyFont="1" applyFill="1" applyBorder="1" applyAlignment="1">
      <alignment vertical="center" shrinkToFit="1"/>
    </xf>
    <xf numFmtId="0" fontId="24" fillId="11" borderId="97" xfId="3" applyFont="1" applyFill="1" applyBorder="1" applyAlignment="1">
      <alignment vertical="center"/>
    </xf>
    <xf numFmtId="0" fontId="3" fillId="6" borderId="0" xfId="3" applyFont="1" applyFill="1" applyAlignment="1">
      <alignment horizontal="left" vertical="center" wrapText="1"/>
    </xf>
    <xf numFmtId="0" fontId="3" fillId="4" borderId="1" xfId="3" applyFont="1" applyFill="1" applyBorder="1" applyAlignment="1">
      <alignment horizontal="left" vertical="center" wrapText="1"/>
    </xf>
    <xf numFmtId="0" fontId="28" fillId="0" borderId="0" xfId="3" applyFont="1" applyAlignment="1">
      <alignment horizontal="left" vertical="center" wrapText="1"/>
    </xf>
    <xf numFmtId="0" fontId="28" fillId="0" borderId="1" xfId="3" applyFont="1" applyBorder="1" applyAlignment="1">
      <alignment horizontal="left" vertical="center" wrapText="1"/>
    </xf>
    <xf numFmtId="0" fontId="24" fillId="6" borderId="0" xfId="3" applyFont="1" applyFill="1" applyAlignment="1">
      <alignment horizontal="left" vertical="center" wrapText="1"/>
    </xf>
    <xf numFmtId="0" fontId="100" fillId="4" borderId="1" xfId="3" applyFont="1" applyFill="1" applyBorder="1" applyAlignment="1">
      <alignment horizontal="left" vertical="center" wrapText="1"/>
    </xf>
    <xf numFmtId="0" fontId="39" fillId="6" borderId="1" xfId="3" applyFont="1" applyFill="1" applyBorder="1" applyAlignment="1">
      <alignment horizontal="left" vertical="center" wrapText="1"/>
    </xf>
    <xf numFmtId="0" fontId="100" fillId="3" borderId="0" xfId="3" applyFont="1" applyFill="1" applyAlignment="1">
      <alignment horizontal="left" vertical="center" wrapText="1"/>
    </xf>
    <xf numFmtId="0" fontId="100" fillId="14" borderId="1" xfId="3" applyFont="1" applyFill="1" applyBorder="1" applyAlignment="1">
      <alignment horizontal="left" vertical="center" wrapText="1"/>
    </xf>
    <xf numFmtId="0" fontId="104" fillId="11" borderId="34" xfId="0" applyFont="1" applyFill="1" applyBorder="1" applyAlignment="1">
      <alignment vertical="top" wrapText="1"/>
    </xf>
    <xf numFmtId="0" fontId="58" fillId="11" borderId="35" xfId="0" applyFont="1" applyFill="1" applyBorder="1" applyAlignment="1">
      <alignment vertical="top" wrapText="1"/>
    </xf>
    <xf numFmtId="0" fontId="58" fillId="0" borderId="35" xfId="0" applyFont="1" applyBorder="1" applyAlignment="1">
      <alignment vertical="top" wrapText="1"/>
    </xf>
    <xf numFmtId="0" fontId="58" fillId="0" borderId="36" xfId="0" applyFont="1" applyBorder="1" applyAlignment="1">
      <alignment vertical="top" wrapText="1"/>
    </xf>
    <xf numFmtId="0" fontId="58" fillId="0" borderId="39" xfId="0" applyFont="1" applyBorder="1" applyAlignment="1">
      <alignment vertical="top" wrapText="1"/>
    </xf>
    <xf numFmtId="38" fontId="58" fillId="0" borderId="35" xfId="1" applyFont="1" applyFill="1" applyBorder="1" applyAlignment="1">
      <alignment vertical="top" wrapText="1"/>
    </xf>
    <xf numFmtId="0" fontId="58" fillId="0" borderId="40" xfId="0" applyFont="1" applyBorder="1" applyAlignment="1">
      <alignment vertical="top" wrapText="1"/>
    </xf>
    <xf numFmtId="0" fontId="58" fillId="0" borderId="33" xfId="0" applyFont="1" applyBorder="1" applyAlignment="1">
      <alignment vertical="top" wrapText="1"/>
    </xf>
    <xf numFmtId="0" fontId="58" fillId="0" borderId="41" xfId="0" applyFont="1" applyBorder="1" applyAlignment="1">
      <alignment vertical="top" wrapText="1"/>
    </xf>
    <xf numFmtId="38" fontId="58" fillId="9" borderId="35" xfId="1" applyFont="1" applyFill="1" applyBorder="1" applyAlignment="1">
      <alignment vertical="top" wrapText="1"/>
    </xf>
    <xf numFmtId="0" fontId="58" fillId="23" borderId="35" xfId="0" applyFont="1" applyFill="1" applyBorder="1" applyAlignment="1">
      <alignment vertical="top" wrapText="1"/>
    </xf>
    <xf numFmtId="184" fontId="58" fillId="0" borderId="35" xfId="0" applyNumberFormat="1" applyFont="1" applyBorder="1" applyAlignment="1">
      <alignment vertical="top" wrapText="1"/>
    </xf>
    <xf numFmtId="38" fontId="58" fillId="0" borderId="33" xfId="1" applyFont="1" applyFill="1" applyBorder="1" applyAlignment="1">
      <alignment vertical="top" wrapText="1"/>
    </xf>
    <xf numFmtId="187" fontId="58" fillId="0" borderId="35" xfId="1" applyNumberFormat="1" applyFont="1" applyFill="1" applyBorder="1" applyAlignment="1">
      <alignment vertical="top" wrapText="1"/>
    </xf>
    <xf numFmtId="38" fontId="58" fillId="0" borderId="36" xfId="1" applyFont="1" applyFill="1" applyBorder="1" applyAlignment="1">
      <alignment vertical="top" wrapText="1"/>
    </xf>
    <xf numFmtId="0" fontId="58" fillId="0" borderId="44" xfId="0" applyFont="1" applyBorder="1" applyAlignment="1">
      <alignment vertical="top" wrapText="1"/>
    </xf>
    <xf numFmtId="38" fontId="58" fillId="0" borderId="40" xfId="1" applyFont="1" applyFill="1" applyBorder="1" applyAlignment="1">
      <alignment vertical="top" wrapText="1"/>
    </xf>
    <xf numFmtId="0" fontId="58" fillId="0" borderId="32" xfId="0" applyFont="1" applyBorder="1" applyAlignment="1">
      <alignment vertical="top" wrapText="1"/>
    </xf>
    <xf numFmtId="0" fontId="58" fillId="0" borderId="34" xfId="0" applyFont="1" applyBorder="1" applyAlignment="1">
      <alignment vertical="top" wrapText="1"/>
    </xf>
    <xf numFmtId="38" fontId="58" fillId="0" borderId="45" xfId="1" applyFont="1" applyFill="1" applyBorder="1" applyAlignment="1">
      <alignment vertical="top" wrapText="1"/>
    </xf>
    <xf numFmtId="38" fontId="58" fillId="0" borderId="39" xfId="1" applyFont="1" applyFill="1" applyBorder="1" applyAlignment="1">
      <alignment vertical="top" wrapText="1"/>
    </xf>
    <xf numFmtId="38" fontId="58" fillId="0" borderId="40" xfId="1" applyFont="1" applyBorder="1" applyAlignment="1">
      <alignment horizontal="center" vertical="top" wrapText="1"/>
    </xf>
    <xf numFmtId="0" fontId="58" fillId="0" borderId="33" xfId="0" applyFont="1" applyBorder="1" applyAlignment="1">
      <alignment horizontal="center" vertical="top" wrapText="1"/>
    </xf>
    <xf numFmtId="0" fontId="58" fillId="0" borderId="41" xfId="0" applyFont="1" applyBorder="1" applyAlignment="1">
      <alignment horizontal="center" vertical="top" wrapText="1"/>
    </xf>
    <xf numFmtId="38" fontId="58" fillId="0" borderId="36" xfId="1" applyFont="1" applyBorder="1" applyAlignment="1">
      <alignment horizontal="center" vertical="top" wrapText="1"/>
    </xf>
    <xf numFmtId="0" fontId="58" fillId="0" borderId="35" xfId="0" applyFont="1" applyBorder="1" applyAlignment="1">
      <alignment horizontal="center" vertical="top" wrapText="1"/>
    </xf>
    <xf numFmtId="38" fontId="58" fillId="0" borderId="35" xfId="1" applyFont="1" applyBorder="1" applyAlignment="1">
      <alignment horizontal="center" vertical="top" wrapText="1"/>
    </xf>
    <xf numFmtId="0" fontId="58" fillId="0" borderId="36" xfId="0" applyFont="1" applyBorder="1" applyAlignment="1">
      <alignment horizontal="center" vertical="top" wrapText="1"/>
    </xf>
    <xf numFmtId="0" fontId="58" fillId="0" borderId="40" xfId="0" applyFont="1" applyBorder="1" applyAlignment="1">
      <alignment horizontal="center" vertical="top" wrapText="1"/>
    </xf>
    <xf numFmtId="0" fontId="58" fillId="0" borderId="40" xfId="0" applyFont="1" applyBorder="1" applyAlignment="1">
      <alignment horizontal="left" vertical="top" wrapText="1"/>
    </xf>
    <xf numFmtId="0" fontId="58" fillId="0" borderId="33" xfId="0" applyFont="1" applyBorder="1" applyAlignment="1">
      <alignment horizontal="left" vertical="top" wrapText="1"/>
    </xf>
    <xf numFmtId="0" fontId="58" fillId="0" borderId="41" xfId="0" applyFont="1" applyBorder="1" applyAlignment="1">
      <alignment horizontal="left" vertical="top" wrapText="1"/>
    </xf>
    <xf numFmtId="0" fontId="58" fillId="0" borderId="47" xfId="0" applyFont="1" applyBorder="1" applyAlignment="1">
      <alignment horizontal="left" vertical="top" wrapText="1"/>
    </xf>
    <xf numFmtId="0" fontId="58" fillId="0" borderId="48" xfId="0" applyFont="1" applyBorder="1" applyAlignment="1">
      <alignment horizontal="left" vertical="top" wrapText="1"/>
    </xf>
    <xf numFmtId="0" fontId="58" fillId="0" borderId="49" xfId="0" applyFont="1" applyBorder="1" applyAlignment="1">
      <alignment horizontal="left" vertical="top" wrapText="1"/>
    </xf>
    <xf numFmtId="0" fontId="58" fillId="0" borderId="32" xfId="0" applyFont="1" applyBorder="1" applyAlignment="1">
      <alignment horizontal="left" vertical="top" wrapText="1"/>
    </xf>
    <xf numFmtId="0" fontId="58" fillId="0" borderId="34" xfId="0" applyFont="1" applyBorder="1" applyAlignment="1">
      <alignment horizontal="left" vertical="top" wrapText="1"/>
    </xf>
    <xf numFmtId="38" fontId="58" fillId="0" borderId="41" xfId="4" applyFont="1" applyFill="1" applyBorder="1" applyAlignment="1">
      <alignment horizontal="center" vertical="top" wrapText="1"/>
    </xf>
    <xf numFmtId="0" fontId="58" fillId="0" borderId="39" xfId="0" applyFont="1" applyBorder="1" applyAlignment="1">
      <alignment horizontal="left" vertical="top" wrapText="1"/>
    </xf>
    <xf numFmtId="38" fontId="58" fillId="0" borderId="47" xfId="1" applyFont="1" applyFill="1" applyBorder="1" applyAlignment="1">
      <alignment vertical="top" wrapText="1"/>
    </xf>
    <xf numFmtId="178" fontId="3" fillId="0" borderId="108" xfId="3" applyNumberFormat="1" applyFont="1" applyBorder="1" applyAlignment="1">
      <alignment vertical="center" wrapText="1" shrinkToFit="1"/>
    </xf>
    <xf numFmtId="0" fontId="3" fillId="0" borderId="97" xfId="3" applyFont="1" applyBorder="1" applyAlignment="1">
      <alignment horizontal="center" vertical="center" wrapText="1"/>
    </xf>
    <xf numFmtId="182" fontId="63" fillId="7" borderId="15" xfId="1" applyNumberFormat="1" applyFont="1" applyFill="1" applyBorder="1" applyAlignment="1">
      <alignment vertical="center"/>
    </xf>
    <xf numFmtId="0" fontId="69" fillId="22" borderId="50" xfId="0" applyFont="1" applyFill="1" applyBorder="1" applyAlignment="1">
      <alignment vertical="top" wrapText="1"/>
    </xf>
    <xf numFmtId="0" fontId="69" fillId="22" borderId="51" xfId="0" applyFont="1" applyFill="1" applyBorder="1" applyAlignment="1">
      <alignment vertical="top" wrapText="1"/>
    </xf>
    <xf numFmtId="182" fontId="63" fillId="7" borderId="15" xfId="1" applyNumberFormat="1" applyFont="1" applyFill="1" applyBorder="1" applyAlignment="1">
      <alignment horizontal="center" vertical="center"/>
    </xf>
    <xf numFmtId="182" fontId="63" fillId="7" borderId="0" xfId="1" applyNumberFormat="1" applyFont="1" applyFill="1" applyBorder="1" applyAlignment="1">
      <alignment horizontal="center" vertical="center"/>
    </xf>
    <xf numFmtId="182" fontId="60" fillId="0" borderId="15" xfId="4" applyNumberFormat="1" applyFont="1" applyBorder="1" applyAlignment="1">
      <alignment horizontal="center" vertical="center"/>
    </xf>
    <xf numFmtId="182" fontId="60" fillId="0" borderId="0" xfId="4" applyNumberFormat="1" applyFont="1" applyBorder="1" applyAlignment="1">
      <alignment horizontal="center" vertical="center"/>
    </xf>
    <xf numFmtId="182" fontId="60" fillId="0" borderId="0" xfId="4" applyNumberFormat="1" applyFont="1" applyBorder="1" applyAlignment="1">
      <alignment vertical="center"/>
    </xf>
    <xf numFmtId="0" fontId="65" fillId="9" borderId="21" xfId="0" applyFont="1" applyFill="1" applyBorder="1">
      <alignment vertical="center"/>
    </xf>
    <xf numFmtId="0" fontId="60" fillId="9" borderId="21" xfId="0" applyFont="1" applyFill="1" applyBorder="1">
      <alignment vertical="center"/>
    </xf>
    <xf numFmtId="176" fontId="24" fillId="0" borderId="26" xfId="3" applyNumberFormat="1" applyFont="1" applyBorder="1" applyAlignment="1">
      <alignment horizontal="left" vertical="center"/>
    </xf>
    <xf numFmtId="0" fontId="24" fillId="2" borderId="117" xfId="3" applyFont="1" applyFill="1" applyBorder="1" applyAlignment="1">
      <alignment vertical="center" shrinkToFit="1"/>
    </xf>
    <xf numFmtId="0" fontId="39" fillId="0" borderId="97" xfId="3" applyFont="1" applyBorder="1" applyAlignment="1">
      <alignment horizontal="left" vertical="center" shrinkToFit="1"/>
    </xf>
    <xf numFmtId="182" fontId="39" fillId="0" borderId="115" xfId="1" applyNumberFormat="1" applyFont="1" applyFill="1" applyBorder="1" applyAlignment="1">
      <alignment vertical="center" shrinkToFit="1"/>
    </xf>
    <xf numFmtId="38" fontId="3" fillId="0" borderId="107" xfId="1" applyFont="1" applyFill="1" applyBorder="1" applyAlignment="1">
      <alignment vertical="center" shrinkToFit="1"/>
    </xf>
    <xf numFmtId="0" fontId="58" fillId="0" borderId="36" xfId="0" applyFont="1" applyBorder="1" applyAlignment="1">
      <alignment vertical="center" wrapText="1"/>
    </xf>
    <xf numFmtId="0" fontId="58" fillId="0" borderId="35" xfId="0" applyFont="1" applyBorder="1" applyAlignment="1">
      <alignment vertical="center" wrapText="1"/>
    </xf>
    <xf numFmtId="0" fontId="3" fillId="5" borderId="1" xfId="3" applyFont="1" applyFill="1" applyBorder="1" applyAlignment="1">
      <alignment horizontal="left" vertical="center" wrapText="1"/>
    </xf>
    <xf numFmtId="0" fontId="3" fillId="0" borderId="107" xfId="3" applyFont="1" applyBorder="1" applyAlignment="1">
      <alignment vertical="center"/>
    </xf>
    <xf numFmtId="0" fontId="24" fillId="2" borderId="97" xfId="3" applyFont="1" applyFill="1" applyBorder="1" applyAlignment="1">
      <alignment horizontal="right" vertical="center" shrinkToFit="1"/>
    </xf>
    <xf numFmtId="38" fontId="3" fillId="0" borderId="27" xfId="1" applyFont="1" applyFill="1" applyBorder="1" applyAlignment="1">
      <alignment horizontal="right" vertical="center" shrinkToFit="1"/>
    </xf>
    <xf numFmtId="0" fontId="24" fillId="16" borderId="116" xfId="3" applyFont="1" applyFill="1" applyBorder="1" applyAlignment="1">
      <alignment horizontal="left" vertical="center"/>
    </xf>
    <xf numFmtId="38" fontId="3" fillId="0" borderId="97" xfId="1" applyFont="1" applyFill="1" applyBorder="1" applyAlignment="1">
      <alignment horizontal="center" vertical="center" shrinkToFit="1"/>
    </xf>
    <xf numFmtId="0" fontId="122" fillId="0" borderId="0" xfId="3" applyFont="1" applyAlignment="1">
      <alignment horizontal="left" vertical="center"/>
    </xf>
    <xf numFmtId="0" fontId="3" fillId="10" borderId="0" xfId="3" applyFont="1" applyFill="1" applyAlignment="1">
      <alignment horizontal="left" vertical="center" wrapText="1"/>
    </xf>
    <xf numFmtId="0" fontId="100" fillId="5" borderId="1" xfId="3" applyFont="1" applyFill="1" applyBorder="1" applyAlignment="1">
      <alignment horizontal="left" vertical="center" wrapText="1"/>
    </xf>
    <xf numFmtId="0" fontId="99" fillId="5" borderId="1" xfId="3" applyFont="1" applyFill="1" applyBorder="1" applyAlignment="1">
      <alignment horizontal="left" vertical="center" wrapText="1"/>
    </xf>
    <xf numFmtId="0" fontId="100" fillId="12" borderId="0" xfId="3" applyFont="1" applyFill="1" applyAlignment="1">
      <alignment horizontal="left" vertical="center" wrapText="1"/>
    </xf>
    <xf numFmtId="0" fontId="120" fillId="10" borderId="1" xfId="3" applyFont="1" applyFill="1" applyBorder="1" applyAlignment="1">
      <alignment horizontal="left" vertical="center" wrapText="1"/>
    </xf>
    <xf numFmtId="0" fontId="120" fillId="5" borderId="1" xfId="3" applyFont="1" applyFill="1" applyBorder="1" applyAlignment="1">
      <alignment horizontal="left" vertical="center" wrapText="1"/>
    </xf>
    <xf numFmtId="0" fontId="39" fillId="0" borderId="97" xfId="3" applyFont="1" applyBorder="1" applyAlignment="1">
      <alignment horizontal="right" vertical="center" shrinkToFit="1"/>
    </xf>
    <xf numFmtId="0" fontId="39" fillId="0" borderId="115" xfId="3" applyFont="1" applyBorder="1" applyAlignment="1">
      <alignment horizontal="left" vertical="center" shrinkToFit="1"/>
    </xf>
    <xf numFmtId="0" fontId="58" fillId="11" borderId="35" xfId="0" applyFont="1" applyFill="1" applyBorder="1">
      <alignment vertical="center"/>
    </xf>
    <xf numFmtId="49" fontId="90" fillId="0" borderId="35" xfId="0" applyNumberFormat="1" applyFont="1" applyBorder="1" applyAlignment="1">
      <alignment horizontal="center" vertical="center"/>
    </xf>
    <xf numFmtId="184" fontId="90" fillId="0" borderId="35" xfId="1" applyNumberFormat="1" applyFont="1" applyFill="1" applyBorder="1" applyAlignment="1">
      <alignment horizontal="center" vertical="center"/>
    </xf>
    <xf numFmtId="184" fontId="90" fillId="0" borderId="36" xfId="1" applyNumberFormat="1" applyFont="1" applyFill="1" applyBorder="1" applyAlignment="1">
      <alignment horizontal="center" vertical="center"/>
    </xf>
    <xf numFmtId="38" fontId="58" fillId="0" borderId="0" xfId="1" applyFont="1">
      <alignment vertical="center"/>
    </xf>
    <xf numFmtId="2" fontId="58" fillId="3" borderId="0" xfId="0" applyNumberFormat="1" applyFont="1" applyFill="1">
      <alignment vertical="center"/>
    </xf>
    <xf numFmtId="0" fontId="58" fillId="13" borderId="0" xfId="0" applyFont="1" applyFill="1">
      <alignment vertical="center"/>
    </xf>
    <xf numFmtId="176" fontId="58" fillId="33" borderId="0" xfId="0" applyNumberFormat="1" applyFont="1" applyFill="1">
      <alignment vertical="center"/>
    </xf>
    <xf numFmtId="38" fontId="104" fillId="7" borderId="0" xfId="1" applyFont="1" applyFill="1">
      <alignment vertical="center"/>
    </xf>
    <xf numFmtId="0" fontId="58" fillId="5" borderId="61" xfId="0" applyFont="1" applyFill="1" applyBorder="1" applyAlignment="1">
      <alignment vertical="top" wrapText="1"/>
    </xf>
    <xf numFmtId="0" fontId="123" fillId="0" borderId="0" xfId="0" applyFont="1" applyAlignment="1">
      <alignment horizontal="center" vertical="center"/>
    </xf>
    <xf numFmtId="38" fontId="123" fillId="0" borderId="0" xfId="1" applyFont="1" applyFill="1" applyBorder="1" applyAlignment="1">
      <alignment horizontal="center" vertical="center"/>
    </xf>
    <xf numFmtId="38" fontId="124" fillId="0" borderId="0" xfId="1" applyFont="1" applyFill="1" applyBorder="1" applyAlignment="1">
      <alignment horizontal="center" vertical="center"/>
    </xf>
    <xf numFmtId="38" fontId="124" fillId="0" borderId="15" xfId="1" applyFont="1" applyFill="1" applyBorder="1" applyAlignment="1">
      <alignment horizontal="center" vertical="center"/>
    </xf>
    <xf numFmtId="38" fontId="125" fillId="0" borderId="0" xfId="1" applyFont="1" applyFill="1" applyBorder="1" applyAlignment="1">
      <alignment horizontal="center" vertical="center"/>
    </xf>
    <xf numFmtId="38" fontId="125" fillId="0" borderId="15" xfId="1" applyFont="1" applyFill="1" applyBorder="1" applyAlignment="1">
      <alignment horizontal="center" vertical="center"/>
    </xf>
    <xf numFmtId="38" fontId="126" fillId="0" borderId="0" xfId="1" applyFont="1" applyFill="1" applyBorder="1" applyAlignment="1">
      <alignment horizontal="center" vertical="center" wrapText="1"/>
    </xf>
    <xf numFmtId="38" fontId="126" fillId="0" borderId="15" xfId="1" applyFont="1" applyFill="1" applyBorder="1" applyAlignment="1">
      <alignment horizontal="center" vertical="center" wrapText="1"/>
    </xf>
    <xf numFmtId="0" fontId="127" fillId="45" borderId="35" xfId="0" applyFont="1" applyFill="1" applyBorder="1">
      <alignment vertical="center"/>
    </xf>
    <xf numFmtId="0" fontId="127" fillId="0" borderId="35" xfId="0" applyFont="1" applyBorder="1" applyAlignment="1">
      <alignment vertical="center" wrapText="1"/>
    </xf>
    <xf numFmtId="0" fontId="127" fillId="0" borderId="35" xfId="0" applyFont="1" applyBorder="1" applyAlignment="1">
      <alignment horizontal="left" vertical="top" wrapText="1"/>
    </xf>
    <xf numFmtId="0" fontId="127" fillId="0" borderId="35" xfId="0" applyFont="1" applyBorder="1" applyAlignment="1">
      <alignment vertical="top" wrapText="1"/>
    </xf>
    <xf numFmtId="0" fontId="127" fillId="0" borderId="35" xfId="0" applyFont="1" applyBorder="1" applyAlignment="1">
      <alignment horizontal="center" vertical="center"/>
    </xf>
    <xf numFmtId="49" fontId="90" fillId="0" borderId="36" xfId="0" applyNumberFormat="1" applyFont="1" applyBorder="1" applyAlignment="1">
      <alignment horizontal="center" vertical="center"/>
    </xf>
    <xf numFmtId="176" fontId="127" fillId="47" borderId="0" xfId="0" applyNumberFormat="1" applyFont="1" applyFill="1">
      <alignment vertical="center"/>
    </xf>
    <xf numFmtId="0" fontId="127" fillId="46" borderId="61" xfId="0" applyFont="1" applyFill="1" applyBorder="1" applyAlignment="1">
      <alignment vertical="top" wrapText="1"/>
    </xf>
    <xf numFmtId="0" fontId="130" fillId="0" borderId="0" xfId="0" applyFont="1" applyAlignment="1">
      <alignment horizontal="center" vertical="center"/>
    </xf>
    <xf numFmtId="38" fontId="130" fillId="0" borderId="0" xfId="1" applyFont="1" applyFill="1" applyBorder="1" applyAlignment="1">
      <alignment horizontal="center" vertical="center"/>
    </xf>
    <xf numFmtId="0" fontId="128" fillId="49" borderId="35" xfId="0" applyFont="1" applyFill="1" applyBorder="1">
      <alignment vertical="center"/>
    </xf>
    <xf numFmtId="0" fontId="129" fillId="49" borderId="35" xfId="0" applyFont="1" applyFill="1" applyBorder="1">
      <alignment vertical="center"/>
    </xf>
    <xf numFmtId="38" fontId="60" fillId="9" borderId="0" xfId="1" applyFont="1" applyFill="1" applyBorder="1" applyAlignment="1">
      <alignment horizontal="center" vertical="center"/>
    </xf>
    <xf numFmtId="38" fontId="60" fillId="9" borderId="0" xfId="1" applyFont="1" applyFill="1" applyBorder="1" applyAlignment="1">
      <alignment horizontal="center" vertical="center" wrapText="1"/>
    </xf>
    <xf numFmtId="38" fontId="92" fillId="9" borderId="0" xfId="1" applyFont="1" applyFill="1" applyBorder="1" applyAlignment="1">
      <alignment horizontal="center" vertical="center"/>
    </xf>
    <xf numFmtId="0" fontId="107" fillId="50" borderId="35" xfId="0" applyFont="1" applyFill="1" applyBorder="1" applyAlignment="1">
      <alignment horizontal="center" vertical="center"/>
    </xf>
    <xf numFmtId="0" fontId="107" fillId="50" borderId="35" xfId="0" applyFont="1" applyFill="1" applyBorder="1">
      <alignment vertical="center"/>
    </xf>
    <xf numFmtId="0" fontId="132" fillId="0" borderId="36" xfId="0" applyFont="1" applyBorder="1" applyAlignment="1">
      <alignment horizontal="center" vertical="center" wrapText="1"/>
    </xf>
    <xf numFmtId="0" fontId="132" fillId="0" borderId="35" xfId="0" applyFont="1" applyBorder="1" applyAlignment="1">
      <alignment horizontal="left" vertical="center" wrapText="1"/>
    </xf>
    <xf numFmtId="0" fontId="107" fillId="0" borderId="36" xfId="0" applyFont="1" applyBorder="1" applyAlignment="1">
      <alignment horizontal="center" vertical="center"/>
    </xf>
    <xf numFmtId="0" fontId="133" fillId="0" borderId="36" xfId="0" applyFont="1" applyBorder="1" applyAlignment="1">
      <alignment horizontal="center" vertical="center"/>
    </xf>
    <xf numFmtId="0" fontId="133" fillId="0" borderId="35" xfId="0" applyFont="1" applyBorder="1" applyAlignment="1">
      <alignment horizontal="center" vertical="center"/>
    </xf>
    <xf numFmtId="38" fontId="107" fillId="0" borderId="0" xfId="1" applyFont="1" applyFill="1" applyBorder="1" applyAlignment="1">
      <alignment vertical="center"/>
    </xf>
    <xf numFmtId="176" fontId="107" fillId="47" borderId="15" xfId="0" applyNumberFormat="1" applyFont="1" applyFill="1" applyBorder="1" applyAlignment="1">
      <alignment horizontal="center" vertical="center"/>
    </xf>
    <xf numFmtId="176" fontId="107" fillId="47" borderId="0" xfId="0" applyNumberFormat="1" applyFont="1" applyFill="1" applyAlignment="1">
      <alignment horizontal="center" vertical="center"/>
    </xf>
    <xf numFmtId="176" fontId="107" fillId="47" borderId="0" xfId="0" applyNumberFormat="1" applyFont="1" applyFill="1">
      <alignment vertical="center"/>
    </xf>
    <xf numFmtId="38" fontId="134" fillId="0" borderId="0" xfId="1" applyFont="1" applyFill="1" applyBorder="1" applyAlignment="1">
      <alignment horizontal="center" vertical="center"/>
    </xf>
    <xf numFmtId="0" fontId="134" fillId="0" borderId="0" xfId="0" applyFont="1" applyAlignment="1">
      <alignment horizontal="center" vertical="center"/>
    </xf>
    <xf numFmtId="182" fontId="63" fillId="7" borderId="15" xfId="4" applyNumberFormat="1" applyFont="1" applyFill="1" applyBorder="1" applyAlignment="1">
      <alignment vertical="center"/>
    </xf>
    <xf numFmtId="38" fontId="63" fillId="7" borderId="0" xfId="4" applyFont="1" applyFill="1" applyBorder="1" applyAlignment="1">
      <alignment horizontal="center" vertical="center"/>
    </xf>
    <xf numFmtId="38" fontId="73" fillId="0" borderId="0" xfId="4" applyFont="1" applyFill="1" applyBorder="1" applyAlignment="1">
      <alignment horizontal="center" vertical="center"/>
    </xf>
    <xf numFmtId="38" fontId="74" fillId="0" borderId="0" xfId="4" applyFont="1" applyFill="1" applyBorder="1" applyAlignment="1">
      <alignment horizontal="center" vertical="center"/>
    </xf>
    <xf numFmtId="38" fontId="75" fillId="0" borderId="0" xfId="4" applyFont="1" applyFill="1" applyBorder="1" applyAlignment="1">
      <alignment horizontal="center" vertical="center"/>
    </xf>
    <xf numFmtId="38" fontId="76" fillId="0" borderId="0" xfId="4" applyFont="1" applyFill="1" applyBorder="1" applyAlignment="1">
      <alignment horizontal="center" vertical="center" wrapText="1"/>
    </xf>
    <xf numFmtId="38" fontId="63" fillId="7" borderId="0" xfId="4" applyFont="1" applyFill="1" applyBorder="1" applyAlignment="1">
      <alignment vertical="center"/>
    </xf>
    <xf numFmtId="38" fontId="60" fillId="0" borderId="15" xfId="4" applyFont="1" applyBorder="1" applyAlignment="1">
      <alignment vertical="center"/>
    </xf>
    <xf numFmtId="182" fontId="60" fillId="0" borderId="15" xfId="4" applyNumberFormat="1" applyFont="1" applyBorder="1" applyAlignment="1">
      <alignment vertical="center"/>
    </xf>
    <xf numFmtId="0" fontId="132" fillId="0" borderId="36" xfId="0" applyFont="1" applyBorder="1" applyAlignment="1">
      <alignment vertical="center" wrapText="1"/>
    </xf>
    <xf numFmtId="0" fontId="132" fillId="0" borderId="35" xfId="0" applyFont="1" applyBorder="1" applyAlignment="1">
      <alignment vertical="center" wrapText="1"/>
    </xf>
    <xf numFmtId="176" fontId="107" fillId="47" borderId="15" xfId="0" applyNumberFormat="1" applyFont="1" applyFill="1" applyBorder="1">
      <alignment vertical="center"/>
    </xf>
    <xf numFmtId="0" fontId="60" fillId="11" borderId="36" xfId="0" applyFont="1" applyFill="1" applyBorder="1" applyAlignment="1">
      <alignment horizontal="center" vertical="center"/>
    </xf>
    <xf numFmtId="38" fontId="127" fillId="45" borderId="35" xfId="1" applyFont="1" applyFill="1" applyBorder="1" applyAlignment="1">
      <alignment vertical="center"/>
    </xf>
    <xf numFmtId="0" fontId="127" fillId="0" borderId="40" xfId="0" applyFont="1" applyBorder="1" applyAlignment="1">
      <alignment vertical="center" wrapText="1"/>
    </xf>
    <xf numFmtId="0" fontId="127" fillId="0" borderId="33" xfId="0" applyFont="1" applyBorder="1" applyAlignment="1">
      <alignment vertical="center" wrapText="1"/>
    </xf>
    <xf numFmtId="0" fontId="127" fillId="0" borderId="34" xfId="0" applyFont="1" applyBorder="1" applyAlignment="1">
      <alignment vertical="center" wrapText="1"/>
    </xf>
    <xf numFmtId="0" fontId="127" fillId="0" borderId="41" xfId="0" applyFont="1" applyBorder="1" applyAlignment="1">
      <alignment vertical="center" wrapText="1"/>
    </xf>
    <xf numFmtId="0" fontId="127" fillId="0" borderId="40" xfId="0" applyFont="1" applyBorder="1" applyAlignment="1">
      <alignment horizontal="left" vertical="top" wrapText="1"/>
    </xf>
    <xf numFmtId="38" fontId="127" fillId="0" borderId="33" xfId="1" applyFont="1" applyFill="1" applyBorder="1" applyAlignment="1">
      <alignment horizontal="left" vertical="top" wrapText="1"/>
    </xf>
    <xf numFmtId="0" fontId="127" fillId="0" borderId="41" xfId="0" applyFont="1" applyBorder="1" applyAlignment="1">
      <alignment horizontal="left" vertical="top" wrapText="1"/>
    </xf>
    <xf numFmtId="0" fontId="127" fillId="0" borderId="40" xfId="0" applyFont="1" applyBorder="1" applyAlignment="1">
      <alignment horizontal="center" vertical="center" wrapText="1"/>
    </xf>
    <xf numFmtId="38" fontId="127" fillId="0" borderId="33" xfId="1" applyFont="1" applyFill="1" applyBorder="1" applyAlignment="1">
      <alignment horizontal="center" vertical="center" wrapText="1"/>
    </xf>
    <xf numFmtId="0" fontId="127" fillId="0" borderId="33" xfId="0" applyFont="1" applyBorder="1" applyAlignment="1">
      <alignment horizontal="center" vertical="center" wrapText="1"/>
    </xf>
    <xf numFmtId="0" fontId="127" fillId="0" borderId="41" xfId="0" applyFont="1" applyBorder="1" applyAlignment="1">
      <alignment horizontal="center" vertical="center" wrapText="1"/>
    </xf>
    <xf numFmtId="0" fontId="127" fillId="0" borderId="40" xfId="0" applyFont="1" applyBorder="1" applyAlignment="1">
      <alignment vertical="top" wrapText="1"/>
    </xf>
    <xf numFmtId="38" fontId="127" fillId="0" borderId="33" xfId="1" applyFont="1" applyFill="1" applyBorder="1" applyAlignment="1">
      <alignment vertical="top" wrapText="1"/>
    </xf>
    <xf numFmtId="0" fontId="127" fillId="0" borderId="33" xfId="0" applyFont="1" applyBorder="1" applyAlignment="1">
      <alignment vertical="top" wrapText="1"/>
    </xf>
    <xf numFmtId="0" fontId="127" fillId="0" borderId="40" xfId="0" applyFont="1" applyBorder="1" applyAlignment="1">
      <alignment horizontal="center" vertical="center"/>
    </xf>
    <xf numFmtId="38" fontId="127" fillId="0" borderId="33" xfId="1" applyFont="1" applyFill="1" applyBorder="1" applyAlignment="1">
      <alignment horizontal="center" vertical="center"/>
    </xf>
    <xf numFmtId="0" fontId="127" fillId="0" borderId="33" xfId="0" applyFont="1" applyBorder="1" applyAlignment="1">
      <alignment horizontal="center" vertical="center"/>
    </xf>
    <xf numFmtId="0" fontId="127" fillId="0" borderId="41" xfId="0" applyFont="1" applyBorder="1" applyAlignment="1">
      <alignment horizontal="center" vertical="center"/>
    </xf>
    <xf numFmtId="38" fontId="127" fillId="0" borderId="0" xfId="1" applyFont="1" applyFill="1" applyBorder="1" applyAlignment="1">
      <alignment horizontal="center" vertical="center"/>
    </xf>
    <xf numFmtId="176" fontId="127" fillId="47" borderId="63" xfId="0" applyNumberFormat="1" applyFont="1" applyFill="1" applyBorder="1">
      <alignment vertical="center"/>
    </xf>
    <xf numFmtId="38" fontId="127" fillId="47" borderId="64" xfId="1" applyFont="1" applyFill="1" applyBorder="1" applyAlignment="1">
      <alignment vertical="center"/>
    </xf>
    <xf numFmtId="176" fontId="127" fillId="47" borderId="64" xfId="0" applyNumberFormat="1" applyFont="1" applyFill="1" applyBorder="1">
      <alignment vertical="center"/>
    </xf>
    <xf numFmtId="176" fontId="127" fillId="47" borderId="67" xfId="0" applyNumberFormat="1" applyFont="1" applyFill="1" applyBorder="1">
      <alignment vertical="center"/>
    </xf>
    <xf numFmtId="0" fontId="127" fillId="46" borderId="50" xfId="0" applyFont="1" applyFill="1" applyBorder="1" applyAlignment="1">
      <alignment vertical="top" wrapText="1"/>
    </xf>
    <xf numFmtId="38" fontId="127" fillId="46" borderId="51" xfId="1" applyFont="1" applyFill="1" applyBorder="1" applyAlignment="1">
      <alignment vertical="top" wrapText="1"/>
    </xf>
    <xf numFmtId="0" fontId="127" fillId="46" borderId="51" xfId="0" applyFont="1" applyFill="1" applyBorder="1" applyAlignment="1">
      <alignment vertical="top" wrapText="1"/>
    </xf>
    <xf numFmtId="0" fontId="127" fillId="46" borderId="54" xfId="0" applyFont="1" applyFill="1" applyBorder="1" applyAlignment="1">
      <alignment vertical="top" wrapText="1"/>
    </xf>
    <xf numFmtId="38" fontId="127" fillId="0" borderId="0" xfId="1" applyFont="1" applyFill="1" applyBorder="1" applyAlignment="1">
      <alignment vertical="center"/>
    </xf>
    <xf numFmtId="0" fontId="30" fillId="10" borderId="126" xfId="3" applyFont="1" applyFill="1" applyBorder="1" applyAlignment="1">
      <alignment horizontal="center" vertical="center"/>
    </xf>
    <xf numFmtId="0" fontId="3" fillId="0" borderId="126" xfId="3" applyFont="1" applyBorder="1" applyAlignment="1">
      <alignment horizontal="left" vertical="center"/>
    </xf>
    <xf numFmtId="0" fontId="3" fillId="0" borderId="252" xfId="3" applyFont="1" applyBorder="1" applyAlignment="1">
      <alignment horizontal="left" vertical="center"/>
    </xf>
    <xf numFmtId="0" fontId="36" fillId="0" borderId="97" xfId="3" applyFont="1" applyBorder="1" applyAlignment="1">
      <alignment horizontal="left" vertical="center" shrinkToFit="1"/>
    </xf>
    <xf numFmtId="0" fontId="24" fillId="14" borderId="24" xfId="3" applyFont="1" applyFill="1" applyBorder="1" applyAlignment="1">
      <alignment horizontal="left" vertical="center"/>
    </xf>
    <xf numFmtId="0" fontId="29" fillId="0" borderId="97" xfId="0" applyFont="1" applyBorder="1">
      <alignment vertical="center"/>
    </xf>
    <xf numFmtId="0" fontId="30" fillId="14" borderId="97" xfId="3" applyFont="1" applyFill="1" applyBorder="1" applyAlignment="1">
      <alignment vertical="center"/>
    </xf>
    <xf numFmtId="179" fontId="30" fillId="0" borderId="97" xfId="3" applyNumberFormat="1" applyFont="1" applyBorder="1" applyAlignment="1">
      <alignment horizontal="left" vertical="center"/>
    </xf>
    <xf numFmtId="179" fontId="29" fillId="0" borderId="97" xfId="3" applyNumberFormat="1" applyFont="1" applyBorder="1" applyAlignment="1">
      <alignment horizontal="left" vertical="center"/>
    </xf>
    <xf numFmtId="176" fontId="30" fillId="0" borderId="97" xfId="3" applyNumberFormat="1" applyFont="1" applyBorder="1" applyAlignment="1">
      <alignment horizontal="left" vertical="center"/>
    </xf>
    <xf numFmtId="0" fontId="38" fillId="2" borderId="97" xfId="3" applyFont="1" applyFill="1" applyBorder="1" applyAlignment="1">
      <alignment horizontal="left" vertical="center" shrinkToFit="1"/>
    </xf>
    <xf numFmtId="0" fontId="22" fillId="2" borderId="97" xfId="3" applyFont="1" applyFill="1" applyBorder="1" applyAlignment="1">
      <alignment horizontal="right" vertical="center" shrinkToFit="1"/>
    </xf>
    <xf numFmtId="38" fontId="24" fillId="0" borderId="97" xfId="1" applyFont="1" applyFill="1" applyBorder="1" applyAlignment="1">
      <alignment vertical="center" shrinkToFit="1"/>
    </xf>
    <xf numFmtId="176" fontId="29" fillId="0" borderId="97" xfId="3" applyNumberFormat="1" applyFont="1" applyBorder="1" applyAlignment="1">
      <alignment vertical="center" shrinkToFit="1"/>
    </xf>
    <xf numFmtId="0" fontId="55" fillId="17" borderId="253" xfId="3" applyFont="1" applyFill="1" applyBorder="1" applyAlignment="1">
      <alignment horizontal="left" vertical="center"/>
    </xf>
    <xf numFmtId="38" fontId="58" fillId="0" borderId="15" xfId="1" applyFont="1" applyBorder="1">
      <alignment vertical="center"/>
    </xf>
    <xf numFmtId="2" fontId="58" fillId="3" borderId="15" xfId="0" applyNumberFormat="1" applyFont="1" applyFill="1" applyBorder="1">
      <alignment vertical="center"/>
    </xf>
    <xf numFmtId="0" fontId="58" fillId="13" borderId="15" xfId="0" applyFont="1" applyFill="1" applyBorder="1">
      <alignment vertical="center"/>
    </xf>
    <xf numFmtId="176" fontId="58" fillId="33" borderId="15" xfId="0" applyNumberFormat="1" applyFont="1" applyFill="1" applyBorder="1">
      <alignment vertical="center"/>
    </xf>
    <xf numFmtId="38" fontId="104" fillId="7" borderId="15" xfId="1" applyFont="1" applyFill="1" applyBorder="1">
      <alignment vertical="center"/>
    </xf>
    <xf numFmtId="0" fontId="58" fillId="5" borderId="62" xfId="0" applyFont="1" applyFill="1" applyBorder="1" applyAlignment="1">
      <alignment vertical="top" wrapText="1"/>
    </xf>
    <xf numFmtId="0" fontId="123" fillId="0" borderId="15" xfId="0" applyFont="1" applyBorder="1" applyAlignment="1">
      <alignment horizontal="center" vertical="center"/>
    </xf>
    <xf numFmtId="0" fontId="120" fillId="4" borderId="1" xfId="3" applyFont="1" applyFill="1" applyBorder="1" applyAlignment="1">
      <alignment horizontal="left" vertical="center" wrapText="1"/>
    </xf>
    <xf numFmtId="0" fontId="3" fillId="0" borderId="97" xfId="3" applyFont="1" applyBorder="1" applyAlignment="1">
      <alignment vertical="center" textRotation="255" shrinkToFit="1"/>
    </xf>
    <xf numFmtId="0" fontId="3" fillId="0" borderId="97" xfId="3" applyFont="1" applyBorder="1" applyAlignment="1">
      <alignment vertical="center" textRotation="255"/>
    </xf>
    <xf numFmtId="0" fontId="3" fillId="0" borderId="97" xfId="6" applyFont="1" applyBorder="1" applyAlignment="1">
      <alignment horizontal="left" vertical="center"/>
    </xf>
    <xf numFmtId="0" fontId="44" fillId="0" borderId="97" xfId="6" applyFont="1" applyBorder="1" applyAlignment="1">
      <alignment vertical="center" textRotation="255"/>
    </xf>
    <xf numFmtId="0" fontId="22" fillId="2" borderId="97" xfId="0" applyFont="1" applyFill="1" applyBorder="1" applyAlignment="1">
      <alignment horizontal="left" vertical="center"/>
    </xf>
    <xf numFmtId="176" fontId="29" fillId="0" borderId="97" xfId="3" applyNumberFormat="1" applyFont="1" applyBorder="1" applyAlignment="1">
      <alignment vertical="center"/>
    </xf>
    <xf numFmtId="0" fontId="22" fillId="14" borderId="97" xfId="0" applyFont="1" applyFill="1" applyBorder="1" applyAlignment="1">
      <alignment horizontal="left" vertical="center"/>
    </xf>
    <xf numFmtId="0" fontId="44" fillId="0" borderId="7" xfId="3" applyFont="1" applyBorder="1" applyAlignment="1">
      <alignment horizontal="left" vertical="top"/>
    </xf>
    <xf numFmtId="0" fontId="44" fillId="0" borderId="229" xfId="3" applyFont="1" applyBorder="1" applyAlignment="1">
      <alignment horizontal="left" vertical="top"/>
    </xf>
    <xf numFmtId="0" fontId="44" fillId="0" borderId="228" xfId="3" applyFont="1" applyBorder="1" applyAlignment="1">
      <alignment horizontal="left" vertical="top"/>
    </xf>
    <xf numFmtId="38" fontId="120" fillId="2" borderId="1" xfId="3" applyNumberFormat="1" applyFont="1" applyFill="1" applyBorder="1" applyAlignment="1">
      <alignment horizontal="left" vertical="center" wrapText="1"/>
    </xf>
    <xf numFmtId="0" fontId="60" fillId="18" borderId="35" xfId="0" applyFont="1" applyFill="1" applyBorder="1">
      <alignment vertical="center"/>
    </xf>
    <xf numFmtId="0" fontId="65" fillId="18" borderId="35" xfId="0" applyFont="1" applyFill="1" applyBorder="1">
      <alignment vertical="center"/>
    </xf>
    <xf numFmtId="0" fontId="58" fillId="18" borderId="35" xfId="0" applyFont="1" applyFill="1" applyBorder="1" applyAlignment="1">
      <alignment horizontal="left" vertical="center" wrapText="1"/>
    </xf>
    <xf numFmtId="0" fontId="60" fillId="18" borderId="35" xfId="0" applyFont="1" applyFill="1" applyBorder="1" applyAlignment="1">
      <alignment horizontal="left" vertical="top" wrapText="1"/>
    </xf>
    <xf numFmtId="0" fontId="61" fillId="18" borderId="35" xfId="0" applyFont="1" applyFill="1" applyBorder="1" applyAlignment="1">
      <alignment horizontal="center" vertical="center" wrapText="1"/>
    </xf>
    <xf numFmtId="0" fontId="58" fillId="18" borderId="35" xfId="0" applyFont="1" applyFill="1" applyBorder="1" applyAlignment="1">
      <alignment horizontal="left" vertical="top" wrapText="1"/>
    </xf>
    <xf numFmtId="0" fontId="59" fillId="18" borderId="35" xfId="0" applyFont="1" applyFill="1" applyBorder="1" applyAlignment="1">
      <alignment horizontal="center" vertical="center"/>
    </xf>
    <xf numFmtId="49" fontId="59" fillId="18" borderId="35" xfId="0" applyNumberFormat="1" applyFont="1" applyFill="1" applyBorder="1" applyAlignment="1">
      <alignment horizontal="center" vertical="center"/>
    </xf>
    <xf numFmtId="38" fontId="60" fillId="18" borderId="0" xfId="1" applyFont="1" applyFill="1" applyBorder="1" applyAlignment="1">
      <alignment vertical="center"/>
    </xf>
    <xf numFmtId="0" fontId="73" fillId="18" borderId="0" xfId="0" applyFont="1" applyFill="1" applyAlignment="1">
      <alignment horizontal="center" vertical="center"/>
    </xf>
    <xf numFmtId="38" fontId="74" fillId="18" borderId="0" xfId="1" applyFont="1" applyFill="1" applyBorder="1" applyAlignment="1">
      <alignment horizontal="center" vertical="center"/>
    </xf>
    <xf numFmtId="38" fontId="75" fillId="18" borderId="0" xfId="1" applyFont="1" applyFill="1" applyBorder="1" applyAlignment="1">
      <alignment horizontal="center" vertical="center"/>
    </xf>
    <xf numFmtId="38" fontId="76" fillId="18" borderId="0" xfId="1" applyFont="1" applyFill="1" applyBorder="1" applyAlignment="1">
      <alignment horizontal="center" vertical="center" wrapText="1"/>
    </xf>
    <xf numFmtId="0" fontId="72" fillId="0" borderId="0" xfId="0" applyFont="1" applyAlignment="1">
      <alignment horizontal="center" vertical="center" wrapText="1"/>
    </xf>
    <xf numFmtId="0" fontId="91" fillId="0" borderId="36" xfId="0" applyFont="1" applyBorder="1" applyAlignment="1">
      <alignment horizontal="left" vertical="center" wrapText="1"/>
    </xf>
    <xf numFmtId="38" fontId="91" fillId="0" borderId="35" xfId="4" applyFont="1" applyBorder="1" applyAlignment="1">
      <alignment horizontal="left" vertical="center" wrapText="1"/>
    </xf>
    <xf numFmtId="0" fontId="72" fillId="0" borderId="36" xfId="0" applyFont="1" applyBorder="1" applyAlignment="1">
      <alignment horizontal="center" vertical="center"/>
    </xf>
    <xf numFmtId="38" fontId="90" fillId="0" borderId="35" xfId="4" applyFont="1" applyFill="1" applyBorder="1" applyAlignment="1">
      <alignment horizontal="center" vertical="center"/>
    </xf>
    <xf numFmtId="0" fontId="72" fillId="0" borderId="33" xfId="0" applyFont="1" applyBorder="1" applyAlignment="1">
      <alignment horizontal="center" vertical="center"/>
    </xf>
    <xf numFmtId="0" fontId="79" fillId="0" borderId="36" xfId="0" applyFont="1" applyBorder="1" applyAlignment="1">
      <alignment horizontal="center" vertical="center"/>
    </xf>
    <xf numFmtId="0" fontId="79" fillId="0" borderId="35" xfId="0" applyFont="1" applyBorder="1" applyAlignment="1">
      <alignment horizontal="center" vertical="center"/>
    </xf>
    <xf numFmtId="0" fontId="72" fillId="16" borderId="15" xfId="0" applyFont="1" applyFill="1" applyBorder="1" applyAlignment="1">
      <alignment horizontal="center" vertical="center" wrapText="1"/>
    </xf>
    <xf numFmtId="0" fontId="72" fillId="16" borderId="0" xfId="0" applyFont="1" applyFill="1" applyAlignment="1">
      <alignment horizontal="center" vertical="center" wrapText="1"/>
    </xf>
    <xf numFmtId="182" fontId="72" fillId="3" borderId="15" xfId="0" applyNumberFormat="1" applyFont="1" applyFill="1" applyBorder="1">
      <alignment vertical="center"/>
    </xf>
    <xf numFmtId="2" fontId="72" fillId="3" borderId="0" xfId="0" applyNumberFormat="1" applyFont="1" applyFill="1">
      <alignment vertical="center"/>
    </xf>
    <xf numFmtId="182" fontId="72" fillId="13" borderId="15" xfId="0" applyNumberFormat="1" applyFont="1" applyFill="1" applyBorder="1">
      <alignment vertical="center"/>
    </xf>
    <xf numFmtId="0" fontId="72" fillId="13" borderId="0" xfId="0" applyFont="1" applyFill="1">
      <alignment vertical="center"/>
    </xf>
    <xf numFmtId="176" fontId="29" fillId="0" borderId="111" xfId="3" applyNumberFormat="1" applyFont="1" applyBorder="1" applyAlignment="1">
      <alignment vertical="center" shrinkToFit="1"/>
    </xf>
    <xf numFmtId="0" fontId="49" fillId="14" borderId="116" xfId="3" applyFont="1" applyFill="1" applyBorder="1" applyAlignment="1">
      <alignment horizontal="left" vertical="center"/>
    </xf>
    <xf numFmtId="0" fontId="39" fillId="14" borderId="117" xfId="3" applyFont="1" applyFill="1" applyBorder="1" applyAlignment="1">
      <alignment horizontal="left" vertical="center"/>
    </xf>
    <xf numFmtId="0" fontId="39" fillId="14" borderId="118" xfId="3" applyFont="1" applyFill="1" applyBorder="1" applyAlignment="1">
      <alignment horizontal="left" vertical="center"/>
    </xf>
    <xf numFmtId="0" fontId="90" fillId="14" borderId="25" xfId="3" applyFont="1" applyFill="1" applyBorder="1" applyAlignment="1">
      <alignment horizontal="left" vertical="center"/>
    </xf>
    <xf numFmtId="0" fontId="39" fillId="0" borderId="27" xfId="3" applyFont="1" applyBorder="1" applyAlignment="1">
      <alignment horizontal="left" vertical="center"/>
    </xf>
    <xf numFmtId="38" fontId="49" fillId="0" borderId="27" xfId="1" applyFont="1" applyFill="1" applyBorder="1" applyAlignment="1">
      <alignment horizontal="left" vertical="center"/>
    </xf>
    <xf numFmtId="0" fontId="49" fillId="2" borderId="97" xfId="3" applyFont="1" applyFill="1" applyBorder="1" applyAlignment="1">
      <alignment horizontal="left" vertical="center"/>
    </xf>
    <xf numFmtId="0" fontId="39" fillId="0" borderId="97" xfId="3" applyFont="1" applyBorder="1" applyAlignment="1">
      <alignment vertical="center"/>
    </xf>
    <xf numFmtId="0" fontId="39" fillId="0" borderId="97" xfId="0" applyFont="1" applyBorder="1" applyAlignment="1">
      <alignment horizontal="left" vertical="center"/>
    </xf>
    <xf numFmtId="0" fontId="39" fillId="0" borderId="113" xfId="3" applyFont="1" applyBorder="1" applyAlignment="1">
      <alignment horizontal="left" vertical="center"/>
    </xf>
    <xf numFmtId="38" fontId="49" fillId="0" borderId="97" xfId="1" applyFont="1" applyFill="1" applyBorder="1" applyAlignment="1">
      <alignment horizontal="left" vertical="center"/>
    </xf>
    <xf numFmtId="0" fontId="3" fillId="2" borderId="113" xfId="3" applyFont="1" applyFill="1" applyBorder="1" applyAlignment="1">
      <alignment horizontal="left" vertical="center" shrinkToFit="1"/>
    </xf>
    <xf numFmtId="0" fontId="3" fillId="14" borderId="174" xfId="3" applyFont="1" applyFill="1" applyBorder="1" applyAlignment="1">
      <alignment horizontal="left" vertical="center"/>
    </xf>
    <xf numFmtId="0" fontId="22" fillId="0" borderId="27" xfId="3" applyFont="1" applyBorder="1" applyAlignment="1">
      <alignment horizontal="left" vertical="center" shrinkToFit="1"/>
    </xf>
    <xf numFmtId="0" fontId="3" fillId="0" borderId="220" xfId="3" applyFont="1" applyBorder="1" applyAlignment="1">
      <alignment horizontal="left" vertical="center" shrinkToFit="1"/>
    </xf>
    <xf numFmtId="0" fontId="24" fillId="10" borderId="117" xfId="3" applyFont="1" applyFill="1" applyBorder="1" applyAlignment="1">
      <alignment horizontal="left" vertical="center" shrinkToFit="1"/>
    </xf>
    <xf numFmtId="0" fontId="40" fillId="10" borderId="117" xfId="3" applyFont="1" applyFill="1" applyBorder="1" applyAlignment="1">
      <alignment horizontal="left" vertical="center" shrinkToFit="1"/>
    </xf>
    <xf numFmtId="0" fontId="49" fillId="6" borderId="118" xfId="3" applyFont="1" applyFill="1" applyBorder="1" applyAlignment="1">
      <alignment horizontal="left" vertical="center"/>
    </xf>
    <xf numFmtId="0" fontId="39" fillId="6" borderId="97" xfId="3" applyFont="1" applyFill="1" applyBorder="1" applyAlignment="1">
      <alignment horizontal="left" vertical="center"/>
    </xf>
    <xf numFmtId="0" fontId="39" fillId="6" borderId="97" xfId="3" applyFont="1" applyFill="1" applyBorder="1" applyAlignment="1">
      <alignment horizontal="left" vertical="center" shrinkToFit="1"/>
    </xf>
    <xf numFmtId="0" fontId="54" fillId="6" borderId="97" xfId="3" applyFont="1" applyFill="1" applyBorder="1" applyAlignment="1">
      <alignment horizontal="left" vertical="center" shrinkToFit="1"/>
    </xf>
    <xf numFmtId="0" fontId="39" fillId="6" borderId="97" xfId="3" applyFont="1" applyFill="1" applyBorder="1" applyAlignment="1">
      <alignment horizontal="center" vertical="center" shrinkToFit="1"/>
    </xf>
    <xf numFmtId="0" fontId="39" fillId="6" borderId="113" xfId="3" applyFont="1" applyFill="1" applyBorder="1" applyAlignment="1">
      <alignment horizontal="left" vertical="center" shrinkToFit="1"/>
    </xf>
    <xf numFmtId="0" fontId="39" fillId="6" borderId="118" xfId="3" applyFont="1" applyFill="1" applyBorder="1" applyAlignment="1">
      <alignment horizontal="left" vertical="center"/>
    </xf>
    <xf numFmtId="0" fontId="137" fillId="0" borderId="97" xfId="0" applyFont="1" applyBorder="1" applyAlignment="1">
      <alignment horizontal="left" vertical="center"/>
    </xf>
    <xf numFmtId="0" fontId="39" fillId="0" borderId="113" xfId="3" applyFont="1" applyBorder="1" applyAlignment="1">
      <alignment horizontal="left" vertical="center" shrinkToFit="1"/>
    </xf>
    <xf numFmtId="0" fontId="39" fillId="6" borderId="97" xfId="0" applyFont="1" applyFill="1" applyBorder="1" applyAlignment="1">
      <alignment horizontal="left" vertical="center"/>
    </xf>
    <xf numFmtId="0" fontId="39" fillId="6" borderId="97" xfId="0" applyFont="1" applyFill="1" applyBorder="1" applyAlignment="1">
      <alignment horizontal="left" vertical="center" shrinkToFit="1"/>
    </xf>
    <xf numFmtId="0" fontId="39" fillId="6" borderId="119" xfId="3" applyFont="1" applyFill="1" applyBorder="1" applyAlignment="1">
      <alignment horizontal="left" vertical="center"/>
    </xf>
    <xf numFmtId="0" fontId="22" fillId="0" borderId="97" xfId="3" applyFont="1" applyBorder="1" applyAlignment="1">
      <alignment horizontal="center" vertical="center" shrinkToFit="1"/>
    </xf>
    <xf numFmtId="0" fontId="22" fillId="0" borderId="111" xfId="3" applyFont="1" applyBorder="1" applyAlignment="1">
      <alignment horizontal="center" vertical="center" shrinkToFit="1"/>
    </xf>
    <xf numFmtId="0" fontId="100" fillId="6" borderId="0" xfId="3" applyFont="1" applyFill="1" applyAlignment="1">
      <alignment horizontal="left" vertical="center" wrapText="1"/>
    </xf>
    <xf numFmtId="0" fontId="84" fillId="0" borderId="97" xfId="3" applyFont="1" applyBorder="1" applyAlignment="1">
      <alignment horizontal="left" vertical="center" shrinkToFit="1"/>
    </xf>
    <xf numFmtId="0" fontId="3" fillId="5" borderId="0" xfId="3" applyFont="1" applyFill="1" applyAlignment="1">
      <alignment horizontal="left" vertical="center" wrapText="1"/>
    </xf>
    <xf numFmtId="0" fontId="3" fillId="2" borderId="0" xfId="3" applyFont="1" applyFill="1" applyAlignment="1">
      <alignment horizontal="left" vertical="center" wrapText="1"/>
    </xf>
    <xf numFmtId="0" fontId="38" fillId="0" borderId="111" xfId="3" applyFont="1" applyBorder="1" applyAlignment="1">
      <alignment horizontal="left" vertical="center"/>
    </xf>
    <xf numFmtId="0" fontId="40" fillId="10" borderId="97" xfId="3" applyFont="1" applyFill="1" applyBorder="1" applyAlignment="1">
      <alignment horizontal="left" vertical="center"/>
    </xf>
    <xf numFmtId="0" fontId="3" fillId="10" borderId="113" xfId="3" applyFont="1" applyFill="1" applyBorder="1" applyAlignment="1">
      <alignment horizontal="left" vertical="center"/>
    </xf>
    <xf numFmtId="0" fontId="49" fillId="16" borderId="118" xfId="3" applyFont="1" applyFill="1" applyBorder="1" applyAlignment="1">
      <alignment horizontal="left" vertical="center"/>
    </xf>
    <xf numFmtId="0" fontId="49" fillId="16" borderId="97" xfId="0" applyFont="1" applyFill="1" applyBorder="1" applyAlignment="1">
      <alignment horizontal="left" vertical="center"/>
    </xf>
    <xf numFmtId="0" fontId="49" fillId="16" borderId="97" xfId="3" applyFont="1" applyFill="1" applyBorder="1" applyAlignment="1">
      <alignment horizontal="left" vertical="center"/>
    </xf>
    <xf numFmtId="0" fontId="49" fillId="16" borderId="97" xfId="3" applyFont="1" applyFill="1" applyBorder="1" applyAlignment="1">
      <alignment horizontal="left" vertical="center" shrinkToFit="1"/>
    </xf>
    <xf numFmtId="0" fontId="84" fillId="16" borderId="97" xfId="0" applyFont="1" applyFill="1" applyBorder="1" applyAlignment="1">
      <alignment horizontal="left" vertical="center" shrinkToFit="1"/>
    </xf>
    <xf numFmtId="0" fontId="49" fillId="16" borderId="97" xfId="0" applyFont="1" applyFill="1" applyBorder="1" applyAlignment="1">
      <alignment horizontal="left" vertical="center" shrinkToFit="1"/>
    </xf>
    <xf numFmtId="0" fontId="49" fillId="16" borderId="97" xfId="3" applyFont="1" applyFill="1" applyBorder="1" applyAlignment="1">
      <alignment horizontal="right" vertical="center" shrinkToFit="1"/>
    </xf>
    <xf numFmtId="0" fontId="49" fillId="16" borderId="113" xfId="3" applyFont="1" applyFill="1" applyBorder="1" applyAlignment="1">
      <alignment horizontal="left" vertical="center" shrinkToFit="1"/>
    </xf>
    <xf numFmtId="0" fontId="49" fillId="2" borderId="97" xfId="3" applyFont="1" applyFill="1" applyBorder="1" applyAlignment="1">
      <alignment horizontal="left" vertical="center" shrinkToFit="1"/>
    </xf>
    <xf numFmtId="0" fontId="3" fillId="0" borderId="146" xfId="3" applyFont="1" applyBorder="1" applyAlignment="1">
      <alignment horizontal="left" vertical="center"/>
    </xf>
    <xf numFmtId="0" fontId="24" fillId="14" borderId="174" xfId="3" applyFont="1" applyFill="1" applyBorder="1" applyAlignment="1">
      <alignment horizontal="left" vertical="center"/>
    </xf>
    <xf numFmtId="176" fontId="3" fillId="14" borderId="174" xfId="3" applyNumberFormat="1" applyFont="1" applyFill="1" applyBorder="1" applyAlignment="1">
      <alignment horizontal="left" vertical="center"/>
    </xf>
    <xf numFmtId="0" fontId="22" fillId="14" borderId="174" xfId="3" applyFont="1" applyFill="1" applyBorder="1" applyAlignment="1">
      <alignment horizontal="left" vertical="center"/>
    </xf>
    <xf numFmtId="0" fontId="22" fillId="14" borderId="162" xfId="3" applyFont="1" applyFill="1" applyBorder="1" applyAlignment="1">
      <alignment horizontal="left" vertical="center"/>
    </xf>
    <xf numFmtId="0" fontId="3" fillId="11" borderId="24" xfId="3" applyFont="1" applyFill="1" applyBorder="1" applyAlignment="1">
      <alignment horizontal="left" vertical="center"/>
    </xf>
    <xf numFmtId="176" fontId="3" fillId="0" borderId="80" xfId="3" applyNumberFormat="1" applyFont="1" applyBorder="1" applyAlignment="1">
      <alignment horizontal="left" vertical="center"/>
    </xf>
    <xf numFmtId="176" fontId="3" fillId="0" borderId="27" xfId="3" applyNumberFormat="1" applyFont="1" applyBorder="1" applyAlignment="1">
      <alignment horizontal="left" vertical="center"/>
    </xf>
    <xf numFmtId="0" fontId="3" fillId="0" borderId="27" xfId="0" applyFont="1" applyBorder="1" applyAlignment="1">
      <alignment horizontal="left" vertical="center"/>
    </xf>
    <xf numFmtId="176" fontId="36" fillId="0" borderId="27" xfId="3" applyNumberFormat="1" applyFont="1" applyBorder="1" applyAlignment="1">
      <alignment horizontal="right" vertical="center" shrinkToFit="1"/>
    </xf>
    <xf numFmtId="0" fontId="22" fillId="0" borderId="27" xfId="3" applyFont="1" applyBorder="1" applyAlignment="1">
      <alignment horizontal="right" vertical="center"/>
    </xf>
    <xf numFmtId="176" fontId="3" fillId="0" borderId="27" xfId="3" applyNumberFormat="1" applyFont="1" applyBorder="1" applyAlignment="1">
      <alignment horizontal="right" vertical="center" shrinkToFit="1"/>
    </xf>
    <xf numFmtId="176" fontId="3" fillId="0" borderId="220" xfId="3" applyNumberFormat="1" applyFont="1" applyBorder="1" applyAlignment="1">
      <alignment horizontal="left" vertical="center"/>
    </xf>
    <xf numFmtId="0" fontId="3" fillId="6" borderId="123" xfId="3" applyFont="1" applyFill="1" applyBorder="1" applyAlignment="1">
      <alignment horizontal="left" vertical="center"/>
    </xf>
    <xf numFmtId="0" fontId="3" fillId="11" borderId="107" xfId="3" applyFont="1" applyFill="1" applyBorder="1" applyAlignment="1">
      <alignment horizontal="right" vertical="center" shrinkToFit="1"/>
    </xf>
    <xf numFmtId="176" fontId="40" fillId="6" borderId="97" xfId="3" applyNumberFormat="1" applyFont="1" applyFill="1" applyBorder="1" applyAlignment="1">
      <alignment horizontal="right" vertical="center" shrinkToFit="1"/>
    </xf>
    <xf numFmtId="0" fontId="22" fillId="6" borderId="97" xfId="0" applyFont="1" applyFill="1" applyBorder="1" applyAlignment="1">
      <alignment horizontal="left" vertical="center"/>
    </xf>
    <xf numFmtId="0" fontId="3" fillId="10" borderId="126" xfId="3" applyFont="1" applyFill="1" applyBorder="1" applyAlignment="1">
      <alignment horizontal="left" vertical="center"/>
    </xf>
    <xf numFmtId="0" fontId="22" fillId="0" borderId="126" xfId="3" applyFont="1" applyBorder="1" applyAlignment="1">
      <alignment horizontal="left" vertical="center"/>
    </xf>
    <xf numFmtId="0" fontId="38" fillId="0" borderId="126" xfId="3" applyFont="1" applyBorder="1" applyAlignment="1">
      <alignment horizontal="left" vertical="center" shrinkToFit="1"/>
    </xf>
    <xf numFmtId="0" fontId="3" fillId="0" borderId="126" xfId="3" applyFont="1" applyBorder="1" applyAlignment="1">
      <alignment horizontal="left" vertical="center" shrinkToFit="1"/>
    </xf>
    <xf numFmtId="0" fontId="3" fillId="0" borderId="126" xfId="3" applyFont="1" applyBorder="1" applyAlignment="1">
      <alignment horizontal="right" vertical="center" shrinkToFit="1"/>
    </xf>
    <xf numFmtId="0" fontId="60" fillId="0" borderId="36" xfId="0" applyFont="1" applyBorder="1" applyAlignment="1">
      <alignment wrapText="1"/>
    </xf>
    <xf numFmtId="38" fontId="74" fillId="0" borderId="15" xfId="1" applyFont="1" applyFill="1" applyBorder="1" applyAlignment="1">
      <alignment horizontal="center" vertical="center"/>
    </xf>
    <xf numFmtId="38" fontId="75" fillId="0" borderId="15" xfId="1" applyFont="1" applyFill="1" applyBorder="1" applyAlignment="1">
      <alignment horizontal="center" vertical="center"/>
    </xf>
    <xf numFmtId="38" fontId="76" fillId="0" borderId="15" xfId="1" applyFont="1" applyFill="1" applyBorder="1" applyAlignment="1">
      <alignment horizontal="center" vertical="center" wrapText="1"/>
    </xf>
    <xf numFmtId="0" fontId="120" fillId="6" borderId="0" xfId="3" applyFont="1" applyFill="1" applyAlignment="1">
      <alignment horizontal="left" vertical="center" wrapText="1"/>
    </xf>
    <xf numFmtId="38" fontId="73" fillId="0" borderId="15" xfId="1" applyFont="1" applyFill="1" applyBorder="1" applyAlignment="1">
      <alignment horizontal="center" vertical="center"/>
    </xf>
    <xf numFmtId="0" fontId="58" fillId="0" borderId="35" xfId="0" applyFont="1" applyBorder="1" applyAlignment="1">
      <alignment horizontal="left" vertical="center"/>
    </xf>
    <xf numFmtId="0" fontId="58" fillId="0" borderId="36" xfId="0" applyFont="1" applyBorder="1" applyAlignment="1">
      <alignment horizontal="left" vertical="center"/>
    </xf>
    <xf numFmtId="0" fontId="60" fillId="11" borderId="260" xfId="0" applyFont="1" applyFill="1" applyBorder="1">
      <alignment vertical="center"/>
    </xf>
    <xf numFmtId="0" fontId="65" fillId="25" borderId="260" xfId="0" applyFont="1" applyFill="1" applyBorder="1">
      <alignment vertical="center"/>
    </xf>
    <xf numFmtId="0" fontId="60" fillId="25" borderId="260" xfId="0" applyFont="1" applyFill="1" applyBorder="1">
      <alignment vertical="center"/>
    </xf>
    <xf numFmtId="0" fontId="60" fillId="27" borderId="260" xfId="0" applyFont="1" applyFill="1" applyBorder="1">
      <alignment vertical="center"/>
    </xf>
    <xf numFmtId="0" fontId="58" fillId="0" borderId="260" xfId="0" applyFont="1" applyBorder="1" applyAlignment="1">
      <alignment horizontal="left" vertical="center"/>
    </xf>
    <xf numFmtId="0" fontId="61" fillId="0" borderId="260" xfId="0" applyFont="1" applyBorder="1" applyAlignment="1">
      <alignment horizontal="center" vertical="center" wrapText="1"/>
    </xf>
    <xf numFmtId="0" fontId="58" fillId="0" borderId="260" xfId="0" applyFont="1" applyBorder="1" applyAlignment="1">
      <alignment horizontal="center" vertical="center" wrapText="1"/>
    </xf>
    <xf numFmtId="0" fontId="58" fillId="0" borderId="39" xfId="0" applyFont="1" applyBorder="1" applyAlignment="1">
      <alignment horizontal="left" vertical="center"/>
    </xf>
    <xf numFmtId="38" fontId="73" fillId="0" borderId="18" xfId="1" applyFont="1" applyFill="1" applyBorder="1" applyAlignment="1">
      <alignment horizontal="center" vertical="center"/>
    </xf>
    <xf numFmtId="38" fontId="74" fillId="0" borderId="18" xfId="1" applyFont="1" applyFill="1" applyBorder="1" applyAlignment="1">
      <alignment horizontal="center" vertical="center"/>
    </xf>
    <xf numFmtId="38" fontId="75" fillId="0" borderId="18" xfId="1" applyFont="1" applyFill="1" applyBorder="1" applyAlignment="1">
      <alignment horizontal="center" vertical="center"/>
    </xf>
    <xf numFmtId="38" fontId="76" fillId="0" borderId="18" xfId="1" applyFont="1" applyFill="1" applyBorder="1" applyAlignment="1">
      <alignment horizontal="center" vertical="center" wrapText="1"/>
    </xf>
    <xf numFmtId="0" fontId="60" fillId="11" borderId="1" xfId="0" applyFont="1" applyFill="1" applyBorder="1">
      <alignment vertical="center"/>
    </xf>
    <xf numFmtId="0" fontId="65" fillId="25" borderId="1" xfId="0" applyFont="1" applyFill="1" applyBorder="1">
      <alignment vertical="center"/>
    </xf>
    <xf numFmtId="0" fontId="60" fillId="25" borderId="1" xfId="0" applyFont="1" applyFill="1" applyBorder="1">
      <alignment vertical="center"/>
    </xf>
    <xf numFmtId="0" fontId="60" fillId="27" borderId="1" xfId="0" applyFont="1" applyFill="1" applyBorder="1">
      <alignment vertical="center"/>
    </xf>
    <xf numFmtId="0" fontId="58" fillId="0" borderId="1" xfId="0" applyFont="1" applyBorder="1" applyAlignment="1">
      <alignment horizontal="left" vertical="center"/>
    </xf>
    <xf numFmtId="0" fontId="61" fillId="0" borderId="261" xfId="0" applyFont="1" applyBorder="1" applyAlignment="1">
      <alignment horizontal="center" vertical="center" wrapText="1"/>
    </xf>
    <xf numFmtId="0" fontId="58" fillId="0" borderId="261" xfId="0" applyFont="1" applyBorder="1" applyAlignment="1">
      <alignment horizontal="center" vertical="center" wrapText="1"/>
    </xf>
    <xf numFmtId="0" fontId="60" fillId="11" borderId="261" xfId="0" applyFont="1" applyFill="1" applyBorder="1">
      <alignment vertical="center"/>
    </xf>
    <xf numFmtId="0" fontId="65" fillId="25" borderId="261" xfId="0" applyFont="1" applyFill="1" applyBorder="1">
      <alignment vertical="center"/>
    </xf>
    <xf numFmtId="0" fontId="60" fillId="25" borderId="261" xfId="0" applyFont="1" applyFill="1" applyBorder="1">
      <alignment vertical="center"/>
    </xf>
    <xf numFmtId="0" fontId="60" fillId="27" borderId="261" xfId="0" applyFont="1" applyFill="1" applyBorder="1">
      <alignment vertical="center"/>
    </xf>
    <xf numFmtId="0" fontId="58" fillId="0" borderId="261" xfId="0" applyFont="1" applyBorder="1" applyAlignment="1">
      <alignment horizontal="left" vertical="center"/>
    </xf>
    <xf numFmtId="0" fontId="61" fillId="0" borderId="1" xfId="0" applyFont="1" applyBorder="1" applyAlignment="1">
      <alignment horizontal="center" vertical="center" wrapText="1"/>
    </xf>
    <xf numFmtId="0" fontId="58" fillId="0" borderId="1" xfId="0" applyFont="1" applyBorder="1" applyAlignment="1">
      <alignment horizontal="center" vertical="center" wrapText="1"/>
    </xf>
    <xf numFmtId="0" fontId="120" fillId="6" borderId="258" xfId="3" applyFont="1" applyFill="1" applyBorder="1" applyAlignment="1">
      <alignment horizontal="left" vertical="center" wrapText="1"/>
    </xf>
    <xf numFmtId="0" fontId="120" fillId="6" borderId="97" xfId="3" applyFont="1" applyFill="1" applyBorder="1" applyAlignment="1">
      <alignment horizontal="left" vertical="center" wrapText="1"/>
    </xf>
    <xf numFmtId="0" fontId="120" fillId="6" borderId="259" xfId="3" applyFont="1" applyFill="1" applyBorder="1" applyAlignment="1">
      <alignment horizontal="left" vertical="center" wrapText="1"/>
    </xf>
    <xf numFmtId="0" fontId="39" fillId="0" borderId="115" xfId="3" applyFont="1" applyBorder="1" applyAlignment="1">
      <alignment horizontal="left" vertical="center"/>
    </xf>
    <xf numFmtId="0" fontId="39" fillId="0" borderId="108" xfId="0" applyFont="1" applyBorder="1" applyAlignment="1">
      <alignment horizontal="left" vertical="center"/>
    </xf>
    <xf numFmtId="0" fontId="84" fillId="6" borderId="97" xfId="0" applyFont="1" applyFill="1" applyBorder="1">
      <alignment vertical="center"/>
    </xf>
    <xf numFmtId="0" fontId="49" fillId="6" borderId="97" xfId="3" applyFont="1" applyFill="1" applyBorder="1" applyAlignment="1">
      <alignment horizontal="left" vertical="center"/>
    </xf>
    <xf numFmtId="0" fontId="39" fillId="6" borderId="97" xfId="3" applyFont="1" applyFill="1" applyBorder="1" applyAlignment="1">
      <alignment horizontal="center" vertical="center"/>
    </xf>
    <xf numFmtId="0" fontId="49" fillId="0" borderId="97" xfId="3" applyFont="1" applyBorder="1" applyAlignment="1">
      <alignment horizontal="left" vertical="center"/>
    </xf>
    <xf numFmtId="0" fontId="39" fillId="0" borderId="97" xfId="0" applyFont="1" applyBorder="1">
      <alignment vertical="center"/>
    </xf>
    <xf numFmtId="181" fontId="49" fillId="0" borderId="97" xfId="2" applyNumberFormat="1" applyFont="1" applyFill="1" applyBorder="1" applyAlignment="1">
      <alignment horizontal="left" vertical="center"/>
    </xf>
    <xf numFmtId="2" fontId="49" fillId="0" borderId="97" xfId="3" applyNumberFormat="1" applyFont="1" applyBorder="1" applyAlignment="1">
      <alignment horizontal="left" vertical="center"/>
    </xf>
    <xf numFmtId="1" fontId="49" fillId="0" borderId="97" xfId="3" applyNumberFormat="1" applyFont="1" applyBorder="1" applyAlignment="1">
      <alignment horizontal="left" vertical="center"/>
    </xf>
    <xf numFmtId="0" fontId="49" fillId="6" borderId="97" xfId="0" applyFont="1" applyFill="1" applyBorder="1">
      <alignment vertical="center"/>
    </xf>
    <xf numFmtId="0" fontId="39" fillId="0" borderId="97" xfId="3" applyFont="1" applyBorder="1" applyAlignment="1">
      <alignment horizontal="left" vertical="center" wrapText="1"/>
    </xf>
    <xf numFmtId="38" fontId="39" fillId="6" borderId="97" xfId="1" applyFont="1" applyFill="1" applyBorder="1" applyAlignment="1">
      <alignment vertical="center" shrinkToFit="1"/>
    </xf>
    <xf numFmtId="1" fontId="49" fillId="6" borderId="97" xfId="3" applyNumberFormat="1" applyFont="1" applyFill="1" applyBorder="1" applyAlignment="1">
      <alignment horizontal="left" vertical="center"/>
    </xf>
    <xf numFmtId="0" fontId="49" fillId="6" borderId="97" xfId="0" applyFont="1" applyFill="1" applyBorder="1" applyAlignment="1">
      <alignment horizontal="left" vertical="center"/>
    </xf>
    <xf numFmtId="38" fontId="39" fillId="6" borderId="97" xfId="1" applyFont="1" applyFill="1" applyBorder="1" applyAlignment="1">
      <alignment vertical="center"/>
    </xf>
    <xf numFmtId="176" fontId="39" fillId="6" borderId="97" xfId="0" applyNumberFormat="1" applyFont="1" applyFill="1" applyBorder="1" applyAlignment="1">
      <alignment horizontal="left" vertical="center"/>
    </xf>
    <xf numFmtId="176" fontId="49" fillId="0" borderId="97" xfId="3" applyNumberFormat="1" applyFont="1" applyBorder="1" applyAlignment="1">
      <alignment horizontal="left" vertical="center"/>
    </xf>
    <xf numFmtId="0" fontId="49" fillId="0" borderId="97" xfId="0" applyFont="1" applyBorder="1" applyAlignment="1">
      <alignment horizontal="left" vertical="center"/>
    </xf>
    <xf numFmtId="0" fontId="39" fillId="6" borderId="97" xfId="3" applyFont="1" applyFill="1" applyBorder="1" applyAlignment="1">
      <alignment horizontal="right" vertical="center" shrinkToFit="1"/>
    </xf>
    <xf numFmtId="176" fontId="39" fillId="6" borderId="97" xfId="3" applyNumberFormat="1" applyFont="1" applyFill="1" applyBorder="1" applyAlignment="1">
      <alignment horizontal="right" vertical="center" shrinkToFit="1"/>
    </xf>
    <xf numFmtId="176" fontId="84" fillId="6" borderId="97" xfId="3" applyNumberFormat="1" applyFont="1" applyFill="1" applyBorder="1" applyAlignment="1">
      <alignment vertical="center" shrinkToFit="1"/>
    </xf>
    <xf numFmtId="176" fontId="49" fillId="0" borderId="97" xfId="3" applyNumberFormat="1" applyFont="1" applyBorder="1" applyAlignment="1">
      <alignment vertical="center" shrinkToFit="1"/>
    </xf>
    <xf numFmtId="1" fontId="49" fillId="0" borderId="97" xfId="3" applyNumberFormat="1" applyFont="1" applyBorder="1" applyAlignment="1">
      <alignment horizontal="right" vertical="center" shrinkToFit="1"/>
    </xf>
    <xf numFmtId="176" fontId="49" fillId="6" borderId="97" xfId="3" applyNumberFormat="1" applyFont="1" applyFill="1" applyBorder="1" applyAlignment="1">
      <alignment vertical="center" shrinkToFit="1"/>
    </xf>
    <xf numFmtId="176" fontId="49" fillId="6" borderId="97" xfId="3" applyNumberFormat="1" applyFont="1" applyFill="1" applyBorder="1" applyAlignment="1">
      <alignment horizontal="right" vertical="center" shrinkToFit="1"/>
    </xf>
    <xf numFmtId="0" fontId="49" fillId="6" borderId="97" xfId="3" applyFont="1" applyFill="1" applyBorder="1" applyAlignment="1">
      <alignment horizontal="right" vertical="center" shrinkToFit="1"/>
    </xf>
    <xf numFmtId="0" fontId="49" fillId="0" borderId="97" xfId="3" applyFont="1" applyBorder="1" applyAlignment="1">
      <alignment horizontal="right" vertical="center" shrinkToFit="1"/>
    </xf>
    <xf numFmtId="0" fontId="39" fillId="6" borderId="97" xfId="3" applyFont="1" applyFill="1" applyBorder="1" applyAlignment="1">
      <alignment horizontal="right" vertical="center"/>
    </xf>
    <xf numFmtId="0" fontId="24" fillId="6" borderId="108" xfId="3" applyFont="1" applyFill="1" applyBorder="1" applyAlignment="1">
      <alignment horizontal="left" vertical="center"/>
    </xf>
    <xf numFmtId="0" fontId="24" fillId="6" borderId="108" xfId="3" applyFont="1" applyFill="1" applyBorder="1" applyAlignment="1">
      <alignment vertical="center"/>
    </xf>
    <xf numFmtId="0" fontId="24" fillId="6" borderId="97" xfId="3" applyFont="1" applyFill="1" applyBorder="1" applyAlignment="1">
      <alignment vertical="center"/>
    </xf>
    <xf numFmtId="0" fontId="3" fillId="0" borderId="8" xfId="3" applyFont="1" applyBorder="1" applyAlignment="1">
      <alignment horizontal="left" vertical="center" shrinkToFit="1"/>
    </xf>
    <xf numFmtId="0" fontId="3" fillId="0" borderId="10" xfId="3" applyFont="1" applyBorder="1" applyAlignment="1">
      <alignment horizontal="left" vertical="center" shrinkToFit="1"/>
    </xf>
    <xf numFmtId="0" fontId="72" fillId="0" borderId="34" xfId="0" applyFont="1" applyBorder="1" applyAlignment="1">
      <alignment horizontal="center" vertical="center"/>
    </xf>
    <xf numFmtId="2" fontId="72" fillId="3" borderId="15" xfId="0" applyNumberFormat="1" applyFont="1" applyFill="1" applyBorder="1">
      <alignment vertical="center"/>
    </xf>
    <xf numFmtId="0" fontId="72" fillId="13" borderId="15" xfId="0" applyFont="1" applyFill="1" applyBorder="1">
      <alignment vertical="center"/>
    </xf>
    <xf numFmtId="0" fontId="3" fillId="0" borderId="169" xfId="3" applyFont="1" applyBorder="1" applyAlignment="1">
      <alignment horizontal="left" vertical="center" shrinkToFit="1"/>
    </xf>
    <xf numFmtId="1" fontId="24" fillId="2" borderId="97" xfId="3" applyNumberFormat="1" applyFont="1" applyFill="1" applyBorder="1" applyAlignment="1">
      <alignment vertical="center"/>
    </xf>
    <xf numFmtId="0" fontId="24" fillId="6" borderId="97" xfId="3" applyFont="1" applyFill="1" applyBorder="1" applyAlignment="1">
      <alignment horizontal="left" vertical="center" shrinkToFit="1"/>
    </xf>
    <xf numFmtId="0" fontId="3" fillId="6" borderId="97" xfId="3" applyFont="1" applyFill="1" applyBorder="1" applyAlignment="1">
      <alignment horizontal="center" vertical="center"/>
    </xf>
    <xf numFmtId="0" fontId="3" fillId="11" borderId="97" xfId="3" applyFont="1" applyFill="1" applyBorder="1" applyAlignment="1">
      <alignment horizontal="center" vertical="center"/>
    </xf>
    <xf numFmtId="0" fontId="120" fillId="12" borderId="0" xfId="3" applyFont="1" applyFill="1" applyAlignment="1">
      <alignment horizontal="left" vertical="center" wrapText="1"/>
    </xf>
    <xf numFmtId="0" fontId="3" fillId="10" borderId="119" xfId="3" applyFont="1" applyFill="1" applyBorder="1" applyAlignment="1">
      <alignment horizontal="left" vertical="center"/>
    </xf>
    <xf numFmtId="1" fontId="72" fillId="0" borderId="0" xfId="0" applyNumberFormat="1" applyFont="1">
      <alignment vertical="center"/>
    </xf>
    <xf numFmtId="0" fontId="90" fillId="0" borderId="35" xfId="0" applyFont="1" applyBorder="1" applyAlignment="1">
      <alignment vertical="top" wrapText="1"/>
    </xf>
    <xf numFmtId="49" fontId="79" fillId="0" borderId="35" xfId="0" applyNumberFormat="1" applyFont="1" applyBorder="1" applyAlignment="1">
      <alignment horizontal="center" vertical="center"/>
    </xf>
    <xf numFmtId="184" fontId="79" fillId="0" borderId="35" xfId="4" applyNumberFormat="1" applyFont="1" applyFill="1" applyBorder="1" applyAlignment="1">
      <alignment horizontal="center" vertical="center"/>
    </xf>
    <xf numFmtId="0" fontId="49" fillId="6" borderId="97" xfId="3" applyFont="1" applyFill="1" applyBorder="1" applyAlignment="1">
      <alignment horizontal="center" vertical="center"/>
    </xf>
    <xf numFmtId="0" fontId="49" fillId="6" borderId="97" xfId="3" applyFont="1" applyFill="1" applyBorder="1" applyAlignment="1">
      <alignment horizontal="right" vertical="center" wrapText="1"/>
    </xf>
    <xf numFmtId="0" fontId="40" fillId="6" borderId="97" xfId="3" applyFont="1" applyFill="1" applyBorder="1" applyAlignment="1">
      <alignment horizontal="right" vertical="center"/>
    </xf>
    <xf numFmtId="0" fontId="40" fillId="6" borderId="97" xfId="3" applyFont="1" applyFill="1" applyBorder="1" applyAlignment="1">
      <alignment horizontal="center" vertical="center"/>
    </xf>
    <xf numFmtId="0" fontId="49" fillId="6" borderId="97" xfId="3" applyFont="1" applyFill="1" applyBorder="1" applyAlignment="1">
      <alignment vertical="center"/>
    </xf>
    <xf numFmtId="0" fontId="40" fillId="6" borderId="97" xfId="3" applyFont="1" applyFill="1" applyBorder="1" applyAlignment="1">
      <alignment vertical="center"/>
    </xf>
    <xf numFmtId="0" fontId="24" fillId="2" borderId="97" xfId="3" applyFont="1" applyFill="1" applyBorder="1" applyAlignment="1">
      <alignment horizontal="right" vertical="center"/>
    </xf>
    <xf numFmtId="0" fontId="140" fillId="0" borderId="111" xfId="3" applyFont="1" applyBorder="1" applyAlignment="1">
      <alignment vertical="center"/>
    </xf>
    <xf numFmtId="0" fontId="24" fillId="11" borderId="191" xfId="3" applyFont="1" applyFill="1" applyBorder="1" applyAlignment="1">
      <alignment horizontal="left" vertical="center"/>
    </xf>
    <xf numFmtId="0" fontId="38" fillId="11" borderId="97" xfId="3" applyFont="1" applyFill="1" applyBorder="1" applyAlignment="1">
      <alignment horizontal="left" vertical="center" shrinkToFit="1"/>
    </xf>
    <xf numFmtId="0" fontId="24" fillId="11" borderId="97" xfId="3" applyFont="1" applyFill="1" applyBorder="1" applyAlignment="1">
      <alignment horizontal="right" vertical="center" shrinkToFit="1"/>
    </xf>
    <xf numFmtId="0" fontId="3" fillId="0" borderId="120" xfId="3" applyFont="1" applyBorder="1" applyAlignment="1">
      <alignment horizontal="left" vertical="center" shrinkToFit="1"/>
    </xf>
    <xf numFmtId="184" fontId="59" fillId="0" borderId="32" xfId="0" applyNumberFormat="1" applyFont="1" applyBorder="1" applyAlignment="1">
      <alignment horizontal="center" vertical="center"/>
    </xf>
    <xf numFmtId="55" fontId="59" fillId="0" borderId="40" xfId="4" applyNumberFormat="1" applyFont="1" applyFill="1" applyBorder="1" applyAlignment="1">
      <alignment horizontal="center" vertical="center"/>
    </xf>
    <xf numFmtId="55" fontId="59" fillId="0" borderId="33" xfId="4" applyNumberFormat="1" applyFont="1" applyFill="1" applyBorder="1" applyAlignment="1">
      <alignment horizontal="center" vertical="center"/>
    </xf>
    <xf numFmtId="55" fontId="59" fillId="0" borderId="41" xfId="4" applyNumberFormat="1" applyFont="1" applyFill="1" applyBorder="1" applyAlignment="1">
      <alignment horizontal="center" vertical="center"/>
    </xf>
    <xf numFmtId="184" fontId="60" fillId="0" borderId="40" xfId="4" applyNumberFormat="1" applyFont="1" applyFill="1" applyBorder="1" applyAlignment="1">
      <alignment horizontal="center" vertical="center"/>
    </xf>
    <xf numFmtId="184" fontId="60" fillId="0" borderId="33" xfId="4" applyNumberFormat="1" applyFont="1" applyFill="1" applyBorder="1" applyAlignment="1">
      <alignment horizontal="center" vertical="center"/>
    </xf>
    <xf numFmtId="184" fontId="60" fillId="0" borderId="41" xfId="4" applyNumberFormat="1" applyFont="1" applyFill="1" applyBorder="1" applyAlignment="1">
      <alignment horizontal="center" vertical="center"/>
    </xf>
    <xf numFmtId="184" fontId="59" fillId="0" borderId="33" xfId="4" applyNumberFormat="1" applyFont="1" applyFill="1" applyBorder="1" applyAlignment="1">
      <alignment horizontal="center" vertical="center"/>
    </xf>
    <xf numFmtId="184" fontId="79" fillId="0" borderId="36" xfId="4" applyNumberFormat="1" applyFont="1" applyFill="1" applyBorder="1" applyAlignment="1">
      <alignment horizontal="center" vertical="center"/>
    </xf>
    <xf numFmtId="184" fontId="79" fillId="0" borderId="33" xfId="4" applyNumberFormat="1" applyFont="1" applyFill="1" applyBorder="1" applyAlignment="1">
      <alignment horizontal="center" vertical="center"/>
    </xf>
    <xf numFmtId="184" fontId="79" fillId="0" borderId="34" xfId="4" applyNumberFormat="1" applyFont="1" applyFill="1" applyBorder="1" applyAlignment="1">
      <alignment horizontal="center" vertical="center"/>
    </xf>
    <xf numFmtId="184" fontId="59" fillId="18" borderId="35" xfId="1" applyNumberFormat="1" applyFont="1" applyFill="1" applyBorder="1" applyAlignment="1">
      <alignment horizontal="center" vertical="center"/>
    </xf>
    <xf numFmtId="184" fontId="79" fillId="0" borderId="35" xfId="1" applyNumberFormat="1" applyFont="1" applyFill="1" applyBorder="1" applyAlignment="1">
      <alignment horizontal="center" vertical="center"/>
    </xf>
    <xf numFmtId="184" fontId="59" fillId="0" borderId="47" xfId="1" applyNumberFormat="1" applyFont="1" applyFill="1" applyBorder="1" applyAlignment="1">
      <alignment horizontal="center" vertical="center"/>
    </xf>
    <xf numFmtId="184" fontId="59" fillId="23" borderId="35" xfId="1" applyNumberFormat="1" applyFont="1" applyFill="1" applyBorder="1" applyAlignment="1">
      <alignment horizontal="center" vertical="center"/>
    </xf>
    <xf numFmtId="184" fontId="133" fillId="0" borderId="36" xfId="1" applyNumberFormat="1" applyFont="1" applyFill="1" applyBorder="1" applyAlignment="1">
      <alignment horizontal="center" vertical="center"/>
    </xf>
    <xf numFmtId="184" fontId="133" fillId="0" borderId="35" xfId="1" applyNumberFormat="1" applyFont="1" applyFill="1" applyBorder="1" applyAlignment="1">
      <alignment horizontal="center" vertical="center"/>
    </xf>
    <xf numFmtId="0" fontId="3" fillId="0" borderId="107" xfId="3" applyFont="1" applyBorder="1" applyAlignment="1">
      <alignment horizontal="left" vertical="center" shrinkToFit="1"/>
    </xf>
    <xf numFmtId="0" fontId="24" fillId="10" borderId="97" xfId="3" applyFont="1" applyFill="1" applyBorder="1" applyAlignment="1">
      <alignment vertical="center"/>
    </xf>
    <xf numFmtId="38" fontId="58" fillId="5" borderId="61" xfId="1" applyFont="1" applyFill="1" applyBorder="1" applyAlignment="1">
      <alignment vertical="top" wrapText="1"/>
    </xf>
    <xf numFmtId="0" fontId="60" fillId="0" borderId="0" xfId="0" applyFont="1" applyAlignment="1">
      <alignment horizontal="right" vertical="center"/>
    </xf>
    <xf numFmtId="0" fontId="72" fillId="3" borderId="0" xfId="0" applyFont="1" applyFill="1">
      <alignment vertical="center"/>
    </xf>
    <xf numFmtId="0" fontId="24" fillId="6" borderId="97" xfId="3" applyFont="1" applyFill="1" applyBorder="1" applyAlignment="1">
      <alignment horizontal="right" vertical="center"/>
    </xf>
    <xf numFmtId="0" fontId="24" fillId="6" borderId="113" xfId="3" applyFont="1" applyFill="1" applyBorder="1" applyAlignment="1">
      <alignment horizontal="left" vertical="center" shrinkToFit="1"/>
    </xf>
    <xf numFmtId="0" fontId="24" fillId="20" borderId="97" xfId="3" applyFont="1" applyFill="1" applyBorder="1" applyAlignment="1">
      <alignment horizontal="center" vertical="center"/>
    </xf>
    <xf numFmtId="0" fontId="3" fillId="20" borderId="97" xfId="3" applyFont="1" applyFill="1" applyBorder="1" applyAlignment="1">
      <alignment horizontal="center" vertical="center"/>
    </xf>
    <xf numFmtId="181" fontId="39" fillId="0" borderId="97" xfId="2" applyNumberFormat="1" applyFont="1" applyFill="1" applyBorder="1" applyAlignment="1">
      <alignment horizontal="left" vertical="center"/>
    </xf>
    <xf numFmtId="2" fontId="39" fillId="0" borderId="97" xfId="3" applyNumberFormat="1" applyFont="1" applyBorder="1" applyAlignment="1">
      <alignment horizontal="left" vertical="center"/>
    </xf>
    <xf numFmtId="1" fontId="39" fillId="0" borderId="97" xfId="3" applyNumberFormat="1" applyFont="1" applyBorder="1" applyAlignment="1">
      <alignment horizontal="left" vertical="center"/>
    </xf>
    <xf numFmtId="0" fontId="39" fillId="6" borderId="97" xfId="0" applyFont="1" applyFill="1" applyBorder="1">
      <alignment vertical="center"/>
    </xf>
    <xf numFmtId="38" fontId="39" fillId="0" borderId="97" xfId="1" applyFont="1" applyFill="1" applyBorder="1" applyAlignment="1">
      <alignment horizontal="left" vertical="center"/>
    </xf>
    <xf numFmtId="0" fontId="24" fillId="6" borderId="97" xfId="3" applyFont="1" applyFill="1" applyBorder="1"/>
    <xf numFmtId="0" fontId="38" fillId="0" borderId="97" xfId="3" applyFont="1" applyBorder="1" applyAlignment="1">
      <alignment horizontal="left" vertical="center"/>
    </xf>
    <xf numFmtId="176" fontId="39" fillId="0" borderId="180" xfId="3" applyNumberFormat="1" applyFont="1" applyBorder="1" applyAlignment="1">
      <alignment horizontal="left" vertical="center"/>
    </xf>
    <xf numFmtId="38" fontId="60" fillId="5" borderId="61" xfId="9" applyFont="1" applyFill="1" applyBorder="1" applyAlignment="1">
      <alignment vertical="top" wrapText="1"/>
    </xf>
    <xf numFmtId="38" fontId="73" fillId="0" borderId="0" xfId="9" applyFont="1" applyFill="1" applyBorder="1" applyAlignment="1">
      <alignment horizontal="center" vertical="center"/>
    </xf>
    <xf numFmtId="38" fontId="74" fillId="0" borderId="0" xfId="9" applyFont="1" applyFill="1" applyBorder="1" applyAlignment="1">
      <alignment horizontal="center" vertical="center"/>
    </xf>
    <xf numFmtId="38" fontId="75" fillId="0" borderId="0" xfId="9" applyFont="1" applyFill="1" applyBorder="1" applyAlignment="1">
      <alignment horizontal="center" vertical="center"/>
    </xf>
    <xf numFmtId="38" fontId="76" fillId="0" borderId="0" xfId="9" applyFont="1" applyFill="1" applyBorder="1" applyAlignment="1">
      <alignment horizontal="center" vertical="center" wrapText="1"/>
    </xf>
    <xf numFmtId="0" fontId="120" fillId="14" borderId="0" xfId="3" applyFont="1" applyFill="1" applyAlignment="1">
      <alignment horizontal="left" vertical="center" wrapText="1"/>
    </xf>
    <xf numFmtId="0" fontId="38" fillId="11" borderId="108" xfId="3" applyFont="1" applyFill="1" applyBorder="1" applyAlignment="1">
      <alignment horizontal="left" vertical="center"/>
    </xf>
    <xf numFmtId="0" fontId="3" fillId="11" borderId="108" xfId="3" applyFont="1" applyFill="1" applyBorder="1" applyAlignment="1">
      <alignment horizontal="left" vertical="center"/>
    </xf>
    <xf numFmtId="0" fontId="3" fillId="11" borderId="108" xfId="3" applyFont="1" applyFill="1" applyBorder="1" applyAlignment="1">
      <alignment horizontal="right" vertical="center"/>
    </xf>
    <xf numFmtId="0" fontId="22" fillId="11" borderId="108" xfId="3" applyFont="1" applyFill="1" applyBorder="1" applyAlignment="1">
      <alignment horizontal="left" vertical="center"/>
    </xf>
    <xf numFmtId="0" fontId="3" fillId="11" borderId="112" xfId="3" applyFont="1" applyFill="1" applyBorder="1" applyAlignment="1">
      <alignment vertical="center"/>
    </xf>
    <xf numFmtId="0" fontId="24" fillId="11" borderId="0" xfId="3" applyFont="1" applyFill="1" applyAlignment="1">
      <alignment horizontal="left" vertical="center"/>
    </xf>
    <xf numFmtId="0" fontId="39" fillId="0" borderId="169" xfId="3" applyFont="1" applyBorder="1" applyAlignment="1">
      <alignment vertical="center"/>
    </xf>
    <xf numFmtId="0" fontId="39" fillId="0" borderId="112" xfId="3" applyFont="1" applyBorder="1" applyAlignment="1">
      <alignment horizontal="left" vertical="center"/>
    </xf>
    <xf numFmtId="0" fontId="39" fillId="0" borderId="27" xfId="3" applyFont="1" applyBorder="1" applyAlignment="1">
      <alignment vertical="center"/>
    </xf>
    <xf numFmtId="0" fontId="90" fillId="0" borderId="40" xfId="0" applyFont="1" applyBorder="1" applyAlignment="1">
      <alignment horizontal="left" vertical="top" wrapText="1"/>
    </xf>
    <xf numFmtId="38" fontId="90" fillId="0" borderId="33" xfId="1" applyFont="1" applyFill="1" applyBorder="1" applyAlignment="1">
      <alignment horizontal="left" vertical="top" wrapText="1"/>
    </xf>
    <xf numFmtId="0" fontId="90" fillId="0" borderId="41" xfId="0" applyFont="1" applyBorder="1" applyAlignment="1">
      <alignment horizontal="left" vertical="top" wrapText="1"/>
    </xf>
    <xf numFmtId="0" fontId="90" fillId="0" borderId="40" xfId="0" applyFont="1" applyBorder="1" applyAlignment="1">
      <alignment horizontal="center" vertical="center" wrapText="1"/>
    </xf>
    <xf numFmtId="38" fontId="90" fillId="0" borderId="33" xfId="1" applyFont="1" applyFill="1" applyBorder="1" applyAlignment="1">
      <alignment horizontal="center" vertical="center" wrapText="1"/>
    </xf>
    <xf numFmtId="0" fontId="90" fillId="0" borderId="41" xfId="0" applyFont="1" applyBorder="1" applyAlignment="1">
      <alignment horizontal="center" vertical="center" wrapText="1"/>
    </xf>
    <xf numFmtId="0" fontId="90" fillId="0" borderId="40" xfId="0" applyFont="1" applyBorder="1" applyAlignment="1">
      <alignment vertical="top" wrapText="1"/>
    </xf>
    <xf numFmtId="38" fontId="90" fillId="0" borderId="33" xfId="1" applyFont="1" applyFill="1" applyBorder="1" applyAlignment="1">
      <alignment vertical="top" wrapText="1"/>
    </xf>
    <xf numFmtId="0" fontId="90" fillId="0" borderId="40" xfId="0" applyFont="1" applyBorder="1" applyAlignment="1">
      <alignment horizontal="center" vertical="center"/>
    </xf>
    <xf numFmtId="38" fontId="90" fillId="0" borderId="33" xfId="1" applyFont="1" applyFill="1" applyBorder="1" applyAlignment="1">
      <alignment horizontal="center" vertical="center"/>
    </xf>
    <xf numFmtId="0" fontId="90" fillId="0" borderId="41" xfId="0" applyFont="1" applyBorder="1" applyAlignment="1">
      <alignment horizontal="center" vertical="center"/>
    </xf>
    <xf numFmtId="38" fontId="90" fillId="0" borderId="35" xfId="1" applyFont="1" applyFill="1" applyBorder="1" applyAlignment="1">
      <alignment horizontal="center" vertical="center"/>
    </xf>
    <xf numFmtId="49" fontId="90" fillId="0" borderId="40" xfId="0" applyNumberFormat="1" applyFont="1" applyBorder="1" applyAlignment="1">
      <alignment horizontal="center" vertical="center"/>
    </xf>
    <xf numFmtId="49" fontId="90" fillId="0" borderId="33" xfId="0" applyNumberFormat="1" applyFont="1" applyBorder="1" applyAlignment="1">
      <alignment horizontal="center" vertical="center"/>
    </xf>
    <xf numFmtId="49" fontId="90" fillId="0" borderId="41" xfId="0" applyNumberFormat="1" applyFont="1" applyBorder="1" applyAlignment="1">
      <alignment horizontal="center" vertical="center"/>
    </xf>
    <xf numFmtId="184" fontId="90" fillId="0" borderId="40" xfId="1" applyNumberFormat="1" applyFont="1" applyFill="1" applyBorder="1" applyAlignment="1">
      <alignment horizontal="center" vertical="center"/>
    </xf>
    <xf numFmtId="184" fontId="90" fillId="0" borderId="33" xfId="1" applyNumberFormat="1" applyFont="1" applyFill="1" applyBorder="1" applyAlignment="1">
      <alignment horizontal="center" vertical="center"/>
    </xf>
    <xf numFmtId="184" fontId="90" fillId="0" borderId="41" xfId="1" applyNumberFormat="1" applyFont="1" applyFill="1" applyBorder="1" applyAlignment="1">
      <alignment horizontal="center" vertical="center"/>
    </xf>
    <xf numFmtId="184" fontId="79" fillId="0" borderId="36" xfId="1" applyNumberFormat="1" applyFont="1" applyFill="1" applyBorder="1" applyAlignment="1">
      <alignment horizontal="center" vertical="center" wrapText="1"/>
    </xf>
    <xf numFmtId="184" fontId="79" fillId="0" borderId="33" xfId="1" applyNumberFormat="1" applyFont="1" applyFill="1" applyBorder="1" applyAlignment="1">
      <alignment horizontal="center" vertical="center" wrapText="1"/>
    </xf>
    <xf numFmtId="38" fontId="72" fillId="0" borderId="0" xfId="1" applyFont="1" applyFill="1" applyBorder="1" applyAlignment="1">
      <alignment vertical="center"/>
    </xf>
    <xf numFmtId="176" fontId="39" fillId="0" borderId="180" xfId="3" applyNumberFormat="1" applyFont="1" applyBorder="1" applyAlignment="1">
      <alignment horizontal="left" vertical="center" shrinkToFit="1"/>
    </xf>
    <xf numFmtId="0" fontId="39" fillId="0" borderId="98" xfId="3" applyFont="1" applyBorder="1" applyAlignment="1">
      <alignment horizontal="left" vertical="center" shrinkToFit="1"/>
    </xf>
    <xf numFmtId="0" fontId="39" fillId="0" borderId="202" xfId="3" applyFont="1" applyBorder="1" applyAlignment="1">
      <alignment horizontal="left" vertical="center" shrinkToFit="1"/>
    </xf>
    <xf numFmtId="0" fontId="39" fillId="0" borderId="107" xfId="3" applyFont="1" applyBorder="1" applyAlignment="1">
      <alignment horizontal="left" vertical="center" shrinkToFit="1"/>
    </xf>
    <xf numFmtId="0" fontId="39" fillId="0" borderId="97" xfId="3" applyFont="1" applyBorder="1" applyAlignment="1">
      <alignment vertical="center" shrinkToFit="1"/>
    </xf>
    <xf numFmtId="0" fontId="24" fillId="0" borderId="97" xfId="3" applyFont="1" applyBorder="1" applyAlignment="1">
      <alignment horizontal="left" vertical="center" shrinkToFit="1"/>
    </xf>
    <xf numFmtId="38" fontId="60" fillId="26" borderId="35" xfId="4" applyFont="1" applyFill="1" applyBorder="1" applyAlignment="1">
      <alignment vertical="center"/>
    </xf>
    <xf numFmtId="0" fontId="60" fillId="26" borderId="35" xfId="0" applyFont="1" applyFill="1" applyBorder="1">
      <alignment vertical="center"/>
    </xf>
    <xf numFmtId="38" fontId="65" fillId="26" borderId="35" xfId="4" applyFont="1" applyFill="1" applyBorder="1" applyAlignment="1">
      <alignment vertical="center"/>
    </xf>
    <xf numFmtId="38" fontId="60" fillId="0" borderId="35" xfId="4" applyFont="1" applyFill="1" applyBorder="1" applyAlignment="1">
      <alignment horizontal="left" vertical="top" wrapText="1"/>
    </xf>
    <xf numFmtId="38" fontId="61" fillId="0" borderId="35" xfId="4" applyFont="1" applyBorder="1" applyAlignment="1">
      <alignment horizontal="center" vertical="center" wrapText="1"/>
    </xf>
    <xf numFmtId="38" fontId="61" fillId="0" borderId="35" xfId="4" applyFont="1" applyFill="1" applyBorder="1" applyAlignment="1">
      <alignment vertical="top" wrapText="1"/>
    </xf>
    <xf numFmtId="38" fontId="59" fillId="0" borderId="35" xfId="4" applyFont="1" applyFill="1" applyBorder="1" applyAlignment="1">
      <alignment horizontal="center" vertical="center"/>
    </xf>
    <xf numFmtId="38" fontId="60" fillId="3" borderId="0" xfId="4" applyFont="1" applyFill="1" applyBorder="1" applyAlignment="1">
      <alignment vertical="center"/>
    </xf>
    <xf numFmtId="38" fontId="60" fillId="13" borderId="0" xfId="4" applyFont="1" applyFill="1" applyBorder="1" applyAlignment="1">
      <alignment vertical="center"/>
    </xf>
    <xf numFmtId="38" fontId="60" fillId="0" borderId="0" xfId="4" applyFont="1" applyBorder="1" applyAlignment="1">
      <alignment vertical="center" shrinkToFit="1"/>
    </xf>
    <xf numFmtId="38" fontId="72" fillId="0" borderId="35" xfId="1" applyFont="1" applyBorder="1" applyAlignment="1">
      <alignment horizontal="center" vertical="top" wrapText="1"/>
    </xf>
    <xf numFmtId="0" fontId="91" fillId="0" borderId="35" xfId="0" applyFont="1" applyBorder="1" applyAlignment="1">
      <alignment horizontal="center" vertical="center" wrapText="1"/>
    </xf>
    <xf numFmtId="38" fontId="90" fillId="0" borderId="35" xfId="1" applyFont="1" applyFill="1" applyBorder="1" applyAlignment="1">
      <alignment vertical="top" wrapText="1"/>
    </xf>
    <xf numFmtId="0" fontId="79" fillId="0" borderId="35" xfId="0" applyFont="1" applyBorder="1" applyAlignment="1">
      <alignment horizontal="center" vertical="top" wrapText="1"/>
    </xf>
    <xf numFmtId="38" fontId="3" fillId="0" borderId="111" xfId="1" applyFont="1" applyFill="1" applyBorder="1" applyAlignment="1">
      <alignment horizontal="center" vertical="center" shrinkToFit="1"/>
    </xf>
    <xf numFmtId="0" fontId="24" fillId="14" borderId="97" xfId="3" applyFont="1" applyFill="1" applyBorder="1" applyAlignment="1">
      <alignment horizontal="left" vertical="center"/>
    </xf>
    <xf numFmtId="0" fontId="40" fillId="6" borderId="97" xfId="3" applyFont="1" applyFill="1" applyBorder="1" applyAlignment="1">
      <alignment horizontal="left" vertical="center" shrinkToFit="1"/>
    </xf>
    <xf numFmtId="0" fontId="3" fillId="0" borderId="218" xfId="3" applyFont="1" applyBorder="1" applyAlignment="1">
      <alignment horizontal="left" vertical="center"/>
    </xf>
    <xf numFmtId="0" fontId="3" fillId="0" borderId="121" xfId="3" applyFont="1" applyBorder="1" applyAlignment="1">
      <alignment horizontal="right" vertical="center"/>
    </xf>
    <xf numFmtId="0" fontId="22" fillId="0" borderId="121" xfId="3" applyFont="1" applyBorder="1" applyAlignment="1">
      <alignment horizontal="left" vertical="center"/>
    </xf>
    <xf numFmtId="0" fontId="24" fillId="2" borderId="108" xfId="3" applyFont="1" applyFill="1" applyBorder="1" applyAlignment="1">
      <alignment vertical="center"/>
    </xf>
    <xf numFmtId="0" fontId="24" fillId="2" borderId="0" xfId="3" applyFont="1" applyFill="1"/>
    <xf numFmtId="0" fontId="24" fillId="2" borderId="97" xfId="3" applyFont="1" applyFill="1" applyBorder="1"/>
    <xf numFmtId="0" fontId="38" fillId="11" borderId="97" xfId="3" applyFont="1" applyFill="1" applyBorder="1" applyAlignment="1">
      <alignment vertical="center" shrinkToFit="1"/>
    </xf>
    <xf numFmtId="0" fontId="72" fillId="0" borderId="35" xfId="0" applyFont="1" applyBorder="1" applyAlignment="1">
      <alignment horizontal="center" vertical="center"/>
    </xf>
    <xf numFmtId="182" fontId="72" fillId="3" borderId="0" xfId="0" applyNumberFormat="1" applyFont="1" applyFill="1">
      <alignment vertical="center"/>
    </xf>
    <xf numFmtId="182" fontId="72" fillId="13" borderId="0" xfId="0" applyNumberFormat="1" applyFont="1" applyFill="1">
      <alignment vertical="center"/>
    </xf>
    <xf numFmtId="0" fontId="72" fillId="0" borderId="15" xfId="0" applyFont="1" applyBorder="1">
      <alignment vertical="center"/>
    </xf>
    <xf numFmtId="38" fontId="91" fillId="0" borderId="36" xfId="4" applyFont="1" applyBorder="1" applyAlignment="1">
      <alignment horizontal="left" vertical="center" wrapText="1"/>
    </xf>
    <xf numFmtId="38" fontId="78" fillId="0" borderId="0" xfId="1" applyFont="1" applyFill="1" applyBorder="1" applyAlignment="1">
      <alignment vertical="center"/>
    </xf>
    <xf numFmtId="0" fontId="72" fillId="0" borderId="15" xfId="0" applyFont="1" applyBorder="1" applyAlignment="1"/>
    <xf numFmtId="0" fontId="33" fillId="17" borderId="231" xfId="3" applyFont="1" applyFill="1" applyBorder="1" applyAlignment="1">
      <alignment horizontal="left" vertical="center"/>
    </xf>
    <xf numFmtId="0" fontId="34" fillId="17" borderId="231" xfId="3" applyFont="1" applyFill="1" applyBorder="1" applyAlignment="1">
      <alignment horizontal="left" vertical="center"/>
    </xf>
    <xf numFmtId="0" fontId="32" fillId="17" borderId="231" xfId="3" applyFont="1" applyFill="1" applyBorder="1" applyAlignment="1">
      <alignment horizontal="right" vertical="center" shrinkToFit="1"/>
    </xf>
    <xf numFmtId="0" fontId="34" fillId="17" borderId="231" xfId="3" applyFont="1" applyFill="1" applyBorder="1" applyAlignment="1">
      <alignment horizontal="left" vertical="center" shrinkToFit="1"/>
    </xf>
    <xf numFmtId="0" fontId="34" fillId="17" borderId="231" xfId="3" applyFont="1" applyFill="1" applyBorder="1" applyAlignment="1">
      <alignment horizontal="right" vertical="center"/>
    </xf>
    <xf numFmtId="0" fontId="22" fillId="17" borderId="231" xfId="3" applyFont="1" applyFill="1" applyBorder="1" applyAlignment="1">
      <alignment horizontal="right" vertical="center"/>
    </xf>
    <xf numFmtId="0" fontId="34" fillId="17" borderId="231" xfId="3" applyFont="1" applyFill="1" applyBorder="1" applyAlignment="1">
      <alignment horizontal="right" vertical="center" shrinkToFit="1"/>
    </xf>
    <xf numFmtId="0" fontId="34" fillId="17" borderId="232" xfId="3" applyFont="1" applyFill="1" applyBorder="1" applyAlignment="1">
      <alignment horizontal="left" vertical="center"/>
    </xf>
    <xf numFmtId="0" fontId="31" fillId="16" borderId="124" xfId="3" applyFont="1" applyFill="1" applyBorder="1" applyAlignment="1">
      <alignment horizontal="left" vertical="center"/>
    </xf>
    <xf numFmtId="0" fontId="31" fillId="16" borderId="116" xfId="3" applyFont="1" applyFill="1" applyBorder="1" applyAlignment="1">
      <alignment horizontal="left" vertical="center"/>
    </xf>
    <xf numFmtId="0" fontId="31" fillId="16" borderId="117" xfId="3" applyFont="1" applyFill="1" applyBorder="1" applyAlignment="1">
      <alignment horizontal="left" vertical="center"/>
    </xf>
    <xf numFmtId="0" fontId="3" fillId="10" borderId="118" xfId="3" applyFont="1" applyFill="1" applyBorder="1" applyAlignment="1">
      <alignment vertical="center"/>
    </xf>
    <xf numFmtId="0" fontId="3" fillId="10" borderId="123" xfId="3" applyFont="1" applyFill="1" applyBorder="1" applyAlignment="1">
      <alignment vertical="center"/>
    </xf>
    <xf numFmtId="0" fontId="3" fillId="10" borderId="119" xfId="3" applyFont="1" applyFill="1" applyBorder="1" applyAlignment="1">
      <alignment vertical="center"/>
    </xf>
    <xf numFmtId="0" fontId="36" fillId="10" borderId="113" xfId="3" applyFont="1" applyFill="1" applyBorder="1" applyAlignment="1">
      <alignment horizontal="left" vertical="center"/>
    </xf>
    <xf numFmtId="0" fontId="3" fillId="0" borderId="111" xfId="3" applyFont="1" applyBorder="1" applyAlignment="1">
      <alignment vertical="center" shrinkToFit="1"/>
    </xf>
    <xf numFmtId="0" fontId="3" fillId="0" borderId="111" xfId="3" applyFont="1" applyBorder="1" applyAlignment="1">
      <alignment vertical="center" textRotation="255"/>
    </xf>
    <xf numFmtId="0" fontId="24" fillId="6" borderId="117" xfId="3" applyFont="1" applyFill="1" applyBorder="1" applyAlignment="1">
      <alignment horizontal="left" vertical="center"/>
    </xf>
    <xf numFmtId="176" fontId="24" fillId="0" borderId="265" xfId="3" applyNumberFormat="1" applyFont="1" applyBorder="1" applyAlignment="1">
      <alignment horizontal="left" vertical="center"/>
    </xf>
    <xf numFmtId="0" fontId="3" fillId="0" borderId="265" xfId="3" applyFont="1" applyBorder="1" applyAlignment="1">
      <alignment horizontal="left" vertical="center"/>
    </xf>
    <xf numFmtId="0" fontId="29" fillId="0" borderId="149" xfId="3" applyFont="1" applyBorder="1" applyAlignment="1">
      <alignment horizontal="left" vertical="center" shrinkToFit="1"/>
    </xf>
    <xf numFmtId="0" fontId="3" fillId="0" borderId="149" xfId="3" applyFont="1" applyBorder="1" applyAlignment="1">
      <alignment horizontal="left" vertical="center"/>
    </xf>
    <xf numFmtId="0" fontId="3" fillId="2" borderId="118" xfId="3" applyFont="1" applyFill="1" applyBorder="1" applyAlignment="1">
      <alignment vertical="center" wrapText="1"/>
    </xf>
    <xf numFmtId="0" fontId="3" fillId="2" borderId="113" xfId="0" applyFont="1" applyFill="1" applyBorder="1" applyAlignment="1">
      <alignment horizontal="left" vertical="center"/>
    </xf>
    <xf numFmtId="0" fontId="3" fillId="0" borderId="164" xfId="3" applyFont="1" applyBorder="1" applyAlignment="1">
      <alignment horizontal="left" vertical="center"/>
    </xf>
    <xf numFmtId="0" fontId="55" fillId="17" borderId="267" xfId="3" applyFont="1" applyFill="1" applyBorder="1" applyAlignment="1">
      <alignment horizontal="left" vertical="center"/>
    </xf>
    <xf numFmtId="0" fontId="36" fillId="0" borderId="111" xfId="3" applyFont="1" applyBorder="1" applyAlignment="1">
      <alignment horizontal="left" vertical="center" shrinkToFit="1"/>
    </xf>
    <xf numFmtId="179" fontId="24" fillId="14" borderId="0" xfId="3" applyNumberFormat="1" applyFont="1" applyFill="1" applyAlignment="1">
      <alignment horizontal="left" vertical="center"/>
    </xf>
    <xf numFmtId="179" fontId="3" fillId="14" borderId="0" xfId="3" applyNumberFormat="1" applyFont="1" applyFill="1" applyAlignment="1">
      <alignment horizontal="left" vertical="center"/>
    </xf>
    <xf numFmtId="176" fontId="24" fillId="14" borderId="0" xfId="3" applyNumberFormat="1" applyFont="1" applyFill="1" applyAlignment="1">
      <alignment horizontal="left" vertical="center"/>
    </xf>
    <xf numFmtId="0" fontId="24" fillId="14" borderId="0" xfId="3" applyFont="1" applyFill="1" applyAlignment="1">
      <alignment horizontal="left" vertical="center"/>
    </xf>
    <xf numFmtId="178" fontId="24" fillId="14" borderId="0" xfId="0" applyNumberFormat="1" applyFont="1" applyFill="1">
      <alignment vertical="center"/>
    </xf>
    <xf numFmtId="178" fontId="24" fillId="14" borderId="0" xfId="0" applyNumberFormat="1" applyFont="1" applyFill="1" applyAlignment="1">
      <alignment horizontal="left" vertical="center"/>
    </xf>
    <xf numFmtId="176" fontId="29" fillId="0" borderId="113" xfId="3" applyNumberFormat="1" applyFont="1" applyBorder="1" applyAlignment="1">
      <alignment vertical="center" shrinkToFit="1"/>
    </xf>
    <xf numFmtId="0" fontId="24" fillId="14" borderId="119" xfId="3" applyFont="1" applyFill="1" applyBorder="1" applyAlignment="1">
      <alignment horizontal="left" vertical="center"/>
    </xf>
    <xf numFmtId="0" fontId="29" fillId="0" borderId="27" xfId="0" applyFont="1" applyBorder="1">
      <alignment vertical="center"/>
    </xf>
    <xf numFmtId="176" fontId="29" fillId="0" borderId="27" xfId="3" applyNumberFormat="1" applyFont="1" applyBorder="1" applyAlignment="1">
      <alignment vertical="center"/>
    </xf>
    <xf numFmtId="176" fontId="29" fillId="0" borderId="111" xfId="3" applyNumberFormat="1" applyFont="1" applyBorder="1" applyAlignment="1">
      <alignment vertical="center"/>
    </xf>
    <xf numFmtId="176" fontId="29" fillId="0" borderId="220" xfId="3" applyNumberFormat="1" applyFont="1" applyBorder="1" applyAlignment="1">
      <alignment vertical="center" shrinkToFit="1"/>
    </xf>
    <xf numFmtId="0" fontId="34" fillId="17" borderId="268" xfId="3" applyFont="1" applyFill="1" applyBorder="1" applyAlignment="1">
      <alignment horizontal="left" vertical="center"/>
    </xf>
    <xf numFmtId="0" fontId="34" fillId="17" borderId="198" xfId="3" applyFont="1" applyFill="1" applyBorder="1" applyAlignment="1">
      <alignment horizontal="left" vertical="center" shrinkToFit="1"/>
    </xf>
    <xf numFmtId="0" fontId="24" fillId="2" borderId="118" xfId="3" applyFont="1" applyFill="1" applyBorder="1" applyAlignment="1">
      <alignment vertical="center"/>
    </xf>
    <xf numFmtId="0" fontId="3" fillId="0" borderId="113" xfId="3" applyFont="1" applyBorder="1" applyAlignment="1">
      <alignment horizontal="right" vertical="center" shrinkToFit="1"/>
    </xf>
    <xf numFmtId="0" fontId="3" fillId="0" borderId="220" xfId="3" applyFont="1" applyBorder="1" applyAlignment="1">
      <alignment horizontal="right" vertical="center" shrinkToFit="1"/>
    </xf>
    <xf numFmtId="0" fontId="3" fillId="14" borderId="80" xfId="3" applyFont="1" applyFill="1" applyBorder="1" applyAlignment="1">
      <alignment horizontal="left" vertical="center"/>
    </xf>
    <xf numFmtId="0" fontId="3" fillId="0" borderId="266" xfId="3" applyFont="1" applyBorder="1" applyAlignment="1">
      <alignment horizontal="right" vertical="center" shrinkToFit="1"/>
    </xf>
    <xf numFmtId="0" fontId="3" fillId="0" borderId="269" xfId="3" applyFont="1" applyBorder="1" applyAlignment="1">
      <alignment horizontal="right" vertical="center" shrinkToFit="1"/>
    </xf>
    <xf numFmtId="0" fontId="44" fillId="0" borderId="245" xfId="3" applyFont="1" applyBorder="1" applyAlignment="1">
      <alignment horizontal="left" vertical="top"/>
    </xf>
    <xf numFmtId="0" fontId="38" fillId="0" borderId="27" xfId="3" applyFont="1" applyBorder="1" applyAlignment="1">
      <alignment horizontal="left" vertical="center" shrinkToFit="1"/>
    </xf>
    <xf numFmtId="0" fontId="38" fillId="0" borderId="111" xfId="3" applyFont="1" applyBorder="1" applyAlignment="1">
      <alignment horizontal="left" vertical="center" shrinkToFit="1"/>
    </xf>
    <xf numFmtId="0" fontId="3" fillId="0" borderId="270" xfId="3" applyFont="1" applyBorder="1" applyAlignment="1">
      <alignment horizontal="left" vertical="center"/>
    </xf>
    <xf numFmtId="0" fontId="22" fillId="0" borderId="107" xfId="3" applyFont="1" applyBorder="1" applyAlignment="1">
      <alignment horizontal="left" vertical="center" shrinkToFit="1"/>
    </xf>
    <xf numFmtId="0" fontId="40" fillId="11" borderId="97" xfId="3" applyFont="1" applyFill="1" applyBorder="1" applyAlignment="1">
      <alignment horizontal="left" vertical="center"/>
    </xf>
    <xf numFmtId="178" fontId="24" fillId="11" borderId="97" xfId="3" applyNumberFormat="1" applyFont="1" applyFill="1" applyBorder="1" applyAlignment="1">
      <alignment horizontal="left" vertical="center"/>
    </xf>
    <xf numFmtId="0" fontId="39" fillId="11" borderId="113" xfId="3" applyFont="1" applyFill="1" applyBorder="1" applyAlignment="1">
      <alignment vertical="center"/>
    </xf>
    <xf numFmtId="176" fontId="24" fillId="14" borderId="97" xfId="3" applyNumberFormat="1" applyFont="1" applyFill="1" applyBorder="1" applyAlignment="1">
      <alignment vertical="center"/>
    </xf>
    <xf numFmtId="178" fontId="24" fillId="14" borderId="97" xfId="0" applyNumberFormat="1" applyFont="1" applyFill="1" applyBorder="1">
      <alignment vertical="center"/>
    </xf>
    <xf numFmtId="178" fontId="24" fillId="14" borderId="97" xfId="0" applyNumberFormat="1" applyFont="1" applyFill="1" applyBorder="1" applyAlignment="1">
      <alignment horizontal="left" vertical="center"/>
    </xf>
    <xf numFmtId="0" fontId="60" fillId="9" borderId="0" xfId="0" applyFont="1" applyFill="1" applyAlignment="1">
      <alignment horizontal="center" vertical="center"/>
    </xf>
    <xf numFmtId="0" fontId="63" fillId="9" borderId="0" xfId="0" applyFont="1" applyFill="1" applyAlignment="1">
      <alignment horizontal="left" vertical="center"/>
    </xf>
    <xf numFmtId="0" fontId="60" fillId="9" borderId="0" xfId="0" applyFont="1" applyFill="1" applyAlignment="1">
      <alignment horizontal="center" vertical="center" wrapText="1"/>
    </xf>
    <xf numFmtId="0" fontId="127" fillId="9" borderId="0" xfId="0" applyFont="1" applyFill="1" applyAlignment="1">
      <alignment horizontal="center" vertical="center"/>
    </xf>
    <xf numFmtId="38" fontId="60" fillId="0" borderId="0" xfId="4" applyFont="1" applyFill="1" applyBorder="1" applyAlignment="1">
      <alignment horizontal="center" vertical="center" wrapText="1"/>
    </xf>
    <xf numFmtId="0" fontId="60" fillId="18" borderId="0" xfId="0" applyFont="1" applyFill="1" applyAlignment="1">
      <alignment horizontal="center" vertical="center" wrapText="1"/>
    </xf>
    <xf numFmtId="181" fontId="60" fillId="0" borderId="0" xfId="0" applyNumberFormat="1" applyFont="1" applyAlignment="1">
      <alignment horizontal="center" vertical="center"/>
    </xf>
    <xf numFmtId="0" fontId="127" fillId="0" borderId="0" xfId="0" applyFont="1" applyAlignment="1">
      <alignment horizontal="center" vertical="center"/>
    </xf>
    <xf numFmtId="0" fontId="58" fillId="0" borderId="0" xfId="0" applyFont="1" applyAlignment="1">
      <alignment horizontal="center" vertical="center"/>
    </xf>
    <xf numFmtId="0" fontId="107" fillId="0" borderId="0" xfId="0" applyFont="1" applyAlignment="1">
      <alignment horizontal="center" vertical="center" wrapText="1"/>
    </xf>
    <xf numFmtId="0" fontId="127" fillId="0" borderId="0" xfId="0" applyFont="1">
      <alignment vertical="center"/>
    </xf>
    <xf numFmtId="0" fontId="58" fillId="0" borderId="0" xfId="0" applyFont="1">
      <alignment vertical="center"/>
    </xf>
    <xf numFmtId="0" fontId="107" fillId="0" borderId="0" xfId="0" applyFont="1" applyAlignment="1">
      <alignment horizontal="center" vertical="center"/>
    </xf>
    <xf numFmtId="0" fontId="107" fillId="0" borderId="0" xfId="0" applyFont="1">
      <alignment vertical="center"/>
    </xf>
    <xf numFmtId="0" fontId="92" fillId="0" borderId="0" xfId="0" applyFont="1">
      <alignment vertical="center"/>
    </xf>
    <xf numFmtId="0" fontId="60" fillId="0" borderId="0" xfId="0" applyFont="1" applyAlignment="1">
      <alignment vertical="center" shrinkToFit="1"/>
    </xf>
    <xf numFmtId="0" fontId="73" fillId="9" borderId="0" xfId="0" applyFont="1" applyFill="1" applyAlignment="1">
      <alignment horizontal="center" vertical="center"/>
    </xf>
    <xf numFmtId="38" fontId="74" fillId="9" borderId="0" xfId="1" applyFont="1" applyFill="1" applyBorder="1" applyAlignment="1">
      <alignment horizontal="center" vertical="center"/>
    </xf>
    <xf numFmtId="38" fontId="75" fillId="9" borderId="0" xfId="1" applyFont="1" applyFill="1" applyBorder="1" applyAlignment="1">
      <alignment horizontal="center" vertical="center"/>
    </xf>
    <xf numFmtId="38" fontId="76" fillId="9" borderId="0" xfId="1" applyFont="1" applyFill="1" applyBorder="1" applyAlignment="1">
      <alignment horizontal="center" vertical="center" wrapText="1"/>
    </xf>
    <xf numFmtId="0" fontId="49" fillId="6" borderId="97" xfId="3" applyFont="1" applyFill="1" applyBorder="1" applyAlignment="1">
      <alignment horizontal="center" vertical="center" shrinkToFit="1"/>
    </xf>
    <xf numFmtId="0" fontId="49" fillId="6" borderId="97" xfId="3" applyFont="1" applyFill="1" applyBorder="1" applyAlignment="1">
      <alignment horizontal="left" vertical="center" shrinkToFit="1"/>
    </xf>
    <xf numFmtId="0" fontId="24" fillId="10" borderId="97" xfId="3" applyFont="1" applyFill="1" applyBorder="1" applyAlignment="1">
      <alignment horizontal="left" vertical="center" shrinkToFit="1"/>
    </xf>
    <xf numFmtId="0" fontId="72" fillId="0" borderId="35" xfId="0" applyFont="1" applyBorder="1" applyAlignment="1">
      <alignment vertical="top" wrapText="1"/>
    </xf>
    <xf numFmtId="176" fontId="72" fillId="0" borderId="0" xfId="0" applyNumberFormat="1" applyFont="1">
      <alignment vertical="center"/>
    </xf>
    <xf numFmtId="0" fontId="90" fillId="0" borderId="41" xfId="0" applyFont="1" applyBorder="1" applyAlignment="1">
      <alignment vertical="top" wrapText="1"/>
    </xf>
    <xf numFmtId="0" fontId="72" fillId="0" borderId="41" xfId="0" applyFont="1" applyBorder="1" applyAlignment="1">
      <alignment horizontal="center" vertical="center"/>
    </xf>
    <xf numFmtId="0" fontId="72" fillId="0" borderId="40" xfId="0" applyFont="1" applyBorder="1" applyAlignment="1">
      <alignment horizontal="center" vertical="center"/>
    </xf>
    <xf numFmtId="184" fontId="79" fillId="0" borderId="41" xfId="1" applyNumberFormat="1" applyFont="1" applyFill="1" applyBorder="1" applyAlignment="1">
      <alignment horizontal="center" vertical="center"/>
    </xf>
    <xf numFmtId="184" fontId="79" fillId="0" borderId="40" xfId="1" applyNumberFormat="1" applyFont="1" applyFill="1" applyBorder="1" applyAlignment="1">
      <alignment horizontal="center" vertical="center"/>
    </xf>
    <xf numFmtId="38" fontId="90" fillId="0" borderId="32" xfId="1" applyFont="1" applyFill="1" applyBorder="1" applyAlignment="1">
      <alignment vertical="top" wrapText="1"/>
    </xf>
    <xf numFmtId="38" fontId="72" fillId="0" borderId="32" xfId="1" applyFont="1" applyFill="1" applyBorder="1" applyAlignment="1">
      <alignment horizontal="center" vertical="center"/>
    </xf>
    <xf numFmtId="184" fontId="79" fillId="0" borderId="32" xfId="1" applyNumberFormat="1" applyFont="1" applyFill="1" applyBorder="1" applyAlignment="1">
      <alignment horizontal="center" vertical="center"/>
    </xf>
    <xf numFmtId="38" fontId="72" fillId="3" borderId="70" xfId="1" applyFont="1" applyFill="1" applyBorder="1" applyAlignment="1">
      <alignment vertical="center"/>
    </xf>
    <xf numFmtId="38" fontId="72" fillId="13" borderId="70" xfId="1" applyFont="1" applyFill="1" applyBorder="1" applyAlignment="1">
      <alignment vertical="center"/>
    </xf>
    <xf numFmtId="38" fontId="72" fillId="0" borderId="0" xfId="1" applyFont="1" applyFill="1" applyBorder="1" applyAlignment="1">
      <alignment horizontal="center" vertical="center"/>
    </xf>
    <xf numFmtId="38" fontId="72" fillId="33" borderId="70" xfId="1" applyFont="1" applyFill="1" applyBorder="1" applyAlignment="1">
      <alignment vertical="center"/>
    </xf>
    <xf numFmtId="38" fontId="58" fillId="0" borderId="34" xfId="1" applyFont="1" applyFill="1" applyBorder="1" applyAlignment="1">
      <alignment vertical="top" wrapText="1"/>
    </xf>
    <xf numFmtId="38" fontId="60" fillId="0" borderId="34" xfId="1" applyFont="1" applyFill="1" applyBorder="1" applyAlignment="1">
      <alignment horizontal="center" vertical="center"/>
    </xf>
    <xf numFmtId="38" fontId="60" fillId="3" borderId="65" xfId="1" applyFont="1" applyFill="1" applyBorder="1" applyAlignment="1">
      <alignment vertical="center"/>
    </xf>
    <xf numFmtId="38" fontId="60" fillId="13" borderId="65" xfId="1" applyFont="1" applyFill="1" applyBorder="1" applyAlignment="1">
      <alignment vertical="center"/>
    </xf>
    <xf numFmtId="38" fontId="60" fillId="33" borderId="65" xfId="1" applyFont="1" applyFill="1" applyBorder="1" applyAlignment="1">
      <alignment vertical="center"/>
    </xf>
    <xf numFmtId="0" fontId="91" fillId="0" borderId="36" xfId="0" applyFont="1" applyBorder="1" applyAlignment="1">
      <alignment horizontal="center" vertical="center" wrapText="1"/>
    </xf>
    <xf numFmtId="38" fontId="90" fillId="0" borderId="40" xfId="1" applyFont="1" applyFill="1" applyBorder="1" applyAlignment="1">
      <alignment vertical="top" wrapText="1"/>
    </xf>
    <xf numFmtId="38" fontId="72" fillId="0" borderId="40" xfId="1" applyFont="1" applyFill="1" applyBorder="1" applyAlignment="1">
      <alignment horizontal="center" vertical="center"/>
    </xf>
    <xf numFmtId="38" fontId="72" fillId="3" borderId="63" xfId="1" applyFont="1" applyFill="1" applyBorder="1" applyAlignment="1">
      <alignment vertical="center"/>
    </xf>
    <xf numFmtId="38" fontId="72" fillId="13" borderId="63" xfId="1" applyFont="1" applyFill="1" applyBorder="1" applyAlignment="1">
      <alignment vertical="center"/>
    </xf>
    <xf numFmtId="38" fontId="72" fillId="33" borderId="63" xfId="1" applyFont="1" applyFill="1" applyBorder="1" applyAlignment="1">
      <alignment vertical="center"/>
    </xf>
    <xf numFmtId="0" fontId="90" fillId="0" borderId="32" xfId="0" applyFont="1" applyBorder="1" applyAlignment="1">
      <alignment vertical="top" wrapText="1"/>
    </xf>
    <xf numFmtId="0" fontId="90" fillId="0" borderId="33" xfId="0" applyFont="1" applyBorder="1" applyAlignment="1">
      <alignment vertical="top" wrapText="1"/>
    </xf>
    <xf numFmtId="0" fontId="90" fillId="0" borderId="34" xfId="0" applyFont="1" applyBorder="1" applyAlignment="1">
      <alignment vertical="top" wrapText="1"/>
    </xf>
    <xf numFmtId="0" fontId="72" fillId="0" borderId="32" xfId="0" applyFont="1" applyBorder="1" applyAlignment="1">
      <alignment horizontal="center" vertical="center"/>
    </xf>
    <xf numFmtId="184" fontId="79" fillId="0" borderId="33" xfId="1" applyNumberFormat="1" applyFont="1" applyFill="1" applyBorder="1" applyAlignment="1">
      <alignment horizontal="center" vertical="center"/>
    </xf>
    <xf numFmtId="184" fontId="79" fillId="0" borderId="34" xfId="1" applyNumberFormat="1" applyFont="1" applyFill="1" applyBorder="1" applyAlignment="1">
      <alignment horizontal="center" vertical="center"/>
    </xf>
    <xf numFmtId="2" fontId="72" fillId="3" borderId="63" xfId="0" applyNumberFormat="1" applyFont="1" applyFill="1" applyBorder="1">
      <alignment vertical="center"/>
    </xf>
    <xf numFmtId="2" fontId="72" fillId="3" borderId="70" xfId="0" applyNumberFormat="1" applyFont="1" applyFill="1" applyBorder="1">
      <alignment vertical="center"/>
    </xf>
    <xf numFmtId="2" fontId="72" fillId="3" borderId="64" xfId="0" applyNumberFormat="1" applyFont="1" applyFill="1" applyBorder="1">
      <alignment vertical="center"/>
    </xf>
    <xf numFmtId="2" fontId="72" fillId="3" borderId="65" xfId="0" applyNumberFormat="1" applyFont="1" applyFill="1" applyBorder="1">
      <alignment vertical="center"/>
    </xf>
    <xf numFmtId="0" fontId="90" fillId="0" borderId="36" xfId="0" applyFont="1" applyBorder="1" applyAlignment="1">
      <alignment horizontal="center" vertical="top" wrapText="1"/>
    </xf>
    <xf numFmtId="38" fontId="90" fillId="0" borderId="35" xfId="1" applyFont="1" applyBorder="1" applyAlignment="1">
      <alignment horizontal="center" vertical="top" wrapText="1"/>
    </xf>
    <xf numFmtId="0" fontId="90" fillId="0" borderId="32" xfId="0" applyFont="1" applyBorder="1" applyAlignment="1">
      <alignment horizontal="center" vertical="top" wrapText="1"/>
    </xf>
    <xf numFmtId="0" fontId="90" fillId="0" borderId="33" xfId="0" applyFont="1" applyBorder="1" applyAlignment="1">
      <alignment horizontal="center" vertical="top" wrapText="1"/>
    </xf>
    <xf numFmtId="0" fontId="90" fillId="0" borderId="41" xfId="0" applyFont="1" applyBorder="1" applyAlignment="1">
      <alignment horizontal="center" vertical="top" wrapText="1"/>
    </xf>
    <xf numFmtId="38" fontId="72" fillId="0" borderId="35" xfId="1" applyFont="1" applyFill="1" applyBorder="1" applyAlignment="1">
      <alignment horizontal="center" vertical="center"/>
    </xf>
    <xf numFmtId="184" fontId="79" fillId="0" borderId="36" xfId="1" applyNumberFormat="1" applyFont="1" applyFill="1" applyBorder="1" applyAlignment="1">
      <alignment horizontal="center" vertical="center"/>
    </xf>
    <xf numFmtId="38" fontId="60" fillId="5" borderId="61" xfId="1" applyFont="1" applyFill="1" applyBorder="1" applyAlignment="1">
      <alignment horizontal="left" vertical="top" wrapText="1"/>
    </xf>
    <xf numFmtId="0" fontId="90" fillId="0" borderId="40" xfId="0" applyFont="1" applyBorder="1" applyAlignment="1">
      <alignment horizontal="center" vertical="top" wrapText="1"/>
    </xf>
    <xf numFmtId="38" fontId="90" fillId="0" borderId="41" xfId="4" applyFont="1" applyFill="1" applyBorder="1" applyAlignment="1">
      <alignment horizontal="center" vertical="top" wrapText="1"/>
    </xf>
    <xf numFmtId="38" fontId="72" fillId="0" borderId="41" xfId="4" applyFont="1" applyFill="1" applyBorder="1" applyAlignment="1">
      <alignment horizontal="center" vertical="center"/>
    </xf>
    <xf numFmtId="55" fontId="79" fillId="0" borderId="40" xfId="4" applyNumberFormat="1" applyFont="1" applyFill="1" applyBorder="1" applyAlignment="1">
      <alignment horizontal="center" vertical="center"/>
    </xf>
    <xf numFmtId="55" fontId="79" fillId="0" borderId="33" xfId="4" applyNumberFormat="1" applyFont="1" applyFill="1" applyBorder="1" applyAlignment="1">
      <alignment horizontal="center" vertical="center"/>
    </xf>
    <xf numFmtId="55" fontId="79" fillId="0" borderId="41" xfId="4" applyNumberFormat="1" applyFont="1" applyFill="1" applyBorder="1" applyAlignment="1">
      <alignment horizontal="center" vertical="center"/>
    </xf>
    <xf numFmtId="38" fontId="72" fillId="3" borderId="67" xfId="4" applyFont="1" applyFill="1" applyBorder="1" applyAlignment="1">
      <alignment vertical="center"/>
    </xf>
    <xf numFmtId="0" fontId="72" fillId="13" borderId="63" xfId="0" applyFont="1" applyFill="1" applyBorder="1">
      <alignment vertical="center"/>
    </xf>
    <xf numFmtId="0" fontId="72" fillId="13" borderId="64" xfId="0" applyFont="1" applyFill="1" applyBorder="1">
      <alignment vertical="center"/>
    </xf>
    <xf numFmtId="38" fontId="72" fillId="13" borderId="67" xfId="4" applyFont="1" applyFill="1" applyBorder="1" applyAlignment="1">
      <alignment vertical="center"/>
    </xf>
    <xf numFmtId="38" fontId="72" fillId="0" borderId="0" xfId="4" applyFont="1" applyFill="1" applyBorder="1" applyAlignment="1">
      <alignment horizontal="center" vertical="center"/>
    </xf>
    <xf numFmtId="176" fontId="72" fillId="33" borderId="63" xfId="0" applyNumberFormat="1" applyFont="1" applyFill="1" applyBorder="1">
      <alignment vertical="center"/>
    </xf>
    <xf numFmtId="176" fontId="72" fillId="33" borderId="64" xfId="0" applyNumberFormat="1" applyFont="1" applyFill="1" applyBorder="1">
      <alignment vertical="center"/>
    </xf>
    <xf numFmtId="38" fontId="72" fillId="33" borderId="67" xfId="4" applyFont="1" applyFill="1" applyBorder="1" applyAlignment="1">
      <alignment vertical="center"/>
    </xf>
    <xf numFmtId="184" fontId="72" fillId="0" borderId="40" xfId="4" applyNumberFormat="1" applyFont="1" applyFill="1" applyBorder="1" applyAlignment="1">
      <alignment horizontal="center" vertical="center"/>
    </xf>
    <xf numFmtId="184" fontId="72" fillId="0" borderId="33" xfId="4" applyNumberFormat="1" applyFont="1" applyFill="1" applyBorder="1" applyAlignment="1">
      <alignment horizontal="center" vertical="center"/>
    </xf>
    <xf numFmtId="184" fontId="72" fillId="0" borderId="41" xfId="4" applyNumberFormat="1" applyFont="1" applyFill="1" applyBorder="1" applyAlignment="1">
      <alignment horizontal="center" vertical="center"/>
    </xf>
    <xf numFmtId="40" fontId="63" fillId="7" borderId="64" xfId="1" applyNumberFormat="1" applyFont="1" applyFill="1" applyBorder="1" applyAlignment="1">
      <alignment vertical="center"/>
    </xf>
    <xf numFmtId="40" fontId="63" fillId="7" borderId="63" xfId="1" applyNumberFormat="1" applyFont="1" applyFill="1" applyBorder="1" applyAlignment="1">
      <alignment vertical="center"/>
    </xf>
    <xf numFmtId="40" fontId="63" fillId="7" borderId="65" xfId="1" applyNumberFormat="1" applyFont="1" applyFill="1" applyBorder="1" applyAlignment="1">
      <alignment vertical="center"/>
    </xf>
    <xf numFmtId="38" fontId="60" fillId="0" borderId="67" xfId="1" applyFont="1" applyFill="1" applyBorder="1" applyAlignment="1">
      <alignment horizontal="right" vertical="center"/>
    </xf>
    <xf numFmtId="38" fontId="60" fillId="0" borderId="63" xfId="1" applyFont="1" applyFill="1" applyBorder="1" applyAlignment="1">
      <alignment horizontal="right" vertical="center"/>
    </xf>
    <xf numFmtId="2" fontId="60" fillId="0" borderId="65" xfId="0" applyNumberFormat="1" applyFont="1" applyBorder="1" applyAlignment="1">
      <alignment horizontal="right" vertical="center"/>
    </xf>
    <xf numFmtId="1" fontId="60" fillId="0" borderId="63" xfId="0" applyNumberFormat="1" applyFont="1" applyBorder="1" applyAlignment="1">
      <alignment horizontal="right" vertical="center"/>
    </xf>
    <xf numFmtId="0" fontId="90" fillId="0" borderId="35" xfId="0" applyFont="1" applyBorder="1" applyAlignment="1">
      <alignment horizontal="left" vertical="top" wrapText="1"/>
    </xf>
    <xf numFmtId="0" fontId="79" fillId="0" borderId="40" xfId="0" applyFont="1" applyBorder="1" applyAlignment="1">
      <alignment horizontal="center" vertical="center"/>
    </xf>
    <xf numFmtId="182" fontId="72" fillId="0" borderId="0" xfId="1" applyNumberFormat="1" applyFont="1" applyFill="1" applyBorder="1" applyAlignment="1">
      <alignment vertical="center"/>
    </xf>
    <xf numFmtId="0" fontId="60" fillId="13" borderId="31" xfId="0" applyFont="1" applyFill="1" applyBorder="1" applyAlignment="1"/>
    <xf numFmtId="0" fontId="60" fillId="13" borderId="183" xfId="0" applyFont="1" applyFill="1" applyBorder="1" applyAlignment="1"/>
    <xf numFmtId="0" fontId="60" fillId="13" borderId="15" xfId="0" applyFont="1" applyFill="1" applyBorder="1" applyAlignment="1"/>
    <xf numFmtId="0" fontId="60" fillId="13" borderId="0" xfId="0" applyFont="1" applyFill="1" applyAlignment="1"/>
    <xf numFmtId="0" fontId="60" fillId="13" borderId="18" xfId="0" applyFont="1" applyFill="1" applyBorder="1" applyAlignment="1"/>
    <xf numFmtId="0" fontId="127" fillId="55" borderId="0" xfId="0" applyFont="1" applyFill="1">
      <alignment vertical="center"/>
    </xf>
    <xf numFmtId="0" fontId="127" fillId="55" borderId="15" xfId="0" applyFont="1" applyFill="1" applyBorder="1">
      <alignment vertical="center"/>
    </xf>
    <xf numFmtId="0" fontId="127" fillId="55" borderId="63" xfId="0" applyFont="1" applyFill="1" applyBorder="1">
      <alignment vertical="center"/>
    </xf>
    <xf numFmtId="38" fontId="127" fillId="55" borderId="64" xfId="1" applyFont="1" applyFill="1" applyBorder="1" applyAlignment="1">
      <alignment vertical="center"/>
    </xf>
    <xf numFmtId="0" fontId="127" fillId="55" borderId="64" xfId="0" applyFont="1" applyFill="1" applyBorder="1">
      <alignment vertical="center"/>
    </xf>
    <xf numFmtId="0" fontId="127" fillId="55" borderId="67" xfId="0" applyFont="1" applyFill="1" applyBorder="1">
      <alignment vertical="center"/>
    </xf>
    <xf numFmtId="0" fontId="127" fillId="55" borderId="18" xfId="0" applyFont="1" applyFill="1" applyBorder="1">
      <alignment vertical="center"/>
    </xf>
    <xf numFmtId="0" fontId="60" fillId="3" borderId="15" xfId="0" applyFont="1" applyFill="1" applyBorder="1">
      <alignment vertical="center"/>
    </xf>
    <xf numFmtId="0" fontId="60" fillId="3" borderId="0" xfId="0" applyFont="1" applyFill="1">
      <alignment vertical="center"/>
    </xf>
    <xf numFmtId="0" fontId="60" fillId="3" borderId="18" xfId="0" applyFont="1" applyFill="1" applyBorder="1">
      <alignment vertical="center"/>
    </xf>
    <xf numFmtId="2" fontId="127" fillId="54" borderId="0" xfId="0" applyNumberFormat="1" applyFont="1" applyFill="1">
      <alignment vertical="center"/>
    </xf>
    <xf numFmtId="2" fontId="127" fillId="54" borderId="15" xfId="0" applyNumberFormat="1" applyFont="1" applyFill="1" applyBorder="1">
      <alignment vertical="center"/>
    </xf>
    <xf numFmtId="2" fontId="127" fillId="54" borderId="63" xfId="0" applyNumberFormat="1" applyFont="1" applyFill="1" applyBorder="1">
      <alignment vertical="center"/>
    </xf>
    <xf numFmtId="38" fontId="127" fillId="54" borderId="64" xfId="1" applyFont="1" applyFill="1" applyBorder="1" applyAlignment="1">
      <alignment vertical="center"/>
    </xf>
    <xf numFmtId="2" fontId="127" fillId="54" borderId="64" xfId="0" applyNumberFormat="1" applyFont="1" applyFill="1" applyBorder="1">
      <alignment vertical="center"/>
    </xf>
    <xf numFmtId="2" fontId="127" fillId="54" borderId="67" xfId="0" applyNumberFormat="1" applyFont="1" applyFill="1" applyBorder="1">
      <alignment vertical="center"/>
    </xf>
    <xf numFmtId="2" fontId="127" fillId="54" borderId="18" xfId="0" applyNumberFormat="1" applyFont="1" applyFill="1" applyBorder="1">
      <alignment vertical="center"/>
    </xf>
    <xf numFmtId="0" fontId="63" fillId="0" borderId="0" xfId="3" applyFont="1" applyAlignment="1">
      <alignment vertical="center"/>
    </xf>
    <xf numFmtId="0" fontId="63" fillId="0" borderId="0" xfId="3" applyFont="1" applyAlignment="1">
      <alignment vertical="center" wrapText="1"/>
    </xf>
    <xf numFmtId="176" fontId="63" fillId="0" borderId="0" xfId="0" applyNumberFormat="1" applyFont="1">
      <alignment vertical="center"/>
    </xf>
    <xf numFmtId="176" fontId="63" fillId="0" borderId="70" xfId="0" applyNumberFormat="1" applyFont="1" applyBorder="1">
      <alignment vertical="center"/>
    </xf>
    <xf numFmtId="1" fontId="63" fillId="0" borderId="70" xfId="0" applyNumberFormat="1" applyFont="1" applyBorder="1">
      <alignment vertical="center"/>
    </xf>
    <xf numFmtId="182" fontId="63" fillId="0" borderId="0" xfId="0" applyNumberFormat="1" applyFont="1">
      <alignment vertical="center"/>
    </xf>
    <xf numFmtId="1" fontId="63" fillId="0" borderId="0" xfId="0" applyNumberFormat="1" applyFont="1">
      <alignment vertical="center"/>
    </xf>
    <xf numFmtId="0" fontId="63" fillId="0" borderId="0" xfId="0" applyFont="1">
      <alignment vertical="center"/>
    </xf>
    <xf numFmtId="0" fontId="63" fillId="0" borderId="0" xfId="0" applyFont="1" applyAlignment="1"/>
    <xf numFmtId="184" fontId="87" fillId="0" borderId="0" xfId="0" applyNumberFormat="1" applyFont="1">
      <alignment vertical="center"/>
    </xf>
    <xf numFmtId="184" fontId="63" fillId="0" borderId="0" xfId="0" applyNumberFormat="1" applyFont="1">
      <alignment vertical="center"/>
    </xf>
    <xf numFmtId="181" fontId="63" fillId="0" borderId="0" xfId="0" applyNumberFormat="1" applyFont="1">
      <alignment vertical="center"/>
    </xf>
    <xf numFmtId="176" fontId="63" fillId="0" borderId="0" xfId="0" applyNumberFormat="1" applyFont="1" applyAlignment="1">
      <alignment horizontal="center" vertical="center"/>
    </xf>
    <xf numFmtId="176" fontId="67" fillId="0" borderId="0" xfId="0" applyNumberFormat="1" applyFont="1">
      <alignment vertical="center"/>
    </xf>
    <xf numFmtId="182" fontId="67" fillId="0" borderId="0" xfId="0" applyNumberFormat="1" applyFont="1">
      <alignment vertical="center"/>
    </xf>
    <xf numFmtId="176" fontId="60" fillId="0" borderId="70" xfId="0" applyNumberFormat="1" applyFont="1" applyBorder="1" applyAlignment="1">
      <alignment horizontal="center" vertical="center"/>
    </xf>
    <xf numFmtId="182" fontId="60" fillId="0" borderId="0" xfId="0" applyNumberFormat="1" applyFont="1" applyAlignment="1">
      <alignment horizontal="center" vertical="center"/>
    </xf>
    <xf numFmtId="176" fontId="71" fillId="0" borderId="0" xfId="0" applyNumberFormat="1" applyFont="1" applyAlignment="1">
      <alignment horizontal="center" vertical="center"/>
    </xf>
    <xf numFmtId="182" fontId="71" fillId="0" borderId="0" xfId="0" applyNumberFormat="1" applyFont="1" applyAlignment="1">
      <alignment horizontal="center" vertical="center"/>
    </xf>
    <xf numFmtId="176" fontId="72" fillId="0" borderId="0" xfId="0" applyNumberFormat="1" applyFont="1" applyAlignment="1">
      <alignment horizontal="center" vertical="center"/>
    </xf>
    <xf numFmtId="38" fontId="60" fillId="0" borderId="0" xfId="0" applyNumberFormat="1" applyFont="1" applyAlignment="1">
      <alignment horizontal="center" vertical="center"/>
    </xf>
    <xf numFmtId="176" fontId="60" fillId="0" borderId="15" xfId="0" applyNumberFormat="1" applyFont="1" applyBorder="1" applyAlignment="1">
      <alignment horizontal="center" vertical="center"/>
    </xf>
    <xf numFmtId="176" fontId="60" fillId="0" borderId="18" xfId="0" applyNumberFormat="1" applyFont="1" applyBorder="1" applyAlignment="1">
      <alignment horizontal="center" vertical="center"/>
    </xf>
    <xf numFmtId="1" fontId="71" fillId="0" borderId="0" xfId="0" applyNumberFormat="1" applyFont="1" applyAlignment="1">
      <alignment horizontal="center" vertical="center"/>
    </xf>
    <xf numFmtId="176" fontId="127" fillId="0" borderId="0" xfId="0" applyNumberFormat="1" applyFont="1" applyAlignment="1">
      <alignment horizontal="center" vertical="center"/>
    </xf>
    <xf numFmtId="176" fontId="58" fillId="0" borderId="15" xfId="0" applyNumberFormat="1" applyFont="1" applyBorder="1" applyAlignment="1">
      <alignment horizontal="center" vertical="center"/>
    </xf>
    <xf numFmtId="176" fontId="58" fillId="0" borderId="0" xfId="0" applyNumberFormat="1" applyFont="1" applyAlignment="1">
      <alignment horizontal="center" vertical="center"/>
    </xf>
    <xf numFmtId="176" fontId="107" fillId="0" borderId="0" xfId="0" applyNumberFormat="1" applyFont="1" applyAlignment="1">
      <alignment horizontal="center" vertical="center"/>
    </xf>
    <xf numFmtId="176" fontId="107" fillId="0" borderId="15" xfId="0" applyNumberFormat="1" applyFont="1" applyBorder="1" applyAlignment="1">
      <alignment horizontal="center" vertical="center"/>
    </xf>
    <xf numFmtId="0" fontId="72" fillId="0" borderId="36" xfId="0" applyFont="1" applyBorder="1">
      <alignment vertical="center"/>
    </xf>
    <xf numFmtId="0" fontId="72" fillId="0" borderId="35" xfId="0" applyFont="1" applyBorder="1">
      <alignment vertical="center"/>
    </xf>
    <xf numFmtId="0" fontId="72" fillId="0" borderId="45" xfId="0" applyFont="1" applyBorder="1">
      <alignment vertical="center"/>
    </xf>
    <xf numFmtId="0" fontId="72" fillId="0" borderId="41" xfId="0" applyFont="1" applyBorder="1">
      <alignment vertical="center"/>
    </xf>
    <xf numFmtId="0" fontId="90" fillId="0" borderId="45" xfId="0" applyFont="1" applyBorder="1" applyAlignment="1">
      <alignment horizontal="center" vertical="center" wrapText="1"/>
    </xf>
    <xf numFmtId="0" fontId="90" fillId="0" borderId="36" xfId="0" applyFont="1" applyBorder="1" applyAlignment="1">
      <alignment vertical="top" wrapText="1"/>
    </xf>
    <xf numFmtId="0" fontId="90" fillId="0" borderId="45" xfId="0" applyFont="1" applyBorder="1" applyAlignment="1">
      <alignment horizontal="left" vertical="top" wrapText="1"/>
    </xf>
    <xf numFmtId="0" fontId="90" fillId="0" borderId="39" xfId="0" applyFont="1" applyBorder="1" applyAlignment="1">
      <alignment horizontal="left" vertical="top" wrapText="1"/>
    </xf>
    <xf numFmtId="0" fontId="90" fillId="0" borderId="39" xfId="0" applyFont="1" applyBorder="1" applyAlignment="1">
      <alignment vertical="top" wrapText="1"/>
    </xf>
    <xf numFmtId="0" fontId="90" fillId="0" borderId="36" xfId="0" applyFont="1" applyBorder="1" applyAlignment="1">
      <alignment horizontal="left" vertical="top" wrapText="1"/>
    </xf>
    <xf numFmtId="0" fontId="72" fillId="0" borderId="45" xfId="0" applyFont="1" applyBorder="1" applyAlignment="1">
      <alignment horizontal="center" vertical="center"/>
    </xf>
    <xf numFmtId="0" fontId="72" fillId="0" borderId="39" xfId="0" applyFont="1" applyBorder="1" applyAlignment="1">
      <alignment horizontal="center" vertical="center"/>
    </xf>
    <xf numFmtId="0" fontId="79" fillId="0" borderId="45" xfId="0" applyFont="1" applyBorder="1" applyAlignment="1">
      <alignment horizontal="center" vertical="center"/>
    </xf>
    <xf numFmtId="0" fontId="79" fillId="0" borderId="41" xfId="0" applyFont="1" applyBorder="1" applyAlignment="1">
      <alignment horizontal="center" vertical="center"/>
    </xf>
    <xf numFmtId="0" fontId="79" fillId="0" borderId="39" xfId="0" applyFont="1" applyBorder="1" applyAlignment="1">
      <alignment horizontal="center" vertical="center"/>
    </xf>
    <xf numFmtId="184" fontId="79" fillId="0" borderId="36" xfId="1" applyNumberFormat="1" applyFont="1" applyBorder="1" applyAlignment="1">
      <alignment horizontal="center" vertical="center"/>
    </xf>
    <xf numFmtId="184" fontId="79" fillId="0" borderId="45" xfId="1" applyNumberFormat="1" applyFont="1" applyBorder="1" applyAlignment="1">
      <alignment horizontal="center" vertical="center"/>
    </xf>
    <xf numFmtId="184" fontId="79" fillId="0" borderId="35" xfId="1" applyNumberFormat="1" applyFont="1" applyBorder="1" applyAlignment="1">
      <alignment horizontal="center" vertical="center"/>
    </xf>
    <xf numFmtId="184" fontId="79" fillId="0" borderId="39" xfId="4" applyNumberFormat="1" applyFont="1" applyFill="1" applyBorder="1" applyAlignment="1">
      <alignment horizontal="center" vertical="center"/>
    </xf>
    <xf numFmtId="0" fontId="90" fillId="0" borderId="35" xfId="0" applyFont="1" applyBorder="1" applyAlignment="1">
      <alignment horizontal="center" vertical="top" wrapText="1"/>
    </xf>
    <xf numFmtId="176" fontId="60" fillId="13" borderId="68" xfId="0" applyNumberFormat="1" applyFont="1" applyFill="1" applyBorder="1">
      <alignment vertical="center"/>
    </xf>
    <xf numFmtId="176" fontId="60" fillId="13" borderId="67" xfId="0" applyNumberFormat="1" applyFont="1" applyFill="1" applyBorder="1">
      <alignment vertical="center"/>
    </xf>
    <xf numFmtId="176" fontId="60" fillId="13" borderId="15" xfId="0" applyNumberFormat="1" applyFont="1" applyFill="1" applyBorder="1">
      <alignment vertical="center"/>
    </xf>
    <xf numFmtId="176" fontId="60" fillId="13" borderId="182" xfId="0" applyNumberFormat="1" applyFont="1" applyFill="1" applyBorder="1">
      <alignment vertical="center"/>
    </xf>
    <xf numFmtId="176" fontId="60" fillId="13" borderId="31" xfId="0" applyNumberFormat="1" applyFont="1" applyFill="1" applyBorder="1">
      <alignment vertical="center"/>
    </xf>
    <xf numFmtId="176" fontId="60" fillId="13" borderId="183" xfId="0" applyNumberFormat="1" applyFont="1" applyFill="1" applyBorder="1">
      <alignment vertical="center"/>
    </xf>
    <xf numFmtId="0" fontId="90" fillId="0" borderId="261" xfId="0" applyFont="1" applyBorder="1" applyAlignment="1">
      <alignment horizontal="left" vertical="top" wrapText="1"/>
    </xf>
    <xf numFmtId="0" fontId="90" fillId="0" borderId="1" xfId="0" applyFont="1" applyBorder="1" applyAlignment="1">
      <alignment horizontal="left" vertical="top" wrapText="1"/>
    </xf>
    <xf numFmtId="0" fontId="90" fillId="0" borderId="260" xfId="0" applyFont="1" applyBorder="1" applyAlignment="1">
      <alignment horizontal="left" vertical="top" wrapText="1"/>
    </xf>
    <xf numFmtId="0" fontId="72" fillId="0" borderId="261" xfId="0" applyFont="1" applyBorder="1" applyAlignment="1">
      <alignment horizontal="center" vertical="center"/>
    </xf>
    <xf numFmtId="0" fontId="72" fillId="0" borderId="1" xfId="0" applyFont="1" applyBorder="1" applyAlignment="1">
      <alignment horizontal="center" vertical="center"/>
    </xf>
    <xf numFmtId="0" fontId="72" fillId="0" borderId="260" xfId="0" applyFont="1" applyBorder="1" applyAlignment="1">
      <alignment horizontal="center" vertical="center"/>
    </xf>
    <xf numFmtId="0" fontId="79" fillId="0" borderId="261" xfId="0" applyFont="1" applyBorder="1" applyAlignment="1">
      <alignment horizontal="center" vertical="center"/>
    </xf>
    <xf numFmtId="0" fontId="79" fillId="0" borderId="1" xfId="0" applyFont="1" applyBorder="1" applyAlignment="1">
      <alignment horizontal="center" vertical="center"/>
    </xf>
    <xf numFmtId="0" fontId="79" fillId="0" borderId="260" xfId="0" applyFont="1" applyBorder="1" applyAlignment="1">
      <alignment horizontal="center" vertical="center"/>
    </xf>
    <xf numFmtId="184" fontId="79" fillId="0" borderId="39" xfId="1" applyNumberFormat="1" applyFont="1" applyFill="1" applyBorder="1" applyAlignment="1">
      <alignment horizontal="center" vertical="center"/>
    </xf>
    <xf numFmtId="184" fontId="79" fillId="0" borderId="261" xfId="1" applyNumberFormat="1" applyFont="1" applyFill="1" applyBorder="1" applyAlignment="1">
      <alignment horizontal="center" vertical="center"/>
    </xf>
    <xf numFmtId="184" fontId="79" fillId="0" borderId="1" xfId="1" applyNumberFormat="1" applyFont="1" applyFill="1" applyBorder="1" applyAlignment="1">
      <alignment horizontal="center" vertical="center"/>
    </xf>
    <xf numFmtId="184" fontId="79" fillId="0" borderId="260" xfId="1" applyNumberFormat="1" applyFont="1" applyFill="1" applyBorder="1" applyAlignment="1">
      <alignment horizontal="center" vertical="center"/>
    </xf>
    <xf numFmtId="0" fontId="60" fillId="5" borderId="262" xfId="0" applyFont="1" applyFill="1" applyBorder="1" applyAlignment="1">
      <alignment vertical="top" wrapText="1"/>
    </xf>
    <xf numFmtId="0" fontId="60" fillId="5" borderId="184" xfId="0" applyFont="1" applyFill="1" applyBorder="1" applyAlignment="1">
      <alignment vertical="top" wrapText="1"/>
    </xf>
    <xf numFmtId="0" fontId="60" fillId="5" borderId="263" xfId="0" applyFont="1" applyFill="1" applyBorder="1" applyAlignment="1">
      <alignment vertical="top" wrapText="1"/>
    </xf>
    <xf numFmtId="0" fontId="72" fillId="5" borderId="62" xfId="0" applyFont="1" applyFill="1" applyBorder="1" applyAlignment="1">
      <alignment vertical="top" wrapText="1"/>
    </xf>
    <xf numFmtId="38" fontId="72" fillId="5" borderId="61" xfId="1" applyFont="1" applyFill="1" applyBorder="1" applyAlignment="1">
      <alignment vertical="top" wrapText="1"/>
    </xf>
    <xf numFmtId="0" fontId="72" fillId="5" borderId="61" xfId="0" applyFont="1" applyFill="1" applyBorder="1" applyAlignment="1">
      <alignment vertical="top" wrapText="1"/>
    </xf>
    <xf numFmtId="0" fontId="72" fillId="0" borderId="39" xfId="0" applyFont="1" applyBorder="1" applyAlignment="1">
      <alignment horizontal="left" vertical="top" wrapText="1"/>
    </xf>
    <xf numFmtId="0" fontId="91" fillId="0" borderId="39" xfId="0" applyFont="1" applyBorder="1" applyAlignment="1">
      <alignment horizontal="center" vertical="center" wrapText="1"/>
    </xf>
    <xf numFmtId="49" fontId="79" fillId="0" borderId="36" xfId="0" applyNumberFormat="1" applyFont="1" applyBorder="1" applyAlignment="1">
      <alignment horizontal="center" vertical="center"/>
    </xf>
    <xf numFmtId="49" fontId="79" fillId="0" borderId="39" xfId="0" applyNumberFormat="1" applyFont="1" applyBorder="1" applyAlignment="1">
      <alignment horizontal="center" vertical="center"/>
    </xf>
    <xf numFmtId="2" fontId="72" fillId="3" borderId="18" xfId="0" applyNumberFormat="1" applyFont="1" applyFill="1" applyBorder="1">
      <alignment vertical="center"/>
    </xf>
    <xf numFmtId="0" fontId="72" fillId="13" borderId="18" xfId="0" applyFont="1" applyFill="1" applyBorder="1">
      <alignment vertical="center"/>
    </xf>
    <xf numFmtId="176" fontId="72" fillId="33" borderId="15" xfId="0" applyNumberFormat="1" applyFont="1" applyFill="1" applyBorder="1">
      <alignment vertical="center"/>
    </xf>
    <xf numFmtId="176" fontId="72" fillId="33" borderId="0" xfId="0" applyNumberFormat="1" applyFont="1" applyFill="1">
      <alignment vertical="center"/>
    </xf>
    <xf numFmtId="176" fontId="72" fillId="33" borderId="18" xfId="0" applyNumberFormat="1" applyFont="1" applyFill="1" applyBorder="1">
      <alignment vertical="center"/>
    </xf>
    <xf numFmtId="38" fontId="90" fillId="0" borderId="41" xfId="1" applyFont="1" applyFill="1" applyBorder="1" applyAlignment="1">
      <alignment vertical="top" wrapText="1"/>
    </xf>
    <xf numFmtId="38" fontId="79" fillId="0" borderId="35" xfId="1" applyFont="1" applyFill="1" applyBorder="1" applyAlignment="1">
      <alignment horizontal="center" vertical="center"/>
    </xf>
    <xf numFmtId="0" fontId="79" fillId="0" borderId="33" xfId="0" applyFont="1" applyBorder="1" applyAlignment="1">
      <alignment horizontal="center" vertical="center"/>
    </xf>
    <xf numFmtId="38" fontId="79" fillId="0" borderId="41" xfId="1" applyFont="1" applyFill="1" applyBorder="1" applyAlignment="1">
      <alignment horizontal="center" vertical="center"/>
    </xf>
    <xf numFmtId="49" fontId="79" fillId="0" borderId="40" xfId="0" applyNumberFormat="1" applyFont="1" applyBorder="1" applyAlignment="1">
      <alignment horizontal="center" vertical="center"/>
    </xf>
    <xf numFmtId="49" fontId="79" fillId="0" borderId="33" xfId="0" applyNumberFormat="1" applyFont="1" applyBorder="1" applyAlignment="1">
      <alignment horizontal="center" vertical="center"/>
    </xf>
    <xf numFmtId="38" fontId="72" fillId="3" borderId="0" xfId="1" applyFont="1" applyFill="1" applyBorder="1" applyAlignment="1">
      <alignment vertical="center"/>
    </xf>
    <xf numFmtId="38" fontId="72" fillId="3" borderId="64" xfId="1" applyFont="1" applyFill="1" applyBorder="1" applyAlignment="1">
      <alignment vertical="center"/>
    </xf>
    <xf numFmtId="38" fontId="72" fillId="3" borderId="67" xfId="1" applyFont="1" applyFill="1" applyBorder="1" applyAlignment="1">
      <alignment vertical="center"/>
    </xf>
    <xf numFmtId="38" fontId="72" fillId="13" borderId="0" xfId="1" applyFont="1" applyFill="1" applyBorder="1" applyAlignment="1">
      <alignment vertical="center"/>
    </xf>
    <xf numFmtId="38" fontId="72" fillId="13" borderId="64" xfId="1" applyFont="1" applyFill="1" applyBorder="1" applyAlignment="1">
      <alignment vertical="center"/>
    </xf>
    <xf numFmtId="38" fontId="72" fillId="13" borderId="67" xfId="1" applyFont="1" applyFill="1" applyBorder="1" applyAlignment="1">
      <alignment vertical="center"/>
    </xf>
    <xf numFmtId="38" fontId="72" fillId="33" borderId="0" xfId="1" applyFont="1" applyFill="1" applyBorder="1" applyAlignment="1">
      <alignment vertical="center"/>
    </xf>
    <xf numFmtId="38" fontId="72" fillId="33" borderId="64" xfId="1" applyFont="1" applyFill="1" applyBorder="1" applyAlignment="1">
      <alignment vertical="center"/>
    </xf>
    <xf numFmtId="38" fontId="72" fillId="33" borderId="67" xfId="1" applyFont="1" applyFill="1" applyBorder="1" applyAlignment="1">
      <alignment vertical="center"/>
    </xf>
    <xf numFmtId="38" fontId="72" fillId="0" borderId="35" xfId="1" applyFont="1" applyFill="1" applyBorder="1" applyAlignment="1">
      <alignment horizontal="left" vertical="top" wrapText="1"/>
    </xf>
    <xf numFmtId="38" fontId="72" fillId="0" borderId="36" xfId="1" applyFont="1" applyFill="1" applyBorder="1" applyAlignment="1">
      <alignment horizontal="left" vertical="top" wrapText="1"/>
    </xf>
    <xf numFmtId="38" fontId="72" fillId="0" borderId="39" xfId="1" applyFont="1" applyFill="1" applyBorder="1" applyAlignment="1">
      <alignment horizontal="left" vertical="top" wrapText="1"/>
    </xf>
    <xf numFmtId="38" fontId="91" fillId="0" borderId="35" xfId="1" applyFont="1" applyBorder="1" applyAlignment="1">
      <alignment horizontal="center" vertical="center" wrapText="1"/>
    </xf>
    <xf numFmtId="38" fontId="91" fillId="0" borderId="36" xfId="1" applyFont="1" applyBorder="1" applyAlignment="1">
      <alignment horizontal="center" vertical="center" wrapText="1"/>
    </xf>
    <xf numFmtId="38" fontId="91" fillId="0" borderId="39" xfId="1" applyFont="1" applyBorder="1" applyAlignment="1">
      <alignment horizontal="center" vertical="center" wrapText="1"/>
    </xf>
    <xf numFmtId="38" fontId="90" fillId="0" borderId="36" xfId="1" applyFont="1" applyFill="1" applyBorder="1" applyAlignment="1">
      <alignment vertical="top" wrapText="1"/>
    </xf>
    <xf numFmtId="38" fontId="90" fillId="0" borderId="39" xfId="1" applyFont="1" applyFill="1" applyBorder="1" applyAlignment="1">
      <alignment vertical="top" wrapText="1"/>
    </xf>
    <xf numFmtId="38" fontId="79" fillId="0" borderId="36" xfId="1" applyFont="1" applyFill="1" applyBorder="1" applyAlignment="1">
      <alignment horizontal="center" vertical="center"/>
    </xf>
    <xf numFmtId="38" fontId="79" fillId="0" borderId="39" xfId="1" applyFont="1" applyFill="1" applyBorder="1" applyAlignment="1">
      <alignment horizontal="center" vertical="center"/>
    </xf>
    <xf numFmtId="38" fontId="72" fillId="3" borderId="18" xfId="1" applyFont="1" applyFill="1" applyBorder="1" applyAlignment="1">
      <alignment vertical="center"/>
    </xf>
    <xf numFmtId="38" fontId="72" fillId="13" borderId="15" xfId="1" applyFont="1" applyFill="1" applyBorder="1" applyAlignment="1">
      <alignment vertical="center"/>
    </xf>
    <xf numFmtId="38" fontId="72" fillId="13" borderId="18" xfId="1" applyFont="1" applyFill="1" applyBorder="1" applyAlignment="1">
      <alignment vertical="center"/>
    </xf>
    <xf numFmtId="0" fontId="72" fillId="0" borderId="40" xfId="0" applyFont="1" applyBorder="1" applyAlignment="1">
      <alignment horizontal="left" vertical="top" wrapText="1"/>
    </xf>
    <xf numFmtId="0" fontId="72" fillId="0" borderId="33" xfId="0" applyFont="1" applyBorder="1" applyAlignment="1">
      <alignment horizontal="left" vertical="top" wrapText="1"/>
    </xf>
    <xf numFmtId="0" fontId="91" fillId="0" borderId="40" xfId="0" applyFont="1" applyBorder="1" applyAlignment="1">
      <alignment horizontal="center" vertical="center" wrapText="1"/>
    </xf>
    <xf numFmtId="38" fontId="91" fillId="0" borderId="33" xfId="1" applyFont="1" applyBorder="1" applyAlignment="1">
      <alignment horizontal="center" vertical="center" wrapText="1"/>
    </xf>
    <xf numFmtId="0" fontId="91" fillId="0" borderId="33" xfId="0" applyFont="1" applyBorder="1" applyAlignment="1">
      <alignment horizontal="center" vertical="center" wrapText="1"/>
    </xf>
    <xf numFmtId="1" fontId="60" fillId="0" borderId="65" xfId="0" applyNumberFormat="1" applyFont="1" applyBorder="1">
      <alignment vertical="center"/>
    </xf>
    <xf numFmtId="185" fontId="72" fillId="3" borderId="0" xfId="0" applyNumberFormat="1" applyFont="1" applyFill="1">
      <alignment vertical="center"/>
    </xf>
    <xf numFmtId="184" fontId="72" fillId="3" borderId="0" xfId="0" applyNumberFormat="1" applyFont="1" applyFill="1">
      <alignment vertical="center"/>
    </xf>
    <xf numFmtId="186" fontId="72" fillId="0" borderId="0" xfId="1" applyNumberFormat="1" applyFont="1" applyFill="1" applyBorder="1" applyAlignment="1">
      <alignment horizontal="center" vertical="center"/>
    </xf>
    <xf numFmtId="186" fontId="72" fillId="33" borderId="0" xfId="1" applyNumberFormat="1" applyFont="1" applyFill="1" applyBorder="1" applyAlignment="1">
      <alignment vertical="center"/>
    </xf>
    <xf numFmtId="38" fontId="60" fillId="35" borderId="0" xfId="1" applyFont="1" applyFill="1" applyBorder="1" applyAlignment="1">
      <alignment vertical="center"/>
    </xf>
    <xf numFmtId="38" fontId="60" fillId="35" borderId="0" xfId="1" applyFont="1" applyFill="1" applyBorder="1" applyAlignment="1">
      <alignment horizontal="center" vertical="center"/>
    </xf>
    <xf numFmtId="182" fontId="63" fillId="7" borderId="18" xfId="1" applyNumberFormat="1" applyFont="1" applyFill="1" applyBorder="1" applyAlignment="1">
      <alignment vertical="center"/>
    </xf>
    <xf numFmtId="0" fontId="90" fillId="0" borderId="36" xfId="0" applyFont="1" applyBorder="1" applyAlignment="1">
      <alignment vertical="center" wrapText="1"/>
    </xf>
    <xf numFmtId="0" fontId="90" fillId="0" borderId="35" xfId="0" applyFont="1" applyBorder="1" applyAlignment="1">
      <alignment vertical="center" wrapText="1"/>
    </xf>
    <xf numFmtId="38" fontId="72" fillId="0" borderId="35" xfId="1" applyFont="1" applyBorder="1" applyAlignment="1">
      <alignment horizontal="left" vertical="top" wrapText="1"/>
    </xf>
    <xf numFmtId="38" fontId="72" fillId="0" borderId="71" xfId="1" applyFont="1" applyBorder="1" applyAlignment="1">
      <alignment horizontal="center" vertical="center" wrapText="1"/>
    </xf>
    <xf numFmtId="38" fontId="90" fillId="0" borderId="31" xfId="1" applyFont="1" applyFill="1" applyBorder="1" applyAlignment="1">
      <alignment vertical="top" wrapText="1"/>
    </xf>
    <xf numFmtId="38" fontId="88" fillId="0" borderId="35" xfId="1" applyFont="1" applyFill="1" applyBorder="1" applyAlignment="1">
      <alignment horizontal="left" vertical="top" wrapText="1"/>
    </xf>
    <xf numFmtId="38" fontId="143" fillId="0" borderId="35" xfId="1" applyFont="1" applyFill="1" applyBorder="1" applyAlignment="1">
      <alignment horizontal="center" vertical="center" wrapText="1"/>
    </xf>
    <xf numFmtId="38" fontId="60" fillId="38" borderId="35" xfId="1" applyFont="1" applyFill="1" applyBorder="1" applyAlignment="1">
      <alignment horizontal="left" vertical="top" wrapText="1"/>
    </xf>
    <xf numFmtId="0" fontId="60" fillId="38" borderId="35" xfId="0" applyFont="1" applyFill="1" applyBorder="1" applyAlignment="1">
      <alignment horizontal="left" vertical="top" wrapText="1"/>
    </xf>
    <xf numFmtId="0" fontId="60" fillId="44" borderId="0" xfId="0" applyFont="1" applyFill="1">
      <alignment vertical="center"/>
    </xf>
    <xf numFmtId="0" fontId="60" fillId="11" borderId="0" xfId="0" applyFont="1" applyFill="1" applyAlignment="1"/>
    <xf numFmtId="0" fontId="58" fillId="44" borderId="0" xfId="0" applyFont="1" applyFill="1" applyAlignment="1">
      <alignment vertical="top"/>
    </xf>
    <xf numFmtId="0" fontId="58" fillId="0" borderId="0" xfId="0" applyFont="1" applyAlignment="1">
      <alignment vertical="top"/>
    </xf>
    <xf numFmtId="0" fontId="60" fillId="44" borderId="0" xfId="0" applyFont="1" applyFill="1" applyAlignment="1">
      <alignment horizontal="center" vertical="center"/>
    </xf>
    <xf numFmtId="0" fontId="60" fillId="44" borderId="0" xfId="0" applyFont="1" applyFill="1" applyAlignment="1">
      <alignment vertical="top"/>
    </xf>
    <xf numFmtId="0" fontId="60" fillId="0" borderId="0" xfId="0" applyFont="1" applyAlignment="1">
      <alignment vertical="top"/>
    </xf>
    <xf numFmtId="182" fontId="107" fillId="54" borderId="15" xfId="0" applyNumberFormat="1" applyFont="1" applyFill="1" applyBorder="1">
      <alignment vertical="center"/>
    </xf>
    <xf numFmtId="2" fontId="107" fillId="54" borderId="0" xfId="0" applyNumberFormat="1" applyFont="1" applyFill="1">
      <alignment vertical="center"/>
    </xf>
    <xf numFmtId="182" fontId="107" fillId="55" borderId="15" xfId="0" applyNumberFormat="1" applyFont="1" applyFill="1" applyBorder="1">
      <alignment vertical="center"/>
    </xf>
    <xf numFmtId="0" fontId="107" fillId="55" borderId="0" xfId="0" applyFont="1" applyFill="1">
      <alignment vertical="center"/>
    </xf>
    <xf numFmtId="0" fontId="107" fillId="51" borderId="62" xfId="0" applyFont="1" applyFill="1" applyBorder="1" applyAlignment="1">
      <alignment vertical="top" wrapText="1"/>
    </xf>
    <xf numFmtId="0" fontId="107" fillId="51" borderId="61" xfId="0" applyFont="1" applyFill="1" applyBorder="1" applyAlignment="1">
      <alignment vertical="top" wrapText="1"/>
    </xf>
    <xf numFmtId="0" fontId="134" fillId="0" borderId="15" xfId="0" applyFont="1" applyBorder="1" applyAlignment="1">
      <alignment horizontal="center" vertical="center"/>
    </xf>
    <xf numFmtId="49" fontId="60" fillId="0" borderId="63" xfId="3" applyNumberFormat="1" applyFont="1" applyBorder="1" applyAlignment="1">
      <alignment vertical="center"/>
    </xf>
    <xf numFmtId="49" fontId="60" fillId="0" borderId="64" xfId="3" applyNumberFormat="1" applyFont="1" applyBorder="1" applyAlignment="1">
      <alignment vertical="center"/>
    </xf>
    <xf numFmtId="49" fontId="60" fillId="0" borderId="65" xfId="3" applyNumberFormat="1" applyFont="1" applyBorder="1" applyAlignment="1">
      <alignment vertical="center"/>
    </xf>
    <xf numFmtId="38" fontId="60" fillId="0" borderId="66" xfId="1" applyFont="1" applyFill="1" applyBorder="1" applyAlignment="1">
      <alignment vertical="center"/>
    </xf>
    <xf numFmtId="38" fontId="60" fillId="0" borderId="63" xfId="1" applyFont="1" applyFill="1" applyBorder="1" applyAlignment="1">
      <alignment vertical="center"/>
    </xf>
    <xf numFmtId="38" fontId="60" fillId="0" borderId="64" xfId="1" applyFont="1" applyFill="1" applyBorder="1" applyAlignment="1">
      <alignment vertical="center"/>
    </xf>
    <xf numFmtId="38" fontId="60" fillId="0" borderId="67" xfId="1" applyFont="1" applyFill="1" applyBorder="1" applyAlignment="1">
      <alignment vertical="center"/>
    </xf>
    <xf numFmtId="38" fontId="60" fillId="0" borderId="65" xfId="1" applyFont="1" applyFill="1" applyBorder="1" applyAlignment="1">
      <alignment vertical="center"/>
    </xf>
    <xf numFmtId="38" fontId="60" fillId="0" borderId="15" xfId="1" applyFont="1" applyFill="1" applyBorder="1" applyAlignment="1">
      <alignment vertical="center"/>
    </xf>
    <xf numFmtId="38" fontId="60" fillId="0" borderId="67" xfId="4" applyFont="1" applyFill="1" applyBorder="1" applyAlignment="1">
      <alignment vertical="center"/>
    </xf>
    <xf numFmtId="40" fontId="60" fillId="0" borderId="0" xfId="1" applyNumberFormat="1" applyFont="1" applyFill="1" applyBorder="1" applyAlignment="1">
      <alignment vertical="center"/>
    </xf>
    <xf numFmtId="38" fontId="60" fillId="0" borderId="18" xfId="1" applyFont="1" applyFill="1" applyBorder="1" applyAlignment="1">
      <alignment vertical="center"/>
    </xf>
    <xf numFmtId="38" fontId="72" fillId="0" borderId="15" xfId="1" applyFont="1" applyFill="1" applyBorder="1" applyAlignment="1">
      <alignment vertical="center"/>
    </xf>
    <xf numFmtId="38" fontId="72" fillId="0" borderId="0" xfId="4" applyFont="1" applyFill="1" applyBorder="1" applyAlignment="1">
      <alignment vertical="center"/>
    </xf>
    <xf numFmtId="184" fontId="60" fillId="0" borderId="15" xfId="1" applyNumberFormat="1" applyFont="1" applyFill="1" applyBorder="1" applyAlignment="1">
      <alignment vertical="center"/>
    </xf>
    <xf numFmtId="181" fontId="60" fillId="0" borderId="0" xfId="1" applyNumberFormat="1" applyFont="1" applyFill="1" applyBorder="1" applyAlignment="1">
      <alignment vertical="center"/>
    </xf>
    <xf numFmtId="184" fontId="60" fillId="0" borderId="0" xfId="1" applyNumberFormat="1" applyFont="1" applyFill="1" applyBorder="1" applyAlignment="1">
      <alignment vertical="center"/>
    </xf>
    <xf numFmtId="182" fontId="60" fillId="0" borderId="15" xfId="1" applyNumberFormat="1" applyFont="1" applyFill="1" applyBorder="1" applyAlignment="1">
      <alignment horizontal="center" vertical="center"/>
    </xf>
    <xf numFmtId="38" fontId="60" fillId="0" borderId="0" xfId="4" applyFont="1" applyFill="1" applyBorder="1" applyAlignment="1">
      <alignment vertical="center"/>
    </xf>
    <xf numFmtId="182" fontId="60" fillId="0" borderId="15" xfId="1" applyNumberFormat="1" applyFont="1" applyFill="1" applyBorder="1" applyAlignment="1">
      <alignment vertical="center"/>
    </xf>
    <xf numFmtId="182" fontId="60" fillId="0" borderId="15" xfId="4" applyNumberFormat="1" applyFont="1" applyFill="1" applyBorder="1" applyAlignment="1">
      <alignment horizontal="center" vertical="center"/>
    </xf>
    <xf numFmtId="182" fontId="60" fillId="0" borderId="0" xfId="4" applyNumberFormat="1" applyFont="1" applyFill="1" applyBorder="1" applyAlignment="1">
      <alignment horizontal="center" vertical="center"/>
    </xf>
    <xf numFmtId="182" fontId="60" fillId="0" borderId="0" xfId="4" applyNumberFormat="1" applyFont="1" applyFill="1" applyBorder="1" applyAlignment="1">
      <alignment vertical="center"/>
    </xf>
    <xf numFmtId="38" fontId="60" fillId="0" borderId="15" xfId="4" applyFont="1" applyFill="1" applyBorder="1" applyAlignment="1">
      <alignment vertical="center"/>
    </xf>
    <xf numFmtId="182" fontId="60" fillId="0" borderId="15" xfId="4" applyNumberFormat="1" applyFont="1" applyFill="1" applyBorder="1" applyAlignment="1">
      <alignment vertical="center"/>
    </xf>
    <xf numFmtId="0" fontId="60" fillId="0" borderId="65" xfId="0" applyFont="1" applyBorder="1" applyAlignment="1">
      <alignment horizontal="right" vertical="center"/>
    </xf>
    <xf numFmtId="0" fontId="49" fillId="6" borderId="97" xfId="3" applyFont="1" applyFill="1" applyBorder="1" applyAlignment="1">
      <alignment horizontal="right" vertical="center"/>
    </xf>
    <xf numFmtId="0" fontId="24" fillId="11" borderId="97" xfId="3" applyFont="1" applyFill="1" applyBorder="1" applyAlignment="1">
      <alignment horizontal="right" vertical="center"/>
    </xf>
    <xf numFmtId="0" fontId="24" fillId="10" borderId="97" xfId="3" applyFont="1" applyFill="1" applyBorder="1" applyAlignment="1">
      <alignment horizontal="right" vertical="center"/>
    </xf>
    <xf numFmtId="0" fontId="40" fillId="10" borderId="97" xfId="3" applyFont="1" applyFill="1" applyBorder="1" applyAlignment="1">
      <alignment horizontal="right" vertical="center"/>
    </xf>
    <xf numFmtId="0" fontId="24" fillId="10" borderId="97" xfId="3" applyFont="1" applyFill="1" applyBorder="1" applyAlignment="1">
      <alignment horizontal="right" vertical="center" shrinkToFit="1"/>
    </xf>
    <xf numFmtId="0" fontId="24" fillId="20" borderId="97" xfId="3" applyFont="1" applyFill="1" applyBorder="1" applyAlignment="1">
      <alignment horizontal="right" vertical="center" shrinkToFit="1"/>
    </xf>
    <xf numFmtId="0" fontId="3" fillId="14" borderId="0" xfId="3" applyFont="1" applyFill="1" applyAlignment="1">
      <alignment horizontal="left" vertical="center" wrapText="1"/>
    </xf>
    <xf numFmtId="0" fontId="39" fillId="0" borderId="112" xfId="3" applyFont="1" applyBorder="1" applyAlignment="1">
      <alignment horizontal="left" vertical="center" shrinkToFit="1"/>
    </xf>
    <xf numFmtId="176" fontId="24" fillId="0" borderId="24" xfId="3" applyNumberFormat="1" applyFont="1" applyBorder="1" applyAlignment="1">
      <alignment vertical="center"/>
    </xf>
    <xf numFmtId="0" fontId="84" fillId="10" borderId="97" xfId="3" applyFont="1" applyFill="1" applyBorder="1" applyAlignment="1">
      <alignment horizontal="left" vertical="center"/>
    </xf>
    <xf numFmtId="0" fontId="24" fillId="10" borderId="97" xfId="3" applyFont="1" applyFill="1" applyBorder="1" applyAlignment="1">
      <alignment vertical="center" shrinkToFit="1"/>
    </xf>
    <xf numFmtId="0" fontId="107" fillId="51" borderId="61" xfId="0" applyFont="1" applyFill="1" applyBorder="1" applyAlignment="1">
      <alignment horizontal="center" vertical="top" wrapText="1"/>
    </xf>
    <xf numFmtId="0" fontId="107" fillId="51" borderId="62" xfId="0" applyFont="1" applyFill="1" applyBorder="1" applyAlignment="1">
      <alignment horizontal="center" vertical="top" wrapText="1"/>
    </xf>
    <xf numFmtId="0" fontId="30" fillId="10" borderId="97" xfId="3" applyFont="1" applyFill="1" applyBorder="1" applyAlignment="1">
      <alignment vertical="center"/>
    </xf>
    <xf numFmtId="176" fontId="24" fillId="2" borderId="97" xfId="3" applyNumberFormat="1" applyFont="1" applyFill="1" applyBorder="1" applyAlignment="1">
      <alignment horizontal="left" vertical="center" shrinkToFit="1"/>
    </xf>
    <xf numFmtId="0" fontId="40" fillId="10" borderId="97" xfId="3" applyFont="1" applyFill="1" applyBorder="1" applyAlignment="1">
      <alignment horizontal="left" vertical="center" shrinkToFit="1"/>
    </xf>
    <xf numFmtId="0" fontId="139" fillId="2" borderId="97" xfId="3" applyFont="1" applyFill="1" applyBorder="1" applyAlignment="1">
      <alignment vertical="center" wrapText="1" shrinkToFit="1"/>
    </xf>
    <xf numFmtId="0" fontId="3" fillId="0" borderId="115" xfId="3" applyFont="1" applyBorder="1" applyAlignment="1">
      <alignment vertical="center"/>
    </xf>
    <xf numFmtId="38" fontId="38" fillId="0" borderId="97" xfId="1" applyFont="1" applyFill="1" applyBorder="1" applyAlignment="1">
      <alignment vertical="center" shrinkToFit="1"/>
    </xf>
    <xf numFmtId="0" fontId="24" fillId="6" borderId="97" xfId="3" applyFont="1" applyFill="1" applyBorder="1" applyAlignment="1">
      <alignment horizontal="center" vertical="center" shrinkToFit="1"/>
    </xf>
    <xf numFmtId="0" fontId="54" fillId="0" borderId="97" xfId="3" applyFont="1" applyBorder="1" applyAlignment="1">
      <alignment horizontal="center" vertical="center" shrinkToFit="1"/>
    </xf>
    <xf numFmtId="0" fontId="59" fillId="5" borderId="50" xfId="0" applyFont="1" applyFill="1" applyBorder="1" applyAlignment="1">
      <alignment horizontal="left" vertical="top" wrapText="1"/>
    </xf>
    <xf numFmtId="0" fontId="60" fillId="0" borderId="35" xfId="0" applyFont="1" applyBorder="1" applyAlignment="1">
      <alignment horizontal="center" vertical="top" wrapText="1"/>
    </xf>
    <xf numFmtId="0" fontId="60" fillId="0" borderId="32" xfId="0" applyFont="1" applyBorder="1" applyAlignment="1">
      <alignment horizontal="center" vertical="center" wrapText="1"/>
    </xf>
    <xf numFmtId="0" fontId="127" fillId="0" borderId="35" xfId="0" applyFont="1" applyBorder="1" applyAlignment="1">
      <alignment horizontal="center" vertical="center" wrapText="1"/>
    </xf>
    <xf numFmtId="38" fontId="72" fillId="0" borderId="39" xfId="1" applyFont="1" applyBorder="1" applyAlignment="1">
      <alignment horizontal="center" vertical="center" wrapText="1"/>
    </xf>
    <xf numFmtId="0" fontId="72" fillId="0" borderId="35" xfId="0" applyFont="1" applyBorder="1" applyAlignment="1">
      <alignment horizontal="center" vertical="center" wrapText="1"/>
    </xf>
    <xf numFmtId="0" fontId="72" fillId="0" borderId="35" xfId="0" applyFont="1" applyBorder="1" applyAlignment="1">
      <alignment horizontal="center" vertical="top" wrapText="1"/>
    </xf>
    <xf numFmtId="0" fontId="107" fillId="0" borderId="35" xfId="0" applyFont="1" applyBorder="1" applyAlignment="1">
      <alignment horizontal="center" vertical="center"/>
    </xf>
    <xf numFmtId="0" fontId="127" fillId="0" borderId="36" xfId="0" applyFont="1" applyBorder="1" applyAlignment="1">
      <alignment horizontal="center" vertical="center" wrapText="1"/>
    </xf>
    <xf numFmtId="0" fontId="132" fillId="0" borderId="35" xfId="0" applyFont="1" applyBorder="1" applyAlignment="1">
      <alignment horizontal="center" vertical="center" wrapText="1"/>
    </xf>
    <xf numFmtId="49" fontId="59" fillId="0" borderId="34" xfId="0" applyNumberFormat="1" applyFont="1" applyBorder="1" applyAlignment="1">
      <alignment horizontal="center" vertical="center"/>
    </xf>
    <xf numFmtId="38" fontId="60" fillId="0" borderId="39" xfId="1" applyFont="1" applyBorder="1" applyAlignment="1">
      <alignment horizontal="left" vertical="top" wrapText="1"/>
    </xf>
    <xf numFmtId="38" fontId="61" fillId="0" borderId="39" xfId="1" applyFont="1" applyBorder="1" applyAlignment="1">
      <alignment horizontal="center" vertical="center" wrapText="1"/>
    </xf>
    <xf numFmtId="49" fontId="59" fillId="0" borderId="39" xfId="1" applyNumberFormat="1" applyFont="1" applyFill="1" applyBorder="1" applyAlignment="1">
      <alignment horizontal="center" vertical="center"/>
    </xf>
    <xf numFmtId="38" fontId="59" fillId="0" borderId="39" xfId="1" applyFont="1" applyFill="1" applyBorder="1" applyAlignment="1">
      <alignment horizontal="center" vertical="center"/>
    </xf>
    <xf numFmtId="0" fontId="60" fillId="56" borderId="0" xfId="0" applyFont="1" applyFill="1">
      <alignment vertical="center"/>
    </xf>
    <xf numFmtId="0" fontId="58" fillId="56" borderId="0" xfId="0" applyFont="1" applyFill="1" applyAlignment="1">
      <alignment vertical="top"/>
    </xf>
    <xf numFmtId="0" fontId="60" fillId="56" borderId="0" xfId="0" applyFont="1" applyFill="1" applyAlignment="1">
      <alignment horizontal="center" vertical="center"/>
    </xf>
    <xf numFmtId="0" fontId="60" fillId="56" borderId="0" xfId="0" applyFont="1" applyFill="1" applyAlignment="1">
      <alignment vertical="top"/>
    </xf>
    <xf numFmtId="0" fontId="128" fillId="57" borderId="35" xfId="0" applyFont="1" applyFill="1" applyBorder="1">
      <alignment vertical="center"/>
    </xf>
    <xf numFmtId="0" fontId="144" fillId="57" borderId="35" xfId="0" applyFont="1" applyFill="1" applyBorder="1">
      <alignment vertical="center"/>
    </xf>
    <xf numFmtId="182" fontId="63" fillId="7" borderId="0" xfId="1" applyNumberFormat="1" applyFont="1" applyFill="1" applyBorder="1">
      <alignment vertical="center"/>
    </xf>
    <xf numFmtId="0" fontId="64" fillId="5" borderId="50" xfId="0" applyFont="1" applyFill="1" applyBorder="1" applyAlignment="1">
      <alignment horizontal="left" vertical="center" wrapText="1"/>
    </xf>
    <xf numFmtId="0" fontId="64" fillId="5" borderId="51" xfId="0" applyFont="1" applyFill="1" applyBorder="1" applyAlignment="1">
      <alignment horizontal="left" vertical="center" wrapText="1"/>
    </xf>
    <xf numFmtId="0" fontId="59" fillId="5" borderId="61" xfId="0" applyFont="1" applyFill="1" applyBorder="1" applyAlignment="1">
      <alignment horizontal="left" vertical="center" wrapText="1"/>
    </xf>
    <xf numFmtId="0" fontId="59" fillId="5" borderId="53" xfId="0" applyFont="1" applyFill="1" applyBorder="1" applyAlignment="1">
      <alignment horizontal="left" vertical="top" wrapText="1"/>
    </xf>
    <xf numFmtId="38" fontId="59" fillId="5" borderId="51" xfId="1" applyFont="1" applyFill="1" applyBorder="1" applyAlignment="1">
      <alignment horizontal="left" vertical="top" wrapText="1"/>
    </xf>
    <xf numFmtId="38" fontId="59" fillId="5" borderId="61" xfId="1" applyFont="1" applyFill="1" applyBorder="1" applyAlignment="1">
      <alignment horizontal="left" vertical="top" wrapText="1"/>
    </xf>
    <xf numFmtId="38" fontId="59" fillId="5" borderId="50" xfId="1" applyFont="1" applyFill="1" applyBorder="1" applyAlignment="1">
      <alignment horizontal="left" vertical="top" wrapText="1"/>
    </xf>
    <xf numFmtId="0" fontId="59" fillId="5" borderId="51" xfId="0" applyFont="1" applyFill="1" applyBorder="1" applyAlignment="1">
      <alignment horizontal="left" vertical="top" wrapText="1"/>
    </xf>
    <xf numFmtId="0" fontId="59" fillId="5" borderId="57" xfId="0" applyFont="1" applyFill="1" applyBorder="1" applyAlignment="1">
      <alignment horizontal="left" vertical="top" wrapText="1"/>
    </xf>
    <xf numFmtId="0" fontId="59" fillId="5" borderId="61" xfId="0" applyFont="1" applyFill="1" applyBorder="1" applyAlignment="1">
      <alignment horizontal="left" vertical="top" wrapText="1"/>
    </xf>
    <xf numFmtId="38" fontId="59" fillId="5" borderId="55" xfId="1" applyFont="1" applyFill="1" applyBorder="1" applyAlignment="1">
      <alignment horizontal="left" vertical="top" wrapText="1"/>
    </xf>
    <xf numFmtId="0" fontId="59" fillId="5" borderId="54" xfId="0" applyFont="1" applyFill="1" applyBorder="1" applyAlignment="1">
      <alignment horizontal="left" vertical="top" wrapText="1"/>
    </xf>
    <xf numFmtId="0" fontId="59" fillId="5" borderId="52" xfId="0" applyFont="1" applyFill="1" applyBorder="1" applyAlignment="1">
      <alignment horizontal="left" vertical="top" wrapText="1"/>
    </xf>
    <xf numFmtId="0" fontId="79" fillId="5" borderId="57" xfId="0" applyFont="1" applyFill="1" applyBorder="1" applyAlignment="1">
      <alignment horizontal="left" vertical="top" wrapText="1"/>
    </xf>
    <xf numFmtId="0" fontId="79" fillId="5" borderId="54" xfId="0" applyFont="1" applyFill="1" applyBorder="1" applyAlignment="1">
      <alignment horizontal="left" vertical="top" wrapText="1"/>
    </xf>
    <xf numFmtId="0" fontId="79" fillId="5" borderId="50" xfId="0" applyFont="1" applyFill="1" applyBorder="1" applyAlignment="1">
      <alignment horizontal="left" vertical="top" wrapText="1"/>
    </xf>
    <xf numFmtId="38" fontId="59" fillId="5" borderId="52" xfId="1" applyFont="1" applyFill="1" applyBorder="1" applyAlignment="1">
      <alignment horizontal="left" vertical="top" wrapText="1"/>
    </xf>
    <xf numFmtId="38" fontId="79" fillId="5" borderId="50" xfId="1" applyFont="1" applyFill="1" applyBorder="1" applyAlignment="1">
      <alignment horizontal="left" vertical="top" wrapText="1"/>
    </xf>
    <xf numFmtId="38" fontId="79" fillId="5" borderId="57" xfId="1" applyFont="1" applyFill="1" applyBorder="1" applyAlignment="1">
      <alignment horizontal="left" vertical="top" wrapText="1"/>
    </xf>
    <xf numFmtId="0" fontId="79" fillId="5" borderId="51" xfId="0" applyFont="1" applyFill="1" applyBorder="1" applyAlignment="1">
      <alignment horizontal="left" vertical="top" wrapText="1"/>
    </xf>
    <xf numFmtId="0" fontId="79" fillId="5" borderId="52" xfId="0" applyFont="1" applyFill="1" applyBorder="1" applyAlignment="1">
      <alignment horizontal="left" vertical="top" wrapText="1"/>
    </xf>
    <xf numFmtId="38" fontId="59" fillId="5" borderId="62" xfId="1" applyFont="1" applyFill="1" applyBorder="1" applyAlignment="1">
      <alignment horizontal="left" vertical="top" wrapText="1"/>
    </xf>
    <xf numFmtId="0" fontId="79" fillId="5" borderId="62" xfId="0" applyFont="1" applyFill="1" applyBorder="1" applyAlignment="1">
      <alignment horizontal="left" vertical="top" wrapText="1"/>
    </xf>
    <xf numFmtId="0" fontId="79" fillId="5" borderId="61" xfId="0" applyFont="1" applyFill="1" applyBorder="1" applyAlignment="1">
      <alignment horizontal="left" vertical="top" wrapText="1"/>
    </xf>
    <xf numFmtId="38" fontId="79" fillId="5" borderId="61" xfId="1" applyFont="1" applyFill="1" applyBorder="1" applyAlignment="1">
      <alignment horizontal="left" vertical="top" wrapText="1"/>
    </xf>
    <xf numFmtId="0" fontId="59" fillId="5" borderId="62" xfId="0" applyFont="1" applyFill="1" applyBorder="1" applyAlignment="1">
      <alignment horizontal="left" vertical="top" wrapText="1"/>
    </xf>
    <xf numFmtId="0" fontId="59" fillId="5" borderId="81" xfId="0" applyFont="1" applyFill="1" applyBorder="1" applyAlignment="1">
      <alignment horizontal="left" vertical="top" wrapText="1"/>
    </xf>
    <xf numFmtId="38" fontId="79" fillId="5" borderId="54" xfId="4" applyFont="1" applyFill="1" applyBorder="1" applyAlignment="1">
      <alignment horizontal="left" vertical="top" wrapText="1"/>
    </xf>
    <xf numFmtId="38" fontId="59" fillId="5" borderId="54" xfId="4" applyFont="1" applyFill="1" applyBorder="1" applyAlignment="1">
      <alignment horizontal="left" vertical="top" wrapText="1"/>
    </xf>
    <xf numFmtId="0" fontId="79" fillId="5" borderId="55" xfId="0" applyFont="1" applyFill="1" applyBorder="1" applyAlignment="1">
      <alignment horizontal="left" vertical="top" wrapText="1"/>
    </xf>
    <xf numFmtId="0" fontId="91" fillId="5" borderId="62" xfId="7" applyFont="1" applyFill="1" applyBorder="1" applyAlignment="1">
      <alignment horizontal="left" vertical="top" wrapText="1"/>
    </xf>
    <xf numFmtId="0" fontId="91" fillId="5" borderId="61" xfId="7" applyFont="1" applyFill="1" applyBorder="1" applyAlignment="1">
      <alignment horizontal="left" vertical="top" wrapText="1"/>
    </xf>
    <xf numFmtId="0" fontId="91" fillId="5" borderId="61" xfId="0" applyFont="1" applyFill="1" applyBorder="1" applyAlignment="1">
      <alignment horizontal="left" vertical="top" wrapText="1"/>
    </xf>
    <xf numFmtId="0" fontId="91" fillId="5" borderId="81" xfId="0" applyFont="1" applyFill="1" applyBorder="1" applyAlignment="1">
      <alignment horizontal="left" vertical="top" wrapText="1"/>
    </xf>
    <xf numFmtId="0" fontId="91" fillId="5" borderId="62" xfId="0" applyFont="1" applyFill="1" applyBorder="1" applyAlignment="1">
      <alignment horizontal="left" vertical="top" wrapText="1"/>
    </xf>
    <xf numFmtId="0" fontId="91" fillId="5" borderId="81" xfId="7" applyFont="1" applyFill="1" applyBorder="1" applyAlignment="1">
      <alignment horizontal="left" vertical="top" wrapText="1"/>
    </xf>
    <xf numFmtId="0" fontId="79" fillId="5" borderId="81" xfId="0" applyFont="1" applyFill="1" applyBorder="1" applyAlignment="1">
      <alignment horizontal="left" vertical="top" wrapText="1"/>
    </xf>
    <xf numFmtId="0" fontId="79" fillId="5" borderId="262" xfId="0" applyFont="1" applyFill="1" applyBorder="1" applyAlignment="1">
      <alignment horizontal="left" vertical="top" wrapText="1"/>
    </xf>
    <xf numFmtId="0" fontId="79" fillId="5" borderId="184" xfId="0" applyFont="1" applyFill="1" applyBorder="1" applyAlignment="1">
      <alignment horizontal="left" vertical="top" wrapText="1"/>
    </xf>
    <xf numFmtId="0" fontId="79" fillId="5" borderId="263" xfId="0" applyFont="1" applyFill="1" applyBorder="1" applyAlignment="1">
      <alignment horizontal="left" vertical="top" wrapText="1"/>
    </xf>
    <xf numFmtId="0" fontId="59" fillId="18" borderId="61" xfId="0" applyFont="1" applyFill="1" applyBorder="1" applyAlignment="1">
      <alignment horizontal="left" vertical="top" wrapText="1"/>
    </xf>
    <xf numFmtId="38" fontId="79" fillId="5" borderId="54" xfId="1" applyFont="1" applyFill="1" applyBorder="1" applyAlignment="1">
      <alignment horizontal="left" vertical="top" wrapText="1"/>
    </xf>
    <xf numFmtId="38" fontId="79" fillId="5" borderId="62" xfId="1" applyFont="1" applyFill="1" applyBorder="1" applyAlignment="1">
      <alignment horizontal="left" vertical="top" wrapText="1"/>
    </xf>
    <xf numFmtId="38" fontId="79" fillId="5" borderId="81" xfId="1" applyFont="1" applyFill="1" applyBorder="1" applyAlignment="1">
      <alignment horizontal="left" vertical="top" wrapText="1"/>
    </xf>
    <xf numFmtId="38" fontId="59" fillId="5" borderId="61" xfId="4" applyFont="1" applyFill="1" applyBorder="1" applyAlignment="1">
      <alignment horizontal="left" vertical="top" wrapText="1"/>
    </xf>
    <xf numFmtId="38" fontId="59" fillId="9" borderId="61" xfId="1" applyFont="1" applyFill="1" applyBorder="1" applyAlignment="1">
      <alignment horizontal="left" vertical="top" wrapText="1"/>
    </xf>
    <xf numFmtId="38" fontId="59" fillId="5" borderId="81" xfId="1" applyFont="1" applyFill="1" applyBorder="1" applyAlignment="1">
      <alignment horizontal="left" vertical="top" wrapText="1"/>
    </xf>
    <xf numFmtId="0" fontId="59" fillId="5" borderId="176" xfId="0" applyFont="1" applyFill="1" applyBorder="1" applyAlignment="1">
      <alignment horizontal="left" vertical="top" wrapText="1"/>
    </xf>
    <xf numFmtId="184" fontId="59" fillId="23" borderId="35" xfId="1" applyNumberFormat="1" applyFont="1" applyFill="1" applyBorder="1" applyAlignment="1">
      <alignment horizontal="left" vertical="top" wrapText="1"/>
    </xf>
    <xf numFmtId="184" fontId="59" fillId="5" borderId="61" xfId="1" applyNumberFormat="1" applyFont="1" applyFill="1" applyBorder="1" applyAlignment="1">
      <alignment horizontal="left" vertical="top" wrapText="1"/>
    </xf>
    <xf numFmtId="184" fontId="59" fillId="5" borderId="61" xfId="0" applyNumberFormat="1" applyFont="1" applyFill="1" applyBorder="1" applyAlignment="1">
      <alignment horizontal="left" vertical="top" wrapText="1"/>
    </xf>
    <xf numFmtId="187" fontId="59" fillId="5" borderId="61" xfId="0" applyNumberFormat="1" applyFont="1" applyFill="1" applyBorder="1" applyAlignment="1">
      <alignment horizontal="left" vertical="top" wrapText="1"/>
    </xf>
    <xf numFmtId="0" fontId="60" fillId="44" borderId="0" xfId="0" applyFont="1" applyFill="1" applyAlignment="1">
      <alignment horizontal="left" vertical="top"/>
    </xf>
    <xf numFmtId="0" fontId="90" fillId="46" borderId="61" xfId="0" applyFont="1" applyFill="1" applyBorder="1" applyAlignment="1">
      <alignment horizontal="left" vertical="top" wrapText="1"/>
    </xf>
    <xf numFmtId="0" fontId="133" fillId="51" borderId="62" xfId="0" applyFont="1" applyFill="1" applyBorder="1" applyAlignment="1">
      <alignment horizontal="left" vertical="top" wrapText="1"/>
    </xf>
    <xf numFmtId="0" fontId="133" fillId="51" borderId="61" xfId="0" applyFont="1" applyFill="1" applyBorder="1" applyAlignment="1">
      <alignment horizontal="left" vertical="top" wrapText="1"/>
    </xf>
    <xf numFmtId="0" fontId="90" fillId="46" borderId="50" xfId="0" applyFont="1" applyFill="1" applyBorder="1" applyAlignment="1">
      <alignment horizontal="left" vertical="top" wrapText="1"/>
    </xf>
    <xf numFmtId="38" fontId="90" fillId="46" borderId="51" xfId="1" applyFont="1" applyFill="1" applyBorder="1" applyAlignment="1">
      <alignment horizontal="left" vertical="top" wrapText="1"/>
    </xf>
    <xf numFmtId="0" fontId="90" fillId="46" borderId="54" xfId="0" applyFont="1" applyFill="1" applyBorder="1" applyAlignment="1">
      <alignment horizontal="left" vertical="top" wrapText="1"/>
    </xf>
    <xf numFmtId="0" fontId="79" fillId="53" borderId="62" xfId="0" applyFont="1" applyFill="1" applyBorder="1" applyAlignment="1">
      <alignment horizontal="left" vertical="top" wrapText="1"/>
    </xf>
    <xf numFmtId="0" fontId="79" fillId="53" borderId="61" xfId="0" applyFont="1" applyFill="1" applyBorder="1" applyAlignment="1">
      <alignment horizontal="left" vertical="top" wrapText="1"/>
    </xf>
    <xf numFmtId="0" fontId="60" fillId="56" borderId="0" xfId="0" applyFont="1" applyFill="1" applyAlignment="1">
      <alignment horizontal="left" vertical="top"/>
    </xf>
    <xf numFmtId="0" fontId="59" fillId="10" borderId="184" xfId="0" applyFont="1" applyFill="1" applyBorder="1" applyAlignment="1">
      <alignment horizontal="left" vertical="center" wrapText="1"/>
    </xf>
    <xf numFmtId="0" fontId="59" fillId="10" borderId="184" xfId="0" applyFont="1" applyFill="1" applyBorder="1" applyAlignment="1">
      <alignment horizontal="left" vertical="top" wrapText="1"/>
    </xf>
    <xf numFmtId="0" fontId="60" fillId="0" borderId="0" xfId="0" applyFont="1" applyAlignment="1">
      <alignment horizontal="left" vertical="top"/>
    </xf>
    <xf numFmtId="184" fontId="59" fillId="0" borderId="0" xfId="1" applyNumberFormat="1" applyFont="1" applyFill="1" applyBorder="1" applyAlignment="1">
      <alignment horizontal="center" vertical="center"/>
    </xf>
    <xf numFmtId="0" fontId="59" fillId="0" borderId="0" xfId="0" applyFont="1" applyAlignment="1">
      <alignment horizontal="center" vertical="center"/>
    </xf>
    <xf numFmtId="0" fontId="39" fillId="0" borderId="97" xfId="3" applyFont="1" applyBorder="1" applyAlignment="1">
      <alignment horizontal="center" vertical="center"/>
    </xf>
    <xf numFmtId="0" fontId="22" fillId="0" borderId="97" xfId="3" applyFont="1" applyBorder="1" applyAlignment="1">
      <alignment horizontal="center" vertical="center"/>
    </xf>
    <xf numFmtId="0" fontId="145" fillId="0" borderId="8" xfId="3" applyFont="1" applyBorder="1" applyAlignment="1">
      <alignment horizontal="left" vertical="center" shrinkToFit="1"/>
    </xf>
    <xf numFmtId="0" fontId="145" fillId="0" borderId="97" xfId="3" applyFont="1" applyBorder="1" applyAlignment="1">
      <alignment horizontal="left" vertical="center" shrinkToFit="1"/>
    </xf>
    <xf numFmtId="0" fontId="145" fillId="0" borderId="10" xfId="3" applyFont="1" applyBorder="1" applyAlignment="1">
      <alignment horizontal="left" vertical="center" shrinkToFit="1"/>
    </xf>
    <xf numFmtId="0" fontId="145" fillId="0" borderId="111" xfId="3" applyFont="1" applyBorder="1" applyAlignment="1">
      <alignment horizontal="left" vertical="center" shrinkToFit="1"/>
    </xf>
    <xf numFmtId="38" fontId="60" fillId="0" borderId="0" xfId="1" applyFont="1" applyFill="1" applyAlignment="1">
      <alignment vertical="center"/>
    </xf>
    <xf numFmtId="38" fontId="60" fillId="0" borderId="18" xfId="4" applyFont="1" applyBorder="1" applyAlignment="1">
      <alignment vertical="center"/>
    </xf>
    <xf numFmtId="0" fontId="36" fillId="2" borderId="97" xfId="3" applyFont="1" applyFill="1" applyBorder="1" applyAlignment="1">
      <alignment vertical="center" shrinkToFit="1"/>
    </xf>
    <xf numFmtId="0" fontId="40" fillId="2" borderId="97" xfId="3" applyFont="1" applyFill="1" applyBorder="1" applyAlignment="1">
      <alignment vertical="center"/>
    </xf>
    <xf numFmtId="1" fontId="39" fillId="6" borderId="97" xfId="3" applyNumberFormat="1" applyFont="1" applyFill="1" applyBorder="1" applyAlignment="1">
      <alignment vertical="center" wrapText="1"/>
    </xf>
    <xf numFmtId="1" fontId="49" fillId="6" borderId="97" xfId="3" applyNumberFormat="1" applyFont="1" applyFill="1" applyBorder="1" applyAlignment="1">
      <alignment vertical="center"/>
    </xf>
    <xf numFmtId="1" fontId="39" fillId="6" borderId="97" xfId="0" applyNumberFormat="1" applyFont="1" applyFill="1" applyBorder="1">
      <alignment vertical="center"/>
    </xf>
    <xf numFmtId="0" fontId="22" fillId="0" borderId="272" xfId="3" applyFont="1" applyBorder="1" applyAlignment="1">
      <alignment horizontal="left" vertical="center"/>
    </xf>
    <xf numFmtId="0" fontId="22" fillId="0" borderId="272" xfId="3" applyFont="1" applyBorder="1" applyAlignment="1">
      <alignment horizontal="left" vertical="center" wrapText="1"/>
    </xf>
    <xf numFmtId="0" fontId="39" fillId="0" borderId="111" xfId="3" applyFont="1" applyBorder="1" applyAlignment="1">
      <alignment horizontal="center" vertical="center"/>
    </xf>
    <xf numFmtId="0" fontId="31" fillId="11" borderId="118" xfId="3" applyFont="1" applyFill="1" applyBorder="1" applyAlignment="1">
      <alignment horizontal="left" vertical="center"/>
    </xf>
    <xf numFmtId="184" fontId="60" fillId="0" borderId="15" xfId="4" applyNumberFormat="1" applyFont="1" applyBorder="1" applyAlignment="1">
      <alignment horizontal="right" vertical="center"/>
    </xf>
    <xf numFmtId="184" fontId="60" fillId="0" borderId="15" xfId="4" applyNumberFormat="1" applyFont="1" applyFill="1" applyBorder="1" applyAlignment="1">
      <alignment horizontal="right" vertical="center"/>
    </xf>
    <xf numFmtId="176" fontId="63" fillId="0" borderId="161" xfId="0" applyNumberFormat="1" applyFont="1" applyBorder="1">
      <alignment vertical="center"/>
    </xf>
    <xf numFmtId="38" fontId="63" fillId="0" borderId="0" xfId="0" applyNumberFormat="1" applyFont="1">
      <alignment vertical="center"/>
    </xf>
    <xf numFmtId="184" fontId="60" fillId="0" borderId="35" xfId="0" applyNumberFormat="1" applyFont="1" applyBorder="1">
      <alignment vertical="center"/>
    </xf>
    <xf numFmtId="181" fontId="60" fillId="0" borderId="35" xfId="0" applyNumberFormat="1" applyFont="1" applyBorder="1">
      <alignment vertical="center"/>
    </xf>
    <xf numFmtId="1" fontId="67" fillId="0" borderId="0" xfId="0" applyNumberFormat="1" applyFont="1">
      <alignment vertical="center"/>
    </xf>
    <xf numFmtId="0" fontId="97" fillId="0" borderId="0" xfId="0" applyFont="1" applyAlignment="1">
      <alignment vertical="center" wrapText="1"/>
    </xf>
    <xf numFmtId="176" fontId="60" fillId="0" borderId="161" xfId="0" applyNumberFormat="1" applyFont="1" applyBorder="1" applyAlignment="1">
      <alignment horizontal="center" vertical="center"/>
    </xf>
    <xf numFmtId="184" fontId="60" fillId="0" borderId="71" xfId="0" applyNumberFormat="1" applyFont="1" applyBorder="1" applyAlignment="1">
      <alignment horizontal="center" vertical="center"/>
    </xf>
    <xf numFmtId="181" fontId="60" fillId="0" borderId="71" xfId="0" applyNumberFormat="1" applyFont="1" applyBorder="1" applyAlignment="1">
      <alignment horizontal="center" vertical="center"/>
    </xf>
    <xf numFmtId="38" fontId="63" fillId="0" borderId="0" xfId="1" applyFont="1" applyFill="1" applyBorder="1">
      <alignment vertical="center"/>
    </xf>
    <xf numFmtId="0" fontId="59" fillId="0" borderId="0" xfId="0" applyFont="1" applyAlignment="1">
      <alignment vertical="center" wrapText="1"/>
    </xf>
    <xf numFmtId="0" fontId="44" fillId="16" borderId="11" xfId="3" applyFont="1" applyFill="1" applyBorder="1" applyAlignment="1">
      <alignment horizontal="center" vertical="center" shrinkToFit="1"/>
    </xf>
    <xf numFmtId="0" fontId="44" fillId="16" borderId="17" xfId="3" applyFont="1" applyFill="1" applyBorder="1" applyAlignment="1">
      <alignment horizontal="center" vertical="center"/>
    </xf>
    <xf numFmtId="38" fontId="39" fillId="0" borderId="97" xfId="1" applyFont="1" applyFill="1" applyBorder="1" applyAlignment="1">
      <alignment vertical="center" shrinkToFit="1"/>
    </xf>
    <xf numFmtId="0" fontId="39" fillId="0" borderId="200" xfId="3" applyFont="1" applyBorder="1" applyAlignment="1">
      <alignment horizontal="left" vertical="center"/>
    </xf>
    <xf numFmtId="0" fontId="39" fillId="0" borderId="111" xfId="3" applyFont="1" applyBorder="1" applyAlignment="1">
      <alignment vertical="center"/>
    </xf>
    <xf numFmtId="0" fontId="39" fillId="0" borderId="201" xfId="3" applyFont="1" applyBorder="1" applyAlignment="1">
      <alignment horizontal="left" vertical="center"/>
    </xf>
    <xf numFmtId="0" fontId="39" fillId="0" borderId="97" xfId="3" applyFont="1" applyBorder="1" applyAlignment="1">
      <alignment vertical="center" wrapText="1"/>
    </xf>
    <xf numFmtId="181" fontId="49" fillId="0" borderId="113" xfId="3" applyNumberFormat="1" applyFont="1" applyBorder="1" applyAlignment="1">
      <alignment vertical="center" shrinkToFit="1"/>
    </xf>
    <xf numFmtId="0" fontId="39" fillId="36" borderId="1" xfId="3" applyFont="1" applyFill="1" applyBorder="1" applyAlignment="1">
      <alignment horizontal="left" vertical="center"/>
    </xf>
    <xf numFmtId="0" fontId="100" fillId="36" borderId="1" xfId="3" applyFont="1" applyFill="1" applyBorder="1" applyAlignment="1">
      <alignment horizontal="left" vertical="center"/>
    </xf>
    <xf numFmtId="0" fontId="100" fillId="10" borderId="1" xfId="3" applyFont="1" applyFill="1" applyBorder="1" applyAlignment="1">
      <alignment horizontal="left" vertical="center"/>
    </xf>
    <xf numFmtId="0" fontId="120" fillId="10" borderId="1" xfId="3" applyFont="1" applyFill="1" applyBorder="1" applyAlignment="1">
      <alignment horizontal="left" vertical="center"/>
    </xf>
    <xf numFmtId="0" fontId="100" fillId="6" borderId="1" xfId="3" applyFont="1" applyFill="1" applyBorder="1" applyAlignment="1">
      <alignment horizontal="left" vertical="center"/>
    </xf>
    <xf numFmtId="0" fontId="120" fillId="6" borderId="1" xfId="3" applyFont="1" applyFill="1" applyBorder="1" applyAlignment="1">
      <alignment horizontal="left" vertical="center"/>
    </xf>
    <xf numFmtId="0" fontId="120" fillId="36" borderId="1" xfId="3" applyFont="1" applyFill="1" applyBorder="1" applyAlignment="1">
      <alignment horizontal="left" vertical="center"/>
    </xf>
    <xf numFmtId="0" fontId="72" fillId="0" borderId="35" xfId="0" applyFont="1" applyBorder="1" applyAlignment="1">
      <alignment horizontal="left" vertical="top" wrapText="1"/>
    </xf>
    <xf numFmtId="38" fontId="76" fillId="0" borderId="35" xfId="1" applyFont="1" applyBorder="1" applyAlignment="1">
      <alignment vertical="top" wrapText="1"/>
    </xf>
    <xf numFmtId="182" fontId="76" fillId="0" borderId="0" xfId="1" applyNumberFormat="1" applyFont="1" applyBorder="1" applyAlignment="1">
      <alignment vertical="center"/>
    </xf>
    <xf numFmtId="0" fontId="76" fillId="0" borderId="35" xfId="0" applyFont="1" applyBorder="1" applyAlignment="1">
      <alignment horizontal="center" vertical="center"/>
    </xf>
    <xf numFmtId="40" fontId="76" fillId="7" borderId="0" xfId="1" applyNumberFormat="1" applyFont="1" applyFill="1" applyBorder="1" applyAlignment="1">
      <alignment vertical="center"/>
    </xf>
    <xf numFmtId="182" fontId="76" fillId="7" borderId="0" xfId="1" applyNumberFormat="1" applyFont="1" applyFill="1" applyBorder="1" applyAlignment="1">
      <alignment vertical="center"/>
    </xf>
    <xf numFmtId="38" fontId="81" fillId="28" borderId="35" xfId="1" applyFont="1" applyFill="1" applyBorder="1" applyAlignment="1">
      <alignment horizontal="center" vertical="center"/>
    </xf>
    <xf numFmtId="38" fontId="76" fillId="5" borderId="61" xfId="1" applyFont="1" applyFill="1" applyBorder="1" applyAlignment="1">
      <alignment horizontal="left" vertical="top" wrapText="1"/>
    </xf>
    <xf numFmtId="38" fontId="147" fillId="5" borderId="61" xfId="1" applyFont="1" applyFill="1" applyBorder="1" applyAlignment="1">
      <alignment horizontal="left" vertical="top" wrapText="1"/>
    </xf>
    <xf numFmtId="0" fontId="147" fillId="5" borderId="61" xfId="0" applyFont="1" applyFill="1" applyBorder="1" applyAlignment="1">
      <alignment horizontal="left" vertical="top" wrapText="1"/>
    </xf>
    <xf numFmtId="38" fontId="76" fillId="0" borderId="0" xfId="1" applyFont="1" applyBorder="1" applyAlignment="1">
      <alignment vertical="center"/>
    </xf>
    <xf numFmtId="2" fontId="76" fillId="0" borderId="0" xfId="0" applyNumberFormat="1" applyFont="1">
      <alignment vertical="center"/>
    </xf>
    <xf numFmtId="38" fontId="76" fillId="0" borderId="0" xfId="1" applyFont="1" applyFill="1" applyBorder="1" applyAlignment="1">
      <alignment vertical="center"/>
    </xf>
    <xf numFmtId="182" fontId="146" fillId="5" borderId="61" xfId="1" applyNumberFormat="1" applyFont="1" applyFill="1" applyBorder="1" applyAlignment="1">
      <alignment vertical="top" wrapText="1"/>
    </xf>
    <xf numFmtId="0" fontId="120" fillId="7" borderId="1" xfId="3" applyFont="1" applyFill="1" applyBorder="1" applyAlignment="1">
      <alignment horizontal="left" vertical="center" wrapText="1"/>
    </xf>
    <xf numFmtId="38" fontId="76" fillId="7" borderId="0" xfId="1" applyFont="1" applyFill="1" applyBorder="1" applyAlignment="1">
      <alignment vertical="center"/>
    </xf>
    <xf numFmtId="38" fontId="76" fillId="0" borderId="0" xfId="1" applyFont="1" applyFill="1" applyBorder="1" applyAlignment="1">
      <alignment horizontal="center" vertical="center"/>
    </xf>
    <xf numFmtId="38" fontId="76" fillId="11" borderId="35" xfId="1" applyFont="1" applyFill="1" applyBorder="1" applyAlignment="1">
      <alignment vertical="center"/>
    </xf>
    <xf numFmtId="38" fontId="76" fillId="26" borderId="35" xfId="1" applyFont="1" applyFill="1" applyBorder="1" applyAlignment="1">
      <alignment vertical="center"/>
    </xf>
    <xf numFmtId="38" fontId="76" fillId="33" borderId="0" xfId="1" applyFont="1" applyFill="1" applyBorder="1" applyAlignment="1">
      <alignment vertical="center"/>
    </xf>
    <xf numFmtId="38" fontId="76" fillId="5" borderId="61" xfId="1" applyFont="1" applyFill="1" applyBorder="1" applyAlignment="1">
      <alignment vertical="top" wrapText="1"/>
    </xf>
    <xf numFmtId="38" fontId="76" fillId="9" borderId="0" xfId="1" applyFont="1" applyFill="1" applyBorder="1" applyAlignment="1">
      <alignment horizontal="center" vertical="center"/>
    </xf>
    <xf numFmtId="0" fontId="76" fillId="0" borderId="40" xfId="0" applyFont="1" applyBorder="1" applyAlignment="1">
      <alignment horizontal="left" vertical="top" wrapText="1"/>
    </xf>
    <xf numFmtId="0" fontId="76" fillId="0" borderId="33" xfId="0" applyFont="1" applyBorder="1" applyAlignment="1">
      <alignment horizontal="left" vertical="top" wrapText="1"/>
    </xf>
    <xf numFmtId="0" fontId="76" fillId="0" borderId="41" xfId="0" applyFont="1" applyBorder="1" applyAlignment="1">
      <alignment horizontal="left" vertical="top" wrapText="1"/>
    </xf>
    <xf numFmtId="0" fontId="148" fillId="0" borderId="40" xfId="0" applyFont="1" applyBorder="1" applyAlignment="1">
      <alignment horizontal="center" vertical="center" wrapText="1"/>
    </xf>
    <xf numFmtId="0" fontId="148" fillId="0" borderId="33" xfId="0" applyFont="1" applyBorder="1" applyAlignment="1">
      <alignment horizontal="center" vertical="center" wrapText="1"/>
    </xf>
    <xf numFmtId="38" fontId="148" fillId="0" borderId="33" xfId="4" applyFont="1" applyBorder="1" applyAlignment="1">
      <alignment horizontal="center" vertical="center" wrapText="1"/>
    </xf>
    <xf numFmtId="0" fontId="148" fillId="0" borderId="41" xfId="0" applyFont="1" applyBorder="1" applyAlignment="1">
      <alignment horizontal="center" vertical="center" wrapText="1"/>
    </xf>
    <xf numFmtId="0" fontId="148" fillId="0" borderId="40" xfId="0" applyFont="1" applyBorder="1" applyAlignment="1">
      <alignment vertical="top" wrapText="1"/>
    </xf>
    <xf numFmtId="0" fontId="148" fillId="0" borderId="33" xfId="0" applyFont="1" applyBorder="1" applyAlignment="1">
      <alignment vertical="top" wrapText="1"/>
    </xf>
    <xf numFmtId="0" fontId="148" fillId="0" borderId="41" xfId="0" applyFont="1" applyBorder="1" applyAlignment="1">
      <alignment vertical="top" wrapText="1"/>
    </xf>
    <xf numFmtId="0" fontId="147" fillId="0" borderId="40" xfId="0" applyFont="1" applyBorder="1" applyAlignment="1">
      <alignment horizontal="center" vertical="center"/>
    </xf>
    <xf numFmtId="0" fontId="147" fillId="0" borderId="33" xfId="0" applyFont="1" applyBorder="1" applyAlignment="1">
      <alignment horizontal="center" vertical="center"/>
    </xf>
    <xf numFmtId="0" fontId="147" fillId="0" borderId="41" xfId="0" applyFont="1" applyBorder="1" applyAlignment="1">
      <alignment horizontal="center" vertical="center"/>
    </xf>
    <xf numFmtId="49" fontId="147" fillId="0" borderId="40" xfId="0" applyNumberFormat="1" applyFont="1" applyBorder="1" applyAlignment="1">
      <alignment horizontal="center" vertical="center"/>
    </xf>
    <xf numFmtId="49" fontId="147" fillId="0" borderId="35" xfId="0" applyNumberFormat="1" applyFont="1" applyBorder="1" applyAlignment="1">
      <alignment horizontal="center" vertical="center"/>
    </xf>
    <xf numFmtId="184" fontId="147" fillId="0" borderId="40" xfId="4" applyNumberFormat="1" applyFont="1" applyFill="1" applyBorder="1" applyAlignment="1">
      <alignment horizontal="center" vertical="center"/>
    </xf>
    <xf numFmtId="184" fontId="147" fillId="0" borderId="33" xfId="4" applyNumberFormat="1" applyFont="1" applyFill="1" applyBorder="1" applyAlignment="1">
      <alignment horizontal="center" vertical="center"/>
    </xf>
    <xf numFmtId="184" fontId="147" fillId="0" borderId="33" xfId="4" applyNumberFormat="1" applyFont="1" applyFill="1" applyBorder="1" applyAlignment="1">
      <alignment horizontal="center" vertical="center" wrapText="1"/>
    </xf>
    <xf numFmtId="184" fontId="147" fillId="0" borderId="41" xfId="4" applyNumberFormat="1" applyFont="1" applyFill="1" applyBorder="1" applyAlignment="1">
      <alignment horizontal="center" vertical="center"/>
    </xf>
    <xf numFmtId="0" fontId="147" fillId="5" borderId="50" xfId="0" applyFont="1" applyFill="1" applyBorder="1" applyAlignment="1">
      <alignment vertical="top" wrapText="1"/>
    </xf>
    <xf numFmtId="0" fontId="147" fillId="5" borderId="51" xfId="0" applyFont="1" applyFill="1" applyBorder="1" applyAlignment="1">
      <alignment vertical="top" wrapText="1"/>
    </xf>
    <xf numFmtId="0" fontId="147" fillId="5" borderId="54" xfId="0" applyFont="1" applyFill="1" applyBorder="1" applyAlignment="1">
      <alignment vertical="top" wrapText="1"/>
    </xf>
    <xf numFmtId="2" fontId="76" fillId="0" borderId="15" xfId="0" applyNumberFormat="1" applyFont="1" applyBorder="1">
      <alignment vertical="center"/>
    </xf>
    <xf numFmtId="184" fontId="147" fillId="0" borderId="35" xfId="1" applyNumberFormat="1" applyFont="1" applyFill="1" applyBorder="1" applyAlignment="1">
      <alignment horizontal="center" vertical="center"/>
    </xf>
    <xf numFmtId="176" fontId="63" fillId="33" borderId="0" xfId="0" applyNumberFormat="1" applyFont="1" applyFill="1">
      <alignment vertical="center"/>
    </xf>
    <xf numFmtId="0" fontId="24" fillId="0" borderId="97" xfId="3" applyFont="1" applyBorder="1" applyAlignment="1">
      <alignment horizontal="center" vertical="center" shrinkToFit="1"/>
    </xf>
    <xf numFmtId="0" fontId="49" fillId="10" borderId="97" xfId="3" applyFont="1" applyFill="1" applyBorder="1" applyAlignment="1">
      <alignment vertical="center" shrinkToFit="1"/>
    </xf>
    <xf numFmtId="38" fontId="76" fillId="0" borderId="18" xfId="1" applyFont="1" applyBorder="1" applyAlignment="1">
      <alignment vertical="center"/>
    </xf>
    <xf numFmtId="182" fontId="127" fillId="54" borderId="0" xfId="0" applyNumberFormat="1" applyFont="1" applyFill="1">
      <alignment vertical="center"/>
    </xf>
    <xf numFmtId="40" fontId="76" fillId="0" borderId="0" xfId="1" applyNumberFormat="1" applyFont="1" applyBorder="1" applyAlignment="1">
      <alignment vertical="center"/>
    </xf>
    <xf numFmtId="40" fontId="76" fillId="0" borderId="15" xfId="1" applyNumberFormat="1" applyFont="1" applyBorder="1" applyAlignment="1">
      <alignment vertical="center"/>
    </xf>
    <xf numFmtId="0" fontId="3" fillId="2" borderId="1" xfId="3" applyFont="1" applyFill="1" applyBorder="1" applyAlignment="1">
      <alignment horizontal="left" vertical="center"/>
    </xf>
    <xf numFmtId="0" fontId="120" fillId="2" borderId="1" xfId="3" applyFont="1" applyFill="1" applyBorder="1" applyAlignment="1">
      <alignment horizontal="left" vertical="center"/>
    </xf>
    <xf numFmtId="0" fontId="100" fillId="2" borderId="1" xfId="3" applyFont="1" applyFill="1" applyBorder="1" applyAlignment="1">
      <alignment horizontal="left" vertical="center"/>
    </xf>
    <xf numFmtId="0" fontId="76" fillId="16" borderId="15" xfId="0" applyFont="1" applyFill="1" applyBorder="1" applyAlignment="1">
      <alignment horizontal="center" vertical="center"/>
    </xf>
    <xf numFmtId="0" fontId="76" fillId="16" borderId="0" xfId="0" applyFont="1" applyFill="1" applyAlignment="1">
      <alignment horizontal="center" vertical="center"/>
    </xf>
    <xf numFmtId="38" fontId="76" fillId="7" borderId="36" xfId="1" applyFont="1" applyFill="1" applyBorder="1" applyAlignment="1">
      <alignment vertical="center"/>
    </xf>
    <xf numFmtId="0" fontId="76" fillId="3" borderId="15" xfId="0" applyFont="1" applyFill="1" applyBorder="1" applyAlignment="1">
      <alignment horizontal="center" vertical="center"/>
    </xf>
    <xf numFmtId="0" fontId="76" fillId="3" borderId="0" xfId="0" applyFont="1" applyFill="1" applyAlignment="1">
      <alignment horizontal="center" vertical="center"/>
    </xf>
    <xf numFmtId="0" fontId="146" fillId="3" borderId="15" xfId="0" applyFont="1" applyFill="1" applyBorder="1" applyAlignment="1">
      <alignment horizontal="center" vertical="center"/>
    </xf>
    <xf numFmtId="0" fontId="146" fillId="3" borderId="0" xfId="0" applyFont="1" applyFill="1" applyAlignment="1">
      <alignment horizontal="center" vertical="center"/>
    </xf>
    <xf numFmtId="0" fontId="100" fillId="3" borderId="1" xfId="3" applyFont="1" applyFill="1" applyBorder="1" applyAlignment="1">
      <alignment horizontal="left" vertical="center"/>
    </xf>
    <xf numFmtId="0" fontId="120" fillId="3" borderId="1" xfId="3" applyFont="1" applyFill="1" applyBorder="1" applyAlignment="1">
      <alignment horizontal="left" vertical="center"/>
    </xf>
    <xf numFmtId="0" fontId="99" fillId="3" borderId="1" xfId="3" applyFont="1" applyFill="1" applyBorder="1" applyAlignment="1">
      <alignment horizontal="left" vertical="center"/>
    </xf>
    <xf numFmtId="0" fontId="3" fillId="0" borderId="107" xfId="3" applyFont="1" applyBorder="1" applyAlignment="1">
      <alignment horizontal="left" vertical="center" wrapText="1"/>
    </xf>
    <xf numFmtId="0" fontId="79" fillId="0" borderId="97" xfId="0" applyFont="1" applyBorder="1">
      <alignment vertical="center"/>
    </xf>
    <xf numFmtId="0" fontId="94" fillId="0" borderId="97" xfId="0" applyFont="1" applyBorder="1">
      <alignment vertical="center"/>
    </xf>
    <xf numFmtId="181" fontId="49" fillId="0" borderId="97" xfId="3" applyNumberFormat="1" applyFont="1" applyBorder="1" applyAlignment="1">
      <alignment vertical="center" shrinkToFit="1"/>
    </xf>
    <xf numFmtId="176" fontId="136" fillId="0" borderId="97" xfId="3" applyNumberFormat="1" applyFont="1" applyBorder="1" applyAlignment="1">
      <alignment vertical="center" shrinkToFit="1"/>
    </xf>
    <xf numFmtId="1" fontId="24" fillId="2" borderId="97" xfId="3" applyNumberFormat="1" applyFont="1" applyFill="1" applyBorder="1" applyAlignment="1">
      <alignment vertical="center" shrinkToFit="1"/>
    </xf>
    <xf numFmtId="2" fontId="136" fillId="0" borderId="97" xfId="3" applyNumberFormat="1" applyFont="1" applyBorder="1" applyAlignment="1">
      <alignment vertical="center" shrinkToFit="1"/>
    </xf>
    <xf numFmtId="185" fontId="36" fillId="0" borderId="97" xfId="3" applyNumberFormat="1" applyFont="1" applyBorder="1" applyAlignment="1">
      <alignment vertical="center" shrinkToFit="1"/>
    </xf>
    <xf numFmtId="182" fontId="54" fillId="0" borderId="97" xfId="1" applyNumberFormat="1" applyFont="1" applyFill="1" applyBorder="1" applyAlignment="1">
      <alignment vertical="center" shrinkToFit="1"/>
    </xf>
    <xf numFmtId="0" fontId="49" fillId="2" borderId="97" xfId="3" applyFont="1" applyFill="1" applyBorder="1" applyAlignment="1">
      <alignment vertical="center" shrinkToFit="1"/>
    </xf>
    <xf numFmtId="2" fontId="3" fillId="0" borderId="107" xfId="3" applyNumberFormat="1" applyFont="1" applyBorder="1" applyAlignment="1">
      <alignment horizontal="left" vertical="center"/>
    </xf>
    <xf numFmtId="0" fontId="3" fillId="6" borderId="276" xfId="3" applyFont="1" applyFill="1" applyBorder="1" applyAlignment="1">
      <alignment horizontal="left" vertical="center"/>
    </xf>
    <xf numFmtId="0" fontId="35" fillId="0" borderId="108" xfId="3" applyFont="1" applyBorder="1" applyAlignment="1">
      <alignment horizontal="left" vertical="center"/>
    </xf>
    <xf numFmtId="0" fontId="3" fillId="6" borderId="124" xfId="3" applyFont="1" applyFill="1" applyBorder="1" applyAlignment="1">
      <alignment horizontal="left" vertical="center"/>
    </xf>
    <xf numFmtId="1" fontId="84" fillId="0" borderId="97" xfId="3" applyNumberFormat="1" applyFont="1" applyBorder="1" applyAlignment="1">
      <alignment vertical="center" shrinkToFit="1"/>
    </xf>
    <xf numFmtId="0" fontId="3" fillId="0" borderId="283" xfId="3" applyFont="1" applyBorder="1" applyAlignment="1">
      <alignment horizontal="left" vertical="center"/>
    </xf>
    <xf numFmtId="0" fontId="27" fillId="6" borderId="97" xfId="3" applyFont="1" applyFill="1" applyBorder="1" applyAlignment="1">
      <alignment horizontal="left" vertical="center" shrinkToFit="1"/>
    </xf>
    <xf numFmtId="0" fontId="3" fillId="0" borderId="108" xfId="3" applyFont="1" applyBorder="1" applyAlignment="1">
      <alignment horizontal="right" vertical="center" shrinkToFit="1"/>
    </xf>
    <xf numFmtId="0" fontId="90" fillId="5" borderId="61" xfId="0" applyFont="1" applyFill="1" applyBorder="1" applyAlignment="1">
      <alignment vertical="center" wrapText="1"/>
    </xf>
    <xf numFmtId="182" fontId="58" fillId="0" borderId="0" xfId="1" applyNumberFormat="1" applyFont="1">
      <alignment vertical="center"/>
    </xf>
    <xf numFmtId="182" fontId="104" fillId="7" borderId="0" xfId="1" applyNumberFormat="1" applyFont="1" applyFill="1">
      <alignment vertical="center"/>
    </xf>
    <xf numFmtId="0" fontId="90" fillId="5" borderId="62" xfId="0" applyFont="1" applyFill="1" applyBorder="1" applyAlignment="1">
      <alignment vertical="center" wrapText="1"/>
    </xf>
    <xf numFmtId="38" fontId="123" fillId="0" borderId="15" xfId="1" applyFont="1" applyFill="1" applyBorder="1" applyAlignment="1">
      <alignment horizontal="center" vertical="center"/>
    </xf>
    <xf numFmtId="0" fontId="58" fillId="0" borderId="15" xfId="0" applyFont="1" applyBorder="1" applyAlignment="1">
      <alignment horizontal="center" vertical="center"/>
    </xf>
    <xf numFmtId="0" fontId="38" fillId="10" borderId="107" xfId="3" applyFont="1" applyFill="1" applyBorder="1" applyAlignment="1">
      <alignment horizontal="right" vertical="center" shrinkToFit="1"/>
    </xf>
    <xf numFmtId="38" fontId="24" fillId="6" borderId="97" xfId="1" applyFont="1" applyFill="1" applyBorder="1" applyAlignment="1">
      <alignment vertical="center" shrinkToFit="1"/>
    </xf>
    <xf numFmtId="0" fontId="3" fillId="0" borderId="111" xfId="3" applyFont="1" applyBorder="1" applyAlignment="1">
      <alignment vertical="center" textRotation="255" shrinkToFit="1"/>
    </xf>
    <xf numFmtId="0" fontId="3" fillId="0" borderId="26" xfId="3" applyFont="1" applyBorder="1" applyAlignment="1">
      <alignment horizontal="left" vertical="center"/>
    </xf>
    <xf numFmtId="0" fontId="24" fillId="6" borderId="119" xfId="3" applyFont="1" applyFill="1" applyBorder="1" applyAlignment="1">
      <alignment horizontal="left" vertical="center"/>
    </xf>
    <xf numFmtId="0" fontId="24" fillId="6" borderId="111" xfId="3" applyFont="1" applyFill="1" applyBorder="1" applyAlignment="1">
      <alignment horizontal="left" vertical="center"/>
    </xf>
    <xf numFmtId="0" fontId="3" fillId="0" borderId="108" xfId="3" applyFont="1" applyBorder="1" applyAlignment="1">
      <alignment vertical="center" shrinkToFit="1"/>
    </xf>
    <xf numFmtId="0" fontId="150" fillId="2" borderId="97" xfId="0" applyFont="1" applyFill="1" applyBorder="1" applyAlignment="1">
      <alignment horizontal="left" vertical="center"/>
    </xf>
    <xf numFmtId="0" fontId="24" fillId="2" borderId="174" xfId="3" applyFont="1" applyFill="1" applyBorder="1" applyAlignment="1">
      <alignment vertical="center"/>
    </xf>
    <xf numFmtId="0" fontId="3" fillId="2" borderId="146" xfId="0" applyFont="1" applyFill="1" applyBorder="1" applyAlignment="1">
      <alignment horizontal="left" vertical="center"/>
    </xf>
    <xf numFmtId="0" fontId="3" fillId="2" borderId="174" xfId="3" applyFont="1" applyFill="1" applyBorder="1" applyAlignment="1">
      <alignment vertical="center" wrapText="1"/>
    </xf>
    <xf numFmtId="0" fontId="3" fillId="2" borderId="174" xfId="3" applyFont="1" applyFill="1" applyBorder="1" applyAlignment="1">
      <alignment horizontal="left" vertical="center"/>
    </xf>
    <xf numFmtId="0" fontId="55" fillId="17" borderId="24" xfId="3" applyFont="1" applyFill="1" applyBorder="1" applyAlignment="1">
      <alignment horizontal="left" vertical="center"/>
    </xf>
    <xf numFmtId="0" fontId="34" fillId="17" borderId="285" xfId="3" applyFont="1" applyFill="1" applyBorder="1" applyAlignment="1">
      <alignment horizontal="left" vertical="center"/>
    </xf>
    <xf numFmtId="0" fontId="34" fillId="17" borderId="0" xfId="3" applyFont="1" applyFill="1" applyAlignment="1">
      <alignment horizontal="left" vertical="center"/>
    </xf>
    <xf numFmtId="0" fontId="32" fillId="17" borderId="0" xfId="3" applyFont="1" applyFill="1" applyAlignment="1">
      <alignment horizontal="right" vertical="center" shrinkToFit="1"/>
    </xf>
    <xf numFmtId="0" fontId="34" fillId="17" borderId="0" xfId="3" applyFont="1" applyFill="1" applyAlignment="1">
      <alignment horizontal="right" vertical="center" shrinkToFit="1"/>
    </xf>
    <xf numFmtId="0" fontId="34" fillId="17" borderId="0" xfId="3" applyFont="1" applyFill="1" applyAlignment="1">
      <alignment horizontal="left" vertical="center" shrinkToFit="1"/>
    </xf>
    <xf numFmtId="0" fontId="34" fillId="17" borderId="80" xfId="3" applyFont="1" applyFill="1" applyBorder="1" applyAlignment="1">
      <alignment horizontal="left" vertical="center" shrinkToFit="1"/>
    </xf>
    <xf numFmtId="38" fontId="36" fillId="2" borderId="97" xfId="1" applyFont="1" applyFill="1" applyBorder="1" applyAlignment="1">
      <alignment horizontal="center" vertical="center" shrinkToFit="1"/>
    </xf>
    <xf numFmtId="0" fontId="34" fillId="17" borderId="121" xfId="3" applyFont="1" applyFill="1" applyBorder="1" applyAlignment="1">
      <alignment horizontal="left" vertical="center"/>
    </xf>
    <xf numFmtId="0" fontId="55" fillId="17" borderId="218" xfId="3" applyFont="1" applyFill="1" applyBorder="1" applyAlignment="1">
      <alignment horizontal="left" vertical="center"/>
    </xf>
    <xf numFmtId="0" fontId="32" fillId="17" borderId="121" xfId="3" applyFont="1" applyFill="1" applyBorder="1" applyAlignment="1">
      <alignment horizontal="right" vertical="center" shrinkToFit="1"/>
    </xf>
    <xf numFmtId="0" fontId="34" fillId="17" borderId="121" xfId="3" applyFont="1" applyFill="1" applyBorder="1" applyAlignment="1">
      <alignment horizontal="left" vertical="center" shrinkToFit="1"/>
    </xf>
    <xf numFmtId="0" fontId="34" fillId="17" borderId="286" xfId="3" applyFont="1" applyFill="1" applyBorder="1" applyAlignment="1">
      <alignment horizontal="left" vertical="center"/>
    </xf>
    <xf numFmtId="0" fontId="34" fillId="17" borderId="219" xfId="3" applyFont="1" applyFill="1" applyBorder="1" applyAlignment="1">
      <alignment horizontal="left" vertical="center"/>
    </xf>
    <xf numFmtId="0" fontId="24" fillId="2" borderId="116" xfId="3" applyFont="1" applyFill="1" applyBorder="1" applyAlignment="1">
      <alignment vertical="center"/>
    </xf>
    <xf numFmtId="0" fontId="24" fillId="2" borderId="117" xfId="3" applyFont="1" applyFill="1" applyBorder="1" applyAlignment="1">
      <alignment vertical="center"/>
    </xf>
    <xf numFmtId="0" fontId="22" fillId="2" borderId="117" xfId="0" applyFont="1" applyFill="1" applyBorder="1" applyAlignment="1">
      <alignment horizontal="left" vertical="center"/>
    </xf>
    <xf numFmtId="0" fontId="3" fillId="2" borderId="117" xfId="0" applyFont="1" applyFill="1" applyBorder="1" applyAlignment="1">
      <alignment horizontal="left" vertical="center"/>
    </xf>
    <xf numFmtId="0" fontId="3" fillId="2" borderId="255" xfId="0" applyFont="1" applyFill="1" applyBorder="1" applyAlignment="1">
      <alignment horizontal="left" vertical="center"/>
    </xf>
    <xf numFmtId="0" fontId="24" fillId="2" borderId="256" xfId="3" applyFont="1" applyFill="1" applyBorder="1" applyAlignment="1">
      <alignment vertical="center"/>
    </xf>
    <xf numFmtId="0" fontId="3" fillId="2" borderId="117" xfId="0" applyFont="1" applyFill="1" applyBorder="1">
      <alignment vertical="center"/>
    </xf>
    <xf numFmtId="0" fontId="3" fillId="2" borderId="114" xfId="0" applyFont="1" applyFill="1" applyBorder="1" applyAlignment="1">
      <alignment horizontal="left" vertical="center"/>
    </xf>
    <xf numFmtId="0" fontId="3" fillId="2" borderId="257" xfId="3" applyFont="1" applyFill="1" applyBorder="1" applyAlignment="1">
      <alignment horizontal="left" vertical="center"/>
    </xf>
    <xf numFmtId="0" fontId="3" fillId="2" borderId="118" xfId="3" applyFont="1" applyFill="1" applyBorder="1" applyAlignment="1">
      <alignment vertical="center"/>
    </xf>
    <xf numFmtId="0" fontId="3" fillId="0" borderId="115" xfId="3" applyFont="1" applyBorder="1" applyAlignment="1">
      <alignment horizontal="right" vertical="center" shrinkToFit="1"/>
    </xf>
    <xf numFmtId="0" fontId="151" fillId="0" borderId="97" xfId="3" applyFont="1" applyBorder="1" applyAlignment="1">
      <alignment horizontal="left" vertical="center" shrinkToFit="1"/>
    </xf>
    <xf numFmtId="0" fontId="150" fillId="0" borderId="97" xfId="3" applyFont="1" applyBorder="1" applyAlignment="1">
      <alignment horizontal="left" vertical="center"/>
    </xf>
    <xf numFmtId="0" fontId="150" fillId="0" borderId="111" xfId="3" applyFont="1" applyBorder="1" applyAlignment="1">
      <alignment horizontal="left" vertical="center"/>
    </xf>
    <xf numFmtId="0" fontId="55" fillId="17" borderId="274" xfId="3" applyFont="1" applyFill="1" applyBorder="1" applyAlignment="1">
      <alignment horizontal="left" vertical="center"/>
    </xf>
    <xf numFmtId="0" fontId="29" fillId="43" borderId="97" xfId="0" applyFont="1" applyFill="1" applyBorder="1" applyAlignment="1">
      <alignment horizontal="left" vertical="center" wrapText="1"/>
    </xf>
    <xf numFmtId="0" fontId="42" fillId="2" borderId="97" xfId="3" applyFont="1" applyFill="1" applyBorder="1" applyAlignment="1">
      <alignment vertical="top"/>
    </xf>
    <xf numFmtId="0" fontId="3" fillId="2" borderId="97" xfId="0" applyFont="1" applyFill="1" applyBorder="1">
      <alignment vertical="center"/>
    </xf>
    <xf numFmtId="0" fontId="42" fillId="0" borderId="97" xfId="3" applyFont="1" applyBorder="1" applyAlignment="1">
      <alignment horizontal="left" vertical="top"/>
    </xf>
    <xf numFmtId="0" fontId="40" fillId="6" borderId="117" xfId="3" applyFont="1" applyFill="1" applyBorder="1" applyAlignment="1">
      <alignment horizontal="right" vertical="center"/>
    </xf>
    <xf numFmtId="0" fontId="24" fillId="6" borderId="117" xfId="3" applyFont="1" applyFill="1" applyBorder="1" applyAlignment="1">
      <alignment horizontal="right" vertical="center" shrinkToFit="1"/>
    </xf>
    <xf numFmtId="0" fontId="42" fillId="0" borderId="0" xfId="3" applyFont="1" applyAlignment="1">
      <alignment vertical="top"/>
    </xf>
    <xf numFmtId="0" fontId="42" fillId="0" borderId="0" xfId="3" applyFont="1" applyAlignment="1">
      <alignment horizontal="left" vertical="top"/>
    </xf>
    <xf numFmtId="0" fontId="61" fillId="28" borderId="36" xfId="0" applyFont="1" applyFill="1" applyBorder="1" applyAlignment="1">
      <alignment horizontal="center" vertical="center" wrapText="1"/>
    </xf>
    <xf numFmtId="0" fontId="61" fillId="28" borderId="35" xfId="0" applyFont="1" applyFill="1" applyBorder="1" applyAlignment="1">
      <alignment horizontal="center" vertical="center" wrapText="1"/>
    </xf>
    <xf numFmtId="0" fontId="3" fillId="11" borderId="97" xfId="6" applyFont="1" applyFill="1" applyBorder="1" applyAlignment="1">
      <alignment vertical="center"/>
    </xf>
    <xf numFmtId="0" fontId="3" fillId="11" borderId="97" xfId="3" applyFont="1" applyFill="1" applyBorder="1" applyAlignment="1">
      <alignment vertical="center"/>
    </xf>
    <xf numFmtId="0" fontId="3" fillId="11" borderId="97" xfId="6" applyFont="1" applyFill="1" applyBorder="1" applyAlignment="1">
      <alignment horizontal="left" vertical="center"/>
    </xf>
    <xf numFmtId="176" fontId="24" fillId="0" borderId="288" xfId="3" applyNumberFormat="1" applyFont="1" applyBorder="1" applyAlignment="1">
      <alignment horizontal="left" vertical="center"/>
    </xf>
    <xf numFmtId="0" fontId="24" fillId="6" borderId="174" xfId="3" applyFont="1" applyFill="1" applyBorder="1" applyAlignment="1">
      <alignment horizontal="left" vertical="center"/>
    </xf>
    <xf numFmtId="0" fontId="24" fillId="6" borderId="257" xfId="3" applyFont="1" applyFill="1" applyBorder="1" applyAlignment="1">
      <alignment horizontal="left" vertical="center"/>
    </xf>
    <xf numFmtId="0" fontId="3" fillId="0" borderId="289" xfId="3" applyFont="1" applyBorder="1" applyAlignment="1">
      <alignment horizontal="right" vertical="center" shrinkToFit="1"/>
    </xf>
    <xf numFmtId="0" fontId="3" fillId="0" borderId="149" xfId="3" applyFont="1" applyBorder="1" applyAlignment="1">
      <alignment horizontal="right" vertical="center" shrinkToFit="1"/>
    </xf>
    <xf numFmtId="0" fontId="48" fillId="10" borderId="97" xfId="3" applyFont="1" applyFill="1" applyBorder="1" applyAlignment="1">
      <alignment horizontal="left" vertical="center"/>
    </xf>
    <xf numFmtId="0" fontId="24" fillId="11" borderId="107" xfId="3" applyFont="1" applyFill="1" applyBorder="1" applyAlignment="1">
      <alignment vertical="center"/>
    </xf>
    <xf numFmtId="0" fontId="24" fillId="11" borderId="107" xfId="3" applyFont="1" applyFill="1" applyBorder="1" applyAlignment="1">
      <alignment horizontal="left" vertical="center"/>
    </xf>
    <xf numFmtId="0" fontId="30" fillId="11" borderId="107" xfId="3" applyFont="1" applyFill="1" applyBorder="1" applyAlignment="1">
      <alignment vertical="center"/>
    </xf>
    <xf numFmtId="0" fontId="24" fillId="11" borderId="157" xfId="3" applyFont="1" applyFill="1" applyBorder="1" applyAlignment="1">
      <alignment horizontal="center" vertical="center"/>
    </xf>
    <xf numFmtId="0" fontId="48" fillId="11" borderId="107" xfId="3" applyFont="1" applyFill="1" applyBorder="1" applyAlignment="1">
      <alignment vertical="center"/>
    </xf>
    <xf numFmtId="0" fontId="24" fillId="11" borderId="120" xfId="3" applyFont="1" applyFill="1" applyBorder="1" applyAlignment="1">
      <alignment horizontal="right" vertical="center"/>
    </xf>
    <xf numFmtId="0" fontId="24" fillId="6" borderId="113" xfId="3" applyFont="1" applyFill="1" applyBorder="1" applyAlignment="1">
      <alignment horizontal="left" vertical="center" wrapText="1"/>
    </xf>
    <xf numFmtId="0" fontId="35" fillId="6" borderId="97" xfId="3" applyFont="1" applyFill="1" applyBorder="1" applyAlignment="1">
      <alignment horizontal="left" vertical="center" shrinkToFit="1"/>
    </xf>
    <xf numFmtId="0" fontId="35" fillId="6" borderId="113" xfId="3" applyFont="1" applyFill="1" applyBorder="1" applyAlignment="1">
      <alignment horizontal="left" vertical="center"/>
    </xf>
    <xf numFmtId="0" fontId="24" fillId="19" borderId="233" xfId="3" applyFont="1" applyFill="1" applyBorder="1" applyAlignment="1">
      <alignment horizontal="left" vertical="center"/>
    </xf>
    <xf numFmtId="0" fontId="3" fillId="19" borderId="234" xfId="3" applyFont="1" applyFill="1" applyBorder="1" applyAlignment="1">
      <alignment horizontal="left" vertical="center"/>
    </xf>
    <xf numFmtId="0" fontId="3" fillId="19" borderId="281" xfId="3" applyFont="1" applyFill="1" applyBorder="1" applyAlignment="1">
      <alignment horizontal="left" vertical="center"/>
    </xf>
    <xf numFmtId="0" fontId="3" fillId="19" borderId="235" xfId="3" applyFont="1" applyFill="1" applyBorder="1" applyAlignment="1">
      <alignment horizontal="left" vertical="center"/>
    </xf>
    <xf numFmtId="0" fontId="3" fillId="11" borderId="191" xfId="3" applyFont="1" applyFill="1" applyBorder="1" applyAlignment="1">
      <alignment horizontal="left" vertical="center"/>
    </xf>
    <xf numFmtId="0" fontId="3" fillId="0" borderId="191" xfId="3" applyFont="1" applyBorder="1" applyAlignment="1">
      <alignment horizontal="left" vertical="center"/>
    </xf>
    <xf numFmtId="0" fontId="3" fillId="0" borderId="290" xfId="3" applyFont="1" applyBorder="1" applyAlignment="1">
      <alignment horizontal="left" vertical="center"/>
    </xf>
    <xf numFmtId="0" fontId="3" fillId="0" borderId="180" xfId="3" applyFont="1" applyBorder="1" applyAlignment="1">
      <alignment horizontal="left" vertical="center"/>
    </xf>
    <xf numFmtId="0" fontId="3" fillId="0" borderId="238" xfId="3" applyFont="1" applyBorder="1" applyAlignment="1">
      <alignment horizontal="left" vertical="center"/>
    </xf>
    <xf numFmtId="0" fontId="3" fillId="0" borderId="283" xfId="3" applyFont="1" applyBorder="1" applyAlignment="1">
      <alignment horizontal="left" vertical="center" shrinkToFit="1"/>
    </xf>
    <xf numFmtId="0" fontId="22" fillId="0" borderId="283" xfId="3" applyFont="1" applyBorder="1" applyAlignment="1">
      <alignment horizontal="left" vertical="center"/>
    </xf>
    <xf numFmtId="0" fontId="3" fillId="0" borderId="284" xfId="3" applyFont="1" applyBorder="1" applyAlignment="1">
      <alignment horizontal="left" vertical="center"/>
    </xf>
    <xf numFmtId="0" fontId="24" fillId="11" borderId="233" xfId="3" applyFont="1" applyFill="1" applyBorder="1" applyAlignment="1">
      <alignment horizontal="left" vertical="center"/>
    </xf>
    <xf numFmtId="0" fontId="24" fillId="11" borderId="234" xfId="3" applyFont="1" applyFill="1" applyBorder="1" applyAlignment="1">
      <alignment horizontal="left" vertical="center"/>
    </xf>
    <xf numFmtId="0" fontId="24" fillId="11" borderId="235" xfId="3" applyFont="1" applyFill="1" applyBorder="1" applyAlignment="1">
      <alignment horizontal="left" vertical="center"/>
    </xf>
    <xf numFmtId="0" fontId="3" fillId="0" borderId="285" xfId="3" applyFont="1" applyBorder="1" applyAlignment="1">
      <alignment horizontal="left" vertical="center"/>
    </xf>
    <xf numFmtId="0" fontId="3" fillId="11" borderId="285" xfId="3" applyFont="1" applyFill="1" applyBorder="1" applyAlignment="1">
      <alignment horizontal="left" vertical="center"/>
    </xf>
    <xf numFmtId="0" fontId="24" fillId="2" borderId="24" xfId="3" applyFont="1" applyFill="1" applyBorder="1" applyAlignment="1">
      <alignment horizontal="left" vertical="center"/>
    </xf>
    <xf numFmtId="0" fontId="0" fillId="0" borderId="97" xfId="0" applyBorder="1">
      <alignment vertical="center"/>
    </xf>
    <xf numFmtId="182" fontId="39" fillId="0" borderId="113" xfId="1" applyNumberFormat="1" applyFont="1" applyFill="1" applyBorder="1" applyAlignment="1">
      <alignment vertical="center" shrinkToFit="1"/>
    </xf>
    <xf numFmtId="0" fontId="49" fillId="14" borderId="124" xfId="3" applyFont="1" applyFill="1" applyBorder="1" applyAlignment="1">
      <alignment horizontal="left" vertical="center"/>
    </xf>
    <xf numFmtId="0" fontId="39" fillId="14" borderId="108" xfId="3" applyFont="1" applyFill="1" applyBorder="1" applyAlignment="1">
      <alignment horizontal="left" vertical="center"/>
    </xf>
    <xf numFmtId="0" fontId="24" fillId="14" borderId="108" xfId="3" applyFont="1" applyFill="1" applyBorder="1" applyAlignment="1">
      <alignment horizontal="center" vertical="center"/>
    </xf>
    <xf numFmtId="0" fontId="24" fillId="14" borderId="112" xfId="3" applyFont="1" applyFill="1" applyBorder="1" applyAlignment="1">
      <alignment horizontal="center" vertical="center"/>
    </xf>
    <xf numFmtId="0" fontId="30" fillId="11" borderId="97" xfId="3" applyFont="1" applyFill="1" applyBorder="1" applyAlignment="1">
      <alignment vertical="center" wrapText="1" shrinkToFit="1"/>
    </xf>
    <xf numFmtId="0" fontId="24" fillId="14" borderId="296" xfId="3" applyFont="1" applyFill="1" applyBorder="1" applyAlignment="1">
      <alignment horizontal="left" vertical="center"/>
    </xf>
    <xf numFmtId="0" fontId="3" fillId="14" borderId="281" xfId="3" applyFont="1" applyFill="1" applyBorder="1" applyAlignment="1">
      <alignment horizontal="left" vertical="center"/>
    </xf>
    <xf numFmtId="0" fontId="3" fillId="14" borderId="281" xfId="3" applyFont="1" applyFill="1" applyBorder="1" applyAlignment="1">
      <alignment horizontal="right" vertical="center"/>
    </xf>
    <xf numFmtId="0" fontId="3" fillId="14" borderId="282" xfId="3" applyFont="1" applyFill="1" applyBorder="1" applyAlignment="1">
      <alignment horizontal="left" vertical="center"/>
    </xf>
    <xf numFmtId="0" fontId="3" fillId="0" borderId="283" xfId="3" applyFont="1" applyBorder="1" applyAlignment="1">
      <alignment horizontal="right" vertical="center"/>
    </xf>
    <xf numFmtId="0" fontId="3" fillId="14" borderId="234" xfId="3" applyFont="1" applyFill="1" applyBorder="1" applyAlignment="1">
      <alignment horizontal="left" vertical="center"/>
    </xf>
    <xf numFmtId="0" fontId="3" fillId="0" borderId="97" xfId="0" applyFont="1" applyBorder="1" applyAlignment="1">
      <alignment horizontal="left" vertical="center" wrapText="1"/>
    </xf>
    <xf numFmtId="0" fontId="24" fillId="11" borderId="97" xfId="3" applyFont="1" applyFill="1" applyBorder="1" applyAlignment="1">
      <alignment vertical="center" shrinkToFit="1"/>
    </xf>
    <xf numFmtId="0" fontId="3" fillId="6" borderId="142" xfId="3" applyFont="1" applyFill="1" applyBorder="1" applyAlignment="1">
      <alignment horizontal="left" vertical="center"/>
    </xf>
    <xf numFmtId="0" fontId="3" fillId="0" borderId="299" xfId="3" applyFont="1" applyBorder="1" applyAlignment="1">
      <alignment horizontal="left" vertical="center"/>
    </xf>
    <xf numFmtId="0" fontId="3" fillId="0" borderId="298" xfId="3" applyFont="1" applyBorder="1" applyAlignment="1">
      <alignment horizontal="left" vertical="center"/>
    </xf>
    <xf numFmtId="178" fontId="30" fillId="11" borderId="138" xfId="0" applyNumberFormat="1" applyFont="1" applyFill="1" applyBorder="1">
      <alignment vertical="center"/>
    </xf>
    <xf numFmtId="178" fontId="30" fillId="11" borderId="97" xfId="0" applyNumberFormat="1" applyFont="1" applyFill="1" applyBorder="1">
      <alignment vertical="center"/>
    </xf>
    <xf numFmtId="0" fontId="3" fillId="0" borderId="307" xfId="3" applyFont="1" applyBorder="1" applyAlignment="1">
      <alignment horizontal="left" vertical="center" wrapText="1"/>
    </xf>
    <xf numFmtId="0" fontId="3" fillId="11" borderId="308" xfId="3" applyFont="1" applyFill="1" applyBorder="1" applyAlignment="1">
      <alignment horizontal="left" vertical="center"/>
    </xf>
    <xf numFmtId="0" fontId="24" fillId="0" borderId="192" xfId="3" applyFont="1" applyBorder="1" applyAlignment="1">
      <alignment horizontal="left" vertical="center"/>
    </xf>
    <xf numFmtId="0" fontId="3" fillId="16" borderId="107" xfId="3" applyFont="1" applyFill="1" applyBorder="1" applyAlignment="1">
      <alignment horizontal="right" vertical="center" shrinkToFit="1"/>
    </xf>
    <xf numFmtId="0" fontId="3" fillId="16" borderId="297" xfId="3" applyFont="1" applyFill="1" applyBorder="1" applyAlignment="1">
      <alignment horizontal="right" vertical="center" shrinkToFit="1"/>
    </xf>
    <xf numFmtId="2" fontId="39" fillId="0" borderId="97" xfId="3" applyNumberFormat="1" applyFont="1" applyBorder="1" applyAlignment="1">
      <alignment vertical="center"/>
    </xf>
    <xf numFmtId="0" fontId="54" fillId="0" borderId="97" xfId="3" applyFont="1" applyBorder="1" applyAlignment="1">
      <alignment vertical="center" shrinkToFit="1"/>
    </xf>
    <xf numFmtId="1" fontId="84" fillId="0" borderId="97" xfId="3" applyNumberFormat="1" applyFont="1" applyBorder="1" applyAlignment="1">
      <alignment horizontal="center" vertical="center" shrinkToFit="1"/>
    </xf>
    <xf numFmtId="0" fontId="39" fillId="11" borderId="97" xfId="3" applyFont="1" applyFill="1" applyBorder="1" applyAlignment="1">
      <alignment horizontal="left" vertical="center"/>
    </xf>
    <xf numFmtId="0" fontId="54" fillId="11" borderId="97" xfId="3" applyFont="1" applyFill="1" applyBorder="1" applyAlignment="1">
      <alignment vertical="center" shrinkToFit="1"/>
    </xf>
    <xf numFmtId="1" fontId="84" fillId="11" borderId="97" xfId="3" applyNumberFormat="1" applyFont="1" applyFill="1" applyBorder="1" applyAlignment="1">
      <alignment vertical="center" shrinkToFit="1"/>
    </xf>
    <xf numFmtId="0" fontId="44" fillId="11" borderId="97" xfId="3" applyFont="1" applyFill="1" applyBorder="1" applyAlignment="1">
      <alignment horizontal="right" vertical="center" shrinkToFit="1"/>
    </xf>
    <xf numFmtId="0" fontId="39" fillId="11" borderId="97" xfId="3" applyFont="1" applyFill="1" applyBorder="1" applyAlignment="1">
      <alignment horizontal="left" vertical="center" shrinkToFit="1"/>
    </xf>
    <xf numFmtId="0" fontId="39" fillId="11" borderId="113" xfId="0" applyFont="1" applyFill="1" applyBorder="1" applyAlignment="1">
      <alignment horizontal="left" vertical="center" shrinkToFit="1"/>
    </xf>
    <xf numFmtId="0" fontId="39" fillId="11" borderId="97" xfId="3" applyFont="1" applyFill="1" applyBorder="1" applyAlignment="1">
      <alignment horizontal="right" vertical="center" shrinkToFit="1"/>
    </xf>
    <xf numFmtId="0" fontId="54" fillId="11" borderId="97" xfId="3" applyFont="1" applyFill="1" applyBorder="1" applyAlignment="1">
      <alignment horizontal="center" vertical="center" shrinkToFit="1"/>
    </xf>
    <xf numFmtId="0" fontId="24" fillId="2" borderId="316" xfId="3" applyFont="1" applyFill="1" applyBorder="1" applyAlignment="1">
      <alignment horizontal="left" vertical="center"/>
    </xf>
    <xf numFmtId="0" fontId="29" fillId="2" borderId="316" xfId="3" applyFont="1" applyFill="1" applyBorder="1" applyAlignment="1">
      <alignment horizontal="left" vertical="center"/>
    </xf>
    <xf numFmtId="0" fontId="29" fillId="2" borderId="316" xfId="3" applyFont="1" applyFill="1" applyBorder="1" applyAlignment="1">
      <alignment vertical="center"/>
    </xf>
    <xf numFmtId="0" fontId="30" fillId="2" borderId="316" xfId="3" applyFont="1" applyFill="1" applyBorder="1" applyAlignment="1">
      <alignment vertical="center" shrinkToFit="1"/>
    </xf>
    <xf numFmtId="0" fontId="3" fillId="0" borderId="316" xfId="3" applyFont="1" applyBorder="1" applyAlignment="1">
      <alignment horizontal="left" vertical="center"/>
    </xf>
    <xf numFmtId="176" fontId="29" fillId="0" borderId="316" xfId="3" applyNumberFormat="1" applyFont="1" applyBorder="1" applyAlignment="1">
      <alignment vertical="center" shrinkToFit="1"/>
    </xf>
    <xf numFmtId="0" fontId="3" fillId="0" borderId="316" xfId="3" applyFont="1" applyBorder="1" applyAlignment="1">
      <alignment horizontal="right" vertical="center" shrinkToFit="1"/>
    </xf>
    <xf numFmtId="0" fontId="150" fillId="0" borderId="316" xfId="3" applyFont="1" applyBorder="1" applyAlignment="1">
      <alignment horizontal="center" vertical="center"/>
    </xf>
    <xf numFmtId="0" fontId="3" fillId="0" borderId="316" xfId="3" applyFont="1" applyBorder="1" applyAlignment="1">
      <alignment horizontal="center" vertical="center"/>
    </xf>
    <xf numFmtId="176" fontId="24" fillId="2" borderId="316" xfId="3" applyNumberFormat="1" applyFont="1" applyFill="1" applyBorder="1" applyAlignment="1">
      <alignment horizontal="left" vertical="center"/>
    </xf>
    <xf numFmtId="0" fontId="28" fillId="2" borderId="316" xfId="3" applyFont="1" applyFill="1" applyBorder="1" applyAlignment="1">
      <alignment vertical="center"/>
    </xf>
    <xf numFmtId="0" fontId="3" fillId="0" borderId="316" xfId="3" applyFont="1" applyBorder="1" applyAlignment="1">
      <alignment horizontal="left" vertical="center" shrinkToFit="1"/>
    </xf>
    <xf numFmtId="0" fontId="3" fillId="11" borderId="318" xfId="3" applyFont="1" applyFill="1" applyBorder="1" applyAlignment="1">
      <alignment horizontal="left" vertical="center"/>
    </xf>
    <xf numFmtId="0" fontId="3" fillId="11" borderId="318" xfId="3" applyFont="1" applyFill="1" applyBorder="1" applyAlignment="1">
      <alignment horizontal="left" vertical="center" shrinkToFit="1"/>
    </xf>
    <xf numFmtId="0" fontId="3" fillId="11" borderId="318" xfId="3" applyFont="1" applyFill="1" applyBorder="1" applyAlignment="1">
      <alignment horizontal="right" vertical="center" shrinkToFit="1"/>
    </xf>
    <xf numFmtId="0" fontId="3" fillId="2" borderId="320" xfId="3" applyFont="1" applyFill="1" applyBorder="1" applyAlignment="1">
      <alignment horizontal="left" vertical="center"/>
    </xf>
    <xf numFmtId="0" fontId="3" fillId="0" borderId="321" xfId="3" applyFont="1" applyBorder="1" applyAlignment="1">
      <alignment horizontal="left" vertical="center"/>
    </xf>
    <xf numFmtId="0" fontId="24" fillId="2" borderId="320" xfId="3" applyFont="1" applyFill="1" applyBorder="1" applyAlignment="1">
      <alignment horizontal="left" vertical="center"/>
    </xf>
    <xf numFmtId="0" fontId="3" fillId="2" borderId="322" xfId="3" applyFont="1" applyFill="1" applyBorder="1" applyAlignment="1">
      <alignment horizontal="left" vertical="center"/>
    </xf>
    <xf numFmtId="0" fontId="3" fillId="0" borderId="323" xfId="3" applyFont="1" applyBorder="1" applyAlignment="1">
      <alignment horizontal="left" vertical="center"/>
    </xf>
    <xf numFmtId="0" fontId="31" fillId="11" borderId="317" xfId="3" applyFont="1" applyFill="1" applyBorder="1" applyAlignment="1">
      <alignment vertical="center"/>
    </xf>
    <xf numFmtId="0" fontId="24" fillId="11" borderId="318" xfId="3" applyFont="1" applyFill="1" applyBorder="1" applyAlignment="1">
      <alignment vertical="center"/>
    </xf>
    <xf numFmtId="0" fontId="22" fillId="11" borderId="318" xfId="3" applyFont="1" applyFill="1" applyBorder="1" applyAlignment="1">
      <alignment horizontal="right" vertical="center"/>
    </xf>
    <xf numFmtId="0" fontId="22" fillId="11" borderId="319" xfId="3" applyFont="1" applyFill="1" applyBorder="1" applyAlignment="1">
      <alignment horizontal="right" vertical="center"/>
    </xf>
    <xf numFmtId="0" fontId="30" fillId="2" borderId="321" xfId="3" applyFont="1" applyFill="1" applyBorder="1" applyAlignment="1">
      <alignment vertical="center" shrinkToFit="1"/>
    </xf>
    <xf numFmtId="176" fontId="29" fillId="0" borderId="323" xfId="3" applyNumberFormat="1" applyFont="1" applyBorder="1" applyAlignment="1">
      <alignment vertical="center" shrinkToFit="1"/>
    </xf>
    <xf numFmtId="0" fontId="38" fillId="11" borderId="319" xfId="3" applyFont="1" applyFill="1" applyBorder="1" applyAlignment="1">
      <alignment horizontal="left" vertical="center" shrinkToFit="1"/>
    </xf>
    <xf numFmtId="0" fontId="24" fillId="2" borderId="321" xfId="3" applyFont="1" applyFill="1" applyBorder="1" applyAlignment="1">
      <alignment vertical="center"/>
    </xf>
    <xf numFmtId="176" fontId="29" fillId="0" borderId="321" xfId="3" applyNumberFormat="1" applyFont="1" applyBorder="1" applyAlignment="1">
      <alignment horizontal="left" vertical="center" shrinkToFit="1"/>
    </xf>
    <xf numFmtId="0" fontId="150" fillId="0" borderId="323" xfId="3" applyFont="1" applyBorder="1" applyAlignment="1">
      <alignment horizontal="center" vertical="center"/>
    </xf>
    <xf numFmtId="176" fontId="29" fillId="0" borderId="324" xfId="3" applyNumberFormat="1" applyFont="1" applyBorder="1" applyAlignment="1">
      <alignment horizontal="left" vertical="center" shrinkToFit="1"/>
    </xf>
    <xf numFmtId="0" fontId="39" fillId="0" borderId="325" xfId="3" applyFont="1" applyBorder="1" applyAlignment="1">
      <alignment horizontal="left" vertical="center" shrinkToFit="1"/>
    </xf>
    <xf numFmtId="0" fontId="39" fillId="0" borderId="283" xfId="3" applyFont="1" applyBorder="1" applyAlignment="1">
      <alignment horizontal="right" vertical="center" shrinkToFit="1"/>
    </xf>
    <xf numFmtId="0" fontId="22" fillId="0" borderId="283" xfId="3" applyFont="1" applyBorder="1" applyAlignment="1">
      <alignment horizontal="right" vertical="center"/>
    </xf>
    <xf numFmtId="176" fontId="84" fillId="0" borderId="283" xfId="3" applyNumberFormat="1" applyFont="1" applyBorder="1" applyAlignment="1">
      <alignment vertical="center" shrinkToFit="1"/>
    </xf>
    <xf numFmtId="0" fontId="3" fillId="2" borderId="326" xfId="3" applyFont="1" applyFill="1" applyBorder="1" applyAlignment="1">
      <alignment horizontal="left" vertical="center"/>
    </xf>
    <xf numFmtId="0" fontId="49" fillId="2" borderId="283" xfId="3" applyFont="1" applyFill="1" applyBorder="1" applyAlignment="1">
      <alignment vertical="center"/>
    </xf>
    <xf numFmtId="0" fontId="49" fillId="2" borderId="283" xfId="3" applyFont="1" applyFill="1" applyBorder="1" applyAlignment="1">
      <alignment vertical="center" shrinkToFit="1"/>
    </xf>
    <xf numFmtId="176" fontId="38" fillId="0" borderId="97" xfId="3" applyNumberFormat="1" applyFont="1" applyBorder="1" applyAlignment="1">
      <alignment horizontal="right" vertical="center" shrinkToFit="1"/>
    </xf>
    <xf numFmtId="176" fontId="54" fillId="0" borderId="97" xfId="3" applyNumberFormat="1" applyFont="1" applyBorder="1" applyAlignment="1">
      <alignment horizontal="right" vertical="center" shrinkToFit="1"/>
    </xf>
    <xf numFmtId="181" fontId="38" fillId="0" borderId="97" xfId="3" applyNumberFormat="1" applyFont="1" applyBorder="1" applyAlignment="1">
      <alignment horizontal="center" vertical="center" shrinkToFit="1"/>
    </xf>
    <xf numFmtId="0" fontId="3" fillId="0" borderId="113" xfId="3" applyFont="1" applyBorder="1" applyAlignment="1">
      <alignment vertical="center"/>
    </xf>
    <xf numFmtId="38" fontId="38" fillId="0" borderId="97" xfId="1" applyFont="1" applyFill="1" applyBorder="1" applyAlignment="1">
      <alignment horizontal="right" vertical="center" shrinkToFit="1"/>
    </xf>
    <xf numFmtId="0" fontId="20" fillId="22" borderId="0" xfId="0" applyFont="1" applyFill="1">
      <alignment vertical="center"/>
    </xf>
    <xf numFmtId="0" fontId="20" fillId="25" borderId="0" xfId="0" applyFont="1" applyFill="1">
      <alignment vertical="center"/>
    </xf>
    <xf numFmtId="0" fontId="20" fillId="27" borderId="0" xfId="0" applyFont="1" applyFill="1">
      <alignment vertical="center"/>
    </xf>
    <xf numFmtId="0" fontId="152" fillId="27" borderId="0" xfId="0" applyFont="1" applyFill="1">
      <alignment vertical="center"/>
    </xf>
    <xf numFmtId="0" fontId="153" fillId="5" borderId="0" xfId="0" applyFont="1" applyFill="1" applyAlignment="1">
      <alignment vertical="top" wrapText="1"/>
    </xf>
    <xf numFmtId="0" fontId="154" fillId="0" borderId="0" xfId="0" applyFont="1" applyAlignment="1">
      <alignment horizontal="center" vertical="center"/>
    </xf>
    <xf numFmtId="38" fontId="71" fillId="0" borderId="0" xfId="4" applyFont="1" applyBorder="1" applyAlignment="1">
      <alignment vertical="center"/>
    </xf>
    <xf numFmtId="182" fontId="71" fillId="0" borderId="0" xfId="4" applyNumberFormat="1" applyFont="1" applyBorder="1" applyAlignment="1">
      <alignment vertical="center"/>
    </xf>
    <xf numFmtId="176" fontId="71" fillId="0" borderId="0" xfId="0" applyNumberFormat="1" applyFont="1">
      <alignment vertical="center"/>
    </xf>
    <xf numFmtId="182" fontId="71" fillId="33" borderId="0" xfId="0" applyNumberFormat="1" applyFont="1" applyFill="1">
      <alignment vertical="center"/>
    </xf>
    <xf numFmtId="182" fontId="71" fillId="33" borderId="0" xfId="0" applyNumberFormat="1" applyFont="1" applyFill="1" applyAlignment="1">
      <alignment horizontal="center" vertical="center"/>
    </xf>
    <xf numFmtId="176" fontId="71" fillId="33" borderId="0" xfId="0" applyNumberFormat="1" applyFont="1" applyFill="1" applyAlignment="1">
      <alignment horizontal="center" vertical="center"/>
    </xf>
    <xf numFmtId="1" fontId="78" fillId="7" borderId="0" xfId="0" applyNumberFormat="1" applyFont="1" applyFill="1">
      <alignment vertical="center"/>
    </xf>
    <xf numFmtId="184" fontId="59" fillId="0" borderId="0" xfId="4" applyNumberFormat="1" applyFont="1" applyFill="1" applyBorder="1" applyAlignment="1">
      <alignment horizontal="center" vertical="center" wrapText="1"/>
    </xf>
    <xf numFmtId="0" fontId="86" fillId="0" borderId="36" xfId="0" applyFont="1" applyBorder="1" applyAlignment="1">
      <alignment horizontal="center" vertical="center" wrapText="1"/>
    </xf>
    <xf numFmtId="0" fontId="86" fillId="0" borderId="35" xfId="0" applyFont="1" applyBorder="1" applyAlignment="1">
      <alignment horizontal="center" vertical="center" wrapText="1"/>
    </xf>
    <xf numFmtId="0" fontId="155" fillId="0" borderId="35" xfId="0" applyFont="1" applyBorder="1" applyAlignment="1">
      <alignment horizontal="center" vertical="center" wrapText="1"/>
    </xf>
    <xf numFmtId="0" fontId="86" fillId="0" borderId="0" xfId="0" applyFont="1" applyAlignment="1">
      <alignment horizontal="left" vertical="center" wrapText="1"/>
    </xf>
    <xf numFmtId="38" fontId="86" fillId="0" borderId="0" xfId="4" applyFont="1" applyBorder="1" applyAlignment="1">
      <alignment horizontal="left" vertical="center" wrapText="1"/>
    </xf>
    <xf numFmtId="0" fontId="86" fillId="0" borderId="36" xfId="0" applyFont="1" applyBorder="1" applyAlignment="1">
      <alignment horizontal="center" vertical="top" wrapText="1"/>
    </xf>
    <xf numFmtId="0" fontId="86" fillId="0" borderId="35" xfId="0" applyFont="1" applyBorder="1" applyAlignment="1">
      <alignment horizontal="center" vertical="top" wrapText="1"/>
    </xf>
    <xf numFmtId="0" fontId="155" fillId="0" borderId="35" xfId="0" applyFont="1" applyBorder="1" applyAlignment="1">
      <alignment horizontal="center" vertical="top" wrapText="1"/>
    </xf>
    <xf numFmtId="0" fontId="86" fillId="0" borderId="36" xfId="0" applyFont="1" applyBorder="1" applyAlignment="1">
      <alignment horizontal="center" vertical="center"/>
    </xf>
    <xf numFmtId="0" fontId="86" fillId="0" borderId="35" xfId="0" applyFont="1" applyBorder="1" applyAlignment="1">
      <alignment horizontal="center" vertical="center"/>
    </xf>
    <xf numFmtId="0" fontId="155" fillId="0" borderId="35" xfId="0" applyFont="1" applyBorder="1" applyAlignment="1">
      <alignment horizontal="center" vertical="center"/>
    </xf>
    <xf numFmtId="0" fontId="86" fillId="0" borderId="0" xfId="0" applyFont="1" applyAlignment="1">
      <alignment horizontal="center" vertical="center"/>
    </xf>
    <xf numFmtId="38" fontId="86" fillId="0" borderId="0" xfId="4" applyFont="1" applyFill="1" applyBorder="1" applyAlignment="1">
      <alignment horizontal="center" vertical="center"/>
    </xf>
    <xf numFmtId="0" fontId="156" fillId="0" borderId="0" xfId="0" applyFont="1" applyAlignment="1">
      <alignment horizontal="center" vertical="center"/>
    </xf>
    <xf numFmtId="184" fontId="86" fillId="0" borderId="36" xfId="1" applyNumberFormat="1" applyFont="1" applyFill="1" applyBorder="1" applyAlignment="1">
      <alignment horizontal="center" vertical="center"/>
    </xf>
    <xf numFmtId="184" fontId="86" fillId="0" borderId="35" xfId="1" applyNumberFormat="1" applyFont="1" applyFill="1" applyBorder="1" applyAlignment="1">
      <alignment horizontal="center" vertical="center"/>
    </xf>
    <xf numFmtId="184" fontId="155" fillId="0" borderId="35" xfId="1" applyNumberFormat="1" applyFont="1" applyFill="1" applyBorder="1" applyAlignment="1">
      <alignment horizontal="center" vertical="center"/>
    </xf>
    <xf numFmtId="184" fontId="86" fillId="0" borderId="0" xfId="4" applyNumberFormat="1" applyFont="1" applyFill="1" applyBorder="1" applyAlignment="1">
      <alignment horizontal="center" vertical="center" wrapText="1"/>
    </xf>
    <xf numFmtId="0" fontId="69" fillId="16" borderId="63" xfId="0" applyFont="1" applyFill="1" applyBorder="1" applyAlignment="1">
      <alignment horizontal="center" vertical="center" wrapText="1"/>
    </xf>
    <xf numFmtId="0" fontId="69" fillId="16" borderId="64" xfId="0" applyFont="1" applyFill="1" applyBorder="1" applyAlignment="1">
      <alignment horizontal="center" vertical="center" wrapText="1"/>
    </xf>
    <xf numFmtId="0" fontId="63" fillId="16" borderId="65" xfId="0" applyFont="1" applyFill="1" applyBorder="1" applyAlignment="1">
      <alignment horizontal="center" vertical="center" wrapText="1"/>
    </xf>
    <xf numFmtId="0" fontId="61" fillId="16" borderId="0" xfId="0" applyFont="1" applyFill="1" applyAlignment="1">
      <alignment horizontal="center" vertical="center" wrapText="1"/>
    </xf>
    <xf numFmtId="0" fontId="60" fillId="16" borderId="66" xfId="0" applyFont="1" applyFill="1" applyBorder="1" applyAlignment="1">
      <alignment horizontal="center" vertical="center" wrapText="1"/>
    </xf>
    <xf numFmtId="38" fontId="60" fillId="16" borderId="64" xfId="1" applyFont="1" applyFill="1" applyBorder="1" applyAlignment="1">
      <alignment horizontal="center" vertical="center" wrapText="1"/>
    </xf>
    <xf numFmtId="38" fontId="60" fillId="16" borderId="0" xfId="1" applyFont="1" applyFill="1" applyBorder="1" applyAlignment="1">
      <alignment horizontal="center" vertical="center" wrapText="1"/>
    </xf>
    <xf numFmtId="38" fontId="60" fillId="16" borderId="63" xfId="1" applyFont="1" applyFill="1" applyBorder="1" applyAlignment="1">
      <alignment horizontal="center" vertical="center" wrapText="1"/>
    </xf>
    <xf numFmtId="0" fontId="60" fillId="16" borderId="64" xfId="0" applyFont="1" applyFill="1" applyBorder="1" applyAlignment="1">
      <alignment horizontal="center" vertical="center" wrapText="1"/>
    </xf>
    <xf numFmtId="0" fontId="60" fillId="16" borderId="0" xfId="0" applyFont="1" applyFill="1" applyAlignment="1">
      <alignment horizontal="center" vertical="center" wrapText="1"/>
    </xf>
    <xf numFmtId="38" fontId="60" fillId="16" borderId="68" xfId="1" applyFont="1" applyFill="1" applyBorder="1" applyAlignment="1">
      <alignment horizontal="center" vertical="center" wrapText="1"/>
    </xf>
    <xf numFmtId="0" fontId="60" fillId="16" borderId="67" xfId="0" applyFont="1" applyFill="1" applyBorder="1" applyAlignment="1">
      <alignment horizontal="center" vertical="center" wrapText="1"/>
    </xf>
    <xf numFmtId="0" fontId="60" fillId="16" borderId="65" xfId="0" applyFont="1" applyFill="1" applyBorder="1" applyAlignment="1">
      <alignment horizontal="center" vertical="center" wrapText="1"/>
    </xf>
    <xf numFmtId="0" fontId="60" fillId="16" borderId="63" xfId="0" applyFont="1" applyFill="1" applyBorder="1" applyAlignment="1">
      <alignment horizontal="center" vertical="center" wrapText="1"/>
    </xf>
    <xf numFmtId="0" fontId="72" fillId="16" borderId="70" xfId="0" applyFont="1" applyFill="1" applyBorder="1" applyAlignment="1">
      <alignment horizontal="center" vertical="center" wrapText="1"/>
    </xf>
    <xf numFmtId="0" fontId="72" fillId="16" borderId="67" xfId="0" applyFont="1" applyFill="1" applyBorder="1" applyAlignment="1">
      <alignment horizontal="center" vertical="center" wrapText="1"/>
    </xf>
    <xf numFmtId="0" fontId="72" fillId="16" borderId="63" xfId="0" applyFont="1" applyFill="1" applyBorder="1" applyAlignment="1">
      <alignment horizontal="center" vertical="center" wrapText="1"/>
    </xf>
    <xf numFmtId="38" fontId="60" fillId="16" borderId="65" xfId="1" applyFont="1" applyFill="1" applyBorder="1" applyAlignment="1">
      <alignment horizontal="center" vertical="center" wrapText="1"/>
    </xf>
    <xf numFmtId="38" fontId="72" fillId="16" borderId="63" xfId="1" applyFont="1" applyFill="1" applyBorder="1" applyAlignment="1">
      <alignment horizontal="center" vertical="center" wrapText="1"/>
    </xf>
    <xf numFmtId="38" fontId="72" fillId="16" borderId="70" xfId="1" applyFont="1" applyFill="1" applyBorder="1" applyAlignment="1">
      <alignment horizontal="center" vertical="center" wrapText="1"/>
    </xf>
    <xf numFmtId="38" fontId="60" fillId="16" borderId="64" xfId="0" applyNumberFormat="1" applyFont="1" applyFill="1" applyBorder="1" applyAlignment="1">
      <alignment horizontal="center" vertical="center" wrapText="1"/>
    </xf>
    <xf numFmtId="0" fontId="72" fillId="16" borderId="64" xfId="0" applyFont="1" applyFill="1" applyBorder="1" applyAlignment="1">
      <alignment horizontal="center" vertical="center" wrapText="1"/>
    </xf>
    <xf numFmtId="0" fontId="72" fillId="16" borderId="65" xfId="0" applyFont="1" applyFill="1" applyBorder="1" applyAlignment="1">
      <alignment horizontal="center" vertical="center" wrapText="1"/>
    </xf>
    <xf numFmtId="38" fontId="60" fillId="16" borderId="15" xfId="1" applyFont="1" applyFill="1" applyBorder="1" applyAlignment="1">
      <alignment horizontal="center" vertical="center" wrapText="1"/>
    </xf>
    <xf numFmtId="38" fontId="72" fillId="16" borderId="0" xfId="1" applyFont="1" applyFill="1" applyBorder="1" applyAlignment="1">
      <alignment horizontal="center" vertical="center" wrapText="1"/>
    </xf>
    <xf numFmtId="182" fontId="60" fillId="16" borderId="63" xfId="1" applyNumberFormat="1" applyFont="1" applyFill="1" applyBorder="1" applyAlignment="1">
      <alignment horizontal="center" vertical="center" wrapText="1"/>
    </xf>
    <xf numFmtId="0" fontId="60" fillId="16" borderId="63" xfId="0" applyFont="1" applyFill="1" applyBorder="1" applyAlignment="1">
      <alignment horizontal="right" vertical="center" wrapText="1"/>
    </xf>
    <xf numFmtId="0" fontId="60" fillId="16" borderId="70" xfId="0" applyFont="1" applyFill="1" applyBorder="1" applyAlignment="1">
      <alignment horizontal="right" vertical="center" wrapText="1"/>
    </xf>
    <xf numFmtId="0" fontId="60" fillId="16" borderId="64" xfId="0" applyFont="1" applyFill="1" applyBorder="1" applyAlignment="1">
      <alignment horizontal="right" vertical="center" wrapText="1"/>
    </xf>
    <xf numFmtId="0" fontId="60" fillId="16" borderId="67" xfId="0" applyFont="1" applyFill="1" applyBorder="1" applyAlignment="1">
      <alignment horizontal="right" vertical="center" wrapText="1"/>
    </xf>
    <xf numFmtId="0" fontId="60" fillId="16" borderId="0" xfId="0" applyFont="1" applyFill="1" applyAlignment="1">
      <alignment horizontal="right" vertical="center" wrapText="1"/>
    </xf>
    <xf numFmtId="0" fontId="60" fillId="16" borderId="73" xfId="0" applyFont="1" applyFill="1" applyBorder="1" applyAlignment="1">
      <alignment horizontal="right" vertical="center" wrapText="1"/>
    </xf>
    <xf numFmtId="0" fontId="60" fillId="16" borderId="29" xfId="0" applyFont="1" applyFill="1" applyBorder="1" applyAlignment="1">
      <alignment horizontal="right" vertical="center" wrapText="1"/>
    </xf>
    <xf numFmtId="0" fontId="60" fillId="16" borderId="74" xfId="0" applyFont="1" applyFill="1" applyBorder="1" applyAlignment="1">
      <alignment horizontal="right" vertical="center" wrapText="1"/>
    </xf>
    <xf numFmtId="0" fontId="60" fillId="16" borderId="65" xfId="0" applyFont="1" applyFill="1" applyBorder="1" applyAlignment="1">
      <alignment horizontal="right" vertical="center" wrapText="1"/>
    </xf>
    <xf numFmtId="0" fontId="60" fillId="16" borderId="70" xfId="0" applyFont="1" applyFill="1" applyBorder="1" applyAlignment="1">
      <alignment horizontal="center" vertical="center" wrapText="1"/>
    </xf>
    <xf numFmtId="0" fontId="60" fillId="16" borderId="73" xfId="0" applyFont="1" applyFill="1" applyBorder="1" applyAlignment="1">
      <alignment horizontal="center" vertical="center" wrapText="1"/>
    </xf>
    <xf numFmtId="0" fontId="60" fillId="16" borderId="74" xfId="0" applyFont="1" applyFill="1" applyBorder="1" applyAlignment="1">
      <alignment horizontal="center" vertical="center" wrapText="1"/>
    </xf>
    <xf numFmtId="182" fontId="72" fillId="16" borderId="64" xfId="4" applyNumberFormat="1" applyFont="1" applyFill="1" applyBorder="1" applyAlignment="1">
      <alignment horizontal="center" vertical="center" wrapText="1"/>
    </xf>
    <xf numFmtId="38" fontId="72" fillId="16" borderId="67" xfId="4" applyFont="1" applyFill="1" applyBorder="1" applyAlignment="1">
      <alignment horizontal="center" vertical="center" wrapText="1"/>
    </xf>
    <xf numFmtId="182" fontId="60" fillId="16" borderId="63" xfId="4" applyNumberFormat="1" applyFont="1" applyFill="1" applyBorder="1" applyAlignment="1">
      <alignment horizontal="center" vertical="center" wrapText="1"/>
    </xf>
    <xf numFmtId="182" fontId="60" fillId="16" borderId="64" xfId="4" applyNumberFormat="1" applyFont="1" applyFill="1" applyBorder="1" applyAlignment="1">
      <alignment horizontal="center" vertical="center" wrapText="1"/>
    </xf>
    <xf numFmtId="182" fontId="72" fillId="16" borderId="73" xfId="4" applyNumberFormat="1" applyFont="1" applyFill="1" applyBorder="1" applyAlignment="1">
      <alignment horizontal="center" vertical="center" wrapText="1"/>
    </xf>
    <xf numFmtId="182" fontId="72" fillId="16" borderId="29" xfId="4" applyNumberFormat="1" applyFont="1" applyFill="1" applyBorder="1" applyAlignment="1">
      <alignment horizontal="center" vertical="center" wrapText="1"/>
    </xf>
    <xf numFmtId="182" fontId="72" fillId="16" borderId="74" xfId="4" applyNumberFormat="1" applyFont="1" applyFill="1" applyBorder="1" applyAlignment="1">
      <alignment horizontal="center" vertical="center" wrapText="1"/>
    </xf>
    <xf numFmtId="182" fontId="60" fillId="16" borderId="73" xfId="4" applyNumberFormat="1" applyFont="1" applyFill="1" applyBorder="1" applyAlignment="1">
      <alignment horizontal="center" vertical="center" wrapText="1"/>
    </xf>
    <xf numFmtId="182" fontId="60" fillId="16" borderId="29" xfId="4" applyNumberFormat="1" applyFont="1" applyFill="1" applyBorder="1" applyAlignment="1">
      <alignment horizontal="center" vertical="center" wrapText="1"/>
    </xf>
    <xf numFmtId="182" fontId="60" fillId="16" borderId="74" xfId="4" applyNumberFormat="1" applyFont="1" applyFill="1" applyBorder="1" applyAlignment="1">
      <alignment horizontal="center" vertical="center" wrapText="1"/>
    </xf>
    <xf numFmtId="0" fontId="72" fillId="16" borderId="68" xfId="0" applyFont="1" applyFill="1" applyBorder="1" applyAlignment="1">
      <alignment horizontal="center" vertical="center" wrapText="1"/>
    </xf>
    <xf numFmtId="0" fontId="72" fillId="16" borderId="18" xfId="0" applyFont="1" applyFill="1" applyBorder="1" applyAlignment="1">
      <alignment horizontal="center" vertical="center" wrapText="1"/>
    </xf>
    <xf numFmtId="0" fontId="60" fillId="16" borderId="15" xfId="0" applyFont="1" applyFill="1" applyBorder="1" applyAlignment="1">
      <alignment horizontal="center" vertical="center" wrapText="1"/>
    </xf>
    <xf numFmtId="0" fontId="20" fillId="16" borderId="0" xfId="0" applyFont="1" applyFill="1" applyAlignment="1">
      <alignment horizontal="center" vertical="center" wrapText="1"/>
    </xf>
    <xf numFmtId="0" fontId="60" fillId="16" borderId="18" xfId="0" applyFont="1" applyFill="1" applyBorder="1" applyAlignment="1">
      <alignment horizontal="center" vertical="center" wrapText="1"/>
    </xf>
    <xf numFmtId="0" fontId="91" fillId="16" borderId="0" xfId="0" applyFont="1" applyFill="1" applyAlignment="1">
      <alignment horizontal="center" vertical="center" wrapText="1"/>
    </xf>
    <xf numFmtId="38" fontId="91" fillId="16" borderId="0" xfId="1" applyFont="1" applyFill="1" applyBorder="1" applyAlignment="1">
      <alignment horizontal="center" vertical="center" wrapText="1"/>
    </xf>
    <xf numFmtId="38" fontId="148" fillId="16" borderId="0" xfId="1" applyFont="1" applyFill="1" applyBorder="1" applyAlignment="1">
      <alignment horizontal="center" vertical="center" wrapText="1"/>
    </xf>
    <xf numFmtId="0" fontId="148" fillId="16" borderId="0" xfId="0" applyFont="1" applyFill="1" applyAlignment="1">
      <alignment horizontal="center" vertical="center" wrapText="1"/>
    </xf>
    <xf numFmtId="0" fontId="61" fillId="16" borderId="15" xfId="0" applyFont="1" applyFill="1" applyBorder="1" applyAlignment="1">
      <alignment horizontal="center" vertical="center" wrapText="1"/>
    </xf>
    <xf numFmtId="38" fontId="61" fillId="16" borderId="0" xfId="1" applyFont="1" applyFill="1" applyBorder="1" applyAlignment="1">
      <alignment horizontal="center" vertical="center" wrapText="1"/>
    </xf>
    <xf numFmtId="0" fontId="91" fillId="16" borderId="15" xfId="0" applyFont="1" applyFill="1" applyBorder="1" applyAlignment="1">
      <alignment horizontal="center" vertical="center" wrapText="1"/>
    </xf>
    <xf numFmtId="0" fontId="91" fillId="16" borderId="18" xfId="0" applyFont="1" applyFill="1" applyBorder="1" applyAlignment="1">
      <alignment horizontal="center" vertical="center" wrapText="1"/>
    </xf>
    <xf numFmtId="0" fontId="91" fillId="16" borderId="63" xfId="0" applyFont="1" applyFill="1" applyBorder="1" applyAlignment="1">
      <alignment horizontal="center" vertical="center" wrapText="1"/>
    </xf>
    <xf numFmtId="0" fontId="91" fillId="16" borderId="64" xfId="0" applyFont="1" applyFill="1" applyBorder="1" applyAlignment="1">
      <alignment horizontal="center" vertical="center" wrapText="1"/>
    </xf>
    <xf numFmtId="38" fontId="91" fillId="16" borderId="64" xfId="1" applyFont="1" applyFill="1" applyBorder="1" applyAlignment="1">
      <alignment horizontal="center" vertical="center" wrapText="1"/>
    </xf>
    <xf numFmtId="38" fontId="91" fillId="16" borderId="67" xfId="1" applyFont="1" applyFill="1" applyBorder="1" applyAlignment="1">
      <alignment horizontal="center" vertical="center" wrapText="1"/>
    </xf>
    <xf numFmtId="0" fontId="148" fillId="16" borderId="63" xfId="0" applyFont="1" applyFill="1" applyBorder="1" applyAlignment="1">
      <alignment horizontal="center" vertical="center" wrapText="1"/>
    </xf>
    <xf numFmtId="0" fontId="148" fillId="16" borderId="64" xfId="0" applyFont="1" applyFill="1" applyBorder="1" applyAlignment="1">
      <alignment horizontal="center" vertical="center" wrapText="1"/>
    </xf>
    <xf numFmtId="38" fontId="148" fillId="16" borderId="64" xfId="4" applyFont="1" applyFill="1" applyBorder="1" applyAlignment="1">
      <alignment horizontal="center" vertical="center" wrapText="1"/>
    </xf>
    <xf numFmtId="0" fontId="148" fillId="16" borderId="67" xfId="0" applyFont="1" applyFill="1" applyBorder="1" applyAlignment="1">
      <alignment horizontal="center" vertical="center" wrapText="1"/>
    </xf>
    <xf numFmtId="38" fontId="91" fillId="16" borderId="15" xfId="1" applyFont="1" applyFill="1" applyBorder="1" applyAlignment="1">
      <alignment horizontal="center" vertical="center" wrapText="1"/>
    </xf>
    <xf numFmtId="38" fontId="91" fillId="16" borderId="18" xfId="1" applyFont="1" applyFill="1" applyBorder="1" applyAlignment="1">
      <alignment horizontal="center" vertical="center" wrapText="1"/>
    </xf>
    <xf numFmtId="0" fontId="61" fillId="16" borderId="64" xfId="0" applyFont="1" applyFill="1" applyBorder="1" applyAlignment="1">
      <alignment horizontal="center" vertical="center" wrapText="1"/>
    </xf>
    <xf numFmtId="38" fontId="61" fillId="16" borderId="64" xfId="1" applyFont="1" applyFill="1" applyBorder="1" applyAlignment="1">
      <alignment horizontal="center" vertical="center" wrapText="1"/>
    </xf>
    <xf numFmtId="38" fontId="61" fillId="16" borderId="67" xfId="1" applyFont="1" applyFill="1" applyBorder="1" applyAlignment="1">
      <alignment horizontal="center" vertical="center" wrapText="1"/>
    </xf>
    <xf numFmtId="38" fontId="61" fillId="16" borderId="0" xfId="4" applyFont="1" applyFill="1" applyBorder="1" applyAlignment="1">
      <alignment horizontal="center" vertical="center" wrapText="1"/>
    </xf>
    <xf numFmtId="38" fontId="91" fillId="16" borderId="0" xfId="4" applyFont="1" applyFill="1" applyBorder="1" applyAlignment="1">
      <alignment horizontal="center" vertical="center" wrapText="1"/>
    </xf>
    <xf numFmtId="0" fontId="59" fillId="16" borderId="0" xfId="0" applyFont="1" applyFill="1" applyAlignment="1">
      <alignment horizontal="center" vertical="center" wrapText="1"/>
    </xf>
    <xf numFmtId="38" fontId="60" fillId="16" borderId="18" xfId="1" applyFont="1" applyFill="1" applyBorder="1" applyAlignment="1">
      <alignment horizontal="center" vertical="center" wrapText="1"/>
    </xf>
    <xf numFmtId="0" fontId="59" fillId="16" borderId="15" xfId="0" applyFont="1" applyFill="1" applyBorder="1" applyAlignment="1">
      <alignment horizontal="center" vertical="center" wrapText="1"/>
    </xf>
    <xf numFmtId="0" fontId="60" fillId="16" borderId="178" xfId="0" applyFont="1" applyFill="1" applyBorder="1" applyAlignment="1">
      <alignment horizontal="center" vertical="center" wrapText="1"/>
    </xf>
    <xf numFmtId="184" fontId="59" fillId="16" borderId="35" xfId="1" applyNumberFormat="1" applyFont="1" applyFill="1" applyBorder="1" applyAlignment="1">
      <alignment horizontal="center" vertical="center" wrapText="1"/>
    </xf>
    <xf numFmtId="184" fontId="61" fillId="16" borderId="0" xfId="0" applyNumberFormat="1" applyFont="1" applyFill="1" applyAlignment="1">
      <alignment horizontal="center" vertical="center" wrapText="1"/>
    </xf>
    <xf numFmtId="0" fontId="61" fillId="16" borderId="63" xfId="0" applyFont="1" applyFill="1" applyBorder="1" applyAlignment="1">
      <alignment horizontal="center" vertical="center" wrapText="1"/>
    </xf>
    <xf numFmtId="187" fontId="61" fillId="16" borderId="0" xfId="0" applyNumberFormat="1" applyFont="1" applyFill="1" applyAlignment="1">
      <alignment horizontal="center" vertical="center" wrapText="1"/>
    </xf>
    <xf numFmtId="0" fontId="61" fillId="16" borderId="67" xfId="0" applyFont="1" applyFill="1" applyBorder="1" applyAlignment="1">
      <alignment horizontal="center" vertical="center" wrapText="1"/>
    </xf>
    <xf numFmtId="38" fontId="61" fillId="16" borderId="18" xfId="1" applyFont="1" applyFill="1" applyBorder="1" applyAlignment="1">
      <alignment horizontal="center" vertical="center" wrapText="1"/>
    </xf>
    <xf numFmtId="38" fontId="61" fillId="16" borderId="15" xfId="1" applyFont="1" applyFill="1" applyBorder="1" applyAlignment="1">
      <alignment horizontal="center" vertical="center" wrapText="1"/>
    </xf>
    <xf numFmtId="0" fontId="127" fillId="52" borderId="0" xfId="0" applyFont="1" applyFill="1" applyAlignment="1">
      <alignment horizontal="center" vertical="center" wrapText="1"/>
    </xf>
    <xf numFmtId="0" fontId="58" fillId="16" borderId="0" xfId="0" applyFont="1" applyFill="1" applyAlignment="1">
      <alignment horizontal="center" vertical="center" wrapText="1"/>
    </xf>
    <xf numFmtId="0" fontId="58" fillId="16" borderId="15" xfId="0" applyFont="1" applyFill="1" applyBorder="1" applyAlignment="1">
      <alignment horizontal="center" vertical="center" wrapText="1"/>
    </xf>
    <xf numFmtId="0" fontId="107" fillId="52" borderId="15" xfId="0" applyFont="1" applyFill="1" applyBorder="1" applyAlignment="1">
      <alignment horizontal="center" vertical="center" wrapText="1"/>
    </xf>
    <xf numFmtId="0" fontId="107" fillId="52" borderId="0" xfId="0" applyFont="1" applyFill="1" applyAlignment="1">
      <alignment horizontal="center" vertical="center" wrapText="1"/>
    </xf>
    <xf numFmtId="0" fontId="133" fillId="52" borderId="0" xfId="0" applyFont="1" applyFill="1" applyAlignment="1">
      <alignment horizontal="center" vertical="center" wrapText="1"/>
    </xf>
    <xf numFmtId="0" fontId="60" fillId="16" borderId="271" xfId="0" applyFont="1" applyFill="1" applyBorder="1" applyAlignment="1">
      <alignment horizontal="center" vertical="center" wrapText="1"/>
    </xf>
    <xf numFmtId="0" fontId="127" fillId="52" borderId="70" xfId="0" applyFont="1" applyFill="1" applyBorder="1" applyAlignment="1">
      <alignment horizontal="center" vertical="center" wrapText="1"/>
    </xf>
    <xf numFmtId="38" fontId="127" fillId="52" borderId="64" xfId="1" applyFont="1" applyFill="1" applyBorder="1" applyAlignment="1">
      <alignment horizontal="center" vertical="center" wrapText="1"/>
    </xf>
    <xf numFmtId="0" fontId="127" fillId="52" borderId="64" xfId="0" applyFont="1" applyFill="1" applyBorder="1" applyAlignment="1">
      <alignment horizontal="center" vertical="center" wrapText="1"/>
    </xf>
    <xf numFmtId="38" fontId="127" fillId="52" borderId="67" xfId="1" applyFont="1" applyFill="1" applyBorder="1" applyAlignment="1">
      <alignment horizontal="center" vertical="center" wrapText="1"/>
    </xf>
    <xf numFmtId="0" fontId="127" fillId="52" borderId="63" xfId="0" applyFont="1" applyFill="1" applyBorder="1" applyAlignment="1">
      <alignment horizontal="center" vertical="center" wrapText="1"/>
    </xf>
    <xf numFmtId="0" fontId="90" fillId="52" borderId="63" xfId="0" applyFont="1" applyFill="1" applyBorder="1" applyAlignment="1">
      <alignment horizontal="center" vertical="center" wrapText="1"/>
    </xf>
    <xf numFmtId="38" fontId="90" fillId="52" borderId="64" xfId="1" applyFont="1" applyFill="1" applyBorder="1" applyAlignment="1">
      <alignment horizontal="center" vertical="center" wrapText="1"/>
    </xf>
    <xf numFmtId="38" fontId="90" fillId="52" borderId="67" xfId="1" applyFont="1" applyFill="1" applyBorder="1" applyAlignment="1">
      <alignment horizontal="center" vertical="center" wrapText="1"/>
    </xf>
    <xf numFmtId="0" fontId="72" fillId="52" borderId="15" xfId="0" applyFont="1" applyFill="1" applyBorder="1" applyAlignment="1">
      <alignment horizontal="center" vertical="center" wrapText="1"/>
    </xf>
    <xf numFmtId="0" fontId="72" fillId="52" borderId="0" xfId="0" applyFont="1" applyFill="1" applyAlignment="1">
      <alignment horizontal="center" vertical="center" wrapText="1"/>
    </xf>
    <xf numFmtId="0" fontId="60" fillId="16" borderId="0" xfId="0" applyFont="1" applyFill="1" applyAlignment="1">
      <alignment horizontal="center" vertical="center"/>
    </xf>
    <xf numFmtId="0" fontId="60" fillId="22" borderId="0" xfId="0" applyFont="1" applyFill="1">
      <alignment vertical="center"/>
    </xf>
    <xf numFmtId="0" fontId="60" fillId="22" borderId="31" xfId="0" applyFont="1" applyFill="1" applyBorder="1">
      <alignment vertical="center"/>
    </xf>
    <xf numFmtId="0" fontId="60" fillId="22" borderId="35" xfId="0" applyFont="1" applyFill="1" applyBorder="1">
      <alignment vertical="center"/>
    </xf>
    <xf numFmtId="0" fontId="60" fillId="27" borderId="0" xfId="0" applyFont="1" applyFill="1">
      <alignment vertical="center"/>
    </xf>
    <xf numFmtId="38" fontId="61" fillId="0" borderId="33" xfId="4" applyFont="1" applyBorder="1" applyAlignment="1">
      <alignment horizontal="left" vertical="center" wrapText="1"/>
    </xf>
    <xf numFmtId="38" fontId="58" fillId="0" borderId="33" xfId="4" applyFont="1" applyFill="1" applyBorder="1" applyAlignment="1">
      <alignment horizontal="center" vertical="center"/>
    </xf>
    <xf numFmtId="0" fontId="58" fillId="0" borderId="33" xfId="0" applyFont="1" applyBorder="1" applyAlignment="1">
      <alignment horizontal="center" vertical="center"/>
    </xf>
    <xf numFmtId="0" fontId="70" fillId="0" borderId="33" xfId="0" applyFont="1" applyBorder="1" applyAlignment="1">
      <alignment horizontal="center" vertical="center"/>
    </xf>
    <xf numFmtId="184" fontId="59" fillId="0" borderId="182" xfId="4" applyNumberFormat="1" applyFont="1" applyFill="1" applyBorder="1" applyAlignment="1">
      <alignment horizontal="center" vertical="center" wrapText="1"/>
    </xf>
    <xf numFmtId="184" fontId="59" fillId="0" borderId="29" xfId="4" applyNumberFormat="1" applyFont="1" applyFill="1" applyBorder="1" applyAlignment="1">
      <alignment horizontal="center" vertical="center" wrapText="1"/>
    </xf>
    <xf numFmtId="184" fontId="59" fillId="0" borderId="30" xfId="4" applyNumberFormat="1" applyFont="1" applyFill="1" applyBorder="1" applyAlignment="1">
      <alignment horizontal="center" vertical="center" wrapText="1"/>
    </xf>
    <xf numFmtId="0" fontId="59" fillId="5" borderId="0" xfId="0" applyFont="1" applyFill="1" applyAlignment="1">
      <alignment vertical="top" wrapText="1"/>
    </xf>
    <xf numFmtId="182" fontId="71" fillId="0" borderId="15" xfId="4" applyNumberFormat="1" applyFont="1" applyBorder="1" applyAlignment="1">
      <alignment vertical="center"/>
    </xf>
    <xf numFmtId="38" fontId="71" fillId="16" borderId="0" xfId="4" applyFont="1" applyFill="1" applyBorder="1" applyAlignment="1">
      <alignment vertical="center"/>
    </xf>
    <xf numFmtId="182" fontId="71" fillId="16" borderId="15" xfId="4" applyNumberFormat="1" applyFont="1" applyFill="1" applyBorder="1" applyAlignment="1">
      <alignment vertical="center"/>
    </xf>
    <xf numFmtId="182" fontId="71" fillId="16" borderId="0" xfId="4" applyNumberFormat="1" applyFont="1" applyFill="1" applyBorder="1" applyAlignment="1">
      <alignment vertical="center"/>
    </xf>
    <xf numFmtId="182" fontId="71" fillId="33" borderId="36" xfId="0" applyNumberFormat="1" applyFont="1" applyFill="1" applyBorder="1">
      <alignment vertical="center"/>
    </xf>
    <xf numFmtId="176" fontId="71" fillId="33" borderId="35" xfId="0" applyNumberFormat="1" applyFont="1" applyFill="1" applyBorder="1">
      <alignment vertical="center"/>
    </xf>
    <xf numFmtId="182" fontId="71" fillId="33" borderId="36" xfId="0" applyNumberFormat="1" applyFont="1" applyFill="1" applyBorder="1" applyAlignment="1">
      <alignment horizontal="center" vertical="center"/>
    </xf>
    <xf numFmtId="176" fontId="71" fillId="33" borderId="35" xfId="0" applyNumberFormat="1" applyFont="1" applyFill="1" applyBorder="1" applyAlignment="1">
      <alignment horizontal="center" vertical="center"/>
    </xf>
    <xf numFmtId="182" fontId="71" fillId="33" borderId="58" xfId="0" applyNumberFormat="1" applyFont="1" applyFill="1" applyBorder="1" applyAlignment="1">
      <alignment horizontal="center" vertical="center"/>
    </xf>
    <xf numFmtId="176" fontId="71" fillId="33" borderId="71" xfId="0" applyNumberFormat="1" applyFont="1" applyFill="1" applyBorder="1" applyAlignment="1">
      <alignment horizontal="center" vertical="center"/>
    </xf>
    <xf numFmtId="182" fontId="71" fillId="33" borderId="58" xfId="0" applyNumberFormat="1" applyFont="1" applyFill="1" applyBorder="1">
      <alignment vertical="center"/>
    </xf>
    <xf numFmtId="176" fontId="71" fillId="33" borderId="71" xfId="0" applyNumberFormat="1" applyFont="1" applyFill="1" applyBorder="1">
      <alignment vertical="center"/>
    </xf>
    <xf numFmtId="182" fontId="67" fillId="3" borderId="15" xfId="0" applyNumberFormat="1" applyFont="1" applyFill="1" applyBorder="1">
      <alignment vertical="center"/>
    </xf>
    <xf numFmtId="2" fontId="67" fillId="3" borderId="0" xfId="0" applyNumberFormat="1" applyFont="1" applyFill="1">
      <alignment vertical="center"/>
    </xf>
    <xf numFmtId="176" fontId="67" fillId="3" borderId="0" xfId="0" applyNumberFormat="1" applyFont="1" applyFill="1">
      <alignment vertical="center"/>
    </xf>
    <xf numFmtId="14" fontId="72" fillId="21" borderId="0" xfId="0" applyNumberFormat="1" applyFont="1" applyFill="1" applyAlignment="1">
      <alignment horizontal="center" vertical="center"/>
    </xf>
    <xf numFmtId="0" fontId="72" fillId="21" borderId="0" xfId="0" applyFont="1" applyFill="1" applyAlignment="1">
      <alignment horizontal="center" vertical="center"/>
    </xf>
    <xf numFmtId="0" fontId="3" fillId="2" borderId="97" xfId="1" applyNumberFormat="1" applyFont="1" applyFill="1" applyBorder="1" applyAlignment="1">
      <alignment vertical="center" shrinkToFit="1"/>
    </xf>
    <xf numFmtId="0" fontId="40" fillId="2" borderId="97" xfId="3" applyFont="1" applyFill="1" applyBorder="1" applyAlignment="1">
      <alignment horizontal="left" vertical="center"/>
    </xf>
    <xf numFmtId="0" fontId="24" fillId="2" borderId="97" xfId="3" applyFont="1" applyFill="1" applyBorder="1" applyAlignment="1">
      <alignment horizontal="right" vertical="center" textRotation="255" shrinkToFit="1"/>
    </xf>
    <xf numFmtId="0" fontId="3" fillId="2" borderId="97" xfId="3" applyFont="1" applyFill="1" applyBorder="1" applyAlignment="1">
      <alignment horizontal="right" vertical="center" textRotation="255" shrinkToFit="1"/>
    </xf>
    <xf numFmtId="0" fontId="31" fillId="11" borderId="116" xfId="3" applyFont="1" applyFill="1" applyBorder="1" applyAlignment="1">
      <alignment horizontal="left" vertical="center"/>
    </xf>
    <xf numFmtId="0" fontId="24" fillId="11" borderId="117" xfId="3" applyFont="1" applyFill="1" applyBorder="1" applyAlignment="1">
      <alignment horizontal="left" vertical="center"/>
    </xf>
    <xf numFmtId="0" fontId="3" fillId="11" borderId="117" xfId="3" applyFont="1" applyFill="1" applyBorder="1" applyAlignment="1">
      <alignment horizontal="left" vertical="center"/>
    </xf>
    <xf numFmtId="176" fontId="38" fillId="11" borderId="117" xfId="3" applyNumberFormat="1" applyFont="1" applyFill="1" applyBorder="1" applyAlignment="1">
      <alignment horizontal="left" vertical="center" shrinkToFit="1"/>
    </xf>
    <xf numFmtId="176" fontId="3" fillId="11" borderId="117" xfId="3" applyNumberFormat="1" applyFont="1" applyFill="1" applyBorder="1" applyAlignment="1">
      <alignment horizontal="left" vertical="center"/>
    </xf>
    <xf numFmtId="0" fontId="3" fillId="11" borderId="117" xfId="3" applyFont="1" applyFill="1" applyBorder="1" applyAlignment="1">
      <alignment horizontal="left" vertical="center" shrinkToFit="1"/>
    </xf>
    <xf numFmtId="0" fontId="24" fillId="11" borderId="117" xfId="3" applyFont="1" applyFill="1" applyBorder="1" applyAlignment="1">
      <alignment horizontal="right" vertical="center" shrinkToFit="1"/>
    </xf>
    <xf numFmtId="0" fontId="22" fillId="11" borderId="117" xfId="3" applyFont="1" applyFill="1" applyBorder="1" applyAlignment="1">
      <alignment horizontal="left" vertical="center"/>
    </xf>
    <xf numFmtId="0" fontId="3" fillId="11" borderId="117" xfId="3" applyFont="1" applyFill="1" applyBorder="1" applyAlignment="1">
      <alignment horizontal="right" vertical="center" shrinkToFit="1"/>
    </xf>
    <xf numFmtId="0" fontId="36" fillId="11" borderId="114" xfId="3" applyFont="1" applyFill="1" applyBorder="1" applyAlignment="1">
      <alignment horizontal="left" vertical="center"/>
    </xf>
    <xf numFmtId="176" fontId="3" fillId="2" borderId="113" xfId="3" applyNumberFormat="1" applyFont="1" applyFill="1" applyBorder="1" applyAlignment="1">
      <alignment horizontal="left" vertical="center"/>
    </xf>
    <xf numFmtId="179" fontId="3" fillId="2" borderId="118" xfId="3" applyNumberFormat="1" applyFont="1" applyFill="1" applyBorder="1" applyAlignment="1">
      <alignment horizontal="left" vertical="center"/>
    </xf>
    <xf numFmtId="0" fontId="3" fillId="0" borderId="113" xfId="3" applyFont="1" applyBorder="1" applyAlignment="1">
      <alignment vertical="center" wrapText="1"/>
    </xf>
    <xf numFmtId="0" fontId="3" fillId="0" borderId="113" xfId="3" applyFont="1" applyBorder="1" applyAlignment="1">
      <alignment vertical="center" shrinkToFit="1"/>
    </xf>
    <xf numFmtId="0" fontId="3" fillId="0" borderId="107" xfId="3" applyFont="1" applyBorder="1" applyAlignment="1">
      <alignment vertical="center" shrinkToFit="1"/>
    </xf>
    <xf numFmtId="0" fontId="3" fillId="0" borderId="120" xfId="3" applyFont="1" applyBorder="1" applyAlignment="1">
      <alignment horizontal="left" vertical="center"/>
    </xf>
    <xf numFmtId="0" fontId="3" fillId="0" borderId="206" xfId="3" applyFont="1" applyBorder="1" applyAlignment="1">
      <alignment horizontal="left" vertical="center"/>
    </xf>
    <xf numFmtId="0" fontId="3" fillId="0" borderId="161" xfId="3" applyFont="1" applyBorder="1" applyAlignment="1">
      <alignment horizontal="left" vertical="center"/>
    </xf>
    <xf numFmtId="0" fontId="3" fillId="0" borderId="327" xfId="3" applyFont="1" applyBorder="1" applyAlignment="1">
      <alignment vertical="center"/>
    </xf>
    <xf numFmtId="0" fontId="3" fillId="0" borderId="156" xfId="3" applyFont="1" applyBorder="1" applyAlignment="1">
      <alignment horizontal="left" vertical="center"/>
    </xf>
    <xf numFmtId="0" fontId="22" fillId="0" borderId="156" xfId="3" applyFont="1" applyBorder="1" applyAlignment="1">
      <alignment horizontal="left" vertical="center"/>
    </xf>
    <xf numFmtId="0" fontId="3" fillId="0" borderId="156" xfId="3" applyFont="1" applyBorder="1" applyAlignment="1">
      <alignment vertical="center"/>
    </xf>
    <xf numFmtId="0" fontId="29" fillId="0" borderId="156" xfId="3" applyFont="1" applyBorder="1" applyAlignment="1">
      <alignment horizontal="left" vertical="center"/>
    </xf>
    <xf numFmtId="0" fontId="29" fillId="5" borderId="0" xfId="0" applyFont="1" applyFill="1" applyAlignment="1">
      <alignment vertical="top" wrapText="1"/>
    </xf>
    <xf numFmtId="0" fontId="38" fillId="0" borderId="97" xfId="0" applyFont="1" applyBorder="1" applyAlignment="1">
      <alignment horizontal="left" vertical="center"/>
    </xf>
    <xf numFmtId="0" fontId="38" fillId="0" borderId="156" xfId="0" applyFont="1" applyBorder="1" applyAlignment="1">
      <alignment horizontal="left" vertical="center"/>
    </xf>
    <xf numFmtId="0" fontId="30" fillId="2" borderId="316" xfId="3" applyFont="1" applyFill="1" applyBorder="1" applyAlignment="1">
      <alignment horizontal="left" vertical="center"/>
    </xf>
    <xf numFmtId="176" fontId="3" fillId="0" borderId="316" xfId="3" applyNumberFormat="1" applyFont="1" applyBorder="1" applyAlignment="1">
      <alignment horizontal="left" vertical="center"/>
    </xf>
    <xf numFmtId="0" fontId="24" fillId="2" borderId="322" xfId="3" applyFont="1" applyFill="1" applyBorder="1" applyAlignment="1">
      <alignment horizontal="left" vertical="center"/>
    </xf>
    <xf numFmtId="176" fontId="3" fillId="0" borderId="323" xfId="3" applyNumberFormat="1" applyFont="1" applyBorder="1" applyAlignment="1">
      <alignment horizontal="left" vertical="center"/>
    </xf>
    <xf numFmtId="0" fontId="3" fillId="0" borderId="324" xfId="3" applyFont="1" applyBorder="1" applyAlignment="1">
      <alignment horizontal="left" vertical="center"/>
    </xf>
    <xf numFmtId="0" fontId="38" fillId="11" borderId="318" xfId="3" applyFont="1" applyFill="1" applyBorder="1" applyAlignment="1">
      <alignment horizontal="right" vertical="center" shrinkToFit="1"/>
    </xf>
    <xf numFmtId="0" fontId="39" fillId="0" borderId="316" xfId="0" applyFont="1" applyBorder="1">
      <alignment vertical="center"/>
    </xf>
    <xf numFmtId="0" fontId="39" fillId="0" borderId="316" xfId="3" applyFont="1" applyBorder="1" applyAlignment="1">
      <alignment horizontal="left" vertical="center"/>
    </xf>
    <xf numFmtId="0" fontId="39" fillId="0" borderId="323" xfId="0" applyFont="1" applyBorder="1">
      <alignment vertical="center"/>
    </xf>
    <xf numFmtId="0" fontId="39" fillId="0" borderId="323" xfId="3" applyFont="1" applyBorder="1" applyAlignment="1">
      <alignment horizontal="left" vertical="center"/>
    </xf>
    <xf numFmtId="0" fontId="84" fillId="0" borderId="97" xfId="3" applyFont="1" applyBorder="1" applyAlignment="1">
      <alignment horizontal="center" vertical="center" shrinkToFit="1"/>
    </xf>
    <xf numFmtId="0" fontId="55" fillId="17" borderId="296" xfId="3" applyFont="1" applyFill="1" applyBorder="1" applyAlignment="1">
      <alignment horizontal="left" vertical="center"/>
    </xf>
    <xf numFmtId="0" fontId="34" fillId="17" borderId="281" xfId="3" applyFont="1" applyFill="1" applyBorder="1" applyAlignment="1">
      <alignment horizontal="left" vertical="center"/>
    </xf>
    <xf numFmtId="0" fontId="32" fillId="17" borderId="281" xfId="3" applyFont="1" applyFill="1" applyBorder="1" applyAlignment="1">
      <alignment horizontal="right" vertical="center" shrinkToFit="1"/>
    </xf>
    <xf numFmtId="0" fontId="34" fillId="17" borderId="281" xfId="3" applyFont="1" applyFill="1" applyBorder="1" applyAlignment="1">
      <alignment horizontal="right" vertical="center" shrinkToFit="1"/>
    </xf>
    <xf numFmtId="0" fontId="34" fillId="17" borderId="281" xfId="3" applyFont="1" applyFill="1" applyBorder="1" applyAlignment="1">
      <alignment horizontal="left" vertical="center" shrinkToFit="1"/>
    </xf>
    <xf numFmtId="0" fontId="34" fillId="17" borderId="282" xfId="3" applyFont="1" applyFill="1" applyBorder="1" applyAlignment="1">
      <alignment horizontal="right" vertical="center" shrinkToFit="1"/>
    </xf>
    <xf numFmtId="0" fontId="39" fillId="6" borderId="180" xfId="3" applyFont="1" applyFill="1" applyBorder="1" applyAlignment="1">
      <alignment horizontal="right" vertical="center" shrinkToFit="1"/>
    </xf>
    <xf numFmtId="0" fontId="49" fillId="6" borderId="191" xfId="3" applyFont="1" applyFill="1" applyBorder="1" applyAlignment="1">
      <alignment horizontal="left" vertical="center"/>
    </xf>
    <xf numFmtId="0" fontId="3" fillId="6" borderId="191" xfId="3" applyFont="1" applyFill="1" applyBorder="1" applyAlignment="1">
      <alignment horizontal="left" vertical="center"/>
    </xf>
    <xf numFmtId="0" fontId="84" fillId="6" borderId="191" xfId="0" applyFont="1" applyFill="1" applyBorder="1">
      <alignment vertical="center"/>
    </xf>
    <xf numFmtId="0" fontId="39" fillId="6" borderId="238" xfId="3" applyFont="1" applyFill="1" applyBorder="1" applyAlignment="1">
      <alignment horizontal="left" vertical="center"/>
    </xf>
    <xf numFmtId="0" fontId="39" fillId="0" borderId="283" xfId="0" applyFont="1" applyBorder="1">
      <alignment vertical="center"/>
    </xf>
    <xf numFmtId="0" fontId="49" fillId="0" borderId="283" xfId="3" applyFont="1" applyBorder="1" applyAlignment="1">
      <alignment horizontal="left" vertical="center"/>
    </xf>
    <xf numFmtId="0" fontId="39" fillId="0" borderId="283" xfId="3" applyFont="1" applyBorder="1" applyAlignment="1">
      <alignment horizontal="left" vertical="center"/>
    </xf>
    <xf numFmtId="0" fontId="22" fillId="0" borderId="328" xfId="3" applyFont="1" applyBorder="1" applyAlignment="1">
      <alignment horizontal="left" vertical="center"/>
    </xf>
    <xf numFmtId="0" fontId="39" fillId="6" borderId="283" xfId="3" applyFont="1" applyFill="1" applyBorder="1" applyAlignment="1">
      <alignment horizontal="left" vertical="center"/>
    </xf>
    <xf numFmtId="176" fontId="49" fillId="0" borderId="283" xfId="3" applyNumberFormat="1" applyFont="1" applyBorder="1" applyAlignment="1">
      <alignment vertical="center" shrinkToFit="1"/>
    </xf>
    <xf numFmtId="0" fontId="39" fillId="6" borderId="97" xfId="3" applyFont="1" applyFill="1" applyBorder="1" applyAlignment="1">
      <alignment vertical="center"/>
    </xf>
    <xf numFmtId="182" fontId="49" fillId="6" borderId="97" xfId="3" applyNumberFormat="1" applyFont="1" applyFill="1" applyBorder="1" applyAlignment="1">
      <alignment horizontal="right" vertical="center" shrinkToFit="1"/>
    </xf>
    <xf numFmtId="0" fontId="3" fillId="0" borderId="142" xfId="3" applyFont="1" applyBorder="1" applyAlignment="1">
      <alignment horizontal="right" vertical="center"/>
    </xf>
    <xf numFmtId="0" fontId="3" fillId="0" borderId="137" xfId="3" applyFont="1" applyBorder="1" applyAlignment="1">
      <alignment horizontal="right" vertical="center"/>
    </xf>
    <xf numFmtId="0" fontId="3" fillId="0" borderId="305" xfId="3" applyFont="1" applyBorder="1" applyAlignment="1">
      <alignment horizontal="right" vertical="center"/>
    </xf>
    <xf numFmtId="38" fontId="79" fillId="28" borderId="62" xfId="1" applyFont="1" applyFill="1" applyBorder="1" applyAlignment="1">
      <alignment horizontal="left" vertical="top" wrapText="1"/>
    </xf>
    <xf numFmtId="0" fontId="39" fillId="0" borderId="107" xfId="3" applyFont="1" applyBorder="1" applyAlignment="1">
      <alignment horizontal="left" vertical="center"/>
    </xf>
    <xf numFmtId="0" fontId="38" fillId="20" borderId="97" xfId="0" applyFont="1" applyFill="1" applyBorder="1" applyAlignment="1">
      <alignment horizontal="left" vertical="center"/>
    </xf>
    <xf numFmtId="181" fontId="36" fillId="0" borderId="97" xfId="3" applyNumberFormat="1" applyFont="1" applyBorder="1" applyAlignment="1">
      <alignment vertical="center" shrinkToFit="1"/>
    </xf>
    <xf numFmtId="182" fontId="84" fillId="0" borderId="97" xfId="1" applyNumberFormat="1" applyFont="1" applyFill="1" applyBorder="1" applyAlignment="1">
      <alignment vertical="center" shrinkToFit="1"/>
    </xf>
    <xf numFmtId="0" fontId="38" fillId="0" borderId="113" xfId="3" applyFont="1" applyBorder="1" applyAlignment="1">
      <alignment horizontal="left" vertical="center" shrinkToFit="1"/>
    </xf>
    <xf numFmtId="184" fontId="38" fillId="0" borderId="97" xfId="3" applyNumberFormat="1" applyFont="1" applyBorder="1" applyAlignment="1">
      <alignment vertical="center" shrinkToFit="1"/>
    </xf>
    <xf numFmtId="0" fontId="145" fillId="0" borderId="97" xfId="3" applyFont="1" applyBorder="1" applyAlignment="1">
      <alignment horizontal="left" vertical="center"/>
    </xf>
    <xf numFmtId="0" fontId="38" fillId="0" borderId="98" xfId="3" applyFont="1" applyBorder="1" applyAlignment="1">
      <alignment horizontal="left" vertical="center"/>
    </xf>
    <xf numFmtId="0" fontId="38" fillId="0" borderId="100" xfId="3" applyFont="1" applyBorder="1" applyAlignment="1">
      <alignment horizontal="left" vertical="center" shrinkToFit="1"/>
    </xf>
    <xf numFmtId="0" fontId="38" fillId="0" borderId="100" xfId="3" applyFont="1" applyBorder="1" applyAlignment="1">
      <alignment horizontal="left" vertical="center"/>
    </xf>
    <xf numFmtId="0" fontId="145" fillId="0" borderId="100" xfId="3" applyFont="1" applyBorder="1" applyAlignment="1">
      <alignment horizontal="left" vertical="center"/>
    </xf>
    <xf numFmtId="0" fontId="38" fillId="0" borderId="101" xfId="3" applyFont="1" applyBorder="1" applyAlignment="1">
      <alignment horizontal="left" vertical="center"/>
    </xf>
    <xf numFmtId="0" fontId="38" fillId="0" borderId="97" xfId="3" applyFont="1" applyBorder="1" applyAlignment="1">
      <alignment vertical="center"/>
    </xf>
    <xf numFmtId="0" fontId="38" fillId="0" borderId="115" xfId="3" applyFont="1" applyBorder="1" applyAlignment="1">
      <alignment horizontal="left" vertical="center" shrinkToFit="1"/>
    </xf>
    <xf numFmtId="0" fontId="38" fillId="0" borderId="146" xfId="3" applyFont="1" applyBorder="1" applyAlignment="1">
      <alignment horizontal="left" vertical="center" shrinkToFit="1"/>
    </xf>
    <xf numFmtId="176" fontId="36" fillId="0" borderId="97" xfId="3" applyNumberFormat="1" applyFont="1" applyBorder="1" applyAlignment="1">
      <alignment horizontal="left" vertical="center"/>
    </xf>
    <xf numFmtId="176" fontId="38" fillId="0" borderId="97" xfId="3" applyNumberFormat="1" applyFont="1" applyBorder="1" applyAlignment="1">
      <alignment horizontal="left" vertical="center"/>
    </xf>
    <xf numFmtId="0" fontId="38" fillId="0" borderId="146" xfId="3" applyFont="1" applyBorder="1" applyAlignment="1">
      <alignment horizontal="left" vertical="center"/>
    </xf>
    <xf numFmtId="0" fontId="29" fillId="0" borderId="146" xfId="3" applyFont="1" applyBorder="1" applyAlignment="1">
      <alignment horizontal="left" vertical="center" shrinkToFit="1"/>
    </xf>
    <xf numFmtId="0" fontId="38" fillId="0" borderId="97" xfId="3" applyFont="1" applyBorder="1" applyAlignment="1">
      <alignment horizontal="center" vertical="center"/>
    </xf>
    <xf numFmtId="0" fontId="38" fillId="0" borderId="97" xfId="3" applyFont="1" applyBorder="1" applyAlignment="1">
      <alignment vertical="center" shrinkToFit="1"/>
    </xf>
    <xf numFmtId="0" fontId="54" fillId="0" borderId="97" xfId="0" applyFont="1" applyBorder="1" applyAlignment="1">
      <alignment horizontal="left" vertical="center"/>
    </xf>
    <xf numFmtId="0" fontId="54" fillId="0" borderId="97" xfId="3" applyFont="1" applyBorder="1" applyAlignment="1">
      <alignment horizontal="left" vertical="center"/>
    </xf>
    <xf numFmtId="176" fontId="54" fillId="0" borderId="97" xfId="3" applyNumberFormat="1" applyFont="1" applyBorder="1" applyAlignment="1">
      <alignment horizontal="left" vertical="center"/>
    </xf>
    <xf numFmtId="38" fontId="36" fillId="0" borderId="97" xfId="1" applyFont="1" applyFill="1" applyBorder="1" applyAlignment="1">
      <alignment horizontal="left" vertical="center"/>
    </xf>
    <xf numFmtId="0" fontId="38" fillId="0" borderId="108" xfId="3" applyFont="1" applyBorder="1" applyAlignment="1">
      <alignment horizontal="left" vertical="center"/>
    </xf>
    <xf numFmtId="0" fontId="38" fillId="0" borderId="108" xfId="3" applyFont="1" applyBorder="1" applyAlignment="1">
      <alignment horizontal="left" vertical="center" shrinkToFit="1"/>
    </xf>
    <xf numFmtId="0" fontId="29" fillId="0" borderId="97" xfId="3" applyFont="1" applyBorder="1" applyAlignment="1">
      <alignment horizontal="left" vertical="center" shrinkToFit="1"/>
    </xf>
    <xf numFmtId="0" fontId="38" fillId="16" borderId="113" xfId="3" applyFont="1" applyFill="1" applyBorder="1" applyAlignment="1">
      <alignment horizontal="left" vertical="center"/>
    </xf>
    <xf numFmtId="176" fontId="36" fillId="0" borderId="0" xfId="3" applyNumberFormat="1" applyFont="1" applyAlignment="1">
      <alignment horizontal="left" vertical="center"/>
    </xf>
    <xf numFmtId="0" fontId="38" fillId="2" borderId="118" xfId="3" applyFont="1" applyFill="1" applyBorder="1" applyAlignment="1">
      <alignment horizontal="left" vertical="center"/>
    </xf>
    <xf numFmtId="0" fontId="38" fillId="2" borderId="113" xfId="3" applyFont="1" applyFill="1" applyBorder="1" applyAlignment="1">
      <alignment horizontal="left" vertical="center"/>
    </xf>
    <xf numFmtId="181" fontId="38" fillId="0" borderId="97" xfId="3" applyNumberFormat="1" applyFont="1" applyBorder="1" applyAlignment="1">
      <alignment vertical="center" shrinkToFit="1"/>
    </xf>
    <xf numFmtId="184" fontId="36" fillId="0" borderId="107" xfId="3" applyNumberFormat="1" applyFont="1" applyBorder="1" applyAlignment="1">
      <alignment vertical="center" shrinkToFit="1"/>
    </xf>
    <xf numFmtId="0" fontId="38" fillId="0" borderId="113" xfId="3" applyFont="1" applyBorder="1" applyAlignment="1">
      <alignment horizontal="left" vertical="center"/>
    </xf>
    <xf numFmtId="0" fontId="38" fillId="2" borderId="112" xfId="3" applyFont="1" applyFill="1" applyBorder="1" applyAlignment="1">
      <alignment horizontal="left" vertical="center"/>
    </xf>
    <xf numFmtId="0" fontId="39" fillId="11" borderId="97" xfId="3" applyFont="1" applyFill="1" applyBorder="1" applyAlignment="1">
      <alignment vertical="center"/>
    </xf>
    <xf numFmtId="38" fontId="84" fillId="11" borderId="97" xfId="1" applyFont="1" applyFill="1" applyBorder="1" applyAlignment="1">
      <alignment horizontal="center" vertical="center" shrinkToFit="1"/>
    </xf>
    <xf numFmtId="0" fontId="39" fillId="11" borderId="97" xfId="0" applyFont="1" applyFill="1" applyBorder="1" applyAlignment="1">
      <alignment horizontal="left" vertical="center"/>
    </xf>
    <xf numFmtId="176" fontId="39" fillId="11" borderId="97" xfId="3" applyNumberFormat="1" applyFont="1" applyFill="1" applyBorder="1" applyAlignment="1">
      <alignment horizontal="left" vertical="center"/>
    </xf>
    <xf numFmtId="0" fontId="39" fillId="11" borderId="97" xfId="0" applyFont="1" applyFill="1" applyBorder="1" applyAlignment="1">
      <alignment horizontal="left" vertical="center" shrinkToFit="1"/>
    </xf>
    <xf numFmtId="38" fontId="49" fillId="11" borderId="97" xfId="1" applyFont="1" applyFill="1" applyBorder="1" applyAlignment="1">
      <alignment horizontal="left" vertical="center"/>
    </xf>
    <xf numFmtId="177" fontId="49" fillId="11" borderId="97" xfId="3" applyNumberFormat="1" applyFont="1" applyFill="1" applyBorder="1" applyAlignment="1">
      <alignment horizontal="left" vertical="center"/>
    </xf>
    <xf numFmtId="177" fontId="39" fillId="11" borderId="97" xfId="3" applyNumberFormat="1" applyFont="1" applyFill="1" applyBorder="1" applyAlignment="1">
      <alignment horizontal="left" vertical="center"/>
    </xf>
    <xf numFmtId="0" fontId="49" fillId="16" borderId="233" xfId="3" applyFont="1" applyFill="1" applyBorder="1" applyAlignment="1">
      <alignment horizontal="left" vertical="center"/>
    </xf>
    <xf numFmtId="0" fontId="49" fillId="16" borderId="234" xfId="3" applyFont="1" applyFill="1" applyBorder="1" applyAlignment="1">
      <alignment horizontal="left" vertical="center"/>
    </xf>
    <xf numFmtId="0" fontId="39" fillId="16" borderId="234" xfId="3" applyFont="1" applyFill="1" applyBorder="1" applyAlignment="1">
      <alignment horizontal="left" vertical="center"/>
    </xf>
    <xf numFmtId="0" fontId="39" fillId="16" borderId="235" xfId="3" applyFont="1" applyFill="1" applyBorder="1" applyAlignment="1">
      <alignment horizontal="left" vertical="center"/>
    </xf>
    <xf numFmtId="0" fontId="39" fillId="2" borderId="180" xfId="3" applyFont="1" applyFill="1" applyBorder="1" applyAlignment="1">
      <alignment horizontal="left" vertical="center"/>
    </xf>
    <xf numFmtId="0" fontId="39" fillId="2" borderId="191" xfId="3" applyFont="1" applyFill="1" applyBorder="1" applyAlignment="1">
      <alignment vertical="center"/>
    </xf>
    <xf numFmtId="0" fontId="39" fillId="11" borderId="180" xfId="0" applyFont="1" applyFill="1" applyBorder="1" applyAlignment="1">
      <alignment horizontal="left" vertical="center"/>
    </xf>
    <xf numFmtId="0" fontId="39" fillId="2" borderId="191" xfId="3" applyFont="1" applyFill="1" applyBorder="1" applyAlignment="1">
      <alignment horizontal="left" vertical="center"/>
    </xf>
    <xf numFmtId="0" fontId="39" fillId="0" borderId="180" xfId="3" applyFont="1" applyBorder="1" applyAlignment="1">
      <alignment horizontal="left" vertical="center"/>
    </xf>
    <xf numFmtId="0" fontId="39" fillId="11" borderId="191" xfId="3" applyFont="1" applyFill="1" applyBorder="1" applyAlignment="1">
      <alignment horizontal="left" vertical="center"/>
    </xf>
    <xf numFmtId="0" fontId="39" fillId="2" borderId="238" xfId="3" applyFont="1" applyFill="1" applyBorder="1" applyAlignment="1">
      <alignment horizontal="left" vertical="center"/>
    </xf>
    <xf numFmtId="182" fontId="54" fillId="0" borderId="283" xfId="1" applyNumberFormat="1" applyFont="1" applyFill="1" applyBorder="1" applyAlignment="1">
      <alignment vertical="center" shrinkToFit="1"/>
    </xf>
    <xf numFmtId="0" fontId="84" fillId="0" borderId="283" xfId="3" applyFont="1" applyBorder="1" applyAlignment="1">
      <alignment horizontal="left" vertical="center" shrinkToFit="1"/>
    </xf>
    <xf numFmtId="182" fontId="84" fillId="0" borderId="283" xfId="1" applyNumberFormat="1" applyFont="1" applyFill="1" applyBorder="1" applyAlignment="1">
      <alignment vertical="center" shrinkToFit="1"/>
    </xf>
    <xf numFmtId="0" fontId="39" fillId="0" borderId="283" xfId="3" applyFont="1" applyBorder="1" applyAlignment="1">
      <alignment horizontal="left" vertical="center" shrinkToFit="1"/>
    </xf>
    <xf numFmtId="0" fontId="39" fillId="0" borderId="284" xfId="3" applyFont="1" applyBorder="1" applyAlignment="1">
      <alignment horizontal="left" vertical="center"/>
    </xf>
    <xf numFmtId="0" fontId="38" fillId="10" borderId="107" xfId="3" applyFont="1" applyFill="1" applyBorder="1" applyAlignment="1">
      <alignment horizontal="left" vertical="center"/>
    </xf>
    <xf numFmtId="0" fontId="38" fillId="10" borderId="107" xfId="3" applyFont="1" applyFill="1" applyBorder="1" applyAlignment="1">
      <alignment horizontal="left" vertical="center" shrinkToFit="1"/>
    </xf>
    <xf numFmtId="0" fontId="145" fillId="10" borderId="107" xfId="3" applyFont="1" applyFill="1" applyBorder="1" applyAlignment="1">
      <alignment horizontal="right" vertical="center"/>
    </xf>
    <xf numFmtId="0" fontId="38" fillId="10" borderId="120" xfId="3" applyFont="1" applyFill="1" applyBorder="1" applyAlignment="1">
      <alignment vertical="center" shrinkToFit="1"/>
    </xf>
    <xf numFmtId="0" fontId="36" fillId="10" borderId="124" xfId="3" applyFont="1" applyFill="1" applyBorder="1" applyAlignment="1">
      <alignment horizontal="left" vertical="center"/>
    </xf>
    <xf numFmtId="176" fontId="36" fillId="0" borderId="108" xfId="3" applyNumberFormat="1" applyFont="1" applyBorder="1" applyAlignment="1">
      <alignment horizontal="left" vertical="center"/>
    </xf>
    <xf numFmtId="0" fontId="38" fillId="0" borderId="108" xfId="3" applyFont="1" applyBorder="1" applyAlignment="1">
      <alignment vertical="center"/>
    </xf>
    <xf numFmtId="0" fontId="145" fillId="0" borderId="108" xfId="3" applyFont="1" applyBorder="1" applyAlignment="1">
      <alignment horizontal="right" vertical="center"/>
    </xf>
    <xf numFmtId="0" fontId="38" fillId="0" borderId="112" xfId="3" applyFont="1" applyBorder="1" applyAlignment="1">
      <alignment horizontal="left" vertical="center"/>
    </xf>
    <xf numFmtId="0" fontId="36" fillId="10" borderId="118" xfId="3" applyFont="1" applyFill="1" applyBorder="1" applyAlignment="1">
      <alignment horizontal="left" vertical="center"/>
    </xf>
    <xf numFmtId="0" fontId="145" fillId="0" borderId="97" xfId="3" applyFont="1" applyBorder="1" applyAlignment="1">
      <alignment horizontal="right" vertical="center"/>
    </xf>
    <xf numFmtId="0" fontId="38" fillId="10" borderId="25" xfId="3" applyFont="1" applyFill="1" applyBorder="1" applyAlignment="1">
      <alignment horizontal="left" vertical="center"/>
    </xf>
    <xf numFmtId="0" fontId="38" fillId="0" borderId="220" xfId="3" applyFont="1" applyBorder="1" applyAlignment="1">
      <alignment horizontal="left" vertical="center"/>
    </xf>
    <xf numFmtId="0" fontId="98" fillId="0" borderId="97" xfId="3" applyFont="1" applyBorder="1" applyAlignment="1">
      <alignment vertical="center"/>
    </xf>
    <xf numFmtId="0" fontId="38" fillId="0" borderId="97" xfId="3" applyFont="1" applyBorder="1" applyAlignment="1">
      <alignment horizontal="right" vertical="center" wrapText="1"/>
    </xf>
    <xf numFmtId="0" fontId="145" fillId="0" borderId="97" xfId="3" applyFont="1" applyBorder="1" applyAlignment="1">
      <alignment horizontal="right" vertical="center" shrinkToFit="1"/>
    </xf>
    <xf numFmtId="0" fontId="98" fillId="0" borderId="97" xfId="3" applyFont="1" applyBorder="1" applyAlignment="1">
      <alignment vertical="center" wrapText="1"/>
    </xf>
    <xf numFmtId="0" fontId="38" fillId="0" borderId="97" xfId="3" applyFont="1" applyBorder="1" applyAlignment="1">
      <alignment horizontal="right" vertical="center"/>
    </xf>
    <xf numFmtId="176" fontId="38" fillId="0" borderId="113" xfId="3" applyNumberFormat="1" applyFont="1" applyBorder="1" applyAlignment="1">
      <alignment horizontal="left" vertical="center"/>
    </xf>
    <xf numFmtId="0" fontId="38" fillId="0" borderId="107" xfId="0" applyFont="1" applyBorder="1" applyAlignment="1">
      <alignment horizontal="left" vertical="center"/>
    </xf>
    <xf numFmtId="0" fontId="98" fillId="0" borderId="111" xfId="3" applyFont="1" applyBorder="1" applyAlignment="1">
      <alignment vertical="center"/>
    </xf>
    <xf numFmtId="0" fontId="98" fillId="0" borderId="111" xfId="3" applyFont="1" applyBorder="1" applyAlignment="1">
      <alignment vertical="center" wrapText="1"/>
    </xf>
    <xf numFmtId="0" fontId="38" fillId="0" borderId="111" xfId="0" applyFont="1" applyBorder="1" applyAlignment="1">
      <alignment horizontal="left" vertical="center"/>
    </xf>
    <xf numFmtId="0" fontId="38" fillId="0" borderId="111" xfId="3" applyFont="1" applyBorder="1" applyAlignment="1">
      <alignment horizontal="right" vertical="center"/>
    </xf>
    <xf numFmtId="176" fontId="38" fillId="0" borderId="115" xfId="3" applyNumberFormat="1" applyFont="1" applyBorder="1" applyAlignment="1">
      <alignment horizontal="left" vertical="center"/>
    </xf>
    <xf numFmtId="0" fontId="36" fillId="0" borderId="97" xfId="3" applyFont="1" applyBorder="1" applyAlignment="1">
      <alignment horizontal="left" vertical="center"/>
    </xf>
    <xf numFmtId="0" fontId="38" fillId="0" borderId="97" xfId="0" applyFont="1" applyBorder="1" applyAlignment="1">
      <alignment vertical="center" readingOrder="1"/>
    </xf>
    <xf numFmtId="2" fontId="159" fillId="0" borderId="97" xfId="3" applyNumberFormat="1" applyFont="1" applyBorder="1" applyAlignment="1">
      <alignment vertical="center" shrinkToFit="1"/>
    </xf>
    <xf numFmtId="0" fontId="145" fillId="0" borderId="97" xfId="3" applyFont="1" applyBorder="1" applyAlignment="1">
      <alignment vertical="center" shrinkToFit="1"/>
    </xf>
    <xf numFmtId="2" fontId="38" fillId="0" borderId="100" xfId="3" applyNumberFormat="1" applyFont="1" applyBorder="1" applyAlignment="1">
      <alignment vertical="center"/>
    </xf>
    <xf numFmtId="2" fontId="159" fillId="0" borderId="100" xfId="3" applyNumberFormat="1" applyFont="1" applyBorder="1" applyAlignment="1">
      <alignment vertical="center" shrinkToFit="1"/>
    </xf>
    <xf numFmtId="0" fontId="38" fillId="0" borderId="126" xfId="3" applyFont="1" applyBorder="1" applyAlignment="1">
      <alignment horizontal="left" vertical="center"/>
    </xf>
    <xf numFmtId="0" fontId="38" fillId="0" borderId="100" xfId="3" applyFont="1" applyBorder="1" applyAlignment="1">
      <alignment vertical="center"/>
    </xf>
    <xf numFmtId="2" fontId="38" fillId="0" borderId="126" xfId="3" applyNumberFormat="1" applyFont="1" applyBorder="1" applyAlignment="1">
      <alignment vertical="center" shrinkToFit="1"/>
    </xf>
    <xf numFmtId="1" fontId="54" fillId="0" borderId="126" xfId="3" applyNumberFormat="1" applyFont="1" applyBorder="1" applyAlignment="1">
      <alignment vertical="center" shrinkToFit="1"/>
    </xf>
    <xf numFmtId="2" fontId="145" fillId="0" borderId="126" xfId="3" applyNumberFormat="1" applyFont="1" applyBorder="1" applyAlignment="1">
      <alignment vertical="center" shrinkToFit="1"/>
    </xf>
    <xf numFmtId="0" fontId="38" fillId="0" borderId="252" xfId="3" applyFont="1" applyBorder="1" applyAlignment="1">
      <alignment horizontal="left" vertical="center"/>
    </xf>
    <xf numFmtId="0" fontId="38" fillId="11" borderId="97" xfId="3" applyFont="1" applyFill="1" applyBorder="1" applyAlignment="1">
      <alignment horizontal="left" vertical="center"/>
    </xf>
    <xf numFmtId="0" fontId="36" fillId="11" borderId="97" xfId="3" applyFont="1" applyFill="1" applyBorder="1" applyAlignment="1">
      <alignment horizontal="left" vertical="center" shrinkToFit="1"/>
    </xf>
    <xf numFmtId="0" fontId="38" fillId="11" borderId="97" xfId="3" applyFont="1" applyFill="1" applyBorder="1" applyAlignment="1">
      <alignment horizontal="right" vertical="center"/>
    </xf>
    <xf numFmtId="0" fontId="145" fillId="11" borderId="97" xfId="3" applyFont="1" applyFill="1" applyBorder="1" applyAlignment="1">
      <alignment horizontal="left" vertical="center"/>
    </xf>
    <xf numFmtId="0" fontId="38" fillId="11" borderId="146" xfId="3" applyFont="1" applyFill="1" applyBorder="1" applyAlignment="1">
      <alignment horizontal="left" vertical="center"/>
    </xf>
    <xf numFmtId="0" fontId="38" fillId="0" borderId="111" xfId="3" applyFont="1" applyBorder="1" applyAlignment="1">
      <alignment vertical="center" shrinkToFit="1"/>
    </xf>
    <xf numFmtId="0" fontId="145" fillId="0" borderId="111" xfId="3" applyFont="1" applyBorder="1" applyAlignment="1">
      <alignment horizontal="left" vertical="center"/>
    </xf>
    <xf numFmtId="0" fontId="38" fillId="11" borderId="97" xfId="3" applyFont="1" applyFill="1" applyBorder="1" applyAlignment="1">
      <alignment horizontal="center" vertical="center"/>
    </xf>
    <xf numFmtId="0" fontId="145" fillId="11" borderId="97" xfId="3" applyFont="1" applyFill="1" applyBorder="1" applyAlignment="1">
      <alignment horizontal="center" vertical="center"/>
    </xf>
    <xf numFmtId="0" fontId="145" fillId="0" borderId="97" xfId="3" applyFont="1" applyBorder="1" applyAlignment="1">
      <alignment horizontal="center" vertical="center"/>
    </xf>
    <xf numFmtId="0" fontId="38" fillId="0" borderId="111" xfId="3" applyFont="1" applyBorder="1" applyAlignment="1">
      <alignment horizontal="center" vertical="center"/>
    </xf>
    <xf numFmtId="0" fontId="145" fillId="0" borderId="111" xfId="3" applyFont="1" applyBorder="1" applyAlignment="1">
      <alignment horizontal="center" vertical="center"/>
    </xf>
    <xf numFmtId="0" fontId="36" fillId="6" borderId="114" xfId="3" applyFont="1" applyFill="1" applyBorder="1" applyAlignment="1">
      <alignment horizontal="left" vertical="center"/>
    </xf>
    <xf numFmtId="0" fontId="38" fillId="0" borderId="115" xfId="3" applyFont="1" applyBorder="1" applyAlignment="1">
      <alignment horizontal="left" vertical="center"/>
    </xf>
    <xf numFmtId="0" fontId="38" fillId="0" borderId="108" xfId="3" applyFont="1" applyBorder="1" applyAlignment="1">
      <alignment vertical="center" shrinkToFit="1"/>
    </xf>
    <xf numFmtId="0" fontId="145" fillId="0" borderId="108" xfId="3" applyFont="1" applyBorder="1" applyAlignment="1">
      <alignment horizontal="center" vertical="center"/>
    </xf>
    <xf numFmtId="0" fontId="3" fillId="0" borderId="97" xfId="0" applyFont="1" applyBorder="1" applyAlignment="1">
      <alignment horizontal="right" vertical="center" wrapText="1"/>
    </xf>
    <xf numFmtId="0" fontId="24" fillId="0" borderId="97" xfId="3" applyFont="1" applyBorder="1" applyAlignment="1">
      <alignment horizontal="right" vertical="center" shrinkToFit="1"/>
    </xf>
    <xf numFmtId="0" fontId="38" fillId="0" borderId="97" xfId="0" applyFont="1" applyBorder="1" applyAlignment="1">
      <alignment horizontal="left" vertical="center" wrapText="1"/>
    </xf>
    <xf numFmtId="0" fontId="38" fillId="0" borderId="97" xfId="0" applyFont="1" applyBorder="1" applyAlignment="1">
      <alignment horizontal="right" vertical="center" wrapText="1"/>
    </xf>
    <xf numFmtId="0" fontId="38" fillId="0" borderId="287" xfId="3" applyFont="1" applyBorder="1" applyAlignment="1">
      <alignment horizontal="left" vertical="center"/>
    </xf>
    <xf numFmtId="0" fontId="3" fillId="0" borderId="111" xfId="0" applyFont="1" applyBorder="1">
      <alignment vertical="center"/>
    </xf>
    <xf numFmtId="0" fontId="3" fillId="43" borderId="97" xfId="0" applyFont="1" applyFill="1" applyBorder="1">
      <alignment vertical="center"/>
    </xf>
    <xf numFmtId="0" fontId="3" fillId="43" borderId="97" xfId="0" applyFont="1" applyFill="1" applyBorder="1" applyAlignment="1">
      <alignment horizontal="left" vertical="center"/>
    </xf>
    <xf numFmtId="0" fontId="3" fillId="43" borderId="97" xfId="0" applyFont="1" applyFill="1" applyBorder="1" applyAlignment="1">
      <alignment horizontal="left" vertical="center" wrapText="1"/>
    </xf>
    <xf numFmtId="0" fontId="3" fillId="43" borderId="111" xfId="0" applyFont="1" applyFill="1" applyBorder="1">
      <alignment vertical="center"/>
    </xf>
    <xf numFmtId="182" fontId="76" fillId="0" borderId="15" xfId="1" applyNumberFormat="1" applyFont="1" applyBorder="1" applyAlignment="1">
      <alignment vertical="center"/>
    </xf>
    <xf numFmtId="182" fontId="76" fillId="20" borderId="15" xfId="1" applyNumberFormat="1" applyFont="1" applyFill="1" applyBorder="1" applyAlignment="1">
      <alignment vertical="center"/>
    </xf>
    <xf numFmtId="182" fontId="76" fillId="0" borderId="15" xfId="1" applyNumberFormat="1" applyFont="1" applyFill="1" applyBorder="1" applyAlignment="1">
      <alignment vertical="center"/>
    </xf>
    <xf numFmtId="182" fontId="76" fillId="3" borderId="15" xfId="1" applyNumberFormat="1" applyFont="1" applyFill="1" applyBorder="1" applyAlignment="1">
      <alignment vertical="center"/>
    </xf>
    <xf numFmtId="38" fontId="147" fillId="5" borderId="62" xfId="1" applyFont="1" applyFill="1" applyBorder="1" applyAlignment="1">
      <alignment horizontal="left" vertical="top" wrapText="1"/>
    </xf>
    <xf numFmtId="0" fontId="146" fillId="5" borderId="61" xfId="0" applyFont="1" applyFill="1" applyBorder="1" applyAlignment="1">
      <alignment vertical="top" wrapText="1"/>
    </xf>
    <xf numFmtId="181" fontId="76" fillId="0" borderId="0" xfId="4" applyNumberFormat="1" applyFont="1" applyBorder="1" applyAlignment="1">
      <alignment vertical="center"/>
    </xf>
    <xf numFmtId="40" fontId="76" fillId="7" borderId="15" xfId="1" applyNumberFormat="1" applyFont="1" applyFill="1" applyBorder="1" applyAlignment="1">
      <alignment vertical="center"/>
    </xf>
    <xf numFmtId="0" fontId="38" fillId="0" borderId="130" xfId="3" applyFont="1" applyBorder="1" applyAlignment="1">
      <alignment vertical="center"/>
    </xf>
    <xf numFmtId="0" fontId="38" fillId="0" borderId="133" xfId="3" applyFont="1" applyBorder="1" applyAlignment="1">
      <alignment horizontal="left" vertical="center"/>
    </xf>
    <xf numFmtId="0" fontId="38" fillId="0" borderId="130" xfId="3" applyFont="1" applyBorder="1" applyAlignment="1">
      <alignment horizontal="left" vertical="center"/>
    </xf>
    <xf numFmtId="0" fontId="145" fillId="0" borderId="130" xfId="3" applyFont="1" applyBorder="1" applyAlignment="1">
      <alignment horizontal="right" vertical="center"/>
    </xf>
    <xf numFmtId="0" fontId="38" fillId="0" borderId="131" xfId="3" applyFont="1" applyBorder="1" applyAlignment="1">
      <alignment horizontal="left" vertical="center"/>
    </xf>
    <xf numFmtId="0" fontId="38" fillId="0" borderId="111" xfId="3" applyFont="1" applyBorder="1" applyAlignment="1">
      <alignment horizontal="center" vertical="center" shrinkToFit="1"/>
    </xf>
    <xf numFmtId="176" fontId="38" fillId="0" borderId="97" xfId="3" applyNumberFormat="1" applyFont="1" applyBorder="1" applyAlignment="1">
      <alignment vertical="center"/>
    </xf>
    <xf numFmtId="176" fontId="38" fillId="0" borderId="111" xfId="3" applyNumberFormat="1" applyFont="1" applyBorder="1" applyAlignment="1">
      <alignment horizontal="left" vertical="center"/>
    </xf>
    <xf numFmtId="0" fontId="54" fillId="0" borderId="111" xfId="3" applyFont="1" applyBorder="1" applyAlignment="1">
      <alignment horizontal="left" vertical="center"/>
    </xf>
    <xf numFmtId="0" fontId="54" fillId="0" borderId="97" xfId="0" applyFont="1" applyBorder="1">
      <alignment vertical="center"/>
    </xf>
    <xf numFmtId="0" fontId="54" fillId="0" borderId="97" xfId="3" applyFont="1" applyBorder="1" applyAlignment="1">
      <alignment horizontal="center" vertical="center"/>
    </xf>
    <xf numFmtId="1" fontId="54" fillId="0" borderId="97" xfId="3" applyNumberFormat="1" applyFont="1" applyBorder="1" applyAlignment="1">
      <alignment vertical="center" wrapText="1"/>
    </xf>
    <xf numFmtId="1" fontId="54" fillId="0" borderId="97" xfId="3" applyNumberFormat="1" applyFont="1" applyBorder="1" applyAlignment="1">
      <alignment vertical="center"/>
    </xf>
    <xf numFmtId="0" fontId="84" fillId="0" borderId="97" xfId="3" applyFont="1" applyBorder="1" applyAlignment="1">
      <alignment horizontal="left" vertical="center"/>
    </xf>
    <xf numFmtId="1" fontId="54" fillId="0" borderId="97" xfId="0" applyNumberFormat="1" applyFont="1" applyBorder="1">
      <alignment vertical="center"/>
    </xf>
    <xf numFmtId="0" fontId="54" fillId="0" borderId="283" xfId="3" applyFont="1" applyBorder="1" applyAlignment="1">
      <alignment horizontal="center" vertical="center"/>
    </xf>
    <xf numFmtId="0" fontId="54" fillId="0" borderId="283" xfId="3" applyFont="1" applyBorder="1" applyAlignment="1">
      <alignment horizontal="left" vertical="center"/>
    </xf>
    <xf numFmtId="1" fontId="54" fillId="0" borderId="283" xfId="0" applyNumberFormat="1" applyFont="1" applyBorder="1">
      <alignment vertical="center"/>
    </xf>
    <xf numFmtId="0" fontId="38" fillId="0" borderId="97" xfId="3" applyFont="1" applyBorder="1" applyAlignment="1">
      <alignment horizontal="left" vertical="center" wrapText="1"/>
    </xf>
    <xf numFmtId="0" fontId="38" fillId="0" borderId="239" xfId="3" applyFont="1" applyBorder="1" applyAlignment="1">
      <alignment horizontal="right" vertical="center" shrinkToFit="1"/>
    </xf>
    <xf numFmtId="0" fontId="122" fillId="2" borderId="1" xfId="3" applyFont="1" applyFill="1" applyBorder="1" applyAlignment="1">
      <alignment horizontal="left" vertical="center" wrapText="1"/>
    </xf>
    <xf numFmtId="0" fontId="38" fillId="0" borderId="142" xfId="3" applyFont="1" applyBorder="1" applyAlignment="1">
      <alignment horizontal="left" vertical="center"/>
    </xf>
    <xf numFmtId="179" fontId="38" fillId="0" borderId="97" xfId="3" applyNumberFormat="1" applyFont="1" applyBorder="1" applyAlignment="1">
      <alignment horizontal="left" vertical="center"/>
    </xf>
    <xf numFmtId="0" fontId="38" fillId="0" borderId="107" xfId="3" applyFont="1" applyBorder="1" applyAlignment="1">
      <alignment horizontal="left" vertical="center"/>
    </xf>
    <xf numFmtId="0" fontId="38" fillId="0" borderId="192" xfId="3" applyFont="1" applyBorder="1" applyAlignment="1">
      <alignment horizontal="left" vertical="center"/>
    </xf>
    <xf numFmtId="0" fontId="38" fillId="0" borderId="208" xfId="3" applyFont="1" applyBorder="1" applyAlignment="1">
      <alignment horizontal="left" vertical="center"/>
    </xf>
    <xf numFmtId="0" fontId="38" fillId="0" borderId="140" xfId="3" applyFont="1" applyBorder="1" applyAlignment="1">
      <alignment horizontal="left" vertical="center"/>
    </xf>
    <xf numFmtId="38" fontId="121" fillId="0" borderId="97" xfId="1" applyFont="1" applyFill="1" applyBorder="1" applyAlignment="1">
      <alignment vertical="center" shrinkToFit="1"/>
    </xf>
    <xf numFmtId="0" fontId="38" fillId="0" borderId="283" xfId="3" applyFont="1" applyBorder="1" applyAlignment="1">
      <alignment horizontal="left" vertical="center"/>
    </xf>
    <xf numFmtId="38" fontId="121" fillId="0" borderId="283" xfId="1" applyFont="1" applyFill="1" applyBorder="1" applyAlignment="1">
      <alignment vertical="center" shrinkToFit="1"/>
    </xf>
    <xf numFmtId="179" fontId="38" fillId="0" borderId="97" xfId="3" applyNumberFormat="1" applyFont="1" applyBorder="1" applyAlignment="1">
      <alignment horizontal="left" vertical="center" shrinkToFit="1"/>
    </xf>
    <xf numFmtId="184" fontId="36" fillId="0" borderId="107" xfId="3" applyNumberFormat="1" applyFont="1" applyBorder="1" applyAlignment="1">
      <alignment horizontal="center" vertical="center" shrinkToFit="1"/>
    </xf>
    <xf numFmtId="181" fontId="38" fillId="0" borderId="111" xfId="3" applyNumberFormat="1" applyFont="1" applyBorder="1" applyAlignment="1">
      <alignment horizontal="center" vertical="center" shrinkToFit="1"/>
    </xf>
    <xf numFmtId="184" fontId="36" fillId="0" borderId="111" xfId="3" applyNumberFormat="1" applyFont="1" applyBorder="1" applyAlignment="1">
      <alignment horizontal="center" vertical="center" shrinkToFit="1"/>
    </xf>
    <xf numFmtId="0" fontId="38" fillId="0" borderId="147" xfId="3" applyFont="1" applyBorder="1" applyAlignment="1">
      <alignment horizontal="left" vertical="center"/>
    </xf>
    <xf numFmtId="0" fontId="38" fillId="0" borderId="197" xfId="3" applyFont="1" applyBorder="1" applyAlignment="1">
      <alignment horizontal="left" vertical="center"/>
    </xf>
    <xf numFmtId="0" fontId="54" fillId="0" borderId="97" xfId="3" applyFont="1" applyBorder="1" applyAlignment="1">
      <alignment horizontal="left" vertical="center" shrinkToFit="1"/>
    </xf>
    <xf numFmtId="38" fontId="84" fillId="0" borderId="107" xfId="1" applyFont="1" applyFill="1" applyBorder="1" applyAlignment="1">
      <alignment vertical="center" shrinkToFit="1"/>
    </xf>
    <xf numFmtId="38" fontId="84" fillId="0" borderId="111" xfId="1" applyFont="1" applyFill="1" applyBorder="1" applyAlignment="1">
      <alignment vertical="center" shrinkToFit="1"/>
    </xf>
    <xf numFmtId="38" fontId="38" fillId="0" borderId="107" xfId="1" applyFont="1" applyFill="1" applyBorder="1" applyAlignment="1">
      <alignment vertical="center" shrinkToFit="1"/>
    </xf>
    <xf numFmtId="38" fontId="38" fillId="0" borderId="111" xfId="1" applyFont="1" applyFill="1" applyBorder="1" applyAlignment="1">
      <alignment vertical="center" shrinkToFit="1"/>
    </xf>
    <xf numFmtId="0" fontId="38" fillId="0" borderId="111" xfId="3" applyFont="1" applyBorder="1" applyAlignment="1">
      <alignment horizontal="center" vertical="center" wrapText="1"/>
    </xf>
    <xf numFmtId="38" fontId="38" fillId="0" borderId="97" xfId="1" applyFont="1" applyFill="1" applyBorder="1" applyAlignment="1">
      <alignment horizontal="center" vertical="center" shrinkToFit="1"/>
    </xf>
    <xf numFmtId="38" fontId="38" fillId="0" borderId="111" xfId="1" applyFont="1" applyFill="1" applyBorder="1" applyAlignment="1">
      <alignment horizontal="right" vertical="center" shrinkToFit="1"/>
    </xf>
    <xf numFmtId="176" fontId="24" fillId="0" borderId="161" xfId="3" applyNumberFormat="1" applyFont="1" applyBorder="1" applyAlignment="1">
      <alignment horizontal="left" vertical="center"/>
    </xf>
    <xf numFmtId="176" fontId="24" fillId="0" borderId="239" xfId="3" applyNumberFormat="1" applyFont="1" applyBorder="1" applyAlignment="1">
      <alignment horizontal="left" vertical="center"/>
    </xf>
    <xf numFmtId="176" fontId="24" fillId="0" borderId="240" xfId="3" applyNumberFormat="1" applyFont="1" applyBorder="1" applyAlignment="1">
      <alignment horizontal="left" vertical="center"/>
    </xf>
    <xf numFmtId="0" fontId="3" fillId="0" borderId="330" xfId="3" applyFont="1" applyBorder="1" applyAlignment="1">
      <alignment horizontal="left" vertical="center"/>
    </xf>
    <xf numFmtId="179" fontId="3" fillId="0" borderId="330" xfId="0" applyNumberFormat="1" applyFont="1" applyBorder="1" applyAlignment="1">
      <alignment horizontal="left" vertical="center"/>
    </xf>
    <xf numFmtId="179" fontId="3" fillId="0" borderId="330" xfId="0" applyNumberFormat="1" applyFont="1" applyBorder="1" applyAlignment="1">
      <alignment horizontal="right" vertical="center"/>
    </xf>
    <xf numFmtId="176" fontId="3" fillId="0" borderId="330" xfId="3" applyNumberFormat="1" applyFont="1" applyBorder="1" applyAlignment="1">
      <alignment horizontal="left" vertical="center"/>
    </xf>
    <xf numFmtId="0" fontId="3" fillId="0" borderId="330" xfId="3" applyFont="1" applyBorder="1" applyAlignment="1">
      <alignment horizontal="right" vertical="center"/>
    </xf>
    <xf numFmtId="182" fontId="38" fillId="0" borderId="97" xfId="1" applyNumberFormat="1" applyFont="1" applyFill="1" applyBorder="1" applyAlignment="1">
      <alignment vertical="center" shrinkToFit="1"/>
    </xf>
    <xf numFmtId="38" fontId="38" fillId="0" borderId="169" xfId="1" applyFont="1" applyFill="1" applyBorder="1" applyAlignment="1">
      <alignment horizontal="right" vertical="center" shrinkToFit="1"/>
    </xf>
    <xf numFmtId="38" fontId="38" fillId="0" borderId="166" xfId="1" applyFont="1" applyFill="1" applyBorder="1" applyAlignment="1">
      <alignment horizontal="right" vertical="center" shrinkToFit="1"/>
    </xf>
    <xf numFmtId="38" fontId="38" fillId="0" borderId="108" xfId="1" applyFont="1" applyFill="1" applyBorder="1" applyAlignment="1">
      <alignment horizontal="right" vertical="center" shrinkToFit="1"/>
    </xf>
    <xf numFmtId="184" fontId="60" fillId="0" borderId="0" xfId="4" applyNumberFormat="1" applyFont="1" applyBorder="1" applyAlignment="1">
      <alignment horizontal="center" vertical="center"/>
    </xf>
    <xf numFmtId="184" fontId="36" fillId="0" borderId="97" xfId="3" applyNumberFormat="1" applyFont="1" applyBorder="1" applyAlignment="1">
      <alignment horizontal="center" vertical="center" shrinkToFit="1"/>
    </xf>
    <xf numFmtId="38" fontId="146" fillId="0" borderId="0" xfId="1" applyFont="1" applyFill="1" applyBorder="1" applyAlignment="1">
      <alignment vertical="center"/>
    </xf>
    <xf numFmtId="182" fontId="146" fillId="3" borderId="15" xfId="0" applyNumberFormat="1" applyFont="1" applyFill="1" applyBorder="1">
      <alignment vertical="center"/>
    </xf>
    <xf numFmtId="2" fontId="146" fillId="3" borderId="0" xfId="0" applyNumberFormat="1" applyFont="1" applyFill="1">
      <alignment vertical="center"/>
    </xf>
    <xf numFmtId="182" fontId="146" fillId="3" borderId="0" xfId="0" applyNumberFormat="1" applyFont="1" applyFill="1">
      <alignment vertical="center"/>
    </xf>
    <xf numFmtId="0" fontId="146" fillId="13" borderId="15" xfId="0" applyFont="1" applyFill="1" applyBorder="1">
      <alignment vertical="center"/>
    </xf>
    <xf numFmtId="0" fontId="146" fillId="13" borderId="0" xfId="0" applyFont="1" applyFill="1">
      <alignment vertical="center"/>
    </xf>
    <xf numFmtId="176" fontId="146" fillId="0" borderId="0" xfId="0" applyNumberFormat="1" applyFont="1" applyAlignment="1">
      <alignment horizontal="center" vertical="center"/>
    </xf>
    <xf numFmtId="176" fontId="146" fillId="33" borderId="15" xfId="0" applyNumberFormat="1" applyFont="1" applyFill="1" applyBorder="1">
      <alignment vertical="center"/>
    </xf>
    <xf numFmtId="176" fontId="146" fillId="33" borderId="0" xfId="0" applyNumberFormat="1" applyFont="1" applyFill="1">
      <alignment vertical="center"/>
    </xf>
    <xf numFmtId="0" fontId="60" fillId="0" borderId="11" xfId="0" applyFont="1" applyBorder="1" applyAlignment="1">
      <alignment horizontal="left" vertical="center" wrapText="1"/>
    </xf>
    <xf numFmtId="0" fontId="60" fillId="0" borderId="6" xfId="0" applyFont="1" applyBorder="1" applyAlignment="1">
      <alignment horizontal="left" vertical="center"/>
    </xf>
    <xf numFmtId="0" fontId="60" fillId="0" borderId="11" xfId="0" applyFont="1" applyBorder="1" applyAlignment="1">
      <alignment vertical="center" wrapText="1"/>
    </xf>
    <xf numFmtId="0" fontId="60" fillId="0" borderId="16" xfId="0" applyFont="1" applyBorder="1" applyAlignment="1">
      <alignment vertical="center" wrapText="1"/>
    </xf>
    <xf numFmtId="0" fontId="60" fillId="0" borderId="14" xfId="0" applyFont="1" applyBorder="1" applyAlignment="1">
      <alignment vertical="center" wrapText="1"/>
    </xf>
    <xf numFmtId="0" fontId="60" fillId="0" borderId="17" xfId="0" applyFont="1" applyBorder="1">
      <alignment vertical="center"/>
    </xf>
    <xf numFmtId="0" fontId="60" fillId="0" borderId="14" xfId="0" applyFont="1" applyBorder="1">
      <alignment vertical="center"/>
    </xf>
    <xf numFmtId="0" fontId="60" fillId="0" borderId="17" xfId="0" applyFont="1" applyBorder="1" applyAlignment="1">
      <alignment vertical="center" wrapText="1"/>
    </xf>
    <xf numFmtId="0" fontId="63" fillId="42" borderId="185" xfId="0" applyFont="1" applyFill="1" applyBorder="1" applyAlignment="1">
      <alignment horizontal="center" vertical="center" wrapText="1"/>
    </xf>
    <xf numFmtId="38" fontId="38" fillId="0" borderId="97" xfId="1" applyFont="1" applyFill="1" applyBorder="1" applyAlignment="1">
      <alignment horizontal="left" vertical="center" shrinkToFit="1"/>
    </xf>
    <xf numFmtId="2" fontId="76" fillId="16" borderId="0" xfId="0" applyNumberFormat="1" applyFont="1" applyFill="1">
      <alignment vertical="center"/>
    </xf>
    <xf numFmtId="2" fontId="76" fillId="16" borderId="15" xfId="0" applyNumberFormat="1" applyFont="1" applyFill="1" applyBorder="1">
      <alignment vertical="center"/>
    </xf>
    <xf numFmtId="40" fontId="76" fillId="16" borderId="15" xfId="1" applyNumberFormat="1" applyFont="1" applyFill="1" applyBorder="1" applyAlignment="1">
      <alignment vertical="center"/>
    </xf>
    <xf numFmtId="38" fontId="76" fillId="16" borderId="0" xfId="1" applyFont="1" applyFill="1" applyBorder="1" applyAlignment="1">
      <alignment vertical="center"/>
    </xf>
    <xf numFmtId="40" fontId="76" fillId="16" borderId="0" xfId="1" applyNumberFormat="1" applyFont="1" applyFill="1" applyBorder="1" applyAlignment="1">
      <alignment vertical="center"/>
    </xf>
    <xf numFmtId="38" fontId="76" fillId="16" borderId="18" xfId="1" applyFont="1" applyFill="1" applyBorder="1" applyAlignment="1">
      <alignment vertical="center"/>
    </xf>
    <xf numFmtId="2" fontId="76" fillId="28" borderId="0" xfId="0" applyNumberFormat="1" applyFont="1" applyFill="1">
      <alignment vertical="center"/>
    </xf>
    <xf numFmtId="40" fontId="76" fillId="7" borderId="31" xfId="1" applyNumberFormat="1" applyFont="1" applyFill="1" applyBorder="1" applyAlignment="1">
      <alignment vertical="center"/>
    </xf>
    <xf numFmtId="182" fontId="76" fillId="16" borderId="0" xfId="1" applyNumberFormat="1" applyFont="1" applyFill="1" applyBorder="1" applyAlignment="1">
      <alignment vertical="center"/>
    </xf>
    <xf numFmtId="0" fontId="60" fillId="16" borderId="0" xfId="0" applyFont="1" applyFill="1" applyAlignment="1">
      <alignment vertical="center" textRotation="255" wrapText="1"/>
    </xf>
    <xf numFmtId="0" fontId="60" fillId="0" borderId="0" xfId="0" applyFont="1" applyAlignment="1">
      <alignment horizontal="left" vertical="top" wrapText="1"/>
    </xf>
    <xf numFmtId="0" fontId="72" fillId="0" borderId="0" xfId="0" applyFont="1" applyAlignment="1">
      <alignment horizontal="left" vertical="top"/>
    </xf>
    <xf numFmtId="0" fontId="60" fillId="0" borderId="0" xfId="0" applyFont="1" applyAlignment="1">
      <alignment horizontal="center" vertical="top"/>
    </xf>
    <xf numFmtId="0" fontId="78" fillId="42" borderId="185" xfId="0" applyFont="1" applyFill="1" applyBorder="1" applyAlignment="1">
      <alignment horizontal="center" vertical="center" wrapText="1"/>
    </xf>
    <xf numFmtId="0" fontId="63" fillId="42" borderId="185" xfId="0" applyFont="1" applyFill="1" applyBorder="1" applyAlignment="1">
      <alignment horizontal="center" vertical="top" wrapText="1"/>
    </xf>
    <xf numFmtId="0" fontId="114" fillId="17" borderId="14" xfId="0" applyFont="1" applyFill="1" applyBorder="1" applyAlignment="1">
      <alignment horizontal="left" vertical="center"/>
    </xf>
    <xf numFmtId="0" fontId="65" fillId="17" borderId="14" xfId="0" applyFont="1" applyFill="1" applyBorder="1" applyAlignment="1">
      <alignment horizontal="left" vertical="top" wrapText="1"/>
    </xf>
    <xf numFmtId="0" fontId="72" fillId="17" borderId="14" xfId="0" applyFont="1" applyFill="1" applyBorder="1" applyAlignment="1">
      <alignment horizontal="left" vertical="top" wrapText="1"/>
    </xf>
    <xf numFmtId="0" fontId="65" fillId="17" borderId="14" xfId="0" applyFont="1" applyFill="1" applyBorder="1" applyAlignment="1">
      <alignment horizontal="center" vertical="top"/>
    </xf>
    <xf numFmtId="0" fontId="63" fillId="0" borderId="11" xfId="0" applyFont="1" applyBorder="1">
      <alignment vertical="center"/>
    </xf>
    <xf numFmtId="0" fontId="65" fillId="17" borderId="11" xfId="0" applyFont="1" applyFill="1" applyBorder="1" applyAlignment="1">
      <alignment horizontal="left" vertical="top" wrapText="1"/>
    </xf>
    <xf numFmtId="0" fontId="72" fillId="17" borderId="11" xfId="0" applyFont="1" applyFill="1" applyBorder="1" applyAlignment="1">
      <alignment horizontal="left" vertical="top" wrapText="1"/>
    </xf>
    <xf numFmtId="0" fontId="65" fillId="17" borderId="11" xfId="0" applyFont="1" applyFill="1" applyBorder="1" applyAlignment="1">
      <alignment horizontal="center" vertical="top"/>
    </xf>
    <xf numFmtId="0" fontId="65" fillId="39" borderId="11" xfId="0" applyFont="1" applyFill="1" applyBorder="1" applyAlignment="1">
      <alignment horizontal="left" vertical="top" wrapText="1"/>
    </xf>
    <xf numFmtId="0" fontId="72" fillId="39" borderId="11" xfId="0" applyFont="1" applyFill="1" applyBorder="1" applyAlignment="1">
      <alignment horizontal="left" vertical="top"/>
    </xf>
    <xf numFmtId="0" fontId="65" fillId="39" borderId="11" xfId="0" applyFont="1" applyFill="1" applyBorder="1" applyAlignment="1">
      <alignment horizontal="center" vertical="top"/>
    </xf>
    <xf numFmtId="0" fontId="60" fillId="0" borderId="11" xfId="0" applyFont="1" applyBorder="1" applyAlignment="1">
      <alignment horizontal="left" vertical="top" wrapText="1"/>
    </xf>
    <xf numFmtId="0" fontId="72" fillId="0" borderId="11" xfId="0" applyFont="1" applyBorder="1" applyAlignment="1">
      <alignment horizontal="left" vertical="top" wrapText="1"/>
    </xf>
    <xf numFmtId="0" fontId="60" fillId="0" borderId="11" xfId="0" applyFont="1" applyBorder="1" applyAlignment="1">
      <alignment horizontal="center" vertical="top"/>
    </xf>
    <xf numFmtId="0" fontId="69" fillId="39" borderId="11" xfId="0" applyFont="1" applyFill="1" applyBorder="1" applyAlignment="1">
      <alignment horizontal="left" vertical="top" wrapText="1"/>
    </xf>
    <xf numFmtId="0" fontId="78" fillId="39" borderId="11" xfId="0" applyFont="1" applyFill="1" applyBorder="1" applyAlignment="1">
      <alignment horizontal="left" vertical="top"/>
    </xf>
    <xf numFmtId="0" fontId="69" fillId="39" borderId="11" xfId="0" applyFont="1" applyFill="1" applyBorder="1" applyAlignment="1">
      <alignment horizontal="center" vertical="top"/>
    </xf>
    <xf numFmtId="0" fontId="63" fillId="39" borderId="334" xfId="0" applyFont="1" applyFill="1" applyBorder="1">
      <alignment vertical="center"/>
    </xf>
    <xf numFmtId="0" fontId="65" fillId="39" borderId="334" xfId="0" applyFont="1" applyFill="1" applyBorder="1">
      <alignment vertical="center"/>
    </xf>
    <xf numFmtId="0" fontId="65" fillId="39" borderId="334" xfId="0" applyFont="1" applyFill="1" applyBorder="1" applyAlignment="1">
      <alignment vertical="center" wrapText="1"/>
    </xf>
    <xf numFmtId="0" fontId="65" fillId="39" borderId="6" xfId="0" applyFont="1" applyFill="1" applyBorder="1" applyAlignment="1">
      <alignment horizontal="left" vertical="top" wrapText="1"/>
    </xf>
    <xf numFmtId="0" fontId="72" fillId="39" borderId="11" xfId="0" applyFont="1" applyFill="1" applyBorder="1" applyAlignment="1">
      <alignment horizontal="left" vertical="top" wrapText="1"/>
    </xf>
    <xf numFmtId="0" fontId="63" fillId="0" borderId="16" xfId="0" applyFont="1" applyBorder="1">
      <alignment vertical="center"/>
    </xf>
    <xf numFmtId="0" fontId="63" fillId="0" borderId="14" xfId="0" applyFont="1" applyBorder="1">
      <alignment vertical="center"/>
    </xf>
    <xf numFmtId="0" fontId="60" fillId="0" borderId="17" xfId="0" applyFont="1" applyBorder="1" applyAlignment="1">
      <alignment vertical="top" wrapText="1"/>
    </xf>
    <xf numFmtId="0" fontId="60" fillId="0" borderId="185" xfId="0" applyFont="1" applyBorder="1" applyAlignment="1">
      <alignment vertical="center" wrapText="1"/>
    </xf>
    <xf numFmtId="0" fontId="60" fillId="0" borderId="6" xfId="0" applyFont="1" applyBorder="1" applyAlignment="1">
      <alignment vertical="center" wrapText="1"/>
    </xf>
    <xf numFmtId="0" fontId="60" fillId="0" borderId="11" xfId="0" applyFont="1" applyBorder="1" applyAlignment="1">
      <alignment horizontal="center" vertical="top" wrapText="1"/>
    </xf>
    <xf numFmtId="0" fontId="60" fillId="0" borderId="17" xfId="0" applyFont="1" applyBorder="1" applyAlignment="1">
      <alignment horizontal="left" vertical="top" wrapText="1"/>
    </xf>
    <xf numFmtId="0" fontId="60" fillId="0" borderId="17" xfId="0" applyFont="1" applyBorder="1" applyAlignment="1">
      <alignment horizontal="center" vertical="top" wrapText="1"/>
    </xf>
    <xf numFmtId="0" fontId="60" fillId="39" borderId="11" xfId="0" applyFont="1" applyFill="1" applyBorder="1" applyAlignment="1">
      <alignment horizontal="left" vertical="top" wrapText="1"/>
    </xf>
    <xf numFmtId="0" fontId="60" fillId="39" borderId="11" xfId="0" applyFont="1" applyFill="1" applyBorder="1" applyAlignment="1">
      <alignment horizontal="center" vertical="top" wrapText="1"/>
    </xf>
    <xf numFmtId="0" fontId="60" fillId="0" borderId="14" xfId="0" applyFont="1" applyBorder="1" applyAlignment="1">
      <alignment horizontal="left" vertical="top" wrapText="1"/>
    </xf>
    <xf numFmtId="0" fontId="60" fillId="0" borderId="273" xfId="0" applyFont="1" applyBorder="1">
      <alignment vertical="center"/>
    </xf>
    <xf numFmtId="0" fontId="60" fillId="0" borderId="216" xfId="0" applyFont="1" applyBorder="1" applyAlignment="1">
      <alignment vertical="center" wrapText="1"/>
    </xf>
    <xf numFmtId="0" fontId="60" fillId="0" borderId="335" xfId="0" applyFont="1" applyBorder="1" applyAlignment="1">
      <alignment vertical="top" wrapText="1"/>
    </xf>
    <xf numFmtId="0" fontId="60" fillId="0" borderId="6" xfId="0" applyFont="1" applyBorder="1" applyAlignment="1">
      <alignment vertical="top" wrapText="1"/>
    </xf>
    <xf numFmtId="0" fontId="72" fillId="0" borderId="11" xfId="0" applyFont="1" applyBorder="1" applyAlignment="1">
      <alignment vertical="top" wrapText="1"/>
    </xf>
    <xf numFmtId="0" fontId="60" fillId="0" borderId="185" xfId="0" applyFont="1" applyBorder="1" applyAlignment="1">
      <alignment vertical="top" wrapText="1"/>
    </xf>
    <xf numFmtId="0" fontId="60" fillId="0" borderId="16" xfId="0" applyFont="1" applyBorder="1" applyAlignment="1">
      <alignment horizontal="left" vertical="top" wrapText="1"/>
    </xf>
    <xf numFmtId="0" fontId="72" fillId="0" borderId="17" xfId="0" applyFont="1" applyBorder="1" applyAlignment="1">
      <alignment horizontal="left" vertical="top" wrapText="1"/>
    </xf>
    <xf numFmtId="0" fontId="63" fillId="0" borderId="17" xfId="0" applyFont="1" applyBorder="1">
      <alignment vertical="center"/>
    </xf>
    <xf numFmtId="0" fontId="65" fillId="39" borderId="14" xfId="0" applyFont="1" applyFill="1" applyBorder="1" applyAlignment="1">
      <alignment horizontal="left" vertical="top" wrapText="1"/>
    </xf>
    <xf numFmtId="0" fontId="72" fillId="0" borderId="11" xfId="0" applyFont="1" applyBorder="1" applyAlignment="1">
      <alignment horizontal="left" vertical="top"/>
    </xf>
    <xf numFmtId="0" fontId="60" fillId="0" borderId="11" xfId="0" applyFont="1" applyBorder="1" applyAlignment="1">
      <alignment vertical="top" wrapText="1"/>
    </xf>
    <xf numFmtId="0" fontId="60" fillId="39" borderId="0" xfId="0" applyFont="1" applyFill="1">
      <alignment vertical="center"/>
    </xf>
    <xf numFmtId="0" fontId="60" fillId="39" borderId="0" xfId="0" applyFont="1" applyFill="1" applyAlignment="1">
      <alignment horizontal="left" vertical="top"/>
    </xf>
    <xf numFmtId="0" fontId="60" fillId="39" borderId="11" xfId="0" applyFont="1" applyFill="1" applyBorder="1" applyAlignment="1">
      <alignment horizontal="center" vertical="top"/>
    </xf>
    <xf numFmtId="0" fontId="69" fillId="17" borderId="11" xfId="0" applyFont="1" applyFill="1" applyBorder="1" applyAlignment="1">
      <alignment horizontal="left" vertical="center"/>
    </xf>
    <xf numFmtId="0" fontId="63" fillId="39" borderId="14" xfId="0" applyFont="1" applyFill="1" applyBorder="1">
      <alignment vertical="center"/>
    </xf>
    <xf numFmtId="0" fontId="65" fillId="39" borderId="11" xfId="0" applyFont="1" applyFill="1" applyBorder="1" applyAlignment="1">
      <alignment horizontal="left" vertical="top"/>
    </xf>
    <xf numFmtId="3" fontId="72" fillId="0" borderId="11" xfId="0" applyNumberFormat="1" applyFont="1" applyBorder="1" applyAlignment="1">
      <alignment horizontal="left" vertical="top"/>
    </xf>
    <xf numFmtId="55" fontId="72" fillId="0" borderId="11" xfId="0" applyNumberFormat="1" applyFont="1" applyBorder="1" applyAlignment="1">
      <alignment horizontal="left" vertical="top"/>
    </xf>
    <xf numFmtId="0" fontId="63" fillId="39" borderId="16" xfId="0" applyFont="1" applyFill="1" applyBorder="1">
      <alignment vertical="center"/>
    </xf>
    <xf numFmtId="0" fontId="60" fillId="0" borderId="16" xfId="0" applyFont="1" applyBorder="1" applyAlignment="1">
      <alignment vertical="top" wrapText="1"/>
    </xf>
    <xf numFmtId="0" fontId="60" fillId="0" borderId="14" xfId="0" applyFont="1" applyBorder="1" applyAlignment="1">
      <alignment vertical="top" wrapText="1"/>
    </xf>
    <xf numFmtId="0" fontId="72" fillId="0" borderId="14" xfId="0" applyFont="1" applyBorder="1" applyAlignment="1">
      <alignment horizontal="left" vertical="top"/>
    </xf>
    <xf numFmtId="0" fontId="63" fillId="0" borderId="16" xfId="3" applyFont="1" applyBorder="1" applyAlignment="1">
      <alignment vertical="center" shrinkToFit="1"/>
    </xf>
    <xf numFmtId="0" fontId="63" fillId="0" borderId="16" xfId="3" applyFont="1" applyBorder="1" applyAlignment="1">
      <alignment horizontal="left" vertical="center" shrinkToFit="1"/>
    </xf>
    <xf numFmtId="0" fontId="114" fillId="17" borderId="11" xfId="0" applyFont="1" applyFill="1" applyBorder="1" applyAlignment="1">
      <alignment horizontal="left" vertical="center"/>
    </xf>
    <xf numFmtId="0" fontId="60" fillId="39" borderId="11" xfId="0" applyFont="1" applyFill="1" applyBorder="1" applyAlignment="1">
      <alignment horizontal="left" vertical="top"/>
    </xf>
    <xf numFmtId="31" fontId="72" fillId="0" borderId="11" xfId="0" applyNumberFormat="1" applyFont="1" applyBorder="1" applyAlignment="1">
      <alignment horizontal="left" vertical="top" wrapText="1"/>
    </xf>
    <xf numFmtId="31" fontId="72" fillId="0" borderId="11" xfId="0" applyNumberFormat="1" applyFont="1" applyBorder="1" applyAlignment="1">
      <alignment horizontal="left" vertical="top"/>
    </xf>
    <xf numFmtId="49" fontId="72" fillId="0" borderId="11" xfId="0" applyNumberFormat="1" applyFont="1" applyBorder="1" applyAlignment="1">
      <alignment horizontal="left" vertical="top"/>
    </xf>
    <xf numFmtId="0" fontId="71" fillId="21" borderId="0" xfId="0" applyFont="1" applyFill="1" applyAlignment="1">
      <alignment horizontal="center" vertical="center"/>
    </xf>
    <xf numFmtId="0" fontId="60" fillId="0" borderId="11" xfId="0" applyFont="1" applyBorder="1" applyAlignment="1">
      <alignment horizontal="left" vertical="top"/>
    </xf>
    <xf numFmtId="0" fontId="60" fillId="0" borderId="14" xfId="0" applyFont="1" applyBorder="1" applyAlignment="1">
      <alignment horizontal="center" vertical="top"/>
    </xf>
    <xf numFmtId="0" fontId="60" fillId="44" borderId="13" xfId="0" applyFont="1" applyFill="1" applyBorder="1" applyAlignment="1">
      <alignment horizontal="center" vertical="center"/>
    </xf>
    <xf numFmtId="181" fontId="76" fillId="16" borderId="0" xfId="4" applyNumberFormat="1" applyFont="1" applyFill="1" applyBorder="1" applyAlignment="1">
      <alignment vertical="center"/>
    </xf>
    <xf numFmtId="1" fontId="54" fillId="0" borderId="97" xfId="3" applyNumberFormat="1" applyFont="1" applyBorder="1" applyAlignment="1">
      <alignment vertical="center" shrinkToFit="1"/>
    </xf>
    <xf numFmtId="0" fontId="38" fillId="0" borderId="283" xfId="3" applyFont="1" applyBorder="1" applyAlignment="1">
      <alignment horizontal="right" vertical="center" shrinkToFit="1"/>
    </xf>
    <xf numFmtId="0" fontId="60" fillId="24" borderId="31" xfId="0" applyFont="1" applyFill="1" applyBorder="1">
      <alignment vertical="center"/>
    </xf>
    <xf numFmtId="0" fontId="60" fillId="24" borderId="35" xfId="0" applyFont="1" applyFill="1" applyBorder="1">
      <alignment vertical="center"/>
    </xf>
    <xf numFmtId="0" fontId="59" fillId="24" borderId="61" xfId="0" applyFont="1" applyFill="1" applyBorder="1" applyAlignment="1">
      <alignment vertical="center" wrapText="1"/>
    </xf>
    <xf numFmtId="0" fontId="61" fillId="24" borderId="0" xfId="0" applyFont="1" applyFill="1" applyAlignment="1">
      <alignment horizontal="center" vertical="center" wrapText="1"/>
    </xf>
    <xf numFmtId="0" fontId="63" fillId="24" borderId="0" xfId="0" applyFont="1" applyFill="1">
      <alignment vertical="center"/>
    </xf>
    <xf numFmtId="38" fontId="63" fillId="24" borderId="0" xfId="1" applyFont="1" applyFill="1" applyBorder="1" applyAlignment="1">
      <alignment vertical="center"/>
    </xf>
    <xf numFmtId="0" fontId="73" fillId="24" borderId="0" xfId="0" applyFont="1" applyFill="1" applyAlignment="1">
      <alignment horizontal="center" vertical="center"/>
    </xf>
    <xf numFmtId="38" fontId="74" fillId="24" borderId="0" xfId="1" applyFont="1" applyFill="1" applyBorder="1" applyAlignment="1">
      <alignment horizontal="center" vertical="center"/>
    </xf>
    <xf numFmtId="38" fontId="75" fillId="24" borderId="0" xfId="1" applyFont="1" applyFill="1" applyBorder="1" applyAlignment="1">
      <alignment horizontal="center" vertical="center"/>
    </xf>
    <xf numFmtId="38" fontId="76" fillId="24" borderId="0" xfId="1" applyFont="1" applyFill="1" applyBorder="1" applyAlignment="1">
      <alignment horizontal="center" vertical="center" wrapText="1"/>
    </xf>
    <xf numFmtId="0" fontId="60" fillId="24" borderId="0" xfId="0" applyFont="1" applyFill="1" applyAlignment="1">
      <alignment horizontal="center" vertical="center" wrapText="1"/>
    </xf>
    <xf numFmtId="0" fontId="49" fillId="6" borderId="117" xfId="3" applyFont="1" applyFill="1" applyBorder="1" applyAlignment="1">
      <alignment vertical="center" shrinkToFit="1"/>
    </xf>
    <xf numFmtId="0" fontId="40" fillId="6" borderId="117" xfId="3" applyFont="1" applyFill="1" applyBorder="1" applyAlignment="1">
      <alignment horizontal="left" vertical="center"/>
    </xf>
    <xf numFmtId="0" fontId="3" fillId="14" borderId="113" xfId="0" applyFont="1" applyFill="1" applyBorder="1" applyAlignment="1">
      <alignment horizontal="left" vertical="center"/>
    </xf>
    <xf numFmtId="0" fontId="3" fillId="14" borderId="118" xfId="3" applyFont="1" applyFill="1" applyBorder="1" applyAlignment="1">
      <alignment vertical="center"/>
    </xf>
    <xf numFmtId="0" fontId="36" fillId="14" borderId="118" xfId="3" applyFont="1" applyFill="1" applyBorder="1" applyAlignment="1">
      <alignment vertical="center"/>
    </xf>
    <xf numFmtId="0" fontId="3" fillId="14" borderId="119" xfId="3" applyFont="1" applyFill="1" applyBorder="1" applyAlignment="1">
      <alignment vertical="center"/>
    </xf>
    <xf numFmtId="176" fontId="54" fillId="0" borderId="97" xfId="3" applyNumberFormat="1" applyFont="1" applyBorder="1" applyAlignment="1">
      <alignment horizontal="left" vertical="center" shrinkToFit="1"/>
    </xf>
    <xf numFmtId="179" fontId="54" fillId="0" borderId="97" xfId="3" applyNumberFormat="1" applyFont="1" applyBorder="1" applyAlignment="1">
      <alignment horizontal="left" vertical="center" shrinkToFit="1"/>
    </xf>
    <xf numFmtId="176" fontId="39" fillId="6" borderId="97" xfId="3" applyNumberFormat="1" applyFont="1" applyFill="1" applyBorder="1" applyAlignment="1">
      <alignment horizontal="left" vertical="center" shrinkToFit="1"/>
    </xf>
    <xf numFmtId="176" fontId="54" fillId="0" borderId="283" xfId="3" applyNumberFormat="1" applyFont="1" applyBorder="1" applyAlignment="1">
      <alignment horizontal="left" vertical="center" shrinkToFit="1"/>
    </xf>
    <xf numFmtId="176" fontId="54" fillId="0" borderId="180" xfId="3" applyNumberFormat="1" applyFont="1" applyBorder="1" applyAlignment="1">
      <alignment horizontal="left" vertical="center" shrinkToFit="1"/>
    </xf>
    <xf numFmtId="179" fontId="54" fillId="0" borderId="180" xfId="3" applyNumberFormat="1" applyFont="1" applyBorder="1" applyAlignment="1">
      <alignment horizontal="left" vertical="center" shrinkToFit="1"/>
    </xf>
    <xf numFmtId="0" fontId="39" fillId="6" borderId="180" xfId="3" applyFont="1" applyFill="1" applyBorder="1" applyAlignment="1">
      <alignment horizontal="left" vertical="center" shrinkToFit="1"/>
    </xf>
    <xf numFmtId="176" fontId="39" fillId="6" borderId="180" xfId="3" applyNumberFormat="1" applyFont="1" applyFill="1" applyBorder="1" applyAlignment="1">
      <alignment horizontal="left" vertical="center" shrinkToFit="1"/>
    </xf>
    <xf numFmtId="179" fontId="54" fillId="0" borderId="284" xfId="3" applyNumberFormat="1" applyFont="1" applyBorder="1" applyAlignment="1">
      <alignment horizontal="left" vertical="center" shrinkToFit="1"/>
    </xf>
    <xf numFmtId="0" fontId="38" fillId="0" borderId="107" xfId="3" applyFont="1" applyBorder="1" applyAlignment="1">
      <alignment vertical="center"/>
    </xf>
    <xf numFmtId="176" fontId="38" fillId="0" borderId="107" xfId="3" applyNumberFormat="1" applyFont="1" applyBorder="1" applyAlignment="1">
      <alignment horizontal="left" vertical="center"/>
    </xf>
    <xf numFmtId="185" fontId="36" fillId="0" borderId="107" xfId="3" applyNumberFormat="1" applyFont="1" applyBorder="1" applyAlignment="1">
      <alignment vertical="center" shrinkToFit="1"/>
    </xf>
    <xf numFmtId="0" fontId="145" fillId="0" borderId="107" xfId="3" applyFont="1" applyBorder="1" applyAlignment="1">
      <alignment horizontal="left" vertical="center"/>
    </xf>
    <xf numFmtId="0" fontId="38" fillId="0" borderId="297" xfId="3" applyFont="1" applyBorder="1" applyAlignment="1">
      <alignment horizontal="left" vertical="center"/>
    </xf>
    <xf numFmtId="0" fontId="31" fillId="14" borderId="233" xfId="3" applyFont="1" applyFill="1" applyBorder="1" applyAlignment="1">
      <alignment horizontal="left" vertical="center"/>
    </xf>
    <xf numFmtId="0" fontId="3" fillId="14" borderId="336" xfId="3" applyFont="1" applyFill="1" applyBorder="1" applyAlignment="1">
      <alignment horizontal="left" vertical="center"/>
    </xf>
    <xf numFmtId="179" fontId="24" fillId="14" borderId="234" xfId="3" applyNumberFormat="1" applyFont="1" applyFill="1" applyBorder="1" applyAlignment="1">
      <alignment horizontal="left" vertical="center"/>
    </xf>
    <xf numFmtId="179" fontId="3" fillId="14" borderId="234" xfId="3" applyNumberFormat="1" applyFont="1" applyFill="1" applyBorder="1" applyAlignment="1">
      <alignment horizontal="left" vertical="center"/>
    </xf>
    <xf numFmtId="176" fontId="24" fillId="14" borderId="234" xfId="3" applyNumberFormat="1" applyFont="1" applyFill="1" applyBorder="1" applyAlignment="1">
      <alignment horizontal="left" vertical="center"/>
    </xf>
    <xf numFmtId="176" fontId="3" fillId="14" borderId="234" xfId="3" applyNumberFormat="1" applyFont="1" applyFill="1" applyBorder="1" applyAlignment="1">
      <alignment horizontal="left" vertical="center"/>
    </xf>
    <xf numFmtId="0" fontId="22" fillId="14" borderId="234" xfId="3" applyFont="1" applyFill="1" applyBorder="1" applyAlignment="1">
      <alignment horizontal="left" vertical="center"/>
    </xf>
    <xf numFmtId="176" fontId="38" fillId="14" borderId="234" xfId="3" applyNumberFormat="1" applyFont="1" applyFill="1" applyBorder="1" applyAlignment="1">
      <alignment horizontal="left" vertical="center"/>
    </xf>
    <xf numFmtId="0" fontId="57" fillId="14" borderId="234" xfId="3" applyFont="1" applyFill="1" applyBorder="1" applyAlignment="1">
      <alignment horizontal="right" vertical="center" shrinkToFit="1"/>
    </xf>
    <xf numFmtId="0" fontId="3" fillId="14" borderId="337" xfId="3" applyFont="1" applyFill="1" applyBorder="1" applyAlignment="1">
      <alignment horizontal="left" vertical="center"/>
    </xf>
    <xf numFmtId="176" fontId="24" fillId="0" borderId="281" xfId="3" applyNumberFormat="1" applyFont="1" applyBorder="1" applyAlignment="1">
      <alignment horizontal="left" vertical="center"/>
    </xf>
    <xf numFmtId="176" fontId="31" fillId="14" borderId="338" xfId="3" applyNumberFormat="1" applyFont="1" applyFill="1" applyBorder="1" applyAlignment="1">
      <alignment horizontal="left" vertical="center"/>
    </xf>
    <xf numFmtId="0" fontId="3" fillId="14" borderId="234" xfId="3" applyFont="1" applyFill="1" applyBorder="1" applyAlignment="1">
      <alignment horizontal="left" vertical="center" shrinkToFit="1"/>
    </xf>
    <xf numFmtId="0" fontId="38" fillId="14" borderId="234" xfId="3" applyFont="1" applyFill="1" applyBorder="1" applyAlignment="1">
      <alignment vertical="center" shrinkToFit="1"/>
    </xf>
    <xf numFmtId="0" fontId="38" fillId="14" borderId="234" xfId="3" applyFont="1" applyFill="1" applyBorder="1" applyAlignment="1">
      <alignment horizontal="left" vertical="center" shrinkToFit="1"/>
    </xf>
    <xf numFmtId="0" fontId="22" fillId="14" borderId="234" xfId="3" applyFont="1" applyFill="1" applyBorder="1" applyAlignment="1">
      <alignment horizontal="left" vertical="center" shrinkToFit="1"/>
    </xf>
    <xf numFmtId="0" fontId="3" fillId="14" borderId="235" xfId="3" applyFont="1" applyFill="1" applyBorder="1" applyAlignment="1">
      <alignment horizontal="left" vertical="center" shrinkToFit="1"/>
    </xf>
    <xf numFmtId="0" fontId="24" fillId="14" borderId="191" xfId="3" applyFont="1" applyFill="1" applyBorder="1" applyAlignment="1">
      <alignment horizontal="left" vertical="center"/>
    </xf>
    <xf numFmtId="179" fontId="24" fillId="14" borderId="180" xfId="3" applyNumberFormat="1" applyFont="1" applyFill="1" applyBorder="1" applyAlignment="1">
      <alignment horizontal="left" vertical="center"/>
    </xf>
    <xf numFmtId="0" fontId="29" fillId="0" borderId="180" xfId="3" applyFont="1" applyBorder="1" applyAlignment="1">
      <alignment horizontal="left" vertical="center" shrinkToFit="1"/>
    </xf>
    <xf numFmtId="176" fontId="24" fillId="14" borderId="191" xfId="3" applyNumberFormat="1" applyFont="1" applyFill="1" applyBorder="1" applyAlignment="1">
      <alignment horizontal="left" vertical="center"/>
    </xf>
    <xf numFmtId="176" fontId="24" fillId="14" borderId="191" xfId="3" applyNumberFormat="1" applyFont="1" applyFill="1" applyBorder="1" applyAlignment="1">
      <alignment vertical="center"/>
    </xf>
    <xf numFmtId="0" fontId="3" fillId="14" borderId="339" xfId="3" applyFont="1" applyFill="1" applyBorder="1" applyAlignment="1">
      <alignment horizontal="left" vertical="center"/>
    </xf>
    <xf numFmtId="0" fontId="3" fillId="0" borderId="340" xfId="3" applyFont="1" applyBorder="1" applyAlignment="1">
      <alignment horizontal="left" vertical="center"/>
    </xf>
    <xf numFmtId="0" fontId="3" fillId="14" borderId="341" xfId="3" applyFont="1" applyFill="1" applyBorder="1" applyAlignment="1">
      <alignment horizontal="left" vertical="center"/>
    </xf>
    <xf numFmtId="0" fontId="38" fillId="0" borderId="283" xfId="3" applyFont="1" applyBorder="1" applyAlignment="1">
      <alignment horizontal="left" vertical="center" shrinkToFit="1"/>
    </xf>
    <xf numFmtId="0" fontId="29" fillId="0" borderId="283" xfId="3" applyFont="1" applyBorder="1" applyAlignment="1">
      <alignment horizontal="left" vertical="center" shrinkToFit="1"/>
    </xf>
    <xf numFmtId="0" fontId="145" fillId="0" borderId="283" xfId="3" applyFont="1" applyBorder="1" applyAlignment="1">
      <alignment horizontal="left" vertical="center" shrinkToFit="1"/>
    </xf>
    <xf numFmtId="0" fontId="29" fillId="0" borderId="284" xfId="3" applyFont="1" applyBorder="1" applyAlignment="1">
      <alignment horizontal="left" vertical="center" shrinkToFit="1"/>
    </xf>
    <xf numFmtId="0" fontId="38" fillId="11" borderId="97" xfId="0" applyFont="1" applyFill="1" applyBorder="1" applyAlignment="1">
      <alignment horizontal="left" vertical="center" shrinkToFit="1"/>
    </xf>
    <xf numFmtId="0" fontId="38" fillId="11" borderId="97" xfId="0" applyFont="1" applyFill="1" applyBorder="1" applyAlignment="1">
      <alignment horizontal="left" vertical="center"/>
    </xf>
    <xf numFmtId="184" fontId="38" fillId="11" borderId="107" xfId="3" applyNumberFormat="1" applyFont="1" applyFill="1" applyBorder="1" applyAlignment="1">
      <alignment horizontal="center" vertical="center" shrinkToFit="1"/>
    </xf>
    <xf numFmtId="0" fontId="38" fillId="11" borderId="0" xfId="3" applyFont="1" applyFill="1" applyAlignment="1">
      <alignment horizontal="left" vertical="center"/>
    </xf>
    <xf numFmtId="38" fontId="38" fillId="11" borderId="97" xfId="1" applyFont="1" applyFill="1" applyBorder="1" applyAlignment="1">
      <alignment horizontal="right" vertical="center" shrinkToFit="1"/>
    </xf>
    <xf numFmtId="0" fontId="3" fillId="11" borderId="113" xfId="3" applyFont="1" applyFill="1" applyBorder="1" applyAlignment="1">
      <alignment vertical="center"/>
    </xf>
    <xf numFmtId="0" fontId="22" fillId="11" borderId="0" xfId="3" applyFont="1" applyFill="1" applyAlignment="1">
      <alignment horizontal="left" vertical="center"/>
    </xf>
    <xf numFmtId="38" fontId="38" fillId="11" borderId="107" xfId="1" applyFont="1" applyFill="1" applyBorder="1" applyAlignment="1">
      <alignment horizontal="right" vertical="center" shrinkToFit="1"/>
    </xf>
    <xf numFmtId="0" fontId="3" fillId="11" borderId="113" xfId="0" applyFont="1" applyFill="1" applyBorder="1" applyAlignment="1">
      <alignment horizontal="left" vertical="center"/>
    </xf>
    <xf numFmtId="0" fontId="3" fillId="0" borderId="344" xfId="3" applyFont="1" applyBorder="1" applyAlignment="1">
      <alignment horizontal="left" vertical="center"/>
    </xf>
    <xf numFmtId="38" fontId="24" fillId="0" borderId="330" xfId="1" applyFont="1" applyFill="1" applyBorder="1" applyAlignment="1">
      <alignment vertical="center" shrinkToFit="1"/>
    </xf>
    <xf numFmtId="0" fontId="38" fillId="0" borderId="330" xfId="3" applyFont="1" applyBorder="1" applyAlignment="1">
      <alignment horizontal="left" vertical="center"/>
    </xf>
    <xf numFmtId="0" fontId="3" fillId="0" borderId="330" xfId="3" applyFont="1" applyBorder="1" applyAlignment="1">
      <alignment vertical="center"/>
    </xf>
    <xf numFmtId="0" fontId="3" fillId="0" borderId="346" xfId="3" applyFont="1" applyBorder="1" applyAlignment="1">
      <alignment horizontal="left" vertical="center"/>
    </xf>
    <xf numFmtId="0" fontId="3" fillId="0" borderId="345" xfId="3" applyFont="1" applyBorder="1" applyAlignment="1">
      <alignment horizontal="left" vertical="center"/>
    </xf>
    <xf numFmtId="38" fontId="24" fillId="0" borderId="345" xfId="1" applyFont="1" applyFill="1" applyBorder="1" applyAlignment="1">
      <alignment vertical="center" shrinkToFit="1"/>
    </xf>
    <xf numFmtId="0" fontId="38" fillId="0" borderId="345" xfId="3" applyFont="1" applyBorder="1" applyAlignment="1">
      <alignment horizontal="left" vertical="center"/>
    </xf>
    <xf numFmtId="0" fontId="3" fillId="0" borderId="345" xfId="3" applyFont="1" applyBorder="1" applyAlignment="1">
      <alignment vertical="center"/>
    </xf>
    <xf numFmtId="176" fontId="54" fillId="0" borderId="97" xfId="0" applyNumberFormat="1" applyFont="1" applyBorder="1" applyAlignment="1">
      <alignment horizontal="left" vertical="center" shrinkToFit="1"/>
    </xf>
    <xf numFmtId="176" fontId="54" fillId="0" borderId="283" xfId="0" applyNumberFormat="1" applyFont="1" applyBorder="1" applyAlignment="1">
      <alignment horizontal="left" vertical="center" shrinkToFit="1"/>
    </xf>
    <xf numFmtId="38" fontId="146" fillId="0" borderId="0" xfId="1" applyFont="1" applyFill="1" applyBorder="1" applyAlignment="1">
      <alignment horizontal="center" vertical="center"/>
    </xf>
    <xf numFmtId="176" fontId="76" fillId="0" borderId="0" xfId="0" applyNumberFormat="1" applyFont="1" applyAlignment="1">
      <alignment horizontal="center" vertical="center"/>
    </xf>
    <xf numFmtId="38" fontId="76" fillId="33" borderId="63" xfId="1" applyFont="1" applyFill="1" applyBorder="1" applyAlignment="1">
      <alignment vertical="center"/>
    </xf>
    <xf numFmtId="176" fontId="76" fillId="33" borderId="64" xfId="0" applyNumberFormat="1" applyFont="1" applyFill="1" applyBorder="1">
      <alignment vertical="center"/>
    </xf>
    <xf numFmtId="176" fontId="76" fillId="33" borderId="67" xfId="0" applyNumberFormat="1" applyFont="1" applyFill="1" applyBorder="1">
      <alignment vertical="center"/>
    </xf>
    <xf numFmtId="2" fontId="92" fillId="3" borderId="0" xfId="0" applyNumberFormat="1" applyFont="1" applyFill="1">
      <alignment vertical="center"/>
    </xf>
    <xf numFmtId="182" fontId="92" fillId="3" borderId="0" xfId="0" applyNumberFormat="1" applyFont="1" applyFill="1">
      <alignment vertical="center"/>
    </xf>
    <xf numFmtId="0" fontId="92" fillId="13" borderId="15" xfId="0" applyFont="1" applyFill="1" applyBorder="1">
      <alignment vertical="center"/>
    </xf>
    <xf numFmtId="0" fontId="92" fillId="13" borderId="0" xfId="0" applyFont="1" applyFill="1">
      <alignment vertical="center"/>
    </xf>
    <xf numFmtId="176" fontId="92" fillId="0" borderId="0" xfId="0" applyNumberFormat="1" applyFont="1" applyAlignment="1">
      <alignment horizontal="center" vertical="center"/>
    </xf>
    <xf numFmtId="176" fontId="92" fillId="33" borderId="15" xfId="0" applyNumberFormat="1" applyFont="1" applyFill="1" applyBorder="1">
      <alignment vertical="center"/>
    </xf>
    <xf numFmtId="176" fontId="92" fillId="33" borderId="0" xfId="0" applyNumberFormat="1" applyFont="1" applyFill="1">
      <alignment vertical="center"/>
    </xf>
    <xf numFmtId="182" fontId="146" fillId="0" borderId="0" xfId="1" applyNumberFormat="1" applyFont="1" applyFill="1" applyBorder="1" applyAlignment="1">
      <alignment vertical="center"/>
    </xf>
    <xf numFmtId="182" fontId="146" fillId="13" borderId="0" xfId="1" applyNumberFormat="1" applyFont="1" applyFill="1" applyBorder="1" applyAlignment="1">
      <alignment vertical="center"/>
    </xf>
    <xf numFmtId="38" fontId="146" fillId="13" borderId="0" xfId="1" applyFont="1" applyFill="1" applyBorder="1" applyAlignment="1">
      <alignment vertical="center"/>
    </xf>
    <xf numFmtId="182" fontId="146" fillId="0" borderId="0" xfId="1" applyNumberFormat="1" applyFont="1" applyFill="1" applyBorder="1" applyAlignment="1">
      <alignment horizontal="center" vertical="center"/>
    </xf>
    <xf numFmtId="182" fontId="146" fillId="33" borderId="0" xfId="1" applyNumberFormat="1" applyFont="1" applyFill="1" applyBorder="1" applyAlignment="1">
      <alignment vertical="center"/>
    </xf>
    <xf numFmtId="38" fontId="146" fillId="33" borderId="0" xfId="1" applyFont="1" applyFill="1" applyBorder="1" applyAlignment="1">
      <alignment vertical="center"/>
    </xf>
    <xf numFmtId="176" fontId="146" fillId="0" borderId="0" xfId="0" applyNumberFormat="1" applyFont="1">
      <alignment vertical="center"/>
    </xf>
    <xf numFmtId="38" fontId="92" fillId="3" borderId="63" xfId="1" applyFont="1" applyFill="1" applyBorder="1" applyAlignment="1">
      <alignment vertical="center"/>
    </xf>
    <xf numFmtId="2" fontId="92" fillId="3" borderId="64" xfId="0" applyNumberFormat="1" applyFont="1" applyFill="1" applyBorder="1">
      <alignment vertical="center"/>
    </xf>
    <xf numFmtId="38" fontId="92" fillId="3" borderId="67" xfId="1" applyFont="1" applyFill="1" applyBorder="1" applyAlignment="1">
      <alignment vertical="center"/>
    </xf>
    <xf numFmtId="38" fontId="92" fillId="13" borderId="63" xfId="1" applyFont="1" applyFill="1" applyBorder="1" applyAlignment="1">
      <alignment vertical="center"/>
    </xf>
    <xf numFmtId="0" fontId="92" fillId="13" borderId="64" xfId="0" applyFont="1" applyFill="1" applyBorder="1">
      <alignment vertical="center"/>
    </xf>
    <xf numFmtId="0" fontId="92" fillId="13" borderId="67" xfId="0" applyFont="1" applyFill="1" applyBorder="1">
      <alignment vertical="center"/>
    </xf>
    <xf numFmtId="38" fontId="92" fillId="0" borderId="0" xfId="1" applyFont="1" applyFill="1" applyBorder="1" applyAlignment="1">
      <alignment horizontal="center" vertical="center"/>
    </xf>
    <xf numFmtId="38" fontId="92" fillId="33" borderId="63" xfId="1" applyFont="1" applyFill="1" applyBorder="1" applyAlignment="1">
      <alignment vertical="center"/>
    </xf>
    <xf numFmtId="176" fontId="92" fillId="33" borderId="64" xfId="0" applyNumberFormat="1" applyFont="1" applyFill="1" applyBorder="1">
      <alignment vertical="center"/>
    </xf>
    <xf numFmtId="176" fontId="92" fillId="33" borderId="67" xfId="0" applyNumberFormat="1" applyFont="1" applyFill="1" applyBorder="1">
      <alignment vertical="center"/>
    </xf>
    <xf numFmtId="38" fontId="146" fillId="3" borderId="63" xfId="1" applyFont="1" applyFill="1" applyBorder="1">
      <alignment vertical="center"/>
    </xf>
    <xf numFmtId="182" fontId="146" fillId="3" borderId="67" xfId="0" applyNumberFormat="1" applyFont="1" applyFill="1" applyBorder="1">
      <alignment vertical="center"/>
    </xf>
    <xf numFmtId="2" fontId="146" fillId="3" borderId="63" xfId="0" applyNumberFormat="1" applyFont="1" applyFill="1" applyBorder="1" applyAlignment="1">
      <alignment horizontal="right" vertical="center"/>
    </xf>
    <xf numFmtId="40" fontId="146" fillId="3" borderId="70" xfId="1" applyNumberFormat="1" applyFont="1" applyFill="1" applyBorder="1" applyAlignment="1">
      <alignment horizontal="right" vertical="center"/>
    </xf>
    <xf numFmtId="38" fontId="146" fillId="3" borderId="70" xfId="1" applyFont="1" applyFill="1" applyBorder="1" applyAlignment="1">
      <alignment horizontal="right" vertical="center"/>
    </xf>
    <xf numFmtId="182" fontId="146" fillId="3" borderId="64" xfId="0" applyNumberFormat="1" applyFont="1" applyFill="1" applyBorder="1" applyAlignment="1">
      <alignment horizontal="right" vertical="center"/>
    </xf>
    <xf numFmtId="182" fontId="146" fillId="3" borderId="67" xfId="0" applyNumberFormat="1" applyFont="1" applyFill="1" applyBorder="1" applyAlignment="1">
      <alignment horizontal="right" vertical="center"/>
    </xf>
    <xf numFmtId="2" fontId="146" fillId="3" borderId="0" xfId="0" applyNumberFormat="1" applyFont="1" applyFill="1" applyAlignment="1">
      <alignment horizontal="right" vertical="center"/>
    </xf>
    <xf numFmtId="2" fontId="146" fillId="3" borderId="70" xfId="0" applyNumberFormat="1" applyFont="1" applyFill="1" applyBorder="1" applyAlignment="1">
      <alignment horizontal="right" vertical="center"/>
    </xf>
    <xf numFmtId="182" fontId="146" fillId="3" borderId="65" xfId="0" applyNumberFormat="1" applyFont="1" applyFill="1" applyBorder="1" applyAlignment="1">
      <alignment horizontal="right" vertical="center"/>
    </xf>
    <xf numFmtId="2" fontId="146" fillId="3" borderId="73" xfId="0" applyNumberFormat="1" applyFont="1" applyFill="1" applyBorder="1" applyAlignment="1">
      <alignment horizontal="right" vertical="center"/>
    </xf>
    <xf numFmtId="182" fontId="146" fillId="3" borderId="29" xfId="0" applyNumberFormat="1" applyFont="1" applyFill="1" applyBorder="1" applyAlignment="1">
      <alignment horizontal="right" vertical="center"/>
    </xf>
    <xf numFmtId="182" fontId="146" fillId="3" borderId="74" xfId="0" applyNumberFormat="1" applyFont="1" applyFill="1" applyBorder="1" applyAlignment="1">
      <alignment horizontal="right" vertical="center"/>
    </xf>
    <xf numFmtId="0" fontId="146" fillId="13" borderId="63" xfId="0" applyFont="1" applyFill="1" applyBorder="1">
      <alignment vertical="center"/>
    </xf>
    <xf numFmtId="182" fontId="146" fillId="13" borderId="64" xfId="0" applyNumberFormat="1" applyFont="1" applyFill="1" applyBorder="1">
      <alignment vertical="center"/>
    </xf>
    <xf numFmtId="182" fontId="146" fillId="13" borderId="67" xfId="0" applyNumberFormat="1" applyFont="1" applyFill="1" applyBorder="1">
      <alignment vertical="center"/>
    </xf>
    <xf numFmtId="0" fontId="146" fillId="13" borderId="70" xfId="0" applyFont="1" applyFill="1" applyBorder="1">
      <alignment vertical="center"/>
    </xf>
    <xf numFmtId="38" fontId="146" fillId="13" borderId="70" xfId="1" applyFont="1" applyFill="1" applyBorder="1" applyAlignment="1">
      <alignment vertical="center"/>
    </xf>
    <xf numFmtId="182" fontId="146" fillId="13" borderId="65" xfId="0" applyNumberFormat="1" applyFont="1" applyFill="1" applyBorder="1">
      <alignment vertical="center"/>
    </xf>
    <xf numFmtId="182" fontId="146" fillId="0" borderId="0" xfId="0" applyNumberFormat="1" applyFont="1" applyAlignment="1">
      <alignment horizontal="center" vertical="center"/>
    </xf>
    <xf numFmtId="176" fontId="146" fillId="13" borderId="63" xfId="0" applyNumberFormat="1" applyFont="1" applyFill="1" applyBorder="1">
      <alignment vertical="center"/>
    </xf>
    <xf numFmtId="176" fontId="146" fillId="13" borderId="70" xfId="0" applyNumberFormat="1" applyFont="1" applyFill="1" applyBorder="1">
      <alignment vertical="center"/>
    </xf>
    <xf numFmtId="176" fontId="146" fillId="13" borderId="0" xfId="0" applyNumberFormat="1" applyFont="1" applyFill="1">
      <alignment vertical="center"/>
    </xf>
    <xf numFmtId="176" fontId="146" fillId="13" borderId="73" xfId="0" applyNumberFormat="1" applyFont="1" applyFill="1" applyBorder="1">
      <alignment vertical="center"/>
    </xf>
    <xf numFmtId="182" fontId="146" fillId="13" borderId="29" xfId="0" applyNumberFormat="1" applyFont="1" applyFill="1" applyBorder="1">
      <alignment vertical="center"/>
    </xf>
    <xf numFmtId="182" fontId="146" fillId="13" borderId="74" xfId="0" applyNumberFormat="1" applyFont="1" applyFill="1" applyBorder="1">
      <alignment vertical="center"/>
    </xf>
    <xf numFmtId="0" fontId="24" fillId="0" borderId="107" xfId="3" applyFont="1" applyBorder="1" applyAlignment="1">
      <alignment vertical="center"/>
    </xf>
    <xf numFmtId="0" fontId="24" fillId="0" borderId="108" xfId="3" applyFont="1" applyBorder="1" applyAlignment="1">
      <alignment vertical="center"/>
    </xf>
    <xf numFmtId="0" fontId="24" fillId="0" borderId="108" xfId="3" applyFont="1" applyBorder="1" applyAlignment="1">
      <alignment horizontal="left" vertical="center"/>
    </xf>
    <xf numFmtId="0" fontId="24" fillId="2" borderId="97" xfId="3" applyFont="1" applyFill="1" applyBorder="1" applyAlignment="1">
      <alignment horizontal="center" vertical="center" shrinkToFit="1"/>
    </xf>
    <xf numFmtId="0" fontId="38" fillId="0" borderId="107" xfId="3" applyFont="1" applyBorder="1" applyAlignment="1">
      <alignment horizontal="left" vertical="center" shrinkToFit="1"/>
    </xf>
    <xf numFmtId="184" fontId="3" fillId="0" borderId="97" xfId="3" applyNumberFormat="1" applyFont="1" applyBorder="1" applyAlignment="1">
      <alignment vertical="center" shrinkToFit="1"/>
    </xf>
    <xf numFmtId="0" fontId="150" fillId="0" borderId="97" xfId="3" applyFont="1" applyBorder="1" applyAlignment="1">
      <alignment horizontal="center" vertical="center"/>
    </xf>
    <xf numFmtId="0" fontId="145" fillId="0" borderId="107" xfId="3" applyFont="1" applyBorder="1" applyAlignment="1">
      <alignment horizontal="center" vertical="center"/>
    </xf>
    <xf numFmtId="0" fontId="38" fillId="0" borderId="120" xfId="3" applyFont="1" applyBorder="1" applyAlignment="1">
      <alignment horizontal="left" vertical="center"/>
    </xf>
    <xf numFmtId="182" fontId="38" fillId="0" borderId="107" xfId="3" applyNumberFormat="1" applyFont="1" applyBorder="1" applyAlignment="1">
      <alignment horizontal="left" vertical="center" shrinkToFit="1"/>
    </xf>
    <xf numFmtId="0" fontId="3" fillId="0" borderId="198" xfId="3" applyFont="1" applyBorder="1" applyAlignment="1">
      <alignment horizontal="left" vertical="center"/>
    </xf>
    <xf numFmtId="0" fontId="3" fillId="0" borderId="348" xfId="3" applyFont="1" applyBorder="1" applyAlignment="1">
      <alignment horizontal="right" vertical="center" shrinkToFit="1"/>
    </xf>
    <xf numFmtId="0" fontId="22" fillId="0" borderId="316" xfId="3" applyFont="1" applyBorder="1" applyAlignment="1">
      <alignment horizontal="center" vertical="center"/>
    </xf>
    <xf numFmtId="0" fontId="22" fillId="0" borderId="323" xfId="3" applyFont="1" applyBorder="1" applyAlignment="1">
      <alignment horizontal="center" vertical="center"/>
    </xf>
    <xf numFmtId="0" fontId="29" fillId="0" borderId="206" xfId="3" applyFont="1" applyBorder="1" applyAlignment="1">
      <alignment horizontal="left" vertical="center" shrinkToFit="1"/>
    </xf>
    <xf numFmtId="0" fontId="145" fillId="0" borderId="108" xfId="3" applyFont="1" applyBorder="1" applyAlignment="1">
      <alignment horizontal="left" vertical="center" shrinkToFit="1"/>
    </xf>
    <xf numFmtId="0" fontId="29" fillId="0" borderId="108" xfId="3" applyFont="1" applyBorder="1" applyAlignment="1">
      <alignment horizontal="left" vertical="center" shrinkToFit="1"/>
    </xf>
    <xf numFmtId="0" fontId="38" fillId="0" borderId="166" xfId="3" applyFont="1" applyBorder="1" applyAlignment="1">
      <alignment horizontal="left" vertical="center" shrinkToFit="1"/>
    </xf>
    <xf numFmtId="0" fontId="145" fillId="0" borderId="166" xfId="3" applyFont="1" applyBorder="1" applyAlignment="1">
      <alignment horizontal="left" vertical="center" shrinkToFit="1"/>
    </xf>
    <xf numFmtId="0" fontId="29" fillId="0" borderId="166" xfId="3" applyFont="1" applyBorder="1" applyAlignment="1">
      <alignment horizontal="left" vertical="center" shrinkToFit="1"/>
    </xf>
    <xf numFmtId="0" fontId="3" fillId="14" borderId="349" xfId="3" applyFont="1" applyFill="1" applyBorder="1" applyAlignment="1">
      <alignment horizontal="left" vertical="center"/>
    </xf>
    <xf numFmtId="0" fontId="54" fillId="0" borderId="166" xfId="3" applyFont="1" applyBorder="1" applyAlignment="1">
      <alignment horizontal="left" vertical="center"/>
    </xf>
    <xf numFmtId="0" fontId="38" fillId="0" borderId="166" xfId="3" applyFont="1" applyBorder="1" applyAlignment="1">
      <alignment horizontal="left" vertical="center"/>
    </xf>
    <xf numFmtId="0" fontId="29" fillId="0" borderId="350" xfId="3" applyFont="1" applyBorder="1" applyAlignment="1">
      <alignment horizontal="left" vertical="center" shrinkToFit="1"/>
    </xf>
    <xf numFmtId="0" fontId="3" fillId="14" borderId="206" xfId="3" applyFont="1" applyFill="1" applyBorder="1" applyAlignment="1">
      <alignment horizontal="left" vertical="center" shrinkToFit="1"/>
    </xf>
    <xf numFmtId="0" fontId="24" fillId="14" borderId="108" xfId="3" applyFont="1" applyFill="1" applyBorder="1" applyAlignment="1">
      <alignment horizontal="left" vertical="center"/>
    </xf>
    <xf numFmtId="0" fontId="46" fillId="14" borderId="108" xfId="3" applyFont="1" applyFill="1" applyBorder="1" applyAlignment="1">
      <alignment vertical="center" wrapText="1" shrinkToFit="1"/>
    </xf>
    <xf numFmtId="0" fontId="22" fillId="0" borderId="166" xfId="3" applyFont="1" applyBorder="1" applyAlignment="1">
      <alignment horizontal="left" vertical="center" shrinkToFit="1"/>
    </xf>
    <xf numFmtId="0" fontId="29" fillId="0" borderId="166" xfId="3" applyFont="1" applyBorder="1" applyAlignment="1">
      <alignment vertical="center"/>
    </xf>
    <xf numFmtId="0" fontId="29" fillId="0" borderId="166" xfId="3" applyFont="1" applyBorder="1" applyAlignment="1">
      <alignment vertical="center" shrinkToFit="1"/>
    </xf>
    <xf numFmtId="0" fontId="126" fillId="0" borderId="35" xfId="0" applyFont="1" applyBorder="1" applyAlignment="1">
      <alignment vertical="center" wrapText="1"/>
    </xf>
    <xf numFmtId="0" fontId="126" fillId="0" borderId="35" xfId="0" applyFont="1" applyBorder="1" applyAlignment="1">
      <alignment horizontal="left" vertical="top" wrapText="1"/>
    </xf>
    <xf numFmtId="0" fontId="126" fillId="0" borderId="35" xfId="0" applyFont="1" applyBorder="1" applyAlignment="1">
      <alignment horizontal="center" vertical="center" wrapText="1"/>
    </xf>
    <xf numFmtId="0" fontId="126" fillId="0" borderId="35" xfId="0" applyFont="1" applyBorder="1" applyAlignment="1">
      <alignment vertical="top" wrapText="1"/>
    </xf>
    <xf numFmtId="0" fontId="126" fillId="0" borderId="35" xfId="0" applyFont="1" applyBorder="1" applyAlignment="1">
      <alignment horizontal="center" vertical="center"/>
    </xf>
    <xf numFmtId="49" fontId="126" fillId="0" borderId="35" xfId="0" applyNumberFormat="1" applyFont="1" applyBorder="1" applyAlignment="1">
      <alignment horizontal="center" vertical="center"/>
    </xf>
    <xf numFmtId="184" fontId="126" fillId="0" borderId="35" xfId="1" applyNumberFormat="1" applyFont="1" applyFill="1" applyBorder="1" applyAlignment="1">
      <alignment horizontal="center" vertical="center"/>
    </xf>
    <xf numFmtId="0" fontId="126" fillId="5" borderId="61" xfId="0" applyFont="1" applyFill="1" applyBorder="1" applyAlignment="1">
      <alignment vertical="center" wrapText="1"/>
    </xf>
    <xf numFmtId="0" fontId="126" fillId="16" borderId="0" xfId="0" applyFont="1" applyFill="1" applyAlignment="1">
      <alignment horizontal="center" vertical="center" wrapText="1"/>
    </xf>
    <xf numFmtId="182" fontId="126" fillId="0" borderId="0" xfId="1" applyNumberFormat="1" applyFont="1">
      <alignment vertical="center"/>
    </xf>
    <xf numFmtId="176" fontId="126" fillId="0" borderId="0" xfId="0" applyNumberFormat="1" applyFont="1" applyAlignment="1">
      <alignment horizontal="center" vertical="center"/>
    </xf>
    <xf numFmtId="176" fontId="126" fillId="33" borderId="0" xfId="0" applyNumberFormat="1" applyFont="1" applyFill="1">
      <alignment vertical="center"/>
    </xf>
    <xf numFmtId="0" fontId="120" fillId="0" borderId="97" xfId="3" applyFont="1" applyBorder="1" applyAlignment="1">
      <alignment horizontal="left" vertical="center"/>
    </xf>
    <xf numFmtId="176" fontId="38" fillId="0" borderId="97" xfId="3" applyNumberFormat="1" applyFont="1" applyBorder="1" applyAlignment="1">
      <alignment horizontal="center" vertical="center" shrinkToFit="1"/>
    </xf>
    <xf numFmtId="176" fontId="38" fillId="0" borderId="97" xfId="3" applyNumberFormat="1" applyFont="1" applyBorder="1" applyAlignment="1">
      <alignment vertical="center" shrinkToFit="1"/>
    </xf>
    <xf numFmtId="176" fontId="38" fillId="0" borderId="97" xfId="3" applyNumberFormat="1" applyFont="1" applyBorder="1" applyAlignment="1">
      <alignment horizontal="left" vertical="center" shrinkToFit="1"/>
    </xf>
    <xf numFmtId="0" fontId="60" fillId="0" borderId="6" xfId="0" applyFont="1" applyBorder="1" applyAlignment="1">
      <alignment horizontal="center" vertical="center"/>
    </xf>
    <xf numFmtId="176" fontId="38" fillId="0" borderId="111" xfId="3" applyNumberFormat="1" applyFont="1" applyBorder="1" applyAlignment="1">
      <alignment horizontal="left" vertical="center" shrinkToFit="1"/>
    </xf>
    <xf numFmtId="0" fontId="54" fillId="0" borderId="283" xfId="3" applyFont="1" applyBorder="1" applyAlignment="1">
      <alignment horizontal="left" vertical="center" shrinkToFit="1"/>
    </xf>
    <xf numFmtId="0" fontId="60" fillId="0" borderId="5" xfId="0" applyFont="1" applyBorder="1">
      <alignment vertical="center"/>
    </xf>
    <xf numFmtId="0" fontId="39" fillId="0" borderId="27" xfId="3" applyFont="1" applyBorder="1" applyAlignment="1">
      <alignment horizontal="right" vertical="center"/>
    </xf>
    <xf numFmtId="38" fontId="60" fillId="5" borderId="51" xfId="0" applyNumberFormat="1" applyFont="1" applyFill="1" applyBorder="1" applyAlignment="1">
      <alignment vertical="top" wrapText="1"/>
    </xf>
    <xf numFmtId="38" fontId="60" fillId="5" borderId="50" xfId="0" applyNumberFormat="1" applyFont="1" applyFill="1" applyBorder="1" applyAlignment="1">
      <alignment vertical="top" wrapText="1"/>
    </xf>
    <xf numFmtId="38" fontId="60" fillId="7" borderId="0" xfId="1" applyFont="1" applyFill="1" applyBorder="1" applyAlignment="1">
      <alignment vertical="center"/>
    </xf>
    <xf numFmtId="40" fontId="63" fillId="7" borderId="70" xfId="1" applyNumberFormat="1" applyFont="1" applyFill="1" applyBorder="1" applyAlignment="1">
      <alignment vertical="center"/>
    </xf>
    <xf numFmtId="40" fontId="63" fillId="7" borderId="67" xfId="1" applyNumberFormat="1" applyFont="1" applyFill="1" applyBorder="1" applyAlignment="1">
      <alignment vertical="center"/>
    </xf>
    <xf numFmtId="38" fontId="63" fillId="7" borderId="73" xfId="1" applyFont="1" applyFill="1" applyBorder="1" applyAlignment="1">
      <alignment vertical="center"/>
    </xf>
    <xf numFmtId="38" fontId="63" fillId="7" borderId="28" xfId="1" applyFont="1" applyFill="1" applyBorder="1" applyAlignment="1">
      <alignment vertical="center"/>
    </xf>
    <xf numFmtId="182" fontId="63" fillId="7" borderId="63" xfId="1" applyNumberFormat="1" applyFont="1" applyFill="1" applyBorder="1" applyAlignment="1">
      <alignment vertical="center"/>
    </xf>
    <xf numFmtId="182" fontId="63" fillId="7" borderId="70" xfId="1" applyNumberFormat="1" applyFont="1" applyFill="1" applyBorder="1" applyAlignment="1">
      <alignment vertical="center"/>
    </xf>
    <xf numFmtId="182" fontId="63" fillId="7" borderId="65" xfId="1" applyNumberFormat="1" applyFont="1" applyFill="1" applyBorder="1" applyAlignment="1">
      <alignment vertical="center"/>
    </xf>
    <xf numFmtId="182" fontId="87" fillId="7" borderId="64" xfId="1" applyNumberFormat="1" applyFont="1" applyFill="1" applyBorder="1" applyAlignment="1">
      <alignment vertical="center" shrinkToFit="1"/>
    </xf>
    <xf numFmtId="182" fontId="63" fillId="7" borderId="70" xfId="1" applyNumberFormat="1" applyFont="1" applyFill="1" applyBorder="1" applyAlignment="1">
      <alignment vertical="center" shrinkToFit="1"/>
    </xf>
    <xf numFmtId="182" fontId="87" fillId="7" borderId="0" xfId="1" applyNumberFormat="1" applyFont="1" applyFill="1" applyBorder="1" applyAlignment="1">
      <alignment vertical="center" shrinkToFit="1"/>
    </xf>
    <xf numFmtId="182" fontId="87" fillId="7" borderId="70" xfId="1" applyNumberFormat="1" applyFont="1" applyFill="1" applyBorder="1" applyAlignment="1">
      <alignment vertical="center" shrinkToFit="1"/>
    </xf>
    <xf numFmtId="182" fontId="63" fillId="7" borderId="67" xfId="1" applyNumberFormat="1" applyFont="1" applyFill="1" applyBorder="1" applyAlignment="1">
      <alignment vertical="center"/>
    </xf>
    <xf numFmtId="182" fontId="63" fillId="7" borderId="0" xfId="10" applyNumberFormat="1" applyFont="1" applyFill="1" applyBorder="1" applyAlignment="1">
      <alignment vertical="center"/>
    </xf>
    <xf numFmtId="182" fontId="63" fillId="7" borderId="68" xfId="1" applyNumberFormat="1" applyFont="1" applyFill="1" applyBorder="1" applyAlignment="1">
      <alignment vertical="center"/>
    </xf>
    <xf numFmtId="182" fontId="63" fillId="7" borderId="36" xfId="1" applyNumberFormat="1" applyFont="1" applyFill="1" applyBorder="1" applyAlignment="1">
      <alignment vertical="center"/>
    </xf>
    <xf numFmtId="182" fontId="63" fillId="7" borderId="21" xfId="1" applyNumberFormat="1" applyFont="1" applyFill="1" applyBorder="1" applyAlignment="1">
      <alignment vertical="center"/>
    </xf>
    <xf numFmtId="1" fontId="63" fillId="7" borderId="0" xfId="0" applyNumberFormat="1" applyFont="1" applyFill="1">
      <alignment vertical="center"/>
    </xf>
    <xf numFmtId="2" fontId="63" fillId="7" borderId="0" xfId="0" applyNumberFormat="1" applyFont="1" applyFill="1">
      <alignment vertical="center"/>
    </xf>
    <xf numFmtId="182" fontId="63" fillId="7" borderId="0" xfId="1" applyNumberFormat="1" applyFont="1" applyFill="1">
      <alignment vertical="center"/>
    </xf>
    <xf numFmtId="2" fontId="63" fillId="7" borderId="15" xfId="0" applyNumberFormat="1" applyFont="1" applyFill="1" applyBorder="1">
      <alignment vertical="center"/>
    </xf>
    <xf numFmtId="182" fontId="60" fillId="7" borderId="0" xfId="1" applyNumberFormat="1" applyFont="1" applyFill="1" applyBorder="1" applyAlignment="1">
      <alignment vertical="center"/>
    </xf>
    <xf numFmtId="40" fontId="63" fillId="7" borderId="15" xfId="1" applyNumberFormat="1" applyFont="1" applyFill="1" applyBorder="1" applyAlignment="1">
      <alignment vertical="center"/>
    </xf>
    <xf numFmtId="40" fontId="63" fillId="7" borderId="18" xfId="1" applyNumberFormat="1" applyFont="1" applyFill="1" applyBorder="1" applyAlignment="1">
      <alignment vertical="center"/>
    </xf>
    <xf numFmtId="176" fontId="63" fillId="7" borderId="0" xfId="0" applyNumberFormat="1" applyFont="1" applyFill="1">
      <alignment vertical="center"/>
    </xf>
    <xf numFmtId="38" fontId="63" fillId="7" borderId="0" xfId="1" applyFont="1" applyFill="1" applyAlignment="1">
      <alignment vertical="center"/>
    </xf>
    <xf numFmtId="182" fontId="104" fillId="48" borderId="0" xfId="1" applyNumberFormat="1" applyFont="1" applyFill="1" applyBorder="1">
      <alignment vertical="center"/>
    </xf>
    <xf numFmtId="38" fontId="104" fillId="48" borderId="0" xfId="1" applyFont="1" applyFill="1" applyBorder="1">
      <alignment vertical="center"/>
    </xf>
    <xf numFmtId="0" fontId="63" fillId="48" borderId="16" xfId="0" applyFont="1" applyFill="1" applyBorder="1">
      <alignment vertical="center"/>
    </xf>
    <xf numFmtId="0" fontId="63" fillId="48" borderId="15" xfId="0" applyFont="1" applyFill="1" applyBorder="1">
      <alignment vertical="center"/>
    </xf>
    <xf numFmtId="182" fontId="63" fillId="48" borderId="182" xfId="1" applyNumberFormat="1" applyFont="1" applyFill="1" applyBorder="1" applyAlignment="1">
      <alignment vertical="center"/>
    </xf>
    <xf numFmtId="182" fontId="63" fillId="48" borderId="15" xfId="1" applyNumberFormat="1" applyFont="1" applyFill="1" applyBorder="1" applyAlignment="1">
      <alignment vertical="center"/>
    </xf>
    <xf numFmtId="38" fontId="63" fillId="48" borderId="0" xfId="1" applyFont="1" applyFill="1" applyBorder="1" applyAlignment="1">
      <alignment horizontal="center" vertical="center"/>
    </xf>
    <xf numFmtId="0" fontId="63" fillId="7" borderId="16" xfId="0" applyFont="1" applyFill="1" applyBorder="1">
      <alignment vertical="center"/>
    </xf>
    <xf numFmtId="176" fontId="63" fillId="7" borderId="16" xfId="0" applyNumberFormat="1" applyFont="1" applyFill="1" applyBorder="1">
      <alignment vertical="center"/>
    </xf>
    <xf numFmtId="38" fontId="104" fillId="48" borderId="0" xfId="1" applyFont="1" applyFill="1" applyBorder="1" applyAlignment="1">
      <alignment vertical="center"/>
    </xf>
    <xf numFmtId="182" fontId="104" fillId="48" borderId="0" xfId="1" applyNumberFormat="1" applyFont="1" applyFill="1" applyBorder="1" applyAlignment="1">
      <alignment vertical="center"/>
    </xf>
    <xf numFmtId="181" fontId="104" fillId="48" borderId="0" xfId="1" applyNumberFormat="1" applyFont="1" applyFill="1" applyBorder="1" applyAlignment="1">
      <alignment vertical="center"/>
    </xf>
    <xf numFmtId="176" fontId="104" fillId="48" borderId="64" xfId="0" applyNumberFormat="1" applyFont="1" applyFill="1" applyBorder="1">
      <alignment vertical="center"/>
    </xf>
    <xf numFmtId="38" fontId="104" fillId="48" borderId="67" xfId="1" applyFont="1" applyFill="1" applyBorder="1" applyAlignment="1">
      <alignment vertical="center"/>
    </xf>
    <xf numFmtId="38" fontId="63" fillId="48" borderId="0" xfId="1" applyFont="1" applyFill="1" applyBorder="1" applyAlignment="1">
      <alignment vertical="center"/>
    </xf>
    <xf numFmtId="38" fontId="63" fillId="48" borderId="0" xfId="1" applyFont="1" applyFill="1">
      <alignment vertical="center"/>
    </xf>
    <xf numFmtId="188" fontId="63" fillId="48" borderId="0" xfId="0" applyNumberFormat="1" applyFont="1" applyFill="1">
      <alignment vertical="center"/>
    </xf>
    <xf numFmtId="2" fontId="63" fillId="48" borderId="0" xfId="0" applyNumberFormat="1" applyFont="1" applyFill="1">
      <alignment vertical="center"/>
    </xf>
    <xf numFmtId="40" fontId="60" fillId="0" borderId="70" xfId="1" applyNumberFormat="1" applyFont="1" applyBorder="1" applyAlignment="1">
      <alignment horizontal="right" vertical="center"/>
    </xf>
    <xf numFmtId="38" fontId="60" fillId="0" borderId="70" xfId="1" applyFont="1" applyBorder="1" applyAlignment="1">
      <alignment horizontal="right" vertical="center"/>
    </xf>
    <xf numFmtId="182" fontId="60" fillId="0" borderId="64" xfId="1" applyNumberFormat="1" applyFont="1" applyBorder="1" applyAlignment="1">
      <alignment horizontal="right" vertical="center"/>
    </xf>
    <xf numFmtId="0" fontId="60" fillId="0" borderId="67" xfId="1" applyNumberFormat="1" applyFont="1" applyBorder="1" applyAlignment="1">
      <alignment horizontal="right" vertical="center"/>
    </xf>
    <xf numFmtId="38" fontId="60" fillId="0" borderId="58" xfId="1" applyFont="1" applyBorder="1" applyAlignment="1">
      <alignment horizontal="right" vertical="center"/>
    </xf>
    <xf numFmtId="185" fontId="60" fillId="0" borderId="0" xfId="0" applyNumberFormat="1" applyFont="1" applyAlignment="1">
      <alignment horizontal="right" vertical="center"/>
    </xf>
    <xf numFmtId="184" fontId="60" fillId="0" borderId="0" xfId="0" applyNumberFormat="1" applyFont="1" applyAlignment="1">
      <alignment horizontal="right" vertical="center"/>
    </xf>
    <xf numFmtId="182" fontId="60" fillId="0" borderId="71" xfId="1" applyNumberFormat="1" applyFont="1" applyBorder="1" applyAlignment="1">
      <alignment horizontal="right" vertical="center"/>
    </xf>
    <xf numFmtId="38" fontId="60" fillId="0" borderId="60" xfId="1" applyFont="1" applyBorder="1" applyAlignment="1">
      <alignment horizontal="right" vertical="center"/>
    </xf>
    <xf numFmtId="38" fontId="60" fillId="0" borderId="0" xfId="1" applyFont="1" applyBorder="1" applyAlignment="1">
      <alignment horizontal="right" vertical="center"/>
    </xf>
    <xf numFmtId="182" fontId="60" fillId="0" borderId="0" xfId="1" applyNumberFormat="1" applyFont="1" applyBorder="1" applyAlignment="1">
      <alignment horizontal="right" vertical="center"/>
    </xf>
    <xf numFmtId="40" fontId="60" fillId="0" borderId="0" xfId="4" applyNumberFormat="1" applyFont="1" applyBorder="1" applyAlignment="1">
      <alignment vertical="center"/>
    </xf>
    <xf numFmtId="0" fontId="28" fillId="0" borderId="11" xfId="0" applyFont="1" applyBorder="1">
      <alignment vertical="center"/>
    </xf>
    <xf numFmtId="182" fontId="58" fillId="0" borderId="0" xfId="1" applyNumberFormat="1" applyFont="1" applyFill="1" applyBorder="1">
      <alignment vertical="center"/>
    </xf>
    <xf numFmtId="38" fontId="58" fillId="0" borderId="0" xfId="1" applyFont="1" applyFill="1" applyBorder="1">
      <alignment vertical="center"/>
    </xf>
    <xf numFmtId="184" fontId="58" fillId="0" borderId="0" xfId="1" applyNumberFormat="1" applyFont="1" applyFill="1" applyBorder="1" applyAlignment="1">
      <alignment vertical="center"/>
    </xf>
    <xf numFmtId="181" fontId="58" fillId="0" borderId="0" xfId="1" applyNumberFormat="1" applyFont="1" applyFill="1" applyBorder="1" applyAlignment="1">
      <alignment vertical="center"/>
    </xf>
    <xf numFmtId="1" fontId="58" fillId="0" borderId="67" xfId="0" applyNumberFormat="1" applyFont="1" applyBorder="1">
      <alignment vertical="center"/>
    </xf>
    <xf numFmtId="38" fontId="60" fillId="0" borderId="15" xfId="1" applyFont="1" applyBorder="1" applyAlignment="1">
      <alignment horizontal="right" vertical="center"/>
    </xf>
    <xf numFmtId="38" fontId="60" fillId="0" borderId="18" xfId="1" applyFont="1" applyBorder="1" applyAlignment="1">
      <alignment horizontal="right" vertical="center"/>
    </xf>
    <xf numFmtId="182" fontId="60" fillId="0" borderId="70" xfId="1" applyNumberFormat="1" applyFont="1" applyBorder="1" applyAlignment="1">
      <alignment horizontal="right" vertical="center"/>
    </xf>
    <xf numFmtId="2" fontId="60" fillId="0" borderId="70" xfId="0" applyNumberFormat="1" applyFont="1" applyBorder="1" applyAlignment="1">
      <alignment horizontal="right" vertical="center"/>
    </xf>
    <xf numFmtId="38" fontId="60" fillId="0" borderId="70" xfId="1" applyFont="1" applyFill="1" applyBorder="1" applyAlignment="1">
      <alignment vertical="center"/>
    </xf>
    <xf numFmtId="40" fontId="60" fillId="0" borderId="70" xfId="1" applyNumberFormat="1" applyFont="1" applyFill="1" applyBorder="1" applyAlignment="1">
      <alignment horizontal="right" vertical="center"/>
    </xf>
    <xf numFmtId="38" fontId="60" fillId="0" borderId="70" xfId="1" applyFont="1" applyFill="1" applyBorder="1" applyAlignment="1">
      <alignment horizontal="right" vertical="center"/>
    </xf>
    <xf numFmtId="182" fontId="60" fillId="0" borderId="64" xfId="1" applyNumberFormat="1" applyFont="1" applyFill="1" applyBorder="1" applyAlignment="1">
      <alignment horizontal="right" vertical="center"/>
    </xf>
    <xf numFmtId="38" fontId="60" fillId="0" borderId="15" xfId="1" applyFont="1" applyFill="1" applyBorder="1" applyAlignment="1">
      <alignment horizontal="right" vertical="center"/>
    </xf>
    <xf numFmtId="182" fontId="60" fillId="0" borderId="0" xfId="1" applyNumberFormat="1" applyFont="1" applyFill="1" applyBorder="1" applyAlignment="1">
      <alignment horizontal="right" vertical="center"/>
    </xf>
    <xf numFmtId="38" fontId="60" fillId="0" borderId="18" xfId="1" applyFont="1" applyFill="1" applyBorder="1" applyAlignment="1">
      <alignment horizontal="right" vertical="center"/>
    </xf>
    <xf numFmtId="38" fontId="60" fillId="0" borderId="0" xfId="1" applyFont="1" applyFill="1" applyBorder="1" applyAlignment="1">
      <alignment horizontal="right" vertical="center"/>
    </xf>
    <xf numFmtId="182" fontId="60" fillId="0" borderId="64" xfId="4" applyNumberFormat="1" applyFont="1" applyFill="1" applyBorder="1" applyAlignment="1">
      <alignment vertical="center"/>
    </xf>
    <xf numFmtId="182" fontId="60" fillId="0" borderId="63" xfId="1" applyNumberFormat="1" applyFont="1" applyFill="1" applyBorder="1" applyAlignment="1">
      <alignment vertical="center"/>
    </xf>
    <xf numFmtId="38" fontId="60" fillId="0" borderId="68" xfId="1" applyFont="1" applyFill="1" applyBorder="1" applyAlignment="1">
      <alignment vertical="center"/>
    </xf>
    <xf numFmtId="40" fontId="60" fillId="0" borderId="15" xfId="1" applyNumberFormat="1" applyFont="1" applyFill="1" applyBorder="1" applyAlignment="1">
      <alignment vertical="center"/>
    </xf>
    <xf numFmtId="40" fontId="60" fillId="0" borderId="0" xfId="4" applyNumberFormat="1" applyFont="1" applyFill="1" applyBorder="1" applyAlignment="1">
      <alignment vertical="center"/>
    </xf>
    <xf numFmtId="49" fontId="60" fillId="11" borderId="63" xfId="3" applyNumberFormat="1" applyFont="1" applyFill="1" applyBorder="1" applyAlignment="1">
      <alignment vertical="center"/>
    </xf>
    <xf numFmtId="49" fontId="60" fillId="11" borderId="64" xfId="3" applyNumberFormat="1" applyFont="1" applyFill="1" applyBorder="1" applyAlignment="1">
      <alignment vertical="center"/>
    </xf>
    <xf numFmtId="49" fontId="60" fillId="11" borderId="65" xfId="3" applyNumberFormat="1" applyFont="1" applyFill="1" applyBorder="1" applyAlignment="1">
      <alignment vertical="center"/>
    </xf>
    <xf numFmtId="1" fontId="60" fillId="11" borderId="0" xfId="0" applyNumberFormat="1" applyFont="1" applyFill="1">
      <alignment vertical="center"/>
    </xf>
    <xf numFmtId="38" fontId="60" fillId="11" borderId="66" xfId="1" applyFont="1" applyFill="1" applyBorder="1" applyAlignment="1">
      <alignment vertical="center"/>
    </xf>
    <xf numFmtId="2" fontId="60" fillId="11" borderId="64" xfId="0" applyNumberFormat="1" applyFont="1" applyFill="1" applyBorder="1">
      <alignment vertical="center"/>
    </xf>
    <xf numFmtId="38" fontId="60" fillId="11" borderId="63" xfId="1" applyFont="1" applyFill="1" applyBorder="1" applyAlignment="1">
      <alignment vertical="center"/>
    </xf>
    <xf numFmtId="38" fontId="60" fillId="11" borderId="64" xfId="1" applyFont="1" applyFill="1" applyBorder="1" applyAlignment="1">
      <alignment vertical="center"/>
    </xf>
    <xf numFmtId="2" fontId="60" fillId="11" borderId="0" xfId="0" applyNumberFormat="1" applyFont="1" applyFill="1">
      <alignment vertical="center"/>
    </xf>
    <xf numFmtId="2" fontId="60" fillId="11" borderId="65" xfId="0" applyNumberFormat="1" applyFont="1" applyFill="1" applyBorder="1">
      <alignment vertical="center"/>
    </xf>
    <xf numFmtId="38" fontId="60" fillId="11" borderId="67" xfId="1" applyFont="1" applyFill="1" applyBorder="1" applyAlignment="1">
      <alignment vertical="center"/>
    </xf>
    <xf numFmtId="1" fontId="60" fillId="11" borderId="63" xfId="0" applyNumberFormat="1" applyFont="1" applyFill="1" applyBorder="1">
      <alignment vertical="center"/>
    </xf>
    <xf numFmtId="0" fontId="60" fillId="11" borderId="65" xfId="0" applyFont="1" applyFill="1" applyBorder="1">
      <alignment vertical="center"/>
    </xf>
    <xf numFmtId="2" fontId="60" fillId="11" borderId="70" xfId="0" applyNumberFormat="1" applyFont="1" applyFill="1" applyBorder="1">
      <alignment vertical="center"/>
    </xf>
    <xf numFmtId="2" fontId="60" fillId="11" borderId="63" xfId="0" applyNumberFormat="1" applyFont="1" applyFill="1" applyBorder="1">
      <alignment vertical="center"/>
    </xf>
    <xf numFmtId="2" fontId="60" fillId="11" borderId="67" xfId="0" applyNumberFormat="1" applyFont="1" applyFill="1" applyBorder="1">
      <alignment vertical="center"/>
    </xf>
    <xf numFmtId="38" fontId="60" fillId="11" borderId="0" xfId="1" applyFont="1" applyFill="1" applyBorder="1" applyAlignment="1">
      <alignment vertical="center"/>
    </xf>
    <xf numFmtId="38" fontId="60" fillId="11" borderId="65" xfId="1" applyFont="1" applyFill="1" applyBorder="1" applyAlignment="1">
      <alignment vertical="center"/>
    </xf>
    <xf numFmtId="38" fontId="60" fillId="11" borderId="70" xfId="1" applyFont="1" applyFill="1" applyBorder="1" applyAlignment="1">
      <alignment vertical="center"/>
    </xf>
    <xf numFmtId="38" fontId="60" fillId="11" borderId="15" xfId="1" applyFont="1" applyFill="1" applyBorder="1" applyAlignment="1">
      <alignment vertical="center"/>
    </xf>
    <xf numFmtId="176" fontId="60" fillId="11" borderId="0" xfId="0" applyNumberFormat="1" applyFont="1" applyFill="1">
      <alignment vertical="center"/>
    </xf>
    <xf numFmtId="176" fontId="60" fillId="11" borderId="64" xfId="0" applyNumberFormat="1" applyFont="1" applyFill="1" applyBorder="1">
      <alignment vertical="center"/>
    </xf>
    <xf numFmtId="38" fontId="60" fillId="11" borderId="63" xfId="1" applyFont="1" applyFill="1" applyBorder="1" applyAlignment="1">
      <alignment horizontal="right" vertical="center"/>
    </xf>
    <xf numFmtId="40" fontId="60" fillId="11" borderId="70" xfId="1" applyNumberFormat="1" applyFont="1" applyFill="1" applyBorder="1" applyAlignment="1">
      <alignment horizontal="right" vertical="center"/>
    </xf>
    <xf numFmtId="38" fontId="60" fillId="11" borderId="70" xfId="1" applyFont="1" applyFill="1" applyBorder="1" applyAlignment="1">
      <alignment horizontal="right" vertical="center"/>
    </xf>
    <xf numFmtId="182" fontId="60" fillId="11" borderId="64" xfId="1" applyNumberFormat="1" applyFont="1" applyFill="1" applyBorder="1" applyAlignment="1">
      <alignment horizontal="right" vertical="center"/>
    </xf>
    <xf numFmtId="38" fontId="60" fillId="11" borderId="67" xfId="1" applyFont="1" applyFill="1" applyBorder="1" applyAlignment="1">
      <alignment horizontal="right" vertical="center"/>
    </xf>
    <xf numFmtId="2" fontId="60" fillId="11" borderId="0" xfId="0" applyNumberFormat="1" applyFont="1" applyFill="1" applyAlignment="1">
      <alignment horizontal="right" vertical="center"/>
    </xf>
    <xf numFmtId="0" fontId="60" fillId="11" borderId="0" xfId="0" applyFont="1" applyFill="1" applyAlignment="1">
      <alignment horizontal="right" vertical="center"/>
    </xf>
    <xf numFmtId="38" fontId="60" fillId="11" borderId="15" xfId="1" applyFont="1" applyFill="1" applyBorder="1" applyAlignment="1">
      <alignment horizontal="right" vertical="center"/>
    </xf>
    <xf numFmtId="182" fontId="60" fillId="11" borderId="0" xfId="1" applyNumberFormat="1" applyFont="1" applyFill="1" applyBorder="1" applyAlignment="1">
      <alignment horizontal="right" vertical="center"/>
    </xf>
    <xf numFmtId="38" fontId="60" fillId="11" borderId="18" xfId="1" applyFont="1" applyFill="1" applyBorder="1" applyAlignment="1">
      <alignment horizontal="right" vertical="center"/>
    </xf>
    <xf numFmtId="38" fontId="60" fillId="11" borderId="0" xfId="1" applyFont="1" applyFill="1" applyBorder="1" applyAlignment="1">
      <alignment horizontal="right" vertical="center"/>
    </xf>
    <xf numFmtId="182" fontId="60" fillId="11" borderId="64" xfId="4" applyNumberFormat="1" applyFont="1" applyFill="1" applyBorder="1" applyAlignment="1">
      <alignment vertical="center"/>
    </xf>
    <xf numFmtId="38" fontId="60" fillId="11" borderId="67" xfId="4" applyFont="1" applyFill="1" applyBorder="1" applyAlignment="1">
      <alignment vertical="center"/>
    </xf>
    <xf numFmtId="182" fontId="60" fillId="11" borderId="63" xfId="1" applyNumberFormat="1" applyFont="1" applyFill="1" applyBorder="1" applyAlignment="1">
      <alignment vertical="center"/>
    </xf>
    <xf numFmtId="182" fontId="60" fillId="11" borderId="0" xfId="1" applyNumberFormat="1" applyFont="1" applyFill="1" applyBorder="1" applyAlignment="1">
      <alignment vertical="center"/>
    </xf>
    <xf numFmtId="0" fontId="60" fillId="11" borderId="15" xfId="0" applyFont="1" applyFill="1" applyBorder="1">
      <alignment vertical="center"/>
    </xf>
    <xf numFmtId="0" fontId="60" fillId="11" borderId="68" xfId="0" applyFont="1" applyFill="1" applyBorder="1">
      <alignment vertical="center"/>
    </xf>
    <xf numFmtId="0" fontId="60" fillId="11" borderId="67" xfId="0" applyFont="1" applyFill="1" applyBorder="1">
      <alignment vertical="center"/>
    </xf>
    <xf numFmtId="38" fontId="60" fillId="11" borderId="68" xfId="1" applyFont="1" applyFill="1" applyBorder="1" applyAlignment="1">
      <alignment vertical="center"/>
    </xf>
    <xf numFmtId="0" fontId="60" fillId="11" borderId="18" xfId="0" applyFont="1" applyFill="1" applyBorder="1">
      <alignment vertical="center"/>
    </xf>
    <xf numFmtId="0" fontId="60" fillId="11" borderId="15" xfId="0" applyFont="1" applyFill="1" applyBorder="1" applyAlignment="1">
      <alignment horizontal="center" vertical="center"/>
    </xf>
    <xf numFmtId="0" fontId="60" fillId="11" borderId="0" xfId="0" applyFont="1" applyFill="1" applyAlignment="1">
      <alignment horizontal="center" vertical="center"/>
    </xf>
    <xf numFmtId="38" fontId="60" fillId="11" borderId="0" xfId="4" applyFont="1" applyFill="1" applyBorder="1" applyAlignment="1">
      <alignment vertical="center"/>
    </xf>
    <xf numFmtId="182" fontId="60" fillId="11" borderId="0" xfId="4" applyNumberFormat="1" applyFont="1" applyFill="1" applyBorder="1" applyAlignment="1">
      <alignment vertical="center"/>
    </xf>
    <xf numFmtId="40" fontId="60" fillId="11" borderId="0" xfId="1" applyNumberFormat="1" applyFont="1" applyFill="1" applyBorder="1" applyAlignment="1">
      <alignment vertical="center"/>
    </xf>
    <xf numFmtId="38" fontId="60" fillId="11" borderId="18" xfId="1" applyFont="1" applyFill="1" applyBorder="1" applyAlignment="1">
      <alignment vertical="center"/>
    </xf>
    <xf numFmtId="40" fontId="60" fillId="11" borderId="15" xfId="1" applyNumberFormat="1" applyFont="1" applyFill="1" applyBorder="1" applyAlignment="1">
      <alignment vertical="center"/>
    </xf>
    <xf numFmtId="182" fontId="60" fillId="11" borderId="15" xfId="4" applyNumberFormat="1" applyFont="1" applyFill="1" applyBorder="1" applyAlignment="1">
      <alignment vertical="center"/>
    </xf>
    <xf numFmtId="40" fontId="60" fillId="11" borderId="0" xfId="4" applyNumberFormat="1" applyFont="1" applyFill="1" applyBorder="1" applyAlignment="1">
      <alignment vertical="center"/>
    </xf>
    <xf numFmtId="38" fontId="60" fillId="11" borderId="15" xfId="4" applyFont="1" applyFill="1" applyBorder="1" applyAlignment="1">
      <alignment vertical="center"/>
    </xf>
    <xf numFmtId="1" fontId="60" fillId="11" borderId="15" xfId="0" applyNumberFormat="1" applyFont="1" applyFill="1" applyBorder="1">
      <alignment vertical="center"/>
    </xf>
    <xf numFmtId="2" fontId="60" fillId="11" borderId="15" xfId="0" applyNumberFormat="1" applyFont="1" applyFill="1" applyBorder="1">
      <alignment vertical="center"/>
    </xf>
    <xf numFmtId="2" fontId="60" fillId="11" borderId="18" xfId="0" applyNumberFormat="1" applyFont="1" applyFill="1" applyBorder="1">
      <alignment vertical="center"/>
    </xf>
    <xf numFmtId="1" fontId="60" fillId="11" borderId="64" xfId="0" applyNumberFormat="1" applyFont="1" applyFill="1" applyBorder="1">
      <alignment vertical="center"/>
    </xf>
    <xf numFmtId="1" fontId="60" fillId="11" borderId="67" xfId="0" applyNumberFormat="1" applyFont="1" applyFill="1" applyBorder="1">
      <alignment vertical="center"/>
    </xf>
    <xf numFmtId="1" fontId="60" fillId="11" borderId="65" xfId="0" applyNumberFormat="1" applyFont="1" applyFill="1" applyBorder="1">
      <alignment vertical="center"/>
    </xf>
    <xf numFmtId="184" fontId="60" fillId="11" borderId="0" xfId="0" applyNumberFormat="1" applyFont="1" applyFill="1">
      <alignment vertical="center"/>
    </xf>
    <xf numFmtId="181" fontId="60" fillId="11" borderId="0" xfId="0" applyNumberFormat="1" applyFont="1" applyFill="1">
      <alignment vertical="center"/>
    </xf>
    <xf numFmtId="184" fontId="60" fillId="11" borderId="15" xfId="1" applyNumberFormat="1" applyFont="1" applyFill="1" applyBorder="1" applyAlignment="1">
      <alignment vertical="center"/>
    </xf>
    <xf numFmtId="181" fontId="60" fillId="11" borderId="0" xfId="1" applyNumberFormat="1" applyFont="1" applyFill="1" applyBorder="1" applyAlignment="1">
      <alignment vertical="center"/>
    </xf>
    <xf numFmtId="184" fontId="60" fillId="11" borderId="0" xfId="1" applyNumberFormat="1" applyFont="1" applyFill="1" applyBorder="1" applyAlignment="1">
      <alignment vertical="center"/>
    </xf>
    <xf numFmtId="181" fontId="60" fillId="11" borderId="15" xfId="0" applyNumberFormat="1" applyFont="1" applyFill="1" applyBorder="1">
      <alignment vertical="center"/>
    </xf>
    <xf numFmtId="1" fontId="60" fillId="11" borderId="18" xfId="0" applyNumberFormat="1" applyFont="1" applyFill="1" applyBorder="1">
      <alignment vertical="center"/>
    </xf>
    <xf numFmtId="182" fontId="60" fillId="11" borderId="15" xfId="1" applyNumberFormat="1" applyFont="1" applyFill="1" applyBorder="1" applyAlignment="1">
      <alignment horizontal="center" vertical="center"/>
    </xf>
    <xf numFmtId="182" fontId="60" fillId="11" borderId="0" xfId="1" applyNumberFormat="1" applyFont="1" applyFill="1" applyBorder="1" applyAlignment="1">
      <alignment horizontal="center" vertical="center"/>
    </xf>
    <xf numFmtId="182" fontId="60" fillId="11" borderId="15" xfId="1" applyNumberFormat="1" applyFont="1" applyFill="1" applyBorder="1" applyAlignment="1">
      <alignment vertical="center"/>
    </xf>
    <xf numFmtId="176" fontId="60" fillId="11" borderId="178" xfId="0" applyNumberFormat="1" applyFont="1" applyFill="1" applyBorder="1">
      <alignment vertical="center"/>
    </xf>
    <xf numFmtId="182" fontId="60" fillId="11" borderId="15" xfId="4" applyNumberFormat="1" applyFont="1" applyFill="1" applyBorder="1" applyAlignment="1">
      <alignment horizontal="center" vertical="center"/>
    </xf>
    <xf numFmtId="182" fontId="60" fillId="11" borderId="0" xfId="4" applyNumberFormat="1" applyFont="1" applyFill="1" applyBorder="1" applyAlignment="1">
      <alignment horizontal="center" vertical="center"/>
    </xf>
    <xf numFmtId="2" fontId="60" fillId="11" borderId="0" xfId="0" applyNumberFormat="1" applyFont="1" applyFill="1" applyAlignment="1"/>
    <xf numFmtId="1" fontId="60" fillId="11" borderId="0" xfId="0" applyNumberFormat="1" applyFont="1" applyFill="1" applyAlignment="1"/>
    <xf numFmtId="1" fontId="60" fillId="11" borderId="64" xfId="1" applyNumberFormat="1" applyFont="1" applyFill="1" applyBorder="1" applyAlignment="1">
      <alignment vertical="center"/>
    </xf>
    <xf numFmtId="0" fontId="28" fillId="11" borderId="11" xfId="0" applyFont="1" applyFill="1" applyBorder="1">
      <alignment vertical="center"/>
    </xf>
    <xf numFmtId="182" fontId="58" fillId="11" borderId="0" xfId="1" applyNumberFormat="1" applyFont="1" applyFill="1" applyBorder="1">
      <alignment vertical="center"/>
    </xf>
    <xf numFmtId="38" fontId="58" fillId="11" borderId="0" xfId="1" applyFont="1" applyFill="1" applyBorder="1">
      <alignment vertical="center"/>
    </xf>
    <xf numFmtId="38" fontId="58" fillId="11" borderId="0" xfId="1" applyFont="1" applyFill="1">
      <alignment vertical="center"/>
    </xf>
    <xf numFmtId="182" fontId="58" fillId="11" borderId="0" xfId="1" applyNumberFormat="1" applyFont="1" applyFill="1">
      <alignment vertical="center"/>
    </xf>
    <xf numFmtId="38" fontId="58" fillId="11" borderId="15" xfId="1" applyFont="1" applyFill="1" applyBorder="1">
      <alignment vertical="center"/>
    </xf>
    <xf numFmtId="182" fontId="60" fillId="58" borderId="15" xfId="1" applyNumberFormat="1" applyFont="1" applyFill="1" applyBorder="1" applyAlignment="1">
      <alignment horizontal="center" vertical="center"/>
    </xf>
    <xf numFmtId="182" fontId="60" fillId="58" borderId="0" xfId="1" applyNumberFormat="1" applyFont="1" applyFill="1" applyBorder="1" applyAlignment="1">
      <alignment horizontal="center" vertical="center"/>
    </xf>
    <xf numFmtId="182" fontId="60" fillId="58" borderId="0" xfId="1" applyNumberFormat="1" applyFont="1" applyFill="1" applyBorder="1" applyAlignment="1">
      <alignment vertical="center"/>
    </xf>
    <xf numFmtId="38" fontId="60" fillId="58" borderId="0" xfId="1" applyFont="1" applyFill="1" applyBorder="1" applyAlignment="1">
      <alignment vertical="center"/>
    </xf>
    <xf numFmtId="184" fontId="60" fillId="11" borderId="15" xfId="4" applyNumberFormat="1" applyFont="1" applyFill="1" applyBorder="1" applyAlignment="1">
      <alignment horizontal="right" vertical="center"/>
    </xf>
    <xf numFmtId="184" fontId="60" fillId="11" borderId="0" xfId="4" applyNumberFormat="1" applyFont="1" applyFill="1" applyBorder="1" applyAlignment="1">
      <alignment horizontal="center" vertical="center"/>
    </xf>
    <xf numFmtId="38" fontId="60" fillId="11" borderId="18" xfId="4" applyFont="1" applyFill="1" applyBorder="1" applyAlignment="1">
      <alignment vertical="center"/>
    </xf>
    <xf numFmtId="184" fontId="58" fillId="11" borderId="0" xfId="1" applyNumberFormat="1" applyFont="1" applyFill="1" applyBorder="1" applyAlignment="1">
      <alignment vertical="center"/>
    </xf>
    <xf numFmtId="181" fontId="58" fillId="11" borderId="0" xfId="1" applyNumberFormat="1" applyFont="1" applyFill="1" applyBorder="1" applyAlignment="1">
      <alignment vertical="center"/>
    </xf>
    <xf numFmtId="1" fontId="58" fillId="11" borderId="67" xfId="0" applyNumberFormat="1" applyFont="1" applyFill="1" applyBorder="1">
      <alignment vertical="center"/>
    </xf>
    <xf numFmtId="176" fontId="60" fillId="11" borderId="67" xfId="0" applyNumberFormat="1" applyFont="1" applyFill="1" applyBorder="1">
      <alignment vertical="center"/>
    </xf>
    <xf numFmtId="0" fontId="160" fillId="59" borderId="31" xfId="0" applyFont="1" applyFill="1" applyBorder="1">
      <alignment vertical="center"/>
    </xf>
    <xf numFmtId="0" fontId="160" fillId="59" borderId="0" xfId="0" applyFont="1" applyFill="1">
      <alignment vertical="center"/>
    </xf>
    <xf numFmtId="0" fontId="160" fillId="59" borderId="0" xfId="0" applyFont="1" applyFill="1" applyAlignment="1">
      <alignment horizontal="center" vertical="center"/>
    </xf>
    <xf numFmtId="0" fontId="160" fillId="59" borderId="0" xfId="0" applyFont="1" applyFill="1" applyAlignment="1">
      <alignment horizontal="left" vertical="center"/>
    </xf>
    <xf numFmtId="0" fontId="60" fillId="59" borderId="0" xfId="0" applyFont="1" applyFill="1">
      <alignment vertical="center"/>
    </xf>
    <xf numFmtId="0" fontId="60" fillId="59" borderId="0" xfId="0" applyFont="1" applyFill="1" applyAlignment="1">
      <alignment horizontal="right" vertical="center"/>
    </xf>
    <xf numFmtId="2" fontId="160" fillId="59" borderId="0" xfId="0" applyNumberFormat="1" applyFont="1" applyFill="1">
      <alignment vertical="center"/>
    </xf>
    <xf numFmtId="176" fontId="160" fillId="59" borderId="0" xfId="0" applyNumberFormat="1" applyFont="1" applyFill="1" applyAlignment="1">
      <alignment horizontal="center" vertical="center"/>
    </xf>
    <xf numFmtId="176" fontId="160" fillId="59" borderId="0" xfId="0" applyNumberFormat="1" applyFont="1" applyFill="1">
      <alignment vertical="center"/>
    </xf>
    <xf numFmtId="38" fontId="63" fillId="59" borderId="0" xfId="1" applyFont="1" applyFill="1" applyBorder="1" applyAlignment="1">
      <alignment vertical="center"/>
    </xf>
    <xf numFmtId="0" fontId="160" fillId="59" borderId="61" xfId="0" applyFont="1" applyFill="1" applyBorder="1" applyAlignment="1">
      <alignment vertical="top" wrapText="1"/>
    </xf>
    <xf numFmtId="0" fontId="161" fillId="59" borderId="0" xfId="0" applyFont="1" applyFill="1" applyAlignment="1">
      <alignment horizontal="center" vertical="center"/>
    </xf>
    <xf numFmtId="38" fontId="161" fillId="59" borderId="0" xfId="1" applyFont="1" applyFill="1" applyBorder="1" applyAlignment="1">
      <alignment horizontal="center" vertical="center"/>
    </xf>
    <xf numFmtId="38" fontId="161" fillId="59" borderId="0" xfId="1" applyFont="1" applyFill="1" applyBorder="1" applyAlignment="1">
      <alignment horizontal="center" vertical="center" wrapText="1"/>
    </xf>
    <xf numFmtId="38" fontId="160" fillId="59" borderId="0" xfId="1" applyFont="1" applyFill="1" applyBorder="1" applyAlignment="1">
      <alignment horizontal="center" vertical="center"/>
    </xf>
    <xf numFmtId="38" fontId="65" fillId="18" borderId="35" xfId="1" applyFont="1" applyFill="1" applyBorder="1" applyAlignment="1">
      <alignment vertical="center"/>
    </xf>
    <xf numFmtId="38" fontId="60" fillId="0" borderId="68" xfId="1" applyFont="1" applyFill="1" applyBorder="1" applyAlignment="1">
      <alignment horizontal="right" vertical="center"/>
    </xf>
    <xf numFmtId="38" fontId="146" fillId="3" borderId="68" xfId="1" applyFont="1" applyFill="1" applyBorder="1" applyAlignment="1">
      <alignment vertical="center"/>
    </xf>
    <xf numFmtId="2" fontId="146" fillId="3" borderId="67" xfId="0" applyNumberFormat="1" applyFont="1" applyFill="1" applyBorder="1">
      <alignment vertical="center"/>
    </xf>
    <xf numFmtId="38" fontId="60" fillId="7" borderId="68" xfId="1" applyFont="1" applyFill="1" applyBorder="1" applyAlignment="1">
      <alignment vertical="center"/>
    </xf>
    <xf numFmtId="40" fontId="60" fillId="7" borderId="67" xfId="1" applyNumberFormat="1" applyFont="1" applyFill="1" applyBorder="1" applyAlignment="1">
      <alignment vertical="center"/>
    </xf>
    <xf numFmtId="38" fontId="166" fillId="0" borderId="0" xfId="1" applyFont="1" applyFill="1" applyBorder="1" applyAlignment="1">
      <alignment horizontal="center" vertical="center"/>
    </xf>
    <xf numFmtId="0" fontId="166" fillId="0" borderId="0" xfId="0" applyFont="1" applyAlignment="1">
      <alignment horizontal="center" vertical="center"/>
    </xf>
    <xf numFmtId="38" fontId="167" fillId="0" borderId="0" xfId="1" applyFont="1" applyFill="1" applyBorder="1" applyAlignment="1">
      <alignment horizontal="center" vertical="center"/>
    </xf>
    <xf numFmtId="38" fontId="168" fillId="0" borderId="0" xfId="1" applyFont="1" applyFill="1" applyBorder="1" applyAlignment="1">
      <alignment horizontal="center" vertical="center"/>
    </xf>
    <xf numFmtId="38" fontId="146" fillId="0" borderId="0" xfId="1" applyFont="1" applyFill="1" applyBorder="1" applyAlignment="1">
      <alignment horizontal="center" vertical="center" wrapText="1"/>
    </xf>
    <xf numFmtId="184" fontId="60" fillId="0" borderId="15" xfId="4" applyNumberFormat="1" applyFont="1" applyBorder="1" applyAlignment="1">
      <alignment vertical="center"/>
    </xf>
    <xf numFmtId="181" fontId="60" fillId="0" borderId="0" xfId="4" applyNumberFormat="1" applyFont="1" applyBorder="1" applyAlignment="1">
      <alignment vertical="center"/>
    </xf>
    <xf numFmtId="184" fontId="60" fillId="0" borderId="64" xfId="0" applyNumberFormat="1" applyFont="1" applyBorder="1">
      <alignment vertical="center"/>
    </xf>
    <xf numFmtId="38" fontId="60" fillId="0" borderId="64" xfId="4" applyFont="1" applyBorder="1" applyAlignment="1">
      <alignment vertical="center"/>
    </xf>
    <xf numFmtId="38" fontId="60" fillId="0" borderId="0" xfId="4" applyFont="1" applyBorder="1" applyAlignment="1">
      <alignment horizontal="center" vertical="center"/>
    </xf>
    <xf numFmtId="38" fontId="58" fillId="0" borderId="0" xfId="1" applyFont="1" applyBorder="1" applyAlignment="1">
      <alignment vertical="center"/>
    </xf>
    <xf numFmtId="0" fontId="60" fillId="11" borderId="67" xfId="1" applyNumberFormat="1" applyFont="1" applyFill="1" applyBorder="1" applyAlignment="1">
      <alignment vertical="center"/>
    </xf>
    <xf numFmtId="182" fontId="60" fillId="11" borderId="64" xfId="1" applyNumberFormat="1" applyFont="1" applyFill="1" applyBorder="1" applyAlignment="1">
      <alignment vertical="center"/>
    </xf>
    <xf numFmtId="182" fontId="60" fillId="11" borderId="70" xfId="1" applyNumberFormat="1" applyFont="1" applyFill="1" applyBorder="1" applyAlignment="1">
      <alignment vertical="center"/>
    </xf>
    <xf numFmtId="38" fontId="60" fillId="11" borderId="40" xfId="4" applyFont="1" applyFill="1" applyBorder="1" applyAlignment="1">
      <alignment vertical="center"/>
    </xf>
    <xf numFmtId="38" fontId="60" fillId="11" borderId="33" xfId="4" applyFont="1" applyFill="1" applyBorder="1" applyAlignment="1">
      <alignment vertical="center"/>
    </xf>
    <xf numFmtId="38" fontId="60" fillId="11" borderId="41" xfId="4" applyFont="1" applyFill="1" applyBorder="1" applyAlignment="1">
      <alignment vertical="center"/>
    </xf>
    <xf numFmtId="182" fontId="60" fillId="11" borderId="40" xfId="4" applyNumberFormat="1" applyFont="1" applyFill="1" applyBorder="1" applyAlignment="1">
      <alignment vertical="center"/>
    </xf>
    <xf numFmtId="182" fontId="60" fillId="11" borderId="33" xfId="4" applyNumberFormat="1" applyFont="1" applyFill="1" applyBorder="1" applyAlignment="1">
      <alignment vertical="center"/>
    </xf>
    <xf numFmtId="182" fontId="60" fillId="11" borderId="41" xfId="4" applyNumberFormat="1" applyFont="1" applyFill="1" applyBorder="1" applyAlignment="1">
      <alignment vertical="center"/>
    </xf>
    <xf numFmtId="184" fontId="60" fillId="11" borderId="15" xfId="4" applyNumberFormat="1" applyFont="1" applyFill="1" applyBorder="1" applyAlignment="1">
      <alignment vertical="center"/>
    </xf>
    <xf numFmtId="184" fontId="60" fillId="11" borderId="0" xfId="4" applyNumberFormat="1" applyFont="1" applyFill="1" applyBorder="1" applyAlignment="1">
      <alignment vertical="center"/>
    </xf>
    <xf numFmtId="181" fontId="60" fillId="11" borderId="0" xfId="4" applyNumberFormat="1" applyFont="1" applyFill="1" applyBorder="1" applyAlignment="1">
      <alignment vertical="center"/>
    </xf>
    <xf numFmtId="38" fontId="60" fillId="11" borderId="64" xfId="4" applyFont="1" applyFill="1" applyBorder="1" applyAlignment="1">
      <alignment vertical="center"/>
    </xf>
    <xf numFmtId="38" fontId="60" fillId="11" borderId="0" xfId="4" applyFont="1" applyFill="1" applyBorder="1" applyAlignment="1">
      <alignment horizontal="center" vertical="center"/>
    </xf>
    <xf numFmtId="38" fontId="58" fillId="11" borderId="0" xfId="1" applyFont="1" applyFill="1" applyBorder="1" applyAlignment="1">
      <alignment vertical="center"/>
    </xf>
    <xf numFmtId="184" fontId="60" fillId="20" borderId="15" xfId="4" applyNumberFormat="1" applyFont="1" applyFill="1" applyBorder="1" applyAlignment="1">
      <alignment vertical="center"/>
    </xf>
    <xf numFmtId="0" fontId="60" fillId="0" borderId="67" xfId="1" applyNumberFormat="1" applyFont="1" applyFill="1" applyBorder="1" applyAlignment="1">
      <alignment vertical="center"/>
    </xf>
    <xf numFmtId="182" fontId="60" fillId="0" borderId="64" xfId="1" applyNumberFormat="1" applyFont="1" applyFill="1" applyBorder="1" applyAlignment="1">
      <alignment vertical="center"/>
    </xf>
    <xf numFmtId="38" fontId="60" fillId="0" borderId="40" xfId="4" applyFont="1" applyFill="1" applyBorder="1" applyAlignment="1">
      <alignment vertical="center"/>
    </xf>
    <xf numFmtId="38" fontId="60" fillId="0" borderId="33" xfId="4" applyFont="1" applyFill="1" applyBorder="1" applyAlignment="1">
      <alignment vertical="center"/>
    </xf>
    <xf numFmtId="38" fontId="60" fillId="0" borderId="41" xfId="4" applyFont="1" applyFill="1" applyBorder="1" applyAlignment="1">
      <alignment vertical="center"/>
    </xf>
    <xf numFmtId="182" fontId="60" fillId="0" borderId="40" xfId="4" applyNumberFormat="1" applyFont="1" applyFill="1" applyBorder="1" applyAlignment="1">
      <alignment vertical="center"/>
    </xf>
    <xf numFmtId="182" fontId="60" fillId="0" borderId="33" xfId="4" applyNumberFormat="1" applyFont="1" applyFill="1" applyBorder="1" applyAlignment="1">
      <alignment vertical="center"/>
    </xf>
    <xf numFmtId="182" fontId="60" fillId="0" borderId="41" xfId="4" applyNumberFormat="1" applyFont="1" applyFill="1" applyBorder="1" applyAlignment="1">
      <alignment vertical="center"/>
    </xf>
    <xf numFmtId="184" fontId="60" fillId="0" borderId="0" xfId="4" applyNumberFormat="1" applyFont="1" applyFill="1" applyBorder="1" applyAlignment="1">
      <alignment vertical="center"/>
    </xf>
    <xf numFmtId="181" fontId="60" fillId="0" borderId="0" xfId="4" applyNumberFormat="1" applyFont="1" applyFill="1" applyBorder="1" applyAlignment="1">
      <alignment vertical="center"/>
    </xf>
    <xf numFmtId="38" fontId="146" fillId="3" borderId="63" xfId="1" applyFont="1" applyFill="1" applyBorder="1" applyAlignment="1">
      <alignment vertical="center"/>
    </xf>
    <xf numFmtId="2" fontId="146" fillId="3" borderId="64" xfId="0" applyNumberFormat="1" applyFont="1" applyFill="1" applyBorder="1">
      <alignment vertical="center"/>
    </xf>
    <xf numFmtId="38" fontId="146" fillId="3" borderId="67" xfId="1" applyFont="1" applyFill="1" applyBorder="1" applyAlignment="1">
      <alignment vertical="center"/>
    </xf>
    <xf numFmtId="182" fontId="146" fillId="3" borderId="64" xfId="0" applyNumberFormat="1" applyFont="1" applyFill="1" applyBorder="1">
      <alignment vertical="center"/>
    </xf>
    <xf numFmtId="2" fontId="146" fillId="3" borderId="15" xfId="0" applyNumberFormat="1" applyFont="1" applyFill="1" applyBorder="1">
      <alignment vertical="center"/>
    </xf>
    <xf numFmtId="182" fontId="146" fillId="3" borderId="65" xfId="0" applyNumberFormat="1" applyFont="1" applyFill="1" applyBorder="1">
      <alignment vertical="center"/>
    </xf>
    <xf numFmtId="2" fontId="146" fillId="3" borderId="63" xfId="0" applyNumberFormat="1" applyFont="1" applyFill="1" applyBorder="1">
      <alignment vertical="center"/>
    </xf>
    <xf numFmtId="2" fontId="146" fillId="3" borderId="70" xfId="0" applyNumberFormat="1" applyFont="1" applyFill="1" applyBorder="1">
      <alignment vertical="center"/>
    </xf>
    <xf numFmtId="38" fontId="146" fillId="3" borderId="64" xfId="4" applyFont="1" applyFill="1" applyBorder="1" applyAlignment="1">
      <alignment vertical="center"/>
    </xf>
    <xf numFmtId="182" fontId="146" fillId="3" borderId="15" xfId="1" applyNumberFormat="1" applyFont="1" applyFill="1" applyBorder="1" applyAlignment="1">
      <alignment vertical="center"/>
    </xf>
    <xf numFmtId="38" fontId="92" fillId="3" borderId="15" xfId="0" applyNumberFormat="1" applyFont="1" applyFill="1" applyBorder="1">
      <alignment vertical="center"/>
    </xf>
    <xf numFmtId="1" fontId="146" fillId="3" borderId="0" xfId="0" applyNumberFormat="1" applyFont="1" applyFill="1">
      <alignment vertical="center"/>
    </xf>
    <xf numFmtId="181" fontId="146" fillId="3" borderId="0" xfId="0" applyNumberFormat="1" applyFont="1" applyFill="1">
      <alignment vertical="center"/>
    </xf>
    <xf numFmtId="182" fontId="92" fillId="3" borderId="15" xfId="0" applyNumberFormat="1" applyFont="1" applyFill="1" applyBorder="1">
      <alignment vertical="center"/>
    </xf>
    <xf numFmtId="184" fontId="146" fillId="3" borderId="0" xfId="0" applyNumberFormat="1" applyFont="1" applyFill="1">
      <alignment vertical="center"/>
    </xf>
    <xf numFmtId="2" fontId="169" fillId="3" borderId="0" xfId="0" applyNumberFormat="1" applyFont="1" applyFill="1">
      <alignment vertical="center"/>
    </xf>
    <xf numFmtId="38" fontId="146" fillId="13" borderId="63" xfId="1" applyFont="1" applyFill="1" applyBorder="1" applyAlignment="1">
      <alignment vertical="center"/>
    </xf>
    <xf numFmtId="0" fontId="146" fillId="13" borderId="64" xfId="0" applyFont="1" applyFill="1" applyBorder="1">
      <alignment vertical="center"/>
    </xf>
    <xf numFmtId="0" fontId="146" fillId="13" borderId="67" xfId="0" applyFont="1" applyFill="1" applyBorder="1">
      <alignment vertical="center"/>
    </xf>
    <xf numFmtId="0" fontId="169" fillId="13" borderId="0" xfId="0" applyFont="1" applyFill="1">
      <alignment vertical="center"/>
    </xf>
    <xf numFmtId="0" fontId="60" fillId="0" borderId="0" xfId="3" applyFont="1" applyAlignment="1">
      <alignment vertical="center"/>
    </xf>
    <xf numFmtId="0" fontId="60" fillId="0" borderId="0" xfId="3" applyFont="1" applyAlignment="1">
      <alignment vertical="center" wrapText="1"/>
    </xf>
    <xf numFmtId="1" fontId="60" fillId="0" borderId="70" xfId="0" applyNumberFormat="1" applyFont="1" applyBorder="1">
      <alignment vertical="center"/>
    </xf>
    <xf numFmtId="182" fontId="146" fillId="0" borderId="0" xfId="0" applyNumberFormat="1" applyFont="1">
      <alignment vertical="center"/>
    </xf>
    <xf numFmtId="182" fontId="60" fillId="0" borderId="0" xfId="0" applyNumberFormat="1" applyFont="1">
      <alignment vertical="center"/>
    </xf>
    <xf numFmtId="38" fontId="72" fillId="0" borderId="0" xfId="0" applyNumberFormat="1" applyFont="1">
      <alignment vertical="center"/>
    </xf>
    <xf numFmtId="182" fontId="72" fillId="0" borderId="0" xfId="0" applyNumberFormat="1" applyFont="1">
      <alignment vertical="center"/>
    </xf>
    <xf numFmtId="184" fontId="86" fillId="0" borderId="0" xfId="0" applyNumberFormat="1" applyFont="1">
      <alignment vertical="center"/>
    </xf>
    <xf numFmtId="40" fontId="72" fillId="0" borderId="0" xfId="1" applyNumberFormat="1" applyFont="1" applyFill="1" applyBorder="1" applyAlignment="1">
      <alignment vertical="center"/>
    </xf>
    <xf numFmtId="186" fontId="72" fillId="0" borderId="0" xfId="1" applyNumberFormat="1" applyFont="1" applyFill="1" applyBorder="1" applyAlignment="1">
      <alignment vertical="center"/>
    </xf>
    <xf numFmtId="176" fontId="92" fillId="0" borderId="0" xfId="0" applyNumberFormat="1" applyFont="1">
      <alignment vertical="center"/>
    </xf>
    <xf numFmtId="176" fontId="60" fillId="0" borderId="18" xfId="0" applyNumberFormat="1" applyFont="1" applyBorder="1">
      <alignment vertical="center"/>
    </xf>
    <xf numFmtId="176" fontId="127" fillId="0" borderId="0" xfId="0" applyNumberFormat="1" applyFont="1">
      <alignment vertical="center"/>
    </xf>
    <xf numFmtId="176" fontId="58" fillId="0" borderId="0" xfId="0" applyNumberFormat="1" applyFont="1">
      <alignment vertical="center"/>
    </xf>
    <xf numFmtId="176" fontId="58" fillId="0" borderId="15" xfId="0" applyNumberFormat="1" applyFont="1" applyBorder="1">
      <alignment vertical="center"/>
    </xf>
    <xf numFmtId="176" fontId="169" fillId="0" borderId="0" xfId="0" applyNumberFormat="1" applyFont="1">
      <alignment vertical="center"/>
    </xf>
    <xf numFmtId="182" fontId="169" fillId="0" borderId="0" xfId="1" applyNumberFormat="1" applyFont="1">
      <alignment vertical="center"/>
    </xf>
    <xf numFmtId="176" fontId="107" fillId="0" borderId="0" xfId="0" applyNumberFormat="1" applyFont="1">
      <alignment vertical="center"/>
    </xf>
    <xf numFmtId="176" fontId="107" fillId="0" borderId="15" xfId="0" applyNumberFormat="1" applyFont="1" applyBorder="1">
      <alignment vertical="center"/>
    </xf>
    <xf numFmtId="1" fontId="127" fillId="0" borderId="0" xfId="0" applyNumberFormat="1" applyFont="1">
      <alignment vertical="center"/>
    </xf>
    <xf numFmtId="1" fontId="58" fillId="0" borderId="0" xfId="0" applyNumberFormat="1" applyFont="1">
      <alignment vertical="center"/>
    </xf>
    <xf numFmtId="1" fontId="58" fillId="0" borderId="15" xfId="0" applyNumberFormat="1" applyFont="1" applyBorder="1">
      <alignment vertical="center"/>
    </xf>
    <xf numFmtId="1" fontId="169" fillId="0" borderId="0" xfId="0" applyNumberFormat="1" applyFont="1">
      <alignment vertical="center"/>
    </xf>
    <xf numFmtId="40" fontId="60" fillId="0" borderId="70" xfId="1" applyNumberFormat="1" applyFont="1" applyFill="1" applyBorder="1" applyAlignment="1">
      <alignment vertical="center"/>
    </xf>
    <xf numFmtId="2" fontId="60" fillId="0" borderId="0" xfId="1" applyNumberFormat="1" applyFont="1" applyFill="1" applyBorder="1" applyAlignment="1">
      <alignment vertical="center"/>
    </xf>
    <xf numFmtId="1" fontId="60" fillId="0" borderId="70" xfId="1" applyNumberFormat="1" applyFont="1" applyFill="1" applyBorder="1" applyAlignment="1">
      <alignment vertical="center"/>
    </xf>
    <xf numFmtId="38" fontId="160" fillId="59" borderId="0" xfId="1" applyFont="1" applyFill="1" applyBorder="1" applyAlignment="1">
      <alignment vertical="center"/>
    </xf>
    <xf numFmtId="38" fontId="92" fillId="0" borderId="0" xfId="1" applyFont="1" applyFill="1" applyBorder="1" applyAlignment="1">
      <alignment vertical="center"/>
    </xf>
    <xf numFmtId="38" fontId="58" fillId="0" borderId="0" xfId="1" applyFont="1" applyFill="1" applyBorder="1" applyAlignment="1">
      <alignment vertical="center"/>
    </xf>
    <xf numFmtId="38" fontId="58" fillId="0" borderId="15" xfId="1" applyFont="1" applyFill="1" applyBorder="1" applyAlignment="1">
      <alignment vertical="center"/>
    </xf>
    <xf numFmtId="38" fontId="169" fillId="0" borderId="0" xfId="1" applyFont="1" applyFill="1" applyBorder="1" applyAlignment="1">
      <alignment vertical="center"/>
    </xf>
    <xf numFmtId="38" fontId="107" fillId="0" borderId="15" xfId="1" applyFont="1" applyFill="1" applyBorder="1" applyAlignment="1">
      <alignment vertical="center"/>
    </xf>
    <xf numFmtId="0" fontId="63" fillId="0" borderId="223" xfId="0" applyFont="1" applyBorder="1" applyAlignment="1">
      <alignment horizontal="left" vertical="center" wrapText="1"/>
    </xf>
    <xf numFmtId="0" fontId="63" fillId="0" borderId="222" xfId="0" applyFont="1" applyBorder="1" applyAlignment="1">
      <alignment horizontal="left" vertical="center" wrapText="1"/>
    </xf>
    <xf numFmtId="0" fontId="63" fillId="3" borderId="226" xfId="0" applyFont="1" applyFill="1" applyBorder="1" applyAlignment="1">
      <alignment horizontal="center" vertical="center" wrapText="1"/>
    </xf>
    <xf numFmtId="0" fontId="63" fillId="3" borderId="225" xfId="0" applyFont="1" applyFill="1" applyBorder="1" applyAlignment="1">
      <alignment horizontal="center" vertical="center" wrapText="1"/>
    </xf>
    <xf numFmtId="0" fontId="60" fillId="0" borderId="0" xfId="0" applyFont="1" applyAlignment="1">
      <alignment horizontal="left" vertical="center" wrapText="1"/>
    </xf>
    <xf numFmtId="0" fontId="60" fillId="0" borderId="227" xfId="0" applyFont="1" applyBorder="1" applyAlignment="1">
      <alignment horizontal="left" vertical="center" wrapText="1"/>
    </xf>
    <xf numFmtId="0" fontId="60" fillId="0" borderId="221" xfId="0" applyFont="1" applyBorder="1" applyAlignment="1">
      <alignment horizontal="left" vertical="center" wrapText="1"/>
    </xf>
    <xf numFmtId="0" fontId="63" fillId="0" borderId="224" xfId="0" applyFont="1" applyBorder="1" applyAlignment="1">
      <alignment horizontal="left" vertical="center" wrapText="1"/>
    </xf>
    <xf numFmtId="38" fontId="3" fillId="0" borderId="316" xfId="1" applyFont="1" applyFill="1" applyBorder="1" applyAlignment="1">
      <alignment horizontal="right" vertical="center" shrinkToFit="1"/>
    </xf>
    <xf numFmtId="38" fontId="3" fillId="0" borderId="323" xfId="1" applyFont="1" applyFill="1" applyBorder="1" applyAlignment="1">
      <alignment horizontal="right" vertical="center" shrinkToFit="1"/>
    </xf>
    <xf numFmtId="38" fontId="24" fillId="0" borderId="316" xfId="1" applyFont="1" applyFill="1" applyBorder="1" applyAlignment="1">
      <alignment horizontal="right" vertical="center" shrinkToFit="1"/>
    </xf>
    <xf numFmtId="38" fontId="24" fillId="0" borderId="323" xfId="1" applyFont="1" applyFill="1" applyBorder="1" applyAlignment="1">
      <alignment horizontal="right" vertical="center" shrinkToFit="1"/>
    </xf>
    <xf numFmtId="182" fontId="24" fillId="0" borderId="323" xfId="1" applyNumberFormat="1" applyFont="1" applyFill="1" applyBorder="1" applyAlignment="1">
      <alignment horizontal="right" vertical="center" shrinkToFit="1"/>
    </xf>
    <xf numFmtId="182" fontId="24" fillId="0" borderId="316" xfId="1" applyNumberFormat="1" applyFont="1" applyFill="1" applyBorder="1" applyAlignment="1">
      <alignment horizontal="right" vertical="center" shrinkToFit="1"/>
    </xf>
    <xf numFmtId="182" fontId="3" fillId="0" borderId="316" xfId="1" applyNumberFormat="1" applyFont="1" applyFill="1" applyBorder="1" applyAlignment="1">
      <alignment horizontal="center" vertical="center" shrinkToFit="1"/>
    </xf>
    <xf numFmtId="182" fontId="3" fillId="0" borderId="323" xfId="1" applyNumberFormat="1" applyFont="1" applyFill="1" applyBorder="1" applyAlignment="1">
      <alignment horizontal="center" vertical="center" shrinkToFit="1"/>
    </xf>
    <xf numFmtId="0" fontId="38" fillId="0" borderId="316" xfId="0" applyFont="1" applyBorder="1" applyAlignment="1">
      <alignment horizontal="left" vertical="center" wrapText="1" shrinkToFit="1"/>
    </xf>
    <xf numFmtId="38" fontId="3" fillId="0" borderId="316" xfId="1" applyFont="1" applyFill="1" applyBorder="1" applyAlignment="1">
      <alignment horizontal="right" vertical="center" wrapText="1" shrinkToFit="1"/>
    </xf>
    <xf numFmtId="40" fontId="3" fillId="0" borderId="316" xfId="1" applyNumberFormat="1" applyFont="1" applyFill="1" applyBorder="1" applyAlignment="1">
      <alignment horizontal="center" vertical="center" shrinkToFit="1"/>
    </xf>
    <xf numFmtId="40" fontId="24" fillId="0" borderId="316" xfId="1" applyNumberFormat="1" applyFont="1" applyFill="1" applyBorder="1" applyAlignment="1">
      <alignment horizontal="right" vertical="center" shrinkToFit="1"/>
    </xf>
    <xf numFmtId="1" fontId="24" fillId="0" borderId="108" xfId="3" applyNumberFormat="1" applyFont="1" applyBorder="1" applyAlignment="1">
      <alignment vertical="center" shrinkToFit="1"/>
    </xf>
    <xf numFmtId="176" fontId="24" fillId="0" borderId="97" xfId="3" applyNumberFormat="1" applyFont="1" applyBorder="1" applyAlignment="1">
      <alignment horizontal="right" vertical="center" shrinkToFit="1"/>
    </xf>
    <xf numFmtId="0" fontId="3" fillId="0" borderId="97" xfId="3" applyFont="1" applyBorder="1" applyAlignment="1">
      <alignment horizontal="left" vertical="center" wrapText="1" shrinkToFit="1"/>
    </xf>
    <xf numFmtId="0" fontId="3" fillId="0" borderId="97" xfId="3" applyFont="1" applyBorder="1" applyAlignment="1">
      <alignment horizontal="left" vertical="center" shrinkToFit="1"/>
    </xf>
    <xf numFmtId="0" fontId="30" fillId="0" borderId="97" xfId="3" applyFont="1" applyBorder="1" applyAlignment="1">
      <alignment horizontal="left" vertical="center" wrapText="1" shrinkToFit="1"/>
    </xf>
    <xf numFmtId="0" fontId="29" fillId="0" borderId="97" xfId="3" applyFont="1" applyBorder="1" applyAlignment="1">
      <alignment horizontal="center" vertical="center" wrapText="1" shrinkToFit="1"/>
    </xf>
    <xf numFmtId="1" fontId="49" fillId="0" borderId="283" xfId="3" applyNumberFormat="1" applyFont="1" applyBorder="1" applyAlignment="1">
      <alignment horizontal="right" vertical="center" shrinkToFit="1"/>
    </xf>
    <xf numFmtId="0" fontId="29" fillId="0" borderId="97" xfId="3" applyFont="1" applyBorder="1" applyAlignment="1">
      <alignment vertical="center" wrapText="1"/>
    </xf>
    <xf numFmtId="0" fontId="29" fillId="0" borderId="156" xfId="3" applyFont="1" applyBorder="1" applyAlignment="1">
      <alignment vertical="center" wrapText="1"/>
    </xf>
    <xf numFmtId="0" fontId="39" fillId="0" borderId="316" xfId="0" applyFont="1" applyBorder="1" applyAlignment="1">
      <alignment vertical="center" shrinkToFit="1"/>
    </xf>
    <xf numFmtId="0" fontId="38" fillId="0" borderId="316" xfId="0" applyFont="1" applyBorder="1" applyAlignment="1">
      <alignment vertical="center" shrinkToFit="1"/>
    </xf>
    <xf numFmtId="0" fontId="39" fillId="0" borderId="316" xfId="0" applyFont="1" applyBorder="1" applyAlignment="1">
      <alignment vertical="center" wrapText="1" shrinkToFit="1"/>
    </xf>
    <xf numFmtId="0" fontId="38" fillId="0" borderId="316" xfId="0" applyFont="1" applyBorder="1" applyAlignment="1">
      <alignment vertical="center" wrapText="1" shrinkToFit="1"/>
    </xf>
    <xf numFmtId="182" fontId="39" fillId="0" borderId="97" xfId="1" applyNumberFormat="1" applyFont="1" applyFill="1" applyBorder="1" applyAlignment="1">
      <alignment horizontal="right" vertical="center"/>
    </xf>
    <xf numFmtId="1" fontId="54" fillId="0" borderId="97" xfId="3" applyNumberFormat="1" applyFont="1" applyBorder="1" applyAlignment="1">
      <alignment vertical="center" shrinkToFit="1"/>
    </xf>
    <xf numFmtId="38" fontId="3" fillId="0" borderId="323" xfId="1" applyFont="1" applyFill="1" applyBorder="1" applyAlignment="1">
      <alignment horizontal="right" vertical="center" wrapText="1" shrinkToFit="1"/>
    </xf>
    <xf numFmtId="0" fontId="82" fillId="2" borderId="316" xfId="3" applyFont="1" applyFill="1" applyBorder="1" applyAlignment="1">
      <alignment horizontal="center" vertical="center" shrinkToFit="1"/>
    </xf>
    <xf numFmtId="0" fontId="24" fillId="2" borderId="316" xfId="3" applyFont="1" applyFill="1" applyBorder="1" applyAlignment="1">
      <alignment horizontal="center" vertical="center"/>
    </xf>
    <xf numFmtId="182" fontId="39" fillId="0" borderId="283" xfId="1" applyNumberFormat="1" applyFont="1" applyFill="1" applyBorder="1" applyAlignment="1">
      <alignment horizontal="center" vertical="center" shrinkToFit="1"/>
    </xf>
    <xf numFmtId="0" fontId="39" fillId="0" borderId="283" xfId="3" applyFont="1" applyBorder="1" applyAlignment="1">
      <alignment horizontal="right" vertical="center" shrinkToFit="1"/>
    </xf>
    <xf numFmtId="0" fontId="39" fillId="0" borderId="97" xfId="3" applyFont="1" applyBorder="1" applyAlignment="1">
      <alignment horizontal="left" vertical="center"/>
    </xf>
    <xf numFmtId="0" fontId="39" fillId="0" borderId="97" xfId="3" applyFont="1" applyBorder="1" applyAlignment="1">
      <alignment horizontal="left" vertical="center" shrinkToFit="1"/>
    </xf>
    <xf numFmtId="176" fontId="3" fillId="0" borderId="27" xfId="3" applyNumberFormat="1" applyFont="1" applyBorder="1" applyAlignment="1">
      <alignment horizontal="center" vertical="center" shrinkToFit="1"/>
    </xf>
    <xf numFmtId="176" fontId="3" fillId="0" borderId="307" xfId="3" applyNumberFormat="1" applyFont="1" applyBorder="1" applyAlignment="1">
      <alignment horizontal="center" vertical="center" shrinkToFit="1"/>
    </xf>
    <xf numFmtId="0" fontId="24" fillId="2" borderId="97" xfId="3" applyFont="1" applyFill="1" applyBorder="1" applyAlignment="1">
      <alignment horizontal="left" vertical="center" shrinkToFit="1"/>
    </xf>
    <xf numFmtId="0" fontId="24" fillId="2" borderId="97" xfId="3" applyFont="1" applyFill="1" applyBorder="1" applyAlignment="1">
      <alignment horizontal="center" vertical="center" shrinkToFit="1"/>
    </xf>
    <xf numFmtId="38" fontId="54" fillId="0" borderId="97" xfId="1" applyFont="1" applyBorder="1" applyAlignment="1">
      <alignment horizontal="right" vertical="center" shrinkToFit="1"/>
    </xf>
    <xf numFmtId="176" fontId="54" fillId="0" borderId="97" xfId="3" applyNumberFormat="1" applyFont="1" applyBorder="1" applyAlignment="1">
      <alignment horizontal="right" vertical="center"/>
    </xf>
    <xf numFmtId="176" fontId="54" fillId="0" borderId="283" xfId="3" applyNumberFormat="1" applyFont="1" applyBorder="1" applyAlignment="1">
      <alignment horizontal="right" vertical="center"/>
    </xf>
    <xf numFmtId="1" fontId="54" fillId="11" borderId="97" xfId="3" applyNumberFormat="1" applyFont="1" applyFill="1" applyBorder="1" applyAlignment="1">
      <alignment vertical="center" shrinkToFit="1"/>
    </xf>
    <xf numFmtId="182" fontId="39" fillId="11" borderId="97" xfId="1" applyNumberFormat="1" applyFont="1" applyFill="1" applyBorder="1" applyAlignment="1">
      <alignment horizontal="right" vertical="center"/>
    </xf>
    <xf numFmtId="0" fontId="24" fillId="11" borderId="118" xfId="3" applyFont="1" applyFill="1" applyBorder="1" applyAlignment="1">
      <alignment horizontal="left" vertical="center" shrinkToFit="1"/>
    </xf>
    <xf numFmtId="0" fontId="24" fillId="11" borderId="97" xfId="3" applyFont="1" applyFill="1" applyBorder="1" applyAlignment="1">
      <alignment horizontal="left" vertical="center" shrinkToFit="1"/>
    </xf>
    <xf numFmtId="0" fontId="48" fillId="6" borderId="97" xfId="3" applyFont="1" applyFill="1" applyBorder="1" applyAlignment="1">
      <alignment horizontal="center" vertical="center" wrapText="1"/>
    </xf>
    <xf numFmtId="0" fontId="48" fillId="6" borderId="97" xfId="3" applyFont="1" applyFill="1" applyBorder="1" applyAlignment="1">
      <alignment horizontal="left" vertical="center" wrapText="1"/>
    </xf>
    <xf numFmtId="0" fontId="24" fillId="6" borderId="97" xfId="3" applyFont="1" applyFill="1" applyBorder="1" applyAlignment="1">
      <alignment horizontal="center" vertical="center" shrinkToFit="1"/>
    </xf>
    <xf numFmtId="0" fontId="24" fillId="6" borderId="97" xfId="3" applyFont="1" applyFill="1" applyBorder="1" applyAlignment="1">
      <alignment horizontal="left" vertical="center" shrinkToFit="1"/>
    </xf>
    <xf numFmtId="176" fontId="38" fillId="0" borderId="97" xfId="3" applyNumberFormat="1" applyFont="1" applyBorder="1" applyAlignment="1">
      <alignment horizontal="center" vertical="center" shrinkToFit="1"/>
    </xf>
    <xf numFmtId="176" fontId="38" fillId="0" borderId="146" xfId="3" applyNumberFormat="1" applyFont="1" applyBorder="1" applyAlignment="1">
      <alignment horizontal="center" vertical="center" shrinkToFit="1"/>
    </xf>
    <xf numFmtId="176" fontId="38" fillId="0" borderId="192" xfId="3" applyNumberFormat="1" applyFont="1" applyBorder="1" applyAlignment="1">
      <alignment horizontal="center" vertical="center" shrinkToFit="1"/>
    </xf>
    <xf numFmtId="176" fontId="38" fillId="0" borderId="299" xfId="3" applyNumberFormat="1" applyFont="1" applyBorder="1" applyAlignment="1">
      <alignment horizontal="center" vertical="center" shrinkToFit="1"/>
    </xf>
    <xf numFmtId="0" fontId="24" fillId="11" borderId="97" xfId="3" applyFont="1" applyFill="1" applyBorder="1" applyAlignment="1">
      <alignment horizontal="center" vertical="center"/>
    </xf>
    <xf numFmtId="0" fontId="24" fillId="11" borderId="113" xfId="3" applyFont="1" applyFill="1" applyBorder="1" applyAlignment="1">
      <alignment horizontal="center" vertical="center"/>
    </xf>
    <xf numFmtId="176" fontId="3" fillId="0" borderId="97" xfId="3" applyNumberFormat="1" applyFont="1" applyBorder="1" applyAlignment="1">
      <alignment horizontal="center" vertical="center" shrinkToFit="1"/>
    </xf>
    <xf numFmtId="176" fontId="3" fillId="0" borderId="113" xfId="3" applyNumberFormat="1" applyFont="1" applyBorder="1" applyAlignment="1">
      <alignment horizontal="center" vertical="center" shrinkToFit="1"/>
    </xf>
    <xf numFmtId="0" fontId="48" fillId="16" borderId="174" xfId="3" applyFont="1" applyFill="1" applyBorder="1" applyAlignment="1">
      <alignment horizontal="center" vertical="center"/>
    </xf>
    <xf numFmtId="0" fontId="48" fillId="16" borderId="97" xfId="3" applyFont="1" applyFill="1" applyBorder="1" applyAlignment="1">
      <alignment horizontal="center" vertical="center"/>
    </xf>
    <xf numFmtId="0" fontId="48" fillId="16" borderId="146" xfId="3" applyFont="1" applyFill="1" applyBorder="1" applyAlignment="1">
      <alignment horizontal="center" vertical="center"/>
    </xf>
    <xf numFmtId="0" fontId="24" fillId="16" borderId="97" xfId="3" applyFont="1" applyFill="1" applyBorder="1" applyAlignment="1">
      <alignment horizontal="center" vertical="center" shrinkToFit="1"/>
    </xf>
    <xf numFmtId="176" fontId="3" fillId="0" borderId="146" xfId="3" applyNumberFormat="1" applyFont="1" applyBorder="1" applyAlignment="1">
      <alignment horizontal="center" vertical="center" shrinkToFit="1"/>
    </xf>
    <xf numFmtId="0" fontId="48" fillId="11" borderId="254" xfId="3" applyFont="1" applyFill="1" applyBorder="1" applyAlignment="1">
      <alignment horizontal="center" vertical="center" shrinkToFit="1"/>
    </xf>
    <xf numFmtId="0" fontId="48" fillId="11" borderId="107" xfId="3" applyFont="1" applyFill="1" applyBorder="1" applyAlignment="1">
      <alignment horizontal="center" vertical="center" shrinkToFit="1"/>
    </xf>
    <xf numFmtId="0" fontId="48" fillId="11" borderId="297" xfId="3" applyFont="1" applyFill="1" applyBorder="1" applyAlignment="1">
      <alignment horizontal="center" vertical="center" shrinkToFit="1"/>
    </xf>
    <xf numFmtId="38" fontId="38" fillId="0" borderId="138" xfId="1" applyFont="1" applyFill="1" applyBorder="1" applyAlignment="1">
      <alignment horizontal="center" vertical="center" shrinkToFit="1"/>
    </xf>
    <xf numFmtId="38" fontId="38" fillId="0" borderId="97" xfId="1" applyFont="1" applyFill="1" applyBorder="1" applyAlignment="1">
      <alignment horizontal="center" vertical="center" shrinkToFit="1"/>
    </xf>
    <xf numFmtId="38" fontId="38" fillId="0" borderId="146" xfId="1" applyFont="1" applyFill="1" applyBorder="1" applyAlignment="1">
      <alignment horizontal="center" vertical="center" shrinkToFit="1"/>
    </xf>
    <xf numFmtId="38" fontId="38" fillId="0" borderId="254" xfId="1" applyFont="1" applyFill="1" applyBorder="1" applyAlignment="1">
      <alignment horizontal="center" vertical="center" shrinkToFit="1"/>
    </xf>
    <xf numFmtId="38" fontId="38" fillId="0" borderId="107" xfId="1" applyFont="1" applyFill="1" applyBorder="1" applyAlignment="1">
      <alignment horizontal="center" vertical="center" shrinkToFit="1"/>
    </xf>
    <xf numFmtId="38" fontId="38" fillId="0" borderId="297" xfId="1" applyFont="1" applyFill="1" applyBorder="1" applyAlignment="1">
      <alignment horizontal="center" vertical="center" shrinkToFit="1"/>
    </xf>
    <xf numFmtId="179" fontId="48" fillId="11" borderId="107" xfId="0" applyNumberFormat="1" applyFont="1" applyFill="1" applyBorder="1" applyAlignment="1">
      <alignment horizontal="center" vertical="center" wrapText="1" shrinkToFit="1"/>
    </xf>
    <xf numFmtId="179" fontId="48" fillId="11" borderId="143" xfId="0" applyNumberFormat="1" applyFont="1" applyFill="1" applyBorder="1" applyAlignment="1">
      <alignment horizontal="center" vertical="center" wrapText="1" shrinkToFit="1"/>
    </xf>
    <xf numFmtId="179" fontId="48" fillId="11" borderId="108" xfId="0" applyNumberFormat="1" applyFont="1" applyFill="1" applyBorder="1" applyAlignment="1">
      <alignment horizontal="center" vertical="center" wrapText="1" shrinkToFit="1"/>
    </xf>
    <xf numFmtId="179" fontId="48" fillId="11" borderId="144" xfId="0" applyNumberFormat="1" applyFont="1" applyFill="1" applyBorder="1" applyAlignment="1">
      <alignment horizontal="center" vertical="center" wrapText="1" shrinkToFit="1"/>
    </xf>
    <xf numFmtId="0" fontId="24" fillId="2" borderId="97" xfId="3" applyFont="1" applyFill="1" applyBorder="1" applyAlignment="1">
      <alignment horizontal="center" vertical="center"/>
    </xf>
    <xf numFmtId="0" fontId="24" fillId="2" borderId="113" xfId="3" applyFont="1" applyFill="1" applyBorder="1" applyAlignment="1">
      <alignment horizontal="center" vertical="center"/>
    </xf>
    <xf numFmtId="0" fontId="24" fillId="11" borderId="97" xfId="3" applyFont="1" applyFill="1" applyBorder="1" applyAlignment="1">
      <alignment horizontal="center" vertical="center" shrinkToFit="1"/>
    </xf>
    <xf numFmtId="0" fontId="3" fillId="0" borderId="309" xfId="3" applyFont="1" applyBorder="1" applyAlignment="1">
      <alignment horizontal="center" vertical="center" wrapText="1"/>
    </xf>
    <xf numFmtId="0" fontId="3" fillId="0" borderId="314" xfId="3" applyFont="1" applyBorder="1" applyAlignment="1">
      <alignment horizontal="center" vertical="center" wrapText="1"/>
    </xf>
    <xf numFmtId="0" fontId="3" fillId="0" borderId="315" xfId="3" applyFont="1" applyBorder="1" applyAlignment="1">
      <alignment horizontal="center" vertical="center" wrapText="1"/>
    </xf>
    <xf numFmtId="38" fontId="38" fillId="0" borderId="311" xfId="1" applyFont="1" applyFill="1" applyBorder="1" applyAlignment="1">
      <alignment horizontal="center" vertical="center" shrinkToFit="1"/>
    </xf>
    <xf numFmtId="38" fontId="38" fillId="0" borderId="312" xfId="1" applyFont="1" applyFill="1" applyBorder="1" applyAlignment="1">
      <alignment horizontal="center" vertical="center" shrinkToFit="1"/>
    </xf>
    <xf numFmtId="38" fontId="38" fillId="0" borderId="313" xfId="1" applyFont="1" applyFill="1" applyBorder="1" applyAlignment="1">
      <alignment horizontal="center" vertical="center" shrinkToFit="1"/>
    </xf>
    <xf numFmtId="38" fontId="38" fillId="0" borderId="27" xfId="1" applyFont="1" applyFill="1" applyBorder="1" applyAlignment="1">
      <alignment horizontal="center" vertical="center" shrinkToFit="1"/>
    </xf>
    <xf numFmtId="38" fontId="38" fillId="0" borderId="160" xfId="1" applyFont="1" applyFill="1" applyBorder="1" applyAlignment="1">
      <alignment horizontal="center" vertical="center" shrinkToFit="1"/>
    </xf>
    <xf numFmtId="0" fontId="39" fillId="0" borderId="97" xfId="3" applyFont="1" applyBorder="1" applyAlignment="1">
      <alignment horizontal="left" vertical="center" wrapText="1" shrinkToFit="1"/>
    </xf>
    <xf numFmtId="0" fontId="49" fillId="10" borderId="97" xfId="3" applyFont="1" applyFill="1" applyBorder="1" applyAlignment="1">
      <alignment horizontal="center" vertical="center" shrinkToFit="1"/>
    </xf>
    <xf numFmtId="176" fontId="21" fillId="18" borderId="97" xfId="3" applyNumberFormat="1" applyFont="1" applyFill="1" applyBorder="1" applyAlignment="1">
      <alignment horizontal="right" vertical="center" shrinkToFit="1"/>
    </xf>
    <xf numFmtId="0" fontId="54" fillId="0" borderId="97" xfId="3" applyFont="1" applyBorder="1" applyAlignment="1">
      <alignment horizontal="right" vertical="center" wrapText="1"/>
    </xf>
    <xf numFmtId="182" fontId="84" fillId="0" borderId="97" xfId="1" applyNumberFormat="1" applyFont="1" applyFill="1" applyBorder="1" applyAlignment="1">
      <alignment vertical="center" shrinkToFit="1"/>
    </xf>
    <xf numFmtId="176" fontId="3" fillId="0" borderId="192" xfId="3" applyNumberFormat="1" applyFont="1" applyBorder="1" applyAlignment="1">
      <alignment horizontal="center" vertical="center" shrinkToFit="1"/>
    </xf>
    <xf numFmtId="176" fontId="3" fillId="0" borderId="299" xfId="3" applyNumberFormat="1" applyFont="1" applyBorder="1" applyAlignment="1">
      <alignment horizontal="center" vertical="center" shrinkToFit="1"/>
    </xf>
    <xf numFmtId="0" fontId="24" fillId="11" borderId="97" xfId="3" applyFont="1" applyFill="1" applyBorder="1" applyAlignment="1">
      <alignment horizontal="center" vertical="center" wrapText="1" shrinkToFit="1"/>
    </xf>
    <xf numFmtId="0" fontId="24" fillId="11" borderId="113" xfId="3" applyFont="1" applyFill="1" applyBorder="1" applyAlignment="1">
      <alignment horizontal="center" vertical="center" wrapText="1" shrinkToFit="1"/>
    </xf>
    <xf numFmtId="0" fontId="24" fillId="11" borderId="111" xfId="3" applyFont="1" applyFill="1" applyBorder="1" applyAlignment="1">
      <alignment horizontal="center" vertical="center" wrapText="1" shrinkToFit="1"/>
    </xf>
    <xf numFmtId="0" fontId="24" fillId="11" borderId="115" xfId="3" applyFont="1" applyFill="1" applyBorder="1" applyAlignment="1">
      <alignment horizontal="center" vertical="center" wrapText="1" shrinkToFit="1"/>
    </xf>
    <xf numFmtId="0" fontId="49" fillId="2" borderId="316" xfId="3" applyFont="1" applyFill="1" applyBorder="1" applyAlignment="1">
      <alignment horizontal="center" vertical="center" shrinkToFit="1"/>
    </xf>
    <xf numFmtId="0" fontId="48" fillId="2" borderId="316" xfId="3" applyFont="1" applyFill="1" applyBorder="1" applyAlignment="1">
      <alignment horizontal="center" vertical="center" shrinkToFit="1"/>
    </xf>
    <xf numFmtId="176" fontId="30" fillId="2" borderId="316" xfId="3" applyNumberFormat="1" applyFont="1" applyFill="1" applyBorder="1" applyAlignment="1">
      <alignment horizontal="center" vertical="center"/>
    </xf>
    <xf numFmtId="176" fontId="68" fillId="0" borderId="97" xfId="3" applyNumberFormat="1" applyFont="1" applyBorder="1" applyAlignment="1">
      <alignment horizontal="right" vertical="center" shrinkToFit="1"/>
    </xf>
    <xf numFmtId="0" fontId="36" fillId="10" borderId="264" xfId="3" applyFont="1" applyFill="1" applyBorder="1" applyAlignment="1">
      <alignment horizontal="left" vertical="center"/>
    </xf>
    <xf numFmtId="0" fontId="36" fillId="10" borderId="97" xfId="3" applyFont="1" applyFill="1" applyBorder="1" applyAlignment="1">
      <alignment horizontal="left" vertical="center"/>
    </xf>
    <xf numFmtId="0" fontId="24" fillId="2" borderId="118" xfId="3" applyFont="1" applyFill="1" applyBorder="1" applyAlignment="1">
      <alignment horizontal="left" vertical="center"/>
    </xf>
    <xf numFmtId="0" fontId="24" fillId="2" borderId="97" xfId="3" applyFont="1" applyFill="1" applyBorder="1" applyAlignment="1">
      <alignment horizontal="left" vertical="center"/>
    </xf>
    <xf numFmtId="179" fontId="24" fillId="2" borderId="118" xfId="3" applyNumberFormat="1" applyFont="1" applyFill="1" applyBorder="1" applyAlignment="1">
      <alignment horizontal="left" vertical="center"/>
    </xf>
    <xf numFmtId="179" fontId="24" fillId="2" borderId="97" xfId="3" applyNumberFormat="1" applyFont="1" applyFill="1" applyBorder="1" applyAlignment="1">
      <alignment horizontal="left" vertical="center"/>
    </xf>
    <xf numFmtId="0" fontId="24" fillId="2" borderId="97" xfId="1" applyNumberFormat="1" applyFont="1" applyFill="1" applyBorder="1" applyAlignment="1">
      <alignment horizontal="center" vertical="center" shrinkToFit="1"/>
    </xf>
    <xf numFmtId="0" fontId="39" fillId="0" borderId="97" xfId="0" applyFont="1" applyBorder="1" applyAlignment="1">
      <alignment horizontal="left" vertical="center" shrinkToFit="1"/>
    </xf>
    <xf numFmtId="0" fontId="24" fillId="20" borderId="97" xfId="3" applyFont="1" applyFill="1" applyBorder="1" applyAlignment="1">
      <alignment horizontal="center" vertical="center"/>
    </xf>
    <xf numFmtId="176" fontId="38" fillId="0" borderId="97" xfId="3" applyNumberFormat="1" applyFont="1" applyBorder="1" applyAlignment="1">
      <alignment horizontal="right" vertical="center" shrinkToFit="1"/>
    </xf>
    <xf numFmtId="182" fontId="84" fillId="0" borderId="283" xfId="1" applyNumberFormat="1" applyFont="1" applyFill="1" applyBorder="1" applyAlignment="1">
      <alignment vertical="center" shrinkToFit="1"/>
    </xf>
    <xf numFmtId="176" fontId="38" fillId="0" borderId="97" xfId="3" applyNumberFormat="1" applyFont="1" applyBorder="1" applyAlignment="1">
      <alignment horizontal="center" vertical="center"/>
    </xf>
    <xf numFmtId="38" fontId="54" fillId="0" borderId="97" xfId="1" applyFont="1" applyBorder="1" applyAlignment="1">
      <alignment vertical="center" shrinkToFit="1"/>
    </xf>
    <xf numFmtId="0" fontId="49" fillId="11" borderId="97" xfId="3" applyFont="1" applyFill="1" applyBorder="1" applyAlignment="1">
      <alignment horizontal="right" vertical="center" shrinkToFit="1"/>
    </xf>
    <xf numFmtId="176" fontId="3" fillId="0" borderId="137" xfId="3" applyNumberFormat="1" applyFont="1" applyBorder="1" applyAlignment="1">
      <alignment horizontal="center" vertical="center" shrinkToFit="1"/>
    </xf>
    <xf numFmtId="176" fontId="84" fillId="0" borderId="97" xfId="3" applyNumberFormat="1" applyFont="1" applyBorder="1" applyAlignment="1">
      <alignment horizontal="right" vertical="center" shrinkToFit="1"/>
    </xf>
    <xf numFmtId="0" fontId="3" fillId="0" borderId="138" xfId="3" applyFont="1" applyBorder="1" applyAlignment="1">
      <alignment horizontal="left" vertical="center" shrinkToFit="1"/>
    </xf>
    <xf numFmtId="0" fontId="3" fillId="0" borderId="137"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08" xfId="3" applyFont="1" applyBorder="1" applyAlignment="1">
      <alignment horizontal="left" vertical="center" shrinkToFit="1"/>
    </xf>
    <xf numFmtId="0" fontId="3" fillId="0" borderId="144" xfId="3" applyFont="1" applyBorder="1" applyAlignment="1">
      <alignment horizontal="left" vertical="center" shrinkToFit="1"/>
    </xf>
    <xf numFmtId="38" fontId="39" fillId="0" borderId="97" xfId="1" applyFont="1" applyFill="1" applyBorder="1" applyAlignment="1">
      <alignment horizontal="center" vertical="center" shrinkToFit="1"/>
    </xf>
    <xf numFmtId="38" fontId="49" fillId="6" borderId="97" xfId="1" applyFont="1" applyFill="1" applyBorder="1" applyAlignment="1">
      <alignment horizontal="center" vertical="center" shrinkToFit="1"/>
    </xf>
    <xf numFmtId="0" fontId="24" fillId="2" borderId="97" xfId="3" applyFont="1" applyFill="1" applyBorder="1" applyAlignment="1">
      <alignment horizontal="center" vertical="center" textRotation="255" shrinkToFit="1"/>
    </xf>
    <xf numFmtId="38" fontId="24" fillId="0" borderId="108" xfId="1" applyFont="1" applyBorder="1" applyAlignment="1">
      <alignment vertical="center" shrinkToFit="1"/>
    </xf>
    <xf numFmtId="182" fontId="3" fillId="0" borderId="156" xfId="1" applyNumberFormat="1" applyFont="1" applyFill="1" applyBorder="1" applyAlignment="1">
      <alignment vertical="center" wrapText="1"/>
    </xf>
    <xf numFmtId="0" fontId="29" fillId="0" borderId="108" xfId="3" applyFont="1" applyBorder="1" applyAlignment="1">
      <alignment vertical="center" wrapText="1"/>
    </xf>
    <xf numFmtId="179" fontId="24" fillId="2" borderId="118" xfId="3" applyNumberFormat="1" applyFont="1" applyFill="1" applyBorder="1" applyAlignment="1">
      <alignment horizontal="left" vertical="center" shrinkToFit="1"/>
    </xf>
    <xf numFmtId="179" fontId="24" fillId="2" borderId="97" xfId="3" applyNumberFormat="1" applyFont="1" applyFill="1" applyBorder="1" applyAlignment="1">
      <alignment horizontal="left" vertical="center" shrinkToFit="1"/>
    </xf>
    <xf numFmtId="0" fontId="24" fillId="11" borderId="118" xfId="3" applyFont="1" applyFill="1" applyBorder="1" applyAlignment="1">
      <alignment horizontal="left" vertical="center"/>
    </xf>
    <xf numFmtId="0" fontId="24" fillId="11" borderId="97" xfId="3" applyFont="1" applyFill="1" applyBorder="1" applyAlignment="1">
      <alignment horizontal="left" vertical="center"/>
    </xf>
    <xf numFmtId="0" fontId="54" fillId="0" borderId="283" xfId="3" applyFont="1" applyBorder="1" applyAlignment="1">
      <alignment horizontal="right" vertical="center" wrapText="1"/>
    </xf>
    <xf numFmtId="0" fontId="24" fillId="2" borderId="118" xfId="3" applyFont="1" applyFill="1" applyBorder="1" applyAlignment="1">
      <alignment horizontal="left" vertical="center" shrinkToFit="1"/>
    </xf>
    <xf numFmtId="0" fontId="39" fillId="0" borderId="97" xfId="0" applyFont="1" applyBorder="1" applyAlignment="1">
      <alignment vertical="center" shrinkToFit="1"/>
    </xf>
    <xf numFmtId="0" fontId="54" fillId="0" borderId="97" xfId="0" applyFont="1" applyBorder="1" applyAlignment="1">
      <alignment horizontal="left" vertical="center" shrinkToFit="1"/>
    </xf>
    <xf numFmtId="176" fontId="54" fillId="0" borderId="97" xfId="3" applyNumberFormat="1" applyFont="1" applyBorder="1" applyAlignment="1">
      <alignment horizontal="right" vertical="center" shrinkToFit="1"/>
    </xf>
    <xf numFmtId="176" fontId="54" fillId="0" borderId="111" xfId="3" applyNumberFormat="1" applyFont="1" applyBorder="1" applyAlignment="1">
      <alignment horizontal="right" vertical="center" shrinkToFit="1"/>
    </xf>
    <xf numFmtId="1" fontId="54" fillId="0" borderId="111" xfId="3" applyNumberFormat="1" applyFont="1" applyBorder="1" applyAlignment="1">
      <alignment horizontal="right" vertical="center" shrinkToFit="1"/>
    </xf>
    <xf numFmtId="176" fontId="84" fillId="0" borderId="97" xfId="3" applyNumberFormat="1" applyFont="1" applyBorder="1" applyAlignment="1">
      <alignment horizontal="center" vertical="center" shrinkToFit="1"/>
    </xf>
    <xf numFmtId="1" fontId="54" fillId="0" borderId="97" xfId="3" applyNumberFormat="1" applyFont="1" applyBorder="1" applyAlignment="1">
      <alignment horizontal="right" vertical="center" shrinkToFit="1"/>
    </xf>
    <xf numFmtId="49" fontId="24" fillId="6" borderId="97" xfId="3" applyNumberFormat="1" applyFont="1" applyFill="1" applyBorder="1" applyAlignment="1">
      <alignment horizontal="center" vertical="center" shrinkToFit="1"/>
    </xf>
    <xf numFmtId="182" fontId="3" fillId="0" borderId="97" xfId="1" applyNumberFormat="1" applyFont="1" applyFill="1" applyBorder="1" applyAlignment="1">
      <alignment vertical="center" wrapText="1"/>
    </xf>
    <xf numFmtId="176" fontId="84" fillId="0" borderId="111" xfId="3" applyNumberFormat="1" applyFont="1" applyBorder="1" applyAlignment="1">
      <alignment horizontal="center" vertical="center" shrinkToFit="1"/>
    </xf>
    <xf numFmtId="0" fontId="3" fillId="0" borderId="97" xfId="3" applyFont="1" applyBorder="1" applyAlignment="1">
      <alignment vertical="center" shrinkToFit="1"/>
    </xf>
    <xf numFmtId="182" fontId="3" fillId="0" borderId="97" xfId="1" applyNumberFormat="1" applyFont="1" applyFill="1" applyBorder="1" applyAlignment="1">
      <alignment vertical="center" shrinkToFit="1"/>
    </xf>
    <xf numFmtId="176" fontId="36" fillId="0" borderId="97" xfId="3" applyNumberFormat="1" applyFont="1" applyBorder="1" applyAlignment="1">
      <alignment horizontal="right" vertical="center" shrinkToFit="1"/>
    </xf>
    <xf numFmtId="0" fontId="3" fillId="0" borderId="97" xfId="3" applyFont="1" applyBorder="1" applyAlignment="1">
      <alignment horizontal="center" vertical="center" shrinkToFit="1"/>
    </xf>
    <xf numFmtId="0" fontId="3" fillId="0" borderId="156" xfId="3" applyFont="1" applyBorder="1" applyAlignment="1">
      <alignment vertical="center" shrinkToFit="1"/>
    </xf>
    <xf numFmtId="38" fontId="30" fillId="0" borderId="97" xfId="1" applyFont="1" applyBorder="1" applyAlignment="1">
      <alignment vertical="center" shrinkToFit="1"/>
    </xf>
    <xf numFmtId="38" fontId="24" fillId="0" borderId="97" xfId="1" applyFont="1" applyBorder="1" applyAlignment="1">
      <alignment vertical="center" shrinkToFit="1"/>
    </xf>
    <xf numFmtId="38" fontId="54" fillId="0" borderId="97" xfId="1" applyFont="1" applyFill="1" applyBorder="1" applyAlignment="1">
      <alignment horizontal="center" vertical="center" shrinkToFit="1"/>
    </xf>
    <xf numFmtId="1" fontId="54" fillId="0" borderId="97" xfId="3" applyNumberFormat="1" applyFont="1" applyBorder="1" applyAlignment="1">
      <alignment horizontal="center" vertical="center" shrinkToFit="1"/>
    </xf>
    <xf numFmtId="0" fontId="24" fillId="20" borderId="97" xfId="3" applyFont="1" applyFill="1" applyBorder="1" applyAlignment="1">
      <alignment horizontal="center" vertical="center" shrinkToFit="1"/>
    </xf>
    <xf numFmtId="0" fontId="24" fillId="6" borderId="97" xfId="3" applyFont="1" applyFill="1" applyBorder="1" applyAlignment="1">
      <alignment horizontal="center" vertical="center"/>
    </xf>
    <xf numFmtId="0" fontId="55" fillId="17" borderId="7" xfId="3" applyFont="1" applyFill="1" applyBorder="1" applyAlignment="1">
      <alignment horizontal="center" vertical="center"/>
    </xf>
    <xf numFmtId="0" fontId="55" fillId="17" borderId="8" xfId="3" applyFont="1" applyFill="1" applyBorder="1" applyAlignment="1">
      <alignment horizontal="center" vertical="center"/>
    </xf>
    <xf numFmtId="0" fontId="55" fillId="17" borderId="20" xfId="3" applyFont="1" applyFill="1" applyBorder="1" applyAlignment="1">
      <alignment horizontal="center" vertical="center"/>
    </xf>
    <xf numFmtId="0" fontId="24" fillId="10" borderId="97" xfId="3" applyFont="1" applyFill="1" applyBorder="1" applyAlignment="1">
      <alignment horizontal="center" vertical="center" shrinkToFit="1"/>
    </xf>
    <xf numFmtId="2" fontId="54" fillId="0" borderId="97" xfId="3" applyNumberFormat="1" applyFont="1" applyBorder="1" applyAlignment="1">
      <alignment horizontal="right" vertical="center" shrinkToFit="1"/>
    </xf>
    <xf numFmtId="0" fontId="21" fillId="17" borderId="214" xfId="3" applyFont="1" applyFill="1" applyBorder="1" applyAlignment="1">
      <alignment horizontal="center" vertical="center"/>
    </xf>
    <xf numFmtId="0" fontId="21" fillId="17" borderId="215" xfId="3" applyFont="1" applyFill="1" applyBorder="1" applyAlignment="1">
      <alignment horizontal="center" vertical="center"/>
    </xf>
    <xf numFmtId="179" fontId="48" fillId="11" borderId="120" xfId="0" applyNumberFormat="1" applyFont="1" applyFill="1" applyBorder="1" applyAlignment="1">
      <alignment horizontal="center" vertical="center" wrapText="1" shrinkToFit="1"/>
    </xf>
    <xf numFmtId="179" fontId="48" fillId="11" borderId="112" xfId="0" applyNumberFormat="1" applyFont="1" applyFill="1" applyBorder="1" applyAlignment="1">
      <alignment horizontal="center" vertical="center" wrapText="1" shrinkToFit="1"/>
    </xf>
    <xf numFmtId="176" fontId="38" fillId="0" borderId="113" xfId="3" applyNumberFormat="1" applyFont="1" applyBorder="1" applyAlignment="1">
      <alignment horizontal="right" vertical="center" shrinkToFit="1"/>
    </xf>
    <xf numFmtId="0" fontId="30" fillId="0" borderId="126" xfId="3" applyFont="1" applyBorder="1" applyAlignment="1">
      <alignment horizontal="right" vertical="center"/>
    </xf>
    <xf numFmtId="0" fontId="30" fillId="0" borderId="165" xfId="3" applyFont="1" applyBorder="1" applyAlignment="1">
      <alignment horizontal="right" vertical="center"/>
    </xf>
    <xf numFmtId="176" fontId="3" fillId="0" borderId="97" xfId="3" applyNumberFormat="1" applyFont="1" applyBorder="1" applyAlignment="1">
      <alignment horizontal="right" vertical="center"/>
    </xf>
    <xf numFmtId="2" fontId="21" fillId="18" borderId="97" xfId="3" applyNumberFormat="1" applyFont="1" applyFill="1" applyBorder="1" applyAlignment="1">
      <alignment horizontal="right" vertical="center" shrinkToFit="1"/>
    </xf>
    <xf numFmtId="2" fontId="38" fillId="0" borderId="97" xfId="3" applyNumberFormat="1" applyFont="1" applyBorder="1" applyAlignment="1">
      <alignment horizontal="right" vertical="center" shrinkToFit="1"/>
    </xf>
    <xf numFmtId="0" fontId="36" fillId="10" borderId="97" xfId="3" applyFont="1" applyFill="1" applyBorder="1" applyAlignment="1">
      <alignment horizontal="center" vertical="center"/>
    </xf>
    <xf numFmtId="0" fontId="36" fillId="10" borderId="113" xfId="3" applyFont="1" applyFill="1" applyBorder="1" applyAlignment="1">
      <alignment horizontal="center" vertical="center"/>
    </xf>
    <xf numFmtId="0" fontId="24" fillId="6" borderId="123" xfId="3" applyFont="1" applyFill="1" applyBorder="1" applyAlignment="1">
      <alignment horizontal="center" vertical="center"/>
    </xf>
    <xf numFmtId="0" fontId="24" fillId="6" borderId="124" xfId="3" applyFont="1" applyFill="1" applyBorder="1" applyAlignment="1">
      <alignment horizontal="center" vertical="center"/>
    </xf>
    <xf numFmtId="179" fontId="48" fillId="6" borderId="174" xfId="0" applyNumberFormat="1" applyFont="1" applyFill="1" applyBorder="1" applyAlignment="1">
      <alignment horizontal="center" vertical="center" shrinkToFit="1"/>
    </xf>
    <xf numFmtId="179" fontId="48" fillId="6" borderId="146" xfId="0" applyNumberFormat="1" applyFont="1" applyFill="1" applyBorder="1" applyAlignment="1">
      <alignment horizontal="center" vertical="center" shrinkToFit="1"/>
    </xf>
    <xf numFmtId="176" fontId="38" fillId="0" borderId="108" xfId="3" applyNumberFormat="1" applyFont="1" applyBorder="1" applyAlignment="1">
      <alignment horizontal="right" vertical="center" shrinkToFit="1"/>
    </xf>
    <xf numFmtId="176" fontId="38" fillId="0" borderId="298" xfId="3" applyNumberFormat="1" applyFont="1" applyBorder="1" applyAlignment="1">
      <alignment horizontal="right" vertical="center" shrinkToFit="1"/>
    </xf>
    <xf numFmtId="176" fontId="38" fillId="0" borderId="146" xfId="3" applyNumberFormat="1" applyFont="1" applyBorder="1" applyAlignment="1">
      <alignment horizontal="right" vertical="center" shrinkToFit="1"/>
    </xf>
    <xf numFmtId="0" fontId="31" fillId="10" borderId="97" xfId="3" applyFont="1" applyFill="1" applyBorder="1" applyAlignment="1">
      <alignment horizontal="left" vertical="center"/>
    </xf>
    <xf numFmtId="0" fontId="3" fillId="0" borderId="97" xfId="0" applyFont="1" applyBorder="1" applyAlignment="1">
      <alignment horizontal="left" vertical="center" shrinkToFit="1"/>
    </xf>
    <xf numFmtId="0" fontId="3" fillId="0" borderId="107" xfId="3" applyFont="1" applyBorder="1" applyAlignment="1">
      <alignment horizontal="left" vertical="center" wrapText="1"/>
    </xf>
    <xf numFmtId="0" fontId="3" fillId="0" borderId="143" xfId="3" applyFont="1" applyBorder="1" applyAlignment="1">
      <alignment horizontal="left" vertical="center" wrapText="1"/>
    </xf>
    <xf numFmtId="0" fontId="3" fillId="0" borderId="108" xfId="3" applyFont="1" applyBorder="1" applyAlignment="1">
      <alignment horizontal="left" vertical="center" wrapText="1"/>
    </xf>
    <xf numFmtId="0" fontId="3" fillId="0" borderId="144" xfId="3" applyFont="1" applyBorder="1" applyAlignment="1">
      <alignment horizontal="left" vertical="center" wrapText="1"/>
    </xf>
    <xf numFmtId="38" fontId="38" fillId="0" borderId="162" xfId="1" applyFont="1" applyFill="1" applyBorder="1" applyAlignment="1">
      <alignment horizontal="center" vertical="center" shrinkToFit="1"/>
    </xf>
    <xf numFmtId="38" fontId="38" fillId="0" borderId="298" xfId="1" applyFont="1" applyFill="1" applyBorder="1" applyAlignment="1">
      <alignment horizontal="center" vertical="center" shrinkToFit="1"/>
    </xf>
    <xf numFmtId="0" fontId="3" fillId="0" borderId="107" xfId="3" applyFont="1" applyBorder="1" applyAlignment="1">
      <alignment horizontal="left" vertical="center"/>
    </xf>
    <xf numFmtId="0" fontId="3" fillId="0" borderId="108" xfId="3" applyFont="1" applyBorder="1" applyAlignment="1">
      <alignment horizontal="left" vertical="center"/>
    </xf>
    <xf numFmtId="38" fontId="38" fillId="0" borderId="278" xfId="1" applyFont="1" applyFill="1" applyBorder="1" applyAlignment="1">
      <alignment horizontal="center" vertical="center" shrinkToFit="1"/>
    </xf>
    <xf numFmtId="38" fontId="38" fillId="0" borderId="192" xfId="1" applyFont="1" applyFill="1" applyBorder="1" applyAlignment="1">
      <alignment horizontal="center" vertical="center" shrinkToFit="1"/>
    </xf>
    <xf numFmtId="38" fontId="38" fillId="0" borderId="299" xfId="1" applyFont="1" applyFill="1" applyBorder="1" applyAlignment="1">
      <alignment horizontal="center" vertical="center" shrinkToFit="1"/>
    </xf>
    <xf numFmtId="0" fontId="24" fillId="11" borderId="138" xfId="3" applyFont="1" applyFill="1" applyBorder="1" applyAlignment="1">
      <alignment horizontal="center" vertical="center" shrinkToFit="1"/>
    </xf>
    <xf numFmtId="176" fontId="36" fillId="0" borderId="278" xfId="3" applyNumberFormat="1" applyFont="1" applyBorder="1" applyAlignment="1">
      <alignment horizontal="right" vertical="center" shrinkToFit="1"/>
    </xf>
    <xf numFmtId="176" fontId="36" fillId="0" borderId="192" xfId="3" applyNumberFormat="1" applyFont="1" applyBorder="1" applyAlignment="1">
      <alignment horizontal="right" vertical="center" shrinkToFit="1"/>
    </xf>
    <xf numFmtId="176" fontId="36" fillId="0" borderId="299" xfId="3" applyNumberFormat="1" applyFont="1" applyBorder="1" applyAlignment="1">
      <alignment horizontal="right" vertical="center" shrinkToFit="1"/>
    </xf>
    <xf numFmtId="0" fontId="50" fillId="18" borderId="112" xfId="3" applyFont="1" applyFill="1" applyBorder="1" applyAlignment="1">
      <alignment horizontal="center" vertical="center" textRotation="255"/>
    </xf>
    <xf numFmtId="0" fontId="50" fillId="18" borderId="113" xfId="3" applyFont="1" applyFill="1" applyBorder="1" applyAlignment="1">
      <alignment horizontal="center" vertical="center" textRotation="255"/>
    </xf>
    <xf numFmtId="0" fontId="50" fillId="18" borderId="120" xfId="3" applyFont="1" applyFill="1" applyBorder="1" applyAlignment="1">
      <alignment horizontal="center" vertical="center" textRotation="255"/>
    </xf>
    <xf numFmtId="176" fontId="38" fillId="0" borderId="174" xfId="3" applyNumberFormat="1" applyFont="1" applyBorder="1" applyAlignment="1">
      <alignment horizontal="right" vertical="center" shrinkToFit="1"/>
    </xf>
    <xf numFmtId="0" fontId="3" fillId="0" borderId="196" xfId="3" applyFont="1" applyBorder="1" applyAlignment="1">
      <alignment horizontal="left" vertical="center"/>
    </xf>
    <xf numFmtId="0" fontId="3" fillId="0" borderId="275" xfId="3" applyFont="1" applyBorder="1" applyAlignment="1">
      <alignment horizontal="left" vertical="center"/>
    </xf>
    <xf numFmtId="0" fontId="24" fillId="6" borderId="97" xfId="3" applyFont="1" applyFill="1" applyBorder="1" applyAlignment="1">
      <alignment horizontal="right" vertical="center" shrinkToFit="1"/>
    </xf>
    <xf numFmtId="0" fontId="49" fillId="6" borderId="97" xfId="3" applyFont="1" applyFill="1" applyBorder="1" applyAlignment="1">
      <alignment horizontal="right" vertical="center" shrinkToFit="1"/>
    </xf>
    <xf numFmtId="0" fontId="36" fillId="10" borderId="123" xfId="3" applyFont="1" applyFill="1" applyBorder="1" applyAlignment="1">
      <alignment horizontal="center" vertical="center" shrinkToFit="1"/>
    </xf>
    <xf numFmtId="0" fontId="36" fillId="10" borderId="107" xfId="3" applyFont="1" applyFill="1" applyBorder="1" applyAlignment="1">
      <alignment horizontal="center" vertical="center" shrinkToFit="1"/>
    </xf>
    <xf numFmtId="176" fontId="38" fillId="0" borderId="130" xfId="3" applyNumberFormat="1" applyFont="1" applyBorder="1" applyAlignment="1">
      <alignment horizontal="right" vertical="center" shrinkToFit="1"/>
    </xf>
    <xf numFmtId="176" fontId="36" fillId="0" borderId="145" xfId="3" applyNumberFormat="1" applyFont="1" applyBorder="1" applyAlignment="1">
      <alignment horizontal="right" vertical="center" shrinkToFit="1"/>
    </xf>
    <xf numFmtId="176" fontId="36" fillId="0" borderId="108" xfId="3" applyNumberFormat="1" applyFont="1" applyBorder="1" applyAlignment="1">
      <alignment horizontal="right" vertical="center" shrinkToFit="1"/>
    </xf>
    <xf numFmtId="176" fontId="36" fillId="0" borderId="298" xfId="3" applyNumberFormat="1" applyFont="1" applyBorder="1" applyAlignment="1">
      <alignment horizontal="right" vertical="center" shrinkToFit="1"/>
    </xf>
    <xf numFmtId="0" fontId="24" fillId="10" borderId="97" xfId="3" applyFont="1" applyFill="1" applyBorder="1" applyAlignment="1">
      <alignment horizontal="center" vertical="center"/>
    </xf>
    <xf numFmtId="0" fontId="24" fillId="6" borderId="118" xfId="3" applyFont="1" applyFill="1" applyBorder="1" applyAlignment="1">
      <alignment horizontal="left" vertical="center" shrinkToFit="1"/>
    </xf>
    <xf numFmtId="176" fontId="36" fillId="0" borderId="138" xfId="3" applyNumberFormat="1" applyFont="1" applyBorder="1" applyAlignment="1">
      <alignment horizontal="right" vertical="center" shrinkToFit="1"/>
    </xf>
    <xf numFmtId="176" fontId="36" fillId="0" borderId="146" xfId="3" applyNumberFormat="1" applyFont="1" applyBorder="1" applyAlignment="1">
      <alignment horizontal="right" vertical="center" shrinkToFit="1"/>
    </xf>
    <xf numFmtId="38" fontId="3" fillId="0" borderId="97" xfId="1" applyFont="1" applyFill="1" applyBorder="1" applyAlignment="1">
      <alignment horizontal="center" vertical="center" shrinkToFit="1"/>
    </xf>
    <xf numFmtId="0" fontId="29" fillId="0" borderId="97" xfId="3" applyFont="1" applyBorder="1" applyAlignment="1">
      <alignment horizontal="right" vertical="center" shrinkToFit="1"/>
    </xf>
    <xf numFmtId="0" fontId="48" fillId="11" borderId="174" xfId="3" applyFont="1" applyFill="1" applyBorder="1" applyAlignment="1">
      <alignment horizontal="center" vertical="center" shrinkToFit="1"/>
    </xf>
    <xf numFmtId="0" fontId="48" fillId="11" borderId="97" xfId="3" applyFont="1" applyFill="1" applyBorder="1" applyAlignment="1">
      <alignment horizontal="center" vertical="center" shrinkToFit="1"/>
    </xf>
    <xf numFmtId="0" fontId="48" fillId="11" borderId="146" xfId="3" applyFont="1" applyFill="1" applyBorder="1" applyAlignment="1">
      <alignment horizontal="center" vertical="center" shrinkToFit="1"/>
    </xf>
    <xf numFmtId="0" fontId="24" fillId="7" borderId="112" xfId="0" applyFont="1" applyFill="1" applyBorder="1" applyAlignment="1">
      <alignment horizontal="center" vertical="center" textRotation="255" wrapText="1" readingOrder="1"/>
    </xf>
    <xf numFmtId="0" fontId="24" fillId="7" borderId="113" xfId="0" applyFont="1" applyFill="1" applyBorder="1" applyAlignment="1">
      <alignment horizontal="center" vertical="center" textRotation="255" wrapText="1" readingOrder="1"/>
    </xf>
    <xf numFmtId="0" fontId="24" fillId="7" borderId="120" xfId="0" applyFont="1" applyFill="1" applyBorder="1" applyAlignment="1">
      <alignment horizontal="center" vertical="center" textRotation="255" wrapText="1" readingOrder="1"/>
    </xf>
    <xf numFmtId="0" fontId="51" fillId="18" borderId="93" xfId="3" applyFont="1" applyFill="1" applyBorder="1" applyAlignment="1">
      <alignment horizontal="center" vertical="center" textRotation="255"/>
    </xf>
    <xf numFmtId="0" fontId="51" fillId="18" borderId="96" xfId="3" applyFont="1" applyFill="1" applyBorder="1" applyAlignment="1">
      <alignment horizontal="center" vertical="center" textRotation="255"/>
    </xf>
    <xf numFmtId="0" fontId="51" fillId="18" borderId="106" xfId="3" applyFont="1" applyFill="1" applyBorder="1" applyAlignment="1">
      <alignment horizontal="center" vertical="center" textRotation="255"/>
    </xf>
    <xf numFmtId="0" fontId="51" fillId="18" borderId="99" xfId="3" applyFont="1" applyFill="1" applyBorder="1" applyAlignment="1">
      <alignment horizontal="center" vertical="center" textRotation="255"/>
    </xf>
    <xf numFmtId="0" fontId="48" fillId="11" borderId="138" xfId="3" applyFont="1" applyFill="1" applyBorder="1" applyAlignment="1">
      <alignment horizontal="center" vertical="center" shrinkToFit="1"/>
    </xf>
    <xf numFmtId="0" fontId="33" fillId="8" borderId="112" xfId="0" applyFont="1" applyFill="1" applyBorder="1" applyAlignment="1">
      <alignment horizontal="center" vertical="center" textRotation="255" wrapText="1" readingOrder="1"/>
    </xf>
    <xf numFmtId="0" fontId="33" fillId="8" borderId="113" xfId="0" applyFont="1" applyFill="1" applyBorder="1" applyAlignment="1">
      <alignment horizontal="center" vertical="center" textRotation="255" wrapText="1" readingOrder="1"/>
    </xf>
    <xf numFmtId="0" fontId="33" fillId="8" borderId="120" xfId="0" applyFont="1" applyFill="1" applyBorder="1" applyAlignment="1">
      <alignment horizontal="center" vertical="center" textRotation="255" wrapText="1" readingOrder="1"/>
    </xf>
    <xf numFmtId="0" fontId="49" fillId="6" borderId="97" xfId="3" applyFont="1" applyFill="1" applyBorder="1" applyAlignment="1">
      <alignment horizontal="center" vertical="center" shrinkToFit="1"/>
    </xf>
    <xf numFmtId="182" fontId="84" fillId="0" borderId="97" xfId="1" applyNumberFormat="1" applyFont="1" applyFill="1" applyBorder="1" applyAlignment="1">
      <alignment horizontal="right" vertical="center" shrinkToFit="1"/>
    </xf>
    <xf numFmtId="38" fontId="39" fillId="6" borderId="97" xfId="1" applyFont="1" applyFill="1" applyBorder="1" applyAlignment="1">
      <alignment vertical="center" shrinkToFit="1"/>
    </xf>
    <xf numFmtId="38" fontId="49" fillId="6" borderId="97" xfId="1" applyFont="1" applyFill="1" applyBorder="1" applyAlignment="1">
      <alignment horizontal="right" vertical="center" shrinkToFit="1"/>
    </xf>
    <xf numFmtId="38" fontId="3" fillId="0" borderId="108" xfId="1" applyFont="1" applyFill="1" applyBorder="1" applyAlignment="1">
      <alignment horizontal="center" vertical="center" shrinkToFit="1"/>
    </xf>
    <xf numFmtId="38" fontId="3" fillId="0" borderId="298" xfId="1" applyFont="1" applyFill="1" applyBorder="1" applyAlignment="1">
      <alignment horizontal="center" vertical="center" shrinkToFit="1"/>
    </xf>
    <xf numFmtId="0" fontId="38" fillId="0" borderId="97" xfId="3" applyFont="1" applyBorder="1" applyAlignment="1">
      <alignment horizontal="center" vertical="center" shrinkToFit="1"/>
    </xf>
    <xf numFmtId="179" fontId="48" fillId="11" borderId="97" xfId="0" applyNumberFormat="1" applyFont="1" applyFill="1" applyBorder="1" applyAlignment="1">
      <alignment horizontal="center" vertical="center" shrinkToFit="1"/>
    </xf>
    <xf numFmtId="179" fontId="48" fillId="11" borderId="146" xfId="0" applyNumberFormat="1" applyFont="1" applyFill="1" applyBorder="1" applyAlignment="1">
      <alignment horizontal="center" vertical="center" shrinkToFit="1"/>
    </xf>
    <xf numFmtId="38" fontId="3" fillId="0" borderId="112" xfId="1" applyFont="1" applyFill="1" applyBorder="1" applyAlignment="1">
      <alignment horizontal="center" vertical="center" shrinkToFit="1"/>
    </xf>
    <xf numFmtId="176" fontId="38" fillId="0" borderId="192" xfId="3" applyNumberFormat="1" applyFont="1" applyBorder="1" applyAlignment="1">
      <alignment horizontal="right" vertical="center" shrinkToFit="1"/>
    </xf>
    <xf numFmtId="176" fontId="38" fillId="0" borderId="194" xfId="3" applyNumberFormat="1" applyFont="1" applyBorder="1" applyAlignment="1">
      <alignment horizontal="right" vertical="center" shrinkToFit="1"/>
    </xf>
    <xf numFmtId="176" fontId="38" fillId="0" borderId="299" xfId="3" applyNumberFormat="1" applyFont="1" applyBorder="1" applyAlignment="1">
      <alignment horizontal="right" vertical="center" shrinkToFit="1"/>
    </xf>
    <xf numFmtId="0" fontId="3" fillId="0" borderId="143" xfId="3" applyFont="1" applyBorder="1" applyAlignment="1">
      <alignment horizontal="left" vertical="center"/>
    </xf>
    <xf numFmtId="0" fontId="3" fillId="0" borderId="144" xfId="3" applyFont="1" applyBorder="1" applyAlignment="1">
      <alignment horizontal="left" vertical="center"/>
    </xf>
    <xf numFmtId="182" fontId="84" fillId="0" borderId="283" xfId="1" applyNumberFormat="1" applyFont="1" applyFill="1" applyBorder="1" applyAlignment="1">
      <alignment horizontal="right" vertical="center" shrinkToFit="1"/>
    </xf>
    <xf numFmtId="182" fontId="84" fillId="0" borderId="97" xfId="3" applyNumberFormat="1" applyFont="1" applyBorder="1" applyAlignment="1">
      <alignment horizontal="right" vertical="center" shrinkToFit="1"/>
    </xf>
    <xf numFmtId="0" fontId="24" fillId="11" borderId="97" xfId="3" applyFont="1" applyFill="1" applyBorder="1" applyAlignment="1">
      <alignment horizontal="right" vertical="center" shrinkToFit="1"/>
    </xf>
    <xf numFmtId="176" fontId="49" fillId="6" borderId="97" xfId="3" applyNumberFormat="1" applyFont="1" applyFill="1" applyBorder="1" applyAlignment="1">
      <alignment horizontal="center" vertical="center" shrinkToFit="1"/>
    </xf>
    <xf numFmtId="176" fontId="49" fillId="6" borderId="180" xfId="3" applyNumberFormat="1" applyFont="1" applyFill="1" applyBorder="1" applyAlignment="1">
      <alignment horizontal="center" vertical="center" shrinkToFit="1"/>
    </xf>
    <xf numFmtId="176" fontId="3" fillId="0" borderId="194" xfId="3" applyNumberFormat="1" applyFont="1" applyBorder="1" applyAlignment="1">
      <alignment horizontal="center" vertical="center" shrinkToFit="1"/>
    </xf>
    <xf numFmtId="176" fontId="3" fillId="0" borderId="309" xfId="3" applyNumberFormat="1" applyFont="1" applyBorder="1" applyAlignment="1">
      <alignment horizontal="center" vertical="center" shrinkToFit="1"/>
    </xf>
    <xf numFmtId="176" fontId="3" fillId="0" borderId="310" xfId="3" applyNumberFormat="1" applyFont="1" applyBorder="1" applyAlignment="1">
      <alignment horizontal="center" vertical="center" shrinkToFit="1"/>
    </xf>
    <xf numFmtId="0" fontId="38" fillId="0" borderId="27" xfId="3" applyFont="1" applyBorder="1" applyAlignment="1">
      <alignment horizontal="left" vertical="center" shrinkToFit="1"/>
    </xf>
    <xf numFmtId="38" fontId="38" fillId="0" borderId="306" xfId="1" applyFont="1" applyFill="1" applyBorder="1" applyAlignment="1">
      <alignment horizontal="center" vertical="center" shrinkToFit="1"/>
    </xf>
    <xf numFmtId="38" fontId="3" fillId="0" borderId="27" xfId="1" applyFont="1" applyBorder="1" applyAlignment="1">
      <alignment horizontal="center" vertical="center" shrinkToFit="1"/>
    </xf>
    <xf numFmtId="38" fontId="38" fillId="0" borderId="145" xfId="1" applyFont="1" applyFill="1" applyBorder="1" applyAlignment="1">
      <alignment horizontal="center" vertical="center" shrinkToFit="1"/>
    </xf>
    <xf numFmtId="38" fontId="38" fillId="0" borderId="108" xfId="1" applyFont="1" applyFill="1" applyBorder="1" applyAlignment="1">
      <alignment horizontal="center" vertical="center" shrinkToFit="1"/>
    </xf>
    <xf numFmtId="38" fontId="54" fillId="0" borderId="283" xfId="1" applyFont="1" applyBorder="1" applyAlignment="1">
      <alignment horizontal="right" vertical="center" shrinkToFit="1"/>
    </xf>
    <xf numFmtId="182" fontId="49" fillId="6" borderId="97" xfId="1" applyNumberFormat="1" applyFont="1" applyFill="1" applyBorder="1" applyAlignment="1">
      <alignment horizontal="right" vertical="center" shrinkToFit="1"/>
    </xf>
    <xf numFmtId="0" fontId="84" fillId="6" borderId="97" xfId="3" applyFont="1" applyFill="1" applyBorder="1" applyAlignment="1">
      <alignment horizontal="center" vertical="center" shrinkToFit="1"/>
    </xf>
    <xf numFmtId="176" fontId="84" fillId="6" borderId="97" xfId="3" applyNumberFormat="1" applyFont="1" applyFill="1" applyBorder="1" applyAlignment="1">
      <alignment horizontal="right" vertical="center" shrinkToFit="1"/>
    </xf>
    <xf numFmtId="38" fontId="54" fillId="0" borderId="283" xfId="1" applyFont="1" applyBorder="1" applyAlignment="1">
      <alignment vertical="center" shrinkToFit="1"/>
    </xf>
    <xf numFmtId="0" fontId="49" fillId="6" borderId="108" xfId="3" applyFont="1" applyFill="1" applyBorder="1" applyAlignment="1">
      <alignment horizontal="right" vertical="center" shrinkToFit="1"/>
    </xf>
    <xf numFmtId="0" fontId="3" fillId="11" borderId="97" xfId="3" applyFont="1" applyFill="1" applyBorder="1" applyAlignment="1">
      <alignment horizontal="center" vertical="center" shrinkToFit="1"/>
    </xf>
    <xf numFmtId="0" fontId="49" fillId="6" borderId="191" xfId="0" applyFont="1" applyFill="1" applyBorder="1" applyAlignment="1">
      <alignment horizontal="center" vertical="center" shrinkToFit="1"/>
    </xf>
    <xf numFmtId="0" fontId="49" fillId="6" borderId="97" xfId="0" applyFont="1" applyFill="1" applyBorder="1" applyAlignment="1">
      <alignment horizontal="center" vertical="center" shrinkToFit="1"/>
    </xf>
    <xf numFmtId="176" fontId="38" fillId="0" borderId="144" xfId="3" applyNumberFormat="1" applyFont="1" applyBorder="1" applyAlignment="1">
      <alignment horizontal="right" vertical="center" shrinkToFit="1"/>
    </xf>
    <xf numFmtId="176" fontId="38" fillId="0" borderId="137" xfId="3" applyNumberFormat="1" applyFont="1" applyBorder="1" applyAlignment="1">
      <alignment horizontal="right" vertical="center" shrinkToFit="1"/>
    </xf>
    <xf numFmtId="176" fontId="36" fillId="0" borderId="280" xfId="3" applyNumberFormat="1" applyFont="1" applyBorder="1" applyAlignment="1">
      <alignment horizontal="right" vertical="center" shrinkToFit="1"/>
    </xf>
    <xf numFmtId="176" fontId="36" fillId="0" borderId="193" xfId="3" applyNumberFormat="1" applyFont="1" applyBorder="1" applyAlignment="1">
      <alignment horizontal="right" vertical="center" shrinkToFit="1"/>
    </xf>
    <xf numFmtId="176" fontId="36" fillId="0" borderId="302" xfId="3" applyNumberFormat="1" applyFont="1" applyBorder="1" applyAlignment="1">
      <alignment horizontal="right" vertical="center" shrinkToFit="1"/>
    </xf>
    <xf numFmtId="176" fontId="38" fillId="0" borderId="304" xfId="3" applyNumberFormat="1" applyFont="1" applyBorder="1" applyAlignment="1">
      <alignment horizontal="right" vertical="center" shrinkToFit="1"/>
    </xf>
    <xf numFmtId="0" fontId="39" fillId="0" borderId="97" xfId="0" applyFont="1" applyBorder="1" applyAlignment="1">
      <alignment horizontal="center" vertical="center" shrinkToFit="1"/>
    </xf>
    <xf numFmtId="0" fontId="49" fillId="6" borderId="333" xfId="3" applyFont="1" applyFill="1" applyBorder="1" applyAlignment="1">
      <alignment horizontal="left" vertical="center" wrapText="1" shrinkToFit="1"/>
    </xf>
    <xf numFmtId="0" fontId="49" fillId="6" borderId="97" xfId="3" applyFont="1" applyFill="1" applyBorder="1" applyAlignment="1">
      <alignment horizontal="left" vertical="center" shrinkToFit="1"/>
    </xf>
    <xf numFmtId="0" fontId="3" fillId="11" borderId="118" xfId="3" applyFont="1" applyFill="1" applyBorder="1" applyAlignment="1">
      <alignment horizontal="left" vertical="center" shrinkToFit="1"/>
    </xf>
    <xf numFmtId="0" fontId="3" fillId="11" borderId="97" xfId="3" applyFont="1" applyFill="1" applyBorder="1" applyAlignment="1">
      <alignment horizontal="left" vertical="center" shrinkToFit="1"/>
    </xf>
    <xf numFmtId="38" fontId="3" fillId="0" borderId="107" xfId="1" applyFont="1" applyFill="1" applyBorder="1" applyAlignment="1">
      <alignment horizontal="right" vertical="center" wrapText="1"/>
    </xf>
    <xf numFmtId="176" fontId="36" fillId="0" borderId="97" xfId="3" applyNumberFormat="1" applyFont="1" applyBorder="1" applyAlignment="1">
      <alignment vertical="center" shrinkToFit="1"/>
    </xf>
    <xf numFmtId="179" fontId="48" fillId="6" borderId="107" xfId="0" applyNumberFormat="1" applyFont="1" applyFill="1" applyBorder="1" applyAlignment="1">
      <alignment horizontal="center" vertical="center" wrapText="1" shrinkToFit="1"/>
    </xf>
    <xf numFmtId="179" fontId="48" fillId="6" borderId="120" xfId="0" applyNumberFormat="1" applyFont="1" applyFill="1" applyBorder="1" applyAlignment="1">
      <alignment horizontal="center" vertical="center" shrinkToFit="1"/>
    </xf>
    <xf numFmtId="179" fontId="48" fillId="6" borderId="108" xfId="0" applyNumberFormat="1" applyFont="1" applyFill="1" applyBorder="1" applyAlignment="1">
      <alignment horizontal="center" vertical="center" shrinkToFit="1"/>
    </xf>
    <xf numFmtId="179" fontId="48" fillId="6" borderId="112" xfId="0" applyNumberFormat="1" applyFont="1" applyFill="1" applyBorder="1" applyAlignment="1">
      <alignment horizontal="center" vertical="center" shrinkToFit="1"/>
    </xf>
    <xf numFmtId="176" fontId="3" fillId="0" borderId="97" xfId="3" applyNumberFormat="1" applyFont="1" applyBorder="1" applyAlignment="1">
      <alignment horizontal="right" vertical="center" shrinkToFit="1"/>
    </xf>
    <xf numFmtId="1" fontId="38" fillId="0" borderId="97" xfId="3" applyNumberFormat="1" applyFont="1" applyBorder="1" applyAlignment="1">
      <alignment vertical="center" shrinkToFit="1"/>
    </xf>
    <xf numFmtId="1" fontId="38" fillId="0" borderId="108" xfId="3" applyNumberFormat="1" applyFont="1" applyBorder="1" applyAlignment="1">
      <alignment horizontal="right" vertical="center" shrinkToFit="1"/>
    </xf>
    <xf numFmtId="0" fontId="27" fillId="6" borderId="118" xfId="3" applyFont="1" applyFill="1" applyBorder="1" applyAlignment="1">
      <alignment horizontal="left" vertical="center" shrinkToFit="1"/>
    </xf>
    <xf numFmtId="0" fontId="27" fillId="6" borderId="107" xfId="3" applyFont="1" applyFill="1" applyBorder="1" applyAlignment="1">
      <alignment horizontal="left" vertical="center" shrinkToFit="1"/>
    </xf>
    <xf numFmtId="0" fontId="27" fillId="6" borderId="97" xfId="3" applyFont="1" applyFill="1" applyBorder="1" applyAlignment="1">
      <alignment horizontal="left" vertical="center" shrinkToFit="1"/>
    </xf>
    <xf numFmtId="0" fontId="24" fillId="11" borderId="146" xfId="3" applyFont="1" applyFill="1" applyBorder="1" applyAlignment="1">
      <alignment horizontal="center" vertical="center" shrinkToFit="1"/>
    </xf>
    <xf numFmtId="179" fontId="48" fillId="6" borderId="143" xfId="0" applyNumberFormat="1" applyFont="1" applyFill="1" applyBorder="1" applyAlignment="1">
      <alignment horizontal="center" vertical="center" wrapText="1" shrinkToFit="1"/>
    </xf>
    <xf numFmtId="179" fontId="48" fillId="6" borderId="108" xfId="0" applyNumberFormat="1" applyFont="1" applyFill="1" applyBorder="1" applyAlignment="1">
      <alignment horizontal="center" vertical="center" wrapText="1" shrinkToFit="1"/>
    </xf>
    <xf numFmtId="179" fontId="48" fillId="6" borderId="144" xfId="0" applyNumberFormat="1" applyFont="1" applyFill="1" applyBorder="1" applyAlignment="1">
      <alignment horizontal="center" vertical="center" wrapText="1" shrinkToFit="1"/>
    </xf>
    <xf numFmtId="178" fontId="48" fillId="6" borderId="107" xfId="0" applyNumberFormat="1" applyFont="1" applyFill="1" applyBorder="1" applyAlignment="1">
      <alignment horizontal="center" vertical="center" shrinkToFit="1"/>
    </xf>
    <xf numFmtId="178" fontId="48" fillId="6" borderId="297" xfId="0" applyNumberFormat="1" applyFont="1" applyFill="1" applyBorder="1" applyAlignment="1">
      <alignment horizontal="center" vertical="center" shrinkToFit="1"/>
    </xf>
    <xf numFmtId="178" fontId="24" fillId="6" borderId="138" xfId="0" applyNumberFormat="1" applyFont="1" applyFill="1" applyBorder="1" applyAlignment="1">
      <alignment horizontal="center" vertical="center"/>
    </xf>
    <xf numFmtId="178" fontId="24" fillId="6" borderId="97" xfId="0" applyNumberFormat="1" applyFont="1" applyFill="1" applyBorder="1" applyAlignment="1">
      <alignment horizontal="center" vertical="center"/>
    </xf>
    <xf numFmtId="0" fontId="48" fillId="6" borderId="138" xfId="3" applyFont="1" applyFill="1" applyBorder="1" applyAlignment="1">
      <alignment horizontal="center" vertical="center" shrinkToFit="1"/>
    </xf>
    <xf numFmtId="0" fontId="48" fillId="6" borderId="97" xfId="3" applyFont="1" applyFill="1" applyBorder="1" applyAlignment="1">
      <alignment horizontal="center" vertical="center" shrinkToFit="1"/>
    </xf>
    <xf numFmtId="0" fontId="48" fillId="6" borderId="146" xfId="3" applyFont="1" applyFill="1" applyBorder="1" applyAlignment="1">
      <alignment horizontal="center" vertical="center" shrinkToFit="1"/>
    </xf>
    <xf numFmtId="38" fontId="49" fillId="6" borderId="97" xfId="1" applyFont="1" applyFill="1" applyBorder="1" applyAlignment="1">
      <alignment horizontal="center" vertical="center"/>
    </xf>
    <xf numFmtId="0" fontId="48" fillId="6" borderId="291" xfId="3" applyFont="1" applyFill="1" applyBorder="1" applyAlignment="1">
      <alignment horizontal="center" vertical="center" shrinkToFit="1"/>
    </xf>
    <xf numFmtId="0" fontId="48" fillId="6" borderId="107" xfId="3" applyFont="1" applyFill="1" applyBorder="1" applyAlignment="1">
      <alignment horizontal="center" vertical="center" shrinkToFit="1"/>
    </xf>
    <xf numFmtId="0" fontId="48" fillId="6" borderId="297" xfId="3" applyFont="1" applyFill="1" applyBorder="1" applyAlignment="1">
      <alignment horizontal="center" vertical="center" shrinkToFit="1"/>
    </xf>
    <xf numFmtId="176" fontId="36" fillId="0" borderId="152" xfId="3" applyNumberFormat="1" applyFont="1" applyBorder="1" applyAlignment="1">
      <alignment horizontal="right" vertical="center" shrinkToFit="1"/>
    </xf>
    <xf numFmtId="176" fontId="36" fillId="0" borderId="0" xfId="3" applyNumberFormat="1" applyFont="1" applyAlignment="1">
      <alignment horizontal="right" vertical="center" shrinkToFit="1"/>
    </xf>
    <xf numFmtId="176" fontId="36" fillId="0" borderId="301" xfId="3" applyNumberFormat="1" applyFont="1" applyBorder="1" applyAlignment="1">
      <alignment horizontal="right" vertical="center" shrinkToFit="1"/>
    </xf>
    <xf numFmtId="0" fontId="48" fillId="11" borderId="174" xfId="3" applyFont="1" applyFill="1" applyBorder="1" applyAlignment="1">
      <alignment horizontal="center" vertical="center"/>
    </xf>
    <xf numFmtId="0" fontId="48" fillId="11" borderId="97" xfId="3" applyFont="1" applyFill="1" applyBorder="1" applyAlignment="1">
      <alignment horizontal="center" vertical="center"/>
    </xf>
    <xf numFmtId="0" fontId="48" fillId="11" borderId="146" xfId="3" applyFont="1" applyFill="1" applyBorder="1" applyAlignment="1">
      <alignment horizontal="center" vertical="center"/>
    </xf>
    <xf numFmtId="176" fontId="38" fillId="0" borderId="111" xfId="3" applyNumberFormat="1" applyFont="1" applyBorder="1" applyAlignment="1">
      <alignment horizontal="right" vertical="center" shrinkToFit="1"/>
    </xf>
    <xf numFmtId="0" fontId="3" fillId="0" borderId="0" xfId="3" applyFont="1" applyAlignment="1">
      <alignment horizontal="left" vertical="center"/>
    </xf>
    <xf numFmtId="0" fontId="3" fillId="0" borderId="347" xfId="3" applyFont="1" applyBorder="1" applyAlignment="1">
      <alignment horizontal="left" vertical="center"/>
    </xf>
    <xf numFmtId="176" fontId="3" fillId="0" borderId="107" xfId="3" applyNumberFormat="1" applyFont="1" applyBorder="1" applyAlignment="1">
      <alignment horizontal="right" vertical="center" shrinkToFit="1"/>
    </xf>
    <xf numFmtId="176" fontId="3" fillId="0" borderId="0" xfId="3" applyNumberFormat="1" applyFont="1" applyAlignment="1">
      <alignment horizontal="right" vertical="center" shrinkToFit="1"/>
    </xf>
    <xf numFmtId="176" fontId="21" fillId="18" borderId="111" xfId="3" applyNumberFormat="1" applyFont="1" applyFill="1" applyBorder="1" applyAlignment="1">
      <alignment horizontal="right" vertical="center" shrinkToFit="1"/>
    </xf>
    <xf numFmtId="176" fontId="38" fillId="0" borderId="97" xfId="3" applyNumberFormat="1" applyFont="1" applyBorder="1" applyAlignment="1">
      <alignment horizontal="right" vertical="center"/>
    </xf>
    <xf numFmtId="176" fontId="38" fillId="0" borderId="111" xfId="3" applyNumberFormat="1" applyFont="1" applyBorder="1" applyAlignment="1">
      <alignment horizontal="right" vertical="center"/>
    </xf>
    <xf numFmtId="0" fontId="24" fillId="6" borderId="113" xfId="3" applyFont="1" applyFill="1" applyBorder="1" applyAlignment="1">
      <alignment horizontal="center" vertical="center" shrinkToFit="1"/>
    </xf>
    <xf numFmtId="0" fontId="3" fillId="0" borderId="107" xfId="3" applyFont="1" applyBorder="1" applyAlignment="1">
      <alignment horizontal="left" vertical="center" shrinkToFit="1"/>
    </xf>
    <xf numFmtId="0" fontId="3" fillId="0" borderId="0" xfId="3" applyFont="1" applyAlignment="1">
      <alignment horizontal="left" vertical="center" shrinkToFit="1"/>
    </xf>
    <xf numFmtId="176" fontId="38" fillId="0" borderId="277" xfId="3" applyNumberFormat="1" applyFont="1" applyBorder="1" applyAlignment="1">
      <alignment horizontal="right" vertical="center" shrinkToFit="1"/>
    </xf>
    <xf numFmtId="38" fontId="3" fillId="0" borderId="196" xfId="1" applyFont="1" applyFill="1" applyBorder="1" applyAlignment="1">
      <alignment horizontal="center" vertical="center" shrinkToFit="1"/>
    </xf>
    <xf numFmtId="38" fontId="3" fillId="0" borderId="275" xfId="1" applyFont="1" applyFill="1" applyBorder="1" applyAlignment="1">
      <alignment horizontal="center" vertical="center" shrinkToFit="1"/>
    </xf>
    <xf numFmtId="176" fontId="38" fillId="0" borderId="303" xfId="3" applyNumberFormat="1" applyFont="1" applyBorder="1" applyAlignment="1">
      <alignment horizontal="right" vertical="center" shrinkToFit="1"/>
    </xf>
    <xf numFmtId="176" fontId="38" fillId="0" borderId="302" xfId="3" applyNumberFormat="1" applyFont="1" applyBorder="1" applyAlignment="1">
      <alignment horizontal="right" vertical="center" shrinkToFit="1"/>
    </xf>
    <xf numFmtId="38" fontId="36" fillId="0" borderId="145" xfId="1" applyFont="1" applyFill="1" applyBorder="1" applyAlignment="1">
      <alignment horizontal="center" vertical="center" shrinkToFit="1"/>
    </xf>
    <xf numFmtId="38" fontId="36" fillId="0" borderId="108" xfId="1" applyFont="1" applyFill="1" applyBorder="1" applyAlignment="1">
      <alignment horizontal="center" vertical="center" shrinkToFit="1"/>
    </xf>
    <xf numFmtId="38" fontId="36" fillId="0" borderId="298" xfId="1" applyFont="1" applyFill="1" applyBorder="1" applyAlignment="1">
      <alignment horizontal="center" vertical="center" shrinkToFit="1"/>
    </xf>
    <xf numFmtId="38" fontId="24" fillId="0" borderId="279" xfId="1" applyFont="1" applyFill="1" applyBorder="1" applyAlignment="1">
      <alignment horizontal="center" vertical="center" shrinkToFit="1"/>
    </xf>
    <xf numFmtId="38" fontId="24" fillId="0" borderId="196" xfId="1" applyFont="1" applyFill="1" applyBorder="1" applyAlignment="1">
      <alignment horizontal="center" vertical="center" shrinkToFit="1"/>
    </xf>
    <xf numFmtId="38" fontId="24" fillId="0" borderId="300" xfId="1" applyFont="1" applyFill="1" applyBorder="1" applyAlignment="1">
      <alignment horizontal="center" vertical="center" shrinkToFit="1"/>
    </xf>
    <xf numFmtId="176" fontId="24" fillId="0" borderId="97" xfId="3" applyNumberFormat="1" applyFont="1" applyBorder="1" applyAlignment="1">
      <alignment vertical="center" shrinkToFit="1"/>
    </xf>
    <xf numFmtId="176" fontId="24" fillId="0" borderId="156" xfId="3" applyNumberFormat="1" applyFont="1" applyBorder="1" applyAlignment="1">
      <alignment vertical="center" shrinkToFit="1"/>
    </xf>
    <xf numFmtId="40" fontId="3" fillId="0" borderId="323" xfId="1" applyNumberFormat="1" applyFont="1" applyFill="1" applyBorder="1" applyAlignment="1">
      <alignment horizontal="center" vertical="center" shrinkToFit="1"/>
    </xf>
    <xf numFmtId="40" fontId="24" fillId="0" borderId="323" xfId="1" applyNumberFormat="1" applyFont="1" applyFill="1" applyBorder="1" applyAlignment="1">
      <alignment horizontal="right" vertical="center" shrinkToFit="1"/>
    </xf>
    <xf numFmtId="0" fontId="139" fillId="2" borderId="316" xfId="3" applyFont="1" applyFill="1" applyBorder="1" applyAlignment="1">
      <alignment horizontal="center" vertical="center" wrapText="1" shrinkToFit="1"/>
    </xf>
    <xf numFmtId="176" fontId="24" fillId="2" borderId="316" xfId="3" applyNumberFormat="1" applyFont="1" applyFill="1" applyBorder="1" applyAlignment="1">
      <alignment horizontal="center" vertical="center"/>
    </xf>
    <xf numFmtId="182" fontId="38" fillId="0" borderId="192" xfId="1" applyNumberFormat="1" applyFont="1" applyFill="1" applyBorder="1" applyAlignment="1">
      <alignment horizontal="center" vertical="center" shrinkToFit="1"/>
    </xf>
    <xf numFmtId="182" fontId="38" fillId="0" borderId="299" xfId="1" applyNumberFormat="1" applyFont="1" applyFill="1" applyBorder="1" applyAlignment="1">
      <alignment horizontal="center" vertical="center" shrinkToFit="1"/>
    </xf>
    <xf numFmtId="182" fontId="38" fillId="0" borderId="97" xfId="1" applyNumberFormat="1" applyFont="1" applyFill="1" applyBorder="1" applyAlignment="1">
      <alignment horizontal="center" vertical="center" shrinkToFit="1"/>
    </xf>
    <xf numFmtId="182" fontId="38" fillId="0" borderId="146" xfId="1" applyNumberFormat="1" applyFont="1" applyFill="1" applyBorder="1" applyAlignment="1">
      <alignment horizontal="center" vertical="center" shrinkToFit="1"/>
    </xf>
    <xf numFmtId="182" fontId="38" fillId="0" borderId="108" xfId="1" applyNumberFormat="1" applyFont="1" applyFill="1" applyBorder="1" applyAlignment="1">
      <alignment horizontal="center" vertical="center" shrinkToFit="1"/>
    </xf>
    <xf numFmtId="182" fontId="38" fillId="0" borderId="298" xfId="1" applyNumberFormat="1" applyFont="1" applyFill="1" applyBorder="1" applyAlignment="1">
      <alignment horizontal="center" vertical="center" shrinkToFit="1"/>
    </xf>
    <xf numFmtId="178" fontId="48" fillId="11" borderId="97" xfId="0" applyNumberFormat="1" applyFont="1" applyFill="1" applyBorder="1" applyAlignment="1">
      <alignment horizontal="center" vertical="center" shrinkToFit="1"/>
    </xf>
    <xf numFmtId="178" fontId="48" fillId="11" borderId="146" xfId="0" applyNumberFormat="1" applyFont="1" applyFill="1" applyBorder="1" applyAlignment="1">
      <alignment horizontal="center" vertical="center" shrinkToFit="1"/>
    </xf>
    <xf numFmtId="0" fontId="24" fillId="2" borderId="118" xfId="3" applyFont="1" applyFill="1" applyBorder="1" applyAlignment="1">
      <alignment horizontal="center" vertical="center" shrinkToFit="1"/>
    </xf>
    <xf numFmtId="176" fontId="3" fillId="0" borderId="277" xfId="3" applyNumberFormat="1" applyFont="1" applyBorder="1" applyAlignment="1">
      <alignment horizontal="center" vertical="center" shrinkToFit="1"/>
    </xf>
    <xf numFmtId="1" fontId="3" fillId="0" borderId="97" xfId="3" applyNumberFormat="1" applyFont="1" applyBorder="1" applyAlignment="1">
      <alignment horizontal="right" vertical="center" shrinkToFit="1"/>
    </xf>
    <xf numFmtId="38" fontId="3" fillId="0" borderId="97" xfId="1" applyFont="1" applyBorder="1" applyAlignment="1">
      <alignment horizontal="right" vertical="center" shrinkToFit="1"/>
    </xf>
    <xf numFmtId="176" fontId="38" fillId="0" borderId="156" xfId="3" applyNumberFormat="1" applyFont="1" applyBorder="1" applyAlignment="1">
      <alignment horizontal="right" vertical="center" shrinkToFit="1"/>
    </xf>
    <xf numFmtId="1" fontId="3" fillId="0" borderId="108" xfId="3" applyNumberFormat="1" applyFont="1" applyBorder="1" applyAlignment="1">
      <alignment horizontal="right" vertical="center" shrinkToFit="1"/>
    </xf>
    <xf numFmtId="0" fontId="29" fillId="0" borderId="97" xfId="3" applyFont="1" applyBorder="1" applyAlignment="1">
      <alignment horizontal="left" vertical="center"/>
    </xf>
    <xf numFmtId="0" fontId="3" fillId="0" borderId="107" xfId="3" applyFont="1" applyBorder="1" applyAlignment="1">
      <alignment horizontal="center" vertical="center"/>
    </xf>
    <xf numFmtId="0" fontId="3" fillId="0" borderId="108" xfId="3" applyFont="1" applyBorder="1" applyAlignment="1">
      <alignment horizontal="center" vertical="center"/>
    </xf>
    <xf numFmtId="0" fontId="49" fillId="2" borderId="97" xfId="3" applyFont="1" applyFill="1" applyBorder="1" applyAlignment="1">
      <alignment horizontal="left" vertical="center" shrinkToFit="1"/>
    </xf>
    <xf numFmtId="0" fontId="38" fillId="0" borderId="97" xfId="0" applyFont="1" applyBorder="1" applyAlignment="1">
      <alignment horizontal="left" vertical="center"/>
    </xf>
    <xf numFmtId="38" fontId="54" fillId="11" borderId="97" xfId="1" applyFont="1" applyFill="1" applyBorder="1" applyAlignment="1">
      <alignment horizontal="right" vertical="center" shrinkToFit="1"/>
    </xf>
    <xf numFmtId="0" fontId="49" fillId="2" borderId="97" xfId="3" applyFont="1" applyFill="1" applyBorder="1" applyAlignment="1">
      <alignment horizontal="center" vertical="center" shrinkToFit="1"/>
    </xf>
    <xf numFmtId="0" fontId="39" fillId="0" borderId="97" xfId="3" applyFont="1" applyBorder="1" applyAlignment="1">
      <alignment vertical="center" shrinkToFit="1"/>
    </xf>
    <xf numFmtId="0" fontId="39" fillId="0" borderId="97" xfId="3" applyFont="1" applyBorder="1" applyAlignment="1">
      <alignment horizontal="center" vertical="center" shrinkToFit="1"/>
    </xf>
    <xf numFmtId="176" fontId="39" fillId="0" borderId="97" xfId="3" applyNumberFormat="1" applyFont="1" applyBorder="1" applyAlignment="1">
      <alignment horizontal="left" vertical="center"/>
    </xf>
    <xf numFmtId="181" fontId="54" fillId="0" borderId="97" xfId="3" applyNumberFormat="1" applyFont="1" applyBorder="1" applyAlignment="1">
      <alignment horizontal="right" vertical="center" shrinkToFit="1"/>
    </xf>
    <xf numFmtId="0" fontId="49" fillId="2" borderId="191" xfId="3" applyFont="1" applyFill="1" applyBorder="1" applyAlignment="1">
      <alignment horizontal="left" vertical="center" shrinkToFit="1"/>
    </xf>
    <xf numFmtId="0" fontId="38" fillId="0" borderId="97" xfId="3" applyFont="1" applyBorder="1" applyAlignment="1">
      <alignment horizontal="left" vertical="center" shrinkToFit="1"/>
    </xf>
    <xf numFmtId="0" fontId="1" fillId="0" borderId="97" xfId="0" applyFont="1" applyBorder="1" applyAlignment="1">
      <alignment horizontal="left" vertical="center" shrinkToFit="1"/>
    </xf>
    <xf numFmtId="2" fontId="54" fillId="0" borderId="97" xfId="3" applyNumberFormat="1" applyFont="1" applyBorder="1" applyAlignment="1">
      <alignment horizontal="center" vertical="center" shrinkToFit="1"/>
    </xf>
    <xf numFmtId="185" fontId="36" fillId="0" borderId="97" xfId="3" applyNumberFormat="1" applyFont="1" applyBorder="1" applyAlignment="1">
      <alignment horizontal="center" vertical="center" shrinkToFit="1"/>
    </xf>
    <xf numFmtId="1" fontId="24" fillId="2" borderId="97" xfId="3" applyNumberFormat="1" applyFont="1" applyFill="1" applyBorder="1" applyAlignment="1">
      <alignment horizontal="center" vertical="center" shrinkToFit="1"/>
    </xf>
    <xf numFmtId="38" fontId="36" fillId="0" borderId="97" xfId="1" applyFont="1" applyFill="1" applyBorder="1" applyAlignment="1">
      <alignment horizontal="right" vertical="center" shrinkToFit="1"/>
    </xf>
    <xf numFmtId="38" fontId="38" fillId="0" borderId="97" xfId="1" applyFont="1" applyFill="1" applyBorder="1" applyAlignment="1">
      <alignment vertical="center" shrinkToFit="1"/>
    </xf>
    <xf numFmtId="176" fontId="38" fillId="0" borderId="97" xfId="3" applyNumberFormat="1" applyFont="1" applyBorder="1" applyAlignment="1">
      <alignment vertical="center" shrinkToFit="1"/>
    </xf>
    <xf numFmtId="0" fontId="36" fillId="14" borderId="97" xfId="3" applyFont="1" applyFill="1" applyBorder="1" applyAlignment="1">
      <alignment horizontal="center" vertical="center" shrinkToFit="1"/>
    </xf>
    <xf numFmtId="0" fontId="39" fillId="0" borderId="111" xfId="3" applyFont="1" applyBorder="1" applyAlignment="1">
      <alignment horizontal="left" vertical="center" shrinkToFit="1"/>
    </xf>
    <xf numFmtId="0" fontId="3" fillId="0" borderId="27" xfId="3" applyFont="1" applyBorder="1" applyAlignment="1">
      <alignment horizontal="left" vertical="center" shrinkToFit="1"/>
    </xf>
    <xf numFmtId="185" fontId="36" fillId="0" borderId="27" xfId="3" applyNumberFormat="1" applyFont="1" applyBorder="1" applyAlignment="1">
      <alignment horizontal="center" vertical="center" shrinkToFit="1"/>
    </xf>
    <xf numFmtId="178" fontId="24" fillId="14" borderId="97" xfId="0" applyNumberFormat="1" applyFont="1" applyFill="1" applyBorder="1" applyAlignment="1">
      <alignment horizontal="center" vertical="center"/>
    </xf>
    <xf numFmtId="181" fontId="36" fillId="0" borderId="97" xfId="3" applyNumberFormat="1" applyFont="1" applyBorder="1" applyAlignment="1">
      <alignment horizontal="center" vertical="center" shrinkToFit="1"/>
    </xf>
    <xf numFmtId="176" fontId="54" fillId="0" borderId="97" xfId="3" applyNumberFormat="1" applyFont="1" applyBorder="1" applyAlignment="1">
      <alignment horizontal="center" vertical="center" shrinkToFit="1"/>
    </xf>
    <xf numFmtId="181" fontId="36" fillId="0" borderId="97" xfId="3" applyNumberFormat="1" applyFont="1" applyBorder="1" applyAlignment="1">
      <alignment horizontal="right" vertical="center" shrinkToFit="1"/>
    </xf>
    <xf numFmtId="184" fontId="36" fillId="0" borderId="97" xfId="3" applyNumberFormat="1" applyFont="1" applyBorder="1" applyAlignment="1">
      <alignment horizontal="right" vertical="center" shrinkToFit="1"/>
    </xf>
    <xf numFmtId="0" fontId="24" fillId="14" borderId="191" xfId="3" applyFont="1" applyFill="1" applyBorder="1" applyAlignment="1">
      <alignment horizontal="left" vertical="center"/>
    </xf>
    <xf numFmtId="0" fontId="24" fillId="14" borderId="97" xfId="3" applyFont="1" applyFill="1" applyBorder="1" applyAlignment="1">
      <alignment horizontal="left" vertical="center"/>
    </xf>
    <xf numFmtId="0" fontId="24" fillId="14" borderId="97" xfId="3" applyFont="1" applyFill="1" applyBorder="1" applyAlignment="1">
      <alignment horizontal="center" vertical="center"/>
    </xf>
    <xf numFmtId="0" fontId="24" fillId="14" borderId="146" xfId="3" applyFont="1" applyFill="1" applyBorder="1" applyAlignment="1">
      <alignment horizontal="center" vertical="center"/>
    </xf>
    <xf numFmtId="0" fontId="3" fillId="0" borderId="97" xfId="3" applyFont="1" applyBorder="1" applyAlignment="1">
      <alignment horizontal="right" vertical="center"/>
    </xf>
    <xf numFmtId="0" fontId="3" fillId="0" borderId="111" xfId="3" applyFont="1" applyBorder="1" applyAlignment="1">
      <alignment horizontal="right" vertical="center"/>
    </xf>
    <xf numFmtId="0" fontId="36" fillId="6" borderId="97" xfId="3" applyFont="1" applyFill="1" applyBorder="1" applyAlignment="1">
      <alignment horizontal="center" vertical="center" shrinkToFit="1"/>
    </xf>
    <xf numFmtId="0" fontId="39" fillId="0" borderId="97" xfId="3" applyFont="1" applyBorder="1" applyAlignment="1">
      <alignment horizontal="right" vertical="center" shrinkToFit="1"/>
    </xf>
    <xf numFmtId="38" fontId="3" fillId="0" borderId="97" xfId="1" applyFont="1" applyFill="1" applyBorder="1" applyAlignment="1">
      <alignment horizontal="right" vertical="center" shrinkToFit="1"/>
    </xf>
    <xf numFmtId="0" fontId="3" fillId="0" borderId="97" xfId="3" applyFont="1" applyBorder="1" applyAlignment="1">
      <alignment horizontal="right" vertical="center" shrinkToFit="1"/>
    </xf>
    <xf numFmtId="38" fontId="39" fillId="0" borderId="97" xfId="1" applyFont="1" applyFill="1" applyBorder="1" applyAlignment="1">
      <alignment horizontal="right" vertical="center" shrinkToFit="1"/>
    </xf>
    <xf numFmtId="176" fontId="39" fillId="0" borderId="97" xfId="3" applyNumberFormat="1" applyFont="1" applyBorder="1" applyAlignment="1">
      <alignment horizontal="right" vertical="center" shrinkToFit="1"/>
    </xf>
    <xf numFmtId="0" fontId="36" fillId="6" borderId="97" xfId="3" applyFont="1" applyFill="1" applyBorder="1" applyAlignment="1">
      <alignment horizontal="center" vertical="center"/>
    </xf>
    <xf numFmtId="0" fontId="84" fillId="6" borderId="97" xfId="3" applyFont="1" applyFill="1" applyBorder="1" applyAlignment="1">
      <alignment horizontal="center" vertical="center"/>
    </xf>
    <xf numFmtId="176" fontId="24" fillId="10" borderId="97" xfId="3" applyNumberFormat="1" applyFont="1" applyFill="1" applyBorder="1" applyAlignment="1">
      <alignment horizontal="right" vertical="center" shrinkToFit="1"/>
    </xf>
    <xf numFmtId="176" fontId="3" fillId="0" borderId="111" xfId="3" applyNumberFormat="1" applyFont="1" applyBorder="1" applyAlignment="1">
      <alignment horizontal="center" vertical="center" shrinkToFit="1"/>
    </xf>
    <xf numFmtId="176" fontId="84" fillId="0" borderId="0" xfId="3" applyNumberFormat="1" applyFont="1" applyAlignment="1">
      <alignment horizontal="center" vertical="center" shrinkToFit="1"/>
    </xf>
    <xf numFmtId="0" fontId="3" fillId="0" borderId="111" xfId="3" applyFont="1" applyBorder="1" applyAlignment="1">
      <alignment horizontal="right" vertical="center" shrinkToFit="1"/>
    </xf>
    <xf numFmtId="0" fontId="24" fillId="6" borderId="118" xfId="3" applyFont="1" applyFill="1" applyBorder="1" applyAlignment="1">
      <alignment horizontal="left" vertical="center"/>
    </xf>
    <xf numFmtId="0" fontId="24" fillId="6" borderId="97" xfId="3" applyFont="1" applyFill="1" applyBorder="1" applyAlignment="1">
      <alignment horizontal="left" vertical="center"/>
    </xf>
    <xf numFmtId="0" fontId="36" fillId="6" borderId="97" xfId="3" applyFont="1" applyFill="1" applyBorder="1" applyAlignment="1">
      <alignment horizontal="left" vertical="center" shrinkToFit="1"/>
    </xf>
    <xf numFmtId="0" fontId="48" fillId="10" borderId="97" xfId="3" applyFont="1" applyFill="1" applyBorder="1" applyAlignment="1">
      <alignment horizontal="center" vertical="center" wrapText="1" shrinkToFit="1"/>
    </xf>
    <xf numFmtId="0" fontId="24" fillId="6" borderId="118" xfId="3" applyFont="1" applyFill="1" applyBorder="1" applyAlignment="1">
      <alignment horizontal="center" vertical="center" shrinkToFit="1"/>
    </xf>
    <xf numFmtId="0" fontId="24" fillId="10" borderId="117" xfId="3" applyFont="1" applyFill="1" applyBorder="1" applyAlignment="1">
      <alignment horizontal="center" vertical="center" shrinkToFit="1"/>
    </xf>
    <xf numFmtId="2" fontId="38" fillId="0" borderId="97" xfId="3" applyNumberFormat="1" applyFont="1" applyBorder="1" applyAlignment="1">
      <alignment vertical="center" shrinkToFit="1"/>
    </xf>
    <xf numFmtId="2" fontId="38" fillId="0" borderId="100" xfId="3" applyNumberFormat="1" applyFont="1" applyBorder="1" applyAlignment="1">
      <alignment vertical="center" shrinkToFit="1"/>
    </xf>
    <xf numFmtId="0" fontId="38" fillId="0" borderId="97" xfId="3" applyFont="1" applyBorder="1" applyAlignment="1">
      <alignment horizontal="right" vertical="center" shrinkToFit="1"/>
    </xf>
    <xf numFmtId="0" fontId="45" fillId="18" borderId="93" xfId="3" applyFont="1" applyFill="1" applyBorder="1" applyAlignment="1">
      <alignment horizontal="center" vertical="center" textRotation="255"/>
    </xf>
    <xf numFmtId="0" fontId="45" fillId="18" borderId="96" xfId="3" applyFont="1" applyFill="1" applyBorder="1" applyAlignment="1">
      <alignment horizontal="center" vertical="center" textRotation="255"/>
    </xf>
    <xf numFmtId="0" fontId="45" fillId="18" borderId="99" xfId="3" applyFont="1" applyFill="1" applyBorder="1" applyAlignment="1">
      <alignment horizontal="center" vertical="center" textRotation="255"/>
    </xf>
    <xf numFmtId="184" fontId="38" fillId="0" borderId="97" xfId="3" applyNumberFormat="1" applyFont="1" applyBorder="1" applyAlignment="1">
      <alignment horizontal="right" vertical="center" shrinkToFit="1"/>
    </xf>
    <xf numFmtId="184" fontId="3" fillId="0" borderId="97" xfId="3" applyNumberFormat="1" applyFont="1" applyBorder="1" applyAlignment="1">
      <alignment horizontal="right" vertical="center" shrinkToFit="1"/>
    </xf>
    <xf numFmtId="176" fontId="24" fillId="10" borderId="117" xfId="3" applyNumberFormat="1" applyFont="1" applyFill="1" applyBorder="1" applyAlignment="1">
      <alignment horizontal="center" vertical="center" shrinkToFit="1"/>
    </xf>
    <xf numFmtId="38" fontId="54" fillId="0" borderId="100" xfId="1" applyFont="1" applyFill="1" applyBorder="1" applyAlignment="1">
      <alignment horizontal="center" vertical="center" shrinkToFit="1"/>
    </xf>
    <xf numFmtId="0" fontId="54" fillId="0" borderId="100" xfId="3" applyFont="1" applyBorder="1" applyAlignment="1">
      <alignment horizontal="center" vertical="center" shrinkToFit="1"/>
    </xf>
    <xf numFmtId="40" fontId="54" fillId="0" borderId="97" xfId="1" applyNumberFormat="1" applyFont="1" applyFill="1" applyBorder="1" applyAlignment="1">
      <alignment horizontal="right" vertical="center" shrinkToFit="1"/>
    </xf>
    <xf numFmtId="0" fontId="54" fillId="0" borderId="97" xfId="3" applyFont="1" applyBorder="1" applyAlignment="1">
      <alignment horizontal="center" vertical="center" shrinkToFit="1"/>
    </xf>
    <xf numFmtId="181" fontId="36" fillId="0" borderId="107" xfId="3" applyNumberFormat="1" applyFont="1" applyBorder="1" applyAlignment="1">
      <alignment horizontal="right" vertical="center" shrinkToFit="1"/>
    </xf>
    <xf numFmtId="181" fontId="84" fillId="0" borderId="107" xfId="3" applyNumberFormat="1" applyFont="1" applyBorder="1" applyAlignment="1">
      <alignment vertical="center" shrinkToFit="1"/>
    </xf>
    <xf numFmtId="0" fontId="45" fillId="18" borderId="80" xfId="3" applyFont="1" applyFill="1" applyBorder="1" applyAlignment="1">
      <alignment horizontal="center" vertical="center" textRotation="255"/>
    </xf>
    <xf numFmtId="0" fontId="24" fillId="7" borderId="80" xfId="0" applyFont="1" applyFill="1" applyBorder="1" applyAlignment="1">
      <alignment horizontal="center" vertical="center" textRotation="255" shrinkToFit="1"/>
    </xf>
    <xf numFmtId="182" fontId="54" fillId="0" borderId="97" xfId="1" applyNumberFormat="1" applyFont="1" applyFill="1" applyBorder="1" applyAlignment="1">
      <alignment horizontal="right" vertical="center" shrinkToFit="1"/>
    </xf>
    <xf numFmtId="182" fontId="39" fillId="0" borderId="97" xfId="1" applyNumberFormat="1" applyFont="1" applyFill="1" applyBorder="1" applyAlignment="1">
      <alignment horizontal="right" vertical="center" shrinkToFit="1"/>
    </xf>
    <xf numFmtId="2" fontId="54" fillId="0" borderId="100" xfId="3" applyNumberFormat="1" applyFont="1" applyBorder="1" applyAlignment="1">
      <alignment horizontal="right" vertical="center" shrinkToFit="1"/>
    </xf>
    <xf numFmtId="2" fontId="21" fillId="18" borderId="100" xfId="3" applyNumberFormat="1" applyFont="1" applyFill="1" applyBorder="1" applyAlignment="1">
      <alignment horizontal="right" vertical="center" shrinkToFit="1"/>
    </xf>
    <xf numFmtId="182" fontId="84" fillId="0" borderId="111" xfId="1" applyNumberFormat="1" applyFont="1" applyFill="1" applyBorder="1" applyAlignment="1">
      <alignment horizontal="right" vertical="center" shrinkToFit="1"/>
    </xf>
    <xf numFmtId="184" fontId="84" fillId="0" borderId="97" xfId="3" applyNumberFormat="1" applyFont="1" applyBorder="1" applyAlignment="1">
      <alignment vertical="center" shrinkToFit="1"/>
    </xf>
    <xf numFmtId="181" fontId="31" fillId="0" borderId="97" xfId="3" applyNumberFormat="1" applyFont="1" applyBorder="1" applyAlignment="1">
      <alignment horizontal="right" vertical="center" shrinkToFit="1"/>
    </xf>
    <xf numFmtId="0" fontId="3" fillId="0" borderId="107" xfId="3" applyFont="1" applyBorder="1" applyAlignment="1">
      <alignment horizontal="right" vertical="center" shrinkToFit="1"/>
    </xf>
    <xf numFmtId="181" fontId="54" fillId="0" borderId="107" xfId="3" applyNumberFormat="1" applyFont="1" applyBorder="1" applyAlignment="1">
      <alignment horizontal="right" vertical="center" shrinkToFit="1"/>
    </xf>
    <xf numFmtId="38" fontId="36" fillId="0" borderId="97" xfId="1" applyFont="1" applyFill="1" applyBorder="1" applyAlignment="1">
      <alignment horizontal="center" vertical="center" shrinkToFit="1"/>
    </xf>
    <xf numFmtId="181" fontId="57" fillId="0" borderId="97" xfId="3" applyNumberFormat="1" applyFont="1" applyBorder="1" applyAlignment="1">
      <alignment horizontal="right" vertical="center" shrinkToFit="1"/>
    </xf>
    <xf numFmtId="38" fontId="36" fillId="0" borderId="111" xfId="1" applyFont="1" applyFill="1" applyBorder="1" applyAlignment="1">
      <alignment horizontal="right" vertical="center" shrinkToFit="1"/>
    </xf>
    <xf numFmtId="38" fontId="38" fillId="0" borderId="97" xfId="1" applyFont="1" applyFill="1" applyBorder="1" applyAlignment="1">
      <alignment horizontal="right" vertical="center" shrinkToFit="1"/>
    </xf>
    <xf numFmtId="38" fontId="38" fillId="0" borderId="107" xfId="1" applyFont="1" applyFill="1" applyBorder="1" applyAlignment="1">
      <alignment horizontal="right" vertical="center" shrinkToFit="1"/>
    </xf>
    <xf numFmtId="0" fontId="39" fillId="0" borderId="111" xfId="3" applyFont="1" applyBorder="1" applyAlignment="1">
      <alignment horizontal="center" vertical="center" shrinkToFit="1"/>
    </xf>
    <xf numFmtId="0" fontId="24" fillId="12" borderId="0" xfId="0" applyFont="1" applyFill="1" applyAlignment="1">
      <alignment horizontal="center" vertical="center" textRotation="255"/>
    </xf>
    <xf numFmtId="0" fontId="29" fillId="0" borderId="97" xfId="3" applyFont="1" applyBorder="1" applyAlignment="1">
      <alignment horizontal="left" vertical="center" shrinkToFit="1"/>
    </xf>
    <xf numFmtId="182" fontId="84" fillId="0" borderId="97" xfId="1" applyNumberFormat="1" applyFont="1" applyFill="1" applyBorder="1" applyAlignment="1">
      <alignment horizontal="center" vertical="center" shrinkToFit="1"/>
    </xf>
    <xf numFmtId="38" fontId="54" fillId="0" borderId="111" xfId="1" applyFont="1" applyFill="1" applyBorder="1" applyAlignment="1">
      <alignment horizontal="center" vertical="center" shrinkToFit="1"/>
    </xf>
    <xf numFmtId="0" fontId="0" fillId="0" borderId="97" xfId="0" applyBorder="1" applyAlignment="1">
      <alignment horizontal="left" vertical="center" shrinkToFit="1"/>
    </xf>
    <xf numFmtId="38" fontId="3" fillId="0" borderId="111" xfId="1" applyFont="1" applyFill="1" applyBorder="1" applyAlignment="1">
      <alignment horizontal="right" vertical="center" shrinkToFit="1"/>
    </xf>
    <xf numFmtId="182" fontId="54" fillId="0" borderId="166" xfId="1" applyNumberFormat="1" applyFont="1" applyFill="1" applyBorder="1" applyAlignment="1">
      <alignment horizontal="right" vertical="center" shrinkToFit="1"/>
    </xf>
    <xf numFmtId="0" fontId="49" fillId="11" borderId="97" xfId="3" applyFont="1" applyFill="1" applyBorder="1" applyAlignment="1">
      <alignment horizontal="center" vertical="center"/>
    </xf>
    <xf numFmtId="0" fontId="24" fillId="14" borderId="108" xfId="3" applyFont="1" applyFill="1" applyBorder="1" applyAlignment="1">
      <alignment horizontal="center" vertical="center" shrinkToFit="1"/>
    </xf>
    <xf numFmtId="185" fontId="36" fillId="0" borderId="97" xfId="3" applyNumberFormat="1" applyFont="1" applyBorder="1" applyAlignment="1">
      <alignment horizontal="right" vertical="center" shrinkToFit="1"/>
    </xf>
    <xf numFmtId="185" fontId="36" fillId="0" borderId="107" xfId="3" applyNumberFormat="1" applyFont="1" applyBorder="1" applyAlignment="1">
      <alignment horizontal="right" vertical="center" shrinkToFit="1"/>
    </xf>
    <xf numFmtId="0" fontId="29" fillId="0" borderId="97" xfId="3" applyFont="1" applyBorder="1" applyAlignment="1">
      <alignment horizontal="center" vertical="center" shrinkToFit="1"/>
    </xf>
    <xf numFmtId="176" fontId="39" fillId="11" borderId="97" xfId="3" applyNumberFormat="1" applyFont="1" applyFill="1" applyBorder="1" applyAlignment="1">
      <alignment horizontal="right" vertical="center" shrinkToFit="1"/>
    </xf>
    <xf numFmtId="182" fontId="39" fillId="0" borderId="111" xfId="1" applyNumberFormat="1" applyFont="1" applyFill="1" applyBorder="1" applyAlignment="1">
      <alignment horizontal="right" vertical="center" shrinkToFit="1"/>
    </xf>
    <xf numFmtId="0" fontId="38" fillId="0" borderId="107" xfId="3" applyFont="1" applyBorder="1" applyAlignment="1">
      <alignment horizontal="left" vertical="center" shrinkToFit="1"/>
    </xf>
    <xf numFmtId="176" fontId="24" fillId="14" borderId="97" xfId="3" applyNumberFormat="1" applyFont="1" applyFill="1" applyBorder="1" applyAlignment="1">
      <alignment horizontal="center" vertical="center" shrinkToFit="1"/>
    </xf>
    <xf numFmtId="176" fontId="39" fillId="0" borderId="283" xfId="3" applyNumberFormat="1" applyFont="1" applyBorder="1" applyAlignment="1">
      <alignment horizontal="right" vertical="center" shrinkToFit="1"/>
    </xf>
    <xf numFmtId="176" fontId="55" fillId="0" borderId="27" xfId="3" applyNumberFormat="1" applyFont="1" applyBorder="1" applyAlignment="1">
      <alignment horizontal="center" vertical="center" shrinkToFit="1"/>
    </xf>
    <xf numFmtId="182" fontId="49" fillId="0" borderId="166" xfId="1" applyNumberFormat="1" applyFont="1" applyFill="1" applyBorder="1" applyAlignment="1">
      <alignment horizontal="right" vertical="center" shrinkToFit="1"/>
    </xf>
    <xf numFmtId="38" fontId="84" fillId="0" borderId="97" xfId="1" applyFont="1" applyFill="1" applyBorder="1" applyAlignment="1">
      <alignment horizontal="right" vertical="center" shrinkToFit="1"/>
    </xf>
    <xf numFmtId="0" fontId="3" fillId="0" borderId="27" xfId="3" applyFont="1" applyBorder="1" applyAlignment="1">
      <alignment horizontal="right" vertical="center" shrinkToFit="1"/>
    </xf>
    <xf numFmtId="0" fontId="24" fillId="14" borderId="162" xfId="3" applyFont="1" applyFill="1" applyBorder="1" applyAlignment="1">
      <alignment horizontal="center" vertical="center" shrinkToFit="1"/>
    </xf>
    <xf numFmtId="0" fontId="46" fillId="14" borderId="108" xfId="3" applyFont="1" applyFill="1" applyBorder="1" applyAlignment="1">
      <alignment horizontal="left" vertical="center" wrapText="1" shrinkToFit="1"/>
    </xf>
    <xf numFmtId="2" fontId="38" fillId="0" borderId="107" xfId="3" applyNumberFormat="1" applyFont="1" applyBorder="1" applyAlignment="1">
      <alignment horizontal="right" vertical="center" shrinkToFit="1"/>
    </xf>
    <xf numFmtId="38" fontId="84" fillId="0" borderId="166" xfId="1" applyFont="1" applyFill="1" applyBorder="1" applyAlignment="1">
      <alignment horizontal="right" vertical="center" shrinkToFit="1"/>
    </xf>
    <xf numFmtId="182" fontId="84" fillId="0" borderId="108" xfId="1" applyNumberFormat="1" applyFont="1" applyFill="1" applyBorder="1" applyAlignment="1">
      <alignment horizontal="right" vertical="center" shrinkToFit="1"/>
    </xf>
    <xf numFmtId="38" fontId="54" fillId="0" borderId="97" xfId="1" applyFont="1" applyFill="1" applyBorder="1" applyAlignment="1">
      <alignment horizontal="right" vertical="center" shrinkToFit="1"/>
    </xf>
    <xf numFmtId="38" fontId="39" fillId="0" borderId="166" xfId="1" applyFont="1" applyFill="1" applyBorder="1" applyAlignment="1">
      <alignment horizontal="right" vertical="center" shrinkToFit="1"/>
    </xf>
    <xf numFmtId="182" fontId="54" fillId="0" borderId="97" xfId="3" applyNumberFormat="1" applyFont="1" applyBorder="1" applyAlignment="1">
      <alignment horizontal="right" vertical="center" shrinkToFit="1"/>
    </xf>
    <xf numFmtId="182" fontId="54" fillId="0" borderId="166" xfId="3" applyNumberFormat="1" applyFont="1" applyBorder="1" applyAlignment="1">
      <alignment horizontal="right" vertical="center" shrinkToFit="1"/>
    </xf>
    <xf numFmtId="0" fontId="38" fillId="0" borderId="97" xfId="3" applyFont="1" applyBorder="1" applyAlignment="1">
      <alignment horizontal="right" vertical="center"/>
    </xf>
    <xf numFmtId="0" fontId="54" fillId="0" borderId="97" xfId="3" applyFont="1" applyBorder="1" applyAlignment="1">
      <alignment horizontal="right" vertical="center" shrinkToFit="1"/>
    </xf>
    <xf numFmtId="0" fontId="39" fillId="0" borderId="166" xfId="3" applyFont="1" applyBorder="1" applyAlignment="1">
      <alignment horizontal="right" vertical="center" shrinkToFit="1"/>
    </xf>
    <xf numFmtId="181" fontId="54" fillId="0" borderId="283" xfId="3" applyNumberFormat="1" applyFont="1" applyBorder="1" applyAlignment="1">
      <alignment horizontal="right" vertical="center" shrinkToFit="1"/>
    </xf>
    <xf numFmtId="0" fontId="38" fillId="0" borderId="283" xfId="3" applyFont="1" applyBorder="1" applyAlignment="1">
      <alignment horizontal="right" vertical="center"/>
    </xf>
    <xf numFmtId="182" fontId="54" fillId="0" borderId="108" xfId="3" applyNumberFormat="1" applyFont="1" applyBorder="1" applyAlignment="1">
      <alignment horizontal="right" vertical="center" shrinkToFit="1"/>
    </xf>
    <xf numFmtId="38" fontId="54" fillId="0" borderId="283" xfId="1" applyFont="1" applyFill="1" applyBorder="1" applyAlignment="1">
      <alignment horizontal="right" vertical="center" shrinkToFit="1"/>
    </xf>
    <xf numFmtId="0" fontId="24" fillId="14" borderId="108" xfId="3" applyFont="1" applyFill="1" applyBorder="1" applyAlignment="1">
      <alignment horizontal="center" vertical="center"/>
    </xf>
    <xf numFmtId="181" fontId="84" fillId="0" borderId="97" xfId="3" applyNumberFormat="1" applyFont="1" applyBorder="1" applyAlignment="1">
      <alignment horizontal="right" vertical="center" shrinkToFit="1"/>
    </xf>
    <xf numFmtId="181" fontId="84" fillId="0" borderId="111" xfId="3" applyNumberFormat="1" applyFont="1" applyBorder="1" applyAlignment="1">
      <alignment horizontal="right" vertical="center" shrinkToFit="1"/>
    </xf>
    <xf numFmtId="181" fontId="38" fillId="0" borderId="97" xfId="3" applyNumberFormat="1" applyFont="1" applyBorder="1" applyAlignment="1">
      <alignment horizontal="right" vertical="center" shrinkToFit="1"/>
    </xf>
    <xf numFmtId="0" fontId="24" fillId="10" borderId="118" xfId="3" applyFont="1" applyFill="1" applyBorder="1" applyAlignment="1">
      <alignment horizontal="left" vertical="center" shrinkToFit="1"/>
    </xf>
    <xf numFmtId="0" fontId="24" fillId="10" borderId="97" xfId="3" applyFont="1" applyFill="1" applyBorder="1" applyAlignment="1">
      <alignment horizontal="left" vertical="center" shrinkToFit="1"/>
    </xf>
    <xf numFmtId="0" fontId="3" fillId="0" borderId="111" xfId="3" applyFont="1" applyBorder="1" applyAlignment="1">
      <alignment horizontal="left" vertical="center" shrinkToFit="1"/>
    </xf>
    <xf numFmtId="176" fontId="54" fillId="0" borderId="111" xfId="3" applyNumberFormat="1" applyFont="1" applyBorder="1" applyAlignment="1">
      <alignment horizontal="center" vertical="center" shrinkToFit="1"/>
    </xf>
    <xf numFmtId="0" fontId="54" fillId="0" borderId="111" xfId="3" applyFont="1" applyBorder="1" applyAlignment="1">
      <alignment horizontal="center" vertical="center" shrinkToFit="1"/>
    </xf>
    <xf numFmtId="181" fontId="68" fillId="0" borderId="97" xfId="3" applyNumberFormat="1" applyFont="1" applyBorder="1" applyAlignment="1">
      <alignment horizontal="right" vertical="center" shrinkToFit="1"/>
    </xf>
    <xf numFmtId="181" fontId="84" fillId="0" borderId="97" xfId="3" applyNumberFormat="1" applyFont="1" applyBorder="1" applyAlignment="1">
      <alignment vertical="center" shrinkToFit="1"/>
    </xf>
    <xf numFmtId="0" fontId="28" fillId="0" borderId="107" xfId="3" applyFont="1" applyBorder="1" applyAlignment="1">
      <alignment horizontal="left" vertical="center" wrapText="1" shrinkToFit="1"/>
    </xf>
    <xf numFmtId="0" fontId="28" fillId="0" borderId="107" xfId="3" applyFont="1" applyBorder="1" applyAlignment="1">
      <alignment horizontal="left" vertical="center" shrinkToFit="1"/>
    </xf>
    <xf numFmtId="176" fontId="38" fillId="0" borderId="97" xfId="3" applyNumberFormat="1" applyFont="1" applyBorder="1" applyAlignment="1">
      <alignment horizontal="left" vertical="center" shrinkToFit="1"/>
    </xf>
    <xf numFmtId="184" fontId="36" fillId="0" borderId="97" xfId="3" applyNumberFormat="1" applyFont="1" applyBorder="1" applyAlignment="1">
      <alignment vertical="center" shrinkToFit="1"/>
    </xf>
    <xf numFmtId="176" fontId="24" fillId="14" borderId="191" xfId="3" applyNumberFormat="1" applyFont="1" applyFill="1" applyBorder="1" applyAlignment="1">
      <alignment horizontal="left" vertical="center" shrinkToFit="1"/>
    </xf>
    <xf numFmtId="176" fontId="24" fillId="14" borderId="97" xfId="3" applyNumberFormat="1" applyFont="1" applyFill="1" applyBorder="1" applyAlignment="1">
      <alignment horizontal="left" vertical="center" shrinkToFit="1"/>
    </xf>
    <xf numFmtId="0" fontId="21" fillId="8" borderId="80" xfId="3" applyFont="1" applyFill="1" applyBorder="1" applyAlignment="1">
      <alignment horizontal="center" vertical="center" textRotation="255"/>
    </xf>
    <xf numFmtId="0" fontId="39" fillId="0" borderId="283" xfId="3" applyFont="1" applyBorder="1" applyAlignment="1">
      <alignment horizontal="center" vertical="center" shrinkToFit="1"/>
    </xf>
    <xf numFmtId="0" fontId="39" fillId="0" borderId="283" xfId="3" applyFont="1" applyBorder="1" applyAlignment="1">
      <alignment horizontal="left" vertical="center"/>
    </xf>
    <xf numFmtId="178" fontId="24" fillId="14" borderId="108" xfId="0" applyNumberFormat="1" applyFont="1" applyFill="1" applyBorder="1" applyAlignment="1">
      <alignment horizontal="center" vertical="center"/>
    </xf>
    <xf numFmtId="0" fontId="24" fillId="14" borderId="97" xfId="3" applyFont="1" applyFill="1" applyBorder="1" applyAlignment="1">
      <alignment horizontal="center" vertical="center" shrinkToFit="1"/>
    </xf>
    <xf numFmtId="0" fontId="54" fillId="0" borderId="166" xfId="3" applyFont="1" applyBorder="1" applyAlignment="1">
      <alignment horizontal="right" vertical="center" shrinkToFit="1"/>
    </xf>
    <xf numFmtId="0" fontId="54" fillId="0" borderId="108" xfId="3" applyFont="1" applyBorder="1" applyAlignment="1">
      <alignment horizontal="right" vertical="center" shrinkToFit="1"/>
    </xf>
    <xf numFmtId="0" fontId="36" fillId="14" borderId="351" xfId="3" applyFont="1" applyFill="1" applyBorder="1" applyAlignment="1">
      <alignment horizontal="left" vertical="center" shrinkToFit="1"/>
    </xf>
    <xf numFmtId="0" fontId="36" fillId="14" borderId="169" xfId="3" applyFont="1" applyFill="1" applyBorder="1" applyAlignment="1">
      <alignment horizontal="left" vertical="center" shrinkToFit="1"/>
    </xf>
    <xf numFmtId="38" fontId="54" fillId="0" borderId="166" xfId="1" applyFont="1" applyFill="1" applyBorder="1" applyAlignment="1">
      <alignment horizontal="right" vertical="center" shrinkToFit="1"/>
    </xf>
    <xf numFmtId="38" fontId="54" fillId="0" borderId="108" xfId="1" applyFont="1" applyFill="1" applyBorder="1" applyAlignment="1">
      <alignment horizontal="right" vertical="center" shrinkToFit="1"/>
    </xf>
    <xf numFmtId="0" fontId="22" fillId="0" borderId="301" xfId="3" applyFont="1" applyBorder="1" applyAlignment="1">
      <alignment horizontal="center" vertical="center"/>
    </xf>
    <xf numFmtId="0" fontId="22" fillId="0" borderId="342" xfId="3" applyFont="1" applyBorder="1" applyAlignment="1">
      <alignment horizontal="center" vertical="center"/>
    </xf>
    <xf numFmtId="0" fontId="3" fillId="0" borderId="113" xfId="3" applyFont="1" applyBorder="1" applyAlignment="1">
      <alignment vertical="center"/>
    </xf>
    <xf numFmtId="0" fontId="139" fillId="14" borderId="117" xfId="3" applyFont="1" applyFill="1" applyBorder="1" applyAlignment="1">
      <alignment horizontal="center" vertical="center" wrapText="1" shrinkToFit="1"/>
    </xf>
    <xf numFmtId="0" fontId="22" fillId="0" borderId="297" xfId="3" applyFont="1" applyBorder="1" applyAlignment="1">
      <alignment horizontal="center" vertical="center"/>
    </xf>
    <xf numFmtId="0" fontId="22" fillId="0" borderId="343" xfId="3" applyFont="1" applyBorder="1" applyAlignment="1">
      <alignment horizontal="center" vertical="center"/>
    </xf>
    <xf numFmtId="0" fontId="38" fillId="14" borderId="237" xfId="3" applyFont="1" applyFill="1" applyBorder="1" applyAlignment="1">
      <alignment horizontal="center" vertical="center" wrapText="1" shrinkToFit="1"/>
    </xf>
    <xf numFmtId="0" fontId="38" fillId="14" borderId="108" xfId="3" applyFont="1" applyFill="1" applyBorder="1" applyAlignment="1">
      <alignment horizontal="center" vertical="center" shrinkToFit="1"/>
    </xf>
    <xf numFmtId="0" fontId="38" fillId="14" borderId="238" xfId="3" applyFont="1" applyFill="1" applyBorder="1" applyAlignment="1">
      <alignment horizontal="center" vertical="center" shrinkToFit="1"/>
    </xf>
    <xf numFmtId="0" fontId="38" fillId="14" borderId="283" xfId="3" applyFont="1" applyFill="1" applyBorder="1" applyAlignment="1">
      <alignment horizontal="center" vertical="center" shrinkToFit="1"/>
    </xf>
    <xf numFmtId="0" fontId="3" fillId="14" borderId="191" xfId="3" applyFont="1" applyFill="1" applyBorder="1" applyAlignment="1">
      <alignment horizontal="center" vertical="center" wrapText="1" shrinkToFit="1"/>
    </xf>
    <xf numFmtId="0" fontId="3" fillId="14" borderId="97" xfId="3" applyFont="1" applyFill="1" applyBorder="1" applyAlignment="1">
      <alignment horizontal="center" vertical="center" wrapText="1" shrinkToFit="1"/>
    </xf>
    <xf numFmtId="0" fontId="3" fillId="14" borderId="332" xfId="3" applyFont="1" applyFill="1" applyBorder="1" applyAlignment="1">
      <alignment horizontal="center" vertical="center" wrapText="1" shrinkToFit="1"/>
    </xf>
    <xf numFmtId="0" fontId="3" fillId="14" borderId="330" xfId="3" applyFont="1" applyFill="1" applyBorder="1" applyAlignment="1">
      <alignment horizontal="center" vertical="center" wrapText="1" shrinkToFit="1"/>
    </xf>
    <xf numFmtId="0" fontId="38" fillId="14" borderId="332" xfId="3" applyFont="1" applyFill="1" applyBorder="1" applyAlignment="1">
      <alignment horizontal="center" vertical="center" shrinkToFit="1"/>
    </xf>
    <xf numFmtId="0" fontId="38" fillId="14" borderId="330" xfId="3" applyFont="1" applyFill="1" applyBorder="1" applyAlignment="1">
      <alignment horizontal="center" vertical="center" shrinkToFit="1"/>
    </xf>
    <xf numFmtId="176" fontId="3" fillId="0" borderId="108" xfId="3" applyNumberFormat="1" applyFont="1" applyBorder="1" applyAlignment="1">
      <alignment horizontal="center" vertical="center"/>
    </xf>
    <xf numFmtId="176" fontId="3" fillId="0" borderId="330" xfId="3" applyNumberFormat="1" applyFont="1" applyBorder="1" applyAlignment="1">
      <alignment horizontal="center" vertical="center"/>
    </xf>
    <xf numFmtId="176" fontId="3" fillId="0" borderId="97" xfId="3" applyNumberFormat="1" applyFont="1" applyBorder="1" applyAlignment="1">
      <alignment horizontal="center" vertical="center"/>
    </xf>
    <xf numFmtId="38" fontId="38" fillId="0" borderId="345" xfId="1" applyFont="1" applyFill="1" applyBorder="1" applyAlignment="1">
      <alignment horizontal="right" vertical="center" shrinkToFit="1"/>
    </xf>
    <xf numFmtId="38" fontId="36" fillId="0" borderId="330" xfId="1" applyFont="1" applyFill="1" applyBorder="1" applyAlignment="1">
      <alignment horizontal="right" vertical="center" shrinkToFit="1"/>
    </xf>
    <xf numFmtId="0" fontId="38" fillId="0" borderId="108" xfId="3" applyFont="1" applyBorder="1" applyAlignment="1">
      <alignment horizontal="right" vertical="center" shrinkToFit="1"/>
    </xf>
    <xf numFmtId="0" fontId="38" fillId="0" borderId="330" xfId="3" applyFont="1" applyBorder="1" applyAlignment="1">
      <alignment horizontal="right" vertical="center" shrinkToFit="1"/>
    </xf>
    <xf numFmtId="176" fontId="36" fillId="0" borderId="0" xfId="3" applyNumberFormat="1" applyFont="1" applyAlignment="1">
      <alignment horizontal="right" vertical="center"/>
    </xf>
    <xf numFmtId="176" fontId="36" fillId="0" borderId="239" xfId="3" applyNumberFormat="1" applyFont="1" applyBorder="1" applyAlignment="1">
      <alignment horizontal="right" vertical="center"/>
    </xf>
    <xf numFmtId="0" fontId="3" fillId="14" borderId="345" xfId="3" applyFont="1" applyFill="1" applyBorder="1" applyAlignment="1">
      <alignment horizontal="center" vertical="center"/>
    </xf>
    <xf numFmtId="38" fontId="38" fillId="0" borderId="330" xfId="1" applyFont="1" applyFill="1" applyBorder="1" applyAlignment="1">
      <alignment horizontal="right" vertical="center" shrinkToFit="1"/>
    </xf>
    <xf numFmtId="179" fontId="24" fillId="0" borderId="107" xfId="3" applyNumberFormat="1" applyFont="1" applyBorder="1" applyAlignment="1">
      <alignment horizontal="center" vertical="center"/>
    </xf>
    <xf numFmtId="179" fontId="24" fillId="0" borderId="331" xfId="3" applyNumberFormat="1" applyFont="1" applyBorder="1" applyAlignment="1">
      <alignment horizontal="center" vertical="center"/>
    </xf>
    <xf numFmtId="179" fontId="24" fillId="0" borderId="0" xfId="3" applyNumberFormat="1" applyFont="1" applyAlignment="1">
      <alignment horizontal="center" vertical="center"/>
    </xf>
    <xf numFmtId="0" fontId="24" fillId="0" borderId="0" xfId="3" applyFont="1" applyAlignment="1">
      <alignment horizontal="center" vertical="center"/>
    </xf>
    <xf numFmtId="0" fontId="24" fillId="0" borderId="239" xfId="3" applyFont="1" applyBorder="1" applyAlignment="1">
      <alignment horizontal="center" vertical="center"/>
    </xf>
    <xf numFmtId="181" fontId="36" fillId="0" borderId="107" xfId="3" applyNumberFormat="1" applyFont="1" applyBorder="1" applyAlignment="1">
      <alignment horizontal="center" vertical="center" shrinkToFit="1"/>
    </xf>
    <xf numFmtId="181" fontId="36" fillId="0" borderId="108" xfId="3" applyNumberFormat="1" applyFont="1" applyBorder="1" applyAlignment="1">
      <alignment horizontal="center" vertical="center" shrinkToFit="1"/>
    </xf>
    <xf numFmtId="182" fontId="36" fillId="11" borderId="97" xfId="1" applyNumberFormat="1" applyFont="1" applyFill="1" applyBorder="1" applyAlignment="1">
      <alignment horizontal="center" vertical="center" shrinkToFit="1"/>
    </xf>
    <xf numFmtId="178" fontId="38" fillId="0" borderId="97" xfId="3" applyNumberFormat="1" applyFont="1" applyBorder="1" applyAlignment="1">
      <alignment horizontal="right" vertical="center" wrapText="1" shrinkToFit="1"/>
    </xf>
    <xf numFmtId="38" fontId="38" fillId="0" borderId="111" xfId="1" applyFont="1" applyBorder="1" applyAlignment="1">
      <alignment horizontal="right" vertical="center" shrinkToFit="1"/>
    </xf>
    <xf numFmtId="181" fontId="38" fillId="0" borderId="111" xfId="3" applyNumberFormat="1" applyFont="1" applyBorder="1" applyAlignment="1">
      <alignment horizontal="center" vertical="center" shrinkToFit="1"/>
    </xf>
    <xf numFmtId="38" fontId="38" fillId="0" borderId="97" xfId="1" applyFont="1" applyBorder="1" applyAlignment="1">
      <alignment horizontal="right" vertical="center" shrinkToFit="1"/>
    </xf>
    <xf numFmtId="181" fontId="38" fillId="0" borderId="97" xfId="3" applyNumberFormat="1" applyFont="1" applyBorder="1" applyAlignment="1">
      <alignment horizontal="center" vertical="center" shrinkToFit="1"/>
    </xf>
    <xf numFmtId="0" fontId="3" fillId="0" borderId="107" xfId="3" applyFont="1" applyBorder="1" applyAlignment="1">
      <alignment horizontal="left" vertical="center" wrapText="1" shrinkToFit="1"/>
    </xf>
    <xf numFmtId="0" fontId="3" fillId="0" borderId="108" xfId="3" applyFont="1" applyBorder="1" applyAlignment="1">
      <alignment horizontal="left" vertical="center" wrapText="1" shrinkToFit="1"/>
    </xf>
    <xf numFmtId="181" fontId="36" fillId="0" borderId="111" xfId="3" applyNumberFormat="1" applyFont="1" applyBorder="1" applyAlignment="1">
      <alignment horizontal="right" vertical="center" shrinkToFit="1"/>
    </xf>
    <xf numFmtId="0" fontId="38" fillId="0" borderId="107" xfId="3" applyFont="1" applyBorder="1" applyAlignment="1">
      <alignment horizontal="right" vertical="center"/>
    </xf>
    <xf numFmtId="0" fontId="38" fillId="0" borderId="0" xfId="3" applyFont="1" applyAlignment="1">
      <alignment horizontal="right" vertical="center"/>
    </xf>
    <xf numFmtId="0" fontId="38" fillId="0" borderId="108" xfId="3" applyFont="1" applyBorder="1" applyAlignment="1">
      <alignment horizontal="right" vertical="center"/>
    </xf>
    <xf numFmtId="0" fontId="48" fillId="2" borderId="97" xfId="3" applyFont="1" applyFill="1" applyBorder="1" applyAlignment="1">
      <alignment horizontal="center" vertical="center" wrapText="1" shrinkToFit="1"/>
    </xf>
    <xf numFmtId="0" fontId="38" fillId="0" borderId="283" xfId="3" applyFont="1" applyBorder="1" applyAlignment="1">
      <alignment horizontal="right" vertical="center" shrinkToFit="1"/>
    </xf>
    <xf numFmtId="0" fontId="3" fillId="0" borderId="283" xfId="3" applyFont="1" applyBorder="1" applyAlignment="1">
      <alignment horizontal="center" vertical="center"/>
    </xf>
    <xf numFmtId="178" fontId="38" fillId="0" borderId="97" xfId="3" applyNumberFormat="1" applyFont="1" applyBorder="1" applyAlignment="1">
      <alignment vertical="center" wrapText="1" shrinkToFit="1"/>
    </xf>
    <xf numFmtId="38" fontId="54" fillId="0" borderId="292" xfId="1" applyFont="1" applyBorder="1" applyAlignment="1">
      <alignment horizontal="right" vertical="center" shrinkToFit="1"/>
    </xf>
    <xf numFmtId="38" fontId="54" fillId="0" borderId="195" xfId="1" applyFont="1" applyBorder="1" applyAlignment="1">
      <alignment horizontal="right" vertical="center" shrinkToFit="1"/>
    </xf>
    <xf numFmtId="38" fontId="54" fillId="0" borderId="293" xfId="1" applyFont="1" applyBorder="1" applyAlignment="1">
      <alignment horizontal="right" vertical="center" shrinkToFit="1"/>
    </xf>
    <xf numFmtId="38" fontId="36" fillId="0" borderId="107" xfId="1" applyFont="1" applyFill="1" applyBorder="1" applyAlignment="1">
      <alignment horizontal="center" vertical="center" shrinkToFit="1"/>
    </xf>
    <xf numFmtId="182" fontId="36" fillId="11" borderId="107" xfId="1" applyNumberFormat="1" applyFont="1" applyFill="1" applyBorder="1" applyAlignment="1">
      <alignment horizontal="center" vertical="center" shrinkToFit="1"/>
    </xf>
    <xf numFmtId="38" fontId="38" fillId="0" borderId="111" xfId="1" applyFont="1" applyFill="1" applyBorder="1" applyAlignment="1">
      <alignment horizontal="center" vertical="center" shrinkToFit="1"/>
    </xf>
    <xf numFmtId="176" fontId="54" fillId="0" borderId="207" xfId="3" applyNumberFormat="1" applyFont="1" applyBorder="1" applyAlignment="1">
      <alignment horizontal="right" vertical="center" shrinkToFit="1"/>
    </xf>
    <xf numFmtId="176" fontId="54" fillId="0" borderId="209" xfId="3" applyNumberFormat="1" applyFont="1" applyBorder="1" applyAlignment="1">
      <alignment horizontal="right" vertical="center" shrinkToFit="1"/>
    </xf>
    <xf numFmtId="0" fontId="141" fillId="6" borderId="97" xfId="3" applyFont="1" applyFill="1" applyBorder="1" applyAlignment="1">
      <alignment horizontal="center" vertical="center" wrapText="1"/>
    </xf>
    <xf numFmtId="38" fontId="38" fillId="0" borderId="0" xfId="1" applyFont="1" applyFill="1" applyBorder="1" applyAlignment="1">
      <alignment horizontal="right" vertical="center" shrinkToFit="1"/>
    </xf>
    <xf numFmtId="181" fontId="38" fillId="0" borderId="107" xfId="3" applyNumberFormat="1" applyFont="1" applyBorder="1" applyAlignment="1">
      <alignment horizontal="center" vertical="center" shrinkToFit="1"/>
    </xf>
    <xf numFmtId="181" fontId="38" fillId="0" borderId="108" xfId="3" applyNumberFormat="1" applyFont="1" applyBorder="1" applyAlignment="1">
      <alignment horizontal="center" vertical="center" shrinkToFit="1"/>
    </xf>
    <xf numFmtId="0" fontId="38" fillId="0" borderId="107" xfId="3" applyFont="1" applyBorder="1" applyAlignment="1">
      <alignment horizontal="center" vertical="center" wrapText="1"/>
    </xf>
    <xf numFmtId="0" fontId="38" fillId="0" borderId="108" xfId="3" applyFont="1" applyBorder="1" applyAlignment="1">
      <alignment horizontal="center" vertical="center" wrapText="1"/>
    </xf>
    <xf numFmtId="0" fontId="38" fillId="0" borderId="108" xfId="3" applyFont="1" applyBorder="1" applyAlignment="1">
      <alignment horizontal="center" vertical="center"/>
    </xf>
    <xf numFmtId="0" fontId="38" fillId="0" borderId="283" xfId="3" applyFont="1" applyBorder="1" applyAlignment="1">
      <alignment horizontal="center" vertical="center"/>
    </xf>
    <xf numFmtId="38" fontId="38" fillId="0" borderId="108" xfId="1" applyFont="1" applyFill="1" applyBorder="1" applyAlignment="1">
      <alignment horizontal="right" vertical="center" shrinkToFit="1"/>
    </xf>
    <xf numFmtId="38" fontId="38" fillId="0" borderId="283" xfId="1" applyFont="1" applyFill="1" applyBorder="1" applyAlignment="1">
      <alignment horizontal="right" vertical="center" shrinkToFit="1"/>
    </xf>
    <xf numFmtId="38" fontId="36" fillId="0" borderId="108" xfId="1" applyFont="1" applyFill="1" applyBorder="1" applyAlignment="1">
      <alignment horizontal="right" vertical="center" shrinkToFit="1"/>
    </xf>
    <xf numFmtId="38" fontId="36" fillId="0" borderId="283" xfId="1" applyFont="1" applyFill="1" applyBorder="1" applyAlignment="1">
      <alignment horizontal="right" vertical="center" shrinkToFit="1"/>
    </xf>
    <xf numFmtId="1" fontId="38" fillId="0" borderId="108" xfId="3" applyNumberFormat="1" applyFont="1" applyBorder="1" applyAlignment="1">
      <alignment horizontal="center" vertical="center"/>
    </xf>
    <xf numFmtId="1" fontId="38" fillId="0" borderId="330" xfId="3" applyNumberFormat="1" applyFont="1" applyBorder="1" applyAlignment="1">
      <alignment horizontal="center" vertical="center"/>
    </xf>
    <xf numFmtId="181" fontId="36" fillId="11" borderId="97" xfId="3" applyNumberFormat="1" applyFont="1" applyFill="1" applyBorder="1" applyAlignment="1">
      <alignment horizontal="center" vertical="center" shrinkToFit="1"/>
    </xf>
    <xf numFmtId="182" fontId="36" fillId="0" borderId="345" xfId="1" applyNumberFormat="1" applyFont="1" applyFill="1" applyBorder="1" applyAlignment="1">
      <alignment horizontal="right" vertical="center" shrinkToFit="1"/>
    </xf>
    <xf numFmtId="0" fontId="36" fillId="0" borderId="330" xfId="3" applyFont="1" applyBorder="1" applyAlignment="1">
      <alignment horizontal="right" vertical="center"/>
    </xf>
    <xf numFmtId="0" fontId="36" fillId="0" borderId="345" xfId="3" applyFont="1" applyBorder="1" applyAlignment="1">
      <alignment horizontal="right" vertical="center"/>
    </xf>
    <xf numFmtId="38" fontId="36" fillId="0" borderId="107" xfId="1" applyFont="1" applyFill="1" applyBorder="1" applyAlignment="1">
      <alignment horizontal="right" vertical="center" shrinkToFit="1"/>
    </xf>
    <xf numFmtId="38" fontId="36" fillId="0" borderId="331" xfId="1" applyFont="1" applyFill="1" applyBorder="1" applyAlignment="1">
      <alignment horizontal="right" vertical="center" shrinkToFit="1"/>
    </xf>
    <xf numFmtId="38" fontId="36" fillId="0" borderId="0" xfId="1" applyFont="1" applyFill="1" applyBorder="1" applyAlignment="1">
      <alignment horizontal="right" vertical="center" shrinkToFit="1"/>
    </xf>
    <xf numFmtId="176" fontId="36" fillId="0" borderId="107" xfId="3" applyNumberFormat="1" applyFont="1" applyBorder="1" applyAlignment="1">
      <alignment horizontal="right" vertical="center"/>
    </xf>
    <xf numFmtId="176" fontId="36" fillId="0" borderId="331" xfId="3" applyNumberFormat="1" applyFont="1" applyBorder="1" applyAlignment="1">
      <alignment horizontal="right" vertical="center"/>
    </xf>
    <xf numFmtId="38" fontId="24" fillId="0" borderId="0" xfId="1" applyFont="1" applyFill="1" applyBorder="1" applyAlignment="1">
      <alignment horizontal="center" vertical="center" shrinkToFit="1"/>
    </xf>
    <xf numFmtId="38" fontId="24" fillId="0" borderId="331" xfId="1" applyFont="1" applyFill="1" applyBorder="1" applyAlignment="1">
      <alignment horizontal="center" vertical="center" shrinkToFit="1"/>
    </xf>
    <xf numFmtId="0" fontId="21" fillId="8" borderId="108" xfId="3" applyFont="1" applyFill="1" applyBorder="1" applyAlignment="1">
      <alignment horizontal="center" vertical="center" textRotation="255"/>
    </xf>
    <xf numFmtId="0" fontId="21" fillId="8" borderId="97" xfId="3" applyFont="1" applyFill="1" applyBorder="1" applyAlignment="1">
      <alignment horizontal="center" vertical="center" textRotation="255"/>
    </xf>
    <xf numFmtId="0" fontId="21" fillId="8" borderId="107" xfId="3" applyFont="1" applyFill="1" applyBorder="1" applyAlignment="1">
      <alignment horizontal="center" vertical="center" textRotation="255"/>
    </xf>
    <xf numFmtId="0" fontId="24" fillId="12" borderId="108" xfId="0" applyFont="1" applyFill="1" applyBorder="1" applyAlignment="1">
      <alignment horizontal="center" vertical="center" textRotation="255" wrapText="1" readingOrder="1"/>
    </xf>
    <xf numFmtId="0" fontId="24" fillId="12" borderId="97" xfId="0" applyFont="1" applyFill="1" applyBorder="1" applyAlignment="1">
      <alignment horizontal="center" vertical="center" textRotation="255" wrapText="1" readingOrder="1"/>
    </xf>
    <xf numFmtId="0" fontId="24" fillId="12" borderId="107" xfId="0" applyFont="1" applyFill="1" applyBorder="1" applyAlignment="1">
      <alignment horizontal="center" vertical="center" textRotation="255" wrapText="1" readingOrder="1"/>
    </xf>
    <xf numFmtId="184" fontId="29" fillId="0" borderId="152" xfId="3" applyNumberFormat="1" applyFont="1" applyBorder="1" applyAlignment="1">
      <alignment horizontal="left" vertical="center" wrapText="1"/>
    </xf>
    <xf numFmtId="184" fontId="29" fillId="0" borderId="97" xfId="3" applyNumberFormat="1" applyFont="1" applyBorder="1" applyAlignment="1">
      <alignment horizontal="left" vertical="center" wrapText="1"/>
    </xf>
    <xf numFmtId="184" fontId="29" fillId="0" borderId="142" xfId="3" applyNumberFormat="1" applyFont="1" applyBorder="1" applyAlignment="1">
      <alignment horizontal="left" vertical="center" wrapText="1"/>
    </xf>
    <xf numFmtId="0" fontId="3" fillId="0" borderId="142" xfId="3" applyFont="1" applyBorder="1" applyAlignment="1">
      <alignment horizontal="left" vertical="center" shrinkToFit="1"/>
    </xf>
    <xf numFmtId="0" fontId="3" fillId="0" borderId="97" xfId="3" applyFont="1" applyBorder="1" applyAlignment="1">
      <alignment horizontal="left" vertical="center"/>
    </xf>
    <xf numFmtId="0" fontId="3" fillId="0" borderId="142" xfId="3" applyFont="1" applyBorder="1" applyAlignment="1">
      <alignment horizontal="left" vertical="center"/>
    </xf>
    <xf numFmtId="0" fontId="24" fillId="7" borderId="0" xfId="0" applyFont="1" applyFill="1" applyAlignment="1">
      <alignment horizontal="center" vertical="center" textRotation="255" wrapText="1" readingOrder="1"/>
    </xf>
    <xf numFmtId="181" fontId="38" fillId="0" borderId="111" xfId="3" applyNumberFormat="1" applyFont="1" applyBorder="1" applyAlignment="1">
      <alignment horizontal="right" vertical="center" shrinkToFit="1"/>
    </xf>
    <xf numFmtId="0" fontId="79" fillId="0" borderId="111" xfId="0" applyFont="1" applyBorder="1" applyAlignment="1">
      <alignment horizontal="left" vertical="center" shrinkToFit="1"/>
    </xf>
    <xf numFmtId="181" fontId="24" fillId="0" borderId="97" xfId="3" applyNumberFormat="1" applyFont="1" applyBorder="1" applyAlignment="1">
      <alignment horizontal="right" vertical="center" shrinkToFit="1"/>
    </xf>
    <xf numFmtId="0" fontId="24" fillId="6" borderId="97" xfId="3" applyFont="1" applyFill="1" applyBorder="1" applyAlignment="1">
      <alignment horizontal="center"/>
    </xf>
    <xf numFmtId="176" fontId="24" fillId="6" borderId="97" xfId="3" applyNumberFormat="1" applyFont="1" applyFill="1" applyBorder="1" applyAlignment="1">
      <alignment horizontal="center" vertical="center"/>
    </xf>
    <xf numFmtId="38" fontId="24" fillId="0" borderId="239" xfId="1" applyFont="1" applyFill="1" applyBorder="1" applyAlignment="1">
      <alignment horizontal="center" vertical="center" shrinkToFit="1"/>
    </xf>
    <xf numFmtId="38" fontId="36" fillId="0" borderId="239" xfId="1" applyFont="1" applyFill="1" applyBorder="1" applyAlignment="1">
      <alignment horizontal="right" vertical="center" shrinkToFit="1"/>
    </xf>
    <xf numFmtId="184" fontId="36" fillId="0" borderId="107" xfId="3" applyNumberFormat="1" applyFont="1" applyBorder="1" applyAlignment="1">
      <alignment horizontal="right" vertical="center" shrinkToFit="1"/>
    </xf>
    <xf numFmtId="0" fontId="3" fillId="11" borderId="152" xfId="3" applyFont="1" applyFill="1" applyBorder="1" applyAlignment="1">
      <alignment horizontal="center" vertical="center" wrapText="1"/>
    </xf>
    <xf numFmtId="0" fontId="3" fillId="11" borderId="97" xfId="3" applyFont="1" applyFill="1" applyBorder="1" applyAlignment="1">
      <alignment horizontal="center" vertical="center" wrapText="1"/>
    </xf>
    <xf numFmtId="0" fontId="3" fillId="11" borderId="113" xfId="3" applyFont="1" applyFill="1" applyBorder="1" applyAlignment="1">
      <alignment horizontal="center" vertical="center" wrapText="1"/>
    </xf>
    <xf numFmtId="185" fontId="38" fillId="0" borderId="107" xfId="3" applyNumberFormat="1" applyFont="1" applyBorder="1" applyAlignment="1">
      <alignment horizontal="center" vertical="center" shrinkToFit="1"/>
    </xf>
    <xf numFmtId="0" fontId="24" fillId="2" borderId="108" xfId="3" applyFont="1" applyFill="1" applyBorder="1" applyAlignment="1">
      <alignment horizontal="center"/>
    </xf>
    <xf numFmtId="0" fontId="27" fillId="6" borderId="97" xfId="3" applyFont="1" applyFill="1" applyBorder="1" applyAlignment="1">
      <alignment horizontal="center" vertical="center" shrinkToFit="1"/>
    </xf>
    <xf numFmtId="181" fontId="54" fillId="0" borderId="97" xfId="3" applyNumberFormat="1" applyFont="1" applyBorder="1" applyAlignment="1">
      <alignment horizontal="center" vertical="center" shrinkToFit="1"/>
    </xf>
    <xf numFmtId="184" fontId="38" fillId="0" borderId="97" xfId="3" applyNumberFormat="1" applyFont="1" applyBorder="1" applyAlignment="1">
      <alignment horizontal="center" vertical="center" wrapText="1"/>
    </xf>
    <xf numFmtId="181" fontId="3" fillId="0" borderId="152" xfId="3" applyNumberFormat="1" applyFont="1" applyBorder="1" applyAlignment="1">
      <alignment horizontal="left" vertical="center" wrapText="1"/>
    </xf>
    <xf numFmtId="181" fontId="3" fillId="0" borderId="97" xfId="3" applyNumberFormat="1" applyFont="1" applyBorder="1" applyAlignment="1">
      <alignment horizontal="left" vertical="center" wrapText="1"/>
    </xf>
    <xf numFmtId="181" fontId="3" fillId="0" borderId="142" xfId="3" applyNumberFormat="1" applyFont="1" applyBorder="1" applyAlignment="1">
      <alignment horizontal="left" vertical="center" wrapText="1"/>
    </xf>
    <xf numFmtId="0" fontId="54" fillId="0" borderId="97" xfId="3" applyFont="1" applyBorder="1" applyAlignment="1">
      <alignment horizontal="center" vertical="center" wrapText="1"/>
    </xf>
    <xf numFmtId="40" fontId="38" fillId="0" borderId="107" xfId="1" applyNumberFormat="1" applyFont="1" applyFill="1" applyBorder="1" applyAlignment="1">
      <alignment horizontal="center" vertical="center" shrinkToFit="1"/>
    </xf>
    <xf numFmtId="40" fontId="21" fillId="18" borderId="97" xfId="1" applyNumberFormat="1" applyFont="1" applyFill="1" applyBorder="1" applyAlignment="1">
      <alignment horizontal="right" vertical="center" shrinkToFit="1"/>
    </xf>
    <xf numFmtId="0" fontId="30" fillId="10" borderId="97" xfId="3" applyFont="1" applyFill="1" applyBorder="1" applyAlignment="1">
      <alignment horizontal="center" vertical="center"/>
    </xf>
    <xf numFmtId="0" fontId="24" fillId="11" borderId="152" xfId="0" applyFont="1" applyFill="1" applyBorder="1" applyAlignment="1">
      <alignment horizontal="center" vertical="center" shrinkToFit="1"/>
    </xf>
    <xf numFmtId="0" fontId="24" fillId="11" borderId="97" xfId="0" applyFont="1" applyFill="1" applyBorder="1" applyAlignment="1">
      <alignment horizontal="center" vertical="center" shrinkToFit="1"/>
    </xf>
    <xf numFmtId="0" fontId="24" fillId="11" borderId="142" xfId="0" applyFont="1" applyFill="1" applyBorder="1" applyAlignment="1">
      <alignment horizontal="center" vertical="center" shrinkToFit="1"/>
    </xf>
    <xf numFmtId="0" fontId="24" fillId="11" borderId="180" xfId="0" applyFont="1" applyFill="1" applyBorder="1" applyAlignment="1">
      <alignment horizontal="center" vertical="center" shrinkToFit="1"/>
    </xf>
    <xf numFmtId="176" fontId="54" fillId="0" borderId="152" xfId="3" applyNumberFormat="1" applyFont="1" applyBorder="1" applyAlignment="1">
      <alignment horizontal="right" vertical="center" shrinkToFit="1"/>
    </xf>
    <xf numFmtId="176" fontId="54" fillId="0" borderId="180" xfId="3" applyNumberFormat="1" applyFont="1" applyBorder="1" applyAlignment="1">
      <alignment horizontal="right" vertical="center" shrinkToFit="1"/>
    </xf>
    <xf numFmtId="181" fontId="54" fillId="0" borderId="152" xfId="3" applyNumberFormat="1" applyFont="1" applyBorder="1" applyAlignment="1">
      <alignment horizontal="right" vertical="center" shrinkToFit="1"/>
    </xf>
    <xf numFmtId="181" fontId="54" fillId="0" borderId="142" xfId="3" applyNumberFormat="1" applyFont="1" applyBorder="1" applyAlignment="1">
      <alignment horizontal="right" vertical="center" shrinkToFit="1"/>
    </xf>
    <xf numFmtId="181" fontId="84" fillId="0" borderId="191" xfId="3" applyNumberFormat="1" applyFont="1" applyBorder="1" applyAlignment="1">
      <alignment horizontal="right" vertical="center" shrinkToFit="1"/>
    </xf>
    <xf numFmtId="181" fontId="84" fillId="0" borderId="142" xfId="3" applyNumberFormat="1" applyFont="1" applyBorder="1" applyAlignment="1">
      <alignment horizontal="right" vertical="center" shrinkToFit="1"/>
    </xf>
    <xf numFmtId="40" fontId="21" fillId="18" borderId="100" xfId="1" applyNumberFormat="1" applyFont="1" applyFill="1" applyBorder="1" applyAlignment="1">
      <alignment horizontal="right" vertical="center" shrinkToFit="1"/>
    </xf>
    <xf numFmtId="181" fontId="54" fillId="0" borderId="180" xfId="3" applyNumberFormat="1" applyFont="1" applyBorder="1" applyAlignment="1">
      <alignment horizontal="right" vertical="center" shrinkToFit="1"/>
    </xf>
    <xf numFmtId="181" fontId="84" fillId="0" borderId="237" xfId="3" applyNumberFormat="1" applyFont="1" applyBorder="1" applyAlignment="1">
      <alignment horizontal="right" vertical="center" shrinkToFit="1"/>
    </xf>
    <xf numFmtId="181" fontId="84" fillId="0" borderId="108" xfId="3" applyNumberFormat="1" applyFont="1" applyBorder="1" applyAlignment="1">
      <alignment horizontal="right" vertical="center" shrinkToFit="1"/>
    </xf>
    <xf numFmtId="181" fontId="84" fillId="0" borderId="159" xfId="3" applyNumberFormat="1" applyFont="1" applyBorder="1" applyAlignment="1">
      <alignment horizontal="right" vertical="center" shrinkToFit="1"/>
    </xf>
    <xf numFmtId="2" fontId="38" fillId="0" borderId="100" xfId="3" applyNumberFormat="1" applyFont="1" applyBorder="1" applyAlignment="1">
      <alignment horizontal="right" vertical="center" shrinkToFit="1"/>
    </xf>
    <xf numFmtId="181" fontId="84" fillId="0" borderId="152" xfId="3" applyNumberFormat="1" applyFont="1" applyBorder="1" applyAlignment="1">
      <alignment horizontal="right" vertical="center" shrinkToFit="1"/>
    </xf>
    <xf numFmtId="0" fontId="24" fillId="11" borderId="191" xfId="0" applyFont="1" applyFill="1" applyBorder="1" applyAlignment="1">
      <alignment horizontal="center" vertical="center" shrinkToFit="1"/>
    </xf>
    <xf numFmtId="0" fontId="3" fillId="11" borderId="152" xfId="3" applyFont="1" applyFill="1" applyBorder="1" applyAlignment="1">
      <alignment horizontal="center" vertical="center"/>
    </xf>
    <xf numFmtId="0" fontId="3" fillId="11" borderId="97" xfId="3" applyFont="1" applyFill="1" applyBorder="1" applyAlignment="1">
      <alignment horizontal="center" vertical="center"/>
    </xf>
    <xf numFmtId="0" fontId="3" fillId="11" borderId="142" xfId="3" applyFont="1" applyFill="1" applyBorder="1" applyAlignment="1">
      <alignment horizontal="center" vertical="center"/>
    </xf>
    <xf numFmtId="0" fontId="139" fillId="2" borderId="108" xfId="3" applyFont="1" applyFill="1" applyBorder="1" applyAlignment="1">
      <alignment horizontal="center" vertical="center" wrapText="1"/>
    </xf>
    <xf numFmtId="181" fontId="54" fillId="0" borderId="111" xfId="3" applyNumberFormat="1" applyFont="1" applyBorder="1" applyAlignment="1">
      <alignment horizontal="center" vertical="center" shrinkToFit="1"/>
    </xf>
    <xf numFmtId="0" fontId="24" fillId="2" borderId="108" xfId="3" applyFont="1" applyFill="1" applyBorder="1" applyAlignment="1">
      <alignment horizontal="center" vertical="center"/>
    </xf>
    <xf numFmtId="182" fontId="36" fillId="11" borderId="97" xfId="1" applyNumberFormat="1" applyFont="1" applyFill="1" applyBorder="1" applyAlignment="1">
      <alignment horizontal="right" vertical="center" shrinkToFit="1"/>
    </xf>
    <xf numFmtId="0" fontId="38" fillId="0" borderId="97" xfId="3" applyFont="1" applyBorder="1" applyAlignment="1">
      <alignment horizontal="center" vertical="center"/>
    </xf>
    <xf numFmtId="185" fontId="38" fillId="0" borderId="97" xfId="3" applyNumberFormat="1" applyFont="1" applyBorder="1" applyAlignment="1">
      <alignment horizontal="right" vertical="center" wrapText="1" shrinkToFit="1"/>
    </xf>
    <xf numFmtId="0" fontId="24" fillId="2" borderId="118" xfId="3" applyFont="1" applyFill="1" applyBorder="1" applyAlignment="1">
      <alignment horizontal="left" vertical="center" wrapText="1" shrinkToFit="1"/>
    </xf>
    <xf numFmtId="1" fontId="24" fillId="2" borderId="97" xfId="3" applyNumberFormat="1" applyFont="1" applyFill="1" applyBorder="1" applyAlignment="1">
      <alignment horizontal="center" vertical="center"/>
    </xf>
    <xf numFmtId="184" fontId="24" fillId="2" borderId="97" xfId="3" applyNumberFormat="1" applyFont="1" applyFill="1" applyBorder="1" applyAlignment="1">
      <alignment horizontal="center" vertical="center" shrinkToFit="1"/>
    </xf>
    <xf numFmtId="184" fontId="38" fillId="0" borderId="107" xfId="3" applyNumberFormat="1" applyFont="1" applyBorder="1" applyAlignment="1">
      <alignment horizontal="center" vertical="center" shrinkToFit="1"/>
    </xf>
    <xf numFmtId="184" fontId="38" fillId="0" borderId="97" xfId="3" applyNumberFormat="1" applyFont="1" applyBorder="1" applyAlignment="1">
      <alignment horizontal="center" vertical="center" shrinkToFit="1"/>
    </xf>
    <xf numFmtId="181" fontId="84" fillId="0" borderId="111" xfId="3" applyNumberFormat="1" applyFont="1" applyBorder="1" applyAlignment="1">
      <alignment horizontal="center" vertical="center" shrinkToFit="1"/>
    </xf>
    <xf numFmtId="0" fontId="24" fillId="14" borderId="117" xfId="3" applyFont="1" applyFill="1" applyBorder="1" applyAlignment="1">
      <alignment horizontal="center" vertical="center"/>
    </xf>
    <xf numFmtId="0" fontId="24" fillId="14" borderId="114" xfId="3" applyFont="1" applyFill="1" applyBorder="1" applyAlignment="1">
      <alignment horizontal="center" vertical="center"/>
    </xf>
    <xf numFmtId="184" fontId="84" fillId="0" borderId="97" xfId="3" applyNumberFormat="1" applyFont="1" applyBorder="1" applyAlignment="1">
      <alignment horizontal="center" vertical="center" shrinkToFit="1"/>
    </xf>
    <xf numFmtId="184" fontId="84" fillId="0" borderId="111" xfId="3" applyNumberFormat="1" applyFont="1" applyBorder="1" applyAlignment="1">
      <alignment horizontal="center" vertical="center" shrinkToFit="1"/>
    </xf>
    <xf numFmtId="181" fontId="84" fillId="0" borderId="97" xfId="3" applyNumberFormat="1" applyFont="1" applyBorder="1" applyAlignment="1">
      <alignment horizontal="center" vertical="center" shrinkToFit="1"/>
    </xf>
    <xf numFmtId="181" fontId="24" fillId="0" borderId="111" xfId="3" applyNumberFormat="1" applyFont="1" applyBorder="1" applyAlignment="1">
      <alignment horizontal="right" vertical="center" shrinkToFit="1"/>
    </xf>
    <xf numFmtId="38" fontId="39" fillId="0" borderId="111" xfId="1" applyFont="1" applyFill="1" applyBorder="1" applyAlignment="1">
      <alignment horizontal="center" vertical="center" shrinkToFit="1"/>
    </xf>
    <xf numFmtId="0" fontId="139" fillId="11" borderId="97" xfId="3" applyFont="1" applyFill="1" applyBorder="1" applyAlignment="1">
      <alignment horizontal="center" vertical="center" wrapText="1" shrinkToFit="1"/>
    </xf>
    <xf numFmtId="182" fontId="36" fillId="11" borderId="107" xfId="1" applyNumberFormat="1" applyFont="1" applyFill="1" applyBorder="1" applyAlignment="1">
      <alignment horizontal="right" vertical="center" shrinkToFit="1"/>
    </xf>
    <xf numFmtId="178" fontId="38" fillId="0" borderId="107" xfId="3" applyNumberFormat="1" applyFont="1" applyBorder="1" applyAlignment="1">
      <alignment horizontal="right" vertical="center" wrapText="1" shrinkToFit="1"/>
    </xf>
    <xf numFmtId="178" fontId="38" fillId="0" borderId="108" xfId="3" applyNumberFormat="1" applyFont="1" applyBorder="1" applyAlignment="1">
      <alignment horizontal="right" vertical="center" wrapText="1" shrinkToFit="1"/>
    </xf>
    <xf numFmtId="0" fontId="3" fillId="0" borderId="120" xfId="3" applyFont="1" applyBorder="1" applyAlignment="1">
      <alignment horizontal="center" vertical="center"/>
    </xf>
    <xf numFmtId="0" fontId="3" fillId="0" borderId="112" xfId="3" applyFont="1" applyBorder="1" applyAlignment="1">
      <alignment horizontal="center" vertical="center"/>
    </xf>
    <xf numFmtId="0" fontId="38" fillId="0" borderId="97" xfId="3" applyFont="1" applyBorder="1" applyAlignment="1">
      <alignment horizontal="left" vertical="center"/>
    </xf>
    <xf numFmtId="0" fontId="38" fillId="0" borderId="0" xfId="3" applyFont="1" applyAlignment="1">
      <alignment horizontal="left" vertical="center"/>
    </xf>
    <xf numFmtId="0" fontId="38" fillId="0" borderId="108" xfId="3" applyFont="1" applyBorder="1" applyAlignment="1">
      <alignment horizontal="left" vertical="center"/>
    </xf>
    <xf numFmtId="0" fontId="38" fillId="0" borderId="107" xfId="3" applyFont="1" applyBorder="1" applyAlignment="1">
      <alignment horizontal="left" vertical="center"/>
    </xf>
    <xf numFmtId="181" fontId="36" fillId="11" borderId="107" xfId="3" applyNumberFormat="1" applyFont="1" applyFill="1" applyBorder="1" applyAlignment="1">
      <alignment vertical="center" shrinkToFit="1"/>
    </xf>
    <xf numFmtId="185" fontId="36" fillId="11" borderId="97" xfId="3" applyNumberFormat="1" applyFont="1" applyFill="1" applyBorder="1" applyAlignment="1">
      <alignment horizontal="left" vertical="center" wrapText="1"/>
    </xf>
    <xf numFmtId="185" fontId="36" fillId="11" borderId="107" xfId="3" applyNumberFormat="1" applyFont="1" applyFill="1" applyBorder="1" applyAlignment="1">
      <alignment horizontal="left" vertical="center" wrapText="1"/>
    </xf>
    <xf numFmtId="181" fontId="38" fillId="11" borderId="97" xfId="3" applyNumberFormat="1" applyFont="1" applyFill="1" applyBorder="1" applyAlignment="1">
      <alignment horizontal="center" vertical="center" shrinkToFit="1"/>
    </xf>
    <xf numFmtId="0" fontId="54" fillId="0" borderId="100" xfId="3" applyFont="1" applyBorder="1" applyAlignment="1">
      <alignment horizontal="center" vertical="center" wrapText="1"/>
    </xf>
    <xf numFmtId="181" fontId="38" fillId="11" borderId="97" xfId="3" applyNumberFormat="1" applyFont="1" applyFill="1" applyBorder="1" applyAlignment="1">
      <alignment horizontal="right" vertical="center" shrinkToFit="1"/>
    </xf>
    <xf numFmtId="0" fontId="24" fillId="6" borderId="118" xfId="3" applyFont="1" applyFill="1" applyBorder="1" applyAlignment="1">
      <alignment horizontal="left" vertical="center" wrapText="1" shrinkToFit="1"/>
    </xf>
    <xf numFmtId="181" fontId="38" fillId="0" borderId="107" xfId="3" applyNumberFormat="1" applyFont="1" applyBorder="1" applyAlignment="1">
      <alignment horizontal="right" vertical="center" shrinkToFit="1"/>
    </xf>
    <xf numFmtId="0" fontId="24" fillId="2" borderId="117" xfId="3" applyFont="1" applyFill="1" applyBorder="1" applyAlignment="1">
      <alignment horizontal="center" vertical="center" shrinkToFit="1"/>
    </xf>
    <xf numFmtId="0" fontId="27" fillId="6" borderId="97" xfId="3" applyFont="1" applyFill="1" applyBorder="1" applyAlignment="1">
      <alignment horizontal="center" vertical="center"/>
    </xf>
    <xf numFmtId="181" fontId="36" fillId="0" borderId="283" xfId="3" applyNumberFormat="1" applyFont="1" applyBorder="1" applyAlignment="1">
      <alignment horizontal="right" vertical="center" shrinkToFit="1"/>
    </xf>
    <xf numFmtId="185" fontId="54" fillId="0" borderId="100" xfId="3" applyNumberFormat="1" applyFont="1" applyBorder="1" applyAlignment="1">
      <alignment horizontal="right" vertical="center" shrinkToFit="1"/>
    </xf>
    <xf numFmtId="0" fontId="24" fillId="2" borderId="117" xfId="3" applyFont="1" applyFill="1" applyBorder="1" applyAlignment="1">
      <alignment horizontal="center" vertical="center"/>
    </xf>
    <xf numFmtId="0" fontId="24" fillId="2" borderId="114" xfId="3" applyFont="1" applyFill="1" applyBorder="1" applyAlignment="1">
      <alignment horizontal="center" vertical="center"/>
    </xf>
    <xf numFmtId="182" fontId="38" fillId="0" borderId="107" xfId="1" applyNumberFormat="1" applyFont="1" applyFill="1" applyBorder="1" applyAlignment="1">
      <alignment horizontal="center" vertical="center" shrinkToFit="1"/>
    </xf>
    <xf numFmtId="182" fontId="38" fillId="0" borderId="111" xfId="1" applyNumberFormat="1" applyFont="1" applyFill="1" applyBorder="1" applyAlignment="1">
      <alignment horizontal="center" vertical="center" shrinkToFit="1"/>
    </xf>
    <xf numFmtId="0" fontId="24" fillId="2" borderId="97" xfId="3" applyFont="1" applyFill="1" applyBorder="1" applyAlignment="1">
      <alignment horizontal="left" vertical="center" wrapText="1"/>
    </xf>
    <xf numFmtId="0" fontId="30" fillId="2" borderId="97" xfId="3" applyFont="1" applyFill="1" applyBorder="1" applyAlignment="1">
      <alignment horizontal="center" vertical="center" shrinkToFit="1"/>
    </xf>
    <xf numFmtId="184" fontId="84" fillId="0" borderId="285" xfId="3" applyNumberFormat="1" applyFont="1" applyBorder="1" applyAlignment="1">
      <alignment horizontal="right" vertical="center" shrinkToFit="1"/>
    </xf>
    <xf numFmtId="184" fontId="84" fillId="0" borderId="0" xfId="3" applyNumberFormat="1" applyFont="1" applyAlignment="1">
      <alignment horizontal="right" vertical="center" shrinkToFit="1"/>
    </xf>
    <xf numFmtId="184" fontId="84" fillId="0" borderId="140" xfId="3" applyNumberFormat="1" applyFont="1" applyBorder="1" applyAlignment="1">
      <alignment horizontal="right" vertical="center" shrinkToFit="1"/>
    </xf>
    <xf numFmtId="38" fontId="54" fillId="0" borderId="283" xfId="1" applyFont="1" applyFill="1" applyBorder="1" applyAlignment="1">
      <alignment horizontal="center" vertical="center" shrinkToFit="1"/>
    </xf>
    <xf numFmtId="0" fontId="54" fillId="0" borderId="283" xfId="3" applyFont="1" applyBorder="1" applyAlignment="1">
      <alignment horizontal="center" vertical="center" shrinkToFit="1"/>
    </xf>
    <xf numFmtId="184" fontId="54" fillId="0" borderId="292" xfId="3" applyNumberFormat="1" applyFont="1" applyBorder="1" applyAlignment="1">
      <alignment horizontal="right" vertical="center" shrinkToFit="1"/>
    </xf>
    <xf numFmtId="184" fontId="54" fillId="0" borderId="195" xfId="3" applyNumberFormat="1" applyFont="1" applyBorder="1" applyAlignment="1">
      <alignment horizontal="right" vertical="center" shrinkToFit="1"/>
    </xf>
    <xf numFmtId="184" fontId="54" fillId="0" borderId="294" xfId="3" applyNumberFormat="1" applyFont="1" applyBorder="1" applyAlignment="1">
      <alignment horizontal="right" vertical="center" shrinkToFit="1"/>
    </xf>
    <xf numFmtId="38" fontId="54" fillId="0" borderId="107" xfId="1" applyFont="1" applyFill="1" applyBorder="1" applyAlignment="1">
      <alignment horizontal="center" vertical="center" shrinkToFit="1"/>
    </xf>
    <xf numFmtId="181" fontId="54" fillId="0" borderId="291" xfId="3" applyNumberFormat="1" applyFont="1" applyBorder="1" applyAlignment="1">
      <alignment horizontal="right" vertical="center" shrinkToFit="1"/>
    </xf>
    <xf numFmtId="181" fontId="54" fillId="0" borderId="157" xfId="3" applyNumberFormat="1" applyFont="1" applyBorder="1" applyAlignment="1">
      <alignment horizontal="right" vertical="center" shrinkToFit="1"/>
    </xf>
    <xf numFmtId="181" fontId="54" fillId="0" borderId="207" xfId="3" applyNumberFormat="1" applyFont="1" applyBorder="1" applyAlignment="1">
      <alignment horizontal="right" vertical="center" shrinkToFit="1"/>
    </xf>
    <xf numFmtId="181" fontId="54" fillId="0" borderId="192" xfId="3" applyNumberFormat="1" applyFont="1" applyBorder="1" applyAlignment="1">
      <alignment horizontal="right" vertical="center" shrinkToFit="1"/>
    </xf>
    <xf numFmtId="181" fontId="54" fillId="0" borderId="208" xfId="3" applyNumberFormat="1" applyFont="1" applyBorder="1" applyAlignment="1">
      <alignment horizontal="right" vertical="center" shrinkToFit="1"/>
    </xf>
    <xf numFmtId="184" fontId="54" fillId="0" borderId="293" xfId="3" applyNumberFormat="1" applyFont="1" applyBorder="1" applyAlignment="1">
      <alignment horizontal="right" vertical="center" shrinkToFit="1"/>
    </xf>
    <xf numFmtId="0" fontId="3" fillId="0" borderId="97" xfId="3" applyFont="1" applyBorder="1" applyAlignment="1">
      <alignment horizontal="center" vertical="center" wrapText="1"/>
    </xf>
    <xf numFmtId="179" fontId="3" fillId="0" borderId="97" xfId="3" applyNumberFormat="1" applyFont="1" applyBorder="1" applyAlignment="1">
      <alignment horizontal="left" vertical="center" wrapText="1"/>
    </xf>
    <xf numFmtId="179" fontId="3" fillId="0" borderId="97" xfId="3" applyNumberFormat="1" applyFont="1" applyBorder="1" applyAlignment="1">
      <alignment horizontal="left" vertical="center"/>
    </xf>
    <xf numFmtId="179" fontId="3" fillId="0" borderId="113" xfId="3" applyNumberFormat="1" applyFont="1" applyBorder="1" applyAlignment="1">
      <alignment horizontal="left" vertical="center"/>
    </xf>
    <xf numFmtId="181" fontId="54" fillId="0" borderId="283" xfId="3" applyNumberFormat="1" applyFont="1" applyBorder="1" applyAlignment="1">
      <alignment horizontal="center" vertical="center" shrinkToFit="1"/>
    </xf>
    <xf numFmtId="184" fontId="54" fillId="0" borderId="295" xfId="3" applyNumberFormat="1" applyFont="1" applyBorder="1" applyAlignment="1">
      <alignment horizontal="right" vertical="center" shrinkToFit="1"/>
    </xf>
    <xf numFmtId="184" fontId="54" fillId="0" borderId="161" xfId="3" applyNumberFormat="1" applyFont="1" applyBorder="1" applyAlignment="1">
      <alignment horizontal="right" vertical="center" shrinkToFit="1"/>
    </xf>
    <xf numFmtId="0" fontId="24" fillId="11" borderId="180" xfId="3" applyFont="1" applyFill="1" applyBorder="1" applyAlignment="1">
      <alignment horizontal="center" vertical="center"/>
    </xf>
    <xf numFmtId="179" fontId="38" fillId="0" borderId="97" xfId="3" applyNumberFormat="1" applyFont="1" applyBorder="1" applyAlignment="1">
      <alignment horizontal="left" vertical="center" wrapText="1" shrinkToFit="1"/>
    </xf>
    <xf numFmtId="179" fontId="38" fillId="0" borderId="97" xfId="3" applyNumberFormat="1" applyFont="1" applyBorder="1" applyAlignment="1">
      <alignment horizontal="left" vertical="center" shrinkToFit="1"/>
    </xf>
    <xf numFmtId="179" fontId="38" fillId="0" borderId="113" xfId="3" applyNumberFormat="1" applyFont="1" applyBorder="1" applyAlignment="1">
      <alignment horizontal="left" vertical="center" shrinkToFit="1"/>
    </xf>
    <xf numFmtId="0" fontId="48" fillId="2" borderId="97" xfId="3" applyFont="1" applyFill="1" applyBorder="1" applyAlignment="1">
      <alignment horizontal="left" vertical="center" wrapText="1"/>
    </xf>
    <xf numFmtId="184" fontId="84" fillId="0" borderId="292" xfId="3" applyNumberFormat="1" applyFont="1" applyBorder="1" applyAlignment="1">
      <alignment horizontal="right" vertical="center" shrinkToFit="1"/>
    </xf>
    <xf numFmtId="184" fontId="84" fillId="0" borderId="195" xfId="3" applyNumberFormat="1" applyFont="1" applyBorder="1" applyAlignment="1">
      <alignment horizontal="right" vertical="center" shrinkToFit="1"/>
    </xf>
    <xf numFmtId="184" fontId="84" fillId="0" borderId="293" xfId="3" applyNumberFormat="1" applyFont="1" applyBorder="1" applyAlignment="1">
      <alignment horizontal="right" vertical="center" shrinkToFit="1"/>
    </xf>
    <xf numFmtId="185" fontId="36" fillId="0" borderId="97" xfId="3" applyNumberFormat="1" applyFont="1" applyBorder="1" applyAlignment="1">
      <alignment horizontal="left" vertical="top" wrapText="1"/>
    </xf>
    <xf numFmtId="185" fontId="36" fillId="0" borderId="97" xfId="3" applyNumberFormat="1" applyFont="1" applyBorder="1" applyAlignment="1">
      <alignment horizontal="left" vertical="center" wrapText="1"/>
    </xf>
    <xf numFmtId="185" fontId="36" fillId="0" borderId="97" xfId="3" applyNumberFormat="1" applyFont="1" applyBorder="1" applyAlignment="1">
      <alignment horizontal="center" vertical="center" wrapText="1"/>
    </xf>
    <xf numFmtId="181" fontId="54" fillId="0" borderId="209" xfId="3" applyNumberFormat="1" applyFont="1" applyBorder="1" applyAlignment="1">
      <alignment horizontal="right" vertical="center" shrinkToFit="1"/>
    </xf>
    <xf numFmtId="181" fontId="84" fillId="0" borderId="290" xfId="3" applyNumberFormat="1" applyFont="1" applyBorder="1" applyAlignment="1">
      <alignment horizontal="right" vertical="center" shrinkToFit="1"/>
    </xf>
    <xf numFmtId="181" fontId="84" fillId="0" borderId="192" xfId="3" applyNumberFormat="1" applyFont="1" applyBorder="1" applyAlignment="1">
      <alignment horizontal="right" vertical="center" shrinkToFit="1"/>
    </xf>
    <xf numFmtId="181" fontId="84" fillId="0" borderId="208" xfId="3" applyNumberFormat="1" applyFont="1" applyBorder="1" applyAlignment="1">
      <alignment horizontal="right" vertical="center" shrinkToFit="1"/>
    </xf>
    <xf numFmtId="181" fontId="84" fillId="0" borderId="207" xfId="3" applyNumberFormat="1" applyFont="1" applyBorder="1" applyAlignment="1">
      <alignment horizontal="right" vertical="center" shrinkToFit="1"/>
    </xf>
    <xf numFmtId="182" fontId="36" fillId="0" borderId="107" xfId="1" applyNumberFormat="1" applyFont="1" applyFill="1" applyBorder="1" applyAlignment="1">
      <alignment horizontal="center" vertical="center" shrinkToFit="1"/>
    </xf>
    <xf numFmtId="182" fontId="36" fillId="0" borderId="111" xfId="1" applyNumberFormat="1" applyFont="1" applyFill="1" applyBorder="1" applyAlignment="1">
      <alignment horizontal="center" vertical="center" shrinkToFit="1"/>
    </xf>
    <xf numFmtId="0" fontId="36" fillId="2" borderId="97" xfId="3" applyFont="1" applyFill="1" applyBorder="1" applyAlignment="1">
      <alignment horizontal="center" vertical="center"/>
    </xf>
    <xf numFmtId="0" fontId="3" fillId="2" borderId="123" xfId="3" applyFont="1" applyFill="1" applyBorder="1" applyAlignment="1">
      <alignment horizontal="center" vertical="center"/>
    </xf>
    <xf numFmtId="0" fontId="3" fillId="2" borderId="24" xfId="3" applyFont="1" applyFill="1" applyBorder="1" applyAlignment="1">
      <alignment horizontal="center" vertical="center"/>
    </xf>
    <xf numFmtId="0" fontId="3" fillId="2" borderId="124" xfId="3" applyFont="1" applyFill="1" applyBorder="1" applyAlignment="1">
      <alignment horizontal="center" vertical="center"/>
    </xf>
    <xf numFmtId="0" fontId="36" fillId="2" borderId="97" xfId="3" applyFont="1" applyFill="1" applyBorder="1" applyAlignment="1">
      <alignment horizontal="center" vertical="center" shrinkToFit="1"/>
    </xf>
    <xf numFmtId="0" fontId="3" fillId="0" borderId="97" xfId="3" applyFont="1" applyBorder="1" applyAlignment="1">
      <alignment vertical="center" wrapText="1"/>
    </xf>
    <xf numFmtId="0" fontId="3" fillId="0" borderId="107" xfId="3" applyFont="1" applyBorder="1" applyAlignment="1">
      <alignment vertical="center" wrapText="1"/>
    </xf>
    <xf numFmtId="0" fontId="3" fillId="0" borderId="108" xfId="3" applyFont="1" applyBorder="1" applyAlignment="1">
      <alignment vertical="center" wrapText="1"/>
    </xf>
    <xf numFmtId="0" fontId="3" fillId="0" borderId="0" xfId="3" applyFont="1" applyAlignment="1">
      <alignment vertical="center" wrapText="1"/>
    </xf>
    <xf numFmtId="181" fontId="38" fillId="0" borderId="0" xfId="3" applyNumberFormat="1" applyFont="1" applyAlignment="1">
      <alignment horizontal="center" vertical="center" shrinkToFit="1"/>
    </xf>
    <xf numFmtId="0" fontId="38" fillId="0" borderId="0" xfId="3" applyFont="1" applyAlignment="1">
      <alignment horizontal="center" vertical="center" wrapText="1"/>
    </xf>
    <xf numFmtId="181" fontId="36" fillId="0" borderId="0" xfId="3" applyNumberFormat="1" applyFont="1" applyAlignment="1">
      <alignment horizontal="center" vertical="center" shrinkToFit="1"/>
    </xf>
    <xf numFmtId="179" fontId="24" fillId="11" borderId="107" xfId="3" applyNumberFormat="1" applyFont="1" applyFill="1" applyBorder="1" applyAlignment="1">
      <alignment horizontal="center" vertical="center"/>
    </xf>
    <xf numFmtId="179" fontId="24" fillId="11" borderId="297" xfId="3" applyNumberFormat="1" applyFont="1" applyFill="1" applyBorder="1" applyAlignment="1">
      <alignment horizontal="center" vertical="center"/>
    </xf>
    <xf numFmtId="179" fontId="24" fillId="11" borderId="108" xfId="3" applyNumberFormat="1" applyFont="1" applyFill="1" applyBorder="1" applyAlignment="1">
      <alignment horizontal="center" vertical="center"/>
    </xf>
    <xf numFmtId="179" fontId="24" fillId="11" borderId="298" xfId="3" applyNumberFormat="1" applyFont="1" applyFill="1" applyBorder="1" applyAlignment="1">
      <alignment horizontal="center" vertical="center"/>
    </xf>
    <xf numFmtId="0" fontId="3" fillId="14" borderId="330" xfId="3" applyFont="1" applyFill="1" applyBorder="1" applyAlignment="1">
      <alignment horizontal="center" vertical="center" shrinkToFit="1"/>
    </xf>
    <xf numFmtId="184" fontId="38" fillId="0" borderId="107" xfId="3" applyNumberFormat="1" applyFont="1" applyBorder="1" applyAlignment="1">
      <alignment horizontal="right" vertical="center" wrapText="1" shrinkToFit="1"/>
    </xf>
    <xf numFmtId="184" fontId="3" fillId="0" borderId="97" xfId="3" applyNumberFormat="1" applyFont="1" applyBorder="1" applyAlignment="1">
      <alignment horizontal="center" vertical="center" shrinkToFit="1"/>
    </xf>
    <xf numFmtId="185" fontId="38" fillId="0" borderId="97" xfId="3" applyNumberFormat="1" applyFont="1" applyBorder="1" applyAlignment="1">
      <alignment horizontal="center" vertical="center" shrinkToFit="1"/>
    </xf>
    <xf numFmtId="178" fontId="38" fillId="0" borderId="147" xfId="3" applyNumberFormat="1" applyFont="1" applyBorder="1" applyAlignment="1">
      <alignment horizontal="right" vertical="center" wrapText="1" shrinkToFit="1"/>
    </xf>
    <xf numFmtId="184" fontId="38" fillId="0" borderId="111" xfId="3" applyNumberFormat="1" applyFont="1" applyBorder="1" applyAlignment="1">
      <alignment horizontal="right" vertical="center" wrapText="1" shrinkToFit="1"/>
    </xf>
    <xf numFmtId="181" fontId="3" fillId="0" borderId="97" xfId="3" applyNumberFormat="1" applyFont="1" applyBorder="1" applyAlignment="1">
      <alignment horizontal="center" vertical="center" shrinkToFit="1"/>
    </xf>
    <xf numFmtId="0" fontId="38" fillId="0" borderId="111" xfId="3" applyFont="1" applyBorder="1" applyAlignment="1">
      <alignment horizontal="left" vertical="center" shrinkToFit="1"/>
    </xf>
    <xf numFmtId="184" fontId="3" fillId="0" borderId="111" xfId="3" applyNumberFormat="1" applyFont="1" applyBorder="1" applyAlignment="1">
      <alignment horizontal="center" vertical="center" shrinkToFit="1"/>
    </xf>
    <xf numFmtId="181" fontId="3" fillId="0" borderId="111" xfId="3" applyNumberFormat="1" applyFont="1" applyBorder="1" applyAlignment="1">
      <alignment horizontal="center" vertical="center" shrinkToFit="1"/>
    </xf>
    <xf numFmtId="0" fontId="117" fillId="0" borderId="97" xfId="3" applyFont="1" applyBorder="1" applyAlignment="1">
      <alignment horizontal="left" vertical="center"/>
    </xf>
    <xf numFmtId="1" fontId="29" fillId="0" borderId="97" xfId="3" applyNumberFormat="1" applyFont="1" applyBorder="1" applyAlignment="1">
      <alignment horizontal="left" vertical="center" shrinkToFit="1"/>
    </xf>
    <xf numFmtId="181" fontId="36" fillId="11" borderId="107" xfId="3" applyNumberFormat="1" applyFont="1" applyFill="1" applyBorder="1" applyAlignment="1">
      <alignment horizontal="right" vertical="center" wrapText="1" shrinkToFit="1"/>
    </xf>
    <xf numFmtId="184" fontId="38" fillId="0" borderId="330" xfId="3" applyNumberFormat="1" applyFont="1" applyBorder="1" applyAlignment="1">
      <alignment horizontal="right" vertical="center" shrinkToFit="1"/>
    </xf>
    <xf numFmtId="0" fontId="3" fillId="14" borderId="234" xfId="3" applyFont="1" applyFill="1" applyBorder="1" applyAlignment="1">
      <alignment horizontal="left" vertical="center"/>
    </xf>
    <xf numFmtId="0" fontId="139" fillId="14" borderId="97" xfId="3" applyFont="1" applyFill="1" applyBorder="1" applyAlignment="1">
      <alignment horizontal="center" vertical="center" wrapText="1" shrinkToFit="1"/>
    </xf>
    <xf numFmtId="0" fontId="24" fillId="5" borderId="191" xfId="3" applyFont="1" applyFill="1" applyBorder="1" applyAlignment="1">
      <alignment horizontal="center" vertical="center"/>
    </xf>
    <xf numFmtId="0" fontId="24" fillId="5" borderId="97" xfId="3" applyFont="1" applyFill="1" applyBorder="1" applyAlignment="1">
      <alignment horizontal="center" vertical="center"/>
    </xf>
    <xf numFmtId="0" fontId="36" fillId="5" borderId="97" xfId="3" applyFont="1" applyFill="1" applyBorder="1" applyAlignment="1">
      <alignment horizontal="center" vertical="center"/>
    </xf>
    <xf numFmtId="0" fontId="30" fillId="11" borderId="0" xfId="3" applyFont="1" applyFill="1" applyAlignment="1">
      <alignment horizontal="center" vertical="center" wrapText="1"/>
    </xf>
    <xf numFmtId="0" fontId="30" fillId="11" borderId="97" xfId="3" applyFont="1" applyFill="1" applyBorder="1" applyAlignment="1">
      <alignment horizontal="center" vertical="center" wrapText="1" shrinkToFit="1"/>
    </xf>
    <xf numFmtId="0" fontId="30" fillId="11" borderId="180" xfId="3" applyFont="1" applyFill="1" applyBorder="1" applyAlignment="1">
      <alignment horizontal="center" vertical="center" wrapText="1" shrinkToFit="1"/>
    </xf>
    <xf numFmtId="0" fontId="30" fillId="11" borderId="107" xfId="3" applyFont="1" applyFill="1" applyBorder="1" applyAlignment="1">
      <alignment horizontal="center" vertical="center" wrapText="1"/>
    </xf>
    <xf numFmtId="0" fontId="30" fillId="11" borderId="108" xfId="3" applyFont="1" applyFill="1" applyBorder="1" applyAlignment="1">
      <alignment horizontal="center" vertical="center" wrapText="1"/>
    </xf>
    <xf numFmtId="179" fontId="24" fillId="11" borderId="97" xfId="0" applyNumberFormat="1" applyFont="1" applyFill="1" applyBorder="1" applyAlignment="1">
      <alignment horizontal="center" vertical="center"/>
    </xf>
    <xf numFmtId="179" fontId="24" fillId="11" borderId="107" xfId="0" applyNumberFormat="1" applyFont="1" applyFill="1" applyBorder="1" applyAlignment="1">
      <alignment horizontal="center" vertical="center"/>
    </xf>
    <xf numFmtId="179" fontId="24" fillId="11" borderId="97" xfId="3" applyNumberFormat="1" applyFont="1" applyFill="1" applyBorder="1" applyAlignment="1">
      <alignment horizontal="center" vertical="center"/>
    </xf>
    <xf numFmtId="176" fontId="24" fillId="11" borderId="97" xfId="3" applyNumberFormat="1" applyFont="1" applyFill="1" applyBorder="1" applyAlignment="1">
      <alignment horizontal="center" vertical="center"/>
    </xf>
    <xf numFmtId="38" fontId="24" fillId="0" borderId="107" xfId="1" applyFont="1" applyFill="1" applyBorder="1" applyAlignment="1">
      <alignment horizontal="center" vertical="center" shrinkToFit="1"/>
    </xf>
    <xf numFmtId="182" fontId="36" fillId="0" borderId="330" xfId="1" applyNumberFormat="1" applyFont="1" applyFill="1" applyBorder="1" applyAlignment="1">
      <alignment horizontal="right" vertical="center" shrinkToFit="1"/>
    </xf>
    <xf numFmtId="2" fontId="38" fillId="0" borderId="97" xfId="3" applyNumberFormat="1" applyFont="1" applyBorder="1" applyAlignment="1">
      <alignment horizontal="center" vertical="center" shrinkToFit="1"/>
    </xf>
    <xf numFmtId="2" fontId="21" fillId="18" borderId="97" xfId="3" applyNumberFormat="1" applyFont="1" applyFill="1" applyBorder="1" applyAlignment="1">
      <alignment horizontal="center" vertical="center" shrinkToFit="1"/>
    </xf>
    <xf numFmtId="2" fontId="21" fillId="18" borderId="100" xfId="3" applyNumberFormat="1" applyFont="1" applyFill="1" applyBorder="1" applyAlignment="1">
      <alignment horizontal="center" vertical="center" shrinkToFit="1"/>
    </xf>
    <xf numFmtId="0" fontId="29" fillId="11" borderId="158" xfId="3" applyFont="1" applyFill="1" applyBorder="1" applyAlignment="1">
      <alignment horizontal="center" vertical="center" shrinkToFit="1"/>
    </xf>
    <xf numFmtId="0" fontId="29" fillId="11" borderId="108" xfId="3" applyFont="1" applyFill="1" applyBorder="1" applyAlignment="1">
      <alignment horizontal="center" vertical="center" shrinkToFit="1"/>
    </xf>
    <xf numFmtId="0" fontId="29" fillId="11" borderId="159" xfId="3" applyFont="1" applyFill="1" applyBorder="1" applyAlignment="1">
      <alignment horizontal="center" vertical="center" shrinkToFit="1"/>
    </xf>
    <xf numFmtId="0" fontId="35" fillId="0" borderId="97" xfId="3" applyFont="1" applyBorder="1" applyAlignment="1">
      <alignment horizontal="left" vertical="center" shrinkToFit="1"/>
    </xf>
    <xf numFmtId="184" fontId="38" fillId="0" borderId="97" xfId="3" applyNumberFormat="1" applyFont="1" applyBorder="1" applyAlignment="1">
      <alignment horizontal="right" vertical="center" wrapText="1" shrinkToFit="1"/>
    </xf>
    <xf numFmtId="181" fontId="38" fillId="0" borderId="97" xfId="3" applyNumberFormat="1" applyFont="1" applyBorder="1" applyAlignment="1">
      <alignment horizontal="right" vertical="center" wrapText="1" shrinkToFit="1"/>
    </xf>
    <xf numFmtId="179" fontId="54" fillId="0" borderId="97" xfId="3" applyNumberFormat="1" applyFont="1" applyBorder="1" applyAlignment="1">
      <alignment horizontal="right" vertical="center" shrinkToFit="1"/>
    </xf>
    <xf numFmtId="178" fontId="54" fillId="0" borderId="97" xfId="3" applyNumberFormat="1" applyFont="1" applyBorder="1" applyAlignment="1">
      <alignment horizontal="right" vertical="center" shrinkToFit="1"/>
    </xf>
    <xf numFmtId="0" fontId="24" fillId="11" borderId="118" xfId="0" applyFont="1" applyFill="1" applyBorder="1" applyAlignment="1">
      <alignment horizontal="left" vertical="center" shrinkToFit="1"/>
    </xf>
    <xf numFmtId="0" fontId="24" fillId="11" borderId="97" xfId="0" applyFont="1" applyFill="1" applyBorder="1" applyAlignment="1">
      <alignment horizontal="left" vertical="center" shrinkToFit="1"/>
    </xf>
    <xf numFmtId="0" fontId="3" fillId="11" borderId="150" xfId="3" applyFont="1" applyFill="1" applyBorder="1" applyAlignment="1">
      <alignment horizontal="center" vertical="center" shrinkToFit="1"/>
    </xf>
    <xf numFmtId="0" fontId="3" fillId="11" borderId="155" xfId="3" applyFont="1" applyFill="1" applyBorder="1" applyAlignment="1">
      <alignment horizontal="center" vertical="center" shrinkToFit="1"/>
    </xf>
    <xf numFmtId="0" fontId="3" fillId="11" borderId="151" xfId="3" applyFont="1" applyFill="1" applyBorder="1" applyAlignment="1">
      <alignment horizontal="center" vertical="center" shrinkToFit="1"/>
    </xf>
    <xf numFmtId="38" fontId="24" fillId="6" borderId="97" xfId="1" applyFont="1" applyFill="1" applyBorder="1" applyAlignment="1">
      <alignment horizontal="center" vertical="center" shrinkToFit="1"/>
    </xf>
    <xf numFmtId="0" fontId="139" fillId="11" borderId="200" xfId="3" applyFont="1" applyFill="1" applyBorder="1" applyAlignment="1">
      <alignment horizontal="center" vertical="center" wrapText="1" shrinkToFit="1"/>
    </xf>
    <xf numFmtId="0" fontId="27" fillId="6" borderId="191" xfId="3" applyFont="1" applyFill="1" applyBorder="1" applyAlignment="1">
      <alignment horizontal="left" vertical="center" shrinkToFit="1"/>
    </xf>
    <xf numFmtId="0" fontId="24" fillId="6" borderId="97" xfId="3" applyFont="1" applyFill="1" applyBorder="1" applyAlignment="1">
      <alignment horizontal="right" vertical="center"/>
    </xf>
    <xf numFmtId="0" fontId="24" fillId="6" borderId="108" xfId="3" applyFont="1" applyFill="1" applyBorder="1" applyAlignment="1">
      <alignment horizontal="right" vertical="center"/>
    </xf>
    <xf numFmtId="184" fontId="54" fillId="0" borderId="97" xfId="3" applyNumberFormat="1" applyFont="1" applyBorder="1" applyAlignment="1">
      <alignment horizontal="right" vertical="center" shrinkToFit="1"/>
    </xf>
    <xf numFmtId="176" fontId="54" fillId="0" borderId="97" xfId="3" applyNumberFormat="1" applyFont="1" applyBorder="1" applyAlignment="1">
      <alignment horizontal="center" vertical="center"/>
    </xf>
    <xf numFmtId="184" fontId="24" fillId="6" borderId="97" xfId="3" applyNumberFormat="1" applyFont="1" applyFill="1" applyBorder="1" applyAlignment="1">
      <alignment horizontal="left" vertical="center" shrinkToFit="1"/>
    </xf>
    <xf numFmtId="181" fontId="54" fillId="0" borderId="97" xfId="3" applyNumberFormat="1" applyFont="1" applyBorder="1" applyAlignment="1">
      <alignment horizontal="right" vertical="center" wrapText="1" shrinkToFit="1"/>
    </xf>
    <xf numFmtId="179" fontId="54" fillId="0" borderId="97" xfId="3" applyNumberFormat="1" applyFont="1" applyBorder="1" applyAlignment="1">
      <alignment horizontal="center" vertical="center" shrinkToFit="1"/>
    </xf>
    <xf numFmtId="184" fontId="38" fillId="0" borderId="97" xfId="3" applyNumberFormat="1" applyFont="1" applyBorder="1" applyAlignment="1">
      <alignment vertical="center" wrapText="1" shrinkToFit="1"/>
    </xf>
    <xf numFmtId="184" fontId="36" fillId="0" borderId="97" xfId="3" applyNumberFormat="1" applyFont="1" applyBorder="1" applyAlignment="1">
      <alignment horizontal="right" vertical="center" wrapText="1" shrinkToFit="1"/>
    </xf>
    <xf numFmtId="0" fontId="3" fillId="0" borderId="97" xfId="3" applyFont="1" applyBorder="1" applyAlignment="1">
      <alignment horizontal="right" vertical="center" wrapText="1"/>
    </xf>
    <xf numFmtId="38" fontId="36" fillId="0" borderId="97" xfId="1" applyFont="1" applyBorder="1" applyAlignment="1">
      <alignment horizontal="right" vertical="center" shrinkToFit="1"/>
    </xf>
    <xf numFmtId="0" fontId="3" fillId="0" borderId="97" xfId="0" applyFont="1" applyBorder="1" applyAlignment="1">
      <alignment vertical="center" shrinkToFit="1"/>
    </xf>
    <xf numFmtId="0" fontId="3" fillId="0" borderId="111" xfId="0" applyFont="1" applyBorder="1" applyAlignment="1">
      <alignment vertical="center" shrinkToFit="1"/>
    </xf>
    <xf numFmtId="0" fontId="24" fillId="2" borderId="97" xfId="0" applyFont="1" applyFill="1" applyBorder="1" applyAlignment="1">
      <alignment horizontal="center" vertical="center"/>
    </xf>
    <xf numFmtId="178" fontId="38" fillId="0" borderId="152" xfId="3" applyNumberFormat="1" applyFont="1" applyBorder="1" applyAlignment="1">
      <alignment horizontal="center" vertical="center" shrinkToFit="1"/>
    </xf>
    <xf numFmtId="178" fontId="38" fillId="0" borderId="113" xfId="3" applyNumberFormat="1" applyFont="1" applyBorder="1" applyAlignment="1">
      <alignment horizontal="center" vertical="center" shrinkToFit="1"/>
    </xf>
    <xf numFmtId="181" fontId="38" fillId="0" borderId="152" xfId="3" applyNumberFormat="1" applyFont="1" applyBorder="1" applyAlignment="1">
      <alignment horizontal="center" vertical="center" shrinkToFit="1"/>
    </xf>
    <xf numFmtId="181" fontId="38" fillId="0" borderId="142" xfId="3" applyNumberFormat="1" applyFont="1" applyBorder="1" applyAlignment="1">
      <alignment horizontal="center" vertical="center" shrinkToFit="1"/>
    </xf>
    <xf numFmtId="0" fontId="38" fillId="0" borderId="107" xfId="3" applyFont="1" applyBorder="1" applyAlignment="1">
      <alignment horizontal="right" vertical="center" wrapText="1"/>
    </xf>
    <xf numFmtId="0" fontId="38" fillId="0" borderId="108" xfId="3" applyFont="1" applyBorder="1" applyAlignment="1">
      <alignment horizontal="right" vertical="center" wrapText="1"/>
    </xf>
    <xf numFmtId="0" fontId="22" fillId="0" borderId="107" xfId="3" applyFont="1" applyBorder="1" applyAlignment="1">
      <alignment horizontal="center" vertical="center"/>
    </xf>
    <xf numFmtId="0" fontId="22" fillId="0" borderId="108" xfId="3" applyFont="1" applyBorder="1" applyAlignment="1">
      <alignment horizontal="center" vertical="center"/>
    </xf>
    <xf numFmtId="0" fontId="38" fillId="0" borderId="97" xfId="3" applyFont="1" applyBorder="1" applyAlignment="1">
      <alignment vertical="center" wrapText="1" shrinkToFit="1"/>
    </xf>
    <xf numFmtId="0" fontId="36" fillId="0" borderId="97" xfId="3" applyFont="1" applyBorder="1" applyAlignment="1">
      <alignment horizontal="center" vertical="center" shrinkToFit="1"/>
    </xf>
    <xf numFmtId="178" fontId="38" fillId="0" borderId="247" xfId="3" applyNumberFormat="1" applyFont="1" applyBorder="1" applyAlignment="1">
      <alignment horizontal="center" vertical="center" shrinkToFit="1"/>
    </xf>
    <xf numFmtId="178" fontId="38" fillId="0" borderId="246" xfId="3" applyNumberFormat="1" applyFont="1" applyBorder="1" applyAlignment="1">
      <alignment horizontal="center" vertical="center" shrinkToFit="1"/>
    </xf>
    <xf numFmtId="181" fontId="38" fillId="0" borderId="247" xfId="3" applyNumberFormat="1" applyFont="1" applyBorder="1" applyAlignment="1">
      <alignment horizontal="center" vertical="center" shrinkToFit="1"/>
    </xf>
    <xf numFmtId="181" fontId="38" fillId="0" borderId="248" xfId="3" applyNumberFormat="1" applyFont="1" applyBorder="1" applyAlignment="1">
      <alignment horizontal="center" vertical="center" shrinkToFit="1"/>
    </xf>
    <xf numFmtId="181" fontId="38" fillId="0" borderId="249" xfId="3" applyNumberFormat="1" applyFont="1" applyBorder="1" applyAlignment="1">
      <alignment horizontal="center" vertical="center" shrinkToFit="1"/>
    </xf>
    <xf numFmtId="181" fontId="38" fillId="0" borderId="108" xfId="3" applyNumberFormat="1" applyFont="1" applyBorder="1" applyAlignment="1">
      <alignment horizontal="right" vertical="center" shrinkToFit="1"/>
    </xf>
    <xf numFmtId="178" fontId="54" fillId="0" borderId="97" xfId="3" applyNumberFormat="1" applyFont="1" applyBorder="1" applyAlignment="1">
      <alignment horizontal="center" vertical="center" shrinkToFit="1"/>
    </xf>
    <xf numFmtId="0" fontId="28" fillId="0" borderId="248" xfId="3" applyFont="1" applyBorder="1" applyAlignment="1">
      <alignment horizontal="center" vertical="center"/>
    </xf>
    <xf numFmtId="0" fontId="28" fillId="0" borderId="249" xfId="3" applyFont="1" applyBorder="1" applyAlignment="1">
      <alignment horizontal="center" vertical="center"/>
    </xf>
    <xf numFmtId="182" fontId="38" fillId="0" borderId="111" xfId="1" applyNumberFormat="1" applyFont="1" applyFill="1" applyBorder="1" applyAlignment="1">
      <alignment horizontal="right" vertical="center" shrinkToFit="1"/>
    </xf>
    <xf numFmtId="40" fontId="36" fillId="0" borderId="111" xfId="1" applyNumberFormat="1" applyFont="1" applyFill="1" applyBorder="1" applyAlignment="1">
      <alignment horizontal="right" vertical="center" shrinkToFit="1"/>
    </xf>
    <xf numFmtId="182" fontId="38" fillId="0" borderId="169" xfId="1" applyNumberFormat="1" applyFont="1" applyFill="1" applyBorder="1" applyAlignment="1">
      <alignment horizontal="right" vertical="center" shrinkToFit="1"/>
    </xf>
    <xf numFmtId="0" fontId="38" fillId="0" borderId="169" xfId="3" applyFont="1" applyBorder="1" applyAlignment="1">
      <alignment horizontal="right" vertical="center" shrinkToFit="1"/>
    </xf>
    <xf numFmtId="182" fontId="38" fillId="0" borderId="97" xfId="1" applyNumberFormat="1" applyFont="1" applyFill="1" applyBorder="1" applyAlignment="1">
      <alignment horizontal="right" vertical="center" shrinkToFit="1"/>
    </xf>
    <xf numFmtId="40" fontId="36" fillId="0" borderId="97" xfId="1" applyNumberFormat="1" applyFont="1" applyFill="1" applyBorder="1" applyAlignment="1">
      <alignment horizontal="right" vertical="center" shrinkToFit="1"/>
    </xf>
    <xf numFmtId="38" fontId="36" fillId="0" borderId="169" xfId="1" applyFont="1" applyFill="1" applyBorder="1" applyAlignment="1">
      <alignment horizontal="right" vertical="center" shrinkToFit="1"/>
    </xf>
    <xf numFmtId="182" fontId="38" fillId="0" borderId="166" xfId="1" applyNumberFormat="1" applyFont="1" applyFill="1" applyBorder="1" applyAlignment="1">
      <alignment horizontal="right" vertical="center" shrinkToFit="1"/>
    </xf>
    <xf numFmtId="182" fontId="38" fillId="0" borderId="108" xfId="1" applyNumberFormat="1" applyFont="1" applyFill="1" applyBorder="1" applyAlignment="1">
      <alignment horizontal="right" vertical="center" shrinkToFit="1"/>
    </xf>
    <xf numFmtId="0" fontId="38" fillId="0" borderId="166" xfId="3" applyFont="1" applyBorder="1" applyAlignment="1">
      <alignment horizontal="right" vertical="center" shrinkToFit="1"/>
    </xf>
    <xf numFmtId="38" fontId="36" fillId="0" borderId="152" xfId="1" applyFont="1" applyFill="1" applyBorder="1" applyAlignment="1">
      <alignment horizontal="right" vertical="center" shrinkToFit="1"/>
    </xf>
    <xf numFmtId="38" fontId="36" fillId="0" borderId="250" xfId="1" applyFont="1" applyFill="1" applyBorder="1" applyAlignment="1">
      <alignment horizontal="right" vertical="center" shrinkToFit="1"/>
    </xf>
    <xf numFmtId="38" fontId="36" fillId="0" borderId="166" xfId="1" applyFont="1" applyFill="1" applyBorder="1" applyAlignment="1">
      <alignment horizontal="right" vertical="center" shrinkToFit="1"/>
    </xf>
    <xf numFmtId="38" fontId="36" fillId="0" borderId="251" xfId="1" applyFont="1" applyFill="1" applyBorder="1" applyAlignment="1">
      <alignment horizontal="right" vertical="center" shrinkToFit="1"/>
    </xf>
    <xf numFmtId="182" fontId="36" fillId="0" borderId="169" xfId="1" applyNumberFormat="1" applyFont="1" applyFill="1" applyBorder="1" applyAlignment="1">
      <alignment horizontal="right" vertical="center" shrinkToFit="1"/>
    </xf>
    <xf numFmtId="182" fontId="36" fillId="0" borderId="97" xfId="1" applyNumberFormat="1" applyFont="1" applyFill="1" applyBorder="1" applyAlignment="1">
      <alignment horizontal="right" vertical="center" shrinkToFit="1"/>
    </xf>
    <xf numFmtId="182" fontId="36" fillId="0" borderId="111" xfId="1" applyNumberFormat="1" applyFont="1" applyFill="1" applyBorder="1" applyAlignment="1">
      <alignment horizontal="right" vertical="center" shrinkToFit="1"/>
    </xf>
    <xf numFmtId="0" fontId="38" fillId="0" borderId="111" xfId="3" applyFont="1" applyBorder="1" applyAlignment="1">
      <alignment horizontal="right" vertical="center" shrinkToFit="1"/>
    </xf>
    <xf numFmtId="38" fontId="36" fillId="0" borderId="158" xfId="1" applyFont="1" applyFill="1" applyBorder="1" applyAlignment="1">
      <alignment horizontal="right" vertical="center" shrinkToFit="1"/>
    </xf>
    <xf numFmtId="182" fontId="36" fillId="0" borderId="108" xfId="1" applyNumberFormat="1" applyFont="1" applyFill="1" applyBorder="1" applyAlignment="1">
      <alignment horizontal="right" vertical="center" shrinkToFit="1"/>
    </xf>
    <xf numFmtId="40" fontId="38" fillId="0" borderId="166" xfId="1" applyNumberFormat="1" applyFont="1" applyFill="1" applyBorder="1" applyAlignment="1">
      <alignment horizontal="right" vertical="center" shrinkToFit="1"/>
    </xf>
    <xf numFmtId="0" fontId="24" fillId="11" borderId="107" xfId="3" applyFont="1" applyFill="1" applyBorder="1" applyAlignment="1">
      <alignment horizontal="center" vertical="center"/>
    </xf>
    <xf numFmtId="0" fontId="139" fillId="11" borderId="166" xfId="3" applyFont="1" applyFill="1" applyBorder="1" applyAlignment="1">
      <alignment horizontal="center" vertical="center" wrapText="1"/>
    </xf>
    <xf numFmtId="0" fontId="139" fillId="11" borderId="166" xfId="3" applyFont="1" applyFill="1" applyBorder="1" applyAlignment="1">
      <alignment horizontal="center" vertical="center"/>
    </xf>
    <xf numFmtId="0" fontId="3" fillId="0" borderId="111" xfId="3" applyFont="1" applyBorder="1" applyAlignment="1">
      <alignment horizontal="center" vertical="center" shrinkToFit="1"/>
    </xf>
    <xf numFmtId="176" fontId="24" fillId="0" borderId="8" xfId="3" applyNumberFormat="1" applyFont="1" applyBorder="1" applyAlignment="1">
      <alignment horizontal="center" vertical="center" wrapText="1"/>
    </xf>
    <xf numFmtId="176" fontId="24" fillId="0" borderId="0" xfId="3" applyNumberFormat="1" applyFont="1" applyAlignment="1">
      <alignment horizontal="center" vertical="center" wrapText="1"/>
    </xf>
    <xf numFmtId="176" fontId="24" fillId="0" borderId="10" xfId="3" applyNumberFormat="1" applyFont="1" applyBorder="1" applyAlignment="1">
      <alignment horizontal="center" vertical="center" wrapText="1"/>
    </xf>
    <xf numFmtId="0" fontId="3" fillId="0" borderId="97" xfId="0" applyFont="1" applyBorder="1" applyAlignment="1">
      <alignment horizontal="left" vertical="center"/>
    </xf>
    <xf numFmtId="0" fontId="139" fillId="11" borderId="107" xfId="3" applyFont="1" applyFill="1" applyBorder="1" applyAlignment="1">
      <alignment horizontal="center" vertical="center" wrapText="1"/>
    </xf>
    <xf numFmtId="182" fontId="36" fillId="0" borderId="166" xfId="1" applyNumberFormat="1" applyFont="1" applyFill="1" applyBorder="1" applyAlignment="1">
      <alignment horizontal="right" vertical="center" shrinkToFit="1"/>
    </xf>
    <xf numFmtId="40" fontId="38" fillId="0" borderId="97" xfId="1" applyNumberFormat="1" applyFont="1" applyFill="1" applyBorder="1" applyAlignment="1">
      <alignment horizontal="right" vertical="center" shrinkToFit="1"/>
    </xf>
    <xf numFmtId="40" fontId="36" fillId="0" borderId="169" xfId="1" applyNumberFormat="1" applyFont="1" applyFill="1" applyBorder="1" applyAlignment="1">
      <alignment horizontal="right" vertical="center" shrinkToFit="1"/>
    </xf>
    <xf numFmtId="40" fontId="36" fillId="0" borderId="166" xfId="1" applyNumberFormat="1" applyFont="1" applyFill="1" applyBorder="1" applyAlignment="1">
      <alignment horizontal="right" vertical="center" shrinkToFit="1"/>
    </xf>
    <xf numFmtId="0" fontId="29" fillId="0" borderId="107" xfId="0" applyFont="1" applyBorder="1" applyAlignment="1">
      <alignment horizontal="left" vertical="center" wrapText="1"/>
    </xf>
    <xf numFmtId="0" fontId="29" fillId="0" borderId="27" xfId="0" applyFont="1" applyBorder="1" applyAlignment="1">
      <alignment horizontal="left" vertical="center" wrapText="1"/>
    </xf>
    <xf numFmtId="181" fontId="38" fillId="0" borderId="27" xfId="3" applyNumberFormat="1" applyFont="1" applyBorder="1" applyAlignment="1">
      <alignment horizontal="right" vertical="center" shrinkToFit="1"/>
    </xf>
    <xf numFmtId="0" fontId="3" fillId="0" borderId="107" xfId="3" applyFont="1" applyBorder="1" applyAlignment="1">
      <alignment vertical="center"/>
    </xf>
    <xf numFmtId="0" fontId="3" fillId="0" borderId="27" xfId="3" applyFont="1" applyBorder="1" applyAlignment="1">
      <alignment vertical="center"/>
    </xf>
    <xf numFmtId="176" fontId="24" fillId="0" borderId="27" xfId="3" applyNumberFormat="1" applyFont="1" applyBorder="1" applyAlignment="1">
      <alignment horizontal="center" vertical="center" wrapText="1"/>
    </xf>
    <xf numFmtId="1" fontId="54" fillId="0" borderId="97" xfId="3" applyNumberFormat="1" applyFont="1" applyBorder="1" applyAlignment="1">
      <alignment horizontal="right" vertical="center" wrapText="1"/>
    </xf>
    <xf numFmtId="0" fontId="3" fillId="0" borderId="329" xfId="0" applyFont="1" applyBorder="1" applyAlignment="1">
      <alignment horizontal="center" vertical="center" wrapText="1"/>
    </xf>
    <xf numFmtId="0" fontId="3" fillId="0" borderId="108" xfId="0" applyFont="1" applyBorder="1" applyAlignment="1">
      <alignment horizontal="center" vertical="center" wrapText="1"/>
    </xf>
    <xf numFmtId="181" fontId="38" fillId="0" borderId="107" xfId="3" applyNumberFormat="1" applyFont="1" applyBorder="1" applyAlignment="1">
      <alignment horizontal="right" vertical="center" wrapText="1" shrinkToFit="1"/>
    </xf>
    <xf numFmtId="181" fontId="38" fillId="0" borderId="108" xfId="3" applyNumberFormat="1" applyFont="1" applyBorder="1" applyAlignment="1">
      <alignment horizontal="right" vertical="center" wrapText="1" shrinkToFit="1"/>
    </xf>
    <xf numFmtId="184" fontId="38" fillId="0" borderId="107" xfId="3" applyNumberFormat="1" applyFont="1" applyBorder="1" applyAlignment="1">
      <alignment horizontal="right" vertical="center" wrapText="1"/>
    </xf>
    <xf numFmtId="184" fontId="38" fillId="0" borderId="108" xfId="3" applyNumberFormat="1" applyFont="1" applyBorder="1" applyAlignment="1">
      <alignment horizontal="right" vertical="center" wrapText="1"/>
    </xf>
    <xf numFmtId="0" fontId="3" fillId="0" borderId="107" xfId="0" applyFont="1" applyBorder="1" applyAlignment="1">
      <alignment horizontal="left" vertical="center" wrapText="1"/>
    </xf>
    <xf numFmtId="0" fontId="3" fillId="0" borderId="108" xfId="0" applyFont="1" applyBorder="1" applyAlignment="1">
      <alignment horizontal="left" vertical="center" wrapText="1"/>
    </xf>
    <xf numFmtId="0" fontId="29" fillId="0" borderId="108" xfId="0" applyFont="1" applyBorder="1" applyAlignment="1">
      <alignment horizontal="left" vertical="center" wrapText="1"/>
    </xf>
    <xf numFmtId="184" fontId="36" fillId="0" borderId="107" xfId="3" applyNumberFormat="1" applyFont="1" applyBorder="1" applyAlignment="1">
      <alignment horizontal="center" vertical="center" wrapText="1"/>
    </xf>
    <xf numFmtId="184" fontId="36" fillId="0" borderId="108" xfId="3" applyNumberFormat="1" applyFont="1" applyBorder="1" applyAlignment="1">
      <alignment horizontal="center" vertical="center" wrapText="1"/>
    </xf>
    <xf numFmtId="181" fontId="36" fillId="0" borderId="97" xfId="3" applyNumberFormat="1" applyFont="1" applyBorder="1" applyAlignment="1">
      <alignment horizontal="left" vertical="center" shrinkToFit="1"/>
    </xf>
    <xf numFmtId="181" fontId="38" fillId="0" borderId="27" xfId="3" applyNumberFormat="1" applyFont="1" applyBorder="1" applyAlignment="1">
      <alignment horizontal="right" vertical="center" wrapText="1" shrinkToFit="1"/>
    </xf>
    <xf numFmtId="184" fontId="38" fillId="0" borderId="27" xfId="3" applyNumberFormat="1" applyFont="1" applyBorder="1" applyAlignment="1">
      <alignment horizontal="right" vertical="center" wrapText="1"/>
    </xf>
    <xf numFmtId="0" fontId="3" fillId="0" borderId="27" xfId="3" applyFont="1" applyBorder="1" applyAlignment="1">
      <alignment horizontal="center" vertical="center"/>
    </xf>
    <xf numFmtId="181" fontId="38" fillId="0" borderId="97" xfId="3" applyNumberFormat="1" applyFont="1" applyBorder="1" applyAlignment="1">
      <alignment horizontal="right" vertical="center" wrapText="1"/>
    </xf>
    <xf numFmtId="181" fontId="36" fillId="0" borderId="97" xfId="3" applyNumberFormat="1" applyFont="1" applyBorder="1" applyAlignment="1">
      <alignment horizontal="left" vertical="center" wrapText="1"/>
    </xf>
    <xf numFmtId="0" fontId="3" fillId="11" borderId="123" xfId="3" applyFont="1" applyFill="1" applyBorder="1" applyAlignment="1">
      <alignment horizontal="center" vertical="center"/>
    </xf>
    <xf numFmtId="0" fontId="3" fillId="11" borderId="124" xfId="3" applyFont="1" applyFill="1" applyBorder="1" applyAlignment="1">
      <alignment horizontal="center" vertical="center"/>
    </xf>
    <xf numFmtId="184" fontId="54" fillId="0" borderId="108" xfId="1" applyNumberFormat="1" applyFont="1" applyFill="1" applyBorder="1" applyAlignment="1">
      <alignment horizontal="right" vertical="center" shrinkToFit="1"/>
    </xf>
    <xf numFmtId="0" fontId="3" fillId="0" borderId="97" xfId="0" applyFont="1" applyBorder="1" applyAlignment="1">
      <alignment horizontal="left" vertical="center" wrapText="1"/>
    </xf>
    <xf numFmtId="0" fontId="3" fillId="0" borderId="107" xfId="0" applyFont="1" applyBorder="1" applyAlignment="1">
      <alignment horizontal="center" vertical="center" wrapText="1"/>
    </xf>
    <xf numFmtId="0" fontId="3" fillId="0" borderId="27" xfId="0" applyFont="1" applyBorder="1" applyAlignment="1">
      <alignment horizontal="center" vertical="center" wrapText="1"/>
    </xf>
    <xf numFmtId="40" fontId="38" fillId="0" borderId="108" xfId="1" applyNumberFormat="1" applyFont="1" applyFill="1" applyBorder="1" applyAlignment="1">
      <alignment horizontal="right" vertical="center" shrinkToFit="1"/>
    </xf>
    <xf numFmtId="181" fontId="38" fillId="0" borderId="166" xfId="3" applyNumberFormat="1" applyFont="1" applyBorder="1" applyAlignment="1">
      <alignment horizontal="center" vertical="center" shrinkToFit="1"/>
    </xf>
    <xf numFmtId="0" fontId="39" fillId="0" borderId="108" xfId="3" applyFont="1" applyBorder="1" applyAlignment="1">
      <alignment horizontal="left" vertical="center"/>
    </xf>
    <xf numFmtId="181" fontId="54" fillId="0" borderId="111" xfId="1" applyNumberFormat="1" applyFont="1" applyFill="1" applyBorder="1" applyAlignment="1">
      <alignment horizontal="right" vertical="center" shrinkToFit="1"/>
    </xf>
    <xf numFmtId="0" fontId="3" fillId="0" borderId="169" xfId="3" applyFont="1" applyBorder="1" applyAlignment="1">
      <alignment horizontal="left" vertical="center" shrinkToFit="1"/>
    </xf>
    <xf numFmtId="0" fontId="24" fillId="11" borderId="116" xfId="0" applyFont="1" applyFill="1" applyBorder="1" applyAlignment="1">
      <alignment horizontal="left" vertical="center"/>
    </xf>
    <xf numFmtId="0" fontId="24" fillId="11" borderId="117" xfId="0" applyFont="1" applyFill="1" applyBorder="1" applyAlignment="1">
      <alignment horizontal="left" vertical="center"/>
    </xf>
    <xf numFmtId="0" fontId="24" fillId="11" borderId="114" xfId="0" applyFont="1" applyFill="1" applyBorder="1" applyAlignment="1">
      <alignment horizontal="left" vertical="center"/>
    </xf>
    <xf numFmtId="181" fontId="38" fillId="0" borderId="166" xfId="3" applyNumberFormat="1" applyFont="1" applyBorder="1" applyAlignment="1">
      <alignment horizontal="right" vertical="center" shrinkToFit="1"/>
    </xf>
    <xf numFmtId="181" fontId="39" fillId="0" borderId="166" xfId="3" applyNumberFormat="1" applyFont="1" applyBorder="1" applyAlignment="1">
      <alignment vertical="center" shrinkToFit="1"/>
    </xf>
    <xf numFmtId="38" fontId="39" fillId="0" borderId="108" xfId="1" applyFont="1" applyFill="1" applyBorder="1" applyAlignment="1">
      <alignment vertical="center" shrinkToFit="1"/>
    </xf>
    <xf numFmtId="182" fontId="39" fillId="0" borderId="111" xfId="1" applyNumberFormat="1" applyFont="1" applyFill="1" applyBorder="1" applyAlignment="1">
      <alignment vertical="center" shrinkToFit="1"/>
    </xf>
    <xf numFmtId="184" fontId="84" fillId="0" borderId="97" xfId="1" applyNumberFormat="1" applyFont="1" applyFill="1" applyBorder="1" applyAlignment="1">
      <alignment horizontal="right" vertical="center" shrinkToFit="1"/>
    </xf>
    <xf numFmtId="184" fontId="38" fillId="0" borderId="166" xfId="3" applyNumberFormat="1" applyFont="1" applyBorder="1" applyAlignment="1">
      <alignment horizontal="right" vertical="center" shrinkToFit="1"/>
    </xf>
    <xf numFmtId="38" fontId="39" fillId="0" borderId="97" xfId="1" applyFont="1" applyFill="1" applyBorder="1" applyAlignment="1">
      <alignment vertical="center" shrinkToFit="1"/>
    </xf>
    <xf numFmtId="184" fontId="84" fillId="0" borderId="108" xfId="1" applyNumberFormat="1" applyFont="1" applyFill="1" applyBorder="1" applyAlignment="1">
      <alignment horizontal="right" vertical="center" shrinkToFit="1"/>
    </xf>
    <xf numFmtId="0" fontId="39" fillId="0" borderId="111" xfId="3" applyFont="1" applyBorder="1" applyAlignment="1">
      <alignment horizontal="left" vertical="center"/>
    </xf>
    <xf numFmtId="0" fontId="39" fillId="0" borderId="166" xfId="3" applyFont="1" applyBorder="1" applyAlignment="1">
      <alignment horizontal="left" vertical="center"/>
    </xf>
    <xf numFmtId="181" fontId="84" fillId="0" borderId="166" xfId="3" applyNumberFormat="1" applyFont="1" applyBorder="1" applyAlignment="1">
      <alignment horizontal="right" vertical="center" shrinkToFit="1"/>
    </xf>
    <xf numFmtId="181" fontId="36" fillId="0" borderId="248" xfId="3" applyNumberFormat="1" applyFont="1" applyBorder="1" applyAlignment="1">
      <alignment horizontal="center" vertical="center" shrinkToFit="1"/>
    </xf>
    <xf numFmtId="181" fontId="36" fillId="0" borderId="249" xfId="3" applyNumberFormat="1" applyFont="1" applyBorder="1" applyAlignment="1">
      <alignment horizontal="center" vertical="center" shrinkToFit="1"/>
    </xf>
    <xf numFmtId="178" fontId="38" fillId="0" borderId="97" xfId="3" applyNumberFormat="1" applyFont="1" applyBorder="1" applyAlignment="1">
      <alignment horizontal="center" vertical="center" shrinkToFit="1"/>
    </xf>
    <xf numFmtId="178" fontId="38" fillId="0" borderId="142" xfId="3" applyNumberFormat="1" applyFont="1" applyBorder="1" applyAlignment="1">
      <alignment horizontal="center" vertical="center" shrinkToFit="1"/>
    </xf>
    <xf numFmtId="181" fontId="36" fillId="0" borderId="142" xfId="3" applyNumberFormat="1" applyFont="1" applyBorder="1" applyAlignment="1">
      <alignment horizontal="center" vertical="center" shrinkToFit="1"/>
    </xf>
    <xf numFmtId="38" fontId="36" fillId="0" borderId="243" xfId="1" applyFont="1" applyFill="1" applyBorder="1" applyAlignment="1">
      <alignment horizontal="center" vertical="center" shrinkToFit="1"/>
    </xf>
    <xf numFmtId="38" fontId="36" fillId="0" borderId="27" xfId="1" applyFont="1" applyFill="1" applyBorder="1" applyAlignment="1">
      <alignment horizontal="center" vertical="center" shrinkToFit="1"/>
    </xf>
    <xf numFmtId="38" fontId="36" fillId="0" borderId="242" xfId="1" applyFont="1" applyFill="1" applyBorder="1" applyAlignment="1">
      <alignment horizontal="center" vertical="center" shrinkToFit="1"/>
    </xf>
    <xf numFmtId="38" fontId="38" fillId="0" borderId="243" xfId="1" applyFont="1" applyFill="1" applyBorder="1" applyAlignment="1">
      <alignment horizontal="center" vertical="center" shrinkToFit="1"/>
    </xf>
    <xf numFmtId="38" fontId="38" fillId="0" borderId="242" xfId="1" applyFont="1" applyFill="1" applyBorder="1" applyAlignment="1">
      <alignment horizontal="center" vertical="center" shrinkToFit="1"/>
    </xf>
    <xf numFmtId="178" fontId="38" fillId="0" borderId="243" xfId="3" applyNumberFormat="1" applyFont="1" applyBorder="1" applyAlignment="1">
      <alignment horizontal="center" vertical="center" shrinkToFit="1"/>
    </xf>
    <xf numFmtId="178" fontId="38" fillId="0" borderId="242" xfId="3" applyNumberFormat="1" applyFont="1" applyBorder="1" applyAlignment="1">
      <alignment horizontal="center" vertical="center" shrinkToFit="1"/>
    </xf>
    <xf numFmtId="1" fontId="24" fillId="16" borderId="97" xfId="3" applyNumberFormat="1" applyFont="1" applyFill="1" applyBorder="1" applyAlignment="1">
      <alignment horizontal="center" vertical="center" shrinkToFit="1"/>
    </xf>
    <xf numFmtId="0" fontId="3" fillId="2" borderId="107" xfId="3" applyFont="1" applyFill="1" applyBorder="1" applyAlignment="1">
      <alignment horizontal="center" vertical="center"/>
    </xf>
    <xf numFmtId="0" fontId="3" fillId="2" borderId="108" xfId="3" applyFont="1" applyFill="1" applyBorder="1" applyAlignment="1">
      <alignment horizontal="center" vertical="center"/>
    </xf>
    <xf numFmtId="178" fontId="38" fillId="0" borderId="27" xfId="3" applyNumberFormat="1" applyFont="1" applyBorder="1" applyAlignment="1">
      <alignment horizontal="center" vertical="center" shrinkToFit="1"/>
    </xf>
    <xf numFmtId="2" fontId="24" fillId="16" borderId="97" xfId="3" applyNumberFormat="1" applyFont="1" applyFill="1" applyBorder="1" applyAlignment="1">
      <alignment horizontal="center" vertical="center"/>
    </xf>
    <xf numFmtId="184" fontId="38" fillId="0" borderId="107" xfId="3" applyNumberFormat="1" applyFont="1" applyBorder="1" applyAlignment="1">
      <alignment horizontal="right" vertical="center" shrinkToFit="1"/>
    </xf>
    <xf numFmtId="184" fontId="38" fillId="0" borderId="108" xfId="3" applyNumberFormat="1" applyFont="1" applyBorder="1" applyAlignment="1">
      <alignment horizontal="right" vertical="center" shrinkToFit="1"/>
    </xf>
    <xf numFmtId="178" fontId="38" fillId="0" borderId="220" xfId="3" applyNumberFormat="1" applyFont="1" applyBorder="1" applyAlignment="1">
      <alignment horizontal="center" vertical="center" shrinkToFit="1"/>
    </xf>
    <xf numFmtId="0" fontId="24" fillId="16" borderId="108" xfId="3" applyFont="1" applyFill="1" applyBorder="1" applyAlignment="1">
      <alignment horizontal="left" vertical="center" shrinkToFit="1"/>
    </xf>
    <xf numFmtId="0" fontId="28" fillId="0" borderId="97" xfId="3" applyFont="1" applyBorder="1" applyAlignment="1">
      <alignment horizontal="center" vertical="center"/>
    </xf>
    <xf numFmtId="0" fontId="28" fillId="0" borderId="142" xfId="3" applyFont="1" applyBorder="1" applyAlignment="1">
      <alignment horizontal="center" vertical="center"/>
    </xf>
    <xf numFmtId="178" fontId="38" fillId="0" borderId="248" xfId="3" applyNumberFormat="1" applyFont="1" applyBorder="1" applyAlignment="1">
      <alignment horizontal="center" vertical="center" shrinkToFit="1"/>
    </xf>
    <xf numFmtId="178" fontId="38" fillId="0" borderId="249" xfId="3" applyNumberFormat="1" applyFont="1" applyBorder="1" applyAlignment="1">
      <alignment horizontal="center" vertical="center" shrinkToFit="1"/>
    </xf>
    <xf numFmtId="0" fontId="33" fillId="8" borderId="9" xfId="3" applyFont="1" applyFill="1" applyBorder="1" applyAlignment="1">
      <alignment horizontal="center" vertical="center" textRotation="255"/>
    </xf>
    <xf numFmtId="0" fontId="33" fillId="8" borderId="1" xfId="3" applyFont="1" applyFill="1" applyBorder="1" applyAlignment="1">
      <alignment horizontal="center" vertical="center" textRotation="255"/>
    </xf>
    <xf numFmtId="0" fontId="33" fillId="8" borderId="23" xfId="3" applyFont="1" applyFill="1" applyBorder="1" applyAlignment="1">
      <alignment horizontal="center" vertical="center" textRotation="255"/>
    </xf>
    <xf numFmtId="179" fontId="54" fillId="0" borderId="111" xfId="3" applyNumberFormat="1" applyFont="1" applyBorder="1" applyAlignment="1">
      <alignment horizontal="right" vertical="center" shrinkToFit="1"/>
    </xf>
    <xf numFmtId="178" fontId="54" fillId="0" borderId="111" xfId="3" applyNumberFormat="1" applyFont="1" applyBorder="1" applyAlignment="1">
      <alignment horizontal="right" vertical="center" shrinkToFit="1"/>
    </xf>
    <xf numFmtId="0" fontId="28" fillId="0" borderId="27" xfId="3" applyFont="1" applyBorder="1" applyAlignment="1">
      <alignment horizontal="center" vertical="center"/>
    </xf>
    <xf numFmtId="0" fontId="28" fillId="0" borderId="242" xfId="3" applyFont="1" applyBorder="1" applyAlignment="1">
      <alignment horizontal="center" vertical="center"/>
    </xf>
    <xf numFmtId="40" fontId="38" fillId="0" borderId="111" xfId="1" applyNumberFormat="1" applyFont="1" applyFill="1" applyBorder="1" applyAlignment="1">
      <alignment horizontal="right" vertical="center" shrinkToFit="1"/>
    </xf>
    <xf numFmtId="40" fontId="38" fillId="0" borderId="169" xfId="1" applyNumberFormat="1" applyFont="1" applyFill="1" applyBorder="1" applyAlignment="1">
      <alignment horizontal="right" vertical="center" shrinkToFit="1"/>
    </xf>
    <xf numFmtId="0" fontId="29" fillId="11" borderId="150" xfId="3" applyFont="1" applyFill="1" applyBorder="1" applyAlignment="1">
      <alignment horizontal="center" vertical="center" shrinkToFit="1"/>
    </xf>
    <xf numFmtId="0" fontId="29" fillId="11" borderId="151" xfId="3" applyFont="1" applyFill="1" applyBorder="1" applyAlignment="1">
      <alignment horizontal="center" vertical="center" shrinkToFit="1"/>
    </xf>
    <xf numFmtId="0" fontId="29" fillId="11" borderId="203" xfId="3" applyFont="1" applyFill="1" applyBorder="1" applyAlignment="1">
      <alignment horizontal="center" vertical="center" shrinkToFit="1"/>
    </xf>
    <xf numFmtId="0" fontId="29" fillId="11" borderId="150" xfId="3" applyFont="1" applyFill="1" applyBorder="1" applyAlignment="1">
      <alignment horizontal="center" vertical="center" wrapText="1"/>
    </xf>
    <xf numFmtId="0" fontId="29" fillId="11" borderId="155" xfId="3" applyFont="1" applyFill="1" applyBorder="1" applyAlignment="1">
      <alignment horizontal="center" vertical="center" wrapText="1"/>
    </xf>
    <xf numFmtId="0" fontId="29" fillId="11" borderId="203" xfId="3" applyFont="1" applyFill="1" applyBorder="1" applyAlignment="1">
      <alignment horizontal="center" vertical="center" wrapText="1"/>
    </xf>
    <xf numFmtId="0" fontId="29" fillId="11" borderId="153" xfId="3" applyFont="1" applyFill="1" applyBorder="1" applyAlignment="1">
      <alignment horizontal="center" vertical="center" wrapText="1"/>
    </xf>
    <xf numFmtId="0" fontId="29" fillId="11" borderId="156" xfId="3" applyFont="1" applyFill="1" applyBorder="1" applyAlignment="1">
      <alignment horizontal="center" vertical="center" wrapText="1"/>
    </xf>
    <xf numFmtId="0" fontId="29" fillId="11" borderId="204" xfId="3" applyFont="1" applyFill="1" applyBorder="1" applyAlignment="1">
      <alignment horizontal="center" vertical="center" wrapText="1"/>
    </xf>
    <xf numFmtId="0" fontId="29" fillId="11" borderId="155" xfId="3" applyFont="1" applyFill="1" applyBorder="1" applyAlignment="1">
      <alignment horizontal="center" vertical="center" shrinkToFit="1"/>
    </xf>
    <xf numFmtId="0" fontId="29" fillId="11" borderId="151" xfId="3" applyFont="1" applyFill="1" applyBorder="1" applyAlignment="1">
      <alignment horizontal="center" vertical="center" wrapText="1"/>
    </xf>
    <xf numFmtId="0" fontId="29" fillId="11" borderId="154" xfId="3" applyFont="1" applyFill="1" applyBorder="1" applyAlignment="1">
      <alignment horizontal="center" vertical="center" wrapText="1"/>
    </xf>
    <xf numFmtId="0" fontId="29" fillId="11" borderId="150" xfId="3" applyFont="1" applyFill="1" applyBorder="1" applyAlignment="1">
      <alignment horizontal="center" vertical="center"/>
    </xf>
    <xf numFmtId="0" fontId="29" fillId="11" borderId="155" xfId="3" applyFont="1" applyFill="1" applyBorder="1" applyAlignment="1">
      <alignment horizontal="center" vertical="center"/>
    </xf>
    <xf numFmtId="0" fontId="29" fillId="11" borderId="151" xfId="3" applyFont="1" applyFill="1" applyBorder="1" applyAlignment="1">
      <alignment horizontal="center" vertical="center"/>
    </xf>
    <xf numFmtId="0" fontId="29" fillId="11" borderId="153" xfId="3" applyFont="1" applyFill="1" applyBorder="1" applyAlignment="1">
      <alignment horizontal="center" vertical="center"/>
    </xf>
    <xf numFmtId="0" fontId="29" fillId="11" borderId="156" xfId="3" applyFont="1" applyFill="1" applyBorder="1" applyAlignment="1">
      <alignment horizontal="center" vertical="center"/>
    </xf>
    <xf numFmtId="0" fontId="29" fillId="11" borderId="154" xfId="3" applyFont="1" applyFill="1" applyBorder="1" applyAlignment="1">
      <alignment horizontal="center" vertical="center"/>
    </xf>
    <xf numFmtId="0" fontId="24" fillId="10" borderId="97" xfId="3" applyFont="1" applyFill="1" applyBorder="1" applyAlignment="1">
      <alignment horizontal="left" vertical="center"/>
    </xf>
    <xf numFmtId="0" fontId="24" fillId="7" borderId="97" xfId="0" applyFont="1" applyFill="1" applyBorder="1" applyAlignment="1">
      <alignment horizontal="center" vertical="center" textRotation="255" wrapText="1" readingOrder="1"/>
    </xf>
    <xf numFmtId="0" fontId="24" fillId="7" borderId="107" xfId="0" applyFont="1" applyFill="1" applyBorder="1" applyAlignment="1">
      <alignment horizontal="center" vertical="center" textRotation="255" wrapText="1" readingOrder="1"/>
    </xf>
    <xf numFmtId="0" fontId="24" fillId="12" borderId="112" xfId="0" applyFont="1" applyFill="1" applyBorder="1" applyAlignment="1">
      <alignment horizontal="center" vertical="center" textRotation="255" wrapText="1" readingOrder="1"/>
    </xf>
    <xf numFmtId="0" fontId="24" fillId="12" borderId="113" xfId="0" applyFont="1" applyFill="1" applyBorder="1" applyAlignment="1">
      <alignment horizontal="center" vertical="center" textRotation="255" wrapText="1" readingOrder="1"/>
    </xf>
    <xf numFmtId="0" fontId="24" fillId="12" borderId="120" xfId="0" applyFont="1" applyFill="1" applyBorder="1" applyAlignment="1">
      <alignment horizontal="center" vertical="center" textRotation="255" wrapText="1" readingOrder="1"/>
    </xf>
    <xf numFmtId="0" fontId="45" fillId="18" borderId="106" xfId="3" applyFont="1" applyFill="1" applyBorder="1" applyAlignment="1">
      <alignment horizontal="center" vertical="center" textRotation="255"/>
    </xf>
    <xf numFmtId="0" fontId="3" fillId="0" borderId="108" xfId="3" applyFont="1" applyBorder="1" applyAlignment="1">
      <alignment vertical="center"/>
    </xf>
    <xf numFmtId="40" fontId="36" fillId="0" borderId="108" xfId="1" applyNumberFormat="1" applyFont="1" applyFill="1" applyBorder="1" applyAlignment="1">
      <alignment horizontal="right" vertical="center" shrinkToFit="1"/>
    </xf>
    <xf numFmtId="38" fontId="54" fillId="0" borderId="97" xfId="1" applyFont="1" applyFill="1" applyBorder="1" applyAlignment="1">
      <alignment horizontal="center" vertical="center" wrapText="1"/>
    </xf>
    <xf numFmtId="185" fontId="54" fillId="0" borderId="97" xfId="3" applyNumberFormat="1" applyFont="1" applyBorder="1" applyAlignment="1">
      <alignment horizontal="right" vertical="center" shrinkToFit="1"/>
    </xf>
    <xf numFmtId="38" fontId="54" fillId="0" borderId="107" xfId="1" applyFont="1" applyFill="1" applyBorder="1" applyAlignment="1">
      <alignment horizontal="center" vertical="center" wrapText="1"/>
    </xf>
    <xf numFmtId="0" fontId="54" fillId="0" borderId="107" xfId="3" applyFont="1" applyBorder="1" applyAlignment="1">
      <alignment horizontal="right" vertical="center" wrapText="1"/>
    </xf>
    <xf numFmtId="185" fontId="24" fillId="0" borderId="97" xfId="3" applyNumberFormat="1" applyFont="1" applyBorder="1" applyAlignment="1">
      <alignment horizontal="left" vertical="center" wrapText="1"/>
    </xf>
    <xf numFmtId="0" fontId="55" fillId="15" borderId="116" xfId="3" applyFont="1" applyFill="1" applyBorder="1" applyAlignment="1">
      <alignment horizontal="left" vertical="center" shrinkToFit="1"/>
    </xf>
    <xf numFmtId="0" fontId="55" fillId="15" borderId="117" xfId="3" applyFont="1" applyFill="1" applyBorder="1" applyAlignment="1">
      <alignment horizontal="left" vertical="center" shrinkToFit="1"/>
    </xf>
    <xf numFmtId="0" fontId="55" fillId="15" borderId="114" xfId="3" applyFont="1" applyFill="1" applyBorder="1" applyAlignment="1">
      <alignment horizontal="left" vertical="center" shrinkToFit="1"/>
    </xf>
    <xf numFmtId="0" fontId="38" fillId="0" borderId="97" xfId="3" applyFont="1" applyBorder="1" applyAlignment="1">
      <alignment horizontal="right" vertical="center" wrapText="1"/>
    </xf>
    <xf numFmtId="181" fontId="38" fillId="0" borderId="97" xfId="3" applyNumberFormat="1" applyFont="1" applyBorder="1" applyAlignment="1">
      <alignment vertical="center" shrinkToFit="1"/>
    </xf>
    <xf numFmtId="0" fontId="3" fillId="0" borderId="113" xfId="3" applyFont="1" applyBorder="1" applyAlignment="1">
      <alignment horizontal="center" vertical="center"/>
    </xf>
    <xf numFmtId="0" fontId="27" fillId="6" borderId="236" xfId="3" applyFont="1" applyFill="1" applyBorder="1" applyAlignment="1">
      <alignment horizontal="left" vertical="center" wrapText="1" shrinkToFit="1"/>
    </xf>
    <xf numFmtId="0" fontId="27" fillId="6" borderId="107" xfId="3" applyFont="1" applyFill="1" applyBorder="1" applyAlignment="1">
      <alignment horizontal="left" vertical="center" wrapText="1" shrinkToFit="1"/>
    </xf>
    <xf numFmtId="0" fontId="27" fillId="6" borderId="237" xfId="3" applyFont="1" applyFill="1" applyBorder="1" applyAlignment="1">
      <alignment horizontal="left" vertical="center" wrapText="1" shrinkToFit="1"/>
    </xf>
    <xf numFmtId="0" fontId="27" fillId="6" borderId="108" xfId="3" applyFont="1" applyFill="1" applyBorder="1" applyAlignment="1">
      <alignment horizontal="left" vertical="center" wrapText="1" shrinkToFit="1"/>
    </xf>
    <xf numFmtId="0" fontId="24" fillId="6" borderId="108" xfId="3" applyFont="1" applyFill="1" applyBorder="1" applyAlignment="1">
      <alignment horizontal="center" vertical="center"/>
    </xf>
    <xf numFmtId="184" fontId="38" fillId="0" borderId="97" xfId="1" applyNumberFormat="1" applyFont="1" applyFill="1" applyBorder="1" applyAlignment="1">
      <alignment horizontal="right" vertical="center" shrinkToFit="1"/>
    </xf>
    <xf numFmtId="38" fontId="38" fillId="0" borderId="107" xfId="1" applyFont="1" applyFill="1" applyBorder="1" applyAlignment="1">
      <alignment horizontal="right" vertical="center" wrapText="1" shrinkToFit="1"/>
    </xf>
    <xf numFmtId="38" fontId="38" fillId="0" borderId="108" xfId="1" applyFont="1" applyFill="1" applyBorder="1" applyAlignment="1">
      <alignment horizontal="right" vertical="center" wrapText="1" shrinkToFit="1"/>
    </xf>
    <xf numFmtId="0" fontId="39" fillId="0" borderId="107" xfId="3" applyFont="1" applyBorder="1" applyAlignment="1">
      <alignment horizontal="center" vertical="center" shrinkToFit="1"/>
    </xf>
    <xf numFmtId="0" fontId="39" fillId="0" borderId="108" xfId="3" applyFont="1" applyBorder="1" applyAlignment="1">
      <alignment horizontal="center" vertical="center" shrinkToFit="1"/>
    </xf>
    <xf numFmtId="0" fontId="3" fillId="0" borderId="120" xfId="3" applyFont="1" applyBorder="1" applyAlignment="1">
      <alignment horizontal="left" vertical="center" shrinkToFit="1"/>
    </xf>
    <xf numFmtId="0" fontId="3" fillId="0" borderId="112" xfId="3" applyFont="1" applyBorder="1" applyAlignment="1">
      <alignment horizontal="left" vertical="center" shrinkToFit="1"/>
    </xf>
    <xf numFmtId="0" fontId="24" fillId="6" borderId="108" xfId="3" applyFont="1" applyFill="1" applyBorder="1" applyAlignment="1">
      <alignment horizontal="center" vertical="center" shrinkToFit="1"/>
    </xf>
    <xf numFmtId="184" fontId="36" fillId="0" borderId="27" xfId="3" applyNumberFormat="1" applyFont="1" applyBorder="1" applyAlignment="1">
      <alignment horizontal="center" vertical="center" wrapText="1"/>
    </xf>
    <xf numFmtId="0" fontId="54" fillId="0" borderId="97" xfId="3" applyFont="1" applyBorder="1" applyAlignment="1">
      <alignment vertical="center"/>
    </xf>
    <xf numFmtId="0" fontId="30" fillId="2" borderId="97" xfId="0" applyFont="1" applyFill="1" applyBorder="1" applyAlignment="1">
      <alignment horizontal="left" vertical="center" wrapText="1"/>
    </xf>
    <xf numFmtId="0" fontId="24" fillId="2" borderId="97" xfId="0" applyFont="1" applyFill="1" applyBorder="1" applyAlignment="1">
      <alignment horizontal="center" vertical="center" shrinkToFit="1"/>
    </xf>
    <xf numFmtId="0" fontId="3" fillId="0" borderId="166" xfId="3" applyFont="1" applyBorder="1" applyAlignment="1">
      <alignment horizontal="left" vertical="center" shrinkToFit="1"/>
    </xf>
    <xf numFmtId="182" fontId="24" fillId="0" borderId="97" xfId="1" applyNumberFormat="1" applyFont="1" applyFill="1" applyBorder="1" applyAlignment="1">
      <alignment horizontal="center" vertical="center" shrinkToFit="1"/>
    </xf>
    <xf numFmtId="0" fontId="3" fillId="0" borderId="166" xfId="0" applyFont="1" applyBorder="1" applyAlignment="1">
      <alignment horizontal="left" vertical="center" wrapText="1"/>
    </xf>
    <xf numFmtId="182" fontId="36" fillId="0" borderId="97" xfId="1" applyNumberFormat="1" applyFont="1" applyBorder="1" applyAlignment="1">
      <alignment horizontal="right" vertical="center" shrinkToFit="1"/>
    </xf>
    <xf numFmtId="0" fontId="24" fillId="14" borderId="118" xfId="3" applyFont="1" applyFill="1" applyBorder="1" applyAlignment="1">
      <alignment horizontal="left" vertical="center" shrinkToFit="1"/>
    </xf>
    <xf numFmtId="0" fontId="24" fillId="14" borderId="97" xfId="3" applyFont="1" applyFill="1" applyBorder="1" applyAlignment="1">
      <alignment horizontal="left" vertical="center" shrinkToFit="1"/>
    </xf>
    <xf numFmtId="0" fontId="36" fillId="14" borderId="118" xfId="3" applyFont="1" applyFill="1" applyBorder="1" applyAlignment="1">
      <alignment horizontal="left" vertical="center" shrinkToFit="1"/>
    </xf>
    <xf numFmtId="0" fontId="36" fillId="14" borderId="97" xfId="3" applyFont="1" applyFill="1" applyBorder="1" applyAlignment="1">
      <alignment horizontal="left" vertical="center" shrinkToFit="1"/>
    </xf>
    <xf numFmtId="182" fontId="3" fillId="0" borderId="97" xfId="1" applyNumberFormat="1" applyFont="1" applyFill="1" applyBorder="1" applyAlignment="1">
      <alignment horizontal="right" vertical="center" shrinkToFit="1"/>
    </xf>
    <xf numFmtId="40" fontId="36" fillId="0" borderId="97" xfId="1" applyNumberFormat="1" applyFont="1" applyFill="1" applyBorder="1" applyAlignment="1">
      <alignment horizontal="center" vertical="center" shrinkToFit="1"/>
    </xf>
    <xf numFmtId="38" fontId="38" fillId="0" borderId="111" xfId="1" applyFont="1" applyFill="1" applyBorder="1" applyAlignment="1">
      <alignment horizontal="right" vertical="center" shrinkToFit="1"/>
    </xf>
    <xf numFmtId="40" fontId="38" fillId="0" borderId="97" xfId="1" applyNumberFormat="1" applyFont="1" applyFill="1" applyBorder="1" applyAlignment="1">
      <alignment horizontal="center" vertical="center" shrinkToFit="1"/>
    </xf>
    <xf numFmtId="40" fontId="36" fillId="0" borderId="111" xfId="1" applyNumberFormat="1" applyFont="1" applyFill="1" applyBorder="1" applyAlignment="1">
      <alignment horizontal="center" vertical="center" shrinkToFit="1"/>
    </xf>
    <xf numFmtId="0" fontId="3" fillId="43" borderId="97" xfId="0" applyFont="1" applyFill="1" applyBorder="1" applyAlignment="1">
      <alignment horizontal="left" vertical="center" shrinkToFit="1"/>
    </xf>
    <xf numFmtId="0" fontId="3" fillId="0" borderId="27" xfId="3" applyFont="1" applyBorder="1" applyAlignment="1">
      <alignment horizontal="left" vertical="center" wrapText="1"/>
    </xf>
    <xf numFmtId="0" fontId="3" fillId="39" borderId="97" xfId="3" applyFont="1" applyFill="1" applyBorder="1" applyAlignment="1">
      <alignment horizontal="center" vertical="center" shrinkToFit="1"/>
    </xf>
    <xf numFmtId="38" fontId="36" fillId="0" borderId="108" xfId="1" applyFont="1" applyBorder="1" applyAlignment="1">
      <alignment horizontal="right" vertical="center" shrinkToFit="1"/>
    </xf>
    <xf numFmtId="0" fontId="24" fillId="14" borderId="0" xfId="3" applyFont="1" applyFill="1" applyAlignment="1">
      <alignment horizontal="center" vertical="center" wrapText="1"/>
    </xf>
    <xf numFmtId="0" fontId="24" fillId="14" borderId="80" xfId="3" applyFont="1" applyFill="1" applyBorder="1" applyAlignment="1">
      <alignment horizontal="center" vertical="center" wrapText="1"/>
    </xf>
    <xf numFmtId="0" fontId="38" fillId="0" borderId="97" xfId="3" applyFont="1" applyBorder="1" applyAlignment="1">
      <alignment vertical="center"/>
    </xf>
    <xf numFmtId="182" fontId="38" fillId="0" borderId="97" xfId="1" applyNumberFormat="1" applyFont="1" applyFill="1" applyBorder="1" applyAlignment="1">
      <alignment vertical="center" shrinkToFit="1"/>
    </xf>
    <xf numFmtId="176" fontId="36" fillId="2" borderId="97" xfId="3" applyNumberFormat="1" applyFont="1" applyFill="1" applyBorder="1" applyAlignment="1">
      <alignment horizontal="center" vertical="center" shrinkToFit="1"/>
    </xf>
    <xf numFmtId="0" fontId="36" fillId="2" borderId="97" xfId="3" applyFont="1" applyFill="1" applyBorder="1" applyAlignment="1">
      <alignment horizontal="right" vertical="center" shrinkToFit="1"/>
    </xf>
    <xf numFmtId="0" fontId="36" fillId="2" borderId="117" xfId="3" applyFont="1" applyFill="1" applyBorder="1" applyAlignment="1">
      <alignment horizontal="right" vertical="center" shrinkToFit="1"/>
    </xf>
    <xf numFmtId="0" fontId="38" fillId="0" borderId="111" xfId="0" applyFont="1" applyBorder="1" applyAlignment="1">
      <alignment horizontal="left" vertical="center" shrinkToFit="1"/>
    </xf>
    <xf numFmtId="176" fontId="36" fillId="2" borderId="117" xfId="3" applyNumberFormat="1" applyFont="1" applyFill="1" applyBorder="1" applyAlignment="1">
      <alignment horizontal="center" vertical="center" shrinkToFit="1"/>
    </xf>
    <xf numFmtId="38" fontId="36" fillId="0" borderId="97" xfId="1" applyFont="1" applyBorder="1" applyAlignment="1">
      <alignment horizontal="left" vertical="center" shrinkToFit="1"/>
    </xf>
    <xf numFmtId="38" fontId="36" fillId="11" borderId="97" xfId="1" applyFont="1" applyFill="1" applyBorder="1" applyAlignment="1">
      <alignment horizontal="right" vertical="center" shrinkToFit="1"/>
    </xf>
    <xf numFmtId="0" fontId="3" fillId="2" borderId="117" xfId="3" quotePrefix="1" applyFont="1" applyFill="1" applyBorder="1" applyAlignment="1">
      <alignment horizontal="right" vertical="center"/>
    </xf>
    <xf numFmtId="0" fontId="3" fillId="2" borderId="97" xfId="3" quotePrefix="1" applyFont="1" applyFill="1" applyBorder="1" applyAlignment="1">
      <alignment horizontal="right" vertical="center"/>
    </xf>
    <xf numFmtId="0" fontId="38" fillId="0" borderId="97" xfId="0" applyFont="1" applyBorder="1" applyAlignment="1">
      <alignment horizontal="left" vertical="center" shrinkToFit="1"/>
    </xf>
    <xf numFmtId="38" fontId="36" fillId="0" borderId="111" xfId="1" applyFont="1" applyBorder="1" applyAlignment="1">
      <alignment horizontal="left" vertical="center" shrinkToFit="1"/>
    </xf>
    <xf numFmtId="0" fontId="0" fillId="0" borderId="111" xfId="0" applyBorder="1" applyAlignment="1">
      <alignment horizontal="left" vertical="center" shrinkToFit="1"/>
    </xf>
    <xf numFmtId="38" fontId="36" fillId="0" borderId="111" xfId="1" applyFont="1" applyBorder="1" applyAlignment="1">
      <alignment horizontal="right" vertical="center" shrinkToFit="1"/>
    </xf>
    <xf numFmtId="0" fontId="0" fillId="0" borderId="111" xfId="0" applyBorder="1" applyAlignment="1">
      <alignment horizontal="right" vertical="center" shrinkToFit="1"/>
    </xf>
    <xf numFmtId="38" fontId="36" fillId="11" borderId="97" xfId="1" applyFont="1" applyFill="1" applyBorder="1" applyAlignment="1">
      <alignment horizontal="left" vertical="center" shrinkToFit="1"/>
    </xf>
    <xf numFmtId="0" fontId="24" fillId="12" borderId="0" xfId="0" applyFont="1" applyFill="1" applyAlignment="1">
      <alignment horizontal="center" vertical="center" textRotation="255" wrapText="1" readingOrder="1"/>
    </xf>
    <xf numFmtId="38" fontId="36" fillId="0" borderId="111" xfId="1" applyFont="1" applyFill="1" applyBorder="1" applyAlignment="1">
      <alignment horizontal="center" vertical="center" shrinkToFit="1"/>
    </xf>
    <xf numFmtId="0" fontId="36" fillId="14" borderId="97" xfId="3" applyFont="1" applyFill="1" applyBorder="1" applyAlignment="1">
      <alignment horizontal="right" vertical="center" shrinkToFit="1"/>
    </xf>
    <xf numFmtId="182" fontId="3" fillId="0" borderId="111" xfId="1" applyNumberFormat="1" applyFont="1" applyFill="1" applyBorder="1" applyAlignment="1">
      <alignment horizontal="right" vertical="center" shrinkToFit="1"/>
    </xf>
    <xf numFmtId="0" fontId="36" fillId="2" borderId="117" xfId="3" applyFont="1" applyFill="1" applyBorder="1" applyAlignment="1">
      <alignment horizontal="center" vertical="center" shrinkToFit="1"/>
    </xf>
    <xf numFmtId="0" fontId="24" fillId="6" borderId="117" xfId="3" applyFont="1" applyFill="1" applyBorder="1" applyAlignment="1">
      <alignment horizontal="center" vertical="center" shrinkToFit="1"/>
    </xf>
    <xf numFmtId="182" fontId="36" fillId="0" borderId="97" xfId="1" applyNumberFormat="1" applyFont="1" applyBorder="1" applyAlignment="1">
      <alignment horizontal="right" vertical="center"/>
    </xf>
    <xf numFmtId="0" fontId="49" fillId="6" borderId="117" xfId="3" applyFont="1" applyFill="1" applyBorder="1" applyAlignment="1">
      <alignment horizontal="left" vertical="center" shrinkToFit="1"/>
    </xf>
    <xf numFmtId="38" fontId="36" fillId="0" borderId="97" xfId="1" applyFont="1" applyBorder="1" applyAlignment="1">
      <alignment horizontal="right" vertical="center"/>
    </xf>
    <xf numFmtId="176" fontId="54" fillId="0" borderId="100" xfId="3" applyNumberFormat="1" applyFont="1" applyBorder="1" applyAlignment="1">
      <alignment horizontal="center" vertical="center" shrinkToFit="1"/>
    </xf>
    <xf numFmtId="0" fontId="38" fillId="0" borderId="108" xfId="0" applyFont="1" applyBorder="1" applyAlignment="1">
      <alignment horizontal="center" vertical="center"/>
    </xf>
    <xf numFmtId="0" fontId="38" fillId="0" borderId="97" xfId="0" applyFont="1" applyBorder="1" applyAlignment="1">
      <alignment horizontal="center" vertical="center"/>
    </xf>
    <xf numFmtId="0" fontId="33" fillId="8" borderId="0" xfId="0" applyFont="1" applyFill="1" applyAlignment="1">
      <alignment horizontal="center" vertical="center" textRotation="255" wrapText="1" readingOrder="1"/>
    </xf>
    <xf numFmtId="176" fontId="38" fillId="0" borderId="0" xfId="3" applyNumberFormat="1" applyFont="1" applyAlignment="1">
      <alignment horizontal="center" vertical="center" shrinkToFit="1"/>
    </xf>
    <xf numFmtId="0" fontId="38" fillId="0" borderId="107" xfId="0" applyFont="1" applyBorder="1" applyAlignment="1">
      <alignment horizontal="center" vertical="center"/>
    </xf>
    <xf numFmtId="0" fontId="38" fillId="0" borderId="111" xfId="0" applyFont="1" applyBorder="1" applyAlignment="1">
      <alignment horizontal="center" vertical="center"/>
    </xf>
    <xf numFmtId="176" fontId="21" fillId="18" borderId="111" xfId="3" applyNumberFormat="1" applyFont="1" applyFill="1" applyBorder="1" applyAlignment="1">
      <alignment horizontal="center" vertical="center" shrinkToFit="1"/>
    </xf>
    <xf numFmtId="0" fontId="84" fillId="10" borderId="97" xfId="3" applyFont="1" applyFill="1" applyBorder="1" applyAlignment="1">
      <alignment horizontal="center" vertical="center"/>
    </xf>
    <xf numFmtId="176" fontId="38" fillId="0" borderId="108" xfId="3" applyNumberFormat="1" applyFont="1" applyBorder="1" applyAlignment="1">
      <alignment horizontal="center" vertical="center" shrinkToFit="1"/>
    </xf>
    <xf numFmtId="176" fontId="21" fillId="18" borderId="97" xfId="3" applyNumberFormat="1" applyFont="1" applyFill="1" applyBorder="1" applyAlignment="1">
      <alignment horizontal="center" vertical="center" shrinkToFit="1"/>
    </xf>
    <xf numFmtId="176" fontId="21" fillId="18" borderId="108" xfId="3" applyNumberFormat="1" applyFont="1" applyFill="1" applyBorder="1" applyAlignment="1">
      <alignment horizontal="center" vertical="center" shrinkToFit="1"/>
    </xf>
    <xf numFmtId="0" fontId="53" fillId="0" borderId="0" xfId="0" applyFont="1" applyAlignment="1">
      <alignment horizontal="left" vertical="center" shrinkToFit="1"/>
    </xf>
    <xf numFmtId="0" fontId="163" fillId="0" borderId="0" xfId="3" applyFont="1" applyAlignment="1">
      <alignment horizontal="left" vertical="center" wrapText="1" shrinkToFit="1"/>
    </xf>
    <xf numFmtId="0" fontId="163" fillId="0" borderId="0" xfId="3" applyFont="1" applyAlignment="1">
      <alignment horizontal="left" vertical="center" shrinkToFit="1"/>
    </xf>
    <xf numFmtId="0" fontId="24" fillId="2" borderId="174" xfId="3" applyFont="1" applyFill="1" applyBorder="1" applyAlignment="1">
      <alignment horizontal="left" vertical="center" shrinkToFit="1"/>
    </xf>
    <xf numFmtId="0" fontId="49" fillId="6" borderId="97" xfId="3" applyFont="1" applyFill="1" applyBorder="1" applyAlignment="1">
      <alignment horizontal="center" vertical="center"/>
    </xf>
    <xf numFmtId="0" fontId="49" fillId="6" borderId="146" xfId="3" applyFont="1" applyFill="1" applyBorder="1" applyAlignment="1">
      <alignment horizontal="center" vertical="center"/>
    </xf>
    <xf numFmtId="176" fontId="36" fillId="14" borderId="97" xfId="3" applyNumberFormat="1" applyFont="1" applyFill="1" applyBorder="1" applyAlignment="1">
      <alignment horizontal="center" vertical="center" shrinkToFit="1"/>
    </xf>
    <xf numFmtId="0" fontId="29" fillId="0" borderId="97" xfId="0" applyFont="1" applyBorder="1" applyAlignment="1">
      <alignment horizontal="left" vertical="center" shrinkToFit="1"/>
    </xf>
    <xf numFmtId="0" fontId="3" fillId="0" borderId="200" xfId="3" applyFont="1" applyBorder="1" applyAlignment="1">
      <alignment horizontal="center" vertical="center" textRotation="255"/>
    </xf>
    <xf numFmtId="0" fontId="3" fillId="0" borderId="201" xfId="3" applyFont="1" applyBorder="1" applyAlignment="1">
      <alignment horizontal="center" vertical="center" textRotation="255"/>
    </xf>
    <xf numFmtId="40" fontId="38" fillId="0" borderId="166" xfId="1" applyNumberFormat="1" applyFont="1" applyFill="1" applyBorder="1" applyAlignment="1">
      <alignment horizontal="center" vertical="center" shrinkToFit="1"/>
    </xf>
    <xf numFmtId="40" fontId="38" fillId="0" borderId="108" xfId="1" applyNumberFormat="1" applyFont="1" applyFill="1" applyBorder="1" applyAlignment="1">
      <alignment horizontal="center" vertical="center" shrinkToFit="1"/>
    </xf>
    <xf numFmtId="40" fontId="38" fillId="0" borderId="111" xfId="1" applyNumberFormat="1" applyFont="1" applyFill="1" applyBorder="1" applyAlignment="1">
      <alignment horizontal="center" vertical="center" shrinkToFit="1"/>
    </xf>
    <xf numFmtId="40" fontId="38" fillId="0" borderId="169" xfId="1" applyNumberFormat="1" applyFont="1" applyFill="1" applyBorder="1" applyAlignment="1">
      <alignment horizontal="center" vertical="center" shrinkToFit="1"/>
    </xf>
    <xf numFmtId="0" fontId="24" fillId="14" borderId="10" xfId="3" applyFont="1" applyFill="1" applyBorder="1" applyAlignment="1">
      <alignment horizontal="center" vertical="center"/>
    </xf>
    <xf numFmtId="0" fontId="139" fillId="14" borderId="10" xfId="3" applyFont="1" applyFill="1" applyBorder="1" applyAlignment="1">
      <alignment horizontal="center" vertical="center" wrapText="1"/>
    </xf>
    <xf numFmtId="38" fontId="46" fillId="39" borderId="97" xfId="1" applyFont="1" applyFill="1" applyBorder="1" applyAlignment="1">
      <alignment horizontal="center" vertical="center" wrapText="1" shrinkToFit="1"/>
    </xf>
    <xf numFmtId="182" fontId="36" fillId="0" borderId="97" xfId="1" applyNumberFormat="1" applyFont="1" applyFill="1" applyBorder="1" applyAlignment="1">
      <alignment vertical="center" shrinkToFit="1"/>
    </xf>
    <xf numFmtId="38" fontId="36" fillId="0" borderId="97" xfId="1" applyFont="1" applyFill="1" applyBorder="1" applyAlignment="1">
      <alignment vertical="center" shrinkToFit="1"/>
    </xf>
    <xf numFmtId="182" fontId="36" fillId="0" borderId="111" xfId="1" applyNumberFormat="1" applyFont="1" applyBorder="1" applyAlignment="1">
      <alignment horizontal="right" vertical="center" shrinkToFit="1"/>
    </xf>
    <xf numFmtId="182" fontId="36" fillId="0" borderId="108" xfId="1" applyNumberFormat="1" applyFont="1" applyBorder="1" applyAlignment="1">
      <alignment horizontal="right" vertical="center" shrinkToFit="1"/>
    </xf>
    <xf numFmtId="0" fontId="36" fillId="10" borderId="123" xfId="3" applyFont="1" applyFill="1" applyBorder="1" applyAlignment="1">
      <alignment horizontal="left" vertical="center" shrinkToFit="1"/>
    </xf>
    <xf numFmtId="0" fontId="36" fillId="10" borderId="107" xfId="3" applyFont="1" applyFill="1" applyBorder="1" applyAlignment="1">
      <alignment horizontal="left" vertical="center" shrinkToFit="1"/>
    </xf>
    <xf numFmtId="0" fontId="36" fillId="10" borderId="107" xfId="3" applyFont="1" applyFill="1" applyBorder="1" applyAlignment="1">
      <alignment horizontal="center" vertical="center"/>
    </xf>
    <xf numFmtId="176" fontId="38" fillId="0" borderId="111" xfId="3" applyNumberFormat="1" applyFont="1" applyBorder="1" applyAlignment="1">
      <alignment horizontal="center" vertical="center" shrinkToFit="1"/>
    </xf>
    <xf numFmtId="176" fontId="21" fillId="18" borderId="107" xfId="3" applyNumberFormat="1" applyFont="1" applyFill="1" applyBorder="1" applyAlignment="1">
      <alignment horizontal="center" vertical="center" shrinkToFit="1"/>
    </xf>
    <xf numFmtId="0" fontId="49" fillId="6" borderId="117" xfId="3" applyFont="1" applyFill="1" applyBorder="1" applyAlignment="1">
      <alignment horizontal="center" vertical="center" shrinkToFit="1"/>
    </xf>
    <xf numFmtId="0" fontId="3" fillId="0" borderId="97" xfId="0" applyFont="1" applyBorder="1" applyAlignment="1">
      <alignment horizontal="left" vertical="center" wrapText="1" shrinkToFit="1"/>
    </xf>
    <xf numFmtId="0" fontId="49" fillId="6" borderId="118" xfId="3" applyFont="1" applyFill="1" applyBorder="1" applyAlignment="1">
      <alignment horizontal="left" vertical="center"/>
    </xf>
    <xf numFmtId="0" fontId="49" fillId="6" borderId="97" xfId="3" applyFont="1" applyFill="1" applyBorder="1" applyAlignment="1">
      <alignment horizontal="left" vertical="center"/>
    </xf>
    <xf numFmtId="182" fontId="36" fillId="0" borderId="97" xfId="1" applyNumberFormat="1" applyFont="1" applyBorder="1" applyAlignment="1">
      <alignment horizontal="center" vertical="center" shrinkToFit="1"/>
    </xf>
    <xf numFmtId="0" fontId="0" fillId="0" borderId="97" xfId="0" applyBorder="1" applyAlignment="1">
      <alignment horizontal="right" vertical="center" shrinkToFit="1"/>
    </xf>
    <xf numFmtId="38" fontId="54" fillId="0" borderId="126" xfId="1" applyFont="1" applyBorder="1" applyAlignment="1">
      <alignment horizontal="center" vertical="center" shrinkToFit="1"/>
    </xf>
    <xf numFmtId="182" fontId="36" fillId="0" borderId="107" xfId="1" applyNumberFormat="1" applyFont="1" applyBorder="1" applyAlignment="1">
      <alignment horizontal="right" vertical="center" shrinkToFit="1"/>
    </xf>
    <xf numFmtId="0" fontId="49" fillId="6" borderId="117" xfId="3" applyFont="1" applyFill="1" applyBorder="1" applyAlignment="1">
      <alignment horizontal="center" vertical="center"/>
    </xf>
    <xf numFmtId="0" fontId="3" fillId="6" borderId="111" xfId="0" applyFont="1" applyFill="1" applyBorder="1" applyAlignment="1">
      <alignment vertical="center" shrinkToFit="1"/>
    </xf>
    <xf numFmtId="0" fontId="3" fillId="6" borderId="97" xfId="0" applyFont="1" applyFill="1" applyBorder="1" applyAlignment="1">
      <alignment vertical="center" shrinkToFit="1"/>
    </xf>
    <xf numFmtId="0" fontId="3" fillId="14" borderId="97" xfId="3" quotePrefix="1" applyFont="1" applyFill="1" applyBorder="1" applyAlignment="1">
      <alignment horizontal="right" vertical="center"/>
    </xf>
    <xf numFmtId="0" fontId="24" fillId="2" borderId="97" xfId="0" applyFont="1" applyFill="1" applyBorder="1" applyAlignment="1">
      <alignment horizontal="left" vertical="center" shrinkToFit="1"/>
    </xf>
    <xf numFmtId="0" fontId="139" fillId="14" borderId="0" xfId="3" applyFont="1" applyFill="1" applyAlignment="1">
      <alignment horizontal="center" vertical="center" wrapText="1"/>
    </xf>
    <xf numFmtId="0" fontId="24" fillId="14" borderId="24" xfId="3" applyFont="1" applyFill="1" applyBorder="1" applyAlignment="1">
      <alignment horizontal="left" vertical="center"/>
    </xf>
    <xf numFmtId="0" fontId="24" fillId="14" borderId="0" xfId="3" applyFont="1" applyFill="1" applyAlignment="1">
      <alignment horizontal="left" vertical="center"/>
    </xf>
    <xf numFmtId="0" fontId="24" fillId="2" borderId="111" xfId="0" applyFont="1" applyFill="1" applyBorder="1" applyAlignment="1">
      <alignment horizontal="left" vertical="center" shrinkToFit="1" readingOrder="1"/>
    </xf>
    <xf numFmtId="182" fontId="36" fillId="0" borderId="111" xfId="1" applyNumberFormat="1" applyFont="1" applyBorder="1" applyAlignment="1">
      <alignment horizontal="center" vertical="center" shrinkToFit="1"/>
    </xf>
    <xf numFmtId="0" fontId="3" fillId="2" borderId="97" xfId="3" applyFont="1" applyFill="1" applyBorder="1" applyAlignment="1">
      <alignment horizontal="right" vertical="center"/>
    </xf>
    <xf numFmtId="0" fontId="3" fillId="0" borderId="125" xfId="3" applyFont="1" applyBorder="1" applyAlignment="1">
      <alignment horizontal="left" vertical="center" wrapText="1" shrinkToFit="1"/>
    </xf>
    <xf numFmtId="0" fontId="3" fillId="0" borderId="26" xfId="3" applyFont="1" applyBorder="1" applyAlignment="1">
      <alignment horizontal="left" vertical="center" wrapText="1" shrinkToFit="1"/>
    </xf>
    <xf numFmtId="0" fontId="3" fillId="6" borderId="108" xfId="0" applyFont="1" applyFill="1" applyBorder="1" applyAlignment="1">
      <alignment vertical="center" shrinkToFit="1"/>
    </xf>
    <xf numFmtId="0" fontId="44" fillId="0" borderId="11" xfId="3" applyFont="1" applyBorder="1" applyAlignment="1">
      <alignment horizontal="left" vertical="center" wrapText="1"/>
    </xf>
    <xf numFmtId="0" fontId="44" fillId="16" borderId="11" xfId="3" applyFont="1" applyFill="1" applyBorder="1" applyAlignment="1">
      <alignment horizontal="center" vertical="center"/>
    </xf>
    <xf numFmtId="0" fontId="44" fillId="16" borderId="17" xfId="3" applyFont="1" applyFill="1" applyBorder="1" applyAlignment="1">
      <alignment horizontal="center" vertical="center"/>
    </xf>
    <xf numFmtId="0" fontId="44" fillId="16" borderId="14" xfId="3" applyFont="1" applyFill="1" applyBorder="1" applyAlignment="1">
      <alignment horizontal="center" vertical="center"/>
    </xf>
    <xf numFmtId="0" fontId="44" fillId="0" borderId="7" xfId="3" applyFont="1" applyBorder="1" applyAlignment="1">
      <alignment horizontal="center" vertical="center" wrapText="1"/>
    </xf>
    <xf numFmtId="0" fontId="44" fillId="0" borderId="8" xfId="3" applyFont="1" applyBorder="1" applyAlignment="1">
      <alignment horizontal="center" vertical="center" wrapText="1"/>
    </xf>
    <xf numFmtId="0" fontId="44" fillId="0" borderId="20" xfId="3" applyFont="1" applyBorder="1" applyAlignment="1">
      <alignment horizontal="center" vertical="center" wrapText="1"/>
    </xf>
    <xf numFmtId="0" fontId="44" fillId="0" borderId="228" xfId="3" applyFont="1" applyBorder="1" applyAlignment="1">
      <alignment horizontal="center" vertical="center" wrapText="1"/>
    </xf>
    <xf numFmtId="0" fontId="44" fillId="0" borderId="10" xfId="3" applyFont="1" applyBorder="1" applyAlignment="1">
      <alignment horizontal="center" vertical="center" wrapText="1"/>
    </xf>
    <xf numFmtId="0" fontId="44" fillId="0" borderId="13" xfId="3" applyFont="1" applyBorder="1" applyAlignment="1">
      <alignment horizontal="center" vertical="center" wrapText="1"/>
    </xf>
    <xf numFmtId="0" fontId="68" fillId="2" borderId="83" xfId="3" applyFont="1" applyFill="1" applyBorder="1" applyAlignment="1">
      <alignment horizontal="left" vertical="center"/>
    </xf>
    <xf numFmtId="0" fontId="68" fillId="2" borderId="84" xfId="3" applyFont="1" applyFill="1" applyBorder="1" applyAlignment="1">
      <alignment horizontal="left" vertical="center"/>
    </xf>
    <xf numFmtId="0" fontId="68" fillId="2" borderId="85" xfId="3" applyFont="1" applyFill="1" applyBorder="1" applyAlignment="1">
      <alignment horizontal="left" vertical="center"/>
    </xf>
    <xf numFmtId="0" fontId="44" fillId="0" borderId="0" xfId="3" applyFont="1" applyAlignment="1">
      <alignment horizontal="center" vertical="center"/>
    </xf>
    <xf numFmtId="0" fontId="24" fillId="20" borderId="185" xfId="3" applyFont="1" applyFill="1" applyBorder="1" applyAlignment="1">
      <alignment horizontal="center" vertical="center"/>
    </xf>
    <xf numFmtId="0" fontId="83" fillId="0" borderId="82" xfId="3" applyFont="1" applyBorder="1" applyAlignment="1">
      <alignment horizontal="left"/>
    </xf>
    <xf numFmtId="0" fontId="68" fillId="2" borderId="83" xfId="3" applyFont="1" applyFill="1" applyBorder="1" applyAlignment="1">
      <alignment horizontal="left" vertical="center" wrapText="1"/>
    </xf>
    <xf numFmtId="0" fontId="68" fillId="2" borderId="84" xfId="3" applyFont="1" applyFill="1" applyBorder="1" applyAlignment="1">
      <alignment horizontal="left" vertical="center" wrapText="1"/>
    </xf>
    <xf numFmtId="0" fontId="68" fillId="2" borderId="85" xfId="3" applyFont="1" applyFill="1" applyBorder="1" applyAlignment="1">
      <alignment horizontal="left" vertical="center" wrapText="1"/>
    </xf>
    <xf numFmtId="0" fontId="93" fillId="0" borderId="10" xfId="3" applyFont="1" applyBorder="1" applyAlignment="1">
      <alignment horizontal="center" vertical="center"/>
    </xf>
    <xf numFmtId="0" fontId="30" fillId="20" borderId="218" xfId="3" applyFont="1" applyFill="1" applyBorder="1" applyAlignment="1">
      <alignment horizontal="center" vertical="center"/>
    </xf>
    <xf numFmtId="0" fontId="30" fillId="20" borderId="219" xfId="3" applyFont="1" applyFill="1" applyBorder="1" applyAlignment="1">
      <alignment horizontal="center" vertical="center"/>
    </xf>
    <xf numFmtId="0" fontId="44" fillId="0" borderId="185" xfId="3" applyFont="1" applyBorder="1" applyAlignment="1">
      <alignment horizontal="left" vertical="center" wrapText="1"/>
    </xf>
    <xf numFmtId="0" fontId="80" fillId="2" borderId="186" xfId="3" applyFont="1" applyFill="1" applyBorder="1" applyAlignment="1">
      <alignment horizontal="left" vertical="center" shrinkToFit="1"/>
    </xf>
    <xf numFmtId="0" fontId="80" fillId="2" borderId="187" xfId="3" applyFont="1" applyFill="1" applyBorder="1" applyAlignment="1">
      <alignment horizontal="left" vertical="center" shrinkToFit="1"/>
    </xf>
    <xf numFmtId="0" fontId="80" fillId="2" borderId="188" xfId="3" applyFont="1" applyFill="1" applyBorder="1" applyAlignment="1">
      <alignment horizontal="left" vertical="center" shrinkToFit="1"/>
    </xf>
    <xf numFmtId="0" fontId="39" fillId="0" borderId="189" xfId="3" applyFont="1" applyBorder="1" applyAlignment="1">
      <alignment horizontal="left" vertical="center"/>
    </xf>
    <xf numFmtId="0" fontId="36" fillId="11" borderId="216" xfId="3" applyFont="1" applyFill="1" applyBorder="1" applyAlignment="1">
      <alignment horizontal="center" vertical="center"/>
    </xf>
    <xf numFmtId="0" fontId="36" fillId="11" borderId="217" xfId="3" applyFont="1" applyFill="1" applyBorder="1" applyAlignment="1">
      <alignment horizontal="center" vertical="center"/>
    </xf>
    <xf numFmtId="0" fontId="39" fillId="0" borderId="211" xfId="3" applyFont="1" applyBorder="1" applyAlignment="1">
      <alignment horizontal="left" vertical="center"/>
    </xf>
    <xf numFmtId="0" fontId="39" fillId="0" borderId="212" xfId="3" applyFont="1" applyBorder="1" applyAlignment="1">
      <alignment horizontal="left" vertical="center"/>
    </xf>
    <xf numFmtId="0" fontId="39" fillId="0" borderId="213" xfId="3" applyFont="1" applyBorder="1" applyAlignment="1">
      <alignment horizontal="left" vertical="center"/>
    </xf>
    <xf numFmtId="0" fontId="36" fillId="20" borderId="218" xfId="0" applyFont="1" applyFill="1" applyBorder="1" applyAlignment="1">
      <alignment horizontal="center" vertical="center"/>
    </xf>
    <xf numFmtId="0" fontId="36" fillId="20" borderId="219" xfId="0" applyFont="1" applyFill="1" applyBorder="1" applyAlignment="1">
      <alignment horizontal="center" vertical="center"/>
    </xf>
    <xf numFmtId="0" fontId="3" fillId="0" borderId="97" xfId="3" applyFont="1" applyBorder="1" applyAlignment="1">
      <alignment horizontal="left" vertical="center" wrapText="1"/>
    </xf>
    <xf numFmtId="181" fontId="24" fillId="0" borderId="97" xfId="3" applyNumberFormat="1" applyFont="1" applyBorder="1" applyAlignment="1">
      <alignment horizontal="center" vertical="center" shrinkToFit="1"/>
    </xf>
    <xf numFmtId="184" fontId="24" fillId="0" borderId="97" xfId="3" applyNumberFormat="1" applyFont="1" applyBorder="1" applyAlignment="1">
      <alignment horizontal="center" vertical="center" shrinkToFit="1"/>
    </xf>
    <xf numFmtId="176" fontId="3" fillId="0" borderId="107" xfId="3" applyNumberFormat="1" applyFont="1" applyBorder="1" applyAlignment="1">
      <alignment horizontal="center" vertical="center" shrinkToFit="1"/>
    </xf>
    <xf numFmtId="176" fontId="3" fillId="0" borderId="108" xfId="3" applyNumberFormat="1" applyFont="1" applyBorder="1" applyAlignment="1">
      <alignment horizontal="center" vertical="center" shrinkToFit="1"/>
    </xf>
    <xf numFmtId="176" fontId="24" fillId="0" borderId="97" xfId="3" applyNumberFormat="1" applyFont="1" applyBorder="1" applyAlignment="1">
      <alignment horizontal="center" vertical="center" shrinkToFit="1"/>
    </xf>
    <xf numFmtId="0" fontId="3" fillId="0" borderId="97" xfId="3" applyFont="1" applyBorder="1" applyAlignment="1">
      <alignment horizontal="center" vertical="center"/>
    </xf>
    <xf numFmtId="0" fontId="24" fillId="0" borderId="97" xfId="3" applyFont="1" applyBorder="1" applyAlignment="1">
      <alignment horizontal="center" vertical="center" wrapText="1"/>
    </xf>
    <xf numFmtId="38" fontId="3" fillId="0" borderId="97" xfId="1" applyFont="1" applyFill="1" applyBorder="1" applyAlignment="1">
      <alignment horizontal="center" vertical="center" wrapText="1"/>
    </xf>
    <xf numFmtId="176" fontId="3" fillId="0" borderId="97" xfId="3" applyNumberFormat="1" applyFont="1" applyBorder="1" applyAlignment="1">
      <alignment horizontal="center" vertical="center" wrapText="1"/>
    </xf>
    <xf numFmtId="176" fontId="24" fillId="0" borderId="105" xfId="3" applyNumberFormat="1" applyFont="1" applyBorder="1" applyAlignment="1">
      <alignment horizontal="center" vertical="center" shrinkToFit="1"/>
    </xf>
    <xf numFmtId="38" fontId="3" fillId="0" borderId="105" xfId="1" applyFont="1" applyFill="1" applyBorder="1" applyAlignment="1">
      <alignment horizontal="center" vertical="center" shrinkToFit="1"/>
    </xf>
    <xf numFmtId="0" fontId="3" fillId="0" borderId="105" xfId="3" applyFont="1" applyBorder="1" applyAlignment="1">
      <alignment horizontal="center" vertical="center" wrapText="1"/>
    </xf>
    <xf numFmtId="176" fontId="3" fillId="0" borderId="105" xfId="3" applyNumberFormat="1" applyFont="1" applyBorder="1" applyAlignment="1">
      <alignment horizontal="center" vertical="center" shrinkToFit="1"/>
    </xf>
    <xf numFmtId="0" fontId="24" fillId="0" borderId="97" xfId="3" applyFont="1" applyBorder="1" applyAlignment="1">
      <alignment horizontal="center" vertical="center" shrinkToFit="1"/>
    </xf>
    <xf numFmtId="181" fontId="24" fillId="0" borderId="100" xfId="3" applyNumberFormat="1" applyFont="1" applyBorder="1" applyAlignment="1">
      <alignment horizontal="center" vertical="center" shrinkToFit="1"/>
    </xf>
    <xf numFmtId="0" fontId="32" fillId="18" borderId="93" xfId="3" applyFont="1" applyFill="1" applyBorder="1" applyAlignment="1">
      <alignment horizontal="center" vertical="center" textRotation="255"/>
    </xf>
    <xf numFmtId="0" fontId="32" fillId="18" borderId="96" xfId="3" applyFont="1" applyFill="1" applyBorder="1" applyAlignment="1">
      <alignment horizontal="center" vertical="center" textRotation="255"/>
    </xf>
    <xf numFmtId="0" fontId="32" fillId="18" borderId="99" xfId="3" applyFont="1" applyFill="1" applyBorder="1" applyAlignment="1">
      <alignment horizontal="center" vertical="center" textRotation="255"/>
    </xf>
    <xf numFmtId="0" fontId="33" fillId="17" borderId="90" xfId="3" applyFont="1" applyFill="1" applyBorder="1" applyAlignment="1">
      <alignment horizontal="center" vertical="center" wrapText="1"/>
    </xf>
    <xf numFmtId="0" fontId="33" fillId="17" borderId="23" xfId="3" applyFont="1" applyFill="1" applyBorder="1" applyAlignment="1">
      <alignment horizontal="center" vertical="center" wrapText="1"/>
    </xf>
    <xf numFmtId="0" fontId="21" fillId="8" borderId="89" xfId="3" applyFont="1" applyFill="1" applyBorder="1" applyAlignment="1">
      <alignment horizontal="center" vertical="center" textRotation="255"/>
    </xf>
    <xf numFmtId="0" fontId="21" fillId="8" borderId="91" xfId="3" applyFont="1" applyFill="1" applyBorder="1" applyAlignment="1">
      <alignment horizontal="center" vertical="center" textRotation="255"/>
    </xf>
    <xf numFmtId="0" fontId="21" fillId="8" borderId="92" xfId="3" applyFont="1" applyFill="1" applyBorder="1" applyAlignment="1">
      <alignment horizontal="center" vertical="center" textRotation="255"/>
    </xf>
    <xf numFmtId="0" fontId="3" fillId="0" borderId="107" xfId="3" applyFont="1" applyBorder="1" applyAlignment="1">
      <alignment horizontal="center" vertical="center" wrapText="1"/>
    </xf>
    <xf numFmtId="0" fontId="3" fillId="0" borderId="108" xfId="3" applyFont="1" applyBorder="1" applyAlignment="1">
      <alignment horizontal="center" vertical="center" wrapText="1"/>
    </xf>
    <xf numFmtId="181" fontId="24" fillId="0" borderId="107" xfId="3" applyNumberFormat="1" applyFont="1" applyBorder="1" applyAlignment="1">
      <alignment horizontal="center" vertical="center" shrinkToFit="1"/>
    </xf>
    <xf numFmtId="181" fontId="24" fillId="0" borderId="108" xfId="3" applyNumberFormat="1" applyFont="1" applyBorder="1" applyAlignment="1">
      <alignment horizontal="center" vertical="center" shrinkToFit="1"/>
    </xf>
    <xf numFmtId="38" fontId="3" fillId="0" borderId="107" xfId="1" applyFont="1" applyFill="1" applyBorder="1" applyAlignment="1">
      <alignment horizontal="center" vertical="center" shrinkToFit="1"/>
    </xf>
    <xf numFmtId="182" fontId="56" fillId="0" borderId="97" xfId="1" applyNumberFormat="1" applyFont="1" applyFill="1" applyBorder="1" applyAlignment="1">
      <alignment horizontal="center" vertical="center" wrapText="1"/>
    </xf>
    <xf numFmtId="0" fontId="3" fillId="0" borderId="122" xfId="3" applyFont="1" applyBorder="1" applyAlignment="1">
      <alignment horizontal="left" vertical="center"/>
    </xf>
    <xf numFmtId="0" fontId="3" fillId="0" borderId="109" xfId="3" applyFont="1" applyBorder="1" applyAlignment="1">
      <alignment horizontal="left" vertical="center"/>
    </xf>
    <xf numFmtId="0" fontId="31" fillId="11" borderId="15" xfId="3" applyFont="1" applyFill="1" applyBorder="1" applyAlignment="1">
      <alignment horizontal="center" vertical="center"/>
    </xf>
    <xf numFmtId="0" fontId="31" fillId="11" borderId="0" xfId="3" applyFont="1" applyFill="1" applyAlignment="1">
      <alignment horizontal="center" vertical="center"/>
    </xf>
    <xf numFmtId="0" fontId="3" fillId="0" borderId="100" xfId="3" applyFont="1" applyBorder="1" applyAlignment="1">
      <alignment horizontal="center" vertical="center" shrinkToFit="1"/>
    </xf>
    <xf numFmtId="176" fontId="3" fillId="0" borderId="100" xfId="3" applyNumberFormat="1" applyFont="1" applyBorder="1" applyAlignment="1">
      <alignment horizontal="center" vertical="center" shrinkToFit="1"/>
    </xf>
    <xf numFmtId="0" fontId="60" fillId="0" borderId="11" xfId="0" applyFont="1" applyBorder="1" applyAlignment="1">
      <alignment horizontal="left" vertical="top" wrapText="1"/>
    </xf>
    <xf numFmtId="0" fontId="72" fillId="0" borderId="11" xfId="0" applyFont="1" applyBorder="1" applyAlignment="1">
      <alignment horizontal="left" vertical="top" wrapText="1"/>
    </xf>
    <xf numFmtId="0" fontId="60" fillId="0" borderId="11" xfId="0" applyFont="1" applyBorder="1" applyAlignment="1">
      <alignment horizontal="center" vertical="top"/>
    </xf>
    <xf numFmtId="0" fontId="60" fillId="0" borderId="5" xfId="0" applyFont="1" applyBorder="1" applyAlignment="1">
      <alignment horizontal="left" vertical="center" wrapText="1"/>
    </xf>
    <xf numFmtId="0" fontId="60" fillId="0" borderId="6" xfId="0" applyFont="1" applyBorder="1" applyAlignment="1">
      <alignment horizontal="left" vertical="center" wrapText="1"/>
    </xf>
    <xf numFmtId="0" fontId="72" fillId="0" borderId="11" xfId="0" applyFont="1" applyBorder="1" applyAlignment="1">
      <alignment horizontal="left" vertical="top"/>
    </xf>
    <xf numFmtId="0" fontId="108" fillId="21" borderId="0" xfId="0" applyFont="1" applyFill="1" applyAlignment="1">
      <alignment horizontal="center" vertical="center"/>
    </xf>
    <xf numFmtId="0" fontId="60" fillId="0" borderId="5" xfId="0" applyFont="1" applyBorder="1" applyAlignment="1">
      <alignment horizontal="left" vertical="center" shrinkToFit="1"/>
    </xf>
    <xf numFmtId="0" fontId="60" fillId="0" borderId="6" xfId="0" applyFont="1" applyBorder="1" applyAlignment="1">
      <alignment horizontal="left" vertical="center" shrinkToFit="1"/>
    </xf>
    <xf numFmtId="0" fontId="63" fillId="0" borderId="17" xfId="0" applyFont="1" applyBorder="1" applyAlignment="1">
      <alignment horizontal="center" vertical="center"/>
    </xf>
    <xf numFmtId="0" fontId="63" fillId="0" borderId="16" xfId="0" applyFont="1" applyBorder="1" applyAlignment="1">
      <alignment horizontal="center" vertical="center"/>
    </xf>
    <xf numFmtId="0" fontId="63" fillId="0" borderId="14" xfId="0" applyFont="1" applyBorder="1" applyAlignment="1">
      <alignment horizontal="center" vertical="center"/>
    </xf>
    <xf numFmtId="0" fontId="60" fillId="0" borderId="6" xfId="0" applyFont="1" applyBorder="1" applyAlignment="1">
      <alignment horizontal="center" vertical="center"/>
    </xf>
    <xf numFmtId="0" fontId="60" fillId="0" borderId="17" xfId="0" applyFont="1" applyBorder="1" applyAlignment="1">
      <alignment horizontal="left" vertical="top" wrapText="1"/>
    </xf>
    <xf numFmtId="0" fontId="60" fillId="0" borderId="16" xfId="0" applyFont="1" applyBorder="1" applyAlignment="1">
      <alignment horizontal="left" vertical="top" wrapText="1"/>
    </xf>
    <xf numFmtId="0" fontId="60" fillId="0" borderId="14" xfId="0" applyFont="1" applyBorder="1" applyAlignment="1">
      <alignment horizontal="left" vertical="top" wrapText="1"/>
    </xf>
    <xf numFmtId="0" fontId="60" fillId="0" borderId="16" xfId="0" applyFont="1" applyBorder="1" applyAlignment="1">
      <alignment horizontal="left" vertical="top"/>
    </xf>
    <xf numFmtId="0" fontId="60" fillId="0" borderId="14" xfId="0" applyFont="1" applyBorder="1" applyAlignment="1">
      <alignment horizontal="left" vertical="top"/>
    </xf>
    <xf numFmtId="0" fontId="60" fillId="0" borderId="11" xfId="0" applyFont="1" applyBorder="1" applyAlignment="1">
      <alignment horizontal="center" vertical="top" wrapText="1"/>
    </xf>
    <xf numFmtId="0" fontId="60" fillId="0" borderId="17" xfId="0" applyFont="1" applyBorder="1" applyAlignment="1">
      <alignment horizontal="center" vertical="top"/>
    </xf>
    <xf numFmtId="0" fontId="60" fillId="0" borderId="16" xfId="0" applyFont="1" applyBorder="1" applyAlignment="1">
      <alignment horizontal="center" vertical="top"/>
    </xf>
    <xf numFmtId="0" fontId="72" fillId="0" borderId="17" xfId="0" applyFont="1" applyBorder="1" applyAlignment="1">
      <alignment horizontal="left" vertical="top"/>
    </xf>
    <xf numFmtId="0" fontId="72" fillId="0" borderId="16" xfId="0" applyFont="1" applyBorder="1" applyAlignment="1">
      <alignment horizontal="left" vertical="top"/>
    </xf>
    <xf numFmtId="0" fontId="60" fillId="0" borderId="5" xfId="0" applyFont="1" applyBorder="1" applyAlignment="1">
      <alignment horizontal="left" vertical="center"/>
    </xf>
    <xf numFmtId="0" fontId="60" fillId="0" borderId="6" xfId="0" applyFont="1" applyBorder="1" applyAlignment="1">
      <alignment horizontal="left" vertical="center"/>
    </xf>
    <xf numFmtId="0" fontId="60" fillId="0" borderId="17" xfId="0" applyFont="1" applyBorder="1" applyAlignment="1">
      <alignment horizontal="center" vertical="center"/>
    </xf>
    <xf numFmtId="0" fontId="60" fillId="0" borderId="16" xfId="0" applyFont="1" applyBorder="1" applyAlignment="1">
      <alignment horizontal="center" vertical="center"/>
    </xf>
    <xf numFmtId="0" fontId="60" fillId="0" borderId="14" xfId="0" applyFont="1" applyBorder="1" applyAlignment="1">
      <alignment horizontal="center" vertical="center"/>
    </xf>
    <xf numFmtId="0" fontId="60" fillId="0" borderId="6" xfId="0" applyFont="1" applyBorder="1" applyAlignment="1">
      <alignment horizontal="center" vertical="center" textRotation="255" wrapText="1"/>
    </xf>
    <xf numFmtId="0" fontId="60" fillId="0" borderId="11" xfId="0" applyFont="1" applyBorder="1" applyAlignment="1">
      <alignment horizontal="center" vertical="center"/>
    </xf>
    <xf numFmtId="0" fontId="60" fillId="10" borderId="11" xfId="0" applyFont="1" applyFill="1" applyBorder="1" applyAlignment="1">
      <alignment horizontal="left" vertical="top" wrapText="1"/>
    </xf>
    <xf numFmtId="0" fontId="72" fillId="0" borderId="17" xfId="0" applyFont="1" applyBorder="1" applyAlignment="1">
      <alignment horizontal="left" vertical="top" wrapText="1"/>
    </xf>
    <xf numFmtId="0" fontId="72" fillId="0" borderId="16" xfId="0" applyFont="1" applyBorder="1" applyAlignment="1">
      <alignment horizontal="left" vertical="top" wrapText="1"/>
    </xf>
    <xf numFmtId="0" fontId="72" fillId="0" borderId="14" xfId="0" applyFont="1" applyBorder="1" applyAlignment="1">
      <alignment horizontal="left" vertical="top" wrapText="1"/>
    </xf>
    <xf numFmtId="0" fontId="60" fillId="0" borderId="17" xfId="0" applyFont="1" applyBorder="1" applyAlignment="1">
      <alignment horizontal="center" vertical="top" wrapText="1"/>
    </xf>
    <xf numFmtId="0" fontId="60" fillId="0" borderId="16" xfId="0" applyFont="1" applyBorder="1" applyAlignment="1">
      <alignment horizontal="center" vertical="top" wrapText="1"/>
    </xf>
    <xf numFmtId="0" fontId="60" fillId="0" borderId="14" xfId="0" applyFont="1" applyBorder="1" applyAlignment="1">
      <alignment horizontal="center" vertical="top" wrapText="1"/>
    </xf>
    <xf numFmtId="0" fontId="63" fillId="42" borderId="185" xfId="0" applyFont="1" applyFill="1" applyBorder="1" applyAlignment="1">
      <alignment horizontal="center" vertical="center" wrapText="1"/>
    </xf>
    <xf numFmtId="0" fontId="63" fillId="0" borderId="11" xfId="0" applyFont="1" applyBorder="1" applyAlignment="1">
      <alignment horizontal="center" vertical="center"/>
    </xf>
    <xf numFmtId="0" fontId="60" fillId="0" borderId="273" xfId="0" applyFont="1" applyBorder="1" applyAlignment="1">
      <alignment horizontal="center" vertical="center"/>
    </xf>
    <xf numFmtId="0" fontId="60" fillId="0" borderId="18" xfId="0" applyFont="1" applyBorder="1" applyAlignment="1">
      <alignment horizontal="left" vertical="top" wrapText="1"/>
    </xf>
    <xf numFmtId="0" fontId="60" fillId="0" borderId="13" xfId="0" applyFont="1" applyBorder="1" applyAlignment="1">
      <alignment horizontal="left" vertical="top" wrapText="1"/>
    </xf>
    <xf numFmtId="0" fontId="60" fillId="0" borderId="334" xfId="0" applyFont="1" applyBorder="1" applyAlignment="1">
      <alignment horizontal="left" vertical="top" wrapText="1"/>
    </xf>
    <xf numFmtId="0" fontId="60" fillId="0" borderId="7" xfId="0" applyFont="1" applyBorder="1" applyAlignment="1">
      <alignment horizontal="center" vertical="center"/>
    </xf>
    <xf numFmtId="0" fontId="60" fillId="0" borderId="15" xfId="0" applyFont="1" applyBorder="1" applyAlignment="1">
      <alignment horizontal="center" vertical="center"/>
    </xf>
    <xf numFmtId="0" fontId="60" fillId="0" borderId="228" xfId="0" applyFont="1" applyBorder="1" applyAlignment="1">
      <alignment horizontal="center" vertical="center"/>
    </xf>
    <xf numFmtId="0" fontId="60" fillId="0" borderId="20" xfId="0" applyFont="1" applyBorder="1" applyAlignment="1">
      <alignment horizontal="center" vertical="center"/>
    </xf>
    <xf numFmtId="0" fontId="63" fillId="39" borderId="11" xfId="0" applyFont="1" applyFill="1" applyBorder="1" applyAlignment="1">
      <alignment horizontal="left" vertical="center"/>
    </xf>
    <xf numFmtId="0" fontId="63" fillId="39" borderId="14" xfId="0" applyFont="1" applyFill="1" applyBorder="1" applyAlignment="1">
      <alignment horizontal="left" vertical="center"/>
    </xf>
    <xf numFmtId="0" fontId="60" fillId="0" borderId="14" xfId="0" applyFont="1" applyBorder="1" applyAlignment="1">
      <alignment horizontal="center" vertical="top"/>
    </xf>
    <xf numFmtId="0" fontId="72" fillId="0" borderId="14" xfId="0" applyFont="1" applyBorder="1" applyAlignment="1">
      <alignment horizontal="left" vertical="top"/>
    </xf>
    <xf numFmtId="0" fontId="60" fillId="0" borderId="11" xfId="0" applyFont="1" applyBorder="1" applyAlignment="1">
      <alignment horizontal="left" vertical="center" wrapText="1"/>
    </xf>
    <xf numFmtId="31" fontId="72" fillId="0" borderId="17" xfId="0" applyNumberFormat="1" applyFont="1" applyBorder="1" applyAlignment="1">
      <alignment horizontal="left" vertical="top" wrapText="1"/>
    </xf>
    <xf numFmtId="31" fontId="72" fillId="0" borderId="14" xfId="0" applyNumberFormat="1" applyFont="1" applyBorder="1" applyAlignment="1">
      <alignment horizontal="left" vertical="top" wrapText="1"/>
    </xf>
    <xf numFmtId="0" fontId="60" fillId="0" borderId="5" xfId="0" applyFont="1" applyBorder="1" applyAlignment="1">
      <alignment horizontal="left" vertical="center" wrapText="1" shrinkToFit="1"/>
    </xf>
    <xf numFmtId="0" fontId="60" fillId="0" borderId="6" xfId="0" applyFont="1" applyBorder="1" applyAlignment="1">
      <alignment horizontal="left" vertical="center" wrapText="1" shrinkToFit="1"/>
    </xf>
    <xf numFmtId="55" fontId="72" fillId="0" borderId="11" xfId="0" applyNumberFormat="1" applyFont="1" applyBorder="1" applyAlignment="1">
      <alignment horizontal="left" vertical="top" wrapText="1"/>
    </xf>
    <xf numFmtId="0" fontId="60" fillId="0" borderId="7" xfId="0" applyFont="1" applyBorder="1" applyAlignment="1">
      <alignment horizontal="left" vertical="center"/>
    </xf>
    <xf numFmtId="0" fontId="60" fillId="0" borderId="20" xfId="0" applyFont="1" applyBorder="1" applyAlignment="1">
      <alignment horizontal="left" vertical="center"/>
    </xf>
    <xf numFmtId="0" fontId="60" fillId="0" borderId="228" xfId="0" applyFont="1" applyBorder="1" applyAlignment="1">
      <alignment horizontal="left" vertical="center"/>
    </xf>
    <xf numFmtId="0" fontId="60" fillId="0" borderId="13" xfId="0" applyFont="1" applyBorder="1" applyAlignment="1">
      <alignment horizontal="left" vertical="center"/>
    </xf>
    <xf numFmtId="0" fontId="60" fillId="0" borderId="11" xfId="0" applyFont="1" applyBorder="1" applyAlignment="1">
      <alignment horizontal="left" vertical="top"/>
    </xf>
    <xf numFmtId="0" fontId="60" fillId="0" borderId="273" xfId="0" applyFont="1" applyBorder="1" applyAlignment="1">
      <alignment horizontal="left" vertical="center"/>
    </xf>
    <xf numFmtId="0" fontId="72" fillId="0" borderId="18" xfId="0" applyFont="1" applyBorder="1" applyAlignment="1">
      <alignment horizontal="left" vertical="top"/>
    </xf>
    <xf numFmtId="0" fontId="60" fillId="0" borderId="6" xfId="0" applyFont="1" applyBorder="1" applyAlignment="1">
      <alignment horizontal="center" vertical="center" textRotation="255"/>
    </xf>
    <xf numFmtId="0" fontId="60" fillId="0" borderId="7" xfId="0" applyFont="1" applyBorder="1" applyAlignment="1">
      <alignment horizontal="left" vertical="top" wrapText="1"/>
    </xf>
    <xf numFmtId="0" fontId="60" fillId="0" borderId="15" xfId="0" applyFont="1" applyBorder="1" applyAlignment="1">
      <alignment horizontal="left" vertical="top" wrapText="1"/>
    </xf>
    <xf numFmtId="0" fontId="60" fillId="0" borderId="228" xfId="0" applyFont="1" applyBorder="1" applyAlignment="1">
      <alignment horizontal="left" vertical="top" wrapText="1"/>
    </xf>
    <xf numFmtId="0" fontId="60" fillId="0" borderId="5" xfId="0" applyFont="1" applyBorder="1" applyAlignment="1">
      <alignment horizontal="center" vertical="center" shrinkToFit="1"/>
    </xf>
    <xf numFmtId="0" fontId="60" fillId="0" borderId="6" xfId="0" applyFont="1" applyBorder="1" applyAlignment="1">
      <alignment horizontal="center" vertical="center" shrinkToFit="1"/>
    </xf>
    <xf numFmtId="49" fontId="72" fillId="0" borderId="11" xfId="0" applyNumberFormat="1" applyFont="1" applyBorder="1" applyAlignment="1">
      <alignment horizontal="left" vertical="top" wrapText="1"/>
    </xf>
    <xf numFmtId="0" fontId="65" fillId="27" borderId="36" xfId="7" applyFont="1" applyFill="1" applyBorder="1" applyAlignment="1">
      <alignment horizontal="center" vertical="center" wrapText="1"/>
    </xf>
    <xf numFmtId="0" fontId="65" fillId="27" borderId="35" xfId="7" applyFont="1" applyFill="1" applyBorder="1" applyAlignment="1">
      <alignment horizontal="center" vertical="center" wrapText="1"/>
    </xf>
    <xf numFmtId="0" fontId="65" fillId="27" borderId="39" xfId="7" applyFont="1" applyFill="1" applyBorder="1" applyAlignment="1">
      <alignment horizontal="center" vertical="center" wrapText="1"/>
    </xf>
    <xf numFmtId="0" fontId="60" fillId="0" borderId="36" xfId="0" applyFont="1" applyBorder="1" applyAlignment="1">
      <alignment horizontal="center" vertical="center" wrapText="1"/>
    </xf>
    <xf numFmtId="0" fontId="60" fillId="0" borderId="35" xfId="0" applyFont="1" applyBorder="1" applyAlignment="1">
      <alignment horizontal="center" vertical="center" wrapText="1"/>
    </xf>
    <xf numFmtId="0" fontId="60" fillId="0" borderId="39" xfId="0" applyFont="1" applyBorder="1" applyAlignment="1">
      <alignment horizontal="center" vertical="center" wrapText="1"/>
    </xf>
    <xf numFmtId="0" fontId="61" fillId="0" borderId="36"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39" xfId="0" applyFont="1" applyBorder="1" applyAlignment="1">
      <alignment horizontal="center" vertical="center" wrapText="1"/>
    </xf>
    <xf numFmtId="0" fontId="60" fillId="0" borderId="36" xfId="0" applyFont="1" applyBorder="1" applyAlignment="1">
      <alignment horizontal="center" vertical="center"/>
    </xf>
    <xf numFmtId="0" fontId="60" fillId="0" borderId="35" xfId="0" applyFont="1" applyBorder="1" applyAlignment="1">
      <alignment horizontal="center" vertical="center"/>
    </xf>
    <xf numFmtId="0" fontId="60" fillId="0" borderId="39" xfId="0" applyFont="1" applyBorder="1" applyAlignment="1">
      <alignment horizontal="center" vertical="center"/>
    </xf>
    <xf numFmtId="0" fontId="60" fillId="0" borderId="40" xfId="0" applyFont="1" applyBorder="1" applyAlignment="1">
      <alignment horizontal="center" vertical="center" wrapText="1"/>
    </xf>
    <xf numFmtId="0" fontId="60" fillId="0" borderId="33" xfId="0" applyFont="1" applyBorder="1" applyAlignment="1">
      <alignment horizontal="center" vertical="center" wrapText="1"/>
    </xf>
    <xf numFmtId="0" fontId="60" fillId="0" borderId="41" xfId="0" applyFont="1" applyBorder="1" applyAlignment="1">
      <alignment horizontal="center" vertical="center" wrapText="1"/>
    </xf>
    <xf numFmtId="0" fontId="60" fillId="0" borderId="32" xfId="0" applyFont="1" applyBorder="1" applyAlignment="1">
      <alignment horizontal="center" vertical="center" wrapText="1"/>
    </xf>
    <xf numFmtId="0" fontId="59" fillId="0" borderId="40" xfId="0" applyFont="1" applyBorder="1" applyAlignment="1">
      <alignment horizontal="center" vertical="center" wrapText="1"/>
    </xf>
    <xf numFmtId="0" fontId="59" fillId="0" borderId="33" xfId="0" applyFont="1" applyBorder="1" applyAlignment="1">
      <alignment horizontal="center" vertical="center" wrapText="1"/>
    </xf>
    <xf numFmtId="0" fontId="59" fillId="0" borderId="41" xfId="0" applyFont="1" applyBorder="1" applyAlignment="1">
      <alignment horizontal="center" vertical="center" wrapText="1"/>
    </xf>
    <xf numFmtId="0" fontId="59" fillId="0" borderId="32" xfId="0" applyFont="1" applyBorder="1" applyAlignment="1">
      <alignment horizontal="center" vertical="center" wrapText="1"/>
    </xf>
    <xf numFmtId="0" fontId="59" fillId="0" borderId="40" xfId="0" applyFont="1" applyBorder="1" applyAlignment="1">
      <alignment horizontal="left" vertical="center" wrapText="1"/>
    </xf>
    <xf numFmtId="0" fontId="59" fillId="0" borderId="33" xfId="0" applyFont="1" applyBorder="1" applyAlignment="1">
      <alignment horizontal="left" vertical="center" wrapText="1"/>
    </xf>
    <xf numFmtId="0" fontId="59" fillId="0" borderId="41" xfId="0" applyFont="1" applyBorder="1" applyAlignment="1">
      <alignment horizontal="left" vertical="center" wrapText="1"/>
    </xf>
    <xf numFmtId="0" fontId="58" fillId="0" borderId="36" xfId="0" applyFont="1" applyBorder="1" applyAlignment="1">
      <alignment horizontal="center" vertical="center" wrapText="1"/>
    </xf>
    <xf numFmtId="0" fontId="58" fillId="0" borderId="35" xfId="0" applyFont="1" applyBorder="1" applyAlignment="1">
      <alignment horizontal="center" vertical="center" wrapText="1"/>
    </xf>
    <xf numFmtId="0" fontId="58" fillId="0" borderId="39" xfId="0" applyFont="1" applyBorder="1" applyAlignment="1">
      <alignment horizontal="center" vertical="center" wrapText="1"/>
    </xf>
    <xf numFmtId="38" fontId="61" fillId="0" borderId="36" xfId="1" applyFont="1" applyBorder="1" applyAlignment="1">
      <alignment horizontal="left" vertical="center" wrapText="1"/>
    </xf>
    <xf numFmtId="38" fontId="61" fillId="0" borderId="35" xfId="1" applyFont="1" applyBorder="1" applyAlignment="1">
      <alignment horizontal="left" vertical="center" wrapText="1"/>
    </xf>
    <xf numFmtId="38" fontId="61" fillId="0" borderId="39" xfId="1" applyFont="1" applyBorder="1" applyAlignment="1">
      <alignment horizontal="left" vertical="center" wrapText="1"/>
    </xf>
    <xf numFmtId="0" fontId="60" fillId="0" borderId="35" xfId="0" applyFont="1" applyBorder="1" applyAlignment="1">
      <alignment horizontal="center" vertical="top" wrapText="1"/>
    </xf>
    <xf numFmtId="0" fontId="72" fillId="0" borderId="31" xfId="0" applyFont="1" applyBorder="1" applyAlignment="1">
      <alignment horizontal="center" vertical="center" wrapText="1"/>
    </xf>
    <xf numFmtId="38" fontId="58" fillId="0" borderId="35" xfId="4" applyFont="1" applyFill="1" applyBorder="1" applyAlignment="1">
      <alignment horizontal="center" vertical="center" wrapText="1"/>
    </xf>
    <xf numFmtId="38" fontId="58" fillId="0" borderId="35" xfId="1" applyFont="1" applyBorder="1" applyAlignment="1">
      <alignment horizontal="center" vertical="center" wrapText="1"/>
    </xf>
    <xf numFmtId="0" fontId="58" fillId="0" borderId="40"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41" xfId="0" applyFont="1" applyBorder="1" applyAlignment="1">
      <alignment horizontal="center" vertical="center" wrapText="1"/>
    </xf>
    <xf numFmtId="0" fontId="58" fillId="0" borderId="35" xfId="0" applyFont="1" applyBorder="1" applyAlignment="1">
      <alignment horizontal="center" vertical="center"/>
    </xf>
    <xf numFmtId="0" fontId="71" fillId="0" borderId="36" xfId="0" applyFont="1" applyBorder="1" applyAlignment="1">
      <alignment horizontal="center" vertical="center" wrapText="1"/>
    </xf>
    <xf numFmtId="0" fontId="71" fillId="0" borderId="35" xfId="0" applyFont="1" applyBorder="1" applyAlignment="1">
      <alignment horizontal="center" vertical="center" wrapText="1"/>
    </xf>
    <xf numFmtId="0" fontId="71" fillId="0" borderId="36" xfId="0" applyFont="1" applyBorder="1" applyAlignment="1">
      <alignment horizontal="left" vertical="center" wrapText="1"/>
    </xf>
    <xf numFmtId="0" fontId="71" fillId="0" borderId="35" xfId="0" applyFont="1" applyBorder="1" applyAlignment="1">
      <alignment horizontal="left" vertical="center" wrapText="1"/>
    </xf>
    <xf numFmtId="0" fontId="61" fillId="0" borderId="32" xfId="0" applyFont="1" applyBorder="1" applyAlignment="1">
      <alignment horizontal="center" vertical="center" wrapText="1"/>
    </xf>
    <xf numFmtId="38" fontId="60" fillId="0" borderId="35" xfId="1" applyFont="1" applyBorder="1" applyAlignment="1">
      <alignment horizontal="center" vertical="top" wrapText="1"/>
    </xf>
    <xf numFmtId="0" fontId="60" fillId="0" borderId="32" xfId="0" applyFont="1" applyBorder="1" applyAlignment="1">
      <alignment horizontal="center" vertical="top" wrapText="1"/>
    </xf>
    <xf numFmtId="184" fontId="60" fillId="28" borderId="35" xfId="0" applyNumberFormat="1" applyFont="1" applyFill="1" applyBorder="1" applyAlignment="1">
      <alignment horizontal="center" vertical="top" wrapText="1"/>
    </xf>
    <xf numFmtId="184" fontId="60" fillId="0" borderId="35" xfId="0" applyNumberFormat="1" applyFont="1" applyBorder="1" applyAlignment="1">
      <alignment vertical="top" wrapText="1"/>
    </xf>
    <xf numFmtId="184" fontId="60" fillId="0" borderId="35" xfId="0" applyNumberFormat="1" applyFont="1" applyBorder="1" applyAlignment="1">
      <alignment horizontal="left" vertical="top" wrapText="1"/>
    </xf>
    <xf numFmtId="0" fontId="59" fillId="0" borderId="36" xfId="0" applyFont="1" applyBorder="1" applyAlignment="1">
      <alignment horizontal="center" vertical="center" wrapText="1"/>
    </xf>
    <xf numFmtId="0" fontId="59" fillId="0" borderId="35" xfId="0" applyFont="1" applyBorder="1" applyAlignment="1">
      <alignment horizontal="center" vertical="center" wrapText="1"/>
    </xf>
    <xf numFmtId="0" fontId="60" fillId="11" borderId="35" xfId="0" applyFont="1" applyFill="1" applyBorder="1" applyAlignment="1">
      <alignment horizontal="center" vertical="top" wrapText="1"/>
    </xf>
    <xf numFmtId="0" fontId="71" fillId="0" borderId="35" xfId="0" applyFont="1" applyBorder="1" applyAlignment="1">
      <alignment horizontal="left" vertical="top" wrapText="1"/>
    </xf>
    <xf numFmtId="0" fontId="71" fillId="0" borderId="36" xfId="0" applyFont="1" applyBorder="1" applyAlignment="1">
      <alignment horizontal="left" vertical="top" wrapText="1"/>
    </xf>
    <xf numFmtId="0" fontId="59" fillId="0" borderId="39" xfId="0" applyFont="1" applyBorder="1" applyAlignment="1">
      <alignment horizontal="center" vertical="center" wrapText="1"/>
    </xf>
    <xf numFmtId="0" fontId="59" fillId="0" borderId="45" xfId="0" applyFont="1" applyBorder="1" applyAlignment="1">
      <alignment horizontal="center" vertical="center" wrapText="1"/>
    </xf>
    <xf numFmtId="0" fontId="60" fillId="0" borderId="45" xfId="0" applyFont="1" applyBorder="1" applyAlignment="1">
      <alignment horizontal="center" vertical="center" wrapText="1"/>
    </xf>
    <xf numFmtId="38" fontId="60" fillId="0" borderId="40" xfId="1" applyFont="1" applyFill="1" applyBorder="1" applyAlignment="1">
      <alignment horizontal="center" vertical="center" wrapText="1"/>
    </xf>
    <xf numFmtId="38" fontId="60" fillId="0" borderId="33" xfId="1" applyFont="1" applyFill="1" applyBorder="1" applyAlignment="1">
      <alignment horizontal="center" vertical="center" wrapText="1"/>
    </xf>
    <xf numFmtId="38" fontId="60" fillId="0" borderId="41" xfId="1" applyFont="1" applyFill="1" applyBorder="1" applyAlignment="1">
      <alignment horizontal="center" vertical="center" wrapText="1"/>
    </xf>
    <xf numFmtId="38" fontId="60" fillId="0" borderId="36" xfId="1" applyFont="1" applyFill="1" applyBorder="1" applyAlignment="1">
      <alignment horizontal="center" vertical="center" wrapText="1"/>
    </xf>
    <xf numFmtId="38" fontId="60" fillId="0" borderId="35" xfId="1" applyFont="1" applyFill="1" applyBorder="1" applyAlignment="1">
      <alignment horizontal="center" vertical="center" wrapText="1"/>
    </xf>
    <xf numFmtId="38" fontId="60" fillId="0" borderId="39" xfId="1" applyFont="1" applyFill="1" applyBorder="1" applyAlignment="1">
      <alignment horizontal="center" vertical="center" wrapText="1"/>
    </xf>
    <xf numFmtId="0" fontId="58" fillId="0" borderId="36" xfId="0" applyFont="1" applyBorder="1" applyAlignment="1">
      <alignment horizontal="center" vertical="center"/>
    </xf>
    <xf numFmtId="38" fontId="60" fillId="0" borderId="36" xfId="1" applyFont="1" applyBorder="1" applyAlignment="1">
      <alignment horizontal="center" vertical="center"/>
    </xf>
    <xf numFmtId="38" fontId="60" fillId="0" borderId="35" xfId="1" applyFont="1" applyBorder="1" applyAlignment="1">
      <alignment horizontal="center" vertical="center"/>
    </xf>
    <xf numFmtId="38" fontId="60" fillId="0" borderId="39" xfId="1" applyFont="1" applyBorder="1" applyAlignment="1">
      <alignment horizontal="center" vertical="center"/>
    </xf>
    <xf numFmtId="0" fontId="58" fillId="0" borderId="39" xfId="0" applyFont="1" applyBorder="1" applyAlignment="1">
      <alignment horizontal="center" vertical="center"/>
    </xf>
    <xf numFmtId="0" fontId="58" fillId="0" borderId="21" xfId="0" applyFont="1" applyBorder="1" applyAlignment="1">
      <alignment horizontal="center" vertical="center" wrapText="1"/>
    </xf>
    <xf numFmtId="38" fontId="58" fillId="0" borderId="35" xfId="1" applyFont="1" applyFill="1" applyBorder="1" applyAlignment="1">
      <alignment horizontal="center" vertical="center" wrapText="1"/>
    </xf>
    <xf numFmtId="0" fontId="60" fillId="0" borderId="36" xfId="0" applyFont="1" applyBorder="1" applyAlignment="1">
      <alignment horizontal="left" vertical="center"/>
    </xf>
    <xf numFmtId="0" fontId="60" fillId="0" borderId="35" xfId="0" applyFont="1" applyBorder="1" applyAlignment="1">
      <alignment horizontal="left" vertical="center"/>
    </xf>
    <xf numFmtId="0" fontId="60" fillId="0" borderId="39" xfId="0" applyFont="1" applyBorder="1" applyAlignment="1">
      <alignment horizontal="left" vertical="center"/>
    </xf>
    <xf numFmtId="0" fontId="60" fillId="0" borderId="0" xfId="0" applyFont="1" applyAlignment="1">
      <alignment horizontal="left" vertical="center"/>
    </xf>
    <xf numFmtId="0" fontId="88" fillId="0" borderId="36" xfId="0" applyFont="1" applyBorder="1" applyAlignment="1">
      <alignment horizontal="center" vertical="center" wrapText="1"/>
    </xf>
    <xf numFmtId="0" fontId="88" fillId="0" borderId="35" xfId="0" applyFont="1" applyBorder="1" applyAlignment="1">
      <alignment horizontal="center" vertical="center" wrapText="1"/>
    </xf>
    <xf numFmtId="0" fontId="59" fillId="0" borderId="36" xfId="0" applyFont="1" applyBorder="1" applyAlignment="1">
      <alignment horizontal="center" vertical="center"/>
    </xf>
    <xf numFmtId="0" fontId="59" fillId="0" borderId="35" xfId="0" applyFont="1" applyBorder="1" applyAlignment="1">
      <alignment horizontal="center" vertical="center"/>
    </xf>
    <xf numFmtId="0" fontId="60" fillId="0" borderId="40" xfId="0" applyFont="1" applyBorder="1" applyAlignment="1">
      <alignment horizontal="center" vertical="center"/>
    </xf>
    <xf numFmtId="0" fontId="60" fillId="0" borderId="41" xfId="0" applyFont="1" applyBorder="1" applyAlignment="1">
      <alignment horizontal="center" vertical="center"/>
    </xf>
    <xf numFmtId="0" fontId="60" fillId="0" borderId="33" xfId="0" applyFont="1" applyBorder="1" applyAlignment="1">
      <alignment horizontal="center" vertical="center"/>
    </xf>
    <xf numFmtId="0" fontId="60" fillId="11" borderId="36" xfId="0" applyFont="1" applyFill="1" applyBorder="1" applyAlignment="1">
      <alignment horizontal="center" vertical="center" wrapText="1"/>
    </xf>
    <xf numFmtId="0" fontId="60" fillId="11" borderId="35" xfId="0" applyFont="1" applyFill="1" applyBorder="1" applyAlignment="1">
      <alignment horizontal="center" vertical="center" wrapText="1"/>
    </xf>
    <xf numFmtId="0" fontId="60" fillId="11" borderId="39" xfId="0" applyFont="1" applyFill="1" applyBorder="1" applyAlignment="1">
      <alignment horizontal="center" vertical="center" wrapText="1"/>
    </xf>
    <xf numFmtId="0" fontId="60" fillId="0" borderId="34" xfId="0" applyFont="1" applyBorder="1" applyAlignment="1">
      <alignment horizontal="center" vertical="center" wrapText="1"/>
    </xf>
    <xf numFmtId="38" fontId="60" fillId="0" borderId="34" xfId="1" applyFont="1" applyBorder="1" applyAlignment="1">
      <alignment horizontal="center" vertical="center" wrapText="1"/>
    </xf>
    <xf numFmtId="38" fontId="60" fillId="0" borderId="39" xfId="1" applyFont="1" applyBorder="1" applyAlignment="1">
      <alignment horizontal="center" vertical="center" wrapText="1"/>
    </xf>
    <xf numFmtId="38" fontId="60" fillId="0" borderId="36" xfId="1" applyFont="1" applyBorder="1" applyAlignment="1">
      <alignment horizontal="center" vertical="center" wrapText="1"/>
    </xf>
    <xf numFmtId="0" fontId="69" fillId="11" borderId="28" xfId="0" applyFont="1" applyFill="1" applyBorder="1" applyAlignment="1">
      <alignment horizontal="center" vertical="center"/>
    </xf>
    <xf numFmtId="0" fontId="69" fillId="11" borderId="29" xfId="0" applyFont="1" applyFill="1" applyBorder="1" applyAlignment="1">
      <alignment horizontal="center" vertical="center"/>
    </xf>
    <xf numFmtId="0" fontId="69" fillId="11" borderId="32" xfId="0" applyFont="1" applyFill="1" applyBorder="1" applyAlignment="1">
      <alignment horizontal="center" vertical="center"/>
    </xf>
    <xf numFmtId="0" fontId="69" fillId="11" borderId="33" xfId="0" applyFont="1" applyFill="1" applyBorder="1" applyAlignment="1">
      <alignment horizontal="center" vertical="center"/>
    </xf>
    <xf numFmtId="0" fontId="63" fillId="11" borderId="34" xfId="0" applyFont="1" applyFill="1" applyBorder="1" applyAlignment="1">
      <alignment horizontal="left" vertical="center"/>
    </xf>
    <xf numFmtId="0" fontId="60" fillId="0" borderId="37" xfId="0" applyFont="1" applyBorder="1" applyAlignment="1">
      <alignment horizontal="center" vertical="center"/>
    </xf>
    <xf numFmtId="0" fontId="60" fillId="0" borderId="42" xfId="0" applyFont="1" applyBorder="1" applyAlignment="1">
      <alignment horizontal="center" vertical="center"/>
    </xf>
    <xf numFmtId="0" fontId="60" fillId="0" borderId="37" xfId="0" applyFont="1" applyBorder="1" applyAlignment="1">
      <alignment horizontal="center" vertical="center" wrapText="1"/>
    </xf>
    <xf numFmtId="0" fontId="60" fillId="0" borderId="42" xfId="0" applyFont="1" applyBorder="1" applyAlignment="1">
      <alignment horizontal="center" vertical="center" wrapText="1"/>
    </xf>
    <xf numFmtId="0" fontId="60" fillId="0" borderId="43" xfId="0" applyFont="1" applyBorder="1" applyAlignment="1">
      <alignment horizontal="center" vertical="center" wrapText="1"/>
    </xf>
    <xf numFmtId="0" fontId="60" fillId="0" borderId="38" xfId="0" applyFont="1" applyBorder="1" applyAlignment="1">
      <alignment horizontal="center" vertical="center" wrapText="1"/>
    </xf>
    <xf numFmtId="38" fontId="60" fillId="0" borderId="43" xfId="1" applyFont="1" applyFill="1" applyBorder="1" applyAlignment="1">
      <alignment horizontal="center" vertical="center"/>
    </xf>
    <xf numFmtId="38" fontId="60" fillId="0" borderId="35" xfId="1" applyFont="1" applyFill="1" applyBorder="1" applyAlignment="1">
      <alignment horizontal="center" vertical="center"/>
    </xf>
    <xf numFmtId="38" fontId="60" fillId="0" borderId="38" xfId="1" applyFont="1" applyFill="1" applyBorder="1" applyAlignment="1">
      <alignment horizontal="center" vertical="center"/>
    </xf>
    <xf numFmtId="0" fontId="60" fillId="0" borderId="44" xfId="0" applyFont="1" applyBorder="1" applyAlignment="1">
      <alignment horizontal="center" vertical="center" wrapText="1"/>
    </xf>
    <xf numFmtId="0" fontId="60" fillId="0" borderId="38" xfId="0" applyFont="1" applyBorder="1" applyAlignment="1">
      <alignment horizontal="center" vertical="center"/>
    </xf>
    <xf numFmtId="38" fontId="60" fillId="0" borderId="32" xfId="1" applyFont="1" applyBorder="1" applyAlignment="1">
      <alignment horizontal="center" vertical="center" wrapText="1"/>
    </xf>
    <xf numFmtId="0" fontId="60" fillId="0" borderId="36" xfId="0" applyFont="1" applyBorder="1" applyAlignment="1">
      <alignment horizontal="center" vertical="top" wrapText="1"/>
    </xf>
    <xf numFmtId="38" fontId="58" fillId="0" borderId="39" xfId="1" applyFont="1" applyBorder="1" applyAlignment="1">
      <alignment horizontal="center" vertical="center" wrapText="1"/>
    </xf>
    <xf numFmtId="38" fontId="58" fillId="0" borderId="36" xfId="1" applyFont="1" applyBorder="1" applyAlignment="1">
      <alignment horizontal="center" vertical="center" wrapText="1"/>
    </xf>
    <xf numFmtId="0" fontId="127" fillId="0" borderId="36" xfId="0" applyFont="1" applyBorder="1" applyAlignment="1">
      <alignment horizontal="center" vertical="center" wrapText="1"/>
    </xf>
    <xf numFmtId="0" fontId="127" fillId="0" borderId="35" xfId="0" applyFont="1" applyBorder="1" applyAlignment="1">
      <alignment horizontal="center" vertical="center" wrapText="1"/>
    </xf>
    <xf numFmtId="0" fontId="127" fillId="0" borderId="39" xfId="0" applyFont="1" applyBorder="1" applyAlignment="1">
      <alignment horizontal="center" vertical="center" wrapText="1"/>
    </xf>
    <xf numFmtId="0" fontId="132" fillId="0" borderId="35" xfId="0" applyFont="1" applyBorder="1" applyAlignment="1">
      <alignment horizontal="center" vertical="center" wrapText="1"/>
    </xf>
    <xf numFmtId="0" fontId="132" fillId="0" borderId="39" xfId="0" applyFont="1" applyBorder="1" applyAlignment="1">
      <alignment horizontal="center" vertical="center" wrapText="1"/>
    </xf>
    <xf numFmtId="0" fontId="107" fillId="0" borderId="35" xfId="0" applyFont="1" applyBorder="1" applyAlignment="1">
      <alignment horizontal="center" vertical="center"/>
    </xf>
    <xf numFmtId="0" fontId="107" fillId="0" borderId="39" xfId="0" applyFont="1" applyBorder="1" applyAlignment="1">
      <alignment horizontal="center" vertical="center"/>
    </xf>
    <xf numFmtId="0" fontId="107" fillId="0" borderId="36" xfId="0" applyFont="1" applyBorder="1" applyAlignment="1">
      <alignment horizontal="center" vertical="center" wrapText="1"/>
    </xf>
    <xf numFmtId="0" fontId="107" fillId="0" borderId="35" xfId="0" applyFont="1" applyBorder="1" applyAlignment="1">
      <alignment horizontal="center" vertical="center" wrapText="1"/>
    </xf>
    <xf numFmtId="0" fontId="72" fillId="0" borderId="35" xfId="0" applyFont="1" applyBorder="1" applyAlignment="1">
      <alignment horizontal="center" vertical="top" wrapText="1"/>
    </xf>
    <xf numFmtId="0" fontId="72" fillId="0" borderId="36" xfId="0" applyFont="1" applyBorder="1" applyAlignment="1">
      <alignment horizontal="center" vertical="center" wrapText="1"/>
    </xf>
    <xf numFmtId="0" fontId="72" fillId="0" borderId="35" xfId="0" applyFont="1" applyBorder="1" applyAlignment="1">
      <alignment horizontal="center" vertical="center" wrapText="1"/>
    </xf>
    <xf numFmtId="0" fontId="72" fillId="0" borderId="39" xfId="0" applyFont="1" applyBorder="1" applyAlignment="1">
      <alignment horizontal="center" vertical="center" wrapText="1"/>
    </xf>
    <xf numFmtId="0" fontId="59" fillId="0" borderId="43" xfId="0" applyFont="1" applyBorder="1" applyAlignment="1">
      <alignment horizontal="center" vertical="center" wrapText="1"/>
    </xf>
    <xf numFmtId="0" fontId="86" fillId="0" borderId="35"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39" xfId="0" applyFont="1" applyBorder="1" applyAlignment="1">
      <alignment horizontal="center" vertical="center" wrapText="1"/>
    </xf>
    <xf numFmtId="0" fontId="58" fillId="0" borderId="36" xfId="0" applyFont="1" applyBorder="1" applyAlignment="1">
      <alignment horizontal="left" vertical="center" wrapText="1"/>
    </xf>
    <xf numFmtId="0" fontId="58" fillId="0" borderId="35" xfId="0" applyFont="1" applyBorder="1" applyAlignment="1">
      <alignment horizontal="left" vertical="center" wrapText="1"/>
    </xf>
    <xf numFmtId="0" fontId="58" fillId="0" borderId="39" xfId="0" applyFont="1" applyBorder="1" applyAlignment="1">
      <alignment horizontal="left" vertical="center" wrapText="1"/>
    </xf>
    <xf numFmtId="0" fontId="86" fillId="0" borderId="36" xfId="0" applyFont="1" applyBorder="1" applyAlignment="1">
      <alignment horizontal="center" vertical="center" wrapText="1"/>
    </xf>
    <xf numFmtId="0" fontId="60" fillId="28" borderId="36" xfId="0" applyFont="1" applyFill="1" applyBorder="1" applyAlignment="1">
      <alignment horizontal="center" vertical="center" wrapText="1"/>
    </xf>
    <xf numFmtId="0" fontId="60" fillId="28" borderId="35" xfId="0" applyFont="1" applyFill="1" applyBorder="1" applyAlignment="1">
      <alignment horizontal="center" vertical="center" wrapText="1"/>
    </xf>
    <xf numFmtId="0" fontId="60" fillId="28" borderId="39" xfId="0" applyFont="1" applyFill="1" applyBorder="1" applyAlignment="1">
      <alignment horizontal="center" vertical="center" wrapText="1"/>
    </xf>
    <xf numFmtId="0" fontId="58" fillId="0" borderId="34" xfId="0" applyFont="1" applyBorder="1" applyAlignment="1">
      <alignment horizontal="center" vertical="center" wrapText="1"/>
    </xf>
    <xf numFmtId="0" fontId="58" fillId="0" borderId="32" xfId="0" applyFont="1" applyBorder="1" applyAlignment="1">
      <alignment horizontal="center" vertical="center" wrapText="1"/>
    </xf>
    <xf numFmtId="0" fontId="59" fillId="0" borderId="39" xfId="0" applyFont="1" applyBorder="1" applyAlignment="1">
      <alignment horizontal="center" vertical="center"/>
    </xf>
    <xf numFmtId="0" fontId="86" fillId="0" borderId="36" xfId="0" applyFont="1" applyBorder="1" applyAlignment="1">
      <alignment horizontal="center" vertical="center"/>
    </xf>
    <xf numFmtId="0" fontId="86" fillId="0" borderId="35" xfId="0" applyFont="1" applyBorder="1" applyAlignment="1">
      <alignment horizontal="center" vertical="center"/>
    </xf>
    <xf numFmtId="0" fontId="86" fillId="0" borderId="39" xfId="0" applyFont="1" applyBorder="1" applyAlignment="1">
      <alignment horizontal="center" vertical="center"/>
    </xf>
    <xf numFmtId="0" fontId="60" fillId="38" borderId="36" xfId="0" applyFont="1" applyFill="1" applyBorder="1" applyAlignment="1">
      <alignment horizontal="center" vertical="center" wrapText="1"/>
    </xf>
    <xf numFmtId="0" fontId="60" fillId="38" borderId="35" xfId="0" applyFont="1" applyFill="1" applyBorder="1" applyAlignment="1">
      <alignment horizontal="center" vertical="center" wrapText="1"/>
    </xf>
    <xf numFmtId="0" fontId="60" fillId="38" borderId="39" xfId="0" applyFont="1" applyFill="1" applyBorder="1" applyAlignment="1">
      <alignment horizontal="center" vertical="center" wrapText="1"/>
    </xf>
    <xf numFmtId="0" fontId="90" fillId="0" borderId="36" xfId="0" applyFont="1" applyBorder="1" applyAlignment="1">
      <alignment horizontal="center" vertical="center" wrapText="1"/>
    </xf>
    <xf numFmtId="0" fontId="90" fillId="0" borderId="35" xfId="0" applyFont="1" applyBorder="1" applyAlignment="1">
      <alignment horizontal="center" vertical="center" wrapText="1"/>
    </xf>
    <xf numFmtId="0" fontId="90" fillId="0" borderId="39" xfId="0" applyFont="1" applyBorder="1" applyAlignment="1">
      <alignment horizontal="center" vertical="center" wrapText="1"/>
    </xf>
    <xf numFmtId="0" fontId="126" fillId="0" borderId="40" xfId="0" applyFont="1" applyBorder="1" applyAlignment="1">
      <alignment horizontal="center" vertical="center" wrapText="1"/>
    </xf>
    <xf numFmtId="0" fontId="126" fillId="0" borderId="33" xfId="0" applyFont="1" applyBorder="1" applyAlignment="1">
      <alignment horizontal="center" vertical="center" wrapText="1"/>
    </xf>
    <xf numFmtId="0" fontId="126" fillId="0" borderId="41" xfId="0" applyFont="1" applyBorder="1" applyAlignment="1">
      <alignment horizontal="center" vertical="center" wrapText="1"/>
    </xf>
    <xf numFmtId="0" fontId="69" fillId="11" borderId="0" xfId="0" applyFont="1" applyFill="1" applyAlignment="1">
      <alignment horizontal="center" vertical="center"/>
    </xf>
    <xf numFmtId="0" fontId="69" fillId="11" borderId="70" xfId="0" applyFont="1" applyFill="1" applyBorder="1" applyAlignment="1">
      <alignment horizontal="center" vertical="center"/>
    </xf>
    <xf numFmtId="0" fontId="69" fillId="11" borderId="31" xfId="0" applyFont="1" applyFill="1" applyBorder="1" applyAlignment="1">
      <alignment horizontal="center" vertical="center"/>
    </xf>
    <xf numFmtId="0" fontId="63" fillId="11" borderId="76" xfId="0" applyFont="1" applyFill="1" applyBorder="1" applyAlignment="1">
      <alignment horizontal="left" vertical="center"/>
    </xf>
    <xf numFmtId="0" fontId="63" fillId="11" borderId="65" xfId="0" applyFont="1" applyFill="1" applyBorder="1" applyAlignment="1">
      <alignment horizontal="left" vertical="center"/>
    </xf>
    <xf numFmtId="0" fontId="63" fillId="11" borderId="30" xfId="0" applyFont="1" applyFill="1" applyBorder="1" applyAlignment="1">
      <alignment horizontal="left" vertical="center"/>
    </xf>
    <xf numFmtId="38" fontId="60" fillId="38" borderId="36" xfId="1" applyFont="1" applyFill="1" applyBorder="1" applyAlignment="1">
      <alignment horizontal="center" vertical="center" wrapText="1"/>
    </xf>
    <xf numFmtId="38" fontId="60" fillId="38" borderId="35" xfId="1" applyFont="1" applyFill="1" applyBorder="1" applyAlignment="1">
      <alignment horizontal="center" vertical="center" wrapText="1"/>
    </xf>
    <xf numFmtId="38" fontId="60" fillId="38" borderId="39" xfId="1" applyFont="1" applyFill="1" applyBorder="1" applyAlignment="1">
      <alignment horizontal="center" vertical="center" wrapText="1"/>
    </xf>
    <xf numFmtId="38" fontId="76" fillId="0" borderId="35" xfId="1" applyFont="1" applyBorder="1" applyAlignment="1">
      <alignment vertical="top" wrapText="1"/>
    </xf>
    <xf numFmtId="184" fontId="76" fillId="0" borderId="35" xfId="0" applyNumberFormat="1" applyFont="1" applyBorder="1" applyAlignment="1">
      <alignment vertical="top" wrapText="1"/>
    </xf>
    <xf numFmtId="0" fontId="76" fillId="0" borderId="35" xfId="0" applyFont="1" applyBorder="1" applyAlignment="1">
      <alignment horizontal="center" vertical="top" wrapText="1"/>
    </xf>
    <xf numFmtId="38" fontId="60" fillId="0" borderId="36" xfId="1" applyFont="1" applyBorder="1" applyAlignment="1">
      <alignment horizontal="center" vertical="top" wrapText="1"/>
    </xf>
    <xf numFmtId="38" fontId="60" fillId="0" borderId="35" xfId="4" applyFont="1" applyFill="1" applyBorder="1" applyAlignment="1">
      <alignment horizontal="center" vertical="top" wrapText="1"/>
    </xf>
    <xf numFmtId="0" fontId="60" fillId="38" borderId="15" xfId="0" applyFont="1" applyFill="1" applyBorder="1" applyAlignment="1">
      <alignment horizontal="left" vertical="center"/>
    </xf>
    <xf numFmtId="0" fontId="60" fillId="38" borderId="0" xfId="0" applyFont="1" applyFill="1" applyAlignment="1">
      <alignment horizontal="left" vertical="center"/>
    </xf>
    <xf numFmtId="38" fontId="58" fillId="0" borderId="36" xfId="1" applyFont="1" applyFill="1" applyBorder="1" applyAlignment="1">
      <alignment horizontal="center" vertical="center" wrapText="1"/>
    </xf>
    <xf numFmtId="0" fontId="71" fillId="0" borderId="39" xfId="0" applyFont="1" applyBorder="1" applyAlignment="1">
      <alignment horizontal="center" vertical="center" wrapText="1"/>
    </xf>
    <xf numFmtId="0" fontId="71" fillId="0" borderId="39" xfId="0" applyFont="1" applyBorder="1" applyAlignment="1">
      <alignment horizontal="left" vertical="center" wrapText="1"/>
    </xf>
    <xf numFmtId="0" fontId="72" fillId="38" borderId="35" xfId="0" applyFont="1" applyFill="1" applyBorder="1" applyAlignment="1">
      <alignment horizontal="left" vertical="top" wrapText="1"/>
    </xf>
    <xf numFmtId="0" fontId="60" fillId="0" borderId="39" xfId="0" applyFont="1" applyBorder="1" applyAlignment="1">
      <alignment horizontal="center" vertical="top" wrapText="1"/>
    </xf>
    <xf numFmtId="0" fontId="72" fillId="0" borderId="39" xfId="0" applyFont="1" applyBorder="1" applyAlignment="1">
      <alignment horizontal="center" vertical="top" wrapText="1"/>
    </xf>
    <xf numFmtId="0" fontId="86" fillId="0" borderId="0" xfId="0" applyFont="1" applyAlignment="1">
      <alignment horizontal="center" vertical="center" wrapText="1"/>
    </xf>
    <xf numFmtId="38" fontId="86" fillId="0" borderId="0" xfId="4" applyFont="1" applyFill="1" applyBorder="1" applyAlignment="1">
      <alignment horizontal="center" vertical="center" wrapText="1"/>
    </xf>
    <xf numFmtId="38" fontId="72" fillId="0" borderId="36" xfId="1" applyFont="1" applyBorder="1" applyAlignment="1">
      <alignment horizontal="center" vertical="center" wrapText="1"/>
    </xf>
    <xf numFmtId="38" fontId="72" fillId="0" borderId="39" xfId="1" applyFont="1" applyBorder="1" applyAlignment="1">
      <alignment horizontal="center" vertical="center" wrapText="1"/>
    </xf>
    <xf numFmtId="0" fontId="72" fillId="0" borderId="36" xfId="0" applyFont="1" applyBorder="1" applyAlignment="1">
      <alignment horizontal="left" vertical="top" wrapText="1"/>
    </xf>
    <xf numFmtId="0" fontId="72" fillId="0" borderId="35" xfId="0" applyFont="1" applyBorder="1" applyAlignment="1">
      <alignment horizontal="left" vertical="top" wrapText="1"/>
    </xf>
    <xf numFmtId="0" fontId="72" fillId="0" borderId="39" xfId="0" applyFont="1" applyBorder="1" applyAlignment="1">
      <alignment horizontal="left" vertical="top" wrapText="1"/>
    </xf>
  </cellXfs>
  <cellStyles count="15">
    <cellStyle name="ns0_1 2" xfId="5" xr:uid="{00000000-0005-0000-0000-000000000000}"/>
    <cellStyle name="パーセント" xfId="2" builtinId="5"/>
    <cellStyle name="桁区切り" xfId="1" builtinId="6"/>
    <cellStyle name="桁区切り 2" xfId="4" xr:uid="{00000000-0005-0000-0000-000003000000}"/>
    <cellStyle name="桁区切り 2 2" xfId="12" xr:uid="{00000000-0005-0000-0000-000004000000}"/>
    <cellStyle name="桁区切り 2 3" xfId="9" xr:uid="{00000000-0005-0000-0000-000005000000}"/>
    <cellStyle name="桁区切り 3 3 3 3 2" xfId="10" xr:uid="{00000000-0005-0000-0000-000006000000}"/>
    <cellStyle name="標準" xfId="0" builtinId="0"/>
    <cellStyle name="標準 2" xfId="3" xr:uid="{00000000-0005-0000-0000-000008000000}"/>
    <cellStyle name="標準 2 2" xfId="6" xr:uid="{00000000-0005-0000-0000-000009000000}"/>
    <cellStyle name="標準 2 2 2" xfId="13" xr:uid="{00000000-0005-0000-0000-00000A000000}"/>
    <cellStyle name="標準 2 3" xfId="11" xr:uid="{00000000-0005-0000-0000-00000B000000}"/>
    <cellStyle name="標準 3" xfId="8" xr:uid="{00000000-0005-0000-0000-00000C000000}"/>
    <cellStyle name="標準 3 2" xfId="7" xr:uid="{00000000-0005-0000-0000-00000D000000}"/>
    <cellStyle name="標準 4" xfId="14" xr:uid="{00000000-0005-0000-0000-00000E000000}"/>
  </cellStyles>
  <dxfs count="18">
    <dxf>
      <font>
        <color rgb="FFC00000"/>
      </font>
    </dxf>
    <dxf>
      <font>
        <color rgb="FF0070C0"/>
      </font>
    </dxf>
    <dxf>
      <font>
        <color rgb="FFC00000"/>
      </font>
    </dxf>
    <dxf>
      <font>
        <color rgb="FF0070C0"/>
      </font>
    </dxf>
    <dxf>
      <font>
        <b/>
        <i val="0"/>
        <color rgb="FF0070C0"/>
      </font>
    </dxf>
    <dxf>
      <font>
        <b/>
        <i val="0"/>
        <color rgb="FFC00000"/>
      </font>
    </dxf>
    <dxf>
      <font>
        <color rgb="FFC00000"/>
      </font>
    </dxf>
    <dxf>
      <font>
        <color rgb="FF0070C0"/>
      </font>
    </dxf>
    <dxf>
      <font>
        <b/>
        <i val="0"/>
        <color rgb="FF0070C0"/>
      </font>
    </dxf>
    <dxf>
      <font>
        <b/>
        <i val="0"/>
        <color rgb="FFC00000"/>
      </font>
    </dxf>
    <dxf>
      <font>
        <color rgb="FFC00000"/>
      </font>
    </dxf>
    <dxf>
      <font>
        <color rgb="FF0070C0"/>
      </font>
    </dxf>
    <dxf>
      <font>
        <color rgb="FFC00000"/>
      </font>
    </dxf>
    <dxf>
      <font>
        <color rgb="FF0070C0"/>
      </font>
    </dxf>
    <dxf>
      <font>
        <color rgb="FFC00000"/>
      </font>
    </dxf>
    <dxf>
      <font>
        <color rgb="FF0070C0"/>
      </font>
    </dxf>
    <dxf>
      <font>
        <b/>
        <i val="0"/>
        <color rgb="FF0070C0"/>
      </font>
    </dxf>
    <dxf>
      <font>
        <b/>
        <i val="0"/>
        <color rgb="FFC00000"/>
      </font>
    </dxf>
  </dxfs>
  <tableStyles count="0" defaultTableStyle="TableStyleMedium2" defaultPivotStyle="PivotStyleLight16"/>
  <colors>
    <mruColors>
      <color rgb="FFF3E5DD"/>
      <color rgb="FFFF6600"/>
      <color rgb="FFEAEAEA"/>
      <color rgb="FFD5AB81"/>
      <color rgb="FFFFFFCC"/>
      <color rgb="FF996633"/>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'31_グラフ・散布図(全市町村)'!$O$9</c:f>
          <c:strCache>
            <c:ptCount val="1"/>
            <c:pt idx="0">
              <c:v>(点)</c:v>
            </c:pt>
          </c:strCache>
        </c:strRef>
      </c:tx>
      <c:layout>
        <c:manualLayout>
          <c:xMode val="edge"/>
          <c:yMode val="edge"/>
          <c:x val="5.881846001006745E-2"/>
          <c:y val="0"/>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293031828354538"/>
          <c:y val="0.21710942103027842"/>
          <c:w val="0.83210537732370227"/>
          <c:h val="0.60365082244049828"/>
        </c:manualLayout>
      </c:layout>
      <c:barChart>
        <c:barDir val="col"/>
        <c:grouping val="clustered"/>
        <c:varyColors val="0"/>
        <c:ser>
          <c:idx val="0"/>
          <c:order val="0"/>
          <c:tx>
            <c:strRef>
              <c:f>'31_グラフ・散布図(全市町村)'!$G$15</c:f>
              <c:strCache>
                <c:ptCount val="1"/>
                <c:pt idx="0">
                  <c:v>2016</c:v>
                </c:pt>
              </c:strCache>
            </c:strRef>
          </c:tx>
          <c:spPr>
            <a:solidFill>
              <a:schemeClr val="bg1">
                <a:lumMod val="75000"/>
              </a:schemeClr>
            </a:solidFill>
            <a:ln>
              <a:noFill/>
            </a:ln>
            <a:effectLst/>
          </c:spPr>
          <c:invertIfNegative val="0"/>
          <c:dPt>
            <c:idx val="0"/>
            <c:invertIfNegative val="0"/>
            <c:bubble3D val="0"/>
            <c:spPr>
              <a:solidFill>
                <a:srgbClr val="FF6600"/>
              </a:solidFill>
              <a:ln>
                <a:noFill/>
              </a:ln>
              <a:effectLst/>
            </c:spPr>
            <c:extLst>
              <c:ext xmlns:c16="http://schemas.microsoft.com/office/drawing/2014/chart" uri="{C3380CC4-5D6E-409C-BE32-E72D297353CC}">
                <c16:uniqueId val="{00000001-EDEC-4CFA-A5D4-D819C0959185}"/>
              </c:ext>
            </c:extLst>
          </c:dPt>
          <c:dPt>
            <c:idx val="5"/>
            <c:invertIfNegative val="0"/>
            <c:bubble3D val="0"/>
            <c:spPr>
              <a:solidFill>
                <a:schemeClr val="tx1">
                  <a:lumMod val="95000"/>
                  <a:lumOff val="5000"/>
                </a:schemeClr>
              </a:solidFill>
              <a:ln>
                <a:noFill/>
              </a:ln>
              <a:effectLst/>
            </c:spPr>
            <c:extLst>
              <c:ext xmlns:c16="http://schemas.microsoft.com/office/drawing/2014/chart" uri="{C3380CC4-5D6E-409C-BE32-E72D297353CC}">
                <c16:uniqueId val="{00000003-EDEC-4CFA-A5D4-D819C0959185}"/>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'31_グラフ・散布図(全市町村)'!$H$14:$M$14</c:f>
              <c:strCache>
                <c:ptCount val="6"/>
                <c:pt idx="0">
                  <c:v>長野市</c:v>
                </c:pt>
                <c:pt idx="1">
                  <c:v>松本市</c:v>
                </c:pt>
                <c:pt idx="2">
                  <c:v>駒ヶ根市</c:v>
                </c:pt>
                <c:pt idx="3">
                  <c:v>岡谷市</c:v>
                </c:pt>
                <c:pt idx="4">
                  <c:v>上田市</c:v>
                </c:pt>
                <c:pt idx="5">
                  <c:v>長野県</c:v>
                </c:pt>
              </c:strCache>
            </c:strRef>
          </c:cat>
          <c:val>
            <c:numRef>
              <c:f>'31_グラフ・散布図(全市町村)'!$H$15:$M$15</c:f>
              <c:numCache>
                <c:formatCode>0.00</c:formatCode>
                <c:ptCount val="6"/>
                <c:pt idx="0">
                  <c:v>7.22</c:v>
                </c:pt>
                <c:pt idx="1">
                  <c:v>7.2</c:v>
                </c:pt>
                <c:pt idx="2">
                  <c:v>7.17</c:v>
                </c:pt>
                <c:pt idx="3">
                  <c:v>7.1</c:v>
                </c:pt>
                <c:pt idx="4">
                  <c:v>7.23</c:v>
                </c:pt>
                <c:pt idx="5">
                  <c:v>7.21</c:v>
                </c:pt>
              </c:numCache>
            </c:numRef>
          </c:val>
          <c:extLst>
            <c:ext xmlns:c16="http://schemas.microsoft.com/office/drawing/2014/chart" uri="{C3380CC4-5D6E-409C-BE32-E72D297353CC}">
              <c16:uniqueId val="{00000004-EDEC-4CFA-A5D4-D819C0959185}"/>
            </c:ext>
          </c:extLst>
        </c:ser>
        <c:dLbls>
          <c:dLblPos val="outEnd"/>
          <c:showLegendKey val="0"/>
          <c:showVal val="1"/>
          <c:showCatName val="0"/>
          <c:showSerName val="0"/>
          <c:showPercent val="0"/>
          <c:showBubbleSize val="0"/>
        </c:dLbls>
        <c:gapWidth val="100"/>
        <c:axId val="202490552"/>
        <c:axId val="202489376"/>
        <c:extLst/>
      </c:barChart>
      <c:catAx>
        <c:axId val="20249055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202489376"/>
        <c:crosses val="autoZero"/>
        <c:auto val="1"/>
        <c:lblAlgn val="ctr"/>
        <c:lblOffset val="100"/>
        <c:noMultiLvlLbl val="0"/>
      </c:catAx>
      <c:valAx>
        <c:axId val="2024893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in"/>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2024905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b="1">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24599418738144"/>
          <c:y val="6.4491802677890564E-2"/>
          <c:w val="0.65764682243575601"/>
          <c:h val="0.86788841449213938"/>
        </c:manualLayout>
      </c:layout>
      <c:barChart>
        <c:barDir val="bar"/>
        <c:grouping val="clustered"/>
        <c:varyColors val="0"/>
        <c:ser>
          <c:idx val="0"/>
          <c:order val="0"/>
          <c:tx>
            <c:strRef>
              <c:f>'34_割合比較'!$E$7</c:f>
              <c:strCache>
                <c:ptCount val="1"/>
                <c:pt idx="0">
                  <c:v>長野市</c:v>
                </c:pt>
              </c:strCache>
            </c:strRef>
          </c:tx>
          <c:spPr>
            <a:solidFill>
              <a:schemeClr val="accent2"/>
            </a:solidFill>
            <a:ln>
              <a:solidFill>
                <a:schemeClr val="bg1">
                  <a:lumMod val="65000"/>
                </a:schemeClr>
              </a:solidFill>
            </a:ln>
            <a:effectLst/>
          </c:spPr>
          <c:invertIfNegative val="0"/>
          <c:dLbls>
            <c:dLbl>
              <c:idx val="1"/>
              <c:layout>
                <c:manualLayout>
                  <c:x val="-1.3347555155297605E-2"/>
                  <c:y val="-5.61566650741311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CD-49B7-87EB-071CE7FAECEA}"/>
                </c:ext>
              </c:extLst>
            </c:dLbl>
            <c:dLbl>
              <c:idx val="2"/>
              <c:layout>
                <c:manualLayout>
                  <c:x val="-1.4830616839219558E-2"/>
                  <c:y val="-1.403916626853279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CD-49B7-87EB-071CE7FAECEA}"/>
                </c:ext>
              </c:extLst>
            </c:dLbl>
            <c:dLbl>
              <c:idx val="3"/>
              <c:layout>
                <c:manualLayout>
                  <c:x val="-8.89837010353171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CD-49B7-87EB-071CE7FAECEA}"/>
                </c:ext>
              </c:extLst>
            </c:dLbl>
            <c:dLbl>
              <c:idx val="5"/>
              <c:layout>
                <c:manualLayout>
                  <c:x val="-1.3347555155297577E-2"/>
                  <c:y val="-1.403916626853279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CD-49B7-87EB-071CE7FAECEA}"/>
                </c:ext>
              </c:extLst>
            </c:dLbl>
            <c:numFmt formatCode="[Black]#,##0.0;[Red]\-#,##0.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'34_割合比較'!$F$6:$P$6</c:f>
              <c:strCache>
                <c:ptCount val="9"/>
                <c:pt idx="0">
                  <c:v>糖尿病</c:v>
                </c:pt>
                <c:pt idx="1">
                  <c:v>糖尿病合併症</c:v>
                </c:pt>
                <c:pt idx="2">
                  <c:v>心臓病 </c:v>
                </c:pt>
                <c:pt idx="3">
                  <c:v>脳疾患 </c:v>
                </c:pt>
                <c:pt idx="4">
                  <c:v>がん</c:v>
                </c:pt>
                <c:pt idx="5">
                  <c:v>精神疾患</c:v>
                </c:pt>
                <c:pt idx="6">
                  <c:v>筋・骨格 </c:v>
                </c:pt>
                <c:pt idx="7">
                  <c:v>難病</c:v>
                </c:pt>
                <c:pt idx="8">
                  <c:v>その他</c:v>
                </c:pt>
              </c:strCache>
            </c:strRef>
          </c:cat>
          <c:val>
            <c:numRef>
              <c:f>'34_割合比較'!$F$7:$P$7</c:f>
              <c:numCache>
                <c:formatCode>0.0</c:formatCode>
                <c:ptCount val="11"/>
                <c:pt idx="0">
                  <c:v>27.701863354037265</c:v>
                </c:pt>
                <c:pt idx="1">
                  <c:v>4.8802129547471162</c:v>
                </c:pt>
                <c:pt idx="2">
                  <c:v>67.648624667258204</c:v>
                </c:pt>
                <c:pt idx="3">
                  <c:v>22.165039929015084</c:v>
                </c:pt>
                <c:pt idx="4">
                  <c:v>14.445430346051463</c:v>
                </c:pt>
                <c:pt idx="5">
                  <c:v>23.939662821650398</c:v>
                </c:pt>
                <c:pt idx="6">
                  <c:v>64.560780834072759</c:v>
                </c:pt>
                <c:pt idx="7">
                  <c:v>4.383318544809228</c:v>
                </c:pt>
                <c:pt idx="8">
                  <c:v>70.044365572315883</c:v>
                </c:pt>
                <c:pt idx="9">
                  <c:v>0</c:v>
                </c:pt>
                <c:pt idx="10">
                  <c:v>0</c:v>
                </c:pt>
              </c:numCache>
            </c:numRef>
          </c:val>
          <c:extLst>
            <c:ext xmlns:c16="http://schemas.microsoft.com/office/drawing/2014/chart" uri="{C3380CC4-5D6E-409C-BE32-E72D297353CC}">
              <c16:uniqueId val="{00000004-A4CD-49B7-87EB-071CE7FAECEA}"/>
            </c:ext>
          </c:extLst>
        </c:ser>
        <c:ser>
          <c:idx val="1"/>
          <c:order val="1"/>
          <c:tx>
            <c:strRef>
              <c:f>'34_割合比較'!$E$8</c:f>
              <c:strCache>
                <c:ptCount val="1"/>
                <c:pt idx="0">
                  <c:v>駒ヶ根市</c:v>
                </c:pt>
              </c:strCache>
            </c:strRef>
          </c:tx>
          <c:spPr>
            <a:solidFill>
              <a:schemeClr val="accent5">
                <a:lumMod val="40000"/>
                <a:lumOff val="60000"/>
              </a:schemeClr>
            </a:solidFill>
            <a:ln>
              <a:solidFill>
                <a:schemeClr val="bg1">
                  <a:lumMod val="65000"/>
                </a:schemeClr>
              </a:solidFill>
            </a:ln>
            <a:effectLst/>
          </c:spPr>
          <c:invertIfNegative val="0"/>
          <c:dLbls>
            <c:numFmt formatCode="[Black]#,##0.0_);[Red]\-#,##0.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'34_割合比較'!$F$6:$P$6</c:f>
              <c:strCache>
                <c:ptCount val="9"/>
                <c:pt idx="0">
                  <c:v>糖尿病</c:v>
                </c:pt>
                <c:pt idx="1">
                  <c:v>糖尿病合併症</c:v>
                </c:pt>
                <c:pt idx="2">
                  <c:v>心臓病 </c:v>
                </c:pt>
                <c:pt idx="3">
                  <c:v>脳疾患 </c:v>
                </c:pt>
                <c:pt idx="4">
                  <c:v>がん</c:v>
                </c:pt>
                <c:pt idx="5">
                  <c:v>精神疾患</c:v>
                </c:pt>
                <c:pt idx="6">
                  <c:v>筋・骨格 </c:v>
                </c:pt>
                <c:pt idx="7">
                  <c:v>難病</c:v>
                </c:pt>
                <c:pt idx="8">
                  <c:v>その他</c:v>
                </c:pt>
              </c:strCache>
            </c:strRef>
          </c:cat>
          <c:val>
            <c:numRef>
              <c:f>'34_割合比較'!$F$8:$P$8</c:f>
              <c:numCache>
                <c:formatCode>0.0</c:formatCode>
                <c:ptCount val="11"/>
                <c:pt idx="0">
                  <c:v>23.943661971830984</c:v>
                </c:pt>
                <c:pt idx="1">
                  <c:v>5.164319248826291</c:v>
                </c:pt>
                <c:pt idx="2">
                  <c:v>58.685446009389672</c:v>
                </c:pt>
                <c:pt idx="3">
                  <c:v>15.96244131455399</c:v>
                </c:pt>
                <c:pt idx="4">
                  <c:v>20.187793427230048</c:v>
                </c:pt>
                <c:pt idx="5">
                  <c:v>28.169014084507044</c:v>
                </c:pt>
                <c:pt idx="6">
                  <c:v>68.544600938967136</c:v>
                </c:pt>
                <c:pt idx="7">
                  <c:v>6.103286384976526</c:v>
                </c:pt>
                <c:pt idx="8">
                  <c:v>63.380281690140848</c:v>
                </c:pt>
                <c:pt idx="9">
                  <c:v>0</c:v>
                </c:pt>
                <c:pt idx="10">
                  <c:v>0</c:v>
                </c:pt>
              </c:numCache>
            </c:numRef>
          </c:val>
          <c:extLst>
            <c:ext xmlns:c16="http://schemas.microsoft.com/office/drawing/2014/chart" uri="{C3380CC4-5D6E-409C-BE32-E72D297353CC}">
              <c16:uniqueId val="{00000005-A4CD-49B7-87EB-071CE7FAECEA}"/>
            </c:ext>
          </c:extLst>
        </c:ser>
        <c:ser>
          <c:idx val="2"/>
          <c:order val="2"/>
          <c:tx>
            <c:strRef>
              <c:f>'34_割合比較'!$E$9</c:f>
              <c:strCache>
                <c:ptCount val="1"/>
                <c:pt idx="0">
                  <c:v>長野県</c:v>
                </c:pt>
              </c:strCache>
            </c:strRef>
          </c:tx>
          <c:spPr>
            <a:solidFill>
              <a:schemeClr val="bg1">
                <a:lumMod val="85000"/>
              </a:schemeClr>
            </a:solidFill>
            <a:ln>
              <a:solidFill>
                <a:schemeClr val="bg1">
                  <a:lumMod val="65000"/>
                </a:schemeClr>
              </a:solidFill>
            </a:ln>
            <a:effectLst/>
          </c:spPr>
          <c:invertIfNegative val="0"/>
          <c:dLbls>
            <c:dLbl>
              <c:idx val="0"/>
              <c:layout>
                <c:manualLayout>
                  <c:x val="-8.3420347939337151E-4"/>
                  <c:y val="-6.5952986415112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CD-49B7-87EB-071CE7FAECEA}"/>
                </c:ext>
              </c:extLst>
            </c:dLbl>
            <c:dLbl>
              <c:idx val="1"/>
              <c:layout>
                <c:manualLayout>
                  <c:x val="9.5040925423760039E-3"/>
                  <c:y val="-8.08215224659538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CD-49B7-87EB-071CE7FAECEA}"/>
                </c:ext>
              </c:extLst>
            </c:dLbl>
            <c:dLbl>
              <c:idx val="2"/>
              <c:layout>
                <c:manualLayout>
                  <c:x val="1.6313678523141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CD-49B7-87EB-071CE7FAECEA}"/>
                </c:ext>
              </c:extLst>
            </c:dLbl>
            <c:dLbl>
              <c:idx val="3"/>
              <c:layout>
                <c:manualLayout>
                  <c:x val="1.3347555155297577E-2"/>
                  <c:y val="-5.61566650741311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CD-49B7-87EB-071CE7FAECEA}"/>
                </c:ext>
              </c:extLst>
            </c:dLbl>
            <c:dLbl>
              <c:idx val="4"/>
              <c:layout>
                <c:manualLayout>
                  <c:x val="8.8983701035316651E-3"/>
                  <c:y val="5.9539939109863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CD-49B7-87EB-071CE7FAECEA}"/>
                </c:ext>
              </c:extLst>
            </c:dLbl>
            <c:dLbl>
              <c:idx val="5"/>
              <c:layout>
                <c:manualLayout>
                  <c:x val="1.03814317874536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CD-49B7-87EB-071CE7FAECEA}"/>
                </c:ext>
              </c:extLst>
            </c:dLbl>
            <c:dLbl>
              <c:idx val="9"/>
              <c:layout>
                <c:manualLayout>
                  <c:x val="-1.08756600455414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CD-49B7-87EB-071CE7FAECEA}"/>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'34_割合比較'!$F$6:$P$6</c:f>
              <c:strCache>
                <c:ptCount val="9"/>
                <c:pt idx="0">
                  <c:v>糖尿病</c:v>
                </c:pt>
                <c:pt idx="1">
                  <c:v>糖尿病合併症</c:v>
                </c:pt>
                <c:pt idx="2">
                  <c:v>心臓病 </c:v>
                </c:pt>
                <c:pt idx="3">
                  <c:v>脳疾患 </c:v>
                </c:pt>
                <c:pt idx="4">
                  <c:v>がん</c:v>
                </c:pt>
                <c:pt idx="5">
                  <c:v>精神疾患</c:v>
                </c:pt>
                <c:pt idx="6">
                  <c:v>筋・骨格 </c:v>
                </c:pt>
                <c:pt idx="7">
                  <c:v>難病</c:v>
                </c:pt>
                <c:pt idx="8">
                  <c:v>その他</c:v>
                </c:pt>
              </c:strCache>
            </c:strRef>
          </c:cat>
          <c:val>
            <c:numRef>
              <c:f>'34_割合比較'!$F$9:$P$9</c:f>
              <c:numCache>
                <c:formatCode>0.0</c:formatCode>
                <c:ptCount val="11"/>
                <c:pt idx="0">
                  <c:v>25.674695298897269</c:v>
                </c:pt>
                <c:pt idx="1">
                  <c:v>5.4265815438189202</c:v>
                </c:pt>
                <c:pt idx="2">
                  <c:v>67.607370864770743</c:v>
                </c:pt>
                <c:pt idx="3">
                  <c:v>21.85867672663958</c:v>
                </c:pt>
                <c:pt idx="4">
                  <c:v>15.006529309344167</c:v>
                </c:pt>
                <c:pt idx="5">
                  <c:v>22.751015670342426</c:v>
                </c:pt>
                <c:pt idx="6">
                  <c:v>65.996807893209521</c:v>
                </c:pt>
                <c:pt idx="7">
                  <c:v>4.7482588508415553</c:v>
                </c:pt>
                <c:pt idx="8">
                  <c:v>69.660475914103301</c:v>
                </c:pt>
                <c:pt idx="9">
                  <c:v>0</c:v>
                </c:pt>
                <c:pt idx="10">
                  <c:v>0</c:v>
                </c:pt>
              </c:numCache>
            </c:numRef>
          </c:val>
          <c:extLst>
            <c:ext xmlns:c16="http://schemas.microsoft.com/office/drawing/2014/chart" uri="{C3380CC4-5D6E-409C-BE32-E72D297353CC}">
              <c16:uniqueId val="{0000000D-A4CD-49B7-87EB-071CE7FAECEA}"/>
            </c:ext>
          </c:extLst>
        </c:ser>
        <c:dLbls>
          <c:dLblPos val="outEnd"/>
          <c:showLegendKey val="0"/>
          <c:showVal val="1"/>
          <c:showCatName val="0"/>
          <c:showSerName val="0"/>
          <c:showPercent val="0"/>
          <c:showBubbleSize val="0"/>
        </c:dLbls>
        <c:gapWidth val="100"/>
        <c:axId val="488135816"/>
        <c:axId val="488139736"/>
        <c:extLst/>
      </c:barChart>
      <c:catAx>
        <c:axId val="488135816"/>
        <c:scaling>
          <c:orientation val="maxMin"/>
        </c:scaling>
        <c:delete val="0"/>
        <c:axPos val="l"/>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8139736"/>
        <c:crosses val="autoZero"/>
        <c:auto val="1"/>
        <c:lblAlgn val="ctr"/>
        <c:lblOffset val="100"/>
        <c:noMultiLvlLbl val="0"/>
      </c:catAx>
      <c:valAx>
        <c:axId val="488139736"/>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_);[Red]\(#,##0\)" sourceLinked="0"/>
        <c:majorTickMark val="in"/>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8135816"/>
        <c:crosses val="autoZero"/>
        <c:crossBetween val="between"/>
      </c:valAx>
      <c:spPr>
        <a:noFill/>
        <a:ln>
          <a:noFill/>
        </a:ln>
        <a:effectLst/>
      </c:spPr>
    </c:plotArea>
    <c:legend>
      <c:legendPos val="r"/>
      <c:layout>
        <c:manualLayout>
          <c:xMode val="edge"/>
          <c:yMode val="edge"/>
          <c:x val="0.70602677577264283"/>
          <c:y val="0.74130273778216837"/>
          <c:w val="0.2079785432111762"/>
          <c:h val="0.193893363992733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BIZ UDPゴシック" panose="020B0400000000000000" pitchFamily="50" charset="-128"/>
          <a:ea typeface="BIZ UDPゴシック" panose="020B0400000000000000"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93563141398942"/>
          <c:y val="8.3101324515081537E-2"/>
          <c:w val="0.82103297491912564"/>
          <c:h val="0.80217359013171752"/>
        </c:manualLayout>
      </c:layout>
      <c:scatterChart>
        <c:scatterStyle val="lineMarker"/>
        <c:varyColors val="0"/>
        <c:ser>
          <c:idx val="0"/>
          <c:order val="0"/>
          <c:spPr>
            <a:ln w="25400" cap="rnd">
              <a:noFill/>
              <a:round/>
            </a:ln>
            <a:effectLst/>
          </c:spPr>
          <c:marker>
            <c:symbol val="circle"/>
            <c:size val="6"/>
            <c:spPr>
              <a:solidFill>
                <a:srgbClr val="00B050"/>
              </a:solidFill>
              <a:ln w="9525">
                <a:noFill/>
              </a:ln>
              <a:effectLst/>
            </c:spPr>
          </c:marker>
          <c:dLbls>
            <c:dLbl>
              <c:idx val="0"/>
              <c:layout>
                <c:manualLayout>
                  <c:x val="-6.9797665710250451E-2"/>
                  <c:y val="-4.297415684306724E-2"/>
                </c:manualLayout>
              </c:layout>
              <c:tx>
                <c:rich>
                  <a:bodyPr/>
                  <a:lstStyle/>
                  <a:p>
                    <a:fld id="{F2C6F204-03BD-45C9-BE08-42463191EA3E}"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7D2-484A-A068-C748217EF748}"/>
                </c:ext>
              </c:extLst>
            </c:dLbl>
            <c:dLbl>
              <c:idx val="1"/>
              <c:layout>
                <c:manualLayout>
                  <c:x val="5.0846907385903601E-3"/>
                  <c:y val="-7.0951778651889078E-2"/>
                </c:manualLayout>
              </c:layout>
              <c:tx>
                <c:rich>
                  <a:bodyPr/>
                  <a:lstStyle/>
                  <a:p>
                    <a:fld id="{1C581E00-EDB2-40E8-B2D8-946C6ACE7CA0}"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layout>
                    <c:manualLayout>
                      <c:w val="8.1236095654890275E-2"/>
                      <c:h val="4.678557973783036E-2"/>
                    </c:manualLayout>
                  </c15:layout>
                  <c15:dlblFieldTable/>
                  <c15:showDataLabelsRange val="1"/>
                </c:ext>
                <c:ext xmlns:c16="http://schemas.microsoft.com/office/drawing/2014/chart" uri="{C3380CC4-5D6E-409C-BE32-E72D297353CC}">
                  <c16:uniqueId val="{00000001-A7D2-484A-A068-C748217EF748}"/>
                </c:ext>
              </c:extLst>
            </c:dLbl>
            <c:dLbl>
              <c:idx val="2"/>
              <c:layout>
                <c:manualLayout>
                  <c:x val="-1.9035727011886674E-2"/>
                  <c:y val="-3.177929731100796E-2"/>
                </c:manualLayout>
              </c:layout>
              <c:tx>
                <c:rich>
                  <a:bodyPr/>
                  <a:lstStyle/>
                  <a:p>
                    <a:fld id="{DFB71221-EA72-4167-8133-7EEEE225176A}"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7D2-484A-A068-C748217EF748}"/>
                </c:ext>
              </c:extLst>
            </c:dLbl>
            <c:dLbl>
              <c:idx val="3"/>
              <c:tx>
                <c:rich>
                  <a:bodyPr/>
                  <a:lstStyle/>
                  <a:p>
                    <a:fld id="{39D786E6-A4B1-415E-88DD-B168843D528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2B2-4A46-9755-D92D818C6B04}"/>
                </c:ext>
              </c:extLst>
            </c:dLbl>
            <c:dLbl>
              <c:idx val="4"/>
              <c:tx>
                <c:rich>
                  <a:bodyPr/>
                  <a:lstStyle/>
                  <a:p>
                    <a:fld id="{08BB1698-57D8-4590-BE87-89635FB1725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2B2-4A46-9755-D92D818C6B04}"/>
                </c:ext>
              </c:extLst>
            </c:dLbl>
            <c:dLbl>
              <c:idx val="5"/>
              <c:tx>
                <c:rich>
                  <a:bodyPr/>
                  <a:lstStyle/>
                  <a:p>
                    <a:fld id="{1A2FE9AA-EBAE-4F76-917C-EF5B133096D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2B2-4A46-9755-D92D818C6B04}"/>
                </c:ext>
              </c:extLst>
            </c:dLbl>
            <c:dLbl>
              <c:idx val="6"/>
              <c:tx>
                <c:rich>
                  <a:bodyPr/>
                  <a:lstStyle/>
                  <a:p>
                    <a:fld id="{34579FFE-B181-4660-A5F2-32B34CD1566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2B2-4A46-9755-D92D818C6B04}"/>
                </c:ext>
              </c:extLst>
            </c:dLbl>
            <c:dLbl>
              <c:idx val="7"/>
              <c:tx>
                <c:rich>
                  <a:bodyPr/>
                  <a:lstStyle/>
                  <a:p>
                    <a:fld id="{B25F0046-772B-439B-B719-0AD082B969F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2B2-4A46-9755-D92D818C6B04}"/>
                </c:ext>
              </c:extLst>
            </c:dLbl>
            <c:dLbl>
              <c:idx val="8"/>
              <c:tx>
                <c:rich>
                  <a:bodyPr/>
                  <a:lstStyle/>
                  <a:p>
                    <a:fld id="{0D14E754-4538-4EAD-8E80-32518E868B0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2B2-4A46-9755-D92D818C6B04}"/>
                </c:ext>
              </c:extLst>
            </c:dLbl>
            <c:dLbl>
              <c:idx val="9"/>
              <c:tx>
                <c:rich>
                  <a:bodyPr/>
                  <a:lstStyle/>
                  <a:p>
                    <a:fld id="{B23FFC16-3F91-434B-90B3-C00F5FF5D46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2B2-4A46-9755-D92D818C6B04}"/>
                </c:ext>
              </c:extLst>
            </c:dLbl>
            <c:dLbl>
              <c:idx val="10"/>
              <c:tx>
                <c:rich>
                  <a:bodyPr/>
                  <a:lstStyle/>
                  <a:p>
                    <a:fld id="{F8B82F71-16DA-49DC-8D55-B3E67BF7442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2B2-4A46-9755-D92D818C6B04}"/>
                </c:ext>
              </c:extLst>
            </c:dLbl>
            <c:dLbl>
              <c:idx val="11"/>
              <c:tx>
                <c:rich>
                  <a:bodyPr/>
                  <a:lstStyle/>
                  <a:p>
                    <a:fld id="{E8B40F69-51C7-422E-9607-61A62EFAC20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2B2-4A46-9755-D92D818C6B04}"/>
                </c:ext>
              </c:extLst>
            </c:dLbl>
            <c:dLbl>
              <c:idx val="12"/>
              <c:tx>
                <c:rich>
                  <a:bodyPr/>
                  <a:lstStyle/>
                  <a:p>
                    <a:fld id="{E23F930E-85AC-4D7C-8E88-C984B09A5CD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2B2-4A46-9755-D92D818C6B04}"/>
                </c:ext>
              </c:extLst>
            </c:dLbl>
            <c:dLbl>
              <c:idx val="13"/>
              <c:tx>
                <c:rich>
                  <a:bodyPr/>
                  <a:lstStyle/>
                  <a:p>
                    <a:fld id="{286A515E-46B7-4F47-8731-C29D90CA934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2B2-4A46-9755-D92D818C6B04}"/>
                </c:ext>
              </c:extLst>
            </c:dLbl>
            <c:dLbl>
              <c:idx val="14"/>
              <c:layout>
                <c:manualLayout>
                  <c:x val="3.9340502491232075E-2"/>
                  <c:y val="-3.177929731100796E-2"/>
                </c:manualLayout>
              </c:layout>
              <c:tx>
                <c:rich>
                  <a:bodyPr/>
                  <a:lstStyle/>
                  <a:p>
                    <a:fld id="{F2394234-AC88-459A-8F4B-F99502E2734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7D2-484A-A068-C748217EF748}"/>
                </c:ext>
              </c:extLst>
            </c:dLbl>
            <c:dLbl>
              <c:idx val="15"/>
              <c:tx>
                <c:rich>
                  <a:bodyPr/>
                  <a:lstStyle/>
                  <a:p>
                    <a:fld id="{85F96BF0-A8F3-49DC-92A5-37FFFAF15DE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2B2-4A46-9755-D92D818C6B04}"/>
                </c:ext>
              </c:extLst>
            </c:dLbl>
            <c:dLbl>
              <c:idx val="16"/>
              <c:tx>
                <c:rich>
                  <a:bodyPr/>
                  <a:lstStyle/>
                  <a:p>
                    <a:fld id="{ED619383-2174-41B3-AB29-903CD7F9EF1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2B2-4A46-9755-D92D818C6B04}"/>
                </c:ext>
              </c:extLst>
            </c:dLbl>
            <c:dLbl>
              <c:idx val="17"/>
              <c:tx>
                <c:rich>
                  <a:bodyPr/>
                  <a:lstStyle/>
                  <a:p>
                    <a:fld id="{76D8F7F3-83A2-4B21-B983-449AC482BC3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2B2-4A46-9755-D92D818C6B04}"/>
                </c:ext>
              </c:extLst>
            </c:dLbl>
            <c:dLbl>
              <c:idx val="18"/>
              <c:tx>
                <c:rich>
                  <a:bodyPr/>
                  <a:lstStyle/>
                  <a:p>
                    <a:fld id="{E370EB8E-8F70-4A08-B163-B994DD7DA29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2B2-4A46-9755-D92D818C6B04}"/>
                </c:ext>
              </c:extLst>
            </c:dLbl>
            <c:dLbl>
              <c:idx val="19"/>
              <c:layout>
                <c:manualLayout>
                  <c:x val="-1.3947463688172651E-2"/>
                  <c:y val="-6.6966261368366128E-2"/>
                </c:manualLayout>
              </c:layout>
              <c:tx>
                <c:rich>
                  <a:bodyPr/>
                  <a:lstStyle/>
                  <a:p>
                    <a:fld id="{3FCA83C6-0B97-4AD1-A884-CFCAA54B6BEA}"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7D2-484A-A068-C748217EF748}"/>
                </c:ext>
              </c:extLst>
            </c:dLbl>
            <c:dLbl>
              <c:idx val="20"/>
              <c:layout>
                <c:manualLayout>
                  <c:x val="-1.1411561199413988E-2"/>
                  <c:y val="-4.1887894213611082E-2"/>
                </c:manualLayout>
              </c:layout>
              <c:tx>
                <c:rich>
                  <a:bodyPr/>
                  <a:lstStyle/>
                  <a:p>
                    <a:fld id="{B694EF8A-F35C-4C97-9EDD-6FAA06B5305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7D2-484A-A068-C748217EF748}"/>
                </c:ext>
              </c:extLst>
            </c:dLbl>
            <c:dLbl>
              <c:idx val="21"/>
              <c:tx>
                <c:rich>
                  <a:bodyPr/>
                  <a:lstStyle/>
                  <a:p>
                    <a:fld id="{AF4F35A0-3830-473D-BCC8-7421F193F1A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2B2-4A46-9755-D92D818C6B04}"/>
                </c:ext>
              </c:extLst>
            </c:dLbl>
            <c:dLbl>
              <c:idx val="22"/>
              <c:layout>
                <c:manualLayout>
                  <c:x val="-1.3389479572253787E-2"/>
                  <c:y val="-5.5157505221700591E-2"/>
                </c:manualLayout>
              </c:layout>
              <c:tx>
                <c:rich>
                  <a:bodyPr/>
                  <a:lstStyle/>
                  <a:p>
                    <a:fld id="{D350836D-0316-40DC-9958-EB273DC0AA7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7D2-484A-A068-C748217EF748}"/>
                </c:ext>
              </c:extLst>
            </c:dLbl>
            <c:dLbl>
              <c:idx val="23"/>
              <c:tx>
                <c:rich>
                  <a:bodyPr/>
                  <a:lstStyle/>
                  <a:p>
                    <a:fld id="{DCA3235B-40C0-4C13-9846-A0F628352BE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2B2-4A46-9755-D92D818C6B04}"/>
                </c:ext>
              </c:extLst>
            </c:dLbl>
            <c:dLbl>
              <c:idx val="24"/>
              <c:tx>
                <c:rich>
                  <a:bodyPr/>
                  <a:lstStyle/>
                  <a:p>
                    <a:fld id="{DA984EFD-D805-4EAE-AF3C-A4C7A123FB9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2B2-4A46-9755-D92D818C6B04}"/>
                </c:ext>
              </c:extLst>
            </c:dLbl>
            <c:dLbl>
              <c:idx val="25"/>
              <c:tx>
                <c:rich>
                  <a:bodyPr/>
                  <a:lstStyle/>
                  <a:p>
                    <a:fld id="{1FCF2B3C-110A-4050-A66F-BAF49524745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2B2-4A46-9755-D92D818C6B04}"/>
                </c:ext>
              </c:extLst>
            </c:dLbl>
            <c:dLbl>
              <c:idx val="26"/>
              <c:tx>
                <c:rich>
                  <a:bodyPr/>
                  <a:lstStyle/>
                  <a:p>
                    <a:fld id="{BC93127B-1186-468F-AF76-1E483BE917C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2B2-4A46-9755-D92D818C6B04}"/>
                </c:ext>
              </c:extLst>
            </c:dLbl>
            <c:dLbl>
              <c:idx val="27"/>
              <c:tx>
                <c:rich>
                  <a:bodyPr/>
                  <a:lstStyle/>
                  <a:p>
                    <a:fld id="{08F0C759-AE42-4883-9877-60DFB157674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12B2-4A46-9755-D92D818C6B04}"/>
                </c:ext>
              </c:extLst>
            </c:dLbl>
            <c:dLbl>
              <c:idx val="28"/>
              <c:tx>
                <c:rich>
                  <a:bodyPr/>
                  <a:lstStyle/>
                  <a:p>
                    <a:fld id="{CEF3164D-8951-4C16-997F-C8079AF3043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2B2-4A46-9755-D92D818C6B04}"/>
                </c:ext>
              </c:extLst>
            </c:dLbl>
            <c:dLbl>
              <c:idx val="29"/>
              <c:tx>
                <c:rich>
                  <a:bodyPr/>
                  <a:lstStyle/>
                  <a:p>
                    <a:fld id="{7B8E7234-B55B-42EC-8556-ADCBA039739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2B2-4A46-9755-D92D818C6B04}"/>
                </c:ext>
              </c:extLst>
            </c:dLbl>
            <c:dLbl>
              <c:idx val="30"/>
              <c:tx>
                <c:rich>
                  <a:bodyPr/>
                  <a:lstStyle/>
                  <a:p>
                    <a:fld id="{D1C961CB-220D-4F5F-B6DB-BB84A019B25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12B2-4A46-9755-D92D818C6B04}"/>
                </c:ext>
              </c:extLst>
            </c:dLbl>
            <c:dLbl>
              <c:idx val="31"/>
              <c:tx>
                <c:rich>
                  <a:bodyPr/>
                  <a:lstStyle/>
                  <a:p>
                    <a:fld id="{7A9792D3-E27C-4BB7-86CB-B0336B4A5CC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2B2-4A46-9755-D92D818C6B04}"/>
                </c:ext>
              </c:extLst>
            </c:dLbl>
            <c:dLbl>
              <c:idx val="32"/>
              <c:tx>
                <c:rich>
                  <a:bodyPr/>
                  <a:lstStyle/>
                  <a:p>
                    <a:fld id="{1A92A79D-03EE-48E7-A4E4-643424443FE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12B2-4A46-9755-D92D818C6B04}"/>
                </c:ext>
              </c:extLst>
            </c:dLbl>
            <c:dLbl>
              <c:idx val="33"/>
              <c:tx>
                <c:rich>
                  <a:bodyPr/>
                  <a:lstStyle/>
                  <a:p>
                    <a:fld id="{1BCC3F2E-3B10-45A6-857F-AD5E16FC0CB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12B2-4A46-9755-D92D818C6B04}"/>
                </c:ext>
              </c:extLst>
            </c:dLbl>
            <c:dLbl>
              <c:idx val="34"/>
              <c:tx>
                <c:rich>
                  <a:bodyPr/>
                  <a:lstStyle/>
                  <a:p>
                    <a:fld id="{1DAEA7F4-7697-4BDF-97D6-D9788B18D77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2B2-4A46-9755-D92D818C6B04}"/>
                </c:ext>
              </c:extLst>
            </c:dLbl>
            <c:dLbl>
              <c:idx val="35"/>
              <c:tx>
                <c:rich>
                  <a:bodyPr/>
                  <a:lstStyle/>
                  <a:p>
                    <a:fld id="{B5EA779E-1DCD-45AD-88E2-7418CA3F30A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2B2-4A46-9755-D92D818C6B04}"/>
                </c:ext>
              </c:extLst>
            </c:dLbl>
            <c:dLbl>
              <c:idx val="36"/>
              <c:tx>
                <c:rich>
                  <a:bodyPr/>
                  <a:lstStyle/>
                  <a:p>
                    <a:fld id="{0603B72F-6000-4A88-B495-5B0C229EAF0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12B2-4A46-9755-D92D818C6B04}"/>
                </c:ext>
              </c:extLst>
            </c:dLbl>
            <c:dLbl>
              <c:idx val="37"/>
              <c:tx>
                <c:rich>
                  <a:bodyPr/>
                  <a:lstStyle/>
                  <a:p>
                    <a:fld id="{FB20BF9D-5F64-40DD-A6E8-46BA608D1AB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12B2-4A46-9755-D92D818C6B04}"/>
                </c:ext>
              </c:extLst>
            </c:dLbl>
            <c:dLbl>
              <c:idx val="38"/>
              <c:tx>
                <c:rich>
                  <a:bodyPr/>
                  <a:lstStyle/>
                  <a:p>
                    <a:fld id="{C94E4B80-CD72-4F51-8A71-06EF13088D7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12B2-4A46-9755-D92D818C6B04}"/>
                </c:ext>
              </c:extLst>
            </c:dLbl>
            <c:dLbl>
              <c:idx val="39"/>
              <c:tx>
                <c:rich>
                  <a:bodyPr/>
                  <a:lstStyle/>
                  <a:p>
                    <a:fld id="{ADBE1997-7CFF-4C6D-BC4C-8808749DB88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12B2-4A46-9755-D92D818C6B04}"/>
                </c:ext>
              </c:extLst>
            </c:dLbl>
            <c:dLbl>
              <c:idx val="40"/>
              <c:tx>
                <c:rich>
                  <a:bodyPr/>
                  <a:lstStyle/>
                  <a:p>
                    <a:fld id="{1BAC9848-B30D-42FC-AABA-928E5890E0F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12B2-4A46-9755-D92D818C6B04}"/>
                </c:ext>
              </c:extLst>
            </c:dLbl>
            <c:dLbl>
              <c:idx val="41"/>
              <c:tx>
                <c:rich>
                  <a:bodyPr/>
                  <a:lstStyle/>
                  <a:p>
                    <a:fld id="{66512D06-EE03-4173-88BC-564092B14B2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12B2-4A46-9755-D92D818C6B04}"/>
                </c:ext>
              </c:extLst>
            </c:dLbl>
            <c:dLbl>
              <c:idx val="42"/>
              <c:tx>
                <c:rich>
                  <a:bodyPr/>
                  <a:lstStyle/>
                  <a:p>
                    <a:fld id="{5F50C147-7E4E-4D9B-93C3-70810FBD6A8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12B2-4A46-9755-D92D818C6B04}"/>
                </c:ext>
              </c:extLst>
            </c:dLbl>
            <c:dLbl>
              <c:idx val="43"/>
              <c:layout>
                <c:manualLayout>
                  <c:x val="-0.10270405079472607"/>
                  <c:y val="-5.3033835171279985E-2"/>
                </c:manualLayout>
              </c:layout>
              <c:tx>
                <c:rich>
                  <a:bodyPr/>
                  <a:lstStyle/>
                  <a:p>
                    <a:fld id="{3AE50E4C-4278-4B02-8A82-E81CCE7CC9E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A7D2-484A-A068-C748217EF748}"/>
                </c:ext>
              </c:extLst>
            </c:dLbl>
            <c:dLbl>
              <c:idx val="44"/>
              <c:tx>
                <c:rich>
                  <a:bodyPr/>
                  <a:lstStyle/>
                  <a:p>
                    <a:fld id="{964C0917-D4AA-4860-BE17-0EEE61957B5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12B2-4A46-9755-D92D818C6B04}"/>
                </c:ext>
              </c:extLst>
            </c:dLbl>
            <c:dLbl>
              <c:idx val="45"/>
              <c:tx>
                <c:rich>
                  <a:bodyPr/>
                  <a:lstStyle/>
                  <a:p>
                    <a:fld id="{0D784A97-E144-499B-8428-68F6B01447A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12B2-4A46-9755-D92D818C6B04}"/>
                </c:ext>
              </c:extLst>
            </c:dLbl>
            <c:dLbl>
              <c:idx val="46"/>
              <c:tx>
                <c:rich>
                  <a:bodyPr/>
                  <a:lstStyle/>
                  <a:p>
                    <a:fld id="{EA4B2E7A-6EF3-40AC-B4A9-1ABE4F81B31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12B2-4A46-9755-D92D818C6B04}"/>
                </c:ext>
              </c:extLst>
            </c:dLbl>
            <c:dLbl>
              <c:idx val="47"/>
              <c:tx>
                <c:rich>
                  <a:bodyPr/>
                  <a:lstStyle/>
                  <a:p>
                    <a:fld id="{DF11A041-264D-4BB3-8B71-342ED49EA2F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12B2-4A46-9755-D92D818C6B04}"/>
                </c:ext>
              </c:extLst>
            </c:dLbl>
            <c:dLbl>
              <c:idx val="48"/>
              <c:tx>
                <c:rich>
                  <a:bodyPr/>
                  <a:lstStyle/>
                  <a:p>
                    <a:fld id="{1F2D37BC-F0EB-43B7-ACB2-FEE6066A5BA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12B2-4A46-9755-D92D818C6B04}"/>
                </c:ext>
              </c:extLst>
            </c:dLbl>
            <c:dLbl>
              <c:idx val="49"/>
              <c:tx>
                <c:rich>
                  <a:bodyPr/>
                  <a:lstStyle/>
                  <a:p>
                    <a:fld id="{00121503-D786-4292-BF57-8C1C5AA01E2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12B2-4A46-9755-D92D818C6B04}"/>
                </c:ext>
              </c:extLst>
            </c:dLbl>
            <c:dLbl>
              <c:idx val="50"/>
              <c:layout>
                <c:manualLayout>
                  <c:x val="-0.13832628295304181"/>
                  <c:y val="-2.2480732390629223E-2"/>
                </c:manualLayout>
              </c:layout>
              <c:tx>
                <c:rich>
                  <a:bodyPr/>
                  <a:lstStyle/>
                  <a:p>
                    <a:fld id="{84FB7339-EBF1-4155-B4C5-2E9DFF49B9C1}"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A7D2-484A-A068-C748217EF748}"/>
                </c:ext>
              </c:extLst>
            </c:dLbl>
            <c:dLbl>
              <c:idx val="51"/>
              <c:tx>
                <c:rich>
                  <a:bodyPr/>
                  <a:lstStyle/>
                  <a:p>
                    <a:fld id="{0299993A-6D34-4D42-AC29-6E804CD9A43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12B2-4A46-9755-D92D818C6B04}"/>
                </c:ext>
              </c:extLst>
            </c:dLbl>
            <c:dLbl>
              <c:idx val="52"/>
              <c:tx>
                <c:rich>
                  <a:bodyPr/>
                  <a:lstStyle/>
                  <a:p>
                    <a:fld id="{28FA3E73-68DB-45C7-8F67-1D7340A6373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12B2-4A46-9755-D92D818C6B04}"/>
                </c:ext>
              </c:extLst>
            </c:dLbl>
            <c:dLbl>
              <c:idx val="53"/>
              <c:tx>
                <c:rich>
                  <a:bodyPr/>
                  <a:lstStyle/>
                  <a:p>
                    <a:fld id="{3C141452-11EC-4351-A3A6-EF9DAA56CD5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12B2-4A46-9755-D92D818C6B04}"/>
                </c:ext>
              </c:extLst>
            </c:dLbl>
            <c:dLbl>
              <c:idx val="54"/>
              <c:tx>
                <c:rich>
                  <a:bodyPr/>
                  <a:lstStyle/>
                  <a:p>
                    <a:fld id="{EB8A47D0-8EFF-4CC4-8A4D-FB930B47247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12B2-4A46-9755-D92D818C6B04}"/>
                </c:ext>
              </c:extLst>
            </c:dLbl>
            <c:dLbl>
              <c:idx val="55"/>
              <c:tx>
                <c:rich>
                  <a:bodyPr/>
                  <a:lstStyle/>
                  <a:p>
                    <a:fld id="{52ED9AE7-43F4-4081-B654-82CC95F983B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12B2-4A46-9755-D92D818C6B04}"/>
                </c:ext>
              </c:extLst>
            </c:dLbl>
            <c:dLbl>
              <c:idx val="56"/>
              <c:tx>
                <c:rich>
                  <a:bodyPr/>
                  <a:lstStyle/>
                  <a:p>
                    <a:fld id="{E1E3F3F6-357C-493D-AE11-FA780659123E}"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7D32-4BBE-A502-449CA0C5DF8C}"/>
                </c:ext>
              </c:extLst>
            </c:dLbl>
            <c:dLbl>
              <c:idx val="57"/>
              <c:tx>
                <c:rich>
                  <a:bodyPr/>
                  <a:lstStyle/>
                  <a:p>
                    <a:fld id="{BFF51212-3BB3-4480-9583-B451107B4DA7}"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7D32-4BBE-A502-449CA0C5DF8C}"/>
                </c:ext>
              </c:extLst>
            </c:dLbl>
            <c:dLbl>
              <c:idx val="58"/>
              <c:tx>
                <c:rich>
                  <a:bodyPr/>
                  <a:lstStyle/>
                  <a:p>
                    <a:fld id="{988709E2-D2AF-4E0B-8AE6-175730E2366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12B2-4A46-9755-D92D818C6B04}"/>
                </c:ext>
              </c:extLst>
            </c:dLbl>
            <c:dLbl>
              <c:idx val="59"/>
              <c:tx>
                <c:rich>
                  <a:bodyPr/>
                  <a:lstStyle/>
                  <a:p>
                    <a:fld id="{156E9EF0-8438-4F00-BFDF-F2AF8EC0467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12B2-4A46-9755-D92D818C6B04}"/>
                </c:ext>
              </c:extLst>
            </c:dLbl>
            <c:dLbl>
              <c:idx val="60"/>
              <c:tx>
                <c:rich>
                  <a:bodyPr/>
                  <a:lstStyle/>
                  <a:p>
                    <a:fld id="{9B6ABEC9-76AE-4226-8191-4A2BB6F1899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12B2-4A46-9755-D92D818C6B04}"/>
                </c:ext>
              </c:extLst>
            </c:dLbl>
            <c:dLbl>
              <c:idx val="61"/>
              <c:layout>
                <c:manualLayout>
                  <c:x val="-0.19204689063411348"/>
                  <c:y val="-8.0898687565452237E-2"/>
                </c:manualLayout>
              </c:layout>
              <c:tx>
                <c:rich>
                  <a:bodyPr/>
                  <a:lstStyle/>
                  <a:p>
                    <a:fld id="{74574900-32BA-459E-BEBB-14CEE9832551}"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7D2-484A-A068-C748217EF748}"/>
                </c:ext>
              </c:extLst>
            </c:dLbl>
            <c:dLbl>
              <c:idx val="62"/>
              <c:tx>
                <c:rich>
                  <a:bodyPr/>
                  <a:lstStyle/>
                  <a:p>
                    <a:fld id="{F939CCA7-6290-412B-A36B-DB856A82CEA5}"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7D32-4BBE-A502-449CA0C5DF8C}"/>
                </c:ext>
              </c:extLst>
            </c:dLbl>
            <c:dLbl>
              <c:idx val="63"/>
              <c:tx>
                <c:rich>
                  <a:bodyPr/>
                  <a:lstStyle/>
                  <a:p>
                    <a:fld id="{10A85599-7691-4341-A900-D1A2AC2928E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12B2-4A46-9755-D92D818C6B04}"/>
                </c:ext>
              </c:extLst>
            </c:dLbl>
            <c:dLbl>
              <c:idx val="64"/>
              <c:tx>
                <c:rich>
                  <a:bodyPr/>
                  <a:lstStyle/>
                  <a:p>
                    <a:fld id="{79A17BEF-B647-4768-890A-DC8C3CF6DEC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12B2-4A46-9755-D92D818C6B04}"/>
                </c:ext>
              </c:extLst>
            </c:dLbl>
            <c:dLbl>
              <c:idx val="65"/>
              <c:tx>
                <c:rich>
                  <a:bodyPr/>
                  <a:lstStyle/>
                  <a:p>
                    <a:fld id="{961603E1-F2D4-4362-BFB2-7AE33D720E9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12B2-4A46-9755-D92D818C6B04}"/>
                </c:ext>
              </c:extLst>
            </c:dLbl>
            <c:dLbl>
              <c:idx val="66"/>
              <c:layout>
                <c:manualLayout>
                  <c:x val="-0.13067904879296044"/>
                  <c:y val="-6.8101479843070412E-2"/>
                </c:manualLayout>
              </c:layout>
              <c:tx>
                <c:rich>
                  <a:bodyPr/>
                  <a:lstStyle/>
                  <a:p>
                    <a:fld id="{67AD3D49-BD16-42D6-ABF3-116805F75CAC}"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A7D2-484A-A068-C748217EF748}"/>
                </c:ext>
              </c:extLst>
            </c:dLbl>
            <c:dLbl>
              <c:idx val="67"/>
              <c:tx>
                <c:rich>
                  <a:bodyPr/>
                  <a:lstStyle/>
                  <a:p>
                    <a:fld id="{16DC36D0-2D03-4629-AFEE-B48C66A8EBF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12B2-4A46-9755-D92D818C6B04}"/>
                </c:ext>
              </c:extLst>
            </c:dLbl>
            <c:dLbl>
              <c:idx val="68"/>
              <c:layout>
                <c:manualLayout>
                  <c:x val="-7.6180573953641825E-3"/>
                  <c:y val="2.5393328027537802E-2"/>
                </c:manualLayout>
              </c:layout>
              <c:tx>
                <c:rich>
                  <a:bodyPr/>
                  <a:lstStyle/>
                  <a:p>
                    <a:fld id="{116AC62E-A0CF-4B1B-B658-33CEBEC5511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A7D2-484A-A068-C748217EF748}"/>
                </c:ext>
              </c:extLst>
            </c:dLbl>
            <c:dLbl>
              <c:idx val="69"/>
              <c:tx>
                <c:rich>
                  <a:bodyPr/>
                  <a:lstStyle/>
                  <a:p>
                    <a:fld id="{5253A6CF-F378-4E73-95C8-C31500F9015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12B2-4A46-9755-D92D818C6B04}"/>
                </c:ext>
              </c:extLst>
            </c:dLbl>
            <c:dLbl>
              <c:idx val="70"/>
              <c:tx>
                <c:rich>
                  <a:bodyPr/>
                  <a:lstStyle/>
                  <a:p>
                    <a:fld id="{D5E4BF79-A1C4-4531-8006-165351C6C08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12B2-4A46-9755-D92D818C6B04}"/>
                </c:ext>
              </c:extLst>
            </c:dLbl>
            <c:dLbl>
              <c:idx val="71"/>
              <c:tx>
                <c:rich>
                  <a:bodyPr/>
                  <a:lstStyle/>
                  <a:p>
                    <a:fld id="{36F48440-698B-4CFB-8F68-F2A6F6E64FE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12B2-4A46-9755-D92D818C6B04}"/>
                </c:ext>
              </c:extLst>
            </c:dLbl>
            <c:dLbl>
              <c:idx val="72"/>
              <c:tx>
                <c:rich>
                  <a:bodyPr/>
                  <a:lstStyle/>
                  <a:p>
                    <a:fld id="{8FC00A64-CE26-41D0-B798-F2DC558A920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12B2-4A46-9755-D92D818C6B04}"/>
                </c:ext>
              </c:extLst>
            </c:dLbl>
            <c:dLbl>
              <c:idx val="73"/>
              <c:tx>
                <c:rich>
                  <a:bodyPr/>
                  <a:lstStyle/>
                  <a:p>
                    <a:fld id="{157A4D56-8DA6-47CA-B13D-76F14ED8247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12B2-4A46-9755-D92D818C6B04}"/>
                </c:ext>
              </c:extLst>
            </c:dLbl>
            <c:dLbl>
              <c:idx val="74"/>
              <c:tx>
                <c:rich>
                  <a:bodyPr/>
                  <a:lstStyle/>
                  <a:p>
                    <a:fld id="{F01A1EE4-9234-45D5-B11F-2E161657B9D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12B2-4A46-9755-D92D818C6B04}"/>
                </c:ext>
              </c:extLst>
            </c:dLbl>
            <c:dLbl>
              <c:idx val="75"/>
              <c:tx>
                <c:rich>
                  <a:bodyPr/>
                  <a:lstStyle/>
                  <a:p>
                    <a:fld id="{E60D2D58-D315-4BFA-AAA1-8627FCA013C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12B2-4A46-9755-D92D818C6B04}"/>
                </c:ext>
              </c:extLst>
            </c:dLbl>
            <c:dLbl>
              <c:idx val="76"/>
              <c:tx>
                <c:rich>
                  <a:bodyPr/>
                  <a:lstStyle/>
                  <a:p>
                    <a:fld id="{7388E39E-3554-4B9A-9767-400F6DB7417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12B2-4A46-9755-D92D818C6B0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'31_グラフ・散布図(全市町村)'!$X$4:$X$80</c:f>
              <c:numCache>
                <c:formatCode>0.0</c:formatCode>
                <c:ptCount val="77"/>
                <c:pt idx="0">
                  <c:v>7.05</c:v>
                </c:pt>
                <c:pt idx="1">
                  <c:v>7.13</c:v>
                </c:pt>
                <c:pt idx="2">
                  <c:v>7.08</c:v>
                </c:pt>
                <c:pt idx="3">
                  <c:v>6.99</c:v>
                </c:pt>
                <c:pt idx="4">
                  <c:v>6.92</c:v>
                </c:pt>
                <c:pt idx="5">
                  <c:v>6.99</c:v>
                </c:pt>
                <c:pt idx="6">
                  <c:v>7.05</c:v>
                </c:pt>
                <c:pt idx="7">
                  <c:v>7.17</c:v>
                </c:pt>
                <c:pt idx="8">
                  <c:v>7.18</c:v>
                </c:pt>
                <c:pt idx="9">
                  <c:v>7.16</c:v>
                </c:pt>
                <c:pt idx="10">
                  <c:v>6.95</c:v>
                </c:pt>
                <c:pt idx="11">
                  <c:v>7.19</c:v>
                </c:pt>
                <c:pt idx="12">
                  <c:v>7.11</c:v>
                </c:pt>
                <c:pt idx="13">
                  <c:v>6.99</c:v>
                </c:pt>
                <c:pt idx="14">
                  <c:v>7.1</c:v>
                </c:pt>
                <c:pt idx="15">
                  <c:v>7.08</c:v>
                </c:pt>
                <c:pt idx="16">
                  <c:v>7.2</c:v>
                </c:pt>
                <c:pt idx="17">
                  <c:v>7.28</c:v>
                </c:pt>
                <c:pt idx="18">
                  <c:v>7.24</c:v>
                </c:pt>
                <c:pt idx="19">
                  <c:v>7.38</c:v>
                </c:pt>
                <c:pt idx="20">
                  <c:v>7.17</c:v>
                </c:pt>
                <c:pt idx="21">
                  <c:v>7.02</c:v>
                </c:pt>
                <c:pt idx="22">
                  <c:v>7.19</c:v>
                </c:pt>
                <c:pt idx="23">
                  <c:v>7.19</c:v>
                </c:pt>
                <c:pt idx="24">
                  <c:v>7.13</c:v>
                </c:pt>
                <c:pt idx="25">
                  <c:v>7.48</c:v>
                </c:pt>
                <c:pt idx="26">
                  <c:v>6.65</c:v>
                </c:pt>
                <c:pt idx="27">
                  <c:v>7.11</c:v>
                </c:pt>
                <c:pt idx="28">
                  <c:v>7.71</c:v>
                </c:pt>
                <c:pt idx="29">
                  <c:v>7.54</c:v>
                </c:pt>
                <c:pt idx="30">
                  <c:v>6.99</c:v>
                </c:pt>
                <c:pt idx="31">
                  <c:v>6.99</c:v>
                </c:pt>
                <c:pt idx="32">
                  <c:v>6.99</c:v>
                </c:pt>
                <c:pt idx="33">
                  <c:v>7.25</c:v>
                </c:pt>
                <c:pt idx="34">
                  <c:v>6.99</c:v>
                </c:pt>
                <c:pt idx="35">
                  <c:v>7.21</c:v>
                </c:pt>
                <c:pt idx="36">
                  <c:v>7.13</c:v>
                </c:pt>
                <c:pt idx="37">
                  <c:v>7.24</c:v>
                </c:pt>
                <c:pt idx="38">
                  <c:v>7.16</c:v>
                </c:pt>
                <c:pt idx="39">
                  <c:v>7.38</c:v>
                </c:pt>
                <c:pt idx="40">
                  <c:v>7.24</c:v>
                </c:pt>
                <c:pt idx="41">
                  <c:v>6.85</c:v>
                </c:pt>
                <c:pt idx="42">
                  <c:v>7.04</c:v>
                </c:pt>
                <c:pt idx="43">
                  <c:v>7.59</c:v>
                </c:pt>
                <c:pt idx="44">
                  <c:v>7.03</c:v>
                </c:pt>
                <c:pt idx="45">
                  <c:v>7.16</c:v>
                </c:pt>
                <c:pt idx="46">
                  <c:v>6.45</c:v>
                </c:pt>
                <c:pt idx="47">
                  <c:v>6.88</c:v>
                </c:pt>
                <c:pt idx="48">
                  <c:v>7.14</c:v>
                </c:pt>
                <c:pt idx="49">
                  <c:v>7.35</c:v>
                </c:pt>
                <c:pt idx="50">
                  <c:v>7.58</c:v>
                </c:pt>
                <c:pt idx="51">
                  <c:v>7.04</c:v>
                </c:pt>
                <c:pt idx="52">
                  <c:v>7.09</c:v>
                </c:pt>
                <c:pt idx="53">
                  <c:v>7.09</c:v>
                </c:pt>
                <c:pt idx="54">
                  <c:v>7.09</c:v>
                </c:pt>
                <c:pt idx="55">
                  <c:v>7.09</c:v>
                </c:pt>
                <c:pt idx="56">
                  <c:v>7.09</c:v>
                </c:pt>
                <c:pt idx="57">
                  <c:v>7.09</c:v>
                </c:pt>
                <c:pt idx="58">
                  <c:v>7.44</c:v>
                </c:pt>
                <c:pt idx="59">
                  <c:v>7.73</c:v>
                </c:pt>
                <c:pt idx="60">
                  <c:v>7.21</c:v>
                </c:pt>
                <c:pt idx="61">
                  <c:v>6.95</c:v>
                </c:pt>
                <c:pt idx="62">
                  <c:v>7.78</c:v>
                </c:pt>
                <c:pt idx="63">
                  <c:v>7.19</c:v>
                </c:pt>
                <c:pt idx="64">
                  <c:v>7.19</c:v>
                </c:pt>
                <c:pt idx="65">
                  <c:v>7.19</c:v>
                </c:pt>
                <c:pt idx="66">
                  <c:v>7.19</c:v>
                </c:pt>
                <c:pt idx="67">
                  <c:v>7.21</c:v>
                </c:pt>
                <c:pt idx="68">
                  <c:v>7.31</c:v>
                </c:pt>
                <c:pt idx="69">
                  <c:v>7.62</c:v>
                </c:pt>
                <c:pt idx="70">
                  <c:v>7</c:v>
                </c:pt>
                <c:pt idx="71">
                  <c:v>7.21</c:v>
                </c:pt>
                <c:pt idx="72">
                  <c:v>7.11</c:v>
                </c:pt>
                <c:pt idx="73">
                  <c:v>7.04</c:v>
                </c:pt>
                <c:pt idx="74">
                  <c:v>7.86</c:v>
                </c:pt>
                <c:pt idx="75">
                  <c:v>7.26</c:v>
                </c:pt>
                <c:pt idx="76">
                  <c:v>7.43</c:v>
                </c:pt>
              </c:numCache>
            </c:numRef>
          </c:xVal>
          <c:yVal>
            <c:numRef>
              <c:f>'31_グラフ・散布図(全市町村)'!$Y$4:$Y$80</c:f>
              <c:numCache>
                <c:formatCode>0.0</c:formatCode>
                <c:ptCount val="77"/>
                <c:pt idx="0">
                  <c:v>80</c:v>
                </c:pt>
                <c:pt idx="1">
                  <c:v>70</c:v>
                </c:pt>
                <c:pt idx="2">
                  <c:v>90</c:v>
                </c:pt>
                <c:pt idx="3">
                  <c:v>65</c:v>
                </c:pt>
                <c:pt idx="4">
                  <c:v>45</c:v>
                </c:pt>
                <c:pt idx="5">
                  <c:v>65</c:v>
                </c:pt>
                <c:pt idx="6">
                  <c:v>80</c:v>
                </c:pt>
                <c:pt idx="7">
                  <c:v>90</c:v>
                </c:pt>
                <c:pt idx="8">
                  <c:v>50</c:v>
                </c:pt>
                <c:pt idx="9">
                  <c:v>40</c:v>
                </c:pt>
                <c:pt idx="10">
                  <c:v>50</c:v>
                </c:pt>
                <c:pt idx="11">
                  <c:v>55</c:v>
                </c:pt>
                <c:pt idx="12">
                  <c:v>30</c:v>
                </c:pt>
                <c:pt idx="13">
                  <c:v>65</c:v>
                </c:pt>
                <c:pt idx="14">
                  <c:v>60</c:v>
                </c:pt>
                <c:pt idx="15">
                  <c:v>70</c:v>
                </c:pt>
                <c:pt idx="16">
                  <c:v>65</c:v>
                </c:pt>
                <c:pt idx="17">
                  <c:v>75</c:v>
                </c:pt>
                <c:pt idx="18">
                  <c:v>40</c:v>
                </c:pt>
                <c:pt idx="19">
                  <c:v>95</c:v>
                </c:pt>
                <c:pt idx="20">
                  <c:v>95</c:v>
                </c:pt>
                <c:pt idx="21">
                  <c:v>105</c:v>
                </c:pt>
                <c:pt idx="22">
                  <c:v>60</c:v>
                </c:pt>
                <c:pt idx="23">
                  <c:v>120</c:v>
                </c:pt>
                <c:pt idx="24">
                  <c:v>75</c:v>
                </c:pt>
                <c:pt idx="25">
                  <c:v>40</c:v>
                </c:pt>
                <c:pt idx="26">
                  <c:v>55</c:v>
                </c:pt>
                <c:pt idx="27">
                  <c:v>90</c:v>
                </c:pt>
                <c:pt idx="28">
                  <c:v>90</c:v>
                </c:pt>
                <c:pt idx="29">
                  <c:v>75</c:v>
                </c:pt>
                <c:pt idx="30">
                  <c:v>65</c:v>
                </c:pt>
                <c:pt idx="31">
                  <c:v>65</c:v>
                </c:pt>
                <c:pt idx="32">
                  <c:v>65</c:v>
                </c:pt>
                <c:pt idx="33">
                  <c:v>30</c:v>
                </c:pt>
                <c:pt idx="34">
                  <c:v>50</c:v>
                </c:pt>
                <c:pt idx="35">
                  <c:v>70</c:v>
                </c:pt>
                <c:pt idx="36">
                  <c:v>35</c:v>
                </c:pt>
                <c:pt idx="37">
                  <c:v>80</c:v>
                </c:pt>
                <c:pt idx="38">
                  <c:v>70</c:v>
                </c:pt>
                <c:pt idx="39">
                  <c:v>85</c:v>
                </c:pt>
                <c:pt idx="40">
                  <c:v>95</c:v>
                </c:pt>
                <c:pt idx="41">
                  <c:v>75</c:v>
                </c:pt>
                <c:pt idx="42">
                  <c:v>100</c:v>
                </c:pt>
                <c:pt idx="43">
                  <c:v>80</c:v>
                </c:pt>
                <c:pt idx="44">
                  <c:v>60</c:v>
                </c:pt>
                <c:pt idx="45">
                  <c:v>60</c:v>
                </c:pt>
                <c:pt idx="46">
                  <c:v>105</c:v>
                </c:pt>
                <c:pt idx="47">
                  <c:v>90</c:v>
                </c:pt>
                <c:pt idx="48">
                  <c:v>70</c:v>
                </c:pt>
                <c:pt idx="49">
                  <c:v>50</c:v>
                </c:pt>
                <c:pt idx="50">
                  <c:v>40</c:v>
                </c:pt>
                <c:pt idx="51">
                  <c:v>120</c:v>
                </c:pt>
                <c:pt idx="52">
                  <c:v>80</c:v>
                </c:pt>
                <c:pt idx="53">
                  <c:v>80</c:v>
                </c:pt>
                <c:pt idx="54">
                  <c:v>80</c:v>
                </c:pt>
                <c:pt idx="55">
                  <c:v>80</c:v>
                </c:pt>
                <c:pt idx="56">
                  <c:v>80</c:v>
                </c:pt>
                <c:pt idx="57">
                  <c:v>80</c:v>
                </c:pt>
                <c:pt idx="58">
                  <c:v>80</c:v>
                </c:pt>
                <c:pt idx="59">
                  <c:v>45</c:v>
                </c:pt>
                <c:pt idx="60">
                  <c:v>110</c:v>
                </c:pt>
                <c:pt idx="61">
                  <c:v>10</c:v>
                </c:pt>
                <c:pt idx="62">
                  <c:v>45</c:v>
                </c:pt>
                <c:pt idx="63">
                  <c:v>55</c:v>
                </c:pt>
                <c:pt idx="64">
                  <c:v>55</c:v>
                </c:pt>
                <c:pt idx="65">
                  <c:v>55</c:v>
                </c:pt>
                <c:pt idx="66">
                  <c:v>55</c:v>
                </c:pt>
                <c:pt idx="67">
                  <c:v>105</c:v>
                </c:pt>
                <c:pt idx="68">
                  <c:v>70</c:v>
                </c:pt>
                <c:pt idx="69">
                  <c:v>95</c:v>
                </c:pt>
                <c:pt idx="70">
                  <c:v>10</c:v>
                </c:pt>
                <c:pt idx="71">
                  <c:v>95</c:v>
                </c:pt>
                <c:pt idx="72">
                  <c:v>75</c:v>
                </c:pt>
                <c:pt idx="73">
                  <c:v>70</c:v>
                </c:pt>
                <c:pt idx="74">
                  <c:v>65</c:v>
                </c:pt>
                <c:pt idx="75">
                  <c:v>80</c:v>
                </c:pt>
                <c:pt idx="76">
                  <c:v>60</c:v>
                </c:pt>
              </c:numCache>
            </c:numRef>
          </c:yVal>
          <c:smooth val="0"/>
          <c:extLst>
            <c:ext xmlns:c15="http://schemas.microsoft.com/office/drawing/2012/chart" uri="{02D57815-91ED-43cb-92C2-25804820EDAC}">
              <c15:datalabelsRange>
                <c15:f>'31_グラフ・散布図(全市町村)'!$V$4:$V$80</c15:f>
                <c15:dlblRangeCache>
                  <c:ptCount val="77"/>
                  <c:pt idx="0">
                    <c:v>長野市</c:v>
                  </c:pt>
                  <c:pt idx="23">
                    <c:v>北相木村</c:v>
                  </c:pt>
                  <c:pt idx="51">
                    <c:v>大鹿村</c:v>
                  </c:pt>
                  <c:pt idx="59">
                    <c:v>生坂村</c:v>
                  </c:pt>
                  <c:pt idx="60">
                    <c:v>山形村</c:v>
                  </c:pt>
                  <c:pt idx="62">
                    <c:v>筑北村</c:v>
                  </c:pt>
                  <c:pt idx="74">
                    <c:v>小川村</c:v>
                  </c:pt>
                </c15:dlblRangeCache>
              </c15:datalabelsRange>
            </c:ext>
            <c:ext xmlns:c16="http://schemas.microsoft.com/office/drawing/2014/chart" uri="{C3380CC4-5D6E-409C-BE32-E72D297353CC}">
              <c16:uniqueId val="{0000004E-A7D2-484A-A068-C748217EF748}"/>
            </c:ext>
          </c:extLst>
        </c:ser>
        <c:dLbls>
          <c:dLblPos val="t"/>
          <c:showLegendKey val="0"/>
          <c:showVal val="1"/>
          <c:showCatName val="0"/>
          <c:showSerName val="0"/>
          <c:showPercent val="0"/>
          <c:showBubbleSize val="0"/>
        </c:dLbls>
        <c:axId val="202490944"/>
        <c:axId val="202491728"/>
      </c:scatterChart>
      <c:valAx>
        <c:axId val="20249094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202491728"/>
        <c:crosses val="autoZero"/>
        <c:crossBetween val="midCat"/>
      </c:valAx>
      <c:valAx>
        <c:axId val="202491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20249094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BIZ UDPゴシック" panose="020B0400000000000000" pitchFamily="50" charset="-128"/>
          <a:ea typeface="BIZ UDPゴシック" panose="020B0400000000000000"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'31_グラフ・散布図(全市町村)'!$F$5</c:f>
          <c:strCache>
            <c:ptCount val="1"/>
            <c:pt idx="0">
              <c:v>1　幸福度_元気_得点_【2016】</c:v>
            </c:pt>
          </c:strCache>
        </c:strRef>
      </c:tx>
      <c:layout>
        <c:manualLayout>
          <c:xMode val="edge"/>
          <c:yMode val="edge"/>
          <c:x val="0.10248675456980302"/>
          <c:y val="1.2637606691714288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manualLayout>
          <c:layoutTarget val="inner"/>
          <c:xMode val="edge"/>
          <c:yMode val="edge"/>
          <c:x val="0.118113141340079"/>
          <c:y val="7.9688121580338084E-2"/>
          <c:w val="0.84687194363223373"/>
          <c:h val="0.90777449107121111"/>
        </c:manualLayout>
      </c:layout>
      <c:barChart>
        <c:barDir val="bar"/>
        <c:grouping val="clustered"/>
        <c:varyColors val="0"/>
        <c:ser>
          <c:idx val="0"/>
          <c:order val="0"/>
          <c:tx>
            <c:strRef>
              <c:f>'31_グラフ・散布図(全市町村)'!$AO$3</c:f>
              <c:strCache>
                <c:ptCount val="1"/>
                <c:pt idx="0">
                  <c:v>1　幸福度_元気_得点_【2016】</c:v>
                </c:pt>
              </c:strCache>
            </c:strRef>
          </c:tx>
          <c:spPr>
            <a:solidFill>
              <a:schemeClr val="bg1">
                <a:lumMod val="85000"/>
              </a:schemeClr>
            </a:solidFill>
            <a:ln w="3175">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'31_グラフ・散布図(全市町村)'!$AN$4:$AN$80</c:f>
              <c:strCache>
                <c:ptCount val="77"/>
                <c:pt idx="0">
                  <c:v>長和町</c:v>
                </c:pt>
                <c:pt idx="1">
                  <c:v>安曇野市</c:v>
                </c:pt>
                <c:pt idx="2">
                  <c:v>朝日村</c:v>
                </c:pt>
                <c:pt idx="3">
                  <c:v>箕輪町</c:v>
                </c:pt>
                <c:pt idx="4">
                  <c:v>南相木村</c:v>
                </c:pt>
                <c:pt idx="5">
                  <c:v>山形村</c:v>
                </c:pt>
                <c:pt idx="6">
                  <c:v>軽井沢町</c:v>
                </c:pt>
                <c:pt idx="7">
                  <c:v>高山村</c:v>
                </c:pt>
                <c:pt idx="8">
                  <c:v>小海町</c:v>
                </c:pt>
                <c:pt idx="9">
                  <c:v>泰阜村</c:v>
                </c:pt>
                <c:pt idx="10">
                  <c:v>川上村</c:v>
                </c:pt>
                <c:pt idx="11">
                  <c:v>信濃町</c:v>
                </c:pt>
                <c:pt idx="12">
                  <c:v>喬木村</c:v>
                </c:pt>
                <c:pt idx="13">
                  <c:v>立科町</c:v>
                </c:pt>
                <c:pt idx="14">
                  <c:v>小布施町</c:v>
                </c:pt>
                <c:pt idx="15">
                  <c:v>東御市</c:v>
                </c:pt>
                <c:pt idx="16">
                  <c:v>下條村</c:v>
                </c:pt>
                <c:pt idx="17">
                  <c:v>生坂村</c:v>
                </c:pt>
                <c:pt idx="18">
                  <c:v>山ノ内町</c:v>
                </c:pt>
                <c:pt idx="19">
                  <c:v>坂城町</c:v>
                </c:pt>
                <c:pt idx="20">
                  <c:v>千曲市</c:v>
                </c:pt>
                <c:pt idx="21">
                  <c:v>松川町</c:v>
                </c:pt>
                <c:pt idx="22">
                  <c:v>中野市</c:v>
                </c:pt>
                <c:pt idx="23">
                  <c:v>平谷村</c:v>
                </c:pt>
                <c:pt idx="24">
                  <c:v>売木村</c:v>
                </c:pt>
                <c:pt idx="25">
                  <c:v>須坂市</c:v>
                </c:pt>
                <c:pt idx="26">
                  <c:v>木曽町</c:v>
                </c:pt>
                <c:pt idx="27">
                  <c:v>大桑村</c:v>
                </c:pt>
                <c:pt idx="28">
                  <c:v>王滝村</c:v>
                </c:pt>
                <c:pt idx="29">
                  <c:v>木祖村</c:v>
                </c:pt>
                <c:pt idx="30">
                  <c:v>南木曽町</c:v>
                </c:pt>
                <c:pt idx="31">
                  <c:v>上松町</c:v>
                </c:pt>
                <c:pt idx="32">
                  <c:v>小諸市</c:v>
                </c:pt>
                <c:pt idx="33">
                  <c:v>上田市</c:v>
                </c:pt>
                <c:pt idx="34">
                  <c:v>根羽村</c:v>
                </c:pt>
                <c:pt idx="35">
                  <c:v>長野市</c:v>
                </c:pt>
                <c:pt idx="36">
                  <c:v>飯綱町</c:v>
                </c:pt>
                <c:pt idx="37">
                  <c:v>小谷村</c:v>
                </c:pt>
                <c:pt idx="38">
                  <c:v>白馬村</c:v>
                </c:pt>
                <c:pt idx="39">
                  <c:v>松川村</c:v>
                </c:pt>
                <c:pt idx="40">
                  <c:v>池田町</c:v>
                </c:pt>
                <c:pt idx="41">
                  <c:v>飯島町</c:v>
                </c:pt>
                <c:pt idx="42">
                  <c:v>大町市</c:v>
                </c:pt>
                <c:pt idx="43">
                  <c:v>飯田市</c:v>
                </c:pt>
                <c:pt idx="44">
                  <c:v>松本市</c:v>
                </c:pt>
                <c:pt idx="45">
                  <c:v>佐久穂町</c:v>
                </c:pt>
                <c:pt idx="46">
                  <c:v>塩尻市</c:v>
                </c:pt>
                <c:pt idx="47">
                  <c:v>大鹿村</c:v>
                </c:pt>
                <c:pt idx="48">
                  <c:v>駒ヶ根市</c:v>
                </c:pt>
                <c:pt idx="49">
                  <c:v>伊那市</c:v>
                </c:pt>
                <c:pt idx="50">
                  <c:v>阿智村</c:v>
                </c:pt>
                <c:pt idx="51">
                  <c:v>木島平村</c:v>
                </c:pt>
                <c:pt idx="52">
                  <c:v>原村</c:v>
                </c:pt>
                <c:pt idx="53">
                  <c:v>富士見町</c:v>
                </c:pt>
                <c:pt idx="54">
                  <c:v>下諏訪町</c:v>
                </c:pt>
                <c:pt idx="55">
                  <c:v>茅野市</c:v>
                </c:pt>
                <c:pt idx="56">
                  <c:v>諏訪市</c:v>
                </c:pt>
                <c:pt idx="57">
                  <c:v>岡谷市</c:v>
                </c:pt>
                <c:pt idx="58">
                  <c:v>野沢温泉村</c:v>
                </c:pt>
                <c:pt idx="59">
                  <c:v>筑北村</c:v>
                </c:pt>
                <c:pt idx="60">
                  <c:v>辰野町</c:v>
                </c:pt>
                <c:pt idx="61">
                  <c:v>高森町</c:v>
                </c:pt>
                <c:pt idx="62">
                  <c:v>佐久市</c:v>
                </c:pt>
                <c:pt idx="63">
                  <c:v>栄村</c:v>
                </c:pt>
                <c:pt idx="64">
                  <c:v>南箕輪村</c:v>
                </c:pt>
                <c:pt idx="65">
                  <c:v>御代田町</c:v>
                </c:pt>
                <c:pt idx="66">
                  <c:v>飯山市</c:v>
                </c:pt>
                <c:pt idx="67">
                  <c:v>南牧村</c:v>
                </c:pt>
                <c:pt idx="68">
                  <c:v>豊丘村</c:v>
                </c:pt>
                <c:pt idx="69">
                  <c:v>宮田村</c:v>
                </c:pt>
                <c:pt idx="70">
                  <c:v>青木村</c:v>
                </c:pt>
                <c:pt idx="71">
                  <c:v>北相木村</c:v>
                </c:pt>
                <c:pt idx="72">
                  <c:v>阿南町</c:v>
                </c:pt>
                <c:pt idx="73">
                  <c:v>麻績村</c:v>
                </c:pt>
                <c:pt idx="74">
                  <c:v>天龍村</c:v>
                </c:pt>
                <c:pt idx="75">
                  <c:v>中川村</c:v>
                </c:pt>
                <c:pt idx="76">
                  <c:v>小川村</c:v>
                </c:pt>
              </c:strCache>
            </c:strRef>
          </c:cat>
          <c:val>
            <c:numRef>
              <c:f>'31_グラフ・散布図(全市町村)'!$AO$4:$AO$80</c:f>
              <c:numCache>
                <c:formatCode>0.00</c:formatCode>
                <c:ptCount val="77"/>
                <c:pt idx="0">
                  <c:v>7.74</c:v>
                </c:pt>
                <c:pt idx="1">
                  <c:v>7.56</c:v>
                </c:pt>
                <c:pt idx="2">
                  <c:v>7.55</c:v>
                </c:pt>
                <c:pt idx="3">
                  <c:v>7.54</c:v>
                </c:pt>
                <c:pt idx="4">
                  <c:v>7.52</c:v>
                </c:pt>
                <c:pt idx="5">
                  <c:v>7.51</c:v>
                </c:pt>
                <c:pt idx="6">
                  <c:v>7.51</c:v>
                </c:pt>
                <c:pt idx="7">
                  <c:v>7.49</c:v>
                </c:pt>
                <c:pt idx="8">
                  <c:v>7.47</c:v>
                </c:pt>
                <c:pt idx="9">
                  <c:v>7.46</c:v>
                </c:pt>
                <c:pt idx="10">
                  <c:v>7.45</c:v>
                </c:pt>
                <c:pt idx="11">
                  <c:v>7.44</c:v>
                </c:pt>
                <c:pt idx="12">
                  <c:v>7.44</c:v>
                </c:pt>
                <c:pt idx="13">
                  <c:v>7.44</c:v>
                </c:pt>
                <c:pt idx="14">
                  <c:v>7.42</c:v>
                </c:pt>
                <c:pt idx="15">
                  <c:v>7.38</c:v>
                </c:pt>
                <c:pt idx="16">
                  <c:v>7.36</c:v>
                </c:pt>
                <c:pt idx="17">
                  <c:v>7.34</c:v>
                </c:pt>
                <c:pt idx="18">
                  <c:v>7.33</c:v>
                </c:pt>
                <c:pt idx="19">
                  <c:v>7.32</c:v>
                </c:pt>
                <c:pt idx="20">
                  <c:v>7.32</c:v>
                </c:pt>
                <c:pt idx="21">
                  <c:v>7.31</c:v>
                </c:pt>
                <c:pt idx="22">
                  <c:v>7.29</c:v>
                </c:pt>
                <c:pt idx="23">
                  <c:v>7.26</c:v>
                </c:pt>
                <c:pt idx="24">
                  <c:v>7.24</c:v>
                </c:pt>
                <c:pt idx="25">
                  <c:v>7.24</c:v>
                </c:pt>
                <c:pt idx="26">
                  <c:v>7.23</c:v>
                </c:pt>
                <c:pt idx="27">
                  <c:v>7.23</c:v>
                </c:pt>
                <c:pt idx="28">
                  <c:v>7.23</c:v>
                </c:pt>
                <c:pt idx="29">
                  <c:v>7.23</c:v>
                </c:pt>
                <c:pt idx="30">
                  <c:v>7.23</c:v>
                </c:pt>
                <c:pt idx="31">
                  <c:v>7.23</c:v>
                </c:pt>
                <c:pt idx="32">
                  <c:v>7.23</c:v>
                </c:pt>
                <c:pt idx="33">
                  <c:v>7.23</c:v>
                </c:pt>
                <c:pt idx="34">
                  <c:v>7.22</c:v>
                </c:pt>
                <c:pt idx="35">
                  <c:v>7.22</c:v>
                </c:pt>
                <c:pt idx="36">
                  <c:v>7.21</c:v>
                </c:pt>
                <c:pt idx="37">
                  <c:v>7.21</c:v>
                </c:pt>
                <c:pt idx="38">
                  <c:v>7.21</c:v>
                </c:pt>
                <c:pt idx="39">
                  <c:v>7.21</c:v>
                </c:pt>
                <c:pt idx="40">
                  <c:v>7.21</c:v>
                </c:pt>
                <c:pt idx="41">
                  <c:v>7.21</c:v>
                </c:pt>
                <c:pt idx="42">
                  <c:v>7.21</c:v>
                </c:pt>
                <c:pt idx="43">
                  <c:v>7.21</c:v>
                </c:pt>
                <c:pt idx="44">
                  <c:v>7.2</c:v>
                </c:pt>
                <c:pt idx="45">
                  <c:v>7.19</c:v>
                </c:pt>
                <c:pt idx="46">
                  <c:v>7.19</c:v>
                </c:pt>
                <c:pt idx="47">
                  <c:v>7.18</c:v>
                </c:pt>
                <c:pt idx="48">
                  <c:v>7.17</c:v>
                </c:pt>
                <c:pt idx="49">
                  <c:v>7.16</c:v>
                </c:pt>
                <c:pt idx="50">
                  <c:v>7.15</c:v>
                </c:pt>
                <c:pt idx="51">
                  <c:v>7.11</c:v>
                </c:pt>
                <c:pt idx="52">
                  <c:v>7.1</c:v>
                </c:pt>
                <c:pt idx="53">
                  <c:v>7.1</c:v>
                </c:pt>
                <c:pt idx="54">
                  <c:v>7.1</c:v>
                </c:pt>
                <c:pt idx="55">
                  <c:v>7.1</c:v>
                </c:pt>
                <c:pt idx="56">
                  <c:v>7.1</c:v>
                </c:pt>
                <c:pt idx="57">
                  <c:v>7.1</c:v>
                </c:pt>
                <c:pt idx="58">
                  <c:v>7.09</c:v>
                </c:pt>
                <c:pt idx="59">
                  <c:v>7.09</c:v>
                </c:pt>
                <c:pt idx="60">
                  <c:v>7.09</c:v>
                </c:pt>
                <c:pt idx="61">
                  <c:v>7.08</c:v>
                </c:pt>
                <c:pt idx="62">
                  <c:v>7.06</c:v>
                </c:pt>
                <c:pt idx="63">
                  <c:v>7.03</c:v>
                </c:pt>
                <c:pt idx="64">
                  <c:v>7.02</c:v>
                </c:pt>
                <c:pt idx="65">
                  <c:v>7.02</c:v>
                </c:pt>
                <c:pt idx="66">
                  <c:v>7</c:v>
                </c:pt>
                <c:pt idx="67">
                  <c:v>6.96</c:v>
                </c:pt>
                <c:pt idx="68">
                  <c:v>6.95</c:v>
                </c:pt>
                <c:pt idx="69">
                  <c:v>6.91</c:v>
                </c:pt>
                <c:pt idx="70">
                  <c:v>6.89</c:v>
                </c:pt>
                <c:pt idx="71">
                  <c:v>6.79</c:v>
                </c:pt>
                <c:pt idx="72">
                  <c:v>6.75</c:v>
                </c:pt>
                <c:pt idx="73">
                  <c:v>6.67</c:v>
                </c:pt>
                <c:pt idx="74">
                  <c:v>6.55</c:v>
                </c:pt>
                <c:pt idx="75">
                  <c:v>6.48</c:v>
                </c:pt>
                <c:pt idx="76">
                  <c:v>6.13</c:v>
                </c:pt>
              </c:numCache>
            </c:numRef>
          </c:val>
          <c:extLst>
            <c:ext xmlns:c16="http://schemas.microsoft.com/office/drawing/2014/chart" uri="{C3380CC4-5D6E-409C-BE32-E72D297353CC}">
              <c16:uniqueId val="{00000000-1D6A-4A93-A548-670F9DF31915}"/>
            </c:ext>
          </c:extLst>
        </c:ser>
        <c:ser>
          <c:idx val="1"/>
          <c:order val="1"/>
          <c:tx>
            <c:strRef>
              <c:f>'31_グラフ・散布図(全市町村)'!$AP$3</c:f>
              <c:strCache>
                <c:ptCount val="1"/>
              </c:strCache>
            </c:strRef>
          </c:tx>
          <c:spPr>
            <a:solidFill>
              <a:schemeClr val="accent2"/>
            </a:solidFill>
            <a:ln>
              <a:noFill/>
            </a:ln>
            <a:effectLst/>
          </c:spPr>
          <c:invertIfNegative val="0"/>
          <c:dLbls>
            <c:delete val="1"/>
          </c:dLbls>
          <c:cat>
            <c:strRef>
              <c:f>'31_グラフ・散布図(全市町村)'!$AN$4:$AN$80</c:f>
              <c:strCache>
                <c:ptCount val="77"/>
                <c:pt idx="0">
                  <c:v>長和町</c:v>
                </c:pt>
                <c:pt idx="1">
                  <c:v>安曇野市</c:v>
                </c:pt>
                <c:pt idx="2">
                  <c:v>朝日村</c:v>
                </c:pt>
                <c:pt idx="3">
                  <c:v>箕輪町</c:v>
                </c:pt>
                <c:pt idx="4">
                  <c:v>南相木村</c:v>
                </c:pt>
                <c:pt idx="5">
                  <c:v>山形村</c:v>
                </c:pt>
                <c:pt idx="6">
                  <c:v>軽井沢町</c:v>
                </c:pt>
                <c:pt idx="7">
                  <c:v>高山村</c:v>
                </c:pt>
                <c:pt idx="8">
                  <c:v>小海町</c:v>
                </c:pt>
                <c:pt idx="9">
                  <c:v>泰阜村</c:v>
                </c:pt>
                <c:pt idx="10">
                  <c:v>川上村</c:v>
                </c:pt>
                <c:pt idx="11">
                  <c:v>信濃町</c:v>
                </c:pt>
                <c:pt idx="12">
                  <c:v>喬木村</c:v>
                </c:pt>
                <c:pt idx="13">
                  <c:v>立科町</c:v>
                </c:pt>
                <c:pt idx="14">
                  <c:v>小布施町</c:v>
                </c:pt>
                <c:pt idx="15">
                  <c:v>東御市</c:v>
                </c:pt>
                <c:pt idx="16">
                  <c:v>下條村</c:v>
                </c:pt>
                <c:pt idx="17">
                  <c:v>生坂村</c:v>
                </c:pt>
                <c:pt idx="18">
                  <c:v>山ノ内町</c:v>
                </c:pt>
                <c:pt idx="19">
                  <c:v>坂城町</c:v>
                </c:pt>
                <c:pt idx="20">
                  <c:v>千曲市</c:v>
                </c:pt>
                <c:pt idx="21">
                  <c:v>松川町</c:v>
                </c:pt>
                <c:pt idx="22">
                  <c:v>中野市</c:v>
                </c:pt>
                <c:pt idx="23">
                  <c:v>平谷村</c:v>
                </c:pt>
                <c:pt idx="24">
                  <c:v>売木村</c:v>
                </c:pt>
                <c:pt idx="25">
                  <c:v>須坂市</c:v>
                </c:pt>
                <c:pt idx="26">
                  <c:v>木曽町</c:v>
                </c:pt>
                <c:pt idx="27">
                  <c:v>大桑村</c:v>
                </c:pt>
                <c:pt idx="28">
                  <c:v>王滝村</c:v>
                </c:pt>
                <c:pt idx="29">
                  <c:v>木祖村</c:v>
                </c:pt>
                <c:pt idx="30">
                  <c:v>南木曽町</c:v>
                </c:pt>
                <c:pt idx="31">
                  <c:v>上松町</c:v>
                </c:pt>
                <c:pt idx="32">
                  <c:v>小諸市</c:v>
                </c:pt>
                <c:pt idx="33">
                  <c:v>上田市</c:v>
                </c:pt>
                <c:pt idx="34">
                  <c:v>根羽村</c:v>
                </c:pt>
                <c:pt idx="35">
                  <c:v>長野市</c:v>
                </c:pt>
                <c:pt idx="36">
                  <c:v>飯綱町</c:v>
                </c:pt>
                <c:pt idx="37">
                  <c:v>小谷村</c:v>
                </c:pt>
                <c:pt idx="38">
                  <c:v>白馬村</c:v>
                </c:pt>
                <c:pt idx="39">
                  <c:v>松川村</c:v>
                </c:pt>
                <c:pt idx="40">
                  <c:v>池田町</c:v>
                </c:pt>
                <c:pt idx="41">
                  <c:v>飯島町</c:v>
                </c:pt>
                <c:pt idx="42">
                  <c:v>大町市</c:v>
                </c:pt>
                <c:pt idx="43">
                  <c:v>飯田市</c:v>
                </c:pt>
                <c:pt idx="44">
                  <c:v>松本市</c:v>
                </c:pt>
                <c:pt idx="45">
                  <c:v>佐久穂町</c:v>
                </c:pt>
                <c:pt idx="46">
                  <c:v>塩尻市</c:v>
                </c:pt>
                <c:pt idx="47">
                  <c:v>大鹿村</c:v>
                </c:pt>
                <c:pt idx="48">
                  <c:v>駒ヶ根市</c:v>
                </c:pt>
                <c:pt idx="49">
                  <c:v>伊那市</c:v>
                </c:pt>
                <c:pt idx="50">
                  <c:v>阿智村</c:v>
                </c:pt>
                <c:pt idx="51">
                  <c:v>木島平村</c:v>
                </c:pt>
                <c:pt idx="52">
                  <c:v>原村</c:v>
                </c:pt>
                <c:pt idx="53">
                  <c:v>富士見町</c:v>
                </c:pt>
                <c:pt idx="54">
                  <c:v>下諏訪町</c:v>
                </c:pt>
                <c:pt idx="55">
                  <c:v>茅野市</c:v>
                </c:pt>
                <c:pt idx="56">
                  <c:v>諏訪市</c:v>
                </c:pt>
                <c:pt idx="57">
                  <c:v>岡谷市</c:v>
                </c:pt>
                <c:pt idx="58">
                  <c:v>野沢温泉村</c:v>
                </c:pt>
                <c:pt idx="59">
                  <c:v>筑北村</c:v>
                </c:pt>
                <c:pt idx="60">
                  <c:v>辰野町</c:v>
                </c:pt>
                <c:pt idx="61">
                  <c:v>高森町</c:v>
                </c:pt>
                <c:pt idx="62">
                  <c:v>佐久市</c:v>
                </c:pt>
                <c:pt idx="63">
                  <c:v>栄村</c:v>
                </c:pt>
                <c:pt idx="64">
                  <c:v>南箕輪村</c:v>
                </c:pt>
                <c:pt idx="65">
                  <c:v>御代田町</c:v>
                </c:pt>
                <c:pt idx="66">
                  <c:v>飯山市</c:v>
                </c:pt>
                <c:pt idx="67">
                  <c:v>南牧村</c:v>
                </c:pt>
                <c:pt idx="68">
                  <c:v>豊丘村</c:v>
                </c:pt>
                <c:pt idx="69">
                  <c:v>宮田村</c:v>
                </c:pt>
                <c:pt idx="70">
                  <c:v>青木村</c:v>
                </c:pt>
                <c:pt idx="71">
                  <c:v>北相木村</c:v>
                </c:pt>
                <c:pt idx="72">
                  <c:v>阿南町</c:v>
                </c:pt>
                <c:pt idx="73">
                  <c:v>麻績村</c:v>
                </c:pt>
                <c:pt idx="74">
                  <c:v>天龍村</c:v>
                </c:pt>
                <c:pt idx="75">
                  <c:v>中川村</c:v>
                </c:pt>
                <c:pt idx="76">
                  <c:v>小川村</c:v>
                </c:pt>
              </c:strCache>
            </c:strRef>
          </c:cat>
          <c:val>
            <c:numRef>
              <c:f>'31_グラフ・散布図(全市町村)'!$AP$4:$AP$80</c:f>
              <c:numCache>
                <c:formatCode>General</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7.22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numCache>
            </c:numRef>
          </c:val>
          <c:extLst>
            <c:ext xmlns:c16="http://schemas.microsoft.com/office/drawing/2014/chart" uri="{C3380CC4-5D6E-409C-BE32-E72D297353CC}">
              <c16:uniqueId val="{00000001-1D6A-4A93-A548-670F9DF31915}"/>
            </c:ext>
          </c:extLst>
        </c:ser>
        <c:dLbls>
          <c:dLblPos val="outEnd"/>
          <c:showLegendKey val="0"/>
          <c:showVal val="1"/>
          <c:showCatName val="0"/>
          <c:showSerName val="0"/>
          <c:showPercent val="0"/>
          <c:showBubbleSize val="0"/>
        </c:dLbls>
        <c:gapWidth val="80"/>
        <c:overlap val="80"/>
        <c:axId val="202492120"/>
        <c:axId val="202488984"/>
      </c:barChart>
      <c:catAx>
        <c:axId val="2024921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202488984"/>
        <c:crosses val="autoZero"/>
        <c:auto val="1"/>
        <c:lblAlgn val="ctr"/>
        <c:lblOffset val="100"/>
        <c:noMultiLvlLbl val="0"/>
      </c:catAx>
      <c:valAx>
        <c:axId val="202488984"/>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2024921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800">
          <a:solidFill>
            <a:sysClr val="windowText" lastClr="000000"/>
          </a:solidFill>
          <a:latin typeface="BIZ UDPゴシック" panose="020B0400000000000000" pitchFamily="50" charset="-128"/>
          <a:ea typeface="BIZ UDPゴシック" panose="020B0400000000000000"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'32_グラフ・散布図(市部)'!$O$9</c:f>
          <c:strCache>
            <c:ptCount val="1"/>
            <c:pt idx="0">
              <c:v>(点)</c:v>
            </c:pt>
          </c:strCache>
        </c:strRef>
      </c:tx>
      <c:layout>
        <c:manualLayout>
          <c:xMode val="edge"/>
          <c:yMode val="edge"/>
          <c:x val="5.881846001006745E-2"/>
          <c:y val="0"/>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293031828354538"/>
          <c:y val="0.21710942103027842"/>
          <c:w val="0.83210537732370227"/>
          <c:h val="0.60365082244049828"/>
        </c:manualLayout>
      </c:layout>
      <c:barChart>
        <c:barDir val="col"/>
        <c:grouping val="clustered"/>
        <c:varyColors val="0"/>
        <c:ser>
          <c:idx val="0"/>
          <c:order val="0"/>
          <c:tx>
            <c:strRef>
              <c:f>'32_グラフ・散布図(市部)'!$G$15</c:f>
              <c:strCache>
                <c:ptCount val="1"/>
                <c:pt idx="0">
                  <c:v>2016</c:v>
                </c:pt>
              </c:strCache>
            </c:strRef>
          </c:tx>
          <c:spPr>
            <a:solidFill>
              <a:schemeClr val="bg1">
                <a:lumMod val="75000"/>
              </a:schemeClr>
            </a:solidFill>
            <a:ln>
              <a:noFill/>
            </a:ln>
            <a:effectLst/>
          </c:spPr>
          <c:invertIfNegative val="0"/>
          <c:dPt>
            <c:idx val="0"/>
            <c:invertIfNegative val="0"/>
            <c:bubble3D val="0"/>
            <c:spPr>
              <a:solidFill>
                <a:srgbClr val="FF6600"/>
              </a:solidFill>
              <a:ln>
                <a:noFill/>
              </a:ln>
              <a:effectLst/>
            </c:spPr>
            <c:extLst>
              <c:ext xmlns:c16="http://schemas.microsoft.com/office/drawing/2014/chart" uri="{C3380CC4-5D6E-409C-BE32-E72D297353CC}">
                <c16:uniqueId val="{00000001-F664-454D-A137-DE5AE76DC6CA}"/>
              </c:ext>
            </c:extLst>
          </c:dPt>
          <c:dPt>
            <c:idx val="5"/>
            <c:invertIfNegative val="0"/>
            <c:bubble3D val="0"/>
            <c:spPr>
              <a:solidFill>
                <a:schemeClr val="tx1">
                  <a:lumMod val="95000"/>
                  <a:lumOff val="5000"/>
                </a:schemeClr>
              </a:solidFill>
              <a:ln>
                <a:noFill/>
              </a:ln>
              <a:effectLst/>
            </c:spPr>
            <c:extLst>
              <c:ext xmlns:c16="http://schemas.microsoft.com/office/drawing/2014/chart" uri="{C3380CC4-5D6E-409C-BE32-E72D297353CC}">
                <c16:uniqueId val="{00000003-F664-454D-A137-DE5AE76DC6CA}"/>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'32_グラフ・散布図(市部)'!$H$14:$M$14</c:f>
              <c:strCache>
                <c:ptCount val="6"/>
                <c:pt idx="0">
                  <c:v>長野市</c:v>
                </c:pt>
                <c:pt idx="1">
                  <c:v>松本市</c:v>
                </c:pt>
                <c:pt idx="2">
                  <c:v>駒ヶ根市</c:v>
                </c:pt>
                <c:pt idx="3">
                  <c:v>岡谷市</c:v>
                </c:pt>
                <c:pt idx="4">
                  <c:v>上田市</c:v>
                </c:pt>
                <c:pt idx="5">
                  <c:v>長野県</c:v>
                </c:pt>
              </c:strCache>
            </c:strRef>
          </c:cat>
          <c:val>
            <c:numRef>
              <c:f>'32_グラフ・散布図(市部)'!$H$15:$M$15</c:f>
              <c:numCache>
                <c:formatCode>0.00</c:formatCode>
                <c:ptCount val="6"/>
                <c:pt idx="0">
                  <c:v>7.22</c:v>
                </c:pt>
                <c:pt idx="1">
                  <c:v>7.2</c:v>
                </c:pt>
                <c:pt idx="2">
                  <c:v>7.17</c:v>
                </c:pt>
                <c:pt idx="3">
                  <c:v>7.1</c:v>
                </c:pt>
                <c:pt idx="4">
                  <c:v>7.23</c:v>
                </c:pt>
                <c:pt idx="5">
                  <c:v>7.21</c:v>
                </c:pt>
              </c:numCache>
            </c:numRef>
          </c:val>
          <c:extLst>
            <c:ext xmlns:c16="http://schemas.microsoft.com/office/drawing/2014/chart" uri="{C3380CC4-5D6E-409C-BE32-E72D297353CC}">
              <c16:uniqueId val="{00000004-F664-454D-A137-DE5AE76DC6CA}"/>
            </c:ext>
          </c:extLst>
        </c:ser>
        <c:dLbls>
          <c:dLblPos val="outEnd"/>
          <c:showLegendKey val="0"/>
          <c:showVal val="1"/>
          <c:showCatName val="0"/>
          <c:showSerName val="0"/>
          <c:showPercent val="0"/>
          <c:showBubbleSize val="0"/>
        </c:dLbls>
        <c:gapWidth val="100"/>
        <c:axId val="486562312"/>
        <c:axId val="486562704"/>
        <c:extLst/>
      </c:barChart>
      <c:catAx>
        <c:axId val="48656231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86562704"/>
        <c:crosses val="autoZero"/>
        <c:auto val="1"/>
        <c:lblAlgn val="ctr"/>
        <c:lblOffset val="100"/>
        <c:noMultiLvlLbl val="0"/>
      </c:catAx>
      <c:valAx>
        <c:axId val="486562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in"/>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865623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b="1">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93563141398942"/>
          <c:y val="8.3101324515081537E-2"/>
          <c:w val="0.82103297491912564"/>
          <c:h val="0.80217359013171752"/>
        </c:manualLayout>
      </c:layout>
      <c:scatterChart>
        <c:scatterStyle val="lineMarker"/>
        <c:varyColors val="0"/>
        <c:ser>
          <c:idx val="0"/>
          <c:order val="0"/>
          <c:spPr>
            <a:ln w="25400" cap="rnd">
              <a:noFill/>
              <a:round/>
            </a:ln>
            <a:effectLst/>
          </c:spPr>
          <c:marker>
            <c:symbol val="circle"/>
            <c:size val="6"/>
            <c:spPr>
              <a:solidFill>
                <a:srgbClr val="00B050"/>
              </a:solidFill>
              <a:ln w="9525">
                <a:noFill/>
              </a:ln>
              <a:effectLst/>
            </c:spPr>
          </c:marker>
          <c:dLbls>
            <c:dLbl>
              <c:idx val="0"/>
              <c:layout>
                <c:manualLayout>
                  <c:x val="-6.9797665710250451E-2"/>
                  <c:y val="-4.297415684306724E-2"/>
                </c:manualLayout>
              </c:layout>
              <c:tx>
                <c:rich>
                  <a:bodyPr/>
                  <a:lstStyle/>
                  <a:p>
                    <a:fld id="{A07E68CE-05C9-4A60-9B64-30E8203EF498}"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870-472B-A563-E30CE0854098}"/>
                </c:ext>
              </c:extLst>
            </c:dLbl>
            <c:dLbl>
              <c:idx val="1"/>
              <c:layout>
                <c:manualLayout>
                  <c:x val="5.0846907385903601E-3"/>
                  <c:y val="-7.0951778651889078E-2"/>
                </c:manualLayout>
              </c:layout>
              <c:tx>
                <c:rich>
                  <a:bodyPr/>
                  <a:lstStyle/>
                  <a:p>
                    <a:fld id="{7FE898C0-D60A-440A-AFB2-323550FB141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layout>
                    <c:manualLayout>
                      <c:w val="8.1236095654890275E-2"/>
                      <c:h val="4.678557973783036E-2"/>
                    </c:manualLayout>
                  </c15:layout>
                  <c15:dlblFieldTable/>
                  <c15:showDataLabelsRange val="1"/>
                </c:ext>
                <c:ext xmlns:c16="http://schemas.microsoft.com/office/drawing/2014/chart" uri="{C3380CC4-5D6E-409C-BE32-E72D297353CC}">
                  <c16:uniqueId val="{00000001-0870-472B-A563-E30CE0854098}"/>
                </c:ext>
              </c:extLst>
            </c:dLbl>
            <c:dLbl>
              <c:idx val="2"/>
              <c:layout>
                <c:manualLayout>
                  <c:x val="-1.9035727011886674E-2"/>
                  <c:y val="-3.177929731100796E-2"/>
                </c:manualLayout>
              </c:layout>
              <c:tx>
                <c:rich>
                  <a:bodyPr/>
                  <a:lstStyle/>
                  <a:p>
                    <a:fld id="{2A607C54-17D1-418E-BAB5-C1B1259B3958}"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870-472B-A563-E30CE0854098}"/>
                </c:ext>
              </c:extLst>
            </c:dLbl>
            <c:dLbl>
              <c:idx val="3"/>
              <c:layout>
                <c:manualLayout>
                  <c:x val="1.1521122864963663E-2"/>
                  <c:y val="-7.0283164584355488E-3"/>
                </c:manualLayout>
              </c:layout>
              <c:tx>
                <c:rich>
                  <a:bodyPr/>
                  <a:lstStyle/>
                  <a:p>
                    <a:fld id="{9C3F1971-04A2-42C2-8F7B-95EC3C3736E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70-472B-A563-E30CE0854098}"/>
                </c:ext>
              </c:extLst>
            </c:dLbl>
            <c:dLbl>
              <c:idx val="4"/>
              <c:tx>
                <c:rich>
                  <a:bodyPr/>
                  <a:lstStyle/>
                  <a:p>
                    <a:fld id="{A443B440-0D34-49B7-9FDD-0D7BD0D2329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55B-4FD9-A077-23B0F64C9DF8}"/>
                </c:ext>
              </c:extLst>
            </c:dLbl>
            <c:dLbl>
              <c:idx val="5"/>
              <c:tx>
                <c:rich>
                  <a:bodyPr/>
                  <a:lstStyle/>
                  <a:p>
                    <a:fld id="{E9F19E85-8FFF-4466-8045-D3974FBA9DF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53D-484A-A5AF-87E7DD2AFC46}"/>
                </c:ext>
              </c:extLst>
            </c:dLbl>
            <c:dLbl>
              <c:idx val="6"/>
              <c:tx>
                <c:rich>
                  <a:bodyPr/>
                  <a:lstStyle/>
                  <a:p>
                    <a:fld id="{05ABAE1B-8179-4032-B370-D99C34C4E20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53D-484A-A5AF-87E7DD2AFC46}"/>
                </c:ext>
              </c:extLst>
            </c:dLbl>
            <c:dLbl>
              <c:idx val="7"/>
              <c:tx>
                <c:rich>
                  <a:bodyPr/>
                  <a:lstStyle/>
                  <a:p>
                    <a:fld id="{3BDAA896-D8D6-4112-A6BB-A6A782408AF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53D-484A-A5AF-87E7DD2AFC46}"/>
                </c:ext>
              </c:extLst>
            </c:dLbl>
            <c:dLbl>
              <c:idx val="8"/>
              <c:tx>
                <c:rich>
                  <a:bodyPr/>
                  <a:lstStyle/>
                  <a:p>
                    <a:fld id="{06873E26-EBF6-435A-A488-60789B23F9D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53D-484A-A5AF-87E7DD2AFC46}"/>
                </c:ext>
              </c:extLst>
            </c:dLbl>
            <c:dLbl>
              <c:idx val="9"/>
              <c:tx>
                <c:rich>
                  <a:bodyPr/>
                  <a:lstStyle/>
                  <a:p>
                    <a:fld id="{28978B0D-1F94-4500-BFBA-2E390313383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53D-484A-A5AF-87E7DD2AFC46}"/>
                </c:ext>
              </c:extLst>
            </c:dLbl>
            <c:dLbl>
              <c:idx val="10"/>
              <c:tx>
                <c:rich>
                  <a:bodyPr/>
                  <a:lstStyle/>
                  <a:p>
                    <a:fld id="{CA265713-5E3A-43E9-AC96-083DBCCE9C3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53D-484A-A5AF-87E7DD2AFC46}"/>
                </c:ext>
              </c:extLst>
            </c:dLbl>
            <c:dLbl>
              <c:idx val="11"/>
              <c:tx>
                <c:rich>
                  <a:bodyPr/>
                  <a:lstStyle/>
                  <a:p>
                    <a:fld id="{6E22FAA6-FFAA-468B-B4BE-2C700F996EF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53D-484A-A5AF-87E7DD2AFC46}"/>
                </c:ext>
              </c:extLst>
            </c:dLbl>
            <c:dLbl>
              <c:idx val="12"/>
              <c:tx>
                <c:rich>
                  <a:bodyPr/>
                  <a:lstStyle/>
                  <a:p>
                    <a:fld id="{66172E96-9784-4EC0-9D2A-D832CB405A1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53D-484A-A5AF-87E7DD2AFC46}"/>
                </c:ext>
              </c:extLst>
            </c:dLbl>
            <c:dLbl>
              <c:idx val="13"/>
              <c:tx>
                <c:rich>
                  <a:bodyPr/>
                  <a:lstStyle/>
                  <a:p>
                    <a:fld id="{E877D11C-A1A0-4988-8E73-5FBF8E78D02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53D-484A-A5AF-87E7DD2AFC46}"/>
                </c:ext>
              </c:extLst>
            </c:dLbl>
            <c:dLbl>
              <c:idx val="14"/>
              <c:layout>
                <c:manualLayout>
                  <c:x val="3.9340502491232075E-2"/>
                  <c:y val="-3.177929731100796E-2"/>
                </c:manualLayout>
              </c:layout>
              <c:tx>
                <c:rich>
                  <a:bodyPr/>
                  <a:lstStyle/>
                  <a:p>
                    <a:fld id="{02E13ACF-38C8-4FFA-A79D-9CCA0CB265D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870-472B-A563-E30CE0854098}"/>
                </c:ext>
              </c:extLst>
            </c:dLbl>
            <c:dLbl>
              <c:idx val="15"/>
              <c:tx>
                <c:rich>
                  <a:bodyPr/>
                  <a:lstStyle/>
                  <a:p>
                    <a:fld id="{3B99F19A-81FB-42A8-8F2D-6DD28B53F91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53D-484A-A5AF-87E7DD2AFC46}"/>
                </c:ext>
              </c:extLst>
            </c:dLbl>
            <c:dLbl>
              <c:idx val="16"/>
              <c:tx>
                <c:rich>
                  <a:bodyPr/>
                  <a:lstStyle/>
                  <a:p>
                    <a:fld id="{D1E1DF6B-1BF4-4D35-A7C6-62086031997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53D-484A-A5AF-87E7DD2AFC46}"/>
                </c:ext>
              </c:extLst>
            </c:dLbl>
            <c:dLbl>
              <c:idx val="17"/>
              <c:tx>
                <c:rich>
                  <a:bodyPr/>
                  <a:lstStyle/>
                  <a:p>
                    <a:fld id="{F2858150-8552-4695-BFA4-AEF13456625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53D-484A-A5AF-87E7DD2AFC46}"/>
                </c:ext>
              </c:extLst>
            </c:dLbl>
            <c:dLbl>
              <c:idx val="18"/>
              <c:tx>
                <c:rich>
                  <a:bodyPr/>
                  <a:lstStyle/>
                  <a:p>
                    <a:fld id="{0A4FDA39-18CE-444A-80C6-E853232F2C4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53D-484A-A5AF-87E7DD2AFC46}"/>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'32_グラフ・散布図(市部)'!$X$4:$X$22</c:f>
              <c:numCache>
                <c:formatCode>0.0</c:formatCode>
                <c:ptCount val="19"/>
                <c:pt idx="0">
                  <c:v>6.1806743834927023</c:v>
                </c:pt>
                <c:pt idx="1">
                  <c:v>6.1227621483375962</c:v>
                </c:pt>
                <c:pt idx="2">
                  <c:v>6.1318897637795278</c:v>
                </c:pt>
                <c:pt idx="3">
                  <c:v>6.199740932642487</c:v>
                </c:pt>
                <c:pt idx="4">
                  <c:v>6.0866629150253235</c:v>
                </c:pt>
                <c:pt idx="5">
                  <c:v>6.199740932642487</c:v>
                </c:pt>
                <c:pt idx="6">
                  <c:v>6.0269978401727862</c:v>
                </c:pt>
                <c:pt idx="7">
                  <c:v>5.9717138103161398</c:v>
                </c:pt>
                <c:pt idx="8">
                  <c:v>6.1911764705882355</c:v>
                </c:pt>
                <c:pt idx="9">
                  <c:v>5.9608540925266906</c:v>
                </c:pt>
                <c:pt idx="10">
                  <c:v>6.1590909090909092</c:v>
                </c:pt>
                <c:pt idx="11">
                  <c:v>6.2137546468401483</c:v>
                </c:pt>
                <c:pt idx="12">
                  <c:v>6.1376582278481013</c:v>
                </c:pt>
                <c:pt idx="13">
                  <c:v>6.199740932642487</c:v>
                </c:pt>
                <c:pt idx="14">
                  <c:v>6.2622352081811545</c:v>
                </c:pt>
                <c:pt idx="15">
                  <c:v>6.0796460176991154</c:v>
                </c:pt>
                <c:pt idx="16">
                  <c:v>6.1066126855600542</c:v>
                </c:pt>
                <c:pt idx="17">
                  <c:v>6.3990755007704161</c:v>
                </c:pt>
                <c:pt idx="18">
                  <c:v>6.0374692874692872</c:v>
                </c:pt>
              </c:numCache>
            </c:numRef>
          </c:xVal>
          <c:yVal>
            <c:numRef>
              <c:f>'32_グラフ・散布図(市部)'!$Y$4:$Y$22</c:f>
              <c:numCache>
                <c:formatCode>0.0</c:formatCode>
                <c:ptCount val="19"/>
                <c:pt idx="0">
                  <c:v>12.951520912547529</c:v>
                </c:pt>
                <c:pt idx="1">
                  <c:v>15.967679876875721</c:v>
                </c:pt>
                <c:pt idx="2">
                  <c:v>14.23338566195709</c:v>
                </c:pt>
                <c:pt idx="3">
                  <c:v>8.9655172413793096</c:v>
                </c:pt>
                <c:pt idx="4">
                  <c:v>10.386656557998483</c:v>
                </c:pt>
                <c:pt idx="5">
                  <c:v>15.344827586206897</c:v>
                </c:pt>
                <c:pt idx="6">
                  <c:v>9.433962264150944</c:v>
                </c:pt>
                <c:pt idx="7">
                  <c:v>14.82889733840304</c:v>
                </c:pt>
                <c:pt idx="8">
                  <c:v>12.411347517730496</c:v>
                </c:pt>
                <c:pt idx="9">
                  <c:v>17.676767676767678</c:v>
                </c:pt>
                <c:pt idx="10">
                  <c:v>10.865561694290976</c:v>
                </c:pt>
                <c:pt idx="11">
                  <c:v>14.005602240896359</c:v>
                </c:pt>
                <c:pt idx="12">
                  <c:v>6.0606060606060606</c:v>
                </c:pt>
                <c:pt idx="13">
                  <c:v>13.862928348909657</c:v>
                </c:pt>
                <c:pt idx="14">
                  <c:v>9.5744680851063837</c:v>
                </c:pt>
                <c:pt idx="15">
                  <c:v>15.555555555555555</c:v>
                </c:pt>
                <c:pt idx="16">
                  <c:v>16.73052362707535</c:v>
                </c:pt>
                <c:pt idx="17">
                  <c:v>4.918032786885246</c:v>
                </c:pt>
                <c:pt idx="18">
                  <c:v>12.732342007434944</c:v>
                </c:pt>
              </c:numCache>
            </c:numRef>
          </c:yVal>
          <c:smooth val="0"/>
          <c:extLst>
            <c:ext xmlns:c15="http://schemas.microsoft.com/office/drawing/2012/chart" uri="{02D57815-91ED-43cb-92C2-25804820EDAC}">
              <c15:datalabelsRange>
                <c15:f>'32_グラフ・散布図(市部)'!$V$4:$V$22</c15:f>
                <c15:dlblRangeCache>
                  <c:ptCount val="19"/>
                  <c:pt idx="0">
                    <c:v>長野市</c:v>
                  </c:pt>
                  <c:pt idx="1">
                    <c:v>松本市</c:v>
                  </c:pt>
                  <c:pt idx="9">
                    <c:v>駒ヶ根市</c:v>
                  </c:pt>
                  <c:pt idx="11">
                    <c:v>大町市</c:v>
                  </c:pt>
                  <c:pt idx="14">
                    <c:v>塩尻市</c:v>
                  </c:pt>
                  <c:pt idx="16">
                    <c:v>千曲市</c:v>
                  </c:pt>
                  <c:pt idx="17">
                    <c:v>東御市</c:v>
                  </c:pt>
                </c15:dlblRangeCache>
              </c15:datalabelsRange>
            </c:ext>
            <c:ext xmlns:c16="http://schemas.microsoft.com/office/drawing/2014/chart" uri="{C3380CC4-5D6E-409C-BE32-E72D297353CC}">
              <c16:uniqueId val="{00000014-0870-472B-A563-E30CE0854098}"/>
            </c:ext>
          </c:extLst>
        </c:ser>
        <c:dLbls>
          <c:dLblPos val="t"/>
          <c:showLegendKey val="0"/>
          <c:showVal val="1"/>
          <c:showCatName val="0"/>
          <c:showSerName val="0"/>
          <c:showPercent val="0"/>
          <c:showBubbleSize val="0"/>
        </c:dLbls>
        <c:axId val="486564272"/>
        <c:axId val="486569368"/>
      </c:scatterChart>
      <c:valAx>
        <c:axId val="48656427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6569368"/>
        <c:crosses val="autoZero"/>
        <c:crossBetween val="midCat"/>
      </c:valAx>
      <c:valAx>
        <c:axId val="486569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65642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BIZ UDPゴシック" panose="020B0400000000000000" pitchFamily="50" charset="-128"/>
          <a:ea typeface="BIZ UDPゴシック" panose="020B0400000000000000" pitchFamily="50" charset="-128"/>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'32_グラフ・散布図(市部)'!$F$5</c:f>
          <c:strCache>
            <c:ptCount val="1"/>
            <c:pt idx="0">
              <c:v>1　幸福度_元気_得点_【2016】</c:v>
            </c:pt>
          </c:strCache>
        </c:strRef>
      </c:tx>
      <c:layout>
        <c:manualLayout>
          <c:xMode val="edge"/>
          <c:yMode val="edge"/>
          <c:x val="0.10248675456980302"/>
          <c:y val="1.2637606691714288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manualLayout>
          <c:layoutTarget val="inner"/>
          <c:xMode val="edge"/>
          <c:yMode val="edge"/>
          <c:x val="0.118113141340079"/>
          <c:y val="7.9688121580338084E-2"/>
          <c:w val="0.84687194363223373"/>
          <c:h val="0.90777449107121111"/>
        </c:manualLayout>
      </c:layout>
      <c:barChart>
        <c:barDir val="bar"/>
        <c:grouping val="clustered"/>
        <c:varyColors val="0"/>
        <c:ser>
          <c:idx val="0"/>
          <c:order val="0"/>
          <c:tx>
            <c:strRef>
              <c:f>'32_グラフ・散布図(市部)'!$AO$3</c:f>
              <c:strCache>
                <c:ptCount val="1"/>
                <c:pt idx="0">
                  <c:v>1　幸福度_元気_得点_【2016】</c:v>
                </c:pt>
              </c:strCache>
            </c:strRef>
          </c:tx>
          <c:spPr>
            <a:solidFill>
              <a:schemeClr val="bg1">
                <a:lumMod val="85000"/>
              </a:schemeClr>
            </a:solidFill>
            <a:ln w="3175">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'32_グラフ・散布図(市部)'!$AN$4:$AN$22</c:f>
              <c:strCache>
                <c:ptCount val="19"/>
                <c:pt idx="0">
                  <c:v>安曇野市</c:v>
                </c:pt>
                <c:pt idx="1">
                  <c:v>東御市</c:v>
                </c:pt>
                <c:pt idx="2">
                  <c:v>千曲市</c:v>
                </c:pt>
                <c:pt idx="3">
                  <c:v>中野市</c:v>
                </c:pt>
                <c:pt idx="4">
                  <c:v>須坂市</c:v>
                </c:pt>
                <c:pt idx="5">
                  <c:v>小諸市</c:v>
                </c:pt>
                <c:pt idx="6">
                  <c:v>上田市</c:v>
                </c:pt>
                <c:pt idx="7">
                  <c:v>長野市</c:v>
                </c:pt>
                <c:pt idx="8">
                  <c:v>大町市</c:v>
                </c:pt>
                <c:pt idx="9">
                  <c:v>飯田市</c:v>
                </c:pt>
                <c:pt idx="10">
                  <c:v>松本市</c:v>
                </c:pt>
                <c:pt idx="11">
                  <c:v>塩尻市</c:v>
                </c:pt>
                <c:pt idx="12">
                  <c:v>駒ヶ根市</c:v>
                </c:pt>
                <c:pt idx="13">
                  <c:v>伊那市</c:v>
                </c:pt>
                <c:pt idx="14">
                  <c:v>茅野市</c:v>
                </c:pt>
                <c:pt idx="15">
                  <c:v>諏訪市</c:v>
                </c:pt>
                <c:pt idx="16">
                  <c:v>岡谷市</c:v>
                </c:pt>
                <c:pt idx="17">
                  <c:v>佐久市</c:v>
                </c:pt>
                <c:pt idx="18">
                  <c:v>飯山市</c:v>
                </c:pt>
              </c:strCache>
            </c:strRef>
          </c:cat>
          <c:val>
            <c:numRef>
              <c:f>'32_グラフ・散布図(市部)'!$AO$4:$AO$22</c:f>
              <c:numCache>
                <c:formatCode>0.00</c:formatCode>
                <c:ptCount val="19"/>
                <c:pt idx="0">
                  <c:v>7.56</c:v>
                </c:pt>
                <c:pt idx="1">
                  <c:v>7.38</c:v>
                </c:pt>
                <c:pt idx="2">
                  <c:v>7.32</c:v>
                </c:pt>
                <c:pt idx="3">
                  <c:v>7.29</c:v>
                </c:pt>
                <c:pt idx="4">
                  <c:v>7.24</c:v>
                </c:pt>
                <c:pt idx="5">
                  <c:v>7.23</c:v>
                </c:pt>
                <c:pt idx="6">
                  <c:v>7.23</c:v>
                </c:pt>
                <c:pt idx="7">
                  <c:v>7.22</c:v>
                </c:pt>
                <c:pt idx="8">
                  <c:v>7.21</c:v>
                </c:pt>
                <c:pt idx="9">
                  <c:v>7.21</c:v>
                </c:pt>
                <c:pt idx="10">
                  <c:v>7.2</c:v>
                </c:pt>
                <c:pt idx="11">
                  <c:v>7.19</c:v>
                </c:pt>
                <c:pt idx="12">
                  <c:v>7.17</c:v>
                </c:pt>
                <c:pt idx="13">
                  <c:v>7.16</c:v>
                </c:pt>
                <c:pt idx="14">
                  <c:v>7.1</c:v>
                </c:pt>
                <c:pt idx="15">
                  <c:v>7.1</c:v>
                </c:pt>
                <c:pt idx="16">
                  <c:v>7.1</c:v>
                </c:pt>
                <c:pt idx="17">
                  <c:v>7.06</c:v>
                </c:pt>
                <c:pt idx="18">
                  <c:v>7</c:v>
                </c:pt>
              </c:numCache>
            </c:numRef>
          </c:val>
          <c:extLst>
            <c:ext xmlns:c16="http://schemas.microsoft.com/office/drawing/2014/chart" uri="{C3380CC4-5D6E-409C-BE32-E72D297353CC}">
              <c16:uniqueId val="{00000000-DC09-4263-9638-DDFE4D324BA1}"/>
            </c:ext>
          </c:extLst>
        </c:ser>
        <c:ser>
          <c:idx val="1"/>
          <c:order val="1"/>
          <c:tx>
            <c:strRef>
              <c:f>'32_グラフ・散布図(市部)'!$AP$3</c:f>
              <c:strCache>
                <c:ptCount val="1"/>
              </c:strCache>
            </c:strRef>
          </c:tx>
          <c:spPr>
            <a:solidFill>
              <a:schemeClr val="accent2"/>
            </a:solidFill>
            <a:ln>
              <a:noFill/>
            </a:ln>
            <a:effectLst/>
          </c:spPr>
          <c:invertIfNegative val="0"/>
          <c:dLbls>
            <c:delete val="1"/>
          </c:dLbls>
          <c:cat>
            <c:strRef>
              <c:f>'32_グラフ・散布図(市部)'!$AN$4:$AN$22</c:f>
              <c:strCache>
                <c:ptCount val="19"/>
                <c:pt idx="0">
                  <c:v>安曇野市</c:v>
                </c:pt>
                <c:pt idx="1">
                  <c:v>東御市</c:v>
                </c:pt>
                <c:pt idx="2">
                  <c:v>千曲市</c:v>
                </c:pt>
                <c:pt idx="3">
                  <c:v>中野市</c:v>
                </c:pt>
                <c:pt idx="4">
                  <c:v>須坂市</c:v>
                </c:pt>
                <c:pt idx="5">
                  <c:v>小諸市</c:v>
                </c:pt>
                <c:pt idx="6">
                  <c:v>上田市</c:v>
                </c:pt>
                <c:pt idx="7">
                  <c:v>長野市</c:v>
                </c:pt>
                <c:pt idx="8">
                  <c:v>大町市</c:v>
                </c:pt>
                <c:pt idx="9">
                  <c:v>飯田市</c:v>
                </c:pt>
                <c:pt idx="10">
                  <c:v>松本市</c:v>
                </c:pt>
                <c:pt idx="11">
                  <c:v>塩尻市</c:v>
                </c:pt>
                <c:pt idx="12">
                  <c:v>駒ヶ根市</c:v>
                </c:pt>
                <c:pt idx="13">
                  <c:v>伊那市</c:v>
                </c:pt>
                <c:pt idx="14">
                  <c:v>茅野市</c:v>
                </c:pt>
                <c:pt idx="15">
                  <c:v>諏訪市</c:v>
                </c:pt>
                <c:pt idx="16">
                  <c:v>岡谷市</c:v>
                </c:pt>
                <c:pt idx="17">
                  <c:v>佐久市</c:v>
                </c:pt>
                <c:pt idx="18">
                  <c:v>飯山市</c:v>
                </c:pt>
              </c:strCache>
            </c:strRef>
          </c:cat>
          <c:val>
            <c:numRef>
              <c:f>'32_グラフ・散布図(市部)'!$AP$4:$AP$22</c:f>
              <c:numCache>
                <c:formatCode>General</c:formatCode>
                <c:ptCount val="19"/>
                <c:pt idx="0">
                  <c:v>0</c:v>
                </c:pt>
                <c:pt idx="1">
                  <c:v>0</c:v>
                </c:pt>
                <c:pt idx="2">
                  <c:v>0</c:v>
                </c:pt>
                <c:pt idx="3">
                  <c:v>0</c:v>
                </c:pt>
                <c:pt idx="4">
                  <c:v>0</c:v>
                </c:pt>
                <c:pt idx="5">
                  <c:v>0</c:v>
                </c:pt>
                <c:pt idx="6">
                  <c:v>0</c:v>
                </c:pt>
                <c:pt idx="7">
                  <c:v>7.22</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DC09-4263-9638-DDFE4D324BA1}"/>
            </c:ext>
          </c:extLst>
        </c:ser>
        <c:dLbls>
          <c:dLblPos val="outEnd"/>
          <c:showLegendKey val="0"/>
          <c:showVal val="1"/>
          <c:showCatName val="0"/>
          <c:showSerName val="0"/>
          <c:showPercent val="0"/>
          <c:showBubbleSize val="0"/>
        </c:dLbls>
        <c:gapWidth val="80"/>
        <c:overlap val="80"/>
        <c:axId val="486565448"/>
        <c:axId val="486569760"/>
      </c:barChart>
      <c:catAx>
        <c:axId val="4865654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6569760"/>
        <c:crosses val="autoZero"/>
        <c:auto val="1"/>
        <c:lblAlgn val="ctr"/>
        <c:lblOffset val="100"/>
        <c:noMultiLvlLbl val="0"/>
      </c:catAx>
      <c:valAx>
        <c:axId val="486569760"/>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65654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800">
          <a:solidFill>
            <a:sysClr val="windowText" lastClr="000000"/>
          </a:solidFill>
          <a:latin typeface="BIZ UDPゴシック" panose="020B0400000000000000" pitchFamily="50" charset="-128"/>
          <a:ea typeface="BIZ UDPゴシック" panose="020B0400000000000000" pitchFamily="50" charset="-128"/>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'33_グラフ・散布図(町村部)'!$O$9</c:f>
          <c:strCache>
            <c:ptCount val="1"/>
            <c:pt idx="0">
              <c:v>(点)</c:v>
            </c:pt>
          </c:strCache>
        </c:strRef>
      </c:tx>
      <c:layout>
        <c:manualLayout>
          <c:xMode val="edge"/>
          <c:yMode val="edge"/>
          <c:x val="5.881846001006745E-2"/>
          <c:y val="0"/>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293031828354538"/>
          <c:y val="0.21710942103027842"/>
          <c:w val="0.83210537732370227"/>
          <c:h val="0.60365082244049828"/>
        </c:manualLayout>
      </c:layout>
      <c:barChart>
        <c:barDir val="col"/>
        <c:grouping val="clustered"/>
        <c:varyColors val="0"/>
        <c:ser>
          <c:idx val="0"/>
          <c:order val="0"/>
          <c:tx>
            <c:strRef>
              <c:f>'33_グラフ・散布図(町村部)'!$G$15</c:f>
              <c:strCache>
                <c:ptCount val="1"/>
                <c:pt idx="0">
                  <c:v>2016</c:v>
                </c:pt>
              </c:strCache>
            </c:strRef>
          </c:tx>
          <c:spPr>
            <a:solidFill>
              <a:schemeClr val="bg1">
                <a:lumMod val="75000"/>
              </a:schemeClr>
            </a:solidFill>
            <a:ln>
              <a:noFill/>
            </a:ln>
            <a:effectLst/>
          </c:spPr>
          <c:invertIfNegative val="0"/>
          <c:dPt>
            <c:idx val="0"/>
            <c:invertIfNegative val="0"/>
            <c:bubble3D val="0"/>
            <c:spPr>
              <a:solidFill>
                <a:srgbClr val="FF6600"/>
              </a:solidFill>
              <a:ln>
                <a:noFill/>
              </a:ln>
              <a:effectLst/>
            </c:spPr>
            <c:extLst>
              <c:ext xmlns:c16="http://schemas.microsoft.com/office/drawing/2014/chart" uri="{C3380CC4-5D6E-409C-BE32-E72D297353CC}">
                <c16:uniqueId val="{00000001-C1C2-45E1-81AF-79AE30C75815}"/>
              </c:ext>
            </c:extLst>
          </c:dPt>
          <c:dPt>
            <c:idx val="5"/>
            <c:invertIfNegative val="0"/>
            <c:bubble3D val="0"/>
            <c:spPr>
              <a:solidFill>
                <a:schemeClr val="tx1">
                  <a:lumMod val="95000"/>
                  <a:lumOff val="5000"/>
                </a:schemeClr>
              </a:solidFill>
              <a:ln>
                <a:noFill/>
              </a:ln>
              <a:effectLst/>
            </c:spPr>
            <c:extLst>
              <c:ext xmlns:c16="http://schemas.microsoft.com/office/drawing/2014/chart" uri="{C3380CC4-5D6E-409C-BE32-E72D297353CC}">
                <c16:uniqueId val="{00000003-C1C2-45E1-81AF-79AE30C75815}"/>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'33_グラフ・散布図(町村部)'!$H$14:$M$14</c:f>
              <c:strCache>
                <c:ptCount val="6"/>
                <c:pt idx="0">
                  <c:v>小海町</c:v>
                </c:pt>
                <c:pt idx="1">
                  <c:v>川上村</c:v>
                </c:pt>
                <c:pt idx="2">
                  <c:v>南牧村</c:v>
                </c:pt>
                <c:pt idx="3">
                  <c:v>小海町</c:v>
                </c:pt>
                <c:pt idx="4">
                  <c:v>御代田町</c:v>
                </c:pt>
                <c:pt idx="5">
                  <c:v>長野県</c:v>
                </c:pt>
              </c:strCache>
            </c:strRef>
          </c:cat>
          <c:val>
            <c:numRef>
              <c:f>'33_グラフ・散布図(町村部)'!$H$15:$M$15</c:f>
              <c:numCache>
                <c:formatCode>0.00</c:formatCode>
                <c:ptCount val="6"/>
                <c:pt idx="0">
                  <c:v>7.47</c:v>
                </c:pt>
                <c:pt idx="1">
                  <c:v>7.45</c:v>
                </c:pt>
                <c:pt idx="2">
                  <c:v>6.96</c:v>
                </c:pt>
                <c:pt idx="3">
                  <c:v>7.47</c:v>
                </c:pt>
                <c:pt idx="4">
                  <c:v>7.02</c:v>
                </c:pt>
                <c:pt idx="5">
                  <c:v>7.21</c:v>
                </c:pt>
              </c:numCache>
            </c:numRef>
          </c:val>
          <c:extLst>
            <c:ext xmlns:c16="http://schemas.microsoft.com/office/drawing/2014/chart" uri="{C3380CC4-5D6E-409C-BE32-E72D297353CC}">
              <c16:uniqueId val="{00000004-C1C2-45E1-81AF-79AE30C75815}"/>
            </c:ext>
          </c:extLst>
        </c:ser>
        <c:dLbls>
          <c:dLblPos val="outEnd"/>
          <c:showLegendKey val="0"/>
          <c:showVal val="1"/>
          <c:showCatName val="0"/>
          <c:showSerName val="0"/>
          <c:showPercent val="0"/>
          <c:showBubbleSize val="0"/>
        </c:dLbls>
        <c:gapWidth val="100"/>
        <c:axId val="486566624"/>
        <c:axId val="486563488"/>
        <c:extLst/>
      </c:barChart>
      <c:catAx>
        <c:axId val="486566624"/>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86563488"/>
        <c:crosses val="autoZero"/>
        <c:auto val="1"/>
        <c:lblAlgn val="ctr"/>
        <c:lblOffset val="100"/>
        <c:noMultiLvlLbl val="0"/>
      </c:catAx>
      <c:valAx>
        <c:axId val="4865634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in"/>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865666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b="1">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93563141398942"/>
          <c:y val="8.3101324515081537E-2"/>
          <c:w val="0.82103297491912564"/>
          <c:h val="0.80217359013171752"/>
        </c:manualLayout>
      </c:layout>
      <c:scatterChart>
        <c:scatterStyle val="lineMarker"/>
        <c:varyColors val="0"/>
        <c:ser>
          <c:idx val="0"/>
          <c:order val="0"/>
          <c:spPr>
            <a:ln w="25400" cap="rnd">
              <a:noFill/>
              <a:round/>
            </a:ln>
            <a:effectLst/>
          </c:spPr>
          <c:marker>
            <c:symbol val="circle"/>
            <c:size val="6"/>
            <c:spPr>
              <a:solidFill>
                <a:srgbClr val="00B050"/>
              </a:solidFill>
              <a:ln w="9525">
                <a:noFill/>
              </a:ln>
              <a:effectLst/>
            </c:spPr>
          </c:marker>
          <c:dLbls>
            <c:dLbl>
              <c:idx val="0"/>
              <c:layout>
                <c:manualLayout>
                  <c:x val="-1.3947463688172651E-2"/>
                  <c:y val="-6.6966261368366128E-2"/>
                </c:manualLayout>
              </c:layout>
              <c:tx>
                <c:rich>
                  <a:bodyPr/>
                  <a:lstStyle/>
                  <a:p>
                    <a:fld id="{C47F35EE-79A2-4A4E-9900-5E3A1DE4D60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FAE-461D-9409-17BBB489853F}"/>
                </c:ext>
              </c:extLst>
            </c:dLbl>
            <c:dLbl>
              <c:idx val="1"/>
              <c:layout>
                <c:manualLayout>
                  <c:x val="-1.1411561199413988E-2"/>
                  <c:y val="-4.1887894213611082E-2"/>
                </c:manualLayout>
              </c:layout>
              <c:tx>
                <c:rich>
                  <a:bodyPr/>
                  <a:lstStyle/>
                  <a:p>
                    <a:fld id="{BAAD7740-E5FB-4416-BC5A-E0E417DC8DAC}"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FAE-461D-9409-17BBB489853F}"/>
                </c:ext>
              </c:extLst>
            </c:dLbl>
            <c:dLbl>
              <c:idx val="2"/>
              <c:tx>
                <c:rich>
                  <a:bodyPr/>
                  <a:lstStyle/>
                  <a:p>
                    <a:fld id="{B737955B-D286-4520-89E9-69BEF7F2E42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291-433F-801E-5AE2E8249040}"/>
                </c:ext>
              </c:extLst>
            </c:dLbl>
            <c:dLbl>
              <c:idx val="3"/>
              <c:layout>
                <c:manualLayout>
                  <c:x val="-1.3389479572253787E-2"/>
                  <c:y val="-5.5157505221700591E-2"/>
                </c:manualLayout>
              </c:layout>
              <c:tx>
                <c:rich>
                  <a:bodyPr/>
                  <a:lstStyle/>
                  <a:p>
                    <a:fld id="{25B9B60E-9A85-4170-980B-5598B63474B6}"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FAE-461D-9409-17BBB489853F}"/>
                </c:ext>
              </c:extLst>
            </c:dLbl>
            <c:dLbl>
              <c:idx val="4"/>
              <c:tx>
                <c:rich>
                  <a:bodyPr/>
                  <a:lstStyle/>
                  <a:p>
                    <a:fld id="{E210D214-65EC-4044-91A4-CC7827553C2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291-433F-801E-5AE2E8249040}"/>
                </c:ext>
              </c:extLst>
            </c:dLbl>
            <c:dLbl>
              <c:idx val="5"/>
              <c:tx>
                <c:rich>
                  <a:bodyPr/>
                  <a:lstStyle/>
                  <a:p>
                    <a:fld id="{38C5BBEC-A974-4E87-B8F3-01C940C9F95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291-433F-801E-5AE2E8249040}"/>
                </c:ext>
              </c:extLst>
            </c:dLbl>
            <c:dLbl>
              <c:idx val="6"/>
              <c:tx>
                <c:rich>
                  <a:bodyPr/>
                  <a:lstStyle/>
                  <a:p>
                    <a:fld id="{94D7127B-B35E-4649-9E71-0E6A4604B7F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291-433F-801E-5AE2E8249040}"/>
                </c:ext>
              </c:extLst>
            </c:dLbl>
            <c:dLbl>
              <c:idx val="7"/>
              <c:tx>
                <c:rich>
                  <a:bodyPr/>
                  <a:lstStyle/>
                  <a:p>
                    <a:fld id="{D5BC2724-D61E-4D9E-8077-141BB1823A0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291-433F-801E-5AE2E8249040}"/>
                </c:ext>
              </c:extLst>
            </c:dLbl>
            <c:dLbl>
              <c:idx val="8"/>
              <c:tx>
                <c:rich>
                  <a:bodyPr/>
                  <a:lstStyle/>
                  <a:p>
                    <a:fld id="{23BCE6AE-62A7-49DC-9D1D-4DC6EBA5D81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291-433F-801E-5AE2E8249040}"/>
                </c:ext>
              </c:extLst>
            </c:dLbl>
            <c:dLbl>
              <c:idx val="9"/>
              <c:tx>
                <c:rich>
                  <a:bodyPr/>
                  <a:lstStyle/>
                  <a:p>
                    <a:fld id="{4F7CA14A-8924-4710-9B66-1DC91A827DF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291-433F-801E-5AE2E8249040}"/>
                </c:ext>
              </c:extLst>
            </c:dLbl>
            <c:dLbl>
              <c:idx val="10"/>
              <c:tx>
                <c:rich>
                  <a:bodyPr/>
                  <a:lstStyle/>
                  <a:p>
                    <a:fld id="{E832D373-652A-4953-A632-D0E7A3E446D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291-433F-801E-5AE2E8249040}"/>
                </c:ext>
              </c:extLst>
            </c:dLbl>
            <c:dLbl>
              <c:idx val="11"/>
              <c:tx>
                <c:rich>
                  <a:bodyPr/>
                  <a:lstStyle/>
                  <a:p>
                    <a:fld id="{9CAE2304-D106-407C-84B1-879C6CF6F5B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291-433F-801E-5AE2E8249040}"/>
                </c:ext>
              </c:extLst>
            </c:dLbl>
            <c:dLbl>
              <c:idx val="12"/>
              <c:tx>
                <c:rich>
                  <a:bodyPr/>
                  <a:lstStyle/>
                  <a:p>
                    <a:fld id="{CE7E764C-64CE-4702-9FA2-ACF0F68F52B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291-433F-801E-5AE2E8249040}"/>
                </c:ext>
              </c:extLst>
            </c:dLbl>
            <c:dLbl>
              <c:idx val="13"/>
              <c:tx>
                <c:rich>
                  <a:bodyPr/>
                  <a:lstStyle/>
                  <a:p>
                    <a:fld id="{C786753E-537A-492A-B758-16011A9ECC4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291-433F-801E-5AE2E8249040}"/>
                </c:ext>
              </c:extLst>
            </c:dLbl>
            <c:dLbl>
              <c:idx val="14"/>
              <c:tx>
                <c:rich>
                  <a:bodyPr/>
                  <a:lstStyle/>
                  <a:p>
                    <a:fld id="{8832135B-C86D-4AE2-A287-77D5A8DDAE1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291-433F-801E-5AE2E8249040}"/>
                </c:ext>
              </c:extLst>
            </c:dLbl>
            <c:dLbl>
              <c:idx val="15"/>
              <c:tx>
                <c:rich>
                  <a:bodyPr/>
                  <a:lstStyle/>
                  <a:p>
                    <a:fld id="{0C783E03-E3AD-4000-86D0-6A2B6082859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291-433F-801E-5AE2E8249040}"/>
                </c:ext>
              </c:extLst>
            </c:dLbl>
            <c:dLbl>
              <c:idx val="16"/>
              <c:tx>
                <c:rich>
                  <a:bodyPr/>
                  <a:lstStyle/>
                  <a:p>
                    <a:fld id="{8246042F-B31F-4A8E-89C2-B759900D21B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291-433F-801E-5AE2E8249040}"/>
                </c:ext>
              </c:extLst>
            </c:dLbl>
            <c:dLbl>
              <c:idx val="17"/>
              <c:tx>
                <c:rich>
                  <a:bodyPr/>
                  <a:lstStyle/>
                  <a:p>
                    <a:fld id="{FB9C4659-76F1-4685-A189-FAC33691091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291-433F-801E-5AE2E8249040}"/>
                </c:ext>
              </c:extLst>
            </c:dLbl>
            <c:dLbl>
              <c:idx val="18"/>
              <c:tx>
                <c:rich>
                  <a:bodyPr/>
                  <a:lstStyle/>
                  <a:p>
                    <a:fld id="{FB9C1D81-3711-40F2-B687-BDADFA26269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291-433F-801E-5AE2E8249040}"/>
                </c:ext>
              </c:extLst>
            </c:dLbl>
            <c:dLbl>
              <c:idx val="19"/>
              <c:tx>
                <c:rich>
                  <a:bodyPr/>
                  <a:lstStyle/>
                  <a:p>
                    <a:fld id="{DD275628-C178-4933-8940-493C0ED734A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291-433F-801E-5AE2E8249040}"/>
                </c:ext>
              </c:extLst>
            </c:dLbl>
            <c:dLbl>
              <c:idx val="20"/>
              <c:tx>
                <c:rich>
                  <a:bodyPr/>
                  <a:lstStyle/>
                  <a:p>
                    <a:fld id="{DAEEB619-91DC-42D3-B896-7E2327B31AC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291-433F-801E-5AE2E8249040}"/>
                </c:ext>
              </c:extLst>
            </c:dLbl>
            <c:dLbl>
              <c:idx val="21"/>
              <c:tx>
                <c:rich>
                  <a:bodyPr/>
                  <a:lstStyle/>
                  <a:p>
                    <a:fld id="{4E433986-FDD1-4180-BCA6-2452858D086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291-433F-801E-5AE2E8249040}"/>
                </c:ext>
              </c:extLst>
            </c:dLbl>
            <c:dLbl>
              <c:idx val="22"/>
              <c:tx>
                <c:rich>
                  <a:bodyPr/>
                  <a:lstStyle/>
                  <a:p>
                    <a:fld id="{346BB525-40E3-4331-B006-F3463479089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291-433F-801E-5AE2E8249040}"/>
                </c:ext>
              </c:extLst>
            </c:dLbl>
            <c:dLbl>
              <c:idx val="23"/>
              <c:tx>
                <c:rich>
                  <a:bodyPr/>
                  <a:lstStyle/>
                  <a:p>
                    <a:fld id="{70B348DA-254E-406F-8EA7-3345F5A25AC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291-433F-801E-5AE2E8249040}"/>
                </c:ext>
              </c:extLst>
            </c:dLbl>
            <c:dLbl>
              <c:idx val="24"/>
              <c:layout>
                <c:manualLayout>
                  <c:x val="-0.10270405079472607"/>
                  <c:y val="-5.3033835171279985E-2"/>
                </c:manualLayout>
              </c:layout>
              <c:tx>
                <c:rich>
                  <a:bodyPr/>
                  <a:lstStyle/>
                  <a:p>
                    <a:fld id="{E61F3F3E-F741-4483-BA3B-FF224846EDBD}"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FAE-461D-9409-17BBB489853F}"/>
                </c:ext>
              </c:extLst>
            </c:dLbl>
            <c:dLbl>
              <c:idx val="25"/>
              <c:tx>
                <c:rich>
                  <a:bodyPr/>
                  <a:lstStyle/>
                  <a:p>
                    <a:fld id="{15436B15-59C1-4419-8504-209881079D7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291-433F-801E-5AE2E8249040}"/>
                </c:ext>
              </c:extLst>
            </c:dLbl>
            <c:dLbl>
              <c:idx val="26"/>
              <c:tx>
                <c:rich>
                  <a:bodyPr/>
                  <a:lstStyle/>
                  <a:p>
                    <a:fld id="{05B990B8-B999-4256-9A2F-1E9F196C153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E291-433F-801E-5AE2E8249040}"/>
                </c:ext>
              </c:extLst>
            </c:dLbl>
            <c:dLbl>
              <c:idx val="27"/>
              <c:tx>
                <c:rich>
                  <a:bodyPr/>
                  <a:lstStyle/>
                  <a:p>
                    <a:fld id="{32EFD14C-E752-4ABF-9577-6D31E8447FD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291-433F-801E-5AE2E8249040}"/>
                </c:ext>
              </c:extLst>
            </c:dLbl>
            <c:dLbl>
              <c:idx val="28"/>
              <c:tx>
                <c:rich>
                  <a:bodyPr/>
                  <a:lstStyle/>
                  <a:p>
                    <a:fld id="{336ED51D-A1A0-4AC3-9220-7AB1741C483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291-433F-801E-5AE2E8249040}"/>
                </c:ext>
              </c:extLst>
            </c:dLbl>
            <c:dLbl>
              <c:idx val="29"/>
              <c:tx>
                <c:rich>
                  <a:bodyPr/>
                  <a:lstStyle/>
                  <a:p>
                    <a:fld id="{5D5BF1AA-32E2-450E-ACBA-EEAB372BAD7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291-433F-801E-5AE2E8249040}"/>
                </c:ext>
              </c:extLst>
            </c:dLbl>
            <c:dLbl>
              <c:idx val="30"/>
              <c:tx>
                <c:rich>
                  <a:bodyPr/>
                  <a:lstStyle/>
                  <a:p>
                    <a:fld id="{3D0E5135-DA2D-4E2C-A92F-588545505F8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291-433F-801E-5AE2E8249040}"/>
                </c:ext>
              </c:extLst>
            </c:dLbl>
            <c:dLbl>
              <c:idx val="31"/>
              <c:layout>
                <c:manualLayout>
                  <c:x val="-0.13832628295304181"/>
                  <c:y val="-2.2480732390629223E-2"/>
                </c:manualLayout>
              </c:layout>
              <c:tx>
                <c:rich>
                  <a:bodyPr/>
                  <a:lstStyle/>
                  <a:p>
                    <a:fld id="{E553A9D7-1E2B-44FE-8D62-4D3B4493219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FAE-461D-9409-17BBB489853F}"/>
                </c:ext>
              </c:extLst>
            </c:dLbl>
            <c:dLbl>
              <c:idx val="32"/>
              <c:tx>
                <c:rich>
                  <a:bodyPr/>
                  <a:lstStyle/>
                  <a:p>
                    <a:fld id="{C8D0D43D-C294-4F42-ABE7-04A4473D23E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291-433F-801E-5AE2E8249040}"/>
                </c:ext>
              </c:extLst>
            </c:dLbl>
            <c:dLbl>
              <c:idx val="33"/>
              <c:tx>
                <c:rich>
                  <a:bodyPr/>
                  <a:lstStyle/>
                  <a:p>
                    <a:fld id="{AFF435BE-093A-4E98-A271-44244861100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291-433F-801E-5AE2E8249040}"/>
                </c:ext>
              </c:extLst>
            </c:dLbl>
            <c:dLbl>
              <c:idx val="34"/>
              <c:tx>
                <c:rich>
                  <a:bodyPr/>
                  <a:lstStyle/>
                  <a:p>
                    <a:fld id="{111B764D-56A9-479D-B848-B2A0E0DDA70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E291-433F-801E-5AE2E8249040}"/>
                </c:ext>
              </c:extLst>
            </c:dLbl>
            <c:dLbl>
              <c:idx val="35"/>
              <c:tx>
                <c:rich>
                  <a:bodyPr/>
                  <a:lstStyle/>
                  <a:p>
                    <a:fld id="{BEF540D2-659F-4254-A377-044C86BEB6B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E291-433F-801E-5AE2E8249040}"/>
                </c:ext>
              </c:extLst>
            </c:dLbl>
            <c:dLbl>
              <c:idx val="36"/>
              <c:tx>
                <c:rich>
                  <a:bodyPr/>
                  <a:lstStyle/>
                  <a:p>
                    <a:fld id="{B14CFEDB-546F-47C1-8215-A7B76F9491B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E291-433F-801E-5AE2E8249040}"/>
                </c:ext>
              </c:extLst>
            </c:dLbl>
            <c:dLbl>
              <c:idx val="37"/>
              <c:tx>
                <c:rich>
                  <a:bodyPr/>
                  <a:lstStyle/>
                  <a:p>
                    <a:fld id="{3F3672BD-FAC2-4D0E-9C4F-1919FA861FB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E291-433F-801E-5AE2E8249040}"/>
                </c:ext>
              </c:extLst>
            </c:dLbl>
            <c:dLbl>
              <c:idx val="38"/>
              <c:tx>
                <c:rich>
                  <a:bodyPr/>
                  <a:lstStyle/>
                  <a:p>
                    <a:fld id="{A2C43792-DEB1-45B8-B8E9-DCAC270C10A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291-433F-801E-5AE2E8249040}"/>
                </c:ext>
              </c:extLst>
            </c:dLbl>
            <c:dLbl>
              <c:idx val="39"/>
              <c:tx>
                <c:rich>
                  <a:bodyPr/>
                  <a:lstStyle/>
                  <a:p>
                    <a:fld id="{07B0CCFA-278D-4F33-92BB-915FB8AEC8B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291-433F-801E-5AE2E8249040}"/>
                </c:ext>
              </c:extLst>
            </c:dLbl>
            <c:dLbl>
              <c:idx val="40"/>
              <c:tx>
                <c:rich>
                  <a:bodyPr/>
                  <a:lstStyle/>
                  <a:p>
                    <a:fld id="{BCC7665F-F490-405C-8B67-65E171A1805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291-433F-801E-5AE2E8249040}"/>
                </c:ext>
              </c:extLst>
            </c:dLbl>
            <c:dLbl>
              <c:idx val="41"/>
              <c:tx>
                <c:rich>
                  <a:bodyPr/>
                  <a:lstStyle/>
                  <a:p>
                    <a:fld id="{D44B4FF9-3FBC-4ED8-8FB7-B437C5E719D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291-433F-801E-5AE2E8249040}"/>
                </c:ext>
              </c:extLst>
            </c:dLbl>
            <c:dLbl>
              <c:idx val="42"/>
              <c:layout>
                <c:manualLayout>
                  <c:x val="-0.19204689063411348"/>
                  <c:y val="-8.0898687565452237E-2"/>
                </c:manualLayout>
              </c:layout>
              <c:tx>
                <c:rich>
                  <a:bodyPr/>
                  <a:lstStyle/>
                  <a:p>
                    <a:fld id="{35F8D93B-1B4E-490F-8671-E0189B11BA32}"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8FAE-461D-9409-17BBB489853F}"/>
                </c:ext>
              </c:extLst>
            </c:dLbl>
            <c:dLbl>
              <c:idx val="43"/>
              <c:tx>
                <c:rich>
                  <a:bodyPr/>
                  <a:lstStyle/>
                  <a:p>
                    <a:fld id="{9D033F32-442C-452A-B196-1EEC312499D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291-433F-801E-5AE2E8249040}"/>
                </c:ext>
              </c:extLst>
            </c:dLbl>
            <c:dLbl>
              <c:idx val="44"/>
              <c:tx>
                <c:rich>
                  <a:bodyPr/>
                  <a:lstStyle/>
                  <a:p>
                    <a:fld id="{AF81CC5D-D95A-48B4-A9F3-251C891E654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291-433F-801E-5AE2E8249040}"/>
                </c:ext>
              </c:extLst>
            </c:dLbl>
            <c:dLbl>
              <c:idx val="45"/>
              <c:tx>
                <c:rich>
                  <a:bodyPr/>
                  <a:lstStyle/>
                  <a:p>
                    <a:fld id="{C926C7AB-1DDA-4A1D-9FD8-F78CD5F02B5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291-433F-801E-5AE2E8249040}"/>
                </c:ext>
              </c:extLst>
            </c:dLbl>
            <c:dLbl>
              <c:idx val="46"/>
              <c:tx>
                <c:rich>
                  <a:bodyPr/>
                  <a:lstStyle/>
                  <a:p>
                    <a:fld id="{63BC1A83-F2E8-4E9E-B91A-7750BFD4731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291-433F-801E-5AE2E8249040}"/>
                </c:ext>
              </c:extLst>
            </c:dLbl>
            <c:dLbl>
              <c:idx val="47"/>
              <c:layout>
                <c:manualLayout>
                  <c:x val="-0.13067904879296044"/>
                  <c:y val="-6.8101479843070412E-2"/>
                </c:manualLayout>
              </c:layout>
              <c:tx>
                <c:rich>
                  <a:bodyPr/>
                  <a:lstStyle/>
                  <a:p>
                    <a:fld id="{AF7E1196-59C7-485A-86B4-95142112BEB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8FAE-461D-9409-17BBB489853F}"/>
                </c:ext>
              </c:extLst>
            </c:dLbl>
            <c:dLbl>
              <c:idx val="48"/>
              <c:tx>
                <c:rich>
                  <a:bodyPr/>
                  <a:lstStyle/>
                  <a:p>
                    <a:fld id="{9A74D992-9F1B-4BBB-9E55-6D63436CB3E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E291-433F-801E-5AE2E8249040}"/>
                </c:ext>
              </c:extLst>
            </c:dLbl>
            <c:dLbl>
              <c:idx val="49"/>
              <c:layout>
                <c:manualLayout>
                  <c:x val="-7.6180573953641825E-3"/>
                  <c:y val="2.5393328027537802E-2"/>
                </c:manualLayout>
              </c:layout>
              <c:tx>
                <c:rich>
                  <a:bodyPr/>
                  <a:lstStyle/>
                  <a:p>
                    <a:fld id="{789C929D-6734-48E1-A0C5-695CC1A90180}"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8FAE-461D-9409-17BBB489853F}"/>
                </c:ext>
              </c:extLst>
            </c:dLbl>
            <c:dLbl>
              <c:idx val="50"/>
              <c:tx>
                <c:rich>
                  <a:bodyPr/>
                  <a:lstStyle/>
                  <a:p>
                    <a:fld id="{555C5CB8-829E-4436-BAAD-E06C00963F6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E291-433F-801E-5AE2E8249040}"/>
                </c:ext>
              </c:extLst>
            </c:dLbl>
            <c:dLbl>
              <c:idx val="51"/>
              <c:tx>
                <c:rich>
                  <a:bodyPr/>
                  <a:lstStyle/>
                  <a:p>
                    <a:fld id="{E6267573-C27A-4693-804E-3CC5D4BE4D1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E291-433F-801E-5AE2E8249040}"/>
                </c:ext>
              </c:extLst>
            </c:dLbl>
            <c:dLbl>
              <c:idx val="52"/>
              <c:tx>
                <c:rich>
                  <a:bodyPr/>
                  <a:lstStyle/>
                  <a:p>
                    <a:fld id="{72EFB35C-DD0A-4924-9BF6-88038A3DA3D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E291-433F-801E-5AE2E8249040}"/>
                </c:ext>
              </c:extLst>
            </c:dLbl>
            <c:dLbl>
              <c:idx val="53"/>
              <c:tx>
                <c:rich>
                  <a:bodyPr/>
                  <a:lstStyle/>
                  <a:p>
                    <a:fld id="{FBC592AA-58D7-4031-8A48-AC329E3C2FE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E291-433F-801E-5AE2E8249040}"/>
                </c:ext>
              </c:extLst>
            </c:dLbl>
            <c:dLbl>
              <c:idx val="54"/>
              <c:tx>
                <c:rich>
                  <a:bodyPr/>
                  <a:lstStyle/>
                  <a:p>
                    <a:fld id="{14E03B69-E0BE-4EA1-B321-BF9F6F4A713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E291-433F-801E-5AE2E8249040}"/>
                </c:ext>
              </c:extLst>
            </c:dLbl>
            <c:dLbl>
              <c:idx val="55"/>
              <c:tx>
                <c:rich>
                  <a:bodyPr/>
                  <a:lstStyle/>
                  <a:p>
                    <a:fld id="{65A88ADA-7B71-4A16-822F-D54A4DFEE13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E291-433F-801E-5AE2E8249040}"/>
                </c:ext>
              </c:extLst>
            </c:dLbl>
            <c:dLbl>
              <c:idx val="56"/>
              <c:tx>
                <c:rich>
                  <a:bodyPr/>
                  <a:lstStyle/>
                  <a:p>
                    <a:fld id="{3CE79F00-E814-43F4-8918-450610959D3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E291-433F-801E-5AE2E8249040}"/>
                </c:ext>
              </c:extLst>
            </c:dLbl>
            <c:dLbl>
              <c:idx val="57"/>
              <c:tx>
                <c:rich>
                  <a:bodyPr/>
                  <a:lstStyle/>
                  <a:p>
                    <a:fld id="{FE7AA5BE-BE04-427E-A38C-78B7E655605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E291-433F-801E-5AE2E8249040}"/>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'33_グラフ・散布図(町村部)'!$X$4:$X$61</c:f>
              <c:numCache>
                <c:formatCode>0.0</c:formatCode>
                <c:ptCount val="58"/>
                <c:pt idx="0">
                  <c:v>5.1304347826086953</c:v>
                </c:pt>
                <c:pt idx="1">
                  <c:v>5.7391304347826084</c:v>
                </c:pt>
                <c:pt idx="2">
                  <c:v>6</c:v>
                </c:pt>
                <c:pt idx="3">
                  <c:v>7</c:v>
                </c:pt>
                <c:pt idx="4">
                  <c:v>5.8181818181818183</c:v>
                </c:pt>
                <c:pt idx="5">
                  <c:v>6.5517241379310347</c:v>
                </c:pt>
                <c:pt idx="6">
                  <c:v>6.898305084745763</c:v>
                </c:pt>
                <c:pt idx="7">
                  <c:v>6.5740740740740744</c:v>
                </c:pt>
                <c:pt idx="8">
                  <c:v>6.1034482758620694</c:v>
                </c:pt>
                <c:pt idx="9">
                  <c:v>6.3636363636363633</c:v>
                </c:pt>
                <c:pt idx="10">
                  <c:v>6.859375</c:v>
                </c:pt>
                <c:pt idx="11">
                  <c:v>6.4640264026402638</c:v>
                </c:pt>
                <c:pt idx="12">
                  <c:v>6.4640264026402638</c:v>
                </c:pt>
                <c:pt idx="13">
                  <c:v>6.4640264026402638</c:v>
                </c:pt>
                <c:pt idx="14">
                  <c:v>6.204225352112676</c:v>
                </c:pt>
                <c:pt idx="15">
                  <c:v>6.2236842105263159</c:v>
                </c:pt>
                <c:pt idx="16">
                  <c:v>7.7619047619047619</c:v>
                </c:pt>
                <c:pt idx="17">
                  <c:v>6.1730769230769234</c:v>
                </c:pt>
                <c:pt idx="18">
                  <c:v>6.9130434782608692</c:v>
                </c:pt>
                <c:pt idx="19">
                  <c:v>6.8636363636363633</c:v>
                </c:pt>
                <c:pt idx="20">
                  <c:v>6.8461538461538458</c:v>
                </c:pt>
                <c:pt idx="21">
                  <c:v>6.6</c:v>
                </c:pt>
                <c:pt idx="22">
                  <c:v>6.9047619047619051</c:v>
                </c:pt>
                <c:pt idx="23">
                  <c:v>7</c:v>
                </c:pt>
                <c:pt idx="24">
                  <c:v>4.333333333333333</c:v>
                </c:pt>
                <c:pt idx="25">
                  <c:v>5.2857142857142856</c:v>
                </c:pt>
                <c:pt idx="26">
                  <c:v>6.583333333333333</c:v>
                </c:pt>
                <c:pt idx="27">
                  <c:v>5</c:v>
                </c:pt>
                <c:pt idx="28">
                  <c:v>6.3043478260869561</c:v>
                </c:pt>
                <c:pt idx="29">
                  <c:v>5.5</c:v>
                </c:pt>
                <c:pt idx="30">
                  <c:v>6.5454545454545459</c:v>
                </c:pt>
                <c:pt idx="31">
                  <c:v>6.7058823529411766</c:v>
                </c:pt>
                <c:pt idx="32">
                  <c:v>7.5</c:v>
                </c:pt>
                <c:pt idx="33">
                  <c:v>6.8510638297872344</c:v>
                </c:pt>
                <c:pt idx="34">
                  <c:v>6.8510638297872344</c:v>
                </c:pt>
                <c:pt idx="35">
                  <c:v>6.8510638297872344</c:v>
                </c:pt>
                <c:pt idx="36">
                  <c:v>6.8510638297872344</c:v>
                </c:pt>
                <c:pt idx="37">
                  <c:v>6.8510638297872344</c:v>
                </c:pt>
                <c:pt idx="38">
                  <c:v>6.8510638297872344</c:v>
                </c:pt>
                <c:pt idx="39">
                  <c:v>7.044776119402985</c:v>
                </c:pt>
                <c:pt idx="40">
                  <c:v>6.4285714285714288</c:v>
                </c:pt>
                <c:pt idx="41">
                  <c:v>6</c:v>
                </c:pt>
                <c:pt idx="42">
                  <c:v>6.5961538461538458</c:v>
                </c:pt>
                <c:pt idx="43">
                  <c:v>6.3043478260869561</c:v>
                </c:pt>
                <c:pt idx="44">
                  <c:v>6.4553191489361703</c:v>
                </c:pt>
                <c:pt idx="45">
                  <c:v>6.4553191489361703</c:v>
                </c:pt>
                <c:pt idx="46">
                  <c:v>6.4553191489361703</c:v>
                </c:pt>
                <c:pt idx="47">
                  <c:v>6.4553191489361703</c:v>
                </c:pt>
                <c:pt idx="48">
                  <c:v>6.5153374233128831</c:v>
                </c:pt>
                <c:pt idx="49">
                  <c:v>6.6883116883116882</c:v>
                </c:pt>
                <c:pt idx="50">
                  <c:v>6.2203389830508478</c:v>
                </c:pt>
                <c:pt idx="51">
                  <c:v>6.2586206896551726</c:v>
                </c:pt>
                <c:pt idx="52">
                  <c:v>6.2173913043478262</c:v>
                </c:pt>
                <c:pt idx="53">
                  <c:v>7.2777777777777777</c:v>
                </c:pt>
                <c:pt idx="54">
                  <c:v>6.6951219512195124</c:v>
                </c:pt>
                <c:pt idx="55">
                  <c:v>6.371428571428571</c:v>
                </c:pt>
                <c:pt idx="56">
                  <c:v>6.3909090909090907</c:v>
                </c:pt>
                <c:pt idx="57">
                  <c:v>6.92</c:v>
                </c:pt>
              </c:numCache>
            </c:numRef>
          </c:xVal>
          <c:yVal>
            <c:numRef>
              <c:f>'33_グラフ・散布図(町村部)'!$Y$4:$Y$61</c:f>
              <c:numCache>
                <c:formatCode>0.0</c:formatCode>
                <c:ptCount val="58"/>
                <c:pt idx="0">
                  <c:v>95</c:v>
                </c:pt>
                <c:pt idx="1">
                  <c:v>95</c:v>
                </c:pt>
                <c:pt idx="2">
                  <c:v>105</c:v>
                </c:pt>
                <c:pt idx="3">
                  <c:v>60</c:v>
                </c:pt>
                <c:pt idx="4">
                  <c:v>120</c:v>
                </c:pt>
                <c:pt idx="5">
                  <c:v>75</c:v>
                </c:pt>
                <c:pt idx="6">
                  <c:v>40</c:v>
                </c:pt>
                <c:pt idx="7">
                  <c:v>55</c:v>
                </c:pt>
                <c:pt idx="8">
                  <c:v>90</c:v>
                </c:pt>
                <c:pt idx="9">
                  <c:v>90</c:v>
                </c:pt>
                <c:pt idx="10">
                  <c:v>75</c:v>
                </c:pt>
                <c:pt idx="11">
                  <c:v>65</c:v>
                </c:pt>
                <c:pt idx="12">
                  <c:v>65</c:v>
                </c:pt>
                <c:pt idx="13">
                  <c:v>65</c:v>
                </c:pt>
                <c:pt idx="14">
                  <c:v>30</c:v>
                </c:pt>
                <c:pt idx="15">
                  <c:v>50</c:v>
                </c:pt>
                <c:pt idx="16">
                  <c:v>70</c:v>
                </c:pt>
                <c:pt idx="17">
                  <c:v>35</c:v>
                </c:pt>
                <c:pt idx="18">
                  <c:v>80</c:v>
                </c:pt>
                <c:pt idx="19">
                  <c:v>70</c:v>
                </c:pt>
                <c:pt idx="20">
                  <c:v>85</c:v>
                </c:pt>
                <c:pt idx="21">
                  <c:v>95</c:v>
                </c:pt>
                <c:pt idx="22">
                  <c:v>75</c:v>
                </c:pt>
                <c:pt idx="23">
                  <c:v>100</c:v>
                </c:pt>
                <c:pt idx="24">
                  <c:v>80</c:v>
                </c:pt>
                <c:pt idx="25">
                  <c:v>60</c:v>
                </c:pt>
                <c:pt idx="26">
                  <c:v>60</c:v>
                </c:pt>
                <c:pt idx="27">
                  <c:v>105</c:v>
                </c:pt>
                <c:pt idx="28">
                  <c:v>90</c:v>
                </c:pt>
                <c:pt idx="29">
                  <c:v>70</c:v>
                </c:pt>
                <c:pt idx="30">
                  <c:v>50</c:v>
                </c:pt>
                <c:pt idx="31">
                  <c:v>40</c:v>
                </c:pt>
                <c:pt idx="32">
                  <c:v>120</c:v>
                </c:pt>
                <c:pt idx="33">
                  <c:v>80</c:v>
                </c:pt>
                <c:pt idx="34">
                  <c:v>80</c:v>
                </c:pt>
                <c:pt idx="35">
                  <c:v>80</c:v>
                </c:pt>
                <c:pt idx="36">
                  <c:v>80</c:v>
                </c:pt>
                <c:pt idx="37">
                  <c:v>80</c:v>
                </c:pt>
                <c:pt idx="38">
                  <c:v>80</c:v>
                </c:pt>
                <c:pt idx="39">
                  <c:v>80</c:v>
                </c:pt>
                <c:pt idx="40">
                  <c:v>45</c:v>
                </c:pt>
                <c:pt idx="41">
                  <c:v>110</c:v>
                </c:pt>
                <c:pt idx="42">
                  <c:v>10</c:v>
                </c:pt>
                <c:pt idx="43">
                  <c:v>45</c:v>
                </c:pt>
                <c:pt idx="44">
                  <c:v>55</c:v>
                </c:pt>
                <c:pt idx="45">
                  <c:v>55</c:v>
                </c:pt>
                <c:pt idx="46">
                  <c:v>55</c:v>
                </c:pt>
                <c:pt idx="47">
                  <c:v>55</c:v>
                </c:pt>
                <c:pt idx="48">
                  <c:v>105</c:v>
                </c:pt>
                <c:pt idx="49">
                  <c:v>70</c:v>
                </c:pt>
                <c:pt idx="50">
                  <c:v>95</c:v>
                </c:pt>
                <c:pt idx="51">
                  <c:v>10</c:v>
                </c:pt>
                <c:pt idx="52">
                  <c:v>95</c:v>
                </c:pt>
                <c:pt idx="53">
                  <c:v>75</c:v>
                </c:pt>
                <c:pt idx="54">
                  <c:v>70</c:v>
                </c:pt>
                <c:pt idx="55">
                  <c:v>65</c:v>
                </c:pt>
                <c:pt idx="56">
                  <c:v>80</c:v>
                </c:pt>
                <c:pt idx="57">
                  <c:v>60</c:v>
                </c:pt>
              </c:numCache>
            </c:numRef>
          </c:yVal>
          <c:smooth val="0"/>
          <c:extLst>
            <c:ext xmlns:c15="http://schemas.microsoft.com/office/drawing/2012/chart" uri="{02D57815-91ED-43cb-92C2-25804820EDAC}">
              <c15:datalabelsRange>
                <c15:f>'33_グラフ・散布図(町村部)'!$V$4:$V$61</c15:f>
                <c15:dlblRangeCache>
                  <c:ptCount val="58"/>
                  <c:pt idx="0">
                    <c:v>小海町</c:v>
                  </c:pt>
                  <c:pt idx="4">
                    <c:v>北相木村</c:v>
                  </c:pt>
                  <c:pt idx="16">
                    <c:v>飯島町</c:v>
                  </c:pt>
                  <c:pt idx="32">
                    <c:v>大鹿村</c:v>
                  </c:pt>
                  <c:pt idx="41">
                    <c:v>山形村</c:v>
                  </c:pt>
                  <c:pt idx="53">
                    <c:v>野沢温泉村</c:v>
                  </c:pt>
                </c15:dlblRangeCache>
              </c15:datalabelsRange>
            </c:ext>
            <c:ext xmlns:c16="http://schemas.microsoft.com/office/drawing/2014/chart" uri="{C3380CC4-5D6E-409C-BE32-E72D297353CC}">
              <c16:uniqueId val="{0000003B-8FAE-461D-9409-17BBB489853F}"/>
            </c:ext>
          </c:extLst>
        </c:ser>
        <c:dLbls>
          <c:dLblPos val="t"/>
          <c:showLegendKey val="0"/>
          <c:showVal val="1"/>
          <c:showCatName val="0"/>
          <c:showSerName val="0"/>
          <c:showPercent val="0"/>
          <c:showBubbleSize val="0"/>
        </c:dLbls>
        <c:axId val="486564664"/>
        <c:axId val="486566232"/>
      </c:scatterChart>
      <c:valAx>
        <c:axId val="48656466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6566232"/>
        <c:crosses val="autoZero"/>
        <c:crossBetween val="midCat"/>
      </c:valAx>
      <c:valAx>
        <c:axId val="486566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6564664"/>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BIZ UDPゴシック" panose="020B0400000000000000" pitchFamily="50" charset="-128"/>
          <a:ea typeface="BIZ UDPゴシック" panose="020B0400000000000000" pitchFamily="50" charset="-128"/>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'33_グラフ・散布図(町村部)'!$F$5</c:f>
          <c:strCache>
            <c:ptCount val="1"/>
            <c:pt idx="0">
              <c:v>1　幸福度_元気_得点_【2016】</c:v>
            </c:pt>
          </c:strCache>
        </c:strRef>
      </c:tx>
      <c:layout>
        <c:manualLayout>
          <c:xMode val="edge"/>
          <c:yMode val="edge"/>
          <c:x val="0.10248675456980302"/>
          <c:y val="1.2637606691714288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manualLayout>
          <c:layoutTarget val="inner"/>
          <c:xMode val="edge"/>
          <c:yMode val="edge"/>
          <c:x val="0.118113141340079"/>
          <c:y val="7.9688121580338084E-2"/>
          <c:w val="0.84687194363223373"/>
          <c:h val="0.90777449107121111"/>
        </c:manualLayout>
      </c:layout>
      <c:barChart>
        <c:barDir val="bar"/>
        <c:grouping val="clustered"/>
        <c:varyColors val="0"/>
        <c:ser>
          <c:idx val="0"/>
          <c:order val="0"/>
          <c:tx>
            <c:strRef>
              <c:f>'33_グラフ・散布図(町村部)'!$AO$3</c:f>
              <c:strCache>
                <c:ptCount val="1"/>
                <c:pt idx="0">
                  <c:v>1　幸福度_元気_得点_【2016】</c:v>
                </c:pt>
              </c:strCache>
            </c:strRef>
          </c:tx>
          <c:spPr>
            <a:solidFill>
              <a:schemeClr val="bg1">
                <a:lumMod val="85000"/>
              </a:schemeClr>
            </a:solidFill>
            <a:ln w="3175">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'33_グラフ・散布図(町村部)'!$AN$4:$AN$61</c:f>
              <c:strCache>
                <c:ptCount val="58"/>
                <c:pt idx="0">
                  <c:v>長和町</c:v>
                </c:pt>
                <c:pt idx="1">
                  <c:v>朝日村</c:v>
                </c:pt>
                <c:pt idx="2">
                  <c:v>箕輪町</c:v>
                </c:pt>
                <c:pt idx="3">
                  <c:v>南相木村</c:v>
                </c:pt>
                <c:pt idx="4">
                  <c:v>山形村</c:v>
                </c:pt>
                <c:pt idx="5">
                  <c:v>軽井沢町</c:v>
                </c:pt>
                <c:pt idx="6">
                  <c:v>高山村</c:v>
                </c:pt>
                <c:pt idx="7">
                  <c:v>小海町</c:v>
                </c:pt>
                <c:pt idx="8">
                  <c:v>泰阜村</c:v>
                </c:pt>
                <c:pt idx="9">
                  <c:v>川上村</c:v>
                </c:pt>
                <c:pt idx="10">
                  <c:v>信濃町</c:v>
                </c:pt>
                <c:pt idx="11">
                  <c:v>喬木村</c:v>
                </c:pt>
                <c:pt idx="12">
                  <c:v>立科町</c:v>
                </c:pt>
                <c:pt idx="13">
                  <c:v>小布施町</c:v>
                </c:pt>
                <c:pt idx="14">
                  <c:v>下條村</c:v>
                </c:pt>
                <c:pt idx="15">
                  <c:v>生坂村</c:v>
                </c:pt>
                <c:pt idx="16">
                  <c:v>山ノ内町</c:v>
                </c:pt>
                <c:pt idx="17">
                  <c:v>坂城町</c:v>
                </c:pt>
                <c:pt idx="18">
                  <c:v>松川町</c:v>
                </c:pt>
                <c:pt idx="19">
                  <c:v>平谷村</c:v>
                </c:pt>
                <c:pt idx="20">
                  <c:v>売木村</c:v>
                </c:pt>
                <c:pt idx="21">
                  <c:v>木曽町</c:v>
                </c:pt>
                <c:pt idx="22">
                  <c:v>大桑村</c:v>
                </c:pt>
                <c:pt idx="23">
                  <c:v>王滝村</c:v>
                </c:pt>
                <c:pt idx="24">
                  <c:v>木祖村</c:v>
                </c:pt>
                <c:pt idx="25">
                  <c:v>南木曽町</c:v>
                </c:pt>
                <c:pt idx="26">
                  <c:v>上松町</c:v>
                </c:pt>
                <c:pt idx="27">
                  <c:v>根羽村</c:v>
                </c:pt>
                <c:pt idx="28">
                  <c:v>飯綱町</c:v>
                </c:pt>
                <c:pt idx="29">
                  <c:v>小谷村</c:v>
                </c:pt>
                <c:pt idx="30">
                  <c:v>白馬村</c:v>
                </c:pt>
                <c:pt idx="31">
                  <c:v>松川村</c:v>
                </c:pt>
                <c:pt idx="32">
                  <c:v>池田町</c:v>
                </c:pt>
                <c:pt idx="33">
                  <c:v>飯島町</c:v>
                </c:pt>
                <c:pt idx="34">
                  <c:v>佐久穂町</c:v>
                </c:pt>
                <c:pt idx="35">
                  <c:v>大鹿村</c:v>
                </c:pt>
                <c:pt idx="36">
                  <c:v>阿智村</c:v>
                </c:pt>
                <c:pt idx="37">
                  <c:v>木島平村</c:v>
                </c:pt>
                <c:pt idx="38">
                  <c:v>原村</c:v>
                </c:pt>
                <c:pt idx="39">
                  <c:v>富士見町</c:v>
                </c:pt>
                <c:pt idx="40">
                  <c:v>下諏訪町</c:v>
                </c:pt>
                <c:pt idx="41">
                  <c:v>野沢温泉村</c:v>
                </c:pt>
                <c:pt idx="42">
                  <c:v>筑北村</c:v>
                </c:pt>
                <c:pt idx="43">
                  <c:v>辰野町</c:v>
                </c:pt>
                <c:pt idx="44">
                  <c:v>高森町</c:v>
                </c:pt>
                <c:pt idx="45">
                  <c:v>栄村</c:v>
                </c:pt>
                <c:pt idx="46">
                  <c:v>南箕輪村</c:v>
                </c:pt>
                <c:pt idx="47">
                  <c:v>御代田町</c:v>
                </c:pt>
                <c:pt idx="48">
                  <c:v>南牧村</c:v>
                </c:pt>
                <c:pt idx="49">
                  <c:v>豊丘村</c:v>
                </c:pt>
                <c:pt idx="50">
                  <c:v>宮田村</c:v>
                </c:pt>
                <c:pt idx="51">
                  <c:v>青木村</c:v>
                </c:pt>
                <c:pt idx="52">
                  <c:v>北相木村</c:v>
                </c:pt>
                <c:pt idx="53">
                  <c:v>阿南町</c:v>
                </c:pt>
                <c:pt idx="54">
                  <c:v>麻績村</c:v>
                </c:pt>
                <c:pt idx="55">
                  <c:v>天龍村</c:v>
                </c:pt>
                <c:pt idx="56">
                  <c:v>中川村</c:v>
                </c:pt>
                <c:pt idx="57">
                  <c:v>小川村</c:v>
                </c:pt>
              </c:strCache>
            </c:strRef>
          </c:cat>
          <c:val>
            <c:numRef>
              <c:f>'33_グラフ・散布図(町村部)'!$AO$4:$AO$61</c:f>
              <c:numCache>
                <c:formatCode>0.00</c:formatCode>
                <c:ptCount val="58"/>
                <c:pt idx="0">
                  <c:v>7.74</c:v>
                </c:pt>
                <c:pt idx="1">
                  <c:v>7.55</c:v>
                </c:pt>
                <c:pt idx="2">
                  <c:v>7.54</c:v>
                </c:pt>
                <c:pt idx="3">
                  <c:v>7.52</c:v>
                </c:pt>
                <c:pt idx="4">
                  <c:v>7.51</c:v>
                </c:pt>
                <c:pt idx="5">
                  <c:v>7.51</c:v>
                </c:pt>
                <c:pt idx="6">
                  <c:v>7.49</c:v>
                </c:pt>
                <c:pt idx="7">
                  <c:v>7.47</c:v>
                </c:pt>
                <c:pt idx="8">
                  <c:v>7.46</c:v>
                </c:pt>
                <c:pt idx="9">
                  <c:v>7.45</c:v>
                </c:pt>
                <c:pt idx="10">
                  <c:v>7.44</c:v>
                </c:pt>
                <c:pt idx="11">
                  <c:v>7.44</c:v>
                </c:pt>
                <c:pt idx="12">
                  <c:v>7.44</c:v>
                </c:pt>
                <c:pt idx="13">
                  <c:v>7.42</c:v>
                </c:pt>
                <c:pt idx="14">
                  <c:v>7.36</c:v>
                </c:pt>
                <c:pt idx="15">
                  <c:v>7.34</c:v>
                </c:pt>
                <c:pt idx="16">
                  <c:v>7.33</c:v>
                </c:pt>
                <c:pt idx="17">
                  <c:v>7.32</c:v>
                </c:pt>
                <c:pt idx="18">
                  <c:v>7.31</c:v>
                </c:pt>
                <c:pt idx="19">
                  <c:v>7.26</c:v>
                </c:pt>
                <c:pt idx="20">
                  <c:v>7.24</c:v>
                </c:pt>
                <c:pt idx="21">
                  <c:v>7.23</c:v>
                </c:pt>
                <c:pt idx="22">
                  <c:v>7.23</c:v>
                </c:pt>
                <c:pt idx="23">
                  <c:v>7.23</c:v>
                </c:pt>
                <c:pt idx="24">
                  <c:v>7.23</c:v>
                </c:pt>
                <c:pt idx="25">
                  <c:v>7.23</c:v>
                </c:pt>
                <c:pt idx="26">
                  <c:v>7.23</c:v>
                </c:pt>
                <c:pt idx="27">
                  <c:v>7.22</c:v>
                </c:pt>
                <c:pt idx="28">
                  <c:v>7.21</c:v>
                </c:pt>
                <c:pt idx="29">
                  <c:v>7.21</c:v>
                </c:pt>
                <c:pt idx="30">
                  <c:v>7.21</c:v>
                </c:pt>
                <c:pt idx="31">
                  <c:v>7.21</c:v>
                </c:pt>
                <c:pt idx="32">
                  <c:v>7.21</c:v>
                </c:pt>
                <c:pt idx="33">
                  <c:v>7.21</c:v>
                </c:pt>
                <c:pt idx="34">
                  <c:v>7.19</c:v>
                </c:pt>
                <c:pt idx="35">
                  <c:v>7.18</c:v>
                </c:pt>
                <c:pt idx="36">
                  <c:v>7.15</c:v>
                </c:pt>
                <c:pt idx="37">
                  <c:v>7.11</c:v>
                </c:pt>
                <c:pt idx="38">
                  <c:v>7.1</c:v>
                </c:pt>
                <c:pt idx="39">
                  <c:v>7.1</c:v>
                </c:pt>
                <c:pt idx="40">
                  <c:v>7.1</c:v>
                </c:pt>
                <c:pt idx="41">
                  <c:v>7.09</c:v>
                </c:pt>
                <c:pt idx="42">
                  <c:v>7.09</c:v>
                </c:pt>
                <c:pt idx="43">
                  <c:v>7.09</c:v>
                </c:pt>
                <c:pt idx="44">
                  <c:v>7.08</c:v>
                </c:pt>
                <c:pt idx="45">
                  <c:v>7.03</c:v>
                </c:pt>
                <c:pt idx="46">
                  <c:v>7.02</c:v>
                </c:pt>
                <c:pt idx="47">
                  <c:v>7.02</c:v>
                </c:pt>
                <c:pt idx="48">
                  <c:v>6.96</c:v>
                </c:pt>
                <c:pt idx="49">
                  <c:v>6.95</c:v>
                </c:pt>
                <c:pt idx="50">
                  <c:v>6.91</c:v>
                </c:pt>
                <c:pt idx="51">
                  <c:v>6.89</c:v>
                </c:pt>
                <c:pt idx="52">
                  <c:v>6.79</c:v>
                </c:pt>
                <c:pt idx="53">
                  <c:v>6.75</c:v>
                </c:pt>
                <c:pt idx="54">
                  <c:v>6.67</c:v>
                </c:pt>
                <c:pt idx="55">
                  <c:v>6.55</c:v>
                </c:pt>
                <c:pt idx="56">
                  <c:v>6.48</c:v>
                </c:pt>
                <c:pt idx="57">
                  <c:v>6.13</c:v>
                </c:pt>
              </c:numCache>
            </c:numRef>
          </c:val>
          <c:extLst>
            <c:ext xmlns:c16="http://schemas.microsoft.com/office/drawing/2014/chart" uri="{C3380CC4-5D6E-409C-BE32-E72D297353CC}">
              <c16:uniqueId val="{00000000-23C8-40B2-A47F-02F97FCD641C}"/>
            </c:ext>
          </c:extLst>
        </c:ser>
        <c:ser>
          <c:idx val="1"/>
          <c:order val="1"/>
          <c:tx>
            <c:strRef>
              <c:f>'33_グラフ・散布図(町村部)'!$AP$3</c:f>
              <c:strCache>
                <c:ptCount val="1"/>
              </c:strCache>
            </c:strRef>
          </c:tx>
          <c:spPr>
            <a:solidFill>
              <a:schemeClr val="accent2"/>
            </a:solidFill>
            <a:ln>
              <a:noFill/>
            </a:ln>
            <a:effectLst/>
          </c:spPr>
          <c:invertIfNegative val="0"/>
          <c:dLbls>
            <c:delete val="1"/>
          </c:dLbls>
          <c:cat>
            <c:strRef>
              <c:f>'33_グラフ・散布図(町村部)'!$AN$4:$AN$61</c:f>
              <c:strCache>
                <c:ptCount val="58"/>
                <c:pt idx="0">
                  <c:v>長和町</c:v>
                </c:pt>
                <c:pt idx="1">
                  <c:v>朝日村</c:v>
                </c:pt>
                <c:pt idx="2">
                  <c:v>箕輪町</c:v>
                </c:pt>
                <c:pt idx="3">
                  <c:v>南相木村</c:v>
                </c:pt>
                <c:pt idx="4">
                  <c:v>山形村</c:v>
                </c:pt>
                <c:pt idx="5">
                  <c:v>軽井沢町</c:v>
                </c:pt>
                <c:pt idx="6">
                  <c:v>高山村</c:v>
                </c:pt>
                <c:pt idx="7">
                  <c:v>小海町</c:v>
                </c:pt>
                <c:pt idx="8">
                  <c:v>泰阜村</c:v>
                </c:pt>
                <c:pt idx="9">
                  <c:v>川上村</c:v>
                </c:pt>
                <c:pt idx="10">
                  <c:v>信濃町</c:v>
                </c:pt>
                <c:pt idx="11">
                  <c:v>喬木村</c:v>
                </c:pt>
                <c:pt idx="12">
                  <c:v>立科町</c:v>
                </c:pt>
                <c:pt idx="13">
                  <c:v>小布施町</c:v>
                </c:pt>
                <c:pt idx="14">
                  <c:v>下條村</c:v>
                </c:pt>
                <c:pt idx="15">
                  <c:v>生坂村</c:v>
                </c:pt>
                <c:pt idx="16">
                  <c:v>山ノ内町</c:v>
                </c:pt>
                <c:pt idx="17">
                  <c:v>坂城町</c:v>
                </c:pt>
                <c:pt idx="18">
                  <c:v>松川町</c:v>
                </c:pt>
                <c:pt idx="19">
                  <c:v>平谷村</c:v>
                </c:pt>
                <c:pt idx="20">
                  <c:v>売木村</c:v>
                </c:pt>
                <c:pt idx="21">
                  <c:v>木曽町</c:v>
                </c:pt>
                <c:pt idx="22">
                  <c:v>大桑村</c:v>
                </c:pt>
                <c:pt idx="23">
                  <c:v>王滝村</c:v>
                </c:pt>
                <c:pt idx="24">
                  <c:v>木祖村</c:v>
                </c:pt>
                <c:pt idx="25">
                  <c:v>南木曽町</c:v>
                </c:pt>
                <c:pt idx="26">
                  <c:v>上松町</c:v>
                </c:pt>
                <c:pt idx="27">
                  <c:v>根羽村</c:v>
                </c:pt>
                <c:pt idx="28">
                  <c:v>飯綱町</c:v>
                </c:pt>
                <c:pt idx="29">
                  <c:v>小谷村</c:v>
                </c:pt>
                <c:pt idx="30">
                  <c:v>白馬村</c:v>
                </c:pt>
                <c:pt idx="31">
                  <c:v>松川村</c:v>
                </c:pt>
                <c:pt idx="32">
                  <c:v>池田町</c:v>
                </c:pt>
                <c:pt idx="33">
                  <c:v>飯島町</c:v>
                </c:pt>
                <c:pt idx="34">
                  <c:v>佐久穂町</c:v>
                </c:pt>
                <c:pt idx="35">
                  <c:v>大鹿村</c:v>
                </c:pt>
                <c:pt idx="36">
                  <c:v>阿智村</c:v>
                </c:pt>
                <c:pt idx="37">
                  <c:v>木島平村</c:v>
                </c:pt>
                <c:pt idx="38">
                  <c:v>原村</c:v>
                </c:pt>
                <c:pt idx="39">
                  <c:v>富士見町</c:v>
                </c:pt>
                <c:pt idx="40">
                  <c:v>下諏訪町</c:v>
                </c:pt>
                <c:pt idx="41">
                  <c:v>野沢温泉村</c:v>
                </c:pt>
                <c:pt idx="42">
                  <c:v>筑北村</c:v>
                </c:pt>
                <c:pt idx="43">
                  <c:v>辰野町</c:v>
                </c:pt>
                <c:pt idx="44">
                  <c:v>高森町</c:v>
                </c:pt>
                <c:pt idx="45">
                  <c:v>栄村</c:v>
                </c:pt>
                <c:pt idx="46">
                  <c:v>南箕輪村</c:v>
                </c:pt>
                <c:pt idx="47">
                  <c:v>御代田町</c:v>
                </c:pt>
                <c:pt idx="48">
                  <c:v>南牧村</c:v>
                </c:pt>
                <c:pt idx="49">
                  <c:v>豊丘村</c:v>
                </c:pt>
                <c:pt idx="50">
                  <c:v>宮田村</c:v>
                </c:pt>
                <c:pt idx="51">
                  <c:v>青木村</c:v>
                </c:pt>
                <c:pt idx="52">
                  <c:v>北相木村</c:v>
                </c:pt>
                <c:pt idx="53">
                  <c:v>阿南町</c:v>
                </c:pt>
                <c:pt idx="54">
                  <c:v>麻績村</c:v>
                </c:pt>
                <c:pt idx="55">
                  <c:v>天龍村</c:v>
                </c:pt>
                <c:pt idx="56">
                  <c:v>中川村</c:v>
                </c:pt>
                <c:pt idx="57">
                  <c:v>小川村</c:v>
                </c:pt>
              </c:strCache>
            </c:strRef>
          </c:cat>
          <c:val>
            <c:numRef>
              <c:f>'33_グラフ・散布図(町村部)'!$AP$4:$AP$61</c:f>
              <c:numCache>
                <c:formatCode>General</c:formatCode>
                <c:ptCount val="58"/>
                <c:pt idx="0">
                  <c:v>0</c:v>
                </c:pt>
                <c:pt idx="1">
                  <c:v>0</c:v>
                </c:pt>
                <c:pt idx="2">
                  <c:v>0</c:v>
                </c:pt>
                <c:pt idx="3">
                  <c:v>0</c:v>
                </c:pt>
                <c:pt idx="4">
                  <c:v>0</c:v>
                </c:pt>
                <c:pt idx="5">
                  <c:v>0</c:v>
                </c:pt>
                <c:pt idx="6">
                  <c:v>0</c:v>
                </c:pt>
                <c:pt idx="7">
                  <c:v>7.47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23C8-40B2-A47F-02F97FCD641C}"/>
            </c:ext>
          </c:extLst>
        </c:ser>
        <c:dLbls>
          <c:dLblPos val="outEnd"/>
          <c:showLegendKey val="0"/>
          <c:showVal val="1"/>
          <c:showCatName val="0"/>
          <c:showSerName val="0"/>
          <c:showPercent val="0"/>
          <c:showBubbleSize val="0"/>
        </c:dLbls>
        <c:gapWidth val="80"/>
        <c:overlap val="80"/>
        <c:axId val="486567800"/>
        <c:axId val="488133464"/>
      </c:barChart>
      <c:catAx>
        <c:axId val="486567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8133464"/>
        <c:crosses val="autoZero"/>
        <c:auto val="1"/>
        <c:lblAlgn val="ctr"/>
        <c:lblOffset val="100"/>
        <c:noMultiLvlLbl val="0"/>
      </c:catAx>
      <c:valAx>
        <c:axId val="488133464"/>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crossAx val="4865678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800">
          <a:solidFill>
            <a:sysClr val="windowText" lastClr="000000"/>
          </a:solidFill>
          <a:latin typeface="BIZ UDPゴシック" panose="020B0400000000000000" pitchFamily="50" charset="-128"/>
          <a:ea typeface="BIZ UDPゴシック" panose="020B0400000000000000" pitchFamily="50" charset="-128"/>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16</xdr:col>
      <xdr:colOff>120063</xdr:colOff>
      <xdr:row>8</xdr:row>
      <xdr:rowOff>201706</xdr:rowOff>
    </xdr:from>
    <xdr:to>
      <xdr:col>18</xdr:col>
      <xdr:colOff>95251</xdr:colOff>
      <xdr:row>10</xdr:row>
      <xdr:rowOff>11205</xdr:rowOff>
    </xdr:to>
    <xdr:sp macro="" textlink="">
      <xdr:nvSpPr>
        <xdr:cNvPr id="6" name="上矢印 5">
          <a:extLst>
            <a:ext uri="{FF2B5EF4-FFF2-40B4-BE49-F238E27FC236}">
              <a16:creationId xmlns:a16="http://schemas.microsoft.com/office/drawing/2014/main" id="{00000000-0008-0000-0600-000006000000}"/>
            </a:ext>
          </a:extLst>
        </xdr:cNvPr>
        <xdr:cNvSpPr/>
      </xdr:nvSpPr>
      <xdr:spPr>
        <a:xfrm>
          <a:off x="24014206" y="1916206"/>
          <a:ext cx="424224" cy="204106"/>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111</xdr:col>
      <xdr:colOff>14904</xdr:colOff>
      <xdr:row>1</xdr:row>
      <xdr:rowOff>129763</xdr:rowOff>
    </xdr:from>
    <xdr:to>
      <xdr:col>128</xdr:col>
      <xdr:colOff>44811</xdr:colOff>
      <xdr:row>11</xdr:row>
      <xdr:rowOff>83594</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9916551" y="365087"/>
          <a:ext cx="3077907" cy="2127772"/>
        </a:xfrm>
        <a:prstGeom prst="wedgeRectCallout">
          <a:avLst>
            <a:gd name="adj1" fmla="val -58657"/>
            <a:gd name="adj2" fmla="val -38056"/>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・市町村を選択してください</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a:t>
          </a:r>
          <a:r>
            <a:rPr kumimoji="1" lang="en-US" altLang="ja-JP" sz="1100">
              <a:solidFill>
                <a:schemeClr val="tx1"/>
              </a:solidFill>
              <a:latin typeface="BIZ UDPゴシック" panose="020B0400000000000000" pitchFamily="50" charset="-128"/>
              <a:ea typeface="BIZ UDPゴシック" panose="020B0400000000000000" pitchFamily="50" charset="-128"/>
            </a:rPr>
            <a:t>63</a:t>
          </a:r>
          <a:r>
            <a:rPr kumimoji="1" lang="ja-JP" altLang="en-US" sz="1100">
              <a:solidFill>
                <a:schemeClr val="tx1"/>
              </a:solidFill>
              <a:latin typeface="BIZ UDPゴシック" panose="020B0400000000000000" pitchFamily="50" charset="-128"/>
              <a:ea typeface="BIZ UDPゴシック" panose="020B0400000000000000" pitchFamily="50" charset="-128"/>
            </a:rPr>
            <a:t>保険者単位のデータの場合、広域連合に属する自治体には同じ数値が入っています。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・取り組んでおらず（ゼロの場合など）も順を付けています。取り組んでいる自治体が少ない場合、</a:t>
          </a:r>
          <a:r>
            <a:rPr kumimoji="1" lang="en-US" altLang="ja-JP" sz="1100">
              <a:solidFill>
                <a:schemeClr val="tx1"/>
              </a:solidFill>
              <a:latin typeface="BIZ UDPゴシック" panose="020B0400000000000000" pitchFamily="50" charset="-128"/>
              <a:ea typeface="BIZ UDPゴシック" panose="020B0400000000000000" pitchFamily="50" charset="-128"/>
            </a:rPr>
            <a:t>15</a:t>
          </a:r>
          <a:r>
            <a:rPr kumimoji="1" lang="ja-JP" altLang="en-US" sz="1100">
              <a:solidFill>
                <a:schemeClr val="tx1"/>
              </a:solidFill>
              <a:latin typeface="BIZ UDPゴシック" panose="020B0400000000000000" pitchFamily="50" charset="-128"/>
              <a:ea typeface="BIZ UDPゴシック" panose="020B0400000000000000" pitchFamily="50" charset="-128"/>
            </a:rPr>
            <a:t>位以内で★がつくことがあります。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＜表記について＞</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　</a:t>
          </a:r>
          <a:r>
            <a:rPr kumimoji="1" lang="en-US" altLang="ja-JP" sz="1100">
              <a:solidFill>
                <a:schemeClr val="tx1"/>
              </a:solidFill>
              <a:latin typeface="BIZ UDPゴシック" panose="020B0400000000000000" pitchFamily="50" charset="-128"/>
              <a:ea typeface="BIZ UDPゴシック" panose="020B0400000000000000" pitchFamily="50" charset="-128"/>
            </a:rPr>
            <a:t>/77</a:t>
          </a:r>
          <a:r>
            <a:rPr kumimoji="1" lang="en-US" altLang="ja-JP" sz="1100" baseline="0">
              <a:solidFill>
                <a:schemeClr val="tx1"/>
              </a:solidFill>
              <a:latin typeface="BIZ UDPゴシック" panose="020B0400000000000000" pitchFamily="50" charset="-128"/>
              <a:ea typeface="BIZ UDPゴシック" panose="020B0400000000000000" pitchFamily="50" charset="-128"/>
            </a:rPr>
            <a:t> </a:t>
          </a:r>
          <a:r>
            <a:rPr kumimoji="1" lang="ja-JP" altLang="en-US" sz="1100" baseline="0">
              <a:solidFill>
                <a:schemeClr val="tx1"/>
              </a:solidFill>
              <a:latin typeface="BIZ UDPゴシック" panose="020B0400000000000000" pitchFamily="50" charset="-128"/>
              <a:ea typeface="BIZ UDPゴシック" panose="020B0400000000000000" pitchFamily="50" charset="-128"/>
            </a:rPr>
            <a:t>」の表記は、７７市町村中で取り組んでいる自治体数を示しています。</a:t>
          </a:r>
          <a:endParaRPr kumimoji="1" lang="en-US" altLang="ja-JP" sz="1100" baseline="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16</xdr:col>
      <xdr:colOff>122331</xdr:colOff>
      <xdr:row>41</xdr:row>
      <xdr:rowOff>127001</xdr:rowOff>
    </xdr:from>
    <xdr:to>
      <xdr:col>18</xdr:col>
      <xdr:colOff>97519</xdr:colOff>
      <xdr:row>43</xdr:row>
      <xdr:rowOff>2588</xdr:rowOff>
    </xdr:to>
    <xdr:sp macro="" textlink="">
      <xdr:nvSpPr>
        <xdr:cNvPr id="7" name="上矢印 6">
          <a:extLst>
            <a:ext uri="{FF2B5EF4-FFF2-40B4-BE49-F238E27FC236}">
              <a16:creationId xmlns:a16="http://schemas.microsoft.com/office/drawing/2014/main" id="{00000000-0008-0000-0600-000007000000}"/>
            </a:ext>
          </a:extLst>
        </xdr:cNvPr>
        <xdr:cNvSpPr/>
      </xdr:nvSpPr>
      <xdr:spPr>
        <a:xfrm>
          <a:off x="12860983" y="9850784"/>
          <a:ext cx="430732" cy="198608"/>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120063</xdr:colOff>
      <xdr:row>42</xdr:row>
      <xdr:rowOff>201706</xdr:rowOff>
    </xdr:from>
    <xdr:to>
      <xdr:col>18</xdr:col>
      <xdr:colOff>95251</xdr:colOff>
      <xdr:row>43</xdr:row>
      <xdr:rowOff>11205</xdr:rowOff>
    </xdr:to>
    <xdr:sp macro="" textlink="">
      <xdr:nvSpPr>
        <xdr:cNvPr id="5" name="上矢印 4">
          <a:extLst>
            <a:ext uri="{FF2B5EF4-FFF2-40B4-BE49-F238E27FC236}">
              <a16:creationId xmlns:a16="http://schemas.microsoft.com/office/drawing/2014/main" id="{00000000-0008-0000-0600-000005000000}"/>
            </a:ext>
          </a:extLst>
        </xdr:cNvPr>
        <xdr:cNvSpPr/>
      </xdr:nvSpPr>
      <xdr:spPr>
        <a:xfrm>
          <a:off x="24014206" y="2161135"/>
          <a:ext cx="424224" cy="136070"/>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33130</xdr:colOff>
      <xdr:row>65</xdr:row>
      <xdr:rowOff>140804</xdr:rowOff>
    </xdr:from>
    <xdr:to>
      <xdr:col>17</xdr:col>
      <xdr:colOff>165689</xdr:colOff>
      <xdr:row>67</xdr:row>
      <xdr:rowOff>57803</xdr:rowOff>
    </xdr:to>
    <xdr:sp macro="" textlink="">
      <xdr:nvSpPr>
        <xdr:cNvPr id="2" name="上矢印 6">
          <a:extLst>
            <a:ext uri="{FF2B5EF4-FFF2-40B4-BE49-F238E27FC236}">
              <a16:creationId xmlns:a16="http://schemas.microsoft.com/office/drawing/2014/main" id="{9AB1DD3B-F5EF-435C-A403-DFC6524ABDBC}"/>
            </a:ext>
          </a:extLst>
        </xdr:cNvPr>
        <xdr:cNvSpPr/>
      </xdr:nvSpPr>
      <xdr:spPr>
        <a:xfrm>
          <a:off x="12722087" y="14635369"/>
          <a:ext cx="430732" cy="198608"/>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0.2653</cdr:x>
      <cdr:y>0.9373</cdr:y>
    </cdr:from>
    <cdr:to>
      <cdr:x>0.75045</cdr:x>
      <cdr:y>0.99791</cdr:y>
    </cdr:to>
    <cdr:sp macro="" textlink="'32_グラフ・散布図(市部)'!$F$98">
      <cdr:nvSpPr>
        <cdr:cNvPr id="2" name="テキスト ボックス 1"/>
        <cdr:cNvSpPr txBox="1"/>
      </cdr:nvSpPr>
      <cdr:spPr>
        <a:xfrm xmlns:a="http://schemas.openxmlformats.org/drawingml/2006/main">
          <a:off x="1319090" y="4271964"/>
          <a:ext cx="2412182"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DA6BC1E5-5810-40EC-AABB-598A27738F2F}" type="TxLink">
            <a:rPr lang="ja-JP" altLang="en-US" sz="900" b="1" i="0" u="none" strike="noStrike">
              <a:solidFill>
                <a:srgbClr val="000000"/>
              </a:solidFill>
              <a:latin typeface="游ゴシック" panose="020B0400000000000000" pitchFamily="50" charset="-128"/>
              <a:ea typeface="游ゴシック" panose="020B0400000000000000" pitchFamily="50" charset="-128"/>
            </a:rPr>
            <a:pPr algn="ctr"/>
            <a:t>6　幸福度_居宅_得点_【2022】</a:t>
          </a:fld>
          <a:endParaRPr lang="ja-JP" altLang="en-US" sz="800" b="1">
            <a:latin typeface="游ゴシック" panose="020B0400000000000000" pitchFamily="50" charset="-128"/>
            <a:ea typeface="游ゴシック" panose="020B0400000000000000" pitchFamily="50" charset="-128"/>
          </a:endParaRPr>
        </a:p>
      </cdr:txBody>
    </cdr:sp>
  </cdr:relSizeAnchor>
  <cdr:relSizeAnchor xmlns:cdr="http://schemas.openxmlformats.org/drawingml/2006/chartDrawing">
    <cdr:from>
      <cdr:x>3.97734E-7</cdr:x>
      <cdr:y>0.25601</cdr:y>
    </cdr:from>
    <cdr:to>
      <cdr:x>0.05743</cdr:x>
      <cdr:y>0.76803</cdr:y>
    </cdr:to>
    <cdr:sp macro="" textlink="'32_グラフ・散布図(市部)'!$F$100">
      <cdr:nvSpPr>
        <cdr:cNvPr id="3" name="テキスト ボックス 2"/>
        <cdr:cNvSpPr txBox="1"/>
      </cdr:nvSpPr>
      <cdr:spPr>
        <a:xfrm xmlns:a="http://schemas.openxmlformats.org/drawingml/2006/main" rot="16200000">
          <a:off x="-1046463" y="2237322"/>
          <a:ext cx="2381713" cy="2887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917BD935-46C9-40BF-B5D9-09AF67C5B03B}" type="TxLink">
            <a:rPr lang="ja-JP" altLang="en-US" sz="900" b="1" i="0" u="none" strike="noStrike">
              <a:solidFill>
                <a:srgbClr val="000000"/>
              </a:solidFill>
              <a:latin typeface="BIZ UDPゴシック" panose="020B0400000000000000" pitchFamily="50" charset="-128"/>
              <a:ea typeface="BIZ UDPゴシック" panose="020B0400000000000000" pitchFamily="50" charset="-128"/>
            </a:rPr>
            <a:pPr algn="ctr"/>
            <a:t>134　老人ホームでの死亡率_【2020】</a:t>
          </a:fld>
          <a:endParaRPr lang="ja-JP" altLang="en-US" sz="400" b="1">
            <a:latin typeface="BIZ UDPゴシック" panose="020B0400000000000000" pitchFamily="50" charset="-128"/>
            <a:ea typeface="BIZ UDPゴシック" panose="020B0400000000000000" pitchFamily="50" charset="-128"/>
          </a:endParaRPr>
        </a:p>
      </cdr:txBody>
    </cdr:sp>
  </cdr:relSizeAnchor>
  <cdr:relSizeAnchor xmlns:cdr="http://schemas.openxmlformats.org/drawingml/2006/chartDrawing">
    <cdr:from>
      <cdr:x>0.05375</cdr:x>
      <cdr:y>0</cdr:y>
    </cdr:from>
    <cdr:to>
      <cdr:x>0.15488</cdr:x>
      <cdr:y>0.05845</cdr:y>
    </cdr:to>
    <cdr:sp macro="" textlink="'32_グラフ・散布図(市部)'!$O$138">
      <cdr:nvSpPr>
        <cdr:cNvPr id="5" name="テキスト ボックス 1"/>
        <cdr:cNvSpPr txBox="1"/>
      </cdr:nvSpPr>
      <cdr:spPr>
        <a:xfrm xmlns:a="http://schemas.openxmlformats.org/drawingml/2006/main">
          <a:off x="268827" y="0"/>
          <a:ext cx="505779" cy="2236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65B254D-23C5-47C8-92B6-B4AFA0E587ED}" type="TxLink">
            <a:rPr lang="en-US" altLang="en-US" sz="900" b="0" i="0" u="none" strike="noStrike">
              <a:solidFill>
                <a:srgbClr val="000000"/>
              </a:solidFill>
              <a:latin typeface="Meiryo UI"/>
              <a:ea typeface="Meiryo UI"/>
            </a:rPr>
            <a:pPr/>
            <a:t>(％)</a:t>
          </a:fld>
          <a:endParaRPr lang="ja-JP" altLang="en-US" sz="1100"/>
        </a:p>
      </cdr:txBody>
    </cdr:sp>
  </cdr:relSizeAnchor>
  <cdr:relSizeAnchor xmlns:cdr="http://schemas.openxmlformats.org/drawingml/2006/chartDrawing">
    <cdr:from>
      <cdr:x>0.89887</cdr:x>
      <cdr:y>0.92233</cdr:y>
    </cdr:from>
    <cdr:to>
      <cdr:x>1</cdr:x>
      <cdr:y>0.98078</cdr:y>
    </cdr:to>
    <cdr:sp macro="" textlink="'32_グラフ・散布図(市部)'!$O$133">
      <cdr:nvSpPr>
        <cdr:cNvPr id="6" name="テキスト ボックス 1"/>
        <cdr:cNvSpPr txBox="1"/>
      </cdr:nvSpPr>
      <cdr:spPr>
        <a:xfrm xmlns:a="http://schemas.openxmlformats.org/drawingml/2006/main">
          <a:off x="4467364" y="3594100"/>
          <a:ext cx="502615" cy="2277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6920EA-9860-4115-AAF6-7276EBEECBD0}" type="TxLink">
            <a:rPr lang="en-US" altLang="en-US" sz="900" b="0" i="0" u="none" strike="noStrike">
              <a:solidFill>
                <a:srgbClr val="000000"/>
              </a:solidFill>
              <a:latin typeface="Meiryo UI"/>
              <a:ea typeface="Meiryo UI"/>
            </a:rPr>
            <a:pPr/>
            <a:t>(点)</a:t>
          </a:fld>
          <a:endParaRPr lang="ja-JP" altLang="en-US" sz="1100"/>
        </a:p>
      </cdr:txBody>
    </cdr:sp>
  </cdr:relSizeAnchor>
</c:userShapes>
</file>

<file path=xl/drawings/drawing11.xml><?xml version="1.0" encoding="utf-8"?>
<c:userShapes xmlns:c="http://schemas.openxmlformats.org/drawingml/2006/chart">
  <cdr:relSizeAnchor xmlns:cdr="http://schemas.openxmlformats.org/drawingml/2006/chartDrawing">
    <cdr:from>
      <cdr:x>0.89724</cdr:x>
      <cdr:y>0.0066</cdr:y>
    </cdr:from>
    <cdr:to>
      <cdr:x>0.99625</cdr:x>
      <cdr:y>0.03352</cdr:y>
    </cdr:to>
    <cdr:sp macro="" textlink="'32_グラフ・散布図(市部)'!$O$9">
      <cdr:nvSpPr>
        <cdr:cNvPr id="2" name="テキスト ボックス 1"/>
        <cdr:cNvSpPr txBox="1"/>
      </cdr:nvSpPr>
      <cdr:spPr>
        <a:xfrm xmlns:a="http://schemas.openxmlformats.org/drawingml/2006/main">
          <a:off x="4554720" y="55786"/>
          <a:ext cx="502615" cy="2277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4D8911D-1D5F-4279-9CC1-9413DDA4C855}" type="TxLink">
            <a:rPr lang="en-US" altLang="en-US" sz="900" b="0" i="0" u="none" strike="noStrike">
              <a:solidFill>
                <a:srgbClr val="000000"/>
              </a:solidFill>
              <a:latin typeface="Meiryo UI"/>
              <a:ea typeface="Meiryo UI"/>
            </a:rPr>
            <a:pPr/>
            <a:t>(点)</a:t>
          </a:fld>
          <a:endParaRPr lang="ja-JP" alt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49854</xdr:colOff>
      <xdr:row>16</xdr:row>
      <xdr:rowOff>142793</xdr:rowOff>
    </xdr:from>
    <xdr:to>
      <xdr:col>12</xdr:col>
      <xdr:colOff>618238</xdr:colOff>
      <xdr:row>29</xdr:row>
      <xdr:rowOff>129074</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83655</xdr:colOff>
      <xdr:row>101</xdr:row>
      <xdr:rowOff>148463</xdr:rowOff>
    </xdr:from>
    <xdr:to>
      <xdr:col>12</xdr:col>
      <xdr:colOff>662609</xdr:colOff>
      <xdr:row>127</xdr:row>
      <xdr:rowOff>10583</xdr:rowOff>
    </xdr:to>
    <xdr:graphicFrame macro="">
      <xdr:nvGraphicFramePr>
        <xdr:cNvPr id="3" name="グラフ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47747</xdr:colOff>
      <xdr:row>37</xdr:row>
      <xdr:rowOff>289432</xdr:rowOff>
    </xdr:from>
    <xdr:to>
      <xdr:col>13</xdr:col>
      <xdr:colOff>397010</xdr:colOff>
      <xdr:row>91</xdr:row>
      <xdr:rowOff>21167</xdr:rowOff>
    </xdr:to>
    <xdr:graphicFrame macro="">
      <xdr:nvGraphicFramePr>
        <xdr:cNvPr id="4" name="グラフ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201083</xdr:colOff>
      <xdr:row>102</xdr:row>
      <xdr:rowOff>190498</xdr:rowOff>
    </xdr:from>
    <xdr:to>
      <xdr:col>16</xdr:col>
      <xdr:colOff>1767415</xdr:colOff>
      <xdr:row>109</xdr:row>
      <xdr:rowOff>63499</xdr:rowOff>
    </xdr:to>
    <xdr:sp macro="" textlink="">
      <xdr:nvSpPr>
        <xdr:cNvPr id="5" name="四角形吹き出し 4">
          <a:extLst>
            <a:ext uri="{FF2B5EF4-FFF2-40B4-BE49-F238E27FC236}">
              <a16:creationId xmlns:a16="http://schemas.microsoft.com/office/drawing/2014/main" id="{00000000-0008-0000-0D00-000005000000}"/>
            </a:ext>
          </a:extLst>
        </xdr:cNvPr>
        <xdr:cNvSpPr/>
      </xdr:nvSpPr>
      <xdr:spPr>
        <a:xfrm>
          <a:off x="7249583" y="19192873"/>
          <a:ext cx="2537882" cy="1092201"/>
        </a:xfrm>
        <a:prstGeom prst="wedgeRectCallout">
          <a:avLst>
            <a:gd name="adj1" fmla="val -62645"/>
            <a:gd name="adj2" fmla="val -14294"/>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ラベルは、以下の自治体名を表示しています。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・右上で選択した自治体</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・縦軸・横軸でそれぞれ上位３自治体</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16</xdr:col>
      <xdr:colOff>666750</xdr:colOff>
      <xdr:row>2</xdr:row>
      <xdr:rowOff>107156</xdr:rowOff>
    </xdr:from>
    <xdr:to>
      <xdr:col>16</xdr:col>
      <xdr:colOff>3197489</xdr:colOff>
      <xdr:row>7</xdr:row>
      <xdr:rowOff>39688</xdr:rowOff>
    </xdr:to>
    <xdr:sp macro="" textlink="">
      <xdr:nvSpPr>
        <xdr:cNvPr id="7" name="四角形吹き出し 6">
          <a:extLst>
            <a:ext uri="{FF2B5EF4-FFF2-40B4-BE49-F238E27FC236}">
              <a16:creationId xmlns:a16="http://schemas.microsoft.com/office/drawing/2014/main" id="{00000000-0008-0000-0D00-000007000000}"/>
            </a:ext>
          </a:extLst>
        </xdr:cNvPr>
        <xdr:cNvSpPr/>
      </xdr:nvSpPr>
      <xdr:spPr>
        <a:xfrm>
          <a:off x="8691563" y="476250"/>
          <a:ext cx="2530739" cy="1111251"/>
        </a:xfrm>
        <a:prstGeom prst="wedgeRectCallout">
          <a:avLst>
            <a:gd name="adj1" fmla="val 62499"/>
            <a:gd name="adj2" fmla="val -31437"/>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プルダウンから確認することがで</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できる指標です。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0.2653</cdr:x>
      <cdr:y>0.9373</cdr:y>
    </cdr:from>
    <cdr:to>
      <cdr:x>0.75045</cdr:x>
      <cdr:y>0.99791</cdr:y>
    </cdr:to>
    <cdr:sp macro="" textlink="'33_グラフ・散布図(町村部)'!$F$98">
      <cdr:nvSpPr>
        <cdr:cNvPr id="2" name="テキスト ボックス 1"/>
        <cdr:cNvSpPr txBox="1"/>
      </cdr:nvSpPr>
      <cdr:spPr>
        <a:xfrm xmlns:a="http://schemas.openxmlformats.org/drawingml/2006/main">
          <a:off x="1319090" y="4271964"/>
          <a:ext cx="2412182"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DA6BC1E5-5810-40EC-AABB-598A27738F2F}" type="TxLink">
            <a:rPr lang="ja-JP" altLang="en-US" sz="900" b="1" i="0" u="none" strike="noStrike">
              <a:solidFill>
                <a:srgbClr val="000000"/>
              </a:solidFill>
              <a:latin typeface="游ゴシック" panose="020B0400000000000000" pitchFamily="50" charset="-128"/>
              <a:ea typeface="游ゴシック" panose="020B0400000000000000" pitchFamily="50" charset="-128"/>
            </a:rPr>
            <a:pPr algn="ctr"/>
            <a:t>8　幸福度_居宅_要支援1・2_得点_【2022】</a:t>
          </a:fld>
          <a:endParaRPr lang="ja-JP" altLang="en-US" sz="800" b="1">
            <a:latin typeface="游ゴシック" panose="020B0400000000000000" pitchFamily="50" charset="-128"/>
            <a:ea typeface="游ゴシック" panose="020B0400000000000000" pitchFamily="50" charset="-128"/>
          </a:endParaRPr>
        </a:p>
      </cdr:txBody>
    </cdr:sp>
  </cdr:relSizeAnchor>
  <cdr:relSizeAnchor xmlns:cdr="http://schemas.openxmlformats.org/drawingml/2006/chartDrawing">
    <cdr:from>
      <cdr:x>3.97734E-7</cdr:x>
      <cdr:y>0.25601</cdr:y>
    </cdr:from>
    <cdr:to>
      <cdr:x>0.05743</cdr:x>
      <cdr:y>0.76803</cdr:y>
    </cdr:to>
    <cdr:sp macro="" textlink="'33_グラフ・散布図(町村部)'!$F$100">
      <cdr:nvSpPr>
        <cdr:cNvPr id="3" name="テキスト ボックス 2"/>
        <cdr:cNvSpPr txBox="1"/>
      </cdr:nvSpPr>
      <cdr:spPr>
        <a:xfrm xmlns:a="http://schemas.openxmlformats.org/drawingml/2006/main" rot="16200000">
          <a:off x="-1046463" y="2237322"/>
          <a:ext cx="2381713" cy="2887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917BD935-46C9-40BF-B5D9-09AF67C5B03B}" type="TxLink">
            <a:rPr lang="ja-JP" altLang="en-US" sz="900" b="1" i="0" u="none" strike="noStrike">
              <a:solidFill>
                <a:srgbClr val="000000"/>
              </a:solidFill>
              <a:latin typeface="BIZ UDPゴシック" panose="020B0400000000000000" pitchFamily="50" charset="-128"/>
              <a:ea typeface="BIZ UDPゴシック" panose="020B0400000000000000" pitchFamily="50" charset="-128"/>
            </a:rPr>
            <a:pPr algn="ctr"/>
            <a:t>14　要介護状態の改善の状況_R3年度_【2019】⇒【2020】</a:t>
          </a:fld>
          <a:endParaRPr lang="ja-JP" altLang="en-US" sz="400" b="1">
            <a:latin typeface="BIZ UDPゴシック" panose="020B0400000000000000" pitchFamily="50" charset="-128"/>
            <a:ea typeface="BIZ UDPゴシック" panose="020B0400000000000000" pitchFamily="50" charset="-128"/>
          </a:endParaRPr>
        </a:p>
      </cdr:txBody>
    </cdr:sp>
  </cdr:relSizeAnchor>
  <cdr:relSizeAnchor xmlns:cdr="http://schemas.openxmlformats.org/drawingml/2006/chartDrawing">
    <cdr:from>
      <cdr:x>0.05375</cdr:x>
      <cdr:y>0</cdr:y>
    </cdr:from>
    <cdr:to>
      <cdr:x>0.15488</cdr:x>
      <cdr:y>0.05845</cdr:y>
    </cdr:to>
    <cdr:sp macro="" textlink="'33_グラフ・散布図(町村部)'!$O$138">
      <cdr:nvSpPr>
        <cdr:cNvPr id="5" name="テキスト ボックス 1"/>
        <cdr:cNvSpPr txBox="1"/>
      </cdr:nvSpPr>
      <cdr:spPr>
        <a:xfrm xmlns:a="http://schemas.openxmlformats.org/drawingml/2006/main">
          <a:off x="268827" y="0"/>
          <a:ext cx="505779" cy="2236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65B254D-23C5-47C8-92B6-B4AFA0E587ED}" type="TxLink">
            <a:rPr lang="en-US" altLang="en-US" sz="900" b="0" i="0" u="none" strike="noStrike">
              <a:solidFill>
                <a:srgbClr val="000000"/>
              </a:solidFill>
              <a:latin typeface="Meiryo UI"/>
              <a:ea typeface="Meiryo UI"/>
            </a:rPr>
            <a:pPr/>
            <a:t>(点)</a:t>
          </a:fld>
          <a:endParaRPr lang="ja-JP" altLang="en-US" sz="1100"/>
        </a:p>
      </cdr:txBody>
    </cdr:sp>
  </cdr:relSizeAnchor>
  <cdr:relSizeAnchor xmlns:cdr="http://schemas.openxmlformats.org/drawingml/2006/chartDrawing">
    <cdr:from>
      <cdr:x>0.89887</cdr:x>
      <cdr:y>0.92233</cdr:y>
    </cdr:from>
    <cdr:to>
      <cdr:x>1</cdr:x>
      <cdr:y>0.98078</cdr:y>
    </cdr:to>
    <cdr:sp macro="" textlink="'33_グラフ・散布図(町村部)'!$O$133">
      <cdr:nvSpPr>
        <cdr:cNvPr id="6" name="テキスト ボックス 1"/>
        <cdr:cNvSpPr txBox="1"/>
      </cdr:nvSpPr>
      <cdr:spPr>
        <a:xfrm xmlns:a="http://schemas.openxmlformats.org/drawingml/2006/main">
          <a:off x="4467364" y="3594100"/>
          <a:ext cx="502615" cy="2277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6920EA-9860-4115-AAF6-7276EBEECBD0}" type="TxLink">
            <a:rPr lang="en-US" altLang="en-US" sz="900" b="0" i="0" u="none" strike="noStrike">
              <a:solidFill>
                <a:srgbClr val="000000"/>
              </a:solidFill>
              <a:latin typeface="Meiryo UI"/>
              <a:ea typeface="Meiryo UI"/>
            </a:rPr>
            <a:pPr/>
            <a:t>(点)</a:t>
          </a:fld>
          <a:endParaRPr lang="ja-JP" altLang="en-US" sz="1100"/>
        </a:p>
      </cdr:txBody>
    </cdr:sp>
  </cdr:relSizeAnchor>
</c:userShapes>
</file>

<file path=xl/drawings/drawing14.xml><?xml version="1.0" encoding="utf-8"?>
<c:userShapes xmlns:c="http://schemas.openxmlformats.org/drawingml/2006/chart">
  <cdr:relSizeAnchor xmlns:cdr="http://schemas.openxmlformats.org/drawingml/2006/chartDrawing">
    <cdr:from>
      <cdr:x>0.89724</cdr:x>
      <cdr:y>0.0066</cdr:y>
    </cdr:from>
    <cdr:to>
      <cdr:x>0.99625</cdr:x>
      <cdr:y>0.03352</cdr:y>
    </cdr:to>
    <cdr:sp macro="" textlink="'33_グラフ・散布図(町村部)'!$O$9">
      <cdr:nvSpPr>
        <cdr:cNvPr id="2" name="テキスト ボックス 1"/>
        <cdr:cNvSpPr txBox="1"/>
      </cdr:nvSpPr>
      <cdr:spPr>
        <a:xfrm xmlns:a="http://schemas.openxmlformats.org/drawingml/2006/main">
          <a:off x="4554720" y="55786"/>
          <a:ext cx="502615" cy="2277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4D8911D-1D5F-4279-9CC1-9413DDA4C855}" type="TxLink">
            <a:rPr lang="en-US" altLang="en-US" sz="900" b="0" i="0" u="none" strike="noStrike">
              <a:solidFill>
                <a:srgbClr val="000000"/>
              </a:solidFill>
              <a:latin typeface="Meiryo UI"/>
              <a:ea typeface="Meiryo UI"/>
            </a:rPr>
            <a:pPr/>
            <a:t>(点)</a:t>
          </a:fld>
          <a:endParaRPr lang="ja-JP" altLang="en-US" sz="1100"/>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182157</xdr:colOff>
      <xdr:row>8</xdr:row>
      <xdr:rowOff>255333</xdr:rowOff>
    </xdr:from>
    <xdr:to>
      <xdr:col>15</xdr:col>
      <xdr:colOff>163284</xdr:colOff>
      <xdr:row>40</xdr:row>
      <xdr:rowOff>149677</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465042</xdr:colOff>
      <xdr:row>32</xdr:row>
      <xdr:rowOff>108857</xdr:rowOff>
    </xdr:from>
    <xdr:to>
      <xdr:col>25</xdr:col>
      <xdr:colOff>50425</xdr:colOff>
      <xdr:row>47</xdr:row>
      <xdr:rowOff>33617</xdr:rowOff>
    </xdr:to>
    <xdr:sp macro="" textlink="">
      <xdr:nvSpPr>
        <xdr:cNvPr id="8" name="四角形吹き出し 7">
          <a:extLst>
            <a:ext uri="{FF2B5EF4-FFF2-40B4-BE49-F238E27FC236}">
              <a16:creationId xmlns:a16="http://schemas.microsoft.com/office/drawing/2014/main" id="{00000000-0008-0000-0E00-000008000000}"/>
            </a:ext>
          </a:extLst>
        </xdr:cNvPr>
        <xdr:cNvSpPr/>
      </xdr:nvSpPr>
      <xdr:spPr>
        <a:xfrm>
          <a:off x="11432399" y="7211786"/>
          <a:ext cx="7463919" cy="3353760"/>
        </a:xfrm>
        <a:prstGeom prst="wedgeRectCallout">
          <a:avLst>
            <a:gd name="adj1" fmla="val -60306"/>
            <a:gd name="adj2" fmla="val -36465"/>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a:solidFill>
                <a:schemeClr val="tx1"/>
              </a:solidFill>
              <a:effectLst/>
              <a:latin typeface="BIZ UDPゴシック" panose="020B0400000000000000" pitchFamily="50" charset="-128"/>
              <a:ea typeface="BIZ UDPゴシック" panose="020B0400000000000000" pitchFamily="50" charset="-128"/>
              <a:cs typeface="+mn-cs"/>
            </a:rPr>
            <a:t>プルダウンで確認できる指標です。</a:t>
          </a:r>
          <a:endPar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endParaRPr>
        </a:p>
        <a:p>
          <a:endPar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chemeClr val="tx1"/>
              </a:solidFill>
              <a:effectLst/>
              <a:latin typeface="BIZ UDPゴシック" panose="020B0400000000000000" pitchFamily="50" charset="-128"/>
              <a:ea typeface="BIZ UDPゴシック" panose="020B0400000000000000" pitchFamily="50" charset="-128"/>
              <a:cs typeface="+mn-cs"/>
            </a:rPr>
            <a:t>＜介護予防＞</a:t>
          </a:r>
          <a:endPar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　有病状況（第</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1</a:t>
          </a:r>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号被保険者）</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【2022</a:t>
          </a:r>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年</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3</a:t>
          </a:r>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月</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a:t>
          </a:r>
          <a:endParaRPr lang="ja-JP" altLang="ja-JP">
            <a:solidFill>
              <a:schemeClr val="tx1"/>
            </a:solidFill>
            <a:effectLst/>
            <a:latin typeface="BIZ UDPゴシック" panose="020B0400000000000000" pitchFamily="50" charset="-128"/>
            <a:ea typeface="BIZ UDPゴシック" panose="020B0400000000000000" pitchFamily="50" charset="-128"/>
          </a:endParaRPr>
        </a:p>
        <a:p>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　主治医の意見書をもとにした主たる原因疾患等の認定状況</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【2021】※</a:t>
          </a:r>
          <a:r>
            <a:rPr kumimoji="1" lang="ja-JP" altLang="en-US" sz="1100">
              <a:solidFill>
                <a:schemeClr val="tx1"/>
              </a:solidFill>
              <a:effectLst/>
              <a:latin typeface="BIZ UDPゴシック" panose="020B0400000000000000" pitchFamily="50" charset="-128"/>
              <a:ea typeface="BIZ UDPゴシック" panose="020B0400000000000000" pitchFamily="50" charset="-128"/>
              <a:cs typeface="+mn-cs"/>
            </a:rPr>
            <a:t>実施している自治体が一部となりま</a:t>
          </a:r>
          <a:endPar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chemeClr val="tx1"/>
              </a:solidFill>
              <a:effectLst/>
              <a:latin typeface="BIZ UDPゴシック" panose="020B0400000000000000" pitchFamily="50" charset="-128"/>
              <a:ea typeface="BIZ UDPゴシック" panose="020B0400000000000000" pitchFamily="50" charset="-128"/>
              <a:cs typeface="+mn-cs"/>
            </a:rPr>
            <a:t>　</a:t>
          </a:r>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要介護リスク</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【2022】</a:t>
          </a:r>
          <a:r>
            <a:rPr kumimoji="1" lang="ja-JP" altLang="en-US" sz="1100">
              <a:solidFill>
                <a:schemeClr val="tx1"/>
              </a:solidFill>
              <a:effectLst/>
              <a:latin typeface="BIZ UDPゴシック" panose="020B0400000000000000" pitchFamily="50" charset="-128"/>
              <a:ea typeface="BIZ UDPゴシック" panose="020B0400000000000000" pitchFamily="50" charset="-128"/>
              <a:cs typeface="+mn-cs"/>
            </a:rPr>
            <a:t>　</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chemeClr val="tx1"/>
              </a:solidFill>
              <a:effectLst/>
              <a:latin typeface="BIZ UDPゴシック" panose="020B0400000000000000" pitchFamily="50" charset="-128"/>
              <a:ea typeface="BIZ UDPゴシック" panose="020B0400000000000000" pitchFamily="50" charset="-128"/>
              <a:cs typeface="+mn-cs"/>
            </a:rPr>
            <a:t>閉じこもりや低栄養リスクなど</a:t>
          </a:r>
          <a:endParaRPr lang="ja-JP" altLang="ja-JP">
            <a:solidFill>
              <a:schemeClr val="tx1"/>
            </a:solidFill>
            <a:effectLst/>
            <a:latin typeface="BIZ UDPゴシック" panose="020B0400000000000000" pitchFamily="50" charset="-128"/>
            <a:ea typeface="BIZ UDPゴシック" panose="020B0400000000000000" pitchFamily="50" charset="-128"/>
          </a:endParaRPr>
        </a:p>
        <a:p>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　がん健診受診率</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【2019】</a:t>
          </a:r>
        </a:p>
        <a:p>
          <a:r>
            <a:rPr kumimoji="1" lang="ja-JP" altLang="en-US" sz="1100">
              <a:solidFill>
                <a:schemeClr val="tx1"/>
              </a:solidFill>
              <a:effectLst/>
              <a:latin typeface="BIZ UDPゴシック" panose="020B0400000000000000" pitchFamily="50" charset="-128"/>
              <a:ea typeface="BIZ UDPゴシック" panose="020B0400000000000000" pitchFamily="50" charset="-128"/>
              <a:cs typeface="+mn-cs"/>
            </a:rPr>
            <a:t>〇健診有所見者の割合</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【2020】</a:t>
          </a:r>
        </a:p>
        <a:p>
          <a:endPar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endParaRPr>
        </a:p>
        <a:p>
          <a:endParaRPr lang="ja-JP" altLang="ja-JP">
            <a:solidFill>
              <a:schemeClr val="tx1"/>
            </a:solidFill>
            <a:effectLst/>
            <a:latin typeface="BIZ UDPゴシック" panose="020B0400000000000000" pitchFamily="50" charset="-128"/>
            <a:ea typeface="BIZ UDPゴシック" panose="020B0400000000000000" pitchFamily="50" charset="-128"/>
          </a:endParaRPr>
        </a:p>
        <a:p>
          <a:r>
            <a:rPr kumimoji="1" lang="ja-JP" altLang="en-US" sz="1100">
              <a:solidFill>
                <a:schemeClr val="tx1"/>
              </a:solidFill>
              <a:effectLst/>
              <a:latin typeface="BIZ UDPゴシック" panose="020B0400000000000000" pitchFamily="50" charset="-128"/>
              <a:ea typeface="BIZ UDPゴシック" panose="020B0400000000000000" pitchFamily="50" charset="-128"/>
              <a:cs typeface="+mn-cs"/>
            </a:rPr>
            <a:t>＜生活支援＞</a:t>
          </a:r>
          <a:endPar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　現在、利用している介護保険サービス以外の支援・サービス</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【2022】</a:t>
          </a:r>
          <a:endParaRPr lang="ja-JP" altLang="ja-JP">
            <a:solidFill>
              <a:schemeClr val="tx1"/>
            </a:solidFill>
            <a:effectLst/>
            <a:latin typeface="BIZ UDPゴシック" panose="020B0400000000000000" pitchFamily="50" charset="-128"/>
            <a:ea typeface="BIZ UDPゴシック" panose="020B0400000000000000" pitchFamily="50" charset="-128"/>
          </a:endParaRPr>
        </a:p>
        <a:p>
          <a:endPar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endParaRPr>
        </a:p>
        <a:p>
          <a:r>
            <a:rPr kumimoji="1" lang="ja-JP" altLang="en-US" sz="1100">
              <a:solidFill>
                <a:schemeClr val="tx1"/>
              </a:solidFill>
              <a:effectLst/>
              <a:latin typeface="BIZ UDPゴシック" panose="020B0400000000000000" pitchFamily="50" charset="-128"/>
              <a:ea typeface="BIZ UDPゴシック" panose="020B0400000000000000" pitchFamily="50" charset="-128"/>
              <a:cs typeface="+mn-cs"/>
            </a:rPr>
            <a:t>＜住まい・施設＞</a:t>
          </a:r>
          <a:endPar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　所得段階別　特別養護老人ホームの利用割合 </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【2022】</a:t>
          </a:r>
          <a:endParaRPr lang="ja-JP" altLang="ja-JP">
            <a:solidFill>
              <a:schemeClr val="tx1"/>
            </a:solidFill>
            <a:effectLst/>
            <a:latin typeface="BIZ UDPゴシック" panose="020B0400000000000000" pitchFamily="50" charset="-128"/>
            <a:ea typeface="BIZ UDPゴシック" panose="020B0400000000000000" pitchFamily="50" charset="-128"/>
          </a:endParaRPr>
        </a:p>
        <a:p>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　所得段階別（地域密着型）特定施設入居者生活介護（有料）利用者割合</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【2022】</a:t>
          </a:r>
          <a:endParaRPr lang="ja-JP" altLang="ja-JP">
            <a:solidFill>
              <a:schemeClr val="tx1"/>
            </a:solidFill>
            <a:effectLst/>
            <a:latin typeface="BIZ UDPゴシック" panose="020B0400000000000000" pitchFamily="50" charset="-128"/>
            <a:ea typeface="BIZ UDPゴシック" panose="020B0400000000000000" pitchFamily="50" charset="-128"/>
          </a:endParaRPr>
        </a:p>
        <a:p>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　所得段階別（地域密着型）特定施設入居者生活介護（軽費）利用者割合</a:t>
          </a:r>
          <a:r>
            <a:rPr kumimoji="1" lang="en-US" altLang="ja-JP" sz="1100">
              <a:solidFill>
                <a:schemeClr val="tx1"/>
              </a:solidFill>
              <a:effectLst/>
              <a:latin typeface="BIZ UDPゴシック" panose="020B0400000000000000" pitchFamily="50" charset="-128"/>
              <a:ea typeface="BIZ UDPゴシック" panose="020B0400000000000000" pitchFamily="50" charset="-128"/>
              <a:cs typeface="+mn-cs"/>
            </a:rPr>
            <a:t>【2022】</a:t>
          </a:r>
          <a:endParaRPr lang="ja-JP" altLang="ja-JP">
            <a:solidFill>
              <a:schemeClr val="tx1"/>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0.8734</cdr:x>
      <cdr:y>0.0188</cdr:y>
    </cdr:from>
    <cdr:to>
      <cdr:x>0.99024</cdr:x>
      <cdr:y>0.11189</cdr:y>
    </cdr:to>
    <cdr:sp macro="" textlink="">
      <cdr:nvSpPr>
        <cdr:cNvPr id="2" name="テキスト ボックス 1"/>
        <cdr:cNvSpPr txBox="1"/>
      </cdr:nvSpPr>
      <cdr:spPr>
        <a:xfrm xmlns:a="http://schemas.openxmlformats.org/drawingml/2006/main">
          <a:off x="5378347" y="123264"/>
          <a:ext cx="719497" cy="6102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b="1">
              <a:latin typeface="BIZ UDPゴシック" panose="020B0400000000000000" pitchFamily="50" charset="-128"/>
              <a:ea typeface="BIZ UDPゴシック" panose="020B0400000000000000"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76200</xdr:colOff>
      <xdr:row>0</xdr:row>
      <xdr:rowOff>124938</xdr:rowOff>
    </xdr:from>
    <xdr:to>
      <xdr:col>1</xdr:col>
      <xdr:colOff>2721</xdr:colOff>
      <xdr:row>2</xdr:row>
      <xdr:rowOff>228848</xdr:rowOff>
    </xdr:to>
    <xdr:sp macro="" textlink="">
      <xdr:nvSpPr>
        <xdr:cNvPr id="2" name="四角形吹き出し 1">
          <a:extLst>
            <a:ext uri="{FF2B5EF4-FFF2-40B4-BE49-F238E27FC236}">
              <a16:creationId xmlns:a16="http://schemas.microsoft.com/office/drawing/2014/main" id="{81B5D45C-3DE3-431B-87D0-61766C088B99}"/>
            </a:ext>
          </a:extLst>
        </xdr:cNvPr>
        <xdr:cNvSpPr/>
      </xdr:nvSpPr>
      <xdr:spPr>
        <a:xfrm>
          <a:off x="76200" y="124938"/>
          <a:ext cx="612321" cy="580160"/>
        </a:xfrm>
        <a:prstGeom prst="wedgeRectCallout">
          <a:avLst>
            <a:gd name="adj1" fmla="val 60563"/>
            <a:gd name="adj2" fmla="val -29360"/>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BIZ UDPゴシック" panose="020B0400000000000000" pitchFamily="50" charset="-128"/>
              <a:ea typeface="BIZ UDPゴシック" panose="020B0400000000000000" pitchFamily="50" charset="-128"/>
            </a:rPr>
            <a:t>こちらのフィルタで分野を選択いただけます。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15020</xdr:colOff>
      <xdr:row>22</xdr:row>
      <xdr:rowOff>154482</xdr:rowOff>
    </xdr:from>
    <xdr:to>
      <xdr:col>14</xdr:col>
      <xdr:colOff>208189</xdr:colOff>
      <xdr:row>25</xdr:row>
      <xdr:rowOff>44449</xdr:rowOff>
    </xdr:to>
    <xdr:sp macro="" textlink="">
      <xdr:nvSpPr>
        <xdr:cNvPr id="3" name="上矢印 2">
          <a:extLst>
            <a:ext uri="{FF2B5EF4-FFF2-40B4-BE49-F238E27FC236}">
              <a16:creationId xmlns:a16="http://schemas.microsoft.com/office/drawing/2014/main" id="{00000000-0008-0000-0700-000003000000}"/>
            </a:ext>
          </a:extLst>
        </xdr:cNvPr>
        <xdr:cNvSpPr/>
      </xdr:nvSpPr>
      <xdr:spPr>
        <a:xfrm>
          <a:off x="9759095" y="5393232"/>
          <a:ext cx="278894" cy="832942"/>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155123</xdr:colOff>
      <xdr:row>12</xdr:row>
      <xdr:rowOff>136979</xdr:rowOff>
    </xdr:from>
    <xdr:to>
      <xdr:col>15</xdr:col>
      <xdr:colOff>23587</xdr:colOff>
      <xdr:row>14</xdr:row>
      <xdr:rowOff>5444</xdr:rowOff>
    </xdr:to>
    <xdr:sp macro="" textlink="">
      <xdr:nvSpPr>
        <xdr:cNvPr id="4" name="上矢印 3">
          <a:extLst>
            <a:ext uri="{FF2B5EF4-FFF2-40B4-BE49-F238E27FC236}">
              <a16:creationId xmlns:a16="http://schemas.microsoft.com/office/drawing/2014/main" id="{00000000-0008-0000-0700-000004000000}"/>
            </a:ext>
          </a:extLst>
        </xdr:cNvPr>
        <xdr:cNvSpPr/>
      </xdr:nvSpPr>
      <xdr:spPr>
        <a:xfrm>
          <a:off x="345623" y="2912836"/>
          <a:ext cx="285750" cy="340179"/>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105</xdr:col>
      <xdr:colOff>115661</xdr:colOff>
      <xdr:row>1</xdr:row>
      <xdr:rowOff>116541</xdr:rowOff>
    </xdr:from>
    <xdr:to>
      <xdr:col>122</xdr:col>
      <xdr:colOff>153360</xdr:colOff>
      <xdr:row>11</xdr:row>
      <xdr:rowOff>76200</xdr:rowOff>
    </xdr:to>
    <xdr:sp macro="" textlink="">
      <xdr:nvSpPr>
        <xdr:cNvPr id="5" name="四角形吹き出し 4">
          <a:extLst>
            <a:ext uri="{FF2B5EF4-FFF2-40B4-BE49-F238E27FC236}">
              <a16:creationId xmlns:a16="http://schemas.microsoft.com/office/drawing/2014/main" id="{00000000-0008-0000-0700-000005000000}"/>
            </a:ext>
          </a:extLst>
        </xdr:cNvPr>
        <xdr:cNvSpPr/>
      </xdr:nvSpPr>
      <xdr:spPr>
        <a:xfrm>
          <a:off x="28052486" y="316566"/>
          <a:ext cx="3114274" cy="2379009"/>
        </a:xfrm>
        <a:prstGeom prst="wedgeRectCallout">
          <a:avLst>
            <a:gd name="adj1" fmla="val -62690"/>
            <a:gd name="adj2" fmla="val -34853"/>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・市町村を選択してください</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a:t>
          </a:r>
          <a:r>
            <a:rPr kumimoji="1" lang="en-US" altLang="ja-JP" sz="1100">
              <a:solidFill>
                <a:schemeClr val="tx1"/>
              </a:solidFill>
              <a:latin typeface="BIZ UDPゴシック" panose="020B0400000000000000" pitchFamily="50" charset="-128"/>
              <a:ea typeface="BIZ UDPゴシック" panose="020B0400000000000000" pitchFamily="50" charset="-128"/>
            </a:rPr>
            <a:t>63</a:t>
          </a:r>
          <a:r>
            <a:rPr kumimoji="1" lang="ja-JP" altLang="en-US" sz="1100">
              <a:solidFill>
                <a:schemeClr val="tx1"/>
              </a:solidFill>
              <a:latin typeface="BIZ UDPゴシック" panose="020B0400000000000000" pitchFamily="50" charset="-128"/>
              <a:ea typeface="BIZ UDPゴシック" panose="020B0400000000000000" pitchFamily="50" charset="-128"/>
            </a:rPr>
            <a:t>保険者単位のデータの場合、広域連合に属する自治体には同じ数値が入っています。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・取り組んでおらず（ゼロの場合など）も順を付けています。取り組んでいる自治体が少ない場合、</a:t>
          </a:r>
          <a:r>
            <a:rPr kumimoji="1" lang="en-US" altLang="ja-JP" sz="1100">
              <a:solidFill>
                <a:schemeClr val="tx1"/>
              </a:solidFill>
              <a:latin typeface="BIZ UDPゴシック" panose="020B0400000000000000" pitchFamily="50" charset="-128"/>
              <a:ea typeface="BIZ UDPゴシック" panose="020B0400000000000000" pitchFamily="50" charset="-128"/>
            </a:rPr>
            <a:t>15</a:t>
          </a:r>
          <a:r>
            <a:rPr kumimoji="1" lang="ja-JP" altLang="en-US" sz="1100">
              <a:solidFill>
                <a:schemeClr val="tx1"/>
              </a:solidFill>
              <a:latin typeface="BIZ UDPゴシック" panose="020B0400000000000000" pitchFamily="50" charset="-128"/>
              <a:ea typeface="BIZ UDPゴシック" panose="020B0400000000000000" pitchFamily="50" charset="-128"/>
            </a:rPr>
            <a:t>位以内で★がつくことがあります。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＜表記について＞</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　</a:t>
          </a:r>
          <a:r>
            <a:rPr kumimoji="1" lang="en-US" altLang="ja-JP" sz="1100">
              <a:solidFill>
                <a:schemeClr val="tx1"/>
              </a:solidFill>
              <a:latin typeface="BIZ UDPゴシック" panose="020B0400000000000000" pitchFamily="50" charset="-128"/>
              <a:ea typeface="BIZ UDPゴシック" panose="020B0400000000000000" pitchFamily="50" charset="-128"/>
            </a:rPr>
            <a:t>/77</a:t>
          </a:r>
          <a:r>
            <a:rPr kumimoji="1" lang="en-US" altLang="ja-JP" sz="1100" baseline="0">
              <a:solidFill>
                <a:schemeClr val="tx1"/>
              </a:solidFill>
              <a:latin typeface="BIZ UDPゴシック" panose="020B0400000000000000" pitchFamily="50" charset="-128"/>
              <a:ea typeface="BIZ UDPゴシック" panose="020B0400000000000000" pitchFamily="50" charset="-128"/>
            </a:rPr>
            <a:t> </a:t>
          </a:r>
          <a:r>
            <a:rPr kumimoji="1" lang="ja-JP" altLang="en-US" sz="1100" baseline="0">
              <a:solidFill>
                <a:schemeClr val="tx1"/>
              </a:solidFill>
              <a:latin typeface="BIZ UDPゴシック" panose="020B0400000000000000" pitchFamily="50" charset="-128"/>
              <a:ea typeface="BIZ UDPゴシック" panose="020B0400000000000000" pitchFamily="50" charset="-128"/>
            </a:rPr>
            <a:t>」の表記は、７７市町村中で取り組んでいる自治体数を示しています。</a:t>
          </a:r>
          <a:endParaRPr kumimoji="1" lang="en-US" altLang="ja-JP" sz="1100" baseline="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13</xdr:col>
      <xdr:colOff>59872</xdr:colOff>
      <xdr:row>30</xdr:row>
      <xdr:rowOff>214313</xdr:rowOff>
    </xdr:from>
    <xdr:to>
      <xdr:col>15</xdr:col>
      <xdr:colOff>35718</xdr:colOff>
      <xdr:row>32</xdr:row>
      <xdr:rowOff>19051</xdr:rowOff>
    </xdr:to>
    <xdr:sp macro="" textlink="">
      <xdr:nvSpPr>
        <xdr:cNvPr id="7" name="上矢印 6">
          <a:extLst>
            <a:ext uri="{FF2B5EF4-FFF2-40B4-BE49-F238E27FC236}">
              <a16:creationId xmlns:a16="http://schemas.microsoft.com/office/drawing/2014/main" id="{00000000-0008-0000-0700-000007000000}"/>
            </a:ext>
          </a:extLst>
        </xdr:cNvPr>
        <xdr:cNvSpPr/>
      </xdr:nvSpPr>
      <xdr:spPr>
        <a:xfrm>
          <a:off x="9811091" y="7322344"/>
          <a:ext cx="309221" cy="245270"/>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206509</xdr:colOff>
      <xdr:row>21</xdr:row>
      <xdr:rowOff>158483</xdr:rowOff>
    </xdr:from>
    <xdr:to>
      <xdr:col>15</xdr:col>
      <xdr:colOff>48025</xdr:colOff>
      <xdr:row>23</xdr:row>
      <xdr:rowOff>26493</xdr:rowOff>
    </xdr:to>
    <xdr:sp macro="" textlink="">
      <xdr:nvSpPr>
        <xdr:cNvPr id="2" name="上矢印 1">
          <a:extLst>
            <a:ext uri="{FF2B5EF4-FFF2-40B4-BE49-F238E27FC236}">
              <a16:creationId xmlns:a16="http://schemas.microsoft.com/office/drawing/2014/main" id="{00000000-0008-0000-0800-000002000000}"/>
            </a:ext>
          </a:extLst>
        </xdr:cNvPr>
        <xdr:cNvSpPr/>
      </xdr:nvSpPr>
      <xdr:spPr>
        <a:xfrm>
          <a:off x="11580480" y="5044248"/>
          <a:ext cx="300957" cy="181774"/>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40823</xdr:colOff>
      <xdr:row>1</xdr:row>
      <xdr:rowOff>54428</xdr:rowOff>
    </xdr:from>
    <xdr:to>
      <xdr:col>124</xdr:col>
      <xdr:colOff>74441</xdr:colOff>
      <xdr:row>10</xdr:row>
      <xdr:rowOff>182095</xdr:rowOff>
    </xdr:to>
    <xdr:sp macro="" textlink="">
      <xdr:nvSpPr>
        <xdr:cNvPr id="4" name="四角形吹き出し 3">
          <a:extLst>
            <a:ext uri="{FF2B5EF4-FFF2-40B4-BE49-F238E27FC236}">
              <a16:creationId xmlns:a16="http://schemas.microsoft.com/office/drawing/2014/main" id="{00000000-0008-0000-0800-000004000000}"/>
            </a:ext>
          </a:extLst>
        </xdr:cNvPr>
        <xdr:cNvSpPr/>
      </xdr:nvSpPr>
      <xdr:spPr>
        <a:xfrm>
          <a:off x="33024537" y="231321"/>
          <a:ext cx="3217690" cy="2100703"/>
        </a:xfrm>
        <a:prstGeom prst="wedgeRectCallout">
          <a:avLst>
            <a:gd name="adj1" fmla="val -67374"/>
            <a:gd name="adj2" fmla="val -34817"/>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・市町村を選択してください</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a:t>
          </a:r>
          <a:r>
            <a:rPr kumimoji="1" lang="en-US" altLang="ja-JP" sz="1100">
              <a:solidFill>
                <a:schemeClr val="tx1"/>
              </a:solidFill>
              <a:latin typeface="BIZ UDPゴシック" panose="020B0400000000000000" pitchFamily="50" charset="-128"/>
              <a:ea typeface="BIZ UDPゴシック" panose="020B0400000000000000" pitchFamily="50" charset="-128"/>
            </a:rPr>
            <a:t>63</a:t>
          </a:r>
          <a:r>
            <a:rPr kumimoji="1" lang="ja-JP" altLang="en-US" sz="1100">
              <a:solidFill>
                <a:schemeClr val="tx1"/>
              </a:solidFill>
              <a:latin typeface="BIZ UDPゴシック" panose="020B0400000000000000" pitchFamily="50" charset="-128"/>
              <a:ea typeface="BIZ UDPゴシック" panose="020B0400000000000000" pitchFamily="50" charset="-128"/>
            </a:rPr>
            <a:t>保険者単位のデータの場合、広域連合に属する自治体には同じ数値が入っています。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・取り組んでおらず（ゼロの場合など）も順を付けています。取り組んでいる自治体が少ない場合、</a:t>
          </a:r>
          <a:r>
            <a:rPr kumimoji="1" lang="en-US" altLang="ja-JP" sz="1100">
              <a:solidFill>
                <a:schemeClr val="tx1"/>
              </a:solidFill>
              <a:latin typeface="BIZ UDPゴシック" panose="020B0400000000000000" pitchFamily="50" charset="-128"/>
              <a:ea typeface="BIZ UDPゴシック" panose="020B0400000000000000" pitchFamily="50" charset="-128"/>
            </a:rPr>
            <a:t>15</a:t>
          </a:r>
          <a:r>
            <a:rPr kumimoji="1" lang="ja-JP" altLang="en-US" sz="1100">
              <a:solidFill>
                <a:schemeClr val="tx1"/>
              </a:solidFill>
              <a:latin typeface="BIZ UDPゴシック" panose="020B0400000000000000" pitchFamily="50" charset="-128"/>
              <a:ea typeface="BIZ UDPゴシック" panose="020B0400000000000000" pitchFamily="50" charset="-128"/>
            </a:rPr>
            <a:t>位以内で★がつくことがあります。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＜表記について＞</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　</a:t>
          </a:r>
          <a:r>
            <a:rPr kumimoji="1" lang="en-US" altLang="ja-JP" sz="1100">
              <a:solidFill>
                <a:schemeClr val="tx1"/>
              </a:solidFill>
              <a:latin typeface="BIZ UDPゴシック" panose="020B0400000000000000" pitchFamily="50" charset="-128"/>
              <a:ea typeface="BIZ UDPゴシック" panose="020B0400000000000000" pitchFamily="50" charset="-128"/>
            </a:rPr>
            <a:t>/77</a:t>
          </a:r>
          <a:r>
            <a:rPr kumimoji="1" lang="en-US" altLang="ja-JP" sz="1100" baseline="0">
              <a:solidFill>
                <a:schemeClr val="tx1"/>
              </a:solidFill>
              <a:latin typeface="BIZ UDPゴシック" panose="020B0400000000000000" pitchFamily="50" charset="-128"/>
              <a:ea typeface="BIZ UDPゴシック" panose="020B0400000000000000" pitchFamily="50" charset="-128"/>
            </a:rPr>
            <a:t> </a:t>
          </a:r>
          <a:r>
            <a:rPr kumimoji="1" lang="ja-JP" altLang="en-US" sz="1100" baseline="0">
              <a:solidFill>
                <a:schemeClr val="tx1"/>
              </a:solidFill>
              <a:latin typeface="BIZ UDPゴシック" panose="020B0400000000000000" pitchFamily="50" charset="-128"/>
              <a:ea typeface="BIZ UDPゴシック" panose="020B0400000000000000" pitchFamily="50" charset="-128"/>
            </a:rPr>
            <a:t>」の表記は、７７市町村中で取り組んでいる自治体数を示しています。</a:t>
          </a:r>
          <a:endParaRPr kumimoji="1" lang="en-US" altLang="ja-JP" sz="1100" baseline="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14</xdr:col>
      <xdr:colOff>13608</xdr:colOff>
      <xdr:row>49</xdr:row>
      <xdr:rowOff>122464</xdr:rowOff>
    </xdr:from>
    <xdr:to>
      <xdr:col>15</xdr:col>
      <xdr:colOff>54428</xdr:colOff>
      <xdr:row>51</xdr:row>
      <xdr:rowOff>17689</xdr:rowOff>
    </xdr:to>
    <xdr:sp macro="" textlink="">
      <xdr:nvSpPr>
        <xdr:cNvPr id="8" name="上矢印 7">
          <a:extLst>
            <a:ext uri="{FF2B5EF4-FFF2-40B4-BE49-F238E27FC236}">
              <a16:creationId xmlns:a16="http://schemas.microsoft.com/office/drawing/2014/main" id="{00000000-0008-0000-0800-000008000000}"/>
            </a:ext>
          </a:extLst>
        </xdr:cNvPr>
        <xdr:cNvSpPr/>
      </xdr:nvSpPr>
      <xdr:spPr>
        <a:xfrm>
          <a:off x="421822" y="12477750"/>
          <a:ext cx="285749" cy="221796"/>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68037</xdr:colOff>
      <xdr:row>39</xdr:row>
      <xdr:rowOff>231320</xdr:rowOff>
    </xdr:from>
    <xdr:to>
      <xdr:col>17</xdr:col>
      <xdr:colOff>44826</xdr:colOff>
      <xdr:row>42</xdr:row>
      <xdr:rowOff>21609</xdr:rowOff>
    </xdr:to>
    <xdr:sp macro="" textlink="">
      <xdr:nvSpPr>
        <xdr:cNvPr id="2" name="上矢印 1">
          <a:extLst>
            <a:ext uri="{FF2B5EF4-FFF2-40B4-BE49-F238E27FC236}">
              <a16:creationId xmlns:a16="http://schemas.microsoft.com/office/drawing/2014/main" id="{00000000-0008-0000-0900-000002000000}"/>
            </a:ext>
          </a:extLst>
        </xdr:cNvPr>
        <xdr:cNvSpPr/>
      </xdr:nvSpPr>
      <xdr:spPr>
        <a:xfrm>
          <a:off x="15906751" y="10028463"/>
          <a:ext cx="425825" cy="429825"/>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122464</xdr:colOff>
      <xdr:row>22</xdr:row>
      <xdr:rowOff>217713</xdr:rowOff>
    </xdr:from>
    <xdr:to>
      <xdr:col>17</xdr:col>
      <xdr:colOff>99253</xdr:colOff>
      <xdr:row>24</xdr:row>
      <xdr:rowOff>157681</xdr:rowOff>
    </xdr:to>
    <xdr:sp macro="" textlink="">
      <xdr:nvSpPr>
        <xdr:cNvPr id="3" name="上矢印 2">
          <a:extLst>
            <a:ext uri="{FF2B5EF4-FFF2-40B4-BE49-F238E27FC236}">
              <a16:creationId xmlns:a16="http://schemas.microsoft.com/office/drawing/2014/main" id="{00000000-0008-0000-0900-000003000000}"/>
            </a:ext>
          </a:extLst>
        </xdr:cNvPr>
        <xdr:cNvSpPr/>
      </xdr:nvSpPr>
      <xdr:spPr>
        <a:xfrm>
          <a:off x="15961178" y="5606142"/>
          <a:ext cx="425825" cy="429825"/>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105</xdr:col>
      <xdr:colOff>54428</xdr:colOff>
      <xdr:row>1</xdr:row>
      <xdr:rowOff>68035</xdr:rowOff>
    </xdr:from>
    <xdr:to>
      <xdr:col>122</xdr:col>
      <xdr:colOff>33617</xdr:colOff>
      <xdr:row>10</xdr:row>
      <xdr:rowOff>46024</xdr:rowOff>
    </xdr:to>
    <xdr:sp macro="" textlink="">
      <xdr:nvSpPr>
        <xdr:cNvPr id="4" name="四角形吹き出し 3">
          <a:extLst>
            <a:ext uri="{FF2B5EF4-FFF2-40B4-BE49-F238E27FC236}">
              <a16:creationId xmlns:a16="http://schemas.microsoft.com/office/drawing/2014/main" id="{00000000-0008-0000-0900-000004000000}"/>
            </a:ext>
          </a:extLst>
        </xdr:cNvPr>
        <xdr:cNvSpPr/>
      </xdr:nvSpPr>
      <xdr:spPr>
        <a:xfrm>
          <a:off x="19199678" y="312964"/>
          <a:ext cx="3040796" cy="2250381"/>
        </a:xfrm>
        <a:prstGeom prst="wedgeRectCallout">
          <a:avLst>
            <a:gd name="adj1" fmla="val -74312"/>
            <a:gd name="adj2" fmla="val -38056"/>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・市町村を選択してください</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a:t>
          </a:r>
          <a:r>
            <a:rPr kumimoji="1" lang="en-US" altLang="ja-JP" sz="1100">
              <a:solidFill>
                <a:schemeClr val="tx1"/>
              </a:solidFill>
              <a:latin typeface="BIZ UDPゴシック" panose="020B0400000000000000" pitchFamily="50" charset="-128"/>
              <a:ea typeface="BIZ UDPゴシック" panose="020B0400000000000000" pitchFamily="50" charset="-128"/>
            </a:rPr>
            <a:t>63</a:t>
          </a:r>
          <a:r>
            <a:rPr kumimoji="1" lang="ja-JP" altLang="en-US" sz="1100">
              <a:solidFill>
                <a:schemeClr val="tx1"/>
              </a:solidFill>
              <a:latin typeface="BIZ UDPゴシック" panose="020B0400000000000000" pitchFamily="50" charset="-128"/>
              <a:ea typeface="BIZ UDPゴシック" panose="020B0400000000000000" pitchFamily="50" charset="-128"/>
            </a:rPr>
            <a:t>保険者単位のデータの場合、広域連合に属する自治体には同じ数値が入っています。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・取り組んでおらず（ゼロの場合など）も順を付けています。取り組んでいる自治体が少ない場合、</a:t>
          </a:r>
          <a:r>
            <a:rPr kumimoji="1" lang="en-US" altLang="ja-JP" sz="1100">
              <a:solidFill>
                <a:schemeClr val="tx1"/>
              </a:solidFill>
              <a:latin typeface="BIZ UDPゴシック" panose="020B0400000000000000" pitchFamily="50" charset="-128"/>
              <a:ea typeface="BIZ UDPゴシック" panose="020B0400000000000000" pitchFamily="50" charset="-128"/>
            </a:rPr>
            <a:t>15</a:t>
          </a:r>
          <a:r>
            <a:rPr kumimoji="1" lang="ja-JP" altLang="en-US" sz="1100">
              <a:solidFill>
                <a:schemeClr val="tx1"/>
              </a:solidFill>
              <a:latin typeface="BIZ UDPゴシック" panose="020B0400000000000000" pitchFamily="50" charset="-128"/>
              <a:ea typeface="BIZ UDPゴシック" panose="020B0400000000000000" pitchFamily="50" charset="-128"/>
            </a:rPr>
            <a:t>位以内で★がつくことがあります。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＜表記について＞</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　</a:t>
          </a:r>
          <a:r>
            <a:rPr kumimoji="1" lang="en-US" altLang="ja-JP" sz="1100">
              <a:solidFill>
                <a:schemeClr val="tx1"/>
              </a:solidFill>
              <a:latin typeface="BIZ UDPゴシック" panose="020B0400000000000000" pitchFamily="50" charset="-128"/>
              <a:ea typeface="BIZ UDPゴシック" panose="020B0400000000000000" pitchFamily="50" charset="-128"/>
            </a:rPr>
            <a:t>/77</a:t>
          </a:r>
          <a:r>
            <a:rPr kumimoji="1" lang="en-US" altLang="ja-JP" sz="1100" baseline="0">
              <a:solidFill>
                <a:schemeClr val="tx1"/>
              </a:solidFill>
              <a:latin typeface="BIZ UDPゴシック" panose="020B0400000000000000" pitchFamily="50" charset="-128"/>
              <a:ea typeface="BIZ UDPゴシック" panose="020B0400000000000000" pitchFamily="50" charset="-128"/>
            </a:rPr>
            <a:t> </a:t>
          </a:r>
          <a:r>
            <a:rPr kumimoji="1" lang="ja-JP" altLang="en-US" sz="1100" baseline="0">
              <a:solidFill>
                <a:schemeClr val="tx1"/>
              </a:solidFill>
              <a:latin typeface="BIZ UDPゴシック" panose="020B0400000000000000" pitchFamily="50" charset="-128"/>
              <a:ea typeface="BIZ UDPゴシック" panose="020B0400000000000000" pitchFamily="50" charset="-128"/>
            </a:rPr>
            <a:t>」の表記は、７７市町村中で取り組んでいる自治体数を示しています。</a:t>
          </a:r>
          <a:endParaRPr kumimoji="1" lang="en-US" altLang="ja-JP" sz="1100" baseline="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147277</xdr:colOff>
      <xdr:row>8</xdr:row>
      <xdr:rowOff>202461</xdr:rowOff>
    </xdr:from>
    <xdr:to>
      <xdr:col>14</xdr:col>
      <xdr:colOff>90715</xdr:colOff>
      <xdr:row>10</xdr:row>
      <xdr:rowOff>8935</xdr:rowOff>
    </xdr:to>
    <xdr:sp macro="" textlink="">
      <xdr:nvSpPr>
        <xdr:cNvPr id="2" name="上矢印 1">
          <a:extLst>
            <a:ext uri="{FF2B5EF4-FFF2-40B4-BE49-F238E27FC236}">
              <a16:creationId xmlns:a16="http://schemas.microsoft.com/office/drawing/2014/main" id="{00000000-0008-0000-0A00-000002000000}"/>
            </a:ext>
          </a:extLst>
        </xdr:cNvPr>
        <xdr:cNvSpPr/>
      </xdr:nvSpPr>
      <xdr:spPr>
        <a:xfrm>
          <a:off x="7714360" y="2149794"/>
          <a:ext cx="398522" cy="134558"/>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109</xdr:col>
      <xdr:colOff>56164</xdr:colOff>
      <xdr:row>0</xdr:row>
      <xdr:rowOff>175825</xdr:rowOff>
    </xdr:from>
    <xdr:to>
      <xdr:col>126</xdr:col>
      <xdr:colOff>89781</xdr:colOff>
      <xdr:row>10</xdr:row>
      <xdr:rowOff>126600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28957735" y="175825"/>
          <a:ext cx="3040796" cy="2182346"/>
        </a:xfrm>
        <a:prstGeom prst="wedgeRectCallout">
          <a:avLst>
            <a:gd name="adj1" fmla="val -71627"/>
            <a:gd name="adj2" fmla="val -33691"/>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・市町村を選択してください</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a:t>
          </a:r>
          <a:r>
            <a:rPr kumimoji="1" lang="en-US" altLang="ja-JP" sz="1100">
              <a:solidFill>
                <a:schemeClr val="tx1"/>
              </a:solidFill>
              <a:latin typeface="BIZ UDPゴシック" panose="020B0400000000000000" pitchFamily="50" charset="-128"/>
              <a:ea typeface="BIZ UDPゴシック" panose="020B0400000000000000" pitchFamily="50" charset="-128"/>
            </a:rPr>
            <a:t>63</a:t>
          </a:r>
          <a:r>
            <a:rPr kumimoji="1" lang="ja-JP" altLang="en-US" sz="1100">
              <a:solidFill>
                <a:schemeClr val="tx1"/>
              </a:solidFill>
              <a:latin typeface="BIZ UDPゴシック" panose="020B0400000000000000" pitchFamily="50" charset="-128"/>
              <a:ea typeface="BIZ UDPゴシック" panose="020B0400000000000000" pitchFamily="50" charset="-128"/>
            </a:rPr>
            <a:t>保険者単位のデータの場合、広域連合に属する自治体には同じ数値が入っています。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・取り組んでおらず（ゼロの場合など）も順を付けています。取り組んでいる自治体が少ない場合、</a:t>
          </a:r>
          <a:r>
            <a:rPr kumimoji="1" lang="en-US" altLang="ja-JP" sz="1100">
              <a:solidFill>
                <a:schemeClr val="tx1"/>
              </a:solidFill>
              <a:latin typeface="BIZ UDPゴシック" panose="020B0400000000000000" pitchFamily="50" charset="-128"/>
              <a:ea typeface="BIZ UDPゴシック" panose="020B0400000000000000" pitchFamily="50" charset="-128"/>
            </a:rPr>
            <a:t>15</a:t>
          </a:r>
          <a:r>
            <a:rPr kumimoji="1" lang="ja-JP" altLang="en-US" sz="1100">
              <a:solidFill>
                <a:schemeClr val="tx1"/>
              </a:solidFill>
              <a:latin typeface="BIZ UDPゴシック" panose="020B0400000000000000" pitchFamily="50" charset="-128"/>
              <a:ea typeface="BIZ UDPゴシック" panose="020B0400000000000000" pitchFamily="50" charset="-128"/>
            </a:rPr>
            <a:t>位以内で★がつくことがあります。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＜表記について＞</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　</a:t>
          </a:r>
          <a:r>
            <a:rPr kumimoji="1" lang="en-US" altLang="ja-JP" sz="1100">
              <a:solidFill>
                <a:schemeClr val="tx1"/>
              </a:solidFill>
              <a:latin typeface="BIZ UDPゴシック" panose="020B0400000000000000" pitchFamily="50" charset="-128"/>
              <a:ea typeface="BIZ UDPゴシック" panose="020B0400000000000000" pitchFamily="50" charset="-128"/>
            </a:rPr>
            <a:t>/77</a:t>
          </a:r>
          <a:r>
            <a:rPr kumimoji="1" lang="en-US" altLang="ja-JP" sz="1100" baseline="0">
              <a:solidFill>
                <a:schemeClr val="tx1"/>
              </a:solidFill>
              <a:latin typeface="BIZ UDPゴシック" panose="020B0400000000000000" pitchFamily="50" charset="-128"/>
              <a:ea typeface="BIZ UDPゴシック" panose="020B0400000000000000" pitchFamily="50" charset="-128"/>
            </a:rPr>
            <a:t> </a:t>
          </a:r>
          <a:r>
            <a:rPr kumimoji="1" lang="ja-JP" altLang="en-US" sz="1100" baseline="0">
              <a:solidFill>
                <a:schemeClr val="tx1"/>
              </a:solidFill>
              <a:latin typeface="BIZ UDPゴシック" panose="020B0400000000000000" pitchFamily="50" charset="-128"/>
              <a:ea typeface="BIZ UDPゴシック" panose="020B0400000000000000" pitchFamily="50" charset="-128"/>
            </a:rPr>
            <a:t>」の表記は、７７市町村中で取り組んでいる自治体数を示しています。</a:t>
          </a:r>
          <a:endParaRPr kumimoji="1" lang="en-US" altLang="ja-JP" sz="1100" baseline="0">
            <a:solidFill>
              <a:schemeClr val="tx1"/>
            </a:solidFill>
            <a:latin typeface="BIZ UDPゴシック" panose="020B0400000000000000" pitchFamily="50" charset="-128"/>
            <a:ea typeface="BIZ UDPゴシック" panose="020B0400000000000000" pitchFamily="50" charset="-128"/>
          </a:endParaRPr>
        </a:p>
        <a:p>
          <a:pPr algn="l"/>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13</xdr:col>
      <xdr:colOff>122331</xdr:colOff>
      <xdr:row>30</xdr:row>
      <xdr:rowOff>0</xdr:rowOff>
    </xdr:from>
    <xdr:to>
      <xdr:col>15</xdr:col>
      <xdr:colOff>97519</xdr:colOff>
      <xdr:row>30</xdr:row>
      <xdr:rowOff>0</xdr:rowOff>
    </xdr:to>
    <xdr:sp macro="" textlink="">
      <xdr:nvSpPr>
        <xdr:cNvPr id="4" name="上矢印 3">
          <a:extLst>
            <a:ext uri="{FF2B5EF4-FFF2-40B4-BE49-F238E27FC236}">
              <a16:creationId xmlns:a16="http://schemas.microsoft.com/office/drawing/2014/main" id="{00000000-0008-0000-0A00-000004000000}"/>
            </a:ext>
          </a:extLst>
        </xdr:cNvPr>
        <xdr:cNvSpPr/>
      </xdr:nvSpPr>
      <xdr:spPr>
        <a:xfrm>
          <a:off x="541431" y="9756776"/>
          <a:ext cx="432388" cy="195355"/>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81723</xdr:colOff>
      <xdr:row>28</xdr:row>
      <xdr:rowOff>67555</xdr:rowOff>
    </xdr:from>
    <xdr:to>
      <xdr:col>14</xdr:col>
      <xdr:colOff>44211</xdr:colOff>
      <xdr:row>29</xdr:row>
      <xdr:rowOff>123265</xdr:rowOff>
    </xdr:to>
    <xdr:sp macro="" textlink="">
      <xdr:nvSpPr>
        <xdr:cNvPr id="19" name="上矢印 18">
          <a:extLst>
            <a:ext uri="{FF2B5EF4-FFF2-40B4-BE49-F238E27FC236}">
              <a16:creationId xmlns:a16="http://schemas.microsoft.com/office/drawing/2014/main" id="{00000000-0008-0000-0A00-000013000000}"/>
            </a:ext>
          </a:extLst>
        </xdr:cNvPr>
        <xdr:cNvSpPr/>
      </xdr:nvSpPr>
      <xdr:spPr>
        <a:xfrm>
          <a:off x="8463723" y="6835908"/>
          <a:ext cx="343488" cy="347063"/>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150452</xdr:colOff>
      <xdr:row>46</xdr:row>
      <xdr:rowOff>15875</xdr:rowOff>
    </xdr:from>
    <xdr:to>
      <xdr:col>14</xdr:col>
      <xdr:colOff>93890</xdr:colOff>
      <xdr:row>47</xdr:row>
      <xdr:rowOff>12111</xdr:rowOff>
    </xdr:to>
    <xdr:sp macro="" textlink="">
      <xdr:nvSpPr>
        <xdr:cNvPr id="20" name="上矢印 19">
          <a:extLst>
            <a:ext uri="{FF2B5EF4-FFF2-40B4-BE49-F238E27FC236}">
              <a16:creationId xmlns:a16="http://schemas.microsoft.com/office/drawing/2014/main" id="{00000000-0008-0000-0A00-000014000000}"/>
            </a:ext>
          </a:extLst>
        </xdr:cNvPr>
        <xdr:cNvSpPr/>
      </xdr:nvSpPr>
      <xdr:spPr>
        <a:xfrm>
          <a:off x="8532452" y="10818346"/>
          <a:ext cx="402879" cy="231559"/>
        </a:xfrm>
        <a:prstGeom prst="upArrow">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61760</xdr:colOff>
      <xdr:row>17</xdr:row>
      <xdr:rowOff>138824</xdr:rowOff>
    </xdr:from>
    <xdr:to>
      <xdr:col>12</xdr:col>
      <xdr:colOff>634112</xdr:colOff>
      <xdr:row>30</xdr:row>
      <xdr:rowOff>125106</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83655</xdr:colOff>
      <xdr:row>101</xdr:row>
      <xdr:rowOff>148463</xdr:rowOff>
    </xdr:from>
    <xdr:to>
      <xdr:col>12</xdr:col>
      <xdr:colOff>662609</xdr:colOff>
      <xdr:row>127</xdr:row>
      <xdr:rowOff>10583</xdr:rowOff>
    </xdr:to>
    <xdr:graphicFrame macro="">
      <xdr:nvGraphicFramePr>
        <xdr:cNvPr id="3" name="グラフ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47747</xdr:colOff>
      <xdr:row>38</xdr:row>
      <xdr:rowOff>24848</xdr:rowOff>
    </xdr:from>
    <xdr:to>
      <xdr:col>13</xdr:col>
      <xdr:colOff>397010</xdr:colOff>
      <xdr:row>91</xdr:row>
      <xdr:rowOff>63500</xdr:rowOff>
    </xdr:to>
    <xdr:graphicFrame macro="">
      <xdr:nvGraphicFramePr>
        <xdr:cNvPr id="4" name="グラフ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165364</xdr:colOff>
      <xdr:row>102</xdr:row>
      <xdr:rowOff>92865</xdr:rowOff>
    </xdr:from>
    <xdr:to>
      <xdr:col>16</xdr:col>
      <xdr:colOff>2196040</xdr:colOff>
      <xdr:row>109</xdr:row>
      <xdr:rowOff>95249</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7717328" y="18843508"/>
          <a:ext cx="2534141" cy="1798527"/>
        </a:xfrm>
        <a:prstGeom prst="wedgeRectCallout">
          <a:avLst>
            <a:gd name="adj1" fmla="val -62645"/>
            <a:gd name="adj2" fmla="val -14294"/>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ラベルは、以下の自治体名を表示しています。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・右上で選択した自治体</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・縦軸・横軸でそれぞれ上位３自治体</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16</xdr:col>
      <xdr:colOff>809624</xdr:colOff>
      <xdr:row>2</xdr:row>
      <xdr:rowOff>178594</xdr:rowOff>
    </xdr:from>
    <xdr:to>
      <xdr:col>16</xdr:col>
      <xdr:colOff>3340363</xdr:colOff>
      <xdr:row>7</xdr:row>
      <xdr:rowOff>111126</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8834437" y="547688"/>
          <a:ext cx="2530739" cy="1111251"/>
        </a:xfrm>
        <a:prstGeom prst="wedgeRectCallout">
          <a:avLst>
            <a:gd name="adj1" fmla="val 62499"/>
            <a:gd name="adj2" fmla="val -31437"/>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プルダウンから確認することがで</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できる指標です。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15</xdr:col>
      <xdr:colOff>42220</xdr:colOff>
      <xdr:row>113</xdr:row>
      <xdr:rowOff>76878</xdr:rowOff>
    </xdr:from>
    <xdr:to>
      <xdr:col>16</xdr:col>
      <xdr:colOff>2072896</xdr:colOff>
      <xdr:row>117</xdr:row>
      <xdr:rowOff>43542</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7594184" y="21372057"/>
          <a:ext cx="2534141" cy="864735"/>
        </a:xfrm>
        <a:prstGeom prst="wedgeRectCallout">
          <a:avLst>
            <a:gd name="adj1" fmla="val -62645"/>
            <a:gd name="adj2" fmla="val -14294"/>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表示は適宜、調整ください。</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0.2653</cdr:x>
      <cdr:y>0.9373</cdr:y>
    </cdr:from>
    <cdr:to>
      <cdr:x>0.75045</cdr:x>
      <cdr:y>0.99791</cdr:y>
    </cdr:to>
    <cdr:sp macro="" textlink="'31_グラフ・散布図(全市町村)'!$F$98">
      <cdr:nvSpPr>
        <cdr:cNvPr id="2" name="テキスト ボックス 1"/>
        <cdr:cNvSpPr txBox="1"/>
      </cdr:nvSpPr>
      <cdr:spPr>
        <a:xfrm xmlns:a="http://schemas.openxmlformats.org/drawingml/2006/main">
          <a:off x="1319090" y="4271964"/>
          <a:ext cx="2412182"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DA6BC1E5-5810-40EC-AABB-598A27738F2F}" type="TxLink">
            <a:rPr lang="ja-JP" altLang="en-US" sz="900" b="1" i="0" u="none" strike="noStrike">
              <a:solidFill>
                <a:srgbClr val="000000"/>
              </a:solidFill>
              <a:latin typeface="游ゴシック" panose="020B0400000000000000" pitchFamily="50" charset="-128"/>
              <a:ea typeface="游ゴシック" panose="020B0400000000000000" pitchFamily="50" charset="-128"/>
            </a:rPr>
            <a:pPr algn="ctr"/>
            <a:t>3　幸福度_元気_得点_【2022】</a:t>
          </a:fld>
          <a:endParaRPr lang="ja-JP" altLang="en-US" sz="800" b="1">
            <a:latin typeface="游ゴシック" panose="020B0400000000000000" pitchFamily="50" charset="-128"/>
            <a:ea typeface="游ゴシック" panose="020B0400000000000000" pitchFamily="50" charset="-128"/>
          </a:endParaRPr>
        </a:p>
      </cdr:txBody>
    </cdr:sp>
  </cdr:relSizeAnchor>
  <cdr:relSizeAnchor xmlns:cdr="http://schemas.openxmlformats.org/drawingml/2006/chartDrawing">
    <cdr:from>
      <cdr:x>3.97734E-7</cdr:x>
      <cdr:y>0.25601</cdr:y>
    </cdr:from>
    <cdr:to>
      <cdr:x>0.05743</cdr:x>
      <cdr:y>0.76803</cdr:y>
    </cdr:to>
    <cdr:sp macro="" textlink="'31_グラフ・散布図(全市町村)'!$F$100">
      <cdr:nvSpPr>
        <cdr:cNvPr id="3" name="テキスト ボックス 2"/>
        <cdr:cNvSpPr txBox="1"/>
      </cdr:nvSpPr>
      <cdr:spPr>
        <a:xfrm xmlns:a="http://schemas.openxmlformats.org/drawingml/2006/main" rot="16200000">
          <a:off x="-1046463" y="2237322"/>
          <a:ext cx="2381713" cy="2887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917BD935-46C9-40BF-B5D9-09AF67C5B03B}" type="TxLink">
            <a:rPr lang="ja-JP" altLang="en-US" sz="900" b="1" i="0" u="none" strike="noStrike">
              <a:solidFill>
                <a:srgbClr val="000000"/>
              </a:solidFill>
              <a:latin typeface="BIZ UDPゴシック" panose="020B0400000000000000" pitchFamily="50" charset="-128"/>
              <a:ea typeface="BIZ UDPゴシック" panose="020B0400000000000000" pitchFamily="50" charset="-128"/>
            </a:rPr>
            <a:pPr algn="ctr"/>
            <a:t>14　要介護状態の改善の状況_R3年度_【2019】⇒【2020】</a:t>
          </a:fld>
          <a:endParaRPr lang="ja-JP" altLang="en-US" sz="400" b="1">
            <a:latin typeface="BIZ UDPゴシック" panose="020B0400000000000000" pitchFamily="50" charset="-128"/>
            <a:ea typeface="BIZ UDPゴシック" panose="020B0400000000000000" pitchFamily="50" charset="-128"/>
          </a:endParaRPr>
        </a:p>
      </cdr:txBody>
    </cdr:sp>
  </cdr:relSizeAnchor>
  <cdr:relSizeAnchor xmlns:cdr="http://schemas.openxmlformats.org/drawingml/2006/chartDrawing">
    <cdr:from>
      <cdr:x>0.05375</cdr:x>
      <cdr:y>0</cdr:y>
    </cdr:from>
    <cdr:to>
      <cdr:x>0.15488</cdr:x>
      <cdr:y>0.05845</cdr:y>
    </cdr:to>
    <cdr:sp macro="" textlink="'31_グラフ・散布図(全市町村)'!$O$138">
      <cdr:nvSpPr>
        <cdr:cNvPr id="5" name="テキスト ボックス 1"/>
        <cdr:cNvSpPr txBox="1"/>
      </cdr:nvSpPr>
      <cdr:spPr>
        <a:xfrm xmlns:a="http://schemas.openxmlformats.org/drawingml/2006/main">
          <a:off x="268827" y="0"/>
          <a:ext cx="505779" cy="2236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65B254D-23C5-47C8-92B6-B4AFA0E587ED}" type="TxLink">
            <a:rPr lang="en-US" altLang="en-US" sz="900" b="0" i="0" u="none" strike="noStrike">
              <a:solidFill>
                <a:srgbClr val="000000"/>
              </a:solidFill>
              <a:latin typeface="Meiryo UI"/>
              <a:ea typeface="Meiryo UI"/>
            </a:rPr>
            <a:pPr/>
            <a:t>(点)</a:t>
          </a:fld>
          <a:endParaRPr lang="ja-JP" altLang="en-US" sz="1100"/>
        </a:p>
      </cdr:txBody>
    </cdr:sp>
  </cdr:relSizeAnchor>
  <cdr:relSizeAnchor xmlns:cdr="http://schemas.openxmlformats.org/drawingml/2006/chartDrawing">
    <cdr:from>
      <cdr:x>0.89887</cdr:x>
      <cdr:y>0.92233</cdr:y>
    </cdr:from>
    <cdr:to>
      <cdr:x>1</cdr:x>
      <cdr:y>0.98078</cdr:y>
    </cdr:to>
    <cdr:sp macro="" textlink="'31_グラフ・散布図(全市町村)'!$O$133">
      <cdr:nvSpPr>
        <cdr:cNvPr id="6" name="テキスト ボックス 1"/>
        <cdr:cNvSpPr txBox="1"/>
      </cdr:nvSpPr>
      <cdr:spPr>
        <a:xfrm xmlns:a="http://schemas.openxmlformats.org/drawingml/2006/main">
          <a:off x="4467364" y="3594100"/>
          <a:ext cx="502615" cy="2277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6920EA-9860-4115-AAF6-7276EBEECBD0}" type="TxLink">
            <a:rPr lang="en-US" altLang="en-US" sz="900" b="0" i="0" u="none" strike="noStrike">
              <a:solidFill>
                <a:srgbClr val="000000"/>
              </a:solidFill>
              <a:latin typeface="Meiryo UI"/>
              <a:ea typeface="Meiryo UI"/>
            </a:rPr>
            <a:pPr/>
            <a:t>(点)</a:t>
          </a:fld>
          <a:endParaRPr lang="ja-JP" altLang="en-US" sz="1100"/>
        </a:p>
      </cdr:txBody>
    </cdr:sp>
  </cdr:relSizeAnchor>
</c:userShapes>
</file>

<file path=xl/drawings/drawing8.xml><?xml version="1.0" encoding="utf-8"?>
<c:userShapes xmlns:c="http://schemas.openxmlformats.org/drawingml/2006/chart">
  <cdr:relSizeAnchor xmlns:cdr="http://schemas.openxmlformats.org/drawingml/2006/chartDrawing">
    <cdr:from>
      <cdr:x>0.89724</cdr:x>
      <cdr:y>0.0066</cdr:y>
    </cdr:from>
    <cdr:to>
      <cdr:x>0.99625</cdr:x>
      <cdr:y>0.03352</cdr:y>
    </cdr:to>
    <cdr:sp macro="" textlink="'31_グラフ・散布図(全市町村)'!$O$9">
      <cdr:nvSpPr>
        <cdr:cNvPr id="2" name="テキスト ボックス 1"/>
        <cdr:cNvSpPr txBox="1"/>
      </cdr:nvSpPr>
      <cdr:spPr>
        <a:xfrm xmlns:a="http://schemas.openxmlformats.org/drawingml/2006/main">
          <a:off x="4554720" y="55786"/>
          <a:ext cx="502615" cy="2277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4D8911D-1D5F-4279-9CC1-9413DDA4C855}" type="TxLink">
            <a:rPr lang="en-US" altLang="en-US" sz="900" b="0" i="0" u="none" strike="noStrike">
              <a:solidFill>
                <a:srgbClr val="000000"/>
              </a:solidFill>
              <a:latin typeface="Meiryo UI"/>
              <a:ea typeface="Meiryo UI"/>
            </a:rPr>
            <a:pPr/>
            <a:t>(点)</a:t>
          </a:fld>
          <a:endParaRPr lang="ja-JP" altLang="en-US" sz="1100"/>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88974</xdr:colOff>
      <xdr:row>16</xdr:row>
      <xdr:rowOff>134289</xdr:rowOff>
    </xdr:from>
    <xdr:to>
      <xdr:col>12</xdr:col>
      <xdr:colOff>659059</xdr:colOff>
      <xdr:row>29</xdr:row>
      <xdr:rowOff>120570</xdr:rowOff>
    </xdr:to>
    <xdr:graphicFrame macro="">
      <xdr:nvGraphicFramePr>
        <xdr:cNvPr id="2" name="グラフ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83655</xdr:colOff>
      <xdr:row>101</xdr:row>
      <xdr:rowOff>148463</xdr:rowOff>
    </xdr:from>
    <xdr:to>
      <xdr:col>12</xdr:col>
      <xdr:colOff>662609</xdr:colOff>
      <xdr:row>127</xdr:row>
      <xdr:rowOff>10583</xdr:rowOff>
    </xdr:to>
    <xdr:graphicFrame macro="">
      <xdr:nvGraphicFramePr>
        <xdr:cNvPr id="3" name="グラフ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83466</xdr:colOff>
      <xdr:row>38</xdr:row>
      <xdr:rowOff>24847</xdr:rowOff>
    </xdr:from>
    <xdr:to>
      <xdr:col>13</xdr:col>
      <xdr:colOff>266041</xdr:colOff>
      <xdr:row>91</xdr:row>
      <xdr:rowOff>63499</xdr:rowOff>
    </xdr:to>
    <xdr:graphicFrame macro="">
      <xdr:nvGraphicFramePr>
        <xdr:cNvPr id="4" name="グラフ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201083</xdr:colOff>
      <xdr:row>102</xdr:row>
      <xdr:rowOff>190498</xdr:rowOff>
    </xdr:from>
    <xdr:to>
      <xdr:col>16</xdr:col>
      <xdr:colOff>1767415</xdr:colOff>
      <xdr:row>109</xdr:row>
      <xdr:rowOff>63499</xdr:rowOff>
    </xdr:to>
    <xdr:sp macro="" textlink="">
      <xdr:nvSpPr>
        <xdr:cNvPr id="5" name="四角形吹き出し 4">
          <a:extLst>
            <a:ext uri="{FF2B5EF4-FFF2-40B4-BE49-F238E27FC236}">
              <a16:creationId xmlns:a16="http://schemas.microsoft.com/office/drawing/2014/main" id="{00000000-0008-0000-0C00-000005000000}"/>
            </a:ext>
          </a:extLst>
        </xdr:cNvPr>
        <xdr:cNvSpPr/>
      </xdr:nvSpPr>
      <xdr:spPr>
        <a:xfrm>
          <a:off x="7249583" y="19192873"/>
          <a:ext cx="2537882" cy="1092201"/>
        </a:xfrm>
        <a:prstGeom prst="wedgeRectCallout">
          <a:avLst>
            <a:gd name="adj1" fmla="val -62645"/>
            <a:gd name="adj2" fmla="val -14294"/>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ラベルは、以下の自治体名を表示しています。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・右上で選択した自治体</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・縦軸・横軸でそれぞれ上位３自治体</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twoCellAnchor>
    <xdr:from>
      <xdr:col>16</xdr:col>
      <xdr:colOff>607219</xdr:colOff>
      <xdr:row>2</xdr:row>
      <xdr:rowOff>154781</xdr:rowOff>
    </xdr:from>
    <xdr:to>
      <xdr:col>16</xdr:col>
      <xdr:colOff>3137958</xdr:colOff>
      <xdr:row>7</xdr:row>
      <xdr:rowOff>87313</xdr:rowOff>
    </xdr:to>
    <xdr:sp macro="" textlink="">
      <xdr:nvSpPr>
        <xdr:cNvPr id="6" name="四角形吹き出し 5">
          <a:extLst>
            <a:ext uri="{FF2B5EF4-FFF2-40B4-BE49-F238E27FC236}">
              <a16:creationId xmlns:a16="http://schemas.microsoft.com/office/drawing/2014/main" id="{00000000-0008-0000-0C00-000006000000}"/>
            </a:ext>
          </a:extLst>
        </xdr:cNvPr>
        <xdr:cNvSpPr/>
      </xdr:nvSpPr>
      <xdr:spPr>
        <a:xfrm>
          <a:off x="8632032" y="523875"/>
          <a:ext cx="2530739" cy="1111251"/>
        </a:xfrm>
        <a:prstGeom prst="wedgeRectCallout">
          <a:avLst>
            <a:gd name="adj1" fmla="val 62499"/>
            <a:gd name="adj2" fmla="val -31437"/>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BIZ UDPゴシック" panose="020B0400000000000000" pitchFamily="50" charset="-128"/>
              <a:ea typeface="BIZ UDPゴシック" panose="020B0400000000000000" pitchFamily="50" charset="-128"/>
            </a:rPr>
            <a:t>プルダウンから確認することがで</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a:solidFill>
                <a:schemeClr val="tx1"/>
              </a:solidFill>
              <a:latin typeface="BIZ UDPゴシック" panose="020B0400000000000000" pitchFamily="50" charset="-128"/>
              <a:ea typeface="BIZ UDPゴシック" panose="020B0400000000000000" pitchFamily="50" charset="-128"/>
            </a:rPr>
            <a:t>できる指標です。</a:t>
          </a:r>
          <a:endParaRPr kumimoji="1" lang="en-US" altLang="ja-JP" sz="11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ckhpwg4file2h.mhlwds.mhlw.go.jp\&#35506;&#23460;&#38936;&#22495;3\Users\SMXQQ\AppData\Local\Microsoft\Windows\Temporary%20Internet%20Files\Content.Outlook\KJYHSZBR\&#12450;&#12489;&#12524;&#12473;&#26356;&#26032;&#21069;\261125&#32068;&#21512;&#29702;&#20107;&#38263;&#19968;&#352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isk\&#12304;02&#12305;2021&#24180;&#24230;PJ\&#12304;112-2107&#12305;&#38263;&#37326;&#30476;&#65306;&#20196;&#21644;&#65299;&#24180;&#24230;&#35211;&#12360;&#12427;&#21270;&#12398;&#25512;&#36914;&#31561;&#12395;&#12424;&#12427;&#22320;&#22495;&#21253;&#25324;&#12465;&#12450;&#20307;&#21046;&#12398;&#27083;&#31689;&#25512;&#36914;&#20107;&#26989;\&#12304;B&#12305;&#26989;&#21209;&#23455;&#26045;\&#12304;B-3&#12305;&#12479;&#12473;&#12463;\&#12304;B-3-02&#12305;&#35211;&#12360;&#12427;&#21270;&#35519;&#26619;\06_&#35519;&#26619;&#32080;&#26524;&#22577;&#21578;\00-5_&#24066;&#30010;&#26449;&#20998;&#26512;&#12471;&#12540;&#12488;_raw&#32113;&#21512;_29(kimata02)_2204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isk\&#12304;02&#12305;2022&#24180;&#24230;PJ\&#12304;112-2209&#12305;&#38263;&#37326;&#30476;&#65306;&#35211;&#12360;&#12427;&#21270;&#12398;&#25512;&#36914;&#31561;&#12395;&#12424;&#12427;&#22320;&#22495;&#21253;&#25324;&#12465;&#12450;&#20307;&#21046;&#12398;&#27083;&#31689;&#25512;&#36914;&#20107;&#26989;&#19968;&#24335;\&#12304;B&#12305;&#26989;&#21209;&#23455;&#26045;\&#12304;B-3&#12305;&#12479;&#12473;&#12463;\&#12304;B-1-01&#12305;&#35211;&#12360;&#12427;&#21270;&#35519;&#26619;\02_&#21454;&#38598;&#12487;&#12540;&#12479;\02_&#12452;&#12531;&#12475;&#12531;&#12486;&#12451;&#12502;\&#24066;&#30010;&#26449;&#21029;&#25351;&#27161;&#21442;&#29031;&#29992;(1021&#20462;&#27491;)030927_&#12304;&#38598;&#32004;&#29992;&#12501;&#12449;&#12452;&#12523;&#12305;&#24066;&#30010;&#26449;&#20998;_&#35442;&#24403;&#29366;&#27841;&#35519;&#26619;&#34920;_01_21120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isk\&#12304;02&#12305;2021&#24180;&#24230;PJ\&#12304;112-2107&#12305;&#38263;&#37326;&#30476;&#65306;&#20196;&#21644;&#65299;&#24180;&#24230;&#35211;&#12360;&#12427;&#21270;&#12398;&#25512;&#36914;&#31561;&#12395;&#12424;&#12427;&#22320;&#22495;&#21253;&#25324;&#12465;&#12450;&#20307;&#21046;&#12398;&#27083;&#31689;&#25512;&#36914;&#20107;&#26989;\&#12304;B&#12305;&#26989;&#21209;&#23455;&#26045;\&#12304;B-3&#12305;&#12479;&#12473;&#12463;\&#12304;B-3-02&#12305;&#35211;&#12360;&#12427;&#21270;&#35519;&#26619;\06_&#35519;&#26619;&#32080;&#26524;&#22577;&#21578;\00-5_&#24066;&#30010;&#26449;&#20998;&#26512;&#12471;&#12540;&#12488;_raw&#32113;&#21512;_36_2204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理事長名等一覧（健保連より入手）"/>
    </sheetNames>
    <sheetDataSet>
      <sheetData sheetId="0">
        <row r="1">
          <cell r="A1" t="str">
            <v>KCODE</v>
          </cell>
          <cell r="B1" t="str">
            <v>組合名</v>
          </cell>
          <cell r="C1" t="str">
            <v>RIJI1</v>
          </cell>
          <cell r="D1" t="str">
            <v>RIKATA1</v>
          </cell>
          <cell r="E1" t="str">
            <v>RIJI2</v>
          </cell>
          <cell r="F1" t="str">
            <v>RIKATA2</v>
          </cell>
          <cell r="G1" t="str">
            <v>RIJI3</v>
          </cell>
          <cell r="H1" t="str">
            <v>RIKATA3</v>
          </cell>
          <cell r="I1" t="str">
            <v>JIYOUMU1</v>
          </cell>
          <cell r="J1" t="str">
            <v>JYKATA1</v>
          </cell>
          <cell r="K1" t="str">
            <v>JIYOUMU2</v>
          </cell>
          <cell r="L1" t="str">
            <v>JYKATA2</v>
          </cell>
          <cell r="M1" t="str">
            <v>JIYOUMU3</v>
          </cell>
          <cell r="N1" t="str">
            <v>JYKATA3</v>
          </cell>
          <cell r="O1" t="str">
            <v>JIMU1</v>
          </cell>
          <cell r="P1" t="str">
            <v>JIKATA1</v>
          </cell>
          <cell r="Q1" t="str">
            <v>JIMU2</v>
          </cell>
          <cell r="R1" t="str">
            <v>JIKATA2</v>
          </cell>
          <cell r="S1" t="str">
            <v>JIMU3</v>
          </cell>
          <cell r="T1" t="str">
            <v>JIKATA3</v>
          </cell>
        </row>
        <row r="2">
          <cell r="A2">
            <v>10320</v>
          </cell>
          <cell r="B2" t="str">
            <v>北海道新聞社</v>
          </cell>
          <cell r="C2" t="str">
            <v>南出　裕</v>
          </cell>
          <cell r="D2" t="str">
            <v>H26.6.23～</v>
          </cell>
          <cell r="I2" t="str">
            <v>金澤　潔典</v>
          </cell>
          <cell r="O2" t="str">
            <v>渡部　清治</v>
          </cell>
        </row>
        <row r="3">
          <cell r="A3">
            <v>10393</v>
          </cell>
          <cell r="B3" t="str">
            <v>北海道農業団体</v>
          </cell>
          <cell r="C3" t="str">
            <v>勝浦　昇</v>
          </cell>
          <cell r="I3" t="str">
            <v>道端　和則</v>
          </cell>
          <cell r="O3" t="str">
            <v>山田　充</v>
          </cell>
        </row>
        <row r="4">
          <cell r="A4">
            <v>10472</v>
          </cell>
          <cell r="B4" t="str">
            <v>北海道電力</v>
          </cell>
          <cell r="C4" t="str">
            <v>小林　敬</v>
          </cell>
          <cell r="I4" t="str">
            <v>後藤　弘明</v>
          </cell>
          <cell r="O4" t="str">
            <v>田中　正樹</v>
          </cell>
        </row>
        <row r="5">
          <cell r="A5">
            <v>10491</v>
          </cell>
          <cell r="B5" t="str">
            <v>北洋銀行</v>
          </cell>
          <cell r="C5" t="str">
            <v>柴田　龍</v>
          </cell>
          <cell r="I5" t="str">
            <v>荒木　淳</v>
          </cell>
          <cell r="O5" t="str">
            <v>小松　賢次</v>
          </cell>
        </row>
        <row r="6">
          <cell r="A6">
            <v>10524</v>
          </cell>
          <cell r="B6" t="str">
            <v>北海道銀行</v>
          </cell>
          <cell r="C6" t="str">
            <v>堰八　義博</v>
          </cell>
          <cell r="D6" t="str">
            <v>H26.10.1～</v>
          </cell>
          <cell r="I6" t="str">
            <v>木原　雄二</v>
          </cell>
          <cell r="O6" t="str">
            <v>坪井　規明</v>
          </cell>
        </row>
        <row r="7">
          <cell r="A7">
            <v>10561</v>
          </cell>
          <cell r="B7" t="str">
            <v>北海道信用金庫</v>
          </cell>
          <cell r="C7" t="str">
            <v>杉山　信治</v>
          </cell>
          <cell r="I7" t="str">
            <v>加賀谷　達郎</v>
          </cell>
          <cell r="O7" t="str">
            <v>岡田　出世</v>
          </cell>
        </row>
        <row r="8">
          <cell r="A8">
            <v>10570</v>
          </cell>
          <cell r="B8" t="str">
            <v>栗林商会</v>
          </cell>
          <cell r="C8" t="str">
            <v>広上　隆行</v>
          </cell>
          <cell r="I8" t="str">
            <v>青山　康則</v>
          </cell>
        </row>
        <row r="9">
          <cell r="A9">
            <v>10603</v>
          </cell>
          <cell r="B9" t="str">
            <v>北海道通運業</v>
          </cell>
          <cell r="C9" t="str">
            <v>木村　輝美</v>
          </cell>
          <cell r="I9" t="str">
            <v>小林　敬</v>
          </cell>
          <cell r="O9" t="str">
            <v>西島　卓郎</v>
          </cell>
        </row>
        <row r="10">
          <cell r="A10">
            <v>10621</v>
          </cell>
          <cell r="B10" t="str">
            <v>楢崎</v>
          </cell>
          <cell r="C10" t="str">
            <v>西海谷　誠心</v>
          </cell>
          <cell r="I10" t="str">
            <v>岡田　眞儀</v>
          </cell>
          <cell r="O10" t="str">
            <v>岡田　眞儀</v>
          </cell>
        </row>
        <row r="11">
          <cell r="A11">
            <v>10659</v>
          </cell>
          <cell r="B11" t="str">
            <v>エア・ウォーター</v>
          </cell>
          <cell r="C11" t="str">
            <v>光村　公介</v>
          </cell>
          <cell r="I11" t="str">
            <v>北島　康夫</v>
          </cell>
          <cell r="O11" t="str">
            <v>吉尾　瑞恵</v>
          </cell>
        </row>
        <row r="12">
          <cell r="A12">
            <v>10668</v>
          </cell>
          <cell r="B12" t="str">
            <v>北海道コカ・コーラ</v>
          </cell>
          <cell r="C12" t="str">
            <v>森川　浩志</v>
          </cell>
          <cell r="I12" t="str">
            <v>横尾　忠</v>
          </cell>
          <cell r="O12" t="str">
            <v>鵜川　隆典</v>
          </cell>
        </row>
        <row r="13">
          <cell r="A13">
            <v>10695</v>
          </cell>
          <cell r="B13" t="str">
            <v>北海道コンピュータ関連産業</v>
          </cell>
          <cell r="C13" t="str">
            <v>中村　真規</v>
          </cell>
          <cell r="I13" t="str">
            <v>政也　園子</v>
          </cell>
        </row>
        <row r="14">
          <cell r="A14">
            <v>10701</v>
          </cell>
          <cell r="B14" t="str">
            <v>渓仁会</v>
          </cell>
          <cell r="C14" t="str">
            <v>秋野　豊明</v>
          </cell>
          <cell r="I14" t="str">
            <v>小野寺　健一</v>
          </cell>
          <cell r="O14" t="str">
            <v>谷口　直行</v>
          </cell>
        </row>
        <row r="15">
          <cell r="A15">
            <v>10710</v>
          </cell>
          <cell r="B15" t="str">
            <v>北海道医療</v>
          </cell>
          <cell r="C15" t="str">
            <v>徳田　禎久</v>
          </cell>
          <cell r="I15" t="str">
            <v>小関　順士</v>
          </cell>
          <cell r="O15" t="str">
            <v>佐藤　浩之</v>
          </cell>
        </row>
        <row r="16">
          <cell r="A16">
            <v>12033</v>
          </cell>
          <cell r="B16" t="str">
            <v>青森銀行</v>
          </cell>
          <cell r="C16" t="str">
            <v>森　庸</v>
          </cell>
          <cell r="I16" t="str">
            <v>貝塚　隆</v>
          </cell>
          <cell r="O16" t="str">
            <v>沢谷　信逸</v>
          </cell>
        </row>
        <row r="17">
          <cell r="A17">
            <v>12051</v>
          </cell>
          <cell r="B17" t="str">
            <v>みちのく銀行</v>
          </cell>
          <cell r="C17" t="str">
            <v>藤澤　貴之</v>
          </cell>
          <cell r="I17" t="str">
            <v>平田　潔</v>
          </cell>
        </row>
        <row r="18">
          <cell r="A18">
            <v>12061</v>
          </cell>
          <cell r="B18" t="str">
            <v>日本原燃</v>
          </cell>
          <cell r="C18" t="str">
            <v>河合　雅彦</v>
          </cell>
          <cell r="I18" t="str">
            <v>町田　秋雄</v>
          </cell>
        </row>
        <row r="19">
          <cell r="A19">
            <v>13050</v>
          </cell>
          <cell r="B19" t="str">
            <v>岩手銀行</v>
          </cell>
          <cell r="C19" t="str">
            <v>加藤　裕一</v>
          </cell>
          <cell r="I19" t="str">
            <v>柿木　康孝</v>
          </cell>
          <cell r="K19" t="str">
            <v>菊地　幸吉</v>
          </cell>
        </row>
        <row r="20">
          <cell r="A20">
            <v>13096</v>
          </cell>
          <cell r="B20" t="str">
            <v>北日本銀行</v>
          </cell>
          <cell r="C20" t="str">
            <v>北　久雄</v>
          </cell>
          <cell r="I20" t="str">
            <v>小林　清重</v>
          </cell>
        </row>
        <row r="21">
          <cell r="A21">
            <v>13101</v>
          </cell>
          <cell r="B21" t="str">
            <v>新興</v>
          </cell>
          <cell r="C21" t="str">
            <v>（藤沢　信幸）</v>
          </cell>
          <cell r="I21" t="str">
            <v>（高橋　哲夫）</v>
          </cell>
        </row>
        <row r="22">
          <cell r="A22">
            <v>13111</v>
          </cell>
          <cell r="B22" t="str">
            <v>岩手県自動車販売</v>
          </cell>
          <cell r="C22" t="str">
            <v>吉田　典雄</v>
          </cell>
          <cell r="I22" t="str">
            <v>佐々木　誠</v>
          </cell>
        </row>
        <row r="23">
          <cell r="A23">
            <v>13120</v>
          </cell>
          <cell r="B23" t="str">
            <v>みちのくコカ・コーラ</v>
          </cell>
          <cell r="C23" t="str">
            <v>栗谷川　幸二</v>
          </cell>
          <cell r="D23" t="str">
            <v>H26～</v>
          </cell>
          <cell r="I23" t="str">
            <v>小寺　晋一</v>
          </cell>
          <cell r="O23" t="str">
            <v>菊地　剛史</v>
          </cell>
        </row>
        <row r="24">
          <cell r="A24">
            <v>13139</v>
          </cell>
          <cell r="B24" t="str">
            <v>東北銀行</v>
          </cell>
          <cell r="C24" t="str">
            <v>千葉　幸長</v>
          </cell>
          <cell r="I24" t="str">
            <v>小野寺　友秀</v>
          </cell>
          <cell r="O24" t="str">
            <v>小田嶋　佳子</v>
          </cell>
        </row>
        <row r="25">
          <cell r="A25">
            <v>13148</v>
          </cell>
          <cell r="B25" t="str">
            <v>東日本ハウス</v>
          </cell>
          <cell r="C25" t="str">
            <v>名取　弘文</v>
          </cell>
          <cell r="I25" t="str">
            <v>大倉　功</v>
          </cell>
        </row>
        <row r="26">
          <cell r="A26">
            <v>14085</v>
          </cell>
          <cell r="B26" t="str">
            <v>東北電力</v>
          </cell>
          <cell r="C26" t="str">
            <v>熊坂　仁</v>
          </cell>
          <cell r="I26" t="str">
            <v>大内　孝夫</v>
          </cell>
          <cell r="O26" t="str">
            <v>村山　宏</v>
          </cell>
        </row>
        <row r="27">
          <cell r="A27">
            <v>14094</v>
          </cell>
          <cell r="B27" t="str">
            <v>七十七銀行</v>
          </cell>
          <cell r="C27" t="str">
            <v>永山　勝教</v>
          </cell>
          <cell r="E27" t="str">
            <v>津田　政克</v>
          </cell>
          <cell r="F27" t="str">
            <v>副理事長</v>
          </cell>
          <cell r="I27" t="str">
            <v>羽州　茂</v>
          </cell>
          <cell r="O27" t="str">
            <v>我妻　隆</v>
          </cell>
        </row>
        <row r="28">
          <cell r="A28">
            <v>14119</v>
          </cell>
          <cell r="B28" t="str">
            <v>河北新報</v>
          </cell>
          <cell r="C28" t="str">
            <v>宍戸　實</v>
          </cell>
          <cell r="I28" t="str">
            <v>石川　正宏</v>
          </cell>
          <cell r="O28" t="str">
            <v>川面　明美</v>
          </cell>
        </row>
        <row r="29">
          <cell r="A29">
            <v>14128</v>
          </cell>
          <cell r="B29" t="str">
            <v>ユアテック</v>
          </cell>
          <cell r="C29" t="str">
            <v>（庄司　正博）</v>
          </cell>
          <cell r="I29" t="str">
            <v>（太田　裕之）</v>
          </cell>
          <cell r="O29" t="str">
            <v>（湊　和彦）</v>
          </cell>
        </row>
        <row r="30">
          <cell r="A30">
            <v>14155</v>
          </cell>
          <cell r="B30" t="str">
            <v>東北しんきん</v>
          </cell>
          <cell r="C30" t="str">
            <v>伊東　冨男</v>
          </cell>
          <cell r="D30" t="str">
            <v>H26～</v>
          </cell>
          <cell r="I30" t="str">
            <v>佐藤　進</v>
          </cell>
          <cell r="K30" t="str">
            <v>庄司　秀彰</v>
          </cell>
          <cell r="L30" t="str">
            <v>常勤理事</v>
          </cell>
          <cell r="O30" t="str">
            <v>庄司　秀彰</v>
          </cell>
          <cell r="P30" t="str">
            <v>事務局長</v>
          </cell>
        </row>
        <row r="31">
          <cell r="A31">
            <v>14164</v>
          </cell>
          <cell r="B31" t="str">
            <v>東北薬業</v>
          </cell>
          <cell r="C31" t="str">
            <v>鈴木　賢</v>
          </cell>
          <cell r="I31" t="str">
            <v>鈴木　保雄</v>
          </cell>
          <cell r="O31" t="str">
            <v>佐藤　俊幸</v>
          </cell>
        </row>
        <row r="32">
          <cell r="A32">
            <v>14173</v>
          </cell>
          <cell r="B32" t="str">
            <v>宮城県自動車販売</v>
          </cell>
          <cell r="C32" t="str">
            <v>後藤　久幸</v>
          </cell>
          <cell r="I32" t="str">
            <v>渡辺　敬</v>
          </cell>
          <cell r="O32" t="str">
            <v>今野　克徳</v>
          </cell>
        </row>
        <row r="33">
          <cell r="A33">
            <v>14191</v>
          </cell>
          <cell r="B33" t="str">
            <v>仙台銀行</v>
          </cell>
          <cell r="C33" t="str">
            <v>高橋　博</v>
          </cell>
          <cell r="I33" t="str">
            <v>髙山　健一</v>
          </cell>
          <cell r="O33" t="str">
            <v>佐野　百合子</v>
          </cell>
        </row>
        <row r="34">
          <cell r="A34">
            <v>14216</v>
          </cell>
          <cell r="B34" t="str">
            <v>仙台卸商</v>
          </cell>
          <cell r="C34" t="str">
            <v>氏家　裕一</v>
          </cell>
          <cell r="I34" t="str">
            <v>庄子　安文</v>
          </cell>
        </row>
        <row r="35">
          <cell r="A35">
            <v>15108</v>
          </cell>
          <cell r="B35" t="str">
            <v>秋田銀行</v>
          </cell>
          <cell r="C35" t="str">
            <v>大渕　宏見</v>
          </cell>
          <cell r="I35" t="str">
            <v>喜藤　茂</v>
          </cell>
          <cell r="O35" t="str">
            <v>藤川　文夫</v>
          </cell>
        </row>
        <row r="36">
          <cell r="A36">
            <v>15135</v>
          </cell>
          <cell r="B36" t="str">
            <v>秋田県自動車販売</v>
          </cell>
          <cell r="C36" t="str">
            <v>三浦　潔</v>
          </cell>
          <cell r="I36" t="str">
            <v>齋藤　繁</v>
          </cell>
        </row>
        <row r="37">
          <cell r="A37">
            <v>16063</v>
          </cell>
          <cell r="B37" t="str">
            <v>山形銀行</v>
          </cell>
          <cell r="C37" t="str">
            <v>丹野　晴彦</v>
          </cell>
          <cell r="D37" t="str">
            <v>H26.7.1～</v>
          </cell>
          <cell r="I37" t="str">
            <v>本間　富美勝</v>
          </cell>
          <cell r="O37" t="str">
            <v>宮部　節子</v>
          </cell>
        </row>
        <row r="38">
          <cell r="A38">
            <v>16081</v>
          </cell>
          <cell r="B38" t="str">
            <v>第一貨物</v>
          </cell>
          <cell r="C38" t="str">
            <v>岸　　仁</v>
          </cell>
          <cell r="I38" t="str">
            <v>髙橋　稔</v>
          </cell>
          <cell r="O38" t="str">
            <v>岩井　和彦</v>
          </cell>
        </row>
        <row r="39">
          <cell r="A39">
            <v>16091</v>
          </cell>
          <cell r="B39" t="str">
            <v>きらやか</v>
          </cell>
          <cell r="C39" t="str">
            <v>粟野　学</v>
          </cell>
          <cell r="I39" t="str">
            <v>鈴木　修</v>
          </cell>
          <cell r="O39" t="str">
            <v>林部　哲</v>
          </cell>
        </row>
        <row r="40">
          <cell r="A40">
            <v>16115</v>
          </cell>
          <cell r="B40" t="str">
            <v>山形県自動車販売</v>
          </cell>
          <cell r="C40" t="str">
            <v>小関　眞一</v>
          </cell>
          <cell r="I40" t="str">
            <v>池野　一晴</v>
          </cell>
        </row>
        <row r="41">
          <cell r="A41">
            <v>16124</v>
          </cell>
          <cell r="B41" t="str">
            <v>フィデア</v>
          </cell>
          <cell r="C41" t="str">
            <v>原田　儀一郎</v>
          </cell>
          <cell r="E41" t="str">
            <v>久米田和太郎</v>
          </cell>
          <cell r="F41" t="str">
            <v>専務理事</v>
          </cell>
          <cell r="I41" t="str">
            <v>加藤　信彌</v>
          </cell>
          <cell r="O41" t="str">
            <v>阿部　繁</v>
          </cell>
          <cell r="Q41" t="str">
            <v>池端　隆夫</v>
          </cell>
        </row>
        <row r="42">
          <cell r="A42">
            <v>17122</v>
          </cell>
          <cell r="B42" t="str">
            <v>クレハ</v>
          </cell>
          <cell r="C42" t="str">
            <v>田中　宏幸</v>
          </cell>
          <cell r="I42" t="str">
            <v>芳賀　仁一</v>
          </cell>
          <cell r="O42" t="str">
            <v>助川　源一</v>
          </cell>
        </row>
        <row r="43">
          <cell r="A43">
            <v>17178</v>
          </cell>
          <cell r="B43" t="str">
            <v>東邦銀行</v>
          </cell>
          <cell r="C43" t="str">
            <v>斎藤　紀一</v>
          </cell>
          <cell r="I43" t="str">
            <v>阿部　雄二郎</v>
          </cell>
          <cell r="O43" t="str">
            <v>藤田　哲郎</v>
          </cell>
        </row>
        <row r="44">
          <cell r="A44">
            <v>17239</v>
          </cell>
          <cell r="B44" t="str">
            <v>三菱伸銅</v>
          </cell>
          <cell r="C44" t="str">
            <v>佐藤　政司</v>
          </cell>
          <cell r="D44" t="str">
            <v>H26～</v>
          </cell>
          <cell r="I44" t="str">
            <v>一箭　佳秀</v>
          </cell>
          <cell r="O44" t="str">
            <v>太田　若子</v>
          </cell>
        </row>
        <row r="45">
          <cell r="A45">
            <v>17275</v>
          </cell>
          <cell r="B45" t="str">
            <v>福島銀行</v>
          </cell>
          <cell r="C45" t="str">
            <v>櫻井　文雄</v>
          </cell>
          <cell r="I45" t="str">
            <v>後藤　秀之</v>
          </cell>
          <cell r="O45" t="str">
            <v>鈴木　明美</v>
          </cell>
        </row>
        <row r="46">
          <cell r="A46">
            <v>17284</v>
          </cell>
          <cell r="B46" t="str">
            <v>福島トヨペットグループ</v>
          </cell>
          <cell r="C46" t="str">
            <v>佐藤　修朗</v>
          </cell>
          <cell r="I46" t="str">
            <v>近藤　哲</v>
          </cell>
          <cell r="O46" t="str">
            <v>佐藤　裕美</v>
          </cell>
        </row>
        <row r="47">
          <cell r="A47">
            <v>17293</v>
          </cell>
          <cell r="B47" t="str">
            <v>大東銀行</v>
          </cell>
          <cell r="C47" t="str">
            <v>岡　安廣</v>
          </cell>
          <cell r="I47" t="str">
            <v>久保田　芳信</v>
          </cell>
          <cell r="O47" t="str">
            <v>橋本　修</v>
          </cell>
        </row>
        <row r="48">
          <cell r="A48">
            <v>17309</v>
          </cell>
          <cell r="B48" t="str">
            <v>会津中央</v>
          </cell>
          <cell r="C48" t="str">
            <v>南　嘉輝</v>
          </cell>
          <cell r="I48" t="str">
            <v>武藤　理恵子</v>
          </cell>
        </row>
        <row r="49">
          <cell r="A49">
            <v>20018</v>
          </cell>
          <cell r="B49" t="str">
            <v>東京計器</v>
          </cell>
          <cell r="C49" t="str">
            <v>川東　春樹</v>
          </cell>
          <cell r="I49" t="str">
            <v>長谷川　晃</v>
          </cell>
          <cell r="O49" t="str">
            <v>永野　和美</v>
          </cell>
        </row>
        <row r="50">
          <cell r="A50">
            <v>20027</v>
          </cell>
          <cell r="B50" t="str">
            <v>王子製紙</v>
          </cell>
          <cell r="C50" t="str">
            <v>黒川　勝己</v>
          </cell>
          <cell r="I50" t="str">
            <v>中川　敬章</v>
          </cell>
          <cell r="O50" t="str">
            <v>中島　和宏</v>
          </cell>
        </row>
        <row r="51">
          <cell r="A51">
            <v>20045</v>
          </cell>
          <cell r="B51" t="str">
            <v>日本電気</v>
          </cell>
          <cell r="C51" t="str">
            <v>牧原　晋</v>
          </cell>
          <cell r="I51" t="str">
            <v>国井　照彦</v>
          </cell>
          <cell r="O51" t="str">
            <v>平澤　和雄</v>
          </cell>
        </row>
        <row r="52">
          <cell r="A52">
            <v>20054</v>
          </cell>
          <cell r="B52" t="str">
            <v>明電舎</v>
          </cell>
          <cell r="C52" t="str">
            <v>大橋　延年</v>
          </cell>
          <cell r="I52" t="str">
            <v>向　俊行</v>
          </cell>
          <cell r="O52" t="str">
            <v>藤崎　賢治</v>
          </cell>
        </row>
        <row r="53">
          <cell r="A53">
            <v>20072</v>
          </cell>
          <cell r="B53" t="str">
            <v>沖電気工業</v>
          </cell>
          <cell r="C53" t="str">
            <v>小林　一成</v>
          </cell>
          <cell r="I53" t="str">
            <v>松本　眞明</v>
          </cell>
          <cell r="K53" t="str">
            <v>森本　信之</v>
          </cell>
          <cell r="L53" t="str">
            <v>専任常務理事</v>
          </cell>
        </row>
        <row r="54">
          <cell r="A54">
            <v>20081</v>
          </cell>
          <cell r="B54" t="str">
            <v>フジクラ</v>
          </cell>
          <cell r="C54" t="str">
            <v>川上　隆三</v>
          </cell>
          <cell r="I54" t="str">
            <v>宍戸　博行</v>
          </cell>
          <cell r="O54" t="str">
            <v>宍戸　博行</v>
          </cell>
        </row>
        <row r="55">
          <cell r="A55">
            <v>20106</v>
          </cell>
          <cell r="B55" t="str">
            <v>ニコン</v>
          </cell>
          <cell r="C55" t="str">
            <v>本田　隆晴</v>
          </cell>
          <cell r="D55" t="str">
            <v>H26～</v>
          </cell>
          <cell r="I55" t="str">
            <v>高林　清伸</v>
          </cell>
          <cell r="O55" t="str">
            <v>森永　善樹</v>
          </cell>
        </row>
        <row r="56">
          <cell r="A56">
            <v>20189</v>
          </cell>
          <cell r="B56" t="str">
            <v>パイロット</v>
          </cell>
          <cell r="C56" t="str">
            <v>小久保　好雄</v>
          </cell>
          <cell r="I56" t="str">
            <v>石川　貴文</v>
          </cell>
          <cell r="O56" t="str">
            <v>有川　浩之</v>
          </cell>
        </row>
        <row r="57">
          <cell r="A57">
            <v>20198</v>
          </cell>
          <cell r="B57" t="str">
            <v>大日本印刷</v>
          </cell>
          <cell r="C57" t="str">
            <v>神田　徳次</v>
          </cell>
          <cell r="I57" t="str">
            <v>井上　邦夫</v>
          </cell>
          <cell r="O57" t="str">
            <v>寺島　晃一</v>
          </cell>
        </row>
        <row r="58">
          <cell r="A58">
            <v>20221</v>
          </cell>
          <cell r="B58" t="str">
            <v>トッパングループ</v>
          </cell>
          <cell r="C58" t="str">
            <v>大久保　伸一</v>
          </cell>
          <cell r="I58" t="str">
            <v>石川　厚夫</v>
          </cell>
          <cell r="J58" t="str">
            <v>専務理事</v>
          </cell>
          <cell r="O58" t="str">
            <v>高島　紀人</v>
          </cell>
        </row>
        <row r="59">
          <cell r="A59">
            <v>20259</v>
          </cell>
          <cell r="B59" t="str">
            <v>共同印刷</v>
          </cell>
          <cell r="C59" t="str">
            <v>小笠原　誠</v>
          </cell>
          <cell r="I59" t="str">
            <v>中嶋　忠利</v>
          </cell>
          <cell r="O59" t="str">
            <v>城尾　真史</v>
          </cell>
        </row>
        <row r="60">
          <cell r="A60">
            <v>20295</v>
          </cell>
          <cell r="B60" t="str">
            <v>三菱製鋼</v>
          </cell>
          <cell r="C60" t="str">
            <v>山口　仁</v>
          </cell>
          <cell r="I60" t="str">
            <v>岩井　澄雄</v>
          </cell>
          <cell r="O60" t="str">
            <v>大竹　正和</v>
          </cell>
        </row>
        <row r="61">
          <cell r="A61">
            <v>20417</v>
          </cell>
          <cell r="B61" t="str">
            <v>第一三共グループ</v>
          </cell>
          <cell r="C61" t="str">
            <v>横井　知雄</v>
          </cell>
          <cell r="I61" t="str">
            <v>斉藤　正孝</v>
          </cell>
          <cell r="O61" t="str">
            <v>木村　克美</v>
          </cell>
        </row>
        <row r="62">
          <cell r="A62">
            <v>20471</v>
          </cell>
          <cell r="B62" t="str">
            <v>東京瓦斯</v>
          </cell>
          <cell r="C62" t="str">
            <v>傅　清忠</v>
          </cell>
          <cell r="I62" t="str">
            <v>藤沢　良一</v>
          </cell>
          <cell r="O62" t="str">
            <v>岡澤　雅人</v>
          </cell>
        </row>
        <row r="63">
          <cell r="A63">
            <v>20490</v>
          </cell>
          <cell r="B63" t="str">
            <v>ＩＨＩグループ</v>
          </cell>
          <cell r="C63" t="str">
            <v>長野　正史</v>
          </cell>
          <cell r="I63" t="str">
            <v>滝　英樹</v>
          </cell>
        </row>
        <row r="64">
          <cell r="A64">
            <v>20505</v>
          </cell>
          <cell r="B64" t="str">
            <v>日産自動車プリンス</v>
          </cell>
          <cell r="C64" t="str">
            <v>福岡　清介</v>
          </cell>
          <cell r="I64" t="str">
            <v>穂坂　精治</v>
          </cell>
          <cell r="O64" t="str">
            <v>小林　博文</v>
          </cell>
        </row>
        <row r="65">
          <cell r="A65">
            <v>20514</v>
          </cell>
          <cell r="B65" t="str">
            <v>ＪＸグループ</v>
          </cell>
          <cell r="C65" t="str">
            <v>山本　一郎</v>
          </cell>
          <cell r="E65" t="str">
            <v>有重　哲</v>
          </cell>
          <cell r="F65" t="str">
            <v>副理事長</v>
          </cell>
          <cell r="I65" t="str">
            <v>小弓場久米夫</v>
          </cell>
          <cell r="O65" t="str">
            <v>新谷　豊</v>
          </cell>
        </row>
        <row r="66">
          <cell r="A66">
            <v>20532</v>
          </cell>
          <cell r="B66" t="str">
            <v>片倉</v>
          </cell>
          <cell r="C66" t="str">
            <v>山崎　和英</v>
          </cell>
          <cell r="I66" t="str">
            <v>柳沢　稔</v>
          </cell>
        </row>
        <row r="67">
          <cell r="A67">
            <v>20579</v>
          </cell>
          <cell r="B67" t="str">
            <v>東京西南私鉄連合</v>
          </cell>
          <cell r="C67" t="str">
            <v>鈴木　克久</v>
          </cell>
          <cell r="E67" t="str">
            <v>藤井　邦明</v>
          </cell>
          <cell r="F67" t="str">
            <v>専務理事</v>
          </cell>
          <cell r="I67" t="str">
            <v>半田　友秀</v>
          </cell>
          <cell r="K67" t="str">
            <v>斎藤　健夫</v>
          </cell>
          <cell r="O67" t="str">
            <v>藤井　邦明</v>
          </cell>
          <cell r="P67" t="str">
            <v>事務局長</v>
          </cell>
        </row>
        <row r="68">
          <cell r="A68">
            <v>20621</v>
          </cell>
          <cell r="B68" t="str">
            <v>京成電鉄</v>
          </cell>
          <cell r="C68" t="str">
            <v>眞下　幸人</v>
          </cell>
          <cell r="I68" t="str">
            <v>堀　泰典</v>
          </cell>
          <cell r="O68" t="str">
            <v>奥原　弘之</v>
          </cell>
        </row>
        <row r="69">
          <cell r="A69">
            <v>20630</v>
          </cell>
          <cell r="B69" t="str">
            <v>横河電機</v>
          </cell>
          <cell r="C69" t="str">
            <v>山崎　正晴</v>
          </cell>
          <cell r="I69" t="str">
            <v>鈴木　隆男</v>
          </cell>
          <cell r="O69" t="str">
            <v>前島　伸幸</v>
          </cell>
        </row>
        <row r="70">
          <cell r="A70">
            <v>20649</v>
          </cell>
          <cell r="B70" t="str">
            <v>花王</v>
          </cell>
          <cell r="C70" t="str">
            <v>青木　寧</v>
          </cell>
          <cell r="D70" t="str">
            <v>H26～</v>
          </cell>
          <cell r="I70" t="str">
            <v>豊澤　敏明</v>
          </cell>
          <cell r="O70" t="str">
            <v>池田　育世</v>
          </cell>
        </row>
        <row r="71">
          <cell r="A71">
            <v>20658</v>
          </cell>
          <cell r="B71" t="str">
            <v>東武鉄道</v>
          </cell>
          <cell r="C71" t="str">
            <v>戸澤　隆夫</v>
          </cell>
          <cell r="I71" t="str">
            <v>三輪　裕章</v>
          </cell>
          <cell r="K71" t="str">
            <v>伊藤　美千夫</v>
          </cell>
          <cell r="O71" t="str">
            <v>元呑　晃</v>
          </cell>
        </row>
        <row r="72">
          <cell r="A72">
            <v>20694</v>
          </cell>
          <cell r="B72" t="str">
            <v>コニカミノルタ</v>
          </cell>
          <cell r="C72" t="str">
            <v>若島　司</v>
          </cell>
          <cell r="I72" t="str">
            <v>岩崎　仁彦</v>
          </cell>
          <cell r="O72" t="str">
            <v>西本　恵晃</v>
          </cell>
        </row>
        <row r="73">
          <cell r="A73">
            <v>20791</v>
          </cell>
          <cell r="B73" t="str">
            <v>トプコン</v>
          </cell>
          <cell r="C73" t="str">
            <v>宮脇　裕正</v>
          </cell>
          <cell r="I73" t="str">
            <v>長岡　仁志</v>
          </cell>
        </row>
        <row r="74">
          <cell r="A74">
            <v>20834</v>
          </cell>
          <cell r="B74" t="str">
            <v>住友ベークライト</v>
          </cell>
          <cell r="C74" t="str">
            <v>（寺沢　常夫）</v>
          </cell>
          <cell r="I74" t="str">
            <v>（川島　康伸）</v>
          </cell>
          <cell r="O74" t="str">
            <v>（川島　康伸）</v>
          </cell>
        </row>
        <row r="75">
          <cell r="A75">
            <v>20843</v>
          </cell>
          <cell r="B75" t="str">
            <v>昭和電工</v>
          </cell>
          <cell r="C75" t="str">
            <v>齋藤　豊</v>
          </cell>
          <cell r="I75" t="str">
            <v>時山　俊彦</v>
          </cell>
          <cell r="O75" t="str">
            <v>宮下　国彦</v>
          </cell>
        </row>
        <row r="76">
          <cell r="A76">
            <v>21025</v>
          </cell>
          <cell r="B76" t="str">
            <v>富士紡</v>
          </cell>
          <cell r="C76" t="str">
            <v>小林　智之</v>
          </cell>
          <cell r="I76" t="str">
            <v>松澤　克浩</v>
          </cell>
          <cell r="O76" t="str">
            <v>畑　大輔</v>
          </cell>
        </row>
        <row r="77">
          <cell r="A77">
            <v>21043</v>
          </cell>
          <cell r="B77" t="str">
            <v>日曹</v>
          </cell>
          <cell r="C77" t="str">
            <v>羽毛田　法之</v>
          </cell>
          <cell r="I77" t="str">
            <v>吉田　和真</v>
          </cell>
        </row>
        <row r="78">
          <cell r="A78">
            <v>21099</v>
          </cell>
          <cell r="B78" t="str">
            <v>昭和飛行機</v>
          </cell>
          <cell r="C78" t="str">
            <v>（白上　廣昭）</v>
          </cell>
          <cell r="I78" t="str">
            <v>（阿部　秀喜）</v>
          </cell>
          <cell r="O78" t="str">
            <v>村田　淳</v>
          </cell>
        </row>
        <row r="79">
          <cell r="A79">
            <v>21122</v>
          </cell>
          <cell r="B79" t="str">
            <v>日油</v>
          </cell>
          <cell r="C79" t="str">
            <v>斉藤　学</v>
          </cell>
          <cell r="I79" t="str">
            <v>征矢　雄二</v>
          </cell>
          <cell r="O79" t="str">
            <v>征矢　雄二</v>
          </cell>
        </row>
        <row r="80">
          <cell r="A80">
            <v>21178</v>
          </cell>
          <cell r="B80" t="str">
            <v>リーガル</v>
          </cell>
          <cell r="C80" t="str">
            <v>安田　直人</v>
          </cell>
          <cell r="I80" t="str">
            <v>宮本  照雄</v>
          </cell>
          <cell r="O80" t="str">
            <v>山縣　亮二</v>
          </cell>
        </row>
        <row r="81">
          <cell r="A81">
            <v>21201</v>
          </cell>
          <cell r="B81" t="str">
            <v>小糸</v>
          </cell>
          <cell r="C81" t="str">
            <v>大嶽  昌宏</v>
          </cell>
          <cell r="I81" t="str">
            <v>井上　敦</v>
          </cell>
          <cell r="O81" t="str">
            <v>松原　秀夫</v>
          </cell>
        </row>
        <row r="82">
          <cell r="A82">
            <v>21220</v>
          </cell>
          <cell r="B82" t="str">
            <v>東京地下鉄</v>
          </cell>
          <cell r="C82" t="str">
            <v>安富　正文</v>
          </cell>
          <cell r="I82" t="str">
            <v>村松　與章</v>
          </cell>
          <cell r="O82" t="str">
            <v>佐久間　妙子</v>
          </cell>
        </row>
        <row r="83">
          <cell r="A83">
            <v>21239</v>
          </cell>
          <cell r="B83" t="str">
            <v>日清紡</v>
          </cell>
          <cell r="C83" t="str">
            <v>馬場　一訓</v>
          </cell>
          <cell r="I83" t="str">
            <v>木村　司</v>
          </cell>
          <cell r="O83" t="str">
            <v>水野　満江</v>
          </cell>
        </row>
        <row r="84">
          <cell r="A84">
            <v>21266</v>
          </cell>
          <cell r="B84" t="str">
            <v>サッポロビール</v>
          </cell>
          <cell r="C84" t="str">
            <v>平町　聡</v>
          </cell>
          <cell r="I84" t="str">
            <v>斉藤　亨</v>
          </cell>
          <cell r="O84" t="str">
            <v>斉藤　亨</v>
          </cell>
        </row>
        <row r="85">
          <cell r="A85">
            <v>21336</v>
          </cell>
          <cell r="B85" t="str">
            <v>日野自動車</v>
          </cell>
          <cell r="C85" t="str">
            <v>中根　健人</v>
          </cell>
          <cell r="D85" t="str">
            <v>H26～</v>
          </cell>
          <cell r="I85" t="str">
            <v>坂木　敏久</v>
          </cell>
          <cell r="O85" t="str">
            <v>水谷　和博</v>
          </cell>
        </row>
        <row r="86">
          <cell r="A86">
            <v>21372</v>
          </cell>
          <cell r="B86" t="str">
            <v>日本無線</v>
          </cell>
          <cell r="C86" t="str">
            <v>（兵頭　道明）</v>
          </cell>
          <cell r="I86" t="str">
            <v>（二瓶　勇一）</v>
          </cell>
          <cell r="O86" t="str">
            <v>（酒井　頼一）</v>
          </cell>
        </row>
        <row r="87">
          <cell r="A87">
            <v>21381</v>
          </cell>
          <cell r="B87" t="str">
            <v>オリンパス</v>
          </cell>
          <cell r="C87" t="str">
            <v>中塚　誠</v>
          </cell>
          <cell r="I87" t="str">
            <v>辻元　久志</v>
          </cell>
          <cell r="O87" t="str">
            <v>石原　健二</v>
          </cell>
        </row>
        <row r="88">
          <cell r="A88">
            <v>21406</v>
          </cell>
          <cell r="B88" t="str">
            <v>東洋製罐</v>
          </cell>
          <cell r="C88" t="str">
            <v>（横川　正彦）</v>
          </cell>
          <cell r="I88" t="str">
            <v>（大野　真）</v>
          </cell>
          <cell r="O88" t="str">
            <v>（角屋　吉彦）</v>
          </cell>
        </row>
        <row r="89">
          <cell r="A89">
            <v>21415</v>
          </cell>
          <cell r="B89" t="str">
            <v>三菱化学</v>
          </cell>
          <cell r="C89" t="str">
            <v>片山　博史</v>
          </cell>
          <cell r="I89" t="str">
            <v>長尾　弘</v>
          </cell>
          <cell r="O89" t="str">
            <v>松竹　伸三</v>
          </cell>
        </row>
        <row r="90">
          <cell r="A90">
            <v>21424</v>
          </cell>
          <cell r="B90" t="str">
            <v>日本放送協会</v>
          </cell>
          <cell r="C90" t="str">
            <v>角田　幹夫</v>
          </cell>
          <cell r="I90" t="str">
            <v>勝田　実</v>
          </cell>
        </row>
        <row r="91">
          <cell r="A91">
            <v>21433</v>
          </cell>
          <cell r="B91" t="str">
            <v>ライオン</v>
          </cell>
          <cell r="C91" t="str">
            <v>笠松　孝安</v>
          </cell>
          <cell r="I91" t="str">
            <v>坂入　茂</v>
          </cell>
          <cell r="O91" t="str">
            <v>酒井　俊祐</v>
          </cell>
        </row>
        <row r="92">
          <cell r="A92">
            <v>21451</v>
          </cell>
          <cell r="B92" t="str">
            <v>読売</v>
          </cell>
          <cell r="C92" t="str">
            <v>小笠原　忍</v>
          </cell>
          <cell r="D92" t="str">
            <v>H26～</v>
          </cell>
          <cell r="I92" t="str">
            <v>杉山　美邦</v>
          </cell>
          <cell r="J92" t="str">
            <v>理事長代理</v>
          </cell>
          <cell r="K92" t="str">
            <v>山崎　俊幸</v>
          </cell>
          <cell r="O92" t="str">
            <v>井上　紀夫</v>
          </cell>
          <cell r="P92" t="str">
            <v>事務局長</v>
          </cell>
        </row>
        <row r="93">
          <cell r="A93">
            <v>21470</v>
          </cell>
          <cell r="B93" t="str">
            <v>日本水産</v>
          </cell>
          <cell r="C93" t="str">
            <v>金地　元之</v>
          </cell>
          <cell r="I93" t="str">
            <v>小林　綾子</v>
          </cell>
          <cell r="O93" t="str">
            <v>小杉　規久男</v>
          </cell>
        </row>
        <row r="94">
          <cell r="A94">
            <v>21489</v>
          </cell>
          <cell r="B94" t="str">
            <v>共同通信社</v>
          </cell>
          <cell r="C94" t="str">
            <v>（中屋　祐司）</v>
          </cell>
          <cell r="I94" t="str">
            <v>（井原　康宏）</v>
          </cell>
          <cell r="O94" t="str">
            <v>（安里　明）</v>
          </cell>
        </row>
        <row r="95">
          <cell r="A95">
            <v>21498</v>
          </cell>
          <cell r="B95" t="str">
            <v>安田日本興亜</v>
          </cell>
          <cell r="C95" t="str">
            <v>布施　光彦</v>
          </cell>
          <cell r="I95" t="str">
            <v>山田　繁</v>
          </cell>
          <cell r="O95" t="str">
            <v>三橋　真治</v>
          </cell>
          <cell r="P95" t="str">
            <v>事務局長</v>
          </cell>
        </row>
        <row r="96">
          <cell r="A96">
            <v>21512</v>
          </cell>
          <cell r="B96" t="str">
            <v>第一生命</v>
          </cell>
          <cell r="C96" t="str">
            <v>（生駒　尚樹）</v>
          </cell>
          <cell r="I96" t="str">
            <v>（前田　幸雄）</v>
          </cell>
          <cell r="O96" t="str">
            <v>（妹尾　隆司）</v>
          </cell>
        </row>
        <row r="97">
          <cell r="A97">
            <v>21521</v>
          </cell>
          <cell r="B97" t="str">
            <v>高島屋</v>
          </cell>
          <cell r="C97" t="str">
            <v>中野　奈津美</v>
          </cell>
          <cell r="I97" t="str">
            <v>田中　誠</v>
          </cell>
          <cell r="O97" t="str">
            <v>横尾　和彦</v>
          </cell>
        </row>
        <row r="98">
          <cell r="A98">
            <v>21531</v>
          </cell>
          <cell r="B98" t="str">
            <v>三菱</v>
          </cell>
          <cell r="C98" t="str">
            <v>徳永　一夫</v>
          </cell>
          <cell r="I98" t="str">
            <v>瀬川　雅晶</v>
          </cell>
        </row>
        <row r="99">
          <cell r="A99">
            <v>21559</v>
          </cell>
          <cell r="B99" t="str">
            <v>みずほ</v>
          </cell>
          <cell r="C99" t="str">
            <v>岡　武史</v>
          </cell>
          <cell r="D99" t="str">
            <v>H26.8.18～</v>
          </cell>
          <cell r="I99" t="str">
            <v>石山　安紀夫</v>
          </cell>
          <cell r="K99" t="str">
            <v>篠永　稔</v>
          </cell>
          <cell r="O99" t="str">
            <v>篠永　稔</v>
          </cell>
        </row>
        <row r="100">
          <cell r="A100">
            <v>21577</v>
          </cell>
          <cell r="B100" t="str">
            <v>朝日生命</v>
          </cell>
          <cell r="C100" t="str">
            <v>森　信人</v>
          </cell>
          <cell r="I100" t="str">
            <v>阿部　光博</v>
          </cell>
          <cell r="O100" t="str">
            <v>井口　久子</v>
          </cell>
        </row>
        <row r="101">
          <cell r="A101">
            <v>21586</v>
          </cell>
          <cell r="B101" t="str">
            <v>松屋</v>
          </cell>
          <cell r="C101" t="str">
            <v>森田　一則</v>
          </cell>
          <cell r="I101" t="str">
            <v>桜井　重宣</v>
          </cell>
          <cell r="O101" t="str">
            <v>中澤　眞</v>
          </cell>
        </row>
        <row r="102">
          <cell r="A102">
            <v>21610</v>
          </cell>
          <cell r="B102" t="str">
            <v>ニチレイ</v>
          </cell>
          <cell r="C102" t="str">
            <v>岡田　潔</v>
          </cell>
          <cell r="I102" t="str">
            <v>日比野　栄司</v>
          </cell>
          <cell r="O102" t="str">
            <v>後藤　浩章</v>
          </cell>
        </row>
        <row r="103">
          <cell r="A103">
            <v>21629</v>
          </cell>
          <cell r="B103" t="str">
            <v>明治安田生命</v>
          </cell>
          <cell r="C103" t="str">
            <v>徳岡　浩</v>
          </cell>
          <cell r="I103" t="str">
            <v>木村　隆</v>
          </cell>
          <cell r="O103" t="str">
            <v>鈴木　直広</v>
          </cell>
        </row>
        <row r="104">
          <cell r="A104">
            <v>21638</v>
          </cell>
          <cell r="B104" t="str">
            <v>日本銀行</v>
          </cell>
          <cell r="C104" t="str">
            <v>服部　誠弘</v>
          </cell>
          <cell r="E104" t="str">
            <v>金森　豪雄</v>
          </cell>
          <cell r="F104" t="str">
            <v>理事長代理</v>
          </cell>
          <cell r="I104" t="str">
            <v>石崎　隆</v>
          </cell>
          <cell r="K104" t="str">
            <v>高橋　一好</v>
          </cell>
          <cell r="O104" t="str">
            <v>林　孝</v>
          </cell>
        </row>
        <row r="105">
          <cell r="A105">
            <v>21647</v>
          </cell>
          <cell r="B105" t="str">
            <v>三井</v>
          </cell>
          <cell r="C105" t="str">
            <v>磯辺　真幸</v>
          </cell>
          <cell r="I105" t="str">
            <v>平野　泰生</v>
          </cell>
          <cell r="O105" t="str">
            <v>原田　創</v>
          </cell>
        </row>
        <row r="106">
          <cell r="A106">
            <v>21674</v>
          </cell>
          <cell r="B106" t="str">
            <v>あいおいニッセイ同和</v>
          </cell>
          <cell r="C106" t="str">
            <v>米田　正典</v>
          </cell>
          <cell r="I106" t="str">
            <v>高澤　和</v>
          </cell>
          <cell r="O106" t="str">
            <v>松宮　玲子</v>
          </cell>
        </row>
        <row r="107">
          <cell r="A107">
            <v>21683</v>
          </cell>
          <cell r="B107" t="str">
            <v>資生堂</v>
          </cell>
          <cell r="C107" t="str">
            <v>大月　重人</v>
          </cell>
          <cell r="I107" t="str">
            <v>岡　良廣</v>
          </cell>
          <cell r="O107" t="str">
            <v>広瀬　隆次</v>
          </cell>
        </row>
        <row r="108">
          <cell r="A108">
            <v>21692</v>
          </cell>
          <cell r="B108" t="str">
            <v>Ｔ＆Ｄフィナンシャル生命</v>
          </cell>
          <cell r="C108" t="str">
            <v>石鍋　博之</v>
          </cell>
          <cell r="I108" t="str">
            <v>上酔尾　洋治</v>
          </cell>
          <cell r="O108" t="str">
            <v>松浦　住江</v>
          </cell>
        </row>
        <row r="109">
          <cell r="A109">
            <v>21708</v>
          </cell>
          <cell r="B109" t="str">
            <v>三越伊勢丹</v>
          </cell>
          <cell r="C109" t="str">
            <v>中村　守孝</v>
          </cell>
          <cell r="I109" t="str">
            <v>宮川　理一郎</v>
          </cell>
          <cell r="O109" t="str">
            <v>大塚　智廣</v>
          </cell>
        </row>
        <row r="110">
          <cell r="A110">
            <v>21717</v>
          </cell>
          <cell r="B110" t="str">
            <v>富国生命</v>
          </cell>
          <cell r="C110" t="str">
            <v>林　敏広</v>
          </cell>
          <cell r="I110" t="str">
            <v>重栖　育郎</v>
          </cell>
          <cell r="O110" t="str">
            <v>田中　一嘉</v>
          </cell>
        </row>
        <row r="111">
          <cell r="A111">
            <v>21735</v>
          </cell>
          <cell r="B111" t="str">
            <v>プルデンシャル</v>
          </cell>
          <cell r="C111" t="str">
            <v>椎名　政一</v>
          </cell>
          <cell r="I111" t="str">
            <v>南　政澄</v>
          </cell>
          <cell r="O111" t="str">
            <v>金田　啓嗣</v>
          </cell>
        </row>
        <row r="112">
          <cell r="A112">
            <v>21771</v>
          </cell>
          <cell r="B112" t="str">
            <v>三井住友銀行</v>
          </cell>
          <cell r="C112" t="str">
            <v>夜久　敏和</v>
          </cell>
          <cell r="I112" t="str">
            <v>小山　貴史</v>
          </cell>
          <cell r="K112" t="str">
            <v>須網　芳弘</v>
          </cell>
          <cell r="O112" t="str">
            <v>松田　俊</v>
          </cell>
        </row>
        <row r="113">
          <cell r="A113">
            <v>21832</v>
          </cell>
          <cell r="B113" t="str">
            <v>古河</v>
          </cell>
          <cell r="C113" t="str">
            <v>髙野　厚</v>
          </cell>
          <cell r="I113" t="str">
            <v>西川　誠</v>
          </cell>
          <cell r="O113" t="str">
            <v>嶋村　和彦</v>
          </cell>
        </row>
        <row r="114">
          <cell r="A114">
            <v>21851</v>
          </cell>
          <cell r="B114" t="str">
            <v>ＪＵＫＩ</v>
          </cell>
          <cell r="C114" t="str">
            <v>見浦　利正</v>
          </cell>
          <cell r="I114" t="str">
            <v>三菅　悦夫</v>
          </cell>
          <cell r="O114" t="str">
            <v>新津谷　啓治</v>
          </cell>
        </row>
        <row r="115">
          <cell r="A115">
            <v>21879</v>
          </cell>
          <cell r="B115" t="str">
            <v>東糧</v>
          </cell>
          <cell r="C115" t="str">
            <v>小澤　康行</v>
          </cell>
          <cell r="I115" t="str">
            <v>宮里  良教</v>
          </cell>
          <cell r="O115" t="str">
            <v>林　勇一</v>
          </cell>
        </row>
        <row r="116">
          <cell r="A116">
            <v>21897</v>
          </cell>
          <cell r="B116" t="str">
            <v>理研</v>
          </cell>
          <cell r="C116" t="str">
            <v>西條　英俊</v>
          </cell>
          <cell r="I116" t="str">
            <v>菅野　光</v>
          </cell>
          <cell r="O116" t="str">
            <v>杉田　靖彦</v>
          </cell>
        </row>
        <row r="117">
          <cell r="A117">
            <v>21902</v>
          </cell>
          <cell r="B117" t="str">
            <v>保土谷化学</v>
          </cell>
          <cell r="C117" t="str">
            <v>湯沢　和好</v>
          </cell>
          <cell r="I117" t="str">
            <v>徳永　洋紀</v>
          </cell>
          <cell r="O117" t="str">
            <v>齊藤　しのぶ</v>
          </cell>
        </row>
        <row r="118">
          <cell r="A118">
            <v>21911</v>
          </cell>
          <cell r="B118" t="str">
            <v>東京港運</v>
          </cell>
          <cell r="C118" t="str">
            <v>見山　幹雄</v>
          </cell>
          <cell r="I118" t="str">
            <v>坂中　昇</v>
          </cell>
          <cell r="O118" t="str">
            <v>竹内　邦雄</v>
          </cell>
        </row>
        <row r="119">
          <cell r="A119">
            <v>21930</v>
          </cell>
          <cell r="B119" t="str">
            <v>セイコーインスツル</v>
          </cell>
          <cell r="C119" t="str">
            <v>平田　喜信</v>
          </cell>
          <cell r="I119" t="str">
            <v>川村　孝志</v>
          </cell>
          <cell r="O119" t="str">
            <v>作本　忠義</v>
          </cell>
        </row>
        <row r="120">
          <cell r="A120">
            <v>22014</v>
          </cell>
          <cell r="B120" t="str">
            <v>日本精工</v>
          </cell>
          <cell r="C120" t="str">
            <v>池田　新</v>
          </cell>
          <cell r="I120" t="str">
            <v>堀田　均</v>
          </cell>
          <cell r="O120" t="str">
            <v>平野　猛</v>
          </cell>
        </row>
        <row r="121">
          <cell r="A121">
            <v>22060</v>
          </cell>
          <cell r="B121" t="str">
            <v>大和証券グループ</v>
          </cell>
          <cell r="C121" t="str">
            <v>岩本　信之</v>
          </cell>
          <cell r="I121" t="str">
            <v>谷口　英幸</v>
          </cell>
          <cell r="O121" t="str">
            <v>安海　俊幸</v>
          </cell>
        </row>
        <row r="122">
          <cell r="A122">
            <v>22079</v>
          </cell>
          <cell r="B122" t="str">
            <v>三井住友海上</v>
          </cell>
          <cell r="C122" t="str">
            <v>櫻　基樹</v>
          </cell>
          <cell r="I122" t="str">
            <v>内藤　好文</v>
          </cell>
          <cell r="O122" t="str">
            <v>久富　有道</v>
          </cell>
        </row>
        <row r="123">
          <cell r="A123">
            <v>22111</v>
          </cell>
          <cell r="B123" t="str">
            <v>日本通運</v>
          </cell>
          <cell r="C123" t="str">
            <v>石井　吉明</v>
          </cell>
          <cell r="I123" t="str">
            <v>衞藤　宏</v>
          </cell>
        </row>
        <row r="124">
          <cell r="A124">
            <v>22121</v>
          </cell>
          <cell r="B124" t="str">
            <v>ジェイティービー</v>
          </cell>
          <cell r="C124" t="str">
            <v>新保　稔</v>
          </cell>
          <cell r="I124" t="str">
            <v>阿部　光太郎</v>
          </cell>
          <cell r="O124" t="str">
            <v>玉井　昭雄</v>
          </cell>
        </row>
        <row r="125">
          <cell r="A125">
            <v>22130</v>
          </cell>
          <cell r="B125" t="str">
            <v>西武</v>
          </cell>
          <cell r="C125" t="str">
            <v>白山　進</v>
          </cell>
          <cell r="I125" t="str">
            <v>早川　正道</v>
          </cell>
          <cell r="O125" t="str">
            <v>磯　成次</v>
          </cell>
        </row>
        <row r="126">
          <cell r="A126">
            <v>22185</v>
          </cell>
          <cell r="B126" t="str">
            <v>時事通信社</v>
          </cell>
          <cell r="C126" t="str">
            <v>中村　恒夫</v>
          </cell>
          <cell r="I126" t="str">
            <v>池田　尚純</v>
          </cell>
        </row>
        <row r="127">
          <cell r="A127">
            <v>22200</v>
          </cell>
          <cell r="B127" t="str">
            <v>出版</v>
          </cell>
          <cell r="C127" t="str">
            <v>朝倉　邦造</v>
          </cell>
          <cell r="I127" t="str">
            <v>藤原　伸次</v>
          </cell>
          <cell r="J127" t="str">
            <v>専務理事</v>
          </cell>
          <cell r="K127" t="str">
            <v>堀　　啓</v>
          </cell>
          <cell r="O127" t="str">
            <v>堀　　啓</v>
          </cell>
          <cell r="P127" t="str">
            <v>事務局長</v>
          </cell>
        </row>
        <row r="128">
          <cell r="A128">
            <v>22246</v>
          </cell>
          <cell r="B128" t="str">
            <v>鉄道弘済会</v>
          </cell>
          <cell r="C128" t="str">
            <v>（上村　宗弘）</v>
          </cell>
          <cell r="I128" t="str">
            <v>（中村　忠勝）</v>
          </cell>
          <cell r="O128" t="str">
            <v>（近藤　久）</v>
          </cell>
        </row>
        <row r="129">
          <cell r="A129">
            <v>22255</v>
          </cell>
          <cell r="B129" t="str">
            <v>松竹</v>
          </cell>
          <cell r="C129" t="str">
            <v>細田　光人</v>
          </cell>
          <cell r="I129" t="str">
            <v>森脇　一義</v>
          </cell>
          <cell r="O129" t="str">
            <v>森脇　一義</v>
          </cell>
        </row>
        <row r="130">
          <cell r="A130">
            <v>22282</v>
          </cell>
          <cell r="B130" t="str">
            <v>東京海上日動</v>
          </cell>
          <cell r="C130" t="str">
            <v>大場　肇</v>
          </cell>
          <cell r="I130" t="str">
            <v>井崎　恵介</v>
          </cell>
          <cell r="O130" t="str">
            <v>竹田　宗敬</v>
          </cell>
        </row>
        <row r="131">
          <cell r="A131">
            <v>22325</v>
          </cell>
          <cell r="B131" t="str">
            <v>マスミューチュアル生命</v>
          </cell>
          <cell r="C131" t="str">
            <v>名取　典子</v>
          </cell>
          <cell r="I131" t="str">
            <v>代　哲郎</v>
          </cell>
        </row>
        <row r="132">
          <cell r="A132">
            <v>22352</v>
          </cell>
          <cell r="B132" t="str">
            <v>アステラス</v>
          </cell>
          <cell r="C132" t="str">
            <v>櫻井　文昭</v>
          </cell>
          <cell r="I132" t="str">
            <v>行入　正彦</v>
          </cell>
          <cell r="O132" t="str">
            <v>中山　健吾</v>
          </cell>
        </row>
        <row r="133">
          <cell r="A133">
            <v>22361</v>
          </cell>
          <cell r="B133" t="str">
            <v>大平洋金属</v>
          </cell>
          <cell r="C133" t="str">
            <v>菅井　一之</v>
          </cell>
          <cell r="D133" t="str">
            <v>H26～</v>
          </cell>
          <cell r="I133" t="str">
            <v>伊藤　博和</v>
          </cell>
          <cell r="O133" t="str">
            <v>篠原　一彦</v>
          </cell>
        </row>
        <row r="134">
          <cell r="A134">
            <v>22404</v>
          </cell>
          <cell r="B134" t="str">
            <v>三菱東京ＵＦＪ銀行</v>
          </cell>
          <cell r="C134" t="str">
            <v>加藤　昌彦</v>
          </cell>
          <cell r="I134" t="str">
            <v>工藤　雄史</v>
          </cell>
          <cell r="O134" t="str">
            <v>黒田　和徳</v>
          </cell>
        </row>
        <row r="135">
          <cell r="A135">
            <v>22413</v>
          </cell>
          <cell r="B135" t="str">
            <v>シチズン</v>
          </cell>
          <cell r="C135" t="str">
            <v>（中島　隆男）</v>
          </cell>
          <cell r="I135" t="str">
            <v>（嶋田　育朗）</v>
          </cell>
          <cell r="O135" t="str">
            <v>（長　　孝）</v>
          </cell>
        </row>
        <row r="136">
          <cell r="A136">
            <v>22431</v>
          </cell>
          <cell r="B136" t="str">
            <v>横浜ゴム</v>
          </cell>
          <cell r="C136" t="str">
            <v>石塚　恒行</v>
          </cell>
          <cell r="I136" t="str">
            <v>天田　稔一</v>
          </cell>
          <cell r="O136" t="str">
            <v>林田　幸雄</v>
          </cell>
        </row>
        <row r="137">
          <cell r="A137">
            <v>22450</v>
          </cell>
          <cell r="B137" t="str">
            <v>日本フエルト</v>
          </cell>
          <cell r="C137" t="str">
            <v>矢﨑　荘太郎</v>
          </cell>
          <cell r="I137" t="str">
            <v>本田　俊之</v>
          </cell>
        </row>
        <row r="138">
          <cell r="A138">
            <v>22469</v>
          </cell>
          <cell r="B138" t="str">
            <v>ヘンミ大倉</v>
          </cell>
          <cell r="C138" t="str">
            <v>大倉　健資</v>
          </cell>
          <cell r="I138" t="str">
            <v>阿部　正威</v>
          </cell>
        </row>
        <row r="139">
          <cell r="A139">
            <v>22487</v>
          </cell>
          <cell r="B139" t="str">
            <v>マニュライフ生命</v>
          </cell>
          <cell r="C139" t="str">
            <v>（山崎　英明）</v>
          </cell>
          <cell r="I139" t="str">
            <v>（佐々木　春光）</v>
          </cell>
          <cell r="O139" t="str">
            <v>（佐々木　春光）</v>
          </cell>
        </row>
        <row r="140">
          <cell r="A140">
            <v>22501</v>
          </cell>
          <cell r="B140" t="str">
            <v>ＡＧＣ</v>
          </cell>
          <cell r="C140" t="str">
            <v>（川上　真一）</v>
          </cell>
          <cell r="I140" t="str">
            <v>（田澤　仁）</v>
          </cell>
          <cell r="O140" t="str">
            <v>（酒井　裕子）</v>
          </cell>
        </row>
        <row r="141">
          <cell r="A141">
            <v>22511</v>
          </cell>
          <cell r="B141" t="str">
            <v>三菱レイヨン</v>
          </cell>
          <cell r="C141" t="str">
            <v>北　耕太郎</v>
          </cell>
          <cell r="I141" t="str">
            <v>黒田　泰蔵</v>
          </cell>
          <cell r="O141" t="str">
            <v>財津　一彦</v>
          </cell>
        </row>
        <row r="142">
          <cell r="A142">
            <v>22520</v>
          </cell>
          <cell r="B142" t="str">
            <v>全國食糧</v>
          </cell>
          <cell r="C142" t="str">
            <v>山浦　潔久</v>
          </cell>
          <cell r="I142" t="str">
            <v>明石　尚也</v>
          </cell>
          <cell r="O142" t="str">
            <v>中島　洋三</v>
          </cell>
        </row>
        <row r="143">
          <cell r="A143">
            <v>22539</v>
          </cell>
          <cell r="B143" t="str">
            <v>東京港</v>
          </cell>
          <cell r="C143" t="str">
            <v>関口　康成</v>
          </cell>
          <cell r="I143" t="str">
            <v>久保　澄治</v>
          </cell>
          <cell r="O143" t="str">
            <v>岡本　隆光</v>
          </cell>
        </row>
        <row r="144">
          <cell r="A144">
            <v>22548</v>
          </cell>
          <cell r="B144" t="str">
            <v>駐留軍要員</v>
          </cell>
          <cell r="C144" t="str">
            <v>永井　伸明</v>
          </cell>
          <cell r="I144" t="str">
            <v>田中　洋行</v>
          </cell>
          <cell r="O144" t="str">
            <v>岡久　敏明</v>
          </cell>
        </row>
        <row r="145">
          <cell r="A145">
            <v>22557</v>
          </cell>
          <cell r="B145" t="str">
            <v>日本製紙</v>
          </cell>
          <cell r="C145" t="str">
            <v>山本　哲哉</v>
          </cell>
          <cell r="I145" t="str">
            <v>御供　吉剛</v>
          </cell>
          <cell r="O145" t="str">
            <v>山室　恵子</v>
          </cell>
        </row>
        <row r="146">
          <cell r="A146">
            <v>22584</v>
          </cell>
          <cell r="B146" t="str">
            <v>東京中央卸売市場</v>
          </cell>
          <cell r="C146" t="str">
            <v>関本　吉成</v>
          </cell>
          <cell r="I146" t="str">
            <v>辻　昭夫</v>
          </cell>
          <cell r="O146" t="str">
            <v>本多　政夫</v>
          </cell>
        </row>
        <row r="147">
          <cell r="A147">
            <v>22609</v>
          </cell>
          <cell r="B147" t="str">
            <v>アサヒグループ</v>
          </cell>
          <cell r="C147" t="str">
            <v>小佐々　茂</v>
          </cell>
          <cell r="I147" t="str">
            <v>蓬沢　修</v>
          </cell>
          <cell r="O147" t="str">
            <v>菱沼　宏</v>
          </cell>
        </row>
        <row r="148">
          <cell r="A148">
            <v>22618</v>
          </cell>
          <cell r="B148" t="str">
            <v>三井精機工業</v>
          </cell>
          <cell r="C148" t="str">
            <v>河邊　誠造</v>
          </cell>
          <cell r="I148" t="str">
            <v>宮川　洋介</v>
          </cell>
          <cell r="O148" t="str">
            <v>（塚本　雅明）</v>
          </cell>
        </row>
        <row r="149">
          <cell r="A149">
            <v>22627</v>
          </cell>
          <cell r="B149" t="str">
            <v>三菱マテリアル</v>
          </cell>
          <cell r="C149" t="str">
            <v>木村　光</v>
          </cell>
          <cell r="I149" t="str">
            <v>井上　篤</v>
          </cell>
          <cell r="O149" t="str">
            <v>井上　国彦</v>
          </cell>
        </row>
        <row r="150">
          <cell r="A150">
            <v>22636</v>
          </cell>
          <cell r="B150" t="str">
            <v>東京証券業</v>
          </cell>
          <cell r="C150" t="str">
            <v>小林　一彦</v>
          </cell>
          <cell r="D150" t="str">
            <v>H26.4～</v>
          </cell>
          <cell r="I150" t="str">
            <v>天野　富夫</v>
          </cell>
          <cell r="O150" t="str">
            <v>伊藤　政和</v>
          </cell>
        </row>
        <row r="151">
          <cell r="A151">
            <v>22663</v>
          </cell>
          <cell r="B151" t="str">
            <v>慶應義塾</v>
          </cell>
          <cell r="C151" t="str">
            <v>古屋　正博</v>
          </cell>
          <cell r="I151" t="str">
            <v>小島　正孝</v>
          </cell>
          <cell r="O151" t="str">
            <v>片倉　雅子</v>
          </cell>
        </row>
        <row r="152">
          <cell r="A152">
            <v>22681</v>
          </cell>
          <cell r="B152" t="str">
            <v>社会保険支払基金</v>
          </cell>
          <cell r="C152" t="str">
            <v>河内山　哲朗</v>
          </cell>
          <cell r="I152" t="str">
            <v>西崎　雅文</v>
          </cell>
          <cell r="O152" t="str">
            <v>荘司　知己</v>
          </cell>
        </row>
        <row r="153">
          <cell r="A153">
            <v>22715</v>
          </cell>
          <cell r="B153" t="str">
            <v>東京スター銀行</v>
          </cell>
          <cell r="C153" t="str">
            <v>生野　大介</v>
          </cell>
          <cell r="I153" t="str">
            <v>桜井　信之</v>
          </cell>
          <cell r="O153" t="str">
            <v>桜井　信之</v>
          </cell>
        </row>
        <row r="154">
          <cell r="A154">
            <v>22733</v>
          </cell>
          <cell r="B154" t="str">
            <v>東京電力</v>
          </cell>
          <cell r="C154" t="str">
            <v>冨倉　敏司</v>
          </cell>
          <cell r="I154" t="str">
            <v>石田　守也</v>
          </cell>
          <cell r="O154" t="str">
            <v>小村　伸太郎</v>
          </cell>
        </row>
        <row r="155">
          <cell r="A155">
            <v>22742</v>
          </cell>
          <cell r="B155" t="str">
            <v>日本電設工業</v>
          </cell>
          <cell r="C155" t="str">
            <v>松井　克彦</v>
          </cell>
          <cell r="D155" t="str">
            <v>H26.6.27～</v>
          </cell>
          <cell r="I155" t="str">
            <v>松高　修平</v>
          </cell>
          <cell r="O155" t="str">
            <v>萬田　行生</v>
          </cell>
        </row>
        <row r="156">
          <cell r="A156">
            <v>22751</v>
          </cell>
          <cell r="B156" t="str">
            <v>早稲田大学</v>
          </cell>
          <cell r="C156" t="str">
            <v>関　　博</v>
          </cell>
          <cell r="I156" t="str">
            <v>迫田　実</v>
          </cell>
          <cell r="O156" t="str">
            <v>大貫　正雄</v>
          </cell>
        </row>
        <row r="157">
          <cell r="A157">
            <v>22789</v>
          </cell>
          <cell r="B157" t="str">
            <v>地域医療機能推進機構</v>
          </cell>
          <cell r="C157" t="str">
            <v>藤木　則夫</v>
          </cell>
          <cell r="D157" t="str">
            <v>H26.4.22～</v>
          </cell>
          <cell r="I157" t="str">
            <v>秋山　和司</v>
          </cell>
          <cell r="O157" t="str">
            <v>佐藤　邦男</v>
          </cell>
        </row>
        <row r="158">
          <cell r="A158">
            <v>22798</v>
          </cell>
          <cell r="B158" t="str">
            <v>日本経済新聞社</v>
          </cell>
          <cell r="C158" t="str">
            <v>吉田　京太</v>
          </cell>
          <cell r="I158" t="str">
            <v>小川　恒夫</v>
          </cell>
          <cell r="O158" t="str">
            <v>今西　直史</v>
          </cell>
        </row>
        <row r="159">
          <cell r="A159">
            <v>22812</v>
          </cell>
          <cell r="B159" t="str">
            <v>帝石</v>
          </cell>
          <cell r="C159" t="str">
            <v>中村　寛</v>
          </cell>
          <cell r="I159" t="str">
            <v>井越　秀明</v>
          </cell>
          <cell r="O159" t="str">
            <v>大河原　政美</v>
          </cell>
        </row>
        <row r="160">
          <cell r="A160">
            <v>22831</v>
          </cell>
          <cell r="B160" t="str">
            <v>電通</v>
          </cell>
          <cell r="C160" t="str">
            <v>岩下　幹</v>
          </cell>
          <cell r="I160" t="str">
            <v>松尾　行男</v>
          </cell>
          <cell r="K160" t="str">
            <v>柳原　啓介</v>
          </cell>
          <cell r="O160" t="str">
            <v>柳原　啓介</v>
          </cell>
        </row>
        <row r="161">
          <cell r="A161">
            <v>22859</v>
          </cell>
          <cell r="B161" t="str">
            <v>明治大学</v>
          </cell>
          <cell r="C161" t="str">
            <v>（風間　信隆）</v>
          </cell>
          <cell r="I161" t="str">
            <v>（武藤　彰男）</v>
          </cell>
          <cell r="O161" t="str">
            <v>（舟戸　一治）</v>
          </cell>
        </row>
        <row r="162">
          <cell r="A162">
            <v>22868</v>
          </cell>
          <cell r="B162" t="str">
            <v>古河電工</v>
          </cell>
          <cell r="C162" t="str">
            <v>松村　泰三</v>
          </cell>
          <cell r="I162" t="str">
            <v>曽碕　育児</v>
          </cell>
          <cell r="O162" t="str">
            <v>中井　正明</v>
          </cell>
        </row>
        <row r="163">
          <cell r="A163">
            <v>22877</v>
          </cell>
          <cell r="B163" t="str">
            <v>森永</v>
          </cell>
          <cell r="C163" t="str">
            <v>白川　年男</v>
          </cell>
          <cell r="I163" t="str">
            <v>三須　頼信</v>
          </cell>
          <cell r="O163" t="str">
            <v>石川　一美</v>
          </cell>
        </row>
        <row r="164">
          <cell r="A164">
            <v>22910</v>
          </cell>
          <cell r="B164" t="str">
            <v>東京織物</v>
          </cell>
          <cell r="C164" t="str">
            <v>高梨　壮雄</v>
          </cell>
          <cell r="I164" t="str">
            <v>杉田　修司</v>
          </cell>
          <cell r="O164" t="str">
            <v>岩崎　公栄</v>
          </cell>
          <cell r="P164" t="str">
            <v>事務所診療所</v>
          </cell>
        </row>
        <row r="165">
          <cell r="A165">
            <v>22938</v>
          </cell>
          <cell r="B165" t="str">
            <v>高砂鐵工</v>
          </cell>
          <cell r="C165" t="str">
            <v>畑田　正樹</v>
          </cell>
          <cell r="I165" t="str">
            <v>宮下　峯登</v>
          </cell>
          <cell r="O165" t="str">
            <v>野山　俊昭</v>
          </cell>
        </row>
        <row r="166">
          <cell r="A166">
            <v>22947</v>
          </cell>
          <cell r="B166" t="str">
            <v>三菱製紙</v>
          </cell>
          <cell r="C166" t="str">
            <v>（野澤　浩史）</v>
          </cell>
          <cell r="I166" t="str">
            <v>（大川　直樹）</v>
          </cell>
          <cell r="O166" t="str">
            <v>（小山　昇一）</v>
          </cell>
        </row>
        <row r="167">
          <cell r="A167">
            <v>22956</v>
          </cell>
          <cell r="B167" t="str">
            <v>出光興産</v>
          </cell>
          <cell r="C167" t="str">
            <v>酒井　則明</v>
          </cell>
          <cell r="I167" t="str">
            <v>西殿　芳人</v>
          </cell>
          <cell r="O167" t="str">
            <v>牧原　功喜</v>
          </cell>
        </row>
        <row r="168">
          <cell r="A168">
            <v>22965</v>
          </cell>
          <cell r="B168" t="str">
            <v>キリンビール</v>
          </cell>
          <cell r="C168" t="str">
            <v>三好　敏也</v>
          </cell>
          <cell r="I168" t="str">
            <v>野田　典康</v>
          </cell>
          <cell r="O168" t="str">
            <v>宇賀神　敦</v>
          </cell>
        </row>
        <row r="169">
          <cell r="A169">
            <v>22974</v>
          </cell>
          <cell r="B169" t="str">
            <v>農林中央金庫</v>
          </cell>
          <cell r="C169" t="str">
            <v>八木　正展</v>
          </cell>
          <cell r="I169" t="str">
            <v>坂田　明男</v>
          </cell>
          <cell r="O169" t="str">
            <v>芥川　清二</v>
          </cell>
        </row>
        <row r="170">
          <cell r="A170">
            <v>22983</v>
          </cell>
          <cell r="B170" t="str">
            <v>東京都信用金庫</v>
          </cell>
          <cell r="C170" t="str">
            <v>北島　英廣</v>
          </cell>
          <cell r="I170" t="str">
            <v>越野　俊一</v>
          </cell>
          <cell r="O170" t="str">
            <v>鷲尾　伸也</v>
          </cell>
          <cell r="P170" t="str">
            <v>事務局長代理</v>
          </cell>
        </row>
        <row r="171">
          <cell r="A171">
            <v>22992</v>
          </cell>
          <cell r="B171" t="str">
            <v>日本軽金属</v>
          </cell>
          <cell r="C171" t="str">
            <v>入山　豊</v>
          </cell>
          <cell r="I171" t="str">
            <v>吉川　治夫</v>
          </cell>
        </row>
        <row r="172">
          <cell r="A172">
            <v>23003</v>
          </cell>
          <cell r="B172" t="str">
            <v>昭和シェル</v>
          </cell>
          <cell r="C172" t="str">
            <v>大久保　和弘</v>
          </cell>
          <cell r="I172" t="str">
            <v>佐藤　雅是</v>
          </cell>
        </row>
        <row r="173">
          <cell r="A173">
            <v>23012</v>
          </cell>
          <cell r="B173" t="str">
            <v>東京紙商</v>
          </cell>
          <cell r="C173" t="str">
            <v>浅井　文樹</v>
          </cell>
          <cell r="I173" t="str">
            <v>曽我部　信明</v>
          </cell>
        </row>
        <row r="174">
          <cell r="A174">
            <v>23021</v>
          </cell>
          <cell r="B174" t="str">
            <v>東京都食品</v>
          </cell>
          <cell r="C174" t="str">
            <v>堀之内　三雄</v>
          </cell>
          <cell r="D174" t="str">
            <v>H26～</v>
          </cell>
          <cell r="E174" t="str">
            <v>堀之内　三雄</v>
          </cell>
          <cell r="F174" t="str">
            <v>副理事長</v>
          </cell>
          <cell r="I174" t="str">
            <v>堀之内　三雄</v>
          </cell>
          <cell r="J174" t="str">
            <v>専務理事</v>
          </cell>
          <cell r="K174" t="str">
            <v>佐々木　隆</v>
          </cell>
          <cell r="O174" t="str">
            <v>倉田　英利</v>
          </cell>
          <cell r="P174" t="str">
            <v>事務局長</v>
          </cell>
        </row>
        <row r="175">
          <cell r="A175">
            <v>23040</v>
          </cell>
          <cell r="B175" t="str">
            <v>商工中金</v>
          </cell>
          <cell r="C175" t="str">
            <v>（小野口　勇雄）</v>
          </cell>
          <cell r="I175" t="str">
            <v>荒木　裕二</v>
          </cell>
          <cell r="O175" t="str">
            <v>尾崎　哲章</v>
          </cell>
        </row>
        <row r="176">
          <cell r="A176">
            <v>23077</v>
          </cell>
          <cell r="B176" t="str">
            <v>電源開発</v>
          </cell>
          <cell r="C176" t="str">
            <v>小柴　樹良隆</v>
          </cell>
          <cell r="I176" t="str">
            <v>中川　公延</v>
          </cell>
          <cell r="K176" t="str">
            <v>五十嵐　正晴</v>
          </cell>
          <cell r="L176" t="str">
            <v>常務理事補佐</v>
          </cell>
          <cell r="M176" t="str">
            <v>篠原　智樹</v>
          </cell>
          <cell r="N176" t="str">
            <v>常務理事補佐</v>
          </cell>
          <cell r="O176" t="str">
            <v>篠原　智樹</v>
          </cell>
        </row>
        <row r="177">
          <cell r="A177">
            <v>23086</v>
          </cell>
          <cell r="B177" t="str">
            <v>中央大学</v>
          </cell>
          <cell r="C177" t="str">
            <v>松丸　和夫</v>
          </cell>
          <cell r="I177" t="str">
            <v>中村　晋</v>
          </cell>
          <cell r="O177" t="str">
            <v>田中　京子</v>
          </cell>
        </row>
        <row r="178">
          <cell r="A178">
            <v>23095</v>
          </cell>
          <cell r="B178" t="str">
            <v>全国印刷工業</v>
          </cell>
          <cell r="C178" t="str">
            <v>青木　宏至</v>
          </cell>
          <cell r="D178" t="str">
            <v>H26.6～</v>
          </cell>
          <cell r="I178" t="str">
            <v>鈴木　充</v>
          </cell>
          <cell r="J178" t="str">
            <v>専務理事</v>
          </cell>
          <cell r="O178" t="str">
            <v>田中　秀明</v>
          </cell>
          <cell r="P178" t="str">
            <v>事務局長</v>
          </cell>
          <cell r="Q178" t="str">
            <v>山崎　嘉廣</v>
          </cell>
          <cell r="R178" t="str">
            <v>監査室長</v>
          </cell>
          <cell r="S178" t="str">
            <v>小川　智</v>
          </cell>
          <cell r="T178" t="str">
            <v>業務局長</v>
          </cell>
        </row>
        <row r="179">
          <cell r="A179">
            <v>23101</v>
          </cell>
          <cell r="B179" t="str">
            <v>日東紡績</v>
          </cell>
          <cell r="C179" t="str">
            <v>日山　克彦</v>
          </cell>
          <cell r="I179" t="str">
            <v>畑中　克哉</v>
          </cell>
          <cell r="O179" t="str">
            <v>古川　千秋</v>
          </cell>
        </row>
        <row r="180">
          <cell r="A180">
            <v>23110</v>
          </cell>
          <cell r="B180" t="str">
            <v>東京ニットファッション</v>
          </cell>
          <cell r="C180" t="str">
            <v>八木原　保</v>
          </cell>
          <cell r="I180" t="str">
            <v>宇田川　茂</v>
          </cell>
          <cell r="O180" t="str">
            <v>笹原　晃</v>
          </cell>
        </row>
        <row r="181">
          <cell r="A181">
            <v>23138</v>
          </cell>
          <cell r="B181" t="str">
            <v>東京実業</v>
          </cell>
          <cell r="C181" t="str">
            <v>川辺　正二</v>
          </cell>
          <cell r="I181" t="str">
            <v>那須　隆</v>
          </cell>
          <cell r="K181" t="str">
            <v>小川　昇</v>
          </cell>
          <cell r="O181" t="str">
            <v>仲田　昭</v>
          </cell>
          <cell r="P181" t="str">
            <v>事務局長</v>
          </cell>
        </row>
        <row r="182">
          <cell r="A182">
            <v>23147</v>
          </cell>
          <cell r="B182" t="str">
            <v>公庫関係</v>
          </cell>
          <cell r="C182" t="str">
            <v>（伊藤　健二）</v>
          </cell>
          <cell r="I182" t="str">
            <v>（吉田　信治）</v>
          </cell>
          <cell r="O182" t="str">
            <v>（根本　修）</v>
          </cell>
        </row>
        <row r="183">
          <cell r="A183">
            <v>23165</v>
          </cell>
          <cell r="B183" t="str">
            <v>日本郵船</v>
          </cell>
          <cell r="C183" t="str">
            <v>田澤　直哉</v>
          </cell>
          <cell r="I183" t="str">
            <v>坂本　光正</v>
          </cell>
          <cell r="O183" t="str">
            <v>阿部　寛</v>
          </cell>
        </row>
        <row r="184">
          <cell r="A184">
            <v>23183</v>
          </cell>
          <cell r="B184" t="str">
            <v>東京都医業</v>
          </cell>
          <cell r="C184" t="str">
            <v>加藤　正弘</v>
          </cell>
          <cell r="I184" t="str">
            <v>木村　篤人</v>
          </cell>
          <cell r="K184" t="str">
            <v>田口　晴夫</v>
          </cell>
          <cell r="O184" t="str">
            <v>田口　晴夫</v>
          </cell>
          <cell r="P184" t="str">
            <v>事務局長</v>
          </cell>
        </row>
        <row r="185">
          <cell r="A185">
            <v>23192</v>
          </cell>
          <cell r="B185" t="str">
            <v>太平洋セメント</v>
          </cell>
          <cell r="C185" t="str">
            <v>舟久保　陽一</v>
          </cell>
          <cell r="I185" t="str">
            <v>相馬　英雄</v>
          </cell>
          <cell r="O185" t="str">
            <v>藤本　慎二</v>
          </cell>
        </row>
        <row r="186">
          <cell r="A186">
            <v>23208</v>
          </cell>
          <cell r="B186" t="str">
            <v>トピー</v>
          </cell>
          <cell r="C186" t="str">
            <v>佐々井　保幸</v>
          </cell>
          <cell r="I186" t="str">
            <v>坂本　豊明</v>
          </cell>
        </row>
        <row r="187">
          <cell r="A187">
            <v>23235</v>
          </cell>
          <cell r="B187" t="str">
            <v>三菱重工</v>
          </cell>
          <cell r="C187" t="str">
            <v>柳井　秀明</v>
          </cell>
          <cell r="E187" t="str">
            <v>山田　佳宏</v>
          </cell>
          <cell r="F187" t="str">
            <v>副理事長</v>
          </cell>
          <cell r="I187" t="str">
            <v>大串　和之</v>
          </cell>
          <cell r="O187" t="str">
            <v>摂津　勇人</v>
          </cell>
        </row>
        <row r="188">
          <cell r="A188">
            <v>23244</v>
          </cell>
          <cell r="B188" t="str">
            <v>いすゞ自動車</v>
          </cell>
          <cell r="C188" t="str">
            <v>古田　貴信</v>
          </cell>
          <cell r="D188" t="str">
            <v>H26～</v>
          </cell>
          <cell r="I188" t="str">
            <v>鈴木　和広</v>
          </cell>
        </row>
        <row r="189">
          <cell r="A189">
            <v>23253</v>
          </cell>
          <cell r="B189" t="str">
            <v>共栄火災</v>
          </cell>
          <cell r="C189" t="str">
            <v>阪本　隆史</v>
          </cell>
          <cell r="I189" t="str">
            <v>新家　実</v>
          </cell>
          <cell r="O189" t="str">
            <v>榊原　茂</v>
          </cell>
        </row>
        <row r="190">
          <cell r="A190">
            <v>23271</v>
          </cell>
          <cell r="B190" t="str">
            <v>キヤノン</v>
          </cell>
          <cell r="C190" t="str">
            <v>大野　和人</v>
          </cell>
          <cell r="I190" t="str">
            <v>廣岡　経興</v>
          </cell>
          <cell r="O190" t="str">
            <v>住原　真一</v>
          </cell>
        </row>
        <row r="191">
          <cell r="A191">
            <v>23290</v>
          </cell>
          <cell r="B191" t="str">
            <v>立教学院</v>
          </cell>
          <cell r="C191" t="str">
            <v>（山口　和範）</v>
          </cell>
          <cell r="I191" t="str">
            <v>（牛崎　進）</v>
          </cell>
          <cell r="O191" t="str">
            <v>（成田　則子）</v>
          </cell>
        </row>
        <row r="192">
          <cell r="A192">
            <v>23305</v>
          </cell>
          <cell r="B192" t="str">
            <v>東京片倉</v>
          </cell>
          <cell r="C192" t="str">
            <v>片倉　基行</v>
          </cell>
          <cell r="I192" t="str">
            <v>岡田　周三</v>
          </cell>
          <cell r="O192" t="str">
            <v>田島　要治</v>
          </cell>
        </row>
        <row r="193">
          <cell r="A193">
            <v>23314</v>
          </cell>
          <cell r="B193" t="str">
            <v>全農</v>
          </cell>
          <cell r="C193" t="str">
            <v>寺田　純一</v>
          </cell>
          <cell r="D193" t="str">
            <v>H26～</v>
          </cell>
          <cell r="I193" t="str">
            <v>（井上　高光）</v>
          </cell>
          <cell r="O193" t="str">
            <v>（山田　文利）</v>
          </cell>
        </row>
        <row r="194">
          <cell r="A194">
            <v>23332</v>
          </cell>
          <cell r="B194" t="str">
            <v>法政大学</v>
          </cell>
          <cell r="C194" t="str">
            <v>（安東　祐希）</v>
          </cell>
          <cell r="I194" t="str">
            <v>（中嶋　和嘉）</v>
          </cell>
          <cell r="O194" t="str">
            <v>（田中　修司）</v>
          </cell>
        </row>
        <row r="195">
          <cell r="A195">
            <v>23341</v>
          </cell>
          <cell r="B195" t="str">
            <v>三菱瓦斯化学</v>
          </cell>
          <cell r="C195" t="str">
            <v>大矢　邦夫</v>
          </cell>
          <cell r="I195" t="str">
            <v>瓦林　雅博</v>
          </cell>
          <cell r="O195" t="str">
            <v>瓦林　雅博</v>
          </cell>
        </row>
        <row r="196">
          <cell r="A196">
            <v>23351</v>
          </cell>
          <cell r="B196" t="str">
            <v>酒フーズ</v>
          </cell>
          <cell r="C196" t="str">
            <v>太田　雄一郎</v>
          </cell>
          <cell r="I196" t="str">
            <v>中山　巳代二</v>
          </cell>
          <cell r="O196" t="str">
            <v>小関　邦男</v>
          </cell>
        </row>
        <row r="197">
          <cell r="A197">
            <v>23360</v>
          </cell>
          <cell r="B197" t="str">
            <v>チッソ本社</v>
          </cell>
          <cell r="C197" t="str">
            <v>堀尾　俊也</v>
          </cell>
          <cell r="I197" t="str">
            <v>藤川　正敏</v>
          </cell>
          <cell r="O197" t="str">
            <v>亀田　茂</v>
          </cell>
        </row>
        <row r="198">
          <cell r="A198">
            <v>23388</v>
          </cell>
          <cell r="B198" t="str">
            <v>東京医科大学</v>
          </cell>
          <cell r="C198" t="str">
            <v>飯森　眞喜雄</v>
          </cell>
          <cell r="I198" t="str">
            <v>池本　龍二</v>
          </cell>
          <cell r="O198" t="str">
            <v>長江　克明</v>
          </cell>
        </row>
        <row r="199">
          <cell r="A199">
            <v>23397</v>
          </cell>
          <cell r="B199" t="str">
            <v>文化学園</v>
          </cell>
          <cell r="C199" t="str">
            <v>佐川　秀夫</v>
          </cell>
          <cell r="I199" t="str">
            <v>小林　哲夫</v>
          </cell>
          <cell r="O199" t="str">
            <v>高橋　峰生</v>
          </cell>
        </row>
        <row r="200">
          <cell r="A200">
            <v>23402</v>
          </cell>
          <cell r="B200" t="str">
            <v>東亞合成</v>
          </cell>
          <cell r="C200" t="str">
            <v>中川　和明</v>
          </cell>
          <cell r="I200" t="str">
            <v>江口　浩美</v>
          </cell>
          <cell r="O200" t="str">
            <v>川端　力</v>
          </cell>
        </row>
        <row r="201">
          <cell r="A201">
            <v>23411</v>
          </cell>
          <cell r="B201" t="str">
            <v>日本航空</v>
          </cell>
          <cell r="C201" t="str">
            <v>菊池　康文</v>
          </cell>
          <cell r="I201" t="str">
            <v>幸野　庄司</v>
          </cell>
          <cell r="O201" t="str">
            <v>田口　創一郎</v>
          </cell>
        </row>
        <row r="202">
          <cell r="A202">
            <v>23430</v>
          </cell>
          <cell r="B202" t="str">
            <v>ＳＭＢＣ日興証券グループ</v>
          </cell>
          <cell r="C202" t="str">
            <v>村上　賢一</v>
          </cell>
          <cell r="I202" t="str">
            <v>赤坂　典俊</v>
          </cell>
          <cell r="O202" t="str">
            <v>山田　猛</v>
          </cell>
        </row>
        <row r="203">
          <cell r="A203">
            <v>23449</v>
          </cell>
          <cell r="B203" t="str">
            <v>東京金属事業</v>
          </cell>
          <cell r="C203" t="str">
            <v>岡部　耕一</v>
          </cell>
          <cell r="I203" t="str">
            <v>高橋　善幸</v>
          </cell>
          <cell r="J203" t="str">
            <v>専務理事</v>
          </cell>
          <cell r="K203" t="str">
            <v>安田　秀臣</v>
          </cell>
          <cell r="O203" t="str">
            <v>森本　泰也</v>
          </cell>
          <cell r="P203" t="str">
            <v>事務局長</v>
          </cell>
        </row>
        <row r="204">
          <cell r="A204">
            <v>23458</v>
          </cell>
          <cell r="B204" t="str">
            <v>東京都歯科</v>
          </cell>
          <cell r="C204" t="str">
            <v>髙橋　哲夫</v>
          </cell>
          <cell r="E204" t="str">
            <v>松田　繁一郎</v>
          </cell>
          <cell r="F204" t="str">
            <v>副理事長</v>
          </cell>
          <cell r="I204" t="str">
            <v>大槻　紀彦</v>
          </cell>
          <cell r="O204" t="str">
            <v>高橋　純次</v>
          </cell>
        </row>
        <row r="205">
          <cell r="A205">
            <v>23467</v>
          </cell>
          <cell r="B205" t="str">
            <v>日新火災</v>
          </cell>
          <cell r="C205" t="str">
            <v>中西　康之</v>
          </cell>
          <cell r="I205" t="str">
            <v>森島　覚</v>
          </cell>
          <cell r="O205" t="str">
            <v>森野　清治</v>
          </cell>
        </row>
        <row r="206">
          <cell r="A206">
            <v>23485</v>
          </cell>
          <cell r="B206" t="str">
            <v>住友金属鉱山</v>
          </cell>
          <cell r="C206" t="str">
            <v>（浅井　宏行）</v>
          </cell>
          <cell r="I206" t="str">
            <v>（小林　博雅）</v>
          </cell>
          <cell r="O206" t="str">
            <v>（櫻庭　満）</v>
          </cell>
        </row>
        <row r="207">
          <cell r="A207">
            <v>23494</v>
          </cell>
          <cell r="B207" t="str">
            <v>日産化学</v>
          </cell>
          <cell r="C207" t="str">
            <v>瀧下　秀則</v>
          </cell>
          <cell r="I207" t="str">
            <v>林　愼二</v>
          </cell>
        </row>
        <row r="208">
          <cell r="A208">
            <v>23500</v>
          </cell>
          <cell r="B208" t="str">
            <v>名糖</v>
          </cell>
          <cell r="C208" t="str">
            <v>水谷　久弥</v>
          </cell>
          <cell r="I208" t="str">
            <v>小田嶋　彰</v>
          </cell>
          <cell r="O208" t="str">
            <v>岡本　伸二</v>
          </cell>
        </row>
        <row r="209">
          <cell r="A209">
            <v>23519</v>
          </cell>
          <cell r="B209" t="str">
            <v>ＡＤＥＫＡ</v>
          </cell>
          <cell r="C209" t="str">
            <v>冨安　治彦</v>
          </cell>
          <cell r="I209" t="str">
            <v>影島　光</v>
          </cell>
          <cell r="O209" t="str">
            <v>関根　裕</v>
          </cell>
        </row>
        <row r="210">
          <cell r="A210">
            <v>23564</v>
          </cell>
          <cell r="B210" t="str">
            <v>労働者健康福祉機構</v>
          </cell>
          <cell r="C210" t="str">
            <v>永山　寛幸</v>
          </cell>
          <cell r="I210" t="str">
            <v>西澤　忠登</v>
          </cell>
          <cell r="O210" t="str">
            <v>小川　英人</v>
          </cell>
        </row>
        <row r="211">
          <cell r="A211">
            <v>23573</v>
          </cell>
          <cell r="B211" t="str">
            <v>住宅金融支援機構</v>
          </cell>
          <cell r="C211" t="str">
            <v>（古川　眞理夫）</v>
          </cell>
          <cell r="I211" t="str">
            <v>（金子　瑞枝）</v>
          </cell>
          <cell r="O211" t="str">
            <v>（岡野　康昌）</v>
          </cell>
        </row>
        <row r="212">
          <cell r="A212">
            <v>23582</v>
          </cell>
          <cell r="B212" t="str">
            <v>東京薬業</v>
          </cell>
          <cell r="C212" t="str">
            <v>熊倉　貞武</v>
          </cell>
          <cell r="I212" t="str">
            <v>金澤　善一</v>
          </cell>
          <cell r="J212" t="str">
            <v>専務理事</v>
          </cell>
          <cell r="K212" t="str">
            <v>金山　幸雄</v>
          </cell>
          <cell r="M212" t="str">
            <v>永井　常男</v>
          </cell>
          <cell r="O212" t="str">
            <v>池田　信一</v>
          </cell>
          <cell r="Q212" t="str">
            <v>小林　一美</v>
          </cell>
          <cell r="R212" t="str">
            <v>開発センター</v>
          </cell>
        </row>
        <row r="213">
          <cell r="A213">
            <v>23607</v>
          </cell>
          <cell r="B213" t="str">
            <v>明治グループ</v>
          </cell>
          <cell r="C213" t="str">
            <v>岩下　秀市</v>
          </cell>
          <cell r="D213" t="str">
            <v>H26.7.4～</v>
          </cell>
          <cell r="I213" t="str">
            <v>丸山　誓</v>
          </cell>
          <cell r="O213" t="str">
            <v>森口　健二</v>
          </cell>
        </row>
        <row r="214">
          <cell r="A214">
            <v>23616</v>
          </cell>
          <cell r="B214" t="str">
            <v>関電工</v>
          </cell>
          <cell r="C214" t="str">
            <v>寺内　春彦</v>
          </cell>
          <cell r="I214" t="str">
            <v>阿部　幸夫</v>
          </cell>
          <cell r="O214" t="str">
            <v>辻本　恵一郎</v>
          </cell>
        </row>
        <row r="215">
          <cell r="A215">
            <v>23634</v>
          </cell>
          <cell r="B215" t="str">
            <v>国際興業</v>
          </cell>
          <cell r="C215" t="str">
            <v>小佐野　隆正</v>
          </cell>
          <cell r="I215" t="str">
            <v>斎藤　修</v>
          </cell>
          <cell r="O215" t="str">
            <v>細野　浩樹</v>
          </cell>
        </row>
        <row r="216">
          <cell r="A216">
            <v>23643</v>
          </cell>
          <cell r="B216" t="str">
            <v>明治屋</v>
          </cell>
          <cell r="C216" t="str">
            <v>森岡  正博</v>
          </cell>
          <cell r="I216" t="str">
            <v>横山　壽夫</v>
          </cell>
          <cell r="O216" t="str">
            <v>天宮　秀幸</v>
          </cell>
        </row>
        <row r="217">
          <cell r="A217">
            <v>23652</v>
          </cell>
          <cell r="B217" t="str">
            <v>日本交通</v>
          </cell>
          <cell r="C217" t="str">
            <v>川鍋　一朗</v>
          </cell>
          <cell r="I217" t="str">
            <v>加藤　文明</v>
          </cell>
          <cell r="O217" t="str">
            <v>加藤　文明</v>
          </cell>
        </row>
        <row r="218">
          <cell r="A218">
            <v>23661</v>
          </cell>
          <cell r="B218" t="str">
            <v>日活</v>
          </cell>
          <cell r="C218" t="str">
            <v>纓坂　繁</v>
          </cell>
          <cell r="I218" t="str">
            <v>大倉　憲一</v>
          </cell>
          <cell r="O218" t="str">
            <v>大江　民子</v>
          </cell>
        </row>
        <row r="219">
          <cell r="A219">
            <v>23671</v>
          </cell>
          <cell r="B219" t="str">
            <v>東京放送</v>
          </cell>
          <cell r="C219" t="str">
            <v>藤田　徹也</v>
          </cell>
          <cell r="I219" t="str">
            <v>浜谷　雅也</v>
          </cell>
          <cell r="O219" t="str">
            <v>倉本　紀彦</v>
          </cell>
        </row>
        <row r="220">
          <cell r="A220">
            <v>23680</v>
          </cell>
          <cell r="B220" t="str">
            <v>大日本明治製糖</v>
          </cell>
          <cell r="C220" t="str">
            <v>小谷　正裕</v>
          </cell>
          <cell r="I220" t="str">
            <v>土屋　知行</v>
          </cell>
        </row>
        <row r="221">
          <cell r="A221">
            <v>23713</v>
          </cell>
          <cell r="B221" t="str">
            <v>ホンダ</v>
          </cell>
          <cell r="C221" t="str">
            <v>吉田　正弘</v>
          </cell>
          <cell r="I221" t="str">
            <v>内田　透</v>
          </cell>
          <cell r="O221" t="str">
            <v>緒方　哲也</v>
          </cell>
        </row>
        <row r="222">
          <cell r="A222">
            <v>23722</v>
          </cell>
          <cell r="B222" t="str">
            <v>国際自動車</v>
          </cell>
          <cell r="C222" t="str">
            <v>菅原　信一</v>
          </cell>
          <cell r="I222" t="str">
            <v>下山　慶太</v>
          </cell>
          <cell r="O222" t="str">
            <v>萩原　栄二</v>
          </cell>
        </row>
        <row r="223">
          <cell r="A223">
            <v>23731</v>
          </cell>
          <cell r="B223" t="str">
            <v>新日鐵住金</v>
          </cell>
          <cell r="C223" t="str">
            <v>佐藤　博恒</v>
          </cell>
          <cell r="I223" t="str">
            <v>河本　滋史</v>
          </cell>
          <cell r="O223" t="str">
            <v>上田　幸二郎</v>
          </cell>
          <cell r="P223" t="str">
            <v>総務グループ長</v>
          </cell>
        </row>
        <row r="224">
          <cell r="A224">
            <v>23750</v>
          </cell>
          <cell r="B224" t="str">
            <v>ミクニ</v>
          </cell>
          <cell r="C224" t="str">
            <v>井上　悟</v>
          </cell>
          <cell r="I224" t="str">
            <v>渡部　信</v>
          </cell>
          <cell r="O224" t="str">
            <v>温井　謙一</v>
          </cell>
        </row>
        <row r="225">
          <cell r="A225">
            <v>23787</v>
          </cell>
          <cell r="B225" t="str">
            <v>中央ラジオ・テレビ</v>
          </cell>
          <cell r="C225" t="str">
            <v>遠藤　龍之介</v>
          </cell>
          <cell r="I225" t="str">
            <v>三好　久雄</v>
          </cell>
          <cell r="O225" t="str">
            <v>青山　明弘</v>
          </cell>
        </row>
        <row r="226">
          <cell r="A226">
            <v>23796</v>
          </cell>
          <cell r="B226" t="str">
            <v>日本高速道路</v>
          </cell>
          <cell r="C226" t="str">
            <v>（萩原　隆一）</v>
          </cell>
          <cell r="I226" t="str">
            <v>（須釜　章）</v>
          </cell>
          <cell r="O226" t="str">
            <v>（松野下　智樹）</v>
          </cell>
        </row>
        <row r="227">
          <cell r="A227">
            <v>23801</v>
          </cell>
          <cell r="B227" t="str">
            <v>東京都民銀行</v>
          </cell>
          <cell r="C227" t="str">
            <v>霜尾　雅彦</v>
          </cell>
          <cell r="I227" t="str">
            <v>小林　晃次</v>
          </cell>
          <cell r="O227" t="str">
            <v>小林　晃次</v>
          </cell>
        </row>
        <row r="228">
          <cell r="A228">
            <v>23811</v>
          </cell>
          <cell r="B228" t="str">
            <v>不二家</v>
          </cell>
          <cell r="C228" t="str">
            <v>（永森　徹）</v>
          </cell>
          <cell r="I228" t="str">
            <v>（今井　彰）</v>
          </cell>
        </row>
        <row r="229">
          <cell r="A229">
            <v>23839</v>
          </cell>
          <cell r="B229" t="str">
            <v>独立行政法人都市再生機構</v>
          </cell>
          <cell r="C229" t="str">
            <v>中鳥　博雄</v>
          </cell>
          <cell r="D229" t="str">
            <v>H26.4.28～</v>
          </cell>
          <cell r="I229" t="str">
            <v>鈴木　一秀</v>
          </cell>
          <cell r="O229" t="str">
            <v>金箱　剛</v>
          </cell>
          <cell r="P229" t="str">
            <v>次長</v>
          </cell>
        </row>
        <row r="230">
          <cell r="A230">
            <v>23848</v>
          </cell>
          <cell r="B230" t="str">
            <v>日本ＮＣＲ</v>
          </cell>
          <cell r="C230" t="str">
            <v>中島　昭</v>
          </cell>
          <cell r="I230" t="str">
            <v>福島　正彦</v>
          </cell>
          <cell r="O230" t="str">
            <v>福島　正彦</v>
          </cell>
        </row>
        <row r="231">
          <cell r="A231">
            <v>23857</v>
          </cell>
          <cell r="B231" t="str">
            <v>日刊工業新聞社</v>
          </cell>
          <cell r="C231" t="str">
            <v>山田　英介</v>
          </cell>
          <cell r="I231" t="str">
            <v>佐藤　充信</v>
          </cell>
          <cell r="O231" t="str">
            <v>大酒井　順子</v>
          </cell>
        </row>
        <row r="232">
          <cell r="A232">
            <v>23875</v>
          </cell>
          <cell r="B232" t="str">
            <v>リコー三愛グループ</v>
          </cell>
          <cell r="C232" t="str">
            <v>坂田　誠二</v>
          </cell>
          <cell r="I232" t="str">
            <v>楠　博史</v>
          </cell>
          <cell r="O232" t="str">
            <v>西川　禎英</v>
          </cell>
        </row>
        <row r="233">
          <cell r="A233">
            <v>23884</v>
          </cell>
          <cell r="B233" t="str">
            <v>巴川製紙所</v>
          </cell>
          <cell r="C233" t="str">
            <v>大澤　泉</v>
          </cell>
          <cell r="I233" t="str">
            <v>杉山　辰也</v>
          </cell>
          <cell r="O233" t="str">
            <v>杉山　辰也</v>
          </cell>
        </row>
        <row r="234">
          <cell r="A234">
            <v>23893</v>
          </cell>
          <cell r="B234" t="str">
            <v>管工業</v>
          </cell>
          <cell r="C234" t="str">
            <v>（野口　勇）</v>
          </cell>
          <cell r="I234" t="str">
            <v>（佐々木　秀樹）</v>
          </cell>
          <cell r="J234" t="str">
            <v>専務理事</v>
          </cell>
          <cell r="K234" t="str">
            <v>（岡崎　義明）</v>
          </cell>
          <cell r="O234" t="str">
            <v>（吉川　邦夫）</v>
          </cell>
          <cell r="P234" t="str">
            <v>事務局長</v>
          </cell>
          <cell r="Q234" t="str">
            <v>（今野　岳彦）</v>
          </cell>
        </row>
        <row r="235">
          <cell r="A235">
            <v>23927</v>
          </cell>
          <cell r="B235" t="str">
            <v>東京都木材産業</v>
          </cell>
          <cell r="C235" t="str">
            <v>長浦　慎一</v>
          </cell>
          <cell r="I235" t="str">
            <v>岩崎　栄進</v>
          </cell>
          <cell r="O235" t="str">
            <v>佐々木　隆史</v>
          </cell>
        </row>
        <row r="236">
          <cell r="A236">
            <v>23936</v>
          </cell>
          <cell r="B236" t="str">
            <v>プラチナ萬年筆</v>
          </cell>
          <cell r="C236" t="str">
            <v>鈴木　雅雄</v>
          </cell>
          <cell r="I236" t="str">
            <v>長井　純一</v>
          </cell>
        </row>
        <row r="237">
          <cell r="A237">
            <v>23945</v>
          </cell>
          <cell r="B237" t="str">
            <v>ファイザー</v>
          </cell>
          <cell r="C237" t="str">
            <v>中田　るみ子</v>
          </cell>
          <cell r="I237" t="str">
            <v>海宝　和養</v>
          </cell>
          <cell r="O237" t="str">
            <v>飯田　真理</v>
          </cell>
        </row>
        <row r="238">
          <cell r="A238">
            <v>23954</v>
          </cell>
          <cell r="B238" t="str">
            <v>ソニー</v>
          </cell>
          <cell r="C238" t="str">
            <v>佐藤　有司</v>
          </cell>
          <cell r="I238" t="str">
            <v>佐藤　和彦</v>
          </cell>
          <cell r="O238" t="str">
            <v>香取　文彦</v>
          </cell>
          <cell r="Q238" t="str">
            <v>髙橋　しのぶ</v>
          </cell>
        </row>
        <row r="239">
          <cell r="A239">
            <v>23963</v>
          </cell>
          <cell r="B239" t="str">
            <v>毎放</v>
          </cell>
          <cell r="C239" t="str">
            <v>酒瀬川　薫</v>
          </cell>
          <cell r="E239" t="str">
            <v>岩井　正也</v>
          </cell>
          <cell r="F239" t="str">
            <v>理事長代理</v>
          </cell>
          <cell r="I239" t="str">
            <v>小林　章良</v>
          </cell>
          <cell r="O239" t="str">
            <v>清水　孝夫</v>
          </cell>
        </row>
        <row r="240">
          <cell r="A240">
            <v>23972</v>
          </cell>
          <cell r="B240" t="str">
            <v>日本テレビ放送網</v>
          </cell>
          <cell r="C240" t="str">
            <v>桜田　和之</v>
          </cell>
          <cell r="I240" t="str">
            <v>河西　裕</v>
          </cell>
          <cell r="O240" t="str">
            <v>泉　芳夫</v>
          </cell>
        </row>
        <row r="241">
          <cell r="A241">
            <v>23991</v>
          </cell>
          <cell r="B241" t="str">
            <v>自動車振興会</v>
          </cell>
          <cell r="C241" t="str">
            <v>西山　俊太郎</v>
          </cell>
          <cell r="I241" t="str">
            <v>千葉　清悟</v>
          </cell>
          <cell r="O241" t="str">
            <v>福澤　正澄</v>
          </cell>
        </row>
        <row r="242">
          <cell r="A242">
            <v>24020</v>
          </cell>
          <cell r="B242" t="str">
            <v>日本相撲協会</v>
          </cell>
          <cell r="C242" t="str">
            <v>秋元　貢</v>
          </cell>
          <cell r="I242" t="str">
            <v>安田　裕明</v>
          </cell>
          <cell r="O242" t="str">
            <v>朝倉　幸生</v>
          </cell>
        </row>
        <row r="243">
          <cell r="A243">
            <v>24039</v>
          </cell>
          <cell r="B243" t="str">
            <v>日本中央競馬会</v>
          </cell>
          <cell r="C243" t="str">
            <v>善教　明</v>
          </cell>
          <cell r="O243" t="str">
            <v>関　勝寛</v>
          </cell>
          <cell r="P243" t="str">
            <v>事務局長</v>
          </cell>
        </row>
        <row r="244">
          <cell r="A244">
            <v>24048</v>
          </cell>
          <cell r="B244" t="str">
            <v>ヤマトグループ</v>
          </cell>
          <cell r="C244" t="str">
            <v>木川　眞</v>
          </cell>
          <cell r="I244" t="str">
            <v>塚本　愼一</v>
          </cell>
          <cell r="O244" t="str">
            <v>藤井　茂史</v>
          </cell>
        </row>
        <row r="245">
          <cell r="A245">
            <v>24057</v>
          </cell>
          <cell r="B245" t="str">
            <v>北越紀州製紙</v>
          </cell>
          <cell r="C245" t="str">
            <v>（韮沢　清）</v>
          </cell>
          <cell r="I245" t="str">
            <v>（橋本　仁孝）</v>
          </cell>
          <cell r="O245" t="str">
            <v>（野上　彰）</v>
          </cell>
        </row>
        <row r="246">
          <cell r="A246">
            <v>24066</v>
          </cell>
          <cell r="B246" t="str">
            <v>ＴＤＫ</v>
          </cell>
          <cell r="C246" t="str">
            <v>吉永　悦郎</v>
          </cell>
          <cell r="I246" t="str">
            <v>山下　昭</v>
          </cell>
          <cell r="O246" t="str">
            <v>北原　清見</v>
          </cell>
        </row>
        <row r="247">
          <cell r="A247">
            <v>24075</v>
          </cell>
          <cell r="B247" t="str">
            <v>野村證券</v>
          </cell>
          <cell r="C247" t="str">
            <v>（飯田　弘二）</v>
          </cell>
          <cell r="I247" t="str">
            <v>梅田　一彦</v>
          </cell>
          <cell r="O247" t="str">
            <v>曽田　篤志</v>
          </cell>
        </row>
        <row r="248">
          <cell r="A248">
            <v>24084</v>
          </cell>
          <cell r="B248" t="str">
            <v>東宝</v>
          </cell>
          <cell r="C248" t="str">
            <v>高橋　昌治</v>
          </cell>
          <cell r="I248" t="str">
            <v>土田　耕太郎</v>
          </cell>
        </row>
        <row r="249">
          <cell r="A249">
            <v>24118</v>
          </cell>
          <cell r="B249" t="str">
            <v>三菱ＵＦＪ信託銀行</v>
          </cell>
          <cell r="C249" t="str">
            <v>横川　直</v>
          </cell>
          <cell r="I249" t="str">
            <v>津布楽　健司</v>
          </cell>
          <cell r="K249" t="str">
            <v>加藤　哲良</v>
          </cell>
          <cell r="O249" t="str">
            <v>小田　真夫</v>
          </cell>
        </row>
        <row r="250">
          <cell r="A250">
            <v>24145</v>
          </cell>
          <cell r="B250" t="str">
            <v>協和発酵キリン</v>
          </cell>
          <cell r="C250" t="str">
            <v>大内　裕</v>
          </cell>
          <cell r="I250" t="str">
            <v>伊藤　昭</v>
          </cell>
          <cell r="O250" t="str">
            <v>幡谷　まり子</v>
          </cell>
        </row>
        <row r="251">
          <cell r="A251">
            <v>24163</v>
          </cell>
          <cell r="B251" t="str">
            <v>岩崎通信機</v>
          </cell>
          <cell r="C251" t="str">
            <v>龍崎　正司</v>
          </cell>
          <cell r="I251" t="str">
            <v>和田　義文</v>
          </cell>
          <cell r="O251" t="str">
            <v>岡部　結花</v>
          </cell>
        </row>
        <row r="252">
          <cell r="A252">
            <v>24172</v>
          </cell>
          <cell r="B252" t="str">
            <v>東日本電線工業</v>
          </cell>
          <cell r="C252" t="str">
            <v>藤崎　萬富</v>
          </cell>
          <cell r="I252" t="str">
            <v>蓮見　誠</v>
          </cell>
          <cell r="O252" t="str">
            <v>岩沢　登</v>
          </cell>
        </row>
        <row r="253">
          <cell r="A253">
            <v>24181</v>
          </cell>
          <cell r="B253" t="str">
            <v>東京自転車</v>
          </cell>
          <cell r="C253" t="str">
            <v>岩田　守弘</v>
          </cell>
          <cell r="I253" t="str">
            <v>阿部　津次</v>
          </cell>
        </row>
        <row r="254">
          <cell r="A254">
            <v>24191</v>
          </cell>
          <cell r="B254" t="str">
            <v>トーハツ</v>
          </cell>
          <cell r="C254" t="str">
            <v>矢内　宏昌</v>
          </cell>
          <cell r="I254" t="str">
            <v>宇田川　邦雄</v>
          </cell>
        </row>
        <row r="255">
          <cell r="A255">
            <v>24206</v>
          </cell>
          <cell r="B255" t="str">
            <v>中外製薬</v>
          </cell>
          <cell r="C255" t="str">
            <v>富樫　守</v>
          </cell>
          <cell r="I255" t="str">
            <v>本田　篤</v>
          </cell>
          <cell r="O255" t="str">
            <v>川合　一朗</v>
          </cell>
        </row>
        <row r="256">
          <cell r="A256">
            <v>24215</v>
          </cell>
          <cell r="B256" t="str">
            <v>三菱商事</v>
          </cell>
          <cell r="C256" t="str">
            <v>河手　哲雄</v>
          </cell>
          <cell r="I256" t="str">
            <v>塩治　榮一</v>
          </cell>
          <cell r="O256" t="str">
            <v>三ツ泉　弘道</v>
          </cell>
        </row>
        <row r="257">
          <cell r="A257">
            <v>24224</v>
          </cell>
          <cell r="B257" t="str">
            <v>日清製粉</v>
          </cell>
          <cell r="C257" t="str">
            <v>稲垣　泉</v>
          </cell>
          <cell r="I257" t="str">
            <v>鈴木　雄司</v>
          </cell>
          <cell r="O257" t="str">
            <v>亀井　利光</v>
          </cell>
        </row>
        <row r="258">
          <cell r="A258">
            <v>24242</v>
          </cell>
          <cell r="B258" t="str">
            <v>日本製粉</v>
          </cell>
          <cell r="C258" t="str">
            <v>関口　勲</v>
          </cell>
          <cell r="I258" t="str">
            <v>小橋　祥治</v>
          </cell>
          <cell r="O258" t="str">
            <v>長島　潔</v>
          </cell>
        </row>
        <row r="259">
          <cell r="A259">
            <v>24251</v>
          </cell>
          <cell r="B259" t="str">
            <v>電設工業</v>
          </cell>
          <cell r="C259" t="str">
            <v>小島　兼芳</v>
          </cell>
          <cell r="I259" t="str">
            <v>二川　滝夫</v>
          </cell>
          <cell r="J259" t="str">
            <v>専務理事</v>
          </cell>
          <cell r="K259" t="str">
            <v>清水　一男</v>
          </cell>
          <cell r="O259" t="str">
            <v>藤岡　和男</v>
          </cell>
          <cell r="P259" t="str">
            <v>事務局長</v>
          </cell>
          <cell r="Q259" t="str">
            <v>長谷川　行雄</v>
          </cell>
        </row>
        <row r="260">
          <cell r="A260">
            <v>24261</v>
          </cell>
          <cell r="B260" t="str">
            <v>azbilグループ</v>
          </cell>
          <cell r="C260" t="str">
            <v>佐々木　忠恭</v>
          </cell>
          <cell r="I260" t="str">
            <v>大内　一徳</v>
          </cell>
          <cell r="O260" t="str">
            <v>菊地　純子</v>
          </cell>
        </row>
        <row r="261">
          <cell r="A261">
            <v>24270</v>
          </cell>
          <cell r="B261" t="str">
            <v>東京都自動車整備</v>
          </cell>
          <cell r="C261" t="str">
            <v>天野　博</v>
          </cell>
          <cell r="I261" t="str">
            <v>小関　邦男</v>
          </cell>
          <cell r="O261" t="str">
            <v>田之上　庄三</v>
          </cell>
          <cell r="P261" t="str">
            <v>事務局長</v>
          </cell>
        </row>
        <row r="262">
          <cell r="A262">
            <v>24289</v>
          </cell>
          <cell r="B262" t="str">
            <v>ＤＩＣ</v>
          </cell>
          <cell r="C262" t="str">
            <v>工藤　一重</v>
          </cell>
          <cell r="I262" t="str">
            <v>鈴木　昌孝</v>
          </cell>
        </row>
        <row r="263">
          <cell r="A263">
            <v>24298</v>
          </cell>
          <cell r="B263" t="str">
            <v>昭和産業</v>
          </cell>
          <cell r="C263" t="str">
            <v>小川　敏郎</v>
          </cell>
          <cell r="I263" t="str">
            <v>末岡　一宏</v>
          </cell>
          <cell r="O263" t="str">
            <v>大橋　正知</v>
          </cell>
        </row>
        <row r="264">
          <cell r="A264">
            <v>24312</v>
          </cell>
          <cell r="B264" t="str">
            <v>帝都自動車</v>
          </cell>
          <cell r="C264" t="str">
            <v>久保田　修二</v>
          </cell>
          <cell r="I264" t="str">
            <v>鈴木　章正</v>
          </cell>
          <cell r="O264" t="str">
            <v>川村　博史</v>
          </cell>
        </row>
        <row r="265">
          <cell r="A265">
            <v>24321</v>
          </cell>
          <cell r="B265" t="str">
            <v>日本電産コパル</v>
          </cell>
          <cell r="C265" t="str">
            <v>小野寺　弘明</v>
          </cell>
          <cell r="I265" t="str">
            <v>大室　行雄</v>
          </cell>
        </row>
        <row r="266">
          <cell r="A266">
            <v>24359</v>
          </cell>
          <cell r="B266" t="str">
            <v>蛇の目ミシン</v>
          </cell>
          <cell r="C266" t="str">
            <v>石水　寛治</v>
          </cell>
          <cell r="I266" t="str">
            <v>平澤　徹</v>
          </cell>
          <cell r="O266" t="str">
            <v>山口　元博</v>
          </cell>
        </row>
        <row r="267">
          <cell r="A267">
            <v>24368</v>
          </cell>
          <cell r="B267" t="str">
            <v>三井物産</v>
          </cell>
          <cell r="C267" t="str">
            <v>北森　信明</v>
          </cell>
          <cell r="I267" t="str">
            <v>山添　俊之</v>
          </cell>
        </row>
        <row r="268">
          <cell r="A268">
            <v>24377</v>
          </cell>
          <cell r="B268" t="str">
            <v>音羽</v>
          </cell>
          <cell r="C268" t="str">
            <v>（山根　隆）</v>
          </cell>
          <cell r="I268" t="str">
            <v>（原田　耕治）</v>
          </cell>
          <cell r="O268" t="str">
            <v>（岡　桂子）</v>
          </cell>
        </row>
        <row r="269">
          <cell r="A269">
            <v>24386</v>
          </cell>
          <cell r="B269" t="str">
            <v>三菱電機</v>
          </cell>
          <cell r="C269" t="str">
            <v>大隈　信幸</v>
          </cell>
          <cell r="I269" t="str">
            <v>伊藤　公泰</v>
          </cell>
          <cell r="O269" t="str">
            <v>大森　義文</v>
          </cell>
        </row>
        <row r="270">
          <cell r="A270">
            <v>24429</v>
          </cell>
          <cell r="B270" t="str">
            <v>日本甜菜製糖</v>
          </cell>
          <cell r="C270" t="str">
            <v>（大和田　裕一）</v>
          </cell>
          <cell r="I270" t="str">
            <v>（小島　洋司）</v>
          </cell>
          <cell r="O270" t="str">
            <v>（佐藤　友治）</v>
          </cell>
        </row>
        <row r="271">
          <cell r="A271">
            <v>24447</v>
          </cell>
          <cell r="B271" t="str">
            <v>飯野</v>
          </cell>
          <cell r="C271" t="str">
            <v>佐藤　靖男</v>
          </cell>
          <cell r="I271" t="str">
            <v>高木　利明</v>
          </cell>
          <cell r="O271" t="str">
            <v>鈴木　健志</v>
          </cell>
        </row>
        <row r="272">
          <cell r="A272">
            <v>24456</v>
          </cell>
          <cell r="B272" t="str">
            <v>日本貨物検数</v>
          </cell>
          <cell r="C272" t="str">
            <v>渡邊　龍一</v>
          </cell>
          <cell r="I272" t="str">
            <v>西巻　勇治</v>
          </cell>
          <cell r="O272" t="str">
            <v>萩原　靖喜</v>
          </cell>
        </row>
        <row r="273">
          <cell r="A273">
            <v>24474</v>
          </cell>
          <cell r="B273" t="str">
            <v>信越化学</v>
          </cell>
          <cell r="C273" t="str">
            <v>幅田　紀一</v>
          </cell>
          <cell r="E273" t="str">
            <v>池上　健司</v>
          </cell>
          <cell r="F273" t="str">
            <v>副理事長</v>
          </cell>
          <cell r="I273" t="str">
            <v>黒崎　輝夫</v>
          </cell>
        </row>
        <row r="274">
          <cell r="A274">
            <v>24483</v>
          </cell>
          <cell r="B274" t="str">
            <v>東京アパレル</v>
          </cell>
          <cell r="C274" t="str">
            <v>川野　賢一</v>
          </cell>
          <cell r="D274" t="str">
            <v>H26.8.30～</v>
          </cell>
          <cell r="I274" t="str">
            <v>島田　勇</v>
          </cell>
          <cell r="O274" t="str">
            <v>太田　豊</v>
          </cell>
        </row>
        <row r="275">
          <cell r="A275">
            <v>24492</v>
          </cell>
          <cell r="B275" t="str">
            <v>中越パルプ工業</v>
          </cell>
          <cell r="C275" t="str">
            <v>植松　久</v>
          </cell>
          <cell r="I275" t="str">
            <v>伊牟田　豊</v>
          </cell>
        </row>
        <row r="276">
          <cell r="A276">
            <v>24508</v>
          </cell>
          <cell r="B276" t="str">
            <v>東京文具販売</v>
          </cell>
          <cell r="C276" t="str">
            <v>鈴木　史朗</v>
          </cell>
          <cell r="I276" t="str">
            <v>三ﾂ橋　正</v>
          </cell>
          <cell r="O276" t="str">
            <v>櫻井　晴彦</v>
          </cell>
        </row>
        <row r="277">
          <cell r="A277">
            <v>24517</v>
          </cell>
          <cell r="B277" t="str">
            <v>東京文具工業</v>
          </cell>
          <cell r="C277" t="str">
            <v>今泉　嘉久</v>
          </cell>
          <cell r="I277" t="str">
            <v>花岡　秀伊智</v>
          </cell>
          <cell r="O277" t="str">
            <v>松澤　巌</v>
          </cell>
        </row>
        <row r="278">
          <cell r="A278">
            <v>24526</v>
          </cell>
          <cell r="B278" t="str">
            <v>東光高岳</v>
          </cell>
          <cell r="C278" t="str">
            <v>水谷　行宏</v>
          </cell>
          <cell r="I278" t="str">
            <v>三浦　伸夫</v>
          </cell>
          <cell r="O278" t="str">
            <v>保坂　博之</v>
          </cell>
        </row>
        <row r="279">
          <cell r="A279">
            <v>24544</v>
          </cell>
          <cell r="B279" t="str">
            <v>オカモト</v>
          </cell>
          <cell r="C279" t="str">
            <v>岡本　二郎</v>
          </cell>
          <cell r="I279" t="str">
            <v>蛭田　研治</v>
          </cell>
        </row>
        <row r="280">
          <cell r="A280">
            <v>24553</v>
          </cell>
          <cell r="B280" t="str">
            <v>東京トラック事業</v>
          </cell>
          <cell r="C280" t="str">
            <v>越智　良幸</v>
          </cell>
          <cell r="I280" t="str">
            <v>藍原　成行</v>
          </cell>
          <cell r="O280" t="str">
            <v>片山　浩平</v>
          </cell>
        </row>
        <row r="281">
          <cell r="A281">
            <v>24562</v>
          </cell>
          <cell r="B281" t="str">
            <v>日本アイ・ビー・エム</v>
          </cell>
          <cell r="C281" t="str">
            <v>藤倉　貴克</v>
          </cell>
          <cell r="I281" t="str">
            <v>小玉　道雄</v>
          </cell>
          <cell r="O281" t="str">
            <v>小谷　和夫</v>
          </cell>
        </row>
        <row r="282">
          <cell r="A282">
            <v>24571</v>
          </cell>
          <cell r="B282" t="str">
            <v>日本ゼオン</v>
          </cell>
          <cell r="C282" t="str">
            <v>田中　公章</v>
          </cell>
          <cell r="I282" t="str">
            <v>佐野　信</v>
          </cell>
          <cell r="O282" t="str">
            <v>佐野　信</v>
          </cell>
        </row>
        <row r="283">
          <cell r="A283">
            <v>24581</v>
          </cell>
          <cell r="B283" t="str">
            <v>帝国ホテル</v>
          </cell>
          <cell r="C283" t="str">
            <v>森谷　一彦</v>
          </cell>
          <cell r="I283" t="str">
            <v>古谷　厚史</v>
          </cell>
          <cell r="O283" t="str">
            <v>北谷　光久</v>
          </cell>
        </row>
        <row r="284">
          <cell r="A284">
            <v>24605</v>
          </cell>
          <cell r="B284" t="str">
            <v>志村化工</v>
          </cell>
          <cell r="C284" t="str">
            <v>山崎　正毅</v>
          </cell>
          <cell r="I284" t="str">
            <v>甲佐　邦彦</v>
          </cell>
          <cell r="O284" t="str">
            <v>竹内　則行</v>
          </cell>
        </row>
        <row r="285">
          <cell r="A285">
            <v>24623</v>
          </cell>
          <cell r="B285" t="str">
            <v>東京貨物運送</v>
          </cell>
          <cell r="C285" t="str">
            <v>鈴木　憲興</v>
          </cell>
          <cell r="I285" t="str">
            <v>大石　昇</v>
          </cell>
          <cell r="J285" t="str">
            <v>専務理事</v>
          </cell>
          <cell r="K285" t="str">
            <v>杉山　正信</v>
          </cell>
          <cell r="O285" t="str">
            <v>増島　武</v>
          </cell>
        </row>
        <row r="286">
          <cell r="A286">
            <v>24632</v>
          </cell>
          <cell r="B286" t="str">
            <v>関東信用組合連合</v>
          </cell>
          <cell r="C286" t="str">
            <v>安田　眞次</v>
          </cell>
          <cell r="I286" t="str">
            <v>渡邉　成章</v>
          </cell>
          <cell r="O286" t="str">
            <v>吉田　尚久</v>
          </cell>
        </row>
        <row r="287">
          <cell r="A287">
            <v>24641</v>
          </cell>
          <cell r="B287" t="str">
            <v>オエノンホールディングス</v>
          </cell>
          <cell r="C287" t="str">
            <v>西永　裕司</v>
          </cell>
          <cell r="I287" t="str">
            <v>岩葉　直人</v>
          </cell>
          <cell r="O287" t="str">
            <v>石井　瑞生</v>
          </cell>
        </row>
        <row r="288">
          <cell r="A288">
            <v>24660</v>
          </cell>
          <cell r="B288" t="str">
            <v>帝人グループ</v>
          </cell>
          <cell r="C288" t="str">
            <v>酒井　幸雄</v>
          </cell>
          <cell r="I288" t="str">
            <v>松田　裕四郎</v>
          </cell>
          <cell r="O288" t="str">
            <v>大野　淳</v>
          </cell>
        </row>
        <row r="289">
          <cell r="A289">
            <v>24679</v>
          </cell>
          <cell r="B289" t="str">
            <v>東ソー関連</v>
          </cell>
          <cell r="C289" t="str">
            <v>吉川　哲央</v>
          </cell>
          <cell r="I289" t="str">
            <v>戸野　成郎</v>
          </cell>
          <cell r="O289" t="str">
            <v>上田　宏則</v>
          </cell>
        </row>
        <row r="290">
          <cell r="A290">
            <v>24702</v>
          </cell>
          <cell r="B290" t="str">
            <v>毎日新聞</v>
          </cell>
          <cell r="C290" t="str">
            <v>大島　秀一</v>
          </cell>
          <cell r="I290" t="str">
            <v>西川　光昭</v>
          </cell>
          <cell r="K290" t="str">
            <v>赤松　幸司</v>
          </cell>
          <cell r="O290" t="str">
            <v>讃岐　敏雄</v>
          </cell>
          <cell r="P290" t="str">
            <v>事務局長</v>
          </cell>
          <cell r="Q290" t="str">
            <v>新井　一義</v>
          </cell>
        </row>
        <row r="291">
          <cell r="A291">
            <v>24711</v>
          </cell>
          <cell r="B291" t="str">
            <v>産経</v>
          </cell>
          <cell r="C291" t="str">
            <v>飯塚　浩彦</v>
          </cell>
          <cell r="I291" t="str">
            <v>浅沼　周</v>
          </cell>
          <cell r="O291" t="str">
            <v>小見山　龍治</v>
          </cell>
          <cell r="P291" t="str">
            <v>理事</v>
          </cell>
        </row>
        <row r="292">
          <cell r="A292">
            <v>24721</v>
          </cell>
          <cell r="B292" t="str">
            <v>三井化学</v>
          </cell>
          <cell r="C292" t="str">
            <v>市村　彰浩</v>
          </cell>
          <cell r="I292" t="str">
            <v>上道　敏和</v>
          </cell>
          <cell r="O292" t="str">
            <v>近藤　義和</v>
          </cell>
        </row>
        <row r="293">
          <cell r="A293">
            <v>24749</v>
          </cell>
          <cell r="B293" t="str">
            <v>ラサ工業</v>
          </cell>
          <cell r="C293" t="str">
            <v>坂田　学</v>
          </cell>
          <cell r="I293" t="str">
            <v>片岡　義隆</v>
          </cell>
          <cell r="O293" t="str">
            <v>野口　良治</v>
          </cell>
        </row>
        <row r="294">
          <cell r="A294">
            <v>24758</v>
          </cell>
          <cell r="B294" t="str">
            <v>東光</v>
          </cell>
          <cell r="C294" t="str">
            <v>水野　雅文</v>
          </cell>
          <cell r="I294" t="str">
            <v>梶田　賢哉</v>
          </cell>
          <cell r="O294" t="str">
            <v>宮澤　俊廣</v>
          </cell>
        </row>
        <row r="295">
          <cell r="A295">
            <v>24767</v>
          </cell>
          <cell r="B295" t="str">
            <v>日新製鋼</v>
          </cell>
          <cell r="C295" t="str">
            <v>（小濱　和久）</v>
          </cell>
          <cell r="I295" t="str">
            <v>（遠藤　敬治）</v>
          </cell>
          <cell r="O295" t="str">
            <v>（譲原　智人）</v>
          </cell>
        </row>
        <row r="296">
          <cell r="A296">
            <v>24776</v>
          </cell>
          <cell r="B296" t="str">
            <v>パイオニア</v>
          </cell>
          <cell r="C296" t="str">
            <v>檀上　康彦</v>
          </cell>
          <cell r="I296" t="str">
            <v>（横山　健二）</v>
          </cell>
          <cell r="O296" t="str">
            <v>（津田　出穂）</v>
          </cell>
        </row>
        <row r="297">
          <cell r="A297">
            <v>24794</v>
          </cell>
          <cell r="B297" t="str">
            <v>学研</v>
          </cell>
          <cell r="C297" t="str">
            <v>岩井　英夫</v>
          </cell>
          <cell r="I297" t="str">
            <v>遠藤　武真</v>
          </cell>
          <cell r="O297" t="str">
            <v>木下　隆幸</v>
          </cell>
        </row>
        <row r="298">
          <cell r="A298">
            <v>24800</v>
          </cell>
          <cell r="B298" t="str">
            <v>博報堂</v>
          </cell>
          <cell r="C298" t="str">
            <v>沢田　邦彦</v>
          </cell>
          <cell r="I298" t="str">
            <v>小玉　仁己</v>
          </cell>
          <cell r="O298" t="str">
            <v>松田　良彦</v>
          </cell>
        </row>
        <row r="299">
          <cell r="A299">
            <v>24819</v>
          </cell>
          <cell r="B299" t="str">
            <v>エーアンドエーマテリアル</v>
          </cell>
          <cell r="C299" t="str">
            <v>児玉　誠一郎</v>
          </cell>
          <cell r="I299" t="str">
            <v>石井　健一</v>
          </cell>
          <cell r="O299" t="str">
            <v>米谷　幸二</v>
          </cell>
        </row>
        <row r="300">
          <cell r="A300">
            <v>24846</v>
          </cell>
          <cell r="B300" t="str">
            <v>エーザイ</v>
          </cell>
          <cell r="C300" t="str">
            <v>（今井　英晶）</v>
          </cell>
          <cell r="I300" t="str">
            <v>（青山　豊）</v>
          </cell>
          <cell r="O300" t="str">
            <v>（酒井　克憲）</v>
          </cell>
        </row>
        <row r="301">
          <cell r="A301">
            <v>24864</v>
          </cell>
          <cell r="B301" t="str">
            <v>富士重工業</v>
          </cell>
          <cell r="C301" t="str">
            <v>池田　智彦</v>
          </cell>
          <cell r="I301" t="str">
            <v>石井　彰</v>
          </cell>
          <cell r="O301" t="str">
            <v>清田　真弘</v>
          </cell>
        </row>
        <row r="302">
          <cell r="A302">
            <v>24873</v>
          </cell>
          <cell r="B302" t="str">
            <v>協和エクシオ</v>
          </cell>
          <cell r="C302" t="str">
            <v>（諏訪部　正人）</v>
          </cell>
          <cell r="I302" t="str">
            <v>（藤田　真実）</v>
          </cell>
          <cell r="O302" t="str">
            <v>（川畑　賢一郎）</v>
          </cell>
        </row>
        <row r="303">
          <cell r="A303">
            <v>24882</v>
          </cell>
          <cell r="B303" t="str">
            <v>雇用支援機構</v>
          </cell>
          <cell r="C303" t="str">
            <v>渡延　忠</v>
          </cell>
          <cell r="I303" t="str">
            <v>宮川　悦朗</v>
          </cell>
          <cell r="O303" t="str">
            <v>宮川　悦朗</v>
          </cell>
        </row>
        <row r="304">
          <cell r="A304">
            <v>24891</v>
          </cell>
          <cell r="B304" t="str">
            <v>帝国データバンク</v>
          </cell>
          <cell r="C304" t="str">
            <v>後藤　雅夫</v>
          </cell>
          <cell r="I304" t="str">
            <v>斉藤　孝幸</v>
          </cell>
          <cell r="O304" t="str">
            <v>浅海　光生</v>
          </cell>
        </row>
        <row r="305">
          <cell r="A305">
            <v>24907</v>
          </cell>
          <cell r="B305" t="str">
            <v>ニチバン</v>
          </cell>
          <cell r="C305" t="str">
            <v>酒井　寛規</v>
          </cell>
          <cell r="I305" t="str">
            <v>吉田　功</v>
          </cell>
          <cell r="O305" t="str">
            <v>山岸　達夫</v>
          </cell>
        </row>
        <row r="306">
          <cell r="A306">
            <v>24916</v>
          </cell>
          <cell r="B306" t="str">
            <v>ミツミ</v>
          </cell>
          <cell r="C306" t="str">
            <v>齋藤　求</v>
          </cell>
          <cell r="I306" t="str">
            <v>常世田　薫</v>
          </cell>
        </row>
        <row r="307">
          <cell r="A307">
            <v>24943</v>
          </cell>
          <cell r="B307" t="str">
            <v>東京都家具</v>
          </cell>
          <cell r="C307" t="str">
            <v>（三好　基資）</v>
          </cell>
          <cell r="I307" t="str">
            <v>（和田　開）</v>
          </cell>
          <cell r="O307" t="str">
            <v>（福田　美寿）</v>
          </cell>
          <cell r="P307" t="str">
            <v>事務局長</v>
          </cell>
        </row>
        <row r="308">
          <cell r="A308">
            <v>24952</v>
          </cell>
          <cell r="B308" t="str">
            <v>全国硝子業</v>
          </cell>
          <cell r="C308" t="str">
            <v>鈴木　竹敏</v>
          </cell>
          <cell r="I308" t="str">
            <v>前田　憲二</v>
          </cell>
          <cell r="O308" t="str">
            <v>功刀　恒雄</v>
          </cell>
        </row>
        <row r="309">
          <cell r="A309">
            <v>24961</v>
          </cell>
          <cell r="B309" t="str">
            <v>石油製品販売</v>
          </cell>
          <cell r="C309" t="str">
            <v>酒井　英彦</v>
          </cell>
          <cell r="I309" t="str">
            <v>佐々木　康幸</v>
          </cell>
        </row>
        <row r="310">
          <cell r="A310">
            <v>24971</v>
          </cell>
          <cell r="B310" t="str">
            <v>第一屋製パン</v>
          </cell>
          <cell r="C310" t="str">
            <v>細貝　正統</v>
          </cell>
          <cell r="I310" t="str">
            <v>山口　克己</v>
          </cell>
          <cell r="O310" t="str">
            <v>長谷川　広明</v>
          </cell>
        </row>
        <row r="311">
          <cell r="A311">
            <v>24980</v>
          </cell>
          <cell r="B311" t="str">
            <v>東京化粧品</v>
          </cell>
          <cell r="C311" t="str">
            <v>中野　了</v>
          </cell>
          <cell r="I311" t="str">
            <v>佐藤　英明</v>
          </cell>
          <cell r="O311" t="str">
            <v>高花　武信</v>
          </cell>
        </row>
        <row r="312">
          <cell r="A312">
            <v>25000</v>
          </cell>
          <cell r="B312" t="str">
            <v>日本冶金工業</v>
          </cell>
          <cell r="C312" t="str">
            <v>佐々木　秀一</v>
          </cell>
          <cell r="I312" t="str">
            <v>長谷川　秀晴</v>
          </cell>
          <cell r="O312" t="str">
            <v>岩部　雅美</v>
          </cell>
        </row>
        <row r="313">
          <cell r="A313">
            <v>25028</v>
          </cell>
          <cell r="B313" t="str">
            <v>ジブラルタ</v>
          </cell>
          <cell r="C313" t="str">
            <v>八巻　正明</v>
          </cell>
          <cell r="I313" t="str">
            <v>小林　功一</v>
          </cell>
          <cell r="O313" t="str">
            <v>小林　功一</v>
          </cell>
        </row>
        <row r="314">
          <cell r="A314">
            <v>25037</v>
          </cell>
          <cell r="B314" t="str">
            <v>Ｊ－オイルミルズ</v>
          </cell>
          <cell r="C314" t="str">
            <v>吉田　哲</v>
          </cell>
          <cell r="I314" t="str">
            <v>加賀田　康</v>
          </cell>
          <cell r="O314" t="str">
            <v>大平　幸裕</v>
          </cell>
        </row>
        <row r="315">
          <cell r="A315">
            <v>25055</v>
          </cell>
          <cell r="B315" t="str">
            <v>シナネン</v>
          </cell>
          <cell r="C315" t="str">
            <v>三枝木　俊美</v>
          </cell>
          <cell r="I315" t="str">
            <v>庵原　篤</v>
          </cell>
        </row>
        <row r="316">
          <cell r="A316">
            <v>25064</v>
          </cell>
          <cell r="B316" t="str">
            <v>澁澤</v>
          </cell>
          <cell r="C316" t="str">
            <v>齋藤　秀一</v>
          </cell>
          <cell r="I316" t="str">
            <v>川上　芳夫</v>
          </cell>
          <cell r="O316" t="str">
            <v>岩尾　智俊</v>
          </cell>
        </row>
        <row r="317">
          <cell r="A317">
            <v>25073</v>
          </cell>
          <cell r="B317" t="str">
            <v>カーリット</v>
          </cell>
          <cell r="C317" t="str">
            <v>広橋　賢一</v>
          </cell>
          <cell r="I317" t="str">
            <v>葛西　清夫</v>
          </cell>
          <cell r="O317" t="str">
            <v>福島　秀文</v>
          </cell>
        </row>
        <row r="318">
          <cell r="A318">
            <v>25082</v>
          </cell>
          <cell r="B318" t="str">
            <v>東海カーボン</v>
          </cell>
          <cell r="C318" t="str">
            <v>（室伏　信幸）</v>
          </cell>
          <cell r="I318" t="str">
            <v>（宮本　健司）</v>
          </cell>
          <cell r="O318" t="str">
            <v>（高橋　龍太郎）</v>
          </cell>
        </row>
        <row r="319">
          <cell r="A319">
            <v>25091</v>
          </cell>
          <cell r="B319" t="str">
            <v>倉庫業</v>
          </cell>
          <cell r="C319" t="str">
            <v>小泉　駿一</v>
          </cell>
          <cell r="I319" t="str">
            <v>野崎　章</v>
          </cell>
          <cell r="O319" t="str">
            <v>高橋　久夫</v>
          </cell>
        </row>
        <row r="320">
          <cell r="A320">
            <v>25107</v>
          </cell>
          <cell r="B320" t="str">
            <v>東京都皮革産業</v>
          </cell>
          <cell r="C320" t="str">
            <v>荻津　昭夫</v>
          </cell>
          <cell r="I320" t="str">
            <v>田北　正文</v>
          </cell>
          <cell r="O320" t="str">
            <v>石羽澤　富雄</v>
          </cell>
        </row>
        <row r="321">
          <cell r="A321">
            <v>25116</v>
          </cell>
          <cell r="B321" t="str">
            <v>丸井</v>
          </cell>
          <cell r="C321" t="str">
            <v>石井　友夫</v>
          </cell>
          <cell r="I321" t="str">
            <v>佐藤　光年</v>
          </cell>
          <cell r="O321" t="str">
            <v>太宰　彰宏</v>
          </cell>
        </row>
        <row r="322">
          <cell r="A322">
            <v>25125</v>
          </cell>
          <cell r="B322" t="str">
            <v>全日本空輸</v>
          </cell>
          <cell r="C322" t="str">
            <v>長峯　豊之</v>
          </cell>
          <cell r="I322" t="str">
            <v>郡司　達朗</v>
          </cell>
          <cell r="O322" t="str">
            <v>福田　幸一</v>
          </cell>
        </row>
        <row r="323">
          <cell r="A323">
            <v>25134</v>
          </cell>
          <cell r="B323" t="str">
            <v>電興</v>
          </cell>
          <cell r="C323" t="str">
            <v>笠井　克昭</v>
          </cell>
          <cell r="I323" t="str">
            <v>大西　正利</v>
          </cell>
          <cell r="O323" t="str">
            <v>本多　正明</v>
          </cell>
        </row>
        <row r="324">
          <cell r="A324">
            <v>25143</v>
          </cell>
          <cell r="B324" t="str">
            <v>三井住友トラスト・グループ</v>
          </cell>
          <cell r="C324" t="str">
            <v>横田　顕</v>
          </cell>
          <cell r="I324" t="str">
            <v>亀田　浩一</v>
          </cell>
          <cell r="O324" t="str">
            <v>黒田　純一</v>
          </cell>
          <cell r="Q324" t="str">
            <v>橋爪　章</v>
          </cell>
        </row>
        <row r="325">
          <cell r="A325">
            <v>25152</v>
          </cell>
          <cell r="B325" t="str">
            <v>日本化学工業</v>
          </cell>
          <cell r="C325" t="str">
            <v>江口　幸夫</v>
          </cell>
          <cell r="I325" t="str">
            <v>谷川　寛</v>
          </cell>
          <cell r="O325" t="str">
            <v>河野　玄進</v>
          </cell>
        </row>
        <row r="326">
          <cell r="A326">
            <v>25161</v>
          </cell>
          <cell r="B326" t="str">
            <v>大沢</v>
          </cell>
          <cell r="C326" t="str">
            <v>北澤　規武</v>
          </cell>
          <cell r="I326" t="str">
            <v>三崎　芳陽</v>
          </cell>
        </row>
        <row r="327">
          <cell r="A327">
            <v>25171</v>
          </cell>
          <cell r="B327" t="str">
            <v>首都高速道路</v>
          </cell>
          <cell r="C327" t="str">
            <v>今泉　伸一郎</v>
          </cell>
          <cell r="I327" t="str">
            <v>内田　竜太郎</v>
          </cell>
          <cell r="O327" t="str">
            <v>矢野　喜代美</v>
          </cell>
        </row>
        <row r="328">
          <cell r="A328">
            <v>25180</v>
          </cell>
          <cell r="B328" t="str">
            <v>全国労働金庫</v>
          </cell>
          <cell r="C328" t="str">
            <v>田中　秀和</v>
          </cell>
          <cell r="I328" t="str">
            <v>舛谷　秀</v>
          </cell>
        </row>
        <row r="329">
          <cell r="A329">
            <v>25204</v>
          </cell>
          <cell r="B329" t="str">
            <v>パッケージ工業</v>
          </cell>
          <cell r="C329" t="str">
            <v>野原　洋一</v>
          </cell>
          <cell r="I329" t="str">
            <v>渡辺　政道</v>
          </cell>
          <cell r="O329" t="str">
            <v>渡辺　政道</v>
          </cell>
        </row>
        <row r="330">
          <cell r="A330">
            <v>25213</v>
          </cell>
          <cell r="B330" t="str">
            <v>宮地</v>
          </cell>
          <cell r="C330" t="str">
            <v>中山　忠啓</v>
          </cell>
          <cell r="I330" t="str">
            <v>佐藤　正俊</v>
          </cell>
        </row>
        <row r="331">
          <cell r="A331">
            <v>25222</v>
          </cell>
          <cell r="B331" t="str">
            <v>アルプス電気</v>
          </cell>
          <cell r="C331" t="str">
            <v>都築　仁</v>
          </cell>
          <cell r="I331" t="str">
            <v>松山　慎二</v>
          </cell>
          <cell r="O331" t="str">
            <v>小池　隆</v>
          </cell>
        </row>
        <row r="332">
          <cell r="A332">
            <v>25269</v>
          </cell>
          <cell r="B332" t="str">
            <v>大正製薬</v>
          </cell>
          <cell r="C332" t="str">
            <v>渡邊　哲</v>
          </cell>
          <cell r="I332" t="str">
            <v>高橋　健次</v>
          </cell>
          <cell r="O332" t="str">
            <v>佐藤　良</v>
          </cell>
        </row>
        <row r="333">
          <cell r="A333">
            <v>25278</v>
          </cell>
          <cell r="B333" t="str">
            <v>太平電業</v>
          </cell>
          <cell r="C333" t="str">
            <v>光富　勉</v>
          </cell>
          <cell r="I333" t="str">
            <v>佐野　雄一</v>
          </cell>
        </row>
        <row r="334">
          <cell r="A334">
            <v>25296</v>
          </cell>
          <cell r="B334" t="str">
            <v>マルハニチロ</v>
          </cell>
          <cell r="C334" t="str">
            <v>栗田　和明</v>
          </cell>
          <cell r="I334" t="str">
            <v>小松原　義男</v>
          </cell>
          <cell r="O334" t="str">
            <v>大熊　良子</v>
          </cell>
        </row>
        <row r="335">
          <cell r="A335">
            <v>25311</v>
          </cell>
          <cell r="B335" t="str">
            <v>立正佼成会</v>
          </cell>
          <cell r="C335" t="str">
            <v>菊池　京子</v>
          </cell>
          <cell r="I335" t="str">
            <v>谷川　浩通</v>
          </cell>
        </row>
        <row r="336">
          <cell r="A336">
            <v>25320</v>
          </cell>
          <cell r="B336" t="str">
            <v>コムシスホールディングス</v>
          </cell>
          <cell r="C336" t="str">
            <v>黒川　正展</v>
          </cell>
          <cell r="I336" t="str">
            <v>川島　仁</v>
          </cell>
          <cell r="O336" t="str">
            <v>佐藤　和廣</v>
          </cell>
        </row>
        <row r="337">
          <cell r="A337">
            <v>25339</v>
          </cell>
          <cell r="B337" t="str">
            <v>東京都電機</v>
          </cell>
          <cell r="C337" t="str">
            <v>鈴木　敏雄</v>
          </cell>
          <cell r="I337" t="str">
            <v>浅野　廉敏</v>
          </cell>
          <cell r="J337" t="str">
            <v>専務理事</v>
          </cell>
          <cell r="O337" t="str">
            <v>渡辺　勤</v>
          </cell>
          <cell r="P337" t="str">
            <v>事務局長</v>
          </cell>
        </row>
        <row r="338">
          <cell r="A338">
            <v>25357</v>
          </cell>
          <cell r="B338" t="str">
            <v>住友大阪セメント</v>
          </cell>
          <cell r="C338" t="str">
            <v>菅　雄志</v>
          </cell>
          <cell r="I338" t="str">
            <v>末岡　友博</v>
          </cell>
          <cell r="O338" t="str">
            <v>小杉　淳</v>
          </cell>
        </row>
        <row r="339">
          <cell r="A339">
            <v>25366</v>
          </cell>
          <cell r="B339" t="str">
            <v>ＫＹＢ</v>
          </cell>
          <cell r="C339" t="str">
            <v>久田　英司</v>
          </cell>
          <cell r="I339" t="str">
            <v>小島　康裕</v>
          </cell>
          <cell r="O339" t="str">
            <v>古野　健人</v>
          </cell>
        </row>
        <row r="340">
          <cell r="A340">
            <v>25384</v>
          </cell>
          <cell r="B340" t="str">
            <v>東武流通</v>
          </cell>
          <cell r="C340" t="str">
            <v>小島　隆紀</v>
          </cell>
          <cell r="I340" t="str">
            <v>高野　久昭</v>
          </cell>
          <cell r="O340" t="str">
            <v>福田　博之</v>
          </cell>
        </row>
        <row r="341">
          <cell r="A341">
            <v>25418</v>
          </cell>
          <cell r="B341" t="str">
            <v>ブリヂストン</v>
          </cell>
          <cell r="C341" t="str">
            <v>余地　晋一</v>
          </cell>
          <cell r="I341" t="str">
            <v>国井　政顕</v>
          </cell>
          <cell r="O341" t="str">
            <v>安住　康志</v>
          </cell>
        </row>
        <row r="342">
          <cell r="A342">
            <v>25427</v>
          </cell>
          <cell r="B342" t="str">
            <v>大陽日酸</v>
          </cell>
          <cell r="C342" t="str">
            <v>石川　潤</v>
          </cell>
          <cell r="I342" t="str">
            <v>渡辺　満</v>
          </cell>
          <cell r="O342" t="str">
            <v>佐藤　進</v>
          </cell>
        </row>
        <row r="343">
          <cell r="A343">
            <v>25436</v>
          </cell>
          <cell r="B343" t="str">
            <v>東京製本</v>
          </cell>
          <cell r="C343" t="str">
            <v>飛里　恒男</v>
          </cell>
          <cell r="I343" t="str">
            <v>根岸　勉</v>
          </cell>
          <cell r="O343" t="str">
            <v>米沢　幸也</v>
          </cell>
        </row>
        <row r="344">
          <cell r="A344">
            <v>25454</v>
          </cell>
          <cell r="B344" t="str">
            <v>大日精化</v>
          </cell>
          <cell r="C344" t="str">
            <v>（中村　一男）</v>
          </cell>
          <cell r="I344" t="str">
            <v>（瀧下　啓介）</v>
          </cell>
          <cell r="O344" t="str">
            <v>（瀧下　啓介）</v>
          </cell>
        </row>
        <row r="345">
          <cell r="A345">
            <v>25463</v>
          </cell>
          <cell r="B345" t="str">
            <v>後楽園</v>
          </cell>
          <cell r="C345" t="str">
            <v>野村　龍介</v>
          </cell>
          <cell r="I345" t="str">
            <v>前川　満彦</v>
          </cell>
          <cell r="O345" t="str">
            <v>幸山　竜哉</v>
          </cell>
        </row>
        <row r="346">
          <cell r="A346">
            <v>25472</v>
          </cell>
          <cell r="B346" t="str">
            <v>日本合板</v>
          </cell>
          <cell r="C346" t="str">
            <v>吉田　繁</v>
          </cell>
          <cell r="I346" t="str">
            <v>滑川　誠二</v>
          </cell>
          <cell r="O346" t="str">
            <v>日向寺　道康</v>
          </cell>
        </row>
        <row r="347">
          <cell r="A347">
            <v>25481</v>
          </cell>
          <cell r="B347" t="str">
            <v>ミツウロコ</v>
          </cell>
          <cell r="C347" t="str">
            <v>田島　晃平</v>
          </cell>
          <cell r="I347" t="str">
            <v>佐藤　英夫</v>
          </cell>
          <cell r="O347" t="str">
            <v>高橋　靖彦</v>
          </cell>
        </row>
        <row r="348">
          <cell r="A348">
            <v>25506</v>
          </cell>
          <cell r="B348" t="str">
            <v>アンリツ</v>
          </cell>
          <cell r="C348" t="str">
            <v>谷合  俊澄</v>
          </cell>
          <cell r="I348" t="str">
            <v>内藤　宣明</v>
          </cell>
          <cell r="O348" t="str">
            <v>深野　勝美</v>
          </cell>
        </row>
        <row r="349">
          <cell r="A349">
            <v>25524</v>
          </cell>
          <cell r="B349" t="str">
            <v>中村屋</v>
          </cell>
          <cell r="C349" t="str">
            <v>二本松　壽</v>
          </cell>
          <cell r="I349" t="str">
            <v>今井　浩</v>
          </cell>
          <cell r="O349" t="str">
            <v>佐野　直之</v>
          </cell>
        </row>
        <row r="350">
          <cell r="A350">
            <v>25533</v>
          </cell>
          <cell r="B350" t="str">
            <v>ＭＳＤ</v>
          </cell>
          <cell r="C350" t="str">
            <v>池田　猛</v>
          </cell>
          <cell r="I350" t="str">
            <v>世古　雅也</v>
          </cell>
          <cell r="O350" t="str">
            <v>丸井　英之</v>
          </cell>
        </row>
        <row r="351">
          <cell r="A351">
            <v>25551</v>
          </cell>
          <cell r="B351" t="str">
            <v>文祥堂</v>
          </cell>
          <cell r="C351" t="str">
            <v>武田  吉央</v>
          </cell>
          <cell r="I351" t="str">
            <v>西村　浩一</v>
          </cell>
          <cell r="O351" t="str">
            <v>西村　浩一</v>
          </cell>
        </row>
        <row r="352">
          <cell r="A352">
            <v>25561</v>
          </cell>
          <cell r="B352" t="str">
            <v>タチエス</v>
          </cell>
          <cell r="C352" t="str">
            <v>野上　義之</v>
          </cell>
          <cell r="I352" t="str">
            <v>神谷　滕</v>
          </cell>
          <cell r="O352" t="str">
            <v>橋本　哲也</v>
          </cell>
        </row>
        <row r="353">
          <cell r="A353">
            <v>25570</v>
          </cell>
          <cell r="B353" t="str">
            <v>市田</v>
          </cell>
          <cell r="C353" t="str">
            <v>日吉　龍二</v>
          </cell>
          <cell r="I353" t="str">
            <v>中西　健二</v>
          </cell>
          <cell r="O353" t="str">
            <v>村尾　佳子</v>
          </cell>
        </row>
        <row r="354">
          <cell r="A354">
            <v>25589</v>
          </cell>
          <cell r="B354" t="str">
            <v>日立物流</v>
          </cell>
          <cell r="C354" t="str">
            <v>前川　英利</v>
          </cell>
          <cell r="I354" t="str">
            <v>中村　浩</v>
          </cell>
          <cell r="O354" t="str">
            <v>田所　厚実</v>
          </cell>
        </row>
        <row r="355">
          <cell r="A355">
            <v>25603</v>
          </cell>
          <cell r="B355" t="str">
            <v>パレット</v>
          </cell>
          <cell r="C355" t="str">
            <v>矢島　岐</v>
          </cell>
          <cell r="D355" t="str">
            <v>H26.4.19～</v>
          </cell>
          <cell r="I355" t="str">
            <v>赤川　勲</v>
          </cell>
          <cell r="O355" t="str">
            <v>成田　実</v>
          </cell>
        </row>
        <row r="356">
          <cell r="A356">
            <v>25612</v>
          </cell>
          <cell r="B356" t="str">
            <v>ＤＯＷＡ</v>
          </cell>
          <cell r="C356" t="str">
            <v>松下　克治</v>
          </cell>
          <cell r="I356" t="str">
            <v>庄司　博</v>
          </cell>
          <cell r="O356" t="str">
            <v>安藤　亮</v>
          </cell>
        </row>
        <row r="357">
          <cell r="A357">
            <v>25621</v>
          </cell>
          <cell r="B357" t="str">
            <v>東芝機械</v>
          </cell>
          <cell r="C357" t="str">
            <v>岸本　吉弘</v>
          </cell>
          <cell r="I357" t="str">
            <v>栗原　陽一</v>
          </cell>
          <cell r="O357" t="str">
            <v>鈴木　信博</v>
          </cell>
        </row>
        <row r="358">
          <cell r="A358">
            <v>25640</v>
          </cell>
          <cell r="B358" t="str">
            <v>ＨＯＹＡ</v>
          </cell>
          <cell r="C358" t="str">
            <v>鈴木　洋</v>
          </cell>
          <cell r="I358" t="str">
            <v>瀧沢　政視</v>
          </cell>
          <cell r="O358" t="str">
            <v>金本　伸二郎</v>
          </cell>
        </row>
        <row r="359">
          <cell r="A359">
            <v>25668</v>
          </cell>
          <cell r="B359" t="str">
            <v>三井倉庫ホールディングス</v>
          </cell>
          <cell r="C359" t="str">
            <v>中谷　幸裕</v>
          </cell>
          <cell r="I359" t="str">
            <v>山崎　順朗</v>
          </cell>
          <cell r="O359" t="str">
            <v>安藤　誠</v>
          </cell>
        </row>
        <row r="360">
          <cell r="A360">
            <v>25677</v>
          </cell>
          <cell r="B360" t="str">
            <v>三井製糖北糖</v>
          </cell>
          <cell r="C360" t="str">
            <v>雲谷　雅昭</v>
          </cell>
          <cell r="I360" t="str">
            <v>中村　隆二</v>
          </cell>
          <cell r="O360" t="str">
            <v>（堀浜　弘志）</v>
          </cell>
        </row>
        <row r="361">
          <cell r="A361">
            <v>25686</v>
          </cell>
          <cell r="B361" t="str">
            <v>タムラ製作所</v>
          </cell>
          <cell r="C361" t="str">
            <v>久保　肇</v>
          </cell>
          <cell r="I361" t="str">
            <v>武田　隆志</v>
          </cell>
          <cell r="O361" t="str">
            <v>山縣　政男</v>
          </cell>
        </row>
        <row r="362">
          <cell r="A362">
            <v>25695</v>
          </cell>
          <cell r="B362" t="str">
            <v>セントラル硝子</v>
          </cell>
          <cell r="C362" t="str">
            <v>岩崎　成俊</v>
          </cell>
          <cell r="I362" t="str">
            <v>大串　誠</v>
          </cell>
          <cell r="O362" t="str">
            <v>（鳥井　理恵子）</v>
          </cell>
        </row>
        <row r="363">
          <cell r="A363">
            <v>25701</v>
          </cell>
          <cell r="B363" t="str">
            <v>機缶</v>
          </cell>
          <cell r="C363" t="str">
            <v>三浦　繁夫</v>
          </cell>
          <cell r="I363" t="str">
            <v>渡辺　久泰</v>
          </cell>
          <cell r="O363" t="str">
            <v>渡辺　久泰</v>
          </cell>
        </row>
        <row r="364">
          <cell r="A364">
            <v>25710</v>
          </cell>
          <cell r="B364" t="str">
            <v>藤田観光</v>
          </cell>
          <cell r="C364" t="str">
            <v>山田　健昭</v>
          </cell>
          <cell r="I364" t="str">
            <v>橋本　貴</v>
          </cell>
          <cell r="O364" t="str">
            <v>古山　厚</v>
          </cell>
        </row>
        <row r="365">
          <cell r="A365">
            <v>25756</v>
          </cell>
          <cell r="B365" t="str">
            <v>東京都ニット</v>
          </cell>
          <cell r="C365" t="str">
            <v>近江　誠</v>
          </cell>
          <cell r="I365" t="str">
            <v>古川　淳一</v>
          </cell>
          <cell r="O365" t="str">
            <v>古川　淳一</v>
          </cell>
        </row>
        <row r="366">
          <cell r="A366">
            <v>25765</v>
          </cell>
          <cell r="B366" t="str">
            <v>朝日新聞</v>
          </cell>
          <cell r="C366" t="str">
            <v>（渡邉　雅隆）</v>
          </cell>
          <cell r="I366" t="str">
            <v>（敷田　義人）</v>
          </cell>
          <cell r="O366" t="str">
            <v>（飯田　留美子）</v>
          </cell>
        </row>
        <row r="367">
          <cell r="A367">
            <v>25774</v>
          </cell>
          <cell r="B367" t="str">
            <v>東燃ゼネラルグループ</v>
          </cell>
          <cell r="C367" t="str">
            <v>佐々木　英明</v>
          </cell>
          <cell r="I367" t="str">
            <v>浜口　幸治</v>
          </cell>
          <cell r="O367" t="str">
            <v>井上　彰夫</v>
          </cell>
        </row>
        <row r="368">
          <cell r="A368">
            <v>25783</v>
          </cell>
          <cell r="B368" t="str">
            <v>東京都報道事業</v>
          </cell>
          <cell r="C368" t="str">
            <v>川嶋　明</v>
          </cell>
          <cell r="I368" t="str">
            <v>後藤　利美</v>
          </cell>
          <cell r="O368" t="str">
            <v>石場　勇</v>
          </cell>
        </row>
        <row r="369">
          <cell r="A369">
            <v>25792</v>
          </cell>
          <cell r="B369" t="str">
            <v>東京都電気工事</v>
          </cell>
          <cell r="C369" t="str">
            <v>西村　康廣</v>
          </cell>
          <cell r="I369" t="str">
            <v>倉持　孝</v>
          </cell>
          <cell r="O369" t="str">
            <v>髙橋　一夫</v>
          </cell>
        </row>
        <row r="370">
          <cell r="A370">
            <v>25826</v>
          </cell>
          <cell r="B370" t="str">
            <v>独立行政法人水資源機構</v>
          </cell>
          <cell r="C370" t="str">
            <v>嶋田　治広</v>
          </cell>
          <cell r="I370" t="str">
            <v>酒井　隆好</v>
          </cell>
          <cell r="O370" t="str">
            <v>岡本　恭武</v>
          </cell>
        </row>
        <row r="371">
          <cell r="A371">
            <v>25835</v>
          </cell>
          <cell r="B371" t="str">
            <v>富士電機</v>
          </cell>
          <cell r="C371" t="str">
            <v>松井　洋明</v>
          </cell>
          <cell r="I371" t="str">
            <v>須藤　達也</v>
          </cell>
          <cell r="O371" t="str">
            <v>佐渡　珠美</v>
          </cell>
        </row>
        <row r="372">
          <cell r="A372">
            <v>25862</v>
          </cell>
          <cell r="B372" t="str">
            <v>東京自動車サービス</v>
          </cell>
          <cell r="C372" t="str">
            <v>石塚　秀昭</v>
          </cell>
          <cell r="I372" t="str">
            <v>河井　則雄</v>
          </cell>
          <cell r="O372" t="str">
            <v>深澤　昇</v>
          </cell>
        </row>
        <row r="373">
          <cell r="A373">
            <v>25871</v>
          </cell>
          <cell r="B373" t="str">
            <v>フランスベッドグループ</v>
          </cell>
          <cell r="C373" t="str">
            <v>池田　茂</v>
          </cell>
          <cell r="I373" t="str">
            <v>土屋　誠一郎</v>
          </cell>
          <cell r="O373" t="str">
            <v>藤井　隆二</v>
          </cell>
        </row>
        <row r="374">
          <cell r="A374">
            <v>25881</v>
          </cell>
          <cell r="B374" t="str">
            <v>ミライト</v>
          </cell>
          <cell r="C374" t="str">
            <v>十河　政史</v>
          </cell>
          <cell r="I374" t="str">
            <v>薄井　悦夫</v>
          </cell>
          <cell r="O374" t="str">
            <v>久野　玲</v>
          </cell>
        </row>
        <row r="375">
          <cell r="A375">
            <v>25890</v>
          </cell>
          <cell r="B375" t="str">
            <v>印刷製本包装機械</v>
          </cell>
          <cell r="C375" t="str">
            <v>瀬戸　良皓</v>
          </cell>
          <cell r="I375" t="str">
            <v>（田中　保）</v>
          </cell>
          <cell r="O375" t="str">
            <v>（大畑　光也）</v>
          </cell>
        </row>
        <row r="376">
          <cell r="A376">
            <v>25905</v>
          </cell>
          <cell r="B376" t="str">
            <v>関東百貨店</v>
          </cell>
          <cell r="C376" t="str">
            <v>永井　廣司</v>
          </cell>
          <cell r="I376" t="str">
            <v>植松　利文</v>
          </cell>
          <cell r="O376" t="str">
            <v>高橋　正也</v>
          </cell>
        </row>
        <row r="377">
          <cell r="A377">
            <v>25914</v>
          </cell>
          <cell r="B377" t="str">
            <v>セイコー</v>
          </cell>
          <cell r="C377" t="str">
            <v>大熊　右泰</v>
          </cell>
          <cell r="I377" t="str">
            <v>荻野　雅人</v>
          </cell>
          <cell r="O377" t="str">
            <v>中津川　智之</v>
          </cell>
        </row>
        <row r="378">
          <cell r="A378">
            <v>25923</v>
          </cell>
          <cell r="B378" t="str">
            <v>近畿日本ツーリスト</v>
          </cell>
          <cell r="C378" t="str">
            <v>加藤　真人</v>
          </cell>
          <cell r="I378" t="str">
            <v>太田　芳文</v>
          </cell>
          <cell r="O378" t="str">
            <v>川崎　修司</v>
          </cell>
        </row>
        <row r="379">
          <cell r="A379">
            <v>25932</v>
          </cell>
          <cell r="B379" t="str">
            <v>ニユートーキヨー</v>
          </cell>
          <cell r="C379" t="str">
            <v>江南　健一</v>
          </cell>
          <cell r="I379" t="str">
            <v>齋藤　一則</v>
          </cell>
          <cell r="O379" t="str">
            <v>奈良　光</v>
          </cell>
        </row>
        <row r="380">
          <cell r="A380">
            <v>25941</v>
          </cell>
          <cell r="B380" t="str">
            <v>横河ブリッジホールディングス</v>
          </cell>
          <cell r="C380" t="str">
            <v>名取　暢</v>
          </cell>
          <cell r="I380" t="str">
            <v>田辺　博幸</v>
          </cell>
          <cell r="O380" t="str">
            <v>伊藤　日出喜</v>
          </cell>
        </row>
        <row r="381">
          <cell r="A381">
            <v>25951</v>
          </cell>
          <cell r="B381" t="str">
            <v>東京女子医科大学</v>
          </cell>
          <cell r="C381" t="str">
            <v>上塚　芳郎</v>
          </cell>
          <cell r="I381" t="str">
            <v>小林　秀夫</v>
          </cell>
          <cell r="O381" t="str">
            <v>雲谷　政司</v>
          </cell>
        </row>
        <row r="382">
          <cell r="A382">
            <v>25979</v>
          </cell>
          <cell r="B382" t="str">
            <v>日清オイリオグループ</v>
          </cell>
          <cell r="C382" t="str">
            <v>小林　新</v>
          </cell>
          <cell r="I382" t="str">
            <v>石橋　和幸</v>
          </cell>
          <cell r="O382" t="str">
            <v>鹿沼　伸</v>
          </cell>
        </row>
        <row r="383">
          <cell r="A383">
            <v>25988</v>
          </cell>
          <cell r="B383" t="str">
            <v>ニヤクコーポレーション</v>
          </cell>
          <cell r="C383" t="str">
            <v>卜藏　健治</v>
          </cell>
          <cell r="I383" t="str">
            <v>野口　賢一</v>
          </cell>
          <cell r="O383" t="str">
            <v>福政　耕治</v>
          </cell>
        </row>
        <row r="384">
          <cell r="A384">
            <v>25997</v>
          </cell>
          <cell r="B384" t="str">
            <v>日本化薬</v>
          </cell>
          <cell r="C384" t="str">
            <v>三上　浩</v>
          </cell>
          <cell r="I384" t="str">
            <v>根立　隆一</v>
          </cell>
          <cell r="O384" t="str">
            <v>小林　誠一</v>
          </cell>
        </row>
        <row r="385">
          <cell r="A385">
            <v>26008</v>
          </cell>
          <cell r="B385" t="str">
            <v>ＮＯＫ</v>
          </cell>
          <cell r="C385" t="str">
            <v>横内　孝人</v>
          </cell>
          <cell r="I385" t="str">
            <v>本田　潤</v>
          </cell>
          <cell r="O385" t="str">
            <v>中野　明行</v>
          </cell>
        </row>
        <row r="386">
          <cell r="A386">
            <v>26017</v>
          </cell>
          <cell r="B386" t="str">
            <v>日揮</v>
          </cell>
          <cell r="C386" t="str">
            <v>野原　延孝</v>
          </cell>
          <cell r="I386" t="str">
            <v>高橋　茂</v>
          </cell>
          <cell r="O386" t="str">
            <v>渡部　誠</v>
          </cell>
        </row>
        <row r="387">
          <cell r="A387">
            <v>26035</v>
          </cell>
          <cell r="B387" t="str">
            <v>サクサ</v>
          </cell>
          <cell r="C387" t="str">
            <v>井上　洋一</v>
          </cell>
          <cell r="I387" t="str">
            <v>坂戸　永典</v>
          </cell>
          <cell r="O387" t="str">
            <v>田中　洋二</v>
          </cell>
        </row>
        <row r="388">
          <cell r="A388">
            <v>26053</v>
          </cell>
          <cell r="B388" t="str">
            <v>日本電子</v>
          </cell>
          <cell r="C388" t="str">
            <v>沢田　吉博</v>
          </cell>
          <cell r="I388" t="str">
            <v>関　敦司</v>
          </cell>
          <cell r="O388" t="str">
            <v>末岡　弘</v>
          </cell>
        </row>
        <row r="389">
          <cell r="A389">
            <v>26062</v>
          </cell>
          <cell r="B389" t="str">
            <v>商船三井</v>
          </cell>
          <cell r="C389" t="str">
            <v>八嶋　浩一</v>
          </cell>
          <cell r="I389" t="str">
            <v>祁答院　包則</v>
          </cell>
          <cell r="O389" t="str">
            <v>草柳　浩子</v>
          </cell>
        </row>
        <row r="390">
          <cell r="A390">
            <v>26071</v>
          </cell>
          <cell r="B390" t="str">
            <v>創聖</v>
          </cell>
          <cell r="C390" t="str">
            <v>石嶋　謙二</v>
          </cell>
          <cell r="I390" t="str">
            <v>石黒　正司</v>
          </cell>
          <cell r="O390" t="str">
            <v>橋井　浩二</v>
          </cell>
        </row>
        <row r="391">
          <cell r="A391">
            <v>26090</v>
          </cell>
          <cell r="B391" t="str">
            <v>レナウングループ</v>
          </cell>
          <cell r="C391" t="str">
            <v>井戸　勝寿</v>
          </cell>
          <cell r="I391" t="str">
            <v>鈴木　英一</v>
          </cell>
          <cell r="O391" t="str">
            <v>天岡　豊彦</v>
          </cell>
        </row>
        <row r="392">
          <cell r="A392">
            <v>26114</v>
          </cell>
          <cell r="B392" t="str">
            <v>プログレス</v>
          </cell>
          <cell r="C392" t="str">
            <v>小宮山　英一</v>
          </cell>
          <cell r="I392" t="str">
            <v>藤崎　努</v>
          </cell>
          <cell r="O392" t="str">
            <v>山崎　美代子</v>
          </cell>
        </row>
        <row r="393">
          <cell r="A393">
            <v>26132</v>
          </cell>
          <cell r="B393" t="str">
            <v>佐藤工業</v>
          </cell>
          <cell r="C393" t="str">
            <v>國本　尚志</v>
          </cell>
          <cell r="I393" t="str">
            <v>河久保　宏行</v>
          </cell>
          <cell r="O393" t="str">
            <v>河久保　宏行</v>
          </cell>
        </row>
        <row r="394">
          <cell r="A394">
            <v>26141</v>
          </cell>
          <cell r="B394" t="str">
            <v>東京都鉄二</v>
          </cell>
          <cell r="C394" t="str">
            <v>榎本　四郎</v>
          </cell>
          <cell r="I394" t="str">
            <v>小板橋　茂</v>
          </cell>
        </row>
        <row r="395">
          <cell r="A395">
            <v>26151</v>
          </cell>
          <cell r="B395" t="str">
            <v>杏林</v>
          </cell>
          <cell r="C395" t="str">
            <v>松本　臣春</v>
          </cell>
          <cell r="I395" t="str">
            <v>山口　剛</v>
          </cell>
          <cell r="O395" t="str">
            <v>安西　芳美</v>
          </cell>
        </row>
        <row r="396">
          <cell r="A396">
            <v>26160</v>
          </cell>
          <cell r="B396" t="str">
            <v>千代田グラビヤ</v>
          </cell>
          <cell r="C396" t="str">
            <v>村田　邦博</v>
          </cell>
          <cell r="I396" t="str">
            <v>須藤　勉</v>
          </cell>
          <cell r="O396" t="str">
            <v>室伏　広行</v>
          </cell>
        </row>
        <row r="397">
          <cell r="A397">
            <v>26179</v>
          </cell>
          <cell r="B397" t="str">
            <v>若築建設</v>
          </cell>
          <cell r="C397" t="str">
            <v>長谷川　洋一</v>
          </cell>
          <cell r="I397" t="str">
            <v>青木　伸一</v>
          </cell>
          <cell r="O397" t="str">
            <v>池田　幸雄</v>
          </cell>
        </row>
        <row r="398">
          <cell r="A398">
            <v>26188</v>
          </cell>
          <cell r="B398" t="str">
            <v>東日本銀行</v>
          </cell>
          <cell r="C398" t="str">
            <v>越阪部　勝実</v>
          </cell>
          <cell r="I398" t="str">
            <v>上田　和廣</v>
          </cell>
          <cell r="O398" t="str">
            <v>高橋　正一</v>
          </cell>
        </row>
        <row r="399">
          <cell r="A399">
            <v>26197</v>
          </cell>
          <cell r="B399" t="str">
            <v>日本電気計器検定所</v>
          </cell>
          <cell r="C399" t="str">
            <v>川端　博行</v>
          </cell>
          <cell r="I399" t="str">
            <v>中島　和佳</v>
          </cell>
          <cell r="O399" t="str">
            <v>井手　努</v>
          </cell>
        </row>
        <row r="400">
          <cell r="A400">
            <v>26202</v>
          </cell>
          <cell r="B400" t="str">
            <v>東急百貨店</v>
          </cell>
          <cell r="C400" t="str">
            <v>丹野　謙次</v>
          </cell>
          <cell r="I400" t="str">
            <v>柴田　典彦</v>
          </cell>
          <cell r="O400" t="str">
            <v>根津　伸行</v>
          </cell>
        </row>
        <row r="401">
          <cell r="A401">
            <v>26211</v>
          </cell>
          <cell r="B401" t="str">
            <v>東日本プラスチック</v>
          </cell>
          <cell r="C401" t="str">
            <v>時田　周明</v>
          </cell>
          <cell r="I401" t="str">
            <v>植田　秀一</v>
          </cell>
          <cell r="O401" t="str">
            <v>佐藤　栄一</v>
          </cell>
        </row>
        <row r="402">
          <cell r="A402">
            <v>26249</v>
          </cell>
          <cell r="B402" t="str">
            <v>東京機器</v>
          </cell>
          <cell r="C402" t="str">
            <v>岩崎　圭三郎</v>
          </cell>
          <cell r="I402" t="str">
            <v>丸山  勝美</v>
          </cell>
          <cell r="O402" t="str">
            <v>高橋　勧</v>
          </cell>
        </row>
        <row r="403">
          <cell r="A403">
            <v>26258</v>
          </cell>
          <cell r="B403" t="str">
            <v>あおぞら銀行</v>
          </cell>
          <cell r="C403" t="str">
            <v>山根　武</v>
          </cell>
          <cell r="I403" t="str">
            <v>毛利　元重</v>
          </cell>
          <cell r="O403" t="str">
            <v>鳥居　潤子</v>
          </cell>
        </row>
        <row r="404">
          <cell r="A404">
            <v>26267</v>
          </cell>
          <cell r="B404" t="str">
            <v>計機</v>
          </cell>
          <cell r="C404" t="str">
            <v>杉　時夫</v>
          </cell>
          <cell r="I404" t="str">
            <v>大山　和雄</v>
          </cell>
          <cell r="O404" t="str">
            <v>萱原　隆志</v>
          </cell>
        </row>
        <row r="405">
          <cell r="A405">
            <v>26276</v>
          </cell>
          <cell r="B405" t="str">
            <v>全国設計事務所</v>
          </cell>
          <cell r="C405" t="str">
            <v>石井　純</v>
          </cell>
          <cell r="I405" t="str">
            <v>伊藤　晴康</v>
          </cell>
          <cell r="O405" t="str">
            <v>平沼　正則</v>
          </cell>
          <cell r="P405" t="str">
            <v>事務局長</v>
          </cell>
        </row>
        <row r="406">
          <cell r="A406">
            <v>26294</v>
          </cell>
          <cell r="B406" t="str">
            <v>ぺんてる</v>
          </cell>
          <cell r="C406" t="str">
            <v>和田　優</v>
          </cell>
          <cell r="I406" t="str">
            <v>遠藤　幹雄</v>
          </cell>
          <cell r="O406" t="str">
            <v>島崎　誠</v>
          </cell>
        </row>
        <row r="407">
          <cell r="A407">
            <v>26300</v>
          </cell>
          <cell r="B407" t="str">
            <v>日本国土開発</v>
          </cell>
          <cell r="C407" t="str">
            <v>土代　政行</v>
          </cell>
          <cell r="I407" t="str">
            <v>十河　裕介</v>
          </cell>
        </row>
        <row r="408">
          <cell r="A408">
            <v>26319</v>
          </cell>
          <cell r="B408" t="str">
            <v>大和製罐</v>
          </cell>
          <cell r="C408" t="str">
            <v>栗山　雅之</v>
          </cell>
          <cell r="I408" t="str">
            <v>川副　松史</v>
          </cell>
        </row>
        <row r="409">
          <cell r="A409">
            <v>26328</v>
          </cell>
          <cell r="B409" t="str">
            <v>吉野工業所</v>
          </cell>
          <cell r="C409" t="str">
            <v>作田　克美</v>
          </cell>
          <cell r="I409" t="str">
            <v>笹　　修</v>
          </cell>
          <cell r="O409" t="str">
            <v>戸田　秀則</v>
          </cell>
        </row>
        <row r="410">
          <cell r="A410">
            <v>26337</v>
          </cell>
          <cell r="B410" t="str">
            <v>オンワード樫山</v>
          </cell>
          <cell r="C410" t="str">
            <v>飯塚　賢一</v>
          </cell>
          <cell r="I410" t="str">
            <v>堤　桂一郎</v>
          </cell>
          <cell r="O410" t="str">
            <v>永井　進晴</v>
          </cell>
        </row>
        <row r="411">
          <cell r="A411">
            <v>26355</v>
          </cell>
          <cell r="B411" t="str">
            <v>鷺宮</v>
          </cell>
          <cell r="C411" t="str">
            <v>郡山　千年</v>
          </cell>
          <cell r="I411" t="str">
            <v>関野　豊</v>
          </cell>
          <cell r="O411" t="str">
            <v>岡　和雄</v>
          </cell>
        </row>
        <row r="412">
          <cell r="A412">
            <v>26373</v>
          </cell>
          <cell r="B412" t="str">
            <v>セメント商工</v>
          </cell>
          <cell r="C412" t="str">
            <v>林　重信</v>
          </cell>
          <cell r="I412" t="str">
            <v>田名網　源市</v>
          </cell>
          <cell r="O412" t="str">
            <v>石田　慎介</v>
          </cell>
        </row>
        <row r="413">
          <cell r="A413">
            <v>26382</v>
          </cell>
          <cell r="B413" t="str">
            <v>東京広告業</v>
          </cell>
          <cell r="C413" t="str">
            <v>（櫻井　正伍）</v>
          </cell>
          <cell r="I413" t="str">
            <v>（酒田　千秋）</v>
          </cell>
          <cell r="O413" t="str">
            <v>（平賀　啓一）</v>
          </cell>
        </row>
        <row r="414">
          <cell r="A414">
            <v>26391</v>
          </cell>
          <cell r="B414" t="str">
            <v>三菱地所</v>
          </cell>
          <cell r="C414" t="str">
            <v>出田　裕蔵</v>
          </cell>
          <cell r="I414" t="str">
            <v>岸　正樹</v>
          </cell>
        </row>
        <row r="415">
          <cell r="A415">
            <v>26425</v>
          </cell>
          <cell r="B415" t="str">
            <v>東洋水産</v>
          </cell>
          <cell r="C415" t="str">
            <v>上田　広之</v>
          </cell>
          <cell r="I415" t="str">
            <v>金刺　敬一</v>
          </cell>
          <cell r="O415" t="str">
            <v>鈴木　祐治</v>
          </cell>
        </row>
        <row r="416">
          <cell r="A416">
            <v>26443</v>
          </cell>
          <cell r="B416" t="str">
            <v>ＮＩＰＰＯ</v>
          </cell>
          <cell r="C416" t="str">
            <v>高橋　恵介</v>
          </cell>
          <cell r="I416" t="str">
            <v>兵藤　清司</v>
          </cell>
        </row>
        <row r="417">
          <cell r="A417">
            <v>26452</v>
          </cell>
          <cell r="B417" t="str">
            <v>テルモ</v>
          </cell>
          <cell r="C417" t="str">
            <v>冨田　剛</v>
          </cell>
          <cell r="I417" t="str">
            <v>大関　弘愛</v>
          </cell>
          <cell r="O417" t="str">
            <v>渡辺　政彦</v>
          </cell>
        </row>
        <row r="418">
          <cell r="A418">
            <v>26461</v>
          </cell>
          <cell r="B418" t="str">
            <v>東京自動車教習所</v>
          </cell>
          <cell r="C418" t="str">
            <v>相原　光太郎</v>
          </cell>
          <cell r="I418" t="str">
            <v>津金沢　明彦</v>
          </cell>
          <cell r="O418" t="str">
            <v>古山　秋光</v>
          </cell>
        </row>
        <row r="419">
          <cell r="A419">
            <v>26471</v>
          </cell>
          <cell r="B419" t="str">
            <v>東京都金属プレス工業</v>
          </cell>
          <cell r="C419" t="str">
            <v>河野　正樹</v>
          </cell>
          <cell r="I419" t="str">
            <v>佐藤　孝道</v>
          </cell>
          <cell r="O419" t="str">
            <v>河井　昇一郎</v>
          </cell>
        </row>
        <row r="420">
          <cell r="A420">
            <v>26513</v>
          </cell>
          <cell r="B420" t="str">
            <v>スタンレー電気</v>
          </cell>
          <cell r="C420" t="str">
            <v>平塚　豊</v>
          </cell>
          <cell r="I420" t="str">
            <v>佐野　博志</v>
          </cell>
          <cell r="O420" t="str">
            <v>柳川　俊治</v>
          </cell>
        </row>
        <row r="421">
          <cell r="A421">
            <v>26569</v>
          </cell>
          <cell r="B421" t="str">
            <v>伊藤忠連合</v>
          </cell>
          <cell r="C421" t="str">
            <v>横田　昭</v>
          </cell>
          <cell r="I421" t="str">
            <v>俵　英夫</v>
          </cell>
          <cell r="O421" t="str">
            <v>松崎　正</v>
          </cell>
        </row>
        <row r="422">
          <cell r="A422">
            <v>26578</v>
          </cell>
          <cell r="B422" t="str">
            <v>日本ケミコン</v>
          </cell>
          <cell r="C422" t="str">
            <v>菊池　聡</v>
          </cell>
          <cell r="I422" t="str">
            <v>鈴木　英明</v>
          </cell>
          <cell r="O422" t="str">
            <v>櫻木　由佳里</v>
          </cell>
        </row>
        <row r="423">
          <cell r="A423">
            <v>26587</v>
          </cell>
          <cell r="B423" t="str">
            <v>井門エンタープライズ</v>
          </cell>
          <cell r="C423" t="str">
            <v>井門　昭二</v>
          </cell>
          <cell r="I423" t="str">
            <v>小谷　三利</v>
          </cell>
          <cell r="O423" t="str">
            <v>佐藤　誠</v>
          </cell>
        </row>
        <row r="424">
          <cell r="A424">
            <v>26611</v>
          </cell>
          <cell r="B424" t="str">
            <v>オリジン電気</v>
          </cell>
          <cell r="C424" t="str">
            <v>高木　克征</v>
          </cell>
          <cell r="I424" t="str">
            <v>石川　暁</v>
          </cell>
          <cell r="K424" t="str">
            <v>保川　義雄</v>
          </cell>
          <cell r="L424" t="str">
            <v>顧問</v>
          </cell>
          <cell r="O424" t="str">
            <v>高木　昌子</v>
          </cell>
        </row>
        <row r="425">
          <cell r="A425">
            <v>26620</v>
          </cell>
          <cell r="B425" t="str">
            <v>プリマハム</v>
          </cell>
          <cell r="C425" t="str">
            <v>佐竹　弘通</v>
          </cell>
          <cell r="I425" t="str">
            <v>松山　博</v>
          </cell>
          <cell r="O425" t="str">
            <v>松山　博</v>
          </cell>
        </row>
        <row r="426">
          <cell r="A426">
            <v>26639</v>
          </cell>
          <cell r="B426" t="str">
            <v>セコム</v>
          </cell>
          <cell r="C426" t="str">
            <v>原口　兼正</v>
          </cell>
          <cell r="I426" t="str">
            <v>山本　明</v>
          </cell>
          <cell r="O426" t="str">
            <v>長山　勝美</v>
          </cell>
        </row>
        <row r="427">
          <cell r="A427">
            <v>26657</v>
          </cell>
          <cell r="B427" t="str">
            <v>高見澤電機</v>
          </cell>
          <cell r="C427" t="str">
            <v>小林　弘</v>
          </cell>
          <cell r="I427" t="str">
            <v>成田　稔</v>
          </cell>
        </row>
        <row r="428">
          <cell r="A428">
            <v>26666</v>
          </cell>
          <cell r="B428" t="str">
            <v>外国運輸金融</v>
          </cell>
          <cell r="C428" t="str">
            <v>澤村　宏</v>
          </cell>
          <cell r="I428" t="str">
            <v>辻　宏二</v>
          </cell>
          <cell r="J428" t="str">
            <v>専務理事</v>
          </cell>
          <cell r="O428" t="str">
            <v>吉澤　俊秀</v>
          </cell>
          <cell r="P428" t="str">
            <v>事務局長</v>
          </cell>
        </row>
        <row r="429">
          <cell r="A429">
            <v>26675</v>
          </cell>
          <cell r="B429" t="str">
            <v>東和システム</v>
          </cell>
          <cell r="C429" t="str">
            <v>水野　茂</v>
          </cell>
          <cell r="I429" t="str">
            <v>高橋　博</v>
          </cell>
          <cell r="O429" t="str">
            <v>吉満　雄一</v>
          </cell>
        </row>
        <row r="430">
          <cell r="A430">
            <v>26709</v>
          </cell>
          <cell r="B430" t="str">
            <v>三菱自動車</v>
          </cell>
          <cell r="C430" t="str">
            <v>池田　知治</v>
          </cell>
          <cell r="I430" t="str">
            <v>犬飼　克明</v>
          </cell>
          <cell r="O430" t="str">
            <v>犬飼　克明</v>
          </cell>
        </row>
        <row r="431">
          <cell r="A431">
            <v>26736</v>
          </cell>
          <cell r="B431" t="str">
            <v>東洋ガラス</v>
          </cell>
          <cell r="C431" t="str">
            <v>桐生　久</v>
          </cell>
          <cell r="I431" t="str">
            <v>長島　進</v>
          </cell>
        </row>
        <row r="432">
          <cell r="A432">
            <v>26745</v>
          </cell>
          <cell r="B432" t="str">
            <v>関東めっき</v>
          </cell>
          <cell r="C432" t="str">
            <v>八幡　順一</v>
          </cell>
          <cell r="I432" t="str">
            <v>舩越　久則</v>
          </cell>
        </row>
        <row r="433">
          <cell r="A433">
            <v>26754</v>
          </cell>
          <cell r="B433" t="str">
            <v>綜合警備保障</v>
          </cell>
          <cell r="C433" t="str">
            <v>青山　幸恭</v>
          </cell>
          <cell r="I433" t="str">
            <v>眞下　豊</v>
          </cell>
          <cell r="O433" t="str">
            <v>鈴木　啓之</v>
          </cell>
        </row>
        <row r="434">
          <cell r="A434">
            <v>26763</v>
          </cell>
          <cell r="B434" t="str">
            <v>ドッドウェル</v>
          </cell>
          <cell r="C434" t="str">
            <v>吉田　周二</v>
          </cell>
          <cell r="D434" t="str">
            <v>H26.7.7～</v>
          </cell>
          <cell r="I434" t="str">
            <v>飯塚　正和</v>
          </cell>
        </row>
        <row r="435">
          <cell r="A435">
            <v>26772</v>
          </cell>
          <cell r="B435" t="str">
            <v>釜屋</v>
          </cell>
          <cell r="C435" t="str">
            <v>平等　敏夫</v>
          </cell>
          <cell r="I435" t="str">
            <v>石井　和秋</v>
          </cell>
        </row>
        <row r="436">
          <cell r="A436">
            <v>26781</v>
          </cell>
          <cell r="B436" t="str">
            <v>ロッテ</v>
          </cell>
          <cell r="C436" t="str">
            <v>野田　光雄</v>
          </cell>
          <cell r="I436" t="str">
            <v>村木　雅男</v>
          </cell>
          <cell r="O436" t="str">
            <v>板垣　繁男</v>
          </cell>
        </row>
        <row r="437">
          <cell r="A437">
            <v>26791</v>
          </cell>
          <cell r="B437" t="str">
            <v>日本金属</v>
          </cell>
          <cell r="C437" t="str">
            <v>泉　正樹</v>
          </cell>
          <cell r="I437" t="str">
            <v>横尾　厚</v>
          </cell>
        </row>
        <row r="438">
          <cell r="A438">
            <v>26806</v>
          </cell>
          <cell r="B438" t="str">
            <v>スリーエムジャパン</v>
          </cell>
          <cell r="C438" t="str">
            <v>（澁谷　和久）</v>
          </cell>
          <cell r="I438" t="str">
            <v>（上原　賢一）</v>
          </cell>
        </row>
        <row r="439">
          <cell r="A439">
            <v>26815</v>
          </cell>
          <cell r="B439" t="str">
            <v>東京都土木建築</v>
          </cell>
          <cell r="C439" t="str">
            <v>株木　貴史</v>
          </cell>
          <cell r="I439" t="str">
            <v>片山　英次</v>
          </cell>
          <cell r="O439" t="str">
            <v>嶋田　行伸</v>
          </cell>
        </row>
        <row r="440">
          <cell r="A440">
            <v>26833</v>
          </cell>
          <cell r="B440" t="str">
            <v>独立行政法人鉄道建設・運輸施設整備支援機構</v>
          </cell>
          <cell r="C440" t="str">
            <v>最勝寺　潔</v>
          </cell>
          <cell r="I440" t="str">
            <v>柳井　宏夫</v>
          </cell>
          <cell r="O440" t="str">
            <v>村田　忠雄</v>
          </cell>
        </row>
        <row r="441">
          <cell r="A441">
            <v>26861</v>
          </cell>
          <cell r="B441" t="str">
            <v>東京都洋菓子</v>
          </cell>
          <cell r="C441" t="str">
            <v>泉　邦夫</v>
          </cell>
          <cell r="I441" t="str">
            <v>杉山　寿志</v>
          </cell>
          <cell r="O441" t="str">
            <v>緑川　忠義</v>
          </cell>
        </row>
        <row r="442">
          <cell r="A442">
            <v>26870</v>
          </cell>
          <cell r="B442" t="str">
            <v>玩具人形</v>
          </cell>
          <cell r="C442" t="str">
            <v>戸所　正敏</v>
          </cell>
          <cell r="I442" t="str">
            <v>川又　久義</v>
          </cell>
          <cell r="O442" t="str">
            <v>佐藤　泰宏</v>
          </cell>
        </row>
        <row r="443">
          <cell r="A443">
            <v>26889</v>
          </cell>
          <cell r="B443" t="str">
            <v>ヤクルト</v>
          </cell>
          <cell r="C443" t="str">
            <v>田中　良明</v>
          </cell>
          <cell r="D443" t="str">
            <v>H26～</v>
          </cell>
          <cell r="I443" t="str">
            <v>柳田　誠</v>
          </cell>
          <cell r="O443" t="str">
            <v>内田　耕一</v>
          </cell>
        </row>
        <row r="444">
          <cell r="A444">
            <v>26898</v>
          </cell>
          <cell r="B444" t="str">
            <v>三菱鉛筆</v>
          </cell>
          <cell r="C444" t="str">
            <v>中村　文俊</v>
          </cell>
          <cell r="I444" t="str">
            <v>渋谷　孝司</v>
          </cell>
          <cell r="O444" t="str">
            <v>中村　昌治</v>
          </cell>
          <cell r="Q444" t="str">
            <v>今関　静子</v>
          </cell>
          <cell r="R444" t="str">
            <v>事務長代理</v>
          </cell>
        </row>
        <row r="445">
          <cell r="A445">
            <v>26903</v>
          </cell>
          <cell r="B445" t="str">
            <v>黒田精工</v>
          </cell>
          <cell r="C445" t="str">
            <v>佐古　斉文</v>
          </cell>
          <cell r="I445" t="str">
            <v>酒井　正夫</v>
          </cell>
        </row>
        <row r="446">
          <cell r="A446">
            <v>26912</v>
          </cell>
          <cell r="B446" t="str">
            <v>三機工業</v>
          </cell>
          <cell r="C446" t="str">
            <v>安藤　誠</v>
          </cell>
          <cell r="I446" t="str">
            <v>西川　喜紀</v>
          </cell>
        </row>
        <row r="447">
          <cell r="A447">
            <v>26921</v>
          </cell>
          <cell r="B447" t="str">
            <v>日本ユニシス</v>
          </cell>
          <cell r="C447" t="str">
            <v>太田　保明</v>
          </cell>
          <cell r="I447" t="str">
            <v>吉永　明弘</v>
          </cell>
          <cell r="O447" t="str">
            <v>長谷　猪一郎</v>
          </cell>
        </row>
        <row r="448">
          <cell r="A448">
            <v>26931</v>
          </cell>
          <cell r="B448" t="str">
            <v>海空運</v>
          </cell>
          <cell r="C448" t="str">
            <v>薬師寺　正和</v>
          </cell>
          <cell r="I448" t="str">
            <v>中川　惠介</v>
          </cell>
          <cell r="O448" t="str">
            <v>栗原　理江</v>
          </cell>
        </row>
        <row r="449">
          <cell r="A449">
            <v>26940</v>
          </cell>
          <cell r="B449" t="str">
            <v>東京商工リサーチ</v>
          </cell>
          <cell r="C449" t="str">
            <v>河原　光雄</v>
          </cell>
          <cell r="I449" t="str">
            <v>宮崎　和彦</v>
          </cell>
          <cell r="O449" t="str">
            <v>佐藤　勇市</v>
          </cell>
        </row>
        <row r="450">
          <cell r="A450">
            <v>26959</v>
          </cell>
          <cell r="B450" t="str">
            <v>セブン＆アイ・ホールディングス</v>
          </cell>
          <cell r="C450" t="str">
            <v>村田　紀敏</v>
          </cell>
          <cell r="I450" t="str">
            <v>坂上　一雄</v>
          </cell>
          <cell r="O450" t="str">
            <v>岩井　秀樹</v>
          </cell>
        </row>
        <row r="451">
          <cell r="A451">
            <v>26968</v>
          </cell>
          <cell r="B451" t="str">
            <v>ＭＢＫ連合</v>
          </cell>
          <cell r="C451" t="str">
            <v>中田　敏郎</v>
          </cell>
          <cell r="I451" t="str">
            <v>渋谷　博久</v>
          </cell>
        </row>
        <row r="452">
          <cell r="A452">
            <v>26977</v>
          </cell>
          <cell r="B452" t="str">
            <v>東部ゴム</v>
          </cell>
          <cell r="C452" t="str">
            <v>小杉　茂夫</v>
          </cell>
          <cell r="I452" t="str">
            <v>二俣　直時</v>
          </cell>
          <cell r="O452" t="str">
            <v>二俣　直時</v>
          </cell>
        </row>
        <row r="453">
          <cell r="A453">
            <v>26995</v>
          </cell>
          <cell r="B453" t="str">
            <v>コーセー</v>
          </cell>
          <cell r="C453" t="str">
            <v>佐藤　寿一</v>
          </cell>
          <cell r="I453" t="str">
            <v>佐藤　元一</v>
          </cell>
          <cell r="O453" t="str">
            <v>新田　誠</v>
          </cell>
        </row>
        <row r="454">
          <cell r="A454">
            <v>27006</v>
          </cell>
          <cell r="B454" t="str">
            <v>日本金型工業</v>
          </cell>
          <cell r="C454" t="str">
            <v>牧野　俊清</v>
          </cell>
          <cell r="I454" t="str">
            <v>神田　昌彦</v>
          </cell>
          <cell r="O454" t="str">
            <v>鎌滝　政弘</v>
          </cell>
        </row>
        <row r="455">
          <cell r="A455">
            <v>27024</v>
          </cell>
          <cell r="B455" t="str">
            <v>ミドリ安全</v>
          </cell>
          <cell r="C455" t="str">
            <v>松村　不二夫</v>
          </cell>
          <cell r="I455" t="str">
            <v>河内　孝一</v>
          </cell>
        </row>
        <row r="456">
          <cell r="A456">
            <v>27042</v>
          </cell>
          <cell r="B456" t="str">
            <v>エヌ・ティ・ティ・データ・ジェトロニクス</v>
          </cell>
          <cell r="C456" t="str">
            <v>早川　久則</v>
          </cell>
          <cell r="I456" t="str">
            <v>村山　好彦</v>
          </cell>
        </row>
        <row r="457">
          <cell r="A457">
            <v>27061</v>
          </cell>
          <cell r="B457" t="str">
            <v>ＬＩＸＩＬ</v>
          </cell>
          <cell r="C457" t="str">
            <v>丹治　宏志</v>
          </cell>
          <cell r="I457" t="str">
            <v>豊丹生　祐啓</v>
          </cell>
          <cell r="O457" t="str">
            <v>遠藤　光則</v>
          </cell>
        </row>
        <row r="458">
          <cell r="A458">
            <v>27070</v>
          </cell>
          <cell r="B458" t="str">
            <v>日本重化学工業</v>
          </cell>
          <cell r="C458" t="str">
            <v>谷川　芳和</v>
          </cell>
          <cell r="I458" t="str">
            <v>田中　康夫</v>
          </cell>
          <cell r="O458" t="str">
            <v>高野　利文</v>
          </cell>
          <cell r="P458" t="str">
            <v>事務長代行</v>
          </cell>
        </row>
        <row r="459">
          <cell r="A459">
            <v>27089</v>
          </cell>
          <cell r="B459" t="str">
            <v>新生銀行</v>
          </cell>
          <cell r="C459" t="str">
            <v>（薦田　貴久）</v>
          </cell>
          <cell r="I459" t="str">
            <v>（小野　みゆき）</v>
          </cell>
          <cell r="O459" t="str">
            <v>（目崎　知美）</v>
          </cell>
        </row>
        <row r="460">
          <cell r="A460">
            <v>27098</v>
          </cell>
          <cell r="B460" t="str">
            <v>ニューオータニ</v>
          </cell>
          <cell r="C460" t="str">
            <v>大木　勉</v>
          </cell>
          <cell r="I460" t="str">
            <v>近田　穣</v>
          </cell>
          <cell r="O460" t="str">
            <v>遠藤　令子</v>
          </cell>
        </row>
        <row r="461">
          <cell r="A461">
            <v>27103</v>
          </cell>
          <cell r="B461" t="str">
            <v>内田洋行</v>
          </cell>
          <cell r="C461" t="str">
            <v>後藤　弘治</v>
          </cell>
          <cell r="I461" t="str">
            <v>松井　陽一</v>
          </cell>
          <cell r="O461" t="str">
            <v>根本　彰夫</v>
          </cell>
        </row>
        <row r="462">
          <cell r="A462">
            <v>27112</v>
          </cell>
          <cell r="B462" t="str">
            <v>雪印メグミルク</v>
          </cell>
          <cell r="C462" t="str">
            <v>渡辺　滋</v>
          </cell>
          <cell r="I462" t="str">
            <v>山口　和男</v>
          </cell>
          <cell r="O462" t="str">
            <v>石坂　信樹</v>
          </cell>
        </row>
        <row r="463">
          <cell r="A463">
            <v>27121</v>
          </cell>
          <cell r="B463" t="str">
            <v>日本道路</v>
          </cell>
          <cell r="C463" t="str">
            <v>鈴木　達志</v>
          </cell>
          <cell r="I463" t="str">
            <v>井上　晋</v>
          </cell>
          <cell r="O463" t="str">
            <v>石塚　裕次</v>
          </cell>
        </row>
        <row r="464">
          <cell r="A464">
            <v>27140</v>
          </cell>
          <cell r="B464" t="str">
            <v>日拓</v>
          </cell>
          <cell r="C464" t="str">
            <v>西村　拓郎</v>
          </cell>
          <cell r="I464" t="str">
            <v>西村　道夫</v>
          </cell>
          <cell r="O464" t="str">
            <v>加藤　栄次</v>
          </cell>
        </row>
        <row r="465">
          <cell r="A465">
            <v>27159</v>
          </cell>
          <cell r="B465" t="str">
            <v>エービービー</v>
          </cell>
          <cell r="C465" t="str">
            <v>鈴木　勇</v>
          </cell>
          <cell r="I465" t="str">
            <v>高橋　昌喜</v>
          </cell>
        </row>
        <row r="466">
          <cell r="A466">
            <v>27168</v>
          </cell>
          <cell r="B466" t="str">
            <v>税務会計監査事務所</v>
          </cell>
          <cell r="C466" t="str">
            <v>金子　秀夫</v>
          </cell>
          <cell r="I466" t="str">
            <v>井上　繁</v>
          </cell>
          <cell r="O466" t="str">
            <v>仲田　浩</v>
          </cell>
        </row>
        <row r="467">
          <cell r="A467">
            <v>27186</v>
          </cell>
          <cell r="B467" t="str">
            <v>科研製薬</v>
          </cell>
          <cell r="C467" t="str">
            <v>家田　佳弘</v>
          </cell>
          <cell r="I467" t="str">
            <v>本田　勤</v>
          </cell>
          <cell r="O467" t="str">
            <v>澤田　幸導</v>
          </cell>
        </row>
        <row r="468">
          <cell r="A468">
            <v>27195</v>
          </cell>
          <cell r="B468" t="str">
            <v>イマジカ</v>
          </cell>
          <cell r="C468" t="str">
            <v>角田　光敏</v>
          </cell>
          <cell r="I468" t="str">
            <v>吉岡　忠司</v>
          </cell>
        </row>
        <row r="469">
          <cell r="A469">
            <v>27201</v>
          </cell>
          <cell r="B469" t="str">
            <v>農林水産関係法人</v>
          </cell>
          <cell r="C469" t="str">
            <v>（塩島　勉）</v>
          </cell>
          <cell r="I469" t="str">
            <v>（仁科　俊一）</v>
          </cell>
          <cell r="O469" t="str">
            <v>（肥後　宏幸）</v>
          </cell>
        </row>
        <row r="470">
          <cell r="A470">
            <v>27210</v>
          </cell>
          <cell r="B470" t="str">
            <v>国会議員秘書</v>
          </cell>
          <cell r="C470" t="str">
            <v>（岸本　俊介）</v>
          </cell>
          <cell r="I470" t="str">
            <v>（柏　尚志）</v>
          </cell>
          <cell r="K470" t="str">
            <v>（佐々木　清安）</v>
          </cell>
          <cell r="O470" t="str">
            <v>（井上　晋二）</v>
          </cell>
        </row>
        <row r="471">
          <cell r="A471">
            <v>27247</v>
          </cell>
          <cell r="B471" t="str">
            <v>東京屋外広告ディスプレイ</v>
          </cell>
          <cell r="C471" t="str">
            <v>清水　卓治</v>
          </cell>
          <cell r="I471" t="str">
            <v>吉田　健一</v>
          </cell>
          <cell r="O471" t="str">
            <v>内藤　章</v>
          </cell>
          <cell r="Q471" t="str">
            <v>寺沢　春彦</v>
          </cell>
          <cell r="R471" t="str">
            <v>事務次長</v>
          </cell>
        </row>
        <row r="472">
          <cell r="A472">
            <v>27256</v>
          </cell>
          <cell r="B472" t="str">
            <v>カシオ</v>
          </cell>
          <cell r="C472" t="str">
            <v>小林　誠</v>
          </cell>
          <cell r="I472" t="str">
            <v>古川　一虎</v>
          </cell>
          <cell r="O472" t="str">
            <v>加藤　敏之</v>
          </cell>
        </row>
        <row r="473">
          <cell r="A473">
            <v>27265</v>
          </cell>
          <cell r="B473" t="str">
            <v>ニチアス</v>
          </cell>
          <cell r="C473" t="str">
            <v>米澤　靖男</v>
          </cell>
          <cell r="I473" t="str">
            <v>竹田　晴彦</v>
          </cell>
        </row>
        <row r="474">
          <cell r="A474">
            <v>27308</v>
          </cell>
          <cell r="B474" t="str">
            <v>ナイガイ</v>
          </cell>
          <cell r="C474" t="str">
            <v>市原　聡</v>
          </cell>
          <cell r="I474" t="str">
            <v>宇賀神　秀剛</v>
          </cell>
          <cell r="O474" t="str">
            <v>川上　和美</v>
          </cell>
        </row>
        <row r="475">
          <cell r="A475">
            <v>27317</v>
          </cell>
          <cell r="B475" t="str">
            <v>日本石油輸送グループ</v>
          </cell>
          <cell r="C475" t="str">
            <v>戸井田　俊明</v>
          </cell>
          <cell r="I475" t="str">
            <v>高橋　省二</v>
          </cell>
          <cell r="O475" t="str">
            <v>鈴木　一夫</v>
          </cell>
        </row>
        <row r="476">
          <cell r="A476">
            <v>27335</v>
          </cell>
          <cell r="B476" t="str">
            <v>日新製糖</v>
          </cell>
          <cell r="C476" t="str">
            <v>青砥　由直</v>
          </cell>
          <cell r="I476" t="str">
            <v>野崎　博典</v>
          </cell>
          <cell r="O476" t="str">
            <v>大久保　哲男</v>
          </cell>
        </row>
        <row r="477">
          <cell r="A477">
            <v>27344</v>
          </cell>
          <cell r="B477" t="str">
            <v>ＢＩＪ</v>
          </cell>
          <cell r="C477" t="str">
            <v>相原　修</v>
          </cell>
          <cell r="I477" t="str">
            <v>原田　学</v>
          </cell>
          <cell r="O477" t="str">
            <v>加藤　悦男</v>
          </cell>
        </row>
        <row r="478">
          <cell r="A478">
            <v>27353</v>
          </cell>
          <cell r="B478" t="str">
            <v>服装</v>
          </cell>
          <cell r="C478" t="str">
            <v>大栗　實</v>
          </cell>
          <cell r="I478" t="str">
            <v>馬場　和喜夫</v>
          </cell>
          <cell r="O478" t="str">
            <v>和田　勝正</v>
          </cell>
        </row>
        <row r="479">
          <cell r="A479">
            <v>27362</v>
          </cell>
          <cell r="B479" t="str">
            <v>経済団体</v>
          </cell>
          <cell r="C479" t="str">
            <v>前原　金一</v>
          </cell>
          <cell r="I479" t="str">
            <v>橋本　昌道</v>
          </cell>
          <cell r="O479" t="str">
            <v>山田　誠</v>
          </cell>
        </row>
        <row r="480">
          <cell r="A480">
            <v>27381</v>
          </cell>
          <cell r="B480" t="str">
            <v>アルファ</v>
          </cell>
          <cell r="C480" t="str">
            <v>大谷　邦昭</v>
          </cell>
          <cell r="I480" t="str">
            <v>鈴木　孝仁</v>
          </cell>
          <cell r="O480" t="str">
            <v>鈴木　孝仁</v>
          </cell>
        </row>
        <row r="481">
          <cell r="A481">
            <v>27390</v>
          </cell>
          <cell r="B481" t="str">
            <v>荏原</v>
          </cell>
          <cell r="C481" t="str">
            <v>渋谷　勝</v>
          </cell>
          <cell r="I481" t="str">
            <v>平山　二三男</v>
          </cell>
          <cell r="O481" t="str">
            <v>小栗　章三</v>
          </cell>
        </row>
        <row r="482">
          <cell r="A482">
            <v>27405</v>
          </cell>
          <cell r="B482" t="str">
            <v>通信機器産業</v>
          </cell>
          <cell r="C482" t="str">
            <v>池野　紀彦</v>
          </cell>
          <cell r="I482" t="str">
            <v>森田　育夫</v>
          </cell>
        </row>
        <row r="483">
          <cell r="A483">
            <v>27414</v>
          </cell>
          <cell r="B483" t="str">
            <v>五洋建設</v>
          </cell>
          <cell r="C483" t="str">
            <v>日高　淳</v>
          </cell>
          <cell r="I483" t="str">
            <v>新妻　理男</v>
          </cell>
          <cell r="O483" t="str">
            <v>中村　洋一</v>
          </cell>
        </row>
        <row r="484">
          <cell r="A484">
            <v>27423</v>
          </cell>
          <cell r="B484" t="str">
            <v>紀文</v>
          </cell>
          <cell r="C484" t="str">
            <v>堤　　裕</v>
          </cell>
          <cell r="I484" t="str">
            <v>小松　憲弘</v>
          </cell>
          <cell r="O484" t="str">
            <v>江夏　弥生</v>
          </cell>
        </row>
        <row r="485">
          <cell r="A485">
            <v>27441</v>
          </cell>
          <cell r="B485" t="str">
            <v>吉原商品</v>
          </cell>
          <cell r="C485" t="str">
            <v>吉田　信明</v>
          </cell>
          <cell r="I485" t="str">
            <v>星野　俊雄</v>
          </cell>
        </row>
        <row r="486">
          <cell r="A486">
            <v>27460</v>
          </cell>
          <cell r="B486" t="str">
            <v>東京製綱</v>
          </cell>
          <cell r="C486" t="str">
            <v>中村　裕明</v>
          </cell>
          <cell r="I486" t="str">
            <v>松井　昭典</v>
          </cell>
          <cell r="O486" t="str">
            <v>松井　昭典</v>
          </cell>
        </row>
        <row r="487">
          <cell r="A487">
            <v>27479</v>
          </cell>
          <cell r="B487" t="str">
            <v>産業機械</v>
          </cell>
          <cell r="C487" t="str">
            <v>和田　正</v>
          </cell>
          <cell r="I487" t="str">
            <v>折居　正幸</v>
          </cell>
          <cell r="O487" t="str">
            <v>田中　敏博</v>
          </cell>
        </row>
        <row r="488">
          <cell r="A488">
            <v>27488</v>
          </cell>
          <cell r="B488" t="str">
            <v>日本自動車部品工業</v>
          </cell>
          <cell r="C488" t="str">
            <v>金原　利道</v>
          </cell>
          <cell r="I488" t="str">
            <v>堀内　泰明</v>
          </cell>
          <cell r="O488" t="str">
            <v>小泉　裕俊</v>
          </cell>
        </row>
        <row r="489">
          <cell r="A489">
            <v>27497</v>
          </cell>
          <cell r="B489" t="str">
            <v>ＴＳＩホールディングス</v>
          </cell>
          <cell r="C489" t="str">
            <v>山田　康夫</v>
          </cell>
          <cell r="I489" t="str">
            <v>田中　克昌</v>
          </cell>
          <cell r="O489" t="str">
            <v>吉沢　正巳</v>
          </cell>
        </row>
        <row r="490">
          <cell r="A490">
            <v>27502</v>
          </cell>
          <cell r="B490" t="str">
            <v>日本情報機器</v>
          </cell>
          <cell r="C490" t="str">
            <v>（武智 良泰）</v>
          </cell>
          <cell r="I490" t="str">
            <v>（小池　敏夫）</v>
          </cell>
          <cell r="O490" t="str">
            <v>(町 秀一)</v>
          </cell>
        </row>
        <row r="491">
          <cell r="A491">
            <v>27511</v>
          </cell>
          <cell r="B491" t="str">
            <v>大京</v>
          </cell>
          <cell r="C491" t="str">
            <v>相田　裕二</v>
          </cell>
          <cell r="I491" t="str">
            <v>青木　孝夫</v>
          </cell>
          <cell r="O491" t="str">
            <v>森田　隆一</v>
          </cell>
        </row>
        <row r="492">
          <cell r="A492">
            <v>27521</v>
          </cell>
          <cell r="B492" t="str">
            <v>三晃金属工業</v>
          </cell>
          <cell r="C492" t="str">
            <v>塩田　康海</v>
          </cell>
          <cell r="I492" t="str">
            <v>山田　浩</v>
          </cell>
          <cell r="O492" t="str">
            <v>前川　典昭</v>
          </cell>
        </row>
        <row r="493">
          <cell r="A493">
            <v>27530</v>
          </cell>
          <cell r="B493" t="str">
            <v>ＧＷＡ</v>
          </cell>
          <cell r="C493" t="str">
            <v>角田　稔</v>
          </cell>
          <cell r="I493" t="str">
            <v>林　忠郷</v>
          </cell>
          <cell r="O493" t="str">
            <v>吉川　和伸</v>
          </cell>
        </row>
        <row r="494">
          <cell r="A494">
            <v>27549</v>
          </cell>
          <cell r="B494" t="str">
            <v>ミツトヨ</v>
          </cell>
          <cell r="C494" t="str">
            <v>高野　修</v>
          </cell>
          <cell r="I494" t="str">
            <v>沢田　克秀</v>
          </cell>
          <cell r="O494" t="str">
            <v>磴　　洋</v>
          </cell>
        </row>
        <row r="495">
          <cell r="A495">
            <v>27585</v>
          </cell>
          <cell r="B495" t="str">
            <v>東亜道路</v>
          </cell>
          <cell r="C495" t="str">
            <v>丸尾　和廣</v>
          </cell>
          <cell r="I495" t="str">
            <v>工川　靖</v>
          </cell>
        </row>
        <row r="496">
          <cell r="A496">
            <v>27594</v>
          </cell>
          <cell r="B496" t="str">
            <v>鈴屋</v>
          </cell>
          <cell r="C496" t="str">
            <v>鈴木　義雄</v>
          </cell>
          <cell r="I496" t="str">
            <v>細川　匡一</v>
          </cell>
          <cell r="O496" t="str">
            <v>竹林　直彦</v>
          </cell>
        </row>
        <row r="497">
          <cell r="A497">
            <v>27600</v>
          </cell>
          <cell r="B497" t="str">
            <v>東京電子機械工業</v>
          </cell>
          <cell r="C497" t="str">
            <v>木内　秀行</v>
          </cell>
          <cell r="I497" t="str">
            <v>鳥海　孝治</v>
          </cell>
          <cell r="O497" t="str">
            <v>二宮　重人</v>
          </cell>
        </row>
        <row r="498">
          <cell r="A498">
            <v>27619</v>
          </cell>
          <cell r="B498" t="str">
            <v>測量地質</v>
          </cell>
          <cell r="C498" t="str">
            <v>本島　庸介</v>
          </cell>
          <cell r="I498" t="str">
            <v>山崎　広</v>
          </cell>
          <cell r="O498" t="str">
            <v>中澤　和巳</v>
          </cell>
        </row>
        <row r="499">
          <cell r="A499">
            <v>27628</v>
          </cell>
          <cell r="B499" t="str">
            <v>長谷工</v>
          </cell>
          <cell r="C499" t="str">
            <v>西野　實</v>
          </cell>
          <cell r="I499" t="str">
            <v>塚田　誠</v>
          </cell>
          <cell r="O499" t="str">
            <v>安藤　直人</v>
          </cell>
        </row>
        <row r="500">
          <cell r="A500">
            <v>27637</v>
          </cell>
          <cell r="B500" t="str">
            <v>宝幸</v>
          </cell>
          <cell r="C500" t="str">
            <v>森元　辰己</v>
          </cell>
          <cell r="I500" t="str">
            <v>梶原　敬司</v>
          </cell>
        </row>
        <row r="501">
          <cell r="A501">
            <v>27646</v>
          </cell>
          <cell r="B501" t="str">
            <v>経済産業関係法人</v>
          </cell>
          <cell r="C501" t="str">
            <v>（住吉　邦夫）</v>
          </cell>
          <cell r="I501" t="str">
            <v>（平井　澄仁）</v>
          </cell>
          <cell r="O501" t="str">
            <v>（平井　澄仁）</v>
          </cell>
        </row>
        <row r="502">
          <cell r="A502">
            <v>27655</v>
          </cell>
          <cell r="B502" t="str">
            <v>テレビ朝日</v>
          </cell>
          <cell r="C502" t="str">
            <v>福田　俊男</v>
          </cell>
          <cell r="I502" t="str">
            <v>大竹　一</v>
          </cell>
          <cell r="O502" t="str">
            <v>森田　兆基</v>
          </cell>
        </row>
        <row r="503">
          <cell r="A503">
            <v>27664</v>
          </cell>
          <cell r="B503" t="str">
            <v>デパート</v>
          </cell>
          <cell r="C503" t="str">
            <v>神谷　勉</v>
          </cell>
          <cell r="I503" t="str">
            <v>山田　雅章</v>
          </cell>
          <cell r="J503" t="str">
            <v>専務理事</v>
          </cell>
          <cell r="K503" t="str">
            <v>岡本　和司</v>
          </cell>
          <cell r="O503" t="str">
            <v>新海　敏美</v>
          </cell>
        </row>
        <row r="504">
          <cell r="A504">
            <v>27673</v>
          </cell>
          <cell r="B504" t="str">
            <v>山九</v>
          </cell>
          <cell r="C504" t="str">
            <v>猫橋　洋史</v>
          </cell>
          <cell r="I504" t="str">
            <v>時永　正智</v>
          </cell>
          <cell r="O504" t="str">
            <v>時永　正智</v>
          </cell>
        </row>
        <row r="505">
          <cell r="A505">
            <v>27682</v>
          </cell>
          <cell r="B505" t="str">
            <v>冨士工</v>
          </cell>
          <cell r="C505" t="str">
            <v>井上　惠資</v>
          </cell>
          <cell r="I505" t="str">
            <v>尾崎　博</v>
          </cell>
        </row>
        <row r="506">
          <cell r="A506">
            <v>27691</v>
          </cell>
          <cell r="B506" t="str">
            <v>ミサワホーム</v>
          </cell>
          <cell r="C506" t="str">
            <v>近藤　伸一</v>
          </cell>
          <cell r="I506" t="str">
            <v>北村　道直</v>
          </cell>
          <cell r="O506" t="str">
            <v>宮川　純子</v>
          </cell>
        </row>
        <row r="507">
          <cell r="A507">
            <v>27707</v>
          </cell>
          <cell r="B507" t="str">
            <v>日本高周波鋼業</v>
          </cell>
          <cell r="C507" t="str">
            <v>田中　慶寿</v>
          </cell>
          <cell r="I507" t="str">
            <v>田尾　圭祐</v>
          </cell>
          <cell r="O507" t="str">
            <v>上村　博行</v>
          </cell>
        </row>
        <row r="508">
          <cell r="A508">
            <v>27716</v>
          </cell>
          <cell r="B508" t="str">
            <v>三菱電機ビルテクノサービス</v>
          </cell>
          <cell r="C508" t="str">
            <v>河村　賢造</v>
          </cell>
          <cell r="I508" t="str">
            <v>田中　昭男</v>
          </cell>
          <cell r="O508" t="str">
            <v>白岩　茂希</v>
          </cell>
        </row>
        <row r="509">
          <cell r="A509">
            <v>27725</v>
          </cell>
          <cell r="B509" t="str">
            <v>ダイヤ連合</v>
          </cell>
          <cell r="C509" t="str">
            <v>松長　哲朗</v>
          </cell>
          <cell r="I509" t="str">
            <v>高橋　充</v>
          </cell>
        </row>
        <row r="510">
          <cell r="A510">
            <v>27734</v>
          </cell>
          <cell r="B510" t="str">
            <v>持田製薬</v>
          </cell>
          <cell r="C510" t="str">
            <v>中村　民夫</v>
          </cell>
          <cell r="I510" t="str">
            <v>加藤　雅士</v>
          </cell>
          <cell r="O510" t="str">
            <v>冨樫　秀夫</v>
          </cell>
        </row>
        <row r="511">
          <cell r="A511">
            <v>27743</v>
          </cell>
          <cell r="B511" t="str">
            <v>キユーピー・アヲハタ</v>
          </cell>
          <cell r="C511" t="str">
            <v>横小路　喜代隆</v>
          </cell>
          <cell r="I511" t="str">
            <v>丸山　晃</v>
          </cell>
          <cell r="O511" t="str">
            <v>矢野　良和</v>
          </cell>
        </row>
        <row r="512">
          <cell r="A512">
            <v>27752</v>
          </cell>
          <cell r="B512" t="str">
            <v>文化シヤッター</v>
          </cell>
          <cell r="C512" t="str">
            <v>潮崎　敏彦</v>
          </cell>
          <cell r="I512" t="str">
            <v>市川　治彦</v>
          </cell>
          <cell r="O512" t="str">
            <v>岩下　彰宏</v>
          </cell>
        </row>
        <row r="513">
          <cell r="A513">
            <v>27771</v>
          </cell>
          <cell r="B513" t="str">
            <v>月島機械</v>
          </cell>
          <cell r="C513" t="str">
            <v>牧　虎彦</v>
          </cell>
          <cell r="I513" t="str">
            <v>小池　誠一</v>
          </cell>
        </row>
        <row r="514">
          <cell r="A514">
            <v>27780</v>
          </cell>
          <cell r="B514" t="str">
            <v>三菱ＵＦＪニコス</v>
          </cell>
          <cell r="C514" t="str">
            <v>谷　秀千代</v>
          </cell>
          <cell r="I514" t="str">
            <v>福島　健一</v>
          </cell>
          <cell r="O514" t="str">
            <v>高橋　庸夫</v>
          </cell>
        </row>
        <row r="515">
          <cell r="A515">
            <v>27799</v>
          </cell>
          <cell r="B515" t="str">
            <v>東京都情報サービス産業</v>
          </cell>
          <cell r="C515" t="str">
            <v>橋本　文雄</v>
          </cell>
          <cell r="D515" t="str">
            <v>H26～</v>
          </cell>
          <cell r="I515" t="str">
            <v>鈴木　鋼太郎</v>
          </cell>
          <cell r="J515" t="str">
            <v>専務理事</v>
          </cell>
          <cell r="K515" t="str">
            <v>木嶌　茂三</v>
          </cell>
          <cell r="O515" t="str">
            <v>鈴木　克仁</v>
          </cell>
          <cell r="Q515" t="str">
            <v>田所　茂</v>
          </cell>
        </row>
        <row r="516">
          <cell r="A516">
            <v>27804</v>
          </cell>
          <cell r="B516" t="str">
            <v>東京都農林漁業団体</v>
          </cell>
          <cell r="C516" t="str">
            <v>須藤　正敏</v>
          </cell>
          <cell r="D516" t="str">
            <v>H26～</v>
          </cell>
          <cell r="I516" t="str">
            <v>榎本　輝夫</v>
          </cell>
          <cell r="O516" t="str">
            <v>小嶋　昌也</v>
          </cell>
        </row>
        <row r="517">
          <cell r="A517">
            <v>27822</v>
          </cell>
          <cell r="B517" t="str">
            <v>東京鐵鋼</v>
          </cell>
          <cell r="C517" t="str">
            <v>石川原　毅</v>
          </cell>
          <cell r="I517" t="str">
            <v>黒須　一彦</v>
          </cell>
          <cell r="O517" t="str">
            <v>青木　敏江</v>
          </cell>
        </row>
        <row r="518">
          <cell r="A518">
            <v>27831</v>
          </cell>
          <cell r="B518" t="str">
            <v>日本製鋼所</v>
          </cell>
          <cell r="C518" t="str">
            <v>（水谷　豊）</v>
          </cell>
          <cell r="I518" t="str">
            <v>（三戸　慎吾）</v>
          </cell>
          <cell r="O518" t="str">
            <v>熊倉　光男</v>
          </cell>
        </row>
        <row r="519">
          <cell r="A519">
            <v>27841</v>
          </cell>
          <cell r="B519" t="str">
            <v>住友重機械</v>
          </cell>
          <cell r="C519" t="str">
            <v>髙石　祐次</v>
          </cell>
          <cell r="I519" t="str">
            <v>若色　一宏</v>
          </cell>
          <cell r="O519" t="str">
            <v>若色　一宏</v>
          </cell>
          <cell r="P519" t="str">
            <v>事務局長</v>
          </cell>
          <cell r="Q519" t="str">
            <v>玉谷　敏夫</v>
          </cell>
          <cell r="S519" t="str">
            <v>諏訪部　芳春</v>
          </cell>
        </row>
        <row r="520">
          <cell r="A520">
            <v>27887</v>
          </cell>
          <cell r="B520" t="str">
            <v>ポーラ・オルビスグループ</v>
          </cell>
          <cell r="C520" t="str">
            <v>江田　守</v>
          </cell>
          <cell r="I520" t="str">
            <v>伊東　正樹</v>
          </cell>
          <cell r="O520" t="str">
            <v>塚越　長雄</v>
          </cell>
        </row>
        <row r="521">
          <cell r="A521">
            <v>27901</v>
          </cell>
          <cell r="B521" t="str">
            <v>前田道路</v>
          </cell>
          <cell r="C521" t="str">
            <v>鈴木　完二</v>
          </cell>
          <cell r="I521" t="str">
            <v>小林　久人</v>
          </cell>
          <cell r="O521" t="str">
            <v>石川　正宏</v>
          </cell>
        </row>
        <row r="522">
          <cell r="A522">
            <v>27911</v>
          </cell>
          <cell r="B522" t="str">
            <v>三和ホールディングス</v>
          </cell>
          <cell r="C522" t="str">
            <v>山岡　直人</v>
          </cell>
          <cell r="I522" t="str">
            <v>住野　眞一</v>
          </cell>
        </row>
        <row r="523">
          <cell r="A523">
            <v>27920</v>
          </cell>
          <cell r="B523" t="str">
            <v>アクサ生命</v>
          </cell>
          <cell r="C523" t="str">
            <v>中村　弘樹</v>
          </cell>
          <cell r="I523" t="str">
            <v>民谷　智子</v>
          </cell>
        </row>
        <row r="524">
          <cell r="A524">
            <v>27957</v>
          </cell>
          <cell r="B524" t="str">
            <v>小田急グループ</v>
          </cell>
          <cell r="C524" t="str">
            <v>朝日　康之</v>
          </cell>
          <cell r="I524" t="str">
            <v>宮村　滋</v>
          </cell>
          <cell r="O524" t="str">
            <v>中村　徳男</v>
          </cell>
        </row>
        <row r="525">
          <cell r="A525">
            <v>27966</v>
          </cell>
          <cell r="B525" t="str">
            <v>リクルート</v>
          </cell>
          <cell r="C525" t="str">
            <v>草原　繁</v>
          </cell>
          <cell r="I525" t="str">
            <v>木下　健児</v>
          </cell>
          <cell r="K525" t="str">
            <v>花形　照美</v>
          </cell>
          <cell r="O525" t="str">
            <v>木下　健児</v>
          </cell>
        </row>
        <row r="526">
          <cell r="A526">
            <v>27975</v>
          </cell>
          <cell r="B526" t="str">
            <v>成田国際空港</v>
          </cell>
          <cell r="C526" t="str">
            <v>濱田　達也</v>
          </cell>
          <cell r="I526" t="str">
            <v>山口　武司</v>
          </cell>
          <cell r="O526" t="str">
            <v>小川　澄江</v>
          </cell>
        </row>
        <row r="527">
          <cell r="A527">
            <v>28004</v>
          </cell>
          <cell r="B527" t="str">
            <v>パレス</v>
          </cell>
          <cell r="C527" t="str">
            <v>小林　節</v>
          </cell>
          <cell r="I527" t="str">
            <v>飯田　恭弘</v>
          </cell>
        </row>
        <row r="528">
          <cell r="A528">
            <v>28013</v>
          </cell>
          <cell r="B528" t="str">
            <v>ジャックス</v>
          </cell>
          <cell r="C528" t="str">
            <v>川上　昇</v>
          </cell>
          <cell r="I528" t="str">
            <v>三反園　勇</v>
          </cell>
          <cell r="O528" t="str">
            <v>白石　吉雄</v>
          </cell>
        </row>
        <row r="529">
          <cell r="A529">
            <v>28022</v>
          </cell>
          <cell r="B529" t="str">
            <v>全国外食産業ジェフ</v>
          </cell>
          <cell r="C529" t="str">
            <v>大河原　毅</v>
          </cell>
          <cell r="I529" t="str">
            <v>関口　博</v>
          </cell>
          <cell r="O529" t="str">
            <v>石黒　正巳</v>
          </cell>
        </row>
        <row r="530">
          <cell r="A530">
            <v>28050</v>
          </cell>
          <cell r="B530" t="str">
            <v>セントラル警備保障</v>
          </cell>
          <cell r="C530" t="str">
            <v>中村　敏郎</v>
          </cell>
          <cell r="D530" t="str">
            <v>H26～</v>
          </cell>
          <cell r="I530" t="str">
            <v>石井　明広</v>
          </cell>
          <cell r="O530" t="str">
            <v>伊藤　順子</v>
          </cell>
        </row>
        <row r="531">
          <cell r="A531">
            <v>28069</v>
          </cell>
          <cell r="B531" t="str">
            <v>日本原子力発電</v>
          </cell>
          <cell r="C531" t="str">
            <v>大石　善彦</v>
          </cell>
          <cell r="I531" t="str">
            <v>原田　智</v>
          </cell>
          <cell r="O531" t="str">
            <v>澁井　紀男</v>
          </cell>
        </row>
        <row r="532">
          <cell r="A532">
            <v>28087</v>
          </cell>
          <cell r="B532" t="str">
            <v>オリエントコーポレーション</v>
          </cell>
          <cell r="C532" t="str">
            <v>村越　由浩</v>
          </cell>
          <cell r="I532" t="str">
            <v>三宅　正芳</v>
          </cell>
        </row>
        <row r="533">
          <cell r="A533">
            <v>28096</v>
          </cell>
          <cell r="B533" t="str">
            <v>ＳＣＳＫ</v>
          </cell>
          <cell r="C533" t="str">
            <v>（古森　明）</v>
          </cell>
          <cell r="I533" t="str">
            <v>（大和　信一郎）</v>
          </cell>
          <cell r="O533" t="str">
            <v>（永瀬　潤）</v>
          </cell>
        </row>
        <row r="534">
          <cell r="A534">
            <v>28101</v>
          </cell>
          <cell r="B534" t="str">
            <v>日本テキサスインスツルメンツ</v>
          </cell>
          <cell r="C534" t="str">
            <v>伊東　毅</v>
          </cell>
          <cell r="I534" t="str">
            <v>宮嶋　登美子</v>
          </cell>
        </row>
        <row r="535">
          <cell r="A535">
            <v>28111</v>
          </cell>
          <cell r="B535" t="str">
            <v>日本工営</v>
          </cell>
          <cell r="C535" t="str">
            <v>田中　弘行</v>
          </cell>
          <cell r="D535" t="str">
            <v>H26～</v>
          </cell>
          <cell r="I535" t="str">
            <v>（清水　哲夫）</v>
          </cell>
          <cell r="O535" t="str">
            <v>（清水　幸雄）</v>
          </cell>
        </row>
        <row r="536">
          <cell r="A536">
            <v>28120</v>
          </cell>
          <cell r="B536" t="str">
            <v>サノフィ・アベンティス</v>
          </cell>
          <cell r="C536" t="str">
            <v>北川　健二</v>
          </cell>
          <cell r="I536" t="str">
            <v>福冨　正大</v>
          </cell>
          <cell r="O536" t="str">
            <v>小原　由照</v>
          </cell>
        </row>
        <row r="537">
          <cell r="A537">
            <v>28139</v>
          </cell>
          <cell r="B537" t="str">
            <v>日本旅行</v>
          </cell>
          <cell r="C537" t="str">
            <v>小谷野　悦光</v>
          </cell>
          <cell r="I537" t="str">
            <v>若菜　高士</v>
          </cell>
          <cell r="O537" t="str">
            <v>永井　正紀</v>
          </cell>
        </row>
        <row r="538">
          <cell r="A538">
            <v>28148</v>
          </cell>
          <cell r="B538" t="str">
            <v>三菱ＵＦＪ証券グループ</v>
          </cell>
          <cell r="C538" t="str">
            <v>吉兼　勝樹</v>
          </cell>
          <cell r="I538" t="str">
            <v>間澤　隆男</v>
          </cell>
          <cell r="O538" t="str">
            <v>荒木　重行</v>
          </cell>
        </row>
        <row r="539">
          <cell r="A539">
            <v>28157</v>
          </cell>
          <cell r="B539" t="str">
            <v>大塚商会</v>
          </cell>
          <cell r="C539" t="str">
            <v>森谷　紀彦</v>
          </cell>
          <cell r="I539" t="str">
            <v>永沢　茂</v>
          </cell>
          <cell r="O539" t="str">
            <v>陸田　健一郎</v>
          </cell>
        </row>
        <row r="540">
          <cell r="A540">
            <v>28166</v>
          </cell>
          <cell r="B540" t="str">
            <v>サンリオ</v>
          </cell>
          <cell r="C540" t="str">
            <v>（辻　信太郎）</v>
          </cell>
          <cell r="I540" t="str">
            <v>（横尾　秀一）</v>
          </cell>
        </row>
        <row r="541">
          <cell r="A541">
            <v>28175</v>
          </cell>
          <cell r="B541" t="str">
            <v>全国信用保証協会</v>
          </cell>
          <cell r="C541" t="str">
            <v>村山　寛司</v>
          </cell>
          <cell r="D541" t="str">
            <v>H26.9.30～</v>
          </cell>
          <cell r="I541" t="str">
            <v>大場　稔</v>
          </cell>
        </row>
        <row r="542">
          <cell r="A542">
            <v>28184</v>
          </cell>
          <cell r="B542" t="str">
            <v>電子回路</v>
          </cell>
          <cell r="C542" t="str">
            <v>児嶋　雄二</v>
          </cell>
          <cell r="I542" t="str">
            <v>長澤　猛</v>
          </cell>
          <cell r="O542" t="str">
            <v>渡辺　卓也</v>
          </cell>
        </row>
        <row r="543">
          <cell r="A543">
            <v>28193</v>
          </cell>
          <cell r="B543" t="str">
            <v>オリックスグループ</v>
          </cell>
          <cell r="C543" t="str">
            <v>遠藤　貢三</v>
          </cell>
          <cell r="I543" t="str">
            <v>八塚　弘文</v>
          </cell>
          <cell r="O543" t="str">
            <v>田中　博章</v>
          </cell>
        </row>
        <row r="544">
          <cell r="A544">
            <v>28209</v>
          </cell>
          <cell r="B544" t="str">
            <v>富士石油</v>
          </cell>
          <cell r="C544" t="str">
            <v>関屋　文雄</v>
          </cell>
          <cell r="I544" t="str">
            <v>明吉　潔隆</v>
          </cell>
          <cell r="O544" t="str">
            <v>明吉　潔隆</v>
          </cell>
        </row>
        <row r="545">
          <cell r="A545">
            <v>28218</v>
          </cell>
          <cell r="B545" t="str">
            <v>マルエツ</v>
          </cell>
          <cell r="C545" t="str">
            <v>喜多川　憲一</v>
          </cell>
          <cell r="I545" t="str">
            <v>中村　孝</v>
          </cell>
          <cell r="O545" t="str">
            <v>加藤　邦彦</v>
          </cell>
        </row>
        <row r="546">
          <cell r="A546">
            <v>28245</v>
          </cell>
          <cell r="B546" t="str">
            <v>やまと</v>
          </cell>
          <cell r="C546" t="str">
            <v>小林　利雄</v>
          </cell>
          <cell r="I546" t="str">
            <v>伊藤　要三</v>
          </cell>
          <cell r="O546" t="str">
            <v>馬橋　昭三</v>
          </cell>
        </row>
        <row r="547">
          <cell r="A547">
            <v>28254</v>
          </cell>
          <cell r="B547" t="str">
            <v>ユニマット</v>
          </cell>
          <cell r="C547" t="str">
            <v>大野　憲二</v>
          </cell>
          <cell r="I547" t="str">
            <v>淺田　実</v>
          </cell>
          <cell r="O547" t="str">
            <v>今泉　清</v>
          </cell>
        </row>
        <row r="548">
          <cell r="A548">
            <v>28263</v>
          </cell>
          <cell r="B548" t="str">
            <v>ＡＩＧ</v>
          </cell>
          <cell r="C548" t="str">
            <v>関口　美香</v>
          </cell>
          <cell r="I548" t="str">
            <v>椎谷　正男</v>
          </cell>
          <cell r="O548" t="str">
            <v>渡辺　早苗</v>
          </cell>
        </row>
        <row r="549">
          <cell r="A549">
            <v>28272</v>
          </cell>
          <cell r="B549" t="str">
            <v>三貴</v>
          </cell>
          <cell r="C549" t="str">
            <v>野崎　邦男</v>
          </cell>
          <cell r="O549" t="str">
            <v>桑野　義史</v>
          </cell>
        </row>
        <row r="550">
          <cell r="A550">
            <v>28281</v>
          </cell>
          <cell r="B550" t="str">
            <v>船場</v>
          </cell>
          <cell r="C550" t="str">
            <v>栗山　浩一</v>
          </cell>
          <cell r="I550" t="str">
            <v>川田　昇</v>
          </cell>
        </row>
        <row r="551">
          <cell r="A551">
            <v>28291</v>
          </cell>
          <cell r="B551" t="str">
            <v>日生協</v>
          </cell>
          <cell r="C551" t="str">
            <v>島岡　勤</v>
          </cell>
          <cell r="I551" t="str">
            <v>原田　享</v>
          </cell>
          <cell r="K551" t="str">
            <v>堀口　修一</v>
          </cell>
          <cell r="O551" t="str">
            <v>神田　弘二</v>
          </cell>
        </row>
        <row r="552">
          <cell r="A552">
            <v>28306</v>
          </cell>
          <cell r="B552" t="str">
            <v>アメリカンファミリー生命</v>
          </cell>
          <cell r="C552" t="str">
            <v>石井　理</v>
          </cell>
          <cell r="I552" t="str">
            <v>粟田　裕</v>
          </cell>
          <cell r="O552" t="str">
            <v>小川　恵市</v>
          </cell>
        </row>
        <row r="553">
          <cell r="A553">
            <v>28315</v>
          </cell>
          <cell r="B553" t="str">
            <v>東京不動産業</v>
          </cell>
          <cell r="C553" t="str">
            <v>荒井　喜八郎</v>
          </cell>
          <cell r="E553" t="str">
            <v>三村　光一</v>
          </cell>
          <cell r="F553" t="str">
            <v>副理事長</v>
          </cell>
          <cell r="G553" t="str">
            <v>北村　章</v>
          </cell>
          <cell r="H553" t="str">
            <v>特別顧問</v>
          </cell>
          <cell r="I553" t="str">
            <v>君塚　辰夫</v>
          </cell>
        </row>
        <row r="554">
          <cell r="A554">
            <v>28324</v>
          </cell>
          <cell r="B554" t="str">
            <v>全国商品取引業</v>
          </cell>
          <cell r="C554" t="str">
            <v>清水　清</v>
          </cell>
          <cell r="I554" t="str">
            <v>大橋　健司</v>
          </cell>
          <cell r="O554" t="str">
            <v>大橋　健司</v>
          </cell>
        </row>
        <row r="555">
          <cell r="A555">
            <v>28333</v>
          </cell>
          <cell r="B555" t="str">
            <v>パノラマ・ホテルズ</v>
          </cell>
          <cell r="C555" t="str">
            <v>井上　直樹</v>
          </cell>
          <cell r="I555" t="str">
            <v>栗城　忠博</v>
          </cell>
          <cell r="O555" t="str">
            <v>安藤　和広</v>
          </cell>
        </row>
        <row r="556">
          <cell r="A556">
            <v>28351</v>
          </cell>
          <cell r="B556" t="str">
            <v>ＴＣＳグループ</v>
          </cell>
          <cell r="C556" t="str">
            <v>高山　允伯</v>
          </cell>
          <cell r="I556" t="str">
            <v>徳納　恭紀</v>
          </cell>
          <cell r="O556" t="str">
            <v>渡邉　はるみ</v>
          </cell>
        </row>
        <row r="557">
          <cell r="A557">
            <v>28361</v>
          </cell>
          <cell r="B557" t="str">
            <v>川崎汽船</v>
          </cell>
          <cell r="C557" t="str">
            <v>（中川　豊）</v>
          </cell>
          <cell r="I557" t="str">
            <v>（森　一雄）</v>
          </cell>
          <cell r="O557" t="str">
            <v>（岡田　和彦）</v>
          </cell>
        </row>
        <row r="558">
          <cell r="A558">
            <v>28370</v>
          </cell>
          <cell r="B558" t="str">
            <v>関東ＩＴソフトウェア</v>
          </cell>
          <cell r="C558" t="str">
            <v>東尾　公彦</v>
          </cell>
          <cell r="E558" t="str">
            <v>三木　正志</v>
          </cell>
          <cell r="F558" t="str">
            <v>専務理事</v>
          </cell>
          <cell r="I558" t="str">
            <v>仁平　義和</v>
          </cell>
          <cell r="O558" t="str">
            <v>樋口　兼造</v>
          </cell>
          <cell r="Q558" t="str">
            <v>山本　博道</v>
          </cell>
        </row>
        <row r="559">
          <cell r="A559">
            <v>28389</v>
          </cell>
          <cell r="B559" t="str">
            <v>日立</v>
          </cell>
          <cell r="C559" t="str">
            <v>御手洗　尚樹</v>
          </cell>
          <cell r="I559" t="str">
            <v>棟重　卓三</v>
          </cell>
          <cell r="O559" t="str">
            <v>國近　則仁</v>
          </cell>
          <cell r="P559" t="str">
            <v>事務局長</v>
          </cell>
        </row>
        <row r="560">
          <cell r="A560">
            <v>28398</v>
          </cell>
          <cell r="B560" t="str">
            <v>コスモ石油</v>
          </cell>
          <cell r="C560" t="str">
            <v>鈴木　康公</v>
          </cell>
          <cell r="I560" t="str">
            <v>戸ノ崎　正憲</v>
          </cell>
          <cell r="O560" t="str">
            <v>今井　裕樹</v>
          </cell>
        </row>
        <row r="561">
          <cell r="A561">
            <v>28403</v>
          </cell>
          <cell r="B561" t="str">
            <v>セントラルスポーツ</v>
          </cell>
          <cell r="C561" t="str">
            <v>渡邊　隆</v>
          </cell>
          <cell r="I561" t="str">
            <v>早見　栄二</v>
          </cell>
          <cell r="O561" t="str">
            <v>田上　圭子</v>
          </cell>
        </row>
        <row r="562">
          <cell r="A562">
            <v>28412</v>
          </cell>
          <cell r="B562" t="str">
            <v>本州四国連絡高速道路</v>
          </cell>
          <cell r="C562" t="str">
            <v>中島　義勝</v>
          </cell>
          <cell r="I562" t="str">
            <v>松浦　淳</v>
          </cell>
          <cell r="O562" t="str">
            <v>宮川　正治</v>
          </cell>
        </row>
        <row r="563">
          <cell r="A563">
            <v>28421</v>
          </cell>
          <cell r="B563" t="str">
            <v>いなげや</v>
          </cell>
          <cell r="C563" t="str">
            <v>藤本　勇</v>
          </cell>
          <cell r="I563" t="str">
            <v>八田　道士</v>
          </cell>
          <cell r="O563" t="str">
            <v>滝口　康</v>
          </cell>
        </row>
        <row r="564">
          <cell r="A564">
            <v>28431</v>
          </cell>
          <cell r="B564" t="str">
            <v>太陽生命</v>
          </cell>
          <cell r="C564" t="str">
            <v>小口　淳史</v>
          </cell>
          <cell r="I564" t="str">
            <v>長嶺　秀一</v>
          </cell>
          <cell r="O564" t="str">
            <v>岸田　俊英</v>
          </cell>
        </row>
        <row r="565">
          <cell r="A565">
            <v>28459</v>
          </cell>
          <cell r="B565" t="str">
            <v>エスアールエルグループ</v>
          </cell>
          <cell r="C565" t="str">
            <v>工藤　志郎</v>
          </cell>
          <cell r="D565" t="str">
            <v>H26～</v>
          </cell>
          <cell r="I565" t="str">
            <v>高橋　史人</v>
          </cell>
          <cell r="O565" t="str">
            <v>澤口　賢一</v>
          </cell>
        </row>
        <row r="566">
          <cell r="A566">
            <v>28468</v>
          </cell>
          <cell r="B566" t="str">
            <v>民間放送</v>
          </cell>
          <cell r="C566" t="str">
            <v>木村　信哉</v>
          </cell>
          <cell r="I566" t="str">
            <v>丸山　俊行</v>
          </cell>
          <cell r="O566" t="str">
            <v>丸山　俊行</v>
          </cell>
          <cell r="P566" t="str">
            <v>事務局長</v>
          </cell>
        </row>
        <row r="567">
          <cell r="A567">
            <v>28486</v>
          </cell>
          <cell r="B567" t="str">
            <v>エトワール海渡</v>
          </cell>
          <cell r="C567" t="str">
            <v>早川　謹之助</v>
          </cell>
          <cell r="I567" t="str">
            <v>岩田　雅行</v>
          </cell>
        </row>
        <row r="568">
          <cell r="A568">
            <v>28501</v>
          </cell>
          <cell r="B568" t="str">
            <v>アドバンテスト</v>
          </cell>
          <cell r="C568" t="str">
            <v>小山　誠</v>
          </cell>
          <cell r="I568" t="str">
            <v>山津　達雄</v>
          </cell>
        </row>
        <row r="569">
          <cell r="A569">
            <v>28510</v>
          </cell>
          <cell r="B569" t="str">
            <v>朝信</v>
          </cell>
          <cell r="C569" t="str">
            <v>金　正中</v>
          </cell>
          <cell r="I569" t="str">
            <v>崔　信義</v>
          </cell>
        </row>
        <row r="570">
          <cell r="A570">
            <v>28529</v>
          </cell>
          <cell r="B570" t="str">
            <v>シーイーシー</v>
          </cell>
          <cell r="C570" t="str">
            <v>遠藤　史朗</v>
          </cell>
          <cell r="I570" t="str">
            <v>大石　仁史</v>
          </cell>
          <cell r="O570" t="str">
            <v>清水　秀紀</v>
          </cell>
        </row>
        <row r="571">
          <cell r="A571">
            <v>28538</v>
          </cell>
          <cell r="B571" t="str">
            <v>すかいらーくグループ</v>
          </cell>
          <cell r="C571" t="str">
            <v>櫻井　功</v>
          </cell>
          <cell r="I571" t="str">
            <v>酒匂 堅次</v>
          </cell>
          <cell r="O571" t="str">
            <v>神田　三津男</v>
          </cell>
        </row>
        <row r="572">
          <cell r="A572">
            <v>28547</v>
          </cell>
          <cell r="B572" t="str">
            <v>なとり</v>
          </cell>
          <cell r="C572" t="str">
            <v>名取　三郎</v>
          </cell>
          <cell r="I572" t="str">
            <v>名取　浪男</v>
          </cell>
          <cell r="O572" t="str">
            <v>井上　裕喜</v>
          </cell>
        </row>
        <row r="573">
          <cell r="A573">
            <v>28565</v>
          </cell>
          <cell r="B573" t="str">
            <v>日本情報産業</v>
          </cell>
          <cell r="C573" t="str">
            <v>田島　浩</v>
          </cell>
          <cell r="I573" t="str">
            <v>大木　秀郎</v>
          </cell>
        </row>
        <row r="574">
          <cell r="A574">
            <v>28574</v>
          </cell>
          <cell r="B574" t="str">
            <v>観光産業</v>
          </cell>
          <cell r="C574" t="str">
            <v>中村　達朗</v>
          </cell>
          <cell r="I574" t="str">
            <v>須古　正垣</v>
          </cell>
        </row>
        <row r="575">
          <cell r="A575">
            <v>28583</v>
          </cell>
          <cell r="B575" t="str">
            <v>ウシオ電機</v>
          </cell>
          <cell r="C575" t="str">
            <v>多木　正</v>
          </cell>
          <cell r="I575" t="str">
            <v>島田　政彦</v>
          </cell>
          <cell r="O575" t="str">
            <v>高木　美智子</v>
          </cell>
        </row>
        <row r="576">
          <cell r="A576">
            <v>28592</v>
          </cell>
          <cell r="B576" t="str">
            <v>学生援護会</v>
          </cell>
          <cell r="C576" t="str">
            <v>（坂田　雷）</v>
          </cell>
          <cell r="I576" t="str">
            <v>（南　正孝）</v>
          </cell>
          <cell r="O576" t="str">
            <v>（石本　好子）</v>
          </cell>
        </row>
        <row r="577">
          <cell r="A577">
            <v>28608</v>
          </cell>
          <cell r="B577" t="str">
            <v>東京エレクトロン</v>
          </cell>
          <cell r="C577" t="str">
            <v>長久保　達也</v>
          </cell>
          <cell r="I577" t="str">
            <v>井上　雅巳</v>
          </cell>
          <cell r="O577" t="str">
            <v>新保　恵子</v>
          </cell>
        </row>
        <row r="578">
          <cell r="A578">
            <v>28617</v>
          </cell>
          <cell r="B578" t="str">
            <v>全労済</v>
          </cell>
          <cell r="C578" t="str">
            <v>原　日出夫</v>
          </cell>
          <cell r="I578" t="str">
            <v>井上　和憲</v>
          </cell>
          <cell r="O578" t="str">
            <v>鈴木　謙二</v>
          </cell>
        </row>
        <row r="579">
          <cell r="A579">
            <v>28644</v>
          </cell>
          <cell r="B579" t="str">
            <v>三陽商会</v>
          </cell>
          <cell r="C579" t="str">
            <v>佐久間　睦</v>
          </cell>
          <cell r="I579" t="str">
            <v>平野　勤</v>
          </cell>
          <cell r="O579" t="str">
            <v>川島　久夫</v>
          </cell>
        </row>
        <row r="580">
          <cell r="A580">
            <v>28662</v>
          </cell>
          <cell r="B580" t="str">
            <v>アコム</v>
          </cell>
          <cell r="C580" t="str">
            <v>提橋　輝幸</v>
          </cell>
          <cell r="I580" t="str">
            <v>作田　秀一</v>
          </cell>
          <cell r="O580" t="str">
            <v>山本　克則</v>
          </cell>
        </row>
        <row r="581">
          <cell r="A581">
            <v>28671</v>
          </cell>
          <cell r="B581" t="str">
            <v>ＳＭＢＣコンシューマーファイナンス</v>
          </cell>
          <cell r="C581" t="str">
            <v>立石　義之</v>
          </cell>
          <cell r="I581" t="str">
            <v>田守　靖裕</v>
          </cell>
          <cell r="O581" t="str">
            <v>伊藤　文彦</v>
          </cell>
        </row>
        <row r="582">
          <cell r="A582">
            <v>28681</v>
          </cell>
          <cell r="B582" t="str">
            <v>武富士</v>
          </cell>
          <cell r="C582" t="str">
            <v>（町村　ルミ子）</v>
          </cell>
          <cell r="I582" t="str">
            <v>（沼尻　高志）</v>
          </cell>
          <cell r="O582" t="str">
            <v>（赤岡　敏哉）</v>
          </cell>
        </row>
        <row r="583">
          <cell r="A583">
            <v>28690</v>
          </cell>
          <cell r="B583" t="str">
            <v>ジェーシービー</v>
          </cell>
          <cell r="C583" t="str">
            <v>（近藤　清）</v>
          </cell>
          <cell r="I583" t="str">
            <v>森脇　武史</v>
          </cell>
          <cell r="O583" t="str">
            <v>有田　佳子</v>
          </cell>
        </row>
        <row r="584">
          <cell r="A584">
            <v>28705</v>
          </cell>
          <cell r="B584" t="str">
            <v>渡辺パイプ</v>
          </cell>
          <cell r="C584" t="str">
            <v>藤巻　隆</v>
          </cell>
          <cell r="I584" t="str">
            <v>富田　保行</v>
          </cell>
          <cell r="O584" t="str">
            <v>廣瀬　正昭</v>
          </cell>
        </row>
        <row r="585">
          <cell r="A585">
            <v>28732</v>
          </cell>
          <cell r="B585" t="str">
            <v>住友不動産販売</v>
          </cell>
          <cell r="C585" t="str">
            <v>芦川　一夫</v>
          </cell>
          <cell r="D585" t="str">
            <v>H26～</v>
          </cell>
          <cell r="I585" t="str">
            <v>池田　善四郎</v>
          </cell>
          <cell r="O585" t="str">
            <v>苗村　敏江</v>
          </cell>
        </row>
        <row r="586">
          <cell r="A586">
            <v>28741</v>
          </cell>
          <cell r="B586" t="str">
            <v>モトローラ</v>
          </cell>
          <cell r="C586" t="str">
            <v>大屋　裕靖</v>
          </cell>
          <cell r="I586" t="str">
            <v>荒木　哲彦</v>
          </cell>
          <cell r="O586" t="str">
            <v>荒木　哲彦</v>
          </cell>
        </row>
        <row r="587">
          <cell r="A587">
            <v>28751</v>
          </cell>
          <cell r="B587" t="str">
            <v>日本マクドナルド</v>
          </cell>
          <cell r="C587" t="str">
            <v>（青木　岳彦）</v>
          </cell>
          <cell r="I587" t="str">
            <v>（佐々木　修）</v>
          </cell>
          <cell r="J587" t="str">
            <v>専務理事</v>
          </cell>
          <cell r="K587" t="str">
            <v>（池田　収）</v>
          </cell>
          <cell r="O587" t="str">
            <v>（古澤　秩子）</v>
          </cell>
        </row>
        <row r="588">
          <cell r="A588">
            <v>28760</v>
          </cell>
          <cell r="B588" t="str">
            <v>ＡＮＡウイングス</v>
          </cell>
          <cell r="C588" t="str">
            <v>（衛藤　勇）</v>
          </cell>
          <cell r="I588" t="str">
            <v>（森田　広光）</v>
          </cell>
          <cell r="O588" t="str">
            <v>（平本　建一）</v>
          </cell>
        </row>
        <row r="589">
          <cell r="A589">
            <v>28788</v>
          </cell>
          <cell r="B589" t="str">
            <v>ＫＤＤＩ</v>
          </cell>
          <cell r="C589" t="str">
            <v>村本　伸一</v>
          </cell>
          <cell r="I589" t="str">
            <v>橋口　昭則</v>
          </cell>
          <cell r="O589" t="str">
            <v>三好　達夫</v>
          </cell>
        </row>
        <row r="590">
          <cell r="A590">
            <v>28797</v>
          </cell>
          <cell r="B590" t="str">
            <v>八千代銀行</v>
          </cell>
          <cell r="C590" t="str">
            <v>鈴木　健二</v>
          </cell>
          <cell r="I590" t="str">
            <v>鎌田　稔</v>
          </cell>
          <cell r="O590" t="str">
            <v>荒井　秀廣</v>
          </cell>
        </row>
        <row r="591">
          <cell r="A591">
            <v>28802</v>
          </cell>
          <cell r="B591" t="str">
            <v>日本事務器</v>
          </cell>
          <cell r="C591" t="str">
            <v>田中　啓一</v>
          </cell>
          <cell r="I591" t="str">
            <v>諸藤　辰美</v>
          </cell>
          <cell r="O591" t="str">
            <v>笠原　富美子</v>
          </cell>
        </row>
        <row r="592">
          <cell r="A592">
            <v>28821</v>
          </cell>
          <cell r="B592" t="str">
            <v>ＡＮＡグループ</v>
          </cell>
          <cell r="C592" t="str">
            <v>齊藤　融</v>
          </cell>
          <cell r="D592" t="str">
            <v>H26～</v>
          </cell>
          <cell r="I592" t="str">
            <v>小山　博良</v>
          </cell>
          <cell r="O592" t="str">
            <v>齋藤　昇一</v>
          </cell>
        </row>
        <row r="593">
          <cell r="A593">
            <v>28849</v>
          </cell>
          <cell r="B593" t="str">
            <v>システナ</v>
          </cell>
          <cell r="C593" t="str">
            <v>国分　靖哲</v>
          </cell>
          <cell r="I593" t="str">
            <v>米倉　徹</v>
          </cell>
          <cell r="O593" t="str">
            <v>秀浦　学</v>
          </cell>
        </row>
        <row r="594">
          <cell r="A594">
            <v>28858</v>
          </cell>
          <cell r="B594" t="str">
            <v>シティグループ</v>
          </cell>
          <cell r="C594" t="str">
            <v>近藤　実</v>
          </cell>
          <cell r="I594" t="str">
            <v>福本　一郎</v>
          </cell>
          <cell r="O594" t="str">
            <v>安藤　智子</v>
          </cell>
        </row>
        <row r="595">
          <cell r="A595">
            <v>28885</v>
          </cell>
          <cell r="B595" t="str">
            <v>オートバックス</v>
          </cell>
          <cell r="C595" t="str">
            <v>経森　康弘</v>
          </cell>
          <cell r="I595" t="str">
            <v>杉河　修</v>
          </cell>
          <cell r="O595" t="str">
            <v>林　幸次</v>
          </cell>
        </row>
        <row r="596">
          <cell r="A596">
            <v>28894</v>
          </cell>
          <cell r="B596" t="str">
            <v>エヌ・ティ・ティ</v>
          </cell>
          <cell r="C596" t="str">
            <v>島田　明</v>
          </cell>
          <cell r="I596" t="str">
            <v>星野　睦</v>
          </cell>
          <cell r="O596" t="str">
            <v>森　正志</v>
          </cell>
        </row>
        <row r="597">
          <cell r="A597">
            <v>28900</v>
          </cell>
          <cell r="B597" t="str">
            <v>ジェイアールグループ</v>
          </cell>
          <cell r="C597" t="str">
            <v>深澤　祐二</v>
          </cell>
          <cell r="I597" t="str">
            <v>野木　肇雄</v>
          </cell>
          <cell r="O597" t="str">
            <v>池町　俊彦</v>
          </cell>
        </row>
        <row r="598">
          <cell r="A598">
            <v>28919</v>
          </cell>
          <cell r="B598" t="str">
            <v>ジェイティ</v>
          </cell>
          <cell r="C598" t="str">
            <v>佐々木　治道</v>
          </cell>
          <cell r="I598" t="str">
            <v>福重　道生</v>
          </cell>
          <cell r="O598" t="str">
            <v>細川　真喜男</v>
          </cell>
        </row>
        <row r="599">
          <cell r="A599">
            <v>28955</v>
          </cell>
          <cell r="B599" t="str">
            <v>ビックカメラ</v>
          </cell>
          <cell r="C599" t="str">
            <v>反町　公一郎</v>
          </cell>
          <cell r="I599" t="str">
            <v>湯本　善之</v>
          </cell>
          <cell r="O599" t="str">
            <v>吉村　友宏</v>
          </cell>
        </row>
        <row r="600">
          <cell r="A600">
            <v>28973</v>
          </cell>
          <cell r="B600" t="str">
            <v>日本レストランエンタプライズ</v>
          </cell>
          <cell r="C600" t="str">
            <v>浅井　克巳</v>
          </cell>
          <cell r="I600" t="str">
            <v>保木　茂範</v>
          </cell>
          <cell r="O600" t="str">
            <v>保木　茂範</v>
          </cell>
        </row>
        <row r="601">
          <cell r="A601">
            <v>28982</v>
          </cell>
          <cell r="B601" t="str">
            <v>ジェイアール東海パッセンジャーズ</v>
          </cell>
          <cell r="C601" t="str">
            <v>渡部　一俊</v>
          </cell>
          <cell r="I601" t="str">
            <v>光井　幸雄</v>
          </cell>
          <cell r="O601" t="str">
            <v>光井　幸雄</v>
          </cell>
        </row>
        <row r="602">
          <cell r="A602">
            <v>28991</v>
          </cell>
          <cell r="B602" t="str">
            <v>フォーラムエンジニアリング</v>
          </cell>
          <cell r="C602" t="str">
            <v>小南　渉</v>
          </cell>
          <cell r="I602" t="str">
            <v>渡辺　和夫</v>
          </cell>
          <cell r="O602" t="str">
            <v>藤田　晴夫</v>
          </cell>
        </row>
        <row r="603">
          <cell r="A603">
            <v>29002</v>
          </cell>
          <cell r="B603" t="str">
            <v>国際・政策銀</v>
          </cell>
          <cell r="C603" t="str">
            <v>福田　健吉</v>
          </cell>
          <cell r="I603" t="str">
            <v>有田　英司</v>
          </cell>
          <cell r="O603" t="str">
            <v>大庭　栄介</v>
          </cell>
        </row>
        <row r="604">
          <cell r="A604">
            <v>29030</v>
          </cell>
          <cell r="B604" t="str">
            <v>ジャパンビバレッジ</v>
          </cell>
          <cell r="C604" t="str">
            <v>鈴木　良次</v>
          </cell>
          <cell r="I604" t="str">
            <v>松村　俊明</v>
          </cell>
          <cell r="O604" t="str">
            <v>明田川　央</v>
          </cell>
          <cell r="P604" t="str">
            <v>事務長代理</v>
          </cell>
        </row>
        <row r="605">
          <cell r="A605">
            <v>29067</v>
          </cell>
          <cell r="B605" t="str">
            <v>トーマツ</v>
          </cell>
          <cell r="C605" t="str">
            <v>脇田　一郎</v>
          </cell>
          <cell r="I605" t="str">
            <v>藤田　美智雄</v>
          </cell>
          <cell r="O605" t="str">
            <v>山本　道治</v>
          </cell>
        </row>
        <row r="606">
          <cell r="A606">
            <v>29119</v>
          </cell>
          <cell r="B606" t="str">
            <v>人材派遣</v>
          </cell>
          <cell r="C606" t="str">
            <v>鬼頭　秀彰</v>
          </cell>
          <cell r="I606" t="str">
            <v>伊藤　康子</v>
          </cell>
        </row>
        <row r="607">
          <cell r="A607">
            <v>29155</v>
          </cell>
          <cell r="B607" t="str">
            <v>グラクソ・スミスクライン</v>
          </cell>
          <cell r="C607" t="str">
            <v>四方　ゆかり</v>
          </cell>
          <cell r="I607" t="str">
            <v>鵜飼　雅信</v>
          </cell>
          <cell r="O607" t="str">
            <v>平　敏征</v>
          </cell>
        </row>
        <row r="608">
          <cell r="A608">
            <v>29164</v>
          </cell>
          <cell r="B608" t="str">
            <v>ひかり</v>
          </cell>
          <cell r="C608" t="str">
            <v>儀同　康</v>
          </cell>
          <cell r="I608" t="str">
            <v>馬場　智</v>
          </cell>
          <cell r="O608" t="str">
            <v>太田　幸生</v>
          </cell>
        </row>
        <row r="609">
          <cell r="A609">
            <v>29173</v>
          </cell>
          <cell r="B609" t="str">
            <v>ローソン</v>
          </cell>
          <cell r="C609" t="str">
            <v>宮﨑　純</v>
          </cell>
          <cell r="D609" t="str">
            <v>H26～</v>
          </cell>
          <cell r="I609" t="str">
            <v>山口　英明</v>
          </cell>
          <cell r="O609" t="str">
            <v>高橋　恵子</v>
          </cell>
        </row>
        <row r="610">
          <cell r="A610">
            <v>29182</v>
          </cell>
          <cell r="B610" t="str">
            <v>アクセンチュア</v>
          </cell>
          <cell r="C610" t="str">
            <v>原田　広美</v>
          </cell>
          <cell r="I610" t="str">
            <v>渡辺　義晴</v>
          </cell>
          <cell r="O610" t="str">
            <v>阿久津　博子</v>
          </cell>
        </row>
        <row r="611">
          <cell r="A611">
            <v>29191</v>
          </cell>
          <cell r="B611" t="str">
            <v>あずさ</v>
          </cell>
          <cell r="C611" t="str">
            <v>内山　英世</v>
          </cell>
          <cell r="I611" t="str">
            <v>徳田　省三</v>
          </cell>
          <cell r="O611" t="str">
            <v>国分　和夫</v>
          </cell>
        </row>
        <row r="612">
          <cell r="A612">
            <v>29225</v>
          </cell>
          <cell r="B612" t="str">
            <v>日本ヒューレット・パッカード</v>
          </cell>
          <cell r="C612" t="str">
            <v>有賀　誠</v>
          </cell>
          <cell r="I612" t="str">
            <v>沼越　園子</v>
          </cell>
          <cell r="O612" t="str">
            <v>沼越　園子</v>
          </cell>
        </row>
        <row r="613">
          <cell r="A613">
            <v>29234</v>
          </cell>
          <cell r="B613" t="str">
            <v>エイチ・アイ・エス</v>
          </cell>
          <cell r="C613" t="str">
            <v>和田　光</v>
          </cell>
          <cell r="I613" t="str">
            <v>行方　一正</v>
          </cell>
          <cell r="O613" t="str">
            <v>藤森　勝利</v>
          </cell>
        </row>
        <row r="614">
          <cell r="A614">
            <v>29243</v>
          </cell>
          <cell r="B614" t="str">
            <v>ディスコ</v>
          </cell>
          <cell r="C614" t="str">
            <v>田村　隆夫</v>
          </cell>
          <cell r="I614" t="str">
            <v>林　登志男</v>
          </cell>
          <cell r="O614" t="str">
            <v>林　登志男</v>
          </cell>
        </row>
        <row r="615">
          <cell r="A615">
            <v>29252</v>
          </cell>
          <cell r="B615" t="str">
            <v>マツモトキヨシグループ</v>
          </cell>
          <cell r="C615" t="str">
            <v>小山　由紀夫</v>
          </cell>
          <cell r="I615" t="str">
            <v>豊岡　亘</v>
          </cell>
          <cell r="O615" t="str">
            <v>幸　孝治</v>
          </cell>
        </row>
        <row r="616">
          <cell r="A616">
            <v>29271</v>
          </cell>
          <cell r="B616" t="str">
            <v>ジョンソン・エンド・ジョンソングループ</v>
          </cell>
          <cell r="C616" t="str">
            <v>平野　学</v>
          </cell>
          <cell r="I616" t="str">
            <v>岩崎　克浩</v>
          </cell>
          <cell r="O616" t="str">
            <v>小嶋　昌也</v>
          </cell>
        </row>
        <row r="617">
          <cell r="A617">
            <v>29304</v>
          </cell>
          <cell r="B617" t="str">
            <v>ベルシステム２４</v>
          </cell>
          <cell r="C617" t="str">
            <v>浜口　聡子</v>
          </cell>
          <cell r="I617" t="str">
            <v>井上　孝</v>
          </cell>
          <cell r="O617" t="str">
            <v>濱崎　万亀江</v>
          </cell>
        </row>
        <row r="618">
          <cell r="A618">
            <v>29313</v>
          </cell>
          <cell r="B618" t="str">
            <v>アビーム</v>
          </cell>
          <cell r="C618" t="str">
            <v>林崎　斉</v>
          </cell>
          <cell r="I618" t="str">
            <v>吉嵜　富雄</v>
          </cell>
          <cell r="O618" t="str">
            <v>西塚　絹子</v>
          </cell>
        </row>
        <row r="619">
          <cell r="A619">
            <v>29350</v>
          </cell>
          <cell r="B619" t="str">
            <v>ルネサス</v>
          </cell>
          <cell r="C619" t="str">
            <v>藤原　信次郎</v>
          </cell>
          <cell r="I619" t="str">
            <v>長澤　範久</v>
          </cell>
          <cell r="O619" t="str">
            <v>長澤　範久</v>
          </cell>
          <cell r="P619" t="str">
            <v>事務局長</v>
          </cell>
          <cell r="Q619" t="str">
            <v>工藤　晃</v>
          </cell>
          <cell r="R619" t="str">
            <v>事務長</v>
          </cell>
        </row>
        <row r="620">
          <cell r="A620">
            <v>29369</v>
          </cell>
          <cell r="B620" t="str">
            <v>コスモスイニシアグループ</v>
          </cell>
          <cell r="C620" t="str">
            <v>枝廣　寿雄</v>
          </cell>
          <cell r="I620" t="str">
            <v>中村　貢三</v>
          </cell>
          <cell r="O620" t="str">
            <v>花篤　祐子</v>
          </cell>
        </row>
        <row r="621">
          <cell r="A621">
            <v>29387</v>
          </cell>
          <cell r="B621" t="str">
            <v>全日本理美容</v>
          </cell>
          <cell r="C621" t="str">
            <v>井出　隆夫</v>
          </cell>
          <cell r="I621" t="str">
            <v>広瀬　献</v>
          </cell>
          <cell r="O621" t="str">
            <v>広瀬　献</v>
          </cell>
        </row>
        <row r="622">
          <cell r="A622">
            <v>29401</v>
          </cell>
          <cell r="B622" t="str">
            <v>マルハン</v>
          </cell>
          <cell r="C622" t="str">
            <v>松田　昌益</v>
          </cell>
          <cell r="I622" t="str">
            <v>大井　秀夫</v>
          </cell>
          <cell r="O622" t="str">
            <v>田端　直樹</v>
          </cell>
        </row>
        <row r="623">
          <cell r="A623">
            <v>29411</v>
          </cell>
          <cell r="B623" t="str">
            <v>日研総業</v>
          </cell>
          <cell r="C623" t="str">
            <v>高橋　渉</v>
          </cell>
          <cell r="I623" t="str">
            <v>渡部　博英</v>
          </cell>
          <cell r="O623" t="str">
            <v>渡部　博英</v>
          </cell>
        </row>
        <row r="624">
          <cell r="A624">
            <v>29420</v>
          </cell>
          <cell r="B624" t="str">
            <v>ヨドバシカメラ</v>
          </cell>
          <cell r="C624" t="str">
            <v>藤沢　和則</v>
          </cell>
          <cell r="I624" t="str">
            <v>日野　文彦</v>
          </cell>
          <cell r="O624" t="str">
            <v>森下　聡一</v>
          </cell>
        </row>
        <row r="625">
          <cell r="A625">
            <v>29484</v>
          </cell>
          <cell r="B625" t="str">
            <v>新日本有限責任監査法人</v>
          </cell>
          <cell r="C625" t="str">
            <v>荒尾　泰則</v>
          </cell>
          <cell r="I625" t="str">
            <v>疋田　健樹</v>
          </cell>
          <cell r="O625" t="str">
            <v>家崎　高一</v>
          </cell>
        </row>
        <row r="626">
          <cell r="A626">
            <v>29518</v>
          </cell>
          <cell r="B626" t="str">
            <v>あらた</v>
          </cell>
          <cell r="C626" t="str">
            <v>鈴木　久三郎</v>
          </cell>
          <cell r="I626" t="str">
            <v>椋　幹雄</v>
          </cell>
          <cell r="O626" t="str">
            <v>椋　幹雄</v>
          </cell>
        </row>
        <row r="627">
          <cell r="A627">
            <v>29527</v>
          </cell>
          <cell r="B627" t="str">
            <v>サザビーリーグ</v>
          </cell>
          <cell r="C627" t="str">
            <v>中村　達也</v>
          </cell>
          <cell r="I627" t="str">
            <v>井浦　正美</v>
          </cell>
          <cell r="O627" t="str">
            <v>村田　茂</v>
          </cell>
        </row>
        <row r="628">
          <cell r="A628">
            <v>29536</v>
          </cell>
          <cell r="B628" t="str">
            <v>日本年金機構</v>
          </cell>
          <cell r="C628" t="str">
            <v>木谷　豊</v>
          </cell>
          <cell r="I628" t="str">
            <v>寺崎　俊充</v>
          </cell>
          <cell r="O628" t="str">
            <v>渡部　浩</v>
          </cell>
        </row>
        <row r="629">
          <cell r="A629">
            <v>29554</v>
          </cell>
          <cell r="B629" t="str">
            <v>メットライフ</v>
          </cell>
          <cell r="C629" t="str">
            <v>竹田　和弘</v>
          </cell>
          <cell r="I629" t="str">
            <v>池田　恒夫</v>
          </cell>
          <cell r="O629" t="str">
            <v>中野　雅司</v>
          </cell>
        </row>
        <row r="630">
          <cell r="A630">
            <v>29572</v>
          </cell>
          <cell r="B630" t="str">
            <v>アボット</v>
          </cell>
          <cell r="C630" t="str">
            <v>水澤　聡</v>
          </cell>
          <cell r="I630" t="str">
            <v>黒川　雅之</v>
          </cell>
          <cell r="O630" t="str">
            <v>黒川　雅之</v>
          </cell>
        </row>
        <row r="631">
          <cell r="A631">
            <v>29581</v>
          </cell>
          <cell r="B631" t="str">
            <v>オオゼキ</v>
          </cell>
          <cell r="C631" t="str">
            <v>石原坂　多聞</v>
          </cell>
          <cell r="I631" t="str">
            <v>原田　修</v>
          </cell>
          <cell r="O631" t="str">
            <v>西塚　絹子</v>
          </cell>
        </row>
        <row r="632">
          <cell r="A632">
            <v>29591</v>
          </cell>
          <cell r="B632" t="str">
            <v>ＦＲ</v>
          </cell>
          <cell r="C632" t="str">
            <v>田中　明</v>
          </cell>
          <cell r="I632" t="str">
            <v>杉山　正雄</v>
          </cell>
          <cell r="O632" t="str">
            <v>奥村　芳弘</v>
          </cell>
        </row>
        <row r="633">
          <cell r="A633">
            <v>29642</v>
          </cell>
          <cell r="B633" t="str">
            <v>スターバックスコーヒージャパン</v>
          </cell>
          <cell r="C633" t="str">
            <v>（関根　純）</v>
          </cell>
          <cell r="I633" t="str">
            <v>（尾崎　忠行）</v>
          </cell>
          <cell r="O633" t="str">
            <v>（鷹野　美重）</v>
          </cell>
        </row>
        <row r="634">
          <cell r="A634">
            <v>29651</v>
          </cell>
          <cell r="B634" t="str">
            <v>エイベックス・グループ</v>
          </cell>
          <cell r="C634" t="str">
            <v>竹内　成和</v>
          </cell>
          <cell r="I634" t="str">
            <v>橿村　富士雄</v>
          </cell>
          <cell r="O634" t="str">
            <v>小日向　一郎</v>
          </cell>
        </row>
        <row r="635">
          <cell r="A635">
            <v>29670</v>
          </cell>
          <cell r="B635" t="str">
            <v>ニトリ</v>
          </cell>
          <cell r="C635" t="str">
            <v>久保　隆男</v>
          </cell>
          <cell r="I635" t="str">
            <v>杉本　豊</v>
          </cell>
          <cell r="O635" t="str">
            <v>太田　浩司</v>
          </cell>
        </row>
        <row r="636">
          <cell r="A636">
            <v>29689</v>
          </cell>
          <cell r="B636" t="str">
            <v>デル</v>
          </cell>
          <cell r="C636" t="str">
            <v>武藤　直子</v>
          </cell>
          <cell r="I636" t="str">
            <v>物袋　美恵子</v>
          </cell>
        </row>
        <row r="637">
          <cell r="A637">
            <v>29698</v>
          </cell>
          <cell r="B637" t="str">
            <v>ジャパンディスプレイ</v>
          </cell>
          <cell r="C637" t="str">
            <v>保田　隆雄</v>
          </cell>
          <cell r="I637" t="str">
            <v>田宮　宣之</v>
          </cell>
          <cell r="O637" t="str">
            <v>高山　満男</v>
          </cell>
        </row>
        <row r="638">
          <cell r="A638">
            <v>29703</v>
          </cell>
          <cell r="B638" t="str">
            <v>シミックグループ</v>
          </cell>
          <cell r="C638" t="str">
            <v>羽野　佳之</v>
          </cell>
          <cell r="I638" t="str">
            <v>小島　淳</v>
          </cell>
          <cell r="O638" t="str">
            <v>金森　賢三</v>
          </cell>
        </row>
        <row r="639">
          <cell r="A639">
            <v>29731</v>
          </cell>
          <cell r="B639" t="str">
            <v>デクセリアルズ</v>
          </cell>
          <cell r="C639" t="str">
            <v>岩井　正雄</v>
          </cell>
          <cell r="I639" t="str">
            <v>広江　千賀志</v>
          </cell>
          <cell r="O639" t="str">
            <v>吉澤　政芳</v>
          </cell>
        </row>
        <row r="640">
          <cell r="A640">
            <v>29740</v>
          </cell>
          <cell r="B640" t="str">
            <v>ＧＥ</v>
          </cell>
          <cell r="C640" t="str">
            <v>荒木　克哉</v>
          </cell>
        </row>
        <row r="641">
          <cell r="A641">
            <v>29759</v>
          </cell>
          <cell r="B641" t="str">
            <v>ＨＧＳＴ</v>
          </cell>
          <cell r="C641" t="str">
            <v>岩田　啓</v>
          </cell>
        </row>
        <row r="642">
          <cell r="A642">
            <v>29777</v>
          </cell>
          <cell r="B642" t="str">
            <v>フューチャーグループ</v>
          </cell>
          <cell r="C642" t="str">
            <v>金丸　恭文</v>
          </cell>
          <cell r="D642" t="str">
            <v>261001～</v>
          </cell>
        </row>
        <row r="643">
          <cell r="A643">
            <v>29795</v>
          </cell>
          <cell r="B643" t="str">
            <v>大気社グループ</v>
          </cell>
          <cell r="C643" t="str">
            <v>加藤　考二</v>
          </cell>
          <cell r="D643" t="str">
            <v>261001～</v>
          </cell>
        </row>
        <row r="644">
          <cell r="A644">
            <v>40043</v>
          </cell>
          <cell r="B644" t="str">
            <v>日立工機</v>
          </cell>
          <cell r="C644" t="str">
            <v>吉成　雅人</v>
          </cell>
          <cell r="I644" t="str">
            <v>大津　文人</v>
          </cell>
          <cell r="O644" t="str">
            <v>松本　耕作</v>
          </cell>
        </row>
        <row r="645">
          <cell r="A645">
            <v>40113</v>
          </cell>
          <cell r="B645" t="str">
            <v>常陽銀行</v>
          </cell>
          <cell r="C645" t="str">
            <v>坂本　秀雄</v>
          </cell>
          <cell r="I645" t="str">
            <v>根本　祐治</v>
          </cell>
          <cell r="O645" t="str">
            <v>前澤　良明</v>
          </cell>
        </row>
        <row r="646">
          <cell r="A646">
            <v>40150</v>
          </cell>
          <cell r="B646" t="str">
            <v>日立セメント</v>
          </cell>
          <cell r="C646" t="str">
            <v>眞崎　浩道</v>
          </cell>
          <cell r="I646" t="str">
            <v>松本　昭彦</v>
          </cell>
          <cell r="O646" t="str">
            <v>松本　昭彦</v>
          </cell>
        </row>
        <row r="647">
          <cell r="A647">
            <v>40187</v>
          </cell>
          <cell r="B647" t="str">
            <v>原子力</v>
          </cell>
          <cell r="C647" t="str">
            <v>出沼　節男</v>
          </cell>
          <cell r="I647" t="str">
            <v>根崎　徳一</v>
          </cell>
          <cell r="O647" t="str">
            <v>窪木　信吾</v>
          </cell>
        </row>
        <row r="648">
          <cell r="A648">
            <v>40266</v>
          </cell>
          <cell r="B648" t="str">
            <v>茨城県自動車販売</v>
          </cell>
          <cell r="C648" t="str">
            <v>幡谷　定俊</v>
          </cell>
          <cell r="I648" t="str">
            <v>笹島　克美</v>
          </cell>
          <cell r="O648" t="str">
            <v>上之内　進</v>
          </cell>
        </row>
        <row r="649">
          <cell r="A649">
            <v>40284</v>
          </cell>
          <cell r="B649" t="str">
            <v>筑波銀行</v>
          </cell>
          <cell r="C649" t="str">
            <v>黒澤　政巳</v>
          </cell>
          <cell r="I649" t="str">
            <v>名田部　隆</v>
          </cell>
          <cell r="O649" t="str">
            <v>菊池　研</v>
          </cell>
        </row>
        <row r="650">
          <cell r="A650">
            <v>40318</v>
          </cell>
          <cell r="B650" t="str">
            <v>茨城県農協</v>
          </cell>
          <cell r="C650" t="str">
            <v>加倉井　豊邦</v>
          </cell>
          <cell r="I650" t="str">
            <v>長谷川　昭</v>
          </cell>
          <cell r="O650" t="str">
            <v>天津　忠久</v>
          </cell>
        </row>
        <row r="651">
          <cell r="A651">
            <v>40345</v>
          </cell>
          <cell r="B651" t="str">
            <v>カスミ</v>
          </cell>
          <cell r="C651" t="str">
            <v>福井　博文</v>
          </cell>
          <cell r="I651" t="str">
            <v>渡邉　惠一</v>
          </cell>
          <cell r="O651" t="str">
            <v>渡邉　惠一</v>
          </cell>
        </row>
        <row r="652">
          <cell r="A652">
            <v>41102</v>
          </cell>
          <cell r="B652" t="str">
            <v>足利銀行</v>
          </cell>
          <cell r="C652" t="str">
            <v>加藤　潔</v>
          </cell>
          <cell r="I652" t="str">
            <v>大澤　努</v>
          </cell>
          <cell r="O652" t="str">
            <v>根本　孝之</v>
          </cell>
        </row>
        <row r="653">
          <cell r="A653">
            <v>41158</v>
          </cell>
          <cell r="B653" t="str">
            <v>アキレス</v>
          </cell>
          <cell r="C653" t="str">
            <v>小林　英明</v>
          </cell>
          <cell r="D653" t="str">
            <v>H26～</v>
          </cell>
          <cell r="I653" t="str">
            <v>小林　憲一</v>
          </cell>
          <cell r="O653" t="str">
            <v>上岡　博</v>
          </cell>
        </row>
        <row r="654">
          <cell r="A654">
            <v>41219</v>
          </cell>
          <cell r="B654" t="str">
            <v>栃木銀行</v>
          </cell>
          <cell r="C654" t="str">
            <v>小林　辰興</v>
          </cell>
          <cell r="I654" t="str">
            <v>江面　理博</v>
          </cell>
          <cell r="O654" t="str">
            <v>武田　和宣</v>
          </cell>
        </row>
        <row r="655">
          <cell r="A655">
            <v>41237</v>
          </cell>
          <cell r="B655" t="str">
            <v>栃木県農協</v>
          </cell>
          <cell r="C655" t="str">
            <v>（髙橋　武）</v>
          </cell>
          <cell r="I655" t="str">
            <v>（小林　文男）</v>
          </cell>
          <cell r="O655" t="str">
            <v>（菊地　稔）</v>
          </cell>
        </row>
        <row r="656">
          <cell r="A656">
            <v>41255</v>
          </cell>
          <cell r="B656" t="str">
            <v>栃木トヨペットグループ</v>
          </cell>
          <cell r="C656" t="str">
            <v>（新井　祥司）</v>
          </cell>
          <cell r="I656" t="str">
            <v>（小瀧　昭夫）</v>
          </cell>
          <cell r="O656" t="str">
            <v>（荒牧　直子）</v>
          </cell>
        </row>
        <row r="657">
          <cell r="A657">
            <v>41264</v>
          </cell>
          <cell r="B657" t="str">
            <v>栃木県トラック</v>
          </cell>
          <cell r="C657" t="str">
            <v>関谷　忠泉</v>
          </cell>
          <cell r="I657" t="str">
            <v>野中　貞明</v>
          </cell>
          <cell r="O657" t="str">
            <v>竹内　章夫</v>
          </cell>
        </row>
        <row r="658">
          <cell r="A658">
            <v>41273</v>
          </cell>
          <cell r="B658" t="str">
            <v>レオン自動機</v>
          </cell>
          <cell r="C658" t="str">
            <v>山崎　俊明</v>
          </cell>
          <cell r="I658" t="str">
            <v>鈴木　栄市</v>
          </cell>
        </row>
        <row r="659">
          <cell r="A659">
            <v>41450</v>
          </cell>
          <cell r="B659" t="str">
            <v>カルビー</v>
          </cell>
          <cell r="C659" t="str">
            <v>外波山　昇志</v>
          </cell>
          <cell r="I659" t="str">
            <v>辻　昭雄</v>
          </cell>
        </row>
        <row r="660">
          <cell r="A660">
            <v>42095</v>
          </cell>
          <cell r="B660" t="str">
            <v>群馬銀行</v>
          </cell>
          <cell r="C660" t="str">
            <v>高井　研一</v>
          </cell>
          <cell r="I660" t="str">
            <v>神村　輝雄</v>
          </cell>
          <cell r="O660" t="str">
            <v>久保田　俊信</v>
          </cell>
        </row>
        <row r="661">
          <cell r="A661">
            <v>42129</v>
          </cell>
          <cell r="B661" t="str">
            <v>群馬県農業団体</v>
          </cell>
          <cell r="C661" t="str">
            <v>長岡　武</v>
          </cell>
          <cell r="I661" t="str">
            <v>須田　豊</v>
          </cell>
          <cell r="O661" t="str">
            <v>斎藤　尚登</v>
          </cell>
        </row>
        <row r="662">
          <cell r="A662">
            <v>42147</v>
          </cell>
          <cell r="B662" t="str">
            <v>太陽誘電</v>
          </cell>
          <cell r="C662" t="str">
            <v>三宿　俊雄</v>
          </cell>
          <cell r="I662" t="str">
            <v>安田　圭二</v>
          </cell>
        </row>
        <row r="663">
          <cell r="A663">
            <v>42174</v>
          </cell>
          <cell r="B663" t="str">
            <v>リケンテクノス</v>
          </cell>
          <cell r="C663" t="str">
            <v>入江　淳二</v>
          </cell>
          <cell r="I663" t="str">
            <v>久木田　彰</v>
          </cell>
          <cell r="O663" t="str">
            <v>久木田　彰</v>
          </cell>
        </row>
        <row r="664">
          <cell r="A664">
            <v>42183</v>
          </cell>
          <cell r="B664" t="str">
            <v>東和銀行</v>
          </cell>
          <cell r="C664" t="str">
            <v>（加辺　秀雄）</v>
          </cell>
          <cell r="I664" t="str">
            <v>（栁澤　孝彦）</v>
          </cell>
        </row>
        <row r="665">
          <cell r="A665">
            <v>42192</v>
          </cell>
          <cell r="B665" t="str">
            <v>関東いすゞ</v>
          </cell>
          <cell r="C665" t="str">
            <v>金井　昭</v>
          </cell>
          <cell r="I665" t="str">
            <v>白石　安義</v>
          </cell>
          <cell r="O665" t="str">
            <v>大沢　雅之</v>
          </cell>
        </row>
        <row r="666">
          <cell r="A666">
            <v>42208</v>
          </cell>
          <cell r="B666" t="str">
            <v>明星電気</v>
          </cell>
          <cell r="C666" t="str">
            <v>羽根木　武</v>
          </cell>
          <cell r="I666" t="str">
            <v>中村　敬一</v>
          </cell>
          <cell r="O666" t="str">
            <v>中村　敬一</v>
          </cell>
        </row>
        <row r="667">
          <cell r="A667">
            <v>42226</v>
          </cell>
          <cell r="B667" t="str">
            <v>群馬県自動車販売</v>
          </cell>
          <cell r="C667" t="str">
            <v>星崎　功明</v>
          </cell>
          <cell r="I667" t="str">
            <v>齋藤　斎</v>
          </cell>
        </row>
        <row r="668">
          <cell r="A668">
            <v>42235</v>
          </cell>
          <cell r="B668" t="str">
            <v>北関東しんきん</v>
          </cell>
          <cell r="C668" t="str">
            <v>横山　昇一</v>
          </cell>
          <cell r="E668" t="str">
            <v>束原　民範</v>
          </cell>
          <cell r="F668" t="str">
            <v>副理事長</v>
          </cell>
          <cell r="G668" t="str">
            <v>長沢　廣</v>
          </cell>
          <cell r="H668" t="str">
            <v>副理事長</v>
          </cell>
          <cell r="I668" t="str">
            <v>山田　幸男</v>
          </cell>
          <cell r="O668" t="str">
            <v>小暮　哲也</v>
          </cell>
        </row>
        <row r="669">
          <cell r="A669">
            <v>42244</v>
          </cell>
          <cell r="B669" t="str">
            <v>ミツバ</v>
          </cell>
          <cell r="C669" t="str">
            <v>（三田　賢一）</v>
          </cell>
          <cell r="I669" t="str">
            <v>（大竹　一郎）</v>
          </cell>
        </row>
        <row r="670">
          <cell r="A670">
            <v>42253</v>
          </cell>
          <cell r="B670" t="str">
            <v>サンデン</v>
          </cell>
          <cell r="C670" t="str">
            <v>（天田　清之助）</v>
          </cell>
          <cell r="I670" t="str">
            <v>（馬見塚　晃）</v>
          </cell>
          <cell r="O670" t="str">
            <v>（小池　良弘）</v>
          </cell>
        </row>
        <row r="671">
          <cell r="A671">
            <v>42262</v>
          </cell>
          <cell r="B671" t="str">
            <v>ベイシアグループ</v>
          </cell>
          <cell r="C671" t="str">
            <v>平田　昇</v>
          </cell>
          <cell r="I671" t="str">
            <v>小石　光幸</v>
          </cell>
          <cell r="O671" t="str">
            <v>菊池　進</v>
          </cell>
        </row>
        <row r="672">
          <cell r="A672">
            <v>43020</v>
          </cell>
          <cell r="B672" t="str">
            <v>日本信号</v>
          </cell>
          <cell r="C672" t="str">
            <v>徳渕　良孝</v>
          </cell>
          <cell r="I672" t="str">
            <v>横山　春夫</v>
          </cell>
          <cell r="O672" t="str">
            <v>鈴木　道広</v>
          </cell>
        </row>
        <row r="673">
          <cell r="A673">
            <v>43057</v>
          </cell>
          <cell r="B673" t="str">
            <v>ＵＤトラックス</v>
          </cell>
          <cell r="C673" t="str">
            <v>発田　聡</v>
          </cell>
          <cell r="I673" t="str">
            <v>廣重　浩</v>
          </cell>
        </row>
        <row r="674">
          <cell r="A674">
            <v>43066</v>
          </cell>
          <cell r="B674" t="str">
            <v>日本ピストンリング</v>
          </cell>
          <cell r="C674" t="str">
            <v>入江　和彦</v>
          </cell>
          <cell r="I674" t="str">
            <v>小川　隆男</v>
          </cell>
          <cell r="O674" t="str">
            <v>加持　裕一</v>
          </cell>
        </row>
        <row r="675">
          <cell r="A675">
            <v>43093</v>
          </cell>
          <cell r="B675" t="str">
            <v>リケン</v>
          </cell>
          <cell r="C675" t="str">
            <v>高木　健一郎</v>
          </cell>
          <cell r="I675" t="str">
            <v>松浦　利行</v>
          </cell>
          <cell r="O675" t="str">
            <v>石川　和枝</v>
          </cell>
        </row>
        <row r="676">
          <cell r="A676">
            <v>43127</v>
          </cell>
          <cell r="B676" t="str">
            <v>川口工業</v>
          </cell>
          <cell r="C676" t="str">
            <v>駒　英明</v>
          </cell>
          <cell r="I676" t="str">
            <v>細野　博隆</v>
          </cell>
          <cell r="O676" t="str">
            <v>清水　和弘</v>
          </cell>
        </row>
        <row r="677">
          <cell r="A677">
            <v>43145</v>
          </cell>
          <cell r="B677" t="str">
            <v>新電元工業</v>
          </cell>
          <cell r="C677" t="str">
            <v>小笠原　政教</v>
          </cell>
          <cell r="D677" t="str">
            <v>H26～</v>
          </cell>
          <cell r="I677" t="str">
            <v>野口　浩明</v>
          </cell>
          <cell r="O677" t="str">
            <v>大野　昭夫</v>
          </cell>
        </row>
        <row r="678">
          <cell r="A678">
            <v>43215</v>
          </cell>
          <cell r="B678" t="str">
            <v>ボッシュ</v>
          </cell>
          <cell r="C678" t="str">
            <v>森川　典子</v>
          </cell>
          <cell r="I678" t="str">
            <v>川野邉　敦</v>
          </cell>
          <cell r="O678" t="str">
            <v>岸　　司</v>
          </cell>
        </row>
        <row r="679">
          <cell r="A679">
            <v>43224</v>
          </cell>
          <cell r="B679" t="str">
            <v>サイボー</v>
          </cell>
          <cell r="C679" t="str">
            <v>（飯塚　博文）</v>
          </cell>
          <cell r="I679" t="str">
            <v>（髙田　修司）</v>
          </cell>
        </row>
        <row r="680">
          <cell r="A680">
            <v>43242</v>
          </cell>
          <cell r="B680" t="str">
            <v>曙ブレーキ工業</v>
          </cell>
          <cell r="C680" t="str">
            <v>友光　茂</v>
          </cell>
          <cell r="I680" t="str">
            <v>小松　真人</v>
          </cell>
          <cell r="O680" t="str">
            <v>小松　真人</v>
          </cell>
        </row>
        <row r="681">
          <cell r="A681">
            <v>43261</v>
          </cell>
          <cell r="B681" t="str">
            <v>埼玉機械工業</v>
          </cell>
          <cell r="C681" t="str">
            <v>菊池　勇</v>
          </cell>
          <cell r="I681" t="str">
            <v>関　広次</v>
          </cell>
          <cell r="O681" t="str">
            <v>金久保　浩一</v>
          </cell>
        </row>
        <row r="682">
          <cell r="A682">
            <v>43270</v>
          </cell>
          <cell r="B682" t="str">
            <v>山昭</v>
          </cell>
          <cell r="C682" t="str">
            <v>内田　貞夫</v>
          </cell>
          <cell r="I682" t="str">
            <v>寺山　守夫</v>
          </cell>
        </row>
        <row r="683">
          <cell r="A683">
            <v>43289</v>
          </cell>
          <cell r="B683" t="str">
            <v>リズム時計</v>
          </cell>
          <cell r="C683" t="str">
            <v>奥田　伸一郎</v>
          </cell>
          <cell r="I683" t="str">
            <v>関　輝美</v>
          </cell>
        </row>
        <row r="684">
          <cell r="A684">
            <v>43298</v>
          </cell>
          <cell r="B684" t="str">
            <v>藤倉ゴム工業</v>
          </cell>
          <cell r="C684" t="str">
            <v>神山　幸一</v>
          </cell>
          <cell r="I684" t="str">
            <v>岡　二郎</v>
          </cell>
          <cell r="O684" t="str">
            <v>池田　正之</v>
          </cell>
        </row>
        <row r="685">
          <cell r="A685">
            <v>43303</v>
          </cell>
          <cell r="B685" t="str">
            <v>サンケン電気</v>
          </cell>
          <cell r="C685" t="str">
            <v>鈴木　昇</v>
          </cell>
          <cell r="I685" t="str">
            <v>伊藤　眞一</v>
          </cell>
        </row>
        <row r="686">
          <cell r="A686">
            <v>43312</v>
          </cell>
          <cell r="B686" t="str">
            <v>武蔵野銀行</v>
          </cell>
          <cell r="C686" t="str">
            <v>中村　元信</v>
          </cell>
          <cell r="I686" t="str">
            <v>尾澤　始</v>
          </cell>
          <cell r="O686" t="str">
            <v>保泉　文人</v>
          </cell>
        </row>
        <row r="687">
          <cell r="A687">
            <v>43368</v>
          </cell>
          <cell r="B687" t="str">
            <v>科学技術</v>
          </cell>
          <cell r="C687" t="str">
            <v>（堤　精史）</v>
          </cell>
          <cell r="I687" t="str">
            <v>（續　辰之介）</v>
          </cell>
          <cell r="O687" t="str">
            <v>（長島　玲）</v>
          </cell>
        </row>
        <row r="688">
          <cell r="A688">
            <v>43395</v>
          </cell>
          <cell r="B688" t="str">
            <v>さいしん</v>
          </cell>
          <cell r="C688" t="str">
            <v>安田　裕信</v>
          </cell>
          <cell r="I688" t="str">
            <v>日向　健</v>
          </cell>
          <cell r="O688" t="str">
            <v>柳原　拓二</v>
          </cell>
        </row>
        <row r="689">
          <cell r="A689">
            <v>43401</v>
          </cell>
          <cell r="B689" t="str">
            <v>埼玉県農協</v>
          </cell>
          <cell r="C689" t="str">
            <v>（鯨井　武明）</v>
          </cell>
          <cell r="I689" t="str">
            <v>（坂本　昌之）</v>
          </cell>
          <cell r="O689" t="str">
            <v>（戸張　貴一）</v>
          </cell>
        </row>
        <row r="690">
          <cell r="A690">
            <v>43410</v>
          </cell>
          <cell r="B690" t="str">
            <v>三国コカ・コーラ</v>
          </cell>
          <cell r="C690" t="str">
            <v>神山　登志男</v>
          </cell>
          <cell r="I690" t="str">
            <v>佐藤　友弥</v>
          </cell>
          <cell r="O690" t="str">
            <v>加藤　正</v>
          </cell>
        </row>
        <row r="691">
          <cell r="A691">
            <v>43447</v>
          </cell>
          <cell r="B691" t="str">
            <v>マーレ</v>
          </cell>
          <cell r="C691" t="str">
            <v>岸本　芳起</v>
          </cell>
          <cell r="I691" t="str">
            <v>岸本　芳起</v>
          </cell>
          <cell r="O691" t="str">
            <v>中山　哲之</v>
          </cell>
        </row>
        <row r="692">
          <cell r="A692">
            <v>43456</v>
          </cell>
          <cell r="B692" t="str">
            <v>埼玉県金属加工</v>
          </cell>
          <cell r="C692" t="str">
            <v>（長島　治）</v>
          </cell>
          <cell r="I692" t="str">
            <v>（今井　定好）</v>
          </cell>
        </row>
        <row r="693">
          <cell r="A693">
            <v>43465</v>
          </cell>
          <cell r="B693" t="str">
            <v>埼玉県建設業</v>
          </cell>
          <cell r="C693" t="str">
            <v>星野　博之</v>
          </cell>
          <cell r="I693" t="str">
            <v>西島　由秋</v>
          </cell>
          <cell r="O693" t="str">
            <v>蛭間　勝己</v>
          </cell>
        </row>
        <row r="694">
          <cell r="A694">
            <v>43492</v>
          </cell>
          <cell r="B694" t="str">
            <v>ニシウミグループ</v>
          </cell>
          <cell r="C694" t="str">
            <v>西海　栄一</v>
          </cell>
          <cell r="I694" t="str">
            <v>大澤　伸弘</v>
          </cell>
          <cell r="O694" t="str">
            <v>佐藤　京子</v>
          </cell>
        </row>
        <row r="695">
          <cell r="A695">
            <v>43508</v>
          </cell>
          <cell r="B695" t="str">
            <v>埼玉しんきん</v>
          </cell>
          <cell r="C695" t="str">
            <v>今泉　裕</v>
          </cell>
          <cell r="I695" t="str">
            <v>四方田　敏彦</v>
          </cell>
        </row>
        <row r="696">
          <cell r="A696">
            <v>43517</v>
          </cell>
          <cell r="B696" t="str">
            <v>埼玉県医師会</v>
          </cell>
          <cell r="C696" t="str">
            <v>金井　忠男</v>
          </cell>
          <cell r="I696" t="str">
            <v>奥富　章</v>
          </cell>
          <cell r="O696" t="str">
            <v>牛込　智</v>
          </cell>
        </row>
        <row r="697">
          <cell r="A697">
            <v>43855</v>
          </cell>
          <cell r="B697" t="str">
            <v>ＴＭＧ</v>
          </cell>
          <cell r="C697" t="str">
            <v>中村　毅</v>
          </cell>
          <cell r="I697" t="str">
            <v>本木　操</v>
          </cell>
          <cell r="O697" t="str">
            <v>本木　操</v>
          </cell>
        </row>
        <row r="698">
          <cell r="A698">
            <v>44019</v>
          </cell>
          <cell r="B698" t="str">
            <v>キッコーマン</v>
          </cell>
          <cell r="C698" t="str">
            <v>松崎　毅</v>
          </cell>
          <cell r="I698" t="str">
            <v>神保　慎一</v>
          </cell>
        </row>
        <row r="699">
          <cell r="A699">
            <v>44037</v>
          </cell>
          <cell r="B699" t="str">
            <v>ヤマサ</v>
          </cell>
          <cell r="C699" t="str">
            <v>上野　潤二</v>
          </cell>
          <cell r="I699" t="str">
            <v>柳堀　宏</v>
          </cell>
        </row>
        <row r="700">
          <cell r="A700">
            <v>44046</v>
          </cell>
          <cell r="B700" t="str">
            <v>ヒゲタ</v>
          </cell>
          <cell r="C700" t="str">
            <v>加藤　龍男</v>
          </cell>
          <cell r="I700" t="str">
            <v>山崎　義勝</v>
          </cell>
        </row>
        <row r="701">
          <cell r="A701">
            <v>44116</v>
          </cell>
          <cell r="B701" t="str">
            <v>千葉銀行</v>
          </cell>
          <cell r="C701" t="str">
            <v>八代　伸久</v>
          </cell>
          <cell r="I701" t="str">
            <v>鵜山　則昭</v>
          </cell>
          <cell r="O701" t="str">
            <v>宇田川　哲夫</v>
          </cell>
        </row>
        <row r="702">
          <cell r="A702">
            <v>44134</v>
          </cell>
          <cell r="B702" t="str">
            <v>千葉県医業</v>
          </cell>
          <cell r="C702" t="str">
            <v>柏戸　正英</v>
          </cell>
          <cell r="E702" t="str">
            <v>小張　淑男</v>
          </cell>
          <cell r="F702" t="str">
            <v>副理事長</v>
          </cell>
          <cell r="I702" t="str">
            <v>小張　淑男</v>
          </cell>
          <cell r="J702" t="str">
            <v>専務理事</v>
          </cell>
          <cell r="K702" t="str">
            <v>高澤　文夫</v>
          </cell>
          <cell r="O702" t="str">
            <v>渡辺　七平</v>
          </cell>
        </row>
        <row r="703">
          <cell r="A703">
            <v>44152</v>
          </cell>
          <cell r="B703" t="str">
            <v>イチカワ</v>
          </cell>
          <cell r="C703" t="str">
            <v>小泉　和之</v>
          </cell>
          <cell r="I703" t="str">
            <v>池田　岳志</v>
          </cell>
          <cell r="O703" t="str">
            <v>福田　富栄</v>
          </cell>
        </row>
        <row r="704">
          <cell r="A704">
            <v>44161</v>
          </cell>
          <cell r="B704" t="str">
            <v>山崎製パン</v>
          </cell>
          <cell r="C704" t="str">
            <v>飯島　英行</v>
          </cell>
          <cell r="I704" t="str">
            <v>島村　信之</v>
          </cell>
          <cell r="O704" t="str">
            <v>大下　章</v>
          </cell>
        </row>
        <row r="705">
          <cell r="A705">
            <v>44180</v>
          </cell>
          <cell r="B705" t="str">
            <v>鬼怒川ゴム</v>
          </cell>
          <cell r="C705" t="str">
            <v>小薬　次郎</v>
          </cell>
          <cell r="I705" t="str">
            <v>藤井　郁夫</v>
          </cell>
          <cell r="O705" t="str">
            <v>小出　善道</v>
          </cell>
        </row>
        <row r="706">
          <cell r="A706">
            <v>44199</v>
          </cell>
          <cell r="B706" t="str">
            <v>勝又</v>
          </cell>
          <cell r="C706" t="str">
            <v>勝又　久夫</v>
          </cell>
          <cell r="I706" t="str">
            <v>鳥飼　孝</v>
          </cell>
          <cell r="O706" t="str">
            <v>角田　克泰</v>
          </cell>
        </row>
        <row r="707">
          <cell r="A707">
            <v>44204</v>
          </cell>
          <cell r="B707" t="str">
            <v>京葉銀行</v>
          </cell>
          <cell r="C707" t="str">
            <v>藤坂　政美</v>
          </cell>
          <cell r="I707" t="str">
            <v>富川　秀樹</v>
          </cell>
          <cell r="O707" t="str">
            <v>矢部　俊一</v>
          </cell>
        </row>
        <row r="708">
          <cell r="A708">
            <v>44213</v>
          </cell>
          <cell r="B708" t="str">
            <v>千葉県機械金属</v>
          </cell>
          <cell r="C708" t="str">
            <v>山本　都俊</v>
          </cell>
          <cell r="D708" t="str">
            <v>H26.5.21～</v>
          </cell>
          <cell r="I708" t="str">
            <v>山口　武</v>
          </cell>
          <cell r="O708" t="str">
            <v>黒川　晃</v>
          </cell>
        </row>
        <row r="709">
          <cell r="A709">
            <v>44231</v>
          </cell>
          <cell r="B709" t="str">
            <v>双葉電子</v>
          </cell>
          <cell r="C709" t="str">
            <v>加藤　正実</v>
          </cell>
          <cell r="I709" t="str">
            <v>髙野　恭好</v>
          </cell>
        </row>
        <row r="710">
          <cell r="A710">
            <v>44241</v>
          </cell>
          <cell r="B710" t="str">
            <v>千葉興業銀行</v>
          </cell>
          <cell r="C710" t="str">
            <v>梅村　星児</v>
          </cell>
          <cell r="I710" t="str">
            <v>平野  正雄</v>
          </cell>
          <cell r="O710" t="str">
            <v>川島　惠美子</v>
          </cell>
        </row>
        <row r="711">
          <cell r="A711">
            <v>44250</v>
          </cell>
          <cell r="B711" t="str">
            <v>千葉県自動車販売整備</v>
          </cell>
          <cell r="C711" t="str">
            <v>寺尾　忠行</v>
          </cell>
          <cell r="I711" t="str">
            <v>齋藤　房次郎</v>
          </cell>
          <cell r="O711" t="str">
            <v>石橋　純子</v>
          </cell>
        </row>
        <row r="712">
          <cell r="A712">
            <v>44269</v>
          </cell>
          <cell r="B712" t="str">
            <v>千葉トヨタ</v>
          </cell>
          <cell r="C712" t="str">
            <v>小松　光雄</v>
          </cell>
          <cell r="I712" t="str">
            <v>浅見　修</v>
          </cell>
          <cell r="K712" t="str">
            <v>川島　健弐</v>
          </cell>
          <cell r="L712" t="str">
            <v>常務理事代理</v>
          </cell>
          <cell r="O712" t="str">
            <v>鈴木  治義</v>
          </cell>
        </row>
        <row r="713">
          <cell r="A713">
            <v>44278</v>
          </cell>
          <cell r="B713" t="str">
            <v>千葉県農協</v>
          </cell>
          <cell r="C713" t="str">
            <v>林　茂壽</v>
          </cell>
          <cell r="I713" t="str">
            <v>小嶋　英志</v>
          </cell>
          <cell r="O713" t="str">
            <v>野崎　彰</v>
          </cell>
        </row>
        <row r="714">
          <cell r="A714">
            <v>44287</v>
          </cell>
          <cell r="B714" t="str">
            <v>新日鐵住金君津関連</v>
          </cell>
          <cell r="C714" t="str">
            <v>神　明徳</v>
          </cell>
          <cell r="I714" t="str">
            <v>白駒　勝也</v>
          </cell>
        </row>
        <row r="715">
          <cell r="A715">
            <v>44301</v>
          </cell>
          <cell r="B715" t="str">
            <v>利根コカ・コーラ</v>
          </cell>
          <cell r="C715" t="str">
            <v>庄司　保</v>
          </cell>
          <cell r="I715" t="str">
            <v>鈴木　幸夫</v>
          </cell>
          <cell r="O715" t="str">
            <v>勝田　徳則</v>
          </cell>
        </row>
        <row r="716">
          <cell r="A716">
            <v>44311</v>
          </cell>
          <cell r="B716" t="str">
            <v>千葉県しんきん</v>
          </cell>
          <cell r="C716" t="str">
            <v>菊安　満雄</v>
          </cell>
          <cell r="I716" t="str">
            <v>小川　勝雄</v>
          </cell>
        </row>
        <row r="717">
          <cell r="A717">
            <v>44320</v>
          </cell>
          <cell r="B717" t="str">
            <v>千葉県日産自動車</v>
          </cell>
          <cell r="C717" t="str">
            <v>加藤　勇</v>
          </cell>
          <cell r="I717" t="str">
            <v>斉藤　典久</v>
          </cell>
          <cell r="O717" t="str">
            <v>靑山　敏彦</v>
          </cell>
        </row>
        <row r="718">
          <cell r="A718">
            <v>44348</v>
          </cell>
          <cell r="B718" t="str">
            <v>千葉県建設業</v>
          </cell>
          <cell r="C718" t="str">
            <v>式田　秀穂</v>
          </cell>
          <cell r="I718" t="str">
            <v>小池　忠夫</v>
          </cell>
          <cell r="O718" t="str">
            <v>今増　純孝</v>
          </cell>
        </row>
        <row r="719">
          <cell r="A719">
            <v>44366</v>
          </cell>
          <cell r="B719" t="str">
            <v>千葉県食品製造</v>
          </cell>
          <cell r="C719" t="str">
            <v>古谷　健一</v>
          </cell>
          <cell r="I719" t="str">
            <v>山口　義一</v>
          </cell>
          <cell r="O719" t="str">
            <v>加藤　雅宏</v>
          </cell>
        </row>
        <row r="720">
          <cell r="A720">
            <v>44375</v>
          </cell>
          <cell r="B720" t="str">
            <v>京葉ガス</v>
          </cell>
          <cell r="C720" t="str">
            <v>山田　英男</v>
          </cell>
          <cell r="I720" t="str">
            <v>柴田　正信</v>
          </cell>
          <cell r="O720" t="str">
            <v>佐々　成良</v>
          </cell>
        </row>
        <row r="721">
          <cell r="A721">
            <v>44393</v>
          </cell>
          <cell r="B721" t="str">
            <v>千葉県トラック</v>
          </cell>
          <cell r="C721" t="str">
            <v>西郷　隆好</v>
          </cell>
          <cell r="I721" t="str">
            <v>柳　賢一</v>
          </cell>
          <cell r="O721" t="str">
            <v>柳　賢一</v>
          </cell>
        </row>
        <row r="722">
          <cell r="A722">
            <v>44418</v>
          </cell>
          <cell r="B722" t="str">
            <v>オリエンタルランド</v>
          </cell>
          <cell r="C722" t="str">
            <v>鈴木　茂</v>
          </cell>
          <cell r="I722" t="str">
            <v>原口　靖弘</v>
          </cell>
          <cell r="O722" t="str">
            <v>香川　幸廣</v>
          </cell>
        </row>
        <row r="723">
          <cell r="A723">
            <v>44427</v>
          </cell>
          <cell r="B723" t="str">
            <v>亀田総合病院</v>
          </cell>
          <cell r="C723" t="str">
            <v>亀田　秀次</v>
          </cell>
          <cell r="I723" t="str">
            <v>篠原　行雄</v>
          </cell>
          <cell r="O723" t="str">
            <v>座間　淳</v>
          </cell>
        </row>
        <row r="724">
          <cell r="A724">
            <v>45026</v>
          </cell>
          <cell r="B724" t="str">
            <v>味の素</v>
          </cell>
          <cell r="C724" t="str">
            <v>吉宮　由真</v>
          </cell>
          <cell r="I724" t="str">
            <v>天沼　敏朗</v>
          </cell>
          <cell r="O724" t="str">
            <v>今市　次郎</v>
          </cell>
        </row>
        <row r="725">
          <cell r="A725">
            <v>45081</v>
          </cell>
          <cell r="B725" t="str">
            <v>デイ・シイ</v>
          </cell>
          <cell r="C725" t="str">
            <v>山口　信利</v>
          </cell>
          <cell r="I725" t="str">
            <v>山岸　信幸</v>
          </cell>
          <cell r="O725" t="str">
            <v>松尾　清一</v>
          </cell>
          <cell r="Q725" t="str">
            <v>石井　雄二</v>
          </cell>
          <cell r="R725" t="str">
            <v>次長</v>
          </cell>
        </row>
        <row r="726">
          <cell r="A726">
            <v>45197</v>
          </cell>
          <cell r="B726" t="str">
            <v>日産自動車</v>
          </cell>
          <cell r="C726" t="str">
            <v>高橋　雄介</v>
          </cell>
          <cell r="E726" t="str">
            <v>永水　克欣</v>
          </cell>
          <cell r="F726" t="str">
            <v>理事長代理</v>
          </cell>
          <cell r="I726" t="str">
            <v>高萩　文男</v>
          </cell>
          <cell r="K726" t="str">
            <v>青戸　実</v>
          </cell>
          <cell r="L726" t="str">
            <v>常務理事付</v>
          </cell>
          <cell r="M726" t="str">
            <v>中野　哲也</v>
          </cell>
          <cell r="N726" t="str">
            <v>企画室室長</v>
          </cell>
          <cell r="O726" t="str">
            <v>福永　昭子</v>
          </cell>
          <cell r="Q726" t="str">
            <v>内満　政則</v>
          </cell>
          <cell r="R726" t="str">
            <v>部長</v>
          </cell>
          <cell r="S726" t="str">
            <v>佐野　章</v>
          </cell>
          <cell r="T726" t="str">
            <v>部長</v>
          </cell>
        </row>
        <row r="727">
          <cell r="A727">
            <v>45249</v>
          </cell>
          <cell r="B727" t="str">
            <v>富士フイルムグループ</v>
          </cell>
          <cell r="C727" t="str">
            <v>山田　透</v>
          </cell>
          <cell r="I727" t="str">
            <v>津田　珠樹</v>
          </cell>
          <cell r="O727" t="str">
            <v>三代　崇夫</v>
          </cell>
        </row>
        <row r="728">
          <cell r="A728">
            <v>45258</v>
          </cell>
          <cell r="B728" t="str">
            <v>富士通</v>
          </cell>
          <cell r="C728" t="str">
            <v>藤田　正美</v>
          </cell>
          <cell r="I728" t="str">
            <v>平　英志</v>
          </cell>
          <cell r="O728" t="str">
            <v>堀　正雄</v>
          </cell>
        </row>
        <row r="729">
          <cell r="A729">
            <v>45267</v>
          </cell>
          <cell r="B729" t="str">
            <v>三菱化工機</v>
          </cell>
          <cell r="C729" t="str">
            <v>高橋　泰</v>
          </cell>
          <cell r="I729" t="str">
            <v>渡辺　晃</v>
          </cell>
        </row>
        <row r="730">
          <cell r="A730">
            <v>45328</v>
          </cell>
          <cell r="B730" t="str">
            <v>京三製作所</v>
          </cell>
          <cell r="C730" t="str">
            <v>小野寺　徹</v>
          </cell>
          <cell r="I730" t="str">
            <v>三ツ股　修二</v>
          </cell>
          <cell r="O730" t="str">
            <v>菊地　孝子</v>
          </cell>
        </row>
        <row r="731">
          <cell r="A731">
            <v>45364</v>
          </cell>
          <cell r="B731" t="str">
            <v>神奈川運輸業</v>
          </cell>
          <cell r="C731" t="str">
            <v>佐々木　茂彦</v>
          </cell>
          <cell r="I731" t="str">
            <v>上野　勝</v>
          </cell>
          <cell r="O731" t="str">
            <v>西澤　善一朗</v>
          </cell>
        </row>
        <row r="732">
          <cell r="A732">
            <v>45434</v>
          </cell>
          <cell r="B732" t="str">
            <v>東京機械</v>
          </cell>
          <cell r="C732" t="str">
            <v>幸田　辰雄</v>
          </cell>
          <cell r="I732" t="str">
            <v>青木　宏始</v>
          </cell>
          <cell r="O732" t="str">
            <v>清野　悦男</v>
          </cell>
        </row>
        <row r="733">
          <cell r="A733">
            <v>45452</v>
          </cell>
          <cell r="B733" t="str">
            <v>日本鋳造</v>
          </cell>
          <cell r="C733" t="str">
            <v>阿部　俊彦</v>
          </cell>
          <cell r="I733" t="str">
            <v>永田　恭一</v>
          </cell>
          <cell r="O733" t="str">
            <v>中根　元子</v>
          </cell>
        </row>
        <row r="734">
          <cell r="A734">
            <v>45587</v>
          </cell>
          <cell r="B734" t="str">
            <v>ＪＶＣケンウッド</v>
          </cell>
          <cell r="C734" t="str">
            <v>今井　正樹</v>
          </cell>
          <cell r="I734" t="str">
            <v>塚田　淳夫</v>
          </cell>
          <cell r="O734" t="str">
            <v>川﨑　正稔</v>
          </cell>
        </row>
        <row r="735">
          <cell r="A735">
            <v>45620</v>
          </cell>
          <cell r="B735" t="str">
            <v>昭和電線</v>
          </cell>
          <cell r="C735" t="str">
            <v>郷田　隆邦</v>
          </cell>
          <cell r="I735" t="str">
            <v>清水　修</v>
          </cell>
          <cell r="O735" t="str">
            <v>山本　謙二</v>
          </cell>
        </row>
        <row r="736">
          <cell r="A736">
            <v>45675</v>
          </cell>
          <cell r="B736" t="str">
            <v>横浜港湾</v>
          </cell>
          <cell r="C736" t="str">
            <v>藤木　幸夫</v>
          </cell>
          <cell r="I736" t="str">
            <v>橋本　正信</v>
          </cell>
          <cell r="O736" t="str">
            <v>君野　恭二</v>
          </cell>
        </row>
        <row r="737">
          <cell r="A737">
            <v>45684</v>
          </cell>
          <cell r="B737" t="str">
            <v>横浜銀行</v>
          </cell>
          <cell r="C737" t="str">
            <v>渋谷　康弘</v>
          </cell>
          <cell r="I737" t="str">
            <v>田中　俊光</v>
          </cell>
          <cell r="O737" t="str">
            <v>椎野　公夫</v>
          </cell>
        </row>
        <row r="738">
          <cell r="A738">
            <v>45727</v>
          </cell>
          <cell r="B738" t="str">
            <v>小松製作所</v>
          </cell>
          <cell r="C738" t="str">
            <v>森　正尚</v>
          </cell>
          <cell r="I738" t="str">
            <v>加藤　知道</v>
          </cell>
          <cell r="J738" t="str">
            <v>専務理事</v>
          </cell>
          <cell r="O738" t="str">
            <v>野口　仁士</v>
          </cell>
        </row>
        <row r="739">
          <cell r="A739">
            <v>45736</v>
          </cell>
          <cell r="B739" t="str">
            <v>日本飛行機</v>
          </cell>
          <cell r="C739" t="str">
            <v>松本　真人</v>
          </cell>
          <cell r="I739" t="str">
            <v>佐藤　敏夫</v>
          </cell>
          <cell r="O739" t="str">
            <v>松村　亮子</v>
          </cell>
        </row>
        <row r="740">
          <cell r="A740">
            <v>45772</v>
          </cell>
          <cell r="B740" t="str">
            <v>横浜港運</v>
          </cell>
          <cell r="C740" t="str">
            <v>鈴木　久衛</v>
          </cell>
          <cell r="I740" t="str">
            <v>巌　富司</v>
          </cell>
          <cell r="O740" t="str">
            <v>山岸　芳則</v>
          </cell>
        </row>
        <row r="741">
          <cell r="A741">
            <v>45781</v>
          </cell>
          <cell r="B741" t="str">
            <v>神奈川県医療従事者</v>
          </cell>
          <cell r="C741" t="str">
            <v>大久保　吉修</v>
          </cell>
          <cell r="E741" t="str">
            <v>長倉　靖彦</v>
          </cell>
          <cell r="F741" t="str">
            <v>副理事長</v>
          </cell>
          <cell r="I741" t="str">
            <v>青木　敏則</v>
          </cell>
          <cell r="O741" t="str">
            <v>青木　敏則</v>
          </cell>
          <cell r="P741" t="str">
            <v>事務局長</v>
          </cell>
          <cell r="Q741" t="str">
            <v>藤田　武</v>
          </cell>
          <cell r="R741" t="str">
            <v>管理部長</v>
          </cell>
          <cell r="S741" t="str">
            <v>武藤　正人</v>
          </cell>
          <cell r="T741" t="str">
            <v>事業部長</v>
          </cell>
        </row>
        <row r="742">
          <cell r="A742">
            <v>45791</v>
          </cell>
          <cell r="B742" t="str">
            <v>神奈川県協同</v>
          </cell>
          <cell r="C742" t="str">
            <v>平松　廣司</v>
          </cell>
          <cell r="D742" t="str">
            <v>H26～</v>
          </cell>
          <cell r="E742" t="str">
            <v>志村　善一</v>
          </cell>
          <cell r="F742" t="str">
            <v>副理事長</v>
          </cell>
          <cell r="I742" t="str">
            <v>綾部　清昭</v>
          </cell>
          <cell r="O742" t="str">
            <v>森　正光</v>
          </cell>
        </row>
        <row r="743">
          <cell r="A743">
            <v>45824</v>
          </cell>
          <cell r="B743" t="str">
            <v>トヨタ自動車東日本</v>
          </cell>
          <cell r="C743" t="str">
            <v>野中　敏行</v>
          </cell>
          <cell r="I743" t="str">
            <v>山尾　一元</v>
          </cell>
          <cell r="O743" t="str">
            <v>新倉　敏</v>
          </cell>
        </row>
        <row r="744">
          <cell r="A744">
            <v>45842</v>
          </cell>
          <cell r="B744" t="str">
            <v>日本発条</v>
          </cell>
          <cell r="C744" t="str">
            <v>山口　努</v>
          </cell>
          <cell r="I744" t="str">
            <v>田中　克彦</v>
          </cell>
          <cell r="O744" t="str">
            <v>岩瀬　雅夫</v>
          </cell>
        </row>
        <row r="745">
          <cell r="A745">
            <v>45921</v>
          </cell>
          <cell r="B745" t="str">
            <v>東洋電機</v>
          </cell>
          <cell r="C745" t="str">
            <v>石井　明彦</v>
          </cell>
          <cell r="I745" t="str">
            <v>松田　伸治</v>
          </cell>
        </row>
        <row r="746">
          <cell r="A746">
            <v>45931</v>
          </cell>
          <cell r="B746" t="str">
            <v>神奈川県鉄工業</v>
          </cell>
          <cell r="C746" t="str">
            <v>小菅　光良</v>
          </cell>
          <cell r="I746" t="str">
            <v>平戸　高男</v>
          </cell>
          <cell r="O746" t="str">
            <v>宮崎　蓮美</v>
          </cell>
        </row>
        <row r="747">
          <cell r="A747">
            <v>45968</v>
          </cell>
          <cell r="B747" t="str">
            <v>コマツＮＴＣ</v>
          </cell>
          <cell r="C747" t="str">
            <v>西田　正紀</v>
          </cell>
          <cell r="D747" t="str">
            <v>H26～</v>
          </cell>
          <cell r="I747" t="str">
            <v>光吉　健明</v>
          </cell>
          <cell r="O747" t="str">
            <v>松原　貴子</v>
          </cell>
        </row>
        <row r="748">
          <cell r="A748">
            <v>45986</v>
          </cell>
          <cell r="B748" t="str">
            <v>プレス工業</v>
          </cell>
          <cell r="C748" t="str">
            <v>齊藤　正人</v>
          </cell>
          <cell r="I748" t="str">
            <v>神谷　俊行</v>
          </cell>
          <cell r="O748" t="str">
            <v>村上　健一</v>
          </cell>
        </row>
        <row r="749">
          <cell r="A749">
            <v>46015</v>
          </cell>
          <cell r="B749" t="str">
            <v>神奈川鉄鋼産業</v>
          </cell>
          <cell r="C749" t="str">
            <v>鈴木　明</v>
          </cell>
          <cell r="I749" t="str">
            <v>浜地　陽一</v>
          </cell>
          <cell r="O749" t="str">
            <v>鈴木　真智子</v>
          </cell>
        </row>
        <row r="750">
          <cell r="A750">
            <v>46024</v>
          </cell>
          <cell r="B750" t="str">
            <v>トヨタウエインズグループ</v>
          </cell>
          <cell r="C750" t="str">
            <v>宮原　郁生</v>
          </cell>
          <cell r="I750" t="str">
            <v>中町　由紀雄</v>
          </cell>
          <cell r="O750" t="str">
            <v>中根  義雄</v>
          </cell>
        </row>
        <row r="751">
          <cell r="A751">
            <v>46033</v>
          </cell>
          <cell r="B751" t="str">
            <v>車体工業</v>
          </cell>
          <cell r="C751" t="str">
            <v>武藤　純一</v>
          </cell>
          <cell r="I751" t="str">
            <v>原　和夫</v>
          </cell>
          <cell r="O751" t="str">
            <v>井出　泰義</v>
          </cell>
        </row>
        <row r="752">
          <cell r="A752">
            <v>46042</v>
          </cell>
          <cell r="B752" t="str">
            <v>不二サッシ</v>
          </cell>
          <cell r="C752" t="str">
            <v>岡野　直樹</v>
          </cell>
          <cell r="I752" t="str">
            <v>中由　光徳</v>
          </cell>
          <cell r="O752" t="str">
            <v>並木　茂</v>
          </cell>
        </row>
        <row r="753">
          <cell r="A753">
            <v>46051</v>
          </cell>
          <cell r="B753" t="str">
            <v>東亜建設工業</v>
          </cell>
          <cell r="C753" t="str">
            <v>羽田　滋規</v>
          </cell>
          <cell r="I753" t="str">
            <v>小林　正敏</v>
          </cell>
        </row>
        <row r="754">
          <cell r="A754">
            <v>46061</v>
          </cell>
          <cell r="B754" t="str">
            <v>モリタ宮田工業</v>
          </cell>
          <cell r="C754" t="str">
            <v>野島　隆</v>
          </cell>
          <cell r="I754" t="str">
            <v>板東　久</v>
          </cell>
          <cell r="O754" t="str">
            <v>久住　多加代</v>
          </cell>
        </row>
        <row r="755">
          <cell r="A755">
            <v>46098</v>
          </cell>
          <cell r="B755" t="str">
            <v>神奈川県自動車販売</v>
          </cell>
          <cell r="C755" t="str">
            <v>関口　雄介</v>
          </cell>
          <cell r="I755" t="str">
            <v>成田　義明</v>
          </cell>
          <cell r="O755" t="str">
            <v>佐藤　達夫</v>
          </cell>
        </row>
        <row r="756">
          <cell r="A756">
            <v>46112</v>
          </cell>
          <cell r="B756" t="str">
            <v>神奈川県石油業</v>
          </cell>
          <cell r="C756" t="str">
            <v>渡辺　晴夫</v>
          </cell>
          <cell r="I756" t="str">
            <v>廣部　正義</v>
          </cell>
          <cell r="O756" t="str">
            <v>木戸口　健久</v>
          </cell>
        </row>
        <row r="757">
          <cell r="A757">
            <v>46121</v>
          </cell>
          <cell r="B757" t="str">
            <v>アイメタルテクノロジー</v>
          </cell>
          <cell r="C757" t="str">
            <v>津金　秀司</v>
          </cell>
          <cell r="I757" t="str">
            <v>金子　孝之</v>
          </cell>
          <cell r="O757" t="str">
            <v>長谷部　宏</v>
          </cell>
        </row>
        <row r="758">
          <cell r="A758">
            <v>46131</v>
          </cell>
          <cell r="B758" t="str">
            <v>東芝</v>
          </cell>
          <cell r="C758" t="str">
            <v>村上　顕郎</v>
          </cell>
          <cell r="D758" t="str">
            <v>H26～</v>
          </cell>
          <cell r="I758" t="str">
            <v>窪田　嘉則</v>
          </cell>
          <cell r="O758" t="str">
            <v>木村　文裕</v>
          </cell>
        </row>
        <row r="759">
          <cell r="A759">
            <v>46140</v>
          </cell>
          <cell r="B759" t="str">
            <v>日新</v>
          </cell>
          <cell r="C759" t="str">
            <v>赤尾　吉生</v>
          </cell>
          <cell r="D759" t="str">
            <v>H26.4.1～</v>
          </cell>
          <cell r="I759" t="str">
            <v>森本　正雄</v>
          </cell>
          <cell r="O759" t="str">
            <v>栗林　俊光</v>
          </cell>
        </row>
        <row r="760">
          <cell r="A760">
            <v>46159</v>
          </cell>
          <cell r="B760" t="str">
            <v>富士通ゼネラル</v>
          </cell>
          <cell r="C760" t="str">
            <v>海老澤　久寿</v>
          </cell>
          <cell r="I760" t="str">
            <v>千葉　春雄</v>
          </cell>
          <cell r="O760" t="str">
            <v>（増山　恵美）</v>
          </cell>
        </row>
        <row r="761">
          <cell r="A761">
            <v>46168</v>
          </cell>
          <cell r="B761" t="str">
            <v>中山鋼業</v>
          </cell>
          <cell r="C761" t="str">
            <v>岡田　裕一</v>
          </cell>
          <cell r="I761" t="str">
            <v>樋口　雅敏</v>
          </cell>
        </row>
        <row r="762">
          <cell r="A762">
            <v>46186</v>
          </cell>
          <cell r="B762" t="str">
            <v>岡村製作所</v>
          </cell>
          <cell r="C762" t="str">
            <v>勝本　浩史</v>
          </cell>
          <cell r="I762" t="str">
            <v>柿澤　良則</v>
          </cell>
        </row>
        <row r="763">
          <cell r="A763">
            <v>46195</v>
          </cell>
          <cell r="B763" t="str">
            <v>市光工業</v>
          </cell>
          <cell r="C763" t="str">
            <v>志田　哲也</v>
          </cell>
          <cell r="I763" t="str">
            <v>安達　陽一</v>
          </cell>
          <cell r="O763" t="str">
            <v>岩澤　輝和</v>
          </cell>
        </row>
        <row r="764">
          <cell r="A764">
            <v>46201</v>
          </cell>
          <cell r="B764" t="str">
            <v>シロキ工業</v>
          </cell>
          <cell r="C764" t="str">
            <v>杉山　森夫</v>
          </cell>
          <cell r="I764" t="str">
            <v>亀崎　康一</v>
          </cell>
          <cell r="O764" t="str">
            <v>土屋　康弘</v>
          </cell>
        </row>
        <row r="765">
          <cell r="A765">
            <v>46229</v>
          </cell>
          <cell r="B765" t="str">
            <v>神奈川トヨタ</v>
          </cell>
          <cell r="C765" t="str">
            <v>上野　健彦</v>
          </cell>
          <cell r="I765" t="str">
            <v>藤﨑　稔</v>
          </cell>
          <cell r="O765" t="str">
            <v>斉藤　佳晃</v>
          </cell>
        </row>
        <row r="766">
          <cell r="A766">
            <v>46238</v>
          </cell>
          <cell r="B766" t="str">
            <v>アツギ</v>
          </cell>
          <cell r="C766" t="str">
            <v>八町　政敏</v>
          </cell>
          <cell r="I766" t="str">
            <v>上原　健二</v>
          </cell>
          <cell r="O766" t="str">
            <v>上原　健二</v>
          </cell>
        </row>
        <row r="767">
          <cell r="A767">
            <v>46247</v>
          </cell>
          <cell r="B767" t="str">
            <v>神奈川県電設</v>
          </cell>
          <cell r="C767" t="str">
            <v>十八日　義雄</v>
          </cell>
          <cell r="I767" t="str">
            <v>石黒　義明</v>
          </cell>
          <cell r="O767" t="str">
            <v>根本　滝子</v>
          </cell>
        </row>
        <row r="768">
          <cell r="A768">
            <v>46274</v>
          </cell>
          <cell r="B768" t="str">
            <v>バンテック</v>
          </cell>
          <cell r="C768" t="str">
            <v>沢頭　弘行</v>
          </cell>
          <cell r="I768" t="str">
            <v>奥井　威至</v>
          </cell>
          <cell r="O768" t="str">
            <v>奥井　威至</v>
          </cell>
        </row>
        <row r="769">
          <cell r="A769">
            <v>46283</v>
          </cell>
          <cell r="B769" t="str">
            <v>上野グループ</v>
          </cell>
          <cell r="C769" t="str">
            <v>上野　誠</v>
          </cell>
          <cell r="I769" t="str">
            <v>佐藤　信夫</v>
          </cell>
          <cell r="O769" t="str">
            <v>守木　雄一</v>
          </cell>
        </row>
        <row r="770">
          <cell r="A770">
            <v>46308</v>
          </cell>
          <cell r="B770" t="str">
            <v>油研</v>
          </cell>
          <cell r="C770" t="str">
            <v>永久　秀治</v>
          </cell>
          <cell r="I770" t="str">
            <v>加藤　毅</v>
          </cell>
        </row>
        <row r="771">
          <cell r="A771">
            <v>46317</v>
          </cell>
          <cell r="B771" t="str">
            <v>神奈川県自動車整備</v>
          </cell>
          <cell r="C771" t="str">
            <v>多田　愼二</v>
          </cell>
          <cell r="I771" t="str">
            <v>高山　正夫</v>
          </cell>
          <cell r="O771" t="str">
            <v>小野　峰子</v>
          </cell>
        </row>
        <row r="772">
          <cell r="A772">
            <v>46335</v>
          </cell>
          <cell r="B772" t="str">
            <v>東プレ</v>
          </cell>
          <cell r="C772" t="str">
            <v>松岡　邦和</v>
          </cell>
          <cell r="I772" t="str">
            <v>伊達　嘉夫</v>
          </cell>
          <cell r="O772" t="str">
            <v>岸　孝善</v>
          </cell>
        </row>
        <row r="773">
          <cell r="A773">
            <v>46344</v>
          </cell>
          <cell r="B773" t="str">
            <v>アマダ</v>
          </cell>
          <cell r="C773" t="str">
            <v>阿部　敦茂</v>
          </cell>
          <cell r="I773" t="str">
            <v>髙橋　秀一</v>
          </cell>
          <cell r="O773" t="str">
            <v>神谷　慈人</v>
          </cell>
        </row>
        <row r="774">
          <cell r="A774">
            <v>46362</v>
          </cell>
          <cell r="B774" t="str">
            <v>神奈川県建設業</v>
          </cell>
          <cell r="C774" t="str">
            <v>荒井　進</v>
          </cell>
          <cell r="I774" t="str">
            <v>大箭　隆司</v>
          </cell>
          <cell r="O774" t="str">
            <v>錦織　和男</v>
          </cell>
        </row>
        <row r="775">
          <cell r="A775">
            <v>46381</v>
          </cell>
          <cell r="B775" t="str">
            <v>ゼロ</v>
          </cell>
          <cell r="C775" t="str">
            <v>塩谷　知之</v>
          </cell>
          <cell r="I775" t="str">
            <v>細矢　勝</v>
          </cell>
          <cell r="O775" t="str">
            <v>向井　章</v>
          </cell>
        </row>
        <row r="776">
          <cell r="A776">
            <v>46390</v>
          </cell>
          <cell r="B776" t="str">
            <v>神奈川県機器</v>
          </cell>
          <cell r="C776" t="str">
            <v>目黒　洋二</v>
          </cell>
          <cell r="I776" t="str">
            <v>高橋　和芳</v>
          </cell>
          <cell r="O776" t="str">
            <v>二宮　利明</v>
          </cell>
          <cell r="Q776" t="str">
            <v>糀　和代</v>
          </cell>
          <cell r="R776" t="str">
            <v>事務次長</v>
          </cell>
        </row>
        <row r="777">
          <cell r="A777">
            <v>46405</v>
          </cell>
          <cell r="B777" t="str">
            <v>日本コロムビア</v>
          </cell>
          <cell r="C777" t="str">
            <v>滝田　洋</v>
          </cell>
          <cell r="I777" t="str">
            <v>加倉井　浩一</v>
          </cell>
          <cell r="O777" t="str">
            <v>片岡　和子</v>
          </cell>
        </row>
        <row r="778">
          <cell r="A778">
            <v>46414</v>
          </cell>
          <cell r="B778" t="str">
            <v>神奈川県管工事業</v>
          </cell>
          <cell r="C778" t="str">
            <v>佐々木　靖太</v>
          </cell>
          <cell r="I778" t="str">
            <v>浦山　功二</v>
          </cell>
          <cell r="O778" t="str">
            <v>宮崎　弘之</v>
          </cell>
        </row>
        <row r="779">
          <cell r="A779">
            <v>46423</v>
          </cell>
          <cell r="B779" t="str">
            <v>日本農産工業</v>
          </cell>
          <cell r="C779" t="str">
            <v>多田　幸令</v>
          </cell>
          <cell r="I779" t="str">
            <v>水野　正明</v>
          </cell>
          <cell r="O779" t="str">
            <v>岡崎　惠美子</v>
          </cell>
          <cell r="P779" t="str">
            <v>事務長代理</v>
          </cell>
        </row>
        <row r="780">
          <cell r="A780">
            <v>46441</v>
          </cell>
          <cell r="B780" t="str">
            <v>神奈川県電子電気機器</v>
          </cell>
          <cell r="C780" t="str">
            <v>下田　達郎</v>
          </cell>
          <cell r="I780" t="str">
            <v>松橋　綱幸</v>
          </cell>
          <cell r="K780" t="str">
            <v>阿部　邦和</v>
          </cell>
          <cell r="L780" t="str">
            <v>理事</v>
          </cell>
          <cell r="O780" t="str">
            <v>中泉　貴雄</v>
          </cell>
        </row>
        <row r="781">
          <cell r="A781">
            <v>46460</v>
          </cell>
          <cell r="B781" t="str">
            <v>神奈川県プラスチック事業</v>
          </cell>
          <cell r="C781" t="str">
            <v>安藤　壽浩</v>
          </cell>
          <cell r="I781" t="str">
            <v>三田村　亮介</v>
          </cell>
          <cell r="O781" t="str">
            <v>矢澤　恭子</v>
          </cell>
        </row>
        <row r="782">
          <cell r="A782">
            <v>46497</v>
          </cell>
          <cell r="B782" t="str">
            <v>京セラ</v>
          </cell>
          <cell r="C782" t="str">
            <v>佐藤　隆</v>
          </cell>
          <cell r="I782" t="str">
            <v>川嶋　成男</v>
          </cell>
          <cell r="O782" t="str">
            <v>下之園　学</v>
          </cell>
        </row>
        <row r="783">
          <cell r="A783">
            <v>46549</v>
          </cell>
          <cell r="B783" t="str">
            <v>河西工業</v>
          </cell>
          <cell r="C783" t="str">
            <v>半谷　勝二</v>
          </cell>
          <cell r="I783" t="str">
            <v>門井　文夫</v>
          </cell>
          <cell r="O783" t="str">
            <v>田中　美博</v>
          </cell>
        </row>
        <row r="784">
          <cell r="A784">
            <v>46567</v>
          </cell>
          <cell r="B784" t="str">
            <v>神奈川県情報サービス産業</v>
          </cell>
          <cell r="C784" t="str">
            <v>渡邉　安好</v>
          </cell>
          <cell r="E784" t="str">
            <v>町田　肇</v>
          </cell>
          <cell r="F784" t="str">
            <v>副理事長</v>
          </cell>
          <cell r="I784" t="str">
            <v>堀田　純</v>
          </cell>
          <cell r="O784" t="str">
            <v>須藤　康彦</v>
          </cell>
        </row>
        <row r="785">
          <cell r="A785">
            <v>46576</v>
          </cell>
          <cell r="B785" t="str">
            <v>丸全昭和運輸</v>
          </cell>
          <cell r="C785" t="str">
            <v>浅井　俊之</v>
          </cell>
          <cell r="I785" t="str">
            <v>柴田　良一</v>
          </cell>
          <cell r="O785" t="str">
            <v>岸　照夫</v>
          </cell>
        </row>
        <row r="786">
          <cell r="A786">
            <v>46594</v>
          </cell>
          <cell r="B786" t="str">
            <v>神奈川県食品製造</v>
          </cell>
          <cell r="C786" t="str">
            <v>平川　兼寛</v>
          </cell>
          <cell r="I786" t="str">
            <v>西山　幸和</v>
          </cell>
          <cell r="O786" t="str">
            <v>西山　幸和</v>
          </cell>
        </row>
        <row r="787">
          <cell r="A787">
            <v>46600</v>
          </cell>
          <cell r="B787" t="str">
            <v>東京応化工業</v>
          </cell>
          <cell r="C787" t="str">
            <v>水木　國雄</v>
          </cell>
          <cell r="I787" t="str">
            <v>笹川　松敏</v>
          </cell>
        </row>
        <row r="788">
          <cell r="A788">
            <v>46619</v>
          </cell>
          <cell r="B788" t="str">
            <v>アルバック</v>
          </cell>
          <cell r="C788" t="str">
            <v>坊　昭範</v>
          </cell>
          <cell r="I788" t="str">
            <v>中里　恵</v>
          </cell>
          <cell r="O788" t="str">
            <v>平田　章</v>
          </cell>
        </row>
        <row r="789">
          <cell r="A789">
            <v>46628</v>
          </cell>
          <cell r="B789" t="str">
            <v>ニフコ</v>
          </cell>
          <cell r="C789" t="str">
            <v>吉丸　由紀子</v>
          </cell>
          <cell r="I789" t="str">
            <v>本間　雄一</v>
          </cell>
        </row>
        <row r="790">
          <cell r="A790">
            <v>46637</v>
          </cell>
          <cell r="B790" t="str">
            <v>エルナー</v>
          </cell>
          <cell r="C790" t="str">
            <v>村田　健一郎</v>
          </cell>
          <cell r="I790" t="str">
            <v>清水　英夫</v>
          </cell>
        </row>
        <row r="791">
          <cell r="A791">
            <v>46646</v>
          </cell>
          <cell r="B791" t="str">
            <v>ナイスグループ</v>
          </cell>
          <cell r="C791" t="str">
            <v>平田　恒一郎</v>
          </cell>
          <cell r="I791" t="str">
            <v>篠原　敏明</v>
          </cell>
          <cell r="O791" t="str">
            <v>久保　宜之</v>
          </cell>
        </row>
        <row r="792">
          <cell r="A792">
            <v>46655</v>
          </cell>
          <cell r="B792" t="str">
            <v>古河電池</v>
          </cell>
          <cell r="C792" t="str">
            <v>青木　敏光</v>
          </cell>
          <cell r="I792" t="str">
            <v>細渕　正実</v>
          </cell>
          <cell r="O792" t="str">
            <v>細渕　正実</v>
          </cell>
        </row>
        <row r="793">
          <cell r="A793">
            <v>46664</v>
          </cell>
          <cell r="B793" t="str">
            <v>旭ファイバーグラス</v>
          </cell>
          <cell r="C793" t="str">
            <v>近藤　雅博</v>
          </cell>
          <cell r="I793" t="str">
            <v>浜添　政秋</v>
          </cell>
        </row>
        <row r="794">
          <cell r="A794">
            <v>46799</v>
          </cell>
          <cell r="B794" t="str">
            <v>富士ソフト</v>
          </cell>
          <cell r="C794" t="str">
            <v>須藤　勝</v>
          </cell>
          <cell r="I794" t="str">
            <v>関口　通男</v>
          </cell>
          <cell r="O794" t="str">
            <v>渡辺　和男</v>
          </cell>
        </row>
        <row r="795">
          <cell r="A795">
            <v>48021</v>
          </cell>
          <cell r="B795" t="str">
            <v>電気化学</v>
          </cell>
          <cell r="C795" t="str">
            <v>三宅　憲雄</v>
          </cell>
          <cell r="I795" t="str">
            <v>足立　明則</v>
          </cell>
          <cell r="O795" t="str">
            <v>八木　和香</v>
          </cell>
        </row>
        <row r="796">
          <cell r="A796">
            <v>48049</v>
          </cell>
          <cell r="B796" t="str">
            <v>新興プランテック・ニイガタ</v>
          </cell>
          <cell r="C796" t="str">
            <v>福久　正毅</v>
          </cell>
          <cell r="I796" t="str">
            <v>丹羽　克己</v>
          </cell>
          <cell r="O796" t="str">
            <v>齋藤　繁</v>
          </cell>
        </row>
        <row r="797">
          <cell r="A797">
            <v>48094</v>
          </cell>
          <cell r="B797" t="str">
            <v>ツガミ</v>
          </cell>
          <cell r="C797" t="str">
            <v>西嶋　尚生</v>
          </cell>
          <cell r="I797" t="str">
            <v>本間　利雄</v>
          </cell>
          <cell r="O797" t="str">
            <v>高橋　智子</v>
          </cell>
        </row>
        <row r="798">
          <cell r="A798">
            <v>48191</v>
          </cell>
          <cell r="B798" t="str">
            <v>新潟臨港</v>
          </cell>
          <cell r="C798" t="str">
            <v>坪井　鈴兒</v>
          </cell>
          <cell r="I798" t="str">
            <v>岩野　靖</v>
          </cell>
        </row>
        <row r="799">
          <cell r="A799">
            <v>48216</v>
          </cell>
          <cell r="B799" t="str">
            <v>第四銀行</v>
          </cell>
          <cell r="C799" t="str">
            <v>長谷川　聡</v>
          </cell>
          <cell r="D799" t="str">
            <v>H26.7.1～</v>
          </cell>
          <cell r="I799" t="str">
            <v>中山　訓</v>
          </cell>
          <cell r="O799" t="str">
            <v>伊藤　均</v>
          </cell>
        </row>
        <row r="800">
          <cell r="A800">
            <v>48225</v>
          </cell>
          <cell r="B800" t="str">
            <v>北越銀行</v>
          </cell>
          <cell r="C800" t="str">
            <v>荒城　哲</v>
          </cell>
          <cell r="I800" t="str">
            <v>駒野　一隆</v>
          </cell>
          <cell r="O800" t="str">
            <v>永井　暢一</v>
          </cell>
        </row>
        <row r="801">
          <cell r="A801">
            <v>48243</v>
          </cell>
          <cell r="B801" t="str">
            <v>新潟県農業団体</v>
          </cell>
          <cell r="C801" t="str">
            <v>萬歳　章</v>
          </cell>
          <cell r="I801" t="str">
            <v>橋詰　義男</v>
          </cell>
        </row>
        <row r="802">
          <cell r="A802">
            <v>48304</v>
          </cell>
          <cell r="B802" t="str">
            <v>大光銀行</v>
          </cell>
          <cell r="C802" t="str">
            <v>石田　幸雄</v>
          </cell>
          <cell r="D802" t="str">
            <v>H26～</v>
          </cell>
          <cell r="I802" t="str">
            <v>今井　薫</v>
          </cell>
        </row>
        <row r="803">
          <cell r="A803">
            <v>48313</v>
          </cell>
          <cell r="B803" t="str">
            <v>中越運送</v>
          </cell>
          <cell r="C803" t="str">
            <v>中山　四郎治</v>
          </cell>
          <cell r="I803" t="str">
            <v>計良　宏</v>
          </cell>
        </row>
        <row r="804">
          <cell r="A804">
            <v>48322</v>
          </cell>
          <cell r="B804" t="str">
            <v>新潟トヨタ自動車</v>
          </cell>
          <cell r="C804" t="str">
            <v>等々力　徹</v>
          </cell>
          <cell r="I804" t="str">
            <v>佐々木　誠</v>
          </cell>
          <cell r="O804" t="str">
            <v>船久保　康夫</v>
          </cell>
        </row>
        <row r="805">
          <cell r="A805">
            <v>48341</v>
          </cell>
          <cell r="B805" t="str">
            <v>新潟県自動車整備販売</v>
          </cell>
          <cell r="C805" t="str">
            <v>宮城　豊</v>
          </cell>
          <cell r="I805" t="str">
            <v>平井　正春</v>
          </cell>
          <cell r="O805" t="str">
            <v>松本　修</v>
          </cell>
        </row>
        <row r="806">
          <cell r="A806">
            <v>48369</v>
          </cell>
          <cell r="B806" t="str">
            <v>新潟日産自動車</v>
          </cell>
          <cell r="C806" t="str">
            <v>遠藤　佳彦</v>
          </cell>
          <cell r="I806" t="str">
            <v>三好　正志</v>
          </cell>
          <cell r="O806" t="str">
            <v>飯島　晋一</v>
          </cell>
        </row>
        <row r="807">
          <cell r="A807">
            <v>48378</v>
          </cell>
          <cell r="B807" t="str">
            <v>コロナ</v>
          </cell>
          <cell r="C807" t="str">
            <v>崎山　興紀</v>
          </cell>
          <cell r="I807" t="str">
            <v>中嶋　和男</v>
          </cell>
        </row>
        <row r="808">
          <cell r="A808">
            <v>48387</v>
          </cell>
          <cell r="B808" t="str">
            <v>日本精機</v>
          </cell>
          <cell r="C808" t="str">
            <v>五十嵐　竹善</v>
          </cell>
          <cell r="I808" t="str">
            <v>山田　幸一</v>
          </cell>
          <cell r="O808" t="str">
            <v>曽根　哲也</v>
          </cell>
        </row>
        <row r="809">
          <cell r="A809">
            <v>48396</v>
          </cell>
          <cell r="B809" t="str">
            <v>植木組</v>
          </cell>
          <cell r="C809" t="str">
            <v>近藤　文彰</v>
          </cell>
          <cell r="I809" t="str">
            <v>香田　俊幸</v>
          </cell>
          <cell r="O809" t="str">
            <v>山崎　久</v>
          </cell>
        </row>
        <row r="810">
          <cell r="A810">
            <v>48401</v>
          </cell>
          <cell r="B810" t="str">
            <v>ビー・エス・エヌ</v>
          </cell>
          <cell r="C810" t="str">
            <v>竹石　松次</v>
          </cell>
          <cell r="I810" t="str">
            <v>加藤　真里子</v>
          </cell>
          <cell r="O810" t="str">
            <v>斎藤　紀子</v>
          </cell>
        </row>
        <row r="811">
          <cell r="A811">
            <v>48411</v>
          </cell>
          <cell r="B811" t="str">
            <v>直江津電子</v>
          </cell>
          <cell r="C811" t="str">
            <v>吉村　康</v>
          </cell>
          <cell r="D811" t="str">
            <v>H26～</v>
          </cell>
          <cell r="I811" t="str">
            <v>五十嵐　豊</v>
          </cell>
        </row>
        <row r="812">
          <cell r="A812">
            <v>49056</v>
          </cell>
          <cell r="B812" t="str">
            <v>広貫堂</v>
          </cell>
          <cell r="C812" t="str">
            <v>竹内　二三雄</v>
          </cell>
          <cell r="I812" t="str">
            <v>澤田　聡美</v>
          </cell>
        </row>
        <row r="813">
          <cell r="A813">
            <v>49135</v>
          </cell>
          <cell r="B813" t="str">
            <v>北陸銀行</v>
          </cell>
          <cell r="C813" t="str">
            <v>庵　栄伸</v>
          </cell>
          <cell r="I813" t="str">
            <v>奥井　裕一</v>
          </cell>
          <cell r="O813" t="str">
            <v>吉原　裕和</v>
          </cell>
        </row>
        <row r="814">
          <cell r="A814">
            <v>49153</v>
          </cell>
          <cell r="B814" t="str">
            <v>北陸電力</v>
          </cell>
          <cell r="C814" t="str">
            <v>村田　良昭</v>
          </cell>
          <cell r="I814" t="str">
            <v>南　博之</v>
          </cell>
          <cell r="O814" t="str">
            <v>小田原　健二</v>
          </cell>
        </row>
        <row r="815">
          <cell r="A815">
            <v>49171</v>
          </cell>
          <cell r="B815" t="str">
            <v>富山地方鉄道</v>
          </cell>
          <cell r="C815" t="str">
            <v>辻川　徹</v>
          </cell>
          <cell r="I815" t="str">
            <v>中田　邦彦</v>
          </cell>
          <cell r="O815" t="str">
            <v>久次　功記</v>
          </cell>
        </row>
        <row r="816">
          <cell r="A816">
            <v>49181</v>
          </cell>
          <cell r="B816" t="str">
            <v>北陸電気工事</v>
          </cell>
          <cell r="C816" t="str">
            <v>上田　重伸</v>
          </cell>
          <cell r="I816" t="str">
            <v>吉原　照英</v>
          </cell>
          <cell r="O816" t="str">
            <v>辰巳　裕美</v>
          </cell>
        </row>
        <row r="817">
          <cell r="A817">
            <v>49190</v>
          </cell>
          <cell r="B817" t="str">
            <v>不二越</v>
          </cell>
          <cell r="C817" t="str">
            <v>目黒　清</v>
          </cell>
          <cell r="I817" t="str">
            <v>豊田　幹雄</v>
          </cell>
          <cell r="O817" t="str">
            <v>豊田　幹雄</v>
          </cell>
        </row>
        <row r="818">
          <cell r="A818">
            <v>49205</v>
          </cell>
          <cell r="B818" t="str">
            <v>ＹＫＫ</v>
          </cell>
          <cell r="C818" t="str">
            <v>寺田　弥司治</v>
          </cell>
          <cell r="I818" t="str">
            <v>相田　芳郎</v>
          </cell>
          <cell r="O818" t="str">
            <v>大上戸　克美</v>
          </cell>
        </row>
        <row r="819">
          <cell r="A819">
            <v>49214</v>
          </cell>
          <cell r="B819" t="str">
            <v>トナミ運輸</v>
          </cell>
          <cell r="C819" t="str">
            <v>髙田　和夫</v>
          </cell>
          <cell r="I819" t="str">
            <v>塚原　喜義</v>
          </cell>
          <cell r="O819" t="str">
            <v>林　美智枝</v>
          </cell>
        </row>
        <row r="820">
          <cell r="A820">
            <v>49232</v>
          </cell>
          <cell r="B820" t="str">
            <v>三協・立山</v>
          </cell>
          <cell r="C820" t="str">
            <v>山田　浩司</v>
          </cell>
          <cell r="I820" t="str">
            <v>野村　雅孝</v>
          </cell>
          <cell r="O820" t="str">
            <v>畑　昌代</v>
          </cell>
        </row>
        <row r="821">
          <cell r="A821">
            <v>49241</v>
          </cell>
          <cell r="B821" t="str">
            <v>日本カーバイド工業</v>
          </cell>
          <cell r="C821" t="str">
            <v>富川　哲志</v>
          </cell>
          <cell r="I821" t="str">
            <v>石﨑　正展</v>
          </cell>
          <cell r="O821" t="str">
            <v>青野　茂</v>
          </cell>
        </row>
        <row r="822">
          <cell r="A822">
            <v>49251</v>
          </cell>
          <cell r="B822" t="str">
            <v>富山第一銀行</v>
          </cell>
          <cell r="C822" t="str">
            <v>藤岡　正紀</v>
          </cell>
          <cell r="I822" t="str">
            <v>横山　郁夫</v>
          </cell>
          <cell r="O822" t="str">
            <v>横山　郁夫</v>
          </cell>
        </row>
        <row r="823">
          <cell r="A823">
            <v>49260</v>
          </cell>
          <cell r="B823" t="str">
            <v>富山県自動車販売店</v>
          </cell>
          <cell r="C823" t="str">
            <v>田形　昌敏</v>
          </cell>
          <cell r="I823" t="str">
            <v>嘉指　博行</v>
          </cell>
          <cell r="O823" t="str">
            <v>芹田　一信</v>
          </cell>
        </row>
        <row r="824">
          <cell r="A824">
            <v>49288</v>
          </cell>
          <cell r="B824" t="str">
            <v>ＩＴホールディングスグループ</v>
          </cell>
          <cell r="C824" t="str">
            <v>森田　俊明</v>
          </cell>
          <cell r="I824" t="str">
            <v>早川　和夫</v>
          </cell>
          <cell r="O824" t="str">
            <v>島田　吉明</v>
          </cell>
        </row>
        <row r="825">
          <cell r="A825">
            <v>49297</v>
          </cell>
          <cell r="B825" t="str">
            <v>ゴールドウイン</v>
          </cell>
          <cell r="C825" t="str">
            <v>山道　正和</v>
          </cell>
          <cell r="I825" t="str">
            <v>長谷川　誠</v>
          </cell>
          <cell r="O825" t="str">
            <v>早助　美樹</v>
          </cell>
        </row>
        <row r="826">
          <cell r="A826">
            <v>49302</v>
          </cell>
          <cell r="B826" t="str">
            <v>北陸電気工業</v>
          </cell>
          <cell r="C826" t="str">
            <v>津田　信治</v>
          </cell>
          <cell r="I826" t="str">
            <v>福見　正明</v>
          </cell>
        </row>
        <row r="827">
          <cell r="A827">
            <v>50061</v>
          </cell>
          <cell r="B827" t="str">
            <v>北國銀行</v>
          </cell>
          <cell r="C827" t="str">
            <v>前田　純一</v>
          </cell>
          <cell r="I827" t="str">
            <v>岩根　伸</v>
          </cell>
          <cell r="O827" t="str">
            <v>名畑　満</v>
          </cell>
        </row>
        <row r="828">
          <cell r="A828">
            <v>50070</v>
          </cell>
          <cell r="B828" t="str">
            <v>北陸鉄道</v>
          </cell>
          <cell r="C828" t="str">
            <v>中辻　純一</v>
          </cell>
          <cell r="I828" t="str">
            <v>橋向　幸弘</v>
          </cell>
          <cell r="O828" t="str">
            <v>松本　壮平</v>
          </cell>
        </row>
        <row r="829">
          <cell r="A829">
            <v>50103</v>
          </cell>
          <cell r="B829" t="str">
            <v>津田駒工業</v>
          </cell>
          <cell r="C829" t="str">
            <v>竹鼻　達夫</v>
          </cell>
          <cell r="I829" t="str">
            <v>高野　裕一</v>
          </cell>
          <cell r="O829" t="str">
            <v>中村　外茂二</v>
          </cell>
        </row>
        <row r="830">
          <cell r="A830">
            <v>50112</v>
          </cell>
          <cell r="B830" t="str">
            <v>石川県自動車販売店</v>
          </cell>
          <cell r="C830" t="str">
            <v>岡田　喜一</v>
          </cell>
          <cell r="I830" t="str">
            <v>田中　喜彦</v>
          </cell>
        </row>
        <row r="831">
          <cell r="A831">
            <v>50121</v>
          </cell>
          <cell r="B831" t="str">
            <v>小松精練</v>
          </cell>
          <cell r="C831" t="str">
            <v>清水　義信</v>
          </cell>
          <cell r="D831" t="str">
            <v>H26～</v>
          </cell>
          <cell r="I831" t="str">
            <v>畑　伸彦</v>
          </cell>
          <cell r="O831" t="str">
            <v>橘　真由美</v>
          </cell>
        </row>
        <row r="832">
          <cell r="A832">
            <v>50140</v>
          </cell>
          <cell r="B832" t="str">
            <v>北陸地区信用金庫</v>
          </cell>
          <cell r="C832" t="str">
            <v>大林　重治</v>
          </cell>
          <cell r="I832" t="str">
            <v>川崎　哲</v>
          </cell>
        </row>
        <row r="833">
          <cell r="A833">
            <v>50168</v>
          </cell>
          <cell r="B833" t="str">
            <v>北國新聞</v>
          </cell>
          <cell r="C833" t="str">
            <v>高澤　基</v>
          </cell>
          <cell r="I833" t="str">
            <v>菊地　晃</v>
          </cell>
        </row>
        <row r="834">
          <cell r="A834">
            <v>50177</v>
          </cell>
          <cell r="B834" t="str">
            <v>澁谷工業</v>
          </cell>
          <cell r="C834" t="str">
            <v>村田　善之</v>
          </cell>
          <cell r="I834" t="str">
            <v>西田　正清</v>
          </cell>
          <cell r="O834" t="str">
            <v>西村　聡</v>
          </cell>
        </row>
        <row r="835">
          <cell r="A835">
            <v>50186</v>
          </cell>
          <cell r="B835" t="str">
            <v>北陸情報産業</v>
          </cell>
          <cell r="C835" t="str">
            <v>多田　和雄</v>
          </cell>
          <cell r="I835" t="str">
            <v>吉岡　崇雄</v>
          </cell>
          <cell r="O835" t="str">
            <v>梨野　昌美</v>
          </cell>
        </row>
        <row r="836">
          <cell r="A836">
            <v>51013</v>
          </cell>
          <cell r="B836" t="str">
            <v>セーレン</v>
          </cell>
          <cell r="C836" t="str">
            <v>坪田　敏郎</v>
          </cell>
          <cell r="I836" t="str">
            <v>野路　日出男</v>
          </cell>
        </row>
        <row r="837">
          <cell r="A837">
            <v>51050</v>
          </cell>
          <cell r="B837" t="str">
            <v>福井銀行</v>
          </cell>
          <cell r="C837" t="str">
            <v>伊東　忠昭</v>
          </cell>
          <cell r="I837" t="str">
            <v>笠松　平明</v>
          </cell>
          <cell r="O837" t="str">
            <v>小泉　哲</v>
          </cell>
        </row>
        <row r="838">
          <cell r="A838">
            <v>51078</v>
          </cell>
          <cell r="B838" t="str">
            <v>福井県自動車販売整備</v>
          </cell>
          <cell r="C838" t="str">
            <v>岡田　章</v>
          </cell>
          <cell r="I838" t="str">
            <v>中島　洋司</v>
          </cell>
        </row>
        <row r="839">
          <cell r="A839">
            <v>51087</v>
          </cell>
          <cell r="B839" t="str">
            <v>サカイ</v>
          </cell>
          <cell r="C839" t="str">
            <v>塚本　博巳</v>
          </cell>
          <cell r="I839" t="str">
            <v>松川　勝美</v>
          </cell>
        </row>
        <row r="840">
          <cell r="A840">
            <v>51096</v>
          </cell>
          <cell r="B840" t="str">
            <v>福井県機械工業</v>
          </cell>
          <cell r="C840" t="str">
            <v>花山　優</v>
          </cell>
          <cell r="I840" t="str">
            <v>前田　茂高</v>
          </cell>
          <cell r="O840" t="str">
            <v>川横　奈緒美</v>
          </cell>
        </row>
        <row r="841">
          <cell r="A841">
            <v>51101</v>
          </cell>
          <cell r="B841" t="str">
            <v>福井村田製作所</v>
          </cell>
          <cell r="C841" t="str">
            <v>北畑　孝一</v>
          </cell>
          <cell r="I841" t="str">
            <v>江守　直幸</v>
          </cell>
          <cell r="O841" t="str">
            <v>谷口　康則</v>
          </cell>
        </row>
        <row r="842">
          <cell r="A842">
            <v>51111</v>
          </cell>
          <cell r="B842" t="str">
            <v>三谷</v>
          </cell>
          <cell r="C842" t="str">
            <v>三谷　宏治</v>
          </cell>
          <cell r="I842" t="str">
            <v>深川　芳行</v>
          </cell>
        </row>
        <row r="843">
          <cell r="A843">
            <v>51139</v>
          </cell>
          <cell r="B843" t="str">
            <v>福邦銀行</v>
          </cell>
          <cell r="C843" t="str">
            <v>東條　敬</v>
          </cell>
          <cell r="I843" t="str">
            <v>高村　邦裕</v>
          </cell>
        </row>
        <row r="844">
          <cell r="A844">
            <v>51148</v>
          </cell>
          <cell r="B844" t="str">
            <v>オリオン電機</v>
          </cell>
          <cell r="C844" t="str">
            <v>矢野　栄幸</v>
          </cell>
          <cell r="I844" t="str">
            <v>中川　幸治</v>
          </cell>
        </row>
        <row r="845">
          <cell r="A845">
            <v>52011</v>
          </cell>
          <cell r="B845" t="str">
            <v>山梨中央銀行</v>
          </cell>
          <cell r="C845" t="str">
            <v>関　光良</v>
          </cell>
          <cell r="I845" t="str">
            <v>長田　文彦</v>
          </cell>
          <cell r="O845" t="str">
            <v>長田　文彦</v>
          </cell>
        </row>
        <row r="846">
          <cell r="A846">
            <v>52067</v>
          </cell>
          <cell r="B846" t="str">
            <v>山梨県自動車販売整備</v>
          </cell>
          <cell r="C846" t="str">
            <v>田中　好輔</v>
          </cell>
          <cell r="I846" t="str">
            <v>輿石　光彦</v>
          </cell>
        </row>
        <row r="847">
          <cell r="A847">
            <v>52094</v>
          </cell>
          <cell r="B847" t="str">
            <v>山日ＹＢＳ</v>
          </cell>
          <cell r="C847" t="str">
            <v>西川　勝仁</v>
          </cell>
          <cell r="I847" t="str">
            <v>奈良田　伸司</v>
          </cell>
        </row>
        <row r="848">
          <cell r="A848">
            <v>52146</v>
          </cell>
          <cell r="B848" t="str">
            <v>ファナック</v>
          </cell>
          <cell r="C848" t="str">
            <v>稲葉　清右衛門</v>
          </cell>
          <cell r="I848" t="str">
            <v>冨田　雅之</v>
          </cell>
          <cell r="O848" t="str">
            <v>石井　恵子</v>
          </cell>
        </row>
        <row r="849">
          <cell r="A849">
            <v>53029</v>
          </cell>
          <cell r="B849" t="str">
            <v>石川島芝浦タービン長野</v>
          </cell>
          <cell r="C849" t="str">
            <v>浅輪　学</v>
          </cell>
          <cell r="I849" t="str">
            <v>開嶋　実美</v>
          </cell>
          <cell r="O849" t="str">
            <v>高倉　亮二</v>
          </cell>
        </row>
        <row r="850">
          <cell r="A850">
            <v>53065</v>
          </cell>
          <cell r="B850" t="str">
            <v>長野電鉄</v>
          </cell>
          <cell r="C850" t="str">
            <v>笠原　甲一</v>
          </cell>
          <cell r="I850" t="str">
            <v>宮下　和彦</v>
          </cell>
        </row>
        <row r="851">
          <cell r="A851">
            <v>53074</v>
          </cell>
          <cell r="B851" t="str">
            <v>八十二銀行</v>
          </cell>
          <cell r="C851" t="str">
            <v>中村　博</v>
          </cell>
          <cell r="I851" t="str">
            <v>長沼　健</v>
          </cell>
          <cell r="O851" t="str">
            <v>冨沢　幸正</v>
          </cell>
        </row>
        <row r="852">
          <cell r="A852">
            <v>53092</v>
          </cell>
          <cell r="B852" t="str">
            <v>長野県農業協同組合</v>
          </cell>
          <cell r="C852" t="str">
            <v>大槻　憲雄</v>
          </cell>
          <cell r="E852" t="str">
            <v>芳坂　榮一</v>
          </cell>
          <cell r="F852" t="str">
            <v>副理事長</v>
          </cell>
          <cell r="I852" t="str">
            <v>大木島　真</v>
          </cell>
          <cell r="O852" t="str">
            <v>山田　尚義</v>
          </cell>
        </row>
        <row r="853">
          <cell r="A853">
            <v>53153</v>
          </cell>
          <cell r="B853" t="str">
            <v>法令出版</v>
          </cell>
          <cell r="C853" t="str">
            <v>田中　英弥</v>
          </cell>
          <cell r="I853" t="str">
            <v>田中　國睦</v>
          </cell>
          <cell r="K853" t="str">
            <v>竹内　松一</v>
          </cell>
          <cell r="O853" t="str">
            <v>原田　今朝満</v>
          </cell>
        </row>
        <row r="854">
          <cell r="A854">
            <v>53162</v>
          </cell>
          <cell r="B854" t="str">
            <v>長野県食品</v>
          </cell>
          <cell r="C854" t="str">
            <v>大久保　佐俊</v>
          </cell>
          <cell r="I854" t="str">
            <v>寺島　宏</v>
          </cell>
          <cell r="O854" t="str">
            <v>丸山　廣志</v>
          </cell>
        </row>
        <row r="855">
          <cell r="A855">
            <v>53181</v>
          </cell>
          <cell r="B855" t="str">
            <v>信濃毎日新聞</v>
          </cell>
          <cell r="C855" t="str">
            <v>中村　重一</v>
          </cell>
          <cell r="I855" t="str">
            <v>北村　康史</v>
          </cell>
          <cell r="O855" t="str">
            <v>長谷川　岳志</v>
          </cell>
        </row>
        <row r="856">
          <cell r="A856">
            <v>53190</v>
          </cell>
          <cell r="B856" t="str">
            <v>長野県機械金属</v>
          </cell>
          <cell r="C856" t="str">
            <v>高澤　宏次</v>
          </cell>
          <cell r="I856" t="str">
            <v>宮澤　利弘</v>
          </cell>
          <cell r="O856" t="str">
            <v>鳥羽　一光</v>
          </cell>
        </row>
        <row r="857">
          <cell r="A857">
            <v>53214</v>
          </cell>
          <cell r="B857" t="str">
            <v>日本電産サンキョー</v>
          </cell>
          <cell r="C857" t="str">
            <v>青木　茂</v>
          </cell>
          <cell r="I857" t="str">
            <v>黒田　実</v>
          </cell>
          <cell r="O857" t="str">
            <v>上條  俊樹</v>
          </cell>
        </row>
        <row r="858">
          <cell r="A858">
            <v>53223</v>
          </cell>
          <cell r="B858" t="str">
            <v>コーア</v>
          </cell>
          <cell r="C858" t="str">
            <v>向山　孝一</v>
          </cell>
          <cell r="I858" t="str">
            <v>高坂　和男</v>
          </cell>
          <cell r="O858" t="str">
            <v>高坂　和男</v>
          </cell>
        </row>
        <row r="859">
          <cell r="A859">
            <v>53260</v>
          </cell>
          <cell r="B859" t="str">
            <v>長野県自動車販売店</v>
          </cell>
          <cell r="C859" t="str">
            <v>宇都宮　保</v>
          </cell>
          <cell r="I859" t="str">
            <v>小川　憲一</v>
          </cell>
          <cell r="O859" t="str">
            <v>小坂　征史</v>
          </cell>
        </row>
        <row r="860">
          <cell r="A860">
            <v>53279</v>
          </cell>
          <cell r="B860" t="str">
            <v>ミネベア</v>
          </cell>
          <cell r="C860" t="str">
            <v>矢島　裕孝</v>
          </cell>
          <cell r="I860" t="str">
            <v>両角　孝徳</v>
          </cell>
        </row>
        <row r="861">
          <cell r="A861">
            <v>53288</v>
          </cell>
          <cell r="B861" t="str">
            <v>甲信越しんきん</v>
          </cell>
          <cell r="C861" t="str">
            <v>坂本　力</v>
          </cell>
          <cell r="I861" t="str">
            <v>荒井　晃二</v>
          </cell>
        </row>
        <row r="862">
          <cell r="A862">
            <v>53297</v>
          </cell>
          <cell r="B862" t="str">
            <v>チノン</v>
          </cell>
          <cell r="C862" t="str">
            <v>柴　篤志</v>
          </cell>
          <cell r="I862" t="str">
            <v>五味　一人</v>
          </cell>
          <cell r="O862" t="str">
            <v>青木　俊夫</v>
          </cell>
        </row>
        <row r="863">
          <cell r="A863">
            <v>53302</v>
          </cell>
          <cell r="B863" t="str">
            <v>長野銀行</v>
          </cell>
          <cell r="C863" t="str">
            <v>中條　功</v>
          </cell>
          <cell r="I863" t="str">
            <v>中村　義久</v>
          </cell>
          <cell r="O863" t="str">
            <v>小林　哲夫</v>
          </cell>
        </row>
        <row r="864">
          <cell r="A864">
            <v>53311</v>
          </cell>
          <cell r="B864" t="str">
            <v>甲信越信用組合</v>
          </cell>
          <cell r="C864" t="str">
            <v>山岸　光博</v>
          </cell>
          <cell r="E864" t="str">
            <v>細田　幸次</v>
          </cell>
          <cell r="F864" t="str">
            <v>副理事長</v>
          </cell>
          <cell r="G864" t="str">
            <v>八子　英雄</v>
          </cell>
          <cell r="H864" t="str">
            <v>副理事長</v>
          </cell>
          <cell r="I864" t="str">
            <v>森泉　哲</v>
          </cell>
          <cell r="O864" t="str">
            <v>藤縄　貴</v>
          </cell>
        </row>
        <row r="865">
          <cell r="A865">
            <v>53321</v>
          </cell>
          <cell r="B865" t="str">
            <v>北野建設</v>
          </cell>
          <cell r="C865" t="str">
            <v>西田　眞介</v>
          </cell>
          <cell r="I865" t="str">
            <v>田々井　芳雄</v>
          </cell>
          <cell r="O865" t="str">
            <v>直江　富美</v>
          </cell>
        </row>
        <row r="866">
          <cell r="A866">
            <v>53330</v>
          </cell>
          <cell r="B866" t="str">
            <v>マルイチ</v>
          </cell>
          <cell r="C866" t="str">
            <v>（白井　幸男）</v>
          </cell>
          <cell r="I866" t="str">
            <v>（倉島　善晴）</v>
          </cell>
          <cell r="O866" t="str">
            <v>（飯島　隆夫）</v>
          </cell>
        </row>
        <row r="867">
          <cell r="A867">
            <v>53349</v>
          </cell>
          <cell r="B867" t="str">
            <v>キッセイ</v>
          </cell>
          <cell r="C867" t="str">
            <v>神澤　陸雄</v>
          </cell>
          <cell r="I867" t="str">
            <v>長谷川　裕</v>
          </cell>
        </row>
        <row r="868">
          <cell r="A868">
            <v>53367</v>
          </cell>
          <cell r="B868" t="str">
            <v>長野県卸商業団地</v>
          </cell>
          <cell r="C868" t="str">
            <v>夏目　潔</v>
          </cell>
          <cell r="E868" t="str">
            <v>長田　安夫</v>
          </cell>
          <cell r="F868" t="str">
            <v>参与</v>
          </cell>
          <cell r="I868" t="str">
            <v>松木　孝之</v>
          </cell>
        </row>
        <row r="869">
          <cell r="A869">
            <v>53376</v>
          </cell>
          <cell r="B869" t="str">
            <v>日東光学</v>
          </cell>
          <cell r="C869" t="str">
            <v>宮坂　和生</v>
          </cell>
          <cell r="I869" t="str">
            <v>秋山　公男</v>
          </cell>
        </row>
        <row r="870">
          <cell r="A870">
            <v>53385</v>
          </cell>
          <cell r="B870" t="str">
            <v>エプソン</v>
          </cell>
          <cell r="C870" t="str">
            <v>川名　政幸</v>
          </cell>
          <cell r="D870" t="str">
            <v>H26～</v>
          </cell>
          <cell r="I870" t="str">
            <v>北原　秀人</v>
          </cell>
          <cell r="O870" t="str">
            <v>林　文彦</v>
          </cell>
        </row>
        <row r="871">
          <cell r="A871">
            <v>54115</v>
          </cell>
          <cell r="B871" t="str">
            <v>十六銀行</v>
          </cell>
          <cell r="C871" t="str">
            <v>高橋　義信</v>
          </cell>
          <cell r="I871" t="str">
            <v>田口　節</v>
          </cell>
          <cell r="O871" t="str">
            <v>西田　政文</v>
          </cell>
        </row>
        <row r="872">
          <cell r="A872">
            <v>54124</v>
          </cell>
          <cell r="B872" t="str">
            <v>イビデン</v>
          </cell>
          <cell r="C872" t="str">
            <v>栗田　茂康</v>
          </cell>
          <cell r="I872" t="str">
            <v>近藤　功</v>
          </cell>
        </row>
        <row r="873">
          <cell r="A873">
            <v>54133</v>
          </cell>
          <cell r="B873" t="str">
            <v>大垣共立銀行</v>
          </cell>
          <cell r="C873" t="str">
            <v>関谷　隆夫</v>
          </cell>
          <cell r="I873" t="str">
            <v>小林　和夫</v>
          </cell>
          <cell r="O873" t="str">
            <v>寺尾　俊彦</v>
          </cell>
        </row>
        <row r="874">
          <cell r="A874">
            <v>54198</v>
          </cell>
          <cell r="B874" t="str">
            <v>岐阜繊維</v>
          </cell>
          <cell r="C874" t="str">
            <v>吉岡　源裕</v>
          </cell>
          <cell r="I874" t="str">
            <v>高橋　克昌</v>
          </cell>
          <cell r="O874" t="str">
            <v>大島　美江</v>
          </cell>
        </row>
        <row r="875">
          <cell r="A875">
            <v>54240</v>
          </cell>
          <cell r="B875" t="str">
            <v>岐阜信用金庫</v>
          </cell>
          <cell r="C875" t="str">
            <v>髙橋　征利</v>
          </cell>
          <cell r="I875" t="str">
            <v>山内　千明</v>
          </cell>
          <cell r="O875" t="str">
            <v>本庄　恒久</v>
          </cell>
        </row>
        <row r="876">
          <cell r="A876">
            <v>54268</v>
          </cell>
          <cell r="B876" t="str">
            <v>関ケ原石材</v>
          </cell>
          <cell r="C876" t="str">
            <v>水向　敏朗</v>
          </cell>
          <cell r="I876" t="str">
            <v>早野　典男</v>
          </cell>
        </row>
        <row r="877">
          <cell r="A877">
            <v>54286</v>
          </cell>
          <cell r="B877" t="str">
            <v>岐阜県自動車販売</v>
          </cell>
          <cell r="C877" t="str">
            <v>加藤　誠三</v>
          </cell>
          <cell r="I877" t="str">
            <v>篠田　敦夫</v>
          </cell>
          <cell r="O877" t="str">
            <v>平野　禎</v>
          </cell>
        </row>
        <row r="878">
          <cell r="A878">
            <v>54338</v>
          </cell>
          <cell r="B878" t="str">
            <v>三岐しんきん</v>
          </cell>
          <cell r="C878" t="str">
            <v>市原　好二</v>
          </cell>
          <cell r="I878" t="str">
            <v>澤田　利幸</v>
          </cell>
          <cell r="O878" t="str">
            <v>伊藤　正</v>
          </cell>
        </row>
        <row r="879">
          <cell r="A879">
            <v>54347</v>
          </cell>
          <cell r="B879" t="str">
            <v>岐阜県プラスチック事業</v>
          </cell>
          <cell r="C879" t="str">
            <v>児玉　栄一</v>
          </cell>
          <cell r="I879" t="str">
            <v>柴山　隆</v>
          </cell>
          <cell r="O879" t="str">
            <v>藤村　ひとみ</v>
          </cell>
        </row>
        <row r="880">
          <cell r="A880">
            <v>54365</v>
          </cell>
          <cell r="B880" t="str">
            <v>中部アイティ産業</v>
          </cell>
          <cell r="C880" t="str">
            <v>鈴木　勉</v>
          </cell>
          <cell r="I880" t="str">
            <v>大森　笑子</v>
          </cell>
        </row>
        <row r="881">
          <cell r="A881">
            <v>55071</v>
          </cell>
          <cell r="B881" t="str">
            <v>ヤマハ</v>
          </cell>
          <cell r="C881" t="str">
            <v>高橋　源樹</v>
          </cell>
          <cell r="D881" t="str">
            <v>H260730～</v>
          </cell>
          <cell r="I881" t="str">
            <v>久保　真一郎</v>
          </cell>
          <cell r="O881" t="str">
            <v>牧野　弘幸</v>
          </cell>
        </row>
        <row r="882">
          <cell r="A882">
            <v>55099</v>
          </cell>
          <cell r="B882" t="str">
            <v>スズキ</v>
          </cell>
          <cell r="C882" t="str">
            <v>内田　博康</v>
          </cell>
          <cell r="I882" t="str">
            <v>鈴木　秀則</v>
          </cell>
          <cell r="O882" t="str">
            <v>渥美　伸樹</v>
          </cell>
        </row>
        <row r="883">
          <cell r="A883">
            <v>55104</v>
          </cell>
          <cell r="B883" t="str">
            <v>エンシュウ</v>
          </cell>
          <cell r="C883" t="str">
            <v>土屋　隆史</v>
          </cell>
          <cell r="I883" t="str">
            <v>鎌江　廣治</v>
          </cell>
          <cell r="O883" t="str">
            <v>井口　昭次</v>
          </cell>
        </row>
        <row r="884">
          <cell r="A884">
            <v>55122</v>
          </cell>
          <cell r="B884" t="str">
            <v>静岡県農業団体</v>
          </cell>
          <cell r="C884" t="str">
            <v>夏目　善宇</v>
          </cell>
          <cell r="I884" t="str">
            <v>堀井　昌康</v>
          </cell>
          <cell r="O884" t="str">
            <v>海野　悦子</v>
          </cell>
          <cell r="Q884" t="str">
            <v>大石　隆史</v>
          </cell>
          <cell r="R884" t="str">
            <v>事務次長</v>
          </cell>
        </row>
        <row r="885">
          <cell r="A885">
            <v>55150</v>
          </cell>
          <cell r="B885" t="str">
            <v>静岡銀行</v>
          </cell>
          <cell r="C885" t="str">
            <v>齊藤　宏樹</v>
          </cell>
          <cell r="I885" t="str">
            <v>八木　寿彦</v>
          </cell>
          <cell r="O885" t="str">
            <v>深沢　一歳</v>
          </cell>
        </row>
        <row r="886">
          <cell r="A886">
            <v>55220</v>
          </cell>
          <cell r="B886" t="str">
            <v>静岡鉄道</v>
          </cell>
          <cell r="C886" t="str">
            <v>酒井　公夫</v>
          </cell>
          <cell r="I886" t="str">
            <v>杉田　吉昭</v>
          </cell>
          <cell r="O886" t="str">
            <v>猪俣　修一</v>
          </cell>
        </row>
        <row r="887">
          <cell r="A887">
            <v>55266</v>
          </cell>
          <cell r="B887" t="str">
            <v>特種東海</v>
          </cell>
          <cell r="C887" t="str">
            <v>佐藤　広</v>
          </cell>
          <cell r="I887" t="str">
            <v>天野　秀樹</v>
          </cell>
        </row>
        <row r="888">
          <cell r="A888">
            <v>55284</v>
          </cell>
          <cell r="B888" t="str">
            <v>遠州鉄道</v>
          </cell>
          <cell r="C888" t="str">
            <v>村松　修</v>
          </cell>
          <cell r="I888" t="str">
            <v>小野田　剛久</v>
          </cell>
          <cell r="O888" t="str">
            <v>大上　充二</v>
          </cell>
        </row>
        <row r="889">
          <cell r="A889">
            <v>55327</v>
          </cell>
          <cell r="B889" t="str">
            <v>スルガ銀行</v>
          </cell>
          <cell r="C889" t="str">
            <v>岡野　光喜</v>
          </cell>
          <cell r="I889" t="str">
            <v>内山　義郎</v>
          </cell>
          <cell r="O889" t="str">
            <v>市川　英夫</v>
          </cell>
        </row>
        <row r="890">
          <cell r="A890">
            <v>55336</v>
          </cell>
          <cell r="B890" t="str">
            <v>鈴与</v>
          </cell>
          <cell r="C890" t="str">
            <v>熊丸　誠一</v>
          </cell>
          <cell r="I890" t="str">
            <v>望月　初</v>
          </cell>
          <cell r="O890" t="str">
            <v>藤浪　和夫</v>
          </cell>
        </row>
        <row r="891">
          <cell r="A891">
            <v>55354</v>
          </cell>
          <cell r="B891" t="str">
            <v>河合楽器</v>
          </cell>
          <cell r="C891" t="str">
            <v>佐野　良夫</v>
          </cell>
          <cell r="I891" t="str">
            <v>大庭　康友</v>
          </cell>
          <cell r="O891" t="str">
            <v>石塚　宏康</v>
          </cell>
        </row>
        <row r="892">
          <cell r="A892">
            <v>55363</v>
          </cell>
          <cell r="B892" t="str">
            <v>国産電機</v>
          </cell>
          <cell r="C892" t="str">
            <v>生田目　克</v>
          </cell>
          <cell r="I892" t="str">
            <v>宮原　新二</v>
          </cell>
          <cell r="O892" t="str">
            <v>（宮原　新二）</v>
          </cell>
        </row>
        <row r="893">
          <cell r="A893">
            <v>55381</v>
          </cell>
          <cell r="B893" t="str">
            <v>旭テック</v>
          </cell>
          <cell r="C893" t="str">
            <v>鈴木　宏</v>
          </cell>
          <cell r="I893" t="str">
            <v>鈴木　和彦</v>
          </cell>
          <cell r="O893" t="str">
            <v>鈴木　和彦</v>
          </cell>
        </row>
        <row r="894">
          <cell r="A894">
            <v>55391</v>
          </cell>
          <cell r="B894" t="str">
            <v>静岡中央銀行</v>
          </cell>
          <cell r="C894" t="str">
            <v>林　道弘</v>
          </cell>
          <cell r="I894" t="str">
            <v>草柳　和保</v>
          </cell>
          <cell r="O894" t="str">
            <v>後藤　賢吾</v>
          </cell>
        </row>
        <row r="895">
          <cell r="A895">
            <v>55415</v>
          </cell>
          <cell r="B895" t="str">
            <v>カナサシ</v>
          </cell>
          <cell r="C895" t="str">
            <v>藤井　賢</v>
          </cell>
          <cell r="I895" t="str">
            <v>横田　光昭</v>
          </cell>
        </row>
        <row r="896">
          <cell r="A896">
            <v>55424</v>
          </cell>
          <cell r="B896" t="str">
            <v>静岡県西部機械工業</v>
          </cell>
          <cell r="C896" t="str">
            <v>小杉　昌弘</v>
          </cell>
          <cell r="I896" t="str">
            <v>木口　征生</v>
          </cell>
          <cell r="O896" t="str">
            <v>宮野　のり子</v>
          </cell>
        </row>
        <row r="897">
          <cell r="A897">
            <v>55433</v>
          </cell>
          <cell r="B897" t="str">
            <v>静岡県東部機械工業</v>
          </cell>
          <cell r="C897" t="str">
            <v>岡田　洽史</v>
          </cell>
          <cell r="I897" t="str">
            <v>加藤　信雄</v>
          </cell>
          <cell r="O897" t="str">
            <v>原田　真利</v>
          </cell>
        </row>
        <row r="898">
          <cell r="A898">
            <v>55442</v>
          </cell>
          <cell r="B898" t="str">
            <v>フジ</v>
          </cell>
          <cell r="C898" t="str">
            <v>江口　達夫</v>
          </cell>
          <cell r="I898" t="str">
            <v>甲田　和広</v>
          </cell>
        </row>
        <row r="899">
          <cell r="A899">
            <v>55451</v>
          </cell>
          <cell r="B899" t="str">
            <v>報徳同栄</v>
          </cell>
          <cell r="C899" t="str">
            <v>伊藤　秋一郎</v>
          </cell>
          <cell r="O899" t="str">
            <v>地引　公夫</v>
          </cell>
        </row>
        <row r="900">
          <cell r="A900">
            <v>55489</v>
          </cell>
          <cell r="B900" t="str">
            <v>矢崎</v>
          </cell>
          <cell r="C900" t="str">
            <v>酒井　均</v>
          </cell>
          <cell r="D900" t="str">
            <v>H26～</v>
          </cell>
          <cell r="I900" t="str">
            <v>鈴木　千敬</v>
          </cell>
          <cell r="O900" t="str">
            <v>長田　和美</v>
          </cell>
        </row>
        <row r="901">
          <cell r="A901">
            <v>55498</v>
          </cell>
          <cell r="B901" t="str">
            <v>ノダ</v>
          </cell>
          <cell r="C901" t="str">
            <v>野田　章三</v>
          </cell>
          <cell r="I901" t="str">
            <v>奥園　晴美</v>
          </cell>
          <cell r="O901" t="str">
            <v>住原　正敏</v>
          </cell>
        </row>
        <row r="902">
          <cell r="A902">
            <v>55503</v>
          </cell>
          <cell r="B902" t="str">
            <v>静岡県信用金庫</v>
          </cell>
          <cell r="C902" t="str">
            <v>山本　長行</v>
          </cell>
          <cell r="I902" t="str">
            <v>青山　満晴</v>
          </cell>
          <cell r="O902" t="str">
            <v>篠宮　洋</v>
          </cell>
        </row>
        <row r="903">
          <cell r="A903">
            <v>55512</v>
          </cell>
          <cell r="B903" t="str">
            <v>スクロール</v>
          </cell>
          <cell r="C903" t="str">
            <v>杉本　泰宣</v>
          </cell>
          <cell r="I903" t="str">
            <v>村松　修</v>
          </cell>
          <cell r="O903" t="str">
            <v>村松　修</v>
          </cell>
        </row>
        <row r="904">
          <cell r="A904">
            <v>55521</v>
          </cell>
          <cell r="B904" t="str">
            <v>大興製紙</v>
          </cell>
          <cell r="C904" t="str">
            <v>毛涯　晋</v>
          </cell>
        </row>
        <row r="905">
          <cell r="A905">
            <v>55531</v>
          </cell>
          <cell r="B905" t="str">
            <v>静岡県石油</v>
          </cell>
          <cell r="C905" t="str">
            <v>佐野　裕永</v>
          </cell>
          <cell r="I905" t="str">
            <v>石間　日佐夫</v>
          </cell>
          <cell r="O905" t="str">
            <v>石間　日佐夫</v>
          </cell>
        </row>
        <row r="906">
          <cell r="A906">
            <v>55540</v>
          </cell>
          <cell r="B906" t="str">
            <v>静岡県中部機械工業</v>
          </cell>
          <cell r="C906" t="str">
            <v>坪井　邦俊</v>
          </cell>
          <cell r="I906" t="str">
            <v>白川　和男</v>
          </cell>
        </row>
        <row r="907">
          <cell r="A907">
            <v>55559</v>
          </cell>
          <cell r="B907" t="str">
            <v>静岡県自動車販売</v>
          </cell>
          <cell r="C907" t="str">
            <v>近藤　正俊</v>
          </cell>
          <cell r="I907" t="str">
            <v>磯部  知明</v>
          </cell>
          <cell r="O907" t="str">
            <v>増田　剛</v>
          </cell>
        </row>
        <row r="908">
          <cell r="A908">
            <v>55568</v>
          </cell>
          <cell r="B908" t="str">
            <v>ユニプレス</v>
          </cell>
          <cell r="C908" t="str">
            <v>伊藤　芳雄</v>
          </cell>
          <cell r="I908" t="str">
            <v>伊藤　成人</v>
          </cell>
          <cell r="O908" t="str">
            <v>東　秀樹</v>
          </cell>
        </row>
        <row r="909">
          <cell r="A909">
            <v>55577</v>
          </cell>
          <cell r="B909" t="str">
            <v>静岡県トラック運送</v>
          </cell>
          <cell r="C909" t="str">
            <v>大須賀　正孝</v>
          </cell>
          <cell r="I909" t="str">
            <v>柏木　信克</v>
          </cell>
          <cell r="O909" t="str">
            <v>森山　英明</v>
          </cell>
        </row>
        <row r="910">
          <cell r="A910">
            <v>55586</v>
          </cell>
          <cell r="B910" t="str">
            <v>静岡県自動車整備</v>
          </cell>
          <cell r="C910" t="str">
            <v>石山　賢一郎</v>
          </cell>
          <cell r="I910" t="str">
            <v>朝比奈　正</v>
          </cell>
          <cell r="O910" t="str">
            <v>山下　登</v>
          </cell>
          <cell r="P910" t="str">
            <v>事務長代理</v>
          </cell>
        </row>
        <row r="911">
          <cell r="A911">
            <v>55601</v>
          </cell>
          <cell r="B911" t="str">
            <v>静岡県電気工事業</v>
          </cell>
          <cell r="C911" t="str">
            <v>林　眞一郎</v>
          </cell>
          <cell r="D911" t="str">
            <v>H26～</v>
          </cell>
          <cell r="I911" t="str">
            <v>鈴木　卓伯</v>
          </cell>
          <cell r="O911" t="str">
            <v>伊藤　憲高</v>
          </cell>
        </row>
        <row r="912">
          <cell r="A912">
            <v>55629</v>
          </cell>
          <cell r="B912" t="str">
            <v>静岡県金属工業</v>
          </cell>
          <cell r="C912" t="str">
            <v>（藁科　昌夫）</v>
          </cell>
          <cell r="I912" t="str">
            <v>（中村　重雄）</v>
          </cell>
          <cell r="O912" t="str">
            <v>（田中　弘俊）</v>
          </cell>
        </row>
        <row r="913">
          <cell r="A913">
            <v>55638</v>
          </cell>
          <cell r="B913" t="str">
            <v>三保造船</v>
          </cell>
          <cell r="C913" t="str">
            <v>廣畑　又次</v>
          </cell>
          <cell r="I913" t="str">
            <v>桑原　茂郎</v>
          </cell>
        </row>
        <row r="914">
          <cell r="A914">
            <v>55656</v>
          </cell>
          <cell r="B914" t="str">
            <v>製紙工業</v>
          </cell>
          <cell r="C914" t="str">
            <v>井出　純一</v>
          </cell>
          <cell r="I914" t="str">
            <v>工藤　英機</v>
          </cell>
          <cell r="O914" t="str">
            <v>與五沢　圭</v>
          </cell>
        </row>
        <row r="915">
          <cell r="A915">
            <v>55665</v>
          </cell>
          <cell r="B915" t="str">
            <v>矢崎化工</v>
          </cell>
          <cell r="C915" t="str">
            <v>矢崎　敦彦</v>
          </cell>
          <cell r="I915" t="str">
            <v>山本　洋義</v>
          </cell>
          <cell r="O915" t="str">
            <v>井倉　俊治</v>
          </cell>
        </row>
        <row r="916">
          <cell r="A916">
            <v>55674</v>
          </cell>
          <cell r="B916" t="str">
            <v>清水銀行</v>
          </cell>
          <cell r="C916" t="str">
            <v>長島　博光</v>
          </cell>
          <cell r="O916" t="str">
            <v>遠藤　嘉章</v>
          </cell>
        </row>
        <row r="917">
          <cell r="A917">
            <v>55683</v>
          </cell>
          <cell r="B917" t="str">
            <v>静岡新聞放送</v>
          </cell>
          <cell r="C917" t="str">
            <v>松井  純</v>
          </cell>
          <cell r="I917" t="str">
            <v>望月　義夫</v>
          </cell>
          <cell r="O917" t="str">
            <v>杉山　和寿</v>
          </cell>
        </row>
        <row r="918">
          <cell r="A918">
            <v>55708</v>
          </cell>
          <cell r="B918" t="str">
            <v>丸八真綿</v>
          </cell>
          <cell r="C918" t="str">
            <v>岡本　八大</v>
          </cell>
          <cell r="I918" t="str">
            <v>日野原　和夫</v>
          </cell>
          <cell r="O918" t="str">
            <v>大橋　孝行</v>
          </cell>
        </row>
        <row r="919">
          <cell r="A919">
            <v>55717</v>
          </cell>
          <cell r="B919" t="str">
            <v>エム・オー・エー</v>
          </cell>
          <cell r="C919" t="str">
            <v>林　吉郎</v>
          </cell>
          <cell r="D919" t="str">
            <v>H26～</v>
          </cell>
          <cell r="I919" t="str">
            <v>今江　照男</v>
          </cell>
          <cell r="O919" t="str">
            <v>松岡　利行</v>
          </cell>
        </row>
        <row r="920">
          <cell r="A920">
            <v>55735</v>
          </cell>
          <cell r="B920" t="str">
            <v>ホトニクス・グループ</v>
          </cell>
          <cell r="C920" t="str">
            <v>竹内　純一</v>
          </cell>
          <cell r="E920" t="str">
            <v>山田　三郎</v>
          </cell>
          <cell r="F920" t="str">
            <v>理事長代理</v>
          </cell>
          <cell r="I920" t="str">
            <v>仲瀬　重樹</v>
          </cell>
          <cell r="O920" t="str">
            <v>橋爪　孝次</v>
          </cell>
        </row>
        <row r="921">
          <cell r="A921">
            <v>55753</v>
          </cell>
          <cell r="B921" t="str">
            <v>聖隷</v>
          </cell>
          <cell r="C921" t="str">
            <v>山本　敏博</v>
          </cell>
          <cell r="I921" t="str">
            <v>平川　健二</v>
          </cell>
          <cell r="O921" t="str">
            <v>古山　勝己</v>
          </cell>
        </row>
        <row r="922">
          <cell r="A922">
            <v>56014</v>
          </cell>
          <cell r="B922" t="str">
            <v>ノリタケグループ</v>
          </cell>
          <cell r="C922" t="str">
            <v>加藤　博</v>
          </cell>
          <cell r="I922" t="str">
            <v>桑山　則彦</v>
          </cell>
          <cell r="O922" t="str">
            <v>山口　豊</v>
          </cell>
        </row>
        <row r="923">
          <cell r="A923">
            <v>56032</v>
          </cell>
          <cell r="B923" t="str">
            <v>日本ガイシ</v>
          </cell>
          <cell r="C923" t="str">
            <v>藤戸　宏</v>
          </cell>
          <cell r="I923" t="str">
            <v>秋山　雅志</v>
          </cell>
          <cell r="O923" t="str">
            <v>村上　春彦</v>
          </cell>
        </row>
        <row r="924">
          <cell r="A924">
            <v>56060</v>
          </cell>
          <cell r="B924" t="str">
            <v>豊和工業</v>
          </cell>
          <cell r="C924" t="str">
            <v>坂野　和秀</v>
          </cell>
          <cell r="I924" t="str">
            <v>石原　啓充</v>
          </cell>
          <cell r="O924" t="str">
            <v>岡田　勝利</v>
          </cell>
        </row>
        <row r="925">
          <cell r="A925">
            <v>56097</v>
          </cell>
          <cell r="B925" t="str">
            <v>デンソー</v>
          </cell>
          <cell r="C925" t="str">
            <v>田島　明雄</v>
          </cell>
          <cell r="D925" t="str">
            <v>H26.6.20～</v>
          </cell>
          <cell r="E925" t="str">
            <v>赤塚　俊昭</v>
          </cell>
          <cell r="F925" t="str">
            <v>常勤顧問</v>
          </cell>
          <cell r="I925" t="str">
            <v>田中　照明</v>
          </cell>
          <cell r="O925" t="str">
            <v>日下部　章</v>
          </cell>
        </row>
        <row r="926">
          <cell r="A926">
            <v>56149</v>
          </cell>
          <cell r="B926" t="str">
            <v>日本車輌</v>
          </cell>
          <cell r="C926" t="str">
            <v>伊藤　英樹</v>
          </cell>
          <cell r="D926" t="str">
            <v>H26～</v>
          </cell>
          <cell r="I926" t="str">
            <v>本村　純一</v>
          </cell>
          <cell r="O926" t="str">
            <v>亀井　敬治</v>
          </cell>
        </row>
        <row r="927">
          <cell r="A927">
            <v>56246</v>
          </cell>
          <cell r="B927" t="str">
            <v>近藤紡績</v>
          </cell>
          <cell r="C927" t="str">
            <v>小笠原　剛克</v>
          </cell>
          <cell r="I927" t="str">
            <v>渡部　友之</v>
          </cell>
          <cell r="O927" t="str">
            <v>野村　眞吾</v>
          </cell>
        </row>
        <row r="928">
          <cell r="A928">
            <v>56291</v>
          </cell>
          <cell r="B928" t="str">
            <v>愛知時計電機</v>
          </cell>
          <cell r="C928" t="str">
            <v>池田　一</v>
          </cell>
          <cell r="I928" t="str">
            <v>青木　淑男</v>
          </cell>
          <cell r="O928" t="str">
            <v>後藤　敏行</v>
          </cell>
          <cell r="P928" t="str">
            <v>事務長代理</v>
          </cell>
        </row>
        <row r="929">
          <cell r="A929">
            <v>56307</v>
          </cell>
          <cell r="B929" t="str">
            <v>三龍社</v>
          </cell>
          <cell r="C929" t="str">
            <v>田口　竜也</v>
          </cell>
          <cell r="I929" t="str">
            <v>田口　公也</v>
          </cell>
          <cell r="O929" t="str">
            <v>斉藤　安雄</v>
          </cell>
        </row>
        <row r="930">
          <cell r="A930">
            <v>56380</v>
          </cell>
          <cell r="B930" t="str">
            <v>豊田自動織機</v>
          </cell>
          <cell r="C930" t="str">
            <v>古川　真也</v>
          </cell>
          <cell r="I930" t="str">
            <v>稲越　紳也</v>
          </cell>
          <cell r="O930" t="str">
            <v>遠山　剛秀</v>
          </cell>
        </row>
        <row r="931">
          <cell r="A931">
            <v>56404</v>
          </cell>
          <cell r="B931" t="str">
            <v>大同特殊鋼</v>
          </cell>
          <cell r="C931" t="str">
            <v>西村　司</v>
          </cell>
          <cell r="I931" t="str">
            <v>川崎　常次</v>
          </cell>
          <cell r="O931" t="str">
            <v>三輪　博志</v>
          </cell>
        </row>
        <row r="932">
          <cell r="A932">
            <v>56422</v>
          </cell>
          <cell r="B932" t="str">
            <v>名古屋鉄道</v>
          </cell>
          <cell r="C932" t="str">
            <v>河野　英雄</v>
          </cell>
          <cell r="I932" t="str">
            <v>松岡　信彦</v>
          </cell>
          <cell r="O932" t="str">
            <v>東　寿弘</v>
          </cell>
        </row>
        <row r="933">
          <cell r="A933">
            <v>56450</v>
          </cell>
          <cell r="B933" t="str">
            <v>トヨタ自動車</v>
          </cell>
          <cell r="C933" t="str">
            <v>上田　達郎</v>
          </cell>
          <cell r="D933" t="str">
            <v>H26～</v>
          </cell>
          <cell r="I933" t="str">
            <v>牧野　純二</v>
          </cell>
          <cell r="O933" t="str">
            <v>近藤　秀成</v>
          </cell>
        </row>
        <row r="934">
          <cell r="A934">
            <v>56469</v>
          </cell>
          <cell r="B934" t="str">
            <v>オークマ</v>
          </cell>
          <cell r="C934" t="str">
            <v>花木　義麿</v>
          </cell>
          <cell r="I934" t="str">
            <v>冨田　俊雄</v>
          </cell>
          <cell r="O934" t="str">
            <v>泰間　英彦</v>
          </cell>
        </row>
        <row r="935">
          <cell r="A935">
            <v>56487</v>
          </cell>
          <cell r="B935" t="str">
            <v>興和</v>
          </cell>
          <cell r="C935" t="str">
            <v>山下　孝治</v>
          </cell>
          <cell r="I935" t="str">
            <v>那須　徳範</v>
          </cell>
          <cell r="O935" t="str">
            <v>岩島　健司</v>
          </cell>
        </row>
        <row r="936">
          <cell r="A936">
            <v>56496</v>
          </cell>
          <cell r="B936" t="str">
            <v>ＵＡＣＪ</v>
          </cell>
          <cell r="C936" t="str">
            <v>（白石　重和）</v>
          </cell>
          <cell r="I936" t="str">
            <v>（龍後　敬二）</v>
          </cell>
          <cell r="O936" t="str">
            <v>（山本　忠平）</v>
          </cell>
        </row>
        <row r="937">
          <cell r="A937">
            <v>56511</v>
          </cell>
          <cell r="B937" t="str">
            <v>愛知製鋼</v>
          </cell>
          <cell r="C937" t="str">
            <v>村上　一郎</v>
          </cell>
          <cell r="I937" t="str">
            <v>古里　明夫</v>
          </cell>
          <cell r="O937" t="str">
            <v>森田　保三</v>
          </cell>
        </row>
        <row r="938">
          <cell r="A938">
            <v>56520</v>
          </cell>
          <cell r="B938" t="str">
            <v>ナオリ</v>
          </cell>
          <cell r="C938" t="str">
            <v>滝　富夫</v>
          </cell>
          <cell r="I938" t="str">
            <v>田財　重典</v>
          </cell>
          <cell r="O938" t="str">
            <v>原谷　信夫</v>
          </cell>
        </row>
        <row r="939">
          <cell r="A939">
            <v>56566</v>
          </cell>
          <cell r="B939" t="str">
            <v>日本特殊陶業</v>
          </cell>
          <cell r="C939" t="str">
            <v>柴垣　信二</v>
          </cell>
          <cell r="I939" t="str">
            <v>加藤　敏明</v>
          </cell>
          <cell r="O939" t="str">
            <v>池田　達也</v>
          </cell>
        </row>
        <row r="940">
          <cell r="A940">
            <v>56575</v>
          </cell>
          <cell r="B940" t="str">
            <v>ダイドーリミテッド</v>
          </cell>
          <cell r="C940" t="str">
            <v>（鹿嶌　謙介）</v>
          </cell>
          <cell r="I940" t="str">
            <v>（信田　雅彦）</v>
          </cell>
        </row>
        <row r="941">
          <cell r="A941">
            <v>56654</v>
          </cell>
          <cell r="B941" t="str">
            <v>鳴海製陶</v>
          </cell>
          <cell r="C941" t="str">
            <v>西村　直人</v>
          </cell>
          <cell r="I941" t="str">
            <v>横井　覚</v>
          </cell>
          <cell r="O941" t="str">
            <v>服部　美津江</v>
          </cell>
        </row>
        <row r="942">
          <cell r="A942">
            <v>56663</v>
          </cell>
          <cell r="B942" t="str">
            <v>名古屋港湾</v>
          </cell>
          <cell r="C942" t="str">
            <v>山本　雅史</v>
          </cell>
          <cell r="I942" t="str">
            <v>内藤　宏</v>
          </cell>
          <cell r="O942" t="str">
            <v>鈴木　良典</v>
          </cell>
        </row>
        <row r="943">
          <cell r="A943">
            <v>56681</v>
          </cell>
          <cell r="B943" t="str">
            <v>トヨタ車体</v>
          </cell>
          <cell r="C943" t="str">
            <v>市川　忍</v>
          </cell>
          <cell r="I943" t="str">
            <v>山川　博富</v>
          </cell>
          <cell r="O943" t="str">
            <v>小林　文一</v>
          </cell>
        </row>
        <row r="944">
          <cell r="A944">
            <v>56691</v>
          </cell>
          <cell r="B944" t="str">
            <v>愛知県農協</v>
          </cell>
          <cell r="C944" t="str">
            <v>倉内　巖</v>
          </cell>
          <cell r="I944" t="str">
            <v>坪井　泰直</v>
          </cell>
          <cell r="O944" t="str">
            <v>金井　義彦</v>
          </cell>
        </row>
        <row r="945">
          <cell r="A945">
            <v>56715</v>
          </cell>
          <cell r="B945" t="str">
            <v>中日新聞社</v>
          </cell>
          <cell r="C945" t="str">
            <v>小出　宣昭</v>
          </cell>
          <cell r="I945" t="str">
            <v>金森　昭夫</v>
          </cell>
          <cell r="O945" t="str">
            <v>鈴木　康博</v>
          </cell>
        </row>
        <row r="946">
          <cell r="A946">
            <v>56803</v>
          </cell>
          <cell r="B946" t="str">
            <v>ブラザー</v>
          </cell>
          <cell r="C946" t="str">
            <v>石川　茂樹</v>
          </cell>
          <cell r="I946" t="str">
            <v>山田　治</v>
          </cell>
          <cell r="O946" t="str">
            <v>山田　儀行</v>
          </cell>
        </row>
        <row r="947">
          <cell r="A947">
            <v>56812</v>
          </cell>
          <cell r="B947" t="str">
            <v>トヨタ紡織</v>
          </cell>
          <cell r="C947" t="str">
            <v>杉江　保彦</v>
          </cell>
          <cell r="I947" t="str">
            <v>兵藤　盛泰</v>
          </cell>
          <cell r="O947" t="str">
            <v>兵藤　盛泰</v>
          </cell>
        </row>
        <row r="948">
          <cell r="A948">
            <v>56821</v>
          </cell>
          <cell r="B948" t="str">
            <v>アイシン</v>
          </cell>
          <cell r="C948" t="str">
            <v>三矢　誠</v>
          </cell>
          <cell r="I948" t="str">
            <v>中井　享</v>
          </cell>
          <cell r="O948" t="str">
            <v>大村　徹</v>
          </cell>
        </row>
        <row r="949">
          <cell r="A949">
            <v>56868</v>
          </cell>
          <cell r="B949" t="str">
            <v>中部電力</v>
          </cell>
          <cell r="C949" t="str">
            <v>三澤　太輔</v>
          </cell>
          <cell r="I949" t="str">
            <v>葛山　誠</v>
          </cell>
          <cell r="O949" t="str">
            <v>幅　岳史</v>
          </cell>
        </row>
        <row r="950">
          <cell r="A950">
            <v>56895</v>
          </cell>
          <cell r="B950" t="str">
            <v>東邦ガス</v>
          </cell>
          <cell r="C950" t="str">
            <v>松島　延明</v>
          </cell>
          <cell r="I950" t="str">
            <v>志水　光広</v>
          </cell>
          <cell r="O950" t="str">
            <v>井貝　孝一</v>
          </cell>
        </row>
        <row r="951">
          <cell r="A951">
            <v>56901</v>
          </cell>
          <cell r="B951" t="str">
            <v>トヨタ販売連合</v>
          </cell>
          <cell r="C951" t="str">
            <v>（伊藤　隆之）</v>
          </cell>
          <cell r="I951" t="str">
            <v>（首藤　暁）</v>
          </cell>
          <cell r="O951" t="str">
            <v>（長谷　吉男）</v>
          </cell>
        </row>
        <row r="952">
          <cell r="A952">
            <v>56947</v>
          </cell>
          <cell r="B952" t="str">
            <v>サン・ファイン</v>
          </cell>
          <cell r="C952" t="str">
            <v>（坂部　隼人）</v>
          </cell>
          <cell r="I952" t="str">
            <v>（柴田　正美）</v>
          </cell>
          <cell r="O952" t="str">
            <v>（山口　秀人）</v>
          </cell>
        </row>
        <row r="953">
          <cell r="A953">
            <v>56956</v>
          </cell>
          <cell r="B953" t="str">
            <v>トーエネック</v>
          </cell>
          <cell r="C953" t="str">
            <v>安井　善隆</v>
          </cell>
          <cell r="I953" t="str">
            <v>鈴木　正俊</v>
          </cell>
          <cell r="O953" t="str">
            <v>山本　尚宏</v>
          </cell>
        </row>
        <row r="954">
          <cell r="A954">
            <v>56965</v>
          </cell>
          <cell r="B954" t="str">
            <v>豊島</v>
          </cell>
          <cell r="C954" t="str">
            <v>山田　勝之</v>
          </cell>
          <cell r="I954" t="str">
            <v>鷹濱　正博</v>
          </cell>
        </row>
        <row r="955">
          <cell r="A955">
            <v>56974</v>
          </cell>
          <cell r="B955" t="str">
            <v>日興毛織</v>
          </cell>
          <cell r="C955" t="str">
            <v>林　正茂</v>
          </cell>
          <cell r="I955" t="str">
            <v>加々見　圭次</v>
          </cell>
        </row>
        <row r="956">
          <cell r="A956">
            <v>56983</v>
          </cell>
          <cell r="B956" t="str">
            <v>名古屋銀行</v>
          </cell>
          <cell r="C956" t="str">
            <v>藤原　一朗</v>
          </cell>
          <cell r="I956" t="str">
            <v>細川　郁夫</v>
          </cell>
          <cell r="O956" t="str">
            <v>松永　寛</v>
          </cell>
        </row>
        <row r="957">
          <cell r="A957">
            <v>56992</v>
          </cell>
          <cell r="B957" t="str">
            <v>愛知銀行</v>
          </cell>
          <cell r="C957" t="str">
            <v>矢澤　勝幸</v>
          </cell>
          <cell r="I957" t="str">
            <v>吉田　重正</v>
          </cell>
          <cell r="O957" t="str">
            <v>桔川　和由</v>
          </cell>
        </row>
        <row r="958">
          <cell r="A958">
            <v>57003</v>
          </cell>
          <cell r="B958" t="str">
            <v>名古屋薬業</v>
          </cell>
          <cell r="C958" t="str">
            <v>中北　智久</v>
          </cell>
          <cell r="I958" t="str">
            <v>山田　雅一</v>
          </cell>
          <cell r="O958" t="str">
            <v>浦野　秀政</v>
          </cell>
        </row>
        <row r="959">
          <cell r="A959">
            <v>57012</v>
          </cell>
          <cell r="B959" t="str">
            <v>中部日本放送</v>
          </cell>
          <cell r="C959" t="str">
            <v>林　尚樹</v>
          </cell>
          <cell r="I959" t="str">
            <v>鈴木　寿秋</v>
          </cell>
          <cell r="O959" t="str">
            <v>水谷　有里</v>
          </cell>
        </row>
        <row r="960">
          <cell r="A960">
            <v>57040</v>
          </cell>
          <cell r="B960" t="str">
            <v>名古屋木材</v>
          </cell>
          <cell r="C960" t="str">
            <v>鈴木　和雄</v>
          </cell>
          <cell r="I960" t="str">
            <v>前川　幸雄</v>
          </cell>
        </row>
        <row r="961">
          <cell r="A961">
            <v>57059</v>
          </cell>
          <cell r="B961" t="str">
            <v>アイテックス</v>
          </cell>
          <cell r="C961" t="str">
            <v>清水　馨</v>
          </cell>
          <cell r="I961" t="str">
            <v>高橋　秀夫</v>
          </cell>
          <cell r="O961" t="str">
            <v>山口　研</v>
          </cell>
        </row>
        <row r="962">
          <cell r="A962">
            <v>57086</v>
          </cell>
          <cell r="B962" t="str">
            <v>ＡＴグループ</v>
          </cell>
          <cell r="C962" t="str">
            <v>山本　大志</v>
          </cell>
          <cell r="I962" t="str">
            <v>藤田　準一</v>
          </cell>
          <cell r="O962" t="str">
            <v>市川　和孝</v>
          </cell>
        </row>
        <row r="963">
          <cell r="A963">
            <v>57101</v>
          </cell>
          <cell r="B963" t="str">
            <v>豊田合成</v>
          </cell>
          <cell r="C963" t="str">
            <v>稲垣　孝郎</v>
          </cell>
          <cell r="I963" t="str">
            <v>古森　敬博</v>
          </cell>
          <cell r="O963" t="str">
            <v>石橋　義博</v>
          </cell>
        </row>
        <row r="964">
          <cell r="A964">
            <v>57129</v>
          </cell>
          <cell r="B964" t="str">
            <v>ツヤキン</v>
          </cell>
          <cell r="C964" t="str">
            <v>墨　  芳郎</v>
          </cell>
          <cell r="I964" t="str">
            <v>松永　興市</v>
          </cell>
          <cell r="O964" t="str">
            <v>松永　興市</v>
          </cell>
        </row>
        <row r="965">
          <cell r="A965">
            <v>57147</v>
          </cell>
          <cell r="B965" t="str">
            <v>石塚硝子</v>
          </cell>
          <cell r="C965" t="str">
            <v>杉　一彦</v>
          </cell>
          <cell r="I965" t="str">
            <v>長谷川　哲</v>
          </cell>
        </row>
        <row r="966">
          <cell r="A966">
            <v>57165</v>
          </cell>
          <cell r="B966" t="str">
            <v>東海染工</v>
          </cell>
          <cell r="C966" t="str">
            <v>津坂　明男</v>
          </cell>
          <cell r="O966" t="str">
            <v>古田　愼一</v>
          </cell>
        </row>
        <row r="967">
          <cell r="A967">
            <v>57174</v>
          </cell>
          <cell r="B967" t="str">
            <v>ソトー</v>
          </cell>
          <cell r="C967" t="str">
            <v>上田　康彦</v>
          </cell>
          <cell r="I967" t="str">
            <v>小澤　活人</v>
          </cell>
        </row>
        <row r="968">
          <cell r="A968">
            <v>57217</v>
          </cell>
          <cell r="B968" t="str">
            <v>愛知県信用金庫</v>
          </cell>
          <cell r="C968" t="str">
            <v>大林　市郎</v>
          </cell>
          <cell r="I968" t="str">
            <v>酒井　隆彰</v>
          </cell>
        </row>
        <row r="969">
          <cell r="A969">
            <v>57226</v>
          </cell>
          <cell r="B969" t="str">
            <v>名古屋文具紙製品</v>
          </cell>
          <cell r="C969" t="str">
            <v>天野　俶明</v>
          </cell>
          <cell r="D969" t="str">
            <v>H26～</v>
          </cell>
          <cell r="I969" t="str">
            <v>宮田　雅史</v>
          </cell>
          <cell r="O969" t="str">
            <v>二村　洋二</v>
          </cell>
        </row>
        <row r="970">
          <cell r="A970">
            <v>57235</v>
          </cell>
          <cell r="B970" t="str">
            <v>愛知電機</v>
          </cell>
          <cell r="C970" t="str">
            <v>小林　信夫</v>
          </cell>
          <cell r="I970" t="str">
            <v>山田　誠</v>
          </cell>
          <cell r="O970" t="str">
            <v>荻野　浩</v>
          </cell>
        </row>
        <row r="971">
          <cell r="A971">
            <v>57253</v>
          </cell>
          <cell r="B971" t="str">
            <v>東海マツダ販売</v>
          </cell>
          <cell r="C971" t="str">
            <v>多田　信行</v>
          </cell>
          <cell r="I971" t="str">
            <v>服部　高光</v>
          </cell>
        </row>
        <row r="972">
          <cell r="A972">
            <v>57262</v>
          </cell>
          <cell r="B972" t="str">
            <v>ＮＤＳ</v>
          </cell>
          <cell r="C972" t="str">
            <v>吉川　努</v>
          </cell>
          <cell r="I972" t="str">
            <v>籔本　達也</v>
          </cell>
          <cell r="O972" t="str">
            <v>渡部　幹則</v>
          </cell>
        </row>
        <row r="973">
          <cell r="A973">
            <v>57271</v>
          </cell>
          <cell r="B973" t="str">
            <v>中部鋼鈑</v>
          </cell>
          <cell r="C973" t="str">
            <v>村石　喜和</v>
          </cell>
          <cell r="I973" t="str">
            <v>中嶋　貞夫</v>
          </cell>
          <cell r="O973" t="str">
            <v>船木　宏</v>
          </cell>
        </row>
        <row r="974">
          <cell r="A974">
            <v>57281</v>
          </cell>
          <cell r="B974" t="str">
            <v>東海地区石油業</v>
          </cell>
          <cell r="C974" t="str">
            <v>荒木　義夫</v>
          </cell>
          <cell r="I974" t="str">
            <v>林　栄一</v>
          </cell>
        </row>
        <row r="975">
          <cell r="A975">
            <v>57314</v>
          </cell>
          <cell r="B975" t="str">
            <v>愛知県トラック事業</v>
          </cell>
          <cell r="C975" t="str">
            <v>岡村　正治</v>
          </cell>
          <cell r="E975" t="str">
            <v>鷹見　正彦</v>
          </cell>
          <cell r="F975" t="str">
            <v>副理事長</v>
          </cell>
          <cell r="I975" t="str">
            <v>家田　育宏</v>
          </cell>
          <cell r="O975" t="str">
            <v>大見　典久</v>
          </cell>
        </row>
        <row r="976">
          <cell r="A976">
            <v>57323</v>
          </cell>
          <cell r="B976" t="str">
            <v>ＮＴＰグループ</v>
          </cell>
          <cell r="C976" t="str">
            <v>平野　義夫</v>
          </cell>
          <cell r="I976" t="str">
            <v>川村　俊彦</v>
          </cell>
          <cell r="O976" t="str">
            <v>岡田　和久</v>
          </cell>
        </row>
        <row r="977">
          <cell r="A977">
            <v>57332</v>
          </cell>
          <cell r="B977" t="str">
            <v>岡谷鋼機</v>
          </cell>
          <cell r="C977" t="str">
            <v>勝田　匡彦</v>
          </cell>
          <cell r="I977" t="str">
            <v>梅村　優</v>
          </cell>
          <cell r="O977" t="str">
            <v>神宮司　幸広</v>
          </cell>
        </row>
        <row r="978">
          <cell r="A978">
            <v>57341</v>
          </cell>
          <cell r="B978" t="str">
            <v>住友理工</v>
          </cell>
          <cell r="C978" t="str">
            <v>日比野　学</v>
          </cell>
          <cell r="I978" t="str">
            <v>喜多　秀人</v>
          </cell>
        </row>
        <row r="979">
          <cell r="A979">
            <v>57351</v>
          </cell>
          <cell r="B979" t="str">
            <v>中京銀行</v>
          </cell>
          <cell r="C979" t="str">
            <v>室　成夫</v>
          </cell>
          <cell r="I979" t="str">
            <v>柴田　昌明</v>
          </cell>
          <cell r="O979" t="str">
            <v>夏目　嘉男</v>
          </cell>
        </row>
        <row r="980">
          <cell r="A980">
            <v>57360</v>
          </cell>
          <cell r="B980" t="str">
            <v>フジパングループ</v>
          </cell>
          <cell r="C980" t="str">
            <v>三井　政利</v>
          </cell>
          <cell r="I980" t="str">
            <v>中島　邦一</v>
          </cell>
          <cell r="O980" t="str">
            <v>杉浦　三男</v>
          </cell>
        </row>
        <row r="981">
          <cell r="A981">
            <v>57379</v>
          </cell>
          <cell r="B981" t="str">
            <v>愛知紙商</v>
          </cell>
          <cell r="C981" t="str">
            <v>勝田　千尋</v>
          </cell>
          <cell r="D981" t="str">
            <v>H26～</v>
          </cell>
          <cell r="I981" t="str">
            <v>渡辺　講治</v>
          </cell>
        </row>
        <row r="982">
          <cell r="A982">
            <v>57388</v>
          </cell>
          <cell r="B982" t="str">
            <v>シキシマパン</v>
          </cell>
          <cell r="C982" t="str">
            <v>澁谷　雅義</v>
          </cell>
          <cell r="I982" t="str">
            <v>成瀬　敏朗</v>
          </cell>
          <cell r="O982" t="str">
            <v>望月　佳明</v>
          </cell>
        </row>
        <row r="983">
          <cell r="A983">
            <v>57397</v>
          </cell>
          <cell r="B983" t="str">
            <v>イノアック</v>
          </cell>
          <cell r="C983" t="str">
            <v>（井上　聰一）</v>
          </cell>
          <cell r="I983" t="str">
            <v>（水野　直和）</v>
          </cell>
          <cell r="O983" t="str">
            <v>（山本　康視）</v>
          </cell>
        </row>
        <row r="984">
          <cell r="A984">
            <v>57402</v>
          </cell>
          <cell r="B984" t="str">
            <v>豊田通商</v>
          </cell>
          <cell r="C984" t="str">
            <v>永井　康裕</v>
          </cell>
          <cell r="I984" t="str">
            <v>平松　伸次</v>
          </cell>
          <cell r="O984" t="str">
            <v>渋木　俊則</v>
          </cell>
        </row>
        <row r="985">
          <cell r="A985">
            <v>57411</v>
          </cell>
          <cell r="B985" t="str">
            <v>愛知陸運</v>
          </cell>
          <cell r="C985" t="str">
            <v>萩原　敏夫</v>
          </cell>
          <cell r="I985" t="str">
            <v>岡本　昌之</v>
          </cell>
        </row>
        <row r="986">
          <cell r="A986">
            <v>57421</v>
          </cell>
          <cell r="B986" t="str">
            <v>ＣＫＤ</v>
          </cell>
          <cell r="C986" t="str">
            <v>塚原　正彦</v>
          </cell>
          <cell r="O986" t="str">
            <v>浦　直樹</v>
          </cell>
        </row>
        <row r="987">
          <cell r="A987">
            <v>57430</v>
          </cell>
          <cell r="B987" t="str">
            <v>愛知県自動車販売</v>
          </cell>
          <cell r="C987" t="str">
            <v>上岡　康夫</v>
          </cell>
          <cell r="I987" t="str">
            <v>岡部　俊男</v>
          </cell>
          <cell r="O987" t="str">
            <v>曽我　通孝</v>
          </cell>
        </row>
        <row r="988">
          <cell r="A988">
            <v>57458</v>
          </cell>
          <cell r="B988" t="str">
            <v>新東工業</v>
          </cell>
          <cell r="C988" t="str">
            <v>谷口　八束</v>
          </cell>
          <cell r="I988" t="str">
            <v>山田　隆浩</v>
          </cell>
        </row>
        <row r="989">
          <cell r="A989">
            <v>57467</v>
          </cell>
          <cell r="B989" t="str">
            <v>フタバ産業</v>
          </cell>
          <cell r="C989" t="str">
            <v>藤井　孝司</v>
          </cell>
          <cell r="D989" t="str">
            <v>H26～</v>
          </cell>
          <cell r="I989" t="str">
            <v>飯島　健司</v>
          </cell>
        </row>
        <row r="990">
          <cell r="A990">
            <v>57476</v>
          </cell>
          <cell r="B990" t="str">
            <v>愛三工業</v>
          </cell>
          <cell r="C990" t="str">
            <v>（石田　智也）</v>
          </cell>
          <cell r="I990" t="str">
            <v>（服部　毅）</v>
          </cell>
          <cell r="O990" t="str">
            <v>（高橋　英司）</v>
          </cell>
        </row>
        <row r="991">
          <cell r="A991">
            <v>57485</v>
          </cell>
          <cell r="B991" t="str">
            <v>大同メタル</v>
          </cell>
          <cell r="C991" t="str">
            <v>井川　雅樹</v>
          </cell>
          <cell r="I991" t="str">
            <v>島田　光義</v>
          </cell>
        </row>
        <row r="992">
          <cell r="A992">
            <v>57494</v>
          </cell>
          <cell r="B992" t="str">
            <v>ユニーグループ</v>
          </cell>
          <cell r="C992" t="str">
            <v>伊東　聡</v>
          </cell>
          <cell r="D992" t="str">
            <v>H26～</v>
          </cell>
          <cell r="I992" t="str">
            <v>吉田　雄彦</v>
          </cell>
          <cell r="O992" t="str">
            <v>荒居　昭治</v>
          </cell>
        </row>
        <row r="993">
          <cell r="A993">
            <v>57500</v>
          </cell>
          <cell r="B993" t="str">
            <v>カゴメ</v>
          </cell>
          <cell r="C993" t="str">
            <v>矢内　紘司</v>
          </cell>
          <cell r="I993" t="str">
            <v>藤井　利行</v>
          </cell>
          <cell r="O993" t="str">
            <v>磯貝  義彦</v>
          </cell>
        </row>
        <row r="994">
          <cell r="A994">
            <v>57528</v>
          </cell>
          <cell r="B994" t="str">
            <v>東海放送</v>
          </cell>
          <cell r="C994" t="str">
            <v>竹田　新</v>
          </cell>
          <cell r="I994" t="str">
            <v>竹田　新</v>
          </cell>
        </row>
        <row r="995">
          <cell r="A995">
            <v>57546</v>
          </cell>
          <cell r="B995" t="str">
            <v>トヨタ関連部品</v>
          </cell>
          <cell r="C995" t="str">
            <v>石川　晃三</v>
          </cell>
          <cell r="I995" t="str">
            <v>片山　正之</v>
          </cell>
          <cell r="O995" t="str">
            <v>加藤　浩己</v>
          </cell>
        </row>
        <row r="996">
          <cell r="A996">
            <v>57555</v>
          </cell>
          <cell r="B996" t="str">
            <v>愛鉄連</v>
          </cell>
          <cell r="C996" t="str">
            <v>浅田　一吉</v>
          </cell>
          <cell r="I996" t="str">
            <v>井崎　茂</v>
          </cell>
        </row>
        <row r="997">
          <cell r="A997">
            <v>57564</v>
          </cell>
          <cell r="B997" t="str">
            <v>リンナイ</v>
          </cell>
          <cell r="C997" t="str">
            <v>（内藤　進）</v>
          </cell>
          <cell r="I997" t="str">
            <v>（寺脇　淑博）</v>
          </cell>
          <cell r="O997" t="str">
            <v>（天野　聡）</v>
          </cell>
        </row>
        <row r="998">
          <cell r="A998">
            <v>57573</v>
          </cell>
          <cell r="B998" t="str">
            <v>スズケン</v>
          </cell>
          <cell r="C998" t="str">
            <v>伊藤　高人</v>
          </cell>
          <cell r="I998" t="str">
            <v>鷲見　守</v>
          </cell>
          <cell r="O998" t="str">
            <v>玉置　毅</v>
          </cell>
        </row>
        <row r="999">
          <cell r="A999">
            <v>57582</v>
          </cell>
          <cell r="B999" t="str">
            <v>カリモク</v>
          </cell>
          <cell r="C999" t="str">
            <v>加藤　英樹</v>
          </cell>
          <cell r="I999" t="str">
            <v>萩野　圭二</v>
          </cell>
        </row>
        <row r="1000">
          <cell r="A1000">
            <v>57591</v>
          </cell>
          <cell r="B1000" t="str">
            <v>マキタ</v>
          </cell>
          <cell r="C1000" t="str">
            <v>青木　洋二</v>
          </cell>
          <cell r="I1000" t="str">
            <v>梅村　伸二</v>
          </cell>
          <cell r="O1000" t="str">
            <v>久保田　勝俊</v>
          </cell>
        </row>
        <row r="1001">
          <cell r="A1001">
            <v>57607</v>
          </cell>
          <cell r="B1001" t="str">
            <v>コカ・コーラセントラルジャパン</v>
          </cell>
          <cell r="C1001" t="str">
            <v>渥美　貴司</v>
          </cell>
          <cell r="D1001" t="str">
            <v>H26～</v>
          </cell>
          <cell r="I1001" t="str">
            <v>入部　法孝</v>
          </cell>
          <cell r="O1001" t="str">
            <v>三輪　孝志</v>
          </cell>
        </row>
        <row r="1002">
          <cell r="A1002">
            <v>57616</v>
          </cell>
          <cell r="B1002" t="str">
            <v>セディナ</v>
          </cell>
          <cell r="C1002" t="str">
            <v>林　正志</v>
          </cell>
          <cell r="I1002" t="str">
            <v>兵藤　恵吾</v>
          </cell>
          <cell r="O1002" t="str">
            <v>中根　健二</v>
          </cell>
        </row>
        <row r="1003">
          <cell r="A1003">
            <v>57634</v>
          </cell>
          <cell r="B1003" t="str">
            <v>メイテック</v>
          </cell>
          <cell r="C1003" t="str">
            <v>上村　正人</v>
          </cell>
          <cell r="I1003" t="str">
            <v>藤原　充季</v>
          </cell>
        </row>
        <row r="1004">
          <cell r="A1004">
            <v>57643</v>
          </cell>
          <cell r="B1004" t="str">
            <v>アペックス</v>
          </cell>
          <cell r="C1004" t="str">
            <v>森　卓也</v>
          </cell>
          <cell r="I1004" t="str">
            <v>栗生　隆</v>
          </cell>
        </row>
        <row r="1005">
          <cell r="A1005">
            <v>57652</v>
          </cell>
          <cell r="B1005" t="str">
            <v>めいらくグループ</v>
          </cell>
          <cell r="C1005" t="str">
            <v>日比　孝吉</v>
          </cell>
          <cell r="I1005" t="str">
            <v>加藤　錠市</v>
          </cell>
          <cell r="O1005" t="str">
            <v>（野村　正彦）</v>
          </cell>
        </row>
        <row r="1006">
          <cell r="A1006">
            <v>57661</v>
          </cell>
          <cell r="B1006" t="str">
            <v>キクチ</v>
          </cell>
          <cell r="C1006" t="str">
            <v>森　信也</v>
          </cell>
          <cell r="I1006" t="str">
            <v>村井　茂樹</v>
          </cell>
          <cell r="O1006" t="str">
            <v>木村　美智子</v>
          </cell>
        </row>
        <row r="1007">
          <cell r="A1007">
            <v>57671</v>
          </cell>
          <cell r="B1007" t="str">
            <v>サーラグループ</v>
          </cell>
          <cell r="C1007" t="str">
            <v>中村　捷二</v>
          </cell>
          <cell r="I1007" t="str">
            <v>中村　治</v>
          </cell>
          <cell r="O1007" t="str">
            <v>渡辺　時行</v>
          </cell>
        </row>
        <row r="1008">
          <cell r="A1008">
            <v>57680</v>
          </cell>
          <cell r="B1008" t="str">
            <v>しんくみ東海北陸</v>
          </cell>
          <cell r="C1008" t="str">
            <v>中居　和男</v>
          </cell>
          <cell r="I1008" t="str">
            <v>佐金　栄一</v>
          </cell>
        </row>
        <row r="1009">
          <cell r="A1009">
            <v>57699</v>
          </cell>
          <cell r="B1009" t="str">
            <v>小島</v>
          </cell>
          <cell r="C1009" t="str">
            <v>小島　洋一郎</v>
          </cell>
          <cell r="I1009" t="str">
            <v>牧野　和彦</v>
          </cell>
        </row>
        <row r="1010">
          <cell r="A1010">
            <v>57713</v>
          </cell>
          <cell r="B1010" t="str">
            <v>富士機械製造</v>
          </cell>
          <cell r="C1010" t="str">
            <v>巽　光司</v>
          </cell>
          <cell r="I1010" t="str">
            <v>野村　二三雄</v>
          </cell>
          <cell r="O1010" t="str">
            <v>榊原　隆幸</v>
          </cell>
        </row>
        <row r="1011">
          <cell r="A1011">
            <v>57731</v>
          </cell>
          <cell r="B1011" t="str">
            <v>ヤマザキマザック</v>
          </cell>
          <cell r="C1011" t="str">
            <v>春田　守年</v>
          </cell>
          <cell r="D1011" t="str">
            <v>H26～</v>
          </cell>
          <cell r="I1011" t="str">
            <v>福元  末利</v>
          </cell>
        </row>
        <row r="1012">
          <cell r="A1012">
            <v>57750</v>
          </cell>
          <cell r="B1012" t="str">
            <v>大東建託</v>
          </cell>
          <cell r="C1012" t="str">
            <v>鷲　幸男</v>
          </cell>
          <cell r="I1012" t="str">
            <v>大倉　毅</v>
          </cell>
          <cell r="O1012" t="str">
            <v>横村　博之</v>
          </cell>
        </row>
        <row r="1013">
          <cell r="A1013">
            <v>57769</v>
          </cell>
          <cell r="B1013" t="str">
            <v>愛知県情報サービス産業</v>
          </cell>
          <cell r="C1013" t="str">
            <v>加藤　和親</v>
          </cell>
          <cell r="I1013" t="str">
            <v>木全　廣司</v>
          </cell>
          <cell r="O1013" t="str">
            <v>安藤　治</v>
          </cell>
        </row>
        <row r="1014">
          <cell r="A1014">
            <v>57801</v>
          </cell>
          <cell r="B1014" t="str">
            <v>ケー・ティー・シーグループ</v>
          </cell>
          <cell r="C1014" t="str">
            <v>（前田　益見）</v>
          </cell>
          <cell r="O1014" t="str">
            <v>（武藤　圭二）</v>
          </cell>
        </row>
        <row r="1015">
          <cell r="A1015">
            <v>59055</v>
          </cell>
          <cell r="B1015" t="str">
            <v>三重交通</v>
          </cell>
          <cell r="C1015" t="str">
            <v>高林　学</v>
          </cell>
          <cell r="I1015" t="str">
            <v>松葉　信利</v>
          </cell>
          <cell r="O1015" t="str">
            <v>磯和　康裕</v>
          </cell>
        </row>
        <row r="1016">
          <cell r="A1016">
            <v>59134</v>
          </cell>
          <cell r="B1016" t="str">
            <v>百五銀行</v>
          </cell>
          <cell r="C1016" t="str">
            <v>渡辺　義彦</v>
          </cell>
          <cell r="I1016" t="str">
            <v>伊藤　隆敏</v>
          </cell>
          <cell r="O1016" t="str">
            <v>世古　裕也</v>
          </cell>
        </row>
        <row r="1017">
          <cell r="A1017">
            <v>59161</v>
          </cell>
          <cell r="B1017" t="str">
            <v>シンフォニアテクノロジー</v>
          </cell>
          <cell r="C1017" t="str">
            <v>（樋田　昭和）</v>
          </cell>
          <cell r="I1017" t="str">
            <v>（小林　信重）</v>
          </cell>
          <cell r="K1017" t="str">
            <v>（溝端　浩輝）</v>
          </cell>
          <cell r="O1017" t="str">
            <v>（庄　明司）</v>
          </cell>
        </row>
        <row r="1018">
          <cell r="A1018">
            <v>59171</v>
          </cell>
          <cell r="B1018" t="str">
            <v>第三銀行</v>
          </cell>
          <cell r="C1018" t="str">
            <v>伊藤　松司</v>
          </cell>
          <cell r="I1018" t="str">
            <v>渡邊　利生</v>
          </cell>
          <cell r="O1018" t="str">
            <v>佐藤　啓行</v>
          </cell>
        </row>
        <row r="1019">
          <cell r="A1019">
            <v>59180</v>
          </cell>
          <cell r="B1019" t="str">
            <v>日本トランスシティ</v>
          </cell>
          <cell r="C1019" t="str">
            <v>八代　雅秀</v>
          </cell>
          <cell r="I1019" t="str">
            <v>横山　修一</v>
          </cell>
          <cell r="O1019" t="str">
            <v>前納　和彦</v>
          </cell>
        </row>
        <row r="1020">
          <cell r="A1020">
            <v>59204</v>
          </cell>
          <cell r="B1020" t="str">
            <v>ＪＳＲ</v>
          </cell>
          <cell r="C1020" t="str">
            <v>川井　達</v>
          </cell>
        </row>
        <row r="1021">
          <cell r="A1021">
            <v>59222</v>
          </cell>
          <cell r="B1021" t="str">
            <v>三重県自動車販売</v>
          </cell>
          <cell r="C1021" t="str">
            <v>岩井　純朗</v>
          </cell>
          <cell r="I1021" t="str">
            <v>鈴木　啓之</v>
          </cell>
          <cell r="O1021" t="str">
            <v>鈴木　啓之</v>
          </cell>
        </row>
        <row r="1022">
          <cell r="A1022">
            <v>59231</v>
          </cell>
          <cell r="B1022" t="str">
            <v>三重銀行</v>
          </cell>
          <cell r="C1022" t="str">
            <v>（山本　隆司）</v>
          </cell>
          <cell r="I1022" t="str">
            <v>（伊藤　徳男）</v>
          </cell>
          <cell r="O1022" t="str">
            <v>（小伊豆　佳秀）</v>
          </cell>
        </row>
        <row r="1023">
          <cell r="A1023">
            <v>59241</v>
          </cell>
          <cell r="B1023" t="str">
            <v>三重県農協</v>
          </cell>
          <cell r="C1023" t="str">
            <v>木田　三男</v>
          </cell>
          <cell r="D1023" t="str">
            <v>H26.7.8～</v>
          </cell>
          <cell r="I1023" t="str">
            <v>渡邉　裕</v>
          </cell>
          <cell r="O1023" t="str">
            <v>立野　敏雄</v>
          </cell>
        </row>
        <row r="1024">
          <cell r="A1024">
            <v>60014</v>
          </cell>
          <cell r="B1024" t="str">
            <v>住友電気工業</v>
          </cell>
          <cell r="C1024" t="str">
            <v>賀須井　良有</v>
          </cell>
          <cell r="I1024" t="str">
            <v>福西　哲也</v>
          </cell>
          <cell r="O1024" t="str">
            <v>平川　清</v>
          </cell>
        </row>
        <row r="1025">
          <cell r="A1025">
            <v>60032</v>
          </cell>
          <cell r="B1025" t="str">
            <v>東洋アルミニウム</v>
          </cell>
          <cell r="C1025" t="str">
            <v>浅田　淑</v>
          </cell>
          <cell r="I1025" t="str">
            <v>織田　健治</v>
          </cell>
        </row>
        <row r="1026">
          <cell r="A1026">
            <v>60158</v>
          </cell>
          <cell r="B1026" t="str">
            <v>シキボウ</v>
          </cell>
          <cell r="C1026" t="str">
            <v>竹田　広明</v>
          </cell>
          <cell r="I1026" t="str">
            <v>新口　精三</v>
          </cell>
          <cell r="O1026" t="str">
            <v>中島　正司</v>
          </cell>
        </row>
        <row r="1027">
          <cell r="A1027">
            <v>60167</v>
          </cell>
          <cell r="B1027" t="str">
            <v>ユニチカ</v>
          </cell>
          <cell r="C1027" t="str">
            <v>小畑　政信</v>
          </cell>
          <cell r="I1027" t="str">
            <v>山内　廣重</v>
          </cell>
          <cell r="O1027" t="str">
            <v>山内　廣重</v>
          </cell>
        </row>
        <row r="1028">
          <cell r="A1028">
            <v>60282</v>
          </cell>
          <cell r="B1028" t="str">
            <v>東洋紡</v>
          </cell>
          <cell r="C1028" t="str">
            <v>（矢野　邦男）</v>
          </cell>
          <cell r="I1028" t="str">
            <v>（原田　孝男）</v>
          </cell>
          <cell r="O1028" t="str">
            <v>（宮羽　敏範）</v>
          </cell>
        </row>
        <row r="1029">
          <cell r="A1029">
            <v>60352</v>
          </cell>
          <cell r="B1029" t="str">
            <v>住友化学</v>
          </cell>
          <cell r="C1029" t="str">
            <v>（芳野　寿之）</v>
          </cell>
          <cell r="I1029" t="str">
            <v>（木場　和満）</v>
          </cell>
          <cell r="O1029" t="str">
            <v>（浦辻　靖子）</v>
          </cell>
        </row>
        <row r="1030">
          <cell r="A1030">
            <v>60441</v>
          </cell>
          <cell r="B1030" t="str">
            <v>森下仁丹</v>
          </cell>
          <cell r="C1030" t="str">
            <v>森下　美惠子</v>
          </cell>
          <cell r="I1030" t="str">
            <v>武貞　文隆</v>
          </cell>
          <cell r="O1030" t="str">
            <v>中尾　房子</v>
          </cell>
        </row>
        <row r="1031">
          <cell r="A1031">
            <v>60539</v>
          </cell>
          <cell r="B1031" t="str">
            <v>クボタ</v>
          </cell>
          <cell r="C1031" t="str">
            <v>久保　俊裕</v>
          </cell>
          <cell r="I1031" t="str">
            <v>阪口　克己</v>
          </cell>
          <cell r="O1031" t="str">
            <v>吉本　智子</v>
          </cell>
        </row>
        <row r="1032">
          <cell r="A1032">
            <v>60548</v>
          </cell>
          <cell r="B1032" t="str">
            <v>ユアサ</v>
          </cell>
          <cell r="C1032" t="str">
            <v>下田　正樹</v>
          </cell>
          <cell r="I1032" t="str">
            <v>前田　一光</v>
          </cell>
          <cell r="O1032" t="str">
            <v>前田　一光</v>
          </cell>
        </row>
        <row r="1033">
          <cell r="A1033">
            <v>60566</v>
          </cell>
          <cell r="B1033" t="str">
            <v>中山製鋼所</v>
          </cell>
          <cell r="C1033" t="str">
            <v>山本　有男</v>
          </cell>
          <cell r="I1033" t="str">
            <v>前野　正志</v>
          </cell>
        </row>
        <row r="1034">
          <cell r="A1034">
            <v>60584</v>
          </cell>
          <cell r="B1034" t="str">
            <v>阪急阪神</v>
          </cell>
          <cell r="C1034" t="str">
            <v>清水　正明</v>
          </cell>
          <cell r="E1034" t="str">
            <v>上田　晋也</v>
          </cell>
          <cell r="F1034" t="str">
            <v>理事長代行</v>
          </cell>
          <cell r="I1034" t="str">
            <v>小原　一泰</v>
          </cell>
          <cell r="K1034" t="str">
            <v>宮本　哲也</v>
          </cell>
          <cell r="O1034" t="str">
            <v>中村　祐介</v>
          </cell>
        </row>
        <row r="1035">
          <cell r="A1035">
            <v>60618</v>
          </cell>
          <cell r="B1035" t="str">
            <v>ダイセル</v>
          </cell>
          <cell r="C1035" t="str">
            <v>川口　尚洋</v>
          </cell>
          <cell r="I1035" t="str">
            <v>野村　猛</v>
          </cell>
          <cell r="O1035" t="str">
            <v>寺田　圭司</v>
          </cell>
        </row>
        <row r="1036">
          <cell r="A1036">
            <v>60654</v>
          </cell>
          <cell r="B1036" t="str">
            <v>近畿車輛</v>
          </cell>
          <cell r="C1036" t="str">
            <v>能代　俊夫</v>
          </cell>
          <cell r="I1036" t="str">
            <v>尾辻　信一</v>
          </cell>
        </row>
        <row r="1037">
          <cell r="A1037">
            <v>60672</v>
          </cell>
          <cell r="B1037" t="str">
            <v>パナソニック</v>
          </cell>
          <cell r="C1037" t="str">
            <v>石井　純</v>
          </cell>
          <cell r="I1037" t="str">
            <v>堀　精宏</v>
          </cell>
          <cell r="J1037" t="str">
            <v>専務理事</v>
          </cell>
          <cell r="K1037" t="str">
            <v>加藤　進治</v>
          </cell>
          <cell r="M1037" t="str">
            <v>富田　迅</v>
          </cell>
          <cell r="O1037" t="str">
            <v>林　哲哉</v>
          </cell>
          <cell r="P1037" t="str">
            <v>経営管理ＧＭ</v>
          </cell>
          <cell r="Q1037" t="str">
            <v>木下　健次郎</v>
          </cell>
          <cell r="R1037" t="str">
            <v>保険業務ＧＭ</v>
          </cell>
        </row>
        <row r="1038">
          <cell r="A1038">
            <v>60733</v>
          </cell>
          <cell r="B1038" t="str">
            <v>ダイキン工業</v>
          </cell>
          <cell r="C1038" t="str">
            <v>澤井　克行</v>
          </cell>
          <cell r="E1038" t="str">
            <v>佐治　正規</v>
          </cell>
          <cell r="F1038" t="str">
            <v>理事長代理</v>
          </cell>
          <cell r="I1038" t="str">
            <v>新開　博行</v>
          </cell>
          <cell r="O1038" t="str">
            <v>吉武　寛</v>
          </cell>
        </row>
        <row r="1039">
          <cell r="A1039">
            <v>60770</v>
          </cell>
          <cell r="B1039" t="str">
            <v>ダイワボウ</v>
          </cell>
          <cell r="C1039" t="str">
            <v>山村　芳郎</v>
          </cell>
          <cell r="I1039" t="str">
            <v>吉田　昌美</v>
          </cell>
          <cell r="O1039" t="str">
            <v>滝川　智章</v>
          </cell>
        </row>
        <row r="1040">
          <cell r="A1040">
            <v>60840</v>
          </cell>
          <cell r="B1040" t="str">
            <v>大阪港湾</v>
          </cell>
          <cell r="C1040" t="str">
            <v>栗田　利克</v>
          </cell>
          <cell r="I1040" t="str">
            <v>後藤　秀行</v>
          </cell>
          <cell r="O1040" t="str">
            <v>天白　由美子</v>
          </cell>
        </row>
        <row r="1041">
          <cell r="A1041">
            <v>60877</v>
          </cell>
          <cell r="B1041" t="str">
            <v>ジェイテクト</v>
          </cell>
          <cell r="C1041" t="str">
            <v>田中　明文</v>
          </cell>
          <cell r="D1041" t="str">
            <v>H26～</v>
          </cell>
          <cell r="I1041" t="str">
            <v>川根　光生</v>
          </cell>
          <cell r="O1041" t="str">
            <v>吉村　佳巳</v>
          </cell>
        </row>
        <row r="1042">
          <cell r="A1042">
            <v>60895</v>
          </cell>
          <cell r="B1042" t="str">
            <v>武田薬品</v>
          </cell>
          <cell r="C1042" t="str">
            <v>阪口　克己</v>
          </cell>
          <cell r="I1042" t="str">
            <v>竹内　周次</v>
          </cell>
          <cell r="O1042" t="str">
            <v>伊藤　学</v>
          </cell>
        </row>
        <row r="1043">
          <cell r="A1043">
            <v>60938</v>
          </cell>
          <cell r="B1043" t="str">
            <v>Ｊ．フロント</v>
          </cell>
          <cell r="C1043" t="str">
            <v>平山　誠一郎</v>
          </cell>
          <cell r="I1043" t="str">
            <v>戸髙　順一</v>
          </cell>
          <cell r="O1043" t="str">
            <v>友恵　裕子</v>
          </cell>
        </row>
        <row r="1044">
          <cell r="A1044">
            <v>60947</v>
          </cell>
          <cell r="B1044" t="str">
            <v>水産連合</v>
          </cell>
          <cell r="C1044" t="str">
            <v>細井　禎藏</v>
          </cell>
          <cell r="I1044" t="str">
            <v>山中　三郎</v>
          </cell>
        </row>
        <row r="1045">
          <cell r="A1045">
            <v>61021</v>
          </cell>
          <cell r="B1045" t="str">
            <v>野村</v>
          </cell>
          <cell r="C1045" t="str">
            <v>門前　一夫</v>
          </cell>
          <cell r="I1045" t="str">
            <v>谷口　吉正</v>
          </cell>
          <cell r="O1045" t="str">
            <v>中西　聡子</v>
          </cell>
        </row>
        <row r="1046">
          <cell r="A1046">
            <v>61095</v>
          </cell>
          <cell r="B1046" t="str">
            <v>大阪瓦斯</v>
          </cell>
          <cell r="C1046" t="str">
            <v>藤原　敏正</v>
          </cell>
          <cell r="I1046" t="str">
            <v>谷口　秀人</v>
          </cell>
          <cell r="O1046" t="str">
            <v>谷口　秀人</v>
          </cell>
        </row>
        <row r="1047">
          <cell r="A1047">
            <v>61129</v>
          </cell>
          <cell r="B1047" t="str">
            <v>塩野義</v>
          </cell>
          <cell r="C1047" t="str">
            <v>岸田　哲行</v>
          </cell>
          <cell r="I1047" t="str">
            <v>森口　恭明</v>
          </cell>
          <cell r="O1047" t="str">
            <v>岩崎　順子</v>
          </cell>
        </row>
        <row r="1048">
          <cell r="A1048">
            <v>61147</v>
          </cell>
          <cell r="B1048" t="str">
            <v>近畿日本鉄道</v>
          </cell>
          <cell r="C1048" t="str">
            <v>森島　和洋</v>
          </cell>
          <cell r="I1048" t="str">
            <v>田村　英一</v>
          </cell>
          <cell r="O1048" t="str">
            <v>加藤　悟司</v>
          </cell>
        </row>
        <row r="1049">
          <cell r="A1049">
            <v>61156</v>
          </cell>
          <cell r="B1049" t="str">
            <v>大阪食糧連合</v>
          </cell>
          <cell r="C1049" t="str">
            <v>市丸　勝一</v>
          </cell>
          <cell r="I1049" t="str">
            <v>麻生　由明</v>
          </cell>
        </row>
        <row r="1050">
          <cell r="A1050">
            <v>61165</v>
          </cell>
          <cell r="B1050" t="str">
            <v>日本生命</v>
          </cell>
          <cell r="C1050" t="str">
            <v>小林　一生</v>
          </cell>
          <cell r="I1050" t="str">
            <v>森　和茂</v>
          </cell>
          <cell r="K1050" t="str">
            <v>伊藤　英寿</v>
          </cell>
          <cell r="O1050" t="str">
            <v>鈴木　健</v>
          </cell>
        </row>
        <row r="1051">
          <cell r="A1051">
            <v>61192</v>
          </cell>
          <cell r="B1051" t="str">
            <v>大阪青果</v>
          </cell>
          <cell r="C1051" t="str">
            <v>山中　但</v>
          </cell>
          <cell r="I1051" t="str">
            <v>高野　文二</v>
          </cell>
          <cell r="O1051" t="str">
            <v>丹羽　信雄</v>
          </cell>
        </row>
        <row r="1052">
          <cell r="A1052">
            <v>61208</v>
          </cell>
          <cell r="B1052" t="str">
            <v>住友生命</v>
          </cell>
          <cell r="C1052" t="str">
            <v>栄森　剛志</v>
          </cell>
          <cell r="I1052" t="str">
            <v>松倉　聖</v>
          </cell>
          <cell r="O1052" t="str">
            <v>井上　隆史</v>
          </cell>
        </row>
        <row r="1053">
          <cell r="A1053">
            <v>61217</v>
          </cell>
          <cell r="B1053" t="str">
            <v>椿本チエイン</v>
          </cell>
          <cell r="C1053" t="str">
            <v>宮本　治郎</v>
          </cell>
          <cell r="I1053" t="str">
            <v>藤井　秀明</v>
          </cell>
          <cell r="O1053" t="str">
            <v>中谷　秀人</v>
          </cell>
        </row>
        <row r="1054">
          <cell r="A1054">
            <v>61226</v>
          </cell>
          <cell r="B1054" t="str">
            <v>鴻池</v>
          </cell>
          <cell r="C1054" t="str">
            <v>阪口　泰一</v>
          </cell>
          <cell r="I1054" t="str">
            <v>田村　俊彦</v>
          </cell>
          <cell r="O1054" t="str">
            <v>常本　英勝</v>
          </cell>
          <cell r="P1054" t="str">
            <v>レセプト担当部員</v>
          </cell>
        </row>
        <row r="1055">
          <cell r="A1055">
            <v>61235</v>
          </cell>
          <cell r="B1055" t="str">
            <v>住友商事</v>
          </cell>
          <cell r="C1055" t="str">
            <v>仲野　真司</v>
          </cell>
          <cell r="I1055" t="str">
            <v>井上　聡</v>
          </cell>
          <cell r="O1055" t="str">
            <v>磯村　信一郎</v>
          </cell>
        </row>
        <row r="1056">
          <cell r="A1056">
            <v>61244</v>
          </cell>
          <cell r="B1056" t="str">
            <v>南海電気鉄道</v>
          </cell>
          <cell r="C1056" t="str">
            <v>浦地　紅陽</v>
          </cell>
          <cell r="I1056" t="str">
            <v>藤原　隆</v>
          </cell>
          <cell r="O1056" t="str">
            <v>根来　由則</v>
          </cell>
        </row>
        <row r="1057">
          <cell r="A1057">
            <v>61262</v>
          </cell>
          <cell r="B1057" t="str">
            <v>カネボウ</v>
          </cell>
          <cell r="C1057" t="str">
            <v>嶋田　享司</v>
          </cell>
          <cell r="I1057" t="str">
            <v>岩尾　誠</v>
          </cell>
          <cell r="O1057" t="str">
            <v>下西　祐子</v>
          </cell>
        </row>
        <row r="1058">
          <cell r="A1058">
            <v>61271</v>
          </cell>
          <cell r="B1058" t="str">
            <v>東淀川</v>
          </cell>
          <cell r="C1058" t="str">
            <v>小林　雄友</v>
          </cell>
          <cell r="I1058" t="str">
            <v>森川　一昭</v>
          </cell>
          <cell r="O1058" t="str">
            <v>瀬川　良一</v>
          </cell>
        </row>
        <row r="1059">
          <cell r="A1059">
            <v>61281</v>
          </cell>
          <cell r="B1059" t="str">
            <v>田辺三菱製薬</v>
          </cell>
          <cell r="C1059" t="str">
            <v>平社　和之</v>
          </cell>
          <cell r="D1059" t="str">
            <v>H26.4～</v>
          </cell>
          <cell r="I1059" t="str">
            <v>古舘　豊</v>
          </cell>
          <cell r="O1059" t="str">
            <v>賀川　雅樹</v>
          </cell>
        </row>
        <row r="1060">
          <cell r="A1060">
            <v>61290</v>
          </cell>
          <cell r="B1060" t="str">
            <v>大日本住友製薬</v>
          </cell>
          <cell r="C1060" t="str">
            <v>小田切　斉</v>
          </cell>
          <cell r="I1060" t="str">
            <v>天野　秀昭</v>
          </cell>
          <cell r="O1060" t="str">
            <v>石川　清</v>
          </cell>
        </row>
        <row r="1061">
          <cell r="A1061">
            <v>61332</v>
          </cell>
          <cell r="B1061" t="str">
            <v>東亜紡織</v>
          </cell>
          <cell r="C1061" t="str">
            <v>西井　申明</v>
          </cell>
          <cell r="I1061" t="str">
            <v>棚倉　浩一</v>
          </cell>
          <cell r="O1061" t="str">
            <v>山本　慶二</v>
          </cell>
        </row>
        <row r="1062">
          <cell r="A1062">
            <v>61351</v>
          </cell>
          <cell r="B1062" t="str">
            <v>伊藤忠</v>
          </cell>
          <cell r="C1062" t="str">
            <v>（松島　泰）</v>
          </cell>
          <cell r="I1062" t="str">
            <v>（唐崎　純一）</v>
          </cell>
        </row>
        <row r="1063">
          <cell r="A1063">
            <v>61360</v>
          </cell>
          <cell r="B1063" t="str">
            <v>りそな</v>
          </cell>
          <cell r="C1063" t="str">
            <v>直江　大</v>
          </cell>
          <cell r="I1063" t="str">
            <v>山本　哲治</v>
          </cell>
          <cell r="O1063" t="str">
            <v>三木　充文</v>
          </cell>
        </row>
        <row r="1064">
          <cell r="A1064">
            <v>61379</v>
          </cell>
          <cell r="B1064" t="str">
            <v>京阪電気鉄道</v>
          </cell>
          <cell r="C1064" t="str">
            <v>石丸　昌宏</v>
          </cell>
          <cell r="I1064" t="str">
            <v>谷　直記</v>
          </cell>
          <cell r="O1064" t="str">
            <v>安部　文康</v>
          </cell>
        </row>
        <row r="1065">
          <cell r="A1065">
            <v>61388</v>
          </cell>
          <cell r="B1065" t="str">
            <v>カネカ</v>
          </cell>
          <cell r="C1065" t="str">
            <v>穂谷　文則</v>
          </cell>
          <cell r="I1065" t="str">
            <v>二瓶　育広</v>
          </cell>
        </row>
        <row r="1066">
          <cell r="A1066">
            <v>61402</v>
          </cell>
          <cell r="B1066" t="str">
            <v>日本板硝子</v>
          </cell>
          <cell r="C1066" t="str">
            <v>橋本　淳</v>
          </cell>
          <cell r="I1066" t="str">
            <v>奥田　康之</v>
          </cell>
        </row>
        <row r="1067">
          <cell r="A1067">
            <v>61411</v>
          </cell>
          <cell r="B1067" t="str">
            <v>日本合成化学</v>
          </cell>
          <cell r="C1067" t="str">
            <v>（高橋　恵一）</v>
          </cell>
          <cell r="I1067" t="str">
            <v>（佐伯　隆）</v>
          </cell>
          <cell r="O1067" t="str">
            <v>（松浦　路明）</v>
          </cell>
        </row>
        <row r="1068">
          <cell r="A1068">
            <v>61421</v>
          </cell>
          <cell r="B1068" t="str">
            <v>双日</v>
          </cell>
          <cell r="C1068" t="str">
            <v>平井　龍太郎</v>
          </cell>
          <cell r="I1068" t="str">
            <v>高橋　正治</v>
          </cell>
          <cell r="O1068" t="str">
            <v>中村　彰</v>
          </cell>
        </row>
        <row r="1069">
          <cell r="A1069">
            <v>61430</v>
          </cell>
          <cell r="B1069" t="str">
            <v>丸紅</v>
          </cell>
          <cell r="C1069" t="str">
            <v>太田　道彦</v>
          </cell>
          <cell r="D1069" t="str">
            <v>H26～</v>
          </cell>
          <cell r="I1069" t="str">
            <v>吉竹　正喜</v>
          </cell>
          <cell r="O1069" t="str">
            <v>桜井　浩幸</v>
          </cell>
        </row>
        <row r="1070">
          <cell r="A1070">
            <v>61485</v>
          </cell>
          <cell r="B1070" t="str">
            <v>関西電力</v>
          </cell>
          <cell r="C1070" t="str">
            <v>大川　博巳</v>
          </cell>
          <cell r="I1070" t="str">
            <v>加藤　惠造</v>
          </cell>
          <cell r="O1070" t="str">
            <v>坂本　匡由</v>
          </cell>
          <cell r="Q1070" t="str">
            <v>岩城　正</v>
          </cell>
        </row>
        <row r="1071">
          <cell r="A1071">
            <v>61555</v>
          </cell>
          <cell r="B1071" t="str">
            <v>クラレ</v>
          </cell>
          <cell r="C1071" t="str">
            <v>河内　辰雄</v>
          </cell>
          <cell r="I1071" t="str">
            <v>詫摩　五郎</v>
          </cell>
          <cell r="O1071" t="str">
            <v>堀本　直也</v>
          </cell>
        </row>
        <row r="1072">
          <cell r="A1072">
            <v>61582</v>
          </cell>
          <cell r="B1072" t="str">
            <v>三洋電機連合</v>
          </cell>
          <cell r="C1072" t="str">
            <v>小村　俊一</v>
          </cell>
          <cell r="I1072" t="str">
            <v>長町　慎也</v>
          </cell>
          <cell r="J1072" t="str">
            <v>専務理事</v>
          </cell>
          <cell r="O1072" t="str">
            <v>岡本　眞</v>
          </cell>
        </row>
        <row r="1073">
          <cell r="A1073">
            <v>61591</v>
          </cell>
          <cell r="B1073" t="str">
            <v>オーミケンシ</v>
          </cell>
          <cell r="C1073" t="str">
            <v>奥野　良幸</v>
          </cell>
          <cell r="I1073" t="str">
            <v>大迫　修一</v>
          </cell>
          <cell r="O1073" t="str">
            <v>伊藤　広幸</v>
          </cell>
        </row>
        <row r="1074">
          <cell r="A1074">
            <v>61607</v>
          </cell>
          <cell r="B1074" t="str">
            <v>そごう・西武</v>
          </cell>
          <cell r="C1074" t="str">
            <v>萩原　秀之</v>
          </cell>
          <cell r="I1074" t="str">
            <v>栗林　一宏</v>
          </cell>
          <cell r="O1074" t="str">
            <v>伏木　義弘</v>
          </cell>
        </row>
        <row r="1075">
          <cell r="A1075">
            <v>61625</v>
          </cell>
          <cell r="B1075" t="str">
            <v>大阪読売</v>
          </cell>
          <cell r="C1075" t="str">
            <v>太田　宏</v>
          </cell>
          <cell r="E1075" t="str">
            <v>松尾　徹</v>
          </cell>
          <cell r="F1075" t="str">
            <v>理事長代理</v>
          </cell>
          <cell r="I1075" t="str">
            <v>青木　周三</v>
          </cell>
          <cell r="O1075" t="str">
            <v>中西　幸夫</v>
          </cell>
        </row>
        <row r="1076">
          <cell r="A1076">
            <v>61634</v>
          </cell>
          <cell r="B1076" t="str">
            <v>石原産業</v>
          </cell>
          <cell r="C1076" t="str">
            <v>田中　健一</v>
          </cell>
          <cell r="I1076" t="str">
            <v>堤　孝司</v>
          </cell>
          <cell r="O1076" t="str">
            <v>清水　仁司</v>
          </cell>
        </row>
        <row r="1077">
          <cell r="A1077">
            <v>61643</v>
          </cell>
          <cell r="B1077" t="str">
            <v>栗本鐵工</v>
          </cell>
          <cell r="C1077" t="str">
            <v>新宮　良明</v>
          </cell>
          <cell r="I1077" t="str">
            <v>西　良和</v>
          </cell>
        </row>
        <row r="1078">
          <cell r="A1078">
            <v>61652</v>
          </cell>
          <cell r="B1078" t="str">
            <v>ダイハツ</v>
          </cell>
          <cell r="C1078" t="str">
            <v>馬場　建二</v>
          </cell>
          <cell r="I1078" t="str">
            <v>和田　季之</v>
          </cell>
          <cell r="O1078" t="str">
            <v>船越　信成</v>
          </cell>
        </row>
        <row r="1079">
          <cell r="A1079">
            <v>61671</v>
          </cell>
          <cell r="B1079" t="str">
            <v>大阪ニット</v>
          </cell>
          <cell r="C1079" t="str">
            <v>水本  恵造</v>
          </cell>
          <cell r="I1079" t="str">
            <v>山本　利平</v>
          </cell>
          <cell r="O1079" t="str">
            <v>武田　行央</v>
          </cell>
          <cell r="P1079" t="str">
            <v>部長</v>
          </cell>
        </row>
        <row r="1080">
          <cell r="A1080">
            <v>61699</v>
          </cell>
          <cell r="B1080" t="str">
            <v>大阪織物商</v>
          </cell>
          <cell r="C1080" t="str">
            <v>川﨑　賢祥</v>
          </cell>
          <cell r="I1080" t="str">
            <v>安田　成志</v>
          </cell>
          <cell r="O1080" t="str">
            <v>山地　昭治</v>
          </cell>
          <cell r="P1080" t="str">
            <v>総務部長</v>
          </cell>
        </row>
        <row r="1081">
          <cell r="A1081">
            <v>61704</v>
          </cell>
          <cell r="B1081" t="str">
            <v>関西アーバン銀行</v>
          </cell>
          <cell r="C1081" t="str">
            <v>安藤  寛</v>
          </cell>
          <cell r="I1081" t="str">
            <v>浦本　雅孝</v>
          </cell>
        </row>
        <row r="1082">
          <cell r="A1082">
            <v>61750</v>
          </cell>
          <cell r="B1082" t="str">
            <v>東洋ゴム工業</v>
          </cell>
          <cell r="C1082" t="str">
            <v>久世　哲也</v>
          </cell>
          <cell r="I1082" t="str">
            <v>安達　尚輝</v>
          </cell>
          <cell r="O1082" t="str">
            <v>仲田　勝克</v>
          </cell>
        </row>
        <row r="1083">
          <cell r="A1083">
            <v>61769</v>
          </cell>
          <cell r="B1083" t="str">
            <v>きんでん</v>
          </cell>
          <cell r="C1083" t="str">
            <v>石田　貢滋</v>
          </cell>
          <cell r="I1083" t="str">
            <v>伊﨑　幸治</v>
          </cell>
          <cell r="O1083" t="str">
            <v>伊藤　義人</v>
          </cell>
        </row>
        <row r="1084">
          <cell r="A1084">
            <v>61778</v>
          </cell>
          <cell r="B1084" t="str">
            <v>ヤンマー</v>
          </cell>
          <cell r="C1084" t="str">
            <v>中路　秀宏</v>
          </cell>
          <cell r="I1084" t="str">
            <v>近江　隆司</v>
          </cell>
          <cell r="O1084" t="str">
            <v>森井　俊雄</v>
          </cell>
        </row>
        <row r="1085">
          <cell r="A1085">
            <v>61787</v>
          </cell>
          <cell r="B1085" t="str">
            <v>サンスター</v>
          </cell>
          <cell r="C1085" t="str">
            <v>松澤　陽介</v>
          </cell>
          <cell r="I1085" t="str">
            <v>小泉　裕美</v>
          </cell>
          <cell r="O1085" t="str">
            <v>小泉　裕美</v>
          </cell>
        </row>
        <row r="1086">
          <cell r="A1086">
            <v>61801</v>
          </cell>
          <cell r="B1086" t="str">
            <v>電線工業</v>
          </cell>
          <cell r="C1086" t="str">
            <v>谷口　直純</v>
          </cell>
          <cell r="I1086" t="str">
            <v>木水　豊</v>
          </cell>
        </row>
        <row r="1087">
          <cell r="A1087">
            <v>61839</v>
          </cell>
          <cell r="B1087" t="str">
            <v>しんくみ関西</v>
          </cell>
          <cell r="C1087" t="str">
            <v>（石川　泰旦）</v>
          </cell>
          <cell r="I1087" t="str">
            <v>（北浦　明道）</v>
          </cell>
          <cell r="O1087" t="str">
            <v>（合田　正彦）</v>
          </cell>
        </row>
        <row r="1088">
          <cell r="A1088">
            <v>61857</v>
          </cell>
          <cell r="B1088" t="str">
            <v>日本ペイント</v>
          </cell>
          <cell r="C1088" t="str">
            <v>西島　寛治</v>
          </cell>
          <cell r="I1088" t="str">
            <v>吉岡　克昭</v>
          </cell>
          <cell r="O1088" t="str">
            <v>森本　布来子</v>
          </cell>
        </row>
        <row r="1089">
          <cell r="A1089">
            <v>61866</v>
          </cell>
          <cell r="B1089" t="str">
            <v>大阪紙商</v>
          </cell>
          <cell r="C1089" t="str">
            <v>小島　清雄</v>
          </cell>
          <cell r="I1089" t="str">
            <v>安宮　一慶</v>
          </cell>
        </row>
        <row r="1090">
          <cell r="A1090">
            <v>61875</v>
          </cell>
          <cell r="B1090" t="str">
            <v>センコー</v>
          </cell>
          <cell r="C1090" t="str">
            <v>川瀬　由洋</v>
          </cell>
          <cell r="E1090" t="str">
            <v>白須賀　拓也</v>
          </cell>
          <cell r="F1090" t="str">
            <v>理事長代理</v>
          </cell>
          <cell r="I1090" t="str">
            <v>甲斐　恵</v>
          </cell>
          <cell r="O1090" t="str">
            <v>小泉　康</v>
          </cell>
        </row>
        <row r="1091">
          <cell r="A1091">
            <v>61909</v>
          </cell>
          <cell r="B1091" t="str">
            <v>ダイハツ系連合</v>
          </cell>
          <cell r="C1091" t="str">
            <v>宮西　啓明</v>
          </cell>
          <cell r="I1091" t="str">
            <v>萩原　昌康</v>
          </cell>
          <cell r="O1091" t="str">
            <v>佐藤　剛明</v>
          </cell>
        </row>
        <row r="1092">
          <cell r="A1092">
            <v>61927</v>
          </cell>
          <cell r="B1092" t="str">
            <v>大阪既製服</v>
          </cell>
          <cell r="C1092" t="str">
            <v>須田　博文</v>
          </cell>
          <cell r="I1092" t="str">
            <v>古川　重弘</v>
          </cell>
        </row>
        <row r="1093">
          <cell r="A1093">
            <v>61936</v>
          </cell>
          <cell r="B1093" t="str">
            <v>シャープ</v>
          </cell>
          <cell r="C1093" t="str">
            <v>深堀　昭吾</v>
          </cell>
          <cell r="I1093" t="str">
            <v>牧野　宏二</v>
          </cell>
          <cell r="O1093" t="str">
            <v>松本　昌起</v>
          </cell>
        </row>
        <row r="1094">
          <cell r="A1094">
            <v>61945</v>
          </cell>
          <cell r="B1094" t="str">
            <v>セキスイ</v>
          </cell>
          <cell r="C1094" t="str">
            <v>久保　肇</v>
          </cell>
          <cell r="I1094" t="str">
            <v>竹中　克仁</v>
          </cell>
          <cell r="O1094" t="str">
            <v>山村　賢司</v>
          </cell>
        </row>
        <row r="1095">
          <cell r="A1095">
            <v>61954</v>
          </cell>
          <cell r="B1095" t="str">
            <v>日東電工</v>
          </cell>
          <cell r="C1095" t="str">
            <v>山本　敏夫</v>
          </cell>
          <cell r="I1095" t="str">
            <v>常深　隆二</v>
          </cell>
        </row>
        <row r="1096">
          <cell r="A1096">
            <v>61972</v>
          </cell>
          <cell r="B1096" t="str">
            <v>大阪府信用金庫</v>
          </cell>
          <cell r="C1096" t="str">
            <v>河村　正雄</v>
          </cell>
          <cell r="I1096" t="str">
            <v>木内　博</v>
          </cell>
        </row>
        <row r="1097">
          <cell r="A1097">
            <v>61981</v>
          </cell>
          <cell r="B1097" t="str">
            <v>サントリー</v>
          </cell>
          <cell r="C1097" t="str">
            <v>有竹　一智</v>
          </cell>
          <cell r="I1097" t="str">
            <v>玉利　俊彦</v>
          </cell>
          <cell r="O1097" t="str">
            <v>五島　晴美</v>
          </cell>
        </row>
        <row r="1098">
          <cell r="A1098">
            <v>61991</v>
          </cell>
          <cell r="B1098" t="str">
            <v>大阪薬業</v>
          </cell>
          <cell r="C1098" t="str">
            <v>井上　信之</v>
          </cell>
          <cell r="I1098" t="str">
            <v>置田　公作</v>
          </cell>
          <cell r="J1098" t="str">
            <v>専務理事</v>
          </cell>
          <cell r="K1098" t="str">
            <v>井上　惠二</v>
          </cell>
          <cell r="O1098" t="str">
            <v>大森　雅宏</v>
          </cell>
          <cell r="P1098" t="str">
            <v>総務部長</v>
          </cell>
          <cell r="Q1098" t="str">
            <v>加藤　武司</v>
          </cell>
          <cell r="R1098" t="str">
            <v>健康管理部長</v>
          </cell>
          <cell r="S1098" t="str">
            <v>水野　隆司</v>
          </cell>
          <cell r="T1098" t="str">
            <v>業務部長</v>
          </cell>
        </row>
        <row r="1099">
          <cell r="A1099">
            <v>62001</v>
          </cell>
          <cell r="B1099" t="str">
            <v>ダイヘン</v>
          </cell>
          <cell r="C1099" t="str">
            <v>越野　滋多</v>
          </cell>
          <cell r="I1099" t="str">
            <v>牧野　節夫</v>
          </cell>
        </row>
        <row r="1100">
          <cell r="A1100">
            <v>62011</v>
          </cell>
          <cell r="B1100" t="str">
            <v>蝶理</v>
          </cell>
          <cell r="C1100" t="str">
            <v>正広　秀樹</v>
          </cell>
          <cell r="I1100" t="str">
            <v>辻　直人</v>
          </cell>
          <cell r="O1100" t="str">
            <v>大上　雄示</v>
          </cell>
        </row>
        <row r="1101">
          <cell r="A1101">
            <v>62039</v>
          </cell>
          <cell r="B1101" t="str">
            <v>住友倉庫</v>
          </cell>
          <cell r="C1101" t="str">
            <v>坂口　晃</v>
          </cell>
          <cell r="I1101" t="str">
            <v>北本　満純</v>
          </cell>
          <cell r="O1101" t="str">
            <v>佐藤　清美</v>
          </cell>
        </row>
        <row r="1102">
          <cell r="A1102">
            <v>62048</v>
          </cell>
          <cell r="B1102" t="str">
            <v>日本触媒</v>
          </cell>
          <cell r="C1102" t="str">
            <v>山本　雅雄</v>
          </cell>
          <cell r="I1102" t="str">
            <v>樋上　敏明</v>
          </cell>
          <cell r="O1102" t="str">
            <v>北川　信</v>
          </cell>
        </row>
        <row r="1103">
          <cell r="A1103">
            <v>62066</v>
          </cell>
          <cell r="B1103" t="str">
            <v>大阪自転車</v>
          </cell>
          <cell r="C1103" t="str">
            <v>隅谷　通男</v>
          </cell>
          <cell r="I1103" t="str">
            <v>楠木　保博</v>
          </cell>
          <cell r="O1103" t="str">
            <v>中林　寛幸</v>
          </cell>
        </row>
        <row r="1104">
          <cell r="A1104">
            <v>62109</v>
          </cell>
          <cell r="B1104" t="str">
            <v>日立造船</v>
          </cell>
          <cell r="C1104" t="str">
            <v>安保　公資</v>
          </cell>
          <cell r="I1104" t="str">
            <v>藤原　祐正</v>
          </cell>
        </row>
        <row r="1105">
          <cell r="A1105">
            <v>62127</v>
          </cell>
          <cell r="B1105" t="str">
            <v>西日本パッケージング</v>
          </cell>
          <cell r="C1105" t="str">
            <v>竹本　實生</v>
          </cell>
          <cell r="I1105" t="str">
            <v>平西　光</v>
          </cell>
          <cell r="O1105" t="str">
            <v>中島　郁夫</v>
          </cell>
        </row>
        <row r="1106">
          <cell r="A1106">
            <v>62136</v>
          </cell>
          <cell r="B1106" t="str">
            <v>富士車輌</v>
          </cell>
          <cell r="C1106" t="str">
            <v>木下　哲男</v>
          </cell>
          <cell r="I1106" t="str">
            <v>阿部　昭</v>
          </cell>
        </row>
        <row r="1107">
          <cell r="A1107">
            <v>62154</v>
          </cell>
          <cell r="B1107" t="str">
            <v>大阪自動車販売店</v>
          </cell>
          <cell r="C1107" t="str">
            <v>三宮　清士</v>
          </cell>
          <cell r="I1107" t="str">
            <v>植田　勝</v>
          </cell>
          <cell r="O1107" t="str">
            <v>谷口　博隆</v>
          </cell>
        </row>
        <row r="1108">
          <cell r="A1108">
            <v>62172</v>
          </cell>
          <cell r="B1108" t="str">
            <v>大和ハウス工業</v>
          </cell>
          <cell r="C1108" t="str">
            <v>小川　哲司</v>
          </cell>
          <cell r="I1108" t="str">
            <v>篠田　耕郎</v>
          </cell>
          <cell r="O1108" t="str">
            <v>間野　尚志</v>
          </cell>
        </row>
        <row r="1109">
          <cell r="A1109">
            <v>62191</v>
          </cell>
          <cell r="B1109" t="str">
            <v>岩谷産業</v>
          </cell>
          <cell r="C1109" t="str">
            <v>（太田　晃）</v>
          </cell>
          <cell r="I1109" t="str">
            <v>（森川　良美）</v>
          </cell>
        </row>
        <row r="1110">
          <cell r="A1110">
            <v>62206</v>
          </cell>
          <cell r="B1110" t="str">
            <v>ダイダン</v>
          </cell>
          <cell r="C1110" t="str">
            <v>西内　義充</v>
          </cell>
          <cell r="I1110" t="str">
            <v>中村　慶三</v>
          </cell>
          <cell r="O1110" t="str">
            <v>岸村　祥司</v>
          </cell>
        </row>
        <row r="1111">
          <cell r="A1111">
            <v>62215</v>
          </cell>
          <cell r="B1111" t="str">
            <v>合同製鐵</v>
          </cell>
          <cell r="C1111" t="str">
            <v>足立　仁</v>
          </cell>
          <cell r="I1111" t="str">
            <v>若林　啓美</v>
          </cell>
        </row>
        <row r="1112">
          <cell r="A1112">
            <v>62224</v>
          </cell>
          <cell r="B1112" t="str">
            <v>長瀬産業</v>
          </cell>
          <cell r="C1112" t="str">
            <v>松木　健一</v>
          </cell>
          <cell r="I1112" t="str">
            <v>岡　雅美</v>
          </cell>
          <cell r="O1112" t="str">
            <v>奥田　昌秀</v>
          </cell>
        </row>
        <row r="1113">
          <cell r="A1113">
            <v>62242</v>
          </cell>
          <cell r="B1113" t="str">
            <v>タキロン</v>
          </cell>
          <cell r="C1113" t="str">
            <v>梅田　知己</v>
          </cell>
          <cell r="I1113" t="str">
            <v>飛田　陽</v>
          </cell>
        </row>
        <row r="1114">
          <cell r="A1114">
            <v>62251</v>
          </cell>
          <cell r="B1114" t="str">
            <v>サノヤス</v>
          </cell>
          <cell r="C1114" t="str">
            <v>浅間　成人</v>
          </cell>
          <cell r="I1114" t="str">
            <v>小野　強</v>
          </cell>
        </row>
        <row r="1115">
          <cell r="A1115">
            <v>62261</v>
          </cell>
          <cell r="B1115" t="str">
            <v>関西文紙情報産業</v>
          </cell>
          <cell r="C1115" t="str">
            <v>松本　武久</v>
          </cell>
          <cell r="I1115" t="str">
            <v>椋原　誠</v>
          </cell>
        </row>
        <row r="1116">
          <cell r="A1116">
            <v>62270</v>
          </cell>
          <cell r="B1116" t="str">
            <v>大阪金属問屋</v>
          </cell>
          <cell r="C1116" t="str">
            <v>保井　松雄</v>
          </cell>
          <cell r="I1116" t="str">
            <v>杉本　猛</v>
          </cell>
        </row>
        <row r="1117">
          <cell r="A1117">
            <v>62289</v>
          </cell>
          <cell r="B1117" t="str">
            <v>神鋼商事</v>
          </cell>
          <cell r="C1117" t="str">
            <v>岡本　利一</v>
          </cell>
          <cell r="I1117" t="str">
            <v>伊勢木　博</v>
          </cell>
          <cell r="O1117" t="str">
            <v>森井　亜貴子</v>
          </cell>
        </row>
        <row r="1118">
          <cell r="A1118">
            <v>62298</v>
          </cell>
          <cell r="B1118" t="str">
            <v>大日本塗料</v>
          </cell>
          <cell r="C1118" t="str">
            <v>間嶋　則博</v>
          </cell>
          <cell r="I1118" t="str">
            <v>加藤　靖之</v>
          </cell>
          <cell r="O1118" t="str">
            <v>久森　雅彦</v>
          </cell>
        </row>
        <row r="1119">
          <cell r="A1119">
            <v>62303</v>
          </cell>
          <cell r="B1119" t="str">
            <v>大阪婦人子供既製服</v>
          </cell>
          <cell r="C1119" t="str">
            <v>伊藤　雅彦</v>
          </cell>
          <cell r="I1119" t="str">
            <v>菰口　元治</v>
          </cell>
          <cell r="O1119" t="str">
            <v>下村　康親</v>
          </cell>
          <cell r="P1119" t="str">
            <v>総務部長</v>
          </cell>
        </row>
        <row r="1120">
          <cell r="A1120">
            <v>62321</v>
          </cell>
          <cell r="B1120" t="str">
            <v>栗田</v>
          </cell>
          <cell r="C1120" t="str">
            <v>伊藤　潔</v>
          </cell>
          <cell r="I1120" t="str">
            <v>名取　秀則</v>
          </cell>
          <cell r="O1120" t="str">
            <v>山根　隆</v>
          </cell>
        </row>
        <row r="1121">
          <cell r="A1121">
            <v>62331</v>
          </cell>
          <cell r="B1121" t="str">
            <v>永大産業</v>
          </cell>
          <cell r="C1121" t="str">
            <v>（熊沢　衛司）</v>
          </cell>
          <cell r="I1121" t="str">
            <v>山田　源一</v>
          </cell>
          <cell r="O1121" t="str">
            <v>田中　聡</v>
          </cell>
        </row>
        <row r="1122">
          <cell r="A1122">
            <v>62359</v>
          </cell>
          <cell r="B1122" t="str">
            <v>大阪線材製品</v>
          </cell>
          <cell r="C1122" t="str">
            <v>金井　寛也</v>
          </cell>
          <cell r="I1122" t="str">
            <v>丸山　国男</v>
          </cell>
        </row>
        <row r="1123">
          <cell r="A1123">
            <v>62368</v>
          </cell>
          <cell r="B1123" t="str">
            <v>大阪府電設工業</v>
          </cell>
          <cell r="C1123" t="str">
            <v>嘉納　秀一</v>
          </cell>
          <cell r="D1123" t="str">
            <v>H26.5.16～</v>
          </cell>
          <cell r="I1123" t="str">
            <v>喜多　眞生</v>
          </cell>
          <cell r="O1123" t="str">
            <v>谷　善弘</v>
          </cell>
        </row>
        <row r="1124">
          <cell r="A1124">
            <v>62386</v>
          </cell>
          <cell r="B1124" t="str">
            <v>くろがね</v>
          </cell>
          <cell r="C1124" t="str">
            <v>平野　健次</v>
          </cell>
          <cell r="I1124" t="str">
            <v>山本　敏明</v>
          </cell>
        </row>
        <row r="1125">
          <cell r="A1125">
            <v>62410</v>
          </cell>
          <cell r="B1125" t="str">
            <v>コクヨ</v>
          </cell>
          <cell r="C1125" t="str">
            <v>勝村　真信</v>
          </cell>
          <cell r="I1125" t="str">
            <v>海老沢　哲弘</v>
          </cell>
          <cell r="O1125" t="str">
            <v>外島　光雄</v>
          </cell>
        </row>
        <row r="1126">
          <cell r="A1126">
            <v>62429</v>
          </cell>
          <cell r="B1126" t="str">
            <v>あおみ建設</v>
          </cell>
          <cell r="C1126" t="str">
            <v>中田　文夫</v>
          </cell>
          <cell r="I1126" t="str">
            <v>中垣内　秀樹</v>
          </cell>
        </row>
        <row r="1127">
          <cell r="A1127">
            <v>62465</v>
          </cell>
          <cell r="B1127" t="str">
            <v>大阪府石油</v>
          </cell>
          <cell r="C1127" t="str">
            <v>奥村　祥夫</v>
          </cell>
          <cell r="I1127" t="str">
            <v>中村　司</v>
          </cell>
          <cell r="O1127" t="str">
            <v>今中　三晴</v>
          </cell>
        </row>
        <row r="1128">
          <cell r="A1128">
            <v>62474</v>
          </cell>
          <cell r="B1128" t="str">
            <v>西日本プラスチック工業</v>
          </cell>
          <cell r="C1128" t="str">
            <v>岩﨑　能久</v>
          </cell>
          <cell r="I1128" t="str">
            <v>山本　径</v>
          </cell>
          <cell r="O1128" t="str">
            <v>高村　禎成</v>
          </cell>
        </row>
        <row r="1129">
          <cell r="A1129">
            <v>62483</v>
          </cell>
          <cell r="B1129" t="str">
            <v>日本バルカー</v>
          </cell>
          <cell r="C1129" t="str">
            <v>加藤　慶治</v>
          </cell>
          <cell r="I1129" t="str">
            <v>原　正三</v>
          </cell>
        </row>
        <row r="1130">
          <cell r="A1130">
            <v>62492</v>
          </cell>
          <cell r="B1130" t="str">
            <v>タクマ</v>
          </cell>
          <cell r="C1130" t="str">
            <v>吉田　渉</v>
          </cell>
          <cell r="I1130" t="str">
            <v>今井　仁志</v>
          </cell>
          <cell r="O1130" t="str">
            <v>小橋　和彦</v>
          </cell>
        </row>
        <row r="1131">
          <cell r="A1131">
            <v>62517</v>
          </cell>
          <cell r="B1131" t="str">
            <v>大阪府木材</v>
          </cell>
          <cell r="C1131" t="str">
            <v>久我　三郎</v>
          </cell>
          <cell r="I1131" t="str">
            <v>近藤　清子</v>
          </cell>
        </row>
        <row r="1132">
          <cell r="A1132">
            <v>62526</v>
          </cell>
          <cell r="B1132" t="str">
            <v>大阪府貨物運送</v>
          </cell>
          <cell r="C1132" t="str">
            <v>川端　英治</v>
          </cell>
          <cell r="E1132" t="str">
            <v>井上　泰旭</v>
          </cell>
          <cell r="F1132" t="str">
            <v>理事長代行</v>
          </cell>
          <cell r="I1132" t="str">
            <v>鳥井　武宣</v>
          </cell>
          <cell r="O1132" t="str">
            <v>甘利　政明</v>
          </cell>
        </row>
        <row r="1133">
          <cell r="A1133">
            <v>62535</v>
          </cell>
          <cell r="B1133" t="str">
            <v>タツタ電線</v>
          </cell>
          <cell r="C1133" t="str">
            <v>平井　洋行</v>
          </cell>
          <cell r="I1133" t="str">
            <v>露口　憲一</v>
          </cell>
        </row>
        <row r="1134">
          <cell r="A1134">
            <v>62544</v>
          </cell>
          <cell r="B1134" t="str">
            <v>大阪菓子</v>
          </cell>
          <cell r="C1134" t="str">
            <v>田畑　繁</v>
          </cell>
          <cell r="I1134" t="str">
            <v>藤田　浩二</v>
          </cell>
        </row>
        <row r="1135">
          <cell r="A1135">
            <v>62562</v>
          </cell>
          <cell r="B1135" t="str">
            <v>ユニキャリア</v>
          </cell>
          <cell r="C1135" t="str">
            <v>安野　文明</v>
          </cell>
          <cell r="I1135" t="str">
            <v>岩崎　裕</v>
          </cell>
        </row>
        <row r="1136">
          <cell r="A1136">
            <v>62581</v>
          </cell>
          <cell r="B1136" t="str">
            <v>大同生命</v>
          </cell>
          <cell r="C1136" t="str">
            <v>上田　雅弘</v>
          </cell>
          <cell r="I1136" t="str">
            <v>永山　信男</v>
          </cell>
          <cell r="O1136" t="str">
            <v>田中　勢津子</v>
          </cell>
        </row>
        <row r="1137">
          <cell r="A1137">
            <v>62605</v>
          </cell>
          <cell r="B1137" t="str">
            <v>レンゴー</v>
          </cell>
          <cell r="C1137" t="str">
            <v>前田　盛明</v>
          </cell>
          <cell r="I1137" t="str">
            <v>下條　勝正</v>
          </cell>
          <cell r="O1137" t="str">
            <v>八木　猛</v>
          </cell>
        </row>
        <row r="1138">
          <cell r="A1138">
            <v>62614</v>
          </cell>
          <cell r="B1138" t="str">
            <v>大阪鉄商</v>
          </cell>
          <cell r="C1138" t="str">
            <v>阪上　正章</v>
          </cell>
          <cell r="I1138" t="str">
            <v>丹後　正和</v>
          </cell>
          <cell r="O1138" t="str">
            <v>川口　肇</v>
          </cell>
        </row>
        <row r="1139">
          <cell r="A1139">
            <v>62623</v>
          </cell>
          <cell r="B1139" t="str">
            <v>大阪府管工事業</v>
          </cell>
          <cell r="C1139" t="str">
            <v>齋藤　昌宏</v>
          </cell>
          <cell r="I1139" t="str">
            <v>毛利　弘志</v>
          </cell>
        </row>
        <row r="1140">
          <cell r="A1140">
            <v>62632</v>
          </cell>
          <cell r="B1140" t="str">
            <v>駒井ハルテック</v>
          </cell>
          <cell r="C1140" t="str">
            <v>鬼澤　洋</v>
          </cell>
          <cell r="I1140" t="str">
            <v>武田　克己</v>
          </cell>
        </row>
        <row r="1141">
          <cell r="A1141">
            <v>62651</v>
          </cell>
          <cell r="B1141" t="str">
            <v>大広</v>
          </cell>
          <cell r="C1141" t="str">
            <v>北村　陽</v>
          </cell>
          <cell r="I1141" t="str">
            <v>田比良　祐次</v>
          </cell>
          <cell r="O1141" t="str">
            <v>西野　往子</v>
          </cell>
        </row>
        <row r="1142">
          <cell r="A1142">
            <v>62660</v>
          </cell>
          <cell r="B1142" t="str">
            <v>大阪装粧</v>
          </cell>
          <cell r="C1142" t="str">
            <v>新川　晃生</v>
          </cell>
          <cell r="I1142" t="str">
            <v>西居　宣明</v>
          </cell>
        </row>
        <row r="1143">
          <cell r="A1143">
            <v>62679</v>
          </cell>
          <cell r="B1143" t="str">
            <v>ロイヤルホテル</v>
          </cell>
          <cell r="C1143" t="str">
            <v>西村　孔邦</v>
          </cell>
          <cell r="I1143" t="str">
            <v>福原　清晃</v>
          </cell>
          <cell r="O1143" t="str">
            <v>栗岡　ひとみ</v>
          </cell>
        </row>
        <row r="1144">
          <cell r="A1144">
            <v>62711</v>
          </cell>
          <cell r="B1144" t="str">
            <v>大阪府建築</v>
          </cell>
          <cell r="C1144" t="str">
            <v>沼田　亘</v>
          </cell>
          <cell r="I1144" t="str">
            <v>寺嶋　隆男</v>
          </cell>
          <cell r="O1144" t="str">
            <v>中谷　清一</v>
          </cell>
        </row>
        <row r="1145">
          <cell r="A1145">
            <v>62758</v>
          </cell>
          <cell r="B1145" t="str">
            <v>サカタインクス</v>
          </cell>
          <cell r="C1145" t="str">
            <v>澤田　壽行</v>
          </cell>
          <cell r="I1145" t="str">
            <v>玉置　勝巳</v>
          </cell>
        </row>
        <row r="1146">
          <cell r="A1146">
            <v>62767</v>
          </cell>
          <cell r="B1146" t="str">
            <v>不動テトラ</v>
          </cell>
          <cell r="C1146" t="str">
            <v>田中　享</v>
          </cell>
          <cell r="I1146" t="str">
            <v>西　公博</v>
          </cell>
          <cell r="O1146" t="str">
            <v>杉本　直裕</v>
          </cell>
        </row>
        <row r="1147">
          <cell r="A1147">
            <v>62785</v>
          </cell>
          <cell r="B1147" t="str">
            <v>大阪自動車整備</v>
          </cell>
          <cell r="C1147" t="str">
            <v>長安　敏夫</v>
          </cell>
          <cell r="I1147" t="str">
            <v>荒木　正志</v>
          </cell>
        </row>
        <row r="1148">
          <cell r="A1148">
            <v>62800</v>
          </cell>
          <cell r="B1148" t="str">
            <v>稲畑産業</v>
          </cell>
          <cell r="C1148" t="str">
            <v>舟木　正己</v>
          </cell>
          <cell r="I1148" t="str">
            <v>川西　孝夫</v>
          </cell>
          <cell r="O1148" t="str">
            <v>白石　高男</v>
          </cell>
        </row>
        <row r="1149">
          <cell r="A1149">
            <v>62837</v>
          </cell>
          <cell r="B1149" t="str">
            <v>ＯＴＧ</v>
          </cell>
          <cell r="C1149" t="str">
            <v>横山　順治郎</v>
          </cell>
          <cell r="I1149" t="str">
            <v>中村　吉夫</v>
          </cell>
          <cell r="O1149" t="str">
            <v>大原　孝之</v>
          </cell>
        </row>
        <row r="1150">
          <cell r="A1150">
            <v>62855</v>
          </cell>
          <cell r="B1150" t="str">
            <v>日本ハム</v>
          </cell>
          <cell r="C1150" t="str">
            <v>高松　肇</v>
          </cell>
          <cell r="I1150" t="str">
            <v>三宅　正洋</v>
          </cell>
          <cell r="O1150" t="str">
            <v>三宅　正洋</v>
          </cell>
        </row>
        <row r="1151">
          <cell r="A1151">
            <v>62864</v>
          </cell>
          <cell r="B1151" t="str">
            <v>イズミヤグループ</v>
          </cell>
          <cell r="C1151" t="str">
            <v>坂田　俊博</v>
          </cell>
          <cell r="I1151" t="str">
            <v>岸野　浩和</v>
          </cell>
          <cell r="O1151" t="str">
            <v>鈴木　敏明</v>
          </cell>
        </row>
        <row r="1152">
          <cell r="A1152">
            <v>62873</v>
          </cell>
          <cell r="B1152" t="str">
            <v>ダイフク</v>
          </cell>
          <cell r="C1152" t="str">
            <v>廣瀬　徹也</v>
          </cell>
          <cell r="I1152" t="str">
            <v>中川　健一</v>
          </cell>
          <cell r="O1152" t="str">
            <v>端　賢二</v>
          </cell>
        </row>
        <row r="1153">
          <cell r="A1153">
            <v>62891</v>
          </cell>
          <cell r="B1153" t="str">
            <v>エクセディ</v>
          </cell>
          <cell r="C1153" t="str">
            <v>山村　佳弘</v>
          </cell>
          <cell r="I1153" t="str">
            <v>諫早　和弓</v>
          </cell>
          <cell r="O1153" t="str">
            <v>見崎　公彦</v>
          </cell>
        </row>
        <row r="1154">
          <cell r="A1154">
            <v>62916</v>
          </cell>
          <cell r="B1154" t="str">
            <v>大建工業</v>
          </cell>
          <cell r="C1154" t="str">
            <v>照林　尚志</v>
          </cell>
          <cell r="I1154" t="str">
            <v>宮内　章徳</v>
          </cell>
          <cell r="O1154" t="str">
            <v>宮内　章徳</v>
          </cell>
        </row>
        <row r="1155">
          <cell r="A1155">
            <v>62934</v>
          </cell>
          <cell r="B1155" t="str">
            <v>大末建設</v>
          </cell>
          <cell r="C1155" t="str">
            <v>望月　健吉</v>
          </cell>
          <cell r="I1155" t="str">
            <v>劉　曉蘭</v>
          </cell>
          <cell r="O1155" t="str">
            <v>劉　曉蘭</v>
          </cell>
        </row>
        <row r="1156">
          <cell r="A1156">
            <v>62943</v>
          </cell>
          <cell r="B1156" t="str">
            <v>イトーキ</v>
          </cell>
          <cell r="C1156" t="str">
            <v>森谷　仁昭</v>
          </cell>
          <cell r="I1156" t="str">
            <v>東浦　光明</v>
          </cell>
        </row>
        <row r="1157">
          <cell r="A1157">
            <v>62952</v>
          </cell>
          <cell r="B1157" t="str">
            <v>イオン</v>
          </cell>
          <cell r="C1157" t="str">
            <v>石塚　幸男</v>
          </cell>
          <cell r="I1157" t="str">
            <v>武内　俊明</v>
          </cell>
          <cell r="O1157" t="str">
            <v>大濱　博雅</v>
          </cell>
        </row>
        <row r="1158">
          <cell r="A1158">
            <v>62961</v>
          </cell>
          <cell r="B1158" t="str">
            <v>山善</v>
          </cell>
          <cell r="C1158" t="str">
            <v>掛川　隆司</v>
          </cell>
          <cell r="I1158" t="str">
            <v>逢坂　斉</v>
          </cell>
        </row>
        <row r="1159">
          <cell r="A1159">
            <v>62971</v>
          </cell>
          <cell r="B1159" t="str">
            <v>神戸屋</v>
          </cell>
          <cell r="C1159" t="str">
            <v>桐山　健一</v>
          </cell>
          <cell r="I1159" t="str">
            <v>大西　智之</v>
          </cell>
        </row>
        <row r="1160">
          <cell r="A1160">
            <v>62980</v>
          </cell>
          <cell r="B1160" t="str">
            <v>大阪府電気工事</v>
          </cell>
          <cell r="C1160" t="str">
            <v>橋詰　源治</v>
          </cell>
          <cell r="I1160" t="str">
            <v>泉　敏男</v>
          </cell>
          <cell r="O1160" t="str">
            <v>村上　正一</v>
          </cell>
        </row>
        <row r="1161">
          <cell r="A1161">
            <v>62999</v>
          </cell>
          <cell r="B1161" t="str">
            <v>池田泉州銀行</v>
          </cell>
          <cell r="C1161" t="str">
            <v>久保田　洋</v>
          </cell>
          <cell r="I1161" t="str">
            <v>重松　英樹</v>
          </cell>
          <cell r="O1161" t="str">
            <v>田中　重治</v>
          </cell>
        </row>
        <row r="1162">
          <cell r="A1162">
            <v>63000</v>
          </cell>
          <cell r="B1162" t="str">
            <v>日鉄住金物産</v>
          </cell>
          <cell r="C1162" t="str">
            <v>植村　明男</v>
          </cell>
          <cell r="D1162" t="str">
            <v>H26～</v>
          </cell>
          <cell r="I1162" t="str">
            <v>足利　雅夫</v>
          </cell>
          <cell r="K1162" t="str">
            <v>河内　信朝</v>
          </cell>
          <cell r="L1162" t="str">
            <v>副常務理事</v>
          </cell>
          <cell r="O1162" t="str">
            <v>永野　龍二</v>
          </cell>
        </row>
        <row r="1163">
          <cell r="A1163">
            <v>63019</v>
          </cell>
          <cell r="B1163" t="str">
            <v>象印マホービン</v>
          </cell>
          <cell r="C1163" t="str">
            <v>飯田　昌清</v>
          </cell>
          <cell r="I1163" t="str">
            <v>川井　辰郎</v>
          </cell>
          <cell r="O1163" t="str">
            <v>門脇　美紀</v>
          </cell>
        </row>
        <row r="1164">
          <cell r="A1164">
            <v>63028</v>
          </cell>
          <cell r="B1164" t="str">
            <v>丸紅連合</v>
          </cell>
          <cell r="C1164" t="str">
            <v>志々目　祐二</v>
          </cell>
          <cell r="I1164" t="str">
            <v>和又　真一郎</v>
          </cell>
          <cell r="O1164" t="str">
            <v>中谷　猛</v>
          </cell>
        </row>
        <row r="1165">
          <cell r="A1165">
            <v>63037</v>
          </cell>
          <cell r="B1165" t="str">
            <v>Ｐ＆Ｇグループ</v>
          </cell>
          <cell r="C1165" t="str">
            <v>猪俣　仙聖</v>
          </cell>
          <cell r="I1165" t="str">
            <v>日野　昌道</v>
          </cell>
        </row>
        <row r="1166">
          <cell r="A1166">
            <v>63046</v>
          </cell>
          <cell r="B1166" t="str">
            <v>タカラベルモント</v>
          </cell>
          <cell r="C1166" t="str">
            <v>松本　治朗</v>
          </cell>
          <cell r="I1166" t="str">
            <v>中地　幹青</v>
          </cell>
        </row>
        <row r="1167">
          <cell r="A1167">
            <v>63055</v>
          </cell>
          <cell r="B1167" t="str">
            <v>近畿電子産業</v>
          </cell>
          <cell r="C1167" t="str">
            <v>岡本　弘</v>
          </cell>
          <cell r="I1167" t="str">
            <v>山川　孝司</v>
          </cell>
          <cell r="J1167" t="str">
            <v>専務理事</v>
          </cell>
          <cell r="O1167" t="str">
            <v>柴田　稔</v>
          </cell>
        </row>
        <row r="1168">
          <cell r="A1168">
            <v>63064</v>
          </cell>
          <cell r="B1168" t="str">
            <v>阪神高速道路</v>
          </cell>
          <cell r="C1168" t="str">
            <v>平田　修身</v>
          </cell>
          <cell r="I1168" t="str">
            <v>井村　哲</v>
          </cell>
          <cell r="O1168" t="str">
            <v>神鳥　良行</v>
          </cell>
        </row>
        <row r="1169">
          <cell r="A1169">
            <v>63082</v>
          </cell>
          <cell r="B1169" t="str">
            <v>近畿化粧品</v>
          </cell>
          <cell r="C1169" t="str">
            <v>村岡　弘義</v>
          </cell>
          <cell r="I1169" t="str">
            <v>小嶋　洪安</v>
          </cell>
          <cell r="O1169" t="str">
            <v>釜井　寛</v>
          </cell>
        </row>
        <row r="1170">
          <cell r="A1170">
            <v>63107</v>
          </cell>
          <cell r="B1170" t="str">
            <v>中井</v>
          </cell>
          <cell r="C1170" t="str">
            <v>中井　梅雄</v>
          </cell>
          <cell r="I1170" t="str">
            <v>山田　猛</v>
          </cell>
          <cell r="O1170" t="str">
            <v>（三宅　敏之）</v>
          </cell>
        </row>
        <row r="1171">
          <cell r="A1171">
            <v>63116</v>
          </cell>
          <cell r="B1171" t="str">
            <v>兼松連合</v>
          </cell>
          <cell r="C1171" t="str">
            <v>石川　良一</v>
          </cell>
          <cell r="I1171" t="str">
            <v>山本　吉平</v>
          </cell>
        </row>
        <row r="1172">
          <cell r="A1172">
            <v>63125</v>
          </cell>
          <cell r="B1172" t="str">
            <v>住商連合</v>
          </cell>
          <cell r="C1172" t="str">
            <v>松澤　愼也</v>
          </cell>
          <cell r="I1172" t="str">
            <v>中村　卓史</v>
          </cell>
          <cell r="O1172" t="str">
            <v>饗庭　徹</v>
          </cell>
          <cell r="P1172" t="str">
            <v>業務部長</v>
          </cell>
          <cell r="Q1172" t="str">
            <v>松尾　和彦</v>
          </cell>
        </row>
        <row r="1173">
          <cell r="A1173">
            <v>63134</v>
          </cell>
          <cell r="B1173" t="str">
            <v>ダスキン</v>
          </cell>
          <cell r="C1173" t="str">
            <v>鶴見　明久</v>
          </cell>
          <cell r="I1173" t="str">
            <v>松井　新</v>
          </cell>
          <cell r="O1173" t="str">
            <v>佐伯　房男</v>
          </cell>
        </row>
        <row r="1174">
          <cell r="A1174">
            <v>63152</v>
          </cell>
          <cell r="B1174" t="str">
            <v>フジテック</v>
          </cell>
          <cell r="C1174" t="str">
            <v>加藤　義一</v>
          </cell>
          <cell r="I1174" t="str">
            <v>長澤　和博</v>
          </cell>
          <cell r="O1174" t="str">
            <v>長澤　和博</v>
          </cell>
        </row>
        <row r="1175">
          <cell r="A1175">
            <v>63161</v>
          </cell>
          <cell r="B1175" t="str">
            <v>大阪産業機械工業</v>
          </cell>
          <cell r="C1175" t="str">
            <v>原田　耕太郎</v>
          </cell>
          <cell r="I1175" t="str">
            <v>平田　隆朗</v>
          </cell>
        </row>
        <row r="1176">
          <cell r="A1176">
            <v>63171</v>
          </cell>
          <cell r="B1176" t="str">
            <v>大阪工作機械</v>
          </cell>
          <cell r="C1176" t="str">
            <v>北口　良一</v>
          </cell>
          <cell r="I1176" t="str">
            <v>石橋　義幸</v>
          </cell>
          <cell r="O1176" t="str">
            <v>横田　通夫</v>
          </cell>
        </row>
        <row r="1177">
          <cell r="A1177">
            <v>63180</v>
          </cell>
          <cell r="B1177" t="str">
            <v>共和</v>
          </cell>
          <cell r="C1177" t="str">
            <v>谷口　政晴</v>
          </cell>
          <cell r="I1177" t="str">
            <v>柴田　浩一</v>
          </cell>
          <cell r="O1177" t="str">
            <v>蔦村　優子</v>
          </cell>
        </row>
        <row r="1178">
          <cell r="A1178">
            <v>63199</v>
          </cell>
          <cell r="B1178" t="str">
            <v>グリコ</v>
          </cell>
          <cell r="C1178" t="str">
            <v>村上　泰民</v>
          </cell>
          <cell r="I1178" t="str">
            <v>綿引　慈郎</v>
          </cell>
          <cell r="O1178" t="str">
            <v>土肥　康嗣</v>
          </cell>
        </row>
        <row r="1179">
          <cell r="A1179">
            <v>63204</v>
          </cell>
          <cell r="B1179" t="str">
            <v>大阪府農協</v>
          </cell>
          <cell r="C1179" t="str">
            <v>髙安　孝</v>
          </cell>
          <cell r="D1179" t="str">
            <v>H26～</v>
          </cell>
          <cell r="I1179" t="str">
            <v>槌谷　勇</v>
          </cell>
          <cell r="O1179" t="str">
            <v>藤原　忠夫</v>
          </cell>
        </row>
        <row r="1180">
          <cell r="A1180">
            <v>63213</v>
          </cell>
          <cell r="B1180" t="str">
            <v>大阪機械工具商</v>
          </cell>
          <cell r="C1180" t="str">
            <v>（田中　康造）</v>
          </cell>
          <cell r="I1180" t="str">
            <v>杉本　勇</v>
          </cell>
          <cell r="O1180" t="str">
            <v>硲　保寛</v>
          </cell>
        </row>
        <row r="1181">
          <cell r="A1181">
            <v>63231</v>
          </cell>
          <cell r="B1181" t="str">
            <v>阪和興業</v>
          </cell>
          <cell r="C1181" t="str">
            <v>北　修爾</v>
          </cell>
          <cell r="I1181" t="str">
            <v>和田   健次</v>
          </cell>
          <cell r="O1181" t="str">
            <v>齊藤　俊之</v>
          </cell>
        </row>
        <row r="1182">
          <cell r="A1182">
            <v>63250</v>
          </cell>
          <cell r="B1182" t="str">
            <v>タカラスタンダード</v>
          </cell>
          <cell r="C1182" t="str">
            <v>井東　洋司</v>
          </cell>
          <cell r="I1182" t="str">
            <v>片山　史展</v>
          </cell>
          <cell r="O1182" t="str">
            <v>乾　俊治</v>
          </cell>
        </row>
        <row r="1183">
          <cell r="A1183">
            <v>63269</v>
          </cell>
          <cell r="B1183" t="str">
            <v>万代</v>
          </cell>
          <cell r="C1183" t="str">
            <v>加藤　徹</v>
          </cell>
          <cell r="I1183" t="str">
            <v>小泉　好司</v>
          </cell>
        </row>
        <row r="1184">
          <cell r="A1184">
            <v>63287</v>
          </cell>
          <cell r="B1184" t="str">
            <v>デサント</v>
          </cell>
          <cell r="C1184" t="str">
            <v>辻本　謙一</v>
          </cell>
          <cell r="I1184" t="str">
            <v>太田　亨</v>
          </cell>
          <cell r="O1184" t="str">
            <v>舩瀬　卓男</v>
          </cell>
        </row>
        <row r="1185">
          <cell r="A1185">
            <v>63296</v>
          </cell>
          <cell r="B1185" t="str">
            <v>ＵＳＥＮ</v>
          </cell>
          <cell r="C1185" t="str">
            <v>小林　陽介</v>
          </cell>
          <cell r="I1185" t="str">
            <v>福岡　昭一</v>
          </cell>
          <cell r="O1185" t="str">
            <v>（猫西　正）</v>
          </cell>
        </row>
        <row r="1186">
          <cell r="A1186">
            <v>63320</v>
          </cell>
          <cell r="B1186" t="str">
            <v>ノエビア</v>
          </cell>
          <cell r="C1186" t="str">
            <v>五藤　正久</v>
          </cell>
          <cell r="I1186" t="str">
            <v>木村　重信</v>
          </cell>
        </row>
        <row r="1187">
          <cell r="A1187">
            <v>63339</v>
          </cell>
          <cell r="B1187" t="str">
            <v>ライフコーポレーション</v>
          </cell>
          <cell r="C1187" t="str">
            <v>小永　美昭</v>
          </cell>
          <cell r="I1187" t="str">
            <v>大江　弘晃</v>
          </cell>
          <cell r="O1187" t="str">
            <v>三宅　敏雄</v>
          </cell>
        </row>
        <row r="1188">
          <cell r="A1188">
            <v>63366</v>
          </cell>
          <cell r="B1188" t="str">
            <v>京セラドキュメントソリューションズ</v>
          </cell>
          <cell r="C1188" t="str">
            <v>船倉　大丈</v>
          </cell>
          <cell r="I1188" t="str">
            <v>児玉　孝行</v>
          </cell>
          <cell r="O1188" t="str">
            <v>和田　ゆか</v>
          </cell>
        </row>
        <row r="1189">
          <cell r="A1189">
            <v>63375</v>
          </cell>
          <cell r="B1189" t="str">
            <v>アプラス</v>
          </cell>
          <cell r="C1189" t="str">
            <v>澤地　孝一</v>
          </cell>
          <cell r="I1189" t="str">
            <v>渡海　章</v>
          </cell>
        </row>
        <row r="1190">
          <cell r="A1190">
            <v>63409</v>
          </cell>
          <cell r="B1190" t="str">
            <v>小野薬品</v>
          </cell>
          <cell r="C1190" t="str">
            <v>福森　毅</v>
          </cell>
          <cell r="I1190" t="str">
            <v>江崎　克宏</v>
          </cell>
        </row>
        <row r="1191">
          <cell r="A1191">
            <v>63418</v>
          </cell>
          <cell r="B1191" t="str">
            <v>大倉</v>
          </cell>
          <cell r="C1191" t="str">
            <v>川合　明</v>
          </cell>
          <cell r="I1191" t="str">
            <v>加藤　敏雄</v>
          </cell>
        </row>
        <row r="1192">
          <cell r="A1192">
            <v>63427</v>
          </cell>
          <cell r="B1192" t="str">
            <v>公文</v>
          </cell>
          <cell r="C1192" t="str">
            <v>（小野　正二郎）</v>
          </cell>
          <cell r="I1192" t="str">
            <v>（長井　宇哉）</v>
          </cell>
          <cell r="O1192" t="str">
            <v>（丸山　貴久）</v>
          </cell>
        </row>
        <row r="1193">
          <cell r="A1193">
            <v>63436</v>
          </cell>
          <cell r="B1193" t="str">
            <v>藤原運輸</v>
          </cell>
          <cell r="C1193" t="str">
            <v>松永　暁和</v>
          </cell>
          <cell r="D1193" t="str">
            <v>H26～</v>
          </cell>
          <cell r="I1193" t="str">
            <v>奴久妻　勉</v>
          </cell>
          <cell r="O1193" t="str">
            <v>（鎌塚　早苗）</v>
          </cell>
        </row>
        <row r="1194">
          <cell r="A1194">
            <v>63454</v>
          </cell>
          <cell r="B1194" t="str">
            <v>トランス・コスモス</v>
          </cell>
          <cell r="C1194" t="str">
            <v>名倉　英紀</v>
          </cell>
          <cell r="I1194" t="str">
            <v>美山　博邦</v>
          </cell>
          <cell r="O1194" t="str">
            <v>（美山　博邦）</v>
          </cell>
        </row>
        <row r="1195">
          <cell r="A1195">
            <v>63463</v>
          </cell>
          <cell r="B1195" t="str">
            <v>関西テレビ放送</v>
          </cell>
          <cell r="C1195" t="str">
            <v>堤田　泰夫</v>
          </cell>
          <cell r="I1195" t="str">
            <v>豊田　喜子</v>
          </cell>
          <cell r="O1195" t="str">
            <v>中邨　卓司</v>
          </cell>
        </row>
        <row r="1196">
          <cell r="A1196">
            <v>63472</v>
          </cell>
          <cell r="B1196" t="str">
            <v>ＴＡＩＹＯ</v>
          </cell>
          <cell r="C1196" t="str">
            <v>古家　繁文</v>
          </cell>
          <cell r="I1196" t="str">
            <v>福田　彰</v>
          </cell>
          <cell r="O1196" t="str">
            <v>（金城　奈美）</v>
          </cell>
        </row>
        <row r="1197">
          <cell r="A1197">
            <v>63491</v>
          </cell>
          <cell r="B1197" t="str">
            <v>ＮＳＤ</v>
          </cell>
          <cell r="C1197" t="str">
            <v>近藤　潔</v>
          </cell>
          <cell r="I1197" t="str">
            <v>石川　恒雄</v>
          </cell>
          <cell r="O1197" t="str">
            <v>三上　正秋</v>
          </cell>
        </row>
        <row r="1198">
          <cell r="A1198">
            <v>63515</v>
          </cell>
          <cell r="B1198" t="str">
            <v>徳洲会</v>
          </cell>
          <cell r="C1198" t="str">
            <v>増田　道彦</v>
          </cell>
          <cell r="I1198" t="str">
            <v>井上　清</v>
          </cell>
        </row>
        <row r="1199">
          <cell r="A1199">
            <v>63533</v>
          </cell>
          <cell r="B1199" t="str">
            <v>生長会</v>
          </cell>
          <cell r="C1199" t="str">
            <v>田口　義丈</v>
          </cell>
          <cell r="I1199" t="str">
            <v>山本　外幸</v>
          </cell>
          <cell r="O1199" t="str">
            <v>岡元　浩尚</v>
          </cell>
        </row>
        <row r="1200">
          <cell r="A1200">
            <v>63589</v>
          </cell>
          <cell r="B1200" t="str">
            <v>キーエンスグループ</v>
          </cell>
          <cell r="C1200" t="str">
            <v>（伊藤　成司）</v>
          </cell>
          <cell r="O1200" t="str">
            <v>（前川　昌範）</v>
          </cell>
        </row>
        <row r="1201">
          <cell r="A1201">
            <v>63598</v>
          </cell>
          <cell r="B1201" t="str">
            <v>ラウンドワン</v>
          </cell>
          <cell r="C1201" t="str">
            <v>杉野　公彦</v>
          </cell>
          <cell r="I1201" t="str">
            <v>五島　隆道</v>
          </cell>
        </row>
        <row r="1202">
          <cell r="A1202">
            <v>63603</v>
          </cell>
          <cell r="B1202" t="str">
            <v>日本イーライリリー</v>
          </cell>
          <cell r="C1202" t="str">
            <v>白江　正明</v>
          </cell>
          <cell r="I1202" t="str">
            <v>佐味谷　久見子</v>
          </cell>
        </row>
        <row r="1203">
          <cell r="A1203">
            <v>63621</v>
          </cell>
          <cell r="B1203" t="str">
            <v>バイエル</v>
          </cell>
          <cell r="C1203" t="str">
            <v>宮田　裕子</v>
          </cell>
          <cell r="I1203" t="str">
            <v>山本　達男</v>
          </cell>
          <cell r="O1203" t="str">
            <v>池田　綾</v>
          </cell>
        </row>
        <row r="1204">
          <cell r="A1204">
            <v>63640</v>
          </cell>
          <cell r="B1204" t="str">
            <v>アストラゼネカ</v>
          </cell>
          <cell r="C1204" t="str">
            <v>小野崎　耕平</v>
          </cell>
          <cell r="I1204" t="str">
            <v>安居　嘉雄</v>
          </cell>
          <cell r="O1204" t="str">
            <v>藤本　幸枝</v>
          </cell>
        </row>
        <row r="1205">
          <cell r="A1205">
            <v>63659</v>
          </cell>
          <cell r="B1205" t="str">
            <v>ペガサス</v>
          </cell>
          <cell r="C1205" t="str">
            <v>（馬場　武彦）</v>
          </cell>
          <cell r="I1205" t="str">
            <v>（田中　恭子）</v>
          </cell>
          <cell r="O1205" t="str">
            <v>（畑　宏一）</v>
          </cell>
        </row>
        <row r="1206">
          <cell r="A1206">
            <v>70087</v>
          </cell>
          <cell r="B1206" t="str">
            <v>東レ</v>
          </cell>
          <cell r="C1206" t="str">
            <v>吉田　久仁彦</v>
          </cell>
          <cell r="I1206" t="str">
            <v>中村　英治</v>
          </cell>
          <cell r="O1206" t="str">
            <v>嶋本　孝廣</v>
          </cell>
        </row>
        <row r="1207">
          <cell r="A1207">
            <v>70096</v>
          </cell>
          <cell r="B1207" t="str">
            <v>滋賀銀行</v>
          </cell>
          <cell r="C1207" t="str">
            <v>小西　哲也</v>
          </cell>
          <cell r="I1207" t="str">
            <v>岩波　孝幸</v>
          </cell>
          <cell r="O1207" t="str">
            <v>古川　利男</v>
          </cell>
        </row>
        <row r="1208">
          <cell r="A1208">
            <v>70166</v>
          </cell>
          <cell r="B1208" t="str">
            <v>綾羽</v>
          </cell>
          <cell r="C1208" t="str">
            <v>日高　勇</v>
          </cell>
          <cell r="I1208" t="str">
            <v>足立　亨</v>
          </cell>
          <cell r="O1208" t="str">
            <v>三原　謙司</v>
          </cell>
        </row>
        <row r="1209">
          <cell r="A1209">
            <v>70175</v>
          </cell>
          <cell r="B1209" t="str">
            <v>日本電気硝子</v>
          </cell>
          <cell r="C1209" t="str">
            <v>阿閉　正美</v>
          </cell>
          <cell r="I1209" t="str">
            <v>江口　新一</v>
          </cell>
          <cell r="O1209" t="str">
            <v>江口　新一</v>
          </cell>
        </row>
        <row r="1210">
          <cell r="A1210">
            <v>70184</v>
          </cell>
          <cell r="B1210" t="str">
            <v>滋賀県自動車</v>
          </cell>
          <cell r="C1210" t="str">
            <v>竹内　貢</v>
          </cell>
          <cell r="I1210" t="str">
            <v>今井　盛夫</v>
          </cell>
        </row>
        <row r="1211">
          <cell r="A1211">
            <v>70193</v>
          </cell>
          <cell r="B1211" t="str">
            <v>平和堂</v>
          </cell>
          <cell r="C1211" t="str">
            <v>木村　正人</v>
          </cell>
          <cell r="I1211" t="str">
            <v>八田　林一郎</v>
          </cell>
          <cell r="O1211" t="str">
            <v>西村　浩之</v>
          </cell>
        </row>
        <row r="1212">
          <cell r="A1212">
            <v>70209</v>
          </cell>
          <cell r="B1212" t="str">
            <v>滋賀県農協</v>
          </cell>
          <cell r="C1212" t="str">
            <v>万木　敏昭</v>
          </cell>
          <cell r="E1212" t="str">
            <v>但馬　甚一</v>
          </cell>
          <cell r="F1212" t="str">
            <v>副理事長</v>
          </cell>
          <cell r="I1212" t="str">
            <v>山本　長孝</v>
          </cell>
          <cell r="O1212" t="str">
            <v>清水　貞良</v>
          </cell>
        </row>
        <row r="1213">
          <cell r="A1213">
            <v>71011</v>
          </cell>
          <cell r="B1213" t="str">
            <v>グンゼ</v>
          </cell>
          <cell r="C1213" t="str">
            <v>赤瀬　康宏</v>
          </cell>
          <cell r="I1213" t="str">
            <v>小林　修二</v>
          </cell>
          <cell r="O1213" t="str">
            <v>木下　直行</v>
          </cell>
        </row>
        <row r="1214">
          <cell r="A1214">
            <v>71021</v>
          </cell>
          <cell r="B1214" t="str">
            <v>島津製作所</v>
          </cell>
          <cell r="C1214" t="str">
            <v>藤井　浩之</v>
          </cell>
          <cell r="I1214" t="str">
            <v>平田　権一郎</v>
          </cell>
          <cell r="O1214" t="str">
            <v>斎藤　章</v>
          </cell>
        </row>
        <row r="1215">
          <cell r="A1215">
            <v>71067</v>
          </cell>
          <cell r="B1215" t="str">
            <v>ジーエス・ユアサ</v>
          </cell>
          <cell r="C1215" t="str">
            <v>倉垣　雅英</v>
          </cell>
          <cell r="I1215" t="str">
            <v>中辻　和弥</v>
          </cell>
          <cell r="O1215" t="str">
            <v>山田　隆司</v>
          </cell>
        </row>
        <row r="1216">
          <cell r="A1216">
            <v>71146</v>
          </cell>
          <cell r="B1216" t="str">
            <v>第一工業製薬</v>
          </cell>
          <cell r="C1216" t="str">
            <v>佐藤　眞平</v>
          </cell>
          <cell r="I1216" t="str">
            <v>藤野　重治</v>
          </cell>
        </row>
        <row r="1217">
          <cell r="A1217">
            <v>71304</v>
          </cell>
          <cell r="B1217" t="str">
            <v>京都銀行</v>
          </cell>
          <cell r="C1217" t="str">
            <v>土井　伸宏</v>
          </cell>
          <cell r="I1217" t="str">
            <v>西澤　耕</v>
          </cell>
          <cell r="O1217" t="str">
            <v>大久保　裕幸</v>
          </cell>
        </row>
        <row r="1218">
          <cell r="A1218">
            <v>71331</v>
          </cell>
          <cell r="B1218" t="str">
            <v>日新電機</v>
          </cell>
          <cell r="C1218" t="str">
            <v>稲田　道雄</v>
          </cell>
          <cell r="I1218" t="str">
            <v>加藤　博之</v>
          </cell>
          <cell r="O1218" t="str">
            <v>桑山　裕明</v>
          </cell>
        </row>
        <row r="1219">
          <cell r="A1219">
            <v>71350</v>
          </cell>
          <cell r="B1219" t="str">
            <v>京都織物卸商</v>
          </cell>
          <cell r="C1219" t="str">
            <v>房本　清次</v>
          </cell>
          <cell r="I1219" t="str">
            <v>竹下　定則</v>
          </cell>
        </row>
        <row r="1220">
          <cell r="A1220">
            <v>71369</v>
          </cell>
          <cell r="B1220" t="str">
            <v>宝グループ</v>
          </cell>
          <cell r="C1220" t="str">
            <v>柿本　敏男</v>
          </cell>
          <cell r="I1220" t="str">
            <v>岡根　孝男</v>
          </cell>
          <cell r="O1220" t="str">
            <v>松井　光子</v>
          </cell>
        </row>
        <row r="1221">
          <cell r="A1221">
            <v>71378</v>
          </cell>
          <cell r="B1221" t="str">
            <v>京都自動車</v>
          </cell>
          <cell r="C1221" t="str">
            <v>西村　勇</v>
          </cell>
          <cell r="I1221" t="str">
            <v>仁科　孝</v>
          </cell>
        </row>
        <row r="1222">
          <cell r="A1222">
            <v>71387</v>
          </cell>
          <cell r="B1222" t="str">
            <v>オムロン</v>
          </cell>
          <cell r="C1222" t="str">
            <v>日戸　興史</v>
          </cell>
          <cell r="I1222" t="str">
            <v>青山　茂生</v>
          </cell>
          <cell r="O1222" t="str">
            <v>杉澤　義則</v>
          </cell>
        </row>
        <row r="1223">
          <cell r="A1223">
            <v>71396</v>
          </cell>
          <cell r="B1223" t="str">
            <v>京都新聞</v>
          </cell>
          <cell r="C1223" t="str">
            <v>白石　方一</v>
          </cell>
          <cell r="I1223" t="str">
            <v>上野　孝司</v>
          </cell>
          <cell r="O1223" t="str">
            <v>藤田　啓治</v>
          </cell>
        </row>
        <row r="1224">
          <cell r="A1224">
            <v>71401</v>
          </cell>
          <cell r="B1224" t="str">
            <v>ニチコン</v>
          </cell>
          <cell r="C1224" t="str">
            <v>岩佐　譽</v>
          </cell>
          <cell r="I1224" t="str">
            <v>磯田　雅昭</v>
          </cell>
        </row>
        <row r="1225">
          <cell r="A1225">
            <v>71448</v>
          </cell>
          <cell r="B1225" t="str">
            <v>村田製作所</v>
          </cell>
          <cell r="C1225" t="str">
            <v>宮本　隆二</v>
          </cell>
          <cell r="I1225" t="str">
            <v>越田　修</v>
          </cell>
          <cell r="O1225" t="str">
            <v>辨崎　清隆</v>
          </cell>
        </row>
        <row r="1226">
          <cell r="A1226">
            <v>71457</v>
          </cell>
          <cell r="B1226" t="str">
            <v>日本輸送機</v>
          </cell>
          <cell r="C1226" t="str">
            <v>灰﨑　恭一</v>
          </cell>
          <cell r="I1226" t="str">
            <v>内藤　建</v>
          </cell>
        </row>
        <row r="1227">
          <cell r="A1227">
            <v>71466</v>
          </cell>
          <cell r="B1227" t="str">
            <v>日本新薬</v>
          </cell>
          <cell r="C1227" t="str">
            <v>由良　能郎</v>
          </cell>
          <cell r="I1227" t="str">
            <v>松尾　良二</v>
          </cell>
          <cell r="O1227" t="str">
            <v>小林　忍</v>
          </cell>
        </row>
        <row r="1228">
          <cell r="A1228">
            <v>71475</v>
          </cell>
          <cell r="B1228" t="str">
            <v>京都信用金庫</v>
          </cell>
          <cell r="C1228" t="str">
            <v>榊田　隆之</v>
          </cell>
          <cell r="I1228" t="str">
            <v>丸山　芳則</v>
          </cell>
        </row>
        <row r="1229">
          <cell r="A1229">
            <v>71484</v>
          </cell>
          <cell r="B1229" t="str">
            <v>村田機械</v>
          </cell>
          <cell r="C1229" t="str">
            <v>武田　靖史</v>
          </cell>
          <cell r="I1229" t="str">
            <v>細見　昌弘</v>
          </cell>
          <cell r="O1229" t="str">
            <v>山田　裕一</v>
          </cell>
        </row>
        <row r="1230">
          <cell r="A1230">
            <v>71493</v>
          </cell>
          <cell r="B1230" t="str">
            <v>京都中央信用金庫</v>
          </cell>
          <cell r="C1230" t="str">
            <v>布垣　豊</v>
          </cell>
          <cell r="I1230" t="str">
            <v>望月　弘</v>
          </cell>
          <cell r="O1230" t="str">
            <v>澤田　恭明</v>
          </cell>
          <cell r="P1230" t="str">
            <v>事務次長</v>
          </cell>
          <cell r="Q1230" t="str">
            <v>斎藤　正年</v>
          </cell>
        </row>
        <row r="1231">
          <cell r="A1231">
            <v>71509</v>
          </cell>
          <cell r="B1231" t="str">
            <v>ワコール</v>
          </cell>
          <cell r="C1231" t="str">
            <v>山口　雅史</v>
          </cell>
          <cell r="I1231" t="str">
            <v>中島　善行</v>
          </cell>
          <cell r="O1231" t="str">
            <v>西村　茂勝</v>
          </cell>
        </row>
        <row r="1232">
          <cell r="A1232">
            <v>71518</v>
          </cell>
          <cell r="B1232" t="str">
            <v>三洋化成工業</v>
          </cell>
          <cell r="C1232" t="str">
            <v>川井　実</v>
          </cell>
          <cell r="I1232" t="str">
            <v>草野　和夫</v>
          </cell>
        </row>
        <row r="1233">
          <cell r="A1233">
            <v>71527</v>
          </cell>
          <cell r="B1233" t="str">
            <v>京都府農協</v>
          </cell>
          <cell r="C1233" t="str">
            <v>中川　泰宏</v>
          </cell>
          <cell r="I1233" t="str">
            <v>井上　修男</v>
          </cell>
          <cell r="O1233" t="str">
            <v>鏡島　正信</v>
          </cell>
        </row>
        <row r="1234">
          <cell r="A1234">
            <v>71554</v>
          </cell>
          <cell r="B1234" t="str">
            <v>近畿しんきん</v>
          </cell>
          <cell r="C1234" t="str">
            <v>香山　正人</v>
          </cell>
          <cell r="I1234" t="str">
            <v>森　武史</v>
          </cell>
          <cell r="O1234" t="str">
            <v>森　武史</v>
          </cell>
        </row>
        <row r="1235">
          <cell r="A1235">
            <v>71563</v>
          </cell>
          <cell r="B1235" t="str">
            <v>ＳＧホールディングスグループ</v>
          </cell>
          <cell r="C1235" t="str">
            <v>佐川　光</v>
          </cell>
          <cell r="I1235" t="str">
            <v>新谷　元司</v>
          </cell>
          <cell r="O1235" t="str">
            <v>城山　和子</v>
          </cell>
        </row>
        <row r="1236">
          <cell r="A1236">
            <v>71581</v>
          </cell>
          <cell r="B1236" t="str">
            <v>堀場製作所</v>
          </cell>
          <cell r="C1236" t="str">
            <v>佐藤　文俊</v>
          </cell>
          <cell r="I1236" t="str">
            <v>高田　守</v>
          </cell>
        </row>
        <row r="1237">
          <cell r="A1237">
            <v>71606</v>
          </cell>
          <cell r="B1237" t="str">
            <v>アイフル</v>
          </cell>
          <cell r="C1237" t="str">
            <v>佐藤　正之</v>
          </cell>
          <cell r="I1237" t="str">
            <v>福田　粧郎</v>
          </cell>
          <cell r="O1237" t="str">
            <v>中西　正弥</v>
          </cell>
        </row>
        <row r="1238">
          <cell r="A1238">
            <v>71624</v>
          </cell>
          <cell r="B1238" t="str">
            <v>ＣＮＣグループ</v>
          </cell>
          <cell r="C1238" t="str">
            <v>清水　俊雄</v>
          </cell>
          <cell r="I1238" t="str">
            <v>中尾　昭雄</v>
          </cell>
          <cell r="O1238" t="str">
            <v>岡田　龍介</v>
          </cell>
        </row>
        <row r="1239">
          <cell r="A1239">
            <v>71633</v>
          </cell>
          <cell r="B1239" t="str">
            <v>トータルビューティー</v>
          </cell>
          <cell r="C1239" t="str">
            <v>吉村　栄義</v>
          </cell>
          <cell r="O1239" t="str">
            <v>岡地　奈保美</v>
          </cell>
        </row>
        <row r="1240">
          <cell r="A1240">
            <v>73054</v>
          </cell>
          <cell r="B1240" t="str">
            <v>住友ゴム工業</v>
          </cell>
          <cell r="C1240" t="str">
            <v>田中　宏明</v>
          </cell>
          <cell r="I1240" t="str">
            <v>戎野　正洋</v>
          </cell>
          <cell r="O1240" t="str">
            <v>松山　靖子</v>
          </cell>
        </row>
        <row r="1241">
          <cell r="A1241">
            <v>73063</v>
          </cell>
          <cell r="B1241" t="str">
            <v>小泉製麻</v>
          </cell>
          <cell r="C1241" t="str">
            <v>波多　達也</v>
          </cell>
          <cell r="I1241" t="str">
            <v>上田　博美</v>
          </cell>
          <cell r="O1241" t="str">
            <v>藪木　さおり</v>
          </cell>
          <cell r="P1241" t="str">
            <v>事務長代理</v>
          </cell>
        </row>
        <row r="1242">
          <cell r="A1242">
            <v>73124</v>
          </cell>
          <cell r="B1242" t="str">
            <v>川崎重工業</v>
          </cell>
          <cell r="C1242" t="str">
            <v>成松　郁廣</v>
          </cell>
          <cell r="D1242" t="str">
            <v>H26.4～</v>
          </cell>
          <cell r="I1242" t="str">
            <v>太田　恵三</v>
          </cell>
        </row>
        <row r="1243">
          <cell r="A1243">
            <v>73133</v>
          </cell>
          <cell r="B1243" t="str">
            <v>神戸製鋼所</v>
          </cell>
          <cell r="C1243" t="str">
            <v>中村　学</v>
          </cell>
          <cell r="I1243" t="str">
            <v>北川　喜久</v>
          </cell>
          <cell r="O1243" t="str">
            <v>小北　紕砂夫</v>
          </cell>
        </row>
        <row r="1244">
          <cell r="A1244">
            <v>73240</v>
          </cell>
          <cell r="B1244" t="str">
            <v>兵庫県運輸業</v>
          </cell>
          <cell r="C1244" t="str">
            <v>松原　丈夫</v>
          </cell>
          <cell r="I1244" t="str">
            <v>船引　清彦</v>
          </cell>
          <cell r="O1244" t="str">
            <v>大西　正敏</v>
          </cell>
        </row>
        <row r="1245">
          <cell r="A1245">
            <v>73277</v>
          </cell>
          <cell r="B1245" t="str">
            <v>阪神内燃機工業</v>
          </cell>
          <cell r="C1245" t="str">
            <v>眞野　啓久</v>
          </cell>
          <cell r="I1245" t="str">
            <v>原口　浩</v>
          </cell>
          <cell r="O1245" t="str">
            <v>玉井　伸昌</v>
          </cell>
        </row>
        <row r="1246">
          <cell r="A1246">
            <v>73286</v>
          </cell>
          <cell r="B1246" t="str">
            <v>新明和工業</v>
          </cell>
          <cell r="C1246" t="str">
            <v>遠藤　圭介</v>
          </cell>
          <cell r="I1246" t="str">
            <v>難波　啓介</v>
          </cell>
        </row>
        <row r="1247">
          <cell r="A1247">
            <v>73295</v>
          </cell>
          <cell r="B1247" t="str">
            <v>神栄</v>
          </cell>
          <cell r="C1247" t="str">
            <v>佐塚　直隆</v>
          </cell>
          <cell r="I1247" t="str">
            <v>大竹　輝雄</v>
          </cell>
        </row>
        <row r="1248">
          <cell r="A1248">
            <v>73417</v>
          </cell>
          <cell r="B1248" t="str">
            <v>みづほ</v>
          </cell>
          <cell r="C1248" t="str">
            <v>北嶋　一郎</v>
          </cell>
          <cell r="I1248" t="str">
            <v>中谷 善幸</v>
          </cell>
          <cell r="O1248" t="str">
            <v>白石　研</v>
          </cell>
        </row>
        <row r="1249">
          <cell r="A1249">
            <v>73435</v>
          </cell>
          <cell r="B1249" t="str">
            <v>山陽電鉄</v>
          </cell>
          <cell r="C1249" t="str">
            <v>荒木　素直</v>
          </cell>
          <cell r="I1249" t="str">
            <v>芝池　裕幸</v>
          </cell>
          <cell r="O1249" t="str">
            <v>森　洋子</v>
          </cell>
        </row>
        <row r="1250">
          <cell r="A1250">
            <v>73444</v>
          </cell>
          <cell r="B1250" t="str">
            <v>大阪機工</v>
          </cell>
          <cell r="C1250" t="str">
            <v>野村　泰助</v>
          </cell>
          <cell r="I1250" t="str">
            <v>雨森　博司</v>
          </cell>
        </row>
        <row r="1251">
          <cell r="A1251">
            <v>73453</v>
          </cell>
          <cell r="B1251" t="str">
            <v>東洋機械金属</v>
          </cell>
          <cell r="C1251" t="str">
            <v>二見　泰博</v>
          </cell>
          <cell r="I1251" t="str">
            <v>森　　幸雄</v>
          </cell>
        </row>
        <row r="1252">
          <cell r="A1252">
            <v>73505</v>
          </cell>
          <cell r="B1252" t="str">
            <v>神戸電鉄</v>
          </cell>
          <cell r="C1252" t="str">
            <v>藤原　芳明</v>
          </cell>
          <cell r="I1252" t="str">
            <v>中谷　康一郎</v>
          </cell>
          <cell r="O1252" t="str">
            <v>小野　貞治</v>
          </cell>
        </row>
        <row r="1253">
          <cell r="A1253">
            <v>73514</v>
          </cell>
          <cell r="B1253" t="str">
            <v>神戸新聞</v>
          </cell>
          <cell r="C1253" t="str">
            <v>織戸　新</v>
          </cell>
          <cell r="E1253" t="str">
            <v>川嶋　正明</v>
          </cell>
          <cell r="F1253" t="str">
            <v>専務理事</v>
          </cell>
          <cell r="I1253" t="str">
            <v>桃田　武司</v>
          </cell>
          <cell r="O1253" t="str">
            <v>春名　正浩</v>
          </cell>
        </row>
        <row r="1254">
          <cell r="A1254">
            <v>73532</v>
          </cell>
          <cell r="B1254" t="str">
            <v>住友精化</v>
          </cell>
          <cell r="C1254" t="str">
            <v>廣野　泰三</v>
          </cell>
          <cell r="I1254" t="str">
            <v>篠田　猛</v>
          </cell>
        </row>
        <row r="1255">
          <cell r="A1255">
            <v>73541</v>
          </cell>
          <cell r="B1255" t="str">
            <v>多木</v>
          </cell>
          <cell r="C1255" t="str">
            <v>長濱　繁夫</v>
          </cell>
          <cell r="I1255" t="str">
            <v>正木　貴久</v>
          </cell>
          <cell r="O1255" t="str">
            <v>井口　繁雄</v>
          </cell>
        </row>
        <row r="1256">
          <cell r="A1256">
            <v>73602</v>
          </cell>
          <cell r="B1256" t="str">
            <v>兼松</v>
          </cell>
          <cell r="C1256" t="str">
            <v>村尾　哲朗</v>
          </cell>
          <cell r="I1256" t="str">
            <v>石岡　貴彦</v>
          </cell>
          <cell r="O1256" t="str">
            <v>佐藤　強</v>
          </cell>
        </row>
        <row r="1257">
          <cell r="A1257">
            <v>73611</v>
          </cell>
          <cell r="B1257" t="str">
            <v>ＪＦＥ</v>
          </cell>
          <cell r="C1257" t="str">
            <v>寺畑　雅史</v>
          </cell>
          <cell r="E1257" t="str">
            <v>伊藤　誠</v>
          </cell>
          <cell r="F1257" t="str">
            <v>理事長代理</v>
          </cell>
          <cell r="I1257" t="str">
            <v>伊藤　誠</v>
          </cell>
          <cell r="O1257" t="str">
            <v>川端　正敏</v>
          </cell>
        </row>
        <row r="1258">
          <cell r="A1258">
            <v>73658</v>
          </cell>
          <cell r="B1258" t="str">
            <v>ＮＴＮ</v>
          </cell>
          <cell r="C1258" t="str">
            <v>大橋　啓二</v>
          </cell>
          <cell r="I1258" t="str">
            <v>中南　孝志</v>
          </cell>
          <cell r="O1258" t="str">
            <v>伊藤　政彦</v>
          </cell>
        </row>
        <row r="1259">
          <cell r="A1259">
            <v>73676</v>
          </cell>
          <cell r="B1259" t="str">
            <v>サニーピア</v>
          </cell>
          <cell r="C1259" t="str">
            <v>久保　昌三</v>
          </cell>
          <cell r="I1259" t="str">
            <v>小堀　邦明</v>
          </cell>
          <cell r="O1259" t="str">
            <v>鳥生　茂樹</v>
          </cell>
        </row>
        <row r="1260">
          <cell r="A1260">
            <v>73694</v>
          </cell>
          <cell r="B1260" t="str">
            <v>大和製衡</v>
          </cell>
          <cell r="C1260" t="str">
            <v>藤原　一郎</v>
          </cell>
          <cell r="I1260" t="str">
            <v>神吉　幸則</v>
          </cell>
          <cell r="O1260" t="str">
            <v>勢田　洋子</v>
          </cell>
        </row>
        <row r="1261">
          <cell r="A1261">
            <v>73700</v>
          </cell>
          <cell r="B1261" t="str">
            <v>兵庫県信用金庫</v>
          </cell>
          <cell r="C1261" t="str">
            <v>園田　和彦</v>
          </cell>
          <cell r="I1261" t="str">
            <v>本多　俊彦</v>
          </cell>
          <cell r="O1261" t="str">
            <v>飯島　景子</v>
          </cell>
        </row>
        <row r="1262">
          <cell r="A1262">
            <v>73719</v>
          </cell>
          <cell r="B1262" t="str">
            <v>日本山村硝子</v>
          </cell>
          <cell r="C1262" t="str">
            <v>水田　好彦</v>
          </cell>
          <cell r="I1262" t="str">
            <v>古曵　広徳</v>
          </cell>
          <cell r="O1262" t="str">
            <v>中邨　正憲</v>
          </cell>
        </row>
        <row r="1263">
          <cell r="A1263">
            <v>73755</v>
          </cell>
          <cell r="B1263" t="str">
            <v>関西ペイント</v>
          </cell>
          <cell r="C1263" t="str">
            <v>太田　正信</v>
          </cell>
          <cell r="I1263" t="str">
            <v>永原　一志</v>
          </cell>
          <cell r="O1263" t="str">
            <v>松村　哲男</v>
          </cell>
        </row>
        <row r="1264">
          <cell r="A1264">
            <v>73764</v>
          </cell>
          <cell r="B1264" t="str">
            <v>ナブテスコグループ</v>
          </cell>
          <cell r="C1264" t="str">
            <v>中村　賢一</v>
          </cell>
          <cell r="I1264" t="str">
            <v>田井　照章</v>
          </cell>
        </row>
        <row r="1265">
          <cell r="A1265">
            <v>73773</v>
          </cell>
          <cell r="B1265" t="str">
            <v>山陽特殊製鋼</v>
          </cell>
          <cell r="C1265" t="str">
            <v>黒石　忍</v>
          </cell>
          <cell r="I1265" t="str">
            <v>山田　豊</v>
          </cell>
          <cell r="O1265" t="str">
            <v>山田　豊</v>
          </cell>
        </row>
        <row r="1266">
          <cell r="A1266">
            <v>73782</v>
          </cell>
          <cell r="B1266" t="str">
            <v>日本毛織</v>
          </cell>
          <cell r="C1266" t="str">
            <v>松本　佳也</v>
          </cell>
          <cell r="I1266" t="str">
            <v>松尾　美恵子</v>
          </cell>
          <cell r="O1266" t="str">
            <v>松尾　美恵子</v>
          </cell>
        </row>
        <row r="1267">
          <cell r="A1267">
            <v>73807</v>
          </cell>
          <cell r="B1267" t="str">
            <v>三ツ星ベルト</v>
          </cell>
          <cell r="C1267" t="str">
            <v>石本　邦夫</v>
          </cell>
          <cell r="I1267" t="str">
            <v>高木　賢一</v>
          </cell>
          <cell r="O1267" t="str">
            <v>前川　正則</v>
          </cell>
        </row>
        <row r="1268">
          <cell r="A1268">
            <v>73816</v>
          </cell>
          <cell r="B1268" t="str">
            <v>シバタ工業</v>
          </cell>
          <cell r="C1268" t="str">
            <v>板崎　聡</v>
          </cell>
          <cell r="I1268" t="str">
            <v>今田　茂樹</v>
          </cell>
        </row>
        <row r="1269">
          <cell r="A1269">
            <v>73825</v>
          </cell>
          <cell r="B1269" t="str">
            <v>虹技</v>
          </cell>
          <cell r="C1269" t="str">
            <v>井上　文男</v>
          </cell>
          <cell r="I1269" t="str">
            <v>高橋　誠</v>
          </cell>
        </row>
        <row r="1270">
          <cell r="A1270">
            <v>73843</v>
          </cell>
          <cell r="B1270" t="str">
            <v>バンドー化学</v>
          </cell>
          <cell r="C1270" t="str">
            <v>松尾　聡</v>
          </cell>
          <cell r="I1270" t="str">
            <v>小西　啓司</v>
          </cell>
          <cell r="O1270" t="str">
            <v>月岡　宏</v>
          </cell>
        </row>
        <row r="1271">
          <cell r="A1271">
            <v>73852</v>
          </cell>
          <cell r="B1271" t="str">
            <v>日工</v>
          </cell>
          <cell r="C1271" t="str">
            <v>桜井　裕之</v>
          </cell>
          <cell r="I1271" t="str">
            <v>柏木　一郎</v>
          </cell>
          <cell r="O1271" t="str">
            <v>柏木　一郎</v>
          </cell>
        </row>
        <row r="1272">
          <cell r="A1272">
            <v>73871</v>
          </cell>
          <cell r="B1272" t="str">
            <v>コープこうべ</v>
          </cell>
          <cell r="C1272" t="str">
            <v>石川　勝也</v>
          </cell>
          <cell r="D1272" t="str">
            <v>H26～</v>
          </cell>
          <cell r="I1272" t="str">
            <v>江見　いづみ</v>
          </cell>
          <cell r="O1272" t="str">
            <v>馬渕　明美</v>
          </cell>
        </row>
        <row r="1273">
          <cell r="A1273">
            <v>73880</v>
          </cell>
          <cell r="B1273" t="str">
            <v>ノザワ</v>
          </cell>
          <cell r="C1273" t="str">
            <v>三原　伸夫</v>
          </cell>
          <cell r="I1273" t="str">
            <v>馬場　裕司</v>
          </cell>
        </row>
        <row r="1274">
          <cell r="A1274">
            <v>73899</v>
          </cell>
          <cell r="B1274" t="str">
            <v>宝塚歌劇</v>
          </cell>
          <cell r="C1274" t="str">
            <v>（小林　公一）</v>
          </cell>
          <cell r="I1274" t="str">
            <v>（樫原　幸英）</v>
          </cell>
          <cell r="O1274" t="str">
            <v>（荒木　薫）</v>
          </cell>
        </row>
        <row r="1275">
          <cell r="A1275">
            <v>73904</v>
          </cell>
          <cell r="B1275" t="str">
            <v>兵庫トヨタ自動車</v>
          </cell>
          <cell r="C1275" t="str">
            <v>瀧川　博司</v>
          </cell>
          <cell r="I1275" t="str">
            <v>大西　敏郎</v>
          </cell>
          <cell r="O1275" t="str">
            <v>西海　栄索</v>
          </cell>
        </row>
        <row r="1276">
          <cell r="A1276">
            <v>73913</v>
          </cell>
          <cell r="B1276" t="str">
            <v>神戸貿易</v>
          </cell>
          <cell r="C1276" t="str">
            <v>新　尚一</v>
          </cell>
          <cell r="I1276" t="str">
            <v>栗林　喜佐夫</v>
          </cell>
        </row>
        <row r="1277">
          <cell r="A1277">
            <v>73922</v>
          </cell>
          <cell r="B1277" t="str">
            <v>伊藤ハム</v>
          </cell>
          <cell r="C1277" t="str">
            <v>（中島　壽徳）</v>
          </cell>
          <cell r="I1277" t="str">
            <v>（辺見　雅弘）</v>
          </cell>
          <cell r="O1277" t="str">
            <v>（東井　豊）</v>
          </cell>
        </row>
        <row r="1278">
          <cell r="A1278">
            <v>73931</v>
          </cell>
          <cell r="B1278" t="str">
            <v>兵庫県石油</v>
          </cell>
          <cell r="C1278" t="str">
            <v>横田　昌彦</v>
          </cell>
          <cell r="I1278" t="str">
            <v>山内　正敏</v>
          </cell>
        </row>
        <row r="1279">
          <cell r="A1279">
            <v>73950</v>
          </cell>
          <cell r="B1279" t="str">
            <v>ダイエー</v>
          </cell>
          <cell r="C1279" t="str">
            <v>玉虫　俊夫</v>
          </cell>
          <cell r="I1279" t="str">
            <v>簗瀬　誠</v>
          </cell>
          <cell r="O1279" t="str">
            <v>廣瀬　成厚</v>
          </cell>
          <cell r="P1279" t="str">
            <v>事務局長</v>
          </cell>
        </row>
        <row r="1280">
          <cell r="A1280">
            <v>73969</v>
          </cell>
          <cell r="B1280" t="str">
            <v>みなと銀行</v>
          </cell>
          <cell r="C1280" t="str">
            <v>近藤　智彦</v>
          </cell>
          <cell r="I1280" t="str">
            <v>東内　克博</v>
          </cell>
          <cell r="O1280" t="str">
            <v>寺田　礼仁</v>
          </cell>
        </row>
        <row r="1281">
          <cell r="A1281">
            <v>73987</v>
          </cell>
          <cell r="B1281" t="str">
            <v>兵庫自動車販売店</v>
          </cell>
          <cell r="C1281" t="str">
            <v>古波蔵　豊</v>
          </cell>
          <cell r="I1281" t="str">
            <v>山本　俊博</v>
          </cell>
          <cell r="O1281" t="str">
            <v>中村　昇</v>
          </cell>
        </row>
        <row r="1282">
          <cell r="A1282">
            <v>73996</v>
          </cell>
          <cell r="B1282" t="str">
            <v>古野電気</v>
          </cell>
          <cell r="C1282" t="str">
            <v>大矢　智資</v>
          </cell>
          <cell r="I1282" t="str">
            <v>山内　豊弘</v>
          </cell>
        </row>
        <row r="1283">
          <cell r="A1283">
            <v>74007</v>
          </cell>
          <cell r="B1283" t="str">
            <v>極東開発</v>
          </cell>
          <cell r="C1283" t="str">
            <v>櫻井　晃</v>
          </cell>
          <cell r="D1283" t="str">
            <v>H26～</v>
          </cell>
          <cell r="I1283" t="str">
            <v>田中　嘉弘</v>
          </cell>
        </row>
        <row r="1284">
          <cell r="A1284">
            <v>74016</v>
          </cell>
          <cell r="B1284" t="str">
            <v>兵庫県建築</v>
          </cell>
          <cell r="C1284" t="str">
            <v>森　長義</v>
          </cell>
          <cell r="I1284" t="str">
            <v>山内　明治</v>
          </cell>
          <cell r="O1284" t="str">
            <v>佐藤　勇</v>
          </cell>
        </row>
        <row r="1285">
          <cell r="A1285">
            <v>74052</v>
          </cell>
          <cell r="B1285" t="str">
            <v>ネスレ</v>
          </cell>
          <cell r="C1285" t="str">
            <v>渡辺　正人</v>
          </cell>
          <cell r="I1285" t="str">
            <v>森　貞律</v>
          </cell>
          <cell r="O1285" t="str">
            <v>新崎　高司</v>
          </cell>
        </row>
        <row r="1286">
          <cell r="A1286">
            <v>74071</v>
          </cell>
          <cell r="B1286" t="str">
            <v>神戸機械金属</v>
          </cell>
          <cell r="C1286" t="str">
            <v>鶴井　龍市</v>
          </cell>
          <cell r="I1286" t="str">
            <v>恵美　茂</v>
          </cell>
          <cell r="O1286" t="str">
            <v>井原　和夫</v>
          </cell>
        </row>
        <row r="1287">
          <cell r="A1287">
            <v>74080</v>
          </cell>
          <cell r="B1287" t="str">
            <v>尼崎機械金属</v>
          </cell>
          <cell r="C1287" t="str">
            <v>池邉　善夫</v>
          </cell>
          <cell r="I1287" t="str">
            <v>井上　裕士</v>
          </cell>
          <cell r="O1287" t="str">
            <v>田原　則昭</v>
          </cell>
        </row>
        <row r="1288">
          <cell r="A1288">
            <v>74099</v>
          </cell>
          <cell r="B1288" t="str">
            <v>東リ</v>
          </cell>
          <cell r="C1288" t="str">
            <v>鈴木　潤</v>
          </cell>
          <cell r="I1288" t="str">
            <v>寺西　啓一</v>
          </cell>
          <cell r="O1288" t="str">
            <v>奥田　忠和</v>
          </cell>
        </row>
        <row r="1289">
          <cell r="A1289">
            <v>74104</v>
          </cell>
          <cell r="B1289" t="str">
            <v>ワールド</v>
          </cell>
          <cell r="C1289" t="str">
            <v>三宅　敦</v>
          </cell>
          <cell r="I1289" t="str">
            <v>横山　均</v>
          </cell>
          <cell r="O1289" t="str">
            <v>香賀登　弘一</v>
          </cell>
        </row>
        <row r="1290">
          <cell r="A1290">
            <v>74113</v>
          </cell>
          <cell r="B1290" t="str">
            <v>ノーリツ</v>
          </cell>
          <cell r="C1290" t="str">
            <v>金田　友三郎</v>
          </cell>
          <cell r="I1290" t="str">
            <v>（大賀　享）</v>
          </cell>
          <cell r="O1290" t="str">
            <v>（清水　宏昭）</v>
          </cell>
        </row>
        <row r="1291">
          <cell r="A1291">
            <v>74122</v>
          </cell>
          <cell r="B1291" t="str">
            <v>ノバルティス</v>
          </cell>
          <cell r="C1291" t="str">
            <v>赤羽　治幸</v>
          </cell>
          <cell r="I1291" t="str">
            <v>日野　聖</v>
          </cell>
          <cell r="O1291" t="str">
            <v>日野　聖</v>
          </cell>
        </row>
        <row r="1292">
          <cell r="A1292">
            <v>74131</v>
          </cell>
          <cell r="B1292" t="str">
            <v>大真空</v>
          </cell>
          <cell r="C1292" t="str">
            <v>田中　哲郎</v>
          </cell>
          <cell r="I1292" t="str">
            <v>田中　一矢</v>
          </cell>
          <cell r="O1292" t="str">
            <v>（三須  芳子）</v>
          </cell>
        </row>
        <row r="1293">
          <cell r="A1293">
            <v>74150</v>
          </cell>
          <cell r="B1293" t="str">
            <v>ユーシーシー</v>
          </cell>
          <cell r="C1293" t="str">
            <v>河本　篤</v>
          </cell>
          <cell r="I1293" t="str">
            <v>松田　晋一</v>
          </cell>
          <cell r="O1293" t="str">
            <v>宇坪　直樹</v>
          </cell>
        </row>
        <row r="1294">
          <cell r="A1294">
            <v>74169</v>
          </cell>
          <cell r="B1294" t="str">
            <v>尼崎信用金庫</v>
          </cell>
          <cell r="C1294" t="str">
            <v>山崎　正純</v>
          </cell>
          <cell r="I1294" t="str">
            <v>下山　昇</v>
          </cell>
          <cell r="O1294" t="str">
            <v>福田　純也</v>
          </cell>
        </row>
        <row r="1295">
          <cell r="A1295">
            <v>74178</v>
          </cell>
          <cell r="B1295" t="str">
            <v>ジャヴァグループ</v>
          </cell>
          <cell r="C1295" t="str">
            <v>岡本　吉史</v>
          </cell>
          <cell r="I1295" t="str">
            <v>松原　治朗</v>
          </cell>
          <cell r="O1295" t="str">
            <v>橋本　哲也</v>
          </cell>
        </row>
        <row r="1296">
          <cell r="A1296">
            <v>76021</v>
          </cell>
          <cell r="B1296" t="str">
            <v>南都銀行</v>
          </cell>
          <cell r="C1296" t="str">
            <v>松岡　弘樹</v>
          </cell>
          <cell r="I1296" t="str">
            <v>河田　光央</v>
          </cell>
          <cell r="O1296" t="str">
            <v>（吉田　秀樹）</v>
          </cell>
        </row>
        <row r="1297">
          <cell r="A1297">
            <v>76040</v>
          </cell>
          <cell r="B1297" t="str">
            <v>天理よろづ相談所</v>
          </cell>
          <cell r="C1297" t="str">
            <v>奥村  秀弘</v>
          </cell>
          <cell r="I1297" t="str">
            <v>伊田　巧</v>
          </cell>
          <cell r="O1297" t="str">
            <v>清水　直信</v>
          </cell>
        </row>
        <row r="1298">
          <cell r="A1298">
            <v>76059</v>
          </cell>
          <cell r="B1298" t="str">
            <v>森精機製作所</v>
          </cell>
          <cell r="C1298" t="str">
            <v>（森　雅彦）</v>
          </cell>
          <cell r="I1298" t="str">
            <v>（佐藤　壽雄）</v>
          </cell>
          <cell r="O1298" t="str">
            <v>（松山　和人）</v>
          </cell>
        </row>
        <row r="1299">
          <cell r="A1299">
            <v>77057</v>
          </cell>
          <cell r="B1299" t="str">
            <v>和歌山染工</v>
          </cell>
          <cell r="C1299" t="str">
            <v>（高垣　博明）</v>
          </cell>
          <cell r="I1299" t="str">
            <v>（松本　卓也）</v>
          </cell>
          <cell r="K1299" t="str">
            <v>（小高　宏之）</v>
          </cell>
          <cell r="L1299" t="str">
            <v>常務理事代行</v>
          </cell>
          <cell r="O1299" t="str">
            <v>（高橋　亨）</v>
          </cell>
        </row>
        <row r="1300">
          <cell r="A1300">
            <v>77136</v>
          </cell>
          <cell r="B1300" t="str">
            <v>紀陽銀行</v>
          </cell>
          <cell r="C1300" t="str">
            <v>松岡　靖之</v>
          </cell>
          <cell r="I1300" t="str">
            <v>上野　隆生</v>
          </cell>
          <cell r="O1300" t="str">
            <v>美濃部　正</v>
          </cell>
        </row>
        <row r="1301">
          <cell r="A1301">
            <v>77163</v>
          </cell>
          <cell r="B1301" t="str">
            <v>住金関係会社</v>
          </cell>
          <cell r="C1301" t="str">
            <v>池田　吉和</v>
          </cell>
          <cell r="I1301" t="str">
            <v>高取　三郎</v>
          </cell>
          <cell r="O1301" t="str">
            <v>向井　茂雄</v>
          </cell>
          <cell r="P1301" t="str">
            <v>事務局長</v>
          </cell>
        </row>
        <row r="1302">
          <cell r="A1302">
            <v>77172</v>
          </cell>
          <cell r="B1302" t="str">
            <v>和歌山県自動車販売店</v>
          </cell>
          <cell r="C1302" t="str">
            <v>東出　明彦</v>
          </cell>
          <cell r="I1302" t="str">
            <v>久嶋　清隆</v>
          </cell>
          <cell r="O1302" t="str">
            <v>田井　喜一</v>
          </cell>
        </row>
        <row r="1303">
          <cell r="A1303">
            <v>77181</v>
          </cell>
          <cell r="B1303" t="str">
            <v>和歌山県農協</v>
          </cell>
          <cell r="C1303" t="str">
            <v>中家　徹</v>
          </cell>
          <cell r="E1303" t="str">
            <v>山崎　龍平</v>
          </cell>
          <cell r="F1303" t="str">
            <v>理事長代理</v>
          </cell>
          <cell r="I1303" t="str">
            <v>丹生　孝弘</v>
          </cell>
          <cell r="O1303" t="str">
            <v>村田　卓洋</v>
          </cell>
        </row>
        <row r="1304">
          <cell r="A1304">
            <v>80031</v>
          </cell>
          <cell r="B1304" t="str">
            <v>鳥取銀行</v>
          </cell>
          <cell r="C1304" t="str">
            <v>（宮崎　正彦）</v>
          </cell>
          <cell r="I1304" t="str">
            <v>（山本　真次）</v>
          </cell>
          <cell r="O1304" t="str">
            <v>（岩本　桂子）</v>
          </cell>
        </row>
        <row r="1305">
          <cell r="A1305">
            <v>81011</v>
          </cell>
          <cell r="B1305" t="str">
            <v>山陰合同銀行</v>
          </cell>
          <cell r="C1305" t="str">
            <v>（久保田　一朗）</v>
          </cell>
          <cell r="I1305" t="str">
            <v>（森　省作）</v>
          </cell>
          <cell r="O1305" t="str">
            <v>（天野　克之）</v>
          </cell>
        </row>
        <row r="1306">
          <cell r="A1306">
            <v>81057</v>
          </cell>
          <cell r="B1306" t="str">
            <v>山陰自動車業</v>
          </cell>
          <cell r="C1306" t="str">
            <v>櫻井　誠己</v>
          </cell>
          <cell r="E1306" t="str">
            <v>小河　守</v>
          </cell>
          <cell r="F1306" t="str">
            <v>理事長代理</v>
          </cell>
          <cell r="I1306" t="str">
            <v>市川　広</v>
          </cell>
        </row>
        <row r="1307">
          <cell r="A1307">
            <v>82028</v>
          </cell>
          <cell r="B1307" t="str">
            <v>三井造船</v>
          </cell>
          <cell r="C1307" t="str">
            <v>鈴木　秀雄</v>
          </cell>
          <cell r="I1307" t="str">
            <v>井坂　森一</v>
          </cell>
        </row>
        <row r="1308">
          <cell r="A1308">
            <v>82091</v>
          </cell>
          <cell r="B1308" t="str">
            <v>品川リフラクトリーズ</v>
          </cell>
          <cell r="C1308" t="str">
            <v>飯田　栄司</v>
          </cell>
          <cell r="I1308" t="str">
            <v>吉久　博満</v>
          </cell>
          <cell r="O1308" t="str">
            <v>永井　登</v>
          </cell>
        </row>
        <row r="1309">
          <cell r="A1309">
            <v>82116</v>
          </cell>
          <cell r="B1309" t="str">
            <v>天満屋</v>
          </cell>
          <cell r="C1309" t="str">
            <v>伊原木　一衛</v>
          </cell>
          <cell r="E1309" t="str">
            <v>楠田　教夫</v>
          </cell>
          <cell r="F1309" t="str">
            <v>理事長代理</v>
          </cell>
          <cell r="I1309" t="str">
            <v>堀瀬　幸弘</v>
          </cell>
          <cell r="O1309" t="str">
            <v>島村　倫子</v>
          </cell>
        </row>
        <row r="1310">
          <cell r="A1310">
            <v>82204</v>
          </cell>
          <cell r="B1310" t="str">
            <v>中国銀行</v>
          </cell>
          <cell r="C1310" t="str">
            <v>宮長　雅人</v>
          </cell>
          <cell r="I1310" t="str">
            <v>原田　直志</v>
          </cell>
          <cell r="O1310" t="str">
            <v>行本　邦宏</v>
          </cell>
        </row>
        <row r="1311">
          <cell r="A1311">
            <v>82241</v>
          </cell>
          <cell r="B1311" t="str">
            <v>倉紡</v>
          </cell>
          <cell r="C1311" t="str">
            <v>岡田　治</v>
          </cell>
          <cell r="I1311" t="str">
            <v>小松　亮</v>
          </cell>
          <cell r="O1311" t="str">
            <v>白神　節郎</v>
          </cell>
        </row>
        <row r="1312">
          <cell r="A1312">
            <v>82278</v>
          </cell>
          <cell r="B1312" t="str">
            <v>岡山県自動車販売</v>
          </cell>
          <cell r="C1312" t="str">
            <v>山口　洋之</v>
          </cell>
          <cell r="I1312" t="str">
            <v>岩崎　清</v>
          </cell>
          <cell r="O1312" t="str">
            <v>脇本　正夫</v>
          </cell>
        </row>
        <row r="1313">
          <cell r="A1313">
            <v>82296</v>
          </cell>
          <cell r="B1313" t="str">
            <v>ベネッセグループ</v>
          </cell>
          <cell r="C1313" t="str">
            <v>八木　智</v>
          </cell>
          <cell r="I1313" t="str">
            <v>中村　和之</v>
          </cell>
          <cell r="O1313" t="str">
            <v>安信　忠義</v>
          </cell>
        </row>
        <row r="1314">
          <cell r="A1314">
            <v>82301</v>
          </cell>
          <cell r="B1314" t="str">
            <v>トマト銀行</v>
          </cell>
          <cell r="C1314" t="str">
            <v>中川　隆進</v>
          </cell>
          <cell r="I1314" t="str">
            <v>武田　敬</v>
          </cell>
        </row>
        <row r="1315">
          <cell r="A1315">
            <v>82311</v>
          </cell>
          <cell r="B1315" t="str">
            <v>倉敷中央病院</v>
          </cell>
          <cell r="C1315" t="str">
            <v>富田　秀男</v>
          </cell>
          <cell r="I1315" t="str">
            <v>菅形　章二</v>
          </cell>
        </row>
        <row r="1316">
          <cell r="A1316">
            <v>83053</v>
          </cell>
          <cell r="B1316" t="str">
            <v>マツダ</v>
          </cell>
          <cell r="C1316" t="str">
            <v>藤賀　猛</v>
          </cell>
          <cell r="I1316" t="str">
            <v>山根　俊雄</v>
          </cell>
          <cell r="O1316" t="str">
            <v>村上　輝美</v>
          </cell>
        </row>
        <row r="1317">
          <cell r="A1317">
            <v>83062</v>
          </cell>
          <cell r="B1317" t="str">
            <v>広島ガス電鉄</v>
          </cell>
          <cell r="C1317" t="str">
            <v>椋田　昌夫</v>
          </cell>
          <cell r="I1317" t="str">
            <v>沖口　武司</v>
          </cell>
          <cell r="K1317" t="str">
            <v>倉本　勇治</v>
          </cell>
          <cell r="O1317" t="str">
            <v>船本　剛志</v>
          </cell>
        </row>
        <row r="1318">
          <cell r="A1318">
            <v>83105</v>
          </cell>
          <cell r="B1318" t="str">
            <v>広島銀行</v>
          </cell>
          <cell r="C1318" t="str">
            <v>角倉　博志</v>
          </cell>
          <cell r="I1318" t="str">
            <v>山本　宏志</v>
          </cell>
          <cell r="O1318" t="str">
            <v>池田　等</v>
          </cell>
        </row>
        <row r="1319">
          <cell r="A1319">
            <v>83249</v>
          </cell>
          <cell r="B1319" t="str">
            <v>中国電力</v>
          </cell>
          <cell r="C1319" t="str">
            <v>原　伸二</v>
          </cell>
          <cell r="I1319" t="str">
            <v>新井　法博</v>
          </cell>
          <cell r="O1319" t="str">
            <v>畝原　秀之</v>
          </cell>
        </row>
        <row r="1320">
          <cell r="A1320">
            <v>83267</v>
          </cell>
          <cell r="B1320" t="str">
            <v>中国新聞</v>
          </cell>
          <cell r="C1320" t="str">
            <v>北村　浩司</v>
          </cell>
          <cell r="I1320" t="str">
            <v>浮津　直志</v>
          </cell>
          <cell r="O1320" t="str">
            <v>有田　訓弘</v>
          </cell>
        </row>
        <row r="1321">
          <cell r="A1321">
            <v>83276</v>
          </cell>
          <cell r="B1321" t="str">
            <v>もみじ銀行</v>
          </cell>
          <cell r="C1321" t="str">
            <v>加藤　裕史</v>
          </cell>
          <cell r="I1321" t="str">
            <v>高崎　良平</v>
          </cell>
          <cell r="O1321" t="str">
            <v>田島　悦子</v>
          </cell>
        </row>
        <row r="1322">
          <cell r="A1322">
            <v>83285</v>
          </cell>
          <cell r="B1322" t="str">
            <v>中電工</v>
          </cell>
          <cell r="C1322" t="str">
            <v>林　睦博</v>
          </cell>
          <cell r="I1322" t="str">
            <v>津村　豊彦</v>
          </cell>
          <cell r="O1322" t="str">
            <v>林　直俊</v>
          </cell>
        </row>
        <row r="1323">
          <cell r="A1323">
            <v>83328</v>
          </cell>
          <cell r="B1323" t="str">
            <v>福山通運</v>
          </cell>
          <cell r="C1323" t="str">
            <v>小丸　成洋</v>
          </cell>
          <cell r="I1323" t="str">
            <v>光田　行廣</v>
          </cell>
          <cell r="O1323" t="str">
            <v>岡崎　絵美</v>
          </cell>
        </row>
        <row r="1324">
          <cell r="A1324">
            <v>83337</v>
          </cell>
          <cell r="B1324" t="str">
            <v>西川ゴム工業</v>
          </cell>
          <cell r="C1324" t="str">
            <v>西川　正洋</v>
          </cell>
          <cell r="I1324" t="str">
            <v>森川　和行</v>
          </cell>
          <cell r="O1324" t="str">
            <v>久保田　真理</v>
          </cell>
        </row>
        <row r="1325">
          <cell r="A1325">
            <v>83346</v>
          </cell>
          <cell r="B1325" t="str">
            <v>広島東友</v>
          </cell>
          <cell r="C1325" t="str">
            <v>田島　文治</v>
          </cell>
          <cell r="I1325" t="str">
            <v>渡部　隆次</v>
          </cell>
          <cell r="O1325" t="str">
            <v>谷川　正文</v>
          </cell>
        </row>
        <row r="1326">
          <cell r="A1326">
            <v>83355</v>
          </cell>
          <cell r="B1326" t="str">
            <v>ソルコム</v>
          </cell>
          <cell r="C1326" t="str">
            <v>松本　剛平</v>
          </cell>
          <cell r="I1326" t="str">
            <v>太田　孝</v>
          </cell>
          <cell r="O1326" t="str">
            <v>中下　俊彦</v>
          </cell>
        </row>
        <row r="1327">
          <cell r="A1327">
            <v>83364</v>
          </cell>
          <cell r="B1327" t="str">
            <v>イズミグループ</v>
          </cell>
          <cell r="C1327" t="str">
            <v>吉田　恒彦</v>
          </cell>
          <cell r="I1327" t="str">
            <v>森谷　元治</v>
          </cell>
          <cell r="O1327" t="str">
            <v>森谷　元治</v>
          </cell>
        </row>
        <row r="1328">
          <cell r="A1328">
            <v>83391</v>
          </cell>
          <cell r="B1328" t="str">
            <v>広島県自動車販売</v>
          </cell>
          <cell r="C1328" t="str">
            <v>古谷　敏明</v>
          </cell>
          <cell r="I1328" t="str">
            <v>松本　朝博</v>
          </cell>
          <cell r="O1328" t="str">
            <v>寺田　和正</v>
          </cell>
        </row>
        <row r="1329">
          <cell r="A1329">
            <v>83407</v>
          </cell>
          <cell r="B1329" t="str">
            <v>広島信用金庫</v>
          </cell>
          <cell r="C1329" t="str">
            <v>石川　順三</v>
          </cell>
          <cell r="I1329" t="str">
            <v>前田　俊武</v>
          </cell>
          <cell r="O1329" t="str">
            <v>吉村　孝行</v>
          </cell>
        </row>
        <row r="1330">
          <cell r="A1330">
            <v>83425</v>
          </cell>
          <cell r="B1330" t="str">
            <v>中国しんきん</v>
          </cell>
          <cell r="C1330" t="str">
            <v>山本　徹</v>
          </cell>
          <cell r="I1330" t="str">
            <v>小林　啓治</v>
          </cell>
          <cell r="O1330" t="str">
            <v>三鼓　秀夫</v>
          </cell>
        </row>
        <row r="1331">
          <cell r="A1331">
            <v>83461</v>
          </cell>
          <cell r="B1331" t="str">
            <v>ウラベ</v>
          </cell>
          <cell r="C1331" t="str">
            <v>卜部　典昌</v>
          </cell>
          <cell r="I1331" t="str">
            <v>土谷　五郎</v>
          </cell>
          <cell r="O1331" t="str">
            <v>竹島　直樹</v>
          </cell>
        </row>
        <row r="1332">
          <cell r="A1332">
            <v>83471</v>
          </cell>
          <cell r="B1332" t="str">
            <v>エディオン</v>
          </cell>
          <cell r="C1332" t="str">
            <v>久保　允誉</v>
          </cell>
          <cell r="I1332" t="str">
            <v>山崎　日俊</v>
          </cell>
          <cell r="O1332" t="str">
            <v>井上　浩之介</v>
          </cell>
        </row>
        <row r="1333">
          <cell r="A1333">
            <v>83499</v>
          </cell>
          <cell r="B1333" t="str">
            <v>しんくみ中国</v>
          </cell>
          <cell r="C1333" t="str">
            <v>山本　明弘</v>
          </cell>
          <cell r="I1333" t="str">
            <v>吉賀　信博</v>
          </cell>
        </row>
        <row r="1334">
          <cell r="A1334">
            <v>83504</v>
          </cell>
          <cell r="B1334" t="str">
            <v>青山商事</v>
          </cell>
          <cell r="C1334" t="str">
            <v>宮前　洋昭</v>
          </cell>
          <cell r="I1334" t="str">
            <v>城戸  憲司</v>
          </cell>
        </row>
        <row r="1335">
          <cell r="A1335">
            <v>84140</v>
          </cell>
          <cell r="B1335" t="str">
            <v>宇部興産</v>
          </cell>
          <cell r="C1335" t="str">
            <v>山本　謙</v>
          </cell>
          <cell r="I1335" t="str">
            <v>吉本　良夫</v>
          </cell>
          <cell r="O1335" t="str">
            <v>山田　實</v>
          </cell>
        </row>
        <row r="1336">
          <cell r="A1336">
            <v>84195</v>
          </cell>
          <cell r="B1336" t="str">
            <v>トクヤマ</v>
          </cell>
          <cell r="C1336" t="str">
            <v>福岡　豊樹</v>
          </cell>
          <cell r="I1336" t="str">
            <v>岩永　伸市</v>
          </cell>
          <cell r="O1336" t="str">
            <v>重永　敏夫</v>
          </cell>
        </row>
        <row r="1337">
          <cell r="A1337">
            <v>84283</v>
          </cell>
          <cell r="B1337" t="str">
            <v>東ソー</v>
          </cell>
          <cell r="C1337" t="str">
            <v>江守　新八郎</v>
          </cell>
          <cell r="I1337" t="str">
            <v>内藤　豊</v>
          </cell>
          <cell r="O1337" t="str">
            <v>河村　俊郎</v>
          </cell>
        </row>
        <row r="1338">
          <cell r="A1338">
            <v>84326</v>
          </cell>
          <cell r="B1338" t="str">
            <v>東洋鋼鈑</v>
          </cell>
          <cell r="C1338" t="str">
            <v>宮地　正文</v>
          </cell>
          <cell r="I1338" t="str">
            <v>荒瀬　真</v>
          </cell>
          <cell r="O1338" t="str">
            <v>宮崎　文子</v>
          </cell>
        </row>
        <row r="1339">
          <cell r="A1339">
            <v>84405</v>
          </cell>
          <cell r="B1339" t="str">
            <v>山口銀行</v>
          </cell>
          <cell r="C1339" t="str">
            <v>藤井　克将</v>
          </cell>
          <cell r="I1339" t="str">
            <v>堀　正人</v>
          </cell>
          <cell r="O1339" t="str">
            <v>松本　正人</v>
          </cell>
        </row>
        <row r="1340">
          <cell r="A1340">
            <v>84432</v>
          </cell>
          <cell r="B1340" t="str">
            <v>山口県自動車販売</v>
          </cell>
          <cell r="C1340" t="str">
            <v>小林　繁</v>
          </cell>
          <cell r="I1340" t="str">
            <v>阿浜　誠</v>
          </cell>
          <cell r="O1340" t="str">
            <v>柳　秀彦</v>
          </cell>
        </row>
        <row r="1341">
          <cell r="A1341">
            <v>84451</v>
          </cell>
          <cell r="B1341" t="str">
            <v>西京銀行</v>
          </cell>
          <cell r="C1341" t="str">
            <v>上野　慎二</v>
          </cell>
          <cell r="I1341" t="str">
            <v>福冨　貴広</v>
          </cell>
          <cell r="O1341" t="str">
            <v>丸山　沙由里</v>
          </cell>
        </row>
        <row r="1342">
          <cell r="A1342">
            <v>85041</v>
          </cell>
          <cell r="B1342" t="str">
            <v>阿波銀行</v>
          </cell>
          <cell r="C1342" t="str">
            <v>福永　丈久</v>
          </cell>
          <cell r="I1342" t="str">
            <v>豊田　晃</v>
          </cell>
          <cell r="K1342" t="str">
            <v>上村　信彰</v>
          </cell>
        </row>
        <row r="1343">
          <cell r="A1343">
            <v>85050</v>
          </cell>
          <cell r="B1343" t="str">
            <v>大塚製薬</v>
          </cell>
          <cell r="C1343" t="str">
            <v>松尾　嘉朗</v>
          </cell>
          <cell r="I1343" t="str">
            <v>原田　武彦</v>
          </cell>
          <cell r="O1343" t="str">
            <v>大橋　敬子</v>
          </cell>
        </row>
        <row r="1344">
          <cell r="A1344">
            <v>85069</v>
          </cell>
          <cell r="B1344" t="str">
            <v>徳島銀行</v>
          </cell>
          <cell r="C1344" t="str">
            <v>吉岡　宏美</v>
          </cell>
          <cell r="I1344" t="str">
            <v>三木　敏</v>
          </cell>
        </row>
        <row r="1345">
          <cell r="A1345">
            <v>86049</v>
          </cell>
          <cell r="B1345" t="str">
            <v>四国電力</v>
          </cell>
          <cell r="C1345" t="str">
            <v>古川　俊文</v>
          </cell>
          <cell r="E1345" t="str">
            <v>美馬　崇志</v>
          </cell>
          <cell r="F1345" t="str">
            <v>副理事長</v>
          </cell>
          <cell r="I1345" t="str">
            <v>新田　敏康</v>
          </cell>
          <cell r="O1345" t="str">
            <v>田中　恒二</v>
          </cell>
        </row>
        <row r="1346">
          <cell r="A1346">
            <v>86058</v>
          </cell>
          <cell r="B1346" t="str">
            <v>百十四銀行</v>
          </cell>
          <cell r="C1346" t="str">
            <v>入江　澄</v>
          </cell>
          <cell r="I1346" t="str">
            <v>宮武　厚志</v>
          </cell>
          <cell r="O1346" t="str">
            <v>宮武　厚志</v>
          </cell>
        </row>
        <row r="1347">
          <cell r="A1347">
            <v>86067</v>
          </cell>
          <cell r="B1347" t="str">
            <v>大倉工業</v>
          </cell>
          <cell r="C1347" t="str">
            <v>北角　幸弘</v>
          </cell>
          <cell r="I1347" t="str">
            <v>鈴木　斉</v>
          </cell>
        </row>
        <row r="1348">
          <cell r="A1348">
            <v>86076</v>
          </cell>
          <cell r="B1348" t="str">
            <v>神島化学</v>
          </cell>
          <cell r="C1348" t="str">
            <v>小田島　晴夫</v>
          </cell>
          <cell r="I1348" t="str">
            <v>池田　勝人</v>
          </cell>
        </row>
        <row r="1349">
          <cell r="A1349">
            <v>86085</v>
          </cell>
          <cell r="B1349" t="str">
            <v>四電工</v>
          </cell>
          <cell r="C1349" t="str">
            <v>島田　新一</v>
          </cell>
          <cell r="I1349" t="str">
            <v>本田　誠</v>
          </cell>
          <cell r="O1349" t="str">
            <v>植松　勝彦</v>
          </cell>
        </row>
        <row r="1350">
          <cell r="A1350">
            <v>86094</v>
          </cell>
          <cell r="B1350" t="str">
            <v>タダノ</v>
          </cell>
          <cell r="C1350" t="str">
            <v>橋倉　荘六</v>
          </cell>
          <cell r="I1350" t="str">
            <v>丸一　浩輝</v>
          </cell>
        </row>
        <row r="1351">
          <cell r="A1351">
            <v>86100</v>
          </cell>
          <cell r="B1351" t="str">
            <v>香川銀行</v>
          </cell>
          <cell r="C1351" t="str">
            <v>下村　正治</v>
          </cell>
          <cell r="I1351" t="str">
            <v>波賀　厚夫</v>
          </cell>
          <cell r="O1351" t="str">
            <v>荒井　紀子</v>
          </cell>
        </row>
        <row r="1352">
          <cell r="A1352">
            <v>86119</v>
          </cell>
          <cell r="B1352" t="str">
            <v>四国地区信用金庫</v>
          </cell>
          <cell r="C1352" t="str">
            <v>佐竹　義治</v>
          </cell>
          <cell r="I1352" t="str">
            <v>神内　忠雄</v>
          </cell>
          <cell r="O1352" t="str">
            <v>村尾　知恵子</v>
          </cell>
        </row>
        <row r="1353">
          <cell r="A1353">
            <v>87083</v>
          </cell>
          <cell r="B1353" t="str">
            <v>伊予鉄道</v>
          </cell>
          <cell r="C1353" t="str">
            <v>白石　恒二</v>
          </cell>
          <cell r="I1353" t="str">
            <v>家高　眞信</v>
          </cell>
        </row>
        <row r="1354">
          <cell r="A1354">
            <v>87126</v>
          </cell>
          <cell r="B1354" t="str">
            <v>伊予銀行</v>
          </cell>
          <cell r="C1354" t="str">
            <v>松浦　祐一</v>
          </cell>
          <cell r="I1354" t="str">
            <v>河上　洋</v>
          </cell>
          <cell r="O1354" t="str">
            <v>石丸　記史子</v>
          </cell>
        </row>
        <row r="1355">
          <cell r="A1355">
            <v>87135</v>
          </cell>
          <cell r="B1355" t="str">
            <v>住友共同電力</v>
          </cell>
          <cell r="C1355" t="str">
            <v>今井　基博</v>
          </cell>
          <cell r="I1355" t="str">
            <v>福田　幹大</v>
          </cell>
          <cell r="O1355" t="str">
            <v>藤田　智子</v>
          </cell>
        </row>
        <row r="1356">
          <cell r="A1356">
            <v>87162</v>
          </cell>
          <cell r="B1356" t="str">
            <v>愛媛銀行</v>
          </cell>
          <cell r="C1356" t="str">
            <v>遠藤　明弘</v>
          </cell>
          <cell r="I1356" t="str">
            <v>石川　直</v>
          </cell>
        </row>
        <row r="1357">
          <cell r="A1357">
            <v>87171</v>
          </cell>
          <cell r="B1357" t="str">
            <v>井関農機</v>
          </cell>
          <cell r="C1357" t="str">
            <v>鎌田　寛</v>
          </cell>
          <cell r="I1357" t="str">
            <v>大塚　浩司</v>
          </cell>
          <cell r="O1357" t="str">
            <v>豊田　香代美</v>
          </cell>
        </row>
        <row r="1358">
          <cell r="A1358">
            <v>87181</v>
          </cell>
          <cell r="B1358" t="str">
            <v>大王製紙</v>
          </cell>
          <cell r="C1358" t="str">
            <v>森　憲一</v>
          </cell>
          <cell r="I1358" t="str">
            <v>岡　郁夫</v>
          </cell>
        </row>
        <row r="1359">
          <cell r="A1359">
            <v>87190</v>
          </cell>
          <cell r="B1359" t="str">
            <v>来島どっく</v>
          </cell>
          <cell r="C1359" t="str">
            <v>森　克司</v>
          </cell>
          <cell r="I1359" t="str">
            <v>津野　栄作</v>
          </cell>
        </row>
        <row r="1360">
          <cell r="A1360">
            <v>87214</v>
          </cell>
          <cell r="B1360" t="str">
            <v>三浦グループ</v>
          </cell>
          <cell r="C1360" t="str">
            <v>高橋　裕二</v>
          </cell>
          <cell r="I1360" t="str">
            <v>原田　俊秀</v>
          </cell>
          <cell r="O1360" t="str">
            <v>矢落　茂美</v>
          </cell>
        </row>
        <row r="1361">
          <cell r="A1361">
            <v>88045</v>
          </cell>
          <cell r="B1361" t="str">
            <v>四国銀行</v>
          </cell>
          <cell r="C1361" t="str">
            <v>高橋　秀雄</v>
          </cell>
          <cell r="I1361" t="str">
            <v>弘田　隆一</v>
          </cell>
          <cell r="O1361" t="str">
            <v>島村　和人</v>
          </cell>
        </row>
        <row r="1362">
          <cell r="A1362">
            <v>88063</v>
          </cell>
          <cell r="B1362" t="str">
            <v>高知銀行</v>
          </cell>
          <cell r="C1362" t="str">
            <v>森下　勝彦</v>
          </cell>
          <cell r="I1362" t="str">
            <v>松村　邦紀</v>
          </cell>
          <cell r="O1362" t="str">
            <v>吉川　千鶴</v>
          </cell>
        </row>
        <row r="1363">
          <cell r="A1363">
            <v>88072</v>
          </cell>
          <cell r="B1363" t="str">
            <v>キタムラ</v>
          </cell>
          <cell r="C1363" t="str">
            <v>木内　憲一</v>
          </cell>
          <cell r="O1363" t="str">
            <v>（太田　卓也）</v>
          </cell>
        </row>
        <row r="1364">
          <cell r="A1364">
            <v>88081</v>
          </cell>
          <cell r="B1364" t="str">
            <v>近森会</v>
          </cell>
          <cell r="C1364" t="str">
            <v>近森　正幸</v>
          </cell>
          <cell r="I1364" t="str">
            <v>川添　昇</v>
          </cell>
          <cell r="O1364" t="str">
            <v>田村　裕彦</v>
          </cell>
        </row>
        <row r="1365">
          <cell r="A1365">
            <v>90067</v>
          </cell>
          <cell r="B1365" t="str">
            <v>麻生</v>
          </cell>
          <cell r="C1365" t="str">
            <v>田上　智徳</v>
          </cell>
          <cell r="I1365" t="str">
            <v>藤田　俊之</v>
          </cell>
          <cell r="O1365" t="str">
            <v>弥永　洋子</v>
          </cell>
        </row>
        <row r="1366">
          <cell r="A1366">
            <v>90216</v>
          </cell>
          <cell r="B1366" t="str">
            <v>ＴＯＴＯ</v>
          </cell>
          <cell r="C1366" t="str">
            <v>成清　雄一</v>
          </cell>
          <cell r="I1366" t="str">
            <v>手嶋　晶子</v>
          </cell>
          <cell r="O1366" t="str">
            <v>山代　京子</v>
          </cell>
        </row>
        <row r="1367">
          <cell r="A1367">
            <v>90545</v>
          </cell>
          <cell r="B1367" t="str">
            <v>ムーンスター</v>
          </cell>
          <cell r="C1367" t="str">
            <v>井田　祥一</v>
          </cell>
          <cell r="I1367" t="str">
            <v>井口　雅範</v>
          </cell>
        </row>
        <row r="1368">
          <cell r="A1368">
            <v>90661</v>
          </cell>
          <cell r="B1368" t="str">
            <v>昭和鉄工</v>
          </cell>
          <cell r="C1368" t="str">
            <v>山田　治彦</v>
          </cell>
          <cell r="I1368" t="str">
            <v>佐々木　勉</v>
          </cell>
          <cell r="O1368" t="str">
            <v>小田　栄造</v>
          </cell>
        </row>
        <row r="1369">
          <cell r="A1369">
            <v>90670</v>
          </cell>
          <cell r="B1369" t="str">
            <v>安川電機</v>
          </cell>
          <cell r="C1369" t="str">
            <v>生山　武史</v>
          </cell>
          <cell r="I1369" t="str">
            <v>加藤　猛</v>
          </cell>
          <cell r="O1369" t="str">
            <v>松本　忠</v>
          </cell>
        </row>
        <row r="1370">
          <cell r="A1370">
            <v>90768</v>
          </cell>
          <cell r="B1370" t="str">
            <v>西日本新聞社</v>
          </cell>
          <cell r="C1370" t="str">
            <v>白石　克明</v>
          </cell>
          <cell r="I1370" t="str">
            <v>湊　辰夫</v>
          </cell>
          <cell r="O1370" t="str">
            <v>与田　登昭</v>
          </cell>
        </row>
        <row r="1371">
          <cell r="A1371">
            <v>90777</v>
          </cell>
          <cell r="B1371" t="str">
            <v>福糧</v>
          </cell>
          <cell r="C1371" t="str">
            <v>生島　正治</v>
          </cell>
          <cell r="I1371" t="str">
            <v>渡辺　智博</v>
          </cell>
        </row>
        <row r="1372">
          <cell r="A1372">
            <v>90810</v>
          </cell>
          <cell r="B1372" t="str">
            <v>福岡銀行</v>
          </cell>
          <cell r="C1372" t="str">
            <v>権藤　尚彦</v>
          </cell>
          <cell r="I1372" t="str">
            <v>鍋島　研人</v>
          </cell>
          <cell r="O1372" t="str">
            <v>今福　雅子</v>
          </cell>
        </row>
        <row r="1373">
          <cell r="A1373">
            <v>90953</v>
          </cell>
          <cell r="B1373" t="str">
            <v>九州電力</v>
          </cell>
          <cell r="C1373" t="str">
            <v>佐川　泰弘</v>
          </cell>
          <cell r="E1373" t="str">
            <v>船越　法克</v>
          </cell>
          <cell r="F1373" t="str">
            <v>副理事長</v>
          </cell>
          <cell r="G1373" t="str">
            <v>脇山　哲郎</v>
          </cell>
          <cell r="H1373" t="str">
            <v>副理事長</v>
          </cell>
          <cell r="I1373" t="str">
            <v>鳥井　幸治</v>
          </cell>
          <cell r="O1373" t="str">
            <v>松川　武史</v>
          </cell>
        </row>
        <row r="1374">
          <cell r="A1374">
            <v>90962</v>
          </cell>
          <cell r="B1374" t="str">
            <v>西日本シティ銀行</v>
          </cell>
          <cell r="C1374" t="str">
            <v>坂口　淳一</v>
          </cell>
          <cell r="I1374" t="str">
            <v>亀川　聡</v>
          </cell>
          <cell r="O1374" t="str">
            <v>江上　秀信</v>
          </cell>
        </row>
        <row r="1375">
          <cell r="A1375">
            <v>91001</v>
          </cell>
          <cell r="B1375" t="str">
            <v>黒崎播磨</v>
          </cell>
          <cell r="C1375" t="str">
            <v>石丸　誠</v>
          </cell>
          <cell r="I1375" t="str">
            <v>福田　博司</v>
          </cell>
          <cell r="O1375" t="str">
            <v>塚本　和明</v>
          </cell>
        </row>
        <row r="1376">
          <cell r="A1376">
            <v>91074</v>
          </cell>
          <cell r="B1376" t="str">
            <v>福岡県農協</v>
          </cell>
          <cell r="C1376" t="str">
            <v>倉重　博文</v>
          </cell>
          <cell r="D1376" t="str">
            <v>H26～</v>
          </cell>
          <cell r="I1376" t="str">
            <v>（久保田慎一郎）</v>
          </cell>
          <cell r="O1376" t="str">
            <v>（牛房　鉄也）</v>
          </cell>
        </row>
        <row r="1377">
          <cell r="A1377">
            <v>91181</v>
          </cell>
          <cell r="B1377" t="str">
            <v>九電工</v>
          </cell>
          <cell r="C1377" t="str">
            <v>石橋　和幸</v>
          </cell>
          <cell r="I1377" t="str">
            <v>伴　　明</v>
          </cell>
          <cell r="O1377" t="str">
            <v>白井　庸夫</v>
          </cell>
        </row>
        <row r="1378">
          <cell r="A1378">
            <v>91214</v>
          </cell>
          <cell r="B1378" t="str">
            <v>岡野バルブ</v>
          </cell>
          <cell r="C1378" t="str">
            <v>岡野　武治</v>
          </cell>
          <cell r="I1378" t="str">
            <v>中村　勇治</v>
          </cell>
          <cell r="O1378" t="str">
            <v>中村　勇治</v>
          </cell>
        </row>
        <row r="1379">
          <cell r="A1379">
            <v>91223</v>
          </cell>
          <cell r="B1379" t="str">
            <v>西部瓦斯</v>
          </cell>
          <cell r="C1379" t="str">
            <v>待井　弘道</v>
          </cell>
          <cell r="I1379" t="str">
            <v>一瀬　香</v>
          </cell>
          <cell r="O1379" t="str">
            <v>熊丸　智彦</v>
          </cell>
        </row>
        <row r="1380">
          <cell r="A1380">
            <v>91311</v>
          </cell>
          <cell r="B1380" t="str">
            <v>高田工業所</v>
          </cell>
          <cell r="C1380" t="str">
            <v>川藤　重次</v>
          </cell>
          <cell r="I1380" t="str">
            <v>山﨑　達也</v>
          </cell>
          <cell r="O1380" t="str">
            <v>廣津　早登世</v>
          </cell>
        </row>
        <row r="1381">
          <cell r="A1381">
            <v>91321</v>
          </cell>
          <cell r="B1381" t="str">
            <v>日本タングステン</v>
          </cell>
          <cell r="C1381" t="str">
            <v>大島　正信</v>
          </cell>
          <cell r="I1381" t="str">
            <v>貝本　隆</v>
          </cell>
        </row>
        <row r="1382">
          <cell r="A1382">
            <v>91358</v>
          </cell>
          <cell r="B1382" t="str">
            <v>ベスト電器</v>
          </cell>
          <cell r="C1382" t="str">
            <v>（山下　隆）</v>
          </cell>
          <cell r="I1382" t="str">
            <v>（田尻　学）</v>
          </cell>
          <cell r="O1382" t="str">
            <v>（岸　浩政）</v>
          </cell>
        </row>
        <row r="1383">
          <cell r="A1383">
            <v>91367</v>
          </cell>
          <cell r="B1383" t="str">
            <v>ロイヤル</v>
          </cell>
          <cell r="C1383" t="str">
            <v>本間　肇</v>
          </cell>
          <cell r="I1383" t="str">
            <v>村山　敏三</v>
          </cell>
          <cell r="O1383" t="str">
            <v>桑原　光代</v>
          </cell>
        </row>
        <row r="1384">
          <cell r="A1384">
            <v>91376</v>
          </cell>
          <cell r="B1384" t="str">
            <v>ＫＣカード</v>
          </cell>
          <cell r="C1384" t="str">
            <v>大田黒　健二</v>
          </cell>
          <cell r="I1384" t="str">
            <v>栫　秀樹</v>
          </cell>
        </row>
        <row r="1385">
          <cell r="A1385">
            <v>91385</v>
          </cell>
          <cell r="B1385" t="str">
            <v>三井ハイテック</v>
          </cell>
          <cell r="C1385" t="str">
            <v>白川　裕之</v>
          </cell>
          <cell r="I1385" t="str">
            <v>中村　厚</v>
          </cell>
        </row>
        <row r="1386">
          <cell r="A1386">
            <v>91394</v>
          </cell>
          <cell r="B1386" t="str">
            <v>福岡県情報サービス産業</v>
          </cell>
          <cell r="C1386" t="str">
            <v>中村　祐二</v>
          </cell>
          <cell r="I1386" t="str">
            <v>山田　豊彦</v>
          </cell>
        </row>
        <row r="1387">
          <cell r="A1387">
            <v>91419</v>
          </cell>
          <cell r="B1387" t="str">
            <v>雪の聖母会</v>
          </cell>
          <cell r="C1387" t="str">
            <v>井手　義雄</v>
          </cell>
          <cell r="I1387" t="str">
            <v>松本　彰</v>
          </cell>
          <cell r="O1387" t="str">
            <v>田村　義行</v>
          </cell>
        </row>
        <row r="1388">
          <cell r="A1388">
            <v>91428</v>
          </cell>
          <cell r="B1388" t="str">
            <v>共愛会</v>
          </cell>
          <cell r="C1388" t="str">
            <v>下河辺　智久</v>
          </cell>
        </row>
        <row r="1389">
          <cell r="A1389">
            <v>91437</v>
          </cell>
          <cell r="B1389" t="str">
            <v>小倉記念病院</v>
          </cell>
          <cell r="C1389" t="str">
            <v>永田　泉</v>
          </cell>
          <cell r="D1389" t="str">
            <v>H26.9.1～</v>
          </cell>
        </row>
        <row r="1390">
          <cell r="A1390">
            <v>92133</v>
          </cell>
          <cell r="B1390" t="str">
            <v>佐賀銀行</v>
          </cell>
          <cell r="C1390" t="str">
            <v>古川　淳一</v>
          </cell>
          <cell r="I1390" t="str">
            <v>川浪　啓司</v>
          </cell>
        </row>
        <row r="1391">
          <cell r="A1391">
            <v>93150</v>
          </cell>
          <cell r="B1391" t="str">
            <v>佐世保重工業</v>
          </cell>
          <cell r="C1391" t="str">
            <v>石田　忠男</v>
          </cell>
          <cell r="I1391" t="str">
            <v>今田　和則</v>
          </cell>
          <cell r="O1391" t="str">
            <v>田中　実雄</v>
          </cell>
        </row>
        <row r="1392">
          <cell r="A1392">
            <v>93211</v>
          </cell>
          <cell r="B1392" t="str">
            <v>十八銀行</v>
          </cell>
          <cell r="C1392" t="str">
            <v>柴田　浩一</v>
          </cell>
          <cell r="I1392" t="str">
            <v>中村　一彦</v>
          </cell>
          <cell r="O1392" t="str">
            <v>井手　猛</v>
          </cell>
        </row>
        <row r="1393">
          <cell r="A1393">
            <v>93257</v>
          </cell>
          <cell r="B1393" t="str">
            <v>親和銀行</v>
          </cell>
          <cell r="C1393" t="str">
            <v>七種　純一</v>
          </cell>
          <cell r="I1393" t="str">
            <v>原　和久</v>
          </cell>
        </row>
        <row r="1394">
          <cell r="A1394">
            <v>94014</v>
          </cell>
          <cell r="B1394" t="str">
            <v>チッソ水俣</v>
          </cell>
          <cell r="C1394" t="str">
            <v>野本　宜伸</v>
          </cell>
          <cell r="I1394" t="str">
            <v>池田　巖</v>
          </cell>
          <cell r="O1394" t="str">
            <v>谷岡　佳祐</v>
          </cell>
        </row>
        <row r="1395">
          <cell r="A1395">
            <v>94060</v>
          </cell>
          <cell r="B1395" t="str">
            <v>肥後銀行</v>
          </cell>
          <cell r="C1395" t="str">
            <v>上野　豊德</v>
          </cell>
          <cell r="I1395" t="str">
            <v>林田　千春</v>
          </cell>
        </row>
        <row r="1396">
          <cell r="A1396">
            <v>94088</v>
          </cell>
          <cell r="B1396" t="str">
            <v>熊本県自動車販売店</v>
          </cell>
          <cell r="C1396" t="str">
            <v>與縄　義昭</v>
          </cell>
          <cell r="I1396" t="str">
            <v>上野　福次郎</v>
          </cell>
          <cell r="O1396" t="str">
            <v>谷　和義</v>
          </cell>
        </row>
        <row r="1397">
          <cell r="A1397">
            <v>94102</v>
          </cell>
          <cell r="B1397" t="str">
            <v>西部電気</v>
          </cell>
          <cell r="C1397" t="str">
            <v>宮川　一巳</v>
          </cell>
          <cell r="I1397" t="str">
            <v>金子　仙二</v>
          </cell>
        </row>
        <row r="1398">
          <cell r="A1398">
            <v>94121</v>
          </cell>
          <cell r="B1398" t="str">
            <v>平田機工</v>
          </cell>
          <cell r="C1398" t="str">
            <v>松永　盛文</v>
          </cell>
          <cell r="I1398" t="str">
            <v>井川　博義</v>
          </cell>
          <cell r="O1398" t="str">
            <v>赤木　由美子</v>
          </cell>
        </row>
        <row r="1399">
          <cell r="A1399">
            <v>94130</v>
          </cell>
          <cell r="B1399" t="str">
            <v>熊本銀行</v>
          </cell>
          <cell r="C1399" t="str">
            <v>村上　博明</v>
          </cell>
          <cell r="I1399" t="str">
            <v>福留　啓介</v>
          </cell>
          <cell r="O1399" t="str">
            <v>前野　留美</v>
          </cell>
        </row>
        <row r="1400">
          <cell r="A1400">
            <v>95068</v>
          </cell>
          <cell r="B1400" t="str">
            <v>大分銀行</v>
          </cell>
          <cell r="C1400" t="str">
            <v>鈴木　崇之</v>
          </cell>
          <cell r="I1400" t="str">
            <v>得能　正造</v>
          </cell>
          <cell r="O1400" t="str">
            <v>源　隆好</v>
          </cell>
        </row>
        <row r="1401">
          <cell r="A1401">
            <v>95086</v>
          </cell>
          <cell r="B1401" t="str">
            <v>朝日ソーラー</v>
          </cell>
          <cell r="C1401" t="str">
            <v>林　武志</v>
          </cell>
          <cell r="I1401" t="str">
            <v>佐藤　充廣</v>
          </cell>
          <cell r="O1401" t="str">
            <v>大石　勝志</v>
          </cell>
        </row>
        <row r="1402">
          <cell r="A1402">
            <v>96020</v>
          </cell>
          <cell r="B1402" t="str">
            <v>旭化成</v>
          </cell>
          <cell r="C1402" t="str">
            <v>小野寺　隆浩</v>
          </cell>
          <cell r="I1402" t="str">
            <v>吉岡　宏記</v>
          </cell>
          <cell r="O1402" t="str">
            <v>八丸　峰親</v>
          </cell>
        </row>
        <row r="1403">
          <cell r="A1403">
            <v>96048</v>
          </cell>
          <cell r="B1403" t="str">
            <v>宮崎銀行</v>
          </cell>
          <cell r="C1403" t="str">
            <v>星原　一弘</v>
          </cell>
          <cell r="I1403" t="str">
            <v>椎葉　尚美</v>
          </cell>
        </row>
        <row r="1404">
          <cell r="A1404">
            <v>96066</v>
          </cell>
          <cell r="B1404" t="str">
            <v>シーガイアフェニックス</v>
          </cell>
          <cell r="C1404" t="str">
            <v>井野　孝臣</v>
          </cell>
          <cell r="I1404" t="str">
            <v>堺　利文</v>
          </cell>
          <cell r="O1404" t="str">
            <v>大久保　浩次</v>
          </cell>
        </row>
        <row r="1405">
          <cell r="A1405">
            <v>97073</v>
          </cell>
          <cell r="B1405" t="str">
            <v>鹿児島銀行</v>
          </cell>
          <cell r="C1405" t="str">
            <v>郡山　明久</v>
          </cell>
          <cell r="I1405" t="str">
            <v>水流　弘行</v>
          </cell>
          <cell r="O1405" t="str">
            <v>妹尾　伸一郎</v>
          </cell>
        </row>
        <row r="1406">
          <cell r="A1406">
            <v>97082</v>
          </cell>
          <cell r="B1406" t="str">
            <v>南日本銀行</v>
          </cell>
          <cell r="C1406" t="str">
            <v>是枝　良実</v>
          </cell>
          <cell r="I1406" t="str">
            <v>御牧　忍</v>
          </cell>
        </row>
        <row r="1407">
          <cell r="A1407">
            <v>97107</v>
          </cell>
          <cell r="B1407" t="str">
            <v>岩崎産業</v>
          </cell>
          <cell r="C1407" t="str">
            <v>笹田　隆司</v>
          </cell>
          <cell r="I1407" t="str">
            <v>濱田　比佐志</v>
          </cell>
          <cell r="O1407" t="str">
            <v>上田橋　丞二</v>
          </cell>
        </row>
        <row r="1408">
          <cell r="A1408">
            <v>97116</v>
          </cell>
          <cell r="B1408" t="str">
            <v>鹿児島県信用金庫</v>
          </cell>
          <cell r="C1408" t="str">
            <v>中俣　義公</v>
          </cell>
          <cell r="I1408" t="str">
            <v>下窪　洋一</v>
          </cell>
          <cell r="O1408" t="str">
            <v>濱田　保</v>
          </cell>
        </row>
        <row r="1409">
          <cell r="A1409">
            <v>98017</v>
          </cell>
          <cell r="B1409" t="str">
            <v>琉球銀行</v>
          </cell>
          <cell r="C1409" t="str">
            <v>普久原　啓之</v>
          </cell>
          <cell r="I1409" t="str">
            <v>幸地　央</v>
          </cell>
          <cell r="O1409" t="str">
            <v>西銘　進</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介護予防"/>
      <sheetName val="在宅医療・介護"/>
      <sheetName val="生活支援"/>
      <sheetName val="住まい・施設"/>
      <sheetName val="グラフ・散布図"/>
      <sheetName val="カテゴリ別比較"/>
      <sheetName val="得点用"/>
      <sheetName val="Sheet4"/>
      <sheetName val="raw"/>
      <sheetName val="得点化"/>
      <sheetName val="raw項目名チェック"/>
      <sheetName val="raw_介護"/>
      <sheetName val="raw (2)"/>
      <sheetName val="raw (4)"/>
      <sheetName val="リスク指標指標の定義"/>
      <sheetName val="SPSS変数用"/>
      <sheetName val="Sheet2"/>
      <sheetName val="Sheet5"/>
      <sheetName val="圏域対応表"/>
    </sheetNames>
    <sheetDataSet>
      <sheetData sheetId="0"/>
      <sheetData sheetId="1"/>
      <sheetData sheetId="2"/>
      <sheetData sheetId="3"/>
      <sheetData sheetId="4"/>
      <sheetData sheetId="5"/>
      <sheetData sheetId="6"/>
      <sheetData sheetId="7"/>
      <sheetData sheetId="8">
        <row r="13">
          <cell r="G13" t="str">
            <v>幸福度_元気_n_【2016】</v>
          </cell>
        </row>
        <row r="15">
          <cell r="AZX15" t="str">
            <v>不足している地域（地区）がある</v>
          </cell>
          <cell r="AZY15" t="str">
            <v>不足している地域（地区）がある</v>
          </cell>
          <cell r="AZZ15" t="str">
            <v>不足している地域（地区）がある</v>
          </cell>
          <cell r="BAA15" t="str">
            <v>全域において最低限、提供されている</v>
          </cell>
        </row>
        <row r="16">
          <cell r="AZX16" t="str">
            <v>全域において最低限、提供されている</v>
          </cell>
          <cell r="AZY16" t="str">
            <v>不足している地域（地区）がある</v>
          </cell>
          <cell r="AZZ16" t="str">
            <v>不足している地域（地区）がある</v>
          </cell>
          <cell r="BAA16" t="str">
            <v>不足している地域（地区）がある</v>
          </cell>
        </row>
        <row r="17">
          <cell r="AZX17" t="str">
            <v>全域において十分に提供されている</v>
          </cell>
          <cell r="AZY17" t="str">
            <v>ニーズがなく、提供の必要がない</v>
          </cell>
          <cell r="AZZ17" t="str">
            <v>全域において最低限、提供されている</v>
          </cell>
          <cell r="BAA17" t="str">
            <v>全域において最低限、提供されている</v>
          </cell>
        </row>
        <row r="18">
          <cell r="AZX18" t="str">
            <v>全域において十分に提供されている</v>
          </cell>
          <cell r="AZY18" t="str">
            <v>全域において十分に提供されている</v>
          </cell>
          <cell r="AZZ18" t="str">
            <v>全域において十分に提供されている</v>
          </cell>
          <cell r="BAA18" t="str">
            <v>全域において十分に提供されている</v>
          </cell>
        </row>
        <row r="19">
          <cell r="AZX19" t="str">
            <v>不足している地域（地区）がある</v>
          </cell>
          <cell r="AZY19" t="str">
            <v>全域において最低限、提供されている</v>
          </cell>
          <cell r="AZZ19" t="str">
            <v>不足している地域（地区）がある</v>
          </cell>
          <cell r="BAA19" t="str">
            <v>全域において十分に提供されている</v>
          </cell>
        </row>
        <row r="20">
          <cell r="AZX20" t="str">
            <v>全域において最低限、提供されている</v>
          </cell>
          <cell r="AZY20" t="str">
            <v>全域において最低限、提供されている</v>
          </cell>
          <cell r="AZZ20" t="str">
            <v>不足している地域（地区）がある</v>
          </cell>
          <cell r="BAA20" t="str">
            <v>全域において最低限、提供されている</v>
          </cell>
        </row>
        <row r="21">
          <cell r="AZX21" t="str">
            <v>全域において最低限、提供されている</v>
          </cell>
          <cell r="AZY21" t="str">
            <v>全域において最低限、提供されている</v>
          </cell>
          <cell r="AZZ21" t="str">
            <v>全域において最低限、提供されている</v>
          </cell>
          <cell r="BAA21" t="str">
            <v>全域において最低限、提供されている</v>
          </cell>
        </row>
        <row r="22">
          <cell r="AZX22" t="str">
            <v>全域において十分に提供されている</v>
          </cell>
          <cell r="AZY22" t="str">
            <v>全域において十分に提供されている</v>
          </cell>
          <cell r="AZZ22" t="str">
            <v>全域において十分に提供されている</v>
          </cell>
          <cell r="BAA22" t="str">
            <v>全域において十分に提供されている</v>
          </cell>
        </row>
        <row r="23">
          <cell r="AZX23" t="str">
            <v>全域において最低限、提供されている</v>
          </cell>
          <cell r="AZY23" t="str">
            <v>全域において最低限、提供されている</v>
          </cell>
          <cell r="AZZ23" t="str">
            <v>全域において最低限、提供されている</v>
          </cell>
          <cell r="BAA23" t="str">
            <v>全域において十分に提供されている</v>
          </cell>
        </row>
        <row r="24">
          <cell r="AZX24" t="str">
            <v>全域において最低限、提供されている</v>
          </cell>
          <cell r="AZY24" t="str">
            <v>ニーズがなく、提供の必要がない</v>
          </cell>
          <cell r="AZZ24" t="str">
            <v>全域において最低限、提供されている</v>
          </cell>
          <cell r="BAA24" t="str">
            <v>全域において最低限、提供されている</v>
          </cell>
        </row>
        <row r="25">
          <cell r="AZX25" t="str">
            <v>全域において最低限、提供されている</v>
          </cell>
          <cell r="AZY25" t="str">
            <v>全域において最低限、提供されている</v>
          </cell>
          <cell r="AZZ25" t="str">
            <v>全域において不足している</v>
          </cell>
          <cell r="BAA25" t="str">
            <v>全域において最低限、提供されている</v>
          </cell>
        </row>
        <row r="26">
          <cell r="AZX26" t="str">
            <v>全域において最低限、提供されている</v>
          </cell>
          <cell r="AZY26" t="str">
            <v>全域において最低限、提供されている</v>
          </cell>
          <cell r="AZZ26" t="str">
            <v>不足している地域（地区）がある</v>
          </cell>
          <cell r="BAA26" t="str">
            <v>全域において十分に提供されている</v>
          </cell>
        </row>
        <row r="27">
          <cell r="AZX27" t="str">
            <v>全域において十分に提供されている</v>
          </cell>
          <cell r="AZY27" t="str">
            <v>全域において最低限、提供されている</v>
          </cell>
          <cell r="AZZ27" t="str">
            <v>全域において最低限、提供されている</v>
          </cell>
          <cell r="BAA27" t="str">
            <v>全域において最低限、提供されている</v>
          </cell>
        </row>
        <row r="28">
          <cell r="AZX28" t="str">
            <v>全域において十分に提供されている</v>
          </cell>
          <cell r="AZY28" t="str">
            <v>不足している地域（地区）がある</v>
          </cell>
          <cell r="AZZ28" t="str">
            <v>不足している地域（地区）がある</v>
          </cell>
          <cell r="BAA28" t="str">
            <v>全域において最低限、提供されている</v>
          </cell>
        </row>
        <row r="29">
          <cell r="AZX29" t="str">
            <v>全域において最低限、提供されている</v>
          </cell>
          <cell r="AZY29" t="str">
            <v>全域において十分に提供されている</v>
          </cell>
          <cell r="AZZ29" t="str">
            <v>不足している地域（地区）がある</v>
          </cell>
          <cell r="BAA29" t="str">
            <v>全域において十分に提供されている</v>
          </cell>
        </row>
        <row r="30">
          <cell r="AZX30" t="str">
            <v>全域において十分に提供されている</v>
          </cell>
          <cell r="AZY30" t="str">
            <v>全域において十分に提供されている</v>
          </cell>
          <cell r="AZZ30" t="str">
            <v>不足している地域（地区）がある</v>
          </cell>
          <cell r="BAA30" t="str">
            <v>全域において最低限、提供されている</v>
          </cell>
        </row>
        <row r="31">
          <cell r="AZX31" t="str">
            <v>全域において十分に提供されている</v>
          </cell>
          <cell r="AZY31" t="str">
            <v>全域において最低限、提供されている</v>
          </cell>
          <cell r="AZZ31" t="str">
            <v>不足している地域（地区）がある</v>
          </cell>
          <cell r="BAA31" t="str">
            <v>全域において最低限、提供されている</v>
          </cell>
        </row>
        <row r="32">
          <cell r="AZX32" t="str">
            <v>全域において十分に提供されている</v>
          </cell>
          <cell r="AZY32" t="str">
            <v>全域において最低限、提供されている</v>
          </cell>
          <cell r="AZZ32" t="str">
            <v>全域において最低限、提供されている</v>
          </cell>
          <cell r="BAA32" t="str">
            <v>全域において最低限、提供されている</v>
          </cell>
        </row>
        <row r="33">
          <cell r="AZX33" t="str">
            <v>全域において十分に提供されている</v>
          </cell>
          <cell r="AZY33" t="str">
            <v>全域において十分に提供されている</v>
          </cell>
          <cell r="AZZ33" t="str">
            <v>全域において十分に提供されている</v>
          </cell>
          <cell r="BAA33" t="str">
            <v>全域において十分に提供されている</v>
          </cell>
        </row>
        <row r="34">
          <cell r="AZX34" t="str">
            <v>全域において十分に提供されている</v>
          </cell>
          <cell r="AZY34" t="str">
            <v>全域において最低限、提供されている</v>
          </cell>
          <cell r="AZZ34" t="str">
            <v>全域において最低限、提供されている</v>
          </cell>
          <cell r="BAA34" t="str">
            <v>全域において最低限、提供されている</v>
          </cell>
        </row>
        <row r="35">
          <cell r="AZX35" t="str">
            <v>全域において十分に提供されている</v>
          </cell>
          <cell r="AZY35" t="str">
            <v>ニーズがなく、提供の必要がない</v>
          </cell>
          <cell r="AZZ35" t="str">
            <v>ニーズがなく、提供の必要がない</v>
          </cell>
          <cell r="BAA35" t="str">
            <v>ニーズがなく、提供の必要がない</v>
          </cell>
        </row>
        <row r="36">
          <cell r="AZX36" t="str">
            <v>全域において十分に提供されている</v>
          </cell>
          <cell r="AZY36" t="str">
            <v>全域において最低限、提供されている</v>
          </cell>
          <cell r="AZZ36" t="str">
            <v>ニーズがなく、提供の必要がない</v>
          </cell>
          <cell r="BAA36" t="str">
            <v>全域において最低限、提供されている</v>
          </cell>
        </row>
        <row r="37">
          <cell r="AZX37" t="str">
            <v>全域において十分に提供されている</v>
          </cell>
          <cell r="AZY37" t="str">
            <v>ニーズがなく、提供の必要がない</v>
          </cell>
          <cell r="AZZ37" t="str">
            <v>ニーズがなく、提供の必要がない</v>
          </cell>
          <cell r="BAA37" t="str">
            <v>ニーズがなく、提供の必要がない</v>
          </cell>
        </row>
        <row r="38">
          <cell r="AZX38" t="str">
            <v>全域において十分に提供されている</v>
          </cell>
          <cell r="AZY38" t="str">
            <v>ニーズがなく、提供の必要がない</v>
          </cell>
          <cell r="AZZ38" t="str">
            <v>ニーズがなく、提供の必要がない</v>
          </cell>
          <cell r="BAA38" t="str">
            <v>ニーズがなく、提供の必要がない</v>
          </cell>
        </row>
        <row r="39">
          <cell r="AZX39" t="str">
            <v>全域において十分に提供されている</v>
          </cell>
          <cell r="AZY39" t="str">
            <v>全域において最低限、提供されている</v>
          </cell>
          <cell r="AZZ39" t="str">
            <v>全域において最低限、提供されている</v>
          </cell>
          <cell r="BAA39" t="str">
            <v>全域において最低限、提供されている</v>
          </cell>
        </row>
        <row r="40">
          <cell r="AZX40" t="str">
            <v>全域において最低限、提供されている</v>
          </cell>
          <cell r="AZY40" t="str">
            <v>不足している地域（地区）がある</v>
          </cell>
          <cell r="AZZ40" t="str">
            <v>全域において不足している</v>
          </cell>
          <cell r="BAA40" t="str">
            <v>全域において不足している</v>
          </cell>
        </row>
        <row r="41">
          <cell r="AZX41" t="str">
            <v>全域において最低限、提供されている</v>
          </cell>
          <cell r="AZY41" t="str">
            <v>全域において不足している</v>
          </cell>
          <cell r="AZZ41" t="str">
            <v>全域において最低限、提供されている</v>
          </cell>
          <cell r="BAA41" t="str">
            <v>不足している地域（地区）がある</v>
          </cell>
        </row>
        <row r="42">
          <cell r="AZX42" t="str">
            <v>不足している地域（地区）がある</v>
          </cell>
          <cell r="AZY42" t="str">
            <v>不足している地域（地区）がある</v>
          </cell>
          <cell r="AZZ42" t="str">
            <v>不足している地域（地区）がある</v>
          </cell>
          <cell r="BAA42" t="str">
            <v>不足している地域（地区）がある</v>
          </cell>
        </row>
        <row r="43">
          <cell r="AZX43" t="str">
            <v>全域において十分に提供されている</v>
          </cell>
          <cell r="AZY43" t="str">
            <v>全域において最低限、提供されている</v>
          </cell>
          <cell r="AZZ43" t="str">
            <v>全域において最低限、提供されている</v>
          </cell>
          <cell r="BAA43" t="str">
            <v>全域において最低限、提供されている</v>
          </cell>
        </row>
        <row r="44">
          <cell r="AZX44" t="str">
            <v>全域において十分に提供されている</v>
          </cell>
          <cell r="AZY44" t="str">
            <v>全域において十分に提供されている</v>
          </cell>
          <cell r="AZZ44" t="str">
            <v>不足している地域（地区）がある</v>
          </cell>
          <cell r="BAA44" t="str">
            <v>全域において最低限、提供されている</v>
          </cell>
        </row>
        <row r="45">
          <cell r="AZX45" t="str">
            <v>全域において十分に提供されている</v>
          </cell>
          <cell r="AZY45" t="str">
            <v>ニーズがなく、提供の必要がない</v>
          </cell>
          <cell r="AZZ45" t="str">
            <v>全域において十分に提供されている</v>
          </cell>
          <cell r="BAA45" t="str">
            <v>全域において十分に提供されている</v>
          </cell>
        </row>
        <row r="46">
          <cell r="AZX46" t="str">
            <v>全域において最低限、提供されている</v>
          </cell>
          <cell r="AZY46" t="str">
            <v>不足している地域（地区）がある</v>
          </cell>
          <cell r="AZZ46" t="str">
            <v>不足している地域（地区）がある</v>
          </cell>
          <cell r="BAA46" t="str">
            <v>全域において最低限、提供されている</v>
          </cell>
        </row>
        <row r="47">
          <cell r="AZX47" t="str">
            <v>不足している地域（地区）がある</v>
          </cell>
          <cell r="AZY47" t="str">
            <v>不足している地域（地区）がある</v>
          </cell>
          <cell r="AZZ47" t="str">
            <v>不足している地域（地区）がある</v>
          </cell>
          <cell r="BAA47" t="str">
            <v>全域において不足している</v>
          </cell>
        </row>
        <row r="48">
          <cell r="AZX48" t="str">
            <v>全域において十分に提供されている</v>
          </cell>
          <cell r="AZY48" t="str">
            <v>全域において十分に提供されている</v>
          </cell>
          <cell r="AZZ48" t="str">
            <v>全域において最低限、提供されている</v>
          </cell>
          <cell r="BAA48" t="str">
            <v>不足している地域（地区）がある</v>
          </cell>
        </row>
        <row r="49">
          <cell r="AZX49" t="str">
            <v>全域において十分に提供されている</v>
          </cell>
          <cell r="AZY49" t="str">
            <v>全域において十分に提供されている</v>
          </cell>
          <cell r="AZZ49" t="str">
            <v>全域において十分に提供されている</v>
          </cell>
          <cell r="BAA49" t="str">
            <v>全域において十分に提供されている</v>
          </cell>
        </row>
        <row r="50">
          <cell r="AZX50" t="str">
            <v>全域において十分に提供されている</v>
          </cell>
          <cell r="AZY50" t="str">
            <v>全域において十分に提供されている</v>
          </cell>
          <cell r="AZZ50" t="str">
            <v>全域において最低限、提供されている</v>
          </cell>
          <cell r="BAA50" t="str">
            <v>全域において最低限、提供されている</v>
          </cell>
        </row>
        <row r="51">
          <cell r="AZX51" t="str">
            <v>全域において十分に提供されている</v>
          </cell>
          <cell r="AZY51" t="str">
            <v>全域において十分に提供されている</v>
          </cell>
          <cell r="AZZ51" t="str">
            <v>全域において最低限、提供されている</v>
          </cell>
          <cell r="BAA51" t="str">
            <v>全域において最低限、提供されている</v>
          </cell>
        </row>
        <row r="52">
          <cell r="AZX52" t="str">
            <v>全域において最低限、提供されている</v>
          </cell>
          <cell r="AZY52" t="str">
            <v>全域において十分に提供されている</v>
          </cell>
          <cell r="AZZ52" t="str">
            <v>不足している地域（地区）がある</v>
          </cell>
          <cell r="BAA52" t="str">
            <v>全域において最低限、提供されている</v>
          </cell>
        </row>
        <row r="53">
          <cell r="AZX53" t="str">
            <v>全域において十分に提供されている</v>
          </cell>
          <cell r="AZY53" t="str">
            <v>全域において十分に提供されている</v>
          </cell>
          <cell r="AZZ53" t="str">
            <v>全域において十分に提供されている</v>
          </cell>
          <cell r="BAA53" t="str">
            <v>全域において十分に提供されている</v>
          </cell>
        </row>
        <row r="54">
          <cell r="AZX54" t="str">
            <v>全域において最低限、提供されている</v>
          </cell>
          <cell r="AZY54" t="str">
            <v>全域において最低限、提供されている</v>
          </cell>
          <cell r="AZZ54" t="str">
            <v>不足している地域（地区）がある</v>
          </cell>
          <cell r="BAA54" t="str">
            <v>全域において最低限、提供されている</v>
          </cell>
        </row>
        <row r="55">
          <cell r="AZX55" t="str">
            <v>全域において十分に提供されている</v>
          </cell>
          <cell r="AZY55" t="str">
            <v>全域において十分に提供されている</v>
          </cell>
          <cell r="AZZ55" t="str">
            <v>全域において十分に提供されている</v>
          </cell>
          <cell r="BAA55" t="str">
            <v>全域において十分に提供されている</v>
          </cell>
        </row>
        <row r="56">
          <cell r="AZX56" t="str">
            <v>全域において十分に提供されている</v>
          </cell>
          <cell r="AZY56" t="str">
            <v>全域において最低限、提供されている</v>
          </cell>
          <cell r="AZZ56" t="str">
            <v>全域において最低限、提供されている</v>
          </cell>
          <cell r="BAA56" t="str">
            <v>全域において最低限、提供されている</v>
          </cell>
        </row>
        <row r="57">
          <cell r="AZX57" t="str">
            <v>全域において最低限、提供されている</v>
          </cell>
          <cell r="AZY57" t="str">
            <v>全域において不足している</v>
          </cell>
          <cell r="AZZ57" t="str">
            <v>全域において不足している</v>
          </cell>
          <cell r="BAA57" t="str">
            <v>全域において最低限、提供されている</v>
          </cell>
        </row>
        <row r="58">
          <cell r="AZX58" t="str">
            <v>全域において十分に提供されている</v>
          </cell>
          <cell r="AZY58" t="str">
            <v>ニーズがなく、提供の必要がない</v>
          </cell>
          <cell r="AZZ58" t="str">
            <v>全域において最低限、提供されている</v>
          </cell>
          <cell r="BAA58" t="str">
            <v>全域において最低限、提供されている</v>
          </cell>
        </row>
        <row r="59">
          <cell r="AZX59" t="str">
            <v>全域において十分に提供されている</v>
          </cell>
          <cell r="AZY59" t="str">
            <v>ニーズがなく、提供の必要がない</v>
          </cell>
          <cell r="AZZ59" t="str">
            <v>ニーズがなく、提供の必要がない</v>
          </cell>
          <cell r="BAA59" t="str">
            <v>ニーズがなく、提供の必要がない</v>
          </cell>
        </row>
        <row r="60">
          <cell r="AZX60" t="str">
            <v>全域において最低限、提供されている</v>
          </cell>
          <cell r="AZY60" t="str">
            <v>全域において最低限、提供されている</v>
          </cell>
          <cell r="AZZ60" t="str">
            <v>全域において最低限、提供されている</v>
          </cell>
          <cell r="BAA60" t="str">
            <v>全域において最低限、提供されている</v>
          </cell>
        </row>
        <row r="61">
          <cell r="AZX61" t="str">
            <v>ニーズがなく、提供の必要がない</v>
          </cell>
          <cell r="AZY61" t="str">
            <v>ニーズがなく、提供の必要がない</v>
          </cell>
          <cell r="AZZ61" t="str">
            <v>ニーズがなく、提供の必要がない</v>
          </cell>
          <cell r="BAA61" t="str">
            <v>ニーズがなく、提供の必要がない</v>
          </cell>
        </row>
        <row r="62">
          <cell r="AZX62" t="str">
            <v>全域において十分に提供されている</v>
          </cell>
          <cell r="AZY62" t="str">
            <v>全域において最低限、提供されている</v>
          </cell>
          <cell r="AZZ62" t="str">
            <v>全域において最低限、提供されている</v>
          </cell>
          <cell r="BAA62" t="str">
            <v>ニーズがなく、提供の必要がない</v>
          </cell>
        </row>
        <row r="63">
          <cell r="AZX63" t="str">
            <v>全域において十分に提供されている</v>
          </cell>
          <cell r="AZY63" t="str">
            <v>ニーズがなく、提供の必要がない</v>
          </cell>
          <cell r="AZZ63" t="str">
            <v>ニーズがなく、提供の必要がない</v>
          </cell>
          <cell r="BAA63" t="str">
            <v>全域において十分に提供されている</v>
          </cell>
        </row>
        <row r="64">
          <cell r="AZX64" t="str">
            <v>全域において最低限、提供されている</v>
          </cell>
          <cell r="AZY64" t="str">
            <v>全域において十分に提供されている</v>
          </cell>
          <cell r="AZZ64" t="str">
            <v>不足している地域（地区）がある</v>
          </cell>
          <cell r="BAA64" t="str">
            <v>全域において十分に提供されている</v>
          </cell>
        </row>
        <row r="65">
          <cell r="AZX65" t="str">
            <v>全域において最低限、提供されている</v>
          </cell>
          <cell r="AZY65" t="str">
            <v>全域において最低限、提供されている</v>
          </cell>
          <cell r="AZZ65" t="str">
            <v>全域において不足している</v>
          </cell>
          <cell r="BAA65" t="str">
            <v>全域において最低限、提供されている</v>
          </cell>
        </row>
        <row r="66">
          <cell r="AZX66" t="str">
            <v>全域において十分に提供されている</v>
          </cell>
          <cell r="AZY66" t="str">
            <v>全域において最低限、提供されている</v>
          </cell>
          <cell r="AZZ66" t="str">
            <v>不足している地域（地区）がある</v>
          </cell>
          <cell r="BAA66" t="str">
            <v>不足している地域（地区）がある</v>
          </cell>
        </row>
        <row r="67">
          <cell r="AZX67" t="str">
            <v>全域において最低限、提供されている</v>
          </cell>
          <cell r="AZY67" t="str">
            <v>全域において最低限、提供されている</v>
          </cell>
          <cell r="AZZ67" t="str">
            <v>全域において最低限、提供されている</v>
          </cell>
          <cell r="BAA67" t="str">
            <v>全域において最低限、提供されている</v>
          </cell>
        </row>
        <row r="68">
          <cell r="AZX68" t="str">
            <v>全域において十分に提供されている</v>
          </cell>
          <cell r="AZY68" t="str">
            <v>全域において十分に提供されている</v>
          </cell>
          <cell r="AZZ68" t="str">
            <v>不足している地域（地区）がある</v>
          </cell>
          <cell r="BAA68" t="str">
            <v>全域において十分に提供されている</v>
          </cell>
        </row>
        <row r="69">
          <cell r="AZX69" t="str">
            <v>全域において最低限、提供されている</v>
          </cell>
          <cell r="AZY69" t="str">
            <v>全域において最低限、提供されている</v>
          </cell>
          <cell r="AZZ69" t="str">
            <v>ニーズがなく、提供の必要がない</v>
          </cell>
          <cell r="BAA69" t="str">
            <v>ニーズがなく、提供の必要がない</v>
          </cell>
        </row>
        <row r="70">
          <cell r="AZX70" t="str">
            <v>全域において十分に提供されている</v>
          </cell>
          <cell r="AZY70" t="str">
            <v>全域において十分に提供されている</v>
          </cell>
          <cell r="AZZ70" t="str">
            <v>全域において不足している</v>
          </cell>
          <cell r="BAA70" t="str">
            <v>全域において不足している</v>
          </cell>
        </row>
        <row r="71">
          <cell r="AZX71" t="str">
            <v>全域において最低限、提供されている</v>
          </cell>
          <cell r="AZY71" t="str">
            <v>全域において最低限、提供されている</v>
          </cell>
          <cell r="AZZ71" t="str">
            <v>全域において最低限、提供されている</v>
          </cell>
          <cell r="BAA71" t="str">
            <v>全域において最低限、提供されている</v>
          </cell>
        </row>
        <row r="72">
          <cell r="AZX72" t="str">
            <v>全域において最低限、提供されている</v>
          </cell>
          <cell r="AZY72" t="str">
            <v>全域において最低限、提供されている</v>
          </cell>
          <cell r="AZZ72" t="str">
            <v>不足している地域（地区）がある</v>
          </cell>
          <cell r="BAA72" t="str">
            <v>ニーズがなく、提供の必要がない</v>
          </cell>
        </row>
        <row r="73">
          <cell r="AZX73" t="str">
            <v>全域において最低限、提供されている</v>
          </cell>
          <cell r="AZY73" t="str">
            <v>全域において最低限、提供されている</v>
          </cell>
          <cell r="AZZ73" t="str">
            <v>全域において最低限、提供されている</v>
          </cell>
          <cell r="BAA73" t="str">
            <v>全域において最低限、提供されている</v>
          </cell>
        </row>
        <row r="74">
          <cell r="AZX74" t="str">
            <v>全域において十分に提供されている</v>
          </cell>
          <cell r="AZY74" t="str">
            <v>全域において最低限、提供されている</v>
          </cell>
          <cell r="AZZ74" t="str">
            <v>不足している地域（地区）がある</v>
          </cell>
          <cell r="BAA74" t="str">
            <v>全域において十分に提供されている</v>
          </cell>
        </row>
        <row r="75">
          <cell r="AZX75" t="str">
            <v>全域において十分に提供されている</v>
          </cell>
          <cell r="AZY75" t="str">
            <v>全域において十分に提供されている</v>
          </cell>
          <cell r="AZZ75" t="str">
            <v>全域において不足している</v>
          </cell>
          <cell r="BAA75" t="str">
            <v>全域において十分に提供されている</v>
          </cell>
        </row>
        <row r="76">
          <cell r="AZX76" t="str">
            <v>全域において十分に提供されている</v>
          </cell>
          <cell r="AZY76" t="str">
            <v>全域において最低限、提供されている</v>
          </cell>
          <cell r="AZZ76" t="str">
            <v>不足している地域（地区）がある</v>
          </cell>
          <cell r="BAA76" t="str">
            <v>全域において不足している</v>
          </cell>
        </row>
        <row r="77">
          <cell r="AZX77" t="str">
            <v>全域において十分に提供されている</v>
          </cell>
          <cell r="AZY77" t="str">
            <v>全域において十分に提供されている</v>
          </cell>
          <cell r="AZZ77" t="str">
            <v>全域において十分に提供されている</v>
          </cell>
          <cell r="BAA77" t="str">
            <v>全域において最低限、提供されている</v>
          </cell>
        </row>
        <row r="78">
          <cell r="AZX78" t="str">
            <v>全域において最低限、提供されている</v>
          </cell>
          <cell r="AZY78" t="str">
            <v>全域において最低限、提供されている</v>
          </cell>
          <cell r="AZZ78" t="str">
            <v>ニーズがなく、提供の必要がない</v>
          </cell>
          <cell r="BAA78" t="str">
            <v>全域において最低限、提供されている</v>
          </cell>
        </row>
        <row r="79">
          <cell r="AZX79" t="str">
            <v>全域において最低限、提供されている</v>
          </cell>
          <cell r="AZY79" t="str">
            <v>全域において最低限、提供されている</v>
          </cell>
          <cell r="AZZ79" t="str">
            <v>全域において最低限、提供されている</v>
          </cell>
          <cell r="BAA79" t="str">
            <v>全域において最低限、提供されている</v>
          </cell>
        </row>
        <row r="80">
          <cell r="AZX80" t="str">
            <v>全域において十分に提供されている</v>
          </cell>
          <cell r="AZY80" t="str">
            <v>ニーズがなく、提供の必要がない</v>
          </cell>
          <cell r="AZZ80" t="str">
            <v>不足している地域（地区）がある</v>
          </cell>
          <cell r="BAA80" t="str">
            <v>全域において十分に提供されている</v>
          </cell>
        </row>
        <row r="81">
          <cell r="AZX81" t="str">
            <v>全域において最低限、提供されている</v>
          </cell>
          <cell r="AZY81" t="str">
            <v>全域において十分に提供されている</v>
          </cell>
          <cell r="AZZ81" t="str">
            <v>全域において十分に提供されている</v>
          </cell>
          <cell r="BAA81" t="str">
            <v>全域において最低限、提供されている</v>
          </cell>
        </row>
        <row r="82">
          <cell r="AZX82" t="str">
            <v>全域において最低限、提供されている</v>
          </cell>
          <cell r="AZY82" t="str">
            <v>全域において最低限、提供されている</v>
          </cell>
          <cell r="AZZ82" t="str">
            <v>全域において最低限、提供されている</v>
          </cell>
          <cell r="BAA82" t="str">
            <v>全域において最低限、提供されている</v>
          </cell>
        </row>
        <row r="83">
          <cell r="AZX83" t="str">
            <v>全域において最低限、提供されている</v>
          </cell>
          <cell r="AZY83" t="str">
            <v>全域において最低限、提供されている</v>
          </cell>
          <cell r="AZZ83" t="str">
            <v>不足している地域（地区）がある</v>
          </cell>
          <cell r="BAA83" t="str">
            <v>全域において最低限、提供されている</v>
          </cell>
        </row>
        <row r="84">
          <cell r="AZX84" t="str">
            <v>全域において十分に提供されている</v>
          </cell>
          <cell r="AZY84" t="str">
            <v>全域において十分に提供されている</v>
          </cell>
          <cell r="AZZ84" t="str">
            <v>不足している地域（地区）がある</v>
          </cell>
          <cell r="BAA84" t="str">
            <v>全域において十分に提供されている</v>
          </cell>
        </row>
        <row r="85">
          <cell r="AZX85" t="str">
            <v>全域において十分に提供されている</v>
          </cell>
          <cell r="AZY85" t="str">
            <v>ニーズがなく、提供の必要がない</v>
          </cell>
          <cell r="AZZ85" t="str">
            <v>不足している地域（地区）がある</v>
          </cell>
          <cell r="BAA85" t="str">
            <v>全域において十分に提供されている</v>
          </cell>
        </row>
        <row r="86">
          <cell r="AZX86" t="str">
            <v>全域において最低限、提供されている</v>
          </cell>
          <cell r="AZY86" t="str">
            <v>全域において最低限、提供されている</v>
          </cell>
          <cell r="AZZ86" t="str">
            <v>全域において最低限、提供されている</v>
          </cell>
          <cell r="BAA86" t="str">
            <v>ニーズがなく、提供の必要がない</v>
          </cell>
        </row>
        <row r="87">
          <cell r="AZX87" t="str">
            <v>全域において最低限、提供されている</v>
          </cell>
          <cell r="AZY87" t="str">
            <v>全域において不足している</v>
          </cell>
          <cell r="AZZ87" t="str">
            <v>全域において不足している</v>
          </cell>
          <cell r="BAA87" t="str">
            <v>全域において不足している</v>
          </cell>
        </row>
        <row r="88">
          <cell r="AZX88" t="str">
            <v>全域において最低限、提供されている</v>
          </cell>
          <cell r="AZY88" t="str">
            <v>全域において最低限、提供されている</v>
          </cell>
          <cell r="AZZ88" t="str">
            <v>全域において最低限、提供されている</v>
          </cell>
          <cell r="BAA88" t="str">
            <v>全域において最低限、提供されている</v>
          </cell>
        </row>
        <row r="89">
          <cell r="AZX89" t="str">
            <v>全域において最低限、提供されている</v>
          </cell>
          <cell r="AZY89" t="str">
            <v>全域において不足している</v>
          </cell>
          <cell r="AZZ89" t="str">
            <v>全域において最低限、提供されている</v>
          </cell>
          <cell r="BAA89" t="str">
            <v>全域において不足している</v>
          </cell>
        </row>
        <row r="90">
          <cell r="AZX90" t="str">
            <v>全域において十分に提供されている</v>
          </cell>
          <cell r="AZY90" t="str">
            <v>全域において十分に提供されている</v>
          </cell>
          <cell r="AZZ90" t="str">
            <v>全域において最低限、提供されている</v>
          </cell>
          <cell r="BAA90" t="str">
            <v>全域において最低限、提供されている</v>
          </cell>
        </row>
        <row r="91">
          <cell r="AZX91" t="str">
            <v>全域において最低限、提供されている</v>
          </cell>
          <cell r="AZY91" t="str">
            <v>全域において不足している</v>
          </cell>
          <cell r="AZZ91" t="str">
            <v>全域において不足している</v>
          </cell>
          <cell r="BAA91" t="str">
            <v>全域において不足している</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約実行"/>
      <sheetName val="集約データ（推進＋支援）"/>
      <sheetName val="集約データ（推進）"/>
      <sheetName val="集約データ（支援）"/>
      <sheetName val="全国集計(推進＋支援）用"/>
      <sheetName val="リスト"/>
    </sheetNames>
    <sheetDataSet>
      <sheetData sheetId="0"/>
      <sheetData sheetId="1"/>
      <sheetData sheetId="2"/>
      <sheetData sheetId="3"/>
      <sheetData sheetId="4"/>
      <sheetData sheetId="5">
        <row r="1">
          <cell r="C1">
            <v>1</v>
          </cell>
        </row>
        <row r="2">
          <cell r="C2" t="str">
            <v>北海道</v>
          </cell>
        </row>
        <row r="3">
          <cell r="C3" t="str">
            <v>青森県</v>
          </cell>
        </row>
        <row r="4">
          <cell r="C4" t="str">
            <v>岩手県</v>
          </cell>
        </row>
        <row r="5">
          <cell r="C5" t="str">
            <v>宮城県</v>
          </cell>
        </row>
        <row r="6">
          <cell r="C6" t="str">
            <v>秋田県</v>
          </cell>
        </row>
        <row r="7">
          <cell r="C7" t="str">
            <v>山形県</v>
          </cell>
        </row>
        <row r="8">
          <cell r="C8" t="str">
            <v>福島県</v>
          </cell>
        </row>
        <row r="9">
          <cell r="C9" t="str">
            <v>茨城県</v>
          </cell>
        </row>
        <row r="10">
          <cell r="C10" t="str">
            <v>栃木県</v>
          </cell>
        </row>
        <row r="11">
          <cell r="C11" t="str">
            <v>群馬県</v>
          </cell>
        </row>
        <row r="12">
          <cell r="C12" t="str">
            <v>埼玉県</v>
          </cell>
        </row>
        <row r="13">
          <cell r="C13" t="str">
            <v>千葉県</v>
          </cell>
        </row>
        <row r="14">
          <cell r="C14" t="str">
            <v>東京都</v>
          </cell>
        </row>
        <row r="15">
          <cell r="C15" t="str">
            <v>神奈川県</v>
          </cell>
        </row>
        <row r="16">
          <cell r="C16" t="str">
            <v>新潟県</v>
          </cell>
        </row>
        <row r="17">
          <cell r="C17" t="str">
            <v>富山県</v>
          </cell>
        </row>
        <row r="18">
          <cell r="C18" t="str">
            <v>石川県</v>
          </cell>
        </row>
        <row r="19">
          <cell r="C19" t="str">
            <v>福井県</v>
          </cell>
        </row>
        <row r="20">
          <cell r="C20" t="str">
            <v>山梨県</v>
          </cell>
        </row>
        <row r="21">
          <cell r="C21" t="str">
            <v>長野県</v>
          </cell>
        </row>
        <row r="22">
          <cell r="C22" t="str">
            <v>岐阜県</v>
          </cell>
        </row>
        <row r="23">
          <cell r="C23" t="str">
            <v>静岡県</v>
          </cell>
        </row>
        <row r="24">
          <cell r="C24" t="str">
            <v>愛知県</v>
          </cell>
        </row>
        <row r="25">
          <cell r="C25" t="str">
            <v>三重県</v>
          </cell>
        </row>
        <row r="26">
          <cell r="C26" t="str">
            <v>滋賀県</v>
          </cell>
        </row>
        <row r="27">
          <cell r="C27" t="str">
            <v>京都府</v>
          </cell>
        </row>
        <row r="28">
          <cell r="C28" t="str">
            <v>大阪府</v>
          </cell>
        </row>
        <row r="29">
          <cell r="C29" t="str">
            <v>兵庫県</v>
          </cell>
        </row>
        <row r="30">
          <cell r="C30" t="str">
            <v>奈良県</v>
          </cell>
        </row>
        <row r="31">
          <cell r="C31" t="str">
            <v>和歌山県</v>
          </cell>
        </row>
        <row r="32">
          <cell r="C32" t="str">
            <v>鳥取県</v>
          </cell>
        </row>
        <row r="33">
          <cell r="C33" t="str">
            <v>島根県</v>
          </cell>
        </row>
        <row r="34">
          <cell r="C34" t="str">
            <v>岡山県</v>
          </cell>
        </row>
        <row r="35">
          <cell r="C35" t="str">
            <v>広島県</v>
          </cell>
        </row>
        <row r="36">
          <cell r="C36" t="str">
            <v>山口県</v>
          </cell>
        </row>
        <row r="37">
          <cell r="C37" t="str">
            <v>徳島県</v>
          </cell>
        </row>
        <row r="38">
          <cell r="C38" t="str">
            <v>香川県</v>
          </cell>
        </row>
        <row r="39">
          <cell r="C39" t="str">
            <v>愛媛県</v>
          </cell>
        </row>
        <row r="40">
          <cell r="C40" t="str">
            <v>高知県</v>
          </cell>
        </row>
        <row r="41">
          <cell r="C41" t="str">
            <v>福岡県</v>
          </cell>
        </row>
        <row r="42">
          <cell r="C42" t="str">
            <v>佐賀県</v>
          </cell>
        </row>
        <row r="43">
          <cell r="C43" t="str">
            <v>長崎県</v>
          </cell>
        </row>
        <row r="44">
          <cell r="C44" t="str">
            <v>熊本県</v>
          </cell>
        </row>
        <row r="45">
          <cell r="C45" t="str">
            <v>大分県</v>
          </cell>
        </row>
        <row r="46">
          <cell r="C46" t="str">
            <v>宮崎県</v>
          </cell>
        </row>
        <row r="47">
          <cell r="C47" t="str">
            <v>鹿児島県</v>
          </cell>
        </row>
        <row r="48">
          <cell r="C48" t="str">
            <v>沖縄県</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介護予防"/>
      <sheetName val="在宅医療・介護"/>
      <sheetName val="生活支援"/>
      <sheetName val="住まい・施設"/>
      <sheetName val="カテゴリ別比較"/>
      <sheetName val="市町村別得点内訳"/>
      <sheetName val="順位一覧"/>
      <sheetName val="raw"/>
      <sheetName val="得点化一覧"/>
      <sheetName val="分野別得点"/>
      <sheetName val="Sheet1"/>
      <sheetName val="raw項目名チェック"/>
      <sheetName val="raw_介護"/>
      <sheetName val="raw (2)"/>
      <sheetName val="raw (4)"/>
      <sheetName val="順位点"/>
      <sheetName val="リスク指標指標の定義"/>
      <sheetName val="Sheet3"/>
      <sheetName val="グラフ・散布図"/>
      <sheetName val="SPSS変数用"/>
      <sheetName val="Sheet2"/>
      <sheetName val="圏域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C1:F98"/>
  <sheetViews>
    <sheetView showGridLines="0" tabSelected="1" zoomScale="70" zoomScaleNormal="70" zoomScaleSheetLayoutView="55" workbookViewId="0">
      <selection activeCell="C3" sqref="C3"/>
    </sheetView>
  </sheetViews>
  <sheetFormatPr defaultColWidth="9" defaultRowHeight="13" x14ac:dyDescent="0.2"/>
  <cols>
    <col min="1" max="1" width="6.453125" style="729" customWidth="1"/>
    <col min="2" max="2" width="4.90625" style="729" customWidth="1"/>
    <col min="3" max="3" width="12.7265625" style="729" customWidth="1"/>
    <col min="4" max="4" width="6.26953125" style="729" customWidth="1"/>
    <col min="5" max="5" width="29.08984375" style="729" customWidth="1"/>
    <col min="6" max="6" width="46.08984375" style="1193" customWidth="1"/>
    <col min="7" max="16384" width="9" style="729"/>
  </cols>
  <sheetData>
    <row r="1" spans="3:6" ht="24" customHeight="1" x14ac:dyDescent="0.2">
      <c r="C1" s="1660" t="s">
        <v>3801</v>
      </c>
      <c r="D1" s="1659"/>
      <c r="E1" s="1659"/>
      <c r="F1" s="1658"/>
    </row>
    <row r="2" spans="3:6" ht="27" customHeight="1" x14ac:dyDescent="0.2">
      <c r="C2" s="1663" t="s">
        <v>8969</v>
      </c>
      <c r="D2" s="1664"/>
      <c r="E2" s="1664"/>
      <c r="F2" s="1665"/>
    </row>
    <row r="3" spans="3:6" ht="9" customHeight="1" x14ac:dyDescent="0.2"/>
    <row r="4" spans="3:6" ht="19.5" customHeight="1" x14ac:dyDescent="0.2">
      <c r="C4" s="4196" t="s">
        <v>3794</v>
      </c>
      <c r="D4" s="4196"/>
      <c r="E4" s="4196"/>
      <c r="F4" s="4196"/>
    </row>
    <row r="5" spans="3:6" ht="19.5" customHeight="1" x14ac:dyDescent="0.2">
      <c r="C5" s="4197"/>
      <c r="D5" s="4197"/>
      <c r="E5" s="4197"/>
      <c r="F5" s="4197"/>
    </row>
    <row r="6" spans="3:6" ht="12.75" customHeight="1" x14ac:dyDescent="0.2">
      <c r="C6" s="1657"/>
      <c r="D6" s="1657"/>
      <c r="E6" s="1657"/>
      <c r="F6" s="1657"/>
    </row>
    <row r="7" spans="3:6" ht="23.25" customHeight="1" x14ac:dyDescent="0.2">
      <c r="C7" s="1656" t="s">
        <v>337</v>
      </c>
      <c r="D7" s="4194" t="s">
        <v>3793</v>
      </c>
      <c r="E7" s="4195"/>
      <c r="F7" s="1655" t="s">
        <v>3410</v>
      </c>
    </row>
    <row r="8" spans="3:6" ht="67.5" customHeight="1" x14ac:dyDescent="0.2">
      <c r="C8" s="4192" t="s">
        <v>3792</v>
      </c>
      <c r="D8" s="1654">
        <v>21</v>
      </c>
      <c r="E8" s="1653" t="s">
        <v>349</v>
      </c>
      <c r="F8" s="4198" t="s">
        <v>3791</v>
      </c>
    </row>
    <row r="9" spans="3:6" ht="67.5" customHeight="1" x14ac:dyDescent="0.2">
      <c r="C9" s="4199"/>
      <c r="D9" s="1654">
        <v>22</v>
      </c>
      <c r="E9" s="1653" t="s">
        <v>3398</v>
      </c>
      <c r="F9" s="4198"/>
    </row>
    <row r="10" spans="3:6" ht="67.5" customHeight="1" x14ac:dyDescent="0.2">
      <c r="C10" s="4199"/>
      <c r="D10" s="1654">
        <v>23</v>
      </c>
      <c r="E10" s="1653" t="s">
        <v>351</v>
      </c>
      <c r="F10" s="4198"/>
    </row>
    <row r="11" spans="3:6" ht="67.5" customHeight="1" x14ac:dyDescent="0.2">
      <c r="C11" s="4199"/>
      <c r="D11" s="1654">
        <v>24</v>
      </c>
      <c r="E11" s="1653" t="s">
        <v>348</v>
      </c>
      <c r="F11" s="4198"/>
    </row>
    <row r="12" spans="3:6" ht="67.5" customHeight="1" x14ac:dyDescent="0.2">
      <c r="C12" s="4193"/>
      <c r="D12" s="1654" t="s">
        <v>8846</v>
      </c>
      <c r="E12" s="1653" t="s">
        <v>8847</v>
      </c>
      <c r="F12" s="4198"/>
    </row>
    <row r="13" spans="3:6" ht="83.25" customHeight="1" x14ac:dyDescent="0.2">
      <c r="C13" s="4192" t="s">
        <v>3790</v>
      </c>
      <c r="D13" s="1654">
        <v>31</v>
      </c>
      <c r="E13" s="1653" t="s">
        <v>3789</v>
      </c>
      <c r="F13" s="1652" t="s">
        <v>3788</v>
      </c>
    </row>
    <row r="14" spans="3:6" ht="36.75" customHeight="1" x14ac:dyDescent="0.2">
      <c r="C14" s="4199"/>
      <c r="D14" s="1654" t="s">
        <v>3800</v>
      </c>
      <c r="E14" s="1653" t="s">
        <v>3799</v>
      </c>
      <c r="F14" s="1652" t="s">
        <v>3798</v>
      </c>
    </row>
    <row r="15" spans="3:6" ht="36.75" customHeight="1" x14ac:dyDescent="0.2">
      <c r="C15" s="4199"/>
      <c r="D15" s="1654">
        <v>32</v>
      </c>
      <c r="E15" s="1653" t="s">
        <v>3797</v>
      </c>
      <c r="F15" s="1652" t="s">
        <v>3796</v>
      </c>
    </row>
    <row r="16" spans="3:6" ht="53.25" customHeight="1" x14ac:dyDescent="0.2">
      <c r="C16" s="4193"/>
      <c r="D16" s="1654" t="s">
        <v>1768</v>
      </c>
      <c r="E16" s="1653" t="s">
        <v>3787</v>
      </c>
      <c r="F16" s="1652" t="s">
        <v>3786</v>
      </c>
    </row>
    <row r="17" spans="3:6" ht="53.25" customHeight="1" x14ac:dyDescent="0.2">
      <c r="C17" s="4192" t="s">
        <v>3785</v>
      </c>
      <c r="D17" s="1654">
        <v>41</v>
      </c>
      <c r="E17" s="1653" t="s">
        <v>3784</v>
      </c>
      <c r="F17" s="1652" t="s">
        <v>3783</v>
      </c>
    </row>
    <row r="18" spans="3:6" ht="53.25" customHeight="1" x14ac:dyDescent="0.2">
      <c r="C18" s="4193"/>
      <c r="D18" s="1654" t="s">
        <v>7733</v>
      </c>
      <c r="E18" s="1653" t="s">
        <v>3795</v>
      </c>
      <c r="F18" s="1652" t="s">
        <v>3804</v>
      </c>
    </row>
    <row r="20" spans="3:6" x14ac:dyDescent="0.2">
      <c r="C20" s="729" t="s">
        <v>3782</v>
      </c>
    </row>
    <row r="21" spans="3:6" x14ac:dyDescent="0.2">
      <c r="D21" s="729" t="s">
        <v>3781</v>
      </c>
    </row>
    <row r="22" spans="3:6" x14ac:dyDescent="0.2">
      <c r="E22" s="729" t="s">
        <v>3488</v>
      </c>
    </row>
    <row r="23" spans="3:6" x14ac:dyDescent="0.2">
      <c r="E23" s="729" t="s">
        <v>3780</v>
      </c>
    </row>
    <row r="24" spans="3:6" x14ac:dyDescent="0.2">
      <c r="E24" s="729" t="s">
        <v>3779</v>
      </c>
    </row>
    <row r="25" spans="3:6" x14ac:dyDescent="0.2">
      <c r="E25" s="729" t="s">
        <v>3498</v>
      </c>
    </row>
    <row r="26" spans="3:6" x14ac:dyDescent="0.2">
      <c r="E26" s="729" t="s">
        <v>3778</v>
      </c>
    </row>
    <row r="27" spans="3:6" x14ac:dyDescent="0.2">
      <c r="E27" s="729" t="s">
        <v>3777</v>
      </c>
    </row>
    <row r="28" spans="3:6" x14ac:dyDescent="0.2">
      <c r="E28" s="729" t="s">
        <v>3776</v>
      </c>
    </row>
    <row r="29" spans="3:6" x14ac:dyDescent="0.2">
      <c r="E29" s="729" t="s">
        <v>3775</v>
      </c>
    </row>
    <row r="30" spans="3:6" x14ac:dyDescent="0.2">
      <c r="E30" s="729" t="s">
        <v>3774</v>
      </c>
    </row>
    <row r="31" spans="3:6" x14ac:dyDescent="0.2">
      <c r="E31" s="729" t="s">
        <v>3773</v>
      </c>
    </row>
    <row r="32" spans="3:6" x14ac:dyDescent="0.2">
      <c r="E32" s="729" t="s">
        <v>3772</v>
      </c>
    </row>
    <row r="33" spans="5:5" x14ac:dyDescent="0.2">
      <c r="E33" s="729" t="s">
        <v>3771</v>
      </c>
    </row>
    <row r="34" spans="5:5" x14ac:dyDescent="0.2">
      <c r="E34" s="729" t="s">
        <v>3770</v>
      </c>
    </row>
    <row r="35" spans="5:5" x14ac:dyDescent="0.2">
      <c r="E35" s="729" t="s">
        <v>3769</v>
      </c>
    </row>
    <row r="36" spans="5:5" x14ac:dyDescent="0.2">
      <c r="E36" s="729" t="s">
        <v>3768</v>
      </c>
    </row>
    <row r="37" spans="5:5" x14ac:dyDescent="0.2">
      <c r="E37" s="729" t="s">
        <v>3767</v>
      </c>
    </row>
    <row r="38" spans="5:5" x14ac:dyDescent="0.2">
      <c r="E38" s="729" t="s">
        <v>3766</v>
      </c>
    </row>
    <row r="39" spans="5:5" x14ac:dyDescent="0.2">
      <c r="E39" s="729" t="s">
        <v>3765</v>
      </c>
    </row>
    <row r="40" spans="5:5" x14ac:dyDescent="0.2">
      <c r="E40" s="729" t="s">
        <v>3764</v>
      </c>
    </row>
    <row r="41" spans="5:5" x14ac:dyDescent="0.2">
      <c r="E41" s="729" t="s">
        <v>3510</v>
      </c>
    </row>
    <row r="42" spans="5:5" x14ac:dyDescent="0.2">
      <c r="E42" s="729" t="s">
        <v>3763</v>
      </c>
    </row>
    <row r="43" spans="5:5" x14ac:dyDescent="0.2">
      <c r="E43" s="729" t="s">
        <v>3762</v>
      </c>
    </row>
    <row r="44" spans="5:5" x14ac:dyDescent="0.2">
      <c r="E44" s="729" t="s">
        <v>3761</v>
      </c>
    </row>
    <row r="45" spans="5:5" x14ac:dyDescent="0.2">
      <c r="E45" s="729" t="s">
        <v>3760</v>
      </c>
    </row>
    <row r="46" spans="5:5" x14ac:dyDescent="0.2">
      <c r="E46" s="729" t="s">
        <v>3759</v>
      </c>
    </row>
    <row r="47" spans="5:5" x14ac:dyDescent="0.2">
      <c r="E47" s="729" t="s">
        <v>3758</v>
      </c>
    </row>
    <row r="48" spans="5:5" x14ac:dyDescent="0.2">
      <c r="E48" s="729" t="s">
        <v>3757</v>
      </c>
    </row>
    <row r="49" spans="5:5" x14ac:dyDescent="0.2">
      <c r="E49" s="729" t="s">
        <v>3756</v>
      </c>
    </row>
    <row r="50" spans="5:5" x14ac:dyDescent="0.2">
      <c r="E50" s="729" t="s">
        <v>3755</v>
      </c>
    </row>
    <row r="51" spans="5:5" x14ac:dyDescent="0.2">
      <c r="E51" s="729" t="s">
        <v>3754</v>
      </c>
    </row>
    <row r="52" spans="5:5" x14ac:dyDescent="0.2">
      <c r="E52" s="729" t="s">
        <v>3753</v>
      </c>
    </row>
    <row r="53" spans="5:5" x14ac:dyDescent="0.2">
      <c r="E53" s="729" t="s">
        <v>3752</v>
      </c>
    </row>
    <row r="54" spans="5:5" x14ac:dyDescent="0.2">
      <c r="E54" s="729" t="s">
        <v>3751</v>
      </c>
    </row>
    <row r="55" spans="5:5" x14ac:dyDescent="0.2">
      <c r="E55" s="729" t="s">
        <v>3750</v>
      </c>
    </row>
    <row r="56" spans="5:5" x14ac:dyDescent="0.2">
      <c r="E56" s="729" t="s">
        <v>3749</v>
      </c>
    </row>
    <row r="57" spans="5:5" x14ac:dyDescent="0.2">
      <c r="E57" s="729" t="s">
        <v>3748</v>
      </c>
    </row>
    <row r="58" spans="5:5" x14ac:dyDescent="0.2">
      <c r="E58" s="729" t="s">
        <v>3747</v>
      </c>
    </row>
    <row r="59" spans="5:5" x14ac:dyDescent="0.2">
      <c r="E59" s="729" t="s">
        <v>3746</v>
      </c>
    </row>
    <row r="60" spans="5:5" x14ac:dyDescent="0.2">
      <c r="E60" s="729" t="s">
        <v>3745</v>
      </c>
    </row>
    <row r="61" spans="5:5" x14ac:dyDescent="0.2">
      <c r="E61" s="729" t="s">
        <v>3744</v>
      </c>
    </row>
    <row r="62" spans="5:5" x14ac:dyDescent="0.2">
      <c r="E62" s="729" t="s">
        <v>3743</v>
      </c>
    </row>
    <row r="63" spans="5:5" x14ac:dyDescent="0.2">
      <c r="E63" s="729" t="s">
        <v>3742</v>
      </c>
    </row>
    <row r="64" spans="5:5" x14ac:dyDescent="0.2">
      <c r="E64" s="729" t="s">
        <v>3741</v>
      </c>
    </row>
    <row r="65" spans="5:5" x14ac:dyDescent="0.2">
      <c r="E65" s="729" t="s">
        <v>3740</v>
      </c>
    </row>
    <row r="66" spans="5:5" x14ac:dyDescent="0.2">
      <c r="E66" s="729" t="s">
        <v>3739</v>
      </c>
    </row>
    <row r="67" spans="5:5" x14ac:dyDescent="0.2">
      <c r="E67" s="729" t="s">
        <v>3738</v>
      </c>
    </row>
    <row r="68" spans="5:5" x14ac:dyDescent="0.2">
      <c r="E68" s="729" t="s">
        <v>3737</v>
      </c>
    </row>
    <row r="69" spans="5:5" x14ac:dyDescent="0.2">
      <c r="E69" s="729" t="s">
        <v>3736</v>
      </c>
    </row>
    <row r="70" spans="5:5" x14ac:dyDescent="0.2">
      <c r="E70" s="729" t="s">
        <v>3735</v>
      </c>
    </row>
    <row r="71" spans="5:5" x14ac:dyDescent="0.2">
      <c r="E71" s="729" t="s">
        <v>3734</v>
      </c>
    </row>
    <row r="72" spans="5:5" x14ac:dyDescent="0.2">
      <c r="E72" s="729" t="s">
        <v>3733</v>
      </c>
    </row>
    <row r="73" spans="5:5" x14ac:dyDescent="0.2">
      <c r="E73" s="729" t="s">
        <v>3732</v>
      </c>
    </row>
    <row r="74" spans="5:5" x14ac:dyDescent="0.2">
      <c r="E74" s="729" t="s">
        <v>3731</v>
      </c>
    </row>
    <row r="75" spans="5:5" x14ac:dyDescent="0.2">
      <c r="E75" s="729" t="s">
        <v>3730</v>
      </c>
    </row>
    <row r="76" spans="5:5" x14ac:dyDescent="0.2">
      <c r="E76" s="729" t="s">
        <v>3729</v>
      </c>
    </row>
    <row r="77" spans="5:5" x14ac:dyDescent="0.2">
      <c r="E77" s="729" t="s">
        <v>3728</v>
      </c>
    </row>
    <row r="78" spans="5:5" x14ac:dyDescent="0.2">
      <c r="E78" s="729" t="s">
        <v>3727</v>
      </c>
    </row>
    <row r="79" spans="5:5" x14ac:dyDescent="0.2">
      <c r="E79" s="729" t="s">
        <v>3726</v>
      </c>
    </row>
    <row r="80" spans="5:5" x14ac:dyDescent="0.2">
      <c r="E80" s="729" t="s">
        <v>3725</v>
      </c>
    </row>
    <row r="81" spans="5:5" x14ac:dyDescent="0.2">
      <c r="E81" s="729" t="s">
        <v>3724</v>
      </c>
    </row>
    <row r="82" spans="5:5" x14ac:dyDescent="0.2">
      <c r="E82" s="729" t="s">
        <v>3723</v>
      </c>
    </row>
    <row r="83" spans="5:5" x14ac:dyDescent="0.2">
      <c r="E83" s="729" t="s">
        <v>3722</v>
      </c>
    </row>
    <row r="84" spans="5:5" x14ac:dyDescent="0.2">
      <c r="E84" s="729" t="s">
        <v>3721</v>
      </c>
    </row>
    <row r="85" spans="5:5" x14ac:dyDescent="0.2">
      <c r="E85" s="729" t="s">
        <v>3720</v>
      </c>
    </row>
    <row r="86" spans="5:5" x14ac:dyDescent="0.2">
      <c r="E86" s="729" t="s">
        <v>3719</v>
      </c>
    </row>
    <row r="87" spans="5:5" x14ac:dyDescent="0.2">
      <c r="E87" s="729" t="s">
        <v>3718</v>
      </c>
    </row>
    <row r="88" spans="5:5" x14ac:dyDescent="0.2">
      <c r="E88" s="729" t="s">
        <v>3717</v>
      </c>
    </row>
    <row r="89" spans="5:5" x14ac:dyDescent="0.2">
      <c r="E89" s="729" t="s">
        <v>3716</v>
      </c>
    </row>
    <row r="90" spans="5:5" x14ac:dyDescent="0.2">
      <c r="E90" s="729" t="s">
        <v>3715</v>
      </c>
    </row>
    <row r="91" spans="5:5" x14ac:dyDescent="0.2">
      <c r="E91" s="729" t="s">
        <v>3714</v>
      </c>
    </row>
    <row r="92" spans="5:5" x14ac:dyDescent="0.2">
      <c r="E92" s="729" t="s">
        <v>3713</v>
      </c>
    </row>
    <row r="93" spans="5:5" x14ac:dyDescent="0.2">
      <c r="E93" s="729" t="s">
        <v>3712</v>
      </c>
    </row>
    <row r="94" spans="5:5" x14ac:dyDescent="0.2">
      <c r="E94" s="729" t="s">
        <v>3711</v>
      </c>
    </row>
    <row r="95" spans="5:5" x14ac:dyDescent="0.2">
      <c r="E95" s="729" t="s">
        <v>3710</v>
      </c>
    </row>
    <row r="96" spans="5:5" x14ac:dyDescent="0.2">
      <c r="E96" s="729" t="s">
        <v>3709</v>
      </c>
    </row>
    <row r="97" spans="5:5" x14ac:dyDescent="0.2">
      <c r="E97" s="729" t="s">
        <v>3708</v>
      </c>
    </row>
    <row r="98" spans="5:5" x14ac:dyDescent="0.2">
      <c r="E98" s="729" t="s">
        <v>3707</v>
      </c>
    </row>
  </sheetData>
  <mergeCells count="6">
    <mergeCell ref="C17:C18"/>
    <mergeCell ref="D7:E7"/>
    <mergeCell ref="C4:F5"/>
    <mergeCell ref="F8:F12"/>
    <mergeCell ref="C13:C16"/>
    <mergeCell ref="C8:C12"/>
  </mergeCells>
  <phoneticPr fontId="4"/>
  <pageMargins left="0.7" right="0.7" top="0.75" bottom="0.75" header="0.3" footer="0.3"/>
  <pageSetup paperSize="9" scale="86" orientation="portrait" r:id="rId1"/>
  <rowBreaks count="1" manualBreakCount="1">
    <brk id="18" min="2" max="5" man="1"/>
  </rowBreaks>
  <ignoredErrors>
    <ignoredError sqref="D12"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59999389629810485"/>
  </sheetPr>
  <dimension ref="C1:AV84"/>
  <sheetViews>
    <sheetView view="pageBreakPreview" zoomScale="70" zoomScaleNormal="70" zoomScaleSheetLayoutView="70" workbookViewId="0">
      <selection activeCell="E4" sqref="E4:O4"/>
    </sheetView>
  </sheetViews>
  <sheetFormatPr defaultColWidth="9" defaultRowHeight="15" x14ac:dyDescent="0.2"/>
  <cols>
    <col min="1" max="2" width="9" style="1381"/>
    <col min="3" max="3" width="3.6328125" style="1381" customWidth="1"/>
    <col min="4" max="4" width="19" style="1381" customWidth="1"/>
    <col min="5" max="5" width="11.7265625" style="1397" customWidth="1"/>
    <col min="6" max="14" width="7.7265625" style="1397" customWidth="1"/>
    <col min="15" max="16" width="8.90625" style="1397" customWidth="1"/>
    <col min="17" max="17" width="4.7265625" style="1381" customWidth="1"/>
    <col min="18" max="18" width="8.90625" style="1381" customWidth="1"/>
    <col min="19" max="19" width="40.90625" style="1383" customWidth="1"/>
    <col min="20" max="21" width="8.90625" style="1383" customWidth="1"/>
    <col min="22" max="46" width="9" style="1383" customWidth="1"/>
    <col min="47" max="49" width="9" style="1381" customWidth="1"/>
    <col min="50" max="16384" width="9" style="1381"/>
  </cols>
  <sheetData>
    <row r="1" spans="3:48" ht="27" customHeight="1" thickBot="1" x14ac:dyDescent="0.25">
      <c r="E1" s="1405" t="s">
        <v>2978</v>
      </c>
      <c r="F1" s="1406"/>
      <c r="G1" s="1406"/>
      <c r="H1" s="1406"/>
      <c r="I1" s="1406"/>
      <c r="J1" s="1406"/>
      <c r="K1" s="1406"/>
      <c r="L1" s="1406"/>
      <c r="M1" s="1406"/>
      <c r="N1" s="1406"/>
      <c r="O1" s="1406"/>
      <c r="P1" s="1407"/>
    </row>
    <row r="2" spans="3:48" ht="24" customHeight="1" thickBot="1" x14ac:dyDescent="0.25">
      <c r="D2" s="1382"/>
      <c r="E2" s="1395" t="s">
        <v>2978</v>
      </c>
      <c r="F2" s="1396"/>
      <c r="G2" s="1396"/>
      <c r="H2" s="1396"/>
      <c r="I2" s="1396"/>
      <c r="J2" s="1396"/>
      <c r="K2" s="1396"/>
      <c r="L2" s="1396"/>
      <c r="M2" s="1117"/>
      <c r="N2" s="1121" t="s">
        <v>1966</v>
      </c>
      <c r="O2" s="5337" t="s">
        <v>3488</v>
      </c>
      <c r="P2" s="5338"/>
      <c r="S2" s="5332" t="str">
        <f>VLOOKUP(O2,順位点!$AB$2:$AC$78,2,FALSE)</f>
        <v>長野市</v>
      </c>
      <c r="T2" s="5333"/>
    </row>
    <row r="3" spans="3:48" ht="15.5" thickBot="1" x14ac:dyDescent="0.25"/>
    <row r="4" spans="3:48" ht="25.5" customHeight="1" thickBot="1" x14ac:dyDescent="0.25">
      <c r="D4" s="1384"/>
      <c r="E4" s="5328" t="s">
        <v>7690</v>
      </c>
      <c r="F4" s="5329"/>
      <c r="G4" s="5329"/>
      <c r="H4" s="5329"/>
      <c r="I4" s="5329"/>
      <c r="J4" s="5329"/>
      <c r="K4" s="5329"/>
      <c r="L4" s="5329"/>
      <c r="M4" s="5329"/>
      <c r="N4" s="5329"/>
      <c r="O4" s="5330"/>
      <c r="Q4" s="1386"/>
      <c r="R4" s="1386"/>
      <c r="S4" s="1387"/>
      <c r="T4" s="1387"/>
      <c r="U4" s="1385"/>
      <c r="V4" s="1385"/>
      <c r="W4" s="1385"/>
      <c r="X4" s="1385"/>
      <c r="Y4" s="1385"/>
      <c r="Z4" s="1385"/>
      <c r="AA4" s="1385"/>
      <c r="AB4" s="1385"/>
    </row>
    <row r="5" spans="3:48" x14ac:dyDescent="0.15">
      <c r="C5" s="1385"/>
      <c r="D5" s="1388"/>
      <c r="E5" s="1117"/>
      <c r="F5" s="1117"/>
      <c r="G5" s="1117"/>
      <c r="H5" s="1117"/>
      <c r="I5" s="1117"/>
      <c r="J5" s="1117"/>
      <c r="K5" s="1117"/>
      <c r="L5" s="1117"/>
      <c r="O5" s="1598"/>
      <c r="P5" s="1121" t="s">
        <v>3404</v>
      </c>
      <c r="Q5" s="1385"/>
      <c r="R5" s="1388"/>
      <c r="S5" s="1383" t="s">
        <v>7690</v>
      </c>
      <c r="U5" s="1383" t="s">
        <v>6446</v>
      </c>
      <c r="V5" s="1383" t="s">
        <v>6447</v>
      </c>
      <c r="W5" s="1383" t="s">
        <v>6448</v>
      </c>
      <c r="X5" s="1383" t="s">
        <v>6449</v>
      </c>
      <c r="Y5" s="1383" t="s">
        <v>6450</v>
      </c>
      <c r="Z5" s="1383" t="s">
        <v>6451</v>
      </c>
      <c r="AA5" s="1383" t="s">
        <v>6452</v>
      </c>
      <c r="AB5" s="1383" t="s">
        <v>6453</v>
      </c>
      <c r="AC5" s="1383" t="s">
        <v>6454</v>
      </c>
      <c r="AG5" s="1383">
        <v>2022</v>
      </c>
      <c r="AH5" s="1383" t="s">
        <v>3279</v>
      </c>
      <c r="AJ5" s="1383" t="s">
        <v>504</v>
      </c>
      <c r="AK5" s="1383" t="s">
        <v>505</v>
      </c>
      <c r="AL5" s="1383" t="s">
        <v>215</v>
      </c>
      <c r="AM5" s="1383" t="s">
        <v>216</v>
      </c>
      <c r="AN5" s="1383" t="s">
        <v>217</v>
      </c>
      <c r="AO5" s="1383" t="s">
        <v>506</v>
      </c>
      <c r="AP5" s="1383" t="s">
        <v>219</v>
      </c>
      <c r="AQ5" s="1383" t="s">
        <v>507</v>
      </c>
      <c r="AR5" s="1383" t="s">
        <v>508</v>
      </c>
      <c r="AV5" s="1381" t="s">
        <v>70</v>
      </c>
    </row>
    <row r="6" spans="3:48" ht="25" x14ac:dyDescent="0.2">
      <c r="C6" s="1385"/>
      <c r="D6" s="1385"/>
      <c r="E6" s="1133"/>
      <c r="F6" s="1398" t="str">
        <f t="shared" ref="F6:P6" si="0">IFERROR(AJ31,"")</f>
        <v>糖尿病</v>
      </c>
      <c r="G6" s="1398" t="str">
        <f t="shared" si="0"/>
        <v>糖尿病合併症</v>
      </c>
      <c r="H6" s="1398" t="str">
        <f t="shared" si="0"/>
        <v xml:space="preserve">心臓病 </v>
      </c>
      <c r="I6" s="1398" t="str">
        <f t="shared" si="0"/>
        <v xml:space="preserve">脳疾患 </v>
      </c>
      <c r="J6" s="1398" t="str">
        <f t="shared" si="0"/>
        <v>がん</v>
      </c>
      <c r="K6" s="1398" t="str">
        <f t="shared" si="0"/>
        <v>精神疾患</v>
      </c>
      <c r="L6" s="1398" t="str">
        <f t="shared" si="0"/>
        <v xml:space="preserve">筋・骨格 </v>
      </c>
      <c r="M6" s="1398" t="str">
        <f t="shared" si="0"/>
        <v>難病</v>
      </c>
      <c r="N6" s="1398" t="str">
        <f t="shared" si="0"/>
        <v>その他</v>
      </c>
      <c r="O6" s="1398" t="str">
        <f t="shared" si="0"/>
        <v/>
      </c>
      <c r="P6" s="1398" t="str">
        <f t="shared" si="0"/>
        <v/>
      </c>
      <c r="Q6" s="1385"/>
      <c r="R6" s="1385"/>
      <c r="S6" s="1383" t="s">
        <v>7691</v>
      </c>
      <c r="U6" s="1383" t="s">
        <v>6957</v>
      </c>
      <c r="V6" s="1383" t="s">
        <v>6958</v>
      </c>
      <c r="W6" s="1383" t="s">
        <v>6959</v>
      </c>
      <c r="X6" s="1383" t="s">
        <v>6960</v>
      </c>
      <c r="Y6" s="1383" t="s">
        <v>6961</v>
      </c>
      <c r="Z6" s="1383" t="s">
        <v>6962</v>
      </c>
      <c r="AA6" s="1383" t="s">
        <v>6963</v>
      </c>
      <c r="AB6" s="1383" t="s">
        <v>6964</v>
      </c>
      <c r="AC6" s="1383" t="s">
        <v>6965</v>
      </c>
      <c r="AG6" s="1383">
        <v>2022</v>
      </c>
      <c r="AH6" s="1383" t="s">
        <v>3279</v>
      </c>
      <c r="AJ6" s="1383" t="s">
        <v>504</v>
      </c>
      <c r="AK6" s="1383" t="s">
        <v>505</v>
      </c>
      <c r="AL6" s="1383" t="s">
        <v>215</v>
      </c>
      <c r="AM6" s="1383" t="s">
        <v>216</v>
      </c>
      <c r="AN6" s="1383" t="s">
        <v>217</v>
      </c>
      <c r="AO6" s="1383" t="s">
        <v>506</v>
      </c>
      <c r="AP6" s="1383" t="s">
        <v>219</v>
      </c>
      <c r="AQ6" s="1383" t="s">
        <v>507</v>
      </c>
      <c r="AR6" s="1383" t="s">
        <v>508</v>
      </c>
      <c r="AV6" s="1381" t="s">
        <v>1640</v>
      </c>
    </row>
    <row r="7" spans="3:48" ht="22.5" customHeight="1" x14ac:dyDescent="0.2">
      <c r="C7" s="1385"/>
      <c r="D7" s="1390" t="s">
        <v>4955</v>
      </c>
      <c r="E7" s="1582" t="str">
        <f>S2</f>
        <v>長野市</v>
      </c>
      <c r="F7" s="1399">
        <f>IFERROR(IF(VLOOKUP($E7,'R4_raw'!$F$1:$BNW$115,MATCH(U$31,'R4_raw'!$F$13:$BNW$13,0),FALSE)="-","",VLOOKUP($E7,'R4_raw'!$F$15:$BNW$115,MATCH(U$31,'R4_raw'!$F$13:$BNW$13,0),FALSE)),"")</f>
        <v>27.701863354037265</v>
      </c>
      <c r="G7" s="1399">
        <f>IFERROR(IF(VLOOKUP($E7,'R4_raw'!$F$1:$BNW$115,MATCH(V$31,'R4_raw'!$F$13:$BNW$13,0),FALSE)="-","",VLOOKUP($E7,'R4_raw'!$F$15:$BNW$115,MATCH(V$31,'R4_raw'!$F$13:$BNW$13,0),FALSE)),"")</f>
        <v>4.8802129547471162</v>
      </c>
      <c r="H7" s="1399">
        <f>IFERROR(IF(VLOOKUP($E7,'R4_raw'!$F$1:$BNW$115,MATCH(W$31,'R4_raw'!$F$13:$BNW$13,0),FALSE)="-","",VLOOKUP($E7,'R4_raw'!$F$15:$BNW$115,MATCH(W$31,'R4_raw'!$F$13:$BNW$13,0),FALSE)),"")</f>
        <v>67.648624667258204</v>
      </c>
      <c r="I7" s="1399">
        <f>IFERROR(IF(VLOOKUP($E7,'R4_raw'!$F$1:$BNW$115,MATCH(X$31,'R4_raw'!$F$13:$BNW$13,0),FALSE)="-","",VLOOKUP($E7,'R4_raw'!$F$15:$BNW$115,MATCH(X$31,'R4_raw'!$F$13:$BNW$13,0),FALSE)),"")</f>
        <v>22.165039929015084</v>
      </c>
      <c r="J7" s="1399">
        <f>IFERROR(IF(VLOOKUP($E7,'R4_raw'!$F$1:$BNW$115,MATCH(Y$31,'R4_raw'!$F$13:$BNW$13,0),FALSE)="-","",VLOOKUP($E7,'R4_raw'!$F$15:$BNW$115,MATCH(Y$31,'R4_raw'!$F$13:$BNW$13,0),FALSE)),"")</f>
        <v>14.445430346051463</v>
      </c>
      <c r="K7" s="1399">
        <f>IFERROR(IF(VLOOKUP($E7,'R4_raw'!$F$1:$BNW$115,MATCH(Z$31,'R4_raw'!$F$13:$BNW$13,0),FALSE)="-","",VLOOKUP($E7,'R4_raw'!$F$15:$BNW$115,MATCH(Z$31,'R4_raw'!$F$13:$BNW$13,0),FALSE)),"")</f>
        <v>23.939662821650398</v>
      </c>
      <c r="L7" s="1399">
        <f>IFERROR(IF(VLOOKUP($E7,'R4_raw'!$F$1:$BNW$115,MATCH(AA$31,'R4_raw'!$F$13:$BNW$13,0),FALSE)="-","",VLOOKUP($E7,'R4_raw'!$F$15:$BNW$115,MATCH(AA$31,'R4_raw'!$F$13:$BNW$13,0),FALSE)),"")</f>
        <v>64.560780834072759</v>
      </c>
      <c r="M7" s="1399">
        <f>IFERROR(IF(VLOOKUP($E7,'R4_raw'!$F$1:$BNW$115,MATCH(AB$31,'R4_raw'!$F$13:$BNW$13,0),FALSE)="-","",VLOOKUP($E7,'R4_raw'!$F$15:$BNW$115,MATCH(AB$31,'R4_raw'!$F$13:$BNW$13,0),FALSE)),"")</f>
        <v>4.383318544809228</v>
      </c>
      <c r="N7" s="1399">
        <f>IFERROR(IF(VLOOKUP($E7,'R4_raw'!$F$1:$BNW$115,MATCH(AC$31,'R4_raw'!$F$13:$BNW$13,0),FALSE)="-","",VLOOKUP($E7,'R4_raw'!$F$15:$BNW$115,MATCH(AC$31,'R4_raw'!$F$13:$BNW$13,0),FALSE)),"")</f>
        <v>70.044365572315883</v>
      </c>
      <c r="O7" s="1399" t="str">
        <f>IFERROR(IF(VLOOKUP($E7,'R3_raw'!$F$1:$ALG$115,MATCH(AD$31,'R3_raw'!$F$13:$ALG$13,0),FALSE)="-","",VLOOKUP($E7,'R3_raw'!$F$15:$ALG$115,MATCH(AD$31,'R3_raw'!$F$13:$ALG$13,0),FALSE)),"")</f>
        <v/>
      </c>
      <c r="P7" s="1399" t="str">
        <f>IFERROR(IF(VLOOKUP($E7,'R3_raw'!$F$1:$ALG$115,MATCH(AE$31,'R3_raw'!$F$13:$ALG$13,0),FALSE)="-","",VLOOKUP($E7,'R3_raw'!$F$15:$ALG$115,MATCH(AE$31,'R3_raw'!$F$13:$ALG$13,0),FALSE)),"")</f>
        <v/>
      </c>
      <c r="Q7" s="1385"/>
      <c r="R7" s="1385"/>
      <c r="S7" s="1383" t="s">
        <v>7692</v>
      </c>
      <c r="U7" s="1383" t="s">
        <v>7702</v>
      </c>
      <c r="V7" s="1383" t="s">
        <v>3370</v>
      </c>
      <c r="W7" s="1383" t="s">
        <v>3371</v>
      </c>
      <c r="X7" s="1383" t="s">
        <v>3372</v>
      </c>
      <c r="Y7" s="1383" t="s">
        <v>3373</v>
      </c>
      <c r="Z7" s="1383" t="s">
        <v>3374</v>
      </c>
      <c r="AA7" s="1383" t="s">
        <v>3375</v>
      </c>
      <c r="AB7" s="1383" t="s">
        <v>2955</v>
      </c>
      <c r="AG7" s="1383">
        <v>2021</v>
      </c>
      <c r="AH7" s="1383" t="s">
        <v>3279</v>
      </c>
      <c r="AJ7" s="1383" t="s">
        <v>510</v>
      </c>
      <c r="AK7" s="1383" t="s">
        <v>223</v>
      </c>
      <c r="AL7" s="1383" t="s">
        <v>224</v>
      </c>
      <c r="AM7" s="1383" t="s">
        <v>225</v>
      </c>
      <c r="AN7" s="1383" t="s">
        <v>226</v>
      </c>
      <c r="AO7" s="1383" t="s">
        <v>2574</v>
      </c>
      <c r="AP7" s="1383" t="s">
        <v>3383</v>
      </c>
      <c r="AQ7" s="1383" t="s">
        <v>3384</v>
      </c>
      <c r="AV7" s="1381" t="s">
        <v>1647</v>
      </c>
    </row>
    <row r="8" spans="3:48" ht="22.5" customHeight="1" x14ac:dyDescent="0.2">
      <c r="C8" s="1385"/>
      <c r="D8" s="1390" t="s">
        <v>4956</v>
      </c>
      <c r="E8" s="1581" t="s">
        <v>1684</v>
      </c>
      <c r="F8" s="1399">
        <f>IFERROR(IF(VLOOKUP($E8,'R4_raw'!$F$1:$BNW$115,MATCH(U$31,'R4_raw'!$F$13:$BNW$13,0),FALSE)="-","",VLOOKUP($E8,'R4_raw'!$F$15:$BNW$115,MATCH(U$31,'R4_raw'!$F$13:$BNW$13,0),FALSE)),"")</f>
        <v>23.943661971830984</v>
      </c>
      <c r="G8" s="1399">
        <f>IFERROR(IF(VLOOKUP($E8,'R4_raw'!$F$1:$BNW$115,MATCH(V$31,'R4_raw'!$F$13:$BNW$13,0),FALSE)="-","",VLOOKUP($E8,'R4_raw'!$F$15:$BNW$115,MATCH(V$31,'R4_raw'!$F$13:$BNW$13,0),FALSE)),"")</f>
        <v>5.164319248826291</v>
      </c>
      <c r="H8" s="1399">
        <f>IFERROR(IF(VLOOKUP($E8,'R4_raw'!$F$1:$BNW$115,MATCH(W$31,'R4_raw'!$F$13:$BNW$13,0),FALSE)="-","",VLOOKUP($E8,'R4_raw'!$F$15:$BNW$115,MATCH(W$31,'R4_raw'!$F$13:$BNW$13,0),FALSE)),"")</f>
        <v>58.685446009389672</v>
      </c>
      <c r="I8" s="1399">
        <f>IFERROR(IF(VLOOKUP($E8,'R4_raw'!$F$1:$BNW$115,MATCH(X$31,'R4_raw'!$F$13:$BNW$13,0),FALSE)="-","",VLOOKUP($E8,'R4_raw'!$F$15:$BNW$115,MATCH(X$31,'R4_raw'!$F$13:$BNW$13,0),FALSE)),"")</f>
        <v>15.96244131455399</v>
      </c>
      <c r="J8" s="1399">
        <f>IFERROR(IF(VLOOKUP($E8,'R4_raw'!$F$1:$BNW$115,MATCH(Y$31,'R4_raw'!$F$13:$BNW$13,0),FALSE)="-","",VLOOKUP($E8,'R4_raw'!$F$15:$BNW$115,MATCH(Y$31,'R4_raw'!$F$13:$BNW$13,0),FALSE)),"")</f>
        <v>20.187793427230048</v>
      </c>
      <c r="K8" s="1399">
        <f>IFERROR(IF(VLOOKUP($E8,'R4_raw'!$F$1:$BNW$115,MATCH(Z$31,'R4_raw'!$F$13:$BNW$13,0),FALSE)="-","",VLOOKUP($E8,'R4_raw'!$F$15:$BNW$115,MATCH(Z$31,'R4_raw'!$F$13:$BNW$13,0),FALSE)),"")</f>
        <v>28.169014084507044</v>
      </c>
      <c r="L8" s="1399">
        <f>IFERROR(IF(VLOOKUP($E8,'R4_raw'!$F$1:$BNW$115,MATCH(AA$31,'R4_raw'!$F$13:$BNW$13,0),FALSE)="-","",VLOOKUP($E8,'R4_raw'!$F$15:$BNW$115,MATCH(AA$31,'R4_raw'!$F$13:$BNW$13,0),FALSE)),"")</f>
        <v>68.544600938967136</v>
      </c>
      <c r="M8" s="1399">
        <f>IFERROR(IF(VLOOKUP($E8,'R4_raw'!$F$1:$BNW$115,MATCH(AB$31,'R4_raw'!$F$13:$BNW$13,0),FALSE)="-","",VLOOKUP($E8,'R4_raw'!$F$15:$BNW$115,MATCH(AB$31,'R4_raw'!$F$13:$BNW$13,0),FALSE)),"")</f>
        <v>6.103286384976526</v>
      </c>
      <c r="N8" s="1399">
        <f>IFERROR(IF(VLOOKUP($E8,'R4_raw'!$F$1:$BNW$115,MATCH(AC$31,'R4_raw'!$F$13:$BNW$13,0),FALSE)="-","",VLOOKUP($E8,'R4_raw'!$F$15:$BNW$115,MATCH(AC$31,'R4_raw'!$F$13:$BNW$13,0),FALSE)),"")</f>
        <v>63.380281690140848</v>
      </c>
      <c r="O8" s="1399" t="str">
        <f>IFERROR(IF(VLOOKUP($E8,'R3_raw'!$F$1:$ALG$115,MATCH(AD$31,'R3_raw'!$F$13:$ALG$13,0),FALSE)="-","",VLOOKUP($E8,'R3_raw'!$F$15:$ALG$115,MATCH(AD$31,'R3_raw'!$F$13:$ALG$13,0),FALSE)),"")</f>
        <v/>
      </c>
      <c r="P8" s="1399" t="str">
        <f>IFERROR(IF(VLOOKUP($E8,'R3_raw'!$F$1:$ALG$115,MATCH(AE$31,'R3_raw'!$F$13:$ALG$13,0),FALSE)="-","",VLOOKUP($E8,'R3_raw'!$F$15:$ALG$115,MATCH(AE$31,'R3_raw'!$F$13:$ALG$13,0),FALSE)),"")</f>
        <v/>
      </c>
      <c r="Q8" s="1385"/>
      <c r="R8" s="1385"/>
      <c r="S8" s="1383" t="s">
        <v>7693</v>
      </c>
      <c r="U8" s="1383" t="s">
        <v>3376</v>
      </c>
      <c r="V8" s="1383" t="s">
        <v>3377</v>
      </c>
      <c r="W8" s="1383" t="s">
        <v>3378</v>
      </c>
      <c r="X8" s="1383" t="s">
        <v>3379</v>
      </c>
      <c r="Y8" s="1383" t="s">
        <v>3380</v>
      </c>
      <c r="Z8" s="1383" t="s">
        <v>3381</v>
      </c>
      <c r="AA8" s="1383" t="s">
        <v>3382</v>
      </c>
      <c r="AB8" s="1383" t="s">
        <v>2946</v>
      </c>
      <c r="AG8" s="1383">
        <v>2021</v>
      </c>
      <c r="AH8" s="1383" t="s">
        <v>3279</v>
      </c>
      <c r="AJ8" s="1383" t="s">
        <v>510</v>
      </c>
      <c r="AK8" s="1383" t="s">
        <v>223</v>
      </c>
      <c r="AL8" s="1383" t="s">
        <v>224</v>
      </c>
      <c r="AM8" s="1383" t="s">
        <v>225</v>
      </c>
      <c r="AN8" s="1383" t="s">
        <v>226</v>
      </c>
      <c r="AO8" s="1383" t="s">
        <v>2574</v>
      </c>
      <c r="AP8" s="1383" t="s">
        <v>3383</v>
      </c>
      <c r="AQ8" s="1383" t="s">
        <v>3384</v>
      </c>
      <c r="AV8" s="1381" t="s">
        <v>1654</v>
      </c>
    </row>
    <row r="9" spans="3:48" ht="22.5" customHeight="1" x14ac:dyDescent="0.2">
      <c r="D9" s="1390" t="s">
        <v>4957</v>
      </c>
      <c r="E9" s="1408" t="s">
        <v>1931</v>
      </c>
      <c r="F9" s="1399">
        <f>IFERROR(IF(VLOOKUP($E9,'R4_raw'!$F$1:$BNW$115,MATCH(U$31,'R4_raw'!$F$13:$BNW$13,0),FALSE)="-","",VLOOKUP($E9,'R4_raw'!$F$15:$BNW$115,MATCH(U$31,'R4_raw'!$F$13:$BNW$13,0),FALSE)),"")</f>
        <v>25.674695298897269</v>
      </c>
      <c r="G9" s="1399">
        <f>IFERROR(IF(VLOOKUP($E9,'R4_raw'!$F$1:$BNW$115,MATCH(V$31,'R4_raw'!$F$13:$BNW$13,0),FALSE)="-","",VLOOKUP($E9,'R4_raw'!$F$15:$BNW$115,MATCH(V$31,'R4_raw'!$F$13:$BNW$13,0),FALSE)),"")</f>
        <v>5.4265815438189202</v>
      </c>
      <c r="H9" s="1399">
        <f>IFERROR(IF(VLOOKUP($E9,'R4_raw'!$F$1:$BNW$115,MATCH(W$31,'R4_raw'!$F$13:$BNW$13,0),FALSE)="-","",VLOOKUP($E9,'R4_raw'!$F$15:$BNW$115,MATCH(W$31,'R4_raw'!$F$13:$BNW$13,0),FALSE)),"")</f>
        <v>67.607370864770743</v>
      </c>
      <c r="I9" s="1399">
        <f>IFERROR(IF(VLOOKUP($E9,'R4_raw'!$F$1:$BNW$115,MATCH(X$31,'R4_raw'!$F$13:$BNW$13,0),FALSE)="-","",VLOOKUP($E9,'R4_raw'!$F$15:$BNW$115,MATCH(X$31,'R4_raw'!$F$13:$BNW$13,0),FALSE)),"")</f>
        <v>21.85867672663958</v>
      </c>
      <c r="J9" s="1399">
        <f>IFERROR(IF(VLOOKUP($E9,'R4_raw'!$F$1:$BNW$115,MATCH(Y$31,'R4_raw'!$F$13:$BNW$13,0),FALSE)="-","",VLOOKUP($E9,'R4_raw'!$F$15:$BNW$115,MATCH(Y$31,'R4_raw'!$F$13:$BNW$13,0),FALSE)),"")</f>
        <v>15.006529309344167</v>
      </c>
      <c r="K9" s="1399">
        <f>IFERROR(IF(VLOOKUP($E9,'R4_raw'!$F$1:$BNW$115,MATCH(Z$31,'R4_raw'!$F$13:$BNW$13,0),FALSE)="-","",VLOOKUP($E9,'R4_raw'!$F$15:$BNW$115,MATCH(Z$31,'R4_raw'!$F$13:$BNW$13,0),FALSE)),"")</f>
        <v>22.751015670342426</v>
      </c>
      <c r="L9" s="1399">
        <f>IFERROR(IF(VLOOKUP($E9,'R4_raw'!$F$1:$BNW$115,MATCH(AA$31,'R4_raw'!$F$13:$BNW$13,0),FALSE)="-","",VLOOKUP($E9,'R4_raw'!$F$15:$BNW$115,MATCH(AA$31,'R4_raw'!$F$13:$BNW$13,0),FALSE)),"")</f>
        <v>65.996807893209521</v>
      </c>
      <c r="M9" s="1399">
        <f>IFERROR(IF(VLOOKUP($E9,'R4_raw'!$F$1:$BNW$115,MATCH(AB$31,'R4_raw'!$F$13:$BNW$13,0),FALSE)="-","",VLOOKUP($E9,'R4_raw'!$F$15:$BNW$115,MATCH(AB$31,'R4_raw'!$F$13:$BNW$13,0),FALSE)),"")</f>
        <v>4.7482588508415553</v>
      </c>
      <c r="N9" s="1399">
        <f>IFERROR(IF(VLOOKUP($E9,'R4_raw'!$F$1:$BNW$115,MATCH(AC$31,'R4_raw'!$F$13:$BNW$13,0),FALSE)="-","",VLOOKUP($E9,'R4_raw'!$F$15:$BNW$115,MATCH(AC$31,'R4_raw'!$F$13:$BNW$13,0),FALSE)),"")</f>
        <v>69.660475914103301</v>
      </c>
      <c r="O9" s="1399" t="str">
        <f>IFERROR(IF(VLOOKUP($E9,'R3_raw'!$F$1:$ALG$115,MATCH(AD$31,'R3_raw'!$F$13:$ALG$13,0),FALSE)="-","",VLOOKUP($E9,'R3_raw'!$F$15:$ALG$115,MATCH(AD$31,'R3_raw'!$F$13:$ALG$13,0),FALSE)),"")</f>
        <v/>
      </c>
      <c r="P9" s="1399" t="str">
        <f>IFERROR(IF(VLOOKUP($E9,'R3_raw'!$F$1:$ALG$115,MATCH(AE$31,'R3_raw'!$F$13:$ALG$13,0),FALSE)="-","",VLOOKUP($E9,'R3_raw'!$F$15:$ALG$115,MATCH(AE$31,'R3_raw'!$F$13:$ALG$13,0),FALSE)),"")</f>
        <v/>
      </c>
      <c r="S9" s="1383" t="s">
        <v>7694</v>
      </c>
      <c r="U9" s="1383" t="s">
        <v>7309</v>
      </c>
      <c r="V9" s="1383" t="s">
        <v>7313</v>
      </c>
      <c r="W9" s="1383" t="s">
        <v>7317</v>
      </c>
      <c r="X9" s="1383" t="s">
        <v>7321</v>
      </c>
      <c r="Y9" s="1383" t="s">
        <v>7531</v>
      </c>
      <c r="Z9" s="1383" t="s">
        <v>7703</v>
      </c>
      <c r="AG9" s="1383">
        <v>2022</v>
      </c>
      <c r="AH9" s="1383" t="s">
        <v>3281</v>
      </c>
      <c r="AJ9" s="1383" t="s">
        <v>2575</v>
      </c>
      <c r="AK9" s="1383" t="s">
        <v>2576</v>
      </c>
      <c r="AL9" s="1383" t="s">
        <v>181</v>
      </c>
      <c r="AM9" s="1383" t="s">
        <v>2577</v>
      </c>
      <c r="AN9" s="1383" t="s">
        <v>2578</v>
      </c>
      <c r="AO9" s="1383" t="s">
        <v>2579</v>
      </c>
      <c r="AV9" s="1381" t="s">
        <v>1660</v>
      </c>
    </row>
    <row r="10" spans="3:48" x14ac:dyDescent="0.2">
      <c r="S10" s="1383" t="s">
        <v>7695</v>
      </c>
      <c r="U10" s="1383" t="s">
        <v>7284</v>
      </c>
      <c r="V10" s="1383" t="s">
        <v>7286</v>
      </c>
      <c r="W10" s="1383" t="s">
        <v>7287</v>
      </c>
      <c r="X10" s="1383" t="s">
        <v>7288</v>
      </c>
      <c r="Y10" s="1383" t="s">
        <v>7300</v>
      </c>
      <c r="Z10" s="1383" t="s">
        <v>7290</v>
      </c>
      <c r="AG10" s="1383">
        <v>2022</v>
      </c>
      <c r="AH10" s="1383" t="s">
        <v>3281</v>
      </c>
      <c r="AJ10" s="1383" t="s">
        <v>2580</v>
      </c>
      <c r="AK10" s="1383" t="s">
        <v>2576</v>
      </c>
      <c r="AL10" s="1383" t="s">
        <v>181</v>
      </c>
      <c r="AM10" s="1383" t="s">
        <v>2577</v>
      </c>
      <c r="AN10" s="1383" t="s">
        <v>2578</v>
      </c>
      <c r="AO10" s="1383" t="s">
        <v>2579</v>
      </c>
      <c r="AV10" s="1381" t="s">
        <v>1664</v>
      </c>
    </row>
    <row r="11" spans="3:48" x14ac:dyDescent="0.2">
      <c r="S11" s="1383" t="s">
        <v>7696</v>
      </c>
      <c r="U11" s="1383" t="s">
        <v>7704</v>
      </c>
      <c r="V11" s="1383" t="s">
        <v>7705</v>
      </c>
      <c r="W11" s="1383" t="s">
        <v>7706</v>
      </c>
      <c r="X11" s="1383" t="s">
        <v>7707</v>
      </c>
      <c r="Y11" s="1383" t="s">
        <v>7708</v>
      </c>
      <c r="Z11" s="1383" t="s">
        <v>7709</v>
      </c>
      <c r="AG11" s="1383">
        <v>2019</v>
      </c>
      <c r="AH11" s="1383" t="s">
        <v>3282</v>
      </c>
      <c r="AJ11" s="1383" t="s">
        <v>2581</v>
      </c>
      <c r="AK11" s="1383" t="s">
        <v>2582</v>
      </c>
      <c r="AL11" s="1389" t="s">
        <v>2583</v>
      </c>
      <c r="AM11" s="1383" t="s">
        <v>2584</v>
      </c>
      <c r="AN11" s="1383" t="s">
        <v>347</v>
      </c>
      <c r="AO11" s="1383" t="s">
        <v>2585</v>
      </c>
      <c r="AV11" s="1381" t="s">
        <v>1668</v>
      </c>
    </row>
    <row r="12" spans="3:48" x14ac:dyDescent="0.2">
      <c r="S12" s="1383" t="s">
        <v>8344</v>
      </c>
      <c r="U12" s="1383" t="s">
        <v>8343</v>
      </c>
      <c r="V12" s="1383" t="s">
        <v>6684</v>
      </c>
      <c r="W12" s="1383" t="s">
        <v>6686</v>
      </c>
      <c r="X12" s="1383" t="s">
        <v>6688</v>
      </c>
      <c r="Y12" s="1383" t="s">
        <v>6690</v>
      </c>
      <c r="Z12" s="1383" t="s">
        <v>6692</v>
      </c>
      <c r="AG12" s="1383">
        <v>2022</v>
      </c>
      <c r="AH12" s="1383" t="s">
        <v>3279</v>
      </c>
      <c r="AJ12" s="1383" t="s">
        <v>5081</v>
      </c>
      <c r="AK12" s="1383" t="s">
        <v>6676</v>
      </c>
      <c r="AL12" s="1383" t="s">
        <v>6677</v>
      </c>
      <c r="AM12" s="1383" t="s">
        <v>6678</v>
      </c>
      <c r="AN12" s="1383" t="s">
        <v>6679</v>
      </c>
      <c r="AO12" s="1383" t="s">
        <v>5074</v>
      </c>
      <c r="AV12" s="1381" t="s">
        <v>1672</v>
      </c>
    </row>
    <row r="13" spans="3:48" x14ac:dyDescent="0.2">
      <c r="S13" s="1383" t="s">
        <v>8345</v>
      </c>
      <c r="U13" s="1383" t="s">
        <v>6699</v>
      </c>
      <c r="V13" s="1383" t="s">
        <v>6701</v>
      </c>
      <c r="W13" s="1383" t="s">
        <v>6703</v>
      </c>
      <c r="X13" s="1383" t="s">
        <v>6705</v>
      </c>
      <c r="Y13" s="1383" t="s">
        <v>6707</v>
      </c>
      <c r="AG13" s="1383">
        <v>2022</v>
      </c>
      <c r="AH13" s="1383" t="s">
        <v>3279</v>
      </c>
      <c r="AJ13" s="1383" t="s">
        <v>6694</v>
      </c>
      <c r="AK13" s="1383" t="s">
        <v>5075</v>
      </c>
      <c r="AL13" s="1383" t="s">
        <v>5076</v>
      </c>
      <c r="AM13" s="1383" t="s">
        <v>6697</v>
      </c>
      <c r="AN13" s="1383" t="s">
        <v>6698</v>
      </c>
      <c r="AV13" s="1381" t="s">
        <v>1677</v>
      </c>
    </row>
    <row r="14" spans="3:48" x14ac:dyDescent="0.2">
      <c r="S14" s="1383" t="s">
        <v>8346</v>
      </c>
      <c r="U14" s="1383" t="s">
        <v>6712</v>
      </c>
      <c r="V14" s="1383" t="s">
        <v>6714</v>
      </c>
      <c r="W14" s="1383" t="s">
        <v>6716</v>
      </c>
      <c r="AG14" s="1383">
        <v>2022</v>
      </c>
      <c r="AH14" s="1383" t="s">
        <v>3279</v>
      </c>
      <c r="AJ14" s="1383" t="s">
        <v>6709</v>
      </c>
      <c r="AK14" s="1383" t="s">
        <v>6710</v>
      </c>
      <c r="AL14" s="1383" t="s">
        <v>6711</v>
      </c>
      <c r="AV14" s="1381" t="s">
        <v>1684</v>
      </c>
    </row>
    <row r="15" spans="3:48" x14ac:dyDescent="0.2">
      <c r="S15" s="1383" t="s">
        <v>8347</v>
      </c>
      <c r="U15" s="1383" t="s">
        <v>6721</v>
      </c>
      <c r="V15" s="1383" t="s">
        <v>6723</v>
      </c>
      <c r="W15" s="1383" t="s">
        <v>6725</v>
      </c>
      <c r="AG15" s="1383">
        <v>2022</v>
      </c>
      <c r="AH15" s="1383" t="s">
        <v>3279</v>
      </c>
      <c r="AJ15" s="1383" t="s">
        <v>6718</v>
      </c>
      <c r="AK15" s="1383" t="s">
        <v>5079</v>
      </c>
      <c r="AL15" s="1383" t="s">
        <v>5080</v>
      </c>
      <c r="AV15" s="1381" t="s">
        <v>1690</v>
      </c>
    </row>
    <row r="16" spans="3:48" x14ac:dyDescent="0.2">
      <c r="S16" s="1383" t="s">
        <v>8965</v>
      </c>
      <c r="U16" s="1383" t="s">
        <v>6770</v>
      </c>
      <c r="V16" s="1383" t="s">
        <v>6772</v>
      </c>
      <c r="W16" s="1383" t="s">
        <v>6774</v>
      </c>
      <c r="X16" s="1383" t="s">
        <v>6776</v>
      </c>
      <c r="Y16" s="1383" t="s">
        <v>6778</v>
      </c>
      <c r="Z16" s="1383" t="s">
        <v>6780</v>
      </c>
      <c r="AG16" s="1383">
        <v>2022</v>
      </c>
      <c r="AH16" s="1383" t="s">
        <v>3279</v>
      </c>
      <c r="AJ16" s="1383" t="s">
        <v>6675</v>
      </c>
      <c r="AK16" s="1383" t="s">
        <v>6676</v>
      </c>
      <c r="AL16" s="1383" t="s">
        <v>6677</v>
      </c>
      <c r="AM16" s="1383" t="s">
        <v>6678</v>
      </c>
      <c r="AN16" s="1383" t="s">
        <v>6679</v>
      </c>
      <c r="AO16" s="1383" t="s">
        <v>5074</v>
      </c>
      <c r="AV16" s="1381" t="s">
        <v>1694</v>
      </c>
    </row>
    <row r="17" spans="3:48" x14ac:dyDescent="0.2">
      <c r="S17" s="1383" t="s">
        <v>8966</v>
      </c>
      <c r="U17" s="1383" t="s">
        <v>6782</v>
      </c>
      <c r="V17" s="1383" t="s">
        <v>6784</v>
      </c>
      <c r="W17" s="1383" t="s">
        <v>6786</v>
      </c>
      <c r="X17" s="1383" t="s">
        <v>6788</v>
      </c>
      <c r="Y17" s="1383" t="s">
        <v>6790</v>
      </c>
      <c r="AG17" s="1383">
        <v>2022</v>
      </c>
      <c r="AH17" s="1383" t="s">
        <v>3279</v>
      </c>
      <c r="AJ17" s="1383" t="s">
        <v>6694</v>
      </c>
      <c r="AK17" s="1383" t="s">
        <v>5075</v>
      </c>
      <c r="AL17" s="1383" t="s">
        <v>5076</v>
      </c>
      <c r="AM17" s="1383" t="s">
        <v>6697</v>
      </c>
      <c r="AN17" s="1383" t="s">
        <v>6698</v>
      </c>
      <c r="AV17" s="1381" t="s">
        <v>1698</v>
      </c>
    </row>
    <row r="18" spans="3:48" x14ac:dyDescent="0.2">
      <c r="S18" s="1383" t="s">
        <v>8967</v>
      </c>
      <c r="U18" s="1383" t="s">
        <v>6792</v>
      </c>
      <c r="V18" s="1383" t="s">
        <v>6794</v>
      </c>
      <c r="W18" s="1383" t="s">
        <v>6796</v>
      </c>
      <c r="AG18" s="1383">
        <v>2022</v>
      </c>
      <c r="AH18" s="1383" t="s">
        <v>3279</v>
      </c>
      <c r="AJ18" s="1383" t="s">
        <v>6709</v>
      </c>
      <c r="AK18" s="1383" t="s">
        <v>6710</v>
      </c>
      <c r="AL18" s="1383" t="s">
        <v>6711</v>
      </c>
      <c r="AV18" s="1381" t="s">
        <v>1704</v>
      </c>
    </row>
    <row r="19" spans="3:48" x14ac:dyDescent="0.2">
      <c r="S19" s="1383" t="s">
        <v>8968</v>
      </c>
      <c r="U19" s="1383" t="s">
        <v>6798</v>
      </c>
      <c r="V19" s="1383" t="s">
        <v>6800</v>
      </c>
      <c r="W19" s="1383" t="s">
        <v>6802</v>
      </c>
      <c r="AG19" s="1383">
        <v>2022</v>
      </c>
      <c r="AH19" s="1383" t="s">
        <v>3279</v>
      </c>
      <c r="AJ19" s="1383" t="s">
        <v>6718</v>
      </c>
      <c r="AK19" s="1383" t="s">
        <v>5079</v>
      </c>
      <c r="AL19" s="1383" t="s">
        <v>5080</v>
      </c>
      <c r="AV19" s="1381" t="s">
        <v>1708</v>
      </c>
    </row>
    <row r="20" spans="3:48" x14ac:dyDescent="0.2">
      <c r="S20" s="1383" t="s">
        <v>7697</v>
      </c>
      <c r="U20" s="1383" t="s">
        <v>7452</v>
      </c>
      <c r="V20" s="1383" t="s">
        <v>7453</v>
      </c>
      <c r="W20" s="1383" t="s">
        <v>7454</v>
      </c>
      <c r="X20" s="1383" t="s">
        <v>7455</v>
      </c>
      <c r="Y20" s="1383" t="s">
        <v>7456</v>
      </c>
      <c r="Z20" s="1383" t="s">
        <v>7457</v>
      </c>
      <c r="AA20" s="1383" t="s">
        <v>7458</v>
      </c>
      <c r="AB20" s="1383" t="s">
        <v>7459</v>
      </c>
      <c r="AC20" s="1383" t="s">
        <v>7460</v>
      </c>
      <c r="AD20" s="1383" t="s">
        <v>7461</v>
      </c>
      <c r="AE20" s="1383" t="s">
        <v>7462</v>
      </c>
      <c r="AG20" s="1383">
        <v>2022</v>
      </c>
      <c r="AH20" s="1383" t="s">
        <v>3281</v>
      </c>
      <c r="AJ20" s="1383" t="s">
        <v>84</v>
      </c>
      <c r="AK20" s="1383" t="s">
        <v>85</v>
      </c>
      <c r="AL20" s="1383" t="s">
        <v>86</v>
      </c>
      <c r="AM20" s="1383" t="s">
        <v>87</v>
      </c>
      <c r="AN20" s="1383" t="s">
        <v>88</v>
      </c>
      <c r="AO20" s="1383" t="s">
        <v>89</v>
      </c>
      <c r="AP20" s="1383" t="s">
        <v>90</v>
      </c>
      <c r="AQ20" s="1383" t="s">
        <v>91</v>
      </c>
      <c r="AR20" s="1383" t="s">
        <v>92</v>
      </c>
      <c r="AS20" s="1383" t="s">
        <v>93</v>
      </c>
      <c r="AT20" s="1383" t="s">
        <v>1673</v>
      </c>
      <c r="AV20" s="1381" t="s">
        <v>1712</v>
      </c>
    </row>
    <row r="21" spans="3:48" x14ac:dyDescent="0.2">
      <c r="S21" s="1383" t="s">
        <v>7698</v>
      </c>
      <c r="U21" s="1383" t="s">
        <v>7498</v>
      </c>
      <c r="V21" s="1383" t="s">
        <v>7499</v>
      </c>
      <c r="W21" s="1383" t="s">
        <v>7500</v>
      </c>
      <c r="X21" s="1383" t="s">
        <v>7501</v>
      </c>
      <c r="Y21" s="1383" t="s">
        <v>7502</v>
      </c>
      <c r="Z21" s="1383" t="s">
        <v>7503</v>
      </c>
      <c r="AA21" s="1383" t="s">
        <v>7504</v>
      </c>
      <c r="AB21" s="1383" t="s">
        <v>7505</v>
      </c>
      <c r="AC21" s="1383" t="s">
        <v>7506</v>
      </c>
      <c r="AD21" s="1383" t="s">
        <v>7507</v>
      </c>
      <c r="AE21" s="1383" t="s">
        <v>7508</v>
      </c>
      <c r="AG21" s="1383">
        <v>2022</v>
      </c>
      <c r="AH21" s="1383" t="s">
        <v>3281</v>
      </c>
      <c r="AJ21" s="1383" t="s">
        <v>84</v>
      </c>
      <c r="AK21" s="1383" t="s">
        <v>85</v>
      </c>
      <c r="AL21" s="1383" t="s">
        <v>86</v>
      </c>
      <c r="AM21" s="1383" t="s">
        <v>87</v>
      </c>
      <c r="AN21" s="1383" t="s">
        <v>88</v>
      </c>
      <c r="AO21" s="1383" t="s">
        <v>89</v>
      </c>
      <c r="AP21" s="1383" t="s">
        <v>90</v>
      </c>
      <c r="AQ21" s="1383" t="s">
        <v>91</v>
      </c>
      <c r="AR21" s="1383" t="s">
        <v>92</v>
      </c>
      <c r="AS21" s="1383" t="s">
        <v>93</v>
      </c>
      <c r="AT21" s="1383" t="s">
        <v>1673</v>
      </c>
      <c r="AV21" s="1381" t="s">
        <v>1716</v>
      </c>
    </row>
    <row r="22" spans="3:48" x14ac:dyDescent="0.2">
      <c r="S22" s="1383" t="s">
        <v>7699</v>
      </c>
      <c r="U22" s="1383" t="s">
        <v>5271</v>
      </c>
      <c r="V22" s="1383" t="s">
        <v>5272</v>
      </c>
      <c r="W22" s="1383" t="s">
        <v>5273</v>
      </c>
      <c r="X22" s="1383" t="s">
        <v>5274</v>
      </c>
      <c r="Y22" s="1383" t="s">
        <v>5275</v>
      </c>
      <c r="Z22" s="1383" t="s">
        <v>5276</v>
      </c>
      <c r="AA22" s="1383" t="s">
        <v>5277</v>
      </c>
      <c r="AB22" s="1383" t="s">
        <v>5278</v>
      </c>
      <c r="AC22" s="1383" t="s">
        <v>5279</v>
      </c>
      <c r="AG22" s="1383">
        <v>2022</v>
      </c>
      <c r="AH22" s="1383" t="s">
        <v>3279</v>
      </c>
      <c r="AJ22" s="1383" t="s">
        <v>47</v>
      </c>
      <c r="AK22" s="1383" t="s">
        <v>45</v>
      </c>
      <c r="AL22" s="1383" t="s">
        <v>42</v>
      </c>
      <c r="AM22" s="1383" t="s">
        <v>41</v>
      </c>
      <c r="AN22" s="1383" t="s">
        <v>40</v>
      </c>
      <c r="AO22" s="1383" t="s">
        <v>39</v>
      </c>
      <c r="AP22" s="1383" t="s">
        <v>38</v>
      </c>
      <c r="AQ22" s="1383" t="s">
        <v>35</v>
      </c>
      <c r="AR22" s="1383" t="s">
        <v>33</v>
      </c>
      <c r="AV22" s="1381" t="s">
        <v>1720</v>
      </c>
    </row>
    <row r="23" spans="3:48" x14ac:dyDescent="0.2">
      <c r="S23" s="1383" t="s">
        <v>7700</v>
      </c>
      <c r="U23" s="1383" t="s">
        <v>5290</v>
      </c>
      <c r="V23" s="1383" t="s">
        <v>5291</v>
      </c>
      <c r="W23" s="1383" t="s">
        <v>5292</v>
      </c>
      <c r="X23" s="1383" t="s">
        <v>5293</v>
      </c>
      <c r="Y23" s="1383" t="s">
        <v>5294</v>
      </c>
      <c r="Z23" s="1383" t="s">
        <v>5295</v>
      </c>
      <c r="AA23" s="1383" t="s">
        <v>5296</v>
      </c>
      <c r="AB23" s="1383" t="s">
        <v>5297</v>
      </c>
      <c r="AC23" s="1383" t="s">
        <v>5298</v>
      </c>
      <c r="AG23" s="1383">
        <v>2022</v>
      </c>
      <c r="AH23" s="1383" t="s">
        <v>3279</v>
      </c>
      <c r="AJ23" s="1383" t="s">
        <v>47</v>
      </c>
      <c r="AK23" s="1383" t="s">
        <v>45</v>
      </c>
      <c r="AL23" s="1383" t="s">
        <v>42</v>
      </c>
      <c r="AM23" s="1383" t="s">
        <v>41</v>
      </c>
      <c r="AN23" s="1383" t="s">
        <v>40</v>
      </c>
      <c r="AO23" s="1383" t="s">
        <v>39</v>
      </c>
      <c r="AP23" s="1383" t="s">
        <v>38</v>
      </c>
      <c r="AQ23" s="1383" t="s">
        <v>35</v>
      </c>
      <c r="AR23" s="1383" t="s">
        <v>33</v>
      </c>
      <c r="AV23" s="1381" t="s">
        <v>1724</v>
      </c>
    </row>
    <row r="24" spans="3:48" x14ac:dyDescent="0.2">
      <c r="S24" s="1383" t="s">
        <v>7701</v>
      </c>
      <c r="U24" s="1383" t="s">
        <v>5309</v>
      </c>
      <c r="V24" s="1383" t="s">
        <v>5310</v>
      </c>
      <c r="W24" s="1383" t="s">
        <v>5311</v>
      </c>
      <c r="X24" s="1383" t="s">
        <v>5312</v>
      </c>
      <c r="Y24" s="1383" t="s">
        <v>5313</v>
      </c>
      <c r="Z24" s="1383" t="s">
        <v>5314</v>
      </c>
      <c r="AA24" s="1383" t="s">
        <v>5315</v>
      </c>
      <c r="AB24" s="1383" t="s">
        <v>5316</v>
      </c>
      <c r="AC24" s="1383" t="s">
        <v>5317</v>
      </c>
      <c r="AG24" s="1383">
        <v>2022</v>
      </c>
      <c r="AH24" s="1383" t="s">
        <v>3279</v>
      </c>
      <c r="AJ24" s="1383" t="s">
        <v>47</v>
      </c>
      <c r="AK24" s="1383" t="s">
        <v>45</v>
      </c>
      <c r="AL24" s="1383" t="s">
        <v>42</v>
      </c>
      <c r="AM24" s="1383" t="s">
        <v>41</v>
      </c>
      <c r="AN24" s="1383" t="s">
        <v>40</v>
      </c>
      <c r="AO24" s="1383" t="s">
        <v>39</v>
      </c>
      <c r="AP24" s="1383" t="s">
        <v>38</v>
      </c>
      <c r="AQ24" s="1383" t="s">
        <v>35</v>
      </c>
      <c r="AR24" s="1383" t="s">
        <v>33</v>
      </c>
      <c r="AV24" s="1381" t="s">
        <v>1728</v>
      </c>
    </row>
    <row r="25" spans="3:48" x14ac:dyDescent="0.2">
      <c r="AA25" s="1389"/>
      <c r="AG25" s="1389"/>
      <c r="AK25" s="1389"/>
      <c r="AO25" s="1389"/>
      <c r="AP25" s="1389"/>
      <c r="AV25" s="1381" t="s">
        <v>1734</v>
      </c>
    </row>
    <row r="26" spans="3:48" x14ac:dyDescent="0.2">
      <c r="U26" s="1381"/>
      <c r="W26" s="1381"/>
      <c r="Y26" s="1381"/>
      <c r="AA26" s="1381"/>
      <c r="AC26" s="1381"/>
      <c r="AE26" s="1381"/>
      <c r="AV26" s="1381" t="s">
        <v>1737</v>
      </c>
    </row>
    <row r="27" spans="3:48" x14ac:dyDescent="0.2">
      <c r="U27" s="1381"/>
      <c r="W27" s="1381"/>
      <c r="Y27" s="1381"/>
      <c r="AV27" s="1381" t="s">
        <v>1740</v>
      </c>
    </row>
    <row r="28" spans="3:48" x14ac:dyDescent="0.15">
      <c r="C28" s="1385"/>
      <c r="D28" s="1388"/>
      <c r="E28" s="1117"/>
      <c r="F28" s="1117"/>
      <c r="G28" s="1117"/>
      <c r="H28" s="1117"/>
      <c r="I28" s="1117"/>
      <c r="J28" s="1117"/>
      <c r="K28" s="1117"/>
      <c r="L28" s="1117"/>
      <c r="N28" s="1121"/>
      <c r="Q28" s="1385"/>
      <c r="R28" s="1388"/>
      <c r="S28" s="1385"/>
      <c r="T28" s="1385"/>
      <c r="U28" s="1385"/>
      <c r="V28" s="1385"/>
      <c r="W28" s="1385"/>
      <c r="X28" s="1385"/>
      <c r="Y28" s="1390"/>
      <c r="Z28" s="1385"/>
      <c r="AV28" s="1381" t="s">
        <v>353</v>
      </c>
    </row>
    <row r="29" spans="3:48" x14ac:dyDescent="0.2">
      <c r="C29" s="1385"/>
      <c r="D29" s="1385"/>
      <c r="E29" s="1400"/>
      <c r="F29" s="1401"/>
      <c r="G29" s="1401"/>
      <c r="H29" s="1402"/>
      <c r="I29" s="1402"/>
      <c r="J29" s="1402"/>
      <c r="K29" s="1402"/>
      <c r="L29" s="1402"/>
      <c r="M29" s="1402"/>
      <c r="N29" s="1402"/>
      <c r="Q29" s="1385"/>
      <c r="R29" s="1385"/>
      <c r="S29" s="1392"/>
      <c r="T29" s="1391"/>
      <c r="U29" s="1391"/>
      <c r="V29" s="1392"/>
      <c r="W29" s="1392"/>
      <c r="X29" s="1392"/>
      <c r="Y29" s="1392"/>
      <c r="Z29" s="1392"/>
      <c r="AA29" s="1392"/>
      <c r="AB29" s="1392"/>
      <c r="AV29" s="1381" t="s">
        <v>334</v>
      </c>
    </row>
    <row r="30" spans="3:48" x14ac:dyDescent="0.2">
      <c r="C30" s="1385"/>
      <c r="D30" s="1385"/>
      <c r="E30" s="1402"/>
      <c r="F30" s="1125"/>
      <c r="G30" s="1125"/>
      <c r="H30" s="1125"/>
      <c r="I30" s="1125"/>
      <c r="J30" s="1125"/>
      <c r="K30" s="1125"/>
      <c r="L30" s="1125"/>
      <c r="M30" s="1125"/>
      <c r="N30" s="1125"/>
      <c r="Q30" s="1385"/>
      <c r="R30" s="1385"/>
      <c r="S30" s="1392"/>
      <c r="T30" s="1393"/>
      <c r="U30" s="1393"/>
      <c r="V30" s="1393"/>
      <c r="W30" s="1393"/>
      <c r="X30" s="1393"/>
      <c r="Y30" s="1393"/>
      <c r="Z30" s="1393"/>
      <c r="AA30" s="1393"/>
      <c r="AB30" s="1393"/>
      <c r="AV30" s="1381" t="s">
        <v>1747</v>
      </c>
    </row>
    <row r="31" spans="3:48" x14ac:dyDescent="0.2">
      <c r="C31" s="1385"/>
      <c r="D31" s="1385"/>
      <c r="E31" s="1120"/>
      <c r="F31" s="1125"/>
      <c r="G31" s="1125"/>
      <c r="H31" s="1125"/>
      <c r="I31" s="1125"/>
      <c r="J31" s="1125"/>
      <c r="K31" s="1125"/>
      <c r="L31" s="1125"/>
      <c r="M31" s="1125"/>
      <c r="N31" s="1125"/>
      <c r="Q31" s="1385"/>
      <c r="R31" s="1385"/>
      <c r="S31" s="1383" t="str">
        <f>E4</f>
        <v>要支援者_有病状況（第1号被保険者）【2022年3月】</v>
      </c>
      <c r="U31" s="1383" t="str">
        <f t="shared" ref="U31:AT31" si="1">IF(INDEX(U5:U24,MATCH($S$31,$S$5:$S$24,))=0,"",INDEX(U5:U24,MATCH($S$31,$S$5:$S$24,)))</f>
        <v>第1号_要支援者_有病状況_糖尿病_【2022年3月】</v>
      </c>
      <c r="V31" s="1383" t="str">
        <f t="shared" si="1"/>
        <v>第1号_要支援者_有病状況_糖尿病合併症_【2022年3月】</v>
      </c>
      <c r="W31" s="1383" t="str">
        <f t="shared" si="1"/>
        <v>第1号_要支援者_有病状況_心臓病_【2022年3月】</v>
      </c>
      <c r="X31" s="1383" t="str">
        <f t="shared" si="1"/>
        <v>第1号_要支援者_有病状況_脳疾患_【2022年3月】</v>
      </c>
      <c r="Y31" s="1383" t="str">
        <f t="shared" si="1"/>
        <v>第1号_要支援者_有病状況_がん_【2022年3月】</v>
      </c>
      <c r="Z31" s="1383" t="str">
        <f t="shared" si="1"/>
        <v>第1号_要支援者_有病状況_精神疾患_【2022年3月】</v>
      </c>
      <c r="AA31" s="1383" t="str">
        <f t="shared" si="1"/>
        <v>第1号_要支援者_有病状況_筋・骨格_【2022年3月】</v>
      </c>
      <c r="AB31" s="1383" t="str">
        <f t="shared" si="1"/>
        <v>第1号_要支援者_有病状況_難病_【2022年3月】</v>
      </c>
      <c r="AC31" s="1383" t="str">
        <f t="shared" si="1"/>
        <v>第1号_要支援者_有病状況_その他_【2022年3月】</v>
      </c>
      <c r="AD31" s="1383" t="str">
        <f t="shared" si="1"/>
        <v/>
      </c>
      <c r="AE31" s="1383" t="str">
        <f t="shared" si="1"/>
        <v/>
      </c>
      <c r="AF31" s="1383" t="str">
        <f t="shared" si="1"/>
        <v/>
      </c>
      <c r="AG31" s="1383">
        <f t="shared" si="1"/>
        <v>2022</v>
      </c>
      <c r="AH31" s="1383" t="str">
        <f t="shared" si="1"/>
        <v>市町村アンケート</v>
      </c>
      <c r="AI31" s="1383" t="str">
        <f t="shared" si="1"/>
        <v/>
      </c>
      <c r="AJ31" s="1383" t="str">
        <f t="shared" si="1"/>
        <v>糖尿病</v>
      </c>
      <c r="AK31" s="1383" t="str">
        <f t="shared" si="1"/>
        <v>糖尿病合併症</v>
      </c>
      <c r="AL31" s="1383" t="str">
        <f t="shared" si="1"/>
        <v xml:space="preserve">心臓病 </v>
      </c>
      <c r="AM31" s="1383" t="str">
        <f t="shared" si="1"/>
        <v xml:space="preserve">脳疾患 </v>
      </c>
      <c r="AN31" s="1383" t="str">
        <f t="shared" si="1"/>
        <v>がん</v>
      </c>
      <c r="AO31" s="1383" t="str">
        <f t="shared" si="1"/>
        <v>精神疾患</v>
      </c>
      <c r="AP31" s="1383" t="str">
        <f t="shared" si="1"/>
        <v xml:space="preserve">筋・骨格 </v>
      </c>
      <c r="AQ31" s="1383" t="str">
        <f t="shared" si="1"/>
        <v>難病</v>
      </c>
      <c r="AR31" s="1383" t="str">
        <f t="shared" si="1"/>
        <v>その他</v>
      </c>
      <c r="AS31" s="1383" t="str">
        <f t="shared" si="1"/>
        <v/>
      </c>
      <c r="AT31" s="1383" t="str">
        <f t="shared" si="1"/>
        <v/>
      </c>
      <c r="AV31" s="1381" t="s">
        <v>1750</v>
      </c>
    </row>
    <row r="32" spans="3:48" x14ac:dyDescent="0.2">
      <c r="AV32" s="1381" t="s">
        <v>1753</v>
      </c>
    </row>
    <row r="33" spans="5:48" x14ac:dyDescent="0.2">
      <c r="AV33" s="1381" t="s">
        <v>1756</v>
      </c>
    </row>
    <row r="34" spans="5:48" x14ac:dyDescent="0.2">
      <c r="AV34" s="1381" t="s">
        <v>1759</v>
      </c>
    </row>
    <row r="35" spans="5:48" ht="31.5" x14ac:dyDescent="0.2">
      <c r="T35" s="1389"/>
      <c r="U35" s="1389" t="s">
        <v>6675</v>
      </c>
      <c r="V35" s="1389" t="s">
        <v>6676</v>
      </c>
      <c r="W35" s="1389" t="s">
        <v>6677</v>
      </c>
      <c r="X35" s="1389" t="s">
        <v>6678</v>
      </c>
      <c r="Y35" s="1389" t="s">
        <v>6679</v>
      </c>
      <c r="Z35" s="1389" t="s">
        <v>5074</v>
      </c>
      <c r="AA35" s="1389"/>
      <c r="AB35" s="1389" t="s">
        <v>6694</v>
      </c>
      <c r="AC35" s="1389" t="s">
        <v>5075</v>
      </c>
      <c r="AD35" s="1389" t="s">
        <v>5076</v>
      </c>
      <c r="AE35" s="1389" t="s">
        <v>6697</v>
      </c>
      <c r="AF35" s="1389" t="s">
        <v>6698</v>
      </c>
      <c r="AG35" s="1389"/>
      <c r="AH35" s="1389" t="s">
        <v>6709</v>
      </c>
      <c r="AI35" s="1389" t="s">
        <v>6710</v>
      </c>
      <c r="AJ35" s="1389" t="s">
        <v>6711</v>
      </c>
      <c r="AK35" s="1389"/>
      <c r="AL35" s="1389" t="s">
        <v>6718</v>
      </c>
      <c r="AM35" s="1389" t="s">
        <v>5079</v>
      </c>
      <c r="AN35" s="1389" t="s">
        <v>5080</v>
      </c>
      <c r="AO35" s="1389"/>
      <c r="AV35" s="1381" t="s">
        <v>1762</v>
      </c>
    </row>
    <row r="36" spans="5:48" x14ac:dyDescent="0.2">
      <c r="T36" s="1389"/>
      <c r="U36" s="1389"/>
      <c r="V36" s="1389"/>
      <c r="W36" s="1389"/>
      <c r="X36" s="1389"/>
      <c r="Y36" s="1389"/>
      <c r="Z36" s="1389"/>
      <c r="AA36" s="1389"/>
      <c r="AB36" s="1389"/>
      <c r="AC36" s="1389"/>
      <c r="AD36" s="1389"/>
      <c r="AE36" s="1389"/>
      <c r="AF36" s="1389"/>
      <c r="AG36" s="1389"/>
      <c r="AH36" s="1389"/>
      <c r="AI36" s="1389"/>
      <c r="AJ36" s="1389"/>
      <c r="AK36" s="1389"/>
      <c r="AL36" s="1389"/>
      <c r="AM36" s="1389"/>
      <c r="AN36" s="1389"/>
      <c r="AO36" s="1389"/>
      <c r="AV36" s="1381" t="s">
        <v>1766</v>
      </c>
    </row>
    <row r="37" spans="5:48" x14ac:dyDescent="0.2">
      <c r="AV37" s="1381" t="s">
        <v>1769</v>
      </c>
    </row>
    <row r="38" spans="5:48" x14ac:dyDescent="0.2">
      <c r="AV38" s="1381" t="s">
        <v>1772</v>
      </c>
    </row>
    <row r="39" spans="5:48" x14ac:dyDescent="0.2">
      <c r="AV39" s="1381" t="s">
        <v>1776</v>
      </c>
    </row>
    <row r="40" spans="5:48" x14ac:dyDescent="0.2">
      <c r="AV40" s="1381" t="s">
        <v>1779</v>
      </c>
    </row>
    <row r="41" spans="5:48" x14ac:dyDescent="0.2">
      <c r="AV41" s="1381" t="s">
        <v>1782</v>
      </c>
    </row>
    <row r="42" spans="5:48" x14ac:dyDescent="0.2">
      <c r="AV42" s="1381" t="s">
        <v>1785</v>
      </c>
    </row>
    <row r="43" spans="5:48" x14ac:dyDescent="0.2">
      <c r="E43" s="1403" t="s">
        <v>2977</v>
      </c>
      <c r="F43" s="5334">
        <f>IFERROR(AG31,"")</f>
        <v>2022</v>
      </c>
      <c r="G43" s="5335"/>
      <c r="H43" s="5335"/>
      <c r="I43" s="5335"/>
      <c r="J43" s="5335"/>
      <c r="K43" s="5335"/>
      <c r="L43" s="5335"/>
      <c r="M43" s="5335"/>
      <c r="N43" s="5335"/>
      <c r="O43" s="5336"/>
      <c r="AV43" s="1381" t="s">
        <v>1788</v>
      </c>
    </row>
    <row r="44" spans="5:48" ht="20.25" customHeight="1" x14ac:dyDescent="0.2">
      <c r="E44" s="1403" t="s">
        <v>2975</v>
      </c>
      <c r="F44" s="5331" t="str">
        <f>IFERROR(AH31,"")</f>
        <v>市町村アンケート</v>
      </c>
      <c r="G44" s="5331"/>
      <c r="H44" s="5331"/>
      <c r="I44" s="5331"/>
      <c r="J44" s="5331"/>
      <c r="K44" s="5331"/>
      <c r="L44" s="5331"/>
      <c r="M44" s="5331"/>
      <c r="N44" s="5331"/>
      <c r="O44" s="5331"/>
      <c r="AV44" s="1381" t="s">
        <v>1791</v>
      </c>
    </row>
    <row r="45" spans="5:48" ht="20.25" customHeight="1" x14ac:dyDescent="0.2">
      <c r="AV45" s="1381" t="s">
        <v>1795</v>
      </c>
    </row>
    <row r="46" spans="5:48" x14ac:dyDescent="0.2">
      <c r="AV46" s="1381" t="s">
        <v>1798</v>
      </c>
    </row>
    <row r="47" spans="5:48" x14ac:dyDescent="0.2">
      <c r="AV47" s="1381" t="s">
        <v>1801</v>
      </c>
    </row>
    <row r="48" spans="5:48" x14ac:dyDescent="0.2">
      <c r="AV48" s="1381" t="s">
        <v>1804</v>
      </c>
    </row>
    <row r="49" spans="48:48" x14ac:dyDescent="0.2">
      <c r="AV49" s="1381" t="s">
        <v>1807</v>
      </c>
    </row>
    <row r="50" spans="48:48" x14ac:dyDescent="0.2">
      <c r="AV50" s="1381" t="s">
        <v>1810</v>
      </c>
    </row>
    <row r="51" spans="48:48" x14ac:dyDescent="0.2">
      <c r="AV51" s="1381" t="s">
        <v>1813</v>
      </c>
    </row>
    <row r="52" spans="48:48" x14ac:dyDescent="0.2">
      <c r="AV52" s="1381" t="s">
        <v>1816</v>
      </c>
    </row>
    <row r="53" spans="48:48" ht="13.5" customHeight="1" x14ac:dyDescent="0.2">
      <c r="AV53" s="1381" t="s">
        <v>1819</v>
      </c>
    </row>
    <row r="54" spans="48:48" ht="13.5" customHeight="1" x14ac:dyDescent="0.2">
      <c r="AV54" s="1381" t="s">
        <v>1822</v>
      </c>
    </row>
    <row r="55" spans="48:48" ht="13.5" customHeight="1" x14ac:dyDescent="0.2">
      <c r="AV55" s="1381" t="s">
        <v>1825</v>
      </c>
    </row>
    <row r="56" spans="48:48" x14ac:dyDescent="0.2">
      <c r="AV56" s="1381" t="s">
        <v>1828</v>
      </c>
    </row>
    <row r="57" spans="48:48" x14ac:dyDescent="0.2">
      <c r="AV57" s="1381" t="s">
        <v>1831</v>
      </c>
    </row>
    <row r="58" spans="48:48" x14ac:dyDescent="0.2">
      <c r="AV58" s="1381" t="s">
        <v>1835</v>
      </c>
    </row>
    <row r="59" spans="48:48" x14ac:dyDescent="0.2">
      <c r="AV59" s="1381" t="s">
        <v>1838</v>
      </c>
    </row>
    <row r="60" spans="48:48" x14ac:dyDescent="0.2">
      <c r="AV60" s="1381" t="s">
        <v>1841</v>
      </c>
    </row>
    <row r="61" spans="48:48" x14ac:dyDescent="0.2">
      <c r="AV61" s="1381" t="s">
        <v>1844</v>
      </c>
    </row>
    <row r="62" spans="48:48" x14ac:dyDescent="0.2">
      <c r="AV62" s="1381" t="s">
        <v>1847</v>
      </c>
    </row>
    <row r="63" spans="48:48" x14ac:dyDescent="0.2">
      <c r="AV63" s="1381" t="s">
        <v>1850</v>
      </c>
    </row>
    <row r="64" spans="48:48" x14ac:dyDescent="0.2">
      <c r="AV64" s="1381" t="s">
        <v>1854</v>
      </c>
    </row>
    <row r="65" spans="19:48" x14ac:dyDescent="0.2">
      <c r="AV65" s="1394" t="s">
        <v>1857</v>
      </c>
    </row>
    <row r="66" spans="19:48" x14ac:dyDescent="0.2">
      <c r="S66" s="1383" t="str">
        <f>IF(INDEX(S53:S64,MATCH($S$31,$S$5:$S$16,))=0,"",INDEX(S53:S64,MATCH($S$31,$S$5:$S$16,)))</f>
        <v/>
      </c>
      <c r="T66" s="1383" t="str">
        <f>IF(INDEX(T53:T64,MATCH($S$31,$S$5:$S$16,))=0,"",INDEX(T53:T64,MATCH($S$31,$S$5:$S$16,)))</f>
        <v/>
      </c>
      <c r="AV66" s="1394" t="s">
        <v>1860</v>
      </c>
    </row>
    <row r="67" spans="19:48" x14ac:dyDescent="0.2">
      <c r="AV67" s="1381" t="s">
        <v>1863</v>
      </c>
    </row>
    <row r="68" spans="19:48" x14ac:dyDescent="0.2">
      <c r="AV68" s="1381" t="s">
        <v>1866</v>
      </c>
    </row>
    <row r="69" spans="19:48" x14ac:dyDescent="0.2">
      <c r="AV69" s="1381" t="s">
        <v>1870</v>
      </c>
    </row>
    <row r="70" spans="19:48" x14ac:dyDescent="0.2">
      <c r="AV70" s="1381" t="s">
        <v>1873</v>
      </c>
    </row>
    <row r="71" spans="19:48" x14ac:dyDescent="0.2">
      <c r="AV71" s="1381" t="s">
        <v>1876</v>
      </c>
    </row>
    <row r="72" spans="19:48" x14ac:dyDescent="0.2">
      <c r="AV72" s="1381" t="s">
        <v>1879</v>
      </c>
    </row>
    <row r="73" spans="19:48" x14ac:dyDescent="0.2">
      <c r="AV73" s="1381" t="s">
        <v>1883</v>
      </c>
    </row>
    <row r="74" spans="19:48" x14ac:dyDescent="0.2">
      <c r="AV74" s="1381" t="s">
        <v>1886</v>
      </c>
    </row>
    <row r="75" spans="19:48" x14ac:dyDescent="0.2">
      <c r="AV75" s="1381" t="s">
        <v>1889</v>
      </c>
    </row>
    <row r="76" spans="19:48" x14ac:dyDescent="0.2">
      <c r="AV76" s="1381" t="s">
        <v>1892</v>
      </c>
    </row>
    <row r="77" spans="19:48" x14ac:dyDescent="0.2">
      <c r="AV77" s="1381" t="s">
        <v>1895</v>
      </c>
    </row>
    <row r="78" spans="19:48" x14ac:dyDescent="0.2">
      <c r="AV78" s="1381" t="s">
        <v>1898</v>
      </c>
    </row>
    <row r="79" spans="19:48" x14ac:dyDescent="0.2">
      <c r="AV79" s="1381" t="s">
        <v>1901</v>
      </c>
    </row>
    <row r="80" spans="19:48" x14ac:dyDescent="0.2">
      <c r="AV80" s="1381" t="s">
        <v>1904</v>
      </c>
    </row>
    <row r="81" spans="48:48" x14ac:dyDescent="0.2">
      <c r="AV81" s="1381" t="s">
        <v>1907</v>
      </c>
    </row>
    <row r="82" spans="48:48" x14ac:dyDescent="0.2">
      <c r="AV82" s="1381" t="s">
        <v>1909</v>
      </c>
    </row>
    <row r="83" spans="48:48" x14ac:dyDescent="0.2">
      <c r="AV83" s="1381" t="s">
        <v>1911</v>
      </c>
    </row>
    <row r="84" spans="48:48" x14ac:dyDescent="0.2">
      <c r="AV84" s="1381" t="s">
        <v>1913</v>
      </c>
    </row>
  </sheetData>
  <mergeCells count="5">
    <mergeCell ref="E4:O4"/>
    <mergeCell ref="F44:O44"/>
    <mergeCell ref="S2:T2"/>
    <mergeCell ref="F43:O43"/>
    <mergeCell ref="O2:P2"/>
  </mergeCells>
  <phoneticPr fontId="4"/>
  <dataValidations count="3">
    <dataValidation type="list" allowBlank="1" showInputMessage="1" showErrorMessage="1" sqref="E8" xr:uid="{00000000-0002-0000-0E00-000000000000}">
      <formula1>$AV$5:$AV$81</formula1>
    </dataValidation>
    <dataValidation type="list" allowBlank="1" showInputMessage="1" showErrorMessage="1" sqref="E4:O4" xr:uid="{00000000-0002-0000-0E00-000001000000}">
      <formula1>$S$5:$S$24</formula1>
    </dataValidation>
    <dataValidation type="list" allowBlank="1" showInputMessage="1" showErrorMessage="1" sqref="E30 S30" xr:uid="{00000000-0002-0000-0E00-000002000000}">
      <formula1>$Y$20:$Y$83</formula1>
    </dataValidation>
  </dataValidations>
  <printOptions horizontalCentered="1"/>
  <pageMargins left="0.31496062992125984" right="0.31496062992125984" top="0.74803149606299213" bottom="0.74803149606299213" header="0.31496062992125984" footer="0.31496062992125984"/>
  <pageSetup paperSize="9" scale="98" orientation="portrait" r:id="rId1"/>
  <rowBreaks count="1" manualBreakCount="1">
    <brk id="45" min="4"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3000000}">
          <x14:formula1>
            <xm:f>順位点!$AB$2:$AB$78</xm:f>
          </x14:formula1>
          <xm:sqref>O2:P2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sheetPr>
  <dimension ref="A1:CW73"/>
  <sheetViews>
    <sheetView showGridLines="0" view="pageBreakPreview" topLeftCell="G1" zoomScale="70" zoomScaleNormal="60" zoomScaleSheetLayoutView="70" workbookViewId="0">
      <selection activeCell="BH44" sqref="BH44"/>
    </sheetView>
  </sheetViews>
  <sheetFormatPr defaultColWidth="9" defaultRowHeight="13.5" x14ac:dyDescent="0.2"/>
  <cols>
    <col min="1" max="6" width="6.7265625" style="7" customWidth="1"/>
    <col min="7" max="9" width="6.7265625" style="10" customWidth="1"/>
    <col min="10" max="12" width="2.7265625" style="7" customWidth="1"/>
    <col min="13" max="13" width="3.26953125" style="7" customWidth="1"/>
    <col min="14" max="14" width="2.7265625" style="7" customWidth="1"/>
    <col min="15" max="29" width="2.36328125" style="7" customWidth="1"/>
    <col min="30" max="30" width="3.08984375" style="7" customWidth="1"/>
    <col min="31" max="33" width="2.36328125" style="7" customWidth="1"/>
    <col min="34" max="34" width="3.6328125" style="7" customWidth="1"/>
    <col min="35" max="39" width="2.36328125" style="7" customWidth="1"/>
    <col min="40" max="40" width="3.26953125" style="7" customWidth="1"/>
    <col min="41" max="52" width="2.36328125" style="7" customWidth="1"/>
    <col min="53" max="53" width="3.6328125" style="7" customWidth="1"/>
    <col min="54" max="60" width="2.36328125" style="7" customWidth="1"/>
    <col min="61" max="61" width="3.26953125" style="7" customWidth="1"/>
    <col min="62" max="79" width="2.36328125" style="7" customWidth="1"/>
    <col min="80" max="80" width="2.90625" style="7" customWidth="1"/>
    <col min="81" max="82" width="2.36328125" style="7" customWidth="1"/>
    <col min="83" max="83" width="2.36328125" style="103" customWidth="1"/>
    <col min="84" max="85" width="2.36328125" style="7" customWidth="1"/>
    <col min="86" max="86" width="2.453125" style="7" bestFit="1" customWidth="1"/>
    <col min="87" max="87" width="3.6328125" style="7" customWidth="1"/>
    <col min="88" max="89" width="2.36328125" style="7" customWidth="1"/>
    <col min="90" max="90" width="2.7265625" style="7" customWidth="1"/>
    <col min="91" max="98" width="2.36328125" style="7" customWidth="1"/>
    <col min="99" max="99" width="3.90625" style="7" customWidth="1"/>
    <col min="100" max="148" width="2.36328125" style="7" customWidth="1"/>
    <col min="149" max="16384" width="9" style="7"/>
  </cols>
  <sheetData>
    <row r="1" spans="1:99" ht="18.75" customHeight="1" x14ac:dyDescent="0.2">
      <c r="A1" s="4"/>
      <c r="B1" s="4"/>
      <c r="C1" s="4"/>
      <c r="D1" s="5"/>
      <c r="E1" s="5"/>
      <c r="F1" s="5"/>
      <c r="G1" s="6"/>
      <c r="H1" s="6"/>
      <c r="I1" s="6"/>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BB1" s="8"/>
      <c r="BC1" s="8"/>
      <c r="BD1" s="8"/>
      <c r="BE1" s="8"/>
      <c r="BF1" s="8"/>
      <c r="BG1" s="8"/>
      <c r="BH1" s="8"/>
      <c r="BI1" s="8"/>
      <c r="BJ1" s="8"/>
      <c r="BK1" s="8"/>
      <c r="BL1" s="8"/>
      <c r="BM1" s="8"/>
      <c r="BN1" s="8"/>
      <c r="BO1" s="9"/>
      <c r="BP1" s="9"/>
      <c r="BQ1" s="9"/>
      <c r="BR1" s="9"/>
      <c r="BS1" s="9"/>
      <c r="BT1" s="9"/>
      <c r="BZ1" s="9"/>
      <c r="CA1" s="9"/>
      <c r="CB1" s="9"/>
      <c r="CC1" s="9"/>
      <c r="CD1" s="9"/>
      <c r="CE1" s="9"/>
      <c r="CF1" s="9"/>
      <c r="CG1" s="9"/>
      <c r="CH1" s="9"/>
      <c r="CI1" s="9"/>
      <c r="CJ1" s="9"/>
    </row>
    <row r="2" spans="1:99" s="12" customFormat="1" ht="18.75" customHeight="1" x14ac:dyDescent="0.2">
      <c r="A2" s="10"/>
      <c r="B2" s="10"/>
      <c r="C2" s="10"/>
      <c r="D2" s="10"/>
      <c r="E2" s="10"/>
      <c r="F2" s="10"/>
      <c r="G2" s="11"/>
      <c r="H2" s="11"/>
      <c r="I2" s="11"/>
    </row>
    <row r="3" spans="1:99" s="14" customFormat="1" ht="25.5" customHeight="1" thickBot="1" x14ac:dyDescent="0.25">
      <c r="A3" s="4"/>
      <c r="B3" s="4"/>
      <c r="C3" s="4"/>
      <c r="D3" s="5"/>
      <c r="E3" s="5"/>
      <c r="F3" s="5"/>
      <c r="G3" s="13"/>
      <c r="H3" s="13"/>
      <c r="I3" s="13"/>
      <c r="M3" s="8" t="s">
        <v>328</v>
      </c>
      <c r="N3" s="8"/>
      <c r="AP3" s="7"/>
      <c r="AQ3" s="7"/>
      <c r="AR3" s="7"/>
      <c r="AS3" s="7"/>
      <c r="AT3" s="7"/>
      <c r="AU3" s="14" t="s">
        <v>331</v>
      </c>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I3" s="15" t="s">
        <v>227</v>
      </c>
      <c r="CN3" s="5371" t="s">
        <v>70</v>
      </c>
      <c r="CO3" s="5372"/>
      <c r="CP3" s="5372"/>
      <c r="CQ3" s="5372"/>
      <c r="CR3" s="5372"/>
      <c r="CS3" s="5372"/>
      <c r="CT3" s="5372"/>
      <c r="CU3" s="5372"/>
    </row>
    <row r="4" spans="1:99" s="14" customFormat="1" ht="18.75" customHeight="1" x14ac:dyDescent="0.2">
      <c r="A4" s="4"/>
      <c r="B4" s="4"/>
      <c r="C4" s="4"/>
      <c r="D4" s="5"/>
      <c r="E4" s="5"/>
      <c r="F4" s="5"/>
      <c r="G4" s="13"/>
      <c r="H4" s="13"/>
      <c r="I4" s="13"/>
      <c r="K4" s="7" t="s">
        <v>0</v>
      </c>
      <c r="L4" s="7"/>
      <c r="M4" s="5355" t="s">
        <v>315</v>
      </c>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16" t="s">
        <v>2351</v>
      </c>
      <c r="AR4" s="16"/>
      <c r="AS4" s="17"/>
      <c r="AT4" s="17"/>
      <c r="AU4" s="17"/>
      <c r="AV4" s="17"/>
      <c r="AW4" s="17"/>
      <c r="AX4" s="17"/>
      <c r="AY4" s="17"/>
      <c r="AZ4" s="17"/>
      <c r="BA4" s="17"/>
      <c r="BB4" s="17"/>
      <c r="BC4" s="17"/>
      <c r="BD4" s="17"/>
      <c r="BE4" s="17"/>
      <c r="BF4" s="17"/>
      <c r="BG4" s="17"/>
      <c r="BH4" s="17"/>
      <c r="BI4" s="17"/>
      <c r="BJ4" s="17"/>
      <c r="BK4" s="17"/>
      <c r="BL4" s="17"/>
      <c r="BM4" s="17"/>
      <c r="BN4" s="17"/>
      <c r="BO4" s="18"/>
      <c r="BP4" s="17"/>
      <c r="BQ4" s="17"/>
      <c r="BR4" s="17"/>
      <c r="BS4" s="389"/>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1"/>
    </row>
    <row r="5" spans="1:99" s="14" customFormat="1" ht="18.75" customHeight="1" x14ac:dyDescent="0.2">
      <c r="A5" s="4"/>
      <c r="B5" s="4"/>
      <c r="C5" s="4"/>
      <c r="D5" s="5"/>
      <c r="E5" s="5"/>
      <c r="F5" s="5"/>
      <c r="G5" s="13"/>
      <c r="H5" s="13"/>
      <c r="I5" s="13"/>
      <c r="K5" s="7" t="s">
        <v>0</v>
      </c>
      <c r="L5" s="7"/>
      <c r="M5" s="5356"/>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203" t="s">
        <v>228</v>
      </c>
      <c r="AR5" s="23"/>
      <c r="AS5" s="23"/>
      <c r="AT5" s="23"/>
      <c r="AU5" s="23"/>
      <c r="AV5" s="23"/>
      <c r="AW5" s="23"/>
      <c r="AX5" s="23"/>
      <c r="AY5" s="22"/>
      <c r="AZ5" s="22"/>
      <c r="BA5" s="22"/>
      <c r="BB5" s="22"/>
      <c r="BC5" s="22"/>
      <c r="BD5" s="22"/>
      <c r="BE5" s="22"/>
      <c r="BF5" s="22"/>
      <c r="BG5" s="22"/>
      <c r="BH5" s="22"/>
      <c r="BI5" s="22"/>
      <c r="BJ5" s="24" t="s">
        <v>78</v>
      </c>
      <c r="BK5" s="24"/>
      <c r="BL5" s="24" t="s">
        <v>73</v>
      </c>
      <c r="BM5" s="24"/>
      <c r="BN5" s="24"/>
      <c r="BO5" s="24"/>
      <c r="BP5" s="24" t="s">
        <v>79</v>
      </c>
      <c r="BQ5" s="24"/>
      <c r="BR5" s="22"/>
      <c r="BS5" s="19"/>
      <c r="CU5" s="25"/>
    </row>
    <row r="6" spans="1:99" s="14" customFormat="1" ht="18.75" customHeight="1" x14ac:dyDescent="0.2">
      <c r="A6" s="4"/>
      <c r="B6" s="4"/>
      <c r="C6" s="4"/>
      <c r="D6" s="5" t="s">
        <v>2335</v>
      </c>
      <c r="E6" s="5" t="s">
        <v>2330</v>
      </c>
      <c r="F6" s="5" t="s">
        <v>1939</v>
      </c>
      <c r="G6" s="13"/>
      <c r="H6" s="13"/>
      <c r="I6" s="13"/>
      <c r="K6" s="7" t="s">
        <v>0</v>
      </c>
      <c r="L6" s="7"/>
      <c r="M6" s="5356"/>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207" t="s">
        <v>332</v>
      </c>
      <c r="AR6" s="23" t="s">
        <v>330</v>
      </c>
      <c r="AS6" s="23"/>
      <c r="AT6" s="23"/>
      <c r="AU6" s="23"/>
      <c r="AV6" s="26"/>
      <c r="AW6" s="26"/>
      <c r="AX6" s="26"/>
      <c r="AY6" s="24"/>
      <c r="AZ6" s="24"/>
      <c r="BA6" s="24"/>
      <c r="BB6" s="24"/>
      <c r="BC6" s="24"/>
      <c r="BD6" s="24"/>
      <c r="BE6" s="5368">
        <f>VLOOKUP($CN$3,'R3_raw'!$F$15:$ALF$115,MATCH(D6,'R3_raw'!$F$13:$ALF$13,0),FALSE)</f>
        <v>7.12</v>
      </c>
      <c r="BF6" s="5368"/>
      <c r="BG6" s="5368"/>
      <c r="BH6" s="24" t="s">
        <v>971</v>
      </c>
      <c r="BI6" s="5347">
        <f>VLOOKUP($CN$3,'R3_raw'!$F$15:$ALF$115,MATCH(E6,'R3_raw'!$F$13:$ALF$13,0),FALSE)</f>
        <v>641</v>
      </c>
      <c r="BJ6" s="5347"/>
      <c r="BK6" s="5347"/>
      <c r="BL6" s="4905">
        <f>VLOOKUP($CN$3,'R3_raw'!$F$15:$ALF$115,MATCH(F6,'R3_raw'!$F$13:$ALF$13,0),FALSE)</f>
        <v>52</v>
      </c>
      <c r="BM6" s="4905"/>
      <c r="BN6" s="24" t="s">
        <v>76</v>
      </c>
      <c r="BO6" s="27" t="str">
        <f>IF(BL6&lt;=15,"★","")</f>
        <v/>
      </c>
      <c r="BP6" s="5348">
        <f>VLOOKUP("長野県",'R3_raw'!$F$15:$ALF$115,MATCH(D6,'R3_raw'!$F$13:$ALF$13,0),FALSE)</f>
        <v>7.2</v>
      </c>
      <c r="BQ6" s="5348"/>
      <c r="BR6" s="24" t="s">
        <v>971</v>
      </c>
      <c r="BS6" s="19"/>
      <c r="CU6" s="25"/>
    </row>
    <row r="7" spans="1:99" s="14" customFormat="1" ht="18.75" customHeight="1" x14ac:dyDescent="0.2">
      <c r="A7" s="4"/>
      <c r="B7" s="4"/>
      <c r="C7" s="4"/>
      <c r="D7" s="5" t="s">
        <v>2331</v>
      </c>
      <c r="E7" s="5" t="s">
        <v>2332</v>
      </c>
      <c r="F7" s="5" t="s">
        <v>1940</v>
      </c>
      <c r="G7" s="13"/>
      <c r="H7" s="13"/>
      <c r="I7" s="13"/>
      <c r="K7" s="7" t="s">
        <v>0</v>
      </c>
      <c r="L7" s="7"/>
      <c r="M7" s="5356"/>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207" t="s">
        <v>332</v>
      </c>
      <c r="AR7" s="23" t="s">
        <v>323</v>
      </c>
      <c r="AS7" s="23"/>
      <c r="AT7" s="23"/>
      <c r="AU7" s="23"/>
      <c r="AV7" s="23"/>
      <c r="AW7" s="23"/>
      <c r="AX7" s="23"/>
      <c r="AY7" s="22"/>
      <c r="AZ7" s="22"/>
      <c r="BA7" s="22"/>
      <c r="BB7" s="22"/>
      <c r="BC7" s="22"/>
      <c r="BD7" s="22"/>
      <c r="BE7" s="5368">
        <f>VLOOKUP($CN$3,'R3_raw'!$F$15:$ALF$115,MATCH(D7,'R3_raw'!$F$13:$ALF$13,0),FALSE)</f>
        <v>6.32</v>
      </c>
      <c r="BF7" s="5368"/>
      <c r="BG7" s="5368"/>
      <c r="BH7" s="24" t="s">
        <v>971</v>
      </c>
      <c r="BI7" s="5347">
        <f>VLOOKUP($CN$3,'R3_raw'!$F$15:$ALF$115,MATCH(E7,'R3_raw'!$F$13:$ALF$13,0),FALSE)</f>
        <v>2382</v>
      </c>
      <c r="BJ7" s="5347"/>
      <c r="BK7" s="5347"/>
      <c r="BL7" s="4905">
        <f>VLOOKUP($CN$3,'R3_raw'!$F$15:$ALF$115,MATCH(F7,'R3_raw'!$F$13:$ALF$13,0),FALSE)</f>
        <v>16</v>
      </c>
      <c r="BM7" s="4905"/>
      <c r="BN7" s="24" t="s">
        <v>76</v>
      </c>
      <c r="BO7" s="27" t="str">
        <f>IF(BL7&lt;=15,"★","")</f>
        <v/>
      </c>
      <c r="BP7" s="5348">
        <f>VLOOKUP("長野県",'R3_raw'!$F$15:$ALF$115,MATCH(D7,'R3_raw'!$F$13:$ALF$13,0),FALSE)</f>
        <v>6.18</v>
      </c>
      <c r="BQ7" s="5348"/>
      <c r="BR7" s="24" t="s">
        <v>971</v>
      </c>
      <c r="BS7" s="19"/>
      <c r="CU7" s="25"/>
    </row>
    <row r="8" spans="1:99" s="14" customFormat="1" ht="18.75" customHeight="1" x14ac:dyDescent="0.2">
      <c r="A8" s="4"/>
      <c r="B8" s="4"/>
      <c r="C8" s="4"/>
      <c r="D8" s="5" t="s">
        <v>1088</v>
      </c>
      <c r="E8" s="5" t="s">
        <v>2333</v>
      </c>
      <c r="F8" s="5" t="s">
        <v>2103</v>
      </c>
      <c r="G8" s="13"/>
      <c r="H8" s="13"/>
      <c r="I8" s="13"/>
      <c r="K8" s="7" t="s">
        <v>0</v>
      </c>
      <c r="L8" s="7"/>
      <c r="M8" s="5356"/>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203"/>
      <c r="AR8" s="23"/>
      <c r="AS8" s="23" t="s">
        <v>312</v>
      </c>
      <c r="AT8" s="23"/>
      <c r="AU8" s="23"/>
      <c r="AV8" s="23"/>
      <c r="AW8" s="23"/>
      <c r="AX8" s="23"/>
      <c r="AY8" s="22"/>
      <c r="AZ8" s="22"/>
      <c r="BA8" s="22"/>
      <c r="BB8" s="22"/>
      <c r="BC8" s="22"/>
      <c r="BD8" s="22"/>
      <c r="BE8" s="5368">
        <f>VLOOKUP($CN$3,'R3_raw'!$F$15:$ALF$115,MATCH(D8,'R3_raw'!$F$13:$ALF$13,0),FALSE)</f>
        <v>6.6315240083507305</v>
      </c>
      <c r="BF8" s="5368"/>
      <c r="BG8" s="5368"/>
      <c r="BH8" s="24" t="s">
        <v>971</v>
      </c>
      <c r="BI8" s="5347">
        <f>VLOOKUP($CN$3,'R3_raw'!$F$15:$ALF$115,MATCH(E8,'R3_raw'!$F$13:$ALF$13,0),FALSE)</f>
        <v>958</v>
      </c>
      <c r="BJ8" s="5347"/>
      <c r="BK8" s="5347"/>
      <c r="BL8" s="4905">
        <f>VLOOKUP($CN$3,'R3_raw'!$F$15:$ALF$115,MATCH(F8,'R3_raw'!$F$13:$ALF$13,0),FALSE)</f>
        <v>18</v>
      </c>
      <c r="BM8" s="4905"/>
      <c r="BN8" s="24" t="s">
        <v>76</v>
      </c>
      <c r="BO8" s="27" t="str">
        <f>IF(BL8&lt;=15,"★","")</f>
        <v/>
      </c>
      <c r="BP8" s="5348">
        <f>VLOOKUP("長野県",'R3_raw'!$F$15:$ALF$115,MATCH(D8,'R3_raw'!$F$13:$ALF$13,0),FALSE)</f>
        <v>6.4706470980653767</v>
      </c>
      <c r="BQ8" s="5348"/>
      <c r="BR8" s="24" t="s">
        <v>971</v>
      </c>
      <c r="BS8" s="19"/>
      <c r="CU8" s="25"/>
    </row>
    <row r="9" spans="1:99" s="14" customFormat="1" ht="18.75" customHeight="1" x14ac:dyDescent="0.2">
      <c r="A9" s="4"/>
      <c r="B9" s="4"/>
      <c r="C9" s="4"/>
      <c r="D9" s="5" t="s">
        <v>1090</v>
      </c>
      <c r="E9" s="5" t="s">
        <v>2334</v>
      </c>
      <c r="F9" s="5" t="s">
        <v>2104</v>
      </c>
      <c r="G9" s="13"/>
      <c r="H9" s="13"/>
      <c r="I9" s="13"/>
      <c r="K9" s="7" t="s">
        <v>0</v>
      </c>
      <c r="L9" s="7"/>
      <c r="M9" s="5356"/>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203"/>
      <c r="AR9" s="23"/>
      <c r="AS9" s="23" t="s">
        <v>313</v>
      </c>
      <c r="AT9" s="23"/>
      <c r="AU9" s="23"/>
      <c r="AV9" s="23"/>
      <c r="AW9" s="23"/>
      <c r="AX9" s="23"/>
      <c r="AY9" s="22"/>
      <c r="AZ9" s="22"/>
      <c r="BA9" s="22"/>
      <c r="BB9" s="22"/>
      <c r="BC9" s="22"/>
      <c r="BD9" s="22"/>
      <c r="BE9" s="5368">
        <f>VLOOKUP($CN$3,'R3_raw'!$F$15:$ALF$115,MATCH(D9,'R3_raw'!$F$13:$ALF$13,0),FALSE)</f>
        <v>6.2743259085580307</v>
      </c>
      <c r="BF9" s="5368"/>
      <c r="BG9" s="5368"/>
      <c r="BH9" s="24" t="s">
        <v>971</v>
      </c>
      <c r="BI9" s="5347">
        <f>VLOOKUP($CN$3,'R3_raw'!$F$15:$ALF$115,MATCH(E9,'R3_raw'!$F$13:$ALF$13,0),FALSE)</f>
        <v>853</v>
      </c>
      <c r="BJ9" s="5347"/>
      <c r="BK9" s="5347"/>
      <c r="BL9" s="4905">
        <f>VLOOKUP($CN$3,'R3_raw'!$F$15:$ALF$115,MATCH(F9,'R3_raw'!$F$13:$ALF$13,0),FALSE)</f>
        <v>32</v>
      </c>
      <c r="BM9" s="4905"/>
      <c r="BN9" s="24" t="s">
        <v>76</v>
      </c>
      <c r="BO9" s="27" t="str">
        <f>IF(BL9&lt;=15,"★","")</f>
        <v/>
      </c>
      <c r="BP9" s="5348">
        <f>VLOOKUP("長野県",'R3_raw'!$F$15:$ALF$115,MATCH(D9,'R3_raw'!$F$13:$ALF$13,0),FALSE)</f>
        <v>6.1518959913326112</v>
      </c>
      <c r="BQ9" s="5348"/>
      <c r="BR9" s="24" t="s">
        <v>971</v>
      </c>
      <c r="BS9" s="19"/>
      <c r="CU9" s="25"/>
    </row>
    <row r="10" spans="1:99" s="14" customFormat="1" ht="18.75" customHeight="1" x14ac:dyDescent="0.2">
      <c r="A10" s="4"/>
      <c r="B10" s="4"/>
      <c r="C10" s="4"/>
      <c r="D10" s="5" t="s">
        <v>1092</v>
      </c>
      <c r="E10" s="5" t="s">
        <v>1091</v>
      </c>
      <c r="F10" s="5" t="s">
        <v>2105</v>
      </c>
      <c r="G10" s="13"/>
      <c r="H10" s="13"/>
      <c r="I10" s="13"/>
      <c r="K10" s="7" t="s">
        <v>0</v>
      </c>
      <c r="L10" s="7"/>
      <c r="M10" s="5356"/>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203"/>
      <c r="AR10" s="23"/>
      <c r="AS10" s="23" t="s">
        <v>314</v>
      </c>
      <c r="AT10" s="23"/>
      <c r="AU10" s="23"/>
      <c r="AV10" s="23"/>
      <c r="AW10" s="23"/>
      <c r="AX10" s="23"/>
      <c r="AY10" s="22"/>
      <c r="AZ10" s="22"/>
      <c r="BA10" s="22"/>
      <c r="BB10" s="22"/>
      <c r="BC10" s="22"/>
      <c r="BD10" s="22"/>
      <c r="BE10" s="5368">
        <f>VLOOKUP($CN$3,'R3_raw'!$F$15:$ALF$115,MATCH(D10,'R3_raw'!$F$13:$ALF$13,0),FALSE)</f>
        <v>5.8488576449912131</v>
      </c>
      <c r="BF10" s="5368"/>
      <c r="BG10" s="5368"/>
      <c r="BH10" s="24" t="s">
        <v>971</v>
      </c>
      <c r="BI10" s="5347">
        <f>VLOOKUP($CN$3,'R3_raw'!$F$15:$ALF$115,MATCH(E10,'R3_raw'!$F$13:$ALF$13,0),FALSE)</f>
        <v>569</v>
      </c>
      <c r="BJ10" s="5347"/>
      <c r="BK10" s="5347"/>
      <c r="BL10" s="4905">
        <f>VLOOKUP($CN$3,'R3_raw'!$F$15:$ALF$115,MATCH(F10,'R3_raw'!$F$13:$ALF$13,0),FALSE)</f>
        <v>25</v>
      </c>
      <c r="BM10" s="4905"/>
      <c r="BN10" s="24" t="s">
        <v>76</v>
      </c>
      <c r="BO10" s="27" t="str">
        <f>IF(BL10&lt;=15,"★","")</f>
        <v/>
      </c>
      <c r="BP10" s="5348">
        <f>VLOOKUP("長野県",'R3_raw'!$F$15:$ALF$115,MATCH(D10,'R3_raw'!$F$13:$ALF$13,0),FALSE)</f>
        <v>5.6854365936439368</v>
      </c>
      <c r="BQ10" s="5348"/>
      <c r="BR10" s="24" t="s">
        <v>971</v>
      </c>
      <c r="BS10" s="19"/>
      <c r="CU10" s="25"/>
    </row>
    <row r="11" spans="1:99" ht="18.75" customHeight="1" x14ac:dyDescent="0.2">
      <c r="A11" s="4"/>
      <c r="B11" s="4"/>
      <c r="C11" s="4"/>
      <c r="D11" s="5"/>
      <c r="E11" s="5"/>
      <c r="F11" s="5"/>
      <c r="G11" s="6"/>
      <c r="H11" s="6"/>
      <c r="I11" s="6"/>
      <c r="K11" s="7" t="s">
        <v>0</v>
      </c>
      <c r="M11" s="5356"/>
      <c r="N11" s="29" t="s">
        <v>203</v>
      </c>
      <c r="O11" s="30"/>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32" t="s">
        <v>327</v>
      </c>
      <c r="BU11" s="32"/>
      <c r="BV11" s="32"/>
      <c r="BW11" s="32"/>
      <c r="BX11" s="33"/>
      <c r="BY11" s="33"/>
      <c r="BZ11" s="32"/>
      <c r="CA11" s="33"/>
      <c r="CB11" s="32"/>
      <c r="CC11" s="32"/>
      <c r="CD11" s="32"/>
      <c r="CE11" s="32"/>
      <c r="CF11" s="32"/>
      <c r="CG11" s="32"/>
      <c r="CH11" s="32"/>
      <c r="CI11" s="33"/>
      <c r="CJ11" s="33"/>
      <c r="CK11" s="34"/>
      <c r="CL11" s="34"/>
      <c r="CM11" s="34"/>
      <c r="CN11" s="34"/>
      <c r="CO11" s="34"/>
      <c r="CP11" s="34"/>
      <c r="CQ11" s="34"/>
      <c r="CR11" s="34"/>
      <c r="CS11" s="34"/>
      <c r="CT11" s="34"/>
      <c r="CU11" s="35"/>
    </row>
    <row r="12" spans="1:99" ht="18.75" customHeight="1" x14ac:dyDescent="0.2">
      <c r="A12" s="4"/>
      <c r="B12" s="4"/>
      <c r="C12" s="4"/>
      <c r="D12" s="5"/>
      <c r="E12" s="5"/>
      <c r="F12" s="5"/>
      <c r="G12" s="6"/>
      <c r="H12" s="6"/>
      <c r="I12" s="6"/>
      <c r="K12" s="7" t="s">
        <v>0</v>
      </c>
      <c r="M12" s="5356"/>
      <c r="N12" s="36" t="s">
        <v>316</v>
      </c>
      <c r="O12" s="37"/>
      <c r="P12" s="37"/>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37" t="s">
        <v>318</v>
      </c>
      <c r="BU12" s="37"/>
      <c r="BV12" s="37"/>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9"/>
    </row>
    <row r="13" spans="1:99" ht="18.75" customHeight="1" x14ac:dyDescent="0.2">
      <c r="A13" s="4"/>
      <c r="B13" s="4"/>
      <c r="C13" s="4"/>
      <c r="D13" s="5"/>
      <c r="E13" s="5"/>
      <c r="F13" s="5"/>
      <c r="G13" s="6"/>
      <c r="H13" s="6"/>
      <c r="I13" s="6"/>
      <c r="K13" s="7" t="s">
        <v>0</v>
      </c>
      <c r="M13" s="5356"/>
      <c r="N13" s="40" t="s">
        <v>202</v>
      </c>
      <c r="O13" s="26"/>
      <c r="P13" s="24"/>
      <c r="Q13" s="24"/>
      <c r="R13" s="41"/>
      <c r="S13" s="41"/>
      <c r="T13" s="24"/>
      <c r="U13" s="41"/>
      <c r="V13" s="24"/>
      <c r="W13" s="24"/>
      <c r="X13" s="24"/>
      <c r="Y13" s="24"/>
      <c r="Z13" s="24"/>
      <c r="AA13" s="24"/>
      <c r="AB13" s="24"/>
      <c r="AC13" s="24"/>
      <c r="AD13" s="24"/>
      <c r="AE13" s="24"/>
      <c r="AF13" s="42"/>
      <c r="AG13" s="42"/>
      <c r="AH13" s="24"/>
      <c r="AI13" s="42" t="s">
        <v>73</v>
      </c>
      <c r="AJ13" s="24"/>
      <c r="AK13" s="24"/>
      <c r="AL13" s="24"/>
      <c r="AM13" s="24" t="s">
        <v>105</v>
      </c>
      <c r="AN13" s="24"/>
      <c r="AO13" s="24"/>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272" t="s">
        <v>2336</v>
      </c>
      <c r="BU13" s="24"/>
      <c r="BV13" s="24"/>
      <c r="BW13" s="24"/>
      <c r="BX13" s="24"/>
      <c r="BY13" s="24"/>
      <c r="BZ13" s="24"/>
      <c r="CA13" s="24"/>
      <c r="CB13" s="24"/>
      <c r="CC13" s="24"/>
      <c r="CD13" s="24"/>
      <c r="CE13" s="24"/>
      <c r="CF13" s="24"/>
      <c r="CG13" s="24"/>
      <c r="CH13" s="24"/>
      <c r="CI13" s="24"/>
      <c r="CJ13" s="24"/>
      <c r="CK13" s="24"/>
      <c r="CL13" s="41"/>
      <c r="CM13" s="41"/>
      <c r="CN13" s="24"/>
      <c r="CO13" s="42" t="s">
        <v>73</v>
      </c>
      <c r="CP13" s="24"/>
      <c r="CQ13" s="24"/>
      <c r="CR13" s="24"/>
      <c r="CS13" s="24" t="s">
        <v>105</v>
      </c>
      <c r="CT13" s="24"/>
      <c r="CU13" s="28"/>
    </row>
    <row r="14" spans="1:99" ht="18.75" customHeight="1" x14ac:dyDescent="0.2">
      <c r="A14" s="4" t="s">
        <v>1976</v>
      </c>
      <c r="B14" s="4"/>
      <c r="C14" s="4" t="s">
        <v>1978</v>
      </c>
      <c r="D14" s="5"/>
      <c r="E14" s="5"/>
      <c r="F14" s="43"/>
      <c r="G14" s="6" t="s">
        <v>2337</v>
      </c>
      <c r="H14" s="6"/>
      <c r="I14" s="6" t="s">
        <v>1943</v>
      </c>
      <c r="K14" s="7" t="s">
        <v>0</v>
      </c>
      <c r="M14" s="5356"/>
      <c r="N14" s="40" t="s">
        <v>131</v>
      </c>
      <c r="O14" s="24" t="s">
        <v>198</v>
      </c>
      <c r="P14" s="24"/>
      <c r="Q14" s="24"/>
      <c r="R14" s="41"/>
      <c r="S14" s="41"/>
      <c r="T14" s="24"/>
      <c r="U14" s="41"/>
      <c r="V14" s="24"/>
      <c r="W14" s="24"/>
      <c r="X14" s="24"/>
      <c r="Y14" s="24"/>
      <c r="Z14" s="24"/>
      <c r="AA14" s="24"/>
      <c r="AB14" s="24"/>
      <c r="AC14" s="5344" t="e">
        <f>VLOOKUP($CN$3,'R3_raw'!$F$15:$ALF$115,MATCH(A14,'R3_raw'!$F$13:$ALF$13,0),FALSE)</f>
        <v>#N/A</v>
      </c>
      <c r="AD14" s="5344"/>
      <c r="AE14" s="24" t="s">
        <v>200</v>
      </c>
      <c r="AF14" s="24"/>
      <c r="AG14" s="24"/>
      <c r="AH14" s="24"/>
      <c r="AI14" s="4347" t="e">
        <f>VLOOKUP($CN$3,'R3_raw'!$F$15:$ALF$115,MATCH(C14,'R3_raw'!$F$13:$ALF$13,0),FALSE)</f>
        <v>#N/A</v>
      </c>
      <c r="AJ14" s="4347"/>
      <c r="AK14" s="24" t="s">
        <v>76</v>
      </c>
      <c r="AL14" s="27" t="e">
        <f>IF(AI14&lt;=15,"★","")</f>
        <v>#N/A</v>
      </c>
      <c r="AM14" s="4255" t="e">
        <f>VLOOKUP("長野県",'R3_raw'!$F$15:$ALF$115,MATCH(A14,'R3_raw'!$F$13:$ALF$13,0),FALSE)</f>
        <v>#N/A</v>
      </c>
      <c r="AN14" s="4255"/>
      <c r="AO14" s="24" t="s">
        <v>200</v>
      </c>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205" t="s">
        <v>319</v>
      </c>
      <c r="BU14" s="26" t="s">
        <v>165</v>
      </c>
      <c r="BV14" s="24"/>
      <c r="BW14" s="24"/>
      <c r="BX14" s="24"/>
      <c r="BY14" s="24"/>
      <c r="BZ14" s="24"/>
      <c r="CA14" s="24"/>
      <c r="CB14" s="24"/>
      <c r="CC14" s="24"/>
      <c r="CD14" s="24"/>
      <c r="CE14" s="24"/>
      <c r="CF14" s="24"/>
      <c r="CG14" s="24"/>
      <c r="CH14" s="24"/>
      <c r="CI14" s="5340">
        <f>VLOOKUP($CN$3,'R3_raw'!$F$15:$ALF$115,MATCH(G14,'R3_raw'!$F$13:$ALF$13,0),FALSE)</f>
        <v>20.9740514858265</v>
      </c>
      <c r="CJ14" s="5340"/>
      <c r="CK14" s="24" t="s">
        <v>80</v>
      </c>
      <c r="CL14" s="44"/>
      <c r="CM14" s="44"/>
      <c r="CN14" s="44"/>
      <c r="CO14" s="4347">
        <f>VLOOKUP($CN$3,'R3_raw'!$F$15:$ALF$115,MATCH(I14,'R3_raw'!$F$13:$ALF$13,0),FALSE)</f>
        <v>53</v>
      </c>
      <c r="CP14" s="4347"/>
      <c r="CQ14" s="24" t="s">
        <v>76</v>
      </c>
      <c r="CR14" s="27" t="str">
        <f>IF(CO14&lt;=15,"★","")</f>
        <v/>
      </c>
      <c r="CS14" s="4255">
        <f>VLOOKUP("長野県",'R3_raw'!$F$15:$ALF$115,MATCH(G14,'R3_raw'!$F$13:$ALF$13,0),FALSE)</f>
        <v>23.316666666666663</v>
      </c>
      <c r="CT14" s="4255"/>
      <c r="CU14" s="28" t="s">
        <v>80</v>
      </c>
    </row>
    <row r="15" spans="1:99" ht="18.75" customHeight="1" x14ac:dyDescent="0.2">
      <c r="A15" s="4" t="s">
        <v>1977</v>
      </c>
      <c r="B15" s="4"/>
      <c r="C15" s="4" t="s">
        <v>1979</v>
      </c>
      <c r="D15" s="5"/>
      <c r="E15" s="5"/>
      <c r="F15" s="5"/>
      <c r="G15" s="6" t="s">
        <v>1203</v>
      </c>
      <c r="H15" s="6"/>
      <c r="I15" s="6" t="s">
        <v>2338</v>
      </c>
      <c r="K15" s="7" t="s">
        <v>0</v>
      </c>
      <c r="M15" s="5356"/>
      <c r="N15" s="40" t="s">
        <v>131</v>
      </c>
      <c r="O15" s="24" t="s">
        <v>199</v>
      </c>
      <c r="P15" s="24"/>
      <c r="Q15" s="24"/>
      <c r="R15" s="24"/>
      <c r="S15" s="24"/>
      <c r="T15" s="24"/>
      <c r="U15" s="24"/>
      <c r="V15" s="24"/>
      <c r="W15" s="24"/>
      <c r="X15" s="24"/>
      <c r="Y15" s="24"/>
      <c r="Z15" s="24"/>
      <c r="AA15" s="24"/>
      <c r="AB15" s="24"/>
      <c r="AC15" s="5344" t="e">
        <f>VLOOKUP($CN$3,'R3_raw'!$F$15:$ALF$115,MATCH(A15,'R3_raw'!$F$13:$ALF$13,0),FALSE)</f>
        <v>#N/A</v>
      </c>
      <c r="AD15" s="5344"/>
      <c r="AE15" s="24" t="s">
        <v>200</v>
      </c>
      <c r="AF15" s="24"/>
      <c r="AG15" s="24"/>
      <c r="AH15" s="24"/>
      <c r="AI15" s="4347" t="e">
        <f>VLOOKUP($CN$3,'R3_raw'!$F$15:$ALF$115,MATCH(C15,'R3_raw'!$F$13:$ALF$13,0),FALSE)</f>
        <v>#N/A</v>
      </c>
      <c r="AJ15" s="4347"/>
      <c r="AK15" s="24" t="s">
        <v>76</v>
      </c>
      <c r="AL15" s="27" t="e">
        <f>IF(AI15&lt;=15,"★","")</f>
        <v>#N/A</v>
      </c>
      <c r="AM15" s="4255" t="e">
        <f>VLOOKUP("長野県",'R3_raw'!$F$15:$ALF$115,MATCH(A15,'R3_raw'!$F$13:$ALF$13,0),FALSE)</f>
        <v>#N/A</v>
      </c>
      <c r="AN15" s="4255"/>
      <c r="AO15" s="24" t="s">
        <v>200</v>
      </c>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272"/>
      <c r="BU15" s="26" t="s">
        <v>137</v>
      </c>
      <c r="BV15" s="26"/>
      <c r="BW15" s="26"/>
      <c r="BX15" s="24"/>
      <c r="BY15" s="24"/>
      <c r="BZ15" s="24"/>
      <c r="CA15" s="24"/>
      <c r="CB15" s="24"/>
      <c r="CC15" s="24"/>
      <c r="CD15" s="24"/>
      <c r="CE15" s="24"/>
      <c r="CF15" s="24"/>
      <c r="CG15" s="24"/>
      <c r="CH15" s="24"/>
      <c r="CI15" s="5340">
        <f>VLOOKUP($CN$3,'R3_raw'!$F$15:$ALF$115,MATCH(G15,'R3_raw'!$F$13:$ALF$13,0),FALSE)</f>
        <v>10.649003173943468</v>
      </c>
      <c r="CJ15" s="5340"/>
      <c r="CK15" s="24" t="s">
        <v>80</v>
      </c>
      <c r="CL15" s="44"/>
      <c r="CM15" s="44"/>
      <c r="CN15" s="44"/>
      <c r="CO15" s="4347">
        <f>VLOOKUP($CN$3,'R3_raw'!$F$15:$ALF$115,MATCH(I15,'R3_raw'!$F$13:$ALF$13,0),FALSE)</f>
        <v>61</v>
      </c>
      <c r="CP15" s="4347"/>
      <c r="CQ15" s="24" t="s">
        <v>76</v>
      </c>
      <c r="CR15" s="27" t="str">
        <f>IF(CO15&lt;=15,"★","")</f>
        <v/>
      </c>
      <c r="CS15" s="4255">
        <f>VLOOKUP("長野県",'R3_raw'!$F$15:$ALF$115,MATCH(G15,'R3_raw'!$F$13:$ALF$13,0),FALSE)</f>
        <v>12.216666666666667</v>
      </c>
      <c r="CT15" s="4255"/>
      <c r="CU15" s="45" t="s">
        <v>80</v>
      </c>
    </row>
    <row r="16" spans="1:99" ht="18.75" customHeight="1" thickBot="1" x14ac:dyDescent="0.25">
      <c r="A16" s="4"/>
      <c r="B16" s="4"/>
      <c r="C16" s="4"/>
      <c r="D16" s="5"/>
      <c r="E16" s="5"/>
      <c r="F16" s="5"/>
      <c r="G16" s="6" t="s">
        <v>1210</v>
      </c>
      <c r="H16" s="6"/>
      <c r="I16" s="6" t="s">
        <v>2339</v>
      </c>
      <c r="K16" s="7" t="s">
        <v>0</v>
      </c>
      <c r="M16" s="5357"/>
      <c r="N16" s="46"/>
      <c r="O16" s="47"/>
      <c r="P16" s="47"/>
      <c r="Q16" s="47"/>
      <c r="R16" s="47"/>
      <c r="S16" s="47"/>
      <c r="T16" s="47"/>
      <c r="U16" s="47"/>
      <c r="V16" s="47"/>
      <c r="W16" s="47"/>
      <c r="X16" s="47"/>
      <c r="Y16" s="47"/>
      <c r="Z16" s="47"/>
      <c r="AA16" s="47"/>
      <c r="AB16" s="47"/>
      <c r="AC16" s="477"/>
      <c r="AD16" s="477"/>
      <c r="AE16" s="47"/>
      <c r="AF16" s="47"/>
      <c r="AG16" s="47"/>
      <c r="AH16" s="47"/>
      <c r="AI16" s="477"/>
      <c r="AJ16" s="477"/>
      <c r="AK16" s="47"/>
      <c r="AL16" s="47"/>
      <c r="AM16" s="477"/>
      <c r="AN16" s="477"/>
      <c r="AO16" s="47"/>
      <c r="AP16" s="390"/>
      <c r="AQ16" s="391"/>
      <c r="AR16" s="391"/>
      <c r="AS16" s="391"/>
      <c r="AT16" s="391"/>
      <c r="AU16" s="391"/>
      <c r="AV16" s="391"/>
      <c r="AW16" s="391"/>
      <c r="AX16" s="391"/>
      <c r="AY16" s="391"/>
      <c r="AZ16" s="391"/>
      <c r="BA16" s="391"/>
      <c r="BB16" s="391"/>
      <c r="BC16" s="391"/>
      <c r="BD16" s="391"/>
      <c r="BE16" s="391"/>
      <c r="BF16" s="391"/>
      <c r="BG16" s="391"/>
      <c r="BH16" s="391"/>
      <c r="BI16" s="391"/>
      <c r="BJ16" s="391"/>
      <c r="BK16" s="391"/>
      <c r="BL16" s="391"/>
      <c r="BM16" s="391"/>
      <c r="BN16" s="391"/>
      <c r="BO16" s="391"/>
      <c r="BP16" s="391"/>
      <c r="BQ16" s="391"/>
      <c r="BR16" s="391"/>
      <c r="BS16" s="391"/>
      <c r="BT16" s="273"/>
      <c r="BU16" s="50" t="s">
        <v>138</v>
      </c>
      <c r="BV16" s="47"/>
      <c r="BW16" s="47"/>
      <c r="BX16" s="47"/>
      <c r="BY16" s="47"/>
      <c r="BZ16" s="47"/>
      <c r="CA16" s="47"/>
      <c r="CB16" s="47"/>
      <c r="CC16" s="47"/>
      <c r="CD16" s="47"/>
      <c r="CE16" s="47"/>
      <c r="CF16" s="47"/>
      <c r="CG16" s="47"/>
      <c r="CH16" s="47"/>
      <c r="CI16" s="5354">
        <f>VLOOKUP($CN$3,'R3_raw'!$F$15:$ALF$115,MATCH(G16,'R3_raw'!$F$13:$ALF$13,0),FALSE)</f>
        <v>10.325048311883</v>
      </c>
      <c r="CJ16" s="5354"/>
      <c r="CK16" s="47" t="s">
        <v>80</v>
      </c>
      <c r="CL16" s="51"/>
      <c r="CM16" s="51"/>
      <c r="CN16" s="51"/>
      <c r="CO16" s="5373">
        <f>VLOOKUP($CN$3,'R3_raw'!$F$15:$ALF$115,MATCH(I16,'R3_raw'!$F$13:$ALF$13,0),FALSE)</f>
        <v>39</v>
      </c>
      <c r="CP16" s="5373"/>
      <c r="CQ16" s="47" t="s">
        <v>76</v>
      </c>
      <c r="CR16" s="52" t="str">
        <f>IF(CO16&lt;=15,"★","")</f>
        <v/>
      </c>
      <c r="CS16" s="5374">
        <f>VLOOKUP("長野県",'R3_raw'!$F$15:$ALF$115,MATCH(G16,'R3_raw'!$F$13:$ALF$13,0),FALSE)</f>
        <v>11.1</v>
      </c>
      <c r="CT16" s="5374"/>
      <c r="CU16" s="48" t="s">
        <v>80</v>
      </c>
    </row>
    <row r="17" spans="1:99" ht="18.75" customHeight="1" thickBot="1" x14ac:dyDescent="0.25">
      <c r="A17" s="10"/>
      <c r="B17" s="10"/>
      <c r="C17" s="10"/>
      <c r="D17" s="10"/>
      <c r="E17" s="10"/>
      <c r="F17" s="10"/>
      <c r="K17" s="7" t="s">
        <v>0</v>
      </c>
      <c r="M17" s="53"/>
      <c r="N17" s="53"/>
      <c r="O17" s="53"/>
      <c r="P17" s="53"/>
      <c r="Q17" s="53"/>
      <c r="R17" s="53"/>
      <c r="S17" s="53"/>
      <c r="T17" s="53"/>
      <c r="U17" s="53"/>
      <c r="V17" s="53"/>
      <c r="W17" s="53"/>
      <c r="X17" s="53"/>
      <c r="Y17" s="53"/>
      <c r="Z17" s="53"/>
      <c r="AA17" s="53"/>
      <c r="AB17" s="53"/>
      <c r="AC17" s="456"/>
      <c r="AD17" s="456"/>
      <c r="AE17" s="53"/>
      <c r="AF17" s="53"/>
      <c r="AG17" s="53"/>
      <c r="AH17" s="53"/>
      <c r="AI17" s="456"/>
      <c r="AJ17" s="456"/>
      <c r="AK17" s="53"/>
      <c r="AL17" s="53"/>
      <c r="AM17" s="456"/>
      <c r="AN17" s="456"/>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row>
    <row r="18" spans="1:99" ht="18.75" customHeight="1" x14ac:dyDescent="0.2">
      <c r="A18" s="54"/>
      <c r="B18" s="54"/>
      <c r="C18" s="54"/>
      <c r="D18" s="55"/>
      <c r="E18" s="55"/>
      <c r="F18" s="55"/>
      <c r="G18" s="56"/>
      <c r="H18" s="56"/>
      <c r="I18" s="56"/>
      <c r="K18" s="7" t="s">
        <v>0</v>
      </c>
      <c r="M18" s="5360" t="s">
        <v>308</v>
      </c>
      <c r="N18" s="57" t="s">
        <v>204</v>
      </c>
      <c r="O18" s="58"/>
      <c r="P18" s="58"/>
      <c r="Q18" s="58"/>
      <c r="R18" s="58"/>
      <c r="S18" s="59"/>
      <c r="T18" s="59"/>
      <c r="U18" s="59"/>
      <c r="V18" s="59"/>
      <c r="W18" s="59"/>
      <c r="X18" s="59"/>
      <c r="Y18" s="59"/>
      <c r="Z18" s="59"/>
      <c r="AA18" s="59"/>
      <c r="AB18" s="59"/>
      <c r="AC18" s="492"/>
      <c r="AD18" s="492"/>
      <c r="AE18" s="59"/>
      <c r="AF18" s="59"/>
      <c r="AG18" s="59"/>
      <c r="AH18" s="59"/>
      <c r="AI18" s="494"/>
      <c r="AJ18" s="494"/>
      <c r="AK18" s="58"/>
      <c r="AL18" s="59"/>
      <c r="AM18" s="492"/>
      <c r="AN18" s="492"/>
      <c r="AO18" s="59"/>
      <c r="AP18" s="393"/>
      <c r="AQ18" s="5358" t="s">
        <v>329</v>
      </c>
      <c r="AR18" s="5358"/>
      <c r="AS18" s="5358"/>
      <c r="AT18" s="5358"/>
      <c r="AU18" s="5358"/>
      <c r="AV18" s="5358"/>
      <c r="AW18" s="5358"/>
      <c r="AX18" s="5358"/>
      <c r="AY18" s="5358"/>
      <c r="AZ18" s="5358"/>
      <c r="BA18" s="5358"/>
      <c r="BB18" s="5358"/>
      <c r="BC18" s="5358"/>
      <c r="BD18" s="5358"/>
      <c r="BE18" s="5358"/>
      <c r="BF18" s="5358"/>
      <c r="BG18" s="5358"/>
      <c r="BH18" s="5358"/>
      <c r="BI18" s="5358"/>
      <c r="BJ18" s="5358"/>
      <c r="BK18" s="5358"/>
      <c r="BL18" s="5358"/>
      <c r="BM18" s="5358"/>
      <c r="BN18" s="5358"/>
      <c r="BO18" s="5358"/>
      <c r="BP18" s="5358"/>
      <c r="BQ18" s="5358"/>
      <c r="BR18" s="5358"/>
      <c r="BS18" s="394"/>
      <c r="BT18" s="186" t="s">
        <v>321</v>
      </c>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1"/>
    </row>
    <row r="19" spans="1:99" ht="18.75" customHeight="1" x14ac:dyDescent="0.2">
      <c r="A19" s="54"/>
      <c r="B19" s="54"/>
      <c r="C19" s="54"/>
      <c r="D19" s="55"/>
      <c r="E19" s="55"/>
      <c r="F19" s="55"/>
      <c r="G19" s="56"/>
      <c r="H19" s="56"/>
      <c r="I19" s="56"/>
      <c r="K19" s="7" t="s">
        <v>0</v>
      </c>
      <c r="M19" s="5361"/>
      <c r="N19" s="62" t="s">
        <v>178</v>
      </c>
      <c r="O19" s="24"/>
      <c r="P19" s="24"/>
      <c r="Q19" s="24"/>
      <c r="R19" s="24"/>
      <c r="S19" s="24"/>
      <c r="T19" s="24"/>
      <c r="U19" s="24"/>
      <c r="V19" s="24"/>
      <c r="W19" s="24"/>
      <c r="X19" s="24"/>
      <c r="Y19" s="24"/>
      <c r="Z19" s="24"/>
      <c r="AA19" s="24"/>
      <c r="AB19" s="24"/>
      <c r="AC19" s="454"/>
      <c r="AD19" s="454"/>
      <c r="AE19" s="24"/>
      <c r="AF19" s="24"/>
      <c r="AG19" s="24" t="s">
        <v>78</v>
      </c>
      <c r="AH19" s="24"/>
      <c r="AI19" s="454" t="s">
        <v>73</v>
      </c>
      <c r="AJ19" s="454"/>
      <c r="AK19" s="24"/>
      <c r="AL19" s="24"/>
      <c r="AM19" s="454" t="s">
        <v>79</v>
      </c>
      <c r="AN19" s="454"/>
      <c r="AO19" s="24"/>
      <c r="AP19" s="53"/>
      <c r="AQ19" s="5359"/>
      <c r="AR19" s="5359"/>
      <c r="AS19" s="5359"/>
      <c r="AT19" s="5359"/>
      <c r="AU19" s="5359"/>
      <c r="AV19" s="5359"/>
      <c r="AW19" s="5359"/>
      <c r="AX19" s="5359"/>
      <c r="AY19" s="5359"/>
      <c r="AZ19" s="5359"/>
      <c r="BA19" s="5359"/>
      <c r="BB19" s="5359"/>
      <c r="BC19" s="5359"/>
      <c r="BD19" s="5359"/>
      <c r="BE19" s="5359"/>
      <c r="BF19" s="5359"/>
      <c r="BG19" s="5359"/>
      <c r="BH19" s="5359"/>
      <c r="BI19" s="5359"/>
      <c r="BJ19" s="5359"/>
      <c r="BK19" s="5359"/>
      <c r="BL19" s="5359"/>
      <c r="BM19" s="5359"/>
      <c r="BN19" s="5359"/>
      <c r="BO19" s="5359"/>
      <c r="BP19" s="5359"/>
      <c r="BQ19" s="5359"/>
      <c r="BR19" s="5359"/>
      <c r="BS19" s="19"/>
      <c r="BT19" s="37" t="s">
        <v>139</v>
      </c>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64"/>
    </row>
    <row r="20" spans="1:99" ht="18.75" customHeight="1" x14ac:dyDescent="0.2">
      <c r="A20" s="54" t="s">
        <v>1980</v>
      </c>
      <c r="B20" s="54" t="s">
        <v>2011</v>
      </c>
      <c r="C20" s="54" t="s">
        <v>1093</v>
      </c>
      <c r="D20" s="55"/>
      <c r="E20" s="55"/>
      <c r="F20" s="55"/>
      <c r="G20" s="56"/>
      <c r="H20" s="56"/>
      <c r="I20" s="56"/>
      <c r="K20" s="7" t="s">
        <v>0</v>
      </c>
      <c r="M20" s="5361"/>
      <c r="N20" s="65" t="s">
        <v>131</v>
      </c>
      <c r="O20" s="24" t="s">
        <v>179</v>
      </c>
      <c r="P20" s="26"/>
      <c r="Q20" s="26"/>
      <c r="R20" s="24"/>
      <c r="S20" s="24"/>
      <c r="T20" s="24"/>
      <c r="U20" s="24"/>
      <c r="V20" s="24"/>
      <c r="W20" s="24"/>
      <c r="X20" s="24"/>
      <c r="Y20" s="24"/>
      <c r="Z20" s="24"/>
      <c r="AA20" s="24"/>
      <c r="AB20" s="24"/>
      <c r="AC20" s="5344">
        <f>VLOOKUP($CN$3,'R3_raw'!$F$15:$ALF$115,MATCH(A20,'R3_raw'!$F$13:$ALF$13,0),FALSE)</f>
        <v>21.077654516640255</v>
      </c>
      <c r="AD20" s="5344"/>
      <c r="AE20" s="24" t="s">
        <v>80</v>
      </c>
      <c r="AF20" s="24"/>
      <c r="AG20" s="5347">
        <f>VLOOKUP($CN$3,'R3_raw'!$F$15:$ALF$115,MATCH(B20,'R3_raw'!$F$13:$ALF$13,0),FALSE)</f>
        <v>631</v>
      </c>
      <c r="AH20" s="5347"/>
      <c r="AI20" s="4347">
        <f>VLOOKUP($CN$3,'R3_raw'!$F$15:$ALF$115,MATCH(C20,'R3_raw'!$F$13:$ALF$13,0),FALSE)</f>
        <v>38</v>
      </c>
      <c r="AJ20" s="4347"/>
      <c r="AK20" s="24" t="s">
        <v>76</v>
      </c>
      <c r="AL20" s="27" t="str">
        <f t="shared" ref="AL20:AL25" si="0">IF(AI20&lt;=15,"★","")</f>
        <v/>
      </c>
      <c r="AM20" s="4255">
        <f>VLOOKUP("長野県",'R3_raw'!$F$15:$ALF$115,MATCH(A20,'R3_raw'!$F$13:$ALF$13,0),FALSE)</f>
        <v>20.119365478247211</v>
      </c>
      <c r="AN20" s="4255"/>
      <c r="AO20" s="24" t="s">
        <v>80</v>
      </c>
      <c r="AP20" s="53"/>
      <c r="AQ20" s="392" t="s">
        <v>320</v>
      </c>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19"/>
      <c r="BT20" s="62" t="s">
        <v>74</v>
      </c>
      <c r="BU20" s="24"/>
      <c r="BV20" s="24"/>
      <c r="BW20" s="24"/>
      <c r="BX20" s="24"/>
      <c r="BY20" s="24"/>
      <c r="BZ20" s="24"/>
      <c r="CA20" s="24"/>
      <c r="CB20" s="24"/>
      <c r="CC20" s="24"/>
      <c r="CD20" s="24"/>
      <c r="CE20" s="24"/>
      <c r="CF20" s="24"/>
      <c r="CG20" s="24"/>
      <c r="CH20" s="24"/>
      <c r="CI20" s="24"/>
      <c r="CJ20" s="24"/>
      <c r="CK20" s="24"/>
      <c r="CL20" s="24"/>
      <c r="CM20" s="24" t="s">
        <v>78</v>
      </c>
      <c r="CN20" s="24"/>
      <c r="CO20" s="24" t="s">
        <v>12</v>
      </c>
      <c r="CP20" s="24"/>
      <c r="CQ20" s="24"/>
      <c r="CR20" s="24"/>
      <c r="CS20" s="24" t="s">
        <v>79</v>
      </c>
      <c r="CT20" s="24"/>
      <c r="CU20" s="63"/>
    </row>
    <row r="21" spans="1:99" ht="18.75" customHeight="1" x14ac:dyDescent="0.2">
      <c r="A21" s="54" t="s">
        <v>1982</v>
      </c>
      <c r="B21" s="54" t="s">
        <v>2013</v>
      </c>
      <c r="C21" s="54" t="s">
        <v>1094</v>
      </c>
      <c r="D21" s="55"/>
      <c r="E21" s="55"/>
      <c r="F21" s="55"/>
      <c r="G21" s="56" t="s">
        <v>1216</v>
      </c>
      <c r="H21" s="56" t="s">
        <v>1217</v>
      </c>
      <c r="I21" s="56" t="s">
        <v>1218</v>
      </c>
      <c r="K21" s="7" t="s">
        <v>0</v>
      </c>
      <c r="M21" s="5361"/>
      <c r="N21" s="65" t="s">
        <v>131</v>
      </c>
      <c r="O21" s="24" t="s">
        <v>180</v>
      </c>
      <c r="P21" s="24"/>
      <c r="Q21" s="24"/>
      <c r="R21" s="24"/>
      <c r="S21" s="24"/>
      <c r="T21" s="24"/>
      <c r="U21" s="24"/>
      <c r="V21" s="24"/>
      <c r="W21" s="24"/>
      <c r="X21" s="24"/>
      <c r="Y21" s="24"/>
      <c r="Z21" s="24"/>
      <c r="AA21" s="24"/>
      <c r="AB21" s="24"/>
      <c r="AC21" s="5344">
        <f>VLOOKUP($CN$3,'R3_raw'!$F$15:$ALF$115,MATCH(A21,'R3_raw'!$F$13:$ALF$13,0),FALSE)</f>
        <v>10.172143974960877</v>
      </c>
      <c r="AD21" s="5344"/>
      <c r="AE21" s="24" t="s">
        <v>80</v>
      </c>
      <c r="AF21" s="24"/>
      <c r="AG21" s="5347">
        <f>VLOOKUP($CN$3,'R3_raw'!$F$15:$ALF$115,MATCH(B21,'R3_raw'!$F$13:$ALF$13,0),FALSE)</f>
        <v>639</v>
      </c>
      <c r="AH21" s="5347"/>
      <c r="AI21" s="4347">
        <f>VLOOKUP($CN$3,'R3_raw'!$F$15:$ALF$115,MATCH(C21,'R3_raw'!$F$13:$ALF$13,0),FALSE)</f>
        <v>18</v>
      </c>
      <c r="AJ21" s="4347"/>
      <c r="AK21" s="24" t="s">
        <v>76</v>
      </c>
      <c r="AL21" s="27" t="str">
        <f t="shared" si="0"/>
        <v/>
      </c>
      <c r="AM21" s="4255">
        <f>VLOOKUP("長野県",'R3_raw'!$F$15:$ALF$115,MATCH(A21,'R3_raw'!$F$13:$ALF$13,0),FALSE)</f>
        <v>13.47093970668115</v>
      </c>
      <c r="AN21" s="4255"/>
      <c r="AO21" s="42" t="s">
        <v>80</v>
      </c>
      <c r="AP21" s="53"/>
      <c r="AQ21" s="37" t="s">
        <v>158</v>
      </c>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19"/>
      <c r="BT21" s="62" t="s">
        <v>131</v>
      </c>
      <c r="BU21" s="24" t="s">
        <v>75</v>
      </c>
      <c r="BV21" s="24"/>
      <c r="BW21" s="24"/>
      <c r="BX21" s="24"/>
      <c r="BY21" s="24"/>
      <c r="BZ21" s="24"/>
      <c r="CA21" s="24"/>
      <c r="CB21" s="24"/>
      <c r="CC21" s="24"/>
      <c r="CD21" s="24"/>
      <c r="CE21" s="24"/>
      <c r="CF21" s="24"/>
      <c r="CG21" s="24"/>
      <c r="CH21" s="24"/>
      <c r="CI21" s="5340">
        <f>VLOOKUP($CN$3,'R3_raw'!$F$15:$ALF$115,MATCH(G21,'R3_raw'!$F$13:$ALF$13,0),FALSE)</f>
        <v>43.492063492063494</v>
      </c>
      <c r="CJ21" s="5340"/>
      <c r="CK21" s="24" t="s">
        <v>80</v>
      </c>
      <c r="CL21" s="4414">
        <f>VLOOKUP($CN$3,'R3_raw'!$F$15:$ALF$115,MATCH(H21,'R3_raw'!$F$13:$ALF$13,0),FALSE)</f>
        <v>630</v>
      </c>
      <c r="CM21" s="4414"/>
      <c r="CN21" s="4414"/>
      <c r="CO21" s="4905">
        <f>VLOOKUP($CN$3,'R3_raw'!$F$15:$ALF$115,MATCH(I21,'R3_raw'!$F$13:$ALF$13,0),FALSE)</f>
        <v>40</v>
      </c>
      <c r="CP21" s="4905"/>
      <c r="CQ21" s="24" t="s">
        <v>76</v>
      </c>
      <c r="CR21" s="27" t="str">
        <f>IF(CO21&lt;=15,"★","")</f>
        <v/>
      </c>
      <c r="CS21" s="4255">
        <f>VLOOKUP("長野県",'R3_raw'!$F$15:$ALF$115,MATCH(G21,'R3_raw'!$F$13:$ALF$13,0),FALSE)</f>
        <v>43.658978194127371</v>
      </c>
      <c r="CT21" s="4255"/>
      <c r="CU21" s="63" t="s">
        <v>80</v>
      </c>
    </row>
    <row r="22" spans="1:99" ht="18.75" customHeight="1" x14ac:dyDescent="0.2">
      <c r="A22" s="54" t="s">
        <v>1984</v>
      </c>
      <c r="B22" s="54" t="s">
        <v>2015</v>
      </c>
      <c r="C22" s="54" t="s">
        <v>1095</v>
      </c>
      <c r="D22" s="55"/>
      <c r="E22" s="55"/>
      <c r="F22" s="55"/>
      <c r="G22" s="56" t="s">
        <v>1219</v>
      </c>
      <c r="H22" s="56" t="s">
        <v>1220</v>
      </c>
      <c r="I22" s="56" t="s">
        <v>1221</v>
      </c>
      <c r="K22" s="7" t="s">
        <v>0</v>
      </c>
      <c r="M22" s="5361"/>
      <c r="N22" s="65" t="s">
        <v>131</v>
      </c>
      <c r="O22" s="24" t="s">
        <v>181</v>
      </c>
      <c r="P22" s="24"/>
      <c r="Q22" s="24"/>
      <c r="R22" s="24"/>
      <c r="S22" s="24"/>
      <c r="T22" s="24"/>
      <c r="U22" s="24"/>
      <c r="V22" s="24"/>
      <c r="W22" s="24"/>
      <c r="X22" s="24"/>
      <c r="Y22" s="24"/>
      <c r="Z22" s="24"/>
      <c r="AA22" s="24"/>
      <c r="AB22" s="24"/>
      <c r="AC22" s="5344">
        <f>VLOOKUP($CN$3,'R3_raw'!$F$15:$ALF$115,MATCH(A22,'R3_raw'!$F$13:$ALF$13,0),FALSE)</f>
        <v>45.659163987138264</v>
      </c>
      <c r="AD22" s="5344"/>
      <c r="AE22" s="24" t="s">
        <v>80</v>
      </c>
      <c r="AF22" s="24"/>
      <c r="AG22" s="5347">
        <f>VLOOKUP($CN$3,'R3_raw'!$F$15:$ALF$115,MATCH(B22,'R3_raw'!$F$13:$ALF$13,0),FALSE)</f>
        <v>622</v>
      </c>
      <c r="AH22" s="5347"/>
      <c r="AI22" s="4347">
        <f>VLOOKUP($CN$3,'R3_raw'!$F$15:$ALF$115,MATCH(C22,'R3_raw'!$F$13:$ALF$13,0),FALSE)</f>
        <v>19</v>
      </c>
      <c r="AJ22" s="4347"/>
      <c r="AK22" s="24" t="s">
        <v>76</v>
      </c>
      <c r="AL22" s="27" t="str">
        <f t="shared" si="0"/>
        <v/>
      </c>
      <c r="AM22" s="4255">
        <f>VLOOKUP("長野県",'R3_raw'!$F$15:$ALF$115,MATCH(A22,'R3_raw'!$F$13:$ALF$13,0),FALSE)</f>
        <v>46.347160692710432</v>
      </c>
      <c r="AN22" s="4255"/>
      <c r="AO22" s="97" t="s">
        <v>80</v>
      </c>
      <c r="AP22" s="53"/>
      <c r="AQ22" s="62" t="s">
        <v>166</v>
      </c>
      <c r="AR22" s="24"/>
      <c r="AS22" s="24"/>
      <c r="AT22" s="24"/>
      <c r="AU22" s="24"/>
      <c r="AV22" s="24"/>
      <c r="AW22" s="24"/>
      <c r="AX22" s="24"/>
      <c r="AY22" s="24"/>
      <c r="AZ22" s="24"/>
      <c r="BA22" s="24"/>
      <c r="BB22" s="24"/>
      <c r="BC22" s="24"/>
      <c r="BD22" s="24"/>
      <c r="BE22" s="24"/>
      <c r="BF22" s="24"/>
      <c r="BG22" s="24"/>
      <c r="BH22" s="24"/>
      <c r="BI22" s="24"/>
      <c r="BJ22" s="24"/>
      <c r="BK22" s="24" t="s">
        <v>73</v>
      </c>
      <c r="BL22" s="24"/>
      <c r="BM22" s="24"/>
      <c r="BN22" s="24"/>
      <c r="BO22" s="24" t="s">
        <v>79</v>
      </c>
      <c r="BP22" s="24"/>
      <c r="BQ22" s="24"/>
      <c r="BR22" s="267"/>
      <c r="BS22" s="19"/>
      <c r="BT22" s="62" t="s">
        <v>131</v>
      </c>
      <c r="BU22" s="24" t="s">
        <v>77</v>
      </c>
      <c r="BV22" s="24"/>
      <c r="BW22" s="24"/>
      <c r="BX22" s="24"/>
      <c r="BY22" s="24"/>
      <c r="BZ22" s="24"/>
      <c r="CA22" s="24"/>
      <c r="CB22" s="24"/>
      <c r="CC22" s="24"/>
      <c r="CD22" s="24"/>
      <c r="CE22" s="24"/>
      <c r="CF22" s="24"/>
      <c r="CG22" s="24"/>
      <c r="CH22" s="24"/>
      <c r="CI22" s="5340">
        <f>VLOOKUP($CN$3,'R3_raw'!$F$15:$ALF$115,MATCH(G22,'R3_raw'!$F$13:$ALF$13,0),FALSE)</f>
        <v>57.718993928881176</v>
      </c>
      <c r="CJ22" s="5340"/>
      <c r="CK22" s="24" t="s">
        <v>80</v>
      </c>
      <c r="CL22" s="4414">
        <f>VLOOKUP($CN$3,'R3_raw'!$F$15:$ALF$115,MATCH(H22,'R3_raw'!$F$13:$ALF$13,0),FALSE)</f>
        <v>2306</v>
      </c>
      <c r="CM22" s="4414"/>
      <c r="CN22" s="4414"/>
      <c r="CO22" s="4905">
        <f>VLOOKUP($CN$3,'R3_raw'!$F$15:$ALF$115,MATCH(I22,'R3_raw'!$F$13:$ALF$13,0),FALSE)</f>
        <v>61</v>
      </c>
      <c r="CP22" s="4905"/>
      <c r="CQ22" s="24" t="s">
        <v>76</v>
      </c>
      <c r="CR22" s="27" t="str">
        <f>IF(CO22&lt;=15,"★","")</f>
        <v/>
      </c>
      <c r="CS22" s="4255">
        <f>VLOOKUP("長野県",'R3_raw'!$F$15:$ALF$115,MATCH(G22,'R3_raw'!$F$13:$ALF$13,0),FALSE)</f>
        <v>59.406643018381168</v>
      </c>
      <c r="CT22" s="4255"/>
      <c r="CU22" s="63" t="s">
        <v>80</v>
      </c>
    </row>
    <row r="23" spans="1:99" ht="20.25" customHeight="1" x14ac:dyDescent="0.2">
      <c r="A23" s="54" t="s">
        <v>1986</v>
      </c>
      <c r="B23" s="54" t="s">
        <v>2019</v>
      </c>
      <c r="C23" s="54" t="s">
        <v>1096</v>
      </c>
      <c r="D23" s="55" t="s">
        <v>1231</v>
      </c>
      <c r="E23" s="55" t="s">
        <v>1233</v>
      </c>
      <c r="F23" s="55" t="s">
        <v>1232</v>
      </c>
      <c r="G23" s="56"/>
      <c r="H23" s="56"/>
      <c r="I23" s="56"/>
      <c r="K23" s="7" t="s">
        <v>0</v>
      </c>
      <c r="M23" s="5361"/>
      <c r="N23" s="65" t="s">
        <v>131</v>
      </c>
      <c r="O23" s="24" t="s">
        <v>182</v>
      </c>
      <c r="P23" s="24"/>
      <c r="Q23" s="24"/>
      <c r="R23" s="24"/>
      <c r="S23" s="24"/>
      <c r="T23" s="24"/>
      <c r="U23" s="24"/>
      <c r="V23" s="24"/>
      <c r="W23" s="24"/>
      <c r="X23" s="24"/>
      <c r="Y23" s="24"/>
      <c r="Z23" s="24"/>
      <c r="AA23" s="24"/>
      <c r="AB23" s="24"/>
      <c r="AC23" s="5344">
        <f>VLOOKUP($CN$3,'R3_raw'!$F$15:$ALF$115,MATCH(A23,'R3_raw'!$F$13:$ALF$13,0),FALSE)</f>
        <v>22.535211267605636</v>
      </c>
      <c r="AD23" s="5344"/>
      <c r="AE23" s="24" t="s">
        <v>80</v>
      </c>
      <c r="AF23" s="24"/>
      <c r="AG23" s="5347">
        <f>VLOOKUP($CN$3,'R3_raw'!$F$15:$ALF$115,MATCH(B23,'R3_raw'!$F$13:$ALF$13,0),FALSE)</f>
        <v>639</v>
      </c>
      <c r="AH23" s="5347"/>
      <c r="AI23" s="4347">
        <f>VLOOKUP($CN$3,'R3_raw'!$F$15:$ALF$115,MATCH(C23,'R3_raw'!$F$13:$ALF$13,0),FALSE)</f>
        <v>73</v>
      </c>
      <c r="AJ23" s="4347"/>
      <c r="AK23" s="24" t="s">
        <v>76</v>
      </c>
      <c r="AL23" s="27" t="str">
        <f t="shared" si="0"/>
        <v/>
      </c>
      <c r="AM23" s="4255">
        <f>VLOOKUP("長野県",'R3_raw'!$F$15:$ALF$115,MATCH(A23,'R3_raw'!$F$13:$ALF$13,0),FALSE)</f>
        <v>16.662775313253949</v>
      </c>
      <c r="AN23" s="4255"/>
      <c r="AO23" s="42" t="s">
        <v>80</v>
      </c>
      <c r="AP23" s="53"/>
      <c r="AQ23" s="65"/>
      <c r="AR23" s="24" t="s">
        <v>159</v>
      </c>
      <c r="AS23" s="24"/>
      <c r="AT23" s="24"/>
      <c r="AU23" s="24"/>
      <c r="AV23" s="24"/>
      <c r="AW23" s="24"/>
      <c r="AX23" s="24"/>
      <c r="AY23" s="24"/>
      <c r="AZ23" s="24"/>
      <c r="BA23" s="24"/>
      <c r="BB23" s="24"/>
      <c r="BC23" s="24"/>
      <c r="BD23" s="24"/>
      <c r="BE23" s="24"/>
      <c r="BF23" s="24"/>
      <c r="BG23" s="5346">
        <f>VLOOKUP($CN$3,'R3_raw'!$F$15:$ALF$115,MATCH(D23,'R3_raw'!$F$13:$ALF$13,0),FALSE)</f>
        <v>86.605148130160273</v>
      </c>
      <c r="BH23" s="5346"/>
      <c r="BI23" s="24" t="s">
        <v>80</v>
      </c>
      <c r="BJ23" s="24"/>
      <c r="BK23" s="5347">
        <f>VLOOKUP($CN$3,'R3_raw'!$F$15:$ALF$115,MATCH(F23,'R3_raw'!$F$13:$ALF$13,0),FALSE)</f>
        <v>1</v>
      </c>
      <c r="BL23" s="5347"/>
      <c r="BM23" s="24" t="s">
        <v>76</v>
      </c>
      <c r="BN23" s="27" t="str">
        <f>IF(BK23&lt;=15,"★","")</f>
        <v>★</v>
      </c>
      <c r="BO23" s="24"/>
      <c r="BP23" s="5348">
        <f>VLOOKUP("長野県",'R3_raw'!$F$15:$ALF$115,MATCH(D23,'R3_raw'!$F$13:$ALF$13,0),FALSE)</f>
        <v>82.636077771380485</v>
      </c>
      <c r="BQ23" s="5348"/>
      <c r="BR23" s="24" t="s">
        <v>80</v>
      </c>
      <c r="BT23" s="62" t="s">
        <v>140</v>
      </c>
      <c r="BU23" s="24"/>
      <c r="BV23" s="24"/>
      <c r="BW23" s="24"/>
      <c r="BX23" s="24"/>
      <c r="BY23" s="24"/>
      <c r="BZ23" s="24"/>
      <c r="CA23" s="24"/>
      <c r="CB23" s="24"/>
      <c r="CC23" s="24"/>
      <c r="CD23" s="24"/>
      <c r="CE23" s="24"/>
      <c r="CF23" s="24"/>
      <c r="CG23" s="24"/>
      <c r="CH23" s="24"/>
      <c r="CI23" s="454"/>
      <c r="CJ23" s="454"/>
      <c r="CK23" s="24"/>
      <c r="CL23" s="24"/>
      <c r="CM23" s="24"/>
      <c r="CN23" s="24"/>
      <c r="CO23" s="24"/>
      <c r="CP23" s="24"/>
      <c r="CQ23" s="24"/>
      <c r="CR23" s="24"/>
      <c r="CS23" s="24"/>
      <c r="CT23" s="24"/>
      <c r="CU23" s="63"/>
    </row>
    <row r="24" spans="1:99" ht="18.75" customHeight="1" x14ac:dyDescent="0.2">
      <c r="A24" s="54" t="s">
        <v>1995</v>
      </c>
      <c r="B24" s="54" t="s">
        <v>2020</v>
      </c>
      <c r="C24" s="54" t="s">
        <v>1989</v>
      </c>
      <c r="D24" s="55" t="s">
        <v>1235</v>
      </c>
      <c r="E24" s="55" t="s">
        <v>1236</v>
      </c>
      <c r="F24" s="55" t="s">
        <v>2182</v>
      </c>
      <c r="G24" s="56" t="s">
        <v>1222</v>
      </c>
      <c r="H24" s="56" t="s">
        <v>1223</v>
      </c>
      <c r="I24" s="56" t="s">
        <v>1224</v>
      </c>
      <c r="K24" s="7" t="s">
        <v>0</v>
      </c>
      <c r="M24" s="5361"/>
      <c r="N24" s="65" t="s">
        <v>131</v>
      </c>
      <c r="O24" s="24" t="s">
        <v>183</v>
      </c>
      <c r="P24" s="24"/>
      <c r="Q24" s="24"/>
      <c r="R24" s="24"/>
      <c r="S24" s="24"/>
      <c r="T24" s="24"/>
      <c r="U24" s="24"/>
      <c r="V24" s="24"/>
      <c r="W24" s="24"/>
      <c r="X24" s="24"/>
      <c r="Y24" s="24"/>
      <c r="Z24" s="24"/>
      <c r="AA24" s="24"/>
      <c r="AB24" s="24"/>
      <c r="AC24" s="5344">
        <f>VLOOKUP($CN$3,'R3_raw'!$F$15:$ALF$115,MATCH(A24,'R3_raw'!$F$13:$ALF$13,0),FALSE)</f>
        <v>0.63492063492063489</v>
      </c>
      <c r="AD24" s="5344"/>
      <c r="AE24" s="24" t="s">
        <v>80</v>
      </c>
      <c r="AF24" s="24"/>
      <c r="AG24" s="5347">
        <f>VLOOKUP($CN$3,'R3_raw'!$F$15:$ALF$115,MATCH(B24,'R3_raw'!$F$13:$ALF$13,0),FALSE)</f>
        <v>630</v>
      </c>
      <c r="AH24" s="5347"/>
      <c r="AI24" s="4347">
        <f>VLOOKUP($CN$3,'R3_raw'!$F$15:$ALF$115,MATCH(C24,'R3_raw'!$F$13:$ALF$13,0),FALSE)</f>
        <v>29</v>
      </c>
      <c r="AJ24" s="4347"/>
      <c r="AK24" s="24" t="s">
        <v>76</v>
      </c>
      <c r="AL24" s="27" t="str">
        <f t="shared" si="0"/>
        <v/>
      </c>
      <c r="AM24" s="4255">
        <f>VLOOKUP("長野県",'R3_raw'!$F$15:$ALF$115,MATCH(A24,'R3_raw'!$F$13:$ALF$13,0),FALSE)</f>
        <v>1.1838494707957665</v>
      </c>
      <c r="AN24" s="4255"/>
      <c r="AO24" s="42" t="s">
        <v>80</v>
      </c>
      <c r="AP24" s="53"/>
      <c r="AQ24" s="65" t="s">
        <v>131</v>
      </c>
      <c r="AR24" s="24" t="s">
        <v>126</v>
      </c>
      <c r="AS24" s="24"/>
      <c r="AT24" s="24"/>
      <c r="AU24" s="24"/>
      <c r="AV24" s="24"/>
      <c r="AW24" s="24"/>
      <c r="AX24" s="24"/>
      <c r="AY24" s="24"/>
      <c r="AZ24" s="24"/>
      <c r="BA24" s="24"/>
      <c r="BB24" s="24"/>
      <c r="BC24" s="24"/>
      <c r="BD24" s="24"/>
      <c r="BE24" s="24"/>
      <c r="BF24" s="24"/>
      <c r="BG24" s="5346">
        <f>VLOOKUP($CN$3,'R3_raw'!$F$15:$ALF$115,MATCH(D24,'R3_raw'!$F$13:$ALF$13,0),FALSE)</f>
        <v>65.630817700128887</v>
      </c>
      <c r="BH24" s="5346"/>
      <c r="BI24" s="24" t="s">
        <v>80</v>
      </c>
      <c r="BJ24" s="24"/>
      <c r="BK24" s="5347">
        <f>VLOOKUP($CN$3,'R3_raw'!$F$15:$ALF$115,MATCH(F24,'R3_raw'!$F$13:$ALF$13,0),FALSE)</f>
        <v>6</v>
      </c>
      <c r="BL24" s="5347"/>
      <c r="BM24" s="24" t="s">
        <v>76</v>
      </c>
      <c r="BN24" s="27" t="str">
        <f>IF(BK24&lt;=15,"★","")</f>
        <v>★</v>
      </c>
      <c r="BO24" s="24"/>
      <c r="BP24" s="5348">
        <f>VLOOKUP("長野県",'R3_raw'!$F$15:$ALF$115,MATCH(D24,'R3_raw'!$F$13:$ALF$13,0),FALSE)</f>
        <v>59.23012751757836</v>
      </c>
      <c r="BQ24" s="5348"/>
      <c r="BR24" s="24" t="s">
        <v>80</v>
      </c>
      <c r="BT24" s="62" t="s">
        <v>131</v>
      </c>
      <c r="BU24" s="24" t="s">
        <v>75</v>
      </c>
      <c r="BV24" s="24"/>
      <c r="BW24" s="24"/>
      <c r="BX24" s="24"/>
      <c r="BY24" s="24"/>
      <c r="BZ24" s="24"/>
      <c r="CA24" s="24"/>
      <c r="CB24" s="24"/>
      <c r="CC24" s="24"/>
      <c r="CD24" s="24"/>
      <c r="CE24" s="24"/>
      <c r="CF24" s="24"/>
      <c r="CG24" s="24"/>
      <c r="CH24" s="24"/>
      <c r="CI24" s="5340">
        <f>VLOOKUP($CN$3,'R3_raw'!$F$15:$ALF$115,MATCH(G24,'R3_raw'!$F$13:$ALF$13,0),FALSE)</f>
        <v>70.756302521008408</v>
      </c>
      <c r="CJ24" s="5340"/>
      <c r="CK24" s="24" t="s">
        <v>80</v>
      </c>
      <c r="CL24" s="4414">
        <f>VLOOKUP($CN$3,'R3_raw'!$F$15:$ALF$115,MATCH(H24,'R3_raw'!$F$13:$ALF$13,0),FALSE)</f>
        <v>595</v>
      </c>
      <c r="CM24" s="4414"/>
      <c r="CN24" s="4414"/>
      <c r="CO24" s="4905">
        <f>VLOOKUP($CN$3,'R3_raw'!$F$15:$ALF$115,MATCH(I24,'R3_raw'!$F$13:$ALF$13,0),FALSE)</f>
        <v>69</v>
      </c>
      <c r="CP24" s="4905"/>
      <c r="CQ24" s="24" t="s">
        <v>76</v>
      </c>
      <c r="CR24" s="27" t="str">
        <f>IF(CO24&lt;=15,"★","")</f>
        <v/>
      </c>
      <c r="CS24" s="4255">
        <f>VLOOKUP("長野県",'R3_raw'!$F$15:$ALF$115,MATCH(G24,'R3_raw'!$F$13:$ALF$13,0),FALSE)</f>
        <v>75.077881619937699</v>
      </c>
      <c r="CT24" s="4255"/>
      <c r="CU24" s="63" t="s">
        <v>80</v>
      </c>
    </row>
    <row r="25" spans="1:99" ht="18.75" customHeight="1" x14ac:dyDescent="0.2">
      <c r="A25" s="54" t="s">
        <v>2003</v>
      </c>
      <c r="B25" s="54" t="s">
        <v>2021</v>
      </c>
      <c r="C25" s="54" t="s">
        <v>2004</v>
      </c>
      <c r="D25" s="55"/>
      <c r="E25" s="55"/>
      <c r="F25" s="55"/>
      <c r="G25" s="56"/>
      <c r="H25" s="56"/>
      <c r="I25" s="56"/>
      <c r="K25" s="7" t="s">
        <v>0</v>
      </c>
      <c r="M25" s="5361"/>
      <c r="N25" s="65" t="s">
        <v>131</v>
      </c>
      <c r="O25" s="24" t="s">
        <v>184</v>
      </c>
      <c r="P25" s="24"/>
      <c r="Q25" s="68"/>
      <c r="R25" s="68"/>
      <c r="S25" s="68"/>
      <c r="T25" s="24"/>
      <c r="U25" s="24"/>
      <c r="V25" s="24"/>
      <c r="W25" s="24"/>
      <c r="X25" s="24"/>
      <c r="Y25" s="24"/>
      <c r="Z25" s="24"/>
      <c r="AA25" s="24"/>
      <c r="AB25" s="24"/>
      <c r="AC25" s="5344">
        <f>VLOOKUP($CN$3,'R3_raw'!$F$15:$ALF$115,MATCH(A25,'R3_raw'!$F$13:$ALF$13,0),FALSE)</f>
        <v>43.759873617693522</v>
      </c>
      <c r="AD25" s="5344"/>
      <c r="AE25" s="24" t="s">
        <v>80</v>
      </c>
      <c r="AF25" s="24"/>
      <c r="AG25" s="5347">
        <f>VLOOKUP($CN$3,'R3_raw'!$F$15:$ALF$115,MATCH(B25,'R3_raw'!$F$13:$ALF$13,0),FALSE)</f>
        <v>633</v>
      </c>
      <c r="AH25" s="5347"/>
      <c r="AI25" s="4347">
        <f>VLOOKUP($CN$3,'R3_raw'!$F$15:$ALF$115,MATCH(C25,'R3_raw'!$F$13:$ALF$13,0),FALSE)</f>
        <v>76</v>
      </c>
      <c r="AJ25" s="4347"/>
      <c r="AK25" s="24" t="s">
        <v>76</v>
      </c>
      <c r="AL25" s="27" t="str">
        <f t="shared" si="0"/>
        <v/>
      </c>
      <c r="AM25" s="4255">
        <f>VLOOKUP("長野県",'R3_raw'!$F$15:$ALF$115,MATCH(A25,'R3_raw'!$F$13:$ALF$13,0),FALSE)</f>
        <v>34.993344295669878</v>
      </c>
      <c r="AN25" s="4255"/>
      <c r="AO25" s="42" t="s">
        <v>80</v>
      </c>
      <c r="AP25" s="53"/>
      <c r="AQ25" s="65"/>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T25" s="62" t="s">
        <v>141</v>
      </c>
      <c r="BU25" s="24"/>
      <c r="BV25" s="24"/>
      <c r="BW25" s="24"/>
      <c r="BX25" s="24"/>
      <c r="BY25" s="24"/>
      <c r="BZ25" s="24"/>
      <c r="CA25" s="24"/>
      <c r="CB25" s="24"/>
      <c r="CC25" s="24"/>
      <c r="CD25" s="24"/>
      <c r="CE25" s="24"/>
      <c r="CF25" s="24"/>
      <c r="CG25" s="24"/>
      <c r="CH25" s="24"/>
      <c r="CI25" s="454"/>
      <c r="CJ25" s="454"/>
      <c r="CK25" s="24"/>
      <c r="CL25" s="24"/>
      <c r="CM25" s="24"/>
      <c r="CN25" s="24"/>
      <c r="CO25" s="24"/>
      <c r="CP25" s="24"/>
      <c r="CQ25" s="24"/>
      <c r="CR25" s="24"/>
      <c r="CS25" s="24"/>
      <c r="CT25" s="24"/>
      <c r="CU25" s="63"/>
    </row>
    <row r="26" spans="1:99" ht="18.75" customHeight="1" x14ac:dyDescent="0.2">
      <c r="A26" s="54"/>
      <c r="B26" s="54"/>
      <c r="C26" s="54"/>
      <c r="D26" s="55"/>
      <c r="E26" s="55"/>
      <c r="F26" s="55"/>
      <c r="G26" s="56" t="s">
        <v>1225</v>
      </c>
      <c r="H26" s="56" t="s">
        <v>1226</v>
      </c>
      <c r="I26" s="56" t="s">
        <v>1227</v>
      </c>
      <c r="K26" s="7" t="s">
        <v>0</v>
      </c>
      <c r="M26" s="5361"/>
      <c r="N26" s="62" t="s">
        <v>185</v>
      </c>
      <c r="O26" s="24"/>
      <c r="P26" s="24"/>
      <c r="Q26" s="69"/>
      <c r="R26" s="69"/>
      <c r="S26" s="70"/>
      <c r="T26" s="24"/>
      <c r="U26" s="24"/>
      <c r="V26" s="24"/>
      <c r="W26" s="24"/>
      <c r="X26" s="24"/>
      <c r="Y26" s="24"/>
      <c r="Z26" s="24"/>
      <c r="AA26" s="24"/>
      <c r="AB26" s="24"/>
      <c r="AC26" s="493"/>
      <c r="AD26" s="493"/>
      <c r="AE26" s="70"/>
      <c r="AF26" s="24"/>
      <c r="AG26" s="24" t="s">
        <v>78</v>
      </c>
      <c r="AH26" s="26"/>
      <c r="AI26" s="454" t="s">
        <v>73</v>
      </c>
      <c r="AJ26" s="454"/>
      <c r="AK26" s="24"/>
      <c r="AL26" s="24"/>
      <c r="AM26" s="454" t="s">
        <v>79</v>
      </c>
      <c r="AN26" s="454"/>
      <c r="AO26" s="24"/>
      <c r="AP26" s="53"/>
      <c r="AQ26" s="31" t="s">
        <v>326</v>
      </c>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T26" s="65" t="s">
        <v>168</v>
      </c>
      <c r="BU26" s="24" t="s">
        <v>77</v>
      </c>
      <c r="BV26" s="24"/>
      <c r="BW26" s="24"/>
      <c r="BX26" s="24"/>
      <c r="BY26" s="24"/>
      <c r="BZ26" s="24"/>
      <c r="CA26" s="24"/>
      <c r="CB26" s="24"/>
      <c r="CC26" s="24"/>
      <c r="CD26" s="24"/>
      <c r="CE26" s="24"/>
      <c r="CF26" s="24"/>
      <c r="CG26" s="24"/>
      <c r="CH26" s="24"/>
      <c r="CI26" s="5340">
        <f>VLOOKUP($CN$3,'R3_raw'!$F$15:$ALF$115,MATCH(G26,'R3_raw'!$F$13:$ALF$13,0),FALSE)</f>
        <v>45.192307692307693</v>
      </c>
      <c r="CJ26" s="5340"/>
      <c r="CK26" s="24" t="s">
        <v>80</v>
      </c>
      <c r="CL26" s="4414">
        <f>VLOOKUP($CN$3,'R3_raw'!$F$15:$ALF$115,MATCH(H26,'R3_raw'!$F$13:$ALF$13,0),FALSE)</f>
        <v>624</v>
      </c>
      <c r="CM26" s="4414"/>
      <c r="CN26" s="4414"/>
      <c r="CO26" s="4905">
        <f>VLOOKUP($CN$3,'R3_raw'!$F$15:$ALF$115,MATCH(I26,'R3_raw'!$F$13:$ALF$13,0),FALSE)</f>
        <v>34</v>
      </c>
      <c r="CP26" s="4905"/>
      <c r="CQ26" s="24" t="s">
        <v>76</v>
      </c>
      <c r="CR26" s="27" t="str">
        <f>IF(CO26&lt;=15,"★","")</f>
        <v/>
      </c>
      <c r="CS26" s="4255">
        <f>VLOOKUP("長野県",'R3_raw'!$F$15:$ALF$115,MATCH(G26,'R3_raw'!$F$13:$ALF$13,0),FALSE)</f>
        <v>44.511605415860735</v>
      </c>
      <c r="CT26" s="4255"/>
      <c r="CU26" s="63" t="s">
        <v>80</v>
      </c>
    </row>
    <row r="27" spans="1:99" ht="18.75" customHeight="1" x14ac:dyDescent="0.2">
      <c r="A27" s="54" t="s">
        <v>1098</v>
      </c>
      <c r="B27" s="54" t="s">
        <v>1097</v>
      </c>
      <c r="C27" s="54" t="s">
        <v>1099</v>
      </c>
      <c r="D27" s="55"/>
      <c r="E27" s="55"/>
      <c r="F27" s="55"/>
      <c r="G27" s="56"/>
      <c r="H27" s="56"/>
      <c r="I27" s="56"/>
      <c r="K27" s="7" t="s">
        <v>0</v>
      </c>
      <c r="M27" s="5361"/>
      <c r="N27" s="65" t="s">
        <v>131</v>
      </c>
      <c r="O27" s="24" t="s">
        <v>186</v>
      </c>
      <c r="P27" s="24"/>
      <c r="Q27" s="26"/>
      <c r="R27" s="26"/>
      <c r="S27" s="26"/>
      <c r="T27" s="24"/>
      <c r="U27" s="24"/>
      <c r="V27" s="24"/>
      <c r="W27" s="24"/>
      <c r="X27" s="24"/>
      <c r="Y27" s="24"/>
      <c r="Z27" s="24"/>
      <c r="AA27" s="24"/>
      <c r="AB27" s="24"/>
      <c r="AC27" s="5344">
        <f>VLOOKUP($CN$3,'R3_raw'!$F$15:$ALF$115,MATCH(A27,'R3_raw'!$F$13:$ALF$13,0),FALSE)</f>
        <v>54.056795131845846</v>
      </c>
      <c r="AD27" s="5344"/>
      <c r="AE27" s="24" t="s">
        <v>80</v>
      </c>
      <c r="AF27" s="24"/>
      <c r="AG27" s="5347">
        <f>VLOOKUP($CN$3,'R3_raw'!$F$15:$ALF$115,MATCH(B27,'R3_raw'!$F$13:$ALF$13,0),FALSE)</f>
        <v>986</v>
      </c>
      <c r="AH27" s="5347"/>
      <c r="AI27" s="4347">
        <f>VLOOKUP($CN$3,'R3_raw'!$F$15:$ALF$115,MATCH(C27,'R3_raw'!$F$13:$ALF$13,0),FALSE)</f>
        <v>39</v>
      </c>
      <c r="AJ27" s="4347"/>
      <c r="AK27" s="24" t="s">
        <v>76</v>
      </c>
      <c r="AL27" s="27" t="str">
        <f t="shared" ref="AL27:AL32" si="1">IF(AI27&lt;=15,"★","")</f>
        <v/>
      </c>
      <c r="AM27" s="4255">
        <f>VLOOKUP("長野県",'R3_raw'!$F$15:$ALF$115,MATCH(A27,'R3_raw'!$F$13:$ALF$13,0),FALSE)</f>
        <v>51.808796032842864</v>
      </c>
      <c r="AN27" s="4255"/>
      <c r="AO27" s="24" t="s">
        <v>80</v>
      </c>
      <c r="AP27" s="53"/>
      <c r="AQ27" s="37" t="s">
        <v>127</v>
      </c>
      <c r="AR27" s="72"/>
      <c r="AS27" s="73"/>
      <c r="AT27" s="38"/>
      <c r="AU27" s="38"/>
      <c r="AV27" s="38"/>
      <c r="AW27" s="38"/>
      <c r="AX27" s="38"/>
      <c r="AY27" s="74"/>
      <c r="AZ27" s="74"/>
      <c r="BA27" s="38"/>
      <c r="BB27" s="75"/>
      <c r="BC27" s="75"/>
      <c r="BD27" s="38"/>
      <c r="BE27" s="38"/>
      <c r="BF27" s="38"/>
      <c r="BG27" s="38"/>
      <c r="BH27" s="38"/>
      <c r="BI27" s="76"/>
      <c r="BJ27" s="76"/>
      <c r="BK27" s="38"/>
      <c r="BL27" s="38"/>
      <c r="BM27" s="38"/>
      <c r="BN27" s="38"/>
      <c r="BO27" s="38"/>
      <c r="BP27" s="77"/>
      <c r="BQ27" s="77"/>
      <c r="BR27" s="77"/>
      <c r="BT27" s="65"/>
      <c r="BU27" s="24"/>
      <c r="BV27" s="24"/>
      <c r="BW27" s="24"/>
      <c r="BX27" s="24"/>
      <c r="BY27" s="24"/>
      <c r="BZ27" s="24"/>
      <c r="CA27" s="24"/>
      <c r="CB27" s="24"/>
      <c r="CC27" s="24"/>
      <c r="CD27" s="24"/>
      <c r="CE27" s="27"/>
      <c r="CF27" s="24"/>
      <c r="CG27" s="24"/>
      <c r="CH27" s="24"/>
      <c r="CI27" s="454"/>
      <c r="CJ27" s="454"/>
      <c r="CK27" s="24"/>
      <c r="CL27" s="24"/>
      <c r="CM27" s="24"/>
      <c r="CN27" s="24"/>
      <c r="CO27" s="24"/>
      <c r="CP27" s="24"/>
      <c r="CQ27" s="24"/>
      <c r="CR27" s="24"/>
      <c r="CS27" s="24"/>
      <c r="CT27" s="24"/>
      <c r="CU27" s="63"/>
    </row>
    <row r="28" spans="1:99" ht="18.75" customHeight="1" x14ac:dyDescent="0.2">
      <c r="A28" s="54" t="s">
        <v>1101</v>
      </c>
      <c r="B28" s="54" t="s">
        <v>1100</v>
      </c>
      <c r="C28" s="54" t="s">
        <v>1102</v>
      </c>
      <c r="D28" s="55"/>
      <c r="E28" s="55"/>
      <c r="F28" s="55"/>
      <c r="G28" s="56"/>
      <c r="H28" s="56"/>
      <c r="I28" s="56"/>
      <c r="K28" s="7" t="s">
        <v>0</v>
      </c>
      <c r="M28" s="5361"/>
      <c r="N28" s="65" t="s">
        <v>131</v>
      </c>
      <c r="O28" s="24" t="s">
        <v>180</v>
      </c>
      <c r="P28" s="24"/>
      <c r="Q28" s="69"/>
      <c r="R28" s="69"/>
      <c r="S28" s="69"/>
      <c r="T28" s="24"/>
      <c r="U28" s="24"/>
      <c r="V28" s="24"/>
      <c r="W28" s="24"/>
      <c r="X28" s="24"/>
      <c r="Y28" s="24"/>
      <c r="Z28" s="24"/>
      <c r="AA28" s="24"/>
      <c r="AB28" s="24"/>
      <c r="AC28" s="5344">
        <f>VLOOKUP($CN$3,'R3_raw'!$F$15:$ALF$115,MATCH(A28,'R3_raw'!$F$13:$ALF$13,0),FALSE)</f>
        <v>79.920477137176931</v>
      </c>
      <c r="AD28" s="5344"/>
      <c r="AE28" s="24" t="s">
        <v>80</v>
      </c>
      <c r="AF28" s="24"/>
      <c r="AG28" s="5347">
        <f>VLOOKUP($CN$3,'R3_raw'!$F$15:$ALF$115,MATCH(B28,'R3_raw'!$F$13:$ALF$13,0),FALSE)</f>
        <v>1006</v>
      </c>
      <c r="AH28" s="5347"/>
      <c r="AI28" s="4347">
        <f>VLOOKUP($CN$3,'R3_raw'!$F$15:$ALF$115,MATCH(C28,'R3_raw'!$F$13:$ALF$13,0),FALSE)</f>
        <v>24</v>
      </c>
      <c r="AJ28" s="4347"/>
      <c r="AK28" s="24" t="s">
        <v>76</v>
      </c>
      <c r="AL28" s="27" t="str">
        <f t="shared" si="1"/>
        <v/>
      </c>
      <c r="AM28" s="4255">
        <f>VLOOKUP("長野県",'R3_raw'!$F$15:$ALF$115,MATCH(A28,'R3_raw'!$F$13:$ALF$13,0),FALSE)</f>
        <v>80.947452229299373</v>
      </c>
      <c r="AN28" s="4255"/>
      <c r="AO28" s="24" t="s">
        <v>80</v>
      </c>
      <c r="AP28" s="53"/>
      <c r="AQ28" s="261" t="s">
        <v>82</v>
      </c>
      <c r="AR28" s="78"/>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T28" s="37" t="s">
        <v>2346</v>
      </c>
      <c r="BU28" s="37"/>
      <c r="BV28" s="37"/>
      <c r="BW28" s="37"/>
      <c r="BX28" s="37"/>
      <c r="BY28" s="37"/>
      <c r="BZ28" s="37"/>
      <c r="CA28" s="37"/>
      <c r="CB28" s="37"/>
      <c r="CC28" s="37"/>
      <c r="CD28" s="37"/>
      <c r="CE28" s="37"/>
      <c r="CF28" s="37"/>
      <c r="CG28" s="37"/>
      <c r="CH28" s="37"/>
      <c r="CI28" s="464"/>
      <c r="CJ28" s="464"/>
      <c r="CK28" s="37"/>
      <c r="CL28" s="37"/>
      <c r="CM28" s="37"/>
      <c r="CN28" s="37"/>
      <c r="CO28" s="37"/>
      <c r="CP28" s="37"/>
      <c r="CQ28" s="37"/>
      <c r="CR28" s="37"/>
      <c r="CS28" s="37"/>
      <c r="CT28" s="37"/>
      <c r="CU28" s="64"/>
    </row>
    <row r="29" spans="1:99" ht="18.75" customHeight="1" x14ac:dyDescent="0.2">
      <c r="A29" s="54" t="s">
        <v>1104</v>
      </c>
      <c r="B29" s="54" t="s">
        <v>2022</v>
      </c>
      <c r="C29" s="54" t="s">
        <v>1941</v>
      </c>
      <c r="D29" s="55"/>
      <c r="E29" s="55"/>
      <c r="F29" s="55"/>
      <c r="G29" s="56"/>
      <c r="H29" s="56"/>
      <c r="I29" s="56"/>
      <c r="K29" s="7" t="s">
        <v>0</v>
      </c>
      <c r="M29" s="5361"/>
      <c r="N29" s="65" t="s">
        <v>131</v>
      </c>
      <c r="O29" s="24" t="s">
        <v>181</v>
      </c>
      <c r="P29" s="24"/>
      <c r="Q29" s="80"/>
      <c r="R29" s="24"/>
      <c r="S29" s="24"/>
      <c r="T29" s="24"/>
      <c r="U29" s="24"/>
      <c r="V29" s="24"/>
      <c r="W29" s="24"/>
      <c r="X29" s="24"/>
      <c r="Y29" s="24"/>
      <c r="Z29" s="24"/>
      <c r="AA29" s="24"/>
      <c r="AB29" s="24"/>
      <c r="AC29" s="5344">
        <f>VLOOKUP($CN$3,'R3_raw'!$F$15:$ALF$115,MATCH(A29,'R3_raw'!$F$13:$ALF$13,0),FALSE)</f>
        <v>65.972944849115507</v>
      </c>
      <c r="AD29" s="5344"/>
      <c r="AE29" s="24" t="s">
        <v>80</v>
      </c>
      <c r="AF29" s="24"/>
      <c r="AG29" s="5347">
        <f>VLOOKUP($CN$3,'R3_raw'!$F$15:$ALF$115,MATCH(B29,'R3_raw'!$F$13:$ALF$13,0),FALSE)</f>
        <v>961</v>
      </c>
      <c r="AH29" s="5347"/>
      <c r="AI29" s="4347">
        <f>VLOOKUP($CN$3,'R3_raw'!$F$15:$ALF$115,MATCH(C29,'R3_raw'!$F$13:$ALF$13,0),FALSE)</f>
        <v>57</v>
      </c>
      <c r="AJ29" s="4347"/>
      <c r="AK29" s="24" t="s">
        <v>76</v>
      </c>
      <c r="AL29" s="27" t="str">
        <f t="shared" si="1"/>
        <v/>
      </c>
      <c r="AM29" s="4255">
        <f>VLOOKUP("長野県",'R3_raw'!$F$15:$ALF$115,MATCH(A29,'R3_raw'!$F$13:$ALF$13,0),FALSE)</f>
        <v>63.045323374639281</v>
      </c>
      <c r="AN29" s="4255"/>
      <c r="AO29" s="24" t="s">
        <v>80</v>
      </c>
      <c r="AP29" s="53"/>
      <c r="AQ29" s="65"/>
      <c r="AR29" s="78"/>
      <c r="AS29" s="78"/>
      <c r="AT29" s="78"/>
      <c r="AU29" s="78"/>
      <c r="AV29" s="79" t="s">
        <v>72</v>
      </c>
      <c r="AW29" s="79"/>
      <c r="AX29" s="79"/>
      <c r="AY29" s="79"/>
      <c r="AZ29" s="79" t="s">
        <v>78</v>
      </c>
      <c r="BA29" s="79"/>
      <c r="BB29" s="24"/>
      <c r="BC29" s="79" t="s">
        <v>73</v>
      </c>
      <c r="BD29" s="79"/>
      <c r="BE29" s="24"/>
      <c r="BF29" s="79"/>
      <c r="BG29" s="79"/>
      <c r="BH29" s="79" t="s">
        <v>79</v>
      </c>
      <c r="BI29" s="79"/>
      <c r="BJ29" s="79"/>
      <c r="BK29" s="79"/>
      <c r="BL29" s="79"/>
      <c r="BM29" s="79"/>
      <c r="BN29" s="78"/>
      <c r="BO29" s="78"/>
      <c r="BP29" s="78"/>
      <c r="BQ29" s="78"/>
      <c r="BR29" s="78"/>
      <c r="BT29" s="62" t="s">
        <v>167</v>
      </c>
      <c r="BU29" s="24"/>
      <c r="BV29" s="24"/>
      <c r="BW29" s="24"/>
      <c r="BX29" s="24"/>
      <c r="BY29" s="24"/>
      <c r="BZ29" s="24"/>
      <c r="CA29" s="24"/>
      <c r="CB29" s="24"/>
      <c r="CC29" s="24"/>
      <c r="CD29" s="24"/>
      <c r="CE29" s="24"/>
      <c r="CF29" s="24"/>
      <c r="CG29" s="24"/>
      <c r="CH29" s="24"/>
      <c r="CI29" s="454"/>
      <c r="CJ29" s="454"/>
      <c r="CK29" s="24"/>
      <c r="CL29" s="24" t="s">
        <v>78</v>
      </c>
      <c r="CM29" s="24"/>
      <c r="CN29" s="24"/>
      <c r="CO29" s="24" t="s">
        <v>73</v>
      </c>
      <c r="CP29" s="24"/>
      <c r="CQ29" s="24"/>
      <c r="CR29" s="24"/>
      <c r="CS29" s="24" t="s">
        <v>79</v>
      </c>
      <c r="CT29" s="24"/>
      <c r="CU29" s="67"/>
    </row>
    <row r="30" spans="1:99" ht="18.75" customHeight="1" x14ac:dyDescent="0.2">
      <c r="A30" s="54" t="s">
        <v>1107</v>
      </c>
      <c r="B30" s="54" t="s">
        <v>1106</v>
      </c>
      <c r="C30" s="54" t="s">
        <v>1108</v>
      </c>
      <c r="D30" s="55" t="s">
        <v>1340</v>
      </c>
      <c r="E30" s="55" t="s">
        <v>1548</v>
      </c>
      <c r="F30" s="55" t="s">
        <v>1341</v>
      </c>
      <c r="G30" s="56" t="s">
        <v>1237</v>
      </c>
      <c r="H30" s="56" t="s">
        <v>1238</v>
      </c>
      <c r="I30" s="56" t="s">
        <v>1239</v>
      </c>
      <c r="K30" s="7" t="s">
        <v>0</v>
      </c>
      <c r="M30" s="5361"/>
      <c r="N30" s="65" t="s">
        <v>131</v>
      </c>
      <c r="O30" s="24" t="s">
        <v>182</v>
      </c>
      <c r="P30" s="24"/>
      <c r="Q30" s="24"/>
      <c r="R30" s="24"/>
      <c r="S30" s="24"/>
      <c r="T30" s="295"/>
      <c r="U30" s="295"/>
      <c r="V30" s="295"/>
      <c r="W30" s="295"/>
      <c r="X30" s="295"/>
      <c r="Y30" s="295"/>
      <c r="Z30" s="295"/>
      <c r="AA30" s="295"/>
      <c r="AB30" s="295"/>
      <c r="AC30" s="5344">
        <f>VLOOKUP($CN$3,'R3_raw'!$F$15:$ALF$115,MATCH(A30,'R3_raw'!$F$13:$ALF$13,0),FALSE)</f>
        <v>38.00403225806452</v>
      </c>
      <c r="AD30" s="5344"/>
      <c r="AE30" s="24" t="s">
        <v>80</v>
      </c>
      <c r="AF30" s="24"/>
      <c r="AG30" s="5347">
        <f>VLOOKUP($CN$3,'R3_raw'!$F$15:$ALF$115,MATCH(B30,'R3_raw'!$F$13:$ALF$13,0),FALSE)</f>
        <v>992</v>
      </c>
      <c r="AH30" s="5347"/>
      <c r="AI30" s="4347">
        <f>VLOOKUP($CN$3,'R3_raw'!$F$15:$ALF$115,MATCH(C30,'R3_raw'!$F$13:$ALF$13,0),FALSE)</f>
        <v>41</v>
      </c>
      <c r="AJ30" s="4347"/>
      <c r="AK30" s="24" t="s">
        <v>76</v>
      </c>
      <c r="AL30" s="27" t="str">
        <f t="shared" si="1"/>
        <v/>
      </c>
      <c r="AM30" s="4255">
        <f>VLOOKUP("長野県",'R3_raw'!$F$15:$ALF$115,MATCH(A30,'R3_raw'!$F$13:$ALF$13,0),FALSE)</f>
        <v>38.635819704826488</v>
      </c>
      <c r="AN30" s="4255"/>
      <c r="AO30" s="24" t="s">
        <v>80</v>
      </c>
      <c r="AP30" s="53"/>
      <c r="AQ30" s="262" t="s">
        <v>131</v>
      </c>
      <c r="AR30" s="96" t="s">
        <v>75</v>
      </c>
      <c r="AS30" s="81"/>
      <c r="AT30" s="81"/>
      <c r="AU30" s="81"/>
      <c r="AV30" s="5344">
        <f>VLOOKUP($CN$3,'R3_raw'!$F$15:$ALF$115,MATCH(D30,'R3_raw'!$F$13:$ALF$13,0),FALSE)</f>
        <v>0.80515297906602246</v>
      </c>
      <c r="AW30" s="5344"/>
      <c r="AX30" s="24" t="s">
        <v>80</v>
      </c>
      <c r="AY30" s="24"/>
      <c r="AZ30" s="4414">
        <f>VLOOKUP($CN$3,'R3_raw'!$F$15:$ALF$115,MATCH(E30,'R3_raw'!$F$13:$ALF$13,0),FALSE)</f>
        <v>621</v>
      </c>
      <c r="BA30" s="4414"/>
      <c r="BB30" s="24"/>
      <c r="BC30" s="4347">
        <f>VLOOKUP($CN$3,'R3_raw'!$F$15:$ALF$115,MATCH(F30,'R3_raw'!$F$13:$ALF$13,0),FALSE)</f>
        <v>63</v>
      </c>
      <c r="BD30" s="4347"/>
      <c r="BE30" s="24" t="s">
        <v>76</v>
      </c>
      <c r="BF30" s="27" t="str">
        <f>IF(BC30&lt;=15,"★","")</f>
        <v/>
      </c>
      <c r="BG30" s="24"/>
      <c r="BH30" s="4255">
        <f>VLOOKUP("長野県",'R3_raw'!$F$15:$ALF$115,MATCH(D30,'R3_raw'!$F$13:$ALF$13,0),FALSE)</f>
        <v>1.7966516945692119</v>
      </c>
      <c r="BI30" s="4255"/>
      <c r="BJ30" s="24" t="s">
        <v>80</v>
      </c>
      <c r="BK30" s="24"/>
      <c r="BL30" s="24"/>
      <c r="BM30" s="24"/>
      <c r="BN30" s="24"/>
      <c r="BO30" s="24"/>
      <c r="BP30" s="24"/>
      <c r="BQ30" s="24"/>
      <c r="BR30" s="24"/>
      <c r="BT30" s="65"/>
      <c r="BU30" s="24" t="s">
        <v>160</v>
      </c>
      <c r="BV30" s="24"/>
      <c r="BW30" s="24"/>
      <c r="BX30" s="24"/>
      <c r="BY30" s="24"/>
      <c r="BZ30" s="24"/>
      <c r="CA30" s="24"/>
      <c r="CB30" s="24"/>
      <c r="CC30" s="24"/>
      <c r="CD30" s="24"/>
      <c r="CE30" s="24"/>
      <c r="CF30" s="24"/>
      <c r="CG30" s="24"/>
      <c r="CH30" s="24"/>
      <c r="CI30" s="5340">
        <f>VLOOKUP($CN$3,'R3_raw'!$F$15:$ALF$115,MATCH(G30,'R3_raw'!$F$13:$ALF$13,0),FALSE)</f>
        <v>3.7033492822966498</v>
      </c>
      <c r="CJ30" s="5340"/>
      <c r="CK30" s="24" t="s">
        <v>80</v>
      </c>
      <c r="CL30" s="4414" t="e">
        <f>VLOOKUP($CN$3,'R3_raw'!$F$15:$ALF$115,MATCH(H30,'R3_raw'!$F$13:$ALF$13,0),FALSE)</f>
        <v>#N/A</v>
      </c>
      <c r="CM30" s="4414"/>
      <c r="CN30" s="4414"/>
      <c r="CO30" s="4905">
        <f>VLOOKUP($CN$3,'R3_raw'!$F$15:$ALF$115,MATCH(I30,'R3_raw'!$F$13:$ALF$13,0),FALSE)</f>
        <v>5</v>
      </c>
      <c r="CP30" s="4905"/>
      <c r="CQ30" s="24" t="s">
        <v>76</v>
      </c>
      <c r="CR30" s="27" t="str">
        <f>IF(CO30&lt;=15,"★","")</f>
        <v>★</v>
      </c>
      <c r="CS30" s="4255">
        <f>VLOOKUP("長野県",'R3_raw'!$F$15:$ALF$115,MATCH(G30,'R3_raw'!$F$13:$ALF$13,0),FALSE)</f>
        <v>3.5943444730077121</v>
      </c>
      <c r="CT30" s="4255"/>
      <c r="CU30" s="63" t="s">
        <v>80</v>
      </c>
    </row>
    <row r="31" spans="1:99" ht="18.75" customHeight="1" x14ac:dyDescent="0.2">
      <c r="A31" s="54" t="s">
        <v>1992</v>
      </c>
      <c r="B31" s="54" t="s">
        <v>1990</v>
      </c>
      <c r="C31" s="54" t="s">
        <v>1994</v>
      </c>
      <c r="D31" s="55" t="s">
        <v>1343</v>
      </c>
      <c r="E31" s="55" t="s">
        <v>1342</v>
      </c>
      <c r="F31" s="55" t="s">
        <v>1945</v>
      </c>
      <c r="G31" s="56" t="s">
        <v>1255</v>
      </c>
      <c r="H31" s="56" t="s">
        <v>1254</v>
      </c>
      <c r="I31" s="56" t="s">
        <v>2112</v>
      </c>
      <c r="K31" s="7" t="s">
        <v>0</v>
      </c>
      <c r="M31" s="5361"/>
      <c r="N31" s="65" t="s">
        <v>131</v>
      </c>
      <c r="O31" s="24" t="s">
        <v>183</v>
      </c>
      <c r="P31" s="24"/>
      <c r="Q31" s="69"/>
      <c r="R31" s="69"/>
      <c r="S31" s="69"/>
      <c r="T31" s="24"/>
      <c r="U31" s="24"/>
      <c r="V31" s="24"/>
      <c r="W31" s="24"/>
      <c r="X31" s="24"/>
      <c r="Y31" s="24"/>
      <c r="Z31" s="24"/>
      <c r="AA31" s="24"/>
      <c r="AB31" s="24"/>
      <c r="AC31" s="5344">
        <f>VLOOKUP($CN$3,'R3_raw'!$F$15:$ALF$115,MATCH(A31,'R3_raw'!$F$13:$ALF$13,0),FALSE)</f>
        <v>3.7444933920704844</v>
      </c>
      <c r="AD31" s="5344"/>
      <c r="AE31" s="24" t="s">
        <v>80</v>
      </c>
      <c r="AF31" s="24"/>
      <c r="AG31" s="5347">
        <f>VLOOKUP($CN$3,'R3_raw'!$F$15:$ALF$115,MATCH(B31,'R3_raw'!$F$13:$ALF$13,0),FALSE)</f>
        <v>908</v>
      </c>
      <c r="AH31" s="5347"/>
      <c r="AI31" s="4347">
        <f>VLOOKUP($CN$3,'R3_raw'!$F$15:$ALF$115,MATCH(C31,'R3_raw'!$F$13:$ALF$13,0),FALSE)</f>
        <v>39</v>
      </c>
      <c r="AJ31" s="4347"/>
      <c r="AK31" s="24" t="s">
        <v>76</v>
      </c>
      <c r="AL31" s="27" t="str">
        <f t="shared" si="1"/>
        <v/>
      </c>
      <c r="AM31" s="4255">
        <f>VLOOKUP("長野県",'R3_raw'!$F$15:$ALF$115,MATCH(A31,'R3_raw'!$F$13:$ALF$13,0),FALSE)</f>
        <v>4.0314650934119962</v>
      </c>
      <c r="AN31" s="4255"/>
      <c r="AO31" s="24" t="s">
        <v>80</v>
      </c>
      <c r="AP31" s="53"/>
      <c r="AQ31" s="65" t="s">
        <v>131</v>
      </c>
      <c r="AR31" s="96" t="s">
        <v>77</v>
      </c>
      <c r="AS31" s="81"/>
      <c r="AT31" s="81"/>
      <c r="AU31" s="81"/>
      <c r="AV31" s="5344">
        <f>VLOOKUP($CN$3,'R3_raw'!$F$15:$ALF$115,MATCH(D31,'R3_raw'!$F$13:$ALF$13,0),FALSE)</f>
        <v>14.443931702814952</v>
      </c>
      <c r="AW31" s="5344"/>
      <c r="AX31" s="24" t="s">
        <v>80</v>
      </c>
      <c r="AY31" s="24"/>
      <c r="AZ31" s="4414">
        <f>VLOOKUP($CN$3,'R3_raw'!$F$15:$ALF$115,MATCH(E31,'R3_raw'!$F$13:$ALF$13,0),FALSE)</f>
        <v>2167</v>
      </c>
      <c r="BA31" s="4414"/>
      <c r="BB31" s="24"/>
      <c r="BC31" s="4347">
        <f>VLOOKUP($CN$3,'R3_raw'!$F$15:$ALF$115,MATCH(F31,'R3_raw'!$F$13:$ALF$13,0),FALSE)</f>
        <v>63</v>
      </c>
      <c r="BD31" s="4347"/>
      <c r="BE31" s="24" t="s">
        <v>76</v>
      </c>
      <c r="BF31" s="27" t="str">
        <f>IF(BC31&lt;=15,"★","")</f>
        <v/>
      </c>
      <c r="BG31" s="24"/>
      <c r="BH31" s="4255">
        <f>VLOOKUP("長野県",'R3_raw'!$F$15:$ALF$115,MATCH(D31,'R3_raw'!$F$13:$ALF$13,0),FALSE)</f>
        <v>16.66780145707088</v>
      </c>
      <c r="BI31" s="4255"/>
      <c r="BJ31" s="82" t="s">
        <v>80</v>
      </c>
      <c r="BK31" s="82"/>
      <c r="BL31" s="24"/>
      <c r="BM31" s="24"/>
      <c r="BN31" s="24"/>
      <c r="BO31" s="24"/>
      <c r="BP31" s="24"/>
      <c r="BQ31" s="24"/>
      <c r="BR31" s="24"/>
      <c r="BT31" s="65"/>
      <c r="BU31" s="24" t="s">
        <v>161</v>
      </c>
      <c r="BV31" s="24"/>
      <c r="BW31" s="24"/>
      <c r="BX31" s="24"/>
      <c r="BY31" s="24"/>
      <c r="BZ31" s="24"/>
      <c r="CA31" s="24"/>
      <c r="CB31" s="24"/>
      <c r="CC31" s="24"/>
      <c r="CD31" s="24"/>
      <c r="CE31" s="24"/>
      <c r="CF31" s="24"/>
      <c r="CG31" s="24"/>
      <c r="CH31" s="24"/>
      <c r="CI31" s="5340" t="e">
        <f>VLOOKUP($CN$3,'R3_raw'!$F$15:$ALF$115,MATCH(G31,'R3_raw'!$F$13:$ALF$13,0),FALSE)</f>
        <v>#N/A</v>
      </c>
      <c r="CJ31" s="5340"/>
      <c r="CK31" s="24" t="s">
        <v>80</v>
      </c>
      <c r="CL31" s="4414" t="e">
        <f>VLOOKUP($CN$3,'R3_raw'!$F$15:$ALF$115,MATCH(H31,'R3_raw'!$F$13:$ALF$13,0),FALSE)</f>
        <v>#N/A</v>
      </c>
      <c r="CM31" s="4414"/>
      <c r="CN31" s="4414"/>
      <c r="CO31" s="4905" t="e">
        <f>VLOOKUP($CN$3,'R3_raw'!$F$15:$ALF$115,MATCH(I31,'R3_raw'!$F$13:$ALF$13,0),FALSE)</f>
        <v>#N/A</v>
      </c>
      <c r="CP31" s="4905"/>
      <c r="CQ31" s="24" t="s">
        <v>76</v>
      </c>
      <c r="CR31" s="27" t="e">
        <f>IF(CO31&lt;=15,"★","")</f>
        <v>#N/A</v>
      </c>
      <c r="CS31" s="4255" t="e">
        <f>VLOOKUP("長野県",'R3_raw'!$F$15:$ALF$115,MATCH(G31,'R3_raw'!$F$13:$ALF$13,0),FALSE)</f>
        <v>#N/A</v>
      </c>
      <c r="CT31" s="4255"/>
      <c r="CU31" s="63" t="s">
        <v>80</v>
      </c>
    </row>
    <row r="32" spans="1:99" ht="18.75" customHeight="1" x14ac:dyDescent="0.2">
      <c r="A32" s="54" t="s">
        <v>1996</v>
      </c>
      <c r="B32" s="54" t="s">
        <v>2000</v>
      </c>
      <c r="C32" s="54" t="s">
        <v>1998</v>
      </c>
      <c r="D32" s="55"/>
      <c r="E32" s="83"/>
      <c r="F32" s="83"/>
      <c r="G32" s="56" t="s">
        <v>1252</v>
      </c>
      <c r="H32" s="56" t="s">
        <v>1251</v>
      </c>
      <c r="I32" s="56" t="s">
        <v>1253</v>
      </c>
      <c r="K32" s="7" t="s">
        <v>0</v>
      </c>
      <c r="M32" s="5361"/>
      <c r="N32" s="65" t="s">
        <v>131</v>
      </c>
      <c r="O32" s="24" t="s">
        <v>184</v>
      </c>
      <c r="P32" s="24"/>
      <c r="Q32" s="24"/>
      <c r="R32" s="24"/>
      <c r="S32" s="24"/>
      <c r="T32" s="24"/>
      <c r="U32" s="24"/>
      <c r="V32" s="24"/>
      <c r="W32" s="24"/>
      <c r="X32" s="24"/>
      <c r="Y32" s="24"/>
      <c r="Z32" s="24"/>
      <c r="AA32" s="24"/>
      <c r="AB32" s="24"/>
      <c r="AC32" s="5344">
        <f>VLOOKUP($CN$3,'R3_raw'!$F$15:$ALF$115,MATCH(A32,'R3_raw'!$F$13:$ALF$13,0),FALSE)</f>
        <v>60.505050505050505</v>
      </c>
      <c r="AD32" s="5344"/>
      <c r="AE32" s="24" t="s">
        <v>80</v>
      </c>
      <c r="AF32" s="24"/>
      <c r="AG32" s="5347">
        <f>VLOOKUP($CN$3,'R3_raw'!$F$15:$ALF$115,MATCH(B32,'R3_raw'!$F$13:$ALF$13,0),FALSE)</f>
        <v>990</v>
      </c>
      <c r="AH32" s="5347"/>
      <c r="AI32" s="4347">
        <f>VLOOKUP($CN$3,'R3_raw'!$F$15:$ALF$115,MATCH(C32,'R3_raw'!$F$13:$ALF$13,0),FALSE)</f>
        <v>66</v>
      </c>
      <c r="AJ32" s="4347"/>
      <c r="AK32" s="24" t="s">
        <v>76</v>
      </c>
      <c r="AL32" s="27" t="str">
        <f t="shared" si="1"/>
        <v/>
      </c>
      <c r="AM32" s="4255">
        <f>VLOOKUP("長野県",'R3_raw'!$F$15:$ALF$115,MATCH(A32,'R3_raw'!$F$13:$ALF$13,0),FALSE)</f>
        <v>56.433007985803016</v>
      </c>
      <c r="AN32" s="4255"/>
      <c r="AO32" s="24" t="s">
        <v>80</v>
      </c>
      <c r="AP32" s="53"/>
      <c r="AQ32" s="65"/>
      <c r="AR32" s="24"/>
      <c r="AS32" s="24"/>
      <c r="AT32" s="24"/>
      <c r="AU32" s="24"/>
      <c r="AV32" s="489"/>
      <c r="AW32" s="489"/>
      <c r="AX32" s="24"/>
      <c r="AY32" s="24"/>
      <c r="AZ32" s="454"/>
      <c r="BA32" s="454"/>
      <c r="BB32" s="24"/>
      <c r="BC32" s="454"/>
      <c r="BD32" s="454"/>
      <c r="BE32" s="24"/>
      <c r="BF32" s="24"/>
      <c r="BG32" s="24"/>
      <c r="BH32" s="454"/>
      <c r="BI32" s="454"/>
      <c r="BJ32" s="24"/>
      <c r="BK32" s="24"/>
      <c r="BL32" s="24"/>
      <c r="BM32" s="24"/>
      <c r="BN32" s="24"/>
      <c r="BO32" s="24"/>
      <c r="BP32" s="24"/>
      <c r="BQ32" s="24"/>
      <c r="BR32" s="24"/>
      <c r="BT32" s="65" t="s">
        <v>324</v>
      </c>
      <c r="BU32" s="5339" t="s">
        <v>162</v>
      </c>
      <c r="BV32" s="5339"/>
      <c r="BW32" s="5339"/>
      <c r="BX32" s="5339"/>
      <c r="BY32" s="5339"/>
      <c r="BZ32" s="5339"/>
      <c r="CA32" s="5339"/>
      <c r="CB32" s="5339"/>
      <c r="CC32" s="5339"/>
      <c r="CD32" s="5339"/>
      <c r="CE32" s="5339"/>
      <c r="CF32" s="5339"/>
      <c r="CG32" s="5339"/>
      <c r="CH32" s="5363"/>
      <c r="CI32" s="5365" t="e">
        <f>VLOOKUP($CN$3,'R3_raw'!$F$15:$ALF$115,MATCH(G32,'R3_raw'!$F$13:$ALF$13,0),FALSE)</f>
        <v>#N/A</v>
      </c>
      <c r="CJ32" s="5365"/>
      <c r="CK32" s="4554" t="s">
        <v>80</v>
      </c>
      <c r="CL32" s="5367" t="e">
        <f>VLOOKUP($CN$3,'R3_raw'!$F$15:$ALF$115,MATCH(H32,'R3_raw'!$F$13:$ALF$13,0),FALSE)</f>
        <v>#N/A</v>
      </c>
      <c r="CM32" s="5367"/>
      <c r="CN32" s="5367"/>
      <c r="CO32" s="5363" t="e">
        <f>VLOOKUP($CN$3,'R3_raw'!$F$15:$ALF$115,MATCH(I32,'R3_raw'!$F$13:$ALF$13,0),FALSE)</f>
        <v>#N/A</v>
      </c>
      <c r="CP32" s="5363"/>
      <c r="CQ32" s="4554" t="s">
        <v>76</v>
      </c>
      <c r="CR32" s="5015" t="e">
        <f>IF(CO32&lt;=15,"★","")</f>
        <v>#N/A</v>
      </c>
      <c r="CS32" s="5342" t="e">
        <f>VLOOKUP("長野県",'R3_raw'!$F$15:$ALF$115,MATCH(G32,'R3_raw'!$F$13:$ALF$13,0),FALSE)</f>
        <v>#N/A</v>
      </c>
      <c r="CT32" s="5342"/>
      <c r="CU32" s="5369" t="s">
        <v>80</v>
      </c>
    </row>
    <row r="33" spans="1:101" ht="18.75" customHeight="1" x14ac:dyDescent="0.2">
      <c r="A33" s="10"/>
      <c r="B33" s="10"/>
      <c r="C33" s="10"/>
      <c r="D33" s="10"/>
      <c r="E33" s="10"/>
      <c r="F33" s="10"/>
      <c r="K33" s="7" t="s">
        <v>0</v>
      </c>
      <c r="M33" s="5361"/>
      <c r="N33" s="84" t="s">
        <v>205</v>
      </c>
      <c r="O33" s="37"/>
      <c r="P33" s="37"/>
      <c r="Q33" s="37"/>
      <c r="R33" s="37"/>
      <c r="S33" s="38"/>
      <c r="T33" s="38"/>
      <c r="U33" s="38"/>
      <c r="V33" s="38"/>
      <c r="W33" s="38"/>
      <c r="X33" s="38"/>
      <c r="Y33" s="38"/>
      <c r="Z33" s="38"/>
      <c r="AA33" s="38"/>
      <c r="AB33" s="38"/>
      <c r="AC33" s="460"/>
      <c r="AD33" s="460"/>
      <c r="AE33" s="38"/>
      <c r="AF33" s="38"/>
      <c r="AG33" s="38"/>
      <c r="AH33" s="38"/>
      <c r="AI33" s="464"/>
      <c r="AJ33" s="464"/>
      <c r="AK33" s="37"/>
      <c r="AL33" s="38"/>
      <c r="AM33" s="460"/>
      <c r="AN33" s="460"/>
      <c r="AO33" s="38"/>
      <c r="AP33" s="53"/>
      <c r="AQ33" s="37"/>
      <c r="AR33" s="37" t="s">
        <v>129</v>
      </c>
      <c r="AS33" s="37"/>
      <c r="AT33" s="37"/>
      <c r="AU33" s="37"/>
      <c r="AV33" s="496"/>
      <c r="AW33" s="496"/>
      <c r="AX33" s="37"/>
      <c r="AY33" s="37"/>
      <c r="AZ33" s="464"/>
      <c r="BA33" s="464"/>
      <c r="BB33" s="37"/>
      <c r="BC33" s="464"/>
      <c r="BD33" s="464"/>
      <c r="BE33" s="37"/>
      <c r="BF33" s="37"/>
      <c r="BG33" s="37"/>
      <c r="BH33" s="464"/>
      <c r="BI33" s="464"/>
      <c r="BJ33" s="37"/>
      <c r="BK33" s="37"/>
      <c r="BL33" s="37"/>
      <c r="BM33" s="37"/>
      <c r="BN33" s="37"/>
      <c r="BO33" s="37"/>
      <c r="BP33" s="37"/>
      <c r="BQ33" s="37"/>
      <c r="BR33" s="37"/>
      <c r="BT33" s="65"/>
      <c r="BU33" s="5339"/>
      <c r="BV33" s="5339"/>
      <c r="BW33" s="5339"/>
      <c r="BX33" s="5339"/>
      <c r="BY33" s="5339"/>
      <c r="BZ33" s="5339"/>
      <c r="CA33" s="5339"/>
      <c r="CB33" s="5339"/>
      <c r="CC33" s="5339"/>
      <c r="CD33" s="5339"/>
      <c r="CE33" s="5339"/>
      <c r="CF33" s="5339"/>
      <c r="CG33" s="5339"/>
      <c r="CH33" s="5364"/>
      <c r="CI33" s="5366"/>
      <c r="CJ33" s="5366"/>
      <c r="CK33" s="4555"/>
      <c r="CL33" s="4434"/>
      <c r="CM33" s="4434"/>
      <c r="CN33" s="4434"/>
      <c r="CO33" s="5364"/>
      <c r="CP33" s="5364"/>
      <c r="CQ33" s="4555"/>
      <c r="CR33" s="5016"/>
      <c r="CS33" s="5343"/>
      <c r="CT33" s="5343"/>
      <c r="CU33" s="5370"/>
    </row>
    <row r="34" spans="1:101" ht="18.75" customHeight="1" x14ac:dyDescent="0.2">
      <c r="A34" s="54"/>
      <c r="B34" s="54"/>
      <c r="C34" s="54"/>
      <c r="D34" s="55"/>
      <c r="E34" s="55"/>
      <c r="F34" s="55"/>
      <c r="G34" s="56"/>
      <c r="H34" s="56"/>
      <c r="I34" s="56"/>
      <c r="K34" s="7" t="s">
        <v>0</v>
      </c>
      <c r="M34" s="5361"/>
      <c r="N34" s="65"/>
      <c r="O34" s="24"/>
      <c r="P34" s="24"/>
      <c r="Q34" s="24"/>
      <c r="R34" s="24"/>
      <c r="S34" s="24"/>
      <c r="T34" s="24"/>
      <c r="U34" s="24"/>
      <c r="V34" s="24"/>
      <c r="W34" s="24"/>
      <c r="X34" s="24"/>
      <c r="Y34" s="24"/>
      <c r="Z34" s="24"/>
      <c r="AA34" s="24"/>
      <c r="AB34" s="24"/>
      <c r="AC34" s="454"/>
      <c r="AD34" s="454"/>
      <c r="AE34" s="24"/>
      <c r="AF34" s="24"/>
      <c r="AG34" s="24"/>
      <c r="AH34" s="24"/>
      <c r="AI34" s="454" t="s">
        <v>73</v>
      </c>
      <c r="AJ34" s="454"/>
      <c r="AK34" s="24"/>
      <c r="AL34" s="24"/>
      <c r="AM34" s="454" t="s">
        <v>79</v>
      </c>
      <c r="AN34" s="454"/>
      <c r="AO34" s="24"/>
      <c r="AP34" s="53"/>
      <c r="AQ34" s="65" t="s">
        <v>128</v>
      </c>
      <c r="AR34" s="24"/>
      <c r="AS34" s="24"/>
      <c r="AT34" s="24"/>
      <c r="AU34" s="24"/>
      <c r="AV34" s="489"/>
      <c r="AW34" s="489"/>
      <c r="AX34" s="24"/>
      <c r="AY34" s="24"/>
      <c r="AZ34" s="454"/>
      <c r="BA34" s="454"/>
      <c r="BB34" s="24"/>
      <c r="BC34" s="465"/>
      <c r="BD34" s="454"/>
      <c r="BE34" s="24"/>
      <c r="BF34" s="24"/>
      <c r="BG34" s="24"/>
      <c r="BH34" s="454"/>
      <c r="BI34" s="454"/>
      <c r="BJ34" s="24"/>
      <c r="BK34" s="24"/>
      <c r="BL34" s="24"/>
      <c r="BM34" s="24"/>
      <c r="BN34" s="24"/>
      <c r="BO34" s="24"/>
      <c r="BP34" s="86"/>
      <c r="BQ34" s="86"/>
      <c r="BR34" s="86"/>
      <c r="BT34" s="30" t="s">
        <v>52</v>
      </c>
      <c r="BU34" s="30"/>
      <c r="BV34" s="31"/>
      <c r="BW34" s="31"/>
      <c r="BX34" s="31"/>
      <c r="BY34" s="31"/>
      <c r="BZ34" s="87"/>
      <c r="CA34" s="31"/>
      <c r="CB34" s="31"/>
      <c r="CC34" s="31"/>
      <c r="CD34" s="31"/>
      <c r="CE34" s="31"/>
      <c r="CF34" s="31"/>
      <c r="CG34" s="31"/>
      <c r="CH34" s="31"/>
      <c r="CI34" s="31"/>
      <c r="CJ34" s="31"/>
      <c r="CK34" s="31"/>
      <c r="CL34" s="31"/>
      <c r="CM34" s="31"/>
      <c r="CN34" s="31"/>
      <c r="CO34" s="31"/>
      <c r="CP34" s="31"/>
      <c r="CQ34" s="88"/>
      <c r="CR34" s="31"/>
      <c r="CS34" s="31"/>
      <c r="CT34" s="31"/>
      <c r="CU34" s="71"/>
    </row>
    <row r="35" spans="1:101" ht="18.75" customHeight="1" x14ac:dyDescent="0.2">
      <c r="A35" s="54" t="s">
        <v>2023</v>
      </c>
      <c r="B35" s="54"/>
      <c r="C35" s="54" t="s">
        <v>1110</v>
      </c>
      <c r="D35" s="55" t="s">
        <v>1349</v>
      </c>
      <c r="E35" s="55" t="s">
        <v>1348</v>
      </c>
      <c r="F35" s="55" t="s">
        <v>1350</v>
      </c>
      <c r="G35" s="56" t="s">
        <v>2350</v>
      </c>
      <c r="H35" s="56"/>
      <c r="I35" s="56"/>
      <c r="K35" s="7" t="s">
        <v>0</v>
      </c>
      <c r="M35" s="5361"/>
      <c r="N35" s="65" t="s">
        <v>230</v>
      </c>
      <c r="O35" s="24" t="s">
        <v>187</v>
      </c>
      <c r="P35" s="26"/>
      <c r="Q35" s="26"/>
      <c r="R35" s="26"/>
      <c r="S35" s="26"/>
      <c r="T35" s="26"/>
      <c r="U35" s="26"/>
      <c r="V35" s="26"/>
      <c r="W35" s="26"/>
      <c r="X35" s="24"/>
      <c r="Y35" s="24"/>
      <c r="Z35" s="24"/>
      <c r="AA35" s="24"/>
      <c r="AB35" s="24"/>
      <c r="AC35" s="5353">
        <f>VLOOKUP($CN$3,'R3_raw'!$F$15:$ALF$115,MATCH(A35,'R3_raw'!$F$13:$ALF$13,0),FALSE)</f>
        <v>16.899999999999999</v>
      </c>
      <c r="AD35" s="5353"/>
      <c r="AE35" s="24" t="s">
        <v>80</v>
      </c>
      <c r="AF35" s="24"/>
      <c r="AG35" s="5347"/>
      <c r="AH35" s="5347"/>
      <c r="AI35" s="4347">
        <f>VLOOKUP($CN$3,'R3_raw'!$F$15:$ALF$115,MATCH(C35,'R3_raw'!$F$13:$ALF$13,0),FALSE)</f>
        <v>76</v>
      </c>
      <c r="AJ35" s="4347"/>
      <c r="AK35" s="24" t="s">
        <v>76</v>
      </c>
      <c r="AL35" s="27" t="str">
        <f>IF(AI35&lt;=15,"★","")</f>
        <v/>
      </c>
      <c r="AM35" s="4255">
        <f>VLOOKUP("長野県",'R3_raw'!$F$15:$ALF$115,MATCH(A35,'R3_raw'!$F$13:$ALF$13,0),FALSE)</f>
        <v>15.3</v>
      </c>
      <c r="AN35" s="4255"/>
      <c r="AO35" s="24" t="s">
        <v>80</v>
      </c>
      <c r="AP35" s="53"/>
      <c r="AQ35" s="189" t="s">
        <v>131</v>
      </c>
      <c r="AR35" s="79" t="s">
        <v>77</v>
      </c>
      <c r="AS35" s="41"/>
      <c r="AT35" s="24"/>
      <c r="AU35" s="24"/>
      <c r="AV35" s="5344">
        <f>VLOOKUP($CN$3,'R3_raw'!$F$15:$ALF$115,MATCH(D35,'R3_raw'!$F$13:$ALF$13,0),FALSE)</f>
        <v>8.7219343696027636</v>
      </c>
      <c r="AW35" s="5344"/>
      <c r="AX35" s="24" t="s">
        <v>80</v>
      </c>
      <c r="AY35" s="24"/>
      <c r="AZ35" s="4414">
        <f>VLOOKUP($CN$3,'R3_raw'!$F$15:$ALF$115,MATCH(E35,'R3_raw'!$F$13:$ALF$13,0),FALSE)</f>
        <v>2316</v>
      </c>
      <c r="BA35" s="4414"/>
      <c r="BB35" s="24"/>
      <c r="BC35" s="4347">
        <f>VLOOKUP($CN$3,'R3_raw'!$F$15:$ALF$115,MATCH(F35,'R3_raw'!$F$13:$ALF$13,0),FALSE)</f>
        <v>48</v>
      </c>
      <c r="BD35" s="4347"/>
      <c r="BE35" s="24" t="s">
        <v>76</v>
      </c>
      <c r="BF35" s="27" t="str">
        <f>IF(BC35&lt;=15,"★","")</f>
        <v/>
      </c>
      <c r="BG35" s="24"/>
      <c r="BH35" s="4255">
        <f>VLOOKUP("長野県",'R3_raw'!$F$15:$ALF$115,MATCH(D35,'R3_raw'!$F$13:$ALF$13,0),FALSE)</f>
        <v>8.660533991474086</v>
      </c>
      <c r="BI35" s="4255"/>
      <c r="BJ35" s="24" t="s">
        <v>2345</v>
      </c>
      <c r="BK35" s="24"/>
      <c r="BL35" s="24"/>
      <c r="BM35" s="24"/>
      <c r="BN35" s="24"/>
      <c r="BO35" s="24"/>
      <c r="BP35" s="24"/>
      <c r="BQ35" s="24"/>
      <c r="BR35" s="24"/>
      <c r="BT35" s="65" t="s">
        <v>319</v>
      </c>
      <c r="BU35" s="293" t="s">
        <v>48</v>
      </c>
      <c r="BW35" s="24"/>
      <c r="BX35" s="24"/>
      <c r="BY35" s="24"/>
      <c r="BZ35" s="24"/>
      <c r="CA35" s="24"/>
      <c r="CB35" s="24"/>
      <c r="CC35" s="24"/>
      <c r="CD35" s="24"/>
      <c r="CE35" s="24"/>
      <c r="CF35" s="24"/>
      <c r="CG35" s="24"/>
      <c r="CH35" s="24"/>
      <c r="CI35" s="24"/>
      <c r="CJ35" s="24"/>
      <c r="CK35" s="294"/>
      <c r="CL35" s="24"/>
      <c r="CM35" s="24"/>
      <c r="CN35" s="24"/>
      <c r="CO35" s="24" t="s">
        <v>44</v>
      </c>
      <c r="CP35" s="5345" t="str">
        <f>VLOOKUP($CN$3,'R3_raw'!$F$15:$ALF$115,MATCH(G35,'R3_raw'!$F$13:$ALF$13,0),FALSE)</f>
        <v>長野</v>
      </c>
      <c r="CQ35" s="5345"/>
      <c r="CR35" s="5345"/>
      <c r="CS35" s="5345"/>
      <c r="CT35" s="89" t="s">
        <v>43</v>
      </c>
      <c r="CU35" s="90"/>
    </row>
    <row r="36" spans="1:101" s="91" customFormat="1" ht="18.75" customHeight="1" x14ac:dyDescent="0.2">
      <c r="A36" s="54" t="s">
        <v>1527</v>
      </c>
      <c r="B36" s="54"/>
      <c r="C36" s="54" t="s">
        <v>2033</v>
      </c>
      <c r="D36" s="55" t="s">
        <v>1346</v>
      </c>
      <c r="E36" s="55" t="s">
        <v>2184</v>
      </c>
      <c r="F36" s="55" t="s">
        <v>1347</v>
      </c>
      <c r="G36" s="56"/>
      <c r="H36" s="56"/>
      <c r="I36" s="56"/>
      <c r="K36" s="7" t="s">
        <v>0</v>
      </c>
      <c r="L36" s="7"/>
      <c r="M36" s="5361"/>
      <c r="N36" s="65" t="s">
        <v>230</v>
      </c>
      <c r="O36" s="24" t="s">
        <v>206</v>
      </c>
      <c r="P36" s="78"/>
      <c r="Q36" s="24"/>
      <c r="R36" s="24"/>
      <c r="S36" s="24"/>
      <c r="T36" s="24"/>
      <c r="U36" s="24"/>
      <c r="V36" s="24"/>
      <c r="W36" s="24"/>
      <c r="X36" s="26"/>
      <c r="Y36" s="24"/>
      <c r="Z36" s="24"/>
      <c r="AA36" s="24"/>
      <c r="AB36" s="24"/>
      <c r="AC36" s="5353">
        <f>VLOOKUP($CN$3,'R3_raw'!$F$15:$ALF$115,MATCH(A36,'R3_raw'!$F$13:$ALF$13,0),FALSE)</f>
        <v>18.399999999999999</v>
      </c>
      <c r="AD36" s="5353"/>
      <c r="AE36" s="24" t="s">
        <v>80</v>
      </c>
      <c r="AF36" s="24"/>
      <c r="AG36" s="5347"/>
      <c r="AH36" s="5347"/>
      <c r="AI36" s="4347">
        <f>VLOOKUP($CN$3,'R3_raw'!$F$15:$ALF$115,MATCH(C36,'R3_raw'!$F$13:$ALF$13,0),FALSE)</f>
        <v>61</v>
      </c>
      <c r="AJ36" s="4347"/>
      <c r="AK36" s="24" t="s">
        <v>76</v>
      </c>
      <c r="AL36" s="27" t="str">
        <f>IF(AI36&lt;=15,"★","")</f>
        <v/>
      </c>
      <c r="AM36" s="4255">
        <f>VLOOKUP("長野県",'R3_raw'!$F$15:$ALF$115,MATCH(A36,'R3_raw'!$F$13:$ALF$13,0),FALSE)</f>
        <v>17.2</v>
      </c>
      <c r="AN36" s="4255"/>
      <c r="AO36" s="24" t="s">
        <v>80</v>
      </c>
      <c r="AP36" s="53"/>
      <c r="AQ36" s="189"/>
      <c r="AR36" s="79" t="s">
        <v>75</v>
      </c>
      <c r="AS36" s="41"/>
      <c r="AT36" s="24"/>
      <c r="AU36" s="24"/>
      <c r="AV36" s="5344">
        <f>VLOOKUP($CN$3,'R3_raw'!$F$15:$ALF$115,MATCH(D36,'R3_raw'!$F$13:$ALF$13,0),FALSE)</f>
        <v>7.5376884422110546</v>
      </c>
      <c r="AW36" s="5344"/>
      <c r="AX36" s="24" t="s">
        <v>80</v>
      </c>
      <c r="AY36" s="24"/>
      <c r="AZ36" s="4414">
        <f>VLOOKUP($CN$3,'R3_raw'!$F$15:$ALF$115,MATCH(E36,'R3_raw'!$F$13:$ALF$13,0),FALSE)</f>
        <v>582</v>
      </c>
      <c r="BA36" s="4414"/>
      <c r="BB36" s="24"/>
      <c r="BC36" s="4347">
        <f>VLOOKUP($CN$3,'R3_raw'!$F$15:$ALF$115,MATCH(F36,'R3_raw'!$F$13:$ALF$13,0),FALSE)</f>
        <v>43</v>
      </c>
      <c r="BD36" s="4347"/>
      <c r="BE36" s="24" t="s">
        <v>76</v>
      </c>
      <c r="BF36" s="27" t="str">
        <f>IF(BC36&lt;=15,"★","")</f>
        <v/>
      </c>
      <c r="BG36" s="24"/>
      <c r="BH36" s="4255">
        <f>VLOOKUP("長野県",'R3_raw'!$F$15:$ALF$115,MATCH(D36,'R3_raw'!$F$13:$ALF$13,0),FALSE)</f>
        <v>7.900432900432901</v>
      </c>
      <c r="BI36" s="4255"/>
      <c r="BJ36" s="82" t="s">
        <v>80</v>
      </c>
      <c r="BK36" s="295"/>
      <c r="BL36" s="24"/>
      <c r="BM36" s="24"/>
      <c r="BN36" s="24"/>
      <c r="BO36" s="24"/>
      <c r="BP36" s="24"/>
      <c r="BQ36" s="24"/>
      <c r="BR36" s="24"/>
      <c r="BS36" s="7"/>
      <c r="BT36" s="65"/>
      <c r="BU36" s="24"/>
      <c r="BV36" s="24"/>
      <c r="BW36" s="24"/>
      <c r="BX36" s="24"/>
      <c r="BY36" s="24"/>
      <c r="BZ36" s="24"/>
      <c r="CA36" s="24"/>
      <c r="CB36" s="24"/>
      <c r="CC36" s="24"/>
      <c r="CD36" s="24"/>
      <c r="CE36" s="27"/>
      <c r="CF36" s="24"/>
      <c r="CG36" s="24"/>
      <c r="CH36" s="24"/>
      <c r="CI36" s="24"/>
      <c r="CJ36" s="24"/>
      <c r="CK36" s="295"/>
      <c r="CL36" s="24" t="s">
        <v>302</v>
      </c>
      <c r="CM36" s="24"/>
      <c r="CN36" s="24"/>
      <c r="CO36" s="24"/>
      <c r="CP36" s="24"/>
      <c r="CQ36" s="24"/>
      <c r="CR36" s="24"/>
      <c r="CS36" s="92" t="s">
        <v>229</v>
      </c>
      <c r="CT36" s="24"/>
      <c r="CU36" s="63"/>
      <c r="CV36" s="7"/>
      <c r="CW36" s="7"/>
    </row>
    <row r="37" spans="1:101" ht="18.75" customHeight="1" x14ac:dyDescent="0.2">
      <c r="A37" s="54"/>
      <c r="B37" s="54"/>
      <c r="C37" s="54"/>
      <c r="D37" s="55"/>
      <c r="E37" s="55"/>
      <c r="F37" s="55"/>
      <c r="G37" s="56" t="s">
        <v>1405</v>
      </c>
      <c r="H37" s="56" t="s">
        <v>1404</v>
      </c>
      <c r="I37" s="56" t="s">
        <v>1406</v>
      </c>
      <c r="K37" s="7" t="s">
        <v>0</v>
      </c>
      <c r="M37" s="5361"/>
      <c r="N37" s="65"/>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65"/>
      <c r="BU37" s="24"/>
      <c r="BV37" s="24"/>
      <c r="BW37" s="24"/>
      <c r="BX37" s="24"/>
      <c r="BY37" s="24"/>
      <c r="BZ37" s="24"/>
      <c r="CA37" s="24"/>
      <c r="CB37" s="24"/>
      <c r="CC37" s="24"/>
      <c r="CD37" s="24"/>
      <c r="CE37" s="27"/>
      <c r="CF37" s="24"/>
      <c r="CG37" s="24"/>
      <c r="CH37" s="5340">
        <f>VLOOKUP($CN$3,'R3_raw'!$F$15:$ALF$115,MATCH(G37,'R3_raw'!$F$13:$ALF$13,0),FALSE)</f>
        <v>15.406976744186</v>
      </c>
      <c r="CI37" s="5340"/>
      <c r="CJ37" s="89" t="s">
        <v>46</v>
      </c>
      <c r="CK37" s="24"/>
      <c r="CL37" s="5341">
        <f>VLOOKUP($CN$3,'R3_raw'!$F$15:$ALF$115,MATCH(H37,'R3_raw'!$F$13:$ALF$13,0),FALSE)</f>
        <v>344</v>
      </c>
      <c r="CM37" s="5341"/>
      <c r="CN37" s="89" t="s">
        <v>3</v>
      </c>
      <c r="CO37" s="4905">
        <f>VLOOKUP($CN$3,'R3_raw'!$F$15:$ALF$115,MATCH(I37,'R3_raw'!$F$13:$ALF$13,0),FALSE)</f>
        <v>29</v>
      </c>
      <c r="CP37" s="4905"/>
      <c r="CQ37" s="24" t="s">
        <v>76</v>
      </c>
      <c r="CR37" s="27" t="str">
        <f>IF(CO37&lt;=15,"★","")</f>
        <v/>
      </c>
      <c r="CS37" s="4952">
        <f>VLOOKUP("長野県",'R3_raw'!$F$15:$ALF$115,MATCH(G37,'R3_raw'!$F$13:$ALF$13,0),FALSE)</f>
        <v>22.460317460317462</v>
      </c>
      <c r="CT37" s="4952"/>
      <c r="CU37" s="90" t="s">
        <v>14</v>
      </c>
    </row>
    <row r="38" spans="1:101" ht="18.75" customHeight="1" x14ac:dyDescent="0.2">
      <c r="A38" s="54"/>
      <c r="B38" s="54"/>
      <c r="C38" s="54"/>
      <c r="D38" s="55"/>
      <c r="E38" s="55"/>
      <c r="F38" s="55"/>
      <c r="G38" s="56"/>
      <c r="H38" s="56"/>
      <c r="I38" s="56"/>
      <c r="K38" s="7" t="s">
        <v>0</v>
      </c>
      <c r="M38" s="5361"/>
      <c r="N38" s="30" t="s">
        <v>317</v>
      </c>
      <c r="O38" s="30"/>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37" t="s">
        <v>2347</v>
      </c>
      <c r="BU38" s="38"/>
      <c r="BV38" s="38"/>
      <c r="BW38" s="38"/>
      <c r="BX38" s="38"/>
      <c r="BY38" s="38"/>
      <c r="BZ38" s="38"/>
      <c r="CA38" s="38"/>
      <c r="CB38" s="38"/>
      <c r="CC38" s="38"/>
      <c r="CD38" s="38"/>
      <c r="CE38" s="93"/>
      <c r="CF38" s="38"/>
      <c r="CG38" s="38"/>
      <c r="CH38" s="38"/>
      <c r="CI38" s="38"/>
      <c r="CJ38" s="38"/>
      <c r="CK38" s="38"/>
      <c r="CL38" s="38"/>
      <c r="CM38" s="38"/>
      <c r="CN38" s="38"/>
      <c r="CO38" s="38"/>
      <c r="CP38" s="38"/>
      <c r="CQ38" s="38"/>
      <c r="CR38" s="38"/>
      <c r="CS38" s="38"/>
      <c r="CT38" s="38"/>
      <c r="CU38" s="85"/>
    </row>
    <row r="39" spans="1:101" ht="18.75" customHeight="1" x14ac:dyDescent="0.2">
      <c r="A39" s="54"/>
      <c r="B39" s="54"/>
      <c r="C39" s="54"/>
      <c r="D39" s="55"/>
      <c r="E39" s="55"/>
      <c r="F39" s="55"/>
      <c r="G39" s="56" t="s">
        <v>1398</v>
      </c>
      <c r="H39" s="56" t="s">
        <v>1399</v>
      </c>
      <c r="I39" s="56" t="s">
        <v>1400</v>
      </c>
      <c r="K39" s="7" t="s">
        <v>0</v>
      </c>
      <c r="M39" s="5361"/>
      <c r="N39" s="37" t="s">
        <v>191</v>
      </c>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187" t="s">
        <v>64</v>
      </c>
      <c r="BU39" s="24"/>
      <c r="BV39" s="24"/>
      <c r="BW39" s="24"/>
      <c r="BX39" s="24"/>
      <c r="BY39" s="24"/>
      <c r="BZ39" s="24"/>
      <c r="CA39" s="24"/>
      <c r="CB39" s="94"/>
      <c r="CC39" s="94"/>
      <c r="CD39" s="24"/>
      <c r="CE39" s="92"/>
      <c r="CF39" s="92"/>
      <c r="CG39" s="92"/>
      <c r="CH39" s="92"/>
      <c r="CI39" s="24"/>
      <c r="CJ39" s="294"/>
      <c r="CK39" s="92"/>
      <c r="CL39" s="92"/>
      <c r="CM39" s="24"/>
      <c r="CN39" s="24"/>
      <c r="CO39" s="24"/>
      <c r="CP39" s="24"/>
      <c r="CQ39" s="24"/>
      <c r="CR39" s="24"/>
      <c r="CS39" s="24"/>
      <c r="CT39" s="24"/>
      <c r="CU39" s="63"/>
    </row>
    <row r="40" spans="1:101" ht="18.75" customHeight="1" x14ac:dyDescent="0.2">
      <c r="A40" s="54"/>
      <c r="B40" s="54"/>
      <c r="C40" s="54"/>
      <c r="D40" s="55"/>
      <c r="E40" s="55"/>
      <c r="F40" s="55"/>
      <c r="G40" s="56" t="s">
        <v>1401</v>
      </c>
      <c r="H40" s="56" t="s">
        <v>1402</v>
      </c>
      <c r="I40" s="56" t="s">
        <v>1403</v>
      </c>
      <c r="K40" s="7" t="s">
        <v>0</v>
      </c>
      <c r="M40" s="5361"/>
      <c r="N40" s="65"/>
      <c r="O40" s="81" t="s">
        <v>192</v>
      </c>
      <c r="P40" s="95"/>
      <c r="Q40" s="95"/>
      <c r="R40" s="24"/>
      <c r="S40" s="24"/>
      <c r="T40" s="24"/>
      <c r="U40" s="24"/>
      <c r="V40" s="24"/>
      <c r="W40" s="24"/>
      <c r="X40" s="24"/>
      <c r="Y40" s="24"/>
      <c r="Z40" s="24"/>
      <c r="AA40" s="24"/>
      <c r="AB40" s="24"/>
      <c r="AC40" s="70"/>
      <c r="AD40" s="70"/>
      <c r="AE40" s="70"/>
      <c r="AF40" s="24"/>
      <c r="AG40" s="24" t="s">
        <v>78</v>
      </c>
      <c r="AH40" s="26"/>
      <c r="AI40" s="24" t="s">
        <v>73</v>
      </c>
      <c r="AJ40" s="24"/>
      <c r="AK40" s="24"/>
      <c r="AL40" s="24"/>
      <c r="AM40" s="24" t="s">
        <v>79</v>
      </c>
      <c r="AN40" s="24"/>
      <c r="AO40" s="24"/>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189" t="s">
        <v>319</v>
      </c>
      <c r="BU40" s="79" t="s">
        <v>63</v>
      </c>
      <c r="BV40" s="41"/>
      <c r="BW40" s="41"/>
      <c r="BX40" s="24"/>
      <c r="BY40" s="41"/>
      <c r="BZ40" s="24"/>
      <c r="CA40" s="24"/>
      <c r="CB40" s="5340">
        <f>VLOOKUP($CN$3,'R3_raw'!$F$15:$ALF$115,MATCH(G39,'R3_raw'!$F$13:$ALF$13,0),FALSE)</f>
        <v>11.267605633802818</v>
      </c>
      <c r="CC40" s="5340"/>
      <c r="CD40" s="24" t="s">
        <v>80</v>
      </c>
      <c r="CE40" s="4414">
        <f>VLOOKUP($CN$3,'R3_raw'!$F$15:$ALF$115,MATCH(H39,'R3_raw'!$F$13:$ALF$13,0),FALSE)</f>
        <v>71</v>
      </c>
      <c r="CF40" s="4414"/>
      <c r="CG40" s="4414"/>
      <c r="CH40" s="4347">
        <f>VLOOKUP($CN$3,'R3_raw'!$F$15:$ALF$115,MATCH(I39,'R3_raw'!$F$13:$ALF$13,0),FALSE)</f>
        <v>24</v>
      </c>
      <c r="CI40" s="4347"/>
      <c r="CJ40" s="24" t="s">
        <v>76</v>
      </c>
      <c r="CK40" s="27" t="str">
        <f>IF(CH40&lt;=15,"★","")</f>
        <v/>
      </c>
      <c r="CL40" s="5340">
        <f>VLOOKUP("長野県",'R3_raw'!$F$15:$ALF$115,MATCH(G39,'R3_raw'!$F$13:$ALF$13,0),FALSE)</f>
        <v>15.935672514619883</v>
      </c>
      <c r="CM40" s="5340"/>
      <c r="CN40" s="42" t="s">
        <v>14</v>
      </c>
      <c r="CO40" s="24"/>
      <c r="CP40" s="24"/>
      <c r="CQ40" s="24"/>
      <c r="CR40" s="24"/>
      <c r="CS40" s="24"/>
      <c r="CT40" s="24"/>
      <c r="CU40" s="63"/>
    </row>
    <row r="41" spans="1:101" ht="18.75" customHeight="1" x14ac:dyDescent="0.2">
      <c r="A41" s="54" t="s">
        <v>1540</v>
      </c>
      <c r="B41" s="54" t="s">
        <v>1541</v>
      </c>
      <c r="C41" s="54" t="s">
        <v>2340</v>
      </c>
      <c r="D41" s="55"/>
      <c r="E41" s="55"/>
      <c r="F41" s="55"/>
      <c r="G41" s="56"/>
      <c r="H41" s="56"/>
      <c r="I41" s="56"/>
      <c r="K41" s="7" t="s">
        <v>0</v>
      </c>
      <c r="M41" s="5361"/>
      <c r="N41" s="65" t="s">
        <v>131</v>
      </c>
      <c r="O41" s="24" t="s">
        <v>193</v>
      </c>
      <c r="P41" s="26"/>
      <c r="Q41" s="24"/>
      <c r="R41" s="24"/>
      <c r="S41" s="24"/>
      <c r="T41" s="24"/>
      <c r="U41" s="24"/>
      <c r="V41" s="24"/>
      <c r="W41" s="24"/>
      <c r="X41" s="24"/>
      <c r="Y41" s="24"/>
      <c r="Z41" s="24"/>
      <c r="AA41" s="24"/>
      <c r="AB41" s="24"/>
      <c r="AC41" s="5344">
        <f>VLOOKUP($CN$3,'R3_raw'!$F$15:$ALF$115,MATCH(A41,'R3_raw'!$F$13:$ALF$13,0),FALSE)</f>
        <v>20.193713450292396</v>
      </c>
      <c r="AD41" s="5344"/>
      <c r="AE41" s="24" t="s">
        <v>80</v>
      </c>
      <c r="AF41" s="24"/>
      <c r="AG41" s="4414">
        <f>VLOOKUP($CN$3,'R3_raw'!$F$15:$ALF$115,MATCH(B41,'R3_raw'!$F$13:$ALF$13,0),FALSE)</f>
        <v>5472</v>
      </c>
      <c r="AH41" s="4414"/>
      <c r="AI41" s="4905">
        <f>VLOOKUP($CN$3,'R3_raw'!$F$15:$ALF$115,MATCH(C41,'R3_raw'!$F$13:$ALF$13,0),FALSE)</f>
        <v>35</v>
      </c>
      <c r="AJ41" s="4905"/>
      <c r="AK41" s="24" t="s">
        <v>76</v>
      </c>
      <c r="AL41" s="27" t="str">
        <f>IF(AI41&lt;=15,"★","")</f>
        <v/>
      </c>
      <c r="AM41" s="4255">
        <f>VLOOKUP("長野県",'R3_raw'!$F$15:$ALF$115,MATCH(A41,'R3_raw'!$F$13:$ALF$13,0),FALSE)</f>
        <v>19.003777148253068</v>
      </c>
      <c r="AN41" s="4255"/>
      <c r="AO41" s="24" t="s">
        <v>80</v>
      </c>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189" t="s">
        <v>319</v>
      </c>
      <c r="BU41" s="79" t="s">
        <v>62</v>
      </c>
      <c r="BV41" s="41"/>
      <c r="BW41" s="41"/>
      <c r="BX41" s="24"/>
      <c r="BY41" s="41"/>
      <c r="BZ41" s="24"/>
      <c r="CA41" s="24"/>
      <c r="CB41" s="5340">
        <f>VLOOKUP($CN$3,'R3_raw'!$F$15:$ALF$115,MATCH(G40,'R3_raw'!$F$13:$ALF$13,0),FALSE)</f>
        <v>21.212121212121211</v>
      </c>
      <c r="CC41" s="5340"/>
      <c r="CD41" s="24" t="s">
        <v>80</v>
      </c>
      <c r="CE41" s="4414">
        <f>VLOOKUP($CN$3,'R3_raw'!$F$15:$ALF$115,MATCH(H40,'R3_raw'!$F$13:$ALF$13,0),FALSE)</f>
        <v>528</v>
      </c>
      <c r="CF41" s="4414"/>
      <c r="CG41" s="4414"/>
      <c r="CH41" s="4347">
        <f>VLOOKUP($CN$3,'R3_raw'!$F$15:$ALF$115,MATCH(I40,'R3_raw'!$F$13:$ALF$13,0),FALSE)</f>
        <v>47</v>
      </c>
      <c r="CI41" s="4347"/>
      <c r="CJ41" s="24" t="s">
        <v>76</v>
      </c>
      <c r="CK41" s="27" t="str">
        <f>IF(CH41&lt;=15,"★","")</f>
        <v/>
      </c>
      <c r="CL41" s="5340">
        <f>VLOOKUP("長野県",'R3_raw'!$F$15:$ALF$115,MATCH(G40,'R3_raw'!$F$13:$ALF$13,0),FALSE)</f>
        <v>20.560603727090712</v>
      </c>
      <c r="CM41" s="5340"/>
      <c r="CN41" s="42" t="s">
        <v>14</v>
      </c>
      <c r="CO41" s="24"/>
      <c r="CP41" s="24"/>
      <c r="CQ41" s="24"/>
      <c r="CR41" s="24"/>
      <c r="CS41" s="24"/>
      <c r="CT41" s="24"/>
      <c r="CU41" s="63"/>
    </row>
    <row r="42" spans="1:101" ht="18.75" customHeight="1" x14ac:dyDescent="0.2">
      <c r="A42" s="54"/>
      <c r="B42" s="54"/>
      <c r="C42" s="54"/>
      <c r="D42" s="55"/>
      <c r="E42" s="55"/>
      <c r="F42" s="55"/>
      <c r="G42" s="56"/>
      <c r="H42" s="56"/>
      <c r="I42" s="56"/>
      <c r="K42" s="7" t="s">
        <v>0</v>
      </c>
      <c r="M42" s="5361"/>
      <c r="N42" s="65"/>
      <c r="O42" s="24"/>
      <c r="P42" s="24"/>
      <c r="Q42" s="24"/>
      <c r="R42" s="24"/>
      <c r="S42" s="24"/>
      <c r="T42" s="24"/>
      <c r="U42" s="24"/>
      <c r="V42" s="24"/>
      <c r="W42" s="24"/>
      <c r="X42" s="24"/>
      <c r="Y42" s="24"/>
      <c r="Z42" s="24"/>
      <c r="AA42" s="24"/>
      <c r="AB42" s="24"/>
      <c r="AC42" s="454"/>
      <c r="AD42" s="454"/>
      <c r="AE42" s="24"/>
      <c r="AF42" s="24"/>
      <c r="AG42" s="24"/>
      <c r="AH42" s="24"/>
      <c r="AI42" s="24"/>
      <c r="AJ42" s="24"/>
      <c r="AK42" s="24"/>
      <c r="AL42" s="24"/>
      <c r="AM42" s="24"/>
      <c r="AN42" s="24"/>
      <c r="AO42" s="24"/>
      <c r="CE42" s="7"/>
    </row>
    <row r="43" spans="1:101" ht="18.75" customHeight="1" x14ac:dyDescent="0.2">
      <c r="A43" s="54"/>
      <c r="B43" s="54"/>
      <c r="C43" s="54"/>
      <c r="D43" s="55"/>
      <c r="E43" s="55"/>
      <c r="F43" s="55"/>
      <c r="G43" s="56"/>
      <c r="H43" s="56"/>
      <c r="I43" s="56"/>
      <c r="K43" s="7" t="s">
        <v>0</v>
      </c>
      <c r="M43" s="5361"/>
      <c r="N43" s="30" t="s">
        <v>322</v>
      </c>
      <c r="O43" s="31"/>
      <c r="P43" s="31"/>
      <c r="Q43" s="31"/>
      <c r="R43" s="31"/>
      <c r="S43" s="31"/>
      <c r="T43" s="31"/>
      <c r="U43" s="31"/>
      <c r="V43" s="31"/>
      <c r="W43" s="31"/>
      <c r="X43" s="31"/>
      <c r="Y43" s="31"/>
      <c r="Z43" s="31"/>
      <c r="AA43" s="31"/>
      <c r="AB43" s="31"/>
      <c r="AC43" s="495"/>
      <c r="AD43" s="495"/>
      <c r="AE43" s="31"/>
      <c r="AF43" s="31"/>
      <c r="AG43" s="31"/>
      <c r="AH43" s="31"/>
      <c r="AI43" s="31"/>
      <c r="AJ43" s="31"/>
      <c r="AK43" s="31"/>
      <c r="AL43" s="31"/>
      <c r="AM43" s="31"/>
      <c r="AN43" s="31"/>
      <c r="AO43" s="31"/>
      <c r="CE43" s="7"/>
    </row>
    <row r="44" spans="1:101" x14ac:dyDescent="0.2">
      <c r="A44" s="54"/>
      <c r="B44" s="54"/>
      <c r="C44" s="54"/>
      <c r="D44" s="55"/>
      <c r="E44" s="55"/>
      <c r="F44" s="55"/>
      <c r="G44" s="56"/>
      <c r="H44" s="56"/>
      <c r="I44" s="56"/>
      <c r="K44" s="7" t="s">
        <v>0</v>
      </c>
      <c r="M44" s="5361"/>
      <c r="N44" s="37" t="s">
        <v>207</v>
      </c>
      <c r="O44" s="38"/>
      <c r="P44" s="38"/>
      <c r="Q44" s="38"/>
      <c r="R44" s="38"/>
      <c r="S44" s="38"/>
      <c r="T44" s="38"/>
      <c r="U44" s="38"/>
      <c r="V44" s="38"/>
      <c r="W44" s="38"/>
      <c r="X44" s="38"/>
      <c r="Y44" s="93"/>
      <c r="Z44" s="38"/>
      <c r="AA44" s="38"/>
      <c r="AB44" s="38"/>
      <c r="AC44" s="460"/>
      <c r="AD44" s="460"/>
      <c r="AE44" s="38"/>
      <c r="AF44" s="38"/>
      <c r="AG44" s="38" t="s">
        <v>78</v>
      </c>
      <c r="AH44" s="38"/>
      <c r="AI44" s="38" t="s">
        <v>73</v>
      </c>
      <c r="AJ44" s="38"/>
      <c r="AK44" s="38"/>
      <c r="AL44" s="38"/>
      <c r="AM44" s="38" t="s">
        <v>79</v>
      </c>
      <c r="AN44" s="38"/>
      <c r="AO44" s="38"/>
      <c r="CE44" s="7"/>
    </row>
    <row r="45" spans="1:101" ht="18.75" customHeight="1" x14ac:dyDescent="0.2">
      <c r="A45" s="54" t="s">
        <v>1127</v>
      </c>
      <c r="B45" s="54" t="s">
        <v>2052</v>
      </c>
      <c r="C45" s="54" t="s">
        <v>1128</v>
      </c>
      <c r="D45" s="55"/>
      <c r="E45" s="55"/>
      <c r="F45" s="55"/>
      <c r="G45" s="56"/>
      <c r="H45" s="56"/>
      <c r="I45" s="56"/>
      <c r="K45" s="7" t="s">
        <v>0</v>
      </c>
      <c r="M45" s="5361"/>
      <c r="N45" s="65" t="s">
        <v>319</v>
      </c>
      <c r="O45" s="96" t="s">
        <v>75</v>
      </c>
      <c r="P45" s="26"/>
      <c r="Q45" s="26"/>
      <c r="R45" s="24"/>
      <c r="S45" s="24"/>
      <c r="T45" s="24"/>
      <c r="U45" s="24"/>
      <c r="V45" s="26"/>
      <c r="W45" s="26"/>
      <c r="X45" s="24"/>
      <c r="Y45" s="24"/>
      <c r="Z45" s="24"/>
      <c r="AA45" s="68"/>
      <c r="AB45" s="68"/>
      <c r="AC45" s="5344">
        <f>VLOOKUP($CN$3,'R3_raw'!$F$15:$ALF$115,MATCH(A45,'R3_raw'!$F$13:$ALF$13,0),FALSE)</f>
        <v>63.201320132013208</v>
      </c>
      <c r="AD45" s="5344"/>
      <c r="AE45" s="24" t="s">
        <v>80</v>
      </c>
      <c r="AF45" s="24"/>
      <c r="AG45" s="4414">
        <f>VLOOKUP($CN$3,'R3_raw'!$F$15:$ALF$115,MATCH(B45,'R3_raw'!$F$13:$ALF$13,0),FALSE)</f>
        <v>606</v>
      </c>
      <c r="AH45" s="4414"/>
      <c r="AI45" s="4347">
        <f>VLOOKUP($CN$3,'R3_raw'!$F$15:$ALF$115,MATCH(C45,'R3_raw'!$F$13:$ALF$13,0),FALSE)</f>
        <v>62</v>
      </c>
      <c r="AJ45" s="4347"/>
      <c r="AK45" s="24" t="s">
        <v>76</v>
      </c>
      <c r="AL45" s="27" t="str">
        <f>IF(AI45&lt;=15,"★","")</f>
        <v/>
      </c>
      <c r="AM45" s="4255">
        <f>VLOOKUP("長野県",'R3_raw'!$F$15:$ALF$115,MATCH(A45,'R3_raw'!$F$13:$ALF$13,0),FALSE)</f>
        <v>66.108821797998488</v>
      </c>
      <c r="AN45" s="4255"/>
      <c r="AO45" s="24" t="s">
        <v>80</v>
      </c>
      <c r="CE45" s="7"/>
    </row>
    <row r="46" spans="1:101" ht="18.75" customHeight="1" x14ac:dyDescent="0.2">
      <c r="A46" s="54" t="s">
        <v>1130</v>
      </c>
      <c r="B46" s="54" t="s">
        <v>2053</v>
      </c>
      <c r="C46" s="54" t="s">
        <v>1131</v>
      </c>
      <c r="D46" s="55"/>
      <c r="E46" s="55"/>
      <c r="F46" s="55"/>
      <c r="G46" s="56"/>
      <c r="H46" s="56"/>
      <c r="I46" s="56"/>
      <c r="K46" s="7" t="s">
        <v>0</v>
      </c>
      <c r="M46" s="5361"/>
      <c r="N46" s="65" t="s">
        <v>319</v>
      </c>
      <c r="O46" s="96" t="s">
        <v>197</v>
      </c>
      <c r="P46" s="24"/>
      <c r="Q46" s="24"/>
      <c r="R46" s="24"/>
      <c r="S46" s="24"/>
      <c r="T46" s="24"/>
      <c r="U46" s="24"/>
      <c r="V46" s="24"/>
      <c r="W46" s="24"/>
      <c r="X46" s="24"/>
      <c r="Y46" s="24"/>
      <c r="Z46" s="24"/>
      <c r="AA46" s="24"/>
      <c r="AB46" s="24"/>
      <c r="AC46" s="5344">
        <f>VLOOKUP($CN$3,'R3_raw'!$F$15:$ALF$115,MATCH(A46,'R3_raw'!$F$13:$ALF$13,0),FALSE)</f>
        <v>46.822033898305079</v>
      </c>
      <c r="AD46" s="5344"/>
      <c r="AE46" s="24" t="s">
        <v>80</v>
      </c>
      <c r="AF46" s="24"/>
      <c r="AG46" s="4414">
        <f>VLOOKUP($CN$3,'R3_raw'!$F$15:$ALF$115,MATCH(B46,'R3_raw'!$F$13:$ALF$13,0),FALSE)</f>
        <v>944</v>
      </c>
      <c r="AH46" s="4414"/>
      <c r="AI46" s="4347">
        <f>VLOOKUP($CN$3,'R3_raw'!$F$15:$ALF$115,MATCH(C46,'R3_raw'!$F$13:$ALF$13,0),FALSE)</f>
        <v>40</v>
      </c>
      <c r="AJ46" s="4347"/>
      <c r="AK46" s="24" t="s">
        <v>76</v>
      </c>
      <c r="AL46" s="27" t="str">
        <f>IF(AI46&lt;=15,"★","")</f>
        <v/>
      </c>
      <c r="AM46" s="4255">
        <f>VLOOKUP("長野県",'R3_raw'!$F$15:$ALF$115,MATCH(A46,'R3_raw'!$F$13:$ALF$13,0),FALSE)</f>
        <v>46.121682737434931</v>
      </c>
      <c r="AN46" s="4255"/>
      <c r="AO46" s="24" t="s">
        <v>80</v>
      </c>
      <c r="CE46" s="7"/>
    </row>
    <row r="47" spans="1:101" ht="18.75" customHeight="1" x14ac:dyDescent="0.2">
      <c r="A47" s="54"/>
      <c r="B47" s="54"/>
      <c r="C47" s="54"/>
      <c r="D47" s="55"/>
      <c r="E47" s="55"/>
      <c r="F47" s="55"/>
      <c r="G47" s="56"/>
      <c r="H47" s="56"/>
      <c r="I47" s="56"/>
      <c r="K47" s="7" t="s">
        <v>0</v>
      </c>
      <c r="M47" s="5361"/>
      <c r="N47" s="62" t="s">
        <v>212</v>
      </c>
      <c r="O47" s="24"/>
      <c r="P47" s="24"/>
      <c r="Q47" s="24"/>
      <c r="R47" s="24"/>
      <c r="S47" s="24"/>
      <c r="T47" s="24"/>
      <c r="U47" s="24"/>
      <c r="V47" s="24"/>
      <c r="W47" s="24"/>
      <c r="X47" s="24"/>
      <c r="Y47" s="27"/>
      <c r="Z47" s="24"/>
      <c r="AA47" s="24"/>
      <c r="AB47" s="24"/>
      <c r="AC47" s="454"/>
      <c r="AD47" s="454"/>
      <c r="AE47" s="24"/>
      <c r="AF47" s="24"/>
      <c r="AG47" s="24"/>
      <c r="AH47" s="24"/>
      <c r="AI47" s="24"/>
      <c r="AJ47" s="24"/>
      <c r="AK47" s="24"/>
      <c r="AL47" s="24"/>
      <c r="AM47" s="24"/>
      <c r="AN47" s="24"/>
      <c r="AO47" s="24"/>
      <c r="CE47" s="7"/>
      <c r="CV47" s="49"/>
    </row>
    <row r="48" spans="1:101" ht="18.75" customHeight="1" x14ac:dyDescent="0.2">
      <c r="A48" s="54"/>
      <c r="B48" s="54"/>
      <c r="C48" s="54"/>
      <c r="D48" s="55"/>
      <c r="E48" s="55"/>
      <c r="F48" s="55"/>
      <c r="G48" s="56"/>
      <c r="H48" s="56"/>
      <c r="I48" s="56"/>
      <c r="K48" s="7" t="s">
        <v>0</v>
      </c>
      <c r="M48" s="5361"/>
      <c r="N48" s="65"/>
      <c r="O48" s="26" t="s">
        <v>178</v>
      </c>
      <c r="P48" s="26"/>
      <c r="Q48" s="26"/>
      <c r="R48" s="26"/>
      <c r="S48" s="26"/>
      <c r="T48" s="26"/>
      <c r="U48" s="26"/>
      <c r="V48" s="26"/>
      <c r="W48" s="26"/>
      <c r="X48" s="26"/>
      <c r="Y48" s="26"/>
      <c r="Z48" s="26"/>
      <c r="AA48" s="26"/>
      <c r="AB48" s="24"/>
      <c r="AC48" s="454"/>
      <c r="AD48" s="454"/>
      <c r="AE48" s="24"/>
      <c r="AF48" s="24"/>
      <c r="AG48" s="24" t="s">
        <v>78</v>
      </c>
      <c r="AH48" s="24"/>
      <c r="AI48" s="24" t="s">
        <v>73</v>
      </c>
      <c r="AJ48" s="24"/>
      <c r="AK48" s="24"/>
      <c r="AL48" s="24"/>
      <c r="AM48" s="24" t="s">
        <v>79</v>
      </c>
      <c r="AN48" s="24"/>
      <c r="AO48" s="24"/>
      <c r="CE48" s="7"/>
    </row>
    <row r="49" spans="1:99" ht="18.75" customHeight="1" x14ac:dyDescent="0.2">
      <c r="A49" s="54" t="s">
        <v>2341</v>
      </c>
      <c r="B49" s="54" t="s">
        <v>2342</v>
      </c>
      <c r="C49" s="54" t="s">
        <v>2056</v>
      </c>
      <c r="D49" s="55"/>
      <c r="E49" s="55"/>
      <c r="F49" s="55"/>
      <c r="G49" s="56"/>
      <c r="H49" s="56"/>
      <c r="I49" s="56"/>
      <c r="K49" s="7" t="s">
        <v>0</v>
      </c>
      <c r="M49" s="5361"/>
      <c r="N49" s="62" t="s">
        <v>324</v>
      </c>
      <c r="O49" s="24" t="s">
        <v>209</v>
      </c>
      <c r="P49" s="26"/>
      <c r="Q49" s="26"/>
      <c r="R49" s="26"/>
      <c r="S49" s="26"/>
      <c r="T49" s="26"/>
      <c r="U49" s="26"/>
      <c r="V49" s="26"/>
      <c r="W49" s="26"/>
      <c r="X49" s="26"/>
      <c r="Y49" s="26"/>
      <c r="Z49" s="26"/>
      <c r="AA49" s="26"/>
      <c r="AB49" s="24"/>
      <c r="AC49" s="5344">
        <f>VLOOKUP($CN$3,'R3_raw'!$F$15:$ALF$115,MATCH(A49,'R3_raw'!$F$13:$ALF$13,0),FALSE)</f>
        <v>68.288288288288285</v>
      </c>
      <c r="AD49" s="5344"/>
      <c r="AE49" s="24" t="s">
        <v>80</v>
      </c>
      <c r="AF49" s="24"/>
      <c r="AG49" s="4414">
        <f>VLOOKUP($CN$3,'R3_raw'!$F$15:$ALF$115,MATCH(B49,'R3_raw'!$F$13:$ALF$13,0),FALSE)</f>
        <v>555</v>
      </c>
      <c r="AH49" s="4414"/>
      <c r="AI49" s="4905">
        <f>VLOOKUP($CN$3,'R3_raw'!$F$15:$ALF$115,MATCH(C49,'R3_raw'!$F$13:$ALF$13,0),FALSE)</f>
        <v>33</v>
      </c>
      <c r="AJ49" s="4905"/>
      <c r="AK49" s="24" t="s">
        <v>76</v>
      </c>
      <c r="AL49" s="27" t="str">
        <f>IF(AI49&lt;=15,"★","")</f>
        <v/>
      </c>
      <c r="AM49" s="4255">
        <f>VLOOKUP("長野県",'R3_raw'!$F$15:$ALF$115,MATCH(A49,'R3_raw'!$F$13:$ALF$13,0),FALSE)</f>
        <v>67.562116072247179</v>
      </c>
      <c r="AN49" s="4255"/>
      <c r="AO49" s="42" t="s">
        <v>80</v>
      </c>
      <c r="CE49" s="7"/>
    </row>
    <row r="50" spans="1:99" ht="18.75" customHeight="1" x14ac:dyDescent="0.2">
      <c r="A50" s="54"/>
      <c r="B50" s="54"/>
      <c r="C50" s="54"/>
      <c r="D50" s="55"/>
      <c r="E50" s="55"/>
      <c r="F50" s="55"/>
      <c r="G50" s="56"/>
      <c r="H50" s="56"/>
      <c r="I50" s="56"/>
      <c r="K50" s="7" t="s">
        <v>0</v>
      </c>
      <c r="M50" s="5361"/>
      <c r="N50" s="65"/>
      <c r="O50" s="26" t="s">
        <v>185</v>
      </c>
      <c r="P50" s="24"/>
      <c r="Q50" s="24"/>
      <c r="R50" s="24"/>
      <c r="S50" s="24"/>
      <c r="T50" s="24"/>
      <c r="U50" s="24"/>
      <c r="V50" s="24"/>
      <c r="W50" s="24"/>
      <c r="X50" s="24"/>
      <c r="Y50" s="27"/>
      <c r="Z50" s="24"/>
      <c r="AA50" s="24"/>
      <c r="AB50" s="24"/>
      <c r="AC50" s="489"/>
      <c r="AD50" s="489"/>
      <c r="AE50" s="24"/>
      <c r="AF50" s="24"/>
      <c r="AG50" s="24"/>
      <c r="AH50" s="24"/>
      <c r="AI50" s="24"/>
      <c r="AJ50" s="24"/>
      <c r="AK50" s="24"/>
      <c r="AL50" s="24"/>
      <c r="AM50" s="24"/>
      <c r="AN50" s="24"/>
      <c r="AO50" s="24" t="s">
        <v>80</v>
      </c>
      <c r="CE50" s="7"/>
    </row>
    <row r="51" spans="1:99" ht="18.75" customHeight="1" thickBot="1" x14ac:dyDescent="0.25">
      <c r="A51" s="54" t="s">
        <v>2055</v>
      </c>
      <c r="B51" s="54" t="s">
        <v>2343</v>
      </c>
      <c r="C51" s="54" t="s">
        <v>1942</v>
      </c>
      <c r="D51" s="55"/>
      <c r="E51" s="55"/>
      <c r="F51" s="55"/>
      <c r="G51" s="56"/>
      <c r="H51" s="56"/>
      <c r="I51" s="56"/>
      <c r="K51" s="7" t="s">
        <v>0</v>
      </c>
      <c r="M51" s="5362"/>
      <c r="N51" s="99" t="s">
        <v>325</v>
      </c>
      <c r="O51" s="101" t="s">
        <v>209</v>
      </c>
      <c r="P51" s="100"/>
      <c r="Q51" s="100"/>
      <c r="R51" s="100"/>
      <c r="S51" s="100"/>
      <c r="T51" s="100"/>
      <c r="U51" s="100"/>
      <c r="V51" s="100"/>
      <c r="W51" s="100"/>
      <c r="X51" s="100"/>
      <c r="Y51" s="100"/>
      <c r="Z51" s="100"/>
      <c r="AA51" s="100"/>
      <c r="AB51" s="101"/>
      <c r="AC51" s="5349">
        <f>VLOOKUP($CN$3,'R3_raw'!$F$15:$ALF$115,MATCH(A51,'R3_raw'!$F$13:$ALF$13,0),FALSE)</f>
        <v>25.819265143992055</v>
      </c>
      <c r="AD51" s="5349"/>
      <c r="AE51" s="101" t="s">
        <v>80</v>
      </c>
      <c r="AF51" s="101"/>
      <c r="AG51" s="5350">
        <f>VLOOKUP($CN$3,'R3_raw'!$F$15:$ALF$115,MATCH(B51,'R3_raw'!$F$13:$ALF$13,0),FALSE)</f>
        <v>1007</v>
      </c>
      <c r="AH51" s="5350"/>
      <c r="AI51" s="5351">
        <f>VLOOKUP($CN$3,'R3_raw'!$F$15:$ALF$115,MATCH(C51,'R3_raw'!$F$13:$ALF$13,0),FALSE)</f>
        <v>24</v>
      </c>
      <c r="AJ51" s="5351"/>
      <c r="AK51" s="101" t="s">
        <v>76</v>
      </c>
      <c r="AL51" s="102" t="str">
        <f>IF(AI51&lt;=15,"★","")</f>
        <v/>
      </c>
      <c r="AM51" s="5352">
        <f>VLOOKUP("長野県",'R3_raw'!$F$15:$ALF$115,MATCH(A51,'R3_raw'!$F$13:$ALF$13,0),FALSE)</f>
        <v>24.762883338602592</v>
      </c>
      <c r="AN51" s="5352"/>
      <c r="AO51" s="287" t="s">
        <v>80</v>
      </c>
      <c r="AP51" s="395"/>
      <c r="AQ51" s="395"/>
      <c r="AR51" s="395"/>
      <c r="AS51" s="395"/>
      <c r="AT51" s="395"/>
      <c r="AU51" s="395"/>
      <c r="AV51" s="395"/>
      <c r="AW51" s="395"/>
      <c r="AX51" s="395"/>
      <c r="AY51" s="395"/>
      <c r="AZ51" s="395"/>
      <c r="BA51" s="395"/>
      <c r="BB51" s="395"/>
      <c r="BC51" s="395"/>
      <c r="BD51" s="395"/>
      <c r="BE51" s="395"/>
      <c r="BF51" s="395"/>
      <c r="BG51" s="395"/>
      <c r="BH51" s="395"/>
      <c r="BI51" s="395"/>
      <c r="BJ51" s="395"/>
      <c r="BK51" s="395"/>
      <c r="BL51" s="395"/>
      <c r="BM51" s="395"/>
      <c r="BN51" s="395"/>
      <c r="BO51" s="395"/>
      <c r="BP51" s="395"/>
      <c r="BQ51" s="395"/>
      <c r="BR51" s="395"/>
      <c r="BS51" s="395"/>
      <c r="BT51" s="395"/>
      <c r="BU51" s="395"/>
      <c r="BV51" s="395"/>
      <c r="BW51" s="395"/>
      <c r="BX51" s="395"/>
      <c r="BY51" s="395"/>
      <c r="BZ51" s="395"/>
      <c r="CA51" s="395"/>
      <c r="CB51" s="395"/>
      <c r="CC51" s="395"/>
      <c r="CD51" s="395"/>
      <c r="CE51" s="395"/>
      <c r="CF51" s="395"/>
      <c r="CG51" s="395"/>
      <c r="CH51" s="395"/>
      <c r="CI51" s="395"/>
      <c r="CJ51" s="395"/>
      <c r="CK51" s="395"/>
      <c r="CL51" s="395"/>
      <c r="CM51" s="395"/>
      <c r="CN51" s="395"/>
      <c r="CO51" s="395"/>
      <c r="CP51" s="395"/>
      <c r="CQ51" s="395"/>
      <c r="CR51" s="395"/>
      <c r="CS51" s="395"/>
      <c r="CT51" s="395"/>
      <c r="CU51" s="395"/>
    </row>
    <row r="52" spans="1:99" ht="18.75" customHeight="1" x14ac:dyDescent="0.2">
      <c r="A52" s="10"/>
      <c r="B52" s="10"/>
      <c r="C52" s="10"/>
      <c r="D52" s="10"/>
      <c r="E52" s="10"/>
      <c r="F52" s="10"/>
      <c r="BS52" s="49"/>
    </row>
    <row r="53" spans="1:99" ht="18.75" customHeight="1" x14ac:dyDescent="0.2">
      <c r="A53" s="10"/>
      <c r="B53" s="10"/>
      <c r="C53" s="10"/>
      <c r="D53" s="10"/>
      <c r="E53" s="10"/>
      <c r="F53" s="10"/>
      <c r="BS53" s="49"/>
      <c r="CE53" s="7"/>
    </row>
    <row r="54" spans="1:99" ht="18.75" customHeight="1" x14ac:dyDescent="0.2">
      <c r="A54" s="10"/>
      <c r="B54" s="10"/>
      <c r="C54" s="10"/>
      <c r="D54" s="10"/>
      <c r="E54" s="10"/>
      <c r="F54" s="10"/>
      <c r="CE54" s="7"/>
    </row>
    <row r="55" spans="1:99" ht="18.75" customHeight="1" x14ac:dyDescent="0.2">
      <c r="A55" s="10"/>
      <c r="B55" s="10"/>
      <c r="C55" s="10"/>
      <c r="D55" s="10"/>
      <c r="E55" s="10"/>
      <c r="F55" s="10"/>
      <c r="CE55" s="7"/>
    </row>
    <row r="56" spans="1:99" ht="18.75" customHeight="1" x14ac:dyDescent="0.2">
      <c r="A56" s="10"/>
      <c r="B56" s="10"/>
      <c r="C56" s="10"/>
      <c r="D56" s="10"/>
      <c r="E56" s="10"/>
      <c r="F56" s="10"/>
      <c r="CE56" s="7"/>
    </row>
    <row r="57" spans="1:99" ht="18.75" customHeight="1" x14ac:dyDescent="0.2">
      <c r="CE57" s="7"/>
    </row>
    <row r="58" spans="1:99" ht="18.75" customHeight="1" x14ac:dyDescent="0.2">
      <c r="CE58" s="7"/>
    </row>
    <row r="59" spans="1:99" ht="18.75" customHeight="1" x14ac:dyDescent="0.2">
      <c r="CE59" s="7"/>
    </row>
    <row r="60" spans="1:99" ht="18.75" customHeight="1" x14ac:dyDescent="0.2">
      <c r="BP60" s="104"/>
    </row>
    <row r="61" spans="1:99" ht="18.75" customHeight="1" x14ac:dyDescent="0.2"/>
    <row r="62" spans="1:99" ht="18.75" customHeight="1" x14ac:dyDescent="0.2">
      <c r="CE62" s="7"/>
    </row>
    <row r="63" spans="1:99" ht="18.75" customHeight="1" x14ac:dyDescent="0.2">
      <c r="CE63" s="7"/>
    </row>
    <row r="64" spans="1:99" ht="18.75" customHeight="1" x14ac:dyDescent="0.2">
      <c r="BR64" s="49"/>
      <c r="BS64" s="49"/>
      <c r="BT64" s="49"/>
      <c r="BU64" s="49"/>
      <c r="BV64" s="49"/>
      <c r="BW64" s="49"/>
      <c r="BX64" s="49"/>
      <c r="BY64" s="49"/>
      <c r="BZ64" s="49"/>
      <c r="CA64" s="49"/>
      <c r="CB64" s="49"/>
      <c r="CC64" s="49"/>
      <c r="CD64" s="49"/>
      <c r="CE64" s="49"/>
      <c r="CF64" s="49"/>
      <c r="CG64" s="49"/>
    </row>
    <row r="65" spans="17:85" ht="18.75" customHeight="1" x14ac:dyDescent="0.2">
      <c r="BR65" s="49"/>
      <c r="BS65" s="49"/>
      <c r="BT65" s="49"/>
      <c r="BU65" s="49"/>
      <c r="BV65" s="49"/>
      <c r="BW65" s="49"/>
      <c r="BX65" s="49"/>
      <c r="BY65" s="49"/>
      <c r="BZ65" s="49"/>
      <c r="CA65" s="49"/>
      <c r="CB65" s="49"/>
      <c r="CC65" s="49"/>
      <c r="CD65" s="49"/>
      <c r="CE65" s="49"/>
      <c r="CF65" s="49"/>
      <c r="CG65" s="49"/>
    </row>
    <row r="66" spans="17:85" ht="18.75" customHeight="1" x14ac:dyDescent="0.2">
      <c r="BR66" s="49"/>
      <c r="BS66" s="49"/>
      <c r="BT66" s="49"/>
      <c r="BU66" s="49"/>
      <c r="BV66" s="49"/>
      <c r="BW66" s="49"/>
      <c r="BX66" s="49"/>
      <c r="BY66" s="49"/>
      <c r="BZ66" s="49"/>
      <c r="CA66" s="49"/>
      <c r="CB66" s="49"/>
      <c r="CC66" s="49"/>
      <c r="CD66" s="49"/>
      <c r="CE66" s="49"/>
      <c r="CF66" s="49"/>
      <c r="CG66" s="49"/>
    </row>
    <row r="67" spans="17:85" ht="18.75" customHeight="1" x14ac:dyDescent="0.2">
      <c r="BR67" s="49"/>
      <c r="BS67" s="49"/>
      <c r="BT67" s="49"/>
      <c r="BU67" s="49"/>
      <c r="BV67" s="49"/>
      <c r="BW67" s="49"/>
      <c r="BX67" s="49"/>
      <c r="BY67" s="49"/>
      <c r="BZ67" s="49"/>
      <c r="CA67" s="49"/>
      <c r="CB67" s="49"/>
      <c r="CC67" s="49"/>
      <c r="CD67" s="49"/>
      <c r="CE67" s="49"/>
      <c r="CF67" s="49"/>
      <c r="CG67" s="49"/>
    </row>
    <row r="68" spans="17:85" ht="18.75" customHeight="1" x14ac:dyDescent="0.2">
      <c r="BX68" s="49"/>
      <c r="BY68" s="49"/>
      <c r="BZ68" s="49"/>
      <c r="CA68" s="49"/>
      <c r="CB68" s="49"/>
      <c r="CC68" s="49"/>
      <c r="CD68" s="49"/>
      <c r="CE68" s="49"/>
      <c r="CF68" s="49"/>
      <c r="CG68" s="49"/>
    </row>
    <row r="69" spans="17:85" ht="18.75" customHeight="1" x14ac:dyDescent="0.2">
      <c r="BX69" s="49"/>
      <c r="BY69" s="49"/>
      <c r="BZ69" s="49"/>
      <c r="CA69" s="49"/>
      <c r="CB69" s="49"/>
      <c r="CC69" s="49"/>
      <c r="CD69" s="49"/>
      <c r="CE69" s="49"/>
      <c r="CF69" s="49"/>
      <c r="CG69" s="49"/>
    </row>
    <row r="70" spans="17:85" ht="18.75" customHeight="1" x14ac:dyDescent="0.2">
      <c r="BX70" s="49"/>
      <c r="BY70" s="49"/>
      <c r="BZ70" s="49"/>
      <c r="CA70" s="49"/>
      <c r="CB70" s="49"/>
      <c r="CC70" s="49"/>
      <c r="CD70" s="49"/>
      <c r="CE70" s="49"/>
      <c r="CF70" s="49"/>
      <c r="CG70" s="49"/>
    </row>
    <row r="71" spans="17:85" ht="18.75" customHeight="1" x14ac:dyDescent="0.2">
      <c r="Q71" s="105"/>
      <c r="R71" s="105"/>
      <c r="BX71" s="49"/>
      <c r="BY71" s="49"/>
      <c r="BZ71" s="49"/>
      <c r="CA71" s="49"/>
      <c r="CB71" s="49"/>
      <c r="CC71" s="49"/>
      <c r="CD71" s="49"/>
      <c r="CE71" s="49"/>
      <c r="CF71" s="49"/>
      <c r="CG71" s="49"/>
    </row>
    <row r="72" spans="17:85" ht="18.75" customHeight="1" x14ac:dyDescent="0.2">
      <c r="S72" s="106"/>
      <c r="T72" s="106"/>
      <c r="U72" s="106"/>
      <c r="X72" s="106"/>
      <c r="AE72" s="105"/>
      <c r="AF72" s="106"/>
      <c r="BX72" s="49"/>
      <c r="BY72" s="49"/>
      <c r="BZ72" s="49"/>
      <c r="CA72" s="49"/>
      <c r="CB72" s="49"/>
      <c r="CC72" s="49"/>
      <c r="CD72" s="49"/>
      <c r="CE72" s="49"/>
      <c r="CF72" s="49"/>
      <c r="CG72" s="49"/>
    </row>
    <row r="73" spans="17:85" ht="18.75" customHeight="1" x14ac:dyDescent="0.2">
      <c r="AE73" s="105"/>
      <c r="BX73" s="49"/>
      <c r="BY73" s="49"/>
      <c r="BZ73" s="49"/>
      <c r="CA73" s="49"/>
      <c r="CB73" s="49"/>
      <c r="CC73" s="49"/>
      <c r="CD73" s="49"/>
      <c r="CE73" s="49"/>
      <c r="CF73" s="49"/>
      <c r="CG73" s="49"/>
    </row>
  </sheetData>
  <mergeCells count="184">
    <mergeCell ref="CU32:CU33"/>
    <mergeCell ref="CN3:CU3"/>
    <mergeCell ref="AC14:AD14"/>
    <mergeCell ref="AC15:AD15"/>
    <mergeCell ref="AI14:AJ14"/>
    <mergeCell ref="AI15:AJ15"/>
    <mergeCell ref="AM14:AN14"/>
    <mergeCell ref="AM15:AN15"/>
    <mergeCell ref="BI6:BK6"/>
    <mergeCell ref="BL6:BM6"/>
    <mergeCell ref="BP6:BQ6"/>
    <mergeCell ref="BE6:BG6"/>
    <mergeCell ref="BE10:BG10"/>
    <mergeCell ref="BI10:BK10"/>
    <mergeCell ref="BL10:BM10"/>
    <mergeCell ref="BP10:BQ10"/>
    <mergeCell ref="CI14:CJ14"/>
    <mergeCell ref="BE8:BG8"/>
    <mergeCell ref="CO16:CP16"/>
    <mergeCell ref="CS16:CT16"/>
    <mergeCell ref="BE7:BG7"/>
    <mergeCell ref="BI7:BK7"/>
    <mergeCell ref="BL7:BM7"/>
    <mergeCell ref="BP7:BQ7"/>
    <mergeCell ref="M4:M16"/>
    <mergeCell ref="AQ18:BR19"/>
    <mergeCell ref="M18:M51"/>
    <mergeCell ref="CH32:CH33"/>
    <mergeCell ref="CI32:CJ33"/>
    <mergeCell ref="CK32:CK33"/>
    <mergeCell ref="CL32:CN33"/>
    <mergeCell ref="CO32:CP33"/>
    <mergeCell ref="CQ32:CQ33"/>
    <mergeCell ref="BE9:BG9"/>
    <mergeCell ref="AC21:AD21"/>
    <mergeCell ref="AG21:AH21"/>
    <mergeCell ref="AI21:AJ21"/>
    <mergeCell ref="AM21:AN21"/>
    <mergeCell ref="AC22:AD22"/>
    <mergeCell ref="AG22:AH22"/>
    <mergeCell ref="AI22:AJ22"/>
    <mergeCell ref="AM22:AN22"/>
    <mergeCell ref="AC20:AD20"/>
    <mergeCell ref="AG20:AH20"/>
    <mergeCell ref="AI20:AJ20"/>
    <mergeCell ref="AM20:AN20"/>
    <mergeCell ref="AC25:AD25"/>
    <mergeCell ref="AG25:AH25"/>
    <mergeCell ref="CI16:CJ16"/>
    <mergeCell ref="CI24:CJ24"/>
    <mergeCell ref="CL24:CN24"/>
    <mergeCell ref="CO24:CP24"/>
    <mergeCell ref="CS24:CT24"/>
    <mergeCell ref="CI26:CJ26"/>
    <mergeCell ref="CL26:CN26"/>
    <mergeCell ref="CO26:CP26"/>
    <mergeCell ref="CS26:CT26"/>
    <mergeCell ref="CI21:CJ21"/>
    <mergeCell ref="CO21:CP21"/>
    <mergeCell ref="CS21:CT21"/>
    <mergeCell ref="CL21:CN21"/>
    <mergeCell ref="CL22:CN22"/>
    <mergeCell ref="CI22:CJ22"/>
    <mergeCell ref="CO22:CP22"/>
    <mergeCell ref="CS22:CT22"/>
    <mergeCell ref="CO14:CP14"/>
    <mergeCell ref="CS14:CT14"/>
    <mergeCell ref="CI15:CJ15"/>
    <mergeCell ref="CO15:CP15"/>
    <mergeCell ref="CS15:CT15"/>
    <mergeCell ref="BI8:BK8"/>
    <mergeCell ref="BL8:BM8"/>
    <mergeCell ref="BP8:BQ8"/>
    <mergeCell ref="BI9:BK9"/>
    <mergeCell ref="BL9:BM9"/>
    <mergeCell ref="BP9:BQ9"/>
    <mergeCell ref="AI25:AJ25"/>
    <mergeCell ref="AM25:AN25"/>
    <mergeCell ref="AC27:AD27"/>
    <mergeCell ref="AG27:AH27"/>
    <mergeCell ref="AI27:AJ27"/>
    <mergeCell ref="AM27:AN27"/>
    <mergeCell ref="AC23:AD23"/>
    <mergeCell ref="AG23:AH23"/>
    <mergeCell ref="AI23:AJ23"/>
    <mergeCell ref="AM23:AN23"/>
    <mergeCell ref="AC24:AD24"/>
    <mergeCell ref="AG24:AH24"/>
    <mergeCell ref="AI24:AJ24"/>
    <mergeCell ref="AM24:AN24"/>
    <mergeCell ref="AC30:AD30"/>
    <mergeCell ref="AG30:AH30"/>
    <mergeCell ref="AI30:AJ30"/>
    <mergeCell ref="AM30:AN30"/>
    <mergeCell ref="AC31:AD31"/>
    <mergeCell ref="AG31:AH31"/>
    <mergeCell ref="AI31:AJ31"/>
    <mergeCell ref="AM31:AN31"/>
    <mergeCell ref="AC28:AD28"/>
    <mergeCell ref="AG28:AH28"/>
    <mergeCell ref="AI28:AJ28"/>
    <mergeCell ref="AM28:AN28"/>
    <mergeCell ref="AC29:AD29"/>
    <mergeCell ref="AG29:AH29"/>
    <mergeCell ref="AI29:AJ29"/>
    <mergeCell ref="AM29:AN29"/>
    <mergeCell ref="AG41:AH41"/>
    <mergeCell ref="AI41:AJ41"/>
    <mergeCell ref="AM41:AN41"/>
    <mergeCell ref="AC32:AD32"/>
    <mergeCell ref="AG32:AH32"/>
    <mergeCell ref="AI32:AJ32"/>
    <mergeCell ref="AM32:AN32"/>
    <mergeCell ref="AC35:AD35"/>
    <mergeCell ref="AG35:AH35"/>
    <mergeCell ref="AI35:AJ35"/>
    <mergeCell ref="AM35:AN35"/>
    <mergeCell ref="BG23:BH23"/>
    <mergeCell ref="BK23:BL23"/>
    <mergeCell ref="BP23:BQ23"/>
    <mergeCell ref="AC49:AD49"/>
    <mergeCell ref="AG49:AH49"/>
    <mergeCell ref="AI49:AJ49"/>
    <mergeCell ref="AM49:AN49"/>
    <mergeCell ref="AC51:AD51"/>
    <mergeCell ref="AG51:AH51"/>
    <mergeCell ref="AI51:AJ51"/>
    <mergeCell ref="AM51:AN51"/>
    <mergeCell ref="AC45:AD45"/>
    <mergeCell ref="AG45:AH45"/>
    <mergeCell ref="AI45:AJ45"/>
    <mergeCell ref="AM45:AN45"/>
    <mergeCell ref="AC46:AD46"/>
    <mergeCell ref="AG46:AH46"/>
    <mergeCell ref="AI46:AJ46"/>
    <mergeCell ref="AM46:AN46"/>
    <mergeCell ref="AC36:AD36"/>
    <mergeCell ref="AG36:AH36"/>
    <mergeCell ref="AI36:AJ36"/>
    <mergeCell ref="AM36:AN36"/>
    <mergeCell ref="AC41:AD41"/>
    <mergeCell ref="AV31:AW31"/>
    <mergeCell ref="AZ31:BA31"/>
    <mergeCell ref="BH31:BI31"/>
    <mergeCell ref="BC30:BD30"/>
    <mergeCell ref="BC31:BD31"/>
    <mergeCell ref="BG24:BH24"/>
    <mergeCell ref="BK24:BL24"/>
    <mergeCell ref="BP24:BQ24"/>
    <mergeCell ref="AV30:AW30"/>
    <mergeCell ref="AZ30:BA30"/>
    <mergeCell ref="BH30:BI30"/>
    <mergeCell ref="AV35:AW35"/>
    <mergeCell ref="AZ35:BA35"/>
    <mergeCell ref="BC35:BD35"/>
    <mergeCell ref="BH35:BI35"/>
    <mergeCell ref="AV36:AW36"/>
    <mergeCell ref="AZ36:BA36"/>
    <mergeCell ref="BC36:BD36"/>
    <mergeCell ref="BH36:BI36"/>
    <mergeCell ref="CP35:CS35"/>
    <mergeCell ref="CS30:CT30"/>
    <mergeCell ref="CI31:CJ31"/>
    <mergeCell ref="CL31:CN31"/>
    <mergeCell ref="CO31:CP31"/>
    <mergeCell ref="CS31:CT31"/>
    <mergeCell ref="CR32:CR33"/>
    <mergeCell ref="CS32:CT33"/>
    <mergeCell ref="CH40:CI40"/>
    <mergeCell ref="CL40:CM40"/>
    <mergeCell ref="CS37:CT37"/>
    <mergeCell ref="BU32:CG33"/>
    <mergeCell ref="CI30:CJ30"/>
    <mergeCell ref="CL30:CN30"/>
    <mergeCell ref="CO30:CP30"/>
    <mergeCell ref="CB41:CC41"/>
    <mergeCell ref="CE41:CG41"/>
    <mergeCell ref="CH41:CI41"/>
    <mergeCell ref="CL41:CM41"/>
    <mergeCell ref="CH37:CI37"/>
    <mergeCell ref="CL37:CM37"/>
    <mergeCell ref="CO37:CP37"/>
    <mergeCell ref="CB40:CC40"/>
    <mergeCell ref="CE40:CG40"/>
  </mergeCells>
  <phoneticPr fontId="3"/>
  <printOptions horizontalCentered="1" verticalCentered="1"/>
  <pageMargins left="0.11811023622047245" right="0.11811023622047245" top="0.15748031496062992" bottom="0.15748031496062992" header="0.31496062992125984" footer="0.31496062992125984"/>
  <pageSetup paperSize="8"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0000000}">
          <x14:formula1>
            <xm:f>'\\fs\disk\【02】2021年度PJ\【112-2107】長野県：令和３年度見える化の推進等による地域包括ケア体制の構築推進事業\【B】業務実施\【B-3】タスク\【B-3-02】見える化調査\06_調査結果報告\[00-5_市町村分析シート_raw統合_36_220418.xlsx]raw (4)'!#REF!</xm:f>
          </x14:formula1>
          <xm:sqref>BZ1:CJ1</xm:sqref>
        </x14:dataValidation>
        <x14:dataValidation type="list" allowBlank="1" showInputMessage="1" showErrorMessage="1" xr:uid="{00000000-0002-0000-0F00-000001000000}">
          <x14:formula1>
            <xm:f>'R3_raw'!$F$15:$F$91</xm:f>
          </x14:formula1>
          <xm:sqref>CN3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G34" sqref="G34"/>
    </sheetView>
  </sheetViews>
  <sheetFormatPr defaultRowHeight="13" x14ac:dyDescent="0.2"/>
  <sheetData/>
  <phoneticPr fontId="4"/>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B1:P611"/>
  <sheetViews>
    <sheetView showGridLines="0" view="pageBreakPreview" topLeftCell="A438" zoomScale="55" zoomScaleNormal="70" zoomScaleSheetLayoutView="55" zoomScalePageLayoutView="55" workbookViewId="0">
      <selection activeCell="AB418" sqref="AB418"/>
    </sheetView>
  </sheetViews>
  <sheetFormatPr defaultColWidth="9" defaultRowHeight="13" x14ac:dyDescent="0.2"/>
  <cols>
    <col min="1" max="1" width="8.26953125" style="729" customWidth="1"/>
    <col min="2" max="2" width="6.453125" style="976" customWidth="1"/>
    <col min="3" max="6" width="6.453125" style="729" customWidth="1"/>
    <col min="7" max="7" width="2" style="729" customWidth="1"/>
    <col min="8" max="8" width="3.26953125" style="2623" customWidth="1"/>
    <col min="9" max="9" width="5" style="729" customWidth="1"/>
    <col min="10" max="10" width="51.90625" style="1193" customWidth="1"/>
    <col min="11" max="11" width="68.7265625" style="3648" customWidth="1"/>
    <col min="12" max="12" width="21" style="3648" customWidth="1"/>
    <col min="13" max="13" width="18.6328125" style="3649" customWidth="1"/>
    <col min="14" max="14" width="10.453125" style="3650" customWidth="1"/>
    <col min="15" max="15" width="1.6328125" style="729" customWidth="1"/>
    <col min="16" max="16384" width="9" style="729"/>
  </cols>
  <sheetData>
    <row r="1" spans="2:14" ht="38.25" customHeight="1" x14ac:dyDescent="0.2">
      <c r="B1" s="1651" t="s">
        <v>349</v>
      </c>
      <c r="C1" s="1650" t="s">
        <v>350</v>
      </c>
      <c r="D1" s="1650" t="s">
        <v>351</v>
      </c>
      <c r="E1" s="1650" t="s">
        <v>352</v>
      </c>
      <c r="F1" s="3647" t="s">
        <v>8388</v>
      </c>
      <c r="G1" s="1649"/>
      <c r="H1" s="1648" t="s">
        <v>3706</v>
      </c>
    </row>
    <row r="2" spans="2:14" ht="42" customHeight="1" x14ac:dyDescent="0.2">
      <c r="G2" s="5412" t="s">
        <v>340</v>
      </c>
      <c r="H2" s="5412"/>
      <c r="I2" s="5412"/>
      <c r="J2" s="5412"/>
      <c r="K2" s="3636" t="s">
        <v>3705</v>
      </c>
      <c r="L2" s="3636" t="s">
        <v>911</v>
      </c>
      <c r="M2" s="3651" t="s">
        <v>338</v>
      </c>
      <c r="N2" s="3652" t="s">
        <v>3704</v>
      </c>
    </row>
    <row r="3" spans="2:14" ht="33" customHeight="1" x14ac:dyDescent="0.2">
      <c r="B3" s="1638" t="s">
        <v>346</v>
      </c>
      <c r="G3" s="1646"/>
      <c r="H3" s="3653" t="s">
        <v>3703</v>
      </c>
      <c r="I3" s="1645"/>
      <c r="J3" s="1647"/>
      <c r="K3" s="3654"/>
      <c r="L3" s="3654"/>
      <c r="M3" s="3655"/>
      <c r="N3" s="3656"/>
    </row>
    <row r="4" spans="2:14" ht="46.5" customHeight="1" x14ac:dyDescent="0.2">
      <c r="B4" s="1638" t="s">
        <v>346</v>
      </c>
      <c r="G4" s="1646"/>
      <c r="H4" s="3657" t="s">
        <v>330</v>
      </c>
      <c r="I4" s="1625"/>
      <c r="J4" s="1625"/>
      <c r="K4" s="5375" t="s">
        <v>4910</v>
      </c>
      <c r="L4" s="5375" t="s">
        <v>3702</v>
      </c>
      <c r="M4" s="5380" t="s">
        <v>8389</v>
      </c>
      <c r="N4" s="5377" t="s">
        <v>8390</v>
      </c>
    </row>
    <row r="5" spans="2:14" ht="46.5" customHeight="1" x14ac:dyDescent="0.2">
      <c r="B5" s="1638" t="s">
        <v>346</v>
      </c>
      <c r="G5" s="1646"/>
      <c r="H5" s="3657" t="s">
        <v>3701</v>
      </c>
      <c r="I5" s="1625"/>
      <c r="J5" s="1625"/>
      <c r="K5" s="5375"/>
      <c r="L5" s="5375"/>
      <c r="M5" s="5380"/>
      <c r="N5" s="5377"/>
    </row>
    <row r="6" spans="2:14" ht="33" customHeight="1" x14ac:dyDescent="0.2">
      <c r="B6" s="1638" t="s">
        <v>346</v>
      </c>
      <c r="G6" s="1637"/>
      <c r="H6" s="3653" t="s">
        <v>349</v>
      </c>
      <c r="I6" s="1645"/>
      <c r="J6" s="1626"/>
      <c r="K6" s="3658"/>
      <c r="L6" s="3658"/>
      <c r="M6" s="3659"/>
      <c r="N6" s="3660"/>
    </row>
    <row r="7" spans="2:14" ht="18.75" customHeight="1" x14ac:dyDescent="0.2">
      <c r="B7" s="1638" t="s">
        <v>346</v>
      </c>
      <c r="G7" s="1637"/>
      <c r="H7" s="1644" t="s">
        <v>3700</v>
      </c>
      <c r="I7" s="1632"/>
      <c r="J7" s="1631"/>
      <c r="K7" s="3661"/>
      <c r="L7" s="3661"/>
      <c r="M7" s="3662"/>
      <c r="N7" s="3663"/>
    </row>
    <row r="8" spans="2:14" ht="18.75" customHeight="1" x14ac:dyDescent="0.2">
      <c r="B8" s="1638" t="s">
        <v>346</v>
      </c>
      <c r="G8" s="1637"/>
      <c r="H8" s="1644" t="s">
        <v>3699</v>
      </c>
      <c r="I8" s="1632"/>
      <c r="J8" s="1631"/>
      <c r="K8" s="3661"/>
      <c r="L8" s="3661"/>
      <c r="M8" s="3662"/>
      <c r="N8" s="3663"/>
    </row>
    <row r="9" spans="2:14" ht="39" customHeight="1" x14ac:dyDescent="0.2">
      <c r="B9" s="1638" t="s">
        <v>346</v>
      </c>
      <c r="G9" s="1637"/>
      <c r="H9" s="5413"/>
      <c r="I9" s="1625" t="s">
        <v>8391</v>
      </c>
      <c r="J9" s="1625"/>
      <c r="K9" s="5375" t="s">
        <v>3698</v>
      </c>
      <c r="L9" s="5375" t="s">
        <v>8392</v>
      </c>
      <c r="M9" s="5376" t="s">
        <v>8460</v>
      </c>
      <c r="N9" s="5377"/>
    </row>
    <row r="10" spans="2:14" ht="39" customHeight="1" x14ac:dyDescent="0.2">
      <c r="B10" s="1638" t="s">
        <v>346</v>
      </c>
      <c r="G10" s="1637"/>
      <c r="H10" s="5413"/>
      <c r="I10" s="1625" t="s">
        <v>3697</v>
      </c>
      <c r="J10" s="1625"/>
      <c r="K10" s="5375"/>
      <c r="L10" s="5375"/>
      <c r="M10" s="5376"/>
      <c r="N10" s="5377"/>
    </row>
    <row r="11" spans="2:14" ht="21.75" customHeight="1" x14ac:dyDescent="0.2">
      <c r="B11" s="1638" t="s">
        <v>346</v>
      </c>
      <c r="G11" s="1637"/>
      <c r="H11" s="5413"/>
      <c r="I11" s="1625" t="s">
        <v>3696</v>
      </c>
      <c r="J11" s="1625"/>
      <c r="K11" s="5375" t="s">
        <v>8394</v>
      </c>
      <c r="L11" s="5375" t="s">
        <v>3639</v>
      </c>
      <c r="M11" s="5376" t="s">
        <v>8393</v>
      </c>
      <c r="N11" s="5377"/>
    </row>
    <row r="12" spans="2:14" ht="21.75" customHeight="1" x14ac:dyDescent="0.2">
      <c r="B12" s="1638" t="s">
        <v>346</v>
      </c>
      <c r="G12" s="1637"/>
      <c r="H12" s="5413"/>
      <c r="I12" s="1625" t="s">
        <v>3695</v>
      </c>
      <c r="J12" s="1625"/>
      <c r="K12" s="5375"/>
      <c r="L12" s="5375"/>
      <c r="M12" s="5376"/>
      <c r="N12" s="5377"/>
    </row>
    <row r="13" spans="2:14" ht="21.75" customHeight="1" x14ac:dyDescent="0.2">
      <c r="B13" s="1638" t="s">
        <v>346</v>
      </c>
      <c r="G13" s="1637"/>
      <c r="H13" s="5413"/>
      <c r="I13" s="1625" t="s">
        <v>3694</v>
      </c>
      <c r="J13" s="1625"/>
      <c r="K13" s="5375"/>
      <c r="L13" s="5375"/>
      <c r="M13" s="5376"/>
      <c r="N13" s="5377"/>
    </row>
    <row r="14" spans="2:14" ht="21.75" customHeight="1" x14ac:dyDescent="0.2">
      <c r="B14" s="1638" t="s">
        <v>346</v>
      </c>
      <c r="G14" s="1637"/>
      <c r="H14" s="5413"/>
      <c r="I14" s="1625" t="s">
        <v>3693</v>
      </c>
      <c r="J14" s="1625"/>
      <c r="K14" s="5375"/>
      <c r="L14" s="5375"/>
      <c r="M14" s="5376"/>
      <c r="N14" s="5377"/>
    </row>
    <row r="15" spans="2:14" ht="24" customHeight="1" x14ac:dyDescent="0.2">
      <c r="B15" s="1638" t="s">
        <v>346</v>
      </c>
      <c r="G15" s="1637"/>
      <c r="H15" s="1644" t="s">
        <v>8395</v>
      </c>
      <c r="I15" s="1632"/>
      <c r="J15" s="1631"/>
      <c r="K15" s="3661"/>
      <c r="L15" s="3661"/>
      <c r="M15" s="3662"/>
      <c r="N15" s="3663"/>
    </row>
    <row r="16" spans="2:14" ht="45" customHeight="1" x14ac:dyDescent="0.2">
      <c r="B16" s="1638" t="s">
        <v>346</v>
      </c>
      <c r="G16" s="1637"/>
      <c r="H16" s="3657"/>
      <c r="I16" s="1625" t="s">
        <v>3678</v>
      </c>
      <c r="J16" s="1625"/>
      <c r="K16" s="3664" t="s">
        <v>8396</v>
      </c>
      <c r="L16" s="3664" t="s">
        <v>2375</v>
      </c>
      <c r="M16" s="3665" t="s">
        <v>8398</v>
      </c>
      <c r="N16" s="3666" t="s">
        <v>171</v>
      </c>
    </row>
    <row r="17" spans="2:14" ht="51" customHeight="1" x14ac:dyDescent="0.2">
      <c r="B17" s="1638" t="s">
        <v>346</v>
      </c>
      <c r="G17" s="1637"/>
      <c r="H17" s="3657"/>
      <c r="I17" s="1625" t="s">
        <v>3677</v>
      </c>
      <c r="J17" s="1625"/>
      <c r="K17" s="3664" t="s">
        <v>3676</v>
      </c>
      <c r="L17" s="3664" t="s">
        <v>8399</v>
      </c>
      <c r="M17" s="3665" t="s">
        <v>8400</v>
      </c>
      <c r="N17" s="3666" t="s">
        <v>171</v>
      </c>
    </row>
    <row r="18" spans="2:14" ht="26.25" customHeight="1" x14ac:dyDescent="0.2">
      <c r="B18" s="1638" t="s">
        <v>346</v>
      </c>
      <c r="G18" s="1637"/>
      <c r="H18" s="1644" t="s">
        <v>8401</v>
      </c>
      <c r="I18" s="1642"/>
      <c r="J18" s="1641"/>
      <c r="K18" s="3667"/>
      <c r="L18" s="3667"/>
      <c r="M18" s="3668"/>
      <c r="N18" s="3669"/>
    </row>
    <row r="19" spans="2:14" ht="33" customHeight="1" x14ac:dyDescent="0.2">
      <c r="B19" s="1638" t="s">
        <v>346</v>
      </c>
      <c r="G19" s="1637"/>
      <c r="H19" s="5384"/>
      <c r="I19" s="1625" t="s">
        <v>3669</v>
      </c>
      <c r="J19" s="3630"/>
      <c r="K19" s="3664" t="s">
        <v>3692</v>
      </c>
      <c r="L19" s="5375" t="s">
        <v>3281</v>
      </c>
      <c r="M19" s="5380" t="s">
        <v>8389</v>
      </c>
      <c r="N19" s="5377" t="s">
        <v>171</v>
      </c>
    </row>
    <row r="20" spans="2:14" ht="50.25" customHeight="1" x14ac:dyDescent="0.2">
      <c r="B20" s="1638" t="s">
        <v>346</v>
      </c>
      <c r="G20" s="1637"/>
      <c r="H20" s="5385"/>
      <c r="I20" s="5404"/>
      <c r="J20" s="3630" t="s">
        <v>3691</v>
      </c>
      <c r="K20" s="3664" t="s">
        <v>3690</v>
      </c>
      <c r="L20" s="5375"/>
      <c r="M20" s="5380"/>
      <c r="N20" s="5377"/>
    </row>
    <row r="21" spans="2:14" ht="126" customHeight="1" x14ac:dyDescent="0.2">
      <c r="B21" s="1638" t="s">
        <v>346</v>
      </c>
      <c r="G21" s="1637"/>
      <c r="H21" s="5385"/>
      <c r="I21" s="5404"/>
      <c r="J21" s="3630" t="s">
        <v>3689</v>
      </c>
      <c r="K21" s="3664" t="s">
        <v>8402</v>
      </c>
      <c r="L21" s="5375"/>
      <c r="M21" s="5380"/>
      <c r="N21" s="5377"/>
    </row>
    <row r="22" spans="2:14" ht="38.25" customHeight="1" x14ac:dyDescent="0.2">
      <c r="B22" s="1638" t="s">
        <v>346</v>
      </c>
      <c r="G22" s="1637"/>
      <c r="H22" s="5385"/>
      <c r="I22" s="5404"/>
      <c r="J22" s="3630" t="s">
        <v>8403</v>
      </c>
      <c r="K22" s="3664" t="s">
        <v>8404</v>
      </c>
      <c r="L22" s="5375"/>
      <c r="M22" s="5380"/>
      <c r="N22" s="5377"/>
    </row>
    <row r="23" spans="2:14" ht="65" x14ac:dyDescent="0.2">
      <c r="B23" s="1638" t="s">
        <v>346</v>
      </c>
      <c r="G23" s="1637"/>
      <c r="H23" s="5385"/>
      <c r="I23" s="5404"/>
      <c r="J23" s="3630" t="s">
        <v>3688</v>
      </c>
      <c r="K23" s="3664" t="s">
        <v>8405</v>
      </c>
      <c r="L23" s="5375"/>
      <c r="M23" s="5380"/>
      <c r="N23" s="5377"/>
    </row>
    <row r="24" spans="2:14" ht="37.5" customHeight="1" x14ac:dyDescent="0.2">
      <c r="B24" s="1638" t="s">
        <v>346</v>
      </c>
      <c r="G24" s="1637"/>
      <c r="H24" s="5385"/>
      <c r="I24" s="5404"/>
      <c r="J24" s="3630" t="s">
        <v>3687</v>
      </c>
      <c r="K24" s="3664" t="s">
        <v>4911</v>
      </c>
      <c r="L24" s="5375"/>
      <c r="M24" s="5380"/>
      <c r="N24" s="5377"/>
    </row>
    <row r="25" spans="2:14" ht="61.5" customHeight="1" x14ac:dyDescent="0.2">
      <c r="B25" s="1638" t="s">
        <v>346</v>
      </c>
      <c r="G25" s="1637"/>
      <c r="H25" s="5385"/>
      <c r="I25" s="5404"/>
      <c r="J25" s="3630" t="s">
        <v>3686</v>
      </c>
      <c r="K25" s="3664" t="s">
        <v>4912</v>
      </c>
      <c r="L25" s="5375"/>
      <c r="M25" s="5380"/>
      <c r="N25" s="5377"/>
    </row>
    <row r="26" spans="2:14" ht="18.75" customHeight="1" x14ac:dyDescent="0.2">
      <c r="B26" s="1638" t="s">
        <v>346</v>
      </c>
      <c r="G26" s="1637"/>
      <c r="H26" s="5385"/>
      <c r="I26" s="1625" t="s">
        <v>3685</v>
      </c>
      <c r="J26" s="3630"/>
      <c r="K26" s="5375" t="s">
        <v>3684</v>
      </c>
      <c r="L26" s="5375" t="s">
        <v>3281</v>
      </c>
      <c r="M26" s="5376" t="s">
        <v>8389</v>
      </c>
      <c r="N26" s="5377" t="s">
        <v>171</v>
      </c>
    </row>
    <row r="27" spans="2:14" ht="18.75" customHeight="1" x14ac:dyDescent="0.2">
      <c r="B27" s="1638" t="s">
        <v>346</v>
      </c>
      <c r="G27" s="1637"/>
      <c r="H27" s="5385"/>
      <c r="I27" s="5404"/>
      <c r="J27" s="3630" t="s">
        <v>3683</v>
      </c>
      <c r="K27" s="5375"/>
      <c r="L27" s="5375"/>
      <c r="M27" s="5376"/>
      <c r="N27" s="5377"/>
    </row>
    <row r="28" spans="2:14" ht="18.75" customHeight="1" x14ac:dyDescent="0.2">
      <c r="B28" s="1638" t="s">
        <v>346</v>
      </c>
      <c r="G28" s="1637"/>
      <c r="H28" s="5385"/>
      <c r="I28" s="5404"/>
      <c r="J28" s="3630" t="s">
        <v>3682</v>
      </c>
      <c r="K28" s="5375"/>
      <c r="L28" s="5375"/>
      <c r="M28" s="5376"/>
      <c r="N28" s="5377"/>
    </row>
    <row r="29" spans="2:14" ht="18.75" customHeight="1" x14ac:dyDescent="0.2">
      <c r="B29" s="1638" t="s">
        <v>346</v>
      </c>
      <c r="G29" s="1637"/>
      <c r="H29" s="5385"/>
      <c r="I29" s="5404"/>
      <c r="J29" s="3630" t="s">
        <v>8406</v>
      </c>
      <c r="K29" s="5375"/>
      <c r="L29" s="5375"/>
      <c r="M29" s="5376"/>
      <c r="N29" s="5377"/>
    </row>
    <row r="30" spans="2:14" ht="18.75" customHeight="1" x14ac:dyDescent="0.2">
      <c r="B30" s="1638" t="s">
        <v>346</v>
      </c>
      <c r="G30" s="1637"/>
      <c r="H30" s="5385"/>
      <c r="I30" s="5404"/>
      <c r="J30" s="3630" t="s">
        <v>3681</v>
      </c>
      <c r="K30" s="5375"/>
      <c r="L30" s="5375"/>
      <c r="M30" s="5376"/>
      <c r="N30" s="5377"/>
    </row>
    <row r="31" spans="2:14" ht="18.75" customHeight="1" x14ac:dyDescent="0.2">
      <c r="B31" s="1638" t="s">
        <v>346</v>
      </c>
      <c r="G31" s="1637"/>
      <c r="H31" s="5385"/>
      <c r="I31" s="5404"/>
      <c r="J31" s="3630" t="s">
        <v>3680</v>
      </c>
      <c r="K31" s="5375"/>
      <c r="L31" s="5375"/>
      <c r="M31" s="5376"/>
      <c r="N31" s="5377"/>
    </row>
    <row r="32" spans="2:14" ht="18.75" customHeight="1" x14ac:dyDescent="0.2">
      <c r="B32" s="1638" t="s">
        <v>346</v>
      </c>
      <c r="G32" s="1637"/>
      <c r="H32" s="5386"/>
      <c r="I32" s="5404"/>
      <c r="J32" s="3630" t="s">
        <v>3679</v>
      </c>
      <c r="K32" s="5375"/>
      <c r="L32" s="5375"/>
      <c r="M32" s="5376"/>
      <c r="N32" s="5377"/>
    </row>
    <row r="33" spans="2:14" ht="28.5" customHeight="1" x14ac:dyDescent="0.2">
      <c r="B33" s="1638" t="s">
        <v>346</v>
      </c>
      <c r="G33" s="1637"/>
      <c r="H33" s="3670" t="s">
        <v>8407</v>
      </c>
      <c r="I33" s="3671"/>
      <c r="J33" s="3672"/>
      <c r="K33" s="3673"/>
      <c r="L33" s="3661"/>
      <c r="M33" s="3674"/>
      <c r="N33" s="3663"/>
    </row>
    <row r="34" spans="2:14" ht="45.75" customHeight="1" x14ac:dyDescent="0.2">
      <c r="B34" s="1638" t="s">
        <v>346</v>
      </c>
      <c r="G34" s="1637"/>
      <c r="H34" s="3675"/>
      <c r="I34" s="1639" t="s">
        <v>7684</v>
      </c>
      <c r="J34" s="3632"/>
      <c r="K34" s="3664" t="s">
        <v>8408</v>
      </c>
      <c r="L34" s="5388" t="s">
        <v>8409</v>
      </c>
      <c r="M34" s="5406" t="s">
        <v>8410</v>
      </c>
      <c r="N34" s="5409"/>
    </row>
    <row r="35" spans="2:14" ht="20.25" customHeight="1" x14ac:dyDescent="0.2">
      <c r="B35" s="1638" t="s">
        <v>346</v>
      </c>
      <c r="G35" s="1637"/>
      <c r="H35" s="3675"/>
      <c r="I35" s="5400"/>
      <c r="J35" s="3630" t="s">
        <v>5081</v>
      </c>
      <c r="K35" s="3628" t="s">
        <v>8411</v>
      </c>
      <c r="L35" s="5389"/>
      <c r="M35" s="5407"/>
      <c r="N35" s="5410"/>
    </row>
    <row r="36" spans="2:14" ht="20.25" customHeight="1" x14ac:dyDescent="0.2">
      <c r="B36" s="1638" t="s">
        <v>346</v>
      </c>
      <c r="G36" s="1637"/>
      <c r="H36" s="3675"/>
      <c r="I36" s="5401"/>
      <c r="J36" s="3630" t="s">
        <v>8412</v>
      </c>
      <c r="K36" s="3628" t="s">
        <v>8413</v>
      </c>
      <c r="L36" s="5389"/>
      <c r="M36" s="5407"/>
      <c r="N36" s="5410"/>
    </row>
    <row r="37" spans="2:14" ht="20.25" customHeight="1" x14ac:dyDescent="0.2">
      <c r="B37" s="1638" t="s">
        <v>346</v>
      </c>
      <c r="G37" s="1637"/>
      <c r="H37" s="3675"/>
      <c r="I37" s="5401"/>
      <c r="J37" s="3630" t="s">
        <v>8414</v>
      </c>
      <c r="K37" s="3628" t="s">
        <v>8415</v>
      </c>
      <c r="L37" s="5389"/>
      <c r="M37" s="5407"/>
      <c r="N37" s="5410"/>
    </row>
    <row r="38" spans="2:14" ht="20.25" customHeight="1" x14ac:dyDescent="0.2">
      <c r="B38" s="1638" t="s">
        <v>346</v>
      </c>
      <c r="G38" s="1637"/>
      <c r="H38" s="3675"/>
      <c r="I38" s="5401"/>
      <c r="J38" s="3630" t="s">
        <v>5073</v>
      </c>
      <c r="K38" s="3628" t="s">
        <v>8416</v>
      </c>
      <c r="L38" s="5389"/>
      <c r="M38" s="5407"/>
      <c r="N38" s="5410"/>
    </row>
    <row r="39" spans="2:14" ht="20.25" customHeight="1" x14ac:dyDescent="0.2">
      <c r="B39" s="1638" t="s">
        <v>346</v>
      </c>
      <c r="G39" s="1637"/>
      <c r="H39" s="3675"/>
      <c r="I39" s="5401"/>
      <c r="J39" s="3630" t="s">
        <v>8417</v>
      </c>
      <c r="K39" s="3628" t="s">
        <v>8418</v>
      </c>
      <c r="L39" s="5389"/>
      <c r="M39" s="5407"/>
      <c r="N39" s="5410"/>
    </row>
    <row r="40" spans="2:14" ht="20.25" customHeight="1" x14ac:dyDescent="0.2">
      <c r="B40" s="1638" t="s">
        <v>346</v>
      </c>
      <c r="G40" s="1637"/>
      <c r="H40" s="3675"/>
      <c r="I40" s="5401"/>
      <c r="J40" s="3630" t="s">
        <v>5074</v>
      </c>
      <c r="K40" s="3628" t="s">
        <v>8419</v>
      </c>
      <c r="L40" s="5389"/>
      <c r="M40" s="5407"/>
      <c r="N40" s="5410"/>
    </row>
    <row r="41" spans="2:14" ht="20.25" customHeight="1" x14ac:dyDescent="0.2">
      <c r="B41" s="1638" t="s">
        <v>346</v>
      </c>
      <c r="G41" s="1637"/>
      <c r="H41" s="3675"/>
      <c r="I41" s="5401"/>
      <c r="J41" s="3630" t="s">
        <v>6694</v>
      </c>
      <c r="K41" s="3628" t="s">
        <v>8420</v>
      </c>
      <c r="L41" s="5389"/>
      <c r="M41" s="5407"/>
      <c r="N41" s="5410"/>
    </row>
    <row r="42" spans="2:14" ht="20.25" customHeight="1" x14ac:dyDescent="0.2">
      <c r="B42" s="1638" t="s">
        <v>346</v>
      </c>
      <c r="G42" s="1637"/>
      <c r="H42" s="3675"/>
      <c r="I42" s="5401"/>
      <c r="J42" s="3630" t="s">
        <v>8421</v>
      </c>
      <c r="K42" s="3628" t="s">
        <v>8419</v>
      </c>
      <c r="L42" s="5389"/>
      <c r="M42" s="5407"/>
      <c r="N42" s="5410"/>
    </row>
    <row r="43" spans="2:14" ht="20.25" customHeight="1" x14ac:dyDescent="0.2">
      <c r="B43" s="1638" t="s">
        <v>346</v>
      </c>
      <c r="G43" s="1637"/>
      <c r="H43" s="3675"/>
      <c r="I43" s="5401"/>
      <c r="J43" s="3630" t="s">
        <v>8422</v>
      </c>
      <c r="K43" s="3628" t="s">
        <v>8423</v>
      </c>
      <c r="L43" s="5389"/>
      <c r="M43" s="5407"/>
      <c r="N43" s="5410"/>
    </row>
    <row r="44" spans="2:14" ht="20.25" customHeight="1" x14ac:dyDescent="0.2">
      <c r="B44" s="1638" t="s">
        <v>346</v>
      </c>
      <c r="G44" s="1637"/>
      <c r="H44" s="3675"/>
      <c r="I44" s="5401"/>
      <c r="J44" s="3630" t="s">
        <v>6697</v>
      </c>
      <c r="K44" s="3628" t="s">
        <v>8424</v>
      </c>
      <c r="L44" s="5389"/>
      <c r="M44" s="5407"/>
      <c r="N44" s="5410"/>
    </row>
    <row r="45" spans="2:14" ht="20.25" customHeight="1" x14ac:dyDescent="0.2">
      <c r="B45" s="1638" t="s">
        <v>346</v>
      </c>
      <c r="G45" s="1637"/>
      <c r="H45" s="3675"/>
      <c r="I45" s="5401"/>
      <c r="J45" s="3630" t="s">
        <v>6698</v>
      </c>
      <c r="K45" s="3628" t="s">
        <v>8425</v>
      </c>
      <c r="L45" s="5389"/>
      <c r="M45" s="5407"/>
      <c r="N45" s="5410"/>
    </row>
    <row r="46" spans="2:14" ht="20.25" customHeight="1" x14ac:dyDescent="0.2">
      <c r="B46" s="1638" t="s">
        <v>346</v>
      </c>
      <c r="G46" s="1637"/>
      <c r="H46" s="3675"/>
      <c r="I46" s="5401"/>
      <c r="J46" s="3630" t="s">
        <v>6709</v>
      </c>
      <c r="K46" s="3628" t="s">
        <v>8426</v>
      </c>
      <c r="L46" s="5389"/>
      <c r="M46" s="5407"/>
      <c r="N46" s="5410"/>
    </row>
    <row r="47" spans="2:14" ht="20.25" customHeight="1" x14ac:dyDescent="0.2">
      <c r="B47" s="1638" t="s">
        <v>346</v>
      </c>
      <c r="G47" s="1637"/>
      <c r="H47" s="3675"/>
      <c r="I47" s="5401"/>
      <c r="J47" s="3630" t="s">
        <v>8427</v>
      </c>
      <c r="K47" s="3628" t="s">
        <v>8415</v>
      </c>
      <c r="L47" s="5389"/>
      <c r="M47" s="5407"/>
      <c r="N47" s="5410"/>
    </row>
    <row r="48" spans="2:14" ht="20.25" customHeight="1" x14ac:dyDescent="0.2">
      <c r="B48" s="1638" t="s">
        <v>346</v>
      </c>
      <c r="G48" s="1637"/>
      <c r="H48" s="3675"/>
      <c r="I48" s="5401"/>
      <c r="J48" s="3630" t="s">
        <v>6711</v>
      </c>
      <c r="K48" s="3628" t="s">
        <v>8428</v>
      </c>
      <c r="L48" s="5389"/>
      <c r="M48" s="5407"/>
      <c r="N48" s="5410"/>
    </row>
    <row r="49" spans="2:14" ht="20.25" customHeight="1" x14ac:dyDescent="0.2">
      <c r="B49" s="1638" t="s">
        <v>346</v>
      </c>
      <c r="G49" s="1637"/>
      <c r="H49" s="3675"/>
      <c r="I49" s="5401"/>
      <c r="J49" s="3630" t="s">
        <v>6718</v>
      </c>
      <c r="K49" s="3628" t="s">
        <v>8429</v>
      </c>
      <c r="L49" s="5389"/>
      <c r="M49" s="5407"/>
      <c r="N49" s="5410"/>
    </row>
    <row r="50" spans="2:14" ht="20.25" customHeight="1" x14ac:dyDescent="0.2">
      <c r="B50" s="1638" t="s">
        <v>346</v>
      </c>
      <c r="G50" s="1637"/>
      <c r="H50" s="3675"/>
      <c r="I50" s="5401"/>
      <c r="J50" s="3630" t="s">
        <v>8430</v>
      </c>
      <c r="K50" s="3628" t="s">
        <v>8431</v>
      </c>
      <c r="L50" s="5389"/>
      <c r="M50" s="5407"/>
      <c r="N50" s="5410"/>
    </row>
    <row r="51" spans="2:14" ht="20.25" customHeight="1" x14ac:dyDescent="0.2">
      <c r="B51" s="1638" t="s">
        <v>346</v>
      </c>
      <c r="G51" s="1637"/>
      <c r="H51" s="3676"/>
      <c r="I51" s="5402"/>
      <c r="J51" s="3630" t="s">
        <v>8432</v>
      </c>
      <c r="K51" s="3628" t="s">
        <v>8433</v>
      </c>
      <c r="L51" s="5390"/>
      <c r="M51" s="5408"/>
      <c r="N51" s="5411"/>
    </row>
    <row r="52" spans="2:14" ht="54.75" customHeight="1" x14ac:dyDescent="0.2">
      <c r="B52" s="1638" t="s">
        <v>346</v>
      </c>
      <c r="G52" s="1637"/>
      <c r="H52" s="3675"/>
      <c r="I52" s="1622" t="s">
        <v>7685</v>
      </c>
      <c r="J52" s="3635"/>
      <c r="K52" s="3677" t="s">
        <v>8434</v>
      </c>
      <c r="L52" s="5388" t="s">
        <v>8409</v>
      </c>
      <c r="M52" s="5406" t="s">
        <v>8435</v>
      </c>
      <c r="N52" s="5409"/>
    </row>
    <row r="53" spans="2:14" ht="20.25" customHeight="1" x14ac:dyDescent="0.2">
      <c r="B53" s="1638" t="s">
        <v>346</v>
      </c>
      <c r="G53" s="1637"/>
      <c r="H53" s="3675"/>
      <c r="I53" s="5418"/>
      <c r="J53" s="3678" t="s">
        <v>5081</v>
      </c>
      <c r="K53" s="1622" t="s">
        <v>8411</v>
      </c>
      <c r="L53" s="5415"/>
      <c r="M53" s="5407"/>
      <c r="N53" s="5410"/>
    </row>
    <row r="54" spans="2:14" ht="20.25" customHeight="1" x14ac:dyDescent="0.2">
      <c r="B54" s="1638" t="s">
        <v>346</v>
      </c>
      <c r="G54" s="1637"/>
      <c r="H54" s="3675"/>
      <c r="I54" s="5419"/>
      <c r="J54" s="3678" t="s">
        <v>8412</v>
      </c>
      <c r="K54" s="3679" t="s">
        <v>8436</v>
      </c>
      <c r="L54" s="5415"/>
      <c r="M54" s="5407"/>
      <c r="N54" s="5410"/>
    </row>
    <row r="55" spans="2:14" ht="20.25" customHeight="1" x14ac:dyDescent="0.2">
      <c r="B55" s="1638" t="s">
        <v>346</v>
      </c>
      <c r="G55" s="1637"/>
      <c r="H55" s="3675"/>
      <c r="I55" s="5419"/>
      <c r="J55" s="3678" t="s">
        <v>8414</v>
      </c>
      <c r="K55" s="1622" t="s">
        <v>8437</v>
      </c>
      <c r="L55" s="5415"/>
      <c r="M55" s="5407"/>
      <c r="N55" s="5410"/>
    </row>
    <row r="56" spans="2:14" ht="20.25" customHeight="1" x14ac:dyDescent="0.2">
      <c r="B56" s="1638" t="s">
        <v>346</v>
      </c>
      <c r="G56" s="1637"/>
      <c r="H56" s="3675"/>
      <c r="I56" s="5419"/>
      <c r="J56" s="3678" t="s">
        <v>5073</v>
      </c>
      <c r="K56" s="1622" t="s">
        <v>8438</v>
      </c>
      <c r="L56" s="5415"/>
      <c r="M56" s="5407"/>
      <c r="N56" s="5410"/>
    </row>
    <row r="57" spans="2:14" ht="20.25" customHeight="1" x14ac:dyDescent="0.2">
      <c r="B57" s="1638" t="s">
        <v>346</v>
      </c>
      <c r="G57" s="1637"/>
      <c r="H57" s="3675"/>
      <c r="I57" s="5419"/>
      <c r="J57" s="3678" t="s">
        <v>8417</v>
      </c>
      <c r="K57" s="1622" t="s">
        <v>8439</v>
      </c>
      <c r="L57" s="5415"/>
      <c r="M57" s="5407"/>
      <c r="N57" s="5410"/>
    </row>
    <row r="58" spans="2:14" ht="20.25" customHeight="1" x14ac:dyDescent="0.2">
      <c r="B58" s="1638" t="s">
        <v>346</v>
      </c>
      <c r="G58" s="1637"/>
      <c r="H58" s="3675"/>
      <c r="I58" s="5419"/>
      <c r="J58" s="3678" t="s">
        <v>5074</v>
      </c>
      <c r="K58" s="1622" t="s">
        <v>8440</v>
      </c>
      <c r="L58" s="5415"/>
      <c r="M58" s="5407"/>
      <c r="N58" s="5410"/>
    </row>
    <row r="59" spans="2:14" ht="20.25" customHeight="1" x14ac:dyDescent="0.2">
      <c r="B59" s="1638" t="s">
        <v>346</v>
      </c>
      <c r="G59" s="1637"/>
      <c r="H59" s="3675"/>
      <c r="I59" s="5419"/>
      <c r="J59" s="3678" t="s">
        <v>6694</v>
      </c>
      <c r="K59" s="1622" t="s">
        <v>8441</v>
      </c>
      <c r="L59" s="5415"/>
      <c r="M59" s="5407"/>
      <c r="N59" s="5410"/>
    </row>
    <row r="60" spans="2:14" ht="20.25" customHeight="1" x14ac:dyDescent="0.2">
      <c r="B60" s="1638" t="s">
        <v>346</v>
      </c>
      <c r="G60" s="1637"/>
      <c r="H60" s="3675"/>
      <c r="I60" s="5419"/>
      <c r="J60" s="3678" t="s">
        <v>8421</v>
      </c>
      <c r="K60" s="1622" t="s">
        <v>8442</v>
      </c>
      <c r="L60" s="5415"/>
      <c r="M60" s="5407"/>
      <c r="N60" s="5410"/>
    </row>
    <row r="61" spans="2:14" ht="20.25" customHeight="1" x14ac:dyDescent="0.2">
      <c r="B61" s="1638" t="s">
        <v>346</v>
      </c>
      <c r="G61" s="1637"/>
      <c r="H61" s="3675"/>
      <c r="I61" s="5419"/>
      <c r="J61" s="3678" t="s">
        <v>8422</v>
      </c>
      <c r="K61" s="1622" t="s">
        <v>8443</v>
      </c>
      <c r="L61" s="5415"/>
      <c r="M61" s="5407"/>
      <c r="N61" s="5410"/>
    </row>
    <row r="62" spans="2:14" ht="20.25" customHeight="1" x14ac:dyDescent="0.2">
      <c r="B62" s="1638" t="s">
        <v>346</v>
      </c>
      <c r="G62" s="1637"/>
      <c r="H62" s="3675"/>
      <c r="I62" s="5419"/>
      <c r="J62" s="3678" t="s">
        <v>6697</v>
      </c>
      <c r="K62" s="1622" t="s">
        <v>8444</v>
      </c>
      <c r="L62" s="5415"/>
      <c r="M62" s="5407"/>
      <c r="N62" s="5410"/>
    </row>
    <row r="63" spans="2:14" ht="20.25" customHeight="1" x14ac:dyDescent="0.2">
      <c r="B63" s="1638" t="s">
        <v>346</v>
      </c>
      <c r="G63" s="1637"/>
      <c r="H63" s="3675"/>
      <c r="I63" s="5419"/>
      <c r="J63" s="3678" t="s">
        <v>6698</v>
      </c>
      <c r="K63" s="1622" t="s">
        <v>8445</v>
      </c>
      <c r="L63" s="5415"/>
      <c r="M63" s="5407"/>
      <c r="N63" s="5410"/>
    </row>
    <row r="64" spans="2:14" ht="20.25" customHeight="1" x14ac:dyDescent="0.2">
      <c r="B64" s="1638" t="s">
        <v>346</v>
      </c>
      <c r="G64" s="1637"/>
      <c r="H64" s="3675"/>
      <c r="I64" s="5419"/>
      <c r="J64" s="3678" t="s">
        <v>6709</v>
      </c>
      <c r="K64" s="1622" t="s">
        <v>8444</v>
      </c>
      <c r="L64" s="5415"/>
      <c r="M64" s="5407"/>
      <c r="N64" s="5410"/>
    </row>
    <row r="65" spans="2:14" ht="20.25" customHeight="1" x14ac:dyDescent="0.2">
      <c r="B65" s="1638" t="s">
        <v>346</v>
      </c>
      <c r="G65" s="1637"/>
      <c r="H65" s="3675"/>
      <c r="I65" s="5419"/>
      <c r="J65" s="3678" t="s">
        <v>8427</v>
      </c>
      <c r="K65" s="1622" t="s">
        <v>8446</v>
      </c>
      <c r="L65" s="5415"/>
      <c r="M65" s="5407"/>
      <c r="N65" s="5410"/>
    </row>
    <row r="66" spans="2:14" ht="20.25" customHeight="1" x14ac:dyDescent="0.2">
      <c r="B66" s="1638" t="s">
        <v>346</v>
      </c>
      <c r="G66" s="1637"/>
      <c r="H66" s="3675"/>
      <c r="I66" s="5419"/>
      <c r="J66" s="3678" t="s">
        <v>6711</v>
      </c>
      <c r="K66" s="1622" t="s">
        <v>8447</v>
      </c>
      <c r="L66" s="5415"/>
      <c r="M66" s="5407"/>
      <c r="N66" s="5410"/>
    </row>
    <row r="67" spans="2:14" ht="20.25" customHeight="1" x14ac:dyDescent="0.2">
      <c r="B67" s="1638" t="s">
        <v>346</v>
      </c>
      <c r="G67" s="1637"/>
      <c r="H67" s="3675"/>
      <c r="I67" s="5419"/>
      <c r="J67" s="3678" t="s">
        <v>6718</v>
      </c>
      <c r="K67" s="1622" t="s">
        <v>8448</v>
      </c>
      <c r="L67" s="5415"/>
      <c r="M67" s="5407"/>
      <c r="N67" s="5410"/>
    </row>
    <row r="68" spans="2:14" ht="20.25" customHeight="1" x14ac:dyDescent="0.2">
      <c r="B68" s="1638" t="s">
        <v>346</v>
      </c>
      <c r="G68" s="1637"/>
      <c r="H68" s="3675"/>
      <c r="I68" s="5419"/>
      <c r="J68" s="3678" t="s">
        <v>8430</v>
      </c>
      <c r="K68" s="1622" t="s">
        <v>8449</v>
      </c>
      <c r="L68" s="5415"/>
      <c r="M68" s="5407"/>
      <c r="N68" s="5410"/>
    </row>
    <row r="69" spans="2:14" ht="20.25" customHeight="1" x14ac:dyDescent="0.2">
      <c r="B69" s="1638" t="s">
        <v>346</v>
      </c>
      <c r="G69" s="1637"/>
      <c r="H69" s="3676"/>
      <c r="I69" s="5420"/>
      <c r="J69" s="3678" t="s">
        <v>8432</v>
      </c>
      <c r="K69" s="1622" t="s">
        <v>8450</v>
      </c>
      <c r="L69" s="5416"/>
      <c r="M69" s="5408"/>
      <c r="N69" s="5411"/>
    </row>
    <row r="70" spans="2:14" ht="29.25" customHeight="1" x14ac:dyDescent="0.2">
      <c r="B70" s="1638" t="s">
        <v>346</v>
      </c>
      <c r="G70" s="1637"/>
      <c r="H70" s="1643" t="s">
        <v>3675</v>
      </c>
      <c r="I70" s="1642"/>
      <c r="J70" s="1641"/>
      <c r="K70" s="3667"/>
      <c r="L70" s="3667"/>
      <c r="M70" s="3668"/>
      <c r="N70" s="3669"/>
    </row>
    <row r="71" spans="2:14" ht="23.25" customHeight="1" x14ac:dyDescent="0.2">
      <c r="B71" s="1638" t="s">
        <v>346</v>
      </c>
      <c r="G71" s="1637"/>
      <c r="H71" s="5384"/>
      <c r="I71" s="1622" t="s">
        <v>3674</v>
      </c>
      <c r="J71" s="3630"/>
      <c r="K71" s="5375" t="s">
        <v>8451</v>
      </c>
      <c r="L71" s="5375" t="s">
        <v>8452</v>
      </c>
      <c r="M71" s="5376" t="s">
        <v>8453</v>
      </c>
      <c r="N71" s="5377"/>
    </row>
    <row r="72" spans="2:14" ht="23.25" customHeight="1" x14ac:dyDescent="0.2">
      <c r="B72" s="1638" t="s">
        <v>346</v>
      </c>
      <c r="G72" s="1637"/>
      <c r="H72" s="5385"/>
      <c r="I72" s="1622" t="s">
        <v>3673</v>
      </c>
      <c r="J72" s="3630"/>
      <c r="K72" s="5375"/>
      <c r="L72" s="5405"/>
      <c r="M72" s="5376"/>
      <c r="N72" s="5377"/>
    </row>
    <row r="73" spans="2:14" ht="23.25" customHeight="1" x14ac:dyDescent="0.2">
      <c r="B73" s="1638" t="s">
        <v>346</v>
      </c>
      <c r="G73" s="1637"/>
      <c r="H73" s="5385"/>
      <c r="I73" s="1622" t="s">
        <v>3672</v>
      </c>
      <c r="J73" s="3630"/>
      <c r="K73" s="5375"/>
      <c r="L73" s="5405"/>
      <c r="M73" s="5376"/>
      <c r="N73" s="5377"/>
    </row>
    <row r="74" spans="2:14" ht="80.25" customHeight="1" x14ac:dyDescent="0.2">
      <c r="B74" s="1638" t="s">
        <v>346</v>
      </c>
      <c r="G74" s="1637"/>
      <c r="H74" s="5385"/>
      <c r="I74" s="5398" t="s">
        <v>8454</v>
      </c>
      <c r="J74" s="5399"/>
      <c r="K74" s="3664" t="s">
        <v>8455</v>
      </c>
      <c r="L74" s="3664" t="s">
        <v>8456</v>
      </c>
      <c r="M74" s="3665" t="s">
        <v>8457</v>
      </c>
      <c r="N74" s="3680"/>
    </row>
    <row r="75" spans="2:14" ht="73.5" customHeight="1" x14ac:dyDescent="0.2">
      <c r="B75" s="1638" t="s">
        <v>346</v>
      </c>
      <c r="G75" s="1637"/>
      <c r="H75" s="5385"/>
      <c r="I75" s="1622" t="s">
        <v>3671</v>
      </c>
      <c r="J75" s="1625"/>
      <c r="K75" s="3664" t="s">
        <v>8458</v>
      </c>
      <c r="L75" s="3664" t="s">
        <v>8459</v>
      </c>
      <c r="M75" s="3665" t="s">
        <v>8460</v>
      </c>
      <c r="N75" s="3680"/>
    </row>
    <row r="76" spans="2:14" ht="75.75" customHeight="1" x14ac:dyDescent="0.2">
      <c r="B76" s="1638" t="s">
        <v>346</v>
      </c>
      <c r="G76" s="1637"/>
      <c r="H76" s="5385"/>
      <c r="I76" s="1640" t="s">
        <v>8461</v>
      </c>
      <c r="J76" s="3633"/>
      <c r="K76" s="3681" t="s">
        <v>8895</v>
      </c>
      <c r="L76" s="3681" t="s">
        <v>3639</v>
      </c>
      <c r="M76" s="3665" t="s">
        <v>8462</v>
      </c>
      <c r="N76" s="3682"/>
    </row>
    <row r="77" spans="2:14" ht="27.75" customHeight="1" x14ac:dyDescent="0.2">
      <c r="B77" s="1638" t="s">
        <v>346</v>
      </c>
      <c r="G77" s="1637"/>
      <c r="H77" s="1644" t="s">
        <v>8463</v>
      </c>
      <c r="I77" s="1624"/>
      <c r="J77" s="1623"/>
      <c r="K77" s="3683"/>
      <c r="L77" s="3683"/>
      <c r="M77" s="3674"/>
      <c r="N77" s="3684"/>
    </row>
    <row r="78" spans="2:14" ht="29.25" customHeight="1" x14ac:dyDescent="0.2">
      <c r="B78" s="1638" t="s">
        <v>346</v>
      </c>
      <c r="G78" s="1637"/>
      <c r="H78" s="3675"/>
      <c r="I78" s="1625" t="s">
        <v>2985</v>
      </c>
      <c r="J78" s="3630"/>
      <c r="K78" s="5375" t="s">
        <v>3670</v>
      </c>
      <c r="L78" s="5375" t="s">
        <v>3281</v>
      </c>
      <c r="M78" s="5376" t="s">
        <v>8464</v>
      </c>
      <c r="N78" s="5393" t="s">
        <v>8390</v>
      </c>
    </row>
    <row r="79" spans="2:14" ht="29.25" customHeight="1" x14ac:dyDescent="0.2">
      <c r="B79" s="1638" t="s">
        <v>346</v>
      </c>
      <c r="G79" s="1637"/>
      <c r="H79" s="3675"/>
      <c r="I79" s="1625" t="s">
        <v>2986</v>
      </c>
      <c r="J79" s="3630"/>
      <c r="K79" s="5375"/>
      <c r="L79" s="5375"/>
      <c r="M79" s="5376"/>
      <c r="N79" s="5393"/>
    </row>
    <row r="80" spans="2:14" ht="38.25" customHeight="1" x14ac:dyDescent="0.2">
      <c r="B80" s="1638" t="s">
        <v>346</v>
      </c>
      <c r="G80" s="1637"/>
      <c r="H80" s="3675"/>
      <c r="I80" s="1639" t="s">
        <v>3669</v>
      </c>
      <c r="J80" s="3634"/>
      <c r="K80" s="3685" t="s">
        <v>3668</v>
      </c>
      <c r="L80" s="5389" t="s">
        <v>3281</v>
      </c>
      <c r="M80" s="5407" t="s">
        <v>8389</v>
      </c>
      <c r="N80" s="5410" t="s">
        <v>171</v>
      </c>
    </row>
    <row r="81" spans="2:14" ht="144" customHeight="1" x14ac:dyDescent="0.2">
      <c r="B81" s="1638" t="s">
        <v>346</v>
      </c>
      <c r="G81" s="1637"/>
      <c r="H81" s="3675"/>
      <c r="I81" s="5387"/>
      <c r="J81" s="3630" t="s">
        <v>3667</v>
      </c>
      <c r="K81" s="3664" t="s">
        <v>3666</v>
      </c>
      <c r="L81" s="5389"/>
      <c r="M81" s="5407"/>
      <c r="N81" s="5410"/>
    </row>
    <row r="82" spans="2:14" ht="93.75" customHeight="1" x14ac:dyDescent="0.2">
      <c r="B82" s="1638" t="s">
        <v>346</v>
      </c>
      <c r="G82" s="1637"/>
      <c r="H82" s="3675"/>
      <c r="I82" s="5387"/>
      <c r="J82" s="3630" t="s">
        <v>8465</v>
      </c>
      <c r="K82" s="3664" t="s">
        <v>3665</v>
      </c>
      <c r="L82" s="5389"/>
      <c r="M82" s="5407"/>
      <c r="N82" s="5410"/>
    </row>
    <row r="83" spans="2:14" ht="90" customHeight="1" x14ac:dyDescent="0.2">
      <c r="B83" s="1638" t="s">
        <v>346</v>
      </c>
      <c r="G83" s="1637"/>
      <c r="H83" s="3675"/>
      <c r="I83" s="5387"/>
      <c r="J83" s="3630" t="s">
        <v>8466</v>
      </c>
      <c r="K83" s="3664" t="s">
        <v>3664</v>
      </c>
      <c r="L83" s="5389"/>
      <c r="M83" s="5407"/>
      <c r="N83" s="5410"/>
    </row>
    <row r="84" spans="2:14" ht="91.5" customHeight="1" x14ac:dyDescent="0.2">
      <c r="B84" s="1638" t="s">
        <v>346</v>
      </c>
      <c r="G84" s="1637"/>
      <c r="H84" s="3675"/>
      <c r="I84" s="5387"/>
      <c r="J84" s="3630" t="s">
        <v>8467</v>
      </c>
      <c r="K84" s="3664" t="s">
        <v>3663</v>
      </c>
      <c r="L84" s="5389"/>
      <c r="M84" s="5407"/>
      <c r="N84" s="5410"/>
    </row>
    <row r="85" spans="2:14" ht="79.5" customHeight="1" x14ac:dyDescent="0.2">
      <c r="B85" s="1638" t="s">
        <v>346</v>
      </c>
      <c r="G85" s="1637"/>
      <c r="H85" s="3675"/>
      <c r="I85" s="5387"/>
      <c r="J85" s="3630" t="s">
        <v>8468</v>
      </c>
      <c r="K85" s="3664" t="s">
        <v>3662</v>
      </c>
      <c r="L85" s="5389"/>
      <c r="M85" s="5407"/>
      <c r="N85" s="5410"/>
    </row>
    <row r="86" spans="2:14" ht="39" customHeight="1" x14ac:dyDescent="0.2">
      <c r="B86" s="1638" t="s">
        <v>346</v>
      </c>
      <c r="G86" s="1637"/>
      <c r="H86" s="3675"/>
      <c r="I86" s="5387"/>
      <c r="J86" s="3630" t="s">
        <v>3661</v>
      </c>
      <c r="K86" s="3664" t="s">
        <v>3660</v>
      </c>
      <c r="L86" s="5389"/>
      <c r="M86" s="5407"/>
      <c r="N86" s="5410"/>
    </row>
    <row r="87" spans="2:14" ht="39.75" customHeight="1" x14ac:dyDescent="0.2">
      <c r="B87" s="1638" t="s">
        <v>346</v>
      </c>
      <c r="G87" s="1637"/>
      <c r="H87" s="3675"/>
      <c r="I87" s="5387"/>
      <c r="J87" s="3635" t="s">
        <v>3659</v>
      </c>
      <c r="K87" s="3681" t="s">
        <v>3658</v>
      </c>
      <c r="L87" s="5389"/>
      <c r="M87" s="5407"/>
      <c r="N87" s="5410"/>
    </row>
    <row r="88" spans="2:14" ht="15" customHeight="1" x14ac:dyDescent="0.2">
      <c r="B88" s="1638" t="s">
        <v>346</v>
      </c>
      <c r="G88" s="1637"/>
      <c r="H88" s="3675"/>
      <c r="I88" s="3686" t="s">
        <v>3657</v>
      </c>
      <c r="J88" s="3687"/>
      <c r="K88" s="5417" t="s">
        <v>3656</v>
      </c>
      <c r="L88" s="5415"/>
      <c r="M88" s="5407"/>
      <c r="N88" s="5410"/>
    </row>
    <row r="89" spans="2:14" ht="18.75" customHeight="1" x14ac:dyDescent="0.2">
      <c r="B89" s="1638" t="s">
        <v>346</v>
      </c>
      <c r="G89" s="1637"/>
      <c r="H89" s="3675"/>
      <c r="I89" s="5414"/>
      <c r="J89" s="3687" t="s">
        <v>2987</v>
      </c>
      <c r="K89" s="5417"/>
      <c r="L89" s="5415"/>
      <c r="M89" s="5407"/>
      <c r="N89" s="5410"/>
    </row>
    <row r="90" spans="2:14" ht="18.75" customHeight="1" x14ac:dyDescent="0.2">
      <c r="B90" s="1638" t="s">
        <v>346</v>
      </c>
      <c r="G90" s="1637"/>
      <c r="H90" s="3675"/>
      <c r="I90" s="5414"/>
      <c r="J90" s="3687" t="s">
        <v>3655</v>
      </c>
      <c r="K90" s="5417"/>
      <c r="L90" s="5415"/>
      <c r="M90" s="5407"/>
      <c r="N90" s="5410"/>
    </row>
    <row r="91" spans="2:14" ht="18.75" customHeight="1" x14ac:dyDescent="0.2">
      <c r="B91" s="1638" t="s">
        <v>346</v>
      </c>
      <c r="G91" s="1637"/>
      <c r="H91" s="3675"/>
      <c r="I91" s="5414"/>
      <c r="J91" s="3687" t="s">
        <v>3654</v>
      </c>
      <c r="K91" s="5417"/>
      <c r="L91" s="5415"/>
      <c r="M91" s="5407"/>
      <c r="N91" s="5410"/>
    </row>
    <row r="92" spans="2:14" ht="18.75" customHeight="1" x14ac:dyDescent="0.2">
      <c r="B92" s="1638" t="s">
        <v>346</v>
      </c>
      <c r="G92" s="1637"/>
      <c r="H92" s="3675"/>
      <c r="I92" s="5414"/>
      <c r="J92" s="3687" t="s">
        <v>3653</v>
      </c>
      <c r="K92" s="5417"/>
      <c r="L92" s="5415"/>
      <c r="M92" s="5407"/>
      <c r="N92" s="5410"/>
    </row>
    <row r="93" spans="2:14" ht="18.75" customHeight="1" x14ac:dyDescent="0.2">
      <c r="B93" s="1638" t="s">
        <v>346</v>
      </c>
      <c r="G93" s="1637"/>
      <c r="H93" s="3675"/>
      <c r="I93" s="5414"/>
      <c r="J93" s="3687" t="s">
        <v>3652</v>
      </c>
      <c r="K93" s="5417"/>
      <c r="L93" s="5415"/>
      <c r="M93" s="5407"/>
      <c r="N93" s="5410"/>
    </row>
    <row r="94" spans="2:14" ht="18.75" customHeight="1" x14ac:dyDescent="0.2">
      <c r="B94" s="1638" t="s">
        <v>346</v>
      </c>
      <c r="G94" s="1637"/>
      <c r="H94" s="3675"/>
      <c r="I94" s="5414"/>
      <c r="J94" s="3687" t="s">
        <v>2983</v>
      </c>
      <c r="K94" s="5417"/>
      <c r="L94" s="5415"/>
      <c r="M94" s="5407"/>
      <c r="N94" s="5410"/>
    </row>
    <row r="95" spans="2:14" ht="18.75" customHeight="1" x14ac:dyDescent="0.2">
      <c r="B95" s="1638" t="s">
        <v>346</v>
      </c>
      <c r="G95" s="1637"/>
      <c r="H95" s="3675"/>
      <c r="I95" s="5414"/>
      <c r="J95" s="3687" t="s">
        <v>2984</v>
      </c>
      <c r="K95" s="5417"/>
      <c r="L95" s="5416"/>
      <c r="M95" s="5408"/>
      <c r="N95" s="5411"/>
    </row>
    <row r="96" spans="2:14" ht="18.75" customHeight="1" x14ac:dyDescent="0.2">
      <c r="B96" s="1638" t="s">
        <v>346</v>
      </c>
      <c r="G96" s="1637"/>
      <c r="H96" s="3675"/>
      <c r="I96" s="3686" t="s">
        <v>3651</v>
      </c>
      <c r="J96" s="3678"/>
      <c r="K96" s="3688"/>
      <c r="L96" s="3689"/>
      <c r="M96" s="3690"/>
      <c r="N96" s="5393"/>
    </row>
    <row r="97" spans="2:14" ht="30.75" customHeight="1" x14ac:dyDescent="0.2">
      <c r="B97" s="1638" t="s">
        <v>346</v>
      </c>
      <c r="G97" s="1637"/>
      <c r="H97" s="3675"/>
      <c r="I97" s="5414"/>
      <c r="J97" s="3678" t="s">
        <v>3650</v>
      </c>
      <c r="K97" s="3691" t="s">
        <v>8469</v>
      </c>
      <c r="L97" s="3689" t="s">
        <v>8470</v>
      </c>
      <c r="M97" s="3690" t="s">
        <v>8471</v>
      </c>
      <c r="N97" s="5393"/>
    </row>
    <row r="98" spans="2:14" ht="60.75" customHeight="1" x14ac:dyDescent="0.2">
      <c r="B98" s="1638" t="s">
        <v>346</v>
      </c>
      <c r="G98" s="1637"/>
      <c r="H98" s="3675"/>
      <c r="I98" s="5421"/>
      <c r="J98" s="3631" t="s">
        <v>8896</v>
      </c>
      <c r="K98" s="3692" t="s">
        <v>8897</v>
      </c>
      <c r="L98" s="3681" t="s">
        <v>8472</v>
      </c>
      <c r="M98" s="3693" t="s">
        <v>8473</v>
      </c>
      <c r="N98" s="3666"/>
    </row>
    <row r="99" spans="2:14" ht="28.5" customHeight="1" x14ac:dyDescent="0.2">
      <c r="B99" s="1638" t="s">
        <v>346</v>
      </c>
      <c r="G99" s="1637"/>
      <c r="H99" s="1644" t="s">
        <v>8474</v>
      </c>
      <c r="I99" s="1632"/>
      <c r="J99" s="1631"/>
      <c r="K99" s="3661"/>
      <c r="L99" s="3661"/>
      <c r="M99" s="3674"/>
      <c r="N99" s="3663"/>
    </row>
    <row r="100" spans="2:14" ht="21" customHeight="1" x14ac:dyDescent="0.2">
      <c r="B100" s="1638" t="s">
        <v>346</v>
      </c>
      <c r="G100" s="1637"/>
      <c r="H100" s="3694"/>
      <c r="I100" s="1622" t="s">
        <v>3649</v>
      </c>
      <c r="J100" s="3630"/>
      <c r="K100" s="3664" t="s">
        <v>8475</v>
      </c>
      <c r="L100" s="5375" t="s">
        <v>8476</v>
      </c>
      <c r="M100" s="5376" t="s">
        <v>8477</v>
      </c>
      <c r="N100" s="5393"/>
    </row>
    <row r="101" spans="2:14" ht="21" customHeight="1" x14ac:dyDescent="0.2">
      <c r="B101" s="1638" t="s">
        <v>346</v>
      </c>
      <c r="G101" s="1637"/>
      <c r="H101" s="3675"/>
      <c r="I101" s="1622" t="s">
        <v>8478</v>
      </c>
      <c r="J101" s="3630"/>
      <c r="K101" s="3664" t="s">
        <v>3648</v>
      </c>
      <c r="L101" s="5375"/>
      <c r="M101" s="5376"/>
      <c r="N101" s="5393"/>
    </row>
    <row r="102" spans="2:14" ht="21" customHeight="1" x14ac:dyDescent="0.2">
      <c r="B102" s="1638" t="s">
        <v>346</v>
      </c>
      <c r="G102" s="1637"/>
      <c r="H102" s="3675"/>
      <c r="I102" s="1622" t="s">
        <v>8479</v>
      </c>
      <c r="J102" s="3630"/>
      <c r="K102" s="3664"/>
      <c r="L102" s="5375" t="s">
        <v>3647</v>
      </c>
      <c r="M102" s="5376" t="s">
        <v>8480</v>
      </c>
      <c r="N102" s="5393"/>
    </row>
    <row r="103" spans="2:14" ht="20.25" customHeight="1" x14ac:dyDescent="0.2">
      <c r="B103" s="1638" t="s">
        <v>346</v>
      </c>
      <c r="G103" s="1637"/>
      <c r="H103" s="3675"/>
      <c r="I103" s="5387"/>
      <c r="J103" s="3630" t="s">
        <v>514</v>
      </c>
      <c r="K103" s="5406" t="s">
        <v>8481</v>
      </c>
      <c r="L103" s="5375"/>
      <c r="M103" s="5376"/>
      <c r="N103" s="5393"/>
    </row>
    <row r="104" spans="2:14" ht="20.25" customHeight="1" x14ac:dyDescent="0.2">
      <c r="B104" s="1638" t="s">
        <v>346</v>
      </c>
      <c r="G104" s="1637"/>
      <c r="H104" s="3675"/>
      <c r="I104" s="5387"/>
      <c r="J104" s="3630" t="s">
        <v>8482</v>
      </c>
      <c r="K104" s="5407"/>
      <c r="L104" s="5375"/>
      <c r="M104" s="5376"/>
      <c r="N104" s="5393"/>
    </row>
    <row r="105" spans="2:14" ht="20.25" customHeight="1" x14ac:dyDescent="0.2">
      <c r="B105" s="1638" t="s">
        <v>346</v>
      </c>
      <c r="G105" s="1637"/>
      <c r="H105" s="3675"/>
      <c r="I105" s="5387"/>
      <c r="J105" s="3630" t="s">
        <v>8483</v>
      </c>
      <c r="K105" s="5407"/>
      <c r="L105" s="5375"/>
      <c r="M105" s="5376"/>
      <c r="N105" s="5393"/>
    </row>
    <row r="106" spans="2:14" ht="20.25" customHeight="1" x14ac:dyDescent="0.2">
      <c r="B106" s="1638" t="s">
        <v>346</v>
      </c>
      <c r="G106" s="1637"/>
      <c r="H106" s="3675"/>
      <c r="I106" s="5387"/>
      <c r="J106" s="3630" t="s">
        <v>8484</v>
      </c>
      <c r="K106" s="5407"/>
      <c r="L106" s="5375"/>
      <c r="M106" s="5376"/>
      <c r="N106" s="5393"/>
    </row>
    <row r="107" spans="2:14" ht="20.25" customHeight="1" x14ac:dyDescent="0.2">
      <c r="B107" s="1638" t="s">
        <v>346</v>
      </c>
      <c r="G107" s="1637"/>
      <c r="H107" s="3675"/>
      <c r="I107" s="5387"/>
      <c r="J107" s="3630" t="s">
        <v>8485</v>
      </c>
      <c r="K107" s="5407"/>
      <c r="L107" s="5375"/>
      <c r="M107" s="5376"/>
      <c r="N107" s="5393"/>
    </row>
    <row r="108" spans="2:14" ht="20.25" customHeight="1" x14ac:dyDescent="0.2">
      <c r="B108" s="1638" t="s">
        <v>346</v>
      </c>
      <c r="G108" s="1637"/>
      <c r="H108" s="3676"/>
      <c r="I108" s="5387"/>
      <c r="J108" s="3630" t="s">
        <v>8486</v>
      </c>
      <c r="K108" s="5408"/>
      <c r="L108" s="5375"/>
      <c r="M108" s="5376"/>
      <c r="N108" s="5393"/>
    </row>
    <row r="109" spans="2:14" ht="27" customHeight="1" x14ac:dyDescent="0.2">
      <c r="B109" s="1638" t="s">
        <v>346</v>
      </c>
      <c r="G109" s="1637"/>
      <c r="H109" s="5422" t="s">
        <v>8487</v>
      </c>
      <c r="I109" s="5422"/>
      <c r="J109" s="5423"/>
      <c r="K109" s="3695"/>
      <c r="L109" s="3661"/>
      <c r="M109" s="3662"/>
      <c r="N109" s="3663"/>
    </row>
    <row r="110" spans="2:14" ht="27" customHeight="1" x14ac:dyDescent="0.2">
      <c r="B110" s="1638" t="s">
        <v>346</v>
      </c>
      <c r="G110" s="1637"/>
      <c r="H110" s="1643" t="s">
        <v>8488</v>
      </c>
      <c r="I110" s="1632"/>
      <c r="J110" s="1631"/>
      <c r="K110" s="3661"/>
      <c r="L110" s="3661"/>
      <c r="M110" s="3662"/>
      <c r="N110" s="3663"/>
    </row>
    <row r="111" spans="2:14" ht="132.75" customHeight="1" x14ac:dyDescent="0.2">
      <c r="B111" s="1638" t="s">
        <v>346</v>
      </c>
      <c r="G111" s="1637"/>
      <c r="H111" s="3694"/>
      <c r="I111" s="1622" t="s">
        <v>8489</v>
      </c>
      <c r="J111" s="3630"/>
      <c r="K111" s="3664" t="s">
        <v>3646</v>
      </c>
      <c r="L111" s="5375" t="s">
        <v>8456</v>
      </c>
      <c r="M111" s="5376" t="s">
        <v>8460</v>
      </c>
      <c r="N111" s="5409"/>
    </row>
    <row r="112" spans="2:14" ht="135.75" customHeight="1" x14ac:dyDescent="0.2">
      <c r="B112" s="1638" t="s">
        <v>346</v>
      </c>
      <c r="G112" s="1637"/>
      <c r="H112" s="3675"/>
      <c r="I112" s="1622" t="s">
        <v>3031</v>
      </c>
      <c r="J112" s="3630"/>
      <c r="K112" s="3664" t="s">
        <v>8490</v>
      </c>
      <c r="L112" s="5375"/>
      <c r="M112" s="5376"/>
      <c r="N112" s="5410"/>
    </row>
    <row r="113" spans="2:14" ht="129.75" customHeight="1" x14ac:dyDescent="0.2">
      <c r="B113" s="1638" t="s">
        <v>346</v>
      </c>
      <c r="G113" s="1637"/>
      <c r="H113" s="3675"/>
      <c r="I113" s="1622" t="s">
        <v>3032</v>
      </c>
      <c r="J113" s="3630"/>
      <c r="K113" s="3664" t="s">
        <v>8491</v>
      </c>
      <c r="L113" s="5375"/>
      <c r="M113" s="5376"/>
      <c r="N113" s="5410"/>
    </row>
    <row r="114" spans="2:14" ht="99.75" customHeight="1" x14ac:dyDescent="0.2">
      <c r="B114" s="1638" t="s">
        <v>346</v>
      </c>
      <c r="G114" s="1637"/>
      <c r="H114" s="3675"/>
      <c r="I114" s="1622" t="s">
        <v>3033</v>
      </c>
      <c r="J114" s="3630"/>
      <c r="K114" s="3664" t="s">
        <v>8492</v>
      </c>
      <c r="L114" s="5375"/>
      <c r="M114" s="5376"/>
      <c r="N114" s="5410"/>
    </row>
    <row r="115" spans="2:14" ht="141.75" customHeight="1" x14ac:dyDescent="0.2">
      <c r="B115" s="1638" t="s">
        <v>346</v>
      </c>
      <c r="G115" s="1637"/>
      <c r="H115" s="3675"/>
      <c r="I115" s="1622" t="s">
        <v>2866</v>
      </c>
      <c r="J115" s="3630"/>
      <c r="K115" s="3664" t="s">
        <v>8493</v>
      </c>
      <c r="L115" s="5375"/>
      <c r="M115" s="5376"/>
      <c r="N115" s="5410"/>
    </row>
    <row r="116" spans="2:14" ht="138" customHeight="1" x14ac:dyDescent="0.2">
      <c r="B116" s="1638" t="s">
        <v>346</v>
      </c>
      <c r="G116" s="1637"/>
      <c r="H116" s="3675"/>
      <c r="I116" s="1622" t="s">
        <v>2871</v>
      </c>
      <c r="J116" s="3630"/>
      <c r="K116" s="3664" t="s">
        <v>8494</v>
      </c>
      <c r="L116" s="5375"/>
      <c r="M116" s="5376"/>
      <c r="N116" s="5410"/>
    </row>
    <row r="117" spans="2:14" ht="112.5" customHeight="1" x14ac:dyDescent="0.2">
      <c r="B117" s="1638" t="s">
        <v>346</v>
      </c>
      <c r="G117" s="1637"/>
      <c r="H117" s="3675"/>
      <c r="I117" s="5378" t="s">
        <v>2876</v>
      </c>
      <c r="J117" s="5379"/>
      <c r="K117" s="3664" t="s">
        <v>8495</v>
      </c>
      <c r="L117" s="5375"/>
      <c r="M117" s="5376"/>
      <c r="N117" s="5410"/>
    </row>
    <row r="118" spans="2:14" ht="123.75" customHeight="1" x14ac:dyDescent="0.2">
      <c r="B118" s="1638" t="s">
        <v>346</v>
      </c>
      <c r="G118" s="1637"/>
      <c r="H118" s="3675"/>
      <c r="I118" s="5398" t="s">
        <v>2881</v>
      </c>
      <c r="J118" s="5399"/>
      <c r="K118" s="3664" t="s">
        <v>8496</v>
      </c>
      <c r="L118" s="5375"/>
      <c r="M118" s="5376"/>
      <c r="N118" s="5410"/>
    </row>
    <row r="119" spans="2:14" ht="129" customHeight="1" x14ac:dyDescent="0.2">
      <c r="B119" s="1638" t="s">
        <v>346</v>
      </c>
      <c r="G119" s="1637"/>
      <c r="H119" s="3675"/>
      <c r="I119" s="1622" t="s">
        <v>2886</v>
      </c>
      <c r="J119" s="3630"/>
      <c r="K119" s="3664" t="s">
        <v>4913</v>
      </c>
      <c r="L119" s="5375"/>
      <c r="M119" s="5376"/>
      <c r="N119" s="5411"/>
    </row>
    <row r="120" spans="2:14" ht="67.5" customHeight="1" x14ac:dyDescent="0.2">
      <c r="B120" s="1638" t="s">
        <v>346</v>
      </c>
      <c r="G120" s="1637"/>
      <c r="H120" s="3676"/>
      <c r="I120" s="1622" t="s">
        <v>8497</v>
      </c>
      <c r="J120" s="3630"/>
      <c r="K120" s="3664" t="s">
        <v>8498</v>
      </c>
      <c r="L120" s="3664" t="s">
        <v>2375</v>
      </c>
      <c r="M120" s="3696" t="s">
        <v>1017</v>
      </c>
      <c r="N120" s="3666" t="s">
        <v>284</v>
      </c>
    </row>
    <row r="121" spans="2:14" ht="26.25" customHeight="1" x14ac:dyDescent="0.2">
      <c r="B121" s="1638" t="s">
        <v>346</v>
      </c>
      <c r="G121" s="1637"/>
      <c r="H121" s="1644" t="s">
        <v>8499</v>
      </c>
      <c r="I121" s="1632"/>
      <c r="J121" s="1631"/>
      <c r="K121" s="3661"/>
      <c r="L121" s="3661"/>
      <c r="M121" s="3662"/>
      <c r="N121" s="3663"/>
    </row>
    <row r="122" spans="2:14" ht="21.75" customHeight="1" x14ac:dyDescent="0.2">
      <c r="B122" s="1638" t="s">
        <v>346</v>
      </c>
      <c r="G122" s="1637"/>
      <c r="H122" s="3694"/>
      <c r="I122" s="1622" t="s">
        <v>3645</v>
      </c>
      <c r="J122" s="3630"/>
      <c r="K122" s="3664"/>
      <c r="L122" s="3697"/>
      <c r="M122" s="3696"/>
      <c r="N122" s="3666"/>
    </row>
    <row r="123" spans="2:14" ht="97.5" customHeight="1" x14ac:dyDescent="0.2">
      <c r="B123" s="1638" t="s">
        <v>346</v>
      </c>
      <c r="G123" s="1637"/>
      <c r="H123" s="5385"/>
      <c r="I123" s="5387"/>
      <c r="J123" s="3630" t="s">
        <v>3003</v>
      </c>
      <c r="K123" s="3664" t="s">
        <v>8898</v>
      </c>
      <c r="L123" s="5388" t="s">
        <v>3639</v>
      </c>
      <c r="M123" s="5406" t="s">
        <v>8500</v>
      </c>
      <c r="N123" s="3666"/>
    </row>
    <row r="124" spans="2:14" ht="70.5" customHeight="1" x14ac:dyDescent="0.2">
      <c r="B124" s="1638" t="s">
        <v>346</v>
      </c>
      <c r="G124" s="1637"/>
      <c r="H124" s="5385"/>
      <c r="I124" s="5387"/>
      <c r="J124" s="3630" t="s">
        <v>3007</v>
      </c>
      <c r="K124" s="3664" t="s">
        <v>8899</v>
      </c>
      <c r="L124" s="5390"/>
      <c r="M124" s="5408"/>
      <c r="N124" s="3666"/>
    </row>
    <row r="125" spans="2:14" ht="24" customHeight="1" x14ac:dyDescent="0.2">
      <c r="B125" s="1638" t="s">
        <v>346</v>
      </c>
      <c r="G125" s="1637"/>
      <c r="H125" s="3675"/>
      <c r="I125" s="1622" t="s">
        <v>3644</v>
      </c>
      <c r="J125" s="3630"/>
      <c r="K125" s="3664"/>
      <c r="L125" s="5388" t="s">
        <v>8501</v>
      </c>
      <c r="M125" s="3696"/>
      <c r="N125" s="3666"/>
    </row>
    <row r="126" spans="2:14" ht="96.75" customHeight="1" x14ac:dyDescent="0.2">
      <c r="B126" s="1638" t="s">
        <v>346</v>
      </c>
      <c r="G126" s="1637"/>
      <c r="H126" s="5385"/>
      <c r="I126" s="5387"/>
      <c r="J126" s="3630" t="s">
        <v>3643</v>
      </c>
      <c r="K126" s="3664" t="s">
        <v>8502</v>
      </c>
      <c r="L126" s="5389"/>
      <c r="M126" s="5406" t="s">
        <v>8503</v>
      </c>
      <c r="N126" s="3666"/>
    </row>
    <row r="127" spans="2:14" ht="113.25" customHeight="1" x14ac:dyDescent="0.2">
      <c r="B127" s="1638" t="s">
        <v>346</v>
      </c>
      <c r="G127" s="1637"/>
      <c r="H127" s="5385"/>
      <c r="I127" s="5387"/>
      <c r="J127" s="3630" t="s">
        <v>3642</v>
      </c>
      <c r="K127" s="3664" t="s">
        <v>8504</v>
      </c>
      <c r="L127" s="5389"/>
      <c r="M127" s="5407"/>
      <c r="N127" s="3666"/>
    </row>
    <row r="128" spans="2:14" ht="72" customHeight="1" x14ac:dyDescent="0.2">
      <c r="B128" s="1638" t="s">
        <v>346</v>
      </c>
      <c r="G128" s="1637"/>
      <c r="H128" s="5385"/>
      <c r="I128" s="5387"/>
      <c r="J128" s="3630" t="s">
        <v>3641</v>
      </c>
      <c r="K128" s="3664" t="s">
        <v>8505</v>
      </c>
      <c r="L128" s="5390"/>
      <c r="M128" s="5408"/>
      <c r="N128" s="3666"/>
    </row>
    <row r="129" spans="2:14" ht="32.25" customHeight="1" x14ac:dyDescent="0.2">
      <c r="B129" s="1638" t="s">
        <v>346</v>
      </c>
      <c r="G129" s="1637"/>
      <c r="H129" s="3675"/>
      <c r="I129" s="1596" t="s">
        <v>3640</v>
      </c>
      <c r="J129" s="3630"/>
      <c r="K129" s="3664"/>
      <c r="L129" s="5375" t="s">
        <v>3639</v>
      </c>
      <c r="M129" s="3696"/>
      <c r="N129" s="3666"/>
    </row>
    <row r="130" spans="2:14" ht="119.25" customHeight="1" x14ac:dyDescent="0.2">
      <c r="B130" s="1638" t="s">
        <v>346</v>
      </c>
      <c r="G130" s="1637"/>
      <c r="H130" s="5385"/>
      <c r="I130" s="5400"/>
      <c r="J130" s="3630" t="s">
        <v>3028</v>
      </c>
      <c r="K130" s="3664" t="s">
        <v>3638</v>
      </c>
      <c r="L130" s="5375"/>
      <c r="M130" s="3665" t="s">
        <v>8506</v>
      </c>
      <c r="N130" s="3666"/>
    </row>
    <row r="131" spans="2:14" ht="98.25" customHeight="1" x14ac:dyDescent="0.2">
      <c r="B131" s="1638" t="s">
        <v>346</v>
      </c>
      <c r="G131" s="1637"/>
      <c r="H131" s="5386"/>
      <c r="I131" s="5402"/>
      <c r="J131" s="3630" t="s">
        <v>3029</v>
      </c>
      <c r="K131" s="3664" t="s">
        <v>3637</v>
      </c>
      <c r="L131" s="5375"/>
      <c r="M131" s="3665" t="s">
        <v>8506</v>
      </c>
      <c r="N131" s="3666"/>
    </row>
    <row r="132" spans="2:14" ht="32.25" customHeight="1" x14ac:dyDescent="0.2">
      <c r="B132" s="1638" t="s">
        <v>346</v>
      </c>
      <c r="G132" s="1637"/>
      <c r="H132" s="1644" t="s">
        <v>8507</v>
      </c>
      <c r="I132" s="3698"/>
      <c r="J132" s="1623"/>
      <c r="K132" s="3683"/>
      <c r="L132" s="3699"/>
      <c r="M132" s="3662"/>
      <c r="N132" s="3700"/>
    </row>
    <row r="133" spans="2:14" ht="30" customHeight="1" x14ac:dyDescent="0.2">
      <c r="B133" s="1638" t="s">
        <v>346</v>
      </c>
      <c r="G133" s="1637"/>
      <c r="H133" s="5384"/>
      <c r="I133" s="1625" t="s">
        <v>8508</v>
      </c>
      <c r="J133" s="3630"/>
      <c r="K133" s="3664"/>
      <c r="L133" s="5388" t="s">
        <v>8501</v>
      </c>
      <c r="M133" s="5396" t="s">
        <v>8503</v>
      </c>
      <c r="N133" s="5394"/>
    </row>
    <row r="134" spans="2:14" ht="40.5" customHeight="1" x14ac:dyDescent="0.2">
      <c r="B134" s="1638" t="s">
        <v>346</v>
      </c>
      <c r="G134" s="1637"/>
      <c r="H134" s="5385"/>
      <c r="I134" s="5400"/>
      <c r="J134" s="3630" t="s">
        <v>8509</v>
      </c>
      <c r="K134" s="5388" t="s">
        <v>8510</v>
      </c>
      <c r="L134" s="5389"/>
      <c r="M134" s="5397"/>
      <c r="N134" s="5395"/>
    </row>
    <row r="135" spans="2:14" ht="21" customHeight="1" x14ac:dyDescent="0.2">
      <c r="B135" s="1638" t="s">
        <v>346</v>
      </c>
      <c r="G135" s="1637"/>
      <c r="H135" s="5385"/>
      <c r="I135" s="5401"/>
      <c r="J135" s="3630" t="s">
        <v>8511</v>
      </c>
      <c r="K135" s="5389"/>
      <c r="L135" s="5389"/>
      <c r="M135" s="5397"/>
      <c r="N135" s="5395"/>
    </row>
    <row r="136" spans="2:14" ht="21" customHeight="1" x14ac:dyDescent="0.2">
      <c r="B136" s="1638" t="s">
        <v>346</v>
      </c>
      <c r="G136" s="1637"/>
      <c r="H136" s="5385"/>
      <c r="I136" s="5401"/>
      <c r="J136" s="3630" t="s">
        <v>8512</v>
      </c>
      <c r="K136" s="5389"/>
      <c r="L136" s="5389"/>
      <c r="M136" s="5397"/>
      <c r="N136" s="5395"/>
    </row>
    <row r="137" spans="2:14" ht="21" customHeight="1" x14ac:dyDescent="0.2">
      <c r="B137" s="1638" t="s">
        <v>346</v>
      </c>
      <c r="G137" s="1637"/>
      <c r="H137" s="5385"/>
      <c r="I137" s="5401"/>
      <c r="J137" s="3630" t="s">
        <v>8513</v>
      </c>
      <c r="K137" s="5389"/>
      <c r="L137" s="5389"/>
      <c r="M137" s="5397"/>
      <c r="N137" s="5395"/>
    </row>
    <row r="138" spans="2:14" ht="23.25" customHeight="1" x14ac:dyDescent="0.2">
      <c r="B138" s="1638" t="s">
        <v>346</v>
      </c>
      <c r="G138" s="1637"/>
      <c r="H138" s="5385"/>
      <c r="I138" s="5401"/>
      <c r="J138" s="3630" t="s">
        <v>8514</v>
      </c>
      <c r="K138" s="5389"/>
      <c r="L138" s="5389"/>
      <c r="M138" s="5397"/>
      <c r="N138" s="5395"/>
    </row>
    <row r="139" spans="2:14" ht="23.25" customHeight="1" x14ac:dyDescent="0.2">
      <c r="B139" s="1638" t="s">
        <v>346</v>
      </c>
      <c r="G139" s="1637"/>
      <c r="H139" s="5385"/>
      <c r="I139" s="5401"/>
      <c r="J139" s="3630" t="s">
        <v>8515</v>
      </c>
      <c r="K139" s="5389"/>
      <c r="L139" s="5389"/>
      <c r="M139" s="5397"/>
      <c r="N139" s="5395"/>
    </row>
    <row r="140" spans="2:14" ht="23.25" customHeight="1" x14ac:dyDescent="0.2">
      <c r="B140" s="1638" t="s">
        <v>346</v>
      </c>
      <c r="G140" s="1637"/>
      <c r="H140" s="5385"/>
      <c r="I140" s="5401"/>
      <c r="J140" s="3630" t="s">
        <v>8516</v>
      </c>
      <c r="K140" s="5389"/>
      <c r="L140" s="5389"/>
      <c r="M140" s="5397"/>
      <c r="N140" s="5395"/>
    </row>
    <row r="141" spans="2:14" ht="23.25" customHeight="1" x14ac:dyDescent="0.2">
      <c r="B141" s="1638" t="s">
        <v>346</v>
      </c>
      <c r="G141" s="1637"/>
      <c r="H141" s="5385"/>
      <c r="I141" s="5401"/>
      <c r="J141" s="3630" t="s">
        <v>8517</v>
      </c>
      <c r="K141" s="5389"/>
      <c r="L141" s="5389"/>
      <c r="M141" s="5397"/>
      <c r="N141" s="5395"/>
    </row>
    <row r="142" spans="2:14" ht="23.25" customHeight="1" x14ac:dyDescent="0.2">
      <c r="B142" s="1638" t="s">
        <v>346</v>
      </c>
      <c r="G142" s="1637"/>
      <c r="H142" s="5385"/>
      <c r="I142" s="5401"/>
      <c r="J142" s="3630" t="s">
        <v>8518</v>
      </c>
      <c r="K142" s="5389"/>
      <c r="L142" s="5389"/>
      <c r="M142" s="5397"/>
      <c r="N142" s="5395"/>
    </row>
    <row r="143" spans="2:14" ht="23.25" customHeight="1" x14ac:dyDescent="0.2">
      <c r="B143" s="1638" t="s">
        <v>346</v>
      </c>
      <c r="G143" s="1637"/>
      <c r="H143" s="5385"/>
      <c r="I143" s="5401"/>
      <c r="J143" s="3630" t="s">
        <v>8519</v>
      </c>
      <c r="K143" s="5389"/>
      <c r="L143" s="5389"/>
      <c r="M143" s="5397"/>
      <c r="N143" s="5395"/>
    </row>
    <row r="144" spans="2:14" ht="23.25" customHeight="1" x14ac:dyDescent="0.2">
      <c r="B144" s="1638" t="s">
        <v>346</v>
      </c>
      <c r="G144" s="1637"/>
      <c r="H144" s="5386"/>
      <c r="I144" s="5402"/>
      <c r="J144" s="3630" t="s">
        <v>8520</v>
      </c>
      <c r="K144" s="5390"/>
      <c r="L144" s="5389"/>
      <c r="M144" s="5397"/>
      <c r="N144" s="5395"/>
    </row>
    <row r="145" spans="2:14" ht="32.25" customHeight="1" x14ac:dyDescent="0.2">
      <c r="B145" s="1638" t="s">
        <v>346</v>
      </c>
      <c r="G145" s="1637"/>
      <c r="H145" s="1644" t="s">
        <v>8900</v>
      </c>
      <c r="I145" s="3698"/>
      <c r="J145" s="1623"/>
      <c r="K145" s="3683"/>
      <c r="L145" s="5389"/>
      <c r="M145" s="5397"/>
      <c r="N145" s="5395"/>
    </row>
    <row r="146" spans="2:14" ht="30" customHeight="1" x14ac:dyDescent="0.2">
      <c r="B146" s="1638" t="s">
        <v>346</v>
      </c>
      <c r="G146" s="1637"/>
      <c r="H146" s="5384"/>
      <c r="I146" s="1625" t="s">
        <v>8521</v>
      </c>
      <c r="J146" s="3630"/>
      <c r="K146" s="3664"/>
      <c r="L146" s="5389"/>
      <c r="M146" s="5397"/>
      <c r="N146" s="5395"/>
    </row>
    <row r="147" spans="2:14" ht="36" customHeight="1" x14ac:dyDescent="0.2">
      <c r="B147" s="1638" t="s">
        <v>346</v>
      </c>
      <c r="G147" s="1637"/>
      <c r="H147" s="5385"/>
      <c r="I147" s="5400"/>
      <c r="J147" s="3630" t="s">
        <v>8522</v>
      </c>
      <c r="K147" s="5388" t="s">
        <v>8523</v>
      </c>
      <c r="L147" s="5389"/>
      <c r="M147" s="5397"/>
      <c r="N147" s="5395"/>
    </row>
    <row r="148" spans="2:14" ht="23.25" customHeight="1" x14ac:dyDescent="0.2">
      <c r="B148" s="1638" t="s">
        <v>346</v>
      </c>
      <c r="G148" s="1637"/>
      <c r="H148" s="5385"/>
      <c r="I148" s="5401"/>
      <c r="J148" s="3630" t="s">
        <v>8524</v>
      </c>
      <c r="K148" s="5389"/>
      <c r="L148" s="5389"/>
      <c r="M148" s="5397"/>
      <c r="N148" s="5395"/>
    </row>
    <row r="149" spans="2:14" ht="23.25" customHeight="1" x14ac:dyDescent="0.2">
      <c r="B149" s="1638" t="s">
        <v>346</v>
      </c>
      <c r="G149" s="1637"/>
      <c r="H149" s="5385"/>
      <c r="I149" s="5401"/>
      <c r="J149" s="3630" t="s">
        <v>8525</v>
      </c>
      <c r="K149" s="5389"/>
      <c r="L149" s="5389"/>
      <c r="M149" s="5397"/>
      <c r="N149" s="5395"/>
    </row>
    <row r="150" spans="2:14" ht="23.25" customHeight="1" x14ac:dyDescent="0.2">
      <c r="B150" s="1638" t="s">
        <v>346</v>
      </c>
      <c r="G150" s="1637"/>
      <c r="H150" s="5385"/>
      <c r="I150" s="5401"/>
      <c r="J150" s="3630" t="s">
        <v>8526</v>
      </c>
      <c r="K150" s="5389"/>
      <c r="L150" s="5389"/>
      <c r="M150" s="5397"/>
      <c r="N150" s="5395"/>
    </row>
    <row r="151" spans="2:14" ht="23.25" customHeight="1" x14ac:dyDescent="0.2">
      <c r="B151" s="1638" t="s">
        <v>346</v>
      </c>
      <c r="G151" s="1637"/>
      <c r="H151" s="5385"/>
      <c r="I151" s="5401"/>
      <c r="J151" s="3630" t="s">
        <v>8527</v>
      </c>
      <c r="K151" s="5389"/>
      <c r="L151" s="5389"/>
      <c r="M151" s="5397"/>
      <c r="N151" s="5395"/>
    </row>
    <row r="152" spans="2:14" ht="23.25" customHeight="1" x14ac:dyDescent="0.2">
      <c r="B152" s="1638" t="s">
        <v>346</v>
      </c>
      <c r="G152" s="1637"/>
      <c r="H152" s="5385"/>
      <c r="I152" s="5401"/>
      <c r="J152" s="3630" t="s">
        <v>8528</v>
      </c>
      <c r="K152" s="5389"/>
      <c r="L152" s="5389"/>
      <c r="M152" s="5397"/>
      <c r="N152" s="5395"/>
    </row>
    <row r="153" spans="2:14" ht="35.25" customHeight="1" x14ac:dyDescent="0.2">
      <c r="B153" s="1638" t="s">
        <v>346</v>
      </c>
      <c r="G153" s="1637"/>
      <c r="H153" s="5385"/>
      <c r="I153" s="5401"/>
      <c r="J153" s="3630" t="s">
        <v>8529</v>
      </c>
      <c r="K153" s="5389"/>
      <c r="L153" s="5389"/>
      <c r="M153" s="5397"/>
      <c r="N153" s="5395"/>
    </row>
    <row r="154" spans="2:14" ht="23.25" customHeight="1" x14ac:dyDescent="0.2">
      <c r="B154" s="1638" t="s">
        <v>346</v>
      </c>
      <c r="G154" s="1637"/>
      <c r="H154" s="5385"/>
      <c r="I154" s="5401"/>
      <c r="J154" s="3630" t="s">
        <v>8530</v>
      </c>
      <c r="K154" s="5389"/>
      <c r="L154" s="5389"/>
      <c r="M154" s="5397"/>
      <c r="N154" s="5395"/>
    </row>
    <row r="155" spans="2:14" ht="23.25" customHeight="1" x14ac:dyDescent="0.2">
      <c r="B155" s="1638" t="s">
        <v>346</v>
      </c>
      <c r="G155" s="1637"/>
      <c r="H155" s="5385"/>
      <c r="I155" s="5401"/>
      <c r="J155" s="3630" t="s">
        <v>8531</v>
      </c>
      <c r="K155" s="5389"/>
      <c r="L155" s="5389"/>
      <c r="M155" s="5397"/>
      <c r="N155" s="5395"/>
    </row>
    <row r="156" spans="2:14" ht="23.25" customHeight="1" x14ac:dyDescent="0.2">
      <c r="B156" s="1638" t="s">
        <v>346</v>
      </c>
      <c r="G156" s="1637"/>
      <c r="H156" s="5385"/>
      <c r="I156" s="5401"/>
      <c r="J156" s="3630" t="s">
        <v>8532</v>
      </c>
      <c r="K156" s="5389"/>
      <c r="L156" s="5389"/>
      <c r="M156" s="5397"/>
      <c r="N156" s="5395"/>
    </row>
    <row r="157" spans="2:14" ht="23.25" customHeight="1" x14ac:dyDescent="0.2">
      <c r="B157" s="1638" t="s">
        <v>346</v>
      </c>
      <c r="G157" s="1637"/>
      <c r="H157" s="5385"/>
      <c r="I157" s="5401"/>
      <c r="J157" s="3630" t="s">
        <v>8533</v>
      </c>
      <c r="K157" s="5389"/>
      <c r="L157" s="5389"/>
      <c r="M157" s="5397"/>
      <c r="N157" s="5395"/>
    </row>
    <row r="158" spans="2:14" ht="23.25" customHeight="1" x14ac:dyDescent="0.2">
      <c r="B158" s="1638" t="s">
        <v>346</v>
      </c>
      <c r="G158" s="1637"/>
      <c r="H158" s="5385"/>
      <c r="I158" s="5401"/>
      <c r="J158" s="3630" t="s">
        <v>4992</v>
      </c>
      <c r="K158" s="5389"/>
      <c r="L158" s="5389"/>
      <c r="M158" s="5397"/>
      <c r="N158" s="5395"/>
    </row>
    <row r="159" spans="2:14" ht="23.25" customHeight="1" x14ac:dyDescent="0.2">
      <c r="B159" s="1638" t="s">
        <v>346</v>
      </c>
      <c r="G159" s="1637"/>
      <c r="H159" s="5385"/>
      <c r="I159" s="5401"/>
      <c r="J159" s="3630" t="s">
        <v>8534</v>
      </c>
      <c r="K159" s="5389"/>
      <c r="L159" s="5389"/>
      <c r="M159" s="5397"/>
      <c r="N159" s="5395"/>
    </row>
    <row r="160" spans="2:14" ht="23.25" customHeight="1" x14ac:dyDescent="0.2">
      <c r="B160" s="1638" t="s">
        <v>346</v>
      </c>
      <c r="G160" s="1637"/>
      <c r="H160" s="5386"/>
      <c r="I160" s="5401"/>
      <c r="J160" s="3630" t="s">
        <v>8535</v>
      </c>
      <c r="K160" s="5390"/>
      <c r="L160" s="5390"/>
      <c r="M160" s="5425"/>
      <c r="N160" s="5424"/>
    </row>
    <row r="161" spans="2:14" ht="35.25" customHeight="1" x14ac:dyDescent="0.2">
      <c r="B161" s="729"/>
      <c r="C161" s="1634" t="s">
        <v>346</v>
      </c>
      <c r="G161" s="1633"/>
      <c r="H161" s="3701" t="s">
        <v>3398</v>
      </c>
      <c r="I161" s="1627"/>
      <c r="J161" s="1626"/>
      <c r="K161" s="3658"/>
      <c r="L161" s="3658"/>
      <c r="M161" s="3659"/>
      <c r="N161" s="3660"/>
    </row>
    <row r="162" spans="2:14" ht="31.5" customHeight="1" x14ac:dyDescent="0.2">
      <c r="B162" s="729"/>
      <c r="C162" s="1634" t="s">
        <v>346</v>
      </c>
      <c r="G162" s="1633"/>
      <c r="H162" s="3702" t="s">
        <v>257</v>
      </c>
      <c r="I162" s="1632"/>
      <c r="J162" s="1631"/>
      <c r="K162" s="3661"/>
      <c r="L162" s="3661"/>
      <c r="M162" s="3662"/>
      <c r="N162" s="3663"/>
    </row>
    <row r="163" spans="2:14" ht="31.5" customHeight="1" x14ac:dyDescent="0.2">
      <c r="C163" s="1634" t="s">
        <v>346</v>
      </c>
      <c r="G163" s="1633"/>
      <c r="H163" s="1644" t="s">
        <v>258</v>
      </c>
      <c r="I163" s="1632"/>
      <c r="J163" s="1631"/>
      <c r="K163" s="3703"/>
      <c r="L163" s="3703"/>
      <c r="M163" s="3662"/>
      <c r="N163" s="3663"/>
    </row>
    <row r="164" spans="2:14" ht="65.25" customHeight="1" x14ac:dyDescent="0.2">
      <c r="C164" s="1634" t="s">
        <v>346</v>
      </c>
      <c r="G164" s="1633"/>
      <c r="H164" s="5413"/>
      <c r="I164" s="1625" t="s">
        <v>8536</v>
      </c>
      <c r="J164" s="1625"/>
      <c r="K164" s="3664" t="s">
        <v>8901</v>
      </c>
      <c r="L164" s="5375" t="s">
        <v>8902</v>
      </c>
      <c r="M164" s="3665" t="s">
        <v>8537</v>
      </c>
      <c r="N164" s="3666"/>
    </row>
    <row r="165" spans="2:14" ht="35.25" customHeight="1" x14ac:dyDescent="0.2">
      <c r="C165" s="1634" t="s">
        <v>346</v>
      </c>
      <c r="G165" s="1633"/>
      <c r="H165" s="5413"/>
      <c r="I165" s="1625" t="s">
        <v>8538</v>
      </c>
      <c r="J165" s="1625"/>
      <c r="K165" s="3664" t="s">
        <v>8539</v>
      </c>
      <c r="L165" s="5375"/>
      <c r="M165" s="3704" t="s">
        <v>8540</v>
      </c>
      <c r="N165" s="3666"/>
    </row>
    <row r="166" spans="2:14" ht="110.25" customHeight="1" x14ac:dyDescent="0.2">
      <c r="C166" s="1634" t="s">
        <v>346</v>
      </c>
      <c r="G166" s="1633"/>
      <c r="H166" s="5413"/>
      <c r="I166" s="1625" t="s">
        <v>3636</v>
      </c>
      <c r="J166" s="3630"/>
      <c r="K166" s="3664" t="s">
        <v>3635</v>
      </c>
      <c r="L166" s="5375" t="s">
        <v>8397</v>
      </c>
      <c r="M166" s="5380" t="s">
        <v>1017</v>
      </c>
      <c r="N166" s="5377"/>
    </row>
    <row r="167" spans="2:14" ht="88.5" customHeight="1" x14ac:dyDescent="0.2">
      <c r="C167" s="1634" t="s">
        <v>346</v>
      </c>
      <c r="G167" s="1633"/>
      <c r="H167" s="5413"/>
      <c r="I167" s="1625" t="s">
        <v>8541</v>
      </c>
      <c r="J167" s="3630"/>
      <c r="K167" s="3664" t="s">
        <v>8542</v>
      </c>
      <c r="L167" s="5375"/>
      <c r="M167" s="5380"/>
      <c r="N167" s="5377"/>
    </row>
    <row r="168" spans="2:14" ht="24" customHeight="1" x14ac:dyDescent="0.2">
      <c r="C168" s="1634" t="s">
        <v>346</v>
      </c>
      <c r="G168" s="1633"/>
      <c r="H168" s="1644" t="s">
        <v>259</v>
      </c>
      <c r="I168" s="1632"/>
      <c r="J168" s="1631"/>
      <c r="K168" s="3703"/>
      <c r="L168" s="3703"/>
      <c r="M168" s="3662"/>
      <c r="N168" s="3663"/>
    </row>
    <row r="169" spans="2:14" ht="47.25" customHeight="1" x14ac:dyDescent="0.2">
      <c r="C169" s="1634" t="s">
        <v>346</v>
      </c>
      <c r="G169" s="1633"/>
      <c r="H169" s="5413"/>
      <c r="I169" s="1625" t="s">
        <v>3634</v>
      </c>
      <c r="J169" s="3630"/>
      <c r="K169" s="3664" t="s">
        <v>3633</v>
      </c>
      <c r="L169" s="5388" t="s">
        <v>3280</v>
      </c>
      <c r="M169" s="5406" t="s">
        <v>8389</v>
      </c>
      <c r="N169" s="5394" t="s">
        <v>284</v>
      </c>
    </row>
    <row r="170" spans="2:14" ht="44.25" customHeight="1" x14ac:dyDescent="0.2">
      <c r="C170" s="1634" t="s">
        <v>346</v>
      </c>
      <c r="G170" s="1633"/>
      <c r="H170" s="5413"/>
      <c r="I170" s="1625" t="s">
        <v>3632</v>
      </c>
      <c r="J170" s="3630"/>
      <c r="K170" s="3664" t="s">
        <v>3631</v>
      </c>
      <c r="L170" s="5389"/>
      <c r="M170" s="5407"/>
      <c r="N170" s="5395"/>
    </row>
    <row r="171" spans="2:14" ht="34.5" customHeight="1" x14ac:dyDescent="0.2">
      <c r="C171" s="1634" t="s">
        <v>346</v>
      </c>
      <c r="G171" s="1633"/>
      <c r="H171" s="5413"/>
      <c r="I171" s="5443" t="s">
        <v>8903</v>
      </c>
      <c r="J171" s="5444"/>
      <c r="K171" s="3664" t="s">
        <v>8543</v>
      </c>
      <c r="L171" s="5389"/>
      <c r="M171" s="5407"/>
      <c r="N171" s="5395"/>
    </row>
    <row r="172" spans="2:14" ht="61.5" customHeight="1" x14ac:dyDescent="0.2">
      <c r="C172" s="1634" t="s">
        <v>346</v>
      </c>
      <c r="G172" s="1633"/>
      <c r="H172" s="5413"/>
      <c r="I172" s="1625" t="s">
        <v>3630</v>
      </c>
      <c r="J172" s="3630"/>
      <c r="K172" s="3664" t="s">
        <v>8544</v>
      </c>
      <c r="L172" s="5390"/>
      <c r="M172" s="5408"/>
      <c r="N172" s="5424"/>
    </row>
    <row r="173" spans="2:14" ht="24" customHeight="1" x14ac:dyDescent="0.2">
      <c r="C173" s="1634" t="s">
        <v>346</v>
      </c>
      <c r="G173" s="1633"/>
      <c r="H173" s="1643" t="s">
        <v>267</v>
      </c>
      <c r="I173" s="1632"/>
      <c r="J173" s="1631"/>
      <c r="K173" s="3703"/>
      <c r="L173" s="3703"/>
      <c r="M173" s="3662"/>
      <c r="N173" s="3663"/>
    </row>
    <row r="174" spans="2:14" ht="56.25" customHeight="1" x14ac:dyDescent="0.2">
      <c r="C174" s="1634" t="s">
        <v>346</v>
      </c>
      <c r="G174" s="1633"/>
      <c r="H174" s="3694"/>
      <c r="I174" s="1622" t="s">
        <v>8545</v>
      </c>
      <c r="J174" s="1625"/>
      <c r="K174" s="3664" t="s">
        <v>3533</v>
      </c>
      <c r="L174" s="5375" t="s">
        <v>8472</v>
      </c>
      <c r="M174" s="3665" t="s">
        <v>8546</v>
      </c>
      <c r="N174" s="3666"/>
    </row>
    <row r="175" spans="2:14" ht="60" customHeight="1" x14ac:dyDescent="0.2">
      <c r="C175" s="1634" t="s">
        <v>346</v>
      </c>
      <c r="G175" s="1633"/>
      <c r="H175" s="3676"/>
      <c r="I175" s="1622" t="s">
        <v>3629</v>
      </c>
      <c r="J175" s="1625"/>
      <c r="K175" s="3664" t="s">
        <v>8547</v>
      </c>
      <c r="L175" s="5375"/>
      <c r="M175" s="3665" t="s">
        <v>8548</v>
      </c>
      <c r="N175" s="3666"/>
    </row>
    <row r="176" spans="2:14" ht="21" customHeight="1" x14ac:dyDescent="0.2">
      <c r="C176" s="1634" t="s">
        <v>346</v>
      </c>
      <c r="G176" s="1633"/>
      <c r="H176" s="3702" t="s">
        <v>8549</v>
      </c>
      <c r="I176" s="1632"/>
      <c r="J176" s="1631"/>
      <c r="K176" s="3703"/>
      <c r="L176" s="3703"/>
      <c r="M176" s="3662"/>
      <c r="N176" s="3663"/>
    </row>
    <row r="177" spans="3:14" ht="21" customHeight="1" x14ac:dyDescent="0.2">
      <c r="C177" s="1634" t="s">
        <v>346</v>
      </c>
      <c r="G177" s="1633"/>
      <c r="H177" s="1643" t="s">
        <v>4925</v>
      </c>
      <c r="I177" s="1632"/>
      <c r="J177" s="1631"/>
      <c r="K177" s="3703"/>
      <c r="L177" s="3703"/>
      <c r="M177" s="3662"/>
      <c r="N177" s="3663"/>
    </row>
    <row r="178" spans="3:14" ht="26.25" customHeight="1" x14ac:dyDescent="0.2">
      <c r="C178" s="1634" t="s">
        <v>346</v>
      </c>
      <c r="G178" s="1633"/>
      <c r="H178" s="3694"/>
      <c r="I178" s="1622" t="s">
        <v>159</v>
      </c>
      <c r="J178" s="3630"/>
      <c r="K178" s="5375" t="s">
        <v>8904</v>
      </c>
      <c r="L178" s="5375" t="s">
        <v>8550</v>
      </c>
      <c r="M178" s="5380" t="s">
        <v>8460</v>
      </c>
      <c r="N178" s="5377" t="s">
        <v>284</v>
      </c>
    </row>
    <row r="179" spans="3:14" ht="26.25" customHeight="1" x14ac:dyDescent="0.2">
      <c r="C179" s="1634" t="s">
        <v>346</v>
      </c>
      <c r="G179" s="1633"/>
      <c r="H179" s="3675"/>
      <c r="I179" s="1622" t="s">
        <v>8551</v>
      </c>
      <c r="J179" s="3630"/>
      <c r="K179" s="5375"/>
      <c r="L179" s="5375"/>
      <c r="M179" s="5380"/>
      <c r="N179" s="5377"/>
    </row>
    <row r="180" spans="3:14" ht="26.25" customHeight="1" x14ac:dyDescent="0.2">
      <c r="C180" s="1634" t="s">
        <v>346</v>
      </c>
      <c r="G180" s="1633"/>
      <c r="H180" s="3675"/>
      <c r="I180" s="1622" t="s">
        <v>126</v>
      </c>
      <c r="J180" s="3630"/>
      <c r="K180" s="5375"/>
      <c r="L180" s="5375"/>
      <c r="M180" s="5380"/>
      <c r="N180" s="5377"/>
    </row>
    <row r="181" spans="3:14" ht="42.75" customHeight="1" x14ac:dyDescent="0.2">
      <c r="C181" s="1634" t="s">
        <v>346</v>
      </c>
      <c r="G181" s="1633"/>
      <c r="H181" s="3675"/>
      <c r="I181" s="1622" t="s">
        <v>4926</v>
      </c>
      <c r="J181" s="1622"/>
      <c r="K181" s="3664" t="s">
        <v>8905</v>
      </c>
      <c r="L181" s="3664" t="s">
        <v>8550</v>
      </c>
      <c r="M181" s="3696" t="s">
        <v>8460</v>
      </c>
      <c r="N181" s="3666" t="s">
        <v>284</v>
      </c>
    </row>
    <row r="182" spans="3:14" ht="51" customHeight="1" x14ac:dyDescent="0.2">
      <c r="C182" s="1634" t="s">
        <v>346</v>
      </c>
      <c r="G182" s="1633"/>
      <c r="H182" s="3675"/>
      <c r="I182" s="1622" t="s">
        <v>3628</v>
      </c>
      <c r="J182" s="1622"/>
      <c r="K182" s="3664" t="s">
        <v>3554</v>
      </c>
      <c r="L182" s="3664" t="s">
        <v>3627</v>
      </c>
      <c r="M182" s="3705" t="s">
        <v>8460</v>
      </c>
      <c r="N182" s="3666"/>
    </row>
    <row r="183" spans="3:14" ht="49.5" customHeight="1" x14ac:dyDescent="0.2">
      <c r="C183" s="1634" t="s">
        <v>346</v>
      </c>
      <c r="G183" s="1633"/>
      <c r="H183" s="3675"/>
      <c r="I183" s="1622" t="s">
        <v>8552</v>
      </c>
      <c r="J183" s="1622"/>
      <c r="K183" s="3664" t="s">
        <v>8906</v>
      </c>
      <c r="L183" s="3664" t="s">
        <v>3627</v>
      </c>
      <c r="M183" s="3705" t="s">
        <v>8553</v>
      </c>
      <c r="N183" s="3666"/>
    </row>
    <row r="184" spans="3:14" ht="20.25" customHeight="1" x14ac:dyDescent="0.2">
      <c r="C184" s="1634" t="s">
        <v>346</v>
      </c>
      <c r="G184" s="1633"/>
      <c r="H184" s="3675"/>
      <c r="I184" s="1622" t="s">
        <v>3626</v>
      </c>
      <c r="J184" s="3630"/>
      <c r="K184" s="3664"/>
      <c r="L184" s="5375" t="s">
        <v>8397</v>
      </c>
      <c r="M184" s="5380" t="s">
        <v>1017</v>
      </c>
      <c r="N184" s="5377"/>
    </row>
    <row r="185" spans="3:14" ht="21" customHeight="1" x14ac:dyDescent="0.2">
      <c r="C185" s="1634" t="s">
        <v>346</v>
      </c>
      <c r="G185" s="1633"/>
      <c r="H185" s="3675"/>
      <c r="I185" s="5387"/>
      <c r="J185" s="3630" t="s">
        <v>3625</v>
      </c>
      <c r="K185" s="5375" t="s">
        <v>3624</v>
      </c>
      <c r="L185" s="5375"/>
      <c r="M185" s="5380"/>
      <c r="N185" s="5377"/>
    </row>
    <row r="186" spans="3:14" ht="21" customHeight="1" x14ac:dyDescent="0.2">
      <c r="C186" s="1634" t="s">
        <v>346</v>
      </c>
      <c r="G186" s="1633"/>
      <c r="H186" s="3675"/>
      <c r="I186" s="5387"/>
      <c r="J186" s="3630" t="s">
        <v>8554</v>
      </c>
      <c r="K186" s="5375"/>
      <c r="L186" s="5375"/>
      <c r="M186" s="5380"/>
      <c r="N186" s="5377"/>
    </row>
    <row r="187" spans="3:14" ht="21" customHeight="1" x14ac:dyDescent="0.2">
      <c r="C187" s="1634" t="s">
        <v>346</v>
      </c>
      <c r="G187" s="1633"/>
      <c r="H187" s="3675"/>
      <c r="I187" s="5387"/>
      <c r="J187" s="3630" t="s">
        <v>3623</v>
      </c>
      <c r="K187" s="5375"/>
      <c r="L187" s="5375"/>
      <c r="M187" s="5380"/>
      <c r="N187" s="5377"/>
    </row>
    <row r="188" spans="3:14" ht="21" customHeight="1" x14ac:dyDescent="0.2">
      <c r="C188" s="1634" t="s">
        <v>346</v>
      </c>
      <c r="G188" s="1633"/>
      <c r="H188" s="3675"/>
      <c r="I188" s="5387"/>
      <c r="J188" s="3630" t="s">
        <v>3622</v>
      </c>
      <c r="K188" s="5375"/>
      <c r="L188" s="5375"/>
      <c r="M188" s="5380"/>
      <c r="N188" s="5377"/>
    </row>
    <row r="189" spans="3:14" ht="33" customHeight="1" x14ac:dyDescent="0.2">
      <c r="C189" s="1634" t="s">
        <v>346</v>
      </c>
      <c r="G189" s="1633"/>
      <c r="H189" s="3676"/>
      <c r="I189" s="5387"/>
      <c r="J189" s="3630" t="s">
        <v>3621</v>
      </c>
      <c r="K189" s="5375"/>
      <c r="L189" s="5375"/>
      <c r="M189" s="5380"/>
      <c r="N189" s="5377"/>
    </row>
    <row r="190" spans="3:14" ht="26.25" customHeight="1" x14ac:dyDescent="0.2">
      <c r="C190" s="1634" t="s">
        <v>346</v>
      </c>
      <c r="G190" s="1633"/>
      <c r="H190" s="3706" t="s">
        <v>264</v>
      </c>
      <c r="I190" s="1632"/>
      <c r="J190" s="1631"/>
      <c r="K190" s="3703"/>
      <c r="L190" s="3703"/>
      <c r="M190" s="3662"/>
      <c r="N190" s="3663"/>
    </row>
    <row r="191" spans="3:14" ht="44.25" customHeight="1" x14ac:dyDescent="0.2">
      <c r="C191" s="1634" t="s">
        <v>346</v>
      </c>
      <c r="G191" s="1633"/>
      <c r="H191" s="3694"/>
      <c r="I191" s="1622" t="s">
        <v>3620</v>
      </c>
      <c r="J191" s="3630"/>
      <c r="K191" s="3664" t="s">
        <v>3619</v>
      </c>
      <c r="L191" s="3677" t="s">
        <v>2375</v>
      </c>
      <c r="M191" s="5396" t="s">
        <v>8503</v>
      </c>
      <c r="N191" s="5377" t="s">
        <v>284</v>
      </c>
    </row>
    <row r="192" spans="3:14" ht="54" customHeight="1" x14ac:dyDescent="0.2">
      <c r="C192" s="1634" t="s">
        <v>346</v>
      </c>
      <c r="G192" s="1633"/>
      <c r="H192" s="3675"/>
      <c r="I192" s="1622" t="s">
        <v>3618</v>
      </c>
      <c r="J192" s="3630"/>
      <c r="K192" s="3664" t="s">
        <v>8555</v>
      </c>
      <c r="L192" s="3707"/>
      <c r="M192" s="5425"/>
      <c r="N192" s="5377"/>
    </row>
    <row r="193" spans="3:14" ht="44.25" customHeight="1" x14ac:dyDescent="0.2">
      <c r="C193" s="1634" t="s">
        <v>346</v>
      </c>
      <c r="G193" s="1633"/>
      <c r="H193" s="3675"/>
      <c r="I193" s="1622" t="s">
        <v>8556</v>
      </c>
      <c r="J193" s="3630"/>
      <c r="K193" s="3664" t="s">
        <v>8557</v>
      </c>
      <c r="L193" s="3677" t="s">
        <v>2375</v>
      </c>
      <c r="M193" s="5396" t="s">
        <v>1017</v>
      </c>
      <c r="N193" s="5377"/>
    </row>
    <row r="194" spans="3:14" ht="44.25" customHeight="1" x14ac:dyDescent="0.2">
      <c r="C194" s="1634" t="s">
        <v>346</v>
      </c>
      <c r="G194" s="1633"/>
      <c r="H194" s="5385"/>
      <c r="I194" s="1622" t="s">
        <v>8558</v>
      </c>
      <c r="J194" s="3630"/>
      <c r="K194" s="3664" t="s">
        <v>4928</v>
      </c>
      <c r="L194" s="3707"/>
      <c r="M194" s="5397"/>
      <c r="N194" s="5377"/>
    </row>
    <row r="195" spans="3:14" ht="48.75" customHeight="1" x14ac:dyDescent="0.2">
      <c r="C195" s="1634" t="s">
        <v>346</v>
      </c>
      <c r="G195" s="1633"/>
      <c r="H195" s="5386"/>
      <c r="I195" s="5398" t="s">
        <v>8559</v>
      </c>
      <c r="J195" s="5399"/>
      <c r="K195" s="3664" t="s">
        <v>4927</v>
      </c>
      <c r="L195" s="3708"/>
      <c r="M195" s="5425"/>
      <c r="N195" s="3666"/>
    </row>
    <row r="196" spans="3:14" ht="24" customHeight="1" x14ac:dyDescent="0.2">
      <c r="C196" s="1634" t="s">
        <v>346</v>
      </c>
      <c r="G196" s="1633"/>
      <c r="H196" s="1643" t="s">
        <v>8560</v>
      </c>
      <c r="I196" s="1632"/>
      <c r="J196" s="1631"/>
      <c r="K196" s="3703"/>
      <c r="L196" s="3703"/>
      <c r="M196" s="3662"/>
      <c r="N196" s="3663"/>
    </row>
    <row r="197" spans="3:14" ht="49.5" customHeight="1" x14ac:dyDescent="0.2">
      <c r="C197" s="1634" t="s">
        <v>346</v>
      </c>
      <c r="G197" s="1633"/>
      <c r="H197" s="3694"/>
      <c r="I197" s="5398" t="s">
        <v>3617</v>
      </c>
      <c r="J197" s="5399"/>
      <c r="K197" s="3664" t="s">
        <v>8561</v>
      </c>
      <c r="L197" s="5375" t="s">
        <v>2375</v>
      </c>
      <c r="M197" s="5380" t="s">
        <v>1017</v>
      </c>
      <c r="N197" s="5377" t="s">
        <v>284</v>
      </c>
    </row>
    <row r="198" spans="3:14" ht="58.5" customHeight="1" x14ac:dyDescent="0.2">
      <c r="C198" s="1634" t="s">
        <v>346</v>
      </c>
      <c r="G198" s="1633"/>
      <c r="H198" s="3675"/>
      <c r="I198" s="5398" t="s">
        <v>2353</v>
      </c>
      <c r="J198" s="5399"/>
      <c r="K198" s="3664" t="s">
        <v>8562</v>
      </c>
      <c r="L198" s="5375"/>
      <c r="M198" s="5380"/>
      <c r="N198" s="5377"/>
    </row>
    <row r="199" spans="3:14" ht="47.25" customHeight="1" x14ac:dyDescent="0.2">
      <c r="C199" s="1634" t="s">
        <v>346</v>
      </c>
      <c r="G199" s="1633"/>
      <c r="H199" s="3675"/>
      <c r="I199" s="5398" t="s">
        <v>2354</v>
      </c>
      <c r="J199" s="5399"/>
      <c r="K199" s="3664" t="s">
        <v>8563</v>
      </c>
      <c r="L199" s="5375"/>
      <c r="M199" s="5380"/>
      <c r="N199" s="3666" t="s">
        <v>284</v>
      </c>
    </row>
    <row r="200" spans="3:14" ht="21" customHeight="1" x14ac:dyDescent="0.2">
      <c r="C200" s="1634" t="s">
        <v>346</v>
      </c>
      <c r="G200" s="1633"/>
      <c r="H200" s="1644" t="s">
        <v>8564</v>
      </c>
      <c r="I200" s="1632"/>
      <c r="J200" s="1631"/>
      <c r="K200" s="3703"/>
      <c r="L200" s="3703"/>
      <c r="M200" s="3662"/>
      <c r="N200" s="3663"/>
    </row>
    <row r="201" spans="3:14" ht="38.25" customHeight="1" x14ac:dyDescent="0.2">
      <c r="C201" s="1634" t="s">
        <v>346</v>
      </c>
      <c r="G201" s="1633"/>
      <c r="H201" s="3694"/>
      <c r="I201" s="5379" t="s">
        <v>3616</v>
      </c>
      <c r="J201" s="5426"/>
      <c r="K201" s="3664" t="s">
        <v>3522</v>
      </c>
      <c r="L201" s="5375" t="s">
        <v>8456</v>
      </c>
      <c r="M201" s="5380" t="s">
        <v>8457</v>
      </c>
      <c r="N201" s="5377"/>
    </row>
    <row r="202" spans="3:14" ht="27.75" customHeight="1" x14ac:dyDescent="0.2">
      <c r="C202" s="1634" t="s">
        <v>346</v>
      </c>
      <c r="G202" s="1633"/>
      <c r="H202" s="3675"/>
      <c r="I202" s="5387"/>
      <c r="J202" s="3630" t="s">
        <v>3615</v>
      </c>
      <c r="K202" s="5375" t="s">
        <v>3614</v>
      </c>
      <c r="L202" s="5375"/>
      <c r="M202" s="5380"/>
      <c r="N202" s="5377"/>
    </row>
    <row r="203" spans="3:14" ht="27.75" customHeight="1" x14ac:dyDescent="0.2">
      <c r="C203" s="1634" t="s">
        <v>346</v>
      </c>
      <c r="G203" s="1633"/>
      <c r="H203" s="3675"/>
      <c r="I203" s="5387"/>
      <c r="J203" s="3630" t="s">
        <v>172</v>
      </c>
      <c r="K203" s="5375"/>
      <c r="L203" s="5375"/>
      <c r="M203" s="5380"/>
      <c r="N203" s="5377"/>
    </row>
    <row r="204" spans="3:14" ht="27.75" customHeight="1" x14ac:dyDescent="0.2">
      <c r="C204" s="1634" t="s">
        <v>346</v>
      </c>
      <c r="G204" s="1633"/>
      <c r="H204" s="3675"/>
      <c r="I204" s="5387"/>
      <c r="J204" s="3630" t="s">
        <v>163</v>
      </c>
      <c r="K204" s="5375"/>
      <c r="L204" s="5375"/>
      <c r="M204" s="5380"/>
      <c r="N204" s="5377"/>
    </row>
    <row r="205" spans="3:14" ht="27.75" customHeight="1" x14ac:dyDescent="0.2">
      <c r="C205" s="1634" t="s">
        <v>346</v>
      </c>
      <c r="G205" s="1633"/>
      <c r="H205" s="3675"/>
      <c r="I205" s="5387"/>
      <c r="J205" s="3630" t="s">
        <v>3613</v>
      </c>
      <c r="K205" s="5375"/>
      <c r="L205" s="5375"/>
      <c r="M205" s="5380"/>
      <c r="N205" s="5377"/>
    </row>
    <row r="206" spans="3:14" ht="27.75" customHeight="1" x14ac:dyDescent="0.2">
      <c r="C206" s="1634" t="s">
        <v>346</v>
      </c>
      <c r="G206" s="1633"/>
      <c r="H206" s="3675"/>
      <c r="I206" s="5387"/>
      <c r="J206" s="3630" t="s">
        <v>164</v>
      </c>
      <c r="K206" s="5375"/>
      <c r="L206" s="5375"/>
      <c r="M206" s="5380"/>
      <c r="N206" s="5377"/>
    </row>
    <row r="207" spans="3:14" ht="36.75" customHeight="1" x14ac:dyDescent="0.2">
      <c r="C207" s="1634" t="s">
        <v>346</v>
      </c>
      <c r="G207" s="1633"/>
      <c r="H207" s="3675"/>
      <c r="I207" s="5379" t="s">
        <v>3612</v>
      </c>
      <c r="J207" s="5426"/>
      <c r="K207" s="3664" t="s">
        <v>3522</v>
      </c>
      <c r="L207" s="5375"/>
      <c r="M207" s="5380"/>
      <c r="N207" s="5377"/>
    </row>
    <row r="208" spans="3:14" ht="25.5" customHeight="1" x14ac:dyDescent="0.2">
      <c r="C208" s="1634" t="s">
        <v>346</v>
      </c>
      <c r="G208" s="1633"/>
      <c r="H208" s="3675"/>
      <c r="I208" s="5387"/>
      <c r="J208" s="3630" t="s">
        <v>3611</v>
      </c>
      <c r="K208" s="5375" t="s">
        <v>8565</v>
      </c>
      <c r="L208" s="5375"/>
      <c r="M208" s="5380"/>
      <c r="N208" s="5377"/>
    </row>
    <row r="209" spans="3:14" ht="25.5" customHeight="1" x14ac:dyDescent="0.2">
      <c r="C209" s="1634" t="s">
        <v>346</v>
      </c>
      <c r="G209" s="1633"/>
      <c r="H209" s="3675"/>
      <c r="I209" s="5387"/>
      <c r="J209" s="3630" t="s">
        <v>3610</v>
      </c>
      <c r="K209" s="5375"/>
      <c r="L209" s="5375"/>
      <c r="M209" s="5380"/>
      <c r="N209" s="5377"/>
    </row>
    <row r="210" spans="3:14" ht="25.5" customHeight="1" x14ac:dyDescent="0.2">
      <c r="C210" s="1634" t="s">
        <v>346</v>
      </c>
      <c r="G210" s="1633"/>
      <c r="H210" s="3675"/>
      <c r="I210" s="5387"/>
      <c r="J210" s="3630" t="s">
        <v>3609</v>
      </c>
      <c r="K210" s="5375"/>
      <c r="L210" s="5375"/>
      <c r="M210" s="5380"/>
      <c r="N210" s="5377"/>
    </row>
    <row r="211" spans="3:14" ht="25.5" customHeight="1" x14ac:dyDescent="0.2">
      <c r="C211" s="1634" t="s">
        <v>346</v>
      </c>
      <c r="G211" s="1633"/>
      <c r="H211" s="3675"/>
      <c r="I211" s="5387"/>
      <c r="J211" s="3630" t="s">
        <v>170</v>
      </c>
      <c r="K211" s="5375"/>
      <c r="L211" s="5375"/>
      <c r="M211" s="5380"/>
      <c r="N211" s="5377"/>
    </row>
    <row r="212" spans="3:14" ht="21" customHeight="1" x14ac:dyDescent="0.2">
      <c r="C212" s="1634" t="s">
        <v>346</v>
      </c>
      <c r="G212" s="1633"/>
      <c r="H212" s="3675"/>
      <c r="I212" s="5379" t="s">
        <v>8566</v>
      </c>
      <c r="J212" s="5426"/>
      <c r="K212" s="3664" t="s">
        <v>3522</v>
      </c>
      <c r="L212" s="5375"/>
      <c r="M212" s="5380"/>
      <c r="N212" s="5377"/>
    </row>
    <row r="213" spans="3:14" ht="21" customHeight="1" x14ac:dyDescent="0.2">
      <c r="C213" s="1634" t="s">
        <v>346</v>
      </c>
      <c r="G213" s="1633"/>
      <c r="H213" s="3675"/>
      <c r="I213" s="5387"/>
      <c r="J213" s="3630" t="s">
        <v>8567</v>
      </c>
      <c r="K213" s="5375" t="s">
        <v>8568</v>
      </c>
      <c r="L213" s="5375"/>
      <c r="M213" s="5380"/>
      <c r="N213" s="5377"/>
    </row>
    <row r="214" spans="3:14" ht="31.5" customHeight="1" x14ac:dyDescent="0.2">
      <c r="C214" s="1634" t="s">
        <v>346</v>
      </c>
      <c r="G214" s="1633"/>
      <c r="H214" s="3675"/>
      <c r="I214" s="5387"/>
      <c r="J214" s="3630" t="s">
        <v>3608</v>
      </c>
      <c r="K214" s="5375"/>
      <c r="L214" s="5375"/>
      <c r="M214" s="5380"/>
      <c r="N214" s="5377"/>
    </row>
    <row r="215" spans="3:14" ht="21" customHeight="1" x14ac:dyDescent="0.2">
      <c r="C215" s="1634" t="s">
        <v>346</v>
      </c>
      <c r="G215" s="1633"/>
      <c r="H215" s="3675"/>
      <c r="I215" s="5387"/>
      <c r="J215" s="3630" t="s">
        <v>3607</v>
      </c>
      <c r="K215" s="5375"/>
      <c r="L215" s="5375"/>
      <c r="M215" s="5380"/>
      <c r="N215" s="5377"/>
    </row>
    <row r="216" spans="3:14" ht="21" customHeight="1" x14ac:dyDescent="0.2">
      <c r="C216" s="1634" t="s">
        <v>346</v>
      </c>
      <c r="G216" s="1633"/>
      <c r="H216" s="3675"/>
      <c r="I216" s="5382" t="s">
        <v>8569</v>
      </c>
      <c r="J216" s="5383"/>
      <c r="K216" s="3664" t="s">
        <v>3522</v>
      </c>
      <c r="L216" s="5375"/>
      <c r="M216" s="5380"/>
      <c r="N216" s="5377"/>
    </row>
    <row r="217" spans="3:14" ht="37.5" customHeight="1" x14ac:dyDescent="0.2">
      <c r="C217" s="1634" t="s">
        <v>346</v>
      </c>
      <c r="G217" s="1633"/>
      <c r="H217" s="3675"/>
      <c r="I217" s="5387"/>
      <c r="J217" s="3630" t="s">
        <v>3606</v>
      </c>
      <c r="K217" s="5375" t="s">
        <v>8570</v>
      </c>
      <c r="L217" s="5375"/>
      <c r="M217" s="5380"/>
      <c r="N217" s="5377"/>
    </row>
    <row r="218" spans="3:14" ht="37.5" customHeight="1" x14ac:dyDescent="0.2">
      <c r="C218" s="1634" t="s">
        <v>346</v>
      </c>
      <c r="G218" s="1633"/>
      <c r="H218" s="3675"/>
      <c r="I218" s="5387"/>
      <c r="J218" s="3630" t="s">
        <v>3605</v>
      </c>
      <c r="K218" s="5375"/>
      <c r="L218" s="5375"/>
      <c r="M218" s="5380"/>
      <c r="N218" s="5377"/>
    </row>
    <row r="219" spans="3:14" ht="37.5" customHeight="1" x14ac:dyDescent="0.2">
      <c r="C219" s="1634" t="s">
        <v>346</v>
      </c>
      <c r="G219" s="1633"/>
      <c r="H219" s="3675"/>
      <c r="I219" s="5387"/>
      <c r="J219" s="3630" t="s">
        <v>173</v>
      </c>
      <c r="K219" s="5375"/>
      <c r="L219" s="5375"/>
      <c r="M219" s="5380"/>
      <c r="N219" s="5377"/>
    </row>
    <row r="220" spans="3:14" ht="37.5" customHeight="1" x14ac:dyDescent="0.2">
      <c r="C220" s="1634" t="s">
        <v>346</v>
      </c>
      <c r="G220" s="1633"/>
      <c r="H220" s="3675"/>
      <c r="I220" s="5387"/>
      <c r="J220" s="3630" t="s">
        <v>3604</v>
      </c>
      <c r="K220" s="5375"/>
      <c r="L220" s="5375"/>
      <c r="M220" s="5380"/>
      <c r="N220" s="5377"/>
    </row>
    <row r="221" spans="3:14" ht="21" customHeight="1" x14ac:dyDescent="0.2">
      <c r="C221" s="1634" t="s">
        <v>346</v>
      </c>
      <c r="G221" s="1633"/>
      <c r="H221" s="3675"/>
      <c r="I221" s="5382" t="s">
        <v>3027</v>
      </c>
      <c r="J221" s="5383"/>
      <c r="K221" s="3664" t="s">
        <v>3522</v>
      </c>
      <c r="L221" s="5375"/>
      <c r="M221" s="5380"/>
      <c r="N221" s="5377"/>
    </row>
    <row r="222" spans="3:14" ht="21" customHeight="1" x14ac:dyDescent="0.2">
      <c r="C222" s="1634" t="s">
        <v>346</v>
      </c>
      <c r="G222" s="1633"/>
      <c r="H222" s="3675"/>
      <c r="I222" s="5387"/>
      <c r="J222" s="3630" t="s">
        <v>3603</v>
      </c>
      <c r="K222" s="5375" t="s">
        <v>8571</v>
      </c>
      <c r="L222" s="5375"/>
      <c r="M222" s="5380"/>
      <c r="N222" s="5377"/>
    </row>
    <row r="223" spans="3:14" ht="21" customHeight="1" x14ac:dyDescent="0.2">
      <c r="C223" s="1634" t="s">
        <v>346</v>
      </c>
      <c r="G223" s="1633"/>
      <c r="H223" s="3675"/>
      <c r="I223" s="5387"/>
      <c r="J223" s="3630" t="s">
        <v>175</v>
      </c>
      <c r="K223" s="5375"/>
      <c r="L223" s="5375"/>
      <c r="M223" s="5380"/>
      <c r="N223" s="5377"/>
    </row>
    <row r="224" spans="3:14" ht="21" customHeight="1" x14ac:dyDescent="0.2">
      <c r="C224" s="1634" t="s">
        <v>346</v>
      </c>
      <c r="G224" s="1633"/>
      <c r="H224" s="3675"/>
      <c r="I224" s="5387"/>
      <c r="J224" s="3630" t="s">
        <v>3602</v>
      </c>
      <c r="K224" s="5375"/>
      <c r="L224" s="5375"/>
      <c r="M224" s="5380"/>
      <c r="N224" s="5377"/>
    </row>
    <row r="225" spans="3:14" ht="21" customHeight="1" x14ac:dyDescent="0.2">
      <c r="C225" s="1634" t="s">
        <v>346</v>
      </c>
      <c r="G225" s="1633"/>
      <c r="H225" s="3676"/>
      <c r="I225" s="5387"/>
      <c r="J225" s="3630" t="s">
        <v>174</v>
      </c>
      <c r="K225" s="5375"/>
      <c r="L225" s="5375"/>
      <c r="M225" s="5380"/>
      <c r="N225" s="5377"/>
    </row>
    <row r="226" spans="3:14" ht="31.5" customHeight="1" x14ac:dyDescent="0.2">
      <c r="C226" s="1634" t="s">
        <v>346</v>
      </c>
      <c r="G226" s="1633"/>
      <c r="H226" s="3706" t="s">
        <v>176</v>
      </c>
      <c r="I226" s="1632"/>
      <c r="J226" s="1631"/>
      <c r="K226" s="3703"/>
      <c r="L226" s="3703"/>
      <c r="M226" s="3662"/>
      <c r="N226" s="3663"/>
    </row>
    <row r="227" spans="3:14" ht="26.25" customHeight="1" x14ac:dyDescent="0.2">
      <c r="C227" s="1634" t="s">
        <v>346</v>
      </c>
      <c r="G227" s="1633"/>
      <c r="H227" s="3694"/>
      <c r="I227" s="1622" t="s">
        <v>3601</v>
      </c>
      <c r="J227" s="3630"/>
      <c r="K227" s="3664"/>
      <c r="L227" s="5375" t="s">
        <v>8572</v>
      </c>
      <c r="M227" s="5380" t="s">
        <v>8573</v>
      </c>
      <c r="N227" s="5377"/>
    </row>
    <row r="228" spans="3:14" ht="128.25" customHeight="1" x14ac:dyDescent="0.2">
      <c r="C228" s="1634" t="s">
        <v>346</v>
      </c>
      <c r="G228" s="1633"/>
      <c r="H228" s="3675"/>
      <c r="I228" s="3633"/>
      <c r="J228" s="3630" t="s">
        <v>2482</v>
      </c>
      <c r="K228" s="3664" t="s">
        <v>8574</v>
      </c>
      <c r="L228" s="5375"/>
      <c r="M228" s="5380"/>
      <c r="N228" s="5377"/>
    </row>
    <row r="229" spans="3:14" ht="118.5" customHeight="1" x14ac:dyDescent="0.2">
      <c r="C229" s="1634" t="s">
        <v>346</v>
      </c>
      <c r="G229" s="1633"/>
      <c r="H229" s="3675"/>
      <c r="I229" s="1596"/>
      <c r="J229" s="3630" t="s">
        <v>144</v>
      </c>
      <c r="K229" s="3664" t="s">
        <v>8575</v>
      </c>
      <c r="L229" s="5375"/>
      <c r="M229" s="5380"/>
      <c r="N229" s="5377"/>
    </row>
    <row r="230" spans="3:14" ht="78" customHeight="1" x14ac:dyDescent="0.2">
      <c r="C230" s="1634" t="s">
        <v>346</v>
      </c>
      <c r="G230" s="1633"/>
      <c r="H230" s="3675"/>
      <c r="I230" s="1596"/>
      <c r="J230" s="3630" t="s">
        <v>2432</v>
      </c>
      <c r="K230" s="3664" t="s">
        <v>8576</v>
      </c>
      <c r="L230" s="5388" t="s">
        <v>8572</v>
      </c>
      <c r="M230" s="5396" t="s">
        <v>8573</v>
      </c>
      <c r="N230" s="3666"/>
    </row>
    <row r="231" spans="3:14" ht="78" customHeight="1" x14ac:dyDescent="0.2">
      <c r="C231" s="1634" t="s">
        <v>346</v>
      </c>
      <c r="G231" s="1633"/>
      <c r="H231" s="3675"/>
      <c r="I231" s="1596"/>
      <c r="J231" s="3630" t="s">
        <v>7020</v>
      </c>
      <c r="K231" s="3664" t="s">
        <v>8577</v>
      </c>
      <c r="L231" s="5390"/>
      <c r="M231" s="5425"/>
      <c r="N231" s="3666"/>
    </row>
    <row r="232" spans="3:14" ht="26.25" customHeight="1" x14ac:dyDescent="0.2">
      <c r="C232" s="1634" t="s">
        <v>346</v>
      </c>
      <c r="G232" s="1633"/>
      <c r="H232" s="3675"/>
      <c r="I232" s="1622" t="s">
        <v>8578</v>
      </c>
      <c r="J232" s="3630"/>
      <c r="K232" s="3664"/>
      <c r="L232" s="3685"/>
      <c r="M232" s="3709"/>
      <c r="N232" s="3666"/>
    </row>
    <row r="233" spans="3:14" ht="67.5" customHeight="1" x14ac:dyDescent="0.2">
      <c r="C233" s="1634" t="s">
        <v>346</v>
      </c>
      <c r="G233" s="1633"/>
      <c r="H233" s="3675"/>
      <c r="I233" s="3634"/>
      <c r="J233" s="3630" t="s">
        <v>3600</v>
      </c>
      <c r="K233" s="3664" t="s">
        <v>8907</v>
      </c>
      <c r="L233" s="3664" t="s">
        <v>8579</v>
      </c>
      <c r="M233" s="3696" t="s">
        <v>8580</v>
      </c>
      <c r="N233" s="3666"/>
    </row>
    <row r="234" spans="3:14" ht="22.5" customHeight="1" x14ac:dyDescent="0.2">
      <c r="C234" s="1634" t="s">
        <v>346</v>
      </c>
      <c r="G234" s="1633"/>
      <c r="H234" s="3675"/>
      <c r="I234" s="1622" t="s">
        <v>8581</v>
      </c>
      <c r="J234" s="3630"/>
      <c r="K234" s="5375" t="s">
        <v>8582</v>
      </c>
      <c r="L234" s="5375" t="s">
        <v>8397</v>
      </c>
      <c r="M234" s="5380" t="s">
        <v>8580</v>
      </c>
      <c r="N234" s="5377"/>
    </row>
    <row r="235" spans="3:14" ht="16.5" customHeight="1" x14ac:dyDescent="0.2">
      <c r="C235" s="1634" t="s">
        <v>346</v>
      </c>
      <c r="G235" s="1633"/>
      <c r="H235" s="3675"/>
      <c r="I235" s="5387"/>
      <c r="J235" s="3630" t="s">
        <v>3599</v>
      </c>
      <c r="K235" s="5375"/>
      <c r="L235" s="5375"/>
      <c r="M235" s="5380"/>
      <c r="N235" s="5377"/>
    </row>
    <row r="236" spans="3:14" ht="16.5" customHeight="1" x14ac:dyDescent="0.2">
      <c r="C236" s="1634" t="s">
        <v>346</v>
      </c>
      <c r="G236" s="1633"/>
      <c r="H236" s="3675"/>
      <c r="I236" s="5387"/>
      <c r="J236" s="3630" t="s">
        <v>146</v>
      </c>
      <c r="K236" s="5375"/>
      <c r="L236" s="5375"/>
      <c r="M236" s="5380"/>
      <c r="N236" s="5377"/>
    </row>
    <row r="237" spans="3:14" ht="16.5" customHeight="1" x14ac:dyDescent="0.2">
      <c r="C237" s="1634" t="s">
        <v>346</v>
      </c>
      <c r="G237" s="1633"/>
      <c r="H237" s="3675"/>
      <c r="I237" s="5387"/>
      <c r="J237" s="3630" t="s">
        <v>3598</v>
      </c>
      <c r="K237" s="5375"/>
      <c r="L237" s="5375"/>
      <c r="M237" s="5380"/>
      <c r="N237" s="5377"/>
    </row>
    <row r="238" spans="3:14" ht="26.25" customHeight="1" x14ac:dyDescent="0.2">
      <c r="C238" s="1634" t="s">
        <v>346</v>
      </c>
      <c r="G238" s="1633"/>
      <c r="H238" s="3675"/>
      <c r="I238" s="1622" t="s">
        <v>3597</v>
      </c>
      <c r="J238" s="3630"/>
      <c r="K238" s="5375" t="s">
        <v>3596</v>
      </c>
      <c r="L238" s="5375"/>
      <c r="M238" s="5380" t="s">
        <v>8583</v>
      </c>
      <c r="N238" s="5377" t="s">
        <v>8390</v>
      </c>
    </row>
    <row r="239" spans="3:14" ht="18.75" customHeight="1" x14ac:dyDescent="0.2">
      <c r="C239" s="1634" t="s">
        <v>346</v>
      </c>
      <c r="G239" s="1633"/>
      <c r="H239" s="3675"/>
      <c r="I239" s="5387"/>
      <c r="J239" s="3630" t="s">
        <v>2366</v>
      </c>
      <c r="K239" s="5375"/>
      <c r="L239" s="5375"/>
      <c r="M239" s="5380"/>
      <c r="N239" s="5377"/>
    </row>
    <row r="240" spans="3:14" ht="18.75" customHeight="1" x14ac:dyDescent="0.2">
      <c r="C240" s="1634" t="s">
        <v>346</v>
      </c>
      <c r="G240" s="1633"/>
      <c r="H240" s="3675"/>
      <c r="I240" s="5387"/>
      <c r="J240" s="3630" t="s">
        <v>2367</v>
      </c>
      <c r="K240" s="5375"/>
      <c r="L240" s="5375"/>
      <c r="M240" s="5380"/>
      <c r="N240" s="5377"/>
    </row>
    <row r="241" spans="3:14" ht="18.75" customHeight="1" x14ac:dyDescent="0.2">
      <c r="C241" s="1634" t="s">
        <v>346</v>
      </c>
      <c r="G241" s="1633"/>
      <c r="H241" s="3675"/>
      <c r="I241" s="5387"/>
      <c r="J241" s="3630" t="s">
        <v>2368</v>
      </c>
      <c r="K241" s="5375"/>
      <c r="L241" s="5375"/>
      <c r="M241" s="5380"/>
      <c r="N241" s="5377"/>
    </row>
    <row r="242" spans="3:14" ht="18.75" customHeight="1" x14ac:dyDescent="0.2">
      <c r="C242" s="1634" t="s">
        <v>346</v>
      </c>
      <c r="G242" s="1633"/>
      <c r="H242" s="3675"/>
      <c r="I242" s="5387"/>
      <c r="J242" s="3630" t="s">
        <v>2369</v>
      </c>
      <c r="K242" s="5375"/>
      <c r="L242" s="5375"/>
      <c r="M242" s="5380"/>
      <c r="N242" s="5377"/>
    </row>
    <row r="243" spans="3:14" ht="18.75" customHeight="1" x14ac:dyDescent="0.2">
      <c r="C243" s="1634" t="s">
        <v>346</v>
      </c>
      <c r="G243" s="1633"/>
      <c r="H243" s="3675"/>
      <c r="I243" s="5387"/>
      <c r="J243" s="3630" t="s">
        <v>2370</v>
      </c>
      <c r="K243" s="5375"/>
      <c r="L243" s="5375"/>
      <c r="M243" s="5380"/>
      <c r="N243" s="5377"/>
    </row>
    <row r="244" spans="3:14" ht="18.75" customHeight="1" x14ac:dyDescent="0.2">
      <c r="C244" s="1634" t="s">
        <v>346</v>
      </c>
      <c r="G244" s="1633"/>
      <c r="H244" s="3675"/>
      <c r="I244" s="5387"/>
      <c r="J244" s="3630" t="s">
        <v>2371</v>
      </c>
      <c r="K244" s="5375"/>
      <c r="L244" s="5375"/>
      <c r="M244" s="5380"/>
      <c r="N244" s="5377"/>
    </row>
    <row r="245" spans="3:14" ht="18.75" customHeight="1" x14ac:dyDescent="0.2">
      <c r="C245" s="1634" t="s">
        <v>346</v>
      </c>
      <c r="G245" s="1633"/>
      <c r="H245" s="3675"/>
      <c r="I245" s="5387"/>
      <c r="J245" s="3630" t="s">
        <v>2372</v>
      </c>
      <c r="K245" s="5375"/>
      <c r="L245" s="5375"/>
      <c r="M245" s="5380"/>
      <c r="N245" s="5377"/>
    </row>
    <row r="246" spans="3:14" ht="18.75" customHeight="1" x14ac:dyDescent="0.2">
      <c r="C246" s="1634" t="s">
        <v>346</v>
      </c>
      <c r="G246" s="1633"/>
      <c r="H246" s="3676"/>
      <c r="I246" s="5387"/>
      <c r="J246" s="3630" t="s">
        <v>2444</v>
      </c>
      <c r="K246" s="5375"/>
      <c r="L246" s="5375"/>
      <c r="M246" s="5380"/>
      <c r="N246" s="5377"/>
    </row>
    <row r="247" spans="3:14" ht="27.75" customHeight="1" x14ac:dyDescent="0.2">
      <c r="C247" s="1634" t="s">
        <v>346</v>
      </c>
      <c r="G247" s="1633"/>
      <c r="H247" s="1643" t="s">
        <v>177</v>
      </c>
      <c r="I247" s="1632"/>
      <c r="J247" s="1631"/>
      <c r="K247" s="3703"/>
      <c r="L247" s="3703"/>
      <c r="M247" s="3662"/>
      <c r="N247" s="3663"/>
    </row>
    <row r="248" spans="3:14" ht="24" customHeight="1" x14ac:dyDescent="0.2">
      <c r="C248" s="1634" t="s">
        <v>346</v>
      </c>
      <c r="G248" s="1633"/>
      <c r="H248" s="3694"/>
      <c r="I248" s="1622" t="s">
        <v>8584</v>
      </c>
      <c r="J248" s="3630"/>
      <c r="K248" s="5375" t="s">
        <v>8585</v>
      </c>
      <c r="L248" s="5375" t="s">
        <v>8586</v>
      </c>
      <c r="M248" s="5380" t="s">
        <v>8583</v>
      </c>
      <c r="N248" s="5377"/>
    </row>
    <row r="249" spans="3:14" ht="24" customHeight="1" x14ac:dyDescent="0.2">
      <c r="C249" s="1634" t="s">
        <v>346</v>
      </c>
      <c r="G249" s="1633"/>
      <c r="H249" s="3675"/>
      <c r="I249" s="5387"/>
      <c r="J249" s="3630" t="s">
        <v>147</v>
      </c>
      <c r="K249" s="5375"/>
      <c r="L249" s="5375"/>
      <c r="M249" s="5380"/>
      <c r="N249" s="5377"/>
    </row>
    <row r="250" spans="3:14" ht="24" customHeight="1" x14ac:dyDescent="0.2">
      <c r="C250" s="1634" t="s">
        <v>346</v>
      </c>
      <c r="G250" s="1633"/>
      <c r="H250" s="3675"/>
      <c r="I250" s="5387"/>
      <c r="J250" s="3630" t="s">
        <v>148</v>
      </c>
      <c r="K250" s="5375"/>
      <c r="L250" s="5375"/>
      <c r="M250" s="5380"/>
      <c r="N250" s="5377"/>
    </row>
    <row r="251" spans="3:14" ht="24" customHeight="1" x14ac:dyDescent="0.2">
      <c r="C251" s="1634" t="s">
        <v>346</v>
      </c>
      <c r="G251" s="1633"/>
      <c r="H251" s="3675"/>
      <c r="I251" s="5387"/>
      <c r="J251" s="3630" t="s">
        <v>149</v>
      </c>
      <c r="K251" s="5375"/>
      <c r="L251" s="5375"/>
      <c r="M251" s="5380"/>
      <c r="N251" s="5377"/>
    </row>
    <row r="252" spans="3:14" ht="24" customHeight="1" x14ac:dyDescent="0.2">
      <c r="C252" s="1634" t="s">
        <v>346</v>
      </c>
      <c r="G252" s="1633"/>
      <c r="H252" s="3675"/>
      <c r="I252" s="5387"/>
      <c r="J252" s="3630" t="s">
        <v>2525</v>
      </c>
      <c r="K252" s="5375"/>
      <c r="L252" s="5375"/>
      <c r="M252" s="5380"/>
      <c r="N252" s="5377"/>
    </row>
    <row r="253" spans="3:14" ht="24" customHeight="1" x14ac:dyDescent="0.2">
      <c r="C253" s="1634" t="s">
        <v>346</v>
      </c>
      <c r="G253" s="1633"/>
      <c r="H253" s="3675"/>
      <c r="I253" s="5387"/>
      <c r="J253" s="3630" t="s">
        <v>150</v>
      </c>
      <c r="K253" s="5375"/>
      <c r="L253" s="5375"/>
      <c r="M253" s="5380"/>
      <c r="N253" s="5377"/>
    </row>
    <row r="254" spans="3:14" ht="24" customHeight="1" x14ac:dyDescent="0.2">
      <c r="C254" s="1634" t="s">
        <v>346</v>
      </c>
      <c r="G254" s="1633"/>
      <c r="H254" s="3675"/>
      <c r="I254" s="5387"/>
      <c r="J254" s="3630" t="s">
        <v>2526</v>
      </c>
      <c r="K254" s="5375"/>
      <c r="L254" s="5375"/>
      <c r="M254" s="5380"/>
      <c r="N254" s="5377"/>
    </row>
    <row r="255" spans="3:14" ht="24" customHeight="1" x14ac:dyDescent="0.2">
      <c r="C255" s="1634" t="s">
        <v>346</v>
      </c>
      <c r="G255" s="1633"/>
      <c r="H255" s="3675"/>
      <c r="I255" s="1622" t="s">
        <v>8587</v>
      </c>
      <c r="J255" s="3630"/>
      <c r="K255" s="5375" t="s">
        <v>3595</v>
      </c>
      <c r="L255" s="5375" t="s">
        <v>8397</v>
      </c>
      <c r="M255" s="5380" t="s">
        <v>1017</v>
      </c>
      <c r="N255" s="5377" t="s">
        <v>171</v>
      </c>
    </row>
    <row r="256" spans="3:14" ht="24" customHeight="1" x14ac:dyDescent="0.2">
      <c r="C256" s="1634" t="s">
        <v>346</v>
      </c>
      <c r="G256" s="1633"/>
      <c r="H256" s="3710"/>
      <c r="I256" s="5387"/>
      <c r="J256" s="1636" t="s">
        <v>8588</v>
      </c>
      <c r="K256" s="5375"/>
      <c r="L256" s="5375"/>
      <c r="M256" s="5380"/>
      <c r="N256" s="5377"/>
    </row>
    <row r="257" spans="2:14" ht="24" customHeight="1" x14ac:dyDescent="0.2">
      <c r="C257" s="1634" t="s">
        <v>346</v>
      </c>
      <c r="G257" s="1633"/>
      <c r="H257" s="3710"/>
      <c r="I257" s="5387"/>
      <c r="J257" s="1636" t="s">
        <v>2519</v>
      </c>
      <c r="K257" s="5375"/>
      <c r="L257" s="5375"/>
      <c r="M257" s="5380"/>
      <c r="N257" s="5377"/>
    </row>
    <row r="258" spans="2:14" ht="24" customHeight="1" x14ac:dyDescent="0.2">
      <c r="C258" s="1634" t="s">
        <v>346</v>
      </c>
      <c r="G258" s="1633"/>
      <c r="H258" s="3710"/>
      <c r="I258" s="5387"/>
      <c r="J258" s="1636" t="s">
        <v>8589</v>
      </c>
      <c r="K258" s="5375"/>
      <c r="L258" s="5375"/>
      <c r="M258" s="5380"/>
      <c r="N258" s="5377"/>
    </row>
    <row r="259" spans="2:14" ht="24" customHeight="1" x14ac:dyDescent="0.2">
      <c r="C259" s="1634" t="s">
        <v>346</v>
      </c>
      <c r="G259" s="1633"/>
      <c r="H259" s="3710"/>
      <c r="I259" s="5387"/>
      <c r="J259" s="1636" t="s">
        <v>2521</v>
      </c>
      <c r="K259" s="5375"/>
      <c r="L259" s="5375"/>
      <c r="M259" s="5380"/>
      <c r="N259" s="5377"/>
    </row>
    <row r="260" spans="2:14" ht="24" customHeight="1" x14ac:dyDescent="0.2">
      <c r="C260" s="1634" t="s">
        <v>346</v>
      </c>
      <c r="G260" s="1633"/>
      <c r="H260" s="3711"/>
      <c r="I260" s="5387"/>
      <c r="J260" s="1635" t="s">
        <v>2522</v>
      </c>
      <c r="K260" s="5375"/>
      <c r="L260" s="5375"/>
      <c r="M260" s="5380"/>
      <c r="N260" s="5377"/>
    </row>
    <row r="261" spans="2:14" ht="24" customHeight="1" x14ac:dyDescent="0.2">
      <c r="C261" s="1634" t="s">
        <v>346</v>
      </c>
      <c r="G261" s="1633"/>
      <c r="H261" s="3711"/>
      <c r="I261" s="5387"/>
      <c r="J261" s="1635" t="s">
        <v>2523</v>
      </c>
      <c r="K261" s="5375"/>
      <c r="L261" s="5375"/>
      <c r="M261" s="5380"/>
      <c r="N261" s="5377"/>
    </row>
    <row r="262" spans="2:14" ht="24" customHeight="1" x14ac:dyDescent="0.2">
      <c r="C262" s="1634" t="s">
        <v>346</v>
      </c>
      <c r="G262" s="1633"/>
      <c r="H262" s="3711"/>
      <c r="I262" s="5387"/>
      <c r="J262" s="1635" t="s">
        <v>8590</v>
      </c>
      <c r="K262" s="5375"/>
      <c r="L262" s="5375"/>
      <c r="M262" s="5380"/>
      <c r="N262" s="5377"/>
    </row>
    <row r="263" spans="2:14" ht="24" customHeight="1" x14ac:dyDescent="0.2">
      <c r="C263" s="1634"/>
      <c r="G263" s="1633"/>
      <c r="H263" s="3675"/>
      <c r="I263" s="1622" t="s">
        <v>8591</v>
      </c>
      <c r="J263" s="3630"/>
      <c r="K263" s="5375" t="s">
        <v>8592</v>
      </c>
      <c r="L263" s="5375"/>
      <c r="M263" s="3696" t="s">
        <v>8593</v>
      </c>
      <c r="N263" s="5377" t="s">
        <v>171</v>
      </c>
    </row>
    <row r="264" spans="2:14" ht="24" customHeight="1" x14ac:dyDescent="0.2">
      <c r="C264" s="1634" t="s">
        <v>346</v>
      </c>
      <c r="G264" s="1633"/>
      <c r="H264" s="3675"/>
      <c r="I264" s="5387"/>
      <c r="J264" s="3630" t="s">
        <v>3594</v>
      </c>
      <c r="K264" s="5375"/>
      <c r="L264" s="5375"/>
      <c r="M264" s="3696" t="s">
        <v>8593</v>
      </c>
      <c r="N264" s="5377"/>
    </row>
    <row r="265" spans="2:14" ht="24" customHeight="1" x14ac:dyDescent="0.2">
      <c r="C265" s="1634" t="s">
        <v>346</v>
      </c>
      <c r="G265" s="1633"/>
      <c r="H265" s="3675"/>
      <c r="I265" s="5387"/>
      <c r="J265" s="3630" t="s">
        <v>3593</v>
      </c>
      <c r="K265" s="5375"/>
      <c r="L265" s="5375"/>
      <c r="M265" s="3696" t="s">
        <v>1017</v>
      </c>
      <c r="N265" s="5377"/>
    </row>
    <row r="266" spans="2:14" ht="24" customHeight="1" x14ac:dyDescent="0.2">
      <c r="C266" s="1634" t="s">
        <v>346</v>
      </c>
      <c r="G266" s="1633"/>
      <c r="H266" s="3675"/>
      <c r="I266" s="5387"/>
      <c r="J266" s="3630" t="s">
        <v>3592</v>
      </c>
      <c r="K266" s="5375"/>
      <c r="L266" s="5375"/>
      <c r="M266" s="3696" t="s">
        <v>1017</v>
      </c>
      <c r="N266" s="5377"/>
    </row>
    <row r="267" spans="2:14" ht="24" customHeight="1" x14ac:dyDescent="0.2">
      <c r="C267" s="1634" t="s">
        <v>346</v>
      </c>
      <c r="G267" s="1633"/>
      <c r="H267" s="3675"/>
      <c r="I267" s="5387"/>
      <c r="J267" s="3630" t="s">
        <v>3591</v>
      </c>
      <c r="K267" s="5375"/>
      <c r="L267" s="5375"/>
      <c r="M267" s="3696" t="s">
        <v>1017</v>
      </c>
      <c r="N267" s="5377"/>
    </row>
    <row r="268" spans="2:14" ht="24" customHeight="1" x14ac:dyDescent="0.2">
      <c r="C268" s="1634" t="s">
        <v>346</v>
      </c>
      <c r="G268" s="1633"/>
      <c r="H268" s="3675"/>
      <c r="I268" s="5387"/>
      <c r="J268" s="3630" t="s">
        <v>3590</v>
      </c>
      <c r="K268" s="5375"/>
      <c r="L268" s="5375"/>
      <c r="M268" s="3696" t="s">
        <v>1017</v>
      </c>
      <c r="N268" s="5377"/>
    </row>
    <row r="269" spans="2:14" ht="24" customHeight="1" x14ac:dyDescent="0.2">
      <c r="C269" s="1634" t="s">
        <v>346</v>
      </c>
      <c r="G269" s="1633"/>
      <c r="H269" s="3675"/>
      <c r="I269" s="5387"/>
      <c r="J269" s="3630" t="s">
        <v>3589</v>
      </c>
      <c r="K269" s="5375"/>
      <c r="L269" s="5375"/>
      <c r="M269" s="3696" t="s">
        <v>8593</v>
      </c>
      <c r="N269" s="5377"/>
    </row>
    <row r="270" spans="2:14" ht="24" customHeight="1" x14ac:dyDescent="0.2">
      <c r="C270" s="1634" t="s">
        <v>346</v>
      </c>
      <c r="G270" s="1633"/>
      <c r="H270" s="3676"/>
      <c r="I270" s="5387"/>
      <c r="J270" s="3630" t="s">
        <v>3588</v>
      </c>
      <c r="K270" s="5375"/>
      <c r="L270" s="5375"/>
      <c r="M270" s="3696" t="s">
        <v>1017</v>
      </c>
      <c r="N270" s="5377"/>
    </row>
    <row r="271" spans="2:14" ht="35.25" customHeight="1" x14ac:dyDescent="0.2">
      <c r="B271" s="729"/>
      <c r="D271" s="1629" t="s">
        <v>346</v>
      </c>
      <c r="G271" s="1630"/>
      <c r="H271" s="3712" t="s">
        <v>8594</v>
      </c>
      <c r="I271" s="1627"/>
      <c r="J271" s="1626"/>
      <c r="K271" s="3658"/>
      <c r="L271" s="3658"/>
      <c r="M271" s="3659"/>
      <c r="N271" s="3660"/>
    </row>
    <row r="272" spans="2:14" ht="26.25" customHeight="1" x14ac:dyDescent="0.2">
      <c r="C272" s="976"/>
      <c r="D272" s="1629" t="s">
        <v>346</v>
      </c>
      <c r="G272" s="1630"/>
      <c r="H272" s="3702" t="s">
        <v>8595</v>
      </c>
      <c r="I272" s="1632"/>
      <c r="J272" s="1631"/>
      <c r="K272" s="3703"/>
      <c r="L272" s="3703"/>
      <c r="M272" s="3662"/>
      <c r="N272" s="3663"/>
    </row>
    <row r="273" spans="4:14" ht="26.25" customHeight="1" x14ac:dyDescent="0.2">
      <c r="D273" s="1629" t="s">
        <v>346</v>
      </c>
      <c r="G273" s="1630"/>
      <c r="H273" s="1643" t="s">
        <v>246</v>
      </c>
      <c r="I273" s="1624"/>
      <c r="J273" s="1623"/>
      <c r="K273" s="3713"/>
      <c r="L273" s="3713"/>
      <c r="M273" s="3662"/>
      <c r="N273" s="3700"/>
    </row>
    <row r="274" spans="4:14" ht="39.75" customHeight="1" x14ac:dyDescent="0.2">
      <c r="D274" s="1629" t="s">
        <v>346</v>
      </c>
      <c r="G274" s="1630"/>
      <c r="H274" s="3694"/>
      <c r="I274" s="1622" t="s">
        <v>126</v>
      </c>
      <c r="J274" s="3630"/>
      <c r="K274" s="5375" t="s">
        <v>8596</v>
      </c>
      <c r="L274" s="5388" t="s">
        <v>8597</v>
      </c>
      <c r="M274" s="5427" t="s">
        <v>8598</v>
      </c>
      <c r="N274" s="5377" t="s">
        <v>8599</v>
      </c>
    </row>
    <row r="275" spans="4:14" ht="39.75" customHeight="1" x14ac:dyDescent="0.2">
      <c r="D275" s="1629" t="s">
        <v>346</v>
      </c>
      <c r="G275" s="1630"/>
      <c r="H275" s="3676"/>
      <c r="I275" s="1622" t="s">
        <v>125</v>
      </c>
      <c r="J275" s="3630"/>
      <c r="K275" s="5375"/>
      <c r="L275" s="5390"/>
      <c r="M275" s="5428"/>
      <c r="N275" s="5377"/>
    </row>
    <row r="276" spans="4:14" ht="27" customHeight="1" x14ac:dyDescent="0.2">
      <c r="D276" s="1629" t="s">
        <v>346</v>
      </c>
      <c r="G276" s="1630"/>
      <c r="H276" s="3702" t="s">
        <v>3587</v>
      </c>
      <c r="I276" s="1624"/>
      <c r="J276" s="1623"/>
      <c r="K276" s="3683"/>
      <c r="L276" s="3713"/>
      <c r="M276" s="3662"/>
      <c r="N276" s="3700"/>
    </row>
    <row r="277" spans="4:14" ht="45" customHeight="1" x14ac:dyDescent="0.2">
      <c r="D277" s="1629" t="s">
        <v>346</v>
      </c>
      <c r="G277" s="1630"/>
      <c r="H277" s="3694"/>
      <c r="I277" s="1625" t="s">
        <v>3586</v>
      </c>
      <c r="J277" s="3630"/>
      <c r="K277" s="3664" t="s">
        <v>3585</v>
      </c>
      <c r="L277" s="5375" t="s">
        <v>3281</v>
      </c>
      <c r="M277" s="5380" t="s">
        <v>8389</v>
      </c>
      <c r="N277" s="5377" t="s">
        <v>284</v>
      </c>
    </row>
    <row r="278" spans="4:14" ht="45" customHeight="1" x14ac:dyDescent="0.2">
      <c r="D278" s="1629" t="s">
        <v>346</v>
      </c>
      <c r="G278" s="1630"/>
      <c r="H278" s="3676"/>
      <c r="I278" s="1625" t="s">
        <v>8600</v>
      </c>
      <c r="J278" s="3630"/>
      <c r="K278" s="3664" t="s">
        <v>8601</v>
      </c>
      <c r="L278" s="5375"/>
      <c r="M278" s="5380"/>
      <c r="N278" s="5377"/>
    </row>
    <row r="279" spans="4:14" ht="25.5" customHeight="1" x14ac:dyDescent="0.2">
      <c r="D279" s="1629" t="s">
        <v>346</v>
      </c>
      <c r="G279" s="1630"/>
      <c r="H279" s="1644" t="s">
        <v>8602</v>
      </c>
      <c r="I279" s="1632"/>
      <c r="J279" s="1631"/>
      <c r="K279" s="3703"/>
      <c r="L279" s="3703"/>
      <c r="M279" s="3662"/>
      <c r="N279" s="3663"/>
    </row>
    <row r="280" spans="4:14" ht="21" customHeight="1" x14ac:dyDescent="0.2">
      <c r="D280" s="1629" t="s">
        <v>346</v>
      </c>
      <c r="G280" s="1630"/>
      <c r="H280" s="1644" t="s">
        <v>8603</v>
      </c>
      <c r="I280" s="1632"/>
      <c r="J280" s="1631"/>
      <c r="K280" s="3703"/>
      <c r="L280" s="3703"/>
      <c r="M280" s="3662"/>
      <c r="N280" s="3663"/>
    </row>
    <row r="281" spans="4:14" ht="30" customHeight="1" x14ac:dyDescent="0.2">
      <c r="D281" s="1629" t="s">
        <v>346</v>
      </c>
      <c r="G281" s="1630"/>
      <c r="H281" s="3694"/>
      <c r="I281" s="5382" t="s">
        <v>3584</v>
      </c>
      <c r="J281" s="5383"/>
      <c r="K281" s="5375" t="s">
        <v>8604</v>
      </c>
      <c r="L281" s="5375" t="s">
        <v>3281</v>
      </c>
      <c r="M281" s="5380" t="s">
        <v>8389</v>
      </c>
      <c r="N281" s="5377" t="s">
        <v>284</v>
      </c>
    </row>
    <row r="282" spans="4:14" ht="30" customHeight="1" x14ac:dyDescent="0.2">
      <c r="D282" s="1629" t="s">
        <v>346</v>
      </c>
      <c r="G282" s="1630"/>
      <c r="H282" s="3676"/>
      <c r="I282" s="5382" t="s">
        <v>3583</v>
      </c>
      <c r="J282" s="5383"/>
      <c r="K282" s="5375"/>
      <c r="L282" s="5375"/>
      <c r="M282" s="5380"/>
      <c r="N282" s="5377"/>
    </row>
    <row r="283" spans="4:14" ht="17.25" customHeight="1" x14ac:dyDescent="0.2">
      <c r="D283" s="1629" t="s">
        <v>346</v>
      </c>
      <c r="G283" s="1630"/>
      <c r="H283" s="1644" t="s">
        <v>8605</v>
      </c>
      <c r="I283" s="1632"/>
      <c r="J283" s="1631"/>
      <c r="K283" s="3703"/>
      <c r="L283" s="3703"/>
      <c r="M283" s="3662"/>
      <c r="N283" s="3663"/>
    </row>
    <row r="284" spans="4:14" ht="27" customHeight="1" x14ac:dyDescent="0.2">
      <c r="D284" s="1629" t="s">
        <v>346</v>
      </c>
      <c r="G284" s="1630"/>
      <c r="H284" s="5384"/>
      <c r="I284" s="5382" t="s">
        <v>3582</v>
      </c>
      <c r="J284" s="5383"/>
      <c r="K284" s="5375" t="s">
        <v>8606</v>
      </c>
      <c r="L284" s="5375" t="s">
        <v>3281</v>
      </c>
      <c r="M284" s="5380" t="s">
        <v>8389</v>
      </c>
      <c r="N284" s="5377" t="s">
        <v>284</v>
      </c>
    </row>
    <row r="285" spans="4:14" ht="27" customHeight="1" x14ac:dyDescent="0.2">
      <c r="D285" s="1629" t="s">
        <v>346</v>
      </c>
      <c r="G285" s="1630"/>
      <c r="H285" s="5385"/>
      <c r="I285" s="5382" t="s">
        <v>3581</v>
      </c>
      <c r="J285" s="5383"/>
      <c r="K285" s="5375"/>
      <c r="L285" s="5375"/>
      <c r="M285" s="5380"/>
      <c r="N285" s="5377"/>
    </row>
    <row r="286" spans="4:14" ht="27" customHeight="1" x14ac:dyDescent="0.2">
      <c r="D286" s="1629" t="s">
        <v>346</v>
      </c>
      <c r="G286" s="1630"/>
      <c r="H286" s="5385"/>
      <c r="I286" s="5382" t="s">
        <v>8607</v>
      </c>
      <c r="J286" s="5383"/>
      <c r="K286" s="5375" t="s">
        <v>8608</v>
      </c>
      <c r="L286" s="5375" t="s">
        <v>3281</v>
      </c>
      <c r="M286" s="5380" t="s">
        <v>8389</v>
      </c>
      <c r="N286" s="5377" t="s">
        <v>284</v>
      </c>
    </row>
    <row r="287" spans="4:14" ht="27" customHeight="1" x14ac:dyDescent="0.2">
      <c r="D287" s="1629" t="s">
        <v>346</v>
      </c>
      <c r="G287" s="1630"/>
      <c r="H287" s="5386"/>
      <c r="I287" s="5382" t="s">
        <v>8609</v>
      </c>
      <c r="J287" s="5383"/>
      <c r="K287" s="5375"/>
      <c r="L287" s="5375"/>
      <c r="M287" s="5380"/>
      <c r="N287" s="5377"/>
    </row>
    <row r="288" spans="4:14" ht="21.75" customHeight="1" x14ac:dyDescent="0.2">
      <c r="D288" s="1629" t="s">
        <v>346</v>
      </c>
      <c r="G288" s="1630"/>
      <c r="H288" s="1643" t="s">
        <v>8610</v>
      </c>
      <c r="I288" s="1632"/>
      <c r="J288" s="1631"/>
      <c r="K288" s="3703"/>
      <c r="L288" s="3703"/>
      <c r="M288" s="3662"/>
      <c r="N288" s="3663"/>
    </row>
    <row r="289" spans="4:14" ht="24" customHeight="1" x14ac:dyDescent="0.2">
      <c r="D289" s="1629" t="s">
        <v>346</v>
      </c>
      <c r="G289" s="1630"/>
      <c r="H289" s="3694"/>
      <c r="I289" s="1622" t="s">
        <v>8611</v>
      </c>
      <c r="J289" s="3630"/>
      <c r="K289" s="5375" t="s">
        <v>3580</v>
      </c>
      <c r="L289" s="5375" t="s">
        <v>3279</v>
      </c>
      <c r="M289" s="5380" t="s">
        <v>8612</v>
      </c>
      <c r="N289" s="5377"/>
    </row>
    <row r="290" spans="4:14" ht="24" customHeight="1" x14ac:dyDescent="0.2">
      <c r="D290" s="1629" t="s">
        <v>346</v>
      </c>
      <c r="G290" s="1630"/>
      <c r="H290" s="3675"/>
      <c r="I290" s="5387"/>
      <c r="J290" s="3630" t="s">
        <v>84</v>
      </c>
      <c r="K290" s="5375"/>
      <c r="L290" s="5375"/>
      <c r="M290" s="5380"/>
      <c r="N290" s="5377"/>
    </row>
    <row r="291" spans="4:14" ht="24" customHeight="1" x14ac:dyDescent="0.2">
      <c r="D291" s="1629" t="s">
        <v>346</v>
      </c>
      <c r="G291" s="1630"/>
      <c r="H291" s="3675"/>
      <c r="I291" s="5387"/>
      <c r="J291" s="3630" t="s">
        <v>102</v>
      </c>
      <c r="K291" s="5375"/>
      <c r="L291" s="5375"/>
      <c r="M291" s="5380"/>
      <c r="N291" s="5377"/>
    </row>
    <row r="292" spans="4:14" ht="24" customHeight="1" x14ac:dyDescent="0.2">
      <c r="D292" s="1629" t="s">
        <v>346</v>
      </c>
      <c r="G292" s="1630"/>
      <c r="H292" s="3675"/>
      <c r="I292" s="5387"/>
      <c r="J292" s="3630" t="s">
        <v>103</v>
      </c>
      <c r="K292" s="5375"/>
      <c r="L292" s="5375"/>
      <c r="M292" s="5380"/>
      <c r="N292" s="5377"/>
    </row>
    <row r="293" spans="4:14" ht="24" customHeight="1" x14ac:dyDescent="0.2">
      <c r="D293" s="1629" t="s">
        <v>346</v>
      </c>
      <c r="G293" s="1630"/>
      <c r="H293" s="3675"/>
      <c r="I293" s="5387"/>
      <c r="J293" s="3630" t="s">
        <v>104</v>
      </c>
      <c r="K293" s="5375"/>
      <c r="L293" s="5375"/>
      <c r="M293" s="5380"/>
      <c r="N293" s="5377"/>
    </row>
    <row r="294" spans="4:14" ht="24" customHeight="1" x14ac:dyDescent="0.2">
      <c r="D294" s="1629"/>
      <c r="G294" s="1630"/>
      <c r="H294" s="3675"/>
      <c r="I294" s="5387"/>
      <c r="J294" s="3630" t="s">
        <v>7032</v>
      </c>
      <c r="K294" s="5375"/>
      <c r="L294" s="5375"/>
      <c r="M294" s="5380"/>
      <c r="N294" s="5377"/>
    </row>
    <row r="295" spans="4:14" ht="24" customHeight="1" x14ac:dyDescent="0.2">
      <c r="D295" s="1629" t="s">
        <v>346</v>
      </c>
      <c r="G295" s="1630"/>
      <c r="H295" s="3675"/>
      <c r="I295" s="5387"/>
      <c r="J295" s="3630" t="s">
        <v>1938</v>
      </c>
      <c r="K295" s="5375"/>
      <c r="L295" s="5375"/>
      <c r="M295" s="5380"/>
      <c r="N295" s="5377"/>
    </row>
    <row r="296" spans="4:14" ht="24" customHeight="1" x14ac:dyDescent="0.2">
      <c r="D296" s="1629" t="s">
        <v>346</v>
      </c>
      <c r="G296" s="1630"/>
      <c r="H296" s="3675"/>
      <c r="I296" s="5387"/>
      <c r="J296" s="3630" t="s">
        <v>3578</v>
      </c>
      <c r="K296" s="5375"/>
      <c r="L296" s="5375"/>
      <c r="M296" s="5380"/>
      <c r="N296" s="5377"/>
    </row>
    <row r="297" spans="4:14" ht="24" customHeight="1" x14ac:dyDescent="0.2">
      <c r="D297" s="1629" t="s">
        <v>346</v>
      </c>
      <c r="G297" s="1630"/>
      <c r="H297" s="3675"/>
      <c r="I297" s="1622" t="s">
        <v>3579</v>
      </c>
      <c r="J297" s="3630"/>
      <c r="K297" s="5375" t="s">
        <v>4929</v>
      </c>
      <c r="L297" s="5375" t="s">
        <v>3279</v>
      </c>
      <c r="M297" s="5380" t="s">
        <v>8612</v>
      </c>
      <c r="N297" s="5377"/>
    </row>
    <row r="298" spans="4:14" ht="24" customHeight="1" x14ac:dyDescent="0.2">
      <c r="D298" s="1629" t="s">
        <v>346</v>
      </c>
      <c r="G298" s="1630"/>
      <c r="H298" s="3675"/>
      <c r="I298" s="5387"/>
      <c r="J298" s="3630" t="s">
        <v>84</v>
      </c>
      <c r="K298" s="5375"/>
      <c r="L298" s="5375"/>
      <c r="M298" s="5380"/>
      <c r="N298" s="5377"/>
    </row>
    <row r="299" spans="4:14" ht="24" customHeight="1" x14ac:dyDescent="0.2">
      <c r="D299" s="1629" t="s">
        <v>346</v>
      </c>
      <c r="G299" s="1630"/>
      <c r="H299" s="3675"/>
      <c r="I299" s="5387"/>
      <c r="J299" s="3630" t="s">
        <v>102</v>
      </c>
      <c r="K299" s="5375"/>
      <c r="L299" s="5375"/>
      <c r="M299" s="5380"/>
      <c r="N299" s="5377"/>
    </row>
    <row r="300" spans="4:14" ht="24" customHeight="1" x14ac:dyDescent="0.2">
      <c r="D300" s="1629" t="s">
        <v>346</v>
      </c>
      <c r="G300" s="1630"/>
      <c r="H300" s="3675"/>
      <c r="I300" s="5387"/>
      <c r="J300" s="3630" t="s">
        <v>103</v>
      </c>
      <c r="K300" s="5375"/>
      <c r="L300" s="5375"/>
      <c r="M300" s="5380"/>
      <c r="N300" s="5377"/>
    </row>
    <row r="301" spans="4:14" ht="24" customHeight="1" x14ac:dyDescent="0.2">
      <c r="D301" s="1629" t="s">
        <v>346</v>
      </c>
      <c r="G301" s="1630"/>
      <c r="H301" s="3675"/>
      <c r="I301" s="5387"/>
      <c r="J301" s="3630" t="s">
        <v>104</v>
      </c>
      <c r="K301" s="5375"/>
      <c r="L301" s="5375"/>
      <c r="M301" s="5380"/>
      <c r="N301" s="5377"/>
    </row>
    <row r="302" spans="4:14" ht="24" customHeight="1" x14ac:dyDescent="0.2">
      <c r="D302" s="1629"/>
      <c r="G302" s="1630"/>
      <c r="H302" s="3675"/>
      <c r="I302" s="5387"/>
      <c r="J302" s="3630" t="s">
        <v>7032</v>
      </c>
      <c r="K302" s="5375"/>
      <c r="L302" s="5375"/>
      <c r="M302" s="5380"/>
      <c r="N302" s="5377"/>
    </row>
    <row r="303" spans="4:14" ht="24" customHeight="1" x14ac:dyDescent="0.2">
      <c r="D303" s="1629" t="s">
        <v>346</v>
      </c>
      <c r="G303" s="1630"/>
      <c r="H303" s="3675"/>
      <c r="I303" s="5387"/>
      <c r="J303" s="3630" t="s">
        <v>1938</v>
      </c>
      <c r="K303" s="5375"/>
      <c r="L303" s="5375"/>
      <c r="M303" s="5380"/>
      <c r="N303" s="5377"/>
    </row>
    <row r="304" spans="4:14" ht="24" customHeight="1" x14ac:dyDescent="0.2">
      <c r="D304" s="1629" t="s">
        <v>346</v>
      </c>
      <c r="G304" s="1630"/>
      <c r="H304" s="3676"/>
      <c r="I304" s="5387"/>
      <c r="J304" s="3630" t="s">
        <v>3578</v>
      </c>
      <c r="K304" s="5375"/>
      <c r="L304" s="5375"/>
      <c r="M304" s="5380"/>
      <c r="N304" s="5377"/>
    </row>
    <row r="305" spans="4:14" ht="21.75" customHeight="1" x14ac:dyDescent="0.2">
      <c r="D305" s="1629" t="s">
        <v>346</v>
      </c>
      <c r="G305" s="1630"/>
      <c r="H305" s="3706" t="s">
        <v>8613</v>
      </c>
      <c r="I305" s="1632"/>
      <c r="J305" s="1631"/>
      <c r="K305" s="3703"/>
      <c r="L305" s="3703"/>
      <c r="M305" s="3662"/>
      <c r="N305" s="3663"/>
    </row>
    <row r="306" spans="4:14" ht="20.25" customHeight="1" x14ac:dyDescent="0.2">
      <c r="D306" s="1629" t="s">
        <v>346</v>
      </c>
      <c r="G306" s="1630"/>
      <c r="H306" s="3694"/>
      <c r="I306" s="1622" t="s">
        <v>8614</v>
      </c>
      <c r="J306" s="3630"/>
      <c r="K306" s="5375" t="s">
        <v>8615</v>
      </c>
      <c r="L306" s="5375" t="s">
        <v>3279</v>
      </c>
      <c r="M306" s="5376" t="s">
        <v>8616</v>
      </c>
      <c r="N306" s="5377"/>
    </row>
    <row r="307" spans="4:14" ht="19.5" customHeight="1" x14ac:dyDescent="0.2">
      <c r="D307" s="1629" t="s">
        <v>346</v>
      </c>
      <c r="G307" s="1630"/>
      <c r="H307" s="3675"/>
      <c r="I307" s="5387"/>
      <c r="J307" s="3630" t="s">
        <v>84</v>
      </c>
      <c r="K307" s="5375"/>
      <c r="L307" s="5375"/>
      <c r="M307" s="5376"/>
      <c r="N307" s="5377"/>
    </row>
    <row r="308" spans="4:14" ht="19.5" customHeight="1" x14ac:dyDescent="0.2">
      <c r="D308" s="1629" t="s">
        <v>346</v>
      </c>
      <c r="G308" s="1630"/>
      <c r="H308" s="3675"/>
      <c r="I308" s="5387"/>
      <c r="J308" s="3630" t="s">
        <v>102</v>
      </c>
      <c r="K308" s="5375"/>
      <c r="L308" s="5375"/>
      <c r="M308" s="5376"/>
      <c r="N308" s="5377"/>
    </row>
    <row r="309" spans="4:14" ht="19.5" customHeight="1" x14ac:dyDescent="0.2">
      <c r="D309" s="1629" t="s">
        <v>346</v>
      </c>
      <c r="G309" s="1630"/>
      <c r="H309" s="3675"/>
      <c r="I309" s="5387"/>
      <c r="J309" s="3630" t="s">
        <v>103</v>
      </c>
      <c r="K309" s="5375"/>
      <c r="L309" s="5375"/>
      <c r="M309" s="5376"/>
      <c r="N309" s="5377"/>
    </row>
    <row r="310" spans="4:14" ht="19.5" customHeight="1" x14ac:dyDescent="0.2">
      <c r="D310" s="1629" t="s">
        <v>346</v>
      </c>
      <c r="G310" s="1630"/>
      <c r="H310" s="3675"/>
      <c r="I310" s="5387"/>
      <c r="J310" s="3630" t="s">
        <v>104</v>
      </c>
      <c r="K310" s="5375"/>
      <c r="L310" s="5375"/>
      <c r="M310" s="5376"/>
      <c r="N310" s="5377"/>
    </row>
    <row r="311" spans="4:14" ht="19.5" customHeight="1" x14ac:dyDescent="0.2">
      <c r="D311" s="1629"/>
      <c r="G311" s="1630"/>
      <c r="H311" s="3675"/>
      <c r="I311" s="5387"/>
      <c r="J311" s="3630" t="s">
        <v>7032</v>
      </c>
      <c r="K311" s="5375"/>
      <c r="L311" s="5375"/>
      <c r="M311" s="5376"/>
      <c r="N311" s="5377"/>
    </row>
    <row r="312" spans="4:14" ht="19.5" customHeight="1" x14ac:dyDescent="0.2">
      <c r="D312" s="1629" t="s">
        <v>346</v>
      </c>
      <c r="G312" s="1630"/>
      <c r="H312" s="3675"/>
      <c r="I312" s="5387"/>
      <c r="J312" s="3630" t="s">
        <v>1938</v>
      </c>
      <c r="K312" s="5375"/>
      <c r="L312" s="5375"/>
      <c r="M312" s="5376"/>
      <c r="N312" s="5377"/>
    </row>
    <row r="313" spans="4:14" ht="19.5" customHeight="1" x14ac:dyDescent="0.2">
      <c r="D313" s="1629" t="s">
        <v>346</v>
      </c>
      <c r="G313" s="1630"/>
      <c r="H313" s="3675"/>
      <c r="I313" s="5387"/>
      <c r="J313" s="3630" t="s">
        <v>3578</v>
      </c>
      <c r="K313" s="5375"/>
      <c r="L313" s="5375"/>
      <c r="M313" s="5376"/>
      <c r="N313" s="5377"/>
    </row>
    <row r="314" spans="4:14" ht="21.75" customHeight="1" x14ac:dyDescent="0.2">
      <c r="D314" s="1629"/>
      <c r="G314" s="1630"/>
      <c r="H314" s="3675"/>
      <c r="I314" s="1622" t="s">
        <v>8617</v>
      </c>
      <c r="J314" s="3630"/>
      <c r="K314" s="5375" t="s">
        <v>8618</v>
      </c>
      <c r="L314" s="5375"/>
      <c r="M314" s="5376"/>
      <c r="N314" s="5377"/>
    </row>
    <row r="315" spans="4:14" ht="18.75" customHeight="1" x14ac:dyDescent="0.2">
      <c r="D315" s="1629" t="s">
        <v>346</v>
      </c>
      <c r="G315" s="1630"/>
      <c r="H315" s="3675"/>
      <c r="I315" s="5387"/>
      <c r="J315" s="3630" t="s">
        <v>130</v>
      </c>
      <c r="K315" s="5375"/>
      <c r="L315" s="5375"/>
      <c r="M315" s="5376"/>
      <c r="N315" s="5377"/>
    </row>
    <row r="316" spans="4:14" ht="18.75" customHeight="1" x14ac:dyDescent="0.2">
      <c r="D316" s="1629" t="s">
        <v>346</v>
      </c>
      <c r="G316" s="1630"/>
      <c r="H316" s="3675"/>
      <c r="I316" s="5387"/>
      <c r="J316" s="3630" t="s">
        <v>8619</v>
      </c>
      <c r="K316" s="5375"/>
      <c r="L316" s="5375"/>
      <c r="M316" s="5376"/>
      <c r="N316" s="5377"/>
    </row>
    <row r="317" spans="4:14" ht="18.75" customHeight="1" x14ac:dyDescent="0.2">
      <c r="D317" s="1629" t="s">
        <v>346</v>
      </c>
      <c r="G317" s="1630"/>
      <c r="H317" s="3675"/>
      <c r="I317" s="5387"/>
      <c r="J317" s="3630" t="s">
        <v>3577</v>
      </c>
      <c r="K317" s="5375"/>
      <c r="L317" s="5375"/>
      <c r="M317" s="5376"/>
      <c r="N317" s="5377"/>
    </row>
    <row r="318" spans="4:14" ht="58.5" customHeight="1" x14ac:dyDescent="0.2">
      <c r="D318" s="1629" t="s">
        <v>346</v>
      </c>
      <c r="G318" s="1630"/>
      <c r="H318" s="3675"/>
      <c r="I318" s="5382" t="s">
        <v>8620</v>
      </c>
      <c r="J318" s="5383"/>
      <c r="K318" s="3697" t="s">
        <v>8621</v>
      </c>
      <c r="L318" s="5375" t="s">
        <v>3281</v>
      </c>
      <c r="M318" s="5380" t="s">
        <v>8389</v>
      </c>
      <c r="N318" s="5377"/>
    </row>
    <row r="319" spans="4:14" ht="63.75" customHeight="1" x14ac:dyDescent="0.2">
      <c r="D319" s="1629" t="s">
        <v>346</v>
      </c>
      <c r="G319" s="1630"/>
      <c r="H319" s="3676"/>
      <c r="I319" s="5382" t="s">
        <v>8622</v>
      </c>
      <c r="J319" s="5383"/>
      <c r="K319" s="3697" t="s">
        <v>8623</v>
      </c>
      <c r="L319" s="5375"/>
      <c r="M319" s="5380"/>
      <c r="N319" s="5377"/>
    </row>
    <row r="320" spans="4:14" ht="21" customHeight="1" x14ac:dyDescent="0.2">
      <c r="D320" s="1629" t="s">
        <v>346</v>
      </c>
      <c r="G320" s="1630"/>
      <c r="H320" s="1644" t="s">
        <v>8624</v>
      </c>
      <c r="I320" s="1624"/>
      <c r="J320" s="1623"/>
      <c r="K320" s="3713"/>
      <c r="L320" s="3713"/>
      <c r="M320" s="3662"/>
      <c r="N320" s="3700"/>
    </row>
    <row r="321" spans="4:14" ht="23.25" customHeight="1" x14ac:dyDescent="0.2">
      <c r="D321" s="1629" t="s">
        <v>346</v>
      </c>
      <c r="G321" s="1630"/>
      <c r="H321" s="1644" t="s">
        <v>8625</v>
      </c>
      <c r="I321" s="1624"/>
      <c r="J321" s="1623"/>
      <c r="K321" s="3713"/>
      <c r="L321" s="3713"/>
      <c r="M321" s="3662"/>
      <c r="N321" s="3700"/>
    </row>
    <row r="322" spans="4:14" ht="78" customHeight="1" x14ac:dyDescent="0.2">
      <c r="D322" s="1629" t="s">
        <v>346</v>
      </c>
      <c r="G322" s="1630"/>
      <c r="H322" s="3694"/>
      <c r="I322" s="5429" t="s">
        <v>8626</v>
      </c>
      <c r="J322" s="5430"/>
      <c r="K322" s="3664" t="s">
        <v>8627</v>
      </c>
      <c r="L322" s="5375" t="s">
        <v>3565</v>
      </c>
      <c r="M322" s="3665" t="s">
        <v>8628</v>
      </c>
      <c r="N322" s="3666"/>
    </row>
    <row r="323" spans="4:14" ht="67.5" customHeight="1" x14ac:dyDescent="0.2">
      <c r="D323" s="1629" t="s">
        <v>346</v>
      </c>
      <c r="G323" s="1630"/>
      <c r="H323" s="3675"/>
      <c r="I323" s="5378" t="s">
        <v>3576</v>
      </c>
      <c r="J323" s="5379"/>
      <c r="K323" s="5375" t="s">
        <v>4930</v>
      </c>
      <c r="L323" s="5375"/>
      <c r="M323" s="5376" t="s">
        <v>8939</v>
      </c>
      <c r="N323" s="5377"/>
    </row>
    <row r="324" spans="4:14" ht="53.25" customHeight="1" x14ac:dyDescent="0.2">
      <c r="D324" s="1629" t="s">
        <v>346</v>
      </c>
      <c r="G324" s="1630"/>
      <c r="H324" s="3675"/>
      <c r="I324" s="5429" t="s">
        <v>3575</v>
      </c>
      <c r="J324" s="5430"/>
      <c r="K324" s="5375"/>
      <c r="L324" s="5375"/>
      <c r="M324" s="5376"/>
      <c r="N324" s="5377"/>
    </row>
    <row r="325" spans="4:14" ht="23.25" customHeight="1" x14ac:dyDescent="0.2">
      <c r="D325" s="1629" t="s">
        <v>346</v>
      </c>
      <c r="G325" s="1630"/>
      <c r="H325" s="3675"/>
      <c r="I325" s="1622" t="s">
        <v>1947</v>
      </c>
      <c r="J325" s="3630"/>
      <c r="K325" s="3664" t="s">
        <v>3522</v>
      </c>
      <c r="L325" s="5375" t="s">
        <v>8629</v>
      </c>
      <c r="M325" s="5380" t="s">
        <v>8460</v>
      </c>
      <c r="N325" s="5377"/>
    </row>
    <row r="326" spans="4:14" ht="39.75" customHeight="1" x14ac:dyDescent="0.2">
      <c r="D326" s="1629" t="s">
        <v>346</v>
      </c>
      <c r="G326" s="1630"/>
      <c r="H326" s="3675"/>
      <c r="I326" s="5387"/>
      <c r="J326" s="3630" t="s">
        <v>3574</v>
      </c>
      <c r="K326" s="5375" t="s">
        <v>8630</v>
      </c>
      <c r="L326" s="5375"/>
      <c r="M326" s="5380"/>
      <c r="N326" s="5377"/>
    </row>
    <row r="327" spans="4:14" ht="36" customHeight="1" x14ac:dyDescent="0.2">
      <c r="D327" s="1629" t="s">
        <v>346</v>
      </c>
      <c r="G327" s="1630"/>
      <c r="H327" s="3675"/>
      <c r="I327" s="5387"/>
      <c r="J327" s="3630" t="s">
        <v>3573</v>
      </c>
      <c r="K327" s="5375"/>
      <c r="L327" s="5375"/>
      <c r="M327" s="5380"/>
      <c r="N327" s="5377"/>
    </row>
    <row r="328" spans="4:14" ht="39" customHeight="1" x14ac:dyDescent="0.2">
      <c r="D328" s="1629" t="s">
        <v>346</v>
      </c>
      <c r="G328" s="1630"/>
      <c r="H328" s="3675"/>
      <c r="I328" s="5387"/>
      <c r="J328" s="3630" t="s">
        <v>3572</v>
      </c>
      <c r="K328" s="5375"/>
      <c r="L328" s="5375"/>
      <c r="M328" s="5380"/>
      <c r="N328" s="5377"/>
    </row>
    <row r="329" spans="4:14" ht="28.5" customHeight="1" x14ac:dyDescent="0.2">
      <c r="D329" s="1629" t="s">
        <v>346</v>
      </c>
      <c r="G329" s="1630"/>
      <c r="H329" s="3675"/>
      <c r="I329" s="5387"/>
      <c r="J329" s="3630" t="s">
        <v>8631</v>
      </c>
      <c r="K329" s="5375"/>
      <c r="L329" s="5375"/>
      <c r="M329" s="5380"/>
      <c r="N329" s="5377"/>
    </row>
    <row r="330" spans="4:14" ht="24" customHeight="1" x14ac:dyDescent="0.2">
      <c r="D330" s="1629" t="s">
        <v>346</v>
      </c>
      <c r="G330" s="1630"/>
      <c r="H330" s="3675"/>
      <c r="I330" s="1622" t="s">
        <v>3397</v>
      </c>
      <c r="J330" s="3630"/>
      <c r="K330" s="3664" t="s">
        <v>3522</v>
      </c>
      <c r="L330" s="5375"/>
      <c r="M330" s="5380" t="s">
        <v>8460</v>
      </c>
      <c r="N330" s="5377"/>
    </row>
    <row r="331" spans="4:14" ht="18.75" customHeight="1" x14ac:dyDescent="0.2">
      <c r="D331" s="1629" t="s">
        <v>346</v>
      </c>
      <c r="G331" s="1630"/>
      <c r="H331" s="3675"/>
      <c r="I331" s="5387"/>
      <c r="J331" s="3630" t="s">
        <v>3571</v>
      </c>
      <c r="K331" s="5375" t="s">
        <v>8632</v>
      </c>
      <c r="L331" s="5375"/>
      <c r="M331" s="5380"/>
      <c r="N331" s="5377"/>
    </row>
    <row r="332" spans="4:14" ht="18.75" customHeight="1" x14ac:dyDescent="0.2">
      <c r="D332" s="1629" t="s">
        <v>346</v>
      </c>
      <c r="G332" s="1630"/>
      <c r="H332" s="3675"/>
      <c r="I332" s="5387"/>
      <c r="J332" s="3630" t="s">
        <v>135</v>
      </c>
      <c r="K332" s="5375"/>
      <c r="L332" s="5375"/>
      <c r="M332" s="5380"/>
      <c r="N332" s="5377"/>
    </row>
    <row r="333" spans="4:14" ht="18.75" customHeight="1" x14ac:dyDescent="0.2">
      <c r="D333" s="1629" t="s">
        <v>346</v>
      </c>
      <c r="G333" s="1630"/>
      <c r="H333" s="3675"/>
      <c r="I333" s="5387"/>
      <c r="J333" s="3630" t="s">
        <v>3570</v>
      </c>
      <c r="K333" s="5375"/>
      <c r="L333" s="5375"/>
      <c r="M333" s="5380"/>
      <c r="N333" s="5377"/>
    </row>
    <row r="334" spans="4:14" ht="18.75" customHeight="1" x14ac:dyDescent="0.2">
      <c r="D334" s="1629" t="s">
        <v>346</v>
      </c>
      <c r="G334" s="1630"/>
      <c r="H334" s="3676"/>
      <c r="I334" s="5387"/>
      <c r="J334" s="3630" t="s">
        <v>134</v>
      </c>
      <c r="K334" s="5375"/>
      <c r="L334" s="5375"/>
      <c r="M334" s="5380"/>
      <c r="N334" s="5377"/>
    </row>
    <row r="335" spans="4:14" ht="28.5" customHeight="1" x14ac:dyDescent="0.2">
      <c r="D335" s="1629" t="s">
        <v>346</v>
      </c>
      <c r="G335" s="1630"/>
      <c r="H335" s="3702" t="s">
        <v>8633</v>
      </c>
      <c r="I335" s="1624"/>
      <c r="J335" s="1623"/>
      <c r="K335" s="3713"/>
      <c r="L335" s="3713"/>
      <c r="M335" s="3662"/>
      <c r="N335" s="3700"/>
    </row>
    <row r="336" spans="4:14" ht="26.25" customHeight="1" x14ac:dyDescent="0.2">
      <c r="D336" s="1629" t="s">
        <v>346</v>
      </c>
      <c r="G336" s="1630"/>
      <c r="H336" s="1643" t="s">
        <v>8634</v>
      </c>
      <c r="I336" s="1624"/>
      <c r="J336" s="1623"/>
      <c r="K336" s="3713"/>
      <c r="L336" s="3713"/>
      <c r="M336" s="3662"/>
      <c r="N336" s="3700"/>
    </row>
    <row r="337" spans="4:14" x14ac:dyDescent="0.2">
      <c r="D337" s="1629" t="s">
        <v>346</v>
      </c>
      <c r="G337" s="1630"/>
      <c r="H337" s="3694"/>
      <c r="I337" s="1622" t="s">
        <v>3569</v>
      </c>
      <c r="J337" s="3630"/>
      <c r="K337" s="5375" t="s">
        <v>8938</v>
      </c>
      <c r="L337" s="5375" t="s">
        <v>8635</v>
      </c>
      <c r="M337" s="5431" t="s">
        <v>8636</v>
      </c>
      <c r="N337" s="5377"/>
    </row>
    <row r="338" spans="4:14" ht="18" customHeight="1" x14ac:dyDescent="0.2">
      <c r="D338" s="1629" t="s">
        <v>346</v>
      </c>
      <c r="G338" s="1630"/>
      <c r="H338" s="3675"/>
      <c r="I338" s="5387"/>
      <c r="J338" s="3630" t="s">
        <v>94</v>
      </c>
      <c r="K338" s="5375"/>
      <c r="L338" s="5375"/>
      <c r="M338" s="5376"/>
      <c r="N338" s="5377"/>
    </row>
    <row r="339" spans="4:14" ht="18" customHeight="1" x14ac:dyDescent="0.2">
      <c r="D339" s="1629" t="s">
        <v>346</v>
      </c>
      <c r="G339" s="1630"/>
      <c r="H339" s="3675"/>
      <c r="I339" s="5387"/>
      <c r="J339" s="3630" t="s">
        <v>97</v>
      </c>
      <c r="K339" s="5375"/>
      <c r="L339" s="5375"/>
      <c r="M339" s="5376"/>
      <c r="N339" s="5377"/>
    </row>
    <row r="340" spans="4:14" ht="18" customHeight="1" x14ac:dyDescent="0.2">
      <c r="D340" s="1629" t="s">
        <v>346</v>
      </c>
      <c r="G340" s="1630"/>
      <c r="H340" s="3675"/>
      <c r="I340" s="5387"/>
      <c r="J340" s="3630" t="s">
        <v>3568</v>
      </c>
      <c r="K340" s="5375"/>
      <c r="L340" s="5375"/>
      <c r="M340" s="5376"/>
      <c r="N340" s="5377"/>
    </row>
    <row r="341" spans="4:14" ht="18" customHeight="1" x14ac:dyDescent="0.2">
      <c r="D341" s="1629" t="s">
        <v>346</v>
      </c>
      <c r="G341" s="1630"/>
      <c r="H341" s="3675"/>
      <c r="I341" s="5387"/>
      <c r="J341" s="3630" t="s">
        <v>8637</v>
      </c>
      <c r="K341" s="5375"/>
      <c r="L341" s="5375"/>
      <c r="M341" s="5376"/>
      <c r="N341" s="5377"/>
    </row>
    <row r="342" spans="4:14" ht="18" customHeight="1" x14ac:dyDescent="0.2">
      <c r="D342" s="1629" t="s">
        <v>346</v>
      </c>
      <c r="G342" s="1630"/>
      <c r="H342" s="3675"/>
      <c r="I342" s="5387"/>
      <c r="J342" s="3630" t="s">
        <v>8638</v>
      </c>
      <c r="K342" s="5375"/>
      <c r="L342" s="5375"/>
      <c r="M342" s="5376"/>
      <c r="N342" s="5377"/>
    </row>
    <row r="343" spans="4:14" ht="53.25" customHeight="1" x14ac:dyDescent="0.2">
      <c r="D343" s="1629" t="s">
        <v>346</v>
      </c>
      <c r="G343" s="1630"/>
      <c r="H343" s="3675"/>
      <c r="I343" s="3629" t="s">
        <v>5649</v>
      </c>
      <c r="J343" s="3630"/>
      <c r="K343" s="3664" t="s">
        <v>8639</v>
      </c>
      <c r="L343" s="3664" t="s">
        <v>1931</v>
      </c>
      <c r="M343" s="3696" t="s">
        <v>8580</v>
      </c>
      <c r="N343" s="3666"/>
    </row>
    <row r="344" spans="4:14" ht="26.25" customHeight="1" x14ac:dyDescent="0.2">
      <c r="D344" s="1629" t="s">
        <v>346</v>
      </c>
      <c r="G344" s="1630"/>
      <c r="H344" s="3675"/>
      <c r="I344" s="1622" t="s">
        <v>5475</v>
      </c>
      <c r="J344" s="3630"/>
      <c r="K344" s="3664" t="s">
        <v>3522</v>
      </c>
      <c r="L344" s="5375" t="s">
        <v>8456</v>
      </c>
      <c r="M344" s="5380" t="s">
        <v>8460</v>
      </c>
      <c r="N344" s="5377"/>
    </row>
    <row r="345" spans="4:14" ht="32.25" customHeight="1" x14ac:dyDescent="0.2">
      <c r="D345" s="1629" t="s">
        <v>346</v>
      </c>
      <c r="G345" s="1630"/>
      <c r="H345" s="3675"/>
      <c r="I345" s="5387"/>
      <c r="J345" s="3630" t="s">
        <v>4931</v>
      </c>
      <c r="K345" s="5388" t="s">
        <v>8640</v>
      </c>
      <c r="L345" s="5375"/>
      <c r="M345" s="5380"/>
      <c r="N345" s="5377"/>
    </row>
    <row r="346" spans="4:14" ht="42.75" customHeight="1" x14ac:dyDescent="0.2">
      <c r="D346" s="1629" t="s">
        <v>346</v>
      </c>
      <c r="G346" s="1630"/>
      <c r="H346" s="3675"/>
      <c r="I346" s="5387"/>
      <c r="J346" s="3630" t="s">
        <v>4932</v>
      </c>
      <c r="K346" s="5389"/>
      <c r="L346" s="5375"/>
      <c r="M346" s="5380"/>
      <c r="N346" s="5377"/>
    </row>
    <row r="347" spans="4:14" ht="53.25" customHeight="1" x14ac:dyDescent="0.2">
      <c r="D347" s="1629" t="s">
        <v>346</v>
      </c>
      <c r="G347" s="1630"/>
      <c r="H347" s="3675"/>
      <c r="I347" s="5387"/>
      <c r="J347" s="3630" t="s">
        <v>109</v>
      </c>
      <c r="K347" s="5389"/>
      <c r="L347" s="5375"/>
      <c r="M347" s="5380"/>
      <c r="N347" s="5377"/>
    </row>
    <row r="348" spans="4:14" ht="39" customHeight="1" x14ac:dyDescent="0.2">
      <c r="D348" s="1629" t="s">
        <v>346</v>
      </c>
      <c r="G348" s="1630"/>
      <c r="H348" s="3676"/>
      <c r="I348" s="5387"/>
      <c r="J348" s="3630" t="s">
        <v>110</v>
      </c>
      <c r="K348" s="5390"/>
      <c r="L348" s="5375"/>
      <c r="M348" s="5380"/>
      <c r="N348" s="5377"/>
    </row>
    <row r="349" spans="4:14" ht="24.75" customHeight="1" x14ac:dyDescent="0.2">
      <c r="D349" s="1629" t="s">
        <v>346</v>
      </c>
      <c r="G349" s="1630"/>
      <c r="H349" s="3706" t="s">
        <v>8641</v>
      </c>
      <c r="I349" s="1624"/>
      <c r="J349" s="1623"/>
      <c r="K349" s="3713"/>
      <c r="L349" s="3713"/>
      <c r="M349" s="3662"/>
      <c r="N349" s="3700"/>
    </row>
    <row r="350" spans="4:14" ht="20.25" customHeight="1" x14ac:dyDescent="0.2">
      <c r="D350" s="1629" t="s">
        <v>346</v>
      </c>
      <c r="G350" s="1630"/>
      <c r="H350" s="5384"/>
      <c r="I350" s="1622" t="s">
        <v>1937</v>
      </c>
      <c r="J350" s="3630"/>
      <c r="K350" s="3664" t="s">
        <v>3522</v>
      </c>
      <c r="L350" s="5375" t="s">
        <v>8456</v>
      </c>
      <c r="M350" s="5380" t="s">
        <v>8460</v>
      </c>
      <c r="N350" s="5377"/>
    </row>
    <row r="351" spans="4:14" ht="37.5" customHeight="1" x14ac:dyDescent="0.2">
      <c r="D351" s="1629" t="s">
        <v>346</v>
      </c>
      <c r="G351" s="1630"/>
      <c r="H351" s="5385"/>
      <c r="I351" s="5387"/>
      <c r="J351" s="3630" t="s">
        <v>111</v>
      </c>
      <c r="K351" s="5388" t="s">
        <v>8642</v>
      </c>
      <c r="L351" s="5375"/>
      <c r="M351" s="5380"/>
      <c r="N351" s="5377"/>
    </row>
    <row r="352" spans="4:14" ht="37.5" customHeight="1" x14ac:dyDescent="0.2">
      <c r="D352" s="1629" t="s">
        <v>346</v>
      </c>
      <c r="G352" s="1630"/>
      <c r="H352" s="5385"/>
      <c r="I352" s="5387"/>
      <c r="J352" s="3630" t="s">
        <v>112</v>
      </c>
      <c r="K352" s="5389"/>
      <c r="L352" s="5375"/>
      <c r="M352" s="5380"/>
      <c r="N352" s="5377"/>
    </row>
    <row r="353" spans="4:14" ht="37.5" customHeight="1" x14ac:dyDescent="0.2">
      <c r="D353" s="1629" t="s">
        <v>346</v>
      </c>
      <c r="G353" s="1630"/>
      <c r="H353" s="5385"/>
      <c r="I353" s="5387"/>
      <c r="J353" s="3630" t="s">
        <v>2483</v>
      </c>
      <c r="K353" s="5389"/>
      <c r="L353" s="5375"/>
      <c r="M353" s="5380"/>
      <c r="N353" s="5377"/>
    </row>
    <row r="354" spans="4:14" ht="37.5" customHeight="1" x14ac:dyDescent="0.2">
      <c r="D354" s="1629" t="s">
        <v>346</v>
      </c>
      <c r="G354" s="1630"/>
      <c r="H354" s="5385"/>
      <c r="I354" s="5387"/>
      <c r="J354" s="3630" t="s">
        <v>305</v>
      </c>
      <c r="K354" s="5390"/>
      <c r="L354" s="5375"/>
      <c r="M354" s="5380"/>
      <c r="N354" s="5377"/>
    </row>
    <row r="355" spans="4:14" ht="53.25" customHeight="1" x14ac:dyDescent="0.2">
      <c r="D355" s="1629" t="s">
        <v>346</v>
      </c>
      <c r="G355" s="1630"/>
      <c r="H355" s="5385"/>
      <c r="I355" s="3629" t="s">
        <v>5650</v>
      </c>
      <c r="J355" s="3630"/>
      <c r="K355" s="3664" t="s">
        <v>8643</v>
      </c>
      <c r="L355" s="3664" t="s">
        <v>1931</v>
      </c>
      <c r="M355" s="3696" t="s">
        <v>8612</v>
      </c>
      <c r="N355" s="3666"/>
    </row>
    <row r="356" spans="4:14" ht="53.25" customHeight="1" x14ac:dyDescent="0.2">
      <c r="D356" s="1629" t="s">
        <v>346</v>
      </c>
      <c r="G356" s="1630"/>
      <c r="H356" s="5385"/>
      <c r="I356" s="3629" t="s">
        <v>5651</v>
      </c>
      <c r="J356" s="3630"/>
      <c r="K356" s="3664" t="s">
        <v>8644</v>
      </c>
      <c r="L356" s="3664" t="s">
        <v>1931</v>
      </c>
      <c r="M356" s="3696" t="s">
        <v>8612</v>
      </c>
      <c r="N356" s="3666"/>
    </row>
    <row r="357" spans="4:14" ht="53.25" customHeight="1" x14ac:dyDescent="0.2">
      <c r="D357" s="1629" t="s">
        <v>346</v>
      </c>
      <c r="G357" s="1630"/>
      <c r="H357" s="5385"/>
      <c r="I357" s="3629" t="s">
        <v>5652</v>
      </c>
      <c r="J357" s="3630"/>
      <c r="K357" s="3664" t="s">
        <v>8645</v>
      </c>
      <c r="L357" s="3664" t="s">
        <v>1931</v>
      </c>
      <c r="M357" s="3696" t="s">
        <v>8612</v>
      </c>
      <c r="N357" s="3666"/>
    </row>
    <row r="358" spans="4:14" ht="53.25" customHeight="1" x14ac:dyDescent="0.2">
      <c r="D358" s="1629" t="s">
        <v>346</v>
      </c>
      <c r="G358" s="1630"/>
      <c r="H358" s="5386"/>
      <c r="I358" s="3629" t="s">
        <v>8646</v>
      </c>
      <c r="J358" s="3630"/>
      <c r="K358" s="3697" t="s">
        <v>8647</v>
      </c>
      <c r="L358" s="3664" t="s">
        <v>8648</v>
      </c>
      <c r="M358" s="3696" t="s">
        <v>8612</v>
      </c>
      <c r="N358" s="3666"/>
    </row>
    <row r="359" spans="4:14" ht="24.75" customHeight="1" x14ac:dyDescent="0.2">
      <c r="D359" s="1629" t="s">
        <v>346</v>
      </c>
      <c r="G359" s="1630"/>
      <c r="H359" s="3706" t="s">
        <v>8649</v>
      </c>
      <c r="I359" s="1624"/>
      <c r="J359" s="1623"/>
      <c r="K359" s="3713"/>
      <c r="L359" s="3713"/>
      <c r="M359" s="3662"/>
      <c r="N359" s="3700"/>
    </row>
    <row r="360" spans="4:14" ht="44.25" customHeight="1" x14ac:dyDescent="0.2">
      <c r="D360" s="1629" t="s">
        <v>346</v>
      </c>
      <c r="G360" s="1630"/>
      <c r="H360" s="3694"/>
      <c r="I360" s="1622" t="s">
        <v>3567</v>
      </c>
      <c r="J360" s="3630"/>
      <c r="K360" s="3664" t="s">
        <v>3566</v>
      </c>
      <c r="L360" s="5375" t="s">
        <v>3565</v>
      </c>
      <c r="M360" s="3696" t="s">
        <v>8612</v>
      </c>
      <c r="N360" s="3666"/>
    </row>
    <row r="361" spans="4:14" ht="74.25" customHeight="1" x14ac:dyDescent="0.2">
      <c r="D361" s="1629" t="s">
        <v>346</v>
      </c>
      <c r="G361" s="1630"/>
      <c r="H361" s="3675"/>
      <c r="I361" s="1622" t="s">
        <v>3564</v>
      </c>
      <c r="J361" s="3630"/>
      <c r="K361" s="3664" t="s">
        <v>3563</v>
      </c>
      <c r="L361" s="5375"/>
      <c r="M361" s="3696" t="s">
        <v>8612</v>
      </c>
      <c r="N361" s="3666"/>
    </row>
    <row r="362" spans="4:14" ht="118.5" customHeight="1" x14ac:dyDescent="0.2">
      <c r="D362" s="1629" t="s">
        <v>346</v>
      </c>
      <c r="G362" s="1630"/>
      <c r="H362" s="3676"/>
      <c r="I362" s="1622" t="s">
        <v>8650</v>
      </c>
      <c r="J362" s="3630"/>
      <c r="K362" s="3664" t="s">
        <v>3562</v>
      </c>
      <c r="L362" s="5375"/>
      <c r="M362" s="3696" t="s">
        <v>8612</v>
      </c>
      <c r="N362" s="3666"/>
    </row>
    <row r="363" spans="4:14" ht="24.75" customHeight="1" x14ac:dyDescent="0.2">
      <c r="D363" s="1629" t="s">
        <v>346</v>
      </c>
      <c r="G363" s="1630"/>
      <c r="H363" s="3706" t="s">
        <v>8651</v>
      </c>
      <c r="I363" s="1624"/>
      <c r="J363" s="1623"/>
      <c r="K363" s="3713"/>
      <c r="L363" s="3713"/>
      <c r="M363" s="3662"/>
      <c r="N363" s="3700"/>
    </row>
    <row r="364" spans="4:14" ht="34.5" customHeight="1" x14ac:dyDescent="0.2">
      <c r="D364" s="1629"/>
      <c r="G364" s="1630"/>
      <c r="H364" s="5384"/>
      <c r="I364" s="3629" t="s">
        <v>8652</v>
      </c>
      <c r="J364" s="3630"/>
      <c r="K364" s="5388" t="s">
        <v>8653</v>
      </c>
      <c r="L364" s="5388" t="s">
        <v>8501</v>
      </c>
      <c r="M364" s="5388" t="s">
        <v>8580</v>
      </c>
      <c r="N364" s="5409"/>
    </row>
    <row r="365" spans="4:14" ht="34.5" customHeight="1" x14ac:dyDescent="0.2">
      <c r="D365" s="1629"/>
      <c r="G365" s="1630"/>
      <c r="H365" s="5386"/>
      <c r="I365" s="3629" t="s">
        <v>8654</v>
      </c>
      <c r="J365" s="3630"/>
      <c r="K365" s="5390"/>
      <c r="L365" s="5390"/>
      <c r="M365" s="5390"/>
      <c r="N365" s="5411"/>
    </row>
    <row r="366" spans="4:14" ht="35.25" customHeight="1" x14ac:dyDescent="0.2">
      <c r="D366" s="1629"/>
      <c r="E366" s="1619" t="s">
        <v>346</v>
      </c>
      <c r="F366" s="1619"/>
      <c r="G366" s="1628"/>
      <c r="H366" s="3712" t="s">
        <v>3561</v>
      </c>
      <c r="I366" s="1627"/>
      <c r="J366" s="1626"/>
      <c r="K366" s="3658"/>
      <c r="L366" s="3658"/>
      <c r="M366" s="3659"/>
      <c r="N366" s="3660"/>
    </row>
    <row r="367" spans="4:14" ht="27.75" customHeight="1" x14ac:dyDescent="0.2">
      <c r="E367" s="1619" t="s">
        <v>346</v>
      </c>
      <c r="F367" s="1619"/>
      <c r="G367" s="1618"/>
      <c r="H367" s="3702" t="s">
        <v>8655</v>
      </c>
      <c r="I367" s="1624"/>
      <c r="J367" s="1623"/>
      <c r="K367" s="3713"/>
      <c r="L367" s="3713"/>
      <c r="M367" s="3662"/>
      <c r="N367" s="3700"/>
    </row>
    <row r="368" spans="4:14" ht="25.5" customHeight="1" x14ac:dyDescent="0.2">
      <c r="E368" s="1619" t="s">
        <v>346</v>
      </c>
      <c r="F368" s="1619"/>
      <c r="G368" s="1618"/>
      <c r="H368" s="1644" t="s">
        <v>8656</v>
      </c>
      <c r="I368" s="1624"/>
      <c r="J368" s="1623"/>
      <c r="K368" s="3713"/>
      <c r="L368" s="3713"/>
      <c r="M368" s="3662"/>
      <c r="N368" s="3700"/>
    </row>
    <row r="369" spans="5:14" ht="48.75" customHeight="1" x14ac:dyDescent="0.2">
      <c r="E369" s="1619" t="s">
        <v>346</v>
      </c>
      <c r="F369" s="1619"/>
      <c r="G369" s="1618"/>
      <c r="H369" s="3657"/>
      <c r="I369" s="1625" t="s">
        <v>3560</v>
      </c>
      <c r="J369" s="3630"/>
      <c r="K369" s="3664" t="s">
        <v>3633</v>
      </c>
      <c r="L369" s="5375" t="s">
        <v>3281</v>
      </c>
      <c r="M369" s="5376" t="s">
        <v>8389</v>
      </c>
      <c r="N369" s="5377" t="s">
        <v>171</v>
      </c>
    </row>
    <row r="370" spans="5:14" ht="42" customHeight="1" x14ac:dyDescent="0.2">
      <c r="E370" s="1619" t="s">
        <v>346</v>
      </c>
      <c r="F370" s="1619"/>
      <c r="G370" s="1618"/>
      <c r="H370" s="3657"/>
      <c r="I370" s="1625" t="s">
        <v>3559</v>
      </c>
      <c r="J370" s="3630"/>
      <c r="K370" s="3664" t="s">
        <v>3631</v>
      </c>
      <c r="L370" s="5375"/>
      <c r="M370" s="5376"/>
      <c r="N370" s="5377"/>
    </row>
    <row r="371" spans="5:14" ht="29.25" customHeight="1" x14ac:dyDescent="0.2">
      <c r="E371" s="1619" t="s">
        <v>346</v>
      </c>
      <c r="F371" s="1619"/>
      <c r="G371" s="1618"/>
      <c r="H371" s="1644" t="s">
        <v>8657</v>
      </c>
      <c r="I371" s="1624"/>
      <c r="J371" s="1623"/>
      <c r="K371" s="3713"/>
      <c r="L371" s="3713"/>
      <c r="M371" s="3662"/>
      <c r="N371" s="3700"/>
    </row>
    <row r="372" spans="5:14" ht="48.75" customHeight="1" x14ac:dyDescent="0.2">
      <c r="E372" s="1619" t="s">
        <v>346</v>
      </c>
      <c r="F372" s="1619"/>
      <c r="G372" s="1618"/>
      <c r="H372" s="3657"/>
      <c r="I372" s="1625" t="s">
        <v>8658</v>
      </c>
      <c r="J372" s="3630"/>
      <c r="K372" s="3664" t="s">
        <v>8659</v>
      </c>
      <c r="L372" s="3697" t="s">
        <v>8597</v>
      </c>
      <c r="M372" s="3714" t="s">
        <v>8598</v>
      </c>
      <c r="N372" s="3666" t="s">
        <v>284</v>
      </c>
    </row>
    <row r="373" spans="5:14" ht="42" customHeight="1" x14ac:dyDescent="0.2">
      <c r="E373" s="1619" t="s">
        <v>346</v>
      </c>
      <c r="F373" s="1619"/>
      <c r="G373" s="1618"/>
      <c r="H373" s="3657"/>
      <c r="I373" s="1625" t="s">
        <v>8660</v>
      </c>
      <c r="J373" s="3630"/>
      <c r="K373" s="3664" t="s">
        <v>8661</v>
      </c>
      <c r="L373" s="3664" t="s">
        <v>8662</v>
      </c>
      <c r="M373" s="3715" t="s">
        <v>8460</v>
      </c>
      <c r="N373" s="3666" t="s">
        <v>284</v>
      </c>
    </row>
    <row r="374" spans="5:14" ht="30.75" customHeight="1" x14ac:dyDescent="0.2">
      <c r="E374" s="1619" t="s">
        <v>346</v>
      </c>
      <c r="F374" s="1619"/>
      <c r="G374" s="1618"/>
      <c r="H374" s="3657"/>
      <c r="I374" s="1625" t="s">
        <v>3558</v>
      </c>
      <c r="J374" s="3630"/>
      <c r="K374" s="5375" t="s">
        <v>3557</v>
      </c>
      <c r="L374" s="5375" t="s">
        <v>3281</v>
      </c>
      <c r="M374" s="5380" t="s">
        <v>8460</v>
      </c>
      <c r="N374" s="5377" t="s">
        <v>171</v>
      </c>
    </row>
    <row r="375" spans="5:14" ht="28.5" customHeight="1" x14ac:dyDescent="0.2">
      <c r="E375" s="1619" t="s">
        <v>346</v>
      </c>
      <c r="F375" s="1619"/>
      <c r="G375" s="1618"/>
      <c r="H375" s="3657"/>
      <c r="I375" s="1625" t="s">
        <v>3556</v>
      </c>
      <c r="J375" s="3630"/>
      <c r="K375" s="5375"/>
      <c r="L375" s="5375"/>
      <c r="M375" s="5380"/>
      <c r="N375" s="5377"/>
    </row>
    <row r="376" spans="5:14" ht="24.75" customHeight="1" x14ac:dyDescent="0.2">
      <c r="E376" s="1619" t="s">
        <v>346</v>
      </c>
      <c r="F376" s="1619"/>
      <c r="G376" s="1618"/>
      <c r="H376" s="1643" t="s">
        <v>3555</v>
      </c>
      <c r="I376" s="1624"/>
      <c r="J376" s="1623"/>
      <c r="K376" s="3713"/>
      <c r="L376" s="3713"/>
      <c r="M376" s="3662"/>
      <c r="N376" s="3700"/>
    </row>
    <row r="377" spans="5:14" ht="29.25" customHeight="1" x14ac:dyDescent="0.2">
      <c r="E377" s="1619" t="s">
        <v>346</v>
      </c>
      <c r="F377" s="1619"/>
      <c r="G377" s="1618"/>
      <c r="H377" s="1644" t="s">
        <v>8663</v>
      </c>
      <c r="I377" s="1624"/>
      <c r="J377" s="1623"/>
      <c r="K377" s="3713"/>
      <c r="L377" s="3713"/>
      <c r="M377" s="3662"/>
      <c r="N377" s="3700"/>
    </row>
    <row r="378" spans="5:14" ht="64.5" customHeight="1" x14ac:dyDescent="0.2">
      <c r="E378" s="1619" t="s">
        <v>346</v>
      </c>
      <c r="F378" s="1619"/>
      <c r="G378" s="1618"/>
      <c r="H378" s="3657"/>
      <c r="I378" s="1625" t="s">
        <v>8664</v>
      </c>
      <c r="J378" s="3630"/>
      <c r="K378" s="3664" t="s">
        <v>3554</v>
      </c>
      <c r="L378" s="3697" t="s">
        <v>3515</v>
      </c>
      <c r="M378" s="3715" t="s">
        <v>8460</v>
      </c>
      <c r="N378" s="3666" t="s">
        <v>171</v>
      </c>
    </row>
    <row r="379" spans="5:14" ht="26" x14ac:dyDescent="0.2">
      <c r="E379" s="5381" t="s">
        <v>346</v>
      </c>
      <c r="F379" s="1619"/>
      <c r="G379" s="1618"/>
      <c r="H379" s="5384"/>
      <c r="I379" s="5432" t="s">
        <v>8665</v>
      </c>
      <c r="J379" s="5433"/>
      <c r="K379" s="5388" t="s">
        <v>8666</v>
      </c>
      <c r="L379" s="3697" t="s">
        <v>3515</v>
      </c>
      <c r="M379" s="3715" t="s">
        <v>8460</v>
      </c>
      <c r="N379" s="3666" t="s">
        <v>171</v>
      </c>
    </row>
    <row r="380" spans="5:14" ht="33" customHeight="1" x14ac:dyDescent="0.2">
      <c r="E380" s="5381"/>
      <c r="F380" s="1619"/>
      <c r="G380" s="1618"/>
      <c r="H380" s="5386"/>
      <c r="I380" s="5434"/>
      <c r="J380" s="5435"/>
      <c r="K380" s="5390"/>
      <c r="L380" s="3697" t="s">
        <v>8597</v>
      </c>
      <c r="M380" s="3714" t="s">
        <v>8598</v>
      </c>
      <c r="N380" s="3666" t="s">
        <v>171</v>
      </c>
    </row>
    <row r="381" spans="5:14" ht="83.25" customHeight="1" x14ac:dyDescent="0.2">
      <c r="E381" s="1619" t="s">
        <v>346</v>
      </c>
      <c r="F381" s="1619"/>
      <c r="G381" s="1618"/>
      <c r="H381" s="3675"/>
      <c r="I381" s="5378" t="s">
        <v>3553</v>
      </c>
      <c r="J381" s="5379"/>
      <c r="K381" s="3664" t="s">
        <v>4933</v>
      </c>
      <c r="L381" s="3664" t="s">
        <v>8667</v>
      </c>
      <c r="M381" s="3696" t="s">
        <v>8389</v>
      </c>
      <c r="N381" s="3666"/>
    </row>
    <row r="382" spans="5:14" ht="18.75" customHeight="1" x14ac:dyDescent="0.2">
      <c r="E382" s="1619" t="s">
        <v>346</v>
      </c>
      <c r="F382" s="1619"/>
      <c r="G382" s="1618"/>
      <c r="H382" s="3675"/>
      <c r="I382" s="1622" t="s">
        <v>3552</v>
      </c>
      <c r="J382" s="3630"/>
      <c r="K382" s="5375" t="s">
        <v>3551</v>
      </c>
      <c r="L382" s="5375" t="s">
        <v>8668</v>
      </c>
      <c r="M382" s="5380" t="s">
        <v>8389</v>
      </c>
      <c r="N382" s="5377"/>
    </row>
    <row r="383" spans="5:14" x14ac:dyDescent="0.2">
      <c r="E383" s="1619" t="s">
        <v>346</v>
      </c>
      <c r="F383" s="1619"/>
      <c r="G383" s="1618"/>
      <c r="H383" s="3675"/>
      <c r="I383" s="5387"/>
      <c r="J383" s="3630" t="s">
        <v>8669</v>
      </c>
      <c r="K383" s="5375"/>
      <c r="L383" s="5375"/>
      <c r="M383" s="5380"/>
      <c r="N383" s="5377"/>
    </row>
    <row r="384" spans="5:14" x14ac:dyDescent="0.2">
      <c r="E384" s="1619" t="s">
        <v>346</v>
      </c>
      <c r="F384" s="1619"/>
      <c r="G384" s="1618"/>
      <c r="H384" s="3675"/>
      <c r="I384" s="5387"/>
      <c r="J384" s="3630" t="s">
        <v>36</v>
      </c>
      <c r="K384" s="5375"/>
      <c r="L384" s="5375"/>
      <c r="M384" s="5380"/>
      <c r="N384" s="5377"/>
    </row>
    <row r="385" spans="5:14" x14ac:dyDescent="0.2">
      <c r="E385" s="1619" t="s">
        <v>346</v>
      </c>
      <c r="F385" s="1619"/>
      <c r="G385" s="1618"/>
      <c r="H385" s="3675"/>
      <c r="I385" s="5387"/>
      <c r="J385" s="3630" t="s">
        <v>11</v>
      </c>
      <c r="K385" s="5375"/>
      <c r="L385" s="5375"/>
      <c r="M385" s="5380"/>
      <c r="N385" s="5377"/>
    </row>
    <row r="386" spans="5:14" x14ac:dyDescent="0.2">
      <c r="E386" s="1619" t="s">
        <v>346</v>
      </c>
      <c r="F386" s="1619"/>
      <c r="G386" s="1618"/>
      <c r="H386" s="3675"/>
      <c r="I386" s="5387"/>
      <c r="J386" s="3630" t="s">
        <v>3550</v>
      </c>
      <c r="K386" s="5375"/>
      <c r="L386" s="5375"/>
      <c r="M386" s="5380"/>
      <c r="N386" s="5377"/>
    </row>
    <row r="387" spans="5:14" x14ac:dyDescent="0.2">
      <c r="E387" s="1619" t="s">
        <v>346</v>
      </c>
      <c r="F387" s="1619"/>
      <c r="G387" s="1618"/>
      <c r="H387" s="3675"/>
      <c r="I387" s="5387"/>
      <c r="J387" s="3630" t="s">
        <v>10</v>
      </c>
      <c r="K387" s="5375"/>
      <c r="L387" s="5375"/>
      <c r="M387" s="5380"/>
      <c r="N387" s="5377"/>
    </row>
    <row r="388" spans="5:14" x14ac:dyDescent="0.2">
      <c r="E388" s="1619" t="s">
        <v>346</v>
      </c>
      <c r="F388" s="1619"/>
      <c r="G388" s="1618"/>
      <c r="H388" s="3675"/>
      <c r="I388" s="5387"/>
      <c r="J388" s="3630" t="s">
        <v>28</v>
      </c>
      <c r="K388" s="5375"/>
      <c r="L388" s="5375"/>
      <c r="M388" s="5380"/>
      <c r="N388" s="5377"/>
    </row>
    <row r="389" spans="5:14" x14ac:dyDescent="0.2">
      <c r="E389" s="1619" t="s">
        <v>346</v>
      </c>
      <c r="F389" s="1619"/>
      <c r="G389" s="1618"/>
      <c r="H389" s="3675"/>
      <c r="I389" s="5387"/>
      <c r="J389" s="3630" t="s">
        <v>8670</v>
      </c>
      <c r="K389" s="5375"/>
      <c r="L389" s="5375"/>
      <c r="M389" s="5380"/>
      <c r="N389" s="5377"/>
    </row>
    <row r="390" spans="5:14" x14ac:dyDescent="0.2">
      <c r="E390" s="1619" t="s">
        <v>346</v>
      </c>
      <c r="F390" s="1619"/>
      <c r="G390" s="1618"/>
      <c r="H390" s="3675"/>
      <c r="I390" s="5387"/>
      <c r="J390" s="3630" t="s">
        <v>24</v>
      </c>
      <c r="K390" s="5375"/>
      <c r="L390" s="5375"/>
      <c r="M390" s="5380"/>
      <c r="N390" s="5377"/>
    </row>
    <row r="391" spans="5:14" x14ac:dyDescent="0.2">
      <c r="E391" s="1619" t="s">
        <v>346</v>
      </c>
      <c r="F391" s="1619"/>
      <c r="G391" s="1618"/>
      <c r="H391" s="3675"/>
      <c r="I391" s="5387"/>
      <c r="J391" s="3630" t="s">
        <v>23</v>
      </c>
      <c r="K391" s="5375"/>
      <c r="L391" s="5375"/>
      <c r="M391" s="5380"/>
      <c r="N391" s="5377"/>
    </row>
    <row r="392" spans="5:14" x14ac:dyDescent="0.2">
      <c r="E392" s="1619" t="s">
        <v>346</v>
      </c>
      <c r="F392" s="1619"/>
      <c r="G392" s="1618"/>
      <c r="H392" s="3675"/>
      <c r="I392" s="5387"/>
      <c r="J392" s="3630" t="s">
        <v>22</v>
      </c>
      <c r="K392" s="5375"/>
      <c r="L392" s="5375"/>
      <c r="M392" s="5380"/>
      <c r="N392" s="5377"/>
    </row>
    <row r="393" spans="5:14" x14ac:dyDescent="0.2">
      <c r="E393" s="1619" t="s">
        <v>346</v>
      </c>
      <c r="F393" s="1619"/>
      <c r="G393" s="1618"/>
      <c r="H393" s="3675"/>
      <c r="I393" s="5387"/>
      <c r="J393" s="3630" t="s">
        <v>20</v>
      </c>
      <c r="K393" s="5375"/>
      <c r="L393" s="5375"/>
      <c r="M393" s="5380"/>
      <c r="N393" s="5377"/>
    </row>
    <row r="394" spans="5:14" x14ac:dyDescent="0.2">
      <c r="E394" s="1619" t="s">
        <v>346</v>
      </c>
      <c r="F394" s="1619"/>
      <c r="G394" s="1618"/>
      <c r="H394" s="3675"/>
      <c r="I394" s="5387"/>
      <c r="J394" s="3630" t="s">
        <v>19</v>
      </c>
      <c r="K394" s="5375"/>
      <c r="L394" s="5375"/>
      <c r="M394" s="5380"/>
      <c r="N394" s="5377"/>
    </row>
    <row r="395" spans="5:14" x14ac:dyDescent="0.2">
      <c r="E395" s="1619" t="s">
        <v>346</v>
      </c>
      <c r="F395" s="1619"/>
      <c r="G395" s="1618"/>
      <c r="H395" s="3675"/>
      <c r="I395" s="5387"/>
      <c r="J395" s="3630" t="s">
        <v>17</v>
      </c>
      <c r="K395" s="5375"/>
      <c r="L395" s="5375"/>
      <c r="M395" s="5380"/>
      <c r="N395" s="5377"/>
    </row>
    <row r="396" spans="5:14" x14ac:dyDescent="0.2">
      <c r="E396" s="1619" t="s">
        <v>346</v>
      </c>
      <c r="F396" s="1619"/>
      <c r="G396" s="1618"/>
      <c r="H396" s="3675"/>
      <c r="I396" s="5387"/>
      <c r="J396" s="3630" t="s">
        <v>15</v>
      </c>
      <c r="K396" s="5375"/>
      <c r="L396" s="5375"/>
      <c r="M396" s="5380"/>
      <c r="N396" s="5377"/>
    </row>
    <row r="397" spans="5:14" ht="52.5" customHeight="1" x14ac:dyDescent="0.2">
      <c r="E397" s="1619" t="s">
        <v>346</v>
      </c>
      <c r="F397" s="1619"/>
      <c r="G397" s="1618"/>
      <c r="H397" s="3676"/>
      <c r="I397" s="1622" t="s">
        <v>8671</v>
      </c>
      <c r="J397" s="1625"/>
      <c r="K397" s="3664" t="s">
        <v>3549</v>
      </c>
      <c r="L397" s="3664" t="s">
        <v>8472</v>
      </c>
      <c r="M397" s="3716" t="s">
        <v>8672</v>
      </c>
      <c r="N397" s="3666"/>
    </row>
    <row r="398" spans="5:14" ht="21.75" customHeight="1" x14ac:dyDescent="0.2">
      <c r="E398" s="1619" t="s">
        <v>346</v>
      </c>
      <c r="F398" s="1619"/>
      <c r="G398" s="1618"/>
      <c r="H398" s="3702" t="s">
        <v>8673</v>
      </c>
      <c r="I398" s="1624"/>
      <c r="J398" s="1623"/>
      <c r="K398" s="3713"/>
      <c r="L398" s="3713"/>
      <c r="M398" s="3662"/>
      <c r="N398" s="3700"/>
    </row>
    <row r="399" spans="5:14" ht="21.75" customHeight="1" x14ac:dyDescent="0.2">
      <c r="E399" s="1619" t="s">
        <v>346</v>
      </c>
      <c r="F399" s="1619"/>
      <c r="G399" s="1618"/>
      <c r="H399" s="1643" t="s">
        <v>8674</v>
      </c>
      <c r="I399" s="1624"/>
      <c r="J399" s="1623"/>
      <c r="K399" s="3713"/>
      <c r="L399" s="3713"/>
      <c r="M399" s="3662"/>
      <c r="N399" s="3700"/>
    </row>
    <row r="400" spans="5:14" ht="22.5" customHeight="1" x14ac:dyDescent="0.2">
      <c r="E400" s="1619" t="s">
        <v>346</v>
      </c>
      <c r="F400" s="1619"/>
      <c r="G400" s="1618"/>
      <c r="H400" s="3694"/>
      <c r="I400" s="1622" t="s">
        <v>3548</v>
      </c>
      <c r="J400" s="3630"/>
      <c r="K400" s="5375" t="s">
        <v>3547</v>
      </c>
      <c r="L400" s="5375" t="s">
        <v>8472</v>
      </c>
      <c r="M400" s="5445" t="s">
        <v>8675</v>
      </c>
      <c r="N400" s="5377"/>
    </row>
    <row r="401" spans="5:14" ht="20.25" customHeight="1" x14ac:dyDescent="0.2">
      <c r="E401" s="1619" t="s">
        <v>346</v>
      </c>
      <c r="F401" s="1619"/>
      <c r="G401" s="1618"/>
      <c r="H401" s="3675"/>
      <c r="I401" s="5387"/>
      <c r="J401" s="3630" t="s">
        <v>4996</v>
      </c>
      <c r="K401" s="5375"/>
      <c r="L401" s="5375"/>
      <c r="M401" s="5445"/>
      <c r="N401" s="5377"/>
    </row>
    <row r="402" spans="5:14" ht="20.25" customHeight="1" x14ac:dyDescent="0.2">
      <c r="E402" s="1619" t="s">
        <v>346</v>
      </c>
      <c r="F402" s="1619"/>
      <c r="G402" s="1618"/>
      <c r="H402" s="3675"/>
      <c r="I402" s="5387"/>
      <c r="J402" s="3630" t="s">
        <v>291</v>
      </c>
      <c r="K402" s="5375"/>
      <c r="L402" s="5375"/>
      <c r="M402" s="5445"/>
      <c r="N402" s="5377"/>
    </row>
    <row r="403" spans="5:14" ht="20.25" customHeight="1" x14ac:dyDescent="0.2">
      <c r="E403" s="1619" t="s">
        <v>346</v>
      </c>
      <c r="F403" s="1619"/>
      <c r="G403" s="1618"/>
      <c r="H403" s="3675"/>
      <c r="I403" s="5387"/>
      <c r="J403" s="3630" t="s">
        <v>292</v>
      </c>
      <c r="K403" s="5375"/>
      <c r="L403" s="5375"/>
      <c r="M403" s="5445"/>
      <c r="N403" s="5377"/>
    </row>
    <row r="404" spans="5:14" ht="43.5" customHeight="1" x14ac:dyDescent="0.2">
      <c r="E404" s="1619" t="s">
        <v>346</v>
      </c>
      <c r="F404" s="1619"/>
      <c r="G404" s="1618"/>
      <c r="H404" s="3675"/>
      <c r="I404" s="5387"/>
      <c r="J404" s="3630" t="s">
        <v>8676</v>
      </c>
      <c r="K404" s="3664" t="s">
        <v>8677</v>
      </c>
      <c r="L404" s="3664" t="s">
        <v>8397</v>
      </c>
      <c r="M404" s="3696" t="s">
        <v>8400</v>
      </c>
      <c r="N404" s="3666" t="s">
        <v>284</v>
      </c>
    </row>
    <row r="405" spans="5:14" ht="31.5" customHeight="1" x14ac:dyDescent="0.2">
      <c r="E405" s="1619" t="s">
        <v>346</v>
      </c>
      <c r="F405" s="1619"/>
      <c r="G405" s="1618"/>
      <c r="H405" s="3675"/>
      <c r="I405" s="1622" t="s">
        <v>3546</v>
      </c>
      <c r="J405" s="3630"/>
      <c r="K405" s="3664" t="s">
        <v>4937</v>
      </c>
      <c r="L405" s="5375" t="s">
        <v>8678</v>
      </c>
      <c r="M405" s="5380" t="s">
        <v>8679</v>
      </c>
      <c r="N405" s="5377"/>
    </row>
    <row r="406" spans="5:14" ht="90" customHeight="1" x14ac:dyDescent="0.2">
      <c r="E406" s="1619" t="s">
        <v>346</v>
      </c>
      <c r="F406" s="1619"/>
      <c r="G406" s="1618"/>
      <c r="H406" s="3675"/>
      <c r="I406" s="5387"/>
      <c r="J406" s="3630" t="s">
        <v>4938</v>
      </c>
      <c r="K406" s="3664" t="s">
        <v>4939</v>
      </c>
      <c r="L406" s="5375"/>
      <c r="M406" s="5380"/>
      <c r="N406" s="5377"/>
    </row>
    <row r="407" spans="5:14" ht="48" customHeight="1" x14ac:dyDescent="0.2">
      <c r="E407" s="1619" t="s">
        <v>346</v>
      </c>
      <c r="F407" s="1619"/>
      <c r="G407" s="1618"/>
      <c r="H407" s="3676"/>
      <c r="I407" s="5387"/>
      <c r="J407" s="3630" t="s">
        <v>2472</v>
      </c>
      <c r="K407" s="3664" t="s">
        <v>3545</v>
      </c>
      <c r="L407" s="5375"/>
      <c r="M407" s="5380"/>
      <c r="N407" s="5377"/>
    </row>
    <row r="408" spans="5:14" ht="23.25" customHeight="1" x14ac:dyDescent="0.2">
      <c r="E408" s="1619" t="s">
        <v>346</v>
      </c>
      <c r="F408" s="1619"/>
      <c r="G408" s="1618"/>
      <c r="H408" s="3702" t="s">
        <v>8680</v>
      </c>
      <c r="I408" s="1624"/>
      <c r="J408" s="1623"/>
      <c r="K408" s="3713"/>
      <c r="L408" s="3713"/>
      <c r="M408" s="3662"/>
      <c r="N408" s="3700"/>
    </row>
    <row r="409" spans="5:14" ht="23.25" customHeight="1" x14ac:dyDescent="0.2">
      <c r="E409" s="1619" t="s">
        <v>346</v>
      </c>
      <c r="F409" s="1619"/>
      <c r="G409" s="1618"/>
      <c r="H409" s="1643" t="s">
        <v>8681</v>
      </c>
      <c r="I409" s="1624"/>
      <c r="J409" s="1623"/>
      <c r="K409" s="3713"/>
      <c r="L409" s="3713"/>
      <c r="M409" s="3662"/>
      <c r="N409" s="3700"/>
    </row>
    <row r="410" spans="5:14" ht="100.5" customHeight="1" x14ac:dyDescent="0.2">
      <c r="E410" s="1619" t="s">
        <v>346</v>
      </c>
      <c r="F410" s="1619"/>
      <c r="G410" s="1618"/>
      <c r="H410" s="3694"/>
      <c r="I410" s="1622" t="s">
        <v>8682</v>
      </c>
      <c r="J410" s="1625"/>
      <c r="K410" s="3664" t="s">
        <v>4935</v>
      </c>
      <c r="L410" s="5375" t="s">
        <v>8472</v>
      </c>
      <c r="M410" s="5376" t="s">
        <v>8683</v>
      </c>
      <c r="N410" s="5377"/>
    </row>
    <row r="411" spans="5:14" ht="38.25" customHeight="1" x14ac:dyDescent="0.2">
      <c r="E411" s="1619" t="s">
        <v>346</v>
      </c>
      <c r="F411" s="1619"/>
      <c r="G411" s="1618"/>
      <c r="H411" s="3675"/>
      <c r="I411" s="1622" t="s">
        <v>68</v>
      </c>
      <c r="J411" s="1625"/>
      <c r="K411" s="3664" t="s">
        <v>3533</v>
      </c>
      <c r="L411" s="5375"/>
      <c r="M411" s="5376"/>
      <c r="N411" s="5377"/>
    </row>
    <row r="412" spans="5:14" ht="25.5" customHeight="1" x14ac:dyDescent="0.2">
      <c r="E412" s="1619" t="s">
        <v>346</v>
      </c>
      <c r="F412" s="1619"/>
      <c r="G412" s="1618"/>
      <c r="H412" s="3675"/>
      <c r="I412" s="5382" t="s">
        <v>8684</v>
      </c>
      <c r="J412" s="5383"/>
      <c r="K412" s="3664" t="s">
        <v>3522</v>
      </c>
      <c r="L412" s="5375" t="s">
        <v>8456</v>
      </c>
      <c r="M412" s="5380" t="s">
        <v>8400</v>
      </c>
      <c r="N412" s="5377"/>
    </row>
    <row r="413" spans="5:14" ht="39.75" customHeight="1" x14ac:dyDescent="0.2">
      <c r="E413" s="1619" t="s">
        <v>346</v>
      </c>
      <c r="F413" s="1619"/>
      <c r="G413" s="1618"/>
      <c r="H413" s="3675"/>
      <c r="I413" s="5387"/>
      <c r="J413" s="3630" t="s">
        <v>3544</v>
      </c>
      <c r="K413" s="5375" t="s">
        <v>8685</v>
      </c>
      <c r="L413" s="5375"/>
      <c r="M413" s="5380"/>
      <c r="N413" s="5377"/>
    </row>
    <row r="414" spans="5:14" ht="39.75" customHeight="1" x14ac:dyDescent="0.2">
      <c r="E414" s="1619" t="s">
        <v>346</v>
      </c>
      <c r="F414" s="1619"/>
      <c r="G414" s="1618"/>
      <c r="H414" s="3675"/>
      <c r="I414" s="5387"/>
      <c r="J414" s="3630" t="s">
        <v>3543</v>
      </c>
      <c r="K414" s="5375"/>
      <c r="L414" s="5375"/>
      <c r="M414" s="5380"/>
      <c r="N414" s="5377"/>
    </row>
    <row r="415" spans="5:14" ht="39.75" customHeight="1" x14ac:dyDescent="0.2">
      <c r="E415" s="1619" t="s">
        <v>346</v>
      </c>
      <c r="F415" s="1619"/>
      <c r="G415" s="1618"/>
      <c r="H415" s="3675"/>
      <c r="I415" s="5387"/>
      <c r="J415" s="3630" t="s">
        <v>3542</v>
      </c>
      <c r="K415" s="5375"/>
      <c r="L415" s="5375"/>
      <c r="M415" s="5380"/>
      <c r="N415" s="5377"/>
    </row>
    <row r="416" spans="5:14" ht="39.75" customHeight="1" x14ac:dyDescent="0.2">
      <c r="E416" s="1619" t="s">
        <v>346</v>
      </c>
      <c r="F416" s="1619"/>
      <c r="G416" s="1618"/>
      <c r="H416" s="3676"/>
      <c r="I416" s="5387"/>
      <c r="J416" s="3630" t="s">
        <v>3541</v>
      </c>
      <c r="K416" s="5375"/>
      <c r="L416" s="5375"/>
      <c r="M416" s="5380"/>
      <c r="N416" s="5377"/>
    </row>
    <row r="417" spans="5:14" ht="34.5" customHeight="1" x14ac:dyDescent="0.2">
      <c r="E417" s="1619" t="s">
        <v>346</v>
      </c>
      <c r="F417" s="1619"/>
      <c r="G417" s="1618"/>
      <c r="H417" s="1644" t="s">
        <v>3540</v>
      </c>
      <c r="I417" s="1624"/>
      <c r="J417" s="1623"/>
      <c r="K417" s="3713"/>
      <c r="L417" s="3713"/>
      <c r="M417" s="3662"/>
      <c r="N417" s="3700"/>
    </row>
    <row r="418" spans="5:14" ht="46.5" customHeight="1" x14ac:dyDescent="0.2">
      <c r="E418" s="1619" t="s">
        <v>346</v>
      </c>
      <c r="F418" s="1619"/>
      <c r="G418" s="1618"/>
      <c r="H418" s="3694"/>
      <c r="I418" s="5379" t="s">
        <v>8686</v>
      </c>
      <c r="J418" s="5426"/>
      <c r="K418" s="5375" t="s">
        <v>3539</v>
      </c>
      <c r="L418" s="5375" t="s">
        <v>8456</v>
      </c>
      <c r="M418" s="5380" t="s">
        <v>8612</v>
      </c>
      <c r="N418" s="5377"/>
    </row>
    <row r="419" spans="5:14" ht="46.5" customHeight="1" x14ac:dyDescent="0.2">
      <c r="E419" s="1619" t="s">
        <v>346</v>
      </c>
      <c r="F419" s="1619"/>
      <c r="G419" s="1618"/>
      <c r="H419" s="3675"/>
      <c r="I419" s="1622" t="s">
        <v>3385</v>
      </c>
      <c r="J419" s="3630"/>
      <c r="K419" s="5375"/>
      <c r="L419" s="5375"/>
      <c r="M419" s="5380"/>
      <c r="N419" s="5377"/>
    </row>
    <row r="420" spans="5:14" ht="49.5" customHeight="1" x14ac:dyDescent="0.2">
      <c r="E420" s="1619" t="s">
        <v>346</v>
      </c>
      <c r="F420" s="1619"/>
      <c r="G420" s="1618"/>
      <c r="H420" s="3675"/>
      <c r="I420" s="5379" t="s">
        <v>3538</v>
      </c>
      <c r="J420" s="5426"/>
      <c r="K420" s="3664" t="s">
        <v>3533</v>
      </c>
      <c r="L420" s="5375" t="s">
        <v>8472</v>
      </c>
      <c r="M420" s="5406" t="s">
        <v>8687</v>
      </c>
      <c r="N420" s="5394"/>
    </row>
    <row r="421" spans="5:14" ht="30.75" customHeight="1" x14ac:dyDescent="0.2">
      <c r="E421" s="1619" t="s">
        <v>346</v>
      </c>
      <c r="F421" s="1619"/>
      <c r="G421" s="1618"/>
      <c r="H421" s="3675"/>
      <c r="I421" s="1622" t="s">
        <v>3537</v>
      </c>
      <c r="J421" s="3630"/>
      <c r="K421" s="3664" t="s">
        <v>3533</v>
      </c>
      <c r="L421" s="5375"/>
      <c r="M421" s="5407"/>
      <c r="N421" s="5395"/>
    </row>
    <row r="422" spans="5:14" ht="129" customHeight="1" x14ac:dyDescent="0.2">
      <c r="E422" s="1619" t="s">
        <v>346</v>
      </c>
      <c r="F422" s="1619"/>
      <c r="G422" s="1618"/>
      <c r="H422" s="3675"/>
      <c r="I422" s="1622" t="s">
        <v>3536</v>
      </c>
      <c r="J422" s="3630"/>
      <c r="K422" s="3664" t="s">
        <v>4934</v>
      </c>
      <c r="L422" s="5375"/>
      <c r="M422" s="5407"/>
      <c r="N422" s="5395"/>
    </row>
    <row r="423" spans="5:14" ht="36" customHeight="1" x14ac:dyDescent="0.2">
      <c r="E423" s="1619" t="s">
        <v>346</v>
      </c>
      <c r="F423" s="1619"/>
      <c r="G423" s="1618"/>
      <c r="H423" s="3675"/>
      <c r="I423" s="5379" t="s">
        <v>3535</v>
      </c>
      <c r="J423" s="5426"/>
      <c r="K423" s="3664" t="s">
        <v>3533</v>
      </c>
      <c r="L423" s="5375"/>
      <c r="M423" s="5407"/>
      <c r="N423" s="5395"/>
    </row>
    <row r="424" spans="5:14" ht="37.5" customHeight="1" x14ac:dyDescent="0.2">
      <c r="E424" s="1619" t="s">
        <v>346</v>
      </c>
      <c r="F424" s="1619"/>
      <c r="G424" s="1618"/>
      <c r="H424" s="3675"/>
      <c r="I424" s="5379" t="s">
        <v>3534</v>
      </c>
      <c r="J424" s="5426"/>
      <c r="K424" s="3664" t="s">
        <v>3533</v>
      </c>
      <c r="L424" s="5375"/>
      <c r="M424" s="5408"/>
      <c r="N424" s="5424"/>
    </row>
    <row r="425" spans="5:14" ht="24" customHeight="1" x14ac:dyDescent="0.2">
      <c r="E425" s="1619" t="s">
        <v>346</v>
      </c>
      <c r="F425" s="1619"/>
      <c r="G425" s="1618"/>
      <c r="H425" s="3675"/>
      <c r="I425" s="1622" t="s">
        <v>3532</v>
      </c>
      <c r="J425" s="3630"/>
      <c r="K425" s="5375" t="s">
        <v>4936</v>
      </c>
      <c r="L425" s="5375" t="s">
        <v>105</v>
      </c>
      <c r="M425" s="5380" t="s">
        <v>8593</v>
      </c>
      <c r="N425" s="5377"/>
    </row>
    <row r="426" spans="5:14" ht="24" customHeight="1" x14ac:dyDescent="0.2">
      <c r="E426" s="1619" t="s">
        <v>346</v>
      </c>
      <c r="F426" s="1619"/>
      <c r="G426" s="1618"/>
      <c r="H426" s="3675"/>
      <c r="I426" s="5387"/>
      <c r="J426" s="3630" t="s">
        <v>3499</v>
      </c>
      <c r="K426" s="5375"/>
      <c r="L426" s="5375"/>
      <c r="M426" s="5380"/>
      <c r="N426" s="5377"/>
    </row>
    <row r="427" spans="5:14" ht="24" customHeight="1" x14ac:dyDescent="0.2">
      <c r="E427" s="1619" t="s">
        <v>346</v>
      </c>
      <c r="F427" s="1619"/>
      <c r="G427" s="1618"/>
      <c r="H427" s="3675"/>
      <c r="I427" s="5387"/>
      <c r="J427" s="3630" t="s">
        <v>3531</v>
      </c>
      <c r="K427" s="5375"/>
      <c r="L427" s="5375"/>
      <c r="M427" s="5380"/>
      <c r="N427" s="5377"/>
    </row>
    <row r="428" spans="5:14" ht="24" customHeight="1" x14ac:dyDescent="0.2">
      <c r="E428" s="1619" t="s">
        <v>346</v>
      </c>
      <c r="F428" s="1619"/>
      <c r="G428" s="1618"/>
      <c r="H428" s="3675"/>
      <c r="I428" s="5387"/>
      <c r="J428" s="3630" t="s">
        <v>3500</v>
      </c>
      <c r="K428" s="5375"/>
      <c r="L428" s="5375"/>
      <c r="M428" s="5380"/>
      <c r="N428" s="5377"/>
    </row>
    <row r="429" spans="5:14" ht="24" customHeight="1" x14ac:dyDescent="0.2">
      <c r="E429" s="1619" t="s">
        <v>346</v>
      </c>
      <c r="F429" s="1619"/>
      <c r="G429" s="1618"/>
      <c r="H429" s="3675"/>
      <c r="I429" s="1622" t="s">
        <v>3530</v>
      </c>
      <c r="J429" s="3630"/>
      <c r="K429" s="5375" t="s">
        <v>8688</v>
      </c>
      <c r="L429" s="5375" t="s">
        <v>3529</v>
      </c>
      <c r="M429" s="5376" t="s">
        <v>8689</v>
      </c>
      <c r="N429" s="5377"/>
    </row>
    <row r="430" spans="5:14" ht="24" customHeight="1" x14ac:dyDescent="0.2">
      <c r="E430" s="1619" t="s">
        <v>346</v>
      </c>
      <c r="F430" s="1619"/>
      <c r="G430" s="1618"/>
      <c r="H430" s="3675"/>
      <c r="I430" s="5387"/>
      <c r="J430" s="3630" t="s">
        <v>8690</v>
      </c>
      <c r="K430" s="5375"/>
      <c r="L430" s="5375"/>
      <c r="M430" s="5376"/>
      <c r="N430" s="5377"/>
    </row>
    <row r="431" spans="5:14" ht="24" customHeight="1" x14ac:dyDescent="0.2">
      <c r="E431" s="1619" t="s">
        <v>346</v>
      </c>
      <c r="F431" s="1619"/>
      <c r="G431" s="1618"/>
      <c r="H431" s="3676"/>
      <c r="I431" s="5387"/>
      <c r="J431" s="3630" t="s">
        <v>3528</v>
      </c>
      <c r="K431" s="5375"/>
      <c r="L431" s="5375"/>
      <c r="M431" s="5376"/>
      <c r="N431" s="5377"/>
    </row>
    <row r="432" spans="5:14" ht="24.75" customHeight="1" x14ac:dyDescent="0.2">
      <c r="E432" s="1619" t="s">
        <v>346</v>
      </c>
      <c r="F432" s="1619"/>
      <c r="G432" s="1618"/>
      <c r="H432" s="3706" t="s">
        <v>8691</v>
      </c>
      <c r="I432" s="1624"/>
      <c r="J432" s="1623"/>
      <c r="K432" s="3713"/>
      <c r="L432" s="3713"/>
      <c r="M432" s="3662"/>
      <c r="N432" s="3700"/>
    </row>
    <row r="433" spans="4:14" ht="21" customHeight="1" x14ac:dyDescent="0.2">
      <c r="E433" s="1619" t="s">
        <v>346</v>
      </c>
      <c r="F433" s="1619"/>
      <c r="G433" s="1618"/>
      <c r="H433" s="3694"/>
      <c r="I433" s="1622" t="s">
        <v>3527</v>
      </c>
      <c r="J433" s="3630"/>
      <c r="K433" s="5375" t="s">
        <v>8692</v>
      </c>
      <c r="L433" s="5375" t="s">
        <v>8397</v>
      </c>
      <c r="M433" s="5380" t="s">
        <v>8580</v>
      </c>
      <c r="N433" s="5375" t="s">
        <v>3526</v>
      </c>
    </row>
    <row r="434" spans="4:14" ht="19.5" customHeight="1" x14ac:dyDescent="0.2">
      <c r="E434" s="1619" t="s">
        <v>346</v>
      </c>
      <c r="F434" s="1619"/>
      <c r="G434" s="1618"/>
      <c r="H434" s="3675"/>
      <c r="I434" s="5403" t="s">
        <v>3525</v>
      </c>
      <c r="J434" s="3628" t="s">
        <v>3524</v>
      </c>
      <c r="K434" s="5375"/>
      <c r="L434" s="5375"/>
      <c r="M434" s="5380"/>
      <c r="N434" s="5375"/>
    </row>
    <row r="435" spans="4:14" ht="19.5" customHeight="1" x14ac:dyDescent="0.2">
      <c r="E435" s="1619" t="s">
        <v>346</v>
      </c>
      <c r="F435" s="1619"/>
      <c r="G435" s="1618"/>
      <c r="H435" s="3675"/>
      <c r="I435" s="5403"/>
      <c r="J435" s="3628" t="s">
        <v>11</v>
      </c>
      <c r="K435" s="5375"/>
      <c r="L435" s="5375"/>
      <c r="M435" s="5380"/>
      <c r="N435" s="5375"/>
    </row>
    <row r="436" spans="4:14" ht="19.5" customHeight="1" x14ac:dyDescent="0.2">
      <c r="E436" s="1619" t="s">
        <v>346</v>
      </c>
      <c r="F436" s="1619"/>
      <c r="G436" s="1618"/>
      <c r="H436" s="3675"/>
      <c r="I436" s="5403"/>
      <c r="J436" s="3628" t="s">
        <v>10</v>
      </c>
      <c r="K436" s="5375"/>
      <c r="L436" s="5375"/>
      <c r="M436" s="5380"/>
      <c r="N436" s="5375"/>
    </row>
    <row r="437" spans="4:14" ht="19.5" customHeight="1" x14ac:dyDescent="0.2">
      <c r="E437" s="1619" t="s">
        <v>346</v>
      </c>
      <c r="F437" s="1619"/>
      <c r="G437" s="1618"/>
      <c r="H437" s="3675"/>
      <c r="I437" s="5403"/>
      <c r="J437" s="3628" t="s">
        <v>9</v>
      </c>
      <c r="K437" s="5375"/>
      <c r="L437" s="5375"/>
      <c r="M437" s="5380"/>
      <c r="N437" s="5375"/>
    </row>
    <row r="438" spans="4:14" ht="19.5" customHeight="1" x14ac:dyDescent="0.2">
      <c r="E438" s="1619" t="s">
        <v>346</v>
      </c>
      <c r="F438" s="1619"/>
      <c r="G438" s="1618"/>
      <c r="H438" s="3675"/>
      <c r="I438" s="5403"/>
      <c r="J438" s="3628" t="s">
        <v>8</v>
      </c>
      <c r="K438" s="5375"/>
      <c r="L438" s="5375"/>
      <c r="M438" s="5380"/>
      <c r="N438" s="5375"/>
    </row>
    <row r="439" spans="4:14" ht="19.5" customHeight="1" x14ac:dyDescent="0.2">
      <c r="E439" s="1619" t="s">
        <v>346</v>
      </c>
      <c r="F439" s="1619"/>
      <c r="G439" s="1618"/>
      <c r="H439" s="3675"/>
      <c r="I439" s="5439" t="s">
        <v>3523</v>
      </c>
      <c r="J439" s="1621" t="s">
        <v>8</v>
      </c>
      <c r="K439" s="5375"/>
      <c r="L439" s="5375"/>
      <c r="M439" s="5380"/>
      <c r="N439" s="5375"/>
    </row>
    <row r="440" spans="4:14" ht="19.5" customHeight="1" x14ac:dyDescent="0.2">
      <c r="E440" s="1619" t="s">
        <v>346</v>
      </c>
      <c r="F440" s="1619"/>
      <c r="G440" s="1618"/>
      <c r="H440" s="3675"/>
      <c r="I440" s="5439"/>
      <c r="J440" s="1620" t="s">
        <v>7</v>
      </c>
      <c r="K440" s="5375"/>
      <c r="L440" s="5375"/>
      <c r="M440" s="5380"/>
      <c r="N440" s="5375"/>
    </row>
    <row r="441" spans="4:14" ht="19.5" customHeight="1" x14ac:dyDescent="0.2">
      <c r="E441" s="1619" t="s">
        <v>346</v>
      </c>
      <c r="F441" s="1619"/>
      <c r="G441" s="1618"/>
      <c r="H441" s="3675"/>
      <c r="I441" s="5439"/>
      <c r="J441" s="1620" t="s">
        <v>5</v>
      </c>
      <c r="K441" s="5375"/>
      <c r="L441" s="5375"/>
      <c r="M441" s="5380"/>
      <c r="N441" s="5375"/>
    </row>
    <row r="442" spans="4:14" ht="33" customHeight="1" x14ac:dyDescent="0.2">
      <c r="E442" s="1619" t="s">
        <v>346</v>
      </c>
      <c r="F442" s="1619"/>
      <c r="G442" s="1618"/>
      <c r="H442" s="3675"/>
      <c r="I442" s="5379" t="s">
        <v>8693</v>
      </c>
      <c r="J442" s="5426"/>
      <c r="K442" s="3664" t="s">
        <v>3522</v>
      </c>
      <c r="L442" s="5375" t="s">
        <v>8456</v>
      </c>
      <c r="M442" s="5380" t="s">
        <v>8694</v>
      </c>
      <c r="N442" s="5377"/>
    </row>
    <row r="443" spans="4:14" ht="30.75" customHeight="1" x14ac:dyDescent="0.2">
      <c r="E443" s="1619" t="s">
        <v>346</v>
      </c>
      <c r="F443" s="1619"/>
      <c r="G443" s="1618"/>
      <c r="H443" s="3675"/>
      <c r="I443" s="5379"/>
      <c r="J443" s="3630" t="s">
        <v>3521</v>
      </c>
      <c r="K443" s="5375" t="s">
        <v>8695</v>
      </c>
      <c r="L443" s="5375"/>
      <c r="M443" s="5380"/>
      <c r="N443" s="5377"/>
    </row>
    <row r="444" spans="4:14" ht="30.75" customHeight="1" x14ac:dyDescent="0.2">
      <c r="E444" s="1619" t="s">
        <v>346</v>
      </c>
      <c r="F444" s="1619"/>
      <c r="G444" s="1618"/>
      <c r="H444" s="3675"/>
      <c r="I444" s="5379"/>
      <c r="J444" s="3630" t="s">
        <v>3520</v>
      </c>
      <c r="K444" s="5375"/>
      <c r="L444" s="5375"/>
      <c r="M444" s="5380"/>
      <c r="N444" s="5377"/>
    </row>
    <row r="445" spans="4:14" ht="30.75" customHeight="1" x14ac:dyDescent="0.2">
      <c r="E445" s="1619" t="s">
        <v>346</v>
      </c>
      <c r="F445" s="1619"/>
      <c r="G445" s="1618"/>
      <c r="H445" s="3675"/>
      <c r="I445" s="5379"/>
      <c r="J445" s="3630" t="s">
        <v>3519</v>
      </c>
      <c r="K445" s="5375"/>
      <c r="L445" s="5375"/>
      <c r="M445" s="5380"/>
      <c r="N445" s="5377"/>
    </row>
    <row r="446" spans="4:14" ht="30.75" customHeight="1" x14ac:dyDescent="0.2">
      <c r="E446" s="1619" t="s">
        <v>346</v>
      </c>
      <c r="F446" s="1619"/>
      <c r="G446" s="1618"/>
      <c r="H446" s="3676"/>
      <c r="I446" s="5379"/>
      <c r="J446" s="3630" t="s">
        <v>3518</v>
      </c>
      <c r="K446" s="5375"/>
      <c r="L446" s="5375"/>
      <c r="M446" s="5380"/>
      <c r="N446" s="5377"/>
    </row>
    <row r="447" spans="4:14" ht="35.25" customHeight="1" x14ac:dyDescent="0.2">
      <c r="D447" s="1629"/>
      <c r="F447" s="3717" t="s">
        <v>346</v>
      </c>
      <c r="G447" s="2749"/>
      <c r="H447" s="3712" t="s">
        <v>8696</v>
      </c>
      <c r="I447" s="1627"/>
      <c r="J447" s="1626"/>
      <c r="K447" s="3658"/>
      <c r="L447" s="3658"/>
      <c r="M447" s="3659"/>
      <c r="N447" s="3660"/>
    </row>
    <row r="448" spans="4:14" ht="48.75" customHeight="1" x14ac:dyDescent="0.2">
      <c r="F448" s="3717" t="s">
        <v>346</v>
      </c>
      <c r="G448" s="2753"/>
      <c r="H448" s="5398" t="s">
        <v>8937</v>
      </c>
      <c r="I448" s="5437"/>
      <c r="J448" s="5399"/>
      <c r="K448" s="3697" t="s">
        <v>8936</v>
      </c>
      <c r="L448" s="5388" t="s">
        <v>8648</v>
      </c>
      <c r="M448" s="5396" t="s">
        <v>8612</v>
      </c>
      <c r="N448" s="5377"/>
    </row>
    <row r="449" spans="6:14" ht="51.75" customHeight="1" x14ac:dyDescent="0.2">
      <c r="F449" s="3717" t="s">
        <v>346</v>
      </c>
      <c r="G449" s="2753"/>
      <c r="H449" s="3908" t="s">
        <v>7240</v>
      </c>
      <c r="I449" s="3686"/>
      <c r="J449" s="1622"/>
      <c r="K449" s="3697" t="s">
        <v>8935</v>
      </c>
      <c r="L449" s="5390"/>
      <c r="M449" s="5425"/>
      <c r="N449" s="5377"/>
    </row>
    <row r="450" spans="6:14" ht="27.75" customHeight="1" x14ac:dyDescent="0.2">
      <c r="F450" s="3717" t="s">
        <v>346</v>
      </c>
      <c r="G450" s="2753"/>
      <c r="H450" s="3702" t="s">
        <v>8697</v>
      </c>
      <c r="I450" s="1624"/>
      <c r="J450" s="1623"/>
      <c r="K450" s="3713"/>
      <c r="L450" s="3713"/>
      <c r="M450" s="3662"/>
      <c r="N450" s="3700"/>
    </row>
    <row r="451" spans="6:14" ht="25.5" customHeight="1" x14ac:dyDescent="0.2">
      <c r="F451" s="3717" t="s">
        <v>346</v>
      </c>
      <c r="G451" s="2753"/>
      <c r="H451" s="1644" t="s">
        <v>8698</v>
      </c>
      <c r="I451" s="1624"/>
      <c r="J451" s="1623"/>
      <c r="K451" s="3713"/>
      <c r="L451" s="3713"/>
      <c r="M451" s="3662"/>
      <c r="N451" s="3700"/>
    </row>
    <row r="452" spans="6:14" ht="48.75" customHeight="1" x14ac:dyDescent="0.2">
      <c r="F452" s="3717" t="s">
        <v>346</v>
      </c>
      <c r="G452" s="2753"/>
      <c r="H452" s="3657"/>
      <c r="I452" s="1625" t="s">
        <v>8391</v>
      </c>
      <c r="J452" s="1625"/>
      <c r="K452" s="5375" t="s">
        <v>3698</v>
      </c>
      <c r="L452" s="5375" t="s">
        <v>105</v>
      </c>
      <c r="M452" s="5376" t="s">
        <v>8503</v>
      </c>
      <c r="N452" s="5377"/>
    </row>
    <row r="453" spans="6:14" ht="42" customHeight="1" x14ac:dyDescent="0.2">
      <c r="F453" s="3717" t="s">
        <v>346</v>
      </c>
      <c r="G453" s="2753"/>
      <c r="H453" s="3657"/>
      <c r="I453" s="1625" t="s">
        <v>3697</v>
      </c>
      <c r="J453" s="1625"/>
      <c r="K453" s="5375"/>
      <c r="L453" s="5375"/>
      <c r="M453" s="5376"/>
      <c r="N453" s="5377"/>
    </row>
    <row r="454" spans="6:14" ht="29.25" customHeight="1" x14ac:dyDescent="0.2">
      <c r="F454" s="3717" t="s">
        <v>346</v>
      </c>
      <c r="G454" s="2753"/>
      <c r="H454" s="1644" t="s">
        <v>8699</v>
      </c>
      <c r="I454" s="1624"/>
      <c r="J454" s="1623"/>
      <c r="K454" s="3713"/>
      <c r="L454" s="3713"/>
      <c r="M454" s="3662"/>
      <c r="N454" s="3700"/>
    </row>
    <row r="455" spans="6:14" ht="30.75" customHeight="1" x14ac:dyDescent="0.2">
      <c r="F455" s="3717" t="s">
        <v>346</v>
      </c>
      <c r="G455" s="2753"/>
      <c r="H455" s="3657"/>
      <c r="I455" s="1625" t="s">
        <v>8700</v>
      </c>
      <c r="J455" s="3630"/>
      <c r="K455" s="3664" t="s">
        <v>8396</v>
      </c>
      <c r="L455" s="3664" t="s">
        <v>2375</v>
      </c>
      <c r="M455" s="3665" t="s">
        <v>8701</v>
      </c>
      <c r="N455" s="3666" t="s">
        <v>171</v>
      </c>
    </row>
    <row r="456" spans="6:14" ht="24.75" customHeight="1" x14ac:dyDescent="0.2">
      <c r="F456" s="3717" t="s">
        <v>346</v>
      </c>
      <c r="G456" s="2753"/>
      <c r="H456" s="1643" t="s">
        <v>8702</v>
      </c>
      <c r="I456" s="1624"/>
      <c r="J456" s="1623"/>
      <c r="K456" s="3713"/>
      <c r="L456" s="3713"/>
      <c r="M456" s="3662"/>
      <c r="N456" s="3700"/>
    </row>
    <row r="457" spans="6:14" ht="83.25" customHeight="1" x14ac:dyDescent="0.2">
      <c r="F457" s="3717" t="s">
        <v>346</v>
      </c>
      <c r="G457" s="2753"/>
      <c r="H457" s="3657"/>
      <c r="I457" s="1625" t="s">
        <v>8703</v>
      </c>
      <c r="J457" s="3630"/>
      <c r="K457" s="3664" t="s">
        <v>8934</v>
      </c>
      <c r="L457" s="5388" t="s">
        <v>8704</v>
      </c>
      <c r="M457" s="5396" t="s">
        <v>8580</v>
      </c>
      <c r="N457" s="5394" t="s">
        <v>284</v>
      </c>
    </row>
    <row r="458" spans="6:14" ht="73.5" customHeight="1" x14ac:dyDescent="0.2">
      <c r="F458" s="3717" t="s">
        <v>346</v>
      </c>
      <c r="G458" s="2753"/>
      <c r="H458" s="3657"/>
      <c r="I458" s="1625" t="s">
        <v>8705</v>
      </c>
      <c r="J458" s="3630"/>
      <c r="K458" s="3664" t="s">
        <v>8933</v>
      </c>
      <c r="L458" s="5389"/>
      <c r="M458" s="5397"/>
      <c r="N458" s="5395"/>
    </row>
    <row r="459" spans="6:14" ht="60.75" customHeight="1" x14ac:dyDescent="0.2">
      <c r="F459" s="3717" t="s">
        <v>346</v>
      </c>
      <c r="G459" s="2753"/>
      <c r="H459" s="3657"/>
      <c r="I459" s="1625" t="s">
        <v>8706</v>
      </c>
      <c r="J459" s="3630"/>
      <c r="K459" s="3664" t="s">
        <v>8932</v>
      </c>
      <c r="L459" s="5389"/>
      <c r="M459" s="5397"/>
      <c r="N459" s="5395"/>
    </row>
    <row r="460" spans="6:14" ht="18.75" customHeight="1" x14ac:dyDescent="0.2">
      <c r="F460" s="3717" t="s">
        <v>346</v>
      </c>
      <c r="G460" s="2753"/>
      <c r="H460" s="3694"/>
      <c r="I460" s="1622" t="s">
        <v>8707</v>
      </c>
      <c r="J460" s="3630"/>
      <c r="K460" s="3718"/>
      <c r="L460" s="5389"/>
      <c r="M460" s="5397"/>
      <c r="N460" s="5395"/>
    </row>
    <row r="461" spans="6:14" ht="24.75" customHeight="1" x14ac:dyDescent="0.2">
      <c r="F461" s="3717" t="s">
        <v>346</v>
      </c>
      <c r="G461" s="2753"/>
      <c r="H461" s="3675"/>
      <c r="I461" s="5387"/>
      <c r="J461" s="3630" t="s">
        <v>8708</v>
      </c>
      <c r="K461" s="5388" t="s">
        <v>8931</v>
      </c>
      <c r="L461" s="5389"/>
      <c r="M461" s="5397"/>
      <c r="N461" s="5395"/>
    </row>
    <row r="462" spans="6:14" ht="24.75" customHeight="1" x14ac:dyDescent="0.2">
      <c r="F462" s="3717" t="s">
        <v>346</v>
      </c>
      <c r="G462" s="2753"/>
      <c r="H462" s="3675"/>
      <c r="I462" s="5387"/>
      <c r="J462" s="3630" t="s">
        <v>8709</v>
      </c>
      <c r="K462" s="5391"/>
      <c r="L462" s="5389"/>
      <c r="M462" s="5397"/>
      <c r="N462" s="5395"/>
    </row>
    <row r="463" spans="6:14" ht="24.75" customHeight="1" x14ac:dyDescent="0.2">
      <c r="F463" s="3717" t="s">
        <v>346</v>
      </c>
      <c r="G463" s="2753"/>
      <c r="H463" s="3675"/>
      <c r="I463" s="5387"/>
      <c r="J463" s="3630" t="s">
        <v>8710</v>
      </c>
      <c r="K463" s="5392"/>
      <c r="L463" s="5389"/>
      <c r="M463" s="5397"/>
      <c r="N463" s="5395"/>
    </row>
    <row r="464" spans="6:14" x14ac:dyDescent="0.2">
      <c r="F464" s="3717" t="s">
        <v>346</v>
      </c>
      <c r="G464" s="2753"/>
      <c r="H464" s="3675"/>
      <c r="I464" s="1622" t="s">
        <v>8711</v>
      </c>
      <c r="J464" s="3630"/>
      <c r="K464" s="5440" t="s">
        <v>8930</v>
      </c>
      <c r="L464" s="5388" t="s">
        <v>8712</v>
      </c>
      <c r="M464" s="5438"/>
      <c r="N464" s="5395"/>
    </row>
    <row r="465" spans="2:14" x14ac:dyDescent="0.2">
      <c r="F465" s="3717" t="s">
        <v>346</v>
      </c>
      <c r="G465" s="2753"/>
      <c r="H465" s="3675"/>
      <c r="I465" s="5387"/>
      <c r="J465" s="3630" t="s">
        <v>8713</v>
      </c>
      <c r="K465" s="5441"/>
      <c r="L465" s="5389"/>
      <c r="M465" s="5438"/>
      <c r="N465" s="5395"/>
    </row>
    <row r="466" spans="2:14" ht="26" x14ac:dyDescent="0.2">
      <c r="F466" s="3717" t="s">
        <v>346</v>
      </c>
      <c r="G466" s="2753"/>
      <c r="H466" s="3675"/>
      <c r="I466" s="5387"/>
      <c r="J466" s="3630" t="s">
        <v>8714</v>
      </c>
      <c r="K466" s="5441"/>
      <c r="L466" s="5389"/>
      <c r="M466" s="5438"/>
      <c r="N466" s="5395"/>
    </row>
    <row r="467" spans="2:14" x14ac:dyDescent="0.2">
      <c r="F467" s="3717" t="s">
        <v>346</v>
      </c>
      <c r="G467" s="2753"/>
      <c r="H467" s="3675"/>
      <c r="I467" s="5387"/>
      <c r="J467" s="3630" t="s">
        <v>8715</v>
      </c>
      <c r="K467" s="5441"/>
      <c r="L467" s="5389"/>
      <c r="M467" s="5438"/>
      <c r="N467" s="5395"/>
    </row>
    <row r="468" spans="2:14" x14ac:dyDescent="0.2">
      <c r="F468" s="3717" t="s">
        <v>346</v>
      </c>
      <c r="G468" s="2753"/>
      <c r="H468" s="3675"/>
      <c r="I468" s="5387"/>
      <c r="J468" s="3630" t="s">
        <v>8716</v>
      </c>
      <c r="K468" s="5441"/>
      <c r="L468" s="5389"/>
      <c r="M468" s="5438"/>
      <c r="N468" s="5395"/>
    </row>
    <row r="469" spans="2:14" x14ac:dyDescent="0.2">
      <c r="F469" s="3717" t="s">
        <v>346</v>
      </c>
      <c r="G469" s="2753"/>
      <c r="H469" s="3675"/>
      <c r="I469" s="5387"/>
      <c r="J469" s="3630" t="s">
        <v>5882</v>
      </c>
      <c r="K469" s="5441"/>
      <c r="L469" s="5389"/>
      <c r="M469" s="5438"/>
      <c r="N469" s="5395"/>
    </row>
    <row r="470" spans="2:14" x14ac:dyDescent="0.2">
      <c r="F470" s="3717" t="s">
        <v>346</v>
      </c>
      <c r="G470" s="2753"/>
      <c r="H470" s="3675"/>
      <c r="I470" s="5387"/>
      <c r="J470" s="3630" t="s">
        <v>8717</v>
      </c>
      <c r="K470" s="5441"/>
      <c r="L470" s="5389"/>
      <c r="M470" s="5438"/>
      <c r="N470" s="5395"/>
    </row>
    <row r="471" spans="2:14" x14ac:dyDescent="0.2">
      <c r="F471" s="3717" t="s">
        <v>346</v>
      </c>
      <c r="G471" s="2753"/>
      <c r="H471" s="3675"/>
      <c r="I471" s="5387"/>
      <c r="J471" s="3630" t="s">
        <v>8718</v>
      </c>
      <c r="K471" s="5441"/>
      <c r="L471" s="5389"/>
      <c r="M471" s="5438"/>
      <c r="N471" s="5395"/>
    </row>
    <row r="472" spans="2:14" x14ac:dyDescent="0.2">
      <c r="F472" s="3717" t="s">
        <v>346</v>
      </c>
      <c r="G472" s="2753"/>
      <c r="H472" s="3675"/>
      <c r="I472" s="5387"/>
      <c r="J472" s="3630" t="s">
        <v>8719</v>
      </c>
      <c r="K472" s="5442"/>
      <c r="L472" s="5390"/>
      <c r="M472" s="5438"/>
      <c r="N472" s="5395"/>
    </row>
    <row r="473" spans="2:14" ht="21" customHeight="1" x14ac:dyDescent="0.2">
      <c r="B473" s="729"/>
      <c r="F473" s="3717" t="s">
        <v>346</v>
      </c>
      <c r="G473" s="2753"/>
      <c r="H473" s="3675"/>
      <c r="I473" s="1622" t="s">
        <v>8720</v>
      </c>
      <c r="J473" s="3630"/>
      <c r="K473" s="5375" t="s">
        <v>8929</v>
      </c>
      <c r="L473" s="5388" t="s">
        <v>8721</v>
      </c>
      <c r="M473" s="5397"/>
      <c r="N473" s="5395"/>
    </row>
    <row r="474" spans="2:14" ht="21" customHeight="1" x14ac:dyDescent="0.2">
      <c r="B474" s="729"/>
      <c r="F474" s="3717" t="s">
        <v>346</v>
      </c>
      <c r="G474" s="2753"/>
      <c r="H474" s="3675"/>
      <c r="I474" s="5387"/>
      <c r="J474" s="3630" t="s">
        <v>8722</v>
      </c>
      <c r="K474" s="5436"/>
      <c r="L474" s="5389"/>
      <c r="M474" s="5397"/>
      <c r="N474" s="5395"/>
    </row>
    <row r="475" spans="2:14" ht="21" customHeight="1" x14ac:dyDescent="0.2">
      <c r="B475" s="729"/>
      <c r="F475" s="3717" t="s">
        <v>346</v>
      </c>
      <c r="G475" s="2753"/>
      <c r="H475" s="3675"/>
      <c r="I475" s="5387"/>
      <c r="J475" s="3630" t="s">
        <v>8723</v>
      </c>
      <c r="K475" s="5436"/>
      <c r="L475" s="5389"/>
      <c r="M475" s="5397"/>
      <c r="N475" s="5395"/>
    </row>
    <row r="476" spans="2:14" ht="21" customHeight="1" x14ac:dyDescent="0.2">
      <c r="B476" s="729"/>
      <c r="F476" s="3717" t="s">
        <v>346</v>
      </c>
      <c r="G476" s="2753"/>
      <c r="H476" s="3675"/>
      <c r="I476" s="5387"/>
      <c r="J476" s="3630" t="s">
        <v>8724</v>
      </c>
      <c r="K476" s="5436"/>
      <c r="L476" s="5389"/>
      <c r="M476" s="5397"/>
      <c r="N476" s="5395"/>
    </row>
    <row r="477" spans="2:14" ht="21" customHeight="1" x14ac:dyDescent="0.2">
      <c r="B477" s="729"/>
      <c r="F477" s="3717"/>
      <c r="G477" s="2753"/>
      <c r="H477" s="3675"/>
      <c r="I477" s="5387"/>
      <c r="J477" s="3630" t="s">
        <v>8928</v>
      </c>
      <c r="K477" s="5436"/>
      <c r="L477" s="5389"/>
      <c r="M477" s="5397"/>
      <c r="N477" s="5395"/>
    </row>
    <row r="478" spans="2:14" ht="21" customHeight="1" x14ac:dyDescent="0.2">
      <c r="B478" s="729"/>
      <c r="F478" s="3717" t="s">
        <v>346</v>
      </c>
      <c r="G478" s="2753"/>
      <c r="H478" s="3675"/>
      <c r="I478" s="5387"/>
      <c r="J478" s="3630" t="s">
        <v>8725</v>
      </c>
      <c r="K478" s="5436"/>
      <c r="L478" s="5389"/>
      <c r="M478" s="5397"/>
      <c r="N478" s="5395"/>
    </row>
    <row r="479" spans="2:14" ht="23.25" customHeight="1" x14ac:dyDescent="0.2">
      <c r="B479" s="729"/>
      <c r="F479" s="3717" t="s">
        <v>346</v>
      </c>
      <c r="G479" s="2753"/>
      <c r="H479" s="3675"/>
      <c r="I479" s="1622" t="s">
        <v>8726</v>
      </c>
      <c r="J479" s="3630"/>
      <c r="K479" s="5375" t="s">
        <v>8727</v>
      </c>
      <c r="L479" s="5389"/>
      <c r="M479" s="5397"/>
      <c r="N479" s="5395"/>
    </row>
    <row r="480" spans="2:14" ht="23.25" customHeight="1" x14ac:dyDescent="0.2">
      <c r="B480" s="729"/>
      <c r="F480" s="3717" t="s">
        <v>346</v>
      </c>
      <c r="G480" s="2753"/>
      <c r="H480" s="3675"/>
      <c r="I480" s="5387"/>
      <c r="J480" s="3630" t="s">
        <v>8728</v>
      </c>
      <c r="K480" s="5436"/>
      <c r="L480" s="5389"/>
      <c r="M480" s="5397"/>
      <c r="N480" s="5395"/>
    </row>
    <row r="481" spans="2:14" ht="23.25" customHeight="1" x14ac:dyDescent="0.2">
      <c r="B481" s="729"/>
      <c r="F481" s="3717" t="s">
        <v>346</v>
      </c>
      <c r="G481" s="2753"/>
      <c r="H481" s="3675"/>
      <c r="I481" s="5387"/>
      <c r="J481" s="3630" t="s">
        <v>8729</v>
      </c>
      <c r="K481" s="5436"/>
      <c r="L481" s="5389"/>
      <c r="M481" s="5397"/>
      <c r="N481" s="5395"/>
    </row>
    <row r="482" spans="2:14" ht="23.25" customHeight="1" x14ac:dyDescent="0.2">
      <c r="B482" s="729"/>
      <c r="F482" s="3717" t="s">
        <v>346</v>
      </c>
      <c r="G482" s="2753"/>
      <c r="H482" s="3675"/>
      <c r="I482" s="5387"/>
      <c r="J482" s="3630" t="s">
        <v>8730</v>
      </c>
      <c r="K482" s="5436"/>
      <c r="L482" s="5389"/>
      <c r="M482" s="5397"/>
      <c r="N482" s="5395"/>
    </row>
    <row r="483" spans="2:14" ht="18.75" customHeight="1" x14ac:dyDescent="0.2">
      <c r="B483" s="729"/>
      <c r="F483" s="3717" t="s">
        <v>346</v>
      </c>
      <c r="G483" s="2753"/>
      <c r="H483" s="3675"/>
      <c r="I483" s="1622" t="s">
        <v>8731</v>
      </c>
      <c r="J483" s="3630"/>
      <c r="K483" s="5388" t="s">
        <v>8927</v>
      </c>
      <c r="L483" s="5389"/>
      <c r="M483" s="5397"/>
      <c r="N483" s="5395"/>
    </row>
    <row r="484" spans="2:14" x14ac:dyDescent="0.2">
      <c r="B484" s="729"/>
      <c r="F484" s="3717" t="s">
        <v>346</v>
      </c>
      <c r="G484" s="2753"/>
      <c r="H484" s="3675"/>
      <c r="I484" s="3633"/>
      <c r="J484" s="3630" t="s">
        <v>8732</v>
      </c>
      <c r="K484" s="5391"/>
      <c r="L484" s="5389"/>
      <c r="M484" s="5397"/>
      <c r="N484" s="5395"/>
    </row>
    <row r="485" spans="2:14" x14ac:dyDescent="0.2">
      <c r="B485" s="729"/>
      <c r="F485" s="3717" t="s">
        <v>346</v>
      </c>
      <c r="G485" s="2753"/>
      <c r="H485" s="3675"/>
      <c r="I485" s="1596"/>
      <c r="J485" s="3630" t="s">
        <v>8733</v>
      </c>
      <c r="K485" s="5391"/>
      <c r="L485" s="5389"/>
      <c r="M485" s="5397"/>
      <c r="N485" s="5395"/>
    </row>
    <row r="486" spans="2:14" x14ac:dyDescent="0.2">
      <c r="B486" s="729"/>
      <c r="F486" s="3717" t="s">
        <v>346</v>
      </c>
      <c r="G486" s="2753"/>
      <c r="H486" s="3675"/>
      <c r="I486" s="1596"/>
      <c r="J486" s="3630" t="s">
        <v>8734</v>
      </c>
      <c r="K486" s="5391"/>
      <c r="L486" s="5389"/>
      <c r="M486" s="5397"/>
      <c r="N486" s="5395"/>
    </row>
    <row r="487" spans="2:14" x14ac:dyDescent="0.2">
      <c r="B487" s="729"/>
      <c r="F487" s="3717" t="s">
        <v>346</v>
      </c>
      <c r="G487" s="2753"/>
      <c r="H487" s="3675"/>
      <c r="I487" s="1596"/>
      <c r="J487" s="3630" t="s">
        <v>8735</v>
      </c>
      <c r="K487" s="5391"/>
      <c r="L487" s="5389"/>
      <c r="M487" s="5397"/>
      <c r="N487" s="5395"/>
    </row>
    <row r="488" spans="2:14" x14ac:dyDescent="0.2">
      <c r="B488" s="729"/>
      <c r="F488" s="3717" t="s">
        <v>346</v>
      </c>
      <c r="G488" s="2753"/>
      <c r="H488" s="3675"/>
      <c r="I488" s="1596"/>
      <c r="J488" s="3630" t="s">
        <v>8736</v>
      </c>
      <c r="K488" s="5391"/>
      <c r="L488" s="5389"/>
      <c r="M488" s="5397"/>
      <c r="N488" s="5395"/>
    </row>
    <row r="489" spans="2:14" x14ac:dyDescent="0.2">
      <c r="B489" s="729"/>
      <c r="F489" s="3717" t="s">
        <v>346</v>
      </c>
      <c r="G489" s="2753"/>
      <c r="H489" s="3675"/>
      <c r="I489" s="1596"/>
      <c r="J489" s="3630" t="s">
        <v>628</v>
      </c>
      <c r="K489" s="5391"/>
      <c r="L489" s="5389"/>
      <c r="M489" s="5397"/>
      <c r="N489" s="5395"/>
    </row>
    <row r="490" spans="2:14" x14ac:dyDescent="0.2">
      <c r="B490" s="729"/>
      <c r="F490" s="3717" t="s">
        <v>346</v>
      </c>
      <c r="G490" s="2753"/>
      <c r="H490" s="3675"/>
      <c r="I490" s="1596"/>
      <c r="J490" s="3630" t="s">
        <v>2381</v>
      </c>
      <c r="K490" s="5391"/>
      <c r="L490" s="5389"/>
      <c r="M490" s="5397"/>
      <c r="N490" s="5395"/>
    </row>
    <row r="491" spans="2:14" x14ac:dyDescent="0.2">
      <c r="B491" s="729"/>
      <c r="F491" s="3717" t="s">
        <v>346</v>
      </c>
      <c r="G491" s="2753"/>
      <c r="H491" s="3675"/>
      <c r="I491" s="1596"/>
      <c r="J491" s="3630" t="s">
        <v>2368</v>
      </c>
      <c r="K491" s="5391"/>
      <c r="L491" s="5389"/>
      <c r="M491" s="5397"/>
      <c r="N491" s="5395"/>
    </row>
    <row r="492" spans="2:14" x14ac:dyDescent="0.2">
      <c r="B492" s="729"/>
      <c r="F492" s="3717" t="s">
        <v>346</v>
      </c>
      <c r="G492" s="2753"/>
      <c r="H492" s="3675"/>
      <c r="I492" s="1596"/>
      <c r="J492" s="3630" t="s">
        <v>4966</v>
      </c>
      <c r="K492" s="5391"/>
      <c r="L492" s="5389"/>
      <c r="M492" s="5397"/>
      <c r="N492" s="5395"/>
    </row>
    <row r="493" spans="2:14" x14ac:dyDescent="0.2">
      <c r="B493" s="729"/>
      <c r="F493" s="3717" t="s">
        <v>346</v>
      </c>
      <c r="G493" s="2753"/>
      <c r="H493" s="3675"/>
      <c r="I493" s="1596"/>
      <c r="J493" s="3630" t="s">
        <v>4967</v>
      </c>
      <c r="K493" s="5391"/>
      <c r="L493" s="5389"/>
      <c r="M493" s="5397"/>
      <c r="N493" s="5395"/>
    </row>
    <row r="494" spans="2:14" x14ac:dyDescent="0.2">
      <c r="B494" s="729"/>
      <c r="F494" s="3717" t="s">
        <v>346</v>
      </c>
      <c r="G494" s="2753"/>
      <c r="H494" s="3675"/>
      <c r="I494" s="1596"/>
      <c r="J494" s="3630" t="s">
        <v>4968</v>
      </c>
      <c r="K494" s="5391"/>
      <c r="L494" s="5389"/>
      <c r="M494" s="5397"/>
      <c r="N494" s="5395"/>
    </row>
    <row r="495" spans="2:14" x14ac:dyDescent="0.2">
      <c r="B495" s="729"/>
      <c r="F495" s="3717" t="s">
        <v>346</v>
      </c>
      <c r="G495" s="2753"/>
      <c r="H495" s="3675"/>
      <c r="I495" s="1596"/>
      <c r="J495" s="3630" t="s">
        <v>8737</v>
      </c>
      <c r="K495" s="5391"/>
      <c r="L495" s="5389"/>
      <c r="M495" s="5397"/>
      <c r="N495" s="5395"/>
    </row>
    <row r="496" spans="2:14" x14ac:dyDescent="0.2">
      <c r="B496" s="729"/>
      <c r="F496" s="3717" t="s">
        <v>346</v>
      </c>
      <c r="G496" s="2753"/>
      <c r="H496" s="3675"/>
      <c r="I496" s="1596"/>
      <c r="J496" s="3630" t="s">
        <v>4969</v>
      </c>
      <c r="K496" s="5391"/>
      <c r="L496" s="5389"/>
      <c r="M496" s="5397"/>
      <c r="N496" s="5395"/>
    </row>
    <row r="497" spans="2:14" x14ac:dyDescent="0.2">
      <c r="B497" s="729"/>
      <c r="F497" s="3717" t="s">
        <v>346</v>
      </c>
      <c r="G497" s="2753"/>
      <c r="H497" s="3675"/>
      <c r="I497" s="1596"/>
      <c r="J497" s="3630" t="s">
        <v>8738</v>
      </c>
      <c r="K497" s="5391"/>
      <c r="L497" s="5389"/>
      <c r="M497" s="5397"/>
      <c r="N497" s="5395"/>
    </row>
    <row r="498" spans="2:14" x14ac:dyDescent="0.2">
      <c r="B498" s="729"/>
      <c r="F498" s="3717" t="s">
        <v>346</v>
      </c>
      <c r="G498" s="2753"/>
      <c r="H498" s="3675"/>
      <c r="I498" s="1596"/>
      <c r="J498" s="3630" t="s">
        <v>4971</v>
      </c>
      <c r="K498" s="5391"/>
      <c r="L498" s="5389"/>
      <c r="M498" s="5397"/>
      <c r="N498" s="5395"/>
    </row>
    <row r="499" spans="2:14" x14ac:dyDescent="0.2">
      <c r="B499" s="729"/>
      <c r="F499" s="3717" t="s">
        <v>346</v>
      </c>
      <c r="G499" s="2753"/>
      <c r="H499" s="3675"/>
      <c r="I499" s="1596"/>
      <c r="J499" s="3630" t="s">
        <v>4972</v>
      </c>
      <c r="K499" s="5391"/>
      <c r="L499" s="5389"/>
      <c r="M499" s="5397"/>
      <c r="N499" s="5395"/>
    </row>
    <row r="500" spans="2:14" x14ac:dyDescent="0.2">
      <c r="B500" s="729"/>
      <c r="F500" s="3717" t="s">
        <v>346</v>
      </c>
      <c r="G500" s="2753"/>
      <c r="H500" s="3675"/>
      <c r="I500" s="1596"/>
      <c r="J500" s="3630" t="s">
        <v>8739</v>
      </c>
      <c r="K500" s="5391"/>
      <c r="L500" s="5389"/>
      <c r="M500" s="5397"/>
      <c r="N500" s="5395"/>
    </row>
    <row r="501" spans="2:14" x14ac:dyDescent="0.2">
      <c r="B501" s="729"/>
      <c r="F501" s="3717" t="s">
        <v>346</v>
      </c>
      <c r="G501" s="2753"/>
      <c r="H501" s="3675"/>
      <c r="I501" s="1596"/>
      <c r="J501" s="3630" t="s">
        <v>2369</v>
      </c>
      <c r="K501" s="5391"/>
      <c r="L501" s="5389"/>
      <c r="M501" s="5397"/>
      <c r="N501" s="5395"/>
    </row>
    <row r="502" spans="2:14" x14ac:dyDescent="0.2">
      <c r="B502" s="729"/>
      <c r="F502" s="3717" t="s">
        <v>346</v>
      </c>
      <c r="G502" s="2753"/>
      <c r="H502" s="3675"/>
      <c r="I502" s="1596"/>
      <c r="J502" s="3630" t="s">
        <v>8740</v>
      </c>
      <c r="K502" s="5391"/>
      <c r="L502" s="5389"/>
      <c r="M502" s="5397"/>
      <c r="N502" s="5395"/>
    </row>
    <row r="503" spans="2:14" x14ac:dyDescent="0.2">
      <c r="B503" s="729"/>
      <c r="F503" s="3717" t="s">
        <v>346</v>
      </c>
      <c r="G503" s="2753"/>
      <c r="H503" s="3675"/>
      <c r="I503" s="1596"/>
      <c r="J503" s="3630" t="s">
        <v>8741</v>
      </c>
      <c r="K503" s="5391"/>
      <c r="L503" s="5389"/>
      <c r="M503" s="5397"/>
      <c r="N503" s="5395"/>
    </row>
    <row r="504" spans="2:14" x14ac:dyDescent="0.2">
      <c r="B504" s="729"/>
      <c r="F504" s="3717" t="s">
        <v>346</v>
      </c>
      <c r="G504" s="2753"/>
      <c r="H504" s="3675"/>
      <c r="I504" s="1596"/>
      <c r="J504" s="3630" t="s">
        <v>5129</v>
      </c>
      <c r="K504" s="5392"/>
      <c r="L504" s="5390"/>
      <c r="M504" s="5425"/>
      <c r="N504" s="5424"/>
    </row>
    <row r="505" spans="2:14" ht="123" customHeight="1" x14ac:dyDescent="0.2">
      <c r="B505" s="729"/>
      <c r="F505" s="3717" t="s">
        <v>346</v>
      </c>
      <c r="G505" s="2753"/>
      <c r="H505" s="3675"/>
      <c r="I505" s="1625" t="s">
        <v>8742</v>
      </c>
      <c r="J505" s="3630"/>
      <c r="K505" s="3664" t="s">
        <v>8926</v>
      </c>
      <c r="L505" s="5375" t="s">
        <v>2375</v>
      </c>
      <c r="M505" s="5380" t="s">
        <v>8612</v>
      </c>
      <c r="N505" s="5377"/>
    </row>
    <row r="506" spans="2:14" ht="128.25" customHeight="1" x14ac:dyDescent="0.2">
      <c r="B506" s="729"/>
      <c r="F506" s="3717" t="s">
        <v>346</v>
      </c>
      <c r="G506" s="2753"/>
      <c r="H506" s="3675"/>
      <c r="I506" s="1625" t="s">
        <v>8743</v>
      </c>
      <c r="J506" s="3630"/>
      <c r="K506" s="3664" t="s">
        <v>8925</v>
      </c>
      <c r="L506" s="5375"/>
      <c r="M506" s="5380"/>
      <c r="N506" s="5377"/>
    </row>
    <row r="507" spans="2:14" ht="75" customHeight="1" x14ac:dyDescent="0.2">
      <c r="B507" s="729"/>
      <c r="F507" s="3717" t="s">
        <v>346</v>
      </c>
      <c r="G507" s="2753"/>
      <c r="H507" s="3676"/>
      <c r="I507" s="1625" t="s">
        <v>8744</v>
      </c>
      <c r="J507" s="3630"/>
      <c r="K507" s="3664" t="s">
        <v>8924</v>
      </c>
      <c r="L507" s="5375"/>
      <c r="M507" s="5380"/>
      <c r="N507" s="5377"/>
    </row>
    <row r="508" spans="2:14" ht="21.75" customHeight="1" x14ac:dyDescent="0.2">
      <c r="B508" s="729"/>
      <c r="F508" s="3717" t="s">
        <v>346</v>
      </c>
      <c r="G508" s="2753"/>
      <c r="H508" s="3702" t="s">
        <v>8745</v>
      </c>
      <c r="I508" s="1624"/>
      <c r="J508" s="1623"/>
      <c r="K508" s="3713"/>
      <c r="L508" s="3713"/>
      <c r="M508" s="3662"/>
      <c r="N508" s="3700"/>
    </row>
    <row r="509" spans="2:14" ht="25.5" customHeight="1" x14ac:dyDescent="0.2">
      <c r="B509" s="729"/>
      <c r="F509" s="3717" t="s">
        <v>346</v>
      </c>
      <c r="G509" s="2753"/>
      <c r="H509" s="3675"/>
      <c r="I509" s="5382" t="s">
        <v>7656</v>
      </c>
      <c r="J509" s="5383"/>
      <c r="K509" s="3664" t="s">
        <v>3522</v>
      </c>
      <c r="L509" s="5388" t="s">
        <v>8456</v>
      </c>
      <c r="M509" s="5396" t="s">
        <v>8612</v>
      </c>
      <c r="N509" s="5394"/>
    </row>
    <row r="510" spans="2:14" ht="26.25" customHeight="1" x14ac:dyDescent="0.2">
      <c r="B510" s="729"/>
      <c r="F510" s="3717" t="s">
        <v>346</v>
      </c>
      <c r="G510" s="2753"/>
      <c r="H510" s="3675"/>
      <c r="I510" s="3905" t="s">
        <v>2810</v>
      </c>
      <c r="J510" s="3630" t="s">
        <v>8746</v>
      </c>
      <c r="K510" s="5375" t="s">
        <v>8747</v>
      </c>
      <c r="L510" s="5389"/>
      <c r="M510" s="5397"/>
      <c r="N510" s="5395"/>
    </row>
    <row r="511" spans="2:14" ht="26.25" customHeight="1" x14ac:dyDescent="0.2">
      <c r="B511" s="729"/>
      <c r="F511" s="3717" t="s">
        <v>346</v>
      </c>
      <c r="G511" s="2753"/>
      <c r="H511" s="3675"/>
      <c r="I511" s="3905" t="s">
        <v>2811</v>
      </c>
      <c r="J511" s="3630" t="s">
        <v>8748</v>
      </c>
      <c r="K511" s="5375"/>
      <c r="L511" s="5389"/>
      <c r="M511" s="5397"/>
      <c r="N511" s="5395"/>
    </row>
    <row r="512" spans="2:14" ht="26.25" customHeight="1" x14ac:dyDescent="0.2">
      <c r="B512" s="729"/>
      <c r="F512" s="3717" t="s">
        <v>346</v>
      </c>
      <c r="G512" s="2753"/>
      <c r="H512" s="3675"/>
      <c r="I512" s="3905" t="s">
        <v>2812</v>
      </c>
      <c r="J512" s="3630" t="s">
        <v>8749</v>
      </c>
      <c r="K512" s="5375"/>
      <c r="L512" s="5389"/>
      <c r="M512" s="5397"/>
      <c r="N512" s="5395"/>
    </row>
    <row r="513" spans="2:14" ht="26.25" customHeight="1" x14ac:dyDescent="0.2">
      <c r="B513" s="729"/>
      <c r="F513" s="3717" t="s">
        <v>346</v>
      </c>
      <c r="G513" s="2753"/>
      <c r="H513" s="3676"/>
      <c r="I513" s="3905" t="s">
        <v>2813</v>
      </c>
      <c r="J513" s="3630" t="s">
        <v>8750</v>
      </c>
      <c r="K513" s="5375"/>
      <c r="L513" s="5389"/>
      <c r="M513" s="5397"/>
      <c r="N513" s="5395"/>
    </row>
    <row r="514" spans="2:14" ht="25.5" customHeight="1" x14ac:dyDescent="0.2">
      <c r="B514" s="729"/>
      <c r="F514" s="3717" t="s">
        <v>346</v>
      </c>
      <c r="G514" s="2753"/>
      <c r="H514" s="3675"/>
      <c r="I514" s="5382" t="s">
        <v>7657</v>
      </c>
      <c r="J514" s="5383"/>
      <c r="K514" s="3664" t="s">
        <v>3522</v>
      </c>
      <c r="L514" s="5389"/>
      <c r="M514" s="5397"/>
      <c r="N514" s="5395"/>
    </row>
    <row r="515" spans="2:14" ht="26.25" customHeight="1" x14ac:dyDescent="0.2">
      <c r="B515" s="729"/>
      <c r="F515" s="3717" t="s">
        <v>346</v>
      </c>
      <c r="G515" s="2753"/>
      <c r="H515" s="3675"/>
      <c r="I515" s="3905" t="s">
        <v>2810</v>
      </c>
      <c r="J515" s="3630" t="s">
        <v>8751</v>
      </c>
      <c r="K515" s="5375" t="s">
        <v>8752</v>
      </c>
      <c r="L515" s="5389"/>
      <c r="M515" s="5397"/>
      <c r="N515" s="5395"/>
    </row>
    <row r="516" spans="2:14" ht="26.25" customHeight="1" x14ac:dyDescent="0.2">
      <c r="B516" s="729"/>
      <c r="F516" s="3717" t="s">
        <v>346</v>
      </c>
      <c r="G516" s="2753"/>
      <c r="H516" s="3675"/>
      <c r="I516" s="3905" t="s">
        <v>2811</v>
      </c>
      <c r="J516" s="3630" t="s">
        <v>8753</v>
      </c>
      <c r="K516" s="5375"/>
      <c r="L516" s="5389"/>
      <c r="M516" s="5397"/>
      <c r="N516" s="5395"/>
    </row>
    <row r="517" spans="2:14" ht="26.25" customHeight="1" x14ac:dyDescent="0.2">
      <c r="B517" s="729"/>
      <c r="F517" s="3717" t="s">
        <v>346</v>
      </c>
      <c r="G517" s="2753"/>
      <c r="H517" s="3675"/>
      <c r="I517" s="3905" t="s">
        <v>2812</v>
      </c>
      <c r="J517" s="3630" t="s">
        <v>8754</v>
      </c>
      <c r="K517" s="5375"/>
      <c r="L517" s="5389"/>
      <c r="M517" s="5397"/>
      <c r="N517" s="5395"/>
    </row>
    <row r="518" spans="2:14" ht="26.25" customHeight="1" x14ac:dyDescent="0.2">
      <c r="B518" s="729"/>
      <c r="F518" s="3717" t="s">
        <v>346</v>
      </c>
      <c r="G518" s="2753"/>
      <c r="H518" s="3676"/>
      <c r="I518" s="3905" t="s">
        <v>2813</v>
      </c>
      <c r="J518" s="3630" t="s">
        <v>8755</v>
      </c>
      <c r="K518" s="5375"/>
      <c r="L518" s="5389"/>
      <c r="M518" s="5397"/>
      <c r="N518" s="5395"/>
    </row>
    <row r="519" spans="2:14" ht="25.5" customHeight="1" x14ac:dyDescent="0.2">
      <c r="B519" s="729"/>
      <c r="F519" s="3717" t="s">
        <v>346</v>
      </c>
      <c r="G519" s="2753"/>
      <c r="H519" s="3675"/>
      <c r="I519" s="5382" t="s">
        <v>7658</v>
      </c>
      <c r="J519" s="5383"/>
      <c r="K519" s="3664" t="s">
        <v>3522</v>
      </c>
      <c r="L519" s="5389"/>
      <c r="M519" s="5397"/>
      <c r="N519" s="5395"/>
    </row>
    <row r="520" spans="2:14" ht="26.25" customHeight="1" x14ac:dyDescent="0.2">
      <c r="B520" s="729"/>
      <c r="F520" s="3717" t="s">
        <v>346</v>
      </c>
      <c r="G520" s="2753"/>
      <c r="H520" s="3675"/>
      <c r="I520" s="3905" t="s">
        <v>2810</v>
      </c>
      <c r="J520" s="3630" t="s">
        <v>8756</v>
      </c>
      <c r="K520" s="5375" t="s">
        <v>8757</v>
      </c>
      <c r="L520" s="5389"/>
      <c r="M520" s="5397"/>
      <c r="N520" s="5395"/>
    </row>
    <row r="521" spans="2:14" ht="26.25" customHeight="1" x14ac:dyDescent="0.2">
      <c r="B521" s="729"/>
      <c r="F521" s="3717" t="s">
        <v>346</v>
      </c>
      <c r="G521" s="2753"/>
      <c r="H521" s="3675"/>
      <c r="I521" s="3905" t="s">
        <v>2811</v>
      </c>
      <c r="J521" s="3630" t="s">
        <v>8758</v>
      </c>
      <c r="K521" s="5375"/>
      <c r="L521" s="5389"/>
      <c r="M521" s="5397"/>
      <c r="N521" s="5395"/>
    </row>
    <row r="522" spans="2:14" ht="26.25" customHeight="1" x14ac:dyDescent="0.2">
      <c r="B522" s="729"/>
      <c r="F522" s="3717" t="s">
        <v>346</v>
      </c>
      <c r="G522" s="2753"/>
      <c r="H522" s="3675"/>
      <c r="I522" s="3905" t="s">
        <v>2812</v>
      </c>
      <c r="J522" s="3630" t="s">
        <v>8759</v>
      </c>
      <c r="K522" s="5375"/>
      <c r="L522" s="5389"/>
      <c r="M522" s="5397"/>
      <c r="N522" s="5395"/>
    </row>
    <row r="523" spans="2:14" ht="26.25" customHeight="1" x14ac:dyDescent="0.2">
      <c r="B523" s="729"/>
      <c r="F523" s="3717" t="s">
        <v>346</v>
      </c>
      <c r="G523" s="2753"/>
      <c r="H523" s="3676"/>
      <c r="I523" s="3905" t="s">
        <v>2813</v>
      </c>
      <c r="J523" s="3630" t="s">
        <v>8760</v>
      </c>
      <c r="K523" s="5375"/>
      <c r="L523" s="5389"/>
      <c r="M523" s="5397"/>
      <c r="N523" s="5395"/>
    </row>
    <row r="524" spans="2:14" ht="25.5" customHeight="1" x14ac:dyDescent="0.2">
      <c r="B524" s="729"/>
      <c r="F524" s="3717" t="s">
        <v>346</v>
      </c>
      <c r="G524" s="2753"/>
      <c r="H524" s="3675"/>
      <c r="I524" s="5382" t="s">
        <v>7662</v>
      </c>
      <c r="J524" s="5383"/>
      <c r="K524" s="3664" t="s">
        <v>3522</v>
      </c>
      <c r="L524" s="5389"/>
      <c r="M524" s="5397"/>
      <c r="N524" s="5395"/>
    </row>
    <row r="525" spans="2:14" ht="26.25" customHeight="1" x14ac:dyDescent="0.2">
      <c r="B525" s="729"/>
      <c r="F525" s="3717" t="s">
        <v>346</v>
      </c>
      <c r="G525" s="2753"/>
      <c r="H525" s="3675"/>
      <c r="I525" s="3905" t="s">
        <v>2810</v>
      </c>
      <c r="J525" s="3630" t="s">
        <v>8761</v>
      </c>
      <c r="K525" s="5375" t="s">
        <v>8762</v>
      </c>
      <c r="L525" s="5389"/>
      <c r="M525" s="5397"/>
      <c r="N525" s="5395"/>
    </row>
    <row r="526" spans="2:14" ht="26.25" customHeight="1" x14ac:dyDescent="0.2">
      <c r="B526" s="729"/>
      <c r="F526" s="3717" t="s">
        <v>346</v>
      </c>
      <c r="G526" s="2753"/>
      <c r="H526" s="3675"/>
      <c r="I526" s="3905" t="s">
        <v>2811</v>
      </c>
      <c r="J526" s="3630" t="s">
        <v>8763</v>
      </c>
      <c r="K526" s="5375"/>
      <c r="L526" s="5389"/>
      <c r="M526" s="5397"/>
      <c r="N526" s="5395"/>
    </row>
    <row r="527" spans="2:14" ht="26.25" customHeight="1" x14ac:dyDescent="0.2">
      <c r="B527" s="729"/>
      <c r="F527" s="3717" t="s">
        <v>346</v>
      </c>
      <c r="G527" s="2753"/>
      <c r="H527" s="3675"/>
      <c r="I527" s="3905" t="s">
        <v>2812</v>
      </c>
      <c r="J527" s="3630" t="s">
        <v>8764</v>
      </c>
      <c r="K527" s="5375"/>
      <c r="L527" s="5389"/>
      <c r="M527" s="5397"/>
      <c r="N527" s="5395"/>
    </row>
    <row r="528" spans="2:14" ht="26.25" customHeight="1" x14ac:dyDescent="0.2">
      <c r="B528" s="729"/>
      <c r="F528" s="3717" t="s">
        <v>346</v>
      </c>
      <c r="G528" s="2753"/>
      <c r="H528" s="3676"/>
      <c r="I528" s="3905" t="s">
        <v>2813</v>
      </c>
      <c r="J528" s="3630" t="s">
        <v>8765</v>
      </c>
      <c r="K528" s="5375"/>
      <c r="L528" s="5389"/>
      <c r="M528" s="5397"/>
      <c r="N528" s="5395"/>
    </row>
    <row r="529" spans="2:14" ht="25.5" customHeight="1" x14ac:dyDescent="0.2">
      <c r="B529" s="729"/>
      <c r="F529" s="3717" t="s">
        <v>346</v>
      </c>
      <c r="G529" s="2753"/>
      <c r="H529" s="3675"/>
      <c r="I529" s="5382" t="s">
        <v>7663</v>
      </c>
      <c r="J529" s="5383"/>
      <c r="K529" s="3664" t="s">
        <v>3522</v>
      </c>
      <c r="L529" s="5389"/>
      <c r="M529" s="5397"/>
      <c r="N529" s="5395"/>
    </row>
    <row r="530" spans="2:14" ht="26.25" customHeight="1" x14ac:dyDescent="0.2">
      <c r="B530" s="729"/>
      <c r="F530" s="3717" t="s">
        <v>346</v>
      </c>
      <c r="G530" s="2753"/>
      <c r="H530" s="3675"/>
      <c r="I530" s="3905" t="s">
        <v>2810</v>
      </c>
      <c r="J530" s="3630" t="s">
        <v>8766</v>
      </c>
      <c r="K530" s="5375" t="s">
        <v>8767</v>
      </c>
      <c r="L530" s="5389"/>
      <c r="M530" s="5397"/>
      <c r="N530" s="5395"/>
    </row>
    <row r="531" spans="2:14" ht="26.25" customHeight="1" x14ac:dyDescent="0.2">
      <c r="B531" s="729"/>
      <c r="F531" s="3717" t="s">
        <v>346</v>
      </c>
      <c r="G531" s="2753"/>
      <c r="H531" s="3675"/>
      <c r="I531" s="3905" t="s">
        <v>2811</v>
      </c>
      <c r="J531" s="3630" t="s">
        <v>8768</v>
      </c>
      <c r="K531" s="5375"/>
      <c r="L531" s="5389"/>
      <c r="M531" s="5397"/>
      <c r="N531" s="5395"/>
    </row>
    <row r="532" spans="2:14" ht="26.25" customHeight="1" x14ac:dyDescent="0.2">
      <c r="B532" s="729"/>
      <c r="F532" s="3717" t="s">
        <v>346</v>
      </c>
      <c r="G532" s="2753"/>
      <c r="H532" s="3675"/>
      <c r="I532" s="3905" t="s">
        <v>2812</v>
      </c>
      <c r="J532" s="3630" t="s">
        <v>8769</v>
      </c>
      <c r="K532" s="5375"/>
      <c r="L532" s="5389"/>
      <c r="M532" s="5397"/>
      <c r="N532" s="5395"/>
    </row>
    <row r="533" spans="2:14" ht="26.25" customHeight="1" x14ac:dyDescent="0.2">
      <c r="B533" s="729"/>
      <c r="F533" s="3717" t="s">
        <v>346</v>
      </c>
      <c r="G533" s="2753"/>
      <c r="H533" s="3676"/>
      <c r="I533" s="3905" t="s">
        <v>2813</v>
      </c>
      <c r="J533" s="3630" t="s">
        <v>8770</v>
      </c>
      <c r="K533" s="5375"/>
      <c r="L533" s="5389"/>
      <c r="M533" s="5397"/>
      <c r="N533" s="5395"/>
    </row>
    <row r="534" spans="2:14" ht="25.5" customHeight="1" x14ac:dyDescent="0.2">
      <c r="B534" s="729"/>
      <c r="F534" s="3717" t="s">
        <v>346</v>
      </c>
      <c r="G534" s="2753"/>
      <c r="H534" s="3675"/>
      <c r="I534" s="5382" t="s">
        <v>7664</v>
      </c>
      <c r="J534" s="5383"/>
      <c r="K534" s="3664" t="s">
        <v>3522</v>
      </c>
      <c r="L534" s="5389"/>
      <c r="M534" s="5397"/>
      <c r="N534" s="5395"/>
    </row>
    <row r="535" spans="2:14" ht="26.25" customHeight="1" x14ac:dyDescent="0.2">
      <c r="B535" s="729"/>
      <c r="F535" s="3717" t="s">
        <v>346</v>
      </c>
      <c r="G535" s="2753"/>
      <c r="H535" s="3675"/>
      <c r="I535" s="3905" t="s">
        <v>2810</v>
      </c>
      <c r="J535" s="3630" t="s">
        <v>8771</v>
      </c>
      <c r="K535" s="5375" t="s">
        <v>8772</v>
      </c>
      <c r="L535" s="5389"/>
      <c r="M535" s="5397"/>
      <c r="N535" s="5395"/>
    </row>
    <row r="536" spans="2:14" ht="39.75" customHeight="1" x14ac:dyDescent="0.2">
      <c r="B536" s="729"/>
      <c r="F536" s="3717" t="s">
        <v>346</v>
      </c>
      <c r="G536" s="2753"/>
      <c r="H536" s="3675"/>
      <c r="I536" s="3905" t="s">
        <v>2811</v>
      </c>
      <c r="J536" s="3630" t="s">
        <v>8773</v>
      </c>
      <c r="K536" s="5375"/>
      <c r="L536" s="5389"/>
      <c r="M536" s="5397"/>
      <c r="N536" s="5395"/>
    </row>
    <row r="537" spans="2:14" ht="26.25" customHeight="1" x14ac:dyDescent="0.2">
      <c r="B537" s="729"/>
      <c r="F537" s="3717" t="s">
        <v>346</v>
      </c>
      <c r="G537" s="2753"/>
      <c r="H537" s="3675"/>
      <c r="I537" s="3905" t="s">
        <v>2812</v>
      </c>
      <c r="J537" s="3630" t="s">
        <v>8774</v>
      </c>
      <c r="K537" s="5375"/>
      <c r="L537" s="5389"/>
      <c r="M537" s="5397"/>
      <c r="N537" s="5395"/>
    </row>
    <row r="538" spans="2:14" ht="26.25" customHeight="1" x14ac:dyDescent="0.2">
      <c r="B538" s="729"/>
      <c r="F538" s="3717" t="s">
        <v>346</v>
      </c>
      <c r="G538" s="2753"/>
      <c r="H538" s="3676"/>
      <c r="I538" s="3905" t="s">
        <v>2813</v>
      </c>
      <c r="J538" s="3630" t="s">
        <v>8775</v>
      </c>
      <c r="K538" s="5375"/>
      <c r="L538" s="5390"/>
      <c r="M538" s="5425"/>
      <c r="N538" s="5424"/>
    </row>
    <row r="539" spans="2:14" ht="23.25" customHeight="1" x14ac:dyDescent="0.2">
      <c r="B539" s="729"/>
      <c r="F539" s="3717" t="s">
        <v>346</v>
      </c>
      <c r="G539" s="2753"/>
      <c r="H539" s="3702" t="s">
        <v>8776</v>
      </c>
      <c r="I539" s="1624"/>
      <c r="J539" s="1623"/>
      <c r="K539" s="3713"/>
      <c r="L539" s="3713"/>
      <c r="M539" s="3662"/>
      <c r="N539" s="3700"/>
    </row>
    <row r="540" spans="2:14" ht="25.5" customHeight="1" x14ac:dyDescent="0.2">
      <c r="B540" s="729"/>
      <c r="F540" s="3717" t="s">
        <v>346</v>
      </c>
      <c r="G540" s="2753"/>
      <c r="H540" s="3675"/>
      <c r="I540" s="5382" t="s">
        <v>7672</v>
      </c>
      <c r="J540" s="5383"/>
      <c r="K540" s="3664" t="s">
        <v>3522</v>
      </c>
      <c r="L540" s="5388" t="s">
        <v>8456</v>
      </c>
      <c r="M540" s="5396" t="s">
        <v>8612</v>
      </c>
      <c r="N540" s="5394"/>
    </row>
    <row r="541" spans="2:14" ht="24.75" customHeight="1" x14ac:dyDescent="0.2">
      <c r="B541" s="729"/>
      <c r="F541" s="3717" t="s">
        <v>346</v>
      </c>
      <c r="G541" s="2753"/>
      <c r="H541" s="3675"/>
      <c r="I541" s="5387"/>
      <c r="J541" s="3630" t="s">
        <v>8777</v>
      </c>
      <c r="K541" s="5375" t="s">
        <v>8778</v>
      </c>
      <c r="L541" s="5389"/>
      <c r="M541" s="5397"/>
      <c r="N541" s="5395"/>
    </row>
    <row r="542" spans="2:14" ht="24.75" customHeight="1" x14ac:dyDescent="0.2">
      <c r="B542" s="729"/>
      <c r="F542" s="3717" t="s">
        <v>346</v>
      </c>
      <c r="G542" s="2753"/>
      <c r="H542" s="3675"/>
      <c r="I542" s="5387"/>
      <c r="J542" s="3630" t="s">
        <v>8779</v>
      </c>
      <c r="K542" s="5375"/>
      <c r="L542" s="5389"/>
      <c r="M542" s="5397"/>
      <c r="N542" s="5395"/>
    </row>
    <row r="543" spans="2:14" ht="24.75" customHeight="1" x14ac:dyDescent="0.2">
      <c r="B543" s="729"/>
      <c r="F543" s="3717" t="s">
        <v>346</v>
      </c>
      <c r="G543" s="2753"/>
      <c r="H543" s="3675"/>
      <c r="I543" s="5387"/>
      <c r="J543" s="3630" t="s">
        <v>8780</v>
      </c>
      <c r="K543" s="5375"/>
      <c r="L543" s="5389"/>
      <c r="M543" s="5397"/>
      <c r="N543" s="5395"/>
    </row>
    <row r="544" spans="2:14" ht="24.75" customHeight="1" x14ac:dyDescent="0.2">
      <c r="B544" s="729"/>
      <c r="F544" s="3717" t="s">
        <v>346</v>
      </c>
      <c r="G544" s="2753"/>
      <c r="H544" s="3676"/>
      <c r="I544" s="5387"/>
      <c r="J544" s="3630" t="s">
        <v>8781</v>
      </c>
      <c r="K544" s="5375"/>
      <c r="L544" s="5389"/>
      <c r="M544" s="5397"/>
      <c r="N544" s="5395"/>
    </row>
    <row r="545" spans="2:16" ht="121.5" customHeight="1" x14ac:dyDescent="0.2">
      <c r="B545" s="729"/>
      <c r="F545" s="3717" t="s">
        <v>346</v>
      </c>
      <c r="G545" s="2753"/>
      <c r="H545" s="3694"/>
      <c r="I545" s="1622" t="s">
        <v>6005</v>
      </c>
      <c r="J545" s="1625"/>
      <c r="K545" s="3664" t="s">
        <v>8782</v>
      </c>
      <c r="L545" s="5389"/>
      <c r="M545" s="5397"/>
      <c r="N545" s="5395"/>
      <c r="P545" s="729" t="s">
        <v>8783</v>
      </c>
    </row>
    <row r="546" spans="2:16" ht="45" customHeight="1" x14ac:dyDescent="0.2">
      <c r="B546" s="729"/>
      <c r="F546" s="3717" t="s">
        <v>346</v>
      </c>
      <c r="G546" s="2753"/>
      <c r="H546" s="3675"/>
      <c r="I546" s="1622" t="s">
        <v>7673</v>
      </c>
      <c r="J546" s="1625"/>
      <c r="K546" s="3664" t="s">
        <v>8784</v>
      </c>
      <c r="L546" s="5389"/>
      <c r="M546" s="5397"/>
      <c r="N546" s="5395"/>
    </row>
    <row r="547" spans="2:16" ht="30" customHeight="1" x14ac:dyDescent="0.2">
      <c r="B547" s="729"/>
      <c r="F547" s="3717" t="s">
        <v>346</v>
      </c>
      <c r="G547" s="2753"/>
      <c r="H547" s="3675"/>
      <c r="I547" s="1622" t="s">
        <v>7660</v>
      </c>
      <c r="J547" s="1625"/>
      <c r="K547" s="3664" t="s">
        <v>8785</v>
      </c>
      <c r="L547" s="5389"/>
      <c r="M547" s="5397"/>
      <c r="N547" s="5395"/>
    </row>
    <row r="548" spans="2:16" ht="24.75" customHeight="1" x14ac:dyDescent="0.2">
      <c r="B548" s="729"/>
      <c r="F548" s="3717" t="s">
        <v>346</v>
      </c>
      <c r="G548" s="2753"/>
      <c r="H548" s="3675"/>
      <c r="I548" s="5400"/>
      <c r="J548" s="3630" t="s">
        <v>8786</v>
      </c>
      <c r="K548" s="3664" t="s">
        <v>8787</v>
      </c>
      <c r="L548" s="5389"/>
      <c r="M548" s="5397"/>
      <c r="N548" s="5395"/>
    </row>
    <row r="549" spans="2:16" ht="24.75" customHeight="1" x14ac:dyDescent="0.2">
      <c r="B549" s="729"/>
      <c r="F549" s="3717" t="s">
        <v>346</v>
      </c>
      <c r="G549" s="2753"/>
      <c r="H549" s="3675"/>
      <c r="I549" s="5401"/>
      <c r="J549" s="3630" t="s">
        <v>8788</v>
      </c>
      <c r="K549" s="3664" t="s">
        <v>8789</v>
      </c>
      <c r="L549" s="5389"/>
      <c r="M549" s="5397"/>
      <c r="N549" s="5395"/>
    </row>
    <row r="550" spans="2:16" ht="24.75" customHeight="1" x14ac:dyDescent="0.2">
      <c r="B550" s="729"/>
      <c r="F550" s="3717" t="s">
        <v>346</v>
      </c>
      <c r="G550" s="2753"/>
      <c r="H550" s="3675"/>
      <c r="I550" s="5402"/>
      <c r="J550" s="3630" t="s">
        <v>8790</v>
      </c>
      <c r="K550" s="3664" t="s">
        <v>8791</v>
      </c>
      <c r="L550" s="5390"/>
      <c r="M550" s="5425"/>
      <c r="N550" s="5424"/>
    </row>
    <row r="551" spans="2:16" ht="193.5" customHeight="1" x14ac:dyDescent="0.2">
      <c r="B551" s="729"/>
      <c r="F551" s="3717" t="s">
        <v>346</v>
      </c>
      <c r="G551" s="2753"/>
      <c r="H551" s="3675"/>
      <c r="I551" s="1622" t="s">
        <v>7674</v>
      </c>
      <c r="J551" s="1625"/>
      <c r="K551" s="3664" t="s">
        <v>8792</v>
      </c>
      <c r="L551" s="3685" t="s">
        <v>8793</v>
      </c>
      <c r="M551" s="3709" t="s">
        <v>8612</v>
      </c>
      <c r="N551" s="3719"/>
    </row>
    <row r="552" spans="2:16" ht="30" customHeight="1" x14ac:dyDescent="0.2">
      <c r="B552" s="729"/>
      <c r="F552" s="3717" t="s">
        <v>346</v>
      </c>
      <c r="G552" s="2753"/>
      <c r="H552" s="3675"/>
      <c r="I552" s="1622" t="s">
        <v>8794</v>
      </c>
      <c r="J552" s="1625"/>
      <c r="K552" s="3664"/>
      <c r="L552" s="5388" t="s">
        <v>8795</v>
      </c>
      <c r="M552" s="5396" t="s">
        <v>8796</v>
      </c>
      <c r="N552" s="5394" t="s">
        <v>171</v>
      </c>
    </row>
    <row r="553" spans="2:16" ht="54" customHeight="1" x14ac:dyDescent="0.2">
      <c r="B553" s="729"/>
      <c r="F553" s="3717" t="s">
        <v>346</v>
      </c>
      <c r="G553" s="2753"/>
      <c r="H553" s="3675"/>
      <c r="I553" s="5400"/>
      <c r="J553" s="3630" t="s">
        <v>6310</v>
      </c>
      <c r="K553" s="3664" t="s">
        <v>8797</v>
      </c>
      <c r="L553" s="5389"/>
      <c r="M553" s="5397"/>
      <c r="N553" s="5395"/>
    </row>
    <row r="554" spans="2:16" ht="24.75" customHeight="1" x14ac:dyDescent="0.2">
      <c r="B554" s="729"/>
      <c r="F554" s="3717" t="s">
        <v>346</v>
      </c>
      <c r="G554" s="2753"/>
      <c r="H554" s="3675"/>
      <c r="I554" s="5401"/>
      <c r="J554" s="3630" t="s">
        <v>8798</v>
      </c>
      <c r="K554" s="3664" t="s">
        <v>8799</v>
      </c>
      <c r="L554" s="5389"/>
      <c r="M554" s="5397"/>
      <c r="N554" s="5395"/>
    </row>
    <row r="555" spans="2:16" ht="24.75" customHeight="1" x14ac:dyDescent="0.2">
      <c r="B555" s="729"/>
      <c r="F555" s="3717" t="s">
        <v>346</v>
      </c>
      <c r="G555" s="2753"/>
      <c r="H555" s="3675"/>
      <c r="I555" s="5401"/>
      <c r="J555" s="3630" t="s">
        <v>8800</v>
      </c>
      <c r="K555" s="3664" t="s">
        <v>8801</v>
      </c>
      <c r="L555" s="5389"/>
      <c r="M555" s="5397"/>
      <c r="N555" s="5395"/>
    </row>
    <row r="556" spans="2:16" ht="24.75" customHeight="1" x14ac:dyDescent="0.2">
      <c r="B556" s="729"/>
      <c r="F556" s="3717" t="s">
        <v>346</v>
      </c>
      <c r="G556" s="2753"/>
      <c r="H556" s="3675"/>
      <c r="I556" s="5402"/>
      <c r="J556" s="3630" t="s">
        <v>8802</v>
      </c>
      <c r="K556" s="3664" t="s">
        <v>8803</v>
      </c>
      <c r="L556" s="5389"/>
      <c r="M556" s="5397"/>
      <c r="N556" s="5395"/>
    </row>
    <row r="557" spans="2:16" ht="30" customHeight="1" x14ac:dyDescent="0.2">
      <c r="B557" s="729"/>
      <c r="F557" s="3717" t="s">
        <v>346</v>
      </c>
      <c r="G557" s="2753"/>
      <c r="H557" s="3675"/>
      <c r="I557" s="1622" t="s">
        <v>8804</v>
      </c>
      <c r="J557" s="1625"/>
      <c r="K557" s="3664"/>
      <c r="L557" s="5389"/>
      <c r="M557" s="5397"/>
      <c r="N557" s="5395"/>
    </row>
    <row r="558" spans="2:16" ht="54" customHeight="1" x14ac:dyDescent="0.2">
      <c r="B558" s="729"/>
      <c r="F558" s="3717" t="s">
        <v>346</v>
      </c>
      <c r="G558" s="2753"/>
      <c r="H558" s="3675"/>
      <c r="I558" s="5400"/>
      <c r="J558" s="3630" t="s">
        <v>6351</v>
      </c>
      <c r="K558" s="3664" t="s">
        <v>8805</v>
      </c>
      <c r="L558" s="5389"/>
      <c r="M558" s="5397"/>
      <c r="N558" s="5395"/>
    </row>
    <row r="559" spans="2:16" ht="24.75" customHeight="1" x14ac:dyDescent="0.2">
      <c r="B559" s="729"/>
      <c r="F559" s="3717" t="s">
        <v>346</v>
      </c>
      <c r="G559" s="2753"/>
      <c r="H559" s="3675"/>
      <c r="I559" s="5401"/>
      <c r="J559" s="3630" t="s">
        <v>8806</v>
      </c>
      <c r="K559" s="3664" t="s">
        <v>8807</v>
      </c>
      <c r="L559" s="5389"/>
      <c r="M559" s="5397"/>
      <c r="N559" s="5395"/>
    </row>
    <row r="560" spans="2:16" ht="51.75" customHeight="1" x14ac:dyDescent="0.2">
      <c r="B560" s="729"/>
      <c r="F560" s="3717" t="s">
        <v>346</v>
      </c>
      <c r="G560" s="2753"/>
      <c r="H560" s="3675"/>
      <c r="I560" s="5401"/>
      <c r="J560" s="3630" t="s">
        <v>6353</v>
      </c>
      <c r="K560" s="3664" t="s">
        <v>8808</v>
      </c>
      <c r="L560" s="5389"/>
      <c r="M560" s="5397"/>
      <c r="N560" s="5395"/>
    </row>
    <row r="561" spans="2:14" ht="24.75" customHeight="1" x14ac:dyDescent="0.2">
      <c r="B561" s="729"/>
      <c r="F561" s="3717" t="s">
        <v>346</v>
      </c>
      <c r="G561" s="2753"/>
      <c r="H561" s="3675"/>
      <c r="I561" s="5402"/>
      <c r="J561" s="3630" t="s">
        <v>8809</v>
      </c>
      <c r="K561" s="3664" t="s">
        <v>8807</v>
      </c>
      <c r="L561" s="5390"/>
      <c r="M561" s="5425"/>
      <c r="N561" s="5424"/>
    </row>
    <row r="562" spans="2:14" ht="70.5" customHeight="1" x14ac:dyDescent="0.2">
      <c r="B562" s="729"/>
      <c r="F562" s="3717"/>
      <c r="G562" s="2753"/>
      <c r="H562" s="3675"/>
      <c r="I562" s="5398" t="s">
        <v>8810</v>
      </c>
      <c r="J562" s="5399"/>
      <c r="K562" s="3664"/>
      <c r="L562" s="3685" t="s">
        <v>8793</v>
      </c>
      <c r="M562" s="3709" t="s">
        <v>8811</v>
      </c>
      <c r="N562" s="3719"/>
    </row>
    <row r="563" spans="2:14" ht="34.5" customHeight="1" x14ac:dyDescent="0.2">
      <c r="B563" s="729"/>
      <c r="F563" s="3717" t="s">
        <v>346</v>
      </c>
      <c r="G563" s="2753"/>
      <c r="H563" s="1644" t="s">
        <v>8812</v>
      </c>
      <c r="I563" s="1624"/>
      <c r="J563" s="1623"/>
      <c r="K563" s="3713"/>
      <c r="L563" s="3713"/>
      <c r="M563" s="3662"/>
      <c r="N563" s="3700"/>
    </row>
    <row r="564" spans="2:14" ht="25.5" customHeight="1" x14ac:dyDescent="0.2">
      <c r="B564" s="729"/>
      <c r="F564" s="3717" t="s">
        <v>346</v>
      </c>
      <c r="G564" s="2753"/>
      <c r="H564" s="3675"/>
      <c r="I564" s="5382" t="s">
        <v>8813</v>
      </c>
      <c r="J564" s="5383"/>
      <c r="K564" s="3664" t="s">
        <v>3522</v>
      </c>
      <c r="L564" s="5388" t="s">
        <v>8793</v>
      </c>
      <c r="M564" s="5388" t="s">
        <v>8612</v>
      </c>
      <c r="N564" s="5409"/>
    </row>
    <row r="565" spans="2:14" ht="24" customHeight="1" x14ac:dyDescent="0.2">
      <c r="B565" s="729"/>
      <c r="F565" s="3717" t="s">
        <v>346</v>
      </c>
      <c r="G565" s="2753"/>
      <c r="H565" s="3675"/>
      <c r="I565" s="5387"/>
      <c r="J565" s="3630" t="s">
        <v>8814</v>
      </c>
      <c r="K565" s="5375" t="s">
        <v>8815</v>
      </c>
      <c r="L565" s="5389"/>
      <c r="M565" s="5389"/>
      <c r="N565" s="5410"/>
    </row>
    <row r="566" spans="2:14" ht="24" customHeight="1" x14ac:dyDescent="0.2">
      <c r="B566" s="729"/>
      <c r="F566" s="3717" t="s">
        <v>346</v>
      </c>
      <c r="G566" s="2753"/>
      <c r="H566" s="3675"/>
      <c r="I566" s="5387"/>
      <c r="J566" s="3630" t="s">
        <v>8816</v>
      </c>
      <c r="K566" s="5375"/>
      <c r="L566" s="5389"/>
      <c r="M566" s="5389"/>
      <c r="N566" s="5410"/>
    </row>
    <row r="567" spans="2:14" ht="24" customHeight="1" x14ac:dyDescent="0.2">
      <c r="B567" s="729"/>
      <c r="F567" s="3717" t="s">
        <v>346</v>
      </c>
      <c r="G567" s="2753"/>
      <c r="H567" s="3675"/>
      <c r="I567" s="5387"/>
      <c r="J567" s="3630" t="s">
        <v>8817</v>
      </c>
      <c r="K567" s="5375"/>
      <c r="L567" s="5389"/>
      <c r="M567" s="5389"/>
      <c r="N567" s="5410"/>
    </row>
    <row r="568" spans="2:14" ht="24" customHeight="1" x14ac:dyDescent="0.2">
      <c r="B568" s="729"/>
      <c r="F568" s="3717" t="s">
        <v>346</v>
      </c>
      <c r="G568" s="2753"/>
      <c r="H568" s="3676"/>
      <c r="I568" s="5387"/>
      <c r="J568" s="3630" t="s">
        <v>8760</v>
      </c>
      <c r="K568" s="5375"/>
      <c r="L568" s="5389"/>
      <c r="M568" s="5389"/>
      <c r="N568" s="5410"/>
    </row>
    <row r="569" spans="2:14" ht="24" customHeight="1" x14ac:dyDescent="0.2">
      <c r="B569" s="729"/>
      <c r="F569" s="3717" t="s">
        <v>346</v>
      </c>
      <c r="G569" s="2753"/>
      <c r="H569" s="3675"/>
      <c r="I569" s="5382" t="s">
        <v>8818</v>
      </c>
      <c r="J569" s="5383"/>
      <c r="K569" s="3664" t="s">
        <v>3522</v>
      </c>
      <c r="L569" s="5389"/>
      <c r="M569" s="5389"/>
      <c r="N569" s="5410"/>
    </row>
    <row r="570" spans="2:14" ht="24" customHeight="1" x14ac:dyDescent="0.2">
      <c r="B570" s="729"/>
      <c r="F570" s="3717" t="s">
        <v>346</v>
      </c>
      <c r="G570" s="2753"/>
      <c r="H570" s="3675"/>
      <c r="I570" s="5387"/>
      <c r="J570" s="3630" t="s">
        <v>8819</v>
      </c>
      <c r="K570" s="5375" t="s">
        <v>8820</v>
      </c>
      <c r="L570" s="5389"/>
      <c r="M570" s="5389"/>
      <c r="N570" s="5410"/>
    </row>
    <row r="571" spans="2:14" ht="24" customHeight="1" x14ac:dyDescent="0.2">
      <c r="B571" s="729"/>
      <c r="F571" s="3717" t="s">
        <v>346</v>
      </c>
      <c r="G571" s="2753"/>
      <c r="H571" s="3675"/>
      <c r="I571" s="5387"/>
      <c r="J571" s="3630" t="s">
        <v>8821</v>
      </c>
      <c r="K571" s="5375"/>
      <c r="L571" s="5389"/>
      <c r="M571" s="5389"/>
      <c r="N571" s="5410"/>
    </row>
    <row r="572" spans="2:14" ht="24" customHeight="1" x14ac:dyDescent="0.2">
      <c r="B572" s="729"/>
      <c r="F572" s="3717" t="s">
        <v>346</v>
      </c>
      <c r="G572" s="2753"/>
      <c r="H572" s="3675"/>
      <c r="I572" s="5387"/>
      <c r="J572" s="3630" t="s">
        <v>8822</v>
      </c>
      <c r="K572" s="5375"/>
      <c r="L572" s="5389"/>
      <c r="M572" s="5389"/>
      <c r="N572" s="5410"/>
    </row>
    <row r="573" spans="2:14" ht="24" customHeight="1" x14ac:dyDescent="0.2">
      <c r="B573" s="729"/>
      <c r="F573" s="3717" t="s">
        <v>346</v>
      </c>
      <c r="G573" s="2753"/>
      <c r="H573" s="3676"/>
      <c r="I573" s="5387"/>
      <c r="J573" s="3630" t="s">
        <v>8823</v>
      </c>
      <c r="K573" s="5375"/>
      <c r="L573" s="5389"/>
      <c r="M573" s="5389"/>
      <c r="N573" s="5410"/>
    </row>
    <row r="574" spans="2:14" ht="24" customHeight="1" x14ac:dyDescent="0.2">
      <c r="B574" s="729"/>
      <c r="F574" s="3717" t="s">
        <v>346</v>
      </c>
      <c r="G574" s="2753"/>
      <c r="H574" s="3675"/>
      <c r="I574" s="5382" t="s">
        <v>8824</v>
      </c>
      <c r="J574" s="5383"/>
      <c r="K574" s="3664" t="s">
        <v>3522</v>
      </c>
      <c r="L574" s="5389"/>
      <c r="M574" s="5389"/>
      <c r="N574" s="5410"/>
    </row>
    <row r="575" spans="2:14" ht="24" customHeight="1" x14ac:dyDescent="0.2">
      <c r="B575" s="729"/>
      <c r="F575" s="3717" t="s">
        <v>346</v>
      </c>
      <c r="G575" s="2753"/>
      <c r="H575" s="3675"/>
      <c r="I575" s="5387"/>
      <c r="J575" s="3630" t="s">
        <v>8825</v>
      </c>
      <c r="K575" s="5375" t="s">
        <v>8826</v>
      </c>
      <c r="L575" s="5389"/>
      <c r="M575" s="5389"/>
      <c r="N575" s="5410"/>
    </row>
    <row r="576" spans="2:14" ht="24" customHeight="1" x14ac:dyDescent="0.2">
      <c r="B576" s="729"/>
      <c r="F576" s="3717" t="s">
        <v>346</v>
      </c>
      <c r="G576" s="2753"/>
      <c r="H576" s="3675"/>
      <c r="I576" s="5387"/>
      <c r="J576" s="3630" t="s">
        <v>8827</v>
      </c>
      <c r="K576" s="5375"/>
      <c r="L576" s="5389"/>
      <c r="M576" s="5389"/>
      <c r="N576" s="5410"/>
    </row>
    <row r="577" spans="2:14" ht="35.25" customHeight="1" x14ac:dyDescent="0.2">
      <c r="B577" s="729"/>
      <c r="F577" s="3717" t="s">
        <v>346</v>
      </c>
      <c r="G577" s="2753"/>
      <c r="H577" s="3675"/>
      <c r="I577" s="5387"/>
      <c r="J577" s="3630" t="s">
        <v>8828</v>
      </c>
      <c r="K577" s="5375"/>
      <c r="L577" s="5389"/>
      <c r="M577" s="5389"/>
      <c r="N577" s="5410"/>
    </row>
    <row r="578" spans="2:14" ht="24" customHeight="1" x14ac:dyDescent="0.2">
      <c r="B578" s="729"/>
      <c r="F578" s="3717" t="s">
        <v>346</v>
      </c>
      <c r="G578" s="2753"/>
      <c r="H578" s="3676"/>
      <c r="I578" s="5387"/>
      <c r="J578" s="3630" t="s">
        <v>8829</v>
      </c>
      <c r="K578" s="5375"/>
      <c r="L578" s="5390"/>
      <c r="M578" s="5390"/>
      <c r="N578" s="5411"/>
    </row>
    <row r="579" spans="2:14" ht="34.5" customHeight="1" x14ac:dyDescent="0.2">
      <c r="B579" s="729"/>
      <c r="F579" s="3717" t="s">
        <v>346</v>
      </c>
      <c r="G579" s="2753"/>
      <c r="H579" s="1644" t="s">
        <v>8830</v>
      </c>
      <c r="I579" s="1624"/>
      <c r="J579" s="1623"/>
      <c r="K579" s="3713"/>
      <c r="L579" s="3713"/>
      <c r="M579" s="3662"/>
      <c r="N579" s="3700"/>
    </row>
    <row r="580" spans="2:14" x14ac:dyDescent="0.2">
      <c r="B580" s="729"/>
      <c r="F580" s="3717" t="s">
        <v>346</v>
      </c>
      <c r="G580" s="2753"/>
      <c r="H580" s="3675"/>
      <c r="I580" s="1625" t="s">
        <v>8522</v>
      </c>
      <c r="J580" s="1625"/>
      <c r="K580" s="5388" t="s">
        <v>8831</v>
      </c>
      <c r="L580" s="5388" t="s">
        <v>8501</v>
      </c>
      <c r="M580" s="5396" t="s">
        <v>8832</v>
      </c>
      <c r="N580" s="5394"/>
    </row>
    <row r="581" spans="2:14" x14ac:dyDescent="0.2">
      <c r="B581" s="729"/>
      <c r="F581" s="3717" t="s">
        <v>346</v>
      </c>
      <c r="G581" s="2753"/>
      <c r="H581" s="3675"/>
      <c r="I581" s="1625" t="s">
        <v>8524</v>
      </c>
      <c r="J581" s="1625"/>
      <c r="K581" s="5391"/>
      <c r="L581" s="5389"/>
      <c r="M581" s="5397"/>
      <c r="N581" s="5395"/>
    </row>
    <row r="582" spans="2:14" x14ac:dyDescent="0.2">
      <c r="B582" s="729"/>
      <c r="F582" s="3717" t="s">
        <v>346</v>
      </c>
      <c r="G582" s="2753"/>
      <c r="H582" s="3675"/>
      <c r="I582" s="1625" t="s">
        <v>8525</v>
      </c>
      <c r="J582" s="1625"/>
      <c r="K582" s="5391"/>
      <c r="L582" s="5389"/>
      <c r="M582" s="5397"/>
      <c r="N582" s="5395"/>
    </row>
    <row r="583" spans="2:14" x14ac:dyDescent="0.2">
      <c r="B583" s="729"/>
      <c r="F583" s="3717" t="s">
        <v>346</v>
      </c>
      <c r="G583" s="2753"/>
      <c r="H583" s="3675"/>
      <c r="I583" s="1625" t="s">
        <v>8526</v>
      </c>
      <c r="J583" s="1625"/>
      <c r="K583" s="5391"/>
      <c r="L583" s="5389"/>
      <c r="M583" s="5397"/>
      <c r="N583" s="5395"/>
    </row>
    <row r="584" spans="2:14" x14ac:dyDescent="0.2">
      <c r="B584" s="729"/>
      <c r="F584" s="3717" t="s">
        <v>346</v>
      </c>
      <c r="G584" s="2753"/>
      <c r="H584" s="3675"/>
      <c r="I584" s="1625" t="s">
        <v>8527</v>
      </c>
      <c r="J584" s="1625"/>
      <c r="K584" s="5391"/>
      <c r="L584" s="5389"/>
      <c r="M584" s="5397"/>
      <c r="N584" s="5395"/>
    </row>
    <row r="585" spans="2:14" x14ac:dyDescent="0.2">
      <c r="B585" s="729"/>
      <c r="F585" s="3717" t="s">
        <v>346</v>
      </c>
      <c r="G585" s="2753"/>
      <c r="H585" s="3675"/>
      <c r="I585" s="1625" t="s">
        <v>8833</v>
      </c>
      <c r="J585" s="1625"/>
      <c r="K585" s="5391"/>
      <c r="L585" s="5389"/>
      <c r="M585" s="5397"/>
      <c r="N585" s="5395"/>
    </row>
    <row r="586" spans="2:14" x14ac:dyDescent="0.2">
      <c r="B586" s="729"/>
      <c r="F586" s="3717" t="s">
        <v>346</v>
      </c>
      <c r="G586" s="2753"/>
      <c r="H586" s="3675"/>
      <c r="I586" s="1625" t="s">
        <v>8529</v>
      </c>
      <c r="J586" s="1625"/>
      <c r="K586" s="5391"/>
      <c r="L586" s="5389"/>
      <c r="M586" s="5397"/>
      <c r="N586" s="5395"/>
    </row>
    <row r="587" spans="2:14" x14ac:dyDescent="0.2">
      <c r="B587" s="729"/>
      <c r="F587" s="3717" t="s">
        <v>346</v>
      </c>
      <c r="G587" s="2753"/>
      <c r="H587" s="3675"/>
      <c r="I587" s="1625" t="s">
        <v>8530</v>
      </c>
      <c r="J587" s="1625"/>
      <c r="K587" s="5391"/>
      <c r="L587" s="5389"/>
      <c r="M587" s="5397"/>
      <c r="N587" s="5395"/>
    </row>
    <row r="588" spans="2:14" x14ac:dyDescent="0.2">
      <c r="B588" s="729"/>
      <c r="F588" s="3717" t="s">
        <v>346</v>
      </c>
      <c r="G588" s="2753"/>
      <c r="H588" s="3675"/>
      <c r="I588" s="1625" t="s">
        <v>8531</v>
      </c>
      <c r="J588" s="1625"/>
      <c r="K588" s="5391"/>
      <c r="L588" s="5389"/>
      <c r="M588" s="5397"/>
      <c r="N588" s="5395"/>
    </row>
    <row r="589" spans="2:14" x14ac:dyDescent="0.2">
      <c r="B589" s="729"/>
      <c r="F589" s="3717" t="s">
        <v>346</v>
      </c>
      <c r="G589" s="2753"/>
      <c r="H589" s="3675"/>
      <c r="I589" s="1625" t="s">
        <v>8532</v>
      </c>
      <c r="J589" s="1625"/>
      <c r="K589" s="5391"/>
      <c r="L589" s="5389"/>
      <c r="M589" s="5397"/>
      <c r="N589" s="5395"/>
    </row>
    <row r="590" spans="2:14" x14ac:dyDescent="0.2">
      <c r="B590" s="729"/>
      <c r="F590" s="3717" t="s">
        <v>346</v>
      </c>
      <c r="G590" s="2753"/>
      <c r="H590" s="3675"/>
      <c r="I590" s="1625" t="s">
        <v>8834</v>
      </c>
      <c r="J590" s="1625"/>
      <c r="K590" s="5391"/>
      <c r="L590" s="5389"/>
      <c r="M590" s="5397"/>
      <c r="N590" s="5395"/>
    </row>
    <row r="591" spans="2:14" x14ac:dyDescent="0.2">
      <c r="B591" s="729"/>
      <c r="F591" s="3717" t="s">
        <v>346</v>
      </c>
      <c r="G591" s="2753"/>
      <c r="H591" s="3675"/>
      <c r="I591" s="1625" t="s">
        <v>4992</v>
      </c>
      <c r="J591" s="1625"/>
      <c r="K591" s="5391"/>
      <c r="L591" s="5389"/>
      <c r="M591" s="5397"/>
      <c r="N591" s="5395"/>
    </row>
    <row r="592" spans="2:14" x14ac:dyDescent="0.2">
      <c r="B592" s="729"/>
      <c r="F592" s="3717" t="s">
        <v>346</v>
      </c>
      <c r="G592" s="2753"/>
      <c r="H592" s="3675"/>
      <c r="I592" s="1625" t="s">
        <v>8534</v>
      </c>
      <c r="J592" s="1625"/>
      <c r="K592" s="5391"/>
      <c r="L592" s="5389"/>
      <c r="M592" s="5397"/>
      <c r="N592" s="5395"/>
    </row>
    <row r="593" spans="2:14" x14ac:dyDescent="0.2">
      <c r="B593" s="729"/>
      <c r="F593" s="3717" t="s">
        <v>346</v>
      </c>
      <c r="G593" s="2753"/>
      <c r="H593" s="3675"/>
      <c r="I593" s="1625" t="s">
        <v>8535</v>
      </c>
      <c r="J593" s="1625"/>
      <c r="K593" s="5391"/>
      <c r="L593" s="5389"/>
      <c r="M593" s="5397"/>
      <c r="N593" s="5395"/>
    </row>
    <row r="594" spans="2:14" ht="24.75" customHeight="1" x14ac:dyDescent="0.2">
      <c r="B594" s="729"/>
      <c r="F594" s="3717" t="s">
        <v>346</v>
      </c>
      <c r="G594" s="2753"/>
      <c r="H594" s="3706" t="s">
        <v>8835</v>
      </c>
      <c r="I594" s="1624"/>
      <c r="J594" s="1623"/>
      <c r="K594" s="3713"/>
      <c r="L594" s="3713"/>
      <c r="M594" s="3662"/>
      <c r="N594" s="3700"/>
    </row>
    <row r="595" spans="2:14" ht="21" customHeight="1" x14ac:dyDescent="0.2">
      <c r="B595" s="729"/>
      <c r="F595" s="3717" t="s">
        <v>346</v>
      </c>
      <c r="G595" s="2753"/>
      <c r="H595" s="3694"/>
      <c r="I595" s="1622" t="s">
        <v>8836</v>
      </c>
      <c r="J595" s="3630"/>
      <c r="K595" s="5375" t="s">
        <v>8837</v>
      </c>
      <c r="L595" s="5375" t="s">
        <v>8838</v>
      </c>
      <c r="M595" s="5380" t="s">
        <v>8796</v>
      </c>
      <c r="N595" s="5393" t="s">
        <v>171</v>
      </c>
    </row>
    <row r="596" spans="2:14" ht="19.5" customHeight="1" x14ac:dyDescent="0.2">
      <c r="B596" s="729"/>
      <c r="F596" s="3717" t="s">
        <v>346</v>
      </c>
      <c r="G596" s="2753"/>
      <c r="H596" s="3675"/>
      <c r="I596" s="5403" t="s">
        <v>5145</v>
      </c>
      <c r="J596" s="3628" t="s">
        <v>8839</v>
      </c>
      <c r="K596" s="5375"/>
      <c r="L596" s="5375"/>
      <c r="M596" s="5380"/>
      <c r="N596" s="5393"/>
    </row>
    <row r="597" spans="2:14" ht="19.5" customHeight="1" x14ac:dyDescent="0.2">
      <c r="B597" s="729"/>
      <c r="F597" s="3717" t="s">
        <v>346</v>
      </c>
      <c r="G597" s="2753"/>
      <c r="H597" s="3675"/>
      <c r="I597" s="5403"/>
      <c r="J597" s="3628" t="s">
        <v>8840</v>
      </c>
      <c r="K597" s="5375"/>
      <c r="L597" s="5375"/>
      <c r="M597" s="5380"/>
      <c r="N597" s="5393"/>
    </row>
    <row r="598" spans="2:14" ht="19.5" customHeight="1" x14ac:dyDescent="0.2">
      <c r="B598" s="729"/>
      <c r="F598" s="3717" t="s">
        <v>346</v>
      </c>
      <c r="G598" s="2753"/>
      <c r="H598" s="3675"/>
      <c r="I598" s="5403"/>
      <c r="J598" s="3628" t="s">
        <v>8841</v>
      </c>
      <c r="K598" s="5375"/>
      <c r="L598" s="5375"/>
      <c r="M598" s="5380"/>
      <c r="N598" s="5393"/>
    </row>
    <row r="599" spans="2:14" ht="19.5" customHeight="1" x14ac:dyDescent="0.2">
      <c r="B599" s="729"/>
      <c r="F599" s="3717" t="s">
        <v>346</v>
      </c>
      <c r="G599" s="2753"/>
      <c r="H599" s="3675"/>
      <c r="I599" s="5403"/>
      <c r="J599" s="3628" t="s">
        <v>8842</v>
      </c>
      <c r="K599" s="5375"/>
      <c r="L599" s="5375"/>
      <c r="M599" s="5380"/>
      <c r="N599" s="5393"/>
    </row>
    <row r="600" spans="2:14" ht="19.5" customHeight="1" x14ac:dyDescent="0.2">
      <c r="B600" s="729"/>
      <c r="F600" s="3717" t="s">
        <v>346</v>
      </c>
      <c r="G600" s="2753"/>
      <c r="H600" s="3675"/>
      <c r="I600" s="5403" t="s">
        <v>8843</v>
      </c>
      <c r="J600" s="3628" t="s">
        <v>8839</v>
      </c>
      <c r="K600" s="5375"/>
      <c r="L600" s="5375"/>
      <c r="M600" s="5380"/>
      <c r="N600" s="5393"/>
    </row>
    <row r="601" spans="2:14" ht="19.5" customHeight="1" x14ac:dyDescent="0.2">
      <c r="B601" s="729"/>
      <c r="F601" s="3717" t="s">
        <v>346</v>
      </c>
      <c r="G601" s="2753"/>
      <c r="H601" s="3675"/>
      <c r="I601" s="5403"/>
      <c r="J601" s="3628" t="s">
        <v>8840</v>
      </c>
      <c r="K601" s="5375"/>
      <c r="L601" s="5375"/>
      <c r="M601" s="5380"/>
      <c r="N601" s="5393"/>
    </row>
    <row r="602" spans="2:14" ht="19.5" customHeight="1" x14ac:dyDescent="0.2">
      <c r="B602" s="729"/>
      <c r="F602" s="3717" t="s">
        <v>346</v>
      </c>
      <c r="G602" s="2753"/>
      <c r="H602" s="3675"/>
      <c r="I602" s="5403"/>
      <c r="J602" s="3628" t="s">
        <v>8841</v>
      </c>
      <c r="K602" s="5375"/>
      <c r="L602" s="5375"/>
      <c r="M602" s="5380"/>
      <c r="N602" s="5393"/>
    </row>
    <row r="603" spans="2:14" ht="19.5" customHeight="1" x14ac:dyDescent="0.2">
      <c r="B603" s="729"/>
      <c r="F603" s="3717" t="s">
        <v>346</v>
      </c>
      <c r="G603" s="3720"/>
      <c r="H603" s="3676"/>
      <c r="I603" s="5403"/>
      <c r="J603" s="3628" t="s">
        <v>8842</v>
      </c>
      <c r="K603" s="5375"/>
      <c r="L603" s="5375"/>
      <c r="M603" s="5380"/>
      <c r="N603" s="5393"/>
    </row>
    <row r="609" spans="2:14" ht="48.75" hidden="1" customHeight="1" x14ac:dyDescent="0.2">
      <c r="B609" s="729"/>
      <c r="E609" s="1619" t="s">
        <v>346</v>
      </c>
      <c r="F609" s="1619"/>
      <c r="G609" s="1618"/>
      <c r="H609" s="3694"/>
      <c r="I609" s="1617" t="s">
        <v>3517</v>
      </c>
      <c r="J609" s="3630"/>
      <c r="K609" s="3664" t="s">
        <v>3516</v>
      </c>
      <c r="L609" s="5375" t="s">
        <v>3515</v>
      </c>
      <c r="M609" s="5380" t="s">
        <v>8844</v>
      </c>
      <c r="N609" s="5377" t="s">
        <v>171</v>
      </c>
    </row>
    <row r="610" spans="2:14" ht="42" hidden="1" customHeight="1" x14ac:dyDescent="0.2">
      <c r="B610" s="729"/>
      <c r="E610" s="1619" t="s">
        <v>346</v>
      </c>
      <c r="F610" s="1619"/>
      <c r="G610" s="1618"/>
      <c r="H610" s="3675"/>
      <c r="I610" s="1617" t="s">
        <v>3514</v>
      </c>
      <c r="J610" s="3630"/>
      <c r="K610" s="3664" t="s">
        <v>3513</v>
      </c>
      <c r="L610" s="5375"/>
      <c r="M610" s="5380"/>
      <c r="N610" s="5377"/>
    </row>
    <row r="611" spans="2:14" ht="42" hidden="1" customHeight="1" x14ac:dyDescent="0.2">
      <c r="B611" s="729"/>
      <c r="E611" s="1619" t="s">
        <v>346</v>
      </c>
      <c r="F611" s="1619"/>
      <c r="G611" s="1618"/>
      <c r="H611" s="3675"/>
      <c r="I611" s="1617" t="s">
        <v>3512</v>
      </c>
      <c r="J611" s="3630"/>
      <c r="K611" s="3664" t="s">
        <v>3511</v>
      </c>
      <c r="L611" s="5375"/>
      <c r="M611" s="5380"/>
      <c r="N611" s="5377"/>
    </row>
  </sheetData>
  <autoFilter ref="A2:P603" xr:uid="{00000000-0009-0000-0000-000011000000}">
    <filterColumn colId="6" showButton="0"/>
    <filterColumn colId="7" showButton="0"/>
    <filterColumn colId="8" showButton="0"/>
  </autoFilter>
  <mergeCells count="392">
    <mergeCell ref="N425:N428"/>
    <mergeCell ref="M123:M124"/>
    <mergeCell ref="L123:L124"/>
    <mergeCell ref="M126:M128"/>
    <mergeCell ref="N429:N431"/>
    <mergeCell ref="N133:N160"/>
    <mergeCell ref="N111:N119"/>
    <mergeCell ref="N96:N97"/>
    <mergeCell ref="K78:K79"/>
    <mergeCell ref="L78:L79"/>
    <mergeCell ref="M78:M79"/>
    <mergeCell ref="N78:N79"/>
    <mergeCell ref="L111:L119"/>
    <mergeCell ref="M100:M101"/>
    <mergeCell ref="N100:N101"/>
    <mergeCell ref="M344:M348"/>
    <mergeCell ref="N344:N348"/>
    <mergeCell ref="K418:K419"/>
    <mergeCell ref="N420:N424"/>
    <mergeCell ref="M405:M407"/>
    <mergeCell ref="N405:N407"/>
    <mergeCell ref="M318:M319"/>
    <mergeCell ref="N318:N319"/>
    <mergeCell ref="K306:K313"/>
    <mergeCell ref="I430:I431"/>
    <mergeCell ref="M429:M431"/>
    <mergeCell ref="I123:I124"/>
    <mergeCell ref="L125:L128"/>
    <mergeCell ref="I126:I128"/>
    <mergeCell ref="I118:J118"/>
    <mergeCell ref="I171:J171"/>
    <mergeCell ref="M111:M119"/>
    <mergeCell ref="I117:J117"/>
    <mergeCell ref="K429:K431"/>
    <mergeCell ref="L429:L431"/>
    <mergeCell ref="L306:L317"/>
    <mergeCell ref="M306:M317"/>
    <mergeCell ref="K248:K254"/>
    <mergeCell ref="I423:J423"/>
    <mergeCell ref="K400:K403"/>
    <mergeCell ref="L400:L403"/>
    <mergeCell ref="M400:M403"/>
    <mergeCell ref="M330:M334"/>
    <mergeCell ref="L405:L407"/>
    <mergeCell ref="I318:J318"/>
    <mergeCell ref="I319:J319"/>
    <mergeCell ref="I322:J322"/>
    <mergeCell ref="L322:L324"/>
    <mergeCell ref="L609:L611"/>
    <mergeCell ref="M609:M611"/>
    <mergeCell ref="N609:N611"/>
    <mergeCell ref="I439:I441"/>
    <mergeCell ref="I442:J442"/>
    <mergeCell ref="L442:L446"/>
    <mergeCell ref="K433:K441"/>
    <mergeCell ref="L433:L441"/>
    <mergeCell ref="M433:M441"/>
    <mergeCell ref="N433:N441"/>
    <mergeCell ref="N552:N561"/>
    <mergeCell ref="M552:M561"/>
    <mergeCell ref="I574:J574"/>
    <mergeCell ref="I575:I578"/>
    <mergeCell ref="K575:K578"/>
    <mergeCell ref="L564:L578"/>
    <mergeCell ref="L552:L561"/>
    <mergeCell ref="I564:J564"/>
    <mergeCell ref="I565:I568"/>
    <mergeCell ref="I569:J569"/>
    <mergeCell ref="L473:L504"/>
    <mergeCell ref="K565:K568"/>
    <mergeCell ref="I465:I472"/>
    <mergeCell ref="K464:K472"/>
    <mergeCell ref="I434:I438"/>
    <mergeCell ref="M133:M160"/>
    <mergeCell ref="K134:K144"/>
    <mergeCell ref="K147:K160"/>
    <mergeCell ref="I443:I446"/>
    <mergeCell ref="K443:K446"/>
    <mergeCell ref="M410:M411"/>
    <mergeCell ref="N410:N411"/>
    <mergeCell ref="L418:L419"/>
    <mergeCell ref="M418:M419"/>
    <mergeCell ref="N418:N419"/>
    <mergeCell ref="K425:K428"/>
    <mergeCell ref="L425:L428"/>
    <mergeCell ref="M425:M428"/>
    <mergeCell ref="M420:M424"/>
    <mergeCell ref="I412:J412"/>
    <mergeCell ref="L412:L416"/>
    <mergeCell ref="M412:M416"/>
    <mergeCell ref="L410:L411"/>
    <mergeCell ref="M442:M446"/>
    <mergeCell ref="N442:N446"/>
    <mergeCell ref="I345:I348"/>
    <mergeCell ref="K345:K348"/>
    <mergeCell ref="I406:I407"/>
    <mergeCell ref="M540:M550"/>
    <mergeCell ref="N540:N550"/>
    <mergeCell ref="M509:M538"/>
    <mergeCell ref="N509:N538"/>
    <mergeCell ref="L509:L538"/>
    <mergeCell ref="K483:K504"/>
    <mergeCell ref="M505:M507"/>
    <mergeCell ref="L540:L550"/>
    <mergeCell ref="K535:K538"/>
    <mergeCell ref="K510:K513"/>
    <mergeCell ref="N564:N578"/>
    <mergeCell ref="I426:I428"/>
    <mergeCell ref="K473:K478"/>
    <mergeCell ref="K479:K482"/>
    <mergeCell ref="N505:N507"/>
    <mergeCell ref="N412:N416"/>
    <mergeCell ref="I413:I416"/>
    <mergeCell ref="K413:K416"/>
    <mergeCell ref="I461:I463"/>
    <mergeCell ref="I418:J418"/>
    <mergeCell ref="N452:N453"/>
    <mergeCell ref="K452:K453"/>
    <mergeCell ref="I420:J420"/>
    <mergeCell ref="L420:L424"/>
    <mergeCell ref="L448:L449"/>
    <mergeCell ref="M448:M449"/>
    <mergeCell ref="N448:N449"/>
    <mergeCell ref="H448:J448"/>
    <mergeCell ref="K541:K544"/>
    <mergeCell ref="I529:J529"/>
    <mergeCell ref="I424:J424"/>
    <mergeCell ref="L505:L507"/>
    <mergeCell ref="M457:M504"/>
    <mergeCell ref="N457:N504"/>
    <mergeCell ref="N330:N334"/>
    <mergeCell ref="I331:I334"/>
    <mergeCell ref="K331:K334"/>
    <mergeCell ref="K337:K342"/>
    <mergeCell ref="L337:L342"/>
    <mergeCell ref="M337:M342"/>
    <mergeCell ref="N337:N342"/>
    <mergeCell ref="I338:I342"/>
    <mergeCell ref="N400:N403"/>
    <mergeCell ref="N382:N396"/>
    <mergeCell ref="I383:I396"/>
    <mergeCell ref="L344:L348"/>
    <mergeCell ref="I401:I404"/>
    <mergeCell ref="I379:J380"/>
    <mergeCell ref="M374:M375"/>
    <mergeCell ref="N364:N365"/>
    <mergeCell ref="L325:L334"/>
    <mergeCell ref="M325:M329"/>
    <mergeCell ref="N325:N329"/>
    <mergeCell ref="I326:I329"/>
    <mergeCell ref="K326:K329"/>
    <mergeCell ref="K323:K324"/>
    <mergeCell ref="M323:M324"/>
    <mergeCell ref="N323:N324"/>
    <mergeCell ref="I324:J324"/>
    <mergeCell ref="L318:L319"/>
    <mergeCell ref="I307:I313"/>
    <mergeCell ref="K314:K317"/>
    <mergeCell ref="I315:I317"/>
    <mergeCell ref="L277:L278"/>
    <mergeCell ref="M277:M278"/>
    <mergeCell ref="N277:N278"/>
    <mergeCell ref="I281:J281"/>
    <mergeCell ref="K281:K282"/>
    <mergeCell ref="L281:L282"/>
    <mergeCell ref="M281:M282"/>
    <mergeCell ref="N281:N282"/>
    <mergeCell ref="I282:J282"/>
    <mergeCell ref="I284:J284"/>
    <mergeCell ref="K284:K285"/>
    <mergeCell ref="L284:L285"/>
    <mergeCell ref="M284:M285"/>
    <mergeCell ref="N284:N285"/>
    <mergeCell ref="I285:J285"/>
    <mergeCell ref="M297:M304"/>
    <mergeCell ref="N297:N304"/>
    <mergeCell ref="I298:I304"/>
    <mergeCell ref="N306:N317"/>
    <mergeCell ref="L248:L254"/>
    <mergeCell ref="M248:M254"/>
    <mergeCell ref="N248:N254"/>
    <mergeCell ref="I249:I254"/>
    <mergeCell ref="M255:M262"/>
    <mergeCell ref="N255:N262"/>
    <mergeCell ref="I256:I262"/>
    <mergeCell ref="K274:K275"/>
    <mergeCell ref="L274:L275"/>
    <mergeCell ref="M274:M275"/>
    <mergeCell ref="N274:N275"/>
    <mergeCell ref="K255:K262"/>
    <mergeCell ref="L255:L270"/>
    <mergeCell ref="K263:K270"/>
    <mergeCell ref="N263:N270"/>
    <mergeCell ref="I264:I270"/>
    <mergeCell ref="L230:L231"/>
    <mergeCell ref="M230:M231"/>
    <mergeCell ref="I235:I237"/>
    <mergeCell ref="K238:K246"/>
    <mergeCell ref="M238:M246"/>
    <mergeCell ref="N238:N246"/>
    <mergeCell ref="L227:L229"/>
    <mergeCell ref="M227:M229"/>
    <mergeCell ref="N227:N229"/>
    <mergeCell ref="I239:I246"/>
    <mergeCell ref="K234:K237"/>
    <mergeCell ref="L234:L246"/>
    <mergeCell ref="M234:M237"/>
    <mergeCell ref="N234:N237"/>
    <mergeCell ref="I197:J197"/>
    <mergeCell ref="L197:L199"/>
    <mergeCell ref="M197:M199"/>
    <mergeCell ref="K217:K220"/>
    <mergeCell ref="I221:J221"/>
    <mergeCell ref="M201:M225"/>
    <mergeCell ref="N197:N198"/>
    <mergeCell ref="I198:J198"/>
    <mergeCell ref="I199:J199"/>
    <mergeCell ref="I213:I215"/>
    <mergeCell ref="K213:K215"/>
    <mergeCell ref="I216:J216"/>
    <mergeCell ref="I217:I220"/>
    <mergeCell ref="N201:N225"/>
    <mergeCell ref="I202:I206"/>
    <mergeCell ref="K202:K206"/>
    <mergeCell ref="I207:J207"/>
    <mergeCell ref="I208:I211"/>
    <mergeCell ref="K208:K211"/>
    <mergeCell ref="I212:J212"/>
    <mergeCell ref="I222:I225"/>
    <mergeCell ref="I201:J201"/>
    <mergeCell ref="L201:L225"/>
    <mergeCell ref="K222:K225"/>
    <mergeCell ref="L184:L189"/>
    <mergeCell ref="M184:M189"/>
    <mergeCell ref="N184:N189"/>
    <mergeCell ref="I185:I189"/>
    <mergeCell ref="K185:K189"/>
    <mergeCell ref="M191:M192"/>
    <mergeCell ref="N191:N194"/>
    <mergeCell ref="M193:M195"/>
    <mergeCell ref="H194:H195"/>
    <mergeCell ref="I195:J195"/>
    <mergeCell ref="M166:M167"/>
    <mergeCell ref="N166:N167"/>
    <mergeCell ref="L166:L167"/>
    <mergeCell ref="L169:L172"/>
    <mergeCell ref="M169:M172"/>
    <mergeCell ref="N169:N172"/>
    <mergeCell ref="L174:L175"/>
    <mergeCell ref="K178:K180"/>
    <mergeCell ref="L178:L180"/>
    <mergeCell ref="M178:M180"/>
    <mergeCell ref="N178:N180"/>
    <mergeCell ref="H123:H124"/>
    <mergeCell ref="H126:H128"/>
    <mergeCell ref="H109:J109"/>
    <mergeCell ref="H169:H172"/>
    <mergeCell ref="H130:H131"/>
    <mergeCell ref="I130:I131"/>
    <mergeCell ref="H164:H167"/>
    <mergeCell ref="L164:L165"/>
    <mergeCell ref="H133:H144"/>
    <mergeCell ref="I134:I144"/>
    <mergeCell ref="L133:L160"/>
    <mergeCell ref="I147:I160"/>
    <mergeCell ref="H146:H160"/>
    <mergeCell ref="L102:L108"/>
    <mergeCell ref="M102:M108"/>
    <mergeCell ref="N102:N108"/>
    <mergeCell ref="I89:I95"/>
    <mergeCell ref="I74:J74"/>
    <mergeCell ref="L80:L95"/>
    <mergeCell ref="M80:M95"/>
    <mergeCell ref="M26:M32"/>
    <mergeCell ref="N26:N32"/>
    <mergeCell ref="N80:N95"/>
    <mergeCell ref="I81:I87"/>
    <mergeCell ref="K88:K95"/>
    <mergeCell ref="I103:I108"/>
    <mergeCell ref="I35:I51"/>
    <mergeCell ref="L52:L69"/>
    <mergeCell ref="M52:M69"/>
    <mergeCell ref="N52:N69"/>
    <mergeCell ref="I53:I69"/>
    <mergeCell ref="K103:K108"/>
    <mergeCell ref="I97:I98"/>
    <mergeCell ref="G2:J2"/>
    <mergeCell ref="K4:K5"/>
    <mergeCell ref="L4:L5"/>
    <mergeCell ref="M4:M5"/>
    <mergeCell ref="N4:N5"/>
    <mergeCell ref="H9:H14"/>
    <mergeCell ref="K9:K10"/>
    <mergeCell ref="L9:L10"/>
    <mergeCell ref="M9:M10"/>
    <mergeCell ref="N9:N10"/>
    <mergeCell ref="K11:K14"/>
    <mergeCell ref="L11:L14"/>
    <mergeCell ref="M11:M14"/>
    <mergeCell ref="N11:N14"/>
    <mergeCell ref="H19:H32"/>
    <mergeCell ref="L19:L25"/>
    <mergeCell ref="M19:M25"/>
    <mergeCell ref="N19:N25"/>
    <mergeCell ref="I20:I25"/>
    <mergeCell ref="K26:K32"/>
    <mergeCell ref="L26:L32"/>
    <mergeCell ref="N374:N375"/>
    <mergeCell ref="H350:H358"/>
    <mergeCell ref="H364:H365"/>
    <mergeCell ref="L350:L354"/>
    <mergeCell ref="M350:M354"/>
    <mergeCell ref="I351:I354"/>
    <mergeCell ref="H71:H76"/>
    <mergeCell ref="K71:K73"/>
    <mergeCell ref="L71:L73"/>
    <mergeCell ref="M71:M73"/>
    <mergeCell ref="N71:N73"/>
    <mergeCell ref="L34:L51"/>
    <mergeCell ref="M34:M51"/>
    <mergeCell ref="N34:N51"/>
    <mergeCell ref="I27:I32"/>
    <mergeCell ref="L129:L131"/>
    <mergeCell ref="L100:L101"/>
    <mergeCell ref="K595:K603"/>
    <mergeCell ref="I570:I573"/>
    <mergeCell ref="I514:J514"/>
    <mergeCell ref="I562:J562"/>
    <mergeCell ref="I553:I556"/>
    <mergeCell ref="I558:I561"/>
    <mergeCell ref="I600:I603"/>
    <mergeCell ref="I596:I599"/>
    <mergeCell ref="I548:I550"/>
    <mergeCell ref="I519:J519"/>
    <mergeCell ref="I524:J524"/>
    <mergeCell ref="K580:K593"/>
    <mergeCell ref="K515:K518"/>
    <mergeCell ref="K530:K533"/>
    <mergeCell ref="I534:J534"/>
    <mergeCell ref="K520:K523"/>
    <mergeCell ref="K525:K528"/>
    <mergeCell ref="K570:K573"/>
    <mergeCell ref="I540:J540"/>
    <mergeCell ref="I541:I544"/>
    <mergeCell ref="M564:M578"/>
    <mergeCell ref="I509:J509"/>
    <mergeCell ref="I474:I478"/>
    <mergeCell ref="I480:I482"/>
    <mergeCell ref="K461:K463"/>
    <mergeCell ref="I323:J323"/>
    <mergeCell ref="L595:L603"/>
    <mergeCell ref="M595:M603"/>
    <mergeCell ref="N595:N603"/>
    <mergeCell ref="N580:N593"/>
    <mergeCell ref="M580:M593"/>
    <mergeCell ref="L580:L593"/>
    <mergeCell ref="K351:K354"/>
    <mergeCell ref="L360:L362"/>
    <mergeCell ref="L369:L370"/>
    <mergeCell ref="K382:K396"/>
    <mergeCell ref="L382:L396"/>
    <mergeCell ref="K364:K365"/>
    <mergeCell ref="K379:K380"/>
    <mergeCell ref="K374:K375"/>
    <mergeCell ref="L464:L472"/>
    <mergeCell ref="L457:L463"/>
    <mergeCell ref="L364:L365"/>
    <mergeCell ref="M364:M365"/>
    <mergeCell ref="L452:L453"/>
    <mergeCell ref="M452:M453"/>
    <mergeCell ref="N369:N370"/>
    <mergeCell ref="L374:L375"/>
    <mergeCell ref="I381:J381"/>
    <mergeCell ref="N350:N354"/>
    <mergeCell ref="M382:M396"/>
    <mergeCell ref="E379:E380"/>
    <mergeCell ref="I286:J286"/>
    <mergeCell ref="K286:K287"/>
    <mergeCell ref="L286:L287"/>
    <mergeCell ref="M286:M287"/>
    <mergeCell ref="N286:N287"/>
    <mergeCell ref="I287:J287"/>
    <mergeCell ref="H284:H287"/>
    <mergeCell ref="H379:H380"/>
    <mergeCell ref="M369:M370"/>
    <mergeCell ref="K289:K296"/>
    <mergeCell ref="L289:L296"/>
    <mergeCell ref="M289:M296"/>
    <mergeCell ref="N289:N296"/>
    <mergeCell ref="I290:I296"/>
    <mergeCell ref="K297:K304"/>
    <mergeCell ref="L297:L304"/>
  </mergeCells>
  <phoneticPr fontId="4"/>
  <printOptions horizontalCentered="1"/>
  <pageMargins left="0.11811023622047245" right="0.11811023622047245" top="0.74803149606299213" bottom="0.74803149606299213" header="0.31496062992125984" footer="0.31496062992125984"/>
  <pageSetup paperSize="8" scale="63" orientation="portrait" r:id="rId1"/>
  <headerFooter>
    <oddFooter>&amp;P ページ</oddFooter>
  </headerFooter>
  <rowBreaks count="13" manualBreakCount="13">
    <brk id="51" min="6" max="13" man="1"/>
    <brk id="98" min="6" max="13" man="1"/>
    <brk id="120" min="6" max="13" man="1"/>
    <brk id="160" min="6" max="13" man="1"/>
    <brk id="199" min="6" max="13" man="1"/>
    <brk id="246" min="6" max="13" man="1"/>
    <brk id="270" min="6" max="13" man="1"/>
    <brk id="319" min="6" max="13" man="1"/>
    <brk id="365" min="6" max="13" man="1"/>
    <brk id="416" min="6" max="13" man="1"/>
    <brk id="446" min="6" max="13" man="1"/>
    <brk id="507" min="6" max="13" man="1"/>
    <brk id="556" min="6"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sheetPr>
  <dimension ref="A1:ALO129"/>
  <sheetViews>
    <sheetView zoomScale="55" zoomScaleNormal="55" workbookViewId="0">
      <pane xSplit="7" ySplit="14" topLeftCell="NT45" activePane="bottomRight" state="frozen"/>
      <selection activeCell="L263" sqref="L263:L267"/>
      <selection pane="topRight" activeCell="L263" sqref="L263:L267"/>
      <selection pane="bottomLeft" activeCell="L263" sqref="L263:L267"/>
      <selection pane="bottomRight" activeCell="OP1" sqref="OP1:OP1048576"/>
    </sheetView>
  </sheetViews>
  <sheetFormatPr defaultColWidth="9" defaultRowHeight="18" x14ac:dyDescent="0.2"/>
  <cols>
    <col min="1" max="1" width="7.90625" style="849" customWidth="1"/>
    <col min="2" max="2" width="6.08984375" style="850" customWidth="1"/>
    <col min="3" max="5" width="3.6328125" style="850" customWidth="1"/>
    <col min="6" max="6" width="17.453125" style="1024" customWidth="1"/>
    <col min="7" max="7" width="8.90625" style="729" customWidth="1"/>
    <col min="8" max="8" width="10.36328125" style="1025" customWidth="1"/>
    <col min="9" max="10" width="10.36328125" style="729" customWidth="1"/>
    <col min="11" max="11" width="10.36328125" style="715" customWidth="1"/>
    <col min="12" max="14" width="10.36328125" style="729" customWidth="1"/>
    <col min="15" max="15" width="10.36328125" style="715" customWidth="1"/>
    <col min="16" max="17" width="10.36328125" style="729" customWidth="1"/>
    <col min="18" max="18" width="10.36328125" style="715" customWidth="1"/>
    <col min="19" max="21" width="10.36328125" style="729" customWidth="1"/>
    <col min="22" max="22" width="10.36328125" style="715" customWidth="1"/>
    <col min="23" max="23" width="10.36328125" style="729" customWidth="1"/>
    <col min="24" max="24" width="10.36328125" style="715" customWidth="1"/>
    <col min="25" max="29" width="10.36328125" style="729" customWidth="1"/>
    <col min="30" max="30" width="10.36328125" style="715" customWidth="1"/>
    <col min="31" max="36" width="10.36328125" style="729" customWidth="1"/>
    <col min="37" max="37" width="12.36328125" style="729" customWidth="1"/>
    <col min="38" max="38" width="12.90625" style="729" customWidth="1"/>
    <col min="39" max="45" width="10.36328125" style="715" customWidth="1"/>
    <col min="46" max="47" width="10.36328125" style="729" customWidth="1"/>
    <col min="48" max="48" width="10.36328125" style="715" customWidth="1"/>
    <col min="49" max="50" width="10.36328125" style="729" customWidth="1"/>
    <col min="51" max="51" width="10.36328125" style="715" customWidth="1"/>
    <col min="52" max="53" width="10.36328125" style="729" customWidth="1"/>
    <col min="54" max="54" width="10.36328125" style="715" customWidth="1"/>
    <col min="55" max="56" width="10.36328125" style="729" customWidth="1"/>
    <col min="57" max="57" width="10.36328125" style="715" customWidth="1"/>
    <col min="58" max="59" width="10.36328125" style="729" customWidth="1"/>
    <col min="60" max="60" width="10.36328125" style="715" customWidth="1"/>
    <col min="61" max="62" width="10.36328125" style="729" customWidth="1"/>
    <col min="63" max="63" width="10.36328125" style="715" customWidth="1"/>
    <col min="64" max="65" width="10.36328125" style="729" customWidth="1"/>
    <col min="66" max="66" width="10.36328125" style="715" customWidth="1"/>
    <col min="67" max="68" width="10.36328125" style="729" customWidth="1"/>
    <col min="69" max="69" width="10.36328125" style="715" customWidth="1"/>
    <col min="70" max="71" width="10.36328125" style="729" customWidth="1"/>
    <col min="72" max="72" width="10.36328125" style="715" customWidth="1"/>
    <col min="73" max="74" width="10.36328125" style="729" customWidth="1"/>
    <col min="75" max="75" width="10.36328125" style="715" customWidth="1"/>
    <col min="76" max="77" width="10.36328125" style="729" customWidth="1"/>
    <col min="78" max="78" width="10.36328125" style="715" customWidth="1"/>
    <col min="79" max="80" width="10.36328125" style="729" customWidth="1"/>
    <col min="81" max="85" width="9.26953125" style="729" customWidth="1"/>
    <col min="86" max="86" width="12.6328125" style="729" customWidth="1"/>
    <col min="87" max="87" width="13.36328125" style="729" customWidth="1"/>
    <col min="88" max="92" width="10.36328125" style="729" customWidth="1"/>
    <col min="93" max="93" width="10.36328125" style="715" customWidth="1"/>
    <col min="94" max="95" width="10.36328125" style="729" customWidth="1"/>
    <col min="96" max="96" width="10.36328125" style="715" customWidth="1"/>
    <col min="97" max="98" width="10.36328125" style="729" customWidth="1"/>
    <col min="99" max="99" width="10.36328125" style="715" customWidth="1"/>
    <col min="100" max="101" width="10.36328125" style="729" customWidth="1"/>
    <col min="102" max="102" width="10.36328125" style="715" customWidth="1"/>
    <col min="103" max="106" width="10.36328125" style="729" customWidth="1"/>
    <col min="107" max="107" width="10.36328125" style="715" customWidth="1"/>
    <col min="108" max="125" width="10.36328125" style="729" customWidth="1"/>
    <col min="126" max="126" width="13.08984375" style="729" customWidth="1"/>
    <col min="127" max="171" width="10.36328125" style="729" customWidth="1"/>
    <col min="172" max="172" width="12.6328125" style="729" customWidth="1"/>
    <col min="173" max="220" width="10.36328125" style="729" customWidth="1"/>
    <col min="221" max="221" width="10.36328125" style="1303" customWidth="1"/>
    <col min="222" max="231" width="10.36328125" style="729" customWidth="1"/>
    <col min="232" max="232" width="10.36328125" style="1286" customWidth="1"/>
    <col min="233" max="239" width="10.36328125" style="1287" customWidth="1"/>
    <col min="240" max="240" width="10.36328125" style="611" customWidth="1"/>
    <col min="241" max="241" width="10.36328125" style="1286" customWidth="1"/>
    <col min="242" max="248" width="10.36328125" style="1287" customWidth="1"/>
    <col min="249" max="249" width="10.36328125" style="611" customWidth="1"/>
    <col min="250" max="250" width="10.36328125" style="1286" customWidth="1"/>
    <col min="251" max="257" width="10.36328125" style="1287" customWidth="1"/>
    <col min="258" max="258" width="10.36328125" style="611" customWidth="1"/>
    <col min="259" max="259" width="10.36328125" style="1286" customWidth="1"/>
    <col min="260" max="266" width="10.36328125" style="1287" customWidth="1"/>
    <col min="267" max="267" width="10.36328125" style="611" customWidth="1"/>
    <col min="268" max="268" width="10.36328125" style="1286" customWidth="1"/>
    <col min="269" max="275" width="10.36328125" style="1287" customWidth="1"/>
    <col min="276" max="276" width="10.36328125" style="611" customWidth="1"/>
    <col min="277" max="277" width="10.36328125" style="1286" customWidth="1"/>
    <col min="278" max="284" width="10.36328125" style="1287" customWidth="1"/>
    <col min="285" max="285" width="10.36328125" style="611" customWidth="1"/>
    <col min="286" max="312" width="10.36328125" style="729" customWidth="1"/>
    <col min="313" max="321" width="8.7265625" style="1235" customWidth="1"/>
    <col min="322" max="327" width="8.7265625" customWidth="1"/>
    <col min="328" max="364" width="8.7265625" style="1221" customWidth="1"/>
    <col min="365" max="365" width="9" style="1221"/>
    <col min="366" max="367" width="11.453125" style="729" customWidth="1"/>
    <col min="368" max="378" width="10.36328125" style="729" customWidth="1"/>
    <col min="379" max="379" width="11.6328125" style="729" customWidth="1"/>
    <col min="380" max="380" width="15" style="729" customWidth="1"/>
    <col min="381" max="392" width="10" style="729" customWidth="1"/>
    <col min="393" max="393" width="10.36328125" style="728" customWidth="1"/>
    <col min="394" max="394" width="10.36328125" style="729" customWidth="1"/>
    <col min="395" max="395" width="10.36328125" style="1023" customWidth="1"/>
    <col min="396" max="396" width="10.36328125" style="728" customWidth="1"/>
    <col min="397" max="397" width="10.36328125" style="729" customWidth="1"/>
    <col min="398" max="398" width="10.36328125" style="1023" customWidth="1"/>
    <col min="399" max="399" width="10.36328125" style="728" customWidth="1"/>
    <col min="400" max="400" width="10.36328125" style="1023" customWidth="1"/>
    <col min="401" max="405" width="10.36328125" style="729" customWidth="1"/>
    <col min="406" max="406" width="2.7265625" style="1013" customWidth="1"/>
    <col min="407" max="435" width="10.36328125" style="729" customWidth="1"/>
    <col min="436" max="437" width="10.36328125" style="715" customWidth="1"/>
    <col min="438" max="438" width="10.36328125" style="729" customWidth="1"/>
    <col min="439" max="440" width="10.36328125" style="715" customWidth="1"/>
    <col min="441" max="441" width="10.36328125" style="729" customWidth="1"/>
    <col min="442" max="443" width="10.36328125" style="715" customWidth="1"/>
    <col min="444" max="444" width="10.36328125" style="729" customWidth="1"/>
    <col min="445" max="446" width="10.36328125" style="715" customWidth="1"/>
    <col min="447" max="447" width="10.36328125" style="728" customWidth="1"/>
    <col min="448" max="449" width="10.36328125" style="729" customWidth="1"/>
    <col min="450" max="450" width="10.36328125" style="1023" customWidth="1"/>
    <col min="451" max="452" width="10.36328125" style="729" customWidth="1"/>
    <col min="453" max="453" width="10.36328125" style="715" customWidth="1"/>
    <col min="454" max="454" width="13.08984375" style="715" customWidth="1"/>
    <col min="455" max="456" width="10.36328125" style="729" customWidth="1"/>
    <col min="457" max="457" width="10.36328125" style="715" customWidth="1"/>
    <col min="458" max="459" width="9.90625" style="715" customWidth="1"/>
    <col min="460" max="460" width="10.36328125" style="729" customWidth="1"/>
    <col min="461" max="461" width="10.36328125" style="715" customWidth="1"/>
    <col min="462" max="462" width="10.36328125" style="729" customWidth="1"/>
    <col min="463" max="463" width="10.36328125" style="715" customWidth="1"/>
    <col min="464" max="464" width="10.36328125" style="729" customWidth="1"/>
    <col min="465" max="465" width="10.36328125" style="715" customWidth="1"/>
    <col min="466" max="466" width="10.36328125" style="729" customWidth="1"/>
    <col min="467" max="467" width="10.36328125" style="715" customWidth="1"/>
    <col min="468" max="468" width="10.36328125" style="729" customWidth="1"/>
    <col min="469" max="469" width="10.36328125" style="715" customWidth="1"/>
    <col min="470" max="470" width="10.36328125" style="729" customWidth="1"/>
    <col min="471" max="471" width="10.36328125" style="715" customWidth="1"/>
    <col min="472" max="472" width="10.36328125" style="729" customWidth="1"/>
    <col min="473" max="473" width="10.36328125" style="715" customWidth="1"/>
    <col min="474" max="474" width="10.36328125" style="729" customWidth="1"/>
    <col min="475" max="475" width="10.36328125" style="715" customWidth="1"/>
    <col min="476" max="476" width="13" style="729" customWidth="1"/>
    <col min="477" max="481" width="10.36328125" style="729" customWidth="1"/>
    <col min="482" max="482" width="11.26953125" style="729" customWidth="1"/>
    <col min="483" max="502" width="10.36328125" style="729" customWidth="1"/>
    <col min="503" max="503" width="10.36328125" style="715" customWidth="1"/>
    <col min="504" max="512" width="10.36328125" style="729" customWidth="1"/>
    <col min="513" max="513" width="10.36328125" style="715" customWidth="1"/>
    <col min="514" max="520" width="10.36328125" style="729" customWidth="1"/>
    <col min="521" max="521" width="10.36328125" style="715" customWidth="1"/>
    <col min="522" max="530" width="10.36328125" style="729" customWidth="1"/>
    <col min="531" max="531" width="10.36328125" style="715" customWidth="1"/>
    <col min="532" max="536" width="10.36328125" style="729" customWidth="1"/>
    <col min="537" max="537" width="10.36328125" style="715" customWidth="1"/>
    <col min="538" max="546" width="10.36328125" style="729" customWidth="1"/>
    <col min="547" max="547" width="10.36328125" style="715" customWidth="1"/>
    <col min="548" max="551" width="10.36328125" style="729" customWidth="1"/>
    <col min="552" max="552" width="12.6328125" style="729" customWidth="1"/>
    <col min="553" max="554" width="10.36328125" style="715" customWidth="1"/>
    <col min="555" max="556" width="10.36328125" style="729" customWidth="1"/>
    <col min="557" max="557" width="10.36328125" style="715" customWidth="1"/>
    <col min="558" max="559" width="10.36328125" style="729" customWidth="1"/>
    <col min="560" max="560" width="10.36328125" style="715" customWidth="1"/>
    <col min="561" max="562" width="10.36328125" style="729" customWidth="1"/>
    <col min="563" max="563" width="11.453125" style="715" customWidth="1"/>
    <col min="564" max="596" width="10.36328125" style="729" customWidth="1"/>
    <col min="597" max="597" width="12.36328125" style="729" customWidth="1"/>
    <col min="598" max="599" width="10.36328125" style="729" customWidth="1"/>
    <col min="600" max="600" width="12.36328125" style="729" customWidth="1"/>
    <col min="601" max="602" width="10.36328125" style="729" customWidth="1"/>
    <col min="603" max="603" width="12.36328125" style="729" customWidth="1"/>
    <col min="604" max="607" width="10.36328125" style="729" customWidth="1"/>
    <col min="608" max="608" width="12.36328125" style="729" customWidth="1"/>
    <col min="609" max="612" width="10.36328125" style="729" customWidth="1"/>
    <col min="613" max="613" width="12.36328125" style="729" customWidth="1"/>
    <col min="614" max="617" width="10.36328125" style="729" customWidth="1"/>
    <col min="618" max="618" width="12.36328125" style="729" customWidth="1"/>
    <col min="619" max="622" width="10.36328125" style="729" customWidth="1"/>
    <col min="623" max="623" width="12.36328125" style="729" customWidth="1"/>
    <col min="624" max="637" width="10.36328125" style="729" customWidth="1"/>
    <col min="638" max="638" width="4.36328125" style="980" customWidth="1"/>
    <col min="639" max="647" width="7.08984375" style="729" customWidth="1"/>
    <col min="648" max="648" width="10.26953125" style="729" customWidth="1"/>
    <col min="649" max="650" width="10.36328125" style="729" customWidth="1"/>
    <col min="651" max="651" width="12.6328125" style="729" customWidth="1"/>
    <col min="652" max="656" width="10.36328125" style="729" customWidth="1"/>
    <col min="657" max="657" width="11.90625" style="729" customWidth="1"/>
    <col min="658" max="709" width="10.36328125" style="729" customWidth="1"/>
    <col min="710" max="715" width="10.36328125" style="715" customWidth="1"/>
    <col min="716" max="745" width="10.36328125" style="729" customWidth="1"/>
    <col min="746" max="749" width="10.36328125" style="976" customWidth="1"/>
    <col min="750" max="765" width="10.36328125" style="729" customWidth="1"/>
    <col min="766" max="766" width="11.453125" style="729" customWidth="1"/>
    <col min="767" max="767" width="12.36328125" style="715" customWidth="1"/>
    <col min="768" max="768" width="10.36328125" style="729" customWidth="1"/>
    <col min="769" max="769" width="10.36328125" style="715" customWidth="1"/>
    <col min="770" max="770" width="10.36328125" style="729" customWidth="1"/>
    <col min="771" max="771" width="10.36328125" style="715" customWidth="1"/>
    <col min="772" max="772" width="10.36328125" style="729" customWidth="1"/>
    <col min="773" max="773" width="10.36328125" style="715" customWidth="1"/>
    <col min="774" max="793" width="10.36328125" style="729" customWidth="1"/>
    <col min="794" max="796" width="10.36328125" style="715" customWidth="1"/>
    <col min="797" max="801" width="10.36328125" style="729" customWidth="1"/>
    <col min="802" max="802" width="11.08984375" style="729" customWidth="1"/>
    <col min="803" max="803" width="13.08984375" style="729" customWidth="1"/>
    <col min="804" max="808" width="10.36328125" style="729" customWidth="1"/>
    <col min="809" max="809" width="11.26953125" style="729" customWidth="1"/>
    <col min="810" max="810" width="13.7265625" style="729" customWidth="1"/>
    <col min="811" max="814" width="10.36328125" style="729" customWidth="1"/>
    <col min="815" max="815" width="5.36328125" style="1016" customWidth="1"/>
    <col min="816" max="818" width="8.08984375" style="988" customWidth="1"/>
    <col min="819" max="820" width="10.36328125" style="715" customWidth="1"/>
    <col min="821" max="821" width="10.36328125" style="989" customWidth="1"/>
    <col min="822" max="822" width="12.6328125" style="989" customWidth="1"/>
    <col min="823" max="823" width="10.36328125" style="989" customWidth="1"/>
    <col min="824" max="824" width="10.6328125" style="989" customWidth="1"/>
    <col min="825" max="825" width="10.36328125" style="989" customWidth="1"/>
    <col min="826" max="826" width="10.36328125" style="1099" customWidth="1"/>
    <col min="827" max="831" width="10.36328125" style="989" customWidth="1"/>
    <col min="832" max="832" width="13.453125" style="1511" customWidth="1"/>
    <col min="833" max="834" width="13.6328125" style="1511" customWidth="1"/>
    <col min="835" max="835" width="10.36328125" style="715" customWidth="1"/>
    <col min="836" max="836" width="10.36328125" style="729" customWidth="1"/>
    <col min="837" max="838" width="10.36328125" style="715" customWidth="1"/>
    <col min="839" max="839" width="10.36328125" style="729" customWidth="1"/>
    <col min="840" max="840" width="9.08984375" style="715" customWidth="1"/>
    <col min="841" max="841" width="10.36328125" style="989" customWidth="1"/>
    <col min="842" max="842" width="10.36328125" style="715" customWidth="1"/>
    <col min="843" max="844" width="10.36328125" style="729" customWidth="1"/>
    <col min="845" max="845" width="11.453125" style="729" customWidth="1"/>
    <col min="846" max="846" width="10.36328125" style="715" customWidth="1"/>
    <col min="847" max="848" width="10.36328125" style="729" customWidth="1"/>
    <col min="849" max="852" width="10.36328125" style="715" customWidth="1"/>
    <col min="853" max="853" width="10.36328125" style="1035" customWidth="1"/>
    <col min="854" max="854" width="10.36328125" style="729" customWidth="1"/>
    <col min="855" max="856" width="10.36328125" style="715" customWidth="1"/>
    <col min="857" max="867" width="10.36328125" style="729" customWidth="1"/>
    <col min="868" max="877" width="10.36328125" style="715" customWidth="1"/>
    <col min="878" max="886" width="10.36328125" style="729" customWidth="1"/>
    <col min="887" max="896" width="10.36328125" style="715" customWidth="1"/>
    <col min="897" max="905" width="10.36328125" style="729" customWidth="1"/>
    <col min="906" max="915" width="10.36328125" style="715" customWidth="1"/>
    <col min="916" max="931" width="10.36328125" style="729" customWidth="1"/>
    <col min="932" max="935" width="15.36328125" style="729" customWidth="1"/>
    <col min="936" max="946" width="10.36328125" style="729" customWidth="1"/>
    <col min="947" max="947" width="10.36328125" style="715" customWidth="1"/>
    <col min="948" max="949" width="10.36328125" style="729" customWidth="1"/>
    <col min="950" max="950" width="10.36328125" style="715" customWidth="1"/>
    <col min="951" max="952" width="10.36328125" style="729" customWidth="1"/>
    <col min="953" max="953" width="10.36328125" style="715" customWidth="1"/>
    <col min="954" max="955" width="10.36328125" style="729" customWidth="1"/>
    <col min="956" max="956" width="10.36328125" style="715" customWidth="1"/>
    <col min="957" max="957" width="10.36328125" style="729" customWidth="1"/>
    <col min="958" max="958" width="10.36328125" style="715" customWidth="1"/>
    <col min="959" max="960" width="10.36328125" style="729" customWidth="1"/>
    <col min="961" max="962" width="10.36328125" style="715" customWidth="1"/>
    <col min="963" max="963" width="10.36328125" style="729" customWidth="1"/>
    <col min="964" max="965" width="10.36328125" style="715" customWidth="1"/>
    <col min="966" max="966" width="10.36328125" style="729" customWidth="1"/>
    <col min="967" max="977" width="10.36328125" style="715" customWidth="1"/>
    <col min="978" max="994" width="10.36328125" style="729" customWidth="1"/>
    <col min="995" max="995" width="8.453125" style="729" customWidth="1"/>
    <col min="996" max="996" width="12" style="729" customWidth="1"/>
    <col min="997" max="998" width="9" style="729"/>
    <col min="999" max="999" width="13.36328125" style="729" customWidth="1"/>
    <col min="1000" max="16384" width="9" style="729"/>
  </cols>
  <sheetData>
    <row r="1" spans="1:1003" ht="13" x14ac:dyDescent="0.2">
      <c r="A1" s="5532"/>
      <c r="B1" s="5533"/>
      <c r="C1" s="5533"/>
      <c r="D1" s="5533"/>
      <c r="E1" s="5533"/>
      <c r="F1" s="858" t="s">
        <v>354</v>
      </c>
      <c r="G1" s="862"/>
      <c r="H1" s="862">
        <f>COUNTA($H$115:H115)</f>
        <v>0</v>
      </c>
      <c r="I1" s="862">
        <f>COUNTA($H$115:I115)</f>
        <v>1</v>
      </c>
      <c r="J1" s="862">
        <f>COUNTA($H$115:J115)</f>
        <v>1</v>
      </c>
      <c r="K1" s="862">
        <f>COUNTA($H$115:K115)</f>
        <v>1</v>
      </c>
      <c r="L1" s="862">
        <f>COUNTA($H$115:L115)</f>
        <v>2</v>
      </c>
      <c r="M1" s="862">
        <f>COUNTA($H$115:M115)</f>
        <v>2</v>
      </c>
      <c r="N1" s="862">
        <f>COUNTA($H$115:N115)</f>
        <v>2</v>
      </c>
      <c r="O1" s="862">
        <f>COUNTA($H$115:O115)</f>
        <v>2</v>
      </c>
      <c r="P1" s="862">
        <f>COUNTA($H$115:P115)</f>
        <v>3</v>
      </c>
      <c r="Q1" s="862">
        <f>COUNTA($H$115:Q115)</f>
        <v>3</v>
      </c>
      <c r="R1" s="862">
        <f>COUNTA($H$115:R115)</f>
        <v>3</v>
      </c>
      <c r="S1" s="862">
        <f>COUNTA($H$115:S115)</f>
        <v>4</v>
      </c>
      <c r="T1" s="862">
        <f>COUNTA($H$115:T115)</f>
        <v>4</v>
      </c>
      <c r="U1" s="862">
        <f>COUNTA($H$115:U115)</f>
        <v>4</v>
      </c>
      <c r="V1" s="862">
        <f>COUNTA($H$115:V115)</f>
        <v>4</v>
      </c>
      <c r="W1" s="862">
        <f>COUNTA($H$115:W115)</f>
        <v>5</v>
      </c>
      <c r="X1" s="862">
        <f>COUNTA($H$115:X115)</f>
        <v>5</v>
      </c>
      <c r="Y1" s="862">
        <f>COUNTA($H$115:Y115)</f>
        <v>6</v>
      </c>
      <c r="Z1" s="862">
        <f>COUNTA($H$115:Z115)</f>
        <v>6</v>
      </c>
      <c r="AA1" s="862">
        <f>COUNTA($H$115:AA115)</f>
        <v>6</v>
      </c>
      <c r="AB1" s="862">
        <f>COUNTA($H$115:AB115)</f>
        <v>7</v>
      </c>
      <c r="AC1" s="862">
        <f>COUNTA($H$115:AC115)</f>
        <v>7</v>
      </c>
      <c r="AD1" s="862">
        <f>COUNTA($H$115:AD115)</f>
        <v>7</v>
      </c>
      <c r="AE1" s="862">
        <f>COUNTA($H$115:AE115)</f>
        <v>8</v>
      </c>
      <c r="AF1" s="862">
        <f>COUNTA($H$115:AF115)</f>
        <v>8</v>
      </c>
      <c r="AG1" s="862">
        <f>COUNTA($H$115:AG115)</f>
        <v>9</v>
      </c>
      <c r="AH1" s="862">
        <f>COUNTA($H$115:AH115)</f>
        <v>9</v>
      </c>
      <c r="AI1" s="862">
        <f>COUNTA($H$115:AI115)</f>
        <v>10</v>
      </c>
      <c r="AJ1" s="862">
        <f>COUNTA($H$115:AJ115)</f>
        <v>10</v>
      </c>
      <c r="AK1" s="862">
        <f>COUNTA($H$115:AK115)</f>
        <v>10</v>
      </c>
      <c r="AL1" s="862">
        <f>COUNTA($H$115:AL115)</f>
        <v>10</v>
      </c>
      <c r="AM1" s="862">
        <f>COUNTA($H$115:AM115)</f>
        <v>11</v>
      </c>
      <c r="AN1" s="862">
        <f>COUNTA($H$115:AN115)</f>
        <v>11</v>
      </c>
      <c r="AO1" s="862">
        <f>COUNTA($H$115:AO115)</f>
        <v>12</v>
      </c>
      <c r="AP1" s="862">
        <f>COUNTA($H$115:AP115)</f>
        <v>12</v>
      </c>
      <c r="AQ1" s="862">
        <f>COUNTA($H$115:AQ115)</f>
        <v>13</v>
      </c>
      <c r="AR1" s="862">
        <f>COUNTA($H$115:AR115)</f>
        <v>13</v>
      </c>
      <c r="AS1" s="862">
        <f>COUNTA($H$115:AS115)</f>
        <v>13</v>
      </c>
      <c r="AT1" s="862">
        <f>COUNTA($H$115:AT115)</f>
        <v>14</v>
      </c>
      <c r="AU1" s="862">
        <f>COUNTA($H$115:AU115)</f>
        <v>14</v>
      </c>
      <c r="AV1" s="862">
        <f>COUNTA($H$115:AV115)</f>
        <v>14</v>
      </c>
      <c r="AW1" s="862">
        <f>COUNTA($H$115:AW115)</f>
        <v>15</v>
      </c>
      <c r="AX1" s="862">
        <f>COUNTA($H$115:AX115)</f>
        <v>15</v>
      </c>
      <c r="AY1" s="862">
        <f>COUNTA($H$115:AY115)</f>
        <v>15</v>
      </c>
      <c r="AZ1" s="862">
        <f>COUNTA($H$115:AZ115)</f>
        <v>16</v>
      </c>
      <c r="BA1" s="862">
        <f>COUNTA($H$115:BA115)</f>
        <v>16</v>
      </c>
      <c r="BB1" s="862">
        <f>COUNTA($H$115:BB115)</f>
        <v>16</v>
      </c>
      <c r="BC1" s="862">
        <f>COUNTA($H$115:BC115)</f>
        <v>17</v>
      </c>
      <c r="BD1" s="862">
        <f>COUNTA($H$115:BD115)</f>
        <v>17</v>
      </c>
      <c r="BE1" s="862">
        <f>COUNTA($H$115:BE115)</f>
        <v>17</v>
      </c>
      <c r="BF1" s="862">
        <f>COUNTA($H$115:BF115)</f>
        <v>18</v>
      </c>
      <c r="BG1" s="862">
        <f>COUNTA($H$115:BG115)</f>
        <v>18</v>
      </c>
      <c r="BH1" s="862">
        <f>COUNTA($H$115:BH115)</f>
        <v>18</v>
      </c>
      <c r="BI1" s="862">
        <f>COUNTA($H$115:BI115)</f>
        <v>19</v>
      </c>
      <c r="BJ1" s="862">
        <f>COUNTA($H$115:BJ115)</f>
        <v>19</v>
      </c>
      <c r="BK1" s="862">
        <f>COUNTA($H$115:BK115)</f>
        <v>19</v>
      </c>
      <c r="BL1" s="862">
        <f>COUNTA($H$115:BL115)</f>
        <v>20</v>
      </c>
      <c r="BM1" s="862">
        <f>COUNTA($H$115:BM115)</f>
        <v>20</v>
      </c>
      <c r="BN1" s="862">
        <f>COUNTA($H$115:BN115)</f>
        <v>20</v>
      </c>
      <c r="BO1" s="862">
        <f>COUNTA($H$115:BO115)</f>
        <v>21</v>
      </c>
      <c r="BP1" s="862">
        <f>COUNTA($H$115:BP115)</f>
        <v>21</v>
      </c>
      <c r="BQ1" s="862">
        <f>COUNTA($H$115:BQ115)</f>
        <v>21</v>
      </c>
      <c r="BR1" s="862">
        <f>COUNTA($H$115:BR115)</f>
        <v>22</v>
      </c>
      <c r="BS1" s="862">
        <f>COUNTA($H$115:BS115)</f>
        <v>22</v>
      </c>
      <c r="BT1" s="862">
        <f>COUNTA($H$115:BT115)</f>
        <v>22</v>
      </c>
      <c r="BU1" s="862">
        <f>COUNTA($H$115:BU115)</f>
        <v>23</v>
      </c>
      <c r="BV1" s="862">
        <f>COUNTA($H$115:BV115)</f>
        <v>23</v>
      </c>
      <c r="BW1" s="862">
        <f>COUNTA($H$115:BW115)</f>
        <v>23</v>
      </c>
      <c r="BX1" s="862">
        <f>COUNTA($H$115:BX115)</f>
        <v>24</v>
      </c>
      <c r="BY1" s="862">
        <f>COUNTA($H$115:BY115)</f>
        <v>24</v>
      </c>
      <c r="BZ1" s="862">
        <f>COUNTA($H$115:BZ115)</f>
        <v>24</v>
      </c>
      <c r="CA1" s="862">
        <f>COUNTA($H$115:CA115)</f>
        <v>25</v>
      </c>
      <c r="CB1" s="862">
        <f>COUNTA($H$115:CB115)</f>
        <v>25</v>
      </c>
      <c r="CC1" s="862">
        <f>COUNTA($H$115:CC115)</f>
        <v>26</v>
      </c>
      <c r="CD1" s="862">
        <f>COUNTA($H$115:CD115)</f>
        <v>26</v>
      </c>
      <c r="CE1" s="862">
        <f>COUNTA($H$115:CE115)</f>
        <v>27</v>
      </c>
      <c r="CF1" s="862">
        <f>COUNTA($H$115:CF115)</f>
        <v>28</v>
      </c>
      <c r="CG1" s="862">
        <f>COUNTA($H$115:CG115)</f>
        <v>29</v>
      </c>
      <c r="CH1" s="862">
        <f>COUNTA($H$115:CH115)</f>
        <v>29</v>
      </c>
      <c r="CI1" s="862">
        <f>COUNTA($H$115:CI115)</f>
        <v>29</v>
      </c>
      <c r="CJ1" s="862">
        <f>COUNTA($H$115:CJ115)</f>
        <v>30</v>
      </c>
      <c r="CK1" s="862">
        <f>COUNTA($H$115:CK115)</f>
        <v>30</v>
      </c>
      <c r="CL1" s="862">
        <f>COUNTA($H$115:CL115)</f>
        <v>31</v>
      </c>
      <c r="CM1" s="862">
        <f>COUNTA($H$115:CM115)</f>
        <v>32</v>
      </c>
      <c r="CN1" s="862">
        <f>COUNTA($H$115:CN115)</f>
        <v>33</v>
      </c>
      <c r="CO1" s="862">
        <f>COUNTA($H$115:CO115)</f>
        <v>33</v>
      </c>
      <c r="CP1" s="862">
        <f>COUNTA($H$115:CP115)</f>
        <v>34</v>
      </c>
      <c r="CQ1" s="862">
        <f>COUNTA($H$115:CQ115)</f>
        <v>34</v>
      </c>
      <c r="CR1" s="862">
        <f>COUNTA($H$115:CR115)</f>
        <v>34</v>
      </c>
      <c r="CS1" s="862">
        <f>COUNTA($H$115:CS115)</f>
        <v>35</v>
      </c>
      <c r="CT1" s="862">
        <f>COUNTA($H$115:CT115)</f>
        <v>35</v>
      </c>
      <c r="CU1" s="862">
        <f>COUNTA($H$115:CU115)</f>
        <v>35</v>
      </c>
      <c r="CV1" s="862">
        <f>COUNTA($H$115:CV115)</f>
        <v>36</v>
      </c>
      <c r="CW1" s="862">
        <f>COUNTA($H$115:CW115)</f>
        <v>36</v>
      </c>
      <c r="CX1" s="862">
        <f>COUNTA($H$115:CX115)</f>
        <v>36</v>
      </c>
      <c r="CY1" s="862">
        <f>COUNTA($H$115:CY115)</f>
        <v>37</v>
      </c>
      <c r="CZ1" s="862">
        <f>COUNTA($H$115:CZ115)</f>
        <v>37</v>
      </c>
      <c r="DA1" s="862">
        <f>COUNTA($H$115:DA115)</f>
        <v>38</v>
      </c>
      <c r="DB1" s="862">
        <f>COUNTA($H$115:DB115)</f>
        <v>38</v>
      </c>
      <c r="DC1" s="862">
        <f>COUNTA($H$115:DC115)</f>
        <v>38</v>
      </c>
      <c r="DD1" s="862">
        <f>COUNTA($H$115:DD115)</f>
        <v>39</v>
      </c>
      <c r="DE1" s="862">
        <f>COUNTA($H$115:DE115)</f>
        <v>39</v>
      </c>
      <c r="DF1" s="862">
        <f>COUNTA($H$115:DF115)</f>
        <v>40</v>
      </c>
      <c r="DG1" s="862">
        <f>COUNTA($H$115:DG115)</f>
        <v>40</v>
      </c>
      <c r="DH1" s="862">
        <f>COUNTA($H$115:DH115)</f>
        <v>41</v>
      </c>
      <c r="DI1" s="862">
        <f>COUNTA($H$115:DI115)</f>
        <v>41</v>
      </c>
      <c r="DJ1" s="862">
        <f>COUNTA($H$115:DJ115)</f>
        <v>42</v>
      </c>
      <c r="DK1" s="862">
        <f>COUNTA($H$115:DK115)</f>
        <v>42</v>
      </c>
      <c r="DL1" s="862">
        <f>COUNTA($H$115:DL115)</f>
        <v>43</v>
      </c>
      <c r="DM1" s="862">
        <f>COUNTA($H$115:DM115)</f>
        <v>43</v>
      </c>
      <c r="DN1" s="862">
        <f>COUNTA($H$115:DN115)</f>
        <v>44</v>
      </c>
      <c r="DO1" s="862">
        <f>COUNTA($H$115:DO115)</f>
        <v>44</v>
      </c>
      <c r="DP1" s="862">
        <f>COUNTA($H$115:DP115)</f>
        <v>44</v>
      </c>
      <c r="DQ1" s="862">
        <f>COUNTA($H$115:DQ115)</f>
        <v>45</v>
      </c>
      <c r="DR1" s="862">
        <f>COUNTA($H$115:DR115)</f>
        <v>45</v>
      </c>
      <c r="DS1" s="862">
        <f>COUNTA($H$115:DS115)</f>
        <v>45</v>
      </c>
      <c r="DT1" s="862">
        <f>COUNTA($H$115:DT115)</f>
        <v>46</v>
      </c>
      <c r="DU1" s="862">
        <f>COUNTA($H$115:DU115)</f>
        <v>46</v>
      </c>
      <c r="DV1" s="862">
        <f>COUNTA($H$115:DV115)</f>
        <v>46</v>
      </c>
      <c r="DW1" s="862">
        <f>COUNTA($H$115:DW115)</f>
        <v>47</v>
      </c>
      <c r="DX1" s="862">
        <f>COUNTA($H$115:DX115)</f>
        <v>47</v>
      </c>
      <c r="DY1" s="862">
        <f>COUNTA($H$115:DY115)</f>
        <v>47</v>
      </c>
      <c r="DZ1" s="862">
        <f>COUNTA($H$115:DZ115)</f>
        <v>47</v>
      </c>
      <c r="EA1" s="862">
        <f>COUNTA($H$115:EA115)</f>
        <v>47</v>
      </c>
      <c r="EB1" s="862">
        <f>COUNTA($H$115:EB115)</f>
        <v>48</v>
      </c>
      <c r="EC1" s="862">
        <f>COUNTA($H$115:EC115)</f>
        <v>48</v>
      </c>
      <c r="ED1" s="862">
        <f>COUNTA($H$115:ED115)</f>
        <v>48</v>
      </c>
      <c r="EE1" s="862">
        <f>COUNTA($H$115:EE115)</f>
        <v>48</v>
      </c>
      <c r="EF1" s="862">
        <f>COUNTA($H$115:EF115)</f>
        <v>48</v>
      </c>
      <c r="EG1" s="862">
        <f>COUNTA($H$115:EG115)</f>
        <v>49</v>
      </c>
      <c r="EH1" s="862">
        <f>COUNTA($H$115:EH115)</f>
        <v>49</v>
      </c>
      <c r="EI1" s="862">
        <f>COUNTA($H$115:EI115)</f>
        <v>49</v>
      </c>
      <c r="EJ1" s="862">
        <f>COUNTA($H$115:EJ115)</f>
        <v>49</v>
      </c>
      <c r="EK1" s="862">
        <f>COUNTA($H$115:EK115)</f>
        <v>49</v>
      </c>
      <c r="EL1" s="862">
        <f>COUNTA($H$115:EL115)</f>
        <v>50</v>
      </c>
      <c r="EM1" s="862">
        <f>COUNTA($H$115:EM115)</f>
        <v>50</v>
      </c>
      <c r="EN1" s="862">
        <f>COUNTA($H$115:EN115)</f>
        <v>50</v>
      </c>
      <c r="EO1" s="862">
        <f>COUNTA($H$115:EO115)</f>
        <v>50</v>
      </c>
      <c r="EP1" s="862">
        <f>COUNTA($H$115:EP115)</f>
        <v>50</v>
      </c>
      <c r="EQ1" s="862">
        <f>COUNTA($H$115:EQ115)</f>
        <v>51</v>
      </c>
      <c r="ER1" s="862">
        <f>COUNTA($H$115:ER115)</f>
        <v>51</v>
      </c>
      <c r="ES1" s="862">
        <f>COUNTA($H$115:ES115)</f>
        <v>51</v>
      </c>
      <c r="ET1" s="862">
        <f>COUNTA($H$115:ET115)</f>
        <v>51</v>
      </c>
      <c r="EU1" s="862">
        <f>COUNTA($H$115:EU115)</f>
        <v>51</v>
      </c>
      <c r="EV1" s="862">
        <f>COUNTA($H$115:EV115)</f>
        <v>52</v>
      </c>
      <c r="EW1" s="862">
        <f>COUNTA($H$115:EW115)</f>
        <v>52</v>
      </c>
      <c r="EX1" s="862">
        <f>COUNTA($H$115:EX115)</f>
        <v>52</v>
      </c>
      <c r="EY1" s="862">
        <f>COUNTA($H$115:EY115)</f>
        <v>52</v>
      </c>
      <c r="EZ1" s="862">
        <f>COUNTA($H$115:EZ115)</f>
        <v>52</v>
      </c>
      <c r="FA1" s="862">
        <f>COUNTA($H$115:FA115)</f>
        <v>53</v>
      </c>
      <c r="FB1" s="862">
        <f>COUNTA($H$115:FB115)</f>
        <v>53</v>
      </c>
      <c r="FC1" s="862">
        <f>COUNTA($H$115:FC115)</f>
        <v>53</v>
      </c>
      <c r="FD1" s="862">
        <f>COUNTA($H$115:FD115)</f>
        <v>53</v>
      </c>
      <c r="FE1" s="862">
        <f>COUNTA($H$115:FE115)</f>
        <v>53</v>
      </c>
      <c r="FF1" s="862">
        <f>COUNTA($H$115:FF115)</f>
        <v>54</v>
      </c>
      <c r="FG1" s="862">
        <f>COUNTA($H$115:FG115)</f>
        <v>54</v>
      </c>
      <c r="FH1" s="862">
        <f>COUNTA($H$115:FH115)</f>
        <v>54</v>
      </c>
      <c r="FI1" s="862">
        <f>COUNTA($H$115:FI115)</f>
        <v>54</v>
      </c>
      <c r="FJ1" s="862">
        <f>COUNTA($H$115:FJ115)</f>
        <v>54</v>
      </c>
      <c r="FK1" s="862">
        <f>COUNTA($H$115:FK115)</f>
        <v>55</v>
      </c>
      <c r="FL1" s="862">
        <f>COUNTA($H$115:FL115)</f>
        <v>55</v>
      </c>
      <c r="FM1" s="862">
        <f>COUNTA($H$115:FM115)</f>
        <v>55</v>
      </c>
      <c r="FN1" s="862">
        <f>COUNTA($H$115:FN115)</f>
        <v>56</v>
      </c>
      <c r="FO1" s="862">
        <f>COUNTA($H$115:FO115)</f>
        <v>56</v>
      </c>
      <c r="FP1" s="862">
        <f>COUNTA($H$115:FP115)</f>
        <v>56</v>
      </c>
      <c r="FQ1" s="862">
        <f>COUNTA($H$115:FQ115)</f>
        <v>56</v>
      </c>
      <c r="FR1" s="862">
        <f>COUNTA($H$115:FR115)</f>
        <v>56</v>
      </c>
      <c r="FS1" s="862">
        <f>COUNTA($H$115:FS115)</f>
        <v>57</v>
      </c>
      <c r="FT1" s="862">
        <f>COUNTA($H$115:FT115)</f>
        <v>57</v>
      </c>
      <c r="FU1" s="862">
        <f>COUNTA($H$115:FU115)</f>
        <v>57</v>
      </c>
      <c r="FV1" s="862">
        <f>COUNTA($H$115:FV115)</f>
        <v>57</v>
      </c>
      <c r="FW1" s="862">
        <f>COUNTA($H$115:FW115)</f>
        <v>57</v>
      </c>
      <c r="FX1" s="862">
        <f>COUNTA($H$115:FX115)</f>
        <v>58</v>
      </c>
      <c r="FY1" s="862">
        <f>COUNTA($H$115:FY115)</f>
        <v>58</v>
      </c>
      <c r="FZ1" s="862">
        <f>COUNTA($H$115:FZ115)</f>
        <v>58</v>
      </c>
      <c r="GA1" s="862">
        <f>COUNTA($H$115:GA115)</f>
        <v>58</v>
      </c>
      <c r="GB1" s="862">
        <f>COUNTA($H$115:GB115)</f>
        <v>58</v>
      </c>
      <c r="GC1" s="862">
        <f>COUNTA($H$115:GC115)</f>
        <v>59</v>
      </c>
      <c r="GD1" s="862">
        <f>COUNTA($H$115:GD115)</f>
        <v>59</v>
      </c>
      <c r="GE1" s="862">
        <f>COUNTA($H$115:GE115)</f>
        <v>59</v>
      </c>
      <c r="GF1" s="862">
        <f>COUNTA($H$115:GF115)</f>
        <v>59</v>
      </c>
      <c r="GG1" s="862">
        <f>COUNTA($H$115:GG115)</f>
        <v>59</v>
      </c>
      <c r="GH1" s="862">
        <f>COUNTA($H$115:GH115)</f>
        <v>60</v>
      </c>
      <c r="GI1" s="862">
        <f>COUNTA($H$115:GI115)</f>
        <v>60</v>
      </c>
      <c r="GJ1" s="862">
        <f>COUNTA($H$115:GJ115)</f>
        <v>60</v>
      </c>
      <c r="GK1" s="862">
        <f>COUNTA($H$115:GK115)</f>
        <v>60</v>
      </c>
      <c r="GL1" s="862">
        <f>COUNTA($H$115:GL115)</f>
        <v>60</v>
      </c>
      <c r="GM1" s="862">
        <f>COUNTA($H$115:GM115)</f>
        <v>61</v>
      </c>
      <c r="GN1" s="862">
        <f>COUNTA($H$115:GN115)</f>
        <v>61</v>
      </c>
      <c r="GO1" s="862">
        <f>COUNTA($H$115:GO115)</f>
        <v>61</v>
      </c>
      <c r="GP1" s="862">
        <f>COUNTA($H$115:GP115)</f>
        <v>61</v>
      </c>
      <c r="GQ1" s="862">
        <f>COUNTA($H$115:GQ115)</f>
        <v>61</v>
      </c>
      <c r="GR1" s="862">
        <f>COUNTA($H$115:GR115)</f>
        <v>62</v>
      </c>
      <c r="GS1" s="862">
        <f>COUNTA($H$115:GS115)</f>
        <v>62</v>
      </c>
      <c r="GT1" s="862">
        <f>COUNTA($H$115:GT115)</f>
        <v>62</v>
      </c>
      <c r="GU1" s="862">
        <f>COUNTA($H$115:GU115)</f>
        <v>62</v>
      </c>
      <c r="GV1" s="862">
        <f>COUNTA($H$115:GV115)</f>
        <v>62</v>
      </c>
      <c r="GW1" s="862">
        <f>COUNTA($H$115:GW115)</f>
        <v>63</v>
      </c>
      <c r="GX1" s="862">
        <f>COUNTA($H$115:GX115)</f>
        <v>63</v>
      </c>
      <c r="GY1" s="862">
        <f>COUNTA($H$115:GY115)</f>
        <v>63</v>
      </c>
      <c r="GZ1" s="862">
        <f>COUNTA($H$115:GZ115)</f>
        <v>63</v>
      </c>
      <c r="HA1" s="862">
        <f>COUNTA($H$115:HA115)</f>
        <v>63</v>
      </c>
      <c r="HB1" s="862">
        <f>COUNTA($H$115:HB115)</f>
        <v>64</v>
      </c>
      <c r="HC1" s="862">
        <f>COUNTA($H$115:HC115)</f>
        <v>64</v>
      </c>
      <c r="HD1" s="862">
        <f>COUNTA($H$115:HD115)</f>
        <v>64</v>
      </c>
      <c r="HE1" s="862">
        <f>COUNTA($H$115:HE115)</f>
        <v>64</v>
      </c>
      <c r="HF1" s="862">
        <f>COUNTA($H$115:HF115)</f>
        <v>64</v>
      </c>
      <c r="HG1" s="862">
        <f>COUNTA($H$115:HG115)</f>
        <v>64</v>
      </c>
      <c r="HH1" s="862">
        <f>COUNTA($H$115:HH115)</f>
        <v>64</v>
      </c>
      <c r="HI1" s="862">
        <f>COUNTA($H$115:HI115)</f>
        <v>64</v>
      </c>
      <c r="HJ1" s="862">
        <f>COUNTA($H$115:HJ115)</f>
        <v>64</v>
      </c>
      <c r="HK1" s="862">
        <f>COUNTA($H$115:HK115)</f>
        <v>64</v>
      </c>
      <c r="HL1" s="862">
        <f>COUNTA($H$115:HL115)</f>
        <v>64</v>
      </c>
      <c r="HM1" s="862">
        <f>COUNTA($H$115:HM115)</f>
        <v>64</v>
      </c>
      <c r="HN1" s="862">
        <f>COUNTA($H$115:HN115)</f>
        <v>64</v>
      </c>
      <c r="HO1" s="862">
        <f>COUNTA($H$115:HO115)</f>
        <v>64</v>
      </c>
      <c r="HP1" s="862">
        <f>COUNTA($H$115:HP115)</f>
        <v>64</v>
      </c>
      <c r="HQ1" s="862">
        <f>COUNTA($H$115:HQ115)</f>
        <v>64</v>
      </c>
      <c r="HR1" s="862">
        <f>COUNTA($H$115:HR115)</f>
        <v>64</v>
      </c>
      <c r="HS1" s="862">
        <f>COUNTA($H$115:HS115)</f>
        <v>64</v>
      </c>
      <c r="HT1" s="862">
        <f>COUNTA($H$115:HT115)</f>
        <v>64</v>
      </c>
      <c r="HU1" s="862">
        <f>COUNTA($H$115:HU115)</f>
        <v>64</v>
      </c>
      <c r="HV1" s="862">
        <f>COUNTA($H$115:HV115)</f>
        <v>64</v>
      </c>
      <c r="HW1" s="862">
        <f>COUNTA($H$115:HW115)</f>
        <v>64</v>
      </c>
      <c r="HX1" s="862">
        <f>COUNTA($H$115:HX115)</f>
        <v>64</v>
      </c>
      <c r="HY1" s="862">
        <f>COUNTA($H$115:HY115)</f>
        <v>64</v>
      </c>
      <c r="HZ1" s="862">
        <f>COUNTA($H$115:HZ115)</f>
        <v>64</v>
      </c>
      <c r="IA1" s="862">
        <f>COUNTA($H$115:IA115)</f>
        <v>64</v>
      </c>
      <c r="IB1" s="862">
        <f>COUNTA($H$115:IB115)</f>
        <v>64</v>
      </c>
      <c r="IC1" s="862">
        <f>COUNTA($H$115:IC115)</f>
        <v>64</v>
      </c>
      <c r="ID1" s="862">
        <f>COUNTA($H$115:ID115)</f>
        <v>64</v>
      </c>
      <c r="IE1" s="862">
        <f>COUNTA($H$115:IE115)</f>
        <v>64</v>
      </c>
      <c r="IF1" s="862">
        <f>COUNTA($H$115:IF115)</f>
        <v>64</v>
      </c>
      <c r="IG1" s="862">
        <f>COUNTA($H$115:IG115)</f>
        <v>64</v>
      </c>
      <c r="IH1" s="862">
        <f>COUNTA($H$115:IH115)</f>
        <v>64</v>
      </c>
      <c r="II1" s="862">
        <f>COUNTA($H$115:II115)</f>
        <v>64</v>
      </c>
      <c r="IJ1" s="862">
        <f>COUNTA($H$115:IJ115)</f>
        <v>64</v>
      </c>
      <c r="IK1" s="862">
        <f>COUNTA($H$115:IK115)</f>
        <v>64</v>
      </c>
      <c r="IL1" s="862">
        <f>COUNTA($H$115:IL115)</f>
        <v>64</v>
      </c>
      <c r="IM1" s="862">
        <f>COUNTA($H$115:IM115)</f>
        <v>64</v>
      </c>
      <c r="IN1" s="862">
        <f>COUNTA($H$115:IN115)</f>
        <v>64</v>
      </c>
      <c r="IO1" s="862">
        <f>COUNTA($H$115:IO115)</f>
        <v>64</v>
      </c>
      <c r="IP1" s="862">
        <f>COUNTA($H$115:IP115)</f>
        <v>64</v>
      </c>
      <c r="IQ1" s="862">
        <f>COUNTA($H$115:IQ115)</f>
        <v>64</v>
      </c>
      <c r="IR1" s="862">
        <f>COUNTA($H$115:IR115)</f>
        <v>64</v>
      </c>
      <c r="IS1" s="862">
        <f>COUNTA($H$115:IS115)</f>
        <v>64</v>
      </c>
      <c r="IT1" s="862">
        <f>COUNTA($H$115:IT115)</f>
        <v>64</v>
      </c>
      <c r="IU1" s="862">
        <f>COUNTA($H$115:IU115)</f>
        <v>64</v>
      </c>
      <c r="IV1" s="862">
        <f>COUNTA($H$115:IV115)</f>
        <v>64</v>
      </c>
      <c r="IW1" s="862">
        <f>COUNTA($H$115:IW115)</f>
        <v>64</v>
      </c>
      <c r="IX1" s="862">
        <f>COUNTA($H$115:IX115)</f>
        <v>64</v>
      </c>
      <c r="IY1" s="862">
        <f>COUNTA($H$115:IY115)</f>
        <v>64</v>
      </c>
      <c r="IZ1" s="862">
        <f>COUNTA($H$115:IZ115)</f>
        <v>64</v>
      </c>
      <c r="JA1" s="862">
        <f>COUNTA($H$115:JA115)</f>
        <v>64</v>
      </c>
      <c r="JB1" s="862">
        <f>COUNTA($H$115:JB115)</f>
        <v>64</v>
      </c>
      <c r="JC1" s="862">
        <f>COUNTA($H$115:JC115)</f>
        <v>64</v>
      </c>
      <c r="JD1" s="862">
        <f>COUNTA($H$115:JD115)</f>
        <v>64</v>
      </c>
      <c r="JE1" s="862">
        <f>COUNTA($H$115:JE115)</f>
        <v>64</v>
      </c>
      <c r="JF1" s="862">
        <f>COUNTA($H$115:JF115)</f>
        <v>64</v>
      </c>
      <c r="JG1" s="862">
        <f>COUNTA($H$115:JG115)</f>
        <v>64</v>
      </c>
      <c r="JH1" s="862">
        <f>COUNTA($H$115:JH115)</f>
        <v>64</v>
      </c>
      <c r="JI1" s="862">
        <f>COUNTA($H$115:JI115)</f>
        <v>64</v>
      </c>
      <c r="JJ1" s="862">
        <f>COUNTA($H$115:JJ115)</f>
        <v>64</v>
      </c>
      <c r="JK1" s="862">
        <f>COUNTA($H$115:JK115)</f>
        <v>64</v>
      </c>
      <c r="JL1" s="862">
        <f>COUNTA($H$115:JL115)</f>
        <v>64</v>
      </c>
      <c r="JM1" s="862">
        <f>COUNTA($H$115:JM115)</f>
        <v>64</v>
      </c>
      <c r="JN1" s="862">
        <f>COUNTA($H$115:JN115)</f>
        <v>64</v>
      </c>
      <c r="JO1" s="862">
        <f>COUNTA($H$115:JO115)</f>
        <v>64</v>
      </c>
      <c r="JP1" s="862">
        <f>COUNTA($H$115:JP115)</f>
        <v>64</v>
      </c>
      <c r="JQ1" s="862">
        <f>COUNTA($H$115:JQ115)</f>
        <v>64</v>
      </c>
      <c r="JR1" s="862">
        <f>COUNTA($H$115:JR115)</f>
        <v>64</v>
      </c>
      <c r="JS1" s="862">
        <f>COUNTA($H$115:JS115)</f>
        <v>64</v>
      </c>
      <c r="JT1" s="862">
        <f>COUNTA($H$115:JT115)</f>
        <v>64</v>
      </c>
      <c r="JU1" s="862">
        <f>COUNTA($H$115:JU115)</f>
        <v>64</v>
      </c>
      <c r="JV1" s="862">
        <f>COUNTA($H$115:JV115)</f>
        <v>64</v>
      </c>
      <c r="JW1" s="862">
        <f>COUNTA($H$115:JW115)</f>
        <v>64</v>
      </c>
      <c r="JX1" s="862">
        <f>COUNTA($H$115:JX115)</f>
        <v>64</v>
      </c>
      <c r="JY1" s="862">
        <f>COUNTA($H$115:JY115)</f>
        <v>64</v>
      </c>
      <c r="JZ1" s="862">
        <f>COUNTA($H$115:JZ115)</f>
        <v>65</v>
      </c>
      <c r="KA1" s="862">
        <f>COUNTA($H$115:KA115)</f>
        <v>65</v>
      </c>
      <c r="KB1" s="862">
        <f>COUNTA($H$115:KB115)</f>
        <v>66</v>
      </c>
      <c r="KC1" s="862">
        <f>COUNTA($H$115:KC115)</f>
        <v>66</v>
      </c>
      <c r="KD1" s="862">
        <f>COUNTA($H$115:KD115)</f>
        <v>66</v>
      </c>
      <c r="KE1" s="862">
        <f>COUNTA($H$115:KE115)</f>
        <v>66</v>
      </c>
      <c r="KF1" s="862">
        <f>COUNTA($H$115:KF115)</f>
        <v>66</v>
      </c>
      <c r="KG1" s="862">
        <f>COUNTA($H$115:KG115)</f>
        <v>66</v>
      </c>
      <c r="KH1" s="862">
        <f>COUNTA($H$115:KH115)</f>
        <v>66</v>
      </c>
      <c r="KI1" s="862">
        <f>COUNTA($H$115:KI115)</f>
        <v>66</v>
      </c>
      <c r="KJ1" s="862">
        <f>COUNTA($H$115:KJ115)</f>
        <v>66</v>
      </c>
      <c r="KK1" s="862">
        <f>COUNTA($H$115:KK115)</f>
        <v>66</v>
      </c>
      <c r="KL1" s="862">
        <f>COUNTA($H$115:KL115)</f>
        <v>66</v>
      </c>
      <c r="KM1" s="862">
        <f>COUNTA($H$115:KM115)</f>
        <v>66</v>
      </c>
      <c r="KN1" s="862">
        <f>COUNTA($H$115:KN115)</f>
        <v>66</v>
      </c>
      <c r="KO1" s="862">
        <f>COUNTA($H$115:KO115)</f>
        <v>66</v>
      </c>
      <c r="KP1" s="862">
        <f>COUNTA($H$115:KP115)</f>
        <v>66</v>
      </c>
      <c r="KQ1" s="862">
        <f>COUNTA($H$115:KQ115)</f>
        <v>66</v>
      </c>
      <c r="KR1" s="862">
        <f>COUNTA($H$115:KR115)</f>
        <v>66</v>
      </c>
      <c r="KS1" s="862">
        <f>COUNTA($H$115:KS115)</f>
        <v>66</v>
      </c>
      <c r="KT1" s="862">
        <f>COUNTA($H$115:KT115)</f>
        <v>66</v>
      </c>
      <c r="KU1" s="862">
        <f>COUNTA($H$115:KU115)</f>
        <v>67</v>
      </c>
      <c r="KV1" s="862">
        <f>COUNTA($H$115:KV115)</f>
        <v>67</v>
      </c>
      <c r="KW1" s="862">
        <f>COUNTA($H$115:KW115)</f>
        <v>67</v>
      </c>
      <c r="KX1" s="862">
        <f>COUNTA($H$115:KX115)</f>
        <v>67</v>
      </c>
      <c r="KY1" s="862">
        <f>COUNTA($H$115:KY115)</f>
        <v>68</v>
      </c>
      <c r="KZ1" s="862">
        <f>COUNTA($H$115:KZ115)</f>
        <v>68</v>
      </c>
      <c r="LA1" s="862">
        <f>COUNTA($H$115:LA115)</f>
        <v>68</v>
      </c>
      <c r="LB1" s="862">
        <f>COUNTA($H$115:LB115)</f>
        <v>68</v>
      </c>
      <c r="LC1" s="862">
        <f>COUNTA($H$115:LC115)</f>
        <v>68</v>
      </c>
      <c r="LD1" s="862">
        <f>COUNTA($H$115:LD115)</f>
        <v>68</v>
      </c>
      <c r="LE1" s="862">
        <f>COUNTA($H$115:LE115)</f>
        <v>69</v>
      </c>
      <c r="LF1" s="862">
        <f>COUNTA($H$115:LF115)</f>
        <v>69</v>
      </c>
      <c r="LG1" s="862">
        <f>COUNTA($H$115:LG115)</f>
        <v>69</v>
      </c>
      <c r="LH1" s="862">
        <f>COUNTA($H$115:LH115)</f>
        <v>69</v>
      </c>
      <c r="LI1" s="862">
        <f>COUNTA($H$115:LI115)</f>
        <v>69</v>
      </c>
      <c r="LJ1" s="862">
        <f>COUNTA($H$115:LJ115)</f>
        <v>69</v>
      </c>
      <c r="LK1" s="862">
        <f>COUNTA($H$115:LK115)</f>
        <v>70</v>
      </c>
      <c r="LL1" s="862">
        <f>COUNTA($H$115:LL115)</f>
        <v>70</v>
      </c>
      <c r="LM1" s="862">
        <f>COUNTA($H$115:LM115)</f>
        <v>70</v>
      </c>
      <c r="LN1" s="862">
        <f>COUNTA($H$115:LN115)</f>
        <v>70</v>
      </c>
      <c r="LO1" s="862">
        <f>COUNTA($H$115:LO115)</f>
        <v>70</v>
      </c>
      <c r="LP1" s="862">
        <f>COUNTA($H$115:LP115)</f>
        <v>70</v>
      </c>
      <c r="LQ1" s="862">
        <f>COUNTA($H$115:LQ115)</f>
        <v>71</v>
      </c>
      <c r="LR1" s="862">
        <f>COUNTA($H$115:LR115)</f>
        <v>71</v>
      </c>
      <c r="LS1" s="862">
        <f>COUNTA($H$115:LS115)</f>
        <v>71</v>
      </c>
      <c r="LT1" s="862">
        <f>COUNTA($H$115:LT115)</f>
        <v>71</v>
      </c>
      <c r="LU1" s="862">
        <f>COUNTA($H$115:LU115)</f>
        <v>71</v>
      </c>
      <c r="LV1" s="862">
        <f>COUNTA($H$115:LV115)</f>
        <v>71</v>
      </c>
      <c r="LW1" s="862">
        <f>COUNTA($H$115:LW115)</f>
        <v>72</v>
      </c>
      <c r="LX1" s="862">
        <f>COUNTA($H$115:LX115)</f>
        <v>72</v>
      </c>
      <c r="LY1" s="862">
        <f>COUNTA($H$115:LY115)</f>
        <v>72</v>
      </c>
      <c r="LZ1" s="862">
        <f>COUNTA($H$115:LZ115)</f>
        <v>72</v>
      </c>
      <c r="MA1" s="862">
        <f>COUNTA($H$115:MA115)</f>
        <v>72</v>
      </c>
      <c r="MB1" s="862">
        <f>COUNTA($H$115:MB115)</f>
        <v>72</v>
      </c>
      <c r="MC1" s="862">
        <f>COUNTA($H$115:MC115)</f>
        <v>73</v>
      </c>
      <c r="MD1" s="862">
        <f>COUNTA($H$115:MD115)</f>
        <v>73</v>
      </c>
      <c r="ME1" s="862">
        <f>COUNTA($H$115:ME115)</f>
        <v>73</v>
      </c>
      <c r="MF1" s="862">
        <f>COUNTA($H$115:MF115)</f>
        <v>73</v>
      </c>
      <c r="MG1" s="862">
        <f>COUNTA($H$115:MG115)</f>
        <v>73</v>
      </c>
      <c r="MH1" s="862">
        <f>COUNTA($H$115:MH115)</f>
        <v>73</v>
      </c>
      <c r="MI1" s="862">
        <f>COUNTA($H$115:MI115)</f>
        <v>74</v>
      </c>
      <c r="MJ1" s="862">
        <f>COUNTA($H$115:MJ115)</f>
        <v>74</v>
      </c>
      <c r="MK1" s="862">
        <f>COUNTA($H$115:MK115)</f>
        <v>74</v>
      </c>
      <c r="ML1" s="862">
        <f>COUNTA($H$115:ML115)</f>
        <v>74</v>
      </c>
      <c r="MM1" s="862">
        <f>COUNTA($H$115:MM115)</f>
        <v>74</v>
      </c>
      <c r="MN1" s="862">
        <f>COUNTA($H$115:MN115)</f>
        <v>75</v>
      </c>
      <c r="MO1" s="862">
        <f>COUNTA($H$115:MO115)</f>
        <v>75</v>
      </c>
      <c r="MP1" s="862">
        <f>COUNTA($H$115:MP115)</f>
        <v>75</v>
      </c>
      <c r="MQ1" s="862">
        <f>COUNTA($H$115:MQ115)</f>
        <v>75</v>
      </c>
      <c r="MR1" s="862">
        <f>COUNTA($H$115:MR115)</f>
        <v>75</v>
      </c>
      <c r="MS1" s="862">
        <f>COUNTA($H$115:MS115)</f>
        <v>75</v>
      </c>
      <c r="MT1" s="862">
        <f>COUNTA($H$115:MT115)</f>
        <v>76</v>
      </c>
      <c r="MU1" s="862">
        <f>COUNTA($H$115:MU115)</f>
        <v>76</v>
      </c>
      <c r="MV1" s="862">
        <f>COUNTA($H$115:MV115)</f>
        <v>76</v>
      </c>
      <c r="MW1" s="862">
        <f>COUNTA($H$115:MW115)</f>
        <v>76</v>
      </c>
      <c r="MX1" s="862">
        <f>COUNTA($H$115:MX115)</f>
        <v>76</v>
      </c>
      <c r="MY1" s="862">
        <f>COUNTA($H$115:MY115)</f>
        <v>76</v>
      </c>
      <c r="MZ1" s="862">
        <f>COUNTA($H$115:MZ115)</f>
        <v>77</v>
      </c>
      <c r="NA1" s="862">
        <f>COUNTA($H$115:NA115)</f>
        <v>77</v>
      </c>
      <c r="NB1" s="862">
        <f>COUNTA($H$115:NB115)</f>
        <v>78</v>
      </c>
      <c r="NC1" s="862">
        <f>COUNTA($H$115:NC115)</f>
        <v>78</v>
      </c>
      <c r="ND1" s="862">
        <f>COUNTA($H$115:ND115)</f>
        <v>78</v>
      </c>
      <c r="NE1" s="862">
        <f>COUNTA($H$115:NE115)</f>
        <v>78</v>
      </c>
      <c r="NF1" s="862">
        <f>COUNTA($H$115:NF115)</f>
        <v>79</v>
      </c>
      <c r="NG1" s="862">
        <f>COUNTA($H$115:NG115)</f>
        <v>79</v>
      </c>
      <c r="NH1" s="862">
        <f>COUNTA($H$115:NH115)</f>
        <v>79</v>
      </c>
      <c r="NI1" s="862">
        <f>COUNTA($H$115:NI115)</f>
        <v>79</v>
      </c>
      <c r="NJ1" s="862">
        <f>COUNTA($H$115:NJ115)</f>
        <v>80</v>
      </c>
      <c r="NK1" s="862">
        <f>COUNTA($H$115:NK115)</f>
        <v>80</v>
      </c>
      <c r="NL1" s="862">
        <f>COUNTA($H$115:NL115)</f>
        <v>80</v>
      </c>
      <c r="NM1" s="862">
        <f>COUNTA($H$115:NM115)</f>
        <v>80</v>
      </c>
      <c r="NN1" s="862">
        <f>COUNTA($H$115:NN115)</f>
        <v>81</v>
      </c>
      <c r="NO1" s="862">
        <f>COUNTA($H$115:NO115)</f>
        <v>81</v>
      </c>
      <c r="NP1" s="862">
        <f>COUNTA($H$115:NP115)</f>
        <v>81</v>
      </c>
      <c r="NQ1" s="3337">
        <v>185</v>
      </c>
      <c r="NR1" s="3338">
        <v>185</v>
      </c>
      <c r="NS1" s="3338"/>
      <c r="NT1" s="3337"/>
      <c r="NU1" s="3338"/>
      <c r="NV1" s="3338"/>
      <c r="NW1" s="3337"/>
      <c r="NX1" s="3338"/>
      <c r="NY1" s="3338"/>
      <c r="NZ1" s="3337"/>
      <c r="OA1" s="3338"/>
      <c r="OB1" s="3338"/>
      <c r="OC1" s="862">
        <f>COUNTA($H$115:OC115)</f>
        <v>89</v>
      </c>
      <c r="OD1" s="862">
        <f>COUNTA($H$115:OD115)</f>
        <v>90</v>
      </c>
      <c r="OE1" s="862">
        <f>COUNTA($H$115:OE115)</f>
        <v>90</v>
      </c>
      <c r="OF1" s="862">
        <f>COUNTA($H$115:OF115)</f>
        <v>90</v>
      </c>
      <c r="OG1" s="862">
        <f>COUNTA($H$115:OG115)</f>
        <v>91</v>
      </c>
      <c r="OH1" s="862">
        <f>COUNTA($H$115:OH115)</f>
        <v>91</v>
      </c>
      <c r="OI1" s="862">
        <f>COUNTA($H$115:OI115)</f>
        <v>92</v>
      </c>
      <c r="OJ1" s="862">
        <f>COUNTA($H$115:OJ115)</f>
        <v>92</v>
      </c>
      <c r="OK1" s="862">
        <f>COUNTA($H$115:OK115)</f>
        <v>93</v>
      </c>
      <c r="OL1" s="862">
        <f>COUNTA($H$115:OL115)</f>
        <v>93</v>
      </c>
      <c r="OM1" s="862">
        <f>COUNTA($H$115:OM115)</f>
        <v>93</v>
      </c>
      <c r="ON1" s="862">
        <f>COUNTA($H$115:ON115)</f>
        <v>94</v>
      </c>
      <c r="OO1" s="862">
        <f>COUNTA($H$115:OO115)</f>
        <v>94</v>
      </c>
      <c r="OP1" s="3724">
        <f>COUNTA($H$115:OP115)</f>
        <v>94</v>
      </c>
      <c r="OQ1" s="862">
        <f>COUNTA($H$115:OQ115)</f>
        <v>94</v>
      </c>
      <c r="OR1" s="862">
        <f>COUNTA($H$115:OR115)</f>
        <v>94</v>
      </c>
      <c r="OS1" s="862">
        <f>COUNTA($H$115:OS115)</f>
        <v>94</v>
      </c>
      <c r="OT1" s="862">
        <f>COUNTA($H$115:OT115)</f>
        <v>94</v>
      </c>
      <c r="OU1" s="862">
        <f>COUNTA($H$115:OU115)</f>
        <v>94</v>
      </c>
      <c r="OV1" s="862">
        <f>COUNTA($H$115:OV115)</f>
        <v>95</v>
      </c>
      <c r="OW1" s="862">
        <f>COUNTA($H$115:OW115)</f>
        <v>95</v>
      </c>
      <c r="OX1" s="862">
        <f>COUNTA($H$115:OX115)</f>
        <v>96</v>
      </c>
      <c r="OY1" s="862">
        <f>COUNTA($H$115:OY115)</f>
        <v>96</v>
      </c>
      <c r="OZ1" s="862">
        <f>COUNTA($H$115:OZ115)</f>
        <v>96</v>
      </c>
      <c r="PA1" s="862">
        <f>COUNTA($H$115:PA115)</f>
        <v>96</v>
      </c>
      <c r="PB1" s="862">
        <f>COUNTA($H$115:PB115)</f>
        <v>96</v>
      </c>
      <c r="PC1" s="862">
        <f>COUNTA($H$115:PC115)</f>
        <v>96</v>
      </c>
      <c r="PD1" s="862">
        <f>COUNTA($H$115:PD115)</f>
        <v>96</v>
      </c>
      <c r="PE1" s="862">
        <f>COUNTA($H$115:PE115)</f>
        <v>97</v>
      </c>
      <c r="PF1" s="862">
        <f>COUNTA($H$115:PF115)</f>
        <v>97</v>
      </c>
      <c r="PG1" s="862">
        <f>COUNTA($H$115:PG115)</f>
        <v>98</v>
      </c>
      <c r="PH1" s="862">
        <f>COUNTA($H$115:PH115)</f>
        <v>98</v>
      </c>
      <c r="PI1" s="862">
        <f>COUNTA($H$115:PI115)</f>
        <v>99</v>
      </c>
      <c r="PJ1" s="862">
        <f>COUNTA($H$115:PJ115)</f>
        <v>99</v>
      </c>
      <c r="PK1" s="862">
        <f>COUNTA($H$115:PK115)</f>
        <v>100</v>
      </c>
      <c r="PL1" s="862">
        <f>COUNTA($H$115:PL115)</f>
        <v>100</v>
      </c>
      <c r="PM1" s="862">
        <f>COUNTA($H$115:PM115)</f>
        <v>100</v>
      </c>
      <c r="PN1" s="862">
        <f>COUNTA($H$115:PN115)</f>
        <v>101</v>
      </c>
      <c r="PO1" s="862">
        <f>COUNTA($H$115:PO115)</f>
        <v>101</v>
      </c>
      <c r="PP1" s="862">
        <f>COUNTA($H$115:PP115)</f>
        <v>101</v>
      </c>
      <c r="PQ1" s="862">
        <f>COUNTA($H$115:PQ115)</f>
        <v>102</v>
      </c>
      <c r="PR1" s="862">
        <f>COUNTA($H$115:PR115)</f>
        <v>102</v>
      </c>
      <c r="PS1" s="862">
        <f>COUNTA($H$115:PS115)</f>
        <v>102</v>
      </c>
      <c r="PT1" s="862">
        <f>COUNTA($H$115:PT115)</f>
        <v>103</v>
      </c>
      <c r="PU1" s="862">
        <f>COUNTA($H$115:PU115)</f>
        <v>103</v>
      </c>
      <c r="PV1" s="862">
        <f>COUNTA($H$115:PV115)</f>
        <v>103</v>
      </c>
      <c r="PW1" s="862">
        <f>COUNTA($H$115:PW115)</f>
        <v>104</v>
      </c>
      <c r="PX1" s="862">
        <f>COUNTA($H$115:PX115)</f>
        <v>104</v>
      </c>
      <c r="PY1" s="862">
        <f>COUNTA($H$115:PY115)</f>
        <v>104</v>
      </c>
      <c r="PZ1" s="862">
        <f>COUNTA($H$115:PZ115)</f>
        <v>105</v>
      </c>
      <c r="QA1" s="862">
        <f>COUNTA($H$115:QA115)</f>
        <v>105</v>
      </c>
      <c r="QB1" s="862">
        <f>COUNTA($H$115:QB115)</f>
        <v>105</v>
      </c>
      <c r="QC1" s="862">
        <f>COUNTA($H$115:QC115)</f>
        <v>106</v>
      </c>
      <c r="QD1" s="862">
        <f>COUNTA($H$115:QD115)</f>
        <v>106</v>
      </c>
      <c r="QE1" s="862">
        <f>COUNTA($H$115:QE115)</f>
        <v>106</v>
      </c>
      <c r="QF1" s="862">
        <f>COUNTA($H$115:QF115)</f>
        <v>107</v>
      </c>
      <c r="QG1" s="862">
        <f>COUNTA($H$115:QG115)</f>
        <v>107</v>
      </c>
      <c r="QH1" s="862">
        <f>COUNTA($H$115:QH115)</f>
        <v>108</v>
      </c>
      <c r="QI1" s="862">
        <f>COUNTA($H$115:QI115)</f>
        <v>109</v>
      </c>
      <c r="QJ1" s="862">
        <f>COUNTA($H$115:QJ115)</f>
        <v>110</v>
      </c>
      <c r="QK1" s="862">
        <f>COUNTA($H$115:QK115)</f>
        <v>110</v>
      </c>
      <c r="QL1" s="862">
        <f>COUNTA($H$115:QL115)</f>
        <v>110</v>
      </c>
      <c r="QM1" s="862">
        <f>COUNTA($H$115:QM115)</f>
        <v>111</v>
      </c>
      <c r="QN1" s="862">
        <f>COUNTA($H$115:QN115)</f>
        <v>112</v>
      </c>
      <c r="QO1" s="862">
        <f>COUNTA($H$115:QO115)</f>
        <v>112</v>
      </c>
      <c r="QP1" s="862">
        <f>COUNTA($H$115:QP115)</f>
        <v>112</v>
      </c>
      <c r="QQ1" s="862">
        <f>COUNTA($H$115:QQ115)</f>
        <v>113</v>
      </c>
      <c r="QR1" s="862">
        <f>COUNTA($H$115:QR115)</f>
        <v>114</v>
      </c>
      <c r="QS1" s="862">
        <f>COUNTA($H$115:QS115)</f>
        <v>114</v>
      </c>
      <c r="QT1" s="862">
        <f>COUNTA($H$115:QT115)</f>
        <v>115</v>
      </c>
      <c r="QU1" s="862">
        <f>COUNTA($H$115:QU115)</f>
        <v>115</v>
      </c>
      <c r="QV1" s="862">
        <f>COUNTA($H$115:QV115)</f>
        <v>116</v>
      </c>
      <c r="QW1" s="862">
        <f>COUNTA($H$115:QW115)</f>
        <v>116</v>
      </c>
      <c r="QX1" s="862">
        <f>COUNTA($H$115:QX115)</f>
        <v>117</v>
      </c>
      <c r="QY1" s="862">
        <f>COUNTA($H$115:QY115)</f>
        <v>117</v>
      </c>
      <c r="QZ1" s="862">
        <f>COUNTA($H$115:QZ115)</f>
        <v>118</v>
      </c>
      <c r="RA1" s="862">
        <f>COUNTA($H$115:RA115)</f>
        <v>118</v>
      </c>
      <c r="RB1" s="862">
        <f>COUNTA($H$115:RB115)</f>
        <v>119</v>
      </c>
      <c r="RC1" s="862">
        <f>COUNTA($H$115:RC115)</f>
        <v>119</v>
      </c>
      <c r="RD1" s="862">
        <f>COUNTA($H$115:RD115)</f>
        <v>120</v>
      </c>
      <c r="RE1" s="862">
        <f>COUNTA($H$115:RE115)</f>
        <v>120</v>
      </c>
      <c r="RF1" s="862">
        <f>COUNTA($H$115:RF115)</f>
        <v>121</v>
      </c>
      <c r="RG1" s="862">
        <f>COUNTA($H$115:RG115)</f>
        <v>121</v>
      </c>
      <c r="RH1" s="862">
        <f>COUNTA($H$115:RH115)</f>
        <v>122</v>
      </c>
      <c r="RI1" s="862">
        <f>COUNTA($H$115:RI115)</f>
        <v>122</v>
      </c>
      <c r="RJ1" s="862">
        <f>COUNTA($H$115:RJ115)</f>
        <v>123</v>
      </c>
      <c r="RK1" s="862">
        <f>COUNTA($H$115:RK115)</f>
        <v>123</v>
      </c>
      <c r="RL1" s="862">
        <f>COUNTA($H$115:RL115)</f>
        <v>124</v>
      </c>
      <c r="RM1" s="862">
        <f>COUNTA($H$115:RM115)</f>
        <v>124</v>
      </c>
      <c r="RN1" s="862">
        <f>COUNTA($H$115:RN115)</f>
        <v>125</v>
      </c>
      <c r="RO1" s="862">
        <f>COUNTA($H$115:RO115)</f>
        <v>125</v>
      </c>
      <c r="RP1" s="862">
        <f>COUNTA($H$115:RP115)</f>
        <v>126</v>
      </c>
      <c r="RQ1" s="862">
        <f>COUNTA($H$115:RQ115)</f>
        <v>126</v>
      </c>
      <c r="RR1" s="862">
        <f>COUNTA($H$115:RR115)</f>
        <v>127</v>
      </c>
      <c r="RS1" s="862">
        <f>COUNTA($H$115:RS115)</f>
        <v>127</v>
      </c>
      <c r="RT1" s="862">
        <f>COUNTA($H$115:RT115)</f>
        <v>128</v>
      </c>
      <c r="RU1" s="862">
        <f>COUNTA($H$115:RU115)</f>
        <v>128</v>
      </c>
      <c r="RV1" s="862">
        <f>COUNTA($H$115:RV115)</f>
        <v>129</v>
      </c>
      <c r="RW1" s="862">
        <f>COUNTA($H$115:RW115)</f>
        <v>129</v>
      </c>
      <c r="RX1" s="862">
        <f>COUNTA($H$115:RX115)</f>
        <v>129</v>
      </c>
      <c r="RY1" s="862">
        <f>COUNTA($H$115:RY115)</f>
        <v>129</v>
      </c>
      <c r="RZ1" s="862">
        <f>COUNTA($H$115:RZ115)</f>
        <v>129</v>
      </c>
      <c r="SA1" s="862">
        <f>COUNTA($H$115:SA115)</f>
        <v>129</v>
      </c>
      <c r="SB1" s="862">
        <f>COUNTA($H$115:SB115)</f>
        <v>129</v>
      </c>
      <c r="SC1" s="862">
        <f>COUNTA($H$115:SC115)</f>
        <v>129</v>
      </c>
      <c r="SD1" s="862">
        <f>COUNTA($H$115:SD115)</f>
        <v>129</v>
      </c>
      <c r="SE1" s="862">
        <f>COUNTA($H$115:SE115)</f>
        <v>129</v>
      </c>
      <c r="SF1" s="862">
        <f>COUNTA($H$115:SF115)</f>
        <v>129</v>
      </c>
      <c r="SG1" s="862">
        <f>COUNTA($H$115:SG115)</f>
        <v>129</v>
      </c>
      <c r="SH1" s="862">
        <f>COUNTA($H$115:SH115)</f>
        <v>130</v>
      </c>
      <c r="SI1" s="862">
        <f>COUNTA($H$115:SI115)</f>
        <v>130</v>
      </c>
      <c r="SJ1" s="862">
        <f>COUNTA($H$115:SJ115)</f>
        <v>130</v>
      </c>
      <c r="SK1" s="862">
        <f>COUNTA($H$115:SK115)</f>
        <v>130</v>
      </c>
      <c r="SL1" s="862">
        <f>COUNTA($H$115:SL115)</f>
        <v>130</v>
      </c>
      <c r="SM1" s="862">
        <f>COUNTA($H$115:SM115)</f>
        <v>130</v>
      </c>
      <c r="SN1" s="862">
        <f>COUNTA($H$115:SN115)</f>
        <v>130</v>
      </c>
      <c r="SO1" s="862">
        <f>COUNTA($H$115:SO115)</f>
        <v>130</v>
      </c>
      <c r="SP1" s="862">
        <f>COUNTA($H$115:SP115)</f>
        <v>130</v>
      </c>
      <c r="SQ1" s="862">
        <f>COUNTA($H$115:SQ115)</f>
        <v>130</v>
      </c>
      <c r="SR1" s="862">
        <f>COUNTA($H$115:SR115)</f>
        <v>131</v>
      </c>
      <c r="SS1" s="862">
        <f>COUNTA($H$115:SS115)</f>
        <v>131</v>
      </c>
      <c r="ST1" s="862">
        <f>COUNTA($H$115:ST115)</f>
        <v>131</v>
      </c>
      <c r="SU1" s="862">
        <f>COUNTA($H$115:SU115)</f>
        <v>131</v>
      </c>
      <c r="SV1" s="862">
        <f>COUNTA($H$115:SV115)</f>
        <v>131</v>
      </c>
      <c r="SW1" s="862">
        <f>COUNTA($H$115:SW115)</f>
        <v>131</v>
      </c>
      <c r="SX1" s="862">
        <f>COUNTA($H$115:SX115)</f>
        <v>131</v>
      </c>
      <c r="SY1" s="862">
        <f>COUNTA($H$115:SY115)</f>
        <v>131</v>
      </c>
      <c r="SZ1" s="862">
        <f>COUNTA($H$115:SZ115)</f>
        <v>132</v>
      </c>
      <c r="TA1" s="862">
        <f>COUNTA($H$115:TA115)</f>
        <v>132</v>
      </c>
      <c r="TB1" s="862">
        <f>COUNTA($H$115:TB115)</f>
        <v>132</v>
      </c>
      <c r="TC1" s="862">
        <f>COUNTA($H$115:TC115)</f>
        <v>132</v>
      </c>
      <c r="TD1" s="862">
        <f>COUNTA($H$115:TD115)</f>
        <v>132</v>
      </c>
      <c r="TE1" s="862">
        <f>COUNTA($H$115:TE115)</f>
        <v>132</v>
      </c>
      <c r="TF1" s="862">
        <f>COUNTA($H$115:TF115)</f>
        <v>132</v>
      </c>
      <c r="TG1" s="862">
        <f>COUNTA($H$115:TG115)</f>
        <v>132</v>
      </c>
      <c r="TH1" s="862">
        <f>COUNTA($H$115:TH115)</f>
        <v>132</v>
      </c>
      <c r="TI1" s="862">
        <f>COUNTA($H$115:TI115)</f>
        <v>132</v>
      </c>
      <c r="TJ1" s="862">
        <f>COUNTA($H$115:TJ115)</f>
        <v>133</v>
      </c>
      <c r="TK1" s="862">
        <f>COUNTA($H$115:TK115)</f>
        <v>133</v>
      </c>
      <c r="TL1" s="862">
        <f>COUNTA($H$115:TL115)</f>
        <v>133</v>
      </c>
      <c r="TM1" s="862">
        <f>COUNTA($H$115:TM115)</f>
        <v>133</v>
      </c>
      <c r="TN1" s="862">
        <f>COUNTA($H$115:TN115)</f>
        <v>133</v>
      </c>
      <c r="TO1" s="862">
        <f>COUNTA($H$115:TO115)</f>
        <v>133</v>
      </c>
      <c r="TP1" s="862">
        <f>COUNTA($H$115:TP115)</f>
        <v>134</v>
      </c>
      <c r="TQ1" s="862">
        <f>COUNTA($H$115:TQ115)</f>
        <v>134</v>
      </c>
      <c r="TR1" s="862">
        <f>COUNTA($H$115:TR115)</f>
        <v>134</v>
      </c>
      <c r="TS1" s="862">
        <f>COUNTA($H$115:TS115)</f>
        <v>134</v>
      </c>
      <c r="TT1" s="862">
        <f>COUNTA($H$115:TT115)</f>
        <v>134</v>
      </c>
      <c r="TU1" s="862">
        <f>COUNTA($H$115:TU115)</f>
        <v>134</v>
      </c>
      <c r="TV1" s="862">
        <f>COUNTA($H$115:TV115)</f>
        <v>134</v>
      </c>
      <c r="TW1" s="862">
        <f>COUNTA($H$115:TW115)</f>
        <v>134</v>
      </c>
      <c r="TX1" s="862">
        <f>COUNTA($H$115:TX115)</f>
        <v>134</v>
      </c>
      <c r="TY1" s="862">
        <f>COUNTA($H$115:TY115)</f>
        <v>134</v>
      </c>
      <c r="TZ1" s="862">
        <f>COUNTA($H$115:TZ115)</f>
        <v>135</v>
      </c>
      <c r="UA1" s="862">
        <f>COUNTA($H$115:UA115)</f>
        <v>135</v>
      </c>
      <c r="UB1" s="862">
        <f>COUNTA($H$115:UB115)</f>
        <v>135</v>
      </c>
      <c r="UC1" s="862">
        <f>COUNTA($H$115:UC115)</f>
        <v>135</v>
      </c>
      <c r="UD1" s="862">
        <f>COUNTA($H$115:UD115)</f>
        <v>135</v>
      </c>
      <c r="UE1" s="862">
        <f>COUNTA($H$115:UE115)</f>
        <v>135</v>
      </c>
      <c r="UF1" s="862">
        <f>COUNTA($H$115:UF115)</f>
        <v>136</v>
      </c>
      <c r="UG1" s="862">
        <f>COUNTA($H$115:UG115)</f>
        <v>136</v>
      </c>
      <c r="UH1" s="862">
        <f>COUNTA($H$115:UH115)</f>
        <v>136</v>
      </c>
      <c r="UI1" s="862">
        <f>COUNTA($H$115:UI115)</f>
        <v>137</v>
      </c>
      <c r="UJ1" s="862">
        <f>COUNTA($H$115:UJ115)</f>
        <v>137</v>
      </c>
      <c r="UK1" s="862">
        <f>COUNTA($H$115:UK115)</f>
        <v>137</v>
      </c>
      <c r="UL1" s="862">
        <f>COUNTA($H$115:UL115)</f>
        <v>138</v>
      </c>
      <c r="UM1" s="862">
        <f>COUNTA($H$115:UM115)</f>
        <v>138</v>
      </c>
      <c r="UN1" s="862">
        <f>COUNTA($H$115:UN115)</f>
        <v>138</v>
      </c>
      <c r="UO1" s="862">
        <f>COUNTA($H$115:UO115)</f>
        <v>139</v>
      </c>
      <c r="UP1" s="862">
        <f>COUNTA($H$115:UP115)</f>
        <v>139</v>
      </c>
      <c r="UQ1" s="862">
        <f>COUNTA($H$115:UQ115)</f>
        <v>139</v>
      </c>
      <c r="UR1" s="862">
        <f>COUNTA($H$115:UR115)</f>
        <v>140</v>
      </c>
      <c r="US1" s="862">
        <f>COUNTA($H$115:US115)</f>
        <v>140</v>
      </c>
      <c r="UT1" s="862">
        <f>COUNTA($H$115:UT115)</f>
        <v>141</v>
      </c>
      <c r="UU1" s="862">
        <f>COUNTA($H$115:UU115)</f>
        <v>141</v>
      </c>
      <c r="UV1" s="862">
        <f>COUNTA($H$115:UV115)</f>
        <v>142</v>
      </c>
      <c r="UW1" s="862">
        <f>COUNTA($H$115:UW115)</f>
        <v>142</v>
      </c>
      <c r="UX1" s="862">
        <f>COUNTA($H$115:UX115)</f>
        <v>143</v>
      </c>
      <c r="UY1" s="862">
        <f>COUNTA($H$115:UY115)</f>
        <v>143</v>
      </c>
      <c r="UZ1" s="862">
        <f>COUNTA($H$115:UZ115)</f>
        <v>144</v>
      </c>
      <c r="VA1" s="862">
        <f>COUNTA($H$115:VA115)</f>
        <v>144</v>
      </c>
      <c r="VB1" s="862">
        <f>COUNTA($H$115:VB115)</f>
        <v>145</v>
      </c>
      <c r="VC1" s="862">
        <f>COUNTA($H$115:VC115)</f>
        <v>145</v>
      </c>
      <c r="VD1" s="862">
        <f>COUNTA($H$115:VD115)</f>
        <v>146</v>
      </c>
      <c r="VE1" s="862">
        <f>COUNTA($H$115:VE115)</f>
        <v>146</v>
      </c>
      <c r="VF1" s="862">
        <f>COUNTA($H$115:VF115)</f>
        <v>147</v>
      </c>
      <c r="VG1" s="862">
        <f>COUNTA($H$115:VG115)</f>
        <v>147</v>
      </c>
      <c r="VH1" s="862">
        <f>COUNTA($H$115:VH115)</f>
        <v>148</v>
      </c>
      <c r="VI1" s="862">
        <f>COUNTA($H$115:VI115)</f>
        <v>148</v>
      </c>
      <c r="VJ1" s="862">
        <f>COUNTA($H$115:VJ115)</f>
        <v>149</v>
      </c>
      <c r="VK1" s="862">
        <f>COUNTA($H$115:VK115)</f>
        <v>149</v>
      </c>
      <c r="VL1" s="862">
        <f>COUNTA($H$115:VL115)</f>
        <v>150</v>
      </c>
      <c r="VM1" s="862">
        <f>COUNTA($H$115:VM115)</f>
        <v>150</v>
      </c>
      <c r="VN1" s="862">
        <f>COUNTA($H$115:VN115)</f>
        <v>151</v>
      </c>
      <c r="VO1" s="862">
        <f>COUNTA($H$115:VO115)</f>
        <v>151</v>
      </c>
      <c r="VP1" s="862">
        <f>COUNTA($H$115:VP115)</f>
        <v>151</v>
      </c>
      <c r="VQ1" s="862">
        <f>COUNTA($H$115:VQ115)</f>
        <v>152</v>
      </c>
      <c r="VR1" s="862">
        <f>COUNTA($H$115:VR115)</f>
        <v>152</v>
      </c>
      <c r="VS1" s="862">
        <f>COUNTA($H$115:VS115)</f>
        <v>152</v>
      </c>
      <c r="VT1" s="862">
        <f>COUNTA($H$115:VT115)</f>
        <v>153</v>
      </c>
      <c r="VU1" s="862">
        <f>COUNTA($H$115:VU115)</f>
        <v>153</v>
      </c>
      <c r="VV1" s="862">
        <f>COUNTA($H$115:VV115)</f>
        <v>153</v>
      </c>
      <c r="VW1" s="862">
        <f>COUNTA($H$115:VW115)</f>
        <v>154</v>
      </c>
      <c r="VX1" s="862">
        <f>COUNTA($H$115:VX115)</f>
        <v>154</v>
      </c>
      <c r="VY1" s="862">
        <f>COUNTA($H$115:VY115)</f>
        <v>154</v>
      </c>
      <c r="VZ1" s="862">
        <f>COUNTA($H$115:VZ115)</f>
        <v>155</v>
      </c>
      <c r="WA1" s="862">
        <f>COUNTA($H$115:WA115)</f>
        <v>155</v>
      </c>
      <c r="WB1" s="862">
        <f>COUNTA($H$115:WB115)</f>
        <v>155</v>
      </c>
      <c r="WC1" s="862">
        <f>COUNTA($H$115:WC115)</f>
        <v>156</v>
      </c>
      <c r="WD1" s="862">
        <f>COUNTA($H$115:WD115)</f>
        <v>156</v>
      </c>
      <c r="WE1" s="862">
        <f>COUNTA($H$115:WE115)</f>
        <v>156</v>
      </c>
      <c r="WF1" s="862">
        <f>COUNTA($H$115:WF115)</f>
        <v>157</v>
      </c>
      <c r="WG1" s="862">
        <f>COUNTA($H$115:WG115)</f>
        <v>157</v>
      </c>
      <c r="WH1" s="862">
        <f>COUNTA($H$115:WH115)</f>
        <v>158</v>
      </c>
      <c r="WI1" s="862">
        <f>COUNTA($H$115:WI115)</f>
        <v>158</v>
      </c>
      <c r="WJ1" s="862">
        <f>COUNTA($H$115:WJ115)</f>
        <v>159</v>
      </c>
      <c r="WK1" s="862">
        <f>COUNTA($H$115:WK115)</f>
        <v>159</v>
      </c>
      <c r="WL1" s="862">
        <f>COUNTA($H$115:WL115)</f>
        <v>160</v>
      </c>
      <c r="WM1" s="862">
        <f>COUNTA($H$115:WM115)</f>
        <v>160</v>
      </c>
      <c r="WN1" s="862">
        <f>COUNTA($H$115:WN115)</f>
        <v>161</v>
      </c>
      <c r="WO1" s="862">
        <f>COUNTA($H$115:WO115)</f>
        <v>161</v>
      </c>
      <c r="WP1" s="862">
        <f>COUNTA($H$115:WP115)</f>
        <v>162</v>
      </c>
      <c r="WQ1" s="862">
        <f>COUNTA($H$115:WQ115)</f>
        <v>162</v>
      </c>
      <c r="WR1" s="862">
        <f>COUNTA($H$115:WR115)</f>
        <v>163</v>
      </c>
      <c r="WS1" s="862">
        <f>COUNTA($H$115:WS115)</f>
        <v>163</v>
      </c>
      <c r="WT1" s="862">
        <f>COUNTA($H$115:WT115)</f>
        <v>164</v>
      </c>
      <c r="WU1" s="862">
        <f>COUNTA($H$115:WU115)</f>
        <v>164</v>
      </c>
      <c r="WV1" s="862">
        <f>COUNTA($H$115:WV115)</f>
        <v>165</v>
      </c>
      <c r="WW1" s="862">
        <f>COUNTA($H$115:WW115)</f>
        <v>165</v>
      </c>
      <c r="WX1" s="862">
        <f>COUNTA($H$115:WX115)</f>
        <v>166</v>
      </c>
      <c r="WY1" s="862">
        <f>COUNTA($H$115:WY115)</f>
        <v>166</v>
      </c>
      <c r="WZ1" s="862">
        <f>COUNTA($H$115:WZ115)</f>
        <v>167</v>
      </c>
      <c r="XA1" s="862">
        <f>COUNTA($H$115:XA115)</f>
        <v>167</v>
      </c>
      <c r="XB1" s="862">
        <f>COUNTA($H$115:XB115)</f>
        <v>168</v>
      </c>
      <c r="XC1" s="862">
        <f>COUNTA($H$115:XC115)</f>
        <v>168</v>
      </c>
      <c r="XD1" s="862">
        <f>COUNTA($H$115:XD115)</f>
        <v>169</v>
      </c>
      <c r="XE1" s="862">
        <f>COUNTA($H$115:XE115)</f>
        <v>169</v>
      </c>
      <c r="XF1" s="862">
        <f>COUNTA($H$115:XF115)</f>
        <v>170</v>
      </c>
      <c r="XG1" s="862">
        <f>COUNTA($H$115:XG115)</f>
        <v>170</v>
      </c>
      <c r="XH1" s="862">
        <f>COUNTA($H$115:XH115)</f>
        <v>171</v>
      </c>
      <c r="XI1" s="862">
        <f>COUNTA($H$115:XI115)</f>
        <v>171</v>
      </c>
      <c r="XJ1" s="862">
        <f>COUNTA($H$115:XJ115)</f>
        <v>172</v>
      </c>
      <c r="XK1" s="862">
        <f>COUNTA($H$115:XK115)</f>
        <v>172</v>
      </c>
      <c r="XL1" s="862">
        <f>COUNTA($H$115:XL115)</f>
        <v>173</v>
      </c>
      <c r="XM1" s="862">
        <f>COUNTA($H$115:XM115)</f>
        <v>173</v>
      </c>
      <c r="XN1" s="862">
        <f>COUNTA($H$115:XN115)</f>
        <v>173</v>
      </c>
      <c r="XO1" s="862">
        <f>COUNTA($H$115:XO115)</f>
        <v>173</v>
      </c>
      <c r="XP1" s="862">
        <f>COUNTA($H$115:XP115)</f>
        <v>173</v>
      </c>
      <c r="XQ1" s="862">
        <f>COUNTA($H$115:XQ115)</f>
        <v>173</v>
      </c>
      <c r="XR1" s="862">
        <f>COUNTA($H$115:XR115)</f>
        <v>173</v>
      </c>
      <c r="XS1" s="862">
        <f>COUNTA($H$115:XS115)</f>
        <v>173</v>
      </c>
      <c r="XT1" s="862">
        <f>COUNTA($H$115:XT115)</f>
        <v>173</v>
      </c>
      <c r="XU1" s="862">
        <f>COUNTA($H$115:XU115)</f>
        <v>173</v>
      </c>
      <c r="XV1" s="862">
        <f>COUNTA($H$115:XV115)</f>
        <v>173</v>
      </c>
      <c r="XW1" s="862">
        <f>COUNTA($H$115:XW115)</f>
        <v>173</v>
      </c>
      <c r="XX1" s="862">
        <f>COUNTA($H$115:XX115)</f>
        <v>173</v>
      </c>
      <c r="XY1" s="862">
        <f>COUNTA($H$115:XY115)</f>
        <v>174</v>
      </c>
      <c r="XZ1" s="862">
        <f>COUNTA($H$115:XZ115)</f>
        <v>174</v>
      </c>
      <c r="YA1" s="862">
        <f>COUNTA($H$115:YA115)</f>
        <v>174</v>
      </c>
      <c r="YB1" s="862">
        <f>COUNTA($H$115:YB115)</f>
        <v>175</v>
      </c>
      <c r="YC1" s="862">
        <f>COUNTA($H$115:YC115)</f>
        <v>175</v>
      </c>
      <c r="YD1" s="862">
        <f>COUNTA($H$115:YD115)</f>
        <v>175</v>
      </c>
      <c r="YE1" s="862">
        <f>COUNTA($H$115:YE115)</f>
        <v>176</v>
      </c>
      <c r="YF1" s="862">
        <f>COUNTA($H$115:YF115)</f>
        <v>176</v>
      </c>
      <c r="YG1" s="862">
        <f>COUNTA($H$115:YG115)</f>
        <v>176</v>
      </c>
      <c r="YH1" s="862">
        <f>COUNTA($H$115:YH115)</f>
        <v>177</v>
      </c>
      <c r="YI1" s="862">
        <f>COUNTA($H$115:YI115)</f>
        <v>177</v>
      </c>
      <c r="YJ1" s="862">
        <f>COUNTA($H$115:YJ115)</f>
        <v>177</v>
      </c>
      <c r="YK1" s="862">
        <f>COUNTA($H$115:YK115)</f>
        <v>178</v>
      </c>
      <c r="YL1" s="862">
        <f>COUNTA($H$115:YL115)</f>
        <v>178</v>
      </c>
      <c r="YM1" s="862">
        <f>COUNTA($H$115:YM115)</f>
        <v>178</v>
      </c>
      <c r="YN1" s="862">
        <f>COUNTA($H$115:YN115)</f>
        <v>179</v>
      </c>
      <c r="YO1" s="862">
        <f>COUNTA($H$115:YO115)</f>
        <v>179</v>
      </c>
      <c r="YP1" s="862">
        <f>COUNTA($H$115:YP115)</f>
        <v>179</v>
      </c>
      <c r="YQ1" s="862">
        <f>COUNTA($H$115:YQ115)</f>
        <v>179</v>
      </c>
      <c r="YR1" s="862">
        <f>COUNTA($H$115:YR115)</f>
        <v>179</v>
      </c>
      <c r="YS1" s="862">
        <f>COUNTA($H$115:YS115)</f>
        <v>179</v>
      </c>
      <c r="YT1" s="862">
        <f>COUNTA($H$115:YT115)</f>
        <v>179</v>
      </c>
      <c r="YU1" s="862">
        <f>COUNTA($H$115:YU115)</f>
        <v>179</v>
      </c>
      <c r="YV1" s="862">
        <f>COUNTA($H$115:YV115)</f>
        <v>179</v>
      </c>
      <c r="YW1" s="862">
        <f>COUNTA($H$115:YW115)</f>
        <v>179</v>
      </c>
      <c r="YX1" s="862">
        <f>COUNTA($H$115:YX115)</f>
        <v>179</v>
      </c>
      <c r="YY1" s="862">
        <f>COUNTA($H$115:YY115)</f>
        <v>179</v>
      </c>
      <c r="YZ1" s="862">
        <f>COUNTA($H$115:YZ115)</f>
        <v>179</v>
      </c>
      <c r="ZA1" s="862">
        <f>COUNTA($H$115:ZA115)</f>
        <v>179</v>
      </c>
      <c r="ZB1" s="862">
        <f>COUNTA($H$115:ZB115)</f>
        <v>179</v>
      </c>
      <c r="ZC1" s="862">
        <f>COUNTA($H$115:ZC115)</f>
        <v>179</v>
      </c>
      <c r="ZD1" s="862">
        <f>COUNTA($H$115:ZD115)</f>
        <v>179</v>
      </c>
      <c r="ZE1" s="862">
        <f>COUNTA($H$115:ZE115)</f>
        <v>179</v>
      </c>
      <c r="ZF1" s="862">
        <f>COUNTA($H$115:ZF115)</f>
        <v>179</v>
      </c>
      <c r="ZG1" s="862">
        <f>COUNTA($H$115:ZG115)</f>
        <v>179</v>
      </c>
      <c r="ZH1" s="862">
        <f>COUNTA($H$115:ZH115)</f>
        <v>179</v>
      </c>
      <c r="ZI1" s="862">
        <f>COUNTA($H$115:ZI115)</f>
        <v>179</v>
      </c>
      <c r="ZJ1" s="862">
        <f>COUNTA($H$115:ZJ115)</f>
        <v>179</v>
      </c>
      <c r="ZK1" s="862">
        <f>COUNTA($H$115:ZK115)</f>
        <v>179</v>
      </c>
      <c r="ZL1" s="862">
        <f>COUNTA($H$115:ZL115)</f>
        <v>179</v>
      </c>
      <c r="ZM1" s="862">
        <f>COUNTA($H$115:ZM115)</f>
        <v>179</v>
      </c>
      <c r="ZN1" s="862">
        <f>COUNTA($H$115:ZN115)</f>
        <v>179</v>
      </c>
      <c r="ZO1" s="862">
        <f>COUNTA($H$115:ZO115)</f>
        <v>179</v>
      </c>
      <c r="ZP1" s="862">
        <f>COUNTA($H$115:ZP115)</f>
        <v>179</v>
      </c>
      <c r="ZQ1" s="862">
        <f>COUNTA($H$115:ZQ115)</f>
        <v>179</v>
      </c>
      <c r="ZR1" s="862">
        <f>COUNTA($H$115:ZR115)</f>
        <v>179</v>
      </c>
      <c r="ZS1" s="862">
        <f>COUNTA($H$115:ZS115)</f>
        <v>179</v>
      </c>
      <c r="ZT1" s="862">
        <f>COUNTA($H$115:ZT115)</f>
        <v>179</v>
      </c>
      <c r="ZU1" s="862">
        <f>COUNTA($H$115:ZU115)</f>
        <v>179</v>
      </c>
      <c r="ZV1" s="862">
        <f>COUNTA($H$115:ZV115)</f>
        <v>179</v>
      </c>
      <c r="ZW1" s="862">
        <f>COUNTA($H$115:ZW115)</f>
        <v>179</v>
      </c>
      <c r="ZX1" s="862">
        <f>COUNTA($H$115:ZX115)</f>
        <v>179</v>
      </c>
      <c r="ZY1" s="862">
        <f>COUNTA($H$115:ZY115)</f>
        <v>179</v>
      </c>
      <c r="ZZ1" s="862">
        <f>COUNTA($H$115:ZZ115)</f>
        <v>180</v>
      </c>
      <c r="AAA1" s="862">
        <f>COUNTA($H$115:AAA115)</f>
        <v>180</v>
      </c>
      <c r="AAB1" s="862">
        <f>COUNTA($H$115:AAB115)</f>
        <v>180</v>
      </c>
      <c r="AAC1" s="862">
        <f>COUNTA($H$115:AAC115)</f>
        <v>180</v>
      </c>
      <c r="AAD1" s="862">
        <f>COUNTA($H$115:AAD115)</f>
        <v>180</v>
      </c>
      <c r="AAE1" s="862">
        <f>COUNTA($H$115:AAE115)</f>
        <v>180</v>
      </c>
      <c r="AAF1" s="862">
        <f>COUNTA($H$115:AAF115)</f>
        <v>180</v>
      </c>
      <c r="AAG1" s="862">
        <f>COUNTA($H$115:AAG115)</f>
        <v>180</v>
      </c>
      <c r="AAH1" s="862">
        <f>COUNTA($H$115:AAH115)</f>
        <v>180</v>
      </c>
      <c r="AAI1" s="862">
        <f>COUNTA($H$115:AAI115)</f>
        <v>180</v>
      </c>
      <c r="AAJ1" s="862">
        <f>COUNTA($H$115:AAJ115)</f>
        <v>180</v>
      </c>
      <c r="AAK1" s="862">
        <f>COUNTA($H$115:AAK115)</f>
        <v>180</v>
      </c>
      <c r="AAL1" s="862">
        <f>COUNTA($H$115:AAL115)</f>
        <v>180</v>
      </c>
      <c r="AAM1" s="862">
        <f>COUNTA($H$115:AAM115)</f>
        <v>180</v>
      </c>
      <c r="AAN1" s="862">
        <f>COUNTA($H$115:AAN115)</f>
        <v>181</v>
      </c>
      <c r="AAO1" s="862">
        <f>COUNTA($H$115:AAO115)</f>
        <v>181</v>
      </c>
      <c r="AAP1" s="862">
        <f>COUNTA($H$115:AAP115)</f>
        <v>182</v>
      </c>
      <c r="AAQ1" s="862">
        <f>COUNTA($H$115:AAQ115)</f>
        <v>182</v>
      </c>
      <c r="AAR1" s="862">
        <f>COUNTA($H$115:AAR115)</f>
        <v>183</v>
      </c>
      <c r="AAS1" s="862">
        <f>COUNTA($H$115:AAS115)</f>
        <v>183</v>
      </c>
      <c r="AAT1" s="862">
        <f>COUNTA($H$115:AAT115)</f>
        <v>184</v>
      </c>
      <c r="AAU1" s="862">
        <f>COUNTA($H$115:AAU115)</f>
        <v>184</v>
      </c>
      <c r="AAV1" s="862">
        <f>COUNTA($H$115:AAV115)</f>
        <v>185</v>
      </c>
      <c r="AAW1" s="862">
        <f>COUNTA($H$115:AAW115)</f>
        <v>185</v>
      </c>
      <c r="AAX1" s="862">
        <f>COUNTA($H$115:AAX115)</f>
        <v>186</v>
      </c>
      <c r="AAY1" s="862">
        <f>COUNTA($H$115:AAY115)</f>
        <v>186</v>
      </c>
      <c r="AAZ1" s="862">
        <f>COUNTA($H$115:AAZ115)</f>
        <v>186</v>
      </c>
      <c r="ABA1" s="862">
        <f>COUNTA($H$115:ABA115)</f>
        <v>186</v>
      </c>
      <c r="ABB1" s="862">
        <f>COUNTA($H$115:ABB115)</f>
        <v>186</v>
      </c>
      <c r="ABC1" s="862">
        <f>COUNTA($H$115:ABC115)</f>
        <v>187</v>
      </c>
      <c r="ABD1" s="862">
        <f>COUNTA($H$115:ABD115)</f>
        <v>187</v>
      </c>
      <c r="ABE1" s="862">
        <f>COUNTA($H$115:ABE115)</f>
        <v>188</v>
      </c>
      <c r="ABF1" s="862">
        <f>COUNTA($H$115:ABF115)</f>
        <v>188</v>
      </c>
      <c r="ABG1" s="862">
        <f>COUNTA($H$115:ABG115)</f>
        <v>189</v>
      </c>
      <c r="ABH1" s="862">
        <f>COUNTA($H$115:ABH115)</f>
        <v>189</v>
      </c>
      <c r="ABI1" s="862">
        <f>COUNTA($H$115:ABI115)</f>
        <v>189</v>
      </c>
      <c r="ABJ1" s="862">
        <f>COUNTA($H$115:ABJ115)</f>
        <v>190</v>
      </c>
      <c r="ABK1" s="862">
        <f>COUNTA($H$115:ABK115)</f>
        <v>190</v>
      </c>
      <c r="ABL1" s="862">
        <f>COUNTA($H$115:ABL115)</f>
        <v>190</v>
      </c>
      <c r="ABM1" s="862">
        <f>COUNTA($H$115:ABM115)</f>
        <v>190</v>
      </c>
      <c r="ABN1" s="862">
        <f>COUNTA($H$115:ABN115)</f>
        <v>190</v>
      </c>
      <c r="ABO1" s="862">
        <f>COUNTA($H$115:ABO115)</f>
        <v>190</v>
      </c>
      <c r="ABP1" s="862">
        <f>COUNTA($H$115:ABP115)</f>
        <v>191</v>
      </c>
      <c r="ABQ1" s="862">
        <f>COUNTA($H$115:ABQ115)</f>
        <v>191</v>
      </c>
      <c r="ABR1" s="862">
        <f>COUNTA($H$115:ABR115)</f>
        <v>191</v>
      </c>
      <c r="ABS1" s="862">
        <f>COUNTA($H$115:ABS115)</f>
        <v>191</v>
      </c>
      <c r="ABT1" s="862">
        <f>COUNTA($H$115:ABT115)</f>
        <v>191</v>
      </c>
      <c r="ABU1" s="862">
        <f>COUNTA($H$115:ABU115)</f>
        <v>191</v>
      </c>
      <c r="ABV1" s="862">
        <f>COUNTA($H$115:ABV115)</f>
        <v>191</v>
      </c>
      <c r="ABW1" s="862">
        <f>COUNTA($H$115:ABW115)</f>
        <v>191</v>
      </c>
      <c r="ABX1" s="862">
        <f>COUNTA($H$115:ABX115)</f>
        <v>191</v>
      </c>
      <c r="ABY1" s="862">
        <f>COUNTA($H$115:ABY115)</f>
        <v>191</v>
      </c>
      <c r="ABZ1" s="862">
        <f>COUNTA($H$115:ABZ115)</f>
        <v>192</v>
      </c>
      <c r="ACA1" s="862">
        <f>COUNTA($H$115:ACA115)</f>
        <v>192</v>
      </c>
      <c r="ACB1" s="862">
        <f>COUNTA($H$115:ACB115)</f>
        <v>192</v>
      </c>
      <c r="ACC1" s="862">
        <f>COUNTA($H$115:ACC115)</f>
        <v>192</v>
      </c>
      <c r="ACD1" s="862">
        <f>COUNTA($H$115:ACD115)</f>
        <v>192</v>
      </c>
      <c r="ACE1" s="862">
        <f>COUNTA($H$115:ACE115)</f>
        <v>192</v>
      </c>
      <c r="ACF1" s="862">
        <f>COUNTA($H$115:ACF115)</f>
        <v>192</v>
      </c>
      <c r="ACG1" s="862">
        <f>COUNTA($H$115:ACG115)</f>
        <v>192</v>
      </c>
      <c r="ACH1" s="862">
        <f>COUNTA($H$115:ACH115)</f>
        <v>192</v>
      </c>
      <c r="ACI1" s="862">
        <f>COUNTA($H$115:ACI115)</f>
        <v>192</v>
      </c>
      <c r="ACJ1" s="862">
        <f>COUNTA($H$115:ACJ115)</f>
        <v>193</v>
      </c>
      <c r="ACK1" s="862">
        <f>COUNTA($H$115:ACK115)</f>
        <v>193</v>
      </c>
      <c r="ACL1" s="862">
        <f>COUNTA($H$115:ACL115)</f>
        <v>193</v>
      </c>
      <c r="ACM1" s="862">
        <f>COUNTA($H$115:ACM115)</f>
        <v>193</v>
      </c>
      <c r="ACN1" s="862">
        <f>COUNTA($H$115:ACN115)</f>
        <v>194</v>
      </c>
      <c r="ACO1" s="862">
        <f>COUNTA($H$115:ACO115)</f>
        <v>194</v>
      </c>
      <c r="ACP1" s="862">
        <f>COUNTA($H$115:ACP115)</f>
        <v>195</v>
      </c>
      <c r="ACQ1" s="862">
        <f>COUNTA($H$115:ACQ115)</f>
        <v>195</v>
      </c>
      <c r="ACR1" s="862">
        <f>COUNTA($H$115:ACR115)</f>
        <v>196</v>
      </c>
      <c r="ACS1" s="862">
        <f>COUNTA($H$115:ACS115)</f>
        <v>196</v>
      </c>
      <c r="ACT1" s="862">
        <f>COUNTA($H$115:ACT115)</f>
        <v>196</v>
      </c>
      <c r="ACU1" s="862">
        <f>COUNTA($H$115:ACU115)</f>
        <v>196</v>
      </c>
      <c r="ACV1" s="862">
        <f>COUNTA($H$115:ACV115)</f>
        <v>196</v>
      </c>
      <c r="ACW1" s="862">
        <f>COUNTA($H$115:ACW115)</f>
        <v>196</v>
      </c>
      <c r="ACX1" s="862">
        <f>COUNTA($H$115:ACX115)</f>
        <v>196</v>
      </c>
      <c r="ACY1" s="862">
        <f>COUNTA($H$115:ACY115)</f>
        <v>196</v>
      </c>
      <c r="ACZ1" s="862">
        <f>COUNTA($H$115:ACZ115)</f>
        <v>196</v>
      </c>
      <c r="ADA1" s="862">
        <f>COUNTA($H$115:ADA115)</f>
        <v>196</v>
      </c>
      <c r="ADB1" s="862">
        <f>COUNTA($H$115:ADB115)</f>
        <v>197</v>
      </c>
      <c r="ADC1" s="862">
        <f>COUNTA($H$115:ADC115)</f>
        <v>197</v>
      </c>
      <c r="ADD1" s="862">
        <f>COUNTA($H$115:ADD115)</f>
        <v>197</v>
      </c>
      <c r="ADE1" s="862">
        <f>COUNTA($H$115:ADE115)</f>
        <v>197</v>
      </c>
      <c r="ADF1" s="862">
        <f>COUNTA($H$115:ADF115)</f>
        <v>197</v>
      </c>
      <c r="ADG1" s="862">
        <f>COUNTA($H$115:ADG115)</f>
        <v>197</v>
      </c>
      <c r="ADH1" s="862">
        <f>COUNTA($H$115:ADH115)</f>
        <v>197</v>
      </c>
      <c r="ADI1" s="862">
        <f>COUNTA($H$115:ADI115)</f>
        <v>197</v>
      </c>
      <c r="ADJ1" s="862">
        <f>COUNTA($H$115:ADJ115)</f>
        <v>197</v>
      </c>
      <c r="ADK1" s="862">
        <f>COUNTA($H$115:ADK115)</f>
        <v>197</v>
      </c>
      <c r="ADL1" s="862">
        <f>COUNTA($H$115:ADL115)</f>
        <v>198</v>
      </c>
      <c r="ADM1" s="862">
        <f>COUNTA($H$115:ADM115)</f>
        <v>198</v>
      </c>
      <c r="ADN1" s="862">
        <f>COUNTA($H$115:ADN115)</f>
        <v>198</v>
      </c>
      <c r="ADO1" s="862">
        <f>COUNTA($H$115:ADO115)</f>
        <v>198</v>
      </c>
      <c r="ADP1" s="862">
        <f>COUNTA($H$115:ADP115)</f>
        <v>198</v>
      </c>
      <c r="ADQ1" s="862">
        <f>COUNTA($H$115:ADQ115)</f>
        <v>198</v>
      </c>
      <c r="ADR1" s="862">
        <f>COUNTA($H$115:ADR115)</f>
        <v>198</v>
      </c>
      <c r="ADS1" s="862">
        <f>COUNTA($H$115:ADS115)</f>
        <v>199</v>
      </c>
      <c r="ADT1" s="862">
        <f>COUNTA($H$115:ADT115)</f>
        <v>199</v>
      </c>
      <c r="ADU1" s="862">
        <f>COUNTA($H$115:ADU115)</f>
        <v>199</v>
      </c>
      <c r="ADV1" s="862">
        <f>COUNTA($H$115:ADV115)</f>
        <v>199</v>
      </c>
      <c r="ADW1" s="862">
        <f>COUNTA($H$115:ADW115)</f>
        <v>199</v>
      </c>
      <c r="ADX1" s="862">
        <f>COUNTA($H$115:ADX115)</f>
        <v>199</v>
      </c>
      <c r="ADY1" s="862">
        <f>COUNTA($H$115:ADY115)</f>
        <v>199</v>
      </c>
      <c r="ADZ1" s="862">
        <f>COUNTA($H$115:ADZ115)</f>
        <v>200</v>
      </c>
      <c r="AEA1" s="862">
        <f>COUNTA($H$115:AEA115)</f>
        <v>200</v>
      </c>
      <c r="AEB1" s="862">
        <f>COUNTA($H$115:AEB115)</f>
        <v>200</v>
      </c>
      <c r="AEC1" s="862">
        <f>COUNTA($H$115:AEC115)</f>
        <v>200</v>
      </c>
      <c r="AED1" s="862">
        <f>COUNTA($H$115:AED115)</f>
        <v>200</v>
      </c>
      <c r="AEE1" s="862">
        <f>COUNTA($H$115:AEE115)</f>
        <v>200</v>
      </c>
      <c r="AEF1" s="862">
        <f>COUNTA($H$115:AEF115)</f>
        <v>200</v>
      </c>
      <c r="AEG1" s="862">
        <f>COUNTA($H$115:AEG115)</f>
        <v>201</v>
      </c>
      <c r="AEH1" s="862">
        <f>COUNTA($H$115:AEH115)</f>
        <v>201</v>
      </c>
      <c r="AEI1" s="862">
        <f>COUNTA($H$115:AEI115)</f>
        <v>201</v>
      </c>
      <c r="AEJ1" s="862">
        <f>COUNTA($H$115:AEJ115)</f>
        <v>201</v>
      </c>
      <c r="AEK1" s="862">
        <f>COUNTA($H$115:AEK115)</f>
        <v>201</v>
      </c>
      <c r="AEL1" s="862">
        <f>COUNTA($H$115:AEL115)</f>
        <v>201</v>
      </c>
      <c r="AEM1" s="862">
        <f>COUNTA($H$115:AEM115)</f>
        <v>201</v>
      </c>
      <c r="AEN1" s="862">
        <f>COUNTA($H$115:AEN115)</f>
        <v>201</v>
      </c>
      <c r="AEO1" s="862">
        <f>COUNTA($H$115:AEO115)</f>
        <v>201</v>
      </c>
      <c r="AEP1" s="862">
        <f>COUNTA($H$115:AEP115)</f>
        <v>202</v>
      </c>
      <c r="AEQ1" s="862">
        <f>COUNTA($H$115:AEQ115)</f>
        <v>202</v>
      </c>
      <c r="AER1" s="862">
        <f>COUNTA($H$115:AER115)</f>
        <v>202</v>
      </c>
      <c r="AES1" s="862">
        <f>COUNTA($H$115:AES115)</f>
        <v>202</v>
      </c>
      <c r="AET1" s="862">
        <f>COUNTA($H$115:AET115)</f>
        <v>203</v>
      </c>
      <c r="AEU1" s="862">
        <f>COUNTA($H$115:AEU115)</f>
        <v>203</v>
      </c>
      <c r="AEV1" s="862">
        <f>COUNTA($H$115:AEV115)</f>
        <v>203</v>
      </c>
      <c r="AEW1" s="862">
        <f>COUNTA($H$115:AEW115)</f>
        <v>203</v>
      </c>
      <c r="AEX1" s="862">
        <f>COUNTA($H$115:AEX115)</f>
        <v>203</v>
      </c>
      <c r="AEY1" s="862">
        <f>COUNTA($H$115:AEY115)</f>
        <v>203</v>
      </c>
      <c r="AEZ1" s="862">
        <f>COUNTA($H$115:AEZ115)</f>
        <v>203</v>
      </c>
      <c r="AFA1" s="862">
        <f>COUNTA($H$115:AFA115)</f>
        <v>204</v>
      </c>
      <c r="AFB1" s="862">
        <f>COUNTA($H$115:AFB115)</f>
        <v>204</v>
      </c>
      <c r="AFC1" s="862">
        <f>COUNTA($H$115:AFC115)</f>
        <v>204</v>
      </c>
      <c r="AFD1" s="862">
        <f>COUNTA($H$115:AFD115)</f>
        <v>205</v>
      </c>
      <c r="AFE1" s="862">
        <f>COUNTA($H$115:AFE115)</f>
        <v>205</v>
      </c>
      <c r="AFF1" s="862">
        <f>COUNTA($H$115:AFF115)</f>
        <v>205</v>
      </c>
      <c r="AFG1" s="862">
        <f>COUNTA($H$115:AFG115)</f>
        <v>206</v>
      </c>
      <c r="AFH1" s="862">
        <f>COUNTA($H$115:AFH115)</f>
        <v>206</v>
      </c>
      <c r="AFI1" s="862">
        <f>COUNTA($H$115:AFI115)</f>
        <v>206</v>
      </c>
      <c r="AFJ1" s="862">
        <f>COUNTA($H$115:AFJ115)</f>
        <v>206</v>
      </c>
      <c r="AFK1" s="862">
        <f>COUNTA($H$115:AFK115)</f>
        <v>207</v>
      </c>
      <c r="AFL1" s="862">
        <f>COUNTA($H$115:AFL115)</f>
        <v>207</v>
      </c>
      <c r="AFM1" s="862">
        <f>COUNTA($H$115:AFM115)</f>
        <v>207</v>
      </c>
      <c r="AFN1" s="862">
        <f>COUNTA($H$115:AFN115)</f>
        <v>207</v>
      </c>
      <c r="AFO1" s="862">
        <f>COUNTA($H$115:AFO115)</f>
        <v>208</v>
      </c>
      <c r="AFP1" s="862">
        <f>COUNTA($H$115:AFP115)</f>
        <v>208</v>
      </c>
      <c r="AFQ1" s="862">
        <f>COUNTA($H$115:AFQ115)</f>
        <v>209</v>
      </c>
      <c r="AFR1" s="862">
        <f>COUNTA($H$115:AFR115)</f>
        <v>209</v>
      </c>
      <c r="AFS1" s="862">
        <f>COUNTA($H$115:AFS115)</f>
        <v>209</v>
      </c>
      <c r="AFT1" s="862">
        <f>COUNTA($H$115:AFT115)</f>
        <v>209</v>
      </c>
      <c r="AFU1" s="862">
        <f>COUNTA($H$115:AFU115)</f>
        <v>210</v>
      </c>
      <c r="AFV1" s="862">
        <f>COUNTA($H$115:AFV115)</f>
        <v>210</v>
      </c>
      <c r="AFW1" s="862">
        <f>COUNTA($H$115:AFW115)</f>
        <v>210</v>
      </c>
      <c r="AFX1" s="862">
        <f>COUNTA($H$115:AFX115)</f>
        <v>210</v>
      </c>
      <c r="AFY1" s="862">
        <f>COUNTA($H$115:AFY115)</f>
        <v>211</v>
      </c>
      <c r="AFZ1" s="862">
        <f>COUNTA($H$115:AFZ115)</f>
        <v>211</v>
      </c>
      <c r="AGA1" s="862">
        <f>COUNTA($H$115:AGA115)</f>
        <v>211</v>
      </c>
      <c r="AGB1" s="862">
        <f>COUNTA($H$115:AGB115)</f>
        <v>211</v>
      </c>
      <c r="AGC1" s="862">
        <f>COUNTA($H$115:AGC115)</f>
        <v>211</v>
      </c>
      <c r="AGD1" s="862">
        <f>COUNTA($H$115:AGD115)</f>
        <v>211</v>
      </c>
      <c r="AGE1" s="862">
        <f>COUNTA($H$115:AGE115)</f>
        <v>211</v>
      </c>
      <c r="AGF1" s="862">
        <f>COUNTA($H$115:AGF115)</f>
        <v>211</v>
      </c>
      <c r="AGG1" s="862">
        <f>COUNTA($H$115:AGG115)</f>
        <v>211</v>
      </c>
      <c r="AGH1" s="862">
        <f>COUNTA($H$115:AGH115)</f>
        <v>211</v>
      </c>
      <c r="AGI1" s="862">
        <f>COUNTA($H$115:AGI115)</f>
        <v>211</v>
      </c>
      <c r="AGJ1" s="862">
        <f>COUNTA($H$115:AGJ115)</f>
        <v>211</v>
      </c>
      <c r="AGK1" s="862">
        <f>COUNTA($H$115:AGK115)</f>
        <v>211</v>
      </c>
      <c r="AGL1" s="862">
        <f>COUNTA($H$115:AGL115)</f>
        <v>211</v>
      </c>
      <c r="AGM1" s="862">
        <f>COUNTA($H$115:AGM115)</f>
        <v>211</v>
      </c>
      <c r="AGN1" s="862">
        <f>COUNTA($H$115:AGN115)</f>
        <v>211</v>
      </c>
      <c r="AGO1" s="862">
        <f>COUNTA($H$115:AGO115)</f>
        <v>211</v>
      </c>
      <c r="AGP1" s="862">
        <f>COUNTA($H$115:AGP115)</f>
        <v>211</v>
      </c>
      <c r="AGQ1" s="862">
        <f>COUNTA($H$115:AGQ115)</f>
        <v>211</v>
      </c>
      <c r="AGR1" s="862">
        <f>COUNTA($H$115:AGR115)</f>
        <v>211</v>
      </c>
      <c r="AGS1" s="862">
        <f>COUNTA($H$115:AGS115)</f>
        <v>211</v>
      </c>
      <c r="AGT1" s="862">
        <f>COUNTA($H$115:AGT115)</f>
        <v>211</v>
      </c>
      <c r="AGU1" s="862">
        <f>COUNTA($H$115:AGU115)</f>
        <v>211</v>
      </c>
      <c r="AGV1" s="862">
        <f>COUNTA($H$115:AGV115)</f>
        <v>211</v>
      </c>
      <c r="AGW1" s="862">
        <f>COUNTA($H$115:AGW115)</f>
        <v>211</v>
      </c>
      <c r="AGX1" s="862">
        <f>COUNTA($H$115:AGX115)</f>
        <v>211</v>
      </c>
      <c r="AGY1" s="862">
        <f>COUNTA($H$115:AGY115)</f>
        <v>211</v>
      </c>
      <c r="AGZ1" s="862">
        <f>COUNTA($H$115:AGZ115)</f>
        <v>211</v>
      </c>
      <c r="AHA1" s="862">
        <f>COUNTA($H$115:AHA115)</f>
        <v>211</v>
      </c>
      <c r="AHB1" s="862">
        <f>COUNTA($H$115:AHB115)</f>
        <v>211</v>
      </c>
      <c r="AHC1" s="862">
        <f>COUNTA($H$115:AHC115)</f>
        <v>211</v>
      </c>
      <c r="AHD1" s="862">
        <f>COUNTA($H$115:AHD115)</f>
        <v>211</v>
      </c>
      <c r="AHE1" s="862">
        <f>COUNTA($H$115:AHE115)</f>
        <v>211</v>
      </c>
      <c r="AHF1" s="862">
        <f>COUNTA($H$115:AHF115)</f>
        <v>211</v>
      </c>
      <c r="AHG1" s="862">
        <f>COUNTA($H$115:AHG115)</f>
        <v>211</v>
      </c>
      <c r="AHH1" s="862">
        <f>COUNTA($H$115:AHH115)</f>
        <v>211</v>
      </c>
      <c r="AHI1" s="862">
        <f>COUNTA($H$115:AHI115)</f>
        <v>211</v>
      </c>
      <c r="AHJ1" s="862">
        <f>COUNTA($H$115:AHJ115)</f>
        <v>211</v>
      </c>
      <c r="AHK1" s="862">
        <f>COUNTA($H$115:AHK115)</f>
        <v>211</v>
      </c>
      <c r="AHL1" s="862">
        <f>COUNTA($H$115:AHL115)</f>
        <v>211</v>
      </c>
      <c r="AHM1" s="862">
        <f>COUNTA($H$115:AHM115)</f>
        <v>211</v>
      </c>
      <c r="AHN1" s="862">
        <f>COUNTA($H$115:AHN115)</f>
        <v>211</v>
      </c>
      <c r="AHO1" s="862">
        <f>COUNTA($H$115:AHO115)</f>
        <v>211</v>
      </c>
      <c r="AHP1" s="862">
        <f>COUNTA($H$115:AHP115)</f>
        <v>211</v>
      </c>
      <c r="AHQ1" s="862">
        <f>COUNTA($H$115:AHQ115)</f>
        <v>211</v>
      </c>
      <c r="AHR1" s="862">
        <f>COUNTA($H$115:AHR115)</f>
        <v>211</v>
      </c>
      <c r="AHS1" s="862">
        <f>COUNTA($H$115:AHS115)</f>
        <v>211</v>
      </c>
      <c r="AHT1" s="862">
        <f>COUNTA($H$115:AHT115)</f>
        <v>211</v>
      </c>
      <c r="AHU1" s="862">
        <f>COUNTA($H$115:AHU115)</f>
        <v>211</v>
      </c>
      <c r="AHV1" s="862">
        <f>COUNTA($H$115:AHV115)</f>
        <v>211</v>
      </c>
      <c r="AHW1" s="862">
        <f>COUNTA($H$115:AHW115)</f>
        <v>211</v>
      </c>
      <c r="AHX1" s="862">
        <f>COUNTA($H$115:AHX115)</f>
        <v>211</v>
      </c>
      <c r="AHY1" s="862">
        <f>COUNTA($H$115:AHY115)</f>
        <v>211</v>
      </c>
      <c r="AHZ1" s="862">
        <f>COUNTA($H$115:AHZ115)</f>
        <v>211</v>
      </c>
      <c r="AIA1" s="862">
        <f>COUNTA($H$115:AIA115)</f>
        <v>211</v>
      </c>
      <c r="AIB1" s="862">
        <f>COUNTA($H$115:AIB115)</f>
        <v>211</v>
      </c>
      <c r="AIC1" s="862">
        <f>COUNTA($H$115:AIC115)</f>
        <v>211</v>
      </c>
      <c r="AID1" s="862">
        <f>COUNTA($H$115:AID115)</f>
        <v>211</v>
      </c>
      <c r="AIE1" s="862">
        <f>COUNTA($H$115:AIE115)</f>
        <v>211</v>
      </c>
      <c r="AIF1" s="862">
        <f>COUNTA($H$115:AIF115)</f>
        <v>211</v>
      </c>
      <c r="AIG1" s="862">
        <f>COUNTA($H$115:AIG115)</f>
        <v>211</v>
      </c>
      <c r="AIH1" s="862">
        <f>COUNTA($H$115:AIH115)</f>
        <v>212</v>
      </c>
      <c r="AII1" s="862">
        <f>COUNTA($H$115:AII115)</f>
        <v>212</v>
      </c>
      <c r="AIJ1" s="862">
        <f>COUNTA($H$115:AIJ115)</f>
        <v>212</v>
      </c>
      <c r="AIK1" s="862">
        <f>COUNTA($H$115:AIK115)</f>
        <v>212</v>
      </c>
      <c r="AIL1" s="862">
        <f>COUNTA($H$115:AIL115)</f>
        <v>212</v>
      </c>
      <c r="AIM1" s="862">
        <f>COUNTA($H$115:AIM115)</f>
        <v>212</v>
      </c>
      <c r="AIN1" s="862">
        <f>COUNTA($H$115:AIN115)</f>
        <v>212</v>
      </c>
      <c r="AIO1" s="862">
        <f>COUNTA($H$115:AIO115)</f>
        <v>212</v>
      </c>
      <c r="AIP1" s="862">
        <f>COUNTA($H$115:AIP115)</f>
        <v>212</v>
      </c>
      <c r="AIQ1" s="862">
        <f>COUNTA($H$115:AIQ115)</f>
        <v>212</v>
      </c>
      <c r="AIR1" s="862">
        <f>COUNTA($H$115:AIR115)</f>
        <v>212</v>
      </c>
      <c r="AIS1" s="862">
        <f>COUNTA($H$115:AIS115)</f>
        <v>212</v>
      </c>
      <c r="AIT1" s="862">
        <f>COUNTA($H$115:AIT115)</f>
        <v>212</v>
      </c>
      <c r="AIU1" s="862">
        <f>COUNTA($H$115:AIU115)</f>
        <v>212</v>
      </c>
      <c r="AIV1" s="862">
        <f>COUNTA($H$115:AIV115)</f>
        <v>212</v>
      </c>
      <c r="AIW1" s="862">
        <f>COUNTA($H$115:AIW115)</f>
        <v>212</v>
      </c>
      <c r="AIX1" s="862">
        <f>COUNTA($H$115:AIX115)</f>
        <v>212</v>
      </c>
      <c r="AIY1" s="862">
        <f>COUNTA($H$115:AIY115)</f>
        <v>213</v>
      </c>
      <c r="AIZ1" s="862">
        <f>COUNTA($H$115:AIZ115)</f>
        <v>213</v>
      </c>
      <c r="AJA1" s="862">
        <f>COUNTA($H$115:AJA115)</f>
        <v>214</v>
      </c>
      <c r="AJB1" s="862">
        <f>COUNTA($H$115:AJB115)</f>
        <v>214</v>
      </c>
      <c r="AJC1" s="862">
        <f>COUNTA($H$115:AJC115)</f>
        <v>215</v>
      </c>
      <c r="AJD1" s="862">
        <f>COUNTA($H$115:AJD115)</f>
        <v>215</v>
      </c>
      <c r="AJE1" s="862">
        <f>COUNTA($H$115:AJE115)</f>
        <v>215</v>
      </c>
      <c r="AJF1" s="862">
        <f>COUNTA($H$115:AJF115)</f>
        <v>215</v>
      </c>
      <c r="AJG1" s="862">
        <f>COUNTA($H$115:AJG115)</f>
        <v>215</v>
      </c>
      <c r="AJH1" s="862">
        <f>COUNTA($H$115:AJH115)</f>
        <v>215</v>
      </c>
      <c r="AJI1" s="862">
        <f>COUNTA($H$115:AJI115)</f>
        <v>216</v>
      </c>
      <c r="AJJ1" s="862">
        <f>COUNTA($H$115:AJJ115)</f>
        <v>216</v>
      </c>
      <c r="AJK1" s="862">
        <f>COUNTA($H$115:AJK115)</f>
        <v>216</v>
      </c>
      <c r="AJL1" s="862">
        <f>COUNTA($H$115:AJL115)</f>
        <v>217</v>
      </c>
      <c r="AJM1" s="862">
        <f>COUNTA($H$115:AJM115)</f>
        <v>217</v>
      </c>
      <c r="AJN1" s="862">
        <f>COUNTA($H$115:AJN115)</f>
        <v>217</v>
      </c>
      <c r="AJO1" s="862">
        <f>COUNTA($H$115:AJO115)</f>
        <v>218</v>
      </c>
      <c r="AJP1" s="862">
        <f>COUNTA($H$115:AJP115)</f>
        <v>218</v>
      </c>
      <c r="AJQ1" s="862">
        <f>COUNTA($H$115:AJQ115)</f>
        <v>218</v>
      </c>
      <c r="AJR1" s="862">
        <f>COUNTA($H$115:AJR115)</f>
        <v>219</v>
      </c>
      <c r="AJS1" s="862">
        <f>COUNTA($H$115:AJS115)</f>
        <v>219</v>
      </c>
      <c r="AJT1" s="862">
        <f>COUNTA($H$115:AJT115)</f>
        <v>219</v>
      </c>
      <c r="AJU1" s="862">
        <f>COUNTA($H$115:AJU115)</f>
        <v>220</v>
      </c>
      <c r="AJV1" s="862">
        <f>COUNTA($H$115:AJV115)</f>
        <v>220</v>
      </c>
      <c r="AJW1" s="862">
        <f>COUNTA($H$115:AJW115)</f>
        <v>221</v>
      </c>
      <c r="AJX1" s="862">
        <f>COUNTA($H$115:AJX115)</f>
        <v>221</v>
      </c>
      <c r="AJY1" s="862">
        <f>COUNTA($H$115:AJY115)</f>
        <v>221</v>
      </c>
      <c r="AJZ1" s="862">
        <f>COUNTA($H$115:AJZ115)</f>
        <v>222</v>
      </c>
      <c r="AKA1" s="862">
        <f>COUNTA($H$115:AKA115)</f>
        <v>222</v>
      </c>
      <c r="AKB1" s="862">
        <f>COUNTA($H$115:AKB115)</f>
        <v>222</v>
      </c>
      <c r="AKC1" s="862">
        <f>COUNTA($H$115:AKC115)</f>
        <v>223</v>
      </c>
      <c r="AKD1" s="862">
        <f>COUNTA($H$115:AKD115)</f>
        <v>223</v>
      </c>
      <c r="AKE1" s="862">
        <f>COUNTA($H$115:AKE115)</f>
        <v>223</v>
      </c>
      <c r="AKF1" s="862">
        <f>COUNTA($H$115:AKF115)</f>
        <v>223</v>
      </c>
      <c r="AKG1" s="862">
        <f>COUNTA($H$115:AKG115)</f>
        <v>223</v>
      </c>
      <c r="AKH1" s="862">
        <f>COUNTA($H$115:AKH115)</f>
        <v>223</v>
      </c>
      <c r="AKI1" s="862">
        <f>COUNTA($H$115:AKI115)</f>
        <v>223</v>
      </c>
      <c r="AKJ1" s="862">
        <f>COUNTA($H$115:AKJ115)</f>
        <v>223</v>
      </c>
      <c r="AKK1" s="862">
        <f>COUNTA($H$115:AKK115)</f>
        <v>223</v>
      </c>
      <c r="AKL1" s="862">
        <f>COUNTA($H$115:AKL115)</f>
        <v>223</v>
      </c>
      <c r="AKM1" s="862">
        <f>COUNTA($H$115:AKM115)</f>
        <v>223</v>
      </c>
      <c r="AKN1" s="862">
        <f>COUNTA($H$115:AKN115)</f>
        <v>223</v>
      </c>
      <c r="AKO1" s="862">
        <f>COUNTA($H$115:AKO115)</f>
        <v>223</v>
      </c>
      <c r="AKP1" s="862">
        <f>COUNTA($H$115:AKP115)</f>
        <v>224</v>
      </c>
      <c r="AKQ1" s="862">
        <f>COUNTA($H$115:AKQ115)</f>
        <v>224</v>
      </c>
      <c r="AKR1" s="862">
        <f>COUNTA($H$115:AKR115)</f>
        <v>225</v>
      </c>
      <c r="AKS1" s="862">
        <f>COUNTA($H$115:AKS115)</f>
        <v>225</v>
      </c>
      <c r="AKT1" s="862">
        <f>COUNTA($H$115:AKT115)</f>
        <v>226</v>
      </c>
      <c r="AKU1" s="862">
        <f>COUNTA($H$115:AKU115)</f>
        <v>226</v>
      </c>
      <c r="AKV1" s="862">
        <f>COUNTA($H$115:AKV115)</f>
        <v>227</v>
      </c>
      <c r="AKW1" s="862">
        <f>COUNTA($H$115:AKW115)</f>
        <v>227</v>
      </c>
      <c r="AKX1" s="862">
        <f>COUNTA($H$115:AKX115)</f>
        <v>228</v>
      </c>
      <c r="AKY1" s="862">
        <f>COUNTA($H$115:AKY115)</f>
        <v>229</v>
      </c>
      <c r="AKZ1" s="862">
        <f>COUNTA($H$115:AKZ115)</f>
        <v>230</v>
      </c>
      <c r="ALA1" s="862">
        <f>COUNTA($H$115:ALA115)</f>
        <v>230</v>
      </c>
      <c r="ALB1" s="862">
        <f>COUNTA($H$115:ALB115)</f>
        <v>231</v>
      </c>
      <c r="ALC1" s="862">
        <f>COUNTA($H$115:ALC115)</f>
        <v>231</v>
      </c>
      <c r="ALD1" s="862">
        <f>COUNTA($H$115:ALD115)</f>
        <v>232</v>
      </c>
      <c r="ALE1" s="862">
        <f>COUNTA($H$115:ALE115)</f>
        <v>232</v>
      </c>
      <c r="ALF1" s="862">
        <f>COUNTA($H$115:ALF115)</f>
        <v>233</v>
      </c>
      <c r="ALG1" s="862">
        <f>COUNTA($H$115:ALG115)</f>
        <v>233</v>
      </c>
      <c r="ALH1" s="1192"/>
      <c r="ALI1" s="1192">
        <v>37</v>
      </c>
      <c r="ALJ1" s="1192">
        <v>38</v>
      </c>
      <c r="ALK1" s="1192"/>
      <c r="ALL1" s="1192"/>
      <c r="ALM1" s="1192"/>
      <c r="ALN1" s="1192"/>
      <c r="ALO1" s="1192"/>
    </row>
    <row r="2" spans="1:1003" ht="13" x14ac:dyDescent="0.2">
      <c r="A2" s="5534"/>
      <c r="B2" s="5535"/>
      <c r="C2" s="5535"/>
      <c r="D2" s="5535"/>
      <c r="E2" s="5535"/>
      <c r="F2" s="1026" t="s">
        <v>3401</v>
      </c>
      <c r="G2" s="863"/>
      <c r="H2" s="863"/>
      <c r="I2" s="863"/>
      <c r="J2" s="863"/>
      <c r="K2" s="864"/>
      <c r="L2" s="863"/>
      <c r="M2" s="863"/>
      <c r="N2" s="863"/>
      <c r="O2" s="864"/>
      <c r="P2" s="863"/>
      <c r="Q2" s="863"/>
      <c r="R2" s="864"/>
      <c r="S2" s="863"/>
      <c r="T2" s="863"/>
      <c r="U2" s="863"/>
      <c r="V2" s="864"/>
      <c r="W2" s="863"/>
      <c r="X2" s="864"/>
      <c r="Y2" s="863"/>
      <c r="Z2" s="863"/>
      <c r="AA2" s="863"/>
      <c r="AB2" s="863"/>
      <c r="AC2" s="863"/>
      <c r="AD2" s="864"/>
      <c r="AE2" s="863"/>
      <c r="AF2" s="863"/>
      <c r="AG2" s="863"/>
      <c r="AH2" s="863"/>
      <c r="AI2" s="863"/>
      <c r="AJ2" s="863"/>
      <c r="AK2" s="863"/>
      <c r="AL2" s="863"/>
      <c r="AM2" s="864"/>
      <c r="AN2" s="864"/>
      <c r="AO2" s="864"/>
      <c r="AP2" s="864"/>
      <c r="AQ2" s="864"/>
      <c r="AR2" s="864"/>
      <c r="AS2" s="864"/>
      <c r="AT2" s="863"/>
      <c r="AU2" s="863"/>
      <c r="AV2" s="864"/>
      <c r="AW2" s="863"/>
      <c r="AX2" s="863"/>
      <c r="AY2" s="864"/>
      <c r="AZ2" s="863"/>
      <c r="BA2" s="863"/>
      <c r="BB2" s="864"/>
      <c r="BC2" s="863"/>
      <c r="BD2" s="863"/>
      <c r="BE2" s="864"/>
      <c r="BF2" s="863"/>
      <c r="BG2" s="863"/>
      <c r="BH2" s="864"/>
      <c r="BI2" s="863"/>
      <c r="BJ2" s="863"/>
      <c r="BK2" s="864"/>
      <c r="BL2" s="863"/>
      <c r="BM2" s="863"/>
      <c r="BN2" s="864"/>
      <c r="BO2" s="863"/>
      <c r="BP2" s="863"/>
      <c r="BQ2" s="864"/>
      <c r="BR2" s="863"/>
      <c r="BS2" s="863"/>
      <c r="BT2" s="864"/>
      <c r="BU2" s="863"/>
      <c r="BV2" s="863"/>
      <c r="BW2" s="864"/>
      <c r="BX2" s="863"/>
      <c r="BY2" s="863"/>
      <c r="BZ2" s="864"/>
      <c r="CA2" s="863"/>
      <c r="CB2" s="863"/>
      <c r="CC2" s="863"/>
      <c r="CD2" s="863"/>
      <c r="CE2" s="863"/>
      <c r="CF2" s="863"/>
      <c r="CG2" s="863"/>
      <c r="CH2" s="863"/>
      <c r="CI2" s="863"/>
      <c r="CJ2" s="863"/>
      <c r="CK2" s="863"/>
      <c r="CL2" s="863"/>
      <c r="CM2" s="863"/>
      <c r="CN2" s="863"/>
      <c r="CO2" s="864"/>
      <c r="CP2" s="863"/>
      <c r="CQ2" s="863"/>
      <c r="CR2" s="864"/>
      <c r="CS2" s="863"/>
      <c r="CT2" s="863"/>
      <c r="CU2" s="864"/>
      <c r="CV2" s="863"/>
      <c r="CW2" s="863"/>
      <c r="CX2" s="864"/>
      <c r="CY2" s="863"/>
      <c r="CZ2" s="863"/>
      <c r="DA2" s="863"/>
      <c r="DB2" s="863"/>
      <c r="DC2" s="864"/>
      <c r="DD2" s="863"/>
      <c r="DE2" s="863"/>
      <c r="DF2" s="863"/>
      <c r="DG2" s="863"/>
      <c r="DH2" s="863"/>
      <c r="DI2" s="863"/>
      <c r="DJ2" s="863"/>
      <c r="DK2" s="863"/>
      <c r="DL2" s="863"/>
      <c r="DM2" s="863"/>
      <c r="DN2" s="863"/>
      <c r="DO2" s="863"/>
      <c r="DP2" s="863"/>
      <c r="DQ2" s="863"/>
      <c r="DR2" s="863"/>
      <c r="DS2" s="863"/>
      <c r="DT2" s="863"/>
      <c r="DU2" s="863"/>
      <c r="DV2" s="863"/>
      <c r="DW2" s="863"/>
      <c r="DX2" s="863"/>
      <c r="DY2" s="863"/>
      <c r="DZ2" s="863"/>
      <c r="EA2" s="863"/>
      <c r="EB2" s="863"/>
      <c r="EC2" s="863"/>
      <c r="ED2" s="863"/>
      <c r="EE2" s="863"/>
      <c r="EF2" s="863"/>
      <c r="EG2" s="863"/>
      <c r="EH2" s="863"/>
      <c r="EI2" s="863"/>
      <c r="EJ2" s="863"/>
      <c r="EK2" s="863"/>
      <c r="EL2" s="863"/>
      <c r="EM2" s="863"/>
      <c r="EN2" s="863"/>
      <c r="EO2" s="863"/>
      <c r="EP2" s="863"/>
      <c r="EQ2" s="863"/>
      <c r="ER2" s="863"/>
      <c r="ES2" s="863"/>
      <c r="ET2" s="863"/>
      <c r="EU2" s="863"/>
      <c r="EV2" s="863"/>
      <c r="EW2" s="863"/>
      <c r="EX2" s="863"/>
      <c r="EY2" s="863"/>
      <c r="EZ2" s="863"/>
      <c r="FA2" s="863"/>
      <c r="FB2" s="863"/>
      <c r="FC2" s="863"/>
      <c r="FD2" s="863"/>
      <c r="FE2" s="863"/>
      <c r="FF2" s="863"/>
      <c r="FG2" s="863"/>
      <c r="FH2" s="863"/>
      <c r="FI2" s="863"/>
      <c r="FJ2" s="863"/>
      <c r="FK2" s="863"/>
      <c r="FL2" s="863"/>
      <c r="FM2" s="863"/>
      <c r="FN2" s="863"/>
      <c r="FO2" s="863"/>
      <c r="FP2" s="863"/>
      <c r="FQ2" s="863"/>
      <c r="FR2" s="863"/>
      <c r="FS2" s="863"/>
      <c r="FT2" s="863"/>
      <c r="FU2" s="863"/>
      <c r="FV2" s="863"/>
      <c r="FW2" s="863"/>
      <c r="FX2" s="863"/>
      <c r="FY2" s="863"/>
      <c r="FZ2" s="863"/>
      <c r="GA2" s="863"/>
      <c r="GB2" s="863"/>
      <c r="GC2" s="863"/>
      <c r="GD2" s="863"/>
      <c r="GE2" s="863"/>
      <c r="GF2" s="863"/>
      <c r="GG2" s="863"/>
      <c r="GH2" s="863"/>
      <c r="GI2" s="863"/>
      <c r="GJ2" s="863"/>
      <c r="GK2" s="863"/>
      <c r="GL2" s="863"/>
      <c r="GM2" s="863"/>
      <c r="GN2" s="863"/>
      <c r="GO2" s="863"/>
      <c r="GP2" s="863"/>
      <c r="GQ2" s="863"/>
      <c r="GR2" s="863"/>
      <c r="GS2" s="863"/>
      <c r="GT2" s="863"/>
      <c r="GU2" s="863"/>
      <c r="GV2" s="863"/>
      <c r="GW2" s="863"/>
      <c r="GX2" s="863"/>
      <c r="GY2" s="863"/>
      <c r="GZ2" s="863"/>
      <c r="HA2" s="863"/>
      <c r="HB2" s="863"/>
      <c r="HC2" s="863"/>
      <c r="HD2" s="863"/>
      <c r="HE2" s="863"/>
      <c r="HF2" s="863"/>
      <c r="HG2" s="863"/>
      <c r="HH2" s="863"/>
      <c r="HI2" s="863"/>
      <c r="HJ2" s="863"/>
      <c r="HK2" s="863"/>
      <c r="HL2" s="863"/>
      <c r="HM2" s="1288"/>
      <c r="HN2" s="863"/>
      <c r="HO2" s="863"/>
      <c r="HP2" s="863"/>
      <c r="HQ2" s="863"/>
      <c r="HR2" s="863"/>
      <c r="HS2" s="863"/>
      <c r="HT2" s="863"/>
      <c r="HU2" s="863"/>
      <c r="HV2" s="863"/>
      <c r="HW2" s="863"/>
      <c r="HX2" s="1254"/>
      <c r="HY2" s="1255"/>
      <c r="HZ2" s="1255"/>
      <c r="IA2" s="1255"/>
      <c r="IB2" s="1255"/>
      <c r="IC2" s="1255"/>
      <c r="ID2" s="1255"/>
      <c r="IE2" s="1255"/>
      <c r="IF2" s="1256"/>
      <c r="IG2" s="1254"/>
      <c r="IH2" s="1255"/>
      <c r="II2" s="1255"/>
      <c r="IJ2" s="1255"/>
      <c r="IK2" s="1255"/>
      <c r="IL2" s="1255"/>
      <c r="IM2" s="1255"/>
      <c r="IN2" s="1255"/>
      <c r="IO2" s="1256"/>
      <c r="IP2" s="1254"/>
      <c r="IQ2" s="1255"/>
      <c r="IR2" s="1255"/>
      <c r="IS2" s="1255"/>
      <c r="IT2" s="1255"/>
      <c r="IU2" s="1255"/>
      <c r="IV2" s="1255"/>
      <c r="IW2" s="1255"/>
      <c r="IX2" s="1256"/>
      <c r="IY2" s="1254"/>
      <c r="IZ2" s="1255"/>
      <c r="JA2" s="1255"/>
      <c r="JB2" s="1255"/>
      <c r="JC2" s="1255"/>
      <c r="JD2" s="1255"/>
      <c r="JE2" s="1255"/>
      <c r="JF2" s="1255"/>
      <c r="JG2" s="1256"/>
      <c r="JH2" s="1254"/>
      <c r="JI2" s="1255"/>
      <c r="JJ2" s="1255"/>
      <c r="JK2" s="1255"/>
      <c r="JL2" s="1255"/>
      <c r="JM2" s="1255"/>
      <c r="JN2" s="1255"/>
      <c r="JO2" s="1255"/>
      <c r="JP2" s="1256"/>
      <c r="JQ2" s="1254"/>
      <c r="JR2" s="1255"/>
      <c r="JS2" s="1255"/>
      <c r="JT2" s="1255"/>
      <c r="JU2" s="1255"/>
      <c r="JV2" s="1255"/>
      <c r="JW2" s="1255"/>
      <c r="JX2" s="1255"/>
      <c r="JY2" s="1256"/>
      <c r="JZ2" s="863"/>
      <c r="KA2" s="863"/>
      <c r="KB2" s="863"/>
      <c r="KC2" s="863"/>
      <c r="KD2" s="863"/>
      <c r="KE2" s="863"/>
      <c r="KF2" s="863"/>
      <c r="KG2" s="863"/>
      <c r="KH2" s="863"/>
      <c r="KI2" s="863"/>
      <c r="KJ2" s="863"/>
      <c r="KK2" s="863"/>
      <c r="KL2" s="863"/>
      <c r="KM2" s="863"/>
      <c r="KN2" s="863"/>
      <c r="KO2" s="863"/>
      <c r="KP2" s="863"/>
      <c r="KQ2" s="863"/>
      <c r="KR2" s="863"/>
      <c r="KS2" s="863"/>
      <c r="KT2" s="863"/>
      <c r="KU2" s="863"/>
      <c r="KV2" s="863"/>
      <c r="KW2" s="863"/>
      <c r="KX2" s="863"/>
      <c r="KY2" s="863"/>
      <c r="KZ2" s="863"/>
      <c r="LA2" s="1246"/>
      <c r="LB2" s="1246"/>
      <c r="LC2" s="1246"/>
      <c r="LD2" s="1246"/>
      <c r="LE2" s="1246"/>
      <c r="LF2" s="1246"/>
      <c r="LG2" s="1246"/>
      <c r="LH2" s="1246"/>
      <c r="LI2" s="1246"/>
      <c r="LJ2" s="1246"/>
      <c r="LK2" s="1246"/>
      <c r="LL2" s="1246"/>
      <c r="LM2" s="1246"/>
      <c r="LN2" s="1246"/>
      <c r="LO2" s="1246"/>
      <c r="LP2" s="1246"/>
      <c r="LQ2" s="1246"/>
      <c r="LR2" s="1246"/>
      <c r="LS2" s="1246"/>
      <c r="LT2" s="1246"/>
      <c r="LU2" s="1246"/>
      <c r="LV2" s="1246"/>
      <c r="LW2" s="1246"/>
      <c r="LX2" s="1246"/>
      <c r="LY2" s="1246"/>
      <c r="LZ2" s="1246"/>
      <c r="MA2" s="1246"/>
      <c r="MB2" s="1246"/>
      <c r="MC2" s="1246"/>
      <c r="MD2" s="1246"/>
      <c r="ME2" s="1246"/>
      <c r="MF2" s="1246"/>
      <c r="MG2" s="1246"/>
      <c r="MH2" s="1246"/>
      <c r="MI2" s="1246"/>
      <c r="MJ2" s="1246"/>
      <c r="MK2" s="1246"/>
      <c r="ML2" s="1246"/>
      <c r="MM2" s="1246"/>
      <c r="MN2" s="1246"/>
      <c r="MO2" s="1246"/>
      <c r="MP2" s="1246"/>
      <c r="MQ2" s="1246"/>
      <c r="MR2" s="1246"/>
      <c r="MS2" s="1246"/>
      <c r="MT2" s="1246"/>
      <c r="MU2" s="1246"/>
      <c r="MV2" s="1246"/>
      <c r="MW2" s="1246"/>
      <c r="MX2" s="1246"/>
      <c r="MY2" s="1246"/>
      <c r="MZ2" s="1246"/>
      <c r="NA2" s="1245"/>
      <c r="NB2" s="863"/>
      <c r="NC2" s="863"/>
      <c r="ND2" s="863"/>
      <c r="NE2" s="863"/>
      <c r="NF2" s="863"/>
      <c r="NG2" s="863"/>
      <c r="NH2" s="863"/>
      <c r="NI2" s="863"/>
      <c r="NJ2" s="863"/>
      <c r="NK2" s="863"/>
      <c r="NL2" s="863"/>
      <c r="NM2" s="863"/>
      <c r="NN2" s="863"/>
      <c r="NO2" s="863"/>
      <c r="NP2" s="863"/>
      <c r="NQ2" s="3337"/>
      <c r="NR2" s="3339"/>
      <c r="NS2" s="3339"/>
      <c r="NT2" s="3337"/>
      <c r="NU2" s="3339"/>
      <c r="NV2" s="3339"/>
      <c r="NW2" s="3337"/>
      <c r="NX2" s="3339"/>
      <c r="NY2" s="3339"/>
      <c r="NZ2" s="3337"/>
      <c r="OA2" s="3339"/>
      <c r="OB2" s="3339"/>
      <c r="OC2" s="865"/>
      <c r="OD2" s="863"/>
      <c r="OE2" s="1358"/>
      <c r="OF2" s="865"/>
      <c r="OG2" s="863"/>
      <c r="OH2" s="1358"/>
      <c r="OI2" s="865"/>
      <c r="OJ2" s="1358"/>
      <c r="OK2" s="863"/>
      <c r="OL2" s="863"/>
      <c r="OM2" s="863"/>
      <c r="ON2" s="863"/>
      <c r="OO2" s="863"/>
      <c r="OP2" s="3725"/>
      <c r="OQ2" s="863"/>
      <c r="OR2" s="863"/>
      <c r="OS2" s="863"/>
      <c r="OT2" s="863"/>
      <c r="OU2" s="863"/>
      <c r="OV2" s="863"/>
      <c r="OW2" s="863"/>
      <c r="OX2" s="863"/>
      <c r="OY2" s="863"/>
      <c r="OZ2" s="863"/>
      <c r="PA2" s="863"/>
      <c r="PB2" s="863"/>
      <c r="PC2" s="863"/>
      <c r="PD2" s="863"/>
      <c r="PE2" s="863"/>
      <c r="PF2" s="863"/>
      <c r="PG2" s="863"/>
      <c r="PH2" s="863"/>
      <c r="PI2" s="863"/>
      <c r="PJ2" s="863"/>
      <c r="PK2" s="863"/>
      <c r="PL2" s="863"/>
      <c r="PM2" s="863"/>
      <c r="PN2" s="863"/>
      <c r="PO2" s="863"/>
      <c r="PP2" s="863"/>
      <c r="PQ2" s="863"/>
      <c r="PR2" s="863"/>
      <c r="PS2" s="863"/>
      <c r="PT2" s="864"/>
      <c r="PU2" s="864"/>
      <c r="PV2" s="863"/>
      <c r="PW2" s="864"/>
      <c r="PX2" s="864"/>
      <c r="PY2" s="863"/>
      <c r="PZ2" s="864"/>
      <c r="QA2" s="864"/>
      <c r="QB2" s="863"/>
      <c r="QC2" s="864"/>
      <c r="QD2" s="864"/>
      <c r="QE2" s="865"/>
      <c r="QF2" s="863"/>
      <c r="QG2" s="863"/>
      <c r="QH2" s="1358"/>
      <c r="QI2" s="863"/>
      <c r="QJ2" s="863"/>
      <c r="QK2" s="864"/>
      <c r="QL2" s="864"/>
      <c r="QM2" s="863"/>
      <c r="QN2" s="863"/>
      <c r="QO2" s="864"/>
      <c r="QP2" s="864"/>
      <c r="QQ2" s="864"/>
      <c r="QR2" s="863"/>
      <c r="QS2" s="864"/>
      <c r="QT2" s="863"/>
      <c r="QU2" s="864"/>
      <c r="QV2" s="863"/>
      <c r="QW2" s="864"/>
      <c r="QX2" s="863"/>
      <c r="QY2" s="864"/>
      <c r="QZ2" s="863"/>
      <c r="RA2" s="864"/>
      <c r="RB2" s="863"/>
      <c r="RC2" s="864"/>
      <c r="RD2" s="863"/>
      <c r="RE2" s="864"/>
      <c r="RF2" s="863"/>
      <c r="RG2" s="864"/>
      <c r="RH2" s="863"/>
      <c r="RI2" s="863"/>
      <c r="RJ2" s="863"/>
      <c r="RK2" s="863"/>
      <c r="RL2" s="863"/>
      <c r="RM2" s="863"/>
      <c r="RN2" s="863"/>
      <c r="RO2" s="863"/>
      <c r="RP2" s="863"/>
      <c r="RQ2" s="863"/>
      <c r="RR2" s="863"/>
      <c r="RS2" s="863"/>
      <c r="RT2" s="863"/>
      <c r="RU2" s="863"/>
      <c r="RV2" s="863"/>
      <c r="RW2" s="863"/>
      <c r="RX2" s="863"/>
      <c r="RY2" s="863"/>
      <c r="RZ2" s="863"/>
      <c r="SA2" s="863"/>
      <c r="SB2" s="863"/>
      <c r="SC2" s="863"/>
      <c r="SD2" s="863"/>
      <c r="SE2" s="863"/>
      <c r="SF2" s="863"/>
      <c r="SG2" s="863"/>
      <c r="SH2" s="863"/>
      <c r="SI2" s="864"/>
      <c r="SJ2" s="863"/>
      <c r="SK2" s="863"/>
      <c r="SL2" s="863"/>
      <c r="SM2" s="863"/>
      <c r="SN2" s="863"/>
      <c r="SO2" s="863"/>
      <c r="SP2" s="863"/>
      <c r="SQ2" s="863"/>
      <c r="SR2" s="863"/>
      <c r="SS2" s="864"/>
      <c r="ST2" s="863"/>
      <c r="SU2" s="863"/>
      <c r="SV2" s="863"/>
      <c r="SW2" s="863"/>
      <c r="SX2" s="863"/>
      <c r="SY2" s="863"/>
      <c r="SZ2" s="863"/>
      <c r="TA2" s="864"/>
      <c r="TB2" s="863"/>
      <c r="TC2" s="863"/>
      <c r="TD2" s="863"/>
      <c r="TE2" s="863"/>
      <c r="TF2" s="863"/>
      <c r="TG2" s="863"/>
      <c r="TH2" s="863"/>
      <c r="TI2" s="863"/>
      <c r="TJ2" s="863"/>
      <c r="TK2" s="864"/>
      <c r="TL2" s="863"/>
      <c r="TM2" s="863"/>
      <c r="TN2" s="863"/>
      <c r="TO2" s="863"/>
      <c r="TP2" s="863"/>
      <c r="TQ2" s="864"/>
      <c r="TR2" s="863"/>
      <c r="TS2" s="863"/>
      <c r="TT2" s="863"/>
      <c r="TU2" s="863"/>
      <c r="TV2" s="863"/>
      <c r="TW2" s="863"/>
      <c r="TX2" s="863"/>
      <c r="TY2" s="863"/>
      <c r="TZ2" s="863"/>
      <c r="UA2" s="864"/>
      <c r="UB2" s="863"/>
      <c r="UC2" s="863"/>
      <c r="UD2" s="863"/>
      <c r="UE2" s="863"/>
      <c r="UF2" s="863"/>
      <c r="UG2" s="864"/>
      <c r="UH2" s="864"/>
      <c r="UI2" s="863"/>
      <c r="UJ2" s="863"/>
      <c r="UK2" s="864"/>
      <c r="UL2" s="863"/>
      <c r="UM2" s="863"/>
      <c r="UN2" s="864"/>
      <c r="UO2" s="863"/>
      <c r="UP2" s="863"/>
      <c r="UQ2" s="864"/>
      <c r="UR2" s="863"/>
      <c r="US2" s="863"/>
      <c r="UT2" s="863"/>
      <c r="UU2" s="863"/>
      <c r="UV2" s="863"/>
      <c r="UW2" s="863"/>
      <c r="UX2" s="863"/>
      <c r="UY2" s="863"/>
      <c r="UZ2" s="863"/>
      <c r="VA2" s="863"/>
      <c r="VB2" s="863"/>
      <c r="VC2" s="863"/>
      <c r="VD2" s="863"/>
      <c r="VE2" s="863"/>
      <c r="VF2" s="863"/>
      <c r="VG2" s="863"/>
      <c r="VH2" s="863"/>
      <c r="VI2" s="863"/>
      <c r="VJ2" s="863"/>
      <c r="VK2" s="863"/>
      <c r="VL2" s="863"/>
      <c r="VM2" s="863"/>
      <c r="VN2" s="863"/>
      <c r="VO2" s="863"/>
      <c r="VP2" s="863"/>
      <c r="VQ2" s="863"/>
      <c r="VR2" s="863"/>
      <c r="VS2" s="863"/>
      <c r="VT2" s="863"/>
      <c r="VU2" s="863"/>
      <c r="VV2" s="863"/>
      <c r="VW2" s="863"/>
      <c r="VX2" s="863"/>
      <c r="VY2" s="863"/>
      <c r="VZ2" s="863"/>
      <c r="WA2" s="863"/>
      <c r="WB2" s="863"/>
      <c r="WC2" s="863"/>
      <c r="WD2" s="863"/>
      <c r="WE2" s="863"/>
      <c r="WF2" s="863"/>
      <c r="WG2" s="863"/>
      <c r="WH2" s="863"/>
      <c r="WI2" s="863"/>
      <c r="WJ2" s="863"/>
      <c r="WK2" s="863"/>
      <c r="WL2" s="863"/>
      <c r="WM2" s="863"/>
      <c r="WN2" s="863"/>
      <c r="WO2" s="863"/>
      <c r="WP2" s="863"/>
      <c r="WQ2" s="863"/>
      <c r="WR2" s="863"/>
      <c r="WS2" s="863"/>
      <c r="WT2" s="863"/>
      <c r="WU2" s="863"/>
      <c r="WV2" s="863"/>
      <c r="WW2" s="863"/>
      <c r="WX2" s="863"/>
      <c r="WY2" s="863"/>
      <c r="WZ2" s="863"/>
      <c r="XA2" s="863"/>
      <c r="XB2" s="863"/>
      <c r="XC2" s="863"/>
      <c r="XD2" s="863"/>
      <c r="XE2" s="863"/>
      <c r="XF2" s="863"/>
      <c r="XG2" s="863"/>
      <c r="XH2" s="863"/>
      <c r="XI2" s="863"/>
      <c r="XJ2" s="863"/>
      <c r="XK2" s="863"/>
      <c r="XL2" s="863"/>
      <c r="XM2" s="863"/>
      <c r="XN2" s="864"/>
      <c r="XO2" s="863"/>
      <c r="XP2" s="863"/>
      <c r="XQ2" s="863"/>
      <c r="XR2" s="863"/>
      <c r="XS2" s="863"/>
      <c r="XT2" s="863"/>
      <c r="XU2" s="863"/>
      <c r="XV2" s="863"/>
      <c r="XW2" s="863"/>
      <c r="XX2" s="863"/>
      <c r="XY2" s="863"/>
      <c r="XZ2" s="863"/>
      <c r="YA2" s="863"/>
      <c r="YB2" s="863"/>
      <c r="YC2" s="863"/>
      <c r="YD2" s="863"/>
      <c r="YE2" s="863"/>
      <c r="YF2" s="863"/>
      <c r="YG2" s="863"/>
      <c r="YH2" s="863"/>
      <c r="YI2" s="863"/>
      <c r="YJ2" s="863"/>
      <c r="YK2" s="863"/>
      <c r="YL2" s="863"/>
      <c r="YM2" s="863"/>
      <c r="YN2" s="863"/>
      <c r="YO2" s="863"/>
      <c r="YP2" s="863"/>
      <c r="YQ2" s="863"/>
      <c r="YR2" s="863"/>
      <c r="YS2" s="863"/>
      <c r="YT2" s="863"/>
      <c r="YU2" s="863"/>
      <c r="YV2" s="863"/>
      <c r="YW2" s="863"/>
      <c r="YX2" s="863"/>
      <c r="YY2" s="863"/>
      <c r="YZ2" s="863"/>
      <c r="ZA2" s="863"/>
      <c r="ZB2" s="863"/>
      <c r="ZC2" s="863"/>
      <c r="ZD2" s="863"/>
      <c r="ZE2" s="863"/>
      <c r="ZF2" s="863"/>
      <c r="ZG2" s="863"/>
      <c r="ZH2" s="863"/>
      <c r="ZI2" s="863"/>
      <c r="ZJ2" s="863"/>
      <c r="ZK2" s="863"/>
      <c r="ZL2" s="863"/>
      <c r="ZM2" s="863"/>
      <c r="ZN2" s="863"/>
      <c r="ZO2" s="863"/>
      <c r="ZP2" s="863"/>
      <c r="ZQ2" s="863"/>
      <c r="ZR2" s="863"/>
      <c r="ZS2" s="863"/>
      <c r="ZT2" s="863"/>
      <c r="ZU2" s="863"/>
      <c r="ZV2" s="863"/>
      <c r="ZW2" s="863"/>
      <c r="ZX2" s="863"/>
      <c r="ZY2" s="863"/>
      <c r="ZZ2" s="863"/>
      <c r="AAA2" s="863"/>
      <c r="AAB2" s="863"/>
      <c r="AAC2" s="863"/>
      <c r="AAD2" s="863"/>
      <c r="AAE2" s="863"/>
      <c r="AAF2" s="863"/>
      <c r="AAG2" s="863"/>
      <c r="AAH2" s="864"/>
      <c r="AAI2" s="864"/>
      <c r="AAJ2" s="864"/>
      <c r="AAK2" s="864"/>
      <c r="AAL2" s="864"/>
      <c r="AAM2" s="864"/>
      <c r="AAN2" s="863"/>
      <c r="AAO2" s="863"/>
      <c r="AAP2" s="863"/>
      <c r="AAQ2" s="863"/>
      <c r="AAR2" s="863"/>
      <c r="AAS2" s="863"/>
      <c r="AAT2" s="863"/>
      <c r="AAU2" s="863"/>
      <c r="AAV2" s="863"/>
      <c r="AAW2" s="863"/>
      <c r="AAX2" s="863"/>
      <c r="AAY2" s="863"/>
      <c r="AAZ2" s="863"/>
      <c r="ABA2" s="863"/>
      <c r="ABB2" s="863"/>
      <c r="ABC2" s="863"/>
      <c r="ABD2" s="863"/>
      <c r="ABE2" s="863"/>
      <c r="ABF2" s="863"/>
      <c r="ABG2" s="863"/>
      <c r="ABH2" s="863"/>
      <c r="ABI2" s="863"/>
      <c r="ABJ2" s="863"/>
      <c r="ABK2" s="863"/>
      <c r="ABL2" s="863"/>
      <c r="ABM2" s="863"/>
      <c r="ABN2" s="863"/>
      <c r="ABO2" s="863"/>
      <c r="ABP2" s="863"/>
      <c r="ABQ2" s="863"/>
      <c r="ABR2" s="1198"/>
      <c r="ABS2" s="1198"/>
      <c r="ABT2" s="1198"/>
      <c r="ABU2" s="1198"/>
      <c r="ABV2" s="863"/>
      <c r="ABW2" s="863"/>
      <c r="ABX2" s="863"/>
      <c r="ABY2" s="863"/>
      <c r="ABZ2" s="863"/>
      <c r="ACA2" s="863"/>
      <c r="ACB2" s="863"/>
      <c r="ACC2" s="863"/>
      <c r="ACD2" s="863"/>
      <c r="ACE2" s="863"/>
      <c r="ACF2" s="863"/>
      <c r="ACG2" s="863"/>
      <c r="ACH2" s="863"/>
      <c r="ACI2" s="863"/>
      <c r="ACJ2" s="863"/>
      <c r="ACK2" s="863"/>
      <c r="ACL2" s="863"/>
      <c r="ACM2" s="864"/>
      <c r="ACN2" s="863"/>
      <c r="ACO2" s="864"/>
      <c r="ACP2" s="863"/>
      <c r="ACQ2" s="864"/>
      <c r="ACR2" s="863"/>
      <c r="ACS2" s="864"/>
      <c r="ACT2" s="863"/>
      <c r="ACU2" s="863"/>
      <c r="ACV2" s="863"/>
      <c r="ACW2" s="863"/>
      <c r="ACX2" s="863"/>
      <c r="ACY2" s="863"/>
      <c r="ACZ2" s="863"/>
      <c r="ADA2" s="863"/>
      <c r="ADB2" s="863"/>
      <c r="ADC2" s="863"/>
      <c r="ADD2" s="865"/>
      <c r="ADE2" s="863"/>
      <c r="ADF2" s="863"/>
      <c r="ADG2" s="863"/>
      <c r="ADH2" s="863"/>
      <c r="ADI2" s="863"/>
      <c r="ADJ2" s="863"/>
      <c r="ADK2" s="863"/>
      <c r="ADL2" s="863"/>
      <c r="ADM2" s="863"/>
      <c r="ADN2" s="864"/>
      <c r="ADO2" s="864"/>
      <c r="ADP2" s="864"/>
      <c r="ADQ2" s="863"/>
      <c r="ADR2" s="863"/>
      <c r="ADS2" s="863"/>
      <c r="ADT2" s="863"/>
      <c r="ADU2" s="863"/>
      <c r="ADV2" s="863"/>
      <c r="ADW2" s="863"/>
      <c r="ADX2" s="863"/>
      <c r="ADY2" s="863"/>
      <c r="ADZ2" s="863"/>
      <c r="AEA2" s="863"/>
      <c r="AEB2" s="863"/>
      <c r="AEC2" s="863"/>
      <c r="AED2" s="863"/>
      <c r="AEE2" s="863"/>
      <c r="AEF2" s="863"/>
      <c r="AEG2" s="863"/>
      <c r="AEH2" s="863"/>
      <c r="AEI2" s="863"/>
      <c r="AEJ2" s="864"/>
      <c r="AEK2" s="864"/>
      <c r="AEL2" s="864"/>
      <c r="AEM2" s="864"/>
      <c r="AEN2" s="864"/>
      <c r="AEO2" s="880"/>
      <c r="AEP2" s="880"/>
      <c r="AEQ2" s="880"/>
      <c r="AER2" s="880"/>
      <c r="AES2" s="880"/>
      <c r="AET2" s="880"/>
      <c r="AEU2" s="880"/>
      <c r="AEV2" s="880"/>
      <c r="AEW2" s="880"/>
      <c r="AEX2" s="880"/>
      <c r="AEY2" s="880"/>
      <c r="AEZ2" s="880"/>
      <c r="AFA2" s="880"/>
      <c r="AFB2" s="880"/>
      <c r="AFC2" s="864"/>
      <c r="AFD2" s="863"/>
      <c r="AFE2" s="864"/>
      <c r="AFF2" s="864"/>
      <c r="AFG2" s="863"/>
      <c r="AFH2" s="864"/>
      <c r="AFI2" s="880"/>
      <c r="AFJ2" s="864"/>
      <c r="AFK2" s="863"/>
      <c r="AFL2" s="863"/>
      <c r="AFM2" s="863"/>
      <c r="AFN2" s="864"/>
      <c r="AFO2" s="863"/>
      <c r="AFP2" s="863"/>
      <c r="AFQ2" s="864"/>
      <c r="AFR2" s="864"/>
      <c r="AFS2" s="864"/>
      <c r="AFT2" s="864"/>
      <c r="AFU2" s="1027"/>
      <c r="AFV2" s="863"/>
      <c r="AFW2" s="864"/>
      <c r="AFX2" s="864"/>
      <c r="AFY2" s="863"/>
      <c r="AFZ2" s="863"/>
      <c r="AGA2" s="863"/>
      <c r="AGB2" s="863"/>
      <c r="AGC2" s="863"/>
      <c r="AGD2" s="863"/>
      <c r="AGE2" s="863"/>
      <c r="AGF2" s="863"/>
      <c r="AGG2" s="863"/>
      <c r="AGH2" s="863"/>
      <c r="AGI2" s="863"/>
      <c r="AGJ2" s="864"/>
      <c r="AGK2" s="864"/>
      <c r="AGL2" s="864"/>
      <c r="AGM2" s="864"/>
      <c r="AGN2" s="864"/>
      <c r="AGO2" s="864"/>
      <c r="AGP2" s="864"/>
      <c r="AGQ2" s="864"/>
      <c r="AGR2" s="864"/>
      <c r="AGS2" s="864"/>
      <c r="AGT2" s="863"/>
      <c r="AGU2" s="863"/>
      <c r="AGV2" s="863"/>
      <c r="AGW2" s="863"/>
      <c r="AGX2" s="863"/>
      <c r="AGY2" s="863"/>
      <c r="AGZ2" s="863"/>
      <c r="AHA2" s="863"/>
      <c r="AHB2" s="863"/>
      <c r="AHC2" s="864"/>
      <c r="AHD2" s="864"/>
      <c r="AHE2" s="864"/>
      <c r="AHF2" s="864"/>
      <c r="AHG2" s="864"/>
      <c r="AHH2" s="864"/>
      <c r="AHI2" s="864"/>
      <c r="AHJ2" s="864"/>
      <c r="AHK2" s="864"/>
      <c r="AHL2" s="864"/>
      <c r="AHM2" s="863"/>
      <c r="AHN2" s="863"/>
      <c r="AHO2" s="863"/>
      <c r="AHP2" s="863"/>
      <c r="AHQ2" s="863"/>
      <c r="AHR2" s="863"/>
      <c r="AHS2" s="863"/>
      <c r="AHT2" s="863"/>
      <c r="AHU2" s="863"/>
      <c r="AHV2" s="864"/>
      <c r="AHW2" s="864"/>
      <c r="AHX2" s="864"/>
      <c r="AHY2" s="864"/>
      <c r="AHZ2" s="864"/>
      <c r="AIA2" s="864"/>
      <c r="AIB2" s="864"/>
      <c r="AIC2" s="864"/>
      <c r="AID2" s="864"/>
      <c r="AIE2" s="864"/>
      <c r="AIF2" s="863"/>
      <c r="AIG2" s="863"/>
      <c r="AIH2" s="863"/>
      <c r="AII2" s="863"/>
      <c r="AIJ2" s="863"/>
      <c r="AIK2" s="863"/>
      <c r="AIL2" s="863"/>
      <c r="AIM2" s="863"/>
      <c r="AIN2" s="863"/>
      <c r="AIO2" s="863"/>
      <c r="AIP2" s="863"/>
      <c r="AIQ2" s="863"/>
      <c r="AIR2" s="863"/>
      <c r="AIS2" s="863"/>
      <c r="AIT2" s="863"/>
      <c r="AIU2" s="863"/>
      <c r="AIV2" s="863"/>
      <c r="AIW2" s="863"/>
      <c r="AIX2" s="863"/>
      <c r="AIY2" s="863"/>
      <c r="AIZ2" s="863"/>
      <c r="AJA2" s="863"/>
      <c r="AJB2" s="863"/>
      <c r="AJC2" s="863"/>
      <c r="AJD2" s="863"/>
      <c r="AJE2" s="863"/>
      <c r="AJF2" s="863"/>
      <c r="AJG2" s="863"/>
      <c r="AJH2" s="863"/>
      <c r="AJI2" s="863"/>
      <c r="AJJ2" s="863"/>
      <c r="AJK2" s="864"/>
      <c r="AJL2" s="863"/>
      <c r="AJM2" s="863"/>
      <c r="AJN2" s="864"/>
      <c r="AJO2" s="863"/>
      <c r="AJP2" s="863"/>
      <c r="AJQ2" s="864"/>
      <c r="AJR2" s="863"/>
      <c r="AJS2" s="863"/>
      <c r="AJT2" s="864"/>
      <c r="AJU2" s="863"/>
      <c r="AJV2" s="864"/>
      <c r="AJW2" s="863"/>
      <c r="AJX2" s="863"/>
      <c r="AJY2" s="864"/>
      <c r="AJZ2" s="864"/>
      <c r="AKA2" s="863"/>
      <c r="AKB2" s="864"/>
      <c r="AKC2" s="864"/>
      <c r="AKD2" s="863"/>
      <c r="AKE2" s="864"/>
      <c r="AKF2" s="864"/>
      <c r="AKG2" s="864"/>
      <c r="AKH2" s="864"/>
      <c r="AKI2" s="864"/>
      <c r="AKJ2" s="864"/>
      <c r="AKK2" s="864"/>
      <c r="AKL2" s="864"/>
      <c r="AKM2" s="864"/>
      <c r="AKN2" s="864"/>
      <c r="AKO2" s="864"/>
      <c r="AKP2" s="863"/>
      <c r="AKQ2" s="863"/>
      <c r="AKR2" s="863"/>
      <c r="AKS2" s="863"/>
      <c r="AKT2" s="863"/>
      <c r="AKU2" s="863"/>
      <c r="AKV2" s="863"/>
      <c r="AKW2" s="863"/>
      <c r="AKX2" s="863"/>
      <c r="AKY2" s="863"/>
      <c r="AKZ2" s="863"/>
      <c r="ALA2" s="863"/>
      <c r="ALB2" s="863"/>
      <c r="ALC2" s="863"/>
      <c r="ALD2" s="863"/>
      <c r="ALE2" s="863"/>
      <c r="ALF2" s="863"/>
      <c r="ALG2" s="863"/>
      <c r="ALH2" s="1192"/>
      <c r="ALI2" s="1192"/>
      <c r="ALJ2" s="1192"/>
      <c r="ALK2" s="1192"/>
      <c r="ALL2" s="1192"/>
      <c r="ALM2" s="1192"/>
      <c r="ALN2" s="1192"/>
      <c r="ALO2" s="1192"/>
    </row>
    <row r="3" spans="1:1003" s="1774" customFormat="1" ht="13" x14ac:dyDescent="0.2">
      <c r="A3" s="5534"/>
      <c r="B3" s="5535"/>
      <c r="C3" s="5535"/>
      <c r="D3" s="5535"/>
      <c r="E3" s="5535"/>
      <c r="F3" s="5536" t="s">
        <v>355</v>
      </c>
      <c r="G3" s="866"/>
      <c r="H3" s="559" t="s">
        <v>356</v>
      </c>
      <c r="I3" s="560"/>
      <c r="J3" s="560"/>
      <c r="K3" s="561"/>
      <c r="L3" s="560"/>
      <c r="M3" s="560"/>
      <c r="N3" s="560"/>
      <c r="O3" s="561"/>
      <c r="P3" s="560"/>
      <c r="Q3" s="560"/>
      <c r="R3" s="561"/>
      <c r="S3" s="560"/>
      <c r="T3" s="560"/>
      <c r="U3" s="560"/>
      <c r="V3" s="561"/>
      <c r="W3" s="560"/>
      <c r="X3" s="561"/>
      <c r="Y3" s="560"/>
      <c r="Z3" s="560"/>
      <c r="AA3" s="560"/>
      <c r="AB3" s="560"/>
      <c r="AC3" s="560"/>
      <c r="AD3" s="561"/>
      <c r="AE3" s="560"/>
      <c r="AF3" s="562"/>
      <c r="AG3" s="563" t="s">
        <v>357</v>
      </c>
      <c r="AH3" s="563"/>
      <c r="AI3" s="1760"/>
      <c r="AJ3" s="1760"/>
      <c r="AK3" s="1760"/>
      <c r="AL3" s="1760"/>
      <c r="AM3" s="1760"/>
      <c r="AN3" s="1760"/>
      <c r="AO3" s="1760"/>
      <c r="AP3" s="1760"/>
      <c r="AQ3" s="1760"/>
      <c r="AR3" s="1760"/>
      <c r="AS3" s="1761"/>
      <c r="AT3" s="1762"/>
      <c r="AU3" s="1762"/>
      <c r="AV3" s="1760"/>
      <c r="AW3" s="1762"/>
      <c r="AX3" s="1762"/>
      <c r="AY3" s="1760"/>
      <c r="AZ3" s="1762"/>
      <c r="BA3" s="1762"/>
      <c r="BB3" s="1760"/>
      <c r="BC3" s="1762"/>
      <c r="BD3" s="1762"/>
      <c r="BE3" s="1760"/>
      <c r="BF3" s="1762"/>
      <c r="BG3" s="1762"/>
      <c r="BH3" s="1760"/>
      <c r="BI3" s="1762"/>
      <c r="BJ3" s="1762"/>
      <c r="BK3" s="1760"/>
      <c r="BL3" s="1762"/>
      <c r="BM3" s="1762"/>
      <c r="BN3" s="1760"/>
      <c r="BO3" s="1762"/>
      <c r="BP3" s="1762"/>
      <c r="BQ3" s="1760"/>
      <c r="BR3" s="1762"/>
      <c r="BS3" s="1762"/>
      <c r="BT3" s="1760"/>
      <c r="BU3" s="1762"/>
      <c r="BV3" s="1762"/>
      <c r="BW3" s="1760"/>
      <c r="BX3" s="1762"/>
      <c r="BY3" s="1762"/>
      <c r="BZ3" s="1760"/>
      <c r="CA3" s="1762"/>
      <c r="CB3" s="1762"/>
      <c r="CC3" s="1762"/>
      <c r="CD3" s="1762"/>
      <c r="CE3" s="1762"/>
      <c r="CF3" s="1762"/>
      <c r="CG3" s="1762"/>
      <c r="CH3" s="1762"/>
      <c r="CI3" s="1763"/>
      <c r="CJ3" s="1762"/>
      <c r="CK3" s="1762"/>
      <c r="CL3" s="1762"/>
      <c r="CM3" s="1762"/>
      <c r="CN3" s="1762"/>
      <c r="CO3" s="1764"/>
      <c r="CP3" s="1762"/>
      <c r="CQ3" s="1762"/>
      <c r="CR3" s="1762"/>
      <c r="CS3" s="1762"/>
      <c r="CT3" s="1762"/>
      <c r="CU3" s="1762"/>
      <c r="CV3" s="1762"/>
      <c r="CW3" s="1762"/>
      <c r="CX3" s="1762"/>
      <c r="CY3" s="1762"/>
      <c r="CZ3" s="1762"/>
      <c r="DA3" s="1764"/>
      <c r="DB3" s="1762"/>
      <c r="DC3" s="1762"/>
      <c r="DD3" s="1762"/>
      <c r="DE3" s="1762"/>
      <c r="DF3" s="1762"/>
      <c r="DG3" s="1762"/>
      <c r="DH3" s="1762"/>
      <c r="DI3" s="1762"/>
      <c r="DJ3" s="1762"/>
      <c r="DK3" s="1762"/>
      <c r="DL3" s="1762"/>
      <c r="DM3" s="1762"/>
      <c r="DN3" s="1762"/>
      <c r="DO3" s="1762"/>
      <c r="DP3" s="1764"/>
      <c r="DQ3" s="1762"/>
      <c r="DR3" s="1762"/>
      <c r="DS3" s="1762"/>
      <c r="DT3" s="1762"/>
      <c r="DU3" s="1762"/>
      <c r="DV3" s="1762"/>
      <c r="DW3" s="1762"/>
      <c r="DX3" s="1762"/>
      <c r="DY3" s="1762"/>
      <c r="DZ3" s="1762"/>
      <c r="EA3" s="1762"/>
      <c r="EB3" s="1762"/>
      <c r="EC3" s="1762"/>
      <c r="ED3" s="1762"/>
      <c r="EE3" s="1762"/>
      <c r="EF3" s="1762"/>
      <c r="EG3" s="1762"/>
      <c r="EH3" s="1762"/>
      <c r="EI3" s="1762"/>
      <c r="EJ3" s="1762"/>
      <c r="EK3" s="1762"/>
      <c r="EL3" s="1762"/>
      <c r="EM3" s="1762"/>
      <c r="EN3" s="1762"/>
      <c r="EO3" s="1762"/>
      <c r="EP3" s="1762"/>
      <c r="EQ3" s="1762"/>
      <c r="ER3" s="1762"/>
      <c r="ES3" s="1762"/>
      <c r="ET3" s="1762"/>
      <c r="EU3" s="1762"/>
      <c r="EV3" s="1762"/>
      <c r="EW3" s="1762"/>
      <c r="EX3" s="1762"/>
      <c r="EY3" s="1762"/>
      <c r="EZ3" s="1762"/>
      <c r="FA3" s="1762"/>
      <c r="FB3" s="1762"/>
      <c r="FC3" s="1762"/>
      <c r="FD3" s="1762"/>
      <c r="FE3" s="1762"/>
      <c r="FF3" s="1762"/>
      <c r="FG3" s="1762"/>
      <c r="FH3" s="1762"/>
      <c r="FI3" s="1762"/>
      <c r="FJ3" s="1762"/>
      <c r="FK3" s="1762"/>
      <c r="FL3" s="1762"/>
      <c r="FM3" s="1762"/>
      <c r="FN3" s="1762"/>
      <c r="FO3" s="1762"/>
      <c r="FP3" s="1762"/>
      <c r="FQ3" s="1762"/>
      <c r="FR3" s="1762"/>
      <c r="FS3" s="1762"/>
      <c r="FT3" s="1762"/>
      <c r="FU3" s="1762"/>
      <c r="FV3" s="1762"/>
      <c r="FW3" s="1762"/>
      <c r="FX3" s="1762"/>
      <c r="FY3" s="1762"/>
      <c r="FZ3" s="1762"/>
      <c r="GA3" s="1762"/>
      <c r="GB3" s="1762"/>
      <c r="GC3" s="1762"/>
      <c r="GD3" s="1762"/>
      <c r="GE3" s="1762"/>
      <c r="GF3" s="1762"/>
      <c r="GG3" s="1762"/>
      <c r="GH3" s="1762"/>
      <c r="GI3" s="1762"/>
      <c r="GJ3" s="1762"/>
      <c r="GK3" s="1762"/>
      <c r="GL3" s="1762"/>
      <c r="GM3" s="1762"/>
      <c r="GN3" s="1762"/>
      <c r="GO3" s="1762"/>
      <c r="GP3" s="1762"/>
      <c r="GQ3" s="1762"/>
      <c r="GR3" s="1762"/>
      <c r="GS3" s="1762"/>
      <c r="GT3" s="1762"/>
      <c r="GU3" s="1762"/>
      <c r="GV3" s="1762"/>
      <c r="GW3" s="1762"/>
      <c r="GX3" s="1762"/>
      <c r="GY3" s="1762"/>
      <c r="GZ3" s="1762"/>
      <c r="HA3" s="1762"/>
      <c r="HB3" s="1762"/>
      <c r="HC3" s="1762"/>
      <c r="HD3" s="1762"/>
      <c r="HE3" s="1762"/>
      <c r="HF3" s="1762"/>
      <c r="HG3" s="1762"/>
      <c r="HH3" s="1762"/>
      <c r="HI3" s="1762"/>
      <c r="HJ3" s="1762"/>
      <c r="HK3" s="1762"/>
      <c r="HL3" s="1762"/>
      <c r="HM3" s="1765"/>
      <c r="HN3" s="1762"/>
      <c r="HO3" s="1762"/>
      <c r="HP3" s="1762"/>
      <c r="HQ3" s="1762"/>
      <c r="HR3" s="1762"/>
      <c r="HS3" s="1762"/>
      <c r="HT3" s="1762"/>
      <c r="HU3" s="1762"/>
      <c r="HV3" s="1762"/>
      <c r="HW3" s="1762"/>
      <c r="HX3" s="1766"/>
      <c r="HY3" s="1767"/>
      <c r="HZ3" s="1767"/>
      <c r="IA3" s="1767"/>
      <c r="IB3" s="1767"/>
      <c r="IC3" s="1767"/>
      <c r="ID3" s="1767"/>
      <c r="IE3" s="1767"/>
      <c r="IF3" s="1768"/>
      <c r="IG3" s="1766"/>
      <c r="IH3" s="1767"/>
      <c r="II3" s="1767"/>
      <c r="IJ3" s="1767"/>
      <c r="IK3" s="1767"/>
      <c r="IL3" s="1767"/>
      <c r="IM3" s="1767"/>
      <c r="IN3" s="1767"/>
      <c r="IO3" s="1768"/>
      <c r="IP3" s="1766"/>
      <c r="IQ3" s="1767"/>
      <c r="IR3" s="1767"/>
      <c r="IS3" s="1767"/>
      <c r="IT3" s="1767"/>
      <c r="IU3" s="1767"/>
      <c r="IV3" s="1767"/>
      <c r="IW3" s="1767"/>
      <c r="IX3" s="1768"/>
      <c r="IY3" s="1766"/>
      <c r="IZ3" s="1767"/>
      <c r="JA3" s="1767"/>
      <c r="JB3" s="1767"/>
      <c r="JC3" s="1767"/>
      <c r="JD3" s="1767"/>
      <c r="JE3" s="1767"/>
      <c r="JF3" s="1767"/>
      <c r="JG3" s="1768"/>
      <c r="JH3" s="1766"/>
      <c r="JI3" s="1767"/>
      <c r="JJ3" s="1767"/>
      <c r="JK3" s="1767"/>
      <c r="JL3" s="1767"/>
      <c r="JM3" s="1767"/>
      <c r="JN3" s="1767"/>
      <c r="JO3" s="1767"/>
      <c r="JP3" s="1768"/>
      <c r="JQ3" s="1766"/>
      <c r="JR3" s="1767"/>
      <c r="JS3" s="1767"/>
      <c r="JT3" s="1767"/>
      <c r="JU3" s="1767"/>
      <c r="JV3" s="1767"/>
      <c r="JW3" s="1767"/>
      <c r="JX3" s="1767"/>
      <c r="JY3" s="1768"/>
      <c r="JZ3" s="1762"/>
      <c r="KA3" s="1762"/>
      <c r="KB3" s="1762"/>
      <c r="KC3" s="1762"/>
      <c r="KD3" s="1762"/>
      <c r="KE3" s="1762"/>
      <c r="KF3" s="1762"/>
      <c r="KG3" s="1762"/>
      <c r="KH3" s="1762"/>
      <c r="KI3" s="1762"/>
      <c r="KJ3" s="1762"/>
      <c r="KK3" s="1762"/>
      <c r="KL3" s="1762"/>
      <c r="KM3" s="1762"/>
      <c r="KN3" s="1762"/>
      <c r="KO3" s="1762"/>
      <c r="KP3" s="1764"/>
      <c r="KQ3" s="1762"/>
      <c r="KR3" s="1762"/>
      <c r="KS3" s="1762"/>
      <c r="KT3" s="1762"/>
      <c r="KU3" s="1762"/>
      <c r="KV3" s="1762"/>
      <c r="KW3" s="1764"/>
      <c r="KX3" s="1762"/>
      <c r="KY3" s="1762"/>
      <c r="KZ3" s="1762"/>
      <c r="LA3" s="569" t="s">
        <v>2808</v>
      </c>
      <c r="LB3" s="1762"/>
      <c r="LC3" s="1762"/>
      <c r="LD3" s="1762"/>
      <c r="LE3" s="1762"/>
      <c r="LF3" s="1762"/>
      <c r="LG3" s="1762"/>
      <c r="LH3" s="1762"/>
      <c r="LI3" s="1762"/>
      <c r="LJ3" s="1762"/>
      <c r="LK3" s="1762"/>
      <c r="LL3" s="1762"/>
      <c r="LM3" s="1762"/>
      <c r="LN3" s="1762"/>
      <c r="LO3" s="1762"/>
      <c r="LP3" s="1762"/>
      <c r="LQ3" s="1762"/>
      <c r="LR3" s="1762"/>
      <c r="LS3" s="1762"/>
      <c r="LT3" s="1762"/>
      <c r="LU3" s="1762"/>
      <c r="LV3" s="1762"/>
      <c r="LW3" s="1762"/>
      <c r="LX3" s="1762"/>
      <c r="LY3" s="1762"/>
      <c r="LZ3" s="1762"/>
      <c r="MA3" s="1762"/>
      <c r="MB3" s="1762"/>
      <c r="MC3" s="1762"/>
      <c r="MD3" s="1762"/>
      <c r="ME3" s="1762"/>
      <c r="MF3" s="1762"/>
      <c r="MG3" s="1762"/>
      <c r="MH3" s="1762"/>
      <c r="MI3" s="1762"/>
      <c r="MJ3" s="1762"/>
      <c r="MK3" s="1762"/>
      <c r="ML3" s="1762"/>
      <c r="MM3" s="1762"/>
      <c r="MN3" s="1762"/>
      <c r="MO3" s="1762"/>
      <c r="MP3" s="1762"/>
      <c r="MQ3" s="1762"/>
      <c r="MR3" s="1762"/>
      <c r="MS3" s="1762"/>
      <c r="MT3" s="1762"/>
      <c r="MU3" s="1762"/>
      <c r="MV3" s="1762"/>
      <c r="MW3" s="1762"/>
      <c r="MX3" s="1762"/>
      <c r="MY3" s="1762"/>
      <c r="MZ3" s="1762"/>
      <c r="NA3" s="1762"/>
      <c r="NB3" s="1762"/>
      <c r="NC3" s="1762"/>
      <c r="ND3" s="1762"/>
      <c r="NE3" s="1762"/>
      <c r="NF3" s="1762"/>
      <c r="NG3" s="1762"/>
      <c r="NH3" s="1762"/>
      <c r="NI3" s="1762"/>
      <c r="NJ3" s="1762"/>
      <c r="NK3" s="1762"/>
      <c r="NL3" s="1762"/>
      <c r="NM3" s="1762"/>
      <c r="NN3" s="1762"/>
      <c r="NO3" s="1762"/>
      <c r="NP3" s="1762"/>
      <c r="NQ3" s="1247"/>
      <c r="NR3" s="1247"/>
      <c r="NS3" s="1247"/>
      <c r="NT3" s="1247"/>
      <c r="NU3" s="1247"/>
      <c r="NV3" s="1247"/>
      <c r="NW3" s="1247"/>
      <c r="NX3" s="1247"/>
      <c r="NY3" s="1247"/>
      <c r="NZ3" s="1247"/>
      <c r="OA3" s="1247"/>
      <c r="OB3" s="1247"/>
      <c r="OC3" s="1764"/>
      <c r="OD3" s="1762"/>
      <c r="OE3" s="1763"/>
      <c r="OF3" s="1764"/>
      <c r="OG3" s="1762"/>
      <c r="OH3" s="1763"/>
      <c r="OI3" s="1764"/>
      <c r="OJ3" s="1763"/>
      <c r="OK3" s="1762"/>
      <c r="OL3" s="1762"/>
      <c r="OM3" s="1762"/>
      <c r="ON3" s="1762"/>
      <c r="OO3" s="1762"/>
      <c r="OP3" s="881"/>
      <c r="OQ3" s="882" t="s">
        <v>2527</v>
      </c>
      <c r="OR3" s="882"/>
      <c r="OS3" s="882"/>
      <c r="OT3" s="882"/>
      <c r="OU3" s="882"/>
      <c r="OV3" s="882"/>
      <c r="OW3" s="882"/>
      <c r="OX3" s="882"/>
      <c r="OY3" s="882"/>
      <c r="OZ3" s="882"/>
      <c r="PA3" s="882"/>
      <c r="PB3" s="882"/>
      <c r="PC3" s="882"/>
      <c r="PD3" s="882"/>
      <c r="PE3" s="882"/>
      <c r="PF3" s="882"/>
      <c r="PG3" s="882"/>
      <c r="PH3" s="882"/>
      <c r="PI3" s="882"/>
      <c r="PJ3" s="882"/>
      <c r="PK3" s="882"/>
      <c r="PL3" s="882"/>
      <c r="PM3" s="882"/>
      <c r="PN3" s="882"/>
      <c r="PO3" s="882"/>
      <c r="PP3" s="882"/>
      <c r="PQ3" s="882"/>
      <c r="PR3" s="882"/>
      <c r="PS3" s="882"/>
      <c r="PT3" s="883"/>
      <c r="PU3" s="883"/>
      <c r="PV3" s="882"/>
      <c r="PW3" s="883"/>
      <c r="PX3" s="883"/>
      <c r="PY3" s="882"/>
      <c r="PZ3" s="883"/>
      <c r="QA3" s="883"/>
      <c r="QB3" s="882"/>
      <c r="QC3" s="883"/>
      <c r="QD3" s="883"/>
      <c r="QE3" s="1367"/>
      <c r="QF3" s="884"/>
      <c r="QG3" s="884"/>
      <c r="QH3" s="1368"/>
      <c r="QI3" s="882"/>
      <c r="QJ3" s="882"/>
      <c r="QK3" s="883"/>
      <c r="QL3" s="883"/>
      <c r="QM3" s="882"/>
      <c r="QN3" s="882"/>
      <c r="QO3" s="883"/>
      <c r="QP3" s="883"/>
      <c r="QQ3" s="883"/>
      <c r="QR3" s="882"/>
      <c r="QS3" s="883"/>
      <c r="QT3" s="882"/>
      <c r="QU3" s="883"/>
      <c r="QV3" s="882"/>
      <c r="QW3" s="883"/>
      <c r="QX3" s="882"/>
      <c r="QY3" s="883"/>
      <c r="QZ3" s="882"/>
      <c r="RA3" s="883"/>
      <c r="RB3" s="882"/>
      <c r="RC3" s="883"/>
      <c r="RD3" s="882"/>
      <c r="RE3" s="883"/>
      <c r="RF3" s="882"/>
      <c r="RG3" s="883"/>
      <c r="RH3" s="882"/>
      <c r="RI3" s="882"/>
      <c r="RJ3" s="882"/>
      <c r="RK3" s="882"/>
      <c r="RL3" s="882"/>
      <c r="RM3" s="882"/>
      <c r="RN3" s="882"/>
      <c r="RO3" s="882"/>
      <c r="RP3" s="882"/>
      <c r="RQ3" s="882"/>
      <c r="RR3" s="882"/>
      <c r="RS3" s="882"/>
      <c r="RT3" s="882"/>
      <c r="RU3" s="882"/>
      <c r="RV3" s="882"/>
      <c r="RW3" s="882"/>
      <c r="RX3" s="884"/>
      <c r="RY3" s="884"/>
      <c r="RZ3" s="884"/>
      <c r="SA3" s="884"/>
      <c r="SB3" s="884"/>
      <c r="SC3" s="884"/>
      <c r="SD3" s="884"/>
      <c r="SE3" s="884"/>
      <c r="SF3" s="884"/>
      <c r="SG3" s="884"/>
      <c r="SH3" s="884"/>
      <c r="SI3" s="883"/>
      <c r="SJ3" s="884"/>
      <c r="SK3" s="884"/>
      <c r="SL3" s="884"/>
      <c r="SM3" s="884"/>
      <c r="SN3" s="884"/>
      <c r="SO3" s="884"/>
      <c r="SP3" s="884"/>
      <c r="SQ3" s="884"/>
      <c r="SR3" s="884"/>
      <c r="SS3" s="883"/>
      <c r="ST3" s="884"/>
      <c r="SU3" s="884"/>
      <c r="SV3" s="884"/>
      <c r="SW3" s="884"/>
      <c r="SX3" s="884"/>
      <c r="SY3" s="884"/>
      <c r="SZ3" s="884"/>
      <c r="TA3" s="883"/>
      <c r="TB3" s="884"/>
      <c r="TC3" s="884"/>
      <c r="TD3" s="884"/>
      <c r="TE3" s="884"/>
      <c r="TF3" s="884"/>
      <c r="TG3" s="884"/>
      <c r="TH3" s="884"/>
      <c r="TI3" s="884"/>
      <c r="TJ3" s="884"/>
      <c r="TK3" s="883"/>
      <c r="TL3" s="884"/>
      <c r="TM3" s="884"/>
      <c r="TN3" s="884"/>
      <c r="TO3" s="884"/>
      <c r="TP3" s="884"/>
      <c r="TQ3" s="883"/>
      <c r="TR3" s="884"/>
      <c r="TS3" s="884"/>
      <c r="TT3" s="884"/>
      <c r="TU3" s="884"/>
      <c r="TV3" s="884"/>
      <c r="TW3" s="884"/>
      <c r="TX3" s="884"/>
      <c r="TY3" s="884"/>
      <c r="TZ3" s="884"/>
      <c r="UA3" s="883"/>
      <c r="UB3" s="884"/>
      <c r="UC3" s="884"/>
      <c r="UD3" s="884"/>
      <c r="UE3" s="884"/>
      <c r="UF3" s="884"/>
      <c r="UG3" s="883"/>
      <c r="UH3" s="883"/>
      <c r="UI3" s="882"/>
      <c r="UJ3" s="882"/>
      <c r="UK3" s="883"/>
      <c r="UL3" s="882"/>
      <c r="UM3" s="882"/>
      <c r="UN3" s="883"/>
      <c r="UO3" s="882"/>
      <c r="UP3" s="882"/>
      <c r="UQ3" s="883"/>
      <c r="UR3" s="882"/>
      <c r="US3" s="882"/>
      <c r="UT3" s="882"/>
      <c r="UU3" s="882"/>
      <c r="UV3" s="882"/>
      <c r="UW3" s="882"/>
      <c r="UX3" s="882"/>
      <c r="UY3" s="882"/>
      <c r="UZ3" s="882"/>
      <c r="VA3" s="882"/>
      <c r="VB3" s="882"/>
      <c r="VC3" s="882"/>
      <c r="VD3" s="882"/>
      <c r="VE3" s="882"/>
      <c r="VF3" s="882"/>
      <c r="VG3" s="882"/>
      <c r="VH3" s="882"/>
      <c r="VI3" s="882"/>
      <c r="VJ3" s="882"/>
      <c r="VK3" s="882"/>
      <c r="VL3" s="882"/>
      <c r="VM3" s="882"/>
      <c r="VN3" s="882"/>
      <c r="VO3" s="882"/>
      <c r="VP3" s="882"/>
      <c r="VQ3" s="882"/>
      <c r="VR3" s="882"/>
      <c r="VS3" s="882"/>
      <c r="VT3" s="882"/>
      <c r="VU3" s="882"/>
      <c r="VV3" s="882"/>
      <c r="VW3" s="882"/>
      <c r="VX3" s="882"/>
      <c r="VY3" s="882"/>
      <c r="VZ3" s="882"/>
      <c r="WA3" s="882"/>
      <c r="WB3" s="882"/>
      <c r="WC3" s="882"/>
      <c r="WD3" s="882"/>
      <c r="WE3" s="882"/>
      <c r="WF3" s="882"/>
      <c r="WG3" s="882"/>
      <c r="WH3" s="882"/>
      <c r="WI3" s="882"/>
      <c r="WJ3" s="882"/>
      <c r="WK3" s="882"/>
      <c r="WL3" s="882"/>
      <c r="WM3" s="882"/>
      <c r="WN3" s="882"/>
      <c r="WO3" s="882"/>
      <c r="WP3" s="882"/>
      <c r="WQ3" s="882"/>
      <c r="WR3" s="882"/>
      <c r="WS3" s="882"/>
      <c r="WT3" s="882"/>
      <c r="WU3" s="882"/>
      <c r="WV3" s="882"/>
      <c r="WW3" s="882"/>
      <c r="WX3" s="882"/>
      <c r="WY3" s="882"/>
      <c r="WZ3" s="884"/>
      <c r="XA3" s="884"/>
      <c r="XB3" s="884"/>
      <c r="XC3" s="884"/>
      <c r="XD3" s="884"/>
      <c r="XE3" s="884"/>
      <c r="XF3" s="884"/>
      <c r="XG3" s="884"/>
      <c r="XH3" s="884"/>
      <c r="XI3" s="884"/>
      <c r="XJ3" s="884"/>
      <c r="XK3" s="884"/>
      <c r="XL3" s="884"/>
      <c r="XM3" s="884"/>
      <c r="XN3" s="885"/>
      <c r="XO3" s="1771" t="s">
        <v>2484</v>
      </c>
      <c r="XP3" s="1772"/>
      <c r="XQ3" s="1772"/>
      <c r="XR3" s="1771"/>
      <c r="XS3" s="1772"/>
      <c r="XT3" s="1772"/>
      <c r="XU3" s="1772"/>
      <c r="XV3" s="1772"/>
      <c r="XW3" s="1772"/>
      <c r="XX3" s="1771"/>
      <c r="XY3" s="1772"/>
      <c r="XZ3" s="1772"/>
      <c r="YA3" s="1772"/>
      <c r="YB3" s="1772"/>
      <c r="YC3" s="1772"/>
      <c r="YD3" s="1771"/>
      <c r="YE3" s="1772"/>
      <c r="YF3" s="1772"/>
      <c r="YG3" s="1772"/>
      <c r="YH3" s="1772"/>
      <c r="YI3" s="1772"/>
      <c r="YJ3" s="1771"/>
      <c r="YK3" s="1772"/>
      <c r="YL3" s="1772"/>
      <c r="YM3" s="1772"/>
      <c r="YN3" s="1772"/>
      <c r="YO3" s="1772"/>
      <c r="YP3" s="888"/>
      <c r="YQ3" s="889"/>
      <c r="YR3" s="889"/>
      <c r="YS3" s="889"/>
      <c r="YT3" s="889"/>
      <c r="YU3" s="889"/>
      <c r="YV3" s="889"/>
      <c r="YW3" s="889"/>
      <c r="YX3" s="889"/>
      <c r="YY3" s="889"/>
      <c r="YZ3" s="889"/>
      <c r="ZA3" s="1184"/>
      <c r="ZB3" s="889"/>
      <c r="ZC3" s="889"/>
      <c r="ZD3" s="889"/>
      <c r="ZE3" s="889"/>
      <c r="ZF3" s="889"/>
      <c r="ZG3" s="889"/>
      <c r="ZH3" s="889"/>
      <c r="ZI3" s="889"/>
      <c r="ZJ3" s="889"/>
      <c r="ZK3" s="889"/>
      <c r="ZL3" s="889"/>
      <c r="ZM3" s="889"/>
      <c r="ZN3" s="1771"/>
      <c r="ZO3" s="1772"/>
      <c r="ZP3" s="1772"/>
      <c r="ZQ3" s="1772"/>
      <c r="ZR3" s="1772"/>
      <c r="ZS3" s="1772"/>
      <c r="ZT3" s="1772"/>
      <c r="ZU3" s="1772"/>
      <c r="ZV3" s="1772"/>
      <c r="ZW3" s="1772"/>
      <c r="ZX3" s="1772"/>
      <c r="ZY3" s="1772"/>
      <c r="ZZ3" s="1772"/>
      <c r="AAA3" s="1772"/>
      <c r="AAB3" s="890"/>
      <c r="AAC3" s="890"/>
      <c r="AAD3" s="890"/>
      <c r="AAE3" s="890"/>
      <c r="AAF3" s="890"/>
      <c r="AAG3" s="890"/>
      <c r="AAH3" s="1771"/>
      <c r="AAI3" s="1772"/>
      <c r="AAJ3" s="1772"/>
      <c r="AAK3" s="1772"/>
      <c r="AAL3" s="1772"/>
      <c r="AAM3" s="1772"/>
      <c r="AAN3" s="1772"/>
      <c r="AAO3" s="1772"/>
      <c r="AAP3" s="1772"/>
      <c r="AAQ3" s="1772"/>
      <c r="AAR3" s="1772"/>
      <c r="AAS3" s="1772"/>
      <c r="AAT3" s="1772"/>
      <c r="AAU3" s="1772"/>
      <c r="AAV3" s="1772"/>
      <c r="AAW3" s="1772"/>
      <c r="AAX3" s="1772"/>
      <c r="AAY3" s="1772"/>
      <c r="AAZ3" s="1772"/>
      <c r="ABA3" s="889"/>
      <c r="ABB3" s="889"/>
      <c r="ABC3" s="889"/>
      <c r="ABD3" s="1772"/>
      <c r="ABE3" s="889"/>
      <c r="ABF3" s="1772"/>
      <c r="ABG3" s="889"/>
      <c r="ABH3" s="1772"/>
      <c r="ABI3" s="889"/>
      <c r="ABJ3" s="1772"/>
      <c r="ABK3" s="889"/>
      <c r="ABL3" s="1772"/>
      <c r="ABM3" s="889"/>
      <c r="ABN3" s="1772"/>
      <c r="ABO3" s="889"/>
      <c r="ABP3" s="1772"/>
      <c r="ABQ3" s="889"/>
      <c r="ABR3" s="1773"/>
      <c r="ABS3" s="1773"/>
      <c r="ABT3" s="1773"/>
      <c r="ABU3" s="1773"/>
      <c r="ABV3" s="1772"/>
      <c r="ABW3" s="1772"/>
      <c r="ABX3" s="1772"/>
      <c r="ABY3" s="1772"/>
      <c r="ABZ3" s="1772"/>
      <c r="ACA3" s="1772"/>
      <c r="ACB3" s="1771"/>
      <c r="ACC3" s="1772"/>
      <c r="ACD3" s="1772"/>
      <c r="ACE3" s="1772"/>
      <c r="ACF3" s="1772"/>
      <c r="ACG3" s="1772"/>
      <c r="ACH3" s="1772"/>
      <c r="ACI3" s="1772"/>
      <c r="ACJ3" s="1772"/>
      <c r="ACK3" s="1772"/>
      <c r="ACL3" s="1771"/>
      <c r="ACM3" s="1771"/>
      <c r="ACN3" s="1771"/>
      <c r="ACO3" s="1771"/>
      <c r="ACP3" s="1771"/>
      <c r="ACQ3" s="1771"/>
      <c r="ACR3" s="1771"/>
      <c r="ACS3" s="1771"/>
      <c r="ACT3" s="1771"/>
      <c r="ACU3" s="1772"/>
      <c r="ACV3" s="1772"/>
      <c r="ACW3" s="1772"/>
      <c r="ACX3" s="1772"/>
      <c r="ACY3" s="1772"/>
      <c r="ACZ3" s="1772"/>
      <c r="ADA3" s="1772"/>
      <c r="ADB3" s="1772"/>
      <c r="ADC3" s="1772"/>
      <c r="ADD3" s="1771"/>
      <c r="ADE3" s="1772"/>
      <c r="ADF3" s="1772"/>
      <c r="ADG3" s="1772"/>
      <c r="ADH3" s="1772"/>
      <c r="ADI3" s="1772"/>
      <c r="ADJ3" s="1772"/>
      <c r="ADK3" s="1772"/>
      <c r="ADL3" s="1772"/>
      <c r="ADM3" s="1772"/>
      <c r="ADN3" s="891"/>
      <c r="ADO3" s="885"/>
      <c r="ADP3" s="885"/>
      <c r="ADQ3" s="890"/>
      <c r="ADR3" s="890"/>
      <c r="ADS3" s="890"/>
      <c r="ADT3" s="890"/>
      <c r="ADU3" s="890"/>
      <c r="ADV3" s="890"/>
      <c r="ADW3" s="890"/>
      <c r="ADX3" s="890"/>
      <c r="ADY3" s="890"/>
      <c r="ADZ3" s="890"/>
      <c r="AEA3" s="890"/>
      <c r="AEB3" s="890"/>
      <c r="AEC3" s="890"/>
      <c r="AED3" s="890"/>
      <c r="AEE3" s="890"/>
      <c r="AEF3" s="890"/>
      <c r="AEG3" s="890"/>
      <c r="AEH3" s="890"/>
      <c r="AEI3" s="903"/>
      <c r="AEJ3" s="893" t="s">
        <v>2450</v>
      </c>
      <c r="AEK3" s="893"/>
      <c r="AEL3" s="893"/>
      <c r="AEM3" s="893"/>
      <c r="AEN3" s="893"/>
      <c r="AEO3" s="893"/>
      <c r="AEP3" s="893"/>
      <c r="AEQ3" s="893"/>
      <c r="AER3" s="893"/>
      <c r="AES3" s="893"/>
      <c r="AET3" s="893"/>
      <c r="AEU3" s="893"/>
      <c r="AEV3" s="893"/>
      <c r="AEW3" s="893"/>
      <c r="AEX3" s="893"/>
      <c r="AEY3" s="893"/>
      <c r="AEZ3" s="893"/>
      <c r="AFA3" s="893"/>
      <c r="AFB3" s="893"/>
      <c r="AFC3" s="893"/>
      <c r="AFD3" s="894"/>
      <c r="AFE3" s="893"/>
      <c r="AFF3" s="893"/>
      <c r="AFG3" s="894"/>
      <c r="AFH3" s="893"/>
      <c r="AFI3" s="895"/>
      <c r="AFJ3" s="893"/>
      <c r="AFK3" s="894"/>
      <c r="AFL3" s="894"/>
      <c r="AFM3" s="894"/>
      <c r="AFN3" s="893"/>
      <c r="AFO3" s="894"/>
      <c r="AFP3" s="894"/>
      <c r="AFQ3" s="893"/>
      <c r="AFR3" s="893"/>
      <c r="AFS3" s="893"/>
      <c r="AFT3" s="893"/>
      <c r="AFU3" s="1028"/>
      <c r="AFV3" s="894"/>
      <c r="AFW3" s="893"/>
      <c r="AFX3" s="893"/>
      <c r="AFY3" s="894"/>
      <c r="AFZ3" s="894"/>
      <c r="AGA3" s="894"/>
      <c r="AGB3" s="894"/>
      <c r="AGC3" s="894"/>
      <c r="AGD3" s="894"/>
      <c r="AGE3" s="894"/>
      <c r="AGF3" s="894"/>
      <c r="AGG3" s="894"/>
      <c r="AGH3" s="894"/>
      <c r="AGI3" s="894"/>
      <c r="AGJ3" s="893"/>
      <c r="AGK3" s="893"/>
      <c r="AGL3" s="893"/>
      <c r="AGM3" s="893"/>
      <c r="AGN3" s="893"/>
      <c r="AGO3" s="893"/>
      <c r="AGP3" s="893"/>
      <c r="AGQ3" s="893"/>
      <c r="AGR3" s="893"/>
      <c r="AGS3" s="893"/>
      <c r="AGT3" s="894"/>
      <c r="AGU3" s="894"/>
      <c r="AGV3" s="894"/>
      <c r="AGW3" s="894"/>
      <c r="AGX3" s="894"/>
      <c r="AGY3" s="894"/>
      <c r="AGZ3" s="894"/>
      <c r="AHA3" s="894"/>
      <c r="AHB3" s="894"/>
      <c r="AHC3" s="893"/>
      <c r="AHD3" s="893"/>
      <c r="AHE3" s="893"/>
      <c r="AHF3" s="893"/>
      <c r="AHG3" s="893"/>
      <c r="AHH3" s="893"/>
      <c r="AHI3" s="893"/>
      <c r="AHJ3" s="893"/>
      <c r="AHK3" s="893"/>
      <c r="AHL3" s="893"/>
      <c r="AHM3" s="894"/>
      <c r="AHN3" s="894"/>
      <c r="AHO3" s="894"/>
      <c r="AHP3" s="894"/>
      <c r="AHQ3" s="894"/>
      <c r="AHR3" s="894"/>
      <c r="AHS3" s="894"/>
      <c r="AHT3" s="894"/>
      <c r="AHU3" s="894"/>
      <c r="AHV3" s="893"/>
      <c r="AHW3" s="893"/>
      <c r="AHX3" s="893"/>
      <c r="AHY3" s="893"/>
      <c r="AHZ3" s="893"/>
      <c r="AIA3" s="893"/>
      <c r="AIB3" s="893"/>
      <c r="AIC3" s="893"/>
      <c r="AID3" s="893"/>
      <c r="AIE3" s="893"/>
      <c r="AIF3" s="894"/>
      <c r="AIG3" s="894"/>
      <c r="AIH3" s="894"/>
      <c r="AII3" s="894"/>
      <c r="AIJ3" s="894"/>
      <c r="AIK3" s="894"/>
      <c r="AIL3" s="894"/>
      <c r="AIM3" s="894"/>
      <c r="AIN3" s="894"/>
      <c r="AIO3" s="894"/>
      <c r="AIP3" s="894"/>
      <c r="AIQ3" s="894"/>
      <c r="AIR3" s="894"/>
      <c r="AIS3" s="894"/>
      <c r="AIT3" s="894"/>
      <c r="AIU3" s="894"/>
      <c r="AIV3" s="894"/>
      <c r="AIW3" s="894"/>
      <c r="AIX3" s="894"/>
      <c r="AIY3" s="894"/>
      <c r="AIZ3" s="894"/>
      <c r="AJA3" s="894"/>
      <c r="AJB3" s="894"/>
      <c r="AJC3" s="894"/>
      <c r="AJD3" s="894"/>
      <c r="AJE3" s="894"/>
      <c r="AJF3" s="894"/>
      <c r="AJG3" s="894"/>
      <c r="AJH3" s="894"/>
      <c r="AJI3" s="894"/>
      <c r="AJJ3" s="894"/>
      <c r="AJK3" s="893"/>
      <c r="AJL3" s="894"/>
      <c r="AJM3" s="894"/>
      <c r="AJN3" s="893"/>
      <c r="AJO3" s="894"/>
      <c r="AJP3" s="894"/>
      <c r="AJQ3" s="893"/>
      <c r="AJR3" s="894"/>
      <c r="AJS3" s="894"/>
      <c r="AJT3" s="893"/>
      <c r="AJU3" s="894"/>
      <c r="AJV3" s="893"/>
      <c r="AJW3" s="894"/>
      <c r="AJX3" s="894"/>
      <c r="AJY3" s="893"/>
      <c r="AJZ3" s="893"/>
      <c r="AKA3" s="894"/>
      <c r="AKB3" s="893"/>
      <c r="AKC3" s="893"/>
      <c r="AKD3" s="894"/>
      <c r="AKE3" s="893"/>
      <c r="AKF3" s="893"/>
      <c r="AKG3" s="893"/>
      <c r="AKH3" s="893"/>
      <c r="AKI3" s="893"/>
      <c r="AKJ3" s="893"/>
      <c r="AKK3" s="893"/>
      <c r="AKL3" s="893"/>
      <c r="AKM3" s="893"/>
      <c r="AKN3" s="893"/>
      <c r="AKO3" s="893"/>
      <c r="AKP3" s="894"/>
      <c r="AKQ3" s="894"/>
      <c r="AKR3" s="894"/>
      <c r="AKS3" s="894"/>
      <c r="AKT3" s="894"/>
      <c r="AKU3" s="894"/>
      <c r="AKV3" s="894"/>
      <c r="AKW3" s="894"/>
      <c r="AKX3" s="894"/>
      <c r="AKY3" s="894"/>
      <c r="AKZ3" s="894"/>
      <c r="ALA3" s="894"/>
      <c r="ALB3" s="894"/>
      <c r="ALC3" s="894"/>
      <c r="ALD3" s="894"/>
      <c r="ALE3" s="894"/>
      <c r="ALF3" s="894"/>
      <c r="ALG3" s="894"/>
      <c r="ALH3" s="1696"/>
    </row>
    <row r="4" spans="1:1003" ht="13" x14ac:dyDescent="0.2">
      <c r="A4" s="5534"/>
      <c r="B4" s="5535"/>
      <c r="C4" s="5535"/>
      <c r="D4" s="5535"/>
      <c r="E4" s="5535"/>
      <c r="F4" s="5536"/>
      <c r="G4" s="866"/>
      <c r="H4" s="559"/>
      <c r="I4" s="560"/>
      <c r="J4" s="560"/>
      <c r="K4" s="561"/>
      <c r="L4" s="560"/>
      <c r="M4" s="560"/>
      <c r="N4" s="560"/>
      <c r="O4" s="561"/>
      <c r="P4" s="560"/>
      <c r="Q4" s="560"/>
      <c r="R4" s="561"/>
      <c r="S4" s="560"/>
      <c r="T4" s="560"/>
      <c r="U4" s="560"/>
      <c r="V4" s="561"/>
      <c r="W4" s="560"/>
      <c r="X4" s="561"/>
      <c r="Y4" s="560"/>
      <c r="Z4" s="560"/>
      <c r="AA4" s="560"/>
      <c r="AB4" s="560"/>
      <c r="AC4" s="560"/>
      <c r="AD4" s="561"/>
      <c r="AE4" s="560"/>
      <c r="AF4" s="562"/>
      <c r="AG4" s="563" t="s">
        <v>358</v>
      </c>
      <c r="AH4" s="563"/>
      <c r="AI4" s="564"/>
      <c r="AJ4" s="564"/>
      <c r="AK4" s="564"/>
      <c r="AL4" s="564"/>
      <c r="AM4" s="564"/>
      <c r="AN4" s="564"/>
      <c r="AO4" s="564"/>
      <c r="AP4" s="564"/>
      <c r="AQ4" s="564"/>
      <c r="AR4" s="564"/>
      <c r="AS4" s="565"/>
      <c r="AT4" s="566"/>
      <c r="AU4" s="566"/>
      <c r="AV4" s="564"/>
      <c r="AW4" s="566"/>
      <c r="AX4" s="566"/>
      <c r="AY4" s="564"/>
      <c r="AZ4" s="566"/>
      <c r="BA4" s="566"/>
      <c r="BB4" s="564"/>
      <c r="BC4" s="566"/>
      <c r="BD4" s="566"/>
      <c r="BE4" s="564"/>
      <c r="BF4" s="566"/>
      <c r="BG4" s="566"/>
      <c r="BH4" s="564"/>
      <c r="BI4" s="566"/>
      <c r="BJ4" s="566"/>
      <c r="BK4" s="564"/>
      <c r="BL4" s="566"/>
      <c r="BM4" s="566"/>
      <c r="BN4" s="564"/>
      <c r="BO4" s="566"/>
      <c r="BP4" s="566"/>
      <c r="BQ4" s="564"/>
      <c r="BR4" s="566"/>
      <c r="BS4" s="566"/>
      <c r="BT4" s="564"/>
      <c r="BU4" s="566"/>
      <c r="BV4" s="566"/>
      <c r="BW4" s="564"/>
      <c r="BX4" s="566"/>
      <c r="BY4" s="566"/>
      <c r="BZ4" s="564"/>
      <c r="CA4" s="566"/>
      <c r="CB4" s="566"/>
      <c r="CC4" s="566"/>
      <c r="CD4" s="566"/>
      <c r="CE4" s="566"/>
      <c r="CF4" s="566"/>
      <c r="CG4" s="566"/>
      <c r="CH4" s="566"/>
      <c r="CI4" s="567"/>
      <c r="CJ4" s="566"/>
      <c r="CK4" s="566"/>
      <c r="CL4" s="566"/>
      <c r="CM4" s="566"/>
      <c r="CN4" s="566"/>
      <c r="CO4" s="568"/>
      <c r="CP4" s="566"/>
      <c r="CQ4" s="566"/>
      <c r="CR4" s="566"/>
      <c r="CS4" s="566"/>
      <c r="CT4" s="566"/>
      <c r="CU4" s="566"/>
      <c r="CV4" s="566"/>
      <c r="CW4" s="566"/>
      <c r="CX4" s="566"/>
      <c r="CY4" s="566"/>
      <c r="CZ4" s="566"/>
      <c r="DA4" s="569" t="s">
        <v>359</v>
      </c>
      <c r="DB4" s="569"/>
      <c r="DC4" s="569"/>
      <c r="DD4" s="569"/>
      <c r="DE4" s="566"/>
      <c r="DF4" s="566"/>
      <c r="DG4" s="566"/>
      <c r="DH4" s="566"/>
      <c r="DI4" s="566"/>
      <c r="DJ4" s="566"/>
      <c r="DK4" s="566"/>
      <c r="DL4" s="566"/>
      <c r="DM4" s="566"/>
      <c r="DN4" s="566"/>
      <c r="DO4" s="566"/>
      <c r="DP4" s="569" t="s">
        <v>360</v>
      </c>
      <c r="DQ4" s="566"/>
      <c r="DR4" s="566"/>
      <c r="DS4" s="566"/>
      <c r="DT4" s="566"/>
      <c r="DU4" s="567"/>
      <c r="DV4" s="566"/>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66"/>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1" t="s">
        <v>2967</v>
      </c>
      <c r="HE4" s="572"/>
      <c r="HF4" s="566"/>
      <c r="HG4" s="566"/>
      <c r="HH4" s="566"/>
      <c r="HI4" s="566"/>
      <c r="HJ4" s="566"/>
      <c r="HK4" s="566"/>
      <c r="HL4" s="566"/>
      <c r="HM4" s="566"/>
      <c r="HN4" s="568"/>
      <c r="HO4" s="566"/>
      <c r="HP4" s="566"/>
      <c r="HQ4" s="566"/>
      <c r="HR4" s="566"/>
      <c r="HS4" s="566"/>
      <c r="HT4" s="566"/>
      <c r="HU4" s="566"/>
      <c r="HV4" s="566"/>
      <c r="HW4" s="567"/>
      <c r="HX4" s="1257"/>
      <c r="HY4" s="572"/>
      <c r="HZ4" s="572"/>
      <c r="IA4" s="572"/>
      <c r="IB4" s="572"/>
      <c r="IC4" s="572"/>
      <c r="ID4" s="572"/>
      <c r="IE4" s="572"/>
      <c r="IF4" s="1258"/>
      <c r="IG4" s="1257"/>
      <c r="IH4" s="572"/>
      <c r="II4" s="572"/>
      <c r="IJ4" s="572"/>
      <c r="IK4" s="572"/>
      <c r="IL4" s="572"/>
      <c r="IM4" s="572"/>
      <c r="IN4" s="572"/>
      <c r="IO4" s="1258"/>
      <c r="IP4" s="1257"/>
      <c r="IQ4" s="572"/>
      <c r="IR4" s="572"/>
      <c r="IS4" s="572"/>
      <c r="IT4" s="572"/>
      <c r="IU4" s="572"/>
      <c r="IV4" s="572"/>
      <c r="IW4" s="572"/>
      <c r="IX4" s="1258"/>
      <c r="IY4" s="1257"/>
      <c r="IZ4" s="572"/>
      <c r="JA4" s="572"/>
      <c r="JB4" s="572"/>
      <c r="JC4" s="572"/>
      <c r="JD4" s="572"/>
      <c r="JE4" s="572"/>
      <c r="JF4" s="572"/>
      <c r="JG4" s="1258"/>
      <c r="JH4" s="1257"/>
      <c r="JI4" s="572"/>
      <c r="JJ4" s="572"/>
      <c r="JK4" s="572"/>
      <c r="JL4" s="572"/>
      <c r="JM4" s="572"/>
      <c r="JN4" s="572"/>
      <c r="JO4" s="572"/>
      <c r="JP4" s="1258"/>
      <c r="JQ4" s="1257"/>
      <c r="JR4" s="572"/>
      <c r="JS4" s="572"/>
      <c r="JT4" s="572"/>
      <c r="JU4" s="572"/>
      <c r="JV4" s="572"/>
      <c r="JW4" s="572"/>
      <c r="JX4" s="572"/>
      <c r="JY4" s="1258"/>
      <c r="JZ4" s="569" t="s">
        <v>361</v>
      </c>
      <c r="KA4" s="566"/>
      <c r="KB4" s="566"/>
      <c r="KC4" s="566"/>
      <c r="KD4" s="566"/>
      <c r="KE4" s="566"/>
      <c r="KF4" s="566"/>
      <c r="KG4" s="566"/>
      <c r="KH4" s="566"/>
      <c r="KI4" s="566"/>
      <c r="KJ4" s="566"/>
      <c r="KK4" s="566"/>
      <c r="KL4" s="566"/>
      <c r="KM4" s="566"/>
      <c r="KN4" s="566"/>
      <c r="KO4" s="566"/>
      <c r="KP4" s="569" t="s">
        <v>362</v>
      </c>
      <c r="KQ4" s="566"/>
      <c r="KR4" s="566"/>
      <c r="KS4" s="566"/>
      <c r="KT4" s="566"/>
      <c r="KU4" s="566"/>
      <c r="KV4" s="566"/>
      <c r="KW4" s="568"/>
      <c r="KX4" s="566"/>
      <c r="KY4" s="566"/>
      <c r="KZ4" s="566"/>
      <c r="LA4" s="1249" t="s">
        <v>2809</v>
      </c>
      <c r="LB4" s="1250"/>
      <c r="LC4" s="1250"/>
      <c r="LD4" s="1250"/>
      <c r="LE4" s="1250"/>
      <c r="LF4" s="1762"/>
      <c r="LG4" s="1762"/>
      <c r="LH4" s="1762"/>
      <c r="LI4" s="1762"/>
      <c r="LJ4" s="1762"/>
      <c r="LK4" s="1762"/>
      <c r="LL4" s="1762"/>
      <c r="LM4" s="1762"/>
      <c r="LN4" s="1762"/>
      <c r="LO4" s="1762"/>
      <c r="LP4" s="1762"/>
      <c r="LQ4" s="1762"/>
      <c r="LR4" s="1762"/>
      <c r="LS4" s="1762"/>
      <c r="LT4" s="1762"/>
      <c r="LU4" s="1762"/>
      <c r="LV4" s="1762"/>
      <c r="LW4" s="1762"/>
      <c r="LX4" s="1762"/>
      <c r="LY4" s="1762"/>
      <c r="LZ4" s="1762"/>
      <c r="MA4" s="1762"/>
      <c r="MB4" s="1762"/>
      <c r="MC4" s="1762"/>
      <c r="MD4" s="1762"/>
      <c r="ME4" s="1762"/>
      <c r="MF4" s="1762"/>
      <c r="MG4" s="1762"/>
      <c r="MH4" s="1762"/>
      <c r="MI4" s="1762"/>
      <c r="MJ4" s="1762"/>
      <c r="MK4" s="1762"/>
      <c r="ML4" s="1762"/>
      <c r="MM4" s="1762"/>
      <c r="MN4" s="1762"/>
      <c r="MO4" s="1762"/>
      <c r="MP4" s="1762"/>
      <c r="MQ4" s="1762"/>
      <c r="MR4" s="1762"/>
      <c r="MS4" s="1762"/>
      <c r="MT4" s="1762"/>
      <c r="MU4" s="1762"/>
      <c r="MV4" s="1762"/>
      <c r="MW4" s="1762"/>
      <c r="MX4" s="1762"/>
      <c r="MY4" s="1762"/>
      <c r="MZ4" s="1762"/>
      <c r="NA4" s="1762"/>
      <c r="NB4" s="1762"/>
      <c r="NC4" s="1762"/>
      <c r="ND4" s="1762"/>
      <c r="NE4" s="1762"/>
      <c r="NF4" s="566"/>
      <c r="NG4" s="566"/>
      <c r="NH4" s="566"/>
      <c r="NI4" s="566"/>
      <c r="NJ4" s="566"/>
      <c r="NK4" s="566"/>
      <c r="NL4" s="566"/>
      <c r="NM4" s="566"/>
      <c r="NN4" s="566"/>
      <c r="NO4" s="566"/>
      <c r="NP4" s="566"/>
      <c r="NQ4" s="1247"/>
      <c r="NR4" s="1247"/>
      <c r="NS4" s="1247"/>
      <c r="NT4" s="1247"/>
      <c r="NU4" s="1247"/>
      <c r="NV4" s="1247"/>
      <c r="NW4" s="1247"/>
      <c r="NX4" s="1247"/>
      <c r="NY4" s="1247"/>
      <c r="NZ4" s="1247"/>
      <c r="OA4" s="1247"/>
      <c r="OB4" s="1247"/>
      <c r="OC4" s="568"/>
      <c r="OD4" s="566"/>
      <c r="OE4" s="567"/>
      <c r="OF4" s="568"/>
      <c r="OG4" s="566"/>
      <c r="OH4" s="567"/>
      <c r="OI4" s="568"/>
      <c r="OJ4" s="567"/>
      <c r="OK4" s="566"/>
      <c r="OL4" s="566"/>
      <c r="OM4" s="566"/>
      <c r="ON4" s="566"/>
      <c r="OO4" s="566"/>
      <c r="OP4" s="881"/>
      <c r="OQ4" s="884" t="s">
        <v>345</v>
      </c>
      <c r="OR4" s="882"/>
      <c r="OS4" s="882"/>
      <c r="OT4" s="882"/>
      <c r="OU4" s="882"/>
      <c r="OV4" s="882"/>
      <c r="OW4" s="882"/>
      <c r="OX4" s="882"/>
      <c r="OY4" s="882"/>
      <c r="OZ4" s="882"/>
      <c r="PA4" s="882"/>
      <c r="PB4" s="882"/>
      <c r="PC4" s="882"/>
      <c r="PD4" s="882"/>
      <c r="PE4" s="882"/>
      <c r="PF4" s="882"/>
      <c r="PG4" s="882"/>
      <c r="PH4" s="882"/>
      <c r="PI4" s="882"/>
      <c r="PJ4" s="882"/>
      <c r="PK4" s="882"/>
      <c r="PL4" s="882"/>
      <c r="PM4" s="882"/>
      <c r="PN4" s="882"/>
      <c r="PO4" s="882"/>
      <c r="PP4" s="882"/>
      <c r="PQ4" s="882"/>
      <c r="PR4" s="882"/>
      <c r="PS4" s="882"/>
      <c r="PT4" s="883"/>
      <c r="PU4" s="883"/>
      <c r="PV4" s="882"/>
      <c r="PW4" s="883"/>
      <c r="PX4" s="883"/>
      <c r="PY4" s="882"/>
      <c r="PZ4" s="883"/>
      <c r="QA4" s="883"/>
      <c r="QB4" s="882"/>
      <c r="QC4" s="883"/>
      <c r="QD4" s="883"/>
      <c r="QE4" s="1367"/>
      <c r="QF4" s="884"/>
      <c r="QG4" s="884"/>
      <c r="QH4" s="1368"/>
      <c r="QI4" s="884" t="s">
        <v>363</v>
      </c>
      <c r="QJ4" s="882"/>
      <c r="QK4" s="883"/>
      <c r="QL4" s="883"/>
      <c r="QM4" s="882"/>
      <c r="QN4" s="882"/>
      <c r="QO4" s="883"/>
      <c r="QP4" s="883"/>
      <c r="QQ4" s="883"/>
      <c r="QR4" s="882"/>
      <c r="QS4" s="883"/>
      <c r="QT4" s="882"/>
      <c r="QU4" s="883"/>
      <c r="QV4" s="882"/>
      <c r="QW4" s="883"/>
      <c r="QX4" s="882"/>
      <c r="QY4" s="883"/>
      <c r="QZ4" s="882"/>
      <c r="RA4" s="883"/>
      <c r="RB4" s="882"/>
      <c r="RC4" s="883"/>
      <c r="RD4" s="882"/>
      <c r="RE4" s="883"/>
      <c r="RF4" s="882"/>
      <c r="RG4" s="883"/>
      <c r="RH4" s="882"/>
      <c r="RI4" s="882"/>
      <c r="RJ4" s="882"/>
      <c r="RK4" s="882"/>
      <c r="RL4" s="882"/>
      <c r="RM4" s="882"/>
      <c r="RN4" s="882"/>
      <c r="RO4" s="882"/>
      <c r="RP4" s="882"/>
      <c r="RQ4" s="882"/>
      <c r="RR4" s="882"/>
      <c r="RS4" s="882"/>
      <c r="RT4" s="882"/>
      <c r="RU4" s="882"/>
      <c r="RV4" s="882"/>
      <c r="RW4" s="882"/>
      <c r="RX4" s="884"/>
      <c r="RY4" s="884"/>
      <c r="RZ4" s="884"/>
      <c r="SA4" s="884"/>
      <c r="SB4" s="884"/>
      <c r="SC4" s="884"/>
      <c r="SD4" s="884"/>
      <c r="SE4" s="884"/>
      <c r="SF4" s="884"/>
      <c r="SG4" s="884"/>
      <c r="SH4" s="884"/>
      <c r="SI4" s="883"/>
      <c r="SJ4" s="884"/>
      <c r="SK4" s="884"/>
      <c r="SL4" s="884"/>
      <c r="SM4" s="884"/>
      <c r="SN4" s="884"/>
      <c r="SO4" s="884"/>
      <c r="SP4" s="884"/>
      <c r="SQ4" s="884"/>
      <c r="SR4" s="884"/>
      <c r="SS4" s="883"/>
      <c r="ST4" s="884"/>
      <c r="SU4" s="884"/>
      <c r="SV4" s="884"/>
      <c r="SW4" s="884"/>
      <c r="SX4" s="884"/>
      <c r="SY4" s="884"/>
      <c r="SZ4" s="884"/>
      <c r="TA4" s="883"/>
      <c r="TB4" s="884"/>
      <c r="TC4" s="884"/>
      <c r="TD4" s="884"/>
      <c r="TE4" s="884"/>
      <c r="TF4" s="884"/>
      <c r="TG4" s="884"/>
      <c r="TH4" s="884"/>
      <c r="TI4" s="884"/>
      <c r="TJ4" s="884"/>
      <c r="TK4" s="883"/>
      <c r="TL4" s="884"/>
      <c r="TM4" s="884"/>
      <c r="TN4" s="884"/>
      <c r="TO4" s="884"/>
      <c r="TP4" s="884"/>
      <c r="TQ4" s="883"/>
      <c r="TR4" s="884"/>
      <c r="TS4" s="884"/>
      <c r="TT4" s="884"/>
      <c r="TU4" s="884"/>
      <c r="TV4" s="884"/>
      <c r="TW4" s="884"/>
      <c r="TX4" s="884"/>
      <c r="TY4" s="884"/>
      <c r="TZ4" s="884"/>
      <c r="UA4" s="883"/>
      <c r="UB4" s="884"/>
      <c r="UC4" s="884"/>
      <c r="UD4" s="884"/>
      <c r="UE4" s="884"/>
      <c r="UF4" s="884"/>
      <c r="UG4" s="883"/>
      <c r="UH4" s="883" t="s">
        <v>364</v>
      </c>
      <c r="UI4" s="882"/>
      <c r="UJ4" s="882"/>
      <c r="UK4" s="883"/>
      <c r="UL4" s="882"/>
      <c r="UM4" s="882"/>
      <c r="UN4" s="883"/>
      <c r="UO4" s="882"/>
      <c r="UP4" s="882"/>
      <c r="UQ4" s="883"/>
      <c r="UR4" s="882"/>
      <c r="US4" s="882"/>
      <c r="UT4" s="882"/>
      <c r="UU4" s="882"/>
      <c r="UV4" s="882"/>
      <c r="UW4" s="882"/>
      <c r="UX4" s="882"/>
      <c r="UY4" s="882"/>
      <c r="UZ4" s="882"/>
      <c r="VA4" s="882"/>
      <c r="VB4" s="882"/>
      <c r="VC4" s="882"/>
      <c r="VD4" s="882"/>
      <c r="VE4" s="882"/>
      <c r="VF4" s="882"/>
      <c r="VG4" s="882"/>
      <c r="VH4" s="882"/>
      <c r="VI4" s="882"/>
      <c r="VJ4" s="882"/>
      <c r="VK4" s="882"/>
      <c r="VL4" s="882"/>
      <c r="VM4" s="882"/>
      <c r="VN4" s="882"/>
      <c r="VO4" s="882"/>
      <c r="VP4" s="884"/>
      <c r="VQ4" s="884"/>
      <c r="VR4" s="884"/>
      <c r="VS4" s="884"/>
      <c r="VT4" s="884"/>
      <c r="VU4" s="884"/>
      <c r="VV4" s="884"/>
      <c r="VW4" s="884"/>
      <c r="VX4" s="884"/>
      <c r="VY4" s="884"/>
      <c r="VZ4" s="884"/>
      <c r="WA4" s="884"/>
      <c r="WB4" s="884"/>
      <c r="WC4" s="884"/>
      <c r="WD4" s="884"/>
      <c r="WE4" s="884"/>
      <c r="WF4" s="884"/>
      <c r="WG4" s="884"/>
      <c r="WH4" s="884"/>
      <c r="WI4" s="884"/>
      <c r="WJ4" s="884"/>
      <c r="WK4" s="884"/>
      <c r="WL4" s="884"/>
      <c r="WM4" s="884"/>
      <c r="WN4" s="884"/>
      <c r="WO4" s="884"/>
      <c r="WP4" s="884"/>
      <c r="WQ4" s="884"/>
      <c r="WR4" s="884"/>
      <c r="WS4" s="884"/>
      <c r="WT4" s="884"/>
      <c r="WU4" s="884"/>
      <c r="WV4" s="884"/>
      <c r="WW4" s="884"/>
      <c r="WX4" s="884"/>
      <c r="WY4" s="884"/>
      <c r="WZ4" s="884"/>
      <c r="XA4" s="884"/>
      <c r="XB4" s="884"/>
      <c r="XC4" s="884"/>
      <c r="XD4" s="884"/>
      <c r="XE4" s="884"/>
      <c r="XF4" s="884"/>
      <c r="XG4" s="884"/>
      <c r="XH4" s="884"/>
      <c r="XI4" s="884"/>
      <c r="XJ4" s="884"/>
      <c r="XK4" s="884"/>
      <c r="XL4" s="884"/>
      <c r="XM4" s="884"/>
      <c r="XN4" s="885"/>
      <c r="XO4" s="886"/>
      <c r="XP4" s="887"/>
      <c r="XQ4" s="887"/>
      <c r="XR4" s="886"/>
      <c r="XS4" s="887"/>
      <c r="XT4" s="887"/>
      <c r="XU4" s="887"/>
      <c r="XV4" s="887"/>
      <c r="XW4" s="887"/>
      <c r="XX4" s="886"/>
      <c r="XY4" s="887"/>
      <c r="XZ4" s="887"/>
      <c r="YA4" s="887"/>
      <c r="YB4" s="887"/>
      <c r="YC4" s="887"/>
      <c r="YD4" s="886"/>
      <c r="YE4" s="887"/>
      <c r="YF4" s="887"/>
      <c r="YG4" s="887"/>
      <c r="YH4" s="887"/>
      <c r="YI4" s="887"/>
      <c r="YJ4" s="886"/>
      <c r="YK4" s="887"/>
      <c r="YL4" s="887"/>
      <c r="YM4" s="887"/>
      <c r="YN4" s="887"/>
      <c r="YO4" s="887"/>
      <c r="YP4" s="888"/>
      <c r="YQ4" s="889"/>
      <c r="YR4" s="889"/>
      <c r="YS4" s="889"/>
      <c r="YT4" s="889"/>
      <c r="YU4" s="889"/>
      <c r="YV4" s="889"/>
      <c r="YW4" s="889"/>
      <c r="YX4" s="889"/>
      <c r="YY4" s="889"/>
      <c r="YZ4" s="889"/>
      <c r="ZA4" s="1184"/>
      <c r="ZB4" s="889"/>
      <c r="ZC4" s="889"/>
      <c r="ZD4" s="889"/>
      <c r="ZE4" s="889"/>
      <c r="ZF4" s="889"/>
      <c r="ZG4" s="889"/>
      <c r="ZH4" s="889"/>
      <c r="ZI4" s="889"/>
      <c r="ZJ4" s="889"/>
      <c r="ZK4" s="889"/>
      <c r="ZL4" s="889"/>
      <c r="ZM4" s="889"/>
      <c r="ZN4" s="886"/>
      <c r="ZO4" s="887"/>
      <c r="ZP4" s="887"/>
      <c r="ZQ4" s="887"/>
      <c r="ZR4" s="887"/>
      <c r="ZS4" s="887"/>
      <c r="ZT4" s="887"/>
      <c r="ZU4" s="887"/>
      <c r="ZV4" s="887"/>
      <c r="ZW4" s="887"/>
      <c r="ZX4" s="887"/>
      <c r="ZY4" s="887"/>
      <c r="ZZ4" s="887"/>
      <c r="AAA4" s="887"/>
      <c r="AAB4" s="890"/>
      <c r="AAC4" s="890"/>
      <c r="AAD4" s="890"/>
      <c r="AAE4" s="890"/>
      <c r="AAF4" s="890"/>
      <c r="AAG4" s="890"/>
      <c r="AAH4" s="886"/>
      <c r="AAI4" s="887"/>
      <c r="AAJ4" s="887"/>
      <c r="AAK4" s="887"/>
      <c r="AAL4" s="887"/>
      <c r="AAM4" s="887"/>
      <c r="AAN4" s="887"/>
      <c r="AAO4" s="887"/>
      <c r="AAP4" s="887"/>
      <c r="AAQ4" s="887"/>
      <c r="AAR4" s="887"/>
      <c r="AAS4" s="887"/>
      <c r="AAT4" s="887"/>
      <c r="AAU4" s="887"/>
      <c r="AAV4" s="887"/>
      <c r="AAW4" s="887"/>
      <c r="AAX4" s="887"/>
      <c r="AAY4" s="887"/>
      <c r="AAZ4" s="887"/>
      <c r="ABA4" s="889"/>
      <c r="ABB4" s="889"/>
      <c r="ABC4" s="889"/>
      <c r="ABD4" s="887"/>
      <c r="ABE4" s="889"/>
      <c r="ABF4" s="887"/>
      <c r="ABG4" s="889"/>
      <c r="ABH4" s="887"/>
      <c r="ABI4" s="889"/>
      <c r="ABJ4" s="887"/>
      <c r="ABK4" s="889"/>
      <c r="ABL4" s="887"/>
      <c r="ABM4" s="889"/>
      <c r="ABN4" s="887"/>
      <c r="ABO4" s="889"/>
      <c r="ABP4" s="887"/>
      <c r="ABQ4" s="889"/>
      <c r="ABR4" s="1199"/>
      <c r="ABS4" s="1199"/>
      <c r="ABT4" s="1199"/>
      <c r="ABU4" s="1199"/>
      <c r="ABV4" s="887"/>
      <c r="ABW4" s="887"/>
      <c r="ABX4" s="887"/>
      <c r="ABY4" s="887"/>
      <c r="ABZ4" s="887"/>
      <c r="ACA4" s="887"/>
      <c r="ACB4" s="886"/>
      <c r="ACC4" s="887"/>
      <c r="ACD4" s="887"/>
      <c r="ACE4" s="887"/>
      <c r="ACF4" s="887"/>
      <c r="ACG4" s="887"/>
      <c r="ACH4" s="887"/>
      <c r="ACI4" s="887"/>
      <c r="ACJ4" s="887"/>
      <c r="ACK4" s="887"/>
      <c r="ACL4" s="886"/>
      <c r="ACM4" s="886"/>
      <c r="ACN4" s="886"/>
      <c r="ACO4" s="886"/>
      <c r="ACP4" s="886"/>
      <c r="ACQ4" s="886"/>
      <c r="ACR4" s="886"/>
      <c r="ACS4" s="886"/>
      <c r="ACT4" s="886"/>
      <c r="ACU4" s="887"/>
      <c r="ACV4" s="887"/>
      <c r="ACW4" s="887"/>
      <c r="ACX4" s="887"/>
      <c r="ACY4" s="887"/>
      <c r="ACZ4" s="887"/>
      <c r="ADA4" s="887"/>
      <c r="ADB4" s="887"/>
      <c r="ADC4" s="887"/>
      <c r="ADD4" s="886"/>
      <c r="ADE4" s="887"/>
      <c r="ADF4" s="887"/>
      <c r="ADG4" s="887"/>
      <c r="ADH4" s="887"/>
      <c r="ADI4" s="887"/>
      <c r="ADJ4" s="887"/>
      <c r="ADK4" s="887"/>
      <c r="ADL4" s="887"/>
      <c r="ADM4" s="887"/>
      <c r="ADN4" s="891"/>
      <c r="ADO4" s="885"/>
      <c r="ADP4" s="885"/>
      <c r="ADQ4" s="890"/>
      <c r="ADR4" s="890"/>
      <c r="ADS4" s="890"/>
      <c r="ADT4" s="890"/>
      <c r="ADU4" s="890"/>
      <c r="ADV4" s="890"/>
      <c r="ADW4" s="890"/>
      <c r="ADX4" s="890"/>
      <c r="ADY4" s="890"/>
      <c r="ADZ4" s="890"/>
      <c r="AEA4" s="890"/>
      <c r="AEB4" s="890"/>
      <c r="AEC4" s="890"/>
      <c r="AED4" s="890"/>
      <c r="AEE4" s="890"/>
      <c r="AEF4" s="890"/>
      <c r="AEG4" s="890"/>
      <c r="AEH4" s="890"/>
      <c r="AEI4" s="892"/>
      <c r="AEJ4" s="893" t="s">
        <v>365</v>
      </c>
      <c r="AEK4" s="893"/>
      <c r="AEL4" s="893"/>
      <c r="AEM4" s="893"/>
      <c r="AEN4" s="893"/>
      <c r="AEO4" s="893"/>
      <c r="AEP4" s="893"/>
      <c r="AEQ4" s="893"/>
      <c r="AER4" s="893"/>
      <c r="AES4" s="893"/>
      <c r="AET4" s="893"/>
      <c r="AEU4" s="893"/>
      <c r="AEV4" s="893"/>
      <c r="AEW4" s="893"/>
      <c r="AEX4" s="893"/>
      <c r="AEY4" s="893"/>
      <c r="AEZ4" s="893"/>
      <c r="AFA4" s="893"/>
      <c r="AFB4" s="893"/>
      <c r="AFC4" s="893"/>
      <c r="AFD4" s="894"/>
      <c r="AFE4" s="893"/>
      <c r="AFF4" s="893"/>
      <c r="AFG4" s="894"/>
      <c r="AFH4" s="893"/>
      <c r="AFI4" s="895" t="s">
        <v>366</v>
      </c>
      <c r="AFJ4" s="893"/>
      <c r="AFK4" s="894"/>
      <c r="AFL4" s="894"/>
      <c r="AFM4" s="894" t="s">
        <v>367</v>
      </c>
      <c r="AFN4" s="893"/>
      <c r="AFO4" s="894"/>
      <c r="AFP4" s="894"/>
      <c r="AFQ4" s="893"/>
      <c r="AFR4" s="893"/>
      <c r="AFS4" s="893"/>
      <c r="AFT4" s="893"/>
      <c r="AFU4" s="1028"/>
      <c r="AFV4" s="894"/>
      <c r="AFW4" s="893"/>
      <c r="AFX4" s="893"/>
      <c r="AFY4" s="894"/>
      <c r="AFZ4" s="894"/>
      <c r="AGA4" s="894"/>
      <c r="AGB4" s="894"/>
      <c r="AGC4" s="894"/>
      <c r="AGD4" s="894"/>
      <c r="AGE4" s="894"/>
      <c r="AGF4" s="894"/>
      <c r="AGG4" s="894"/>
      <c r="AGH4" s="894"/>
      <c r="AGI4" s="894"/>
      <c r="AGJ4" s="893"/>
      <c r="AGK4" s="893"/>
      <c r="AGL4" s="893"/>
      <c r="AGM4" s="893"/>
      <c r="AGN4" s="893"/>
      <c r="AGO4" s="893"/>
      <c r="AGP4" s="893"/>
      <c r="AGQ4" s="893"/>
      <c r="AGR4" s="893"/>
      <c r="AGS4" s="893"/>
      <c r="AGT4" s="894"/>
      <c r="AGU4" s="894"/>
      <c r="AGV4" s="894"/>
      <c r="AGW4" s="894"/>
      <c r="AGX4" s="894"/>
      <c r="AGY4" s="894"/>
      <c r="AGZ4" s="894"/>
      <c r="AHA4" s="894"/>
      <c r="AHB4" s="894"/>
      <c r="AHC4" s="893"/>
      <c r="AHD4" s="893"/>
      <c r="AHE4" s="893"/>
      <c r="AHF4" s="893"/>
      <c r="AHG4" s="893"/>
      <c r="AHH4" s="893"/>
      <c r="AHI4" s="893"/>
      <c r="AHJ4" s="893"/>
      <c r="AHK4" s="893"/>
      <c r="AHL4" s="893"/>
      <c r="AHM4" s="894"/>
      <c r="AHN4" s="894"/>
      <c r="AHO4" s="894"/>
      <c r="AHP4" s="894"/>
      <c r="AHQ4" s="894"/>
      <c r="AHR4" s="894"/>
      <c r="AHS4" s="894"/>
      <c r="AHT4" s="894"/>
      <c r="AHU4" s="894"/>
      <c r="AHV4" s="893"/>
      <c r="AHW4" s="893"/>
      <c r="AHX4" s="893"/>
      <c r="AHY4" s="893"/>
      <c r="AHZ4" s="893"/>
      <c r="AIA4" s="893"/>
      <c r="AIB4" s="893"/>
      <c r="AIC4" s="893"/>
      <c r="AID4" s="893"/>
      <c r="AIE4" s="893"/>
      <c r="AIF4" s="894"/>
      <c r="AIG4" s="894"/>
      <c r="AIH4" s="894"/>
      <c r="AII4" s="894"/>
      <c r="AIJ4" s="894"/>
      <c r="AIK4" s="894"/>
      <c r="AIL4" s="894"/>
      <c r="AIM4" s="894"/>
      <c r="AIN4" s="894"/>
      <c r="AIO4" s="894"/>
      <c r="AIP4" s="894"/>
      <c r="AIQ4" s="894"/>
      <c r="AIR4" s="894"/>
      <c r="AIS4" s="894"/>
      <c r="AIT4" s="894"/>
      <c r="AIU4" s="894"/>
      <c r="AIV4" s="894"/>
      <c r="AIW4" s="894"/>
      <c r="AIX4" s="894"/>
      <c r="AIY4" s="894"/>
      <c r="AIZ4" s="894"/>
      <c r="AJA4" s="894"/>
      <c r="AJB4" s="894"/>
      <c r="AJC4" s="894"/>
      <c r="AJD4" s="894"/>
      <c r="AJE4" s="894"/>
      <c r="AJF4" s="894"/>
      <c r="AJG4" s="894"/>
      <c r="AJH4" s="894"/>
      <c r="AJI4" s="894"/>
      <c r="AJJ4" s="894"/>
      <c r="AJK4" s="893"/>
      <c r="AJL4" s="894"/>
      <c r="AJM4" s="894"/>
      <c r="AJN4" s="893"/>
      <c r="AJO4" s="894"/>
      <c r="AJP4" s="894"/>
      <c r="AJQ4" s="893"/>
      <c r="AJR4" s="894"/>
      <c r="AJS4" s="894"/>
      <c r="AJT4" s="893"/>
      <c r="AJU4" s="894"/>
      <c r="AJV4" s="893"/>
      <c r="AJW4" s="894"/>
      <c r="AJX4" s="894"/>
      <c r="AJY4" s="893"/>
      <c r="AJZ4" s="893"/>
      <c r="AKA4" s="894"/>
      <c r="AKB4" s="893"/>
      <c r="AKC4" s="893"/>
      <c r="AKD4" s="894"/>
      <c r="AKE4" s="893"/>
      <c r="AKF4" s="893"/>
      <c r="AKG4" s="893"/>
      <c r="AKH4" s="893"/>
      <c r="AKI4" s="893"/>
      <c r="AKJ4" s="893"/>
      <c r="AKK4" s="893"/>
      <c r="AKL4" s="893"/>
      <c r="AKM4" s="893"/>
      <c r="AKN4" s="893"/>
      <c r="AKO4" s="893"/>
      <c r="AKP4" s="894"/>
      <c r="AKQ4" s="894"/>
      <c r="AKR4" s="894"/>
      <c r="AKS4" s="894"/>
      <c r="AKT4" s="894"/>
      <c r="AKU4" s="894"/>
      <c r="AKV4" s="894"/>
      <c r="AKW4" s="894"/>
      <c r="AKX4" s="894"/>
      <c r="AKY4" s="894"/>
      <c r="AKZ4" s="894"/>
      <c r="ALA4" s="894"/>
      <c r="ALB4" s="894"/>
      <c r="ALC4" s="894"/>
      <c r="ALD4" s="894"/>
      <c r="ALE4" s="894"/>
      <c r="ALF4" s="894"/>
      <c r="ALG4" s="894"/>
      <c r="ALH4" s="1696"/>
      <c r="ALI4" s="729" t="s">
        <v>2967</v>
      </c>
    </row>
    <row r="5" spans="1:1003" ht="13" x14ac:dyDescent="0.2">
      <c r="A5" s="5534"/>
      <c r="B5" s="5535"/>
      <c r="C5" s="5535"/>
      <c r="D5" s="5535"/>
      <c r="E5" s="5535"/>
      <c r="F5" s="5536"/>
      <c r="G5" s="867"/>
      <c r="H5" s="573"/>
      <c r="I5" s="574"/>
      <c r="J5" s="574"/>
      <c r="K5" s="575"/>
      <c r="L5" s="576"/>
      <c r="M5" s="576"/>
      <c r="N5" s="576"/>
      <c r="O5" s="575"/>
      <c r="P5" s="574"/>
      <c r="Q5" s="574"/>
      <c r="R5" s="575"/>
      <c r="S5" s="576"/>
      <c r="T5" s="576"/>
      <c r="U5" s="576"/>
      <c r="V5" s="575"/>
      <c r="W5" s="574"/>
      <c r="X5" s="575"/>
      <c r="Y5" s="574"/>
      <c r="Z5" s="576"/>
      <c r="AA5" s="574"/>
      <c r="AB5" s="574"/>
      <c r="AC5" s="576"/>
      <c r="AD5" s="575"/>
      <c r="AE5" s="574"/>
      <c r="AF5" s="577"/>
      <c r="AG5" s="578" t="s">
        <v>368</v>
      </c>
      <c r="AH5" s="578"/>
      <c r="AI5" s="579"/>
      <c r="AJ5" s="579"/>
      <c r="AK5" s="579"/>
      <c r="AL5" s="579"/>
      <c r="AM5" s="579"/>
      <c r="AN5" s="579"/>
      <c r="AO5" s="579"/>
      <c r="AP5" s="579"/>
      <c r="AQ5" s="579"/>
      <c r="AR5" s="579"/>
      <c r="AS5" s="580" t="s">
        <v>369</v>
      </c>
      <c r="AT5" s="581"/>
      <c r="AU5" s="581"/>
      <c r="AV5" s="579"/>
      <c r="AW5" s="581"/>
      <c r="AX5" s="581"/>
      <c r="AY5" s="579"/>
      <c r="AZ5" s="581"/>
      <c r="BA5" s="581"/>
      <c r="BB5" s="579"/>
      <c r="BC5" s="581"/>
      <c r="BD5" s="581"/>
      <c r="BE5" s="579"/>
      <c r="BF5" s="581"/>
      <c r="BG5" s="581"/>
      <c r="BH5" s="579"/>
      <c r="BI5" s="581"/>
      <c r="BJ5" s="581"/>
      <c r="BK5" s="579"/>
      <c r="BL5" s="581"/>
      <c r="BM5" s="581"/>
      <c r="BN5" s="579"/>
      <c r="BO5" s="581"/>
      <c r="BP5" s="581"/>
      <c r="BQ5" s="579"/>
      <c r="BR5" s="581"/>
      <c r="BS5" s="581"/>
      <c r="BT5" s="579"/>
      <c r="BU5" s="581"/>
      <c r="BV5" s="581"/>
      <c r="BW5" s="579"/>
      <c r="BX5" s="581"/>
      <c r="BY5" s="581"/>
      <c r="BZ5" s="579"/>
      <c r="CA5" s="581"/>
      <c r="CB5" s="581"/>
      <c r="CC5" s="582" t="s">
        <v>370</v>
      </c>
      <c r="CD5" s="583"/>
      <c r="CE5" s="583"/>
      <c r="CF5" s="583"/>
      <c r="CG5" s="583"/>
      <c r="CH5" s="581"/>
      <c r="CI5" s="584"/>
      <c r="CJ5" s="581"/>
      <c r="CK5" s="581"/>
      <c r="CL5" s="581"/>
      <c r="CM5" s="581"/>
      <c r="CN5" s="581"/>
      <c r="CO5" s="585"/>
      <c r="CP5" s="581"/>
      <c r="CQ5" s="581"/>
      <c r="CR5" s="579"/>
      <c r="CS5" s="581"/>
      <c r="CT5" s="581"/>
      <c r="CU5" s="579"/>
      <c r="CV5" s="581"/>
      <c r="CW5" s="581"/>
      <c r="CX5" s="579"/>
      <c r="CY5" s="581"/>
      <c r="CZ5" s="581"/>
      <c r="DA5" s="586" t="s">
        <v>371</v>
      </c>
      <c r="DB5" s="586"/>
      <c r="DC5" s="579"/>
      <c r="DD5" s="586"/>
      <c r="DE5" s="587"/>
      <c r="DF5" s="581"/>
      <c r="DG5" s="587"/>
      <c r="DH5" s="581"/>
      <c r="DI5" s="581"/>
      <c r="DJ5" s="581"/>
      <c r="DK5" s="581"/>
      <c r="DL5" s="581"/>
      <c r="DM5" s="581"/>
      <c r="DN5" s="581"/>
      <c r="DO5" s="581"/>
      <c r="DP5" s="586" t="s">
        <v>372</v>
      </c>
      <c r="DQ5" s="581"/>
      <c r="DR5" s="581"/>
      <c r="DS5" s="581"/>
      <c r="DT5" s="581"/>
      <c r="DU5" s="584"/>
      <c r="DV5" s="586" t="s">
        <v>373</v>
      </c>
      <c r="DW5" s="581"/>
      <c r="DX5" s="581"/>
      <c r="DY5" s="581"/>
      <c r="DZ5" s="581"/>
      <c r="EA5" s="581"/>
      <c r="EB5" s="581"/>
      <c r="EC5" s="581"/>
      <c r="ED5" s="581"/>
      <c r="EE5" s="581"/>
      <c r="EF5" s="581"/>
      <c r="EG5" s="581"/>
      <c r="EH5" s="581"/>
      <c r="EI5" s="581"/>
      <c r="EJ5" s="581"/>
      <c r="EK5" s="581"/>
      <c r="EL5" s="581"/>
      <c r="EM5" s="581"/>
      <c r="EN5" s="581"/>
      <c r="EO5" s="581"/>
      <c r="EP5" s="581"/>
      <c r="EQ5" s="581"/>
      <c r="ER5" s="581"/>
      <c r="ES5" s="581"/>
      <c r="ET5" s="581"/>
      <c r="EU5" s="581"/>
      <c r="EV5" s="581"/>
      <c r="EW5" s="581"/>
      <c r="EX5" s="581"/>
      <c r="EY5" s="581"/>
      <c r="EZ5" s="581"/>
      <c r="FA5" s="581"/>
      <c r="FB5" s="581"/>
      <c r="FC5" s="581"/>
      <c r="FD5" s="581"/>
      <c r="FE5" s="581"/>
      <c r="FF5" s="581"/>
      <c r="FG5" s="581"/>
      <c r="FH5" s="581"/>
      <c r="FI5" s="581"/>
      <c r="FJ5" s="581"/>
      <c r="FK5" s="581"/>
      <c r="FL5" s="581"/>
      <c r="FM5" s="581"/>
      <c r="FN5" s="581"/>
      <c r="FO5" s="581"/>
      <c r="FP5" s="581"/>
      <c r="FQ5" s="581"/>
      <c r="FR5" s="581"/>
      <c r="FS5" s="581"/>
      <c r="FT5" s="581"/>
      <c r="FU5" s="581"/>
      <c r="FV5" s="581"/>
      <c r="FW5" s="581"/>
      <c r="FX5" s="581"/>
      <c r="FY5" s="581"/>
      <c r="FZ5" s="581"/>
      <c r="GA5" s="581"/>
      <c r="GB5" s="581"/>
      <c r="GC5" s="581"/>
      <c r="GD5" s="581"/>
      <c r="GE5" s="581"/>
      <c r="GF5" s="581"/>
      <c r="GG5" s="581"/>
      <c r="GH5" s="581"/>
      <c r="GI5" s="581"/>
      <c r="GJ5" s="581"/>
      <c r="GK5" s="581"/>
      <c r="GL5" s="581"/>
      <c r="GM5" s="581"/>
      <c r="GN5" s="581"/>
      <c r="GO5" s="581"/>
      <c r="GP5" s="581"/>
      <c r="GQ5" s="581"/>
      <c r="GR5" s="581"/>
      <c r="GS5" s="581"/>
      <c r="GT5" s="581"/>
      <c r="GU5" s="581"/>
      <c r="GV5" s="581"/>
      <c r="GW5" s="581"/>
      <c r="GX5" s="581"/>
      <c r="GY5" s="581"/>
      <c r="GZ5" s="581"/>
      <c r="HA5" s="581"/>
      <c r="HB5" s="581"/>
      <c r="HC5" s="581"/>
      <c r="HD5" s="585"/>
      <c r="HE5" s="581"/>
      <c r="HF5" s="581"/>
      <c r="HG5" s="581"/>
      <c r="HH5" s="581"/>
      <c r="HI5" s="581"/>
      <c r="HJ5" s="581"/>
      <c r="HK5" s="581"/>
      <c r="HL5" s="581"/>
      <c r="HM5" s="1289"/>
      <c r="HN5" s="585"/>
      <c r="HO5" s="581"/>
      <c r="HP5" s="581"/>
      <c r="HQ5" s="581"/>
      <c r="HR5" s="581"/>
      <c r="HS5" s="581"/>
      <c r="HT5" s="581"/>
      <c r="HU5" s="581"/>
      <c r="HV5" s="581"/>
      <c r="HW5" s="584"/>
      <c r="HX5" s="1259"/>
      <c r="HY5" s="1260"/>
      <c r="HZ5" s="1260"/>
      <c r="IA5" s="1260"/>
      <c r="IB5" s="1260"/>
      <c r="IC5" s="1260"/>
      <c r="ID5" s="1260"/>
      <c r="IE5" s="1260"/>
      <c r="IF5" s="1261"/>
      <c r="IG5" s="1259"/>
      <c r="IH5" s="1260"/>
      <c r="II5" s="1260"/>
      <c r="IJ5" s="1260"/>
      <c r="IK5" s="1260"/>
      <c r="IL5" s="1260"/>
      <c r="IM5" s="1260"/>
      <c r="IN5" s="1260"/>
      <c r="IO5" s="1261"/>
      <c r="IP5" s="1259"/>
      <c r="IQ5" s="1260"/>
      <c r="IR5" s="1260"/>
      <c r="IS5" s="1260"/>
      <c r="IT5" s="1260"/>
      <c r="IU5" s="1260"/>
      <c r="IV5" s="1260"/>
      <c r="IW5" s="1260"/>
      <c r="IX5" s="1261"/>
      <c r="IY5" s="1259"/>
      <c r="IZ5" s="1260"/>
      <c r="JA5" s="1260"/>
      <c r="JB5" s="1260"/>
      <c r="JC5" s="1260"/>
      <c r="JD5" s="1260"/>
      <c r="JE5" s="1260"/>
      <c r="JF5" s="1260"/>
      <c r="JG5" s="1261"/>
      <c r="JH5" s="1259"/>
      <c r="JI5" s="1260"/>
      <c r="JJ5" s="1260"/>
      <c r="JK5" s="1260"/>
      <c r="JL5" s="1260"/>
      <c r="JM5" s="1260"/>
      <c r="JN5" s="1260"/>
      <c r="JO5" s="1260"/>
      <c r="JP5" s="1261"/>
      <c r="JQ5" s="1259"/>
      <c r="JR5" s="1260"/>
      <c r="JS5" s="1260"/>
      <c r="JT5" s="1260"/>
      <c r="JU5" s="1260"/>
      <c r="JV5" s="1260"/>
      <c r="JW5" s="1260"/>
      <c r="JX5" s="1260"/>
      <c r="JY5" s="1261"/>
      <c r="JZ5" s="586" t="s">
        <v>374</v>
      </c>
      <c r="KA5" s="581"/>
      <c r="KB5" s="581"/>
      <c r="KC5" s="581"/>
      <c r="KD5" s="581"/>
      <c r="KE5" s="581"/>
      <c r="KF5" s="581"/>
      <c r="KG5" s="581"/>
      <c r="KH5" s="581"/>
      <c r="KI5" s="581"/>
      <c r="KJ5" s="581"/>
      <c r="KK5" s="581"/>
      <c r="KL5" s="581"/>
      <c r="KM5" s="581"/>
      <c r="KN5" s="581"/>
      <c r="KO5" s="581"/>
      <c r="KP5" s="586" t="s">
        <v>375</v>
      </c>
      <c r="KQ5" s="581"/>
      <c r="KR5" s="581"/>
      <c r="KS5" s="581"/>
      <c r="KT5" s="581"/>
      <c r="KU5" s="581"/>
      <c r="KV5" s="581"/>
      <c r="KW5" s="585"/>
      <c r="KX5" s="581"/>
      <c r="KY5" s="581"/>
      <c r="KZ5" s="581"/>
      <c r="LA5" s="5446"/>
      <c r="LB5" s="5447"/>
      <c r="LC5" s="5447"/>
      <c r="LD5" s="5447"/>
      <c r="LE5" s="5447"/>
      <c r="LF5" s="5448"/>
      <c r="LG5" s="5446"/>
      <c r="LH5" s="5447"/>
      <c r="LI5" s="5447"/>
      <c r="LJ5" s="5447"/>
      <c r="LK5" s="5447"/>
      <c r="LL5" s="5447"/>
      <c r="LM5" s="5446"/>
      <c r="LN5" s="5447"/>
      <c r="LO5" s="5447"/>
      <c r="LP5" s="5447"/>
      <c r="LQ5" s="5447"/>
      <c r="LR5" s="5448"/>
      <c r="LS5" s="5446"/>
      <c r="LT5" s="5447"/>
      <c r="LU5" s="5447"/>
      <c r="LV5" s="5447"/>
      <c r="LW5" s="5447"/>
      <c r="LX5" s="5448"/>
      <c r="LY5" s="5446"/>
      <c r="LZ5" s="5447"/>
      <c r="MA5" s="5447"/>
      <c r="MB5" s="5447"/>
      <c r="MC5" s="5447"/>
      <c r="MD5" s="5448"/>
      <c r="ME5" s="5446"/>
      <c r="MF5" s="5447"/>
      <c r="MG5" s="5447"/>
      <c r="MH5" s="5447"/>
      <c r="MI5" s="5447"/>
      <c r="MJ5" s="5448"/>
      <c r="MK5" s="5446"/>
      <c r="ML5" s="5447"/>
      <c r="MM5" s="5447"/>
      <c r="MN5" s="5447"/>
      <c r="MO5" s="5448"/>
      <c r="MP5" s="5446"/>
      <c r="MQ5" s="5447"/>
      <c r="MR5" s="5447"/>
      <c r="MS5" s="5447"/>
      <c r="MT5" s="5447"/>
      <c r="MU5" s="5448"/>
      <c r="MV5" s="5446"/>
      <c r="MW5" s="5447"/>
      <c r="MX5" s="5447"/>
      <c r="MY5" s="5447"/>
      <c r="MZ5" s="5447"/>
      <c r="NA5" s="5448"/>
      <c r="NB5" s="1252"/>
      <c r="NC5" s="1253"/>
      <c r="ND5" s="586" t="s">
        <v>376</v>
      </c>
      <c r="NE5" s="581"/>
      <c r="NF5" s="581"/>
      <c r="NG5" s="581"/>
      <c r="NH5" s="581"/>
      <c r="NI5" s="581"/>
      <c r="NJ5" s="581"/>
      <c r="NK5" s="581"/>
      <c r="NL5" s="581"/>
      <c r="NM5" s="581"/>
      <c r="NN5" s="581"/>
      <c r="NO5" s="581"/>
      <c r="NP5" s="581"/>
      <c r="NQ5" s="3340"/>
      <c r="NR5" s="3340"/>
      <c r="NS5" s="3340"/>
      <c r="NT5" s="3340"/>
      <c r="NU5" s="3340"/>
      <c r="NV5" s="3340"/>
      <c r="NW5" s="3340"/>
      <c r="NX5" s="3340"/>
      <c r="NY5" s="3340"/>
      <c r="NZ5" s="3340"/>
      <c r="OA5" s="3340"/>
      <c r="OB5" s="3340"/>
      <c r="OC5" s="588" t="s">
        <v>377</v>
      </c>
      <c r="OD5" s="587"/>
      <c r="OE5" s="584"/>
      <c r="OF5" s="585"/>
      <c r="OG5" s="581"/>
      <c r="OH5" s="584"/>
      <c r="OI5" s="585"/>
      <c r="OJ5" s="584"/>
      <c r="OK5" s="581"/>
      <c r="OL5" s="581"/>
      <c r="OM5" s="581"/>
      <c r="ON5" s="581"/>
      <c r="OO5" s="581"/>
      <c r="OP5" s="881"/>
      <c r="OQ5" s="882" t="s">
        <v>378</v>
      </c>
      <c r="OR5" s="882"/>
      <c r="OS5" s="882"/>
      <c r="OT5" s="882"/>
      <c r="OU5" s="882"/>
      <c r="OV5" s="882"/>
      <c r="OW5" s="882"/>
      <c r="OX5" s="882"/>
      <c r="OY5" s="882"/>
      <c r="OZ5" s="882"/>
      <c r="PA5" s="882"/>
      <c r="PB5" s="882"/>
      <c r="PC5" s="882"/>
      <c r="PD5" s="882"/>
      <c r="PE5" s="882"/>
      <c r="PF5" s="882"/>
      <c r="PG5" s="882"/>
      <c r="PH5" s="882"/>
      <c r="PI5" s="882"/>
      <c r="PJ5" s="882"/>
      <c r="PK5" s="882"/>
      <c r="PL5" s="882"/>
      <c r="PM5" s="882"/>
      <c r="PN5" s="882"/>
      <c r="PO5" s="882"/>
      <c r="PP5" s="882"/>
      <c r="PQ5" s="882"/>
      <c r="PR5" s="882"/>
      <c r="PS5" s="896" t="s">
        <v>379</v>
      </c>
      <c r="PT5" s="883"/>
      <c r="PU5" s="883"/>
      <c r="PV5" s="882"/>
      <c r="PW5" s="883"/>
      <c r="PX5" s="883"/>
      <c r="PY5" s="882"/>
      <c r="PZ5" s="883"/>
      <c r="QA5" s="883"/>
      <c r="QB5" s="896" t="s">
        <v>380</v>
      </c>
      <c r="QC5" s="883"/>
      <c r="QD5" s="883"/>
      <c r="QE5" s="896"/>
      <c r="QF5" s="882"/>
      <c r="QG5" s="882"/>
      <c r="QH5" s="1369"/>
      <c r="QI5" s="882" t="s">
        <v>381</v>
      </c>
      <c r="QJ5" s="882"/>
      <c r="QK5" s="883"/>
      <c r="QL5" s="883"/>
      <c r="QM5" s="882"/>
      <c r="QN5" s="882"/>
      <c r="QO5" s="883"/>
      <c r="QP5" s="883"/>
      <c r="QQ5" s="883"/>
      <c r="QR5" s="882" t="s">
        <v>382</v>
      </c>
      <c r="QS5" s="883"/>
      <c r="QT5" s="882"/>
      <c r="QU5" s="883"/>
      <c r="QV5" s="882"/>
      <c r="QW5" s="883"/>
      <c r="QX5" s="882"/>
      <c r="QY5" s="883"/>
      <c r="QZ5" s="882" t="s">
        <v>383</v>
      </c>
      <c r="RA5" s="883"/>
      <c r="RB5" s="882"/>
      <c r="RC5" s="883"/>
      <c r="RD5" s="882"/>
      <c r="RE5" s="883"/>
      <c r="RF5" s="882"/>
      <c r="RG5" s="883"/>
      <c r="RH5" s="882"/>
      <c r="RI5" s="882"/>
      <c r="RJ5" s="882"/>
      <c r="RK5" s="882"/>
      <c r="RL5" s="882"/>
      <c r="RM5" s="882"/>
      <c r="RN5" s="882"/>
      <c r="RO5" s="882"/>
      <c r="RP5" s="882"/>
      <c r="RQ5" s="882"/>
      <c r="RR5" s="882"/>
      <c r="RS5" s="882"/>
      <c r="RT5" s="882"/>
      <c r="RU5" s="882"/>
      <c r="RV5" s="882"/>
      <c r="RW5" s="882"/>
      <c r="RX5" s="882"/>
      <c r="RY5" s="882"/>
      <c r="RZ5" s="882"/>
      <c r="SA5" s="882"/>
      <c r="SB5" s="882"/>
      <c r="SC5" s="882"/>
      <c r="SD5" s="882"/>
      <c r="SE5" s="882"/>
      <c r="SF5" s="882"/>
      <c r="SG5" s="882"/>
      <c r="SH5" s="882"/>
      <c r="SI5" s="883"/>
      <c r="SJ5" s="882"/>
      <c r="SK5" s="882"/>
      <c r="SL5" s="882"/>
      <c r="SM5" s="882"/>
      <c r="SN5" s="882"/>
      <c r="SO5" s="882"/>
      <c r="SP5" s="882"/>
      <c r="SQ5" s="882"/>
      <c r="SR5" s="882"/>
      <c r="SS5" s="883"/>
      <c r="ST5" s="882"/>
      <c r="SU5" s="882"/>
      <c r="SV5" s="882"/>
      <c r="SW5" s="882"/>
      <c r="SX5" s="882"/>
      <c r="SY5" s="882"/>
      <c r="SZ5" s="882"/>
      <c r="TA5" s="883"/>
      <c r="TB5" s="882"/>
      <c r="TC5" s="882"/>
      <c r="TD5" s="882"/>
      <c r="TE5" s="882"/>
      <c r="TF5" s="882"/>
      <c r="TG5" s="882"/>
      <c r="TH5" s="882"/>
      <c r="TI5" s="882"/>
      <c r="TJ5" s="882"/>
      <c r="TK5" s="883"/>
      <c r="TL5" s="882"/>
      <c r="TM5" s="882"/>
      <c r="TN5" s="882"/>
      <c r="TO5" s="882"/>
      <c r="TP5" s="882"/>
      <c r="TQ5" s="883"/>
      <c r="TR5" s="882"/>
      <c r="TS5" s="882"/>
      <c r="TT5" s="882"/>
      <c r="TU5" s="882"/>
      <c r="TV5" s="882"/>
      <c r="TW5" s="882"/>
      <c r="TX5" s="882"/>
      <c r="TY5" s="882"/>
      <c r="TZ5" s="882"/>
      <c r="UA5" s="883"/>
      <c r="UB5" s="882"/>
      <c r="UC5" s="882"/>
      <c r="UD5" s="882"/>
      <c r="UE5" s="882"/>
      <c r="UF5" s="882"/>
      <c r="UG5" s="883"/>
      <c r="UH5" s="883" t="s">
        <v>384</v>
      </c>
      <c r="UI5" s="882"/>
      <c r="UJ5" s="882"/>
      <c r="UK5" s="883"/>
      <c r="UL5" s="882"/>
      <c r="UM5" s="882"/>
      <c r="UN5" s="883"/>
      <c r="UO5" s="882"/>
      <c r="UP5" s="882"/>
      <c r="UQ5" s="883"/>
      <c r="UR5" s="882"/>
      <c r="US5" s="882"/>
      <c r="UT5" s="882"/>
      <c r="UU5" s="882"/>
      <c r="UV5" s="882"/>
      <c r="UW5" s="882"/>
      <c r="UX5" s="882"/>
      <c r="UY5" s="882"/>
      <c r="UZ5" s="1097"/>
      <c r="VA5" s="1097"/>
      <c r="VB5" s="1097"/>
      <c r="VC5" s="1097"/>
      <c r="VD5" s="1097"/>
      <c r="VE5" s="1097"/>
      <c r="VF5" s="1097"/>
      <c r="VG5" s="1097"/>
      <c r="VH5" s="1097"/>
      <c r="VI5" s="1097"/>
      <c r="VJ5" s="1097"/>
      <c r="VK5" s="1097"/>
      <c r="VL5" s="1097"/>
      <c r="VM5" s="1097"/>
      <c r="VN5" s="1097"/>
      <c r="VO5" s="1097"/>
      <c r="VP5" s="882" t="s">
        <v>2534</v>
      </c>
      <c r="VQ5" s="882"/>
      <c r="VR5" s="882"/>
      <c r="VS5" s="882"/>
      <c r="VT5" s="882"/>
      <c r="VU5" s="882"/>
      <c r="VV5" s="882"/>
      <c r="VW5" s="882"/>
      <c r="VX5" s="882"/>
      <c r="VY5" s="882"/>
      <c r="VZ5" s="882"/>
      <c r="WA5" s="882"/>
      <c r="WB5" s="882"/>
      <c r="WC5" s="882"/>
      <c r="WD5" s="882"/>
      <c r="WE5" s="882"/>
      <c r="WF5" s="882"/>
      <c r="WG5" s="882"/>
      <c r="WH5" s="882"/>
      <c r="WI5" s="882"/>
      <c r="WJ5" s="882"/>
      <c r="WK5" s="882"/>
      <c r="WL5" s="882"/>
      <c r="WM5" s="882"/>
      <c r="WN5" s="882"/>
      <c r="WO5" s="882"/>
      <c r="WP5" s="882"/>
      <c r="WQ5" s="882"/>
      <c r="WR5" s="882"/>
      <c r="WS5" s="882"/>
      <c r="WT5" s="882"/>
      <c r="WU5" s="882"/>
      <c r="WV5" s="882"/>
      <c r="WW5" s="882"/>
      <c r="WX5" s="882"/>
      <c r="WY5" s="882"/>
      <c r="WZ5" s="882"/>
      <c r="XA5" s="882"/>
      <c r="XB5" s="882"/>
      <c r="XC5" s="882"/>
      <c r="XD5" s="882"/>
      <c r="XE5" s="882"/>
      <c r="XF5" s="882"/>
      <c r="XG5" s="882"/>
      <c r="XH5" s="882"/>
      <c r="XI5" s="882"/>
      <c r="XJ5" s="882"/>
      <c r="XK5" s="882"/>
      <c r="XL5" s="882"/>
      <c r="XM5" s="882"/>
      <c r="XN5" s="897"/>
      <c r="XO5" s="886"/>
      <c r="XP5" s="887"/>
      <c r="XQ5" s="887"/>
      <c r="XR5" s="886"/>
      <c r="XS5" s="887"/>
      <c r="XT5" s="887"/>
      <c r="XU5" s="887"/>
      <c r="XV5" s="887"/>
      <c r="XW5" s="887"/>
      <c r="XX5" s="886"/>
      <c r="XY5" s="887"/>
      <c r="XZ5" s="887"/>
      <c r="YA5" s="887"/>
      <c r="YB5" s="887"/>
      <c r="YC5" s="887"/>
      <c r="YD5" s="886"/>
      <c r="YE5" s="887"/>
      <c r="YF5" s="887"/>
      <c r="YG5" s="887"/>
      <c r="YH5" s="887"/>
      <c r="YI5" s="887"/>
      <c r="YJ5" s="886"/>
      <c r="YK5" s="887"/>
      <c r="YL5" s="887"/>
      <c r="YM5" s="887"/>
      <c r="YN5" s="887"/>
      <c r="YO5" s="887"/>
      <c r="YP5" s="898"/>
      <c r="YQ5" s="899"/>
      <c r="YR5" s="899"/>
      <c r="YS5" s="899"/>
      <c r="YT5" s="899"/>
      <c r="YU5" s="899"/>
      <c r="YV5" s="899"/>
      <c r="YW5" s="899"/>
      <c r="YX5" s="899"/>
      <c r="YY5" s="899"/>
      <c r="YZ5" s="899"/>
      <c r="ZA5" s="1185"/>
      <c r="ZB5" s="1186"/>
      <c r="ZC5" s="1186"/>
      <c r="ZD5" s="1186"/>
      <c r="ZE5" s="1186"/>
      <c r="ZF5" s="1186"/>
      <c r="ZG5" s="1186"/>
      <c r="ZH5" s="1186"/>
      <c r="ZI5" s="1186"/>
      <c r="ZJ5" s="1186"/>
      <c r="ZK5" s="1186"/>
      <c r="ZL5" s="1186"/>
      <c r="ZM5" s="1186"/>
      <c r="ZN5" s="886"/>
      <c r="ZO5" s="887"/>
      <c r="ZP5" s="887"/>
      <c r="ZQ5" s="887"/>
      <c r="ZR5" s="887"/>
      <c r="ZS5" s="887"/>
      <c r="ZT5" s="887"/>
      <c r="ZU5" s="887"/>
      <c r="ZV5" s="887"/>
      <c r="ZW5" s="887"/>
      <c r="ZX5" s="887"/>
      <c r="ZY5" s="887"/>
      <c r="ZZ5" s="887"/>
      <c r="AAA5" s="887"/>
      <c r="AAB5" s="887"/>
      <c r="AAC5" s="887"/>
      <c r="AAD5" s="887"/>
      <c r="AAE5" s="887"/>
      <c r="AAF5" s="887"/>
      <c r="AAG5" s="887"/>
      <c r="AAH5" s="886"/>
      <c r="AAI5" s="887"/>
      <c r="AAJ5" s="887"/>
      <c r="AAK5" s="887"/>
      <c r="AAL5" s="887"/>
      <c r="AAM5" s="887"/>
      <c r="AAN5" s="887"/>
      <c r="AAO5" s="887"/>
      <c r="AAP5" s="887"/>
      <c r="AAQ5" s="887"/>
      <c r="AAR5" s="887"/>
      <c r="AAS5" s="887"/>
      <c r="AAT5" s="887"/>
      <c r="AAU5" s="887"/>
      <c r="AAV5" s="887"/>
      <c r="AAW5" s="887"/>
      <c r="AAX5" s="887"/>
      <c r="AAY5" s="887"/>
      <c r="AAZ5" s="898"/>
      <c r="ABA5" s="899"/>
      <c r="ABB5" s="899"/>
      <c r="ABC5" s="899"/>
      <c r="ABD5" s="887"/>
      <c r="ABE5" s="899"/>
      <c r="ABF5" s="887"/>
      <c r="ABG5" s="899"/>
      <c r="ABH5" s="887"/>
      <c r="ABI5" s="886"/>
      <c r="ABJ5" s="887"/>
      <c r="ABK5" s="887"/>
      <c r="ABL5" s="886"/>
      <c r="ABM5" s="887"/>
      <c r="ABN5" s="887"/>
      <c r="ABO5" s="887"/>
      <c r="ABP5" s="887"/>
      <c r="ABQ5" s="887"/>
      <c r="ABR5" s="1200"/>
      <c r="ABS5" s="1199"/>
      <c r="ABT5" s="1199"/>
      <c r="ABU5" s="1199"/>
      <c r="ABV5" s="887"/>
      <c r="ABW5" s="887"/>
      <c r="ABX5" s="887"/>
      <c r="ABY5" s="887"/>
      <c r="ABZ5" s="887"/>
      <c r="ACA5" s="887"/>
      <c r="ACB5" s="886"/>
      <c r="ACC5" s="887"/>
      <c r="ACD5" s="887"/>
      <c r="ACE5" s="887"/>
      <c r="ACF5" s="887"/>
      <c r="ACG5" s="887"/>
      <c r="ACH5" s="887"/>
      <c r="ACI5" s="887"/>
      <c r="ACJ5" s="887"/>
      <c r="ACK5" s="887"/>
      <c r="ACL5" s="886"/>
      <c r="ACM5" s="886"/>
      <c r="ACN5" s="886"/>
      <c r="ACO5" s="886"/>
      <c r="ACP5" s="886"/>
      <c r="ACQ5" s="886"/>
      <c r="ACR5" s="886"/>
      <c r="ACS5" s="886"/>
      <c r="ACT5" s="886"/>
      <c r="ACU5" s="887"/>
      <c r="ACV5" s="887"/>
      <c r="ACW5" s="887"/>
      <c r="ACX5" s="887"/>
      <c r="ACY5" s="887"/>
      <c r="ACZ5" s="887"/>
      <c r="ADA5" s="887"/>
      <c r="ADB5" s="887"/>
      <c r="ADC5" s="887"/>
      <c r="ADD5" s="886"/>
      <c r="ADE5" s="887"/>
      <c r="ADF5" s="887"/>
      <c r="ADG5" s="887"/>
      <c r="ADH5" s="887"/>
      <c r="ADI5" s="887"/>
      <c r="ADJ5" s="887"/>
      <c r="ADK5" s="887"/>
      <c r="ADL5" s="887"/>
      <c r="ADM5" s="887"/>
      <c r="ADN5" s="900"/>
      <c r="ADO5" s="901"/>
      <c r="ADP5" s="901"/>
      <c r="ADQ5" s="887"/>
      <c r="ADR5" s="887"/>
      <c r="ADS5" s="887"/>
      <c r="ADT5" s="887"/>
      <c r="ADU5" s="887"/>
      <c r="ADV5" s="887"/>
      <c r="ADW5" s="887"/>
      <c r="ADX5" s="887"/>
      <c r="ADY5" s="887"/>
      <c r="ADZ5" s="887"/>
      <c r="AEA5" s="887"/>
      <c r="AEB5" s="887"/>
      <c r="AEC5" s="887"/>
      <c r="AED5" s="887"/>
      <c r="AEE5" s="887"/>
      <c r="AEF5" s="887"/>
      <c r="AEG5" s="887"/>
      <c r="AEH5" s="887"/>
      <c r="AEI5" s="892"/>
      <c r="AEJ5" s="902" t="s">
        <v>385</v>
      </c>
      <c r="AEK5" s="902" t="s">
        <v>381</v>
      </c>
      <c r="AEL5" s="902"/>
      <c r="AEM5" s="902"/>
      <c r="AEN5" s="902"/>
      <c r="AEO5" s="902"/>
      <c r="AEP5" s="902"/>
      <c r="AEQ5" s="902"/>
      <c r="AER5" s="902"/>
      <c r="AES5" s="902"/>
      <c r="AET5" s="902"/>
      <c r="AEU5" s="902"/>
      <c r="AEV5" s="902"/>
      <c r="AEW5" s="902"/>
      <c r="AEX5" s="902"/>
      <c r="AEY5" s="902"/>
      <c r="AEZ5" s="902"/>
      <c r="AFA5" s="902"/>
      <c r="AFB5" s="902"/>
      <c r="AFC5" s="902"/>
      <c r="AFD5" s="903"/>
      <c r="AFE5" s="902"/>
      <c r="AFF5" s="902"/>
      <c r="AFG5" s="903"/>
      <c r="AFH5" s="902"/>
      <c r="AFI5" s="904" t="s">
        <v>386</v>
      </c>
      <c r="AFJ5" s="902"/>
      <c r="AFK5" s="903"/>
      <c r="AFL5" s="903"/>
      <c r="AFM5" s="903" t="s">
        <v>387</v>
      </c>
      <c r="AFN5" s="902"/>
      <c r="AFO5" s="903"/>
      <c r="AFP5" s="903"/>
      <c r="AFQ5" s="902"/>
      <c r="AFR5" s="902"/>
      <c r="AFS5" s="902"/>
      <c r="AFT5" s="902"/>
      <c r="AFU5" s="1029"/>
      <c r="AFV5" s="903"/>
      <c r="AFW5" s="902"/>
      <c r="AFX5" s="902"/>
      <c r="AFY5" s="903"/>
      <c r="AFZ5" s="903"/>
      <c r="AGA5" s="903"/>
      <c r="AGB5" s="903"/>
      <c r="AGC5" s="903"/>
      <c r="AGD5" s="903"/>
      <c r="AGE5" s="903"/>
      <c r="AGF5" s="903"/>
      <c r="AGG5" s="903"/>
      <c r="AGH5" s="903"/>
      <c r="AGI5" s="903"/>
      <c r="AGJ5" s="902"/>
      <c r="AGK5" s="902"/>
      <c r="AGL5" s="902"/>
      <c r="AGM5" s="902"/>
      <c r="AGN5" s="902"/>
      <c r="AGO5" s="902"/>
      <c r="AGP5" s="902"/>
      <c r="AGQ5" s="902"/>
      <c r="AGR5" s="902"/>
      <c r="AGS5" s="902"/>
      <c r="AGT5" s="903"/>
      <c r="AGU5" s="903"/>
      <c r="AGV5" s="903"/>
      <c r="AGW5" s="903"/>
      <c r="AGX5" s="903"/>
      <c r="AGY5" s="903"/>
      <c r="AGZ5" s="903"/>
      <c r="AHA5" s="903"/>
      <c r="AHB5" s="903"/>
      <c r="AHC5" s="902"/>
      <c r="AHD5" s="902"/>
      <c r="AHE5" s="902"/>
      <c r="AHF5" s="902"/>
      <c r="AHG5" s="902"/>
      <c r="AHH5" s="902"/>
      <c r="AHI5" s="902"/>
      <c r="AHJ5" s="902"/>
      <c r="AHK5" s="902"/>
      <c r="AHL5" s="902"/>
      <c r="AHM5" s="903"/>
      <c r="AHN5" s="903"/>
      <c r="AHO5" s="903"/>
      <c r="AHP5" s="903"/>
      <c r="AHQ5" s="903"/>
      <c r="AHR5" s="903"/>
      <c r="AHS5" s="903"/>
      <c r="AHT5" s="903"/>
      <c r="AHU5" s="903"/>
      <c r="AHV5" s="902"/>
      <c r="AHW5" s="902"/>
      <c r="AHX5" s="902"/>
      <c r="AHY5" s="902"/>
      <c r="AHZ5" s="902"/>
      <c r="AIA5" s="902"/>
      <c r="AIB5" s="902"/>
      <c r="AIC5" s="902"/>
      <c r="AID5" s="902"/>
      <c r="AIE5" s="902"/>
      <c r="AIF5" s="903"/>
      <c r="AIG5" s="903"/>
      <c r="AIH5" s="903"/>
      <c r="AII5" s="903"/>
      <c r="AIJ5" s="903"/>
      <c r="AIK5" s="903"/>
      <c r="AIL5" s="903"/>
      <c r="AIM5" s="903"/>
      <c r="AIN5" s="903"/>
      <c r="AIO5" s="903"/>
      <c r="AIP5" s="903"/>
      <c r="AIQ5" s="903"/>
      <c r="AIR5" s="903"/>
      <c r="AIS5" s="903"/>
      <c r="AIT5" s="903"/>
      <c r="AIU5" s="903"/>
      <c r="AIV5" s="903"/>
      <c r="AIW5" s="903"/>
      <c r="AIX5" s="903"/>
      <c r="AIY5" s="903"/>
      <c r="AIZ5" s="903"/>
      <c r="AJA5" s="903"/>
      <c r="AJB5" s="903"/>
      <c r="AJC5" s="903"/>
      <c r="AJD5" s="903"/>
      <c r="AJE5" s="903"/>
      <c r="AJF5" s="903"/>
      <c r="AJG5" s="903"/>
      <c r="AJH5" s="903"/>
      <c r="AJI5" s="903"/>
      <c r="AJJ5" s="903"/>
      <c r="AJK5" s="902"/>
      <c r="AJL5" s="903"/>
      <c r="AJM5" s="903"/>
      <c r="AJN5" s="902"/>
      <c r="AJO5" s="903"/>
      <c r="AJP5" s="903"/>
      <c r="AJQ5" s="902"/>
      <c r="AJR5" s="903"/>
      <c r="AJS5" s="903"/>
      <c r="AJT5" s="902"/>
      <c r="AJU5" s="903"/>
      <c r="AJV5" s="902"/>
      <c r="AJW5" s="903"/>
      <c r="AJX5" s="903"/>
      <c r="AJY5" s="902"/>
      <c r="AJZ5" s="902"/>
      <c r="AKA5" s="903"/>
      <c r="AKB5" s="902"/>
      <c r="AKC5" s="902"/>
      <c r="AKD5" s="903"/>
      <c r="AKE5" s="902"/>
      <c r="AKF5" s="902"/>
      <c r="AKG5" s="902"/>
      <c r="AKH5" s="902"/>
      <c r="AKI5" s="902"/>
      <c r="AKJ5" s="902"/>
      <c r="AKK5" s="902"/>
      <c r="AKL5" s="902"/>
      <c r="AKM5" s="902"/>
      <c r="AKN5" s="902"/>
      <c r="AKO5" s="902"/>
      <c r="AKP5" s="903"/>
      <c r="AKQ5" s="903"/>
      <c r="AKR5" s="903"/>
      <c r="AKS5" s="903"/>
      <c r="AKT5" s="903"/>
      <c r="AKU5" s="903"/>
      <c r="AKV5" s="903"/>
      <c r="AKW5" s="903"/>
      <c r="AKX5" s="903"/>
      <c r="AKY5" s="903"/>
      <c r="AKZ5" s="903"/>
      <c r="ALA5" s="903"/>
      <c r="ALB5" s="903"/>
      <c r="ALC5" s="903"/>
      <c r="ALD5" s="903"/>
      <c r="ALE5" s="903"/>
      <c r="ALF5" s="903"/>
      <c r="ALG5" s="903"/>
      <c r="ALH5" s="1697"/>
      <c r="ALI5" s="729" t="s">
        <v>4940</v>
      </c>
    </row>
    <row r="6" spans="1:1003" ht="25.5" customHeight="1" x14ac:dyDescent="0.2">
      <c r="A6" s="5534"/>
      <c r="B6" s="5535"/>
      <c r="C6" s="5535"/>
      <c r="D6" s="5535"/>
      <c r="E6" s="5535"/>
      <c r="F6" s="5536" t="s">
        <v>388</v>
      </c>
      <c r="G6" s="868"/>
      <c r="H6" s="5537" t="s">
        <v>389</v>
      </c>
      <c r="I6" s="5456"/>
      <c r="J6" s="5456"/>
      <c r="K6" s="5456"/>
      <c r="L6" s="5456"/>
      <c r="M6" s="5456"/>
      <c r="N6" s="5456"/>
      <c r="O6" s="5456"/>
      <c r="P6" s="5456"/>
      <c r="Q6" s="5456"/>
      <c r="R6" s="5456"/>
      <c r="S6" s="5456"/>
      <c r="T6" s="5456"/>
      <c r="U6" s="5538"/>
      <c r="V6" s="5543" t="s">
        <v>390</v>
      </c>
      <c r="W6" s="5544"/>
      <c r="X6" s="5544"/>
      <c r="Y6" s="5544"/>
      <c r="Z6" s="5544"/>
      <c r="AA6" s="5544"/>
      <c r="AB6" s="5544"/>
      <c r="AC6" s="5544"/>
      <c r="AD6" s="5544"/>
      <c r="AE6" s="5544"/>
      <c r="AF6" s="5545"/>
      <c r="AG6" s="5539" t="s">
        <v>391</v>
      </c>
      <c r="AH6" s="5450"/>
      <c r="AI6" s="5450"/>
      <c r="AJ6" s="5450"/>
      <c r="AK6" s="5458" t="s">
        <v>392</v>
      </c>
      <c r="AL6" s="5460"/>
      <c r="AM6" s="5449" t="s">
        <v>393</v>
      </c>
      <c r="AN6" s="5450"/>
      <c r="AO6" s="5450"/>
      <c r="AP6" s="5450"/>
      <c r="AQ6" s="5450"/>
      <c r="AR6" s="5451"/>
      <c r="AS6" s="5504" t="s">
        <v>394</v>
      </c>
      <c r="AT6" s="5505"/>
      <c r="AU6" s="5505"/>
      <c r="AV6" s="5505"/>
      <c r="AW6" s="5505"/>
      <c r="AX6" s="5505"/>
      <c r="AY6" s="5505"/>
      <c r="AZ6" s="5505"/>
      <c r="BA6" s="5505"/>
      <c r="BB6" s="5505"/>
      <c r="BC6" s="5505"/>
      <c r="BD6" s="5505"/>
      <c r="BE6" s="5505"/>
      <c r="BF6" s="5505"/>
      <c r="BG6" s="5505"/>
      <c r="BH6" s="5505"/>
      <c r="BI6" s="5505"/>
      <c r="BJ6" s="5506"/>
      <c r="BK6" s="5504" t="s">
        <v>395</v>
      </c>
      <c r="BL6" s="5505"/>
      <c r="BM6" s="5505"/>
      <c r="BN6" s="5505"/>
      <c r="BO6" s="5505"/>
      <c r="BP6" s="5505"/>
      <c r="BQ6" s="5505"/>
      <c r="BR6" s="5505"/>
      <c r="BS6" s="5505"/>
      <c r="BT6" s="5505"/>
      <c r="BU6" s="5505"/>
      <c r="BV6" s="5505"/>
      <c r="BW6" s="5505"/>
      <c r="BX6" s="5505"/>
      <c r="BY6" s="5505"/>
      <c r="BZ6" s="5505"/>
      <c r="CA6" s="5505"/>
      <c r="CB6" s="5505"/>
      <c r="CC6" s="5458" t="s">
        <v>396</v>
      </c>
      <c r="CD6" s="5461"/>
      <c r="CE6" s="5459"/>
      <c r="CF6" s="5459"/>
      <c r="CG6" s="5528"/>
      <c r="CH6" s="5458" t="s">
        <v>397</v>
      </c>
      <c r="CI6" s="5460"/>
      <c r="CJ6" s="5450" t="s">
        <v>466</v>
      </c>
      <c r="CK6" s="5450"/>
      <c r="CL6" s="5450"/>
      <c r="CM6" s="5450"/>
      <c r="CN6" s="5450"/>
      <c r="CO6" s="590"/>
      <c r="CP6" s="591"/>
      <c r="CQ6" s="591"/>
      <c r="CR6" s="592"/>
      <c r="CS6" s="591"/>
      <c r="CT6" s="591"/>
      <c r="CU6" s="592"/>
      <c r="CV6" s="591"/>
      <c r="CW6" s="591"/>
      <c r="CX6" s="592"/>
      <c r="CY6" s="591"/>
      <c r="CZ6" s="591"/>
      <c r="DA6" s="5449" t="s">
        <v>398</v>
      </c>
      <c r="DB6" s="5450"/>
      <c r="DC6" s="5450"/>
      <c r="DD6" s="5450"/>
      <c r="DE6" s="5450"/>
      <c r="DF6" s="5450"/>
      <c r="DG6" s="5451"/>
      <c r="DH6" s="5458" t="s">
        <v>399</v>
      </c>
      <c r="DI6" s="5459"/>
      <c r="DJ6" s="5459"/>
      <c r="DK6" s="5460"/>
      <c r="DL6" s="5458" t="s">
        <v>400</v>
      </c>
      <c r="DM6" s="5459"/>
      <c r="DN6" s="5459"/>
      <c r="DO6" s="5460"/>
      <c r="DP6" s="5458" t="s">
        <v>401</v>
      </c>
      <c r="DQ6" s="5459"/>
      <c r="DR6" s="5460"/>
      <c r="DS6" s="5458" t="s">
        <v>402</v>
      </c>
      <c r="DT6" s="5459"/>
      <c r="DU6" s="5460"/>
      <c r="DV6" s="5455" t="s">
        <v>403</v>
      </c>
      <c r="DW6" s="5456"/>
      <c r="DX6" s="5456"/>
      <c r="DY6" s="5456"/>
      <c r="DZ6" s="5456"/>
      <c r="EA6" s="5456"/>
      <c r="EB6" s="5456"/>
      <c r="EC6" s="5456"/>
      <c r="ED6" s="5456"/>
      <c r="EE6" s="5456"/>
      <c r="EF6" s="5456"/>
      <c r="EG6" s="5456"/>
      <c r="EH6" s="5456"/>
      <c r="EI6" s="5456"/>
      <c r="EJ6" s="5456"/>
      <c r="EK6" s="5456"/>
      <c r="EL6" s="5456"/>
      <c r="EM6" s="5456"/>
      <c r="EN6" s="5456"/>
      <c r="EO6" s="5456"/>
      <c r="EP6" s="5456"/>
      <c r="EQ6" s="5456"/>
      <c r="ER6" s="5456"/>
      <c r="ES6" s="5456"/>
      <c r="ET6" s="5456"/>
      <c r="EU6" s="5456"/>
      <c r="EV6" s="5456"/>
      <c r="EW6" s="5456"/>
      <c r="EX6" s="5456"/>
      <c r="EY6" s="5456"/>
      <c r="EZ6" s="5456"/>
      <c r="FA6" s="5456"/>
      <c r="FB6" s="5456"/>
      <c r="FC6" s="5456"/>
      <c r="FD6" s="5456"/>
      <c r="FE6" s="5456"/>
      <c r="FF6" s="5456"/>
      <c r="FG6" s="5456"/>
      <c r="FH6" s="5456"/>
      <c r="FI6" s="5456"/>
      <c r="FJ6" s="5456"/>
      <c r="FK6" s="5456"/>
      <c r="FL6" s="5457"/>
      <c r="FM6" s="5525" t="s">
        <v>2763</v>
      </c>
      <c r="FN6" s="5526"/>
      <c r="FO6" s="5526"/>
      <c r="FP6" s="5526"/>
      <c r="FQ6" s="5526"/>
      <c r="FR6" s="5526"/>
      <c r="FS6" s="5526"/>
      <c r="FT6" s="5526"/>
      <c r="FU6" s="5526"/>
      <c r="FV6" s="5526"/>
      <c r="FW6" s="5526"/>
      <c r="FX6" s="5526"/>
      <c r="FY6" s="5526"/>
      <c r="FZ6" s="5526"/>
      <c r="GA6" s="5526"/>
      <c r="GB6" s="5526"/>
      <c r="GC6" s="5526"/>
      <c r="GD6" s="5526"/>
      <c r="GE6" s="5526"/>
      <c r="GF6" s="5526"/>
      <c r="GG6" s="5526"/>
      <c r="GH6" s="5526"/>
      <c r="GI6" s="5526"/>
      <c r="GJ6" s="5526"/>
      <c r="GK6" s="5526"/>
      <c r="GL6" s="5526"/>
      <c r="GM6" s="5526"/>
      <c r="GN6" s="5526"/>
      <c r="GO6" s="5526"/>
      <c r="GP6" s="5526"/>
      <c r="GQ6" s="5526"/>
      <c r="GR6" s="5526"/>
      <c r="GS6" s="5526"/>
      <c r="GT6" s="5526"/>
      <c r="GU6" s="5526"/>
      <c r="GV6" s="5526"/>
      <c r="GW6" s="5526"/>
      <c r="GX6" s="5526"/>
      <c r="GY6" s="5526"/>
      <c r="GZ6" s="5526"/>
      <c r="HA6" s="5526"/>
      <c r="HB6" s="5526"/>
      <c r="HC6" s="5527"/>
      <c r="HD6" s="5449" t="s">
        <v>2963</v>
      </c>
      <c r="HE6" s="5450"/>
      <c r="HF6" s="5450"/>
      <c r="HG6" s="5450"/>
      <c r="HH6" s="5450"/>
      <c r="HI6" s="5450"/>
      <c r="HJ6" s="5450"/>
      <c r="HK6" s="5450"/>
      <c r="HL6" s="5450"/>
      <c r="HM6" s="5451"/>
      <c r="HN6" s="5449" t="s">
        <v>2964</v>
      </c>
      <c r="HO6" s="5450"/>
      <c r="HP6" s="5450"/>
      <c r="HQ6" s="5450"/>
      <c r="HR6" s="5450"/>
      <c r="HS6" s="5450"/>
      <c r="HT6" s="5450"/>
      <c r="HU6" s="5450"/>
      <c r="HV6" s="5450"/>
      <c r="HW6" s="5451"/>
      <c r="HX6" s="5522" t="s">
        <v>404</v>
      </c>
      <c r="HY6" s="5524"/>
      <c r="HZ6" s="5524"/>
      <c r="IA6" s="5524"/>
      <c r="IB6" s="5524"/>
      <c r="IC6" s="5524"/>
      <c r="ID6" s="5524"/>
      <c r="IE6" s="5524"/>
      <c r="IF6" s="5523"/>
      <c r="IG6" s="5522" t="s">
        <v>405</v>
      </c>
      <c r="IH6" s="5524"/>
      <c r="II6" s="5524"/>
      <c r="IJ6" s="5524"/>
      <c r="IK6" s="5524"/>
      <c r="IL6" s="5524"/>
      <c r="IM6" s="5524"/>
      <c r="IN6" s="5524"/>
      <c r="IO6" s="5523"/>
      <c r="IP6" s="5522" t="s">
        <v>2909</v>
      </c>
      <c r="IQ6" s="5524"/>
      <c r="IR6" s="5524"/>
      <c r="IS6" s="5524"/>
      <c r="IT6" s="5524"/>
      <c r="IU6" s="5524"/>
      <c r="IV6" s="5524"/>
      <c r="IW6" s="5524"/>
      <c r="IX6" s="5523"/>
      <c r="IY6" s="5522" t="s">
        <v>404</v>
      </c>
      <c r="IZ6" s="5524"/>
      <c r="JA6" s="5524"/>
      <c r="JB6" s="5524"/>
      <c r="JC6" s="5524"/>
      <c r="JD6" s="5524"/>
      <c r="JE6" s="5524"/>
      <c r="JF6" s="5524"/>
      <c r="JG6" s="5523"/>
      <c r="JH6" s="5522" t="s">
        <v>405</v>
      </c>
      <c r="JI6" s="5524"/>
      <c r="JJ6" s="5524"/>
      <c r="JK6" s="5524"/>
      <c r="JL6" s="5524"/>
      <c r="JM6" s="5524"/>
      <c r="JN6" s="5524"/>
      <c r="JO6" s="5524"/>
      <c r="JP6" s="5523"/>
      <c r="JQ6" s="5522" t="s">
        <v>2909</v>
      </c>
      <c r="JR6" s="5524"/>
      <c r="JS6" s="5524"/>
      <c r="JT6" s="5524"/>
      <c r="JU6" s="5524"/>
      <c r="JV6" s="5524"/>
      <c r="JW6" s="5524"/>
      <c r="JX6" s="5524"/>
      <c r="JY6" s="5523"/>
      <c r="JZ6" s="5522" t="s">
        <v>406</v>
      </c>
      <c r="KA6" s="5523"/>
      <c r="KB6" s="5522" t="s">
        <v>407</v>
      </c>
      <c r="KC6" s="5523"/>
      <c r="KD6" s="5450" t="s">
        <v>408</v>
      </c>
      <c r="KE6" s="5450"/>
      <c r="KF6" s="5450"/>
      <c r="KG6" s="5450"/>
      <c r="KH6" s="5450"/>
      <c r="KI6" s="5450"/>
      <c r="KJ6" s="5450"/>
      <c r="KK6" s="5450"/>
      <c r="KL6" s="5450"/>
      <c r="KM6" s="5450"/>
      <c r="KN6" s="5450"/>
      <c r="KO6" s="5450"/>
      <c r="KP6" s="5455" t="s">
        <v>409</v>
      </c>
      <c r="KQ6" s="5456"/>
      <c r="KR6" s="5456"/>
      <c r="KS6" s="5456"/>
      <c r="KT6" s="5456"/>
      <c r="KU6" s="5456"/>
      <c r="KV6" s="5456"/>
      <c r="KW6" s="5455" t="s">
        <v>410</v>
      </c>
      <c r="KX6" s="5456"/>
      <c r="KY6" s="5456"/>
      <c r="KZ6" s="5456"/>
      <c r="LA6" s="1222" t="s">
        <v>2810</v>
      </c>
      <c r="LB6" s="1223" t="s">
        <v>2811</v>
      </c>
      <c r="LC6" s="1223" t="s">
        <v>2812</v>
      </c>
      <c r="LD6" s="1223" t="s">
        <v>2813</v>
      </c>
      <c r="LE6" s="1223"/>
      <c r="LF6" s="1224"/>
      <c r="LG6" s="1222" t="s">
        <v>2814</v>
      </c>
      <c r="LH6" s="1223" t="s">
        <v>2815</v>
      </c>
      <c r="LI6" s="1223" t="s">
        <v>2816</v>
      </c>
      <c r="LJ6" s="1223" t="s">
        <v>2817</v>
      </c>
      <c r="LK6" s="1223"/>
      <c r="LL6" s="1223"/>
      <c r="LM6" s="1222" t="s">
        <v>2818</v>
      </c>
      <c r="LN6" s="1223" t="s">
        <v>2815</v>
      </c>
      <c r="LO6" s="1223" t="s">
        <v>2819</v>
      </c>
      <c r="LP6" s="1223" t="s">
        <v>2817</v>
      </c>
      <c r="LQ6" s="1223"/>
      <c r="LR6" s="1224"/>
      <c r="LS6" s="1222" t="s">
        <v>2820</v>
      </c>
      <c r="LT6" s="1223" t="s">
        <v>2821</v>
      </c>
      <c r="LU6" s="1223" t="s">
        <v>2812</v>
      </c>
      <c r="LV6" s="1223" t="s">
        <v>2822</v>
      </c>
      <c r="LW6" s="1223" t="s">
        <v>2823</v>
      </c>
      <c r="LX6" s="1224"/>
      <c r="LY6" s="1222" t="s">
        <v>2824</v>
      </c>
      <c r="LZ6" s="1223" t="s">
        <v>2825</v>
      </c>
      <c r="MA6" s="1223" t="s">
        <v>2826</v>
      </c>
      <c r="MB6" s="1223" t="s">
        <v>2827</v>
      </c>
      <c r="MC6" s="1223"/>
      <c r="MD6" s="1224"/>
      <c r="ME6" s="1222" t="s">
        <v>2828</v>
      </c>
      <c r="MF6" s="1223" t="s">
        <v>2829</v>
      </c>
      <c r="MG6" s="1223" t="s">
        <v>2830</v>
      </c>
      <c r="MH6" s="1223" t="s">
        <v>2831</v>
      </c>
      <c r="MI6" s="1223"/>
      <c r="MJ6" s="1224"/>
      <c r="MK6" s="1222" t="s">
        <v>2832</v>
      </c>
      <c r="ML6" s="1223" t="s">
        <v>2833</v>
      </c>
      <c r="MM6" s="1223" t="s">
        <v>2834</v>
      </c>
      <c r="MN6" s="1223"/>
      <c r="MO6" s="1224"/>
      <c r="MP6" s="1222" t="s">
        <v>2818</v>
      </c>
      <c r="MQ6" s="1223" t="s">
        <v>2825</v>
      </c>
      <c r="MR6" s="1223" t="s">
        <v>2812</v>
      </c>
      <c r="MS6" s="1223" t="s">
        <v>2817</v>
      </c>
      <c r="MT6" s="1223"/>
      <c r="MU6" s="1224"/>
      <c r="MV6" s="1222" t="s">
        <v>2835</v>
      </c>
      <c r="MW6" s="1223" t="s">
        <v>2815</v>
      </c>
      <c r="MX6" s="1223" t="s">
        <v>2836</v>
      </c>
      <c r="MY6" s="1223" t="s">
        <v>2827</v>
      </c>
      <c r="MZ6" s="1223"/>
      <c r="NA6" s="1224"/>
      <c r="NB6" s="5520" t="s">
        <v>411</v>
      </c>
      <c r="NC6" s="5521"/>
      <c r="ND6" s="5455" t="s">
        <v>412</v>
      </c>
      <c r="NE6" s="5456"/>
      <c r="NF6" s="5456"/>
      <c r="NG6" s="5456"/>
      <c r="NH6" s="5456"/>
      <c r="NI6" s="5456"/>
      <c r="NJ6" s="5456"/>
      <c r="NK6" s="5456"/>
      <c r="NL6" s="5456"/>
      <c r="NM6" s="5456"/>
      <c r="NN6" s="5456"/>
      <c r="NO6" s="5456"/>
      <c r="NP6" s="600"/>
      <c r="NQ6" s="5450" t="s">
        <v>413</v>
      </c>
      <c r="NR6" s="5450"/>
      <c r="NS6" s="5450"/>
      <c r="NT6" s="5450"/>
      <c r="NU6" s="5450"/>
      <c r="NV6" s="5450"/>
      <c r="NW6" s="5450"/>
      <c r="NX6" s="5450"/>
      <c r="NY6" s="5450"/>
      <c r="NZ6" s="5450"/>
      <c r="OA6" s="5450"/>
      <c r="OB6" s="5450"/>
      <c r="OC6" s="5452" t="s">
        <v>414</v>
      </c>
      <c r="OD6" s="5453"/>
      <c r="OE6" s="5454"/>
      <c r="OF6" s="5493" t="s">
        <v>3036</v>
      </c>
      <c r="OG6" s="5494"/>
      <c r="OH6" s="5498"/>
      <c r="OI6" s="1113"/>
      <c r="OJ6" s="1115"/>
      <c r="OK6" s="1114"/>
      <c r="OL6" s="1114"/>
      <c r="OM6" s="1114"/>
      <c r="ON6" s="1114"/>
      <c r="OO6" s="1114"/>
      <c r="OP6" s="905"/>
      <c r="OQ6" s="5470" t="s">
        <v>415</v>
      </c>
      <c r="OR6" s="5470"/>
      <c r="OS6" s="5470"/>
      <c r="OT6" s="5470"/>
      <c r="OU6" s="5470"/>
      <c r="OV6" s="5470"/>
      <c r="OW6" s="5470"/>
      <c r="OX6" s="5470"/>
      <c r="OY6" s="589"/>
      <c r="OZ6" s="5470" t="s">
        <v>416</v>
      </c>
      <c r="PA6" s="5470"/>
      <c r="PB6" s="5470"/>
      <c r="PC6" s="5470"/>
      <c r="PD6" s="5470"/>
      <c r="PE6" s="5470"/>
      <c r="PF6" s="5470"/>
      <c r="PG6" s="5470"/>
      <c r="PH6" s="589"/>
      <c r="PI6" s="5470" t="s">
        <v>417</v>
      </c>
      <c r="PJ6" s="5470"/>
      <c r="PK6" s="5470"/>
      <c r="PL6" s="5470"/>
      <c r="PM6" s="5470" t="s">
        <v>2509</v>
      </c>
      <c r="PN6" s="5470"/>
      <c r="PO6" s="5470"/>
      <c r="PP6" s="5470" t="s">
        <v>418</v>
      </c>
      <c r="PQ6" s="5470"/>
      <c r="PR6" s="5470"/>
      <c r="PS6" s="5518" t="s">
        <v>419</v>
      </c>
      <c r="PT6" s="5519"/>
      <c r="PU6" s="5519"/>
      <c r="PV6" s="5519"/>
      <c r="PW6" s="5519"/>
      <c r="PX6" s="5519"/>
      <c r="PY6" s="5519"/>
      <c r="PZ6" s="5519"/>
      <c r="QA6" s="5519"/>
      <c r="QB6" s="5469" t="s">
        <v>420</v>
      </c>
      <c r="QC6" s="5470"/>
      <c r="QD6" s="5470"/>
      <c r="QE6" s="5469" t="s">
        <v>421</v>
      </c>
      <c r="QF6" s="5470"/>
      <c r="QG6" s="5470"/>
      <c r="QH6" s="5471"/>
      <c r="QI6" s="5470" t="s">
        <v>2529</v>
      </c>
      <c r="QJ6" s="5470"/>
      <c r="QK6" s="5470"/>
      <c r="QL6" s="5470"/>
      <c r="QM6" s="5479" t="s">
        <v>422</v>
      </c>
      <c r="QN6" s="5480"/>
      <c r="QO6" s="5480"/>
      <c r="QP6" s="5481"/>
      <c r="QQ6" s="589"/>
      <c r="QR6" s="5479" t="s">
        <v>423</v>
      </c>
      <c r="QS6" s="5480"/>
      <c r="QT6" s="5480"/>
      <c r="QU6" s="5480"/>
      <c r="QV6" s="5480"/>
      <c r="QW6" s="5480"/>
      <c r="QX6" s="5480"/>
      <c r="QY6" s="5481"/>
      <c r="QZ6" s="5469" t="s">
        <v>424</v>
      </c>
      <c r="RA6" s="5470"/>
      <c r="RB6" s="5470"/>
      <c r="RC6" s="5470"/>
      <c r="RD6" s="5470"/>
      <c r="RE6" s="5470"/>
      <c r="RF6" s="5470"/>
      <c r="RG6" s="5470"/>
      <c r="RH6" s="5470" t="s">
        <v>425</v>
      </c>
      <c r="RI6" s="5470"/>
      <c r="RJ6" s="5470"/>
      <c r="RK6" s="5470"/>
      <c r="RL6" s="5470"/>
      <c r="RM6" s="5470"/>
      <c r="RN6" s="5470"/>
      <c r="RO6" s="5470"/>
      <c r="RP6" s="5470"/>
      <c r="RQ6" s="5470"/>
      <c r="RR6" s="5470"/>
      <c r="RS6" s="5470"/>
      <c r="RT6" s="5470"/>
      <c r="RU6" s="5470"/>
      <c r="RV6" s="589"/>
      <c r="RW6" s="589"/>
      <c r="RX6" s="5470" t="s">
        <v>426</v>
      </c>
      <c r="RY6" s="5470"/>
      <c r="RZ6" s="5470"/>
      <c r="SA6" s="5470"/>
      <c r="SB6" s="5470"/>
      <c r="SC6" s="5470"/>
      <c r="SD6" s="5470"/>
      <c r="SE6" s="5470"/>
      <c r="SF6" s="5470"/>
      <c r="SG6" s="5470"/>
      <c r="SH6" s="5470"/>
      <c r="SI6" s="5470"/>
      <c r="SJ6" s="5470" t="s">
        <v>427</v>
      </c>
      <c r="SK6" s="5470"/>
      <c r="SL6" s="5470"/>
      <c r="SM6" s="5470"/>
      <c r="SN6" s="5470"/>
      <c r="SO6" s="5470"/>
      <c r="SP6" s="5470"/>
      <c r="SQ6" s="5470"/>
      <c r="SR6" s="5470"/>
      <c r="SS6" s="5470"/>
      <c r="ST6" s="5470" t="s">
        <v>428</v>
      </c>
      <c r="SU6" s="5470"/>
      <c r="SV6" s="5470"/>
      <c r="SW6" s="5470"/>
      <c r="SX6" s="5470"/>
      <c r="SY6" s="5470"/>
      <c r="SZ6" s="5470"/>
      <c r="TA6" s="5470"/>
      <c r="TB6" s="5470" t="s">
        <v>429</v>
      </c>
      <c r="TC6" s="5470"/>
      <c r="TD6" s="5470"/>
      <c r="TE6" s="5470"/>
      <c r="TF6" s="5470"/>
      <c r="TG6" s="5470"/>
      <c r="TH6" s="5470"/>
      <c r="TI6" s="5470"/>
      <c r="TJ6" s="5470"/>
      <c r="TK6" s="5470"/>
      <c r="TL6" s="5470" t="s">
        <v>430</v>
      </c>
      <c r="TM6" s="5470"/>
      <c r="TN6" s="5470"/>
      <c r="TO6" s="5470"/>
      <c r="TP6" s="5470"/>
      <c r="TQ6" s="5470"/>
      <c r="TR6" s="5470" t="s">
        <v>431</v>
      </c>
      <c r="TS6" s="5470"/>
      <c r="TT6" s="5470"/>
      <c r="TU6" s="5470"/>
      <c r="TV6" s="5470"/>
      <c r="TW6" s="5470"/>
      <c r="TX6" s="5470"/>
      <c r="TY6" s="5470"/>
      <c r="TZ6" s="5470"/>
      <c r="UA6" s="5470"/>
      <c r="UB6" s="5470" t="s">
        <v>432</v>
      </c>
      <c r="UC6" s="5470"/>
      <c r="UD6" s="5470"/>
      <c r="UE6" s="5470"/>
      <c r="UF6" s="5470"/>
      <c r="UG6" s="5470"/>
      <c r="UH6" s="5513" t="s">
        <v>433</v>
      </c>
      <c r="UI6" s="5513"/>
      <c r="UJ6" s="5513"/>
      <c r="UK6" s="5513"/>
      <c r="UL6" s="5513"/>
      <c r="UM6" s="5513"/>
      <c r="UN6" s="5513"/>
      <c r="UO6" s="5513"/>
      <c r="UP6" s="5513"/>
      <c r="UQ6" s="5513"/>
      <c r="UR6" s="5513"/>
      <c r="US6" s="5513"/>
      <c r="UT6" s="5470" t="s">
        <v>434</v>
      </c>
      <c r="UU6" s="5470"/>
      <c r="UV6" s="5470"/>
      <c r="UW6" s="5470"/>
      <c r="UX6" s="5470"/>
      <c r="UY6" s="5470"/>
      <c r="UZ6" s="5481" t="s">
        <v>2378</v>
      </c>
      <c r="VA6" s="5512"/>
      <c r="VB6" s="5512"/>
      <c r="VC6" s="5512"/>
      <c r="VD6" s="5512"/>
      <c r="VE6" s="5512"/>
      <c r="VF6" s="5512"/>
      <c r="VG6" s="5512"/>
      <c r="VH6" s="5512"/>
      <c r="VI6" s="5512"/>
      <c r="VJ6" s="5512"/>
      <c r="VK6" s="5512"/>
      <c r="VL6" s="5512"/>
      <c r="VM6" s="5512"/>
      <c r="VN6" s="5512"/>
      <c r="VO6" s="5479"/>
      <c r="VP6" s="5470" t="s">
        <v>2535</v>
      </c>
      <c r="VQ6" s="5470"/>
      <c r="VR6" s="5470"/>
      <c r="VS6" s="5470"/>
      <c r="VT6" s="5470"/>
      <c r="VU6" s="5470"/>
      <c r="VV6" s="5470"/>
      <c r="VW6" s="5470"/>
      <c r="VX6" s="5470"/>
      <c r="VY6" s="5470"/>
      <c r="VZ6" s="5470"/>
      <c r="WA6" s="5470"/>
      <c r="WB6" s="5470"/>
      <c r="WC6" s="5470"/>
      <c r="WD6" s="5470"/>
      <c r="WE6" s="5470"/>
      <c r="WF6" s="5470"/>
      <c r="WG6" s="5470"/>
      <c r="WH6" s="5470" t="s">
        <v>2560</v>
      </c>
      <c r="WI6" s="5470"/>
      <c r="WJ6" s="5470"/>
      <c r="WK6" s="5470"/>
      <c r="WL6" s="5470"/>
      <c r="WM6" s="5470"/>
      <c r="WN6" s="5470"/>
      <c r="WO6" s="5470"/>
      <c r="WP6" s="5470"/>
      <c r="WQ6" s="5470"/>
      <c r="WR6" s="5470"/>
      <c r="WS6" s="5470"/>
      <c r="WT6" s="5470"/>
      <c r="WU6" s="5470"/>
      <c r="WV6" s="5470"/>
      <c r="WW6" s="5470"/>
      <c r="WX6" s="5470"/>
      <c r="WY6" s="5470"/>
      <c r="WZ6" s="5470" t="s">
        <v>435</v>
      </c>
      <c r="XA6" s="5470"/>
      <c r="XB6" s="5470"/>
      <c r="XC6" s="5470"/>
      <c r="XD6" s="5470"/>
      <c r="XE6" s="5470"/>
      <c r="XF6" s="5470"/>
      <c r="XG6" s="5470"/>
      <c r="XH6" s="5470"/>
      <c r="XI6" s="5470"/>
      <c r="XJ6" s="5470"/>
      <c r="XK6" s="5470"/>
      <c r="XL6" s="5470"/>
      <c r="XM6" s="906"/>
      <c r="XN6" s="907"/>
      <c r="XO6" s="848"/>
      <c r="XP6" s="591"/>
      <c r="XQ6" s="591"/>
      <c r="XR6" s="908"/>
      <c r="XS6" s="877"/>
      <c r="XT6" s="877"/>
      <c r="XU6" s="877"/>
      <c r="XV6" s="877"/>
      <c r="XW6" s="877"/>
      <c r="XX6" s="5449" t="s">
        <v>436</v>
      </c>
      <c r="XY6" s="5450"/>
      <c r="XZ6" s="5450"/>
      <c r="YA6" s="5450"/>
      <c r="YB6" s="5450"/>
      <c r="YC6" s="5450"/>
      <c r="YD6" s="5449" t="s">
        <v>437</v>
      </c>
      <c r="YE6" s="5450"/>
      <c r="YF6" s="5450"/>
      <c r="YG6" s="5450"/>
      <c r="YH6" s="5450"/>
      <c r="YI6" s="5450"/>
      <c r="YJ6" s="5449" t="s">
        <v>437</v>
      </c>
      <c r="YK6" s="5450"/>
      <c r="YL6" s="5450"/>
      <c r="YM6" s="5450"/>
      <c r="YN6" s="5450"/>
      <c r="YO6" s="5450"/>
      <c r="YP6" s="5514" t="s">
        <v>2806</v>
      </c>
      <c r="YQ6" s="5515"/>
      <c r="YR6" s="5515"/>
      <c r="YS6" s="5515"/>
      <c r="YT6" s="5515"/>
      <c r="YU6" s="5515"/>
      <c r="YV6" s="5515"/>
      <c r="YW6" s="5515"/>
      <c r="YX6" s="5515"/>
      <c r="YY6" s="5515"/>
      <c r="YZ6" s="5515"/>
      <c r="ZA6" s="5516"/>
      <c r="ZB6" s="5517" t="s">
        <v>2807</v>
      </c>
      <c r="ZC6" s="5517"/>
      <c r="ZD6" s="5517"/>
      <c r="ZE6" s="5517"/>
      <c r="ZF6" s="5517"/>
      <c r="ZG6" s="5517"/>
      <c r="ZH6" s="5517"/>
      <c r="ZI6" s="5517"/>
      <c r="ZJ6" s="5517"/>
      <c r="ZK6" s="5517"/>
      <c r="ZL6" s="5517"/>
      <c r="ZM6" s="5517"/>
      <c r="ZN6" s="5450" t="s">
        <v>438</v>
      </c>
      <c r="ZO6" s="5450"/>
      <c r="ZP6" s="5450"/>
      <c r="ZQ6" s="5450"/>
      <c r="ZR6" s="5450"/>
      <c r="ZS6" s="5450"/>
      <c r="ZT6" s="5450"/>
      <c r="ZU6" s="5450"/>
      <c r="ZV6" s="5450"/>
      <c r="ZW6" s="5450"/>
      <c r="ZX6" s="5450"/>
      <c r="ZY6" s="5450"/>
      <c r="ZZ6" s="5450"/>
      <c r="AAA6" s="5451"/>
      <c r="AAB6" s="609" t="s">
        <v>467</v>
      </c>
      <c r="AAC6" s="596"/>
      <c r="AAD6" s="596"/>
      <c r="AAE6" s="596"/>
      <c r="AAF6" s="596"/>
      <c r="AAG6" s="596"/>
      <c r="AAH6" s="5508" t="s">
        <v>2216</v>
      </c>
      <c r="AAI6" s="5509"/>
      <c r="AAJ6" s="5509"/>
      <c r="AAK6" s="5509"/>
      <c r="AAL6" s="5509"/>
      <c r="AAM6" s="5510"/>
      <c r="AAN6" s="5449" t="s">
        <v>439</v>
      </c>
      <c r="AAO6" s="5450"/>
      <c r="AAP6" s="5450"/>
      <c r="AAQ6" s="5450"/>
      <c r="AAR6" s="5450"/>
      <c r="AAS6" s="5450"/>
      <c r="AAT6" s="5450"/>
      <c r="AAU6" s="5450"/>
      <c r="AAV6" s="5450"/>
      <c r="AAW6" s="5450"/>
      <c r="AAX6" s="5450"/>
      <c r="AAY6" s="5450"/>
      <c r="AAZ6" s="5455" t="s">
        <v>469</v>
      </c>
      <c r="ABA6" s="5456"/>
      <c r="ABB6" s="5456"/>
      <c r="ABC6" s="5455" t="s">
        <v>468</v>
      </c>
      <c r="ABD6" s="5456"/>
      <c r="ABE6" s="5456"/>
      <c r="ABF6" s="5456"/>
      <c r="ABG6" s="5456"/>
      <c r="ABH6" s="5457"/>
      <c r="ABI6" s="600" t="s">
        <v>2227</v>
      </c>
      <c r="ABJ6" s="5453" t="s">
        <v>439</v>
      </c>
      <c r="ABK6" s="5453"/>
      <c r="ABL6" s="5449" t="s">
        <v>440</v>
      </c>
      <c r="ABM6" s="5450"/>
      <c r="ABN6" s="5450"/>
      <c r="ABO6" s="5450"/>
      <c r="ABP6" s="5450"/>
      <c r="ABQ6" s="5450"/>
      <c r="ABR6" s="5449" t="s">
        <v>441</v>
      </c>
      <c r="ABS6" s="5450"/>
      <c r="ABT6" s="5450"/>
      <c r="ABU6" s="5450"/>
      <c r="ABV6" s="5450"/>
      <c r="ABW6" s="5450"/>
      <c r="ABX6" s="5450"/>
      <c r="ABY6" s="5450"/>
      <c r="ABZ6" s="5450"/>
      <c r="ACA6" s="5450"/>
      <c r="ACB6" s="5456" t="s">
        <v>442</v>
      </c>
      <c r="ACC6" s="5456"/>
      <c r="ACD6" s="5456"/>
      <c r="ACE6" s="5456"/>
      <c r="ACF6" s="5456"/>
      <c r="ACG6" s="5456"/>
      <c r="ACH6" s="5456"/>
      <c r="ACI6" s="5456"/>
      <c r="ACJ6" s="5456"/>
      <c r="ACK6" s="5457"/>
      <c r="ACL6" s="5507" t="s">
        <v>443</v>
      </c>
      <c r="ACM6" s="5482"/>
      <c r="ACN6" s="5507" t="s">
        <v>2494</v>
      </c>
      <c r="ACO6" s="5511"/>
      <c r="ACP6" s="5507" t="s">
        <v>2494</v>
      </c>
      <c r="ACQ6" s="5482"/>
      <c r="ACR6" s="5507" t="s">
        <v>2495</v>
      </c>
      <c r="ACS6" s="5482"/>
      <c r="ACT6" s="5469" t="s">
        <v>444</v>
      </c>
      <c r="ACU6" s="5470"/>
      <c r="ACV6" s="5470"/>
      <c r="ACW6" s="5470"/>
      <c r="ACX6" s="5470"/>
      <c r="ACY6" s="5470"/>
      <c r="ACZ6" s="5470"/>
      <c r="ADA6" s="5470"/>
      <c r="ADB6" s="5470"/>
      <c r="ADC6" s="5470"/>
      <c r="ADD6" s="5507" t="s">
        <v>445</v>
      </c>
      <c r="ADE6" s="5482"/>
      <c r="ADF6" s="5482"/>
      <c r="ADG6" s="5482"/>
      <c r="ADH6" s="5482"/>
      <c r="ADI6" s="5482"/>
      <c r="ADJ6" s="5482"/>
      <c r="ADK6" s="5482"/>
      <c r="ADL6" s="5482"/>
      <c r="ADM6" s="5482"/>
      <c r="ADN6" s="875" t="s">
        <v>470</v>
      </c>
      <c r="ADO6" s="876"/>
      <c r="ADP6" s="876"/>
      <c r="ADQ6" s="596"/>
      <c r="ADR6" s="596"/>
      <c r="ADS6" s="596"/>
      <c r="ADT6" s="596"/>
      <c r="ADU6" s="596"/>
      <c r="ADV6" s="596"/>
      <c r="ADW6" s="596"/>
      <c r="ADX6" s="596"/>
      <c r="ADY6" s="596"/>
      <c r="ADZ6" s="596"/>
      <c r="AEA6" s="596"/>
      <c r="AEB6" s="596"/>
      <c r="AEC6" s="596"/>
      <c r="AED6" s="596"/>
      <c r="AEE6" s="596"/>
      <c r="AEF6" s="596"/>
      <c r="AEG6" s="596"/>
      <c r="AEH6" s="596"/>
      <c r="AEI6" s="909"/>
      <c r="AEJ6" s="906" t="s">
        <v>446</v>
      </c>
      <c r="AEK6" s="910"/>
      <c r="AEL6" s="910"/>
      <c r="AEM6" s="1525"/>
      <c r="AEN6" s="1525"/>
      <c r="AEO6" s="1512"/>
      <c r="AEP6" s="1512"/>
      <c r="AEQ6" s="1512"/>
      <c r="AER6" s="1512"/>
      <c r="AES6" s="1512"/>
      <c r="AET6" s="1512"/>
      <c r="AEU6" s="1512"/>
      <c r="AEV6" s="1512"/>
      <c r="AEW6" s="1512"/>
      <c r="AEX6" s="1512"/>
      <c r="AEY6" s="1512"/>
      <c r="AEZ6" s="1221"/>
      <c r="AFC6" s="5470"/>
      <c r="AFD6" s="5470"/>
      <c r="AFE6" s="5470"/>
      <c r="AFF6" s="5470"/>
      <c r="AFG6" s="5470"/>
      <c r="AFH6" s="5470"/>
      <c r="AFI6" s="5478" t="s">
        <v>447</v>
      </c>
      <c r="AFJ6" s="5478"/>
      <c r="AFK6" s="5478"/>
      <c r="AFL6" s="911"/>
      <c r="AFM6" s="5479" t="s">
        <v>448</v>
      </c>
      <c r="AFN6" s="5480"/>
      <c r="AFO6" s="5480"/>
      <c r="AFP6" s="5481"/>
      <c r="AFQ6" s="5478" t="s">
        <v>449</v>
      </c>
      <c r="AFR6" s="5478"/>
      <c r="AFS6" s="5478" t="s">
        <v>450</v>
      </c>
      <c r="AFT6" s="5478"/>
      <c r="AFU6" s="5478"/>
      <c r="AFV6" s="5478"/>
      <c r="AFW6" s="5478" t="s">
        <v>451</v>
      </c>
      <c r="AFX6" s="5478"/>
      <c r="AFY6" s="5478"/>
      <c r="AFZ6" s="5478"/>
      <c r="AGA6" s="5470" t="s">
        <v>452</v>
      </c>
      <c r="AGB6" s="5470"/>
      <c r="AGC6" s="5470"/>
      <c r="AGD6" s="5470"/>
      <c r="AGE6" s="5470"/>
      <c r="AGF6" s="5470"/>
      <c r="AGG6" s="5470"/>
      <c r="AGH6" s="5470"/>
      <c r="AGI6" s="5470"/>
      <c r="AGJ6" s="5478" t="s">
        <v>453</v>
      </c>
      <c r="AGK6" s="5478"/>
      <c r="AGL6" s="5478"/>
      <c r="AGM6" s="5478"/>
      <c r="AGN6" s="5478"/>
      <c r="AGO6" s="5478"/>
      <c r="AGP6" s="5478"/>
      <c r="AGQ6" s="5478"/>
      <c r="AGR6" s="5478"/>
      <c r="AGS6" s="5478"/>
      <c r="AGT6" s="5470"/>
      <c r="AGU6" s="5470"/>
      <c r="AGV6" s="5470"/>
      <c r="AGW6" s="5470"/>
      <c r="AGX6" s="5470"/>
      <c r="AGY6" s="5470"/>
      <c r="AGZ6" s="5470"/>
      <c r="AHA6" s="5470"/>
      <c r="AHB6" s="5470"/>
      <c r="AHC6" s="5478"/>
      <c r="AHD6" s="5478"/>
      <c r="AHE6" s="5478"/>
      <c r="AHF6" s="5478"/>
      <c r="AHG6" s="5478"/>
      <c r="AHH6" s="5478"/>
      <c r="AHI6" s="5478"/>
      <c r="AHJ6" s="5478"/>
      <c r="AHK6" s="5478"/>
      <c r="AHL6" s="5478"/>
      <c r="AHM6" s="5470"/>
      <c r="AHN6" s="5470"/>
      <c r="AHO6" s="5470"/>
      <c r="AHP6" s="5470"/>
      <c r="AHQ6" s="5470"/>
      <c r="AHR6" s="5470"/>
      <c r="AHS6" s="5470"/>
      <c r="AHT6" s="5470"/>
      <c r="AHU6" s="5470"/>
      <c r="AHV6" s="5478"/>
      <c r="AHW6" s="5478"/>
      <c r="AHX6" s="5478"/>
      <c r="AHY6" s="5478"/>
      <c r="AHZ6" s="5478"/>
      <c r="AIA6" s="5478"/>
      <c r="AIB6" s="5478"/>
      <c r="AIC6" s="5478"/>
      <c r="AID6" s="5478"/>
      <c r="AIE6" s="5478"/>
      <c r="AIF6" s="5470" t="s">
        <v>454</v>
      </c>
      <c r="AIG6" s="5470"/>
      <c r="AIH6" s="5479" t="s">
        <v>455</v>
      </c>
      <c r="AII6" s="5480"/>
      <c r="AIJ6" s="5480"/>
      <c r="AIK6" s="5480"/>
      <c r="AIL6" s="5480"/>
      <c r="AIM6" s="5481"/>
      <c r="AIN6" s="5482" t="s">
        <v>456</v>
      </c>
      <c r="AIO6" s="5482"/>
      <c r="AIP6" s="5482"/>
      <c r="AIQ6" s="5482"/>
      <c r="AIR6" s="5482"/>
      <c r="AIS6" s="5482"/>
      <c r="AIT6" s="5482"/>
      <c r="AIU6" s="5482"/>
      <c r="AIV6" s="5456" t="s">
        <v>457</v>
      </c>
      <c r="AIW6" s="5456"/>
      <c r="AIX6" s="5456"/>
      <c r="AIY6" s="5456"/>
      <c r="AIZ6" s="5456" t="s">
        <v>458</v>
      </c>
      <c r="AJA6" s="5456"/>
      <c r="AJB6" s="5456"/>
      <c r="AJC6" s="5470" t="s">
        <v>459</v>
      </c>
      <c r="AJD6" s="5470"/>
      <c r="AJE6" s="5470"/>
      <c r="AJF6" s="5470"/>
      <c r="AJG6" s="5470"/>
      <c r="AJH6" s="5470"/>
      <c r="AJI6" s="5470" t="s">
        <v>460</v>
      </c>
      <c r="AJJ6" s="5470"/>
      <c r="AJK6" s="5470"/>
      <c r="AJL6" s="5470"/>
      <c r="AJM6" s="5470"/>
      <c r="AJN6" s="5470"/>
      <c r="AJO6" s="5470"/>
      <c r="AJP6" s="5470"/>
      <c r="AJQ6" s="5470"/>
      <c r="AJR6" s="5470"/>
      <c r="AJS6" s="5470"/>
      <c r="AJT6" s="5470"/>
      <c r="AJU6" s="5470"/>
      <c r="AJV6" s="5470"/>
      <c r="AJW6" s="5470" t="s">
        <v>461</v>
      </c>
      <c r="AJX6" s="5470"/>
      <c r="AJY6" s="5470"/>
      <c r="AJZ6" s="5470"/>
      <c r="AKA6" s="5470"/>
      <c r="AKB6" s="5470"/>
      <c r="AKC6" s="5470"/>
      <c r="AKD6" s="5470"/>
      <c r="AKE6" s="5470"/>
      <c r="AKF6" s="5478" t="s">
        <v>462</v>
      </c>
      <c r="AKG6" s="5478"/>
      <c r="AKH6" s="5478"/>
      <c r="AKI6" s="5478"/>
      <c r="AKJ6" s="5478"/>
      <c r="AKK6" s="5478"/>
      <c r="AKL6" s="5478" t="s">
        <v>463</v>
      </c>
      <c r="AKM6" s="5478"/>
      <c r="AKN6" s="5478"/>
      <c r="AKO6" s="5478"/>
      <c r="AKP6" s="5470" t="s">
        <v>464</v>
      </c>
      <c r="AKQ6" s="5470"/>
      <c r="AKR6" s="5470"/>
      <c r="AKS6" s="5470"/>
      <c r="AKT6" s="5470"/>
      <c r="AKU6" s="5470"/>
      <c r="AKV6" s="5470"/>
      <c r="AKW6" s="5470"/>
      <c r="AKX6" s="5470"/>
      <c r="AKY6" s="5470"/>
      <c r="AKZ6" s="5470" t="s">
        <v>465</v>
      </c>
      <c r="ALA6" s="5470"/>
      <c r="ALB6" s="5470"/>
      <c r="ALC6" s="5470"/>
      <c r="ALD6" s="5470"/>
      <c r="ALE6" s="5470"/>
      <c r="ALF6" s="5470"/>
      <c r="ALG6" s="589"/>
      <c r="ALH6" s="1698"/>
      <c r="ALI6" s="729" t="s">
        <v>4941</v>
      </c>
    </row>
    <row r="7" spans="1:1003" s="1193" customFormat="1" ht="63.75" customHeight="1" x14ac:dyDescent="0.2">
      <c r="A7" s="5534"/>
      <c r="B7" s="5535"/>
      <c r="C7" s="5535"/>
      <c r="D7" s="5535"/>
      <c r="E7" s="5535"/>
      <c r="F7" s="5536"/>
      <c r="G7" s="869"/>
      <c r="H7" s="5539" t="s">
        <v>471</v>
      </c>
      <c r="I7" s="5450"/>
      <c r="J7" s="5450"/>
      <c r="K7" s="5450"/>
      <c r="L7" s="5450"/>
      <c r="M7" s="5450"/>
      <c r="N7" s="5450"/>
      <c r="O7" s="5449" t="s">
        <v>472</v>
      </c>
      <c r="P7" s="5450"/>
      <c r="Q7" s="5450"/>
      <c r="R7" s="5450"/>
      <c r="S7" s="5450"/>
      <c r="T7" s="5450"/>
      <c r="U7" s="5540"/>
      <c r="V7" s="5541" t="s">
        <v>473</v>
      </c>
      <c r="W7" s="5451"/>
      <c r="X7" s="5449" t="s">
        <v>474</v>
      </c>
      <c r="Y7" s="5450"/>
      <c r="Z7" s="5451"/>
      <c r="AA7" s="5449" t="s">
        <v>475</v>
      </c>
      <c r="AB7" s="5450"/>
      <c r="AC7" s="5450"/>
      <c r="AD7" s="5450" t="s">
        <v>476</v>
      </c>
      <c r="AE7" s="5450"/>
      <c r="AF7" s="5542"/>
      <c r="AG7" s="5546" t="s">
        <v>477</v>
      </c>
      <c r="AH7" s="5460"/>
      <c r="AI7" s="5458" t="s">
        <v>478</v>
      </c>
      <c r="AJ7" s="5460"/>
      <c r="AK7" s="603" t="s">
        <v>477</v>
      </c>
      <c r="AL7" s="602" t="s">
        <v>478</v>
      </c>
      <c r="AM7" s="5531" t="s">
        <v>479</v>
      </c>
      <c r="AN7" s="5548"/>
      <c r="AO7" s="5529" t="s">
        <v>2724</v>
      </c>
      <c r="AP7" s="5530"/>
      <c r="AQ7" s="5531" t="s">
        <v>2725</v>
      </c>
      <c r="AR7" s="5530"/>
      <c r="AS7" s="5501" t="s">
        <v>480</v>
      </c>
      <c r="AT7" s="5502"/>
      <c r="AU7" s="5503"/>
      <c r="AV7" s="5501" t="s">
        <v>481</v>
      </c>
      <c r="AW7" s="5502"/>
      <c r="AX7" s="5503"/>
      <c r="AY7" s="5501" t="s">
        <v>181</v>
      </c>
      <c r="AZ7" s="5502"/>
      <c r="BA7" s="5503"/>
      <c r="BB7" s="5501" t="s">
        <v>482</v>
      </c>
      <c r="BC7" s="5502"/>
      <c r="BD7" s="5503"/>
      <c r="BE7" s="5504" t="s">
        <v>483</v>
      </c>
      <c r="BF7" s="5505"/>
      <c r="BG7" s="5506"/>
      <c r="BH7" s="5504" t="s">
        <v>484</v>
      </c>
      <c r="BI7" s="5505"/>
      <c r="BJ7" s="5506"/>
      <c r="BK7" s="5501" t="s">
        <v>480</v>
      </c>
      <c r="BL7" s="5502"/>
      <c r="BM7" s="5503"/>
      <c r="BN7" s="5501" t="s">
        <v>481</v>
      </c>
      <c r="BO7" s="5502"/>
      <c r="BP7" s="5503"/>
      <c r="BQ7" s="5501" t="s">
        <v>181</v>
      </c>
      <c r="BR7" s="5502"/>
      <c r="BS7" s="5503"/>
      <c r="BT7" s="5501" t="s">
        <v>482</v>
      </c>
      <c r="BU7" s="5502"/>
      <c r="BV7" s="5503"/>
      <c r="BW7" s="5504" t="s">
        <v>483</v>
      </c>
      <c r="BX7" s="5505"/>
      <c r="BY7" s="5506"/>
      <c r="BZ7" s="5504" t="s">
        <v>1999</v>
      </c>
      <c r="CA7" s="5505"/>
      <c r="CB7" s="5506"/>
      <c r="CC7" s="5449" t="s">
        <v>485</v>
      </c>
      <c r="CD7" s="5461"/>
      <c r="CE7" s="594" t="s">
        <v>486</v>
      </c>
      <c r="CF7" s="594" t="s">
        <v>487</v>
      </c>
      <c r="CG7" s="595" t="s">
        <v>488</v>
      </c>
      <c r="CH7" s="603" t="s">
        <v>489</v>
      </c>
      <c r="CI7" s="602" t="s">
        <v>490</v>
      </c>
      <c r="CJ7" s="877" t="s">
        <v>2569</v>
      </c>
      <c r="CK7" s="877"/>
      <c r="CL7" s="877" t="s">
        <v>2570</v>
      </c>
      <c r="CM7" s="877" t="s">
        <v>2571</v>
      </c>
      <c r="CN7" s="877" t="s">
        <v>2572</v>
      </c>
      <c r="CO7" s="878" t="s">
        <v>806</v>
      </c>
      <c r="CP7" s="5450" t="s">
        <v>807</v>
      </c>
      <c r="CQ7" s="5450"/>
      <c r="CR7" s="879" t="s">
        <v>808</v>
      </c>
      <c r="CS7" s="5450" t="s">
        <v>809</v>
      </c>
      <c r="CT7" s="5450"/>
      <c r="CU7" s="879" t="s">
        <v>810</v>
      </c>
      <c r="CV7" s="5450" t="s">
        <v>811</v>
      </c>
      <c r="CW7" s="5450"/>
      <c r="CX7" s="879" t="s">
        <v>812</v>
      </c>
      <c r="CY7" s="5450" t="s">
        <v>813</v>
      </c>
      <c r="CZ7" s="5451"/>
      <c r="DA7" s="5449" t="s">
        <v>2081</v>
      </c>
      <c r="DB7" s="5450"/>
      <c r="DC7" s="5450"/>
      <c r="DD7" s="5461" t="s">
        <v>491</v>
      </c>
      <c r="DE7" s="5459"/>
      <c r="DF7" s="5459" t="s">
        <v>492</v>
      </c>
      <c r="DG7" s="5460"/>
      <c r="DH7" s="5458" t="s">
        <v>491</v>
      </c>
      <c r="DI7" s="5459"/>
      <c r="DJ7" s="5459" t="s">
        <v>492</v>
      </c>
      <c r="DK7" s="5460"/>
      <c r="DL7" s="5458" t="s">
        <v>491</v>
      </c>
      <c r="DM7" s="5459"/>
      <c r="DN7" s="5459" t="s">
        <v>492</v>
      </c>
      <c r="DO7" s="5460"/>
      <c r="DP7" s="5449" t="s">
        <v>493</v>
      </c>
      <c r="DQ7" s="5450"/>
      <c r="DR7" s="5451"/>
      <c r="DS7" s="5449" t="s">
        <v>494</v>
      </c>
      <c r="DT7" s="5450"/>
      <c r="DU7" s="5451"/>
      <c r="DV7" s="5458" t="s">
        <v>495</v>
      </c>
      <c r="DW7" s="5459"/>
      <c r="DX7" s="5460"/>
      <c r="DY7" s="5458" t="s">
        <v>496</v>
      </c>
      <c r="DZ7" s="5461"/>
      <c r="EA7" s="5461"/>
      <c r="EB7" s="5459"/>
      <c r="EC7" s="5460"/>
      <c r="ED7" s="5458" t="s">
        <v>497</v>
      </c>
      <c r="EE7" s="5461"/>
      <c r="EF7" s="5461"/>
      <c r="EG7" s="5459"/>
      <c r="EH7" s="5460"/>
      <c r="EI7" s="5458" t="s">
        <v>498</v>
      </c>
      <c r="EJ7" s="5461"/>
      <c r="EK7" s="5461"/>
      <c r="EL7" s="5459"/>
      <c r="EM7" s="5460"/>
      <c r="EN7" s="5449" t="s">
        <v>499</v>
      </c>
      <c r="EO7" s="5450"/>
      <c r="EP7" s="5450"/>
      <c r="EQ7" s="5450"/>
      <c r="ER7" s="5451"/>
      <c r="ES7" s="5458" t="s">
        <v>500</v>
      </c>
      <c r="ET7" s="5461"/>
      <c r="EU7" s="5461"/>
      <c r="EV7" s="5459"/>
      <c r="EW7" s="5460"/>
      <c r="EX7" s="5450" t="s">
        <v>501</v>
      </c>
      <c r="EY7" s="5450"/>
      <c r="EZ7" s="5450"/>
      <c r="FA7" s="5450"/>
      <c r="FB7" s="5450"/>
      <c r="FC7" s="5458" t="s">
        <v>502</v>
      </c>
      <c r="FD7" s="5461"/>
      <c r="FE7" s="5461"/>
      <c r="FF7" s="5459"/>
      <c r="FG7" s="5460"/>
      <c r="FH7" s="5458" t="s">
        <v>503</v>
      </c>
      <c r="FI7" s="5461"/>
      <c r="FJ7" s="5461"/>
      <c r="FK7" s="5459"/>
      <c r="FL7" s="5460"/>
      <c r="FM7" s="5449" t="s">
        <v>495</v>
      </c>
      <c r="FN7" s="5450"/>
      <c r="FO7" s="5450"/>
      <c r="FP7" s="5458" t="s">
        <v>496</v>
      </c>
      <c r="FQ7" s="5461"/>
      <c r="FR7" s="5461"/>
      <c r="FS7" s="5459"/>
      <c r="FT7" s="5460"/>
      <c r="FU7" s="5458" t="s">
        <v>497</v>
      </c>
      <c r="FV7" s="5461"/>
      <c r="FW7" s="5461"/>
      <c r="FX7" s="5459"/>
      <c r="FY7" s="5460"/>
      <c r="FZ7" s="5458" t="s">
        <v>498</v>
      </c>
      <c r="GA7" s="5461"/>
      <c r="GB7" s="5461"/>
      <c r="GC7" s="5459"/>
      <c r="GD7" s="5460"/>
      <c r="GE7" s="5458" t="s">
        <v>499</v>
      </c>
      <c r="GF7" s="5461"/>
      <c r="GG7" s="5461"/>
      <c r="GH7" s="5459"/>
      <c r="GI7" s="5460"/>
      <c r="GJ7" s="5458" t="s">
        <v>500</v>
      </c>
      <c r="GK7" s="5461"/>
      <c r="GL7" s="5461"/>
      <c r="GM7" s="5459"/>
      <c r="GN7" s="5460"/>
      <c r="GO7" s="5458" t="s">
        <v>501</v>
      </c>
      <c r="GP7" s="5461"/>
      <c r="GQ7" s="5461"/>
      <c r="GR7" s="5459"/>
      <c r="GS7" s="5460"/>
      <c r="GT7" s="5458" t="s">
        <v>502</v>
      </c>
      <c r="GU7" s="5461"/>
      <c r="GV7" s="5461"/>
      <c r="GW7" s="5459"/>
      <c r="GX7" s="5460"/>
      <c r="GY7" s="5458" t="s">
        <v>503</v>
      </c>
      <c r="GZ7" s="5461"/>
      <c r="HA7" s="5461"/>
      <c r="HB7" s="5459"/>
      <c r="HC7" s="5460"/>
      <c r="HD7" s="848" t="s">
        <v>213</v>
      </c>
      <c r="HE7" s="1292" t="s">
        <v>214</v>
      </c>
      <c r="HF7" s="1292" t="s">
        <v>215</v>
      </c>
      <c r="HG7" s="1292" t="s">
        <v>216</v>
      </c>
      <c r="HH7" s="1292" t="s">
        <v>217</v>
      </c>
      <c r="HI7" s="1292" t="s">
        <v>218</v>
      </c>
      <c r="HJ7" s="1292" t="s">
        <v>219</v>
      </c>
      <c r="HK7" s="1292" t="s">
        <v>220</v>
      </c>
      <c r="HL7" s="1292" t="s">
        <v>221</v>
      </c>
      <c r="HM7" s="1293" t="s">
        <v>2912</v>
      </c>
      <c r="HN7" s="1290" t="s">
        <v>213</v>
      </c>
      <c r="HO7" s="1291" t="s">
        <v>214</v>
      </c>
      <c r="HP7" s="1291" t="s">
        <v>215</v>
      </c>
      <c r="HQ7" s="1291" t="s">
        <v>216</v>
      </c>
      <c r="HR7" s="1291" t="s">
        <v>217</v>
      </c>
      <c r="HS7" s="1291" t="s">
        <v>218</v>
      </c>
      <c r="HT7" s="1291" t="s">
        <v>219</v>
      </c>
      <c r="HU7" s="1291" t="s">
        <v>220</v>
      </c>
      <c r="HV7" s="1291" t="s">
        <v>221</v>
      </c>
      <c r="HW7" s="602" t="s">
        <v>2912</v>
      </c>
      <c r="HX7" s="603" t="s">
        <v>510</v>
      </c>
      <c r="HY7" s="594" t="s">
        <v>223</v>
      </c>
      <c r="HZ7" s="594" t="s">
        <v>224</v>
      </c>
      <c r="IA7" s="594" t="s">
        <v>225</v>
      </c>
      <c r="IB7" s="594" t="s">
        <v>226</v>
      </c>
      <c r="IC7" s="594" t="s">
        <v>511</v>
      </c>
      <c r="ID7" s="594" t="s">
        <v>2910</v>
      </c>
      <c r="IE7" s="594" t="s">
        <v>2911</v>
      </c>
      <c r="IF7" s="602" t="s">
        <v>509</v>
      </c>
      <c r="IG7" s="603" t="s">
        <v>510</v>
      </c>
      <c r="IH7" s="594" t="s">
        <v>223</v>
      </c>
      <c r="II7" s="594" t="s">
        <v>224</v>
      </c>
      <c r="IJ7" s="594" t="s">
        <v>225</v>
      </c>
      <c r="IK7" s="594" t="s">
        <v>226</v>
      </c>
      <c r="IL7" s="594" t="s">
        <v>511</v>
      </c>
      <c r="IM7" s="594" t="s">
        <v>2910</v>
      </c>
      <c r="IN7" s="594" t="s">
        <v>2911</v>
      </c>
      <c r="IO7" s="602" t="s">
        <v>509</v>
      </c>
      <c r="IP7" s="603" t="s">
        <v>510</v>
      </c>
      <c r="IQ7" s="594" t="s">
        <v>223</v>
      </c>
      <c r="IR7" s="594" t="s">
        <v>224</v>
      </c>
      <c r="IS7" s="594" t="s">
        <v>225</v>
      </c>
      <c r="IT7" s="594" t="s">
        <v>226</v>
      </c>
      <c r="IU7" s="594" t="s">
        <v>511</v>
      </c>
      <c r="IV7" s="594" t="s">
        <v>2913</v>
      </c>
      <c r="IW7" s="594" t="s">
        <v>2911</v>
      </c>
      <c r="IX7" s="602" t="s">
        <v>509</v>
      </c>
      <c r="IY7" s="603" t="s">
        <v>510</v>
      </c>
      <c r="IZ7" s="594" t="s">
        <v>223</v>
      </c>
      <c r="JA7" s="594" t="s">
        <v>224</v>
      </c>
      <c r="JB7" s="594" t="s">
        <v>225</v>
      </c>
      <c r="JC7" s="594" t="s">
        <v>226</v>
      </c>
      <c r="JD7" s="594" t="s">
        <v>511</v>
      </c>
      <c r="JE7" s="594" t="s">
        <v>2913</v>
      </c>
      <c r="JF7" s="594" t="s">
        <v>2911</v>
      </c>
      <c r="JG7" s="602" t="s">
        <v>339</v>
      </c>
      <c r="JH7" s="603" t="s">
        <v>510</v>
      </c>
      <c r="JI7" s="594" t="s">
        <v>223</v>
      </c>
      <c r="JJ7" s="594" t="s">
        <v>224</v>
      </c>
      <c r="JK7" s="594" t="s">
        <v>225</v>
      </c>
      <c r="JL7" s="594" t="s">
        <v>226</v>
      </c>
      <c r="JM7" s="594" t="s">
        <v>511</v>
      </c>
      <c r="JN7" s="594" t="s">
        <v>2913</v>
      </c>
      <c r="JO7" s="594" t="s">
        <v>2911</v>
      </c>
      <c r="JP7" s="602" t="s">
        <v>339</v>
      </c>
      <c r="JQ7" s="603" t="s">
        <v>510</v>
      </c>
      <c r="JR7" s="594" t="s">
        <v>223</v>
      </c>
      <c r="JS7" s="594" t="s">
        <v>224</v>
      </c>
      <c r="JT7" s="594" t="s">
        <v>225</v>
      </c>
      <c r="JU7" s="594" t="s">
        <v>226</v>
      </c>
      <c r="JV7" s="594" t="s">
        <v>511</v>
      </c>
      <c r="JW7" s="594" t="s">
        <v>2913</v>
      </c>
      <c r="JX7" s="594" t="s">
        <v>2911</v>
      </c>
      <c r="JY7" s="602" t="s">
        <v>509</v>
      </c>
      <c r="JZ7" s="5458" t="s">
        <v>512</v>
      </c>
      <c r="KA7" s="5460"/>
      <c r="KB7" s="5458" t="s">
        <v>513</v>
      </c>
      <c r="KC7" s="5460"/>
      <c r="KD7" s="5450" t="s">
        <v>514</v>
      </c>
      <c r="KE7" s="5450"/>
      <c r="KF7" s="5450" t="s">
        <v>515</v>
      </c>
      <c r="KG7" s="5450"/>
      <c r="KH7" s="5450" t="s">
        <v>516</v>
      </c>
      <c r="KI7" s="5450"/>
      <c r="KJ7" s="5450" t="s">
        <v>517</v>
      </c>
      <c r="KK7" s="5450"/>
      <c r="KL7" s="5450" t="s">
        <v>518</v>
      </c>
      <c r="KM7" s="5450"/>
      <c r="KN7" s="5450" t="s">
        <v>519</v>
      </c>
      <c r="KO7" s="5450"/>
      <c r="KP7" s="597" t="s">
        <v>520</v>
      </c>
      <c r="KQ7" s="598" t="s">
        <v>521</v>
      </c>
      <c r="KR7" s="598" t="s">
        <v>522</v>
      </c>
      <c r="KS7" s="598" t="s">
        <v>523</v>
      </c>
      <c r="KT7" s="598" t="s">
        <v>524</v>
      </c>
      <c r="KU7" s="5499" t="s">
        <v>525</v>
      </c>
      <c r="KV7" s="5464"/>
      <c r="KW7" s="597" t="s">
        <v>526</v>
      </c>
      <c r="KX7" s="598" t="s">
        <v>527</v>
      </c>
      <c r="KY7" s="5500" t="s">
        <v>528</v>
      </c>
      <c r="KZ7" s="5460"/>
      <c r="LA7" s="5452" t="s">
        <v>2900</v>
      </c>
      <c r="LB7" s="5453"/>
      <c r="LC7" s="5453"/>
      <c r="LD7" s="5453"/>
      <c r="LE7" s="631" t="s">
        <v>2837</v>
      </c>
      <c r="LF7" s="932"/>
      <c r="LG7" s="5452" t="s">
        <v>2901</v>
      </c>
      <c r="LH7" s="5453"/>
      <c r="LI7" s="5453"/>
      <c r="LJ7" s="5453"/>
      <c r="LK7" s="631" t="s">
        <v>2838</v>
      </c>
      <c r="LL7" s="631"/>
      <c r="LM7" s="5452" t="s">
        <v>2902</v>
      </c>
      <c r="LN7" s="5453"/>
      <c r="LO7" s="5453"/>
      <c r="LP7" s="5453"/>
      <c r="LQ7" s="1225" t="s">
        <v>2839</v>
      </c>
      <c r="LR7" s="1226"/>
      <c r="LS7" s="5452" t="s">
        <v>2903</v>
      </c>
      <c r="LT7" s="5453"/>
      <c r="LU7" s="5453"/>
      <c r="LV7" s="5453"/>
      <c r="LW7" s="1223" t="s">
        <v>2823</v>
      </c>
      <c r="LX7" s="1224"/>
      <c r="LY7" s="5452" t="s">
        <v>2904</v>
      </c>
      <c r="LZ7" s="5453"/>
      <c r="MA7" s="5453"/>
      <c r="MB7" s="5453"/>
      <c r="MC7" s="1223" t="s">
        <v>2840</v>
      </c>
      <c r="MD7" s="1224"/>
      <c r="ME7" s="5452" t="s">
        <v>2905</v>
      </c>
      <c r="MF7" s="5453"/>
      <c r="MG7" s="5453"/>
      <c r="MH7" s="5453"/>
      <c r="MI7" s="1223" t="s">
        <v>2841</v>
      </c>
      <c r="MJ7" s="1224"/>
      <c r="MK7" s="5452" t="s">
        <v>2906</v>
      </c>
      <c r="ML7" s="5453"/>
      <c r="MM7" s="5453"/>
      <c r="MN7" s="1223" t="s">
        <v>2842</v>
      </c>
      <c r="MO7" s="1224"/>
      <c r="MP7" s="5452" t="s">
        <v>2907</v>
      </c>
      <c r="MQ7" s="5453"/>
      <c r="MR7" s="5453"/>
      <c r="MS7" s="5453"/>
      <c r="MT7" s="1223" t="s">
        <v>2843</v>
      </c>
      <c r="MU7" s="1224"/>
      <c r="MV7" s="5452" t="s">
        <v>2908</v>
      </c>
      <c r="MW7" s="5453"/>
      <c r="MX7" s="5453"/>
      <c r="MY7" s="5453"/>
      <c r="MZ7" s="1223" t="s">
        <v>2844</v>
      </c>
      <c r="NA7" s="1224"/>
      <c r="NB7" s="5469" t="s">
        <v>529</v>
      </c>
      <c r="NC7" s="5470"/>
      <c r="ND7" s="5469" t="s">
        <v>530</v>
      </c>
      <c r="NE7" s="5470"/>
      <c r="NF7" s="5470" t="s">
        <v>2425</v>
      </c>
      <c r="NG7" s="5470"/>
      <c r="NH7" s="5470" t="s">
        <v>531</v>
      </c>
      <c r="NI7" s="5470"/>
      <c r="NJ7" s="5470" t="s">
        <v>2426</v>
      </c>
      <c r="NK7" s="5470"/>
      <c r="NL7" s="5470" t="s">
        <v>532</v>
      </c>
      <c r="NM7" s="5470"/>
      <c r="NN7" s="5470" t="s">
        <v>533</v>
      </c>
      <c r="NO7" s="5470"/>
      <c r="NP7" s="589" t="s">
        <v>2477</v>
      </c>
      <c r="NQ7" s="5470" t="s">
        <v>534</v>
      </c>
      <c r="NR7" s="5470"/>
      <c r="NS7" s="5470"/>
      <c r="NT7" s="5477" t="s">
        <v>535</v>
      </c>
      <c r="NU7" s="5477"/>
      <c r="NV7" s="5477"/>
      <c r="NW7" s="5470" t="s">
        <v>536</v>
      </c>
      <c r="NX7" s="5470"/>
      <c r="NY7" s="5470"/>
      <c r="NZ7" s="5477" t="s">
        <v>537</v>
      </c>
      <c r="OA7" s="5477"/>
      <c r="OB7" s="5477"/>
      <c r="OC7" s="613" t="s">
        <v>538</v>
      </c>
      <c r="OD7" s="5453" t="s">
        <v>3005</v>
      </c>
      <c r="OE7" s="5454"/>
      <c r="OF7" s="1113" t="s">
        <v>3035</v>
      </c>
      <c r="OG7" s="5453" t="s">
        <v>539</v>
      </c>
      <c r="OH7" s="5454"/>
      <c r="OI7" s="5452" t="s">
        <v>2419</v>
      </c>
      <c r="OJ7" s="5454"/>
      <c r="OK7" s="1419" t="s">
        <v>3049</v>
      </c>
      <c r="OL7" s="1419" t="s">
        <v>3050</v>
      </c>
      <c r="OM7" s="5453" t="s">
        <v>2970</v>
      </c>
      <c r="ON7" s="5453"/>
      <c r="OO7" s="5453"/>
      <c r="OP7" s="912"/>
      <c r="OQ7" s="593" t="s">
        <v>540</v>
      </c>
      <c r="OR7" s="593" t="s">
        <v>540</v>
      </c>
      <c r="OS7" s="593" t="s">
        <v>540</v>
      </c>
      <c r="OT7" s="593" t="s">
        <v>540</v>
      </c>
      <c r="OU7" s="593" t="s">
        <v>540</v>
      </c>
      <c r="OV7" s="913" t="s">
        <v>540</v>
      </c>
      <c r="OW7" s="913" t="s">
        <v>540</v>
      </c>
      <c r="OX7" s="913" t="s">
        <v>540</v>
      </c>
      <c r="OY7" s="913" t="s">
        <v>2528</v>
      </c>
      <c r="OZ7" s="593" t="s">
        <v>541</v>
      </c>
      <c r="PA7" s="593" t="s">
        <v>541</v>
      </c>
      <c r="PB7" s="593" t="s">
        <v>541</v>
      </c>
      <c r="PC7" s="593" t="s">
        <v>541</v>
      </c>
      <c r="PD7" s="593" t="s">
        <v>541</v>
      </c>
      <c r="PE7" s="593" t="s">
        <v>541</v>
      </c>
      <c r="PF7" s="593" t="s">
        <v>541</v>
      </c>
      <c r="PG7" s="593" t="s">
        <v>542</v>
      </c>
      <c r="PH7" s="593" t="s">
        <v>542</v>
      </c>
      <c r="PI7" s="5475" t="s">
        <v>543</v>
      </c>
      <c r="PJ7" s="5475"/>
      <c r="PK7" s="5475"/>
      <c r="PL7" s="5475"/>
      <c r="PM7" s="5475" t="s">
        <v>2510</v>
      </c>
      <c r="PN7" s="5475"/>
      <c r="PO7" s="5475"/>
      <c r="PP7" s="5475" t="s">
        <v>544</v>
      </c>
      <c r="PQ7" s="5475"/>
      <c r="PR7" s="5475"/>
      <c r="PS7" s="5497" t="s">
        <v>545</v>
      </c>
      <c r="PT7" s="5496"/>
      <c r="PU7" s="5496"/>
      <c r="PV7" s="5496" t="s">
        <v>546</v>
      </c>
      <c r="PW7" s="5496"/>
      <c r="PX7" s="5496"/>
      <c r="PY7" s="5496" t="s">
        <v>547</v>
      </c>
      <c r="PZ7" s="5496"/>
      <c r="QA7" s="5496"/>
      <c r="QB7" s="914" t="s">
        <v>548</v>
      </c>
      <c r="QC7" s="913" t="s">
        <v>548</v>
      </c>
      <c r="QD7" s="913" t="s">
        <v>548</v>
      </c>
      <c r="QE7" s="1373" t="s">
        <v>549</v>
      </c>
      <c r="QF7" s="1374" t="s">
        <v>550</v>
      </c>
      <c r="QG7" s="1374" t="s">
        <v>550</v>
      </c>
      <c r="QH7" s="1375" t="s">
        <v>551</v>
      </c>
      <c r="QI7" s="593" t="s">
        <v>552</v>
      </c>
      <c r="QJ7" s="593" t="s">
        <v>552</v>
      </c>
      <c r="QK7" s="593" t="s">
        <v>553</v>
      </c>
      <c r="QL7" s="1101" t="s">
        <v>554</v>
      </c>
      <c r="QM7" s="915" t="s">
        <v>555</v>
      </c>
      <c r="QN7" s="916" t="s">
        <v>556</v>
      </c>
      <c r="QO7" s="916" t="s">
        <v>557</v>
      </c>
      <c r="QP7" s="1102" t="s">
        <v>558</v>
      </c>
      <c r="QQ7" s="2715" t="s">
        <v>6861</v>
      </c>
      <c r="QR7" s="915" t="s">
        <v>559</v>
      </c>
      <c r="QS7" s="916" t="s">
        <v>559</v>
      </c>
      <c r="QT7" s="916" t="s">
        <v>560</v>
      </c>
      <c r="QU7" s="916" t="s">
        <v>560</v>
      </c>
      <c r="QV7" s="916" t="s">
        <v>561</v>
      </c>
      <c r="QW7" s="916" t="s">
        <v>562</v>
      </c>
      <c r="QX7" s="916" t="s">
        <v>563</v>
      </c>
      <c r="QY7" s="917" t="s">
        <v>563</v>
      </c>
      <c r="QZ7" s="5475" t="s">
        <v>564</v>
      </c>
      <c r="RA7" s="5475"/>
      <c r="RB7" s="5475" t="s">
        <v>565</v>
      </c>
      <c r="RC7" s="5475"/>
      <c r="RD7" s="5475" t="s">
        <v>566</v>
      </c>
      <c r="RE7" s="5475"/>
      <c r="RF7" s="5495" t="s">
        <v>567</v>
      </c>
      <c r="RG7" s="5495"/>
      <c r="RH7" s="5475" t="s">
        <v>568</v>
      </c>
      <c r="RI7" s="5475"/>
      <c r="RJ7" s="5475" t="s">
        <v>569</v>
      </c>
      <c r="RK7" s="5475"/>
      <c r="RL7" s="5475" t="s">
        <v>570</v>
      </c>
      <c r="RM7" s="5475"/>
      <c r="RN7" s="5475" t="s">
        <v>571</v>
      </c>
      <c r="RO7" s="5475"/>
      <c r="RP7" s="5475" t="s">
        <v>2445</v>
      </c>
      <c r="RQ7" s="5475"/>
      <c r="RR7" s="5475" t="s">
        <v>2446</v>
      </c>
      <c r="RS7" s="5475"/>
      <c r="RT7" s="5475" t="s">
        <v>2447</v>
      </c>
      <c r="RU7" s="5475"/>
      <c r="RV7" s="5475" t="s">
        <v>2448</v>
      </c>
      <c r="RW7" s="5475"/>
      <c r="RX7" s="5450" t="s">
        <v>572</v>
      </c>
      <c r="RY7" s="5450"/>
      <c r="RZ7" s="5450" t="s">
        <v>2154</v>
      </c>
      <c r="SA7" s="5450" t="s">
        <v>573</v>
      </c>
      <c r="SB7" s="5450" t="s">
        <v>2155</v>
      </c>
      <c r="SC7" s="5450" t="s">
        <v>574</v>
      </c>
      <c r="SD7" s="5450" t="s">
        <v>2156</v>
      </c>
      <c r="SE7" s="5450" t="s">
        <v>575</v>
      </c>
      <c r="SF7" s="5450" t="s">
        <v>2157</v>
      </c>
      <c r="SG7" s="5450" t="s">
        <v>576</v>
      </c>
      <c r="SH7" s="5450" t="s">
        <v>577</v>
      </c>
      <c r="SI7" s="5450"/>
      <c r="SJ7" s="5450" t="s">
        <v>2158</v>
      </c>
      <c r="SK7" s="5450" t="s">
        <v>578</v>
      </c>
      <c r="SL7" s="5450" t="s">
        <v>2159</v>
      </c>
      <c r="SM7" s="5450" t="s">
        <v>579</v>
      </c>
      <c r="SN7" s="5450" t="s">
        <v>2160</v>
      </c>
      <c r="SO7" s="5450" t="s">
        <v>580</v>
      </c>
      <c r="SP7" s="5450" t="s">
        <v>2161</v>
      </c>
      <c r="SQ7" s="5450" t="s">
        <v>581</v>
      </c>
      <c r="SR7" s="5450" t="s">
        <v>582</v>
      </c>
      <c r="SS7" s="5450"/>
      <c r="ST7" s="5450" t="s">
        <v>2166</v>
      </c>
      <c r="SU7" s="5450" t="s">
        <v>583</v>
      </c>
      <c r="SV7" s="5450" t="s">
        <v>2167</v>
      </c>
      <c r="SW7" s="5450" t="s">
        <v>584</v>
      </c>
      <c r="SX7" s="5450" t="s">
        <v>2168</v>
      </c>
      <c r="SY7" s="5450" t="s">
        <v>585</v>
      </c>
      <c r="SZ7" s="5450" t="s">
        <v>586</v>
      </c>
      <c r="TA7" s="5450"/>
      <c r="TB7" s="5450" t="s">
        <v>2172</v>
      </c>
      <c r="TC7" s="5450" t="s">
        <v>587</v>
      </c>
      <c r="TD7" s="5450" t="s">
        <v>2173</v>
      </c>
      <c r="TE7" s="5450" t="s">
        <v>588</v>
      </c>
      <c r="TF7" s="5450" t="s">
        <v>2174</v>
      </c>
      <c r="TG7" s="5450" t="s">
        <v>589</v>
      </c>
      <c r="TH7" s="5450" t="s">
        <v>2175</v>
      </c>
      <c r="TI7" s="5450" t="s">
        <v>590</v>
      </c>
      <c r="TJ7" s="5450" t="s">
        <v>591</v>
      </c>
      <c r="TK7" s="5450"/>
      <c r="TL7" s="919" t="s">
        <v>592</v>
      </c>
      <c r="TM7" s="919" t="s">
        <v>593</v>
      </c>
      <c r="TN7" s="919" t="s">
        <v>594</v>
      </c>
      <c r="TO7" s="919" t="s">
        <v>595</v>
      </c>
      <c r="TP7" s="5450" t="s">
        <v>596</v>
      </c>
      <c r="TQ7" s="5450"/>
      <c r="TR7" s="919" t="s">
        <v>597</v>
      </c>
      <c r="TS7" s="919" t="s">
        <v>598</v>
      </c>
      <c r="TT7" s="919" t="s">
        <v>599</v>
      </c>
      <c r="TU7" s="919" t="s">
        <v>600</v>
      </c>
      <c r="TV7" s="919" t="s">
        <v>597</v>
      </c>
      <c r="TW7" s="919" t="s">
        <v>598</v>
      </c>
      <c r="TX7" s="919" t="s">
        <v>599</v>
      </c>
      <c r="TY7" s="919" t="s">
        <v>600</v>
      </c>
      <c r="TZ7" s="5450" t="s">
        <v>601</v>
      </c>
      <c r="UA7" s="5450"/>
      <c r="UB7" s="919" t="s">
        <v>602</v>
      </c>
      <c r="UC7" s="919" t="s">
        <v>603</v>
      </c>
      <c r="UD7" s="919" t="s">
        <v>604</v>
      </c>
      <c r="UE7" s="919" t="s">
        <v>605</v>
      </c>
      <c r="UF7" s="5450" t="s">
        <v>606</v>
      </c>
      <c r="UG7" s="5450"/>
      <c r="UH7" s="918" t="s">
        <v>2482</v>
      </c>
      <c r="UI7" s="5488" t="s">
        <v>607</v>
      </c>
      <c r="UJ7" s="5488"/>
      <c r="UK7" s="918" t="s">
        <v>608</v>
      </c>
      <c r="UL7" s="5488" t="s">
        <v>609</v>
      </c>
      <c r="UM7" s="5488"/>
      <c r="UN7" s="918" t="s">
        <v>145</v>
      </c>
      <c r="UO7" s="5488" t="s">
        <v>610</v>
      </c>
      <c r="UP7" s="5488"/>
      <c r="UQ7" s="918" t="s">
        <v>611</v>
      </c>
      <c r="UR7" s="5488" t="s">
        <v>612</v>
      </c>
      <c r="US7" s="5488"/>
      <c r="UT7" s="5475" t="s">
        <v>613</v>
      </c>
      <c r="UU7" s="5475"/>
      <c r="UV7" s="5475" t="s">
        <v>614</v>
      </c>
      <c r="UW7" s="5475"/>
      <c r="UX7" s="5475" t="s">
        <v>2380</v>
      </c>
      <c r="UY7" s="5475"/>
      <c r="UZ7" s="5476" t="s">
        <v>2379</v>
      </c>
      <c r="VA7" s="5476"/>
      <c r="VB7" s="5476" t="s">
        <v>2381</v>
      </c>
      <c r="VC7" s="5476"/>
      <c r="VD7" s="5476" t="s">
        <v>2385</v>
      </c>
      <c r="VE7" s="5476"/>
      <c r="VF7" s="5476" t="s">
        <v>2387</v>
      </c>
      <c r="VG7" s="5476"/>
      <c r="VH7" s="5476" t="s">
        <v>2386</v>
      </c>
      <c r="VI7" s="5476"/>
      <c r="VJ7" s="5476" t="s">
        <v>2388</v>
      </c>
      <c r="VK7" s="5476"/>
      <c r="VL7" s="5476" t="s">
        <v>2389</v>
      </c>
      <c r="VM7" s="5476"/>
      <c r="VN7" s="5476" t="s">
        <v>2390</v>
      </c>
      <c r="VO7" s="5476"/>
      <c r="VP7" s="593" t="s">
        <v>615</v>
      </c>
      <c r="VQ7" s="593" t="s">
        <v>616</v>
      </c>
      <c r="VR7" s="593" t="s">
        <v>617</v>
      </c>
      <c r="VS7" s="593" t="s">
        <v>618</v>
      </c>
      <c r="VT7" s="593" t="s">
        <v>619</v>
      </c>
      <c r="VU7" s="593" t="s">
        <v>620</v>
      </c>
      <c r="VV7" s="593" t="s">
        <v>621</v>
      </c>
      <c r="VW7" s="593" t="s">
        <v>622</v>
      </c>
      <c r="VX7" s="593" t="s">
        <v>623</v>
      </c>
      <c r="VY7" s="593" t="s">
        <v>2536</v>
      </c>
      <c r="VZ7" s="593" t="s">
        <v>2537</v>
      </c>
      <c r="WA7" s="593" t="s">
        <v>2538</v>
      </c>
      <c r="WB7" s="593" t="s">
        <v>624</v>
      </c>
      <c r="WC7" s="593" t="s">
        <v>625</v>
      </c>
      <c r="WD7" s="593" t="s">
        <v>626</v>
      </c>
      <c r="WE7" s="593" t="s">
        <v>2539</v>
      </c>
      <c r="WF7" s="593" t="s">
        <v>2540</v>
      </c>
      <c r="WG7" s="593" t="s">
        <v>2541</v>
      </c>
      <c r="WH7" s="593" t="s">
        <v>4914</v>
      </c>
      <c r="WI7" s="593" t="s">
        <v>2559</v>
      </c>
      <c r="WJ7" s="593" t="s">
        <v>4916</v>
      </c>
      <c r="WK7" s="593" t="s">
        <v>2538</v>
      </c>
      <c r="WL7" s="593" t="s">
        <v>4917</v>
      </c>
      <c r="WM7" s="593" t="s">
        <v>2552</v>
      </c>
      <c r="WN7" s="593" t="s">
        <v>4918</v>
      </c>
      <c r="WO7" s="593" t="s">
        <v>2553</v>
      </c>
      <c r="WP7" s="593" t="s">
        <v>4919</v>
      </c>
      <c r="WQ7" s="593" t="s">
        <v>2554</v>
      </c>
      <c r="WR7" s="593" t="s">
        <v>4920</v>
      </c>
      <c r="WS7" s="593" t="s">
        <v>2555</v>
      </c>
      <c r="WT7" s="593" t="s">
        <v>4921</v>
      </c>
      <c r="WU7" s="593" t="s">
        <v>2556</v>
      </c>
      <c r="WV7" s="593" t="s">
        <v>4922</v>
      </c>
      <c r="WW7" s="593" t="s">
        <v>2557</v>
      </c>
      <c r="WX7" s="593" t="s">
        <v>4923</v>
      </c>
      <c r="WY7" s="593" t="s">
        <v>2558</v>
      </c>
      <c r="WZ7" s="5475" t="s">
        <v>627</v>
      </c>
      <c r="XA7" s="5475"/>
      <c r="XB7" s="5475" t="s">
        <v>628</v>
      </c>
      <c r="XC7" s="5475"/>
      <c r="XD7" s="5475" t="s">
        <v>629</v>
      </c>
      <c r="XE7" s="5475"/>
      <c r="XF7" s="5475" t="s">
        <v>630</v>
      </c>
      <c r="XG7" s="5475"/>
      <c r="XH7" s="5475" t="s">
        <v>2516</v>
      </c>
      <c r="XI7" s="5475"/>
      <c r="XJ7" s="5475" t="s">
        <v>631</v>
      </c>
      <c r="XK7" s="5475"/>
      <c r="XL7" s="5475" t="s">
        <v>632</v>
      </c>
      <c r="XM7" s="5475"/>
      <c r="XN7" s="920"/>
      <c r="XO7" s="5483" t="s">
        <v>552</v>
      </c>
      <c r="XP7" s="5484"/>
      <c r="XQ7" s="5484"/>
      <c r="XR7" s="5485" t="s">
        <v>545</v>
      </c>
      <c r="XS7" s="5486"/>
      <c r="XT7" s="5486"/>
      <c r="XU7" s="5486" t="s">
        <v>546</v>
      </c>
      <c r="XV7" s="5486"/>
      <c r="XW7" s="5486"/>
      <c r="XX7" s="5449" t="s">
        <v>633</v>
      </c>
      <c r="XY7" s="5450"/>
      <c r="XZ7" s="5450"/>
      <c r="YA7" s="5450" t="s">
        <v>634</v>
      </c>
      <c r="YB7" s="5450"/>
      <c r="YC7" s="5450"/>
      <c r="YD7" s="5449" t="s">
        <v>635</v>
      </c>
      <c r="YE7" s="5450"/>
      <c r="YF7" s="5450"/>
      <c r="YG7" s="5450" t="s">
        <v>636</v>
      </c>
      <c r="YH7" s="5450"/>
      <c r="YI7" s="5451"/>
      <c r="YJ7" s="5449" t="s">
        <v>2191</v>
      </c>
      <c r="YK7" s="5450"/>
      <c r="YL7" s="5450"/>
      <c r="YM7" s="5450" t="s">
        <v>2192</v>
      </c>
      <c r="YN7" s="5450"/>
      <c r="YO7" s="5451"/>
      <c r="YP7" s="908" t="s">
        <v>2449</v>
      </c>
      <c r="YQ7" s="877" t="s">
        <v>814</v>
      </c>
      <c r="YR7" s="877" t="s">
        <v>815</v>
      </c>
      <c r="YS7" s="877" t="s">
        <v>816</v>
      </c>
      <c r="YT7" s="877" t="s">
        <v>817</v>
      </c>
      <c r="YU7" s="877" t="s">
        <v>818</v>
      </c>
      <c r="YV7" s="877" t="s">
        <v>819</v>
      </c>
      <c r="YW7" s="877" t="s">
        <v>820</v>
      </c>
      <c r="YX7" s="877" t="s">
        <v>821</v>
      </c>
      <c r="YY7" s="877" t="s">
        <v>822</v>
      </c>
      <c r="YZ7" s="877" t="s">
        <v>823</v>
      </c>
      <c r="ZA7" s="1182" t="s">
        <v>824</v>
      </c>
      <c r="ZB7" s="1187" t="s">
        <v>825</v>
      </c>
      <c r="ZC7" s="1187" t="s">
        <v>826</v>
      </c>
      <c r="ZD7" s="1187" t="s">
        <v>827</v>
      </c>
      <c r="ZE7" s="1187" t="s">
        <v>828</v>
      </c>
      <c r="ZF7" s="1187" t="s">
        <v>829</v>
      </c>
      <c r="ZG7" s="1187" t="s">
        <v>830</v>
      </c>
      <c r="ZH7" s="1187" t="s">
        <v>831</v>
      </c>
      <c r="ZI7" s="1187" t="s">
        <v>832</v>
      </c>
      <c r="ZJ7" s="1187" t="s">
        <v>833</v>
      </c>
      <c r="ZK7" s="1187" t="s">
        <v>834</v>
      </c>
      <c r="ZL7" s="1187" t="s">
        <v>835</v>
      </c>
      <c r="ZM7" s="1187" t="s">
        <v>836</v>
      </c>
      <c r="ZN7" s="633" t="s">
        <v>637</v>
      </c>
      <c r="ZO7" s="631" t="s">
        <v>638</v>
      </c>
      <c r="ZP7" s="631" t="s">
        <v>639</v>
      </c>
      <c r="ZQ7" s="631" t="s">
        <v>640</v>
      </c>
      <c r="ZR7" s="631" t="s">
        <v>641</v>
      </c>
      <c r="ZS7" s="631" t="s">
        <v>642</v>
      </c>
      <c r="ZT7" s="631" t="s">
        <v>637</v>
      </c>
      <c r="ZU7" s="631" t="s">
        <v>638</v>
      </c>
      <c r="ZV7" s="631" t="s">
        <v>639</v>
      </c>
      <c r="ZW7" s="631" t="s">
        <v>640</v>
      </c>
      <c r="ZX7" s="631" t="s">
        <v>641</v>
      </c>
      <c r="ZY7" s="631" t="s">
        <v>642</v>
      </c>
      <c r="ZZ7" s="5453" t="s">
        <v>643</v>
      </c>
      <c r="AAA7" s="5453"/>
      <c r="AAB7" s="633" t="s">
        <v>637</v>
      </c>
      <c r="AAC7" s="631" t="s">
        <v>638</v>
      </c>
      <c r="AAD7" s="631" t="s">
        <v>639</v>
      </c>
      <c r="AAE7" s="631" t="s">
        <v>640</v>
      </c>
      <c r="AAF7" s="631" t="s">
        <v>641</v>
      </c>
      <c r="AAG7" s="631" t="s">
        <v>642</v>
      </c>
      <c r="AAH7" s="878" t="s">
        <v>637</v>
      </c>
      <c r="AAI7" s="879" t="s">
        <v>638</v>
      </c>
      <c r="AAJ7" s="879" t="s">
        <v>639</v>
      </c>
      <c r="AAK7" s="879" t="s">
        <v>640</v>
      </c>
      <c r="AAL7" s="879" t="s">
        <v>839</v>
      </c>
      <c r="AAM7" s="921" t="s">
        <v>642</v>
      </c>
      <c r="AAN7" s="5452" t="s">
        <v>637</v>
      </c>
      <c r="AAO7" s="5453"/>
      <c r="AAP7" s="5453" t="s">
        <v>638</v>
      </c>
      <c r="AAQ7" s="5453"/>
      <c r="AAR7" s="5453" t="s">
        <v>639</v>
      </c>
      <c r="AAS7" s="5453"/>
      <c r="AAT7" s="5453" t="s">
        <v>640</v>
      </c>
      <c r="AAU7" s="5453"/>
      <c r="AAV7" s="5453" t="s">
        <v>641</v>
      </c>
      <c r="AAW7" s="5453"/>
      <c r="AAX7" s="5453" t="s">
        <v>642</v>
      </c>
      <c r="AAY7" s="5453"/>
      <c r="AAZ7" s="597" t="s">
        <v>840</v>
      </c>
      <c r="ABA7" s="598" t="s">
        <v>841</v>
      </c>
      <c r="ABB7" s="598" t="s">
        <v>842</v>
      </c>
      <c r="ABC7" s="5469" t="s">
        <v>840</v>
      </c>
      <c r="ABD7" s="5470"/>
      <c r="ABE7" s="5470" t="s">
        <v>841</v>
      </c>
      <c r="ABF7" s="5470"/>
      <c r="ABG7" s="5470" t="s">
        <v>842</v>
      </c>
      <c r="ABH7" s="5471"/>
      <c r="ABI7" s="5452" t="s">
        <v>644</v>
      </c>
      <c r="ABJ7" s="5453"/>
      <c r="ABK7" s="5453"/>
      <c r="ABL7" s="633" t="s">
        <v>645</v>
      </c>
      <c r="ABM7" s="631" t="s">
        <v>646</v>
      </c>
      <c r="ABN7" s="631" t="s">
        <v>645</v>
      </c>
      <c r="ABO7" s="631" t="s">
        <v>646</v>
      </c>
      <c r="ABP7" s="5453" t="s">
        <v>647</v>
      </c>
      <c r="ABQ7" s="5453"/>
      <c r="ABR7" s="633" t="s">
        <v>648</v>
      </c>
      <c r="ABS7" s="631" t="s">
        <v>649</v>
      </c>
      <c r="ABT7" s="631" t="s">
        <v>650</v>
      </c>
      <c r="ABU7" s="631" t="s">
        <v>651</v>
      </c>
      <c r="ABV7" s="631" t="s">
        <v>648</v>
      </c>
      <c r="ABW7" s="631" t="s">
        <v>649</v>
      </c>
      <c r="ABX7" s="631" t="s">
        <v>650</v>
      </c>
      <c r="ABY7" s="631" t="s">
        <v>651</v>
      </c>
      <c r="ABZ7" s="5453" t="s">
        <v>652</v>
      </c>
      <c r="ACA7" s="5453"/>
      <c r="ACB7" s="633" t="s">
        <v>653</v>
      </c>
      <c r="ACC7" s="631" t="s">
        <v>654</v>
      </c>
      <c r="ACD7" s="631" t="s">
        <v>655</v>
      </c>
      <c r="ACE7" s="631" t="s">
        <v>656</v>
      </c>
      <c r="ACF7" s="631" t="s">
        <v>653</v>
      </c>
      <c r="ACG7" s="631" t="s">
        <v>654</v>
      </c>
      <c r="ACH7" s="631" t="s">
        <v>655</v>
      </c>
      <c r="ACI7" s="631" t="s">
        <v>656</v>
      </c>
      <c r="ACJ7" s="5453" t="s">
        <v>657</v>
      </c>
      <c r="ACK7" s="5453"/>
      <c r="ACL7" s="613" t="s">
        <v>837</v>
      </c>
      <c r="ACM7" s="911" t="s">
        <v>838</v>
      </c>
      <c r="ACN7" s="5469" t="s">
        <v>2493</v>
      </c>
      <c r="ACO7" s="5471"/>
      <c r="ACP7" s="5469" t="s">
        <v>2496</v>
      </c>
      <c r="ACQ7" s="5471"/>
      <c r="ACR7" s="5469" t="s">
        <v>2486</v>
      </c>
      <c r="ACS7" s="5470"/>
      <c r="ACT7" s="633" t="s">
        <v>658</v>
      </c>
      <c r="ACU7" s="631" t="s">
        <v>659</v>
      </c>
      <c r="ACV7" s="631" t="s">
        <v>660</v>
      </c>
      <c r="ACW7" s="631" t="s">
        <v>661</v>
      </c>
      <c r="ACX7" s="631" t="s">
        <v>658</v>
      </c>
      <c r="ACY7" s="631" t="s">
        <v>659</v>
      </c>
      <c r="ACZ7" s="631" t="s">
        <v>660</v>
      </c>
      <c r="ADA7" s="631" t="s">
        <v>661</v>
      </c>
      <c r="ADB7" s="5453" t="s">
        <v>662</v>
      </c>
      <c r="ADC7" s="5453"/>
      <c r="ADD7" s="633" t="s">
        <v>663</v>
      </c>
      <c r="ADE7" s="631" t="s">
        <v>664</v>
      </c>
      <c r="ADF7" s="631" t="s">
        <v>665</v>
      </c>
      <c r="ADG7" s="631" t="s">
        <v>666</v>
      </c>
      <c r="ADH7" s="631" t="s">
        <v>663</v>
      </c>
      <c r="ADI7" s="631" t="s">
        <v>664</v>
      </c>
      <c r="ADJ7" s="631" t="s">
        <v>665</v>
      </c>
      <c r="ADK7" s="631" t="s">
        <v>666</v>
      </c>
      <c r="ADL7" s="5453" t="s">
        <v>667</v>
      </c>
      <c r="ADM7" s="5453"/>
      <c r="ADN7" s="878" t="s">
        <v>843</v>
      </c>
      <c r="ADO7" s="879" t="s">
        <v>844</v>
      </c>
      <c r="ADP7" s="879" t="s">
        <v>845</v>
      </c>
      <c r="ADQ7" s="877" t="s">
        <v>846</v>
      </c>
      <c r="ADR7" s="877" t="s">
        <v>847</v>
      </c>
      <c r="ADS7" s="5450" t="s">
        <v>848</v>
      </c>
      <c r="ADT7" s="5450"/>
      <c r="ADU7" s="877" t="s">
        <v>849</v>
      </c>
      <c r="ADV7" s="877" t="s">
        <v>850</v>
      </c>
      <c r="ADW7" s="877" t="s">
        <v>851</v>
      </c>
      <c r="ADX7" s="877" t="s">
        <v>852</v>
      </c>
      <c r="ADY7" s="877" t="s">
        <v>853</v>
      </c>
      <c r="ADZ7" s="5450" t="s">
        <v>854</v>
      </c>
      <c r="AEA7" s="5450"/>
      <c r="AEB7" s="877" t="s">
        <v>2256</v>
      </c>
      <c r="AEC7" s="877" t="s">
        <v>2258</v>
      </c>
      <c r="AED7" s="877" t="s">
        <v>855</v>
      </c>
      <c r="AEE7" s="877" t="s">
        <v>2263</v>
      </c>
      <c r="AEF7" s="877" t="s">
        <v>2264</v>
      </c>
      <c r="AEG7" s="5450" t="s">
        <v>856</v>
      </c>
      <c r="AEH7" s="5450"/>
      <c r="AEI7" s="922"/>
      <c r="AEJ7" s="923" t="s">
        <v>668</v>
      </c>
      <c r="AEK7" s="923" t="s">
        <v>669</v>
      </c>
      <c r="AEL7" s="923" t="s">
        <v>670</v>
      </c>
      <c r="AEM7" s="1526" t="s">
        <v>3165</v>
      </c>
      <c r="AEN7" s="1526" t="s">
        <v>3805</v>
      </c>
      <c r="AEO7" s="1513" t="s">
        <v>3806</v>
      </c>
      <c r="AEP7" s="5490" t="s">
        <v>3807</v>
      </c>
      <c r="AEQ7" s="5490"/>
      <c r="AER7" s="1513" t="s">
        <v>3185</v>
      </c>
      <c r="AES7" s="1513" t="s">
        <v>3166</v>
      </c>
      <c r="AET7" s="5491" t="s">
        <v>3167</v>
      </c>
      <c r="AEU7" s="5491"/>
      <c r="AEV7" s="1513" t="s">
        <v>3168</v>
      </c>
      <c r="AEW7" s="1513" t="s">
        <v>3169</v>
      </c>
      <c r="AEX7" s="5492" t="s">
        <v>3170</v>
      </c>
      <c r="AEY7" s="5492"/>
      <c r="AEZ7" s="913" t="s">
        <v>3186</v>
      </c>
      <c r="AFA7" s="5475" t="s">
        <v>3187</v>
      </c>
      <c r="AFB7" s="5475"/>
      <c r="AFC7" s="918" t="s">
        <v>672</v>
      </c>
      <c r="AFD7" s="593" t="s">
        <v>671</v>
      </c>
      <c r="AFE7" s="918" t="s">
        <v>672</v>
      </c>
      <c r="AFF7" s="918" t="s">
        <v>674</v>
      </c>
      <c r="AFG7" s="593" t="s">
        <v>673</v>
      </c>
      <c r="AFH7" s="918" t="s">
        <v>674</v>
      </c>
      <c r="AFI7" s="924" t="s">
        <v>675</v>
      </c>
      <c r="AFJ7" s="918" t="s">
        <v>676</v>
      </c>
      <c r="AFK7" s="593" t="s">
        <v>677</v>
      </c>
      <c r="AFL7" s="593" t="s">
        <v>677</v>
      </c>
      <c r="AFM7" s="915" t="s">
        <v>678</v>
      </c>
      <c r="AFN7" s="925" t="s">
        <v>679</v>
      </c>
      <c r="AFO7" s="916" t="s">
        <v>680</v>
      </c>
      <c r="AFP7" s="917" t="s">
        <v>681</v>
      </c>
      <c r="AFQ7" s="5488" t="s">
        <v>682</v>
      </c>
      <c r="AFR7" s="5488"/>
      <c r="AFS7" s="918" t="s">
        <v>683</v>
      </c>
      <c r="AFT7" s="918" t="s">
        <v>684</v>
      </c>
      <c r="AFU7" s="1030" t="s">
        <v>685</v>
      </c>
      <c r="AFV7" s="593" t="s">
        <v>686</v>
      </c>
      <c r="AFW7" s="918" t="s">
        <v>687</v>
      </c>
      <c r="AFX7" s="918" t="s">
        <v>688</v>
      </c>
      <c r="AFY7" s="593" t="s">
        <v>689</v>
      </c>
      <c r="AFZ7" s="593" t="s">
        <v>690</v>
      </c>
      <c r="AGA7" s="593" t="s">
        <v>691</v>
      </c>
      <c r="AGB7" s="593" t="s">
        <v>692</v>
      </c>
      <c r="AGC7" s="593" t="s">
        <v>693</v>
      </c>
      <c r="AGD7" s="593" t="s">
        <v>694</v>
      </c>
      <c r="AGE7" s="593" t="s">
        <v>695</v>
      </c>
      <c r="AGF7" s="593" t="s">
        <v>696</v>
      </c>
      <c r="AGG7" s="593" t="s">
        <v>697</v>
      </c>
      <c r="AGH7" s="593" t="s">
        <v>698</v>
      </c>
      <c r="AGI7" s="593" t="s">
        <v>699</v>
      </c>
      <c r="AGJ7" s="918" t="s">
        <v>700</v>
      </c>
      <c r="AGK7" s="918" t="s">
        <v>701</v>
      </c>
      <c r="AGL7" s="918" t="s">
        <v>702</v>
      </c>
      <c r="AGM7" s="918" t="s">
        <v>703</v>
      </c>
      <c r="AGN7" s="918" t="s">
        <v>704</v>
      </c>
      <c r="AGO7" s="918" t="s">
        <v>705</v>
      </c>
      <c r="AGP7" s="918" t="s">
        <v>706</v>
      </c>
      <c r="AGQ7" s="918" t="s">
        <v>707</v>
      </c>
      <c r="AGR7" s="918" t="s">
        <v>708</v>
      </c>
      <c r="AGS7" s="918" t="s">
        <v>709</v>
      </c>
      <c r="AGT7" s="593" t="s">
        <v>710</v>
      </c>
      <c r="AGU7" s="593" t="s">
        <v>711</v>
      </c>
      <c r="AGV7" s="593" t="s">
        <v>712</v>
      </c>
      <c r="AGW7" s="593" t="s">
        <v>713</v>
      </c>
      <c r="AGX7" s="593" t="s">
        <v>714</v>
      </c>
      <c r="AGY7" s="593" t="s">
        <v>715</v>
      </c>
      <c r="AGZ7" s="593" t="s">
        <v>716</v>
      </c>
      <c r="AHA7" s="593" t="s">
        <v>717</v>
      </c>
      <c r="AHB7" s="593" t="s">
        <v>718</v>
      </c>
      <c r="AHC7" s="918" t="s">
        <v>719</v>
      </c>
      <c r="AHD7" s="918" t="s">
        <v>720</v>
      </c>
      <c r="AHE7" s="918" t="s">
        <v>721</v>
      </c>
      <c r="AHF7" s="918" t="s">
        <v>722</v>
      </c>
      <c r="AHG7" s="918" t="s">
        <v>723</v>
      </c>
      <c r="AHH7" s="918" t="s">
        <v>724</v>
      </c>
      <c r="AHI7" s="918" t="s">
        <v>725</v>
      </c>
      <c r="AHJ7" s="918" t="s">
        <v>726</v>
      </c>
      <c r="AHK7" s="918" t="s">
        <v>727</v>
      </c>
      <c r="AHL7" s="918" t="s">
        <v>728</v>
      </c>
      <c r="AHM7" s="593" t="s">
        <v>729</v>
      </c>
      <c r="AHN7" s="593" t="s">
        <v>730</v>
      </c>
      <c r="AHO7" s="593" t="s">
        <v>731</v>
      </c>
      <c r="AHP7" s="593" t="s">
        <v>732</v>
      </c>
      <c r="AHQ7" s="593" t="s">
        <v>733</v>
      </c>
      <c r="AHR7" s="593" t="s">
        <v>734</v>
      </c>
      <c r="AHS7" s="593" t="s">
        <v>735</v>
      </c>
      <c r="AHT7" s="593" t="s">
        <v>736</v>
      </c>
      <c r="AHU7" s="593" t="s">
        <v>737</v>
      </c>
      <c r="AHV7" s="918" t="s">
        <v>738</v>
      </c>
      <c r="AHW7" s="918" t="s">
        <v>739</v>
      </c>
      <c r="AHX7" s="918" t="s">
        <v>740</v>
      </c>
      <c r="AHY7" s="918" t="s">
        <v>741</v>
      </c>
      <c r="AHZ7" s="918" t="s">
        <v>742</v>
      </c>
      <c r="AIA7" s="918" t="s">
        <v>743</v>
      </c>
      <c r="AIB7" s="918" t="s">
        <v>744</v>
      </c>
      <c r="AIC7" s="918" t="s">
        <v>745</v>
      </c>
      <c r="AID7" s="918" t="s">
        <v>746</v>
      </c>
      <c r="AIE7" s="918" t="s">
        <v>747</v>
      </c>
      <c r="AIF7" s="593" t="s">
        <v>748</v>
      </c>
      <c r="AIG7" s="593" t="s">
        <v>749</v>
      </c>
      <c r="AIH7" s="915" t="s">
        <v>750</v>
      </c>
      <c r="AII7" s="916" t="s">
        <v>750</v>
      </c>
      <c r="AIJ7" s="916" t="s">
        <v>751</v>
      </c>
      <c r="AIK7" s="916" t="s">
        <v>752</v>
      </c>
      <c r="AIL7" s="916" t="s">
        <v>753</v>
      </c>
      <c r="AIM7" s="917" t="s">
        <v>754</v>
      </c>
      <c r="AIN7" s="593" t="s">
        <v>755</v>
      </c>
      <c r="AIO7" s="593" t="s">
        <v>756</v>
      </c>
      <c r="AIP7" s="593" t="s">
        <v>757</v>
      </c>
      <c r="AIQ7" s="593" t="s">
        <v>758</v>
      </c>
      <c r="AIR7" s="593" t="s">
        <v>759</v>
      </c>
      <c r="AIS7" s="593" t="s">
        <v>760</v>
      </c>
      <c r="AIT7" s="593" t="s">
        <v>761</v>
      </c>
      <c r="AIU7" s="593"/>
      <c r="AIV7" s="877" t="s">
        <v>762</v>
      </c>
      <c r="AIW7" s="877" t="s">
        <v>763</v>
      </c>
      <c r="AIX7" s="877" t="s">
        <v>764</v>
      </c>
      <c r="AIY7" s="877" t="s">
        <v>765</v>
      </c>
      <c r="AIZ7" s="877" t="s">
        <v>766</v>
      </c>
      <c r="AJA7" s="877" t="s">
        <v>767</v>
      </c>
      <c r="AJB7" s="877" t="s">
        <v>768</v>
      </c>
      <c r="AJC7" s="5475" t="s">
        <v>769</v>
      </c>
      <c r="AJD7" s="5489"/>
      <c r="AJE7" s="593" t="s">
        <v>770</v>
      </c>
      <c r="AJF7" s="593" t="s">
        <v>771</v>
      </c>
      <c r="AJG7" s="593" t="s">
        <v>772</v>
      </c>
      <c r="AJH7" s="593" t="s">
        <v>773</v>
      </c>
      <c r="AJI7" s="5475" t="s">
        <v>774</v>
      </c>
      <c r="AJJ7" s="5475"/>
      <c r="AJK7" s="918" t="s">
        <v>775</v>
      </c>
      <c r="AJL7" s="5475" t="s">
        <v>776</v>
      </c>
      <c r="AJM7" s="5475"/>
      <c r="AJN7" s="918" t="s">
        <v>777</v>
      </c>
      <c r="AJO7" s="5475" t="s">
        <v>778</v>
      </c>
      <c r="AJP7" s="5475"/>
      <c r="AJQ7" s="918" t="s">
        <v>779</v>
      </c>
      <c r="AJR7" s="5475" t="s">
        <v>780</v>
      </c>
      <c r="AJS7" s="5475"/>
      <c r="AJT7" s="918" t="s">
        <v>781</v>
      </c>
      <c r="AJU7" s="593" t="s">
        <v>782</v>
      </c>
      <c r="AJV7" s="918" t="s">
        <v>783</v>
      </c>
      <c r="AJW7" s="5475" t="s">
        <v>784</v>
      </c>
      <c r="AJX7" s="5475"/>
      <c r="AJY7" s="918" t="s">
        <v>785</v>
      </c>
      <c r="AJZ7" s="5488" t="s">
        <v>786</v>
      </c>
      <c r="AKA7" s="5488"/>
      <c r="AKB7" s="918" t="s">
        <v>787</v>
      </c>
      <c r="AKC7" s="5488" t="s">
        <v>788</v>
      </c>
      <c r="AKD7" s="5488"/>
      <c r="AKE7" s="918" t="s">
        <v>789</v>
      </c>
      <c r="AKF7" s="918" t="s">
        <v>790</v>
      </c>
      <c r="AKG7" s="918" t="s">
        <v>791</v>
      </c>
      <c r="AKH7" s="918" t="s">
        <v>792</v>
      </c>
      <c r="AKI7" s="918" t="s">
        <v>793</v>
      </c>
      <c r="AKJ7" s="918" t="s">
        <v>794</v>
      </c>
      <c r="AKK7" s="918" t="s">
        <v>795</v>
      </c>
      <c r="AKL7" s="918" t="s">
        <v>796</v>
      </c>
      <c r="AKM7" s="918" t="s">
        <v>797</v>
      </c>
      <c r="AKN7" s="918" t="s">
        <v>798</v>
      </c>
      <c r="AKO7" s="918" t="s">
        <v>799</v>
      </c>
      <c r="AKP7" s="5475" t="s">
        <v>800</v>
      </c>
      <c r="AKQ7" s="5475"/>
      <c r="AKR7" s="5475" t="s">
        <v>2312</v>
      </c>
      <c r="AKS7" s="5475"/>
      <c r="AKT7" s="5475" t="s">
        <v>2313</v>
      </c>
      <c r="AKU7" s="5475"/>
      <c r="AKV7" s="5475" t="s">
        <v>2314</v>
      </c>
      <c r="AKW7" s="5475"/>
      <c r="AKX7" s="593" t="s">
        <v>801</v>
      </c>
      <c r="AKY7" s="593" t="s">
        <v>802</v>
      </c>
      <c r="AKZ7" s="5475" t="s">
        <v>803</v>
      </c>
      <c r="ALA7" s="5475"/>
      <c r="ALB7" s="5475" t="s">
        <v>2315</v>
      </c>
      <c r="ALC7" s="5475"/>
      <c r="ALD7" s="5475" t="s">
        <v>804</v>
      </c>
      <c r="ALE7" s="5475"/>
      <c r="ALF7" s="593" t="s">
        <v>805</v>
      </c>
      <c r="ALG7" s="593"/>
      <c r="ALH7" s="1699"/>
      <c r="ALI7" s="1193" t="s">
        <v>213</v>
      </c>
      <c r="ALJ7" s="1193" t="s">
        <v>214</v>
      </c>
      <c r="ALK7" s="1193" t="s">
        <v>4949</v>
      </c>
      <c r="ALL7" s="1193" t="s">
        <v>213</v>
      </c>
      <c r="ALM7" s="1193" t="s">
        <v>214</v>
      </c>
    </row>
    <row r="8" spans="1:1003" ht="24" customHeight="1" x14ac:dyDescent="0.2">
      <c r="A8" s="5534"/>
      <c r="B8" s="5535"/>
      <c r="C8" s="5535"/>
      <c r="D8" s="5535"/>
      <c r="E8" s="5535"/>
      <c r="F8" s="859" t="s">
        <v>857</v>
      </c>
      <c r="G8" s="870"/>
      <c r="H8" s="5537" t="s">
        <v>858</v>
      </c>
      <c r="I8" s="5456"/>
      <c r="J8" s="5456"/>
      <c r="K8" s="5456"/>
      <c r="L8" s="5456"/>
      <c r="M8" s="5456"/>
      <c r="N8" s="5456"/>
      <c r="O8" s="5456"/>
      <c r="P8" s="5456"/>
      <c r="Q8" s="5456"/>
      <c r="R8" s="5456"/>
      <c r="S8" s="5456"/>
      <c r="T8" s="5456"/>
      <c r="U8" s="5456"/>
      <c r="V8" s="5456"/>
      <c r="W8" s="5456"/>
      <c r="X8" s="5456"/>
      <c r="Y8" s="5456"/>
      <c r="Z8" s="5456"/>
      <c r="AA8" s="5456"/>
      <c r="AB8" s="5456"/>
      <c r="AC8" s="5456"/>
      <c r="AD8" s="5456"/>
      <c r="AE8" s="5456"/>
      <c r="AF8" s="5547"/>
      <c r="AG8" s="601"/>
      <c r="AH8" s="602"/>
      <c r="AI8" s="603"/>
      <c r="AJ8" s="602"/>
      <c r="AK8" s="603"/>
      <c r="AL8" s="602"/>
      <c r="AM8" s="5452" t="s">
        <v>859</v>
      </c>
      <c r="AN8" s="5453"/>
      <c r="AO8" s="5453"/>
      <c r="AP8" s="5454"/>
      <c r="AQ8" s="631"/>
      <c r="AR8" s="932"/>
      <c r="AS8" s="5472" t="s">
        <v>860</v>
      </c>
      <c r="AT8" s="5473"/>
      <c r="AU8" s="5474"/>
      <c r="AV8" s="5472" t="s">
        <v>861</v>
      </c>
      <c r="AW8" s="5473"/>
      <c r="AX8" s="5474"/>
      <c r="AY8" s="5472" t="s">
        <v>862</v>
      </c>
      <c r="AZ8" s="5473"/>
      <c r="BA8" s="5474"/>
      <c r="BB8" s="5472" t="s">
        <v>863</v>
      </c>
      <c r="BC8" s="5473"/>
      <c r="BD8" s="5474"/>
      <c r="BE8" s="5472" t="s">
        <v>864</v>
      </c>
      <c r="BF8" s="5473"/>
      <c r="BG8" s="5474"/>
      <c r="BH8" s="5472" t="s">
        <v>865</v>
      </c>
      <c r="BI8" s="5473"/>
      <c r="BJ8" s="5474"/>
      <c r="BK8" s="5472" t="s">
        <v>860</v>
      </c>
      <c r="BL8" s="5473"/>
      <c r="BM8" s="5474"/>
      <c r="BN8" s="5472" t="s">
        <v>861</v>
      </c>
      <c r="BO8" s="5473"/>
      <c r="BP8" s="5474"/>
      <c r="BQ8" s="5472" t="s">
        <v>862</v>
      </c>
      <c r="BR8" s="5473"/>
      <c r="BS8" s="5474"/>
      <c r="BT8" s="5472" t="s">
        <v>863</v>
      </c>
      <c r="BU8" s="5473"/>
      <c r="BV8" s="5474"/>
      <c r="BW8" s="5472" t="s">
        <v>864</v>
      </c>
      <c r="BX8" s="5473"/>
      <c r="BY8" s="5474"/>
      <c r="BZ8" s="5472" t="s">
        <v>865</v>
      </c>
      <c r="CA8" s="5473"/>
      <c r="CB8" s="5474"/>
      <c r="CC8" s="5449"/>
      <c r="CD8" s="5461"/>
      <c r="CE8" s="594"/>
      <c r="CF8" s="594"/>
      <c r="CG8" s="595"/>
      <c r="CH8" s="603"/>
      <c r="CI8" s="602"/>
      <c r="CJ8" s="591"/>
      <c r="CK8" s="591"/>
      <c r="CL8" s="591"/>
      <c r="CM8" s="591"/>
      <c r="CN8" s="591"/>
      <c r="CO8" s="604"/>
      <c r="CP8" s="591"/>
      <c r="CQ8" s="591"/>
      <c r="CR8" s="605"/>
      <c r="CS8" s="591"/>
      <c r="CT8" s="591"/>
      <c r="CU8" s="605"/>
      <c r="CV8" s="591"/>
      <c r="CW8" s="591"/>
      <c r="CX8" s="605"/>
      <c r="CY8" s="591"/>
      <c r="CZ8" s="591"/>
      <c r="DA8" s="5469" t="s">
        <v>866</v>
      </c>
      <c r="DB8" s="5470"/>
      <c r="DC8" s="5470"/>
      <c r="DD8" s="5470"/>
      <c r="DE8" s="5470"/>
      <c r="DF8" s="5470"/>
      <c r="DG8" s="5471"/>
      <c r="DH8" s="5466" t="s">
        <v>866</v>
      </c>
      <c r="DI8" s="5467"/>
      <c r="DJ8" s="5467"/>
      <c r="DK8" s="5468"/>
      <c r="DL8" s="5466" t="s">
        <v>866</v>
      </c>
      <c r="DM8" s="5467"/>
      <c r="DN8" s="5467"/>
      <c r="DO8" s="5468"/>
      <c r="DP8" s="5469" t="s">
        <v>867</v>
      </c>
      <c r="DQ8" s="5470"/>
      <c r="DR8" s="5470"/>
      <c r="DS8" s="5470"/>
      <c r="DT8" s="5470"/>
      <c r="DU8" s="5471"/>
      <c r="DV8" s="5462" t="s">
        <v>868</v>
      </c>
      <c r="DW8" s="5463"/>
      <c r="DX8" s="5464"/>
      <c r="DY8" s="5462" t="s">
        <v>869</v>
      </c>
      <c r="DZ8" s="5465"/>
      <c r="EA8" s="5465"/>
      <c r="EB8" s="5463"/>
      <c r="EC8" s="5464"/>
      <c r="ED8" s="5462" t="s">
        <v>870</v>
      </c>
      <c r="EE8" s="5465"/>
      <c r="EF8" s="5465"/>
      <c r="EG8" s="5463"/>
      <c r="EH8" s="5464"/>
      <c r="EI8" s="5462" t="s">
        <v>871</v>
      </c>
      <c r="EJ8" s="5465"/>
      <c r="EK8" s="5465"/>
      <c r="EL8" s="5463"/>
      <c r="EM8" s="5464"/>
      <c r="EN8" s="5493" t="s">
        <v>872</v>
      </c>
      <c r="EO8" s="5494"/>
      <c r="EP8" s="5494"/>
      <c r="EQ8" s="5494"/>
      <c r="ER8" s="5498"/>
      <c r="ES8" s="5462" t="s">
        <v>873</v>
      </c>
      <c r="ET8" s="5465"/>
      <c r="EU8" s="5465"/>
      <c r="EV8" s="5463"/>
      <c r="EW8" s="5464"/>
      <c r="EX8" s="5494" t="s">
        <v>874</v>
      </c>
      <c r="EY8" s="5494"/>
      <c r="EZ8" s="5494"/>
      <c r="FA8" s="5494"/>
      <c r="FB8" s="5494"/>
      <c r="FC8" s="5462" t="s">
        <v>875</v>
      </c>
      <c r="FD8" s="5465"/>
      <c r="FE8" s="5465"/>
      <c r="FF8" s="5463"/>
      <c r="FG8" s="5464"/>
      <c r="FH8" s="5462" t="s">
        <v>876</v>
      </c>
      <c r="FI8" s="5465"/>
      <c r="FJ8" s="5465"/>
      <c r="FK8" s="5463"/>
      <c r="FL8" s="5464"/>
      <c r="FM8" s="5493" t="s">
        <v>868</v>
      </c>
      <c r="FN8" s="5494"/>
      <c r="FO8" s="5494"/>
      <c r="FP8" s="5462" t="s">
        <v>869</v>
      </c>
      <c r="FQ8" s="5465"/>
      <c r="FR8" s="5465"/>
      <c r="FS8" s="5463"/>
      <c r="FT8" s="5464"/>
      <c r="FU8" s="5462" t="s">
        <v>870</v>
      </c>
      <c r="FV8" s="5465"/>
      <c r="FW8" s="5465"/>
      <c r="FX8" s="5463"/>
      <c r="FY8" s="5464"/>
      <c r="FZ8" s="5462" t="s">
        <v>871</v>
      </c>
      <c r="GA8" s="5465"/>
      <c r="GB8" s="5465"/>
      <c r="GC8" s="5463"/>
      <c r="GD8" s="5464"/>
      <c r="GE8" s="5462" t="s">
        <v>872</v>
      </c>
      <c r="GF8" s="5465"/>
      <c r="GG8" s="5465"/>
      <c r="GH8" s="5463"/>
      <c r="GI8" s="5464"/>
      <c r="GJ8" s="5462" t="s">
        <v>873</v>
      </c>
      <c r="GK8" s="5465"/>
      <c r="GL8" s="5465"/>
      <c r="GM8" s="5463"/>
      <c r="GN8" s="5464"/>
      <c r="GO8" s="5462" t="s">
        <v>874</v>
      </c>
      <c r="GP8" s="5465"/>
      <c r="GQ8" s="5465"/>
      <c r="GR8" s="5463"/>
      <c r="GS8" s="5464"/>
      <c r="GT8" s="5462" t="s">
        <v>875</v>
      </c>
      <c r="GU8" s="5465"/>
      <c r="GV8" s="5465"/>
      <c r="GW8" s="5463"/>
      <c r="GX8" s="5464"/>
      <c r="GY8" s="5462" t="s">
        <v>876</v>
      </c>
      <c r="GZ8" s="5465"/>
      <c r="HA8" s="5465"/>
      <c r="HB8" s="5463"/>
      <c r="HC8" s="5464"/>
      <c r="HD8" s="603"/>
      <c r="HE8" s="594"/>
      <c r="HF8" s="594"/>
      <c r="HG8" s="594"/>
      <c r="HH8" s="594"/>
      <c r="HI8" s="594"/>
      <c r="HJ8" s="594"/>
      <c r="HK8" s="594"/>
      <c r="HL8" s="594"/>
      <c r="HM8" s="1293"/>
      <c r="HN8" s="603"/>
      <c r="HO8" s="594"/>
      <c r="HP8" s="594"/>
      <c r="HQ8" s="594"/>
      <c r="HR8" s="594"/>
      <c r="HS8" s="594"/>
      <c r="HT8" s="594"/>
      <c r="HU8" s="594"/>
      <c r="HV8" s="594"/>
      <c r="HW8" s="602"/>
      <c r="HX8" s="603"/>
      <c r="HY8" s="594"/>
      <c r="HZ8" s="594"/>
      <c r="IA8" s="594"/>
      <c r="IB8" s="594"/>
      <c r="IC8" s="594"/>
      <c r="ID8" s="594"/>
      <c r="IE8" s="594"/>
      <c r="IF8" s="602"/>
      <c r="IG8" s="603"/>
      <c r="IH8" s="594"/>
      <c r="II8" s="594"/>
      <c r="IJ8" s="594"/>
      <c r="IK8" s="594"/>
      <c r="IL8" s="594"/>
      <c r="IM8" s="594"/>
      <c r="IN8" s="594"/>
      <c r="IO8" s="602"/>
      <c r="IP8" s="603"/>
      <c r="IQ8" s="594"/>
      <c r="IR8" s="594"/>
      <c r="IS8" s="594"/>
      <c r="IT8" s="594"/>
      <c r="IU8" s="594"/>
      <c r="IV8" s="594"/>
      <c r="IW8" s="594"/>
      <c r="IX8" s="602"/>
      <c r="IY8" s="603"/>
      <c r="IZ8" s="594"/>
      <c r="JA8" s="594"/>
      <c r="JB8" s="594"/>
      <c r="JC8" s="594"/>
      <c r="JD8" s="594"/>
      <c r="JE8" s="594"/>
      <c r="JF8" s="594"/>
      <c r="JG8" s="602"/>
      <c r="JH8" s="603"/>
      <c r="JI8" s="594"/>
      <c r="JJ8" s="594"/>
      <c r="JK8" s="594"/>
      <c r="JL8" s="594"/>
      <c r="JM8" s="594"/>
      <c r="JN8" s="594"/>
      <c r="JO8" s="594"/>
      <c r="JP8" s="602"/>
      <c r="JQ8" s="603"/>
      <c r="JR8" s="594"/>
      <c r="JS8" s="594"/>
      <c r="JT8" s="594"/>
      <c r="JU8" s="594"/>
      <c r="JV8" s="594"/>
      <c r="JW8" s="594"/>
      <c r="JX8" s="594"/>
      <c r="JY8" s="602"/>
      <c r="JZ8" s="606"/>
      <c r="KA8" s="607"/>
      <c r="KB8" s="608"/>
      <c r="KC8" s="607"/>
      <c r="KD8" s="589"/>
      <c r="KE8" s="589"/>
      <c r="KF8" s="589"/>
      <c r="KG8" s="589"/>
      <c r="KH8" s="589"/>
      <c r="KI8" s="589"/>
      <c r="KJ8" s="589"/>
      <c r="KK8" s="589"/>
      <c r="KL8" s="589"/>
      <c r="KM8" s="589"/>
      <c r="KN8" s="589"/>
      <c r="KO8" s="589"/>
      <c r="KP8" s="609"/>
      <c r="KQ8" s="596"/>
      <c r="KR8" s="596"/>
      <c r="KS8" s="596"/>
      <c r="KT8" s="596"/>
      <c r="KU8" s="610"/>
      <c r="KV8" s="611"/>
      <c r="KW8" s="609"/>
      <c r="KX8" s="596"/>
      <c r="KY8" s="612"/>
      <c r="KZ8" s="607"/>
      <c r="LA8" s="1227" t="s">
        <v>2845</v>
      </c>
      <c r="LB8" s="1228" t="s">
        <v>2846</v>
      </c>
      <c r="LC8" s="1228" t="s">
        <v>2847</v>
      </c>
      <c r="LD8" s="1228" t="s">
        <v>2848</v>
      </c>
      <c r="LE8" s="1228" t="str">
        <f>LA7</f>
        <v>①多様なサービスの課題把握・方針策定・具現化</v>
      </c>
      <c r="LF8" s="1229"/>
      <c r="LG8" s="1227" t="s">
        <v>2849</v>
      </c>
      <c r="LH8" s="1228" t="s">
        <v>2850</v>
      </c>
      <c r="LI8" s="1228" t="s">
        <v>2851</v>
      </c>
      <c r="LJ8" s="1228" t="s">
        <v>2852</v>
      </c>
      <c r="LK8" s="1228" t="str">
        <f>$H$7</f>
        <v>元気高齢者</v>
      </c>
      <c r="LL8" s="1228" t="str">
        <f>$H$7</f>
        <v>元気高齢者</v>
      </c>
      <c r="LM8" s="1227" t="s">
        <v>2853</v>
      </c>
      <c r="LN8" s="1228" t="s">
        <v>2854</v>
      </c>
      <c r="LO8" s="1228" t="s">
        <v>2855</v>
      </c>
      <c r="LP8" s="1228" t="s">
        <v>2856</v>
      </c>
      <c r="LQ8" s="1228" t="str">
        <f>$O$7</f>
        <v>居宅要支援・要介護認定者</v>
      </c>
      <c r="LR8" s="1229" t="str">
        <f>$O$7</f>
        <v>居宅要支援・要介護認定者</v>
      </c>
      <c r="LS8" s="1227" t="s">
        <v>2857</v>
      </c>
      <c r="LT8" s="1228" t="s">
        <v>2858</v>
      </c>
      <c r="LU8" s="1228" t="s">
        <v>2859</v>
      </c>
      <c r="LV8" s="1228" t="s">
        <v>2860</v>
      </c>
      <c r="LW8" s="1228" t="str">
        <f>LS7</f>
        <v>④多様な主体と連携した介護予防の推進　</v>
      </c>
      <c r="LX8" s="1229" t="s">
        <v>2861</v>
      </c>
      <c r="LY8" s="1227" t="s">
        <v>2862</v>
      </c>
      <c r="LZ8" s="1228" t="s">
        <v>2863</v>
      </c>
      <c r="MA8" s="1228" t="s">
        <v>2864</v>
      </c>
      <c r="MB8" s="1228" t="s">
        <v>2865</v>
      </c>
      <c r="MC8" s="1228" t="str">
        <f>LY7</f>
        <v>⑥介護予防と保健事業を一体的な実施</v>
      </c>
      <c r="MD8" s="1229" t="s">
        <v>2866</v>
      </c>
      <c r="ME8" s="1227" t="s">
        <v>2867</v>
      </c>
      <c r="MF8" s="1228" t="s">
        <v>2868</v>
      </c>
      <c r="MG8" s="1228" t="s">
        <v>2869</v>
      </c>
      <c r="MH8" s="1228" t="s">
        <v>2870</v>
      </c>
      <c r="MI8" s="1228" t="str">
        <f>ME7</f>
        <v>⑦専門職の関与の仕組みの構築</v>
      </c>
      <c r="MJ8" s="1229" t="s">
        <v>2871</v>
      </c>
      <c r="MK8" s="1227" t="s">
        <v>2872</v>
      </c>
      <c r="ML8" s="1228" t="s">
        <v>2873</v>
      </c>
      <c r="MM8" s="1228" t="s">
        <v>2874</v>
      </c>
      <c r="MN8" s="1228" t="s">
        <v>2875</v>
      </c>
      <c r="MO8" s="1229" t="s">
        <v>2876</v>
      </c>
      <c r="MP8" s="1227" t="s">
        <v>2877</v>
      </c>
      <c r="MQ8" s="1228" t="s">
        <v>2878</v>
      </c>
      <c r="MR8" s="1228" t="s">
        <v>2879</v>
      </c>
      <c r="MS8" s="1228" t="s">
        <v>2880</v>
      </c>
      <c r="MT8" s="1228" t="s">
        <v>2881</v>
      </c>
      <c r="MU8" s="1229" t="s">
        <v>2881</v>
      </c>
      <c r="MV8" s="1227" t="s">
        <v>2882</v>
      </c>
      <c r="MW8" s="1228" t="s">
        <v>2883</v>
      </c>
      <c r="MX8" s="1228" t="s">
        <v>2884</v>
      </c>
      <c r="MY8" s="1228" t="s">
        <v>2885</v>
      </c>
      <c r="MZ8" s="1228" t="s">
        <v>2886</v>
      </c>
      <c r="NA8" s="1229" t="s">
        <v>2886</v>
      </c>
      <c r="NB8" s="613"/>
      <c r="NC8" s="589"/>
      <c r="ND8" s="613"/>
      <c r="NE8" s="589"/>
      <c r="NF8" s="589"/>
      <c r="NG8" s="589"/>
      <c r="NH8" s="589"/>
      <c r="NI8" s="589"/>
      <c r="NJ8" s="589"/>
      <c r="NK8" s="589"/>
      <c r="NL8" s="589"/>
      <c r="NM8" s="589"/>
      <c r="NN8" s="589"/>
      <c r="NO8" s="589"/>
      <c r="NP8" s="589"/>
      <c r="NQ8" s="637"/>
      <c r="NR8" s="637"/>
      <c r="NS8" s="3341"/>
      <c r="NT8" s="3341"/>
      <c r="NU8" s="3341"/>
      <c r="NV8" s="3341"/>
      <c r="NW8" s="3341"/>
      <c r="NX8" s="3341"/>
      <c r="NY8" s="3341"/>
      <c r="NZ8" s="3341"/>
      <c r="OA8" s="3341"/>
      <c r="OB8" s="3341"/>
      <c r="OC8" s="613"/>
      <c r="OD8" s="589"/>
      <c r="OE8" s="589"/>
      <c r="OF8" s="613"/>
      <c r="OG8" s="589"/>
      <c r="OH8" s="1723"/>
      <c r="OI8" s="613"/>
      <c r="OJ8" s="1723"/>
      <c r="OK8" s="589"/>
      <c r="OL8" s="589"/>
      <c r="OM8" s="589"/>
      <c r="ON8" s="589"/>
      <c r="OO8" s="589"/>
      <c r="OP8" s="926"/>
      <c r="OQ8" s="631"/>
      <c r="OR8" s="631"/>
      <c r="OS8" s="631"/>
      <c r="OT8" s="631"/>
      <c r="OU8" s="631"/>
      <c r="OV8" s="631"/>
      <c r="OW8" s="631"/>
      <c r="OX8" s="631"/>
      <c r="OY8" s="631"/>
      <c r="OZ8" s="631"/>
      <c r="PA8" s="631"/>
      <c r="PB8" s="631"/>
      <c r="PC8" s="631"/>
      <c r="PD8" s="631"/>
      <c r="PE8" s="631"/>
      <c r="PF8" s="631"/>
      <c r="PG8" s="631"/>
      <c r="PH8" s="631"/>
      <c r="PI8" s="631"/>
      <c r="PJ8" s="631"/>
      <c r="PK8" s="631"/>
      <c r="PL8" s="631"/>
      <c r="PM8" s="631"/>
      <c r="PN8" s="631"/>
      <c r="PO8" s="631"/>
      <c r="PP8" s="631"/>
      <c r="PQ8" s="631"/>
      <c r="PR8" s="631"/>
      <c r="PS8" s="633"/>
      <c r="PT8" s="632"/>
      <c r="PU8" s="632"/>
      <c r="PV8" s="631"/>
      <c r="PW8" s="632"/>
      <c r="PX8" s="632"/>
      <c r="PY8" s="631"/>
      <c r="PZ8" s="632"/>
      <c r="QA8" s="632"/>
      <c r="QB8" s="633"/>
      <c r="QC8" s="632"/>
      <c r="QD8" s="632"/>
      <c r="QE8" s="633"/>
      <c r="QF8" s="631" t="s">
        <v>877</v>
      </c>
      <c r="QG8" s="631" t="s">
        <v>877</v>
      </c>
      <c r="QH8" s="932"/>
      <c r="QI8" s="631"/>
      <c r="QJ8" s="631"/>
      <c r="QK8" s="632"/>
      <c r="QL8" s="632"/>
      <c r="QM8" s="635"/>
      <c r="QN8" s="626"/>
      <c r="QO8" s="927"/>
      <c r="QP8" s="928"/>
      <c r="QQ8" s="2718"/>
      <c r="QR8" s="635"/>
      <c r="QS8" s="927"/>
      <c r="QT8" s="626"/>
      <c r="QU8" s="927"/>
      <c r="QV8" s="626"/>
      <c r="QW8" s="927"/>
      <c r="QX8" s="626"/>
      <c r="QY8" s="928"/>
      <c r="QZ8" s="631"/>
      <c r="RA8" s="632"/>
      <c r="RB8" s="631"/>
      <c r="RC8" s="632"/>
      <c r="RD8" s="631"/>
      <c r="RE8" s="632"/>
      <c r="RF8" s="631"/>
      <c r="RG8" s="632"/>
      <c r="RH8" s="631"/>
      <c r="RI8" s="631"/>
      <c r="RJ8" s="631"/>
      <c r="RK8" s="631"/>
      <c r="RL8" s="631"/>
      <c r="RM8" s="631"/>
      <c r="RN8" s="631"/>
      <c r="RO8" s="631"/>
      <c r="RP8" s="631"/>
      <c r="RQ8" s="631"/>
      <c r="RR8" s="631"/>
      <c r="RS8" s="631"/>
      <c r="RT8" s="631"/>
      <c r="RU8" s="631"/>
      <c r="RV8" s="631"/>
      <c r="RW8" s="631"/>
      <c r="RX8" s="631"/>
      <c r="RY8" s="631"/>
      <c r="RZ8" s="631"/>
      <c r="SA8" s="631"/>
      <c r="SB8" s="631"/>
      <c r="SC8" s="631"/>
      <c r="SD8" s="631"/>
      <c r="SE8" s="631"/>
      <c r="SF8" s="631"/>
      <c r="SG8" s="631"/>
      <c r="SH8" s="631"/>
      <c r="SI8" s="632"/>
      <c r="SJ8" s="631"/>
      <c r="SK8" s="631"/>
      <c r="SL8" s="631"/>
      <c r="SM8" s="631"/>
      <c r="SN8" s="631"/>
      <c r="SO8" s="631"/>
      <c r="SP8" s="631"/>
      <c r="SQ8" s="631"/>
      <c r="SR8" s="631"/>
      <c r="SS8" s="632"/>
      <c r="ST8" s="631"/>
      <c r="SU8" s="631"/>
      <c r="SV8" s="631"/>
      <c r="SW8" s="631"/>
      <c r="SX8" s="631"/>
      <c r="SY8" s="631"/>
      <c r="SZ8" s="631"/>
      <c r="TA8" s="632"/>
      <c r="TB8" s="631"/>
      <c r="TC8" s="631"/>
      <c r="TD8" s="631"/>
      <c r="TE8" s="631"/>
      <c r="TF8" s="631"/>
      <c r="TG8" s="631"/>
      <c r="TH8" s="631"/>
      <c r="TI8" s="631"/>
      <c r="TJ8" s="631"/>
      <c r="TK8" s="632"/>
      <c r="TL8" s="631"/>
      <c r="TM8" s="631"/>
      <c r="TN8" s="631"/>
      <c r="TO8" s="631"/>
      <c r="TP8" s="631"/>
      <c r="TQ8" s="632"/>
      <c r="TR8" s="631"/>
      <c r="TS8" s="631"/>
      <c r="TT8" s="631"/>
      <c r="TU8" s="631"/>
      <c r="TV8" s="631"/>
      <c r="TW8" s="631"/>
      <c r="TX8" s="631"/>
      <c r="TY8" s="631"/>
      <c r="TZ8" s="631"/>
      <c r="UA8" s="632"/>
      <c r="UB8" s="631"/>
      <c r="UC8" s="631"/>
      <c r="UD8" s="631"/>
      <c r="UE8" s="631"/>
      <c r="UF8" s="631"/>
      <c r="UG8" s="632"/>
      <c r="UH8" s="632"/>
      <c r="UI8" s="631"/>
      <c r="UJ8" s="631"/>
      <c r="UK8" s="632"/>
      <c r="UL8" s="631"/>
      <c r="UM8" s="631"/>
      <c r="UN8" s="632"/>
      <c r="UO8" s="631"/>
      <c r="UP8" s="631"/>
      <c r="UQ8" s="632"/>
      <c r="UR8" s="631"/>
      <c r="US8" s="631"/>
      <c r="UT8" s="631"/>
      <c r="UU8" s="631"/>
      <c r="UV8" s="631"/>
      <c r="UW8" s="631"/>
      <c r="UX8" s="631"/>
      <c r="UY8" s="631"/>
      <c r="UZ8" s="929"/>
      <c r="VA8" s="631"/>
      <c r="VB8" s="929"/>
      <c r="VC8" s="631"/>
      <c r="VD8" s="929"/>
      <c r="VE8" s="631"/>
      <c r="VF8" s="929"/>
      <c r="VG8" s="631"/>
      <c r="VH8" s="929"/>
      <c r="VI8" s="631"/>
      <c r="VJ8" s="929"/>
      <c r="VK8" s="631"/>
      <c r="VL8" s="929"/>
      <c r="VM8" s="631"/>
      <c r="VN8" s="929"/>
      <c r="VO8" s="631"/>
      <c r="VP8" s="631"/>
      <c r="VQ8" s="631"/>
      <c r="VR8" s="631"/>
      <c r="VS8" s="631"/>
      <c r="VT8" s="631"/>
      <c r="VU8" s="631"/>
      <c r="VV8" s="631"/>
      <c r="VW8" s="631"/>
      <c r="VX8" s="631"/>
      <c r="VY8" s="631"/>
      <c r="VZ8" s="631"/>
      <c r="WA8" s="631"/>
      <c r="WB8" s="631"/>
      <c r="WC8" s="631"/>
      <c r="WD8" s="631"/>
      <c r="WE8" s="631"/>
      <c r="WF8" s="631"/>
      <c r="WG8" s="631"/>
      <c r="WH8" s="631"/>
      <c r="WI8" s="631"/>
      <c r="WJ8" s="631"/>
      <c r="WK8" s="631"/>
      <c r="WL8" s="631"/>
      <c r="WM8" s="631"/>
      <c r="WN8" s="631"/>
      <c r="WO8" s="631"/>
      <c r="WP8" s="631"/>
      <c r="WQ8" s="631"/>
      <c r="WR8" s="631"/>
      <c r="WS8" s="631"/>
      <c r="WT8" s="631"/>
      <c r="WU8" s="631"/>
      <c r="WV8" s="631"/>
      <c r="WW8" s="631"/>
      <c r="WX8" s="631"/>
      <c r="WY8" s="631"/>
      <c r="WZ8" s="631"/>
      <c r="XA8" s="631"/>
      <c r="XB8" s="631"/>
      <c r="XC8" s="631"/>
      <c r="XD8" s="631"/>
      <c r="XE8" s="631"/>
      <c r="XF8" s="631"/>
      <c r="XG8" s="631"/>
      <c r="XH8" s="631"/>
      <c r="XI8" s="631"/>
      <c r="XJ8" s="631"/>
      <c r="XK8" s="631"/>
      <c r="XL8" s="631"/>
      <c r="XM8" s="631"/>
      <c r="XN8" s="930"/>
      <c r="XO8" s="1164" t="s">
        <v>2485</v>
      </c>
      <c r="XP8" s="1165" t="s">
        <v>2485</v>
      </c>
      <c r="XQ8" s="1165" t="s">
        <v>2485</v>
      </c>
      <c r="XR8" s="1166" t="s">
        <v>2485</v>
      </c>
      <c r="XS8" s="1167" t="s">
        <v>2485</v>
      </c>
      <c r="XT8" s="1167" t="s">
        <v>2485</v>
      </c>
      <c r="XU8" s="1167" t="s">
        <v>2485</v>
      </c>
      <c r="XV8" s="1167" t="s">
        <v>2485</v>
      </c>
      <c r="XW8" s="1167" t="s">
        <v>2485</v>
      </c>
      <c r="XX8" s="613"/>
      <c r="XY8" s="589"/>
      <c r="XZ8" s="589"/>
      <c r="YA8" s="589"/>
      <c r="YB8" s="589"/>
      <c r="YC8" s="589"/>
      <c r="YD8" s="613"/>
      <c r="YE8" s="589"/>
      <c r="YF8" s="589"/>
      <c r="YG8" s="589"/>
      <c r="YH8" s="589"/>
      <c r="YI8" s="589"/>
      <c r="YJ8" s="613"/>
      <c r="YK8" s="591"/>
      <c r="YL8" s="589"/>
      <c r="YM8" s="589"/>
      <c r="YN8" s="591"/>
      <c r="YO8" s="589"/>
      <c r="YP8" s="848"/>
      <c r="YQ8" s="591"/>
      <c r="YR8" s="591"/>
      <c r="YS8" s="591"/>
      <c r="YT8" s="591"/>
      <c r="YU8" s="591"/>
      <c r="YV8" s="591"/>
      <c r="YW8" s="591"/>
      <c r="YX8" s="591"/>
      <c r="YY8" s="591"/>
      <c r="YZ8" s="591"/>
      <c r="ZA8" s="1183"/>
      <c r="ZB8" s="591"/>
      <c r="ZC8" s="591"/>
      <c r="ZD8" s="591"/>
      <c r="ZE8" s="591"/>
      <c r="ZF8" s="591"/>
      <c r="ZG8" s="591"/>
      <c r="ZH8" s="591"/>
      <c r="ZI8" s="591"/>
      <c r="ZJ8" s="591"/>
      <c r="ZK8" s="591"/>
      <c r="ZL8" s="591"/>
      <c r="ZM8" s="591"/>
      <c r="ZN8" s="613"/>
      <c r="ZO8" s="589"/>
      <c r="ZP8" s="589"/>
      <c r="ZQ8" s="589"/>
      <c r="ZR8" s="589"/>
      <c r="ZS8" s="589"/>
      <c r="ZT8" s="589"/>
      <c r="ZU8" s="589"/>
      <c r="ZV8" s="589"/>
      <c r="ZW8" s="589"/>
      <c r="ZX8" s="589"/>
      <c r="ZY8" s="589"/>
      <c r="ZZ8" s="589"/>
      <c r="AAA8" s="589"/>
      <c r="AAB8" s="848"/>
      <c r="AAC8" s="591"/>
      <c r="AAD8" s="591"/>
      <c r="AAE8" s="591"/>
      <c r="AAF8" s="591"/>
      <c r="AAG8" s="591"/>
      <c r="AAH8" s="604"/>
      <c r="AAI8" s="605"/>
      <c r="AAJ8" s="605"/>
      <c r="AAK8" s="605"/>
      <c r="AAL8" s="605"/>
      <c r="AAM8" s="931"/>
      <c r="AAN8" s="633"/>
      <c r="AAO8" s="631"/>
      <c r="AAP8" s="631"/>
      <c r="AAQ8" s="631"/>
      <c r="AAR8" s="631"/>
      <c r="AAS8" s="631"/>
      <c r="AAT8" s="631"/>
      <c r="AAU8" s="631"/>
      <c r="AAV8" s="631"/>
      <c r="AAW8" s="631"/>
      <c r="AAX8" s="631"/>
      <c r="AAY8" s="631"/>
      <c r="AAZ8" s="848"/>
      <c r="ABA8" s="591"/>
      <c r="ABB8" s="591"/>
      <c r="ABC8" s="848"/>
      <c r="ABD8" s="631"/>
      <c r="ABE8" s="591"/>
      <c r="ABF8" s="631"/>
      <c r="ABG8" s="591"/>
      <c r="ABH8" s="932"/>
      <c r="ABI8" s="591"/>
      <c r="ABJ8" s="589"/>
      <c r="ABK8" s="589"/>
      <c r="ABL8" s="848"/>
      <c r="ABM8" s="591"/>
      <c r="ABN8" s="589"/>
      <c r="ABO8" s="589"/>
      <c r="ABP8" s="589"/>
      <c r="ABQ8" s="589"/>
      <c r="ABR8" s="613"/>
      <c r="ABS8" s="589"/>
      <c r="ABT8" s="589"/>
      <c r="ABU8" s="589"/>
      <c r="ABV8" s="589"/>
      <c r="ABW8" s="589"/>
      <c r="ABX8" s="589"/>
      <c r="ABY8" s="589"/>
      <c r="ABZ8" s="589"/>
      <c r="ACA8" s="589"/>
      <c r="ACB8" s="613"/>
      <c r="ACC8" s="589"/>
      <c r="ACD8" s="589"/>
      <c r="ACE8" s="589"/>
      <c r="ACF8" s="589"/>
      <c r="ACG8" s="589"/>
      <c r="ACH8" s="589"/>
      <c r="ACI8" s="589"/>
      <c r="ACJ8" s="589"/>
      <c r="ACK8" s="589"/>
      <c r="ACL8" s="848"/>
      <c r="ACM8" s="605"/>
      <c r="ACN8" s="1081"/>
      <c r="ACO8" s="605"/>
      <c r="ACP8" s="1081"/>
      <c r="ACQ8" s="605"/>
      <c r="ACR8" s="848"/>
      <c r="ACS8" s="1082"/>
      <c r="ACT8" s="613"/>
      <c r="ACU8" s="589"/>
      <c r="ACV8" s="589"/>
      <c r="ACW8" s="589"/>
      <c r="ACX8" s="589"/>
      <c r="ACY8" s="589"/>
      <c r="ACZ8" s="589"/>
      <c r="ADA8" s="589"/>
      <c r="ADB8" s="589"/>
      <c r="ADC8" s="589"/>
      <c r="ADD8" s="848"/>
      <c r="ADE8" s="591"/>
      <c r="ADF8" s="591"/>
      <c r="ADG8" s="591"/>
      <c r="ADH8" s="591"/>
      <c r="ADI8" s="591"/>
      <c r="ADJ8" s="591"/>
      <c r="ADK8" s="591"/>
      <c r="ADL8" s="589"/>
      <c r="ADM8" s="589"/>
      <c r="ADN8" s="604"/>
      <c r="ADO8" s="605"/>
      <c r="ADP8" s="605"/>
      <c r="ADQ8" s="591"/>
      <c r="ADR8" s="591"/>
      <c r="ADS8" s="591"/>
      <c r="ADT8" s="591"/>
      <c r="ADU8" s="591"/>
      <c r="ADV8" s="591"/>
      <c r="ADW8" s="591"/>
      <c r="ADX8" s="591"/>
      <c r="ADY8" s="591"/>
      <c r="ADZ8" s="591"/>
      <c r="AEA8" s="591"/>
      <c r="AEB8" s="591"/>
      <c r="AEC8" s="591"/>
      <c r="AED8" s="591"/>
      <c r="AEE8" s="591"/>
      <c r="AEF8" s="591"/>
      <c r="AEG8" s="591"/>
      <c r="AEH8" s="591"/>
      <c r="AEI8" s="933"/>
      <c r="AEJ8" s="1376" t="s">
        <v>878</v>
      </c>
      <c r="AEK8" s="1376" t="s">
        <v>878</v>
      </c>
      <c r="AEL8" s="1376" t="s">
        <v>878</v>
      </c>
      <c r="AEM8" s="1527"/>
      <c r="AEN8" s="1527">
        <v>0</v>
      </c>
      <c r="AEO8" s="1527"/>
      <c r="AEP8" s="1527"/>
      <c r="AEQ8" s="1527"/>
      <c r="AER8" s="1527"/>
      <c r="AES8" s="1527"/>
      <c r="AET8" s="1527"/>
      <c r="AEU8" s="1527"/>
      <c r="AEV8" s="1527"/>
      <c r="AEW8" s="1527"/>
      <c r="AEX8" s="1527"/>
      <c r="AEY8" s="1527"/>
      <c r="AEZ8" s="1527"/>
      <c r="AFA8" s="1527"/>
      <c r="AFC8" s="632"/>
      <c r="AFD8" s="631"/>
      <c r="AFE8" s="632"/>
      <c r="AFF8" s="632"/>
      <c r="AFG8" s="631"/>
      <c r="AFH8" s="632"/>
      <c r="AFI8" s="934"/>
      <c r="AFJ8" s="632"/>
      <c r="AFK8" s="631"/>
      <c r="AFL8" s="631"/>
      <c r="AFM8" s="635"/>
      <c r="AFN8" s="927"/>
      <c r="AFO8" s="626"/>
      <c r="AFP8" s="627"/>
      <c r="AFQ8" s="632" t="s">
        <v>879</v>
      </c>
      <c r="AFR8" s="632"/>
      <c r="AFS8" s="632" t="s">
        <v>31</v>
      </c>
      <c r="AFT8" s="632" t="s">
        <v>31</v>
      </c>
      <c r="AFU8" s="1031" t="s">
        <v>880</v>
      </c>
      <c r="AFV8" s="631"/>
      <c r="AFW8" s="632"/>
      <c r="AFX8" s="632"/>
      <c r="AFY8" s="631"/>
      <c r="AFZ8" s="631"/>
      <c r="AGA8" s="631" t="s">
        <v>881</v>
      </c>
      <c r="AGB8" s="631" t="s">
        <v>882</v>
      </c>
      <c r="AGC8" s="631" t="s">
        <v>883</v>
      </c>
      <c r="AGD8" s="631" t="s">
        <v>884</v>
      </c>
      <c r="AGE8" s="631" t="s">
        <v>885</v>
      </c>
      <c r="AGF8" s="631" t="s">
        <v>886</v>
      </c>
      <c r="AGG8" s="631" t="s">
        <v>887</v>
      </c>
      <c r="AGH8" s="631" t="s">
        <v>888</v>
      </c>
      <c r="AGI8" s="631" t="s">
        <v>889</v>
      </c>
      <c r="AGJ8" s="632" t="s">
        <v>881</v>
      </c>
      <c r="AGK8" s="632" t="s">
        <v>882</v>
      </c>
      <c r="AGL8" s="632" t="s">
        <v>883</v>
      </c>
      <c r="AGM8" s="632" t="s">
        <v>884</v>
      </c>
      <c r="AGN8" s="632" t="s">
        <v>885</v>
      </c>
      <c r="AGO8" s="632" t="s">
        <v>886</v>
      </c>
      <c r="AGP8" s="632" t="s">
        <v>887</v>
      </c>
      <c r="AGQ8" s="632" t="s">
        <v>888</v>
      </c>
      <c r="AGR8" s="632" t="s">
        <v>889</v>
      </c>
      <c r="AGS8" s="632" t="s">
        <v>890</v>
      </c>
      <c r="AGT8" s="631" t="s">
        <v>881</v>
      </c>
      <c r="AGU8" s="631" t="s">
        <v>882</v>
      </c>
      <c r="AGV8" s="631" t="s">
        <v>883</v>
      </c>
      <c r="AGW8" s="631" t="s">
        <v>884</v>
      </c>
      <c r="AGX8" s="631" t="s">
        <v>885</v>
      </c>
      <c r="AGY8" s="631" t="s">
        <v>886</v>
      </c>
      <c r="AGZ8" s="631" t="s">
        <v>887</v>
      </c>
      <c r="AHA8" s="631" t="s">
        <v>888</v>
      </c>
      <c r="AHB8" s="631" t="s">
        <v>889</v>
      </c>
      <c r="AHC8" s="632" t="s">
        <v>881</v>
      </c>
      <c r="AHD8" s="632" t="s">
        <v>882</v>
      </c>
      <c r="AHE8" s="632" t="s">
        <v>883</v>
      </c>
      <c r="AHF8" s="632" t="s">
        <v>884</v>
      </c>
      <c r="AHG8" s="632" t="s">
        <v>885</v>
      </c>
      <c r="AHH8" s="632" t="s">
        <v>886</v>
      </c>
      <c r="AHI8" s="632" t="s">
        <v>887</v>
      </c>
      <c r="AHJ8" s="632" t="s">
        <v>888</v>
      </c>
      <c r="AHK8" s="632" t="s">
        <v>889</v>
      </c>
      <c r="AHL8" s="632" t="s">
        <v>890</v>
      </c>
      <c r="AHM8" s="631" t="s">
        <v>881</v>
      </c>
      <c r="AHN8" s="631" t="s">
        <v>882</v>
      </c>
      <c r="AHO8" s="631" t="s">
        <v>883</v>
      </c>
      <c r="AHP8" s="631" t="s">
        <v>884</v>
      </c>
      <c r="AHQ8" s="631" t="s">
        <v>885</v>
      </c>
      <c r="AHR8" s="631" t="s">
        <v>886</v>
      </c>
      <c r="AHS8" s="631" t="s">
        <v>887</v>
      </c>
      <c r="AHT8" s="631" t="s">
        <v>888</v>
      </c>
      <c r="AHU8" s="631" t="s">
        <v>889</v>
      </c>
      <c r="AHV8" s="632" t="s">
        <v>881</v>
      </c>
      <c r="AHW8" s="632" t="s">
        <v>882</v>
      </c>
      <c r="AHX8" s="632" t="s">
        <v>883</v>
      </c>
      <c r="AHY8" s="632" t="s">
        <v>884</v>
      </c>
      <c r="AHZ8" s="632" t="s">
        <v>885</v>
      </c>
      <c r="AIA8" s="632" t="s">
        <v>886</v>
      </c>
      <c r="AIB8" s="632" t="s">
        <v>887</v>
      </c>
      <c r="AIC8" s="632" t="s">
        <v>888</v>
      </c>
      <c r="AID8" s="632" t="s">
        <v>889</v>
      </c>
      <c r="AIE8" s="632" t="s">
        <v>890</v>
      </c>
      <c r="AIF8" s="631" t="s">
        <v>891</v>
      </c>
      <c r="AIG8" s="631" t="s">
        <v>892</v>
      </c>
      <c r="AIH8" s="935" t="s">
        <v>893</v>
      </c>
      <c r="AII8" s="626"/>
      <c r="AIJ8" s="637" t="s">
        <v>894</v>
      </c>
      <c r="AIK8" s="637" t="s">
        <v>895</v>
      </c>
      <c r="AIL8" s="637" t="s">
        <v>896</v>
      </c>
      <c r="AIM8" s="638" t="s">
        <v>897</v>
      </c>
      <c r="AIN8" s="644" t="s">
        <v>898</v>
      </c>
      <c r="AIO8" s="631"/>
      <c r="AIP8" s="631"/>
      <c r="AIQ8" s="631"/>
      <c r="AIR8" s="644"/>
      <c r="AIS8" s="631"/>
      <c r="AIT8" s="631"/>
      <c r="AIU8" s="631"/>
      <c r="AIV8" s="591"/>
      <c r="AIW8" s="591"/>
      <c r="AIX8" s="591"/>
      <c r="AIY8" s="591"/>
      <c r="AIZ8" s="591"/>
      <c r="AJA8" s="591"/>
      <c r="AJB8" s="591"/>
      <c r="AJC8" s="5453" t="s">
        <v>899</v>
      </c>
      <c r="AJD8" s="5487"/>
      <c r="AJE8" s="644" t="s">
        <v>900</v>
      </c>
      <c r="AJF8" s="644" t="s">
        <v>901</v>
      </c>
      <c r="AJG8" s="644" t="s">
        <v>902</v>
      </c>
      <c r="AJH8" s="644" t="s">
        <v>903</v>
      </c>
      <c r="AJI8" s="631"/>
      <c r="AJJ8" s="591"/>
      <c r="AJK8" s="632"/>
      <c r="AJL8" s="631"/>
      <c r="AJM8" s="591"/>
      <c r="AJN8" s="632"/>
      <c r="AJO8" s="631"/>
      <c r="AJP8" s="591"/>
      <c r="AJQ8" s="632"/>
      <c r="AJR8" s="631"/>
      <c r="AJS8" s="591"/>
      <c r="AJT8" s="632"/>
      <c r="AJU8" s="631"/>
      <c r="AJV8" s="632"/>
      <c r="AJW8" s="631"/>
      <c r="AJX8" s="591"/>
      <c r="AJY8" s="632"/>
      <c r="AJZ8" s="632"/>
      <c r="AKA8" s="591"/>
      <c r="AKB8" s="632"/>
      <c r="AKC8" s="632"/>
      <c r="AKD8" s="591"/>
      <c r="AKE8" s="632"/>
      <c r="AKF8" s="632"/>
      <c r="AKG8" s="632"/>
      <c r="AKH8" s="632"/>
      <c r="AKI8" s="632"/>
      <c r="AKJ8" s="632"/>
      <c r="AKK8" s="632"/>
      <c r="AKL8" s="632"/>
      <c r="AKM8" s="632"/>
      <c r="AKN8" s="632"/>
      <c r="AKO8" s="632"/>
      <c r="AKP8" s="599"/>
      <c r="AKQ8" s="591"/>
      <c r="AKR8" s="599"/>
      <c r="AKS8" s="591"/>
      <c r="AKT8" s="599"/>
      <c r="AKU8" s="591"/>
      <c r="AKV8" s="599"/>
      <c r="AKW8" s="591"/>
      <c r="AKX8" s="599"/>
      <c r="AKY8" s="599" t="s">
        <v>904</v>
      </c>
      <c r="AKZ8" s="599"/>
      <c r="ALA8" s="591"/>
      <c r="ALB8" s="599"/>
      <c r="ALC8" s="591"/>
      <c r="ALD8" s="599"/>
      <c r="ALE8" s="591"/>
      <c r="ALF8" s="599" t="s">
        <v>904</v>
      </c>
      <c r="ALG8" s="599"/>
      <c r="ALH8" s="1700"/>
    </row>
    <row r="9" spans="1:1003" s="1193" customFormat="1" ht="24" customHeight="1" x14ac:dyDescent="0.2">
      <c r="A9" s="5534"/>
      <c r="B9" s="5535"/>
      <c r="C9" s="5535"/>
      <c r="D9" s="5535"/>
      <c r="E9" s="5535"/>
      <c r="F9" s="860" t="s">
        <v>912</v>
      </c>
      <c r="G9" s="871"/>
      <c r="H9" s="616" t="s">
        <v>913</v>
      </c>
      <c r="I9" s="619" t="s">
        <v>914</v>
      </c>
      <c r="J9" s="1230" t="s">
        <v>914</v>
      </c>
      <c r="K9" s="618" t="s">
        <v>913</v>
      </c>
      <c r="L9" s="619" t="s">
        <v>913</v>
      </c>
      <c r="M9" s="619" t="s">
        <v>913</v>
      </c>
      <c r="N9" s="628" t="s">
        <v>913</v>
      </c>
      <c r="O9" s="618" t="s">
        <v>913</v>
      </c>
      <c r="P9" s="621" t="s">
        <v>913</v>
      </c>
      <c r="Q9" s="617" t="s">
        <v>3280</v>
      </c>
      <c r="R9" s="618" t="s">
        <v>913</v>
      </c>
      <c r="S9" s="619" t="s">
        <v>913</v>
      </c>
      <c r="T9" s="619" t="s">
        <v>913</v>
      </c>
      <c r="U9" s="628" t="s">
        <v>913</v>
      </c>
      <c r="V9" s="620" t="s">
        <v>913</v>
      </c>
      <c r="W9" s="617" t="s">
        <v>913</v>
      </c>
      <c r="X9" s="618" t="s">
        <v>913</v>
      </c>
      <c r="Y9" s="621" t="s">
        <v>913</v>
      </c>
      <c r="Z9" s="617" t="s">
        <v>913</v>
      </c>
      <c r="AA9" s="618" t="s">
        <v>913</v>
      </c>
      <c r="AB9" s="621" t="s">
        <v>913</v>
      </c>
      <c r="AC9" s="617" t="s">
        <v>913</v>
      </c>
      <c r="AD9" s="618" t="s">
        <v>913</v>
      </c>
      <c r="AE9" s="621" t="s">
        <v>913</v>
      </c>
      <c r="AF9" s="617" t="s">
        <v>913</v>
      </c>
      <c r="AG9" s="616" t="s">
        <v>915</v>
      </c>
      <c r="AH9" s="617" t="s">
        <v>915</v>
      </c>
      <c r="AI9" s="622" t="s">
        <v>915</v>
      </c>
      <c r="AJ9" s="617" t="s">
        <v>915</v>
      </c>
      <c r="AK9" s="622" t="s">
        <v>915</v>
      </c>
      <c r="AL9" s="617" t="s">
        <v>915</v>
      </c>
      <c r="AM9" s="618" t="s">
        <v>916</v>
      </c>
      <c r="AN9" s="624" t="s">
        <v>3285</v>
      </c>
      <c r="AO9" s="623" t="s">
        <v>917</v>
      </c>
      <c r="AP9" s="624" t="s">
        <v>917</v>
      </c>
      <c r="AQ9" s="618" t="s">
        <v>2718</v>
      </c>
      <c r="AR9" s="623" t="s">
        <v>2718</v>
      </c>
      <c r="AS9" s="625" t="s">
        <v>905</v>
      </c>
      <c r="AT9" s="626" t="s">
        <v>918</v>
      </c>
      <c r="AU9" s="627" t="s">
        <v>918</v>
      </c>
      <c r="AV9" s="625" t="s">
        <v>905</v>
      </c>
      <c r="AW9" s="626" t="s">
        <v>918</v>
      </c>
      <c r="AX9" s="627" t="s">
        <v>918</v>
      </c>
      <c r="AY9" s="625" t="s">
        <v>905</v>
      </c>
      <c r="AZ9" s="626" t="s">
        <v>918</v>
      </c>
      <c r="BA9" s="627" t="s">
        <v>918</v>
      </c>
      <c r="BB9" s="625" t="s">
        <v>905</v>
      </c>
      <c r="BC9" s="626" t="s">
        <v>918</v>
      </c>
      <c r="BD9" s="627" t="s">
        <v>918</v>
      </c>
      <c r="BE9" s="625" t="s">
        <v>905</v>
      </c>
      <c r="BF9" s="626" t="s">
        <v>918</v>
      </c>
      <c r="BG9" s="627" t="s">
        <v>918</v>
      </c>
      <c r="BH9" s="625" t="s">
        <v>905</v>
      </c>
      <c r="BI9" s="626" t="s">
        <v>918</v>
      </c>
      <c r="BJ9" s="627" t="s">
        <v>918</v>
      </c>
      <c r="BK9" s="625" t="s">
        <v>906</v>
      </c>
      <c r="BL9" s="626" t="s">
        <v>919</v>
      </c>
      <c r="BM9" s="627" t="s">
        <v>919</v>
      </c>
      <c r="BN9" s="625" t="s">
        <v>906</v>
      </c>
      <c r="BO9" s="626" t="s">
        <v>919</v>
      </c>
      <c r="BP9" s="627" t="s">
        <v>919</v>
      </c>
      <c r="BQ9" s="625" t="s">
        <v>906</v>
      </c>
      <c r="BR9" s="626" t="s">
        <v>919</v>
      </c>
      <c r="BS9" s="627" t="s">
        <v>919</v>
      </c>
      <c r="BT9" s="625" t="s">
        <v>906</v>
      </c>
      <c r="BU9" s="626" t="s">
        <v>919</v>
      </c>
      <c r="BV9" s="627" t="s">
        <v>919</v>
      </c>
      <c r="BW9" s="625" t="s">
        <v>906</v>
      </c>
      <c r="BX9" s="626" t="s">
        <v>919</v>
      </c>
      <c r="BY9" s="627" t="s">
        <v>919</v>
      </c>
      <c r="BZ9" s="625" t="s">
        <v>906</v>
      </c>
      <c r="CA9" s="626" t="s">
        <v>919</v>
      </c>
      <c r="CB9" s="627" t="s">
        <v>919</v>
      </c>
      <c r="CC9" s="622" t="s">
        <v>920</v>
      </c>
      <c r="CD9" s="628" t="s">
        <v>920</v>
      </c>
      <c r="CE9" s="619" t="s">
        <v>921</v>
      </c>
      <c r="CF9" s="619" t="s">
        <v>921</v>
      </c>
      <c r="CG9" s="621" t="s">
        <v>921</v>
      </c>
      <c r="CH9" s="622" t="s">
        <v>921</v>
      </c>
      <c r="CI9" s="617" t="s">
        <v>921</v>
      </c>
      <c r="CJ9" s="629" t="s">
        <v>2025</v>
      </c>
      <c r="CK9" s="599" t="s">
        <v>2027</v>
      </c>
      <c r="CL9" s="599" t="s">
        <v>2027</v>
      </c>
      <c r="CM9" s="599" t="s">
        <v>2027</v>
      </c>
      <c r="CN9" s="599" t="s">
        <v>2027</v>
      </c>
      <c r="CO9" s="630" t="s">
        <v>910</v>
      </c>
      <c r="CP9" s="631" t="s">
        <v>910</v>
      </c>
      <c r="CQ9" s="631" t="s">
        <v>910</v>
      </c>
      <c r="CR9" s="632" t="s">
        <v>910</v>
      </c>
      <c r="CS9" s="631" t="s">
        <v>910</v>
      </c>
      <c r="CT9" s="631" t="s">
        <v>910</v>
      </c>
      <c r="CU9" s="632" t="s">
        <v>910</v>
      </c>
      <c r="CV9" s="631" t="s">
        <v>910</v>
      </c>
      <c r="CW9" s="631" t="s">
        <v>910</v>
      </c>
      <c r="CX9" s="632" t="s">
        <v>910</v>
      </c>
      <c r="CY9" s="631" t="s">
        <v>910</v>
      </c>
      <c r="CZ9" s="631" t="s">
        <v>910</v>
      </c>
      <c r="DA9" s="633" t="s">
        <v>910</v>
      </c>
      <c r="DB9" s="632" t="s">
        <v>910</v>
      </c>
      <c r="DC9" s="632" t="s">
        <v>910</v>
      </c>
      <c r="DD9" s="634" t="s">
        <v>910</v>
      </c>
      <c r="DE9" s="626" t="s">
        <v>910</v>
      </c>
      <c r="DF9" s="626" t="s">
        <v>910</v>
      </c>
      <c r="DG9" s="627" t="s">
        <v>910</v>
      </c>
      <c r="DH9" s="635" t="s">
        <v>910</v>
      </c>
      <c r="DI9" s="626" t="s">
        <v>910</v>
      </c>
      <c r="DJ9" s="626" t="s">
        <v>910</v>
      </c>
      <c r="DK9" s="627" t="s">
        <v>910</v>
      </c>
      <c r="DL9" s="635" t="s">
        <v>910</v>
      </c>
      <c r="DM9" s="626" t="s">
        <v>910</v>
      </c>
      <c r="DN9" s="626" t="s">
        <v>910</v>
      </c>
      <c r="DO9" s="627" t="s">
        <v>910</v>
      </c>
      <c r="DP9" s="636" t="s">
        <v>922</v>
      </c>
      <c r="DQ9" s="637" t="s">
        <v>918</v>
      </c>
      <c r="DR9" s="638" t="s">
        <v>918</v>
      </c>
      <c r="DS9" s="639" t="s">
        <v>923</v>
      </c>
      <c r="DT9" s="640" t="s">
        <v>924</v>
      </c>
      <c r="DU9" s="641" t="s">
        <v>924</v>
      </c>
      <c r="DV9" s="636" t="s">
        <v>922</v>
      </c>
      <c r="DW9" s="637" t="s">
        <v>918</v>
      </c>
      <c r="DX9" s="638" t="s">
        <v>918</v>
      </c>
      <c r="DY9" s="636" t="s">
        <v>918</v>
      </c>
      <c r="DZ9" s="637" t="s">
        <v>918</v>
      </c>
      <c r="EA9" s="637" t="s">
        <v>918</v>
      </c>
      <c r="EB9" s="637" t="s">
        <v>918</v>
      </c>
      <c r="EC9" s="638" t="s">
        <v>918</v>
      </c>
      <c r="ED9" s="636" t="s">
        <v>918</v>
      </c>
      <c r="EE9" s="637" t="s">
        <v>918</v>
      </c>
      <c r="EF9" s="637" t="s">
        <v>918</v>
      </c>
      <c r="EG9" s="637" t="s">
        <v>918</v>
      </c>
      <c r="EH9" s="638" t="s">
        <v>918</v>
      </c>
      <c r="EI9" s="636" t="s">
        <v>918</v>
      </c>
      <c r="EJ9" s="637" t="s">
        <v>918</v>
      </c>
      <c r="EK9" s="637" t="s">
        <v>918</v>
      </c>
      <c r="EL9" s="637" t="s">
        <v>918</v>
      </c>
      <c r="EM9" s="638" t="s">
        <v>918</v>
      </c>
      <c r="EN9" s="636" t="s">
        <v>918</v>
      </c>
      <c r="EO9" s="637" t="s">
        <v>918</v>
      </c>
      <c r="EP9" s="637" t="s">
        <v>918</v>
      </c>
      <c r="EQ9" s="637" t="s">
        <v>918</v>
      </c>
      <c r="ER9" s="638" t="s">
        <v>918</v>
      </c>
      <c r="ES9" s="636" t="s">
        <v>918</v>
      </c>
      <c r="ET9" s="637" t="s">
        <v>918</v>
      </c>
      <c r="EU9" s="637" t="s">
        <v>918</v>
      </c>
      <c r="EV9" s="637" t="s">
        <v>918</v>
      </c>
      <c r="EW9" s="638" t="s">
        <v>918</v>
      </c>
      <c r="EX9" s="642" t="s">
        <v>918</v>
      </c>
      <c r="EY9" s="637" t="s">
        <v>918</v>
      </c>
      <c r="EZ9" s="637" t="s">
        <v>918</v>
      </c>
      <c r="FA9" s="637" t="s">
        <v>918</v>
      </c>
      <c r="FB9" s="643" t="s">
        <v>918</v>
      </c>
      <c r="FC9" s="636" t="s">
        <v>918</v>
      </c>
      <c r="FD9" s="637" t="s">
        <v>918</v>
      </c>
      <c r="FE9" s="637" t="s">
        <v>918</v>
      </c>
      <c r="FF9" s="637" t="s">
        <v>918</v>
      </c>
      <c r="FG9" s="638" t="s">
        <v>918</v>
      </c>
      <c r="FH9" s="636" t="s">
        <v>918</v>
      </c>
      <c r="FI9" s="637" t="s">
        <v>918</v>
      </c>
      <c r="FJ9" s="637" t="s">
        <v>918</v>
      </c>
      <c r="FK9" s="637" t="s">
        <v>918</v>
      </c>
      <c r="FL9" s="638" t="s">
        <v>918</v>
      </c>
      <c r="FM9" s="636" t="s">
        <v>925</v>
      </c>
      <c r="FN9" s="637" t="s">
        <v>2764</v>
      </c>
      <c r="FO9" s="643" t="s">
        <v>919</v>
      </c>
      <c r="FP9" s="636" t="s">
        <v>2764</v>
      </c>
      <c r="FQ9" s="637" t="s">
        <v>919</v>
      </c>
      <c r="FR9" s="637" t="s">
        <v>919</v>
      </c>
      <c r="FS9" s="637" t="s">
        <v>2764</v>
      </c>
      <c r="FT9" s="638" t="s">
        <v>919</v>
      </c>
      <c r="FU9" s="636" t="s">
        <v>919</v>
      </c>
      <c r="FV9" s="637" t="s">
        <v>2764</v>
      </c>
      <c r="FW9" s="637" t="s">
        <v>919</v>
      </c>
      <c r="FX9" s="637" t="s">
        <v>2764</v>
      </c>
      <c r="FY9" s="638" t="s">
        <v>2764</v>
      </c>
      <c r="FZ9" s="636" t="s">
        <v>2764</v>
      </c>
      <c r="GA9" s="637" t="s">
        <v>919</v>
      </c>
      <c r="GB9" s="637" t="s">
        <v>2764</v>
      </c>
      <c r="GC9" s="637" t="s">
        <v>919</v>
      </c>
      <c r="GD9" s="638" t="s">
        <v>2764</v>
      </c>
      <c r="GE9" s="636" t="s">
        <v>919</v>
      </c>
      <c r="GF9" s="637" t="s">
        <v>919</v>
      </c>
      <c r="GG9" s="637" t="s">
        <v>919</v>
      </c>
      <c r="GH9" s="637" t="s">
        <v>2764</v>
      </c>
      <c r="GI9" s="638" t="s">
        <v>919</v>
      </c>
      <c r="GJ9" s="636" t="s">
        <v>2764</v>
      </c>
      <c r="GK9" s="637" t="s">
        <v>919</v>
      </c>
      <c r="GL9" s="637" t="s">
        <v>919</v>
      </c>
      <c r="GM9" s="637" t="s">
        <v>919</v>
      </c>
      <c r="GN9" s="638" t="s">
        <v>919</v>
      </c>
      <c r="GO9" s="636" t="s">
        <v>2764</v>
      </c>
      <c r="GP9" s="637" t="s">
        <v>919</v>
      </c>
      <c r="GQ9" s="637" t="s">
        <v>919</v>
      </c>
      <c r="GR9" s="637" t="s">
        <v>2764</v>
      </c>
      <c r="GS9" s="638" t="s">
        <v>919</v>
      </c>
      <c r="GT9" s="636" t="s">
        <v>2764</v>
      </c>
      <c r="GU9" s="637" t="s">
        <v>919</v>
      </c>
      <c r="GV9" s="637" t="s">
        <v>919</v>
      </c>
      <c r="GW9" s="637" t="s">
        <v>2764</v>
      </c>
      <c r="GX9" s="638" t="s">
        <v>919</v>
      </c>
      <c r="GY9" s="636" t="s">
        <v>2764</v>
      </c>
      <c r="GZ9" s="637" t="s">
        <v>919</v>
      </c>
      <c r="HA9" s="637" t="s">
        <v>919</v>
      </c>
      <c r="HB9" s="637" t="s">
        <v>2764</v>
      </c>
      <c r="HC9" s="638" t="s">
        <v>919</v>
      </c>
      <c r="HD9" s="635" t="s">
        <v>2914</v>
      </c>
      <c r="HE9" s="626" t="s">
        <v>2914</v>
      </c>
      <c r="HF9" s="626" t="s">
        <v>2914</v>
      </c>
      <c r="HG9" s="626" t="s">
        <v>2914</v>
      </c>
      <c r="HH9" s="626" t="s">
        <v>2914</v>
      </c>
      <c r="HI9" s="626" t="s">
        <v>2914</v>
      </c>
      <c r="HJ9" s="626" t="s">
        <v>2914</v>
      </c>
      <c r="HK9" s="626" t="s">
        <v>2914</v>
      </c>
      <c r="HL9" s="626" t="s">
        <v>2914</v>
      </c>
      <c r="HM9" s="1294" t="s">
        <v>2914</v>
      </c>
      <c r="HN9" s="635" t="s">
        <v>2914</v>
      </c>
      <c r="HO9" s="626" t="s">
        <v>2914</v>
      </c>
      <c r="HP9" s="626" t="s">
        <v>2914</v>
      </c>
      <c r="HQ9" s="626" t="s">
        <v>2914</v>
      </c>
      <c r="HR9" s="626" t="s">
        <v>2914</v>
      </c>
      <c r="HS9" s="626" t="s">
        <v>2914</v>
      </c>
      <c r="HT9" s="626" t="s">
        <v>2914</v>
      </c>
      <c r="HU9" s="626" t="s">
        <v>2914</v>
      </c>
      <c r="HV9" s="626" t="s">
        <v>2914</v>
      </c>
      <c r="HW9" s="1294" t="s">
        <v>2914</v>
      </c>
      <c r="HX9" s="603" t="s">
        <v>910</v>
      </c>
      <c r="HY9" s="594" t="s">
        <v>910</v>
      </c>
      <c r="HZ9" s="594" t="s">
        <v>910</v>
      </c>
      <c r="IA9" s="594" t="s">
        <v>910</v>
      </c>
      <c r="IB9" s="594" t="s">
        <v>910</v>
      </c>
      <c r="IC9" s="594" t="s">
        <v>910</v>
      </c>
      <c r="ID9" s="594" t="s">
        <v>910</v>
      </c>
      <c r="IE9" s="594" t="s">
        <v>910</v>
      </c>
      <c r="IF9" s="602" t="s">
        <v>910</v>
      </c>
      <c r="IG9" s="603" t="s">
        <v>910</v>
      </c>
      <c r="IH9" s="594" t="s">
        <v>910</v>
      </c>
      <c r="II9" s="594" t="s">
        <v>910</v>
      </c>
      <c r="IJ9" s="594" t="s">
        <v>910</v>
      </c>
      <c r="IK9" s="594" t="s">
        <v>910</v>
      </c>
      <c r="IL9" s="594" t="s">
        <v>910</v>
      </c>
      <c r="IM9" s="594" t="s">
        <v>910</v>
      </c>
      <c r="IN9" s="594" t="s">
        <v>910</v>
      </c>
      <c r="IO9" s="602" t="s">
        <v>910</v>
      </c>
      <c r="IP9" s="603" t="s">
        <v>910</v>
      </c>
      <c r="IQ9" s="594" t="s">
        <v>910</v>
      </c>
      <c r="IR9" s="594" t="s">
        <v>910</v>
      </c>
      <c r="IS9" s="594" t="s">
        <v>910</v>
      </c>
      <c r="IT9" s="594" t="s">
        <v>910</v>
      </c>
      <c r="IU9" s="594" t="s">
        <v>910</v>
      </c>
      <c r="IV9" s="594" t="s">
        <v>910</v>
      </c>
      <c r="IW9" s="594" t="s">
        <v>910</v>
      </c>
      <c r="IX9" s="602" t="s">
        <v>910</v>
      </c>
      <c r="IY9" s="603" t="s">
        <v>910</v>
      </c>
      <c r="IZ9" s="594" t="s">
        <v>910</v>
      </c>
      <c r="JA9" s="594" t="s">
        <v>910</v>
      </c>
      <c r="JB9" s="594" t="s">
        <v>910</v>
      </c>
      <c r="JC9" s="594" t="s">
        <v>910</v>
      </c>
      <c r="JD9" s="594" t="s">
        <v>910</v>
      </c>
      <c r="JE9" s="594" t="s">
        <v>910</v>
      </c>
      <c r="JF9" s="594" t="s">
        <v>910</v>
      </c>
      <c r="JG9" s="602" t="s">
        <v>910</v>
      </c>
      <c r="JH9" s="603" t="s">
        <v>910</v>
      </c>
      <c r="JI9" s="594" t="s">
        <v>910</v>
      </c>
      <c r="JJ9" s="594" t="s">
        <v>910</v>
      </c>
      <c r="JK9" s="594" t="s">
        <v>910</v>
      </c>
      <c r="JL9" s="594" t="s">
        <v>910</v>
      </c>
      <c r="JM9" s="594" t="s">
        <v>910</v>
      </c>
      <c r="JN9" s="594" t="s">
        <v>910</v>
      </c>
      <c r="JO9" s="594" t="s">
        <v>910</v>
      </c>
      <c r="JP9" s="602" t="s">
        <v>910</v>
      </c>
      <c r="JQ9" s="603" t="s">
        <v>910</v>
      </c>
      <c r="JR9" s="594" t="s">
        <v>910</v>
      </c>
      <c r="JS9" s="594" t="s">
        <v>910</v>
      </c>
      <c r="JT9" s="594" t="s">
        <v>910</v>
      </c>
      <c r="JU9" s="594" t="s">
        <v>910</v>
      </c>
      <c r="JV9" s="594" t="s">
        <v>910</v>
      </c>
      <c r="JW9" s="594" t="s">
        <v>910</v>
      </c>
      <c r="JX9" s="594" t="s">
        <v>910</v>
      </c>
      <c r="JY9" s="602" t="s">
        <v>910</v>
      </c>
      <c r="JZ9" s="636" t="s">
        <v>926</v>
      </c>
      <c r="KA9" s="638" t="s">
        <v>927</v>
      </c>
      <c r="KB9" s="636" t="s">
        <v>926</v>
      </c>
      <c r="KC9" s="638" t="s">
        <v>927</v>
      </c>
      <c r="KD9" s="644" t="s">
        <v>928</v>
      </c>
      <c r="KE9" s="644" t="s">
        <v>928</v>
      </c>
      <c r="KF9" s="644" t="s">
        <v>928</v>
      </c>
      <c r="KG9" s="644" t="s">
        <v>928</v>
      </c>
      <c r="KH9" s="644" t="s">
        <v>928</v>
      </c>
      <c r="KI9" s="644" t="s">
        <v>928</v>
      </c>
      <c r="KJ9" s="644" t="s">
        <v>928</v>
      </c>
      <c r="KK9" s="644" t="s">
        <v>928</v>
      </c>
      <c r="KL9" s="644" t="s">
        <v>928</v>
      </c>
      <c r="KM9" s="644" t="s">
        <v>928</v>
      </c>
      <c r="KN9" s="644" t="s">
        <v>928</v>
      </c>
      <c r="KO9" s="644" t="s">
        <v>928</v>
      </c>
      <c r="KP9" s="629" t="s">
        <v>929</v>
      </c>
      <c r="KQ9" s="644" t="s">
        <v>930</v>
      </c>
      <c r="KR9" s="644" t="s">
        <v>930</v>
      </c>
      <c r="KS9" s="644" t="s">
        <v>930</v>
      </c>
      <c r="KT9" s="644" t="s">
        <v>930</v>
      </c>
      <c r="KU9" s="645" t="s">
        <v>930</v>
      </c>
      <c r="KV9" s="638" t="s">
        <v>930</v>
      </c>
      <c r="KW9" s="629" t="s">
        <v>931</v>
      </c>
      <c r="KX9" s="599" t="s">
        <v>908</v>
      </c>
      <c r="KY9" s="645" t="s">
        <v>930</v>
      </c>
      <c r="KZ9" s="638" t="s">
        <v>930</v>
      </c>
      <c r="LA9" s="629" t="s">
        <v>2887</v>
      </c>
      <c r="LB9" s="644" t="s">
        <v>2888</v>
      </c>
      <c r="LC9" s="599" t="s">
        <v>908</v>
      </c>
      <c r="LD9" s="644" t="s">
        <v>908</v>
      </c>
      <c r="LE9" s="644" t="s">
        <v>908</v>
      </c>
      <c r="LF9" s="943" t="s">
        <v>908</v>
      </c>
      <c r="LG9" s="629" t="s">
        <v>908</v>
      </c>
      <c r="LH9" s="644" t="s">
        <v>908</v>
      </c>
      <c r="LI9" s="599" t="s">
        <v>908</v>
      </c>
      <c r="LJ9" s="644" t="s">
        <v>908</v>
      </c>
      <c r="LK9" s="644" t="s">
        <v>908</v>
      </c>
      <c r="LL9" s="644" t="s">
        <v>908</v>
      </c>
      <c r="LM9" s="629" t="s">
        <v>908</v>
      </c>
      <c r="LN9" s="644" t="s">
        <v>908</v>
      </c>
      <c r="LO9" s="599" t="s">
        <v>908</v>
      </c>
      <c r="LP9" s="644" t="s">
        <v>908</v>
      </c>
      <c r="LQ9" s="599" t="s">
        <v>908</v>
      </c>
      <c r="LR9" s="1230" t="s">
        <v>908</v>
      </c>
      <c r="LS9" s="614" t="s">
        <v>908</v>
      </c>
      <c r="LT9" s="599" t="s">
        <v>908</v>
      </c>
      <c r="LU9" s="644" t="s">
        <v>908</v>
      </c>
      <c r="LV9" s="599" t="s">
        <v>908</v>
      </c>
      <c r="LW9" s="644" t="s">
        <v>908</v>
      </c>
      <c r="LX9" s="943" t="s">
        <v>908</v>
      </c>
      <c r="LY9" s="629" t="s">
        <v>908</v>
      </c>
      <c r="LZ9" s="644" t="s">
        <v>908</v>
      </c>
      <c r="MA9" s="599" t="s">
        <v>908</v>
      </c>
      <c r="MB9" s="644" t="s">
        <v>908</v>
      </c>
      <c r="MC9" s="644" t="s">
        <v>908</v>
      </c>
      <c r="MD9" s="943" t="s">
        <v>908</v>
      </c>
      <c r="ME9" s="629" t="s">
        <v>908</v>
      </c>
      <c r="MF9" s="644" t="s">
        <v>908</v>
      </c>
      <c r="MG9" s="599" t="s">
        <v>908</v>
      </c>
      <c r="MH9" s="644" t="s">
        <v>908</v>
      </c>
      <c r="MI9" s="644" t="s">
        <v>908</v>
      </c>
      <c r="MJ9" s="943" t="s">
        <v>908</v>
      </c>
      <c r="MK9" s="629" t="s">
        <v>908</v>
      </c>
      <c r="ML9" s="644" t="s">
        <v>908</v>
      </c>
      <c r="MM9" s="599" t="s">
        <v>908</v>
      </c>
      <c r="MN9" s="644" t="s">
        <v>908</v>
      </c>
      <c r="MO9" s="943" t="s">
        <v>908</v>
      </c>
      <c r="MP9" s="629" t="s">
        <v>908</v>
      </c>
      <c r="MQ9" s="644" t="s">
        <v>908</v>
      </c>
      <c r="MR9" s="599" t="s">
        <v>908</v>
      </c>
      <c r="MS9" s="644" t="s">
        <v>908</v>
      </c>
      <c r="MT9" s="644" t="s">
        <v>908</v>
      </c>
      <c r="MU9" s="943" t="s">
        <v>908</v>
      </c>
      <c r="MV9" s="629" t="s">
        <v>908</v>
      </c>
      <c r="MW9" s="644" t="s">
        <v>908</v>
      </c>
      <c r="MX9" s="599" t="s">
        <v>908</v>
      </c>
      <c r="MY9" s="644" t="s">
        <v>908</v>
      </c>
      <c r="MZ9" s="644" t="s">
        <v>908</v>
      </c>
      <c r="NA9" s="943" t="s">
        <v>908</v>
      </c>
      <c r="NB9" s="614" t="s">
        <v>932</v>
      </c>
      <c r="NC9" s="644" t="s">
        <v>909</v>
      </c>
      <c r="ND9" s="613" t="s">
        <v>910</v>
      </c>
      <c r="NE9" s="589" t="s">
        <v>910</v>
      </c>
      <c r="NF9" s="589" t="s">
        <v>910</v>
      </c>
      <c r="NG9" s="589" t="s">
        <v>910</v>
      </c>
      <c r="NH9" s="589" t="s">
        <v>910</v>
      </c>
      <c r="NI9" s="589" t="s">
        <v>910</v>
      </c>
      <c r="NJ9" s="589" t="s">
        <v>910</v>
      </c>
      <c r="NK9" s="589" t="s">
        <v>910</v>
      </c>
      <c r="NL9" s="589" t="s">
        <v>910</v>
      </c>
      <c r="NM9" s="589" t="s">
        <v>933</v>
      </c>
      <c r="NN9" s="589" t="s">
        <v>933</v>
      </c>
      <c r="NO9" s="589" t="s">
        <v>934</v>
      </c>
      <c r="NP9" s="589" t="s">
        <v>2478</v>
      </c>
      <c r="NQ9" s="637" t="s">
        <v>935</v>
      </c>
      <c r="NR9" s="637" t="s">
        <v>935</v>
      </c>
      <c r="NS9" s="3341" t="s">
        <v>935</v>
      </c>
      <c r="NT9" s="3341" t="s">
        <v>935</v>
      </c>
      <c r="NU9" s="3341" t="s">
        <v>935</v>
      </c>
      <c r="NV9" s="3341" t="s">
        <v>935</v>
      </c>
      <c r="NW9" s="3341" t="s">
        <v>907</v>
      </c>
      <c r="NX9" s="3341" t="s">
        <v>907</v>
      </c>
      <c r="NY9" s="3341" t="s">
        <v>907</v>
      </c>
      <c r="NZ9" s="3341" t="s">
        <v>907</v>
      </c>
      <c r="OA9" s="3341" t="s">
        <v>907</v>
      </c>
      <c r="OB9" s="3341" t="s">
        <v>907</v>
      </c>
      <c r="OC9" s="613" t="s">
        <v>910</v>
      </c>
      <c r="OD9" s="589" t="s">
        <v>910</v>
      </c>
      <c r="OE9" s="589" t="s">
        <v>910</v>
      </c>
      <c r="OF9" s="614" t="s">
        <v>3034</v>
      </c>
      <c r="OG9" s="644" t="s">
        <v>936</v>
      </c>
      <c r="OH9" s="943" t="s">
        <v>907</v>
      </c>
      <c r="OI9" s="614" t="s">
        <v>2420</v>
      </c>
      <c r="OJ9" s="943" t="s">
        <v>2420</v>
      </c>
      <c r="OK9" s="589" t="s">
        <v>910</v>
      </c>
      <c r="OL9" s="589" t="s">
        <v>910</v>
      </c>
      <c r="OM9" s="589" t="s">
        <v>910</v>
      </c>
      <c r="ON9" s="589" t="s">
        <v>910</v>
      </c>
      <c r="OO9" s="589" t="s">
        <v>910</v>
      </c>
      <c r="OP9" s="936"/>
      <c r="OQ9" s="615" t="s">
        <v>937</v>
      </c>
      <c r="OR9" s="615" t="s">
        <v>937</v>
      </c>
      <c r="OS9" s="615" t="s">
        <v>937</v>
      </c>
      <c r="OT9" s="615" t="s">
        <v>937</v>
      </c>
      <c r="OU9" s="615" t="s">
        <v>937</v>
      </c>
      <c r="OV9" s="615" t="s">
        <v>937</v>
      </c>
      <c r="OW9" s="615" t="s">
        <v>937</v>
      </c>
      <c r="OX9" s="615" t="s">
        <v>937</v>
      </c>
      <c r="OY9" s="615" t="s">
        <v>937</v>
      </c>
      <c r="OZ9" s="615" t="s">
        <v>937</v>
      </c>
      <c r="PA9" s="615" t="s">
        <v>937</v>
      </c>
      <c r="PB9" s="615" t="s">
        <v>937</v>
      </c>
      <c r="PC9" s="615" t="s">
        <v>937</v>
      </c>
      <c r="PD9" s="615" t="s">
        <v>937</v>
      </c>
      <c r="PE9" s="615" t="s">
        <v>937</v>
      </c>
      <c r="PF9" s="615" t="s">
        <v>937</v>
      </c>
      <c r="PG9" s="615" t="s">
        <v>937</v>
      </c>
      <c r="PH9" s="615" t="s">
        <v>937</v>
      </c>
      <c r="PI9" s="615" t="s">
        <v>937</v>
      </c>
      <c r="PJ9" s="615" t="s">
        <v>937</v>
      </c>
      <c r="PK9" s="615" t="s">
        <v>937</v>
      </c>
      <c r="PL9" s="615" t="s">
        <v>937</v>
      </c>
      <c r="PM9" s="615" t="s">
        <v>921</v>
      </c>
      <c r="PN9" s="615" t="s">
        <v>921</v>
      </c>
      <c r="PO9" s="615" t="s">
        <v>921</v>
      </c>
      <c r="PP9" s="615" t="s">
        <v>921</v>
      </c>
      <c r="PQ9" s="615" t="s">
        <v>921</v>
      </c>
      <c r="PR9" s="615" t="s">
        <v>921</v>
      </c>
      <c r="PS9" s="937" t="s">
        <v>938</v>
      </c>
      <c r="PT9" s="615" t="s">
        <v>938</v>
      </c>
      <c r="PU9" s="615" t="s">
        <v>938</v>
      </c>
      <c r="PV9" s="615" t="s">
        <v>939</v>
      </c>
      <c r="PW9" s="615" t="s">
        <v>939</v>
      </c>
      <c r="PX9" s="615" t="s">
        <v>939</v>
      </c>
      <c r="PY9" s="615" t="s">
        <v>938</v>
      </c>
      <c r="PZ9" s="615" t="s">
        <v>938</v>
      </c>
      <c r="QA9" s="615" t="s">
        <v>938</v>
      </c>
      <c r="QB9" s="937" t="s">
        <v>940</v>
      </c>
      <c r="QC9" s="615" t="s">
        <v>938</v>
      </c>
      <c r="QD9" s="615" t="s">
        <v>938</v>
      </c>
      <c r="QE9" s="937" t="s">
        <v>941</v>
      </c>
      <c r="QF9" s="615" t="s">
        <v>941</v>
      </c>
      <c r="QG9" s="615" t="s">
        <v>941</v>
      </c>
      <c r="QH9" s="1234" t="s">
        <v>933</v>
      </c>
      <c r="QI9" s="615" t="s">
        <v>942</v>
      </c>
      <c r="QJ9" s="615" t="s">
        <v>942</v>
      </c>
      <c r="QK9" s="615" t="s">
        <v>942</v>
      </c>
      <c r="QL9" s="941" t="s">
        <v>942</v>
      </c>
      <c r="QM9" s="938" t="s">
        <v>942</v>
      </c>
      <c r="QN9" s="939" t="s">
        <v>942</v>
      </c>
      <c r="QO9" s="939" t="s">
        <v>942</v>
      </c>
      <c r="QP9" s="1103" t="s">
        <v>942</v>
      </c>
      <c r="QQ9" s="2720" t="s">
        <v>942</v>
      </c>
      <c r="QR9" s="938" t="s">
        <v>909</v>
      </c>
      <c r="QS9" s="939" t="s">
        <v>909</v>
      </c>
      <c r="QT9" s="939" t="s">
        <v>909</v>
      </c>
      <c r="QU9" s="939" t="s">
        <v>909</v>
      </c>
      <c r="QV9" s="939" t="s">
        <v>909</v>
      </c>
      <c r="QW9" s="939" t="s">
        <v>909</v>
      </c>
      <c r="QX9" s="939" t="s">
        <v>909</v>
      </c>
      <c r="QY9" s="940" t="s">
        <v>909</v>
      </c>
      <c r="QZ9" s="615" t="s">
        <v>909</v>
      </c>
      <c r="RA9" s="615" t="s">
        <v>909</v>
      </c>
      <c r="RB9" s="615" t="s">
        <v>909</v>
      </c>
      <c r="RC9" s="615" t="s">
        <v>909</v>
      </c>
      <c r="RD9" s="615" t="s">
        <v>909</v>
      </c>
      <c r="RE9" s="615" t="s">
        <v>909</v>
      </c>
      <c r="RF9" s="615" t="s">
        <v>909</v>
      </c>
      <c r="RG9" s="615" t="s">
        <v>909</v>
      </c>
      <c r="RH9" s="615" t="s">
        <v>2377</v>
      </c>
      <c r="RI9" s="615" t="s">
        <v>909</v>
      </c>
      <c r="RJ9" s="615" t="s">
        <v>909</v>
      </c>
      <c r="RK9" s="615" t="s">
        <v>909</v>
      </c>
      <c r="RL9" s="615" t="s">
        <v>909</v>
      </c>
      <c r="RM9" s="615" t="s">
        <v>909</v>
      </c>
      <c r="RN9" s="615" t="s">
        <v>909</v>
      </c>
      <c r="RO9" s="615" t="s">
        <v>909</v>
      </c>
      <c r="RP9" s="615" t="s">
        <v>909</v>
      </c>
      <c r="RQ9" s="615" t="s">
        <v>909</v>
      </c>
      <c r="RR9" s="615" t="s">
        <v>909</v>
      </c>
      <c r="RS9" s="615" t="s">
        <v>909</v>
      </c>
      <c r="RT9" s="615" t="s">
        <v>909</v>
      </c>
      <c r="RU9" s="615" t="s">
        <v>909</v>
      </c>
      <c r="RV9" s="615" t="s">
        <v>909</v>
      </c>
      <c r="RW9" s="615" t="s">
        <v>909</v>
      </c>
      <c r="RX9" s="615" t="s">
        <v>908</v>
      </c>
      <c r="RY9" s="615" t="s">
        <v>908</v>
      </c>
      <c r="RZ9" s="615" t="s">
        <v>908</v>
      </c>
      <c r="SA9" s="615" t="s">
        <v>908</v>
      </c>
      <c r="SB9" s="615" t="s">
        <v>908</v>
      </c>
      <c r="SC9" s="615" t="s">
        <v>908</v>
      </c>
      <c r="SD9" s="615" t="s">
        <v>908</v>
      </c>
      <c r="SE9" s="615" t="s">
        <v>908</v>
      </c>
      <c r="SF9" s="615" t="s">
        <v>908</v>
      </c>
      <c r="SG9" s="615" t="s">
        <v>908</v>
      </c>
      <c r="SH9" s="615" t="s">
        <v>908</v>
      </c>
      <c r="SI9" s="615" t="s">
        <v>908</v>
      </c>
      <c r="SJ9" s="615" t="s">
        <v>908</v>
      </c>
      <c r="SK9" s="615" t="s">
        <v>908</v>
      </c>
      <c r="SL9" s="615" t="s">
        <v>908</v>
      </c>
      <c r="SM9" s="615" t="s">
        <v>908</v>
      </c>
      <c r="SN9" s="615" t="s">
        <v>908</v>
      </c>
      <c r="SO9" s="615" t="s">
        <v>908</v>
      </c>
      <c r="SP9" s="615" t="s">
        <v>908</v>
      </c>
      <c r="SQ9" s="615" t="s">
        <v>908</v>
      </c>
      <c r="SR9" s="615" t="s">
        <v>908</v>
      </c>
      <c r="SS9" s="615" t="s">
        <v>908</v>
      </c>
      <c r="ST9" s="615" t="s">
        <v>908</v>
      </c>
      <c r="SU9" s="615" t="s">
        <v>908</v>
      </c>
      <c r="SV9" s="615" t="s">
        <v>908</v>
      </c>
      <c r="SW9" s="615" t="s">
        <v>908</v>
      </c>
      <c r="SX9" s="615" t="s">
        <v>908</v>
      </c>
      <c r="SY9" s="615" t="s">
        <v>908</v>
      </c>
      <c r="SZ9" s="615" t="s">
        <v>908</v>
      </c>
      <c r="TA9" s="615" t="s">
        <v>908</v>
      </c>
      <c r="TB9" s="615" t="s">
        <v>908</v>
      </c>
      <c r="TC9" s="615" t="s">
        <v>908</v>
      </c>
      <c r="TD9" s="615" t="s">
        <v>908</v>
      </c>
      <c r="TE9" s="615" t="s">
        <v>908</v>
      </c>
      <c r="TF9" s="615" t="s">
        <v>908</v>
      </c>
      <c r="TG9" s="615" t="s">
        <v>908</v>
      </c>
      <c r="TH9" s="615" t="s">
        <v>908</v>
      </c>
      <c r="TI9" s="615" t="s">
        <v>908</v>
      </c>
      <c r="TJ9" s="615" t="s">
        <v>908</v>
      </c>
      <c r="TK9" s="615" t="s">
        <v>908</v>
      </c>
      <c r="TL9" s="615" t="s">
        <v>908</v>
      </c>
      <c r="TM9" s="615" t="s">
        <v>908</v>
      </c>
      <c r="TN9" s="615" t="s">
        <v>908</v>
      </c>
      <c r="TO9" s="615" t="s">
        <v>908</v>
      </c>
      <c r="TP9" s="615" t="s">
        <v>908</v>
      </c>
      <c r="TQ9" s="615" t="s">
        <v>908</v>
      </c>
      <c r="TR9" s="615" t="s">
        <v>908</v>
      </c>
      <c r="TS9" s="615" t="s">
        <v>908</v>
      </c>
      <c r="TT9" s="615" t="s">
        <v>908</v>
      </c>
      <c r="TU9" s="615" t="s">
        <v>908</v>
      </c>
      <c r="TV9" s="615" t="s">
        <v>908</v>
      </c>
      <c r="TW9" s="615" t="s">
        <v>908</v>
      </c>
      <c r="TX9" s="615" t="s">
        <v>908</v>
      </c>
      <c r="TY9" s="615" t="s">
        <v>908</v>
      </c>
      <c r="TZ9" s="615" t="s">
        <v>908</v>
      </c>
      <c r="UA9" s="615" t="s">
        <v>908</v>
      </c>
      <c r="UB9" s="615" t="s">
        <v>908</v>
      </c>
      <c r="UC9" s="615" t="s">
        <v>908</v>
      </c>
      <c r="UD9" s="615" t="s">
        <v>908</v>
      </c>
      <c r="UE9" s="615" t="s">
        <v>908</v>
      </c>
      <c r="UF9" s="615" t="s">
        <v>908</v>
      </c>
      <c r="UG9" s="615" t="s">
        <v>908</v>
      </c>
      <c r="UH9" s="941" t="s">
        <v>944</v>
      </c>
      <c r="UI9" s="941" t="s">
        <v>944</v>
      </c>
      <c r="UJ9" s="941" t="s">
        <v>944</v>
      </c>
      <c r="UK9" s="941" t="s">
        <v>944</v>
      </c>
      <c r="UL9" s="941" t="s">
        <v>944</v>
      </c>
      <c r="UM9" s="941" t="s">
        <v>944</v>
      </c>
      <c r="UN9" s="941" t="s">
        <v>945</v>
      </c>
      <c r="UO9" s="941" t="s">
        <v>945</v>
      </c>
      <c r="UP9" s="941" t="s">
        <v>945</v>
      </c>
      <c r="UQ9" s="941" t="s">
        <v>946</v>
      </c>
      <c r="UR9" s="941" t="s">
        <v>946</v>
      </c>
      <c r="US9" s="941" t="s">
        <v>946</v>
      </c>
      <c r="UT9" s="615" t="s">
        <v>909</v>
      </c>
      <c r="UU9" s="615" t="s">
        <v>909</v>
      </c>
      <c r="UV9" s="615" t="s">
        <v>2375</v>
      </c>
      <c r="UW9" s="615" t="s">
        <v>2375</v>
      </c>
      <c r="UX9" s="615" t="s">
        <v>2376</v>
      </c>
      <c r="UY9" s="615" t="s">
        <v>2377</v>
      </c>
      <c r="UZ9" s="615" t="s">
        <v>2376</v>
      </c>
      <c r="VA9" s="615" t="s">
        <v>2377</v>
      </c>
      <c r="VB9" s="615" t="s">
        <v>2376</v>
      </c>
      <c r="VC9" s="615" t="s">
        <v>2377</v>
      </c>
      <c r="VD9" s="615" t="s">
        <v>2376</v>
      </c>
      <c r="VE9" s="615" t="s">
        <v>2377</v>
      </c>
      <c r="VF9" s="615" t="s">
        <v>2376</v>
      </c>
      <c r="VG9" s="615" t="s">
        <v>2377</v>
      </c>
      <c r="VH9" s="615" t="s">
        <v>2376</v>
      </c>
      <c r="VI9" s="615" t="s">
        <v>2377</v>
      </c>
      <c r="VJ9" s="615" t="s">
        <v>2376</v>
      </c>
      <c r="VK9" s="615" t="s">
        <v>2377</v>
      </c>
      <c r="VL9" s="615" t="s">
        <v>2376</v>
      </c>
      <c r="VM9" s="615" t="s">
        <v>2377</v>
      </c>
      <c r="VN9" s="615" t="s">
        <v>2376</v>
      </c>
      <c r="VO9" s="615" t="s">
        <v>2377</v>
      </c>
      <c r="VP9" s="615" t="s">
        <v>2545</v>
      </c>
      <c r="VQ9" s="615" t="s">
        <v>2545</v>
      </c>
      <c r="VR9" s="615" t="s">
        <v>2545</v>
      </c>
      <c r="VS9" s="615" t="s">
        <v>2545</v>
      </c>
      <c r="VT9" s="615" t="s">
        <v>2545</v>
      </c>
      <c r="VU9" s="615" t="s">
        <v>2545</v>
      </c>
      <c r="VV9" s="615" t="s">
        <v>2545</v>
      </c>
      <c r="VW9" s="615" t="s">
        <v>2545</v>
      </c>
      <c r="VX9" s="615" t="s">
        <v>2545</v>
      </c>
      <c r="VY9" s="615" t="s">
        <v>2545</v>
      </c>
      <c r="VZ9" s="615" t="s">
        <v>2545</v>
      </c>
      <c r="WA9" s="615" t="s">
        <v>2545</v>
      </c>
      <c r="WB9" s="615" t="s">
        <v>2545</v>
      </c>
      <c r="WC9" s="615" t="s">
        <v>2545</v>
      </c>
      <c r="WD9" s="615" t="s">
        <v>2545</v>
      </c>
      <c r="WE9" s="615" t="s">
        <v>2545</v>
      </c>
      <c r="WF9" s="615" t="s">
        <v>2545</v>
      </c>
      <c r="WG9" s="615" t="s">
        <v>2545</v>
      </c>
      <c r="WH9" s="615" t="s">
        <v>909</v>
      </c>
      <c r="WI9" s="615" t="s">
        <v>909</v>
      </c>
      <c r="WJ9" s="615" t="s">
        <v>909</v>
      </c>
      <c r="WK9" s="615" t="s">
        <v>909</v>
      </c>
      <c r="WL9" s="615" t="s">
        <v>909</v>
      </c>
      <c r="WM9" s="615" t="s">
        <v>909</v>
      </c>
      <c r="WN9" s="615" t="s">
        <v>909</v>
      </c>
      <c r="WO9" s="615" t="s">
        <v>909</v>
      </c>
      <c r="WP9" s="615" t="s">
        <v>909</v>
      </c>
      <c r="WQ9" s="615" t="s">
        <v>909</v>
      </c>
      <c r="WR9" s="615" t="s">
        <v>909</v>
      </c>
      <c r="WS9" s="615" t="s">
        <v>909</v>
      </c>
      <c r="WT9" s="615" t="s">
        <v>909</v>
      </c>
      <c r="WU9" s="615" t="s">
        <v>909</v>
      </c>
      <c r="WV9" s="615" t="s">
        <v>909</v>
      </c>
      <c r="WW9" s="615" t="s">
        <v>909</v>
      </c>
      <c r="WX9" s="615" t="s">
        <v>909</v>
      </c>
      <c r="WY9" s="615" t="s">
        <v>909</v>
      </c>
      <c r="WZ9" s="615" t="s">
        <v>909</v>
      </c>
      <c r="XA9" s="615" t="s">
        <v>909</v>
      </c>
      <c r="XB9" s="615" t="s">
        <v>909</v>
      </c>
      <c r="XC9" s="615" t="s">
        <v>909</v>
      </c>
      <c r="XD9" s="615" t="s">
        <v>909</v>
      </c>
      <c r="XE9" s="615" t="s">
        <v>909</v>
      </c>
      <c r="XF9" s="615" t="s">
        <v>909</v>
      </c>
      <c r="XG9" s="615" t="s">
        <v>909</v>
      </c>
      <c r="XH9" s="615" t="s">
        <v>909</v>
      </c>
      <c r="XI9" s="615" t="s">
        <v>909</v>
      </c>
      <c r="XJ9" s="615" t="s">
        <v>909</v>
      </c>
      <c r="XK9" s="615" t="s">
        <v>909</v>
      </c>
      <c r="XL9" s="615" t="s">
        <v>909</v>
      </c>
      <c r="XM9" s="615" t="s">
        <v>909</v>
      </c>
      <c r="XN9" s="942"/>
      <c r="XO9" s="614" t="s">
        <v>942</v>
      </c>
      <c r="XP9" s="644" t="s">
        <v>942</v>
      </c>
      <c r="XQ9" s="644" t="s">
        <v>942</v>
      </c>
      <c r="XR9" s="614" t="s">
        <v>947</v>
      </c>
      <c r="XS9" s="644" t="s">
        <v>948</v>
      </c>
      <c r="XT9" s="644" t="s">
        <v>948</v>
      </c>
      <c r="XU9" s="644" t="s">
        <v>949</v>
      </c>
      <c r="XV9" s="644" t="s">
        <v>949</v>
      </c>
      <c r="XW9" s="644" t="s">
        <v>949</v>
      </c>
      <c r="XX9" s="614" t="s">
        <v>947</v>
      </c>
      <c r="XY9" s="644" t="s">
        <v>948</v>
      </c>
      <c r="XZ9" s="644" t="s">
        <v>948</v>
      </c>
      <c r="YA9" s="644" t="s">
        <v>949</v>
      </c>
      <c r="YB9" s="644" t="s">
        <v>949</v>
      </c>
      <c r="YC9" s="644" t="s">
        <v>949</v>
      </c>
      <c r="YD9" s="614" t="s">
        <v>947</v>
      </c>
      <c r="YE9" s="644" t="s">
        <v>948</v>
      </c>
      <c r="YF9" s="644" t="s">
        <v>948</v>
      </c>
      <c r="YG9" s="644" t="s">
        <v>949</v>
      </c>
      <c r="YH9" s="644" t="s">
        <v>949</v>
      </c>
      <c r="YI9" s="644" t="s">
        <v>949</v>
      </c>
      <c r="YJ9" s="614" t="s">
        <v>947</v>
      </c>
      <c r="YK9" s="644" t="s">
        <v>948</v>
      </c>
      <c r="YL9" s="644" t="s">
        <v>948</v>
      </c>
      <c r="YM9" s="644" t="s">
        <v>949</v>
      </c>
      <c r="YN9" s="644" t="s">
        <v>949</v>
      </c>
      <c r="YO9" s="644" t="s">
        <v>949</v>
      </c>
      <c r="YP9" s="614" t="s">
        <v>948</v>
      </c>
      <c r="YQ9" s="644" t="s">
        <v>948</v>
      </c>
      <c r="YR9" s="644" t="s">
        <v>948</v>
      </c>
      <c r="YS9" s="644" t="s">
        <v>948</v>
      </c>
      <c r="YT9" s="644" t="s">
        <v>948</v>
      </c>
      <c r="YU9" s="644" t="s">
        <v>948</v>
      </c>
      <c r="YV9" s="644" t="s">
        <v>948</v>
      </c>
      <c r="YW9" s="644" t="s">
        <v>948</v>
      </c>
      <c r="YX9" s="644" t="s">
        <v>948</v>
      </c>
      <c r="YY9" s="644" t="s">
        <v>948</v>
      </c>
      <c r="YZ9" s="644" t="s">
        <v>948</v>
      </c>
      <c r="ZA9" s="943" t="s">
        <v>948</v>
      </c>
      <c r="ZB9" s="644" t="s">
        <v>949</v>
      </c>
      <c r="ZC9" s="644" t="s">
        <v>949</v>
      </c>
      <c r="ZD9" s="644" t="s">
        <v>949</v>
      </c>
      <c r="ZE9" s="644" t="s">
        <v>949</v>
      </c>
      <c r="ZF9" s="644" t="s">
        <v>949</v>
      </c>
      <c r="ZG9" s="644" t="s">
        <v>949</v>
      </c>
      <c r="ZH9" s="644" t="s">
        <v>949</v>
      </c>
      <c r="ZI9" s="644" t="s">
        <v>949</v>
      </c>
      <c r="ZJ9" s="644" t="s">
        <v>949</v>
      </c>
      <c r="ZK9" s="644" t="s">
        <v>949</v>
      </c>
      <c r="ZL9" s="644" t="s">
        <v>949</v>
      </c>
      <c r="ZM9" s="644" t="s">
        <v>949</v>
      </c>
      <c r="ZN9" s="614" t="s">
        <v>941</v>
      </c>
      <c r="ZO9" s="644" t="s">
        <v>941</v>
      </c>
      <c r="ZP9" s="644" t="s">
        <v>941</v>
      </c>
      <c r="ZQ9" s="644" t="s">
        <v>941</v>
      </c>
      <c r="ZR9" s="644" t="s">
        <v>941</v>
      </c>
      <c r="ZS9" s="644" t="s">
        <v>941</v>
      </c>
      <c r="ZT9" s="644" t="s">
        <v>941</v>
      </c>
      <c r="ZU9" s="644" t="s">
        <v>941</v>
      </c>
      <c r="ZV9" s="644" t="s">
        <v>941</v>
      </c>
      <c r="ZW9" s="644" t="s">
        <v>941</v>
      </c>
      <c r="ZX9" s="644" t="s">
        <v>941</v>
      </c>
      <c r="ZY9" s="644" t="s">
        <v>941</v>
      </c>
      <c r="ZZ9" s="644" t="s">
        <v>941</v>
      </c>
      <c r="AAA9" s="644" t="s">
        <v>941</v>
      </c>
      <c r="AAB9" s="614" t="s">
        <v>941</v>
      </c>
      <c r="AAC9" s="644" t="s">
        <v>941</v>
      </c>
      <c r="AAD9" s="644" t="s">
        <v>941</v>
      </c>
      <c r="AAE9" s="644" t="s">
        <v>941</v>
      </c>
      <c r="AAF9" s="644" t="s">
        <v>941</v>
      </c>
      <c r="AAG9" s="644" t="s">
        <v>941</v>
      </c>
      <c r="AAH9" s="614" t="s">
        <v>941</v>
      </c>
      <c r="AAI9" s="644" t="s">
        <v>941</v>
      </c>
      <c r="AAJ9" s="644" t="s">
        <v>941</v>
      </c>
      <c r="AAK9" s="644" t="s">
        <v>941</v>
      </c>
      <c r="AAL9" s="644" t="s">
        <v>941</v>
      </c>
      <c r="AAM9" s="943" t="s">
        <v>941</v>
      </c>
      <c r="AAN9" s="614" t="s">
        <v>941</v>
      </c>
      <c r="AAO9" s="644" t="s">
        <v>941</v>
      </c>
      <c r="AAP9" s="644" t="s">
        <v>941</v>
      </c>
      <c r="AAQ9" s="644" t="s">
        <v>941</v>
      </c>
      <c r="AAR9" s="644" t="s">
        <v>941</v>
      </c>
      <c r="AAS9" s="644" t="s">
        <v>941</v>
      </c>
      <c r="AAT9" s="644" t="s">
        <v>941</v>
      </c>
      <c r="AAU9" s="644" t="s">
        <v>941</v>
      </c>
      <c r="AAV9" s="644" t="s">
        <v>941</v>
      </c>
      <c r="AAW9" s="644" t="s">
        <v>941</v>
      </c>
      <c r="AAX9" s="644" t="s">
        <v>941</v>
      </c>
      <c r="AAY9" s="644" t="s">
        <v>941</v>
      </c>
      <c r="AAZ9" s="614" t="s">
        <v>941</v>
      </c>
      <c r="ABA9" s="644" t="s">
        <v>941</v>
      </c>
      <c r="ABB9" s="644" t="s">
        <v>941</v>
      </c>
      <c r="ABC9" s="614" t="s">
        <v>941</v>
      </c>
      <c r="ABD9" s="644" t="s">
        <v>941</v>
      </c>
      <c r="ABE9" s="644" t="s">
        <v>941</v>
      </c>
      <c r="ABF9" s="644" t="s">
        <v>941</v>
      </c>
      <c r="ABG9" s="644" t="s">
        <v>941</v>
      </c>
      <c r="ABH9" s="943" t="s">
        <v>941</v>
      </c>
      <c r="ABI9" s="614" t="s">
        <v>941</v>
      </c>
      <c r="ABJ9" s="644" t="s">
        <v>941</v>
      </c>
      <c r="ABK9" s="644" t="s">
        <v>941</v>
      </c>
      <c r="ABL9" s="614" t="s">
        <v>941</v>
      </c>
      <c r="ABM9" s="644" t="s">
        <v>941</v>
      </c>
      <c r="ABN9" s="644" t="s">
        <v>941</v>
      </c>
      <c r="ABO9" s="644" t="s">
        <v>941</v>
      </c>
      <c r="ABP9" s="644" t="s">
        <v>941</v>
      </c>
      <c r="ABQ9" s="644" t="s">
        <v>941</v>
      </c>
      <c r="ABR9" s="633" t="s">
        <v>908</v>
      </c>
      <c r="ABS9" s="631" t="s">
        <v>908</v>
      </c>
      <c r="ABT9" s="631" t="s">
        <v>908</v>
      </c>
      <c r="ABU9" s="631" t="s">
        <v>908</v>
      </c>
      <c r="ABV9" s="644" t="s">
        <v>908</v>
      </c>
      <c r="ABW9" s="644" t="s">
        <v>908</v>
      </c>
      <c r="ABX9" s="644" t="s">
        <v>908</v>
      </c>
      <c r="ABY9" s="644" t="s">
        <v>908</v>
      </c>
      <c r="ABZ9" s="644" t="s">
        <v>908</v>
      </c>
      <c r="ACA9" s="644" t="s">
        <v>908</v>
      </c>
      <c r="ACB9" s="629" t="s">
        <v>950</v>
      </c>
      <c r="ACC9" s="599" t="s">
        <v>950</v>
      </c>
      <c r="ACD9" s="599" t="s">
        <v>950</v>
      </c>
      <c r="ACE9" s="599" t="s">
        <v>950</v>
      </c>
      <c r="ACF9" s="599" t="s">
        <v>950</v>
      </c>
      <c r="ACG9" s="599" t="s">
        <v>950</v>
      </c>
      <c r="ACH9" s="599" t="s">
        <v>950</v>
      </c>
      <c r="ACI9" s="599" t="s">
        <v>950</v>
      </c>
      <c r="ACJ9" s="599" t="s">
        <v>950</v>
      </c>
      <c r="ACK9" s="599" t="s">
        <v>950</v>
      </c>
      <c r="ACL9" s="944" t="s">
        <v>951</v>
      </c>
      <c r="ACM9" s="945" t="s">
        <v>951</v>
      </c>
      <c r="ACN9" s="1083" t="s">
        <v>951</v>
      </c>
      <c r="ACO9" s="945" t="s">
        <v>951</v>
      </c>
      <c r="ACP9" s="1083" t="s">
        <v>951</v>
      </c>
      <c r="ACQ9" s="945" t="s">
        <v>951</v>
      </c>
      <c r="ACR9" s="944" t="s">
        <v>951</v>
      </c>
      <c r="ACS9" s="1084" t="s">
        <v>951</v>
      </c>
      <c r="ACT9" s="629" t="s">
        <v>950</v>
      </c>
      <c r="ACU9" s="599" t="s">
        <v>950</v>
      </c>
      <c r="ACV9" s="599" t="s">
        <v>950</v>
      </c>
      <c r="ACW9" s="599" t="s">
        <v>950</v>
      </c>
      <c r="ACX9" s="599" t="s">
        <v>950</v>
      </c>
      <c r="ACY9" s="599" t="s">
        <v>950</v>
      </c>
      <c r="ACZ9" s="599" t="s">
        <v>950</v>
      </c>
      <c r="ADA9" s="599" t="s">
        <v>950</v>
      </c>
      <c r="ADB9" s="599" t="s">
        <v>950</v>
      </c>
      <c r="ADC9" s="599" t="s">
        <v>950</v>
      </c>
      <c r="ADD9" s="629" t="s">
        <v>950</v>
      </c>
      <c r="ADE9" s="599" t="s">
        <v>950</v>
      </c>
      <c r="ADF9" s="599" t="s">
        <v>950</v>
      </c>
      <c r="ADG9" s="599" t="s">
        <v>950</v>
      </c>
      <c r="ADH9" s="599" t="s">
        <v>950</v>
      </c>
      <c r="ADI9" s="599" t="s">
        <v>950</v>
      </c>
      <c r="ADJ9" s="599" t="s">
        <v>950</v>
      </c>
      <c r="ADK9" s="599" t="s">
        <v>950</v>
      </c>
      <c r="ADL9" s="599" t="s">
        <v>950</v>
      </c>
      <c r="ADM9" s="599" t="s">
        <v>950</v>
      </c>
      <c r="ADN9" s="614" t="s">
        <v>941</v>
      </c>
      <c r="ADO9" s="644" t="s">
        <v>941</v>
      </c>
      <c r="ADP9" s="644" t="s">
        <v>941</v>
      </c>
      <c r="ADQ9" s="644" t="s">
        <v>941</v>
      </c>
      <c r="ADR9" s="644" t="s">
        <v>941</v>
      </c>
      <c r="ADS9" s="644" t="s">
        <v>941</v>
      </c>
      <c r="ADT9" s="644" t="s">
        <v>941</v>
      </c>
      <c r="ADU9" s="644" t="s">
        <v>941</v>
      </c>
      <c r="ADV9" s="644" t="s">
        <v>941</v>
      </c>
      <c r="ADW9" s="644" t="s">
        <v>941</v>
      </c>
      <c r="ADX9" s="644" t="s">
        <v>941</v>
      </c>
      <c r="ADY9" s="644" t="s">
        <v>941</v>
      </c>
      <c r="ADZ9" s="644" t="s">
        <v>941</v>
      </c>
      <c r="AEA9" s="644" t="s">
        <v>941</v>
      </c>
      <c r="AEB9" s="644" t="s">
        <v>941</v>
      </c>
      <c r="AEC9" s="644" t="s">
        <v>941</v>
      </c>
      <c r="AED9" s="644" t="s">
        <v>941</v>
      </c>
      <c r="AEE9" s="644" t="s">
        <v>941</v>
      </c>
      <c r="AEF9" s="644" t="s">
        <v>941</v>
      </c>
      <c r="AEG9" s="644" t="s">
        <v>941</v>
      </c>
      <c r="AEH9" s="644" t="s">
        <v>941</v>
      </c>
      <c r="AEI9" s="946"/>
      <c r="AEJ9" s="941"/>
      <c r="AEK9" s="941"/>
      <c r="AEL9" s="941"/>
      <c r="AEM9" s="941" t="s">
        <v>3171</v>
      </c>
      <c r="AEN9" s="941">
        <v>0</v>
      </c>
      <c r="AEO9" s="1514" t="s">
        <v>3808</v>
      </c>
      <c r="AEP9" s="1514" t="s">
        <v>3808</v>
      </c>
      <c r="AEQ9" s="1514" t="s">
        <v>3808</v>
      </c>
      <c r="AER9" s="1514" t="s">
        <v>943</v>
      </c>
      <c r="AES9" s="1514" t="s">
        <v>943</v>
      </c>
      <c r="AET9" s="1514" t="s">
        <v>943</v>
      </c>
      <c r="AEU9" s="1514" t="s">
        <v>943</v>
      </c>
      <c r="AEV9" s="1514" t="s">
        <v>943</v>
      </c>
      <c r="AEW9" s="1514" t="s">
        <v>943</v>
      </c>
      <c r="AEX9" s="1514" t="s">
        <v>943</v>
      </c>
      <c r="AEY9" s="1514" t="s">
        <v>943</v>
      </c>
      <c r="AEZ9" s="941" t="s">
        <v>3171</v>
      </c>
      <c r="AFA9" s="941" t="s">
        <v>3171</v>
      </c>
      <c r="AFB9" s="941" t="s">
        <v>3171</v>
      </c>
      <c r="AFC9" s="941" t="s">
        <v>952</v>
      </c>
      <c r="AFD9" s="615" t="s">
        <v>952</v>
      </c>
      <c r="AFE9" s="941" t="s">
        <v>952</v>
      </c>
      <c r="AFF9" s="941" t="s">
        <v>952</v>
      </c>
      <c r="AFG9" s="615" t="s">
        <v>952</v>
      </c>
      <c r="AFH9" s="941" t="s">
        <v>952</v>
      </c>
      <c r="AFI9" s="945" t="s">
        <v>2451</v>
      </c>
      <c r="AFJ9" s="945" t="s">
        <v>2451</v>
      </c>
      <c r="AFK9" s="945" t="s">
        <v>2451</v>
      </c>
      <c r="AFL9" s="945" t="s">
        <v>2451</v>
      </c>
      <c r="AFM9" s="938" t="s">
        <v>910</v>
      </c>
      <c r="AFN9" s="947" t="s">
        <v>910</v>
      </c>
      <c r="AFO9" s="939" t="s">
        <v>910</v>
      </c>
      <c r="AFP9" s="940"/>
      <c r="AFQ9" s="941" t="s">
        <v>2452</v>
      </c>
      <c r="AFR9" s="941" t="s">
        <v>909</v>
      </c>
      <c r="AFS9" s="941" t="s">
        <v>2454</v>
      </c>
      <c r="AFT9" s="941" t="s">
        <v>2454</v>
      </c>
      <c r="AFU9" s="1032" t="s">
        <v>2454</v>
      </c>
      <c r="AFV9" s="941" t="s">
        <v>2454</v>
      </c>
      <c r="AFW9" s="941" t="s">
        <v>2454</v>
      </c>
      <c r="AFX9" s="941" t="s">
        <v>2454</v>
      </c>
      <c r="AFY9" s="941" t="s">
        <v>2454</v>
      </c>
      <c r="AFZ9" s="941" t="s">
        <v>2454</v>
      </c>
      <c r="AGA9" s="615" t="s">
        <v>941</v>
      </c>
      <c r="AGB9" s="615" t="s">
        <v>941</v>
      </c>
      <c r="AGC9" s="615" t="s">
        <v>941</v>
      </c>
      <c r="AGD9" s="615" t="s">
        <v>941</v>
      </c>
      <c r="AGE9" s="615" t="s">
        <v>941</v>
      </c>
      <c r="AGF9" s="615" t="s">
        <v>941</v>
      </c>
      <c r="AGG9" s="615" t="s">
        <v>941</v>
      </c>
      <c r="AGH9" s="615" t="s">
        <v>941</v>
      </c>
      <c r="AGI9" s="615" t="s">
        <v>941</v>
      </c>
      <c r="AGJ9" s="615" t="s">
        <v>941</v>
      </c>
      <c r="AGK9" s="615" t="s">
        <v>941</v>
      </c>
      <c r="AGL9" s="615" t="s">
        <v>941</v>
      </c>
      <c r="AGM9" s="615" t="s">
        <v>941</v>
      </c>
      <c r="AGN9" s="615" t="s">
        <v>941</v>
      </c>
      <c r="AGO9" s="615" t="s">
        <v>941</v>
      </c>
      <c r="AGP9" s="615" t="s">
        <v>941</v>
      </c>
      <c r="AGQ9" s="615" t="s">
        <v>941</v>
      </c>
      <c r="AGR9" s="615" t="s">
        <v>941</v>
      </c>
      <c r="AGS9" s="615" t="s">
        <v>941</v>
      </c>
      <c r="AGT9" s="615" t="s">
        <v>941</v>
      </c>
      <c r="AGU9" s="615" t="s">
        <v>941</v>
      </c>
      <c r="AGV9" s="615" t="s">
        <v>941</v>
      </c>
      <c r="AGW9" s="615" t="s">
        <v>941</v>
      </c>
      <c r="AGX9" s="615" t="s">
        <v>941</v>
      </c>
      <c r="AGY9" s="615" t="s">
        <v>941</v>
      </c>
      <c r="AGZ9" s="615" t="s">
        <v>941</v>
      </c>
      <c r="AHA9" s="615" t="s">
        <v>941</v>
      </c>
      <c r="AHB9" s="615" t="s">
        <v>941</v>
      </c>
      <c r="AHC9" s="615" t="s">
        <v>941</v>
      </c>
      <c r="AHD9" s="615" t="s">
        <v>941</v>
      </c>
      <c r="AHE9" s="615" t="s">
        <v>941</v>
      </c>
      <c r="AHF9" s="615" t="s">
        <v>941</v>
      </c>
      <c r="AHG9" s="615" t="s">
        <v>941</v>
      </c>
      <c r="AHH9" s="615" t="s">
        <v>941</v>
      </c>
      <c r="AHI9" s="615" t="s">
        <v>941</v>
      </c>
      <c r="AHJ9" s="615" t="s">
        <v>941</v>
      </c>
      <c r="AHK9" s="615" t="s">
        <v>941</v>
      </c>
      <c r="AHL9" s="615" t="s">
        <v>941</v>
      </c>
      <c r="AHM9" s="615" t="s">
        <v>941</v>
      </c>
      <c r="AHN9" s="615" t="s">
        <v>941</v>
      </c>
      <c r="AHO9" s="615" t="s">
        <v>941</v>
      </c>
      <c r="AHP9" s="615" t="s">
        <v>941</v>
      </c>
      <c r="AHQ9" s="615" t="s">
        <v>941</v>
      </c>
      <c r="AHR9" s="615" t="s">
        <v>941</v>
      </c>
      <c r="AHS9" s="615" t="s">
        <v>941</v>
      </c>
      <c r="AHT9" s="615" t="s">
        <v>941</v>
      </c>
      <c r="AHU9" s="615" t="s">
        <v>941</v>
      </c>
      <c r="AHV9" s="615" t="s">
        <v>941</v>
      </c>
      <c r="AHW9" s="615" t="s">
        <v>941</v>
      </c>
      <c r="AHX9" s="615" t="s">
        <v>941</v>
      </c>
      <c r="AHY9" s="615" t="s">
        <v>941</v>
      </c>
      <c r="AHZ9" s="615" t="s">
        <v>941</v>
      </c>
      <c r="AIA9" s="615" t="s">
        <v>941</v>
      </c>
      <c r="AIB9" s="615" t="s">
        <v>941</v>
      </c>
      <c r="AIC9" s="615" t="s">
        <v>941</v>
      </c>
      <c r="AID9" s="615" t="s">
        <v>941</v>
      </c>
      <c r="AIE9" s="615" t="s">
        <v>941</v>
      </c>
      <c r="AIF9" s="615" t="s">
        <v>910</v>
      </c>
      <c r="AIG9" s="615" t="s">
        <v>910</v>
      </c>
      <c r="AIH9" s="938" t="s">
        <v>950</v>
      </c>
      <c r="AII9" s="939" t="s">
        <v>950</v>
      </c>
      <c r="AIJ9" s="939" t="s">
        <v>950</v>
      </c>
      <c r="AIK9" s="939" t="s">
        <v>950</v>
      </c>
      <c r="AIL9" s="939" t="s">
        <v>950</v>
      </c>
      <c r="AIM9" s="940" t="s">
        <v>950</v>
      </c>
      <c r="AIN9" s="615" t="s">
        <v>950</v>
      </c>
      <c r="AIO9" s="615" t="s">
        <v>910</v>
      </c>
      <c r="AIP9" s="615" t="s">
        <v>910</v>
      </c>
      <c r="AIQ9" s="615" t="s">
        <v>910</v>
      </c>
      <c r="AIR9" s="615" t="s">
        <v>950</v>
      </c>
      <c r="AIS9" s="615" t="s">
        <v>910</v>
      </c>
      <c r="AIT9" s="615" t="s">
        <v>910</v>
      </c>
      <c r="AIU9" s="615"/>
      <c r="AIV9" s="599" t="s">
        <v>953</v>
      </c>
      <c r="AIW9" s="599" t="s">
        <v>953</v>
      </c>
      <c r="AIX9" s="599" t="s">
        <v>953</v>
      </c>
      <c r="AIY9" s="599" t="s">
        <v>953</v>
      </c>
      <c r="AIZ9" s="599" t="s">
        <v>953</v>
      </c>
      <c r="AJA9" s="599" t="s">
        <v>953</v>
      </c>
      <c r="AJB9" s="599" t="s">
        <v>953</v>
      </c>
      <c r="AJC9" s="615" t="s">
        <v>950</v>
      </c>
      <c r="AJD9" s="939" t="s">
        <v>950</v>
      </c>
      <c r="AJE9" s="615" t="s">
        <v>950</v>
      </c>
      <c r="AJF9" s="615" t="s">
        <v>950</v>
      </c>
      <c r="AJG9" s="615" t="s">
        <v>950</v>
      </c>
      <c r="AJH9" s="615" t="s">
        <v>950</v>
      </c>
      <c r="AJI9" s="615" t="s">
        <v>954</v>
      </c>
      <c r="AJJ9" s="615" t="s">
        <v>954</v>
      </c>
      <c r="AJK9" s="941" t="s">
        <v>955</v>
      </c>
      <c r="AJL9" s="615" t="s">
        <v>955</v>
      </c>
      <c r="AJM9" s="615" t="s">
        <v>954</v>
      </c>
      <c r="AJN9" s="941" t="s">
        <v>955</v>
      </c>
      <c r="AJO9" s="615" t="s">
        <v>955</v>
      </c>
      <c r="AJP9" s="615" t="s">
        <v>954</v>
      </c>
      <c r="AJQ9" s="941" t="s">
        <v>955</v>
      </c>
      <c r="AJR9" s="615" t="s">
        <v>955</v>
      </c>
      <c r="AJS9" s="615" t="s">
        <v>954</v>
      </c>
      <c r="AJT9" s="941" t="s">
        <v>955</v>
      </c>
      <c r="AJU9" s="615" t="s">
        <v>955</v>
      </c>
      <c r="AJV9" s="941" t="s">
        <v>955</v>
      </c>
      <c r="AJW9" s="615" t="s">
        <v>955</v>
      </c>
      <c r="AJX9" s="615" t="s">
        <v>954</v>
      </c>
      <c r="AJY9" s="941" t="s">
        <v>955</v>
      </c>
      <c r="AJZ9" s="941" t="s">
        <v>955</v>
      </c>
      <c r="AKA9" s="615" t="s">
        <v>954</v>
      </c>
      <c r="AKB9" s="941" t="s">
        <v>955</v>
      </c>
      <c r="AKC9" s="941" t="s">
        <v>955</v>
      </c>
      <c r="AKD9" s="615" t="s">
        <v>954</v>
      </c>
      <c r="AKE9" s="941" t="s">
        <v>955</v>
      </c>
      <c r="AKF9" s="941" t="s">
        <v>954</v>
      </c>
      <c r="AKG9" s="941" t="s">
        <v>954</v>
      </c>
      <c r="AKH9" s="941" t="s">
        <v>954</v>
      </c>
      <c r="AKI9" s="941" t="s">
        <v>954</v>
      </c>
      <c r="AKJ9" s="941" t="s">
        <v>954</v>
      </c>
      <c r="AKK9" s="941" t="s">
        <v>954</v>
      </c>
      <c r="AKL9" s="941" t="s">
        <v>954</v>
      </c>
      <c r="AKM9" s="941" t="s">
        <v>954</v>
      </c>
      <c r="AKN9" s="941" t="s">
        <v>954</v>
      </c>
      <c r="AKO9" s="941" t="s">
        <v>954</v>
      </c>
      <c r="AKP9" s="615" t="s">
        <v>954</v>
      </c>
      <c r="AKQ9" s="615" t="s">
        <v>954</v>
      </c>
      <c r="AKR9" s="615" t="s">
        <v>954</v>
      </c>
      <c r="AKS9" s="615" t="s">
        <v>954</v>
      </c>
      <c r="AKT9" s="615" t="s">
        <v>954</v>
      </c>
      <c r="AKU9" s="615" t="s">
        <v>954</v>
      </c>
      <c r="AKV9" s="615" t="s">
        <v>954</v>
      </c>
      <c r="AKW9" s="615" t="s">
        <v>954</v>
      </c>
      <c r="AKX9" s="615" t="s">
        <v>954</v>
      </c>
      <c r="AKY9" s="615" t="s">
        <v>954</v>
      </c>
      <c r="AKZ9" s="615" t="s">
        <v>954</v>
      </c>
      <c r="ALA9" s="615" t="s">
        <v>954</v>
      </c>
      <c r="ALB9" s="615" t="s">
        <v>954</v>
      </c>
      <c r="ALC9" s="615" t="s">
        <v>954</v>
      </c>
      <c r="ALD9" s="615" t="s">
        <v>954</v>
      </c>
      <c r="ALE9" s="615" t="s">
        <v>954</v>
      </c>
      <c r="ALF9" s="615" t="s">
        <v>954</v>
      </c>
      <c r="ALG9" s="615"/>
      <c r="ALH9" s="1701"/>
      <c r="ALI9" s="1193" t="s">
        <v>2914</v>
      </c>
      <c r="ALJ9" s="1193" t="s">
        <v>2914</v>
      </c>
      <c r="ALK9" s="1193" t="s">
        <v>2914</v>
      </c>
      <c r="ALL9" s="1193" t="s">
        <v>2914</v>
      </c>
      <c r="ALM9" s="1193" t="s">
        <v>2914</v>
      </c>
      <c r="ALN9" s="1193" t="s">
        <v>2914</v>
      </c>
      <c r="ALO9" s="1193" t="s">
        <v>2914</v>
      </c>
    </row>
    <row r="10" spans="1:1003" s="976" customFormat="1" ht="23.25" customHeight="1" x14ac:dyDescent="0.2">
      <c r="A10" s="5534"/>
      <c r="B10" s="5535"/>
      <c r="C10" s="5535"/>
      <c r="D10" s="5535"/>
      <c r="E10" s="5535"/>
      <c r="F10" s="859" t="s">
        <v>956</v>
      </c>
      <c r="G10" s="872"/>
      <c r="H10" s="647"/>
      <c r="I10" s="1722" t="s">
        <v>957</v>
      </c>
      <c r="J10" s="652" t="s">
        <v>959</v>
      </c>
      <c r="K10" s="648"/>
      <c r="L10" s="1722" t="s">
        <v>957</v>
      </c>
      <c r="M10" s="1722" t="s">
        <v>959</v>
      </c>
      <c r="N10" s="652" t="s">
        <v>958</v>
      </c>
      <c r="O10" s="648"/>
      <c r="P10" s="650" t="s">
        <v>957</v>
      </c>
      <c r="Q10" s="1590" t="s">
        <v>959</v>
      </c>
      <c r="R10" s="648"/>
      <c r="S10" s="1722" t="s">
        <v>957</v>
      </c>
      <c r="T10" s="1722" t="s">
        <v>959</v>
      </c>
      <c r="U10" s="652" t="s">
        <v>958</v>
      </c>
      <c r="V10" s="649"/>
      <c r="W10" s="1590" t="s">
        <v>957</v>
      </c>
      <c r="X10" s="648"/>
      <c r="Y10" s="650" t="s">
        <v>957</v>
      </c>
      <c r="Z10" s="1590" t="s">
        <v>959</v>
      </c>
      <c r="AA10" s="648"/>
      <c r="AB10" s="650" t="s">
        <v>957</v>
      </c>
      <c r="AC10" s="1590" t="s">
        <v>959</v>
      </c>
      <c r="AD10" s="648"/>
      <c r="AE10" s="650" t="s">
        <v>957</v>
      </c>
      <c r="AF10" s="1590" t="s">
        <v>959</v>
      </c>
      <c r="AG10" s="647" t="s">
        <v>200</v>
      </c>
      <c r="AH10" s="1590" t="s">
        <v>960</v>
      </c>
      <c r="AI10" s="1589" t="s">
        <v>200</v>
      </c>
      <c r="AJ10" s="1590" t="s">
        <v>960</v>
      </c>
      <c r="AK10" s="1589" t="s">
        <v>200</v>
      </c>
      <c r="AL10" s="1590" t="s">
        <v>200</v>
      </c>
      <c r="AM10" s="648" t="s">
        <v>2719</v>
      </c>
      <c r="AN10" s="1505" t="s">
        <v>4</v>
      </c>
      <c r="AO10" s="651" t="s">
        <v>2719</v>
      </c>
      <c r="AP10" s="1505" t="s">
        <v>4</v>
      </c>
      <c r="AQ10" s="648" t="s">
        <v>2719</v>
      </c>
      <c r="AR10" s="651" t="s">
        <v>4</v>
      </c>
      <c r="AS10" s="648" t="s">
        <v>3</v>
      </c>
      <c r="AT10" s="1722" t="s">
        <v>80</v>
      </c>
      <c r="AU10" s="1590" t="s">
        <v>959</v>
      </c>
      <c r="AV10" s="648" t="s">
        <v>3</v>
      </c>
      <c r="AW10" s="1722" t="s">
        <v>80</v>
      </c>
      <c r="AX10" s="1590" t="s">
        <v>959</v>
      </c>
      <c r="AY10" s="648" t="s">
        <v>3</v>
      </c>
      <c r="AZ10" s="1722" t="s">
        <v>80</v>
      </c>
      <c r="BA10" s="1590" t="s">
        <v>959</v>
      </c>
      <c r="BB10" s="648" t="s">
        <v>3</v>
      </c>
      <c r="BC10" s="1722" t="s">
        <v>80</v>
      </c>
      <c r="BD10" s="1590" t="s">
        <v>959</v>
      </c>
      <c r="BE10" s="648" t="s">
        <v>3</v>
      </c>
      <c r="BF10" s="1722" t="s">
        <v>80</v>
      </c>
      <c r="BG10" s="1590" t="s">
        <v>959</v>
      </c>
      <c r="BH10" s="648" t="s">
        <v>3</v>
      </c>
      <c r="BI10" s="1722" t="s">
        <v>80</v>
      </c>
      <c r="BJ10" s="1590" t="s">
        <v>959</v>
      </c>
      <c r="BK10" s="648" t="s">
        <v>3</v>
      </c>
      <c r="BL10" s="1722" t="s">
        <v>80</v>
      </c>
      <c r="BM10" s="1590" t="s">
        <v>959</v>
      </c>
      <c r="BN10" s="648" t="s">
        <v>3</v>
      </c>
      <c r="BO10" s="1722" t="s">
        <v>80</v>
      </c>
      <c r="BP10" s="1590" t="s">
        <v>959</v>
      </c>
      <c r="BQ10" s="648" t="s">
        <v>3</v>
      </c>
      <c r="BR10" s="1722" t="s">
        <v>80</v>
      </c>
      <c r="BS10" s="1590" t="s">
        <v>959</v>
      </c>
      <c r="BT10" s="648" t="s">
        <v>3</v>
      </c>
      <c r="BU10" s="1722" t="s">
        <v>80</v>
      </c>
      <c r="BV10" s="1590" t="s">
        <v>959</v>
      </c>
      <c r="BW10" s="648" t="s">
        <v>3</v>
      </c>
      <c r="BX10" s="1722" t="s">
        <v>80</v>
      </c>
      <c r="BY10" s="1590" t="s">
        <v>959</v>
      </c>
      <c r="BZ10" s="648" t="s">
        <v>3</v>
      </c>
      <c r="CA10" s="1722" t="s">
        <v>80</v>
      </c>
      <c r="CB10" s="650" t="s">
        <v>959</v>
      </c>
      <c r="CC10" s="1589" t="s">
        <v>961</v>
      </c>
      <c r="CD10" s="652" t="s">
        <v>962</v>
      </c>
      <c r="CE10" s="1722" t="s">
        <v>961</v>
      </c>
      <c r="CF10" s="1722" t="s">
        <v>961</v>
      </c>
      <c r="CG10" s="650" t="s">
        <v>961</v>
      </c>
      <c r="CH10" s="1589" t="s">
        <v>80</v>
      </c>
      <c r="CI10" s="1590"/>
      <c r="CJ10" s="600" t="s">
        <v>80</v>
      </c>
      <c r="CK10" s="652" t="s">
        <v>962</v>
      </c>
      <c r="CL10" s="600" t="s">
        <v>80</v>
      </c>
      <c r="CM10" s="600" t="s">
        <v>80</v>
      </c>
      <c r="CN10" s="600" t="s">
        <v>80</v>
      </c>
      <c r="CO10" s="653" t="s">
        <v>990</v>
      </c>
      <c r="CP10" s="600" t="s">
        <v>998</v>
      </c>
      <c r="CQ10" s="652" t="s">
        <v>962</v>
      </c>
      <c r="CR10" s="1505" t="s">
        <v>990</v>
      </c>
      <c r="CS10" s="600" t="s">
        <v>998</v>
      </c>
      <c r="CT10" s="652" t="s">
        <v>962</v>
      </c>
      <c r="CU10" s="1505" t="s">
        <v>990</v>
      </c>
      <c r="CV10" s="600" t="s">
        <v>998</v>
      </c>
      <c r="CW10" s="652" t="s">
        <v>2067</v>
      </c>
      <c r="CX10" s="1505" t="s">
        <v>990</v>
      </c>
      <c r="CY10" s="600" t="s">
        <v>998</v>
      </c>
      <c r="CZ10" s="600" t="s">
        <v>2068</v>
      </c>
      <c r="DA10" s="1116" t="s">
        <v>80</v>
      </c>
      <c r="DB10" s="1722" t="s">
        <v>963</v>
      </c>
      <c r="DC10" s="1505" t="s">
        <v>2613</v>
      </c>
      <c r="DD10" s="652" t="s">
        <v>80</v>
      </c>
      <c r="DE10" s="1722" t="s">
        <v>963</v>
      </c>
      <c r="DF10" s="1722" t="s">
        <v>80</v>
      </c>
      <c r="DG10" s="1590" t="s">
        <v>964</v>
      </c>
      <c r="DH10" s="1589" t="s">
        <v>80</v>
      </c>
      <c r="DI10" s="1722" t="s">
        <v>965</v>
      </c>
      <c r="DJ10" s="1722" t="s">
        <v>80</v>
      </c>
      <c r="DK10" s="1590" t="s">
        <v>964</v>
      </c>
      <c r="DL10" s="1589" t="s">
        <v>80</v>
      </c>
      <c r="DM10" s="1722" t="s">
        <v>964</v>
      </c>
      <c r="DN10" s="1722" t="s">
        <v>80</v>
      </c>
      <c r="DO10" s="1590" t="s">
        <v>964</v>
      </c>
      <c r="DP10" s="1589" t="s">
        <v>966</v>
      </c>
      <c r="DQ10" s="1722" t="s">
        <v>967</v>
      </c>
      <c r="DR10" s="1590" t="s">
        <v>963</v>
      </c>
      <c r="DS10" s="654" t="s">
        <v>968</v>
      </c>
      <c r="DT10" s="655" t="s">
        <v>967</v>
      </c>
      <c r="DU10" s="656" t="s">
        <v>964</v>
      </c>
      <c r="DV10" s="1589" t="s">
        <v>966</v>
      </c>
      <c r="DW10" s="1722" t="s">
        <v>961</v>
      </c>
      <c r="DX10" s="1590" t="s">
        <v>962</v>
      </c>
      <c r="DY10" s="1589" t="s">
        <v>966</v>
      </c>
      <c r="DZ10" s="600" t="s">
        <v>58</v>
      </c>
      <c r="EA10" s="600" t="s">
        <v>4</v>
      </c>
      <c r="EB10" s="1722" t="s">
        <v>2729</v>
      </c>
      <c r="EC10" s="1590" t="s">
        <v>2730</v>
      </c>
      <c r="ED10" s="1589" t="s">
        <v>2731</v>
      </c>
      <c r="EE10" s="600" t="s">
        <v>58</v>
      </c>
      <c r="EF10" s="600" t="s">
        <v>4</v>
      </c>
      <c r="EG10" s="1722" t="s">
        <v>2729</v>
      </c>
      <c r="EH10" s="1590" t="s">
        <v>2732</v>
      </c>
      <c r="EI10" s="1589" t="s">
        <v>966</v>
      </c>
      <c r="EJ10" s="600" t="s">
        <v>58</v>
      </c>
      <c r="EK10" s="600" t="s">
        <v>4</v>
      </c>
      <c r="EL10" s="1722" t="s">
        <v>2729</v>
      </c>
      <c r="EM10" s="1590" t="s">
        <v>2732</v>
      </c>
      <c r="EN10" s="1116" t="s">
        <v>2731</v>
      </c>
      <c r="EO10" s="600" t="s">
        <v>58</v>
      </c>
      <c r="EP10" s="600" t="s">
        <v>4</v>
      </c>
      <c r="EQ10" s="600" t="s">
        <v>2729</v>
      </c>
      <c r="ER10" s="1591" t="s">
        <v>2732</v>
      </c>
      <c r="ES10" s="1116" t="s">
        <v>2731</v>
      </c>
      <c r="ET10" s="600" t="s">
        <v>58</v>
      </c>
      <c r="EU10" s="600" t="s">
        <v>4</v>
      </c>
      <c r="EV10" s="600" t="s">
        <v>2729</v>
      </c>
      <c r="EW10" s="1591" t="s">
        <v>2730</v>
      </c>
      <c r="EX10" s="1116" t="s">
        <v>2731</v>
      </c>
      <c r="EY10" s="600" t="s">
        <v>58</v>
      </c>
      <c r="EZ10" s="600" t="s">
        <v>4</v>
      </c>
      <c r="FA10" s="600" t="s">
        <v>2733</v>
      </c>
      <c r="FB10" s="1591" t="s">
        <v>2730</v>
      </c>
      <c r="FC10" s="1116" t="s">
        <v>2731</v>
      </c>
      <c r="FD10" s="600" t="s">
        <v>58</v>
      </c>
      <c r="FE10" s="600" t="s">
        <v>4</v>
      </c>
      <c r="FF10" s="600" t="s">
        <v>2729</v>
      </c>
      <c r="FG10" s="1591" t="s">
        <v>2730</v>
      </c>
      <c r="FH10" s="1116" t="s">
        <v>2731</v>
      </c>
      <c r="FI10" s="600" t="s">
        <v>58</v>
      </c>
      <c r="FJ10" s="600" t="s">
        <v>4</v>
      </c>
      <c r="FK10" s="600" t="s">
        <v>2733</v>
      </c>
      <c r="FL10" s="1591" t="s">
        <v>2732</v>
      </c>
      <c r="FM10" s="1116" t="s">
        <v>2765</v>
      </c>
      <c r="FN10" s="600" t="s">
        <v>2766</v>
      </c>
      <c r="FO10" s="600" t="s">
        <v>2767</v>
      </c>
      <c r="FP10" s="1589" t="s">
        <v>2765</v>
      </c>
      <c r="FQ10" s="600" t="s">
        <v>58</v>
      </c>
      <c r="FR10" s="600" t="s">
        <v>2768</v>
      </c>
      <c r="FS10" s="1722" t="s">
        <v>2733</v>
      </c>
      <c r="FT10" s="1590" t="s">
        <v>2730</v>
      </c>
      <c r="FU10" s="1589" t="s">
        <v>966</v>
      </c>
      <c r="FV10" s="600" t="s">
        <v>58</v>
      </c>
      <c r="FW10" s="600" t="s">
        <v>2768</v>
      </c>
      <c r="FX10" s="1722" t="s">
        <v>961</v>
      </c>
      <c r="FY10" s="1590" t="s">
        <v>2730</v>
      </c>
      <c r="FZ10" s="1589" t="s">
        <v>2765</v>
      </c>
      <c r="GA10" s="600" t="s">
        <v>58</v>
      </c>
      <c r="GB10" s="600" t="s">
        <v>4</v>
      </c>
      <c r="GC10" s="1722" t="s">
        <v>2766</v>
      </c>
      <c r="GD10" s="1590" t="s">
        <v>2767</v>
      </c>
      <c r="GE10" s="1589" t="s">
        <v>2769</v>
      </c>
      <c r="GF10" s="600" t="s">
        <v>58</v>
      </c>
      <c r="GG10" s="600" t="s">
        <v>4</v>
      </c>
      <c r="GH10" s="1722" t="s">
        <v>2729</v>
      </c>
      <c r="GI10" s="1590" t="s">
        <v>2767</v>
      </c>
      <c r="GJ10" s="1589" t="s">
        <v>2731</v>
      </c>
      <c r="GK10" s="600" t="s">
        <v>58</v>
      </c>
      <c r="GL10" s="600" t="s">
        <v>2770</v>
      </c>
      <c r="GM10" s="1722" t="s">
        <v>2729</v>
      </c>
      <c r="GN10" s="1590" t="s">
        <v>2767</v>
      </c>
      <c r="GO10" s="1589" t="s">
        <v>2731</v>
      </c>
      <c r="GP10" s="600" t="s">
        <v>58</v>
      </c>
      <c r="GQ10" s="600" t="s">
        <v>2770</v>
      </c>
      <c r="GR10" s="1722" t="s">
        <v>2733</v>
      </c>
      <c r="GS10" s="1590" t="s">
        <v>2730</v>
      </c>
      <c r="GT10" s="1589" t="s">
        <v>2769</v>
      </c>
      <c r="GU10" s="600" t="s">
        <v>58</v>
      </c>
      <c r="GV10" s="600" t="s">
        <v>2768</v>
      </c>
      <c r="GW10" s="1722" t="s">
        <v>2733</v>
      </c>
      <c r="GX10" s="1590" t="s">
        <v>2730</v>
      </c>
      <c r="GY10" s="1589" t="s">
        <v>2765</v>
      </c>
      <c r="GZ10" s="600" t="s">
        <v>58</v>
      </c>
      <c r="HA10" s="600" t="s">
        <v>2771</v>
      </c>
      <c r="HB10" s="1722" t="s">
        <v>2733</v>
      </c>
      <c r="HC10" s="1590" t="s">
        <v>2730</v>
      </c>
      <c r="HD10" s="1589" t="s">
        <v>80</v>
      </c>
      <c r="HE10" s="1722" t="s">
        <v>80</v>
      </c>
      <c r="HF10" s="1722" t="s">
        <v>80</v>
      </c>
      <c r="HG10" s="1722" t="s">
        <v>80</v>
      </c>
      <c r="HH10" s="1722" t="s">
        <v>80</v>
      </c>
      <c r="HI10" s="1722" t="s">
        <v>80</v>
      </c>
      <c r="HJ10" s="1722" t="s">
        <v>80</v>
      </c>
      <c r="HK10" s="1722" t="s">
        <v>80</v>
      </c>
      <c r="HL10" s="1722" t="s">
        <v>80</v>
      </c>
      <c r="HM10" s="1295" t="s">
        <v>2965</v>
      </c>
      <c r="HN10" s="1589" t="s">
        <v>80</v>
      </c>
      <c r="HO10" s="1722" t="s">
        <v>80</v>
      </c>
      <c r="HP10" s="1722" t="s">
        <v>80</v>
      </c>
      <c r="HQ10" s="1722" t="s">
        <v>80</v>
      </c>
      <c r="HR10" s="1722" t="s">
        <v>80</v>
      </c>
      <c r="HS10" s="1722" t="s">
        <v>80</v>
      </c>
      <c r="HT10" s="1722" t="s">
        <v>80</v>
      </c>
      <c r="HU10" s="1722" t="s">
        <v>80</v>
      </c>
      <c r="HV10" s="1722" t="s">
        <v>80</v>
      </c>
      <c r="HW10" s="1295" t="s">
        <v>2965</v>
      </c>
      <c r="HX10" s="1589" t="s">
        <v>990</v>
      </c>
      <c r="HY10" s="1722" t="s">
        <v>990</v>
      </c>
      <c r="HZ10" s="1722" t="s">
        <v>990</v>
      </c>
      <c r="IA10" s="1722" t="s">
        <v>990</v>
      </c>
      <c r="IB10" s="1722" t="s">
        <v>990</v>
      </c>
      <c r="IC10" s="1722" t="s">
        <v>990</v>
      </c>
      <c r="ID10" s="1722" t="s">
        <v>990</v>
      </c>
      <c r="IE10" s="1722" t="s">
        <v>990</v>
      </c>
      <c r="IF10" s="1590" t="s">
        <v>3</v>
      </c>
      <c r="IG10" s="1589" t="s">
        <v>990</v>
      </c>
      <c r="IH10" s="1722" t="s">
        <v>990</v>
      </c>
      <c r="II10" s="1722" t="s">
        <v>990</v>
      </c>
      <c r="IJ10" s="1722" t="s">
        <v>990</v>
      </c>
      <c r="IK10" s="1722" t="s">
        <v>990</v>
      </c>
      <c r="IL10" s="1722" t="s">
        <v>990</v>
      </c>
      <c r="IM10" s="1722" t="s">
        <v>990</v>
      </c>
      <c r="IN10" s="1722" t="s">
        <v>990</v>
      </c>
      <c r="IO10" s="1590" t="s">
        <v>3</v>
      </c>
      <c r="IP10" s="1589" t="s">
        <v>990</v>
      </c>
      <c r="IQ10" s="1722" t="s">
        <v>990</v>
      </c>
      <c r="IR10" s="1722" t="s">
        <v>990</v>
      </c>
      <c r="IS10" s="1722" t="s">
        <v>990</v>
      </c>
      <c r="IT10" s="1722" t="s">
        <v>990</v>
      </c>
      <c r="IU10" s="1722" t="s">
        <v>990</v>
      </c>
      <c r="IV10" s="1722" t="s">
        <v>990</v>
      </c>
      <c r="IW10" s="1722" t="s">
        <v>990</v>
      </c>
      <c r="IX10" s="1590" t="s">
        <v>3</v>
      </c>
      <c r="IY10" s="1589" t="s">
        <v>80</v>
      </c>
      <c r="IZ10" s="1722" t="s">
        <v>80</v>
      </c>
      <c r="JA10" s="1722" t="s">
        <v>80</v>
      </c>
      <c r="JB10" s="1722" t="s">
        <v>80</v>
      </c>
      <c r="JC10" s="1722" t="s">
        <v>80</v>
      </c>
      <c r="JD10" s="1722" t="s">
        <v>80</v>
      </c>
      <c r="JE10" s="1722" t="s">
        <v>80</v>
      </c>
      <c r="JF10" s="1722" t="s">
        <v>80</v>
      </c>
      <c r="JG10" s="1590" t="s">
        <v>2915</v>
      </c>
      <c r="JH10" s="1589" t="s">
        <v>80</v>
      </c>
      <c r="JI10" s="1722" t="s">
        <v>80</v>
      </c>
      <c r="JJ10" s="1722" t="s">
        <v>80</v>
      </c>
      <c r="JK10" s="1722" t="s">
        <v>80</v>
      </c>
      <c r="JL10" s="1722" t="s">
        <v>80</v>
      </c>
      <c r="JM10" s="1722" t="s">
        <v>80</v>
      </c>
      <c r="JN10" s="1722" t="s">
        <v>80</v>
      </c>
      <c r="JO10" s="1722" t="s">
        <v>80</v>
      </c>
      <c r="JP10" s="1590" t="s">
        <v>2915</v>
      </c>
      <c r="JQ10" s="1589" t="s">
        <v>80</v>
      </c>
      <c r="JR10" s="1722" t="s">
        <v>80</v>
      </c>
      <c r="JS10" s="1722" t="s">
        <v>80</v>
      </c>
      <c r="JT10" s="1722" t="s">
        <v>80</v>
      </c>
      <c r="JU10" s="1722" t="s">
        <v>80</v>
      </c>
      <c r="JV10" s="1722" t="s">
        <v>80</v>
      </c>
      <c r="JW10" s="1722" t="s">
        <v>80</v>
      </c>
      <c r="JX10" s="1722" t="s">
        <v>80</v>
      </c>
      <c r="JY10" s="1590" t="s">
        <v>2915</v>
      </c>
      <c r="JZ10" s="1589" t="s">
        <v>80</v>
      </c>
      <c r="KA10" s="1590" t="s">
        <v>963</v>
      </c>
      <c r="KB10" s="1589" t="s">
        <v>80</v>
      </c>
      <c r="KC10" s="1590" t="s">
        <v>963</v>
      </c>
      <c r="KD10" s="600" t="s">
        <v>80</v>
      </c>
      <c r="KE10" s="1722" t="s">
        <v>963</v>
      </c>
      <c r="KF10" s="600" t="s">
        <v>80</v>
      </c>
      <c r="KG10" s="1722" t="s">
        <v>963</v>
      </c>
      <c r="KH10" s="600" t="s">
        <v>80</v>
      </c>
      <c r="KI10" s="1722" t="s">
        <v>963</v>
      </c>
      <c r="KJ10" s="600" t="s">
        <v>80</v>
      </c>
      <c r="KK10" s="1722" t="s">
        <v>963</v>
      </c>
      <c r="KL10" s="600" t="s">
        <v>80</v>
      </c>
      <c r="KM10" s="1722" t="s">
        <v>963</v>
      </c>
      <c r="KN10" s="600" t="s">
        <v>969</v>
      </c>
      <c r="KO10" s="650" t="s">
        <v>963</v>
      </c>
      <c r="KP10" s="1116" t="s">
        <v>971</v>
      </c>
      <c r="KQ10" s="600" t="s">
        <v>971</v>
      </c>
      <c r="KR10" s="600" t="s">
        <v>971</v>
      </c>
      <c r="KS10" s="600" t="s">
        <v>971</v>
      </c>
      <c r="KT10" s="600" t="s">
        <v>971</v>
      </c>
      <c r="KU10" s="657" t="s">
        <v>971</v>
      </c>
      <c r="KV10" s="1590" t="s">
        <v>963</v>
      </c>
      <c r="KW10" s="1116" t="s">
        <v>971</v>
      </c>
      <c r="KX10" s="600" t="s">
        <v>971</v>
      </c>
      <c r="KY10" s="657" t="s">
        <v>971</v>
      </c>
      <c r="KZ10" s="1590" t="s">
        <v>963</v>
      </c>
      <c r="LA10" s="1116" t="s">
        <v>971</v>
      </c>
      <c r="LB10" s="600" t="s">
        <v>971</v>
      </c>
      <c r="LC10" s="600" t="s">
        <v>971</v>
      </c>
      <c r="LD10" s="600" t="s">
        <v>971</v>
      </c>
      <c r="LE10" s="600" t="s">
        <v>971</v>
      </c>
      <c r="LF10" s="1591" t="s">
        <v>2889</v>
      </c>
      <c r="LG10" s="1116" t="s">
        <v>971</v>
      </c>
      <c r="LH10" s="600" t="s">
        <v>971</v>
      </c>
      <c r="LI10" s="600" t="s">
        <v>971</v>
      </c>
      <c r="LJ10" s="600" t="s">
        <v>971</v>
      </c>
      <c r="LK10" s="591" t="s">
        <v>971</v>
      </c>
      <c r="LL10" s="1591" t="s">
        <v>2889</v>
      </c>
      <c r="LM10" s="1116" t="s">
        <v>971</v>
      </c>
      <c r="LN10" s="600" t="s">
        <v>971</v>
      </c>
      <c r="LO10" s="600" t="s">
        <v>971</v>
      </c>
      <c r="LP10" s="600" t="s">
        <v>971</v>
      </c>
      <c r="LQ10" s="600" t="s">
        <v>971</v>
      </c>
      <c r="LR10" s="1591" t="s">
        <v>2889</v>
      </c>
      <c r="LS10" s="1116" t="s">
        <v>971</v>
      </c>
      <c r="LT10" s="600" t="s">
        <v>971</v>
      </c>
      <c r="LU10" s="600" t="s">
        <v>971</v>
      </c>
      <c r="LV10" s="600" t="s">
        <v>971</v>
      </c>
      <c r="LW10" s="600" t="s">
        <v>971</v>
      </c>
      <c r="LX10" s="1591" t="s">
        <v>2889</v>
      </c>
      <c r="LY10" s="1116" t="s">
        <v>971</v>
      </c>
      <c r="LZ10" s="600" t="s">
        <v>971</v>
      </c>
      <c r="MA10" s="600" t="s">
        <v>971</v>
      </c>
      <c r="MB10" s="600" t="s">
        <v>971</v>
      </c>
      <c r="MC10" s="600" t="s">
        <v>971</v>
      </c>
      <c r="MD10" s="1591" t="s">
        <v>2889</v>
      </c>
      <c r="ME10" s="1116" t="s">
        <v>971</v>
      </c>
      <c r="MF10" s="600" t="s">
        <v>971</v>
      </c>
      <c r="MG10" s="600" t="s">
        <v>971</v>
      </c>
      <c r="MH10" s="600" t="s">
        <v>971</v>
      </c>
      <c r="MI10" s="600" t="s">
        <v>971</v>
      </c>
      <c r="MJ10" s="1591" t="s">
        <v>2889</v>
      </c>
      <c r="MK10" s="1116" t="s">
        <v>971</v>
      </c>
      <c r="ML10" s="600" t="s">
        <v>971</v>
      </c>
      <c r="MM10" s="600" t="s">
        <v>971</v>
      </c>
      <c r="MN10" s="600" t="s">
        <v>971</v>
      </c>
      <c r="MO10" s="1591" t="s">
        <v>2889</v>
      </c>
      <c r="MP10" s="1116" t="s">
        <v>971</v>
      </c>
      <c r="MQ10" s="600" t="s">
        <v>971</v>
      </c>
      <c r="MR10" s="600" t="s">
        <v>971</v>
      </c>
      <c r="MS10" s="600" t="s">
        <v>971</v>
      </c>
      <c r="MT10" s="600" t="s">
        <v>971</v>
      </c>
      <c r="MU10" s="1591" t="s">
        <v>2889</v>
      </c>
      <c r="MV10" s="1116" t="s">
        <v>971</v>
      </c>
      <c r="MW10" s="600" t="s">
        <v>971</v>
      </c>
      <c r="MX10" s="600" t="s">
        <v>971</v>
      </c>
      <c r="MY10" s="600" t="s">
        <v>971</v>
      </c>
      <c r="MZ10" s="600" t="s">
        <v>971</v>
      </c>
      <c r="NA10" s="1591" t="s">
        <v>2889</v>
      </c>
      <c r="NB10" s="658" t="s">
        <v>972</v>
      </c>
      <c r="NC10" s="650" t="s">
        <v>963</v>
      </c>
      <c r="ND10" s="1116" t="s">
        <v>3</v>
      </c>
      <c r="NE10" s="600" t="s">
        <v>973</v>
      </c>
      <c r="NF10" s="600" t="s">
        <v>3</v>
      </c>
      <c r="NG10" s="600" t="s">
        <v>962</v>
      </c>
      <c r="NH10" s="600" t="s">
        <v>3</v>
      </c>
      <c r="NI10" s="600" t="s">
        <v>973</v>
      </c>
      <c r="NJ10" s="600" t="s">
        <v>3</v>
      </c>
      <c r="NK10" s="600" t="s">
        <v>962</v>
      </c>
      <c r="NL10" s="600" t="s">
        <v>3</v>
      </c>
      <c r="NM10" s="600" t="s">
        <v>973</v>
      </c>
      <c r="NN10" s="646" t="s">
        <v>974</v>
      </c>
      <c r="NO10" s="600" t="s">
        <v>965</v>
      </c>
      <c r="NP10" s="600"/>
      <c r="NQ10" s="1722" t="s">
        <v>990</v>
      </c>
      <c r="NR10" s="1722" t="s">
        <v>80</v>
      </c>
      <c r="NS10" s="1722" t="s">
        <v>963</v>
      </c>
      <c r="NT10" s="3342" t="s">
        <v>8240</v>
      </c>
      <c r="NU10" s="3342" t="s">
        <v>975</v>
      </c>
      <c r="NV10" s="1722" t="s">
        <v>963</v>
      </c>
      <c r="NW10" s="1722" t="s">
        <v>990</v>
      </c>
      <c r="NX10" s="1722" t="s">
        <v>80</v>
      </c>
      <c r="NY10" s="1722" t="s">
        <v>963</v>
      </c>
      <c r="NZ10" s="3343" t="s">
        <v>8240</v>
      </c>
      <c r="OA10" s="3343" t="s">
        <v>975</v>
      </c>
      <c r="OB10" s="1722" t="s">
        <v>963</v>
      </c>
      <c r="OC10" s="1116" t="s">
        <v>3</v>
      </c>
      <c r="OD10" s="600" t="s">
        <v>5477</v>
      </c>
      <c r="OE10" s="1722" t="s">
        <v>963</v>
      </c>
      <c r="OF10" s="1116" t="s">
        <v>3</v>
      </c>
      <c r="OG10" s="600" t="s">
        <v>3039</v>
      </c>
      <c r="OH10" s="1590" t="s">
        <v>963</v>
      </c>
      <c r="OI10" s="1116" t="s">
        <v>80</v>
      </c>
      <c r="OJ10" s="1590" t="s">
        <v>963</v>
      </c>
      <c r="OK10" s="600" t="s">
        <v>80</v>
      </c>
      <c r="OL10" s="1722" t="s">
        <v>963</v>
      </c>
      <c r="OM10" s="600" t="s">
        <v>3</v>
      </c>
      <c r="ON10" s="600" t="s">
        <v>3039</v>
      </c>
      <c r="OO10" s="1722" t="s">
        <v>963</v>
      </c>
      <c r="OP10" s="948"/>
      <c r="OQ10" s="677" t="s">
        <v>969</v>
      </c>
      <c r="OR10" s="677" t="s">
        <v>969</v>
      </c>
      <c r="OS10" s="677" t="s">
        <v>969</v>
      </c>
      <c r="OT10" s="677" t="s">
        <v>969</v>
      </c>
      <c r="OU10" s="677" t="s">
        <v>969</v>
      </c>
      <c r="OV10" s="677" t="s">
        <v>969</v>
      </c>
      <c r="OW10" s="646" t="s">
        <v>963</v>
      </c>
      <c r="OX10" s="677" t="s">
        <v>969</v>
      </c>
      <c r="OY10" s="646" t="s">
        <v>963</v>
      </c>
      <c r="OZ10" s="677" t="s">
        <v>969</v>
      </c>
      <c r="PA10" s="677" t="s">
        <v>969</v>
      </c>
      <c r="PB10" s="677" t="s">
        <v>969</v>
      </c>
      <c r="PC10" s="677" t="s">
        <v>969</v>
      </c>
      <c r="PD10" s="677" t="s">
        <v>969</v>
      </c>
      <c r="PE10" s="677" t="s">
        <v>969</v>
      </c>
      <c r="PF10" s="646" t="s">
        <v>963</v>
      </c>
      <c r="PG10" s="677" t="s">
        <v>969</v>
      </c>
      <c r="PH10" s="646" t="s">
        <v>963</v>
      </c>
      <c r="PI10" s="677" t="s">
        <v>969</v>
      </c>
      <c r="PJ10" s="646" t="s">
        <v>963</v>
      </c>
      <c r="PK10" s="677" t="s">
        <v>969</v>
      </c>
      <c r="PL10" s="646" t="s">
        <v>963</v>
      </c>
      <c r="PM10" s="646" t="s">
        <v>976</v>
      </c>
      <c r="PN10" s="646" t="s">
        <v>976</v>
      </c>
      <c r="PO10" s="646" t="s">
        <v>963</v>
      </c>
      <c r="PP10" s="646" t="s">
        <v>976</v>
      </c>
      <c r="PQ10" s="646" t="s">
        <v>976</v>
      </c>
      <c r="PR10" s="646" t="s">
        <v>963</v>
      </c>
      <c r="PS10" s="686" t="s">
        <v>2795</v>
      </c>
      <c r="PT10" s="949" t="s">
        <v>80</v>
      </c>
      <c r="PU10" s="646" t="s">
        <v>2796</v>
      </c>
      <c r="PV10" s="646" t="s">
        <v>2795</v>
      </c>
      <c r="PW10" s="949" t="s">
        <v>80</v>
      </c>
      <c r="PX10" s="646" t="s">
        <v>2796</v>
      </c>
      <c r="PY10" s="646" t="s">
        <v>2795</v>
      </c>
      <c r="PZ10" s="949" t="s">
        <v>80</v>
      </c>
      <c r="QA10" s="646" t="s">
        <v>2796</v>
      </c>
      <c r="QB10" s="686" t="s">
        <v>2795</v>
      </c>
      <c r="QC10" s="949" t="s">
        <v>80</v>
      </c>
      <c r="QD10" s="646" t="s">
        <v>2796</v>
      </c>
      <c r="QE10" s="686" t="s">
        <v>976</v>
      </c>
      <c r="QF10" s="646" t="s">
        <v>970</v>
      </c>
      <c r="QG10" s="646" t="s">
        <v>963</v>
      </c>
      <c r="QH10" s="964" t="s">
        <v>977</v>
      </c>
      <c r="QI10" s="646" t="s">
        <v>978</v>
      </c>
      <c r="QJ10" s="646" t="s">
        <v>978</v>
      </c>
      <c r="QK10" s="646" t="s">
        <v>963</v>
      </c>
      <c r="QL10" s="949" t="s">
        <v>970</v>
      </c>
      <c r="QM10" s="681" t="s">
        <v>978</v>
      </c>
      <c r="QN10" s="666" t="s">
        <v>978</v>
      </c>
      <c r="QO10" s="666" t="s">
        <v>963</v>
      </c>
      <c r="QP10" s="1104" t="s">
        <v>970</v>
      </c>
      <c r="QQ10" s="2722" t="s">
        <v>80</v>
      </c>
      <c r="QR10" s="681" t="s">
        <v>2564</v>
      </c>
      <c r="QS10" s="666" t="s">
        <v>963</v>
      </c>
      <c r="QT10" s="666" t="s">
        <v>2564</v>
      </c>
      <c r="QU10" s="666" t="s">
        <v>963</v>
      </c>
      <c r="QV10" s="666" t="s">
        <v>2564</v>
      </c>
      <c r="QW10" s="666" t="s">
        <v>963</v>
      </c>
      <c r="QX10" s="666" t="s">
        <v>2564</v>
      </c>
      <c r="QY10" s="662" t="s">
        <v>963</v>
      </c>
      <c r="QZ10" s="646" t="s">
        <v>970</v>
      </c>
      <c r="RA10" s="646" t="s">
        <v>963</v>
      </c>
      <c r="RB10" s="646" t="s">
        <v>970</v>
      </c>
      <c r="RC10" s="646" t="s">
        <v>963</v>
      </c>
      <c r="RD10" s="646" t="s">
        <v>970</v>
      </c>
      <c r="RE10" s="646" t="s">
        <v>963</v>
      </c>
      <c r="RF10" s="646" t="s">
        <v>2517</v>
      </c>
      <c r="RG10" s="646" t="s">
        <v>963</v>
      </c>
      <c r="RH10" s="646" t="s">
        <v>4965</v>
      </c>
      <c r="RI10" s="646" t="s">
        <v>2113</v>
      </c>
      <c r="RJ10" s="646" t="s">
        <v>4965</v>
      </c>
      <c r="RK10" s="646" t="s">
        <v>2113</v>
      </c>
      <c r="RL10" s="646" t="s">
        <v>4965</v>
      </c>
      <c r="RM10" s="646" t="s">
        <v>2113</v>
      </c>
      <c r="RN10" s="646" t="s">
        <v>4965</v>
      </c>
      <c r="RO10" s="646" t="s">
        <v>2113</v>
      </c>
      <c r="RP10" s="646" t="s">
        <v>4965</v>
      </c>
      <c r="RQ10" s="646" t="s">
        <v>2113</v>
      </c>
      <c r="RR10" s="646" t="s">
        <v>4965</v>
      </c>
      <c r="RS10" s="646" t="s">
        <v>2113</v>
      </c>
      <c r="RT10" s="646" t="s">
        <v>4965</v>
      </c>
      <c r="RU10" s="646" t="s">
        <v>2113</v>
      </c>
      <c r="RV10" s="646" t="s">
        <v>4965</v>
      </c>
      <c r="RW10" s="646" t="s">
        <v>2113</v>
      </c>
      <c r="RX10" s="646"/>
      <c r="RY10" s="646"/>
      <c r="RZ10" s="646"/>
      <c r="SA10" s="646"/>
      <c r="SB10" s="646"/>
      <c r="SC10" s="646"/>
      <c r="SD10" s="646"/>
      <c r="SE10" s="646"/>
      <c r="SF10" s="646"/>
      <c r="SG10" s="646"/>
      <c r="SH10" s="646" t="s">
        <v>4963</v>
      </c>
      <c r="SI10" s="646" t="s">
        <v>963</v>
      </c>
      <c r="SJ10" s="646"/>
      <c r="SK10" s="646"/>
      <c r="SL10" s="646"/>
      <c r="SM10" s="646"/>
      <c r="SN10" s="646"/>
      <c r="SO10" s="646"/>
      <c r="SP10" s="646"/>
      <c r="SQ10" s="646"/>
      <c r="SR10" s="646" t="s">
        <v>4963</v>
      </c>
      <c r="SS10" s="646" t="s">
        <v>963</v>
      </c>
      <c r="ST10" s="646"/>
      <c r="SU10" s="646"/>
      <c r="SV10" s="646"/>
      <c r="SW10" s="646"/>
      <c r="SX10" s="646"/>
      <c r="SY10" s="646"/>
      <c r="SZ10" s="646" t="s">
        <v>4963</v>
      </c>
      <c r="TA10" s="646" t="s">
        <v>963</v>
      </c>
      <c r="TB10" s="646"/>
      <c r="TC10" s="646"/>
      <c r="TD10" s="646"/>
      <c r="TE10" s="646"/>
      <c r="TF10" s="646"/>
      <c r="TG10" s="646"/>
      <c r="TH10" s="646"/>
      <c r="TI10" s="646"/>
      <c r="TJ10" s="646" t="s">
        <v>4963</v>
      </c>
      <c r="TK10" s="646" t="s">
        <v>963</v>
      </c>
      <c r="TL10" s="646"/>
      <c r="TM10" s="646"/>
      <c r="TN10" s="646"/>
      <c r="TO10" s="646"/>
      <c r="TP10" s="646" t="s">
        <v>4963</v>
      </c>
      <c r="TQ10" s="646" t="s">
        <v>963</v>
      </c>
      <c r="TR10" s="646"/>
      <c r="TS10" s="646"/>
      <c r="TT10" s="646"/>
      <c r="TU10" s="646"/>
      <c r="TV10" s="646"/>
      <c r="TW10" s="646"/>
      <c r="TX10" s="646"/>
      <c r="TY10" s="646"/>
      <c r="TZ10" s="646" t="s">
        <v>4963</v>
      </c>
      <c r="UA10" s="646" t="s">
        <v>963</v>
      </c>
      <c r="UB10" s="646"/>
      <c r="UC10" s="646"/>
      <c r="UD10" s="646"/>
      <c r="UE10" s="646"/>
      <c r="UF10" s="646" t="s">
        <v>4963</v>
      </c>
      <c r="UG10" s="646" t="s">
        <v>963</v>
      </c>
      <c r="UH10" s="949" t="s">
        <v>979</v>
      </c>
      <c r="UI10" s="646" t="s">
        <v>4964</v>
      </c>
      <c r="UJ10" s="646" t="s">
        <v>963</v>
      </c>
      <c r="UK10" s="949" t="s">
        <v>979</v>
      </c>
      <c r="UL10" s="646" t="s">
        <v>4964</v>
      </c>
      <c r="UM10" s="646" t="s">
        <v>963</v>
      </c>
      <c r="UN10" s="949" t="s">
        <v>979</v>
      </c>
      <c r="UO10" s="646" t="s">
        <v>4964</v>
      </c>
      <c r="UP10" s="646" t="s">
        <v>963</v>
      </c>
      <c r="UQ10" s="949" t="s">
        <v>979</v>
      </c>
      <c r="UR10" s="646" t="s">
        <v>980</v>
      </c>
      <c r="US10" s="646" t="s">
        <v>963</v>
      </c>
      <c r="UT10" s="646" t="s">
        <v>981</v>
      </c>
      <c r="UU10" s="646" t="s">
        <v>963</v>
      </c>
      <c r="UV10" s="646" t="s">
        <v>981</v>
      </c>
      <c r="UW10" s="646" t="s">
        <v>963</v>
      </c>
      <c r="UX10" s="646" t="s">
        <v>981</v>
      </c>
      <c r="UY10" s="646" t="s">
        <v>963</v>
      </c>
      <c r="UZ10" s="646" t="s">
        <v>2356</v>
      </c>
      <c r="VA10" s="646" t="s">
        <v>963</v>
      </c>
      <c r="VB10" s="646" t="s">
        <v>2356</v>
      </c>
      <c r="VC10" s="646" t="s">
        <v>963</v>
      </c>
      <c r="VD10" s="646" t="s">
        <v>2356</v>
      </c>
      <c r="VE10" s="646" t="s">
        <v>963</v>
      </c>
      <c r="VF10" s="646" t="s">
        <v>2356</v>
      </c>
      <c r="VG10" s="646" t="s">
        <v>963</v>
      </c>
      <c r="VH10" s="646" t="s">
        <v>2356</v>
      </c>
      <c r="VI10" s="646" t="s">
        <v>963</v>
      </c>
      <c r="VJ10" s="646" t="s">
        <v>2356</v>
      </c>
      <c r="VK10" s="646" t="s">
        <v>963</v>
      </c>
      <c r="VL10" s="646" t="s">
        <v>2356</v>
      </c>
      <c r="VM10" s="646" t="s">
        <v>963</v>
      </c>
      <c r="VN10" s="646" t="s">
        <v>2356</v>
      </c>
      <c r="VO10" s="646" t="s">
        <v>963</v>
      </c>
      <c r="VP10" s="646" t="s">
        <v>970</v>
      </c>
      <c r="VQ10" s="646" t="s">
        <v>970</v>
      </c>
      <c r="VR10" s="646" t="s">
        <v>963</v>
      </c>
      <c r="VS10" s="646" t="s">
        <v>970</v>
      </c>
      <c r="VT10" s="646" t="s">
        <v>970</v>
      </c>
      <c r="VU10" s="646" t="s">
        <v>963</v>
      </c>
      <c r="VV10" s="646" t="s">
        <v>970</v>
      </c>
      <c r="VW10" s="646" t="s">
        <v>970</v>
      </c>
      <c r="VX10" s="646" t="s">
        <v>963</v>
      </c>
      <c r="VY10" s="646" t="s">
        <v>970</v>
      </c>
      <c r="VZ10" s="646" t="s">
        <v>970</v>
      </c>
      <c r="WA10" s="646" t="s">
        <v>963</v>
      </c>
      <c r="WB10" s="646" t="s">
        <v>970</v>
      </c>
      <c r="WC10" s="646" t="s">
        <v>970</v>
      </c>
      <c r="WD10" s="646" t="s">
        <v>963</v>
      </c>
      <c r="WE10" s="646" t="s">
        <v>970</v>
      </c>
      <c r="WF10" s="646" t="s">
        <v>970</v>
      </c>
      <c r="WG10" s="646" t="s">
        <v>963</v>
      </c>
      <c r="WH10" s="646" t="s">
        <v>970</v>
      </c>
      <c r="WI10" s="646" t="s">
        <v>963</v>
      </c>
      <c r="WJ10" s="646" t="s">
        <v>970</v>
      </c>
      <c r="WK10" s="646" t="s">
        <v>963</v>
      </c>
      <c r="WL10" s="646" t="s">
        <v>970</v>
      </c>
      <c r="WM10" s="646" t="s">
        <v>963</v>
      </c>
      <c r="WN10" s="646" t="s">
        <v>970</v>
      </c>
      <c r="WO10" s="646" t="s">
        <v>963</v>
      </c>
      <c r="WP10" s="646" t="s">
        <v>970</v>
      </c>
      <c r="WQ10" s="646" t="s">
        <v>963</v>
      </c>
      <c r="WR10" s="646" t="s">
        <v>970</v>
      </c>
      <c r="WS10" s="646" t="s">
        <v>963</v>
      </c>
      <c r="WT10" s="646" t="s">
        <v>970</v>
      </c>
      <c r="WU10" s="646" t="s">
        <v>963</v>
      </c>
      <c r="WV10" s="646" t="s">
        <v>970</v>
      </c>
      <c r="WW10" s="646" t="s">
        <v>963</v>
      </c>
      <c r="WX10" s="646" t="s">
        <v>970</v>
      </c>
      <c r="WY10" s="646" t="s">
        <v>963</v>
      </c>
      <c r="WZ10" s="646" t="s">
        <v>3</v>
      </c>
      <c r="XA10" s="646" t="s">
        <v>963</v>
      </c>
      <c r="XB10" s="646" t="s">
        <v>3</v>
      </c>
      <c r="XC10" s="646" t="s">
        <v>963</v>
      </c>
      <c r="XD10" s="646" t="s">
        <v>3</v>
      </c>
      <c r="XE10" s="646" t="s">
        <v>963</v>
      </c>
      <c r="XF10" s="646" t="s">
        <v>3</v>
      </c>
      <c r="XG10" s="646" t="s">
        <v>963</v>
      </c>
      <c r="XH10" s="646" t="s">
        <v>3</v>
      </c>
      <c r="XI10" s="646" t="s">
        <v>963</v>
      </c>
      <c r="XJ10" s="646" t="s">
        <v>3</v>
      </c>
      <c r="XK10" s="646" t="s">
        <v>963</v>
      </c>
      <c r="XL10" s="646" t="s">
        <v>3</v>
      </c>
      <c r="XM10" s="646" t="s">
        <v>963</v>
      </c>
      <c r="XN10" s="950"/>
      <c r="XO10" s="1116" t="s">
        <v>966</v>
      </c>
      <c r="XP10" s="600" t="s">
        <v>969</v>
      </c>
      <c r="XQ10" s="600" t="s">
        <v>964</v>
      </c>
      <c r="XR10" s="1116" t="s">
        <v>966</v>
      </c>
      <c r="XS10" s="600" t="s">
        <v>969</v>
      </c>
      <c r="XT10" s="600" t="s">
        <v>964</v>
      </c>
      <c r="XU10" s="600" t="s">
        <v>966</v>
      </c>
      <c r="XV10" s="600" t="s">
        <v>969</v>
      </c>
      <c r="XW10" s="600" t="s">
        <v>964</v>
      </c>
      <c r="XX10" s="1116" t="s">
        <v>966</v>
      </c>
      <c r="XY10" s="600" t="s">
        <v>969</v>
      </c>
      <c r="XZ10" s="600" t="s">
        <v>964</v>
      </c>
      <c r="YA10" s="600" t="s">
        <v>966</v>
      </c>
      <c r="YB10" s="600" t="s">
        <v>969</v>
      </c>
      <c r="YC10" s="600" t="s">
        <v>964</v>
      </c>
      <c r="YD10" s="1116" t="s">
        <v>966</v>
      </c>
      <c r="YE10" s="600" t="s">
        <v>969</v>
      </c>
      <c r="YF10" s="600" t="s">
        <v>964</v>
      </c>
      <c r="YG10" s="600" t="s">
        <v>966</v>
      </c>
      <c r="YH10" s="600" t="s">
        <v>969</v>
      </c>
      <c r="YI10" s="600" t="s">
        <v>964</v>
      </c>
      <c r="YJ10" s="1116" t="s">
        <v>966</v>
      </c>
      <c r="YK10" s="600" t="s">
        <v>961</v>
      </c>
      <c r="YL10" s="600" t="s">
        <v>962</v>
      </c>
      <c r="YM10" s="600" t="s">
        <v>966</v>
      </c>
      <c r="YN10" s="600" t="s">
        <v>961</v>
      </c>
      <c r="YO10" s="600" t="s">
        <v>962</v>
      </c>
      <c r="YP10" s="1116" t="s">
        <v>961</v>
      </c>
      <c r="YQ10" s="600" t="s">
        <v>961</v>
      </c>
      <c r="YR10" s="600" t="s">
        <v>961</v>
      </c>
      <c r="YS10" s="600" t="s">
        <v>961</v>
      </c>
      <c r="YT10" s="600" t="s">
        <v>961</v>
      </c>
      <c r="YU10" s="600" t="s">
        <v>961</v>
      </c>
      <c r="YV10" s="600" t="s">
        <v>961</v>
      </c>
      <c r="YW10" s="600" t="s">
        <v>961</v>
      </c>
      <c r="YX10" s="600" t="s">
        <v>961</v>
      </c>
      <c r="YY10" s="600" t="s">
        <v>961</v>
      </c>
      <c r="YZ10" s="600" t="s">
        <v>961</v>
      </c>
      <c r="ZA10" s="1591" t="s">
        <v>2185</v>
      </c>
      <c r="ZB10" s="600" t="s">
        <v>961</v>
      </c>
      <c r="ZC10" s="600" t="s">
        <v>961</v>
      </c>
      <c r="ZD10" s="600" t="s">
        <v>961</v>
      </c>
      <c r="ZE10" s="600" t="s">
        <v>961</v>
      </c>
      <c r="ZF10" s="600" t="s">
        <v>961</v>
      </c>
      <c r="ZG10" s="600" t="s">
        <v>961</v>
      </c>
      <c r="ZH10" s="600" t="s">
        <v>961</v>
      </c>
      <c r="ZI10" s="600" t="s">
        <v>961</v>
      </c>
      <c r="ZJ10" s="600" t="s">
        <v>961</v>
      </c>
      <c r="ZK10" s="600" t="s">
        <v>961</v>
      </c>
      <c r="ZL10" s="600" t="s">
        <v>961</v>
      </c>
      <c r="ZM10" s="600" t="s">
        <v>2185</v>
      </c>
      <c r="ZN10" s="1116"/>
      <c r="ZO10" s="600"/>
      <c r="ZP10" s="600"/>
      <c r="ZQ10" s="600"/>
      <c r="ZR10" s="600"/>
      <c r="ZS10" s="600"/>
      <c r="ZT10" s="600"/>
      <c r="ZU10" s="600"/>
      <c r="ZV10" s="600"/>
      <c r="ZW10" s="600"/>
      <c r="ZX10" s="600"/>
      <c r="ZY10" s="600"/>
      <c r="ZZ10" s="600" t="s">
        <v>4963</v>
      </c>
      <c r="AAA10" s="600"/>
      <c r="AAB10" s="1116"/>
      <c r="AAC10" s="600"/>
      <c r="AAD10" s="600"/>
      <c r="AAE10" s="600"/>
      <c r="AAF10" s="600"/>
      <c r="AAG10" s="600"/>
      <c r="AAH10" s="653"/>
      <c r="AAI10" s="1505"/>
      <c r="AAJ10" s="1505"/>
      <c r="AAK10" s="1505"/>
      <c r="AAL10" s="1505"/>
      <c r="AAM10" s="951"/>
      <c r="AAN10" s="686" t="s">
        <v>982</v>
      </c>
      <c r="AAO10" s="600" t="s">
        <v>964</v>
      </c>
      <c r="AAP10" s="646" t="s">
        <v>982</v>
      </c>
      <c r="AAQ10" s="600" t="s">
        <v>964</v>
      </c>
      <c r="AAR10" s="646" t="s">
        <v>982</v>
      </c>
      <c r="AAS10" s="600" t="s">
        <v>964</v>
      </c>
      <c r="AAT10" s="646" t="s">
        <v>982</v>
      </c>
      <c r="AAU10" s="600" t="s">
        <v>964</v>
      </c>
      <c r="AAV10" s="646" t="s">
        <v>982</v>
      </c>
      <c r="AAW10" s="600" t="s">
        <v>964</v>
      </c>
      <c r="AAX10" s="646" t="s">
        <v>982</v>
      </c>
      <c r="AAY10" s="600" t="s">
        <v>964</v>
      </c>
      <c r="AAZ10" s="1116"/>
      <c r="ABA10" s="600"/>
      <c r="ABB10" s="600"/>
      <c r="ABC10" s="686" t="s">
        <v>982</v>
      </c>
      <c r="ABD10" s="600" t="s">
        <v>962</v>
      </c>
      <c r="ABE10" s="646" t="s">
        <v>982</v>
      </c>
      <c r="ABF10" s="600" t="s">
        <v>962</v>
      </c>
      <c r="ABG10" s="646" t="s">
        <v>982</v>
      </c>
      <c r="ABH10" s="1591" t="s">
        <v>962</v>
      </c>
      <c r="ABI10" s="600" t="s">
        <v>2226</v>
      </c>
      <c r="ABJ10" s="646" t="s">
        <v>982</v>
      </c>
      <c r="ABK10" s="600" t="s">
        <v>964</v>
      </c>
      <c r="ABL10" s="1116"/>
      <c r="ABM10" s="600"/>
      <c r="ABN10" s="600" t="s">
        <v>983</v>
      </c>
      <c r="ABO10" s="600" t="s">
        <v>983</v>
      </c>
      <c r="ABP10" s="600" t="s">
        <v>983</v>
      </c>
      <c r="ABQ10" s="600" t="s">
        <v>964</v>
      </c>
      <c r="ABR10" s="1116"/>
      <c r="ABS10" s="600"/>
      <c r="ABT10" s="600"/>
      <c r="ABU10" s="600"/>
      <c r="ABV10" s="600" t="s">
        <v>983</v>
      </c>
      <c r="ABW10" s="600" t="s">
        <v>983</v>
      </c>
      <c r="ABX10" s="600" t="s">
        <v>983</v>
      </c>
      <c r="ABY10" s="600" t="s">
        <v>983</v>
      </c>
      <c r="ABZ10" s="600" t="s">
        <v>983</v>
      </c>
      <c r="ACA10" s="600" t="s">
        <v>964</v>
      </c>
      <c r="ACB10" s="1116" t="s">
        <v>984</v>
      </c>
      <c r="ACC10" s="600" t="s">
        <v>983</v>
      </c>
      <c r="ACD10" s="600" t="s">
        <v>983</v>
      </c>
      <c r="ACE10" s="600" t="s">
        <v>983</v>
      </c>
      <c r="ACF10" s="600" t="s">
        <v>984</v>
      </c>
      <c r="ACG10" s="600" t="s">
        <v>985</v>
      </c>
      <c r="ACH10" s="600" t="s">
        <v>983</v>
      </c>
      <c r="ACI10" s="600" t="s">
        <v>985</v>
      </c>
      <c r="ACJ10" s="600" t="s">
        <v>985</v>
      </c>
      <c r="ACK10" s="600" t="s">
        <v>986</v>
      </c>
      <c r="ACL10" s="1116" t="s">
        <v>987</v>
      </c>
      <c r="ACM10" s="1505" t="s">
        <v>987</v>
      </c>
      <c r="ACN10" s="654" t="s">
        <v>961</v>
      </c>
      <c r="ACO10" s="1505" t="s">
        <v>963</v>
      </c>
      <c r="ACP10" s="654" t="s">
        <v>970</v>
      </c>
      <c r="ACQ10" s="1505" t="s">
        <v>963</v>
      </c>
      <c r="ACR10" s="1116" t="s">
        <v>976</v>
      </c>
      <c r="ACS10" s="1085" t="s">
        <v>963</v>
      </c>
      <c r="ACT10" s="1116" t="s">
        <v>983</v>
      </c>
      <c r="ACU10" s="600" t="s">
        <v>983</v>
      </c>
      <c r="ACV10" s="600" t="s">
        <v>983</v>
      </c>
      <c r="ACW10" s="600" t="s">
        <v>983</v>
      </c>
      <c r="ACX10" s="600" t="s">
        <v>989</v>
      </c>
      <c r="ACY10" s="600" t="s">
        <v>989</v>
      </c>
      <c r="ACZ10" s="600" t="s">
        <v>989</v>
      </c>
      <c r="ADA10" s="600" t="s">
        <v>989</v>
      </c>
      <c r="ADB10" s="600" t="s">
        <v>989</v>
      </c>
      <c r="ADC10" s="600" t="s">
        <v>988</v>
      </c>
      <c r="ADD10" s="1116" t="s">
        <v>983</v>
      </c>
      <c r="ADE10" s="600" t="s">
        <v>983</v>
      </c>
      <c r="ADF10" s="600" t="s">
        <v>983</v>
      </c>
      <c r="ADG10" s="600" t="s">
        <v>983</v>
      </c>
      <c r="ADH10" s="600" t="s">
        <v>989</v>
      </c>
      <c r="ADI10" s="600" t="s">
        <v>989</v>
      </c>
      <c r="ADJ10" s="600" t="s">
        <v>989</v>
      </c>
      <c r="ADK10" s="600" t="s">
        <v>989</v>
      </c>
      <c r="ADL10" s="600" t="s">
        <v>989</v>
      </c>
      <c r="ADM10" s="600" t="s">
        <v>988</v>
      </c>
      <c r="ADN10" s="653" t="s">
        <v>2238</v>
      </c>
      <c r="ADO10" s="1505" t="s">
        <v>2239</v>
      </c>
      <c r="ADP10" s="1505" t="s">
        <v>2240</v>
      </c>
      <c r="ADQ10" s="600" t="s">
        <v>2241</v>
      </c>
      <c r="ADR10" s="600" t="s">
        <v>2242</v>
      </c>
      <c r="ADS10" s="659" t="s">
        <v>2243</v>
      </c>
      <c r="ADT10" s="600" t="s">
        <v>962</v>
      </c>
      <c r="ADU10" s="1505" t="s">
        <v>2238</v>
      </c>
      <c r="ADV10" s="1505" t="s">
        <v>2239</v>
      </c>
      <c r="ADW10" s="1505" t="s">
        <v>2240</v>
      </c>
      <c r="ADX10" s="600" t="s">
        <v>2241</v>
      </c>
      <c r="ADY10" s="600" t="s">
        <v>2242</v>
      </c>
      <c r="ADZ10" s="659" t="s">
        <v>2243</v>
      </c>
      <c r="AEA10" s="600" t="s">
        <v>962</v>
      </c>
      <c r="AEB10" s="1505" t="s">
        <v>2238</v>
      </c>
      <c r="AEC10" s="1505" t="s">
        <v>2239</v>
      </c>
      <c r="AED10" s="1505" t="s">
        <v>2240</v>
      </c>
      <c r="AEE10" s="1505" t="s">
        <v>2239</v>
      </c>
      <c r="AEF10" s="1505" t="s">
        <v>2240</v>
      </c>
      <c r="AEG10" s="600" t="s">
        <v>4962</v>
      </c>
      <c r="AEH10" s="600" t="s">
        <v>962</v>
      </c>
      <c r="AEI10" s="952"/>
      <c r="AEJ10" s="949"/>
      <c r="AEK10" s="949"/>
      <c r="AEL10" s="949"/>
      <c r="AEM10" s="949" t="s">
        <v>3172</v>
      </c>
      <c r="AEN10" s="949" t="s">
        <v>96</v>
      </c>
      <c r="AEO10" s="953" t="s">
        <v>3809</v>
      </c>
      <c r="AEP10" s="953" t="s">
        <v>3810</v>
      </c>
      <c r="AEQ10" s="953" t="s">
        <v>3811</v>
      </c>
      <c r="AER10" s="953" t="s">
        <v>3</v>
      </c>
      <c r="AES10" s="953" t="s">
        <v>3173</v>
      </c>
      <c r="AET10" s="677" t="s">
        <v>3174</v>
      </c>
      <c r="AEU10" s="953" t="s">
        <v>963</v>
      </c>
      <c r="AEV10" s="953" t="s">
        <v>3</v>
      </c>
      <c r="AEW10" s="953" t="s">
        <v>3</v>
      </c>
      <c r="AEX10" s="953" t="s">
        <v>3175</v>
      </c>
      <c r="AEY10" s="953" t="s">
        <v>963</v>
      </c>
      <c r="AEZ10" s="646" t="s">
        <v>96</v>
      </c>
      <c r="AFA10" s="677" t="s">
        <v>3174</v>
      </c>
      <c r="AFB10" s="646" t="s">
        <v>3216</v>
      </c>
      <c r="AFC10" s="949" t="s">
        <v>990</v>
      </c>
      <c r="AFD10" s="646" t="s">
        <v>80</v>
      </c>
      <c r="AFE10" s="949" t="s">
        <v>963</v>
      </c>
      <c r="AFF10" s="949" t="s">
        <v>990</v>
      </c>
      <c r="AFG10" s="646" t="s">
        <v>80</v>
      </c>
      <c r="AFH10" s="949" t="s">
        <v>963</v>
      </c>
      <c r="AFI10" s="953" t="s">
        <v>970</v>
      </c>
      <c r="AFJ10" s="949" t="s">
        <v>970</v>
      </c>
      <c r="AFK10" s="646" t="s">
        <v>978</v>
      </c>
      <c r="AFL10" s="646" t="s">
        <v>963</v>
      </c>
      <c r="AFM10" s="681" t="s">
        <v>991</v>
      </c>
      <c r="AFN10" s="954" t="s">
        <v>991</v>
      </c>
      <c r="AFO10" s="666" t="s">
        <v>80</v>
      </c>
      <c r="AFP10" s="662" t="s">
        <v>963</v>
      </c>
      <c r="AFQ10" s="949" t="s">
        <v>2453</v>
      </c>
      <c r="AFR10" s="949" t="s">
        <v>963</v>
      </c>
      <c r="AFS10" s="949" t="s">
        <v>992</v>
      </c>
      <c r="AFT10" s="949" t="s">
        <v>992</v>
      </c>
      <c r="AFU10" s="1033" t="s">
        <v>80</v>
      </c>
      <c r="AFV10" s="646" t="s">
        <v>963</v>
      </c>
      <c r="AFW10" s="949" t="s">
        <v>992</v>
      </c>
      <c r="AFX10" s="949" t="s">
        <v>992</v>
      </c>
      <c r="AFY10" s="646" t="s">
        <v>80</v>
      </c>
      <c r="AFZ10" s="646" t="s">
        <v>963</v>
      </c>
      <c r="AGA10" s="646" t="s">
        <v>969</v>
      </c>
      <c r="AGB10" s="646" t="s">
        <v>969</v>
      </c>
      <c r="AGC10" s="646" t="s">
        <v>969</v>
      </c>
      <c r="AGD10" s="646" t="s">
        <v>969</v>
      </c>
      <c r="AGE10" s="646" t="s">
        <v>969</v>
      </c>
      <c r="AGF10" s="646" t="s">
        <v>969</v>
      </c>
      <c r="AGG10" s="646" t="s">
        <v>969</v>
      </c>
      <c r="AGH10" s="646" t="s">
        <v>969</v>
      </c>
      <c r="AGI10" s="646" t="s">
        <v>969</v>
      </c>
      <c r="AGJ10" s="949" t="s">
        <v>990</v>
      </c>
      <c r="AGK10" s="949" t="s">
        <v>990</v>
      </c>
      <c r="AGL10" s="949" t="s">
        <v>990</v>
      </c>
      <c r="AGM10" s="949" t="s">
        <v>990</v>
      </c>
      <c r="AGN10" s="949" t="s">
        <v>990</v>
      </c>
      <c r="AGO10" s="949" t="s">
        <v>990</v>
      </c>
      <c r="AGP10" s="949" t="s">
        <v>990</v>
      </c>
      <c r="AGQ10" s="949" t="s">
        <v>990</v>
      </c>
      <c r="AGR10" s="949" t="s">
        <v>990</v>
      </c>
      <c r="AGS10" s="949" t="s">
        <v>990</v>
      </c>
      <c r="AGT10" s="646" t="s">
        <v>978</v>
      </c>
      <c r="AGU10" s="646" t="s">
        <v>978</v>
      </c>
      <c r="AGV10" s="646" t="s">
        <v>978</v>
      </c>
      <c r="AGW10" s="646" t="s">
        <v>978</v>
      </c>
      <c r="AGX10" s="646" t="s">
        <v>978</v>
      </c>
      <c r="AGY10" s="646" t="s">
        <v>978</v>
      </c>
      <c r="AGZ10" s="646" t="s">
        <v>978</v>
      </c>
      <c r="AHA10" s="646" t="s">
        <v>978</v>
      </c>
      <c r="AHB10" s="646" t="s">
        <v>978</v>
      </c>
      <c r="AHC10" s="949" t="s">
        <v>990</v>
      </c>
      <c r="AHD10" s="949" t="s">
        <v>990</v>
      </c>
      <c r="AHE10" s="949" t="s">
        <v>990</v>
      </c>
      <c r="AHF10" s="949" t="s">
        <v>990</v>
      </c>
      <c r="AHG10" s="949" t="s">
        <v>990</v>
      </c>
      <c r="AHH10" s="949" t="s">
        <v>990</v>
      </c>
      <c r="AHI10" s="949" t="s">
        <v>990</v>
      </c>
      <c r="AHJ10" s="949" t="s">
        <v>990</v>
      </c>
      <c r="AHK10" s="949" t="s">
        <v>990</v>
      </c>
      <c r="AHL10" s="949" t="s">
        <v>990</v>
      </c>
      <c r="AHM10" s="646" t="s">
        <v>978</v>
      </c>
      <c r="AHN10" s="646" t="s">
        <v>978</v>
      </c>
      <c r="AHO10" s="646" t="s">
        <v>978</v>
      </c>
      <c r="AHP10" s="646" t="s">
        <v>978</v>
      </c>
      <c r="AHQ10" s="646" t="s">
        <v>978</v>
      </c>
      <c r="AHR10" s="646" t="s">
        <v>978</v>
      </c>
      <c r="AHS10" s="646" t="s">
        <v>978</v>
      </c>
      <c r="AHT10" s="646" t="s">
        <v>978</v>
      </c>
      <c r="AHU10" s="646" t="s">
        <v>978</v>
      </c>
      <c r="AHV10" s="949" t="s">
        <v>990</v>
      </c>
      <c r="AHW10" s="949" t="s">
        <v>990</v>
      </c>
      <c r="AHX10" s="949" t="s">
        <v>990</v>
      </c>
      <c r="AHY10" s="949" t="s">
        <v>990</v>
      </c>
      <c r="AHZ10" s="949" t="s">
        <v>990</v>
      </c>
      <c r="AIA10" s="949" t="s">
        <v>990</v>
      </c>
      <c r="AIB10" s="949" t="s">
        <v>990</v>
      </c>
      <c r="AIC10" s="949" t="s">
        <v>990</v>
      </c>
      <c r="AID10" s="949" t="s">
        <v>990</v>
      </c>
      <c r="AIE10" s="949" t="s">
        <v>990</v>
      </c>
      <c r="AIF10" s="646" t="s">
        <v>993</v>
      </c>
      <c r="AIG10" s="646" t="s">
        <v>993</v>
      </c>
      <c r="AIH10" s="681" t="s">
        <v>994</v>
      </c>
      <c r="AII10" s="666" t="s">
        <v>963</v>
      </c>
      <c r="AIJ10" s="666" t="s">
        <v>993</v>
      </c>
      <c r="AIK10" s="666" t="s">
        <v>993</v>
      </c>
      <c r="AIL10" s="666" t="s">
        <v>993</v>
      </c>
      <c r="AIM10" s="662" t="s">
        <v>993</v>
      </c>
      <c r="AIN10" s="646" t="s">
        <v>993</v>
      </c>
      <c r="AIO10" s="646" t="s">
        <v>993</v>
      </c>
      <c r="AIP10" s="646" t="s">
        <v>993</v>
      </c>
      <c r="AIQ10" s="646" t="s">
        <v>995</v>
      </c>
      <c r="AIR10" s="646" t="s">
        <v>993</v>
      </c>
      <c r="AIS10" s="646" t="s">
        <v>995</v>
      </c>
      <c r="AIT10" s="646" t="s">
        <v>993</v>
      </c>
      <c r="AIU10" s="646" t="s">
        <v>996</v>
      </c>
      <c r="AIV10" s="646" t="s">
        <v>995</v>
      </c>
      <c r="AIW10" s="600" t="s">
        <v>4958</v>
      </c>
      <c r="AIX10" s="600" t="s">
        <v>4958</v>
      </c>
      <c r="AIY10" s="600" t="s">
        <v>4960</v>
      </c>
      <c r="AIZ10" s="600" t="s">
        <v>4958</v>
      </c>
      <c r="AJA10" s="600" t="s">
        <v>4958</v>
      </c>
      <c r="AJB10" s="600" t="s">
        <v>4959</v>
      </c>
      <c r="AJC10" s="646" t="s">
        <v>957</v>
      </c>
      <c r="AJD10" s="666" t="s">
        <v>963</v>
      </c>
      <c r="AJE10" s="646" t="s">
        <v>997</v>
      </c>
      <c r="AJF10" s="646" t="s">
        <v>997</v>
      </c>
      <c r="AJG10" s="646" t="s">
        <v>997</v>
      </c>
      <c r="AJH10" s="646" t="s">
        <v>997</v>
      </c>
      <c r="AJI10" s="646" t="s">
        <v>979</v>
      </c>
      <c r="AJJ10" s="646" t="s">
        <v>963</v>
      </c>
      <c r="AJK10" s="646" t="s">
        <v>979</v>
      </c>
      <c r="AJL10" s="646" t="s">
        <v>979</v>
      </c>
      <c r="AJM10" s="646" t="s">
        <v>963</v>
      </c>
      <c r="AJN10" s="646" t="s">
        <v>979</v>
      </c>
      <c r="AJO10" s="646" t="s">
        <v>979</v>
      </c>
      <c r="AJP10" s="646" t="s">
        <v>963</v>
      </c>
      <c r="AJQ10" s="646" t="s">
        <v>979</v>
      </c>
      <c r="AJR10" s="646" t="s">
        <v>979</v>
      </c>
      <c r="AJS10" s="646" t="s">
        <v>963</v>
      </c>
      <c r="AJT10" s="646" t="s">
        <v>979</v>
      </c>
      <c r="AJU10" s="646" t="s">
        <v>979</v>
      </c>
      <c r="AJV10" s="646" t="s">
        <v>979</v>
      </c>
      <c r="AJW10" s="646" t="s">
        <v>979</v>
      </c>
      <c r="AJX10" s="646" t="s">
        <v>963</v>
      </c>
      <c r="AJY10" s="646" t="s">
        <v>979</v>
      </c>
      <c r="AJZ10" s="646" t="s">
        <v>979</v>
      </c>
      <c r="AKA10" s="646" t="s">
        <v>963</v>
      </c>
      <c r="AKB10" s="646" t="s">
        <v>979</v>
      </c>
      <c r="AKC10" s="646" t="s">
        <v>979</v>
      </c>
      <c r="AKD10" s="646" t="s">
        <v>963</v>
      </c>
      <c r="AKE10" s="646" t="s">
        <v>979</v>
      </c>
      <c r="AKF10" s="949" t="s">
        <v>990</v>
      </c>
      <c r="AKG10" s="949" t="s">
        <v>990</v>
      </c>
      <c r="AKH10" s="949" t="s">
        <v>990</v>
      </c>
      <c r="AKI10" s="949" t="s">
        <v>990</v>
      </c>
      <c r="AKJ10" s="949" t="s">
        <v>990</v>
      </c>
      <c r="AKK10" s="949" t="s">
        <v>990</v>
      </c>
      <c r="AKL10" s="949" t="s">
        <v>990</v>
      </c>
      <c r="AKM10" s="949" t="s">
        <v>990</v>
      </c>
      <c r="AKN10" s="949" t="s">
        <v>990</v>
      </c>
      <c r="AKO10" s="949" t="s">
        <v>990</v>
      </c>
      <c r="AKP10" s="646" t="s">
        <v>990</v>
      </c>
      <c r="AKQ10" s="646" t="s">
        <v>963</v>
      </c>
      <c r="AKR10" s="646" t="s">
        <v>990</v>
      </c>
      <c r="AKS10" s="646" t="s">
        <v>963</v>
      </c>
      <c r="AKT10" s="646" t="s">
        <v>990</v>
      </c>
      <c r="AKU10" s="646" t="s">
        <v>963</v>
      </c>
      <c r="AKV10" s="646" t="s">
        <v>990</v>
      </c>
      <c r="AKW10" s="646" t="s">
        <v>963</v>
      </c>
      <c r="AKX10" s="646" t="s">
        <v>990</v>
      </c>
      <c r="AKY10" s="646" t="s">
        <v>990</v>
      </c>
      <c r="AKZ10" s="646" t="s">
        <v>990</v>
      </c>
      <c r="ALA10" s="646" t="s">
        <v>963</v>
      </c>
      <c r="ALB10" s="646" t="s">
        <v>990</v>
      </c>
      <c r="ALC10" s="646" t="s">
        <v>963</v>
      </c>
      <c r="ALD10" s="646" t="s">
        <v>990</v>
      </c>
      <c r="ALE10" s="646" t="s">
        <v>963</v>
      </c>
      <c r="ALF10" s="646" t="s">
        <v>990</v>
      </c>
      <c r="ALG10" s="646"/>
      <c r="ALH10" s="1702"/>
      <c r="ALI10" s="976" t="s">
        <v>80</v>
      </c>
      <c r="ALJ10" s="976" t="s">
        <v>80</v>
      </c>
      <c r="ALK10" s="976" t="s">
        <v>4950</v>
      </c>
      <c r="ALL10" s="976" t="s">
        <v>80</v>
      </c>
      <c r="ALM10" s="976" t="s">
        <v>80</v>
      </c>
      <c r="ALN10" s="976" t="s">
        <v>80</v>
      </c>
      <c r="ALO10" s="976" t="s">
        <v>80</v>
      </c>
    </row>
    <row r="11" spans="1:1003" s="1194" customFormat="1" ht="31.5" x14ac:dyDescent="0.2">
      <c r="A11" s="5534"/>
      <c r="B11" s="5535"/>
      <c r="C11" s="5535"/>
      <c r="D11" s="5535"/>
      <c r="E11" s="5535"/>
      <c r="F11" s="859" t="s">
        <v>999</v>
      </c>
      <c r="G11" s="873"/>
      <c r="H11" s="661">
        <v>2016</v>
      </c>
      <c r="I11" s="666">
        <v>2016</v>
      </c>
      <c r="J11" s="964">
        <v>2016</v>
      </c>
      <c r="K11" s="663">
        <v>2019</v>
      </c>
      <c r="L11" s="664">
        <v>2019</v>
      </c>
      <c r="M11" s="664">
        <v>2019</v>
      </c>
      <c r="N11" s="1586" t="s">
        <v>1000</v>
      </c>
      <c r="O11" s="665">
        <v>2016</v>
      </c>
      <c r="P11" s="664">
        <v>2016</v>
      </c>
      <c r="Q11" s="953">
        <v>2016</v>
      </c>
      <c r="R11" s="663">
        <v>2019</v>
      </c>
      <c r="S11" s="666">
        <v>2019</v>
      </c>
      <c r="T11" s="666">
        <v>2019</v>
      </c>
      <c r="U11" s="1579" t="s">
        <v>1000</v>
      </c>
      <c r="V11" s="663">
        <v>2019</v>
      </c>
      <c r="W11" s="662">
        <v>2019</v>
      </c>
      <c r="X11" s="663">
        <v>2019</v>
      </c>
      <c r="Y11" s="667">
        <v>2019</v>
      </c>
      <c r="Z11" s="662">
        <v>2019</v>
      </c>
      <c r="AA11" s="663">
        <v>2019</v>
      </c>
      <c r="AB11" s="667">
        <v>2019</v>
      </c>
      <c r="AC11" s="662">
        <v>2019</v>
      </c>
      <c r="AD11" s="663">
        <v>2019</v>
      </c>
      <c r="AE11" s="667">
        <v>2019</v>
      </c>
      <c r="AF11" s="662">
        <v>2019</v>
      </c>
      <c r="AG11" s="668">
        <v>2020</v>
      </c>
      <c r="AH11" s="669">
        <v>2020</v>
      </c>
      <c r="AI11" s="663">
        <v>2020</v>
      </c>
      <c r="AJ11" s="669">
        <v>2020</v>
      </c>
      <c r="AK11" s="670" t="s">
        <v>7827</v>
      </c>
      <c r="AL11" s="671" t="s">
        <v>7827</v>
      </c>
      <c r="AM11" s="670" t="s">
        <v>1001</v>
      </c>
      <c r="AN11" s="673" t="s">
        <v>1001</v>
      </c>
      <c r="AO11" s="672" t="s">
        <v>1002</v>
      </c>
      <c r="AP11" s="673" t="s">
        <v>1002</v>
      </c>
      <c r="AQ11" s="670" t="s">
        <v>2720</v>
      </c>
      <c r="AR11" s="672" t="s">
        <v>2721</v>
      </c>
      <c r="AS11" s="670">
        <v>2019</v>
      </c>
      <c r="AT11" s="672">
        <v>2019</v>
      </c>
      <c r="AU11" s="662">
        <v>2019</v>
      </c>
      <c r="AV11" s="670">
        <v>2019</v>
      </c>
      <c r="AW11" s="672">
        <v>2019</v>
      </c>
      <c r="AX11" s="662">
        <v>2019</v>
      </c>
      <c r="AY11" s="670">
        <v>2019</v>
      </c>
      <c r="AZ11" s="672">
        <v>2019</v>
      </c>
      <c r="BA11" s="662">
        <v>2019</v>
      </c>
      <c r="BB11" s="670">
        <v>2019</v>
      </c>
      <c r="BC11" s="672">
        <v>2019</v>
      </c>
      <c r="BD11" s="662">
        <v>2019</v>
      </c>
      <c r="BE11" s="670">
        <v>2019</v>
      </c>
      <c r="BF11" s="672">
        <v>2019</v>
      </c>
      <c r="BG11" s="662">
        <v>2019</v>
      </c>
      <c r="BH11" s="670">
        <v>2019</v>
      </c>
      <c r="BI11" s="672">
        <v>2019</v>
      </c>
      <c r="BJ11" s="662">
        <v>2019</v>
      </c>
      <c r="BK11" s="670">
        <v>2019</v>
      </c>
      <c r="BL11" s="672">
        <v>2019</v>
      </c>
      <c r="BM11" s="662">
        <v>2019</v>
      </c>
      <c r="BN11" s="670">
        <v>2019</v>
      </c>
      <c r="BO11" s="672">
        <v>2019</v>
      </c>
      <c r="BP11" s="662">
        <v>2019</v>
      </c>
      <c r="BQ11" s="670">
        <v>2019</v>
      </c>
      <c r="BR11" s="672">
        <v>2019</v>
      </c>
      <c r="BS11" s="662">
        <v>2019</v>
      </c>
      <c r="BT11" s="670">
        <v>2019</v>
      </c>
      <c r="BU11" s="672">
        <v>2019</v>
      </c>
      <c r="BV11" s="662">
        <v>2019</v>
      </c>
      <c r="BW11" s="670">
        <v>2019</v>
      </c>
      <c r="BX11" s="672">
        <v>2019</v>
      </c>
      <c r="BY11" s="662">
        <v>2019</v>
      </c>
      <c r="BZ11" s="670">
        <v>2019</v>
      </c>
      <c r="CA11" s="672">
        <v>2019</v>
      </c>
      <c r="CB11" s="662">
        <v>2019</v>
      </c>
      <c r="CC11" s="663">
        <v>2020</v>
      </c>
      <c r="CD11" s="674">
        <v>2020</v>
      </c>
      <c r="CE11" s="675">
        <v>2020</v>
      </c>
      <c r="CF11" s="675">
        <v>2020</v>
      </c>
      <c r="CG11" s="676">
        <v>2020</v>
      </c>
      <c r="CH11" s="663">
        <v>2018</v>
      </c>
      <c r="CI11" s="669">
        <v>2019</v>
      </c>
      <c r="CJ11" s="677">
        <v>2021</v>
      </c>
      <c r="CK11" s="674">
        <v>2021</v>
      </c>
      <c r="CL11" s="677">
        <v>2021</v>
      </c>
      <c r="CM11" s="677">
        <v>2021</v>
      </c>
      <c r="CN11" s="677">
        <v>2021</v>
      </c>
      <c r="CO11" s="678">
        <v>2020</v>
      </c>
      <c r="CP11" s="679">
        <v>2020</v>
      </c>
      <c r="CQ11" s="679">
        <v>2020</v>
      </c>
      <c r="CR11" s="679">
        <v>2020</v>
      </c>
      <c r="CS11" s="679">
        <v>2020</v>
      </c>
      <c r="CT11" s="679">
        <v>2020</v>
      </c>
      <c r="CU11" s="679">
        <v>2020</v>
      </c>
      <c r="CV11" s="679">
        <v>2020</v>
      </c>
      <c r="CW11" s="679">
        <v>2020</v>
      </c>
      <c r="CX11" s="679">
        <v>2020</v>
      </c>
      <c r="CY11" s="679">
        <v>2020</v>
      </c>
      <c r="CZ11" s="679">
        <v>2020</v>
      </c>
      <c r="DA11" s="678" t="s">
        <v>1003</v>
      </c>
      <c r="DB11" s="672" t="s">
        <v>1003</v>
      </c>
      <c r="DC11" s="679" t="s">
        <v>1003</v>
      </c>
      <c r="DD11" s="680" t="s">
        <v>1003</v>
      </c>
      <c r="DE11" s="672" t="s">
        <v>1003</v>
      </c>
      <c r="DF11" s="672" t="s">
        <v>1003</v>
      </c>
      <c r="DG11" s="671" t="s">
        <v>1003</v>
      </c>
      <c r="DH11" s="670" t="s">
        <v>1003</v>
      </c>
      <c r="DI11" s="672" t="s">
        <v>1003</v>
      </c>
      <c r="DJ11" s="672" t="s">
        <v>1003</v>
      </c>
      <c r="DK11" s="671" t="s">
        <v>1003</v>
      </c>
      <c r="DL11" s="670" t="s">
        <v>1003</v>
      </c>
      <c r="DM11" s="672" t="s">
        <v>1003</v>
      </c>
      <c r="DN11" s="672" t="s">
        <v>1003</v>
      </c>
      <c r="DO11" s="671" t="s">
        <v>1003</v>
      </c>
      <c r="DP11" s="681">
        <v>2019</v>
      </c>
      <c r="DQ11" s="666">
        <v>2019</v>
      </c>
      <c r="DR11" s="662">
        <v>2019</v>
      </c>
      <c r="DS11" s="682">
        <v>2019</v>
      </c>
      <c r="DT11" s="683">
        <v>2019</v>
      </c>
      <c r="DU11" s="684">
        <v>2019</v>
      </c>
      <c r="DV11" s="681">
        <v>2019</v>
      </c>
      <c r="DW11" s="666">
        <v>2019</v>
      </c>
      <c r="DX11" s="662">
        <v>2019</v>
      </c>
      <c r="DY11" s="681">
        <v>2019</v>
      </c>
      <c r="DZ11" s="679" t="s">
        <v>1017</v>
      </c>
      <c r="EA11" s="679" t="s">
        <v>1017</v>
      </c>
      <c r="EB11" s="666">
        <v>2019</v>
      </c>
      <c r="EC11" s="662">
        <v>2019</v>
      </c>
      <c r="ED11" s="681">
        <v>2019</v>
      </c>
      <c r="EE11" s="679" t="s">
        <v>1017</v>
      </c>
      <c r="EF11" s="679" t="s">
        <v>1017</v>
      </c>
      <c r="EG11" s="666">
        <v>2019</v>
      </c>
      <c r="EH11" s="662">
        <v>2019</v>
      </c>
      <c r="EI11" s="681">
        <v>2019</v>
      </c>
      <c r="EJ11" s="679" t="s">
        <v>1017</v>
      </c>
      <c r="EK11" s="679" t="s">
        <v>1017</v>
      </c>
      <c r="EL11" s="666">
        <v>2019</v>
      </c>
      <c r="EM11" s="662">
        <v>2019</v>
      </c>
      <c r="EN11" s="681">
        <v>2019</v>
      </c>
      <c r="EO11" s="679" t="s">
        <v>1017</v>
      </c>
      <c r="EP11" s="679" t="s">
        <v>1017</v>
      </c>
      <c r="EQ11" s="666">
        <v>2019</v>
      </c>
      <c r="ER11" s="662">
        <v>2019</v>
      </c>
      <c r="ES11" s="681">
        <v>2019</v>
      </c>
      <c r="ET11" s="679" t="s">
        <v>1017</v>
      </c>
      <c r="EU11" s="679" t="s">
        <v>1017</v>
      </c>
      <c r="EV11" s="666">
        <v>2019</v>
      </c>
      <c r="EW11" s="662">
        <v>2019</v>
      </c>
      <c r="EX11" s="685">
        <v>2019</v>
      </c>
      <c r="EY11" s="679" t="s">
        <v>1017</v>
      </c>
      <c r="EZ11" s="679" t="s">
        <v>1017</v>
      </c>
      <c r="FA11" s="666">
        <v>2019</v>
      </c>
      <c r="FB11" s="662">
        <v>2019</v>
      </c>
      <c r="FC11" s="681">
        <v>2019</v>
      </c>
      <c r="FD11" s="679" t="s">
        <v>1017</v>
      </c>
      <c r="FE11" s="679" t="s">
        <v>1017</v>
      </c>
      <c r="FF11" s="666">
        <v>2019</v>
      </c>
      <c r="FG11" s="662">
        <v>2019</v>
      </c>
      <c r="FH11" s="681">
        <v>2019</v>
      </c>
      <c r="FI11" s="679" t="s">
        <v>1017</v>
      </c>
      <c r="FJ11" s="679" t="s">
        <v>1017</v>
      </c>
      <c r="FK11" s="666">
        <v>2019</v>
      </c>
      <c r="FL11" s="662">
        <v>2019</v>
      </c>
      <c r="FM11" s="681">
        <v>2019</v>
      </c>
      <c r="FN11" s="666">
        <v>2019</v>
      </c>
      <c r="FO11" s="667">
        <v>2019</v>
      </c>
      <c r="FP11" s="681">
        <v>2019</v>
      </c>
      <c r="FQ11" s="679" t="s">
        <v>1017</v>
      </c>
      <c r="FR11" s="679" t="s">
        <v>1017</v>
      </c>
      <c r="FS11" s="666">
        <v>2019</v>
      </c>
      <c r="FT11" s="662">
        <v>2019</v>
      </c>
      <c r="FU11" s="681">
        <v>2019</v>
      </c>
      <c r="FV11" s="679" t="s">
        <v>1017</v>
      </c>
      <c r="FW11" s="679" t="s">
        <v>1017</v>
      </c>
      <c r="FX11" s="666">
        <v>2019</v>
      </c>
      <c r="FY11" s="662">
        <v>2019</v>
      </c>
      <c r="FZ11" s="681">
        <v>2019</v>
      </c>
      <c r="GA11" s="679" t="s">
        <v>1017</v>
      </c>
      <c r="GB11" s="679" t="s">
        <v>1017</v>
      </c>
      <c r="GC11" s="666">
        <v>2019</v>
      </c>
      <c r="GD11" s="662">
        <v>2019</v>
      </c>
      <c r="GE11" s="681">
        <v>2019</v>
      </c>
      <c r="GF11" s="679" t="s">
        <v>1017</v>
      </c>
      <c r="GG11" s="679" t="s">
        <v>1017</v>
      </c>
      <c r="GH11" s="666">
        <v>2019</v>
      </c>
      <c r="GI11" s="662">
        <v>2019</v>
      </c>
      <c r="GJ11" s="681">
        <v>2019</v>
      </c>
      <c r="GK11" s="679" t="s">
        <v>1017</v>
      </c>
      <c r="GL11" s="679" t="s">
        <v>1017</v>
      </c>
      <c r="GM11" s="666">
        <v>2019</v>
      </c>
      <c r="GN11" s="662">
        <v>2019</v>
      </c>
      <c r="GO11" s="681">
        <v>2019</v>
      </c>
      <c r="GP11" s="679" t="s">
        <v>1017</v>
      </c>
      <c r="GQ11" s="679" t="s">
        <v>1017</v>
      </c>
      <c r="GR11" s="666">
        <v>2019</v>
      </c>
      <c r="GS11" s="662">
        <v>2019</v>
      </c>
      <c r="GT11" s="681">
        <v>2019</v>
      </c>
      <c r="GU11" s="679" t="s">
        <v>1017</v>
      </c>
      <c r="GV11" s="679" t="s">
        <v>1017</v>
      </c>
      <c r="GW11" s="666">
        <v>2019</v>
      </c>
      <c r="GX11" s="662">
        <v>2019</v>
      </c>
      <c r="GY11" s="681">
        <v>2019</v>
      </c>
      <c r="GZ11" s="679" t="s">
        <v>1017</v>
      </c>
      <c r="HA11" s="679" t="s">
        <v>1017</v>
      </c>
      <c r="HB11" s="666">
        <v>2019</v>
      </c>
      <c r="HC11" s="662">
        <v>2019</v>
      </c>
      <c r="HD11" s="1296">
        <v>44256</v>
      </c>
      <c r="HE11" s="1297">
        <v>44256</v>
      </c>
      <c r="HF11" s="1297">
        <v>44256</v>
      </c>
      <c r="HG11" s="1297">
        <v>44256</v>
      </c>
      <c r="HH11" s="1297">
        <v>44256</v>
      </c>
      <c r="HI11" s="1297">
        <v>44256</v>
      </c>
      <c r="HJ11" s="1297">
        <v>44256</v>
      </c>
      <c r="HK11" s="1297">
        <v>44256</v>
      </c>
      <c r="HL11" s="1297">
        <v>44256</v>
      </c>
      <c r="HM11" s="1298">
        <v>44256</v>
      </c>
      <c r="HN11" s="1296">
        <v>44256</v>
      </c>
      <c r="HO11" s="1297">
        <v>44256</v>
      </c>
      <c r="HP11" s="1297">
        <v>44256</v>
      </c>
      <c r="HQ11" s="1297">
        <v>44256</v>
      </c>
      <c r="HR11" s="1297">
        <v>44256</v>
      </c>
      <c r="HS11" s="1297">
        <v>44256</v>
      </c>
      <c r="HT11" s="1297">
        <v>44256</v>
      </c>
      <c r="HU11" s="1297">
        <v>44256</v>
      </c>
      <c r="HV11" s="1297">
        <v>44256</v>
      </c>
      <c r="HW11" s="1298">
        <v>44256</v>
      </c>
      <c r="HX11" s="1262">
        <v>2020</v>
      </c>
      <c r="HY11" s="1263">
        <v>2020</v>
      </c>
      <c r="HZ11" s="1263">
        <v>2020</v>
      </c>
      <c r="IA11" s="1263">
        <v>2020</v>
      </c>
      <c r="IB11" s="1263">
        <v>2020</v>
      </c>
      <c r="IC11" s="1263">
        <v>2020</v>
      </c>
      <c r="ID11" s="1263">
        <v>2020</v>
      </c>
      <c r="IE11" s="1263">
        <v>2020</v>
      </c>
      <c r="IF11" s="1264">
        <v>2020</v>
      </c>
      <c r="IG11" s="1262">
        <v>2020</v>
      </c>
      <c r="IH11" s="1263">
        <v>2020</v>
      </c>
      <c r="II11" s="1263">
        <v>2020</v>
      </c>
      <c r="IJ11" s="1263">
        <v>2020</v>
      </c>
      <c r="IK11" s="1263">
        <v>2020</v>
      </c>
      <c r="IL11" s="1263">
        <v>2020</v>
      </c>
      <c r="IM11" s="1263">
        <v>2020</v>
      </c>
      <c r="IN11" s="1263">
        <v>2020</v>
      </c>
      <c r="IO11" s="1264">
        <v>2020</v>
      </c>
      <c r="IP11" s="1262">
        <v>2020</v>
      </c>
      <c r="IQ11" s="1263">
        <v>2020</v>
      </c>
      <c r="IR11" s="1263">
        <v>2020</v>
      </c>
      <c r="IS11" s="1263">
        <v>2020</v>
      </c>
      <c r="IT11" s="1263">
        <v>2020</v>
      </c>
      <c r="IU11" s="1263">
        <v>2020</v>
      </c>
      <c r="IV11" s="1263">
        <v>2020</v>
      </c>
      <c r="IW11" s="1263">
        <v>2020</v>
      </c>
      <c r="IX11" s="1264">
        <v>2020</v>
      </c>
      <c r="IY11" s="1262">
        <v>2020</v>
      </c>
      <c r="IZ11" s="1263">
        <v>2020</v>
      </c>
      <c r="JA11" s="1263">
        <v>2020</v>
      </c>
      <c r="JB11" s="1263">
        <v>2020</v>
      </c>
      <c r="JC11" s="1263">
        <v>2020</v>
      </c>
      <c r="JD11" s="1263">
        <v>2020</v>
      </c>
      <c r="JE11" s="1263">
        <v>2020</v>
      </c>
      <c r="JF11" s="1263">
        <v>2020</v>
      </c>
      <c r="JG11" s="1264">
        <v>2020</v>
      </c>
      <c r="JH11" s="1262">
        <v>2020</v>
      </c>
      <c r="JI11" s="1263">
        <v>2020</v>
      </c>
      <c r="JJ11" s="1263">
        <v>2020</v>
      </c>
      <c r="JK11" s="1263">
        <v>2020</v>
      </c>
      <c r="JL11" s="1263">
        <v>2020</v>
      </c>
      <c r="JM11" s="1263">
        <v>2020</v>
      </c>
      <c r="JN11" s="1263">
        <v>2020</v>
      </c>
      <c r="JO11" s="1263">
        <v>2020</v>
      </c>
      <c r="JP11" s="1264">
        <v>2020</v>
      </c>
      <c r="JQ11" s="1262">
        <v>2020</v>
      </c>
      <c r="JR11" s="1263">
        <v>2020</v>
      </c>
      <c r="JS11" s="1263">
        <v>2020</v>
      </c>
      <c r="JT11" s="1263">
        <v>2020</v>
      </c>
      <c r="JU11" s="1263">
        <v>2020</v>
      </c>
      <c r="JV11" s="1263">
        <v>2020</v>
      </c>
      <c r="JW11" s="1263">
        <v>2020</v>
      </c>
      <c r="JX11" s="1263">
        <v>2020</v>
      </c>
      <c r="JY11" s="1264">
        <v>2020</v>
      </c>
      <c r="JZ11" s="681">
        <v>2019</v>
      </c>
      <c r="KA11" s="671">
        <v>2019</v>
      </c>
      <c r="KB11" s="681">
        <v>2019</v>
      </c>
      <c r="KC11" s="671">
        <v>2019</v>
      </c>
      <c r="KD11" s="646">
        <v>2018</v>
      </c>
      <c r="KE11" s="646">
        <v>2018</v>
      </c>
      <c r="KF11" s="646">
        <v>2018</v>
      </c>
      <c r="KG11" s="646">
        <v>2018</v>
      </c>
      <c r="KH11" s="646">
        <v>2018</v>
      </c>
      <c r="KI11" s="646">
        <v>2018</v>
      </c>
      <c r="KJ11" s="646">
        <v>2018</v>
      </c>
      <c r="KK11" s="646">
        <v>2018</v>
      </c>
      <c r="KL11" s="646">
        <v>2018</v>
      </c>
      <c r="KM11" s="646">
        <v>2018</v>
      </c>
      <c r="KN11" s="646">
        <v>2018</v>
      </c>
      <c r="KO11" s="646">
        <v>2018</v>
      </c>
      <c r="KP11" s="686">
        <v>2021</v>
      </c>
      <c r="KQ11" s="646">
        <v>2021</v>
      </c>
      <c r="KR11" s="646">
        <v>2021</v>
      </c>
      <c r="KS11" s="646">
        <v>2021</v>
      </c>
      <c r="KT11" s="646">
        <v>2021</v>
      </c>
      <c r="KU11" s="687">
        <v>2021</v>
      </c>
      <c r="KV11" s="662">
        <v>2021</v>
      </c>
      <c r="KW11" s="686">
        <v>2021</v>
      </c>
      <c r="KX11" s="646">
        <v>2021</v>
      </c>
      <c r="KY11" s="687">
        <v>2021</v>
      </c>
      <c r="KZ11" s="662">
        <v>2021</v>
      </c>
      <c r="LA11" s="686">
        <v>2021</v>
      </c>
      <c r="LB11" s="646">
        <v>2021</v>
      </c>
      <c r="LC11" s="646">
        <v>2021</v>
      </c>
      <c r="LD11" s="646">
        <v>2021</v>
      </c>
      <c r="LE11" s="646">
        <v>2021</v>
      </c>
      <c r="LF11" s="964">
        <v>2021</v>
      </c>
      <c r="LG11" s="686">
        <v>2021</v>
      </c>
      <c r="LH11" s="646">
        <v>2021</v>
      </c>
      <c r="LI11" s="646">
        <v>2021</v>
      </c>
      <c r="LJ11" s="646">
        <v>2021</v>
      </c>
      <c r="LK11" s="646">
        <v>2021</v>
      </c>
      <c r="LL11" s="964">
        <v>2021</v>
      </c>
      <c r="LM11" s="686">
        <v>2021</v>
      </c>
      <c r="LN11" s="646">
        <v>2021</v>
      </c>
      <c r="LO11" s="646">
        <v>2021</v>
      </c>
      <c r="LP11" s="646">
        <v>2021</v>
      </c>
      <c r="LQ11" s="646">
        <v>2021</v>
      </c>
      <c r="LR11" s="964">
        <v>2021</v>
      </c>
      <c r="LS11" s="686">
        <v>2021</v>
      </c>
      <c r="LT11" s="646">
        <v>2021</v>
      </c>
      <c r="LU11" s="646">
        <v>2021</v>
      </c>
      <c r="LV11" s="646">
        <v>2021</v>
      </c>
      <c r="LW11" s="646">
        <v>2021</v>
      </c>
      <c r="LX11" s="964">
        <v>2021</v>
      </c>
      <c r="LY11" s="686">
        <v>2021</v>
      </c>
      <c r="LZ11" s="646">
        <v>2021</v>
      </c>
      <c r="MA11" s="646">
        <v>2021</v>
      </c>
      <c r="MB11" s="646">
        <v>2021</v>
      </c>
      <c r="MC11" s="646">
        <v>2021</v>
      </c>
      <c r="MD11" s="964">
        <v>2021</v>
      </c>
      <c r="ME11" s="686">
        <v>2021</v>
      </c>
      <c r="MF11" s="646">
        <v>2021</v>
      </c>
      <c r="MG11" s="646">
        <v>2021</v>
      </c>
      <c r="MH11" s="646">
        <v>2021</v>
      </c>
      <c r="MI11" s="646">
        <v>2021</v>
      </c>
      <c r="MJ11" s="964">
        <v>2021</v>
      </c>
      <c r="MK11" s="686">
        <v>2021</v>
      </c>
      <c r="ML11" s="646">
        <v>2021</v>
      </c>
      <c r="MM11" s="646">
        <v>2021</v>
      </c>
      <c r="MN11" s="646">
        <v>2021</v>
      </c>
      <c r="MO11" s="964">
        <v>2021</v>
      </c>
      <c r="MP11" s="646">
        <v>2021</v>
      </c>
      <c r="MQ11" s="964">
        <v>2021</v>
      </c>
      <c r="MR11" s="646">
        <v>2021</v>
      </c>
      <c r="MS11" s="964">
        <v>2021</v>
      </c>
      <c r="MT11" s="646">
        <v>2021</v>
      </c>
      <c r="MU11" s="964">
        <v>2021</v>
      </c>
      <c r="MV11" s="646">
        <v>2021</v>
      </c>
      <c r="MW11" s="964">
        <v>2021</v>
      </c>
      <c r="MX11" s="646">
        <v>2021</v>
      </c>
      <c r="MY11" s="964">
        <v>2021</v>
      </c>
      <c r="MZ11" s="646">
        <v>2021</v>
      </c>
      <c r="NA11" s="964">
        <v>2021</v>
      </c>
      <c r="NB11" s="686">
        <v>2019</v>
      </c>
      <c r="NC11" s="646">
        <v>2019</v>
      </c>
      <c r="ND11" s="686" t="s">
        <v>1004</v>
      </c>
      <c r="NE11" s="646" t="s">
        <v>1005</v>
      </c>
      <c r="NF11" s="646" t="s">
        <v>1005</v>
      </c>
      <c r="NG11" s="646" t="s">
        <v>1005</v>
      </c>
      <c r="NH11" s="646" t="s">
        <v>1005</v>
      </c>
      <c r="NI11" s="646" t="s">
        <v>1005</v>
      </c>
      <c r="NJ11" s="646" t="s">
        <v>1005</v>
      </c>
      <c r="NK11" s="646" t="s">
        <v>1005</v>
      </c>
      <c r="NL11" s="646" t="s">
        <v>1005</v>
      </c>
      <c r="NM11" s="646" t="s">
        <v>1004</v>
      </c>
      <c r="NN11" s="646" t="s">
        <v>1005</v>
      </c>
      <c r="NO11" s="646" t="s">
        <v>2479</v>
      </c>
      <c r="NP11" s="646" t="s">
        <v>2480</v>
      </c>
      <c r="NQ11" s="3344">
        <v>2021</v>
      </c>
      <c r="NR11" s="3344">
        <v>2020</v>
      </c>
      <c r="NS11" s="3344">
        <v>2020</v>
      </c>
      <c r="NT11" s="3344">
        <v>2021</v>
      </c>
      <c r="NU11" s="3344">
        <v>2020</v>
      </c>
      <c r="NV11" s="3344">
        <v>2020</v>
      </c>
      <c r="NW11" s="3344">
        <v>2021</v>
      </c>
      <c r="NX11" s="3344">
        <v>2020</v>
      </c>
      <c r="NY11" s="3344">
        <v>2020</v>
      </c>
      <c r="NZ11" s="3344">
        <v>2021</v>
      </c>
      <c r="OA11" s="3344">
        <v>2020</v>
      </c>
      <c r="OB11" s="3344">
        <v>2020</v>
      </c>
      <c r="OC11" s="1113" t="s">
        <v>1006</v>
      </c>
      <c r="OD11" s="1114" t="s">
        <v>1006</v>
      </c>
      <c r="OE11" s="646" t="s">
        <v>1007</v>
      </c>
      <c r="OF11" s="686">
        <v>2020</v>
      </c>
      <c r="OG11" s="646">
        <v>2020</v>
      </c>
      <c r="OH11" s="964">
        <v>2020</v>
      </c>
      <c r="OI11" s="686">
        <v>2015</v>
      </c>
      <c r="OJ11" s="964">
        <v>2015</v>
      </c>
      <c r="OK11" s="646">
        <v>2021</v>
      </c>
      <c r="OL11" s="646">
        <v>2021</v>
      </c>
      <c r="OM11" s="646">
        <v>2021</v>
      </c>
      <c r="ON11" s="646">
        <v>2021</v>
      </c>
      <c r="OO11" s="646">
        <v>2021</v>
      </c>
      <c r="OP11" s="955"/>
      <c r="OQ11" s="956">
        <v>2014</v>
      </c>
      <c r="OR11" s="956">
        <v>2015</v>
      </c>
      <c r="OS11" s="956">
        <v>2016</v>
      </c>
      <c r="OT11" s="956">
        <v>2017</v>
      </c>
      <c r="OU11" s="956">
        <v>2018</v>
      </c>
      <c r="OV11" s="956">
        <v>2019</v>
      </c>
      <c r="OW11" s="956">
        <v>2019</v>
      </c>
      <c r="OX11" s="956" t="s">
        <v>1008</v>
      </c>
      <c r="OY11" s="956" t="s">
        <v>1009</v>
      </c>
      <c r="OZ11" s="956">
        <v>2014</v>
      </c>
      <c r="PA11" s="956">
        <v>2015</v>
      </c>
      <c r="PB11" s="956">
        <v>2016</v>
      </c>
      <c r="PC11" s="956">
        <v>2017</v>
      </c>
      <c r="PD11" s="956">
        <v>2018</v>
      </c>
      <c r="PE11" s="956">
        <v>2019</v>
      </c>
      <c r="PF11" s="956">
        <v>2019</v>
      </c>
      <c r="PG11" s="956" t="s">
        <v>1008</v>
      </c>
      <c r="PH11" s="956" t="s">
        <v>1009</v>
      </c>
      <c r="PI11" s="956">
        <v>2019</v>
      </c>
      <c r="PJ11" s="956">
        <v>2019</v>
      </c>
      <c r="PK11" s="956" t="s">
        <v>1008</v>
      </c>
      <c r="PL11" s="956" t="s">
        <v>1009</v>
      </c>
      <c r="PM11" s="956">
        <v>2018</v>
      </c>
      <c r="PN11" s="956">
        <v>2019</v>
      </c>
      <c r="PO11" s="956">
        <v>2019</v>
      </c>
      <c r="PP11" s="956">
        <v>2018</v>
      </c>
      <c r="PQ11" s="956">
        <v>2019</v>
      </c>
      <c r="PR11" s="956">
        <v>2019</v>
      </c>
      <c r="PS11" s="957">
        <v>2019</v>
      </c>
      <c r="PT11" s="956">
        <v>2019</v>
      </c>
      <c r="PU11" s="956">
        <v>2019</v>
      </c>
      <c r="PV11" s="956">
        <v>2019</v>
      </c>
      <c r="PW11" s="956">
        <v>2019</v>
      </c>
      <c r="PX11" s="956">
        <v>2019</v>
      </c>
      <c r="PY11" s="956">
        <v>2019</v>
      </c>
      <c r="PZ11" s="956">
        <v>2019</v>
      </c>
      <c r="QA11" s="956">
        <v>2019</v>
      </c>
      <c r="QB11" s="957">
        <v>2019</v>
      </c>
      <c r="QC11" s="956">
        <v>2019</v>
      </c>
      <c r="QD11" s="956">
        <v>2019</v>
      </c>
      <c r="QE11" s="957">
        <v>2020</v>
      </c>
      <c r="QF11" s="956">
        <v>2020</v>
      </c>
      <c r="QG11" s="956">
        <v>2019</v>
      </c>
      <c r="QH11" s="1370">
        <v>2021</v>
      </c>
      <c r="QI11" s="956">
        <v>2016</v>
      </c>
      <c r="QJ11" s="956">
        <v>2021</v>
      </c>
      <c r="QK11" s="646">
        <v>2021</v>
      </c>
      <c r="QL11" s="677">
        <v>2021</v>
      </c>
      <c r="QM11" s="958">
        <v>2016</v>
      </c>
      <c r="QN11" s="959">
        <v>2021</v>
      </c>
      <c r="QO11" s="666">
        <v>2021</v>
      </c>
      <c r="QP11" s="646">
        <v>2021</v>
      </c>
      <c r="QQ11" s="677">
        <v>2021</v>
      </c>
      <c r="QR11" s="958" t="s">
        <v>2563</v>
      </c>
      <c r="QS11" s="959" t="s">
        <v>2563</v>
      </c>
      <c r="QT11" s="959" t="s">
        <v>2563</v>
      </c>
      <c r="QU11" s="959" t="s">
        <v>2563</v>
      </c>
      <c r="QV11" s="959">
        <v>2019</v>
      </c>
      <c r="QW11" s="959">
        <v>2019</v>
      </c>
      <c r="QX11" s="959">
        <v>2019</v>
      </c>
      <c r="QY11" s="960">
        <v>2019</v>
      </c>
      <c r="QZ11" s="956">
        <v>2019</v>
      </c>
      <c r="RA11" s="956">
        <v>2019</v>
      </c>
      <c r="RB11" s="956">
        <v>2019</v>
      </c>
      <c r="RC11" s="956">
        <v>2019</v>
      </c>
      <c r="RD11" s="956">
        <v>2019</v>
      </c>
      <c r="RE11" s="956">
        <v>2019</v>
      </c>
      <c r="RF11" s="956">
        <v>2019</v>
      </c>
      <c r="RG11" s="956">
        <v>2019</v>
      </c>
      <c r="RH11" s="956">
        <v>2019</v>
      </c>
      <c r="RI11" s="956">
        <v>2019</v>
      </c>
      <c r="RJ11" s="956">
        <v>2019</v>
      </c>
      <c r="RK11" s="956">
        <v>2019</v>
      </c>
      <c r="RL11" s="956">
        <v>2019</v>
      </c>
      <c r="RM11" s="956">
        <v>2019</v>
      </c>
      <c r="RN11" s="956">
        <v>2019</v>
      </c>
      <c r="RO11" s="956">
        <v>2019</v>
      </c>
      <c r="RP11" s="956">
        <v>2019</v>
      </c>
      <c r="RQ11" s="956">
        <v>2019</v>
      </c>
      <c r="RR11" s="956">
        <v>2019</v>
      </c>
      <c r="RS11" s="956">
        <v>2019</v>
      </c>
      <c r="RT11" s="956">
        <v>2019</v>
      </c>
      <c r="RU11" s="956">
        <v>2019</v>
      </c>
      <c r="RV11" s="956">
        <v>2019</v>
      </c>
      <c r="RW11" s="956">
        <v>2019</v>
      </c>
      <c r="RX11" s="956"/>
      <c r="RY11" s="956"/>
      <c r="RZ11" s="956"/>
      <c r="SA11" s="956"/>
      <c r="SB11" s="956"/>
      <c r="SC11" s="956"/>
      <c r="SD11" s="956"/>
      <c r="SE11" s="956"/>
      <c r="SF11" s="956"/>
      <c r="SG11" s="956"/>
      <c r="SH11" s="956"/>
      <c r="SI11" s="956">
        <v>2019</v>
      </c>
      <c r="SJ11" s="956"/>
      <c r="SK11" s="956"/>
      <c r="SL11" s="956"/>
      <c r="SM11" s="956"/>
      <c r="SN11" s="956"/>
      <c r="SO11" s="956"/>
      <c r="SP11" s="956"/>
      <c r="SQ11" s="956"/>
      <c r="SR11" s="956"/>
      <c r="SS11" s="956">
        <v>2019</v>
      </c>
      <c r="ST11" s="956"/>
      <c r="SU11" s="956"/>
      <c r="SV11" s="956"/>
      <c r="SW11" s="956"/>
      <c r="SX11" s="956"/>
      <c r="SY11" s="956"/>
      <c r="SZ11" s="956"/>
      <c r="TA11" s="956">
        <v>2019</v>
      </c>
      <c r="TB11" s="956"/>
      <c r="TC11" s="956"/>
      <c r="TD11" s="956"/>
      <c r="TE11" s="956"/>
      <c r="TF11" s="956"/>
      <c r="TG11" s="956"/>
      <c r="TH11" s="956"/>
      <c r="TI11" s="956"/>
      <c r="TJ11" s="956"/>
      <c r="TK11" s="956">
        <v>2019</v>
      </c>
      <c r="TL11" s="956"/>
      <c r="TM11" s="956"/>
      <c r="TN11" s="956"/>
      <c r="TO11" s="956"/>
      <c r="TP11" s="956"/>
      <c r="TQ11" s="956">
        <v>2019</v>
      </c>
      <c r="TR11" s="956"/>
      <c r="TS11" s="956"/>
      <c r="TT11" s="956"/>
      <c r="TU11" s="956"/>
      <c r="TV11" s="956"/>
      <c r="TW11" s="956"/>
      <c r="TX11" s="956"/>
      <c r="TY11" s="956"/>
      <c r="TZ11" s="956"/>
      <c r="UA11" s="956">
        <v>2019</v>
      </c>
      <c r="UB11" s="956"/>
      <c r="UC11" s="956"/>
      <c r="UD11" s="956"/>
      <c r="UE11" s="956"/>
      <c r="UF11" s="956"/>
      <c r="UG11" s="956">
        <v>2019</v>
      </c>
      <c r="UH11" s="956">
        <v>2021</v>
      </c>
      <c r="UI11" s="956">
        <v>2021</v>
      </c>
      <c r="UJ11" s="956">
        <v>2021</v>
      </c>
      <c r="UK11" s="956">
        <v>2021</v>
      </c>
      <c r="UL11" s="956">
        <v>2021</v>
      </c>
      <c r="UM11" s="956">
        <v>2021</v>
      </c>
      <c r="UN11" s="956">
        <v>2021</v>
      </c>
      <c r="UO11" s="956">
        <v>2021</v>
      </c>
      <c r="UP11" s="956">
        <v>2021</v>
      </c>
      <c r="UQ11" s="956">
        <v>2019</v>
      </c>
      <c r="UR11" s="956">
        <v>2019</v>
      </c>
      <c r="US11" s="956"/>
      <c r="UT11" s="956">
        <v>2020</v>
      </c>
      <c r="UU11" s="956"/>
      <c r="UV11" s="956">
        <v>2020</v>
      </c>
      <c r="UW11" s="956"/>
      <c r="UX11" s="956">
        <v>2020</v>
      </c>
      <c r="UY11" s="956">
        <v>2020</v>
      </c>
      <c r="UZ11" s="956">
        <v>2020</v>
      </c>
      <c r="VA11" s="956">
        <v>2020</v>
      </c>
      <c r="VB11" s="956">
        <v>2020</v>
      </c>
      <c r="VC11" s="956">
        <v>2020</v>
      </c>
      <c r="VD11" s="956">
        <v>2020</v>
      </c>
      <c r="VE11" s="956">
        <v>2020</v>
      </c>
      <c r="VF11" s="956">
        <v>2020</v>
      </c>
      <c r="VG11" s="956">
        <v>2020</v>
      </c>
      <c r="VH11" s="956">
        <v>2020</v>
      </c>
      <c r="VI11" s="956">
        <v>2020</v>
      </c>
      <c r="VJ11" s="956">
        <v>2020</v>
      </c>
      <c r="VK11" s="956">
        <v>2020</v>
      </c>
      <c r="VL11" s="956">
        <v>2020</v>
      </c>
      <c r="VM11" s="956">
        <v>2020</v>
      </c>
      <c r="VN11" s="956">
        <v>2020</v>
      </c>
      <c r="VO11" s="956">
        <v>2020</v>
      </c>
      <c r="VP11" s="956">
        <v>2018</v>
      </c>
      <c r="VQ11" s="956">
        <v>2018</v>
      </c>
      <c r="VR11" s="956">
        <v>2018</v>
      </c>
      <c r="VS11" s="956">
        <v>2018</v>
      </c>
      <c r="VT11" s="956">
        <v>2018</v>
      </c>
      <c r="VU11" s="956">
        <v>2018</v>
      </c>
      <c r="VV11" s="956">
        <v>2018</v>
      </c>
      <c r="VW11" s="956">
        <v>2018</v>
      </c>
      <c r="VX11" s="956">
        <v>2018</v>
      </c>
      <c r="VY11" s="956">
        <v>2018</v>
      </c>
      <c r="VZ11" s="956">
        <v>2018</v>
      </c>
      <c r="WA11" s="956">
        <v>2018</v>
      </c>
      <c r="WB11" s="956">
        <v>2018</v>
      </c>
      <c r="WC11" s="956">
        <v>2018</v>
      </c>
      <c r="WD11" s="956">
        <v>2018</v>
      </c>
      <c r="WE11" s="956">
        <v>2018</v>
      </c>
      <c r="WF11" s="956">
        <v>2018</v>
      </c>
      <c r="WG11" s="956">
        <v>2018</v>
      </c>
      <c r="WH11" s="956">
        <v>2018</v>
      </c>
      <c r="WI11" s="956">
        <v>2018</v>
      </c>
      <c r="WJ11" s="956">
        <v>2018</v>
      </c>
      <c r="WK11" s="956">
        <v>2018</v>
      </c>
      <c r="WL11" s="956">
        <v>2018</v>
      </c>
      <c r="WM11" s="956">
        <v>2018</v>
      </c>
      <c r="WN11" s="956">
        <v>2018</v>
      </c>
      <c r="WO11" s="1111" t="s">
        <v>2717</v>
      </c>
      <c r="WP11" s="1111" t="s">
        <v>2717</v>
      </c>
      <c r="WQ11" s="1111" t="s">
        <v>2717</v>
      </c>
      <c r="WR11" s="1111" t="s">
        <v>2717</v>
      </c>
      <c r="WS11" s="1111" t="s">
        <v>2717</v>
      </c>
      <c r="WT11" s="1111" t="s">
        <v>2717</v>
      </c>
      <c r="WU11" s="1111" t="s">
        <v>2717</v>
      </c>
      <c r="WV11" s="1111" t="s">
        <v>2717</v>
      </c>
      <c r="WW11" s="1111" t="s">
        <v>2717</v>
      </c>
      <c r="WX11" s="1111" t="s">
        <v>2717</v>
      </c>
      <c r="WY11" s="1111" t="s">
        <v>2717</v>
      </c>
      <c r="WZ11" s="956">
        <v>2017</v>
      </c>
      <c r="XA11" s="956">
        <v>2017</v>
      </c>
      <c r="XB11" s="956">
        <v>2017</v>
      </c>
      <c r="XC11" s="956">
        <v>2017</v>
      </c>
      <c r="XD11" s="956">
        <v>2019</v>
      </c>
      <c r="XE11" s="956">
        <v>2019</v>
      </c>
      <c r="XF11" s="956">
        <v>2019</v>
      </c>
      <c r="XG11" s="956">
        <v>2019</v>
      </c>
      <c r="XH11" s="956">
        <v>2019</v>
      </c>
      <c r="XI11" s="956">
        <v>2019</v>
      </c>
      <c r="XJ11" s="956">
        <v>2017</v>
      </c>
      <c r="XK11" s="956">
        <v>2017</v>
      </c>
      <c r="XL11" s="956">
        <v>2019</v>
      </c>
      <c r="XM11" s="956">
        <v>2019</v>
      </c>
      <c r="XN11" s="961"/>
      <c r="XO11" s="681">
        <v>2021</v>
      </c>
      <c r="XP11" s="666">
        <v>2021</v>
      </c>
      <c r="XQ11" s="667">
        <v>2021</v>
      </c>
      <c r="XR11" s="686">
        <v>2019</v>
      </c>
      <c r="XS11" s="685">
        <v>2019</v>
      </c>
      <c r="XT11" s="646">
        <v>2019</v>
      </c>
      <c r="XU11" s="646">
        <v>2019</v>
      </c>
      <c r="XV11" s="646">
        <v>2019</v>
      </c>
      <c r="XW11" s="646">
        <v>2019</v>
      </c>
      <c r="XX11" s="686">
        <v>2019</v>
      </c>
      <c r="XY11" s="646">
        <v>2019</v>
      </c>
      <c r="XZ11" s="646">
        <v>2019</v>
      </c>
      <c r="YA11" s="646">
        <v>2019</v>
      </c>
      <c r="YB11" s="646">
        <v>2019</v>
      </c>
      <c r="YC11" s="646">
        <v>2019</v>
      </c>
      <c r="YD11" s="686">
        <v>2019</v>
      </c>
      <c r="YE11" s="646">
        <v>2019</v>
      </c>
      <c r="YF11" s="646">
        <v>2019</v>
      </c>
      <c r="YG11" s="646">
        <v>2019</v>
      </c>
      <c r="YH11" s="646">
        <v>2019</v>
      </c>
      <c r="YI11" s="646">
        <v>2019</v>
      </c>
      <c r="YJ11" s="686">
        <v>2019</v>
      </c>
      <c r="YK11" s="646">
        <v>2019</v>
      </c>
      <c r="YL11" s="646">
        <v>2019</v>
      </c>
      <c r="YM11" s="646">
        <v>2019</v>
      </c>
      <c r="YN11" s="646">
        <v>2019</v>
      </c>
      <c r="YO11" s="646">
        <v>2019</v>
      </c>
      <c r="YP11" s="686">
        <v>2019</v>
      </c>
      <c r="YQ11" s="646">
        <v>2019</v>
      </c>
      <c r="YR11" s="646">
        <v>2019</v>
      </c>
      <c r="YS11" s="646">
        <v>2019</v>
      </c>
      <c r="YT11" s="646">
        <v>2019</v>
      </c>
      <c r="YU11" s="646">
        <v>2019</v>
      </c>
      <c r="YV11" s="646">
        <v>2019</v>
      </c>
      <c r="YW11" s="646">
        <v>2019</v>
      </c>
      <c r="YX11" s="646">
        <v>2019</v>
      </c>
      <c r="YY11" s="646">
        <v>2019</v>
      </c>
      <c r="YZ11" s="646">
        <v>2019</v>
      </c>
      <c r="ZA11" s="964">
        <v>2019</v>
      </c>
      <c r="ZB11" s="646">
        <v>2019</v>
      </c>
      <c r="ZC11" s="646">
        <v>2019</v>
      </c>
      <c r="ZD11" s="646">
        <v>2019</v>
      </c>
      <c r="ZE11" s="646">
        <v>2019</v>
      </c>
      <c r="ZF11" s="646">
        <v>2019</v>
      </c>
      <c r="ZG11" s="646">
        <v>2019</v>
      </c>
      <c r="ZH11" s="646">
        <v>2019</v>
      </c>
      <c r="ZI11" s="646">
        <v>2019</v>
      </c>
      <c r="ZJ11" s="646">
        <v>2019</v>
      </c>
      <c r="ZK11" s="646">
        <v>2019</v>
      </c>
      <c r="ZL11" s="646">
        <v>2019</v>
      </c>
      <c r="ZM11" s="646">
        <v>2019</v>
      </c>
      <c r="ZN11" s="686">
        <v>2021</v>
      </c>
      <c r="ZO11" s="646">
        <v>2021</v>
      </c>
      <c r="ZP11" s="646">
        <v>2021</v>
      </c>
      <c r="ZQ11" s="646">
        <v>2021</v>
      </c>
      <c r="ZR11" s="646">
        <v>2021</v>
      </c>
      <c r="ZS11" s="646">
        <v>2021</v>
      </c>
      <c r="ZT11" s="646">
        <v>2021</v>
      </c>
      <c r="ZU11" s="646">
        <v>2021</v>
      </c>
      <c r="ZV11" s="646">
        <v>2021</v>
      </c>
      <c r="ZW11" s="646">
        <v>2021</v>
      </c>
      <c r="ZX11" s="646">
        <v>2021</v>
      </c>
      <c r="ZY11" s="646">
        <v>2021</v>
      </c>
      <c r="ZZ11" s="646">
        <v>2021</v>
      </c>
      <c r="AAA11" s="646">
        <v>2021</v>
      </c>
      <c r="AAB11" s="962"/>
      <c r="AAC11" s="963"/>
      <c r="AAD11" s="963"/>
      <c r="AAE11" s="963"/>
      <c r="AAF11" s="963"/>
      <c r="AAG11" s="963"/>
      <c r="AAH11" s="686">
        <v>2021</v>
      </c>
      <c r="AAI11" s="646">
        <v>2021</v>
      </c>
      <c r="AAJ11" s="646">
        <v>2021</v>
      </c>
      <c r="AAK11" s="646">
        <v>2021</v>
      </c>
      <c r="AAL11" s="646">
        <v>2021</v>
      </c>
      <c r="AAM11" s="964">
        <v>2021</v>
      </c>
      <c r="AAN11" s="686">
        <v>2021</v>
      </c>
      <c r="AAO11" s="646">
        <v>2021</v>
      </c>
      <c r="AAP11" s="646">
        <v>2021</v>
      </c>
      <c r="AAQ11" s="646">
        <v>2021</v>
      </c>
      <c r="AAR11" s="646">
        <v>2021</v>
      </c>
      <c r="AAS11" s="646">
        <v>2021</v>
      </c>
      <c r="AAT11" s="646">
        <v>2021</v>
      </c>
      <c r="AAU11" s="646">
        <v>2021</v>
      </c>
      <c r="AAV11" s="646">
        <v>2021</v>
      </c>
      <c r="AAW11" s="646">
        <v>2021</v>
      </c>
      <c r="AAX11" s="646">
        <v>2021</v>
      </c>
      <c r="AAY11" s="646">
        <v>2021</v>
      </c>
      <c r="AAZ11" s="686">
        <v>2021</v>
      </c>
      <c r="ABA11" s="646">
        <v>2021</v>
      </c>
      <c r="ABB11" s="646">
        <v>2021</v>
      </c>
      <c r="ABC11" s="686">
        <v>2021</v>
      </c>
      <c r="ABD11" s="646">
        <v>2021</v>
      </c>
      <c r="ABE11" s="646">
        <v>2021</v>
      </c>
      <c r="ABF11" s="646">
        <v>2021</v>
      </c>
      <c r="ABG11" s="646">
        <v>2021</v>
      </c>
      <c r="ABH11" s="964">
        <v>2021</v>
      </c>
      <c r="ABI11" s="646">
        <v>2021</v>
      </c>
      <c r="ABJ11" s="646">
        <v>2021</v>
      </c>
      <c r="ABK11" s="646">
        <v>2021</v>
      </c>
      <c r="ABL11" s="686">
        <v>2021</v>
      </c>
      <c r="ABM11" s="646">
        <v>2021</v>
      </c>
      <c r="ABN11" s="646">
        <v>2021</v>
      </c>
      <c r="ABO11" s="646">
        <v>2021</v>
      </c>
      <c r="ABP11" s="646">
        <v>2021</v>
      </c>
      <c r="ABQ11" s="646">
        <v>2021</v>
      </c>
      <c r="ABR11" s="686">
        <v>2021</v>
      </c>
      <c r="ABS11" s="646">
        <v>2021</v>
      </c>
      <c r="ABT11" s="646">
        <v>2021</v>
      </c>
      <c r="ABU11" s="646">
        <v>2021</v>
      </c>
      <c r="ABV11" s="646">
        <v>2021</v>
      </c>
      <c r="ABW11" s="646">
        <v>2021</v>
      </c>
      <c r="ABX11" s="646">
        <v>2021</v>
      </c>
      <c r="ABY11" s="646">
        <v>2021</v>
      </c>
      <c r="ABZ11" s="646">
        <v>2021</v>
      </c>
      <c r="ACA11" s="646">
        <v>2021</v>
      </c>
      <c r="ACB11" s="686">
        <v>2021</v>
      </c>
      <c r="ACC11" s="646">
        <v>2021</v>
      </c>
      <c r="ACD11" s="646">
        <v>2021</v>
      </c>
      <c r="ACE11" s="646">
        <v>2021</v>
      </c>
      <c r="ACF11" s="646">
        <v>2021</v>
      </c>
      <c r="ACG11" s="646">
        <v>2021</v>
      </c>
      <c r="ACH11" s="646">
        <v>2021</v>
      </c>
      <c r="ACI11" s="646">
        <v>2021</v>
      </c>
      <c r="ACJ11" s="646">
        <v>2021</v>
      </c>
      <c r="ACK11" s="646">
        <v>2021</v>
      </c>
      <c r="ACL11" s="646">
        <v>2021.12</v>
      </c>
      <c r="ACM11" s="646">
        <v>2021.12</v>
      </c>
      <c r="ACN11" s="646">
        <v>2021.12</v>
      </c>
      <c r="ACO11" s="646">
        <v>2021.12</v>
      </c>
      <c r="ACP11" s="646">
        <v>2021.12</v>
      </c>
      <c r="ACQ11" s="646">
        <v>2021.12</v>
      </c>
      <c r="ACR11" s="646">
        <v>2021.12</v>
      </c>
      <c r="ACS11" s="646">
        <v>2021.12</v>
      </c>
      <c r="ACT11" s="686">
        <v>2021</v>
      </c>
      <c r="ACU11" s="646">
        <v>2021</v>
      </c>
      <c r="ACV11" s="646">
        <v>2021</v>
      </c>
      <c r="ACW11" s="646">
        <v>2021</v>
      </c>
      <c r="ACX11" s="646">
        <v>2021</v>
      </c>
      <c r="ACY11" s="646">
        <v>2021</v>
      </c>
      <c r="ACZ11" s="646">
        <v>2021</v>
      </c>
      <c r="ADA11" s="646">
        <v>2021</v>
      </c>
      <c r="ADB11" s="646">
        <v>2021</v>
      </c>
      <c r="ADC11" s="646">
        <v>2021</v>
      </c>
      <c r="ADD11" s="686">
        <v>2021</v>
      </c>
      <c r="ADE11" s="646">
        <v>2021</v>
      </c>
      <c r="ADF11" s="646">
        <v>2021</v>
      </c>
      <c r="ADG11" s="646">
        <v>2021</v>
      </c>
      <c r="ADH11" s="646">
        <v>2021</v>
      </c>
      <c r="ADI11" s="646">
        <v>2021</v>
      </c>
      <c r="ADJ11" s="646">
        <v>2021</v>
      </c>
      <c r="ADK11" s="646">
        <v>2021</v>
      </c>
      <c r="ADL11" s="646">
        <v>2021</v>
      </c>
      <c r="ADM11" s="646">
        <v>2021</v>
      </c>
      <c r="ADN11" s="965"/>
      <c r="ADO11" s="966"/>
      <c r="ADP11" s="966"/>
      <c r="ADQ11" s="963"/>
      <c r="ADR11" s="963"/>
      <c r="ADS11" s="963"/>
      <c r="ADT11" s="963"/>
      <c r="ADU11" s="963"/>
      <c r="ADV11" s="963"/>
      <c r="ADW11" s="963"/>
      <c r="ADX11" s="963"/>
      <c r="ADY11" s="963"/>
      <c r="ADZ11" s="963"/>
      <c r="AEA11" s="963"/>
      <c r="AEB11" s="963"/>
      <c r="AEC11" s="963"/>
      <c r="AED11" s="963"/>
      <c r="AEE11" s="963"/>
      <c r="AEF11" s="963"/>
      <c r="AEG11" s="963"/>
      <c r="AEH11" s="963"/>
      <c r="AEI11" s="967"/>
      <c r="AEJ11" s="660"/>
      <c r="AEK11" s="660"/>
      <c r="AEL11" s="660"/>
      <c r="AEM11" s="949" t="s">
        <v>3176</v>
      </c>
      <c r="AEN11" s="949">
        <v>0</v>
      </c>
      <c r="AEO11" s="953" t="s">
        <v>1015</v>
      </c>
      <c r="AEP11" s="949" t="s">
        <v>1015</v>
      </c>
      <c r="AEQ11" s="953" t="s">
        <v>1015</v>
      </c>
      <c r="AER11" s="949" t="s">
        <v>1015</v>
      </c>
      <c r="AES11" s="953" t="s">
        <v>1015</v>
      </c>
      <c r="AET11" s="949" t="s">
        <v>1015</v>
      </c>
      <c r="AEU11" s="953" t="s">
        <v>1015</v>
      </c>
      <c r="AEV11" s="949" t="s">
        <v>1015</v>
      </c>
      <c r="AEW11" s="953" t="s">
        <v>1015</v>
      </c>
      <c r="AEX11" s="949" t="s">
        <v>1015</v>
      </c>
      <c r="AEY11" s="953" t="s">
        <v>1015</v>
      </c>
      <c r="AEZ11" s="949" t="s">
        <v>1015</v>
      </c>
      <c r="AFA11" s="949" t="s">
        <v>1015</v>
      </c>
      <c r="AFB11" s="953" t="s">
        <v>1015</v>
      </c>
      <c r="AFC11" s="956" t="s">
        <v>1012</v>
      </c>
      <c r="AFD11" s="956" t="s">
        <v>1012</v>
      </c>
      <c r="AFE11" s="956" t="s">
        <v>1012</v>
      </c>
      <c r="AFF11" s="956" t="s">
        <v>1012</v>
      </c>
      <c r="AFG11" s="956" t="s">
        <v>1012</v>
      </c>
      <c r="AFH11" s="956" t="s">
        <v>1012</v>
      </c>
      <c r="AFI11" s="953">
        <v>2019</v>
      </c>
      <c r="AFJ11" s="953">
        <v>2019</v>
      </c>
      <c r="AFK11" s="953">
        <v>2019</v>
      </c>
      <c r="AFL11" s="953">
        <v>2019</v>
      </c>
      <c r="AFM11" s="958" t="s">
        <v>1011</v>
      </c>
      <c r="AFN11" s="959" t="s">
        <v>1011</v>
      </c>
      <c r="AFO11" s="959" t="s">
        <v>1011</v>
      </c>
      <c r="AFP11" s="960" t="s">
        <v>1011</v>
      </c>
      <c r="AFQ11" s="660" t="s">
        <v>1011</v>
      </c>
      <c r="AFR11" s="660" t="s">
        <v>1011</v>
      </c>
      <c r="AFS11" s="660" t="s">
        <v>1010</v>
      </c>
      <c r="AFT11" s="660" t="s">
        <v>1010</v>
      </c>
      <c r="AFU11" s="1034" t="s">
        <v>1010</v>
      </c>
      <c r="AFV11" s="660" t="s">
        <v>1010</v>
      </c>
      <c r="AFW11" s="660" t="s">
        <v>1013</v>
      </c>
      <c r="AFX11" s="660" t="s">
        <v>1014</v>
      </c>
      <c r="AFY11" s="660" t="s">
        <v>1015</v>
      </c>
      <c r="AFZ11" s="660" t="s">
        <v>1016</v>
      </c>
      <c r="AGA11" s="956" t="s">
        <v>1011</v>
      </c>
      <c r="AGB11" s="956" t="s">
        <v>1011</v>
      </c>
      <c r="AGC11" s="956" t="s">
        <v>1015</v>
      </c>
      <c r="AGD11" s="956" t="s">
        <v>1015</v>
      </c>
      <c r="AGE11" s="956" t="s">
        <v>1015</v>
      </c>
      <c r="AGF11" s="956" t="s">
        <v>1015</v>
      </c>
      <c r="AGG11" s="956" t="s">
        <v>1015</v>
      </c>
      <c r="AGH11" s="956" t="s">
        <v>1015</v>
      </c>
      <c r="AGI11" s="956" t="s">
        <v>1015</v>
      </c>
      <c r="AGJ11" s="956" t="s">
        <v>1015</v>
      </c>
      <c r="AGK11" s="956" t="s">
        <v>1015</v>
      </c>
      <c r="AGL11" s="956" t="s">
        <v>1015</v>
      </c>
      <c r="AGM11" s="956" t="s">
        <v>1015</v>
      </c>
      <c r="AGN11" s="956" t="s">
        <v>1015</v>
      </c>
      <c r="AGO11" s="956" t="s">
        <v>1015</v>
      </c>
      <c r="AGP11" s="956" t="s">
        <v>1015</v>
      </c>
      <c r="AGQ11" s="956" t="s">
        <v>1015</v>
      </c>
      <c r="AGR11" s="956" t="s">
        <v>1015</v>
      </c>
      <c r="AGS11" s="956" t="s">
        <v>2277</v>
      </c>
      <c r="AGT11" s="956" t="s">
        <v>1015</v>
      </c>
      <c r="AGU11" s="956" t="s">
        <v>1015</v>
      </c>
      <c r="AGV11" s="956" t="s">
        <v>1015</v>
      </c>
      <c r="AGW11" s="956" t="s">
        <v>1015</v>
      </c>
      <c r="AGX11" s="956" t="s">
        <v>1015</v>
      </c>
      <c r="AGY11" s="956" t="s">
        <v>1015</v>
      </c>
      <c r="AGZ11" s="956" t="s">
        <v>1015</v>
      </c>
      <c r="AHA11" s="956" t="s">
        <v>1015</v>
      </c>
      <c r="AHB11" s="956" t="s">
        <v>1015</v>
      </c>
      <c r="AHC11" s="956" t="s">
        <v>1015</v>
      </c>
      <c r="AHD11" s="956" t="s">
        <v>1015</v>
      </c>
      <c r="AHE11" s="956" t="s">
        <v>1015</v>
      </c>
      <c r="AHF11" s="956" t="s">
        <v>1015</v>
      </c>
      <c r="AHG11" s="956" t="s">
        <v>1015</v>
      </c>
      <c r="AHH11" s="956" t="s">
        <v>1015</v>
      </c>
      <c r="AHI11" s="956" t="s">
        <v>1015</v>
      </c>
      <c r="AHJ11" s="956" t="s">
        <v>1015</v>
      </c>
      <c r="AHK11" s="956" t="s">
        <v>1015</v>
      </c>
      <c r="AHL11" s="956" t="s">
        <v>1015</v>
      </c>
      <c r="AHM11" s="956" t="s">
        <v>1015</v>
      </c>
      <c r="AHN11" s="956" t="s">
        <v>1015</v>
      </c>
      <c r="AHO11" s="956" t="s">
        <v>1015</v>
      </c>
      <c r="AHP11" s="956" t="s">
        <v>1015</v>
      </c>
      <c r="AHQ11" s="956" t="s">
        <v>1015</v>
      </c>
      <c r="AHR11" s="956" t="s">
        <v>1015</v>
      </c>
      <c r="AHS11" s="956" t="s">
        <v>1015</v>
      </c>
      <c r="AHT11" s="956" t="s">
        <v>1015</v>
      </c>
      <c r="AHU11" s="956" t="s">
        <v>1015</v>
      </c>
      <c r="AHV11" s="956" t="s">
        <v>1015</v>
      </c>
      <c r="AHW11" s="956" t="s">
        <v>1015</v>
      </c>
      <c r="AHX11" s="956" t="s">
        <v>1015</v>
      </c>
      <c r="AHY11" s="956" t="s">
        <v>1015</v>
      </c>
      <c r="AHZ11" s="956" t="s">
        <v>1015</v>
      </c>
      <c r="AIA11" s="956" t="s">
        <v>1015</v>
      </c>
      <c r="AIB11" s="956" t="s">
        <v>1015</v>
      </c>
      <c r="AIC11" s="956" t="s">
        <v>1015</v>
      </c>
      <c r="AID11" s="956" t="s">
        <v>1015</v>
      </c>
      <c r="AIE11" s="956" t="s">
        <v>1015</v>
      </c>
      <c r="AIF11" s="956"/>
      <c r="AIG11" s="956"/>
      <c r="AIH11" s="958" t="s">
        <v>1011</v>
      </c>
      <c r="AII11" s="959" t="s">
        <v>1016</v>
      </c>
      <c r="AIJ11" s="959" t="s">
        <v>1011</v>
      </c>
      <c r="AIK11" s="959" t="s">
        <v>1011</v>
      </c>
      <c r="AIL11" s="959" t="s">
        <v>1011</v>
      </c>
      <c r="AIM11" s="960" t="s">
        <v>1011</v>
      </c>
      <c r="AIN11" s="956" t="s">
        <v>1011</v>
      </c>
      <c r="AIO11" s="956" t="s">
        <v>1011</v>
      </c>
      <c r="AIP11" s="956" t="s">
        <v>1011</v>
      </c>
      <c r="AIQ11" s="956" t="s">
        <v>1011</v>
      </c>
      <c r="AIR11" s="956" t="s">
        <v>1011</v>
      </c>
      <c r="AIS11" s="956" t="s">
        <v>1011</v>
      </c>
      <c r="AIT11" s="956" t="s">
        <v>1011</v>
      </c>
      <c r="AIU11" s="956"/>
      <c r="AIV11" s="963">
        <v>2017</v>
      </c>
      <c r="AIW11" s="963">
        <v>2017</v>
      </c>
      <c r="AIX11" s="963">
        <v>2017</v>
      </c>
      <c r="AIY11" s="963">
        <v>2017</v>
      </c>
      <c r="AIZ11" s="963">
        <v>2022</v>
      </c>
      <c r="AJA11" s="963">
        <v>2022</v>
      </c>
      <c r="AJB11" s="963"/>
      <c r="AJC11" s="646">
        <v>2021</v>
      </c>
      <c r="AJD11" s="646">
        <v>2021</v>
      </c>
      <c r="AJE11" s="646">
        <v>2021</v>
      </c>
      <c r="AJF11" s="646">
        <v>2021</v>
      </c>
      <c r="AJG11" s="646">
        <v>2021</v>
      </c>
      <c r="AJH11" s="646">
        <v>2021</v>
      </c>
      <c r="AJI11" s="956"/>
      <c r="AJJ11" s="963"/>
      <c r="AJK11" s="660"/>
      <c r="AJL11" s="956"/>
      <c r="AJM11" s="963"/>
      <c r="AJN11" s="660"/>
      <c r="AJO11" s="956"/>
      <c r="AJP11" s="963"/>
      <c r="AJQ11" s="660"/>
      <c r="AJR11" s="956"/>
      <c r="AJS11" s="963"/>
      <c r="AJT11" s="660"/>
      <c r="AJU11" s="956"/>
      <c r="AJV11" s="660"/>
      <c r="AJW11" s="956"/>
      <c r="AJX11" s="963"/>
      <c r="AJY11" s="660"/>
      <c r="AJZ11" s="660"/>
      <c r="AKA11" s="963"/>
      <c r="AKB11" s="660"/>
      <c r="AKC11" s="660"/>
      <c r="AKD11" s="963"/>
      <c r="AKE11" s="660"/>
      <c r="AKF11" s="660">
        <v>2020</v>
      </c>
      <c r="AKG11" s="660">
        <v>2020</v>
      </c>
      <c r="AKH11" s="660">
        <v>2020</v>
      </c>
      <c r="AKI11" s="660">
        <v>2020</v>
      </c>
      <c r="AKJ11" s="660">
        <v>2020</v>
      </c>
      <c r="AKK11" s="660">
        <v>2020</v>
      </c>
      <c r="AKL11" s="660">
        <v>2020</v>
      </c>
      <c r="AKM11" s="660">
        <v>2020</v>
      </c>
      <c r="AKN11" s="660">
        <v>2020</v>
      </c>
      <c r="AKO11" s="660">
        <v>2020</v>
      </c>
      <c r="AKP11" s="660">
        <v>2020</v>
      </c>
      <c r="AKQ11" s="660">
        <v>2020</v>
      </c>
      <c r="AKR11" s="660">
        <v>2020</v>
      </c>
      <c r="AKS11" s="660">
        <v>2020</v>
      </c>
      <c r="AKT11" s="660">
        <v>2020</v>
      </c>
      <c r="AKU11" s="660">
        <v>2020</v>
      </c>
      <c r="AKV11" s="660">
        <v>2020</v>
      </c>
      <c r="AKW11" s="660">
        <v>2020</v>
      </c>
      <c r="AKX11" s="660">
        <v>2020</v>
      </c>
      <c r="AKY11" s="660">
        <v>2020</v>
      </c>
      <c r="AKZ11" s="660">
        <v>2020</v>
      </c>
      <c r="ALA11" s="660">
        <v>2020</v>
      </c>
      <c r="ALB11" s="660">
        <v>2020</v>
      </c>
      <c r="ALC11" s="660">
        <v>2020</v>
      </c>
      <c r="ALD11" s="660">
        <v>2020</v>
      </c>
      <c r="ALE11" s="660">
        <v>2020</v>
      </c>
      <c r="ALF11" s="660">
        <v>2020</v>
      </c>
      <c r="ALG11" s="660"/>
      <c r="ALH11" s="1703"/>
    </row>
    <row r="12" spans="1:1003" s="1195" customFormat="1" ht="21.75" customHeight="1" x14ac:dyDescent="0.2">
      <c r="A12" s="5534"/>
      <c r="B12" s="5535"/>
      <c r="C12" s="5535"/>
      <c r="D12" s="5535"/>
      <c r="E12" s="5535"/>
      <c r="F12" s="861" t="s">
        <v>1018</v>
      </c>
      <c r="G12" s="874"/>
      <c r="H12" s="668" t="s">
        <v>1019</v>
      </c>
      <c r="I12" s="675" t="s">
        <v>1020</v>
      </c>
      <c r="J12" s="674" t="s">
        <v>1022</v>
      </c>
      <c r="K12" s="663" t="s">
        <v>1019</v>
      </c>
      <c r="L12" s="675" t="s">
        <v>1020</v>
      </c>
      <c r="M12" s="675" t="s">
        <v>1022</v>
      </c>
      <c r="N12" s="680" t="s">
        <v>1021</v>
      </c>
      <c r="O12" s="663" t="s">
        <v>1019</v>
      </c>
      <c r="P12" s="675" t="s">
        <v>1020</v>
      </c>
      <c r="Q12" s="677" t="s">
        <v>1022</v>
      </c>
      <c r="R12" s="663" t="s">
        <v>1019</v>
      </c>
      <c r="S12" s="675" t="s">
        <v>1020</v>
      </c>
      <c r="T12" s="675" t="s">
        <v>1022</v>
      </c>
      <c r="U12" s="680" t="s">
        <v>1021</v>
      </c>
      <c r="V12" s="688" t="s">
        <v>968</v>
      </c>
      <c r="W12" s="669" t="s">
        <v>1023</v>
      </c>
      <c r="X12" s="663" t="s">
        <v>968</v>
      </c>
      <c r="Y12" s="676" t="s">
        <v>1023</v>
      </c>
      <c r="Z12" s="669" t="s">
        <v>1022</v>
      </c>
      <c r="AA12" s="663" t="s">
        <v>968</v>
      </c>
      <c r="AB12" s="676" t="s">
        <v>1023</v>
      </c>
      <c r="AC12" s="669" t="s">
        <v>1022</v>
      </c>
      <c r="AD12" s="663" t="s">
        <v>1024</v>
      </c>
      <c r="AE12" s="676" t="s">
        <v>1023</v>
      </c>
      <c r="AF12" s="689" t="s">
        <v>1022</v>
      </c>
      <c r="AG12" s="668" t="s">
        <v>1025</v>
      </c>
      <c r="AH12" s="669" t="s">
        <v>1022</v>
      </c>
      <c r="AI12" s="663" t="s">
        <v>1026</v>
      </c>
      <c r="AJ12" s="669" t="s">
        <v>1027</v>
      </c>
      <c r="AK12" s="670" t="s">
        <v>1028</v>
      </c>
      <c r="AL12" s="671" t="s">
        <v>1029</v>
      </c>
      <c r="AM12" s="670" t="s">
        <v>2722</v>
      </c>
      <c r="AN12" s="679" t="s">
        <v>12</v>
      </c>
      <c r="AO12" s="672" t="s">
        <v>2722</v>
      </c>
      <c r="AP12" s="679" t="s">
        <v>12</v>
      </c>
      <c r="AQ12" s="670" t="s">
        <v>2722</v>
      </c>
      <c r="AR12" s="672" t="s">
        <v>12</v>
      </c>
      <c r="AS12" s="670" t="s">
        <v>1024</v>
      </c>
      <c r="AT12" s="672" t="s">
        <v>1030</v>
      </c>
      <c r="AU12" s="669" t="s">
        <v>1022</v>
      </c>
      <c r="AV12" s="670" t="s">
        <v>1031</v>
      </c>
      <c r="AW12" s="672" t="s">
        <v>1030</v>
      </c>
      <c r="AX12" s="669" t="s">
        <v>1022</v>
      </c>
      <c r="AY12" s="670" t="s">
        <v>1031</v>
      </c>
      <c r="AZ12" s="672" t="s">
        <v>1030</v>
      </c>
      <c r="BA12" s="669" t="s">
        <v>1022</v>
      </c>
      <c r="BB12" s="670" t="s">
        <v>1032</v>
      </c>
      <c r="BC12" s="672" t="s">
        <v>1030</v>
      </c>
      <c r="BD12" s="669" t="s">
        <v>1022</v>
      </c>
      <c r="BE12" s="670" t="s">
        <v>1032</v>
      </c>
      <c r="BF12" s="672" t="s">
        <v>1030</v>
      </c>
      <c r="BG12" s="669" t="s">
        <v>1022</v>
      </c>
      <c r="BH12" s="670" t="s">
        <v>1032</v>
      </c>
      <c r="BI12" s="672" t="s">
        <v>1030</v>
      </c>
      <c r="BJ12" s="669" t="s">
        <v>1022</v>
      </c>
      <c r="BK12" s="670" t="s">
        <v>1024</v>
      </c>
      <c r="BL12" s="672" t="s">
        <v>1030</v>
      </c>
      <c r="BM12" s="669" t="s">
        <v>1022</v>
      </c>
      <c r="BN12" s="670" t="s">
        <v>1032</v>
      </c>
      <c r="BO12" s="672" t="s">
        <v>1030</v>
      </c>
      <c r="BP12" s="669" t="s">
        <v>1022</v>
      </c>
      <c r="BQ12" s="670" t="s">
        <v>1032</v>
      </c>
      <c r="BR12" s="672" t="s">
        <v>1030</v>
      </c>
      <c r="BS12" s="669" t="s">
        <v>1022</v>
      </c>
      <c r="BT12" s="670" t="s">
        <v>1032</v>
      </c>
      <c r="BU12" s="672" t="s">
        <v>1030</v>
      </c>
      <c r="BV12" s="669" t="s">
        <v>1022</v>
      </c>
      <c r="BW12" s="670" t="s">
        <v>1032</v>
      </c>
      <c r="BX12" s="672" t="s">
        <v>1030</v>
      </c>
      <c r="BY12" s="669" t="s">
        <v>1022</v>
      </c>
      <c r="BZ12" s="670" t="s">
        <v>1032</v>
      </c>
      <c r="CA12" s="672" t="s">
        <v>1030</v>
      </c>
      <c r="CB12" s="676" t="s">
        <v>1022</v>
      </c>
      <c r="CC12" s="663" t="s">
        <v>1030</v>
      </c>
      <c r="CD12" s="674" t="s">
        <v>1022</v>
      </c>
      <c r="CE12" s="675" t="s">
        <v>1033</v>
      </c>
      <c r="CF12" s="675" t="s">
        <v>1033</v>
      </c>
      <c r="CG12" s="676" t="s">
        <v>1033</v>
      </c>
      <c r="CH12" s="663" t="s">
        <v>1034</v>
      </c>
      <c r="CI12" s="669" t="s">
        <v>1033</v>
      </c>
      <c r="CJ12" s="677" t="s">
        <v>2029</v>
      </c>
      <c r="CK12" s="674" t="s">
        <v>1022</v>
      </c>
      <c r="CL12" s="677" t="s">
        <v>2030</v>
      </c>
      <c r="CM12" s="677" t="s">
        <v>2028</v>
      </c>
      <c r="CN12" s="677" t="s">
        <v>2030</v>
      </c>
      <c r="CO12" s="678" t="s">
        <v>509</v>
      </c>
      <c r="CP12" s="679" t="s">
        <v>2026</v>
      </c>
      <c r="CQ12" s="674" t="s">
        <v>1022</v>
      </c>
      <c r="CR12" s="679" t="s">
        <v>509</v>
      </c>
      <c r="CS12" s="679" t="s">
        <v>2069</v>
      </c>
      <c r="CT12" s="674" t="s">
        <v>1022</v>
      </c>
      <c r="CU12" s="679" t="s">
        <v>509</v>
      </c>
      <c r="CV12" s="679" t="s">
        <v>2069</v>
      </c>
      <c r="CW12" s="674" t="s">
        <v>1022</v>
      </c>
      <c r="CX12" s="679" t="s">
        <v>509</v>
      </c>
      <c r="CY12" s="679" t="s">
        <v>2069</v>
      </c>
      <c r="CZ12" s="679" t="s">
        <v>2070</v>
      </c>
      <c r="DA12" s="678" t="s">
        <v>2029</v>
      </c>
      <c r="DB12" s="672" t="s">
        <v>1022</v>
      </c>
      <c r="DC12" s="679" t="s">
        <v>509</v>
      </c>
      <c r="DD12" s="680" t="s">
        <v>1034</v>
      </c>
      <c r="DE12" s="672" t="s">
        <v>1022</v>
      </c>
      <c r="DF12" s="672" t="s">
        <v>1034</v>
      </c>
      <c r="DG12" s="671" t="s">
        <v>1022</v>
      </c>
      <c r="DH12" s="670" t="s">
        <v>1033</v>
      </c>
      <c r="DI12" s="672" t="s">
        <v>1022</v>
      </c>
      <c r="DJ12" s="672" t="s">
        <v>1033</v>
      </c>
      <c r="DK12" s="671" t="s">
        <v>1022</v>
      </c>
      <c r="DL12" s="670" t="s">
        <v>1034</v>
      </c>
      <c r="DM12" s="672" t="s">
        <v>1022</v>
      </c>
      <c r="DN12" s="672" t="s">
        <v>1033</v>
      </c>
      <c r="DO12" s="671" t="s">
        <v>1022</v>
      </c>
      <c r="DP12" s="670" t="s">
        <v>1035</v>
      </c>
      <c r="DQ12" s="672" t="s">
        <v>1030</v>
      </c>
      <c r="DR12" s="671" t="s">
        <v>1022</v>
      </c>
      <c r="DS12" s="670" t="s">
        <v>1035</v>
      </c>
      <c r="DT12" s="672" t="s">
        <v>1030</v>
      </c>
      <c r="DU12" s="671" t="s">
        <v>1022</v>
      </c>
      <c r="DV12" s="670" t="s">
        <v>1035</v>
      </c>
      <c r="DW12" s="672" t="s">
        <v>1030</v>
      </c>
      <c r="DX12" s="671" t="s">
        <v>2735</v>
      </c>
      <c r="DY12" s="670" t="s">
        <v>2736</v>
      </c>
      <c r="DZ12" s="679" t="s">
        <v>2085</v>
      </c>
      <c r="EA12" s="671" t="s">
        <v>2737</v>
      </c>
      <c r="EB12" s="672" t="s">
        <v>1030</v>
      </c>
      <c r="EC12" s="671" t="s">
        <v>2737</v>
      </c>
      <c r="ED12" s="670" t="s">
        <v>2736</v>
      </c>
      <c r="EE12" s="679" t="s">
        <v>2085</v>
      </c>
      <c r="EF12" s="671" t="s">
        <v>2738</v>
      </c>
      <c r="EG12" s="672" t="s">
        <v>1030</v>
      </c>
      <c r="EH12" s="671" t="s">
        <v>2737</v>
      </c>
      <c r="EI12" s="670" t="s">
        <v>2739</v>
      </c>
      <c r="EJ12" s="679" t="s">
        <v>2085</v>
      </c>
      <c r="EK12" s="671" t="s">
        <v>2737</v>
      </c>
      <c r="EL12" s="672" t="s">
        <v>1030</v>
      </c>
      <c r="EM12" s="671" t="s">
        <v>2737</v>
      </c>
      <c r="EN12" s="678" t="s">
        <v>2739</v>
      </c>
      <c r="EO12" s="679" t="s">
        <v>2085</v>
      </c>
      <c r="EP12" s="671" t="s">
        <v>2737</v>
      </c>
      <c r="EQ12" s="672" t="s">
        <v>1030</v>
      </c>
      <c r="ER12" s="673" t="s">
        <v>2737</v>
      </c>
      <c r="ES12" s="670" t="s">
        <v>2739</v>
      </c>
      <c r="ET12" s="679" t="s">
        <v>2085</v>
      </c>
      <c r="EU12" s="671" t="s">
        <v>2737</v>
      </c>
      <c r="EV12" s="672" t="s">
        <v>1030</v>
      </c>
      <c r="EW12" s="673" t="s">
        <v>2737</v>
      </c>
      <c r="EX12" s="679" t="s">
        <v>2739</v>
      </c>
      <c r="EY12" s="679" t="s">
        <v>2085</v>
      </c>
      <c r="EZ12" s="671" t="s">
        <v>2737</v>
      </c>
      <c r="FA12" s="672" t="s">
        <v>1030</v>
      </c>
      <c r="FB12" s="673" t="s">
        <v>2737</v>
      </c>
      <c r="FC12" s="670" t="s">
        <v>2739</v>
      </c>
      <c r="FD12" s="679" t="s">
        <v>2085</v>
      </c>
      <c r="FE12" s="671" t="s">
        <v>2737</v>
      </c>
      <c r="FF12" s="672" t="s">
        <v>1030</v>
      </c>
      <c r="FG12" s="673" t="s">
        <v>2737</v>
      </c>
      <c r="FH12" s="670" t="s">
        <v>2739</v>
      </c>
      <c r="FI12" s="679" t="s">
        <v>2085</v>
      </c>
      <c r="FJ12" s="671" t="s">
        <v>2738</v>
      </c>
      <c r="FK12" s="672" t="s">
        <v>1030</v>
      </c>
      <c r="FL12" s="673" t="s">
        <v>2737</v>
      </c>
      <c r="FM12" s="670" t="s">
        <v>1035</v>
      </c>
      <c r="FN12" s="672" t="s">
        <v>1030</v>
      </c>
      <c r="FO12" s="679" t="s">
        <v>2772</v>
      </c>
      <c r="FP12" s="670" t="s">
        <v>2739</v>
      </c>
      <c r="FQ12" s="679" t="s">
        <v>2086</v>
      </c>
      <c r="FR12" s="671" t="s">
        <v>2773</v>
      </c>
      <c r="FS12" s="672" t="s">
        <v>1030</v>
      </c>
      <c r="FT12" s="671" t="s">
        <v>2737</v>
      </c>
      <c r="FU12" s="670" t="s">
        <v>2774</v>
      </c>
      <c r="FV12" s="679" t="s">
        <v>2086</v>
      </c>
      <c r="FW12" s="671" t="s">
        <v>2772</v>
      </c>
      <c r="FX12" s="672" t="s">
        <v>1030</v>
      </c>
      <c r="FY12" s="671" t="s">
        <v>2772</v>
      </c>
      <c r="FZ12" s="670" t="s">
        <v>2774</v>
      </c>
      <c r="GA12" s="679" t="s">
        <v>2086</v>
      </c>
      <c r="GB12" s="671" t="s">
        <v>2737</v>
      </c>
      <c r="GC12" s="672" t="s">
        <v>1030</v>
      </c>
      <c r="GD12" s="671" t="s">
        <v>2735</v>
      </c>
      <c r="GE12" s="670" t="s">
        <v>2739</v>
      </c>
      <c r="GF12" s="679" t="s">
        <v>2086</v>
      </c>
      <c r="GG12" s="671" t="s">
        <v>2773</v>
      </c>
      <c r="GH12" s="672" t="s">
        <v>1030</v>
      </c>
      <c r="GI12" s="671" t="s">
        <v>2737</v>
      </c>
      <c r="GJ12" s="670" t="s">
        <v>2739</v>
      </c>
      <c r="GK12" s="679" t="s">
        <v>2086</v>
      </c>
      <c r="GL12" s="671" t="s">
        <v>2737</v>
      </c>
      <c r="GM12" s="672" t="s">
        <v>1030</v>
      </c>
      <c r="GN12" s="671" t="s">
        <v>2737</v>
      </c>
      <c r="GO12" s="670" t="s">
        <v>2774</v>
      </c>
      <c r="GP12" s="679" t="s">
        <v>2086</v>
      </c>
      <c r="GQ12" s="671" t="s">
        <v>2737</v>
      </c>
      <c r="GR12" s="672" t="s">
        <v>1030</v>
      </c>
      <c r="GS12" s="671" t="s">
        <v>2737</v>
      </c>
      <c r="GT12" s="670" t="s">
        <v>2739</v>
      </c>
      <c r="GU12" s="679" t="s">
        <v>2086</v>
      </c>
      <c r="GV12" s="671" t="s">
        <v>2773</v>
      </c>
      <c r="GW12" s="672" t="s">
        <v>1030</v>
      </c>
      <c r="GX12" s="671" t="s">
        <v>2737</v>
      </c>
      <c r="GY12" s="670" t="s">
        <v>2739</v>
      </c>
      <c r="GZ12" s="679" t="s">
        <v>2086</v>
      </c>
      <c r="HA12" s="671" t="s">
        <v>2737</v>
      </c>
      <c r="HB12" s="672" t="s">
        <v>1030</v>
      </c>
      <c r="HC12" s="671" t="s">
        <v>2738</v>
      </c>
      <c r="HD12" s="1296" t="s">
        <v>2916</v>
      </c>
      <c r="HE12" s="1297" t="s">
        <v>2916</v>
      </c>
      <c r="HF12" s="1297" t="s">
        <v>2916</v>
      </c>
      <c r="HG12" s="1297" t="s">
        <v>2916</v>
      </c>
      <c r="HH12" s="1297" t="s">
        <v>2916</v>
      </c>
      <c r="HI12" s="1297" t="s">
        <v>2916</v>
      </c>
      <c r="HJ12" s="1297" t="s">
        <v>2916</v>
      </c>
      <c r="HK12" s="1297" t="s">
        <v>2916</v>
      </c>
      <c r="HL12" s="1297" t="s">
        <v>2916</v>
      </c>
      <c r="HM12" s="1298" t="s">
        <v>2966</v>
      </c>
      <c r="HN12" s="1296" t="s">
        <v>2916</v>
      </c>
      <c r="HO12" s="1297" t="s">
        <v>2916</v>
      </c>
      <c r="HP12" s="1297" t="s">
        <v>2916</v>
      </c>
      <c r="HQ12" s="1297" t="s">
        <v>2916</v>
      </c>
      <c r="HR12" s="1297" t="s">
        <v>2916</v>
      </c>
      <c r="HS12" s="1297" t="s">
        <v>2916</v>
      </c>
      <c r="HT12" s="1297" t="s">
        <v>2916</v>
      </c>
      <c r="HU12" s="1297" t="s">
        <v>2916</v>
      </c>
      <c r="HV12" s="1297" t="s">
        <v>2916</v>
      </c>
      <c r="HW12" s="1298" t="s">
        <v>2966</v>
      </c>
      <c r="HX12" s="1262" t="s">
        <v>1030</v>
      </c>
      <c r="HY12" s="1263" t="s">
        <v>1030</v>
      </c>
      <c r="HZ12" s="1263" t="s">
        <v>1030</v>
      </c>
      <c r="IA12" s="1263" t="s">
        <v>1030</v>
      </c>
      <c r="IB12" s="1263" t="s">
        <v>1030</v>
      </c>
      <c r="IC12" s="1263" t="s">
        <v>1030</v>
      </c>
      <c r="ID12" s="1263" t="s">
        <v>1030</v>
      </c>
      <c r="IE12" s="1263" t="s">
        <v>1030</v>
      </c>
      <c r="IF12" s="1264" t="s">
        <v>1030</v>
      </c>
      <c r="IG12" s="1262" t="s">
        <v>1030</v>
      </c>
      <c r="IH12" s="1263" t="s">
        <v>1030</v>
      </c>
      <c r="II12" s="1263" t="s">
        <v>1030</v>
      </c>
      <c r="IJ12" s="1263" t="s">
        <v>1030</v>
      </c>
      <c r="IK12" s="1263" t="s">
        <v>1030</v>
      </c>
      <c r="IL12" s="1263" t="s">
        <v>1030</v>
      </c>
      <c r="IM12" s="1263" t="s">
        <v>1030</v>
      </c>
      <c r="IN12" s="1263" t="s">
        <v>1030</v>
      </c>
      <c r="IO12" s="1264" t="s">
        <v>1030</v>
      </c>
      <c r="IP12" s="1262" t="s">
        <v>1030</v>
      </c>
      <c r="IQ12" s="1263" t="s">
        <v>1030</v>
      </c>
      <c r="IR12" s="1263" t="s">
        <v>1030</v>
      </c>
      <c r="IS12" s="1263" t="s">
        <v>1030</v>
      </c>
      <c r="IT12" s="1263" t="s">
        <v>1030</v>
      </c>
      <c r="IU12" s="1263" t="s">
        <v>1030</v>
      </c>
      <c r="IV12" s="1263" t="s">
        <v>1030</v>
      </c>
      <c r="IW12" s="1263" t="s">
        <v>1030</v>
      </c>
      <c r="IX12" s="1264" t="s">
        <v>1030</v>
      </c>
      <c r="IY12" s="1262" t="s">
        <v>1030</v>
      </c>
      <c r="IZ12" s="1263" t="s">
        <v>1030</v>
      </c>
      <c r="JA12" s="1263" t="s">
        <v>1030</v>
      </c>
      <c r="JB12" s="1263" t="s">
        <v>1030</v>
      </c>
      <c r="JC12" s="1263" t="s">
        <v>1030</v>
      </c>
      <c r="JD12" s="1263" t="s">
        <v>1030</v>
      </c>
      <c r="JE12" s="1263" t="s">
        <v>1030</v>
      </c>
      <c r="JF12" s="1263" t="s">
        <v>1030</v>
      </c>
      <c r="JG12" s="1264" t="s">
        <v>1030</v>
      </c>
      <c r="JH12" s="1262" t="s">
        <v>1030</v>
      </c>
      <c r="JI12" s="1263" t="s">
        <v>1030</v>
      </c>
      <c r="JJ12" s="1263" t="s">
        <v>1030</v>
      </c>
      <c r="JK12" s="1263" t="s">
        <v>1030</v>
      </c>
      <c r="JL12" s="1263" t="s">
        <v>1030</v>
      </c>
      <c r="JM12" s="1263" t="s">
        <v>1030</v>
      </c>
      <c r="JN12" s="1263" t="s">
        <v>1030</v>
      </c>
      <c r="JO12" s="1263" t="s">
        <v>1030</v>
      </c>
      <c r="JP12" s="1264" t="s">
        <v>1030</v>
      </c>
      <c r="JQ12" s="1262" t="s">
        <v>1030</v>
      </c>
      <c r="JR12" s="1263" t="s">
        <v>1030</v>
      </c>
      <c r="JS12" s="1263" t="s">
        <v>1030</v>
      </c>
      <c r="JT12" s="1263" t="s">
        <v>1030</v>
      </c>
      <c r="JU12" s="1263" t="s">
        <v>1030</v>
      </c>
      <c r="JV12" s="1263" t="s">
        <v>1030</v>
      </c>
      <c r="JW12" s="1263" t="s">
        <v>1030</v>
      </c>
      <c r="JX12" s="1263" t="s">
        <v>1030</v>
      </c>
      <c r="JY12" s="1264" t="s">
        <v>1030</v>
      </c>
      <c r="JZ12" s="670" t="s">
        <v>1033</v>
      </c>
      <c r="KA12" s="671" t="s">
        <v>1022</v>
      </c>
      <c r="KB12" s="670" t="s">
        <v>1030</v>
      </c>
      <c r="KC12" s="671" t="s">
        <v>1022</v>
      </c>
      <c r="KD12" s="680" t="s">
        <v>1030</v>
      </c>
      <c r="KE12" s="672" t="s">
        <v>1022</v>
      </c>
      <c r="KF12" s="672" t="s">
        <v>1030</v>
      </c>
      <c r="KG12" s="672" t="s">
        <v>1022</v>
      </c>
      <c r="KH12" s="672" t="s">
        <v>1030</v>
      </c>
      <c r="KI12" s="672" t="s">
        <v>1022</v>
      </c>
      <c r="KJ12" s="672" t="s">
        <v>1030</v>
      </c>
      <c r="KK12" s="672" t="s">
        <v>1022</v>
      </c>
      <c r="KL12" s="672" t="s">
        <v>1030</v>
      </c>
      <c r="KM12" s="672" t="s">
        <v>1022</v>
      </c>
      <c r="KN12" s="672" t="s">
        <v>1030</v>
      </c>
      <c r="KO12" s="690" t="s">
        <v>1022</v>
      </c>
      <c r="KP12" s="691" t="s">
        <v>1038</v>
      </c>
      <c r="KQ12" s="679" t="s">
        <v>1039</v>
      </c>
      <c r="KR12" s="679" t="s">
        <v>1039</v>
      </c>
      <c r="KS12" s="679" t="s">
        <v>1039</v>
      </c>
      <c r="KT12" s="679" t="s">
        <v>1039</v>
      </c>
      <c r="KU12" s="692" t="s">
        <v>1040</v>
      </c>
      <c r="KV12" s="671" t="s">
        <v>1022</v>
      </c>
      <c r="KW12" s="691" t="s">
        <v>1039</v>
      </c>
      <c r="KX12" s="693" t="s">
        <v>1039</v>
      </c>
      <c r="KY12" s="692" t="s">
        <v>1040</v>
      </c>
      <c r="KZ12" s="671" t="s">
        <v>1022</v>
      </c>
      <c r="LA12" s="1231" t="s">
        <v>2890</v>
      </c>
      <c r="LB12" s="1105" t="s">
        <v>2890</v>
      </c>
      <c r="LC12" s="1105" t="s">
        <v>2890</v>
      </c>
      <c r="LD12" s="1105" t="s">
        <v>2890</v>
      </c>
      <c r="LE12" s="1105" t="s">
        <v>2890</v>
      </c>
      <c r="LF12" s="1232" t="s">
        <v>2891</v>
      </c>
      <c r="LG12" s="1233" t="s">
        <v>1039</v>
      </c>
      <c r="LH12" s="1105" t="s">
        <v>1039</v>
      </c>
      <c r="LI12" s="1106" t="s">
        <v>1039</v>
      </c>
      <c r="LJ12" s="1105" t="s">
        <v>1039</v>
      </c>
      <c r="LK12" s="591" t="s">
        <v>2892</v>
      </c>
      <c r="LL12" s="1232" t="s">
        <v>2891</v>
      </c>
      <c r="LM12" s="1233" t="s">
        <v>1039</v>
      </c>
      <c r="LN12" s="1105" t="s">
        <v>1039</v>
      </c>
      <c r="LO12" s="1105" t="s">
        <v>1039</v>
      </c>
      <c r="LP12" s="1106" t="s">
        <v>1039</v>
      </c>
      <c r="LQ12" s="1105" t="s">
        <v>1039</v>
      </c>
      <c r="LR12" s="1232" t="s">
        <v>2891</v>
      </c>
      <c r="LS12" s="1233" t="s">
        <v>1039</v>
      </c>
      <c r="LT12" s="1105" t="s">
        <v>1039</v>
      </c>
      <c r="LU12" s="1105" t="s">
        <v>1039</v>
      </c>
      <c r="LV12" s="1106" t="s">
        <v>1039</v>
      </c>
      <c r="LW12" s="1105" t="s">
        <v>1039</v>
      </c>
      <c r="LX12" s="1232" t="s">
        <v>2891</v>
      </c>
      <c r="LY12" s="1233" t="s">
        <v>1039</v>
      </c>
      <c r="LZ12" s="1105" t="s">
        <v>1039</v>
      </c>
      <c r="MA12" s="1105" t="s">
        <v>1039</v>
      </c>
      <c r="MB12" s="1106" t="s">
        <v>1039</v>
      </c>
      <c r="MC12" s="1105" t="s">
        <v>1039</v>
      </c>
      <c r="MD12" s="1232" t="s">
        <v>2891</v>
      </c>
      <c r="ME12" s="1233" t="s">
        <v>1039</v>
      </c>
      <c r="MF12" s="1105" t="s">
        <v>1039</v>
      </c>
      <c r="MG12" s="1105" t="s">
        <v>1039</v>
      </c>
      <c r="MH12" s="1106" t="s">
        <v>1039</v>
      </c>
      <c r="MI12" s="1105" t="s">
        <v>1039</v>
      </c>
      <c r="MJ12" s="1232" t="s">
        <v>2891</v>
      </c>
      <c r="MK12" s="1233" t="s">
        <v>1039</v>
      </c>
      <c r="ML12" s="1105" t="s">
        <v>1039</v>
      </c>
      <c r="MM12" s="1105" t="s">
        <v>1039</v>
      </c>
      <c r="MN12" s="1106" t="s">
        <v>1039</v>
      </c>
      <c r="MO12" s="1232" t="s">
        <v>2891</v>
      </c>
      <c r="MP12" s="1233" t="s">
        <v>1039</v>
      </c>
      <c r="MQ12" s="1105" t="s">
        <v>1039</v>
      </c>
      <c r="MR12" s="1105" t="s">
        <v>1039</v>
      </c>
      <c r="MS12" s="1105" t="s">
        <v>1039</v>
      </c>
      <c r="MT12" s="1106" t="s">
        <v>1039</v>
      </c>
      <c r="MU12" s="1232" t="s">
        <v>2891</v>
      </c>
      <c r="MV12" s="1233" t="s">
        <v>1039</v>
      </c>
      <c r="MW12" s="1105" t="s">
        <v>1039</v>
      </c>
      <c r="MX12" s="1105" t="s">
        <v>1039</v>
      </c>
      <c r="MY12" s="1105" t="s">
        <v>1039</v>
      </c>
      <c r="MZ12" s="1106" t="s">
        <v>1039</v>
      </c>
      <c r="NA12" s="1232" t="s">
        <v>2891</v>
      </c>
      <c r="NB12" s="678" t="s">
        <v>1041</v>
      </c>
      <c r="NC12" s="679" t="s">
        <v>1022</v>
      </c>
      <c r="ND12" s="678" t="s">
        <v>1042</v>
      </c>
      <c r="NE12" s="679" t="s">
        <v>1037</v>
      </c>
      <c r="NF12" s="679" t="s">
        <v>1041</v>
      </c>
      <c r="NG12" s="679" t="s">
        <v>1027</v>
      </c>
      <c r="NH12" s="679" t="s">
        <v>1041</v>
      </c>
      <c r="NI12" s="679" t="s">
        <v>1037</v>
      </c>
      <c r="NJ12" s="679" t="s">
        <v>1041</v>
      </c>
      <c r="NK12" s="679" t="s">
        <v>1027</v>
      </c>
      <c r="NL12" s="679" t="s">
        <v>1041</v>
      </c>
      <c r="NM12" s="679" t="s">
        <v>1037</v>
      </c>
      <c r="NN12" s="679" t="s">
        <v>1041</v>
      </c>
      <c r="NO12" s="679" t="s">
        <v>1043</v>
      </c>
      <c r="NP12" s="679"/>
      <c r="NQ12" s="3213" t="s">
        <v>1033</v>
      </c>
      <c r="NR12" s="3345" t="s">
        <v>1033</v>
      </c>
      <c r="NS12" s="3346" t="s">
        <v>1022</v>
      </c>
      <c r="NT12" s="3213" t="s">
        <v>1030</v>
      </c>
      <c r="NU12" s="3346" t="s">
        <v>1030</v>
      </c>
      <c r="NV12" s="3346" t="s">
        <v>1022</v>
      </c>
      <c r="NW12" s="3213" t="s">
        <v>1030</v>
      </c>
      <c r="NX12" s="3346" t="s">
        <v>1030</v>
      </c>
      <c r="NY12" s="3346" t="s">
        <v>1022</v>
      </c>
      <c r="NZ12" s="3213" t="s">
        <v>1030</v>
      </c>
      <c r="OA12" s="3346" t="s">
        <v>1030</v>
      </c>
      <c r="OB12" s="3347" t="s">
        <v>1022</v>
      </c>
      <c r="OC12" s="1233" t="s">
        <v>1042</v>
      </c>
      <c r="OD12" s="1106" t="s">
        <v>3006</v>
      </c>
      <c r="OE12" s="1415" t="s">
        <v>1022</v>
      </c>
      <c r="OF12" s="678" t="s">
        <v>1042</v>
      </c>
      <c r="OG12" s="679" t="s">
        <v>1033</v>
      </c>
      <c r="OH12" s="671" t="s">
        <v>1022</v>
      </c>
      <c r="OI12" s="678" t="s">
        <v>1042</v>
      </c>
      <c r="OJ12" s="673" t="s">
        <v>1033</v>
      </c>
      <c r="OK12" s="1106"/>
      <c r="OL12" s="1106"/>
      <c r="OM12" s="679" t="s">
        <v>1042</v>
      </c>
      <c r="ON12" s="679" t="s">
        <v>1033</v>
      </c>
      <c r="OO12" s="672" t="s">
        <v>1022</v>
      </c>
      <c r="OP12" s="968"/>
      <c r="OQ12" s="677" t="s">
        <v>1030</v>
      </c>
      <c r="OR12" s="677" t="s">
        <v>1030</v>
      </c>
      <c r="OS12" s="677" t="s">
        <v>1030</v>
      </c>
      <c r="OT12" s="677" t="s">
        <v>1030</v>
      </c>
      <c r="OU12" s="677" t="s">
        <v>1030</v>
      </c>
      <c r="OV12" s="677" t="s">
        <v>1030</v>
      </c>
      <c r="OW12" s="679" t="s">
        <v>1022</v>
      </c>
      <c r="OX12" s="677" t="s">
        <v>1030</v>
      </c>
      <c r="OY12" s="679" t="s">
        <v>1022</v>
      </c>
      <c r="OZ12" s="677" t="s">
        <v>1030</v>
      </c>
      <c r="PA12" s="677" t="s">
        <v>1030</v>
      </c>
      <c r="PB12" s="677" t="s">
        <v>1030</v>
      </c>
      <c r="PC12" s="677" t="s">
        <v>1030</v>
      </c>
      <c r="PD12" s="677" t="s">
        <v>1030</v>
      </c>
      <c r="PE12" s="677" t="s">
        <v>1030</v>
      </c>
      <c r="PF12" s="679" t="s">
        <v>1022</v>
      </c>
      <c r="PG12" s="677" t="s">
        <v>1030</v>
      </c>
      <c r="PH12" s="679" t="s">
        <v>1022</v>
      </c>
      <c r="PI12" s="677" t="s">
        <v>1030</v>
      </c>
      <c r="PJ12" s="679" t="s">
        <v>1022</v>
      </c>
      <c r="PK12" s="677" t="s">
        <v>1030</v>
      </c>
      <c r="PL12" s="679" t="s">
        <v>1022</v>
      </c>
      <c r="PM12" s="677" t="s">
        <v>1044</v>
      </c>
      <c r="PN12" s="677" t="s">
        <v>1044</v>
      </c>
      <c r="PO12" s="679" t="s">
        <v>1022</v>
      </c>
      <c r="PP12" s="677" t="s">
        <v>1044</v>
      </c>
      <c r="PQ12" s="677" t="s">
        <v>1044</v>
      </c>
      <c r="PR12" s="679" t="s">
        <v>1022</v>
      </c>
      <c r="PS12" s="969" t="s">
        <v>2797</v>
      </c>
      <c r="PT12" s="677" t="s">
        <v>2734</v>
      </c>
      <c r="PU12" s="679" t="s">
        <v>2798</v>
      </c>
      <c r="PV12" s="677" t="s">
        <v>2797</v>
      </c>
      <c r="PW12" s="677" t="s">
        <v>2734</v>
      </c>
      <c r="PX12" s="679" t="s">
        <v>2798</v>
      </c>
      <c r="PY12" s="677" t="s">
        <v>2797</v>
      </c>
      <c r="PZ12" s="677" t="s">
        <v>2734</v>
      </c>
      <c r="QA12" s="679" t="s">
        <v>2798</v>
      </c>
      <c r="QB12" s="969" t="s">
        <v>2797</v>
      </c>
      <c r="QC12" s="677" t="s">
        <v>2734</v>
      </c>
      <c r="QD12" s="679" t="s">
        <v>2798</v>
      </c>
      <c r="QE12" s="969" t="s">
        <v>1045</v>
      </c>
      <c r="QF12" s="679" t="s">
        <v>1046</v>
      </c>
      <c r="QG12" s="679" t="s">
        <v>1022</v>
      </c>
      <c r="QH12" s="972" t="s">
        <v>1047</v>
      </c>
      <c r="QI12" s="970" t="s">
        <v>1030</v>
      </c>
      <c r="QJ12" s="970" t="s">
        <v>1030</v>
      </c>
      <c r="QK12" s="679" t="s">
        <v>1022</v>
      </c>
      <c r="QL12" s="949" t="s">
        <v>1019</v>
      </c>
      <c r="QM12" s="663" t="s">
        <v>1030</v>
      </c>
      <c r="QN12" s="675" t="s">
        <v>1030</v>
      </c>
      <c r="QO12" s="672" t="s">
        <v>1022</v>
      </c>
      <c r="QP12" s="1104" t="s">
        <v>1019</v>
      </c>
      <c r="QQ12" s="2722" t="s">
        <v>6513</v>
      </c>
      <c r="QR12" s="663"/>
      <c r="QS12" s="672" t="s">
        <v>1022</v>
      </c>
      <c r="QT12" s="675"/>
      <c r="QU12" s="672" t="s">
        <v>1022</v>
      </c>
      <c r="QV12" s="675"/>
      <c r="QW12" s="672" t="s">
        <v>1022</v>
      </c>
      <c r="QX12" s="675"/>
      <c r="QY12" s="671" t="s">
        <v>1022</v>
      </c>
      <c r="QZ12" s="677"/>
      <c r="RA12" s="679" t="s">
        <v>1022</v>
      </c>
      <c r="RB12" s="677"/>
      <c r="RC12" s="679" t="s">
        <v>1022</v>
      </c>
      <c r="RD12" s="677"/>
      <c r="RE12" s="679" t="s">
        <v>1022</v>
      </c>
      <c r="RF12" s="677"/>
      <c r="RG12" s="679" t="s">
        <v>1022</v>
      </c>
      <c r="RH12" s="1098" t="s">
        <v>976</v>
      </c>
      <c r="RI12" s="677" t="s">
        <v>1022</v>
      </c>
      <c r="RJ12" s="1098" t="s">
        <v>976</v>
      </c>
      <c r="RK12" s="677" t="s">
        <v>1022</v>
      </c>
      <c r="RL12" s="677" t="s">
        <v>970</v>
      </c>
      <c r="RM12" s="677" t="s">
        <v>1022</v>
      </c>
      <c r="RN12" s="1098" t="s">
        <v>976</v>
      </c>
      <c r="RO12" s="677" t="s">
        <v>1022</v>
      </c>
      <c r="RP12" s="1098" t="s">
        <v>976</v>
      </c>
      <c r="RQ12" s="677" t="s">
        <v>1022</v>
      </c>
      <c r="RR12" s="677" t="s">
        <v>976</v>
      </c>
      <c r="RS12" s="677" t="s">
        <v>1022</v>
      </c>
      <c r="RT12" s="677" t="s">
        <v>976</v>
      </c>
      <c r="RU12" s="677" t="s">
        <v>1022</v>
      </c>
      <c r="RV12" s="677" t="s">
        <v>976</v>
      </c>
      <c r="RW12" s="677" t="s">
        <v>1022</v>
      </c>
      <c r="RX12" s="677" t="s">
        <v>1049</v>
      </c>
      <c r="RY12" s="677" t="s">
        <v>1049</v>
      </c>
      <c r="RZ12" s="677" t="s">
        <v>1049</v>
      </c>
      <c r="SA12" s="677" t="s">
        <v>1049</v>
      </c>
      <c r="SB12" s="677" t="s">
        <v>1049</v>
      </c>
      <c r="SC12" s="677" t="s">
        <v>1049</v>
      </c>
      <c r="SD12" s="677" t="s">
        <v>1049</v>
      </c>
      <c r="SE12" s="677" t="s">
        <v>1049</v>
      </c>
      <c r="SF12" s="677" t="s">
        <v>1049</v>
      </c>
      <c r="SG12" s="677" t="s">
        <v>1049</v>
      </c>
      <c r="SH12" s="677" t="s">
        <v>957</v>
      </c>
      <c r="SI12" s="679" t="s">
        <v>1022</v>
      </c>
      <c r="SJ12" s="677" t="s">
        <v>1049</v>
      </c>
      <c r="SK12" s="677" t="s">
        <v>1049</v>
      </c>
      <c r="SL12" s="677" t="s">
        <v>1049</v>
      </c>
      <c r="SM12" s="677" t="s">
        <v>1049</v>
      </c>
      <c r="SN12" s="677" t="s">
        <v>1049</v>
      </c>
      <c r="SO12" s="677" t="s">
        <v>1049</v>
      </c>
      <c r="SP12" s="677" t="s">
        <v>1049</v>
      </c>
      <c r="SQ12" s="677" t="s">
        <v>1049</v>
      </c>
      <c r="SR12" s="677" t="s">
        <v>957</v>
      </c>
      <c r="SS12" s="679" t="s">
        <v>1022</v>
      </c>
      <c r="ST12" s="677" t="s">
        <v>1049</v>
      </c>
      <c r="SU12" s="677" t="s">
        <v>1049</v>
      </c>
      <c r="SV12" s="677" t="s">
        <v>1049</v>
      </c>
      <c r="SW12" s="677" t="s">
        <v>1049</v>
      </c>
      <c r="SX12" s="677" t="s">
        <v>1049</v>
      </c>
      <c r="SY12" s="677" t="s">
        <v>1049</v>
      </c>
      <c r="SZ12" s="677" t="s">
        <v>957</v>
      </c>
      <c r="TA12" s="679" t="s">
        <v>1022</v>
      </c>
      <c r="TB12" s="677" t="s">
        <v>1049</v>
      </c>
      <c r="TC12" s="677" t="s">
        <v>1049</v>
      </c>
      <c r="TD12" s="677" t="s">
        <v>1049</v>
      </c>
      <c r="TE12" s="677" t="s">
        <v>1049</v>
      </c>
      <c r="TF12" s="677" t="s">
        <v>1049</v>
      </c>
      <c r="TG12" s="677" t="s">
        <v>1049</v>
      </c>
      <c r="TH12" s="677" t="s">
        <v>1049</v>
      </c>
      <c r="TI12" s="677" t="s">
        <v>1049</v>
      </c>
      <c r="TJ12" s="677" t="s">
        <v>957</v>
      </c>
      <c r="TK12" s="679" t="s">
        <v>1022</v>
      </c>
      <c r="TL12" s="677" t="s">
        <v>1049</v>
      </c>
      <c r="TM12" s="677" t="s">
        <v>1049</v>
      </c>
      <c r="TN12" s="677" t="s">
        <v>1049</v>
      </c>
      <c r="TO12" s="677" t="s">
        <v>1049</v>
      </c>
      <c r="TP12" s="677" t="s">
        <v>957</v>
      </c>
      <c r="TQ12" s="679" t="s">
        <v>1022</v>
      </c>
      <c r="TR12" s="677" t="s">
        <v>1049</v>
      </c>
      <c r="TS12" s="677" t="s">
        <v>1049</v>
      </c>
      <c r="TT12" s="677" t="s">
        <v>1049</v>
      </c>
      <c r="TU12" s="677" t="s">
        <v>1049</v>
      </c>
      <c r="TV12" s="677" t="s">
        <v>1049</v>
      </c>
      <c r="TW12" s="677" t="s">
        <v>1049</v>
      </c>
      <c r="TX12" s="677" t="s">
        <v>1049</v>
      </c>
      <c r="TY12" s="677" t="s">
        <v>1049</v>
      </c>
      <c r="TZ12" s="677" t="s">
        <v>957</v>
      </c>
      <c r="UA12" s="679" t="s">
        <v>1022</v>
      </c>
      <c r="UB12" s="677" t="s">
        <v>1049</v>
      </c>
      <c r="UC12" s="677" t="s">
        <v>1049</v>
      </c>
      <c r="UD12" s="677" t="s">
        <v>1049</v>
      </c>
      <c r="UE12" s="677" t="s">
        <v>1049</v>
      </c>
      <c r="UF12" s="677" t="s">
        <v>957</v>
      </c>
      <c r="UG12" s="679" t="s">
        <v>1022</v>
      </c>
      <c r="UH12" s="677" t="s">
        <v>1050</v>
      </c>
      <c r="UI12" s="591" t="s">
        <v>1051</v>
      </c>
      <c r="UJ12" s="679" t="s">
        <v>1022</v>
      </c>
      <c r="UK12" s="677" t="s">
        <v>1050</v>
      </c>
      <c r="UL12" s="591" t="s">
        <v>1051</v>
      </c>
      <c r="UM12" s="679" t="s">
        <v>1022</v>
      </c>
      <c r="UN12" s="677" t="s">
        <v>1050</v>
      </c>
      <c r="UO12" s="591" t="s">
        <v>1051</v>
      </c>
      <c r="UP12" s="679" t="s">
        <v>1022</v>
      </c>
      <c r="UQ12" s="677" t="s">
        <v>1050</v>
      </c>
      <c r="UR12" s="591" t="s">
        <v>1051</v>
      </c>
      <c r="US12" s="679" t="s">
        <v>1022</v>
      </c>
      <c r="UT12" s="679" t="s">
        <v>1052</v>
      </c>
      <c r="UU12" s="679" t="s">
        <v>1022</v>
      </c>
      <c r="UV12" s="679" t="s">
        <v>1052</v>
      </c>
      <c r="UW12" s="679" t="s">
        <v>1022</v>
      </c>
      <c r="UX12" s="679" t="s">
        <v>1052</v>
      </c>
      <c r="UY12" s="679" t="s">
        <v>1022</v>
      </c>
      <c r="UZ12" s="679" t="s">
        <v>2357</v>
      </c>
      <c r="VA12" s="679" t="s">
        <v>1022</v>
      </c>
      <c r="VB12" s="679" t="s">
        <v>2357</v>
      </c>
      <c r="VC12" s="679" t="s">
        <v>1022</v>
      </c>
      <c r="VD12" s="679" t="s">
        <v>2357</v>
      </c>
      <c r="VE12" s="679" t="s">
        <v>1022</v>
      </c>
      <c r="VF12" s="679" t="s">
        <v>2357</v>
      </c>
      <c r="VG12" s="679" t="s">
        <v>1022</v>
      </c>
      <c r="VH12" s="679" t="s">
        <v>2357</v>
      </c>
      <c r="VI12" s="679" t="s">
        <v>1022</v>
      </c>
      <c r="VJ12" s="679" t="s">
        <v>2357</v>
      </c>
      <c r="VK12" s="679" t="s">
        <v>1022</v>
      </c>
      <c r="VL12" s="679" t="s">
        <v>2357</v>
      </c>
      <c r="VM12" s="679" t="s">
        <v>1022</v>
      </c>
      <c r="VN12" s="679" t="s">
        <v>2357</v>
      </c>
      <c r="VO12" s="679" t="s">
        <v>1022</v>
      </c>
      <c r="VP12" s="1105" t="s">
        <v>1042</v>
      </c>
      <c r="VQ12" s="1106" t="s">
        <v>1053</v>
      </c>
      <c r="VR12" s="1106" t="s">
        <v>1022</v>
      </c>
      <c r="VS12" s="1105" t="s">
        <v>1042</v>
      </c>
      <c r="VT12" s="1106" t="s">
        <v>1053</v>
      </c>
      <c r="VU12" s="1106" t="s">
        <v>1022</v>
      </c>
      <c r="VV12" s="1105" t="s">
        <v>1042</v>
      </c>
      <c r="VW12" s="1106" t="s">
        <v>1053</v>
      </c>
      <c r="VX12" s="1106" t="s">
        <v>1022</v>
      </c>
      <c r="VY12" s="1105" t="s">
        <v>1042</v>
      </c>
      <c r="VZ12" s="1106" t="s">
        <v>1053</v>
      </c>
      <c r="WA12" s="1106" t="s">
        <v>1022</v>
      </c>
      <c r="WB12" s="1105" t="s">
        <v>1042</v>
      </c>
      <c r="WC12" s="1106" t="s">
        <v>1053</v>
      </c>
      <c r="WD12" s="1106" t="s">
        <v>1022</v>
      </c>
      <c r="WE12" s="1105" t="s">
        <v>1042</v>
      </c>
      <c r="WF12" s="1106" t="s">
        <v>1053</v>
      </c>
      <c r="WG12" s="1106" t="s">
        <v>1022</v>
      </c>
      <c r="WH12" s="1106" t="s">
        <v>4915</v>
      </c>
      <c r="WI12" s="1106" t="s">
        <v>1022</v>
      </c>
      <c r="WJ12" s="1106" t="s">
        <v>4915</v>
      </c>
      <c r="WK12" s="1106" t="s">
        <v>1022</v>
      </c>
      <c r="WL12" s="1106" t="s">
        <v>4915</v>
      </c>
      <c r="WM12" s="1106" t="s">
        <v>1022</v>
      </c>
      <c r="WN12" s="1106" t="s">
        <v>4915</v>
      </c>
      <c r="WO12" s="1105" t="s">
        <v>1022</v>
      </c>
      <c r="WP12" s="1106" t="s">
        <v>4915</v>
      </c>
      <c r="WQ12" s="1106" t="s">
        <v>1022</v>
      </c>
      <c r="WR12" s="1106" t="s">
        <v>4915</v>
      </c>
      <c r="WS12" s="1106" t="s">
        <v>1022</v>
      </c>
      <c r="WT12" s="1106" t="s">
        <v>4915</v>
      </c>
      <c r="WU12" s="1106" t="s">
        <v>1022</v>
      </c>
      <c r="WV12" s="1106" t="s">
        <v>4915</v>
      </c>
      <c r="WW12" s="1106" t="s">
        <v>1022</v>
      </c>
      <c r="WX12" s="1106" t="s">
        <v>4915</v>
      </c>
      <c r="WY12" s="1105" t="s">
        <v>1022</v>
      </c>
      <c r="WZ12" s="679" t="s">
        <v>1054</v>
      </c>
      <c r="XA12" s="679" t="s">
        <v>1022</v>
      </c>
      <c r="XB12" s="679" t="s">
        <v>1054</v>
      </c>
      <c r="XC12" s="679" t="s">
        <v>1022</v>
      </c>
      <c r="XD12" s="679" t="s">
        <v>1054</v>
      </c>
      <c r="XE12" s="679" t="s">
        <v>1022</v>
      </c>
      <c r="XF12" s="679" t="s">
        <v>1054</v>
      </c>
      <c r="XG12" s="679" t="s">
        <v>1022</v>
      </c>
      <c r="XH12" s="679" t="s">
        <v>1054</v>
      </c>
      <c r="XI12" s="679" t="s">
        <v>1022</v>
      </c>
      <c r="XJ12" s="679" t="s">
        <v>1054</v>
      </c>
      <c r="XK12" s="679" t="s">
        <v>1022</v>
      </c>
      <c r="XL12" s="679" t="s">
        <v>1054</v>
      </c>
      <c r="XM12" s="679" t="s">
        <v>1022</v>
      </c>
      <c r="XN12" s="971"/>
      <c r="XO12" s="678" t="s">
        <v>1055</v>
      </c>
      <c r="XP12" s="672" t="s">
        <v>1030</v>
      </c>
      <c r="XQ12" s="679" t="s">
        <v>1056</v>
      </c>
      <c r="XR12" s="678" t="s">
        <v>1055</v>
      </c>
      <c r="XS12" s="672" t="s">
        <v>1030</v>
      </c>
      <c r="XT12" s="679" t="s">
        <v>1057</v>
      </c>
      <c r="XU12" s="680" t="s">
        <v>1058</v>
      </c>
      <c r="XV12" s="672" t="s">
        <v>1030</v>
      </c>
      <c r="XW12" s="679" t="s">
        <v>1037</v>
      </c>
      <c r="XX12" s="670" t="s">
        <v>1055</v>
      </c>
      <c r="XY12" s="672" t="s">
        <v>1030</v>
      </c>
      <c r="XZ12" s="679" t="s">
        <v>1057</v>
      </c>
      <c r="YA12" s="680" t="s">
        <v>1036</v>
      </c>
      <c r="YB12" s="672" t="s">
        <v>1030</v>
      </c>
      <c r="YC12" s="679" t="s">
        <v>1037</v>
      </c>
      <c r="YD12" s="670" t="s">
        <v>1036</v>
      </c>
      <c r="YE12" s="672" t="s">
        <v>1030</v>
      </c>
      <c r="YF12" s="679" t="s">
        <v>1037</v>
      </c>
      <c r="YG12" s="680" t="s">
        <v>1036</v>
      </c>
      <c r="YH12" s="672" t="s">
        <v>1030</v>
      </c>
      <c r="YI12" s="679" t="s">
        <v>1037</v>
      </c>
      <c r="YJ12" s="670" t="s">
        <v>1036</v>
      </c>
      <c r="YK12" s="672" t="s">
        <v>1030</v>
      </c>
      <c r="YL12" s="679" t="s">
        <v>1027</v>
      </c>
      <c r="YM12" s="680" t="s">
        <v>1036</v>
      </c>
      <c r="YN12" s="672" t="s">
        <v>1030</v>
      </c>
      <c r="YO12" s="679" t="s">
        <v>1027</v>
      </c>
      <c r="YP12" s="670" t="s">
        <v>1030</v>
      </c>
      <c r="YQ12" s="672" t="s">
        <v>1030</v>
      </c>
      <c r="YR12" s="672" t="s">
        <v>1030</v>
      </c>
      <c r="YS12" s="672" t="s">
        <v>1030</v>
      </c>
      <c r="YT12" s="672" t="s">
        <v>1030</v>
      </c>
      <c r="YU12" s="672" t="s">
        <v>1030</v>
      </c>
      <c r="YV12" s="672" t="s">
        <v>1030</v>
      </c>
      <c r="YW12" s="672" t="s">
        <v>1030</v>
      </c>
      <c r="YX12" s="672" t="s">
        <v>1030</v>
      </c>
      <c r="YY12" s="672" t="s">
        <v>1030</v>
      </c>
      <c r="YZ12" s="672" t="s">
        <v>1030</v>
      </c>
      <c r="ZA12" s="972" t="s">
        <v>2186</v>
      </c>
      <c r="ZB12" s="680" t="s">
        <v>1030</v>
      </c>
      <c r="ZC12" s="672" t="s">
        <v>1030</v>
      </c>
      <c r="ZD12" s="672" t="s">
        <v>1030</v>
      </c>
      <c r="ZE12" s="672" t="s">
        <v>1030</v>
      </c>
      <c r="ZF12" s="672" t="s">
        <v>1030</v>
      </c>
      <c r="ZG12" s="672" t="s">
        <v>1030</v>
      </c>
      <c r="ZH12" s="672" t="s">
        <v>1030</v>
      </c>
      <c r="ZI12" s="672" t="s">
        <v>1030</v>
      </c>
      <c r="ZJ12" s="672" t="s">
        <v>1030</v>
      </c>
      <c r="ZK12" s="672" t="s">
        <v>1030</v>
      </c>
      <c r="ZL12" s="672" t="s">
        <v>1030</v>
      </c>
      <c r="ZM12" s="677" t="s">
        <v>2186</v>
      </c>
      <c r="ZN12" s="678" t="s">
        <v>1039</v>
      </c>
      <c r="ZO12" s="679" t="s">
        <v>1039</v>
      </c>
      <c r="ZP12" s="679" t="s">
        <v>1039</v>
      </c>
      <c r="ZQ12" s="679" t="s">
        <v>1039</v>
      </c>
      <c r="ZR12" s="679" t="s">
        <v>1039</v>
      </c>
      <c r="ZS12" s="679" t="s">
        <v>1039</v>
      </c>
      <c r="ZT12" s="679" t="s">
        <v>1039</v>
      </c>
      <c r="ZU12" s="679" t="s">
        <v>1039</v>
      </c>
      <c r="ZV12" s="679" t="s">
        <v>1039</v>
      </c>
      <c r="ZW12" s="679" t="s">
        <v>1039</v>
      </c>
      <c r="ZX12" s="679" t="s">
        <v>1039</v>
      </c>
      <c r="ZY12" s="679" t="s">
        <v>1039</v>
      </c>
      <c r="ZZ12" s="679" t="s">
        <v>1059</v>
      </c>
      <c r="AAA12" s="679" t="s">
        <v>1037</v>
      </c>
      <c r="AAB12" s="969"/>
      <c r="AAC12" s="677"/>
      <c r="AAD12" s="677"/>
      <c r="AAE12" s="677"/>
      <c r="AAF12" s="677"/>
      <c r="AAG12" s="677"/>
      <c r="AAH12" s="969" t="s">
        <v>2215</v>
      </c>
      <c r="AAI12" s="677" t="s">
        <v>2215</v>
      </c>
      <c r="AAJ12" s="677" t="s">
        <v>2215</v>
      </c>
      <c r="AAK12" s="677" t="s">
        <v>2215</v>
      </c>
      <c r="AAL12" s="677" t="s">
        <v>2215</v>
      </c>
      <c r="AAM12" s="972" t="s">
        <v>2215</v>
      </c>
      <c r="AAN12" s="678" t="s">
        <v>469</v>
      </c>
      <c r="AAO12" s="679" t="s">
        <v>1057</v>
      </c>
      <c r="AAP12" s="679" t="s">
        <v>469</v>
      </c>
      <c r="AAQ12" s="679" t="s">
        <v>1056</v>
      </c>
      <c r="AAR12" s="679" t="s">
        <v>469</v>
      </c>
      <c r="AAS12" s="679" t="s">
        <v>1037</v>
      </c>
      <c r="AAT12" s="679" t="s">
        <v>469</v>
      </c>
      <c r="AAU12" s="679" t="s">
        <v>1056</v>
      </c>
      <c r="AAV12" s="679" t="s">
        <v>469</v>
      </c>
      <c r="AAW12" s="679" t="s">
        <v>1037</v>
      </c>
      <c r="AAX12" s="679" t="s">
        <v>469</v>
      </c>
      <c r="AAY12" s="679" t="s">
        <v>1037</v>
      </c>
      <c r="AAZ12" s="678" t="s">
        <v>469</v>
      </c>
      <c r="ABA12" s="679" t="s">
        <v>469</v>
      </c>
      <c r="ABB12" s="679" t="s">
        <v>469</v>
      </c>
      <c r="ABC12" s="678" t="s">
        <v>469</v>
      </c>
      <c r="ABD12" s="679" t="s">
        <v>1027</v>
      </c>
      <c r="ABE12" s="679" t="s">
        <v>469</v>
      </c>
      <c r="ABF12" s="679" t="s">
        <v>1027</v>
      </c>
      <c r="ABG12" s="679" t="s">
        <v>469</v>
      </c>
      <c r="ABH12" s="673" t="s">
        <v>1027</v>
      </c>
      <c r="ABI12" s="677" t="s">
        <v>2225</v>
      </c>
      <c r="ABJ12" s="679" t="s">
        <v>469</v>
      </c>
      <c r="ABK12" s="679" t="s">
        <v>1057</v>
      </c>
      <c r="ABL12" s="969"/>
      <c r="ABM12" s="677"/>
      <c r="ABN12" s="679" t="s">
        <v>1039</v>
      </c>
      <c r="ABO12" s="679" t="s">
        <v>1039</v>
      </c>
      <c r="ABP12" s="679" t="s">
        <v>1060</v>
      </c>
      <c r="ABQ12" s="679" t="s">
        <v>1022</v>
      </c>
      <c r="ABR12" s="678" t="s">
        <v>1039</v>
      </c>
      <c r="ABS12" s="679" t="s">
        <v>1039</v>
      </c>
      <c r="ABT12" s="679" t="s">
        <v>1039</v>
      </c>
      <c r="ABU12" s="679" t="s">
        <v>1039</v>
      </c>
      <c r="ABV12" s="679" t="s">
        <v>1039</v>
      </c>
      <c r="ABW12" s="679" t="s">
        <v>1039</v>
      </c>
      <c r="ABX12" s="679" t="s">
        <v>1039</v>
      </c>
      <c r="ABY12" s="679" t="s">
        <v>1039</v>
      </c>
      <c r="ABZ12" s="679" t="s">
        <v>1060</v>
      </c>
      <c r="ACA12" s="679" t="s">
        <v>1022</v>
      </c>
      <c r="ACB12" s="678" t="s">
        <v>1039</v>
      </c>
      <c r="ACC12" s="679" t="s">
        <v>1039</v>
      </c>
      <c r="ACD12" s="679" t="s">
        <v>1039</v>
      </c>
      <c r="ACE12" s="679" t="s">
        <v>1039</v>
      </c>
      <c r="ACF12" s="679" t="s">
        <v>1039</v>
      </c>
      <c r="ACG12" s="679" t="s">
        <v>1039</v>
      </c>
      <c r="ACH12" s="679" t="s">
        <v>1039</v>
      </c>
      <c r="ACI12" s="679" t="s">
        <v>1039</v>
      </c>
      <c r="ACJ12" s="679" t="s">
        <v>1060</v>
      </c>
      <c r="ACK12" s="679" t="s">
        <v>1022</v>
      </c>
      <c r="ACL12" s="678" t="s">
        <v>1042</v>
      </c>
      <c r="ACM12" s="677" t="s">
        <v>1042</v>
      </c>
      <c r="ACN12" s="1086" t="s">
        <v>765</v>
      </c>
      <c r="ACO12" s="677" t="s">
        <v>1022</v>
      </c>
      <c r="ACP12" s="1086" t="s">
        <v>1042</v>
      </c>
      <c r="ACQ12" s="677" t="s">
        <v>1022</v>
      </c>
      <c r="ACR12" s="678" t="s">
        <v>1042</v>
      </c>
      <c r="ACS12" s="1087" t="s">
        <v>1022</v>
      </c>
      <c r="ACT12" s="678" t="s">
        <v>1039</v>
      </c>
      <c r="ACU12" s="679" t="s">
        <v>1039</v>
      </c>
      <c r="ACV12" s="679" t="s">
        <v>1039</v>
      </c>
      <c r="ACW12" s="679" t="s">
        <v>1039</v>
      </c>
      <c r="ACX12" s="679" t="s">
        <v>1039</v>
      </c>
      <c r="ACY12" s="679" t="s">
        <v>1039</v>
      </c>
      <c r="ACZ12" s="679" t="s">
        <v>1039</v>
      </c>
      <c r="ADA12" s="679" t="s">
        <v>1039</v>
      </c>
      <c r="ADB12" s="679" t="s">
        <v>1060</v>
      </c>
      <c r="ADC12" s="679" t="s">
        <v>1022</v>
      </c>
      <c r="ADD12" s="678" t="s">
        <v>1039</v>
      </c>
      <c r="ADE12" s="679" t="s">
        <v>1039</v>
      </c>
      <c r="ADF12" s="679" t="s">
        <v>1039</v>
      </c>
      <c r="ADG12" s="679" t="s">
        <v>1039</v>
      </c>
      <c r="ADH12" s="679" t="s">
        <v>1039</v>
      </c>
      <c r="ADI12" s="679" t="s">
        <v>1039</v>
      </c>
      <c r="ADJ12" s="679" t="s">
        <v>1039</v>
      </c>
      <c r="ADK12" s="679" t="s">
        <v>1039</v>
      </c>
      <c r="ADL12" s="679" t="s">
        <v>1060</v>
      </c>
      <c r="ADM12" s="679" t="s">
        <v>1022</v>
      </c>
      <c r="ADN12" s="969" t="s">
        <v>2237</v>
      </c>
      <c r="ADO12" s="677" t="s">
        <v>2244</v>
      </c>
      <c r="ADP12" s="677" t="s">
        <v>2245</v>
      </c>
      <c r="ADQ12" s="677" t="s">
        <v>2246</v>
      </c>
      <c r="ADR12" s="677" t="s">
        <v>2247</v>
      </c>
      <c r="ADS12" s="973" t="s">
        <v>2248</v>
      </c>
      <c r="ADT12" s="679" t="s">
        <v>1022</v>
      </c>
      <c r="ADU12" s="677" t="s">
        <v>2237</v>
      </c>
      <c r="ADV12" s="677" t="s">
        <v>2244</v>
      </c>
      <c r="ADW12" s="677" t="s">
        <v>2245</v>
      </c>
      <c r="ADX12" s="677" t="s">
        <v>2246</v>
      </c>
      <c r="ADY12" s="677" t="s">
        <v>2247</v>
      </c>
      <c r="ADZ12" s="973" t="s">
        <v>2270</v>
      </c>
      <c r="AEA12" s="679" t="s">
        <v>1022</v>
      </c>
      <c r="AEB12" s="677" t="s">
        <v>2260</v>
      </c>
      <c r="AEC12" s="677" t="s">
        <v>2261</v>
      </c>
      <c r="AED12" s="677" t="s">
        <v>2262</v>
      </c>
      <c r="AEE12" s="677" t="s">
        <v>2265</v>
      </c>
      <c r="AEF12" s="677" t="s">
        <v>2266</v>
      </c>
      <c r="AEG12" s="973" t="s">
        <v>2271</v>
      </c>
      <c r="AEH12" s="679" t="s">
        <v>1022</v>
      </c>
      <c r="AEI12" s="974"/>
      <c r="AEJ12" s="677"/>
      <c r="AEK12" s="677"/>
      <c r="AEL12" s="677"/>
      <c r="AEM12" s="949" t="s">
        <v>3188</v>
      </c>
      <c r="AEN12" s="949">
        <v>0</v>
      </c>
      <c r="AEO12" s="677"/>
      <c r="AEP12" s="677"/>
      <c r="AEQ12" s="679" t="s">
        <v>3812</v>
      </c>
      <c r="AER12" s="677" t="s">
        <v>2237</v>
      </c>
      <c r="AES12" s="677" t="s">
        <v>3189</v>
      </c>
      <c r="AET12" s="677" t="s">
        <v>1048</v>
      </c>
      <c r="AEU12" s="679" t="s">
        <v>1022</v>
      </c>
      <c r="AEV12" s="677" t="s">
        <v>3188</v>
      </c>
      <c r="AEW12" s="677" t="s">
        <v>3190</v>
      </c>
      <c r="AEX12" s="677" t="s">
        <v>3188</v>
      </c>
      <c r="AEY12" s="677" t="s">
        <v>3191</v>
      </c>
      <c r="AEZ12" s="677" t="s">
        <v>3188</v>
      </c>
      <c r="AFA12" s="1511" t="s">
        <v>3192</v>
      </c>
      <c r="AFB12" s="1542" t="s">
        <v>3191</v>
      </c>
      <c r="AFC12" s="677"/>
      <c r="AFD12" s="677"/>
      <c r="AFE12" s="677"/>
      <c r="AFF12" s="677"/>
      <c r="AFG12" s="677"/>
      <c r="AFH12" s="677"/>
      <c r="AFI12" s="677"/>
      <c r="AFJ12" s="677" t="s">
        <v>1061</v>
      </c>
      <c r="AFK12" s="677" t="s">
        <v>1062</v>
      </c>
      <c r="AFL12" s="677" t="s">
        <v>2274</v>
      </c>
      <c r="AFM12" s="663"/>
      <c r="AFN12" s="675"/>
      <c r="AFO12" s="675"/>
      <c r="AFP12" s="669"/>
      <c r="AFQ12" s="679" t="s">
        <v>2455</v>
      </c>
      <c r="AFR12" s="677" t="s">
        <v>1022</v>
      </c>
      <c r="AFS12" s="677" t="s">
        <v>1063</v>
      </c>
      <c r="AFT12" s="677" t="s">
        <v>1063</v>
      </c>
      <c r="AFU12" s="1034" t="s">
        <v>1030</v>
      </c>
      <c r="AFV12" s="677" t="s">
        <v>1022</v>
      </c>
      <c r="AFW12" s="677" t="s">
        <v>1063</v>
      </c>
      <c r="AFX12" s="677" t="s">
        <v>1063</v>
      </c>
      <c r="AFY12" s="677" t="s">
        <v>1030</v>
      </c>
      <c r="AFZ12" s="677" t="s">
        <v>1022</v>
      </c>
      <c r="AGA12" s="677" t="s">
        <v>1030</v>
      </c>
      <c r="AGB12" s="677" t="s">
        <v>1030</v>
      </c>
      <c r="AGC12" s="677" t="s">
        <v>1030</v>
      </c>
      <c r="AGD12" s="677" t="s">
        <v>1030</v>
      </c>
      <c r="AGE12" s="677" t="s">
        <v>1030</v>
      </c>
      <c r="AGF12" s="677" t="s">
        <v>1030</v>
      </c>
      <c r="AGG12" s="677" t="s">
        <v>1030</v>
      </c>
      <c r="AGH12" s="677" t="s">
        <v>1030</v>
      </c>
      <c r="AGI12" s="677" t="s">
        <v>1030</v>
      </c>
      <c r="AGJ12" s="677" t="s">
        <v>1042</v>
      </c>
      <c r="AGK12" s="677" t="s">
        <v>1042</v>
      </c>
      <c r="AGL12" s="677" t="s">
        <v>1042</v>
      </c>
      <c r="AGM12" s="677" t="s">
        <v>1042</v>
      </c>
      <c r="AGN12" s="677" t="s">
        <v>1042</v>
      </c>
      <c r="AGO12" s="677" t="s">
        <v>1042</v>
      </c>
      <c r="AGP12" s="677" t="s">
        <v>1042</v>
      </c>
      <c r="AGQ12" s="677" t="s">
        <v>1042</v>
      </c>
      <c r="AGR12" s="677" t="s">
        <v>1042</v>
      </c>
      <c r="AGS12" s="677" t="s">
        <v>1042</v>
      </c>
      <c r="AGT12" s="677" t="s">
        <v>1030</v>
      </c>
      <c r="AGU12" s="677" t="s">
        <v>1030</v>
      </c>
      <c r="AGV12" s="677" t="s">
        <v>1030</v>
      </c>
      <c r="AGW12" s="677" t="s">
        <v>1030</v>
      </c>
      <c r="AGX12" s="677" t="s">
        <v>1030</v>
      </c>
      <c r="AGY12" s="677" t="s">
        <v>1030</v>
      </c>
      <c r="AGZ12" s="677" t="s">
        <v>1030</v>
      </c>
      <c r="AHA12" s="677" t="s">
        <v>1030</v>
      </c>
      <c r="AHB12" s="677" t="s">
        <v>1030</v>
      </c>
      <c r="AHC12" s="677" t="s">
        <v>1042</v>
      </c>
      <c r="AHD12" s="677" t="s">
        <v>1042</v>
      </c>
      <c r="AHE12" s="677" t="s">
        <v>1042</v>
      </c>
      <c r="AHF12" s="677" t="s">
        <v>1042</v>
      </c>
      <c r="AHG12" s="677" t="s">
        <v>1042</v>
      </c>
      <c r="AHH12" s="677" t="s">
        <v>1042</v>
      </c>
      <c r="AHI12" s="677" t="s">
        <v>1042</v>
      </c>
      <c r="AHJ12" s="677" t="s">
        <v>1042</v>
      </c>
      <c r="AHK12" s="677" t="s">
        <v>1042</v>
      </c>
      <c r="AHL12" s="677" t="s">
        <v>1042</v>
      </c>
      <c r="AHM12" s="677" t="s">
        <v>1030</v>
      </c>
      <c r="AHN12" s="677" t="s">
        <v>1030</v>
      </c>
      <c r="AHO12" s="677" t="s">
        <v>1030</v>
      </c>
      <c r="AHP12" s="677" t="s">
        <v>1030</v>
      </c>
      <c r="AHQ12" s="677" t="s">
        <v>1030</v>
      </c>
      <c r="AHR12" s="677" t="s">
        <v>1030</v>
      </c>
      <c r="AHS12" s="677" t="s">
        <v>1030</v>
      </c>
      <c r="AHT12" s="677" t="s">
        <v>1030</v>
      </c>
      <c r="AHU12" s="677" t="s">
        <v>1030</v>
      </c>
      <c r="AHV12" s="677" t="s">
        <v>1042</v>
      </c>
      <c r="AHW12" s="677" t="s">
        <v>1042</v>
      </c>
      <c r="AHX12" s="677" t="s">
        <v>1042</v>
      </c>
      <c r="AHY12" s="677" t="s">
        <v>1042</v>
      </c>
      <c r="AHZ12" s="677" t="s">
        <v>1042</v>
      </c>
      <c r="AIA12" s="677" t="s">
        <v>1042</v>
      </c>
      <c r="AIB12" s="677" t="s">
        <v>1042</v>
      </c>
      <c r="AIC12" s="677" t="s">
        <v>1042</v>
      </c>
      <c r="AID12" s="677" t="s">
        <v>1042</v>
      </c>
      <c r="AIE12" s="677" t="s">
        <v>1042</v>
      </c>
      <c r="AIF12" s="677"/>
      <c r="AIG12" s="677"/>
      <c r="AIH12" s="663" t="s">
        <v>994</v>
      </c>
      <c r="AII12" s="675" t="s">
        <v>1022</v>
      </c>
      <c r="AIJ12" s="675" t="s">
        <v>1064</v>
      </c>
      <c r="AIK12" s="675" t="s">
        <v>1065</v>
      </c>
      <c r="AIL12" s="675" t="s">
        <v>1066</v>
      </c>
      <c r="AIM12" s="669" t="s">
        <v>1067</v>
      </c>
      <c r="AIN12" s="677"/>
      <c r="AIO12" s="677"/>
      <c r="AIP12" s="677"/>
      <c r="AIQ12" s="677"/>
      <c r="AIR12" s="677"/>
      <c r="AIS12" s="677"/>
      <c r="AIT12" s="677"/>
      <c r="AIU12" s="677"/>
      <c r="AIV12" s="677"/>
      <c r="AIW12" s="677"/>
      <c r="AIX12" s="677"/>
      <c r="AIY12" s="677"/>
      <c r="AIZ12" s="677"/>
      <c r="AJA12" s="677"/>
      <c r="AJB12" s="677"/>
      <c r="AJC12" s="677" t="s">
        <v>2699</v>
      </c>
      <c r="AJD12" s="675" t="s">
        <v>1022</v>
      </c>
      <c r="AJE12" s="646" t="s">
        <v>993</v>
      </c>
      <c r="AJF12" s="646" t="s">
        <v>993</v>
      </c>
      <c r="AJG12" s="646" t="s">
        <v>993</v>
      </c>
      <c r="AJH12" s="646" t="s">
        <v>993</v>
      </c>
      <c r="AJI12" s="646" t="s">
        <v>1044</v>
      </c>
      <c r="AJJ12" s="677" t="s">
        <v>2297</v>
      </c>
      <c r="AJK12" s="949" t="s">
        <v>979</v>
      </c>
      <c r="AJL12" s="646" t="s">
        <v>1044</v>
      </c>
      <c r="AJM12" s="677" t="s">
        <v>2297</v>
      </c>
      <c r="AJN12" s="949" t="s">
        <v>979</v>
      </c>
      <c r="AJO12" s="646" t="s">
        <v>1044</v>
      </c>
      <c r="AJP12" s="677" t="s">
        <v>2297</v>
      </c>
      <c r="AJQ12" s="949" t="s">
        <v>979</v>
      </c>
      <c r="AJR12" s="646" t="s">
        <v>1044</v>
      </c>
      <c r="AJS12" s="677" t="s">
        <v>2297</v>
      </c>
      <c r="AJT12" s="949" t="s">
        <v>979</v>
      </c>
      <c r="AJU12" s="646" t="s">
        <v>1068</v>
      </c>
      <c r="AJV12" s="949" t="s">
        <v>979</v>
      </c>
      <c r="AJW12" s="646" t="s">
        <v>1068</v>
      </c>
      <c r="AJX12" s="677" t="s">
        <v>2297</v>
      </c>
      <c r="AJY12" s="949" t="s">
        <v>979</v>
      </c>
      <c r="AJZ12" s="646" t="s">
        <v>1068</v>
      </c>
      <c r="AKA12" s="677" t="s">
        <v>2297</v>
      </c>
      <c r="AKB12" s="949" t="s">
        <v>979</v>
      </c>
      <c r="AKC12" s="646" t="s">
        <v>1068</v>
      </c>
      <c r="AKD12" s="677" t="s">
        <v>2297</v>
      </c>
      <c r="AKE12" s="949" t="s">
        <v>979</v>
      </c>
      <c r="AKF12" s="677" t="s">
        <v>1069</v>
      </c>
      <c r="AKG12" s="677" t="s">
        <v>1069</v>
      </c>
      <c r="AKH12" s="677" t="s">
        <v>1069</v>
      </c>
      <c r="AKI12" s="677" t="s">
        <v>1069</v>
      </c>
      <c r="AKJ12" s="677" t="s">
        <v>1069</v>
      </c>
      <c r="AKK12" s="677" t="s">
        <v>1069</v>
      </c>
      <c r="AKL12" s="677" t="s">
        <v>1069</v>
      </c>
      <c r="AKM12" s="677" t="s">
        <v>1069</v>
      </c>
      <c r="AKN12" s="677" t="s">
        <v>1069</v>
      </c>
      <c r="AKO12" s="677" t="s">
        <v>1069</v>
      </c>
      <c r="AKP12" s="677" t="s">
        <v>1070</v>
      </c>
      <c r="AKQ12" s="677" t="s">
        <v>2297</v>
      </c>
      <c r="AKR12" s="677" t="s">
        <v>1070</v>
      </c>
      <c r="AKS12" s="677" t="s">
        <v>2297</v>
      </c>
      <c r="AKT12" s="677" t="s">
        <v>1071</v>
      </c>
      <c r="AKU12" s="677" t="s">
        <v>2297</v>
      </c>
      <c r="AKV12" s="677" t="s">
        <v>1071</v>
      </c>
      <c r="AKW12" s="677" t="s">
        <v>2297</v>
      </c>
      <c r="AKX12" s="677" t="s">
        <v>1071</v>
      </c>
      <c r="AKY12" s="677" t="s">
        <v>1071</v>
      </c>
      <c r="AKZ12" s="677" t="s">
        <v>1071</v>
      </c>
      <c r="ALA12" s="677" t="s">
        <v>2297</v>
      </c>
      <c r="ALB12" s="677" t="s">
        <v>1072</v>
      </c>
      <c r="ALC12" s="677" t="s">
        <v>2297</v>
      </c>
      <c r="ALD12" s="677" t="s">
        <v>1071</v>
      </c>
      <c r="ALE12" s="677" t="s">
        <v>2297</v>
      </c>
      <c r="ALF12" s="677" t="s">
        <v>1071</v>
      </c>
      <c r="ALG12" s="677"/>
      <c r="ALH12" s="1704"/>
      <c r="ALI12" s="1195" t="s">
        <v>4942</v>
      </c>
      <c r="ALJ12" s="1195" t="s">
        <v>4942</v>
      </c>
      <c r="ALK12" s="1195" t="s">
        <v>4950</v>
      </c>
      <c r="ALL12" s="1195" t="s">
        <v>4942</v>
      </c>
      <c r="ALM12" s="1195" t="s">
        <v>4942</v>
      </c>
      <c r="ALN12" s="1195" t="s">
        <v>4943</v>
      </c>
      <c r="ALO12" s="1195" t="s">
        <v>4943</v>
      </c>
    </row>
    <row r="13" spans="1:1003" s="2928" customFormat="1" ht="66" customHeight="1" thickBot="1" x14ac:dyDescent="0.25">
      <c r="A13" s="1758" t="s">
        <v>1073</v>
      </c>
      <c r="B13" s="1759" t="s">
        <v>1074</v>
      </c>
      <c r="C13" s="1759">
        <v>77</v>
      </c>
      <c r="D13" s="1759">
        <v>63</v>
      </c>
      <c r="E13" s="1759"/>
      <c r="F13" s="1725" t="s">
        <v>1075</v>
      </c>
      <c r="G13" s="1726" t="s">
        <v>5425</v>
      </c>
      <c r="H13" s="1727" t="s">
        <v>1076</v>
      </c>
      <c r="I13" s="1728" t="s">
        <v>1077</v>
      </c>
      <c r="J13" s="1729" t="s">
        <v>3283</v>
      </c>
      <c r="K13" s="1730" t="s">
        <v>2109</v>
      </c>
      <c r="L13" s="1731" t="s">
        <v>1078</v>
      </c>
      <c r="M13" s="1731" t="s">
        <v>1080</v>
      </c>
      <c r="N13" s="1732" t="s">
        <v>1079</v>
      </c>
      <c r="O13" s="1730" t="s">
        <v>1081</v>
      </c>
      <c r="P13" s="1731" t="s">
        <v>1082</v>
      </c>
      <c r="Q13" s="1726" t="s">
        <v>3284</v>
      </c>
      <c r="R13" s="1730" t="s">
        <v>2108</v>
      </c>
      <c r="S13" s="1731" t="s">
        <v>1083</v>
      </c>
      <c r="T13" s="1731" t="s">
        <v>1085</v>
      </c>
      <c r="U13" s="1732" t="s">
        <v>1084</v>
      </c>
      <c r="V13" s="1733" t="s">
        <v>1086</v>
      </c>
      <c r="W13" s="1734" t="s">
        <v>1087</v>
      </c>
      <c r="X13" s="1730" t="s">
        <v>2107</v>
      </c>
      <c r="Y13" s="1735" t="s">
        <v>1088</v>
      </c>
      <c r="Z13" s="1734" t="s">
        <v>2103</v>
      </c>
      <c r="AA13" s="1730" t="s">
        <v>1089</v>
      </c>
      <c r="AB13" s="1735" t="s">
        <v>1090</v>
      </c>
      <c r="AC13" s="1734" t="s">
        <v>2104</v>
      </c>
      <c r="AD13" s="1730" t="s">
        <v>1091</v>
      </c>
      <c r="AE13" s="1735" t="s">
        <v>1092</v>
      </c>
      <c r="AF13" s="1736" t="s">
        <v>2105</v>
      </c>
      <c r="AG13" s="1727" t="s">
        <v>7823</v>
      </c>
      <c r="AH13" s="1734" t="s">
        <v>7824</v>
      </c>
      <c r="AI13" s="1737" t="s">
        <v>7825</v>
      </c>
      <c r="AJ13" s="1734" t="s">
        <v>7826</v>
      </c>
      <c r="AK13" s="1737" t="s">
        <v>7828</v>
      </c>
      <c r="AL13" s="1734" t="s">
        <v>7829</v>
      </c>
      <c r="AM13" s="1730" t="s">
        <v>2609</v>
      </c>
      <c r="AN13" s="1729" t="s">
        <v>3286</v>
      </c>
      <c r="AO13" s="1728" t="s">
        <v>2726</v>
      </c>
      <c r="AP13" s="1729" t="s">
        <v>2096</v>
      </c>
      <c r="AQ13" s="1730" t="s">
        <v>2727</v>
      </c>
      <c r="AR13" s="1728" t="s">
        <v>2723</v>
      </c>
      <c r="AS13" s="1730" t="s">
        <v>2010</v>
      </c>
      <c r="AT13" s="1731" t="s">
        <v>1981</v>
      </c>
      <c r="AU13" s="1734" t="s">
        <v>1093</v>
      </c>
      <c r="AV13" s="1730" t="s">
        <v>2012</v>
      </c>
      <c r="AW13" s="1731" t="s">
        <v>1983</v>
      </c>
      <c r="AX13" s="1734" t="s">
        <v>1094</v>
      </c>
      <c r="AY13" s="1730" t="s">
        <v>2014</v>
      </c>
      <c r="AZ13" s="1731" t="s">
        <v>1985</v>
      </c>
      <c r="BA13" s="1734" t="s">
        <v>1095</v>
      </c>
      <c r="BB13" s="1730" t="s">
        <v>2018</v>
      </c>
      <c r="BC13" s="1731" t="s">
        <v>2016</v>
      </c>
      <c r="BD13" s="1734" t="s">
        <v>1096</v>
      </c>
      <c r="BE13" s="1730" t="s">
        <v>1988</v>
      </c>
      <c r="BF13" s="1731" t="s">
        <v>1987</v>
      </c>
      <c r="BG13" s="1734" t="s">
        <v>1989</v>
      </c>
      <c r="BH13" s="1730" t="s">
        <v>2002</v>
      </c>
      <c r="BI13" s="1731" t="s">
        <v>2017</v>
      </c>
      <c r="BJ13" s="1734" t="s">
        <v>2004</v>
      </c>
      <c r="BK13" s="1730" t="s">
        <v>1097</v>
      </c>
      <c r="BL13" s="1731" t="s">
        <v>1098</v>
      </c>
      <c r="BM13" s="1734" t="s">
        <v>1099</v>
      </c>
      <c r="BN13" s="1730" t="s">
        <v>1100</v>
      </c>
      <c r="BO13" s="1731" t="s">
        <v>1101</v>
      </c>
      <c r="BP13" s="1734" t="s">
        <v>1102</v>
      </c>
      <c r="BQ13" s="1730" t="s">
        <v>1103</v>
      </c>
      <c r="BR13" s="1731" t="s">
        <v>1104</v>
      </c>
      <c r="BS13" s="1734" t="s">
        <v>1105</v>
      </c>
      <c r="BT13" s="1730" t="s">
        <v>1106</v>
      </c>
      <c r="BU13" s="1731" t="s">
        <v>1107</v>
      </c>
      <c r="BV13" s="1734" t="s">
        <v>1108</v>
      </c>
      <c r="BW13" s="1730" t="s">
        <v>1991</v>
      </c>
      <c r="BX13" s="1731" t="s">
        <v>1993</v>
      </c>
      <c r="BY13" s="1734" t="s">
        <v>1994</v>
      </c>
      <c r="BZ13" s="1730" t="s">
        <v>2001</v>
      </c>
      <c r="CA13" s="1731" t="s">
        <v>1997</v>
      </c>
      <c r="CB13" s="1735" t="s">
        <v>1998</v>
      </c>
      <c r="CC13" s="1737" t="s">
        <v>1109</v>
      </c>
      <c r="CD13" s="1732" t="s">
        <v>1110</v>
      </c>
      <c r="CE13" s="1731" t="s">
        <v>1111</v>
      </c>
      <c r="CF13" s="1731" t="s">
        <v>1112</v>
      </c>
      <c r="CG13" s="1735" t="s">
        <v>1113</v>
      </c>
      <c r="CH13" s="1737" t="s">
        <v>2599</v>
      </c>
      <c r="CI13" s="1734" t="s">
        <v>1115</v>
      </c>
      <c r="CJ13" s="1726" t="s">
        <v>2031</v>
      </c>
      <c r="CK13" s="1726" t="s">
        <v>2032</v>
      </c>
      <c r="CL13" s="1726" t="s">
        <v>1528</v>
      </c>
      <c r="CM13" s="1726" t="s">
        <v>1529</v>
      </c>
      <c r="CN13" s="1726" t="s">
        <v>1530</v>
      </c>
      <c r="CO13" s="1738" t="s">
        <v>2077</v>
      </c>
      <c r="CP13" s="1726" t="s">
        <v>2076</v>
      </c>
      <c r="CQ13" s="1726" t="s">
        <v>2071</v>
      </c>
      <c r="CR13" s="1726" t="s">
        <v>2078</v>
      </c>
      <c r="CS13" s="1726" t="s">
        <v>1534</v>
      </c>
      <c r="CT13" s="1726" t="s">
        <v>2072</v>
      </c>
      <c r="CU13" s="1726" t="s">
        <v>2079</v>
      </c>
      <c r="CV13" s="1726" t="s">
        <v>1535</v>
      </c>
      <c r="CW13" s="1726" t="s">
        <v>2073</v>
      </c>
      <c r="CX13" s="1726" t="s">
        <v>2080</v>
      </c>
      <c r="CY13" s="1726" t="s">
        <v>2074</v>
      </c>
      <c r="CZ13" s="1726" t="s">
        <v>2075</v>
      </c>
      <c r="DA13" s="1739" t="s">
        <v>2612</v>
      </c>
      <c r="DB13" s="1726" t="s">
        <v>2084</v>
      </c>
      <c r="DC13" s="1729" t="s">
        <v>2082</v>
      </c>
      <c r="DD13" s="1732" t="s">
        <v>2614</v>
      </c>
      <c r="DE13" s="1731" t="s">
        <v>1116</v>
      </c>
      <c r="DF13" s="1731" t="s">
        <v>2083</v>
      </c>
      <c r="DG13" s="1734" t="s">
        <v>1117</v>
      </c>
      <c r="DH13" s="1737" t="s">
        <v>1118</v>
      </c>
      <c r="DI13" s="1731" t="s">
        <v>1119</v>
      </c>
      <c r="DJ13" s="1731" t="s">
        <v>1120</v>
      </c>
      <c r="DK13" s="1734" t="s">
        <v>1121</v>
      </c>
      <c r="DL13" s="1737" t="s">
        <v>1122</v>
      </c>
      <c r="DM13" s="1731" t="s">
        <v>1123</v>
      </c>
      <c r="DN13" s="1731" t="s">
        <v>1124</v>
      </c>
      <c r="DO13" s="1734" t="s">
        <v>1125</v>
      </c>
      <c r="DP13" s="1737" t="s">
        <v>1126</v>
      </c>
      <c r="DQ13" s="1731" t="s">
        <v>1127</v>
      </c>
      <c r="DR13" s="1734" t="s">
        <v>1128</v>
      </c>
      <c r="DS13" s="1737" t="s">
        <v>1129</v>
      </c>
      <c r="DT13" s="1731" t="s">
        <v>1130</v>
      </c>
      <c r="DU13" s="1734" t="s">
        <v>1131</v>
      </c>
      <c r="DV13" s="1737" t="s">
        <v>1132</v>
      </c>
      <c r="DW13" s="1731" t="s">
        <v>1133</v>
      </c>
      <c r="DX13" s="1734" t="s">
        <v>1134</v>
      </c>
      <c r="DY13" s="1737" t="s">
        <v>2740</v>
      </c>
      <c r="DZ13" s="1737" t="s">
        <v>2741</v>
      </c>
      <c r="EA13" s="1737" t="s">
        <v>2742</v>
      </c>
      <c r="EB13" s="1731" t="s">
        <v>1135</v>
      </c>
      <c r="EC13" s="1734" t="s">
        <v>1136</v>
      </c>
      <c r="ED13" s="1737" t="s">
        <v>2743</v>
      </c>
      <c r="EE13" s="1726" t="s">
        <v>2744</v>
      </c>
      <c r="EF13" s="1731" t="s">
        <v>2095</v>
      </c>
      <c r="EG13" s="1731" t="s">
        <v>1137</v>
      </c>
      <c r="EH13" s="1734" t="s">
        <v>1138</v>
      </c>
      <c r="EI13" s="1737" t="s">
        <v>2745</v>
      </c>
      <c r="EJ13" s="1726" t="s">
        <v>2746</v>
      </c>
      <c r="EK13" s="1726" t="s">
        <v>2094</v>
      </c>
      <c r="EL13" s="1731" t="s">
        <v>1139</v>
      </c>
      <c r="EM13" s="1734" t="s">
        <v>1140</v>
      </c>
      <c r="EN13" s="1739" t="s">
        <v>2747</v>
      </c>
      <c r="EO13" s="1726" t="s">
        <v>2748</v>
      </c>
      <c r="EP13" s="1726" t="s">
        <v>2093</v>
      </c>
      <c r="EQ13" s="1731" t="s">
        <v>1141</v>
      </c>
      <c r="ER13" s="1740" t="s">
        <v>1142</v>
      </c>
      <c r="ES13" s="1737" t="s">
        <v>2749</v>
      </c>
      <c r="ET13" s="1731" t="s">
        <v>2750</v>
      </c>
      <c r="EU13" s="1731" t="s">
        <v>2751</v>
      </c>
      <c r="EV13" s="1731" t="s">
        <v>1143</v>
      </c>
      <c r="EW13" s="1734" t="s">
        <v>1144</v>
      </c>
      <c r="EX13" s="1726" t="s">
        <v>2752</v>
      </c>
      <c r="EY13" s="1731" t="s">
        <v>2753</v>
      </c>
      <c r="EZ13" s="1731" t="s">
        <v>2754</v>
      </c>
      <c r="FA13" s="1731" t="s">
        <v>1145</v>
      </c>
      <c r="FB13" s="1726" t="s">
        <v>1146</v>
      </c>
      <c r="FC13" s="1737" t="s">
        <v>2755</v>
      </c>
      <c r="FD13" s="1731" t="s">
        <v>2756</v>
      </c>
      <c r="FE13" s="1731" t="s">
        <v>2757</v>
      </c>
      <c r="FF13" s="1731" t="s">
        <v>1147</v>
      </c>
      <c r="FG13" s="1734" t="s">
        <v>1148</v>
      </c>
      <c r="FH13" s="1737" t="s">
        <v>2758</v>
      </c>
      <c r="FI13" s="1731" t="s">
        <v>2759</v>
      </c>
      <c r="FJ13" s="1731" t="s">
        <v>2760</v>
      </c>
      <c r="FK13" s="1731" t="s">
        <v>1149</v>
      </c>
      <c r="FL13" s="1734" t="s">
        <v>1150</v>
      </c>
      <c r="FM13" s="1737" t="s">
        <v>1151</v>
      </c>
      <c r="FN13" s="1731" t="s">
        <v>1152</v>
      </c>
      <c r="FO13" s="1734" t="s">
        <v>1153</v>
      </c>
      <c r="FP13" s="1737" t="s">
        <v>2775</v>
      </c>
      <c r="FQ13" s="1726" t="s">
        <v>2776</v>
      </c>
      <c r="FR13" s="1726" t="s">
        <v>2777</v>
      </c>
      <c r="FS13" s="1731" t="s">
        <v>1154</v>
      </c>
      <c r="FT13" s="1734" t="s">
        <v>1155</v>
      </c>
      <c r="FU13" s="1737" t="s">
        <v>2778</v>
      </c>
      <c r="FV13" s="1726" t="s">
        <v>2779</v>
      </c>
      <c r="FW13" s="1726" t="s">
        <v>2090</v>
      </c>
      <c r="FX13" s="1731" t="s">
        <v>1156</v>
      </c>
      <c r="FY13" s="1734" t="s">
        <v>1157</v>
      </c>
      <c r="FZ13" s="1737" t="s">
        <v>2780</v>
      </c>
      <c r="GA13" s="1726" t="s">
        <v>2781</v>
      </c>
      <c r="GB13" s="1726" t="s">
        <v>2088</v>
      </c>
      <c r="GC13" s="1731" t="s">
        <v>1158</v>
      </c>
      <c r="GD13" s="1734" t="s">
        <v>1159</v>
      </c>
      <c r="GE13" s="1739" t="s">
        <v>2782</v>
      </c>
      <c r="GF13" s="1726" t="s">
        <v>2783</v>
      </c>
      <c r="GG13" s="1726" t="s">
        <v>2092</v>
      </c>
      <c r="GH13" s="1731" t="s">
        <v>1160</v>
      </c>
      <c r="GI13" s="1740" t="s">
        <v>1161</v>
      </c>
      <c r="GJ13" s="1737" t="s">
        <v>1162</v>
      </c>
      <c r="GK13" s="1726" t="s">
        <v>2784</v>
      </c>
      <c r="GL13" s="1726" t="s">
        <v>2785</v>
      </c>
      <c r="GM13" s="1731" t="s">
        <v>1163</v>
      </c>
      <c r="GN13" s="1734" t="s">
        <v>1164</v>
      </c>
      <c r="GO13" s="1726" t="s">
        <v>2786</v>
      </c>
      <c r="GP13" s="1726" t="s">
        <v>2787</v>
      </c>
      <c r="GQ13" s="1726" t="s">
        <v>2788</v>
      </c>
      <c r="GR13" s="1731" t="s">
        <v>1165</v>
      </c>
      <c r="GS13" s="1726" t="s">
        <v>1166</v>
      </c>
      <c r="GT13" s="1737" t="s">
        <v>1167</v>
      </c>
      <c r="GU13" s="1726" t="s">
        <v>2789</v>
      </c>
      <c r="GV13" s="1726" t="s">
        <v>2790</v>
      </c>
      <c r="GW13" s="1731" t="s">
        <v>1168</v>
      </c>
      <c r="GX13" s="1734" t="s">
        <v>1169</v>
      </c>
      <c r="GY13" s="1737" t="s">
        <v>1170</v>
      </c>
      <c r="GZ13" s="1726" t="s">
        <v>2791</v>
      </c>
      <c r="HA13" s="1726" t="s">
        <v>2792</v>
      </c>
      <c r="HB13" s="1731" t="s">
        <v>1171</v>
      </c>
      <c r="HC13" s="1734" t="s">
        <v>1172</v>
      </c>
      <c r="HD13" s="1737" t="s">
        <v>2633</v>
      </c>
      <c r="HE13" s="1731" t="s">
        <v>2634</v>
      </c>
      <c r="HF13" s="1731" t="s">
        <v>2635</v>
      </c>
      <c r="HG13" s="1731" t="s">
        <v>2636</v>
      </c>
      <c r="HH13" s="1731" t="s">
        <v>2637</v>
      </c>
      <c r="HI13" s="1731" t="s">
        <v>2638</v>
      </c>
      <c r="HJ13" s="1731" t="s">
        <v>2639</v>
      </c>
      <c r="HK13" s="1731" t="s">
        <v>2640</v>
      </c>
      <c r="HL13" s="1731" t="s">
        <v>2641</v>
      </c>
      <c r="HM13" s="1741" t="s">
        <v>2968</v>
      </c>
      <c r="HN13" s="1737" t="s">
        <v>2642</v>
      </c>
      <c r="HO13" s="1731" t="s">
        <v>2643</v>
      </c>
      <c r="HP13" s="1731" t="s">
        <v>2644</v>
      </c>
      <c r="HQ13" s="1731" t="s">
        <v>2645</v>
      </c>
      <c r="HR13" s="1731" t="s">
        <v>2646</v>
      </c>
      <c r="HS13" s="1731" t="s">
        <v>2647</v>
      </c>
      <c r="HT13" s="1731" t="s">
        <v>2648</v>
      </c>
      <c r="HU13" s="1731" t="s">
        <v>2649</v>
      </c>
      <c r="HV13" s="1731" t="s">
        <v>2650</v>
      </c>
      <c r="HW13" s="1741" t="s">
        <v>2969</v>
      </c>
      <c r="HX13" s="1742" t="s">
        <v>2917</v>
      </c>
      <c r="HY13" s="1743" t="s">
        <v>2918</v>
      </c>
      <c r="HZ13" s="1743" t="s">
        <v>2919</v>
      </c>
      <c r="IA13" s="1743" t="s">
        <v>2920</v>
      </c>
      <c r="IB13" s="1743" t="s">
        <v>2921</v>
      </c>
      <c r="IC13" s="1743" t="s">
        <v>2922</v>
      </c>
      <c r="ID13" s="1743" t="s">
        <v>2923</v>
      </c>
      <c r="IE13" s="1743" t="s">
        <v>2924</v>
      </c>
      <c r="IF13" s="1744" t="s">
        <v>2925</v>
      </c>
      <c r="IG13" s="1742" t="s">
        <v>2926</v>
      </c>
      <c r="IH13" s="1743" t="s">
        <v>2927</v>
      </c>
      <c r="II13" s="1743" t="s">
        <v>2928</v>
      </c>
      <c r="IJ13" s="1743" t="s">
        <v>2929</v>
      </c>
      <c r="IK13" s="1743" t="s">
        <v>2930</v>
      </c>
      <c r="IL13" s="1743" t="s">
        <v>2931</v>
      </c>
      <c r="IM13" s="1743" t="s">
        <v>2932</v>
      </c>
      <c r="IN13" s="1743" t="s">
        <v>2933</v>
      </c>
      <c r="IO13" s="1744" t="s">
        <v>2934</v>
      </c>
      <c r="IP13" s="1742" t="s">
        <v>2926</v>
      </c>
      <c r="IQ13" s="1743" t="s">
        <v>2927</v>
      </c>
      <c r="IR13" s="1743" t="s">
        <v>2928</v>
      </c>
      <c r="IS13" s="1743" t="s">
        <v>2929</v>
      </c>
      <c r="IT13" s="1743" t="s">
        <v>2930</v>
      </c>
      <c r="IU13" s="1743" t="s">
        <v>2931</v>
      </c>
      <c r="IV13" s="1743" t="s">
        <v>2932</v>
      </c>
      <c r="IW13" s="1743" t="s">
        <v>2933</v>
      </c>
      <c r="IX13" s="1744" t="s">
        <v>2050</v>
      </c>
      <c r="IY13" s="1742" t="s">
        <v>2962</v>
      </c>
      <c r="IZ13" s="1743" t="s">
        <v>2961</v>
      </c>
      <c r="JA13" s="1743" t="s">
        <v>2960</v>
      </c>
      <c r="JB13" s="1743" t="s">
        <v>2959</v>
      </c>
      <c r="JC13" s="1743" t="s">
        <v>2958</v>
      </c>
      <c r="JD13" s="1743" t="s">
        <v>2957</v>
      </c>
      <c r="JE13" s="1743" t="s">
        <v>2956</v>
      </c>
      <c r="JF13" s="1743" t="s">
        <v>2955</v>
      </c>
      <c r="JG13" s="1744" t="s">
        <v>2954</v>
      </c>
      <c r="JH13" s="1742" t="s">
        <v>2953</v>
      </c>
      <c r="JI13" s="1743" t="s">
        <v>2952</v>
      </c>
      <c r="JJ13" s="1743" t="s">
        <v>2951</v>
      </c>
      <c r="JK13" s="1743" t="s">
        <v>2950</v>
      </c>
      <c r="JL13" s="1743" t="s">
        <v>2949</v>
      </c>
      <c r="JM13" s="1743" t="s">
        <v>2947</v>
      </c>
      <c r="JN13" s="1743" t="s">
        <v>2948</v>
      </c>
      <c r="JO13" s="1743" t="s">
        <v>2946</v>
      </c>
      <c r="JP13" s="1744" t="s">
        <v>2944</v>
      </c>
      <c r="JQ13" s="1742" t="s">
        <v>2942</v>
      </c>
      <c r="JR13" s="1743" t="s">
        <v>2941</v>
      </c>
      <c r="JS13" s="1743" t="s">
        <v>2940</v>
      </c>
      <c r="JT13" s="1743" t="s">
        <v>2939</v>
      </c>
      <c r="JU13" s="1743" t="s">
        <v>2938</v>
      </c>
      <c r="JV13" s="1743" t="s">
        <v>2937</v>
      </c>
      <c r="JW13" s="1743" t="s">
        <v>2936</v>
      </c>
      <c r="JX13" s="1743" t="s">
        <v>2945</v>
      </c>
      <c r="JY13" s="1744" t="s">
        <v>2943</v>
      </c>
      <c r="JZ13" s="1737" t="s">
        <v>2714</v>
      </c>
      <c r="KA13" s="1734" t="s">
        <v>1173</v>
      </c>
      <c r="KB13" s="1737" t="s">
        <v>2715</v>
      </c>
      <c r="KC13" s="1734" t="s">
        <v>2058</v>
      </c>
      <c r="KD13" s="1726" t="s">
        <v>2713</v>
      </c>
      <c r="KE13" s="1726" t="s">
        <v>1174</v>
      </c>
      <c r="KF13" s="1726" t="s">
        <v>2704</v>
      </c>
      <c r="KG13" s="1726" t="s">
        <v>1175</v>
      </c>
      <c r="KH13" s="1726" t="s">
        <v>2705</v>
      </c>
      <c r="KI13" s="1726" t="s">
        <v>1176</v>
      </c>
      <c r="KJ13" s="1726" t="s">
        <v>2706</v>
      </c>
      <c r="KK13" s="1726" t="s">
        <v>1177</v>
      </c>
      <c r="KL13" s="1726" t="s">
        <v>2707</v>
      </c>
      <c r="KM13" s="1726" t="s">
        <v>1178</v>
      </c>
      <c r="KN13" s="1726" t="s">
        <v>2708</v>
      </c>
      <c r="KO13" s="1726" t="s">
        <v>1179</v>
      </c>
      <c r="KP13" s="1739" t="s">
        <v>1180</v>
      </c>
      <c r="KQ13" s="1726" t="s">
        <v>1181</v>
      </c>
      <c r="KR13" s="1726" t="s">
        <v>1182</v>
      </c>
      <c r="KS13" s="1726" t="s">
        <v>1183</v>
      </c>
      <c r="KT13" s="1726" t="s">
        <v>1184</v>
      </c>
      <c r="KU13" s="1745" t="s">
        <v>1185</v>
      </c>
      <c r="KV13" s="1734" t="s">
        <v>1186</v>
      </c>
      <c r="KW13" s="1739" t="s">
        <v>1187</v>
      </c>
      <c r="KX13" s="1726" t="s">
        <v>1188</v>
      </c>
      <c r="KY13" s="1745" t="s">
        <v>1189</v>
      </c>
      <c r="KZ13" s="1734" t="s">
        <v>1190</v>
      </c>
      <c r="LA13" s="2862" t="s">
        <v>7985</v>
      </c>
      <c r="LB13" s="2863" t="s">
        <v>7986</v>
      </c>
      <c r="LC13" s="2863" t="s">
        <v>7987</v>
      </c>
      <c r="LD13" s="2863" t="s">
        <v>7988</v>
      </c>
      <c r="LE13" s="2864" t="s">
        <v>4162</v>
      </c>
      <c r="LF13" s="2865" t="s">
        <v>3389</v>
      </c>
      <c r="LG13" s="2862" t="s">
        <v>7989</v>
      </c>
      <c r="LH13" s="2863" t="s">
        <v>7990</v>
      </c>
      <c r="LI13" s="2863" t="s">
        <v>7991</v>
      </c>
      <c r="LJ13" s="2863" t="s">
        <v>7992</v>
      </c>
      <c r="LK13" s="2863" t="s">
        <v>4169</v>
      </c>
      <c r="LL13" s="2863" t="s">
        <v>7993</v>
      </c>
      <c r="LM13" s="2866" t="s">
        <v>7994</v>
      </c>
      <c r="LN13" s="2864" t="s">
        <v>7995</v>
      </c>
      <c r="LO13" s="2864" t="s">
        <v>7996</v>
      </c>
      <c r="LP13" s="2864" t="s">
        <v>7997</v>
      </c>
      <c r="LQ13" s="2863" t="s">
        <v>4176</v>
      </c>
      <c r="LR13" s="2867" t="s">
        <v>3390</v>
      </c>
      <c r="LS13" s="2862" t="s">
        <v>7998</v>
      </c>
      <c r="LT13" s="2863" t="s">
        <v>7999</v>
      </c>
      <c r="LU13" s="2863" t="s">
        <v>8000</v>
      </c>
      <c r="LV13" s="2863" t="s">
        <v>8001</v>
      </c>
      <c r="LW13" s="2864" t="s">
        <v>4183</v>
      </c>
      <c r="LX13" s="2865" t="s">
        <v>3391</v>
      </c>
      <c r="LY13" s="2862" t="s">
        <v>8002</v>
      </c>
      <c r="LZ13" s="2863" t="s">
        <v>8003</v>
      </c>
      <c r="MA13" s="2863" t="s">
        <v>8004</v>
      </c>
      <c r="MB13" s="2863" t="s">
        <v>8005</v>
      </c>
      <c r="MC13" s="2864" t="s">
        <v>8006</v>
      </c>
      <c r="MD13" s="2865" t="s">
        <v>3392</v>
      </c>
      <c r="ME13" s="2862" t="s">
        <v>8007</v>
      </c>
      <c r="MF13" s="2863" t="s">
        <v>8008</v>
      </c>
      <c r="MG13" s="2863" t="s">
        <v>8009</v>
      </c>
      <c r="MH13" s="2863" t="s">
        <v>8010</v>
      </c>
      <c r="MI13" s="2864" t="s">
        <v>4197</v>
      </c>
      <c r="MJ13" s="2865" t="s">
        <v>3393</v>
      </c>
      <c r="MK13" s="2862" t="s">
        <v>8011</v>
      </c>
      <c r="ML13" s="2863" t="s">
        <v>8012</v>
      </c>
      <c r="MM13" s="2863" t="s">
        <v>8013</v>
      </c>
      <c r="MN13" s="2864" t="s">
        <v>4203</v>
      </c>
      <c r="MO13" s="2865" t="s">
        <v>3394</v>
      </c>
      <c r="MP13" s="2862" t="s">
        <v>8014</v>
      </c>
      <c r="MQ13" s="2863" t="s">
        <v>8015</v>
      </c>
      <c r="MR13" s="2863" t="s">
        <v>8016</v>
      </c>
      <c r="MS13" s="2863" t="s">
        <v>8017</v>
      </c>
      <c r="MT13" s="2864" t="s">
        <v>4210</v>
      </c>
      <c r="MU13" s="2865" t="s">
        <v>3395</v>
      </c>
      <c r="MV13" s="2862" t="s">
        <v>8018</v>
      </c>
      <c r="MW13" s="2863" t="s">
        <v>8019</v>
      </c>
      <c r="MX13" s="2863" t="s">
        <v>8020</v>
      </c>
      <c r="MY13" s="2863" t="s">
        <v>8021</v>
      </c>
      <c r="MZ13" s="2864" t="s">
        <v>4217</v>
      </c>
      <c r="NA13" s="2865" t="s">
        <v>3396</v>
      </c>
      <c r="NB13" s="1739" t="s">
        <v>2060</v>
      </c>
      <c r="NC13" s="1726" t="s">
        <v>1191</v>
      </c>
      <c r="ND13" s="1739" t="s">
        <v>2427</v>
      </c>
      <c r="NE13" s="1726" t="s">
        <v>1192</v>
      </c>
      <c r="NF13" s="1726" t="s">
        <v>2428</v>
      </c>
      <c r="NG13" s="1726" t="s">
        <v>2431</v>
      </c>
      <c r="NH13" s="1726" t="s">
        <v>1193</v>
      </c>
      <c r="NI13" s="1726" t="s">
        <v>2685</v>
      </c>
      <c r="NJ13" s="1726" t="s">
        <v>2430</v>
      </c>
      <c r="NK13" s="1726" t="s">
        <v>2481</v>
      </c>
      <c r="NL13" s="1726" t="s">
        <v>1194</v>
      </c>
      <c r="NM13" s="1726" t="s">
        <v>2686</v>
      </c>
      <c r="NN13" s="1726" t="s">
        <v>1195</v>
      </c>
      <c r="NO13" s="1726" t="s">
        <v>1196</v>
      </c>
      <c r="NP13" s="1726"/>
      <c r="NQ13" s="3348" t="s">
        <v>8288</v>
      </c>
      <c r="NR13" s="695" t="s">
        <v>2062</v>
      </c>
      <c r="NS13" s="694" t="s">
        <v>8289</v>
      </c>
      <c r="NT13" s="3348" t="s">
        <v>8290</v>
      </c>
      <c r="NU13" s="694" t="s">
        <v>3490</v>
      </c>
      <c r="NV13" s="694" t="s">
        <v>8291</v>
      </c>
      <c r="NW13" s="3348" t="s">
        <v>8292</v>
      </c>
      <c r="NX13" s="694" t="s">
        <v>2063</v>
      </c>
      <c r="NY13" s="694" t="s">
        <v>8293</v>
      </c>
      <c r="NZ13" s="3348" t="s">
        <v>8294</v>
      </c>
      <c r="OA13" s="694" t="s">
        <v>3491</v>
      </c>
      <c r="OB13" s="694" t="s">
        <v>8295</v>
      </c>
      <c r="OC13" s="1739" t="s">
        <v>2064</v>
      </c>
      <c r="OD13" s="1726" t="s">
        <v>2065</v>
      </c>
      <c r="OE13" s="1726" t="s">
        <v>3002</v>
      </c>
      <c r="OF13" s="1739" t="s">
        <v>3506</v>
      </c>
      <c r="OG13" s="1726" t="s">
        <v>3507</v>
      </c>
      <c r="OH13" s="1740" t="s">
        <v>3508</v>
      </c>
      <c r="OI13" s="1739" t="s">
        <v>2422</v>
      </c>
      <c r="OJ13" s="1740" t="s">
        <v>2423</v>
      </c>
      <c r="OK13" s="1726" t="s">
        <v>3051</v>
      </c>
      <c r="OL13" s="1726" t="s">
        <v>3052</v>
      </c>
      <c r="OM13" s="1726" t="s">
        <v>2972</v>
      </c>
      <c r="ON13" s="1726" t="s">
        <v>2971</v>
      </c>
      <c r="OO13" s="1726" t="s">
        <v>2973</v>
      </c>
      <c r="OP13" s="3726"/>
      <c r="OQ13" s="1726" t="s">
        <v>1197</v>
      </c>
      <c r="OR13" s="1726" t="s">
        <v>1198</v>
      </c>
      <c r="OS13" s="1726" t="s">
        <v>1199</v>
      </c>
      <c r="OT13" s="1726" t="s">
        <v>1200</v>
      </c>
      <c r="OU13" s="1726" t="s">
        <v>1201</v>
      </c>
      <c r="OV13" s="1726" t="s">
        <v>3205</v>
      </c>
      <c r="OW13" s="1726" t="s">
        <v>3206</v>
      </c>
      <c r="OX13" s="1726" t="s">
        <v>2098</v>
      </c>
      <c r="OY13" s="1726" t="s">
        <v>2099</v>
      </c>
      <c r="OZ13" s="1726" t="s">
        <v>1204</v>
      </c>
      <c r="PA13" s="1726" t="s">
        <v>1205</v>
      </c>
      <c r="PB13" s="1726" t="s">
        <v>1206</v>
      </c>
      <c r="PC13" s="1726" t="s">
        <v>1207</v>
      </c>
      <c r="PD13" s="1726" t="s">
        <v>1208</v>
      </c>
      <c r="PE13" s="1726" t="s">
        <v>3207</v>
      </c>
      <c r="PF13" s="1726" t="s">
        <v>3208</v>
      </c>
      <c r="PG13" s="1726" t="s">
        <v>2097</v>
      </c>
      <c r="PH13" s="1726" t="s">
        <v>2100</v>
      </c>
      <c r="PI13" s="1726" t="s">
        <v>1211</v>
      </c>
      <c r="PJ13" s="1726" t="s">
        <v>2102</v>
      </c>
      <c r="PK13" s="1726" t="s">
        <v>1212</v>
      </c>
      <c r="PL13" s="1726" t="s">
        <v>1213</v>
      </c>
      <c r="PM13" s="1726" t="s">
        <v>2511</v>
      </c>
      <c r="PN13" s="1726" t="s">
        <v>2513</v>
      </c>
      <c r="PO13" s="1726" t="s">
        <v>1214</v>
      </c>
      <c r="PP13" s="1726" t="s">
        <v>2508</v>
      </c>
      <c r="PQ13" s="1726" t="s">
        <v>2512</v>
      </c>
      <c r="PR13" s="1726" t="s">
        <v>1215</v>
      </c>
      <c r="PS13" s="1739" t="s">
        <v>1217</v>
      </c>
      <c r="PT13" s="1729" t="s">
        <v>2799</v>
      </c>
      <c r="PU13" s="1729" t="s">
        <v>2800</v>
      </c>
      <c r="PV13" s="1726" t="s">
        <v>1220</v>
      </c>
      <c r="PW13" s="1729" t="s">
        <v>2804</v>
      </c>
      <c r="PX13" s="1729" t="s">
        <v>2805</v>
      </c>
      <c r="PY13" s="1726" t="s">
        <v>1223</v>
      </c>
      <c r="PZ13" s="1729" t="s">
        <v>1222</v>
      </c>
      <c r="QA13" s="1729" t="s">
        <v>2802</v>
      </c>
      <c r="QB13" s="1739" t="s">
        <v>1226</v>
      </c>
      <c r="QC13" s="1729" t="s">
        <v>1225</v>
      </c>
      <c r="QD13" s="1729" t="s">
        <v>2803</v>
      </c>
      <c r="QE13" s="1739" t="s">
        <v>1228</v>
      </c>
      <c r="QF13" s="1726" t="s">
        <v>2130</v>
      </c>
      <c r="QG13" s="1726" t="s">
        <v>1229</v>
      </c>
      <c r="QH13" s="1740" t="s">
        <v>2128</v>
      </c>
      <c r="QI13" s="1726" t="s">
        <v>1230</v>
      </c>
      <c r="QJ13" s="1726" t="s">
        <v>1231</v>
      </c>
      <c r="QK13" s="1726" t="s">
        <v>1232</v>
      </c>
      <c r="QL13" s="1729" t="s">
        <v>2110</v>
      </c>
      <c r="QM13" s="1737" t="s">
        <v>1234</v>
      </c>
      <c r="QN13" s="1731" t="s">
        <v>2181</v>
      </c>
      <c r="QO13" s="1731" t="s">
        <v>2183</v>
      </c>
      <c r="QP13" s="1746" t="s">
        <v>1236</v>
      </c>
      <c r="QQ13" s="3429" t="s">
        <v>8336</v>
      </c>
      <c r="QR13" s="1737" t="s">
        <v>2565</v>
      </c>
      <c r="QS13" s="1731" t="s">
        <v>2566</v>
      </c>
      <c r="QT13" s="1731" t="s">
        <v>2567</v>
      </c>
      <c r="QU13" s="1731" t="s">
        <v>2568</v>
      </c>
      <c r="QV13" s="1731" t="s">
        <v>1240</v>
      </c>
      <c r="QW13" s="1731" t="s">
        <v>1241</v>
      </c>
      <c r="QX13" s="1731" t="s">
        <v>1242</v>
      </c>
      <c r="QY13" s="1734" t="s">
        <v>1243</v>
      </c>
      <c r="QZ13" s="1726" t="s">
        <v>1244</v>
      </c>
      <c r="RA13" s="1726" t="s">
        <v>1245</v>
      </c>
      <c r="RB13" s="1726" t="s">
        <v>1246</v>
      </c>
      <c r="RC13" s="1726" t="s">
        <v>1247</v>
      </c>
      <c r="RD13" s="1726" t="s">
        <v>1248</v>
      </c>
      <c r="RE13" s="1726" t="s">
        <v>1249</v>
      </c>
      <c r="RF13" s="1726" t="s">
        <v>2132</v>
      </c>
      <c r="RG13" s="1726" t="s">
        <v>2133</v>
      </c>
      <c r="RH13" s="1726" t="s">
        <v>2114</v>
      </c>
      <c r="RI13" s="1726" t="s">
        <v>2115</v>
      </c>
      <c r="RJ13" s="1726" t="s">
        <v>2116</v>
      </c>
      <c r="RK13" s="1726" t="s">
        <v>2117</v>
      </c>
      <c r="RL13" s="1726" t="s">
        <v>2118</v>
      </c>
      <c r="RM13" s="1726" t="s">
        <v>2119</v>
      </c>
      <c r="RN13" s="1726" t="s">
        <v>2120</v>
      </c>
      <c r="RO13" s="1726" t="s">
        <v>2121</v>
      </c>
      <c r="RP13" s="1726" t="s">
        <v>2122</v>
      </c>
      <c r="RQ13" s="1726" t="s">
        <v>2123</v>
      </c>
      <c r="RR13" s="1726" t="s">
        <v>2124</v>
      </c>
      <c r="RS13" s="1726" t="s">
        <v>2125</v>
      </c>
      <c r="RT13" s="1726" t="s">
        <v>1262</v>
      </c>
      <c r="RU13" s="1726" t="s">
        <v>2115</v>
      </c>
      <c r="RV13" s="1726" t="s">
        <v>2126</v>
      </c>
      <c r="RW13" s="1726" t="s">
        <v>2127</v>
      </c>
      <c r="RX13" s="1726" t="s">
        <v>1263</v>
      </c>
      <c r="RY13" s="1726" t="s">
        <v>2149</v>
      </c>
      <c r="RZ13" s="1726" t="s">
        <v>1264</v>
      </c>
      <c r="SA13" s="1726" t="s">
        <v>2150</v>
      </c>
      <c r="SB13" s="1726" t="s">
        <v>1265</v>
      </c>
      <c r="SC13" s="1726" t="s">
        <v>2151</v>
      </c>
      <c r="SD13" s="1726" t="s">
        <v>2148</v>
      </c>
      <c r="SE13" s="1726" t="s">
        <v>2152</v>
      </c>
      <c r="SF13" s="1726" t="s">
        <v>1266</v>
      </c>
      <c r="SG13" s="1726" t="s">
        <v>2153</v>
      </c>
      <c r="SH13" s="1726" t="s">
        <v>1267</v>
      </c>
      <c r="SI13" s="1726" t="s">
        <v>1268</v>
      </c>
      <c r="SJ13" s="1726" t="s">
        <v>1269</v>
      </c>
      <c r="SK13" s="1726" t="s">
        <v>2163</v>
      </c>
      <c r="SL13" s="1726" t="s">
        <v>1270</v>
      </c>
      <c r="SM13" s="1726" t="s">
        <v>2162</v>
      </c>
      <c r="SN13" s="1726" t="s">
        <v>1271</v>
      </c>
      <c r="SO13" s="1726" t="s">
        <v>2164</v>
      </c>
      <c r="SP13" s="1726" t="s">
        <v>1272</v>
      </c>
      <c r="SQ13" s="1726" t="s">
        <v>2165</v>
      </c>
      <c r="SR13" s="1726" t="s">
        <v>3226</v>
      </c>
      <c r="SS13" s="1726" t="s">
        <v>3227</v>
      </c>
      <c r="ST13" s="1726" t="s">
        <v>1274</v>
      </c>
      <c r="SU13" s="1726" t="s">
        <v>2169</v>
      </c>
      <c r="SV13" s="1726" t="s">
        <v>1275</v>
      </c>
      <c r="SW13" s="1726" t="s">
        <v>2170</v>
      </c>
      <c r="SX13" s="1726" t="s">
        <v>1276</v>
      </c>
      <c r="SY13" s="1726" t="s">
        <v>2171</v>
      </c>
      <c r="SZ13" s="1726" t="s">
        <v>1277</v>
      </c>
      <c r="TA13" s="1726" t="s">
        <v>1278</v>
      </c>
      <c r="TB13" s="1726" t="s">
        <v>1279</v>
      </c>
      <c r="TC13" s="1726" t="s">
        <v>2178</v>
      </c>
      <c r="TD13" s="1726" t="s">
        <v>2176</v>
      </c>
      <c r="TE13" s="1726" t="s">
        <v>2179</v>
      </c>
      <c r="TF13" s="1726" t="s">
        <v>1280</v>
      </c>
      <c r="TG13" s="1726" t="s">
        <v>2180</v>
      </c>
      <c r="TH13" s="1726" t="s">
        <v>1281</v>
      </c>
      <c r="TI13" s="1726" t="s">
        <v>2177</v>
      </c>
      <c r="TJ13" s="1726" t="s">
        <v>1282</v>
      </c>
      <c r="TK13" s="1726" t="s">
        <v>1283</v>
      </c>
      <c r="TL13" s="1726" t="s">
        <v>1284</v>
      </c>
      <c r="TM13" s="1726" t="s">
        <v>1285</v>
      </c>
      <c r="TN13" s="1726" t="s">
        <v>1286</v>
      </c>
      <c r="TO13" s="1726" t="s">
        <v>1287</v>
      </c>
      <c r="TP13" s="1726" t="s">
        <v>1288</v>
      </c>
      <c r="TQ13" s="1726" t="s">
        <v>1289</v>
      </c>
      <c r="TR13" s="1726" t="s">
        <v>2144</v>
      </c>
      <c r="TS13" s="1726" t="s">
        <v>2145</v>
      </c>
      <c r="TT13" s="1726" t="s">
        <v>2146</v>
      </c>
      <c r="TU13" s="1726" t="s">
        <v>2147</v>
      </c>
      <c r="TV13" s="1726" t="s">
        <v>1290</v>
      </c>
      <c r="TW13" s="1726" t="s">
        <v>1291</v>
      </c>
      <c r="TX13" s="1726" t="s">
        <v>1292</v>
      </c>
      <c r="TY13" s="1726" t="s">
        <v>1293</v>
      </c>
      <c r="TZ13" s="1726" t="s">
        <v>3228</v>
      </c>
      <c r="UA13" s="1726" t="s">
        <v>3229</v>
      </c>
      <c r="UB13" s="1726" t="s">
        <v>1295</v>
      </c>
      <c r="UC13" s="1726" t="s">
        <v>1296</v>
      </c>
      <c r="UD13" s="1726" t="s">
        <v>1297</v>
      </c>
      <c r="UE13" s="1726" t="s">
        <v>1298</v>
      </c>
      <c r="UF13" s="1726" t="s">
        <v>3230</v>
      </c>
      <c r="UG13" s="1726" t="s">
        <v>3231</v>
      </c>
      <c r="UH13" s="1729" t="s">
        <v>1300</v>
      </c>
      <c r="UI13" s="1726" t="s">
        <v>1301</v>
      </c>
      <c r="UJ13" s="1726" t="s">
        <v>1302</v>
      </c>
      <c r="UK13" s="1729" t="s">
        <v>1303</v>
      </c>
      <c r="UL13" s="1726" t="s">
        <v>1304</v>
      </c>
      <c r="UM13" s="1726" t="s">
        <v>1305</v>
      </c>
      <c r="UN13" s="1729" t="s">
        <v>1306</v>
      </c>
      <c r="UO13" s="1726" t="s">
        <v>1307</v>
      </c>
      <c r="UP13" s="1726" t="s">
        <v>1308</v>
      </c>
      <c r="UQ13" s="1729" t="s">
        <v>1309</v>
      </c>
      <c r="UR13" s="1726" t="s">
        <v>1310</v>
      </c>
      <c r="US13" s="1726" t="s">
        <v>1311</v>
      </c>
      <c r="UT13" s="1726" t="s">
        <v>1312</v>
      </c>
      <c r="UU13" s="1726" t="s">
        <v>1313</v>
      </c>
      <c r="UV13" s="1726" t="s">
        <v>1314</v>
      </c>
      <c r="UW13" s="1726" t="s">
        <v>1315</v>
      </c>
      <c r="UX13" s="1726" t="s">
        <v>2383</v>
      </c>
      <c r="UY13" s="1726" t="s">
        <v>2384</v>
      </c>
      <c r="UZ13" s="1726" t="s">
        <v>2391</v>
      </c>
      <c r="VA13" s="1726" t="s">
        <v>2392</v>
      </c>
      <c r="VB13" s="1726" t="s">
        <v>2393</v>
      </c>
      <c r="VC13" s="1726" t="s">
        <v>2394</v>
      </c>
      <c r="VD13" s="1726" t="s">
        <v>2395</v>
      </c>
      <c r="VE13" s="1726" t="s">
        <v>2396</v>
      </c>
      <c r="VF13" s="1726" t="s">
        <v>2397</v>
      </c>
      <c r="VG13" s="1726" t="s">
        <v>2398</v>
      </c>
      <c r="VH13" s="1726" t="s">
        <v>2399</v>
      </c>
      <c r="VI13" s="1726" t="s">
        <v>2400</v>
      </c>
      <c r="VJ13" s="1726" t="s">
        <v>2401</v>
      </c>
      <c r="VK13" s="1726" t="s">
        <v>2402</v>
      </c>
      <c r="VL13" s="1726" t="s">
        <v>2403</v>
      </c>
      <c r="VM13" s="1726" t="s">
        <v>2404</v>
      </c>
      <c r="VN13" s="1726" t="s">
        <v>2405</v>
      </c>
      <c r="VO13" s="1726" t="s">
        <v>2406</v>
      </c>
      <c r="VP13" s="1726" t="s">
        <v>1316</v>
      </c>
      <c r="VQ13" s="1726" t="s">
        <v>2542</v>
      </c>
      <c r="VR13" s="1726" t="s">
        <v>1317</v>
      </c>
      <c r="VS13" s="1726" t="s">
        <v>1318</v>
      </c>
      <c r="VT13" s="1726" t="s">
        <v>1319</v>
      </c>
      <c r="VU13" s="1726" t="s">
        <v>1320</v>
      </c>
      <c r="VV13" s="1726" t="s">
        <v>1321</v>
      </c>
      <c r="VW13" s="1726" t="s">
        <v>1322</v>
      </c>
      <c r="VX13" s="1726" t="s">
        <v>1323</v>
      </c>
      <c r="VY13" s="1726" t="s">
        <v>2546</v>
      </c>
      <c r="VZ13" s="1726" t="s">
        <v>2547</v>
      </c>
      <c r="WA13" s="1726" t="s">
        <v>2548</v>
      </c>
      <c r="WB13" s="1726" t="s">
        <v>1324</v>
      </c>
      <c r="WC13" s="1726" t="s">
        <v>2689</v>
      </c>
      <c r="WD13" s="1726" t="s">
        <v>1326</v>
      </c>
      <c r="WE13" s="1726" t="s">
        <v>2549</v>
      </c>
      <c r="WF13" s="1726" t="s">
        <v>2550</v>
      </c>
      <c r="WG13" s="1726" t="s">
        <v>2551</v>
      </c>
      <c r="WH13" s="1726" t="s">
        <v>3009</v>
      </c>
      <c r="WI13" s="1726" t="s">
        <v>3008</v>
      </c>
      <c r="WJ13" s="1726" t="s">
        <v>3010</v>
      </c>
      <c r="WK13" s="1726" t="s">
        <v>3011</v>
      </c>
      <c r="WL13" s="1726" t="s">
        <v>3012</v>
      </c>
      <c r="WM13" s="1726" t="s">
        <v>3013</v>
      </c>
      <c r="WN13" s="1726" t="s">
        <v>3014</v>
      </c>
      <c r="WO13" s="1726" t="s">
        <v>3015</v>
      </c>
      <c r="WP13" s="1726" t="s">
        <v>3016</v>
      </c>
      <c r="WQ13" s="1726" t="s">
        <v>3025</v>
      </c>
      <c r="WR13" s="1726" t="s">
        <v>3024</v>
      </c>
      <c r="WS13" s="1726" t="s">
        <v>3023</v>
      </c>
      <c r="WT13" s="1726" t="s">
        <v>3022</v>
      </c>
      <c r="WU13" s="1726" t="s">
        <v>3021</v>
      </c>
      <c r="WV13" s="1726" t="s">
        <v>3020</v>
      </c>
      <c r="WW13" s="1726" t="s">
        <v>3017</v>
      </c>
      <c r="WX13" s="1726" t="s">
        <v>3019</v>
      </c>
      <c r="WY13" s="1726" t="s">
        <v>3018</v>
      </c>
      <c r="WZ13" s="1726" t="s">
        <v>1327</v>
      </c>
      <c r="XA13" s="1726" t="s">
        <v>1328</v>
      </c>
      <c r="XB13" s="1726" t="s">
        <v>1329</v>
      </c>
      <c r="XC13" s="1726" t="s">
        <v>1330</v>
      </c>
      <c r="XD13" s="1726" t="s">
        <v>1331</v>
      </c>
      <c r="XE13" s="1726" t="s">
        <v>1332</v>
      </c>
      <c r="XF13" s="1726" t="s">
        <v>1333</v>
      </c>
      <c r="XG13" s="1726" t="s">
        <v>1334</v>
      </c>
      <c r="XH13" s="1726" t="s">
        <v>2475</v>
      </c>
      <c r="XI13" s="1726" t="s">
        <v>1335</v>
      </c>
      <c r="XJ13" s="1726" t="s">
        <v>1336</v>
      </c>
      <c r="XK13" s="1726" t="s">
        <v>1337</v>
      </c>
      <c r="XL13" s="1726" t="s">
        <v>1338</v>
      </c>
      <c r="XM13" s="1726" t="s">
        <v>1273</v>
      </c>
      <c r="XN13" s="1729"/>
      <c r="XO13" s="1739"/>
      <c r="XP13" s="1726"/>
      <c r="XQ13" s="1726"/>
      <c r="XR13" s="1739"/>
      <c r="XS13" s="1726"/>
      <c r="XT13" s="1726"/>
      <c r="XU13" s="1726"/>
      <c r="XV13" s="1726"/>
      <c r="XW13" s="1726"/>
      <c r="XX13" s="1739" t="s">
        <v>1339</v>
      </c>
      <c r="XY13" s="1726" t="s">
        <v>1340</v>
      </c>
      <c r="XZ13" s="1726" t="s">
        <v>1341</v>
      </c>
      <c r="YA13" s="1726" t="s">
        <v>1342</v>
      </c>
      <c r="YB13" s="1726" t="s">
        <v>1343</v>
      </c>
      <c r="YC13" s="1726" t="s">
        <v>1344</v>
      </c>
      <c r="YD13" s="1739" t="s">
        <v>1345</v>
      </c>
      <c r="YE13" s="1726" t="s">
        <v>1346</v>
      </c>
      <c r="YF13" s="1726" t="s">
        <v>1347</v>
      </c>
      <c r="YG13" s="1726" t="s">
        <v>1348</v>
      </c>
      <c r="YH13" s="1726" t="s">
        <v>1349</v>
      </c>
      <c r="YI13" s="1726" t="s">
        <v>1350</v>
      </c>
      <c r="YJ13" s="1739" t="s">
        <v>2193</v>
      </c>
      <c r="YK13" s="1726" t="s">
        <v>2194</v>
      </c>
      <c r="YL13" s="1726" t="s">
        <v>2195</v>
      </c>
      <c r="YM13" s="1726" t="s">
        <v>2196</v>
      </c>
      <c r="YN13" s="1726" t="s">
        <v>1570</v>
      </c>
      <c r="YO13" s="1726" t="s">
        <v>3140</v>
      </c>
      <c r="YP13" s="1739" t="s">
        <v>2187</v>
      </c>
      <c r="YQ13" s="1726" t="s">
        <v>1549</v>
      </c>
      <c r="YR13" s="1726" t="s">
        <v>1550</v>
      </c>
      <c r="YS13" s="1726" t="s">
        <v>1551</v>
      </c>
      <c r="YT13" s="1726" t="s">
        <v>1552</v>
      </c>
      <c r="YU13" s="1726" t="s">
        <v>1553</v>
      </c>
      <c r="YV13" s="1726" t="s">
        <v>1554</v>
      </c>
      <c r="YW13" s="1726" t="s">
        <v>1555</v>
      </c>
      <c r="YX13" s="1726" t="s">
        <v>1556</v>
      </c>
      <c r="YY13" s="1726" t="s">
        <v>1557</v>
      </c>
      <c r="YZ13" s="1726" t="s">
        <v>1558</v>
      </c>
      <c r="ZA13" s="1740" t="s">
        <v>2189</v>
      </c>
      <c r="ZB13" s="1726" t="s">
        <v>1559</v>
      </c>
      <c r="ZC13" s="1726" t="s">
        <v>1560</v>
      </c>
      <c r="ZD13" s="1726" t="s">
        <v>1561</v>
      </c>
      <c r="ZE13" s="1726" t="s">
        <v>1562</v>
      </c>
      <c r="ZF13" s="1726" t="s">
        <v>1563</v>
      </c>
      <c r="ZG13" s="1726" t="s">
        <v>1564</v>
      </c>
      <c r="ZH13" s="1726" t="s">
        <v>1565</v>
      </c>
      <c r="ZI13" s="1726" t="s">
        <v>1566</v>
      </c>
      <c r="ZJ13" s="1726" t="s">
        <v>1567</v>
      </c>
      <c r="ZK13" s="1726" t="s">
        <v>1568</v>
      </c>
      <c r="ZL13" s="1726" t="s">
        <v>1569</v>
      </c>
      <c r="ZM13" s="1726" t="s">
        <v>2190</v>
      </c>
      <c r="ZN13" s="1739" t="s">
        <v>2224</v>
      </c>
      <c r="ZO13" s="1726" t="s">
        <v>1352</v>
      </c>
      <c r="ZP13" s="1726" t="s">
        <v>1353</v>
      </c>
      <c r="ZQ13" s="1726" t="s">
        <v>1354</v>
      </c>
      <c r="ZR13" s="1726" t="s">
        <v>1355</v>
      </c>
      <c r="ZS13" s="1726" t="s">
        <v>1356</v>
      </c>
      <c r="ZT13" s="1726" t="s">
        <v>1351</v>
      </c>
      <c r="ZU13" s="1726" t="s">
        <v>1352</v>
      </c>
      <c r="ZV13" s="1726" t="s">
        <v>1353</v>
      </c>
      <c r="ZW13" s="1726" t="s">
        <v>1354</v>
      </c>
      <c r="ZX13" s="1726" t="s">
        <v>1355</v>
      </c>
      <c r="ZY13" s="1726" t="s">
        <v>1356</v>
      </c>
      <c r="ZZ13" s="1726" t="s">
        <v>1357</v>
      </c>
      <c r="AAA13" s="1726" t="s">
        <v>1358</v>
      </c>
      <c r="AAB13" s="1739" t="s">
        <v>1571</v>
      </c>
      <c r="AAC13" s="1726" t="s">
        <v>1572</v>
      </c>
      <c r="AAD13" s="1726" t="s">
        <v>1573</v>
      </c>
      <c r="AAE13" s="1726" t="s">
        <v>1574</v>
      </c>
      <c r="AAF13" s="1726" t="s">
        <v>1575</v>
      </c>
      <c r="AAG13" s="1726" t="s">
        <v>1576</v>
      </c>
      <c r="AAH13" s="1738" t="s">
        <v>1577</v>
      </c>
      <c r="AAI13" s="1729" t="s">
        <v>1578</v>
      </c>
      <c r="AAJ13" s="1729" t="s">
        <v>1579</v>
      </c>
      <c r="AAK13" s="1729" t="s">
        <v>1580</v>
      </c>
      <c r="AAL13" s="1729" t="s">
        <v>1581</v>
      </c>
      <c r="AAM13" s="1747" t="s">
        <v>1582</v>
      </c>
      <c r="AAN13" s="1739" t="s">
        <v>3407</v>
      </c>
      <c r="AAO13" s="1726" t="s">
        <v>1359</v>
      </c>
      <c r="AAP13" s="1726" t="s">
        <v>1360</v>
      </c>
      <c r="AAQ13" s="1726" t="s">
        <v>1361</v>
      </c>
      <c r="AAR13" s="1726" t="s">
        <v>1362</v>
      </c>
      <c r="AAS13" s="1726" t="s">
        <v>1363</v>
      </c>
      <c r="AAT13" s="1726" t="s">
        <v>1364</v>
      </c>
      <c r="AAU13" s="1726" t="s">
        <v>1365</v>
      </c>
      <c r="AAV13" s="1726" t="s">
        <v>1366</v>
      </c>
      <c r="AAW13" s="1726" t="s">
        <v>1367</v>
      </c>
      <c r="AAX13" s="1726" t="s">
        <v>1368</v>
      </c>
      <c r="AAY13" s="1726" t="s">
        <v>1369</v>
      </c>
      <c r="AAZ13" s="1739" t="s">
        <v>2217</v>
      </c>
      <c r="ABA13" s="1726" t="s">
        <v>1583</v>
      </c>
      <c r="ABB13" s="1726" t="s">
        <v>1584</v>
      </c>
      <c r="ABC13" s="1739" t="s">
        <v>2218</v>
      </c>
      <c r="ABD13" s="1726" t="s">
        <v>2219</v>
      </c>
      <c r="ABE13" s="1726" t="s">
        <v>2220</v>
      </c>
      <c r="ABF13" s="1726" t="s">
        <v>2221</v>
      </c>
      <c r="ABG13" s="1726" t="s">
        <v>2222</v>
      </c>
      <c r="ABH13" s="1740" t="s">
        <v>2223</v>
      </c>
      <c r="ABI13" s="1739" t="s">
        <v>2228</v>
      </c>
      <c r="ABJ13" s="1726" t="s">
        <v>1370</v>
      </c>
      <c r="ABK13" s="1726" t="s">
        <v>1371</v>
      </c>
      <c r="ABL13" s="1739" t="s">
        <v>2229</v>
      </c>
      <c r="ABM13" s="1726" t="s">
        <v>2230</v>
      </c>
      <c r="ABN13" s="1726" t="s">
        <v>1372</v>
      </c>
      <c r="ABO13" s="1726" t="s">
        <v>1373</v>
      </c>
      <c r="ABP13" s="1726" t="s">
        <v>1374</v>
      </c>
      <c r="ABQ13" s="1726" t="s">
        <v>1375</v>
      </c>
      <c r="ABR13" s="1748" t="s">
        <v>1376</v>
      </c>
      <c r="ABS13" s="1749" t="s">
        <v>1377</v>
      </c>
      <c r="ABT13" s="1749" t="s">
        <v>1378</v>
      </c>
      <c r="ABU13" s="1749" t="s">
        <v>1379</v>
      </c>
      <c r="ABV13" s="1726" t="s">
        <v>2197</v>
      </c>
      <c r="ABW13" s="1726" t="s">
        <v>2198</v>
      </c>
      <c r="ABX13" s="1726" t="s">
        <v>2199</v>
      </c>
      <c r="ABY13" s="1726" t="s">
        <v>2200</v>
      </c>
      <c r="ABZ13" s="1726" t="s">
        <v>1380</v>
      </c>
      <c r="ACA13" s="1726" t="s">
        <v>1381</v>
      </c>
      <c r="ACB13" s="1739" t="s">
        <v>2205</v>
      </c>
      <c r="ACC13" s="1726" t="s">
        <v>2206</v>
      </c>
      <c r="ACD13" s="1726" t="s">
        <v>1382</v>
      </c>
      <c r="ACE13" s="1726" t="s">
        <v>1383</v>
      </c>
      <c r="ACF13" s="1726" t="s">
        <v>2201</v>
      </c>
      <c r="ACG13" s="1726" t="s">
        <v>2202</v>
      </c>
      <c r="ACH13" s="1726" t="s">
        <v>2203</v>
      </c>
      <c r="ACI13" s="1726" t="s">
        <v>2204</v>
      </c>
      <c r="ACJ13" s="1726" t="s">
        <v>1384</v>
      </c>
      <c r="ACK13" s="1726" t="s">
        <v>1385</v>
      </c>
      <c r="ACL13" s="1750" t="s">
        <v>2502</v>
      </c>
      <c r="ACM13" s="1750" t="s">
        <v>2501</v>
      </c>
      <c r="ACN13" s="1750" t="s">
        <v>2506</v>
      </c>
      <c r="ACO13" s="1726" t="s">
        <v>2505</v>
      </c>
      <c r="ACP13" s="1750" t="s">
        <v>2487</v>
      </c>
      <c r="ACQ13" s="1726" t="s">
        <v>2488</v>
      </c>
      <c r="ACR13" s="1739" t="s">
        <v>2489</v>
      </c>
      <c r="ACS13" s="1751" t="s">
        <v>2490</v>
      </c>
      <c r="ACT13" s="1739" t="s">
        <v>1386</v>
      </c>
      <c r="ACU13" s="1726" t="s">
        <v>1387</v>
      </c>
      <c r="ACV13" s="1726" t="s">
        <v>1388</v>
      </c>
      <c r="ACW13" s="1726" t="s">
        <v>1389</v>
      </c>
      <c r="ACX13" s="1726" t="s">
        <v>2207</v>
      </c>
      <c r="ACY13" s="1726" t="s">
        <v>2208</v>
      </c>
      <c r="ACZ13" s="1726" t="s">
        <v>2209</v>
      </c>
      <c r="ADA13" s="1726" t="s">
        <v>2210</v>
      </c>
      <c r="ADB13" s="1726" t="s">
        <v>1390</v>
      </c>
      <c r="ADC13" s="1726" t="s">
        <v>1391</v>
      </c>
      <c r="ADD13" s="1739" t="s">
        <v>1392</v>
      </c>
      <c r="ADE13" s="1726" t="s">
        <v>1393</v>
      </c>
      <c r="ADF13" s="1726" t="s">
        <v>1394</v>
      </c>
      <c r="ADG13" s="1726" t="s">
        <v>1395</v>
      </c>
      <c r="ADH13" s="1726" t="s">
        <v>2211</v>
      </c>
      <c r="ADI13" s="1726" t="s">
        <v>2212</v>
      </c>
      <c r="ADJ13" s="1726" t="s">
        <v>2213</v>
      </c>
      <c r="ADK13" s="1726" t="s">
        <v>2214</v>
      </c>
      <c r="ADL13" s="1726" t="s">
        <v>1396</v>
      </c>
      <c r="ADM13" s="1726" t="s">
        <v>1397</v>
      </c>
      <c r="ADN13" s="1738" t="s">
        <v>2231</v>
      </c>
      <c r="ADO13" s="1729" t="s">
        <v>2232</v>
      </c>
      <c r="ADP13" s="1729" t="s">
        <v>2234</v>
      </c>
      <c r="ADQ13" s="1726" t="s">
        <v>2233</v>
      </c>
      <c r="ADR13" s="1726" t="s">
        <v>1585</v>
      </c>
      <c r="ADS13" s="1726" t="s">
        <v>2235</v>
      </c>
      <c r="ADT13" s="1726" t="s">
        <v>2236</v>
      </c>
      <c r="ADU13" s="1726" t="s">
        <v>2249</v>
      </c>
      <c r="ADV13" s="1726" t="s">
        <v>2251</v>
      </c>
      <c r="ADW13" s="1726" t="s">
        <v>2253</v>
      </c>
      <c r="ADX13" s="1726" t="s">
        <v>2250</v>
      </c>
      <c r="ADY13" s="1726" t="s">
        <v>2252</v>
      </c>
      <c r="ADZ13" s="1726" t="s">
        <v>2254</v>
      </c>
      <c r="AEA13" s="1726" t="s">
        <v>2255</v>
      </c>
      <c r="AEB13" s="1726" t="s">
        <v>2257</v>
      </c>
      <c r="AEC13" s="1726" t="s">
        <v>2259</v>
      </c>
      <c r="AED13" s="1726" t="s">
        <v>2269</v>
      </c>
      <c r="AEE13" s="1726" t="s">
        <v>2267</v>
      </c>
      <c r="AEF13" s="1726" t="s">
        <v>2268</v>
      </c>
      <c r="AEG13" s="1726" t="s">
        <v>2272</v>
      </c>
      <c r="AEH13" s="1726" t="s">
        <v>2273</v>
      </c>
      <c r="AEI13" s="1726"/>
      <c r="AEJ13" s="1729"/>
      <c r="AEK13" s="1729"/>
      <c r="AEL13" s="1729"/>
      <c r="AEM13" s="1752" t="s">
        <v>3184</v>
      </c>
      <c r="AEN13" s="1752" t="s">
        <v>3813</v>
      </c>
      <c r="AEO13" s="1753" t="s">
        <v>3814</v>
      </c>
      <c r="AEP13" s="1753" t="s">
        <v>3817</v>
      </c>
      <c r="AEQ13" s="1753" t="s">
        <v>3815</v>
      </c>
      <c r="AER13" s="1754" t="s">
        <v>3200</v>
      </c>
      <c r="AES13" s="1753" t="s">
        <v>3177</v>
      </c>
      <c r="AET13" s="1755" t="s">
        <v>3196</v>
      </c>
      <c r="AEU13" s="1754" t="s">
        <v>1239</v>
      </c>
      <c r="AEV13" s="1753" t="s">
        <v>3178</v>
      </c>
      <c r="AEW13" s="1753" t="s">
        <v>3179</v>
      </c>
      <c r="AEX13" s="1753" t="s">
        <v>3180</v>
      </c>
      <c r="AEY13" s="1753" t="s">
        <v>3181</v>
      </c>
      <c r="AEZ13" s="1756" t="s">
        <v>3199</v>
      </c>
      <c r="AFA13" s="1756" t="s">
        <v>3195</v>
      </c>
      <c r="AFB13" s="1756" t="s">
        <v>3198</v>
      </c>
      <c r="AFC13" s="1729" t="s">
        <v>1399</v>
      </c>
      <c r="AFD13" s="1726" t="s">
        <v>1398</v>
      </c>
      <c r="AFE13" s="1729" t="s">
        <v>1400</v>
      </c>
      <c r="AFF13" s="1729" t="s">
        <v>1402</v>
      </c>
      <c r="AFG13" s="1726" t="s">
        <v>1401</v>
      </c>
      <c r="AFH13" s="1726" t="s">
        <v>1403</v>
      </c>
      <c r="AFI13" s="1755" t="s">
        <v>2276</v>
      </c>
      <c r="AFJ13" s="1729" t="s">
        <v>2275</v>
      </c>
      <c r="AFK13" s="1726" t="s">
        <v>1405</v>
      </c>
      <c r="AFL13" s="1726" t="s">
        <v>1406</v>
      </c>
      <c r="AFM13" s="1737" t="s">
        <v>2282</v>
      </c>
      <c r="AFN13" s="1728" t="s">
        <v>2283</v>
      </c>
      <c r="AFO13" s="1731" t="s">
        <v>2281</v>
      </c>
      <c r="AFP13" s="1734" t="s">
        <v>1408</v>
      </c>
      <c r="AFQ13" s="1729" t="s">
        <v>1409</v>
      </c>
      <c r="AFR13" s="1729" t="s">
        <v>1410</v>
      </c>
      <c r="AFS13" s="1729" t="s">
        <v>1411</v>
      </c>
      <c r="AFT13" s="1729" t="s">
        <v>1412</v>
      </c>
      <c r="AFU13" s="1757" t="s">
        <v>1413</v>
      </c>
      <c r="AFV13" s="1726" t="s">
        <v>1414</v>
      </c>
      <c r="AFW13" s="1729" t="s">
        <v>1415</v>
      </c>
      <c r="AFX13" s="1729" t="s">
        <v>1416</v>
      </c>
      <c r="AFY13" s="1726" t="s">
        <v>1417</v>
      </c>
      <c r="AFZ13" s="1726" t="s">
        <v>1418</v>
      </c>
      <c r="AGA13" s="1726" t="s">
        <v>1419</v>
      </c>
      <c r="AGB13" s="1726" t="s">
        <v>1420</v>
      </c>
      <c r="AGC13" s="1726" t="s">
        <v>1421</v>
      </c>
      <c r="AGD13" s="1726" t="s">
        <v>1422</v>
      </c>
      <c r="AGE13" s="1726" t="s">
        <v>1423</v>
      </c>
      <c r="AGF13" s="1726" t="s">
        <v>1424</v>
      </c>
      <c r="AGG13" s="1726" t="s">
        <v>1425</v>
      </c>
      <c r="AGH13" s="1726" t="s">
        <v>1426</v>
      </c>
      <c r="AGI13" s="1726" t="s">
        <v>1427</v>
      </c>
      <c r="AGJ13" s="1729" t="s">
        <v>1428</v>
      </c>
      <c r="AGK13" s="1729" t="s">
        <v>1429</v>
      </c>
      <c r="AGL13" s="1729" t="s">
        <v>1430</v>
      </c>
      <c r="AGM13" s="1729" t="s">
        <v>1431</v>
      </c>
      <c r="AGN13" s="1729" t="s">
        <v>1432</v>
      </c>
      <c r="AGO13" s="1729" t="s">
        <v>1433</v>
      </c>
      <c r="AGP13" s="1729" t="s">
        <v>1434</v>
      </c>
      <c r="AGQ13" s="1729" t="s">
        <v>1435</v>
      </c>
      <c r="AGR13" s="1729" t="s">
        <v>1436</v>
      </c>
      <c r="AGS13" s="1729" t="s">
        <v>2278</v>
      </c>
      <c r="AGT13" s="1726" t="s">
        <v>1437</v>
      </c>
      <c r="AGU13" s="1726" t="s">
        <v>1438</v>
      </c>
      <c r="AGV13" s="1726" t="s">
        <v>1439</v>
      </c>
      <c r="AGW13" s="1726" t="s">
        <v>1440</v>
      </c>
      <c r="AGX13" s="1726" t="s">
        <v>1441</v>
      </c>
      <c r="AGY13" s="1726" t="s">
        <v>1442</v>
      </c>
      <c r="AGZ13" s="1726" t="s">
        <v>1443</v>
      </c>
      <c r="AHA13" s="1726" t="s">
        <v>1444</v>
      </c>
      <c r="AHB13" s="1726" t="s">
        <v>1445</v>
      </c>
      <c r="AHC13" s="1729" t="s">
        <v>1446</v>
      </c>
      <c r="AHD13" s="1729" t="s">
        <v>1447</v>
      </c>
      <c r="AHE13" s="1729" t="s">
        <v>1448</v>
      </c>
      <c r="AHF13" s="1729" t="s">
        <v>1449</v>
      </c>
      <c r="AHG13" s="1729" t="s">
        <v>1450</v>
      </c>
      <c r="AHH13" s="1729" t="s">
        <v>1451</v>
      </c>
      <c r="AHI13" s="1729" t="s">
        <v>1452</v>
      </c>
      <c r="AHJ13" s="1729" t="s">
        <v>1453</v>
      </c>
      <c r="AHK13" s="1729" t="s">
        <v>1454</v>
      </c>
      <c r="AHL13" s="1729" t="s">
        <v>2279</v>
      </c>
      <c r="AHM13" s="1726" t="s">
        <v>1455</v>
      </c>
      <c r="AHN13" s="1726" t="s">
        <v>1456</v>
      </c>
      <c r="AHO13" s="1726" t="s">
        <v>1457</v>
      </c>
      <c r="AHP13" s="1726" t="s">
        <v>1458</v>
      </c>
      <c r="AHQ13" s="1726" t="s">
        <v>1459</v>
      </c>
      <c r="AHR13" s="1726" t="s">
        <v>1460</v>
      </c>
      <c r="AHS13" s="1726" t="s">
        <v>1461</v>
      </c>
      <c r="AHT13" s="1726" t="s">
        <v>1462</v>
      </c>
      <c r="AHU13" s="1726" t="s">
        <v>1463</v>
      </c>
      <c r="AHV13" s="1729" t="s">
        <v>1464</v>
      </c>
      <c r="AHW13" s="1729" t="s">
        <v>1465</v>
      </c>
      <c r="AHX13" s="1729" t="s">
        <v>1466</v>
      </c>
      <c r="AHY13" s="1729" t="s">
        <v>1467</v>
      </c>
      <c r="AHZ13" s="1729" t="s">
        <v>1468</v>
      </c>
      <c r="AIA13" s="1729" t="s">
        <v>1469</v>
      </c>
      <c r="AIB13" s="1729" t="s">
        <v>1470</v>
      </c>
      <c r="AIC13" s="1729" t="s">
        <v>1471</v>
      </c>
      <c r="AID13" s="1729" t="s">
        <v>1472</v>
      </c>
      <c r="AIE13" s="1729" t="s">
        <v>2280</v>
      </c>
      <c r="AIF13" s="1726" t="s">
        <v>1473</v>
      </c>
      <c r="AIG13" s="1726" t="s">
        <v>1474</v>
      </c>
      <c r="AIH13" s="1737" t="s">
        <v>1475</v>
      </c>
      <c r="AII13" s="1731" t="s">
        <v>1476</v>
      </c>
      <c r="AIJ13" s="1731" t="s">
        <v>1477</v>
      </c>
      <c r="AIK13" s="1731" t="s">
        <v>1478</v>
      </c>
      <c r="AIL13" s="1731" t="s">
        <v>1479</v>
      </c>
      <c r="AIM13" s="1734" t="s">
        <v>1480</v>
      </c>
      <c r="AIN13" s="1726" t="s">
        <v>2288</v>
      </c>
      <c r="AIO13" s="1726" t="s">
        <v>2291</v>
      </c>
      <c r="AIP13" s="1726" t="s">
        <v>1481</v>
      </c>
      <c r="AIQ13" s="1726" t="s">
        <v>1482</v>
      </c>
      <c r="AIR13" s="1726" t="s">
        <v>2289</v>
      </c>
      <c r="AIS13" s="1726" t="s">
        <v>2290</v>
      </c>
      <c r="AIT13" s="1726"/>
      <c r="AIU13" s="1726" t="s">
        <v>2292</v>
      </c>
      <c r="AIV13" s="1726" t="s">
        <v>2294</v>
      </c>
      <c r="AIW13" s="1726" t="s">
        <v>2293</v>
      </c>
      <c r="AIX13" s="1726" t="s">
        <v>1484</v>
      </c>
      <c r="AIY13" s="1726" t="s">
        <v>1485</v>
      </c>
      <c r="AIZ13" s="1726" t="s">
        <v>1486</v>
      </c>
      <c r="AJA13" s="1726" t="s">
        <v>1487</v>
      </c>
      <c r="AJB13" s="1726" t="s">
        <v>1488</v>
      </c>
      <c r="AJC13" s="1726" t="s">
        <v>2328</v>
      </c>
      <c r="AJD13" s="1731" t="s">
        <v>2329</v>
      </c>
      <c r="AJE13" s="1726" t="s">
        <v>1489</v>
      </c>
      <c r="AJF13" s="1726" t="s">
        <v>1490</v>
      </c>
      <c r="AJG13" s="1726" t="s">
        <v>1491</v>
      </c>
      <c r="AJH13" s="1726" t="s">
        <v>1492</v>
      </c>
      <c r="AJI13" s="1726" t="s">
        <v>2298</v>
      </c>
      <c r="AJJ13" s="1726" t="s">
        <v>2303</v>
      </c>
      <c r="AJK13" s="1729" t="s">
        <v>1494</v>
      </c>
      <c r="AJL13" s="1726" t="s">
        <v>2299</v>
      </c>
      <c r="AJM13" s="1726" t="s">
        <v>2304</v>
      </c>
      <c r="AJN13" s="1729" t="s">
        <v>1495</v>
      </c>
      <c r="AJO13" s="1726" t="s">
        <v>2300</v>
      </c>
      <c r="AJP13" s="1726" t="s">
        <v>2305</v>
      </c>
      <c r="AJQ13" s="1729" t="s">
        <v>1497</v>
      </c>
      <c r="AJR13" s="1726" t="s">
        <v>2301</v>
      </c>
      <c r="AJS13" s="1726" t="s">
        <v>2306</v>
      </c>
      <c r="AJT13" s="1729" t="s">
        <v>1499</v>
      </c>
      <c r="AJU13" s="1726" t="s">
        <v>1500</v>
      </c>
      <c r="AJV13" s="1729" t="s">
        <v>1501</v>
      </c>
      <c r="AJW13" s="1726" t="s">
        <v>2302</v>
      </c>
      <c r="AJX13" s="1726" t="s">
        <v>2307</v>
      </c>
      <c r="AJY13" s="1729" t="s">
        <v>1502</v>
      </c>
      <c r="AJZ13" s="1729" t="s">
        <v>1503</v>
      </c>
      <c r="AKA13" s="1726" t="s">
        <v>2308</v>
      </c>
      <c r="AKB13" s="1729" t="s">
        <v>1504</v>
      </c>
      <c r="AKC13" s="1729" t="s">
        <v>1505</v>
      </c>
      <c r="AKD13" s="1726" t="s">
        <v>2309</v>
      </c>
      <c r="AKE13" s="1729" t="s">
        <v>1506</v>
      </c>
      <c r="AKF13" s="1729" t="s">
        <v>1507</v>
      </c>
      <c r="AKG13" s="1729" t="s">
        <v>1508</v>
      </c>
      <c r="AKH13" s="1729" t="s">
        <v>1509</v>
      </c>
      <c r="AKI13" s="1729" t="s">
        <v>1510</v>
      </c>
      <c r="AKJ13" s="1729" t="s">
        <v>1511</v>
      </c>
      <c r="AKK13" s="1729" t="s">
        <v>1512</v>
      </c>
      <c r="AKL13" s="1729" t="s">
        <v>1513</v>
      </c>
      <c r="AKM13" s="1729" t="s">
        <v>1514</v>
      </c>
      <c r="AKN13" s="1729" t="s">
        <v>1515</v>
      </c>
      <c r="AKO13" s="1729" t="s">
        <v>1516</v>
      </c>
      <c r="AKP13" s="1726" t="s">
        <v>2310</v>
      </c>
      <c r="AKQ13" s="1726" t="s">
        <v>2311</v>
      </c>
      <c r="AKR13" s="1726" t="s">
        <v>2316</v>
      </c>
      <c r="AKS13" s="1726" t="s">
        <v>2317</v>
      </c>
      <c r="AKT13" s="1726" t="s">
        <v>2318</v>
      </c>
      <c r="AKU13" s="1726" t="s">
        <v>2319</v>
      </c>
      <c r="AKV13" s="1726" t="s">
        <v>2320</v>
      </c>
      <c r="AKW13" s="1726" t="s">
        <v>2321</v>
      </c>
      <c r="AKX13" s="1726" t="s">
        <v>1521</v>
      </c>
      <c r="AKY13" s="1726" t="s">
        <v>1522</v>
      </c>
      <c r="AKZ13" s="1726" t="s">
        <v>2322</v>
      </c>
      <c r="ALA13" s="1726" t="s">
        <v>2323</v>
      </c>
      <c r="ALB13" s="1726" t="s">
        <v>2324</v>
      </c>
      <c r="ALC13" s="1726" t="s">
        <v>2325</v>
      </c>
      <c r="ALD13" s="1726" t="s">
        <v>2326</v>
      </c>
      <c r="ALE13" s="1726" t="s">
        <v>2327</v>
      </c>
      <c r="ALF13" s="1726" t="s">
        <v>1526</v>
      </c>
      <c r="ALG13" s="1726"/>
      <c r="ALH13" s="1719" t="s">
        <v>3819</v>
      </c>
      <c r="ALI13" s="1724" t="s">
        <v>2633</v>
      </c>
      <c r="ALJ13" s="1724" t="s">
        <v>2634</v>
      </c>
      <c r="ALK13" s="1724"/>
      <c r="ALL13" s="1724" t="s">
        <v>4944</v>
      </c>
      <c r="ALM13" s="1724" t="s">
        <v>4945</v>
      </c>
      <c r="ALN13" s="1592" t="s">
        <v>4952</v>
      </c>
      <c r="ALO13" s="1592" t="s">
        <v>4951</v>
      </c>
    </row>
    <row r="14" spans="1:1003" s="976" customFormat="1" ht="24.65" customHeight="1" thickTop="1" x14ac:dyDescent="0.2">
      <c r="A14" s="1304"/>
      <c r="B14" s="1305"/>
      <c r="C14" s="1305"/>
      <c r="D14" s="1305"/>
      <c r="E14" s="1305"/>
      <c r="F14" s="1306"/>
      <c r="G14" s="1307"/>
      <c r="H14" s="1308"/>
      <c r="I14" s="1316"/>
      <c r="J14" s="1317"/>
      <c r="K14" s="1309"/>
      <c r="L14" s="1310" t="s">
        <v>1590</v>
      </c>
      <c r="M14" s="1310" t="s">
        <v>1591</v>
      </c>
      <c r="N14" s="1319" t="s">
        <v>1591</v>
      </c>
      <c r="O14" s="1309"/>
      <c r="P14" s="1310"/>
      <c r="Q14" s="1319"/>
      <c r="R14" s="1309"/>
      <c r="S14" s="1310" t="s">
        <v>1590</v>
      </c>
      <c r="T14" s="1310" t="s">
        <v>1592</v>
      </c>
      <c r="U14" s="1319" t="s">
        <v>1592</v>
      </c>
      <c r="V14" s="1313"/>
      <c r="W14" s="1312"/>
      <c r="X14" s="1309"/>
      <c r="Y14" s="1311"/>
      <c r="Z14" s="1312"/>
      <c r="AA14" s="1314"/>
      <c r="AB14" s="1311"/>
      <c r="AC14" s="1312"/>
      <c r="AD14" s="1309"/>
      <c r="AE14" s="1311"/>
      <c r="AF14" s="1315"/>
      <c r="AG14" s="1308" t="s">
        <v>1593</v>
      </c>
      <c r="AH14" s="1312" t="s">
        <v>1594</v>
      </c>
      <c r="AI14" s="1314" t="s">
        <v>1595</v>
      </c>
      <c r="AJ14" s="1312" t="s">
        <v>1594</v>
      </c>
      <c r="AK14" s="1314"/>
      <c r="AL14" s="1312"/>
      <c r="AM14" s="1309"/>
      <c r="AN14" s="1317"/>
      <c r="AO14" s="1316"/>
      <c r="AP14" s="1317"/>
      <c r="AQ14" s="1309"/>
      <c r="AR14" s="1316"/>
      <c r="AS14" s="1309"/>
      <c r="AT14" s="1316" t="s">
        <v>1596</v>
      </c>
      <c r="AU14" s="1312" t="s">
        <v>1597</v>
      </c>
      <c r="AV14" s="1309"/>
      <c r="AW14" s="1316" t="s">
        <v>1596</v>
      </c>
      <c r="AX14" s="1312" t="s">
        <v>1598</v>
      </c>
      <c r="AY14" s="1309"/>
      <c r="AZ14" s="1310" t="s">
        <v>1599</v>
      </c>
      <c r="BA14" s="1312" t="s">
        <v>1597</v>
      </c>
      <c r="BB14" s="1309"/>
      <c r="BC14" s="1310" t="s">
        <v>1600</v>
      </c>
      <c r="BD14" s="1312" t="s">
        <v>1597</v>
      </c>
      <c r="BE14" s="1309"/>
      <c r="BF14" s="1310" t="s">
        <v>1599</v>
      </c>
      <c r="BG14" s="1312" t="s">
        <v>1597</v>
      </c>
      <c r="BH14" s="1309"/>
      <c r="BI14" s="1310" t="s">
        <v>1599</v>
      </c>
      <c r="BJ14" s="1312" t="s">
        <v>1597</v>
      </c>
      <c r="BK14" s="1309"/>
      <c r="BL14" s="1310" t="s">
        <v>1599</v>
      </c>
      <c r="BM14" s="1312" t="s">
        <v>1597</v>
      </c>
      <c r="BN14" s="1309"/>
      <c r="BO14" s="1310" t="s">
        <v>1601</v>
      </c>
      <c r="BP14" s="1312" t="s">
        <v>1598</v>
      </c>
      <c r="BQ14" s="1309"/>
      <c r="BR14" s="1310" t="s">
        <v>1602</v>
      </c>
      <c r="BS14" s="1312" t="s">
        <v>1598</v>
      </c>
      <c r="BT14" s="1309"/>
      <c r="BU14" s="1310" t="s">
        <v>1599</v>
      </c>
      <c r="BV14" s="1312" t="s">
        <v>1597</v>
      </c>
      <c r="BW14" s="1309"/>
      <c r="BX14" s="1310" t="s">
        <v>1599</v>
      </c>
      <c r="BY14" s="1312" t="s">
        <v>1597</v>
      </c>
      <c r="BZ14" s="1309"/>
      <c r="CA14" s="1310" t="s">
        <v>1599</v>
      </c>
      <c r="CB14" s="1311" t="s">
        <v>1597</v>
      </c>
      <c r="CC14" s="1314" t="s">
        <v>1596</v>
      </c>
      <c r="CD14" s="1318" t="s">
        <v>1620</v>
      </c>
      <c r="CE14" s="1310" t="s">
        <v>1594</v>
      </c>
      <c r="CF14" s="1310" t="s">
        <v>1594</v>
      </c>
      <c r="CG14" s="1311" t="s">
        <v>1594</v>
      </c>
      <c r="CH14" s="1314"/>
      <c r="CI14" s="1312"/>
      <c r="CJ14" s="1319"/>
      <c r="CK14" s="1319"/>
      <c r="CL14" s="1319"/>
      <c r="CM14" s="1319"/>
      <c r="CN14" s="1319"/>
      <c r="CO14" s="1320"/>
      <c r="CP14" s="1319"/>
      <c r="CQ14" s="1319" t="s">
        <v>171</v>
      </c>
      <c r="CR14" s="1317"/>
      <c r="CS14" s="1319"/>
      <c r="CT14" s="1319"/>
      <c r="CU14" s="1317"/>
      <c r="CV14" s="1319"/>
      <c r="CW14" s="1319"/>
      <c r="CX14" s="1317"/>
      <c r="CY14" s="1319"/>
      <c r="CZ14" s="1319"/>
      <c r="DA14" s="1321"/>
      <c r="DB14" s="1319"/>
      <c r="DC14" s="1317"/>
      <c r="DD14" s="1318" t="s">
        <v>1596</v>
      </c>
      <c r="DE14" s="1310" t="s">
        <v>1594</v>
      </c>
      <c r="DF14" s="1310" t="s">
        <v>1599</v>
      </c>
      <c r="DG14" s="1312" t="s">
        <v>1594</v>
      </c>
      <c r="DH14" s="1314" t="s">
        <v>1603</v>
      </c>
      <c r="DI14" s="1310" t="s">
        <v>1594</v>
      </c>
      <c r="DJ14" s="1310" t="s">
        <v>1594</v>
      </c>
      <c r="DK14" s="1312" t="s">
        <v>1594</v>
      </c>
      <c r="DL14" s="1322" t="s">
        <v>1594</v>
      </c>
      <c r="DM14" s="1310" t="s">
        <v>1594</v>
      </c>
      <c r="DN14" s="1310" t="s">
        <v>1594</v>
      </c>
      <c r="DO14" s="1312" t="s">
        <v>1594</v>
      </c>
      <c r="DP14" s="1309"/>
      <c r="DQ14" s="1310" t="s">
        <v>1596</v>
      </c>
      <c r="DR14" s="1312" t="s">
        <v>1594</v>
      </c>
      <c r="DS14" s="1309"/>
      <c r="DT14" s="1310" t="s">
        <v>1596</v>
      </c>
      <c r="DU14" s="1312" t="s">
        <v>1594</v>
      </c>
      <c r="DV14" s="1314"/>
      <c r="DW14" s="1310" t="s">
        <v>1596</v>
      </c>
      <c r="DX14" s="1312" t="s">
        <v>2762</v>
      </c>
      <c r="DY14" s="1314"/>
      <c r="DZ14" s="1318"/>
      <c r="EA14" s="1318"/>
      <c r="EB14" s="1310" t="s">
        <v>1604</v>
      </c>
      <c r="EC14" s="1312" t="s">
        <v>2762</v>
      </c>
      <c r="ED14" s="1314"/>
      <c r="EE14" s="1319"/>
      <c r="EF14" s="1319"/>
      <c r="EG14" s="1310" t="s">
        <v>1604</v>
      </c>
      <c r="EH14" s="1312" t="s">
        <v>2762</v>
      </c>
      <c r="EI14" s="1314"/>
      <c r="EJ14" s="1319"/>
      <c r="EK14" s="1319"/>
      <c r="EL14" s="1310" t="s">
        <v>1604</v>
      </c>
      <c r="EM14" s="1312" t="s">
        <v>2762</v>
      </c>
      <c r="EN14" s="1323"/>
      <c r="EO14" s="1319"/>
      <c r="EP14" s="1319"/>
      <c r="EQ14" s="1324" t="s">
        <v>1604</v>
      </c>
      <c r="ER14" s="1325" t="s">
        <v>2762</v>
      </c>
      <c r="ES14" s="1314"/>
      <c r="ET14" s="1318"/>
      <c r="EU14" s="1318"/>
      <c r="EV14" s="1310" t="s">
        <v>1604</v>
      </c>
      <c r="EW14" s="1312" t="s">
        <v>2762</v>
      </c>
      <c r="EX14" s="1318"/>
      <c r="EY14" s="1318"/>
      <c r="EZ14" s="1318"/>
      <c r="FA14" s="1310" t="s">
        <v>1604</v>
      </c>
      <c r="FB14" s="1311" t="s">
        <v>2762</v>
      </c>
      <c r="FC14" s="1314"/>
      <c r="FD14" s="1318"/>
      <c r="FE14" s="1318"/>
      <c r="FF14" s="1310" t="s">
        <v>1604</v>
      </c>
      <c r="FG14" s="1312" t="s">
        <v>2762</v>
      </c>
      <c r="FH14" s="1314"/>
      <c r="FI14" s="1318"/>
      <c r="FJ14" s="1318"/>
      <c r="FK14" s="1310" t="s">
        <v>1604</v>
      </c>
      <c r="FL14" s="1312" t="s">
        <v>2762</v>
      </c>
      <c r="FM14" s="1314"/>
      <c r="FN14" s="1310" t="s">
        <v>1596</v>
      </c>
      <c r="FO14" s="1311" t="s">
        <v>2793</v>
      </c>
      <c r="FP14" s="1314"/>
      <c r="FQ14" s="1318"/>
      <c r="FR14" s="1318"/>
      <c r="FS14" s="1310" t="s">
        <v>1604</v>
      </c>
      <c r="FT14" s="1312" t="s">
        <v>2762</v>
      </c>
      <c r="FU14" s="1314"/>
      <c r="FV14" s="1319"/>
      <c r="FW14" s="1319"/>
      <c r="FX14" s="1310" t="s">
        <v>1604</v>
      </c>
      <c r="FY14" s="1312" t="s">
        <v>2794</v>
      </c>
      <c r="FZ14" s="1314"/>
      <c r="GA14" s="1319"/>
      <c r="GB14" s="1319"/>
      <c r="GC14" s="1310" t="s">
        <v>1604</v>
      </c>
      <c r="GD14" s="1312" t="s">
        <v>2762</v>
      </c>
      <c r="GE14" s="1323"/>
      <c r="GF14" s="1319"/>
      <c r="GG14" s="1319"/>
      <c r="GH14" s="1310" t="s">
        <v>1604</v>
      </c>
      <c r="GI14" s="1325" t="s">
        <v>2762</v>
      </c>
      <c r="GJ14" s="1314"/>
      <c r="GK14" s="1318"/>
      <c r="GL14" s="1318"/>
      <c r="GM14" s="1310" t="s">
        <v>1604</v>
      </c>
      <c r="GN14" s="1312" t="s">
        <v>2762</v>
      </c>
      <c r="GO14" s="1314"/>
      <c r="GP14" s="1318"/>
      <c r="GQ14" s="1318"/>
      <c r="GR14" s="1310" t="s">
        <v>1604</v>
      </c>
      <c r="GS14" s="1312" t="s">
        <v>2762</v>
      </c>
      <c r="GT14" s="1314"/>
      <c r="GU14" s="1318"/>
      <c r="GV14" s="1318"/>
      <c r="GW14" s="1310" t="s">
        <v>1604</v>
      </c>
      <c r="GX14" s="1312" t="s">
        <v>2793</v>
      </c>
      <c r="GY14" s="1314"/>
      <c r="GZ14" s="1318"/>
      <c r="HA14" s="1318"/>
      <c r="HB14" s="1310" t="s">
        <v>1604</v>
      </c>
      <c r="HC14" s="1312" t="s">
        <v>2762</v>
      </c>
      <c r="HD14" s="1314" t="s">
        <v>2935</v>
      </c>
      <c r="HE14" s="1310" t="s">
        <v>2935</v>
      </c>
      <c r="HF14" s="1310" t="s">
        <v>2935</v>
      </c>
      <c r="HG14" s="1310" t="s">
        <v>2935</v>
      </c>
      <c r="HH14" s="1326" t="s">
        <v>2935</v>
      </c>
      <c r="HI14" s="1326" t="s">
        <v>2935</v>
      </c>
      <c r="HJ14" s="1326" t="s">
        <v>2935</v>
      </c>
      <c r="HK14" s="1326" t="s">
        <v>2935</v>
      </c>
      <c r="HL14" s="1326" t="s">
        <v>2935</v>
      </c>
      <c r="HM14" s="1327" t="s">
        <v>2935</v>
      </c>
      <c r="HN14" s="1328" t="s">
        <v>2935</v>
      </c>
      <c r="HO14" s="1326" t="s">
        <v>2935</v>
      </c>
      <c r="HP14" s="1326" t="s">
        <v>2935</v>
      </c>
      <c r="HQ14" s="1326" t="s">
        <v>2935</v>
      </c>
      <c r="HR14" s="1326" t="s">
        <v>2935</v>
      </c>
      <c r="HS14" s="1310" t="s">
        <v>2935</v>
      </c>
      <c r="HT14" s="1310" t="s">
        <v>2935</v>
      </c>
      <c r="HU14" s="1310" t="s">
        <v>2935</v>
      </c>
      <c r="HV14" s="1310" t="s">
        <v>2935</v>
      </c>
      <c r="HW14" s="1312" t="s">
        <v>2935</v>
      </c>
      <c r="HX14" s="1329" t="s">
        <v>1604</v>
      </c>
      <c r="HY14" s="1330" t="s">
        <v>1604</v>
      </c>
      <c r="HZ14" s="1330" t="s">
        <v>1604</v>
      </c>
      <c r="IA14" s="1330" t="s">
        <v>1604</v>
      </c>
      <c r="IB14" s="1330" t="s">
        <v>1604</v>
      </c>
      <c r="IC14" s="1330" t="s">
        <v>1604</v>
      </c>
      <c r="ID14" s="1330" t="s">
        <v>1604</v>
      </c>
      <c r="IE14" s="1330" t="s">
        <v>1604</v>
      </c>
      <c r="IF14" s="1331" t="s">
        <v>1604</v>
      </c>
      <c r="IG14" s="1329" t="s">
        <v>1604</v>
      </c>
      <c r="IH14" s="1330" t="s">
        <v>1604</v>
      </c>
      <c r="II14" s="1330" t="s">
        <v>1604</v>
      </c>
      <c r="IJ14" s="1330" t="s">
        <v>1604</v>
      </c>
      <c r="IK14" s="1330" t="s">
        <v>1604</v>
      </c>
      <c r="IL14" s="1330" t="s">
        <v>1604</v>
      </c>
      <c r="IM14" s="1330" t="s">
        <v>1604</v>
      </c>
      <c r="IN14" s="1330" t="s">
        <v>1604</v>
      </c>
      <c r="IO14" s="1331" t="s">
        <v>1604</v>
      </c>
      <c r="IP14" s="1329" t="s">
        <v>1604</v>
      </c>
      <c r="IQ14" s="1330" t="s">
        <v>1604</v>
      </c>
      <c r="IR14" s="1330" t="s">
        <v>1604</v>
      </c>
      <c r="IS14" s="1330" t="s">
        <v>1604</v>
      </c>
      <c r="IT14" s="1330" t="s">
        <v>1604</v>
      </c>
      <c r="IU14" s="1330" t="s">
        <v>1604</v>
      </c>
      <c r="IV14" s="1330" t="s">
        <v>1604</v>
      </c>
      <c r="IW14" s="1330" t="s">
        <v>1604</v>
      </c>
      <c r="IX14" s="1331" t="s">
        <v>1604</v>
      </c>
      <c r="IY14" s="1329" t="s">
        <v>1604</v>
      </c>
      <c r="IZ14" s="1330" t="s">
        <v>1604</v>
      </c>
      <c r="JA14" s="1330" t="s">
        <v>1604</v>
      </c>
      <c r="JB14" s="1330" t="s">
        <v>1604</v>
      </c>
      <c r="JC14" s="1330" t="s">
        <v>1604</v>
      </c>
      <c r="JD14" s="1330" t="s">
        <v>1604</v>
      </c>
      <c r="JE14" s="1330" t="s">
        <v>1604</v>
      </c>
      <c r="JF14" s="1330" t="s">
        <v>1604</v>
      </c>
      <c r="JG14" s="1331" t="s">
        <v>1604</v>
      </c>
      <c r="JH14" s="1329" t="s">
        <v>1604</v>
      </c>
      <c r="JI14" s="1330" t="s">
        <v>1604</v>
      </c>
      <c r="JJ14" s="1330" t="s">
        <v>1604</v>
      </c>
      <c r="JK14" s="1330" t="s">
        <v>1604</v>
      </c>
      <c r="JL14" s="1330" t="s">
        <v>1604</v>
      </c>
      <c r="JM14" s="1330" t="s">
        <v>1604</v>
      </c>
      <c r="JN14" s="1330" t="s">
        <v>1604</v>
      </c>
      <c r="JO14" s="1330" t="s">
        <v>1604</v>
      </c>
      <c r="JP14" s="1331" t="s">
        <v>1604</v>
      </c>
      <c r="JQ14" s="1329" t="s">
        <v>1604</v>
      </c>
      <c r="JR14" s="1330" t="s">
        <v>1604</v>
      </c>
      <c r="JS14" s="1330" t="s">
        <v>1604</v>
      </c>
      <c r="JT14" s="1330" t="s">
        <v>1604</v>
      </c>
      <c r="JU14" s="1330" t="s">
        <v>1604</v>
      </c>
      <c r="JV14" s="1330" t="s">
        <v>1604</v>
      </c>
      <c r="JW14" s="1330" t="s">
        <v>1604</v>
      </c>
      <c r="JX14" s="1330" t="s">
        <v>1604</v>
      </c>
      <c r="JY14" s="1331" t="s">
        <v>1604</v>
      </c>
      <c r="JZ14" s="1314" t="s">
        <v>1606</v>
      </c>
      <c r="KA14" s="1312" t="s">
        <v>1594</v>
      </c>
      <c r="KB14" s="1314" t="s">
        <v>1607</v>
      </c>
      <c r="KC14" s="1312" t="s">
        <v>1605</v>
      </c>
      <c r="KD14" s="1319" t="s">
        <v>1607</v>
      </c>
      <c r="KE14" s="1319" t="s">
        <v>1594</v>
      </c>
      <c r="KF14" s="1319" t="s">
        <v>1607</v>
      </c>
      <c r="KG14" s="1319" t="s">
        <v>1594</v>
      </c>
      <c r="KH14" s="1319" t="s">
        <v>1607</v>
      </c>
      <c r="KI14" s="1319" t="s">
        <v>1594</v>
      </c>
      <c r="KJ14" s="1319" t="s">
        <v>1607</v>
      </c>
      <c r="KK14" s="1319" t="s">
        <v>1603</v>
      </c>
      <c r="KL14" s="1319" t="s">
        <v>1606</v>
      </c>
      <c r="KM14" s="1319" t="s">
        <v>1594</v>
      </c>
      <c r="KN14" s="1319" t="s">
        <v>1606</v>
      </c>
      <c r="KO14" s="1319" t="s">
        <v>1594</v>
      </c>
      <c r="KP14" s="1321"/>
      <c r="KQ14" s="1319"/>
      <c r="KR14" s="1319"/>
      <c r="KS14" s="1319"/>
      <c r="KT14" s="1319"/>
      <c r="KU14" s="1332" t="s">
        <v>1607</v>
      </c>
      <c r="KV14" s="1312" t="s">
        <v>1603</v>
      </c>
      <c r="KW14" s="1321"/>
      <c r="KX14" s="1319"/>
      <c r="KY14" s="1332" t="s">
        <v>1607</v>
      </c>
      <c r="KZ14" s="1312" t="s">
        <v>1594</v>
      </c>
      <c r="LA14" s="1333"/>
      <c r="LB14" s="1334"/>
      <c r="LC14" s="1334"/>
      <c r="LD14" s="1334"/>
      <c r="LE14" s="1334"/>
      <c r="LF14" s="1335"/>
      <c r="LG14" s="1333"/>
      <c r="LH14" s="1333"/>
      <c r="LI14" s="1334"/>
      <c r="LJ14" s="1334"/>
      <c r="LK14" s="1334"/>
      <c r="LL14" s="1334"/>
      <c r="LM14" s="1333"/>
      <c r="LN14" s="1334"/>
      <c r="LO14" s="1334"/>
      <c r="LP14" s="1334"/>
      <c r="LQ14" s="1334"/>
      <c r="LR14" s="1335"/>
      <c r="LS14" s="1333"/>
      <c r="LT14" s="1334"/>
      <c r="LU14" s="1334"/>
      <c r="LV14" s="1334"/>
      <c r="LW14" s="1334"/>
      <c r="LX14" s="1335"/>
      <c r="LY14" s="1333"/>
      <c r="LZ14" s="1334"/>
      <c r="MA14" s="1334"/>
      <c r="MB14" s="1334"/>
      <c r="MC14" s="1334"/>
      <c r="MD14" s="1335"/>
      <c r="ME14" s="1333"/>
      <c r="MF14" s="1334"/>
      <c r="MG14" s="1334"/>
      <c r="MH14" s="1334"/>
      <c r="MI14" s="1334"/>
      <c r="MJ14" s="1335"/>
      <c r="MK14" s="1333"/>
      <c r="ML14" s="1334"/>
      <c r="MM14" s="1334"/>
      <c r="MN14" s="1334"/>
      <c r="MO14" s="1335"/>
      <c r="MP14" s="1333"/>
      <c r="MQ14" s="1334"/>
      <c r="MR14" s="1334"/>
      <c r="MS14" s="1334"/>
      <c r="MT14" s="1334"/>
      <c r="MU14" s="1335"/>
      <c r="MV14" s="1333"/>
      <c r="MW14" s="1334"/>
      <c r="MX14" s="1334"/>
      <c r="MY14" s="1334"/>
      <c r="MZ14" s="1334"/>
      <c r="NA14" s="1335"/>
      <c r="NB14" s="1321"/>
      <c r="NC14" s="1319"/>
      <c r="ND14" s="1321" t="s">
        <v>1604</v>
      </c>
      <c r="NE14" s="1319" t="s">
        <v>1594</v>
      </c>
      <c r="NF14" s="1319"/>
      <c r="NG14" s="1319" t="s">
        <v>1594</v>
      </c>
      <c r="NH14" s="1319" t="s">
        <v>1604</v>
      </c>
      <c r="NI14" s="1319" t="s">
        <v>1594</v>
      </c>
      <c r="NJ14" s="1319"/>
      <c r="NK14" s="1319" t="s">
        <v>1594</v>
      </c>
      <c r="NL14" s="1319" t="s">
        <v>1604</v>
      </c>
      <c r="NM14" s="1319" t="s">
        <v>1594</v>
      </c>
      <c r="NN14" s="1319"/>
      <c r="NO14" s="1319"/>
      <c r="NP14" s="1319"/>
      <c r="NQ14" s="1716"/>
      <c r="NR14" s="1716"/>
      <c r="NS14" s="1716"/>
      <c r="NT14" s="1716"/>
      <c r="NU14" s="1716"/>
      <c r="NV14" s="1716"/>
      <c r="NW14" s="1716"/>
      <c r="NX14" s="1716"/>
      <c r="NY14" s="1716"/>
      <c r="NZ14" s="1716"/>
      <c r="OA14" s="1716"/>
      <c r="OB14" s="1716"/>
      <c r="OC14" s="1321"/>
      <c r="OD14" s="1319"/>
      <c r="OE14" s="1344"/>
      <c r="OF14" s="1321"/>
      <c r="OG14" s="1319"/>
      <c r="OH14" s="1344"/>
      <c r="OI14" s="1321"/>
      <c r="OJ14" s="1344"/>
      <c r="OK14" s="1319"/>
      <c r="OL14" s="1319"/>
      <c r="OM14" s="1319"/>
      <c r="ON14" s="1319"/>
      <c r="OO14" s="1319"/>
      <c r="OP14" s="3727"/>
      <c r="OQ14" s="1307"/>
      <c r="OR14" s="1307"/>
      <c r="OS14" s="1307"/>
      <c r="OT14" s="1307"/>
      <c r="OU14" s="1307"/>
      <c r="OV14" s="1307"/>
      <c r="OW14" s="1336" t="s">
        <v>1591</v>
      </c>
      <c r="OX14" s="1307"/>
      <c r="OY14" s="1336" t="s">
        <v>1591</v>
      </c>
      <c r="OZ14" s="1307"/>
      <c r="PA14" s="1307"/>
      <c r="PB14" s="1307"/>
      <c r="PC14" s="1307"/>
      <c r="PD14" s="1307"/>
      <c r="PE14" s="1307"/>
      <c r="PF14" s="1336" t="s">
        <v>1591</v>
      </c>
      <c r="PG14" s="1337"/>
      <c r="PH14" s="1336" t="s">
        <v>1591</v>
      </c>
      <c r="PI14" s="1307"/>
      <c r="PJ14" s="1336" t="s">
        <v>1591</v>
      </c>
      <c r="PK14" s="1307" t="s">
        <v>1593</v>
      </c>
      <c r="PL14" s="1336" t="s">
        <v>1597</v>
      </c>
      <c r="PM14" s="1307"/>
      <c r="PN14" s="1307" t="s">
        <v>1604</v>
      </c>
      <c r="PO14" s="1336" t="s">
        <v>1597</v>
      </c>
      <c r="PP14" s="1307"/>
      <c r="PQ14" s="1307" t="s">
        <v>1604</v>
      </c>
      <c r="PR14" s="1336" t="s">
        <v>1597</v>
      </c>
      <c r="PS14" s="1338"/>
      <c r="PT14" s="1336" t="s">
        <v>2801</v>
      </c>
      <c r="PU14" s="1336" t="s">
        <v>1626</v>
      </c>
      <c r="PV14" s="1307"/>
      <c r="PW14" s="1336" t="s">
        <v>2801</v>
      </c>
      <c r="PX14" s="1336" t="s">
        <v>1626</v>
      </c>
      <c r="PY14" s="1307"/>
      <c r="PZ14" s="1336" t="s">
        <v>2801</v>
      </c>
      <c r="QA14" s="1336" t="s">
        <v>1626</v>
      </c>
      <c r="QB14" s="1338"/>
      <c r="QC14" s="1336" t="s">
        <v>2801</v>
      </c>
      <c r="QD14" s="1336" t="s">
        <v>1626</v>
      </c>
      <c r="QE14" s="1338"/>
      <c r="QF14" s="1307" t="s">
        <v>1608</v>
      </c>
      <c r="QG14" s="1336" t="s">
        <v>1597</v>
      </c>
      <c r="QH14" s="1371" t="s">
        <v>1608</v>
      </c>
      <c r="QI14" s="1307"/>
      <c r="QJ14" s="1307" t="s">
        <v>1604</v>
      </c>
      <c r="QK14" s="1336" t="s">
        <v>1597</v>
      </c>
      <c r="QL14" s="1336"/>
      <c r="QM14" s="1339"/>
      <c r="QN14" s="1340" t="s">
        <v>1599</v>
      </c>
      <c r="QO14" s="1341" t="s">
        <v>1597</v>
      </c>
      <c r="QP14" s="1342"/>
      <c r="QQ14" s="3301"/>
      <c r="QR14" s="1339" t="s">
        <v>1608</v>
      </c>
      <c r="QS14" s="1341" t="s">
        <v>1597</v>
      </c>
      <c r="QT14" s="1340" t="s">
        <v>1608</v>
      </c>
      <c r="QU14" s="1341" t="s">
        <v>1597</v>
      </c>
      <c r="QV14" s="1340" t="s">
        <v>1608</v>
      </c>
      <c r="QW14" s="1341" t="s">
        <v>1598</v>
      </c>
      <c r="QX14" s="1340" t="s">
        <v>1608</v>
      </c>
      <c r="QY14" s="1342" t="s">
        <v>1597</v>
      </c>
      <c r="QZ14" s="1307" t="s">
        <v>1608</v>
      </c>
      <c r="RA14" s="1336" t="s">
        <v>1597</v>
      </c>
      <c r="RB14" s="1307" t="s">
        <v>1608</v>
      </c>
      <c r="RC14" s="1336" t="s">
        <v>1597</v>
      </c>
      <c r="RD14" s="1307" t="s">
        <v>1609</v>
      </c>
      <c r="RE14" s="1336" t="s">
        <v>1597</v>
      </c>
      <c r="RF14" s="1307"/>
      <c r="RG14" s="1336" t="s">
        <v>1591</v>
      </c>
      <c r="RH14" s="1307"/>
      <c r="RI14" s="1307" t="s">
        <v>1594</v>
      </c>
      <c r="RJ14" s="1307"/>
      <c r="RK14" s="1307" t="s">
        <v>1594</v>
      </c>
      <c r="RL14" s="1307"/>
      <c r="RM14" s="1307" t="s">
        <v>1594</v>
      </c>
      <c r="RN14" s="1307"/>
      <c r="RO14" s="1307" t="s">
        <v>1594</v>
      </c>
      <c r="RP14" s="1307"/>
      <c r="RQ14" s="1307" t="s">
        <v>1594</v>
      </c>
      <c r="RR14" s="1307"/>
      <c r="RS14" s="1307" t="s">
        <v>1594</v>
      </c>
      <c r="RT14" s="1307"/>
      <c r="RU14" s="1307" t="s">
        <v>1594</v>
      </c>
      <c r="RV14" s="1307"/>
      <c r="RW14" s="1307" t="s">
        <v>1594</v>
      </c>
      <c r="RX14" s="1307"/>
      <c r="RY14" s="1307"/>
      <c r="RZ14" s="1307"/>
      <c r="SA14" s="1307"/>
      <c r="SB14" s="1307"/>
      <c r="SC14" s="1307"/>
      <c r="SD14" s="1307"/>
      <c r="SE14" s="1307"/>
      <c r="SF14" s="1307"/>
      <c r="SG14" s="1307"/>
      <c r="SH14" s="1307" t="s">
        <v>342</v>
      </c>
      <c r="SI14" s="1336" t="s">
        <v>1597</v>
      </c>
      <c r="SJ14" s="1307"/>
      <c r="SK14" s="1307"/>
      <c r="SL14" s="1307"/>
      <c r="SM14" s="1307"/>
      <c r="SN14" s="1307"/>
      <c r="SO14" s="1307"/>
      <c r="SP14" s="1307"/>
      <c r="SQ14" s="1307"/>
      <c r="SR14" s="1307" t="s">
        <v>342</v>
      </c>
      <c r="SS14" s="1336" t="s">
        <v>1597</v>
      </c>
      <c r="ST14" s="1307"/>
      <c r="SU14" s="1307"/>
      <c r="SV14" s="1307"/>
      <c r="SW14" s="1307"/>
      <c r="SX14" s="1307"/>
      <c r="SY14" s="1307"/>
      <c r="SZ14" s="1307" t="s">
        <v>342</v>
      </c>
      <c r="TA14" s="1336" t="s">
        <v>1597</v>
      </c>
      <c r="TB14" s="1307"/>
      <c r="TC14" s="1307"/>
      <c r="TD14" s="1307"/>
      <c r="TE14" s="1307"/>
      <c r="TF14" s="1307"/>
      <c r="TG14" s="1307"/>
      <c r="TH14" s="1307"/>
      <c r="TI14" s="1307"/>
      <c r="TJ14" s="1307" t="s">
        <v>342</v>
      </c>
      <c r="TK14" s="1336" t="s">
        <v>1597</v>
      </c>
      <c r="TL14" s="1307"/>
      <c r="TM14" s="1307"/>
      <c r="TN14" s="1307"/>
      <c r="TO14" s="1307"/>
      <c r="TP14" s="1307" t="s">
        <v>342</v>
      </c>
      <c r="TQ14" s="1336" t="s">
        <v>1597</v>
      </c>
      <c r="TR14" s="1307"/>
      <c r="TS14" s="1307"/>
      <c r="TT14" s="1307"/>
      <c r="TU14" s="1307"/>
      <c r="TV14" s="1307"/>
      <c r="TW14" s="1307"/>
      <c r="TX14" s="1307"/>
      <c r="TY14" s="1307"/>
      <c r="TZ14" s="1307" t="s">
        <v>342</v>
      </c>
      <c r="UA14" s="1336" t="s">
        <v>1597</v>
      </c>
      <c r="UB14" s="1307"/>
      <c r="UC14" s="1307"/>
      <c r="UD14" s="1307"/>
      <c r="UE14" s="1307"/>
      <c r="UF14" s="1307" t="s">
        <v>342</v>
      </c>
      <c r="UG14" s="1336" t="s">
        <v>1597</v>
      </c>
      <c r="UH14" s="1336"/>
      <c r="UI14" s="1336" t="s">
        <v>1610</v>
      </c>
      <c r="UJ14" s="1336" t="s">
        <v>1597</v>
      </c>
      <c r="UK14" s="1336"/>
      <c r="UL14" s="1336" t="s">
        <v>1610</v>
      </c>
      <c r="UM14" s="1336" t="s">
        <v>1611</v>
      </c>
      <c r="UN14" s="1336"/>
      <c r="UO14" s="1336" t="s">
        <v>1612</v>
      </c>
      <c r="UP14" s="1336" t="s">
        <v>1597</v>
      </c>
      <c r="UQ14" s="1336"/>
      <c r="UR14" s="1336" t="s">
        <v>1610</v>
      </c>
      <c r="US14" s="1336" t="s">
        <v>1597</v>
      </c>
      <c r="UT14" s="1336" t="s">
        <v>1610</v>
      </c>
      <c r="UU14" s="1336" t="s">
        <v>1597</v>
      </c>
      <c r="UV14" s="1307"/>
      <c r="UW14" s="1336" t="s">
        <v>1597</v>
      </c>
      <c r="UX14" s="1336" t="s">
        <v>1610</v>
      </c>
      <c r="UY14" s="1336" t="s">
        <v>1591</v>
      </c>
      <c r="UZ14" s="1336" t="s">
        <v>1610</v>
      </c>
      <c r="VA14" s="1336" t="s">
        <v>1591</v>
      </c>
      <c r="VB14" s="1336" t="s">
        <v>1610</v>
      </c>
      <c r="VC14" s="1336" t="s">
        <v>1591</v>
      </c>
      <c r="VD14" s="1336" t="s">
        <v>1610</v>
      </c>
      <c r="VE14" s="1336" t="s">
        <v>1591</v>
      </c>
      <c r="VF14" s="1336" t="s">
        <v>1610</v>
      </c>
      <c r="VG14" s="1336" t="s">
        <v>1591</v>
      </c>
      <c r="VH14" s="1336" t="s">
        <v>1610</v>
      </c>
      <c r="VI14" s="1336" t="s">
        <v>1591</v>
      </c>
      <c r="VJ14" s="1336" t="s">
        <v>1610</v>
      </c>
      <c r="VK14" s="1336" t="s">
        <v>1591</v>
      </c>
      <c r="VL14" s="1336" t="s">
        <v>1610</v>
      </c>
      <c r="VM14" s="1336" t="s">
        <v>1591</v>
      </c>
      <c r="VN14" s="1336" t="s">
        <v>1610</v>
      </c>
      <c r="VO14" s="1336" t="s">
        <v>1591</v>
      </c>
      <c r="VP14" s="1307"/>
      <c r="VQ14" s="1343" t="s">
        <v>2543</v>
      </c>
      <c r="VR14" s="1343" t="s">
        <v>2544</v>
      </c>
      <c r="VS14" s="1307"/>
      <c r="VT14" s="1343" t="s">
        <v>2543</v>
      </c>
      <c r="VU14" s="1343" t="s">
        <v>2544</v>
      </c>
      <c r="VV14" s="1307"/>
      <c r="VW14" s="1343" t="s">
        <v>2543</v>
      </c>
      <c r="VX14" s="1343" t="s">
        <v>2544</v>
      </c>
      <c r="VY14" s="1307"/>
      <c r="VZ14" s="1343" t="s">
        <v>2543</v>
      </c>
      <c r="WA14" s="1343" t="s">
        <v>2544</v>
      </c>
      <c r="WB14" s="1307"/>
      <c r="WC14" s="1343" t="s">
        <v>2543</v>
      </c>
      <c r="WD14" s="1343" t="s">
        <v>2544</v>
      </c>
      <c r="WE14" s="1307"/>
      <c r="WF14" s="1343" t="s">
        <v>2543</v>
      </c>
      <c r="WG14" s="1343" t="s">
        <v>2544</v>
      </c>
      <c r="WH14" s="1343"/>
      <c r="WI14" s="1343"/>
      <c r="WJ14" s="1307"/>
      <c r="WK14" s="1343"/>
      <c r="WL14" s="1343"/>
      <c r="WM14" s="1343"/>
      <c r="WN14" s="1343"/>
      <c r="WO14" s="1307"/>
      <c r="WP14" s="1343"/>
      <c r="WQ14" s="1343"/>
      <c r="WR14" s="1343"/>
      <c r="WS14" s="1343"/>
      <c r="WT14" s="1307"/>
      <c r="WU14" s="1343"/>
      <c r="WV14" s="1343"/>
      <c r="WW14" s="1343"/>
      <c r="WX14" s="1343"/>
      <c r="WY14" s="1307"/>
      <c r="WZ14" s="1336" t="s">
        <v>1613</v>
      </c>
      <c r="XA14" s="1336" t="s">
        <v>1611</v>
      </c>
      <c r="XB14" s="1336" t="s">
        <v>1613</v>
      </c>
      <c r="XC14" s="1336" t="s">
        <v>1614</v>
      </c>
      <c r="XD14" s="1336" t="s">
        <v>1613</v>
      </c>
      <c r="XE14" s="1336" t="s">
        <v>1614</v>
      </c>
      <c r="XF14" s="1336" t="s">
        <v>1613</v>
      </c>
      <c r="XG14" s="1336" t="s">
        <v>1614</v>
      </c>
      <c r="XH14" s="1336" t="s">
        <v>1613</v>
      </c>
      <c r="XI14" s="1336" t="s">
        <v>1614</v>
      </c>
      <c r="XJ14" s="1336" t="s">
        <v>1612</v>
      </c>
      <c r="XK14" s="1336" t="s">
        <v>1614</v>
      </c>
      <c r="XL14" s="1336" t="s">
        <v>1613</v>
      </c>
      <c r="XM14" s="1336" t="s">
        <v>1614</v>
      </c>
      <c r="XN14" s="1336"/>
      <c r="XO14" s="1321"/>
      <c r="XP14" s="1319"/>
      <c r="XQ14" s="1319"/>
      <c r="XR14" s="1321"/>
      <c r="XS14" s="1319"/>
      <c r="XT14" s="1319"/>
      <c r="XU14" s="1319"/>
      <c r="XV14" s="1319"/>
      <c r="XW14" s="1319"/>
      <c r="XX14" s="1321"/>
      <c r="XY14" s="1319" t="s">
        <v>1615</v>
      </c>
      <c r="XZ14" s="1319" t="s">
        <v>1616</v>
      </c>
      <c r="YA14" s="1319"/>
      <c r="YB14" s="1319" t="s">
        <v>1615</v>
      </c>
      <c r="YC14" s="1319" t="s">
        <v>1616</v>
      </c>
      <c r="YD14" s="1321"/>
      <c r="YE14" s="1319"/>
      <c r="YF14" s="1319"/>
      <c r="YG14" s="1319"/>
      <c r="YH14" s="1319" t="s">
        <v>1615</v>
      </c>
      <c r="YI14" s="1319" t="s">
        <v>1616</v>
      </c>
      <c r="YJ14" s="1321"/>
      <c r="YK14" s="1319" t="s">
        <v>3409</v>
      </c>
      <c r="YL14" s="1319" t="s">
        <v>3408</v>
      </c>
      <c r="YM14" s="1319"/>
      <c r="YN14" s="1319" t="s">
        <v>3409</v>
      </c>
      <c r="YO14" s="1319" t="s">
        <v>1594</v>
      </c>
      <c r="YP14" s="1321"/>
      <c r="YQ14" s="1319"/>
      <c r="YR14" s="1319"/>
      <c r="YS14" s="1319"/>
      <c r="YT14" s="1319"/>
      <c r="YU14" s="1319"/>
      <c r="YV14" s="1319"/>
      <c r="YW14" s="1319"/>
      <c r="YX14" s="1319"/>
      <c r="YY14" s="1319"/>
      <c r="YZ14" s="1319"/>
      <c r="ZA14" s="1344"/>
      <c r="ZB14" s="1319"/>
      <c r="ZC14" s="1319"/>
      <c r="ZD14" s="1319"/>
      <c r="ZE14" s="1319"/>
      <c r="ZF14" s="1319"/>
      <c r="ZG14" s="1319"/>
      <c r="ZH14" s="1319"/>
      <c r="ZI14" s="1319"/>
      <c r="ZJ14" s="1319"/>
      <c r="ZK14" s="1319"/>
      <c r="ZL14" s="1319"/>
      <c r="ZM14" s="1319"/>
      <c r="ZN14" s="1321"/>
      <c r="ZO14" s="1319"/>
      <c r="ZP14" s="1319"/>
      <c r="ZQ14" s="1319"/>
      <c r="ZR14" s="1319"/>
      <c r="ZS14" s="1319"/>
      <c r="ZT14" s="1319"/>
      <c r="ZU14" s="1319"/>
      <c r="ZV14" s="1319"/>
      <c r="ZW14" s="1319"/>
      <c r="ZX14" s="1319"/>
      <c r="ZY14" s="1319"/>
      <c r="ZZ14" s="1345" t="s">
        <v>1617</v>
      </c>
      <c r="AAA14" s="1319" t="s">
        <v>1616</v>
      </c>
      <c r="AAB14" s="1321"/>
      <c r="AAC14" s="1319"/>
      <c r="AAD14" s="1319"/>
      <c r="AAE14" s="1319"/>
      <c r="AAF14" s="1319"/>
      <c r="AAG14" s="1319"/>
      <c r="AAH14" s="1320"/>
      <c r="AAI14" s="1317"/>
      <c r="AAJ14" s="1317"/>
      <c r="AAK14" s="1317"/>
      <c r="AAL14" s="1317"/>
      <c r="AAM14" s="1346"/>
      <c r="AAN14" s="1347" t="s">
        <v>1617</v>
      </c>
      <c r="AAO14" s="1319" t="s">
        <v>1616</v>
      </c>
      <c r="AAP14" s="1345" t="s">
        <v>1617</v>
      </c>
      <c r="AAQ14" s="1319" t="s">
        <v>1616</v>
      </c>
      <c r="AAR14" s="1345" t="s">
        <v>1617</v>
      </c>
      <c r="AAS14" s="1319" t="s">
        <v>1616</v>
      </c>
      <c r="AAT14" s="1345" t="s">
        <v>1617</v>
      </c>
      <c r="AAU14" s="1319" t="s">
        <v>1616</v>
      </c>
      <c r="AAV14" s="1345" t="s">
        <v>1617</v>
      </c>
      <c r="AAW14" s="1319" t="s">
        <v>1616</v>
      </c>
      <c r="AAX14" s="1345" t="s">
        <v>1617</v>
      </c>
      <c r="AAY14" s="1319" t="s">
        <v>1616</v>
      </c>
      <c r="AAZ14" s="1321"/>
      <c r="ABA14" s="1319"/>
      <c r="ABB14" s="1319"/>
      <c r="ABC14" s="1321"/>
      <c r="ABD14" s="1319"/>
      <c r="ABE14" s="1319"/>
      <c r="ABF14" s="1319"/>
      <c r="ABG14" s="1319"/>
      <c r="ABH14" s="1344"/>
      <c r="ABI14" s="1321"/>
      <c r="ABJ14" s="1345" t="s">
        <v>1617</v>
      </c>
      <c r="ABK14" s="1319" t="s">
        <v>1616</v>
      </c>
      <c r="ABL14" s="1321"/>
      <c r="ABM14" s="1319"/>
      <c r="ABN14" s="1319"/>
      <c r="ABO14" s="1319"/>
      <c r="ABP14" s="1345" t="s">
        <v>1617</v>
      </c>
      <c r="ABQ14" s="1319" t="s">
        <v>1616</v>
      </c>
      <c r="ABR14" s="1321"/>
      <c r="ABS14" s="1319"/>
      <c r="ABT14" s="1319"/>
      <c r="ABU14" s="1319"/>
      <c r="ABV14" s="1319"/>
      <c r="ABW14" s="1319"/>
      <c r="ABX14" s="1319"/>
      <c r="ABY14" s="1319"/>
      <c r="ABZ14" s="1345" t="s">
        <v>1618</v>
      </c>
      <c r="ACA14" s="1319" t="s">
        <v>1616</v>
      </c>
      <c r="ACB14" s="1321"/>
      <c r="ACC14" s="1319"/>
      <c r="ACD14" s="1319"/>
      <c r="ACE14" s="1319"/>
      <c r="ACF14" s="1319"/>
      <c r="ACG14" s="1319"/>
      <c r="ACH14" s="1319"/>
      <c r="ACI14" s="1319"/>
      <c r="ACJ14" s="1345" t="s">
        <v>1617</v>
      </c>
      <c r="ACK14" s="1319" t="s">
        <v>1616</v>
      </c>
      <c r="ACL14" s="1348"/>
      <c r="ACM14" s="1319"/>
      <c r="ACN14" s="1348" t="s">
        <v>1596</v>
      </c>
      <c r="ACO14" s="1319" t="s">
        <v>1591</v>
      </c>
      <c r="ACP14" s="1348"/>
      <c r="ACQ14" s="1319" t="s">
        <v>2491</v>
      </c>
      <c r="ACR14" s="1321"/>
      <c r="ACS14" s="1349" t="s">
        <v>1591</v>
      </c>
      <c r="ACT14" s="1321"/>
      <c r="ACU14" s="1319"/>
      <c r="ACV14" s="1319"/>
      <c r="ACW14" s="1319"/>
      <c r="ACX14" s="1319"/>
      <c r="ACY14" s="1319"/>
      <c r="ACZ14" s="1319"/>
      <c r="ADA14" s="1319"/>
      <c r="ADB14" s="1345" t="s">
        <v>1617</v>
      </c>
      <c r="ADC14" s="1319" t="s">
        <v>1616</v>
      </c>
      <c r="ADD14" s="1321"/>
      <c r="ADE14" s="1319"/>
      <c r="ADF14" s="1319"/>
      <c r="ADG14" s="1319"/>
      <c r="ADH14" s="1319"/>
      <c r="ADI14" s="1319"/>
      <c r="ADJ14" s="1319"/>
      <c r="ADK14" s="1319"/>
      <c r="ADL14" s="1345" t="s">
        <v>1617</v>
      </c>
      <c r="ADM14" s="1319" t="s">
        <v>1616</v>
      </c>
      <c r="ADN14" s="1320"/>
      <c r="ADO14" s="1317"/>
      <c r="ADP14" s="1317"/>
      <c r="ADQ14" s="1319"/>
      <c r="ADR14" s="1319"/>
      <c r="ADS14" s="1319"/>
      <c r="ADT14" s="1319"/>
      <c r="ADU14" s="1319"/>
      <c r="ADV14" s="1319"/>
      <c r="ADW14" s="1319"/>
      <c r="ADX14" s="1319"/>
      <c r="ADY14" s="1319"/>
      <c r="ADZ14" s="1319"/>
      <c r="AEA14" s="1319"/>
      <c r="AEB14" s="1319"/>
      <c r="AEC14" s="1319"/>
      <c r="AED14" s="1319"/>
      <c r="AEE14" s="1319"/>
      <c r="AEF14" s="1319"/>
      <c r="AEG14" s="1319"/>
      <c r="AEH14" s="1319"/>
      <c r="AEI14" s="1319"/>
      <c r="AEJ14" s="1336"/>
      <c r="AEK14" s="1336"/>
      <c r="AEL14" s="1336"/>
      <c r="AEM14" s="1336"/>
      <c r="AEN14" s="1336"/>
      <c r="AEO14" s="1350"/>
      <c r="AEP14" s="1350"/>
      <c r="AEQ14" s="1350"/>
      <c r="AER14" s="1350"/>
      <c r="AES14" s="1350"/>
      <c r="AET14" s="1350"/>
      <c r="AEU14" s="1350"/>
      <c r="AEV14" s="1350"/>
      <c r="AEW14" s="1350"/>
      <c r="AEX14" s="1350"/>
      <c r="AEY14" s="1350"/>
      <c r="AEZ14" s="1350"/>
      <c r="AFA14" s="1350"/>
      <c r="AFB14" s="1350"/>
      <c r="AFC14" s="1336"/>
      <c r="AFD14" s="1307" t="s">
        <v>1619</v>
      </c>
      <c r="AFE14" s="1336" t="s">
        <v>1620</v>
      </c>
      <c r="AFF14" s="1336"/>
      <c r="AFG14" s="1307" t="s">
        <v>1619</v>
      </c>
      <c r="AFH14" s="1336" t="s">
        <v>1620</v>
      </c>
      <c r="AFI14" s="1350"/>
      <c r="AFJ14" s="1336"/>
      <c r="AFK14" s="1307" t="s">
        <v>1596</v>
      </c>
      <c r="AFL14" s="1307" t="s">
        <v>1620</v>
      </c>
      <c r="AFM14" s="1339"/>
      <c r="AFN14" s="1341"/>
      <c r="AFO14" s="1340" t="s">
        <v>1617</v>
      </c>
      <c r="AFP14" s="1342" t="s">
        <v>1614</v>
      </c>
      <c r="AFQ14" s="1307" t="s">
        <v>1617</v>
      </c>
      <c r="AFR14" s="1336" t="s">
        <v>1614</v>
      </c>
      <c r="AFS14" s="1336"/>
      <c r="AFT14" s="1336"/>
      <c r="AFU14" s="1351" t="s">
        <v>1617</v>
      </c>
      <c r="AFV14" s="1336" t="s">
        <v>1611</v>
      </c>
      <c r="AFW14" s="1336"/>
      <c r="AFX14" s="1336"/>
      <c r="AFY14" s="1307" t="s">
        <v>1617</v>
      </c>
      <c r="AFZ14" s="1336" t="s">
        <v>1611</v>
      </c>
      <c r="AGA14" s="1307"/>
      <c r="AGB14" s="1307"/>
      <c r="AGC14" s="1307"/>
      <c r="AGD14" s="1307"/>
      <c r="AGE14" s="1307"/>
      <c r="AGF14" s="1307"/>
      <c r="AGG14" s="1307"/>
      <c r="AGH14" s="1307"/>
      <c r="AGI14" s="1307"/>
      <c r="AGJ14" s="1336"/>
      <c r="AGK14" s="1336"/>
      <c r="AGL14" s="1336"/>
      <c r="AGM14" s="1336"/>
      <c r="AGN14" s="1336"/>
      <c r="AGO14" s="1336"/>
      <c r="AGP14" s="1336"/>
      <c r="AGQ14" s="1336"/>
      <c r="AGR14" s="1336"/>
      <c r="AGS14" s="1336"/>
      <c r="AGT14" s="1307"/>
      <c r="AGU14" s="1307"/>
      <c r="AGV14" s="1307"/>
      <c r="AGW14" s="1307"/>
      <c r="AGX14" s="1307"/>
      <c r="AGY14" s="1307"/>
      <c r="AGZ14" s="1307"/>
      <c r="AHA14" s="1307"/>
      <c r="AHB14" s="1307"/>
      <c r="AHC14" s="1336"/>
      <c r="AHD14" s="1336"/>
      <c r="AHE14" s="1336"/>
      <c r="AHF14" s="1336"/>
      <c r="AHG14" s="1336"/>
      <c r="AHH14" s="1336"/>
      <c r="AHI14" s="1336"/>
      <c r="AHJ14" s="1336"/>
      <c r="AHK14" s="1336"/>
      <c r="AHL14" s="1336"/>
      <c r="AHM14" s="1307"/>
      <c r="AHN14" s="1307"/>
      <c r="AHO14" s="1307"/>
      <c r="AHP14" s="1307"/>
      <c r="AHQ14" s="1307"/>
      <c r="AHR14" s="1307"/>
      <c r="AHS14" s="1307"/>
      <c r="AHT14" s="1307"/>
      <c r="AHU14" s="1307"/>
      <c r="AHV14" s="1336"/>
      <c r="AHW14" s="1336"/>
      <c r="AHX14" s="1336"/>
      <c r="AHY14" s="1336"/>
      <c r="AHZ14" s="1336"/>
      <c r="AIA14" s="1336"/>
      <c r="AIB14" s="1336"/>
      <c r="AIC14" s="1336"/>
      <c r="AID14" s="1336"/>
      <c r="AIE14" s="1336"/>
      <c r="AIF14" s="1307"/>
      <c r="AIG14" s="1307"/>
      <c r="AIH14" s="1339" t="s">
        <v>1617</v>
      </c>
      <c r="AII14" s="1341" t="s">
        <v>1614</v>
      </c>
      <c r="AIJ14" s="1340"/>
      <c r="AIK14" s="1340"/>
      <c r="AIL14" s="1340"/>
      <c r="AIM14" s="1352"/>
      <c r="AIN14" s="1307" t="s">
        <v>1617</v>
      </c>
      <c r="AIO14" s="1307" t="s">
        <v>1617</v>
      </c>
      <c r="AIP14" s="1307" t="s">
        <v>1617</v>
      </c>
      <c r="AIQ14" s="1307" t="s">
        <v>1617</v>
      </c>
      <c r="AIR14" s="1307" t="s">
        <v>1617</v>
      </c>
      <c r="AIS14" s="1307"/>
      <c r="AIT14" s="1307"/>
      <c r="AIU14" s="1307"/>
      <c r="AIV14" s="1319"/>
      <c r="AIW14" s="1319"/>
      <c r="AIX14" s="1319"/>
      <c r="AIY14" s="1307" t="s">
        <v>1604</v>
      </c>
      <c r="AIZ14" s="1319"/>
      <c r="AJA14" s="1307" t="s">
        <v>1604</v>
      </c>
      <c r="AJB14" s="1336" t="s">
        <v>1614</v>
      </c>
      <c r="AJC14" s="1307"/>
      <c r="AJD14" s="1341"/>
      <c r="AJE14" s="1307"/>
      <c r="AJF14" s="1307"/>
      <c r="AJG14" s="1307"/>
      <c r="AJH14" s="1307"/>
      <c r="AJI14" s="1307"/>
      <c r="AJJ14" s="1336"/>
      <c r="AJK14" s="1336"/>
      <c r="AJL14" s="1307"/>
      <c r="AJM14" s="1336"/>
      <c r="AJN14" s="1336"/>
      <c r="AJO14" s="1307"/>
      <c r="AJP14" s="1336"/>
      <c r="AJQ14" s="1336"/>
      <c r="AJR14" s="1307"/>
      <c r="AJS14" s="1336"/>
      <c r="AJT14" s="1336"/>
      <c r="AJU14" s="1307"/>
      <c r="AJV14" s="1336"/>
      <c r="AJW14" s="1307"/>
      <c r="AJX14" s="1336"/>
      <c r="AJY14" s="1336"/>
      <c r="AJZ14" s="1336"/>
      <c r="AKA14" s="1336"/>
      <c r="AKB14" s="1336"/>
      <c r="AKC14" s="1336"/>
      <c r="AKD14" s="1336"/>
      <c r="AKE14" s="1336"/>
      <c r="AKF14" s="1336"/>
      <c r="AKG14" s="1336"/>
      <c r="AKH14" s="1336"/>
      <c r="AKI14" s="1336"/>
      <c r="AKJ14" s="1336"/>
      <c r="AKK14" s="1336"/>
      <c r="AKL14" s="1336"/>
      <c r="AKM14" s="1336"/>
      <c r="AKN14" s="1336"/>
      <c r="AKO14" s="1336"/>
      <c r="AKP14" s="1307"/>
      <c r="AKQ14" s="1336"/>
      <c r="AKR14" s="1307"/>
      <c r="AKS14" s="1336"/>
      <c r="AKT14" s="1307"/>
      <c r="AKU14" s="1336"/>
      <c r="AKV14" s="1307"/>
      <c r="AKW14" s="1336"/>
      <c r="AKX14" s="1307"/>
      <c r="AKY14" s="1307"/>
      <c r="AKZ14" s="1307"/>
      <c r="ALA14" s="1336"/>
      <c r="ALB14" s="1307"/>
      <c r="ALC14" s="1336"/>
      <c r="ALD14" s="1307"/>
      <c r="ALE14" s="1336"/>
      <c r="ALF14" s="1307"/>
      <c r="ALG14" s="1307"/>
      <c r="ALH14" s="1353"/>
      <c r="ALI14" s="1353" t="s">
        <v>4946</v>
      </c>
      <c r="ALJ14" s="1353" t="s">
        <v>4946</v>
      </c>
      <c r="ALK14" s="1353"/>
      <c r="ALL14" s="1353"/>
      <c r="ALM14" s="1353"/>
      <c r="ALN14" s="1353"/>
      <c r="ALO14" s="1353"/>
    </row>
    <row r="15" spans="1:1003" ht="13" x14ac:dyDescent="0.2">
      <c r="A15" s="696" t="s">
        <v>1621</v>
      </c>
      <c r="B15" s="697" t="s">
        <v>1622</v>
      </c>
      <c r="C15" s="697" t="s">
        <v>1622</v>
      </c>
      <c r="D15" s="697" t="s">
        <v>1622</v>
      </c>
      <c r="E15" s="697" t="s">
        <v>1622</v>
      </c>
      <c r="F15" s="698" t="s">
        <v>70</v>
      </c>
      <c r="G15" s="699" t="s">
        <v>1922</v>
      </c>
      <c r="H15" s="700">
        <v>365</v>
      </c>
      <c r="I15" s="703">
        <v>7.22</v>
      </c>
      <c r="J15" s="726">
        <f>RANK(I15,I$15:I$91,0)</f>
        <v>35</v>
      </c>
      <c r="K15" s="702">
        <v>641</v>
      </c>
      <c r="L15" s="703">
        <v>7.12</v>
      </c>
      <c r="M15" s="710">
        <f>RANK(L15,L$15:L$91,0)</f>
        <v>52</v>
      </c>
      <c r="N15" s="712">
        <f>L15-I15</f>
        <v>-9.9999999999999645E-2</v>
      </c>
      <c r="O15" s="702">
        <v>2357</v>
      </c>
      <c r="P15" s="703">
        <v>6.16</v>
      </c>
      <c r="Q15" s="699">
        <f>RANK(P15,P$15:P$91,0)</f>
        <v>40</v>
      </c>
      <c r="R15" s="702">
        <v>2382</v>
      </c>
      <c r="S15" s="703">
        <v>6.32</v>
      </c>
      <c r="T15" s="710">
        <f t="shared" ref="T15:T46" si="0">RANK(S15,S$15:S$91,0)</f>
        <v>16</v>
      </c>
      <c r="U15" s="712">
        <f>S15-P15</f>
        <v>0.16000000000000014</v>
      </c>
      <c r="V15" s="706">
        <v>1422</v>
      </c>
      <c r="W15" s="701">
        <v>6.1040787623066102</v>
      </c>
      <c r="X15" s="702">
        <v>958</v>
      </c>
      <c r="Y15" s="704">
        <v>6.6315240083507305</v>
      </c>
      <c r="Z15" s="705">
        <f>IFERROR(RANK(Y15,Y$15:Y$91,0),"-")</f>
        <v>18</v>
      </c>
      <c r="AA15" s="707">
        <v>853</v>
      </c>
      <c r="AB15" s="704">
        <v>6.2743259085580307</v>
      </c>
      <c r="AC15" s="705">
        <f>IFERROR(RANK(AB15,AB$15:AB$91,0),"-")</f>
        <v>32</v>
      </c>
      <c r="AD15" s="702">
        <v>569</v>
      </c>
      <c r="AE15" s="704">
        <v>5.8488576449912131</v>
      </c>
      <c r="AF15" s="705">
        <f>IFERROR(RANK(AE15,AE$15:AE$91,0),"-")</f>
        <v>25</v>
      </c>
      <c r="AG15" s="708">
        <v>81.099999999999994</v>
      </c>
      <c r="AH15" s="705">
        <f>RANK(AG15,AG$15:AG$91,0)</f>
        <v>28</v>
      </c>
      <c r="AI15" s="709">
        <v>84.8</v>
      </c>
      <c r="AJ15" s="705">
        <f>RANK(AI15,AI$15:AI$91,0)</f>
        <v>31</v>
      </c>
      <c r="AK15" s="709">
        <v>1</v>
      </c>
      <c r="AL15" s="701">
        <v>-0.10000000000000853</v>
      </c>
      <c r="AM15" s="702">
        <v>85</v>
      </c>
      <c r="AN15" s="711">
        <f>RANK(AM15,AM$15:AM$91,0)</f>
        <v>16</v>
      </c>
      <c r="AO15" s="710">
        <v>80</v>
      </c>
      <c r="AP15" s="705">
        <f>RANK(AO15,AO$15:AO$91,0)</f>
        <v>19</v>
      </c>
      <c r="AQ15" s="702">
        <v>150</v>
      </c>
      <c r="AR15" s="705">
        <f>RANK(AQ15,AQ$15:AQ$91,0)</f>
        <v>45</v>
      </c>
      <c r="AS15" s="702">
        <v>631</v>
      </c>
      <c r="AT15" s="703">
        <v>21.077654516640255</v>
      </c>
      <c r="AU15" s="705">
        <f>RANK(AT15,AT$15:AT$91,1)</f>
        <v>38</v>
      </c>
      <c r="AV15" s="702">
        <v>639</v>
      </c>
      <c r="AW15" s="703">
        <v>10.172143974960877</v>
      </c>
      <c r="AX15" s="705">
        <f>RANK(AW15,AW$15:AW$91,1)</f>
        <v>18</v>
      </c>
      <c r="AY15" s="702">
        <v>622</v>
      </c>
      <c r="AZ15" s="703">
        <v>45.659163987138264</v>
      </c>
      <c r="BA15" s="705">
        <f>RANK(AZ15,AZ$15:AZ$91,1)</f>
        <v>19</v>
      </c>
      <c r="BB15" s="702">
        <v>639</v>
      </c>
      <c r="BC15" s="703">
        <v>22.535211267605636</v>
      </c>
      <c r="BD15" s="705">
        <f>RANK(BC15,BC$15:BC$91,1)</f>
        <v>73</v>
      </c>
      <c r="BE15" s="702">
        <v>630</v>
      </c>
      <c r="BF15" s="703">
        <v>0.63492063492063489</v>
      </c>
      <c r="BG15" s="705">
        <f>RANK(BF15,BF$15:BF$91,1)</f>
        <v>29</v>
      </c>
      <c r="BH15" s="702">
        <v>633</v>
      </c>
      <c r="BI15" s="703">
        <v>43.759873617693522</v>
      </c>
      <c r="BJ15" s="705">
        <f>RANK(BI15,BI$15:BI$91,1)</f>
        <v>76</v>
      </c>
      <c r="BK15" s="702">
        <v>986</v>
      </c>
      <c r="BL15" s="703">
        <v>54.056795131845846</v>
      </c>
      <c r="BM15" s="705">
        <f>RANK(BL15,BL$15:BL$91,1)</f>
        <v>39</v>
      </c>
      <c r="BN15" s="702">
        <v>1006</v>
      </c>
      <c r="BO15" s="703">
        <v>79.920477137176931</v>
      </c>
      <c r="BP15" s="705">
        <f>RANK(BO15,BO$15:BO$91,1)</f>
        <v>24</v>
      </c>
      <c r="BQ15" s="702">
        <v>961</v>
      </c>
      <c r="BR15" s="703">
        <v>65.972944849115507</v>
      </c>
      <c r="BS15" s="705">
        <f>RANK(BR15,BR$15:BR$91,1)</f>
        <v>57</v>
      </c>
      <c r="BT15" s="702">
        <v>992</v>
      </c>
      <c r="BU15" s="703">
        <v>38.00403225806452</v>
      </c>
      <c r="BV15" s="705">
        <f>RANK(BU15,BU$15:BU$91,1)</f>
        <v>41</v>
      </c>
      <c r="BW15" s="702">
        <v>908</v>
      </c>
      <c r="BX15" s="703">
        <v>3.7444933920704844</v>
      </c>
      <c r="BY15" s="705">
        <f>RANK(BX15,BX$15:BX$91,1)</f>
        <v>39</v>
      </c>
      <c r="BZ15" s="702">
        <v>990</v>
      </c>
      <c r="CA15" s="703">
        <v>60.505050505050505</v>
      </c>
      <c r="CB15" s="705">
        <f>RANK(CA15,CA$15:CA$91,1)</f>
        <v>66</v>
      </c>
      <c r="CC15" s="709">
        <v>16.899999999999999</v>
      </c>
      <c r="CD15" s="711">
        <f>RANK(CC15,CC$15:CC$91,1)</f>
        <v>76</v>
      </c>
      <c r="CE15" s="703">
        <v>4.9000000000000004</v>
      </c>
      <c r="CF15" s="703">
        <v>6.5</v>
      </c>
      <c r="CG15" s="704">
        <v>5.3999999999999995</v>
      </c>
      <c r="CH15" s="709">
        <v>17.2</v>
      </c>
      <c r="CI15" s="701">
        <v>17.100000000000001</v>
      </c>
      <c r="CJ15" s="712">
        <v>18.399999999999999</v>
      </c>
      <c r="CK15" s="713">
        <f>RANK(CJ15,CJ$15:CJ$91,1)</f>
        <v>61</v>
      </c>
      <c r="CL15" s="712">
        <v>5.0999999999999996</v>
      </c>
      <c r="CM15" s="712">
        <v>7</v>
      </c>
      <c r="CN15" s="712">
        <v>6.3000000000000007</v>
      </c>
      <c r="CO15" s="714">
        <v>3941</v>
      </c>
      <c r="CP15" s="985">
        <v>82.6</v>
      </c>
      <c r="CQ15" s="713">
        <f>RANK(CP15,CP$15:CP$91,0)</f>
        <v>62</v>
      </c>
      <c r="CR15" s="715">
        <v>1768</v>
      </c>
      <c r="CS15" s="985">
        <v>83</v>
      </c>
      <c r="CT15" s="713">
        <f t="shared" ref="CT15:CT57" si="1">RANK(CS15,CS$15:CS$91,0)</f>
        <v>52</v>
      </c>
      <c r="CU15" s="715">
        <v>1345</v>
      </c>
      <c r="CV15" s="712">
        <v>82.3</v>
      </c>
      <c r="CW15" s="713">
        <f>RANK(CV15,CV$15:CV$91,0)</f>
        <v>74</v>
      </c>
      <c r="CX15" s="715">
        <v>828</v>
      </c>
      <c r="CY15" s="712">
        <v>81.900000000000006</v>
      </c>
      <c r="CZ15" s="713">
        <f>RANK(CY15,CY$15:CY$91,0)</f>
        <v>55</v>
      </c>
      <c r="DA15" s="716">
        <v>20.193713450292396</v>
      </c>
      <c r="DB15" s="705">
        <f>RANK(DA15,DA$15:DA$91,1)</f>
        <v>35</v>
      </c>
      <c r="DC15" s="715">
        <v>5472</v>
      </c>
      <c r="DD15" s="717">
        <v>79.623538011695899</v>
      </c>
      <c r="DE15" s="705">
        <f>RANK(DD15,DD$15:DD$91,0)</f>
        <v>26</v>
      </c>
      <c r="DF15" s="703">
        <v>0.18274853801169588</v>
      </c>
      <c r="DG15" s="705">
        <f>RANK(DF15,DF$15:DF$91,0)</f>
        <v>35</v>
      </c>
      <c r="DH15" s="709">
        <v>74.195756331279952</v>
      </c>
      <c r="DI15" s="705">
        <f>RANK(DH15,DH$15:DH$91,0)</f>
        <v>18</v>
      </c>
      <c r="DJ15" s="703">
        <v>0.23956194387405888</v>
      </c>
      <c r="DK15" s="705">
        <f>RANK(DJ15,DJ$15:DJ$91,0)</f>
        <v>32</v>
      </c>
      <c r="DL15" s="718">
        <v>74.235294117647058</v>
      </c>
      <c r="DM15" s="705">
        <f>RANK(DL15,DL$15:DL$91,0)</f>
        <v>34</v>
      </c>
      <c r="DN15" s="703">
        <v>3.6862745098039209</v>
      </c>
      <c r="DO15" s="705">
        <f>RANK(DN15,DN$15:DN$91,0)</f>
        <v>44</v>
      </c>
      <c r="DP15" s="702">
        <v>606</v>
      </c>
      <c r="DQ15" s="719">
        <v>63.201320132013208</v>
      </c>
      <c r="DR15" s="705">
        <f t="shared" ref="DR15:DR21" si="2">RANK(DQ15,DQ$15:DQ$91,0)</f>
        <v>62</v>
      </c>
      <c r="DS15" s="702">
        <v>944</v>
      </c>
      <c r="DT15" s="719">
        <v>46.822033898305079</v>
      </c>
      <c r="DU15" s="705">
        <f>RANK(DT15,DT$15:DT$91,0)</f>
        <v>40</v>
      </c>
      <c r="DV15" s="702">
        <v>555</v>
      </c>
      <c r="DW15" s="720">
        <v>68.288288288288285</v>
      </c>
      <c r="DX15" s="705">
        <v>33</v>
      </c>
      <c r="DY15" s="702">
        <v>514</v>
      </c>
      <c r="DZ15" s="1145">
        <v>1.1825396825396826</v>
      </c>
      <c r="EA15" s="726">
        <v>15</v>
      </c>
      <c r="EB15" s="720">
        <v>12.256809338521402</v>
      </c>
      <c r="EC15" s="705">
        <v>47</v>
      </c>
      <c r="ED15" s="702">
        <v>544</v>
      </c>
      <c r="EE15" s="712">
        <v>1.661764705882353</v>
      </c>
      <c r="EF15" s="721">
        <v>16</v>
      </c>
      <c r="EG15" s="720">
        <v>24.999999999999996</v>
      </c>
      <c r="EH15" s="705">
        <v>36</v>
      </c>
      <c r="EI15" s="702">
        <v>568</v>
      </c>
      <c r="EJ15" s="712">
        <v>1.1349693251533743</v>
      </c>
      <c r="EK15" s="721">
        <v>18</v>
      </c>
      <c r="EL15" s="720">
        <v>28.697183098591552</v>
      </c>
      <c r="EM15" s="705">
        <v>22</v>
      </c>
      <c r="EN15" s="722">
        <v>523</v>
      </c>
      <c r="EO15" s="1146">
        <v>0.98148148148148151</v>
      </c>
      <c r="EP15" s="989">
        <v>7</v>
      </c>
      <c r="EQ15" s="723">
        <v>10.325047801147228</v>
      </c>
      <c r="ER15" s="724">
        <v>39</v>
      </c>
      <c r="ES15" s="702">
        <v>512</v>
      </c>
      <c r="ET15" s="726">
        <v>1.5512820512820513</v>
      </c>
      <c r="EU15" s="726">
        <v>10</v>
      </c>
      <c r="EV15" s="720">
        <v>7.6171875</v>
      </c>
      <c r="EW15" s="705">
        <v>50</v>
      </c>
      <c r="EX15" s="715">
        <v>540</v>
      </c>
      <c r="EY15" s="726">
        <v>1.03125</v>
      </c>
      <c r="EZ15" s="726">
        <v>7</v>
      </c>
      <c r="FA15" s="725">
        <v>5.9259259259259265</v>
      </c>
      <c r="FB15" s="715">
        <v>29</v>
      </c>
      <c r="FC15" s="702">
        <v>552</v>
      </c>
      <c r="FD15" s="726">
        <v>0.88524590163934425</v>
      </c>
      <c r="FE15" s="726">
        <v>14</v>
      </c>
      <c r="FF15" s="720">
        <v>11.05072463768116</v>
      </c>
      <c r="FG15" s="705">
        <v>18</v>
      </c>
      <c r="FH15" s="702">
        <v>509</v>
      </c>
      <c r="FI15" s="726">
        <v>3.0898876404494384</v>
      </c>
      <c r="FJ15" s="726">
        <v>34</v>
      </c>
      <c r="FK15" s="720">
        <v>34.970530451866402</v>
      </c>
      <c r="FL15" s="705">
        <v>53</v>
      </c>
      <c r="FM15" s="714">
        <v>1007</v>
      </c>
      <c r="FN15" s="725">
        <v>25.819265143992055</v>
      </c>
      <c r="FO15" s="715">
        <v>24</v>
      </c>
      <c r="FP15" s="702">
        <v>819</v>
      </c>
      <c r="FQ15" s="727">
        <v>1.3095238095238095</v>
      </c>
      <c r="FR15" s="727">
        <v>19</v>
      </c>
      <c r="FS15" s="720">
        <v>5.1282051282051277</v>
      </c>
      <c r="FT15" s="705">
        <v>31</v>
      </c>
      <c r="FU15" s="702">
        <v>850</v>
      </c>
      <c r="FV15" s="712">
        <v>1.3636363636363635</v>
      </c>
      <c r="FW15" s="721">
        <v>20</v>
      </c>
      <c r="FX15" s="720">
        <v>10.352941176470589</v>
      </c>
      <c r="FY15" s="705">
        <v>11</v>
      </c>
      <c r="FZ15" s="702">
        <v>870</v>
      </c>
      <c r="GA15" s="712">
        <v>1.0894736842105264</v>
      </c>
      <c r="GB15" s="721">
        <v>16</v>
      </c>
      <c r="GC15" s="720">
        <v>10.919540229885058</v>
      </c>
      <c r="GD15" s="705">
        <v>20</v>
      </c>
      <c r="GE15" s="702">
        <v>830</v>
      </c>
      <c r="GF15" s="712">
        <v>1.0348837209302326</v>
      </c>
      <c r="GG15" s="721">
        <v>14</v>
      </c>
      <c r="GH15" s="720">
        <v>5.1807228915662655</v>
      </c>
      <c r="GI15" s="705">
        <v>16</v>
      </c>
      <c r="GJ15" s="702">
        <v>893</v>
      </c>
      <c r="GK15" s="726">
        <v>1.4683098591549295</v>
      </c>
      <c r="GL15" s="726">
        <v>23</v>
      </c>
      <c r="GM15" s="720">
        <v>15.90145576707727</v>
      </c>
      <c r="GN15" s="705">
        <v>28</v>
      </c>
      <c r="GO15" s="702">
        <v>889</v>
      </c>
      <c r="GP15" s="726">
        <v>0.875</v>
      </c>
      <c r="GQ15" s="726">
        <v>12</v>
      </c>
      <c r="GR15" s="720">
        <v>4.9493813273340832</v>
      </c>
      <c r="GS15" s="705">
        <v>19</v>
      </c>
      <c r="GT15" s="702">
        <v>869</v>
      </c>
      <c r="GU15" s="726">
        <v>0.68181818181818177</v>
      </c>
      <c r="GV15" s="726">
        <v>17</v>
      </c>
      <c r="GW15" s="720">
        <v>2.5316455696202533</v>
      </c>
      <c r="GX15" s="705">
        <v>24</v>
      </c>
      <c r="GY15" s="702">
        <v>854</v>
      </c>
      <c r="GZ15" s="726">
        <v>2.1</v>
      </c>
      <c r="HA15" s="726">
        <v>28</v>
      </c>
      <c r="HB15" s="720">
        <v>1.1709601873536302</v>
      </c>
      <c r="HC15" s="705">
        <v>35</v>
      </c>
      <c r="HD15" s="709">
        <v>28.071403570178511</v>
      </c>
      <c r="HE15" s="703">
        <v>4.550227511375569</v>
      </c>
      <c r="HF15" s="703">
        <v>67.378368918445915</v>
      </c>
      <c r="HG15" s="703">
        <v>22.051102555127756</v>
      </c>
      <c r="HH15" s="1299">
        <v>14.455722786139308</v>
      </c>
      <c r="HI15" s="1299">
        <v>24.098704935246761</v>
      </c>
      <c r="HJ15" s="1299">
        <v>64.473223661183056</v>
      </c>
      <c r="HK15" s="1299">
        <v>4.1302065103255163</v>
      </c>
      <c r="HL15" s="1299">
        <v>69.530976548827439</v>
      </c>
      <c r="HM15" s="1300">
        <v>5714</v>
      </c>
      <c r="HN15" s="709">
        <v>23.038109148851412</v>
      </c>
      <c r="HO15" s="709">
        <v>2.8747842252024962</v>
      </c>
      <c r="HP15" s="709">
        <v>64.002124551852347</v>
      </c>
      <c r="HQ15" s="709">
        <v>28.867348293719292</v>
      </c>
      <c r="HR15" s="709">
        <v>10.569645465409639</v>
      </c>
      <c r="HS15" s="709">
        <v>43.613065993891915</v>
      </c>
      <c r="HT15" s="709">
        <v>52.356924711193727</v>
      </c>
      <c r="HU15" s="709">
        <v>3.7578010888328248</v>
      </c>
      <c r="HV15" s="709">
        <v>62.07674943566591</v>
      </c>
      <c r="HW15" s="1300">
        <v>15062</v>
      </c>
      <c r="HX15" s="1265" t="s">
        <v>31</v>
      </c>
      <c r="HY15" s="1266" t="s">
        <v>31</v>
      </c>
      <c r="HZ15" s="1266" t="s">
        <v>31</v>
      </c>
      <c r="IA15" s="1266" t="s">
        <v>31</v>
      </c>
      <c r="IB15" s="1266" t="s">
        <v>31</v>
      </c>
      <c r="IC15" s="1266" t="s">
        <v>31</v>
      </c>
      <c r="ID15" s="1266" t="s">
        <v>31</v>
      </c>
      <c r="IE15" s="1266" t="s">
        <v>31</v>
      </c>
      <c r="IF15" s="1267" t="s">
        <v>31</v>
      </c>
      <c r="IG15" s="1265" t="s">
        <v>31</v>
      </c>
      <c r="IH15" s="1266" t="s">
        <v>31</v>
      </c>
      <c r="II15" s="1266" t="s">
        <v>31</v>
      </c>
      <c r="IJ15" s="1266" t="s">
        <v>31</v>
      </c>
      <c r="IK15" s="1266" t="s">
        <v>31</v>
      </c>
      <c r="IL15" s="1266" t="s">
        <v>31</v>
      </c>
      <c r="IM15" s="1266" t="s">
        <v>31</v>
      </c>
      <c r="IN15" s="1266" t="s">
        <v>31</v>
      </c>
      <c r="IO15" s="1267" t="s">
        <v>31</v>
      </c>
      <c r="IP15" s="1265" t="s">
        <v>31</v>
      </c>
      <c r="IQ15" s="1266" t="s">
        <v>31</v>
      </c>
      <c r="IR15" s="1266" t="s">
        <v>31</v>
      </c>
      <c r="IS15" s="1266" t="s">
        <v>31</v>
      </c>
      <c r="IT15" s="1266" t="s">
        <v>31</v>
      </c>
      <c r="IU15" s="1266" t="s">
        <v>31</v>
      </c>
      <c r="IV15" s="1266" t="s">
        <v>31</v>
      </c>
      <c r="IW15" s="1266" t="s">
        <v>31</v>
      </c>
      <c r="IX15" s="1267" t="s">
        <v>31</v>
      </c>
      <c r="IY15" s="1268" t="s">
        <v>31</v>
      </c>
      <c r="IZ15" s="1269" t="s">
        <v>31</v>
      </c>
      <c r="JA15" s="1269" t="s">
        <v>31</v>
      </c>
      <c r="JB15" s="1269" t="s">
        <v>31</v>
      </c>
      <c r="JC15" s="1269" t="s">
        <v>31</v>
      </c>
      <c r="JD15" s="1269" t="s">
        <v>31</v>
      </c>
      <c r="JE15" s="1269" t="s">
        <v>31</v>
      </c>
      <c r="JF15" s="1269" t="s">
        <v>31</v>
      </c>
      <c r="JG15" s="1270" t="s">
        <v>31</v>
      </c>
      <c r="JH15" s="1268" t="s">
        <v>31</v>
      </c>
      <c r="JI15" s="1269" t="s">
        <v>31</v>
      </c>
      <c r="JJ15" s="1269" t="s">
        <v>31</v>
      </c>
      <c r="JK15" s="1269" t="s">
        <v>31</v>
      </c>
      <c r="JL15" s="1269" t="s">
        <v>31</v>
      </c>
      <c r="JM15" s="1269" t="s">
        <v>31</v>
      </c>
      <c r="JN15" s="1269" t="s">
        <v>31</v>
      </c>
      <c r="JO15" s="1269" t="s">
        <v>31</v>
      </c>
      <c r="JP15" s="1270" t="s">
        <v>31</v>
      </c>
      <c r="JQ15" s="1268" t="s">
        <v>31</v>
      </c>
      <c r="JR15" s="1269" t="s">
        <v>31</v>
      </c>
      <c r="JS15" s="1269" t="s">
        <v>31</v>
      </c>
      <c r="JT15" s="1269" t="s">
        <v>31</v>
      </c>
      <c r="JU15" s="1269" t="s">
        <v>31</v>
      </c>
      <c r="JV15" s="1269" t="s">
        <v>31</v>
      </c>
      <c r="JW15" s="1269" t="s">
        <v>31</v>
      </c>
      <c r="JX15" s="1269" t="s">
        <v>31</v>
      </c>
      <c r="JY15" s="1270" t="s">
        <v>31</v>
      </c>
      <c r="JZ15" s="718">
        <v>47.248672139063252</v>
      </c>
      <c r="KA15" s="705">
        <f>RANK(JZ15,JZ$15:JZ$91,0)</f>
        <v>52</v>
      </c>
      <c r="KB15" s="718">
        <v>37.919320594479835</v>
      </c>
      <c r="KC15" s="705">
        <f>RANK(KB15,KB$15:KB$91,0)</f>
        <v>72</v>
      </c>
      <c r="KD15" s="725">
        <v>3.0619126837822042</v>
      </c>
      <c r="KE15" s="715">
        <f>IFERROR(RANK(KD15,KD$15:KD$91,0),"-")</f>
        <v>48</v>
      </c>
      <c r="KF15" s="1212">
        <v>0</v>
      </c>
      <c r="KG15" s="715">
        <f>IFERROR(RANK(KF15,KF$15:KF$91,0),"-")</f>
        <v>28</v>
      </c>
      <c r="KH15" s="725">
        <v>19.967627354885124</v>
      </c>
      <c r="KI15" s="715">
        <f>IFERROR(RANK(KH15,KH$15:KH$91,0),"-")</f>
        <v>22</v>
      </c>
      <c r="KJ15" s="725">
        <v>9.9698754552403219</v>
      </c>
      <c r="KK15" s="715">
        <f>IFERROR(RANK(KJ15,KJ$15:KJ$91,0),"-")</f>
        <v>34</v>
      </c>
      <c r="KL15" s="725">
        <v>4.2351733283899211</v>
      </c>
      <c r="KM15" s="715">
        <f>IFERROR(RANK(KL15,KL$15:KL$91,0),"-")</f>
        <v>71</v>
      </c>
      <c r="KN15" s="715">
        <v>20.007660562927818</v>
      </c>
      <c r="KO15" s="715">
        <f>IFERROR(RANK(KN15,KN$15:KN$91,0),"-")</f>
        <v>31</v>
      </c>
      <c r="KP15" s="728">
        <v>45</v>
      </c>
      <c r="KQ15" s="729">
        <v>10</v>
      </c>
      <c r="KR15" s="729">
        <v>10</v>
      </c>
      <c r="KS15" s="729">
        <v>10</v>
      </c>
      <c r="KT15" s="729">
        <v>0</v>
      </c>
      <c r="KU15" s="730">
        <f>SUM(KP15:KT15)</f>
        <v>75</v>
      </c>
      <c r="KV15" s="705">
        <f>IFERROR(RANK(KU15,KU$15:KU$91,0),"-")</f>
        <v>49</v>
      </c>
      <c r="KW15" s="728">
        <v>10</v>
      </c>
      <c r="KX15" s="729">
        <v>10</v>
      </c>
      <c r="KY15" s="706">
        <f>SUM(KW15:KX15)</f>
        <v>20</v>
      </c>
      <c r="KZ15" s="705">
        <f>IFERROR(RANK(KY15,KY$15:KY$91,0),"-")</f>
        <v>1</v>
      </c>
      <c r="LA15" s="847" t="s">
        <v>1632</v>
      </c>
      <c r="LB15" s="846" t="s">
        <v>1632</v>
      </c>
      <c r="LC15" s="846" t="s">
        <v>1632</v>
      </c>
      <c r="LD15" s="846" t="s">
        <v>1625</v>
      </c>
      <c r="LE15" s="729">
        <v>30</v>
      </c>
      <c r="LF15" s="1023">
        <v>23</v>
      </c>
      <c r="LG15" s="847" t="s">
        <v>1632</v>
      </c>
      <c r="LH15" s="846" t="s">
        <v>1632</v>
      </c>
      <c r="LI15" s="846" t="s">
        <v>1632</v>
      </c>
      <c r="LJ15" s="846" t="s">
        <v>1632</v>
      </c>
      <c r="LK15" s="729">
        <v>40</v>
      </c>
      <c r="LL15" s="1023">
        <v>1</v>
      </c>
      <c r="LM15" s="847" t="s">
        <v>1632</v>
      </c>
      <c r="LN15" s="846" t="s">
        <v>1632</v>
      </c>
      <c r="LO15" s="846" t="s">
        <v>1632</v>
      </c>
      <c r="LP15" s="846" t="s">
        <v>1625</v>
      </c>
      <c r="LQ15" s="729">
        <v>45</v>
      </c>
      <c r="LR15" s="1023">
        <v>20</v>
      </c>
      <c r="LS15" s="847" t="s">
        <v>1632</v>
      </c>
      <c r="LT15" s="846" t="s">
        <v>1625</v>
      </c>
      <c r="LU15" s="846" t="s">
        <v>1625</v>
      </c>
      <c r="LV15" s="846" t="s">
        <v>1625</v>
      </c>
      <c r="LW15" s="729">
        <v>10</v>
      </c>
      <c r="LX15" s="1023">
        <v>67</v>
      </c>
      <c r="LY15" s="847" t="s">
        <v>1632</v>
      </c>
      <c r="LZ15" s="846" t="s">
        <v>1632</v>
      </c>
      <c r="MA15" s="846" t="s">
        <v>1632</v>
      </c>
      <c r="MB15" s="846" t="s">
        <v>1632</v>
      </c>
      <c r="MC15" s="729">
        <v>40</v>
      </c>
      <c r="MD15" s="1023">
        <v>1</v>
      </c>
      <c r="ME15" s="847" t="s">
        <v>1632</v>
      </c>
      <c r="MF15" s="846" t="s">
        <v>1632</v>
      </c>
      <c r="MG15" s="846" t="s">
        <v>1625</v>
      </c>
      <c r="MH15" s="846" t="s">
        <v>1632</v>
      </c>
      <c r="MI15" s="729">
        <v>30</v>
      </c>
      <c r="MJ15" s="1023">
        <v>16</v>
      </c>
      <c r="MK15" s="847" t="s">
        <v>1625</v>
      </c>
      <c r="ML15" s="846" t="s">
        <v>1625</v>
      </c>
      <c r="MM15" s="846" t="s">
        <v>1625</v>
      </c>
      <c r="MN15" s="729">
        <v>0</v>
      </c>
      <c r="MO15" s="1023">
        <v>54</v>
      </c>
      <c r="MP15" s="847" t="s">
        <v>1632</v>
      </c>
      <c r="MQ15" s="846" t="s">
        <v>1632</v>
      </c>
      <c r="MR15" s="846" t="s">
        <v>1632</v>
      </c>
      <c r="MS15" s="846" t="s">
        <v>1632</v>
      </c>
      <c r="MT15" s="729">
        <v>40</v>
      </c>
      <c r="MU15" s="1023">
        <v>1</v>
      </c>
      <c r="MV15" s="846" t="s">
        <v>1625</v>
      </c>
      <c r="MW15" s="846" t="s">
        <v>1625</v>
      </c>
      <c r="MX15" s="846" t="s">
        <v>1625</v>
      </c>
      <c r="MY15" s="846" t="s">
        <v>1625</v>
      </c>
      <c r="MZ15" s="729">
        <v>0</v>
      </c>
      <c r="NA15" s="1023">
        <v>47</v>
      </c>
      <c r="NB15" s="715">
        <v>84.57</v>
      </c>
      <c r="NC15" s="715">
        <f t="shared" ref="NC15:NC78" si="3">IFERROR(RANK(NB15,NB$15:NB$91,0),"-")</f>
        <v>51</v>
      </c>
      <c r="ND15" s="714">
        <v>0</v>
      </c>
      <c r="NE15" s="715">
        <v>55</v>
      </c>
      <c r="NF15" s="731">
        <v>0</v>
      </c>
      <c r="NG15" s="715">
        <v>55</v>
      </c>
      <c r="NH15" s="715">
        <v>0</v>
      </c>
      <c r="NI15" s="715">
        <v>56</v>
      </c>
      <c r="NJ15" s="731">
        <v>0</v>
      </c>
      <c r="NK15" s="715">
        <v>56</v>
      </c>
      <c r="NL15" s="715">
        <v>0</v>
      </c>
      <c r="NM15" s="715">
        <v>57</v>
      </c>
      <c r="NN15" s="2946">
        <v>0</v>
      </c>
      <c r="NO15" s="715">
        <v>57</v>
      </c>
      <c r="NP15" s="715">
        <v>108243</v>
      </c>
      <c r="NQ15" s="3206">
        <v>194</v>
      </c>
      <c r="NR15" s="3349">
        <v>2.8217960668615438</v>
      </c>
      <c r="NS15" s="3206">
        <v>6</v>
      </c>
      <c r="NT15" s="3206">
        <v>3118</v>
      </c>
      <c r="NU15" s="3207">
        <v>1.7557037747631199</v>
      </c>
      <c r="NV15" s="3206">
        <v>10</v>
      </c>
      <c r="NW15" s="3206">
        <v>5944</v>
      </c>
      <c r="NX15" s="3207">
        <v>5.3793315655628655</v>
      </c>
      <c r="NY15" s="3206">
        <v>22</v>
      </c>
      <c r="NZ15" s="3206">
        <v>395</v>
      </c>
      <c r="OA15" s="3208">
        <v>3.5747576857290242</v>
      </c>
      <c r="OB15" s="3206">
        <v>26</v>
      </c>
      <c r="OC15" s="714">
        <v>1223</v>
      </c>
      <c r="OD15" s="2946">
        <v>11.267839209869264</v>
      </c>
      <c r="OE15" s="733">
        <v>64</v>
      </c>
      <c r="OF15" s="714">
        <v>442</v>
      </c>
      <c r="OG15" s="731">
        <v>4.0001086002334905</v>
      </c>
      <c r="OH15" s="733">
        <f>IFERROR(RANK(OG15,OG$15:OG$91,0),"-")</f>
        <v>9</v>
      </c>
      <c r="OI15" s="981">
        <v>27.379324006905197</v>
      </c>
      <c r="OJ15" s="733">
        <f t="shared" ref="OJ15:OJ46" si="4">IFERROR(RANK(OI15,OI$15:OI$91,0),"-")</f>
        <v>59</v>
      </c>
      <c r="OK15" s="1355" t="s">
        <v>3041</v>
      </c>
      <c r="OL15" s="1355" t="s">
        <v>3042</v>
      </c>
      <c r="OM15" s="1355">
        <v>2006</v>
      </c>
      <c r="ON15" s="3559">
        <v>18.38090438447794</v>
      </c>
      <c r="OO15" s="1355">
        <v>53</v>
      </c>
      <c r="OP15" s="977"/>
      <c r="OQ15" s="712">
        <v>11.1</v>
      </c>
      <c r="OR15" s="712">
        <v>11</v>
      </c>
      <c r="OS15" s="712">
        <v>9.9</v>
      </c>
      <c r="OT15" s="712">
        <v>10.649777152240206</v>
      </c>
      <c r="OU15" s="712">
        <v>10.881190420832365</v>
      </c>
      <c r="OV15" s="712">
        <v>10.363051470588236</v>
      </c>
      <c r="OW15" s="699">
        <f>RANK(OV15,OV$15:OV$91,0)</f>
        <v>55</v>
      </c>
      <c r="OX15" s="712">
        <v>10.649003173943468</v>
      </c>
      <c r="OY15" s="699">
        <f>RANK(OX15,OX$15:OX$91,0)</f>
        <v>61</v>
      </c>
      <c r="OZ15" s="712">
        <v>8.4</v>
      </c>
      <c r="PA15" s="712">
        <v>10</v>
      </c>
      <c r="PB15" s="712">
        <v>10.1</v>
      </c>
      <c r="PC15" s="712">
        <v>9.8522167487684733</v>
      </c>
      <c r="PD15" s="712">
        <v>11.74145547547082</v>
      </c>
      <c r="PE15" s="712">
        <v>11.856617647058822</v>
      </c>
      <c r="PF15" s="699">
        <f>RANK(PE15,PE$15:PE$91,0)</f>
        <v>40</v>
      </c>
      <c r="PG15" s="712">
        <v>10.325048311883</v>
      </c>
      <c r="PH15" s="699">
        <f>RANK(PG15,PG$15:PG$91,0)</f>
        <v>39</v>
      </c>
      <c r="PI15" s="712">
        <v>22.219669117647058</v>
      </c>
      <c r="PJ15" s="699">
        <f>RANK(PI15,PI$15:PI$91,0)</f>
        <v>52</v>
      </c>
      <c r="PK15" s="985">
        <v>20.9740514858265</v>
      </c>
      <c r="PL15" s="699">
        <f>RANK(PK15,PK$15:PK$91,0)</f>
        <v>53</v>
      </c>
      <c r="PM15" s="985">
        <v>159.80000000000001</v>
      </c>
      <c r="PN15" s="985">
        <v>156.19999999999999</v>
      </c>
      <c r="PO15" s="699">
        <f>RANK(PN15,PN$15:PN$91,0)</f>
        <v>28</v>
      </c>
      <c r="PP15" s="712">
        <v>79.099999999999994</v>
      </c>
      <c r="PQ15" s="985">
        <v>79.5</v>
      </c>
      <c r="PR15" s="699">
        <f>RANK(PQ15,PQ$15:PQ$91,0)</f>
        <v>15</v>
      </c>
      <c r="PS15" s="982">
        <v>630</v>
      </c>
      <c r="PT15" s="725">
        <v>43.492063492063494</v>
      </c>
      <c r="PU15" s="699">
        <v>40</v>
      </c>
      <c r="PV15" s="699">
        <v>2306</v>
      </c>
      <c r="PW15" s="725">
        <v>57.718993928881176</v>
      </c>
      <c r="PX15" s="699">
        <v>61</v>
      </c>
      <c r="PY15" s="715">
        <v>595</v>
      </c>
      <c r="PZ15" s="725">
        <v>70.756302521008408</v>
      </c>
      <c r="QA15" s="699">
        <v>69</v>
      </c>
      <c r="QB15" s="982">
        <v>624</v>
      </c>
      <c r="QC15" s="725">
        <v>45.192307692307693</v>
      </c>
      <c r="QD15" s="699">
        <v>34</v>
      </c>
      <c r="QE15" s="716">
        <v>6</v>
      </c>
      <c r="QF15" s="3644">
        <v>5.5279669059047902E-2</v>
      </c>
      <c r="QG15" s="699">
        <v>19</v>
      </c>
      <c r="QH15" s="1363" t="s">
        <v>1623</v>
      </c>
      <c r="QI15" s="712">
        <v>86.532773590306263</v>
      </c>
      <c r="QJ15" s="712">
        <v>86.605148130160273</v>
      </c>
      <c r="QK15" s="978">
        <f>RANK(QJ15,QJ$15:QJ$91,0)</f>
        <v>1</v>
      </c>
      <c r="QL15" s="715">
        <v>20590</v>
      </c>
      <c r="QM15" s="709">
        <v>65.337954939341429</v>
      </c>
      <c r="QN15" s="703">
        <v>65.630817700128887</v>
      </c>
      <c r="QO15" s="978">
        <v>6</v>
      </c>
      <c r="QP15" s="705">
        <v>6983</v>
      </c>
      <c r="QQ15" s="3553">
        <v>95.473511189783792</v>
      </c>
      <c r="QR15" s="709">
        <v>139.80000000000001</v>
      </c>
      <c r="QS15" s="978">
        <f>RANK(QR15,QR$15:QR$91,0)</f>
        <v>64</v>
      </c>
      <c r="QT15" s="703">
        <v>478.6</v>
      </c>
      <c r="QU15" s="978">
        <f>RANK(QT15,QT$15:QT$91,0)</f>
        <v>75</v>
      </c>
      <c r="QV15" s="703">
        <v>3060.8</v>
      </c>
      <c r="QW15" s="978">
        <f>RANK(QV15,QV$15:QV$91,0)</f>
        <v>14</v>
      </c>
      <c r="QX15" s="703">
        <v>28.7</v>
      </c>
      <c r="QY15" s="979">
        <f>RANK(QX15,QX$15:QX$91,0)</f>
        <v>7</v>
      </c>
      <c r="QZ15" s="712">
        <v>11.49</v>
      </c>
      <c r="RA15" s="699">
        <v>11</v>
      </c>
      <c r="RB15" s="712">
        <v>340.94</v>
      </c>
      <c r="RC15" s="699">
        <v>22</v>
      </c>
      <c r="RD15" s="712">
        <v>0.04</v>
      </c>
      <c r="RE15" s="699">
        <v>23</v>
      </c>
      <c r="RF15" s="712">
        <v>501.2</v>
      </c>
      <c r="RG15" s="699">
        <v>17</v>
      </c>
      <c r="RH15" s="699">
        <v>11462.8</v>
      </c>
      <c r="RI15" s="978">
        <f>RANK(RH15,RH$15:RH$91,0)</f>
        <v>20</v>
      </c>
      <c r="RJ15" s="712">
        <v>1313.4</v>
      </c>
      <c r="RK15" s="978">
        <f>RANK(RJ15,RJ$15:RJ$91,0)</f>
        <v>35</v>
      </c>
      <c r="RL15" s="712">
        <v>567.20000000000005</v>
      </c>
      <c r="RM15" s="978">
        <f>RANK(RL15,RL$15:RL$91,0)</f>
        <v>37</v>
      </c>
      <c r="RN15" s="712">
        <v>1742.6</v>
      </c>
      <c r="RO15" s="978">
        <f>RANK(RN15,RN$15:RN$91,0)</f>
        <v>26</v>
      </c>
      <c r="RP15" s="712">
        <v>0</v>
      </c>
      <c r="RQ15" s="978">
        <f>RANK(RP15,RP$15:RP$91,0)</f>
        <v>2</v>
      </c>
      <c r="RR15" s="712">
        <v>0</v>
      </c>
      <c r="RS15" s="978">
        <f>RANK(RR15,RR$15:RR$91,0)</f>
        <v>1</v>
      </c>
      <c r="RT15" s="712">
        <v>178.5</v>
      </c>
      <c r="RU15" s="978">
        <f>RANK(RT15,RT$15:RT$91,0)</f>
        <v>31</v>
      </c>
      <c r="RV15" s="712">
        <f>RP15+RR15+RT15</f>
        <v>178.5</v>
      </c>
      <c r="RW15" s="978">
        <f>RANK(RV15,RV$15:RV$91,0)</f>
        <v>32</v>
      </c>
      <c r="RX15" s="712">
        <v>5</v>
      </c>
      <c r="RY15" s="712" t="s">
        <v>1632</v>
      </c>
      <c r="RZ15" s="712">
        <v>5</v>
      </c>
      <c r="SA15" s="712" t="s">
        <v>1632</v>
      </c>
      <c r="SB15" s="712">
        <v>5</v>
      </c>
      <c r="SC15" s="712" t="s">
        <v>1632</v>
      </c>
      <c r="SD15" s="712">
        <v>5</v>
      </c>
      <c r="SE15" s="712" t="s">
        <v>1632</v>
      </c>
      <c r="SF15" s="712">
        <v>5</v>
      </c>
      <c r="SG15" s="712" t="s">
        <v>1632</v>
      </c>
      <c r="SH15" s="712">
        <v>25</v>
      </c>
      <c r="SI15" s="699">
        <f>RANK(SH15,SH$15:SH$91,0)</f>
        <v>1</v>
      </c>
      <c r="SJ15" s="712">
        <v>5</v>
      </c>
      <c r="SK15" s="712" t="s">
        <v>1632</v>
      </c>
      <c r="SL15" s="712">
        <v>5</v>
      </c>
      <c r="SM15" s="712" t="s">
        <v>1632</v>
      </c>
      <c r="SN15" s="712">
        <v>5</v>
      </c>
      <c r="SO15" s="712" t="s">
        <v>1632</v>
      </c>
      <c r="SP15" s="712">
        <v>5</v>
      </c>
      <c r="SQ15" s="712" t="s">
        <v>1632</v>
      </c>
      <c r="SR15" s="712">
        <v>20</v>
      </c>
      <c r="SS15" s="699">
        <f>RANK(SR15,SR$15:SR$91,0)</f>
        <v>1</v>
      </c>
      <c r="ST15" s="712">
        <v>5</v>
      </c>
      <c r="SU15" s="712" t="s">
        <v>1632</v>
      </c>
      <c r="SV15" s="712">
        <v>5</v>
      </c>
      <c r="SW15" s="712" t="s">
        <v>1632</v>
      </c>
      <c r="SX15" s="712">
        <v>5</v>
      </c>
      <c r="SY15" s="712" t="s">
        <v>1632</v>
      </c>
      <c r="SZ15" s="712">
        <v>15</v>
      </c>
      <c r="TA15" s="699">
        <f>RANK(SZ15,SZ$15:SZ$91,0)</f>
        <v>1</v>
      </c>
      <c r="TB15" s="699">
        <v>10</v>
      </c>
      <c r="TC15" s="699" t="s">
        <v>1632</v>
      </c>
      <c r="TD15" s="699">
        <v>10</v>
      </c>
      <c r="TE15" s="699" t="s">
        <v>1632</v>
      </c>
      <c r="TF15" s="699">
        <v>10</v>
      </c>
      <c r="TG15" s="699" t="s">
        <v>1632</v>
      </c>
      <c r="TH15" s="699">
        <v>10</v>
      </c>
      <c r="TI15" s="699" t="s">
        <v>1632</v>
      </c>
      <c r="TJ15" s="699">
        <v>40</v>
      </c>
      <c r="TK15" s="699">
        <f>RANK(TJ15,TJ$15:TJ$91,0)</f>
        <v>1</v>
      </c>
      <c r="TL15" s="989">
        <v>10</v>
      </c>
      <c r="TM15" s="989">
        <v>10</v>
      </c>
      <c r="TN15" s="989">
        <v>10</v>
      </c>
      <c r="TO15" s="989">
        <v>10</v>
      </c>
      <c r="TP15" s="989">
        <v>40</v>
      </c>
      <c r="TQ15" s="699">
        <f>RANK(TP15,TP$15:TP$91,0)</f>
        <v>1</v>
      </c>
      <c r="TR15" s="712" t="s">
        <v>1632</v>
      </c>
      <c r="TS15" s="712" t="s">
        <v>1632</v>
      </c>
      <c r="TT15" s="712" t="s">
        <v>1632</v>
      </c>
      <c r="TU15" s="712" t="s">
        <v>1632</v>
      </c>
      <c r="TV15" s="712">
        <v>5</v>
      </c>
      <c r="TW15" s="712">
        <v>5</v>
      </c>
      <c r="TX15" s="712">
        <v>5</v>
      </c>
      <c r="TY15" s="712">
        <v>5</v>
      </c>
      <c r="TZ15" s="712">
        <v>20</v>
      </c>
      <c r="UA15" s="699">
        <f>RANK(TZ15,TZ$15:TZ$91,0)</f>
        <v>1</v>
      </c>
      <c r="UB15" s="712">
        <v>10</v>
      </c>
      <c r="UC15" s="712">
        <v>10</v>
      </c>
      <c r="UD15" s="712">
        <v>10</v>
      </c>
      <c r="UE15" s="712">
        <v>0</v>
      </c>
      <c r="UF15" s="712">
        <v>30</v>
      </c>
      <c r="UG15" s="699">
        <f>RANK(UF15,UF$15:UF$91,0)</f>
        <v>11</v>
      </c>
      <c r="UH15" s="715">
        <v>3</v>
      </c>
      <c r="UI15" s="712">
        <v>0.80205754495532544</v>
      </c>
      <c r="UJ15" s="699">
        <v>24</v>
      </c>
      <c r="UK15" s="715">
        <v>33</v>
      </c>
      <c r="UL15" s="712">
        <v>8.8226329945085791</v>
      </c>
      <c r="UM15" s="699">
        <v>49</v>
      </c>
      <c r="UN15" s="715">
        <v>30</v>
      </c>
      <c r="UO15" s="712">
        <v>8.0205754495532542</v>
      </c>
      <c r="UP15" s="699">
        <v>31</v>
      </c>
      <c r="UQ15" s="715">
        <v>29</v>
      </c>
      <c r="UR15" s="712">
        <v>7.6714503009060255</v>
      </c>
      <c r="US15" s="699">
        <v>28</v>
      </c>
      <c r="UT15" s="712">
        <v>32.299999999999997</v>
      </c>
      <c r="UU15" s="699">
        <v>38</v>
      </c>
      <c r="UV15" s="712">
        <v>22.5</v>
      </c>
      <c r="UW15" s="699">
        <v>51</v>
      </c>
      <c r="UX15" s="1099">
        <v>3.5</v>
      </c>
      <c r="UY15" s="699">
        <v>38</v>
      </c>
      <c r="UZ15" s="989">
        <v>0.17</v>
      </c>
      <c r="VA15" s="989">
        <v>28</v>
      </c>
      <c r="VB15" s="989">
        <v>5.6000000000000001E-2</v>
      </c>
      <c r="VC15" s="989">
        <v>35</v>
      </c>
      <c r="VD15" s="989">
        <v>3.1E-2</v>
      </c>
      <c r="VE15" s="989">
        <v>37</v>
      </c>
      <c r="VF15" s="989">
        <v>6.0000000000000001E-3</v>
      </c>
      <c r="VG15" s="989">
        <v>39</v>
      </c>
      <c r="VH15" s="989">
        <v>8.0000000000000002E-3</v>
      </c>
      <c r="VI15" s="989">
        <v>34</v>
      </c>
      <c r="VJ15" s="989">
        <v>4.0000000000000001E-3</v>
      </c>
      <c r="VK15" s="989">
        <v>36</v>
      </c>
      <c r="VL15" s="989">
        <v>2E-3</v>
      </c>
      <c r="VM15" s="989">
        <v>6</v>
      </c>
      <c r="VN15" s="989">
        <v>1E-3</v>
      </c>
      <c r="VO15" s="989">
        <v>6</v>
      </c>
      <c r="VP15" s="989">
        <v>937</v>
      </c>
      <c r="VQ15" s="989">
        <v>246.2814652827243</v>
      </c>
      <c r="VR15" s="989">
        <v>9</v>
      </c>
      <c r="VS15" s="989">
        <v>307</v>
      </c>
      <c r="VT15" s="989">
        <v>80.692006234574563</v>
      </c>
      <c r="VU15" s="989">
        <v>10</v>
      </c>
      <c r="VV15" s="989">
        <v>894</v>
      </c>
      <c r="VW15" s="989">
        <v>234.97932760166009</v>
      </c>
      <c r="VX15" s="989">
        <v>10</v>
      </c>
      <c r="VY15" s="989">
        <v>260</v>
      </c>
      <c r="VZ15" s="989">
        <v>68.338506908760209</v>
      </c>
      <c r="WA15" s="989">
        <v>55</v>
      </c>
      <c r="WB15" s="989">
        <v>4565</v>
      </c>
      <c r="WC15" s="989">
        <v>1199.8664770711168</v>
      </c>
      <c r="WD15" s="989">
        <v>15</v>
      </c>
      <c r="WE15" s="989">
        <v>829</v>
      </c>
      <c r="WF15" s="989">
        <v>217.89470087447003</v>
      </c>
      <c r="WG15" s="989">
        <v>25</v>
      </c>
      <c r="WH15" s="989">
        <v>87.6</v>
      </c>
      <c r="WI15" s="989">
        <v>29</v>
      </c>
      <c r="WJ15" s="989">
        <v>2.39</v>
      </c>
      <c r="WK15" s="989">
        <v>8</v>
      </c>
      <c r="WL15" s="989">
        <v>0.48</v>
      </c>
      <c r="WM15" s="989">
        <v>1</v>
      </c>
      <c r="WN15" s="989">
        <v>68.45</v>
      </c>
      <c r="WO15" s="989">
        <v>28</v>
      </c>
      <c r="WP15" s="989">
        <v>1.44</v>
      </c>
      <c r="WQ15" s="989">
        <v>18</v>
      </c>
      <c r="WR15" s="989">
        <v>5.74</v>
      </c>
      <c r="WS15" s="989">
        <v>18</v>
      </c>
      <c r="WT15" s="989">
        <v>3.35</v>
      </c>
      <c r="WU15" s="989">
        <v>10</v>
      </c>
      <c r="WV15" s="989">
        <v>0</v>
      </c>
      <c r="WW15" s="989">
        <v>12</v>
      </c>
      <c r="WX15" s="989">
        <v>5.74</v>
      </c>
      <c r="WY15" s="989">
        <v>36</v>
      </c>
      <c r="WZ15" s="712">
        <v>258.12</v>
      </c>
      <c r="XA15" s="699">
        <v>43</v>
      </c>
      <c r="XB15" s="712">
        <v>421.55</v>
      </c>
      <c r="XC15" s="699">
        <v>52</v>
      </c>
      <c r="XD15" s="712">
        <v>37.82</v>
      </c>
      <c r="XE15" s="699">
        <v>35</v>
      </c>
      <c r="XF15" s="712">
        <v>32.07</v>
      </c>
      <c r="XG15" s="699">
        <v>14</v>
      </c>
      <c r="XH15" s="712">
        <v>221.15</v>
      </c>
      <c r="XI15" s="699">
        <v>15</v>
      </c>
      <c r="XJ15" s="712">
        <v>146.13</v>
      </c>
      <c r="XK15" s="699">
        <v>61</v>
      </c>
      <c r="XL15" s="712">
        <v>252.74</v>
      </c>
      <c r="XM15" s="699">
        <v>41</v>
      </c>
      <c r="XO15" s="714"/>
      <c r="XP15" s="725"/>
      <c r="XQ15" s="715"/>
      <c r="XR15" s="714"/>
      <c r="XS15" s="725"/>
      <c r="XT15" s="715"/>
      <c r="XU15" s="715"/>
      <c r="XV15" s="712"/>
      <c r="XW15" s="715"/>
      <c r="XX15" s="1169">
        <v>621</v>
      </c>
      <c r="XY15" s="1174">
        <v>0.80515297906602246</v>
      </c>
      <c r="XZ15" s="1168">
        <f>IFERROR(RANK(XY15,XY$15:XY$91,0),"-")</f>
        <v>63</v>
      </c>
      <c r="YA15" s="715">
        <v>2167</v>
      </c>
      <c r="YB15" s="725">
        <v>14.443931702814952</v>
      </c>
      <c r="YC15" s="715">
        <f>IFERROR(RANK(YB15,YB$15:YB$91,0),"-")</f>
        <v>63</v>
      </c>
      <c r="YD15" s="714">
        <v>582</v>
      </c>
      <c r="YE15" s="725">
        <v>7.5376884422110546</v>
      </c>
      <c r="YF15" s="715">
        <f>IFERROR(RANK(YE15,YE$15:YE$91,1),"-")</f>
        <v>43</v>
      </c>
      <c r="YG15" s="699">
        <v>2316</v>
      </c>
      <c r="YH15" s="1099">
        <v>8.7219343696027636</v>
      </c>
      <c r="YI15" s="715">
        <f>IFERROR(RANK(YH15,YH$15:YH$91,1),"-")</f>
        <v>48</v>
      </c>
      <c r="YJ15" s="714">
        <v>582</v>
      </c>
      <c r="YK15" s="712">
        <v>17.252931323283082</v>
      </c>
      <c r="YL15" s="715">
        <f>IFERROR(RANK(YK15,YK$15:YK$91,1),"-")</f>
        <v>12</v>
      </c>
      <c r="YM15" s="699">
        <v>2316</v>
      </c>
      <c r="YN15" s="712">
        <v>23.791018998272882</v>
      </c>
      <c r="YO15" s="715">
        <f>IFERROR(RANK(YN15,YN$15:YN$91,1),"-")</f>
        <v>36</v>
      </c>
      <c r="YP15" s="1178">
        <v>40</v>
      </c>
      <c r="YQ15" s="1099">
        <v>0</v>
      </c>
      <c r="YR15" s="1099">
        <v>20</v>
      </c>
      <c r="YS15" s="1099">
        <v>0</v>
      </c>
      <c r="YT15" s="1099">
        <v>0</v>
      </c>
      <c r="YU15" s="1099">
        <v>0</v>
      </c>
      <c r="YV15" s="1099">
        <v>20</v>
      </c>
      <c r="YW15" s="1099">
        <v>0</v>
      </c>
      <c r="YX15" s="1099">
        <v>40</v>
      </c>
      <c r="YY15" s="1099">
        <v>0</v>
      </c>
      <c r="YZ15" s="1099">
        <v>0</v>
      </c>
      <c r="ZA15" s="1188">
        <v>5</v>
      </c>
      <c r="ZB15" s="985">
        <v>32.441471571906355</v>
      </c>
      <c r="ZC15" s="985">
        <v>8.0267558528428093</v>
      </c>
      <c r="ZD15" s="985">
        <v>27.090301003344479</v>
      </c>
      <c r="ZE15" s="985">
        <v>14.715719063545151</v>
      </c>
      <c r="ZF15" s="985">
        <v>9.0301003344481607</v>
      </c>
      <c r="ZG15" s="985">
        <v>11.371237458193979</v>
      </c>
      <c r="ZH15" s="985">
        <v>12.374581939799331</v>
      </c>
      <c r="ZI15" s="985">
        <v>11.371237458193979</v>
      </c>
      <c r="ZJ15" s="985">
        <v>39.130434782608695</v>
      </c>
      <c r="ZK15" s="985">
        <v>4.6822742474916383</v>
      </c>
      <c r="ZL15" s="985">
        <v>4.6822742474916383</v>
      </c>
      <c r="ZM15" s="699">
        <v>299</v>
      </c>
      <c r="ZN15" s="714" t="s">
        <v>1633</v>
      </c>
      <c r="ZO15" s="715" t="s">
        <v>1633</v>
      </c>
      <c r="ZP15" s="715" t="s">
        <v>1633</v>
      </c>
      <c r="ZQ15" s="715" t="s">
        <v>1634</v>
      </c>
      <c r="ZR15" s="715" t="s">
        <v>1633</v>
      </c>
      <c r="ZS15" s="715" t="s">
        <v>1633</v>
      </c>
      <c r="ZT15" s="715">
        <v>-1</v>
      </c>
      <c r="ZU15" s="715">
        <v>-1</v>
      </c>
      <c r="ZV15" s="715">
        <v>-1</v>
      </c>
      <c r="ZW15" s="715">
        <v>1</v>
      </c>
      <c r="ZX15" s="715">
        <v>-1</v>
      </c>
      <c r="ZY15" s="715">
        <v>-1</v>
      </c>
      <c r="ZZ15" s="715">
        <f>SUM(ZT15:ZY15)</f>
        <v>-4</v>
      </c>
      <c r="AAA15" s="715">
        <f>IFERROR(RANK(ZZ15,ZZ$15:ZZ$91,0),"-")</f>
        <v>69</v>
      </c>
      <c r="AAB15" s="716" t="s">
        <v>1635</v>
      </c>
      <c r="AAC15" s="712" t="s">
        <v>1635</v>
      </c>
      <c r="AAD15" s="712" t="s">
        <v>1635</v>
      </c>
      <c r="AAE15" s="712" t="s">
        <v>31</v>
      </c>
      <c r="AAF15" s="712" t="s">
        <v>1636</v>
      </c>
      <c r="AAG15" s="712" t="s">
        <v>1636</v>
      </c>
      <c r="AAH15" s="714">
        <v>2</v>
      </c>
      <c r="AAI15" s="715">
        <v>0</v>
      </c>
      <c r="AAJ15" s="715">
        <v>0</v>
      </c>
      <c r="AAK15" s="715">
        <v>295</v>
      </c>
      <c r="AAL15" s="715">
        <v>1</v>
      </c>
      <c r="AAM15" s="733">
        <v>1</v>
      </c>
      <c r="AAN15" s="2996">
        <v>1.7937702359704745E-2</v>
      </c>
      <c r="AAO15" s="2954">
        <f>IFERROR(RANK(AAN15,AAN$15:AAN$91,0),"-")</f>
        <v>75</v>
      </c>
      <c r="AAP15" s="2995">
        <v>0</v>
      </c>
      <c r="AAQ15" s="2954">
        <f>IFERROR(RANK(AAP15,AAP$15:AAP$91,0),"-")</f>
        <v>58</v>
      </c>
      <c r="AAR15" s="2995">
        <v>0</v>
      </c>
      <c r="AAS15" s="2954">
        <f>IFERROR(RANK(AAR15,AAR$15:AAR$91,0),"-")</f>
        <v>54</v>
      </c>
      <c r="AAT15" s="2995">
        <v>2.6458110980564498</v>
      </c>
      <c r="AAU15" s="2954">
        <f>IFERROR(RANK(AAT15,AAT$15:AAT$91,0),"-")</f>
        <v>16</v>
      </c>
      <c r="AAV15" s="2995">
        <v>8.9688511798523725E-3</v>
      </c>
      <c r="AAW15" s="2954">
        <f>IFERROR(RANK(AAV15,AAV$15:AAV$91,0),"-")</f>
        <v>68</v>
      </c>
      <c r="AAX15" s="2995">
        <v>8.9688511798523725E-3</v>
      </c>
      <c r="AAY15" s="2954">
        <f>IFERROR(RANK(AAX15,AAX$15:AAX$91,0),"-")</f>
        <v>68</v>
      </c>
      <c r="AAZ15" s="982">
        <v>0</v>
      </c>
      <c r="ABA15" s="699">
        <v>0</v>
      </c>
      <c r="ABB15" s="699">
        <v>1</v>
      </c>
      <c r="ABC15" s="2988">
        <v>0</v>
      </c>
      <c r="ABD15" s="2954">
        <f>IFERROR(RANK(ABC15,ABC$15:ABC$91,0),"-")</f>
        <v>58</v>
      </c>
      <c r="ABE15" s="2955">
        <v>0</v>
      </c>
      <c r="ABF15" s="2954">
        <f>IFERROR(RANK(ABE15,ABE$15:ABE$91,0),"-")</f>
        <v>28</v>
      </c>
      <c r="ABG15" s="2955">
        <v>8.9688511798523725E-3</v>
      </c>
      <c r="ABH15" s="2993">
        <f>IFERROR(RANK(ABG15,ABG$15:ABG$91,0),"-")</f>
        <v>31</v>
      </c>
      <c r="ABI15" s="982">
        <v>1</v>
      </c>
      <c r="ABJ15" s="731">
        <v>9.1847606451375876E-3</v>
      </c>
      <c r="ABK15" s="715">
        <f>IFERROR(RANK(ABJ15,ABJ$15:ABJ$91,0),"-")</f>
        <v>30</v>
      </c>
      <c r="ABL15" s="716" t="s">
        <v>106</v>
      </c>
      <c r="ABM15" s="712" t="s">
        <v>107</v>
      </c>
      <c r="ABN15" s="715">
        <v>3</v>
      </c>
      <c r="ABO15" s="715">
        <v>1</v>
      </c>
      <c r="ABP15" s="715">
        <f>SUM(ABN15:ABO15)</f>
        <v>4</v>
      </c>
      <c r="ABQ15" s="715">
        <f>IFERROR(RANK(ABP15,ABP$15:ABP$91,0),"-")</f>
        <v>18</v>
      </c>
      <c r="ABR15" s="1201" t="s">
        <v>1632</v>
      </c>
      <c r="ABS15" s="1202" t="s">
        <v>1632</v>
      </c>
      <c r="ABT15" s="1202" t="s">
        <v>1632</v>
      </c>
      <c r="ABU15" s="1202" t="s">
        <v>1632</v>
      </c>
      <c r="ABV15" s="725">
        <v>5</v>
      </c>
      <c r="ABW15" s="725">
        <v>5</v>
      </c>
      <c r="ABX15" s="725">
        <v>5</v>
      </c>
      <c r="ABY15" s="725">
        <v>5</v>
      </c>
      <c r="ABZ15" s="715">
        <f>SUM(ABV15:ABY15)</f>
        <v>20</v>
      </c>
      <c r="ACA15" s="715">
        <f>IFERROR(RANK(ABZ15,ABZ$15:ABZ$91,0),"-")</f>
        <v>1</v>
      </c>
      <c r="ACB15" s="983" t="s">
        <v>1632</v>
      </c>
      <c r="ACC15" s="725" t="s">
        <v>1632</v>
      </c>
      <c r="ACD15" s="725" t="s">
        <v>1632</v>
      </c>
      <c r="ACE15" s="725" t="s">
        <v>1625</v>
      </c>
      <c r="ACF15" s="725">
        <v>5</v>
      </c>
      <c r="ACG15" s="725">
        <v>5</v>
      </c>
      <c r="ACH15" s="725">
        <v>5</v>
      </c>
      <c r="ACI15" s="725">
        <v>0</v>
      </c>
      <c r="ACJ15" s="715">
        <f>SUM(ACF15:ACI15)</f>
        <v>15</v>
      </c>
      <c r="ACK15" s="715">
        <f>IFERROR(RANK(ACJ15,ACJ$15:ACJ$91,0),"-")</f>
        <v>46</v>
      </c>
      <c r="ACL15" s="1088">
        <v>439</v>
      </c>
      <c r="ACM15" s="699">
        <v>40869</v>
      </c>
      <c r="ACN15" s="1089">
        <v>11.044</v>
      </c>
      <c r="ACO15" s="699">
        <v>42</v>
      </c>
      <c r="ACP15" s="1089">
        <v>2.7</v>
      </c>
      <c r="ACQ15" s="699">
        <v>33</v>
      </c>
      <c r="ACR15" s="982">
        <v>30.986000000000001</v>
      </c>
      <c r="ACS15" s="699">
        <v>50</v>
      </c>
      <c r="ACT15" s="983" t="s">
        <v>1632</v>
      </c>
      <c r="ACU15" s="725" t="s">
        <v>1632</v>
      </c>
      <c r="ACV15" s="725" t="s">
        <v>1632</v>
      </c>
      <c r="ACW15" s="725" t="s">
        <v>1625</v>
      </c>
      <c r="ACX15" s="725">
        <v>5</v>
      </c>
      <c r="ACY15" s="725">
        <v>5</v>
      </c>
      <c r="ACZ15" s="725">
        <v>5</v>
      </c>
      <c r="ADA15" s="725">
        <v>0</v>
      </c>
      <c r="ADB15" s="715">
        <f>SUM(ACX15:ADA15)</f>
        <v>15</v>
      </c>
      <c r="ADC15" s="715">
        <f>IFERROR(RANK(ADB15,ADB$15:ADB$91,0),"-")</f>
        <v>3</v>
      </c>
      <c r="ADD15" s="984" t="s">
        <v>1632</v>
      </c>
      <c r="ADE15" s="985" t="s">
        <v>1632</v>
      </c>
      <c r="ADF15" s="985" t="s">
        <v>1632</v>
      </c>
      <c r="ADG15" s="985" t="s">
        <v>1632</v>
      </c>
      <c r="ADH15" s="985">
        <v>5</v>
      </c>
      <c r="ADI15" s="985">
        <v>5</v>
      </c>
      <c r="ADJ15" s="985">
        <v>5</v>
      </c>
      <c r="ADK15" s="985">
        <v>5</v>
      </c>
      <c r="ADL15" s="715">
        <f>SUM(ADH15:ADK15)</f>
        <v>20</v>
      </c>
      <c r="ADM15" s="715">
        <f>IFERROR(RANK(ADL15,ADL$15:ADL$91,0),"-")</f>
        <v>1</v>
      </c>
      <c r="ADN15" s="1169">
        <v>50</v>
      </c>
      <c r="ADO15" s="1168">
        <v>8154</v>
      </c>
      <c r="ADP15" s="1168">
        <v>65232</v>
      </c>
      <c r="ADQ15" s="989">
        <v>163.08000000000001</v>
      </c>
      <c r="ADR15" s="989">
        <v>1304.6400000000001</v>
      </c>
      <c r="ADS15" s="989">
        <v>602.64405088550768</v>
      </c>
      <c r="ADT15" s="1168">
        <v>18</v>
      </c>
      <c r="ADU15" s="989">
        <v>0</v>
      </c>
      <c r="ADV15" s="989">
        <v>0</v>
      </c>
      <c r="ADW15" s="989">
        <v>0</v>
      </c>
      <c r="ADX15" s="989">
        <v>0</v>
      </c>
      <c r="ADY15" s="989">
        <v>0</v>
      </c>
      <c r="ADZ15" s="989">
        <v>0</v>
      </c>
      <c r="AEA15" s="1168">
        <v>50</v>
      </c>
      <c r="AEB15" s="989">
        <v>50</v>
      </c>
      <c r="AEC15" s="989">
        <v>8154</v>
      </c>
      <c r="AED15" s="989">
        <v>65232</v>
      </c>
      <c r="AEE15" s="989">
        <v>163.08000000000001</v>
      </c>
      <c r="AEF15" s="989">
        <v>1304.6400000000001</v>
      </c>
      <c r="AEG15" s="989">
        <v>602.64405088550768</v>
      </c>
      <c r="AEH15" s="986">
        <v>31</v>
      </c>
      <c r="AEI15" s="987"/>
      <c r="AEM15" s="715">
        <v>15129</v>
      </c>
      <c r="AEN15" s="715">
        <v>12134</v>
      </c>
      <c r="AEO15" s="989">
        <v>599</v>
      </c>
      <c r="AEP15" s="1099">
        <v>4.936541948244602</v>
      </c>
      <c r="AEQ15" s="989">
        <v>5</v>
      </c>
      <c r="AER15" s="989">
        <v>209</v>
      </c>
      <c r="AES15" s="989">
        <v>34.891485809682798</v>
      </c>
      <c r="AET15" s="1099">
        <v>3.7033492822966498</v>
      </c>
      <c r="AEU15" s="989">
        <v>34</v>
      </c>
      <c r="AEV15" s="989">
        <v>178</v>
      </c>
      <c r="AEW15" s="989">
        <v>777</v>
      </c>
      <c r="AEX15" s="989">
        <v>22.90862290862291</v>
      </c>
      <c r="AEY15" s="989">
        <v>18</v>
      </c>
      <c r="AEZ15" s="1667">
        <v>12134</v>
      </c>
      <c r="AFA15" s="1668">
        <v>2.264875556288116</v>
      </c>
      <c r="AFB15" s="1667">
        <f>RANK(AFA15,AFA$15:AFA$91,0)</f>
        <v>48</v>
      </c>
      <c r="AFC15" s="1168">
        <v>71</v>
      </c>
      <c r="AFD15" s="1099">
        <v>11.267605633802818</v>
      </c>
      <c r="AFE15" s="989">
        <f>RANK(AFD15,AFD$15:AFD$91,1)</f>
        <v>24</v>
      </c>
      <c r="AFF15" s="715">
        <v>528</v>
      </c>
      <c r="AFG15" s="985">
        <v>21.212121212121211</v>
      </c>
      <c r="AFH15" s="699">
        <f>RANK(AFG15,AFG$15:AFG$91,1)</f>
        <v>47</v>
      </c>
      <c r="AFI15" s="989">
        <v>344</v>
      </c>
      <c r="AFJ15" s="715">
        <v>53</v>
      </c>
      <c r="AFK15" s="985">
        <v>15.406976744186</v>
      </c>
      <c r="AFL15" s="699">
        <f>RANK(AFK15,AFK$15:AFK$91,1)</f>
        <v>29</v>
      </c>
      <c r="AFM15" s="707">
        <v>3362</v>
      </c>
      <c r="AFN15" s="990">
        <v>714</v>
      </c>
      <c r="AFO15" s="719">
        <v>21.237358715050565</v>
      </c>
      <c r="AFP15" s="979">
        <f>IFERROR(RANK(AFO15,AFO$15:AFO$91,0),"-")</f>
        <v>11</v>
      </c>
      <c r="AFQ15" s="715">
        <v>66</v>
      </c>
      <c r="AFR15" s="699">
        <f>RANK(AFQ15,AFQ$15:AFQ$91,0)</f>
        <v>17</v>
      </c>
      <c r="AFS15" s="715">
        <v>62850</v>
      </c>
      <c r="AFT15" s="715">
        <v>30200</v>
      </c>
      <c r="AFU15" s="985">
        <v>48.050914876690534</v>
      </c>
      <c r="AFV15" s="699">
        <f>IFERROR(RANK(AFU15,AFU$15:AFU$91,0),"-")</f>
        <v>16</v>
      </c>
      <c r="AFW15" s="715">
        <v>57410</v>
      </c>
      <c r="AFX15" s="715">
        <v>1810</v>
      </c>
      <c r="AFY15" s="712">
        <v>3.1527608430587009</v>
      </c>
      <c r="AFZ15" s="699">
        <f>IFERROR(RANK(AFY15,AFY$15:AFY$91,0),"-")</f>
        <v>4</v>
      </c>
      <c r="AGA15" s="712">
        <v>50.628722700198544</v>
      </c>
      <c r="AGB15" s="712">
        <v>14.824619457313037</v>
      </c>
      <c r="AGC15" s="712">
        <v>10.456651224354733</v>
      </c>
      <c r="AGD15" s="712">
        <v>6.6181336863004629</v>
      </c>
      <c r="AGE15" s="712">
        <v>5.8239576439444081</v>
      </c>
      <c r="AGF15" s="712">
        <v>4.3679682329583063</v>
      </c>
      <c r="AGG15" s="712">
        <v>4.963600264725347</v>
      </c>
      <c r="AGH15" s="712">
        <v>1.1250827266710788</v>
      </c>
      <c r="AGI15" s="712">
        <v>1.1912640635340834</v>
      </c>
      <c r="AGJ15" s="715">
        <v>765</v>
      </c>
      <c r="AGK15" s="715">
        <v>224</v>
      </c>
      <c r="AGL15" s="715">
        <v>158</v>
      </c>
      <c r="AGM15" s="715">
        <v>100</v>
      </c>
      <c r="AGN15" s="715">
        <v>88</v>
      </c>
      <c r="AGO15" s="715">
        <v>66</v>
      </c>
      <c r="AGP15" s="715">
        <v>75</v>
      </c>
      <c r="AGQ15" s="715">
        <v>17</v>
      </c>
      <c r="AGR15" s="715">
        <v>18</v>
      </c>
      <c r="AGS15" s="715">
        <v>1511</v>
      </c>
      <c r="AGT15" s="712">
        <v>36.657303370786515</v>
      </c>
      <c r="AGU15" s="712">
        <v>9.4101123595505616</v>
      </c>
      <c r="AGV15" s="712">
        <v>9.5505617977528079</v>
      </c>
      <c r="AGW15" s="712">
        <v>11.235955056179774</v>
      </c>
      <c r="AGX15" s="712">
        <v>6.7415730337078648</v>
      </c>
      <c r="AGY15" s="712">
        <v>8.1460674157303377</v>
      </c>
      <c r="AGZ15" s="712">
        <v>9.4101123595505616</v>
      </c>
      <c r="AHA15" s="712">
        <v>5.6179775280898872</v>
      </c>
      <c r="AHB15" s="712">
        <v>3.2303370786516856</v>
      </c>
      <c r="AHC15" s="715">
        <v>261</v>
      </c>
      <c r="AHD15" s="715">
        <v>67</v>
      </c>
      <c r="AHE15" s="715">
        <v>68</v>
      </c>
      <c r="AHF15" s="715">
        <v>80</v>
      </c>
      <c r="AHG15" s="715">
        <v>48</v>
      </c>
      <c r="AHH15" s="715">
        <v>58</v>
      </c>
      <c r="AHI15" s="715">
        <v>67</v>
      </c>
      <c r="AHJ15" s="715">
        <v>40</v>
      </c>
      <c r="AHK15" s="715">
        <v>23</v>
      </c>
      <c r="AHL15" s="715">
        <v>712</v>
      </c>
      <c r="AHM15" s="712">
        <v>32.142857142857146</v>
      </c>
      <c r="AHN15" s="712">
        <v>10.714285714285714</v>
      </c>
      <c r="AHO15" s="712">
        <v>17.857142857142858</v>
      </c>
      <c r="AHP15" s="712">
        <v>14.285714285714285</v>
      </c>
      <c r="AHQ15" s="712">
        <v>0</v>
      </c>
      <c r="AHR15" s="712">
        <v>7.1428571428571423</v>
      </c>
      <c r="AHS15" s="712">
        <v>10.714285714285714</v>
      </c>
      <c r="AHT15" s="712">
        <v>7.1428571428571423</v>
      </c>
      <c r="AHU15" s="712">
        <v>0</v>
      </c>
      <c r="AHV15" s="715">
        <v>9</v>
      </c>
      <c r="AHW15" s="715">
        <v>3</v>
      </c>
      <c r="AHX15" s="715">
        <v>5</v>
      </c>
      <c r="AHY15" s="715">
        <v>4</v>
      </c>
      <c r="AHZ15" s="715">
        <v>0</v>
      </c>
      <c r="AIA15" s="715">
        <v>2</v>
      </c>
      <c r="AIB15" s="715">
        <v>3</v>
      </c>
      <c r="AIC15" s="715">
        <v>2</v>
      </c>
      <c r="AID15" s="715">
        <v>0</v>
      </c>
      <c r="AIE15" s="715">
        <v>28</v>
      </c>
      <c r="AIF15" s="712" t="s">
        <v>1624</v>
      </c>
      <c r="AIG15" s="712" t="s">
        <v>1623</v>
      </c>
      <c r="AIH15" s="709">
        <v>10</v>
      </c>
      <c r="AII15" s="978">
        <f>RANK(AIH15,AIH$15:AIH$91,0)</f>
        <v>17</v>
      </c>
      <c r="AIJ15" s="703" t="s">
        <v>1625</v>
      </c>
      <c r="AIK15" s="703" t="s">
        <v>1625</v>
      </c>
      <c r="AIL15" s="703" t="s">
        <v>1626</v>
      </c>
      <c r="AIM15" s="701" t="s">
        <v>1626</v>
      </c>
      <c r="AIN15" s="712" t="s">
        <v>1625</v>
      </c>
      <c r="AIO15" s="712" t="s">
        <v>1623</v>
      </c>
      <c r="AIP15" s="712" t="s">
        <v>1627</v>
      </c>
      <c r="AIQ15" s="712" t="s">
        <v>1627</v>
      </c>
      <c r="AIR15" s="712" t="s">
        <v>1625</v>
      </c>
      <c r="AIS15" s="712" t="s">
        <v>1628</v>
      </c>
      <c r="AIT15" s="712" t="s">
        <v>1629</v>
      </c>
      <c r="AIU15" s="712" t="s">
        <v>1630</v>
      </c>
      <c r="AIV15" s="712" t="s">
        <v>1631</v>
      </c>
      <c r="AIW15" s="699">
        <v>389</v>
      </c>
      <c r="AIX15" s="699">
        <v>51</v>
      </c>
      <c r="AIY15" s="985">
        <v>13.1</v>
      </c>
      <c r="AIZ15" s="699">
        <v>36</v>
      </c>
      <c r="AJA15" s="712">
        <v>0.3228786424746854</v>
      </c>
      <c r="AJB15" s="699">
        <f>RANK(AJA15,AJA$15:AJA$91,0)</f>
        <v>8</v>
      </c>
      <c r="AJC15" s="712">
        <v>20</v>
      </c>
      <c r="AJD15" s="978">
        <f>RANK(AJC15,AJC$15:AJC$91,0)</f>
        <v>1</v>
      </c>
      <c r="AJE15" s="712" t="s">
        <v>1626</v>
      </c>
      <c r="AJF15" s="712" t="s">
        <v>1626</v>
      </c>
      <c r="AJG15" s="712" t="s">
        <v>1626</v>
      </c>
      <c r="AJH15" s="712" t="s">
        <v>1626</v>
      </c>
      <c r="AJI15" s="712">
        <v>6.1</v>
      </c>
      <c r="AJJ15" s="699">
        <f>RANK(AJI15,AJI$15:AJI$91,0)</f>
        <v>51</v>
      </c>
      <c r="AJK15" s="715">
        <v>23</v>
      </c>
      <c r="AJL15" s="712">
        <v>3.5</v>
      </c>
      <c r="AJM15" s="699">
        <f>RANK(AJL15,AJL$15:AJL$91,0)</f>
        <v>36</v>
      </c>
      <c r="AJN15" s="715">
        <v>13</v>
      </c>
      <c r="AJO15" s="712">
        <v>0.5</v>
      </c>
      <c r="AJP15" s="699">
        <f>RANK(AJO15,AJO$15:AJO$91,0)</f>
        <v>15</v>
      </c>
      <c r="AJQ15" s="715">
        <v>2</v>
      </c>
      <c r="AJR15" s="712">
        <v>5.6</v>
      </c>
      <c r="AJS15" s="699">
        <f>RANK(AJR15,AJR$15:AJR$91,0)</f>
        <v>16</v>
      </c>
      <c r="AJT15" s="715">
        <v>21</v>
      </c>
      <c r="AJU15" s="712">
        <v>0.3</v>
      </c>
      <c r="AJV15" s="715">
        <v>1</v>
      </c>
      <c r="AJW15" s="712">
        <v>4.3</v>
      </c>
      <c r="AJX15" s="699">
        <f>RANK(AJW15,AJW$15:AJW$91,0)</f>
        <v>19</v>
      </c>
      <c r="AJY15" s="715">
        <v>16</v>
      </c>
      <c r="AJZ15" s="712">
        <v>2.4</v>
      </c>
      <c r="AKA15" s="699">
        <f>RANK(AJZ15,AJZ$15:AJZ$91,0)</f>
        <v>3</v>
      </c>
      <c r="AKB15" s="715">
        <v>9</v>
      </c>
      <c r="AKC15" s="712">
        <v>12.8</v>
      </c>
      <c r="AKD15" s="699">
        <f>RANK(AKC15,AKC$15:AKC$91,0)</f>
        <v>35</v>
      </c>
      <c r="AKE15" s="715">
        <v>48</v>
      </c>
      <c r="AKF15" s="715">
        <v>1671</v>
      </c>
      <c r="AKG15" s="715">
        <v>1324</v>
      </c>
      <c r="AKH15" s="715">
        <v>249</v>
      </c>
      <c r="AKI15" s="715">
        <v>551</v>
      </c>
      <c r="AKJ15" s="715">
        <v>0</v>
      </c>
      <c r="AKK15" s="715">
        <v>3795</v>
      </c>
      <c r="AKL15" s="715">
        <v>525</v>
      </c>
      <c r="AKM15" s="715">
        <v>777</v>
      </c>
      <c r="AKN15" s="715">
        <v>247</v>
      </c>
      <c r="AKO15" s="715">
        <v>1549</v>
      </c>
      <c r="AKP15" s="712">
        <v>8.1000000000000003E-2</v>
      </c>
      <c r="AKQ15" s="699">
        <f>IFERROR(RANK(AKP15,AKP$15:AKP$91,0),"-")</f>
        <v>58</v>
      </c>
      <c r="AKR15" s="712">
        <v>6.4000000000000001E-2</v>
      </c>
      <c r="AKS15" s="699">
        <f>IFERROR(RANK(AKR15,AKR$15:AKR$91,0),"-")</f>
        <v>34</v>
      </c>
      <c r="AKT15" s="712">
        <v>1.2E-2</v>
      </c>
      <c r="AKU15" s="699">
        <f t="shared" ref="AKU15:AKU46" si="5">IFERROR(RANK(AKT15,AKT$15:AKT$91,0),"-")</f>
        <v>10</v>
      </c>
      <c r="AKV15" s="712">
        <v>2.7E-2</v>
      </c>
      <c r="AKW15" s="699">
        <f>IFERROR(RANK(AKV15,AKV$15:AKV$91,0),"-")</f>
        <v>15</v>
      </c>
      <c r="AKX15" s="712" t="s">
        <v>31</v>
      </c>
      <c r="AKY15" s="712">
        <v>0.183</v>
      </c>
      <c r="AKZ15" s="712">
        <v>2.5000000000000001E-2</v>
      </c>
      <c r="ALA15" s="699">
        <f t="shared" ref="ALA15:ALA46" si="6">IFERROR(RANK(AKZ15,AKZ$15:AKZ$91,0),"-")</f>
        <v>17</v>
      </c>
      <c r="ALB15" s="712">
        <v>3.7999999999999999E-2</v>
      </c>
      <c r="ALC15" s="699">
        <f t="shared" ref="ALC15:ALC46" si="7">IFERROR(RANK(ALB15,ALB$15:ALB$91,0),"-")</f>
        <v>22</v>
      </c>
      <c r="ALD15" s="712">
        <v>1.2E-2</v>
      </c>
      <c r="ALE15" s="699">
        <f t="shared" ref="ALE15:ALE46" si="8">IFERROR(RANK(ALD15,ALD$15:ALD$91,0),"-")</f>
        <v>3</v>
      </c>
      <c r="ALF15" s="712">
        <v>7.4999999999999997E-2</v>
      </c>
      <c r="ALG15" s="712"/>
      <c r="ALH15" s="1706">
        <v>31.051712926520413</v>
      </c>
      <c r="ALI15" s="729">
        <v>5074</v>
      </c>
      <c r="ALJ15" s="729">
        <v>693</v>
      </c>
      <c r="ALK15" s="729">
        <v>108243</v>
      </c>
      <c r="ALL15" s="729">
        <v>46.876010457951089</v>
      </c>
      <c r="ALM15" s="729">
        <v>6.4022615781159065</v>
      </c>
      <c r="ALN15" s="729">
        <v>70</v>
      </c>
      <c r="ALO15" s="729">
        <v>51</v>
      </c>
    </row>
    <row r="16" spans="1:1003" ht="13" x14ac:dyDescent="0.2">
      <c r="A16" s="696" t="s">
        <v>1637</v>
      </c>
      <c r="B16" s="697" t="s">
        <v>1638</v>
      </c>
      <c r="C16" s="697" t="s">
        <v>1639</v>
      </c>
      <c r="D16" s="697" t="s">
        <v>1639</v>
      </c>
      <c r="E16" s="697" t="s">
        <v>1639</v>
      </c>
      <c r="F16" s="698" t="s">
        <v>1640</v>
      </c>
      <c r="G16" s="699" t="s">
        <v>1920</v>
      </c>
      <c r="H16" s="700">
        <v>672</v>
      </c>
      <c r="I16" s="703">
        <v>7.2</v>
      </c>
      <c r="J16" s="699">
        <f t="shared" ref="J16:J79" si="9">RANK(I16,I$15:I$91,0)</f>
        <v>45</v>
      </c>
      <c r="K16" s="702">
        <v>619</v>
      </c>
      <c r="L16" s="703">
        <v>7.19</v>
      </c>
      <c r="M16" s="710">
        <f t="shared" ref="M16:M79" si="10">RANK(L16,L$15:L$91,0)</f>
        <v>44</v>
      </c>
      <c r="N16" s="712">
        <f t="shared" ref="N16:N79" si="11">L16-I16</f>
        <v>-9.9999999999997868E-3</v>
      </c>
      <c r="O16" s="702">
        <v>1754</v>
      </c>
      <c r="P16" s="703">
        <v>6.15</v>
      </c>
      <c r="Q16" s="699">
        <f>RANK(P16,P$15:P$91,0)</f>
        <v>42</v>
      </c>
      <c r="R16" s="702">
        <v>1448</v>
      </c>
      <c r="S16" s="703">
        <v>6.26</v>
      </c>
      <c r="T16" s="710">
        <f t="shared" si="0"/>
        <v>31</v>
      </c>
      <c r="U16" s="712">
        <f t="shared" ref="U16:U79" si="12">S16-P16</f>
        <v>0.10999999999999943</v>
      </c>
      <c r="V16" s="706">
        <v>756</v>
      </c>
      <c r="W16" s="701">
        <v>6.003968253968254</v>
      </c>
      <c r="X16" s="702">
        <v>691</v>
      </c>
      <c r="Y16" s="704">
        <v>6.5397973950795949</v>
      </c>
      <c r="Z16" s="705">
        <f t="shared" ref="Z16:Z79" si="13">IFERROR(RANK(Y16,Y$15:Y$91,0),"-")</f>
        <v>31</v>
      </c>
      <c r="AA16" s="707">
        <v>466</v>
      </c>
      <c r="AB16" s="704">
        <v>6.2703862660944205</v>
      </c>
      <c r="AC16" s="705">
        <f t="shared" ref="AC16:AC79" si="14">IFERROR(RANK(AB16,AB$15:AB$91,0),"-")</f>
        <v>33</v>
      </c>
      <c r="AD16" s="702">
        <v>290</v>
      </c>
      <c r="AE16" s="704">
        <v>5.5758620689655176</v>
      </c>
      <c r="AF16" s="732">
        <f t="shared" ref="AF16:AF79" si="15">IFERROR(RANK(AE16,AE$15:AE$91,0),"-")</f>
        <v>53</v>
      </c>
      <c r="AG16" s="708">
        <v>80.400000000000006</v>
      </c>
      <c r="AH16" s="705">
        <f t="shared" ref="AH16:AH79" si="16">RANK(AG16,AG$15:AG$91,0)</f>
        <v>50</v>
      </c>
      <c r="AI16" s="709">
        <v>84.8</v>
      </c>
      <c r="AJ16" s="705">
        <f t="shared" ref="AJ16:AJ79" si="17">RANK(AI16,AI$15:AI$91,0)</f>
        <v>31</v>
      </c>
      <c r="AK16" s="709">
        <v>0.60000000000000853</v>
      </c>
      <c r="AL16" s="701">
        <v>0.20000000000000284</v>
      </c>
      <c r="AM16" s="702">
        <v>70</v>
      </c>
      <c r="AN16" s="715">
        <f t="shared" ref="AN16:AN79" si="18">RANK(AM16,AM$15:AM$91,0)</f>
        <v>38</v>
      </c>
      <c r="AO16" s="710">
        <v>70</v>
      </c>
      <c r="AP16" s="715">
        <f t="shared" ref="AP16:AP79" si="19">RANK(AO16,AO$15:AO$91,0)</f>
        <v>36</v>
      </c>
      <c r="AQ16" s="702">
        <v>150</v>
      </c>
      <c r="AR16" s="710">
        <f>RANK(AQ16,AQ$15:AQ$91,0)</f>
        <v>45</v>
      </c>
      <c r="AS16" s="702">
        <v>611</v>
      </c>
      <c r="AT16" s="703">
        <v>15.220949263502456</v>
      </c>
      <c r="AU16" s="705">
        <f t="shared" ref="AU16:AU79" si="20">RANK(AT16,AT$15:AT$91,1)</f>
        <v>13</v>
      </c>
      <c r="AV16" s="702">
        <v>615</v>
      </c>
      <c r="AW16" s="703">
        <v>9.5934959349593498</v>
      </c>
      <c r="AX16" s="705">
        <f t="shared" ref="AX16:AX79" si="21">RANK(AW16,AW$15:AW$91,1)</f>
        <v>14</v>
      </c>
      <c r="AY16" s="702">
        <v>610</v>
      </c>
      <c r="AZ16" s="703">
        <v>40.655737704918032</v>
      </c>
      <c r="BA16" s="705">
        <f t="shared" ref="BA16:BA79" si="22">RANK(AZ16,AZ$15:AZ$91,1)</f>
        <v>6</v>
      </c>
      <c r="BB16" s="702">
        <v>613</v>
      </c>
      <c r="BC16" s="703">
        <v>17.455138662316479</v>
      </c>
      <c r="BD16" s="705">
        <f t="shared" ref="BD16:BD79" si="23">RANK(BC16,BC$15:BC$91,1)</f>
        <v>60</v>
      </c>
      <c r="BE16" s="702">
        <v>610</v>
      </c>
      <c r="BF16" s="719">
        <v>1.4754098360655739</v>
      </c>
      <c r="BG16" s="705">
        <f t="shared" ref="BG16:BG79" si="24">RANK(BF16,BF$15:BF$91,1)</f>
        <v>55</v>
      </c>
      <c r="BH16" s="702">
        <v>608</v>
      </c>
      <c r="BI16" s="719">
        <v>36.348684210526315</v>
      </c>
      <c r="BJ16" s="705">
        <f t="shared" ref="BJ16:BJ79" si="25">RANK(BI16,BI$15:BI$91,1)</f>
        <v>58</v>
      </c>
      <c r="BK16" s="702">
        <v>697</v>
      </c>
      <c r="BL16" s="703">
        <v>48.06312769010043</v>
      </c>
      <c r="BM16" s="705">
        <f t="shared" ref="BM16:BM79" si="26">RANK(BL16,BL$15:BL$91,1)</f>
        <v>14</v>
      </c>
      <c r="BN16" s="702">
        <v>712</v>
      </c>
      <c r="BO16" s="703">
        <v>79.915730337078656</v>
      </c>
      <c r="BP16" s="705">
        <f t="shared" ref="BP16:BP79" si="27">RANK(BO16,BO$15:BO$91,1)</f>
        <v>23</v>
      </c>
      <c r="BQ16" s="702">
        <v>661</v>
      </c>
      <c r="BR16" s="703">
        <v>62.329803328290467</v>
      </c>
      <c r="BS16" s="705">
        <f t="shared" ref="BS16:BS79" si="28">RANK(BR16,BR$15:BR$91,1)</f>
        <v>37</v>
      </c>
      <c r="BT16" s="702">
        <v>712</v>
      </c>
      <c r="BU16" s="703">
        <v>39.747191011235955</v>
      </c>
      <c r="BV16" s="705">
        <f t="shared" ref="BV16:BV79" si="29">RANK(BU16,BU$15:BU$91,1)</f>
        <v>49</v>
      </c>
      <c r="BW16" s="702">
        <v>660</v>
      </c>
      <c r="BX16" s="703">
        <v>4.5454545454545459</v>
      </c>
      <c r="BY16" s="705">
        <f t="shared" ref="BY16:BY79" si="30">RANK(BX16,BX$15:BX$91,1)</f>
        <v>53</v>
      </c>
      <c r="BZ16" s="702">
        <v>705</v>
      </c>
      <c r="CA16" s="703">
        <v>57.588652482269509</v>
      </c>
      <c r="CB16" s="705">
        <f t="shared" ref="CB16:CB79" si="31">RANK(CA16,CA$15:CA$91,1)</f>
        <v>52</v>
      </c>
      <c r="CC16" s="709">
        <v>16.8</v>
      </c>
      <c r="CD16" s="726">
        <f t="shared" ref="CD16:CD79" si="32">RANK(CC16,CC$15:CC$91,1)</f>
        <v>74</v>
      </c>
      <c r="CE16" s="703">
        <v>5.4</v>
      </c>
      <c r="CF16" s="703">
        <v>5.9</v>
      </c>
      <c r="CG16" s="704">
        <v>5.6</v>
      </c>
      <c r="CH16" s="709">
        <v>16.8</v>
      </c>
      <c r="CI16" s="701">
        <v>16.899999999999999</v>
      </c>
      <c r="CJ16" s="712">
        <v>18.8</v>
      </c>
      <c r="CK16" s="729">
        <f t="shared" ref="CK16:CK79" si="33">RANK(CJ16,CJ$15:CJ$91,1)</f>
        <v>65</v>
      </c>
      <c r="CL16" s="712">
        <v>5.9</v>
      </c>
      <c r="CM16" s="712">
        <v>6.6</v>
      </c>
      <c r="CN16" s="712">
        <v>6.2999999999999989</v>
      </c>
      <c r="CO16" s="714">
        <v>2478</v>
      </c>
      <c r="CP16" s="985">
        <v>82</v>
      </c>
      <c r="CQ16" s="729">
        <f t="shared" ref="CQ16:CQ79" si="34">RANK(CP16,CP$15:CP$91,0)</f>
        <v>72</v>
      </c>
      <c r="CR16" s="715">
        <v>1223</v>
      </c>
      <c r="CS16" s="985">
        <v>82</v>
      </c>
      <c r="CT16" s="729">
        <f t="shared" si="1"/>
        <v>66</v>
      </c>
      <c r="CU16" s="715">
        <v>808</v>
      </c>
      <c r="CV16" s="712">
        <v>83</v>
      </c>
      <c r="CW16" s="729">
        <f t="shared" ref="CW16:CW79" si="35">RANK(CV16,CV$15:CV$91,0)</f>
        <v>60</v>
      </c>
      <c r="CX16" s="715">
        <v>447</v>
      </c>
      <c r="CY16" s="712">
        <v>80</v>
      </c>
      <c r="CZ16" s="729">
        <f t="shared" ref="CZ16:CZ79" si="36">RANK(CY16,CY$15:CY$91,0)</f>
        <v>71</v>
      </c>
      <c r="DA16" s="716">
        <v>16.51273439686538</v>
      </c>
      <c r="DB16" s="710">
        <f t="shared" ref="DB16:DB79" si="37">RANK(DA16,DA$15:DA$91,1)</f>
        <v>23</v>
      </c>
      <c r="DC16" s="715">
        <v>3573</v>
      </c>
      <c r="DD16" s="717">
        <v>83.487265603134617</v>
      </c>
      <c r="DE16" s="710">
        <f t="shared" ref="DE16:DE79" si="38">RANK(DD16,DD$15:DD$91,0)</f>
        <v>16</v>
      </c>
      <c r="DF16" s="703">
        <v>0</v>
      </c>
      <c r="DG16" s="705">
        <f t="shared" ref="DG16:DI31" si="39">RANK(DF16,DF$15:DF$91,0)</f>
        <v>37</v>
      </c>
      <c r="DH16" s="709">
        <v>72.521467603434814</v>
      </c>
      <c r="DI16" s="705">
        <f t="shared" si="39"/>
        <v>24</v>
      </c>
      <c r="DJ16" s="703">
        <v>0</v>
      </c>
      <c r="DK16" s="705">
        <f t="shared" ref="DK16:DK79" si="40">RANK(DJ16,DJ$15:DJ$91,0)</f>
        <v>34</v>
      </c>
      <c r="DL16" s="718">
        <v>78.57766143106457</v>
      </c>
      <c r="DM16" s="705">
        <f t="shared" ref="DM16:DM79" si="41">RANK(DL16,DL$15:DL$91,0)</f>
        <v>20</v>
      </c>
      <c r="DN16" s="703">
        <v>3.3595113438045372</v>
      </c>
      <c r="DO16" s="705">
        <f t="shared" ref="DO16:DO79" si="42">RANK(DN16,DN$15:DN$91,0)</f>
        <v>46</v>
      </c>
      <c r="DP16" s="702">
        <v>576</v>
      </c>
      <c r="DQ16" s="719">
        <v>66.319444444444443</v>
      </c>
      <c r="DR16" s="705">
        <f t="shared" si="2"/>
        <v>43</v>
      </c>
      <c r="DS16" s="702">
        <v>672</v>
      </c>
      <c r="DT16" s="719">
        <v>48.06547619047619</v>
      </c>
      <c r="DU16" s="705">
        <v>36</v>
      </c>
      <c r="DV16" s="702">
        <v>522</v>
      </c>
      <c r="DW16" s="720">
        <v>69.731800766283527</v>
      </c>
      <c r="DX16" s="705">
        <v>24</v>
      </c>
      <c r="DY16" s="702">
        <v>473</v>
      </c>
      <c r="DZ16" s="1145">
        <v>0.86274509803921573</v>
      </c>
      <c r="EA16" s="726">
        <v>49</v>
      </c>
      <c r="EB16" s="720">
        <v>10.782241014799155</v>
      </c>
      <c r="EC16" s="705">
        <v>51</v>
      </c>
      <c r="ED16" s="702">
        <v>523</v>
      </c>
      <c r="EE16" s="712">
        <v>1.6940298507462686</v>
      </c>
      <c r="EF16" s="729">
        <v>14</v>
      </c>
      <c r="EG16" s="720">
        <v>25.621414913957935</v>
      </c>
      <c r="EH16" s="705">
        <v>33</v>
      </c>
      <c r="EI16" s="702">
        <v>533</v>
      </c>
      <c r="EJ16" s="712">
        <v>1.1118012422360248</v>
      </c>
      <c r="EK16" s="729">
        <v>19</v>
      </c>
      <c r="EL16" s="720">
        <v>30.206378986866788</v>
      </c>
      <c r="EM16" s="705">
        <v>19</v>
      </c>
      <c r="EN16" s="714">
        <v>493</v>
      </c>
      <c r="EO16" s="712">
        <v>0.88059701492537312</v>
      </c>
      <c r="EP16" s="729">
        <v>20</v>
      </c>
      <c r="EQ16" s="725">
        <v>13.590263691683568</v>
      </c>
      <c r="ER16" s="733">
        <v>14</v>
      </c>
      <c r="ES16" s="702">
        <v>506</v>
      </c>
      <c r="ET16" s="726">
        <v>0.70491803278688525</v>
      </c>
      <c r="EU16" s="726">
        <v>48</v>
      </c>
      <c r="EV16" s="720">
        <v>12.055335968379447</v>
      </c>
      <c r="EW16" s="705">
        <v>31</v>
      </c>
      <c r="EX16" s="715">
        <v>503</v>
      </c>
      <c r="EY16" s="726">
        <v>0.69047619047619047</v>
      </c>
      <c r="EZ16" s="726">
        <v>19</v>
      </c>
      <c r="FA16" s="725">
        <v>4.1749502982107352</v>
      </c>
      <c r="FB16" s="715">
        <v>57</v>
      </c>
      <c r="FC16" s="702">
        <v>537</v>
      </c>
      <c r="FD16" s="727">
        <v>0.81355932203389836</v>
      </c>
      <c r="FE16" s="726">
        <v>20</v>
      </c>
      <c r="FF16" s="720">
        <v>10.986964618249536</v>
      </c>
      <c r="FG16" s="705">
        <v>19</v>
      </c>
      <c r="FH16" s="702">
        <v>467</v>
      </c>
      <c r="FI16" s="726">
        <v>3.1696428571428572</v>
      </c>
      <c r="FJ16" s="726">
        <v>20</v>
      </c>
      <c r="FK16" s="720">
        <v>35.974304068522486</v>
      </c>
      <c r="FL16" s="705">
        <v>48</v>
      </c>
      <c r="FM16" s="714">
        <v>710</v>
      </c>
      <c r="FN16" s="725">
        <v>27.605633802816904</v>
      </c>
      <c r="FO16" s="715">
        <v>20</v>
      </c>
      <c r="FP16" s="702">
        <v>577</v>
      </c>
      <c r="FQ16" s="727">
        <v>1.203125</v>
      </c>
      <c r="FR16" s="727">
        <v>27</v>
      </c>
      <c r="FS16" s="720">
        <v>5.545927209705372</v>
      </c>
      <c r="FT16" s="705">
        <v>21</v>
      </c>
      <c r="FU16" s="702">
        <v>592</v>
      </c>
      <c r="FV16" s="712">
        <v>1.3529411764705883</v>
      </c>
      <c r="FW16" s="729">
        <v>21</v>
      </c>
      <c r="FX16" s="720">
        <v>8.6148648648648649</v>
      </c>
      <c r="FY16" s="705">
        <v>22</v>
      </c>
      <c r="FZ16" s="702">
        <v>617</v>
      </c>
      <c r="GA16" s="712">
        <v>1.0584415584415585</v>
      </c>
      <c r="GB16" s="729">
        <v>18</v>
      </c>
      <c r="GC16" s="720">
        <v>12.479740680713128</v>
      </c>
      <c r="GD16" s="705">
        <v>16</v>
      </c>
      <c r="GE16" s="702">
        <v>587</v>
      </c>
      <c r="GF16" s="712">
        <v>1.0625</v>
      </c>
      <c r="GG16" s="729">
        <v>12</v>
      </c>
      <c r="GH16" s="720">
        <v>4.0885860306643949</v>
      </c>
      <c r="GI16" s="705">
        <v>24</v>
      </c>
      <c r="GJ16" s="702">
        <v>637</v>
      </c>
      <c r="GK16" s="726">
        <v>1.4264705882352942</v>
      </c>
      <c r="GL16" s="726">
        <v>27</v>
      </c>
      <c r="GM16" s="720">
        <v>16.012558869701728</v>
      </c>
      <c r="GN16" s="705">
        <v>27</v>
      </c>
      <c r="GO16" s="702">
        <v>622</v>
      </c>
      <c r="GP16" s="726">
        <v>0.79411764705882348</v>
      </c>
      <c r="GQ16" s="726">
        <v>15</v>
      </c>
      <c r="GR16" s="720">
        <v>5.4662379421221869</v>
      </c>
      <c r="GS16" s="705">
        <v>11</v>
      </c>
      <c r="GT16" s="702">
        <v>619</v>
      </c>
      <c r="GU16" s="726">
        <v>0.9375</v>
      </c>
      <c r="GV16" s="726">
        <v>5</v>
      </c>
      <c r="GW16" s="720">
        <v>5.1696284329563813</v>
      </c>
      <c r="GX16" s="705">
        <v>9</v>
      </c>
      <c r="GY16" s="702">
        <v>607</v>
      </c>
      <c r="GZ16" s="726">
        <v>2.25</v>
      </c>
      <c r="HA16" s="726">
        <v>25</v>
      </c>
      <c r="HB16" s="720">
        <v>1.6474464579901154</v>
      </c>
      <c r="HC16" s="705">
        <v>16</v>
      </c>
      <c r="HD16" s="709">
        <v>18.879353861686017</v>
      </c>
      <c r="HE16" s="703">
        <v>5.2498738011105504</v>
      </c>
      <c r="HF16" s="703">
        <v>69.409389197375063</v>
      </c>
      <c r="HG16" s="703">
        <v>23.775870772337203</v>
      </c>
      <c r="HH16" s="1299">
        <v>16.355376072690561</v>
      </c>
      <c r="HI16" s="1299">
        <v>21.277132761231702</v>
      </c>
      <c r="HJ16" s="1299">
        <v>69.535588086824845</v>
      </c>
      <c r="HK16" s="1299">
        <v>4.3160020191822319</v>
      </c>
      <c r="HL16" s="1299">
        <v>72.488642099949516</v>
      </c>
      <c r="HM16" s="1300">
        <v>3962</v>
      </c>
      <c r="HN16" s="709">
        <v>16.819779970511512</v>
      </c>
      <c r="HO16" s="709">
        <v>3.0395826244754449</v>
      </c>
      <c r="HP16" s="709">
        <v>62.254735170692975</v>
      </c>
      <c r="HQ16" s="709">
        <v>27.265509810593176</v>
      </c>
      <c r="HR16" s="709">
        <v>10.627197459453329</v>
      </c>
      <c r="HS16" s="709">
        <v>45.593739367131676</v>
      </c>
      <c r="HT16" s="709">
        <v>51.729613247136221</v>
      </c>
      <c r="HU16" s="709">
        <v>4.2077804241805596</v>
      </c>
      <c r="HV16" s="709">
        <v>59.895656118861297</v>
      </c>
      <c r="HW16" s="1300">
        <v>8817</v>
      </c>
      <c r="HX16" s="1265" t="s">
        <v>31</v>
      </c>
      <c r="HY16" s="1266" t="s">
        <v>31</v>
      </c>
      <c r="HZ16" s="1266" t="s">
        <v>31</v>
      </c>
      <c r="IA16" s="1266" t="s">
        <v>31</v>
      </c>
      <c r="IB16" s="1266" t="s">
        <v>31</v>
      </c>
      <c r="IC16" s="1266" t="s">
        <v>31</v>
      </c>
      <c r="ID16" s="1266" t="s">
        <v>31</v>
      </c>
      <c r="IE16" s="1266" t="s">
        <v>31</v>
      </c>
      <c r="IF16" s="1267" t="s">
        <v>31</v>
      </c>
      <c r="IG16" s="1268" t="s">
        <v>31</v>
      </c>
      <c r="IH16" s="1269" t="s">
        <v>31</v>
      </c>
      <c r="II16" s="1269" t="s">
        <v>31</v>
      </c>
      <c r="IJ16" s="1269" t="s">
        <v>31</v>
      </c>
      <c r="IK16" s="1269" t="s">
        <v>31</v>
      </c>
      <c r="IL16" s="1269" t="s">
        <v>31</v>
      </c>
      <c r="IM16" s="1269" t="s">
        <v>31</v>
      </c>
      <c r="IN16" s="1269" t="s">
        <v>31</v>
      </c>
      <c r="IO16" s="1267" t="s">
        <v>31</v>
      </c>
      <c r="IP16" s="1268" t="s">
        <v>31</v>
      </c>
      <c r="IQ16" s="1269" t="s">
        <v>31</v>
      </c>
      <c r="IR16" s="1269" t="s">
        <v>31</v>
      </c>
      <c r="IS16" s="1269" t="s">
        <v>31</v>
      </c>
      <c r="IT16" s="1269" t="s">
        <v>31</v>
      </c>
      <c r="IU16" s="1269" t="s">
        <v>31</v>
      </c>
      <c r="IV16" s="1269" t="s">
        <v>31</v>
      </c>
      <c r="IW16" s="1269" t="s">
        <v>31</v>
      </c>
      <c r="IX16" s="1270" t="s">
        <v>31</v>
      </c>
      <c r="IY16" s="1268" t="s">
        <v>31</v>
      </c>
      <c r="IZ16" s="1269" t="s">
        <v>31</v>
      </c>
      <c r="JA16" s="1269" t="s">
        <v>31</v>
      </c>
      <c r="JB16" s="1269" t="s">
        <v>31</v>
      </c>
      <c r="JC16" s="1269" t="s">
        <v>31</v>
      </c>
      <c r="JD16" s="1269" t="s">
        <v>31</v>
      </c>
      <c r="JE16" s="1269" t="s">
        <v>31</v>
      </c>
      <c r="JF16" s="1269" t="s">
        <v>31</v>
      </c>
      <c r="JG16" s="1270" t="s">
        <v>31</v>
      </c>
      <c r="JH16" s="1268" t="s">
        <v>31</v>
      </c>
      <c r="JI16" s="1269" t="s">
        <v>31</v>
      </c>
      <c r="JJ16" s="1269" t="s">
        <v>31</v>
      </c>
      <c r="JK16" s="1269" t="s">
        <v>31</v>
      </c>
      <c r="JL16" s="1269" t="s">
        <v>31</v>
      </c>
      <c r="JM16" s="1269" t="s">
        <v>31</v>
      </c>
      <c r="JN16" s="1269" t="s">
        <v>31</v>
      </c>
      <c r="JO16" s="1269" t="s">
        <v>31</v>
      </c>
      <c r="JP16" s="1270" t="s">
        <v>31</v>
      </c>
      <c r="JQ16" s="1268" t="s">
        <v>31</v>
      </c>
      <c r="JR16" s="1269" t="s">
        <v>31</v>
      </c>
      <c r="JS16" s="1269" t="s">
        <v>31</v>
      </c>
      <c r="JT16" s="1269" t="s">
        <v>31</v>
      </c>
      <c r="JU16" s="1269" t="s">
        <v>31</v>
      </c>
      <c r="JV16" s="1269" t="s">
        <v>31</v>
      </c>
      <c r="JW16" s="1269" t="s">
        <v>31</v>
      </c>
      <c r="JX16" s="1269" t="s">
        <v>31</v>
      </c>
      <c r="JY16" s="1270" t="s">
        <v>31</v>
      </c>
      <c r="JZ16" s="718">
        <v>42.26065847367623</v>
      </c>
      <c r="KA16" s="705">
        <f t="shared" ref="KA16:KC79" si="43">RANK(JZ16,JZ$15:JZ$91,0)</f>
        <v>67</v>
      </c>
      <c r="KB16" s="718">
        <v>42.992700729927009</v>
      </c>
      <c r="KC16" s="705">
        <f t="shared" si="43"/>
        <v>70</v>
      </c>
      <c r="KD16" s="725">
        <v>2.027468035259119</v>
      </c>
      <c r="KE16" s="715">
        <f t="shared" ref="KE16:KG79" si="44">IFERROR(RANK(KD16,KD$15:KD$91,0),"-")</f>
        <v>60</v>
      </c>
      <c r="KF16" s="1212">
        <v>0</v>
      </c>
      <c r="KG16" s="715">
        <f t="shared" si="44"/>
        <v>28</v>
      </c>
      <c r="KH16" s="725">
        <v>11.927090847881498</v>
      </c>
      <c r="KI16" s="715">
        <f t="shared" ref="KI16:KK31" si="45">IFERROR(RANK(KH16,KH$15:KH$91,0),"-")</f>
        <v>58</v>
      </c>
      <c r="KJ16" s="725">
        <v>9.4111342416060353</v>
      </c>
      <c r="KK16" s="715">
        <f t="shared" si="45"/>
        <v>35</v>
      </c>
      <c r="KL16" s="725">
        <v>7.2098278056255367</v>
      </c>
      <c r="KM16" s="715">
        <f t="shared" ref="KM16:KM79" si="46">IFERROR(RANK(KL16,KL$15:KL$91,0),"-")</f>
        <v>52</v>
      </c>
      <c r="KN16" s="715">
        <v>13.691352050641411</v>
      </c>
      <c r="KO16" s="715">
        <f t="shared" ref="KO16:KO79" si="47">IFERROR(RANK(KN16,KN$15:KN$91,0),"-")</f>
        <v>57</v>
      </c>
      <c r="KP16" s="728">
        <v>0</v>
      </c>
      <c r="KQ16" s="729">
        <v>10</v>
      </c>
      <c r="KR16" s="729">
        <v>10</v>
      </c>
      <c r="KS16" s="729">
        <v>40</v>
      </c>
      <c r="KT16" s="729">
        <v>0</v>
      </c>
      <c r="KU16" s="730">
        <f t="shared" ref="KU16:KU79" si="48">SUM(KP16:KT16)</f>
        <v>60</v>
      </c>
      <c r="KV16" s="734">
        <f t="shared" ref="KV16:KV79" si="49">IFERROR(RANK(KU16,KU$15:KU$91,0),"-")</f>
        <v>56</v>
      </c>
      <c r="KW16" s="728">
        <v>10</v>
      </c>
      <c r="KX16" s="729">
        <v>10</v>
      </c>
      <c r="KY16" s="706">
        <f t="shared" ref="KY16:KY79" si="50">SUM(KW16:KX16)</f>
        <v>20</v>
      </c>
      <c r="KZ16" s="705">
        <f t="shared" ref="KZ16:KZ79" si="51">IFERROR(RANK(KY16,KY$15:KY$91,0),"-")</f>
        <v>1</v>
      </c>
      <c r="LA16" s="847" t="s">
        <v>1632</v>
      </c>
      <c r="LB16" s="846" t="s">
        <v>1625</v>
      </c>
      <c r="LC16" s="846" t="s">
        <v>1625</v>
      </c>
      <c r="LD16" s="846" t="s">
        <v>1625</v>
      </c>
      <c r="LE16" s="729">
        <v>10</v>
      </c>
      <c r="LF16" s="1023">
        <v>37</v>
      </c>
      <c r="LG16" s="847" t="s">
        <v>1632</v>
      </c>
      <c r="LH16" s="846" t="s">
        <v>1632</v>
      </c>
      <c r="LI16" s="846" t="s">
        <v>1632</v>
      </c>
      <c r="LJ16" s="846" t="s">
        <v>1625</v>
      </c>
      <c r="LK16" s="729">
        <v>30</v>
      </c>
      <c r="LL16" s="1023">
        <v>26</v>
      </c>
      <c r="LM16" s="847" t="s">
        <v>1625</v>
      </c>
      <c r="LN16" s="846" t="s">
        <v>1625</v>
      </c>
      <c r="LO16" s="846" t="s">
        <v>1625</v>
      </c>
      <c r="LP16" s="846" t="s">
        <v>1625</v>
      </c>
      <c r="LQ16" s="729">
        <v>0</v>
      </c>
      <c r="LR16" s="1023">
        <v>68</v>
      </c>
      <c r="LS16" s="847" t="s">
        <v>1632</v>
      </c>
      <c r="LT16" s="846" t="s">
        <v>1632</v>
      </c>
      <c r="LU16" s="846" t="s">
        <v>1632</v>
      </c>
      <c r="LV16" s="846" t="s">
        <v>1632</v>
      </c>
      <c r="LW16" s="729">
        <v>40</v>
      </c>
      <c r="LX16" s="1023">
        <v>1</v>
      </c>
      <c r="LY16" s="847" t="s">
        <v>1632</v>
      </c>
      <c r="LZ16" s="846" t="s">
        <v>1632</v>
      </c>
      <c r="MA16" s="846" t="s">
        <v>1625</v>
      </c>
      <c r="MB16" s="846" t="s">
        <v>1625</v>
      </c>
      <c r="MC16" s="729">
        <v>20</v>
      </c>
      <c r="MD16" s="1023">
        <v>48</v>
      </c>
      <c r="ME16" s="847" t="s">
        <v>1632</v>
      </c>
      <c r="MF16" s="846" t="s">
        <v>1632</v>
      </c>
      <c r="MG16" s="846" t="s">
        <v>1632</v>
      </c>
      <c r="MH16" s="846" t="s">
        <v>1632</v>
      </c>
      <c r="MI16" s="729">
        <v>40</v>
      </c>
      <c r="MJ16" s="1023">
        <v>1</v>
      </c>
      <c r="MK16" s="847" t="s">
        <v>1632</v>
      </c>
      <c r="ML16" s="846" t="s">
        <v>1625</v>
      </c>
      <c r="MM16" s="846" t="s">
        <v>1625</v>
      </c>
      <c r="MN16" s="729">
        <v>15</v>
      </c>
      <c r="MO16" s="1023">
        <v>33</v>
      </c>
      <c r="MP16" s="847" t="s">
        <v>1632</v>
      </c>
      <c r="MQ16" s="846" t="s">
        <v>1632</v>
      </c>
      <c r="MR16" s="846" t="s">
        <v>1632</v>
      </c>
      <c r="MS16" s="846" t="s">
        <v>1632</v>
      </c>
      <c r="MT16" s="729">
        <v>40</v>
      </c>
      <c r="MU16" s="1023">
        <v>1</v>
      </c>
      <c r="MV16" s="846" t="s">
        <v>1632</v>
      </c>
      <c r="MW16" s="846" t="s">
        <v>1632</v>
      </c>
      <c r="MX16" s="846" t="s">
        <v>1632</v>
      </c>
      <c r="MY16" s="846" t="s">
        <v>1632</v>
      </c>
      <c r="MZ16" s="729">
        <v>40</v>
      </c>
      <c r="NA16" s="1023">
        <v>1</v>
      </c>
      <c r="NB16" s="715">
        <v>202.82</v>
      </c>
      <c r="NC16" s="715">
        <f t="shared" si="3"/>
        <v>33</v>
      </c>
      <c r="ND16" s="714">
        <v>66</v>
      </c>
      <c r="NE16" s="715">
        <v>29</v>
      </c>
      <c r="NF16" s="731">
        <v>0.99029213618017309</v>
      </c>
      <c r="NG16" s="715">
        <v>54</v>
      </c>
      <c r="NH16" s="715">
        <v>66</v>
      </c>
      <c r="NI16" s="715">
        <v>29</v>
      </c>
      <c r="NJ16" s="731">
        <v>0.99029213618017309</v>
      </c>
      <c r="NK16" s="715">
        <v>54</v>
      </c>
      <c r="NL16" s="715">
        <v>66</v>
      </c>
      <c r="NM16" s="715">
        <v>22</v>
      </c>
      <c r="NN16" s="2946">
        <v>0.99175043952576303</v>
      </c>
      <c r="NO16" s="715">
        <v>55</v>
      </c>
      <c r="NP16" s="715">
        <v>66647</v>
      </c>
      <c r="NQ16" s="3206">
        <v>52</v>
      </c>
      <c r="NR16" s="3349">
        <v>1.2201535710529086</v>
      </c>
      <c r="NS16" s="3206">
        <v>18</v>
      </c>
      <c r="NT16" s="3206">
        <v>812</v>
      </c>
      <c r="NU16" s="3207">
        <v>0.78137913417181326</v>
      </c>
      <c r="NV16" s="3206">
        <v>27</v>
      </c>
      <c r="NW16" s="3206">
        <v>3210</v>
      </c>
      <c r="NX16" s="3207">
        <v>4.8235135013298471</v>
      </c>
      <c r="NY16" s="3206">
        <v>26</v>
      </c>
      <c r="NZ16" s="3206">
        <v>168</v>
      </c>
      <c r="OA16" s="3208">
        <v>2.5244556642473968</v>
      </c>
      <c r="OB16" s="3206">
        <v>33</v>
      </c>
      <c r="OC16" s="714">
        <v>0</v>
      </c>
      <c r="OD16" s="2946" t="s">
        <v>31</v>
      </c>
      <c r="OE16" s="733">
        <v>74</v>
      </c>
      <c r="OF16" s="714">
        <v>48</v>
      </c>
      <c r="OG16" s="731">
        <v>0.72127304692782768</v>
      </c>
      <c r="OH16" s="733">
        <f t="shared" ref="OH16:OH79" si="52">IFERROR(RANK(OG16,OG$15:OG$91,0),"-")</f>
        <v>16</v>
      </c>
      <c r="OI16" s="981">
        <v>27.897639394460157</v>
      </c>
      <c r="OJ16" s="733">
        <f t="shared" si="4"/>
        <v>54</v>
      </c>
      <c r="OK16" s="1355" t="s">
        <v>3043</v>
      </c>
      <c r="OL16" s="1355" t="s">
        <v>3044</v>
      </c>
      <c r="OM16" s="1355">
        <v>1523</v>
      </c>
      <c r="ON16" s="3559">
        <v>23.138160493452038</v>
      </c>
      <c r="OO16" s="1355">
        <v>47</v>
      </c>
      <c r="OP16" s="977"/>
      <c r="OQ16" s="712">
        <v>13.4</v>
      </c>
      <c r="OR16" s="712">
        <v>12.6</v>
      </c>
      <c r="OS16" s="712">
        <v>13.9</v>
      </c>
      <c r="OT16" s="712">
        <v>15.052103434967194</v>
      </c>
      <c r="OU16" s="712">
        <v>13.791778716865155</v>
      </c>
      <c r="OV16" s="712">
        <v>15.939849624060152</v>
      </c>
      <c r="OW16" s="699">
        <f t="shared" ref="OW16:OY79" si="53">RANK(OV16,OV$15:OV$91,0)</f>
        <v>14</v>
      </c>
      <c r="OX16" s="712">
        <v>14.113955295982086</v>
      </c>
      <c r="OY16" s="699">
        <f t="shared" si="53"/>
        <v>26</v>
      </c>
      <c r="OZ16" s="712">
        <v>10.1</v>
      </c>
      <c r="PA16" s="712">
        <v>10.9</v>
      </c>
      <c r="PB16" s="712">
        <v>11.5</v>
      </c>
      <c r="PC16" s="712">
        <v>12.080277884986492</v>
      </c>
      <c r="PD16" s="712">
        <v>13.945447560507107</v>
      </c>
      <c r="PE16" s="712">
        <v>13.94736842105263</v>
      </c>
      <c r="PF16" s="699">
        <f t="shared" ref="PF16:PF79" si="54">RANK(PE16,PE$15:PE$91,0)</f>
        <v>32</v>
      </c>
      <c r="PG16" s="712">
        <v>12.078848977757707</v>
      </c>
      <c r="PH16" s="699">
        <f t="shared" ref="PH16:PH79" si="55">RANK(PG16,PG$15:PG$91,0)</f>
        <v>31</v>
      </c>
      <c r="PI16" s="712">
        <v>29.887218045112782</v>
      </c>
      <c r="PJ16" s="699">
        <f t="shared" ref="PJ16:PL79" si="56">RANK(PI16,PI$15:PI$91,0)</f>
        <v>20</v>
      </c>
      <c r="PK16" s="985">
        <v>26.192804273739792</v>
      </c>
      <c r="PL16" s="699">
        <f t="shared" si="56"/>
        <v>28</v>
      </c>
      <c r="PM16" s="985">
        <v>191.5</v>
      </c>
      <c r="PN16" s="985">
        <v>225.8</v>
      </c>
      <c r="PO16" s="699">
        <f t="shared" ref="PO16:PO79" si="57">RANK(PN16,PN$15:PN$91,0)</f>
        <v>17</v>
      </c>
      <c r="PP16" s="712">
        <v>93.1</v>
      </c>
      <c r="PQ16" s="985">
        <v>98</v>
      </c>
      <c r="PR16" s="699">
        <f t="shared" ref="PR16:PR79" si="58">RANK(PQ16,PQ$15:PQ$91,0)</f>
        <v>11</v>
      </c>
      <c r="PS16" s="982">
        <v>610</v>
      </c>
      <c r="PT16" s="725">
        <v>44.590163934426229</v>
      </c>
      <c r="PU16" s="699">
        <v>30</v>
      </c>
      <c r="PV16" s="699">
        <v>1357</v>
      </c>
      <c r="PW16" s="725">
        <v>63.080324244657341</v>
      </c>
      <c r="PX16" s="699">
        <v>15</v>
      </c>
      <c r="PY16" s="715">
        <v>563</v>
      </c>
      <c r="PZ16" s="725">
        <v>71.225577264653637</v>
      </c>
      <c r="QA16" s="699">
        <v>67</v>
      </c>
      <c r="QB16" s="982">
        <v>598</v>
      </c>
      <c r="QC16" s="715">
        <v>48.327759197324418</v>
      </c>
      <c r="QD16" s="699">
        <v>21</v>
      </c>
      <c r="QE16" s="716">
        <v>179</v>
      </c>
      <c r="QF16" s="3644">
        <v>2.6787584927119812</v>
      </c>
      <c r="QG16" s="699">
        <v>3</v>
      </c>
      <c r="QH16" s="1363" t="s">
        <v>1623</v>
      </c>
      <c r="QI16" s="712">
        <v>85.947364105927676</v>
      </c>
      <c r="QJ16" s="712">
        <v>86.256297229219143</v>
      </c>
      <c r="QK16" s="699">
        <f t="shared" ref="QK16:QK79" si="59">RANK(QJ16,QJ$15:QJ$91,0)</f>
        <v>2</v>
      </c>
      <c r="QL16" s="715">
        <v>12704</v>
      </c>
      <c r="QM16" s="709">
        <v>67.60986066452304</v>
      </c>
      <c r="QN16" s="703">
        <v>64.572098475967181</v>
      </c>
      <c r="QO16" s="978">
        <v>10</v>
      </c>
      <c r="QP16" s="705">
        <v>4265</v>
      </c>
      <c r="QQ16" s="3553">
        <v>94.782608695652172</v>
      </c>
      <c r="QR16" s="709">
        <v>180.3</v>
      </c>
      <c r="QS16" s="978">
        <f t="shared" ref="QS16:QS79" si="60">RANK(QR16,QR$15:QR$91,0)</f>
        <v>61</v>
      </c>
      <c r="QT16" s="703">
        <v>674.9</v>
      </c>
      <c r="QU16" s="978">
        <f t="shared" ref="QU16:QU79" si="61">RANK(QT16,QT$15:QT$91,0)</f>
        <v>58</v>
      </c>
      <c r="QV16" s="703">
        <v>4210.5</v>
      </c>
      <c r="QW16" s="978">
        <f t="shared" ref="QW16:QW79" si="62">RANK(QV16,QV$15:QV$91,0)</f>
        <v>10</v>
      </c>
      <c r="QX16" s="703">
        <v>98</v>
      </c>
      <c r="QY16" s="979">
        <f t="shared" ref="QY16:QY79" si="63">RANK(QX16,QX$15:QX$91,0)</f>
        <v>3</v>
      </c>
      <c r="QZ16" s="712">
        <v>0</v>
      </c>
      <c r="RA16" s="699">
        <v>30</v>
      </c>
      <c r="RB16" s="712">
        <v>240.42</v>
      </c>
      <c r="RC16" s="699">
        <v>44</v>
      </c>
      <c r="RD16" s="712">
        <v>3.54</v>
      </c>
      <c r="RE16" s="699">
        <v>4</v>
      </c>
      <c r="RF16" s="712">
        <v>348.9</v>
      </c>
      <c r="RG16" s="699">
        <v>21</v>
      </c>
      <c r="RH16" s="699">
        <v>13073.8</v>
      </c>
      <c r="RI16" s="978">
        <f t="shared" ref="RI16:RO79" si="64">RANK(RH16,RH$15:RH$91,0)</f>
        <v>14</v>
      </c>
      <c r="RJ16" s="712">
        <v>2506.1</v>
      </c>
      <c r="RK16" s="978">
        <f t="shared" si="64"/>
        <v>13</v>
      </c>
      <c r="RL16" s="712">
        <v>1030.8</v>
      </c>
      <c r="RM16" s="978">
        <f t="shared" si="64"/>
        <v>20</v>
      </c>
      <c r="RN16" s="712">
        <v>2845.4</v>
      </c>
      <c r="RO16" s="978">
        <f t="shared" si="64"/>
        <v>19</v>
      </c>
      <c r="RP16" s="712">
        <v>0</v>
      </c>
      <c r="RQ16" s="978">
        <f t="shared" ref="RQ16:RU78" si="65">RANK(RP16,RP$15:RP$91,0)</f>
        <v>2</v>
      </c>
      <c r="RR16" s="712">
        <v>0</v>
      </c>
      <c r="RS16" s="978">
        <f t="shared" si="65"/>
        <v>1</v>
      </c>
      <c r="RT16" s="712">
        <v>426.4</v>
      </c>
      <c r="RU16" s="978">
        <f t="shared" si="65"/>
        <v>13</v>
      </c>
      <c r="RV16" s="712">
        <f t="shared" ref="RV16:RV79" si="66">RP16+RR16+RT16</f>
        <v>426.4</v>
      </c>
      <c r="RW16" s="978">
        <f t="shared" ref="RW16:RW79" si="67">RANK(RV16,RV$15:RV$91,0)</f>
        <v>14</v>
      </c>
      <c r="RX16" s="712">
        <v>5</v>
      </c>
      <c r="RY16" s="712" t="s">
        <v>1632</v>
      </c>
      <c r="RZ16" s="712">
        <v>5</v>
      </c>
      <c r="SA16" s="712" t="s">
        <v>1632</v>
      </c>
      <c r="SB16" s="712">
        <v>5</v>
      </c>
      <c r="SC16" s="712" t="s">
        <v>1632</v>
      </c>
      <c r="SD16" s="712">
        <v>5</v>
      </c>
      <c r="SE16" s="712" t="s">
        <v>1632</v>
      </c>
      <c r="SF16" s="712">
        <v>5</v>
      </c>
      <c r="SG16" s="712" t="s">
        <v>1632</v>
      </c>
      <c r="SH16" s="712">
        <v>25</v>
      </c>
      <c r="SI16" s="699">
        <f t="shared" ref="SI16:SI79" si="68">RANK(SH16,SH$15:SH$91,0)</f>
        <v>1</v>
      </c>
      <c r="SJ16" s="712">
        <v>5</v>
      </c>
      <c r="SK16" s="712" t="s">
        <v>1632</v>
      </c>
      <c r="SL16" s="712">
        <v>5</v>
      </c>
      <c r="SM16" s="712" t="s">
        <v>1632</v>
      </c>
      <c r="SN16" s="712">
        <v>5</v>
      </c>
      <c r="SO16" s="712" t="s">
        <v>1632</v>
      </c>
      <c r="SP16" s="712">
        <v>5</v>
      </c>
      <c r="SQ16" s="712" t="s">
        <v>1632</v>
      </c>
      <c r="SR16" s="712">
        <v>20</v>
      </c>
      <c r="SS16" s="699">
        <f t="shared" ref="SS16:SS79" si="69">RANK(SR16,SR$15:SR$91,0)</f>
        <v>1</v>
      </c>
      <c r="ST16" s="712">
        <v>5</v>
      </c>
      <c r="SU16" s="712" t="s">
        <v>1632</v>
      </c>
      <c r="SV16" s="712">
        <v>5</v>
      </c>
      <c r="SW16" s="712" t="s">
        <v>1632</v>
      </c>
      <c r="SX16" s="712">
        <v>5</v>
      </c>
      <c r="SY16" s="712" t="s">
        <v>1632</v>
      </c>
      <c r="SZ16" s="712">
        <v>15</v>
      </c>
      <c r="TA16" s="699">
        <f t="shared" ref="TA16:TA79" si="70">RANK(SZ16,SZ$15:SZ$91,0)</f>
        <v>1</v>
      </c>
      <c r="TB16" s="699">
        <v>10</v>
      </c>
      <c r="TC16" s="699" t="s">
        <v>1632</v>
      </c>
      <c r="TD16" s="699">
        <v>10</v>
      </c>
      <c r="TE16" s="699" t="s">
        <v>1632</v>
      </c>
      <c r="TF16" s="699">
        <v>10</v>
      </c>
      <c r="TG16" s="699" t="s">
        <v>1632</v>
      </c>
      <c r="TH16" s="699">
        <v>10</v>
      </c>
      <c r="TI16" s="699" t="s">
        <v>1632</v>
      </c>
      <c r="TJ16" s="699">
        <v>40</v>
      </c>
      <c r="TK16" s="699">
        <f t="shared" ref="TK16:TK79" si="71">RANK(TJ16,TJ$15:TJ$91,0)</f>
        <v>1</v>
      </c>
      <c r="TL16" s="989">
        <v>10</v>
      </c>
      <c r="TM16" s="989">
        <v>10</v>
      </c>
      <c r="TN16" s="989">
        <v>10</v>
      </c>
      <c r="TO16" s="989">
        <v>10</v>
      </c>
      <c r="TP16" s="989">
        <v>40</v>
      </c>
      <c r="TQ16" s="699">
        <f t="shared" ref="TQ16:TQ79" si="72">RANK(TP16,TP$15:TP$91,0)</f>
        <v>1</v>
      </c>
      <c r="TR16" s="712" t="s">
        <v>1632</v>
      </c>
      <c r="TS16" s="712" t="s">
        <v>1632</v>
      </c>
      <c r="TT16" s="712" t="s">
        <v>1632</v>
      </c>
      <c r="TU16" s="712" t="s">
        <v>1632</v>
      </c>
      <c r="TV16" s="712">
        <v>5</v>
      </c>
      <c r="TW16" s="712">
        <v>5</v>
      </c>
      <c r="TX16" s="712">
        <v>5</v>
      </c>
      <c r="TY16" s="712">
        <v>5</v>
      </c>
      <c r="TZ16" s="712">
        <v>20</v>
      </c>
      <c r="UA16" s="699">
        <f t="shared" ref="UA16:UA79" si="73">RANK(TZ16,TZ$15:TZ$91,0)</f>
        <v>1</v>
      </c>
      <c r="UB16" s="712">
        <v>10</v>
      </c>
      <c r="UC16" s="712">
        <v>10</v>
      </c>
      <c r="UD16" s="712">
        <v>10</v>
      </c>
      <c r="UE16" s="712">
        <v>10</v>
      </c>
      <c r="UF16" s="712">
        <v>40</v>
      </c>
      <c r="UG16" s="699">
        <f t="shared" ref="UG16:UG79" si="74">RANK(UF16,UF$15:UF$91,0)</f>
        <v>1</v>
      </c>
      <c r="UH16" s="715">
        <v>8</v>
      </c>
      <c r="UI16" s="712">
        <v>3.3617682901206036</v>
      </c>
      <c r="UJ16" s="699">
        <v>12</v>
      </c>
      <c r="UK16" s="715">
        <v>38</v>
      </c>
      <c r="UL16" s="712">
        <v>15.968399378072867</v>
      </c>
      <c r="UM16" s="699">
        <v>35</v>
      </c>
      <c r="UN16" s="715">
        <v>16</v>
      </c>
      <c r="UO16" s="712">
        <v>6.7235365802412073</v>
      </c>
      <c r="UP16" s="699">
        <v>33</v>
      </c>
      <c r="UQ16" s="715">
        <v>27</v>
      </c>
      <c r="UR16" s="712">
        <v>11.267135435140943</v>
      </c>
      <c r="US16" s="699">
        <v>17</v>
      </c>
      <c r="UT16" s="712">
        <v>30.3</v>
      </c>
      <c r="UU16" s="699">
        <v>48</v>
      </c>
      <c r="UV16" s="712">
        <v>29.8</v>
      </c>
      <c r="UW16" s="699">
        <v>27</v>
      </c>
      <c r="UX16" s="1099">
        <v>5.5</v>
      </c>
      <c r="UY16" s="699">
        <v>29</v>
      </c>
      <c r="UZ16" s="989">
        <v>0.13300000000000001</v>
      </c>
      <c r="VA16" s="989">
        <v>41</v>
      </c>
      <c r="VB16" s="989">
        <v>4.8000000000000001E-2</v>
      </c>
      <c r="VC16" s="989">
        <v>46</v>
      </c>
      <c r="VD16" s="989">
        <v>4.2999999999999997E-2</v>
      </c>
      <c r="VE16" s="989">
        <v>28</v>
      </c>
      <c r="VF16" s="989">
        <v>5.0000000000000001E-3</v>
      </c>
      <c r="VG16" s="989">
        <v>41</v>
      </c>
      <c r="VH16" s="989">
        <v>6.0000000000000001E-3</v>
      </c>
      <c r="VI16" s="989">
        <v>35</v>
      </c>
      <c r="VJ16" s="989">
        <v>3.0000000000000001E-3</v>
      </c>
      <c r="VK16" s="989">
        <v>42</v>
      </c>
      <c r="VL16" s="989">
        <v>0</v>
      </c>
      <c r="VM16" s="989">
        <v>7</v>
      </c>
      <c r="VN16" s="989">
        <v>0</v>
      </c>
      <c r="VO16" s="989">
        <v>7</v>
      </c>
      <c r="VP16" s="989">
        <v>1278</v>
      </c>
      <c r="VQ16" s="989">
        <v>531.74226726914139</v>
      </c>
      <c r="VR16" s="989">
        <v>2</v>
      </c>
      <c r="VS16" s="989">
        <v>240</v>
      </c>
      <c r="VT16" s="989">
        <v>99.8577027735477</v>
      </c>
      <c r="VU16" s="989">
        <v>7</v>
      </c>
      <c r="VV16" s="989">
        <v>776</v>
      </c>
      <c r="VW16" s="989">
        <v>322.87323896780424</v>
      </c>
      <c r="VX16" s="989">
        <v>2</v>
      </c>
      <c r="VY16" s="989">
        <v>186</v>
      </c>
      <c r="VZ16" s="989">
        <v>77.389719649499455</v>
      </c>
      <c r="WA16" s="989">
        <v>45</v>
      </c>
      <c r="WB16" s="989">
        <v>3467</v>
      </c>
      <c r="WC16" s="989">
        <v>1442.5277313162078</v>
      </c>
      <c r="WD16" s="989">
        <v>8</v>
      </c>
      <c r="WE16" s="989">
        <v>582</v>
      </c>
      <c r="WF16" s="989">
        <v>242.15492922585315</v>
      </c>
      <c r="WG16" s="989">
        <v>21</v>
      </c>
      <c r="WH16" s="989">
        <v>155.12</v>
      </c>
      <c r="WI16" s="989">
        <v>9</v>
      </c>
      <c r="WJ16" s="989">
        <v>0.79</v>
      </c>
      <c r="WK16" s="989">
        <v>9</v>
      </c>
      <c r="WL16" s="989">
        <v>0</v>
      </c>
      <c r="WM16" s="989">
        <v>2</v>
      </c>
      <c r="WN16" s="989">
        <v>113.39</v>
      </c>
      <c r="WO16" s="989">
        <v>10</v>
      </c>
      <c r="WP16" s="989">
        <v>1.57</v>
      </c>
      <c r="WQ16" s="989">
        <v>17</v>
      </c>
      <c r="WR16" s="989">
        <v>19.690000000000001</v>
      </c>
      <c r="WS16" s="989">
        <v>6</v>
      </c>
      <c r="WT16" s="989">
        <v>8.66</v>
      </c>
      <c r="WU16" s="989">
        <v>5</v>
      </c>
      <c r="WV16" s="989">
        <v>3.15</v>
      </c>
      <c r="WW16" s="989">
        <v>1</v>
      </c>
      <c r="WX16" s="989">
        <v>7.87</v>
      </c>
      <c r="WY16" s="989">
        <v>20</v>
      </c>
      <c r="WZ16" s="712">
        <v>447.99</v>
      </c>
      <c r="XA16" s="699">
        <v>13</v>
      </c>
      <c r="XB16" s="712">
        <v>443.16</v>
      </c>
      <c r="XC16" s="712">
        <v>48</v>
      </c>
      <c r="XD16" s="712">
        <v>58.27</v>
      </c>
      <c r="XE16" s="699">
        <v>32</v>
      </c>
      <c r="XF16" s="712">
        <v>67.72</v>
      </c>
      <c r="XG16" s="712">
        <v>8</v>
      </c>
      <c r="XH16" s="712">
        <v>65.349999999999994</v>
      </c>
      <c r="XI16" s="699">
        <v>25</v>
      </c>
      <c r="XJ16" s="712">
        <v>207.88</v>
      </c>
      <c r="XK16" s="699">
        <v>16</v>
      </c>
      <c r="XL16" s="712">
        <v>229.92</v>
      </c>
      <c r="XM16" s="699">
        <v>43</v>
      </c>
      <c r="XO16" s="714"/>
      <c r="XP16" s="725"/>
      <c r="XQ16" s="715"/>
      <c r="XR16" s="714"/>
      <c r="XS16" s="725"/>
      <c r="XT16" s="715"/>
      <c r="XU16" s="715"/>
      <c r="XV16" s="712"/>
      <c r="XW16" s="715"/>
      <c r="XX16" s="1169">
        <v>595</v>
      </c>
      <c r="XY16" s="1174">
        <v>2.0168067226890756</v>
      </c>
      <c r="XZ16" s="1168">
        <f t="shared" ref="XZ16:XZ79" si="75">IFERROR(RANK(XY16,XY$15:XY$91,0),"-")</f>
        <v>30</v>
      </c>
      <c r="YA16" s="715">
        <v>1301</v>
      </c>
      <c r="YB16" s="725">
        <v>16.679477325134513</v>
      </c>
      <c r="YC16" s="715">
        <f t="shared" ref="YC16:YC79" si="76">IFERROR(RANK(YB16,YB$15:YB$91,0),"-")</f>
        <v>43</v>
      </c>
      <c r="YD16" s="714">
        <v>664</v>
      </c>
      <c r="YE16" s="725">
        <v>9.7938144329896915</v>
      </c>
      <c r="YF16" s="715">
        <f t="shared" ref="YF16:YF79" si="77">IFERROR(RANK(YE16,YE$15:YE$91,1),"-")</f>
        <v>60</v>
      </c>
      <c r="YG16" s="699">
        <v>1407</v>
      </c>
      <c r="YH16" s="1099">
        <v>10.376687988628287</v>
      </c>
      <c r="YI16" s="715">
        <f t="shared" ref="YI16:YI79" si="78">IFERROR(RANK(YH16,YH$15:YH$91,1),"-")</f>
        <v>68</v>
      </c>
      <c r="YJ16" s="714">
        <v>664</v>
      </c>
      <c r="YK16" s="712">
        <v>20.446735395189002</v>
      </c>
      <c r="YL16" s="715">
        <f t="shared" ref="YL16:YL79" si="79">IFERROR(RANK(YK16,YK$15:YK$91,1),"-")</f>
        <v>20</v>
      </c>
      <c r="YM16" s="699">
        <v>1407</v>
      </c>
      <c r="YN16" s="712">
        <v>26.368159203980102</v>
      </c>
      <c r="YO16" s="715">
        <f t="shared" ref="YO16:YO79" si="80">IFERROR(RANK(YN16,YN$15:YN$91,1),"-")</f>
        <v>57</v>
      </c>
      <c r="YP16" s="1178">
        <v>33.333333333333329</v>
      </c>
      <c r="YQ16" s="1099">
        <v>25</v>
      </c>
      <c r="YR16" s="1099">
        <v>25</v>
      </c>
      <c r="YS16" s="1099">
        <v>8.3333333333333321</v>
      </c>
      <c r="YT16" s="1099">
        <v>33.333333333333329</v>
      </c>
      <c r="YU16" s="1099">
        <v>8.3333333333333321</v>
      </c>
      <c r="YV16" s="1099">
        <v>8.3333333333333321</v>
      </c>
      <c r="YW16" s="1099">
        <v>0</v>
      </c>
      <c r="YX16" s="1099">
        <v>16.666666666666664</v>
      </c>
      <c r="YY16" s="1099">
        <v>8.3333333333333321</v>
      </c>
      <c r="YZ16" s="1099">
        <v>0</v>
      </c>
      <c r="ZA16" s="1188">
        <v>12</v>
      </c>
      <c r="ZB16" s="985">
        <v>26.699029126213592</v>
      </c>
      <c r="ZC16" s="985">
        <v>11.165048543689322</v>
      </c>
      <c r="ZD16" s="985">
        <v>38.834951456310677</v>
      </c>
      <c r="ZE16" s="985">
        <v>19.417475728155338</v>
      </c>
      <c r="ZF16" s="985">
        <v>7.2815533980582519</v>
      </c>
      <c r="ZG16" s="985">
        <v>16.50485436893204</v>
      </c>
      <c r="ZH16" s="985">
        <v>16.990291262135923</v>
      </c>
      <c r="ZI16" s="985">
        <v>10.194174757281553</v>
      </c>
      <c r="ZJ16" s="985">
        <v>24.271844660194176</v>
      </c>
      <c r="ZK16" s="985">
        <v>5.3398058252427179</v>
      </c>
      <c r="ZL16" s="985">
        <v>2.912621359223301</v>
      </c>
      <c r="ZM16" s="699">
        <v>206</v>
      </c>
      <c r="ZN16" s="714" t="s">
        <v>1634</v>
      </c>
      <c r="ZO16" s="715" t="s">
        <v>1633</v>
      </c>
      <c r="ZP16" s="715" t="s">
        <v>1633</v>
      </c>
      <c r="ZQ16" s="715" t="s">
        <v>1633</v>
      </c>
      <c r="ZR16" s="715" t="s">
        <v>1633</v>
      </c>
      <c r="ZS16" s="715" t="s">
        <v>1633</v>
      </c>
      <c r="ZT16" s="715">
        <v>1</v>
      </c>
      <c r="ZU16" s="715">
        <v>-1</v>
      </c>
      <c r="ZV16" s="715">
        <v>-1</v>
      </c>
      <c r="ZW16" s="715">
        <v>-1</v>
      </c>
      <c r="ZX16" s="715">
        <v>-1</v>
      </c>
      <c r="ZY16" s="715">
        <v>-1</v>
      </c>
      <c r="ZZ16" s="715">
        <f t="shared" ref="ZZ16:ZZ79" si="81">SUM(ZT16:ZY16)</f>
        <v>-4</v>
      </c>
      <c r="AAA16" s="715">
        <f t="shared" ref="AAA16:AAA79" si="82">IFERROR(RANK(ZZ16,ZZ$15:ZZ$91,0),"-")</f>
        <v>69</v>
      </c>
      <c r="AAB16" s="716" t="s">
        <v>31</v>
      </c>
      <c r="AAC16" s="712" t="s">
        <v>1636</v>
      </c>
      <c r="AAD16" s="712" t="s">
        <v>1636</v>
      </c>
      <c r="AAE16" s="712" t="s">
        <v>1636</v>
      </c>
      <c r="AAF16" s="712" t="s">
        <v>1636</v>
      </c>
      <c r="AAG16" s="712" t="s">
        <v>1636</v>
      </c>
      <c r="AAH16" s="714">
        <v>13</v>
      </c>
      <c r="AAI16" s="715">
        <v>11</v>
      </c>
      <c r="AAJ16" s="715">
        <v>7</v>
      </c>
      <c r="AAK16" s="715">
        <v>12</v>
      </c>
      <c r="AAL16" s="715">
        <v>36</v>
      </c>
      <c r="AAM16" s="733">
        <v>8</v>
      </c>
      <c r="AAN16" s="2996">
        <v>0.19425599952183137</v>
      </c>
      <c r="AAO16" s="2954">
        <f t="shared" ref="AAO16:AAO79" si="83">IFERROR(RANK(AAN16,AAN$15:AAN$91,0),"-")</f>
        <v>70</v>
      </c>
      <c r="AAP16" s="2995">
        <v>0.16437046113385734</v>
      </c>
      <c r="AAQ16" s="2954">
        <f t="shared" ref="AAQ16:AAQ79" si="84">IFERROR(RANK(AAP16,AAP$15:AAP$91,0),"-")</f>
        <v>51</v>
      </c>
      <c r="AAR16" s="2995">
        <v>0.10459938435790921</v>
      </c>
      <c r="AAS16" s="2954">
        <f t="shared" ref="AAS16:AAS79" si="85">IFERROR(RANK(AAR16,AAR$15:AAR$91,0),"-")</f>
        <v>46</v>
      </c>
      <c r="AAT16" s="2995">
        <v>0.17931323032784435</v>
      </c>
      <c r="AAU16" s="2954">
        <f t="shared" ref="AAU16:AAU79" si="86">IFERROR(RANK(AAT16,AAT$15:AAT$91,0),"-")</f>
        <v>57</v>
      </c>
      <c r="AAV16" s="2995">
        <v>0.53793969098353311</v>
      </c>
      <c r="AAW16" s="2954">
        <f t="shared" ref="AAW16:AAW79" si="87">IFERROR(RANK(AAV16,AAV$15:AAV$91,0),"-")</f>
        <v>39</v>
      </c>
      <c r="AAX16" s="2995">
        <v>0.11954215355189625</v>
      </c>
      <c r="AAY16" s="2954">
        <f t="shared" ref="AAY16:AAY79" si="88">IFERROR(RANK(AAX16,AAX$15:AAX$91,0),"-")</f>
        <v>64</v>
      </c>
      <c r="AAZ16" s="982">
        <v>68</v>
      </c>
      <c r="ABA16" s="699">
        <v>1</v>
      </c>
      <c r="ABB16" s="699">
        <v>9</v>
      </c>
      <c r="ABC16" s="2988">
        <v>1.0161083051911179</v>
      </c>
      <c r="ABD16" s="2954">
        <f t="shared" ref="ABD16:ABH79" si="89">IFERROR(RANK(ABC16,ABC$15:ABC$91,0),"-")</f>
        <v>17</v>
      </c>
      <c r="ABE16" s="2955">
        <v>1.4942769193987031E-2</v>
      </c>
      <c r="ABF16" s="2954">
        <f t="shared" si="89"/>
        <v>27</v>
      </c>
      <c r="ABG16" s="2955">
        <v>0.13448492274588328</v>
      </c>
      <c r="ABH16" s="2993">
        <f t="shared" si="89"/>
        <v>27</v>
      </c>
      <c r="ABI16" s="982">
        <v>7</v>
      </c>
      <c r="ABJ16" s="731">
        <v>0.10451036892160229</v>
      </c>
      <c r="ABK16" s="715">
        <f t="shared" ref="ABK16:ABK79" si="90">IFERROR(RANK(ABJ16,ABJ$15:ABJ$91,0),"-")</f>
        <v>25</v>
      </c>
      <c r="ABL16" s="716" t="s">
        <v>106</v>
      </c>
      <c r="ABM16" s="712" t="s">
        <v>106</v>
      </c>
      <c r="ABN16" s="715">
        <v>3</v>
      </c>
      <c r="ABO16" s="715">
        <v>3</v>
      </c>
      <c r="ABP16" s="715">
        <f t="shared" ref="ABP16:ABP79" si="91">SUM(ABN16:ABO16)</f>
        <v>6</v>
      </c>
      <c r="ABQ16" s="715">
        <f t="shared" ref="ABQ16:ABQ79" si="92">IFERROR(RANK(ABP16,ABP$15:ABP$91,0),"-")</f>
        <v>1</v>
      </c>
      <c r="ABR16" s="1201" t="s">
        <v>1632</v>
      </c>
      <c r="ABS16" s="1202" t="s">
        <v>1632</v>
      </c>
      <c r="ABT16" s="1202" t="s">
        <v>1625</v>
      </c>
      <c r="ABU16" s="1202" t="s">
        <v>1625</v>
      </c>
      <c r="ABV16" s="725">
        <v>5</v>
      </c>
      <c r="ABW16" s="725">
        <v>5</v>
      </c>
      <c r="ABX16" s="725">
        <v>0</v>
      </c>
      <c r="ABY16" s="725">
        <v>0</v>
      </c>
      <c r="ABZ16" s="715">
        <f t="shared" ref="ABZ16:ABZ79" si="93">SUM(ABV16:ABY16)</f>
        <v>10</v>
      </c>
      <c r="ACA16" s="715">
        <f t="shared" ref="ACA16:ACA79" si="94">IFERROR(RANK(ABZ16,ABZ$15:ABZ$91,0),"-")</f>
        <v>36</v>
      </c>
      <c r="ACB16" s="983" t="s">
        <v>1632</v>
      </c>
      <c r="ACC16" s="725" t="s">
        <v>1632</v>
      </c>
      <c r="ACD16" s="725" t="s">
        <v>1632</v>
      </c>
      <c r="ACE16" s="725" t="s">
        <v>1632</v>
      </c>
      <c r="ACF16" s="725">
        <v>5</v>
      </c>
      <c r="ACG16" s="725">
        <v>5</v>
      </c>
      <c r="ACH16" s="725">
        <v>5</v>
      </c>
      <c r="ACI16" s="725">
        <v>5</v>
      </c>
      <c r="ACJ16" s="715">
        <f t="shared" ref="ACJ16:ACJ79" si="95">SUM(ACF16:ACI16)</f>
        <v>20</v>
      </c>
      <c r="ACK16" s="715">
        <f t="shared" ref="ACK16:ACK79" si="96">IFERROR(RANK(ACJ16,ACJ$15:ACJ$91,0),"-")</f>
        <v>1</v>
      </c>
      <c r="ACL16" s="1088">
        <v>365</v>
      </c>
      <c r="ACM16" s="715">
        <v>33299</v>
      </c>
      <c r="ACN16" s="1089">
        <v>14.146000000000001</v>
      </c>
      <c r="ACO16" s="715">
        <v>30</v>
      </c>
      <c r="ACP16" s="1089">
        <v>2</v>
      </c>
      <c r="ACQ16" s="715">
        <v>16</v>
      </c>
      <c r="ACR16" s="982">
        <v>42.484000000000002</v>
      </c>
      <c r="ACS16" s="1090">
        <v>39</v>
      </c>
      <c r="ACT16" s="983" t="s">
        <v>1632</v>
      </c>
      <c r="ACU16" s="725" t="s">
        <v>1625</v>
      </c>
      <c r="ACV16" s="725" t="s">
        <v>1625</v>
      </c>
      <c r="ACW16" s="725" t="s">
        <v>1625</v>
      </c>
      <c r="ACX16" s="725">
        <v>5</v>
      </c>
      <c r="ACY16" s="725">
        <v>0</v>
      </c>
      <c r="ACZ16" s="725">
        <v>0</v>
      </c>
      <c r="ADA16" s="725">
        <v>0</v>
      </c>
      <c r="ADB16" s="715">
        <f t="shared" ref="ADB16:ADB79" si="97">SUM(ACX16:ADA16)</f>
        <v>5</v>
      </c>
      <c r="ADC16" s="715">
        <f t="shared" ref="ADC16:ADC79" si="98">IFERROR(RANK(ADB16,ADB$15:ADB$91,0),"-")</f>
        <v>9</v>
      </c>
      <c r="ADD16" s="984" t="s">
        <v>1632</v>
      </c>
      <c r="ADE16" s="985" t="s">
        <v>1632</v>
      </c>
      <c r="ADF16" s="985" t="s">
        <v>1632</v>
      </c>
      <c r="ADG16" s="985" t="s">
        <v>1632</v>
      </c>
      <c r="ADH16" s="985">
        <v>5</v>
      </c>
      <c r="ADI16" s="985">
        <v>5</v>
      </c>
      <c r="ADJ16" s="985">
        <v>5</v>
      </c>
      <c r="ADK16" s="985">
        <v>5</v>
      </c>
      <c r="ADL16" s="715">
        <f t="shared" ref="ADL16:ADL79" si="99">SUM(ADH16:ADK16)</f>
        <v>20</v>
      </c>
      <c r="ADM16" s="715">
        <f t="shared" ref="ADM16:ADM79" si="100">IFERROR(RANK(ADL16,ADL$15:ADL$91,0),"-")</f>
        <v>1</v>
      </c>
      <c r="ADN16" s="1169">
        <v>23</v>
      </c>
      <c r="ADO16" s="1168">
        <v>5520</v>
      </c>
      <c r="ADP16" s="1168">
        <v>44160</v>
      </c>
      <c r="ADQ16" s="989">
        <v>240</v>
      </c>
      <c r="ADR16" s="989">
        <v>1920</v>
      </c>
      <c r="ADS16" s="989">
        <v>662.59546566237043</v>
      </c>
      <c r="ADT16" s="989">
        <v>17</v>
      </c>
      <c r="ADU16" s="989">
        <v>12</v>
      </c>
      <c r="ADV16" s="989">
        <v>360</v>
      </c>
      <c r="ADW16" s="989">
        <v>2880</v>
      </c>
      <c r="ADX16" s="989">
        <v>30</v>
      </c>
      <c r="ADY16" s="989">
        <v>240</v>
      </c>
      <c r="ADZ16" s="989">
        <v>43.212747760589373</v>
      </c>
      <c r="AEA16" s="989">
        <v>40</v>
      </c>
      <c r="AEB16" s="989">
        <v>35</v>
      </c>
      <c r="AEC16" s="989">
        <v>5880</v>
      </c>
      <c r="AED16" s="989">
        <v>47040</v>
      </c>
      <c r="AEE16" s="989">
        <v>168</v>
      </c>
      <c r="AEF16" s="989">
        <v>1344</v>
      </c>
      <c r="AEG16" s="989">
        <v>705.80821342295974</v>
      </c>
      <c r="AEH16" s="729">
        <v>28</v>
      </c>
      <c r="AEI16" s="987"/>
      <c r="AEM16" s="715">
        <v>8906</v>
      </c>
      <c r="AEN16" s="715">
        <v>7005</v>
      </c>
      <c r="AEO16" s="989">
        <v>377</v>
      </c>
      <c r="AEP16" s="1099">
        <v>5.381870092790864</v>
      </c>
      <c r="AEQ16" s="989">
        <v>10</v>
      </c>
      <c r="AER16" s="989">
        <v>167</v>
      </c>
      <c r="AES16" s="989">
        <v>44.297082228116714</v>
      </c>
      <c r="AET16" s="1099">
        <v>3.6766467065868262</v>
      </c>
      <c r="AEU16" s="989">
        <v>36</v>
      </c>
      <c r="AEV16" s="989">
        <v>64</v>
      </c>
      <c r="AEW16" s="989">
        <v>441</v>
      </c>
      <c r="AEX16" s="989">
        <v>14.512471655328799</v>
      </c>
      <c r="AEY16" s="989">
        <v>39</v>
      </c>
      <c r="AEZ16" s="1667">
        <v>7005</v>
      </c>
      <c r="AFA16" s="1668">
        <v>2.4069950035688792</v>
      </c>
      <c r="AFB16" s="1667">
        <f t="shared" ref="AFB16:AFB79" si="101">RANK(AFA16,AFA$15:AFA$91,0)</f>
        <v>18</v>
      </c>
      <c r="AFC16" s="1168">
        <v>79</v>
      </c>
      <c r="AFD16" s="1099">
        <v>15.18987341772152</v>
      </c>
      <c r="AFE16" s="989">
        <f t="shared" ref="AFE16:AFE79" si="102">RANK(AFD16,AFD$15:AFD$91,1)</f>
        <v>49</v>
      </c>
      <c r="AFF16" s="715">
        <v>261</v>
      </c>
      <c r="AFG16" s="985">
        <v>18.007662835249043</v>
      </c>
      <c r="AFH16" s="699">
        <f t="shared" ref="AFH16:AFH79" si="103">RANK(AFG16,AFG$15:AFG$91,1)</f>
        <v>19</v>
      </c>
      <c r="AFI16" s="989">
        <v>212</v>
      </c>
      <c r="AFJ16" s="715">
        <v>45</v>
      </c>
      <c r="AFK16" s="985">
        <v>21.226415094339622</v>
      </c>
      <c r="AFL16" s="699">
        <f t="shared" ref="AFL16:AFL79" si="104">RANK(AFK16,AFK$15:AFK$91,1)</f>
        <v>43</v>
      </c>
      <c r="AFM16" s="707">
        <v>2815</v>
      </c>
      <c r="AFN16" s="992">
        <v>0</v>
      </c>
      <c r="AFO16" s="719">
        <v>0</v>
      </c>
      <c r="AFP16" s="979">
        <f>IFERROR(RANK(AFO16,AFO$15:AFO$91,0),"-")</f>
        <v>37</v>
      </c>
      <c r="AFQ16" s="715">
        <v>62</v>
      </c>
      <c r="AFR16" s="699">
        <f t="shared" ref="AFP16:AFR79" si="105">RANK(AFQ16,AFQ$15:AFQ$91,0)</f>
        <v>23</v>
      </c>
      <c r="AFS16" s="715">
        <v>37010</v>
      </c>
      <c r="AFT16" s="715">
        <v>18460</v>
      </c>
      <c r="AFU16" s="985">
        <v>49.878411240205352</v>
      </c>
      <c r="AFV16" s="699">
        <f t="shared" ref="AFV16:AFV79" si="106">IFERROR(RANK(AFU16,AFU$15:AFU$91,0),"-")</f>
        <v>8</v>
      </c>
      <c r="AFW16" s="715">
        <v>33030</v>
      </c>
      <c r="AFX16" s="715">
        <v>880</v>
      </c>
      <c r="AFY16" s="712">
        <v>2.6642446260974872</v>
      </c>
      <c r="AFZ16" s="699">
        <f t="shared" ref="AFZ16:AFZ79" si="107">IFERROR(RANK(AFY16,AFY$15:AFY$91,0),"-")</f>
        <v>9</v>
      </c>
      <c r="AGA16" s="712">
        <v>42.857142857142854</v>
      </c>
      <c r="AGB16" s="712">
        <v>21.632653061224492</v>
      </c>
      <c r="AGC16" s="712">
        <v>15.714285714285714</v>
      </c>
      <c r="AGD16" s="712">
        <v>5</v>
      </c>
      <c r="AGE16" s="712">
        <v>5.3061224489795915</v>
      </c>
      <c r="AGF16" s="712">
        <v>4.0816326530612246</v>
      </c>
      <c r="AGG16" s="712">
        <v>3.6734693877551026</v>
      </c>
      <c r="AGH16" s="712">
        <v>0.7142857142857143</v>
      </c>
      <c r="AGI16" s="712">
        <v>1.0204081632653061</v>
      </c>
      <c r="AGJ16" s="715">
        <v>420</v>
      </c>
      <c r="AGK16" s="715">
        <v>212</v>
      </c>
      <c r="AGL16" s="715">
        <v>154</v>
      </c>
      <c r="AGM16" s="715">
        <v>49</v>
      </c>
      <c r="AGN16" s="715">
        <v>52</v>
      </c>
      <c r="AGO16" s="715">
        <v>40</v>
      </c>
      <c r="AGP16" s="715">
        <v>36</v>
      </c>
      <c r="AGQ16" s="715">
        <v>7</v>
      </c>
      <c r="AGR16" s="715">
        <v>10</v>
      </c>
      <c r="AGS16" s="715">
        <v>980</v>
      </c>
      <c r="AGT16" s="712">
        <v>28.827037773359841</v>
      </c>
      <c r="AGU16" s="712">
        <v>12.326043737574553</v>
      </c>
      <c r="AGV16" s="712">
        <v>10.934393638170974</v>
      </c>
      <c r="AGW16" s="712">
        <v>10.337972166998012</v>
      </c>
      <c r="AGX16" s="712">
        <v>7.9522862823061633</v>
      </c>
      <c r="AGY16" s="712">
        <v>6.1630218687872764</v>
      </c>
      <c r="AGZ16" s="712">
        <v>13.518886679920477</v>
      </c>
      <c r="AHA16" s="712">
        <v>5.3677932405566597</v>
      </c>
      <c r="AHB16" s="712">
        <v>4.5725646123260439</v>
      </c>
      <c r="AHC16" s="715">
        <v>145</v>
      </c>
      <c r="AHD16" s="715">
        <v>62</v>
      </c>
      <c r="AHE16" s="715">
        <v>55</v>
      </c>
      <c r="AHF16" s="715">
        <v>52</v>
      </c>
      <c r="AHG16" s="715">
        <v>40</v>
      </c>
      <c r="AHH16" s="715">
        <v>31</v>
      </c>
      <c r="AHI16" s="715">
        <v>68</v>
      </c>
      <c r="AHJ16" s="715">
        <v>27</v>
      </c>
      <c r="AHK16" s="715">
        <v>23</v>
      </c>
      <c r="AHL16" s="715">
        <v>503</v>
      </c>
      <c r="AHM16" s="712">
        <v>38.333333333333336</v>
      </c>
      <c r="AHN16" s="712">
        <v>16.666666666666664</v>
      </c>
      <c r="AHO16" s="712">
        <v>13.333333333333334</v>
      </c>
      <c r="AHP16" s="712">
        <v>10</v>
      </c>
      <c r="AHQ16" s="712">
        <v>8.3333333333333321</v>
      </c>
      <c r="AHR16" s="712">
        <v>6.666666666666667</v>
      </c>
      <c r="AHS16" s="712">
        <v>3.3333333333333335</v>
      </c>
      <c r="AHT16" s="712">
        <v>1.6666666666666667</v>
      </c>
      <c r="AHU16" s="712">
        <v>1.6666666666666667</v>
      </c>
      <c r="AHV16" s="715">
        <v>23</v>
      </c>
      <c r="AHW16" s="715">
        <v>10</v>
      </c>
      <c r="AHX16" s="715">
        <v>8</v>
      </c>
      <c r="AHY16" s="715">
        <v>6</v>
      </c>
      <c r="AHZ16" s="715">
        <v>5</v>
      </c>
      <c r="AIA16" s="715">
        <v>4</v>
      </c>
      <c r="AIB16" s="715">
        <v>2</v>
      </c>
      <c r="AIC16" s="715">
        <v>1</v>
      </c>
      <c r="AID16" s="715">
        <v>1</v>
      </c>
      <c r="AIE16" s="715">
        <v>60</v>
      </c>
      <c r="AIF16" s="712" t="s">
        <v>1624</v>
      </c>
      <c r="AIG16" s="712" t="s">
        <v>1623</v>
      </c>
      <c r="AIH16" s="709">
        <v>5</v>
      </c>
      <c r="AII16" s="978">
        <f t="shared" ref="AII16:AII79" si="108">RANK(AIH16,AIH$15:AIH$91,0)</f>
        <v>30</v>
      </c>
      <c r="AIJ16" s="703" t="s">
        <v>1625</v>
      </c>
      <c r="AIK16" s="703" t="s">
        <v>1625</v>
      </c>
      <c r="AIL16" s="703" t="s">
        <v>1626</v>
      </c>
      <c r="AIM16" s="701" t="s">
        <v>1625</v>
      </c>
      <c r="AIN16" s="712" t="s">
        <v>1591</v>
      </c>
      <c r="AIO16" s="712" t="s">
        <v>1627</v>
      </c>
      <c r="AIP16" s="712" t="s">
        <v>1627</v>
      </c>
      <c r="AIQ16" s="712" t="s">
        <v>1627</v>
      </c>
      <c r="AIR16" s="712" t="s">
        <v>1625</v>
      </c>
      <c r="AIS16" s="712" t="s">
        <v>1628</v>
      </c>
      <c r="AIT16" s="712" t="s">
        <v>1641</v>
      </c>
      <c r="AIU16" s="712" t="s">
        <v>1642</v>
      </c>
      <c r="AIV16" s="712" t="s">
        <v>1643</v>
      </c>
      <c r="AIW16" s="699">
        <v>483</v>
      </c>
      <c r="AIX16" s="699">
        <v>25</v>
      </c>
      <c r="AIY16" s="985">
        <v>5.0999999999999996</v>
      </c>
      <c r="AIZ16" s="699">
        <v>16</v>
      </c>
      <c r="AJA16" s="712">
        <v>0.2390843071037925</v>
      </c>
      <c r="AJB16" s="699">
        <f t="shared" ref="AJB16:AJB79" si="109">RANK(AJA16,AJA$15:AJA$91,0)</f>
        <v>12</v>
      </c>
      <c r="AJC16" s="712">
        <v>15</v>
      </c>
      <c r="AJD16" s="978">
        <f t="shared" ref="AJD16:AJD79" si="110">RANK(AJC16,AJC$15:AJC$91,0)</f>
        <v>3</v>
      </c>
      <c r="AJE16" s="712" t="s">
        <v>1625</v>
      </c>
      <c r="AJF16" s="712" t="s">
        <v>1626</v>
      </c>
      <c r="AJG16" s="712" t="s">
        <v>1626</v>
      </c>
      <c r="AJH16" s="712" t="s">
        <v>1626</v>
      </c>
      <c r="AJI16" s="712">
        <v>3.8</v>
      </c>
      <c r="AJJ16" s="699">
        <f t="shared" ref="AJJ16:AJJ79" si="111">RANK(AJI16,AJI$15:AJI$91,0)</f>
        <v>59</v>
      </c>
      <c r="AJK16" s="715">
        <v>9</v>
      </c>
      <c r="AJL16" s="712">
        <v>3.8</v>
      </c>
      <c r="AJM16" s="699">
        <f t="shared" ref="AJM16:AJM79" si="112">RANK(AJL16,AJL$15:AJL$91,0)</f>
        <v>34</v>
      </c>
      <c r="AJN16" s="715">
        <v>9</v>
      </c>
      <c r="AJO16" s="712">
        <v>0.4</v>
      </c>
      <c r="AJP16" s="699">
        <f t="shared" ref="AJP16:AJP79" si="113">RANK(AJO16,AJO$15:AJO$91,0)</f>
        <v>16</v>
      </c>
      <c r="AJQ16" s="715">
        <v>1</v>
      </c>
      <c r="AJR16" s="712">
        <v>1.7</v>
      </c>
      <c r="AJS16" s="699">
        <f t="shared" ref="AJS16:AJS79" si="114">RANK(AJR16,AJR$15:AJR$91,0)</f>
        <v>27</v>
      </c>
      <c r="AJT16" s="715">
        <v>4</v>
      </c>
      <c r="AJU16" s="712">
        <v>0.8</v>
      </c>
      <c r="AJV16" s="715">
        <v>2</v>
      </c>
      <c r="AJW16" s="712">
        <v>6.7</v>
      </c>
      <c r="AJX16" s="699">
        <f t="shared" ref="AJX16:AJX79" si="115">RANK(AJW16,AJW$15:AJW$91,0)</f>
        <v>12</v>
      </c>
      <c r="AJY16" s="715">
        <v>16</v>
      </c>
      <c r="AJZ16" s="712">
        <v>2.1</v>
      </c>
      <c r="AKA16" s="699">
        <f t="shared" ref="AKA16:AKA79" si="116">RANK(AJZ16,AJZ$15:AJZ$91,0)</f>
        <v>4</v>
      </c>
      <c r="AKB16" s="715">
        <v>5</v>
      </c>
      <c r="AKC16" s="712">
        <v>8.8000000000000007</v>
      </c>
      <c r="AKD16" s="699">
        <f t="shared" ref="AKD16:AKD79" si="117">RANK(AKC16,AKC$15:AKC$91,0)</f>
        <v>50</v>
      </c>
      <c r="AKE16" s="715">
        <v>21</v>
      </c>
      <c r="AKF16" s="715">
        <v>722</v>
      </c>
      <c r="AKG16" s="715">
        <v>686</v>
      </c>
      <c r="AKH16" s="715">
        <v>20</v>
      </c>
      <c r="AKI16" s="715">
        <v>87</v>
      </c>
      <c r="AKJ16" s="715">
        <v>0</v>
      </c>
      <c r="AKK16" s="715">
        <v>1515</v>
      </c>
      <c r="AKL16" s="715">
        <v>1050</v>
      </c>
      <c r="AKM16" s="715">
        <v>324</v>
      </c>
      <c r="AKN16" s="715">
        <v>131</v>
      </c>
      <c r="AKO16" s="715">
        <v>1505</v>
      </c>
      <c r="AKP16" s="712">
        <v>5.7000000000000002E-2</v>
      </c>
      <c r="AKQ16" s="699">
        <f t="shared" ref="AKQ16:AKS79" si="118">IFERROR(RANK(AKP16,AKP$15:AKP$91,0),"-")</f>
        <v>62</v>
      </c>
      <c r="AKR16" s="712">
        <v>5.3999999999999999E-2</v>
      </c>
      <c r="AKS16" s="699">
        <f t="shared" si="118"/>
        <v>38</v>
      </c>
      <c r="AKT16" s="712">
        <v>2E-3</v>
      </c>
      <c r="AKU16" s="699">
        <f t="shared" si="5"/>
        <v>20</v>
      </c>
      <c r="AKV16" s="712">
        <v>7.0000000000000001E-3</v>
      </c>
      <c r="AKW16" s="699">
        <f t="shared" ref="AKW16:AKW46" si="119">IFERROR(RANK(AKV16,AKV$15:AKV$91,0),"-")</f>
        <v>29</v>
      </c>
      <c r="AKX16" s="712">
        <v>0</v>
      </c>
      <c r="AKY16" s="712">
        <v>0.12</v>
      </c>
      <c r="AKZ16" s="712">
        <v>8.3000000000000004E-2</v>
      </c>
      <c r="ALA16" s="699">
        <f t="shared" si="6"/>
        <v>4</v>
      </c>
      <c r="ALB16" s="712">
        <v>2.5999999999999999E-2</v>
      </c>
      <c r="ALC16" s="699">
        <f t="shared" si="7"/>
        <v>43</v>
      </c>
      <c r="ALD16" s="712">
        <v>0.01</v>
      </c>
      <c r="ALE16" s="699">
        <f t="shared" si="8"/>
        <v>4</v>
      </c>
      <c r="ALF16" s="712">
        <v>0.11899999999999999</v>
      </c>
      <c r="ALG16" s="712"/>
      <c r="ALH16" s="1706">
        <v>28.50619033635083</v>
      </c>
      <c r="ALI16" s="729">
        <v>2231</v>
      </c>
      <c r="ALJ16" s="729">
        <v>476</v>
      </c>
      <c r="ALK16" s="729">
        <v>66647</v>
      </c>
      <c r="ALL16" s="729">
        <v>33.474875088151002</v>
      </c>
      <c r="ALM16" s="729">
        <v>7.1421069215418544</v>
      </c>
      <c r="ALN16" s="729">
        <v>39</v>
      </c>
      <c r="ALO16" s="729">
        <v>56</v>
      </c>
    </row>
    <row r="17" spans="1:1003" ht="13" x14ac:dyDescent="0.2">
      <c r="A17" s="696" t="s">
        <v>1644</v>
      </c>
      <c r="B17" s="697" t="s">
        <v>1645</v>
      </c>
      <c r="C17" s="697" t="s">
        <v>1646</v>
      </c>
      <c r="D17" s="697" t="s">
        <v>1646</v>
      </c>
      <c r="E17" s="697" t="s">
        <v>1646</v>
      </c>
      <c r="F17" s="698" t="s">
        <v>1647</v>
      </c>
      <c r="G17" s="699" t="s">
        <v>1915</v>
      </c>
      <c r="H17" s="700">
        <v>666</v>
      </c>
      <c r="I17" s="703">
        <v>7.23</v>
      </c>
      <c r="J17" s="699">
        <f t="shared" si="9"/>
        <v>27</v>
      </c>
      <c r="K17" s="702">
        <v>705</v>
      </c>
      <c r="L17" s="703">
        <v>7.27</v>
      </c>
      <c r="M17" s="710">
        <f t="shared" si="10"/>
        <v>21</v>
      </c>
      <c r="N17" s="712">
        <f t="shared" si="11"/>
        <v>3.9999999999999147E-2</v>
      </c>
      <c r="O17" s="702">
        <v>1870</v>
      </c>
      <c r="P17" s="703">
        <v>6.12</v>
      </c>
      <c r="Q17" s="699">
        <f t="shared" ref="Q17:Q82" si="120">RANK(P17,P$15:P$91,0)</f>
        <v>47</v>
      </c>
      <c r="R17" s="702">
        <v>2132</v>
      </c>
      <c r="S17" s="703">
        <v>6.26</v>
      </c>
      <c r="T17" s="710">
        <f t="shared" si="0"/>
        <v>31</v>
      </c>
      <c r="U17" s="712">
        <f t="shared" si="12"/>
        <v>0.13999999999999968</v>
      </c>
      <c r="V17" s="706">
        <v>1216</v>
      </c>
      <c r="W17" s="701">
        <v>6.0024671052631575</v>
      </c>
      <c r="X17" s="702">
        <v>913</v>
      </c>
      <c r="Y17" s="704">
        <v>6.5969331872946331</v>
      </c>
      <c r="Z17" s="705">
        <f t="shared" si="13"/>
        <v>27</v>
      </c>
      <c r="AA17" s="707">
        <v>854</v>
      </c>
      <c r="AB17" s="704">
        <v>6.1276346604215455</v>
      </c>
      <c r="AC17" s="705">
        <f t="shared" si="14"/>
        <v>50</v>
      </c>
      <c r="AD17" s="702">
        <v>362</v>
      </c>
      <c r="AE17" s="704">
        <v>5.7071823204419889</v>
      </c>
      <c r="AF17" s="732">
        <f t="shared" si="15"/>
        <v>41</v>
      </c>
      <c r="AG17" s="708">
        <v>80.5</v>
      </c>
      <c r="AH17" s="705">
        <f t="shared" si="16"/>
        <v>46</v>
      </c>
      <c r="AI17" s="709">
        <v>84.8</v>
      </c>
      <c r="AJ17" s="705">
        <f t="shared" si="17"/>
        <v>31</v>
      </c>
      <c r="AK17" s="709">
        <v>0.70000000000000284</v>
      </c>
      <c r="AL17" s="701">
        <v>1.7000000000000028</v>
      </c>
      <c r="AM17" s="702">
        <v>90</v>
      </c>
      <c r="AN17" s="715">
        <f t="shared" si="18"/>
        <v>13</v>
      </c>
      <c r="AO17" s="710">
        <v>90</v>
      </c>
      <c r="AP17" s="715">
        <f t="shared" si="19"/>
        <v>13</v>
      </c>
      <c r="AQ17" s="702">
        <v>150</v>
      </c>
      <c r="AR17" s="710">
        <f t="shared" ref="AR17:AR79" si="121">RANK(AQ17,AQ$15:AQ$91,0)</f>
        <v>45</v>
      </c>
      <c r="AS17" s="702">
        <v>694</v>
      </c>
      <c r="AT17" s="703">
        <v>14.265129682997118</v>
      </c>
      <c r="AU17" s="705">
        <f t="shared" si="20"/>
        <v>12</v>
      </c>
      <c r="AV17" s="702">
        <v>697</v>
      </c>
      <c r="AW17" s="703">
        <v>11.33428981348637</v>
      </c>
      <c r="AX17" s="705">
        <f t="shared" si="21"/>
        <v>28</v>
      </c>
      <c r="AY17" s="702">
        <v>675</v>
      </c>
      <c r="AZ17" s="703">
        <v>44.592592592592595</v>
      </c>
      <c r="BA17" s="705">
        <f t="shared" si="22"/>
        <v>15</v>
      </c>
      <c r="BB17" s="702">
        <v>690</v>
      </c>
      <c r="BC17" s="703">
        <v>17.391304347826086</v>
      </c>
      <c r="BD17" s="705">
        <f t="shared" si="23"/>
        <v>57</v>
      </c>
      <c r="BE17" s="702">
        <v>685</v>
      </c>
      <c r="BF17" s="703">
        <v>1.4598540145985401</v>
      </c>
      <c r="BG17" s="705">
        <f t="shared" si="24"/>
        <v>53</v>
      </c>
      <c r="BH17" s="702">
        <v>687</v>
      </c>
      <c r="BI17" s="703">
        <v>35.080058224163032</v>
      </c>
      <c r="BJ17" s="705">
        <f t="shared" si="25"/>
        <v>51</v>
      </c>
      <c r="BK17" s="702">
        <v>936</v>
      </c>
      <c r="BL17" s="703">
        <v>46.153846153846153</v>
      </c>
      <c r="BM17" s="705">
        <f t="shared" si="26"/>
        <v>8</v>
      </c>
      <c r="BN17" s="702">
        <v>956</v>
      </c>
      <c r="BO17" s="703">
        <v>75.104602510460253</v>
      </c>
      <c r="BP17" s="705">
        <f t="shared" si="27"/>
        <v>5</v>
      </c>
      <c r="BQ17" s="702">
        <v>882</v>
      </c>
      <c r="BR17" s="703">
        <v>62.244897959183675</v>
      </c>
      <c r="BS17" s="705">
        <f t="shared" si="28"/>
        <v>36</v>
      </c>
      <c r="BT17" s="702">
        <v>949</v>
      </c>
      <c r="BU17" s="703">
        <v>39.304531085352998</v>
      </c>
      <c r="BV17" s="705">
        <f t="shared" si="29"/>
        <v>47</v>
      </c>
      <c r="BW17" s="702">
        <v>877</v>
      </c>
      <c r="BX17" s="703">
        <v>3.3067274800456099</v>
      </c>
      <c r="BY17" s="705">
        <f t="shared" si="30"/>
        <v>35</v>
      </c>
      <c r="BZ17" s="702">
        <v>937</v>
      </c>
      <c r="CA17" s="703">
        <v>56.563500533617926</v>
      </c>
      <c r="CB17" s="705">
        <f t="shared" si="31"/>
        <v>48</v>
      </c>
      <c r="CC17" s="709">
        <v>17.3</v>
      </c>
      <c r="CD17" s="726">
        <f t="shared" si="32"/>
        <v>77</v>
      </c>
      <c r="CE17" s="703">
        <v>4.5999999999999996</v>
      </c>
      <c r="CF17" s="703">
        <v>6.6</v>
      </c>
      <c r="CG17" s="704">
        <v>6.1</v>
      </c>
      <c r="CH17" s="709">
        <v>16.600000000000001</v>
      </c>
      <c r="CI17" s="701">
        <v>16.899999999999999</v>
      </c>
      <c r="CJ17" s="712">
        <v>19.100000000000001</v>
      </c>
      <c r="CK17" s="729">
        <f t="shared" si="33"/>
        <v>67</v>
      </c>
      <c r="CL17" s="712">
        <v>5</v>
      </c>
      <c r="CM17" s="712">
        <v>7.3</v>
      </c>
      <c r="CN17" s="712">
        <v>6.8</v>
      </c>
      <c r="CO17" s="714">
        <v>1804</v>
      </c>
      <c r="CP17" s="985">
        <v>82</v>
      </c>
      <c r="CQ17" s="729">
        <f t="shared" si="34"/>
        <v>72</v>
      </c>
      <c r="CR17" s="715">
        <v>769</v>
      </c>
      <c r="CS17" s="985">
        <v>82.5</v>
      </c>
      <c r="CT17" s="729">
        <f t="shared" si="1"/>
        <v>61</v>
      </c>
      <c r="CU17" s="715">
        <v>668</v>
      </c>
      <c r="CV17" s="712">
        <v>81.599999999999994</v>
      </c>
      <c r="CW17" s="729">
        <f t="shared" si="35"/>
        <v>75</v>
      </c>
      <c r="CX17" s="715">
        <v>367</v>
      </c>
      <c r="CY17" s="712">
        <v>81.400000000000006</v>
      </c>
      <c r="CZ17" s="729">
        <f t="shared" si="36"/>
        <v>58</v>
      </c>
      <c r="DA17" s="716">
        <v>19.191011235955056</v>
      </c>
      <c r="DB17" s="710">
        <f t="shared" si="37"/>
        <v>32</v>
      </c>
      <c r="DC17" s="715">
        <v>2225</v>
      </c>
      <c r="DD17" s="717">
        <v>75.640449438202253</v>
      </c>
      <c r="DE17" s="710">
        <f t="shared" si="38"/>
        <v>35</v>
      </c>
      <c r="DF17" s="703">
        <v>5.1685393258426959</v>
      </c>
      <c r="DG17" s="705">
        <f t="shared" si="39"/>
        <v>24</v>
      </c>
      <c r="DH17" s="709">
        <v>69.159741458910432</v>
      </c>
      <c r="DI17" s="705">
        <f t="shared" si="39"/>
        <v>32</v>
      </c>
      <c r="DJ17" s="703">
        <v>6.8328716528162508</v>
      </c>
      <c r="DK17" s="705">
        <f t="shared" si="40"/>
        <v>25</v>
      </c>
      <c r="DL17" s="718">
        <v>69.089316987740801</v>
      </c>
      <c r="DM17" s="705">
        <f t="shared" si="41"/>
        <v>49</v>
      </c>
      <c r="DN17" s="703">
        <v>7.7933450087565665</v>
      </c>
      <c r="DO17" s="705">
        <f t="shared" si="42"/>
        <v>29</v>
      </c>
      <c r="DP17" s="702">
        <v>648</v>
      </c>
      <c r="DQ17" s="719">
        <v>68.827160493827151</v>
      </c>
      <c r="DR17" s="705">
        <f t="shared" si="2"/>
        <v>26</v>
      </c>
      <c r="DS17" s="702">
        <v>881</v>
      </c>
      <c r="DT17" s="719">
        <v>47.21906923950057</v>
      </c>
      <c r="DU17" s="705">
        <v>37</v>
      </c>
      <c r="DV17" s="702">
        <v>603</v>
      </c>
      <c r="DW17" s="720">
        <v>71.475953565505804</v>
      </c>
      <c r="DX17" s="705">
        <v>18</v>
      </c>
      <c r="DY17" s="702">
        <v>525</v>
      </c>
      <c r="DZ17" s="1145">
        <v>1.2112676056338028</v>
      </c>
      <c r="EA17" s="726">
        <v>12</v>
      </c>
      <c r="EB17" s="720">
        <v>13.523809523809524</v>
      </c>
      <c r="EC17" s="705">
        <v>40</v>
      </c>
      <c r="ED17" s="702">
        <v>596</v>
      </c>
      <c r="EE17" s="712">
        <v>1.344632768361582</v>
      </c>
      <c r="EF17" s="729">
        <v>40</v>
      </c>
      <c r="EG17" s="720">
        <v>29.697986577181208</v>
      </c>
      <c r="EH17" s="705">
        <v>14</v>
      </c>
      <c r="EI17" s="702">
        <v>602</v>
      </c>
      <c r="EJ17" s="712">
        <v>0.97727272727272729</v>
      </c>
      <c r="EK17" s="729">
        <v>39</v>
      </c>
      <c r="EL17" s="720">
        <v>32.89036544850498</v>
      </c>
      <c r="EM17" s="705">
        <v>15</v>
      </c>
      <c r="EN17" s="714">
        <v>556</v>
      </c>
      <c r="EO17" s="712">
        <v>0.94</v>
      </c>
      <c r="EP17" s="729">
        <v>9</v>
      </c>
      <c r="EQ17" s="725">
        <v>13.489208633093524</v>
      </c>
      <c r="ER17" s="733">
        <v>16</v>
      </c>
      <c r="ES17" s="702">
        <v>550</v>
      </c>
      <c r="ET17" s="726">
        <v>1.0319148936170213</v>
      </c>
      <c r="EU17" s="726">
        <v>25</v>
      </c>
      <c r="EV17" s="720">
        <v>8.545454545454545</v>
      </c>
      <c r="EW17" s="705">
        <v>45</v>
      </c>
      <c r="EX17" s="715">
        <v>565</v>
      </c>
      <c r="EY17" s="726">
        <v>0.6166666666666667</v>
      </c>
      <c r="EZ17" s="726">
        <v>31</v>
      </c>
      <c r="FA17" s="725">
        <v>5.3097345132743365</v>
      </c>
      <c r="FB17" s="715">
        <v>37</v>
      </c>
      <c r="FC17" s="702">
        <v>593</v>
      </c>
      <c r="FD17" s="726">
        <v>0.734375</v>
      </c>
      <c r="FE17" s="726">
        <v>28</v>
      </c>
      <c r="FF17" s="720">
        <v>16.188870151770658</v>
      </c>
      <c r="FG17" s="705">
        <v>11</v>
      </c>
      <c r="FH17" s="702">
        <v>543</v>
      </c>
      <c r="FI17" s="726">
        <v>3.1005154639175259</v>
      </c>
      <c r="FJ17" s="726">
        <v>32</v>
      </c>
      <c r="FK17" s="720">
        <v>35.727440147329652</v>
      </c>
      <c r="FL17" s="705">
        <v>49</v>
      </c>
      <c r="FM17" s="714">
        <v>965</v>
      </c>
      <c r="FN17" s="725">
        <v>30.673575129533681</v>
      </c>
      <c r="FO17" s="715">
        <v>15</v>
      </c>
      <c r="FP17" s="702">
        <v>787</v>
      </c>
      <c r="FQ17" s="727">
        <v>1.4888888888888889</v>
      </c>
      <c r="FR17" s="727">
        <v>15</v>
      </c>
      <c r="FS17" s="720">
        <v>5.7179161372299872</v>
      </c>
      <c r="FT17" s="705">
        <v>19</v>
      </c>
      <c r="FU17" s="702">
        <v>821</v>
      </c>
      <c r="FV17" s="712">
        <v>1.1413043478260869</v>
      </c>
      <c r="FW17" s="729">
        <v>41</v>
      </c>
      <c r="FX17" s="720">
        <v>11.20584652862363</v>
      </c>
      <c r="FY17" s="705">
        <v>9</v>
      </c>
      <c r="FZ17" s="702">
        <v>822</v>
      </c>
      <c r="GA17" s="712">
        <v>0.93500000000000005</v>
      </c>
      <c r="GB17" s="729">
        <v>28</v>
      </c>
      <c r="GC17" s="720">
        <v>12.165450121654501</v>
      </c>
      <c r="GD17" s="705">
        <v>17</v>
      </c>
      <c r="GE17" s="702">
        <v>792</v>
      </c>
      <c r="GF17" s="712">
        <v>0.84285714285714286</v>
      </c>
      <c r="GG17" s="729">
        <v>27</v>
      </c>
      <c r="GH17" s="720">
        <v>4.4191919191919196</v>
      </c>
      <c r="GI17" s="705">
        <v>19</v>
      </c>
      <c r="GJ17" s="702">
        <v>871</v>
      </c>
      <c r="GK17" s="726">
        <v>1.6102150537634408</v>
      </c>
      <c r="GL17" s="726">
        <v>13</v>
      </c>
      <c r="GM17" s="720">
        <v>21.354764638346726</v>
      </c>
      <c r="GN17" s="705">
        <v>12</v>
      </c>
      <c r="GO17" s="702">
        <v>851</v>
      </c>
      <c r="GP17" s="726">
        <v>0.7</v>
      </c>
      <c r="GQ17" s="726">
        <v>25</v>
      </c>
      <c r="GR17" s="720">
        <v>4.7003525264394828</v>
      </c>
      <c r="GS17" s="705">
        <v>20</v>
      </c>
      <c r="GT17" s="702">
        <v>838</v>
      </c>
      <c r="GU17" s="726">
        <v>0.6333333333333333</v>
      </c>
      <c r="GV17" s="726">
        <v>25</v>
      </c>
      <c r="GW17" s="720">
        <v>3.5799522673031028</v>
      </c>
      <c r="GX17" s="705">
        <v>12</v>
      </c>
      <c r="GY17" s="702">
        <v>830</v>
      </c>
      <c r="GZ17" s="726">
        <v>2.0555555555555554</v>
      </c>
      <c r="HA17" s="726">
        <v>30</v>
      </c>
      <c r="HB17" s="720">
        <v>1.0843373493975903</v>
      </c>
      <c r="HC17" s="705">
        <v>37</v>
      </c>
      <c r="HD17" s="709">
        <v>26.097867001254706</v>
      </c>
      <c r="HE17" s="703">
        <v>6.1480552070263492</v>
      </c>
      <c r="HF17" s="703">
        <v>65.119196988707657</v>
      </c>
      <c r="HG17" s="703">
        <v>20.200752823086574</v>
      </c>
      <c r="HH17" s="1299">
        <v>15.265579255541613</v>
      </c>
      <c r="HI17" s="1299">
        <v>23.713927227101632</v>
      </c>
      <c r="HJ17" s="1299">
        <v>65.830196570472609</v>
      </c>
      <c r="HK17" s="1299">
        <v>3.9732329569217897</v>
      </c>
      <c r="HL17" s="1299">
        <v>67.879548306148052</v>
      </c>
      <c r="HM17" s="1300">
        <v>2391</v>
      </c>
      <c r="HN17" s="709">
        <v>21.692237581649703</v>
      </c>
      <c r="HO17" s="709">
        <v>4.1014734923287257</v>
      </c>
      <c r="HP17" s="709">
        <v>63.557648488531058</v>
      </c>
      <c r="HQ17" s="709">
        <v>26.097523925262038</v>
      </c>
      <c r="HR17" s="709">
        <v>10.603068509797964</v>
      </c>
      <c r="HS17" s="709">
        <v>44.50858271304876</v>
      </c>
      <c r="HT17" s="709">
        <v>54.169831383867539</v>
      </c>
      <c r="HU17" s="709">
        <v>3.7976606410451161</v>
      </c>
      <c r="HV17" s="709">
        <v>60.884095397235306</v>
      </c>
      <c r="HW17" s="1300">
        <v>6583</v>
      </c>
      <c r="HX17" s="1265" t="s">
        <v>31</v>
      </c>
      <c r="HY17" s="1266" t="s">
        <v>31</v>
      </c>
      <c r="HZ17" s="1266" t="s">
        <v>31</v>
      </c>
      <c r="IA17" s="1266" t="s">
        <v>31</v>
      </c>
      <c r="IB17" s="1266" t="s">
        <v>31</v>
      </c>
      <c r="IC17" s="1266" t="s">
        <v>31</v>
      </c>
      <c r="ID17" s="1266" t="s">
        <v>31</v>
      </c>
      <c r="IE17" s="1266" t="s">
        <v>31</v>
      </c>
      <c r="IF17" s="1267" t="s">
        <v>31</v>
      </c>
      <c r="IG17" s="1268" t="s">
        <v>31</v>
      </c>
      <c r="IH17" s="1269" t="s">
        <v>31</v>
      </c>
      <c r="II17" s="1269" t="s">
        <v>31</v>
      </c>
      <c r="IJ17" s="1269" t="s">
        <v>31</v>
      </c>
      <c r="IK17" s="1269" t="s">
        <v>31</v>
      </c>
      <c r="IL17" s="1269" t="s">
        <v>31</v>
      </c>
      <c r="IM17" s="1269" t="s">
        <v>31</v>
      </c>
      <c r="IN17" s="1269" t="s">
        <v>31</v>
      </c>
      <c r="IO17" s="1267" t="s">
        <v>31</v>
      </c>
      <c r="IP17" s="1268" t="s">
        <v>31</v>
      </c>
      <c r="IQ17" s="1269" t="s">
        <v>31</v>
      </c>
      <c r="IR17" s="1269" t="s">
        <v>31</v>
      </c>
      <c r="IS17" s="1269" t="s">
        <v>31</v>
      </c>
      <c r="IT17" s="1269" t="s">
        <v>31</v>
      </c>
      <c r="IU17" s="1269" t="s">
        <v>31</v>
      </c>
      <c r="IV17" s="1269" t="s">
        <v>31</v>
      </c>
      <c r="IW17" s="1269" t="s">
        <v>31</v>
      </c>
      <c r="IX17" s="1270" t="s">
        <v>31</v>
      </c>
      <c r="IY17" s="1268" t="s">
        <v>31</v>
      </c>
      <c r="IZ17" s="1269" t="s">
        <v>31</v>
      </c>
      <c r="JA17" s="1269" t="s">
        <v>31</v>
      </c>
      <c r="JB17" s="1269" t="s">
        <v>31</v>
      </c>
      <c r="JC17" s="1269" t="s">
        <v>31</v>
      </c>
      <c r="JD17" s="1269" t="s">
        <v>31</v>
      </c>
      <c r="JE17" s="1269" t="s">
        <v>31</v>
      </c>
      <c r="JF17" s="1269" t="s">
        <v>31</v>
      </c>
      <c r="JG17" s="1270" t="s">
        <v>31</v>
      </c>
      <c r="JH17" s="1268" t="s">
        <v>31</v>
      </c>
      <c r="JI17" s="1269" t="s">
        <v>31</v>
      </c>
      <c r="JJ17" s="1269" t="s">
        <v>31</v>
      </c>
      <c r="JK17" s="1269" t="s">
        <v>31</v>
      </c>
      <c r="JL17" s="1269" t="s">
        <v>31</v>
      </c>
      <c r="JM17" s="1269" t="s">
        <v>31</v>
      </c>
      <c r="JN17" s="1269" t="s">
        <v>31</v>
      </c>
      <c r="JO17" s="1269" t="s">
        <v>31</v>
      </c>
      <c r="JP17" s="1270" t="s">
        <v>31</v>
      </c>
      <c r="JQ17" s="1268" t="s">
        <v>31</v>
      </c>
      <c r="JR17" s="1269" t="s">
        <v>31</v>
      </c>
      <c r="JS17" s="1269" t="s">
        <v>31</v>
      </c>
      <c r="JT17" s="1269" t="s">
        <v>31</v>
      </c>
      <c r="JU17" s="1269" t="s">
        <v>31</v>
      </c>
      <c r="JV17" s="1269" t="s">
        <v>31</v>
      </c>
      <c r="JW17" s="1269" t="s">
        <v>31</v>
      </c>
      <c r="JX17" s="1269" t="s">
        <v>31</v>
      </c>
      <c r="JY17" s="1270" t="s">
        <v>31</v>
      </c>
      <c r="JZ17" s="718">
        <v>39.419215322829778</v>
      </c>
      <c r="KA17" s="705">
        <f t="shared" si="43"/>
        <v>74</v>
      </c>
      <c r="KB17" s="718">
        <v>75.844930417495021</v>
      </c>
      <c r="KC17" s="705">
        <f t="shared" si="43"/>
        <v>26</v>
      </c>
      <c r="KD17" s="725">
        <v>3.0835599924280919</v>
      </c>
      <c r="KE17" s="715">
        <f t="shared" si="44"/>
        <v>47</v>
      </c>
      <c r="KF17" s="1212">
        <v>0</v>
      </c>
      <c r="KG17" s="715">
        <f t="shared" si="44"/>
        <v>28</v>
      </c>
      <c r="KH17" s="725">
        <v>7.6097677616044486</v>
      </c>
      <c r="KI17" s="715">
        <f t="shared" si="45"/>
        <v>69</v>
      </c>
      <c r="KJ17" s="725">
        <v>4.7693058752029973</v>
      </c>
      <c r="KK17" s="715">
        <f t="shared" si="45"/>
        <v>43</v>
      </c>
      <c r="KL17" s="725">
        <v>11.258527759978893</v>
      </c>
      <c r="KM17" s="715">
        <f t="shared" si="46"/>
        <v>26</v>
      </c>
      <c r="KN17" s="715">
        <v>22.999004625563558</v>
      </c>
      <c r="KO17" s="715">
        <f t="shared" si="47"/>
        <v>21</v>
      </c>
      <c r="KP17" s="728">
        <v>60</v>
      </c>
      <c r="KQ17" s="729">
        <v>10</v>
      </c>
      <c r="KR17" s="729">
        <v>10</v>
      </c>
      <c r="KS17" s="729">
        <v>40</v>
      </c>
      <c r="KT17" s="729">
        <v>0</v>
      </c>
      <c r="KU17" s="730">
        <f t="shared" si="48"/>
        <v>120</v>
      </c>
      <c r="KV17" s="734">
        <f t="shared" si="49"/>
        <v>15</v>
      </c>
      <c r="KW17" s="728">
        <v>10</v>
      </c>
      <c r="KX17" s="729">
        <v>10</v>
      </c>
      <c r="KY17" s="706">
        <f t="shared" si="50"/>
        <v>20</v>
      </c>
      <c r="KZ17" s="705">
        <f t="shared" si="51"/>
        <v>1</v>
      </c>
      <c r="LA17" s="847" t="s">
        <v>1632</v>
      </c>
      <c r="LB17" s="846" t="s">
        <v>1625</v>
      </c>
      <c r="LC17" s="846" t="s">
        <v>1625</v>
      </c>
      <c r="LD17" s="846" t="s">
        <v>1625</v>
      </c>
      <c r="LE17" s="729">
        <v>10</v>
      </c>
      <c r="LF17" s="1023">
        <v>37</v>
      </c>
      <c r="LG17" s="847" t="s">
        <v>1632</v>
      </c>
      <c r="LH17" s="846" t="s">
        <v>1632</v>
      </c>
      <c r="LI17" s="846" t="s">
        <v>1632</v>
      </c>
      <c r="LJ17" s="846" t="s">
        <v>1632</v>
      </c>
      <c r="LK17" s="729">
        <v>40</v>
      </c>
      <c r="LL17" s="1023">
        <v>1</v>
      </c>
      <c r="LM17" s="847" t="s">
        <v>1632</v>
      </c>
      <c r="LN17" s="846" t="s">
        <v>1632</v>
      </c>
      <c r="LO17" s="846" t="s">
        <v>1632</v>
      </c>
      <c r="LP17" s="846" t="s">
        <v>1632</v>
      </c>
      <c r="LQ17" s="729">
        <v>60</v>
      </c>
      <c r="LR17" s="1023">
        <v>1</v>
      </c>
      <c r="LS17" s="847" t="s">
        <v>1632</v>
      </c>
      <c r="LT17" s="846" t="s">
        <v>1632</v>
      </c>
      <c r="LU17" s="846" t="s">
        <v>1632</v>
      </c>
      <c r="LV17" s="846" t="s">
        <v>1632</v>
      </c>
      <c r="LW17" s="729">
        <v>40</v>
      </c>
      <c r="LX17" s="1023">
        <v>1</v>
      </c>
      <c r="LY17" s="847" t="s">
        <v>1632</v>
      </c>
      <c r="LZ17" s="846" t="s">
        <v>1632</v>
      </c>
      <c r="MA17" s="846" t="s">
        <v>1625</v>
      </c>
      <c r="MB17" s="846" t="s">
        <v>1625</v>
      </c>
      <c r="MC17" s="729">
        <v>20</v>
      </c>
      <c r="MD17" s="1023">
        <v>48</v>
      </c>
      <c r="ME17" s="847" t="s">
        <v>1625</v>
      </c>
      <c r="MF17" s="846" t="s">
        <v>1632</v>
      </c>
      <c r="MG17" s="846" t="s">
        <v>1625</v>
      </c>
      <c r="MH17" s="846" t="s">
        <v>1632</v>
      </c>
      <c r="MI17" s="729">
        <v>20</v>
      </c>
      <c r="MJ17" s="1023">
        <v>33</v>
      </c>
      <c r="MK17" s="847" t="s">
        <v>1632</v>
      </c>
      <c r="ML17" s="846" t="s">
        <v>1625</v>
      </c>
      <c r="MM17" s="846" t="s">
        <v>1625</v>
      </c>
      <c r="MN17" s="729">
        <v>15</v>
      </c>
      <c r="MO17" s="1023">
        <v>33</v>
      </c>
      <c r="MP17" s="847" t="s">
        <v>1632</v>
      </c>
      <c r="MQ17" s="846" t="s">
        <v>1632</v>
      </c>
      <c r="MR17" s="846" t="s">
        <v>1632</v>
      </c>
      <c r="MS17" s="846" t="s">
        <v>1632</v>
      </c>
      <c r="MT17" s="729">
        <v>40</v>
      </c>
      <c r="MU17" s="1023">
        <v>1</v>
      </c>
      <c r="MV17" s="846" t="s">
        <v>1625</v>
      </c>
      <c r="MW17" s="846" t="s">
        <v>1625</v>
      </c>
      <c r="MX17" s="846" t="s">
        <v>1625</v>
      </c>
      <c r="MY17" s="846" t="s">
        <v>1625</v>
      </c>
      <c r="MZ17" s="729">
        <v>0</v>
      </c>
      <c r="NA17" s="1023">
        <v>47</v>
      </c>
      <c r="NB17" s="715">
        <v>189.3</v>
      </c>
      <c r="NC17" s="715">
        <f t="shared" si="3"/>
        <v>35</v>
      </c>
      <c r="ND17" s="714">
        <v>0</v>
      </c>
      <c r="NE17" s="715">
        <v>55</v>
      </c>
      <c r="NF17" s="731">
        <v>0</v>
      </c>
      <c r="NG17" s="715">
        <v>55</v>
      </c>
      <c r="NH17" s="715">
        <v>0</v>
      </c>
      <c r="NI17" s="715">
        <v>56</v>
      </c>
      <c r="NJ17" s="731">
        <v>0</v>
      </c>
      <c r="NK17" s="715">
        <v>56</v>
      </c>
      <c r="NL17" s="715">
        <v>599</v>
      </c>
      <c r="NM17" s="715">
        <v>4</v>
      </c>
      <c r="NN17" s="2946">
        <v>12.697941619146546</v>
      </c>
      <c r="NO17" s="715">
        <v>32</v>
      </c>
      <c r="NP17" s="715">
        <v>47130</v>
      </c>
      <c r="NQ17" s="3206">
        <v>38</v>
      </c>
      <c r="NR17" s="3349">
        <v>1.1235240497742354</v>
      </c>
      <c r="NS17" s="3206">
        <v>22</v>
      </c>
      <c r="NT17" s="3206">
        <v>530</v>
      </c>
      <c r="NU17" s="3207">
        <v>0.80554554512114973</v>
      </c>
      <c r="NV17" s="3206">
        <v>26</v>
      </c>
      <c r="NW17" s="3206">
        <v>1900</v>
      </c>
      <c r="NX17" s="3207">
        <v>4.0277277256057484</v>
      </c>
      <c r="NY17" s="3206">
        <v>30</v>
      </c>
      <c r="NZ17" s="3206">
        <v>155</v>
      </c>
      <c r="OA17" s="3208">
        <v>3.2857778814152163</v>
      </c>
      <c r="OB17" s="3206">
        <v>29</v>
      </c>
      <c r="OC17" s="714">
        <v>215</v>
      </c>
      <c r="OD17" s="2946">
        <v>4.5483393272688808</v>
      </c>
      <c r="OE17" s="733">
        <v>73</v>
      </c>
      <c r="OF17" s="714">
        <v>18</v>
      </c>
      <c r="OG17" s="731">
        <v>0.38157420558370253</v>
      </c>
      <c r="OH17" s="733">
        <f t="shared" si="52"/>
        <v>20</v>
      </c>
      <c r="OI17" s="981">
        <v>25.511655904563863</v>
      </c>
      <c r="OJ17" s="733">
        <f t="shared" si="4"/>
        <v>69</v>
      </c>
      <c r="OK17" s="1355" t="s">
        <v>3043</v>
      </c>
      <c r="OL17" s="1355" t="s">
        <v>3042</v>
      </c>
      <c r="OM17" s="1355">
        <v>1434</v>
      </c>
      <c r="ON17" s="3559">
        <v>30.623358318918573</v>
      </c>
      <c r="OO17" s="1355">
        <v>36</v>
      </c>
      <c r="OP17" s="977"/>
      <c r="OQ17" s="712">
        <v>10.4</v>
      </c>
      <c r="OR17" s="712">
        <v>10.5</v>
      </c>
      <c r="OS17" s="712">
        <v>12.1</v>
      </c>
      <c r="OT17" s="712">
        <v>9.5750128008192519</v>
      </c>
      <c r="OU17" s="712">
        <v>10.27792343995805</v>
      </c>
      <c r="OV17" s="712">
        <v>11.317907444668009</v>
      </c>
      <c r="OW17" s="699">
        <f t="shared" si="53"/>
        <v>48</v>
      </c>
      <c r="OX17" s="712">
        <v>10.695140614240884</v>
      </c>
      <c r="OY17" s="699">
        <f t="shared" si="53"/>
        <v>60</v>
      </c>
      <c r="OZ17" s="712">
        <v>11</v>
      </c>
      <c r="PA17" s="712">
        <v>12.3</v>
      </c>
      <c r="PB17" s="712">
        <v>13</v>
      </c>
      <c r="PC17" s="712">
        <v>12.800819252432156</v>
      </c>
      <c r="PD17" s="712">
        <v>12.742527530152071</v>
      </c>
      <c r="PE17" s="712">
        <v>11.921529175050303</v>
      </c>
      <c r="PF17" s="699">
        <f t="shared" si="54"/>
        <v>39</v>
      </c>
      <c r="PG17" s="712">
        <v>12.294145992939088</v>
      </c>
      <c r="PH17" s="699">
        <f t="shared" si="55"/>
        <v>29</v>
      </c>
      <c r="PI17" s="712">
        <v>23.239436619718312</v>
      </c>
      <c r="PJ17" s="699">
        <f t="shared" si="56"/>
        <v>48</v>
      </c>
      <c r="PK17" s="985">
        <v>22.98928660717997</v>
      </c>
      <c r="PL17" s="699">
        <f t="shared" si="56"/>
        <v>41</v>
      </c>
      <c r="PM17" s="985">
        <v>170.1</v>
      </c>
      <c r="PN17" s="985">
        <v>184.9</v>
      </c>
      <c r="PO17" s="699">
        <f t="shared" si="57"/>
        <v>24</v>
      </c>
      <c r="PP17" s="712">
        <v>66.400000000000006</v>
      </c>
      <c r="PQ17" s="985">
        <v>68.2</v>
      </c>
      <c r="PR17" s="699">
        <f t="shared" si="58"/>
        <v>17</v>
      </c>
      <c r="PS17" s="982">
        <v>691</v>
      </c>
      <c r="PT17" s="725">
        <v>45.007235890014471</v>
      </c>
      <c r="PU17" s="699">
        <v>27</v>
      </c>
      <c r="PV17" s="699">
        <v>2049</v>
      </c>
      <c r="PW17" s="725">
        <v>58.418740849194727</v>
      </c>
      <c r="PX17" s="699">
        <v>52</v>
      </c>
      <c r="PY17" s="715">
        <v>657</v>
      </c>
      <c r="PZ17" s="725">
        <v>68.340943683409435</v>
      </c>
      <c r="QA17" s="699">
        <v>72</v>
      </c>
      <c r="QB17" s="982">
        <v>674</v>
      </c>
      <c r="QC17" s="715">
        <v>47.32937685459941</v>
      </c>
      <c r="QD17" s="699">
        <v>24</v>
      </c>
      <c r="QE17" s="716">
        <v>0</v>
      </c>
      <c r="QF17" s="3644">
        <v>0</v>
      </c>
      <c r="QG17" s="699">
        <v>23</v>
      </c>
      <c r="QH17" s="1363" t="s">
        <v>1623</v>
      </c>
      <c r="QI17" s="712">
        <v>84.144266757400473</v>
      </c>
      <c r="QJ17" s="712">
        <v>85.09886225560588</v>
      </c>
      <c r="QK17" s="699">
        <f t="shared" si="59"/>
        <v>6</v>
      </c>
      <c r="QL17" s="715">
        <v>9053</v>
      </c>
      <c r="QM17" s="709">
        <v>65.080291970802918</v>
      </c>
      <c r="QN17" s="703">
        <v>62.425384857053089</v>
      </c>
      <c r="QO17" s="978">
        <v>12</v>
      </c>
      <c r="QP17" s="705">
        <v>3183</v>
      </c>
      <c r="QQ17" s="3553">
        <v>95.62356979405034</v>
      </c>
      <c r="QR17" s="709">
        <v>345.1</v>
      </c>
      <c r="QS17" s="978">
        <f t="shared" si="60"/>
        <v>27</v>
      </c>
      <c r="QT17" s="703">
        <v>669.7</v>
      </c>
      <c r="QU17" s="978">
        <f t="shared" si="61"/>
        <v>59</v>
      </c>
      <c r="QV17" s="703">
        <v>2390.1999999999998</v>
      </c>
      <c r="QW17" s="978">
        <f t="shared" si="62"/>
        <v>19</v>
      </c>
      <c r="QX17" s="703">
        <v>23</v>
      </c>
      <c r="QY17" s="979">
        <f t="shared" si="63"/>
        <v>10</v>
      </c>
      <c r="QZ17" s="712">
        <v>0</v>
      </c>
      <c r="RA17" s="699">
        <v>30</v>
      </c>
      <c r="RB17" s="712">
        <v>206.24</v>
      </c>
      <c r="RC17" s="699">
        <v>50</v>
      </c>
      <c r="RD17" s="712">
        <v>0</v>
      </c>
      <c r="RE17" s="699">
        <v>24</v>
      </c>
      <c r="RF17" s="712">
        <v>345.6</v>
      </c>
      <c r="RG17" s="699">
        <v>23</v>
      </c>
      <c r="RH17" s="699">
        <v>8712.5</v>
      </c>
      <c r="RI17" s="978">
        <f t="shared" si="64"/>
        <v>28</v>
      </c>
      <c r="RJ17" s="712">
        <v>1053.5</v>
      </c>
      <c r="RK17" s="978">
        <f t="shared" si="64"/>
        <v>40</v>
      </c>
      <c r="RL17" s="712">
        <v>815</v>
      </c>
      <c r="RM17" s="978">
        <f t="shared" si="64"/>
        <v>30</v>
      </c>
      <c r="RN17" s="712">
        <v>2418.9</v>
      </c>
      <c r="RO17" s="978">
        <f t="shared" si="64"/>
        <v>23</v>
      </c>
      <c r="RP17" s="712">
        <v>0</v>
      </c>
      <c r="RQ17" s="978">
        <f t="shared" si="65"/>
        <v>2</v>
      </c>
      <c r="RR17" s="712">
        <v>0</v>
      </c>
      <c r="RS17" s="978">
        <f t="shared" si="65"/>
        <v>1</v>
      </c>
      <c r="RT17" s="712">
        <v>230.9</v>
      </c>
      <c r="RU17" s="978">
        <f t="shared" si="65"/>
        <v>24</v>
      </c>
      <c r="RV17" s="712">
        <f t="shared" si="66"/>
        <v>230.9</v>
      </c>
      <c r="RW17" s="978">
        <f t="shared" si="67"/>
        <v>25</v>
      </c>
      <c r="RX17" s="712">
        <v>5</v>
      </c>
      <c r="RY17" s="712" t="s">
        <v>1632</v>
      </c>
      <c r="RZ17" s="712">
        <v>5</v>
      </c>
      <c r="SA17" s="712" t="s">
        <v>1632</v>
      </c>
      <c r="SB17" s="712">
        <v>0</v>
      </c>
      <c r="SC17" s="712" t="s">
        <v>1625</v>
      </c>
      <c r="SD17" s="712">
        <v>0</v>
      </c>
      <c r="SE17" s="712" t="s">
        <v>1625</v>
      </c>
      <c r="SF17" s="712">
        <v>0</v>
      </c>
      <c r="SG17" s="712" t="s">
        <v>1625</v>
      </c>
      <c r="SH17" s="712">
        <v>10</v>
      </c>
      <c r="SI17" s="699">
        <f t="shared" si="68"/>
        <v>46</v>
      </c>
      <c r="SJ17" s="712">
        <v>0</v>
      </c>
      <c r="SK17" s="712" t="s">
        <v>1625</v>
      </c>
      <c r="SL17" s="712">
        <v>0</v>
      </c>
      <c r="SM17" s="712" t="s">
        <v>1625</v>
      </c>
      <c r="SN17" s="712">
        <v>0</v>
      </c>
      <c r="SO17" s="712" t="s">
        <v>1625</v>
      </c>
      <c r="SP17" s="712">
        <v>0</v>
      </c>
      <c r="SQ17" s="712" t="s">
        <v>1625</v>
      </c>
      <c r="SR17" s="712">
        <v>0</v>
      </c>
      <c r="SS17" s="699">
        <f t="shared" si="69"/>
        <v>65</v>
      </c>
      <c r="ST17" s="712">
        <v>0</v>
      </c>
      <c r="SU17" s="712" t="s">
        <v>1625</v>
      </c>
      <c r="SV17" s="712">
        <v>0</v>
      </c>
      <c r="SW17" s="712" t="s">
        <v>1625</v>
      </c>
      <c r="SX17" s="712">
        <v>0</v>
      </c>
      <c r="SY17" s="712" t="s">
        <v>1625</v>
      </c>
      <c r="SZ17" s="712">
        <v>0</v>
      </c>
      <c r="TA17" s="699">
        <f t="shared" si="70"/>
        <v>72</v>
      </c>
      <c r="TB17" s="699">
        <v>10</v>
      </c>
      <c r="TC17" s="699" t="s">
        <v>1632</v>
      </c>
      <c r="TD17" s="699">
        <v>0</v>
      </c>
      <c r="TE17" s="699" t="s">
        <v>1625</v>
      </c>
      <c r="TF17" s="699">
        <v>0</v>
      </c>
      <c r="TG17" s="699" t="s">
        <v>1625</v>
      </c>
      <c r="TH17" s="699">
        <v>0</v>
      </c>
      <c r="TI17" s="699" t="s">
        <v>1625</v>
      </c>
      <c r="TJ17" s="699">
        <v>10</v>
      </c>
      <c r="TK17" s="699">
        <f t="shared" si="71"/>
        <v>56</v>
      </c>
      <c r="TL17" s="989">
        <v>10</v>
      </c>
      <c r="TM17" s="989">
        <v>10</v>
      </c>
      <c r="TN17" s="989">
        <v>10</v>
      </c>
      <c r="TO17" s="989">
        <v>10</v>
      </c>
      <c r="TP17" s="989">
        <v>40</v>
      </c>
      <c r="TQ17" s="699">
        <f t="shared" si="72"/>
        <v>1</v>
      </c>
      <c r="TR17" s="712" t="s">
        <v>1632</v>
      </c>
      <c r="TS17" s="712" t="s">
        <v>1632</v>
      </c>
      <c r="TT17" s="712" t="s">
        <v>1625</v>
      </c>
      <c r="TU17" s="712" t="s">
        <v>1625</v>
      </c>
      <c r="TV17" s="712">
        <v>5</v>
      </c>
      <c r="TW17" s="712">
        <v>5</v>
      </c>
      <c r="TX17" s="712">
        <v>0</v>
      </c>
      <c r="TY17" s="712">
        <v>0</v>
      </c>
      <c r="TZ17" s="712">
        <v>10</v>
      </c>
      <c r="UA17" s="699">
        <f t="shared" si="73"/>
        <v>50</v>
      </c>
      <c r="UB17" s="712">
        <v>10</v>
      </c>
      <c r="UC17" s="712">
        <v>10</v>
      </c>
      <c r="UD17" s="712">
        <v>0</v>
      </c>
      <c r="UE17" s="712">
        <v>0</v>
      </c>
      <c r="UF17" s="712">
        <v>20</v>
      </c>
      <c r="UG17" s="699">
        <f t="shared" si="74"/>
        <v>34</v>
      </c>
      <c r="UH17" s="715">
        <v>2</v>
      </c>
      <c r="UI17" s="712">
        <v>1.2853883479546258</v>
      </c>
      <c r="UJ17" s="699">
        <v>22</v>
      </c>
      <c r="UK17" s="715">
        <v>20</v>
      </c>
      <c r="UL17" s="712">
        <v>12.853883479546258</v>
      </c>
      <c r="UM17" s="699">
        <v>39</v>
      </c>
      <c r="UN17" s="715">
        <v>11</v>
      </c>
      <c r="UO17" s="712">
        <v>7.0696359137504423</v>
      </c>
      <c r="UP17" s="699">
        <v>32</v>
      </c>
      <c r="UQ17" s="715">
        <v>16</v>
      </c>
      <c r="UR17" s="712">
        <v>10.119473028442044</v>
      </c>
      <c r="US17" s="699">
        <v>19</v>
      </c>
      <c r="UT17" s="712">
        <v>27</v>
      </c>
      <c r="UU17" s="699">
        <v>56</v>
      </c>
      <c r="UV17" s="712">
        <v>24.4</v>
      </c>
      <c r="UW17" s="699">
        <v>42</v>
      </c>
      <c r="UX17" s="1099">
        <v>8.4</v>
      </c>
      <c r="UY17" s="699">
        <v>21</v>
      </c>
      <c r="UZ17" s="989">
        <v>0.105</v>
      </c>
      <c r="VA17" s="989">
        <v>61</v>
      </c>
      <c r="VB17" s="989">
        <v>4.1000000000000002E-2</v>
      </c>
      <c r="VC17" s="989">
        <v>53</v>
      </c>
      <c r="VD17" s="989">
        <v>5.5E-2</v>
      </c>
      <c r="VE17" s="989">
        <v>24</v>
      </c>
      <c r="VF17" s="989">
        <v>6.0000000000000001E-3</v>
      </c>
      <c r="VG17" s="989">
        <v>39</v>
      </c>
      <c r="VH17" s="989">
        <v>1.4999999999999999E-2</v>
      </c>
      <c r="VI17" s="989">
        <v>25</v>
      </c>
      <c r="VJ17" s="989">
        <v>8.9999999999999993E-3</v>
      </c>
      <c r="VK17" s="989">
        <v>26</v>
      </c>
      <c r="VL17" s="989">
        <v>6.0000000000000001E-3</v>
      </c>
      <c r="VM17" s="989">
        <v>3</v>
      </c>
      <c r="VN17" s="989">
        <v>2E-3</v>
      </c>
      <c r="VO17" s="989">
        <v>4</v>
      </c>
      <c r="VP17" s="989">
        <v>282</v>
      </c>
      <c r="VQ17" s="989">
        <v>177.87645786157177</v>
      </c>
      <c r="VR17" s="989">
        <v>23</v>
      </c>
      <c r="VS17" s="989">
        <v>121</v>
      </c>
      <c r="VT17" s="989">
        <v>76.322877309397811</v>
      </c>
      <c r="VU17" s="989">
        <v>14</v>
      </c>
      <c r="VV17" s="989">
        <v>392</v>
      </c>
      <c r="VW17" s="989">
        <v>247.26089177920613</v>
      </c>
      <c r="VX17" s="989">
        <v>9</v>
      </c>
      <c r="VY17" s="989">
        <v>94</v>
      </c>
      <c r="VZ17" s="989">
        <v>59.292152620523915</v>
      </c>
      <c r="WA17" s="989">
        <v>61</v>
      </c>
      <c r="WB17" s="989">
        <v>1554</v>
      </c>
      <c r="WC17" s="989">
        <v>980.2128209818527</v>
      </c>
      <c r="WD17" s="989">
        <v>20</v>
      </c>
      <c r="WE17" s="989">
        <v>629</v>
      </c>
      <c r="WF17" s="989">
        <v>396.75280849265471</v>
      </c>
      <c r="WG17" s="989">
        <v>3</v>
      </c>
      <c r="WH17" s="989">
        <v>114.21</v>
      </c>
      <c r="WI17" s="989">
        <v>21</v>
      </c>
      <c r="WJ17" s="989">
        <v>0</v>
      </c>
      <c r="WK17" s="989">
        <v>10</v>
      </c>
      <c r="WL17" s="989">
        <v>0</v>
      </c>
      <c r="WM17" s="989">
        <v>2</v>
      </c>
      <c r="WN17" s="989">
        <v>93.65</v>
      </c>
      <c r="WO17" s="989">
        <v>17</v>
      </c>
      <c r="WP17" s="989">
        <v>4.57</v>
      </c>
      <c r="WQ17" s="989">
        <v>13</v>
      </c>
      <c r="WR17" s="989">
        <v>5.71</v>
      </c>
      <c r="WS17" s="989">
        <v>19</v>
      </c>
      <c r="WT17" s="989">
        <v>3.43</v>
      </c>
      <c r="WU17" s="989">
        <v>9</v>
      </c>
      <c r="WV17" s="989">
        <v>2.2799999999999998</v>
      </c>
      <c r="WW17" s="989">
        <v>3</v>
      </c>
      <c r="WX17" s="989">
        <v>4.57</v>
      </c>
      <c r="WY17" s="989">
        <v>38</v>
      </c>
      <c r="WZ17" s="712">
        <v>294.12</v>
      </c>
      <c r="XA17" s="699">
        <v>29</v>
      </c>
      <c r="XB17" s="712">
        <v>402.96</v>
      </c>
      <c r="XC17" s="712">
        <v>53</v>
      </c>
      <c r="XD17" s="712">
        <v>110.78</v>
      </c>
      <c r="XE17" s="699">
        <v>26</v>
      </c>
      <c r="XF17" s="712">
        <v>118.78</v>
      </c>
      <c r="XG17" s="712">
        <v>5</v>
      </c>
      <c r="XH17" s="712">
        <v>142.76</v>
      </c>
      <c r="XI17" s="699">
        <v>23</v>
      </c>
      <c r="XJ17" s="712">
        <v>180.64</v>
      </c>
      <c r="XK17" s="699">
        <v>31</v>
      </c>
      <c r="XL17" s="712">
        <v>220.42</v>
      </c>
      <c r="XM17" s="699">
        <v>45</v>
      </c>
      <c r="XO17" s="714"/>
      <c r="XP17" s="725"/>
      <c r="XQ17" s="715"/>
      <c r="XR17" s="714"/>
      <c r="XS17" s="725"/>
      <c r="XT17" s="715"/>
      <c r="XU17" s="715"/>
      <c r="XV17" s="712"/>
      <c r="XW17" s="715"/>
      <c r="XX17" s="1169">
        <v>674</v>
      </c>
      <c r="XY17" s="1174">
        <v>0.74183976261127604</v>
      </c>
      <c r="XZ17" s="1168">
        <f t="shared" si="75"/>
        <v>64</v>
      </c>
      <c r="YA17" s="715">
        <v>1934</v>
      </c>
      <c r="YB17" s="725">
        <v>17.631851085832473</v>
      </c>
      <c r="YC17" s="715">
        <f t="shared" si="76"/>
        <v>36</v>
      </c>
      <c r="YD17" s="714">
        <v>233</v>
      </c>
      <c r="YE17" s="725">
        <v>8.8855421686746983</v>
      </c>
      <c r="YF17" s="715">
        <f t="shared" si="77"/>
        <v>53</v>
      </c>
      <c r="YG17" s="699">
        <v>2022</v>
      </c>
      <c r="YH17" s="1099">
        <v>10.484668644906034</v>
      </c>
      <c r="YI17" s="715">
        <f t="shared" si="78"/>
        <v>69</v>
      </c>
      <c r="YJ17" s="714">
        <v>233</v>
      </c>
      <c r="YK17" s="712">
        <v>25.150602409638555</v>
      </c>
      <c r="YL17" s="715">
        <f t="shared" si="79"/>
        <v>58</v>
      </c>
      <c r="YM17" s="699">
        <v>2022</v>
      </c>
      <c r="YN17" s="712">
        <v>28.288822947576659</v>
      </c>
      <c r="YO17" s="715">
        <f t="shared" si="80"/>
        <v>71</v>
      </c>
      <c r="YP17" s="1178">
        <v>80</v>
      </c>
      <c r="YQ17" s="1099">
        <v>0</v>
      </c>
      <c r="YR17" s="1099">
        <v>0</v>
      </c>
      <c r="YS17" s="1099">
        <v>0</v>
      </c>
      <c r="YT17" s="1099">
        <v>0</v>
      </c>
      <c r="YU17" s="1099">
        <v>20</v>
      </c>
      <c r="YV17" s="1099">
        <v>0</v>
      </c>
      <c r="YW17" s="1099">
        <v>0</v>
      </c>
      <c r="YX17" s="1099">
        <v>20</v>
      </c>
      <c r="YY17" s="1099">
        <v>0</v>
      </c>
      <c r="YZ17" s="1099">
        <v>0</v>
      </c>
      <c r="ZA17" s="1188">
        <v>5</v>
      </c>
      <c r="ZB17" s="985">
        <v>40.853658536585364</v>
      </c>
      <c r="ZC17" s="985">
        <v>8.8414634146341466</v>
      </c>
      <c r="ZD17" s="985">
        <v>33.231707317073173</v>
      </c>
      <c r="ZE17" s="985">
        <v>14.939024390243901</v>
      </c>
      <c r="ZF17" s="985">
        <v>7.9268292682926829</v>
      </c>
      <c r="ZG17" s="985">
        <v>10.060975609756099</v>
      </c>
      <c r="ZH17" s="985">
        <v>10.975609756097562</v>
      </c>
      <c r="ZI17" s="985">
        <v>5.1829268292682924</v>
      </c>
      <c r="ZJ17" s="985">
        <v>23.170731707317074</v>
      </c>
      <c r="ZK17" s="985">
        <v>3.3536585365853662</v>
      </c>
      <c r="ZL17" s="985">
        <v>3.0487804878048781</v>
      </c>
      <c r="ZM17" s="699">
        <v>328</v>
      </c>
      <c r="ZN17" s="714" t="s">
        <v>1650</v>
      </c>
      <c r="ZO17" s="715" t="s">
        <v>1651</v>
      </c>
      <c r="ZP17" s="715" t="s">
        <v>1634</v>
      </c>
      <c r="ZQ17" s="715" t="s">
        <v>1634</v>
      </c>
      <c r="ZR17" s="715" t="s">
        <v>1633</v>
      </c>
      <c r="ZS17" s="715" t="s">
        <v>1633</v>
      </c>
      <c r="ZT17" s="715">
        <v>2</v>
      </c>
      <c r="ZU17" s="715">
        <v>0</v>
      </c>
      <c r="ZV17" s="715">
        <v>1</v>
      </c>
      <c r="ZW17" s="715">
        <v>1</v>
      </c>
      <c r="ZX17" s="715">
        <v>-1</v>
      </c>
      <c r="ZY17" s="715">
        <v>-1</v>
      </c>
      <c r="ZZ17" s="715">
        <f t="shared" si="81"/>
        <v>2</v>
      </c>
      <c r="AAA17" s="715">
        <f t="shared" si="82"/>
        <v>50</v>
      </c>
      <c r="AAB17" s="716" t="s">
        <v>31</v>
      </c>
      <c r="AAC17" s="712" t="s">
        <v>31</v>
      </c>
      <c r="AAD17" s="712" t="s">
        <v>31</v>
      </c>
      <c r="AAE17" s="712" t="s">
        <v>31</v>
      </c>
      <c r="AAF17" s="712" t="s">
        <v>1635</v>
      </c>
      <c r="AAG17" s="712" t="s">
        <v>1635</v>
      </c>
      <c r="AAH17" s="714">
        <v>4</v>
      </c>
      <c r="AAI17" s="715">
        <v>2</v>
      </c>
      <c r="AAJ17" s="715">
        <v>2</v>
      </c>
      <c r="AAK17" s="715">
        <v>193</v>
      </c>
      <c r="AAL17" s="715">
        <v>0</v>
      </c>
      <c r="AAM17" s="733">
        <v>3</v>
      </c>
      <c r="AAN17" s="2996">
        <v>8.4315254737463374E-2</v>
      </c>
      <c r="AAO17" s="2954">
        <f t="shared" si="83"/>
        <v>73</v>
      </c>
      <c r="AAP17" s="2995">
        <v>4.2157627368731687E-2</v>
      </c>
      <c r="AAQ17" s="2954">
        <f t="shared" si="84"/>
        <v>57</v>
      </c>
      <c r="AAR17" s="2995">
        <v>4.2157627368731687E-2</v>
      </c>
      <c r="AAS17" s="2954">
        <f t="shared" si="85"/>
        <v>53</v>
      </c>
      <c r="AAT17" s="2995">
        <v>4.0682110410826082</v>
      </c>
      <c r="AAU17" s="2954">
        <f t="shared" si="86"/>
        <v>10</v>
      </c>
      <c r="AAV17" s="2995">
        <v>0</v>
      </c>
      <c r="AAW17" s="2954">
        <f t="shared" si="87"/>
        <v>69</v>
      </c>
      <c r="AAX17" s="2995">
        <v>6.3236441053097531E-2</v>
      </c>
      <c r="AAY17" s="2954">
        <f t="shared" si="88"/>
        <v>67</v>
      </c>
      <c r="AAZ17" s="982">
        <v>31</v>
      </c>
      <c r="ABA17" s="699">
        <v>2</v>
      </c>
      <c r="ABB17" s="699">
        <v>0</v>
      </c>
      <c r="ABC17" s="2988">
        <v>0.65344322421534118</v>
      </c>
      <c r="ABD17" s="2954">
        <f t="shared" si="89"/>
        <v>36</v>
      </c>
      <c r="ABE17" s="2955">
        <v>4.2157627368731687E-2</v>
      </c>
      <c r="ABF17" s="2954">
        <f t="shared" si="89"/>
        <v>26</v>
      </c>
      <c r="ABG17" s="2955">
        <v>0</v>
      </c>
      <c r="ABH17" s="2993">
        <f t="shared" si="89"/>
        <v>32</v>
      </c>
      <c r="ABI17" s="982">
        <v>0</v>
      </c>
      <c r="ABJ17" s="731">
        <v>0</v>
      </c>
      <c r="ABK17" s="715">
        <f t="shared" si="90"/>
        <v>31</v>
      </c>
      <c r="ABL17" s="716" t="s">
        <v>107</v>
      </c>
      <c r="ABM17" s="712" t="s">
        <v>107</v>
      </c>
      <c r="ABN17" s="715">
        <v>1</v>
      </c>
      <c r="ABO17" s="715">
        <v>1</v>
      </c>
      <c r="ABP17" s="715">
        <f t="shared" si="91"/>
        <v>2</v>
      </c>
      <c r="ABQ17" s="715">
        <f t="shared" si="92"/>
        <v>37</v>
      </c>
      <c r="ABR17" s="1201" t="s">
        <v>1632</v>
      </c>
      <c r="ABS17" s="1202" t="s">
        <v>1632</v>
      </c>
      <c r="ABT17" s="1202" t="s">
        <v>1625</v>
      </c>
      <c r="ABU17" s="1202" t="s">
        <v>1632</v>
      </c>
      <c r="ABV17" s="725">
        <v>5</v>
      </c>
      <c r="ABW17" s="725">
        <v>5</v>
      </c>
      <c r="ABX17" s="725">
        <v>0</v>
      </c>
      <c r="ABY17" s="725">
        <v>5</v>
      </c>
      <c r="ABZ17" s="715">
        <f t="shared" si="93"/>
        <v>15</v>
      </c>
      <c r="ACA17" s="715">
        <f t="shared" si="94"/>
        <v>20</v>
      </c>
      <c r="ACB17" s="983" t="s">
        <v>1632</v>
      </c>
      <c r="ACC17" s="725" t="s">
        <v>1632</v>
      </c>
      <c r="ACD17" s="725" t="s">
        <v>1632</v>
      </c>
      <c r="ACE17" s="725" t="s">
        <v>1632</v>
      </c>
      <c r="ACF17" s="725">
        <v>5</v>
      </c>
      <c r="ACG17" s="725">
        <v>5</v>
      </c>
      <c r="ACH17" s="725">
        <v>5</v>
      </c>
      <c r="ACI17" s="725">
        <v>5</v>
      </c>
      <c r="ACJ17" s="715">
        <f t="shared" si="95"/>
        <v>20</v>
      </c>
      <c r="ACK17" s="715">
        <f t="shared" si="96"/>
        <v>1</v>
      </c>
      <c r="ACL17" s="982">
        <v>257</v>
      </c>
      <c r="ACM17" s="715">
        <v>16652</v>
      </c>
      <c r="ACN17" s="1089">
        <v>10.867000000000001</v>
      </c>
      <c r="ACO17" s="715">
        <v>43</v>
      </c>
      <c r="ACP17" s="1089">
        <v>2.8</v>
      </c>
      <c r="ACQ17" s="715">
        <v>35</v>
      </c>
      <c r="ACR17" s="982">
        <v>35.347999999999999</v>
      </c>
      <c r="ACS17" s="1090">
        <v>46</v>
      </c>
      <c r="ACT17" s="983" t="s">
        <v>1632</v>
      </c>
      <c r="ACU17" s="725" t="s">
        <v>1625</v>
      </c>
      <c r="ACV17" s="725" t="s">
        <v>1625</v>
      </c>
      <c r="ACW17" s="725" t="s">
        <v>1625</v>
      </c>
      <c r="ACX17" s="725">
        <v>5</v>
      </c>
      <c r="ACY17" s="725">
        <v>0</v>
      </c>
      <c r="ACZ17" s="725">
        <v>0</v>
      </c>
      <c r="ADA17" s="725">
        <v>0</v>
      </c>
      <c r="ADB17" s="715">
        <f t="shared" si="97"/>
        <v>5</v>
      </c>
      <c r="ADC17" s="715">
        <f t="shared" si="98"/>
        <v>9</v>
      </c>
      <c r="ADD17" s="984" t="s">
        <v>1632</v>
      </c>
      <c r="ADE17" s="985" t="s">
        <v>1632</v>
      </c>
      <c r="ADF17" s="985" t="s">
        <v>1632</v>
      </c>
      <c r="ADG17" s="985" t="s">
        <v>1625</v>
      </c>
      <c r="ADH17" s="985">
        <v>5</v>
      </c>
      <c r="ADI17" s="985">
        <v>5</v>
      </c>
      <c r="ADJ17" s="985">
        <v>5</v>
      </c>
      <c r="ADK17" s="985">
        <v>0</v>
      </c>
      <c r="ADL17" s="715">
        <f t="shared" si="99"/>
        <v>15</v>
      </c>
      <c r="ADM17" s="715">
        <f t="shared" si="100"/>
        <v>20</v>
      </c>
      <c r="ADN17" s="1169">
        <v>0</v>
      </c>
      <c r="ADO17" s="1168">
        <v>0</v>
      </c>
      <c r="ADP17" s="1168">
        <v>0</v>
      </c>
      <c r="ADQ17" s="989">
        <v>0</v>
      </c>
      <c r="ADR17" s="989">
        <v>0</v>
      </c>
      <c r="ADS17" s="989">
        <v>0</v>
      </c>
      <c r="ADT17" s="989">
        <v>38</v>
      </c>
      <c r="ADU17" s="989">
        <v>12</v>
      </c>
      <c r="ADV17" s="989">
        <v>1428</v>
      </c>
      <c r="ADW17" s="989">
        <v>11424</v>
      </c>
      <c r="ADX17" s="989">
        <v>119</v>
      </c>
      <c r="ADY17" s="989">
        <v>952</v>
      </c>
      <c r="ADZ17" s="989">
        <v>242.39338001273074</v>
      </c>
      <c r="AEA17" s="989">
        <v>24</v>
      </c>
      <c r="AEB17" s="989">
        <v>12</v>
      </c>
      <c r="AEC17" s="989">
        <v>1428</v>
      </c>
      <c r="AED17" s="989">
        <v>11424</v>
      </c>
      <c r="AEE17" s="989">
        <v>119</v>
      </c>
      <c r="AEF17" s="989">
        <v>952</v>
      </c>
      <c r="AEG17" s="989">
        <v>242.39338001273074</v>
      </c>
      <c r="AEH17" s="729">
        <v>50</v>
      </c>
      <c r="AEI17" s="987"/>
      <c r="AEM17" s="715">
        <v>6774</v>
      </c>
      <c r="AEN17" s="715">
        <v>5330</v>
      </c>
      <c r="AEO17" s="989">
        <v>573</v>
      </c>
      <c r="AEP17" s="1099">
        <v>10.75046904315197</v>
      </c>
      <c r="AEQ17" s="989">
        <v>43</v>
      </c>
      <c r="AER17" s="989">
        <v>172</v>
      </c>
      <c r="AES17" s="989">
        <v>30.017452006980804</v>
      </c>
      <c r="AET17" s="1099">
        <v>3.75</v>
      </c>
      <c r="AEU17" s="989">
        <v>21</v>
      </c>
      <c r="AEV17" s="989">
        <v>159</v>
      </c>
      <c r="AEW17" s="989">
        <v>732</v>
      </c>
      <c r="AEX17" s="989">
        <v>21.721311475409834</v>
      </c>
      <c r="AEY17" s="989">
        <v>20</v>
      </c>
      <c r="AEZ17" s="1667">
        <v>5330</v>
      </c>
      <c r="AFA17" s="1668">
        <v>2.2921200750469044</v>
      </c>
      <c r="AFB17" s="1667">
        <f t="shared" si="101"/>
        <v>40</v>
      </c>
      <c r="AFC17" s="1168">
        <v>79</v>
      </c>
      <c r="AFD17" s="1099">
        <v>16.455696202531644</v>
      </c>
      <c r="AFE17" s="989">
        <f t="shared" si="102"/>
        <v>51</v>
      </c>
      <c r="AFF17" s="715">
        <v>456</v>
      </c>
      <c r="AFG17" s="985">
        <v>20.394736842105264</v>
      </c>
      <c r="AFH17" s="699">
        <f t="shared" si="103"/>
        <v>37</v>
      </c>
      <c r="AFI17" s="989">
        <v>72</v>
      </c>
      <c r="AFJ17" s="715">
        <v>43</v>
      </c>
      <c r="AFK17" s="985">
        <v>59.722222222222221</v>
      </c>
      <c r="AFL17" s="699">
        <f t="shared" si="104"/>
        <v>74</v>
      </c>
      <c r="AFM17" s="707">
        <v>1818</v>
      </c>
      <c r="AFN17" s="990">
        <v>26</v>
      </c>
      <c r="AFO17" s="719">
        <v>1.4301430143014302</v>
      </c>
      <c r="AFP17" s="979">
        <f t="shared" si="105"/>
        <v>31</v>
      </c>
      <c r="AFQ17" s="715">
        <v>59</v>
      </c>
      <c r="AFR17" s="699">
        <f t="shared" si="105"/>
        <v>28</v>
      </c>
      <c r="AFS17" s="715">
        <v>30330</v>
      </c>
      <c r="AFT17" s="715">
        <v>13120</v>
      </c>
      <c r="AFU17" s="985">
        <v>43.257500824266401</v>
      </c>
      <c r="AFV17" s="699">
        <f t="shared" si="106"/>
        <v>23</v>
      </c>
      <c r="AFW17" s="715">
        <v>28460</v>
      </c>
      <c r="AFX17" s="715">
        <v>740</v>
      </c>
      <c r="AFY17" s="712">
        <v>2.6001405481377371</v>
      </c>
      <c r="AFZ17" s="699">
        <f t="shared" si="107"/>
        <v>10</v>
      </c>
      <c r="AGA17" s="712">
        <v>42.118537200504413</v>
      </c>
      <c r="AGB17" s="712">
        <v>17.906683480453971</v>
      </c>
      <c r="AGC17" s="712">
        <v>15.762925598991174</v>
      </c>
      <c r="AGD17" s="712">
        <v>6.8095838587641868</v>
      </c>
      <c r="AGE17" s="712">
        <v>7.6923076923076925</v>
      </c>
      <c r="AGF17" s="712">
        <v>4.5397225725094579</v>
      </c>
      <c r="AGG17" s="712">
        <v>4.1614123581336697</v>
      </c>
      <c r="AGH17" s="712">
        <v>0.63051702395964693</v>
      </c>
      <c r="AGI17" s="712">
        <v>0.37831021437578816</v>
      </c>
      <c r="AGJ17" s="715">
        <v>334</v>
      </c>
      <c r="AGK17" s="715">
        <v>142</v>
      </c>
      <c r="AGL17" s="715">
        <v>125</v>
      </c>
      <c r="AGM17" s="715">
        <v>54</v>
      </c>
      <c r="AGN17" s="715">
        <v>61</v>
      </c>
      <c r="AGO17" s="715">
        <v>36</v>
      </c>
      <c r="AGP17" s="715">
        <v>33</v>
      </c>
      <c r="AGQ17" s="715">
        <v>5</v>
      </c>
      <c r="AGR17" s="715">
        <v>3</v>
      </c>
      <c r="AGS17" s="715">
        <v>793</v>
      </c>
      <c r="AGT17" s="712">
        <v>26.493506493506491</v>
      </c>
      <c r="AGU17" s="712">
        <v>10.129870129870131</v>
      </c>
      <c r="AGV17" s="712">
        <v>10.649350649350648</v>
      </c>
      <c r="AGW17" s="712">
        <v>11.428571428571429</v>
      </c>
      <c r="AGX17" s="712">
        <v>10.129870129870131</v>
      </c>
      <c r="AGY17" s="712">
        <v>9.3506493506493502</v>
      </c>
      <c r="AGZ17" s="712">
        <v>15.324675324675324</v>
      </c>
      <c r="AHA17" s="712">
        <v>4.6753246753246751</v>
      </c>
      <c r="AHB17" s="712">
        <v>1.8181818181818181</v>
      </c>
      <c r="AHC17" s="715">
        <v>102</v>
      </c>
      <c r="AHD17" s="715">
        <v>39</v>
      </c>
      <c r="AHE17" s="715">
        <v>41</v>
      </c>
      <c r="AHF17" s="715">
        <v>44</v>
      </c>
      <c r="AHG17" s="715">
        <v>39</v>
      </c>
      <c r="AHH17" s="715">
        <v>36</v>
      </c>
      <c r="AHI17" s="715">
        <v>59</v>
      </c>
      <c r="AHJ17" s="715">
        <v>18</v>
      </c>
      <c r="AHK17" s="715">
        <v>7</v>
      </c>
      <c r="AHL17" s="715">
        <v>385</v>
      </c>
      <c r="AHM17" s="712">
        <v>44.444444444444443</v>
      </c>
      <c r="AHN17" s="712">
        <v>27.350427350427353</v>
      </c>
      <c r="AHO17" s="712">
        <v>10.256410256410255</v>
      </c>
      <c r="AHP17" s="712">
        <v>5.1282051282051277</v>
      </c>
      <c r="AHQ17" s="712">
        <v>1.7094017094017095</v>
      </c>
      <c r="AHR17" s="712">
        <v>1.7094017094017095</v>
      </c>
      <c r="AHS17" s="712">
        <v>7.6923076923076925</v>
      </c>
      <c r="AHT17" s="712">
        <v>0.85470085470085477</v>
      </c>
      <c r="AHU17" s="712">
        <v>0.85470085470085477</v>
      </c>
      <c r="AHV17" s="715">
        <v>52</v>
      </c>
      <c r="AHW17" s="715">
        <v>32</v>
      </c>
      <c r="AHX17" s="715">
        <v>12</v>
      </c>
      <c r="AHY17" s="715">
        <v>6</v>
      </c>
      <c r="AHZ17" s="715">
        <v>2</v>
      </c>
      <c r="AIA17" s="715">
        <v>2</v>
      </c>
      <c r="AIB17" s="715">
        <v>9</v>
      </c>
      <c r="AIC17" s="715">
        <v>1</v>
      </c>
      <c r="AID17" s="715">
        <v>1</v>
      </c>
      <c r="AIE17" s="715">
        <v>117</v>
      </c>
      <c r="AIF17" s="712" t="s">
        <v>1648</v>
      </c>
      <c r="AIG17" s="712" t="s">
        <v>1623</v>
      </c>
      <c r="AIH17" s="709">
        <v>5</v>
      </c>
      <c r="AII17" s="978">
        <f t="shared" si="108"/>
        <v>30</v>
      </c>
      <c r="AIJ17" s="703" t="s">
        <v>1625</v>
      </c>
      <c r="AIK17" s="703" t="s">
        <v>1625</v>
      </c>
      <c r="AIL17" s="703" t="s">
        <v>1625</v>
      </c>
      <c r="AIM17" s="701" t="s">
        <v>1626</v>
      </c>
      <c r="AIN17" s="712" t="s">
        <v>1625</v>
      </c>
      <c r="AIO17" s="712" t="s">
        <v>1627</v>
      </c>
      <c r="AIP17" s="712" t="s">
        <v>1627</v>
      </c>
      <c r="AIQ17" s="712" t="s">
        <v>1627</v>
      </c>
      <c r="AIR17" s="712" t="s">
        <v>1625</v>
      </c>
      <c r="AIS17" s="712" t="s">
        <v>1628</v>
      </c>
      <c r="AIT17" s="712" t="s">
        <v>1641</v>
      </c>
      <c r="AIU17" s="712" t="s">
        <v>1642</v>
      </c>
      <c r="AIV17" s="712" t="s">
        <v>1649</v>
      </c>
      <c r="AIW17" s="699">
        <v>153</v>
      </c>
      <c r="AIX17" s="699">
        <v>10</v>
      </c>
      <c r="AIY17" s="985">
        <v>6.5</v>
      </c>
      <c r="AIZ17" s="699">
        <v>12</v>
      </c>
      <c r="AJA17" s="712">
        <v>0.25294576421239012</v>
      </c>
      <c r="AJB17" s="699">
        <f t="shared" si="109"/>
        <v>11</v>
      </c>
      <c r="AJC17" s="712">
        <v>5</v>
      </c>
      <c r="AJD17" s="978">
        <f t="shared" si="110"/>
        <v>17</v>
      </c>
      <c r="AJE17" s="712" t="s">
        <v>1625</v>
      </c>
      <c r="AJF17" s="712" t="s">
        <v>1625</v>
      </c>
      <c r="AJG17" s="712" t="s">
        <v>1625</v>
      </c>
      <c r="AJH17" s="712" t="s">
        <v>1626</v>
      </c>
      <c r="AJI17" s="712">
        <v>7.7</v>
      </c>
      <c r="AJJ17" s="699">
        <f t="shared" si="111"/>
        <v>45</v>
      </c>
      <c r="AJK17" s="715">
        <v>12</v>
      </c>
      <c r="AJL17" s="712">
        <v>4.5</v>
      </c>
      <c r="AJM17" s="699">
        <f t="shared" si="112"/>
        <v>28</v>
      </c>
      <c r="AJN17" s="715">
        <v>7</v>
      </c>
      <c r="AJO17" s="712">
        <v>0.6</v>
      </c>
      <c r="AJP17" s="699">
        <f t="shared" si="113"/>
        <v>14</v>
      </c>
      <c r="AJQ17" s="715">
        <v>1</v>
      </c>
      <c r="AJR17" s="712">
        <v>4.5</v>
      </c>
      <c r="AJS17" s="699">
        <f t="shared" si="114"/>
        <v>19</v>
      </c>
      <c r="AJT17" s="715">
        <v>7</v>
      </c>
      <c r="AJU17" s="712">
        <v>0.6</v>
      </c>
      <c r="AJV17" s="715">
        <v>1</v>
      </c>
      <c r="AJW17" s="712">
        <v>6.4</v>
      </c>
      <c r="AJX17" s="699">
        <f t="shared" si="115"/>
        <v>13</v>
      </c>
      <c r="AJY17" s="715">
        <v>10</v>
      </c>
      <c r="AJZ17" s="712">
        <v>4.5</v>
      </c>
      <c r="AKA17" s="699">
        <f t="shared" si="116"/>
        <v>2</v>
      </c>
      <c r="AKB17" s="715">
        <v>7</v>
      </c>
      <c r="AKC17" s="712">
        <v>16.100000000000001</v>
      </c>
      <c r="AKD17" s="699">
        <f t="shared" si="117"/>
        <v>22</v>
      </c>
      <c r="AKE17" s="715">
        <v>25</v>
      </c>
      <c r="AKF17" s="715">
        <v>745</v>
      </c>
      <c r="AKG17" s="715">
        <v>627</v>
      </c>
      <c r="AKH17" s="715">
        <v>10</v>
      </c>
      <c r="AKI17" s="715">
        <v>165</v>
      </c>
      <c r="AKJ17" s="715">
        <v>0</v>
      </c>
      <c r="AKK17" s="715">
        <v>1547</v>
      </c>
      <c r="AKL17" s="715">
        <v>479</v>
      </c>
      <c r="AKM17" s="715">
        <v>201</v>
      </c>
      <c r="AKN17" s="715">
        <v>202</v>
      </c>
      <c r="AKO17" s="715">
        <v>882</v>
      </c>
      <c r="AKP17" s="712">
        <v>8.3000000000000004E-2</v>
      </c>
      <c r="AKQ17" s="699">
        <f t="shared" si="118"/>
        <v>57</v>
      </c>
      <c r="AKR17" s="712">
        <v>7.0000000000000007E-2</v>
      </c>
      <c r="AKS17" s="699">
        <f t="shared" si="118"/>
        <v>32</v>
      </c>
      <c r="AKT17" s="712">
        <v>1E-3</v>
      </c>
      <c r="AKU17" s="699">
        <f t="shared" si="5"/>
        <v>21</v>
      </c>
      <c r="AKV17" s="712">
        <v>1.7999999999999999E-2</v>
      </c>
      <c r="AKW17" s="699">
        <f t="shared" si="119"/>
        <v>19</v>
      </c>
      <c r="AKX17" s="712">
        <v>0</v>
      </c>
      <c r="AKY17" s="712">
        <v>0.17299999999999999</v>
      </c>
      <c r="AKZ17" s="712">
        <v>5.3999999999999999E-2</v>
      </c>
      <c r="ALA17" s="699">
        <f t="shared" si="6"/>
        <v>13</v>
      </c>
      <c r="ALB17" s="712">
        <v>2.1999999999999999E-2</v>
      </c>
      <c r="ALC17" s="699">
        <f t="shared" si="7"/>
        <v>50</v>
      </c>
      <c r="ALD17" s="712">
        <v>2.3E-2</v>
      </c>
      <c r="ALE17" s="699">
        <f t="shared" si="8"/>
        <v>1</v>
      </c>
      <c r="ALF17" s="712">
        <v>9.9000000000000005E-2</v>
      </c>
      <c r="ALG17" s="712"/>
      <c r="ALH17" s="1706">
        <v>31.347702824439615</v>
      </c>
      <c r="ALI17" s="729">
        <v>2052</v>
      </c>
      <c r="ALJ17" s="729">
        <v>417</v>
      </c>
      <c r="ALK17" s="729">
        <v>47130</v>
      </c>
      <c r="ALL17" s="729">
        <v>43.539147040101845</v>
      </c>
      <c r="ALM17" s="729">
        <v>8.8478676002546148</v>
      </c>
      <c r="ALN17" s="729">
        <v>66</v>
      </c>
      <c r="ALO17" s="729">
        <v>63</v>
      </c>
    </row>
    <row r="18" spans="1:1003" ht="13" x14ac:dyDescent="0.2">
      <c r="A18" s="735" t="s">
        <v>1652</v>
      </c>
      <c r="B18" s="736" t="s">
        <v>1653</v>
      </c>
      <c r="C18" s="736" t="s">
        <v>1646</v>
      </c>
      <c r="D18" s="736"/>
      <c r="E18" s="736" t="s">
        <v>1646</v>
      </c>
      <c r="F18" s="737" t="s">
        <v>1654</v>
      </c>
      <c r="G18" s="738" t="s">
        <v>1916</v>
      </c>
      <c r="H18" s="739">
        <v>763</v>
      </c>
      <c r="I18" s="742">
        <v>7.1</v>
      </c>
      <c r="J18" s="738">
        <f t="shared" si="9"/>
        <v>53</v>
      </c>
      <c r="K18" s="741">
        <v>727</v>
      </c>
      <c r="L18" s="742">
        <v>7.2</v>
      </c>
      <c r="M18" s="750">
        <f t="shared" si="10"/>
        <v>36</v>
      </c>
      <c r="N18" s="753">
        <f t="shared" si="11"/>
        <v>0.10000000000000053</v>
      </c>
      <c r="O18" s="741">
        <v>4970</v>
      </c>
      <c r="P18" s="742">
        <v>5.93</v>
      </c>
      <c r="Q18" s="750">
        <f t="shared" si="120"/>
        <v>59</v>
      </c>
      <c r="R18" s="741">
        <v>4758</v>
      </c>
      <c r="S18" s="742">
        <v>6.02</v>
      </c>
      <c r="T18" s="750">
        <f t="shared" si="0"/>
        <v>60</v>
      </c>
      <c r="U18" s="753">
        <f t="shared" si="12"/>
        <v>8.9999999999999858E-2</v>
      </c>
      <c r="V18" s="745">
        <v>2984</v>
      </c>
      <c r="W18" s="740">
        <v>5.8240616621983916</v>
      </c>
      <c r="X18" s="741">
        <v>1768</v>
      </c>
      <c r="Y18" s="743">
        <v>6.3450226244343888</v>
      </c>
      <c r="Z18" s="744">
        <f t="shared" si="13"/>
        <v>44</v>
      </c>
      <c r="AA18" s="746">
        <v>2168</v>
      </c>
      <c r="AB18" s="743">
        <v>5.9857011070110699</v>
      </c>
      <c r="AC18" s="744">
        <f t="shared" si="14"/>
        <v>62</v>
      </c>
      <c r="AD18" s="741">
        <v>816</v>
      </c>
      <c r="AE18" s="743">
        <v>5.3946078431372548</v>
      </c>
      <c r="AF18" s="747">
        <f t="shared" si="15"/>
        <v>59</v>
      </c>
      <c r="AG18" s="748">
        <v>82</v>
      </c>
      <c r="AH18" s="744">
        <f t="shared" si="16"/>
        <v>16</v>
      </c>
      <c r="AI18" s="749">
        <v>85.1</v>
      </c>
      <c r="AJ18" s="744">
        <f t="shared" si="17"/>
        <v>25</v>
      </c>
      <c r="AK18" s="749">
        <v>2.5999999999999943</v>
      </c>
      <c r="AL18" s="740">
        <v>0.79999999999999716</v>
      </c>
      <c r="AM18" s="741">
        <v>65</v>
      </c>
      <c r="AN18" s="751">
        <f t="shared" si="18"/>
        <v>42</v>
      </c>
      <c r="AO18" s="750">
        <v>65</v>
      </c>
      <c r="AP18" s="751">
        <f t="shared" si="19"/>
        <v>43</v>
      </c>
      <c r="AQ18" s="741">
        <v>150</v>
      </c>
      <c r="AR18" s="750">
        <f t="shared" si="121"/>
        <v>45</v>
      </c>
      <c r="AS18" s="741">
        <v>712</v>
      </c>
      <c r="AT18" s="742">
        <v>16.011235955056179</v>
      </c>
      <c r="AU18" s="744">
        <f t="shared" si="20"/>
        <v>15</v>
      </c>
      <c r="AV18" s="741">
        <v>713</v>
      </c>
      <c r="AW18" s="742">
        <v>12.622720897615707</v>
      </c>
      <c r="AX18" s="744">
        <f t="shared" si="21"/>
        <v>30</v>
      </c>
      <c r="AY18" s="741">
        <v>686</v>
      </c>
      <c r="AZ18" s="742">
        <v>46.793002915451893</v>
      </c>
      <c r="BA18" s="744">
        <f t="shared" si="22"/>
        <v>29</v>
      </c>
      <c r="BB18" s="741">
        <v>721</v>
      </c>
      <c r="BC18" s="742">
        <v>16.643550624133148</v>
      </c>
      <c r="BD18" s="744">
        <f t="shared" si="23"/>
        <v>46</v>
      </c>
      <c r="BE18" s="741">
        <v>712</v>
      </c>
      <c r="BF18" s="742">
        <v>0.70224719101123589</v>
      </c>
      <c r="BG18" s="744">
        <f t="shared" si="24"/>
        <v>32</v>
      </c>
      <c r="BH18" s="741">
        <v>706</v>
      </c>
      <c r="BI18" s="742">
        <v>37.960339943342774</v>
      </c>
      <c r="BJ18" s="744">
        <f t="shared" si="25"/>
        <v>64</v>
      </c>
      <c r="BK18" s="741">
        <v>1800</v>
      </c>
      <c r="BL18" s="742">
        <v>48.666666666666671</v>
      </c>
      <c r="BM18" s="744">
        <f t="shared" si="26"/>
        <v>16</v>
      </c>
      <c r="BN18" s="741">
        <v>1838</v>
      </c>
      <c r="BO18" s="742">
        <v>79.597388465723611</v>
      </c>
      <c r="BP18" s="744">
        <f t="shared" si="27"/>
        <v>16</v>
      </c>
      <c r="BQ18" s="741">
        <v>1760</v>
      </c>
      <c r="BR18" s="742">
        <v>62.61363636363636</v>
      </c>
      <c r="BS18" s="744">
        <f t="shared" si="28"/>
        <v>39</v>
      </c>
      <c r="BT18" s="741">
        <v>1839</v>
      </c>
      <c r="BU18" s="742">
        <v>41.653072321914088</v>
      </c>
      <c r="BV18" s="744">
        <f t="shared" si="29"/>
        <v>56</v>
      </c>
      <c r="BW18" s="741">
        <v>1672</v>
      </c>
      <c r="BX18" s="742">
        <v>4.2464114832535884</v>
      </c>
      <c r="BY18" s="744">
        <f t="shared" si="30"/>
        <v>45</v>
      </c>
      <c r="BZ18" s="741">
        <v>1824</v>
      </c>
      <c r="CA18" s="742">
        <v>58.004385964912288</v>
      </c>
      <c r="CB18" s="744">
        <f t="shared" si="31"/>
        <v>55</v>
      </c>
      <c r="CC18" s="749">
        <v>15.7</v>
      </c>
      <c r="CD18" s="752">
        <f t="shared" si="32"/>
        <v>62</v>
      </c>
      <c r="CE18" s="742">
        <v>4.0999999999999996</v>
      </c>
      <c r="CF18" s="742">
        <v>6.4</v>
      </c>
      <c r="CG18" s="743">
        <v>5.1999999999999993</v>
      </c>
      <c r="CH18" s="749">
        <v>15.5</v>
      </c>
      <c r="CI18" s="740">
        <v>15.6</v>
      </c>
      <c r="CJ18" s="753">
        <v>17.600000000000001</v>
      </c>
      <c r="CK18" s="754">
        <f t="shared" si="33"/>
        <v>50</v>
      </c>
      <c r="CL18" s="753">
        <v>4.5</v>
      </c>
      <c r="CM18" s="753">
        <v>7.3</v>
      </c>
      <c r="CN18" s="753">
        <v>5.8</v>
      </c>
      <c r="CO18" s="755">
        <v>568</v>
      </c>
      <c r="CP18" s="1000">
        <v>82.4</v>
      </c>
      <c r="CQ18" s="754">
        <f t="shared" si="34"/>
        <v>64</v>
      </c>
      <c r="CR18" s="751">
        <v>223</v>
      </c>
      <c r="CS18" s="1000">
        <v>81.900000000000006</v>
      </c>
      <c r="CT18" s="754">
        <f t="shared" si="1"/>
        <v>68</v>
      </c>
      <c r="CU18" s="751">
        <v>235</v>
      </c>
      <c r="CV18" s="753">
        <v>82.9</v>
      </c>
      <c r="CW18" s="754">
        <f t="shared" si="35"/>
        <v>66</v>
      </c>
      <c r="CX18" s="751">
        <v>110</v>
      </c>
      <c r="CY18" s="753">
        <v>82.5</v>
      </c>
      <c r="CZ18" s="754">
        <f t="shared" si="36"/>
        <v>50</v>
      </c>
      <c r="DA18" s="756">
        <v>18.448275862068968</v>
      </c>
      <c r="DB18" s="750">
        <f t="shared" si="37"/>
        <v>29</v>
      </c>
      <c r="DC18" s="751">
        <v>580</v>
      </c>
      <c r="DD18" s="757">
        <v>81.551724137931032</v>
      </c>
      <c r="DE18" s="750">
        <f t="shared" si="38"/>
        <v>22</v>
      </c>
      <c r="DF18" s="742">
        <v>0</v>
      </c>
      <c r="DG18" s="744">
        <f t="shared" si="39"/>
        <v>37</v>
      </c>
      <c r="DH18" s="749">
        <v>73.129251700680271</v>
      </c>
      <c r="DI18" s="744">
        <f t="shared" si="39"/>
        <v>22</v>
      </c>
      <c r="DJ18" s="742">
        <v>0</v>
      </c>
      <c r="DK18" s="744">
        <f t="shared" si="40"/>
        <v>34</v>
      </c>
      <c r="DL18" s="758">
        <v>77.972027972027973</v>
      </c>
      <c r="DM18" s="744">
        <f t="shared" si="41"/>
        <v>23</v>
      </c>
      <c r="DN18" s="742">
        <v>3.4965034965034967</v>
      </c>
      <c r="DO18" s="744">
        <f t="shared" si="42"/>
        <v>45</v>
      </c>
      <c r="DP18" s="741">
        <v>647</v>
      </c>
      <c r="DQ18" s="759">
        <v>66.61514683153014</v>
      </c>
      <c r="DR18" s="744">
        <f t="shared" si="2"/>
        <v>37</v>
      </c>
      <c r="DS18" s="741">
        <v>1723</v>
      </c>
      <c r="DT18" s="759">
        <v>48.113755078351709</v>
      </c>
      <c r="DU18" s="744">
        <v>30</v>
      </c>
      <c r="DV18" s="741">
        <v>579</v>
      </c>
      <c r="DW18" s="760">
        <v>69.2573402417962</v>
      </c>
      <c r="DX18" s="744">
        <v>25</v>
      </c>
      <c r="DY18" s="741">
        <v>567</v>
      </c>
      <c r="DZ18" s="1599">
        <v>0.95121951219512191</v>
      </c>
      <c r="EA18" s="752">
        <v>34</v>
      </c>
      <c r="EB18" s="760">
        <v>14.462081128747794</v>
      </c>
      <c r="EC18" s="744">
        <v>24</v>
      </c>
      <c r="ED18" s="741">
        <v>591</v>
      </c>
      <c r="EE18" s="753">
        <v>1.7537878787878789</v>
      </c>
      <c r="EF18" s="754">
        <v>7</v>
      </c>
      <c r="EG18" s="760">
        <v>22.335025380710661</v>
      </c>
      <c r="EH18" s="744">
        <v>49</v>
      </c>
      <c r="EI18" s="741">
        <v>624</v>
      </c>
      <c r="EJ18" s="753">
        <v>1.0176470588235293</v>
      </c>
      <c r="EK18" s="754">
        <v>29</v>
      </c>
      <c r="EL18" s="760">
        <v>27.243589743589748</v>
      </c>
      <c r="EM18" s="744">
        <v>29</v>
      </c>
      <c r="EN18" s="755">
        <v>573</v>
      </c>
      <c r="EO18" s="753">
        <v>0.83606557377049184</v>
      </c>
      <c r="EP18" s="754">
        <v>25</v>
      </c>
      <c r="EQ18" s="761">
        <v>10.645724258289704</v>
      </c>
      <c r="ER18" s="995">
        <v>33</v>
      </c>
      <c r="ES18" s="741">
        <v>568</v>
      </c>
      <c r="ET18" s="752">
        <v>1</v>
      </c>
      <c r="EU18" s="752">
        <v>27</v>
      </c>
      <c r="EV18" s="760">
        <v>5.28169014084507</v>
      </c>
      <c r="EW18" s="744">
        <v>60</v>
      </c>
      <c r="EX18" s="751">
        <v>598</v>
      </c>
      <c r="EY18" s="752">
        <v>0.66666666666666663</v>
      </c>
      <c r="EZ18" s="752">
        <v>23</v>
      </c>
      <c r="FA18" s="761">
        <v>4.5150501672240804</v>
      </c>
      <c r="FB18" s="751">
        <v>50</v>
      </c>
      <c r="FC18" s="741">
        <v>604</v>
      </c>
      <c r="FD18" s="752">
        <v>0.71875</v>
      </c>
      <c r="FE18" s="752">
        <v>34</v>
      </c>
      <c r="FF18" s="760">
        <v>7.9470198675496677</v>
      </c>
      <c r="FG18" s="744">
        <v>42</v>
      </c>
      <c r="FH18" s="741">
        <v>502</v>
      </c>
      <c r="FI18" s="752">
        <v>3.126984126984127</v>
      </c>
      <c r="FJ18" s="752">
        <v>24</v>
      </c>
      <c r="FK18" s="760">
        <v>37.649402390438247</v>
      </c>
      <c r="FL18" s="744">
        <v>24</v>
      </c>
      <c r="FM18" s="755">
        <v>1867</v>
      </c>
      <c r="FN18" s="761">
        <v>25.495447241564008</v>
      </c>
      <c r="FO18" s="751">
        <v>26</v>
      </c>
      <c r="FP18" s="741">
        <v>1546</v>
      </c>
      <c r="FQ18" s="762">
        <v>1.2134146341463414</v>
      </c>
      <c r="FR18" s="762">
        <v>21</v>
      </c>
      <c r="FS18" s="760">
        <v>5.304010349288486</v>
      </c>
      <c r="FT18" s="744">
        <v>23</v>
      </c>
      <c r="FU18" s="741">
        <v>1552</v>
      </c>
      <c r="FV18" s="753">
        <v>1.3181818181818181</v>
      </c>
      <c r="FW18" s="754">
        <v>22</v>
      </c>
      <c r="FX18" s="760">
        <v>5.6701030927835054</v>
      </c>
      <c r="FY18" s="744">
        <v>35</v>
      </c>
      <c r="FZ18" s="741">
        <v>1640</v>
      </c>
      <c r="GA18" s="753">
        <v>0.8878048780487805</v>
      </c>
      <c r="GB18" s="754">
        <v>36</v>
      </c>
      <c r="GC18" s="760">
        <v>12.5</v>
      </c>
      <c r="GD18" s="744">
        <v>10</v>
      </c>
      <c r="GE18" s="741">
        <v>1565</v>
      </c>
      <c r="GF18" s="753">
        <v>0.91566265060240959</v>
      </c>
      <c r="GG18" s="754">
        <v>21</v>
      </c>
      <c r="GH18" s="760">
        <v>5.3035143769968052</v>
      </c>
      <c r="GI18" s="744">
        <v>10</v>
      </c>
      <c r="GJ18" s="741">
        <v>1675</v>
      </c>
      <c r="GK18" s="752">
        <v>1.598814229249012</v>
      </c>
      <c r="GL18" s="752">
        <v>14</v>
      </c>
      <c r="GM18" s="760">
        <v>15.104477611940299</v>
      </c>
      <c r="GN18" s="744">
        <v>34</v>
      </c>
      <c r="GO18" s="741">
        <v>1629</v>
      </c>
      <c r="GP18" s="752">
        <v>0.75287356321839083</v>
      </c>
      <c r="GQ18" s="752">
        <v>16</v>
      </c>
      <c r="GR18" s="760">
        <v>5.3406998158379375</v>
      </c>
      <c r="GS18" s="744">
        <v>12</v>
      </c>
      <c r="GT18" s="741">
        <v>1582</v>
      </c>
      <c r="GU18" s="752">
        <v>0.72916666666666663</v>
      </c>
      <c r="GV18" s="752">
        <v>9</v>
      </c>
      <c r="GW18" s="760">
        <v>1.5170670037926675</v>
      </c>
      <c r="GX18" s="744">
        <v>39</v>
      </c>
      <c r="GY18" s="741">
        <v>1581</v>
      </c>
      <c r="GZ18" s="752">
        <v>1.2058823529411764</v>
      </c>
      <c r="HA18" s="752">
        <v>35</v>
      </c>
      <c r="HB18" s="760">
        <v>1.0752688172043012</v>
      </c>
      <c r="HC18" s="744">
        <v>38</v>
      </c>
      <c r="HD18" s="749">
        <v>29.178885630498534</v>
      </c>
      <c r="HE18" s="742">
        <v>7.4780058651026398</v>
      </c>
      <c r="HF18" s="742">
        <v>63.929618768328446</v>
      </c>
      <c r="HG18" s="742">
        <v>24.926686217008797</v>
      </c>
      <c r="HH18" s="1600">
        <v>17.888563049853374</v>
      </c>
      <c r="HI18" s="1600">
        <v>23.313782991202345</v>
      </c>
      <c r="HJ18" s="1600">
        <v>64.222873900293251</v>
      </c>
      <c r="HK18" s="1600">
        <v>7.0381231671554261</v>
      </c>
      <c r="HL18" s="1600">
        <v>65.395894428152488</v>
      </c>
      <c r="HM18" s="1601">
        <v>682</v>
      </c>
      <c r="HN18" s="749">
        <v>26.721763085399449</v>
      </c>
      <c r="HO18" s="749">
        <v>5.5096418732782375</v>
      </c>
      <c r="HP18" s="749">
        <v>63.314967860422414</v>
      </c>
      <c r="HQ18" s="749">
        <v>30.624426078971535</v>
      </c>
      <c r="HR18" s="749">
        <v>12.672176308539946</v>
      </c>
      <c r="HS18" s="749">
        <v>44.306703397612488</v>
      </c>
      <c r="HT18" s="749">
        <v>52.754820936639113</v>
      </c>
      <c r="HU18" s="749">
        <v>6.4279155188246104</v>
      </c>
      <c r="HV18" s="749">
        <v>60.743801652892557</v>
      </c>
      <c r="HW18" s="1601">
        <v>2178</v>
      </c>
      <c r="HX18" s="1271" t="s">
        <v>31</v>
      </c>
      <c r="HY18" s="1272" t="s">
        <v>31</v>
      </c>
      <c r="HZ18" s="1272" t="s">
        <v>31</v>
      </c>
      <c r="IA18" s="1272" t="s">
        <v>31</v>
      </c>
      <c r="IB18" s="1272" t="s">
        <v>31</v>
      </c>
      <c r="IC18" s="1272" t="s">
        <v>31</v>
      </c>
      <c r="ID18" s="1272" t="s">
        <v>31</v>
      </c>
      <c r="IE18" s="1272" t="s">
        <v>31</v>
      </c>
      <c r="IF18" s="1273" t="s">
        <v>31</v>
      </c>
      <c r="IG18" s="1274" t="s">
        <v>31</v>
      </c>
      <c r="IH18" s="1275" t="s">
        <v>31</v>
      </c>
      <c r="II18" s="1275" t="s">
        <v>31</v>
      </c>
      <c r="IJ18" s="1275" t="s">
        <v>31</v>
      </c>
      <c r="IK18" s="1275" t="s">
        <v>31</v>
      </c>
      <c r="IL18" s="1275" t="s">
        <v>31</v>
      </c>
      <c r="IM18" s="1275" t="s">
        <v>31</v>
      </c>
      <c r="IN18" s="1275" t="s">
        <v>31</v>
      </c>
      <c r="IO18" s="1273" t="s">
        <v>31</v>
      </c>
      <c r="IP18" s="1274" t="s">
        <v>31</v>
      </c>
      <c r="IQ18" s="1275" t="s">
        <v>31</v>
      </c>
      <c r="IR18" s="1275" t="s">
        <v>31</v>
      </c>
      <c r="IS18" s="1275" t="s">
        <v>31</v>
      </c>
      <c r="IT18" s="1275" t="s">
        <v>31</v>
      </c>
      <c r="IU18" s="1275" t="s">
        <v>31</v>
      </c>
      <c r="IV18" s="1275" t="s">
        <v>31</v>
      </c>
      <c r="IW18" s="1275" t="s">
        <v>31</v>
      </c>
      <c r="IX18" s="1276" t="s">
        <v>31</v>
      </c>
      <c r="IY18" s="1274" t="s">
        <v>31</v>
      </c>
      <c r="IZ18" s="1275" t="s">
        <v>31</v>
      </c>
      <c r="JA18" s="1275" t="s">
        <v>31</v>
      </c>
      <c r="JB18" s="1275" t="s">
        <v>31</v>
      </c>
      <c r="JC18" s="1275" t="s">
        <v>31</v>
      </c>
      <c r="JD18" s="1275" t="s">
        <v>31</v>
      </c>
      <c r="JE18" s="1275" t="s">
        <v>31</v>
      </c>
      <c r="JF18" s="1275" t="s">
        <v>31</v>
      </c>
      <c r="JG18" s="1276" t="s">
        <v>31</v>
      </c>
      <c r="JH18" s="1274" t="s">
        <v>31</v>
      </c>
      <c r="JI18" s="1275" t="s">
        <v>31</v>
      </c>
      <c r="JJ18" s="1275" t="s">
        <v>31</v>
      </c>
      <c r="JK18" s="1275" t="s">
        <v>31</v>
      </c>
      <c r="JL18" s="1275" t="s">
        <v>31</v>
      </c>
      <c r="JM18" s="1275" t="s">
        <v>31</v>
      </c>
      <c r="JN18" s="1275" t="s">
        <v>31</v>
      </c>
      <c r="JO18" s="1275" t="s">
        <v>31</v>
      </c>
      <c r="JP18" s="1276" t="s">
        <v>31</v>
      </c>
      <c r="JQ18" s="1274" t="s">
        <v>31</v>
      </c>
      <c r="JR18" s="1275" t="s">
        <v>31</v>
      </c>
      <c r="JS18" s="1275" t="s">
        <v>31</v>
      </c>
      <c r="JT18" s="1275" t="s">
        <v>31</v>
      </c>
      <c r="JU18" s="1275" t="s">
        <v>31</v>
      </c>
      <c r="JV18" s="1275" t="s">
        <v>31</v>
      </c>
      <c r="JW18" s="1275" t="s">
        <v>31</v>
      </c>
      <c r="JX18" s="1275" t="s">
        <v>31</v>
      </c>
      <c r="JY18" s="1276" t="s">
        <v>31</v>
      </c>
      <c r="JZ18" s="758">
        <v>37.176334442354985</v>
      </c>
      <c r="KA18" s="744">
        <f t="shared" si="43"/>
        <v>75</v>
      </c>
      <c r="KB18" s="758">
        <v>51.505016722408023</v>
      </c>
      <c r="KC18" s="744">
        <f t="shared" si="43"/>
        <v>63</v>
      </c>
      <c r="KD18" s="761">
        <v>2.3802125411720838</v>
      </c>
      <c r="KE18" s="751">
        <f t="shared" si="44"/>
        <v>56</v>
      </c>
      <c r="KF18" s="761">
        <v>0</v>
      </c>
      <c r="KG18" s="751">
        <f t="shared" si="44"/>
        <v>28</v>
      </c>
      <c r="KH18" s="761">
        <v>5.3414952457895719</v>
      </c>
      <c r="KI18" s="751">
        <f t="shared" si="45"/>
        <v>76</v>
      </c>
      <c r="KJ18" s="761">
        <v>3.6883972406935555</v>
      </c>
      <c r="KK18" s="751">
        <f t="shared" si="45"/>
        <v>44</v>
      </c>
      <c r="KL18" s="761">
        <v>4.4552426672911416</v>
      </c>
      <c r="KM18" s="751">
        <f t="shared" si="46"/>
        <v>70</v>
      </c>
      <c r="KN18" s="751">
        <v>6.1245702406652276</v>
      </c>
      <c r="KO18" s="751">
        <f t="shared" si="47"/>
        <v>76</v>
      </c>
      <c r="KP18" s="763">
        <v>45</v>
      </c>
      <c r="KQ18" s="754">
        <v>10</v>
      </c>
      <c r="KR18" s="754">
        <v>0</v>
      </c>
      <c r="KS18" s="754">
        <v>10</v>
      </c>
      <c r="KT18" s="754">
        <v>0</v>
      </c>
      <c r="KU18" s="764">
        <f t="shared" si="48"/>
        <v>65</v>
      </c>
      <c r="KV18" s="765">
        <f t="shared" si="49"/>
        <v>54</v>
      </c>
      <c r="KW18" s="763">
        <v>0</v>
      </c>
      <c r="KX18" s="754">
        <v>0</v>
      </c>
      <c r="KY18" s="745">
        <f t="shared" si="50"/>
        <v>0</v>
      </c>
      <c r="KZ18" s="744">
        <f t="shared" si="51"/>
        <v>37</v>
      </c>
      <c r="LA18" s="3000" t="s">
        <v>1625</v>
      </c>
      <c r="LB18" s="3001" t="s">
        <v>1625</v>
      </c>
      <c r="LC18" s="3001" t="s">
        <v>1625</v>
      </c>
      <c r="LD18" s="3001" t="s">
        <v>1625</v>
      </c>
      <c r="LE18" s="754">
        <v>0</v>
      </c>
      <c r="LF18" s="1602">
        <v>58</v>
      </c>
      <c r="LG18" s="3000" t="s">
        <v>1625</v>
      </c>
      <c r="LH18" s="3001" t="s">
        <v>1625</v>
      </c>
      <c r="LI18" s="3001" t="s">
        <v>1625</v>
      </c>
      <c r="LJ18" s="3001" t="s">
        <v>1625</v>
      </c>
      <c r="LK18" s="754">
        <v>0</v>
      </c>
      <c r="LL18" s="1602">
        <v>37</v>
      </c>
      <c r="LM18" s="3000" t="s">
        <v>1625</v>
      </c>
      <c r="LN18" s="3001" t="s">
        <v>1632</v>
      </c>
      <c r="LO18" s="3001" t="s">
        <v>1632</v>
      </c>
      <c r="LP18" s="3001" t="s">
        <v>1632</v>
      </c>
      <c r="LQ18" s="754">
        <v>45</v>
      </c>
      <c r="LR18" s="1602">
        <v>20</v>
      </c>
      <c r="LS18" s="3000" t="s">
        <v>1632</v>
      </c>
      <c r="LT18" s="3001" t="s">
        <v>1625</v>
      </c>
      <c r="LU18" s="3001" t="s">
        <v>1625</v>
      </c>
      <c r="LV18" s="3001" t="s">
        <v>1625</v>
      </c>
      <c r="LW18" s="754">
        <v>10</v>
      </c>
      <c r="LX18" s="1602">
        <v>67</v>
      </c>
      <c r="LY18" s="3000" t="s">
        <v>1632</v>
      </c>
      <c r="LZ18" s="3001" t="s">
        <v>1625</v>
      </c>
      <c r="MA18" s="3001" t="s">
        <v>1625</v>
      </c>
      <c r="MB18" s="3001" t="s">
        <v>1625</v>
      </c>
      <c r="MC18" s="754">
        <v>10</v>
      </c>
      <c r="MD18" s="1602">
        <v>63</v>
      </c>
      <c r="ME18" s="3000" t="s">
        <v>1632</v>
      </c>
      <c r="MF18" s="3001" t="s">
        <v>1632</v>
      </c>
      <c r="MG18" s="3001" t="s">
        <v>1625</v>
      </c>
      <c r="MH18" s="3001" t="s">
        <v>1625</v>
      </c>
      <c r="MI18" s="754">
        <v>20</v>
      </c>
      <c r="MJ18" s="1602">
        <v>33</v>
      </c>
      <c r="MK18" s="3000" t="s">
        <v>1625</v>
      </c>
      <c r="ML18" s="3001" t="s">
        <v>1625</v>
      </c>
      <c r="MM18" s="3001" t="s">
        <v>1625</v>
      </c>
      <c r="MN18" s="754">
        <v>0</v>
      </c>
      <c r="MO18" s="1602">
        <v>54</v>
      </c>
      <c r="MP18" s="3000" t="s">
        <v>1632</v>
      </c>
      <c r="MQ18" s="3001" t="s">
        <v>1632</v>
      </c>
      <c r="MR18" s="3001" t="s">
        <v>1625</v>
      </c>
      <c r="MS18" s="3001" t="s">
        <v>1625</v>
      </c>
      <c r="MT18" s="754">
        <v>20</v>
      </c>
      <c r="MU18" s="1602">
        <v>44</v>
      </c>
      <c r="MV18" s="3001" t="s">
        <v>1625</v>
      </c>
      <c r="MW18" s="3001" t="s">
        <v>1625</v>
      </c>
      <c r="MX18" s="3001" t="s">
        <v>1625</v>
      </c>
      <c r="MY18" s="3001" t="s">
        <v>1625</v>
      </c>
      <c r="MZ18" s="754">
        <v>0</v>
      </c>
      <c r="NA18" s="1602">
        <v>47</v>
      </c>
      <c r="NB18" s="751">
        <v>308.08999999999997</v>
      </c>
      <c r="NC18" s="751">
        <f t="shared" si="3"/>
        <v>17</v>
      </c>
      <c r="ND18" s="755">
        <v>0</v>
      </c>
      <c r="NE18" s="751">
        <v>55</v>
      </c>
      <c r="NF18" s="766">
        <v>0</v>
      </c>
      <c r="NG18" s="751">
        <v>55</v>
      </c>
      <c r="NH18" s="751">
        <v>540</v>
      </c>
      <c r="NI18" s="751">
        <v>10</v>
      </c>
      <c r="NJ18" s="766">
        <v>32.683694467982086</v>
      </c>
      <c r="NK18" s="751">
        <v>27</v>
      </c>
      <c r="NL18" s="751">
        <v>49</v>
      </c>
      <c r="NM18" s="751">
        <v>26</v>
      </c>
      <c r="NN18" s="3646">
        <v>2.9635901778154108</v>
      </c>
      <c r="NO18" s="751">
        <v>49</v>
      </c>
      <c r="NP18" s="751">
        <v>16522</v>
      </c>
      <c r="NQ18" s="3350">
        <v>22</v>
      </c>
      <c r="NR18" s="3351">
        <v>1.2156767872263214</v>
      </c>
      <c r="NS18" s="3350">
        <v>19</v>
      </c>
      <c r="NT18" s="3350">
        <v>201</v>
      </c>
      <c r="NU18" s="3352">
        <v>1.3305915084069191</v>
      </c>
      <c r="NV18" s="3350">
        <v>15</v>
      </c>
      <c r="NW18" s="3350">
        <v>618</v>
      </c>
      <c r="NX18" s="3352">
        <v>3.737752509979436</v>
      </c>
      <c r="NY18" s="3350">
        <v>37</v>
      </c>
      <c r="NZ18" s="3350">
        <v>71</v>
      </c>
      <c r="OA18" s="1713">
        <v>4.2941816862223297</v>
      </c>
      <c r="OB18" s="3350">
        <v>23</v>
      </c>
      <c r="OC18" s="755">
        <v>179</v>
      </c>
      <c r="OD18" s="3646">
        <v>10.859673603106231</v>
      </c>
      <c r="OE18" s="995">
        <v>65</v>
      </c>
      <c r="OF18" s="755" t="s">
        <v>31</v>
      </c>
      <c r="OG18" s="766" t="s">
        <v>31</v>
      </c>
      <c r="OH18" s="995" t="str">
        <f t="shared" si="52"/>
        <v>-</v>
      </c>
      <c r="OI18" s="996">
        <v>22.334837154687598</v>
      </c>
      <c r="OJ18" s="995">
        <f t="shared" si="4"/>
        <v>76</v>
      </c>
      <c r="OK18" s="1356" t="s">
        <v>3043</v>
      </c>
      <c r="OL18" s="1356" t="s">
        <v>3044</v>
      </c>
      <c r="OM18" s="1356">
        <v>486</v>
      </c>
      <c r="ON18" s="3721">
        <v>29.324805406383877</v>
      </c>
      <c r="OO18" s="1356">
        <v>37</v>
      </c>
      <c r="OP18" s="977"/>
      <c r="OQ18" s="753">
        <v>9.1999999999999993</v>
      </c>
      <c r="OR18" s="753">
        <v>9</v>
      </c>
      <c r="OS18" s="753">
        <v>8.1</v>
      </c>
      <c r="OT18" s="753">
        <v>9.7372488408037103</v>
      </c>
      <c r="OU18" s="753">
        <v>9.1503267973856204</v>
      </c>
      <c r="OV18" s="753">
        <v>10.526315789473683</v>
      </c>
      <c r="OW18" s="738">
        <f t="shared" si="53"/>
        <v>54</v>
      </c>
      <c r="OX18" s="753">
        <v>9.2856485712771697</v>
      </c>
      <c r="OY18" s="738">
        <f t="shared" si="53"/>
        <v>70</v>
      </c>
      <c r="OZ18" s="753">
        <v>6.9</v>
      </c>
      <c r="PA18" s="753">
        <v>9.1999999999999993</v>
      </c>
      <c r="PB18" s="753">
        <v>6.7</v>
      </c>
      <c r="PC18" s="753">
        <v>7.8825347758887165</v>
      </c>
      <c r="PD18" s="753">
        <v>7.0261437908496731</v>
      </c>
      <c r="PE18" s="753">
        <v>7.9699248120300759</v>
      </c>
      <c r="PF18" s="738">
        <f t="shared" si="54"/>
        <v>55</v>
      </c>
      <c r="PG18" s="753">
        <v>7.6131005631280786</v>
      </c>
      <c r="PH18" s="738">
        <f t="shared" si="55"/>
        <v>52</v>
      </c>
      <c r="PI18" s="753">
        <v>18.496240601503757</v>
      </c>
      <c r="PJ18" s="738">
        <f t="shared" si="56"/>
        <v>61</v>
      </c>
      <c r="PK18" s="1000">
        <v>16.89874913440525</v>
      </c>
      <c r="PL18" s="738">
        <f t="shared" si="56"/>
        <v>67</v>
      </c>
      <c r="PM18" s="1000">
        <v>74.2</v>
      </c>
      <c r="PN18" s="1000">
        <v>107.3</v>
      </c>
      <c r="PO18" s="738">
        <f t="shared" si="57"/>
        <v>35</v>
      </c>
      <c r="PP18" s="753">
        <v>40.1</v>
      </c>
      <c r="PQ18" s="1000">
        <v>48.6</v>
      </c>
      <c r="PR18" s="738">
        <f t="shared" si="58"/>
        <v>22</v>
      </c>
      <c r="PS18" s="997">
        <v>710</v>
      </c>
      <c r="PT18" s="761">
        <v>46.338028169014081</v>
      </c>
      <c r="PU18" s="738">
        <v>18</v>
      </c>
      <c r="PV18" s="738">
        <v>4492</v>
      </c>
      <c r="PW18" s="761">
        <v>57.724844167408726</v>
      </c>
      <c r="PX18" s="738">
        <v>55</v>
      </c>
      <c r="PY18" s="751">
        <v>661</v>
      </c>
      <c r="PZ18" s="761">
        <v>73.524962178517399</v>
      </c>
      <c r="QA18" s="738">
        <v>53</v>
      </c>
      <c r="QB18" s="997">
        <v>685</v>
      </c>
      <c r="QC18" s="751">
        <v>50.21897810218978</v>
      </c>
      <c r="QD18" s="738">
        <v>12</v>
      </c>
      <c r="QE18" s="756">
        <v>0</v>
      </c>
      <c r="QF18" s="3644">
        <v>0</v>
      </c>
      <c r="QG18" s="738">
        <v>23</v>
      </c>
      <c r="QH18" s="1364" t="s">
        <v>1627</v>
      </c>
      <c r="QI18" s="753">
        <v>83.683808067291153</v>
      </c>
      <c r="QJ18" s="753">
        <v>83.756846547544214</v>
      </c>
      <c r="QK18" s="738">
        <f t="shared" si="59"/>
        <v>12</v>
      </c>
      <c r="QL18" s="751">
        <v>11137</v>
      </c>
      <c r="QM18" s="749">
        <v>56.023755656108598</v>
      </c>
      <c r="QN18" s="742">
        <v>58.389082151458396</v>
      </c>
      <c r="QO18" s="993">
        <v>22</v>
      </c>
      <c r="QP18" s="744">
        <v>3737</v>
      </c>
      <c r="QQ18" s="3554">
        <v>94.440796673232654</v>
      </c>
      <c r="QR18" s="749">
        <v>285.10000000000002</v>
      </c>
      <c r="QS18" s="993">
        <f t="shared" si="60"/>
        <v>41</v>
      </c>
      <c r="QT18" s="742">
        <v>767.9</v>
      </c>
      <c r="QU18" s="993">
        <f t="shared" si="61"/>
        <v>47</v>
      </c>
      <c r="QV18" s="742">
        <v>1157.5999999999999</v>
      </c>
      <c r="QW18" s="993">
        <f t="shared" si="62"/>
        <v>24</v>
      </c>
      <c r="QX18" s="742">
        <v>0</v>
      </c>
      <c r="QY18" s="994">
        <f t="shared" si="63"/>
        <v>12</v>
      </c>
      <c r="QZ18" s="753">
        <v>6.4</v>
      </c>
      <c r="RA18" s="738">
        <v>13</v>
      </c>
      <c r="RB18" s="753">
        <v>270.13</v>
      </c>
      <c r="RC18" s="738">
        <v>33</v>
      </c>
      <c r="RD18" s="753">
        <v>7.0000000000000007E-2</v>
      </c>
      <c r="RE18" s="738">
        <v>17</v>
      </c>
      <c r="RF18" s="753">
        <v>615.20000000000005</v>
      </c>
      <c r="RG18" s="738">
        <v>15</v>
      </c>
      <c r="RH18" s="738">
        <v>11800.5</v>
      </c>
      <c r="RI18" s="993">
        <f t="shared" si="64"/>
        <v>19</v>
      </c>
      <c r="RJ18" s="753">
        <v>2552</v>
      </c>
      <c r="RK18" s="993">
        <f t="shared" si="64"/>
        <v>11</v>
      </c>
      <c r="RL18" s="753">
        <v>528.20000000000005</v>
      </c>
      <c r="RM18" s="993">
        <f t="shared" si="64"/>
        <v>40</v>
      </c>
      <c r="RN18" s="753">
        <v>3565.9</v>
      </c>
      <c r="RO18" s="993">
        <f t="shared" si="64"/>
        <v>15</v>
      </c>
      <c r="RP18" s="753">
        <v>0</v>
      </c>
      <c r="RQ18" s="993">
        <f t="shared" si="65"/>
        <v>2</v>
      </c>
      <c r="RR18" s="753">
        <v>0</v>
      </c>
      <c r="RS18" s="993">
        <f t="shared" si="65"/>
        <v>1</v>
      </c>
      <c r="RT18" s="753">
        <v>101.2</v>
      </c>
      <c r="RU18" s="993">
        <f t="shared" si="65"/>
        <v>35</v>
      </c>
      <c r="RV18" s="753">
        <f t="shared" si="66"/>
        <v>101.2</v>
      </c>
      <c r="RW18" s="993">
        <f t="shared" si="67"/>
        <v>36</v>
      </c>
      <c r="RX18" s="753">
        <v>5</v>
      </c>
      <c r="RY18" s="753" t="s">
        <v>1632</v>
      </c>
      <c r="RZ18" s="753">
        <v>5</v>
      </c>
      <c r="SA18" s="753" t="s">
        <v>1632</v>
      </c>
      <c r="SB18" s="753">
        <v>5</v>
      </c>
      <c r="SC18" s="753" t="s">
        <v>1632</v>
      </c>
      <c r="SD18" s="753">
        <v>5</v>
      </c>
      <c r="SE18" s="753" t="s">
        <v>1632</v>
      </c>
      <c r="SF18" s="753">
        <v>5</v>
      </c>
      <c r="SG18" s="753" t="s">
        <v>1632</v>
      </c>
      <c r="SH18" s="753">
        <v>25</v>
      </c>
      <c r="SI18" s="738">
        <f t="shared" si="68"/>
        <v>1</v>
      </c>
      <c r="SJ18" s="753">
        <v>5</v>
      </c>
      <c r="SK18" s="753" t="s">
        <v>1632</v>
      </c>
      <c r="SL18" s="753">
        <v>0</v>
      </c>
      <c r="SM18" s="753" t="s">
        <v>1625</v>
      </c>
      <c r="SN18" s="753">
        <v>0</v>
      </c>
      <c r="SO18" s="753" t="s">
        <v>1625</v>
      </c>
      <c r="SP18" s="753">
        <v>0</v>
      </c>
      <c r="SQ18" s="753" t="s">
        <v>1625</v>
      </c>
      <c r="SR18" s="753">
        <v>5</v>
      </c>
      <c r="SS18" s="738">
        <f t="shared" si="69"/>
        <v>50</v>
      </c>
      <c r="ST18" s="753">
        <v>5</v>
      </c>
      <c r="SU18" s="753" t="s">
        <v>1632</v>
      </c>
      <c r="SV18" s="753">
        <v>0</v>
      </c>
      <c r="SW18" s="753" t="s">
        <v>1625</v>
      </c>
      <c r="SX18" s="753">
        <v>0</v>
      </c>
      <c r="SY18" s="753" t="s">
        <v>1625</v>
      </c>
      <c r="SZ18" s="753">
        <v>5</v>
      </c>
      <c r="TA18" s="738">
        <f t="shared" si="70"/>
        <v>54</v>
      </c>
      <c r="TB18" s="738">
        <v>10</v>
      </c>
      <c r="TC18" s="738" t="s">
        <v>1632</v>
      </c>
      <c r="TD18" s="738">
        <v>10</v>
      </c>
      <c r="TE18" s="738" t="s">
        <v>1632</v>
      </c>
      <c r="TF18" s="738">
        <v>0</v>
      </c>
      <c r="TG18" s="738" t="s">
        <v>1625</v>
      </c>
      <c r="TH18" s="738">
        <v>0</v>
      </c>
      <c r="TI18" s="738" t="s">
        <v>1625</v>
      </c>
      <c r="TJ18" s="738">
        <v>20</v>
      </c>
      <c r="TK18" s="738">
        <f t="shared" si="71"/>
        <v>50</v>
      </c>
      <c r="TL18" s="1001">
        <v>10</v>
      </c>
      <c r="TM18" s="1001">
        <v>10</v>
      </c>
      <c r="TN18" s="1001">
        <v>10</v>
      </c>
      <c r="TO18" s="1001">
        <v>0</v>
      </c>
      <c r="TP18" s="1001">
        <v>30</v>
      </c>
      <c r="TQ18" s="738">
        <f t="shared" si="72"/>
        <v>36</v>
      </c>
      <c r="TR18" s="753" t="s">
        <v>1632</v>
      </c>
      <c r="TS18" s="753" t="s">
        <v>1632</v>
      </c>
      <c r="TT18" s="753" t="s">
        <v>1632</v>
      </c>
      <c r="TU18" s="753" t="s">
        <v>1632</v>
      </c>
      <c r="TV18" s="753">
        <v>5</v>
      </c>
      <c r="TW18" s="753">
        <v>5</v>
      </c>
      <c r="TX18" s="753">
        <v>5</v>
      </c>
      <c r="TY18" s="753">
        <v>5</v>
      </c>
      <c r="TZ18" s="753">
        <v>20</v>
      </c>
      <c r="UA18" s="738">
        <f t="shared" si="73"/>
        <v>1</v>
      </c>
      <c r="UB18" s="753">
        <v>10</v>
      </c>
      <c r="UC18" s="753">
        <v>10</v>
      </c>
      <c r="UD18" s="753">
        <v>10</v>
      </c>
      <c r="UE18" s="753">
        <v>0</v>
      </c>
      <c r="UF18" s="753">
        <v>30</v>
      </c>
      <c r="UG18" s="738">
        <f t="shared" si="74"/>
        <v>11</v>
      </c>
      <c r="UH18" s="751">
        <v>1</v>
      </c>
      <c r="UI18" s="753">
        <v>2.0481310803891448</v>
      </c>
      <c r="UJ18" s="738">
        <v>17</v>
      </c>
      <c r="UK18" s="751">
        <v>9</v>
      </c>
      <c r="UL18" s="753">
        <v>18.433179723502302</v>
      </c>
      <c r="UM18" s="738">
        <v>30</v>
      </c>
      <c r="UN18" s="751">
        <v>4</v>
      </c>
      <c r="UO18" s="753">
        <v>8.1925243215565793</v>
      </c>
      <c r="UP18" s="738">
        <v>30</v>
      </c>
      <c r="UQ18" s="751">
        <v>4</v>
      </c>
      <c r="UR18" s="753">
        <v>8.0221411094621153</v>
      </c>
      <c r="US18" s="738">
        <v>24</v>
      </c>
      <c r="UT18" s="753">
        <v>28.7</v>
      </c>
      <c r="UU18" s="738">
        <v>49</v>
      </c>
      <c r="UV18" s="753">
        <v>24.6</v>
      </c>
      <c r="UW18" s="738">
        <v>41</v>
      </c>
      <c r="UX18" s="1100">
        <v>6.1</v>
      </c>
      <c r="UY18" s="738">
        <v>27</v>
      </c>
      <c r="UZ18" s="1001">
        <v>0.113</v>
      </c>
      <c r="VA18" s="1001">
        <v>52</v>
      </c>
      <c r="VB18" s="1001">
        <v>5.3999999999999999E-2</v>
      </c>
      <c r="VC18" s="1001">
        <v>36</v>
      </c>
      <c r="VD18" s="1001">
        <v>7.1999999999999995E-2</v>
      </c>
      <c r="VE18" s="1001">
        <v>13</v>
      </c>
      <c r="VF18" s="1001">
        <v>5.0000000000000001E-3</v>
      </c>
      <c r="VG18" s="1001">
        <v>41</v>
      </c>
      <c r="VH18" s="1001">
        <v>2.4E-2</v>
      </c>
      <c r="VI18" s="1001">
        <v>10</v>
      </c>
      <c r="VJ18" s="1001">
        <v>1.2999999999999999E-2</v>
      </c>
      <c r="VK18" s="1001">
        <v>9</v>
      </c>
      <c r="VL18" s="1001">
        <v>0</v>
      </c>
      <c r="VM18" s="1001">
        <v>7</v>
      </c>
      <c r="VN18" s="1001">
        <v>0</v>
      </c>
      <c r="VO18" s="1001">
        <v>7</v>
      </c>
      <c r="VP18" s="1001">
        <v>93</v>
      </c>
      <c r="VQ18" s="1001">
        <v>184.47988574149011</v>
      </c>
      <c r="VR18" s="1001">
        <v>21</v>
      </c>
      <c r="VS18" s="1001">
        <v>45</v>
      </c>
      <c r="VT18" s="1001">
        <v>89.264460842656518</v>
      </c>
      <c r="VU18" s="1001">
        <v>8</v>
      </c>
      <c r="VV18" s="1001">
        <v>91</v>
      </c>
      <c r="VW18" s="1001">
        <v>180.51257637070537</v>
      </c>
      <c r="VX18" s="1001">
        <v>21</v>
      </c>
      <c r="VY18" s="1001">
        <v>28</v>
      </c>
      <c r="VZ18" s="1001">
        <v>55.542331190986275</v>
      </c>
      <c r="WA18" s="1001">
        <v>69</v>
      </c>
      <c r="WB18" s="1001">
        <v>513</v>
      </c>
      <c r="WC18" s="1001">
        <v>1017.6148536062843</v>
      </c>
      <c r="WD18" s="1001">
        <v>19</v>
      </c>
      <c r="WE18" s="1001">
        <v>143</v>
      </c>
      <c r="WF18" s="1001">
        <v>283.66262001110846</v>
      </c>
      <c r="WG18" s="1001">
        <v>11</v>
      </c>
      <c r="WH18" s="1001">
        <v>81.400000000000006</v>
      </c>
      <c r="WI18" s="1001">
        <v>31</v>
      </c>
      <c r="WJ18" s="1001">
        <v>2.74</v>
      </c>
      <c r="WK18" s="1001">
        <v>2</v>
      </c>
      <c r="WL18" s="1001">
        <v>0</v>
      </c>
      <c r="WM18" s="1001">
        <v>2</v>
      </c>
      <c r="WN18" s="1001">
        <v>64.03</v>
      </c>
      <c r="WO18" s="1001">
        <v>31</v>
      </c>
      <c r="WP18" s="1001">
        <v>0</v>
      </c>
      <c r="WQ18" s="1001">
        <v>19</v>
      </c>
      <c r="WR18" s="1001">
        <v>5.49</v>
      </c>
      <c r="WS18" s="1001">
        <v>21</v>
      </c>
      <c r="WT18" s="1001">
        <v>1.83</v>
      </c>
      <c r="WU18" s="1001">
        <v>19</v>
      </c>
      <c r="WV18" s="1001">
        <v>0.91</v>
      </c>
      <c r="WW18" s="1001">
        <v>6</v>
      </c>
      <c r="WX18" s="1001">
        <v>6.4</v>
      </c>
      <c r="WY18" s="1001">
        <v>23</v>
      </c>
      <c r="WZ18" s="753">
        <v>271.99</v>
      </c>
      <c r="XA18" s="738">
        <v>33</v>
      </c>
      <c r="XB18" s="753">
        <v>311.94</v>
      </c>
      <c r="XC18" s="753">
        <v>61</v>
      </c>
      <c r="XD18" s="753">
        <v>129.88</v>
      </c>
      <c r="XE18" s="738">
        <v>13</v>
      </c>
      <c r="XF18" s="753">
        <v>32.01</v>
      </c>
      <c r="XG18" s="753">
        <v>15</v>
      </c>
      <c r="XH18" s="753">
        <v>159.15</v>
      </c>
      <c r="XI18" s="738">
        <v>17</v>
      </c>
      <c r="XJ18" s="753">
        <v>155.02000000000001</v>
      </c>
      <c r="XK18" s="738">
        <v>51</v>
      </c>
      <c r="XL18" s="753">
        <v>253.36</v>
      </c>
      <c r="XM18" s="738">
        <v>35</v>
      </c>
      <c r="XN18" s="751"/>
      <c r="XO18" s="755"/>
      <c r="XP18" s="761"/>
      <c r="XQ18" s="751"/>
      <c r="XR18" s="755"/>
      <c r="XS18" s="761"/>
      <c r="XT18" s="751"/>
      <c r="XU18" s="751"/>
      <c r="XV18" s="753"/>
      <c r="XW18" s="751"/>
      <c r="XX18" s="1170">
        <v>675</v>
      </c>
      <c r="XY18" s="1175">
        <v>1.3333333333333335</v>
      </c>
      <c r="XZ18" s="1171">
        <f t="shared" si="75"/>
        <v>46</v>
      </c>
      <c r="YA18" s="751">
        <v>4154</v>
      </c>
      <c r="YB18" s="761">
        <v>18.704862782859895</v>
      </c>
      <c r="YC18" s="751">
        <f t="shared" si="76"/>
        <v>27</v>
      </c>
      <c r="YD18" s="755">
        <v>1557</v>
      </c>
      <c r="YE18" s="761">
        <v>5.0406504065040654</v>
      </c>
      <c r="YF18" s="751">
        <f t="shared" si="77"/>
        <v>10</v>
      </c>
      <c r="YG18" s="738">
        <v>4591</v>
      </c>
      <c r="YH18" s="1100">
        <v>7.6236114136353743</v>
      </c>
      <c r="YI18" s="751">
        <f t="shared" si="78"/>
        <v>26</v>
      </c>
      <c r="YJ18" s="755">
        <v>1557</v>
      </c>
      <c r="YK18" s="753">
        <v>21.626016260162601</v>
      </c>
      <c r="YL18" s="751">
        <f t="shared" si="79"/>
        <v>24</v>
      </c>
      <c r="YM18" s="738">
        <v>4591</v>
      </c>
      <c r="YN18" s="753">
        <v>25.157917664996731</v>
      </c>
      <c r="YO18" s="751">
        <f t="shared" si="80"/>
        <v>45</v>
      </c>
      <c r="YP18" s="1179">
        <v>33.333333333333329</v>
      </c>
      <c r="YQ18" s="1100">
        <v>11.111111111111111</v>
      </c>
      <c r="YR18" s="1100">
        <v>11.111111111111111</v>
      </c>
      <c r="YS18" s="1100">
        <v>11.111111111111111</v>
      </c>
      <c r="YT18" s="1100">
        <v>33.333333333333329</v>
      </c>
      <c r="YU18" s="1100">
        <v>0</v>
      </c>
      <c r="YV18" s="1100">
        <v>11.111111111111111</v>
      </c>
      <c r="YW18" s="1100">
        <v>0</v>
      </c>
      <c r="YX18" s="1100">
        <v>11.111111111111111</v>
      </c>
      <c r="YY18" s="1100">
        <v>0</v>
      </c>
      <c r="YZ18" s="1100">
        <v>11.111111111111111</v>
      </c>
      <c r="ZA18" s="1189">
        <v>9</v>
      </c>
      <c r="ZB18" s="1000">
        <v>33.378016085790883</v>
      </c>
      <c r="ZC18" s="1000">
        <v>9.9195710455764079</v>
      </c>
      <c r="ZD18" s="1000">
        <v>25.871313672922252</v>
      </c>
      <c r="ZE18" s="1000">
        <v>17.024128686327078</v>
      </c>
      <c r="ZF18" s="1000">
        <v>8.713136729222521</v>
      </c>
      <c r="ZG18" s="1000">
        <v>11.930294906166219</v>
      </c>
      <c r="ZH18" s="1000">
        <v>16.353887399463808</v>
      </c>
      <c r="ZI18" s="1000">
        <v>10.589812332439678</v>
      </c>
      <c r="ZJ18" s="1000">
        <v>30.563002680965145</v>
      </c>
      <c r="ZK18" s="1000">
        <v>6.4343163538873993</v>
      </c>
      <c r="ZL18" s="1000">
        <v>4.2895442359249332</v>
      </c>
      <c r="ZM18" s="738">
        <v>746</v>
      </c>
      <c r="ZN18" s="755" t="s">
        <v>1650</v>
      </c>
      <c r="ZO18" s="751" t="s">
        <v>1650</v>
      </c>
      <c r="ZP18" s="751" t="s">
        <v>1650</v>
      </c>
      <c r="ZQ18" s="751" t="s">
        <v>1650</v>
      </c>
      <c r="ZR18" s="751" t="s">
        <v>1650</v>
      </c>
      <c r="ZS18" s="751" t="s">
        <v>1633</v>
      </c>
      <c r="ZT18" s="751">
        <v>2</v>
      </c>
      <c r="ZU18" s="751">
        <v>2</v>
      </c>
      <c r="ZV18" s="751">
        <v>2</v>
      </c>
      <c r="ZW18" s="751">
        <v>2</v>
      </c>
      <c r="ZX18" s="751">
        <v>2</v>
      </c>
      <c r="ZY18" s="751">
        <v>-1</v>
      </c>
      <c r="ZZ18" s="751">
        <f t="shared" si="81"/>
        <v>9</v>
      </c>
      <c r="AAA18" s="751">
        <f t="shared" si="82"/>
        <v>7</v>
      </c>
      <c r="AAB18" s="756" t="s">
        <v>31</v>
      </c>
      <c r="AAC18" s="753" t="s">
        <v>31</v>
      </c>
      <c r="AAD18" s="753" t="s">
        <v>31</v>
      </c>
      <c r="AAE18" s="753" t="s">
        <v>31</v>
      </c>
      <c r="AAF18" s="753" t="s">
        <v>31</v>
      </c>
      <c r="AAG18" s="753" t="s">
        <v>1657</v>
      </c>
      <c r="AAH18" s="755">
        <v>15</v>
      </c>
      <c r="AAI18" s="751">
        <v>3</v>
      </c>
      <c r="AAJ18" s="751">
        <v>1</v>
      </c>
      <c r="AAK18" s="751">
        <v>36</v>
      </c>
      <c r="AAL18" s="751">
        <v>12</v>
      </c>
      <c r="AAM18" s="995">
        <v>2</v>
      </c>
      <c r="AAN18" s="3640">
        <v>0.90683755516595121</v>
      </c>
      <c r="AAO18" s="3641">
        <f t="shared" si="83"/>
        <v>28</v>
      </c>
      <c r="AAP18" s="3642">
        <v>0.18136751103319027</v>
      </c>
      <c r="AAQ18" s="3641">
        <f t="shared" si="84"/>
        <v>49</v>
      </c>
      <c r="AAR18" s="3642">
        <v>6.0455837011063412E-2</v>
      </c>
      <c r="AAS18" s="3641">
        <f t="shared" si="85"/>
        <v>51</v>
      </c>
      <c r="AAT18" s="3642">
        <v>2.1764101323982832</v>
      </c>
      <c r="AAU18" s="3641">
        <f t="shared" si="86"/>
        <v>18</v>
      </c>
      <c r="AAV18" s="3642">
        <v>0.72547004413276106</v>
      </c>
      <c r="AAW18" s="3641">
        <f t="shared" si="87"/>
        <v>30</v>
      </c>
      <c r="AAX18" s="3642">
        <v>0.12091167402212682</v>
      </c>
      <c r="AAY18" s="3641">
        <f t="shared" si="88"/>
        <v>63</v>
      </c>
      <c r="AAZ18" s="997">
        <v>0</v>
      </c>
      <c r="ABA18" s="738">
        <v>0</v>
      </c>
      <c r="ABB18" s="738">
        <v>0</v>
      </c>
      <c r="ABC18" s="3639">
        <v>0</v>
      </c>
      <c r="ABD18" s="3641">
        <f t="shared" si="89"/>
        <v>58</v>
      </c>
      <c r="ABE18" s="3638">
        <v>0</v>
      </c>
      <c r="ABF18" s="3641">
        <f t="shared" si="89"/>
        <v>28</v>
      </c>
      <c r="ABG18" s="3638">
        <v>0</v>
      </c>
      <c r="ABH18" s="3643">
        <f t="shared" si="89"/>
        <v>32</v>
      </c>
      <c r="ABI18" s="997">
        <v>2</v>
      </c>
      <c r="ABJ18" s="766">
        <v>0.12178784557301181</v>
      </c>
      <c r="ABK18" s="751">
        <f t="shared" si="90"/>
        <v>24</v>
      </c>
      <c r="ABL18" s="756" t="s">
        <v>106</v>
      </c>
      <c r="ABM18" s="753" t="s">
        <v>106</v>
      </c>
      <c r="ABN18" s="751">
        <v>3</v>
      </c>
      <c r="ABO18" s="751">
        <v>3</v>
      </c>
      <c r="ABP18" s="751">
        <f t="shared" si="91"/>
        <v>6</v>
      </c>
      <c r="ABQ18" s="751">
        <f t="shared" si="92"/>
        <v>1</v>
      </c>
      <c r="ABR18" s="1203" t="s">
        <v>1632</v>
      </c>
      <c r="ABS18" s="1204" t="s">
        <v>1632</v>
      </c>
      <c r="ABT18" s="1204" t="s">
        <v>1625</v>
      </c>
      <c r="ABU18" s="1204" t="s">
        <v>1625</v>
      </c>
      <c r="ABV18" s="761">
        <v>5</v>
      </c>
      <c r="ABW18" s="761">
        <v>5</v>
      </c>
      <c r="ABX18" s="761">
        <v>0</v>
      </c>
      <c r="ABY18" s="761">
        <v>0</v>
      </c>
      <c r="ABZ18" s="751">
        <f t="shared" si="93"/>
        <v>10</v>
      </c>
      <c r="ACA18" s="751">
        <f t="shared" si="94"/>
        <v>36</v>
      </c>
      <c r="ACB18" s="998" t="s">
        <v>1632</v>
      </c>
      <c r="ACC18" s="761" t="s">
        <v>1625</v>
      </c>
      <c r="ACD18" s="761" t="s">
        <v>1625</v>
      </c>
      <c r="ACE18" s="761" t="s">
        <v>1625</v>
      </c>
      <c r="ACF18" s="761">
        <v>5</v>
      </c>
      <c r="ACG18" s="761">
        <v>0</v>
      </c>
      <c r="ACH18" s="761">
        <v>0</v>
      </c>
      <c r="ACI18" s="761">
        <v>0</v>
      </c>
      <c r="ACJ18" s="751">
        <f t="shared" si="95"/>
        <v>5</v>
      </c>
      <c r="ACK18" s="751">
        <f t="shared" si="96"/>
        <v>68</v>
      </c>
      <c r="ACL18" s="997">
        <v>127</v>
      </c>
      <c r="ACM18" s="751">
        <v>7538</v>
      </c>
      <c r="ACN18" s="1091">
        <v>15.699</v>
      </c>
      <c r="ACO18" s="751">
        <v>21</v>
      </c>
      <c r="ACP18" s="1091">
        <v>2.2000000000000002</v>
      </c>
      <c r="ACQ18" s="751">
        <v>20</v>
      </c>
      <c r="ACR18" s="997">
        <v>59.191000000000003</v>
      </c>
      <c r="ACS18" s="1092">
        <v>25</v>
      </c>
      <c r="ACT18" s="998" t="s">
        <v>1625</v>
      </c>
      <c r="ACU18" s="761" t="s">
        <v>1625</v>
      </c>
      <c r="ACV18" s="761" t="s">
        <v>1625</v>
      </c>
      <c r="ACW18" s="761" t="s">
        <v>1625</v>
      </c>
      <c r="ACX18" s="761">
        <v>0</v>
      </c>
      <c r="ACY18" s="761">
        <v>0</v>
      </c>
      <c r="ACZ18" s="761">
        <v>0</v>
      </c>
      <c r="ADA18" s="761">
        <v>0</v>
      </c>
      <c r="ADB18" s="751">
        <f t="shared" si="97"/>
        <v>0</v>
      </c>
      <c r="ADC18" s="751">
        <f t="shared" si="98"/>
        <v>28</v>
      </c>
      <c r="ADD18" s="999" t="s">
        <v>1632</v>
      </c>
      <c r="ADE18" s="1000" t="s">
        <v>1632</v>
      </c>
      <c r="ADF18" s="1000" t="s">
        <v>1632</v>
      </c>
      <c r="ADG18" s="1000" t="s">
        <v>1632</v>
      </c>
      <c r="ADH18" s="1000">
        <v>5</v>
      </c>
      <c r="ADI18" s="1000">
        <v>5</v>
      </c>
      <c r="ADJ18" s="1000">
        <v>5</v>
      </c>
      <c r="ADK18" s="1000">
        <v>5</v>
      </c>
      <c r="ADL18" s="751">
        <f t="shared" si="99"/>
        <v>20</v>
      </c>
      <c r="ADM18" s="751">
        <f t="shared" si="100"/>
        <v>1</v>
      </c>
      <c r="ADN18" s="1170">
        <v>0</v>
      </c>
      <c r="ADO18" s="1171">
        <v>0</v>
      </c>
      <c r="ADP18" s="1171">
        <v>0</v>
      </c>
      <c r="ADQ18" s="1001">
        <v>0</v>
      </c>
      <c r="ADR18" s="1001">
        <v>0</v>
      </c>
      <c r="ADS18" s="1001">
        <v>0</v>
      </c>
      <c r="ADT18" s="1001">
        <v>38</v>
      </c>
      <c r="ADU18" s="1001">
        <v>2</v>
      </c>
      <c r="ADV18" s="1001">
        <v>120</v>
      </c>
      <c r="ADW18" s="1001">
        <v>960</v>
      </c>
      <c r="ADX18" s="1001">
        <v>60</v>
      </c>
      <c r="ADY18" s="1001">
        <v>480</v>
      </c>
      <c r="ADZ18" s="1001">
        <v>58.10434572085704</v>
      </c>
      <c r="AEA18" s="1001">
        <v>36</v>
      </c>
      <c r="AEB18" s="1001">
        <v>2</v>
      </c>
      <c r="AEC18" s="1001">
        <v>120</v>
      </c>
      <c r="AED18" s="1001">
        <v>960</v>
      </c>
      <c r="AEE18" s="1001">
        <v>60</v>
      </c>
      <c r="AEF18" s="1001">
        <v>480</v>
      </c>
      <c r="AEG18" s="1001">
        <v>58.10434572085704</v>
      </c>
      <c r="AEH18" s="754">
        <v>62</v>
      </c>
      <c r="AEI18" s="751"/>
      <c r="AEJ18" s="751"/>
      <c r="AEK18" s="751"/>
      <c r="AEL18" s="751"/>
      <c r="AEM18" s="751">
        <v>8443</v>
      </c>
      <c r="AEN18" s="751">
        <v>6497</v>
      </c>
      <c r="AEO18" s="1001">
        <v>551</v>
      </c>
      <c r="AEP18" s="1100">
        <v>8.4808373095274732</v>
      </c>
      <c r="AEQ18" s="1001">
        <v>24</v>
      </c>
      <c r="AER18" s="1001">
        <v>141</v>
      </c>
      <c r="AES18" s="1001">
        <v>25.58983666061706</v>
      </c>
      <c r="AET18" s="1100">
        <v>3.7659574468085109</v>
      </c>
      <c r="AEU18" s="1001">
        <v>15</v>
      </c>
      <c r="AEV18" s="1001">
        <v>74</v>
      </c>
      <c r="AEW18" s="1001">
        <v>625</v>
      </c>
      <c r="AEX18" s="1001">
        <v>11.84</v>
      </c>
      <c r="AEY18" s="1001">
        <v>43</v>
      </c>
      <c r="AEZ18" s="1669">
        <v>6497</v>
      </c>
      <c r="AFA18" s="1670">
        <v>2.1554563644759122</v>
      </c>
      <c r="AFB18" s="1669">
        <f t="shared" si="101"/>
        <v>56</v>
      </c>
      <c r="AFC18" s="1171">
        <v>70</v>
      </c>
      <c r="AFD18" s="1100">
        <v>11.428571428571429</v>
      </c>
      <c r="AFE18" s="1001">
        <f t="shared" si="102"/>
        <v>26</v>
      </c>
      <c r="AFF18" s="751">
        <v>1043</v>
      </c>
      <c r="AFG18" s="1000">
        <v>19.079578139980825</v>
      </c>
      <c r="AFH18" s="738">
        <f t="shared" si="103"/>
        <v>24</v>
      </c>
      <c r="AFI18" s="1001">
        <v>124</v>
      </c>
      <c r="AFJ18" s="751">
        <v>32</v>
      </c>
      <c r="AFK18" s="1000">
        <v>25.806451612903224</v>
      </c>
      <c r="AFL18" s="738">
        <f t="shared" si="104"/>
        <v>57</v>
      </c>
      <c r="AFM18" s="746">
        <v>581</v>
      </c>
      <c r="AFN18" s="1004">
        <v>1</v>
      </c>
      <c r="AFO18" s="759">
        <v>0.17211703958691912</v>
      </c>
      <c r="AFP18" s="994">
        <f t="shared" si="105"/>
        <v>36</v>
      </c>
      <c r="AFQ18" s="751">
        <v>56</v>
      </c>
      <c r="AFR18" s="738">
        <f t="shared" si="105"/>
        <v>36</v>
      </c>
      <c r="AFS18" s="751">
        <v>9830</v>
      </c>
      <c r="AFT18" s="751">
        <v>4910</v>
      </c>
      <c r="AFU18" s="1000">
        <v>49.94913530010173</v>
      </c>
      <c r="AFV18" s="738">
        <f t="shared" si="106"/>
        <v>6</v>
      </c>
      <c r="AFW18" s="751">
        <v>9350</v>
      </c>
      <c r="AFX18" s="751">
        <v>270</v>
      </c>
      <c r="AFY18" s="753">
        <v>2.8877005347593583</v>
      </c>
      <c r="AFZ18" s="738">
        <f t="shared" si="107"/>
        <v>6</v>
      </c>
      <c r="AGA18" s="753">
        <v>33.962264150943398</v>
      </c>
      <c r="AGB18" s="753">
        <v>20.377358490566039</v>
      </c>
      <c r="AGC18" s="753">
        <v>17.358490566037734</v>
      </c>
      <c r="AGD18" s="753">
        <v>3.3962264150943398</v>
      </c>
      <c r="AGE18" s="753">
        <v>10.566037735849058</v>
      </c>
      <c r="AGF18" s="753">
        <v>5.2830188679245289</v>
      </c>
      <c r="AGG18" s="753">
        <v>6.0377358490566042</v>
      </c>
      <c r="AGH18" s="753">
        <v>2.2641509433962264</v>
      </c>
      <c r="AGI18" s="753">
        <v>0.75471698113207553</v>
      </c>
      <c r="AGJ18" s="751">
        <v>90</v>
      </c>
      <c r="AGK18" s="751">
        <v>54</v>
      </c>
      <c r="AGL18" s="751">
        <v>46</v>
      </c>
      <c r="AGM18" s="751">
        <v>9</v>
      </c>
      <c r="AGN18" s="751">
        <v>28</v>
      </c>
      <c r="AGO18" s="751">
        <v>14</v>
      </c>
      <c r="AGP18" s="751">
        <v>16</v>
      </c>
      <c r="AGQ18" s="751">
        <v>6</v>
      </c>
      <c r="AGR18" s="751">
        <v>2</v>
      </c>
      <c r="AGS18" s="751">
        <v>265</v>
      </c>
      <c r="AGT18" s="753">
        <v>23.52941176470588</v>
      </c>
      <c r="AGU18" s="753">
        <v>18.552036199095024</v>
      </c>
      <c r="AGV18" s="753">
        <v>8.1447963800904972</v>
      </c>
      <c r="AGW18" s="753">
        <v>9.0497737556561084</v>
      </c>
      <c r="AGX18" s="753">
        <v>11.76470588235294</v>
      </c>
      <c r="AGY18" s="753">
        <v>7.6923076923076925</v>
      </c>
      <c r="AGZ18" s="753">
        <v>11.76470588235294</v>
      </c>
      <c r="AHA18" s="753">
        <v>6.7873303167420813</v>
      </c>
      <c r="AHB18" s="753">
        <v>2.7149321266968327</v>
      </c>
      <c r="AHC18" s="751">
        <v>52</v>
      </c>
      <c r="AHD18" s="751">
        <v>41</v>
      </c>
      <c r="AHE18" s="751">
        <v>18</v>
      </c>
      <c r="AHF18" s="751">
        <v>20</v>
      </c>
      <c r="AHG18" s="751">
        <v>26</v>
      </c>
      <c r="AHH18" s="751">
        <v>17</v>
      </c>
      <c r="AHI18" s="751">
        <v>26</v>
      </c>
      <c r="AHJ18" s="751">
        <v>15</v>
      </c>
      <c r="AHK18" s="751">
        <v>6</v>
      </c>
      <c r="AHL18" s="751">
        <v>221</v>
      </c>
      <c r="AHM18" s="753">
        <v>63.636363636363633</v>
      </c>
      <c r="AHN18" s="753">
        <v>0</v>
      </c>
      <c r="AHO18" s="753">
        <v>0</v>
      </c>
      <c r="AHP18" s="753">
        <v>0</v>
      </c>
      <c r="AHQ18" s="753">
        <v>9.0909090909090917</v>
      </c>
      <c r="AHR18" s="753">
        <v>27.27272727272727</v>
      </c>
      <c r="AHS18" s="753">
        <v>0</v>
      </c>
      <c r="AHT18" s="753">
        <v>0</v>
      </c>
      <c r="AHU18" s="753">
        <v>0</v>
      </c>
      <c r="AHV18" s="751">
        <v>7</v>
      </c>
      <c r="AHW18" s="751">
        <v>0</v>
      </c>
      <c r="AHX18" s="751">
        <v>0</v>
      </c>
      <c r="AHY18" s="751">
        <v>0</v>
      </c>
      <c r="AHZ18" s="751">
        <v>1</v>
      </c>
      <c r="AIA18" s="751">
        <v>3</v>
      </c>
      <c r="AIB18" s="751">
        <v>0</v>
      </c>
      <c r="AIC18" s="751">
        <v>0</v>
      </c>
      <c r="AID18" s="751">
        <v>0</v>
      </c>
      <c r="AIE18" s="751">
        <v>11</v>
      </c>
      <c r="AIF18" s="753" t="s">
        <v>1648</v>
      </c>
      <c r="AIG18" s="753" t="s">
        <v>1627</v>
      </c>
      <c r="AIH18" s="749">
        <v>0</v>
      </c>
      <c r="AII18" s="993">
        <f t="shared" si="108"/>
        <v>42</v>
      </c>
      <c r="AIJ18" s="742" t="s">
        <v>1625</v>
      </c>
      <c r="AIK18" s="742" t="s">
        <v>1625</v>
      </c>
      <c r="AIL18" s="742" t="s">
        <v>1625</v>
      </c>
      <c r="AIM18" s="740" t="s">
        <v>1625</v>
      </c>
      <c r="AIN18" s="753" t="s">
        <v>1626</v>
      </c>
      <c r="AIO18" s="753" t="s">
        <v>1623</v>
      </c>
      <c r="AIP18" s="753" t="s">
        <v>1627</v>
      </c>
      <c r="AIQ18" s="753" t="s">
        <v>1627</v>
      </c>
      <c r="AIR18" s="753" t="s">
        <v>1625</v>
      </c>
      <c r="AIS18" s="753" t="s">
        <v>1628</v>
      </c>
      <c r="AIT18" s="753" t="s">
        <v>1655</v>
      </c>
      <c r="AIU18" s="753" t="s">
        <v>1630</v>
      </c>
      <c r="AIV18" s="753" t="s">
        <v>1656</v>
      </c>
      <c r="AIW18" s="738">
        <v>125</v>
      </c>
      <c r="AIX18" s="738">
        <v>4</v>
      </c>
      <c r="AIY18" s="1000">
        <v>3.2</v>
      </c>
      <c r="AIZ18" s="738">
        <v>2</v>
      </c>
      <c r="AJA18" s="753">
        <v>0.12091167402212682</v>
      </c>
      <c r="AJB18" s="738">
        <f t="shared" si="109"/>
        <v>22</v>
      </c>
      <c r="AJC18" s="753">
        <v>10</v>
      </c>
      <c r="AJD18" s="993">
        <f t="shared" si="110"/>
        <v>7</v>
      </c>
      <c r="AJE18" s="753" t="s">
        <v>1626</v>
      </c>
      <c r="AJF18" s="753" t="s">
        <v>1626</v>
      </c>
      <c r="AJG18" s="753" t="s">
        <v>1625</v>
      </c>
      <c r="AJH18" s="753" t="s">
        <v>1625</v>
      </c>
      <c r="AJI18" s="753">
        <v>6.1</v>
      </c>
      <c r="AJJ18" s="738">
        <f t="shared" si="111"/>
        <v>51</v>
      </c>
      <c r="AJK18" s="751">
        <v>3</v>
      </c>
      <c r="AJL18" s="753">
        <v>4.0999999999999996</v>
      </c>
      <c r="AJM18" s="738">
        <f t="shared" si="112"/>
        <v>30</v>
      </c>
      <c r="AJN18" s="751">
        <v>2</v>
      </c>
      <c r="AJO18" s="753">
        <v>0</v>
      </c>
      <c r="AJP18" s="738">
        <f t="shared" si="113"/>
        <v>17</v>
      </c>
      <c r="AJQ18" s="751">
        <v>0</v>
      </c>
      <c r="AJR18" s="753">
        <v>2</v>
      </c>
      <c r="AJS18" s="738">
        <f t="shared" si="114"/>
        <v>24</v>
      </c>
      <c r="AJT18" s="751">
        <v>1</v>
      </c>
      <c r="AJU18" s="753">
        <v>0</v>
      </c>
      <c r="AJV18" s="751">
        <v>0</v>
      </c>
      <c r="AJW18" s="753">
        <v>10.199999999999999</v>
      </c>
      <c r="AJX18" s="738">
        <f t="shared" si="115"/>
        <v>5</v>
      </c>
      <c r="AJY18" s="751">
        <v>5</v>
      </c>
      <c r="AJZ18" s="753">
        <v>2</v>
      </c>
      <c r="AKA18" s="738">
        <f t="shared" si="116"/>
        <v>5</v>
      </c>
      <c r="AKB18" s="751">
        <v>1</v>
      </c>
      <c r="AKC18" s="753">
        <v>12.3</v>
      </c>
      <c r="AKD18" s="738">
        <f t="shared" si="117"/>
        <v>37</v>
      </c>
      <c r="AKE18" s="751">
        <v>6</v>
      </c>
      <c r="AKF18" s="751">
        <v>220</v>
      </c>
      <c r="AKG18" s="751">
        <v>170</v>
      </c>
      <c r="AKH18" s="751">
        <v>0</v>
      </c>
      <c r="AKI18" s="751">
        <v>20</v>
      </c>
      <c r="AKJ18" s="751">
        <v>0</v>
      </c>
      <c r="AKK18" s="751">
        <v>410</v>
      </c>
      <c r="AKL18" s="751">
        <v>255</v>
      </c>
      <c r="AKM18" s="751">
        <v>90</v>
      </c>
      <c r="AKN18" s="751">
        <v>12</v>
      </c>
      <c r="AKO18" s="751">
        <v>357</v>
      </c>
      <c r="AKP18" s="753">
        <v>0.104</v>
      </c>
      <c r="AKQ18" s="738">
        <f t="shared" si="118"/>
        <v>43</v>
      </c>
      <c r="AKR18" s="753">
        <v>0.08</v>
      </c>
      <c r="AKS18" s="738">
        <f t="shared" si="118"/>
        <v>25</v>
      </c>
      <c r="AKT18" s="753">
        <v>6.0000000000000001E-3</v>
      </c>
      <c r="AKU18" s="738">
        <f t="shared" si="5"/>
        <v>13</v>
      </c>
      <c r="AKV18" s="753">
        <v>1.7999999999999999E-2</v>
      </c>
      <c r="AKW18" s="738">
        <f t="shared" si="119"/>
        <v>19</v>
      </c>
      <c r="AKX18" s="753" t="s">
        <v>31</v>
      </c>
      <c r="AKY18" s="753">
        <v>0.20799999999999999</v>
      </c>
      <c r="AKZ18" s="753">
        <v>6.8000000000000005E-2</v>
      </c>
      <c r="ALA18" s="738">
        <f t="shared" si="6"/>
        <v>5</v>
      </c>
      <c r="ALB18" s="753">
        <v>3.3000000000000002E-2</v>
      </c>
      <c r="ALC18" s="738">
        <f t="shared" si="7"/>
        <v>26</v>
      </c>
      <c r="ALD18" s="753">
        <v>1E-3</v>
      </c>
      <c r="ALE18" s="738">
        <f t="shared" si="8"/>
        <v>8</v>
      </c>
      <c r="ALF18" s="753">
        <v>0.10299999999999999</v>
      </c>
      <c r="ALG18" s="753"/>
      <c r="ALH18" s="1706">
        <v>35.040327742926642</v>
      </c>
      <c r="ALI18" s="754">
        <v>781</v>
      </c>
      <c r="ALJ18" s="754">
        <v>171</v>
      </c>
      <c r="ALK18" s="754">
        <v>16522</v>
      </c>
      <c r="ALL18" s="754">
        <v>47.270306258322236</v>
      </c>
      <c r="ALM18" s="754">
        <v>10.349836581527661</v>
      </c>
      <c r="ALN18" s="754">
        <v>71</v>
      </c>
      <c r="ALO18" s="754">
        <v>67</v>
      </c>
    </row>
    <row r="19" spans="1:1003" ht="13" x14ac:dyDescent="0.2">
      <c r="A19" s="696" t="s">
        <v>1658</v>
      </c>
      <c r="B19" s="697" t="s">
        <v>1659</v>
      </c>
      <c r="C19" s="697" t="s">
        <v>1646</v>
      </c>
      <c r="D19" s="697" t="s">
        <v>1646</v>
      </c>
      <c r="E19" s="697" t="s">
        <v>1646</v>
      </c>
      <c r="F19" s="698" t="s">
        <v>1660</v>
      </c>
      <c r="G19" s="699" t="s">
        <v>1918</v>
      </c>
      <c r="H19" s="700">
        <v>270</v>
      </c>
      <c r="I19" s="703">
        <v>7.21</v>
      </c>
      <c r="J19" s="699">
        <f t="shared" si="9"/>
        <v>37</v>
      </c>
      <c r="K19" s="702">
        <v>254</v>
      </c>
      <c r="L19" s="703">
        <v>7.14</v>
      </c>
      <c r="M19" s="710">
        <f t="shared" si="10"/>
        <v>50</v>
      </c>
      <c r="N19" s="712">
        <f t="shared" si="11"/>
        <v>-7.0000000000000284E-2</v>
      </c>
      <c r="O19" s="702">
        <v>1531</v>
      </c>
      <c r="P19" s="703">
        <v>6.23</v>
      </c>
      <c r="Q19" s="699">
        <f t="shared" si="120"/>
        <v>28</v>
      </c>
      <c r="R19" s="702">
        <v>1317</v>
      </c>
      <c r="S19" s="703">
        <v>6.19</v>
      </c>
      <c r="T19" s="710">
        <f t="shared" si="0"/>
        <v>40</v>
      </c>
      <c r="U19" s="712">
        <f t="shared" si="12"/>
        <v>-4.0000000000000036E-2</v>
      </c>
      <c r="V19" s="706">
        <v>726</v>
      </c>
      <c r="W19" s="701">
        <v>5.8016528925619832</v>
      </c>
      <c r="X19" s="702">
        <v>591</v>
      </c>
      <c r="Y19" s="704">
        <v>6.6717428087986468</v>
      </c>
      <c r="Z19" s="705">
        <f t="shared" si="13"/>
        <v>13</v>
      </c>
      <c r="AA19" s="707">
        <v>486</v>
      </c>
      <c r="AB19" s="704">
        <v>6.0658436213991767</v>
      </c>
      <c r="AC19" s="705">
        <f t="shared" si="14"/>
        <v>54</v>
      </c>
      <c r="AD19" s="702">
        <v>240</v>
      </c>
      <c r="AE19" s="704">
        <v>5.2666666666666666</v>
      </c>
      <c r="AF19" s="732">
        <f t="shared" si="15"/>
        <v>72</v>
      </c>
      <c r="AG19" s="708">
        <v>80.400000000000006</v>
      </c>
      <c r="AH19" s="705">
        <f t="shared" si="16"/>
        <v>50</v>
      </c>
      <c r="AI19" s="709">
        <v>85</v>
      </c>
      <c r="AJ19" s="705">
        <f t="shared" si="17"/>
        <v>28</v>
      </c>
      <c r="AK19" s="709">
        <v>1.4000000000000057</v>
      </c>
      <c r="AL19" s="701">
        <v>0.59999999999999432</v>
      </c>
      <c r="AM19" s="702">
        <v>45</v>
      </c>
      <c r="AN19" s="715">
        <f t="shared" si="18"/>
        <v>67</v>
      </c>
      <c r="AO19" s="710">
        <v>45</v>
      </c>
      <c r="AP19" s="715">
        <f t="shared" si="19"/>
        <v>66</v>
      </c>
      <c r="AQ19" s="702">
        <v>150</v>
      </c>
      <c r="AR19" s="710">
        <f t="shared" si="121"/>
        <v>45</v>
      </c>
      <c r="AS19" s="702">
        <v>248</v>
      </c>
      <c r="AT19" s="703">
        <v>21.774193548387096</v>
      </c>
      <c r="AU19" s="705">
        <f t="shared" si="20"/>
        <v>43</v>
      </c>
      <c r="AV19" s="702">
        <v>251</v>
      </c>
      <c r="AW19" s="703">
        <v>13.545816733067728</v>
      </c>
      <c r="AX19" s="705">
        <f t="shared" si="21"/>
        <v>42</v>
      </c>
      <c r="AY19" s="702">
        <v>235</v>
      </c>
      <c r="AZ19" s="703">
        <v>45.106382978723403</v>
      </c>
      <c r="BA19" s="705">
        <f t="shared" si="22"/>
        <v>17</v>
      </c>
      <c r="BB19" s="702">
        <v>247</v>
      </c>
      <c r="BC19" s="703">
        <v>17.813765182186234</v>
      </c>
      <c r="BD19" s="705">
        <f t="shared" si="23"/>
        <v>62</v>
      </c>
      <c r="BE19" s="702">
        <v>246</v>
      </c>
      <c r="BF19" s="703">
        <v>1.2195121951219512</v>
      </c>
      <c r="BG19" s="705">
        <f t="shared" si="24"/>
        <v>44</v>
      </c>
      <c r="BH19" s="702">
        <v>248</v>
      </c>
      <c r="BI19" s="703">
        <v>39.919354838709673</v>
      </c>
      <c r="BJ19" s="705">
        <f t="shared" si="25"/>
        <v>73</v>
      </c>
      <c r="BK19" s="702">
        <v>587</v>
      </c>
      <c r="BL19" s="703">
        <v>49.063032367972745</v>
      </c>
      <c r="BM19" s="705">
        <f t="shared" si="26"/>
        <v>22</v>
      </c>
      <c r="BN19" s="702">
        <v>604</v>
      </c>
      <c r="BO19" s="703">
        <v>74.83443708609272</v>
      </c>
      <c r="BP19" s="705">
        <f t="shared" si="27"/>
        <v>4</v>
      </c>
      <c r="BQ19" s="702">
        <v>565</v>
      </c>
      <c r="BR19" s="703">
        <v>64.070796460176993</v>
      </c>
      <c r="BS19" s="705">
        <f t="shared" si="28"/>
        <v>50</v>
      </c>
      <c r="BT19" s="702">
        <v>604</v>
      </c>
      <c r="BU19" s="703">
        <v>36.754966887417218</v>
      </c>
      <c r="BV19" s="705">
        <f t="shared" si="29"/>
        <v>29</v>
      </c>
      <c r="BW19" s="702">
        <v>544</v>
      </c>
      <c r="BX19" s="703">
        <v>4.5955882352941178</v>
      </c>
      <c r="BY19" s="705">
        <f t="shared" si="30"/>
        <v>61</v>
      </c>
      <c r="BZ19" s="702">
        <v>604</v>
      </c>
      <c r="CA19" s="703">
        <v>54.635761589403977</v>
      </c>
      <c r="CB19" s="705">
        <f t="shared" si="31"/>
        <v>35</v>
      </c>
      <c r="CC19" s="709">
        <v>15.4</v>
      </c>
      <c r="CD19" s="726">
        <f t="shared" si="32"/>
        <v>59</v>
      </c>
      <c r="CE19" s="703">
        <v>3.3</v>
      </c>
      <c r="CF19" s="703">
        <v>6.2</v>
      </c>
      <c r="CG19" s="704">
        <v>6</v>
      </c>
      <c r="CH19" s="709">
        <v>15.8</v>
      </c>
      <c r="CI19" s="701">
        <v>15.9</v>
      </c>
      <c r="CJ19" s="712">
        <v>18.100000000000001</v>
      </c>
      <c r="CK19" s="729">
        <f t="shared" si="33"/>
        <v>59</v>
      </c>
      <c r="CL19" s="712">
        <v>3.4000000000000004</v>
      </c>
      <c r="CM19" s="712">
        <v>7.4</v>
      </c>
      <c r="CN19" s="712">
        <v>7.3000000000000007</v>
      </c>
      <c r="CO19" s="714">
        <v>1065</v>
      </c>
      <c r="CP19" s="985">
        <v>82.7</v>
      </c>
      <c r="CQ19" s="729">
        <f t="shared" si="34"/>
        <v>61</v>
      </c>
      <c r="CR19" s="715">
        <v>332</v>
      </c>
      <c r="CS19" s="985">
        <v>83.5</v>
      </c>
      <c r="CT19" s="729">
        <f t="shared" si="1"/>
        <v>45</v>
      </c>
      <c r="CU19" s="715">
        <v>482</v>
      </c>
      <c r="CV19" s="712">
        <v>83.4</v>
      </c>
      <c r="CW19" s="729">
        <f t="shared" si="35"/>
        <v>56</v>
      </c>
      <c r="CX19" s="715">
        <v>251</v>
      </c>
      <c r="CY19" s="712">
        <v>81.3</v>
      </c>
      <c r="CZ19" s="729">
        <f t="shared" si="36"/>
        <v>59</v>
      </c>
      <c r="DA19" s="716">
        <v>22.062168309325248</v>
      </c>
      <c r="DB19" s="710">
        <f t="shared" si="37"/>
        <v>47</v>
      </c>
      <c r="DC19" s="715">
        <v>1319</v>
      </c>
      <c r="DD19" s="717">
        <v>67.854435178165275</v>
      </c>
      <c r="DE19" s="710">
        <f t="shared" si="38"/>
        <v>64</v>
      </c>
      <c r="DF19" s="703">
        <v>10.083396512509477</v>
      </c>
      <c r="DG19" s="705">
        <f t="shared" si="39"/>
        <v>10</v>
      </c>
      <c r="DH19" s="709">
        <v>55.429497568881679</v>
      </c>
      <c r="DI19" s="705">
        <f t="shared" si="39"/>
        <v>53</v>
      </c>
      <c r="DJ19" s="703">
        <v>13.938411669367909</v>
      </c>
      <c r="DK19" s="705">
        <f t="shared" si="40"/>
        <v>12</v>
      </c>
      <c r="DL19" s="718">
        <v>60.541310541310544</v>
      </c>
      <c r="DM19" s="705">
        <f t="shared" si="41"/>
        <v>64</v>
      </c>
      <c r="DN19" s="703">
        <v>12.962962962962965</v>
      </c>
      <c r="DO19" s="705">
        <f t="shared" si="42"/>
        <v>14</v>
      </c>
      <c r="DP19" s="702">
        <v>228</v>
      </c>
      <c r="DQ19" s="719">
        <v>66.666666666666657</v>
      </c>
      <c r="DR19" s="705">
        <f t="shared" si="2"/>
        <v>35</v>
      </c>
      <c r="DS19" s="702">
        <v>559</v>
      </c>
      <c r="DT19" s="719">
        <v>49.731663685152057</v>
      </c>
      <c r="DU19" s="705">
        <v>20</v>
      </c>
      <c r="DV19" s="702">
        <v>212</v>
      </c>
      <c r="DW19" s="720">
        <v>74.056603773584911</v>
      </c>
      <c r="DX19" s="705">
        <v>13</v>
      </c>
      <c r="DY19" s="702">
        <v>180</v>
      </c>
      <c r="DZ19" s="1145">
        <v>0.69230769230769229</v>
      </c>
      <c r="EA19" s="726">
        <v>63</v>
      </c>
      <c r="EB19" s="720">
        <v>7.2222222222222214</v>
      </c>
      <c r="EC19" s="705">
        <v>63</v>
      </c>
      <c r="ED19" s="702">
        <v>202</v>
      </c>
      <c r="EE19" s="712">
        <v>1.4615384615384615</v>
      </c>
      <c r="EF19" s="729">
        <v>28</v>
      </c>
      <c r="EG19" s="720">
        <v>25.742574257425744</v>
      </c>
      <c r="EH19" s="705">
        <v>32</v>
      </c>
      <c r="EI19" s="702">
        <v>207</v>
      </c>
      <c r="EJ19" s="712">
        <v>1.2203389830508475</v>
      </c>
      <c r="EK19" s="729">
        <v>12</v>
      </c>
      <c r="EL19" s="720">
        <v>28.502415458937197</v>
      </c>
      <c r="EM19" s="705">
        <v>24</v>
      </c>
      <c r="EN19" s="714">
        <v>192</v>
      </c>
      <c r="EO19" s="712">
        <v>0.79411764705882348</v>
      </c>
      <c r="EP19" s="729">
        <v>40</v>
      </c>
      <c r="EQ19" s="725">
        <v>8.8541666666666661</v>
      </c>
      <c r="ER19" s="733">
        <v>50</v>
      </c>
      <c r="ES19" s="702">
        <v>194</v>
      </c>
      <c r="ET19" s="726">
        <v>0.6875</v>
      </c>
      <c r="EU19" s="726">
        <v>50</v>
      </c>
      <c r="EV19" s="720">
        <v>8.2474226804123703</v>
      </c>
      <c r="EW19" s="705">
        <v>47</v>
      </c>
      <c r="EX19" s="715">
        <v>196</v>
      </c>
      <c r="EY19" s="726">
        <v>0.75</v>
      </c>
      <c r="EZ19" s="726">
        <v>13</v>
      </c>
      <c r="FA19" s="725">
        <v>4.0816326530612246</v>
      </c>
      <c r="FB19" s="715">
        <v>58</v>
      </c>
      <c r="FC19" s="702">
        <v>212</v>
      </c>
      <c r="FD19" s="726">
        <v>0.828125</v>
      </c>
      <c r="FE19" s="726">
        <v>17</v>
      </c>
      <c r="FF19" s="720">
        <v>15.09433962264151</v>
      </c>
      <c r="FG19" s="705">
        <v>13</v>
      </c>
      <c r="FH19" s="702">
        <v>180</v>
      </c>
      <c r="FI19" s="726">
        <v>3.15625</v>
      </c>
      <c r="FJ19" s="726">
        <v>21</v>
      </c>
      <c r="FK19" s="720">
        <v>44.444444444444443</v>
      </c>
      <c r="FL19" s="705">
        <v>9</v>
      </c>
      <c r="FM19" s="714">
        <v>607</v>
      </c>
      <c r="FN19" s="725">
        <v>42.009884678747937</v>
      </c>
      <c r="FO19" s="715">
        <v>1</v>
      </c>
      <c r="FP19" s="702">
        <v>450</v>
      </c>
      <c r="FQ19" s="727">
        <v>1.0326086956521738</v>
      </c>
      <c r="FR19" s="727">
        <v>32</v>
      </c>
      <c r="FS19" s="720">
        <v>10.222222222222223</v>
      </c>
      <c r="FT19" s="705">
        <v>3</v>
      </c>
      <c r="FU19" s="702">
        <v>479</v>
      </c>
      <c r="FV19" s="712">
        <v>1.1813186813186813</v>
      </c>
      <c r="FW19" s="729">
        <v>40</v>
      </c>
      <c r="FX19" s="720">
        <v>18.997912317327767</v>
      </c>
      <c r="FY19" s="705">
        <v>1</v>
      </c>
      <c r="FZ19" s="702">
        <v>499</v>
      </c>
      <c r="GA19" s="712">
        <v>0.79347826086956519</v>
      </c>
      <c r="GB19" s="729">
        <v>48</v>
      </c>
      <c r="GC19" s="720">
        <v>18.436873747494989</v>
      </c>
      <c r="GD19" s="705">
        <v>1</v>
      </c>
      <c r="GE19" s="702">
        <v>463</v>
      </c>
      <c r="GF19" s="712">
        <v>0.75</v>
      </c>
      <c r="GG19" s="729">
        <v>30</v>
      </c>
      <c r="GH19" s="720">
        <v>8.2073434125269973</v>
      </c>
      <c r="GI19" s="705">
        <v>3</v>
      </c>
      <c r="GJ19" s="702">
        <v>543</v>
      </c>
      <c r="GK19" s="726">
        <v>0.9747191011235955</v>
      </c>
      <c r="GL19" s="726">
        <v>63</v>
      </c>
      <c r="GM19" s="720">
        <v>32.780847145488032</v>
      </c>
      <c r="GN19" s="705">
        <v>3</v>
      </c>
      <c r="GO19" s="702">
        <v>516</v>
      </c>
      <c r="GP19" s="726">
        <v>0.6517857142857143</v>
      </c>
      <c r="GQ19" s="726">
        <v>35</v>
      </c>
      <c r="GR19" s="720">
        <v>10.852713178294573</v>
      </c>
      <c r="GS19" s="705">
        <v>1</v>
      </c>
      <c r="GT19" s="702">
        <v>500</v>
      </c>
      <c r="GU19" s="726">
        <v>1.1000000000000001</v>
      </c>
      <c r="GV19" s="726">
        <v>1</v>
      </c>
      <c r="GW19" s="720">
        <v>6</v>
      </c>
      <c r="GX19" s="705">
        <v>2</v>
      </c>
      <c r="GY19" s="702">
        <v>490</v>
      </c>
      <c r="GZ19" s="726">
        <v>2.5</v>
      </c>
      <c r="HA19" s="726">
        <v>6</v>
      </c>
      <c r="HB19" s="720">
        <v>1.6326530612244898</v>
      </c>
      <c r="HC19" s="705">
        <v>18</v>
      </c>
      <c r="HD19" s="709">
        <v>25.062240663900415</v>
      </c>
      <c r="HE19" s="703">
        <v>7.5518672199170123</v>
      </c>
      <c r="HF19" s="703">
        <v>72.863070539419084</v>
      </c>
      <c r="HG19" s="703">
        <v>22.904564315352697</v>
      </c>
      <c r="HH19" s="1299">
        <v>15.850622406639003</v>
      </c>
      <c r="HI19" s="1299">
        <v>20.663900414937757</v>
      </c>
      <c r="HJ19" s="1299">
        <v>71.53526970954357</v>
      </c>
      <c r="HK19" s="1299">
        <v>4.7302904564315353</v>
      </c>
      <c r="HL19" s="1299">
        <v>74.024896265560173</v>
      </c>
      <c r="HM19" s="1300">
        <v>1205</v>
      </c>
      <c r="HN19" s="709">
        <v>19.421487603305785</v>
      </c>
      <c r="HO19" s="709">
        <v>4.0082644628099171</v>
      </c>
      <c r="HP19" s="709">
        <v>61.508264462809912</v>
      </c>
      <c r="HQ19" s="709">
        <v>28.863636363636363</v>
      </c>
      <c r="HR19" s="709">
        <v>10.165289256198347</v>
      </c>
      <c r="HS19" s="709">
        <v>43.677685950413228</v>
      </c>
      <c r="HT19" s="709">
        <v>53.388429752066116</v>
      </c>
      <c r="HU19" s="709">
        <v>4.6074380165289259</v>
      </c>
      <c r="HV19" s="709">
        <v>59.33884297520661</v>
      </c>
      <c r="HW19" s="1300">
        <v>4840</v>
      </c>
      <c r="HX19" s="1265">
        <v>20</v>
      </c>
      <c r="HY19" s="1266">
        <v>25</v>
      </c>
      <c r="HZ19" s="1266">
        <v>133</v>
      </c>
      <c r="IA19" s="1266" t="s">
        <v>31</v>
      </c>
      <c r="IB19" s="1266">
        <v>43</v>
      </c>
      <c r="IC19" s="1266" t="s">
        <v>31</v>
      </c>
      <c r="ID19" s="1266">
        <v>25</v>
      </c>
      <c r="IE19" s="1266">
        <v>38</v>
      </c>
      <c r="IF19" s="1267">
        <v>284</v>
      </c>
      <c r="IG19" s="1268">
        <v>163</v>
      </c>
      <c r="IH19" s="1269">
        <v>37</v>
      </c>
      <c r="II19" s="1269">
        <v>78</v>
      </c>
      <c r="IJ19" s="1269" t="s">
        <v>31</v>
      </c>
      <c r="IK19" s="1269">
        <v>35</v>
      </c>
      <c r="IL19" s="1269" t="s">
        <v>31</v>
      </c>
      <c r="IM19" s="1269">
        <v>37</v>
      </c>
      <c r="IN19" s="1269">
        <v>42</v>
      </c>
      <c r="IO19" s="1267">
        <v>392</v>
      </c>
      <c r="IP19" s="1268">
        <v>29</v>
      </c>
      <c r="IQ19" s="1269">
        <v>42</v>
      </c>
      <c r="IR19" s="1269">
        <v>37</v>
      </c>
      <c r="IS19" s="1269" t="s">
        <v>31</v>
      </c>
      <c r="IT19" s="1269">
        <v>14</v>
      </c>
      <c r="IU19" s="1269" t="s">
        <v>31</v>
      </c>
      <c r="IV19" s="1269">
        <v>55</v>
      </c>
      <c r="IW19" s="1269">
        <v>25</v>
      </c>
      <c r="IX19" s="1270">
        <v>202</v>
      </c>
      <c r="IY19" s="1268">
        <v>7.042253521126761</v>
      </c>
      <c r="IZ19" s="1269">
        <v>8.8028169014084501</v>
      </c>
      <c r="JA19" s="1269">
        <v>46.83098591549296</v>
      </c>
      <c r="JB19" s="1269" t="s">
        <v>31</v>
      </c>
      <c r="JC19" s="1269">
        <v>15.140845070422534</v>
      </c>
      <c r="JD19" s="1269" t="s">
        <v>31</v>
      </c>
      <c r="JE19" s="1269">
        <v>8.8028169014084501</v>
      </c>
      <c r="JF19" s="1269">
        <v>13.380281690140844</v>
      </c>
      <c r="JG19" s="1270">
        <v>100</v>
      </c>
      <c r="JH19" s="1268">
        <v>41.58163265306122</v>
      </c>
      <c r="JI19" s="1269">
        <v>9.4387755102040813</v>
      </c>
      <c r="JJ19" s="1269">
        <v>19.897959183673468</v>
      </c>
      <c r="JK19" s="1269" t="s">
        <v>31</v>
      </c>
      <c r="JL19" s="1269">
        <v>8.9285714285714288</v>
      </c>
      <c r="JM19" s="1269" t="s">
        <v>31</v>
      </c>
      <c r="JN19" s="1269">
        <v>9.4387755102040813</v>
      </c>
      <c r="JO19" s="1269">
        <v>10.714285714285714</v>
      </c>
      <c r="JP19" s="1270">
        <v>100</v>
      </c>
      <c r="JQ19" s="1268">
        <v>14.356435643564355</v>
      </c>
      <c r="JR19" s="1269">
        <v>20.792079207920793</v>
      </c>
      <c r="JS19" s="1269">
        <v>18.316831683168317</v>
      </c>
      <c r="JT19" s="1269" t="s">
        <v>31</v>
      </c>
      <c r="JU19" s="1269">
        <v>6.9306930693069315</v>
      </c>
      <c r="JV19" s="1269" t="s">
        <v>31</v>
      </c>
      <c r="JW19" s="1269">
        <v>27.227722772277229</v>
      </c>
      <c r="JX19" s="1269">
        <v>12.376237623762377</v>
      </c>
      <c r="JY19" s="1270">
        <v>100</v>
      </c>
      <c r="JZ19" s="718">
        <v>42.253035320088301</v>
      </c>
      <c r="KA19" s="705">
        <f t="shared" si="43"/>
        <v>68</v>
      </c>
      <c r="KB19" s="718">
        <v>79.367720465890173</v>
      </c>
      <c r="KC19" s="705">
        <f t="shared" si="43"/>
        <v>22</v>
      </c>
      <c r="KD19" s="725">
        <v>16.384492085754356</v>
      </c>
      <c r="KE19" s="715">
        <f t="shared" si="44"/>
        <v>2</v>
      </c>
      <c r="KF19" s="1212">
        <v>0</v>
      </c>
      <c r="KG19" s="715">
        <f t="shared" si="44"/>
        <v>28</v>
      </c>
      <c r="KH19" s="725">
        <v>25.553942912433481</v>
      </c>
      <c r="KI19" s="715">
        <f t="shared" si="45"/>
        <v>13</v>
      </c>
      <c r="KJ19" s="725">
        <v>16.132881793259152</v>
      </c>
      <c r="KK19" s="715">
        <f t="shared" si="45"/>
        <v>19</v>
      </c>
      <c r="KL19" s="725">
        <v>13.831012459428333</v>
      </c>
      <c r="KM19" s="715">
        <f t="shared" si="46"/>
        <v>17</v>
      </c>
      <c r="KN19" s="715">
        <v>27.590027700831026</v>
      </c>
      <c r="KO19" s="715">
        <f t="shared" si="47"/>
        <v>11</v>
      </c>
      <c r="KP19" s="728">
        <v>45</v>
      </c>
      <c r="KQ19" s="729">
        <v>10</v>
      </c>
      <c r="KR19" s="729">
        <v>10</v>
      </c>
      <c r="KS19" s="729">
        <v>30</v>
      </c>
      <c r="KT19" s="729">
        <v>0</v>
      </c>
      <c r="KU19" s="730">
        <f t="shared" si="48"/>
        <v>95</v>
      </c>
      <c r="KV19" s="734">
        <f t="shared" si="49"/>
        <v>33</v>
      </c>
      <c r="KW19" s="728">
        <v>10</v>
      </c>
      <c r="KX19" s="729">
        <v>10</v>
      </c>
      <c r="KY19" s="706">
        <f t="shared" si="50"/>
        <v>20</v>
      </c>
      <c r="KZ19" s="705">
        <f t="shared" si="51"/>
        <v>1</v>
      </c>
      <c r="LA19" s="847" t="s">
        <v>1632</v>
      </c>
      <c r="LB19" s="846" t="s">
        <v>1632</v>
      </c>
      <c r="LC19" s="846" t="s">
        <v>1625</v>
      </c>
      <c r="LD19" s="846" t="s">
        <v>1625</v>
      </c>
      <c r="LE19" s="729">
        <v>20</v>
      </c>
      <c r="LF19" s="1023">
        <v>31</v>
      </c>
      <c r="LG19" s="847" t="s">
        <v>1632</v>
      </c>
      <c r="LH19" s="846" t="s">
        <v>1632</v>
      </c>
      <c r="LI19" s="846" t="s">
        <v>1632</v>
      </c>
      <c r="LJ19" s="846" t="s">
        <v>1632</v>
      </c>
      <c r="LK19" s="729">
        <v>40</v>
      </c>
      <c r="LL19" s="1023">
        <v>1</v>
      </c>
      <c r="LM19" s="847" t="s">
        <v>1632</v>
      </c>
      <c r="LN19" s="846" t="s">
        <v>1632</v>
      </c>
      <c r="LO19" s="846" t="s">
        <v>1632</v>
      </c>
      <c r="LP19" s="846" t="s">
        <v>1625</v>
      </c>
      <c r="LQ19" s="729">
        <v>45</v>
      </c>
      <c r="LR19" s="1023">
        <v>20</v>
      </c>
      <c r="LS19" s="847" t="s">
        <v>1632</v>
      </c>
      <c r="LT19" s="846" t="s">
        <v>1632</v>
      </c>
      <c r="LU19" s="846" t="s">
        <v>1625</v>
      </c>
      <c r="LV19" s="846" t="s">
        <v>1632</v>
      </c>
      <c r="LW19" s="729">
        <v>30</v>
      </c>
      <c r="LX19" s="1023">
        <v>38</v>
      </c>
      <c r="LY19" s="847" t="s">
        <v>1632</v>
      </c>
      <c r="LZ19" s="846" t="s">
        <v>1632</v>
      </c>
      <c r="MA19" s="846" t="s">
        <v>1632</v>
      </c>
      <c r="MB19" s="846" t="s">
        <v>1632</v>
      </c>
      <c r="MC19" s="729">
        <v>40</v>
      </c>
      <c r="MD19" s="1023">
        <v>1</v>
      </c>
      <c r="ME19" s="847" t="s">
        <v>1632</v>
      </c>
      <c r="MF19" s="846" t="s">
        <v>1632</v>
      </c>
      <c r="MG19" s="846" t="s">
        <v>1625</v>
      </c>
      <c r="MH19" s="846" t="s">
        <v>1625</v>
      </c>
      <c r="MI19" s="729">
        <v>20</v>
      </c>
      <c r="MJ19" s="1023">
        <v>33</v>
      </c>
      <c r="MK19" s="847" t="s">
        <v>1632</v>
      </c>
      <c r="ML19" s="846" t="s">
        <v>1625</v>
      </c>
      <c r="MM19" s="846" t="s">
        <v>1625</v>
      </c>
      <c r="MN19" s="729">
        <v>15</v>
      </c>
      <c r="MO19" s="1023">
        <v>33</v>
      </c>
      <c r="MP19" s="847" t="s">
        <v>1632</v>
      </c>
      <c r="MQ19" s="846" t="s">
        <v>1632</v>
      </c>
      <c r="MR19" s="846" t="s">
        <v>1625</v>
      </c>
      <c r="MS19" s="846" t="s">
        <v>1625</v>
      </c>
      <c r="MT19" s="729">
        <v>20</v>
      </c>
      <c r="MU19" s="1023">
        <v>44</v>
      </c>
      <c r="MV19" s="846" t="s">
        <v>1625</v>
      </c>
      <c r="MW19" s="846" t="s">
        <v>1625</v>
      </c>
      <c r="MX19" s="846" t="s">
        <v>1625</v>
      </c>
      <c r="MY19" s="846" t="s">
        <v>1625</v>
      </c>
      <c r="MZ19" s="729">
        <v>0</v>
      </c>
      <c r="NA19" s="1023">
        <v>47</v>
      </c>
      <c r="NB19" s="715">
        <v>164.09</v>
      </c>
      <c r="NC19" s="715">
        <f t="shared" si="3"/>
        <v>37</v>
      </c>
      <c r="ND19" s="714">
        <v>798</v>
      </c>
      <c r="NE19" s="715">
        <v>8</v>
      </c>
      <c r="NF19" s="731">
        <v>24.947634976709288</v>
      </c>
      <c r="NG19" s="715">
        <v>31</v>
      </c>
      <c r="NH19" s="715">
        <v>798</v>
      </c>
      <c r="NI19" s="715">
        <v>5</v>
      </c>
      <c r="NJ19" s="731">
        <v>24.947634976709288</v>
      </c>
      <c r="NK19" s="715">
        <v>31</v>
      </c>
      <c r="NL19" s="715">
        <v>773</v>
      </c>
      <c r="NM19" s="715">
        <v>3</v>
      </c>
      <c r="NN19" s="2946">
        <v>23.934111527386445</v>
      </c>
      <c r="NO19" s="715">
        <v>17</v>
      </c>
      <c r="NP19" s="715">
        <v>31987</v>
      </c>
      <c r="NQ19" s="3206">
        <v>2</v>
      </c>
      <c r="NR19" s="3349">
        <v>6.8117781837322353E-2</v>
      </c>
      <c r="NS19" s="3206">
        <v>42</v>
      </c>
      <c r="NT19" s="3206">
        <v>22</v>
      </c>
      <c r="NU19" s="3207">
        <v>6.1925256215747591E-2</v>
      </c>
      <c r="NV19" s="3206">
        <v>43</v>
      </c>
      <c r="NW19" s="3206">
        <v>1235</v>
      </c>
      <c r="NX19" s="3207">
        <v>3.8238845713224139</v>
      </c>
      <c r="NY19" s="3206">
        <v>34</v>
      </c>
      <c r="NZ19" s="3206">
        <v>77</v>
      </c>
      <c r="OA19" s="3208">
        <v>2.3841223643062825</v>
      </c>
      <c r="OB19" s="3206">
        <v>38</v>
      </c>
      <c r="OC19" s="714">
        <v>3846</v>
      </c>
      <c r="OD19" s="2946">
        <v>120.0149784684516</v>
      </c>
      <c r="OE19" s="733">
        <v>15</v>
      </c>
      <c r="OF19" s="714">
        <v>24</v>
      </c>
      <c r="OG19" s="731">
        <v>0.74310307458897118</v>
      </c>
      <c r="OH19" s="733">
        <f t="shared" si="52"/>
        <v>15</v>
      </c>
      <c r="OI19" s="981">
        <v>29.897923490317041</v>
      </c>
      <c r="OJ19" s="733">
        <f t="shared" si="4"/>
        <v>40</v>
      </c>
      <c r="OK19" s="1355" t="s">
        <v>3041</v>
      </c>
      <c r="OL19" s="1355" t="s">
        <v>3045</v>
      </c>
      <c r="OM19" s="1355">
        <v>720</v>
      </c>
      <c r="ON19" s="3559">
        <v>22.447388932190179</v>
      </c>
      <c r="OO19" s="1355">
        <v>48</v>
      </c>
      <c r="OP19" s="977"/>
      <c r="OQ19" s="712">
        <v>14.6</v>
      </c>
      <c r="OR19" s="712">
        <v>12.2</v>
      </c>
      <c r="OS19" s="712">
        <v>12.9</v>
      </c>
      <c r="OT19" s="712">
        <v>11.529766390354181</v>
      </c>
      <c r="OU19" s="712">
        <v>13.402829486224871</v>
      </c>
      <c r="OV19" s="712">
        <v>10.622710622710622</v>
      </c>
      <c r="OW19" s="699">
        <f t="shared" si="53"/>
        <v>53</v>
      </c>
      <c r="OX19" s="712">
        <v>12.542551083214946</v>
      </c>
      <c r="OY19" s="699">
        <f t="shared" si="53"/>
        <v>41</v>
      </c>
      <c r="OZ19" s="712">
        <v>8.4</v>
      </c>
      <c r="PA19" s="712">
        <v>9.8000000000000007</v>
      </c>
      <c r="PB19" s="712">
        <v>7.5</v>
      </c>
      <c r="PC19" s="712">
        <v>9.3443858327053508</v>
      </c>
      <c r="PD19" s="712">
        <v>9.8287416232315703</v>
      </c>
      <c r="PE19" s="712">
        <v>10.256410256410255</v>
      </c>
      <c r="PF19" s="699">
        <f t="shared" si="54"/>
        <v>45</v>
      </c>
      <c r="PG19" s="712">
        <v>9.188256285391196</v>
      </c>
      <c r="PH19" s="699">
        <f t="shared" si="55"/>
        <v>42</v>
      </c>
      <c r="PI19" s="712">
        <v>20.879120879120876</v>
      </c>
      <c r="PJ19" s="699">
        <f t="shared" si="56"/>
        <v>56</v>
      </c>
      <c r="PK19" s="985">
        <v>21.730807368606143</v>
      </c>
      <c r="PL19" s="699">
        <f t="shared" si="56"/>
        <v>50</v>
      </c>
      <c r="PM19" s="985">
        <v>193.4</v>
      </c>
      <c r="PN19" s="985">
        <v>160.9</v>
      </c>
      <c r="PO19" s="699">
        <f t="shared" si="57"/>
        <v>27</v>
      </c>
      <c r="PP19" s="712">
        <v>93.3</v>
      </c>
      <c r="PQ19" s="985">
        <v>71.5</v>
      </c>
      <c r="PR19" s="699">
        <f t="shared" si="58"/>
        <v>16</v>
      </c>
      <c r="PS19" s="982">
        <v>247</v>
      </c>
      <c r="PT19" s="725">
        <v>51.821862348178136</v>
      </c>
      <c r="PU19" s="699">
        <v>7</v>
      </c>
      <c r="PV19" s="699">
        <v>1227</v>
      </c>
      <c r="PW19" s="725">
        <v>57.86471067644662</v>
      </c>
      <c r="PX19" s="699">
        <v>54</v>
      </c>
      <c r="PY19" s="715">
        <v>229</v>
      </c>
      <c r="PZ19" s="725">
        <v>79.039301310043669</v>
      </c>
      <c r="QA19" s="699">
        <v>29</v>
      </c>
      <c r="QB19" s="982">
        <v>238</v>
      </c>
      <c r="QC19" s="715">
        <v>49.159663865546214</v>
      </c>
      <c r="QD19" s="699">
        <v>19</v>
      </c>
      <c r="QE19" s="716">
        <v>0</v>
      </c>
      <c r="QF19" s="3644">
        <v>0</v>
      </c>
      <c r="QG19" s="699">
        <v>23</v>
      </c>
      <c r="QH19" s="1363" t="s">
        <v>1623</v>
      </c>
      <c r="QI19" s="712">
        <v>80.039075219798107</v>
      </c>
      <c r="QJ19" s="712">
        <v>79.106505860370305</v>
      </c>
      <c r="QK19" s="699">
        <f t="shared" si="59"/>
        <v>32</v>
      </c>
      <c r="QL19" s="715">
        <v>5887</v>
      </c>
      <c r="QM19" s="709">
        <v>55.346169602621877</v>
      </c>
      <c r="QN19" s="703">
        <v>54.39330543933054</v>
      </c>
      <c r="QO19" s="978">
        <v>37</v>
      </c>
      <c r="QP19" s="705">
        <v>2390</v>
      </c>
      <c r="QQ19" s="3553">
        <v>94.100294985250727</v>
      </c>
      <c r="QR19" s="709">
        <v>326.5</v>
      </c>
      <c r="QS19" s="978">
        <f t="shared" si="60"/>
        <v>37</v>
      </c>
      <c r="QT19" s="703">
        <v>1019.7</v>
      </c>
      <c r="QU19" s="978">
        <f t="shared" si="61"/>
        <v>26</v>
      </c>
      <c r="QV19" s="703">
        <v>9214.2999999999993</v>
      </c>
      <c r="QW19" s="978">
        <f t="shared" si="62"/>
        <v>3</v>
      </c>
      <c r="QX19" s="703">
        <v>16.899999999999999</v>
      </c>
      <c r="QY19" s="979">
        <f t="shared" si="63"/>
        <v>11</v>
      </c>
      <c r="QZ19" s="712">
        <v>9.67</v>
      </c>
      <c r="RA19" s="699">
        <v>12</v>
      </c>
      <c r="RB19" s="712">
        <v>135.22</v>
      </c>
      <c r="RC19" s="699">
        <v>64</v>
      </c>
      <c r="RD19" s="712">
        <v>0</v>
      </c>
      <c r="RE19" s="699">
        <v>24</v>
      </c>
      <c r="RF19" s="712">
        <v>1873.8</v>
      </c>
      <c r="RG19" s="699">
        <v>4</v>
      </c>
      <c r="RH19" s="699">
        <v>9312.6</v>
      </c>
      <c r="RI19" s="978">
        <f t="shared" si="64"/>
        <v>26</v>
      </c>
      <c r="RJ19" s="712">
        <v>2205.5</v>
      </c>
      <c r="RK19" s="978">
        <f t="shared" si="64"/>
        <v>19</v>
      </c>
      <c r="RL19" s="712">
        <v>817.3</v>
      </c>
      <c r="RM19" s="978">
        <f t="shared" si="64"/>
        <v>29</v>
      </c>
      <c r="RN19" s="712">
        <v>13227.1</v>
      </c>
      <c r="RO19" s="978">
        <f t="shared" si="64"/>
        <v>8</v>
      </c>
      <c r="RP19" s="712">
        <v>0</v>
      </c>
      <c r="RQ19" s="978">
        <f t="shared" si="65"/>
        <v>2</v>
      </c>
      <c r="RR19" s="712">
        <v>0</v>
      </c>
      <c r="RS19" s="978">
        <f t="shared" si="65"/>
        <v>1</v>
      </c>
      <c r="RT19" s="712">
        <v>209.5</v>
      </c>
      <c r="RU19" s="978">
        <f t="shared" si="65"/>
        <v>28</v>
      </c>
      <c r="RV19" s="712">
        <f t="shared" si="66"/>
        <v>209.5</v>
      </c>
      <c r="RW19" s="978">
        <f t="shared" si="67"/>
        <v>29</v>
      </c>
      <c r="RX19" s="712">
        <v>5</v>
      </c>
      <c r="RY19" s="712" t="s">
        <v>1632</v>
      </c>
      <c r="RZ19" s="712">
        <v>5</v>
      </c>
      <c r="SA19" s="712" t="s">
        <v>1632</v>
      </c>
      <c r="SB19" s="712">
        <v>0</v>
      </c>
      <c r="SC19" s="712" t="s">
        <v>1625</v>
      </c>
      <c r="SD19" s="712">
        <v>0</v>
      </c>
      <c r="SE19" s="712" t="s">
        <v>1625</v>
      </c>
      <c r="SF19" s="712">
        <v>0</v>
      </c>
      <c r="SG19" s="712" t="s">
        <v>1625</v>
      </c>
      <c r="SH19" s="712">
        <v>10</v>
      </c>
      <c r="SI19" s="699">
        <f t="shared" si="68"/>
        <v>46</v>
      </c>
      <c r="SJ19" s="712">
        <v>0</v>
      </c>
      <c r="SK19" s="712" t="s">
        <v>1625</v>
      </c>
      <c r="SL19" s="712">
        <v>0</v>
      </c>
      <c r="SM19" s="712" t="s">
        <v>1625</v>
      </c>
      <c r="SN19" s="712">
        <v>0</v>
      </c>
      <c r="SO19" s="712" t="s">
        <v>1625</v>
      </c>
      <c r="SP19" s="712">
        <v>0</v>
      </c>
      <c r="SQ19" s="712" t="s">
        <v>1625</v>
      </c>
      <c r="SR19" s="712">
        <v>0</v>
      </c>
      <c r="SS19" s="699">
        <f t="shared" si="69"/>
        <v>65</v>
      </c>
      <c r="ST19" s="712">
        <v>5</v>
      </c>
      <c r="SU19" s="712" t="s">
        <v>1632</v>
      </c>
      <c r="SV19" s="712">
        <v>5</v>
      </c>
      <c r="SW19" s="712" t="s">
        <v>1632</v>
      </c>
      <c r="SX19" s="712">
        <v>5</v>
      </c>
      <c r="SY19" s="712" t="s">
        <v>1632</v>
      </c>
      <c r="SZ19" s="712">
        <v>15</v>
      </c>
      <c r="TA19" s="699">
        <f t="shared" si="70"/>
        <v>1</v>
      </c>
      <c r="TB19" s="699">
        <v>10</v>
      </c>
      <c r="TC19" s="699" t="s">
        <v>1632</v>
      </c>
      <c r="TD19" s="699">
        <v>10</v>
      </c>
      <c r="TE19" s="699" t="s">
        <v>1632</v>
      </c>
      <c r="TF19" s="699">
        <v>10</v>
      </c>
      <c r="TG19" s="699" t="s">
        <v>1632</v>
      </c>
      <c r="TH19" s="699">
        <v>10</v>
      </c>
      <c r="TI19" s="699" t="s">
        <v>1632</v>
      </c>
      <c r="TJ19" s="699">
        <v>40</v>
      </c>
      <c r="TK19" s="699">
        <f t="shared" si="71"/>
        <v>1</v>
      </c>
      <c r="TL19" s="989">
        <v>10</v>
      </c>
      <c r="TM19" s="989">
        <v>10</v>
      </c>
      <c r="TN19" s="989">
        <v>10</v>
      </c>
      <c r="TO19" s="989">
        <v>10</v>
      </c>
      <c r="TP19" s="989">
        <v>40</v>
      </c>
      <c r="TQ19" s="699">
        <f t="shared" si="72"/>
        <v>1</v>
      </c>
      <c r="TR19" s="712" t="s">
        <v>1632</v>
      </c>
      <c r="TS19" s="712" t="s">
        <v>1632</v>
      </c>
      <c r="TT19" s="712" t="s">
        <v>1632</v>
      </c>
      <c r="TU19" s="712" t="s">
        <v>1632</v>
      </c>
      <c r="TV19" s="712">
        <v>5</v>
      </c>
      <c r="TW19" s="712">
        <v>5</v>
      </c>
      <c r="TX19" s="712">
        <v>5</v>
      </c>
      <c r="TY19" s="712">
        <v>5</v>
      </c>
      <c r="TZ19" s="712">
        <v>20</v>
      </c>
      <c r="UA19" s="699">
        <f t="shared" si="73"/>
        <v>1</v>
      </c>
      <c r="UB19" s="712">
        <v>10</v>
      </c>
      <c r="UC19" s="712">
        <v>10</v>
      </c>
      <c r="UD19" s="712">
        <v>10</v>
      </c>
      <c r="UE19" s="712">
        <v>0</v>
      </c>
      <c r="UF19" s="712">
        <v>30</v>
      </c>
      <c r="UG19" s="699">
        <f t="shared" si="74"/>
        <v>11</v>
      </c>
      <c r="UH19" s="715">
        <v>3</v>
      </c>
      <c r="UI19" s="712">
        <v>3.0138940515777737</v>
      </c>
      <c r="UJ19" s="699">
        <v>16</v>
      </c>
      <c r="UK19" s="715">
        <v>24</v>
      </c>
      <c r="UL19" s="712">
        <v>24.111152412622189</v>
      </c>
      <c r="UM19" s="699">
        <v>22</v>
      </c>
      <c r="UN19" s="715">
        <v>15</v>
      </c>
      <c r="UO19" s="712">
        <v>15.069470257888867</v>
      </c>
      <c r="UP19" s="699">
        <v>18</v>
      </c>
      <c r="UQ19" s="715">
        <v>8</v>
      </c>
      <c r="UR19" s="712">
        <v>7.854842510407666</v>
      </c>
      <c r="US19" s="699">
        <v>27</v>
      </c>
      <c r="UT19" s="712">
        <v>34.200000000000003</v>
      </c>
      <c r="UU19" s="699">
        <v>36</v>
      </c>
      <c r="UV19" s="712">
        <v>25.1</v>
      </c>
      <c r="UW19" s="699">
        <v>37</v>
      </c>
      <c r="UX19" s="1099">
        <v>7</v>
      </c>
      <c r="UY19" s="699">
        <v>24</v>
      </c>
      <c r="UZ19" s="989">
        <v>0.14699999999999999</v>
      </c>
      <c r="VA19" s="989">
        <v>33</v>
      </c>
      <c r="VB19" s="989">
        <v>0.06</v>
      </c>
      <c r="VC19" s="989">
        <v>34</v>
      </c>
      <c r="VD19" s="989">
        <v>4.1000000000000002E-2</v>
      </c>
      <c r="VE19" s="989">
        <v>29</v>
      </c>
      <c r="VF19" s="989">
        <v>1.7999999999999999E-2</v>
      </c>
      <c r="VG19" s="989">
        <v>18</v>
      </c>
      <c r="VH19" s="989">
        <v>1.7000000000000001E-2</v>
      </c>
      <c r="VI19" s="989">
        <v>22</v>
      </c>
      <c r="VJ19" s="989">
        <v>8.0000000000000002E-3</v>
      </c>
      <c r="VK19" s="989">
        <v>28</v>
      </c>
      <c r="VL19" s="989">
        <v>0</v>
      </c>
      <c r="VM19" s="989">
        <v>7</v>
      </c>
      <c r="VN19" s="989">
        <v>0</v>
      </c>
      <c r="VO19" s="989">
        <v>7</v>
      </c>
      <c r="VP19" s="989">
        <v>261</v>
      </c>
      <c r="VQ19" s="989">
        <v>254.31656078263239</v>
      </c>
      <c r="VR19" s="989">
        <v>8</v>
      </c>
      <c r="VS19" s="989">
        <v>75</v>
      </c>
      <c r="VT19" s="989">
        <v>73.07947148926219</v>
      </c>
      <c r="VU19" s="989">
        <v>16</v>
      </c>
      <c r="VV19" s="989">
        <v>217</v>
      </c>
      <c r="VW19" s="989">
        <v>211.44327084226529</v>
      </c>
      <c r="VX19" s="989">
        <v>13</v>
      </c>
      <c r="VY19" s="989">
        <v>82</v>
      </c>
      <c r="VZ19" s="989">
        <v>79.900222161593319</v>
      </c>
      <c r="WA19" s="989">
        <v>43</v>
      </c>
      <c r="WB19" s="989">
        <v>1278</v>
      </c>
      <c r="WC19" s="989">
        <v>1245.2741941770278</v>
      </c>
      <c r="WD19" s="989">
        <v>13</v>
      </c>
      <c r="WE19" s="989">
        <v>364</v>
      </c>
      <c r="WF19" s="989">
        <v>354.6790349612192</v>
      </c>
      <c r="WG19" s="989">
        <v>6</v>
      </c>
      <c r="WH19" s="989">
        <v>98.29</v>
      </c>
      <c r="WI19" s="989">
        <v>25</v>
      </c>
      <c r="WJ19" s="989">
        <v>0</v>
      </c>
      <c r="WK19" s="989">
        <v>10</v>
      </c>
      <c r="WL19" s="989">
        <v>0</v>
      </c>
      <c r="WM19" s="989">
        <v>2</v>
      </c>
      <c r="WN19" s="989">
        <v>59.62</v>
      </c>
      <c r="WO19" s="989">
        <v>37</v>
      </c>
      <c r="WP19" s="989">
        <v>4.83</v>
      </c>
      <c r="WQ19" s="989">
        <v>12</v>
      </c>
      <c r="WR19" s="989">
        <v>22.56</v>
      </c>
      <c r="WS19" s="989">
        <v>5</v>
      </c>
      <c r="WT19" s="989">
        <v>3.22</v>
      </c>
      <c r="WU19" s="989">
        <v>11</v>
      </c>
      <c r="WV19" s="989">
        <v>1.61</v>
      </c>
      <c r="WW19" s="989">
        <v>5</v>
      </c>
      <c r="WX19" s="989">
        <v>6.45</v>
      </c>
      <c r="WY19" s="989">
        <v>22</v>
      </c>
      <c r="WZ19" s="712">
        <v>332.96</v>
      </c>
      <c r="XA19" s="699">
        <v>19</v>
      </c>
      <c r="XB19" s="712">
        <v>401.47</v>
      </c>
      <c r="XC19" s="712">
        <v>54</v>
      </c>
      <c r="XD19" s="712">
        <v>45.12</v>
      </c>
      <c r="XE19" s="699">
        <v>34</v>
      </c>
      <c r="XF19" s="712">
        <v>32.229999999999997</v>
      </c>
      <c r="XG19" s="712">
        <v>13</v>
      </c>
      <c r="XH19" s="712">
        <v>56.4</v>
      </c>
      <c r="XI19" s="699">
        <v>26</v>
      </c>
      <c r="XJ19" s="712">
        <v>154.53</v>
      </c>
      <c r="XK19" s="699">
        <v>58</v>
      </c>
      <c r="XL19" s="712">
        <v>298.10000000000002</v>
      </c>
      <c r="XM19" s="699">
        <v>31</v>
      </c>
      <c r="XO19" s="714"/>
      <c r="XP19" s="725"/>
      <c r="XQ19" s="715"/>
      <c r="XR19" s="714"/>
      <c r="XS19" s="725"/>
      <c r="XT19" s="715"/>
      <c r="XU19" s="715"/>
      <c r="XV19" s="712"/>
      <c r="XW19" s="715"/>
      <c r="XX19" s="1169">
        <v>231</v>
      </c>
      <c r="XY19" s="1174">
        <v>1.7316017316017316</v>
      </c>
      <c r="XZ19" s="1168">
        <f t="shared" si="75"/>
        <v>39</v>
      </c>
      <c r="YA19" s="715">
        <v>1173</v>
      </c>
      <c r="YB19" s="725">
        <v>18.329070758738279</v>
      </c>
      <c r="YC19" s="715">
        <f t="shared" si="76"/>
        <v>33</v>
      </c>
      <c r="YD19" s="714">
        <v>418</v>
      </c>
      <c r="YE19" s="725">
        <v>7.296137339055794</v>
      </c>
      <c r="YF19" s="715">
        <f t="shared" si="77"/>
        <v>39</v>
      </c>
      <c r="YG19" s="699">
        <v>1216</v>
      </c>
      <c r="YH19" s="1099">
        <v>8.7171052631578938</v>
      </c>
      <c r="YI19" s="715">
        <f t="shared" si="78"/>
        <v>47</v>
      </c>
      <c r="YJ19" s="714">
        <v>418</v>
      </c>
      <c r="YK19" s="712">
        <v>22.746781115879827</v>
      </c>
      <c r="YL19" s="715">
        <f t="shared" si="79"/>
        <v>41</v>
      </c>
      <c r="YM19" s="699">
        <v>1216</v>
      </c>
      <c r="YN19" s="712">
        <v>26.069078947368425</v>
      </c>
      <c r="YO19" s="715">
        <f t="shared" si="80"/>
        <v>54</v>
      </c>
      <c r="YP19" s="1178">
        <v>33.333333333333329</v>
      </c>
      <c r="YQ19" s="1099">
        <v>0</v>
      </c>
      <c r="YR19" s="1099">
        <v>0</v>
      </c>
      <c r="YS19" s="1099">
        <v>33.333333333333329</v>
      </c>
      <c r="YT19" s="1099">
        <v>0</v>
      </c>
      <c r="YU19" s="1099">
        <v>0</v>
      </c>
      <c r="YV19" s="1099">
        <v>0</v>
      </c>
      <c r="YW19" s="1099">
        <v>33.333333333333329</v>
      </c>
      <c r="YX19" s="1099">
        <v>33.333333333333329</v>
      </c>
      <c r="YY19" s="1099">
        <v>0</v>
      </c>
      <c r="YZ19" s="1099">
        <v>0</v>
      </c>
      <c r="ZA19" s="1188">
        <v>3</v>
      </c>
      <c r="ZB19" s="985">
        <v>32.227488151658768</v>
      </c>
      <c r="ZC19" s="985">
        <v>14.218009478672986</v>
      </c>
      <c r="ZD19" s="985">
        <v>30.33175355450237</v>
      </c>
      <c r="ZE19" s="985">
        <v>18.957345971563981</v>
      </c>
      <c r="ZF19" s="985">
        <v>9.9526066350710902</v>
      </c>
      <c r="ZG19" s="985">
        <v>11.374407582938389</v>
      </c>
      <c r="ZH19" s="985">
        <v>15.165876777251185</v>
      </c>
      <c r="ZI19" s="985">
        <v>5.6872037914691944</v>
      </c>
      <c r="ZJ19" s="985">
        <v>28.436018957345972</v>
      </c>
      <c r="ZK19" s="985">
        <v>10.42654028436019</v>
      </c>
      <c r="ZL19" s="985">
        <v>0.94786729857819907</v>
      </c>
      <c r="ZM19" s="699">
        <v>211</v>
      </c>
      <c r="ZN19" s="714" t="s">
        <v>1633</v>
      </c>
      <c r="ZO19" s="715" t="s">
        <v>1634</v>
      </c>
      <c r="ZP19" s="715" t="s">
        <v>1633</v>
      </c>
      <c r="ZQ19" s="715" t="s">
        <v>1650</v>
      </c>
      <c r="ZR19" s="715" t="s">
        <v>1633</v>
      </c>
      <c r="ZS19" s="715" t="s">
        <v>1633</v>
      </c>
      <c r="ZT19" s="715">
        <v>-1</v>
      </c>
      <c r="ZU19" s="715">
        <v>1</v>
      </c>
      <c r="ZV19" s="715">
        <v>-1</v>
      </c>
      <c r="ZW19" s="715">
        <v>2</v>
      </c>
      <c r="ZX19" s="715">
        <v>-1</v>
      </c>
      <c r="ZY19" s="715">
        <v>-1</v>
      </c>
      <c r="ZZ19" s="715">
        <f t="shared" si="81"/>
        <v>-1</v>
      </c>
      <c r="AAA19" s="715">
        <f t="shared" si="82"/>
        <v>65</v>
      </c>
      <c r="AAB19" s="716" t="s">
        <v>1635</v>
      </c>
      <c r="AAC19" s="712" t="s">
        <v>31</v>
      </c>
      <c r="AAD19" s="712" t="s">
        <v>1635</v>
      </c>
      <c r="AAE19" s="712" t="s">
        <v>31</v>
      </c>
      <c r="AAF19" s="712" t="s">
        <v>1635</v>
      </c>
      <c r="AAG19" s="712" t="s">
        <v>1635</v>
      </c>
      <c r="AAH19" s="714">
        <v>16</v>
      </c>
      <c r="AAI19" s="715">
        <v>6</v>
      </c>
      <c r="AAJ19" s="715">
        <v>7</v>
      </c>
      <c r="AAK19" s="715">
        <v>42</v>
      </c>
      <c r="AAL19" s="715">
        <v>10</v>
      </c>
      <c r="AAM19" s="733">
        <v>17</v>
      </c>
      <c r="AAN19" s="2996">
        <v>0.49566294919454773</v>
      </c>
      <c r="AAO19" s="2954">
        <f t="shared" si="83"/>
        <v>50</v>
      </c>
      <c r="AAP19" s="2995">
        <v>0.18587360594795538</v>
      </c>
      <c r="AAQ19" s="2954">
        <f t="shared" si="84"/>
        <v>48</v>
      </c>
      <c r="AAR19" s="2995">
        <v>0.21685254027261461</v>
      </c>
      <c r="AAS19" s="2954">
        <f t="shared" si="85"/>
        <v>37</v>
      </c>
      <c r="AAT19" s="2995">
        <v>1.3011152416356877</v>
      </c>
      <c r="AAU19" s="2954">
        <f t="shared" si="86"/>
        <v>38</v>
      </c>
      <c r="AAV19" s="2995">
        <v>0.3097893432465923</v>
      </c>
      <c r="AAW19" s="2954">
        <f t="shared" si="87"/>
        <v>48</v>
      </c>
      <c r="AAX19" s="2995">
        <v>0.52664188351920693</v>
      </c>
      <c r="AAY19" s="2954">
        <f t="shared" si="88"/>
        <v>34</v>
      </c>
      <c r="AAZ19" s="982">
        <v>1</v>
      </c>
      <c r="ABA19" s="699">
        <v>0</v>
      </c>
      <c r="ABB19" s="699">
        <v>0</v>
      </c>
      <c r="ABC19" s="2988">
        <v>3.0978934324659233E-2</v>
      </c>
      <c r="ABD19" s="2954">
        <f t="shared" si="89"/>
        <v>57</v>
      </c>
      <c r="ABE19" s="2955">
        <v>0</v>
      </c>
      <c r="ABF19" s="2954">
        <f t="shared" si="89"/>
        <v>28</v>
      </c>
      <c r="ABG19" s="2955">
        <v>0</v>
      </c>
      <c r="ABH19" s="2993">
        <f t="shared" si="89"/>
        <v>32</v>
      </c>
      <c r="ABI19" s="982">
        <v>1</v>
      </c>
      <c r="ABJ19" s="731">
        <v>3.1170126550713797E-2</v>
      </c>
      <c r="ABK19" s="715">
        <f t="shared" si="90"/>
        <v>29</v>
      </c>
      <c r="ABL19" s="716" t="s">
        <v>107</v>
      </c>
      <c r="ABM19" s="712" t="s">
        <v>107</v>
      </c>
      <c r="ABN19" s="715">
        <v>1</v>
      </c>
      <c r="ABO19" s="715">
        <v>1</v>
      </c>
      <c r="ABP19" s="715">
        <f t="shared" si="91"/>
        <v>2</v>
      </c>
      <c r="ABQ19" s="715">
        <f t="shared" si="92"/>
        <v>37</v>
      </c>
      <c r="ABR19" s="1201" t="s">
        <v>1632</v>
      </c>
      <c r="ABS19" s="1202" t="s">
        <v>1632</v>
      </c>
      <c r="ABT19" s="1202" t="s">
        <v>1632</v>
      </c>
      <c r="ABU19" s="1202" t="s">
        <v>1632</v>
      </c>
      <c r="ABV19" s="725">
        <v>5</v>
      </c>
      <c r="ABW19" s="725">
        <v>5</v>
      </c>
      <c r="ABX19" s="725">
        <v>5</v>
      </c>
      <c r="ABY19" s="725">
        <v>5</v>
      </c>
      <c r="ABZ19" s="715">
        <f t="shared" si="93"/>
        <v>20</v>
      </c>
      <c r="ACA19" s="715">
        <f t="shared" si="94"/>
        <v>1</v>
      </c>
      <c r="ACB19" s="983" t="s">
        <v>1632</v>
      </c>
      <c r="ACC19" s="725" t="s">
        <v>1632</v>
      </c>
      <c r="ACD19" s="725" t="s">
        <v>1632</v>
      </c>
      <c r="ACE19" s="725" t="s">
        <v>1632</v>
      </c>
      <c r="ACF19" s="725">
        <v>5</v>
      </c>
      <c r="ACG19" s="725">
        <v>5</v>
      </c>
      <c r="ACH19" s="725">
        <v>5</v>
      </c>
      <c r="ACI19" s="725">
        <v>5</v>
      </c>
      <c r="ACJ19" s="715">
        <f t="shared" si="95"/>
        <v>20</v>
      </c>
      <c r="ACK19" s="715">
        <f t="shared" si="96"/>
        <v>1</v>
      </c>
      <c r="ACL19" s="982">
        <v>158</v>
      </c>
      <c r="ACM19" s="715">
        <v>12086</v>
      </c>
      <c r="ACN19" s="1089">
        <v>12.301</v>
      </c>
      <c r="ACO19" s="715">
        <v>37</v>
      </c>
      <c r="ACP19" s="1089">
        <v>2.6</v>
      </c>
      <c r="ACQ19" s="715">
        <v>29</v>
      </c>
      <c r="ACR19" s="982">
        <v>42.195</v>
      </c>
      <c r="ACS19" s="1090">
        <v>40</v>
      </c>
      <c r="ACT19" s="983" t="s">
        <v>1625</v>
      </c>
      <c r="ACU19" s="725" t="s">
        <v>1625</v>
      </c>
      <c r="ACV19" s="725" t="s">
        <v>1625</v>
      </c>
      <c r="ACW19" s="725" t="s">
        <v>1625</v>
      </c>
      <c r="ACX19" s="725">
        <v>0</v>
      </c>
      <c r="ACY19" s="725">
        <v>0</v>
      </c>
      <c r="ACZ19" s="725">
        <v>0</v>
      </c>
      <c r="ADA19" s="725">
        <v>0</v>
      </c>
      <c r="ADB19" s="715">
        <f t="shared" si="97"/>
        <v>0</v>
      </c>
      <c r="ADC19" s="715">
        <f t="shared" si="98"/>
        <v>28</v>
      </c>
      <c r="ADD19" s="984" t="s">
        <v>1632</v>
      </c>
      <c r="ADE19" s="985" t="s">
        <v>1625</v>
      </c>
      <c r="ADF19" s="985" t="s">
        <v>1632</v>
      </c>
      <c r="ADG19" s="985" t="s">
        <v>1632</v>
      </c>
      <c r="ADH19" s="985">
        <v>5</v>
      </c>
      <c r="ADI19" s="985">
        <v>0</v>
      </c>
      <c r="ADJ19" s="985">
        <v>5</v>
      </c>
      <c r="ADK19" s="985">
        <v>5</v>
      </c>
      <c r="ADL19" s="715">
        <f t="shared" si="99"/>
        <v>15</v>
      </c>
      <c r="ADM19" s="715">
        <f t="shared" si="100"/>
        <v>20</v>
      </c>
      <c r="ADN19" s="1169">
        <v>2</v>
      </c>
      <c r="ADO19" s="1168">
        <v>75</v>
      </c>
      <c r="ADP19" s="1168">
        <v>600</v>
      </c>
      <c r="ADQ19" s="989">
        <v>37.5</v>
      </c>
      <c r="ADR19" s="989">
        <v>300</v>
      </c>
      <c r="ADS19" s="989">
        <v>18.757620283240065</v>
      </c>
      <c r="ADT19" s="989">
        <v>37</v>
      </c>
      <c r="ADU19" s="989">
        <v>10</v>
      </c>
      <c r="ADV19" s="989">
        <v>94</v>
      </c>
      <c r="ADW19" s="989">
        <v>752</v>
      </c>
      <c r="ADX19" s="989">
        <v>9.4</v>
      </c>
      <c r="ADY19" s="989">
        <v>75.2</v>
      </c>
      <c r="ADZ19" s="989">
        <v>23.509550754994216</v>
      </c>
      <c r="AEA19" s="989">
        <v>45</v>
      </c>
      <c r="AEB19" s="989">
        <v>12</v>
      </c>
      <c r="AEC19" s="989">
        <v>169</v>
      </c>
      <c r="AED19" s="989">
        <v>1352</v>
      </c>
      <c r="AEE19" s="989">
        <v>14.083333333333334</v>
      </c>
      <c r="AEF19" s="989">
        <v>112.66666666666667</v>
      </c>
      <c r="AEG19" s="989">
        <v>42.267171038234281</v>
      </c>
      <c r="AEH19" s="729">
        <v>64</v>
      </c>
      <c r="AEI19" s="987"/>
      <c r="AEM19" s="715">
        <v>4832</v>
      </c>
      <c r="AEN19" s="715">
        <v>3533</v>
      </c>
      <c r="AEO19" s="989">
        <v>387</v>
      </c>
      <c r="AEP19" s="1099">
        <v>10.953863572035099</v>
      </c>
      <c r="AEQ19" s="989">
        <v>46</v>
      </c>
      <c r="AER19" s="989">
        <v>115</v>
      </c>
      <c r="AES19" s="989">
        <v>29.715762273901809</v>
      </c>
      <c r="AET19" s="1099">
        <v>3.6260869565217391</v>
      </c>
      <c r="AEU19" s="989">
        <v>40</v>
      </c>
      <c r="AEV19" s="989">
        <v>75</v>
      </c>
      <c r="AEW19" s="989">
        <v>462</v>
      </c>
      <c r="AEX19" s="989">
        <v>16.233766233766232</v>
      </c>
      <c r="AEY19" s="989">
        <v>35</v>
      </c>
      <c r="AEZ19" s="1667">
        <v>3533</v>
      </c>
      <c r="AFA19" s="1668">
        <v>2.2830455703368244</v>
      </c>
      <c r="AFB19" s="1667">
        <f t="shared" si="101"/>
        <v>43</v>
      </c>
      <c r="AFC19" s="1168">
        <v>18</v>
      </c>
      <c r="AFD19" s="1099">
        <v>27.777777777777779</v>
      </c>
      <c r="AFE19" s="989">
        <f t="shared" si="102"/>
        <v>66</v>
      </c>
      <c r="AFF19" s="715">
        <v>257</v>
      </c>
      <c r="AFG19" s="985">
        <v>20.622568093385212</v>
      </c>
      <c r="AFH19" s="699">
        <f t="shared" si="103"/>
        <v>38</v>
      </c>
      <c r="AFI19" s="989">
        <v>72</v>
      </c>
      <c r="AFJ19" s="715">
        <v>10</v>
      </c>
      <c r="AFK19" s="985">
        <v>13.888888888888889</v>
      </c>
      <c r="AFL19" s="699">
        <f t="shared" si="104"/>
        <v>15</v>
      </c>
      <c r="AFM19" s="707">
        <v>719</v>
      </c>
      <c r="AFN19" s="990">
        <v>90</v>
      </c>
      <c r="AFO19" s="719">
        <v>12.517385257301807</v>
      </c>
      <c r="AFP19" s="979">
        <f t="shared" si="105"/>
        <v>13</v>
      </c>
      <c r="AFQ19" s="715">
        <v>64</v>
      </c>
      <c r="AFR19" s="699">
        <f t="shared" si="105"/>
        <v>21</v>
      </c>
      <c r="AFS19" s="715">
        <v>18380</v>
      </c>
      <c r="AFT19" s="715">
        <v>9660</v>
      </c>
      <c r="AFU19" s="985">
        <v>52.557127312295968</v>
      </c>
      <c r="AFV19" s="699">
        <f t="shared" si="106"/>
        <v>2</v>
      </c>
      <c r="AFW19" s="715">
        <v>17880</v>
      </c>
      <c r="AFX19" s="715">
        <v>650</v>
      </c>
      <c r="AFY19" s="712">
        <v>3.6353467561521255</v>
      </c>
      <c r="AFZ19" s="699">
        <f t="shared" si="107"/>
        <v>2</v>
      </c>
      <c r="AGA19" s="712">
        <v>45.340501792114694</v>
      </c>
      <c r="AGB19" s="712">
        <v>19.892473118279568</v>
      </c>
      <c r="AGC19" s="712">
        <v>18.100358422939067</v>
      </c>
      <c r="AGD19" s="712">
        <v>3.0465949820788532</v>
      </c>
      <c r="AGE19" s="712">
        <v>2.5089605734767026</v>
      </c>
      <c r="AGF19" s="712">
        <v>4.3010752688172049</v>
      </c>
      <c r="AGG19" s="712">
        <v>3.5842293906810032</v>
      </c>
      <c r="AGH19" s="712">
        <v>2.3297491039426523</v>
      </c>
      <c r="AGI19" s="712">
        <v>0.8960573476702508</v>
      </c>
      <c r="AGJ19" s="715">
        <v>253</v>
      </c>
      <c r="AGK19" s="715">
        <v>111</v>
      </c>
      <c r="AGL19" s="715">
        <v>101</v>
      </c>
      <c r="AGM19" s="715">
        <v>17</v>
      </c>
      <c r="AGN19" s="715">
        <v>14</v>
      </c>
      <c r="AGO19" s="715">
        <v>24</v>
      </c>
      <c r="AGP19" s="715">
        <v>20</v>
      </c>
      <c r="AGQ19" s="715">
        <v>13</v>
      </c>
      <c r="AGR19" s="715">
        <v>5</v>
      </c>
      <c r="AGS19" s="715">
        <v>558</v>
      </c>
      <c r="AGT19" s="712">
        <v>26.865671641791046</v>
      </c>
      <c r="AGU19" s="712">
        <v>22.388059701492537</v>
      </c>
      <c r="AGV19" s="712">
        <v>20.8955223880597</v>
      </c>
      <c r="AGW19" s="712">
        <v>4.4776119402985071</v>
      </c>
      <c r="AGX19" s="712">
        <v>2.9850746268656714</v>
      </c>
      <c r="AGY19" s="712">
        <v>5.9701492537313428</v>
      </c>
      <c r="AGZ19" s="712">
        <v>13.432835820895523</v>
      </c>
      <c r="AHA19" s="712">
        <v>1.4925373134328357</v>
      </c>
      <c r="AHB19" s="712">
        <v>1.4925373134328357</v>
      </c>
      <c r="AHC19" s="715">
        <v>18</v>
      </c>
      <c r="AHD19" s="715">
        <v>15</v>
      </c>
      <c r="AHE19" s="715">
        <v>14</v>
      </c>
      <c r="AHF19" s="715">
        <v>3</v>
      </c>
      <c r="AHG19" s="715">
        <v>2</v>
      </c>
      <c r="AHH19" s="715">
        <v>4</v>
      </c>
      <c r="AHI19" s="715">
        <v>9</v>
      </c>
      <c r="AHJ19" s="715">
        <v>1</v>
      </c>
      <c r="AHK19" s="715">
        <v>1</v>
      </c>
      <c r="AHL19" s="715">
        <v>67</v>
      </c>
      <c r="AHM19" s="712">
        <v>33.333333333333329</v>
      </c>
      <c r="AHN19" s="712">
        <v>15.384615384615385</v>
      </c>
      <c r="AHO19" s="712">
        <v>17.948717948717949</v>
      </c>
      <c r="AHP19" s="712">
        <v>2.5641025641025639</v>
      </c>
      <c r="AHQ19" s="712">
        <v>0</v>
      </c>
      <c r="AHR19" s="712">
        <v>23.076923076923077</v>
      </c>
      <c r="AHS19" s="712">
        <v>2.5641025641025639</v>
      </c>
      <c r="AHT19" s="712">
        <v>5.1282051282051277</v>
      </c>
      <c r="AHU19" s="712">
        <v>0</v>
      </c>
      <c r="AHV19" s="715">
        <v>13</v>
      </c>
      <c r="AHW19" s="715">
        <v>6</v>
      </c>
      <c r="AHX19" s="715">
        <v>7</v>
      </c>
      <c r="AHY19" s="715">
        <v>1</v>
      </c>
      <c r="AHZ19" s="715">
        <v>0</v>
      </c>
      <c r="AIA19" s="715">
        <v>9</v>
      </c>
      <c r="AIB19" s="715">
        <v>1</v>
      </c>
      <c r="AIC19" s="715">
        <v>2</v>
      </c>
      <c r="AID19" s="715">
        <v>0</v>
      </c>
      <c r="AIE19" s="715">
        <v>39</v>
      </c>
      <c r="AIF19" s="712" t="s">
        <v>1624</v>
      </c>
      <c r="AIG19" s="712" t="s">
        <v>1623</v>
      </c>
      <c r="AIH19" s="709">
        <v>20</v>
      </c>
      <c r="AII19" s="978">
        <f t="shared" si="108"/>
        <v>1</v>
      </c>
      <c r="AIJ19" s="703" t="s">
        <v>1626</v>
      </c>
      <c r="AIK19" s="703" t="s">
        <v>1626</v>
      </c>
      <c r="AIL19" s="703" t="s">
        <v>1626</v>
      </c>
      <c r="AIM19" s="701" t="s">
        <v>1626</v>
      </c>
      <c r="AIN19" s="712" t="s">
        <v>1625</v>
      </c>
      <c r="AIO19" s="712" t="s">
        <v>1627</v>
      </c>
      <c r="AIP19" s="712" t="s">
        <v>1627</v>
      </c>
      <c r="AIQ19" s="712" t="s">
        <v>1627</v>
      </c>
      <c r="AIR19" s="712" t="s">
        <v>1625</v>
      </c>
      <c r="AIS19" s="712" t="s">
        <v>1628</v>
      </c>
      <c r="AIT19" s="712" t="s">
        <v>1641</v>
      </c>
      <c r="AIU19" s="712" t="s">
        <v>1642</v>
      </c>
      <c r="AIV19" s="712" t="s">
        <v>1661</v>
      </c>
      <c r="AIW19" s="699">
        <v>171</v>
      </c>
      <c r="AIX19" s="699">
        <v>28</v>
      </c>
      <c r="AIY19" s="985">
        <v>16.3</v>
      </c>
      <c r="AIZ19" s="699">
        <v>5</v>
      </c>
      <c r="AJA19" s="712">
        <v>0.15489467162329615</v>
      </c>
      <c r="AJB19" s="699">
        <f t="shared" si="109"/>
        <v>18</v>
      </c>
      <c r="AJC19" s="712">
        <v>0</v>
      </c>
      <c r="AJD19" s="978">
        <f t="shared" si="110"/>
        <v>25</v>
      </c>
      <c r="AJE19" s="712" t="s">
        <v>1625</v>
      </c>
      <c r="AJF19" s="712" t="s">
        <v>1625</v>
      </c>
      <c r="AJG19" s="712" t="s">
        <v>1625</v>
      </c>
      <c r="AJH19" s="712" t="s">
        <v>1625</v>
      </c>
      <c r="AJI19" s="712">
        <v>10</v>
      </c>
      <c r="AJJ19" s="699">
        <f t="shared" si="111"/>
        <v>36</v>
      </c>
      <c r="AJK19" s="715">
        <v>10</v>
      </c>
      <c r="AJL19" s="712">
        <v>4</v>
      </c>
      <c r="AJM19" s="699">
        <f t="shared" si="112"/>
        <v>31</v>
      </c>
      <c r="AJN19" s="715">
        <v>4</v>
      </c>
      <c r="AJO19" s="712">
        <v>1</v>
      </c>
      <c r="AJP19" s="699">
        <f t="shared" si="113"/>
        <v>13</v>
      </c>
      <c r="AJQ19" s="715">
        <v>1</v>
      </c>
      <c r="AJR19" s="712">
        <v>2</v>
      </c>
      <c r="AJS19" s="699">
        <f t="shared" si="114"/>
        <v>24</v>
      </c>
      <c r="AJT19" s="715">
        <v>2</v>
      </c>
      <c r="AJU19" s="712">
        <v>1</v>
      </c>
      <c r="AJV19" s="715">
        <v>1</v>
      </c>
      <c r="AJW19" s="712">
        <v>3</v>
      </c>
      <c r="AJX19" s="699">
        <f t="shared" si="115"/>
        <v>22</v>
      </c>
      <c r="AJY19" s="715">
        <v>3</v>
      </c>
      <c r="AJZ19" s="712">
        <v>2</v>
      </c>
      <c r="AKA19" s="699">
        <f t="shared" si="116"/>
        <v>5</v>
      </c>
      <c r="AKB19" s="715">
        <v>2</v>
      </c>
      <c r="AKC19" s="712">
        <v>17.100000000000001</v>
      </c>
      <c r="AKD19" s="699">
        <f t="shared" si="117"/>
        <v>19</v>
      </c>
      <c r="AKE19" s="715">
        <v>17</v>
      </c>
      <c r="AKF19" s="715">
        <v>614</v>
      </c>
      <c r="AKG19" s="715">
        <v>329</v>
      </c>
      <c r="AKH19" s="715">
        <v>19</v>
      </c>
      <c r="AKI19" s="715">
        <v>49</v>
      </c>
      <c r="AKJ19" s="715">
        <v>0</v>
      </c>
      <c r="AKK19" s="715">
        <v>1011</v>
      </c>
      <c r="AKL19" s="715">
        <v>65</v>
      </c>
      <c r="AKM19" s="715">
        <v>153</v>
      </c>
      <c r="AKN19" s="715">
        <v>18</v>
      </c>
      <c r="AKO19" s="715">
        <v>236</v>
      </c>
      <c r="AKP19" s="712">
        <v>0.10299999999999999</v>
      </c>
      <c r="AKQ19" s="699">
        <f t="shared" si="118"/>
        <v>49</v>
      </c>
      <c r="AKR19" s="712">
        <v>5.5E-2</v>
      </c>
      <c r="AKS19" s="699">
        <f t="shared" si="118"/>
        <v>37</v>
      </c>
      <c r="AKT19" s="712">
        <v>3.0000000000000001E-3</v>
      </c>
      <c r="AKU19" s="699">
        <f t="shared" si="5"/>
        <v>19</v>
      </c>
      <c r="AKV19" s="712">
        <v>8.0000000000000002E-3</v>
      </c>
      <c r="AKW19" s="699">
        <f t="shared" si="119"/>
        <v>28</v>
      </c>
      <c r="AKX19" s="712">
        <v>0</v>
      </c>
      <c r="AKY19" s="712">
        <v>0.17</v>
      </c>
      <c r="AKZ19" s="712">
        <v>1.0999999999999999E-2</v>
      </c>
      <c r="ALA19" s="699">
        <f t="shared" si="6"/>
        <v>22</v>
      </c>
      <c r="ALB19" s="712">
        <v>2.5999999999999999E-2</v>
      </c>
      <c r="ALC19" s="699">
        <f t="shared" si="7"/>
        <v>43</v>
      </c>
      <c r="ALD19" s="712">
        <v>3.0000000000000001E-3</v>
      </c>
      <c r="ALE19" s="699">
        <f t="shared" si="8"/>
        <v>7</v>
      </c>
      <c r="ALF19" s="712">
        <v>0.04</v>
      </c>
      <c r="ALG19" s="712"/>
      <c r="ALH19" s="1706">
        <v>33.43755862672753</v>
      </c>
      <c r="ALI19" s="729">
        <v>1242</v>
      </c>
      <c r="ALJ19" s="729">
        <v>285</v>
      </c>
      <c r="ALK19" s="729">
        <v>31987</v>
      </c>
      <c r="ALL19" s="729">
        <v>38.828273986306932</v>
      </c>
      <c r="ALM19" s="729">
        <v>8.9098696345390316</v>
      </c>
      <c r="ALN19" s="729">
        <v>61</v>
      </c>
      <c r="ALO19" s="729">
        <v>65</v>
      </c>
    </row>
    <row r="20" spans="1:1003" ht="13" x14ac:dyDescent="0.2">
      <c r="A20" s="735" t="s">
        <v>1662</v>
      </c>
      <c r="B20" s="736" t="s">
        <v>1663</v>
      </c>
      <c r="C20" s="736" t="s">
        <v>1646</v>
      </c>
      <c r="D20" s="736"/>
      <c r="E20" s="736" t="s">
        <v>1646</v>
      </c>
      <c r="F20" s="737" t="s">
        <v>1664</v>
      </c>
      <c r="G20" s="738" t="s">
        <v>1916</v>
      </c>
      <c r="H20" s="739">
        <v>763</v>
      </c>
      <c r="I20" s="742">
        <v>7.1</v>
      </c>
      <c r="J20" s="738">
        <f t="shared" si="9"/>
        <v>53</v>
      </c>
      <c r="K20" s="741">
        <v>727</v>
      </c>
      <c r="L20" s="742">
        <v>7.2</v>
      </c>
      <c r="M20" s="750">
        <f t="shared" si="10"/>
        <v>36</v>
      </c>
      <c r="N20" s="753">
        <f t="shared" si="11"/>
        <v>0.10000000000000053</v>
      </c>
      <c r="O20" s="741">
        <v>4970</v>
      </c>
      <c r="P20" s="742">
        <v>5.93</v>
      </c>
      <c r="Q20" s="738">
        <f t="shared" si="120"/>
        <v>59</v>
      </c>
      <c r="R20" s="741">
        <v>4758</v>
      </c>
      <c r="S20" s="742">
        <v>6.02</v>
      </c>
      <c r="T20" s="750">
        <f t="shared" si="0"/>
        <v>60</v>
      </c>
      <c r="U20" s="753">
        <f t="shared" si="12"/>
        <v>8.9999999999999858E-2</v>
      </c>
      <c r="V20" s="745">
        <v>2984</v>
      </c>
      <c r="W20" s="740">
        <v>5.8240616621983916</v>
      </c>
      <c r="X20" s="741">
        <v>1768</v>
      </c>
      <c r="Y20" s="743">
        <v>6.3450226244343888</v>
      </c>
      <c r="Z20" s="744">
        <f t="shared" si="13"/>
        <v>44</v>
      </c>
      <c r="AA20" s="746">
        <v>2168</v>
      </c>
      <c r="AB20" s="743">
        <v>5.9857011070110699</v>
      </c>
      <c r="AC20" s="744">
        <f t="shared" si="14"/>
        <v>62</v>
      </c>
      <c r="AD20" s="741">
        <v>816</v>
      </c>
      <c r="AE20" s="743">
        <v>5.3946078431372548</v>
      </c>
      <c r="AF20" s="747">
        <f t="shared" si="15"/>
        <v>59</v>
      </c>
      <c r="AG20" s="748">
        <v>81.099999999999994</v>
      </c>
      <c r="AH20" s="744">
        <f t="shared" si="16"/>
        <v>28</v>
      </c>
      <c r="AI20" s="749">
        <v>85.2</v>
      </c>
      <c r="AJ20" s="744">
        <f t="shared" si="17"/>
        <v>21</v>
      </c>
      <c r="AK20" s="749">
        <v>1.2999999999999972</v>
      </c>
      <c r="AL20" s="740">
        <v>0.20000000000000284</v>
      </c>
      <c r="AM20" s="741">
        <v>65</v>
      </c>
      <c r="AN20" s="751">
        <f t="shared" si="18"/>
        <v>42</v>
      </c>
      <c r="AO20" s="750">
        <v>65</v>
      </c>
      <c r="AP20" s="751">
        <f t="shared" si="19"/>
        <v>43</v>
      </c>
      <c r="AQ20" s="741">
        <v>150</v>
      </c>
      <c r="AR20" s="750">
        <f t="shared" si="121"/>
        <v>45</v>
      </c>
      <c r="AS20" s="741">
        <v>712</v>
      </c>
      <c r="AT20" s="742">
        <v>16.011235955056179</v>
      </c>
      <c r="AU20" s="744">
        <f t="shared" si="20"/>
        <v>15</v>
      </c>
      <c r="AV20" s="741">
        <v>713</v>
      </c>
      <c r="AW20" s="742">
        <v>12.622720897615707</v>
      </c>
      <c r="AX20" s="744">
        <f t="shared" si="21"/>
        <v>30</v>
      </c>
      <c r="AY20" s="741">
        <v>686</v>
      </c>
      <c r="AZ20" s="742">
        <v>46.793002915451893</v>
      </c>
      <c r="BA20" s="744">
        <f t="shared" si="22"/>
        <v>29</v>
      </c>
      <c r="BB20" s="741">
        <v>721</v>
      </c>
      <c r="BC20" s="742">
        <v>16.643550624133148</v>
      </c>
      <c r="BD20" s="744">
        <f t="shared" si="23"/>
        <v>46</v>
      </c>
      <c r="BE20" s="741">
        <v>712</v>
      </c>
      <c r="BF20" s="742">
        <v>0.70224719101123589</v>
      </c>
      <c r="BG20" s="744">
        <f t="shared" si="24"/>
        <v>32</v>
      </c>
      <c r="BH20" s="741">
        <v>706</v>
      </c>
      <c r="BI20" s="742">
        <v>37.960339943342774</v>
      </c>
      <c r="BJ20" s="744">
        <f t="shared" si="25"/>
        <v>64</v>
      </c>
      <c r="BK20" s="741">
        <v>1800</v>
      </c>
      <c r="BL20" s="742">
        <v>48.666666666666671</v>
      </c>
      <c r="BM20" s="744">
        <f t="shared" si="26"/>
        <v>16</v>
      </c>
      <c r="BN20" s="741">
        <v>1838</v>
      </c>
      <c r="BO20" s="742">
        <v>79.597388465723611</v>
      </c>
      <c r="BP20" s="744">
        <f t="shared" si="27"/>
        <v>16</v>
      </c>
      <c r="BQ20" s="741">
        <v>1760</v>
      </c>
      <c r="BR20" s="742">
        <v>62.61363636363636</v>
      </c>
      <c r="BS20" s="744">
        <f t="shared" si="28"/>
        <v>39</v>
      </c>
      <c r="BT20" s="741">
        <v>1839</v>
      </c>
      <c r="BU20" s="742">
        <v>41.653072321914088</v>
      </c>
      <c r="BV20" s="744">
        <f t="shared" si="29"/>
        <v>56</v>
      </c>
      <c r="BW20" s="741">
        <v>1672</v>
      </c>
      <c r="BX20" s="742">
        <v>4.2464114832535884</v>
      </c>
      <c r="BY20" s="744">
        <f t="shared" si="30"/>
        <v>45</v>
      </c>
      <c r="BZ20" s="741">
        <v>1824</v>
      </c>
      <c r="CA20" s="742">
        <v>58.004385964912288</v>
      </c>
      <c r="CB20" s="744">
        <f t="shared" si="31"/>
        <v>55</v>
      </c>
      <c r="CC20" s="749">
        <v>15.7</v>
      </c>
      <c r="CD20" s="752">
        <f t="shared" si="32"/>
        <v>62</v>
      </c>
      <c r="CE20" s="742">
        <v>4.0999999999999996</v>
      </c>
      <c r="CF20" s="742">
        <v>6.4</v>
      </c>
      <c r="CG20" s="743">
        <v>5.1999999999999993</v>
      </c>
      <c r="CH20" s="749">
        <v>15.5</v>
      </c>
      <c r="CI20" s="740">
        <v>15.6</v>
      </c>
      <c r="CJ20" s="753">
        <v>17.600000000000001</v>
      </c>
      <c r="CK20" s="754">
        <f t="shared" si="33"/>
        <v>50</v>
      </c>
      <c r="CL20" s="753">
        <v>4.5</v>
      </c>
      <c r="CM20" s="753">
        <v>7.3</v>
      </c>
      <c r="CN20" s="753">
        <v>5.8</v>
      </c>
      <c r="CO20" s="755">
        <v>572</v>
      </c>
      <c r="CP20" s="1000">
        <v>82.4</v>
      </c>
      <c r="CQ20" s="754">
        <f t="shared" si="34"/>
        <v>64</v>
      </c>
      <c r="CR20" s="751">
        <v>223</v>
      </c>
      <c r="CS20" s="1000">
        <v>81.900000000000006</v>
      </c>
      <c r="CT20" s="754">
        <f t="shared" si="1"/>
        <v>68</v>
      </c>
      <c r="CU20" s="751">
        <v>235</v>
      </c>
      <c r="CV20" s="753">
        <v>82.9</v>
      </c>
      <c r="CW20" s="754">
        <f t="shared" si="35"/>
        <v>66</v>
      </c>
      <c r="CX20" s="751">
        <v>110</v>
      </c>
      <c r="CY20" s="753">
        <v>82.5</v>
      </c>
      <c r="CZ20" s="754">
        <f t="shared" si="36"/>
        <v>50</v>
      </c>
      <c r="DA20" s="756">
        <v>14.975845410628018</v>
      </c>
      <c r="DB20" s="750">
        <f t="shared" si="37"/>
        <v>14</v>
      </c>
      <c r="DC20" s="751">
        <v>621</v>
      </c>
      <c r="DD20" s="757">
        <v>80.676328502415458</v>
      </c>
      <c r="DE20" s="750">
        <f t="shared" si="38"/>
        <v>23</v>
      </c>
      <c r="DF20" s="742">
        <v>4.3478260869565215</v>
      </c>
      <c r="DG20" s="744">
        <f t="shared" si="39"/>
        <v>26</v>
      </c>
      <c r="DH20" s="749">
        <v>69.879518072289159</v>
      </c>
      <c r="DI20" s="744">
        <f t="shared" si="39"/>
        <v>29</v>
      </c>
      <c r="DJ20" s="742">
        <v>4.8192771084337354</v>
      </c>
      <c r="DK20" s="744">
        <f t="shared" si="40"/>
        <v>27</v>
      </c>
      <c r="DL20" s="758">
        <v>78.763440860215056</v>
      </c>
      <c r="DM20" s="744">
        <f t="shared" si="41"/>
        <v>19</v>
      </c>
      <c r="DN20" s="742">
        <v>7.2580645161290311</v>
      </c>
      <c r="DO20" s="744">
        <f t="shared" si="42"/>
        <v>31</v>
      </c>
      <c r="DP20" s="741">
        <v>647</v>
      </c>
      <c r="DQ20" s="759">
        <v>66.61514683153014</v>
      </c>
      <c r="DR20" s="744">
        <f t="shared" si="2"/>
        <v>37</v>
      </c>
      <c r="DS20" s="741">
        <v>1723</v>
      </c>
      <c r="DT20" s="759">
        <v>48.113755078351709</v>
      </c>
      <c r="DU20" s="744">
        <v>30</v>
      </c>
      <c r="DV20" s="741">
        <v>579</v>
      </c>
      <c r="DW20" s="760">
        <v>69.2573402417962</v>
      </c>
      <c r="DX20" s="744">
        <v>25</v>
      </c>
      <c r="DY20" s="741">
        <v>567</v>
      </c>
      <c r="DZ20" s="1599">
        <v>0.95121951219512191</v>
      </c>
      <c r="EA20" s="752">
        <v>34</v>
      </c>
      <c r="EB20" s="760">
        <v>14.462081128747794</v>
      </c>
      <c r="EC20" s="744">
        <v>24</v>
      </c>
      <c r="ED20" s="741">
        <v>591</v>
      </c>
      <c r="EE20" s="753">
        <v>1.7537878787878789</v>
      </c>
      <c r="EF20" s="754">
        <v>7</v>
      </c>
      <c r="EG20" s="760">
        <v>22.335025380710661</v>
      </c>
      <c r="EH20" s="744">
        <v>49</v>
      </c>
      <c r="EI20" s="741">
        <v>624</v>
      </c>
      <c r="EJ20" s="753">
        <v>1.0176470588235293</v>
      </c>
      <c r="EK20" s="754">
        <v>29</v>
      </c>
      <c r="EL20" s="760">
        <v>27.243589743589748</v>
      </c>
      <c r="EM20" s="744">
        <v>29</v>
      </c>
      <c r="EN20" s="755">
        <v>573</v>
      </c>
      <c r="EO20" s="753">
        <v>0.83606557377049184</v>
      </c>
      <c r="EP20" s="754">
        <v>25</v>
      </c>
      <c r="EQ20" s="761">
        <v>10.645724258289704</v>
      </c>
      <c r="ER20" s="995">
        <v>33</v>
      </c>
      <c r="ES20" s="741">
        <v>568</v>
      </c>
      <c r="ET20" s="752">
        <v>1</v>
      </c>
      <c r="EU20" s="752">
        <v>27</v>
      </c>
      <c r="EV20" s="760">
        <v>5.28169014084507</v>
      </c>
      <c r="EW20" s="744">
        <v>60</v>
      </c>
      <c r="EX20" s="751">
        <v>598</v>
      </c>
      <c r="EY20" s="752">
        <v>0.66666666666666663</v>
      </c>
      <c r="EZ20" s="752">
        <v>23</v>
      </c>
      <c r="FA20" s="761">
        <v>4.5150501672240804</v>
      </c>
      <c r="FB20" s="751">
        <v>50</v>
      </c>
      <c r="FC20" s="741">
        <v>604</v>
      </c>
      <c r="FD20" s="752">
        <v>0.71875</v>
      </c>
      <c r="FE20" s="752">
        <v>34</v>
      </c>
      <c r="FF20" s="760">
        <v>7.9470198675496677</v>
      </c>
      <c r="FG20" s="744">
        <v>42</v>
      </c>
      <c r="FH20" s="741">
        <v>502</v>
      </c>
      <c r="FI20" s="752">
        <v>3.126984126984127</v>
      </c>
      <c r="FJ20" s="752">
        <v>24</v>
      </c>
      <c r="FK20" s="760">
        <v>37.649402390438247</v>
      </c>
      <c r="FL20" s="744">
        <v>24</v>
      </c>
      <c r="FM20" s="755">
        <v>1867</v>
      </c>
      <c r="FN20" s="761">
        <v>25.495447241564008</v>
      </c>
      <c r="FO20" s="751">
        <v>26</v>
      </c>
      <c r="FP20" s="741">
        <v>1546</v>
      </c>
      <c r="FQ20" s="762">
        <v>1.2134146341463414</v>
      </c>
      <c r="FR20" s="762">
        <v>21</v>
      </c>
      <c r="FS20" s="760">
        <v>5.304010349288486</v>
      </c>
      <c r="FT20" s="744">
        <v>23</v>
      </c>
      <c r="FU20" s="741">
        <v>1552</v>
      </c>
      <c r="FV20" s="753">
        <v>1.3181818181818181</v>
      </c>
      <c r="FW20" s="754">
        <v>22</v>
      </c>
      <c r="FX20" s="760">
        <v>5.6701030927835054</v>
      </c>
      <c r="FY20" s="744">
        <v>35</v>
      </c>
      <c r="FZ20" s="741">
        <v>1640</v>
      </c>
      <c r="GA20" s="753">
        <v>0.8878048780487805</v>
      </c>
      <c r="GB20" s="754">
        <v>36</v>
      </c>
      <c r="GC20" s="760">
        <v>12.5</v>
      </c>
      <c r="GD20" s="744">
        <v>10</v>
      </c>
      <c r="GE20" s="741">
        <v>1565</v>
      </c>
      <c r="GF20" s="753">
        <v>0.91566265060240959</v>
      </c>
      <c r="GG20" s="754">
        <v>21</v>
      </c>
      <c r="GH20" s="760">
        <v>5.3035143769968052</v>
      </c>
      <c r="GI20" s="744">
        <v>10</v>
      </c>
      <c r="GJ20" s="741">
        <v>1675</v>
      </c>
      <c r="GK20" s="752">
        <v>1.598814229249012</v>
      </c>
      <c r="GL20" s="752">
        <v>14</v>
      </c>
      <c r="GM20" s="760">
        <v>15.104477611940299</v>
      </c>
      <c r="GN20" s="744">
        <v>34</v>
      </c>
      <c r="GO20" s="741">
        <v>1629</v>
      </c>
      <c r="GP20" s="752">
        <v>0.75287356321839083</v>
      </c>
      <c r="GQ20" s="752">
        <v>16</v>
      </c>
      <c r="GR20" s="760">
        <v>5.3406998158379375</v>
      </c>
      <c r="GS20" s="744">
        <v>12</v>
      </c>
      <c r="GT20" s="741">
        <v>1582</v>
      </c>
      <c r="GU20" s="752">
        <v>0.72916666666666663</v>
      </c>
      <c r="GV20" s="752">
        <v>9</v>
      </c>
      <c r="GW20" s="760">
        <v>1.5170670037926675</v>
      </c>
      <c r="GX20" s="744">
        <v>39</v>
      </c>
      <c r="GY20" s="741">
        <v>1581</v>
      </c>
      <c r="GZ20" s="752">
        <v>1.2058823529411764</v>
      </c>
      <c r="HA20" s="752">
        <v>35</v>
      </c>
      <c r="HB20" s="760">
        <v>1.0752688172043012</v>
      </c>
      <c r="HC20" s="744">
        <v>38</v>
      </c>
      <c r="HD20" s="749">
        <v>29.310344827586203</v>
      </c>
      <c r="HE20" s="742">
        <v>4.7021943573667713</v>
      </c>
      <c r="HF20" s="742">
        <v>65.047021943573668</v>
      </c>
      <c r="HG20" s="742">
        <v>19.749216300940439</v>
      </c>
      <c r="HH20" s="1600">
        <v>13.636363636363635</v>
      </c>
      <c r="HI20" s="1600">
        <v>18.025078369905955</v>
      </c>
      <c r="HJ20" s="1600">
        <v>66.457680250783696</v>
      </c>
      <c r="HK20" s="1600">
        <v>3.6050156739811912</v>
      </c>
      <c r="HL20" s="1600">
        <v>67.084639498432594</v>
      </c>
      <c r="HM20" s="1601">
        <v>638</v>
      </c>
      <c r="HN20" s="749">
        <v>23.855544252288912</v>
      </c>
      <c r="HO20" s="749">
        <v>3.7131230925737535</v>
      </c>
      <c r="HP20" s="749">
        <v>65.259409969481169</v>
      </c>
      <c r="HQ20" s="749">
        <v>26.195320447609362</v>
      </c>
      <c r="HR20" s="749">
        <v>12.919633774160733</v>
      </c>
      <c r="HS20" s="749">
        <v>45.829094608341805</v>
      </c>
      <c r="HT20" s="749">
        <v>58.545269582909462</v>
      </c>
      <c r="HU20" s="749">
        <v>4.1200406917599182</v>
      </c>
      <c r="HV20" s="749">
        <v>63.682604272634791</v>
      </c>
      <c r="HW20" s="1601">
        <v>1966</v>
      </c>
      <c r="HX20" s="1271" t="s">
        <v>31</v>
      </c>
      <c r="HY20" s="1272" t="s">
        <v>31</v>
      </c>
      <c r="HZ20" s="1272" t="s">
        <v>31</v>
      </c>
      <c r="IA20" s="1272" t="s">
        <v>31</v>
      </c>
      <c r="IB20" s="1272" t="s">
        <v>31</v>
      </c>
      <c r="IC20" s="1272" t="s">
        <v>31</v>
      </c>
      <c r="ID20" s="1272" t="s">
        <v>31</v>
      </c>
      <c r="IE20" s="1272" t="s">
        <v>31</v>
      </c>
      <c r="IF20" s="1273" t="s">
        <v>31</v>
      </c>
      <c r="IG20" s="1274" t="s">
        <v>31</v>
      </c>
      <c r="IH20" s="1275" t="s">
        <v>31</v>
      </c>
      <c r="II20" s="1275" t="s">
        <v>31</v>
      </c>
      <c r="IJ20" s="1275" t="s">
        <v>31</v>
      </c>
      <c r="IK20" s="1275" t="s">
        <v>31</v>
      </c>
      <c r="IL20" s="1275" t="s">
        <v>31</v>
      </c>
      <c r="IM20" s="1275" t="s">
        <v>31</v>
      </c>
      <c r="IN20" s="1275" t="s">
        <v>31</v>
      </c>
      <c r="IO20" s="1273" t="s">
        <v>31</v>
      </c>
      <c r="IP20" s="1274" t="s">
        <v>31</v>
      </c>
      <c r="IQ20" s="1275" t="s">
        <v>31</v>
      </c>
      <c r="IR20" s="1275" t="s">
        <v>31</v>
      </c>
      <c r="IS20" s="1275" t="s">
        <v>31</v>
      </c>
      <c r="IT20" s="1275" t="s">
        <v>31</v>
      </c>
      <c r="IU20" s="1275" t="s">
        <v>31</v>
      </c>
      <c r="IV20" s="1275" t="s">
        <v>31</v>
      </c>
      <c r="IW20" s="1275" t="s">
        <v>31</v>
      </c>
      <c r="IX20" s="1276" t="s">
        <v>31</v>
      </c>
      <c r="IY20" s="1274" t="s">
        <v>31</v>
      </c>
      <c r="IZ20" s="1275" t="s">
        <v>31</v>
      </c>
      <c r="JA20" s="1275" t="s">
        <v>31</v>
      </c>
      <c r="JB20" s="1275" t="s">
        <v>31</v>
      </c>
      <c r="JC20" s="1275" t="s">
        <v>31</v>
      </c>
      <c r="JD20" s="1275" t="s">
        <v>31</v>
      </c>
      <c r="JE20" s="1275" t="s">
        <v>31</v>
      </c>
      <c r="JF20" s="1275" t="s">
        <v>31</v>
      </c>
      <c r="JG20" s="1276" t="s">
        <v>31</v>
      </c>
      <c r="JH20" s="1274" t="s">
        <v>31</v>
      </c>
      <c r="JI20" s="1275" t="s">
        <v>31</v>
      </c>
      <c r="JJ20" s="1275" t="s">
        <v>31</v>
      </c>
      <c r="JK20" s="1275" t="s">
        <v>31</v>
      </c>
      <c r="JL20" s="1275" t="s">
        <v>31</v>
      </c>
      <c r="JM20" s="1275" t="s">
        <v>31</v>
      </c>
      <c r="JN20" s="1275" t="s">
        <v>31</v>
      </c>
      <c r="JO20" s="1275" t="s">
        <v>31</v>
      </c>
      <c r="JP20" s="1276" t="s">
        <v>31</v>
      </c>
      <c r="JQ20" s="1274" t="s">
        <v>31</v>
      </c>
      <c r="JR20" s="1275" t="s">
        <v>31</v>
      </c>
      <c r="JS20" s="1275" t="s">
        <v>31</v>
      </c>
      <c r="JT20" s="1275" t="s">
        <v>31</v>
      </c>
      <c r="JU20" s="1275" t="s">
        <v>31</v>
      </c>
      <c r="JV20" s="1275" t="s">
        <v>31</v>
      </c>
      <c r="JW20" s="1275" t="s">
        <v>31</v>
      </c>
      <c r="JX20" s="1275" t="s">
        <v>31</v>
      </c>
      <c r="JY20" s="1276" t="s">
        <v>31</v>
      </c>
      <c r="JZ20" s="758">
        <v>54.865248226950357</v>
      </c>
      <c r="KA20" s="744">
        <f t="shared" si="43"/>
        <v>27</v>
      </c>
      <c r="KB20" s="758">
        <v>50.60532687651331</v>
      </c>
      <c r="KC20" s="744">
        <f t="shared" si="43"/>
        <v>64</v>
      </c>
      <c r="KD20" s="761">
        <v>3.3498237785753546</v>
      </c>
      <c r="KE20" s="751">
        <f t="shared" si="44"/>
        <v>44</v>
      </c>
      <c r="KF20" s="761">
        <v>0</v>
      </c>
      <c r="KG20" s="751">
        <f t="shared" si="44"/>
        <v>28</v>
      </c>
      <c r="KH20" s="761">
        <v>7.1458596048759979</v>
      </c>
      <c r="KI20" s="751">
        <f t="shared" si="45"/>
        <v>72</v>
      </c>
      <c r="KJ20" s="761">
        <v>2.0952565719274419</v>
      </c>
      <c r="KK20" s="751">
        <f t="shared" si="45"/>
        <v>47</v>
      </c>
      <c r="KL20" s="761">
        <v>7.253663621313386</v>
      </c>
      <c r="KM20" s="751">
        <f t="shared" si="46"/>
        <v>50</v>
      </c>
      <c r="KN20" s="751">
        <v>18.81940104792578</v>
      </c>
      <c r="KO20" s="751">
        <f t="shared" si="47"/>
        <v>36</v>
      </c>
      <c r="KP20" s="763">
        <v>45</v>
      </c>
      <c r="KQ20" s="754">
        <v>10</v>
      </c>
      <c r="KR20" s="754">
        <v>10</v>
      </c>
      <c r="KS20" s="754">
        <v>30</v>
      </c>
      <c r="KT20" s="754">
        <v>15</v>
      </c>
      <c r="KU20" s="764">
        <f t="shared" si="48"/>
        <v>110</v>
      </c>
      <c r="KV20" s="765">
        <f t="shared" si="49"/>
        <v>24</v>
      </c>
      <c r="KW20" s="763">
        <v>0</v>
      </c>
      <c r="KX20" s="754">
        <v>0</v>
      </c>
      <c r="KY20" s="745">
        <f t="shared" si="50"/>
        <v>0</v>
      </c>
      <c r="KZ20" s="744">
        <f t="shared" si="51"/>
        <v>37</v>
      </c>
      <c r="LA20" s="3000" t="s">
        <v>1632</v>
      </c>
      <c r="LB20" s="3001" t="s">
        <v>1632</v>
      </c>
      <c r="LC20" s="3001" t="s">
        <v>1632</v>
      </c>
      <c r="LD20" s="3001" t="s">
        <v>1632</v>
      </c>
      <c r="LE20" s="754">
        <v>40</v>
      </c>
      <c r="LF20" s="1602">
        <v>1</v>
      </c>
      <c r="LG20" s="3000" t="s">
        <v>1625</v>
      </c>
      <c r="LH20" s="3001" t="s">
        <v>1625</v>
      </c>
      <c r="LI20" s="3001" t="s">
        <v>1625</v>
      </c>
      <c r="LJ20" s="3001" t="s">
        <v>1625</v>
      </c>
      <c r="LK20" s="754">
        <v>0</v>
      </c>
      <c r="LL20" s="1602">
        <v>37</v>
      </c>
      <c r="LM20" s="3000" t="s">
        <v>1632</v>
      </c>
      <c r="LN20" s="3001" t="s">
        <v>1632</v>
      </c>
      <c r="LO20" s="3001" t="s">
        <v>1632</v>
      </c>
      <c r="LP20" s="3001" t="s">
        <v>1625</v>
      </c>
      <c r="LQ20" s="754">
        <v>45</v>
      </c>
      <c r="LR20" s="1602">
        <v>20</v>
      </c>
      <c r="LS20" s="3000" t="s">
        <v>1632</v>
      </c>
      <c r="LT20" s="3001" t="s">
        <v>1625</v>
      </c>
      <c r="LU20" s="3001" t="s">
        <v>1632</v>
      </c>
      <c r="LV20" s="3001" t="s">
        <v>1632</v>
      </c>
      <c r="LW20" s="754">
        <v>30</v>
      </c>
      <c r="LX20" s="1602">
        <v>38</v>
      </c>
      <c r="LY20" s="3000" t="s">
        <v>1632</v>
      </c>
      <c r="LZ20" s="3001" t="s">
        <v>1632</v>
      </c>
      <c r="MA20" s="3001" t="s">
        <v>1632</v>
      </c>
      <c r="MB20" s="3001" t="s">
        <v>1632</v>
      </c>
      <c r="MC20" s="754">
        <v>40</v>
      </c>
      <c r="MD20" s="1602">
        <v>1</v>
      </c>
      <c r="ME20" s="3000" t="s">
        <v>1632</v>
      </c>
      <c r="MF20" s="3001" t="s">
        <v>1632</v>
      </c>
      <c r="MG20" s="3001" t="s">
        <v>1632</v>
      </c>
      <c r="MH20" s="3001" t="s">
        <v>1625</v>
      </c>
      <c r="MI20" s="754">
        <v>30</v>
      </c>
      <c r="MJ20" s="1602">
        <v>16</v>
      </c>
      <c r="MK20" s="3000" t="s">
        <v>1632</v>
      </c>
      <c r="ML20" s="3001" t="s">
        <v>1632</v>
      </c>
      <c r="MM20" s="3001" t="s">
        <v>1625</v>
      </c>
      <c r="MN20" s="754">
        <v>30</v>
      </c>
      <c r="MO20" s="1602">
        <v>4</v>
      </c>
      <c r="MP20" s="3000" t="s">
        <v>1625</v>
      </c>
      <c r="MQ20" s="3001" t="s">
        <v>1625</v>
      </c>
      <c r="MR20" s="3001" t="s">
        <v>1625</v>
      </c>
      <c r="MS20" s="3001" t="s">
        <v>1625</v>
      </c>
      <c r="MT20" s="754">
        <v>0</v>
      </c>
      <c r="MU20" s="1602">
        <v>68</v>
      </c>
      <c r="MV20" s="3001" t="s">
        <v>1625</v>
      </c>
      <c r="MW20" s="3001" t="s">
        <v>1625</v>
      </c>
      <c r="MX20" s="3001" t="s">
        <v>1625</v>
      </c>
      <c r="MY20" s="3001" t="s">
        <v>1625</v>
      </c>
      <c r="MZ20" s="754">
        <v>0</v>
      </c>
      <c r="NA20" s="1602">
        <v>47</v>
      </c>
      <c r="NB20" s="751">
        <v>308.08999999999997</v>
      </c>
      <c r="NC20" s="751">
        <f t="shared" si="3"/>
        <v>17</v>
      </c>
      <c r="ND20" s="755">
        <v>0</v>
      </c>
      <c r="NE20" s="751">
        <v>55</v>
      </c>
      <c r="NF20" s="766">
        <v>0</v>
      </c>
      <c r="NG20" s="751">
        <v>55</v>
      </c>
      <c r="NH20" s="751">
        <v>0</v>
      </c>
      <c r="NI20" s="751">
        <v>56</v>
      </c>
      <c r="NJ20" s="766">
        <v>0</v>
      </c>
      <c r="NK20" s="751">
        <v>56</v>
      </c>
      <c r="NL20" s="751">
        <v>0</v>
      </c>
      <c r="NM20" s="751">
        <v>57</v>
      </c>
      <c r="NN20" s="3646">
        <v>0</v>
      </c>
      <c r="NO20" s="751">
        <v>57</v>
      </c>
      <c r="NP20" s="751">
        <v>15034</v>
      </c>
      <c r="NQ20" s="3350">
        <v>9</v>
      </c>
      <c r="NR20" s="3351">
        <v>0.907937779558048</v>
      </c>
      <c r="NS20" s="3350">
        <v>28</v>
      </c>
      <c r="NT20" s="3350">
        <v>136</v>
      </c>
      <c r="NU20" s="3352">
        <v>0.60084117764870826</v>
      </c>
      <c r="NV20" s="3350">
        <v>31</v>
      </c>
      <c r="NW20" s="3350">
        <v>764</v>
      </c>
      <c r="NX20" s="3352">
        <v>5.1004739969290345</v>
      </c>
      <c r="NY20" s="3350">
        <v>24</v>
      </c>
      <c r="NZ20" s="3350">
        <v>56</v>
      </c>
      <c r="OA20" s="1713">
        <v>3.7385673275919622</v>
      </c>
      <c r="OB20" s="3350">
        <v>25</v>
      </c>
      <c r="OC20" s="755">
        <v>1044</v>
      </c>
      <c r="OD20" s="3646">
        <v>69.308902609042022</v>
      </c>
      <c r="OE20" s="995">
        <v>29</v>
      </c>
      <c r="OF20" s="755">
        <v>28</v>
      </c>
      <c r="OG20" s="766">
        <v>1.8692836637959811</v>
      </c>
      <c r="OH20" s="995">
        <f t="shared" si="52"/>
        <v>12</v>
      </c>
      <c r="OI20" s="996">
        <v>25.269889293818331</v>
      </c>
      <c r="OJ20" s="995">
        <f t="shared" si="4"/>
        <v>71</v>
      </c>
      <c r="OK20" s="1356" t="s">
        <v>3043</v>
      </c>
      <c r="OL20" s="1356" t="s">
        <v>3046</v>
      </c>
      <c r="OM20" s="1356">
        <v>335</v>
      </c>
      <c r="ON20" s="3721">
        <v>22.534642809094578</v>
      </c>
      <c r="OO20" s="1356">
        <v>49</v>
      </c>
      <c r="OP20" s="977"/>
      <c r="OQ20" s="753">
        <v>13</v>
      </c>
      <c r="OR20" s="753">
        <v>15.4</v>
      </c>
      <c r="OS20" s="753">
        <v>14.5</v>
      </c>
      <c r="OT20" s="753">
        <v>15.749525616698293</v>
      </c>
      <c r="OU20" s="753">
        <v>10.961538461538462</v>
      </c>
      <c r="OV20" s="753">
        <v>12.5</v>
      </c>
      <c r="OW20" s="738">
        <f t="shared" si="53"/>
        <v>40</v>
      </c>
      <c r="OX20" s="753">
        <v>13.685177346372791</v>
      </c>
      <c r="OY20" s="738">
        <f t="shared" si="53"/>
        <v>29</v>
      </c>
      <c r="OZ20" s="753">
        <v>7</v>
      </c>
      <c r="PA20" s="753">
        <v>11.4</v>
      </c>
      <c r="PB20" s="753">
        <v>13.3</v>
      </c>
      <c r="PC20" s="753">
        <v>16.318785578747626</v>
      </c>
      <c r="PD20" s="753">
        <v>19.230769230769234</v>
      </c>
      <c r="PE20" s="753">
        <v>16.118421052631579</v>
      </c>
      <c r="PF20" s="738">
        <f t="shared" si="54"/>
        <v>26</v>
      </c>
      <c r="PG20" s="753">
        <v>13.894662643691406</v>
      </c>
      <c r="PH20" s="738">
        <f t="shared" si="55"/>
        <v>22</v>
      </c>
      <c r="PI20" s="753">
        <v>28.618421052631579</v>
      </c>
      <c r="PJ20" s="738">
        <f t="shared" si="56"/>
        <v>27</v>
      </c>
      <c r="PK20" s="1000">
        <v>27.579839990064198</v>
      </c>
      <c r="PL20" s="738">
        <f t="shared" si="56"/>
        <v>23</v>
      </c>
      <c r="PM20" s="1000">
        <v>190.7</v>
      </c>
      <c r="PN20" s="1000">
        <v>202.2</v>
      </c>
      <c r="PO20" s="738">
        <f t="shared" si="57"/>
        <v>21</v>
      </c>
      <c r="PP20" s="753">
        <v>104.4</v>
      </c>
      <c r="PQ20" s="1000">
        <v>121.3</v>
      </c>
      <c r="PR20" s="738">
        <f t="shared" si="58"/>
        <v>8</v>
      </c>
      <c r="PS20" s="997">
        <v>710</v>
      </c>
      <c r="PT20" s="761">
        <v>46.338028169014081</v>
      </c>
      <c r="PU20" s="738">
        <v>18</v>
      </c>
      <c r="PV20" s="738">
        <v>4492</v>
      </c>
      <c r="PW20" s="761">
        <v>57.724844167408726</v>
      </c>
      <c r="PX20" s="738">
        <v>55</v>
      </c>
      <c r="PY20" s="751">
        <v>661</v>
      </c>
      <c r="PZ20" s="761">
        <v>73.524962178517399</v>
      </c>
      <c r="QA20" s="738">
        <v>53</v>
      </c>
      <c r="QB20" s="997">
        <v>685</v>
      </c>
      <c r="QC20" s="751">
        <v>50.21897810218978</v>
      </c>
      <c r="QD20" s="738">
        <v>12</v>
      </c>
      <c r="QE20" s="756">
        <v>1</v>
      </c>
      <c r="QF20" s="3644">
        <v>6.6387837748124554E-2</v>
      </c>
      <c r="QG20" s="738">
        <v>18</v>
      </c>
      <c r="QH20" s="1364" t="s">
        <v>1627</v>
      </c>
      <c r="QI20" s="753">
        <v>83.683808067291153</v>
      </c>
      <c r="QJ20" s="753">
        <v>83.756846547544214</v>
      </c>
      <c r="QK20" s="738">
        <f t="shared" si="59"/>
        <v>12</v>
      </c>
      <c r="QL20" s="751">
        <v>11137</v>
      </c>
      <c r="QM20" s="749">
        <v>56.023755656108598</v>
      </c>
      <c r="QN20" s="742">
        <v>58.389082151458396</v>
      </c>
      <c r="QO20" s="993">
        <v>22</v>
      </c>
      <c r="QP20" s="744">
        <v>3737</v>
      </c>
      <c r="QQ20" s="3554">
        <v>94.440796673232654</v>
      </c>
      <c r="QR20" s="749">
        <v>285.10000000000002</v>
      </c>
      <c r="QS20" s="993">
        <f t="shared" si="60"/>
        <v>41</v>
      </c>
      <c r="QT20" s="742">
        <v>767.9</v>
      </c>
      <c r="QU20" s="993">
        <f t="shared" si="61"/>
        <v>47</v>
      </c>
      <c r="QV20" s="742">
        <v>5253.6</v>
      </c>
      <c r="QW20" s="993">
        <f t="shared" si="62"/>
        <v>7</v>
      </c>
      <c r="QX20" s="742">
        <v>0</v>
      </c>
      <c r="QY20" s="994">
        <f t="shared" si="63"/>
        <v>12</v>
      </c>
      <c r="QZ20" s="753">
        <v>6.4</v>
      </c>
      <c r="RA20" s="738">
        <v>13</v>
      </c>
      <c r="RB20" s="753">
        <v>270.13</v>
      </c>
      <c r="RC20" s="738">
        <v>33</v>
      </c>
      <c r="RD20" s="753">
        <v>7.0000000000000007E-2</v>
      </c>
      <c r="RE20" s="738">
        <v>17</v>
      </c>
      <c r="RF20" s="753">
        <v>347.8</v>
      </c>
      <c r="RG20" s="738">
        <v>22</v>
      </c>
      <c r="RH20" s="738">
        <v>11999.5</v>
      </c>
      <c r="RI20" s="993">
        <f t="shared" si="64"/>
        <v>18</v>
      </c>
      <c r="RJ20" s="753">
        <v>1874.5</v>
      </c>
      <c r="RK20" s="993">
        <f t="shared" si="64"/>
        <v>21</v>
      </c>
      <c r="RL20" s="753">
        <v>628.9</v>
      </c>
      <c r="RM20" s="993">
        <f t="shared" si="64"/>
        <v>35</v>
      </c>
      <c r="RN20" s="753">
        <v>16116.6</v>
      </c>
      <c r="RO20" s="993">
        <f t="shared" si="64"/>
        <v>6</v>
      </c>
      <c r="RP20" s="753">
        <v>0</v>
      </c>
      <c r="RQ20" s="993">
        <f t="shared" si="65"/>
        <v>2</v>
      </c>
      <c r="RR20" s="753">
        <v>0</v>
      </c>
      <c r="RS20" s="993">
        <f t="shared" si="65"/>
        <v>1</v>
      </c>
      <c r="RT20" s="753">
        <v>212.3</v>
      </c>
      <c r="RU20" s="993">
        <f t="shared" si="65"/>
        <v>26</v>
      </c>
      <c r="RV20" s="753">
        <f t="shared" si="66"/>
        <v>212.3</v>
      </c>
      <c r="RW20" s="993">
        <f t="shared" si="67"/>
        <v>27</v>
      </c>
      <c r="RX20" s="753">
        <v>5</v>
      </c>
      <c r="RY20" s="753" t="s">
        <v>1632</v>
      </c>
      <c r="RZ20" s="753">
        <v>5</v>
      </c>
      <c r="SA20" s="753" t="s">
        <v>1632</v>
      </c>
      <c r="SB20" s="753">
        <v>5</v>
      </c>
      <c r="SC20" s="753" t="s">
        <v>1632</v>
      </c>
      <c r="SD20" s="753">
        <v>5</v>
      </c>
      <c r="SE20" s="753" t="s">
        <v>1632</v>
      </c>
      <c r="SF20" s="753">
        <v>0</v>
      </c>
      <c r="SG20" s="753" t="s">
        <v>1625</v>
      </c>
      <c r="SH20" s="753">
        <v>20</v>
      </c>
      <c r="SI20" s="738">
        <f t="shared" si="68"/>
        <v>17</v>
      </c>
      <c r="SJ20" s="753">
        <v>5</v>
      </c>
      <c r="SK20" s="753" t="s">
        <v>1632</v>
      </c>
      <c r="SL20" s="753">
        <v>5</v>
      </c>
      <c r="SM20" s="753" t="s">
        <v>1632</v>
      </c>
      <c r="SN20" s="753">
        <v>5</v>
      </c>
      <c r="SO20" s="753" t="s">
        <v>1632</v>
      </c>
      <c r="SP20" s="753">
        <v>5</v>
      </c>
      <c r="SQ20" s="753" t="s">
        <v>1632</v>
      </c>
      <c r="SR20" s="753">
        <v>20</v>
      </c>
      <c r="SS20" s="738">
        <f t="shared" si="69"/>
        <v>1</v>
      </c>
      <c r="ST20" s="753">
        <v>5</v>
      </c>
      <c r="SU20" s="753" t="s">
        <v>1632</v>
      </c>
      <c r="SV20" s="753">
        <v>5</v>
      </c>
      <c r="SW20" s="753" t="s">
        <v>1632</v>
      </c>
      <c r="SX20" s="753">
        <v>5</v>
      </c>
      <c r="SY20" s="753" t="s">
        <v>1632</v>
      </c>
      <c r="SZ20" s="753">
        <v>15</v>
      </c>
      <c r="TA20" s="738">
        <f t="shared" si="70"/>
        <v>1</v>
      </c>
      <c r="TB20" s="738">
        <v>10</v>
      </c>
      <c r="TC20" s="738" t="s">
        <v>1632</v>
      </c>
      <c r="TD20" s="738">
        <v>10</v>
      </c>
      <c r="TE20" s="738" t="s">
        <v>1632</v>
      </c>
      <c r="TF20" s="738">
        <v>10</v>
      </c>
      <c r="TG20" s="738" t="s">
        <v>1632</v>
      </c>
      <c r="TH20" s="738">
        <v>10</v>
      </c>
      <c r="TI20" s="738" t="s">
        <v>1632</v>
      </c>
      <c r="TJ20" s="738">
        <v>40</v>
      </c>
      <c r="TK20" s="738">
        <f t="shared" si="71"/>
        <v>1</v>
      </c>
      <c r="TL20" s="1001">
        <v>10</v>
      </c>
      <c r="TM20" s="1001">
        <v>10</v>
      </c>
      <c r="TN20" s="1001">
        <v>10</v>
      </c>
      <c r="TO20" s="1001">
        <v>10</v>
      </c>
      <c r="TP20" s="1001">
        <v>40</v>
      </c>
      <c r="TQ20" s="738">
        <f t="shared" si="72"/>
        <v>1</v>
      </c>
      <c r="TR20" s="753" t="s">
        <v>1632</v>
      </c>
      <c r="TS20" s="753" t="s">
        <v>1632</v>
      </c>
      <c r="TT20" s="753" t="s">
        <v>1632</v>
      </c>
      <c r="TU20" s="753" t="s">
        <v>1632</v>
      </c>
      <c r="TV20" s="753">
        <v>5</v>
      </c>
      <c r="TW20" s="753">
        <v>5</v>
      </c>
      <c r="TX20" s="753">
        <v>5</v>
      </c>
      <c r="TY20" s="753">
        <v>5</v>
      </c>
      <c r="TZ20" s="753">
        <v>20</v>
      </c>
      <c r="UA20" s="738">
        <f t="shared" si="73"/>
        <v>1</v>
      </c>
      <c r="UB20" s="753">
        <v>10</v>
      </c>
      <c r="UC20" s="753">
        <v>10</v>
      </c>
      <c r="UD20" s="753">
        <v>10</v>
      </c>
      <c r="UE20" s="753">
        <v>10</v>
      </c>
      <c r="UF20" s="753">
        <v>40</v>
      </c>
      <c r="UG20" s="738">
        <f t="shared" si="74"/>
        <v>1</v>
      </c>
      <c r="UH20" s="751">
        <v>0</v>
      </c>
      <c r="UI20" s="753">
        <v>0</v>
      </c>
      <c r="UJ20" s="738">
        <v>25</v>
      </c>
      <c r="UK20" s="751">
        <v>14</v>
      </c>
      <c r="UL20" s="753">
        <v>28.459333645030796</v>
      </c>
      <c r="UM20" s="738">
        <v>15</v>
      </c>
      <c r="UN20" s="751">
        <v>16</v>
      </c>
      <c r="UO20" s="753">
        <v>32.524952737178054</v>
      </c>
      <c r="UP20" s="738">
        <v>5</v>
      </c>
      <c r="UQ20" s="751">
        <v>2</v>
      </c>
      <c r="UR20" s="753">
        <v>4.0137269461558525</v>
      </c>
      <c r="US20" s="738">
        <v>40</v>
      </c>
      <c r="UT20" s="753">
        <v>32.5</v>
      </c>
      <c r="UU20" s="738">
        <v>37</v>
      </c>
      <c r="UV20" s="753">
        <v>24.4</v>
      </c>
      <c r="UW20" s="738">
        <v>42</v>
      </c>
      <c r="UX20" s="1100">
        <v>10.199999999999999</v>
      </c>
      <c r="UY20" s="738">
        <v>16</v>
      </c>
      <c r="UZ20" s="1001">
        <v>0.113</v>
      </c>
      <c r="VA20" s="1001">
        <v>52</v>
      </c>
      <c r="VB20" s="1001">
        <v>5.3999999999999999E-2</v>
      </c>
      <c r="VC20" s="1001">
        <v>36</v>
      </c>
      <c r="VD20" s="1001">
        <v>7.1999999999999995E-2</v>
      </c>
      <c r="VE20" s="1001">
        <v>13</v>
      </c>
      <c r="VF20" s="1001">
        <v>5.0000000000000001E-3</v>
      </c>
      <c r="VG20" s="1001">
        <v>41</v>
      </c>
      <c r="VH20" s="1001">
        <v>2.4E-2</v>
      </c>
      <c r="VI20" s="1001">
        <v>10</v>
      </c>
      <c r="VJ20" s="1001">
        <v>1.2999999999999999E-2</v>
      </c>
      <c r="VK20" s="1001">
        <v>9</v>
      </c>
      <c r="VL20" s="1001">
        <v>0</v>
      </c>
      <c r="VM20" s="1001">
        <v>7</v>
      </c>
      <c r="VN20" s="1001">
        <v>0</v>
      </c>
      <c r="VO20" s="1001">
        <v>7</v>
      </c>
      <c r="VP20" s="1001">
        <v>178</v>
      </c>
      <c r="VQ20" s="1001">
        <v>354.83613746910135</v>
      </c>
      <c r="VR20" s="1001">
        <v>3</v>
      </c>
      <c r="VS20" s="1001">
        <v>42</v>
      </c>
      <c r="VT20" s="1001">
        <v>83.725380751136271</v>
      </c>
      <c r="VU20" s="1001">
        <v>9</v>
      </c>
      <c r="VV20" s="1001">
        <v>133</v>
      </c>
      <c r="VW20" s="1001">
        <v>265.13037237859817</v>
      </c>
      <c r="VX20" s="1001">
        <v>5</v>
      </c>
      <c r="VY20" s="1001">
        <v>29</v>
      </c>
      <c r="VZ20" s="1001">
        <v>57.810381947213138</v>
      </c>
      <c r="WA20" s="1001">
        <v>66</v>
      </c>
      <c r="WB20" s="1001">
        <v>693</v>
      </c>
      <c r="WC20" s="1001">
        <v>1381.4687823937486</v>
      </c>
      <c r="WD20" s="1001">
        <v>9</v>
      </c>
      <c r="WE20" s="1001">
        <v>102</v>
      </c>
      <c r="WF20" s="1001">
        <v>203.33306753847381</v>
      </c>
      <c r="WG20" s="1001">
        <v>29</v>
      </c>
      <c r="WH20" s="1001">
        <v>81.400000000000006</v>
      </c>
      <c r="WI20" s="1001">
        <v>31</v>
      </c>
      <c r="WJ20" s="1001">
        <v>2.74</v>
      </c>
      <c r="WK20" s="1001">
        <v>2</v>
      </c>
      <c r="WL20" s="1001">
        <v>0</v>
      </c>
      <c r="WM20" s="1001">
        <v>2</v>
      </c>
      <c r="WN20" s="1001">
        <v>64.03</v>
      </c>
      <c r="WO20" s="1001">
        <v>31</v>
      </c>
      <c r="WP20" s="1001">
        <v>0</v>
      </c>
      <c r="WQ20" s="1001">
        <v>19</v>
      </c>
      <c r="WR20" s="1001">
        <v>5.49</v>
      </c>
      <c r="WS20" s="1001">
        <v>21</v>
      </c>
      <c r="WT20" s="1001">
        <v>1.83</v>
      </c>
      <c r="WU20" s="1001">
        <v>19</v>
      </c>
      <c r="WV20" s="1001">
        <v>0.91</v>
      </c>
      <c r="WW20" s="1001">
        <v>6</v>
      </c>
      <c r="WX20" s="1001">
        <v>6.4</v>
      </c>
      <c r="WY20" s="1001">
        <v>23</v>
      </c>
      <c r="WZ20" s="753">
        <v>271.99</v>
      </c>
      <c r="XA20" s="738">
        <v>33</v>
      </c>
      <c r="XB20" s="753">
        <v>311.94</v>
      </c>
      <c r="XC20" s="753">
        <v>61</v>
      </c>
      <c r="XD20" s="753">
        <v>129.88</v>
      </c>
      <c r="XE20" s="738">
        <v>13</v>
      </c>
      <c r="XF20" s="753">
        <v>32.01</v>
      </c>
      <c r="XG20" s="753">
        <v>15</v>
      </c>
      <c r="XH20" s="753">
        <v>159.15</v>
      </c>
      <c r="XI20" s="738">
        <v>17</v>
      </c>
      <c r="XJ20" s="753">
        <v>155.02000000000001</v>
      </c>
      <c r="XK20" s="738">
        <v>51</v>
      </c>
      <c r="XL20" s="753">
        <v>253.36</v>
      </c>
      <c r="XM20" s="738">
        <v>35</v>
      </c>
      <c r="XN20" s="751"/>
      <c r="XO20" s="755"/>
      <c r="XP20" s="761"/>
      <c r="XQ20" s="751"/>
      <c r="XR20" s="755"/>
      <c r="XS20" s="761"/>
      <c r="XT20" s="751"/>
      <c r="XU20" s="751"/>
      <c r="XV20" s="753"/>
      <c r="XW20" s="751"/>
      <c r="XX20" s="1170">
        <v>675</v>
      </c>
      <c r="XY20" s="1175">
        <v>1.3333333333333335</v>
      </c>
      <c r="XZ20" s="1171">
        <f t="shared" si="75"/>
        <v>46</v>
      </c>
      <c r="YA20" s="751">
        <v>4154</v>
      </c>
      <c r="YB20" s="761">
        <v>18.704862782859895</v>
      </c>
      <c r="YC20" s="751">
        <f t="shared" si="76"/>
        <v>27</v>
      </c>
      <c r="YD20" s="755">
        <v>1557</v>
      </c>
      <c r="YE20" s="761">
        <v>5.0406504065040654</v>
      </c>
      <c r="YF20" s="751">
        <f t="shared" si="77"/>
        <v>10</v>
      </c>
      <c r="YG20" s="738">
        <v>4591</v>
      </c>
      <c r="YH20" s="1100">
        <v>7.6236114136353743</v>
      </c>
      <c r="YI20" s="751">
        <f t="shared" si="78"/>
        <v>26</v>
      </c>
      <c r="YJ20" s="755">
        <v>1557</v>
      </c>
      <c r="YK20" s="753">
        <v>21.626016260162601</v>
      </c>
      <c r="YL20" s="751">
        <f t="shared" si="79"/>
        <v>24</v>
      </c>
      <c r="YM20" s="738">
        <v>4591</v>
      </c>
      <c r="YN20" s="753">
        <v>25.157917664996731</v>
      </c>
      <c r="YO20" s="751">
        <f t="shared" si="80"/>
        <v>45</v>
      </c>
      <c r="YP20" s="1179">
        <v>33.333333333333329</v>
      </c>
      <c r="YQ20" s="1100">
        <v>11.111111111111111</v>
      </c>
      <c r="YR20" s="1100">
        <v>11.111111111111111</v>
      </c>
      <c r="YS20" s="1100">
        <v>11.111111111111111</v>
      </c>
      <c r="YT20" s="1100">
        <v>33.333333333333329</v>
      </c>
      <c r="YU20" s="1100">
        <v>0</v>
      </c>
      <c r="YV20" s="1100">
        <v>11.111111111111111</v>
      </c>
      <c r="YW20" s="1100">
        <v>0</v>
      </c>
      <c r="YX20" s="1100">
        <v>11.111111111111111</v>
      </c>
      <c r="YY20" s="1100">
        <v>0</v>
      </c>
      <c r="YZ20" s="1100">
        <v>11.111111111111111</v>
      </c>
      <c r="ZA20" s="1189">
        <v>9</v>
      </c>
      <c r="ZB20" s="1000">
        <v>33.378016085790883</v>
      </c>
      <c r="ZC20" s="1000">
        <v>9.9195710455764079</v>
      </c>
      <c r="ZD20" s="1000">
        <v>25.871313672922252</v>
      </c>
      <c r="ZE20" s="1000">
        <v>17.024128686327078</v>
      </c>
      <c r="ZF20" s="1000">
        <v>8.713136729222521</v>
      </c>
      <c r="ZG20" s="1000">
        <v>11.930294906166219</v>
      </c>
      <c r="ZH20" s="1000">
        <v>16.353887399463808</v>
      </c>
      <c r="ZI20" s="1000">
        <v>10.589812332439678</v>
      </c>
      <c r="ZJ20" s="1000">
        <v>30.563002680965145</v>
      </c>
      <c r="ZK20" s="1000">
        <v>6.4343163538873993</v>
      </c>
      <c r="ZL20" s="1000">
        <v>4.2895442359249332</v>
      </c>
      <c r="ZM20" s="738">
        <v>746</v>
      </c>
      <c r="ZN20" s="755" t="s">
        <v>1634</v>
      </c>
      <c r="ZO20" s="751" t="s">
        <v>1634</v>
      </c>
      <c r="ZP20" s="751" t="s">
        <v>1633</v>
      </c>
      <c r="ZQ20" s="751" t="s">
        <v>1634</v>
      </c>
      <c r="ZR20" s="751" t="s">
        <v>1634</v>
      </c>
      <c r="ZS20" s="751" t="s">
        <v>1634</v>
      </c>
      <c r="ZT20" s="751">
        <v>1</v>
      </c>
      <c r="ZU20" s="751">
        <v>1</v>
      </c>
      <c r="ZV20" s="751">
        <v>-1</v>
      </c>
      <c r="ZW20" s="751">
        <v>1</v>
      </c>
      <c r="ZX20" s="751">
        <v>1</v>
      </c>
      <c r="ZY20" s="751">
        <v>1</v>
      </c>
      <c r="ZZ20" s="751">
        <f t="shared" si="81"/>
        <v>4</v>
      </c>
      <c r="AAA20" s="751">
        <f t="shared" si="82"/>
        <v>38</v>
      </c>
      <c r="AAB20" s="756" t="s">
        <v>31</v>
      </c>
      <c r="AAC20" s="753" t="s">
        <v>31</v>
      </c>
      <c r="AAD20" s="753" t="s">
        <v>1635</v>
      </c>
      <c r="AAE20" s="753" t="s">
        <v>31</v>
      </c>
      <c r="AAF20" s="753" t="s">
        <v>31</v>
      </c>
      <c r="AAG20" s="753" t="s">
        <v>31</v>
      </c>
      <c r="AAH20" s="755">
        <v>9</v>
      </c>
      <c r="AAI20" s="751">
        <v>6</v>
      </c>
      <c r="AAJ20" s="751">
        <v>3</v>
      </c>
      <c r="AAK20" s="751">
        <v>51</v>
      </c>
      <c r="AAL20" s="751">
        <v>15</v>
      </c>
      <c r="AAM20" s="995">
        <v>5</v>
      </c>
      <c r="AAN20" s="3640">
        <v>0.59892194050708725</v>
      </c>
      <c r="AAO20" s="3641">
        <f t="shared" si="83"/>
        <v>41</v>
      </c>
      <c r="AAP20" s="3642">
        <v>0.39928129367139148</v>
      </c>
      <c r="AAQ20" s="3641">
        <f t="shared" si="84"/>
        <v>37</v>
      </c>
      <c r="AAR20" s="3642">
        <v>0.19964064683569574</v>
      </c>
      <c r="AAS20" s="3641">
        <f t="shared" si="85"/>
        <v>38</v>
      </c>
      <c r="AAT20" s="3642">
        <v>3.3938909962068275</v>
      </c>
      <c r="AAU20" s="3641">
        <f t="shared" si="86"/>
        <v>11</v>
      </c>
      <c r="AAV20" s="3642">
        <v>0.99820323417847867</v>
      </c>
      <c r="AAW20" s="3641">
        <f t="shared" si="87"/>
        <v>22</v>
      </c>
      <c r="AAX20" s="3642">
        <v>0.33273441139282622</v>
      </c>
      <c r="AAY20" s="3641">
        <f t="shared" si="88"/>
        <v>48</v>
      </c>
      <c r="AAZ20" s="997">
        <v>10</v>
      </c>
      <c r="ABA20" s="738">
        <v>0</v>
      </c>
      <c r="ABB20" s="738">
        <v>0</v>
      </c>
      <c r="ABC20" s="3639">
        <v>0.66546882278565245</v>
      </c>
      <c r="ABD20" s="3641">
        <f t="shared" si="89"/>
        <v>35</v>
      </c>
      <c r="ABE20" s="3638">
        <v>0</v>
      </c>
      <c r="ABF20" s="3641">
        <f t="shared" si="89"/>
        <v>28</v>
      </c>
      <c r="ABG20" s="3638">
        <v>0</v>
      </c>
      <c r="ABH20" s="3643">
        <f t="shared" si="89"/>
        <v>32</v>
      </c>
      <c r="ABI20" s="997">
        <v>0</v>
      </c>
      <c r="ABJ20" s="766">
        <v>0</v>
      </c>
      <c r="ABK20" s="751">
        <f t="shared" si="90"/>
        <v>31</v>
      </c>
      <c r="ABL20" s="756" t="s">
        <v>106</v>
      </c>
      <c r="ABM20" s="753" t="s">
        <v>106</v>
      </c>
      <c r="ABN20" s="751">
        <v>3</v>
      </c>
      <c r="ABO20" s="751">
        <v>3</v>
      </c>
      <c r="ABP20" s="751">
        <f t="shared" si="91"/>
        <v>6</v>
      </c>
      <c r="ABQ20" s="751">
        <f t="shared" si="92"/>
        <v>1</v>
      </c>
      <c r="ABR20" s="1203" t="s">
        <v>1632</v>
      </c>
      <c r="ABS20" s="1204" t="s">
        <v>1632</v>
      </c>
      <c r="ABT20" s="1204" t="s">
        <v>1625</v>
      </c>
      <c r="ABU20" s="1204" t="s">
        <v>1625</v>
      </c>
      <c r="ABV20" s="761">
        <v>5</v>
      </c>
      <c r="ABW20" s="761">
        <v>5</v>
      </c>
      <c r="ABX20" s="761">
        <v>0</v>
      </c>
      <c r="ABY20" s="761">
        <v>0</v>
      </c>
      <c r="ABZ20" s="751">
        <f t="shared" si="93"/>
        <v>10</v>
      </c>
      <c r="ACA20" s="751">
        <f t="shared" si="94"/>
        <v>36</v>
      </c>
      <c r="ACB20" s="998" t="s">
        <v>1632</v>
      </c>
      <c r="ACC20" s="761" t="s">
        <v>1632</v>
      </c>
      <c r="ACD20" s="761" t="s">
        <v>1632</v>
      </c>
      <c r="ACE20" s="761" t="s">
        <v>1632</v>
      </c>
      <c r="ACF20" s="761">
        <v>5</v>
      </c>
      <c r="ACG20" s="761">
        <v>5</v>
      </c>
      <c r="ACH20" s="761">
        <v>5</v>
      </c>
      <c r="ACI20" s="761">
        <v>5</v>
      </c>
      <c r="ACJ20" s="751">
        <f t="shared" si="95"/>
        <v>20</v>
      </c>
      <c r="ACK20" s="751">
        <f t="shared" si="96"/>
        <v>1</v>
      </c>
      <c r="ACL20" s="997">
        <v>109</v>
      </c>
      <c r="ACM20" s="751">
        <v>3994</v>
      </c>
      <c r="ACN20" s="1091">
        <v>8.3409999999999993</v>
      </c>
      <c r="ACO20" s="751">
        <v>54</v>
      </c>
      <c r="ACP20" s="1091">
        <v>3.7</v>
      </c>
      <c r="ACQ20" s="751">
        <v>48</v>
      </c>
      <c r="ACR20" s="997">
        <v>25.207000000000001</v>
      </c>
      <c r="ACS20" s="1092">
        <v>58</v>
      </c>
      <c r="ACT20" s="998" t="s">
        <v>1632</v>
      </c>
      <c r="ACU20" s="761" t="s">
        <v>1625</v>
      </c>
      <c r="ACV20" s="761" t="s">
        <v>1625</v>
      </c>
      <c r="ACW20" s="761" t="s">
        <v>1625</v>
      </c>
      <c r="ACX20" s="761">
        <v>5</v>
      </c>
      <c r="ACY20" s="761">
        <v>0</v>
      </c>
      <c r="ACZ20" s="761">
        <v>0</v>
      </c>
      <c r="ADA20" s="761">
        <v>0</v>
      </c>
      <c r="ADB20" s="751">
        <f t="shared" si="97"/>
        <v>5</v>
      </c>
      <c r="ADC20" s="751">
        <f t="shared" si="98"/>
        <v>9</v>
      </c>
      <c r="ADD20" s="999" t="s">
        <v>1632</v>
      </c>
      <c r="ADE20" s="1000" t="s">
        <v>1632</v>
      </c>
      <c r="ADF20" s="1000" t="s">
        <v>1632</v>
      </c>
      <c r="ADG20" s="1000" t="s">
        <v>1632</v>
      </c>
      <c r="ADH20" s="1000">
        <v>5</v>
      </c>
      <c r="ADI20" s="1000">
        <v>5</v>
      </c>
      <c r="ADJ20" s="1000">
        <v>5</v>
      </c>
      <c r="ADK20" s="1000">
        <v>5</v>
      </c>
      <c r="ADL20" s="751">
        <f t="shared" si="99"/>
        <v>20</v>
      </c>
      <c r="ADM20" s="751">
        <f t="shared" si="100"/>
        <v>1</v>
      </c>
      <c r="ADN20" s="1170">
        <v>1</v>
      </c>
      <c r="ADO20" s="1171">
        <v>245</v>
      </c>
      <c r="ADP20" s="1171">
        <v>1960</v>
      </c>
      <c r="ADQ20" s="1001">
        <v>245</v>
      </c>
      <c r="ADR20" s="1001">
        <v>1960</v>
      </c>
      <c r="ADS20" s="1001">
        <v>130.37115870693094</v>
      </c>
      <c r="ADT20" s="1001">
        <v>32</v>
      </c>
      <c r="ADU20" s="1001">
        <v>0</v>
      </c>
      <c r="ADV20" s="1001">
        <v>0</v>
      </c>
      <c r="ADW20" s="1001">
        <v>0</v>
      </c>
      <c r="ADX20" s="1001">
        <v>0</v>
      </c>
      <c r="ADY20" s="1001">
        <v>0</v>
      </c>
      <c r="ADZ20" s="1001">
        <v>0</v>
      </c>
      <c r="AEA20" s="1001">
        <v>50</v>
      </c>
      <c r="AEB20" s="1001">
        <v>1</v>
      </c>
      <c r="AEC20" s="1001">
        <v>245</v>
      </c>
      <c r="AED20" s="1001">
        <v>1960</v>
      </c>
      <c r="AEE20" s="1001">
        <v>245</v>
      </c>
      <c r="AEF20" s="1001">
        <v>1960</v>
      </c>
      <c r="AEG20" s="1001">
        <v>130.37115870693094</v>
      </c>
      <c r="AEH20" s="754">
        <v>58</v>
      </c>
      <c r="AEI20" s="751"/>
      <c r="AEJ20" s="751"/>
      <c r="AEK20" s="751"/>
      <c r="AEL20" s="751"/>
      <c r="AEM20" s="751">
        <v>8443</v>
      </c>
      <c r="AEN20" s="751">
        <v>6497</v>
      </c>
      <c r="AEO20" s="1001">
        <v>551</v>
      </c>
      <c r="AEP20" s="1100">
        <v>8.4808373095274732</v>
      </c>
      <c r="AEQ20" s="1001">
        <v>24</v>
      </c>
      <c r="AER20" s="1001">
        <v>141</v>
      </c>
      <c r="AES20" s="1001">
        <v>25.58983666061706</v>
      </c>
      <c r="AET20" s="1100">
        <v>3.7659574468085109</v>
      </c>
      <c r="AEU20" s="1001">
        <v>15</v>
      </c>
      <c r="AEV20" s="1001">
        <v>74</v>
      </c>
      <c r="AEW20" s="1001">
        <v>625</v>
      </c>
      <c r="AEX20" s="1001">
        <v>11.84</v>
      </c>
      <c r="AEY20" s="1001">
        <v>43</v>
      </c>
      <c r="AEZ20" s="1669">
        <v>6497</v>
      </c>
      <c r="AFA20" s="1670">
        <v>2.1554563644759122</v>
      </c>
      <c r="AFB20" s="1669">
        <f t="shared" si="101"/>
        <v>56</v>
      </c>
      <c r="AFC20" s="1171">
        <v>70</v>
      </c>
      <c r="AFD20" s="1100">
        <v>11.428571428571429</v>
      </c>
      <c r="AFE20" s="1001">
        <f t="shared" si="102"/>
        <v>26</v>
      </c>
      <c r="AFF20" s="751">
        <v>1043</v>
      </c>
      <c r="AFG20" s="1000">
        <v>19.079578139980825</v>
      </c>
      <c r="AFH20" s="738">
        <f t="shared" si="103"/>
        <v>24</v>
      </c>
      <c r="AFI20" s="1001">
        <v>124</v>
      </c>
      <c r="AFJ20" s="751">
        <v>32</v>
      </c>
      <c r="AFK20" s="1000">
        <v>25.806451612903224</v>
      </c>
      <c r="AFL20" s="738">
        <f t="shared" si="104"/>
        <v>57</v>
      </c>
      <c r="AFM20" s="746">
        <v>233</v>
      </c>
      <c r="AFN20" s="1004">
        <v>4</v>
      </c>
      <c r="AFO20" s="759">
        <v>1.7167381974248928</v>
      </c>
      <c r="AFP20" s="994">
        <f t="shared" si="105"/>
        <v>30</v>
      </c>
      <c r="AFQ20" s="751">
        <v>56</v>
      </c>
      <c r="AFR20" s="738">
        <f t="shared" si="105"/>
        <v>36</v>
      </c>
      <c r="AFS20" s="751">
        <v>8310</v>
      </c>
      <c r="AFT20" s="751">
        <v>3910</v>
      </c>
      <c r="AFU20" s="1000">
        <v>47.051744885679902</v>
      </c>
      <c r="AFV20" s="738">
        <f t="shared" si="106"/>
        <v>20</v>
      </c>
      <c r="AFW20" s="751">
        <v>7640</v>
      </c>
      <c r="AFX20" s="751">
        <v>170</v>
      </c>
      <c r="AFY20" s="753">
        <v>2.2251308900523559</v>
      </c>
      <c r="AFZ20" s="738">
        <f t="shared" si="107"/>
        <v>15</v>
      </c>
      <c r="AGA20" s="753">
        <v>36.244541484716159</v>
      </c>
      <c r="AGB20" s="753">
        <v>19.650655021834059</v>
      </c>
      <c r="AGC20" s="753">
        <v>13.100436681222707</v>
      </c>
      <c r="AGD20" s="753">
        <v>4.8034934497816595</v>
      </c>
      <c r="AGE20" s="753">
        <v>8.2969432314410483</v>
      </c>
      <c r="AGF20" s="753">
        <v>5.2401746724890828</v>
      </c>
      <c r="AGG20" s="753">
        <v>8.7336244541484707</v>
      </c>
      <c r="AGH20" s="753">
        <v>3.0567685589519651</v>
      </c>
      <c r="AGI20" s="753">
        <v>0.87336244541484709</v>
      </c>
      <c r="AGJ20" s="751">
        <v>83</v>
      </c>
      <c r="AGK20" s="751">
        <v>45</v>
      </c>
      <c r="AGL20" s="751">
        <v>30</v>
      </c>
      <c r="AGM20" s="751">
        <v>11</v>
      </c>
      <c r="AGN20" s="751">
        <v>19</v>
      </c>
      <c r="AGO20" s="751">
        <v>12</v>
      </c>
      <c r="AGP20" s="751">
        <v>20</v>
      </c>
      <c r="AGQ20" s="751">
        <v>7</v>
      </c>
      <c r="AGR20" s="751">
        <v>2</v>
      </c>
      <c r="AGS20" s="751">
        <v>229</v>
      </c>
      <c r="AGT20" s="753">
        <v>25.345622119815669</v>
      </c>
      <c r="AGU20" s="753">
        <v>13.364055299539171</v>
      </c>
      <c r="AGV20" s="753">
        <v>13.364055299539171</v>
      </c>
      <c r="AGW20" s="753">
        <v>10.138248847926267</v>
      </c>
      <c r="AGX20" s="753">
        <v>7.3732718894009217</v>
      </c>
      <c r="AGY20" s="753">
        <v>6.9124423963133648</v>
      </c>
      <c r="AGZ20" s="753">
        <v>16.589861751152075</v>
      </c>
      <c r="AHA20" s="753">
        <v>3.6866359447004609</v>
      </c>
      <c r="AHB20" s="753">
        <v>3.225806451612903</v>
      </c>
      <c r="AHC20" s="751">
        <v>55</v>
      </c>
      <c r="AHD20" s="751">
        <v>29</v>
      </c>
      <c r="AHE20" s="751">
        <v>29</v>
      </c>
      <c r="AHF20" s="751">
        <v>22</v>
      </c>
      <c r="AHG20" s="751">
        <v>16</v>
      </c>
      <c r="AHH20" s="751">
        <v>15</v>
      </c>
      <c r="AHI20" s="751">
        <v>36</v>
      </c>
      <c r="AHJ20" s="751">
        <v>8</v>
      </c>
      <c r="AHK20" s="751">
        <v>7</v>
      </c>
      <c r="AHL20" s="751">
        <v>217</v>
      </c>
      <c r="AHM20" s="753">
        <v>50</v>
      </c>
      <c r="AHN20" s="753">
        <v>0</v>
      </c>
      <c r="AHO20" s="753">
        <v>0</v>
      </c>
      <c r="AHP20" s="753">
        <v>0</v>
      </c>
      <c r="AHQ20" s="753">
        <v>0</v>
      </c>
      <c r="AHR20" s="753">
        <v>0</v>
      </c>
      <c r="AHS20" s="753">
        <v>50</v>
      </c>
      <c r="AHT20" s="753">
        <v>0</v>
      </c>
      <c r="AHU20" s="753">
        <v>0</v>
      </c>
      <c r="AHV20" s="751">
        <v>1</v>
      </c>
      <c r="AHW20" s="751">
        <v>0</v>
      </c>
      <c r="AHX20" s="751">
        <v>0</v>
      </c>
      <c r="AHY20" s="751">
        <v>0</v>
      </c>
      <c r="AHZ20" s="751">
        <v>0</v>
      </c>
      <c r="AIA20" s="751">
        <v>0</v>
      </c>
      <c r="AIB20" s="751">
        <v>1</v>
      </c>
      <c r="AIC20" s="751">
        <v>0</v>
      </c>
      <c r="AID20" s="751">
        <v>0</v>
      </c>
      <c r="AIE20" s="751">
        <v>2</v>
      </c>
      <c r="AIF20" s="753" t="s">
        <v>1648</v>
      </c>
      <c r="AIG20" s="753" t="s">
        <v>1623</v>
      </c>
      <c r="AIH20" s="749">
        <v>0</v>
      </c>
      <c r="AII20" s="993">
        <f>RANK(AIH20,AIH$15:AIH$91,0)</f>
        <v>42</v>
      </c>
      <c r="AIJ20" s="742" t="s">
        <v>1625</v>
      </c>
      <c r="AIK20" s="742" t="s">
        <v>1625</v>
      </c>
      <c r="AIL20" s="742" t="s">
        <v>1625</v>
      </c>
      <c r="AIM20" s="740" t="s">
        <v>1625</v>
      </c>
      <c r="AIN20" s="753" t="s">
        <v>1626</v>
      </c>
      <c r="AIO20" s="753" t="s">
        <v>1627</v>
      </c>
      <c r="AIP20" s="753" t="s">
        <v>1627</v>
      </c>
      <c r="AIQ20" s="753" t="s">
        <v>1627</v>
      </c>
      <c r="AIR20" s="753" t="s">
        <v>1625</v>
      </c>
      <c r="AIS20" s="753" t="s">
        <v>1628</v>
      </c>
      <c r="AIT20" s="753" t="s">
        <v>1641</v>
      </c>
      <c r="AIU20" s="753" t="s">
        <v>1642</v>
      </c>
      <c r="AIV20" s="753" t="s">
        <v>1665</v>
      </c>
      <c r="AIW20" s="738">
        <v>99</v>
      </c>
      <c r="AIX20" s="738">
        <v>1</v>
      </c>
      <c r="AIY20" s="1000">
        <v>1</v>
      </c>
      <c r="AIZ20" s="738">
        <v>3</v>
      </c>
      <c r="AJA20" s="753">
        <v>0.19964064683569574</v>
      </c>
      <c r="AJB20" s="738">
        <f t="shared" si="109"/>
        <v>17</v>
      </c>
      <c r="AJC20" s="753">
        <v>10</v>
      </c>
      <c r="AJD20" s="993">
        <f>RANK(AJC20,AJC$15:AJC$91,0)</f>
        <v>7</v>
      </c>
      <c r="AJE20" s="753" t="s">
        <v>1626</v>
      </c>
      <c r="AJF20" s="753" t="s">
        <v>1626</v>
      </c>
      <c r="AJG20" s="753" t="s">
        <v>1625</v>
      </c>
      <c r="AJH20" s="753" t="s">
        <v>1625</v>
      </c>
      <c r="AJI20" s="753">
        <v>4.0999999999999996</v>
      </c>
      <c r="AJJ20" s="738">
        <f t="shared" si="111"/>
        <v>58</v>
      </c>
      <c r="AJK20" s="751">
        <v>2</v>
      </c>
      <c r="AJL20" s="753">
        <v>8.1</v>
      </c>
      <c r="AJM20" s="738">
        <f t="shared" si="112"/>
        <v>18</v>
      </c>
      <c r="AJN20" s="751">
        <v>4</v>
      </c>
      <c r="AJO20" s="753">
        <v>0</v>
      </c>
      <c r="AJP20" s="738">
        <f t="shared" si="113"/>
        <v>17</v>
      </c>
      <c r="AJQ20" s="751">
        <v>0</v>
      </c>
      <c r="AJR20" s="753">
        <v>6.1</v>
      </c>
      <c r="AJS20" s="738">
        <f t="shared" si="114"/>
        <v>15</v>
      </c>
      <c r="AJT20" s="751">
        <v>3</v>
      </c>
      <c r="AJU20" s="753">
        <v>0</v>
      </c>
      <c r="AJV20" s="751">
        <v>0</v>
      </c>
      <c r="AJW20" s="753">
        <v>8.1</v>
      </c>
      <c r="AJX20" s="738">
        <f t="shared" si="115"/>
        <v>8</v>
      </c>
      <c r="AJY20" s="751">
        <v>4</v>
      </c>
      <c r="AJZ20" s="753">
        <v>0</v>
      </c>
      <c r="AKA20" s="738">
        <f t="shared" si="116"/>
        <v>9</v>
      </c>
      <c r="AKB20" s="751">
        <v>0</v>
      </c>
      <c r="AKC20" s="753">
        <v>10.199999999999999</v>
      </c>
      <c r="AKD20" s="738">
        <f t="shared" si="117"/>
        <v>44</v>
      </c>
      <c r="AKE20" s="751">
        <v>5</v>
      </c>
      <c r="AKF20" s="751">
        <v>174</v>
      </c>
      <c r="AKG20" s="751">
        <v>308</v>
      </c>
      <c r="AKH20" s="751">
        <v>53</v>
      </c>
      <c r="AKI20" s="751">
        <v>87</v>
      </c>
      <c r="AKJ20" s="751">
        <v>0</v>
      </c>
      <c r="AKK20" s="751">
        <v>622</v>
      </c>
      <c r="AKL20" s="751">
        <v>171</v>
      </c>
      <c r="AKM20" s="751">
        <v>90</v>
      </c>
      <c r="AKN20" s="751">
        <v>0</v>
      </c>
      <c r="AKO20" s="751">
        <v>261</v>
      </c>
      <c r="AKP20" s="753">
        <v>0.104</v>
      </c>
      <c r="AKQ20" s="738">
        <f t="shared" si="118"/>
        <v>43</v>
      </c>
      <c r="AKR20" s="753">
        <v>0.08</v>
      </c>
      <c r="AKS20" s="738">
        <f t="shared" si="118"/>
        <v>25</v>
      </c>
      <c r="AKT20" s="753">
        <v>6.0000000000000001E-3</v>
      </c>
      <c r="AKU20" s="738">
        <f t="shared" si="5"/>
        <v>13</v>
      </c>
      <c r="AKV20" s="753">
        <v>1.7999999999999999E-2</v>
      </c>
      <c r="AKW20" s="738">
        <f t="shared" si="119"/>
        <v>19</v>
      </c>
      <c r="AKX20" s="753" t="s">
        <v>31</v>
      </c>
      <c r="AKY20" s="753">
        <v>0.20799999999999999</v>
      </c>
      <c r="AKZ20" s="753">
        <v>6.8000000000000005E-2</v>
      </c>
      <c r="ALA20" s="738">
        <f t="shared" si="6"/>
        <v>5</v>
      </c>
      <c r="ALB20" s="753">
        <v>3.3000000000000002E-2</v>
      </c>
      <c r="ALC20" s="738">
        <f t="shared" si="7"/>
        <v>26</v>
      </c>
      <c r="ALD20" s="753">
        <v>1E-3</v>
      </c>
      <c r="ALE20" s="738">
        <f t="shared" si="8"/>
        <v>8</v>
      </c>
      <c r="ALF20" s="753">
        <v>0.10299999999999999</v>
      </c>
      <c r="ALG20" s="753"/>
      <c r="ALH20" s="1706">
        <v>31.538122890505438</v>
      </c>
      <c r="ALI20" s="754">
        <v>656</v>
      </c>
      <c r="ALJ20" s="754">
        <v>103</v>
      </c>
      <c r="ALK20" s="754">
        <v>15034</v>
      </c>
      <c r="ALL20" s="754">
        <v>43.634428628442194</v>
      </c>
      <c r="ALM20" s="754">
        <v>6.8511374218438208</v>
      </c>
      <c r="ALN20" s="754">
        <v>67</v>
      </c>
      <c r="ALO20" s="754">
        <v>55</v>
      </c>
    </row>
    <row r="21" spans="1:1003" ht="13" x14ac:dyDescent="0.2">
      <c r="A21" s="696" t="s">
        <v>1666</v>
      </c>
      <c r="B21" s="697" t="s">
        <v>1667</v>
      </c>
      <c r="C21" s="697" t="s">
        <v>1646</v>
      </c>
      <c r="D21" s="697" t="s">
        <v>1646</v>
      </c>
      <c r="E21" s="697" t="s">
        <v>1646</v>
      </c>
      <c r="F21" s="698" t="s">
        <v>1668</v>
      </c>
      <c r="G21" s="699" t="s">
        <v>1922</v>
      </c>
      <c r="H21" s="700">
        <v>312</v>
      </c>
      <c r="I21" s="703">
        <v>7.24</v>
      </c>
      <c r="J21" s="699">
        <f t="shared" si="9"/>
        <v>25</v>
      </c>
      <c r="K21" s="702">
        <v>452</v>
      </c>
      <c r="L21" s="703">
        <v>7.1</v>
      </c>
      <c r="M21" s="710">
        <f t="shared" si="10"/>
        <v>55</v>
      </c>
      <c r="N21" s="712">
        <f t="shared" si="11"/>
        <v>-0.14000000000000057</v>
      </c>
      <c r="O21" s="702">
        <v>1089</v>
      </c>
      <c r="P21" s="703">
        <v>6.02</v>
      </c>
      <c r="Q21" s="699">
        <f t="shared" si="120"/>
        <v>53</v>
      </c>
      <c r="R21" s="702">
        <v>940</v>
      </c>
      <c r="S21" s="703">
        <v>6.27</v>
      </c>
      <c r="T21" s="710">
        <f t="shared" si="0"/>
        <v>23</v>
      </c>
      <c r="U21" s="712">
        <f t="shared" si="12"/>
        <v>0.25</v>
      </c>
      <c r="V21" s="706">
        <v>605</v>
      </c>
      <c r="W21" s="701">
        <v>6.0892561983471074</v>
      </c>
      <c r="X21" s="702">
        <v>335</v>
      </c>
      <c r="Y21" s="704">
        <v>6.6059701492537313</v>
      </c>
      <c r="Z21" s="705">
        <f t="shared" si="13"/>
        <v>26</v>
      </c>
      <c r="AA21" s="707">
        <v>429</v>
      </c>
      <c r="AB21" s="704">
        <v>6.1701631701631703</v>
      </c>
      <c r="AC21" s="705">
        <f t="shared" si="14"/>
        <v>41</v>
      </c>
      <c r="AD21" s="702">
        <v>176</v>
      </c>
      <c r="AE21" s="704">
        <v>5.8920454545454541</v>
      </c>
      <c r="AF21" s="732">
        <f t="shared" si="15"/>
        <v>21</v>
      </c>
      <c r="AG21" s="708">
        <v>81.2</v>
      </c>
      <c r="AH21" s="705">
        <f t="shared" si="16"/>
        <v>25</v>
      </c>
      <c r="AI21" s="709">
        <v>84.3</v>
      </c>
      <c r="AJ21" s="705">
        <f t="shared" si="17"/>
        <v>48</v>
      </c>
      <c r="AK21" s="709">
        <v>2</v>
      </c>
      <c r="AL21" s="701">
        <v>0.79999999999999716</v>
      </c>
      <c r="AM21" s="702">
        <v>85</v>
      </c>
      <c r="AN21" s="715">
        <f t="shared" si="18"/>
        <v>16</v>
      </c>
      <c r="AO21" s="710">
        <v>80</v>
      </c>
      <c r="AP21" s="715">
        <f t="shared" si="19"/>
        <v>19</v>
      </c>
      <c r="AQ21" s="702">
        <v>300</v>
      </c>
      <c r="AR21" s="710">
        <f t="shared" si="121"/>
        <v>6</v>
      </c>
      <c r="AS21" s="702">
        <v>443</v>
      </c>
      <c r="AT21" s="703">
        <v>16.252821670428894</v>
      </c>
      <c r="AU21" s="705">
        <f t="shared" si="20"/>
        <v>21</v>
      </c>
      <c r="AV21" s="702">
        <v>450</v>
      </c>
      <c r="AW21" s="703">
        <v>13.111111111111112</v>
      </c>
      <c r="AX21" s="705">
        <f t="shared" si="21"/>
        <v>39</v>
      </c>
      <c r="AY21" s="702">
        <v>432</v>
      </c>
      <c r="AZ21" s="703">
        <v>43.75</v>
      </c>
      <c r="BA21" s="705">
        <f t="shared" si="22"/>
        <v>13</v>
      </c>
      <c r="BB21" s="702">
        <v>445</v>
      </c>
      <c r="BC21" s="703">
        <v>16.853932584269664</v>
      </c>
      <c r="BD21" s="705">
        <f t="shared" si="23"/>
        <v>52</v>
      </c>
      <c r="BE21" s="702">
        <v>446</v>
      </c>
      <c r="BF21" s="703">
        <v>0.67264573991031396</v>
      </c>
      <c r="BG21" s="705">
        <f t="shared" si="24"/>
        <v>30</v>
      </c>
      <c r="BH21" s="702">
        <v>437</v>
      </c>
      <c r="BI21" s="703">
        <v>33.867276887871853</v>
      </c>
      <c r="BJ21" s="705">
        <f t="shared" si="25"/>
        <v>43</v>
      </c>
      <c r="BK21" s="702">
        <v>337</v>
      </c>
      <c r="BL21" s="703">
        <v>57.566765578635014</v>
      </c>
      <c r="BM21" s="705">
        <f t="shared" si="26"/>
        <v>51</v>
      </c>
      <c r="BN21" s="702">
        <v>347</v>
      </c>
      <c r="BO21" s="703">
        <v>82.708933717579242</v>
      </c>
      <c r="BP21" s="705">
        <f t="shared" si="27"/>
        <v>32</v>
      </c>
      <c r="BQ21" s="702">
        <v>315</v>
      </c>
      <c r="BR21" s="703">
        <v>57.142857142857139</v>
      </c>
      <c r="BS21" s="705">
        <f t="shared" si="28"/>
        <v>16</v>
      </c>
      <c r="BT21" s="702">
        <v>350</v>
      </c>
      <c r="BU21" s="703">
        <v>38.857142857142854</v>
      </c>
      <c r="BV21" s="705">
        <f t="shared" si="29"/>
        <v>44</v>
      </c>
      <c r="BW21" s="702">
        <v>315</v>
      </c>
      <c r="BX21" s="703">
        <v>5.7142857142857144</v>
      </c>
      <c r="BY21" s="705">
        <f t="shared" si="30"/>
        <v>68</v>
      </c>
      <c r="BZ21" s="702">
        <v>343</v>
      </c>
      <c r="CA21" s="703">
        <v>50.145772594752188</v>
      </c>
      <c r="CB21" s="705">
        <f t="shared" si="31"/>
        <v>19</v>
      </c>
      <c r="CC21" s="709">
        <v>13.3</v>
      </c>
      <c r="CD21" s="726">
        <f t="shared" si="32"/>
        <v>30</v>
      </c>
      <c r="CE21" s="703">
        <v>3.0999999999999996</v>
      </c>
      <c r="CF21" s="703">
        <v>5.2</v>
      </c>
      <c r="CG21" s="704">
        <v>5</v>
      </c>
      <c r="CH21" s="709">
        <v>12.9</v>
      </c>
      <c r="CI21" s="701">
        <v>13.200000000000001</v>
      </c>
      <c r="CJ21" s="712">
        <v>14</v>
      </c>
      <c r="CK21" s="729">
        <f t="shared" si="33"/>
        <v>7</v>
      </c>
      <c r="CL21" s="712">
        <v>3.0999999999999996</v>
      </c>
      <c r="CM21" s="712">
        <v>5.7</v>
      </c>
      <c r="CN21" s="712">
        <v>5.2</v>
      </c>
      <c r="CO21" s="714">
        <v>1014</v>
      </c>
      <c r="CP21" s="985">
        <v>86</v>
      </c>
      <c r="CQ21" s="729">
        <f t="shared" si="34"/>
        <v>11</v>
      </c>
      <c r="CR21" s="715">
        <v>206</v>
      </c>
      <c r="CS21" s="985">
        <v>85</v>
      </c>
      <c r="CT21" s="729">
        <f t="shared" si="1"/>
        <v>19</v>
      </c>
      <c r="CU21" s="715">
        <v>332</v>
      </c>
      <c r="CV21" s="712">
        <v>85</v>
      </c>
      <c r="CW21" s="729">
        <f t="shared" si="35"/>
        <v>30</v>
      </c>
      <c r="CX21" s="715">
        <v>476</v>
      </c>
      <c r="CY21" s="712">
        <v>88</v>
      </c>
      <c r="CZ21" s="729">
        <f t="shared" si="36"/>
        <v>5</v>
      </c>
      <c r="DA21" s="716">
        <v>20.212765957446805</v>
      </c>
      <c r="DB21" s="710">
        <f t="shared" si="37"/>
        <v>36</v>
      </c>
      <c r="DC21" s="715">
        <v>470</v>
      </c>
      <c r="DD21" s="717">
        <v>72.127659574468083</v>
      </c>
      <c r="DE21" s="710">
        <f t="shared" si="38"/>
        <v>50</v>
      </c>
      <c r="DF21" s="703">
        <v>7.6595744680851059</v>
      </c>
      <c r="DG21" s="705">
        <f t="shared" si="39"/>
        <v>17</v>
      </c>
      <c r="DH21" s="709">
        <v>62.121212121212125</v>
      </c>
      <c r="DI21" s="705">
        <f t="shared" si="39"/>
        <v>41</v>
      </c>
      <c r="DJ21" s="703">
        <v>12.121212121212121</v>
      </c>
      <c r="DK21" s="705">
        <f t="shared" si="40"/>
        <v>17</v>
      </c>
      <c r="DL21" s="718">
        <v>68.014705882352942</v>
      </c>
      <c r="DM21" s="705">
        <f t="shared" si="41"/>
        <v>52</v>
      </c>
      <c r="DN21" s="703">
        <v>9.1911764705882355</v>
      </c>
      <c r="DO21" s="705">
        <f t="shared" si="42"/>
        <v>22</v>
      </c>
      <c r="DP21" s="702">
        <v>418</v>
      </c>
      <c r="DQ21" s="719">
        <v>67.224880382775126</v>
      </c>
      <c r="DR21" s="705">
        <f t="shared" si="2"/>
        <v>31</v>
      </c>
      <c r="DS21" s="702">
        <v>329</v>
      </c>
      <c r="DT21" s="719">
        <v>45.288753799392097</v>
      </c>
      <c r="DU21" s="705">
        <v>46</v>
      </c>
      <c r="DV21" s="702">
        <v>376</v>
      </c>
      <c r="DW21" s="720">
        <v>67.819148936170208</v>
      </c>
      <c r="DX21" s="705">
        <v>35</v>
      </c>
      <c r="DY21" s="702">
        <v>355</v>
      </c>
      <c r="DZ21" s="1145">
        <v>0.95238095238095233</v>
      </c>
      <c r="EA21" s="726">
        <v>32</v>
      </c>
      <c r="EB21" s="720">
        <v>11.830985915492958</v>
      </c>
      <c r="EC21" s="705">
        <v>48</v>
      </c>
      <c r="ED21" s="702">
        <v>396</v>
      </c>
      <c r="EE21" s="712">
        <v>1.6081081081081081</v>
      </c>
      <c r="EF21" s="729">
        <v>18</v>
      </c>
      <c r="EG21" s="720">
        <v>28.030303030303028</v>
      </c>
      <c r="EH21" s="705">
        <v>18</v>
      </c>
      <c r="EI21" s="702">
        <v>390</v>
      </c>
      <c r="EJ21" s="712">
        <v>1.1415094339622642</v>
      </c>
      <c r="EK21" s="729">
        <v>17</v>
      </c>
      <c r="EL21" s="720">
        <v>27.179487179487182</v>
      </c>
      <c r="EM21" s="705">
        <v>35</v>
      </c>
      <c r="EN21" s="714">
        <v>366</v>
      </c>
      <c r="EO21" s="712">
        <v>0.68918918918918914</v>
      </c>
      <c r="EP21" s="729">
        <v>49</v>
      </c>
      <c r="EQ21" s="725">
        <v>10.10928961748634</v>
      </c>
      <c r="ER21" s="733">
        <v>43</v>
      </c>
      <c r="ES21" s="702">
        <v>361</v>
      </c>
      <c r="ET21" s="726">
        <v>1.1000000000000001</v>
      </c>
      <c r="EU21" s="726">
        <v>24</v>
      </c>
      <c r="EV21" s="720">
        <v>4.1551246537396125</v>
      </c>
      <c r="EW21" s="705">
        <v>70</v>
      </c>
      <c r="EX21" s="715">
        <v>380</v>
      </c>
      <c r="EY21" s="726">
        <v>0.69565217391304346</v>
      </c>
      <c r="EZ21" s="726">
        <v>18</v>
      </c>
      <c r="FA21" s="725">
        <v>6.0526315789473681</v>
      </c>
      <c r="FB21" s="715">
        <v>27</v>
      </c>
      <c r="FC21" s="702">
        <v>393</v>
      </c>
      <c r="FD21" s="726">
        <v>0.83333333333333337</v>
      </c>
      <c r="FE21" s="726">
        <v>15</v>
      </c>
      <c r="FF21" s="720">
        <v>10.68702290076336</v>
      </c>
      <c r="FG21" s="705">
        <v>21</v>
      </c>
      <c r="FH21" s="702">
        <v>337</v>
      </c>
      <c r="FI21" s="726">
        <v>3.2124999999999999</v>
      </c>
      <c r="FJ21" s="726">
        <v>17</v>
      </c>
      <c r="FK21" s="720">
        <v>35.60830860534125</v>
      </c>
      <c r="FL21" s="705">
        <v>51</v>
      </c>
      <c r="FM21" s="714">
        <v>353</v>
      </c>
      <c r="FN21" s="725">
        <v>16.997167138810198</v>
      </c>
      <c r="FO21" s="715">
        <v>59</v>
      </c>
      <c r="FP21" s="702">
        <v>307</v>
      </c>
      <c r="FQ21" s="727">
        <v>1.25</v>
      </c>
      <c r="FR21" s="727">
        <v>20</v>
      </c>
      <c r="FS21" s="720">
        <v>1.3029315960912053</v>
      </c>
      <c r="FT21" s="705">
        <v>60</v>
      </c>
      <c r="FU21" s="702">
        <v>314</v>
      </c>
      <c r="FV21" s="712">
        <v>1.5588235294117647</v>
      </c>
      <c r="FW21" s="729">
        <v>13</v>
      </c>
      <c r="FX21" s="720">
        <v>5.4140127388535033</v>
      </c>
      <c r="FY21" s="705">
        <v>43</v>
      </c>
      <c r="FZ21" s="702">
        <v>329</v>
      </c>
      <c r="GA21" s="712">
        <v>1</v>
      </c>
      <c r="GB21" s="729">
        <v>19</v>
      </c>
      <c r="GC21" s="720">
        <v>8.5106382978723403</v>
      </c>
      <c r="GD21" s="705">
        <v>28</v>
      </c>
      <c r="GE21" s="702">
        <v>316</v>
      </c>
      <c r="GF21" s="712">
        <v>1.3333333333333333</v>
      </c>
      <c r="GG21" s="729">
        <v>4</v>
      </c>
      <c r="GH21" s="720">
        <v>2.8481012658227849</v>
      </c>
      <c r="GI21" s="705">
        <v>40</v>
      </c>
      <c r="GJ21" s="702">
        <v>323</v>
      </c>
      <c r="GK21" s="726">
        <v>1.5454545454545454</v>
      </c>
      <c r="GL21" s="726">
        <v>20</v>
      </c>
      <c r="GM21" s="720">
        <v>6.8111455108359129</v>
      </c>
      <c r="GN21" s="705">
        <v>68</v>
      </c>
      <c r="GO21" s="702">
        <v>323</v>
      </c>
      <c r="GP21" s="726">
        <v>0.54545454545454541</v>
      </c>
      <c r="GQ21" s="726">
        <v>38</v>
      </c>
      <c r="GR21" s="720">
        <v>3.4055727554179565</v>
      </c>
      <c r="GS21" s="705">
        <v>28</v>
      </c>
      <c r="GT21" s="702">
        <v>319</v>
      </c>
      <c r="GU21" s="726">
        <v>0.5</v>
      </c>
      <c r="GV21" s="726">
        <v>28</v>
      </c>
      <c r="GW21" s="720">
        <v>1.8808777429467085</v>
      </c>
      <c r="GX21" s="705">
        <v>34</v>
      </c>
      <c r="GY21" s="702">
        <v>315</v>
      </c>
      <c r="GZ21" s="726">
        <v>2</v>
      </c>
      <c r="HA21" s="726">
        <v>31</v>
      </c>
      <c r="HB21" s="720">
        <v>1.5873015873015872</v>
      </c>
      <c r="HC21" s="705">
        <v>19</v>
      </c>
      <c r="HD21" s="709">
        <v>31.334622823984525</v>
      </c>
      <c r="HE21" s="703">
        <v>4.4487427466150873</v>
      </c>
      <c r="HF21" s="703">
        <v>72.147001934235973</v>
      </c>
      <c r="HG21" s="703">
        <v>23.017408123791103</v>
      </c>
      <c r="HH21" s="1299">
        <v>15.667311411992262</v>
      </c>
      <c r="HI21" s="1299">
        <v>28.046421663442938</v>
      </c>
      <c r="HJ21" s="1299">
        <v>67.698259187620891</v>
      </c>
      <c r="HK21" s="1299">
        <v>4.8355899419729207</v>
      </c>
      <c r="HL21" s="1299">
        <v>73.694390715667311</v>
      </c>
      <c r="HM21" s="1300">
        <v>517</v>
      </c>
      <c r="HN21" s="709">
        <v>24.804469273743017</v>
      </c>
      <c r="HO21" s="709">
        <v>3.9664804469273744</v>
      </c>
      <c r="HP21" s="709">
        <v>63.240223463687151</v>
      </c>
      <c r="HQ21" s="709">
        <v>27.541899441340785</v>
      </c>
      <c r="HR21" s="709">
        <v>9.2737430167597772</v>
      </c>
      <c r="HS21" s="709">
        <v>45.251396648044697</v>
      </c>
      <c r="HT21" s="709">
        <v>50.726256983240226</v>
      </c>
      <c r="HU21" s="709">
        <v>4.1340782122905022</v>
      </c>
      <c r="HV21" s="709">
        <v>60.055865921787714</v>
      </c>
      <c r="HW21" s="1300">
        <v>1790</v>
      </c>
      <c r="HX21" s="1265" t="s">
        <v>31</v>
      </c>
      <c r="HY21" s="1266" t="s">
        <v>31</v>
      </c>
      <c r="HZ21" s="1266" t="s">
        <v>31</v>
      </c>
      <c r="IA21" s="1266" t="s">
        <v>31</v>
      </c>
      <c r="IB21" s="1266" t="s">
        <v>31</v>
      </c>
      <c r="IC21" s="1266" t="s">
        <v>31</v>
      </c>
      <c r="ID21" s="1266" t="s">
        <v>31</v>
      </c>
      <c r="IE21" s="1266" t="s">
        <v>31</v>
      </c>
      <c r="IF21" s="1267" t="s">
        <v>31</v>
      </c>
      <c r="IG21" s="1268" t="s">
        <v>31</v>
      </c>
      <c r="IH21" s="1269" t="s">
        <v>31</v>
      </c>
      <c r="II21" s="1269" t="s">
        <v>31</v>
      </c>
      <c r="IJ21" s="1269" t="s">
        <v>31</v>
      </c>
      <c r="IK21" s="1269" t="s">
        <v>31</v>
      </c>
      <c r="IL21" s="1269" t="s">
        <v>31</v>
      </c>
      <c r="IM21" s="1269" t="s">
        <v>31</v>
      </c>
      <c r="IN21" s="1269" t="s">
        <v>31</v>
      </c>
      <c r="IO21" s="1267" t="s">
        <v>31</v>
      </c>
      <c r="IP21" s="1268" t="s">
        <v>31</v>
      </c>
      <c r="IQ21" s="1269" t="s">
        <v>31</v>
      </c>
      <c r="IR21" s="1269" t="s">
        <v>31</v>
      </c>
      <c r="IS21" s="1269" t="s">
        <v>31</v>
      </c>
      <c r="IT21" s="1269" t="s">
        <v>31</v>
      </c>
      <c r="IU21" s="1269" t="s">
        <v>31</v>
      </c>
      <c r="IV21" s="1269" t="s">
        <v>31</v>
      </c>
      <c r="IW21" s="1269" t="s">
        <v>31</v>
      </c>
      <c r="IX21" s="1270" t="s">
        <v>31</v>
      </c>
      <c r="IY21" s="1268" t="s">
        <v>31</v>
      </c>
      <c r="IZ21" s="1269" t="s">
        <v>31</v>
      </c>
      <c r="JA21" s="1269" t="s">
        <v>31</v>
      </c>
      <c r="JB21" s="1269" t="s">
        <v>31</v>
      </c>
      <c r="JC21" s="1269" t="s">
        <v>31</v>
      </c>
      <c r="JD21" s="1269" t="s">
        <v>31</v>
      </c>
      <c r="JE21" s="1269" t="s">
        <v>31</v>
      </c>
      <c r="JF21" s="1269" t="s">
        <v>31</v>
      </c>
      <c r="JG21" s="1270" t="s">
        <v>31</v>
      </c>
      <c r="JH21" s="1268" t="s">
        <v>31</v>
      </c>
      <c r="JI21" s="1269" t="s">
        <v>31</v>
      </c>
      <c r="JJ21" s="1269" t="s">
        <v>31</v>
      </c>
      <c r="JK21" s="1269" t="s">
        <v>31</v>
      </c>
      <c r="JL21" s="1269" t="s">
        <v>31</v>
      </c>
      <c r="JM21" s="1269" t="s">
        <v>31</v>
      </c>
      <c r="JN21" s="1269" t="s">
        <v>31</v>
      </c>
      <c r="JO21" s="1269" t="s">
        <v>31</v>
      </c>
      <c r="JP21" s="1270" t="s">
        <v>31</v>
      </c>
      <c r="JQ21" s="1268" t="s">
        <v>31</v>
      </c>
      <c r="JR21" s="1269" t="s">
        <v>31</v>
      </c>
      <c r="JS21" s="1269" t="s">
        <v>31</v>
      </c>
      <c r="JT21" s="1269" t="s">
        <v>31</v>
      </c>
      <c r="JU21" s="1269" t="s">
        <v>31</v>
      </c>
      <c r="JV21" s="1269" t="s">
        <v>31</v>
      </c>
      <c r="JW21" s="1269" t="s">
        <v>31</v>
      </c>
      <c r="JX21" s="1269" t="s">
        <v>31</v>
      </c>
      <c r="JY21" s="1270" t="s">
        <v>31</v>
      </c>
      <c r="JZ21" s="718">
        <v>47.739938080495357</v>
      </c>
      <c r="KA21" s="705">
        <f t="shared" si="43"/>
        <v>51</v>
      </c>
      <c r="KB21" s="718">
        <v>52.570093457943926</v>
      </c>
      <c r="KC21" s="705">
        <f t="shared" si="43"/>
        <v>61</v>
      </c>
      <c r="KD21" s="725">
        <v>3.4160152643564965</v>
      </c>
      <c r="KE21" s="988">
        <f t="shared" si="44"/>
        <v>43</v>
      </c>
      <c r="KF21" s="1212">
        <v>2.7235797377977473</v>
      </c>
      <c r="KG21" s="988">
        <f t="shared" si="44"/>
        <v>17</v>
      </c>
      <c r="KH21" s="1212">
        <v>9.7022443611126654</v>
      </c>
      <c r="KI21" s="988">
        <f t="shared" si="45"/>
        <v>64</v>
      </c>
      <c r="KJ21" s="1212">
        <v>0</v>
      </c>
      <c r="KK21" s="988">
        <f t="shared" si="45"/>
        <v>48</v>
      </c>
      <c r="KL21" s="1212">
        <v>6.3695374985510602</v>
      </c>
      <c r="KM21" s="715">
        <f t="shared" si="46"/>
        <v>59</v>
      </c>
      <c r="KN21" s="715">
        <v>12.057936580462396</v>
      </c>
      <c r="KO21" s="715">
        <f t="shared" si="47"/>
        <v>62</v>
      </c>
      <c r="KP21" s="728">
        <v>30</v>
      </c>
      <c r="KQ21" s="729">
        <v>10</v>
      </c>
      <c r="KR21" s="729">
        <v>10</v>
      </c>
      <c r="KS21" s="729">
        <v>20</v>
      </c>
      <c r="KT21" s="729">
        <v>0</v>
      </c>
      <c r="KU21" s="730">
        <f t="shared" si="48"/>
        <v>70</v>
      </c>
      <c r="KV21" s="734">
        <f t="shared" si="49"/>
        <v>52</v>
      </c>
      <c r="KW21" s="728">
        <v>10</v>
      </c>
      <c r="KX21" s="729">
        <v>10</v>
      </c>
      <c r="KY21" s="706">
        <f t="shared" si="50"/>
        <v>20</v>
      </c>
      <c r="KZ21" s="705">
        <f t="shared" si="51"/>
        <v>1</v>
      </c>
      <c r="LA21" s="847" t="s">
        <v>1632</v>
      </c>
      <c r="LB21" s="846" t="s">
        <v>1625</v>
      </c>
      <c r="LC21" s="846" t="s">
        <v>1632</v>
      </c>
      <c r="LD21" s="846" t="s">
        <v>1625</v>
      </c>
      <c r="LE21" s="729">
        <v>20</v>
      </c>
      <c r="LF21" s="1023">
        <v>31</v>
      </c>
      <c r="LG21" s="847" t="s">
        <v>1632</v>
      </c>
      <c r="LH21" s="846" t="s">
        <v>1625</v>
      </c>
      <c r="LI21" s="846" t="s">
        <v>1632</v>
      </c>
      <c r="LJ21" s="846" t="s">
        <v>1625</v>
      </c>
      <c r="LK21" s="729">
        <v>20</v>
      </c>
      <c r="LL21" s="1023">
        <v>30</v>
      </c>
      <c r="LM21" s="847" t="s">
        <v>1632</v>
      </c>
      <c r="LN21" s="846" t="s">
        <v>1625</v>
      </c>
      <c r="LO21" s="846" t="s">
        <v>1632</v>
      </c>
      <c r="LP21" s="846" t="s">
        <v>1625</v>
      </c>
      <c r="LQ21" s="729">
        <v>30</v>
      </c>
      <c r="LR21" s="1023">
        <v>40</v>
      </c>
      <c r="LS21" s="847" t="s">
        <v>1632</v>
      </c>
      <c r="LT21" s="846" t="s">
        <v>1632</v>
      </c>
      <c r="LU21" s="846" t="s">
        <v>1625</v>
      </c>
      <c r="LV21" s="846" t="s">
        <v>1625</v>
      </c>
      <c r="LW21" s="729">
        <v>20</v>
      </c>
      <c r="LX21" s="1023">
        <v>51</v>
      </c>
      <c r="LY21" s="847" t="s">
        <v>1632</v>
      </c>
      <c r="LZ21" s="846" t="s">
        <v>1632</v>
      </c>
      <c r="MA21" s="846" t="s">
        <v>1632</v>
      </c>
      <c r="MB21" s="846" t="s">
        <v>1625</v>
      </c>
      <c r="MC21" s="729">
        <v>30</v>
      </c>
      <c r="MD21" s="1023">
        <v>35</v>
      </c>
      <c r="ME21" s="847" t="s">
        <v>1632</v>
      </c>
      <c r="MF21" s="846" t="s">
        <v>1632</v>
      </c>
      <c r="MG21" s="846" t="s">
        <v>1625</v>
      </c>
      <c r="MH21" s="846" t="s">
        <v>1625</v>
      </c>
      <c r="MI21" s="729">
        <v>20</v>
      </c>
      <c r="MJ21" s="1023">
        <v>33</v>
      </c>
      <c r="MK21" s="847" t="s">
        <v>1632</v>
      </c>
      <c r="ML21" s="846" t="s">
        <v>1625</v>
      </c>
      <c r="MM21" s="846" t="s">
        <v>1625</v>
      </c>
      <c r="MN21" s="729">
        <v>15</v>
      </c>
      <c r="MO21" s="1023">
        <v>33</v>
      </c>
      <c r="MP21" s="847" t="s">
        <v>1632</v>
      </c>
      <c r="MQ21" s="846" t="s">
        <v>1632</v>
      </c>
      <c r="MR21" s="846" t="s">
        <v>1625</v>
      </c>
      <c r="MS21" s="846" t="s">
        <v>1625</v>
      </c>
      <c r="MT21" s="729">
        <v>20</v>
      </c>
      <c r="MU21" s="1023">
        <v>44</v>
      </c>
      <c r="MV21" s="846" t="s">
        <v>1632</v>
      </c>
      <c r="MW21" s="846" t="s">
        <v>1625</v>
      </c>
      <c r="MX21" s="846" t="s">
        <v>1625</v>
      </c>
      <c r="MY21" s="846" t="s">
        <v>1625</v>
      </c>
      <c r="MZ21" s="729">
        <v>10</v>
      </c>
      <c r="NA21" s="1023">
        <v>35</v>
      </c>
      <c r="NB21" s="715">
        <v>112.25</v>
      </c>
      <c r="NC21" s="715">
        <f t="shared" si="3"/>
        <v>44</v>
      </c>
      <c r="ND21" s="714">
        <v>249</v>
      </c>
      <c r="NE21" s="715">
        <v>19</v>
      </c>
      <c r="NF21" s="731">
        <v>15.545982393706687</v>
      </c>
      <c r="NG21" s="715">
        <v>39</v>
      </c>
      <c r="NH21" s="715">
        <v>249</v>
      </c>
      <c r="NI21" s="715">
        <v>19</v>
      </c>
      <c r="NJ21" s="731">
        <v>15.545982393706687</v>
      </c>
      <c r="NK21" s="715">
        <v>39</v>
      </c>
      <c r="NL21" s="715">
        <v>174</v>
      </c>
      <c r="NM21" s="715">
        <v>12</v>
      </c>
      <c r="NN21" s="2946">
        <v>10.860745271830723</v>
      </c>
      <c r="NO21" s="715">
        <v>37</v>
      </c>
      <c r="NP21" s="715">
        <v>16017</v>
      </c>
      <c r="NQ21" s="3206">
        <v>2</v>
      </c>
      <c r="NR21" s="3349">
        <v>0.312090381374446</v>
      </c>
      <c r="NS21" s="3206">
        <v>37</v>
      </c>
      <c r="NT21" s="3206">
        <v>50</v>
      </c>
      <c r="NU21" s="3207">
        <v>0.12483615254977841</v>
      </c>
      <c r="NV21" s="3206">
        <v>41</v>
      </c>
      <c r="NW21" s="3206">
        <v>222</v>
      </c>
      <c r="NX21" s="3207">
        <v>1.3856812933025404</v>
      </c>
      <c r="NY21" s="3206">
        <v>51</v>
      </c>
      <c r="NZ21" s="3206">
        <v>16</v>
      </c>
      <c r="OA21" s="3208">
        <v>0.99868922039822727</v>
      </c>
      <c r="OB21" s="3206">
        <v>51</v>
      </c>
      <c r="OC21" s="714">
        <v>382</v>
      </c>
      <c r="OD21" s="2946">
        <v>23.745881767887116</v>
      </c>
      <c r="OE21" s="733">
        <v>53</v>
      </c>
      <c r="OF21" s="714">
        <v>5</v>
      </c>
      <c r="OG21" s="731">
        <v>0.312090381374446</v>
      </c>
      <c r="OH21" s="733">
        <f t="shared" si="52"/>
        <v>21</v>
      </c>
      <c r="OI21" s="981">
        <v>29.195133060055955</v>
      </c>
      <c r="OJ21" s="733">
        <f t="shared" si="4"/>
        <v>43</v>
      </c>
      <c r="OK21" s="1355" t="s">
        <v>3041</v>
      </c>
      <c r="OL21" s="1355" t="s">
        <v>3046</v>
      </c>
      <c r="OM21" s="1355">
        <v>522</v>
      </c>
      <c r="ON21" s="3559">
        <v>32.826059615142746</v>
      </c>
      <c r="OO21" s="1355">
        <v>35</v>
      </c>
      <c r="OP21" s="977"/>
      <c r="OQ21" s="712">
        <v>15.2</v>
      </c>
      <c r="OR21" s="712">
        <v>8.4</v>
      </c>
      <c r="OS21" s="712">
        <v>9.8000000000000007</v>
      </c>
      <c r="OT21" s="712">
        <v>11.024844720496894</v>
      </c>
      <c r="OU21" s="712">
        <v>11.755485893416928</v>
      </c>
      <c r="OV21" s="712">
        <v>12.562814070351758</v>
      </c>
      <c r="OW21" s="699">
        <f t="shared" si="53"/>
        <v>39</v>
      </c>
      <c r="OX21" s="712">
        <v>11.457190780710931</v>
      </c>
      <c r="OY21" s="699">
        <f t="shared" si="53"/>
        <v>48</v>
      </c>
      <c r="OZ21" s="712">
        <v>5.6</v>
      </c>
      <c r="PA21" s="712">
        <v>9.1</v>
      </c>
      <c r="PB21" s="712">
        <v>8.9</v>
      </c>
      <c r="PC21" s="712">
        <v>6.8322981366459627</v>
      </c>
      <c r="PD21" s="712">
        <v>10.815047021943574</v>
      </c>
      <c r="PE21" s="712">
        <v>9.7152428810720259</v>
      </c>
      <c r="PF21" s="699">
        <f t="shared" si="54"/>
        <v>51</v>
      </c>
      <c r="PG21" s="712">
        <v>8.4937646732769281</v>
      </c>
      <c r="PH21" s="699">
        <f t="shared" si="55"/>
        <v>47</v>
      </c>
      <c r="PI21" s="712">
        <v>22.278056951423785</v>
      </c>
      <c r="PJ21" s="699">
        <f t="shared" si="56"/>
        <v>51</v>
      </c>
      <c r="PK21" s="985">
        <v>19.950955453987859</v>
      </c>
      <c r="PL21" s="699">
        <f t="shared" si="56"/>
        <v>56</v>
      </c>
      <c r="PM21" s="985">
        <v>173.1</v>
      </c>
      <c r="PN21" s="985">
        <v>142.5</v>
      </c>
      <c r="PO21" s="699">
        <f t="shared" si="57"/>
        <v>31</v>
      </c>
      <c r="PP21" s="712">
        <v>47.2</v>
      </c>
      <c r="PQ21" s="985">
        <v>27.7</v>
      </c>
      <c r="PR21" s="699">
        <f t="shared" si="58"/>
        <v>23</v>
      </c>
      <c r="PS21" s="982">
        <v>435</v>
      </c>
      <c r="PT21" s="725">
        <v>37.47126436781609</v>
      </c>
      <c r="PU21" s="699">
        <v>67</v>
      </c>
      <c r="PV21" s="699">
        <v>883</v>
      </c>
      <c r="PW21" s="725">
        <v>59.569648924122312</v>
      </c>
      <c r="PX21" s="699">
        <v>43</v>
      </c>
      <c r="PY21" s="715">
        <v>407</v>
      </c>
      <c r="PZ21" s="725">
        <v>73.95577395577395</v>
      </c>
      <c r="QA21" s="699">
        <v>52</v>
      </c>
      <c r="QB21" s="982">
        <v>426</v>
      </c>
      <c r="QC21" s="715">
        <v>45.539906103286384</v>
      </c>
      <c r="QD21" s="699">
        <v>32</v>
      </c>
      <c r="QE21" s="716">
        <v>0</v>
      </c>
      <c r="QF21" s="3644">
        <v>0</v>
      </c>
      <c r="QG21" s="699">
        <v>23</v>
      </c>
      <c r="QH21" s="1363" t="s">
        <v>1623</v>
      </c>
      <c r="QI21" s="712">
        <v>80.487804878048792</v>
      </c>
      <c r="QJ21" s="712">
        <v>81.642512077294683</v>
      </c>
      <c r="QK21" s="699">
        <f t="shared" si="59"/>
        <v>22</v>
      </c>
      <c r="QL21" s="715">
        <v>2277</v>
      </c>
      <c r="QM21" s="709">
        <v>57.617411225658643</v>
      </c>
      <c r="QN21" s="703">
        <v>56.213017751479285</v>
      </c>
      <c r="QO21" s="978">
        <v>33</v>
      </c>
      <c r="QP21" s="705">
        <v>845</v>
      </c>
      <c r="QQ21" s="3553">
        <v>94.73684210526315</v>
      </c>
      <c r="QR21" s="709">
        <v>180.8</v>
      </c>
      <c r="QS21" s="978">
        <f t="shared" si="60"/>
        <v>60</v>
      </c>
      <c r="QT21" s="703">
        <v>661.5</v>
      </c>
      <c r="QU21" s="978">
        <f t="shared" si="61"/>
        <v>61</v>
      </c>
      <c r="QV21" s="703">
        <v>1013.4</v>
      </c>
      <c r="QW21" s="978">
        <f t="shared" si="62"/>
        <v>25</v>
      </c>
      <c r="QX21" s="703">
        <v>0</v>
      </c>
      <c r="QY21" s="979">
        <f t="shared" si="63"/>
        <v>12</v>
      </c>
      <c r="QZ21" s="712">
        <v>11.91</v>
      </c>
      <c r="RA21" s="699">
        <v>10</v>
      </c>
      <c r="RB21" s="712">
        <v>371.32</v>
      </c>
      <c r="RC21" s="699">
        <v>17</v>
      </c>
      <c r="RD21" s="712">
        <v>0</v>
      </c>
      <c r="RE21" s="699">
        <v>24</v>
      </c>
      <c r="RF21" s="712">
        <v>209.8</v>
      </c>
      <c r="RG21" s="699">
        <v>27</v>
      </c>
      <c r="RH21" s="699">
        <v>7877.4</v>
      </c>
      <c r="RI21" s="978">
        <f t="shared" si="64"/>
        <v>32</v>
      </c>
      <c r="RJ21" s="712">
        <v>1543.8</v>
      </c>
      <c r="RK21" s="978">
        <f t="shared" si="64"/>
        <v>29</v>
      </c>
      <c r="RL21" s="712">
        <v>479</v>
      </c>
      <c r="RM21" s="978">
        <f t="shared" si="64"/>
        <v>42</v>
      </c>
      <c r="RN21" s="712">
        <v>2476.1</v>
      </c>
      <c r="RO21" s="978">
        <f t="shared" si="64"/>
        <v>22</v>
      </c>
      <c r="RP21" s="712">
        <v>0</v>
      </c>
      <c r="RQ21" s="978">
        <f t="shared" si="65"/>
        <v>2</v>
      </c>
      <c r="RR21" s="712">
        <v>0</v>
      </c>
      <c r="RS21" s="978">
        <f t="shared" si="65"/>
        <v>1</v>
      </c>
      <c r="RT21" s="712">
        <v>623.5</v>
      </c>
      <c r="RU21" s="978">
        <f t="shared" si="65"/>
        <v>11</v>
      </c>
      <c r="RV21" s="712">
        <f t="shared" si="66"/>
        <v>623.5</v>
      </c>
      <c r="RW21" s="978">
        <f t="shared" si="67"/>
        <v>11</v>
      </c>
      <c r="RX21" s="712">
        <v>5</v>
      </c>
      <c r="RY21" s="712" t="s">
        <v>1632</v>
      </c>
      <c r="RZ21" s="712">
        <v>5</v>
      </c>
      <c r="SA21" s="712" t="s">
        <v>1632</v>
      </c>
      <c r="SB21" s="712">
        <v>0</v>
      </c>
      <c r="SC21" s="712" t="s">
        <v>1625</v>
      </c>
      <c r="SD21" s="712">
        <v>0</v>
      </c>
      <c r="SE21" s="712" t="s">
        <v>1625</v>
      </c>
      <c r="SF21" s="712">
        <v>0</v>
      </c>
      <c r="SG21" s="712" t="s">
        <v>1625</v>
      </c>
      <c r="SH21" s="712">
        <v>10</v>
      </c>
      <c r="SI21" s="699">
        <f t="shared" si="68"/>
        <v>46</v>
      </c>
      <c r="SJ21" s="712">
        <v>0</v>
      </c>
      <c r="SK21" s="712" t="s">
        <v>1625</v>
      </c>
      <c r="SL21" s="712">
        <v>0</v>
      </c>
      <c r="SM21" s="712" t="s">
        <v>1625</v>
      </c>
      <c r="SN21" s="712">
        <v>0</v>
      </c>
      <c r="SO21" s="712" t="s">
        <v>1625</v>
      </c>
      <c r="SP21" s="712">
        <v>0</v>
      </c>
      <c r="SQ21" s="712" t="s">
        <v>1625</v>
      </c>
      <c r="SR21" s="712">
        <v>0</v>
      </c>
      <c r="SS21" s="699">
        <f t="shared" si="69"/>
        <v>65</v>
      </c>
      <c r="ST21" s="712">
        <v>5</v>
      </c>
      <c r="SU21" s="712" t="s">
        <v>1632</v>
      </c>
      <c r="SV21" s="712">
        <v>5</v>
      </c>
      <c r="SW21" s="712" t="s">
        <v>1632</v>
      </c>
      <c r="SX21" s="712">
        <v>0</v>
      </c>
      <c r="SY21" s="712" t="s">
        <v>1625</v>
      </c>
      <c r="SZ21" s="712">
        <v>10</v>
      </c>
      <c r="TA21" s="699">
        <f t="shared" si="70"/>
        <v>27</v>
      </c>
      <c r="TB21" s="699">
        <v>10</v>
      </c>
      <c r="TC21" s="699" t="s">
        <v>1632</v>
      </c>
      <c r="TD21" s="699">
        <v>10</v>
      </c>
      <c r="TE21" s="699" t="s">
        <v>1632</v>
      </c>
      <c r="TF21" s="699">
        <v>10</v>
      </c>
      <c r="TG21" s="699" t="s">
        <v>1632</v>
      </c>
      <c r="TH21" s="699">
        <v>10</v>
      </c>
      <c r="TI21" s="699" t="s">
        <v>1632</v>
      </c>
      <c r="TJ21" s="699">
        <v>40</v>
      </c>
      <c r="TK21" s="699">
        <f t="shared" si="71"/>
        <v>1</v>
      </c>
      <c r="TL21" s="989">
        <v>10</v>
      </c>
      <c r="TM21" s="989">
        <v>10</v>
      </c>
      <c r="TN21" s="989">
        <v>10</v>
      </c>
      <c r="TO21" s="989">
        <v>0</v>
      </c>
      <c r="TP21" s="989">
        <v>30</v>
      </c>
      <c r="TQ21" s="699">
        <f t="shared" si="72"/>
        <v>36</v>
      </c>
      <c r="TR21" s="712" t="s">
        <v>1632</v>
      </c>
      <c r="TS21" s="712" t="s">
        <v>1632</v>
      </c>
      <c r="TT21" s="712" t="s">
        <v>1632</v>
      </c>
      <c r="TU21" s="712" t="s">
        <v>1632</v>
      </c>
      <c r="TV21" s="712">
        <v>5</v>
      </c>
      <c r="TW21" s="712">
        <v>5</v>
      </c>
      <c r="TX21" s="712">
        <v>5</v>
      </c>
      <c r="TY21" s="712">
        <v>5</v>
      </c>
      <c r="TZ21" s="712">
        <v>20</v>
      </c>
      <c r="UA21" s="699">
        <f t="shared" si="73"/>
        <v>1</v>
      </c>
      <c r="UB21" s="712">
        <v>10</v>
      </c>
      <c r="UC21" s="712">
        <v>10</v>
      </c>
      <c r="UD21" s="712">
        <v>0</v>
      </c>
      <c r="UE21" s="712">
        <v>0</v>
      </c>
      <c r="UF21" s="712">
        <v>20</v>
      </c>
      <c r="UG21" s="699">
        <f t="shared" si="74"/>
        <v>34</v>
      </c>
      <c r="UH21" s="715">
        <v>1</v>
      </c>
      <c r="UI21" s="712">
        <v>1.9864918553833928</v>
      </c>
      <c r="UJ21" s="699">
        <v>18</v>
      </c>
      <c r="UK21" s="715">
        <v>6</v>
      </c>
      <c r="UL21" s="712">
        <v>11.918951132300357</v>
      </c>
      <c r="UM21" s="699">
        <v>41</v>
      </c>
      <c r="UN21" s="715">
        <v>1</v>
      </c>
      <c r="UO21" s="712">
        <v>1.9864918553833928</v>
      </c>
      <c r="UP21" s="699">
        <v>42</v>
      </c>
      <c r="UQ21" s="715">
        <v>2</v>
      </c>
      <c r="UR21" s="712">
        <v>3.9332140258412158</v>
      </c>
      <c r="US21" s="699">
        <v>41</v>
      </c>
      <c r="UT21" s="712">
        <v>25.8</v>
      </c>
      <c r="UU21" s="699">
        <v>58</v>
      </c>
      <c r="UV21" s="712">
        <v>13.9</v>
      </c>
      <c r="UW21" s="699">
        <v>70</v>
      </c>
      <c r="UX21" s="1099">
        <v>7.9</v>
      </c>
      <c r="UY21" s="699">
        <v>22</v>
      </c>
      <c r="UZ21" s="989">
        <v>0.11600000000000001</v>
      </c>
      <c r="VA21" s="989">
        <v>45</v>
      </c>
      <c r="VB21" s="989">
        <v>3.4000000000000002E-2</v>
      </c>
      <c r="VC21" s="989">
        <v>57</v>
      </c>
      <c r="VD21" s="989">
        <v>3.1E-2</v>
      </c>
      <c r="VE21" s="989">
        <v>37</v>
      </c>
      <c r="VF21" s="989">
        <v>5.0000000000000001E-3</v>
      </c>
      <c r="VG21" s="989">
        <v>41</v>
      </c>
      <c r="VH21" s="989">
        <v>1.6E-2</v>
      </c>
      <c r="VI21" s="989">
        <v>24</v>
      </c>
      <c r="VJ21" s="989">
        <v>7.0000000000000001E-3</v>
      </c>
      <c r="VK21" s="989">
        <v>32</v>
      </c>
      <c r="VL21" s="989">
        <v>0</v>
      </c>
      <c r="VM21" s="989">
        <v>7</v>
      </c>
      <c r="VN21" s="989">
        <v>0</v>
      </c>
      <c r="VO21" s="989">
        <v>7</v>
      </c>
      <c r="VP21" s="989">
        <v>86</v>
      </c>
      <c r="VQ21" s="989">
        <v>168.19213017288587</v>
      </c>
      <c r="VR21" s="989">
        <v>25</v>
      </c>
      <c r="VS21" s="989">
        <v>31</v>
      </c>
      <c r="VT21" s="989">
        <v>60.627395759993746</v>
      </c>
      <c r="VU21" s="989">
        <v>25</v>
      </c>
      <c r="VV21" s="989">
        <v>92</v>
      </c>
      <c r="VW21" s="989">
        <v>179.92646483611045</v>
      </c>
      <c r="VX21" s="989">
        <v>22</v>
      </c>
      <c r="VY21" s="989">
        <v>29</v>
      </c>
      <c r="VZ21" s="989">
        <v>56.715950872252215</v>
      </c>
      <c r="WA21" s="989">
        <v>67</v>
      </c>
      <c r="WB21" s="989">
        <v>447</v>
      </c>
      <c r="WC21" s="989">
        <v>874.20793241023227</v>
      </c>
      <c r="WD21" s="989">
        <v>25</v>
      </c>
      <c r="WE21" s="989">
        <v>76</v>
      </c>
      <c r="WF21" s="989">
        <v>148.6349057341782</v>
      </c>
      <c r="WG21" s="989">
        <v>45</v>
      </c>
      <c r="WH21" s="989">
        <v>53.52</v>
      </c>
      <c r="WI21" s="989">
        <v>41</v>
      </c>
      <c r="WJ21" s="989">
        <v>0</v>
      </c>
      <c r="WK21" s="989">
        <v>10</v>
      </c>
      <c r="WL21" s="989">
        <v>0</v>
      </c>
      <c r="WM21" s="989">
        <v>2</v>
      </c>
      <c r="WN21" s="989">
        <v>35.68</v>
      </c>
      <c r="WO21" s="989">
        <v>42</v>
      </c>
      <c r="WP21" s="989">
        <v>0</v>
      </c>
      <c r="WQ21" s="989">
        <v>19</v>
      </c>
      <c r="WR21" s="989">
        <v>4.46</v>
      </c>
      <c r="WS21" s="989">
        <v>27</v>
      </c>
      <c r="WT21" s="989">
        <v>4.46</v>
      </c>
      <c r="WU21" s="989">
        <v>8</v>
      </c>
      <c r="WV21" s="989">
        <v>0</v>
      </c>
      <c r="WW21" s="989">
        <v>12</v>
      </c>
      <c r="WX21" s="989">
        <v>8.92</v>
      </c>
      <c r="WY21" s="989">
        <v>18</v>
      </c>
      <c r="WZ21" s="712">
        <v>320.77999999999997</v>
      </c>
      <c r="XA21" s="699">
        <v>20</v>
      </c>
      <c r="XB21" s="712">
        <v>474.2</v>
      </c>
      <c r="XC21" s="712">
        <v>40</v>
      </c>
      <c r="XD21" s="712">
        <v>115.97</v>
      </c>
      <c r="XE21" s="699">
        <v>25</v>
      </c>
      <c r="XF21" s="712">
        <v>0</v>
      </c>
      <c r="XG21" s="712">
        <v>23</v>
      </c>
      <c r="XH21" s="712">
        <v>227.48</v>
      </c>
      <c r="XI21" s="699">
        <v>14</v>
      </c>
      <c r="XJ21" s="712">
        <v>195.26</v>
      </c>
      <c r="XK21" s="699">
        <v>26</v>
      </c>
      <c r="XL21" s="712">
        <v>258.7</v>
      </c>
      <c r="XM21" s="699">
        <v>34</v>
      </c>
      <c r="XO21" s="714"/>
      <c r="XP21" s="725"/>
      <c r="XQ21" s="715"/>
      <c r="XR21" s="714"/>
      <c r="XS21" s="725"/>
      <c r="XT21" s="715"/>
      <c r="XU21" s="715"/>
      <c r="XV21" s="712"/>
      <c r="XW21" s="715"/>
      <c r="XX21" s="1169">
        <v>422</v>
      </c>
      <c r="XY21" s="1174">
        <v>1.1848341232227488</v>
      </c>
      <c r="XZ21" s="1168">
        <f t="shared" si="75"/>
        <v>57</v>
      </c>
      <c r="YA21" s="715">
        <v>835</v>
      </c>
      <c r="YB21" s="1168">
        <v>17.005988023952096</v>
      </c>
      <c r="YC21" s="715">
        <f t="shared" si="76"/>
        <v>42</v>
      </c>
      <c r="YD21" s="714">
        <v>334</v>
      </c>
      <c r="YE21" s="725">
        <v>5.9808612440191391</v>
      </c>
      <c r="YF21" s="715">
        <f t="shared" si="77"/>
        <v>21</v>
      </c>
      <c r="YG21" s="699">
        <v>900</v>
      </c>
      <c r="YH21" s="1099">
        <v>8</v>
      </c>
      <c r="YI21" s="715">
        <f t="shared" si="78"/>
        <v>36</v>
      </c>
      <c r="YJ21" s="714">
        <v>334</v>
      </c>
      <c r="YK21" s="712">
        <v>16.507177033492823</v>
      </c>
      <c r="YL21" s="715">
        <f t="shared" si="79"/>
        <v>10</v>
      </c>
      <c r="YM21" s="699">
        <v>900</v>
      </c>
      <c r="YN21" s="712">
        <v>23.333333333333332</v>
      </c>
      <c r="YO21" s="715">
        <f t="shared" si="80"/>
        <v>33</v>
      </c>
      <c r="YP21" s="1178">
        <v>25</v>
      </c>
      <c r="YQ21" s="1099">
        <v>0</v>
      </c>
      <c r="YR21" s="1099">
        <v>75</v>
      </c>
      <c r="YS21" s="1099">
        <v>25</v>
      </c>
      <c r="YT21" s="1099">
        <v>50</v>
      </c>
      <c r="YU21" s="1099">
        <v>0</v>
      </c>
      <c r="YV21" s="1099">
        <v>0</v>
      </c>
      <c r="YW21" s="1099">
        <v>25</v>
      </c>
      <c r="YX21" s="1099">
        <v>0</v>
      </c>
      <c r="YY21" s="1099">
        <v>25</v>
      </c>
      <c r="YZ21" s="1099">
        <v>0</v>
      </c>
      <c r="ZA21" s="1188">
        <v>4</v>
      </c>
      <c r="ZB21" s="985">
        <v>50.735294117647058</v>
      </c>
      <c r="ZC21" s="985">
        <v>5.8823529411764701</v>
      </c>
      <c r="ZD21" s="985">
        <v>24.264705882352942</v>
      </c>
      <c r="ZE21" s="985">
        <v>18.382352941176471</v>
      </c>
      <c r="ZF21" s="985">
        <v>7.3529411764705888</v>
      </c>
      <c r="ZG21" s="985">
        <v>8.8235294117647065</v>
      </c>
      <c r="ZH21" s="985">
        <v>10.294117647058822</v>
      </c>
      <c r="ZI21" s="985">
        <v>6.6176470588235299</v>
      </c>
      <c r="ZJ21" s="985">
        <v>19.852941176470587</v>
      </c>
      <c r="ZK21" s="985">
        <v>3.6764705882352944</v>
      </c>
      <c r="ZL21" s="985">
        <v>3.6764705882352944</v>
      </c>
      <c r="ZM21" s="699">
        <v>136</v>
      </c>
      <c r="ZN21" s="714" t="s">
        <v>1634</v>
      </c>
      <c r="ZO21" s="715" t="s">
        <v>1634</v>
      </c>
      <c r="ZP21" s="715" t="s">
        <v>1634</v>
      </c>
      <c r="ZQ21" s="715" t="s">
        <v>1634</v>
      </c>
      <c r="ZR21" s="715" t="s">
        <v>1634</v>
      </c>
      <c r="ZS21" s="715" t="s">
        <v>1634</v>
      </c>
      <c r="ZT21" s="715">
        <v>1</v>
      </c>
      <c r="ZU21" s="715">
        <v>1</v>
      </c>
      <c r="ZV21" s="715">
        <v>1</v>
      </c>
      <c r="ZW21" s="715">
        <v>1</v>
      </c>
      <c r="ZX21" s="715">
        <v>1</v>
      </c>
      <c r="ZY21" s="715">
        <v>1</v>
      </c>
      <c r="ZZ21" s="715">
        <f t="shared" si="81"/>
        <v>6</v>
      </c>
      <c r="AAA21" s="715">
        <f t="shared" si="82"/>
        <v>21</v>
      </c>
      <c r="AAB21" s="716" t="s">
        <v>31</v>
      </c>
      <c r="AAC21" s="712" t="s">
        <v>31</v>
      </c>
      <c r="AAD21" s="712" t="s">
        <v>31</v>
      </c>
      <c r="AAE21" s="712" t="s">
        <v>31</v>
      </c>
      <c r="AAF21" s="712" t="s">
        <v>31</v>
      </c>
      <c r="AAG21" s="712" t="s">
        <v>31</v>
      </c>
      <c r="AAH21" s="714">
        <v>9</v>
      </c>
      <c r="AAI21" s="715">
        <v>5</v>
      </c>
      <c r="AAJ21" s="715">
        <v>2</v>
      </c>
      <c r="AAK21" s="715">
        <v>50</v>
      </c>
      <c r="AAL21" s="715">
        <v>13</v>
      </c>
      <c r="AAM21" s="733">
        <v>8</v>
      </c>
      <c r="AAN21" s="2996">
        <v>0.55762081784386619</v>
      </c>
      <c r="AAO21" s="2954">
        <f t="shared" si="83"/>
        <v>46</v>
      </c>
      <c r="AAP21" s="2995">
        <v>0.3097893432465923</v>
      </c>
      <c r="AAQ21" s="2954">
        <f t="shared" si="84"/>
        <v>39</v>
      </c>
      <c r="AAR21" s="2995">
        <v>0.12391573729863693</v>
      </c>
      <c r="AAS21" s="2954">
        <f t="shared" si="85"/>
        <v>43</v>
      </c>
      <c r="AAT21" s="2995">
        <v>3.0978934324659235</v>
      </c>
      <c r="AAU21" s="2954">
        <f t="shared" si="86"/>
        <v>13</v>
      </c>
      <c r="AAV21" s="2995">
        <v>0.80545229244114003</v>
      </c>
      <c r="AAW21" s="2954">
        <f t="shared" si="87"/>
        <v>26</v>
      </c>
      <c r="AAX21" s="2995">
        <v>0.49566294919454773</v>
      </c>
      <c r="AAY21" s="2954">
        <f t="shared" si="88"/>
        <v>36</v>
      </c>
      <c r="AAZ21" s="982">
        <v>6</v>
      </c>
      <c r="ABA21" s="699">
        <v>0</v>
      </c>
      <c r="ABB21" s="699">
        <v>0</v>
      </c>
      <c r="ABC21" s="2988">
        <v>0.37174721189591076</v>
      </c>
      <c r="ABD21" s="2954">
        <f t="shared" si="89"/>
        <v>49</v>
      </c>
      <c r="ABE21" s="2955">
        <v>0</v>
      </c>
      <c r="ABF21" s="2954">
        <f t="shared" si="89"/>
        <v>28</v>
      </c>
      <c r="ABG21" s="2955">
        <v>0</v>
      </c>
      <c r="ABH21" s="2993">
        <f t="shared" si="89"/>
        <v>32</v>
      </c>
      <c r="ABI21" s="982">
        <v>0</v>
      </c>
      <c r="ABJ21" s="731">
        <v>0</v>
      </c>
      <c r="ABK21" s="715">
        <f t="shared" si="90"/>
        <v>31</v>
      </c>
      <c r="ABL21" s="716" t="s">
        <v>107</v>
      </c>
      <c r="ABM21" s="712" t="s">
        <v>107</v>
      </c>
      <c r="ABN21" s="715">
        <v>1</v>
      </c>
      <c r="ABO21" s="715">
        <v>1</v>
      </c>
      <c r="ABP21" s="715">
        <f t="shared" si="91"/>
        <v>2</v>
      </c>
      <c r="ABQ21" s="715">
        <f t="shared" si="92"/>
        <v>37</v>
      </c>
      <c r="ABR21" s="1201" t="s">
        <v>1632</v>
      </c>
      <c r="ABS21" s="1202" t="s">
        <v>1632</v>
      </c>
      <c r="ABT21" s="1202" t="s">
        <v>1625</v>
      </c>
      <c r="ABU21" s="1202" t="s">
        <v>1632</v>
      </c>
      <c r="ABV21" s="725">
        <v>5</v>
      </c>
      <c r="ABW21" s="725">
        <v>5</v>
      </c>
      <c r="ABX21" s="725">
        <v>0</v>
      </c>
      <c r="ABY21" s="725">
        <v>5</v>
      </c>
      <c r="ABZ21" s="715">
        <f t="shared" si="93"/>
        <v>15</v>
      </c>
      <c r="ACA21" s="715">
        <f t="shared" si="94"/>
        <v>20</v>
      </c>
      <c r="ACB21" s="983" t="s">
        <v>1632</v>
      </c>
      <c r="ACC21" s="725" t="s">
        <v>1632</v>
      </c>
      <c r="ACD21" s="725" t="s">
        <v>1625</v>
      </c>
      <c r="ACE21" s="725" t="s">
        <v>1625</v>
      </c>
      <c r="ACF21" s="725">
        <v>5</v>
      </c>
      <c r="ACG21" s="725">
        <v>5</v>
      </c>
      <c r="ACH21" s="725">
        <v>0</v>
      </c>
      <c r="ACI21" s="725">
        <v>0</v>
      </c>
      <c r="ACJ21" s="715">
        <f t="shared" si="95"/>
        <v>10</v>
      </c>
      <c r="ACK21" s="715">
        <f t="shared" si="96"/>
        <v>54</v>
      </c>
      <c r="ACL21" s="982">
        <v>139</v>
      </c>
      <c r="ACM21" s="715">
        <v>9294</v>
      </c>
      <c r="ACN21" s="1089">
        <v>18.739000000000001</v>
      </c>
      <c r="ACO21" s="715">
        <v>14</v>
      </c>
      <c r="ACP21" s="1089">
        <v>1.7</v>
      </c>
      <c r="ACQ21" s="715">
        <v>10</v>
      </c>
      <c r="ACR21" s="982">
        <v>64.760000000000005</v>
      </c>
      <c r="ACS21" s="1090">
        <v>21</v>
      </c>
      <c r="ACT21" s="983" t="s">
        <v>1632</v>
      </c>
      <c r="ACU21" s="725" t="s">
        <v>1625</v>
      </c>
      <c r="ACV21" s="725" t="s">
        <v>1625</v>
      </c>
      <c r="ACW21" s="725" t="s">
        <v>1625</v>
      </c>
      <c r="ACX21" s="725">
        <v>5</v>
      </c>
      <c r="ACY21" s="725">
        <v>0</v>
      </c>
      <c r="ACZ21" s="725">
        <v>0</v>
      </c>
      <c r="ADA21" s="725">
        <v>0</v>
      </c>
      <c r="ADB21" s="715">
        <f t="shared" si="97"/>
        <v>5</v>
      </c>
      <c r="ADC21" s="715">
        <f t="shared" si="98"/>
        <v>9</v>
      </c>
      <c r="ADD21" s="984" t="s">
        <v>1632</v>
      </c>
      <c r="ADE21" s="985" t="s">
        <v>1632</v>
      </c>
      <c r="ADF21" s="985" t="s">
        <v>1632</v>
      </c>
      <c r="ADG21" s="985" t="s">
        <v>1625</v>
      </c>
      <c r="ADH21" s="985">
        <v>5</v>
      </c>
      <c r="ADI21" s="985">
        <v>5</v>
      </c>
      <c r="ADJ21" s="985">
        <v>5</v>
      </c>
      <c r="ADK21" s="985">
        <v>0</v>
      </c>
      <c r="ADL21" s="715">
        <f t="shared" si="99"/>
        <v>15</v>
      </c>
      <c r="ADM21" s="715">
        <f t="shared" si="100"/>
        <v>20</v>
      </c>
      <c r="ADN21" s="1169">
        <v>1</v>
      </c>
      <c r="ADO21" s="1168">
        <v>242</v>
      </c>
      <c r="ADP21" s="1168">
        <v>1936</v>
      </c>
      <c r="ADQ21" s="989">
        <v>242</v>
      </c>
      <c r="ADR21" s="989">
        <v>1936</v>
      </c>
      <c r="ADS21" s="989">
        <v>120.87157395267528</v>
      </c>
      <c r="ADT21" s="989">
        <v>33</v>
      </c>
      <c r="ADU21" s="989">
        <v>3</v>
      </c>
      <c r="ADV21" s="989">
        <v>9</v>
      </c>
      <c r="ADW21" s="989">
        <v>72</v>
      </c>
      <c r="ADX21" s="989">
        <v>3</v>
      </c>
      <c r="ADY21" s="989">
        <v>24</v>
      </c>
      <c r="ADZ21" s="989">
        <v>4.4952238246862715</v>
      </c>
      <c r="AEA21" s="989">
        <v>48</v>
      </c>
      <c r="AEB21" s="989">
        <v>4</v>
      </c>
      <c r="AEC21" s="989">
        <v>251</v>
      </c>
      <c r="AED21" s="989">
        <v>2008</v>
      </c>
      <c r="AEE21" s="989">
        <v>62.75</v>
      </c>
      <c r="AEF21" s="989">
        <v>502</v>
      </c>
      <c r="AEG21" s="989">
        <v>125.36679777736157</v>
      </c>
      <c r="AEH21" s="729">
        <v>59</v>
      </c>
      <c r="AEI21" s="987"/>
      <c r="AEM21" s="715">
        <v>1783</v>
      </c>
      <c r="AEN21" s="715">
        <v>1339</v>
      </c>
      <c r="AEO21" s="989">
        <v>172</v>
      </c>
      <c r="AEP21" s="1099">
        <v>12.845407020164302</v>
      </c>
      <c r="AEQ21" s="989">
        <v>55</v>
      </c>
      <c r="AER21" s="989">
        <v>48</v>
      </c>
      <c r="AES21" s="989">
        <v>27.906976744186046</v>
      </c>
      <c r="AET21" s="1099">
        <v>3.5416666666666665</v>
      </c>
      <c r="AEU21" s="989">
        <v>47</v>
      </c>
      <c r="AEV21" s="989">
        <v>23</v>
      </c>
      <c r="AEW21" s="989">
        <v>195</v>
      </c>
      <c r="AEX21" s="989">
        <v>11.794871794871794</v>
      </c>
      <c r="AEY21" s="989">
        <v>49</v>
      </c>
      <c r="AEZ21" s="1667">
        <v>1339</v>
      </c>
      <c r="AFA21" s="1668">
        <v>2.1934279312920091</v>
      </c>
      <c r="AFB21" s="1667">
        <f t="shared" si="101"/>
        <v>53</v>
      </c>
      <c r="AFC21" s="1168">
        <v>47</v>
      </c>
      <c r="AFD21" s="1099">
        <v>17.021276595744681</v>
      </c>
      <c r="AFE21" s="989">
        <f t="shared" si="102"/>
        <v>52</v>
      </c>
      <c r="AFF21" s="715">
        <v>169</v>
      </c>
      <c r="AFG21" s="985">
        <v>18.34319526627219</v>
      </c>
      <c r="AFH21" s="699">
        <f t="shared" si="103"/>
        <v>22</v>
      </c>
      <c r="AFI21" s="989">
        <v>344</v>
      </c>
      <c r="AFJ21" s="715">
        <v>53</v>
      </c>
      <c r="AFK21" s="985">
        <v>15.406976744186046</v>
      </c>
      <c r="AFL21" s="699">
        <f t="shared" si="104"/>
        <v>30</v>
      </c>
      <c r="AFM21" s="707">
        <v>617</v>
      </c>
      <c r="AFN21" s="990">
        <v>4</v>
      </c>
      <c r="AFO21" s="719">
        <v>0.64829821717990277</v>
      </c>
      <c r="AFP21" s="979">
        <f t="shared" si="105"/>
        <v>34</v>
      </c>
      <c r="AFQ21" s="715">
        <v>66</v>
      </c>
      <c r="AFR21" s="699">
        <f t="shared" si="105"/>
        <v>17</v>
      </c>
      <c r="AFS21" s="715">
        <v>9320</v>
      </c>
      <c r="AFT21" s="715">
        <v>4480</v>
      </c>
      <c r="AFU21" s="985">
        <v>48.068669527896994</v>
      </c>
      <c r="AFV21" s="699">
        <f t="shared" si="106"/>
        <v>15</v>
      </c>
      <c r="AFW21" s="715">
        <v>8890</v>
      </c>
      <c r="AFX21" s="715">
        <v>210</v>
      </c>
      <c r="AFY21" s="712">
        <v>2.3622047244094486</v>
      </c>
      <c r="AFZ21" s="699">
        <f t="shared" si="107"/>
        <v>13</v>
      </c>
      <c r="AGA21" s="712">
        <v>50.370370370370367</v>
      </c>
      <c r="AGB21" s="712">
        <v>17.037037037037038</v>
      </c>
      <c r="AGC21" s="712">
        <v>13.333333333333334</v>
      </c>
      <c r="AGD21" s="712">
        <v>4.4444444444444446</v>
      </c>
      <c r="AGE21" s="712">
        <v>2.9629629629629632</v>
      </c>
      <c r="AGF21" s="712">
        <v>5.5555555555555554</v>
      </c>
      <c r="AGG21" s="712">
        <v>5.5555555555555554</v>
      </c>
      <c r="AGH21" s="712">
        <v>0.37037037037037041</v>
      </c>
      <c r="AGI21" s="712">
        <v>0.37037037037037041</v>
      </c>
      <c r="AGJ21" s="715">
        <v>136</v>
      </c>
      <c r="AGK21" s="715">
        <v>46</v>
      </c>
      <c r="AGL21" s="715">
        <v>36</v>
      </c>
      <c r="AGM21" s="715">
        <v>12</v>
      </c>
      <c r="AGN21" s="715">
        <v>8</v>
      </c>
      <c r="AGO21" s="715">
        <v>15</v>
      </c>
      <c r="AGP21" s="715">
        <v>15</v>
      </c>
      <c r="AGQ21" s="715">
        <v>1</v>
      </c>
      <c r="AGR21" s="715">
        <v>1</v>
      </c>
      <c r="AGS21" s="715">
        <v>270</v>
      </c>
      <c r="AGT21" s="712">
        <v>0</v>
      </c>
      <c r="AGU21" s="712">
        <v>50</v>
      </c>
      <c r="AGV21" s="712">
        <v>0</v>
      </c>
      <c r="AGW21" s="712">
        <v>0</v>
      </c>
      <c r="AGX21" s="712">
        <v>0</v>
      </c>
      <c r="AGY21" s="712">
        <v>0</v>
      </c>
      <c r="AGZ21" s="712">
        <v>50</v>
      </c>
      <c r="AHA21" s="712">
        <v>0</v>
      </c>
      <c r="AHB21" s="712">
        <v>0</v>
      </c>
      <c r="AHC21" s="715">
        <v>0</v>
      </c>
      <c r="AHD21" s="715">
        <v>1</v>
      </c>
      <c r="AHE21" s="715">
        <v>0</v>
      </c>
      <c r="AHF21" s="715">
        <v>0</v>
      </c>
      <c r="AHG21" s="715">
        <v>0</v>
      </c>
      <c r="AHH21" s="715">
        <v>0</v>
      </c>
      <c r="AHI21" s="715">
        <v>1</v>
      </c>
      <c r="AHJ21" s="715">
        <v>0</v>
      </c>
      <c r="AHK21" s="715">
        <v>0</v>
      </c>
      <c r="AHL21" s="715">
        <v>2</v>
      </c>
      <c r="AHM21" s="712">
        <v>32.258064516129032</v>
      </c>
      <c r="AHN21" s="712">
        <v>17.741935483870968</v>
      </c>
      <c r="AHO21" s="712">
        <v>6.4516129032258061</v>
      </c>
      <c r="AHP21" s="712">
        <v>12.903225806451612</v>
      </c>
      <c r="AHQ21" s="712">
        <v>4.838709677419355</v>
      </c>
      <c r="AHR21" s="712">
        <v>14.516129032258066</v>
      </c>
      <c r="AHS21" s="712">
        <v>6.4516129032258061</v>
      </c>
      <c r="AHT21" s="712">
        <v>3.225806451612903</v>
      </c>
      <c r="AHU21" s="712">
        <v>1.6129032258064515</v>
      </c>
      <c r="AHV21" s="715">
        <v>20</v>
      </c>
      <c r="AHW21" s="715">
        <v>11</v>
      </c>
      <c r="AHX21" s="715">
        <v>4</v>
      </c>
      <c r="AHY21" s="715">
        <v>8</v>
      </c>
      <c r="AHZ21" s="715">
        <v>3</v>
      </c>
      <c r="AIA21" s="715">
        <v>9</v>
      </c>
      <c r="AIB21" s="715">
        <v>4</v>
      </c>
      <c r="AIC21" s="715">
        <v>2</v>
      </c>
      <c r="AID21" s="715">
        <v>1</v>
      </c>
      <c r="AIE21" s="715">
        <v>62</v>
      </c>
      <c r="AIF21" s="712" t="s">
        <v>1648</v>
      </c>
      <c r="AIG21" s="712" t="s">
        <v>1623</v>
      </c>
      <c r="AIH21" s="709">
        <v>10</v>
      </c>
      <c r="AII21" s="978">
        <f t="shared" si="108"/>
        <v>17</v>
      </c>
      <c r="AIJ21" s="703" t="s">
        <v>1625</v>
      </c>
      <c r="AIK21" s="703" t="s">
        <v>1625</v>
      </c>
      <c r="AIL21" s="703" t="s">
        <v>1626</v>
      </c>
      <c r="AIM21" s="701" t="s">
        <v>1626</v>
      </c>
      <c r="AIN21" s="712" t="s">
        <v>1626</v>
      </c>
      <c r="AIO21" s="712" t="s">
        <v>1627</v>
      </c>
      <c r="AIP21" s="712" t="s">
        <v>1627</v>
      </c>
      <c r="AIQ21" s="712" t="s">
        <v>1627</v>
      </c>
      <c r="AIR21" s="712" t="s">
        <v>1625</v>
      </c>
      <c r="AIS21" s="712" t="s">
        <v>1628</v>
      </c>
      <c r="AIT21" s="712" t="s">
        <v>1655</v>
      </c>
      <c r="AIU21" s="712" t="s">
        <v>1630</v>
      </c>
      <c r="AIV21" s="712" t="s">
        <v>1669</v>
      </c>
      <c r="AIW21" s="699">
        <v>103</v>
      </c>
      <c r="AIX21" s="699">
        <v>11</v>
      </c>
      <c r="AIY21" s="985">
        <v>10.6</v>
      </c>
      <c r="AIZ21" s="699">
        <v>2</v>
      </c>
      <c r="AJA21" s="712">
        <v>0.12391573729863693</v>
      </c>
      <c r="AJB21" s="699">
        <f t="shared" si="109"/>
        <v>21</v>
      </c>
      <c r="AJC21" s="712">
        <v>0</v>
      </c>
      <c r="AJD21" s="978">
        <f t="shared" si="110"/>
        <v>25</v>
      </c>
      <c r="AJE21" s="712" t="s">
        <v>1625</v>
      </c>
      <c r="AJF21" s="712" t="s">
        <v>1625</v>
      </c>
      <c r="AJG21" s="712" t="s">
        <v>1625</v>
      </c>
      <c r="AJH21" s="712" t="s">
        <v>1625</v>
      </c>
      <c r="AJI21" s="712">
        <v>6</v>
      </c>
      <c r="AJJ21" s="699">
        <f t="shared" si="111"/>
        <v>53</v>
      </c>
      <c r="AJK21" s="715">
        <v>3</v>
      </c>
      <c r="AJL21" s="712">
        <v>4</v>
      </c>
      <c r="AJM21" s="699">
        <f t="shared" si="112"/>
        <v>31</v>
      </c>
      <c r="AJN21" s="715">
        <v>2</v>
      </c>
      <c r="AJO21" s="712">
        <v>0</v>
      </c>
      <c r="AJP21" s="699">
        <f t="shared" si="113"/>
        <v>17</v>
      </c>
      <c r="AJQ21" s="715">
        <v>0</v>
      </c>
      <c r="AJR21" s="712">
        <v>4</v>
      </c>
      <c r="AJS21" s="699">
        <f t="shared" si="114"/>
        <v>20</v>
      </c>
      <c r="AJT21" s="715">
        <v>2</v>
      </c>
      <c r="AJU21" s="712">
        <v>0</v>
      </c>
      <c r="AJV21" s="715">
        <v>0</v>
      </c>
      <c r="AJW21" s="712">
        <v>4</v>
      </c>
      <c r="AJX21" s="699">
        <f t="shared" si="115"/>
        <v>20</v>
      </c>
      <c r="AJY21" s="715">
        <v>2</v>
      </c>
      <c r="AJZ21" s="712">
        <v>0</v>
      </c>
      <c r="AKA21" s="699">
        <f t="shared" si="116"/>
        <v>9</v>
      </c>
      <c r="AKB21" s="715">
        <v>0</v>
      </c>
      <c r="AKC21" s="712">
        <v>9.9</v>
      </c>
      <c r="AKD21" s="699">
        <f t="shared" si="117"/>
        <v>45</v>
      </c>
      <c r="AKE21" s="715">
        <v>5</v>
      </c>
      <c r="AKF21" s="715">
        <v>105</v>
      </c>
      <c r="AKG21" s="715">
        <v>190</v>
      </c>
      <c r="AKH21" s="715">
        <v>0</v>
      </c>
      <c r="AKI21" s="715">
        <v>58</v>
      </c>
      <c r="AKJ21" s="715">
        <v>0</v>
      </c>
      <c r="AKK21" s="715">
        <v>353</v>
      </c>
      <c r="AKL21" s="715">
        <v>60</v>
      </c>
      <c r="AKM21" s="715">
        <v>63</v>
      </c>
      <c r="AKN21" s="715">
        <v>0</v>
      </c>
      <c r="AKO21" s="715">
        <v>123</v>
      </c>
      <c r="AKP21" s="712">
        <v>4.5999999999999999E-2</v>
      </c>
      <c r="AKQ21" s="699">
        <f t="shared" si="118"/>
        <v>63</v>
      </c>
      <c r="AKR21" s="712">
        <v>8.3000000000000004E-2</v>
      </c>
      <c r="AKS21" s="699">
        <f t="shared" si="118"/>
        <v>22</v>
      </c>
      <c r="AKT21" s="712" t="s">
        <v>31</v>
      </c>
      <c r="AKU21" s="699" t="str">
        <f t="shared" si="5"/>
        <v>-</v>
      </c>
      <c r="AKV21" s="712">
        <v>2.5000000000000001E-2</v>
      </c>
      <c r="AKW21" s="699">
        <f t="shared" si="119"/>
        <v>16</v>
      </c>
      <c r="AKX21" s="712" t="s">
        <v>31</v>
      </c>
      <c r="AKY21" s="712">
        <v>0.155</v>
      </c>
      <c r="AKZ21" s="712">
        <v>2.5999999999999999E-2</v>
      </c>
      <c r="ALA21" s="699">
        <f t="shared" si="6"/>
        <v>15</v>
      </c>
      <c r="ALB21" s="712">
        <v>2.8000000000000001E-2</v>
      </c>
      <c r="ALC21" s="699">
        <f t="shared" si="7"/>
        <v>40</v>
      </c>
      <c r="ALD21" s="712" t="s">
        <v>31</v>
      </c>
      <c r="ALE21" s="699" t="str">
        <f t="shared" si="8"/>
        <v>-</v>
      </c>
      <c r="ALF21" s="712">
        <v>5.3999999999999999E-2</v>
      </c>
      <c r="ALG21" s="712"/>
      <c r="ALH21" s="1706">
        <v>32.860814228604063</v>
      </c>
      <c r="ALI21" s="729">
        <v>606</v>
      </c>
      <c r="ALJ21" s="729">
        <v>94</v>
      </c>
      <c r="ALK21" s="729">
        <v>16017</v>
      </c>
      <c r="ALL21" s="729">
        <v>37.834800524442784</v>
      </c>
      <c r="ALM21" s="729">
        <v>5.8687644377848533</v>
      </c>
      <c r="ALN21" s="729">
        <v>57</v>
      </c>
      <c r="ALO21" s="729">
        <v>48</v>
      </c>
    </row>
    <row r="22" spans="1:1003" ht="13" x14ac:dyDescent="0.2">
      <c r="A22" s="696" t="s">
        <v>1670</v>
      </c>
      <c r="B22" s="697" t="s">
        <v>1671</v>
      </c>
      <c r="C22" s="697" t="s">
        <v>1646</v>
      </c>
      <c r="D22" s="697" t="s">
        <v>1646</v>
      </c>
      <c r="E22" s="697" t="s">
        <v>1646</v>
      </c>
      <c r="F22" s="698" t="s">
        <v>1672</v>
      </c>
      <c r="G22" s="699" t="s">
        <v>1914</v>
      </c>
      <c r="H22" s="700">
        <v>648</v>
      </c>
      <c r="I22" s="703">
        <v>7.23</v>
      </c>
      <c r="J22" s="699">
        <f t="shared" si="9"/>
        <v>27</v>
      </c>
      <c r="K22" s="702">
        <v>358</v>
      </c>
      <c r="L22" s="703">
        <v>7.18</v>
      </c>
      <c r="M22" s="710">
        <f t="shared" si="10"/>
        <v>46</v>
      </c>
      <c r="N22" s="712">
        <f t="shared" si="11"/>
        <v>-5.0000000000000711E-2</v>
      </c>
      <c r="O22" s="702">
        <v>713</v>
      </c>
      <c r="P22" s="703">
        <v>5.85</v>
      </c>
      <c r="Q22" s="699">
        <f t="shared" si="120"/>
        <v>71</v>
      </c>
      <c r="R22" s="702">
        <v>633</v>
      </c>
      <c r="S22" s="703">
        <v>5.88</v>
      </c>
      <c r="T22" s="710">
        <f t="shared" si="0"/>
        <v>74</v>
      </c>
      <c r="U22" s="712">
        <f t="shared" si="12"/>
        <v>3.0000000000000249E-2</v>
      </c>
      <c r="V22" s="706">
        <v>252</v>
      </c>
      <c r="W22" s="701">
        <v>5.7182539682539684</v>
      </c>
      <c r="X22" s="702">
        <v>380</v>
      </c>
      <c r="Y22" s="704">
        <v>5.9947368421052634</v>
      </c>
      <c r="Z22" s="705">
        <f t="shared" si="13"/>
        <v>70</v>
      </c>
      <c r="AA22" s="707">
        <v>171</v>
      </c>
      <c r="AB22" s="704">
        <v>5.7602339181286553</v>
      </c>
      <c r="AC22" s="705">
        <f t="shared" si="14"/>
        <v>75</v>
      </c>
      <c r="AD22" s="702">
        <v>81</v>
      </c>
      <c r="AE22" s="704">
        <v>5.6296296296296298</v>
      </c>
      <c r="AF22" s="732">
        <f t="shared" si="15"/>
        <v>44</v>
      </c>
      <c r="AG22" s="708">
        <v>80.5</v>
      </c>
      <c r="AH22" s="705">
        <f t="shared" si="16"/>
        <v>46</v>
      </c>
      <c r="AI22" s="709">
        <v>84.7</v>
      </c>
      <c r="AJ22" s="705">
        <f t="shared" si="17"/>
        <v>34</v>
      </c>
      <c r="AK22" s="709">
        <v>1.4000000000000057</v>
      </c>
      <c r="AL22" s="701">
        <v>1.6000000000000085</v>
      </c>
      <c r="AM22" s="702">
        <v>95</v>
      </c>
      <c r="AN22" s="715">
        <f t="shared" si="18"/>
        <v>7</v>
      </c>
      <c r="AO22" s="710">
        <v>90</v>
      </c>
      <c r="AP22" s="715">
        <f t="shared" si="19"/>
        <v>13</v>
      </c>
      <c r="AQ22" s="702">
        <v>330</v>
      </c>
      <c r="AR22" s="710">
        <f t="shared" si="121"/>
        <v>1</v>
      </c>
      <c r="AS22" s="702">
        <v>347</v>
      </c>
      <c r="AT22" s="703">
        <v>21.037463976945244</v>
      </c>
      <c r="AU22" s="705">
        <f t="shared" si="20"/>
        <v>37</v>
      </c>
      <c r="AV22" s="702">
        <v>349</v>
      </c>
      <c r="AW22" s="703">
        <v>14.613180515759314</v>
      </c>
      <c r="AX22" s="705">
        <f t="shared" si="21"/>
        <v>54</v>
      </c>
      <c r="AY22" s="702">
        <v>332</v>
      </c>
      <c r="AZ22" s="703">
        <v>41.867469879518069</v>
      </c>
      <c r="BA22" s="705">
        <f t="shared" si="22"/>
        <v>7</v>
      </c>
      <c r="BB22" s="702">
        <v>356</v>
      </c>
      <c r="BC22" s="703">
        <v>15.44943820224719</v>
      </c>
      <c r="BD22" s="705">
        <f t="shared" si="23"/>
        <v>37</v>
      </c>
      <c r="BE22" s="702">
        <v>352</v>
      </c>
      <c r="BF22" s="703">
        <v>1.1363636363636365</v>
      </c>
      <c r="BG22" s="705">
        <f t="shared" si="24"/>
        <v>43</v>
      </c>
      <c r="BH22" s="702">
        <v>352</v>
      </c>
      <c r="BI22" s="703">
        <v>36.079545454545453</v>
      </c>
      <c r="BJ22" s="705">
        <f t="shared" si="25"/>
        <v>57</v>
      </c>
      <c r="BK22" s="702">
        <v>405</v>
      </c>
      <c r="BL22" s="703">
        <v>52.098765432098773</v>
      </c>
      <c r="BM22" s="705">
        <f t="shared" si="26"/>
        <v>32</v>
      </c>
      <c r="BN22" s="702">
        <v>410</v>
      </c>
      <c r="BO22" s="703">
        <v>87.804878048780495</v>
      </c>
      <c r="BP22" s="705">
        <f t="shared" si="27"/>
        <v>60</v>
      </c>
      <c r="BQ22" s="702">
        <v>392</v>
      </c>
      <c r="BR22" s="703">
        <v>75.765306122448976</v>
      </c>
      <c r="BS22" s="705">
        <f t="shared" si="28"/>
        <v>76</v>
      </c>
      <c r="BT22" s="702">
        <v>408</v>
      </c>
      <c r="BU22" s="703">
        <v>40.441176470588239</v>
      </c>
      <c r="BV22" s="705">
        <f t="shared" si="29"/>
        <v>52</v>
      </c>
      <c r="BW22" s="702">
        <v>339</v>
      </c>
      <c r="BX22" s="703">
        <v>4.4247787610619467</v>
      </c>
      <c r="BY22" s="705">
        <f t="shared" si="30"/>
        <v>51</v>
      </c>
      <c r="BZ22" s="702">
        <v>404</v>
      </c>
      <c r="CA22" s="703">
        <v>63.118811881188122</v>
      </c>
      <c r="CB22" s="705">
        <f t="shared" si="31"/>
        <v>68</v>
      </c>
      <c r="CC22" s="709">
        <v>12.6</v>
      </c>
      <c r="CD22" s="726">
        <f t="shared" si="32"/>
        <v>17</v>
      </c>
      <c r="CE22" s="703">
        <v>2.6</v>
      </c>
      <c r="CF22" s="703">
        <v>5.0999999999999996</v>
      </c>
      <c r="CG22" s="704">
        <v>4.9000000000000004</v>
      </c>
      <c r="CH22" s="709">
        <v>12</v>
      </c>
      <c r="CI22" s="701">
        <v>12.1</v>
      </c>
      <c r="CJ22" s="712">
        <v>13.7</v>
      </c>
      <c r="CK22" s="729">
        <f t="shared" si="33"/>
        <v>6</v>
      </c>
      <c r="CL22" s="712">
        <v>2.9000000000000004</v>
      </c>
      <c r="CM22" s="712">
        <v>5.2</v>
      </c>
      <c r="CN22" s="712">
        <v>5.7</v>
      </c>
      <c r="CO22" s="714">
        <v>449</v>
      </c>
      <c r="CP22" s="985">
        <v>83.14</v>
      </c>
      <c r="CQ22" s="729">
        <f t="shared" si="34"/>
        <v>55</v>
      </c>
      <c r="CR22" s="715">
        <v>121</v>
      </c>
      <c r="CS22" s="985">
        <v>84.69</v>
      </c>
      <c r="CT22" s="729">
        <f t="shared" si="1"/>
        <v>28</v>
      </c>
      <c r="CU22" s="715">
        <v>167</v>
      </c>
      <c r="CV22" s="712">
        <v>84.22</v>
      </c>
      <c r="CW22" s="729">
        <f t="shared" si="35"/>
        <v>44</v>
      </c>
      <c r="CX22" s="715">
        <v>112</v>
      </c>
      <c r="CY22" s="712">
        <v>84.69</v>
      </c>
      <c r="CZ22" s="729">
        <f t="shared" si="36"/>
        <v>22</v>
      </c>
      <c r="DA22" s="716">
        <v>26.689189189189189</v>
      </c>
      <c r="DB22" s="710">
        <f t="shared" si="37"/>
        <v>62</v>
      </c>
      <c r="DC22" s="715">
        <v>296</v>
      </c>
      <c r="DD22" s="717">
        <v>73.310810810810807</v>
      </c>
      <c r="DE22" s="710">
        <f t="shared" si="38"/>
        <v>45</v>
      </c>
      <c r="DF22" s="703">
        <v>0</v>
      </c>
      <c r="DG22" s="705">
        <f t="shared" si="39"/>
        <v>37</v>
      </c>
      <c r="DH22" s="709">
        <v>58.064516129032263</v>
      </c>
      <c r="DI22" s="705">
        <f t="shared" si="39"/>
        <v>45</v>
      </c>
      <c r="DJ22" s="703">
        <v>0</v>
      </c>
      <c r="DK22" s="705">
        <f t="shared" si="40"/>
        <v>34</v>
      </c>
      <c r="DL22" s="718">
        <v>73.891625615763544</v>
      </c>
      <c r="DM22" s="705">
        <f t="shared" si="41"/>
        <v>37</v>
      </c>
      <c r="DN22" s="703">
        <v>0.98522167487684731</v>
      </c>
      <c r="DO22" s="705">
        <f t="shared" si="42"/>
        <v>59</v>
      </c>
      <c r="DP22" s="702">
        <v>325</v>
      </c>
      <c r="DQ22" s="719">
        <v>66.769230769230774</v>
      </c>
      <c r="DR22" s="705">
        <f t="shared" ref="DR22:DR85" si="122">RANK(DQ22,DQ$15:DQ$91,0)</f>
        <v>34</v>
      </c>
      <c r="DS22" s="702">
        <v>386</v>
      </c>
      <c r="DT22" s="719">
        <v>30.051813471502591</v>
      </c>
      <c r="DU22" s="705">
        <v>73</v>
      </c>
      <c r="DV22" s="702">
        <v>300</v>
      </c>
      <c r="DW22" s="720">
        <v>63.666666666666671</v>
      </c>
      <c r="DX22" s="705">
        <v>47</v>
      </c>
      <c r="DY22" s="702">
        <v>280</v>
      </c>
      <c r="DZ22" s="1145">
        <v>0.98684210526315785</v>
      </c>
      <c r="EA22" s="726">
        <v>30</v>
      </c>
      <c r="EB22" s="720">
        <v>13.571428571428573</v>
      </c>
      <c r="EC22" s="705">
        <v>39</v>
      </c>
      <c r="ED22" s="702">
        <v>295</v>
      </c>
      <c r="EE22" s="712">
        <v>1.4385964912280702</v>
      </c>
      <c r="EF22" s="729">
        <v>32</v>
      </c>
      <c r="EG22" s="720">
        <v>19.322033898305087</v>
      </c>
      <c r="EH22" s="705">
        <v>62</v>
      </c>
      <c r="EI22" s="702">
        <v>314</v>
      </c>
      <c r="EJ22" s="712">
        <v>1.0304878048780488</v>
      </c>
      <c r="EK22" s="729">
        <v>28</v>
      </c>
      <c r="EL22" s="720">
        <v>26.114649681528661</v>
      </c>
      <c r="EM22" s="705">
        <v>39</v>
      </c>
      <c r="EN22" s="714">
        <v>287</v>
      </c>
      <c r="EO22" s="712">
        <v>0.82758620689655171</v>
      </c>
      <c r="EP22" s="729">
        <v>31</v>
      </c>
      <c r="EQ22" s="725">
        <v>10.104529616724738</v>
      </c>
      <c r="ER22" s="733">
        <v>44</v>
      </c>
      <c r="ES22" s="702">
        <v>293</v>
      </c>
      <c r="ET22" s="726">
        <v>0.5</v>
      </c>
      <c r="EU22" s="726">
        <v>66</v>
      </c>
      <c r="EV22" s="720">
        <v>11.945392491467576</v>
      </c>
      <c r="EW22" s="705">
        <v>32</v>
      </c>
      <c r="EX22" s="715">
        <v>292</v>
      </c>
      <c r="EY22" s="726">
        <v>0.5</v>
      </c>
      <c r="EZ22" s="726">
        <v>49</v>
      </c>
      <c r="FA22" s="725">
        <v>3.7671232876712328</v>
      </c>
      <c r="FB22" s="715">
        <v>60</v>
      </c>
      <c r="FC22" s="702">
        <v>307</v>
      </c>
      <c r="FD22" s="726">
        <v>0.69565217391304346</v>
      </c>
      <c r="FE22" s="726">
        <v>42</v>
      </c>
      <c r="FF22" s="720">
        <v>7.4918566775244306</v>
      </c>
      <c r="FG22" s="705">
        <v>51</v>
      </c>
      <c r="FH22" s="702">
        <v>275</v>
      </c>
      <c r="FI22" s="726">
        <v>3.0555555555555554</v>
      </c>
      <c r="FJ22" s="726">
        <v>37</v>
      </c>
      <c r="FK22" s="720">
        <v>36.000000000000007</v>
      </c>
      <c r="FL22" s="705">
        <v>47</v>
      </c>
      <c r="FM22" s="714">
        <v>423</v>
      </c>
      <c r="FN22" s="725">
        <v>14.893617021276595</v>
      </c>
      <c r="FO22" s="715">
        <v>66</v>
      </c>
      <c r="FP22" s="702">
        <v>374</v>
      </c>
      <c r="FQ22" s="727">
        <v>1.2</v>
      </c>
      <c r="FR22" s="727">
        <v>28</v>
      </c>
      <c r="FS22" s="720">
        <v>4.0106951871657754</v>
      </c>
      <c r="FT22" s="705">
        <v>46</v>
      </c>
      <c r="FU22" s="702">
        <v>377</v>
      </c>
      <c r="FV22" s="712">
        <v>1.5416666666666667</v>
      </c>
      <c r="FW22" s="729">
        <v>14</v>
      </c>
      <c r="FX22" s="720">
        <v>3.183023872679045</v>
      </c>
      <c r="FY22" s="705">
        <v>55</v>
      </c>
      <c r="FZ22" s="702">
        <v>380</v>
      </c>
      <c r="GA22" s="712">
        <v>0.83333333333333337</v>
      </c>
      <c r="GB22" s="729">
        <v>45</v>
      </c>
      <c r="GC22" s="720">
        <v>3.9473684210526314</v>
      </c>
      <c r="GD22" s="705">
        <v>64</v>
      </c>
      <c r="GE22" s="702">
        <v>371</v>
      </c>
      <c r="GF22" s="712">
        <v>0.7</v>
      </c>
      <c r="GG22" s="729">
        <v>37</v>
      </c>
      <c r="GH22" s="720">
        <v>1.3477088948787064</v>
      </c>
      <c r="GI22" s="705">
        <v>58</v>
      </c>
      <c r="GJ22" s="702">
        <v>401</v>
      </c>
      <c r="GK22" s="726">
        <v>1.05</v>
      </c>
      <c r="GL22" s="726">
        <v>59</v>
      </c>
      <c r="GM22" s="720">
        <v>7.4812967581047385</v>
      </c>
      <c r="GN22" s="705">
        <v>64</v>
      </c>
      <c r="GO22" s="702">
        <v>386</v>
      </c>
      <c r="GP22" s="726">
        <v>0.72727272727272729</v>
      </c>
      <c r="GQ22" s="726">
        <v>24</v>
      </c>
      <c r="GR22" s="720">
        <v>2.849740932642487</v>
      </c>
      <c r="GS22" s="705">
        <v>39</v>
      </c>
      <c r="GT22" s="702">
        <v>376</v>
      </c>
      <c r="GU22" s="726">
        <v>0.83333333333333337</v>
      </c>
      <c r="GV22" s="726">
        <v>6</v>
      </c>
      <c r="GW22" s="720">
        <v>2.3936170212765959</v>
      </c>
      <c r="GX22" s="705">
        <v>25</v>
      </c>
      <c r="GY22" s="702">
        <v>375</v>
      </c>
      <c r="GZ22" s="726">
        <v>0.5</v>
      </c>
      <c r="HA22" s="726">
        <v>47</v>
      </c>
      <c r="HB22" s="720">
        <v>0.26666666666666666</v>
      </c>
      <c r="HC22" s="705">
        <v>49</v>
      </c>
      <c r="HD22" s="709">
        <v>20.588235294117645</v>
      </c>
      <c r="HE22" s="703">
        <v>5.3475935828877006</v>
      </c>
      <c r="HF22" s="703">
        <v>60.695187165775401</v>
      </c>
      <c r="HG22" s="703">
        <v>26.203208556149733</v>
      </c>
      <c r="HH22" s="1299">
        <v>13.636363636363635</v>
      </c>
      <c r="HI22" s="1299">
        <v>21.122994652406419</v>
      </c>
      <c r="HJ22" s="1299">
        <v>54.01069518716578</v>
      </c>
      <c r="HK22" s="1299">
        <v>2.9411764705882351</v>
      </c>
      <c r="HL22" s="1299">
        <v>65.775401069518708</v>
      </c>
      <c r="HM22" s="1300">
        <v>374</v>
      </c>
      <c r="HN22" s="709">
        <v>17.465528562048586</v>
      </c>
      <c r="HO22" s="709">
        <v>3.5456336178594881</v>
      </c>
      <c r="HP22" s="709">
        <v>56.2048588312541</v>
      </c>
      <c r="HQ22" s="709">
        <v>24.753775443204201</v>
      </c>
      <c r="HR22" s="709">
        <v>8.2731451083388041</v>
      </c>
      <c r="HS22" s="709">
        <v>42.219304005252788</v>
      </c>
      <c r="HT22" s="709">
        <v>46.355876559422192</v>
      </c>
      <c r="HU22" s="709">
        <v>3.086014445173999</v>
      </c>
      <c r="HV22" s="709">
        <v>54.694681549573211</v>
      </c>
      <c r="HW22" s="1300">
        <v>1523</v>
      </c>
      <c r="HX22" s="1265" t="s">
        <v>31</v>
      </c>
      <c r="HY22" s="1266" t="s">
        <v>31</v>
      </c>
      <c r="HZ22" s="1266" t="s">
        <v>31</v>
      </c>
      <c r="IA22" s="1266" t="s">
        <v>31</v>
      </c>
      <c r="IB22" s="1266" t="s">
        <v>31</v>
      </c>
      <c r="IC22" s="1266" t="s">
        <v>31</v>
      </c>
      <c r="ID22" s="1266" t="s">
        <v>31</v>
      </c>
      <c r="IE22" s="1266" t="s">
        <v>31</v>
      </c>
      <c r="IF22" s="1267" t="s">
        <v>31</v>
      </c>
      <c r="IG22" s="1268" t="s">
        <v>31</v>
      </c>
      <c r="IH22" s="1269" t="s">
        <v>31</v>
      </c>
      <c r="II22" s="1269" t="s">
        <v>31</v>
      </c>
      <c r="IJ22" s="1269" t="s">
        <v>31</v>
      </c>
      <c r="IK22" s="1269" t="s">
        <v>31</v>
      </c>
      <c r="IL22" s="1269" t="s">
        <v>31</v>
      </c>
      <c r="IM22" s="1269" t="s">
        <v>31</v>
      </c>
      <c r="IN22" s="1269" t="s">
        <v>31</v>
      </c>
      <c r="IO22" s="1267" t="s">
        <v>31</v>
      </c>
      <c r="IP22" s="1268" t="s">
        <v>31</v>
      </c>
      <c r="IQ22" s="1269" t="s">
        <v>31</v>
      </c>
      <c r="IR22" s="1269" t="s">
        <v>31</v>
      </c>
      <c r="IS22" s="1269" t="s">
        <v>31</v>
      </c>
      <c r="IT22" s="1269" t="s">
        <v>31</v>
      </c>
      <c r="IU22" s="1269" t="s">
        <v>31</v>
      </c>
      <c r="IV22" s="1269" t="s">
        <v>31</v>
      </c>
      <c r="IW22" s="1269" t="s">
        <v>31</v>
      </c>
      <c r="IX22" s="1270" t="s">
        <v>31</v>
      </c>
      <c r="IY22" s="1268" t="s">
        <v>31</v>
      </c>
      <c r="IZ22" s="1269" t="s">
        <v>31</v>
      </c>
      <c r="JA22" s="1269" t="s">
        <v>31</v>
      </c>
      <c r="JB22" s="1269" t="s">
        <v>31</v>
      </c>
      <c r="JC22" s="1269" t="s">
        <v>31</v>
      </c>
      <c r="JD22" s="1269" t="s">
        <v>31</v>
      </c>
      <c r="JE22" s="1269" t="s">
        <v>31</v>
      </c>
      <c r="JF22" s="1269" t="s">
        <v>31</v>
      </c>
      <c r="JG22" s="1270" t="s">
        <v>31</v>
      </c>
      <c r="JH22" s="1268" t="s">
        <v>31</v>
      </c>
      <c r="JI22" s="1269" t="s">
        <v>31</v>
      </c>
      <c r="JJ22" s="1269" t="s">
        <v>31</v>
      </c>
      <c r="JK22" s="1269" t="s">
        <v>31</v>
      </c>
      <c r="JL22" s="1269" t="s">
        <v>31</v>
      </c>
      <c r="JM22" s="1269" t="s">
        <v>31</v>
      </c>
      <c r="JN22" s="1269" t="s">
        <v>31</v>
      </c>
      <c r="JO22" s="1269" t="s">
        <v>31</v>
      </c>
      <c r="JP22" s="1270" t="s">
        <v>31</v>
      </c>
      <c r="JQ22" s="1268" t="s">
        <v>31</v>
      </c>
      <c r="JR22" s="1269" t="s">
        <v>31</v>
      </c>
      <c r="JS22" s="1269" t="s">
        <v>31</v>
      </c>
      <c r="JT22" s="1269" t="s">
        <v>31</v>
      </c>
      <c r="JU22" s="1269" t="s">
        <v>31</v>
      </c>
      <c r="JV22" s="1269" t="s">
        <v>31</v>
      </c>
      <c r="JW22" s="1269" t="s">
        <v>31</v>
      </c>
      <c r="JX22" s="1269" t="s">
        <v>31</v>
      </c>
      <c r="JY22" s="1270" t="s">
        <v>31</v>
      </c>
      <c r="JZ22" s="718">
        <v>42.689895470383277</v>
      </c>
      <c r="KA22" s="705">
        <f t="shared" si="43"/>
        <v>65</v>
      </c>
      <c r="KB22" s="718">
        <v>46.12676056338028</v>
      </c>
      <c r="KC22" s="705">
        <f t="shared" si="43"/>
        <v>68</v>
      </c>
      <c r="KD22" s="725">
        <v>3.0906618646870752</v>
      </c>
      <c r="KE22" s="988">
        <f t="shared" si="44"/>
        <v>46</v>
      </c>
      <c r="KF22" s="1212">
        <v>0</v>
      </c>
      <c r="KG22" s="988">
        <f t="shared" si="44"/>
        <v>28</v>
      </c>
      <c r="KH22" s="1212">
        <v>8.8420124214472082</v>
      </c>
      <c r="KI22" s="988">
        <f t="shared" si="45"/>
        <v>66</v>
      </c>
      <c r="KJ22" s="1212">
        <v>9.1066112969019883</v>
      </c>
      <c r="KK22" s="988">
        <f t="shared" si="45"/>
        <v>38</v>
      </c>
      <c r="KL22" s="1212">
        <v>13.05439330543933</v>
      </c>
      <c r="KM22" s="715">
        <f t="shared" si="46"/>
        <v>20</v>
      </c>
      <c r="KN22" s="715">
        <v>24.403446752098983</v>
      </c>
      <c r="KO22" s="715">
        <f t="shared" si="47"/>
        <v>18</v>
      </c>
      <c r="KP22" s="728">
        <v>60</v>
      </c>
      <c r="KQ22" s="729">
        <v>10</v>
      </c>
      <c r="KR22" s="729">
        <v>10</v>
      </c>
      <c r="KS22" s="729">
        <v>40</v>
      </c>
      <c r="KT22" s="729">
        <v>15</v>
      </c>
      <c r="KU22" s="730">
        <f t="shared" si="48"/>
        <v>135</v>
      </c>
      <c r="KV22" s="734">
        <f t="shared" si="49"/>
        <v>1</v>
      </c>
      <c r="KW22" s="728">
        <v>10</v>
      </c>
      <c r="KX22" s="729">
        <v>10</v>
      </c>
      <c r="KY22" s="706">
        <f t="shared" si="50"/>
        <v>20</v>
      </c>
      <c r="KZ22" s="705">
        <f t="shared" si="51"/>
        <v>1</v>
      </c>
      <c r="LA22" s="847" t="s">
        <v>1632</v>
      </c>
      <c r="LB22" s="846" t="s">
        <v>1632</v>
      </c>
      <c r="LC22" s="846" t="s">
        <v>1632</v>
      </c>
      <c r="LD22" s="846" t="s">
        <v>1632</v>
      </c>
      <c r="LE22" s="729">
        <v>40</v>
      </c>
      <c r="LF22" s="1023">
        <v>1</v>
      </c>
      <c r="LG22" s="847" t="s">
        <v>1632</v>
      </c>
      <c r="LH22" s="846" t="s">
        <v>1632</v>
      </c>
      <c r="LI22" s="846" t="s">
        <v>1632</v>
      </c>
      <c r="LJ22" s="846" t="s">
        <v>1632</v>
      </c>
      <c r="LK22" s="729">
        <v>40</v>
      </c>
      <c r="LL22" s="1023">
        <v>1</v>
      </c>
      <c r="LM22" s="847" t="s">
        <v>1632</v>
      </c>
      <c r="LN22" s="846" t="s">
        <v>1632</v>
      </c>
      <c r="LO22" s="846" t="s">
        <v>1632</v>
      </c>
      <c r="LP22" s="846" t="s">
        <v>1632</v>
      </c>
      <c r="LQ22" s="729">
        <v>60</v>
      </c>
      <c r="LR22" s="1023">
        <v>1</v>
      </c>
      <c r="LS22" s="847" t="s">
        <v>1632</v>
      </c>
      <c r="LT22" s="846" t="s">
        <v>1632</v>
      </c>
      <c r="LU22" s="846" t="s">
        <v>1632</v>
      </c>
      <c r="LV22" s="846" t="s">
        <v>1632</v>
      </c>
      <c r="LW22" s="729">
        <v>40</v>
      </c>
      <c r="LX22" s="1023">
        <v>1</v>
      </c>
      <c r="LY22" s="847" t="s">
        <v>1632</v>
      </c>
      <c r="LZ22" s="846" t="s">
        <v>1632</v>
      </c>
      <c r="MA22" s="846" t="s">
        <v>1632</v>
      </c>
      <c r="MB22" s="846" t="s">
        <v>1632</v>
      </c>
      <c r="MC22" s="729">
        <v>40</v>
      </c>
      <c r="MD22" s="1023">
        <v>1</v>
      </c>
      <c r="ME22" s="847" t="s">
        <v>1632</v>
      </c>
      <c r="MF22" s="846" t="s">
        <v>1632</v>
      </c>
      <c r="MG22" s="846" t="s">
        <v>1632</v>
      </c>
      <c r="MH22" s="846" t="s">
        <v>1632</v>
      </c>
      <c r="MI22" s="729">
        <v>40</v>
      </c>
      <c r="MJ22" s="1023">
        <v>1</v>
      </c>
      <c r="MK22" s="847" t="s">
        <v>1632</v>
      </c>
      <c r="ML22" s="846" t="s">
        <v>1632</v>
      </c>
      <c r="MM22" s="846" t="s">
        <v>1632</v>
      </c>
      <c r="MN22" s="729">
        <v>45</v>
      </c>
      <c r="MO22" s="1023">
        <v>1</v>
      </c>
      <c r="MP22" s="847" t="s">
        <v>1632</v>
      </c>
      <c r="MQ22" s="846" t="s">
        <v>1632</v>
      </c>
      <c r="MR22" s="846" t="s">
        <v>1632</v>
      </c>
      <c r="MS22" s="846" t="s">
        <v>1632</v>
      </c>
      <c r="MT22" s="729">
        <v>40</v>
      </c>
      <c r="MU22" s="1023">
        <v>1</v>
      </c>
      <c r="MV22" s="846" t="s">
        <v>1632</v>
      </c>
      <c r="MW22" s="846" t="s">
        <v>1632</v>
      </c>
      <c r="MX22" s="846" t="s">
        <v>1632</v>
      </c>
      <c r="MY22" s="846" t="s">
        <v>1632</v>
      </c>
      <c r="MZ22" s="729">
        <v>40</v>
      </c>
      <c r="NA22" s="1023">
        <v>1</v>
      </c>
      <c r="NB22" s="715">
        <v>581.38</v>
      </c>
      <c r="NC22" s="715">
        <f t="shared" si="3"/>
        <v>11</v>
      </c>
      <c r="ND22" s="714">
        <v>847</v>
      </c>
      <c r="NE22" s="715">
        <v>7</v>
      </c>
      <c r="NF22" s="731">
        <v>61.497132069992013</v>
      </c>
      <c r="NG22" s="715">
        <v>18</v>
      </c>
      <c r="NH22" s="715">
        <v>630</v>
      </c>
      <c r="NI22" s="715">
        <v>9</v>
      </c>
      <c r="NJ22" s="731">
        <v>45.741668481812241</v>
      </c>
      <c r="NK22" s="715">
        <v>25</v>
      </c>
      <c r="NL22" s="715">
        <v>298</v>
      </c>
      <c r="NM22" s="715">
        <v>9</v>
      </c>
      <c r="NN22" s="2946">
        <v>22.026757336092839</v>
      </c>
      <c r="NO22" s="715">
        <v>19</v>
      </c>
      <c r="NP22" s="715">
        <v>13773</v>
      </c>
      <c r="NQ22" s="3206">
        <v>1</v>
      </c>
      <c r="NR22" s="3349">
        <v>1.4783058614827406E-2</v>
      </c>
      <c r="NS22" s="3206">
        <v>43</v>
      </c>
      <c r="NT22" s="3206">
        <v>2</v>
      </c>
      <c r="NU22" s="3207">
        <v>7.3915293074137037E-2</v>
      </c>
      <c r="NV22" s="3206">
        <v>42</v>
      </c>
      <c r="NW22" s="3206">
        <v>501</v>
      </c>
      <c r="NX22" s="3207">
        <v>3.7031561830142654</v>
      </c>
      <c r="NY22" s="3206">
        <v>38</v>
      </c>
      <c r="NZ22" s="3206">
        <v>34</v>
      </c>
      <c r="OA22" s="3208">
        <v>2.5131199645206594</v>
      </c>
      <c r="OB22" s="3206">
        <v>34</v>
      </c>
      <c r="OC22" s="714">
        <v>1023</v>
      </c>
      <c r="OD22" s="2946">
        <v>73.852151313889692</v>
      </c>
      <c r="OE22" s="733">
        <v>25</v>
      </c>
      <c r="OF22" s="714">
        <v>149</v>
      </c>
      <c r="OG22" s="731">
        <v>11.013378668046419</v>
      </c>
      <c r="OH22" s="733">
        <f t="shared" si="52"/>
        <v>5</v>
      </c>
      <c r="OI22" s="981">
        <v>28.591428793653261</v>
      </c>
      <c r="OJ22" s="733">
        <f t="shared" si="4"/>
        <v>49</v>
      </c>
      <c r="OK22" s="1355" t="s">
        <v>3043</v>
      </c>
      <c r="OL22" s="1355" t="s">
        <v>3046</v>
      </c>
      <c r="OM22" s="1355">
        <v>347</v>
      </c>
      <c r="ON22" s="3559">
        <v>26.252080496292933</v>
      </c>
      <c r="OO22" s="1355">
        <v>44</v>
      </c>
      <c r="OP22" s="977"/>
      <c r="OQ22" s="712">
        <v>12.8</v>
      </c>
      <c r="OR22" s="712">
        <v>11.6</v>
      </c>
      <c r="OS22" s="712">
        <v>11.3</v>
      </c>
      <c r="OT22" s="712">
        <v>12.328767123287671</v>
      </c>
      <c r="OU22" s="712">
        <v>13.214990138067062</v>
      </c>
      <c r="OV22" s="712">
        <v>12.185686653771761</v>
      </c>
      <c r="OW22" s="699">
        <f t="shared" si="53"/>
        <v>43</v>
      </c>
      <c r="OX22" s="712">
        <v>12.23824065252108</v>
      </c>
      <c r="OY22" s="699">
        <f t="shared" si="53"/>
        <v>44</v>
      </c>
      <c r="OZ22" s="712">
        <v>8.1</v>
      </c>
      <c r="PA22" s="712">
        <v>7.9</v>
      </c>
      <c r="PB22" s="712">
        <v>9.9</v>
      </c>
      <c r="PC22" s="712">
        <v>11.937377690802348</v>
      </c>
      <c r="PD22" s="712">
        <v>10.256410256410255</v>
      </c>
      <c r="PE22" s="712">
        <v>14.893617021276595</v>
      </c>
      <c r="PF22" s="699">
        <f t="shared" si="54"/>
        <v>30</v>
      </c>
      <c r="PG22" s="712">
        <v>10.497900828081534</v>
      </c>
      <c r="PH22" s="699">
        <f t="shared" si="55"/>
        <v>37</v>
      </c>
      <c r="PI22" s="712">
        <v>27.079303675048358</v>
      </c>
      <c r="PJ22" s="699">
        <f t="shared" si="56"/>
        <v>34</v>
      </c>
      <c r="PK22" s="985">
        <v>22.736141480602612</v>
      </c>
      <c r="PL22" s="699">
        <f t="shared" si="56"/>
        <v>43</v>
      </c>
      <c r="PM22" s="985">
        <v>183.7</v>
      </c>
      <c r="PN22" s="985">
        <v>144.4</v>
      </c>
      <c r="PO22" s="699">
        <f t="shared" si="57"/>
        <v>30</v>
      </c>
      <c r="PP22" s="712">
        <v>98.9</v>
      </c>
      <c r="PQ22" s="985">
        <v>63.9</v>
      </c>
      <c r="PR22" s="699">
        <f t="shared" si="58"/>
        <v>18</v>
      </c>
      <c r="PS22" s="982">
        <v>339</v>
      </c>
      <c r="PT22" s="725">
        <v>43.657817109144545</v>
      </c>
      <c r="PU22" s="699">
        <v>39</v>
      </c>
      <c r="PV22" s="699">
        <v>616</v>
      </c>
      <c r="PW22" s="725">
        <v>56.168831168831169</v>
      </c>
      <c r="PX22" s="699">
        <v>69</v>
      </c>
      <c r="PY22" s="715">
        <v>332</v>
      </c>
      <c r="PZ22" s="725">
        <v>77.409638554216869</v>
      </c>
      <c r="QA22" s="699">
        <v>37</v>
      </c>
      <c r="QB22" s="982">
        <v>344</v>
      </c>
      <c r="QC22" s="715">
        <v>44.186046511627907</v>
      </c>
      <c r="QD22" s="699">
        <v>39</v>
      </c>
      <c r="QE22" s="716">
        <v>0</v>
      </c>
      <c r="QF22" s="3644">
        <v>0</v>
      </c>
      <c r="QG22" s="699">
        <v>23</v>
      </c>
      <c r="QH22" s="1363" t="s">
        <v>1623</v>
      </c>
      <c r="QI22" s="712">
        <v>73.75886524822694</v>
      </c>
      <c r="QJ22" s="712">
        <v>78.927613941018777</v>
      </c>
      <c r="QK22" s="699">
        <f t="shared" si="59"/>
        <v>34</v>
      </c>
      <c r="QL22" s="715">
        <v>1865</v>
      </c>
      <c r="QM22" s="709">
        <v>58.149779735682813</v>
      </c>
      <c r="QN22" s="703">
        <v>63.130659767141005</v>
      </c>
      <c r="QO22" s="978">
        <v>11</v>
      </c>
      <c r="QP22" s="705">
        <v>773</v>
      </c>
      <c r="QQ22" s="3553">
        <v>84.788732394366193</v>
      </c>
      <c r="QR22" s="709">
        <v>204.8</v>
      </c>
      <c r="QS22" s="978">
        <f t="shared" si="60"/>
        <v>57</v>
      </c>
      <c r="QT22" s="703">
        <v>609.70000000000005</v>
      </c>
      <c r="QU22" s="978">
        <f t="shared" si="61"/>
        <v>66</v>
      </c>
      <c r="QV22" s="703">
        <v>2443.8000000000002</v>
      </c>
      <c r="QW22" s="978">
        <f t="shared" si="62"/>
        <v>16</v>
      </c>
      <c r="QX22" s="703">
        <v>0</v>
      </c>
      <c r="QY22" s="979">
        <f t="shared" si="63"/>
        <v>12</v>
      </c>
      <c r="QZ22" s="712">
        <v>0</v>
      </c>
      <c r="RA22" s="699">
        <v>30</v>
      </c>
      <c r="RB22" s="712">
        <v>259.86</v>
      </c>
      <c r="RC22" s="699">
        <v>40</v>
      </c>
      <c r="RD22" s="712">
        <v>0</v>
      </c>
      <c r="RE22" s="699">
        <v>24</v>
      </c>
      <c r="RF22" s="712">
        <v>1411.3</v>
      </c>
      <c r="RG22" s="699">
        <v>8</v>
      </c>
      <c r="RH22" s="699">
        <v>13769.8</v>
      </c>
      <c r="RI22" s="978">
        <f t="shared" si="64"/>
        <v>13</v>
      </c>
      <c r="RJ22" s="712">
        <v>1198.2</v>
      </c>
      <c r="RK22" s="978">
        <f t="shared" si="64"/>
        <v>37</v>
      </c>
      <c r="RL22" s="712">
        <v>1354.5</v>
      </c>
      <c r="RM22" s="978">
        <f t="shared" si="64"/>
        <v>14</v>
      </c>
      <c r="RN22" s="712">
        <v>800.4</v>
      </c>
      <c r="RO22" s="978">
        <f t="shared" si="64"/>
        <v>30</v>
      </c>
      <c r="RP22" s="712">
        <v>0</v>
      </c>
      <c r="RQ22" s="978">
        <f t="shared" si="65"/>
        <v>2</v>
      </c>
      <c r="RR22" s="712">
        <v>0</v>
      </c>
      <c r="RS22" s="978">
        <f t="shared" si="65"/>
        <v>1</v>
      </c>
      <c r="RT22" s="712">
        <v>838.3</v>
      </c>
      <c r="RU22" s="978">
        <f t="shared" si="65"/>
        <v>5</v>
      </c>
      <c r="RV22" s="712">
        <f t="shared" si="66"/>
        <v>838.3</v>
      </c>
      <c r="RW22" s="978">
        <f t="shared" si="67"/>
        <v>5</v>
      </c>
      <c r="RX22" s="712">
        <v>5</v>
      </c>
      <c r="RY22" s="712" t="s">
        <v>1632</v>
      </c>
      <c r="RZ22" s="712">
        <v>5</v>
      </c>
      <c r="SA22" s="712" t="s">
        <v>1632</v>
      </c>
      <c r="SB22" s="712">
        <v>5</v>
      </c>
      <c r="SC22" s="712" t="s">
        <v>1632</v>
      </c>
      <c r="SD22" s="712">
        <v>5</v>
      </c>
      <c r="SE22" s="712" t="s">
        <v>1632</v>
      </c>
      <c r="SF22" s="712">
        <v>5</v>
      </c>
      <c r="SG22" s="712" t="s">
        <v>1632</v>
      </c>
      <c r="SH22" s="712">
        <v>25</v>
      </c>
      <c r="SI22" s="699">
        <f t="shared" si="68"/>
        <v>1</v>
      </c>
      <c r="SJ22" s="712">
        <v>5</v>
      </c>
      <c r="SK22" s="712" t="s">
        <v>1632</v>
      </c>
      <c r="SL22" s="712">
        <v>5</v>
      </c>
      <c r="SM22" s="712" t="s">
        <v>1632</v>
      </c>
      <c r="SN22" s="712">
        <v>0</v>
      </c>
      <c r="SO22" s="712" t="s">
        <v>1625</v>
      </c>
      <c r="SP22" s="712">
        <v>0</v>
      </c>
      <c r="SQ22" s="712" t="s">
        <v>1625</v>
      </c>
      <c r="SR22" s="712">
        <v>10</v>
      </c>
      <c r="SS22" s="699">
        <f t="shared" si="69"/>
        <v>41</v>
      </c>
      <c r="ST22" s="712">
        <v>5</v>
      </c>
      <c r="SU22" s="712" t="s">
        <v>1632</v>
      </c>
      <c r="SV22" s="712">
        <v>5</v>
      </c>
      <c r="SW22" s="712" t="s">
        <v>1632</v>
      </c>
      <c r="SX22" s="712">
        <v>5</v>
      </c>
      <c r="SY22" s="712" t="s">
        <v>1632</v>
      </c>
      <c r="SZ22" s="712">
        <v>15</v>
      </c>
      <c r="TA22" s="699">
        <f t="shared" si="70"/>
        <v>1</v>
      </c>
      <c r="TB22" s="699">
        <v>10</v>
      </c>
      <c r="TC22" s="699" t="s">
        <v>1632</v>
      </c>
      <c r="TD22" s="699">
        <v>10</v>
      </c>
      <c r="TE22" s="699" t="s">
        <v>1632</v>
      </c>
      <c r="TF22" s="699">
        <v>10</v>
      </c>
      <c r="TG22" s="699" t="s">
        <v>1632</v>
      </c>
      <c r="TH22" s="699">
        <v>10</v>
      </c>
      <c r="TI22" s="699" t="s">
        <v>1632</v>
      </c>
      <c r="TJ22" s="699">
        <v>40</v>
      </c>
      <c r="TK22" s="699">
        <f t="shared" si="71"/>
        <v>1</v>
      </c>
      <c r="TL22" s="989">
        <v>10</v>
      </c>
      <c r="TM22" s="989">
        <v>10</v>
      </c>
      <c r="TN22" s="989">
        <v>10</v>
      </c>
      <c r="TO22" s="989">
        <v>10</v>
      </c>
      <c r="TP22" s="989">
        <v>40</v>
      </c>
      <c r="TQ22" s="699">
        <f t="shared" si="72"/>
        <v>1</v>
      </c>
      <c r="TR22" s="712" t="s">
        <v>1632</v>
      </c>
      <c r="TS22" s="712" t="s">
        <v>1632</v>
      </c>
      <c r="TT22" s="712" t="s">
        <v>1632</v>
      </c>
      <c r="TU22" s="712" t="s">
        <v>1632</v>
      </c>
      <c r="TV22" s="712">
        <v>5</v>
      </c>
      <c r="TW22" s="712">
        <v>5</v>
      </c>
      <c r="TX22" s="712">
        <v>5</v>
      </c>
      <c r="TY22" s="712">
        <v>5</v>
      </c>
      <c r="TZ22" s="712">
        <v>20</v>
      </c>
      <c r="UA22" s="699">
        <f t="shared" si="73"/>
        <v>1</v>
      </c>
      <c r="UB22" s="712">
        <v>10</v>
      </c>
      <c r="UC22" s="712">
        <v>10</v>
      </c>
      <c r="UD22" s="712">
        <v>10</v>
      </c>
      <c r="UE22" s="712">
        <v>10</v>
      </c>
      <c r="UF22" s="712">
        <v>40</v>
      </c>
      <c r="UG22" s="699">
        <f t="shared" si="74"/>
        <v>1</v>
      </c>
      <c r="UH22" s="715">
        <v>0</v>
      </c>
      <c r="UI22" s="712">
        <v>0</v>
      </c>
      <c r="UJ22" s="699">
        <v>25</v>
      </c>
      <c r="UK22" s="715">
        <v>7</v>
      </c>
      <c r="UL22" s="712">
        <v>16.67142993236163</v>
      </c>
      <c r="UM22" s="699">
        <v>33</v>
      </c>
      <c r="UN22" s="715">
        <v>2</v>
      </c>
      <c r="UO22" s="712">
        <v>4.7632656949604648</v>
      </c>
      <c r="UP22" s="699">
        <v>38</v>
      </c>
      <c r="UQ22" s="715">
        <v>3</v>
      </c>
      <c r="UR22" s="712">
        <v>7.0636434272797901</v>
      </c>
      <c r="US22" s="699">
        <v>32</v>
      </c>
      <c r="UT22" s="712">
        <v>28.6</v>
      </c>
      <c r="UU22" s="699">
        <v>50</v>
      </c>
      <c r="UV22" s="712">
        <v>14.3</v>
      </c>
      <c r="UW22" s="699">
        <v>68</v>
      </c>
      <c r="UX22" s="1099">
        <v>4.8</v>
      </c>
      <c r="UY22" s="699">
        <v>33</v>
      </c>
      <c r="UZ22" s="989">
        <v>0.158</v>
      </c>
      <c r="VA22" s="989">
        <v>30</v>
      </c>
      <c r="VB22" s="989">
        <v>6.2E-2</v>
      </c>
      <c r="VC22" s="989">
        <v>33</v>
      </c>
      <c r="VD22" s="989">
        <v>9.7000000000000003E-2</v>
      </c>
      <c r="VE22" s="989">
        <v>5</v>
      </c>
      <c r="VF22" s="989">
        <v>1.4E-2</v>
      </c>
      <c r="VG22" s="989">
        <v>22</v>
      </c>
      <c r="VH22" s="989">
        <v>1.7999999999999999E-2</v>
      </c>
      <c r="VI22" s="989">
        <v>21</v>
      </c>
      <c r="VJ22" s="989">
        <v>8.0000000000000002E-3</v>
      </c>
      <c r="VK22" s="989">
        <v>28</v>
      </c>
      <c r="VL22" s="989">
        <v>0</v>
      </c>
      <c r="VM22" s="989">
        <v>7</v>
      </c>
      <c r="VN22" s="989">
        <v>0</v>
      </c>
      <c r="VO22" s="989">
        <v>7</v>
      </c>
      <c r="VP22" s="989">
        <v>105</v>
      </c>
      <c r="VQ22" s="989">
        <v>246.20146314012379</v>
      </c>
      <c r="VR22" s="989">
        <v>10</v>
      </c>
      <c r="VS22" s="989">
        <v>27</v>
      </c>
      <c r="VT22" s="989">
        <v>63.308947664603267</v>
      </c>
      <c r="VU22" s="989">
        <v>23</v>
      </c>
      <c r="VV22" s="989">
        <v>89</v>
      </c>
      <c r="VW22" s="989">
        <v>208.68504970924778</v>
      </c>
      <c r="VX22" s="989">
        <v>15</v>
      </c>
      <c r="VY22" s="989">
        <v>25</v>
      </c>
      <c r="VZ22" s="989">
        <v>58.619395985743758</v>
      </c>
      <c r="WA22" s="989">
        <v>63</v>
      </c>
      <c r="WB22" s="989">
        <v>542</v>
      </c>
      <c r="WC22" s="989">
        <v>1270.8685049709247</v>
      </c>
      <c r="WD22" s="989">
        <v>11</v>
      </c>
      <c r="WE22" s="989">
        <v>113</v>
      </c>
      <c r="WF22" s="989">
        <v>264.9596698555618</v>
      </c>
      <c r="WG22" s="989">
        <v>14</v>
      </c>
      <c r="WH22" s="989">
        <v>139.19999999999999</v>
      </c>
      <c r="WI22" s="989">
        <v>15</v>
      </c>
      <c r="WJ22" s="989">
        <v>0</v>
      </c>
      <c r="WK22" s="989">
        <v>10</v>
      </c>
      <c r="WL22" s="989">
        <v>0</v>
      </c>
      <c r="WM22" s="989">
        <v>2</v>
      </c>
      <c r="WN22" s="989">
        <v>128.06</v>
      </c>
      <c r="WO22" s="989">
        <v>9</v>
      </c>
      <c r="WP22" s="989">
        <v>0</v>
      </c>
      <c r="WQ22" s="989">
        <v>19</v>
      </c>
      <c r="WR22" s="989">
        <v>5.57</v>
      </c>
      <c r="WS22" s="989">
        <v>20</v>
      </c>
      <c r="WT22" s="989">
        <v>0</v>
      </c>
      <c r="WU22" s="989">
        <v>25</v>
      </c>
      <c r="WV22" s="989">
        <v>0</v>
      </c>
      <c r="WW22" s="989">
        <v>12</v>
      </c>
      <c r="WX22" s="989">
        <v>5.57</v>
      </c>
      <c r="WY22" s="989">
        <v>37</v>
      </c>
      <c r="WZ22" s="712">
        <v>488.22</v>
      </c>
      <c r="XA22" s="699">
        <v>11</v>
      </c>
      <c r="XB22" s="712">
        <v>325.48</v>
      </c>
      <c r="XC22" s="712">
        <v>60</v>
      </c>
      <c r="XD22" s="712">
        <v>256.12</v>
      </c>
      <c r="XE22" s="699">
        <v>4</v>
      </c>
      <c r="XF22" s="712">
        <v>0</v>
      </c>
      <c r="XG22" s="712">
        <v>23</v>
      </c>
      <c r="XH22" s="712">
        <v>378.62</v>
      </c>
      <c r="XI22" s="699">
        <v>9</v>
      </c>
      <c r="XJ22" s="712">
        <v>140.29</v>
      </c>
      <c r="XK22" s="699">
        <v>62</v>
      </c>
      <c r="XL22" s="712">
        <v>228.29</v>
      </c>
      <c r="XM22" s="699">
        <v>44</v>
      </c>
      <c r="XO22" s="714"/>
      <c r="XP22" s="725"/>
      <c r="XQ22" s="715"/>
      <c r="XR22" s="714"/>
      <c r="XS22" s="725"/>
      <c r="XT22" s="715"/>
      <c r="XU22" s="715"/>
      <c r="XV22" s="712"/>
      <c r="XW22" s="715"/>
      <c r="XX22" s="1169">
        <v>341</v>
      </c>
      <c r="XY22" s="1174">
        <v>1.466275659824047</v>
      </c>
      <c r="XZ22" s="1168">
        <f t="shared" si="75"/>
        <v>43</v>
      </c>
      <c r="YA22" s="715">
        <v>607</v>
      </c>
      <c r="YB22" s="725">
        <v>17.133443163097201</v>
      </c>
      <c r="YC22" s="715">
        <f t="shared" si="76"/>
        <v>41</v>
      </c>
      <c r="YD22" s="714">
        <v>168</v>
      </c>
      <c r="YE22" s="725">
        <v>8.9820359281437128</v>
      </c>
      <c r="YF22" s="715">
        <f t="shared" si="77"/>
        <v>56</v>
      </c>
      <c r="YG22" s="699">
        <v>611</v>
      </c>
      <c r="YH22" s="1099">
        <v>10.965630114566286</v>
      </c>
      <c r="YI22" s="715">
        <f t="shared" si="78"/>
        <v>71</v>
      </c>
      <c r="YJ22" s="714">
        <v>168</v>
      </c>
      <c r="YK22" s="712">
        <v>23.353293413173652</v>
      </c>
      <c r="YL22" s="715">
        <f t="shared" si="79"/>
        <v>43</v>
      </c>
      <c r="YM22" s="699">
        <v>611</v>
      </c>
      <c r="YN22" s="712">
        <v>26.350245499181668</v>
      </c>
      <c r="YO22" s="715">
        <f t="shared" si="80"/>
        <v>56</v>
      </c>
      <c r="YP22" s="1178">
        <v>0</v>
      </c>
      <c r="YQ22" s="1099">
        <v>0</v>
      </c>
      <c r="YR22" s="1099">
        <v>0</v>
      </c>
      <c r="YS22" s="1099">
        <v>0</v>
      </c>
      <c r="YT22" s="1099">
        <v>0</v>
      </c>
      <c r="YU22" s="1099">
        <v>25</v>
      </c>
      <c r="YV22" s="1099">
        <v>25</v>
      </c>
      <c r="YW22" s="1099">
        <v>0</v>
      </c>
      <c r="YX22" s="1099">
        <v>50</v>
      </c>
      <c r="YY22" s="1099">
        <v>0</v>
      </c>
      <c r="YZ22" s="1099">
        <v>0</v>
      </c>
      <c r="ZA22" s="1188">
        <v>4</v>
      </c>
      <c r="ZB22" s="985">
        <v>41.584158415841586</v>
      </c>
      <c r="ZC22" s="985">
        <v>8.9108910891089099</v>
      </c>
      <c r="ZD22" s="985">
        <v>31.683168316831683</v>
      </c>
      <c r="ZE22" s="985">
        <v>20.792079207920793</v>
      </c>
      <c r="ZF22" s="985">
        <v>4.9504950495049505</v>
      </c>
      <c r="ZG22" s="985">
        <v>13.861386138613863</v>
      </c>
      <c r="ZH22" s="985">
        <v>11.881188118811881</v>
      </c>
      <c r="ZI22" s="985">
        <v>10.891089108910892</v>
      </c>
      <c r="ZJ22" s="985">
        <v>25.742574257425744</v>
      </c>
      <c r="ZK22" s="985">
        <v>4.9504950495049505</v>
      </c>
      <c r="ZL22" s="985">
        <v>5.9405940594059405</v>
      </c>
      <c r="ZM22" s="699">
        <v>101</v>
      </c>
      <c r="ZN22" s="714" t="s">
        <v>1650</v>
      </c>
      <c r="ZO22" s="715" t="s">
        <v>1650</v>
      </c>
      <c r="ZP22" s="715" t="s">
        <v>1650</v>
      </c>
      <c r="ZQ22" s="715" t="s">
        <v>1650</v>
      </c>
      <c r="ZR22" s="715" t="s">
        <v>1650</v>
      </c>
      <c r="ZS22" s="715" t="s">
        <v>1634</v>
      </c>
      <c r="ZT22" s="715">
        <v>2</v>
      </c>
      <c r="ZU22" s="715">
        <v>2</v>
      </c>
      <c r="ZV22" s="715">
        <v>2</v>
      </c>
      <c r="ZW22" s="715">
        <v>2</v>
      </c>
      <c r="ZX22" s="715">
        <v>2</v>
      </c>
      <c r="ZY22" s="715">
        <v>1</v>
      </c>
      <c r="ZZ22" s="715">
        <f t="shared" si="81"/>
        <v>11</v>
      </c>
      <c r="AAA22" s="715">
        <f t="shared" si="82"/>
        <v>3</v>
      </c>
      <c r="AAB22" s="716" t="s">
        <v>31</v>
      </c>
      <c r="AAC22" s="712" t="s">
        <v>31</v>
      </c>
      <c r="AAD22" s="712" t="s">
        <v>31</v>
      </c>
      <c r="AAE22" s="712" t="s">
        <v>31</v>
      </c>
      <c r="AAF22" s="712" t="s">
        <v>31</v>
      </c>
      <c r="AAG22" s="712" t="s">
        <v>31</v>
      </c>
      <c r="AAH22" s="714">
        <v>4</v>
      </c>
      <c r="AAI22" s="715">
        <v>3</v>
      </c>
      <c r="AAJ22" s="715">
        <v>3</v>
      </c>
      <c r="AAK22" s="715">
        <v>3</v>
      </c>
      <c r="AAL22" s="715">
        <v>3</v>
      </c>
      <c r="AAM22" s="733">
        <v>6</v>
      </c>
      <c r="AAN22" s="2996">
        <v>0.29364263691087944</v>
      </c>
      <c r="AAO22" s="2954">
        <f t="shared" si="83"/>
        <v>62</v>
      </c>
      <c r="AAP22" s="2995">
        <v>0.22023197768315961</v>
      </c>
      <c r="AAQ22" s="2954">
        <f t="shared" si="84"/>
        <v>46</v>
      </c>
      <c r="AAR22" s="2995">
        <v>0.22023197768315961</v>
      </c>
      <c r="AAS22" s="2954">
        <f t="shared" si="85"/>
        <v>36</v>
      </c>
      <c r="AAT22" s="2995">
        <v>0.22023197768315961</v>
      </c>
      <c r="AAU22" s="2954">
        <f t="shared" si="86"/>
        <v>56</v>
      </c>
      <c r="AAV22" s="2995">
        <v>0.22023197768315961</v>
      </c>
      <c r="AAW22" s="2954">
        <f t="shared" si="87"/>
        <v>56</v>
      </c>
      <c r="AAX22" s="2995">
        <v>0.44046395536631922</v>
      </c>
      <c r="AAY22" s="2954">
        <f t="shared" si="88"/>
        <v>43</v>
      </c>
      <c r="AAZ22" s="982">
        <v>6</v>
      </c>
      <c r="ABA22" s="699">
        <v>0</v>
      </c>
      <c r="ABB22" s="699">
        <v>0</v>
      </c>
      <c r="ABC22" s="2988">
        <v>0.44046395536631922</v>
      </c>
      <c r="ABD22" s="2954">
        <f t="shared" si="89"/>
        <v>45</v>
      </c>
      <c r="ABE22" s="2955">
        <v>0</v>
      </c>
      <c r="ABF22" s="2954">
        <f t="shared" si="89"/>
        <v>28</v>
      </c>
      <c r="ABG22" s="2955">
        <v>0</v>
      </c>
      <c r="ABH22" s="2993">
        <f t="shared" si="89"/>
        <v>32</v>
      </c>
      <c r="ABI22" s="982">
        <v>0</v>
      </c>
      <c r="ABJ22" s="731">
        <v>0</v>
      </c>
      <c r="ABK22" s="715">
        <f t="shared" si="90"/>
        <v>31</v>
      </c>
      <c r="ABL22" s="716" t="s">
        <v>107</v>
      </c>
      <c r="ABM22" s="712" t="s">
        <v>106</v>
      </c>
      <c r="ABN22" s="715">
        <v>1</v>
      </c>
      <c r="ABO22" s="715">
        <v>3</v>
      </c>
      <c r="ABP22" s="715">
        <f t="shared" si="91"/>
        <v>4</v>
      </c>
      <c r="ABQ22" s="715">
        <f t="shared" si="92"/>
        <v>18</v>
      </c>
      <c r="ABR22" s="1201" t="s">
        <v>1632</v>
      </c>
      <c r="ABS22" s="1202" t="s">
        <v>1632</v>
      </c>
      <c r="ABT22" s="1202" t="s">
        <v>1625</v>
      </c>
      <c r="ABU22" s="1202" t="s">
        <v>1632</v>
      </c>
      <c r="ABV22" s="725">
        <v>5</v>
      </c>
      <c r="ABW22" s="725">
        <v>5</v>
      </c>
      <c r="ABX22" s="725">
        <v>0</v>
      </c>
      <c r="ABY22" s="725">
        <v>5</v>
      </c>
      <c r="ABZ22" s="715">
        <f t="shared" si="93"/>
        <v>15</v>
      </c>
      <c r="ACA22" s="715">
        <f t="shared" si="94"/>
        <v>20</v>
      </c>
      <c r="ACB22" s="983" t="s">
        <v>1632</v>
      </c>
      <c r="ACC22" s="725" t="s">
        <v>1632</v>
      </c>
      <c r="ACD22" s="725" t="s">
        <v>1632</v>
      </c>
      <c r="ACE22" s="725" t="s">
        <v>1632</v>
      </c>
      <c r="ACF22" s="725">
        <v>5</v>
      </c>
      <c r="ACG22" s="725">
        <v>5</v>
      </c>
      <c r="ACH22" s="725">
        <v>5</v>
      </c>
      <c r="ACI22" s="725">
        <v>5</v>
      </c>
      <c r="ACJ22" s="715">
        <f t="shared" si="95"/>
        <v>20</v>
      </c>
      <c r="ACK22" s="715">
        <f t="shared" si="96"/>
        <v>1</v>
      </c>
      <c r="ACL22" s="982">
        <v>60</v>
      </c>
      <c r="ACM22" s="715">
        <v>2368</v>
      </c>
      <c r="ACN22" s="1089">
        <v>5.7830000000000004</v>
      </c>
      <c r="ACO22" s="715">
        <v>64</v>
      </c>
      <c r="ACP22" s="1089">
        <v>5.6</v>
      </c>
      <c r="ACQ22" s="715">
        <v>61</v>
      </c>
      <c r="ACR22" s="982">
        <v>15.957000000000001</v>
      </c>
      <c r="ACS22" s="1090">
        <v>68</v>
      </c>
      <c r="ACT22" s="983" t="s">
        <v>1625</v>
      </c>
      <c r="ACU22" s="725" t="s">
        <v>1625</v>
      </c>
      <c r="ACV22" s="725" t="s">
        <v>1625</v>
      </c>
      <c r="ACW22" s="725" t="s">
        <v>1625</v>
      </c>
      <c r="ACX22" s="725">
        <v>0</v>
      </c>
      <c r="ACY22" s="725">
        <v>0</v>
      </c>
      <c r="ACZ22" s="725">
        <v>0</v>
      </c>
      <c r="ADA22" s="725">
        <v>0</v>
      </c>
      <c r="ADB22" s="715">
        <f t="shared" si="97"/>
        <v>0</v>
      </c>
      <c r="ADC22" s="715">
        <f t="shared" si="98"/>
        <v>28</v>
      </c>
      <c r="ADD22" s="984" t="s">
        <v>1632</v>
      </c>
      <c r="ADE22" s="985" t="s">
        <v>1632</v>
      </c>
      <c r="ADF22" s="985" t="s">
        <v>1632</v>
      </c>
      <c r="ADG22" s="985" t="s">
        <v>1632</v>
      </c>
      <c r="ADH22" s="985">
        <v>5</v>
      </c>
      <c r="ADI22" s="985">
        <v>5</v>
      </c>
      <c r="ADJ22" s="985">
        <v>5</v>
      </c>
      <c r="ADK22" s="985">
        <v>5</v>
      </c>
      <c r="ADL22" s="715">
        <f t="shared" si="99"/>
        <v>20</v>
      </c>
      <c r="ADM22" s="715">
        <f t="shared" si="100"/>
        <v>1</v>
      </c>
      <c r="ADN22" s="1169">
        <v>0</v>
      </c>
      <c r="ADO22" s="1168">
        <v>0</v>
      </c>
      <c r="ADP22" s="1168">
        <v>0</v>
      </c>
      <c r="ADQ22" s="989">
        <v>0</v>
      </c>
      <c r="ADR22" s="989">
        <v>0</v>
      </c>
      <c r="ADS22" s="989">
        <v>0</v>
      </c>
      <c r="ADT22" s="989">
        <v>38</v>
      </c>
      <c r="ADU22" s="989">
        <v>2</v>
      </c>
      <c r="ADV22" s="989">
        <v>36.5</v>
      </c>
      <c r="ADW22" s="989">
        <v>292</v>
      </c>
      <c r="ADX22" s="989">
        <v>18.25</v>
      </c>
      <c r="ADY22" s="989">
        <v>146</v>
      </c>
      <c r="ADZ22" s="989">
        <v>21.200900312205039</v>
      </c>
      <c r="AEA22" s="989">
        <v>46</v>
      </c>
      <c r="AEB22" s="989">
        <v>2</v>
      </c>
      <c r="AEC22" s="989">
        <v>36.5</v>
      </c>
      <c r="AED22" s="989">
        <v>292</v>
      </c>
      <c r="AEE22" s="989">
        <v>18.25</v>
      </c>
      <c r="AEF22" s="989">
        <v>146</v>
      </c>
      <c r="AEG22" s="989">
        <v>21.200900312205039</v>
      </c>
      <c r="AEH22" s="729">
        <v>68</v>
      </c>
      <c r="AEI22" s="987"/>
      <c r="AEM22" s="715">
        <v>1494</v>
      </c>
      <c r="AEN22" s="715">
        <v>1090</v>
      </c>
      <c r="AEO22" s="989">
        <v>108</v>
      </c>
      <c r="AEP22" s="1099">
        <v>9.9082568807339459</v>
      </c>
      <c r="AEQ22" s="989">
        <v>39</v>
      </c>
      <c r="AER22" s="989">
        <v>20</v>
      </c>
      <c r="AES22" s="989">
        <v>18.518518518518519</v>
      </c>
      <c r="AET22" s="1099">
        <v>4</v>
      </c>
      <c r="AEU22" s="989">
        <v>6</v>
      </c>
      <c r="AEV22" s="989">
        <v>43</v>
      </c>
      <c r="AEW22" s="989">
        <v>151</v>
      </c>
      <c r="AEX22" s="989">
        <v>28.476821192052981</v>
      </c>
      <c r="AEY22" s="989">
        <v>10</v>
      </c>
      <c r="AEZ22" s="1667">
        <v>1090</v>
      </c>
      <c r="AFA22" s="1668">
        <v>2.4862385321100917</v>
      </c>
      <c r="AFB22" s="1667">
        <f t="shared" si="101"/>
        <v>13</v>
      </c>
      <c r="AFC22" s="1168">
        <v>37</v>
      </c>
      <c r="AFD22" s="1099">
        <v>24.324324324324326</v>
      </c>
      <c r="AFE22" s="989">
        <f t="shared" si="102"/>
        <v>58</v>
      </c>
      <c r="AFF22" s="715">
        <v>140</v>
      </c>
      <c r="AFG22" s="985">
        <v>28.571428571428569</v>
      </c>
      <c r="AFH22" s="699">
        <f t="shared" si="103"/>
        <v>69</v>
      </c>
      <c r="AFI22" s="989">
        <v>189</v>
      </c>
      <c r="AFJ22" s="715">
        <v>61</v>
      </c>
      <c r="AFK22" s="985">
        <v>32.275132275132272</v>
      </c>
      <c r="AFL22" s="699">
        <f t="shared" si="104"/>
        <v>63</v>
      </c>
      <c r="AFM22" s="707">
        <v>642</v>
      </c>
      <c r="AFN22" s="990">
        <v>0</v>
      </c>
      <c r="AFO22" s="719">
        <v>0</v>
      </c>
      <c r="AFP22" s="979">
        <f t="shared" si="105"/>
        <v>37</v>
      </c>
      <c r="AFQ22" s="715">
        <v>24</v>
      </c>
      <c r="AFR22" s="699">
        <f t="shared" si="105"/>
        <v>63</v>
      </c>
      <c r="AFS22" s="715">
        <v>8760</v>
      </c>
      <c r="AFT22" s="715">
        <v>3690</v>
      </c>
      <c r="AFU22" s="985">
        <v>42.12328767123288</v>
      </c>
      <c r="AFV22" s="699">
        <f t="shared" si="106"/>
        <v>24</v>
      </c>
      <c r="AFW22" s="715">
        <v>8170</v>
      </c>
      <c r="AFX22" s="715">
        <v>150</v>
      </c>
      <c r="AFY22" s="712">
        <v>1.8359853121175032</v>
      </c>
      <c r="AFZ22" s="699">
        <f t="shared" si="107"/>
        <v>18</v>
      </c>
      <c r="AGA22" s="712">
        <v>51.836734693877553</v>
      </c>
      <c r="AGB22" s="712">
        <v>19.183673469387756</v>
      </c>
      <c r="AGC22" s="712">
        <v>11.020408163265307</v>
      </c>
      <c r="AGD22" s="712">
        <v>3.6734693877551026</v>
      </c>
      <c r="AGE22" s="712">
        <v>4.4897959183673466</v>
      </c>
      <c r="AGF22" s="712">
        <v>4.8979591836734695</v>
      </c>
      <c r="AGG22" s="712">
        <v>4.8979591836734695</v>
      </c>
      <c r="AGH22" s="712">
        <v>0</v>
      </c>
      <c r="AGI22" s="712">
        <v>0</v>
      </c>
      <c r="AGJ22" s="715">
        <v>127</v>
      </c>
      <c r="AGK22" s="715">
        <v>47</v>
      </c>
      <c r="AGL22" s="715">
        <v>27</v>
      </c>
      <c r="AGM22" s="715">
        <v>9</v>
      </c>
      <c r="AGN22" s="715">
        <v>11</v>
      </c>
      <c r="AGO22" s="715">
        <v>12</v>
      </c>
      <c r="AGP22" s="715">
        <v>12</v>
      </c>
      <c r="AGQ22" s="715">
        <v>0</v>
      </c>
      <c r="AGR22" s="715">
        <v>0</v>
      </c>
      <c r="AGS22" s="715">
        <v>245</v>
      </c>
      <c r="AGT22" s="712">
        <v>30.526315789473685</v>
      </c>
      <c r="AGU22" s="712">
        <v>14.736842105263156</v>
      </c>
      <c r="AGV22" s="712">
        <v>10.526315789473683</v>
      </c>
      <c r="AGW22" s="712">
        <v>6.3157894736842106</v>
      </c>
      <c r="AGX22" s="712">
        <v>6.3157894736842106</v>
      </c>
      <c r="AGY22" s="712">
        <v>11.578947368421053</v>
      </c>
      <c r="AGZ22" s="712">
        <v>14.736842105263156</v>
      </c>
      <c r="AHA22" s="712">
        <v>3.1578947368421053</v>
      </c>
      <c r="AHB22" s="712">
        <v>2.1052631578947367</v>
      </c>
      <c r="AHC22" s="715">
        <v>29</v>
      </c>
      <c r="AHD22" s="715">
        <v>14</v>
      </c>
      <c r="AHE22" s="715">
        <v>10</v>
      </c>
      <c r="AHF22" s="715">
        <v>6</v>
      </c>
      <c r="AHG22" s="715">
        <v>6</v>
      </c>
      <c r="AHH22" s="715">
        <v>11</v>
      </c>
      <c r="AHI22" s="715">
        <v>14</v>
      </c>
      <c r="AHJ22" s="715">
        <v>3</v>
      </c>
      <c r="AHK22" s="715">
        <v>2</v>
      </c>
      <c r="AHL22" s="715">
        <v>95</v>
      </c>
      <c r="AHM22" s="712">
        <v>33.333333333333329</v>
      </c>
      <c r="AHN22" s="712">
        <v>11.111111111111111</v>
      </c>
      <c r="AHO22" s="712">
        <v>18.518518518518519</v>
      </c>
      <c r="AHP22" s="712">
        <v>7.4074074074074066</v>
      </c>
      <c r="AHQ22" s="712">
        <v>0</v>
      </c>
      <c r="AHR22" s="712">
        <v>11.111111111111111</v>
      </c>
      <c r="AHS22" s="712">
        <v>14.814814814814813</v>
      </c>
      <c r="AHT22" s="712">
        <v>3.7037037037037033</v>
      </c>
      <c r="AHU22" s="712">
        <v>0</v>
      </c>
      <c r="AHV22" s="715">
        <v>9</v>
      </c>
      <c r="AHW22" s="715">
        <v>3</v>
      </c>
      <c r="AHX22" s="715">
        <v>5</v>
      </c>
      <c r="AHY22" s="715">
        <v>2</v>
      </c>
      <c r="AHZ22" s="715">
        <v>0</v>
      </c>
      <c r="AIA22" s="715">
        <v>3</v>
      </c>
      <c r="AIB22" s="715">
        <v>4</v>
      </c>
      <c r="AIC22" s="715">
        <v>1</v>
      </c>
      <c r="AID22" s="715">
        <v>0</v>
      </c>
      <c r="AIE22" s="715">
        <v>27</v>
      </c>
      <c r="AIF22" s="712" t="s">
        <v>1673</v>
      </c>
      <c r="AIG22" s="712" t="s">
        <v>1627</v>
      </c>
      <c r="AIH22" s="709">
        <v>15</v>
      </c>
      <c r="AII22" s="978">
        <f t="shared" si="108"/>
        <v>10</v>
      </c>
      <c r="AIJ22" s="703" t="s">
        <v>1626</v>
      </c>
      <c r="AIK22" s="703" t="s">
        <v>1626</v>
      </c>
      <c r="AIL22" s="703" t="s">
        <v>1625</v>
      </c>
      <c r="AIM22" s="701" t="s">
        <v>1626</v>
      </c>
      <c r="AIN22" s="712" t="s">
        <v>1625</v>
      </c>
      <c r="AIO22" s="712" t="s">
        <v>1627</v>
      </c>
      <c r="AIP22" s="712" t="s">
        <v>1623</v>
      </c>
      <c r="AIQ22" s="712" t="s">
        <v>1623</v>
      </c>
      <c r="AIR22" s="712" t="s">
        <v>1625</v>
      </c>
      <c r="AIS22" s="712" t="s">
        <v>1628</v>
      </c>
      <c r="AIT22" s="712" t="s">
        <v>1673</v>
      </c>
      <c r="AIU22" s="712" t="s">
        <v>1673</v>
      </c>
      <c r="AIV22" s="712" t="s">
        <v>1674</v>
      </c>
      <c r="AIW22" s="699">
        <v>111</v>
      </c>
      <c r="AIX22" s="699">
        <v>2</v>
      </c>
      <c r="AIY22" s="985">
        <v>1.8</v>
      </c>
      <c r="AIZ22" s="699">
        <v>0</v>
      </c>
      <c r="AJA22" s="712">
        <v>0</v>
      </c>
      <c r="AJB22" s="699">
        <f t="shared" si="109"/>
        <v>26</v>
      </c>
      <c r="AJC22" s="712">
        <v>5</v>
      </c>
      <c r="AJD22" s="978">
        <f t="shared" si="110"/>
        <v>17</v>
      </c>
      <c r="AJE22" s="712" t="s">
        <v>1626</v>
      </c>
      <c r="AJF22" s="712" t="s">
        <v>1625</v>
      </c>
      <c r="AJG22" s="712" t="s">
        <v>1625</v>
      </c>
      <c r="AJH22" s="712" t="s">
        <v>1625</v>
      </c>
      <c r="AJI22" s="712">
        <v>4.8</v>
      </c>
      <c r="AJJ22" s="699">
        <f t="shared" si="111"/>
        <v>55</v>
      </c>
      <c r="AJK22" s="715">
        <v>2</v>
      </c>
      <c r="AJL22" s="712">
        <v>7.1</v>
      </c>
      <c r="AJM22" s="699">
        <f t="shared" si="112"/>
        <v>20</v>
      </c>
      <c r="AJN22" s="715">
        <v>3</v>
      </c>
      <c r="AJO22" s="712">
        <v>2.4</v>
      </c>
      <c r="AJP22" s="699">
        <f t="shared" si="113"/>
        <v>9</v>
      </c>
      <c r="AJQ22" s="715">
        <v>1</v>
      </c>
      <c r="AJR22" s="712">
        <v>7.1</v>
      </c>
      <c r="AJS22" s="699">
        <f t="shared" si="114"/>
        <v>12</v>
      </c>
      <c r="AJT22" s="715">
        <v>3</v>
      </c>
      <c r="AJU22" s="712">
        <v>0</v>
      </c>
      <c r="AJV22" s="715">
        <v>0</v>
      </c>
      <c r="AJW22" s="712">
        <v>9.5</v>
      </c>
      <c r="AJX22" s="699">
        <f t="shared" si="115"/>
        <v>7</v>
      </c>
      <c r="AJY22" s="715">
        <v>4</v>
      </c>
      <c r="AJZ22" s="712">
        <v>0</v>
      </c>
      <c r="AKA22" s="699">
        <f t="shared" si="116"/>
        <v>9</v>
      </c>
      <c r="AKB22" s="715">
        <v>0</v>
      </c>
      <c r="AKC22" s="712">
        <v>9.5</v>
      </c>
      <c r="AKD22" s="699">
        <f t="shared" si="117"/>
        <v>46</v>
      </c>
      <c r="AKE22" s="715">
        <v>4</v>
      </c>
      <c r="AKF22" s="715">
        <v>160</v>
      </c>
      <c r="AKG22" s="715">
        <v>300</v>
      </c>
      <c r="AKH22" s="715">
        <v>0</v>
      </c>
      <c r="AKI22" s="715">
        <v>58</v>
      </c>
      <c r="AKJ22" s="715">
        <v>0</v>
      </c>
      <c r="AKK22" s="715">
        <v>518</v>
      </c>
      <c r="AKL22" s="715">
        <v>170</v>
      </c>
      <c r="AKM22" s="715">
        <v>54</v>
      </c>
      <c r="AKN22" s="715">
        <v>0</v>
      </c>
      <c r="AKO22" s="715">
        <v>224</v>
      </c>
      <c r="AKP22" s="712">
        <v>8.5999999999999993E-2</v>
      </c>
      <c r="AKQ22" s="699">
        <f t="shared" si="118"/>
        <v>56</v>
      </c>
      <c r="AKR22" s="712">
        <v>0.161</v>
      </c>
      <c r="AKS22" s="699">
        <f t="shared" si="118"/>
        <v>9</v>
      </c>
      <c r="AKT22" s="712" t="s">
        <v>31</v>
      </c>
      <c r="AKU22" s="699" t="str">
        <f t="shared" si="5"/>
        <v>-</v>
      </c>
      <c r="AKV22" s="712">
        <v>3.1E-2</v>
      </c>
      <c r="AKW22" s="699">
        <f t="shared" si="119"/>
        <v>14</v>
      </c>
      <c r="AKX22" s="712" t="s">
        <v>31</v>
      </c>
      <c r="AKY22" s="712">
        <v>0.27800000000000002</v>
      </c>
      <c r="AKZ22" s="712">
        <v>9.0999999999999998E-2</v>
      </c>
      <c r="ALA22" s="699">
        <f t="shared" si="6"/>
        <v>3</v>
      </c>
      <c r="ALB22" s="712">
        <v>2.9000000000000001E-2</v>
      </c>
      <c r="ALC22" s="699">
        <f t="shared" si="7"/>
        <v>35</v>
      </c>
      <c r="ALD22" s="712" t="s">
        <v>31</v>
      </c>
      <c r="ALE22" s="699" t="str">
        <f t="shared" si="8"/>
        <v>-</v>
      </c>
      <c r="ALF22" s="712">
        <v>0.12</v>
      </c>
      <c r="ALG22" s="712"/>
      <c r="ALH22" s="1706">
        <v>34.131338729916585</v>
      </c>
      <c r="ALI22" s="729">
        <v>343</v>
      </c>
      <c r="ALJ22" s="729">
        <v>74</v>
      </c>
      <c r="ALK22" s="729">
        <v>13773</v>
      </c>
      <c r="ALL22" s="729">
        <v>24.903797284542222</v>
      </c>
      <c r="ALM22" s="729">
        <v>5.3728309010382631</v>
      </c>
      <c r="ALN22" s="729">
        <v>15</v>
      </c>
      <c r="ALO22" s="729">
        <v>41</v>
      </c>
    </row>
    <row r="23" spans="1:1003" ht="13" x14ac:dyDescent="0.2">
      <c r="A23" s="696" t="s">
        <v>1675</v>
      </c>
      <c r="B23" s="697" t="s">
        <v>1676</v>
      </c>
      <c r="C23" s="697" t="s">
        <v>1646</v>
      </c>
      <c r="D23" s="697" t="s">
        <v>1646</v>
      </c>
      <c r="E23" s="697" t="s">
        <v>1646</v>
      </c>
      <c r="F23" s="698" t="s">
        <v>1677</v>
      </c>
      <c r="G23" s="699" t="s">
        <v>2349</v>
      </c>
      <c r="H23" s="700">
        <v>186</v>
      </c>
      <c r="I23" s="703">
        <v>7.16</v>
      </c>
      <c r="J23" s="699">
        <f t="shared" si="9"/>
        <v>50</v>
      </c>
      <c r="K23" s="702">
        <v>193</v>
      </c>
      <c r="L23" s="703">
        <v>7.26</v>
      </c>
      <c r="M23" s="710">
        <f t="shared" si="10"/>
        <v>23</v>
      </c>
      <c r="N23" s="712">
        <f t="shared" si="11"/>
        <v>9.9999999999999645E-2</v>
      </c>
      <c r="O23" s="702">
        <v>1344</v>
      </c>
      <c r="P23" s="703">
        <v>6.12</v>
      </c>
      <c r="Q23" s="699">
        <f t="shared" si="120"/>
        <v>47</v>
      </c>
      <c r="R23" s="702">
        <v>1280</v>
      </c>
      <c r="S23" s="703">
        <v>6.2</v>
      </c>
      <c r="T23" s="710">
        <f t="shared" si="0"/>
        <v>39</v>
      </c>
      <c r="U23" s="712">
        <f t="shared" si="12"/>
        <v>8.0000000000000071E-2</v>
      </c>
      <c r="V23" s="706">
        <v>824</v>
      </c>
      <c r="W23" s="701">
        <v>6.04126213592233</v>
      </c>
      <c r="X23" s="702">
        <v>451</v>
      </c>
      <c r="Y23" s="704">
        <v>6.4878048780487809</v>
      </c>
      <c r="Z23" s="705">
        <f t="shared" si="13"/>
        <v>36</v>
      </c>
      <c r="AA23" s="707">
        <v>567</v>
      </c>
      <c r="AB23" s="704">
        <v>6.105820105820106</v>
      </c>
      <c r="AC23" s="705">
        <f t="shared" si="14"/>
        <v>51</v>
      </c>
      <c r="AD23" s="702">
        <v>257</v>
      </c>
      <c r="AE23" s="704">
        <v>5.8988326848249031</v>
      </c>
      <c r="AF23" s="732">
        <f t="shared" si="15"/>
        <v>18</v>
      </c>
      <c r="AG23" s="708">
        <v>81</v>
      </c>
      <c r="AH23" s="705">
        <f t="shared" si="16"/>
        <v>33</v>
      </c>
      <c r="AI23" s="709">
        <v>85.1</v>
      </c>
      <c r="AJ23" s="705">
        <f t="shared" si="17"/>
        <v>25</v>
      </c>
      <c r="AK23" s="709">
        <v>0.90000000000000568</v>
      </c>
      <c r="AL23" s="701">
        <v>1.3999999999999915</v>
      </c>
      <c r="AM23" s="702">
        <v>50</v>
      </c>
      <c r="AN23" s="715">
        <f t="shared" si="18"/>
        <v>63</v>
      </c>
      <c r="AO23" s="710">
        <v>50</v>
      </c>
      <c r="AP23" s="715">
        <f t="shared" si="19"/>
        <v>62</v>
      </c>
      <c r="AQ23" s="702">
        <v>210</v>
      </c>
      <c r="AR23" s="710">
        <f t="shared" si="121"/>
        <v>23</v>
      </c>
      <c r="AS23" s="702">
        <v>187</v>
      </c>
      <c r="AT23" s="703">
        <v>25.133689839572192</v>
      </c>
      <c r="AU23" s="705">
        <f t="shared" si="20"/>
        <v>56</v>
      </c>
      <c r="AV23" s="702">
        <v>187</v>
      </c>
      <c r="AW23" s="703">
        <v>22.459893048128343</v>
      </c>
      <c r="AX23" s="705">
        <f t="shared" si="21"/>
        <v>75</v>
      </c>
      <c r="AY23" s="702">
        <v>182</v>
      </c>
      <c r="AZ23" s="703">
        <v>47.252747252747248</v>
      </c>
      <c r="BA23" s="705">
        <f t="shared" si="22"/>
        <v>35</v>
      </c>
      <c r="BB23" s="702">
        <v>188</v>
      </c>
      <c r="BC23" s="703">
        <v>19.680851063829788</v>
      </c>
      <c r="BD23" s="705">
        <f t="shared" si="23"/>
        <v>66</v>
      </c>
      <c r="BE23" s="702">
        <v>189</v>
      </c>
      <c r="BF23" s="703">
        <v>0.52910052910052907</v>
      </c>
      <c r="BG23" s="705">
        <f t="shared" si="24"/>
        <v>27</v>
      </c>
      <c r="BH23" s="702">
        <v>180</v>
      </c>
      <c r="BI23" s="703">
        <v>32.777777777777779</v>
      </c>
      <c r="BJ23" s="705">
        <f t="shared" si="25"/>
        <v>36</v>
      </c>
      <c r="BK23" s="702">
        <v>472</v>
      </c>
      <c r="BL23" s="703">
        <v>53.601694915254242</v>
      </c>
      <c r="BM23" s="705">
        <f t="shared" si="26"/>
        <v>38</v>
      </c>
      <c r="BN23" s="702">
        <v>489</v>
      </c>
      <c r="BO23" s="703">
        <v>83.640081799591002</v>
      </c>
      <c r="BP23" s="705">
        <f t="shared" si="27"/>
        <v>46</v>
      </c>
      <c r="BQ23" s="702">
        <v>454</v>
      </c>
      <c r="BR23" s="703">
        <v>60.352422907488986</v>
      </c>
      <c r="BS23" s="705">
        <f t="shared" si="28"/>
        <v>27</v>
      </c>
      <c r="BT23" s="702">
        <v>492</v>
      </c>
      <c r="BU23" s="703">
        <v>35.365853658536587</v>
      </c>
      <c r="BV23" s="705">
        <f t="shared" si="29"/>
        <v>28</v>
      </c>
      <c r="BW23" s="702">
        <v>428</v>
      </c>
      <c r="BX23" s="703">
        <v>4.6728971962616823</v>
      </c>
      <c r="BY23" s="705">
        <f t="shared" si="30"/>
        <v>64</v>
      </c>
      <c r="BZ23" s="702">
        <v>473</v>
      </c>
      <c r="CA23" s="703">
        <v>56.448202959830866</v>
      </c>
      <c r="CB23" s="705">
        <f t="shared" si="31"/>
        <v>47</v>
      </c>
      <c r="CC23" s="709">
        <v>13.8</v>
      </c>
      <c r="CD23" s="726">
        <f t="shared" si="32"/>
        <v>36</v>
      </c>
      <c r="CE23" s="703">
        <v>3</v>
      </c>
      <c r="CF23" s="703">
        <v>6</v>
      </c>
      <c r="CG23" s="704">
        <v>4.9000000000000004</v>
      </c>
      <c r="CH23" s="709">
        <v>13.3</v>
      </c>
      <c r="CI23" s="701">
        <v>13.3</v>
      </c>
      <c r="CJ23" s="712">
        <v>16.399999999999999</v>
      </c>
      <c r="CK23" s="729">
        <f t="shared" si="33"/>
        <v>37</v>
      </c>
      <c r="CL23" s="712">
        <v>3.4</v>
      </c>
      <c r="CM23" s="712">
        <v>7</v>
      </c>
      <c r="CN23" s="712">
        <v>6</v>
      </c>
      <c r="CO23" s="714">
        <v>676</v>
      </c>
      <c r="CP23" s="985">
        <v>84</v>
      </c>
      <c r="CQ23" s="729">
        <f t="shared" si="34"/>
        <v>44</v>
      </c>
      <c r="CR23" s="715">
        <v>220</v>
      </c>
      <c r="CS23" s="985">
        <v>84</v>
      </c>
      <c r="CT23" s="729">
        <f t="shared" si="1"/>
        <v>38</v>
      </c>
      <c r="CU23" s="715">
        <v>349</v>
      </c>
      <c r="CV23" s="712">
        <v>84</v>
      </c>
      <c r="CW23" s="729">
        <f t="shared" si="35"/>
        <v>47</v>
      </c>
      <c r="CX23" s="715">
        <v>107</v>
      </c>
      <c r="CY23" s="712">
        <v>84</v>
      </c>
      <c r="CZ23" s="729">
        <f t="shared" si="36"/>
        <v>30</v>
      </c>
      <c r="DA23" s="716">
        <v>22.985074626865671</v>
      </c>
      <c r="DB23" s="710">
        <f t="shared" si="37"/>
        <v>49</v>
      </c>
      <c r="DC23" s="715">
        <v>670</v>
      </c>
      <c r="DD23" s="717">
        <v>77.014925373134318</v>
      </c>
      <c r="DE23" s="710">
        <f t="shared" si="38"/>
        <v>33</v>
      </c>
      <c r="DF23" s="703">
        <v>0</v>
      </c>
      <c r="DG23" s="705">
        <f t="shared" si="39"/>
        <v>37</v>
      </c>
      <c r="DH23" s="709">
        <v>66.844919786096256</v>
      </c>
      <c r="DI23" s="705">
        <f t="shared" si="39"/>
        <v>34</v>
      </c>
      <c r="DJ23" s="703">
        <v>0</v>
      </c>
      <c r="DK23" s="705">
        <f t="shared" si="40"/>
        <v>34</v>
      </c>
      <c r="DL23" s="718">
        <v>76.397515527950304</v>
      </c>
      <c r="DM23" s="705">
        <f t="shared" si="41"/>
        <v>28</v>
      </c>
      <c r="DN23" s="703">
        <v>1.6563146997929608</v>
      </c>
      <c r="DO23" s="705">
        <f t="shared" si="42"/>
        <v>57</v>
      </c>
      <c r="DP23" s="702">
        <v>178</v>
      </c>
      <c r="DQ23" s="719">
        <v>66.853932584269657</v>
      </c>
      <c r="DR23" s="705">
        <f t="shared" si="122"/>
        <v>32</v>
      </c>
      <c r="DS23" s="702">
        <v>440</v>
      </c>
      <c r="DT23" s="719">
        <v>48.63636363636364</v>
      </c>
      <c r="DU23" s="705">
        <v>29</v>
      </c>
      <c r="DV23" s="702">
        <v>150</v>
      </c>
      <c r="DW23" s="720">
        <v>67.333333333333329</v>
      </c>
      <c r="DX23" s="705">
        <v>37</v>
      </c>
      <c r="DY23" s="702">
        <v>131</v>
      </c>
      <c r="DZ23" s="1145">
        <v>0.8571428571428571</v>
      </c>
      <c r="EA23" s="726">
        <v>50</v>
      </c>
      <c r="EB23" s="720">
        <v>10.687022900763358</v>
      </c>
      <c r="EC23" s="705">
        <v>52</v>
      </c>
      <c r="ED23" s="702">
        <v>143</v>
      </c>
      <c r="EE23" s="712">
        <v>1.6282051282051282</v>
      </c>
      <c r="EF23" s="729">
        <v>17</v>
      </c>
      <c r="EG23" s="720">
        <v>27.272727272727277</v>
      </c>
      <c r="EH23" s="705">
        <v>28</v>
      </c>
      <c r="EI23" s="702">
        <v>154</v>
      </c>
      <c r="EJ23" s="712">
        <v>0.86274509803921573</v>
      </c>
      <c r="EK23" s="729">
        <v>58</v>
      </c>
      <c r="EL23" s="720">
        <v>33.116883116883116</v>
      </c>
      <c r="EM23" s="705">
        <v>14</v>
      </c>
      <c r="EN23" s="714">
        <v>137</v>
      </c>
      <c r="EO23" s="712">
        <v>0.86111111111111116</v>
      </c>
      <c r="EP23" s="729">
        <v>24</v>
      </c>
      <c r="EQ23" s="725">
        <v>13.138686131386862</v>
      </c>
      <c r="ER23" s="733">
        <v>18</v>
      </c>
      <c r="ES23" s="702">
        <v>143</v>
      </c>
      <c r="ET23" s="726">
        <v>1.1833333333333333</v>
      </c>
      <c r="EU23" s="726">
        <v>20</v>
      </c>
      <c r="EV23" s="720">
        <v>20.97902097902098</v>
      </c>
      <c r="EW23" s="705">
        <v>12</v>
      </c>
      <c r="EX23" s="715">
        <v>139</v>
      </c>
      <c r="EY23" s="726">
        <v>0.5</v>
      </c>
      <c r="EZ23" s="726">
        <v>49</v>
      </c>
      <c r="FA23" s="725">
        <v>5.755395683453238</v>
      </c>
      <c r="FB23" s="715">
        <v>31</v>
      </c>
      <c r="FC23" s="702">
        <v>147</v>
      </c>
      <c r="FD23" s="726">
        <v>0.5</v>
      </c>
      <c r="FE23" s="726">
        <v>55</v>
      </c>
      <c r="FF23" s="720">
        <v>4.0816326530612246</v>
      </c>
      <c r="FG23" s="705">
        <v>68</v>
      </c>
      <c r="FH23" s="702">
        <v>124</v>
      </c>
      <c r="FI23" s="726">
        <v>2.9605263157894739</v>
      </c>
      <c r="FJ23" s="726">
        <v>54</v>
      </c>
      <c r="FK23" s="720">
        <v>30.64516129032258</v>
      </c>
      <c r="FL23" s="705">
        <v>62</v>
      </c>
      <c r="FM23" s="714">
        <v>493</v>
      </c>
      <c r="FN23" s="725">
        <v>24.543610547667345</v>
      </c>
      <c r="FO23" s="715">
        <v>40</v>
      </c>
      <c r="FP23" s="702">
        <v>416</v>
      </c>
      <c r="FQ23" s="727">
        <v>1.6590909090909092</v>
      </c>
      <c r="FR23" s="727">
        <v>12</v>
      </c>
      <c r="FS23" s="720">
        <v>5.2884615384615383</v>
      </c>
      <c r="FT23" s="705">
        <v>29</v>
      </c>
      <c r="FU23" s="702">
        <v>417</v>
      </c>
      <c r="FV23" s="712">
        <v>1.2222222222222223</v>
      </c>
      <c r="FW23" s="729">
        <v>31</v>
      </c>
      <c r="FX23" s="720">
        <v>6.4748201438848918</v>
      </c>
      <c r="FY23" s="705">
        <v>28</v>
      </c>
      <c r="FZ23" s="702">
        <v>427</v>
      </c>
      <c r="GA23" s="712">
        <v>0.88749999999999996</v>
      </c>
      <c r="GB23" s="729">
        <v>42</v>
      </c>
      <c r="GC23" s="720">
        <v>9.3676814988290413</v>
      </c>
      <c r="GD23" s="705">
        <v>24</v>
      </c>
      <c r="GE23" s="702">
        <v>418</v>
      </c>
      <c r="GF23" s="712">
        <v>1.0277777777777777</v>
      </c>
      <c r="GG23" s="729">
        <v>15</v>
      </c>
      <c r="GH23" s="720">
        <v>4.3062200956937797</v>
      </c>
      <c r="GI23" s="705">
        <v>21</v>
      </c>
      <c r="GJ23" s="702">
        <v>448</v>
      </c>
      <c r="GK23" s="726">
        <v>1.4191176470588236</v>
      </c>
      <c r="GL23" s="726">
        <v>28</v>
      </c>
      <c r="GM23" s="720">
        <v>15.178571428571427</v>
      </c>
      <c r="GN23" s="705">
        <v>33</v>
      </c>
      <c r="GO23" s="702">
        <v>437</v>
      </c>
      <c r="GP23" s="726">
        <v>1.2</v>
      </c>
      <c r="GQ23" s="726">
        <v>5</v>
      </c>
      <c r="GR23" s="720">
        <v>3.4324942791762014</v>
      </c>
      <c r="GS23" s="705">
        <v>26</v>
      </c>
      <c r="GT23" s="702">
        <v>428</v>
      </c>
      <c r="GU23" s="726">
        <v>0.55555555555555558</v>
      </c>
      <c r="GV23" s="726">
        <v>27</v>
      </c>
      <c r="GW23" s="720">
        <v>2.1028037383177569</v>
      </c>
      <c r="GX23" s="705">
        <v>28</v>
      </c>
      <c r="GY23" s="702">
        <v>429</v>
      </c>
      <c r="GZ23" s="726">
        <v>1</v>
      </c>
      <c r="HA23" s="726">
        <v>41</v>
      </c>
      <c r="HB23" s="720">
        <v>0.93240093240093236</v>
      </c>
      <c r="HC23" s="705">
        <v>45</v>
      </c>
      <c r="HD23" s="709">
        <v>23.897581792318633</v>
      </c>
      <c r="HE23" s="703">
        <v>6.6856330014224756</v>
      </c>
      <c r="HF23" s="703">
        <v>76.813655761024179</v>
      </c>
      <c r="HG23" s="703">
        <v>26.600284495021338</v>
      </c>
      <c r="HH23" s="1299">
        <v>12.802275960170698</v>
      </c>
      <c r="HI23" s="1299">
        <v>25.035561877667138</v>
      </c>
      <c r="HJ23" s="1299">
        <v>70.981507823613086</v>
      </c>
      <c r="HK23" s="1299">
        <v>3.8406827880512093</v>
      </c>
      <c r="HL23" s="1299">
        <v>75.533428165007109</v>
      </c>
      <c r="HM23" s="1300">
        <v>703</v>
      </c>
      <c r="HN23" s="709">
        <v>17.703703703703706</v>
      </c>
      <c r="HO23" s="709">
        <v>2.8888888888888888</v>
      </c>
      <c r="HP23" s="709">
        <v>65.037037037037038</v>
      </c>
      <c r="HQ23" s="709">
        <v>28.185185185185187</v>
      </c>
      <c r="HR23" s="709">
        <v>10</v>
      </c>
      <c r="HS23" s="709">
        <v>44.555555555555557</v>
      </c>
      <c r="HT23" s="709">
        <v>51.592592592592588</v>
      </c>
      <c r="HU23" s="709">
        <v>3.9259259259259256</v>
      </c>
      <c r="HV23" s="709">
        <v>61.407407407407412</v>
      </c>
      <c r="HW23" s="1300">
        <v>2700</v>
      </c>
      <c r="HX23" s="1265">
        <v>15</v>
      </c>
      <c r="HY23" s="1266">
        <v>13</v>
      </c>
      <c r="HZ23" s="1266">
        <v>60</v>
      </c>
      <c r="IA23" s="1266">
        <v>24</v>
      </c>
      <c r="IB23" s="1266">
        <v>30</v>
      </c>
      <c r="IC23" s="1266">
        <v>13</v>
      </c>
      <c r="ID23" s="1266">
        <v>24</v>
      </c>
      <c r="IE23" s="1266">
        <v>41</v>
      </c>
      <c r="IF23" s="1267">
        <v>220</v>
      </c>
      <c r="IG23" s="1268">
        <v>101</v>
      </c>
      <c r="IH23" s="1269">
        <v>33</v>
      </c>
      <c r="II23" s="1269">
        <v>37</v>
      </c>
      <c r="IJ23" s="1269">
        <v>41</v>
      </c>
      <c r="IK23" s="1269">
        <v>34</v>
      </c>
      <c r="IL23" s="1269">
        <v>5</v>
      </c>
      <c r="IM23" s="1269">
        <v>35</v>
      </c>
      <c r="IN23" s="1269">
        <v>63</v>
      </c>
      <c r="IO23" s="1267">
        <v>349</v>
      </c>
      <c r="IP23" s="1268">
        <v>20</v>
      </c>
      <c r="IQ23" s="1269">
        <v>21</v>
      </c>
      <c r="IR23" s="1269">
        <v>6</v>
      </c>
      <c r="IS23" s="1269">
        <v>14</v>
      </c>
      <c r="IT23" s="1269">
        <v>8</v>
      </c>
      <c r="IU23" s="1269">
        <v>1</v>
      </c>
      <c r="IV23" s="1269">
        <v>18</v>
      </c>
      <c r="IW23" s="1269">
        <v>19</v>
      </c>
      <c r="IX23" s="1270">
        <v>107</v>
      </c>
      <c r="IY23" s="1268">
        <v>6.8181818181818175</v>
      </c>
      <c r="IZ23" s="1269">
        <v>5.9090909090909092</v>
      </c>
      <c r="JA23" s="1269">
        <v>27.27272727272727</v>
      </c>
      <c r="JB23" s="1269">
        <v>10.909090909090908</v>
      </c>
      <c r="JC23" s="1269">
        <v>13.636363636363635</v>
      </c>
      <c r="JD23" s="1269">
        <v>5.9090909090909092</v>
      </c>
      <c r="JE23" s="1269">
        <v>10.909090909090908</v>
      </c>
      <c r="JF23" s="1269">
        <v>18.636363636363637</v>
      </c>
      <c r="JG23" s="1270">
        <v>100</v>
      </c>
      <c r="JH23" s="1268">
        <v>28.939828080229223</v>
      </c>
      <c r="JI23" s="1269">
        <v>9.455587392550143</v>
      </c>
      <c r="JJ23" s="1269">
        <v>10.601719197707736</v>
      </c>
      <c r="JK23" s="1269">
        <v>11.74785100286533</v>
      </c>
      <c r="JL23" s="1269">
        <v>9.7421203438395416</v>
      </c>
      <c r="JM23" s="1269">
        <v>1.4326647564469914</v>
      </c>
      <c r="JN23" s="1269">
        <v>10.028653295128938</v>
      </c>
      <c r="JO23" s="1269">
        <v>18.05157593123209</v>
      </c>
      <c r="JP23" s="1270">
        <v>100</v>
      </c>
      <c r="JQ23" s="1268">
        <v>18.691588785046729</v>
      </c>
      <c r="JR23" s="1269">
        <v>19.626168224299064</v>
      </c>
      <c r="JS23" s="1269">
        <v>5.6074766355140184</v>
      </c>
      <c r="JT23" s="1269">
        <v>13.084112149532709</v>
      </c>
      <c r="JU23" s="1269">
        <v>7.4766355140186906</v>
      </c>
      <c r="JV23" s="1269">
        <v>0.93457943925233633</v>
      </c>
      <c r="JW23" s="1269">
        <v>16.822429906542055</v>
      </c>
      <c r="JX23" s="1269">
        <v>17.75700934579439</v>
      </c>
      <c r="JY23" s="1270">
        <v>100</v>
      </c>
      <c r="JZ23" s="718">
        <v>55.427880254006659</v>
      </c>
      <c r="KA23" s="705">
        <f t="shared" si="43"/>
        <v>26</v>
      </c>
      <c r="KB23" s="718">
        <v>86.40776699029125</v>
      </c>
      <c r="KC23" s="705">
        <f t="shared" si="43"/>
        <v>15</v>
      </c>
      <c r="KD23" s="725">
        <v>6.4707536557930254</v>
      </c>
      <c r="KE23" s="988">
        <f t="shared" si="44"/>
        <v>23</v>
      </c>
      <c r="KF23" s="1212">
        <v>0</v>
      </c>
      <c r="KG23" s="988">
        <f t="shared" si="44"/>
        <v>28</v>
      </c>
      <c r="KH23" s="1212">
        <v>14.024213075060532</v>
      </c>
      <c r="KI23" s="988">
        <f t="shared" si="45"/>
        <v>46</v>
      </c>
      <c r="KJ23" s="1212">
        <v>0</v>
      </c>
      <c r="KK23" s="988">
        <f t="shared" si="45"/>
        <v>48</v>
      </c>
      <c r="KL23" s="1212">
        <v>10.118468747237202</v>
      </c>
      <c r="KM23" s="715">
        <f t="shared" si="46"/>
        <v>33</v>
      </c>
      <c r="KN23" s="715">
        <v>17.243405814636844</v>
      </c>
      <c r="KO23" s="715">
        <f t="shared" si="47"/>
        <v>39</v>
      </c>
      <c r="KP23" s="728">
        <v>15</v>
      </c>
      <c r="KQ23" s="729">
        <v>10</v>
      </c>
      <c r="KR23" s="729">
        <v>0</v>
      </c>
      <c r="KS23" s="729">
        <v>10</v>
      </c>
      <c r="KT23" s="729">
        <v>0</v>
      </c>
      <c r="KU23" s="730">
        <f t="shared" si="48"/>
        <v>35</v>
      </c>
      <c r="KV23" s="734">
        <f t="shared" si="49"/>
        <v>71</v>
      </c>
      <c r="KW23" s="728">
        <v>10</v>
      </c>
      <c r="KX23" s="729">
        <v>10</v>
      </c>
      <c r="KY23" s="706">
        <f t="shared" si="50"/>
        <v>20</v>
      </c>
      <c r="KZ23" s="705">
        <f t="shared" si="51"/>
        <v>1</v>
      </c>
      <c r="LA23" s="847" t="s">
        <v>1632</v>
      </c>
      <c r="LB23" s="846" t="s">
        <v>1632</v>
      </c>
      <c r="LC23" s="846" t="s">
        <v>1632</v>
      </c>
      <c r="LD23" s="846" t="s">
        <v>1632</v>
      </c>
      <c r="LE23" s="729">
        <v>40</v>
      </c>
      <c r="LF23" s="1023">
        <v>1</v>
      </c>
      <c r="LG23" s="847" t="s">
        <v>1632</v>
      </c>
      <c r="LH23" s="846" t="s">
        <v>1632</v>
      </c>
      <c r="LI23" s="846" t="s">
        <v>1632</v>
      </c>
      <c r="LJ23" s="846" t="s">
        <v>1632</v>
      </c>
      <c r="LK23" s="729">
        <v>40</v>
      </c>
      <c r="LL23" s="1023">
        <v>1</v>
      </c>
      <c r="LM23" s="847" t="s">
        <v>1632</v>
      </c>
      <c r="LN23" s="846" t="s">
        <v>1625</v>
      </c>
      <c r="LO23" s="846" t="s">
        <v>1625</v>
      </c>
      <c r="LP23" s="846" t="s">
        <v>1625</v>
      </c>
      <c r="LQ23" s="729">
        <v>15</v>
      </c>
      <c r="LR23" s="1023">
        <v>55</v>
      </c>
      <c r="LS23" s="847" t="s">
        <v>1632</v>
      </c>
      <c r="LT23" s="846" t="s">
        <v>1625</v>
      </c>
      <c r="LU23" s="846" t="s">
        <v>1625</v>
      </c>
      <c r="LV23" s="846" t="s">
        <v>1625</v>
      </c>
      <c r="LW23" s="729">
        <v>10</v>
      </c>
      <c r="LX23" s="1023">
        <v>67</v>
      </c>
      <c r="LY23" s="847" t="s">
        <v>1632</v>
      </c>
      <c r="LZ23" s="846" t="s">
        <v>1625</v>
      </c>
      <c r="MA23" s="846" t="s">
        <v>1632</v>
      </c>
      <c r="MB23" s="846" t="s">
        <v>1625</v>
      </c>
      <c r="MC23" s="729">
        <v>20</v>
      </c>
      <c r="MD23" s="1023">
        <v>48</v>
      </c>
      <c r="ME23" s="847" t="s">
        <v>1632</v>
      </c>
      <c r="MF23" s="846" t="s">
        <v>1632</v>
      </c>
      <c r="MG23" s="846" t="s">
        <v>1625</v>
      </c>
      <c r="MH23" s="846" t="s">
        <v>1625</v>
      </c>
      <c r="MI23" s="729">
        <v>20</v>
      </c>
      <c r="MJ23" s="1023">
        <v>33</v>
      </c>
      <c r="MK23" s="847" t="s">
        <v>1632</v>
      </c>
      <c r="ML23" s="846" t="s">
        <v>1625</v>
      </c>
      <c r="MM23" s="846" t="s">
        <v>1625</v>
      </c>
      <c r="MN23" s="729">
        <v>15</v>
      </c>
      <c r="MO23" s="1023">
        <v>33</v>
      </c>
      <c r="MP23" s="847" t="s">
        <v>1632</v>
      </c>
      <c r="MQ23" s="846" t="s">
        <v>1632</v>
      </c>
      <c r="MR23" s="846" t="s">
        <v>1632</v>
      </c>
      <c r="MS23" s="846" t="s">
        <v>1625</v>
      </c>
      <c r="MT23" s="729">
        <v>30</v>
      </c>
      <c r="MU23" s="1023">
        <v>31</v>
      </c>
      <c r="MV23" s="846" t="s">
        <v>1632</v>
      </c>
      <c r="MW23" s="846" t="s">
        <v>1625</v>
      </c>
      <c r="MX23" s="846" t="s">
        <v>1625</v>
      </c>
      <c r="MY23" s="846" t="s">
        <v>1625</v>
      </c>
      <c r="MZ23" s="729">
        <v>10</v>
      </c>
      <c r="NA23" s="1023">
        <v>35</v>
      </c>
      <c r="NB23" s="715">
        <v>398.84</v>
      </c>
      <c r="NC23" s="715">
        <f t="shared" si="3"/>
        <v>13</v>
      </c>
      <c r="ND23" s="714">
        <v>0</v>
      </c>
      <c r="NE23" s="715">
        <v>55</v>
      </c>
      <c r="NF23" s="731">
        <v>0</v>
      </c>
      <c r="NG23" s="715">
        <v>55</v>
      </c>
      <c r="NH23" s="715">
        <v>0</v>
      </c>
      <c r="NI23" s="715">
        <v>56</v>
      </c>
      <c r="NJ23" s="731">
        <v>0</v>
      </c>
      <c r="NK23" s="715">
        <v>56</v>
      </c>
      <c r="NL23" s="715">
        <v>0</v>
      </c>
      <c r="NM23" s="715">
        <v>57</v>
      </c>
      <c r="NN23" s="2946">
        <v>0</v>
      </c>
      <c r="NO23" s="715">
        <v>57</v>
      </c>
      <c r="NP23" s="715">
        <v>20663</v>
      </c>
      <c r="NQ23" s="3206">
        <v>28</v>
      </c>
      <c r="NR23" s="3349">
        <v>2.4657665421813655</v>
      </c>
      <c r="NS23" s="3206">
        <v>10</v>
      </c>
      <c r="NT23" s="3206">
        <v>515</v>
      </c>
      <c r="NU23" s="3207">
        <v>1.3406109355549172</v>
      </c>
      <c r="NV23" s="3206">
        <v>14</v>
      </c>
      <c r="NW23" s="3206">
        <v>816</v>
      </c>
      <c r="NX23" s="3207">
        <v>3.9069232979029014</v>
      </c>
      <c r="NY23" s="3206">
        <v>33</v>
      </c>
      <c r="NZ23" s="3206">
        <v>50</v>
      </c>
      <c r="OA23" s="3208">
        <v>2.3939480992052089</v>
      </c>
      <c r="OB23" s="3206">
        <v>37</v>
      </c>
      <c r="OC23" s="714">
        <v>1231</v>
      </c>
      <c r="OD23" s="2946">
        <v>59.44849567779012</v>
      </c>
      <c r="OE23" s="733">
        <v>35</v>
      </c>
      <c r="OF23" s="714">
        <v>0</v>
      </c>
      <c r="OG23" s="731">
        <v>0</v>
      </c>
      <c r="OH23" s="733">
        <f t="shared" si="52"/>
        <v>22</v>
      </c>
      <c r="OI23" s="981">
        <v>30.86038881543509</v>
      </c>
      <c r="OJ23" s="733">
        <f t="shared" si="4"/>
        <v>38</v>
      </c>
      <c r="OK23" s="1355" t="s">
        <v>3043</v>
      </c>
      <c r="OL23" s="1355" t="s">
        <v>3044</v>
      </c>
      <c r="OM23" s="1355">
        <v>304</v>
      </c>
      <c r="ON23" s="3559">
        <v>14.698771878928538</v>
      </c>
      <c r="OO23" s="1355">
        <v>58</v>
      </c>
      <c r="OP23" s="977"/>
      <c r="OQ23" s="712">
        <v>9.4</v>
      </c>
      <c r="OR23" s="712">
        <v>11.5</v>
      </c>
      <c r="OS23" s="712">
        <v>10.5</v>
      </c>
      <c r="OT23" s="712">
        <v>11.25</v>
      </c>
      <c r="OU23" s="712">
        <v>11.053984575835475</v>
      </c>
      <c r="OV23" s="712">
        <v>13.41317365269461</v>
      </c>
      <c r="OW23" s="699">
        <f t="shared" si="53"/>
        <v>31</v>
      </c>
      <c r="OX23" s="712">
        <v>11.186193038088348</v>
      </c>
      <c r="OY23" s="699">
        <f t="shared" si="53"/>
        <v>55</v>
      </c>
      <c r="OZ23" s="712">
        <v>9.1999999999999993</v>
      </c>
      <c r="PA23" s="712">
        <v>11.2</v>
      </c>
      <c r="PB23" s="712">
        <v>10.199999999999999</v>
      </c>
      <c r="PC23" s="712">
        <v>10.340909090909092</v>
      </c>
      <c r="PD23" s="712">
        <v>12.339331619537274</v>
      </c>
      <c r="PE23" s="712">
        <v>13.293413173652693</v>
      </c>
      <c r="PF23" s="699">
        <f t="shared" si="54"/>
        <v>35</v>
      </c>
      <c r="PG23" s="712">
        <v>11.095608980683176</v>
      </c>
      <c r="PH23" s="699">
        <f t="shared" si="55"/>
        <v>34</v>
      </c>
      <c r="PI23" s="712">
        <v>26.706586826347305</v>
      </c>
      <c r="PJ23" s="699">
        <f t="shared" si="56"/>
        <v>35</v>
      </c>
      <c r="PK23" s="985">
        <v>22.281802018771522</v>
      </c>
      <c r="PL23" s="699">
        <f t="shared" si="56"/>
        <v>46</v>
      </c>
      <c r="PM23" s="985">
        <v>215.2</v>
      </c>
      <c r="PN23" s="985">
        <v>224.4</v>
      </c>
      <c r="PO23" s="699">
        <f t="shared" si="57"/>
        <v>18</v>
      </c>
      <c r="PP23" s="712">
        <v>71.7</v>
      </c>
      <c r="PQ23" s="985">
        <v>79.7</v>
      </c>
      <c r="PR23" s="699">
        <f t="shared" si="58"/>
        <v>14</v>
      </c>
      <c r="PS23" s="982">
        <v>181</v>
      </c>
      <c r="PT23" s="725">
        <v>48.618784530386741</v>
      </c>
      <c r="PU23" s="699">
        <v>14</v>
      </c>
      <c r="PV23" s="699">
        <v>1186</v>
      </c>
      <c r="PW23" s="725">
        <v>56.913996627318717</v>
      </c>
      <c r="PX23" s="699">
        <v>67</v>
      </c>
      <c r="PY23" s="715">
        <v>166</v>
      </c>
      <c r="PZ23" s="725">
        <v>72.289156626506028</v>
      </c>
      <c r="QA23" s="699">
        <v>61</v>
      </c>
      <c r="QB23" s="982">
        <v>168</v>
      </c>
      <c r="QC23" s="715">
        <v>47.023809523809526</v>
      </c>
      <c r="QD23" s="699">
        <v>27</v>
      </c>
      <c r="QE23" s="716">
        <v>2</v>
      </c>
      <c r="QF23" s="3644">
        <v>9.658569565847297E-2</v>
      </c>
      <c r="QG23" s="699">
        <v>17</v>
      </c>
      <c r="QH23" s="1363" t="s">
        <v>1623</v>
      </c>
      <c r="QI23" s="712">
        <v>77.047146401985117</v>
      </c>
      <c r="QJ23" s="712">
        <v>78.44103158504781</v>
      </c>
      <c r="QK23" s="699">
        <f t="shared" si="59"/>
        <v>38</v>
      </c>
      <c r="QL23" s="715">
        <v>3451</v>
      </c>
      <c r="QM23" s="709">
        <v>44.485981308411212</v>
      </c>
      <c r="QN23" s="703">
        <v>52.857142857142861</v>
      </c>
      <c r="QO23" s="978">
        <v>45</v>
      </c>
      <c r="QP23" s="705">
        <v>1260</v>
      </c>
      <c r="QQ23" s="3553">
        <v>89.795918367346943</v>
      </c>
      <c r="QR23" s="709">
        <v>237</v>
      </c>
      <c r="QS23" s="978">
        <f t="shared" si="60"/>
        <v>51</v>
      </c>
      <c r="QT23" s="703">
        <v>620.1</v>
      </c>
      <c r="QU23" s="978">
        <f t="shared" si="61"/>
        <v>64</v>
      </c>
      <c r="QV23" s="703">
        <v>5131.1000000000004</v>
      </c>
      <c r="QW23" s="978">
        <f t="shared" si="62"/>
        <v>8</v>
      </c>
      <c r="QX23" s="703">
        <v>66.400000000000006</v>
      </c>
      <c r="QY23" s="979">
        <f t="shared" si="63"/>
        <v>4</v>
      </c>
      <c r="QZ23" s="712">
        <v>0</v>
      </c>
      <c r="RA23" s="699">
        <v>30</v>
      </c>
      <c r="RB23" s="712">
        <v>274.42</v>
      </c>
      <c r="RC23" s="699">
        <v>32</v>
      </c>
      <c r="RD23" s="712">
        <v>0</v>
      </c>
      <c r="RE23" s="699">
        <v>24</v>
      </c>
      <c r="RF23" s="712">
        <v>679.2</v>
      </c>
      <c r="RG23" s="699">
        <v>13</v>
      </c>
      <c r="RH23" s="699">
        <v>4327.8999999999996</v>
      </c>
      <c r="RI23" s="978">
        <f t="shared" si="64"/>
        <v>45</v>
      </c>
      <c r="RJ23" s="712">
        <v>1597.7</v>
      </c>
      <c r="RK23" s="978">
        <f t="shared" si="64"/>
        <v>28</v>
      </c>
      <c r="RL23" s="712">
        <v>429.7</v>
      </c>
      <c r="RM23" s="978">
        <f t="shared" si="64"/>
        <v>44</v>
      </c>
      <c r="RN23" s="712">
        <v>3075.7</v>
      </c>
      <c r="RO23" s="978">
        <f t="shared" si="64"/>
        <v>18</v>
      </c>
      <c r="RP23" s="712">
        <v>0</v>
      </c>
      <c r="RQ23" s="978">
        <f t="shared" si="65"/>
        <v>2</v>
      </c>
      <c r="RR23" s="712">
        <v>0</v>
      </c>
      <c r="RS23" s="978">
        <f t="shared" si="65"/>
        <v>1</v>
      </c>
      <c r="RT23" s="712">
        <v>221.5</v>
      </c>
      <c r="RU23" s="978">
        <f t="shared" si="65"/>
        <v>25</v>
      </c>
      <c r="RV23" s="712">
        <f t="shared" si="66"/>
        <v>221.5</v>
      </c>
      <c r="RW23" s="978">
        <f t="shared" si="67"/>
        <v>26</v>
      </c>
      <c r="RX23" s="712">
        <v>5</v>
      </c>
      <c r="RY23" s="712" t="s">
        <v>1632</v>
      </c>
      <c r="RZ23" s="712">
        <v>5</v>
      </c>
      <c r="SA23" s="712" t="s">
        <v>1632</v>
      </c>
      <c r="SB23" s="712">
        <v>5</v>
      </c>
      <c r="SC23" s="712" t="s">
        <v>1632</v>
      </c>
      <c r="SD23" s="712">
        <v>5</v>
      </c>
      <c r="SE23" s="712" t="s">
        <v>1632</v>
      </c>
      <c r="SF23" s="712">
        <v>5</v>
      </c>
      <c r="SG23" s="712" t="s">
        <v>1632</v>
      </c>
      <c r="SH23" s="712">
        <v>25</v>
      </c>
      <c r="SI23" s="699">
        <f t="shared" si="68"/>
        <v>1</v>
      </c>
      <c r="SJ23" s="712">
        <v>5</v>
      </c>
      <c r="SK23" s="712" t="s">
        <v>1632</v>
      </c>
      <c r="SL23" s="712">
        <v>5</v>
      </c>
      <c r="SM23" s="712" t="s">
        <v>1632</v>
      </c>
      <c r="SN23" s="712">
        <v>5</v>
      </c>
      <c r="SO23" s="712" t="s">
        <v>1632</v>
      </c>
      <c r="SP23" s="712">
        <v>0</v>
      </c>
      <c r="SQ23" s="712" t="s">
        <v>1625</v>
      </c>
      <c r="SR23" s="712">
        <v>15</v>
      </c>
      <c r="SS23" s="699">
        <f t="shared" si="69"/>
        <v>22</v>
      </c>
      <c r="ST23" s="712">
        <v>5</v>
      </c>
      <c r="SU23" s="712" t="s">
        <v>1632</v>
      </c>
      <c r="SV23" s="712">
        <v>5</v>
      </c>
      <c r="SW23" s="712" t="s">
        <v>1632</v>
      </c>
      <c r="SX23" s="712">
        <v>5</v>
      </c>
      <c r="SY23" s="712" t="s">
        <v>1632</v>
      </c>
      <c r="SZ23" s="712">
        <v>15</v>
      </c>
      <c r="TA23" s="699">
        <f t="shared" si="70"/>
        <v>1</v>
      </c>
      <c r="TB23" s="699">
        <v>10</v>
      </c>
      <c r="TC23" s="699" t="s">
        <v>1632</v>
      </c>
      <c r="TD23" s="699">
        <v>10</v>
      </c>
      <c r="TE23" s="699" t="s">
        <v>1632</v>
      </c>
      <c r="TF23" s="699">
        <v>10</v>
      </c>
      <c r="TG23" s="699" t="s">
        <v>1632</v>
      </c>
      <c r="TH23" s="699">
        <v>10</v>
      </c>
      <c r="TI23" s="699" t="s">
        <v>1632</v>
      </c>
      <c r="TJ23" s="699">
        <v>40</v>
      </c>
      <c r="TK23" s="699">
        <f t="shared" si="71"/>
        <v>1</v>
      </c>
      <c r="TL23" s="989">
        <v>10</v>
      </c>
      <c r="TM23" s="989">
        <v>10</v>
      </c>
      <c r="TN23" s="989">
        <v>10</v>
      </c>
      <c r="TO23" s="989">
        <v>10</v>
      </c>
      <c r="TP23" s="989">
        <v>40</v>
      </c>
      <c r="TQ23" s="699">
        <f t="shared" si="72"/>
        <v>1</v>
      </c>
      <c r="TR23" s="712" t="s">
        <v>1632</v>
      </c>
      <c r="TS23" s="712" t="s">
        <v>1632</v>
      </c>
      <c r="TT23" s="712" t="s">
        <v>1632</v>
      </c>
      <c r="TU23" s="712" t="s">
        <v>1632</v>
      </c>
      <c r="TV23" s="712">
        <v>5</v>
      </c>
      <c r="TW23" s="712">
        <v>5</v>
      </c>
      <c r="TX23" s="712">
        <v>5</v>
      </c>
      <c r="TY23" s="712">
        <v>5</v>
      </c>
      <c r="TZ23" s="712">
        <v>20</v>
      </c>
      <c r="UA23" s="699">
        <f t="shared" si="73"/>
        <v>1</v>
      </c>
      <c r="UB23" s="712">
        <v>10</v>
      </c>
      <c r="UC23" s="712">
        <v>10</v>
      </c>
      <c r="UD23" s="712">
        <v>0</v>
      </c>
      <c r="UE23" s="712">
        <v>0</v>
      </c>
      <c r="UF23" s="712">
        <v>20</v>
      </c>
      <c r="UG23" s="699">
        <f t="shared" si="74"/>
        <v>34</v>
      </c>
      <c r="UH23" s="715">
        <v>1</v>
      </c>
      <c r="UI23" s="712">
        <v>1.4906684157176078</v>
      </c>
      <c r="UJ23" s="699">
        <v>21</v>
      </c>
      <c r="UK23" s="715">
        <v>12</v>
      </c>
      <c r="UL23" s="712">
        <v>17.888020988611295</v>
      </c>
      <c r="UM23" s="699">
        <v>31</v>
      </c>
      <c r="UN23" s="715">
        <v>11</v>
      </c>
      <c r="UO23" s="712">
        <v>16.397352572893684</v>
      </c>
      <c r="UP23" s="699">
        <v>13</v>
      </c>
      <c r="UQ23" s="715">
        <v>4</v>
      </c>
      <c r="UR23" s="712">
        <v>5.8556580295710727</v>
      </c>
      <c r="US23" s="699">
        <v>36</v>
      </c>
      <c r="UT23" s="712">
        <v>19.399999999999999</v>
      </c>
      <c r="UU23" s="699">
        <v>69</v>
      </c>
      <c r="UV23" s="712">
        <v>11.9</v>
      </c>
      <c r="UW23" s="699">
        <v>72</v>
      </c>
      <c r="UX23" s="1099">
        <v>4.5</v>
      </c>
      <c r="UY23" s="699">
        <v>34</v>
      </c>
      <c r="UZ23" s="989">
        <v>8.1000000000000003E-2</v>
      </c>
      <c r="VA23" s="989">
        <v>68</v>
      </c>
      <c r="VB23" s="989">
        <v>6.6000000000000003E-2</v>
      </c>
      <c r="VC23" s="989">
        <v>31</v>
      </c>
      <c r="VD23" s="989">
        <v>6.7000000000000004E-2</v>
      </c>
      <c r="VE23" s="989">
        <v>19</v>
      </c>
      <c r="VF23" s="989">
        <v>8.9999999999999993E-3</v>
      </c>
      <c r="VG23" s="989">
        <v>28</v>
      </c>
      <c r="VH23" s="989">
        <v>0.02</v>
      </c>
      <c r="VI23" s="989">
        <v>19</v>
      </c>
      <c r="VJ23" s="989">
        <v>8.9999999999999993E-3</v>
      </c>
      <c r="VK23" s="989">
        <v>26</v>
      </c>
      <c r="VL23" s="989">
        <v>0</v>
      </c>
      <c r="VM23" s="989">
        <v>7</v>
      </c>
      <c r="VN23" s="989">
        <v>0</v>
      </c>
      <c r="VO23" s="989">
        <v>7</v>
      </c>
      <c r="VP23" s="989">
        <v>166</v>
      </c>
      <c r="VQ23" s="989">
        <v>241.79921925071372</v>
      </c>
      <c r="VR23" s="989">
        <v>13</v>
      </c>
      <c r="VS23" s="989">
        <v>51</v>
      </c>
      <c r="VT23" s="989">
        <v>74.287711938472299</v>
      </c>
      <c r="VU23" s="989">
        <v>15</v>
      </c>
      <c r="VV23" s="989">
        <v>150</v>
      </c>
      <c r="VW23" s="989">
        <v>218.49327040727147</v>
      </c>
      <c r="VX23" s="989">
        <v>12</v>
      </c>
      <c r="VY23" s="989">
        <v>58</v>
      </c>
      <c r="VZ23" s="989">
        <v>84.484064557478305</v>
      </c>
      <c r="WA23" s="989">
        <v>37</v>
      </c>
      <c r="WB23" s="989">
        <v>741</v>
      </c>
      <c r="WC23" s="989">
        <v>1079.3567558119209</v>
      </c>
      <c r="WD23" s="989">
        <v>18</v>
      </c>
      <c r="WE23" s="989">
        <v>230</v>
      </c>
      <c r="WF23" s="989">
        <v>335.02301462448287</v>
      </c>
      <c r="WG23" s="989">
        <v>7</v>
      </c>
      <c r="WH23" s="989">
        <v>51.59</v>
      </c>
      <c r="WI23" s="989">
        <v>42</v>
      </c>
      <c r="WJ23" s="989">
        <v>0</v>
      </c>
      <c r="WK23" s="989">
        <v>10</v>
      </c>
      <c r="WL23" s="989">
        <v>0</v>
      </c>
      <c r="WM23" s="989">
        <v>2</v>
      </c>
      <c r="WN23" s="989">
        <v>39.450000000000003</v>
      </c>
      <c r="WO23" s="989">
        <v>41</v>
      </c>
      <c r="WP23" s="989">
        <v>3.03</v>
      </c>
      <c r="WQ23" s="989">
        <v>15</v>
      </c>
      <c r="WR23" s="989">
        <v>3.03</v>
      </c>
      <c r="WS23" s="989">
        <v>29</v>
      </c>
      <c r="WT23" s="989">
        <v>3.03</v>
      </c>
      <c r="WU23" s="989">
        <v>13</v>
      </c>
      <c r="WV23" s="989">
        <v>0</v>
      </c>
      <c r="WW23" s="989">
        <v>12</v>
      </c>
      <c r="WX23" s="989">
        <v>3.03</v>
      </c>
      <c r="WY23" s="989">
        <v>40</v>
      </c>
      <c r="WZ23" s="712">
        <v>179.01</v>
      </c>
      <c r="XA23" s="699">
        <v>60</v>
      </c>
      <c r="XB23" s="712">
        <v>101.85</v>
      </c>
      <c r="XC23" s="712">
        <v>71</v>
      </c>
      <c r="XD23" s="712">
        <v>200.3</v>
      </c>
      <c r="XE23" s="699">
        <v>9</v>
      </c>
      <c r="XF23" s="712">
        <v>39.450000000000003</v>
      </c>
      <c r="XG23" s="712">
        <v>11</v>
      </c>
      <c r="XH23" s="712">
        <v>78.91</v>
      </c>
      <c r="XI23" s="699">
        <v>24</v>
      </c>
      <c r="XJ23" s="712">
        <v>123.46</v>
      </c>
      <c r="XK23" s="699">
        <v>68</v>
      </c>
      <c r="XL23" s="712">
        <v>261</v>
      </c>
      <c r="XM23" s="699">
        <v>33</v>
      </c>
      <c r="XO23" s="714"/>
      <c r="XP23" s="725"/>
      <c r="XQ23" s="715"/>
      <c r="XR23" s="714"/>
      <c r="XS23" s="725"/>
      <c r="XT23" s="715"/>
      <c r="XU23" s="715"/>
      <c r="XV23" s="712"/>
      <c r="XW23" s="715"/>
      <c r="XX23" s="1169">
        <v>172</v>
      </c>
      <c r="XY23" s="1174">
        <v>2.9069767441860463</v>
      </c>
      <c r="XZ23" s="1168">
        <f t="shared" si="75"/>
        <v>22</v>
      </c>
      <c r="YA23" s="715">
        <v>1115</v>
      </c>
      <c r="YB23" s="725">
        <v>12.556053811659194</v>
      </c>
      <c r="YC23" s="715">
        <f t="shared" si="76"/>
        <v>69</v>
      </c>
      <c r="YD23" s="714">
        <v>396</v>
      </c>
      <c r="YE23" s="725">
        <v>7.1428571428571423</v>
      </c>
      <c r="YF23" s="715">
        <f t="shared" si="77"/>
        <v>38</v>
      </c>
      <c r="YG23" s="699">
        <v>1190</v>
      </c>
      <c r="YH23" s="1099">
        <v>7.3949579831932777</v>
      </c>
      <c r="YI23" s="715">
        <f t="shared" si="78"/>
        <v>22</v>
      </c>
      <c r="YJ23" s="714">
        <v>396</v>
      </c>
      <c r="YK23" s="712">
        <v>25</v>
      </c>
      <c r="YL23" s="715">
        <f t="shared" si="79"/>
        <v>51</v>
      </c>
      <c r="YM23" s="699">
        <v>1190</v>
      </c>
      <c r="YN23" s="712">
        <v>24.957983193277311</v>
      </c>
      <c r="YO23" s="715">
        <f t="shared" si="80"/>
        <v>44</v>
      </c>
      <c r="YP23" s="1178">
        <v>20</v>
      </c>
      <c r="YQ23" s="1099">
        <v>20</v>
      </c>
      <c r="YR23" s="1099">
        <v>20</v>
      </c>
      <c r="YS23" s="1099">
        <v>20</v>
      </c>
      <c r="YT23" s="1099">
        <v>0</v>
      </c>
      <c r="YU23" s="1099">
        <v>40</v>
      </c>
      <c r="YV23" s="1099">
        <v>20</v>
      </c>
      <c r="YW23" s="1099">
        <v>0</v>
      </c>
      <c r="YX23" s="1099">
        <v>20</v>
      </c>
      <c r="YY23" s="1099">
        <v>20</v>
      </c>
      <c r="YZ23" s="1099">
        <v>0</v>
      </c>
      <c r="ZA23" s="1188">
        <v>5</v>
      </c>
      <c r="ZB23" s="985">
        <v>26.666666666666668</v>
      </c>
      <c r="ZC23" s="985">
        <v>15.555555555555555</v>
      </c>
      <c r="ZD23" s="985">
        <v>22.962962962962962</v>
      </c>
      <c r="ZE23" s="985">
        <v>17.037037037037038</v>
      </c>
      <c r="ZF23" s="985">
        <v>14.074074074074074</v>
      </c>
      <c r="ZG23" s="985">
        <v>12.592592592592592</v>
      </c>
      <c r="ZH23" s="985">
        <v>18.518518518518519</v>
      </c>
      <c r="ZI23" s="985">
        <v>8.1481481481481488</v>
      </c>
      <c r="ZJ23" s="985">
        <v>37.777777777777779</v>
      </c>
      <c r="ZK23" s="985">
        <v>2.9629629629629632</v>
      </c>
      <c r="ZL23" s="985">
        <v>2.9629629629629632</v>
      </c>
      <c r="ZM23" s="699">
        <v>135</v>
      </c>
      <c r="ZN23" s="714" t="s">
        <v>1634</v>
      </c>
      <c r="ZO23" s="715" t="s">
        <v>1634</v>
      </c>
      <c r="ZP23" s="715" t="s">
        <v>1634</v>
      </c>
      <c r="ZQ23" s="715" t="s">
        <v>1650</v>
      </c>
      <c r="ZR23" s="715" t="s">
        <v>1680</v>
      </c>
      <c r="ZS23" s="715" t="s">
        <v>1633</v>
      </c>
      <c r="ZT23" s="715">
        <v>1</v>
      </c>
      <c r="ZU23" s="715">
        <v>1</v>
      </c>
      <c r="ZV23" s="715">
        <v>1</v>
      </c>
      <c r="ZW23" s="715">
        <v>2</v>
      </c>
      <c r="ZX23" s="715">
        <v>-2</v>
      </c>
      <c r="ZY23" s="715">
        <v>-1</v>
      </c>
      <c r="ZZ23" s="715">
        <f t="shared" si="81"/>
        <v>2</v>
      </c>
      <c r="AAA23" s="715">
        <f t="shared" si="82"/>
        <v>50</v>
      </c>
      <c r="AAB23" s="716" t="s">
        <v>31</v>
      </c>
      <c r="AAC23" s="712" t="s">
        <v>31</v>
      </c>
      <c r="AAD23" s="712" t="s">
        <v>31</v>
      </c>
      <c r="AAE23" s="712" t="s">
        <v>31</v>
      </c>
      <c r="AAF23" s="712" t="s">
        <v>1657</v>
      </c>
      <c r="AAG23" s="712" t="s">
        <v>1635</v>
      </c>
      <c r="AAH23" s="714">
        <v>15</v>
      </c>
      <c r="AAI23" s="715">
        <v>6</v>
      </c>
      <c r="AAJ23" s="715">
        <v>5</v>
      </c>
      <c r="AAK23" s="715">
        <v>45</v>
      </c>
      <c r="AAL23" s="715">
        <v>13</v>
      </c>
      <c r="AAM23" s="733">
        <v>25</v>
      </c>
      <c r="AAN23" s="2996">
        <v>0.71575130028152889</v>
      </c>
      <c r="AAO23" s="2954">
        <f t="shared" si="83"/>
        <v>36</v>
      </c>
      <c r="AAP23" s="2995">
        <v>0.28630052011261153</v>
      </c>
      <c r="AAQ23" s="2954">
        <f t="shared" si="84"/>
        <v>41</v>
      </c>
      <c r="AAR23" s="2995">
        <v>0.2385837667605096</v>
      </c>
      <c r="AAS23" s="2954">
        <f t="shared" si="85"/>
        <v>32</v>
      </c>
      <c r="AAT23" s="2995">
        <v>2.1472539008445866</v>
      </c>
      <c r="AAU23" s="2954">
        <f t="shared" si="86"/>
        <v>20</v>
      </c>
      <c r="AAV23" s="2995">
        <v>0.62031779357732497</v>
      </c>
      <c r="AAW23" s="2954">
        <f t="shared" si="87"/>
        <v>31</v>
      </c>
      <c r="AAX23" s="2995">
        <v>1.192918833802548</v>
      </c>
      <c r="AAY23" s="2954">
        <f t="shared" si="88"/>
        <v>19</v>
      </c>
      <c r="AAZ23" s="982">
        <v>9</v>
      </c>
      <c r="ABA23" s="699">
        <v>1</v>
      </c>
      <c r="ABB23" s="699">
        <v>2</v>
      </c>
      <c r="ABC23" s="2988">
        <v>0.4294507801689173</v>
      </c>
      <c r="ABD23" s="2954">
        <f t="shared" si="89"/>
        <v>46</v>
      </c>
      <c r="ABE23" s="2955">
        <v>4.7716753352101925E-2</v>
      </c>
      <c r="ABF23" s="2954">
        <f t="shared" si="89"/>
        <v>25</v>
      </c>
      <c r="ABG23" s="2955">
        <v>9.5433506704203849E-2</v>
      </c>
      <c r="ABH23" s="2993">
        <f t="shared" si="89"/>
        <v>29</v>
      </c>
      <c r="ABI23" s="982">
        <v>2</v>
      </c>
      <c r="ABJ23" s="731">
        <v>9.6529755297070322E-2</v>
      </c>
      <c r="ABK23" s="715">
        <f t="shared" si="90"/>
        <v>27</v>
      </c>
      <c r="ABL23" s="716" t="s">
        <v>106</v>
      </c>
      <c r="ABM23" s="712" t="s">
        <v>1681</v>
      </c>
      <c r="ABN23" s="715">
        <v>3</v>
      </c>
      <c r="ABO23" s="715">
        <v>2</v>
      </c>
      <c r="ABP23" s="715">
        <f t="shared" si="91"/>
        <v>5</v>
      </c>
      <c r="ABQ23" s="715">
        <f t="shared" si="92"/>
        <v>16</v>
      </c>
      <c r="ABR23" s="1201" t="s">
        <v>1632</v>
      </c>
      <c r="ABS23" s="1202" t="s">
        <v>1632</v>
      </c>
      <c r="ABT23" s="1202" t="s">
        <v>1632</v>
      </c>
      <c r="ABU23" s="1202" t="s">
        <v>1632</v>
      </c>
      <c r="ABV23" s="725">
        <v>5</v>
      </c>
      <c r="ABW23" s="725">
        <v>5</v>
      </c>
      <c r="ABX23" s="725">
        <v>5</v>
      </c>
      <c r="ABY23" s="725">
        <v>5</v>
      </c>
      <c r="ABZ23" s="715">
        <f t="shared" si="93"/>
        <v>20</v>
      </c>
      <c r="ACA23" s="715">
        <f t="shared" si="94"/>
        <v>1</v>
      </c>
      <c r="ACB23" s="983" t="s">
        <v>1632</v>
      </c>
      <c r="ACC23" s="725" t="s">
        <v>1632</v>
      </c>
      <c r="ACD23" s="725" t="s">
        <v>1632</v>
      </c>
      <c r="ACE23" s="725" t="s">
        <v>1632</v>
      </c>
      <c r="ACF23" s="725">
        <v>5</v>
      </c>
      <c r="ACG23" s="725">
        <v>5</v>
      </c>
      <c r="ACH23" s="725">
        <v>5</v>
      </c>
      <c r="ACI23" s="725">
        <v>5</v>
      </c>
      <c r="ACJ23" s="715">
        <f t="shared" si="95"/>
        <v>20</v>
      </c>
      <c r="ACK23" s="715">
        <f t="shared" si="96"/>
        <v>1</v>
      </c>
      <c r="ACL23" s="982">
        <v>357</v>
      </c>
      <c r="ACM23" s="715">
        <v>6851</v>
      </c>
      <c r="ACN23" s="1089">
        <v>10.745000000000001</v>
      </c>
      <c r="ACO23" s="715">
        <v>45</v>
      </c>
      <c r="ACP23" s="1089">
        <v>2.9</v>
      </c>
      <c r="ACQ23" s="715">
        <v>36</v>
      </c>
      <c r="ACR23" s="982">
        <v>46.807000000000002</v>
      </c>
      <c r="ACS23" s="1090">
        <v>34</v>
      </c>
      <c r="ACT23" s="983" t="s">
        <v>1625</v>
      </c>
      <c r="ACU23" s="725" t="s">
        <v>1625</v>
      </c>
      <c r="ACV23" s="725" t="s">
        <v>1632</v>
      </c>
      <c r="ACW23" s="725" t="s">
        <v>1625</v>
      </c>
      <c r="ACX23" s="725">
        <v>0</v>
      </c>
      <c r="ACY23" s="725">
        <v>0</v>
      </c>
      <c r="ACZ23" s="725">
        <v>5</v>
      </c>
      <c r="ADA23" s="725">
        <v>0</v>
      </c>
      <c r="ADB23" s="715">
        <f t="shared" si="97"/>
        <v>5</v>
      </c>
      <c r="ADC23" s="715">
        <f t="shared" si="98"/>
        <v>9</v>
      </c>
      <c r="ADD23" s="984" t="s">
        <v>1632</v>
      </c>
      <c r="ADE23" s="985" t="s">
        <v>1632</v>
      </c>
      <c r="ADF23" s="985" t="s">
        <v>1625</v>
      </c>
      <c r="ADG23" s="985" t="s">
        <v>1625</v>
      </c>
      <c r="ADH23" s="985">
        <v>5</v>
      </c>
      <c r="ADI23" s="985">
        <v>5</v>
      </c>
      <c r="ADJ23" s="985">
        <v>0</v>
      </c>
      <c r="ADK23" s="985">
        <v>0</v>
      </c>
      <c r="ADL23" s="715">
        <f t="shared" si="99"/>
        <v>10</v>
      </c>
      <c r="ADM23" s="715">
        <f t="shared" si="100"/>
        <v>40</v>
      </c>
      <c r="ADN23" s="1169">
        <v>6</v>
      </c>
      <c r="ADO23" s="1168">
        <v>1512</v>
      </c>
      <c r="ADP23" s="1168">
        <v>12096</v>
      </c>
      <c r="ADQ23" s="989">
        <v>252</v>
      </c>
      <c r="ADR23" s="989">
        <v>2016</v>
      </c>
      <c r="ADS23" s="989">
        <v>585.39418283889074</v>
      </c>
      <c r="ADT23" s="989">
        <v>21</v>
      </c>
      <c r="ADU23" s="989">
        <v>6</v>
      </c>
      <c r="ADV23" s="989">
        <v>0</v>
      </c>
      <c r="ADW23" s="989">
        <v>0</v>
      </c>
      <c r="ADX23" s="989">
        <v>0</v>
      </c>
      <c r="ADY23" s="989">
        <v>0</v>
      </c>
      <c r="ADZ23" s="989">
        <v>0</v>
      </c>
      <c r="AEA23" s="989">
        <v>50</v>
      </c>
      <c r="AEB23" s="989">
        <v>12</v>
      </c>
      <c r="AEC23" s="989">
        <v>1512</v>
      </c>
      <c r="AED23" s="989">
        <v>12096</v>
      </c>
      <c r="AEE23" s="989">
        <v>126</v>
      </c>
      <c r="AEF23" s="989">
        <v>1008</v>
      </c>
      <c r="AEG23" s="989">
        <v>585.39418283889074</v>
      </c>
      <c r="AEH23" s="729">
        <v>33</v>
      </c>
      <c r="AEI23" s="987"/>
      <c r="AEM23" s="715">
        <v>2779</v>
      </c>
      <c r="AEN23" s="715">
        <v>1986</v>
      </c>
      <c r="AEO23" s="989">
        <v>307</v>
      </c>
      <c r="AEP23" s="1099">
        <v>15.458207452165157</v>
      </c>
      <c r="AEQ23" s="989">
        <v>64</v>
      </c>
      <c r="AER23" s="989">
        <v>107</v>
      </c>
      <c r="AES23" s="989">
        <v>34.853420195439739</v>
      </c>
      <c r="AET23" s="1099">
        <v>2.9158878504672896</v>
      </c>
      <c r="AEU23" s="989">
        <v>70</v>
      </c>
      <c r="AEV23" s="989">
        <v>92</v>
      </c>
      <c r="AEW23" s="989">
        <v>399</v>
      </c>
      <c r="AEX23" s="989">
        <v>23.057644110275689</v>
      </c>
      <c r="AEY23" s="989">
        <v>17</v>
      </c>
      <c r="AEZ23" s="1667">
        <v>1986</v>
      </c>
      <c r="AFA23" s="1668">
        <v>2.2104733131923466</v>
      </c>
      <c r="AFB23" s="1667">
        <f t="shared" si="101"/>
        <v>52</v>
      </c>
      <c r="AFC23" s="1168">
        <v>27</v>
      </c>
      <c r="AFD23" s="1099">
        <v>18.518518518518519</v>
      </c>
      <c r="AFE23" s="989">
        <f t="shared" si="102"/>
        <v>54</v>
      </c>
      <c r="AFF23" s="715">
        <v>286</v>
      </c>
      <c r="AFG23" s="985">
        <v>19.58041958041958</v>
      </c>
      <c r="AFH23" s="699">
        <f t="shared" si="103"/>
        <v>31</v>
      </c>
      <c r="AFI23" s="989">
        <v>5</v>
      </c>
      <c r="AFJ23" s="715">
        <v>0</v>
      </c>
      <c r="AFK23" s="985">
        <v>0</v>
      </c>
      <c r="AFL23" s="699">
        <f t="shared" si="104"/>
        <v>1</v>
      </c>
      <c r="AFM23" s="707">
        <v>544</v>
      </c>
      <c r="AFN23" s="990">
        <v>53</v>
      </c>
      <c r="AFO23" s="719">
        <v>9.742647058823529</v>
      </c>
      <c r="AFP23" s="979">
        <f t="shared" si="105"/>
        <v>18</v>
      </c>
      <c r="AFQ23" s="715">
        <v>38</v>
      </c>
      <c r="AFR23" s="699">
        <f t="shared" si="105"/>
        <v>57</v>
      </c>
      <c r="AFS23" s="715">
        <v>13110</v>
      </c>
      <c r="AFT23" s="715">
        <v>6500</v>
      </c>
      <c r="AFU23" s="985">
        <v>49.580472921434023</v>
      </c>
      <c r="AFV23" s="699">
        <f t="shared" si="106"/>
        <v>11</v>
      </c>
      <c r="AFW23" s="715">
        <v>12750</v>
      </c>
      <c r="AFX23" s="715">
        <v>300</v>
      </c>
      <c r="AFY23" s="712">
        <v>2.3529411764705883</v>
      </c>
      <c r="AFZ23" s="699">
        <f t="shared" si="107"/>
        <v>14</v>
      </c>
      <c r="AGA23" s="712">
        <v>45.686274509803923</v>
      </c>
      <c r="AGB23" s="712">
        <v>23.921568627450981</v>
      </c>
      <c r="AGC23" s="712">
        <v>14.705882352941178</v>
      </c>
      <c r="AGD23" s="712">
        <v>2.7450980392156863</v>
      </c>
      <c r="AGE23" s="712">
        <v>2.5490196078431371</v>
      </c>
      <c r="AGF23" s="712">
        <v>5.8823529411764701</v>
      </c>
      <c r="AGG23" s="712">
        <v>3.5294117647058822</v>
      </c>
      <c r="AGH23" s="712">
        <v>0.98039215686274506</v>
      </c>
      <c r="AGI23" s="712">
        <v>0</v>
      </c>
      <c r="AGJ23" s="715">
        <v>233</v>
      </c>
      <c r="AGK23" s="715">
        <v>122</v>
      </c>
      <c r="AGL23" s="715">
        <v>75</v>
      </c>
      <c r="AGM23" s="715">
        <v>14</v>
      </c>
      <c r="AGN23" s="715">
        <v>13</v>
      </c>
      <c r="AGO23" s="715">
        <v>30</v>
      </c>
      <c r="AGP23" s="715">
        <v>18</v>
      </c>
      <c r="AGQ23" s="715">
        <v>5</v>
      </c>
      <c r="AGR23" s="715">
        <v>0</v>
      </c>
      <c r="AGS23" s="715">
        <v>510</v>
      </c>
      <c r="AGT23" s="712" t="s">
        <v>31</v>
      </c>
      <c r="AGU23" s="712" t="s">
        <v>31</v>
      </c>
      <c r="AGV23" s="712" t="s">
        <v>31</v>
      </c>
      <c r="AGW23" s="712" t="s">
        <v>31</v>
      </c>
      <c r="AGX23" s="712" t="s">
        <v>31</v>
      </c>
      <c r="AGY23" s="712" t="s">
        <v>31</v>
      </c>
      <c r="AGZ23" s="712" t="s">
        <v>31</v>
      </c>
      <c r="AHA23" s="712" t="s">
        <v>31</v>
      </c>
      <c r="AHB23" s="712" t="s">
        <v>31</v>
      </c>
      <c r="AHC23" s="715">
        <v>0</v>
      </c>
      <c r="AHD23" s="715">
        <v>0</v>
      </c>
      <c r="AHE23" s="715">
        <v>0</v>
      </c>
      <c r="AHF23" s="715">
        <v>0</v>
      </c>
      <c r="AHG23" s="715">
        <v>0</v>
      </c>
      <c r="AHH23" s="715">
        <v>0</v>
      </c>
      <c r="AHI23" s="715">
        <v>0</v>
      </c>
      <c r="AHJ23" s="715">
        <v>0</v>
      </c>
      <c r="AHK23" s="715">
        <v>0</v>
      </c>
      <c r="AHL23" s="715">
        <v>0</v>
      </c>
      <c r="AHM23" s="712" t="s">
        <v>31</v>
      </c>
      <c r="AHN23" s="712" t="s">
        <v>31</v>
      </c>
      <c r="AHO23" s="712" t="s">
        <v>31</v>
      </c>
      <c r="AHP23" s="712" t="s">
        <v>31</v>
      </c>
      <c r="AHQ23" s="712" t="s">
        <v>31</v>
      </c>
      <c r="AHR23" s="712" t="s">
        <v>31</v>
      </c>
      <c r="AHS23" s="712" t="s">
        <v>31</v>
      </c>
      <c r="AHT23" s="712" t="s">
        <v>31</v>
      </c>
      <c r="AHU23" s="712" t="s">
        <v>31</v>
      </c>
      <c r="AHV23" s="715">
        <v>0</v>
      </c>
      <c r="AHW23" s="715">
        <v>0</v>
      </c>
      <c r="AHX23" s="715">
        <v>0</v>
      </c>
      <c r="AHY23" s="715">
        <v>0</v>
      </c>
      <c r="AHZ23" s="715">
        <v>0</v>
      </c>
      <c r="AIA23" s="715">
        <v>0</v>
      </c>
      <c r="AIB23" s="715">
        <v>0</v>
      </c>
      <c r="AIC23" s="715">
        <v>0</v>
      </c>
      <c r="AID23" s="715">
        <v>0</v>
      </c>
      <c r="AIE23" s="715">
        <v>0</v>
      </c>
      <c r="AIF23" s="712" t="s">
        <v>1678</v>
      </c>
      <c r="AIG23" s="712" t="s">
        <v>1623</v>
      </c>
      <c r="AIH23" s="709">
        <v>15</v>
      </c>
      <c r="AII23" s="978">
        <f t="shared" si="108"/>
        <v>10</v>
      </c>
      <c r="AIJ23" s="703" t="s">
        <v>1626</v>
      </c>
      <c r="AIK23" s="703" t="s">
        <v>1625</v>
      </c>
      <c r="AIL23" s="703" t="s">
        <v>1626</v>
      </c>
      <c r="AIM23" s="701" t="s">
        <v>1626</v>
      </c>
      <c r="AIN23" s="712" t="s">
        <v>1626</v>
      </c>
      <c r="AIO23" s="712" t="s">
        <v>1627</v>
      </c>
      <c r="AIP23" s="712" t="s">
        <v>1627</v>
      </c>
      <c r="AIQ23" s="712" t="s">
        <v>1627</v>
      </c>
      <c r="AIR23" s="712" t="s">
        <v>1625</v>
      </c>
      <c r="AIS23" s="712" t="s">
        <v>1628</v>
      </c>
      <c r="AIT23" s="712" t="s">
        <v>1641</v>
      </c>
      <c r="AIU23" s="712" t="s">
        <v>1642</v>
      </c>
      <c r="AIV23" s="712" t="s">
        <v>1679</v>
      </c>
      <c r="AIW23" s="699">
        <v>69</v>
      </c>
      <c r="AIX23" s="699">
        <v>10</v>
      </c>
      <c r="AIY23" s="985">
        <v>14.4</v>
      </c>
      <c r="AIZ23" s="699">
        <v>0</v>
      </c>
      <c r="AJA23" s="712">
        <v>0</v>
      </c>
      <c r="AJB23" s="699">
        <f t="shared" si="109"/>
        <v>26</v>
      </c>
      <c r="AJC23" s="712">
        <v>15</v>
      </c>
      <c r="AJD23" s="978">
        <f t="shared" si="110"/>
        <v>3</v>
      </c>
      <c r="AJE23" s="712" t="s">
        <v>1626</v>
      </c>
      <c r="AJF23" s="712" t="s">
        <v>1626</v>
      </c>
      <c r="AJG23" s="712" t="s">
        <v>1625</v>
      </c>
      <c r="AJH23" s="712" t="s">
        <v>1626</v>
      </c>
      <c r="AJI23" s="712">
        <v>7.5</v>
      </c>
      <c r="AJJ23" s="699">
        <f t="shared" si="111"/>
        <v>48</v>
      </c>
      <c r="AJK23" s="715">
        <v>5</v>
      </c>
      <c r="AJL23" s="712">
        <v>6</v>
      </c>
      <c r="AJM23" s="699">
        <f t="shared" si="112"/>
        <v>23</v>
      </c>
      <c r="AJN23" s="715">
        <v>4</v>
      </c>
      <c r="AJO23" s="712">
        <v>3</v>
      </c>
      <c r="AJP23" s="699">
        <f t="shared" si="113"/>
        <v>7</v>
      </c>
      <c r="AJQ23" s="715">
        <v>2</v>
      </c>
      <c r="AJR23" s="712">
        <v>3</v>
      </c>
      <c r="AJS23" s="699">
        <f t="shared" si="114"/>
        <v>22</v>
      </c>
      <c r="AJT23" s="715">
        <v>2</v>
      </c>
      <c r="AJU23" s="712">
        <v>0</v>
      </c>
      <c r="AJV23" s="715">
        <v>0</v>
      </c>
      <c r="AJW23" s="712">
        <v>1.5</v>
      </c>
      <c r="AJX23" s="699">
        <f t="shared" si="115"/>
        <v>25</v>
      </c>
      <c r="AJY23" s="715">
        <v>1</v>
      </c>
      <c r="AJZ23" s="712">
        <v>0</v>
      </c>
      <c r="AKA23" s="699">
        <f t="shared" si="116"/>
        <v>9</v>
      </c>
      <c r="AKB23" s="715">
        <v>0</v>
      </c>
      <c r="AKC23" s="712">
        <v>11.9</v>
      </c>
      <c r="AKD23" s="699">
        <f t="shared" si="117"/>
        <v>39</v>
      </c>
      <c r="AKE23" s="715">
        <v>8</v>
      </c>
      <c r="AKF23" s="715">
        <v>490</v>
      </c>
      <c r="AKG23" s="715">
        <v>323</v>
      </c>
      <c r="AKH23" s="715">
        <v>44</v>
      </c>
      <c r="AKI23" s="715">
        <v>58</v>
      </c>
      <c r="AKJ23" s="715">
        <v>0</v>
      </c>
      <c r="AKK23" s="715">
        <v>915</v>
      </c>
      <c r="AKL23" s="715">
        <v>24</v>
      </c>
      <c r="AKM23" s="715">
        <v>99</v>
      </c>
      <c r="AKN23" s="715">
        <v>0</v>
      </c>
      <c r="AKO23" s="715">
        <v>123</v>
      </c>
      <c r="AKP23" s="712">
        <v>0.14399999999999999</v>
      </c>
      <c r="AKQ23" s="699">
        <f t="shared" si="118"/>
        <v>34</v>
      </c>
      <c r="AKR23" s="712">
        <v>9.5000000000000001E-2</v>
      </c>
      <c r="AKS23" s="699">
        <f t="shared" si="118"/>
        <v>15</v>
      </c>
      <c r="AKT23" s="712">
        <v>1.2999999999999999E-2</v>
      </c>
      <c r="AKU23" s="699">
        <f t="shared" si="5"/>
        <v>9</v>
      </c>
      <c r="AKV23" s="712">
        <v>1.7000000000000001E-2</v>
      </c>
      <c r="AKW23" s="699">
        <f t="shared" si="119"/>
        <v>26</v>
      </c>
      <c r="AKX23" s="712" t="s">
        <v>31</v>
      </c>
      <c r="AKY23" s="712">
        <v>0.26900000000000002</v>
      </c>
      <c r="AKZ23" s="712">
        <v>7.0000000000000001E-3</v>
      </c>
      <c r="ALA23" s="699">
        <f t="shared" si="6"/>
        <v>23</v>
      </c>
      <c r="ALB23" s="712">
        <v>2.9000000000000001E-2</v>
      </c>
      <c r="ALC23" s="699">
        <f t="shared" si="7"/>
        <v>35</v>
      </c>
      <c r="ALD23" s="712" t="s">
        <v>31</v>
      </c>
      <c r="ALE23" s="699" t="str">
        <f t="shared" si="8"/>
        <v>-</v>
      </c>
      <c r="ALF23" s="712">
        <v>3.5999999999999997E-2</v>
      </c>
      <c r="ALG23" s="712"/>
      <c r="ALH23" s="1706">
        <v>32.031600265912218</v>
      </c>
      <c r="ALI23" s="729">
        <v>646</v>
      </c>
      <c r="ALJ23" s="729">
        <v>125</v>
      </c>
      <c r="ALK23" s="729">
        <v>20663</v>
      </c>
      <c r="ALL23" s="729">
        <v>31.263611285873299</v>
      </c>
      <c r="ALM23" s="729">
        <v>6.0494603881333786</v>
      </c>
      <c r="ALN23" s="729">
        <v>34</v>
      </c>
      <c r="ALO23" s="729">
        <v>49</v>
      </c>
    </row>
    <row r="24" spans="1:1003" ht="13" x14ac:dyDescent="0.2">
      <c r="A24" s="696" t="s">
        <v>1682</v>
      </c>
      <c r="B24" s="697" t="s">
        <v>1683</v>
      </c>
      <c r="C24" s="697" t="s">
        <v>1646</v>
      </c>
      <c r="D24" s="697" t="s">
        <v>1646</v>
      </c>
      <c r="E24" s="697" t="s">
        <v>1646</v>
      </c>
      <c r="F24" s="698" t="s">
        <v>1684</v>
      </c>
      <c r="G24" s="699" t="s">
        <v>2349</v>
      </c>
      <c r="H24" s="700">
        <v>388</v>
      </c>
      <c r="I24" s="703">
        <v>7.17</v>
      </c>
      <c r="J24" s="699">
        <f t="shared" si="9"/>
        <v>49</v>
      </c>
      <c r="K24" s="702">
        <v>442</v>
      </c>
      <c r="L24" s="703">
        <v>7.17</v>
      </c>
      <c r="M24" s="710">
        <f t="shared" si="10"/>
        <v>48</v>
      </c>
      <c r="N24" s="712">
        <f t="shared" si="11"/>
        <v>0</v>
      </c>
      <c r="O24" s="702">
        <v>709</v>
      </c>
      <c r="P24" s="703">
        <v>6.08</v>
      </c>
      <c r="Q24" s="699">
        <f t="shared" si="120"/>
        <v>49</v>
      </c>
      <c r="R24" s="702">
        <v>630</v>
      </c>
      <c r="S24" s="703">
        <v>6.16</v>
      </c>
      <c r="T24" s="710">
        <f t="shared" si="0"/>
        <v>42</v>
      </c>
      <c r="U24" s="712">
        <f t="shared" si="12"/>
        <v>8.0000000000000071E-2</v>
      </c>
      <c r="V24" s="706">
        <v>468</v>
      </c>
      <c r="W24" s="701">
        <v>6.017094017094017</v>
      </c>
      <c r="X24" s="702">
        <v>162</v>
      </c>
      <c r="Y24" s="704">
        <v>6.5555555555555554</v>
      </c>
      <c r="Z24" s="705">
        <f t="shared" si="13"/>
        <v>30</v>
      </c>
      <c r="AA24" s="707">
        <v>312</v>
      </c>
      <c r="AB24" s="704">
        <v>6.3493589743589745</v>
      </c>
      <c r="AC24" s="705">
        <f t="shared" si="14"/>
        <v>25</v>
      </c>
      <c r="AD24" s="702">
        <v>156</v>
      </c>
      <c r="AE24" s="704">
        <v>5.3525641025641022</v>
      </c>
      <c r="AF24" s="732">
        <f t="shared" si="15"/>
        <v>68</v>
      </c>
      <c r="AG24" s="708">
        <v>80.8</v>
      </c>
      <c r="AH24" s="705">
        <f t="shared" si="16"/>
        <v>37</v>
      </c>
      <c r="AI24" s="709">
        <v>84.7</v>
      </c>
      <c r="AJ24" s="705">
        <f t="shared" si="17"/>
        <v>34</v>
      </c>
      <c r="AK24" s="709">
        <v>2</v>
      </c>
      <c r="AL24" s="701">
        <v>1</v>
      </c>
      <c r="AM24" s="702">
        <v>40</v>
      </c>
      <c r="AN24" s="715">
        <f t="shared" si="18"/>
        <v>69</v>
      </c>
      <c r="AO24" s="710">
        <v>40</v>
      </c>
      <c r="AP24" s="715">
        <f t="shared" si="19"/>
        <v>69</v>
      </c>
      <c r="AQ24" s="702">
        <v>270</v>
      </c>
      <c r="AR24" s="710">
        <f t="shared" si="121"/>
        <v>11</v>
      </c>
      <c r="AS24" s="702">
        <v>428</v>
      </c>
      <c r="AT24" s="703">
        <v>23.130841121495326</v>
      </c>
      <c r="AU24" s="705">
        <f t="shared" si="20"/>
        <v>51</v>
      </c>
      <c r="AV24" s="702">
        <v>436</v>
      </c>
      <c r="AW24" s="703">
        <v>20.642201834862387</v>
      </c>
      <c r="AX24" s="705">
        <f t="shared" si="21"/>
        <v>73</v>
      </c>
      <c r="AY24" s="702">
        <v>411</v>
      </c>
      <c r="AZ24" s="703">
        <v>47.931873479318739</v>
      </c>
      <c r="BA24" s="705">
        <f t="shared" si="22"/>
        <v>38</v>
      </c>
      <c r="BB24" s="702">
        <v>425</v>
      </c>
      <c r="BC24" s="703">
        <v>17.176470588235293</v>
      </c>
      <c r="BD24" s="705">
        <f t="shared" si="23"/>
        <v>54</v>
      </c>
      <c r="BE24" s="702">
        <v>419</v>
      </c>
      <c r="BF24" s="703">
        <v>0.47732696897374705</v>
      </c>
      <c r="BG24" s="705">
        <f t="shared" si="24"/>
        <v>26</v>
      </c>
      <c r="BH24" s="702">
        <v>429</v>
      </c>
      <c r="BI24" s="703">
        <v>32.867132867132867</v>
      </c>
      <c r="BJ24" s="705">
        <f t="shared" si="25"/>
        <v>38</v>
      </c>
      <c r="BK24" s="702">
        <v>166</v>
      </c>
      <c r="BL24" s="703">
        <v>52.409638554216862</v>
      </c>
      <c r="BM24" s="705">
        <f t="shared" si="26"/>
        <v>34</v>
      </c>
      <c r="BN24" s="702">
        <v>168</v>
      </c>
      <c r="BO24" s="703">
        <v>91.071428571428569</v>
      </c>
      <c r="BP24" s="705">
        <f t="shared" si="27"/>
        <v>72</v>
      </c>
      <c r="BQ24" s="702">
        <v>153</v>
      </c>
      <c r="BR24" s="703">
        <v>58.169934640522882</v>
      </c>
      <c r="BS24" s="705">
        <f t="shared" si="28"/>
        <v>20</v>
      </c>
      <c r="BT24" s="702">
        <v>168</v>
      </c>
      <c r="BU24" s="703">
        <v>39.285714285714285</v>
      </c>
      <c r="BV24" s="705">
        <f t="shared" si="29"/>
        <v>46</v>
      </c>
      <c r="BW24" s="702">
        <v>148</v>
      </c>
      <c r="BX24" s="703">
        <v>4.7297297297297298</v>
      </c>
      <c r="BY24" s="705">
        <f t="shared" si="30"/>
        <v>65</v>
      </c>
      <c r="BZ24" s="702">
        <v>167</v>
      </c>
      <c r="CA24" s="703">
        <v>55.688622754491014</v>
      </c>
      <c r="CB24" s="705">
        <f t="shared" si="31"/>
        <v>43</v>
      </c>
      <c r="CC24" s="709">
        <v>12.6</v>
      </c>
      <c r="CD24" s="726">
        <f t="shared" si="32"/>
        <v>17</v>
      </c>
      <c r="CE24" s="703">
        <v>1.8</v>
      </c>
      <c r="CF24" s="703">
        <v>5.6</v>
      </c>
      <c r="CG24" s="704">
        <v>5.3</v>
      </c>
      <c r="CH24" s="709">
        <v>12.2</v>
      </c>
      <c r="CI24" s="701">
        <v>12.1</v>
      </c>
      <c r="CJ24" s="712">
        <v>14.4</v>
      </c>
      <c r="CK24" s="729">
        <f t="shared" si="33"/>
        <v>10</v>
      </c>
      <c r="CL24" s="712">
        <v>2</v>
      </c>
      <c r="CM24" s="712">
        <v>6.5</v>
      </c>
      <c r="CN24" s="712">
        <v>6</v>
      </c>
      <c r="CO24" s="714">
        <v>314</v>
      </c>
      <c r="CP24" s="985">
        <v>84.8</v>
      </c>
      <c r="CQ24" s="729">
        <f t="shared" si="34"/>
        <v>33</v>
      </c>
      <c r="CR24" s="715">
        <v>60</v>
      </c>
      <c r="CS24" s="985">
        <v>84.5</v>
      </c>
      <c r="CT24" s="729">
        <f t="shared" si="1"/>
        <v>31</v>
      </c>
      <c r="CU24" s="715">
        <v>179</v>
      </c>
      <c r="CV24" s="712">
        <v>85.1</v>
      </c>
      <c r="CW24" s="729">
        <f t="shared" si="35"/>
        <v>28</v>
      </c>
      <c r="CX24" s="715">
        <v>75</v>
      </c>
      <c r="CY24" s="712">
        <v>84.3</v>
      </c>
      <c r="CZ24" s="729">
        <f t="shared" si="36"/>
        <v>26</v>
      </c>
      <c r="DA24" s="716">
        <v>28.272251308900525</v>
      </c>
      <c r="DB24" s="710">
        <f t="shared" si="37"/>
        <v>67</v>
      </c>
      <c r="DC24" s="715">
        <v>191</v>
      </c>
      <c r="DD24" s="717">
        <v>68.586387434554979</v>
      </c>
      <c r="DE24" s="710">
        <f t="shared" si="38"/>
        <v>61</v>
      </c>
      <c r="DF24" s="703">
        <v>3.1413612565445024</v>
      </c>
      <c r="DG24" s="705">
        <f t="shared" si="39"/>
        <v>29</v>
      </c>
      <c r="DH24" s="709">
        <v>57.894736842105267</v>
      </c>
      <c r="DI24" s="705">
        <f t="shared" si="39"/>
        <v>47</v>
      </c>
      <c r="DJ24" s="703">
        <v>5.2631578947368416</v>
      </c>
      <c r="DK24" s="705">
        <f t="shared" si="40"/>
        <v>26</v>
      </c>
      <c r="DL24" s="718">
        <v>62.608695652173921</v>
      </c>
      <c r="DM24" s="705">
        <f t="shared" si="41"/>
        <v>63</v>
      </c>
      <c r="DN24" s="703">
        <v>7.8260869565217401</v>
      </c>
      <c r="DO24" s="705">
        <f t="shared" si="42"/>
        <v>27</v>
      </c>
      <c r="DP24" s="702">
        <v>395</v>
      </c>
      <c r="DQ24" s="719">
        <v>64.810126582278485</v>
      </c>
      <c r="DR24" s="705">
        <f t="shared" si="122"/>
        <v>57</v>
      </c>
      <c r="DS24" s="702">
        <v>156</v>
      </c>
      <c r="DT24" s="719">
        <v>55.128205128205131</v>
      </c>
      <c r="DU24" s="705">
        <v>5</v>
      </c>
      <c r="DV24" s="702">
        <v>366</v>
      </c>
      <c r="DW24" s="720">
        <v>68.032786885245898</v>
      </c>
      <c r="DX24" s="705">
        <v>34</v>
      </c>
      <c r="DY24" s="702">
        <v>297</v>
      </c>
      <c r="DZ24" s="1145">
        <v>1.3793103448275863</v>
      </c>
      <c r="EA24" s="726">
        <v>8</v>
      </c>
      <c r="EB24" s="720">
        <v>9.7643097643097647</v>
      </c>
      <c r="EC24" s="705">
        <v>56</v>
      </c>
      <c r="ED24" s="702">
        <v>329</v>
      </c>
      <c r="EE24" s="712">
        <v>1.3444444444444446</v>
      </c>
      <c r="EF24" s="729">
        <v>41</v>
      </c>
      <c r="EG24" s="720">
        <v>27.355623100303951</v>
      </c>
      <c r="EH24" s="705">
        <v>26</v>
      </c>
      <c r="EI24" s="702">
        <v>343</v>
      </c>
      <c r="EJ24" s="712">
        <v>0.8526785714285714</v>
      </c>
      <c r="EK24" s="729">
        <v>59</v>
      </c>
      <c r="EL24" s="720">
        <v>32.653061224489797</v>
      </c>
      <c r="EM24" s="705">
        <v>16</v>
      </c>
      <c r="EN24" s="714">
        <v>303</v>
      </c>
      <c r="EO24" s="712">
        <v>0.9</v>
      </c>
      <c r="EP24" s="729">
        <v>16</v>
      </c>
      <c r="EQ24" s="725">
        <v>8.2508250825082499</v>
      </c>
      <c r="ER24" s="733">
        <v>53</v>
      </c>
      <c r="ES24" s="702">
        <v>334</v>
      </c>
      <c r="ET24" s="726">
        <v>0.58450704225352113</v>
      </c>
      <c r="EU24" s="726">
        <v>60</v>
      </c>
      <c r="EV24" s="720">
        <v>21.257485029940121</v>
      </c>
      <c r="EW24" s="705">
        <v>11</v>
      </c>
      <c r="EX24" s="715">
        <v>343</v>
      </c>
      <c r="EY24" s="726">
        <v>0.68627450980392157</v>
      </c>
      <c r="EZ24" s="726">
        <v>20</v>
      </c>
      <c r="FA24" s="725">
        <v>14.868804664723031</v>
      </c>
      <c r="FB24" s="715">
        <v>4</v>
      </c>
      <c r="FC24" s="702">
        <v>339</v>
      </c>
      <c r="FD24" s="726">
        <v>0.58695652173913049</v>
      </c>
      <c r="FE24" s="726">
        <v>47</v>
      </c>
      <c r="FF24" s="720">
        <v>6.7846607669616521</v>
      </c>
      <c r="FG24" s="705">
        <v>59</v>
      </c>
      <c r="FH24" s="702">
        <v>294</v>
      </c>
      <c r="FI24" s="726">
        <v>3.1214285714285714</v>
      </c>
      <c r="FJ24" s="726">
        <v>31</v>
      </c>
      <c r="FK24" s="720">
        <v>23.80952380952381</v>
      </c>
      <c r="FL24" s="705">
        <v>71</v>
      </c>
      <c r="FM24" s="714">
        <v>170</v>
      </c>
      <c r="FN24" s="725">
        <v>27.058823529411764</v>
      </c>
      <c r="FO24" s="715">
        <v>22</v>
      </c>
      <c r="FP24" s="702">
        <v>139</v>
      </c>
      <c r="FQ24" s="727">
        <v>1</v>
      </c>
      <c r="FR24" s="727">
        <v>33</v>
      </c>
      <c r="FS24" s="720">
        <v>5.755395683453238</v>
      </c>
      <c r="FT24" s="705">
        <v>18</v>
      </c>
      <c r="FU24" s="702">
        <v>140</v>
      </c>
      <c r="FV24" s="712">
        <v>1.4444444444444444</v>
      </c>
      <c r="FW24" s="729">
        <v>19</v>
      </c>
      <c r="FX24" s="720">
        <v>6.4285714285714279</v>
      </c>
      <c r="FY24" s="705">
        <v>29</v>
      </c>
      <c r="FZ24" s="702">
        <v>146</v>
      </c>
      <c r="GA24" s="712">
        <v>1</v>
      </c>
      <c r="GB24" s="729">
        <v>19</v>
      </c>
      <c r="GC24" s="720">
        <v>13.013698630136986</v>
      </c>
      <c r="GD24" s="705">
        <v>8</v>
      </c>
      <c r="GE24" s="702">
        <v>140</v>
      </c>
      <c r="GF24" s="712">
        <v>0.625</v>
      </c>
      <c r="GG24" s="729">
        <v>38</v>
      </c>
      <c r="GH24" s="720">
        <v>2.8571428571428572</v>
      </c>
      <c r="GI24" s="705">
        <v>39</v>
      </c>
      <c r="GJ24" s="702">
        <v>153</v>
      </c>
      <c r="GK24" s="726">
        <v>1.22</v>
      </c>
      <c r="GL24" s="726">
        <v>52</v>
      </c>
      <c r="GM24" s="720">
        <v>16.33986928104575</v>
      </c>
      <c r="GN24" s="705">
        <v>24</v>
      </c>
      <c r="GO24" s="702">
        <v>143</v>
      </c>
      <c r="GP24" s="726">
        <v>0.6875</v>
      </c>
      <c r="GQ24" s="726">
        <v>27</v>
      </c>
      <c r="GR24" s="720">
        <v>5.5944055944055942</v>
      </c>
      <c r="GS24" s="705">
        <v>10</v>
      </c>
      <c r="GT24" s="702">
        <v>142</v>
      </c>
      <c r="GU24" s="726">
        <v>0.5</v>
      </c>
      <c r="GV24" s="726">
        <v>28</v>
      </c>
      <c r="GW24" s="720">
        <v>1.4084507042253522</v>
      </c>
      <c r="GX24" s="705">
        <v>48</v>
      </c>
      <c r="GY24" s="702">
        <v>140</v>
      </c>
      <c r="GZ24" s="726">
        <v>1</v>
      </c>
      <c r="HA24" s="726">
        <v>41</v>
      </c>
      <c r="HB24" s="720">
        <v>0.7142857142857143</v>
      </c>
      <c r="HC24" s="705">
        <v>46</v>
      </c>
      <c r="HD24" s="709">
        <v>31.282051282051281</v>
      </c>
      <c r="HE24" s="703">
        <v>5.1282051282051277</v>
      </c>
      <c r="HF24" s="703">
        <v>67.179487179487168</v>
      </c>
      <c r="HG24" s="703">
        <v>18.974358974358974</v>
      </c>
      <c r="HH24" s="1299">
        <v>18.461538461538463</v>
      </c>
      <c r="HI24" s="1299">
        <v>32.307692307692307</v>
      </c>
      <c r="HJ24" s="1299">
        <v>71.282051282051285</v>
      </c>
      <c r="HK24" s="1299">
        <v>5.1282051282051277</v>
      </c>
      <c r="HL24" s="1299">
        <v>72.307692307692307</v>
      </c>
      <c r="HM24" s="1300">
        <v>195</v>
      </c>
      <c r="HN24" s="709">
        <v>21.061093247588424</v>
      </c>
      <c r="HO24" s="709">
        <v>2.8938906752411575</v>
      </c>
      <c r="HP24" s="709">
        <v>57.717041800643088</v>
      </c>
      <c r="HQ24" s="709">
        <v>15.594855305466238</v>
      </c>
      <c r="HR24" s="709">
        <v>9.565916398713826</v>
      </c>
      <c r="HS24" s="709">
        <v>43.327974276527328</v>
      </c>
      <c r="HT24" s="709">
        <v>50.241157556270096</v>
      </c>
      <c r="HU24" s="709">
        <v>4.019292604501608</v>
      </c>
      <c r="HV24" s="709">
        <v>57.475884244372985</v>
      </c>
      <c r="HW24" s="1300">
        <v>1244</v>
      </c>
      <c r="HX24" s="1265">
        <v>9</v>
      </c>
      <c r="HY24" s="1266">
        <v>35</v>
      </c>
      <c r="HZ24" s="1266">
        <v>66</v>
      </c>
      <c r="IA24" s="1266">
        <v>25</v>
      </c>
      <c r="IB24" s="1266">
        <v>9</v>
      </c>
      <c r="IC24" s="1266">
        <v>0</v>
      </c>
      <c r="ID24" s="1266" t="s">
        <v>31</v>
      </c>
      <c r="IE24" s="1266">
        <v>53</v>
      </c>
      <c r="IF24" s="1267">
        <v>197</v>
      </c>
      <c r="IG24" s="1268">
        <v>258</v>
      </c>
      <c r="IH24" s="1269">
        <v>88</v>
      </c>
      <c r="II24" s="1269">
        <v>87</v>
      </c>
      <c r="IJ24" s="1269">
        <v>44</v>
      </c>
      <c r="IK24" s="1269">
        <v>41</v>
      </c>
      <c r="IL24" s="1269">
        <v>0</v>
      </c>
      <c r="IM24" s="1269">
        <v>22</v>
      </c>
      <c r="IN24" s="1269">
        <v>106</v>
      </c>
      <c r="IO24" s="1267">
        <v>646</v>
      </c>
      <c r="IP24" s="1268">
        <v>236</v>
      </c>
      <c r="IQ24" s="1269">
        <v>150</v>
      </c>
      <c r="IR24" s="1269">
        <v>54</v>
      </c>
      <c r="IS24" s="1269">
        <v>64</v>
      </c>
      <c r="IT24" s="1269">
        <v>32</v>
      </c>
      <c r="IU24" s="1269">
        <v>0</v>
      </c>
      <c r="IV24" s="1269" t="s">
        <v>31</v>
      </c>
      <c r="IW24" s="1269">
        <v>98</v>
      </c>
      <c r="IX24" s="1270">
        <v>634</v>
      </c>
      <c r="IY24" s="1268">
        <v>4.5685279187817258</v>
      </c>
      <c r="IZ24" s="1269">
        <v>17.766497461928935</v>
      </c>
      <c r="JA24" s="1269">
        <v>33.502538071065992</v>
      </c>
      <c r="JB24" s="1269">
        <v>12.690355329949238</v>
      </c>
      <c r="JC24" s="1269">
        <v>4.5685279187817258</v>
      </c>
      <c r="JD24" s="1269">
        <v>0</v>
      </c>
      <c r="JE24" s="1269" t="s">
        <v>31</v>
      </c>
      <c r="JF24" s="1269">
        <v>26.903553299492383</v>
      </c>
      <c r="JG24" s="1270">
        <v>100</v>
      </c>
      <c r="JH24" s="1268">
        <v>39.93808049535604</v>
      </c>
      <c r="JI24" s="1269">
        <v>13.622291021671826</v>
      </c>
      <c r="JJ24" s="1269">
        <v>13.46749226006192</v>
      </c>
      <c r="JK24" s="1269">
        <v>6.8111455108359129</v>
      </c>
      <c r="JL24" s="1269">
        <v>6.3467492260061915</v>
      </c>
      <c r="JM24" s="1269">
        <v>0</v>
      </c>
      <c r="JN24" s="1269">
        <v>3.4055727554179565</v>
      </c>
      <c r="JO24" s="1269">
        <v>16.408668730650156</v>
      </c>
      <c r="JP24" s="1270">
        <v>100</v>
      </c>
      <c r="JQ24" s="1268">
        <v>37.223974763406943</v>
      </c>
      <c r="JR24" s="1269">
        <v>23.65930599369085</v>
      </c>
      <c r="JS24" s="1269">
        <v>8.517350157728707</v>
      </c>
      <c r="JT24" s="1269">
        <v>10.094637223974763</v>
      </c>
      <c r="JU24" s="1269">
        <v>5.0473186119873814</v>
      </c>
      <c r="JV24" s="1269">
        <v>0</v>
      </c>
      <c r="JW24" s="1269" t="s">
        <v>31</v>
      </c>
      <c r="JX24" s="1269">
        <v>15.457413249211358</v>
      </c>
      <c r="JY24" s="1270">
        <v>100</v>
      </c>
      <c r="JZ24" s="718">
        <v>40.077989601386484</v>
      </c>
      <c r="KA24" s="705">
        <f t="shared" si="43"/>
        <v>72</v>
      </c>
      <c r="KB24" s="718">
        <v>58.51063829787234</v>
      </c>
      <c r="KC24" s="705">
        <f t="shared" si="43"/>
        <v>54</v>
      </c>
      <c r="KD24" s="725">
        <v>7.3658184815081906</v>
      </c>
      <c r="KE24" s="988">
        <f t="shared" si="44"/>
        <v>18</v>
      </c>
      <c r="KF24" s="1212">
        <v>0</v>
      </c>
      <c r="KG24" s="988">
        <f t="shared" si="44"/>
        <v>28</v>
      </c>
      <c r="KH24" s="1212">
        <v>15.245886399553779</v>
      </c>
      <c r="KI24" s="988">
        <f t="shared" si="45"/>
        <v>40</v>
      </c>
      <c r="KJ24" s="1212">
        <v>0</v>
      </c>
      <c r="KK24" s="988">
        <f t="shared" si="45"/>
        <v>48</v>
      </c>
      <c r="KL24" s="1212">
        <v>10.037264094242095</v>
      </c>
      <c r="KM24" s="715">
        <f t="shared" si="46"/>
        <v>34</v>
      </c>
      <c r="KN24" s="715">
        <v>16.312117819309275</v>
      </c>
      <c r="KO24" s="715">
        <f t="shared" si="47"/>
        <v>43</v>
      </c>
      <c r="KP24" s="728">
        <v>60</v>
      </c>
      <c r="KQ24" s="729">
        <v>10</v>
      </c>
      <c r="KR24" s="729">
        <v>10</v>
      </c>
      <c r="KS24" s="729">
        <v>40</v>
      </c>
      <c r="KT24" s="729">
        <v>0</v>
      </c>
      <c r="KU24" s="730">
        <f t="shared" si="48"/>
        <v>120</v>
      </c>
      <c r="KV24" s="734">
        <f t="shared" si="49"/>
        <v>15</v>
      </c>
      <c r="KW24" s="728">
        <v>10</v>
      </c>
      <c r="KX24" s="729">
        <v>10</v>
      </c>
      <c r="KY24" s="706">
        <f t="shared" si="50"/>
        <v>20</v>
      </c>
      <c r="KZ24" s="705">
        <f t="shared" si="51"/>
        <v>1</v>
      </c>
      <c r="LA24" s="847" t="s">
        <v>1632</v>
      </c>
      <c r="LB24" s="846" t="s">
        <v>1632</v>
      </c>
      <c r="LC24" s="846" t="s">
        <v>1632</v>
      </c>
      <c r="LD24" s="846" t="s">
        <v>1632</v>
      </c>
      <c r="LE24" s="729">
        <v>40</v>
      </c>
      <c r="LF24" s="1023">
        <v>1</v>
      </c>
      <c r="LG24" s="847" t="s">
        <v>1632</v>
      </c>
      <c r="LH24" s="846" t="s">
        <v>1632</v>
      </c>
      <c r="LI24" s="846" t="s">
        <v>1632</v>
      </c>
      <c r="LJ24" s="846" t="s">
        <v>1632</v>
      </c>
      <c r="LK24" s="729">
        <v>40</v>
      </c>
      <c r="LL24" s="1023">
        <v>1</v>
      </c>
      <c r="LM24" s="847" t="s">
        <v>1632</v>
      </c>
      <c r="LN24" s="846" t="s">
        <v>1632</v>
      </c>
      <c r="LO24" s="846" t="s">
        <v>1632</v>
      </c>
      <c r="LP24" s="846" t="s">
        <v>1632</v>
      </c>
      <c r="LQ24" s="729">
        <v>60</v>
      </c>
      <c r="LR24" s="1023">
        <v>1</v>
      </c>
      <c r="LS24" s="847" t="s">
        <v>1632</v>
      </c>
      <c r="LT24" s="846" t="s">
        <v>1632</v>
      </c>
      <c r="LU24" s="846" t="s">
        <v>1632</v>
      </c>
      <c r="LV24" s="846" t="s">
        <v>1632</v>
      </c>
      <c r="LW24" s="729">
        <v>40</v>
      </c>
      <c r="LX24" s="1023">
        <v>1</v>
      </c>
      <c r="LY24" s="847" t="s">
        <v>1632</v>
      </c>
      <c r="LZ24" s="846" t="s">
        <v>1632</v>
      </c>
      <c r="MA24" s="846" t="s">
        <v>1632</v>
      </c>
      <c r="MB24" s="846" t="s">
        <v>1632</v>
      </c>
      <c r="MC24" s="729">
        <v>40</v>
      </c>
      <c r="MD24" s="1023">
        <v>1</v>
      </c>
      <c r="ME24" s="847" t="s">
        <v>1625</v>
      </c>
      <c r="MF24" s="846" t="s">
        <v>1632</v>
      </c>
      <c r="MG24" s="846" t="s">
        <v>1625</v>
      </c>
      <c r="MH24" s="846" t="s">
        <v>1625</v>
      </c>
      <c r="MI24" s="729">
        <v>10</v>
      </c>
      <c r="MJ24" s="1023">
        <v>54</v>
      </c>
      <c r="MK24" s="847" t="s">
        <v>1632</v>
      </c>
      <c r="ML24" s="846" t="s">
        <v>1625</v>
      </c>
      <c r="MM24" s="846" t="s">
        <v>1625</v>
      </c>
      <c r="MN24" s="729">
        <v>15</v>
      </c>
      <c r="MO24" s="1023">
        <v>33</v>
      </c>
      <c r="MP24" s="847" t="s">
        <v>1632</v>
      </c>
      <c r="MQ24" s="846" t="s">
        <v>1632</v>
      </c>
      <c r="MR24" s="846" t="s">
        <v>1632</v>
      </c>
      <c r="MS24" s="846" t="s">
        <v>1632</v>
      </c>
      <c r="MT24" s="729">
        <v>40</v>
      </c>
      <c r="MU24" s="1023">
        <v>1</v>
      </c>
      <c r="MV24" s="846" t="s">
        <v>1625</v>
      </c>
      <c r="MW24" s="846" t="s">
        <v>1625</v>
      </c>
      <c r="MX24" s="846" t="s">
        <v>1625</v>
      </c>
      <c r="MY24" s="846" t="s">
        <v>1625</v>
      </c>
      <c r="MZ24" s="729">
        <v>0</v>
      </c>
      <c r="NA24" s="1023">
        <v>47</v>
      </c>
      <c r="NB24" s="715">
        <v>141.51</v>
      </c>
      <c r="NC24" s="715">
        <f t="shared" si="3"/>
        <v>38</v>
      </c>
      <c r="ND24" s="714">
        <v>0</v>
      </c>
      <c r="NE24" s="715">
        <v>55</v>
      </c>
      <c r="NF24" s="731">
        <v>0</v>
      </c>
      <c r="NG24" s="715">
        <v>55</v>
      </c>
      <c r="NH24" s="715">
        <v>0</v>
      </c>
      <c r="NI24" s="715">
        <v>56</v>
      </c>
      <c r="NJ24" s="731">
        <v>0</v>
      </c>
      <c r="NK24" s="715">
        <v>56</v>
      </c>
      <c r="NL24" s="715">
        <v>0</v>
      </c>
      <c r="NM24" s="715">
        <v>57</v>
      </c>
      <c r="NN24" s="2946">
        <v>0</v>
      </c>
      <c r="NO24" s="715">
        <v>57</v>
      </c>
      <c r="NP24" s="715">
        <v>9921</v>
      </c>
      <c r="NQ24" s="3206">
        <v>29</v>
      </c>
      <c r="NR24" s="3349">
        <v>6.5365365365365369</v>
      </c>
      <c r="NS24" s="3206">
        <v>2</v>
      </c>
      <c r="NT24" s="3206">
        <v>653</v>
      </c>
      <c r="NU24" s="3207">
        <v>2.9029029029029028</v>
      </c>
      <c r="NV24" s="3206">
        <v>2</v>
      </c>
      <c r="NW24" s="3206">
        <v>2781</v>
      </c>
      <c r="NX24" s="3207">
        <v>27.837837837837835</v>
      </c>
      <c r="NY24" s="3206">
        <v>1</v>
      </c>
      <c r="NZ24" s="3206">
        <v>137</v>
      </c>
      <c r="OA24" s="3208">
        <v>13.713713713713714</v>
      </c>
      <c r="OB24" s="3206">
        <v>4</v>
      </c>
      <c r="OC24" s="714">
        <v>1507</v>
      </c>
      <c r="OD24" s="2946">
        <v>150.91127578610053</v>
      </c>
      <c r="OE24" s="733">
        <v>11</v>
      </c>
      <c r="OF24" s="714">
        <v>21</v>
      </c>
      <c r="OG24" s="731">
        <v>2.1021021021021022</v>
      </c>
      <c r="OH24" s="733">
        <f t="shared" si="52"/>
        <v>11</v>
      </c>
      <c r="OI24" s="981">
        <v>29.391468005018822</v>
      </c>
      <c r="OJ24" s="733">
        <f t="shared" si="4"/>
        <v>42</v>
      </c>
      <c r="OK24" s="1355" t="s">
        <v>3043</v>
      </c>
      <c r="OL24" s="1355" t="s">
        <v>3044</v>
      </c>
      <c r="OM24" s="1355">
        <v>350</v>
      </c>
      <c r="ON24" s="3559">
        <v>35.332121946295175</v>
      </c>
      <c r="OO24" s="1355">
        <v>23</v>
      </c>
      <c r="OP24" s="977"/>
      <c r="OQ24" s="712">
        <v>16.5</v>
      </c>
      <c r="OR24" s="712">
        <v>21</v>
      </c>
      <c r="OS24" s="712">
        <v>18.3</v>
      </c>
      <c r="OT24" s="712">
        <v>16.020671834625322</v>
      </c>
      <c r="OU24" s="712">
        <v>18.457943925233643</v>
      </c>
      <c r="OV24" s="712">
        <v>21.026894865525673</v>
      </c>
      <c r="OW24" s="699">
        <f t="shared" si="53"/>
        <v>7</v>
      </c>
      <c r="OX24" s="712">
        <v>18.550918437564103</v>
      </c>
      <c r="OY24" s="699">
        <f t="shared" si="53"/>
        <v>8</v>
      </c>
      <c r="OZ24" s="712">
        <v>14.5</v>
      </c>
      <c r="PA24" s="712">
        <v>15.8</v>
      </c>
      <c r="PB24" s="712">
        <v>17.2</v>
      </c>
      <c r="PC24" s="712">
        <v>19.896640826873384</v>
      </c>
      <c r="PD24" s="712">
        <v>20.794392523364486</v>
      </c>
      <c r="PE24" s="712">
        <v>21.515892420537895</v>
      </c>
      <c r="PF24" s="699">
        <f t="shared" si="54"/>
        <v>9</v>
      </c>
      <c r="PG24" s="712">
        <v>18.284487628462625</v>
      </c>
      <c r="PH24" s="699">
        <f t="shared" si="55"/>
        <v>13</v>
      </c>
      <c r="PI24" s="712">
        <v>42.542787286063572</v>
      </c>
      <c r="PJ24" s="699">
        <f t="shared" si="56"/>
        <v>5</v>
      </c>
      <c r="PK24" s="985">
        <v>36.835406066026728</v>
      </c>
      <c r="PL24" s="699">
        <f t="shared" si="56"/>
        <v>5</v>
      </c>
      <c r="PM24" s="985">
        <v>502.6</v>
      </c>
      <c r="PN24" s="985">
        <v>491.8</v>
      </c>
      <c r="PO24" s="699">
        <f t="shared" si="57"/>
        <v>8</v>
      </c>
      <c r="PP24" s="712">
        <v>399</v>
      </c>
      <c r="PQ24" s="985">
        <v>412.4</v>
      </c>
      <c r="PR24" s="699">
        <f t="shared" si="58"/>
        <v>3</v>
      </c>
      <c r="PS24" s="982">
        <v>429</v>
      </c>
      <c r="PT24" s="725">
        <v>44.522144522144522</v>
      </c>
      <c r="PU24" s="699">
        <v>31</v>
      </c>
      <c r="PV24" s="699">
        <v>620</v>
      </c>
      <c r="PW24" s="725">
        <v>56.129032258064512</v>
      </c>
      <c r="PX24" s="699">
        <v>70</v>
      </c>
      <c r="PY24" s="715">
        <v>397</v>
      </c>
      <c r="PZ24" s="725">
        <v>78.337531486146091</v>
      </c>
      <c r="QA24" s="699">
        <v>33</v>
      </c>
      <c r="QB24" s="982">
        <v>419</v>
      </c>
      <c r="QC24" s="715">
        <v>41.527446300715994</v>
      </c>
      <c r="QD24" s="699">
        <v>54</v>
      </c>
      <c r="QE24" s="716">
        <v>12</v>
      </c>
      <c r="QF24" s="3644">
        <v>1.2016823552974165</v>
      </c>
      <c r="QG24" s="699">
        <v>5</v>
      </c>
      <c r="QH24" s="1363" t="s">
        <v>1623</v>
      </c>
      <c r="QI24" s="712">
        <v>72.381635581061701</v>
      </c>
      <c r="QJ24" s="712">
        <v>74.478442280945757</v>
      </c>
      <c r="QK24" s="699">
        <f t="shared" si="59"/>
        <v>64</v>
      </c>
      <c r="QL24" s="715">
        <v>1438</v>
      </c>
      <c r="QM24" s="709">
        <v>51.768488745980711</v>
      </c>
      <c r="QN24" s="703">
        <v>50.413223140495866</v>
      </c>
      <c r="QO24" s="978">
        <v>54</v>
      </c>
      <c r="QP24" s="705">
        <v>605</v>
      </c>
      <c r="QQ24" s="3553">
        <v>89.448818897637793</v>
      </c>
      <c r="QR24" s="709">
        <v>296.10000000000002</v>
      </c>
      <c r="QS24" s="978">
        <f t="shared" si="60"/>
        <v>39</v>
      </c>
      <c r="QT24" s="703">
        <v>613.9</v>
      </c>
      <c r="QU24" s="978">
        <f t="shared" si="61"/>
        <v>65</v>
      </c>
      <c r="QV24" s="703">
        <v>4282.7</v>
      </c>
      <c r="QW24" s="978">
        <f t="shared" si="62"/>
        <v>9</v>
      </c>
      <c r="QX24" s="703">
        <v>61.1</v>
      </c>
      <c r="QY24" s="979">
        <f t="shared" si="63"/>
        <v>5</v>
      </c>
      <c r="QZ24" s="712">
        <v>0</v>
      </c>
      <c r="RA24" s="699">
        <v>30</v>
      </c>
      <c r="RB24" s="712">
        <v>198.33</v>
      </c>
      <c r="RC24" s="699">
        <v>52</v>
      </c>
      <c r="RD24" s="712">
        <v>0</v>
      </c>
      <c r="RE24" s="699">
        <v>24</v>
      </c>
      <c r="RF24" s="712">
        <v>1044.7</v>
      </c>
      <c r="RG24" s="699">
        <v>9</v>
      </c>
      <c r="RH24" s="699">
        <v>16596.400000000001</v>
      </c>
      <c r="RI24" s="978">
        <f t="shared" si="64"/>
        <v>9</v>
      </c>
      <c r="RJ24" s="712">
        <v>4624.8999999999996</v>
      </c>
      <c r="RK24" s="978">
        <f t="shared" si="64"/>
        <v>4</v>
      </c>
      <c r="RL24" s="712">
        <v>910.3</v>
      </c>
      <c r="RM24" s="978">
        <f t="shared" si="64"/>
        <v>22</v>
      </c>
      <c r="RN24" s="712">
        <v>16489.5</v>
      </c>
      <c r="RO24" s="978">
        <f t="shared" si="64"/>
        <v>5</v>
      </c>
      <c r="RP24" s="712">
        <v>0</v>
      </c>
      <c r="RQ24" s="978">
        <f t="shared" si="65"/>
        <v>2</v>
      </c>
      <c r="RR24" s="712">
        <v>0</v>
      </c>
      <c r="RS24" s="978">
        <f t="shared" si="65"/>
        <v>1</v>
      </c>
      <c r="RT24" s="712">
        <v>1111.9000000000001</v>
      </c>
      <c r="RU24" s="978">
        <f t="shared" si="65"/>
        <v>3</v>
      </c>
      <c r="RV24" s="712">
        <f t="shared" si="66"/>
        <v>1111.9000000000001</v>
      </c>
      <c r="RW24" s="978">
        <f t="shared" si="67"/>
        <v>3</v>
      </c>
      <c r="RX24" s="712">
        <v>5</v>
      </c>
      <c r="RY24" s="712" t="s">
        <v>1632</v>
      </c>
      <c r="RZ24" s="712">
        <v>5</v>
      </c>
      <c r="SA24" s="712" t="s">
        <v>1632</v>
      </c>
      <c r="SB24" s="712">
        <v>5</v>
      </c>
      <c r="SC24" s="712" t="s">
        <v>1632</v>
      </c>
      <c r="SD24" s="712">
        <v>5</v>
      </c>
      <c r="SE24" s="712" t="s">
        <v>1632</v>
      </c>
      <c r="SF24" s="712">
        <v>5</v>
      </c>
      <c r="SG24" s="712" t="s">
        <v>1632</v>
      </c>
      <c r="SH24" s="712">
        <v>25</v>
      </c>
      <c r="SI24" s="699">
        <f t="shared" si="68"/>
        <v>1</v>
      </c>
      <c r="SJ24" s="712">
        <v>5</v>
      </c>
      <c r="SK24" s="712" t="s">
        <v>1632</v>
      </c>
      <c r="SL24" s="712">
        <v>5</v>
      </c>
      <c r="SM24" s="712" t="s">
        <v>1632</v>
      </c>
      <c r="SN24" s="712">
        <v>5</v>
      </c>
      <c r="SO24" s="712" t="s">
        <v>1632</v>
      </c>
      <c r="SP24" s="712">
        <v>5</v>
      </c>
      <c r="SQ24" s="712" t="s">
        <v>1632</v>
      </c>
      <c r="SR24" s="712">
        <v>20</v>
      </c>
      <c r="SS24" s="699">
        <f t="shared" si="69"/>
        <v>1</v>
      </c>
      <c r="ST24" s="712">
        <v>5</v>
      </c>
      <c r="SU24" s="712" t="s">
        <v>1632</v>
      </c>
      <c r="SV24" s="712">
        <v>5</v>
      </c>
      <c r="SW24" s="712" t="s">
        <v>1632</v>
      </c>
      <c r="SX24" s="712">
        <v>5</v>
      </c>
      <c r="SY24" s="712" t="s">
        <v>1632</v>
      </c>
      <c r="SZ24" s="712">
        <v>15</v>
      </c>
      <c r="TA24" s="699">
        <f t="shared" si="70"/>
        <v>1</v>
      </c>
      <c r="TB24" s="699">
        <v>10</v>
      </c>
      <c r="TC24" s="699" t="s">
        <v>1632</v>
      </c>
      <c r="TD24" s="699">
        <v>10</v>
      </c>
      <c r="TE24" s="699" t="s">
        <v>1632</v>
      </c>
      <c r="TF24" s="699">
        <v>10</v>
      </c>
      <c r="TG24" s="699" t="s">
        <v>1632</v>
      </c>
      <c r="TH24" s="699">
        <v>10</v>
      </c>
      <c r="TI24" s="699" t="s">
        <v>1632</v>
      </c>
      <c r="TJ24" s="699">
        <v>40</v>
      </c>
      <c r="TK24" s="699">
        <f t="shared" si="71"/>
        <v>1</v>
      </c>
      <c r="TL24" s="989">
        <v>10</v>
      </c>
      <c r="TM24" s="989">
        <v>10</v>
      </c>
      <c r="TN24" s="989">
        <v>10</v>
      </c>
      <c r="TO24" s="989">
        <v>10</v>
      </c>
      <c r="TP24" s="989">
        <v>40</v>
      </c>
      <c r="TQ24" s="699">
        <f t="shared" si="72"/>
        <v>1</v>
      </c>
      <c r="TR24" s="712" t="s">
        <v>1632</v>
      </c>
      <c r="TS24" s="712" t="s">
        <v>1632</v>
      </c>
      <c r="TT24" s="712" t="s">
        <v>1632</v>
      </c>
      <c r="TU24" s="712" t="s">
        <v>1632</v>
      </c>
      <c r="TV24" s="712">
        <v>5</v>
      </c>
      <c r="TW24" s="712">
        <v>5</v>
      </c>
      <c r="TX24" s="712">
        <v>5</v>
      </c>
      <c r="TY24" s="712">
        <v>5</v>
      </c>
      <c r="TZ24" s="712">
        <v>20</v>
      </c>
      <c r="UA24" s="699">
        <f t="shared" si="73"/>
        <v>1</v>
      </c>
      <c r="UB24" s="712">
        <v>10</v>
      </c>
      <c r="UC24" s="712">
        <v>10</v>
      </c>
      <c r="UD24" s="712">
        <v>10</v>
      </c>
      <c r="UE24" s="712">
        <v>10</v>
      </c>
      <c r="UF24" s="712">
        <v>40</v>
      </c>
      <c r="UG24" s="699">
        <f t="shared" si="74"/>
        <v>1</v>
      </c>
      <c r="UH24" s="715">
        <v>1</v>
      </c>
      <c r="UI24" s="712">
        <v>3.0847060275155775</v>
      </c>
      <c r="UJ24" s="699">
        <v>14</v>
      </c>
      <c r="UK24" s="715">
        <v>9</v>
      </c>
      <c r="UL24" s="712">
        <v>27.762354247640204</v>
      </c>
      <c r="UM24" s="699">
        <v>16</v>
      </c>
      <c r="UN24" s="715">
        <v>4</v>
      </c>
      <c r="UO24" s="712">
        <v>12.33882411006231</v>
      </c>
      <c r="UP24" s="699">
        <v>23</v>
      </c>
      <c r="UQ24" s="715">
        <v>2</v>
      </c>
      <c r="UR24" s="712">
        <v>6.092360180333861</v>
      </c>
      <c r="US24" s="699">
        <v>35</v>
      </c>
      <c r="UT24" s="712">
        <v>30.8</v>
      </c>
      <c r="UU24" s="699">
        <v>46</v>
      </c>
      <c r="UV24" s="712">
        <v>24.7</v>
      </c>
      <c r="UW24" s="699">
        <v>39</v>
      </c>
      <c r="UX24" s="1099">
        <v>15.4</v>
      </c>
      <c r="UY24" s="699">
        <v>8</v>
      </c>
      <c r="UZ24" s="989">
        <v>9.6000000000000002E-2</v>
      </c>
      <c r="VA24" s="989">
        <v>64</v>
      </c>
      <c r="VB24" s="989">
        <v>8.5999999999999993E-2</v>
      </c>
      <c r="VC24" s="989">
        <v>15</v>
      </c>
      <c r="VD24" s="989">
        <v>4.9000000000000002E-2</v>
      </c>
      <c r="VE24" s="989">
        <v>25</v>
      </c>
      <c r="VF24" s="989">
        <v>8.0000000000000002E-3</v>
      </c>
      <c r="VG24" s="989">
        <v>29</v>
      </c>
      <c r="VH24" s="989">
        <v>0.01</v>
      </c>
      <c r="VI24" s="989">
        <v>33</v>
      </c>
      <c r="VJ24" s="989">
        <v>6.0000000000000001E-3</v>
      </c>
      <c r="VK24" s="989">
        <v>33</v>
      </c>
      <c r="VL24" s="989">
        <v>0</v>
      </c>
      <c r="VM24" s="989">
        <v>7</v>
      </c>
      <c r="VN24" s="989">
        <v>0</v>
      </c>
      <c r="VO24" s="989">
        <v>7</v>
      </c>
      <c r="VP24" s="989">
        <v>74</v>
      </c>
      <c r="VQ24" s="989">
        <v>223.70012091898428</v>
      </c>
      <c r="VR24" s="989">
        <v>15</v>
      </c>
      <c r="VS24" s="989">
        <v>18</v>
      </c>
      <c r="VT24" s="989">
        <v>54.413542926239423</v>
      </c>
      <c r="VU24" s="989">
        <v>33</v>
      </c>
      <c r="VV24" s="989">
        <v>86</v>
      </c>
      <c r="VW24" s="989">
        <v>259.97581620314389</v>
      </c>
      <c r="VX24" s="989">
        <v>6</v>
      </c>
      <c r="VY24" s="989">
        <v>34</v>
      </c>
      <c r="VZ24" s="989">
        <v>102.78113663845224</v>
      </c>
      <c r="WA24" s="989">
        <v>28</v>
      </c>
      <c r="WB24" s="989">
        <v>517</v>
      </c>
      <c r="WC24" s="989">
        <v>1562.8778718258768</v>
      </c>
      <c r="WD24" s="989">
        <v>7</v>
      </c>
      <c r="WE24" s="989">
        <v>78</v>
      </c>
      <c r="WF24" s="989">
        <v>235.7920193470375</v>
      </c>
      <c r="WG24" s="989">
        <v>23</v>
      </c>
      <c r="WH24" s="989">
        <v>101.6</v>
      </c>
      <c r="WI24" s="989">
        <v>24</v>
      </c>
      <c r="WJ24" s="989">
        <v>0</v>
      </c>
      <c r="WK24" s="989">
        <v>10</v>
      </c>
      <c r="WL24" s="989">
        <v>0</v>
      </c>
      <c r="WM24" s="989">
        <v>2</v>
      </c>
      <c r="WN24" s="989">
        <v>72.569999999999993</v>
      </c>
      <c r="WO24" s="989">
        <v>27</v>
      </c>
      <c r="WP24" s="989">
        <v>0</v>
      </c>
      <c r="WQ24" s="989">
        <v>19</v>
      </c>
      <c r="WR24" s="989">
        <v>7.26</v>
      </c>
      <c r="WS24" s="989">
        <v>16</v>
      </c>
      <c r="WT24" s="989">
        <v>7.26</v>
      </c>
      <c r="WU24" s="989">
        <v>6</v>
      </c>
      <c r="WV24" s="989">
        <v>0</v>
      </c>
      <c r="WW24" s="989">
        <v>12</v>
      </c>
      <c r="WX24" s="989">
        <v>14.51</v>
      </c>
      <c r="WY24" s="989">
        <v>9</v>
      </c>
      <c r="WZ24" s="712">
        <v>221.57</v>
      </c>
      <c r="XA24" s="699">
        <v>46</v>
      </c>
      <c r="XB24" s="712">
        <v>221.57</v>
      </c>
      <c r="XC24" s="712">
        <v>67</v>
      </c>
      <c r="XD24" s="712">
        <v>65.31</v>
      </c>
      <c r="XE24" s="699">
        <v>31</v>
      </c>
      <c r="XF24" s="712">
        <v>79.83</v>
      </c>
      <c r="XG24" s="712">
        <v>6</v>
      </c>
      <c r="XH24" s="712">
        <v>166.91</v>
      </c>
      <c r="XI24" s="699">
        <v>16</v>
      </c>
      <c r="XJ24" s="712">
        <v>125.55</v>
      </c>
      <c r="XK24" s="699">
        <v>67</v>
      </c>
      <c r="XL24" s="712">
        <v>522.5</v>
      </c>
      <c r="XM24" s="699">
        <v>11</v>
      </c>
      <c r="XO24" s="714"/>
      <c r="XP24" s="725"/>
      <c r="XQ24" s="715"/>
      <c r="XR24" s="714"/>
      <c r="XS24" s="725"/>
      <c r="XT24" s="715"/>
      <c r="XU24" s="715"/>
      <c r="XV24" s="712"/>
      <c r="XW24" s="715"/>
      <c r="XX24" s="1169">
        <v>411</v>
      </c>
      <c r="XY24" s="1174">
        <v>2.6763990267639901</v>
      </c>
      <c r="XZ24" s="1168">
        <f t="shared" si="75"/>
        <v>24</v>
      </c>
      <c r="YA24" s="715">
        <v>584</v>
      </c>
      <c r="YB24" s="725">
        <v>19.520547945205479</v>
      </c>
      <c r="YC24" s="715">
        <f t="shared" si="76"/>
        <v>23</v>
      </c>
      <c r="YD24" s="714">
        <v>540</v>
      </c>
      <c r="YE24" s="725">
        <v>8.3333333333333321</v>
      </c>
      <c r="YF24" s="715">
        <f t="shared" si="77"/>
        <v>47</v>
      </c>
      <c r="YG24" s="699">
        <v>615</v>
      </c>
      <c r="YH24" s="1099">
        <v>8.2926829268292686</v>
      </c>
      <c r="YI24" s="715">
        <f t="shared" si="78"/>
        <v>40</v>
      </c>
      <c r="YJ24" s="714">
        <v>540</v>
      </c>
      <c r="YK24" s="712">
        <v>21.71717171717172</v>
      </c>
      <c r="YL24" s="715">
        <f t="shared" si="79"/>
        <v>31</v>
      </c>
      <c r="YM24" s="699">
        <v>615</v>
      </c>
      <c r="YN24" s="712">
        <v>24.552845528455283</v>
      </c>
      <c r="YO24" s="715">
        <f t="shared" si="80"/>
        <v>41</v>
      </c>
      <c r="YP24" s="1178">
        <v>18.181818181818183</v>
      </c>
      <c r="YQ24" s="1099">
        <v>18.181818181818183</v>
      </c>
      <c r="YR24" s="1099">
        <v>27.27272727272727</v>
      </c>
      <c r="YS24" s="1099">
        <v>18.181818181818183</v>
      </c>
      <c r="YT24" s="1099">
        <v>27.27272727272727</v>
      </c>
      <c r="YU24" s="1099">
        <v>18.181818181818183</v>
      </c>
      <c r="YV24" s="1099">
        <v>18.181818181818183</v>
      </c>
      <c r="YW24" s="1099">
        <v>9.0909090909090917</v>
      </c>
      <c r="YX24" s="1099">
        <v>36.363636363636367</v>
      </c>
      <c r="YY24" s="1099">
        <v>27.27272727272727</v>
      </c>
      <c r="YZ24" s="1099">
        <v>0</v>
      </c>
      <c r="ZA24" s="1188">
        <v>11</v>
      </c>
      <c r="ZB24" s="985">
        <v>34.210526315789473</v>
      </c>
      <c r="ZC24" s="985">
        <v>6.140350877192982</v>
      </c>
      <c r="ZD24" s="985">
        <v>25.438596491228072</v>
      </c>
      <c r="ZE24" s="985">
        <v>13.157894736842104</v>
      </c>
      <c r="ZF24" s="985">
        <v>2.6315789473684208</v>
      </c>
      <c r="ZG24" s="985">
        <v>14.912280701754385</v>
      </c>
      <c r="ZH24" s="985">
        <v>10.526315789473683</v>
      </c>
      <c r="ZI24" s="985">
        <v>12.280701754385964</v>
      </c>
      <c r="ZJ24" s="985">
        <v>25.438596491228072</v>
      </c>
      <c r="ZK24" s="985">
        <v>12.280701754385964</v>
      </c>
      <c r="ZL24" s="985">
        <v>8.7719298245614024</v>
      </c>
      <c r="ZM24" s="699">
        <v>114</v>
      </c>
      <c r="ZN24" s="714" t="s">
        <v>1634</v>
      </c>
      <c r="ZO24" s="715" t="s">
        <v>1651</v>
      </c>
      <c r="ZP24" s="715" t="s">
        <v>1634</v>
      </c>
      <c r="ZQ24" s="715" t="s">
        <v>1634</v>
      </c>
      <c r="ZR24" s="715" t="s">
        <v>1634</v>
      </c>
      <c r="ZS24" s="715" t="s">
        <v>1634</v>
      </c>
      <c r="ZT24" s="715">
        <v>1</v>
      </c>
      <c r="ZU24" s="715">
        <v>0</v>
      </c>
      <c r="ZV24" s="715">
        <v>1</v>
      </c>
      <c r="ZW24" s="715">
        <v>1</v>
      </c>
      <c r="ZX24" s="715">
        <v>1</v>
      </c>
      <c r="ZY24" s="715">
        <v>1</v>
      </c>
      <c r="ZZ24" s="715">
        <f t="shared" si="81"/>
        <v>5</v>
      </c>
      <c r="AAA24" s="715">
        <f t="shared" si="82"/>
        <v>32</v>
      </c>
      <c r="AAB24" s="716" t="s">
        <v>31</v>
      </c>
      <c r="AAC24" s="712" t="s">
        <v>31</v>
      </c>
      <c r="AAD24" s="712" t="s">
        <v>31</v>
      </c>
      <c r="AAE24" s="712" t="s">
        <v>31</v>
      </c>
      <c r="AAF24" s="712" t="s">
        <v>31</v>
      </c>
      <c r="AAG24" s="712" t="s">
        <v>31</v>
      </c>
      <c r="AAH24" s="714">
        <v>11</v>
      </c>
      <c r="AAI24" s="715">
        <v>0</v>
      </c>
      <c r="AAJ24" s="715">
        <v>1</v>
      </c>
      <c r="AAK24" s="715">
        <v>60</v>
      </c>
      <c r="AAL24" s="715">
        <v>3</v>
      </c>
      <c r="AAM24" s="733">
        <v>3</v>
      </c>
      <c r="AAN24" s="2996">
        <v>1.0917030567685588</v>
      </c>
      <c r="AAO24" s="2954">
        <f t="shared" si="83"/>
        <v>22</v>
      </c>
      <c r="AAP24" s="2995">
        <v>0</v>
      </c>
      <c r="AAQ24" s="2954">
        <f t="shared" si="84"/>
        <v>58</v>
      </c>
      <c r="AAR24" s="2995">
        <v>9.924573243350536E-2</v>
      </c>
      <c r="AAS24" s="2954">
        <f t="shared" si="85"/>
        <v>47</v>
      </c>
      <c r="AAT24" s="2995">
        <v>5.9547439460103213</v>
      </c>
      <c r="AAU24" s="2954">
        <f t="shared" si="86"/>
        <v>6</v>
      </c>
      <c r="AAV24" s="2995">
        <v>0.29773719730051607</v>
      </c>
      <c r="AAW24" s="2954">
        <f t="shared" si="87"/>
        <v>49</v>
      </c>
      <c r="AAX24" s="2995">
        <v>0.29773719730051607</v>
      </c>
      <c r="AAY24" s="2954">
        <f t="shared" si="88"/>
        <v>50</v>
      </c>
      <c r="AAZ24" s="982">
        <v>3</v>
      </c>
      <c r="ABA24" s="699">
        <v>3</v>
      </c>
      <c r="ABB24" s="699">
        <v>0</v>
      </c>
      <c r="ABC24" s="2988">
        <v>0.29773719730051607</v>
      </c>
      <c r="ABD24" s="2954">
        <f t="shared" si="89"/>
        <v>52</v>
      </c>
      <c r="ABE24" s="2955">
        <v>0.29773719730051607</v>
      </c>
      <c r="ABF24" s="2954">
        <f t="shared" si="89"/>
        <v>16</v>
      </c>
      <c r="ABG24" s="2955">
        <v>0</v>
      </c>
      <c r="ABH24" s="2993">
        <f t="shared" si="89"/>
        <v>32</v>
      </c>
      <c r="ABI24" s="982">
        <v>0</v>
      </c>
      <c r="ABJ24" s="731">
        <v>0</v>
      </c>
      <c r="ABK24" s="715">
        <f t="shared" si="90"/>
        <v>31</v>
      </c>
      <c r="ABL24" s="716" t="s">
        <v>1687</v>
      </c>
      <c r="ABM24" s="712" t="s">
        <v>1687</v>
      </c>
      <c r="ABN24" s="715">
        <v>0</v>
      </c>
      <c r="ABO24" s="715">
        <v>0</v>
      </c>
      <c r="ABP24" s="715">
        <f t="shared" si="91"/>
        <v>0</v>
      </c>
      <c r="ABQ24" s="715">
        <f t="shared" si="92"/>
        <v>53</v>
      </c>
      <c r="ABR24" s="1201" t="s">
        <v>1632</v>
      </c>
      <c r="ABS24" s="1202" t="s">
        <v>1632</v>
      </c>
      <c r="ABT24" s="1202" t="s">
        <v>1632</v>
      </c>
      <c r="ABU24" s="1202" t="s">
        <v>1632</v>
      </c>
      <c r="ABV24" s="725">
        <v>5</v>
      </c>
      <c r="ABW24" s="725">
        <v>5</v>
      </c>
      <c r="ABX24" s="725">
        <v>5</v>
      </c>
      <c r="ABY24" s="725">
        <v>5</v>
      </c>
      <c r="ABZ24" s="715">
        <f t="shared" si="93"/>
        <v>20</v>
      </c>
      <c r="ACA24" s="715">
        <f t="shared" si="94"/>
        <v>1</v>
      </c>
      <c r="ACB24" s="983" t="s">
        <v>1632</v>
      </c>
      <c r="ACC24" s="725" t="s">
        <v>1632</v>
      </c>
      <c r="ACD24" s="725" t="s">
        <v>1632</v>
      </c>
      <c r="ACE24" s="725" t="s">
        <v>1632</v>
      </c>
      <c r="ACF24" s="725">
        <v>5</v>
      </c>
      <c r="ACG24" s="725">
        <v>5</v>
      </c>
      <c r="ACH24" s="725">
        <v>5</v>
      </c>
      <c r="ACI24" s="725">
        <v>5</v>
      </c>
      <c r="ACJ24" s="715">
        <f t="shared" si="95"/>
        <v>20</v>
      </c>
      <c r="ACK24" s="715">
        <f t="shared" si="96"/>
        <v>1</v>
      </c>
      <c r="ACL24" s="982">
        <v>136</v>
      </c>
      <c r="ACM24" s="715">
        <v>6892</v>
      </c>
      <c r="ACN24" s="1089">
        <v>21.679000000000002</v>
      </c>
      <c r="ACO24" s="715">
        <v>7</v>
      </c>
      <c r="ACP24" s="1089">
        <v>1.4</v>
      </c>
      <c r="ACQ24" s="715">
        <v>5</v>
      </c>
      <c r="ACR24" s="982">
        <v>86.989000000000004</v>
      </c>
      <c r="ACS24" s="1090">
        <v>9</v>
      </c>
      <c r="ACT24" s="983" t="s">
        <v>1632</v>
      </c>
      <c r="ACU24" s="725" t="s">
        <v>1632</v>
      </c>
      <c r="ACV24" s="725" t="s">
        <v>1632</v>
      </c>
      <c r="ACW24" s="725" t="s">
        <v>1632</v>
      </c>
      <c r="ACX24" s="725">
        <v>5</v>
      </c>
      <c r="ACY24" s="725">
        <v>5</v>
      </c>
      <c r="ACZ24" s="725">
        <v>5</v>
      </c>
      <c r="ADA24" s="725">
        <v>5</v>
      </c>
      <c r="ADB24" s="715">
        <f t="shared" si="97"/>
        <v>20</v>
      </c>
      <c r="ADC24" s="715">
        <f t="shared" si="98"/>
        <v>1</v>
      </c>
      <c r="ADD24" s="984" t="s">
        <v>1632</v>
      </c>
      <c r="ADE24" s="985" t="s">
        <v>1632</v>
      </c>
      <c r="ADF24" s="985" t="s">
        <v>1632</v>
      </c>
      <c r="ADG24" s="985" t="s">
        <v>1632</v>
      </c>
      <c r="ADH24" s="985">
        <v>5</v>
      </c>
      <c r="ADI24" s="985">
        <v>5</v>
      </c>
      <c r="ADJ24" s="985">
        <v>5</v>
      </c>
      <c r="ADK24" s="985">
        <v>5</v>
      </c>
      <c r="ADL24" s="715">
        <f t="shared" si="99"/>
        <v>20</v>
      </c>
      <c r="ADM24" s="715">
        <f t="shared" si="100"/>
        <v>1</v>
      </c>
      <c r="ADN24" s="1169">
        <v>17</v>
      </c>
      <c r="ADO24" s="1168">
        <v>2448</v>
      </c>
      <c r="ADP24" s="1168">
        <v>19584</v>
      </c>
      <c r="ADQ24" s="989">
        <v>144</v>
      </c>
      <c r="ADR24" s="989">
        <v>1152</v>
      </c>
      <c r="ADS24" s="989">
        <v>1973.9945570003024</v>
      </c>
      <c r="ADT24" s="989">
        <v>2</v>
      </c>
      <c r="ADU24" s="989">
        <v>1</v>
      </c>
      <c r="ADV24" s="989">
        <v>90</v>
      </c>
      <c r="ADW24" s="989">
        <v>720</v>
      </c>
      <c r="ADX24" s="989">
        <v>90</v>
      </c>
      <c r="ADY24" s="989">
        <v>720</v>
      </c>
      <c r="ADZ24" s="989">
        <v>72.573329301481706</v>
      </c>
      <c r="AEA24" s="989">
        <v>34</v>
      </c>
      <c r="AEB24" s="989">
        <v>18</v>
      </c>
      <c r="AEC24" s="989">
        <v>2538</v>
      </c>
      <c r="AED24" s="989">
        <v>20304</v>
      </c>
      <c r="AEE24" s="989">
        <v>141</v>
      </c>
      <c r="AEF24" s="989">
        <v>1128</v>
      </c>
      <c r="AEG24" s="989">
        <v>2046.567886301784</v>
      </c>
      <c r="AEH24" s="729">
        <v>6</v>
      </c>
      <c r="AEI24" s="987"/>
      <c r="AEM24" s="715">
        <v>1255</v>
      </c>
      <c r="AEN24" s="715">
        <v>873</v>
      </c>
      <c r="AEO24" s="989">
        <v>113</v>
      </c>
      <c r="AEP24" s="1099">
        <v>12.943871706758307</v>
      </c>
      <c r="AEQ24" s="989">
        <v>56</v>
      </c>
      <c r="AER24" s="989">
        <v>38</v>
      </c>
      <c r="AES24" s="989">
        <v>33.628318584070797</v>
      </c>
      <c r="AET24" s="1099">
        <v>3.1578947368421053</v>
      </c>
      <c r="AEU24" s="989">
        <v>57</v>
      </c>
      <c r="AEV24" s="989">
        <v>2</v>
      </c>
      <c r="AEW24" s="989">
        <v>115</v>
      </c>
      <c r="AEX24" s="989">
        <v>1.7391304347826086</v>
      </c>
      <c r="AEY24" s="989">
        <v>61</v>
      </c>
      <c r="AEZ24" s="1667">
        <v>873</v>
      </c>
      <c r="AFA24" s="1668">
        <v>2.261168384879725</v>
      </c>
      <c r="AFB24" s="1667">
        <f t="shared" si="101"/>
        <v>49</v>
      </c>
      <c r="AFC24" s="1168">
        <v>52</v>
      </c>
      <c r="AFD24" s="1099">
        <v>15.384615384615385</v>
      </c>
      <c r="AFE24" s="989">
        <f t="shared" si="102"/>
        <v>50</v>
      </c>
      <c r="AFF24" s="715">
        <v>128</v>
      </c>
      <c r="AFG24" s="985">
        <v>21.875</v>
      </c>
      <c r="AFH24" s="699">
        <f t="shared" si="103"/>
        <v>48</v>
      </c>
      <c r="AFI24" s="989">
        <v>5</v>
      </c>
      <c r="AFJ24" s="715">
        <v>0</v>
      </c>
      <c r="AFK24" s="985">
        <v>0</v>
      </c>
      <c r="AFL24" s="699">
        <f t="shared" si="104"/>
        <v>1</v>
      </c>
      <c r="AFM24" s="707">
        <v>361</v>
      </c>
      <c r="AFN24" s="990">
        <v>19</v>
      </c>
      <c r="AFO24" s="719">
        <v>5.2631578947368416</v>
      </c>
      <c r="AFP24" s="979">
        <f t="shared" si="105"/>
        <v>22</v>
      </c>
      <c r="AFQ24" s="715">
        <v>45</v>
      </c>
      <c r="AFR24" s="699">
        <f t="shared" si="105"/>
        <v>53</v>
      </c>
      <c r="AFS24" s="715">
        <v>5630</v>
      </c>
      <c r="AFT24" s="715">
        <v>2810</v>
      </c>
      <c r="AFU24" s="985">
        <v>49.911190053285971</v>
      </c>
      <c r="AFV24" s="699">
        <f t="shared" si="106"/>
        <v>7</v>
      </c>
      <c r="AFW24" s="715">
        <v>5600</v>
      </c>
      <c r="AFX24" s="715">
        <v>270</v>
      </c>
      <c r="AFY24" s="712">
        <v>4.8214285714285721</v>
      </c>
      <c r="AFZ24" s="699">
        <f t="shared" si="107"/>
        <v>1</v>
      </c>
      <c r="AGA24" s="712">
        <v>42.629482071713149</v>
      </c>
      <c r="AGB24" s="712">
        <v>21.513944223107568</v>
      </c>
      <c r="AGC24" s="712">
        <v>21.115537848605577</v>
      </c>
      <c r="AGD24" s="712">
        <v>1.593625498007968</v>
      </c>
      <c r="AGE24" s="712">
        <v>1.9920318725099602</v>
      </c>
      <c r="AGF24" s="712">
        <v>5.1792828685258963</v>
      </c>
      <c r="AGG24" s="712">
        <v>5.1792828685258963</v>
      </c>
      <c r="AGH24" s="712">
        <v>0.39840637450199201</v>
      </c>
      <c r="AGI24" s="712">
        <v>0.39840637450199201</v>
      </c>
      <c r="AGJ24" s="715">
        <v>107</v>
      </c>
      <c r="AGK24" s="715">
        <v>54</v>
      </c>
      <c r="AGL24" s="715">
        <v>53</v>
      </c>
      <c r="AGM24" s="715">
        <v>4</v>
      </c>
      <c r="AGN24" s="715">
        <v>5</v>
      </c>
      <c r="AGO24" s="715">
        <v>13</v>
      </c>
      <c r="AGP24" s="715">
        <v>13</v>
      </c>
      <c r="AGQ24" s="715">
        <v>1</v>
      </c>
      <c r="AGR24" s="715">
        <v>1</v>
      </c>
      <c r="AGS24" s="715">
        <v>251</v>
      </c>
      <c r="AGT24" s="712">
        <v>5.8823529411764701</v>
      </c>
      <c r="AGU24" s="712">
        <v>17.647058823529413</v>
      </c>
      <c r="AGV24" s="712">
        <v>41.17647058823529</v>
      </c>
      <c r="AGW24" s="712">
        <v>5.8823529411764701</v>
      </c>
      <c r="AGX24" s="712">
        <v>5.8823529411764701</v>
      </c>
      <c r="AGY24" s="712">
        <v>5.8823529411764701</v>
      </c>
      <c r="AGZ24" s="712">
        <v>11.76470588235294</v>
      </c>
      <c r="AHA24" s="712">
        <v>5.8823529411764701</v>
      </c>
      <c r="AHB24" s="712">
        <v>0</v>
      </c>
      <c r="AHC24" s="715">
        <v>1</v>
      </c>
      <c r="AHD24" s="715">
        <v>3</v>
      </c>
      <c r="AHE24" s="715">
        <v>7</v>
      </c>
      <c r="AHF24" s="715">
        <v>1</v>
      </c>
      <c r="AHG24" s="715">
        <v>1</v>
      </c>
      <c r="AHH24" s="715">
        <v>1</v>
      </c>
      <c r="AHI24" s="715">
        <v>2</v>
      </c>
      <c r="AHJ24" s="715">
        <v>1</v>
      </c>
      <c r="AHK24" s="715">
        <v>0</v>
      </c>
      <c r="AHL24" s="715">
        <v>17</v>
      </c>
      <c r="AHM24" s="712" t="s">
        <v>31</v>
      </c>
      <c r="AHN24" s="712" t="s">
        <v>31</v>
      </c>
      <c r="AHO24" s="712" t="s">
        <v>31</v>
      </c>
      <c r="AHP24" s="712" t="s">
        <v>31</v>
      </c>
      <c r="AHQ24" s="712" t="s">
        <v>31</v>
      </c>
      <c r="AHR24" s="712" t="s">
        <v>31</v>
      </c>
      <c r="AHS24" s="712" t="s">
        <v>31</v>
      </c>
      <c r="AHT24" s="712" t="s">
        <v>31</v>
      </c>
      <c r="AHU24" s="712" t="s">
        <v>31</v>
      </c>
      <c r="AHV24" s="715">
        <v>0</v>
      </c>
      <c r="AHW24" s="715">
        <v>0</v>
      </c>
      <c r="AHX24" s="715">
        <v>0</v>
      </c>
      <c r="AHY24" s="715">
        <v>0</v>
      </c>
      <c r="AHZ24" s="715">
        <v>0</v>
      </c>
      <c r="AIA24" s="715">
        <v>0</v>
      </c>
      <c r="AIB24" s="715">
        <v>0</v>
      </c>
      <c r="AIC24" s="715">
        <v>0</v>
      </c>
      <c r="AID24" s="715">
        <v>0</v>
      </c>
      <c r="AIE24" s="715">
        <v>0</v>
      </c>
      <c r="AIF24" s="712" t="s">
        <v>1624</v>
      </c>
      <c r="AIG24" s="712" t="s">
        <v>1623</v>
      </c>
      <c r="AIH24" s="709">
        <v>15</v>
      </c>
      <c r="AII24" s="978">
        <f t="shared" si="108"/>
        <v>10</v>
      </c>
      <c r="AIJ24" s="703" t="s">
        <v>1626</v>
      </c>
      <c r="AIK24" s="703" t="s">
        <v>1625</v>
      </c>
      <c r="AIL24" s="703" t="s">
        <v>1626</v>
      </c>
      <c r="AIM24" s="701" t="s">
        <v>1626</v>
      </c>
      <c r="AIN24" s="712" t="s">
        <v>1626</v>
      </c>
      <c r="AIO24" s="712" t="s">
        <v>1627</v>
      </c>
      <c r="AIP24" s="712" t="s">
        <v>1627</v>
      </c>
      <c r="AIQ24" s="712" t="s">
        <v>1627</v>
      </c>
      <c r="AIR24" s="712" t="s">
        <v>1625</v>
      </c>
      <c r="AIS24" s="712" t="s">
        <v>1685</v>
      </c>
      <c r="AIT24" s="712" t="s">
        <v>1641</v>
      </c>
      <c r="AIU24" s="712" t="s">
        <v>1642</v>
      </c>
      <c r="AIV24" s="712" t="s">
        <v>1686</v>
      </c>
      <c r="AIW24" s="699">
        <v>64</v>
      </c>
      <c r="AIX24" s="699">
        <v>8</v>
      </c>
      <c r="AIY24" s="985">
        <v>12.5</v>
      </c>
      <c r="AIZ24" s="699">
        <v>1</v>
      </c>
      <c r="AJA24" s="712">
        <v>9.924573243350536E-2</v>
      </c>
      <c r="AJB24" s="699">
        <f t="shared" si="109"/>
        <v>25</v>
      </c>
      <c r="AJC24" s="712">
        <v>5</v>
      </c>
      <c r="AJD24" s="978">
        <f t="shared" si="110"/>
        <v>17</v>
      </c>
      <c r="AJE24" s="712" t="s">
        <v>1625</v>
      </c>
      <c r="AJF24" s="712" t="s">
        <v>1626</v>
      </c>
      <c r="AJG24" s="712" t="s">
        <v>1625</v>
      </c>
      <c r="AJH24" s="712" t="s">
        <v>1625</v>
      </c>
      <c r="AJI24" s="712">
        <v>9.3000000000000007</v>
      </c>
      <c r="AJJ24" s="699">
        <f t="shared" si="111"/>
        <v>39</v>
      </c>
      <c r="AJK24" s="715">
        <v>3</v>
      </c>
      <c r="AJL24" s="712">
        <v>9.3000000000000007</v>
      </c>
      <c r="AJM24" s="699">
        <f t="shared" si="112"/>
        <v>16</v>
      </c>
      <c r="AJN24" s="715">
        <v>3</v>
      </c>
      <c r="AJO24" s="712">
        <v>0</v>
      </c>
      <c r="AJP24" s="699">
        <f t="shared" si="113"/>
        <v>17</v>
      </c>
      <c r="AJQ24" s="715">
        <v>0</v>
      </c>
      <c r="AJR24" s="712">
        <v>3.1</v>
      </c>
      <c r="AJS24" s="699">
        <f t="shared" si="114"/>
        <v>21</v>
      </c>
      <c r="AJT24" s="715">
        <v>1</v>
      </c>
      <c r="AJU24" s="712">
        <v>0</v>
      </c>
      <c r="AJV24" s="715">
        <v>0</v>
      </c>
      <c r="AJW24" s="712">
        <v>0</v>
      </c>
      <c r="AJX24" s="699">
        <f t="shared" si="115"/>
        <v>26</v>
      </c>
      <c r="AJY24" s="715">
        <v>0</v>
      </c>
      <c r="AJZ24" s="712">
        <v>0</v>
      </c>
      <c r="AKA24" s="699">
        <f t="shared" si="116"/>
        <v>9</v>
      </c>
      <c r="AKB24" s="715">
        <v>0</v>
      </c>
      <c r="AKC24" s="712">
        <v>9.3000000000000007</v>
      </c>
      <c r="AKD24" s="699">
        <f t="shared" si="117"/>
        <v>47</v>
      </c>
      <c r="AKE24" s="715">
        <v>3</v>
      </c>
      <c r="AKF24" s="715">
        <v>281</v>
      </c>
      <c r="AKG24" s="715">
        <v>165</v>
      </c>
      <c r="AKH24" s="715">
        <v>0</v>
      </c>
      <c r="AKI24" s="715">
        <v>29</v>
      </c>
      <c r="AKJ24" s="715">
        <v>0</v>
      </c>
      <c r="AKK24" s="715">
        <v>475</v>
      </c>
      <c r="AKL24" s="715">
        <v>0</v>
      </c>
      <c r="AKM24" s="715">
        <v>24</v>
      </c>
      <c r="AKN24" s="715">
        <v>0</v>
      </c>
      <c r="AKO24" s="715">
        <v>24</v>
      </c>
      <c r="AKP24" s="712">
        <v>0.19600000000000001</v>
      </c>
      <c r="AKQ24" s="699">
        <f t="shared" si="118"/>
        <v>17</v>
      </c>
      <c r="AKR24" s="712">
        <v>0.115</v>
      </c>
      <c r="AKS24" s="699">
        <f t="shared" si="118"/>
        <v>11</v>
      </c>
      <c r="AKT24" s="712" t="s">
        <v>31</v>
      </c>
      <c r="AKU24" s="699" t="str">
        <f t="shared" si="5"/>
        <v>-</v>
      </c>
      <c r="AKV24" s="712">
        <v>0.02</v>
      </c>
      <c r="AKW24" s="699">
        <f t="shared" si="119"/>
        <v>18</v>
      </c>
      <c r="AKX24" s="712" t="s">
        <v>31</v>
      </c>
      <c r="AKY24" s="712">
        <v>0.33100000000000002</v>
      </c>
      <c r="AKZ24" s="712" t="s">
        <v>31</v>
      </c>
      <c r="ALA24" s="699" t="str">
        <f t="shared" si="6"/>
        <v>-</v>
      </c>
      <c r="ALB24" s="712">
        <v>1.7000000000000001E-2</v>
      </c>
      <c r="ALC24" s="699">
        <f t="shared" si="7"/>
        <v>59</v>
      </c>
      <c r="ALD24" s="712" t="s">
        <v>31</v>
      </c>
      <c r="ALE24" s="699" t="str">
        <f t="shared" si="8"/>
        <v>-</v>
      </c>
      <c r="ALF24" s="712">
        <v>1.7000000000000001E-2</v>
      </c>
      <c r="ALG24" s="712"/>
      <c r="ALH24" s="1706">
        <v>31.653015401157457</v>
      </c>
      <c r="ALI24" s="729">
        <v>323</v>
      </c>
      <c r="ALJ24" s="729">
        <v>46</v>
      </c>
      <c r="ALK24" s="729">
        <v>9921</v>
      </c>
      <c r="ALL24" s="729">
        <v>32.557201894970262</v>
      </c>
      <c r="ALM24" s="729">
        <v>4.636629372039109</v>
      </c>
      <c r="ALN24" s="729">
        <v>37</v>
      </c>
      <c r="ALO24" s="729">
        <v>27</v>
      </c>
    </row>
    <row r="25" spans="1:1003" ht="13" x14ac:dyDescent="0.2">
      <c r="A25" s="696" t="s">
        <v>1688</v>
      </c>
      <c r="B25" s="697" t="s">
        <v>1689</v>
      </c>
      <c r="C25" s="697" t="s">
        <v>1646</v>
      </c>
      <c r="D25" s="697" t="s">
        <v>1646</v>
      </c>
      <c r="E25" s="697" t="s">
        <v>1646</v>
      </c>
      <c r="F25" s="698" t="s">
        <v>1690</v>
      </c>
      <c r="G25" s="699" t="s">
        <v>1923</v>
      </c>
      <c r="H25" s="700">
        <v>370</v>
      </c>
      <c r="I25" s="703">
        <v>7.29</v>
      </c>
      <c r="J25" s="699">
        <f t="shared" si="9"/>
        <v>23</v>
      </c>
      <c r="K25" s="702">
        <v>580</v>
      </c>
      <c r="L25" s="703">
        <v>7.12</v>
      </c>
      <c r="M25" s="710">
        <f t="shared" si="10"/>
        <v>52</v>
      </c>
      <c r="N25" s="712">
        <f t="shared" si="11"/>
        <v>-0.16999999999999993</v>
      </c>
      <c r="O25" s="702">
        <v>1109</v>
      </c>
      <c r="P25" s="703">
        <v>6</v>
      </c>
      <c r="Q25" s="699">
        <f t="shared" si="120"/>
        <v>56</v>
      </c>
      <c r="R25" s="702">
        <v>784</v>
      </c>
      <c r="S25" s="703">
        <v>6.17</v>
      </c>
      <c r="T25" s="710">
        <f t="shared" si="0"/>
        <v>41</v>
      </c>
      <c r="U25" s="712">
        <f t="shared" si="12"/>
        <v>0.16999999999999993</v>
      </c>
      <c r="V25" s="706">
        <v>576</v>
      </c>
      <c r="W25" s="701">
        <v>5.984375</v>
      </c>
      <c r="X25" s="702">
        <v>205</v>
      </c>
      <c r="Y25" s="704">
        <v>6.7121951219512193</v>
      </c>
      <c r="Z25" s="705">
        <f t="shared" si="13"/>
        <v>11</v>
      </c>
      <c r="AA25" s="707">
        <v>358</v>
      </c>
      <c r="AB25" s="704">
        <v>6.1284916201117321</v>
      </c>
      <c r="AC25" s="705">
        <f t="shared" si="14"/>
        <v>49</v>
      </c>
      <c r="AD25" s="702">
        <v>218</v>
      </c>
      <c r="AE25" s="704">
        <v>5.7477064220183482</v>
      </c>
      <c r="AF25" s="732">
        <f t="shared" si="15"/>
        <v>32</v>
      </c>
      <c r="AG25" s="708">
        <v>80.8</v>
      </c>
      <c r="AH25" s="705">
        <f t="shared" si="16"/>
        <v>37</v>
      </c>
      <c r="AI25" s="709">
        <v>84.7</v>
      </c>
      <c r="AJ25" s="705">
        <f t="shared" si="17"/>
        <v>34</v>
      </c>
      <c r="AK25" s="709">
        <v>2.2000000000000028</v>
      </c>
      <c r="AL25" s="701">
        <v>0.5</v>
      </c>
      <c r="AM25" s="702">
        <v>50</v>
      </c>
      <c r="AN25" s="715">
        <f t="shared" si="18"/>
        <v>63</v>
      </c>
      <c r="AO25" s="710">
        <v>50</v>
      </c>
      <c r="AP25" s="715">
        <f t="shared" si="19"/>
        <v>62</v>
      </c>
      <c r="AQ25" s="702">
        <v>300</v>
      </c>
      <c r="AR25" s="710">
        <f t="shared" si="121"/>
        <v>6</v>
      </c>
      <c r="AS25" s="702">
        <v>567</v>
      </c>
      <c r="AT25" s="703">
        <v>17.10758377425044</v>
      </c>
      <c r="AU25" s="705">
        <f t="shared" si="20"/>
        <v>25</v>
      </c>
      <c r="AV25" s="702">
        <v>575</v>
      </c>
      <c r="AW25" s="703">
        <v>13.043478260869565</v>
      </c>
      <c r="AX25" s="705">
        <f t="shared" si="21"/>
        <v>38</v>
      </c>
      <c r="AY25" s="702">
        <v>557</v>
      </c>
      <c r="AZ25" s="703">
        <v>46.319569120287255</v>
      </c>
      <c r="BA25" s="705">
        <f t="shared" si="22"/>
        <v>22</v>
      </c>
      <c r="BB25" s="702">
        <v>572</v>
      </c>
      <c r="BC25" s="703">
        <v>18.006993006993007</v>
      </c>
      <c r="BD25" s="705">
        <f t="shared" si="23"/>
        <v>63</v>
      </c>
      <c r="BE25" s="702">
        <v>566</v>
      </c>
      <c r="BF25" s="703">
        <v>0.53003533568904593</v>
      </c>
      <c r="BG25" s="705">
        <f t="shared" si="24"/>
        <v>28</v>
      </c>
      <c r="BH25" s="702">
        <v>572</v>
      </c>
      <c r="BI25" s="703">
        <v>32.867132867132867</v>
      </c>
      <c r="BJ25" s="705">
        <f t="shared" si="25"/>
        <v>38</v>
      </c>
      <c r="BK25" s="702">
        <v>203</v>
      </c>
      <c r="BL25" s="703">
        <v>56.650246305418719</v>
      </c>
      <c r="BM25" s="705">
        <f t="shared" si="26"/>
        <v>50</v>
      </c>
      <c r="BN25" s="702">
        <v>212</v>
      </c>
      <c r="BO25" s="703">
        <v>82.075471698113205</v>
      </c>
      <c r="BP25" s="705">
        <f t="shared" si="27"/>
        <v>30</v>
      </c>
      <c r="BQ25" s="702">
        <v>207</v>
      </c>
      <c r="BR25" s="703">
        <v>60.869565217391312</v>
      </c>
      <c r="BS25" s="705">
        <f t="shared" si="28"/>
        <v>28</v>
      </c>
      <c r="BT25" s="702">
        <v>218</v>
      </c>
      <c r="BU25" s="703">
        <v>29.816513761467888</v>
      </c>
      <c r="BV25" s="705">
        <f t="shared" si="29"/>
        <v>19</v>
      </c>
      <c r="BW25" s="702">
        <v>196</v>
      </c>
      <c r="BX25" s="703">
        <v>3.5714285714285712</v>
      </c>
      <c r="BY25" s="705">
        <f t="shared" si="30"/>
        <v>38</v>
      </c>
      <c r="BZ25" s="702">
        <v>213</v>
      </c>
      <c r="CA25" s="703">
        <v>56.8075117370892</v>
      </c>
      <c r="CB25" s="705">
        <f t="shared" si="31"/>
        <v>49</v>
      </c>
      <c r="CC25" s="709">
        <v>15.5</v>
      </c>
      <c r="CD25" s="726">
        <f t="shared" si="32"/>
        <v>60</v>
      </c>
      <c r="CE25" s="703">
        <v>2.8</v>
      </c>
      <c r="CF25" s="703">
        <v>6.7</v>
      </c>
      <c r="CG25" s="704">
        <v>6</v>
      </c>
      <c r="CH25" s="709">
        <v>15.2</v>
      </c>
      <c r="CI25" s="701">
        <v>14.899999999999999</v>
      </c>
      <c r="CJ25" s="712">
        <v>16.8</v>
      </c>
      <c r="CK25" s="729">
        <f t="shared" si="33"/>
        <v>43</v>
      </c>
      <c r="CL25" s="712">
        <v>2.9000000000000004</v>
      </c>
      <c r="CM25" s="712">
        <v>7.4</v>
      </c>
      <c r="CN25" s="712">
        <v>6.5</v>
      </c>
      <c r="CO25" s="714">
        <v>129</v>
      </c>
      <c r="CP25" s="985">
        <v>82.3</v>
      </c>
      <c r="CQ25" s="729">
        <f t="shared" si="34"/>
        <v>68</v>
      </c>
      <c r="CR25" s="715">
        <v>33</v>
      </c>
      <c r="CS25" s="985">
        <v>80.8</v>
      </c>
      <c r="CT25" s="729">
        <f t="shared" si="1"/>
        <v>73</v>
      </c>
      <c r="CU25" s="715">
        <v>58</v>
      </c>
      <c r="CV25" s="712">
        <v>82.4</v>
      </c>
      <c r="CW25" s="729">
        <f t="shared" si="35"/>
        <v>71</v>
      </c>
      <c r="CX25" s="715">
        <v>37</v>
      </c>
      <c r="CY25" s="712">
        <v>83.6</v>
      </c>
      <c r="CZ25" s="729">
        <f t="shared" si="36"/>
        <v>36</v>
      </c>
      <c r="DA25" s="716">
        <v>17.159763313609467</v>
      </c>
      <c r="DB25" s="710">
        <f t="shared" si="37"/>
        <v>26</v>
      </c>
      <c r="DC25" s="715">
        <v>338</v>
      </c>
      <c r="DD25" s="717">
        <v>75.443786982248511</v>
      </c>
      <c r="DE25" s="710">
        <f t="shared" si="38"/>
        <v>36</v>
      </c>
      <c r="DF25" s="703">
        <v>7.3964497041420119</v>
      </c>
      <c r="DG25" s="705">
        <f t="shared" si="39"/>
        <v>19</v>
      </c>
      <c r="DH25" s="709">
        <v>58.04195804195804</v>
      </c>
      <c r="DI25" s="705">
        <f t="shared" si="39"/>
        <v>46</v>
      </c>
      <c r="DJ25" s="703">
        <v>10.48951048951049</v>
      </c>
      <c r="DK25" s="705">
        <f t="shared" si="40"/>
        <v>20</v>
      </c>
      <c r="DL25" s="718">
        <v>72.307692307692307</v>
      </c>
      <c r="DM25" s="705">
        <f t="shared" si="41"/>
        <v>42</v>
      </c>
      <c r="DN25" s="703">
        <v>10.76923076923077</v>
      </c>
      <c r="DO25" s="705">
        <f t="shared" si="42"/>
        <v>19</v>
      </c>
      <c r="DP25" s="702">
        <v>531</v>
      </c>
      <c r="DQ25" s="719">
        <v>62.900188323917142</v>
      </c>
      <c r="DR25" s="705">
        <f t="shared" si="122"/>
        <v>63</v>
      </c>
      <c r="DS25" s="702">
        <v>204</v>
      </c>
      <c r="DT25" s="719">
        <v>46.078431372549019</v>
      </c>
      <c r="DU25" s="705">
        <v>42</v>
      </c>
      <c r="DV25" s="702">
        <v>465</v>
      </c>
      <c r="DW25" s="720">
        <v>63.87096774193548</v>
      </c>
      <c r="DX25" s="705">
        <v>46</v>
      </c>
      <c r="DY25" s="702">
        <v>430</v>
      </c>
      <c r="DZ25" s="1145">
        <v>1.575</v>
      </c>
      <c r="EA25" s="726">
        <v>5</v>
      </c>
      <c r="EB25" s="720">
        <v>4.6511627906976747</v>
      </c>
      <c r="EC25" s="705">
        <v>72</v>
      </c>
      <c r="ED25" s="702">
        <v>470</v>
      </c>
      <c r="EE25" s="712">
        <v>1.66875</v>
      </c>
      <c r="EF25" s="729">
        <v>15</v>
      </c>
      <c r="EG25" s="720">
        <v>17.021276595744681</v>
      </c>
      <c r="EH25" s="705">
        <v>67</v>
      </c>
      <c r="EI25" s="702">
        <v>488</v>
      </c>
      <c r="EJ25" s="712">
        <v>0.93203883495145634</v>
      </c>
      <c r="EK25" s="729">
        <v>51</v>
      </c>
      <c r="EL25" s="720">
        <v>21.106557377049182</v>
      </c>
      <c r="EM25" s="705">
        <v>65</v>
      </c>
      <c r="EN25" s="714">
        <v>444</v>
      </c>
      <c r="EO25" s="712">
        <v>0.796875</v>
      </c>
      <c r="EP25" s="729">
        <v>39</v>
      </c>
      <c r="EQ25" s="725">
        <v>7.2072072072072073</v>
      </c>
      <c r="ER25" s="733">
        <v>55</v>
      </c>
      <c r="ES25" s="702">
        <v>441</v>
      </c>
      <c r="ET25" s="726">
        <v>1.3529411764705883</v>
      </c>
      <c r="EU25" s="726">
        <v>14</v>
      </c>
      <c r="EV25" s="720">
        <v>3.8548752834467117</v>
      </c>
      <c r="EW25" s="705">
        <v>72</v>
      </c>
      <c r="EX25" s="715">
        <v>466</v>
      </c>
      <c r="EY25" s="726">
        <v>0.68181818181818177</v>
      </c>
      <c r="EZ25" s="726">
        <v>21</v>
      </c>
      <c r="FA25" s="725">
        <v>4.7210300429184544</v>
      </c>
      <c r="FB25" s="715">
        <v>47</v>
      </c>
      <c r="FC25" s="702">
        <v>464</v>
      </c>
      <c r="FD25" s="726">
        <v>0.55555555555555558</v>
      </c>
      <c r="FE25" s="726">
        <v>51</v>
      </c>
      <c r="FF25" s="720">
        <v>7.7586206896551726</v>
      </c>
      <c r="FG25" s="705">
        <v>48</v>
      </c>
      <c r="FH25" s="702">
        <v>402</v>
      </c>
      <c r="FI25" s="726">
        <v>3.2784090909090908</v>
      </c>
      <c r="FJ25" s="726">
        <v>12</v>
      </c>
      <c r="FK25" s="720">
        <v>43.781094527363187</v>
      </c>
      <c r="FL25" s="705">
        <v>10</v>
      </c>
      <c r="FM25" s="714">
        <v>216</v>
      </c>
      <c r="FN25" s="725">
        <v>18.981481481481481</v>
      </c>
      <c r="FO25" s="715">
        <v>53</v>
      </c>
      <c r="FP25" s="702">
        <v>192</v>
      </c>
      <c r="FQ25" s="727">
        <v>1.0555555555555556</v>
      </c>
      <c r="FR25" s="727">
        <v>31</v>
      </c>
      <c r="FS25" s="720">
        <v>4.6875</v>
      </c>
      <c r="FT25" s="705">
        <v>38</v>
      </c>
      <c r="FU25" s="702">
        <v>197</v>
      </c>
      <c r="FV25" s="712">
        <v>1.1818181818181819</v>
      </c>
      <c r="FW25" s="729">
        <v>39</v>
      </c>
      <c r="FX25" s="720">
        <v>5.5837563451776653</v>
      </c>
      <c r="FY25" s="705">
        <v>41</v>
      </c>
      <c r="FZ25" s="702">
        <v>199</v>
      </c>
      <c r="GA25" s="712">
        <v>0.97222222222222221</v>
      </c>
      <c r="GB25" s="729">
        <v>27</v>
      </c>
      <c r="GC25" s="720">
        <v>9.0452261306532673</v>
      </c>
      <c r="GD25" s="705">
        <v>25</v>
      </c>
      <c r="GE25" s="702">
        <v>190</v>
      </c>
      <c r="GF25" s="712">
        <v>1.5</v>
      </c>
      <c r="GG25" s="729">
        <v>2</v>
      </c>
      <c r="GH25" s="720">
        <v>2.1052631578947367</v>
      </c>
      <c r="GI25" s="705">
        <v>49</v>
      </c>
      <c r="GJ25" s="702">
        <v>197</v>
      </c>
      <c r="GK25" s="726">
        <v>1.368421052631579</v>
      </c>
      <c r="GL25" s="726">
        <v>36</v>
      </c>
      <c r="GM25" s="720">
        <v>9.6446700507614214</v>
      </c>
      <c r="GN25" s="705">
        <v>59</v>
      </c>
      <c r="GO25" s="702">
        <v>203</v>
      </c>
      <c r="GP25" s="726">
        <v>0.66666666666666663</v>
      </c>
      <c r="GQ25" s="726">
        <v>29</v>
      </c>
      <c r="GR25" s="720">
        <v>2.9556650246305418</v>
      </c>
      <c r="GS25" s="705">
        <v>37</v>
      </c>
      <c r="GT25" s="702">
        <v>198</v>
      </c>
      <c r="GU25" s="726">
        <v>0.5</v>
      </c>
      <c r="GV25" s="726">
        <v>28</v>
      </c>
      <c r="GW25" s="720">
        <v>1.5151515151515151</v>
      </c>
      <c r="GX25" s="705">
        <v>45</v>
      </c>
      <c r="GY25" s="702">
        <v>198</v>
      </c>
      <c r="GZ25" s="726">
        <v>2.4</v>
      </c>
      <c r="HA25" s="726">
        <v>24</v>
      </c>
      <c r="HB25" s="720">
        <v>2.5252525252525251</v>
      </c>
      <c r="HC25" s="705">
        <v>8</v>
      </c>
      <c r="HD25" s="709">
        <v>27.680798004987533</v>
      </c>
      <c r="HE25" s="703">
        <v>2.9925187032418954</v>
      </c>
      <c r="HF25" s="703">
        <v>63.341645885286781</v>
      </c>
      <c r="HG25" s="703">
        <v>17.206982543640898</v>
      </c>
      <c r="HH25" s="1299">
        <v>13.96508728179551</v>
      </c>
      <c r="HI25" s="1299">
        <v>18.204488778054863</v>
      </c>
      <c r="HJ25" s="1299">
        <v>59.102244389027433</v>
      </c>
      <c r="HK25" s="1299">
        <v>3.4912718204488775</v>
      </c>
      <c r="HL25" s="1299">
        <v>68.329177057356603</v>
      </c>
      <c r="HM25" s="1300">
        <v>401</v>
      </c>
      <c r="HN25" s="709">
        <v>22.866174920969442</v>
      </c>
      <c r="HO25" s="709">
        <v>3.3192834562697575</v>
      </c>
      <c r="HP25" s="709">
        <v>57.428872497365646</v>
      </c>
      <c r="HQ25" s="709">
        <v>22.655426765015807</v>
      </c>
      <c r="HR25" s="709">
        <v>8.9567966280295046</v>
      </c>
      <c r="HS25" s="709">
        <v>36.248682824025295</v>
      </c>
      <c r="HT25" s="709">
        <v>44.362486828240257</v>
      </c>
      <c r="HU25" s="709">
        <v>3.530031612223393</v>
      </c>
      <c r="HV25" s="709">
        <v>59.641728134878825</v>
      </c>
      <c r="HW25" s="1300">
        <v>1898</v>
      </c>
      <c r="HX25" s="1265" t="s">
        <v>31</v>
      </c>
      <c r="HY25" s="1266" t="s">
        <v>31</v>
      </c>
      <c r="HZ25" s="1266" t="s">
        <v>31</v>
      </c>
      <c r="IA25" s="1266" t="s">
        <v>31</v>
      </c>
      <c r="IB25" s="1266" t="s">
        <v>31</v>
      </c>
      <c r="IC25" s="1266" t="s">
        <v>31</v>
      </c>
      <c r="ID25" s="1266" t="s">
        <v>31</v>
      </c>
      <c r="IE25" s="1266" t="s">
        <v>31</v>
      </c>
      <c r="IF25" s="1267" t="s">
        <v>31</v>
      </c>
      <c r="IG25" s="1268" t="s">
        <v>31</v>
      </c>
      <c r="IH25" s="1269" t="s">
        <v>31</v>
      </c>
      <c r="II25" s="1269" t="s">
        <v>31</v>
      </c>
      <c r="IJ25" s="1269" t="s">
        <v>31</v>
      </c>
      <c r="IK25" s="1269" t="s">
        <v>31</v>
      </c>
      <c r="IL25" s="1269" t="s">
        <v>31</v>
      </c>
      <c r="IM25" s="1269" t="s">
        <v>31</v>
      </c>
      <c r="IN25" s="1269" t="s">
        <v>31</v>
      </c>
      <c r="IO25" s="1267" t="s">
        <v>31</v>
      </c>
      <c r="IP25" s="1268" t="s">
        <v>31</v>
      </c>
      <c r="IQ25" s="1269" t="s">
        <v>31</v>
      </c>
      <c r="IR25" s="1269" t="s">
        <v>31</v>
      </c>
      <c r="IS25" s="1269" t="s">
        <v>31</v>
      </c>
      <c r="IT25" s="1269" t="s">
        <v>31</v>
      </c>
      <c r="IU25" s="1269" t="s">
        <v>31</v>
      </c>
      <c r="IV25" s="1269" t="s">
        <v>31</v>
      </c>
      <c r="IW25" s="1269" t="s">
        <v>31</v>
      </c>
      <c r="IX25" s="1270" t="s">
        <v>31</v>
      </c>
      <c r="IY25" s="1268" t="s">
        <v>31</v>
      </c>
      <c r="IZ25" s="1269" t="s">
        <v>31</v>
      </c>
      <c r="JA25" s="1269" t="s">
        <v>31</v>
      </c>
      <c r="JB25" s="1269" t="s">
        <v>31</v>
      </c>
      <c r="JC25" s="1269" t="s">
        <v>31</v>
      </c>
      <c r="JD25" s="1269" t="s">
        <v>31</v>
      </c>
      <c r="JE25" s="1269" t="s">
        <v>31</v>
      </c>
      <c r="JF25" s="1269" t="s">
        <v>31</v>
      </c>
      <c r="JG25" s="1270" t="s">
        <v>31</v>
      </c>
      <c r="JH25" s="1268" t="s">
        <v>31</v>
      </c>
      <c r="JI25" s="1269" t="s">
        <v>31</v>
      </c>
      <c r="JJ25" s="1269" t="s">
        <v>31</v>
      </c>
      <c r="JK25" s="1269" t="s">
        <v>31</v>
      </c>
      <c r="JL25" s="1269" t="s">
        <v>31</v>
      </c>
      <c r="JM25" s="1269" t="s">
        <v>31</v>
      </c>
      <c r="JN25" s="1269" t="s">
        <v>31</v>
      </c>
      <c r="JO25" s="1269" t="s">
        <v>31</v>
      </c>
      <c r="JP25" s="1270" t="s">
        <v>31</v>
      </c>
      <c r="JQ25" s="1268" t="s">
        <v>31</v>
      </c>
      <c r="JR25" s="1269" t="s">
        <v>31</v>
      </c>
      <c r="JS25" s="1269" t="s">
        <v>31</v>
      </c>
      <c r="JT25" s="1269" t="s">
        <v>31</v>
      </c>
      <c r="JU25" s="1269" t="s">
        <v>31</v>
      </c>
      <c r="JV25" s="1269" t="s">
        <v>31</v>
      </c>
      <c r="JW25" s="1269" t="s">
        <v>31</v>
      </c>
      <c r="JX25" s="1269" t="s">
        <v>31</v>
      </c>
      <c r="JY25" s="1270" t="s">
        <v>31</v>
      </c>
      <c r="JZ25" s="718">
        <v>44.988081796512361</v>
      </c>
      <c r="KA25" s="705">
        <f t="shared" si="43"/>
        <v>59</v>
      </c>
      <c r="KB25" s="718">
        <v>48.091603053435115</v>
      </c>
      <c r="KC25" s="705">
        <f t="shared" si="43"/>
        <v>67</v>
      </c>
      <c r="KD25" s="725">
        <v>10.954296643144497</v>
      </c>
      <c r="KE25" s="988">
        <f t="shared" si="44"/>
        <v>7</v>
      </c>
      <c r="KF25" s="1212">
        <v>0</v>
      </c>
      <c r="KG25" s="988">
        <f t="shared" si="44"/>
        <v>28</v>
      </c>
      <c r="KH25" s="1212">
        <v>25.542438831365828</v>
      </c>
      <c r="KI25" s="988">
        <f t="shared" si="45"/>
        <v>14</v>
      </c>
      <c r="KJ25" s="1212">
        <v>43.527006529050979</v>
      </c>
      <c r="KK25" s="988">
        <f t="shared" si="45"/>
        <v>1</v>
      </c>
      <c r="KL25" s="1212">
        <v>15.969706947645705</v>
      </c>
      <c r="KM25" s="715">
        <f t="shared" si="46"/>
        <v>12</v>
      </c>
      <c r="KN25" s="715">
        <v>29.419625811378385</v>
      </c>
      <c r="KO25" s="715">
        <f t="shared" si="47"/>
        <v>8</v>
      </c>
      <c r="KP25" s="728">
        <v>30</v>
      </c>
      <c r="KQ25" s="729">
        <v>10</v>
      </c>
      <c r="KR25" s="729">
        <v>10</v>
      </c>
      <c r="KS25" s="729">
        <v>30</v>
      </c>
      <c r="KT25" s="729">
        <v>0</v>
      </c>
      <c r="KU25" s="730">
        <f t="shared" si="48"/>
        <v>80</v>
      </c>
      <c r="KV25" s="734">
        <f t="shared" si="49"/>
        <v>44</v>
      </c>
      <c r="KW25" s="728">
        <v>10</v>
      </c>
      <c r="KX25" s="729">
        <v>10</v>
      </c>
      <c r="KY25" s="706">
        <f t="shared" si="50"/>
        <v>20</v>
      </c>
      <c r="KZ25" s="705">
        <f t="shared" si="51"/>
        <v>1</v>
      </c>
      <c r="LA25" s="847" t="s">
        <v>1632</v>
      </c>
      <c r="LB25" s="846" t="s">
        <v>1625</v>
      </c>
      <c r="LC25" s="846" t="s">
        <v>1625</v>
      </c>
      <c r="LD25" s="846" t="s">
        <v>1625</v>
      </c>
      <c r="LE25" s="729">
        <v>10</v>
      </c>
      <c r="LF25" s="1023">
        <v>37</v>
      </c>
      <c r="LG25" s="847" t="s">
        <v>1632</v>
      </c>
      <c r="LH25" s="846" t="s">
        <v>1625</v>
      </c>
      <c r="LI25" s="846" t="s">
        <v>1632</v>
      </c>
      <c r="LJ25" s="846" t="s">
        <v>1625</v>
      </c>
      <c r="LK25" s="729">
        <v>20</v>
      </c>
      <c r="LL25" s="1023">
        <v>30</v>
      </c>
      <c r="LM25" s="847" t="s">
        <v>1632</v>
      </c>
      <c r="LN25" s="846" t="s">
        <v>1625</v>
      </c>
      <c r="LO25" s="846" t="s">
        <v>1632</v>
      </c>
      <c r="LP25" s="846" t="s">
        <v>1625</v>
      </c>
      <c r="LQ25" s="729">
        <v>30</v>
      </c>
      <c r="LR25" s="1023">
        <v>40</v>
      </c>
      <c r="LS25" s="847" t="s">
        <v>1632</v>
      </c>
      <c r="LT25" s="846" t="s">
        <v>1632</v>
      </c>
      <c r="LU25" s="846" t="s">
        <v>1625</v>
      </c>
      <c r="LV25" s="846" t="s">
        <v>1632</v>
      </c>
      <c r="LW25" s="729">
        <v>30</v>
      </c>
      <c r="LX25" s="1023">
        <v>38</v>
      </c>
      <c r="LY25" s="847" t="s">
        <v>1632</v>
      </c>
      <c r="LZ25" s="846" t="s">
        <v>1632</v>
      </c>
      <c r="MA25" s="846" t="s">
        <v>1632</v>
      </c>
      <c r="MB25" s="846" t="s">
        <v>1632</v>
      </c>
      <c r="MC25" s="729">
        <v>40</v>
      </c>
      <c r="MD25" s="1023">
        <v>1</v>
      </c>
      <c r="ME25" s="847" t="s">
        <v>1625</v>
      </c>
      <c r="MF25" s="846" t="s">
        <v>1632</v>
      </c>
      <c r="MG25" s="846" t="s">
        <v>1625</v>
      </c>
      <c r="MH25" s="846" t="s">
        <v>1625</v>
      </c>
      <c r="MI25" s="729">
        <v>10</v>
      </c>
      <c r="MJ25" s="1023">
        <v>54</v>
      </c>
      <c r="MK25" s="847" t="s">
        <v>1625</v>
      </c>
      <c r="ML25" s="846" t="s">
        <v>1625</v>
      </c>
      <c r="MM25" s="846" t="s">
        <v>1625</v>
      </c>
      <c r="MN25" s="729">
        <v>0</v>
      </c>
      <c r="MO25" s="1023">
        <v>54</v>
      </c>
      <c r="MP25" s="847" t="s">
        <v>1625</v>
      </c>
      <c r="MQ25" s="846" t="s">
        <v>1625</v>
      </c>
      <c r="MR25" s="846" t="s">
        <v>1625</v>
      </c>
      <c r="MS25" s="846" t="s">
        <v>1625</v>
      </c>
      <c r="MT25" s="729">
        <v>0</v>
      </c>
      <c r="MU25" s="1023">
        <v>68</v>
      </c>
      <c r="MV25" s="846" t="s">
        <v>1625</v>
      </c>
      <c r="MW25" s="846" t="s">
        <v>1625</v>
      </c>
      <c r="MX25" s="846" t="s">
        <v>1625</v>
      </c>
      <c r="MY25" s="846" t="s">
        <v>1625</v>
      </c>
      <c r="MZ25" s="729">
        <v>0</v>
      </c>
      <c r="NA25" s="1023">
        <v>47</v>
      </c>
      <c r="NB25" s="715">
        <v>267.04000000000002</v>
      </c>
      <c r="NC25" s="715">
        <f t="shared" si="3"/>
        <v>30</v>
      </c>
      <c r="ND25" s="714">
        <v>577</v>
      </c>
      <c r="NE25" s="715">
        <v>12</v>
      </c>
      <c r="NF25" s="731">
        <v>42.209217264081929</v>
      </c>
      <c r="NG25" s="715">
        <v>26</v>
      </c>
      <c r="NH25" s="715">
        <v>0</v>
      </c>
      <c r="NI25" s="715">
        <v>56</v>
      </c>
      <c r="NJ25" s="731">
        <v>0</v>
      </c>
      <c r="NK25" s="715">
        <v>56</v>
      </c>
      <c r="NL25" s="715">
        <v>0</v>
      </c>
      <c r="NM25" s="715">
        <v>57</v>
      </c>
      <c r="NN25" s="2946">
        <v>0</v>
      </c>
      <c r="NO25" s="715">
        <v>57</v>
      </c>
      <c r="NP25" s="715">
        <v>13670</v>
      </c>
      <c r="NQ25" s="3206">
        <v>13</v>
      </c>
      <c r="NR25" s="3349">
        <v>1.1706536755616956</v>
      </c>
      <c r="NS25" s="3206">
        <v>21</v>
      </c>
      <c r="NT25" s="3206">
        <v>161</v>
      </c>
      <c r="NU25" s="3207">
        <v>0.94524830945975424</v>
      </c>
      <c r="NV25" s="3206">
        <v>21</v>
      </c>
      <c r="NW25" s="3206">
        <v>224</v>
      </c>
      <c r="NX25" s="3207">
        <v>1.6287355486075765</v>
      </c>
      <c r="NY25" s="3206">
        <v>44</v>
      </c>
      <c r="NZ25" s="3206">
        <v>19</v>
      </c>
      <c r="OA25" s="3208">
        <v>1.3815167599796407</v>
      </c>
      <c r="OB25" s="3206">
        <v>48</v>
      </c>
      <c r="OC25" s="714">
        <v>2237</v>
      </c>
      <c r="OD25" s="2946">
        <v>163.34428623585251</v>
      </c>
      <c r="OE25" s="733">
        <v>10</v>
      </c>
      <c r="OF25" s="714" t="s">
        <v>31</v>
      </c>
      <c r="OG25" s="731" t="s">
        <v>31</v>
      </c>
      <c r="OH25" s="733" t="str">
        <f t="shared" si="52"/>
        <v>-</v>
      </c>
      <c r="OI25" s="981">
        <v>38.729666924864446</v>
      </c>
      <c r="OJ25" s="733">
        <f t="shared" si="4"/>
        <v>13</v>
      </c>
      <c r="OK25" s="1355" t="s">
        <v>3043</v>
      </c>
      <c r="OL25" s="1355" t="s">
        <v>3044</v>
      </c>
      <c r="OM25" s="1355">
        <v>568</v>
      </c>
      <c r="ON25" s="3559">
        <v>42.362768496420045</v>
      </c>
      <c r="OO25" s="1355">
        <v>14</v>
      </c>
      <c r="OP25" s="977"/>
      <c r="OQ25" s="712">
        <v>13.9</v>
      </c>
      <c r="OR25" s="712">
        <v>10.7</v>
      </c>
      <c r="OS25" s="712">
        <v>13.5</v>
      </c>
      <c r="OT25" s="712">
        <v>12.637362637362637</v>
      </c>
      <c r="OU25" s="712">
        <v>12.352941176470589</v>
      </c>
      <c r="OV25" s="712">
        <v>9.8003629764065341</v>
      </c>
      <c r="OW25" s="699">
        <f t="shared" si="53"/>
        <v>56</v>
      </c>
      <c r="OX25" s="712">
        <v>12.14844446503996</v>
      </c>
      <c r="OY25" s="699">
        <f t="shared" si="53"/>
        <v>45</v>
      </c>
      <c r="OZ25" s="712">
        <v>8.8000000000000007</v>
      </c>
      <c r="PA25" s="712">
        <v>9.1</v>
      </c>
      <c r="PB25" s="712">
        <v>11</v>
      </c>
      <c r="PC25" s="712">
        <v>11.904761904761903</v>
      </c>
      <c r="PD25" s="712">
        <v>7.6470588235294121</v>
      </c>
      <c r="PE25" s="712">
        <v>10.163339382940109</v>
      </c>
      <c r="PF25" s="699">
        <f t="shared" si="54"/>
        <v>46</v>
      </c>
      <c r="PG25" s="712">
        <v>9.7691933518719036</v>
      </c>
      <c r="PH25" s="699">
        <f t="shared" si="55"/>
        <v>40</v>
      </c>
      <c r="PI25" s="712">
        <v>19.963702359346641</v>
      </c>
      <c r="PJ25" s="699">
        <f t="shared" si="56"/>
        <v>60</v>
      </c>
      <c r="PK25" s="985">
        <v>21.917637816911864</v>
      </c>
      <c r="PL25" s="699">
        <f t="shared" si="56"/>
        <v>49</v>
      </c>
      <c r="PM25" s="985">
        <v>47</v>
      </c>
      <c r="PN25" s="985">
        <v>45.1</v>
      </c>
      <c r="PO25" s="699">
        <f t="shared" si="57"/>
        <v>36</v>
      </c>
      <c r="PP25" s="712">
        <v>0</v>
      </c>
      <c r="PQ25" s="985">
        <v>0</v>
      </c>
      <c r="PR25" s="699">
        <f t="shared" si="58"/>
        <v>24</v>
      </c>
      <c r="PS25" s="982">
        <v>566</v>
      </c>
      <c r="PT25" s="725">
        <v>40.812720848056536</v>
      </c>
      <c r="PU25" s="699">
        <v>59</v>
      </c>
      <c r="PV25" s="699">
        <v>736</v>
      </c>
      <c r="PW25" s="725">
        <v>59.782608695652172</v>
      </c>
      <c r="PX25" s="699">
        <v>42</v>
      </c>
      <c r="PY25" s="715">
        <v>522</v>
      </c>
      <c r="PZ25" s="725">
        <v>64.750957854406138</v>
      </c>
      <c r="QA25" s="699">
        <v>74</v>
      </c>
      <c r="QB25" s="982">
        <v>551</v>
      </c>
      <c r="QC25" s="715">
        <v>37.205081669691467</v>
      </c>
      <c r="QD25" s="699">
        <v>64</v>
      </c>
      <c r="QE25" s="716">
        <v>2</v>
      </c>
      <c r="QF25" s="3644">
        <v>0.14603870025556773</v>
      </c>
      <c r="QG25" s="699">
        <v>15</v>
      </c>
      <c r="QH25" s="1363" t="s">
        <v>1623</v>
      </c>
      <c r="QI25" s="712">
        <v>82.092726499361973</v>
      </c>
      <c r="QJ25" s="712">
        <v>81.252662974009368</v>
      </c>
      <c r="QK25" s="699">
        <f t="shared" si="59"/>
        <v>23</v>
      </c>
      <c r="QL25" s="715">
        <v>2347</v>
      </c>
      <c r="QM25" s="709">
        <v>59.607438016528924</v>
      </c>
      <c r="QN25" s="703">
        <v>57.080131723380902</v>
      </c>
      <c r="QO25" s="978">
        <v>32</v>
      </c>
      <c r="QP25" s="705">
        <v>911</v>
      </c>
      <c r="QQ25" s="3553">
        <v>95.228821811100289</v>
      </c>
      <c r="QR25" s="709">
        <v>272.89999999999998</v>
      </c>
      <c r="QS25" s="978">
        <f t="shared" si="60"/>
        <v>48</v>
      </c>
      <c r="QT25" s="703">
        <v>916.6</v>
      </c>
      <c r="QU25" s="978">
        <f t="shared" si="61"/>
        <v>30</v>
      </c>
      <c r="QV25" s="703">
        <v>3051.1</v>
      </c>
      <c r="QW25" s="978">
        <f t="shared" si="62"/>
        <v>15</v>
      </c>
      <c r="QX25" s="703">
        <v>29.3</v>
      </c>
      <c r="QY25" s="979">
        <f t="shared" si="63"/>
        <v>6</v>
      </c>
      <c r="QZ25" s="712">
        <v>1.1100000000000001</v>
      </c>
      <c r="RA25" s="699">
        <v>27</v>
      </c>
      <c r="RB25" s="712">
        <v>478.13</v>
      </c>
      <c r="RC25" s="699">
        <v>5</v>
      </c>
      <c r="RD25" s="712">
        <v>0</v>
      </c>
      <c r="RE25" s="699">
        <v>24</v>
      </c>
      <c r="RF25" s="712">
        <v>1017</v>
      </c>
      <c r="RG25" s="699">
        <v>11</v>
      </c>
      <c r="RH25" s="699">
        <v>1607.9</v>
      </c>
      <c r="RI25" s="978">
        <f t="shared" si="64"/>
        <v>58</v>
      </c>
      <c r="RJ25" s="712">
        <v>399.2</v>
      </c>
      <c r="RK25" s="978">
        <f t="shared" si="64"/>
        <v>58</v>
      </c>
      <c r="RL25" s="712">
        <v>929.1</v>
      </c>
      <c r="RM25" s="978">
        <f t="shared" si="64"/>
        <v>21</v>
      </c>
      <c r="RN25" s="712">
        <v>543.5</v>
      </c>
      <c r="RO25" s="978">
        <f t="shared" si="64"/>
        <v>36</v>
      </c>
      <c r="RP25" s="712">
        <v>0</v>
      </c>
      <c r="RQ25" s="978">
        <f t="shared" si="65"/>
        <v>2</v>
      </c>
      <c r="RR25" s="712">
        <v>0</v>
      </c>
      <c r="RS25" s="978">
        <f t="shared" si="65"/>
        <v>1</v>
      </c>
      <c r="RT25" s="712">
        <v>288.7</v>
      </c>
      <c r="RU25" s="978">
        <f t="shared" si="65"/>
        <v>21</v>
      </c>
      <c r="RV25" s="712">
        <f t="shared" si="66"/>
        <v>288.7</v>
      </c>
      <c r="RW25" s="978">
        <f t="shared" si="67"/>
        <v>22</v>
      </c>
      <c r="RX25" s="712">
        <v>5</v>
      </c>
      <c r="RY25" s="712" t="s">
        <v>1632</v>
      </c>
      <c r="RZ25" s="712">
        <v>0</v>
      </c>
      <c r="SA25" s="712" t="s">
        <v>1625</v>
      </c>
      <c r="SB25" s="712">
        <v>0</v>
      </c>
      <c r="SC25" s="712" t="s">
        <v>1625</v>
      </c>
      <c r="SD25" s="712">
        <v>0</v>
      </c>
      <c r="SE25" s="712" t="s">
        <v>1625</v>
      </c>
      <c r="SF25" s="712">
        <v>0</v>
      </c>
      <c r="SG25" s="712" t="s">
        <v>1625</v>
      </c>
      <c r="SH25" s="712">
        <v>5</v>
      </c>
      <c r="SI25" s="699">
        <f t="shared" si="68"/>
        <v>57</v>
      </c>
      <c r="SJ25" s="712">
        <v>5</v>
      </c>
      <c r="SK25" s="712" t="s">
        <v>1632</v>
      </c>
      <c r="SL25" s="712">
        <v>0</v>
      </c>
      <c r="SM25" s="712" t="s">
        <v>1625</v>
      </c>
      <c r="SN25" s="712">
        <v>0</v>
      </c>
      <c r="SO25" s="712" t="s">
        <v>1625</v>
      </c>
      <c r="SP25" s="712">
        <v>0</v>
      </c>
      <c r="SQ25" s="712" t="s">
        <v>1625</v>
      </c>
      <c r="SR25" s="712">
        <v>5</v>
      </c>
      <c r="SS25" s="699">
        <f t="shared" si="69"/>
        <v>50</v>
      </c>
      <c r="ST25" s="712">
        <v>5</v>
      </c>
      <c r="SU25" s="712" t="s">
        <v>1632</v>
      </c>
      <c r="SV25" s="712">
        <v>0</v>
      </c>
      <c r="SW25" s="712" t="s">
        <v>1625</v>
      </c>
      <c r="SX25" s="712">
        <v>0</v>
      </c>
      <c r="SY25" s="712" t="s">
        <v>1625</v>
      </c>
      <c r="SZ25" s="712">
        <v>5</v>
      </c>
      <c r="TA25" s="699">
        <f t="shared" si="70"/>
        <v>54</v>
      </c>
      <c r="TB25" s="699">
        <v>0</v>
      </c>
      <c r="TC25" s="699" t="s">
        <v>1625</v>
      </c>
      <c r="TD25" s="699">
        <v>0</v>
      </c>
      <c r="TE25" s="699" t="s">
        <v>1625</v>
      </c>
      <c r="TF25" s="699">
        <v>0</v>
      </c>
      <c r="TG25" s="699" t="s">
        <v>1625</v>
      </c>
      <c r="TH25" s="699">
        <v>0</v>
      </c>
      <c r="TI25" s="699" t="s">
        <v>1625</v>
      </c>
      <c r="TJ25" s="699">
        <v>0</v>
      </c>
      <c r="TK25" s="699">
        <f t="shared" si="71"/>
        <v>64</v>
      </c>
      <c r="TL25" s="989">
        <v>10</v>
      </c>
      <c r="TM25" s="989">
        <v>10</v>
      </c>
      <c r="TN25" s="989">
        <v>10</v>
      </c>
      <c r="TO25" s="989">
        <v>10</v>
      </c>
      <c r="TP25" s="989">
        <v>40</v>
      </c>
      <c r="TQ25" s="699">
        <f t="shared" si="72"/>
        <v>1</v>
      </c>
      <c r="TR25" s="712" t="s">
        <v>1625</v>
      </c>
      <c r="TS25" s="712" t="s">
        <v>1625</v>
      </c>
      <c r="TT25" s="712" t="s">
        <v>1625</v>
      </c>
      <c r="TU25" s="712" t="s">
        <v>1625</v>
      </c>
      <c r="TV25" s="712">
        <v>0</v>
      </c>
      <c r="TW25" s="712">
        <v>0</v>
      </c>
      <c r="TX25" s="712">
        <v>0</v>
      </c>
      <c r="TY25" s="712">
        <v>0</v>
      </c>
      <c r="TZ25" s="712">
        <v>0</v>
      </c>
      <c r="UA25" s="699">
        <f t="shared" si="73"/>
        <v>77</v>
      </c>
      <c r="UB25" s="712">
        <v>0</v>
      </c>
      <c r="UC25" s="712">
        <v>10</v>
      </c>
      <c r="UD25" s="712">
        <v>0</v>
      </c>
      <c r="UE25" s="712">
        <v>0</v>
      </c>
      <c r="UF25" s="712">
        <v>10</v>
      </c>
      <c r="UG25" s="699">
        <f t="shared" si="74"/>
        <v>56</v>
      </c>
      <c r="UH25" s="715">
        <v>0</v>
      </c>
      <c r="UI25" s="712">
        <v>0</v>
      </c>
      <c r="UJ25" s="699">
        <v>25</v>
      </c>
      <c r="UK25" s="715">
        <v>2</v>
      </c>
      <c r="UL25" s="712">
        <v>4.5486592826764314</v>
      </c>
      <c r="UM25" s="699">
        <v>53</v>
      </c>
      <c r="UN25" s="715">
        <v>1</v>
      </c>
      <c r="UO25" s="712">
        <v>2.2743296413382157</v>
      </c>
      <c r="UP25" s="699">
        <v>41</v>
      </c>
      <c r="UQ25" s="715">
        <v>3</v>
      </c>
      <c r="UR25" s="712">
        <v>6.7139628046460622</v>
      </c>
      <c r="US25" s="699">
        <v>34</v>
      </c>
      <c r="UT25" s="712">
        <v>36.4</v>
      </c>
      <c r="UU25" s="699">
        <v>33</v>
      </c>
      <c r="UV25" s="712">
        <v>18.2</v>
      </c>
      <c r="UW25" s="699">
        <v>62</v>
      </c>
      <c r="UX25" s="1099">
        <v>2.2999999999999998</v>
      </c>
      <c r="UY25" s="699">
        <v>40</v>
      </c>
      <c r="UZ25" s="989">
        <v>0.16600000000000001</v>
      </c>
      <c r="VA25" s="989">
        <v>29</v>
      </c>
      <c r="VB25" s="989">
        <v>4.2000000000000003E-2</v>
      </c>
      <c r="VC25" s="989">
        <v>50</v>
      </c>
      <c r="VD25" s="989">
        <v>2.4E-2</v>
      </c>
      <c r="VE25" s="989">
        <v>44</v>
      </c>
      <c r="VF25" s="989">
        <v>1.6E-2</v>
      </c>
      <c r="VG25" s="989">
        <v>20</v>
      </c>
      <c r="VH25" s="989">
        <v>2E-3</v>
      </c>
      <c r="VI25" s="989">
        <v>43</v>
      </c>
      <c r="VJ25" s="989">
        <v>6.0000000000000001E-3</v>
      </c>
      <c r="VK25" s="989">
        <v>33</v>
      </c>
      <c r="VL25" s="989">
        <v>0</v>
      </c>
      <c r="VM25" s="989">
        <v>7</v>
      </c>
      <c r="VN25" s="989">
        <v>0</v>
      </c>
      <c r="VO25" s="989">
        <v>7</v>
      </c>
      <c r="VP25" s="989">
        <v>108</v>
      </c>
      <c r="VQ25" s="989">
        <v>240.08536368486571</v>
      </c>
      <c r="VR25" s="989">
        <v>14</v>
      </c>
      <c r="VS25" s="989">
        <v>27</v>
      </c>
      <c r="VT25" s="989">
        <v>60.021340921216428</v>
      </c>
      <c r="VU25" s="989">
        <v>27</v>
      </c>
      <c r="VV25" s="989">
        <v>100</v>
      </c>
      <c r="VW25" s="989">
        <v>222.30126267117197</v>
      </c>
      <c r="VX25" s="989">
        <v>11</v>
      </c>
      <c r="VY25" s="989">
        <v>36</v>
      </c>
      <c r="VZ25" s="989">
        <v>80.028454561621913</v>
      </c>
      <c r="WA25" s="989">
        <v>42</v>
      </c>
      <c r="WB25" s="989">
        <v>568</v>
      </c>
      <c r="WC25" s="989">
        <v>1262.6711719722568</v>
      </c>
      <c r="WD25" s="989">
        <v>12</v>
      </c>
      <c r="WE25" s="989">
        <v>123</v>
      </c>
      <c r="WF25" s="989">
        <v>273.43055308554153</v>
      </c>
      <c r="WG25" s="989">
        <v>12</v>
      </c>
      <c r="WH25" s="989">
        <v>93.33</v>
      </c>
      <c r="WI25" s="989">
        <v>26</v>
      </c>
      <c r="WJ25" s="989">
        <v>0</v>
      </c>
      <c r="WK25" s="989">
        <v>10</v>
      </c>
      <c r="WL25" s="989">
        <v>0</v>
      </c>
      <c r="WM25" s="989">
        <v>2</v>
      </c>
      <c r="WN25" s="989">
        <v>84.44</v>
      </c>
      <c r="WO25" s="989">
        <v>24</v>
      </c>
      <c r="WP25" s="989">
        <v>0</v>
      </c>
      <c r="WQ25" s="989">
        <v>19</v>
      </c>
      <c r="WR25" s="989">
        <v>0</v>
      </c>
      <c r="WS25" s="989">
        <v>31</v>
      </c>
      <c r="WT25" s="989">
        <v>0</v>
      </c>
      <c r="WU25" s="989">
        <v>25</v>
      </c>
      <c r="WV25" s="989">
        <v>0</v>
      </c>
      <c r="WW25" s="989">
        <v>12</v>
      </c>
      <c r="WX25" s="989">
        <v>8.89</v>
      </c>
      <c r="WY25" s="989">
        <v>19</v>
      </c>
      <c r="WZ25" s="712">
        <v>214.82</v>
      </c>
      <c r="XA25" s="699">
        <v>54</v>
      </c>
      <c r="XB25" s="712">
        <v>596.23</v>
      </c>
      <c r="XC25" s="712">
        <v>26</v>
      </c>
      <c r="XD25" s="712">
        <v>84.44</v>
      </c>
      <c r="XE25" s="699">
        <v>29</v>
      </c>
      <c r="XF25" s="712">
        <v>0</v>
      </c>
      <c r="XG25" s="712">
        <v>23</v>
      </c>
      <c r="XH25" s="712">
        <v>0</v>
      </c>
      <c r="XI25" s="699">
        <v>28</v>
      </c>
      <c r="XJ25" s="712">
        <v>201.67</v>
      </c>
      <c r="XK25" s="699">
        <v>20</v>
      </c>
      <c r="XL25" s="712">
        <v>204.44</v>
      </c>
      <c r="XM25" s="699">
        <v>50</v>
      </c>
      <c r="XO25" s="714"/>
      <c r="XP25" s="725"/>
      <c r="XQ25" s="715"/>
      <c r="XR25" s="714"/>
      <c r="XS25" s="725"/>
      <c r="XT25" s="715"/>
      <c r="XU25" s="715"/>
      <c r="XV25" s="712"/>
      <c r="XW25" s="715"/>
      <c r="XX25" s="1169">
        <v>541</v>
      </c>
      <c r="XY25" s="1174">
        <v>0.18484288354898337</v>
      </c>
      <c r="XZ25" s="1168">
        <f t="shared" si="75"/>
        <v>68</v>
      </c>
      <c r="YA25" s="715">
        <v>684</v>
      </c>
      <c r="YB25" s="725">
        <v>14.619883040935672</v>
      </c>
      <c r="YC25" s="715">
        <f t="shared" si="76"/>
        <v>61</v>
      </c>
      <c r="YD25" s="714">
        <v>58</v>
      </c>
      <c r="YE25" s="725">
        <v>8.518518518518519</v>
      </c>
      <c r="YF25" s="715">
        <f t="shared" si="77"/>
        <v>48</v>
      </c>
      <c r="YG25" s="699">
        <v>746</v>
      </c>
      <c r="YH25" s="1099">
        <v>8.0428954423592494</v>
      </c>
      <c r="YI25" s="715">
        <f t="shared" si="78"/>
        <v>39</v>
      </c>
      <c r="YJ25" s="714">
        <v>58</v>
      </c>
      <c r="YK25" s="712">
        <v>21.296296296296298</v>
      </c>
      <c r="YL25" s="715">
        <f t="shared" si="79"/>
        <v>23</v>
      </c>
      <c r="YM25" s="699">
        <v>746</v>
      </c>
      <c r="YN25" s="712">
        <v>24.932975871313673</v>
      </c>
      <c r="YO25" s="715">
        <f t="shared" si="80"/>
        <v>43</v>
      </c>
      <c r="YP25" s="1178">
        <v>0</v>
      </c>
      <c r="YQ25" s="1099">
        <v>0</v>
      </c>
      <c r="YR25" s="1099">
        <v>0</v>
      </c>
      <c r="YS25" s="1099">
        <v>0</v>
      </c>
      <c r="YT25" s="1099">
        <v>0</v>
      </c>
      <c r="YU25" s="1099">
        <v>0</v>
      </c>
      <c r="YV25" s="1099">
        <v>0</v>
      </c>
      <c r="YW25" s="1099">
        <v>0</v>
      </c>
      <c r="YX25" s="1099">
        <v>100</v>
      </c>
      <c r="YY25" s="1099">
        <v>0</v>
      </c>
      <c r="YZ25" s="1099">
        <v>0</v>
      </c>
      <c r="ZA25" s="1188">
        <v>1</v>
      </c>
      <c r="ZB25" s="985">
        <v>30.612244897959183</v>
      </c>
      <c r="ZC25" s="985">
        <v>12.244897959183673</v>
      </c>
      <c r="ZD25" s="985">
        <v>22.448979591836736</v>
      </c>
      <c r="ZE25" s="985">
        <v>15.306122448979592</v>
      </c>
      <c r="ZF25" s="985">
        <v>6.1224489795918364</v>
      </c>
      <c r="ZG25" s="985">
        <v>12.244897959183673</v>
      </c>
      <c r="ZH25" s="985">
        <v>11.224489795918368</v>
      </c>
      <c r="ZI25" s="985">
        <v>8.1632653061224492</v>
      </c>
      <c r="ZJ25" s="985">
        <v>42.857142857142854</v>
      </c>
      <c r="ZK25" s="985">
        <v>7.1428571428571423</v>
      </c>
      <c r="ZL25" s="985">
        <v>3.0612244897959182</v>
      </c>
      <c r="ZM25" s="699">
        <v>98</v>
      </c>
      <c r="ZN25" s="714" t="s">
        <v>1634</v>
      </c>
      <c r="ZO25" s="715" t="s">
        <v>1634</v>
      </c>
      <c r="ZP25" s="715" t="s">
        <v>1680</v>
      </c>
      <c r="ZQ25" s="715" t="s">
        <v>1634</v>
      </c>
      <c r="ZR25" s="715" t="s">
        <v>1680</v>
      </c>
      <c r="ZS25" s="715" t="s">
        <v>1634</v>
      </c>
      <c r="ZT25" s="715">
        <v>1</v>
      </c>
      <c r="ZU25" s="715">
        <v>1</v>
      </c>
      <c r="ZV25" s="715">
        <v>-2</v>
      </c>
      <c r="ZW25" s="715">
        <v>1</v>
      </c>
      <c r="ZX25" s="715">
        <v>-2</v>
      </c>
      <c r="ZY25" s="715">
        <v>1</v>
      </c>
      <c r="ZZ25" s="715">
        <f t="shared" si="81"/>
        <v>0</v>
      </c>
      <c r="AAA25" s="715">
        <f t="shared" si="82"/>
        <v>62</v>
      </c>
      <c r="AAB25" s="716" t="s">
        <v>31</v>
      </c>
      <c r="AAC25" s="712" t="s">
        <v>31</v>
      </c>
      <c r="AAD25" s="712" t="s">
        <v>1657</v>
      </c>
      <c r="AAE25" s="712" t="s">
        <v>31</v>
      </c>
      <c r="AAF25" s="712" t="s">
        <v>1657</v>
      </c>
      <c r="AAG25" s="712" t="s">
        <v>31</v>
      </c>
      <c r="AAH25" s="714">
        <v>5</v>
      </c>
      <c r="AAI25" s="715">
        <v>2</v>
      </c>
      <c r="AAJ25" s="715">
        <v>2</v>
      </c>
      <c r="AAK25" s="715">
        <v>93</v>
      </c>
      <c r="AAL25" s="715">
        <v>2</v>
      </c>
      <c r="AAM25" s="733">
        <v>16</v>
      </c>
      <c r="AAN25" s="2996">
        <v>0.36127167630057799</v>
      </c>
      <c r="AAO25" s="2954">
        <f t="shared" si="83"/>
        <v>61</v>
      </c>
      <c r="AAP25" s="2995">
        <v>0.14450867052023122</v>
      </c>
      <c r="AAQ25" s="2954">
        <f t="shared" si="84"/>
        <v>52</v>
      </c>
      <c r="AAR25" s="2995">
        <v>0.14450867052023122</v>
      </c>
      <c r="AAS25" s="2954">
        <f t="shared" si="85"/>
        <v>40</v>
      </c>
      <c r="AAT25" s="2995">
        <v>6.7196531791907512</v>
      </c>
      <c r="AAU25" s="2954">
        <f t="shared" si="86"/>
        <v>5</v>
      </c>
      <c r="AAV25" s="2995">
        <v>0.14450867052023122</v>
      </c>
      <c r="AAW25" s="2954">
        <f t="shared" si="87"/>
        <v>60</v>
      </c>
      <c r="AAX25" s="2995">
        <v>1.1560693641618498</v>
      </c>
      <c r="AAY25" s="2954">
        <f t="shared" si="88"/>
        <v>21</v>
      </c>
      <c r="AAZ25" s="982">
        <v>2</v>
      </c>
      <c r="ABA25" s="699">
        <v>2</v>
      </c>
      <c r="ABB25" s="699">
        <v>0</v>
      </c>
      <c r="ABC25" s="2988">
        <v>0.14450867052023122</v>
      </c>
      <c r="ABD25" s="2954">
        <f t="shared" si="89"/>
        <v>56</v>
      </c>
      <c r="ABE25" s="2955">
        <v>0.14450867052023122</v>
      </c>
      <c r="ABF25" s="2954">
        <f t="shared" si="89"/>
        <v>22</v>
      </c>
      <c r="ABG25" s="2955">
        <v>0</v>
      </c>
      <c r="ABH25" s="2993">
        <f t="shared" si="89"/>
        <v>32</v>
      </c>
      <c r="ABI25" s="982">
        <v>85</v>
      </c>
      <c r="ABJ25" s="731">
        <v>6.1930783242258656</v>
      </c>
      <c r="ABK25" s="715">
        <f t="shared" si="90"/>
        <v>1</v>
      </c>
      <c r="ABL25" s="716" t="s">
        <v>106</v>
      </c>
      <c r="ABM25" s="712" t="s">
        <v>106</v>
      </c>
      <c r="ABN25" s="715">
        <v>3</v>
      </c>
      <c r="ABO25" s="715">
        <v>3</v>
      </c>
      <c r="ABP25" s="715">
        <f t="shared" si="91"/>
        <v>6</v>
      </c>
      <c r="ABQ25" s="715">
        <f t="shared" si="92"/>
        <v>1</v>
      </c>
      <c r="ABR25" s="1201" t="s">
        <v>1632</v>
      </c>
      <c r="ABS25" s="1202" t="s">
        <v>1632</v>
      </c>
      <c r="ABT25" s="1202" t="s">
        <v>1625</v>
      </c>
      <c r="ABU25" s="1202" t="s">
        <v>1625</v>
      </c>
      <c r="ABV25" s="725">
        <v>5</v>
      </c>
      <c r="ABW25" s="725">
        <v>5</v>
      </c>
      <c r="ABX25" s="725">
        <v>0</v>
      </c>
      <c r="ABY25" s="725">
        <v>0</v>
      </c>
      <c r="ABZ25" s="715">
        <f t="shared" si="93"/>
        <v>10</v>
      </c>
      <c r="ACA25" s="715">
        <f t="shared" si="94"/>
        <v>36</v>
      </c>
      <c r="ACB25" s="983" t="s">
        <v>1632</v>
      </c>
      <c r="ACC25" s="725" t="s">
        <v>1632</v>
      </c>
      <c r="ACD25" s="725" t="s">
        <v>1632</v>
      </c>
      <c r="ACE25" s="725" t="s">
        <v>1632</v>
      </c>
      <c r="ACF25" s="725">
        <v>5</v>
      </c>
      <c r="ACG25" s="725">
        <v>5</v>
      </c>
      <c r="ACH25" s="725">
        <v>5</v>
      </c>
      <c r="ACI25" s="725">
        <v>5</v>
      </c>
      <c r="ACJ25" s="715">
        <f t="shared" si="95"/>
        <v>20</v>
      </c>
      <c r="ACK25" s="715">
        <f t="shared" si="96"/>
        <v>1</v>
      </c>
      <c r="ACL25" s="982">
        <v>93</v>
      </c>
      <c r="ACM25" s="715">
        <v>5648</v>
      </c>
      <c r="ACN25" s="1089">
        <v>13.056999999999999</v>
      </c>
      <c r="ACO25" s="715">
        <v>35</v>
      </c>
      <c r="ACP25" s="1089">
        <v>2.4</v>
      </c>
      <c r="ACQ25" s="715">
        <v>25</v>
      </c>
      <c r="ACR25" s="982">
        <v>55.039000000000001</v>
      </c>
      <c r="ACS25" s="1090">
        <v>27</v>
      </c>
      <c r="ACT25" s="983" t="s">
        <v>1632</v>
      </c>
      <c r="ACU25" s="725" t="s">
        <v>1632</v>
      </c>
      <c r="ACV25" s="725" t="s">
        <v>1632</v>
      </c>
      <c r="ACW25" s="725" t="s">
        <v>1625</v>
      </c>
      <c r="ACX25" s="725">
        <v>5</v>
      </c>
      <c r="ACY25" s="725">
        <v>5</v>
      </c>
      <c r="ACZ25" s="725">
        <v>5</v>
      </c>
      <c r="ADA25" s="725">
        <v>0</v>
      </c>
      <c r="ADB25" s="715">
        <f t="shared" si="97"/>
        <v>15</v>
      </c>
      <c r="ADC25" s="715">
        <f t="shared" si="98"/>
        <v>3</v>
      </c>
      <c r="ADD25" s="984" t="s">
        <v>1632</v>
      </c>
      <c r="ADE25" s="985" t="s">
        <v>1632</v>
      </c>
      <c r="ADF25" s="985" t="s">
        <v>1632</v>
      </c>
      <c r="ADG25" s="985" t="s">
        <v>1632</v>
      </c>
      <c r="ADH25" s="985">
        <v>5</v>
      </c>
      <c r="ADI25" s="985">
        <v>5</v>
      </c>
      <c r="ADJ25" s="985">
        <v>5</v>
      </c>
      <c r="ADK25" s="985">
        <v>5</v>
      </c>
      <c r="ADL25" s="715">
        <f t="shared" si="99"/>
        <v>20</v>
      </c>
      <c r="ADM25" s="715">
        <f t="shared" si="100"/>
        <v>1</v>
      </c>
      <c r="ADN25" s="1169">
        <v>1</v>
      </c>
      <c r="ADO25" s="1168">
        <v>246</v>
      </c>
      <c r="ADP25" s="1168">
        <v>1968</v>
      </c>
      <c r="ADQ25" s="989">
        <v>246</v>
      </c>
      <c r="ADR25" s="989">
        <v>1968</v>
      </c>
      <c r="ADS25" s="989">
        <v>143.96488661302121</v>
      </c>
      <c r="ADT25" s="989">
        <v>31</v>
      </c>
      <c r="ADU25" s="989">
        <v>0</v>
      </c>
      <c r="ADV25" s="989">
        <v>0</v>
      </c>
      <c r="ADW25" s="989">
        <v>0</v>
      </c>
      <c r="ADX25" s="989">
        <v>0</v>
      </c>
      <c r="ADY25" s="989">
        <v>0</v>
      </c>
      <c r="ADZ25" s="989">
        <v>0</v>
      </c>
      <c r="AEA25" s="989">
        <v>50</v>
      </c>
      <c r="AEB25" s="989">
        <v>1</v>
      </c>
      <c r="AEC25" s="989">
        <v>246</v>
      </c>
      <c r="AED25" s="989">
        <v>1968</v>
      </c>
      <c r="AEE25" s="989">
        <v>246</v>
      </c>
      <c r="AEF25" s="989">
        <v>1968</v>
      </c>
      <c r="AEG25" s="989">
        <v>143.96488661302121</v>
      </c>
      <c r="AEH25" s="729">
        <v>57</v>
      </c>
      <c r="AEI25" s="987"/>
      <c r="AEM25" s="715">
        <v>1976</v>
      </c>
      <c r="AEN25" s="715">
        <v>1498</v>
      </c>
      <c r="AEO25" s="989">
        <v>83</v>
      </c>
      <c r="AEP25" s="1099">
        <v>5.5407209612817088</v>
      </c>
      <c r="AEQ25" s="989">
        <v>14</v>
      </c>
      <c r="AER25" s="989">
        <v>33</v>
      </c>
      <c r="AES25" s="989">
        <v>39.75903614457831</v>
      </c>
      <c r="AET25" s="1099">
        <v>3.7272727272727271</v>
      </c>
      <c r="AEU25" s="989">
        <v>32</v>
      </c>
      <c r="AEV25" s="989">
        <v>37</v>
      </c>
      <c r="AEW25" s="989">
        <v>120</v>
      </c>
      <c r="AEX25" s="989">
        <v>30.833333333333336</v>
      </c>
      <c r="AEY25" s="989">
        <v>8</v>
      </c>
      <c r="AEZ25" s="1667">
        <v>1498</v>
      </c>
      <c r="AFA25" s="1668">
        <v>2.2122830440587449</v>
      </c>
      <c r="AFB25" s="1667">
        <f t="shared" si="101"/>
        <v>51</v>
      </c>
      <c r="AFC25" s="1168">
        <v>71</v>
      </c>
      <c r="AFD25" s="1099">
        <v>11.267605633802818</v>
      </c>
      <c r="AFE25" s="989">
        <f t="shared" si="102"/>
        <v>24</v>
      </c>
      <c r="AFF25" s="715">
        <v>167</v>
      </c>
      <c r="AFG25" s="985">
        <v>19.760479041916167</v>
      </c>
      <c r="AFH25" s="699">
        <f t="shared" si="103"/>
        <v>33</v>
      </c>
      <c r="AFI25" s="989">
        <v>71</v>
      </c>
      <c r="AFJ25" s="715">
        <v>2</v>
      </c>
      <c r="AFK25" s="985">
        <v>2.8169014084507045</v>
      </c>
      <c r="AFL25" s="699">
        <f t="shared" si="104"/>
        <v>9</v>
      </c>
      <c r="AFM25" s="707">
        <v>323</v>
      </c>
      <c r="AFN25" s="990">
        <v>2</v>
      </c>
      <c r="AFO25" s="719">
        <v>0.61919504643962853</v>
      </c>
      <c r="AFP25" s="979">
        <f t="shared" si="105"/>
        <v>35</v>
      </c>
      <c r="AFQ25" s="715">
        <v>48</v>
      </c>
      <c r="AFR25" s="699">
        <f t="shared" si="105"/>
        <v>50</v>
      </c>
      <c r="AFS25" s="715">
        <v>7840</v>
      </c>
      <c r="AFT25" s="715">
        <v>3860</v>
      </c>
      <c r="AFU25" s="985">
        <v>49.234693877551024</v>
      </c>
      <c r="AFV25" s="699">
        <f t="shared" si="106"/>
        <v>12</v>
      </c>
      <c r="AFW25" s="715">
        <v>7560</v>
      </c>
      <c r="AFX25" s="715">
        <v>180</v>
      </c>
      <c r="AFY25" s="712">
        <v>2.3809523809523809</v>
      </c>
      <c r="AFZ25" s="699">
        <f t="shared" si="107"/>
        <v>12</v>
      </c>
      <c r="AGA25" s="712">
        <v>58.928571428571431</v>
      </c>
      <c r="AGB25" s="712">
        <v>16.517857142857142</v>
      </c>
      <c r="AGC25" s="712">
        <v>7.5892857142857135</v>
      </c>
      <c r="AGD25" s="712">
        <v>5.8035714285714288</v>
      </c>
      <c r="AGE25" s="712">
        <v>4.0178571428571432</v>
      </c>
      <c r="AGF25" s="712">
        <v>1.3392857142857142</v>
      </c>
      <c r="AGG25" s="712">
        <v>2.2321428571428572</v>
      </c>
      <c r="AGH25" s="712">
        <v>2.2321428571428572</v>
      </c>
      <c r="AGI25" s="712">
        <v>1.3392857142857142</v>
      </c>
      <c r="AGJ25" s="715">
        <v>132</v>
      </c>
      <c r="AGK25" s="715">
        <v>37</v>
      </c>
      <c r="AGL25" s="715">
        <v>17</v>
      </c>
      <c r="AGM25" s="715">
        <v>13</v>
      </c>
      <c r="AGN25" s="715">
        <v>9</v>
      </c>
      <c r="AGO25" s="715">
        <v>3</v>
      </c>
      <c r="AGP25" s="715">
        <v>5</v>
      </c>
      <c r="AGQ25" s="715">
        <v>5</v>
      </c>
      <c r="AGR25" s="715">
        <v>3</v>
      </c>
      <c r="AGS25" s="715">
        <v>224</v>
      </c>
      <c r="AGT25" s="712" t="s">
        <v>31</v>
      </c>
      <c r="AGU25" s="712" t="s">
        <v>31</v>
      </c>
      <c r="AGV25" s="712" t="s">
        <v>31</v>
      </c>
      <c r="AGW25" s="712" t="s">
        <v>31</v>
      </c>
      <c r="AGX25" s="712" t="s">
        <v>31</v>
      </c>
      <c r="AGY25" s="712" t="s">
        <v>31</v>
      </c>
      <c r="AGZ25" s="712" t="s">
        <v>31</v>
      </c>
      <c r="AHA25" s="712" t="s">
        <v>31</v>
      </c>
      <c r="AHB25" s="712" t="s">
        <v>31</v>
      </c>
      <c r="AHC25" s="715">
        <v>0</v>
      </c>
      <c r="AHD25" s="715">
        <v>0</v>
      </c>
      <c r="AHE25" s="715">
        <v>0</v>
      </c>
      <c r="AHF25" s="715">
        <v>0</v>
      </c>
      <c r="AHG25" s="715">
        <v>0</v>
      </c>
      <c r="AHH25" s="715">
        <v>0</v>
      </c>
      <c r="AHI25" s="715">
        <v>0</v>
      </c>
      <c r="AHJ25" s="715">
        <v>0</v>
      </c>
      <c r="AHK25" s="715">
        <v>0</v>
      </c>
      <c r="AHL25" s="715">
        <v>0</v>
      </c>
      <c r="AHM25" s="712" t="s">
        <v>31</v>
      </c>
      <c r="AHN25" s="712" t="s">
        <v>31</v>
      </c>
      <c r="AHO25" s="712" t="s">
        <v>31</v>
      </c>
      <c r="AHP25" s="712" t="s">
        <v>31</v>
      </c>
      <c r="AHQ25" s="712" t="s">
        <v>31</v>
      </c>
      <c r="AHR25" s="712" t="s">
        <v>31</v>
      </c>
      <c r="AHS25" s="712" t="s">
        <v>31</v>
      </c>
      <c r="AHT25" s="712" t="s">
        <v>31</v>
      </c>
      <c r="AHU25" s="712" t="s">
        <v>31</v>
      </c>
      <c r="AHV25" s="715">
        <v>0</v>
      </c>
      <c r="AHW25" s="715">
        <v>0</v>
      </c>
      <c r="AHX25" s="715">
        <v>0</v>
      </c>
      <c r="AHY25" s="715">
        <v>0</v>
      </c>
      <c r="AHZ25" s="715">
        <v>0</v>
      </c>
      <c r="AIA25" s="715">
        <v>0</v>
      </c>
      <c r="AIB25" s="715">
        <v>0</v>
      </c>
      <c r="AIC25" s="715">
        <v>0</v>
      </c>
      <c r="AID25" s="715">
        <v>0</v>
      </c>
      <c r="AIE25" s="715">
        <v>0</v>
      </c>
      <c r="AIF25" s="712" t="s">
        <v>1648</v>
      </c>
      <c r="AIG25" s="712" t="s">
        <v>1623</v>
      </c>
      <c r="AIH25" s="709">
        <v>5</v>
      </c>
      <c r="AII25" s="978">
        <f t="shared" si="108"/>
        <v>30</v>
      </c>
      <c r="AIJ25" s="703" t="s">
        <v>1626</v>
      </c>
      <c r="AIK25" s="703" t="s">
        <v>1625</v>
      </c>
      <c r="AIL25" s="703" t="s">
        <v>1625</v>
      </c>
      <c r="AIM25" s="701" t="s">
        <v>1625</v>
      </c>
      <c r="AIN25" s="712" t="s">
        <v>1625</v>
      </c>
      <c r="AIO25" s="712" t="s">
        <v>1623</v>
      </c>
      <c r="AIP25" s="712" t="s">
        <v>1627</v>
      </c>
      <c r="AIQ25" s="712" t="s">
        <v>1627</v>
      </c>
      <c r="AIR25" s="712" t="s">
        <v>1625</v>
      </c>
      <c r="AIS25" s="712" t="s">
        <v>1628</v>
      </c>
      <c r="AIT25" s="712" t="s">
        <v>1648</v>
      </c>
      <c r="AIU25" s="712" t="s">
        <v>1630</v>
      </c>
      <c r="AIV25" s="712" t="s">
        <v>1691</v>
      </c>
      <c r="AIW25" s="699">
        <v>85</v>
      </c>
      <c r="AIX25" s="699">
        <v>2</v>
      </c>
      <c r="AIY25" s="985">
        <v>2.2999999999999998</v>
      </c>
      <c r="AIZ25" s="699">
        <v>4</v>
      </c>
      <c r="AJA25" s="712">
        <v>0.28901734104046245</v>
      </c>
      <c r="AJB25" s="699">
        <f t="shared" si="109"/>
        <v>9</v>
      </c>
      <c r="AJC25" s="712">
        <v>0</v>
      </c>
      <c r="AJD25" s="978">
        <f t="shared" si="110"/>
        <v>25</v>
      </c>
      <c r="AJE25" s="712" t="s">
        <v>1625</v>
      </c>
      <c r="AJF25" s="712" t="s">
        <v>1625</v>
      </c>
      <c r="AJG25" s="712" t="s">
        <v>1625</v>
      </c>
      <c r="AJH25" s="712" t="s">
        <v>1625</v>
      </c>
      <c r="AJI25" s="712">
        <v>4.5</v>
      </c>
      <c r="AJJ25" s="699">
        <f t="shared" si="111"/>
        <v>57</v>
      </c>
      <c r="AJK25" s="715">
        <v>2</v>
      </c>
      <c r="AJL25" s="712">
        <v>4.5</v>
      </c>
      <c r="AJM25" s="699">
        <f t="shared" si="112"/>
        <v>28</v>
      </c>
      <c r="AJN25" s="715">
        <v>2</v>
      </c>
      <c r="AJO25" s="712">
        <v>2.2999999999999998</v>
      </c>
      <c r="AJP25" s="699">
        <f t="shared" si="113"/>
        <v>10</v>
      </c>
      <c r="AJQ25" s="715">
        <v>1</v>
      </c>
      <c r="AJR25" s="712">
        <v>0</v>
      </c>
      <c r="AJS25" s="699">
        <f t="shared" si="114"/>
        <v>29</v>
      </c>
      <c r="AJT25" s="715">
        <v>0</v>
      </c>
      <c r="AJU25" s="712">
        <v>0</v>
      </c>
      <c r="AJV25" s="715">
        <v>0</v>
      </c>
      <c r="AJW25" s="712">
        <v>2.2999999999999998</v>
      </c>
      <c r="AJX25" s="699">
        <f t="shared" si="115"/>
        <v>23</v>
      </c>
      <c r="AJY25" s="715">
        <v>1</v>
      </c>
      <c r="AJZ25" s="712">
        <v>0</v>
      </c>
      <c r="AKA25" s="699">
        <f t="shared" si="116"/>
        <v>9</v>
      </c>
      <c r="AKB25" s="715">
        <v>0</v>
      </c>
      <c r="AKC25" s="712">
        <v>15.9</v>
      </c>
      <c r="AKD25" s="699">
        <f t="shared" si="117"/>
        <v>25</v>
      </c>
      <c r="AKE25" s="715">
        <v>7</v>
      </c>
      <c r="AKF25" s="715">
        <v>254</v>
      </c>
      <c r="AKG25" s="715">
        <v>240</v>
      </c>
      <c r="AKH25" s="715">
        <v>17</v>
      </c>
      <c r="AKI25" s="715">
        <v>0</v>
      </c>
      <c r="AKJ25" s="715">
        <v>0</v>
      </c>
      <c r="AKK25" s="715">
        <v>511</v>
      </c>
      <c r="AKL25" s="715">
        <v>50</v>
      </c>
      <c r="AKM25" s="715">
        <v>108</v>
      </c>
      <c r="AKN25" s="715">
        <v>0</v>
      </c>
      <c r="AKO25" s="715">
        <v>158</v>
      </c>
      <c r="AKP25" s="712">
        <v>0.11</v>
      </c>
      <c r="AKQ25" s="699">
        <f t="shared" si="118"/>
        <v>41</v>
      </c>
      <c r="AKR25" s="712">
        <v>0.104</v>
      </c>
      <c r="AKS25" s="699">
        <f t="shared" si="118"/>
        <v>12</v>
      </c>
      <c r="AKT25" s="712">
        <v>7.0000000000000001E-3</v>
      </c>
      <c r="AKU25" s="699">
        <f t="shared" si="5"/>
        <v>12</v>
      </c>
      <c r="AKV25" s="712" t="s">
        <v>31</v>
      </c>
      <c r="AKW25" s="699" t="str">
        <f t="shared" si="119"/>
        <v>-</v>
      </c>
      <c r="AKX25" s="712" t="s">
        <v>31</v>
      </c>
      <c r="AKY25" s="712">
        <v>0.221</v>
      </c>
      <c r="AKZ25" s="712">
        <v>2.1999999999999999E-2</v>
      </c>
      <c r="ALA25" s="699">
        <f t="shared" si="6"/>
        <v>18</v>
      </c>
      <c r="ALB25" s="712">
        <v>4.7E-2</v>
      </c>
      <c r="ALC25" s="699">
        <f t="shared" si="7"/>
        <v>13</v>
      </c>
      <c r="ALD25" s="712" t="s">
        <v>31</v>
      </c>
      <c r="ALE25" s="699" t="str">
        <f t="shared" si="8"/>
        <v>-</v>
      </c>
      <c r="ALF25" s="712">
        <v>6.8000000000000005E-2</v>
      </c>
      <c r="ALG25" s="712"/>
      <c r="ALH25" s="1706">
        <v>33.116977125760059</v>
      </c>
      <c r="ALI25" s="729">
        <v>545</v>
      </c>
      <c r="ALJ25" s="729">
        <v>75</v>
      </c>
      <c r="ALK25" s="729">
        <v>13670</v>
      </c>
      <c r="ALL25" s="729">
        <v>39.868324798829555</v>
      </c>
      <c r="ALM25" s="729">
        <v>5.4864667154352595</v>
      </c>
      <c r="ALN25" s="729">
        <v>62</v>
      </c>
      <c r="ALO25" s="729">
        <v>44</v>
      </c>
    </row>
    <row r="26" spans="1:1003" ht="13" x14ac:dyDescent="0.2">
      <c r="A26" s="735" t="s">
        <v>1692</v>
      </c>
      <c r="B26" s="736" t="s">
        <v>1693</v>
      </c>
      <c r="C26" s="736" t="s">
        <v>1646</v>
      </c>
      <c r="D26" s="736"/>
      <c r="E26" s="736" t="s">
        <v>1646</v>
      </c>
      <c r="F26" s="737" t="s">
        <v>1694</v>
      </c>
      <c r="G26" s="738" t="s">
        <v>1921</v>
      </c>
      <c r="H26" s="739">
        <v>234</v>
      </c>
      <c r="I26" s="742">
        <v>7.21</v>
      </c>
      <c r="J26" s="738">
        <f t="shared" si="9"/>
        <v>37</v>
      </c>
      <c r="K26" s="741">
        <v>183</v>
      </c>
      <c r="L26" s="742">
        <v>7.21</v>
      </c>
      <c r="M26" s="750">
        <f t="shared" si="10"/>
        <v>29</v>
      </c>
      <c r="N26" s="753">
        <f t="shared" si="11"/>
        <v>0</v>
      </c>
      <c r="O26" s="741">
        <v>2111</v>
      </c>
      <c r="P26" s="742">
        <v>6.33</v>
      </c>
      <c r="Q26" s="738">
        <f t="shared" si="120"/>
        <v>18</v>
      </c>
      <c r="R26" s="741">
        <v>1810</v>
      </c>
      <c r="S26" s="742">
        <v>6.09</v>
      </c>
      <c r="T26" s="750">
        <f t="shared" si="0"/>
        <v>51</v>
      </c>
      <c r="U26" s="753">
        <f t="shared" si="12"/>
        <v>-0.24000000000000021</v>
      </c>
      <c r="V26" s="745">
        <v>1258</v>
      </c>
      <c r="W26" s="740">
        <v>5.9856915739268679</v>
      </c>
      <c r="X26" s="741">
        <v>552</v>
      </c>
      <c r="Y26" s="743">
        <v>6.3188405797101446</v>
      </c>
      <c r="Z26" s="744">
        <f t="shared" si="13"/>
        <v>52</v>
      </c>
      <c r="AA26" s="746">
        <v>849</v>
      </c>
      <c r="AB26" s="743">
        <v>6.1672555948174326</v>
      </c>
      <c r="AC26" s="744">
        <f t="shared" si="14"/>
        <v>42</v>
      </c>
      <c r="AD26" s="741">
        <v>409</v>
      </c>
      <c r="AE26" s="743">
        <v>5.60880195599022</v>
      </c>
      <c r="AF26" s="747">
        <f t="shared" si="15"/>
        <v>47</v>
      </c>
      <c r="AG26" s="748">
        <v>80.400000000000006</v>
      </c>
      <c r="AH26" s="744">
        <f t="shared" si="16"/>
        <v>50</v>
      </c>
      <c r="AI26" s="749">
        <v>84.7</v>
      </c>
      <c r="AJ26" s="744">
        <f t="shared" si="17"/>
        <v>34</v>
      </c>
      <c r="AK26" s="749">
        <v>0.70000000000000284</v>
      </c>
      <c r="AL26" s="740">
        <v>-9.9999999999994316E-2</v>
      </c>
      <c r="AM26" s="741">
        <v>55</v>
      </c>
      <c r="AN26" s="751">
        <f t="shared" si="18"/>
        <v>55</v>
      </c>
      <c r="AO26" s="750">
        <v>55</v>
      </c>
      <c r="AP26" s="751">
        <f t="shared" si="19"/>
        <v>56</v>
      </c>
      <c r="AQ26" s="741">
        <v>180</v>
      </c>
      <c r="AR26" s="750">
        <f t="shared" si="121"/>
        <v>30</v>
      </c>
      <c r="AS26" s="741">
        <v>179</v>
      </c>
      <c r="AT26" s="742">
        <v>22.346368715083802</v>
      </c>
      <c r="AU26" s="744">
        <f t="shared" si="20"/>
        <v>45</v>
      </c>
      <c r="AV26" s="741">
        <v>183</v>
      </c>
      <c r="AW26" s="742">
        <v>10.382513661202186</v>
      </c>
      <c r="AX26" s="744">
        <f t="shared" si="21"/>
        <v>19</v>
      </c>
      <c r="AY26" s="741">
        <v>179</v>
      </c>
      <c r="AZ26" s="742">
        <v>46.368715083798882</v>
      </c>
      <c r="BA26" s="744">
        <f t="shared" si="22"/>
        <v>23</v>
      </c>
      <c r="BB26" s="741">
        <v>182</v>
      </c>
      <c r="BC26" s="742">
        <v>15.934065934065933</v>
      </c>
      <c r="BD26" s="744">
        <f t="shared" si="23"/>
        <v>41</v>
      </c>
      <c r="BE26" s="741">
        <v>183</v>
      </c>
      <c r="BF26" s="742">
        <v>1.639344262295082</v>
      </c>
      <c r="BG26" s="744">
        <f t="shared" si="24"/>
        <v>57</v>
      </c>
      <c r="BH26" s="741">
        <v>182</v>
      </c>
      <c r="BI26" s="742">
        <v>29.670329670329672</v>
      </c>
      <c r="BJ26" s="744">
        <f t="shared" si="25"/>
        <v>17</v>
      </c>
      <c r="BK26" s="741">
        <v>572</v>
      </c>
      <c r="BL26" s="742">
        <v>54.1958041958042</v>
      </c>
      <c r="BM26" s="744">
        <f t="shared" si="26"/>
        <v>40</v>
      </c>
      <c r="BN26" s="741">
        <v>576</v>
      </c>
      <c r="BO26" s="742">
        <v>82.986111111111114</v>
      </c>
      <c r="BP26" s="744">
        <f t="shared" si="27"/>
        <v>34</v>
      </c>
      <c r="BQ26" s="741">
        <v>546</v>
      </c>
      <c r="BR26" s="742">
        <v>61.355311355311358</v>
      </c>
      <c r="BS26" s="744">
        <f t="shared" si="28"/>
        <v>31</v>
      </c>
      <c r="BT26" s="741">
        <v>575</v>
      </c>
      <c r="BU26" s="742">
        <v>37.739130434782609</v>
      </c>
      <c r="BV26" s="744">
        <f t="shared" si="29"/>
        <v>36</v>
      </c>
      <c r="BW26" s="741">
        <v>523</v>
      </c>
      <c r="BX26" s="742">
        <v>4.5889101338432123</v>
      </c>
      <c r="BY26" s="744">
        <f t="shared" si="30"/>
        <v>56</v>
      </c>
      <c r="BZ26" s="741">
        <v>573</v>
      </c>
      <c r="CA26" s="742">
        <v>54.624781849912743</v>
      </c>
      <c r="CB26" s="744">
        <f t="shared" si="31"/>
        <v>30</v>
      </c>
      <c r="CC26" s="749">
        <v>13.9</v>
      </c>
      <c r="CD26" s="752">
        <f t="shared" si="32"/>
        <v>40</v>
      </c>
      <c r="CE26" s="742">
        <v>2.8</v>
      </c>
      <c r="CF26" s="742">
        <v>5.3</v>
      </c>
      <c r="CG26" s="743">
        <v>5.9</v>
      </c>
      <c r="CH26" s="749">
        <v>14.2</v>
      </c>
      <c r="CI26" s="740">
        <v>13.8</v>
      </c>
      <c r="CJ26" s="753">
        <v>16</v>
      </c>
      <c r="CK26" s="754">
        <f t="shared" si="33"/>
        <v>29</v>
      </c>
      <c r="CL26" s="753">
        <v>3</v>
      </c>
      <c r="CM26" s="753">
        <v>6.3000000000000007</v>
      </c>
      <c r="CN26" s="753">
        <v>6.8000000000000007</v>
      </c>
      <c r="CO26" s="755">
        <v>291</v>
      </c>
      <c r="CP26" s="1000">
        <v>83.7</v>
      </c>
      <c r="CQ26" s="754">
        <f t="shared" si="34"/>
        <v>47</v>
      </c>
      <c r="CR26" s="751">
        <v>105</v>
      </c>
      <c r="CS26" s="1000">
        <v>84.6</v>
      </c>
      <c r="CT26" s="754">
        <f t="shared" si="1"/>
        <v>29</v>
      </c>
      <c r="CU26" s="751">
        <v>129</v>
      </c>
      <c r="CV26" s="753">
        <v>84.2</v>
      </c>
      <c r="CW26" s="754">
        <f t="shared" si="35"/>
        <v>45</v>
      </c>
      <c r="CX26" s="751">
        <v>57</v>
      </c>
      <c r="CY26" s="753">
        <v>80.7</v>
      </c>
      <c r="CZ26" s="754">
        <f t="shared" si="36"/>
        <v>70</v>
      </c>
      <c r="DA26" s="756">
        <v>20.552147239263803</v>
      </c>
      <c r="DB26" s="750">
        <f t="shared" si="37"/>
        <v>40</v>
      </c>
      <c r="DC26" s="751">
        <v>326</v>
      </c>
      <c r="DD26" s="757">
        <v>71.165644171779135</v>
      </c>
      <c r="DE26" s="750">
        <f t="shared" si="38"/>
        <v>56</v>
      </c>
      <c r="DF26" s="742">
        <v>8.2822085889570545</v>
      </c>
      <c r="DG26" s="744">
        <f t="shared" si="39"/>
        <v>15</v>
      </c>
      <c r="DH26" s="749">
        <v>55.833333333333336</v>
      </c>
      <c r="DI26" s="744">
        <f t="shared" si="39"/>
        <v>52</v>
      </c>
      <c r="DJ26" s="742">
        <v>12.5</v>
      </c>
      <c r="DK26" s="744">
        <f t="shared" si="40"/>
        <v>15</v>
      </c>
      <c r="DL26" s="758">
        <v>71.359223300970882</v>
      </c>
      <c r="DM26" s="744">
        <f t="shared" si="41"/>
        <v>45</v>
      </c>
      <c r="DN26" s="742">
        <v>7.2815533980582519</v>
      </c>
      <c r="DO26" s="744">
        <f t="shared" si="42"/>
        <v>30</v>
      </c>
      <c r="DP26" s="741">
        <v>173</v>
      </c>
      <c r="DQ26" s="759">
        <v>69.364161849710982</v>
      </c>
      <c r="DR26" s="744">
        <f t="shared" si="122"/>
        <v>18</v>
      </c>
      <c r="DS26" s="741">
        <v>548</v>
      </c>
      <c r="DT26" s="759">
        <v>50.912408759124084</v>
      </c>
      <c r="DU26" s="744">
        <v>10</v>
      </c>
      <c r="DV26" s="741">
        <v>161</v>
      </c>
      <c r="DW26" s="760">
        <v>61.490683229813669</v>
      </c>
      <c r="DX26" s="744">
        <v>62</v>
      </c>
      <c r="DY26" s="741">
        <v>142</v>
      </c>
      <c r="DZ26" s="1599">
        <v>1.1499999999999999</v>
      </c>
      <c r="EA26" s="752">
        <v>19</v>
      </c>
      <c r="EB26" s="760">
        <v>14.084507042253522</v>
      </c>
      <c r="EC26" s="744">
        <v>31</v>
      </c>
      <c r="ED26" s="741">
        <v>157</v>
      </c>
      <c r="EE26" s="753">
        <v>1.5340909090909092</v>
      </c>
      <c r="EF26" s="754">
        <v>20</v>
      </c>
      <c r="EG26" s="760">
        <v>28.02547770700637</v>
      </c>
      <c r="EH26" s="744">
        <v>19</v>
      </c>
      <c r="EI26" s="741">
        <v>157</v>
      </c>
      <c r="EJ26" s="753">
        <v>1.3125</v>
      </c>
      <c r="EK26" s="754">
        <v>6</v>
      </c>
      <c r="EL26" s="760">
        <v>25.477707006369428</v>
      </c>
      <c r="EM26" s="744">
        <v>42</v>
      </c>
      <c r="EN26" s="755">
        <v>147</v>
      </c>
      <c r="EO26" s="753">
        <v>0.75</v>
      </c>
      <c r="EP26" s="754">
        <v>43</v>
      </c>
      <c r="EQ26" s="761">
        <v>10.884353741496598</v>
      </c>
      <c r="ER26" s="995">
        <v>26</v>
      </c>
      <c r="ES26" s="741">
        <v>146</v>
      </c>
      <c r="ET26" s="752">
        <v>1.7222222222222223</v>
      </c>
      <c r="EU26" s="752">
        <v>4</v>
      </c>
      <c r="EV26" s="760">
        <v>6.1643835616438354</v>
      </c>
      <c r="EW26" s="744">
        <v>53</v>
      </c>
      <c r="EX26" s="751">
        <v>146</v>
      </c>
      <c r="EY26" s="752">
        <v>0.5714285714285714</v>
      </c>
      <c r="EZ26" s="752">
        <v>35</v>
      </c>
      <c r="FA26" s="761">
        <v>4.7945205479452051</v>
      </c>
      <c r="FB26" s="751">
        <v>42</v>
      </c>
      <c r="FC26" s="741">
        <v>161</v>
      </c>
      <c r="FD26" s="752">
        <v>0.72727272727272729</v>
      </c>
      <c r="FE26" s="752">
        <v>29</v>
      </c>
      <c r="FF26" s="760">
        <v>6.8322981366459627</v>
      </c>
      <c r="FG26" s="744">
        <v>54</v>
      </c>
      <c r="FH26" s="741">
        <v>147</v>
      </c>
      <c r="FI26" s="752">
        <v>2.8867924528301887</v>
      </c>
      <c r="FJ26" s="752">
        <v>56</v>
      </c>
      <c r="FK26" s="760">
        <v>36.054421768707478</v>
      </c>
      <c r="FL26" s="744">
        <v>42</v>
      </c>
      <c r="FM26" s="755">
        <v>577</v>
      </c>
      <c r="FN26" s="761">
        <v>24.783362218370883</v>
      </c>
      <c r="FO26" s="751">
        <v>34</v>
      </c>
      <c r="FP26" s="741">
        <v>491</v>
      </c>
      <c r="FQ26" s="762">
        <v>0.77083333333333337</v>
      </c>
      <c r="FR26" s="762">
        <v>40</v>
      </c>
      <c r="FS26" s="760">
        <v>4.887983706720977</v>
      </c>
      <c r="FT26" s="744">
        <v>32</v>
      </c>
      <c r="FU26" s="741">
        <v>507</v>
      </c>
      <c r="FV26" s="753">
        <v>1.1888888888888889</v>
      </c>
      <c r="FW26" s="754">
        <v>33</v>
      </c>
      <c r="FX26" s="760">
        <v>8.8757396449704142</v>
      </c>
      <c r="FY26" s="744">
        <v>16</v>
      </c>
      <c r="FZ26" s="741">
        <v>497</v>
      </c>
      <c r="GA26" s="753">
        <v>1.1000000000000001</v>
      </c>
      <c r="GB26" s="754">
        <v>11</v>
      </c>
      <c r="GC26" s="760">
        <v>8.0482897384305829</v>
      </c>
      <c r="GD26" s="744">
        <v>30</v>
      </c>
      <c r="GE26" s="741">
        <v>494</v>
      </c>
      <c r="GF26" s="753">
        <v>1.25</v>
      </c>
      <c r="GG26" s="754">
        <v>5</v>
      </c>
      <c r="GH26" s="760">
        <v>2.834008097165992</v>
      </c>
      <c r="GI26" s="744">
        <v>41</v>
      </c>
      <c r="GJ26" s="741">
        <v>522</v>
      </c>
      <c r="GK26" s="752">
        <v>1.4166666666666667</v>
      </c>
      <c r="GL26" s="752">
        <v>29</v>
      </c>
      <c r="GM26" s="760">
        <v>13.793103448275861</v>
      </c>
      <c r="GN26" s="744">
        <v>44</v>
      </c>
      <c r="GO26" s="741">
        <v>512</v>
      </c>
      <c r="GP26" s="752">
        <v>0.65625</v>
      </c>
      <c r="GQ26" s="752">
        <v>30</v>
      </c>
      <c r="GR26" s="760">
        <v>3.125</v>
      </c>
      <c r="GS26" s="744">
        <v>31</v>
      </c>
      <c r="GT26" s="741">
        <v>514</v>
      </c>
      <c r="GU26" s="752">
        <v>0.6785714285714286</v>
      </c>
      <c r="GV26" s="752">
        <v>18</v>
      </c>
      <c r="GW26" s="760">
        <v>2.7237354085603114</v>
      </c>
      <c r="GX26" s="744">
        <v>18</v>
      </c>
      <c r="GY26" s="741">
        <v>498</v>
      </c>
      <c r="GZ26" s="752">
        <v>2.4166666666666665</v>
      </c>
      <c r="HA26" s="752">
        <v>19</v>
      </c>
      <c r="HB26" s="760">
        <v>1.2048192771084338</v>
      </c>
      <c r="HC26" s="744">
        <v>29</v>
      </c>
      <c r="HD26" s="749">
        <v>22.991689750692519</v>
      </c>
      <c r="HE26" s="742">
        <v>7.7562326869806091</v>
      </c>
      <c r="HF26" s="742">
        <v>68.144044321329645</v>
      </c>
      <c r="HG26" s="742">
        <v>26.59279778393352</v>
      </c>
      <c r="HH26" s="1600">
        <v>19.113573407202217</v>
      </c>
      <c r="HI26" s="1600">
        <v>22.160664819944596</v>
      </c>
      <c r="HJ26" s="1600">
        <v>68.97506925207756</v>
      </c>
      <c r="HK26" s="1600">
        <v>3.6011080332409975</v>
      </c>
      <c r="HL26" s="1600">
        <v>68.69806094182826</v>
      </c>
      <c r="HM26" s="1601">
        <v>361</v>
      </c>
      <c r="HN26" s="749">
        <v>17.923186344238974</v>
      </c>
      <c r="HO26" s="749">
        <v>4.6230440967283073</v>
      </c>
      <c r="HP26" s="749">
        <v>56.54338549075392</v>
      </c>
      <c r="HQ26" s="749">
        <v>29.516358463726881</v>
      </c>
      <c r="HR26" s="749">
        <v>12.944523470839261</v>
      </c>
      <c r="HS26" s="749">
        <v>42.887624466571836</v>
      </c>
      <c r="HT26" s="749">
        <v>48.435277382645801</v>
      </c>
      <c r="HU26" s="749">
        <v>4.1963015647226172</v>
      </c>
      <c r="HV26" s="749">
        <v>54.267425320056894</v>
      </c>
      <c r="HW26" s="1601">
        <v>1406</v>
      </c>
      <c r="HX26" s="1271">
        <v>11</v>
      </c>
      <c r="HY26" s="1272">
        <v>2</v>
      </c>
      <c r="HZ26" s="1272">
        <v>20</v>
      </c>
      <c r="IA26" s="1272">
        <v>14</v>
      </c>
      <c r="IB26" s="1272">
        <v>11</v>
      </c>
      <c r="IC26" s="1272">
        <v>7</v>
      </c>
      <c r="ID26" s="1272">
        <v>8</v>
      </c>
      <c r="IE26" s="1272">
        <v>32</v>
      </c>
      <c r="IF26" s="1273">
        <v>105</v>
      </c>
      <c r="IG26" s="1274">
        <v>46</v>
      </c>
      <c r="IH26" s="1275">
        <v>13</v>
      </c>
      <c r="II26" s="1275">
        <v>9</v>
      </c>
      <c r="IJ26" s="1275">
        <v>14</v>
      </c>
      <c r="IK26" s="1275">
        <v>4</v>
      </c>
      <c r="IL26" s="1275">
        <v>9</v>
      </c>
      <c r="IM26" s="1275">
        <v>9</v>
      </c>
      <c r="IN26" s="1275">
        <v>25</v>
      </c>
      <c r="IO26" s="1273">
        <v>129</v>
      </c>
      <c r="IP26" s="1274">
        <v>7</v>
      </c>
      <c r="IQ26" s="1275">
        <v>12</v>
      </c>
      <c r="IR26" s="1275">
        <v>4</v>
      </c>
      <c r="IS26" s="1275">
        <v>6</v>
      </c>
      <c r="IT26" s="1275">
        <v>2</v>
      </c>
      <c r="IU26" s="1275">
        <v>0</v>
      </c>
      <c r="IV26" s="1275">
        <v>14</v>
      </c>
      <c r="IW26" s="1275">
        <v>12</v>
      </c>
      <c r="IX26" s="1276">
        <v>57</v>
      </c>
      <c r="IY26" s="1274">
        <v>10.476190476190476</v>
      </c>
      <c r="IZ26" s="1275">
        <v>1.9047619047619049</v>
      </c>
      <c r="JA26" s="1275">
        <v>19.047619047619047</v>
      </c>
      <c r="JB26" s="1275">
        <v>13.333333333333334</v>
      </c>
      <c r="JC26" s="1275">
        <v>10.476190476190476</v>
      </c>
      <c r="JD26" s="1275">
        <v>6.666666666666667</v>
      </c>
      <c r="JE26" s="1275">
        <v>7.6190476190476195</v>
      </c>
      <c r="JF26" s="1275">
        <v>30.476190476190478</v>
      </c>
      <c r="JG26" s="1276">
        <v>100</v>
      </c>
      <c r="JH26" s="1274">
        <v>35.65891472868217</v>
      </c>
      <c r="JI26" s="1275">
        <v>10.077519379844961</v>
      </c>
      <c r="JJ26" s="1275">
        <v>6.9767441860465116</v>
      </c>
      <c r="JK26" s="1275">
        <v>10.852713178294573</v>
      </c>
      <c r="JL26" s="1275">
        <v>3.1007751937984498</v>
      </c>
      <c r="JM26" s="1275">
        <v>6.9767441860465116</v>
      </c>
      <c r="JN26" s="1275">
        <v>6.9767441860465116</v>
      </c>
      <c r="JO26" s="1275">
        <v>19.379844961240313</v>
      </c>
      <c r="JP26" s="1276">
        <v>100</v>
      </c>
      <c r="JQ26" s="1274">
        <v>12.280701754385964</v>
      </c>
      <c r="JR26" s="1275">
        <v>21.052631578947366</v>
      </c>
      <c r="JS26" s="1275">
        <v>7.0175438596491224</v>
      </c>
      <c r="JT26" s="1275">
        <v>10.526315789473683</v>
      </c>
      <c r="JU26" s="1275">
        <v>3.5087719298245612</v>
      </c>
      <c r="JV26" s="1275">
        <v>0</v>
      </c>
      <c r="JW26" s="1275">
        <v>24.561403508771928</v>
      </c>
      <c r="JX26" s="1275">
        <v>21.052631578947366</v>
      </c>
      <c r="JY26" s="1276">
        <v>100</v>
      </c>
      <c r="JZ26" s="758">
        <v>48.994755244755247</v>
      </c>
      <c r="KA26" s="744">
        <f t="shared" si="43"/>
        <v>44</v>
      </c>
      <c r="KB26" s="758">
        <v>64.393939393939391</v>
      </c>
      <c r="KC26" s="744">
        <f t="shared" si="43"/>
        <v>46</v>
      </c>
      <c r="KD26" s="761">
        <v>1.7051416579223506</v>
      </c>
      <c r="KE26" s="751">
        <f t="shared" si="44"/>
        <v>64</v>
      </c>
      <c r="KF26" s="761">
        <v>3.1689401888772299</v>
      </c>
      <c r="KG26" s="751">
        <f t="shared" si="44"/>
        <v>15</v>
      </c>
      <c r="KH26" s="761">
        <v>8.9192025183630648</v>
      </c>
      <c r="KI26" s="751">
        <f t="shared" si="45"/>
        <v>65</v>
      </c>
      <c r="KJ26" s="761">
        <v>12.838405036726128</v>
      </c>
      <c r="KK26" s="751">
        <f t="shared" si="45"/>
        <v>27</v>
      </c>
      <c r="KL26" s="761">
        <v>2.111343491684095</v>
      </c>
      <c r="KM26" s="751">
        <f t="shared" si="46"/>
        <v>77</v>
      </c>
      <c r="KN26" s="751">
        <v>6.2075734031242336</v>
      </c>
      <c r="KO26" s="751">
        <f t="shared" si="47"/>
        <v>74</v>
      </c>
      <c r="KP26" s="763">
        <v>60</v>
      </c>
      <c r="KQ26" s="754">
        <v>10</v>
      </c>
      <c r="KR26" s="754">
        <v>10</v>
      </c>
      <c r="KS26" s="754">
        <v>40</v>
      </c>
      <c r="KT26" s="754">
        <v>15</v>
      </c>
      <c r="KU26" s="764">
        <f t="shared" si="48"/>
        <v>135</v>
      </c>
      <c r="KV26" s="765">
        <f t="shared" si="49"/>
        <v>1</v>
      </c>
      <c r="KW26" s="763">
        <v>10</v>
      </c>
      <c r="KX26" s="754">
        <v>10</v>
      </c>
      <c r="KY26" s="745">
        <f t="shared" si="50"/>
        <v>20</v>
      </c>
      <c r="KZ26" s="744">
        <f t="shared" si="51"/>
        <v>1</v>
      </c>
      <c r="LA26" s="3000" t="s">
        <v>1625</v>
      </c>
      <c r="LB26" s="3001" t="s">
        <v>1625</v>
      </c>
      <c r="LC26" s="3001" t="s">
        <v>1625</v>
      </c>
      <c r="LD26" s="3001" t="s">
        <v>1625</v>
      </c>
      <c r="LE26" s="754">
        <v>0</v>
      </c>
      <c r="LF26" s="1602">
        <v>58</v>
      </c>
      <c r="LG26" s="3000" t="s">
        <v>1632</v>
      </c>
      <c r="LH26" s="3001" t="s">
        <v>1632</v>
      </c>
      <c r="LI26" s="3001" t="s">
        <v>1632</v>
      </c>
      <c r="LJ26" s="3001" t="s">
        <v>1632</v>
      </c>
      <c r="LK26" s="754">
        <v>40</v>
      </c>
      <c r="LL26" s="1602">
        <v>1</v>
      </c>
      <c r="LM26" s="3000" t="s">
        <v>1632</v>
      </c>
      <c r="LN26" s="3001" t="s">
        <v>1632</v>
      </c>
      <c r="LO26" s="3001" t="s">
        <v>1632</v>
      </c>
      <c r="LP26" s="3001" t="s">
        <v>1632</v>
      </c>
      <c r="LQ26" s="754">
        <v>60</v>
      </c>
      <c r="LR26" s="1602">
        <v>1</v>
      </c>
      <c r="LS26" s="3000" t="s">
        <v>1632</v>
      </c>
      <c r="LT26" s="3001" t="s">
        <v>1632</v>
      </c>
      <c r="LU26" s="3001" t="s">
        <v>1632</v>
      </c>
      <c r="LV26" s="3001" t="s">
        <v>1632</v>
      </c>
      <c r="LW26" s="754">
        <v>40</v>
      </c>
      <c r="LX26" s="1602">
        <v>1</v>
      </c>
      <c r="LY26" s="3000" t="s">
        <v>1632</v>
      </c>
      <c r="LZ26" s="3001" t="s">
        <v>1632</v>
      </c>
      <c r="MA26" s="3001" t="s">
        <v>1632</v>
      </c>
      <c r="MB26" s="3001" t="s">
        <v>1632</v>
      </c>
      <c r="MC26" s="754">
        <v>40</v>
      </c>
      <c r="MD26" s="1602">
        <v>1</v>
      </c>
      <c r="ME26" s="3000" t="s">
        <v>1632</v>
      </c>
      <c r="MF26" s="3001" t="s">
        <v>1632</v>
      </c>
      <c r="MG26" s="3001" t="s">
        <v>1625</v>
      </c>
      <c r="MH26" s="3001" t="s">
        <v>1625</v>
      </c>
      <c r="MI26" s="754">
        <v>20</v>
      </c>
      <c r="MJ26" s="1602">
        <v>33</v>
      </c>
      <c r="MK26" s="3000" t="s">
        <v>1632</v>
      </c>
      <c r="ML26" s="3001" t="s">
        <v>1632</v>
      </c>
      <c r="MM26" s="3001" t="s">
        <v>1625</v>
      </c>
      <c r="MN26" s="754">
        <v>30</v>
      </c>
      <c r="MO26" s="1602">
        <v>4</v>
      </c>
      <c r="MP26" s="3000" t="s">
        <v>1632</v>
      </c>
      <c r="MQ26" s="3001" t="s">
        <v>1632</v>
      </c>
      <c r="MR26" s="3001" t="s">
        <v>1632</v>
      </c>
      <c r="MS26" s="3001" t="s">
        <v>1632</v>
      </c>
      <c r="MT26" s="754">
        <v>40</v>
      </c>
      <c r="MU26" s="1602">
        <v>1</v>
      </c>
      <c r="MV26" s="3001" t="s">
        <v>1632</v>
      </c>
      <c r="MW26" s="3001" t="s">
        <v>1632</v>
      </c>
      <c r="MX26" s="3001" t="s">
        <v>1625</v>
      </c>
      <c r="MY26" s="3001" t="s">
        <v>1632</v>
      </c>
      <c r="MZ26" s="754">
        <v>30</v>
      </c>
      <c r="NA26" s="1602">
        <v>15</v>
      </c>
      <c r="NB26" s="751">
        <v>92.79</v>
      </c>
      <c r="NC26" s="751">
        <f t="shared" si="3"/>
        <v>45</v>
      </c>
      <c r="ND26" s="755">
        <v>457</v>
      </c>
      <c r="NE26" s="751">
        <v>15</v>
      </c>
      <c r="NF26" s="766">
        <v>46.203619452027098</v>
      </c>
      <c r="NG26" s="751">
        <v>23</v>
      </c>
      <c r="NH26" s="751">
        <v>457</v>
      </c>
      <c r="NI26" s="751">
        <v>14</v>
      </c>
      <c r="NJ26" s="766">
        <v>46.203619452027098</v>
      </c>
      <c r="NK26" s="751">
        <v>22</v>
      </c>
      <c r="NL26" s="751">
        <v>115</v>
      </c>
      <c r="NM26" s="751">
        <v>16</v>
      </c>
      <c r="NN26" s="3646">
        <v>11.322240819139511</v>
      </c>
      <c r="NO26" s="751">
        <v>33</v>
      </c>
      <c r="NP26" s="751">
        <v>9891</v>
      </c>
      <c r="NQ26" s="3350">
        <v>17</v>
      </c>
      <c r="NR26" s="3351">
        <v>2.9142463325785175</v>
      </c>
      <c r="NS26" s="3350">
        <v>4</v>
      </c>
      <c r="NT26" s="3350">
        <v>296</v>
      </c>
      <c r="NU26" s="3352">
        <v>1.6737225558727971</v>
      </c>
      <c r="NV26" s="3350">
        <v>11</v>
      </c>
      <c r="NW26" s="3350">
        <v>400</v>
      </c>
      <c r="NX26" s="3352">
        <v>3.938170719700699</v>
      </c>
      <c r="NY26" s="3350">
        <v>31</v>
      </c>
      <c r="NZ26" s="3350">
        <v>24</v>
      </c>
      <c r="OA26" s="1713">
        <v>2.3629024318204195</v>
      </c>
      <c r="OB26" s="3350">
        <v>39</v>
      </c>
      <c r="OC26" s="755">
        <v>571</v>
      </c>
      <c r="OD26" s="3646">
        <v>57.688421903414834</v>
      </c>
      <c r="OE26" s="995">
        <v>36</v>
      </c>
      <c r="OF26" s="755" t="s">
        <v>31</v>
      </c>
      <c r="OG26" s="766" t="s">
        <v>31</v>
      </c>
      <c r="OH26" s="995" t="str">
        <f t="shared" si="52"/>
        <v>-</v>
      </c>
      <c r="OI26" s="996">
        <v>27.165676838009421</v>
      </c>
      <c r="OJ26" s="995">
        <f t="shared" si="4"/>
        <v>60</v>
      </c>
      <c r="OK26" s="1356" t="s">
        <v>3047</v>
      </c>
      <c r="OL26" s="1356" t="s">
        <v>3045</v>
      </c>
      <c r="OM26" s="1356">
        <v>6</v>
      </c>
      <c r="ON26" s="3721">
        <v>0.59323709709313821</v>
      </c>
      <c r="OO26" s="1356">
        <v>66</v>
      </c>
      <c r="OP26" s="977"/>
      <c r="OQ26" s="753">
        <v>8.6</v>
      </c>
      <c r="OR26" s="753">
        <v>14.3</v>
      </c>
      <c r="OS26" s="753">
        <v>19.2</v>
      </c>
      <c r="OT26" s="753">
        <v>16.197183098591552</v>
      </c>
      <c r="OU26" s="753">
        <v>18.840579710144929</v>
      </c>
      <c r="OV26" s="753">
        <v>14.285714285714285</v>
      </c>
      <c r="OW26" s="738">
        <f t="shared" si="53"/>
        <v>25</v>
      </c>
      <c r="OX26" s="753">
        <v>15.237246182408461</v>
      </c>
      <c r="OY26" s="738">
        <f t="shared" si="53"/>
        <v>16</v>
      </c>
      <c r="OZ26" s="753">
        <v>2.4</v>
      </c>
      <c r="PA26" s="753">
        <v>4</v>
      </c>
      <c r="PB26" s="753">
        <v>6.8</v>
      </c>
      <c r="PC26" s="753">
        <v>11.267605633802818</v>
      </c>
      <c r="PD26" s="753">
        <v>13.043478260869565</v>
      </c>
      <c r="PE26" s="753">
        <v>11.779448621553884</v>
      </c>
      <c r="PF26" s="738">
        <f t="shared" si="54"/>
        <v>41</v>
      </c>
      <c r="PG26" s="753">
        <v>8.2150887527043768</v>
      </c>
      <c r="PH26" s="738">
        <f t="shared" si="55"/>
        <v>48</v>
      </c>
      <c r="PI26" s="753">
        <v>26.065162907268167</v>
      </c>
      <c r="PJ26" s="738">
        <f t="shared" si="56"/>
        <v>36</v>
      </c>
      <c r="PK26" s="1000">
        <v>23.452334935112837</v>
      </c>
      <c r="PL26" s="738">
        <f t="shared" si="56"/>
        <v>40</v>
      </c>
      <c r="PM26" s="1000">
        <v>144.6</v>
      </c>
      <c r="PN26" s="1000">
        <v>135.80000000000001</v>
      </c>
      <c r="PO26" s="738">
        <f t="shared" si="57"/>
        <v>32</v>
      </c>
      <c r="PP26" s="753">
        <v>119.3</v>
      </c>
      <c r="PQ26" s="1000">
        <v>102.8</v>
      </c>
      <c r="PR26" s="738">
        <f t="shared" si="58"/>
        <v>10</v>
      </c>
      <c r="PS26" s="997">
        <v>182</v>
      </c>
      <c r="PT26" s="761">
        <v>41.758241758241759</v>
      </c>
      <c r="PU26" s="738">
        <v>49</v>
      </c>
      <c r="PV26" s="738">
        <v>1761</v>
      </c>
      <c r="PW26" s="761">
        <v>60.533787620670076</v>
      </c>
      <c r="PX26" s="738">
        <v>35</v>
      </c>
      <c r="PY26" s="751">
        <v>169</v>
      </c>
      <c r="PZ26" s="761">
        <v>74.556213017751489</v>
      </c>
      <c r="QA26" s="738">
        <v>45</v>
      </c>
      <c r="QB26" s="997">
        <v>177</v>
      </c>
      <c r="QC26" s="751">
        <v>50.282485875706215</v>
      </c>
      <c r="QD26" s="738">
        <v>7</v>
      </c>
      <c r="QE26" s="756">
        <v>3</v>
      </c>
      <c r="QF26" s="3644">
        <v>0.30309153364316022</v>
      </c>
      <c r="QG26" s="738">
        <v>13</v>
      </c>
      <c r="QH26" s="1364" t="s">
        <v>1623</v>
      </c>
      <c r="QI26" s="753">
        <v>80.027548209366401</v>
      </c>
      <c r="QJ26" s="753">
        <v>78.011245930748743</v>
      </c>
      <c r="QK26" s="738">
        <f t="shared" si="59"/>
        <v>42</v>
      </c>
      <c r="QL26" s="751">
        <v>3379</v>
      </c>
      <c r="QM26" s="749">
        <v>51.532430506058446</v>
      </c>
      <c r="QN26" s="742">
        <v>53.13576843556168</v>
      </c>
      <c r="QO26" s="993">
        <v>40</v>
      </c>
      <c r="QP26" s="744">
        <v>1451</v>
      </c>
      <c r="QQ26" s="3554">
        <v>95.220030349013669</v>
      </c>
      <c r="QR26" s="749">
        <v>327.60000000000002</v>
      </c>
      <c r="QS26" s="993">
        <f t="shared" si="60"/>
        <v>31</v>
      </c>
      <c r="QT26" s="742">
        <v>871.9</v>
      </c>
      <c r="QU26" s="993">
        <f t="shared" si="61"/>
        <v>39</v>
      </c>
      <c r="QV26" s="742">
        <v>2422.1</v>
      </c>
      <c r="QW26" s="993">
        <f t="shared" si="62"/>
        <v>17</v>
      </c>
      <c r="QX26" s="742">
        <v>0</v>
      </c>
      <c r="QY26" s="994">
        <f t="shared" si="63"/>
        <v>12</v>
      </c>
      <c r="QZ26" s="753">
        <v>4.47</v>
      </c>
      <c r="RA26" s="738">
        <v>20</v>
      </c>
      <c r="RB26" s="753">
        <v>186.07</v>
      </c>
      <c r="RC26" s="738">
        <v>55</v>
      </c>
      <c r="RD26" s="753">
        <v>1.49</v>
      </c>
      <c r="RE26" s="738">
        <v>11</v>
      </c>
      <c r="RF26" s="753">
        <v>352.3</v>
      </c>
      <c r="RG26" s="738">
        <v>20</v>
      </c>
      <c r="RH26" s="738">
        <v>9523.2999999999993</v>
      </c>
      <c r="RI26" s="993">
        <f t="shared" si="64"/>
        <v>25</v>
      </c>
      <c r="RJ26" s="753">
        <v>1405.6</v>
      </c>
      <c r="RK26" s="993">
        <f t="shared" si="64"/>
        <v>33</v>
      </c>
      <c r="RL26" s="753">
        <v>803.7</v>
      </c>
      <c r="RM26" s="993">
        <f t="shared" si="64"/>
        <v>31</v>
      </c>
      <c r="RN26" s="753">
        <v>2341.4</v>
      </c>
      <c r="RO26" s="993">
        <f t="shared" si="64"/>
        <v>24</v>
      </c>
      <c r="RP26" s="753">
        <v>0</v>
      </c>
      <c r="RQ26" s="993">
        <f t="shared" si="65"/>
        <v>2</v>
      </c>
      <c r="RR26" s="753">
        <v>0</v>
      </c>
      <c r="RS26" s="993">
        <f t="shared" si="65"/>
        <v>1</v>
      </c>
      <c r="RT26" s="753">
        <v>187.2</v>
      </c>
      <c r="RU26" s="993">
        <f t="shared" si="65"/>
        <v>29</v>
      </c>
      <c r="RV26" s="753">
        <f t="shared" si="66"/>
        <v>187.2</v>
      </c>
      <c r="RW26" s="993">
        <f t="shared" si="67"/>
        <v>30</v>
      </c>
      <c r="RX26" s="753">
        <v>5</v>
      </c>
      <c r="RY26" s="753" t="s">
        <v>1632</v>
      </c>
      <c r="RZ26" s="753">
        <v>5</v>
      </c>
      <c r="SA26" s="753" t="s">
        <v>1632</v>
      </c>
      <c r="SB26" s="753">
        <v>5</v>
      </c>
      <c r="SC26" s="753" t="s">
        <v>1632</v>
      </c>
      <c r="SD26" s="753">
        <v>5</v>
      </c>
      <c r="SE26" s="753" t="s">
        <v>1632</v>
      </c>
      <c r="SF26" s="753">
        <v>0</v>
      </c>
      <c r="SG26" s="753" t="s">
        <v>1625</v>
      </c>
      <c r="SH26" s="753">
        <v>20</v>
      </c>
      <c r="SI26" s="738">
        <f t="shared" si="68"/>
        <v>17</v>
      </c>
      <c r="SJ26" s="753">
        <v>5</v>
      </c>
      <c r="SK26" s="753" t="s">
        <v>1632</v>
      </c>
      <c r="SL26" s="753">
        <v>5</v>
      </c>
      <c r="SM26" s="753" t="s">
        <v>1632</v>
      </c>
      <c r="SN26" s="753">
        <v>5</v>
      </c>
      <c r="SO26" s="753" t="s">
        <v>1632</v>
      </c>
      <c r="SP26" s="753">
        <v>0</v>
      </c>
      <c r="SQ26" s="753" t="s">
        <v>1625</v>
      </c>
      <c r="SR26" s="753">
        <v>15</v>
      </c>
      <c r="SS26" s="738">
        <f t="shared" si="69"/>
        <v>22</v>
      </c>
      <c r="ST26" s="753">
        <v>5</v>
      </c>
      <c r="SU26" s="753" t="s">
        <v>1632</v>
      </c>
      <c r="SV26" s="753">
        <v>5</v>
      </c>
      <c r="SW26" s="753" t="s">
        <v>1632</v>
      </c>
      <c r="SX26" s="753">
        <v>0</v>
      </c>
      <c r="SY26" s="753" t="s">
        <v>1625</v>
      </c>
      <c r="SZ26" s="753">
        <v>10</v>
      </c>
      <c r="TA26" s="738">
        <f t="shared" si="70"/>
        <v>27</v>
      </c>
      <c r="TB26" s="738">
        <v>10</v>
      </c>
      <c r="TC26" s="738" t="s">
        <v>1632</v>
      </c>
      <c r="TD26" s="738">
        <v>10</v>
      </c>
      <c r="TE26" s="738" t="s">
        <v>1632</v>
      </c>
      <c r="TF26" s="738">
        <v>10</v>
      </c>
      <c r="TG26" s="738" t="s">
        <v>1632</v>
      </c>
      <c r="TH26" s="738">
        <v>10</v>
      </c>
      <c r="TI26" s="738" t="s">
        <v>1632</v>
      </c>
      <c r="TJ26" s="738">
        <v>40</v>
      </c>
      <c r="TK26" s="738">
        <f t="shared" si="71"/>
        <v>1</v>
      </c>
      <c r="TL26" s="1001">
        <v>10</v>
      </c>
      <c r="TM26" s="1001">
        <v>10</v>
      </c>
      <c r="TN26" s="1001">
        <v>10</v>
      </c>
      <c r="TO26" s="1001">
        <v>10</v>
      </c>
      <c r="TP26" s="1001">
        <v>40</v>
      </c>
      <c r="TQ26" s="738">
        <f t="shared" si="72"/>
        <v>1</v>
      </c>
      <c r="TR26" s="753" t="s">
        <v>1632</v>
      </c>
      <c r="TS26" s="753" t="s">
        <v>1632</v>
      </c>
      <c r="TT26" s="753" t="s">
        <v>1632</v>
      </c>
      <c r="TU26" s="753" t="s">
        <v>1632</v>
      </c>
      <c r="TV26" s="753">
        <v>5</v>
      </c>
      <c r="TW26" s="753">
        <v>5</v>
      </c>
      <c r="TX26" s="753">
        <v>5</v>
      </c>
      <c r="TY26" s="753">
        <v>5</v>
      </c>
      <c r="TZ26" s="753">
        <v>20</v>
      </c>
      <c r="UA26" s="738">
        <f t="shared" si="73"/>
        <v>1</v>
      </c>
      <c r="UB26" s="753">
        <v>10</v>
      </c>
      <c r="UC26" s="753">
        <v>10</v>
      </c>
      <c r="UD26" s="753">
        <v>10</v>
      </c>
      <c r="UE26" s="753">
        <v>0</v>
      </c>
      <c r="UF26" s="753">
        <v>30</v>
      </c>
      <c r="UG26" s="738">
        <f t="shared" si="74"/>
        <v>11</v>
      </c>
      <c r="UH26" s="751">
        <v>1</v>
      </c>
      <c r="UI26" s="753">
        <v>3.7213456385829118</v>
      </c>
      <c r="UJ26" s="738">
        <v>11</v>
      </c>
      <c r="UK26" s="751">
        <v>6</v>
      </c>
      <c r="UL26" s="753">
        <v>22.32807383149747</v>
      </c>
      <c r="UM26" s="738">
        <v>24</v>
      </c>
      <c r="UN26" s="751">
        <v>4</v>
      </c>
      <c r="UO26" s="753">
        <v>14.885382554331647</v>
      </c>
      <c r="UP26" s="738">
        <v>20</v>
      </c>
      <c r="UQ26" s="751">
        <v>1</v>
      </c>
      <c r="UR26" s="753">
        <v>3.6137612026597288</v>
      </c>
      <c r="US26" s="738">
        <v>42</v>
      </c>
      <c r="UT26" s="753">
        <v>48.4</v>
      </c>
      <c r="UU26" s="738">
        <v>21</v>
      </c>
      <c r="UV26" s="753">
        <v>26</v>
      </c>
      <c r="UW26" s="738">
        <v>35</v>
      </c>
      <c r="UX26" s="1100">
        <v>3.7</v>
      </c>
      <c r="UY26" s="738">
        <v>37</v>
      </c>
      <c r="UZ26" s="1001">
        <v>0.17499999999999999</v>
      </c>
      <c r="VA26" s="1001">
        <v>23</v>
      </c>
      <c r="VB26" s="1001">
        <v>7.6999999999999999E-2</v>
      </c>
      <c r="VC26" s="1001">
        <v>18</v>
      </c>
      <c r="VD26" s="1001">
        <v>3.2000000000000001E-2</v>
      </c>
      <c r="VE26" s="1001">
        <v>32</v>
      </c>
      <c r="VF26" s="1001">
        <v>2.5999999999999999E-2</v>
      </c>
      <c r="VG26" s="1001">
        <v>10</v>
      </c>
      <c r="VH26" s="1001">
        <v>1.2E-2</v>
      </c>
      <c r="VI26" s="1001">
        <v>28</v>
      </c>
      <c r="VJ26" s="1001">
        <v>4.0000000000000001E-3</v>
      </c>
      <c r="VK26" s="1001">
        <v>36</v>
      </c>
      <c r="VL26" s="1001">
        <v>0</v>
      </c>
      <c r="VM26" s="1001">
        <v>7</v>
      </c>
      <c r="VN26" s="1001">
        <v>0</v>
      </c>
      <c r="VO26" s="1001">
        <v>7</v>
      </c>
      <c r="VP26" s="1001">
        <v>56</v>
      </c>
      <c r="VQ26" s="1001">
        <v>199.66484829036972</v>
      </c>
      <c r="VR26" s="1001">
        <v>18</v>
      </c>
      <c r="VS26" s="1001">
        <v>17</v>
      </c>
      <c r="VT26" s="1001">
        <v>60.612543231005105</v>
      </c>
      <c r="VU26" s="1001">
        <v>26</v>
      </c>
      <c r="VV26" s="1001">
        <v>43</v>
      </c>
      <c r="VW26" s="1001">
        <v>153.31407993724818</v>
      </c>
      <c r="VX26" s="1001">
        <v>29</v>
      </c>
      <c r="VY26" s="1001">
        <v>27</v>
      </c>
      <c r="VZ26" s="1001">
        <v>96.266980425713982</v>
      </c>
      <c r="WA26" s="1001">
        <v>35</v>
      </c>
      <c r="WB26" s="1001">
        <v>262</v>
      </c>
      <c r="WC26" s="1001">
        <v>934.14625450137271</v>
      </c>
      <c r="WD26" s="1001">
        <v>21</v>
      </c>
      <c r="WE26" s="1001">
        <v>36</v>
      </c>
      <c r="WF26" s="1001">
        <v>128.35597390095197</v>
      </c>
      <c r="WG26" s="1001">
        <v>57</v>
      </c>
      <c r="WH26" s="1001">
        <v>139.91999999999999</v>
      </c>
      <c r="WI26" s="1001">
        <v>10</v>
      </c>
      <c r="WJ26" s="1001">
        <v>0</v>
      </c>
      <c r="WK26" s="1001">
        <v>10</v>
      </c>
      <c r="WL26" s="1001">
        <v>0</v>
      </c>
      <c r="WM26" s="1001">
        <v>2</v>
      </c>
      <c r="WN26" s="1001">
        <v>110.15</v>
      </c>
      <c r="WO26" s="1001">
        <v>11</v>
      </c>
      <c r="WP26" s="1001">
        <v>8.93</v>
      </c>
      <c r="WQ26" s="1001">
        <v>7</v>
      </c>
      <c r="WR26" s="1001">
        <v>8.93</v>
      </c>
      <c r="WS26" s="1001">
        <v>11</v>
      </c>
      <c r="WT26" s="1001">
        <v>2.98</v>
      </c>
      <c r="WU26" s="1001">
        <v>14</v>
      </c>
      <c r="WV26" s="1001">
        <v>0</v>
      </c>
      <c r="WW26" s="1001">
        <v>12</v>
      </c>
      <c r="WX26" s="1001">
        <v>8.93</v>
      </c>
      <c r="WY26" s="1001">
        <v>13</v>
      </c>
      <c r="WZ26" s="753">
        <v>220.23</v>
      </c>
      <c r="XA26" s="738">
        <v>47</v>
      </c>
      <c r="XB26" s="753">
        <v>443.35</v>
      </c>
      <c r="XC26" s="753">
        <v>43</v>
      </c>
      <c r="XD26" s="753">
        <v>116.11</v>
      </c>
      <c r="XE26" s="738">
        <v>20</v>
      </c>
      <c r="XF26" s="753">
        <v>0</v>
      </c>
      <c r="XG26" s="753">
        <v>23</v>
      </c>
      <c r="XH26" s="753">
        <v>0</v>
      </c>
      <c r="XI26" s="738">
        <v>28</v>
      </c>
      <c r="XJ26" s="753">
        <v>199.94</v>
      </c>
      <c r="XK26" s="738">
        <v>21</v>
      </c>
      <c r="XL26" s="753">
        <v>342.36</v>
      </c>
      <c r="XM26" s="738">
        <v>21</v>
      </c>
      <c r="XN26" s="751"/>
      <c r="XO26" s="755"/>
      <c r="XP26" s="761"/>
      <c r="XQ26" s="751"/>
      <c r="XR26" s="755"/>
      <c r="XS26" s="761"/>
      <c r="XT26" s="751"/>
      <c r="XU26" s="751"/>
      <c r="XV26" s="753"/>
      <c r="XW26" s="751"/>
      <c r="XX26" s="1170">
        <v>179</v>
      </c>
      <c r="XY26" s="1175">
        <v>1.1173184357541899</v>
      </c>
      <c r="XZ26" s="1171">
        <f t="shared" si="75"/>
        <v>58</v>
      </c>
      <c r="YA26" s="751">
        <v>1691</v>
      </c>
      <c r="YB26" s="761">
        <v>15.198107628622118</v>
      </c>
      <c r="YC26" s="751">
        <f t="shared" si="76"/>
        <v>54</v>
      </c>
      <c r="YD26" s="755">
        <v>197</v>
      </c>
      <c r="YE26" s="761">
        <v>6.8571428571428577</v>
      </c>
      <c r="YF26" s="751">
        <f t="shared" si="77"/>
        <v>23</v>
      </c>
      <c r="YG26" s="738">
        <v>1777</v>
      </c>
      <c r="YH26" s="1100">
        <v>10.185706246482837</v>
      </c>
      <c r="YI26" s="751">
        <f t="shared" si="78"/>
        <v>62</v>
      </c>
      <c r="YJ26" s="755">
        <v>197</v>
      </c>
      <c r="YK26" s="753">
        <v>25.142857142857146</v>
      </c>
      <c r="YL26" s="751">
        <f t="shared" si="79"/>
        <v>53</v>
      </c>
      <c r="YM26" s="738">
        <v>1777</v>
      </c>
      <c r="YN26" s="753">
        <v>27.068092290377038</v>
      </c>
      <c r="YO26" s="751">
        <f t="shared" si="80"/>
        <v>60</v>
      </c>
      <c r="YP26" s="1179">
        <v>0</v>
      </c>
      <c r="YQ26" s="1100">
        <v>0</v>
      </c>
      <c r="YR26" s="1100">
        <v>0</v>
      </c>
      <c r="YS26" s="1100">
        <v>0</v>
      </c>
      <c r="YT26" s="1100">
        <v>0</v>
      </c>
      <c r="YU26" s="1100">
        <v>0</v>
      </c>
      <c r="YV26" s="1100">
        <v>50</v>
      </c>
      <c r="YW26" s="1100">
        <v>0</v>
      </c>
      <c r="YX26" s="1100">
        <v>0</v>
      </c>
      <c r="YY26" s="1100">
        <v>50</v>
      </c>
      <c r="YZ26" s="1100">
        <v>0</v>
      </c>
      <c r="ZA26" s="1189">
        <v>2</v>
      </c>
      <c r="ZB26" s="1000">
        <v>42.460317460317462</v>
      </c>
      <c r="ZC26" s="1000">
        <v>13.492063492063492</v>
      </c>
      <c r="ZD26" s="1000">
        <v>25.396825396825395</v>
      </c>
      <c r="ZE26" s="1000">
        <v>19.047619047619047</v>
      </c>
      <c r="ZF26" s="1000">
        <v>7.1428571428571423</v>
      </c>
      <c r="ZG26" s="1000">
        <v>13.492063492063492</v>
      </c>
      <c r="ZH26" s="1000">
        <v>14.682539682539684</v>
      </c>
      <c r="ZI26" s="1000">
        <v>10.317460317460316</v>
      </c>
      <c r="ZJ26" s="1000">
        <v>39.682539682539684</v>
      </c>
      <c r="ZK26" s="1000">
        <v>5.9523809523809517</v>
      </c>
      <c r="ZL26" s="1000">
        <v>4.3650793650793647</v>
      </c>
      <c r="ZM26" s="738">
        <v>252</v>
      </c>
      <c r="ZN26" s="755" t="s">
        <v>1634</v>
      </c>
      <c r="ZO26" s="751" t="s">
        <v>1634</v>
      </c>
      <c r="ZP26" s="751" t="s">
        <v>1633</v>
      </c>
      <c r="ZQ26" s="751" t="s">
        <v>1650</v>
      </c>
      <c r="ZR26" s="751" t="s">
        <v>1633</v>
      </c>
      <c r="ZS26" s="751" t="s">
        <v>1634</v>
      </c>
      <c r="ZT26" s="751">
        <v>1</v>
      </c>
      <c r="ZU26" s="751">
        <v>1</v>
      </c>
      <c r="ZV26" s="751">
        <v>-1</v>
      </c>
      <c r="ZW26" s="751">
        <v>2</v>
      </c>
      <c r="ZX26" s="751">
        <v>-1</v>
      </c>
      <c r="ZY26" s="751">
        <v>1</v>
      </c>
      <c r="ZZ26" s="751">
        <f t="shared" si="81"/>
        <v>3</v>
      </c>
      <c r="AAA26" s="751">
        <f t="shared" si="82"/>
        <v>46</v>
      </c>
      <c r="AAB26" s="756" t="s">
        <v>31</v>
      </c>
      <c r="AAC26" s="753" t="s">
        <v>31</v>
      </c>
      <c r="AAD26" s="753" t="s">
        <v>1635</v>
      </c>
      <c r="AAE26" s="753" t="s">
        <v>31</v>
      </c>
      <c r="AAF26" s="753" t="s">
        <v>1635</v>
      </c>
      <c r="AAG26" s="753" t="s">
        <v>31</v>
      </c>
      <c r="AAH26" s="755">
        <v>7</v>
      </c>
      <c r="AAI26" s="751">
        <v>1</v>
      </c>
      <c r="AAJ26" s="751">
        <v>1</v>
      </c>
      <c r="AAK26" s="751">
        <v>1</v>
      </c>
      <c r="AAL26" s="751">
        <v>1</v>
      </c>
      <c r="AAM26" s="995">
        <v>1</v>
      </c>
      <c r="AAN26" s="3640">
        <v>0.6869479882237487</v>
      </c>
      <c r="AAO26" s="3641">
        <f t="shared" si="83"/>
        <v>37</v>
      </c>
      <c r="AAP26" s="3642">
        <v>9.8135426889106966E-2</v>
      </c>
      <c r="AAQ26" s="3641">
        <f t="shared" si="84"/>
        <v>56</v>
      </c>
      <c r="AAR26" s="3642">
        <v>9.8135426889106966E-2</v>
      </c>
      <c r="AAS26" s="3641">
        <f t="shared" si="85"/>
        <v>48</v>
      </c>
      <c r="AAT26" s="3642">
        <v>9.8135426889106966E-2</v>
      </c>
      <c r="AAU26" s="3641">
        <f t="shared" si="86"/>
        <v>59</v>
      </c>
      <c r="AAV26" s="3642">
        <v>9.8135426889106966E-2</v>
      </c>
      <c r="AAW26" s="3641">
        <f t="shared" si="87"/>
        <v>64</v>
      </c>
      <c r="AAX26" s="3642">
        <v>9.8135426889106966E-2</v>
      </c>
      <c r="AAY26" s="3641">
        <f t="shared" si="88"/>
        <v>65</v>
      </c>
      <c r="AAZ26" s="997">
        <v>6</v>
      </c>
      <c r="ABA26" s="738">
        <v>2</v>
      </c>
      <c r="ABB26" s="738">
        <v>1</v>
      </c>
      <c r="ABC26" s="3639">
        <v>0.58881256133464188</v>
      </c>
      <c r="ABD26" s="3641">
        <f t="shared" si="89"/>
        <v>40</v>
      </c>
      <c r="ABE26" s="3638">
        <v>0.19627085377821393</v>
      </c>
      <c r="ABF26" s="3641">
        <f t="shared" si="89"/>
        <v>21</v>
      </c>
      <c r="ABG26" s="3638">
        <v>9.8135426889106966E-2</v>
      </c>
      <c r="ABH26" s="3643">
        <f t="shared" si="89"/>
        <v>28</v>
      </c>
      <c r="ABI26" s="997">
        <v>3</v>
      </c>
      <c r="ABJ26" s="766">
        <v>0.30349013657056145</v>
      </c>
      <c r="ABK26" s="751">
        <f t="shared" si="90"/>
        <v>17</v>
      </c>
      <c r="ABL26" s="756" t="s">
        <v>107</v>
      </c>
      <c r="ABM26" s="753" t="s">
        <v>107</v>
      </c>
      <c r="ABN26" s="751">
        <v>1</v>
      </c>
      <c r="ABO26" s="751">
        <v>1</v>
      </c>
      <c r="ABP26" s="751">
        <f t="shared" si="91"/>
        <v>2</v>
      </c>
      <c r="ABQ26" s="751">
        <f t="shared" si="92"/>
        <v>37</v>
      </c>
      <c r="ABR26" s="1203" t="s">
        <v>1632</v>
      </c>
      <c r="ABS26" s="1204" t="s">
        <v>1632</v>
      </c>
      <c r="ABT26" s="1204" t="s">
        <v>1632</v>
      </c>
      <c r="ABU26" s="1204" t="s">
        <v>1632</v>
      </c>
      <c r="ABV26" s="761">
        <v>5</v>
      </c>
      <c r="ABW26" s="761">
        <v>5</v>
      </c>
      <c r="ABX26" s="761">
        <v>5</v>
      </c>
      <c r="ABY26" s="761">
        <v>5</v>
      </c>
      <c r="ABZ26" s="751">
        <f t="shared" si="93"/>
        <v>20</v>
      </c>
      <c r="ACA26" s="751">
        <f t="shared" si="94"/>
        <v>1</v>
      </c>
      <c r="ACB26" s="998" t="s">
        <v>1632</v>
      </c>
      <c r="ACC26" s="761" t="s">
        <v>1632</v>
      </c>
      <c r="ACD26" s="761" t="s">
        <v>1632</v>
      </c>
      <c r="ACE26" s="761" t="s">
        <v>1632</v>
      </c>
      <c r="ACF26" s="761">
        <v>5</v>
      </c>
      <c r="ACG26" s="761">
        <v>5</v>
      </c>
      <c r="ACH26" s="761">
        <v>5</v>
      </c>
      <c r="ACI26" s="761">
        <v>5</v>
      </c>
      <c r="ACJ26" s="751">
        <f t="shared" si="95"/>
        <v>20</v>
      </c>
      <c r="ACK26" s="751">
        <f t="shared" si="96"/>
        <v>1</v>
      </c>
      <c r="ACL26" s="997">
        <v>45</v>
      </c>
      <c r="ACM26" s="751">
        <v>1349</v>
      </c>
      <c r="ACN26" s="1091">
        <v>5.1880000000000006</v>
      </c>
      <c r="ACO26" s="751">
        <v>67</v>
      </c>
      <c r="ACP26" s="1091">
        <v>7.3</v>
      </c>
      <c r="ACQ26" s="751">
        <v>64</v>
      </c>
      <c r="ACR26" s="997">
        <v>20.84</v>
      </c>
      <c r="ACS26" s="1092">
        <v>60</v>
      </c>
      <c r="ACT26" s="998" t="s">
        <v>1632</v>
      </c>
      <c r="ACU26" s="761" t="s">
        <v>1632</v>
      </c>
      <c r="ACV26" s="761" t="s">
        <v>1625</v>
      </c>
      <c r="ACW26" s="761" t="s">
        <v>1625</v>
      </c>
      <c r="ACX26" s="761">
        <v>5</v>
      </c>
      <c r="ACY26" s="761">
        <v>5</v>
      </c>
      <c r="ACZ26" s="761">
        <v>0</v>
      </c>
      <c r="ADA26" s="761">
        <v>0</v>
      </c>
      <c r="ADB26" s="751">
        <f t="shared" si="97"/>
        <v>10</v>
      </c>
      <c r="ADC26" s="751">
        <f t="shared" si="98"/>
        <v>7</v>
      </c>
      <c r="ADD26" s="999" t="s">
        <v>1632</v>
      </c>
      <c r="ADE26" s="1000" t="s">
        <v>1632</v>
      </c>
      <c r="ADF26" s="1000" t="s">
        <v>1632</v>
      </c>
      <c r="ADG26" s="1000" t="s">
        <v>1625</v>
      </c>
      <c r="ADH26" s="1000">
        <v>5</v>
      </c>
      <c r="ADI26" s="1000">
        <v>5</v>
      </c>
      <c r="ADJ26" s="1000">
        <v>5</v>
      </c>
      <c r="ADK26" s="1000">
        <v>0</v>
      </c>
      <c r="ADL26" s="751">
        <f t="shared" si="99"/>
        <v>15</v>
      </c>
      <c r="ADM26" s="751">
        <f t="shared" si="100"/>
        <v>20</v>
      </c>
      <c r="ADN26" s="1170">
        <v>1</v>
      </c>
      <c r="ADO26" s="1171">
        <v>114</v>
      </c>
      <c r="ADP26" s="1171">
        <v>912</v>
      </c>
      <c r="ADQ26" s="1001">
        <v>114</v>
      </c>
      <c r="ADR26" s="1001">
        <v>912</v>
      </c>
      <c r="ADS26" s="1001">
        <v>92.20503488019412</v>
      </c>
      <c r="ADT26" s="1001">
        <v>34</v>
      </c>
      <c r="ADU26" s="1001">
        <v>2</v>
      </c>
      <c r="ADV26" s="1001">
        <v>912</v>
      </c>
      <c r="ADW26" s="1001">
        <v>7296</v>
      </c>
      <c r="ADX26" s="1001">
        <v>456</v>
      </c>
      <c r="ADY26" s="1001">
        <v>3648</v>
      </c>
      <c r="ADZ26" s="1001">
        <v>737.64027904155296</v>
      </c>
      <c r="AEA26" s="1001">
        <v>13</v>
      </c>
      <c r="AEB26" s="1001">
        <v>3</v>
      </c>
      <c r="AEC26" s="1001">
        <v>1026</v>
      </c>
      <c r="AED26" s="1001">
        <v>8208</v>
      </c>
      <c r="AEE26" s="1001">
        <v>342</v>
      </c>
      <c r="AEF26" s="1001">
        <v>2736</v>
      </c>
      <c r="AEG26" s="1001">
        <v>829.84531392174711</v>
      </c>
      <c r="AEH26" s="754">
        <v>21</v>
      </c>
      <c r="AEI26" s="751"/>
      <c r="AEJ26" s="751"/>
      <c r="AEK26" s="751"/>
      <c r="AEL26" s="751"/>
      <c r="AEM26" s="751">
        <v>2813</v>
      </c>
      <c r="AEN26" s="751">
        <v>2026</v>
      </c>
      <c r="AEO26" s="1001">
        <v>346</v>
      </c>
      <c r="AEP26" s="1100">
        <v>17.077986179664364</v>
      </c>
      <c r="AEQ26" s="1001">
        <v>66</v>
      </c>
      <c r="AER26" s="1001">
        <v>167</v>
      </c>
      <c r="AES26" s="1001">
        <v>48.265895953757223</v>
      </c>
      <c r="AET26" s="1100">
        <v>3.8143712574850301</v>
      </c>
      <c r="AEU26" s="1001">
        <v>8</v>
      </c>
      <c r="AEV26" s="1001">
        <v>77</v>
      </c>
      <c r="AEW26" s="1001">
        <v>423</v>
      </c>
      <c r="AEX26" s="1001">
        <v>18.203309692671397</v>
      </c>
      <c r="AEY26" s="1001">
        <v>27</v>
      </c>
      <c r="AEZ26" s="1669">
        <v>2026</v>
      </c>
      <c r="AFA26" s="1670">
        <v>2.3099703849950641</v>
      </c>
      <c r="AFB26" s="1669">
        <f t="shared" si="101"/>
        <v>33</v>
      </c>
      <c r="AFC26" s="1171">
        <v>21</v>
      </c>
      <c r="AFD26" s="1100">
        <v>14.285714285714285</v>
      </c>
      <c r="AFE26" s="1001">
        <f t="shared" si="102"/>
        <v>43</v>
      </c>
      <c r="AFF26" s="751">
        <v>372</v>
      </c>
      <c r="AFG26" s="1000">
        <v>24.193548387096776</v>
      </c>
      <c r="AFH26" s="738">
        <f t="shared" si="103"/>
        <v>59</v>
      </c>
      <c r="AFI26" s="1001">
        <v>90</v>
      </c>
      <c r="AFJ26" s="751">
        <v>19</v>
      </c>
      <c r="AFK26" s="1000">
        <v>21.111111111111111</v>
      </c>
      <c r="AFL26" s="738">
        <f t="shared" si="104"/>
        <v>38</v>
      </c>
      <c r="AFM26" s="746">
        <v>475</v>
      </c>
      <c r="AFN26" s="1004">
        <v>4</v>
      </c>
      <c r="AFO26" s="759">
        <v>0.84210526315789469</v>
      </c>
      <c r="AFP26" s="994">
        <f t="shared" si="105"/>
        <v>33</v>
      </c>
      <c r="AFQ26" s="751">
        <v>51</v>
      </c>
      <c r="AFR26" s="738">
        <f t="shared" si="105"/>
        <v>45</v>
      </c>
      <c r="AFS26" s="751">
        <v>6160</v>
      </c>
      <c r="AFT26" s="751">
        <v>3200</v>
      </c>
      <c r="AFU26" s="1000">
        <v>51.94805194805194</v>
      </c>
      <c r="AFV26" s="738">
        <f t="shared" si="106"/>
        <v>4</v>
      </c>
      <c r="AFW26" s="751">
        <v>5820</v>
      </c>
      <c r="AFX26" s="751">
        <v>200</v>
      </c>
      <c r="AFY26" s="753">
        <v>3.4364261168384882</v>
      </c>
      <c r="AFZ26" s="738">
        <f t="shared" si="107"/>
        <v>3</v>
      </c>
      <c r="AGA26" s="753">
        <v>46.520146520146518</v>
      </c>
      <c r="AGB26" s="753">
        <v>26.373626373626376</v>
      </c>
      <c r="AGC26" s="753">
        <v>17.216117216117215</v>
      </c>
      <c r="AGD26" s="753">
        <v>2.197802197802198</v>
      </c>
      <c r="AGE26" s="753">
        <v>1.8315018315018317</v>
      </c>
      <c r="AGF26" s="753">
        <v>3.6630036630036633</v>
      </c>
      <c r="AGG26" s="753">
        <v>2.197802197802198</v>
      </c>
      <c r="AGH26" s="753">
        <v>0</v>
      </c>
      <c r="AGI26" s="753">
        <v>0</v>
      </c>
      <c r="AGJ26" s="751">
        <v>127</v>
      </c>
      <c r="AGK26" s="751">
        <v>72</v>
      </c>
      <c r="AGL26" s="751">
        <v>47</v>
      </c>
      <c r="AGM26" s="751">
        <v>6</v>
      </c>
      <c r="AGN26" s="751">
        <v>5</v>
      </c>
      <c r="AGO26" s="751">
        <v>10</v>
      </c>
      <c r="AGP26" s="751">
        <v>6</v>
      </c>
      <c r="AGQ26" s="751">
        <v>0</v>
      </c>
      <c r="AGR26" s="751">
        <v>0</v>
      </c>
      <c r="AGS26" s="751">
        <v>273</v>
      </c>
      <c r="AGT26" s="753" t="s">
        <v>31</v>
      </c>
      <c r="AGU26" s="753" t="s">
        <v>31</v>
      </c>
      <c r="AGV26" s="753" t="s">
        <v>31</v>
      </c>
      <c r="AGW26" s="753" t="s">
        <v>31</v>
      </c>
      <c r="AGX26" s="753" t="s">
        <v>31</v>
      </c>
      <c r="AGY26" s="753" t="s">
        <v>31</v>
      </c>
      <c r="AGZ26" s="753" t="s">
        <v>31</v>
      </c>
      <c r="AHA26" s="753" t="s">
        <v>31</v>
      </c>
      <c r="AHB26" s="753" t="s">
        <v>31</v>
      </c>
      <c r="AHC26" s="751">
        <v>0</v>
      </c>
      <c r="AHD26" s="751">
        <v>0</v>
      </c>
      <c r="AHE26" s="751">
        <v>0</v>
      </c>
      <c r="AHF26" s="751">
        <v>0</v>
      </c>
      <c r="AHG26" s="751">
        <v>0</v>
      </c>
      <c r="AHH26" s="751">
        <v>0</v>
      </c>
      <c r="AHI26" s="751">
        <v>0</v>
      </c>
      <c r="AHJ26" s="751">
        <v>0</v>
      </c>
      <c r="AHK26" s="751">
        <v>0</v>
      </c>
      <c r="AHL26" s="751">
        <v>0</v>
      </c>
      <c r="AHM26" s="753" t="s">
        <v>31</v>
      </c>
      <c r="AHN26" s="753" t="s">
        <v>31</v>
      </c>
      <c r="AHO26" s="753" t="s">
        <v>31</v>
      </c>
      <c r="AHP26" s="753" t="s">
        <v>31</v>
      </c>
      <c r="AHQ26" s="753" t="s">
        <v>31</v>
      </c>
      <c r="AHR26" s="753" t="s">
        <v>31</v>
      </c>
      <c r="AHS26" s="753" t="s">
        <v>31</v>
      </c>
      <c r="AHT26" s="753" t="s">
        <v>31</v>
      </c>
      <c r="AHU26" s="753" t="s">
        <v>31</v>
      </c>
      <c r="AHV26" s="751">
        <v>0</v>
      </c>
      <c r="AHW26" s="751">
        <v>0</v>
      </c>
      <c r="AHX26" s="751">
        <v>0</v>
      </c>
      <c r="AHY26" s="751">
        <v>0</v>
      </c>
      <c r="AHZ26" s="751">
        <v>0</v>
      </c>
      <c r="AIA26" s="751">
        <v>0</v>
      </c>
      <c r="AIB26" s="751">
        <v>0</v>
      </c>
      <c r="AIC26" s="751">
        <v>0</v>
      </c>
      <c r="AID26" s="751">
        <v>0</v>
      </c>
      <c r="AIE26" s="751">
        <v>0</v>
      </c>
      <c r="AIF26" s="753" t="s">
        <v>1678</v>
      </c>
      <c r="AIG26" s="753" t="s">
        <v>1623</v>
      </c>
      <c r="AIH26" s="749">
        <v>20</v>
      </c>
      <c r="AII26" s="993">
        <f t="shared" si="108"/>
        <v>1</v>
      </c>
      <c r="AIJ26" s="742" t="s">
        <v>1626</v>
      </c>
      <c r="AIK26" s="742" t="s">
        <v>1626</v>
      </c>
      <c r="AIL26" s="742" t="s">
        <v>1626</v>
      </c>
      <c r="AIM26" s="740" t="s">
        <v>1626</v>
      </c>
      <c r="AIN26" s="753" t="s">
        <v>1625</v>
      </c>
      <c r="AIO26" s="753" t="s">
        <v>1627</v>
      </c>
      <c r="AIP26" s="753" t="s">
        <v>1627</v>
      </c>
      <c r="AIQ26" s="753" t="s">
        <v>1627</v>
      </c>
      <c r="AIR26" s="753" t="s">
        <v>1625</v>
      </c>
      <c r="AIS26" s="753" t="s">
        <v>1685</v>
      </c>
      <c r="AIT26" s="753" t="s">
        <v>1641</v>
      </c>
      <c r="AIU26" s="753" t="s">
        <v>1642</v>
      </c>
      <c r="AIV26" s="753" t="s">
        <v>1695</v>
      </c>
      <c r="AIW26" s="738">
        <v>37</v>
      </c>
      <c r="AIX26" s="738">
        <v>2</v>
      </c>
      <c r="AIY26" s="1000">
        <v>5.4</v>
      </c>
      <c r="AIZ26" s="738">
        <v>19</v>
      </c>
      <c r="AJA26" s="753">
        <v>1.8645731108930323</v>
      </c>
      <c r="AJB26" s="738">
        <f t="shared" si="109"/>
        <v>1</v>
      </c>
      <c r="AJC26" s="753">
        <v>0</v>
      </c>
      <c r="AJD26" s="993">
        <f t="shared" si="110"/>
        <v>25</v>
      </c>
      <c r="AJE26" s="753" t="s">
        <v>1625</v>
      </c>
      <c r="AJF26" s="753" t="s">
        <v>1625</v>
      </c>
      <c r="AJG26" s="753" t="s">
        <v>1625</v>
      </c>
      <c r="AJH26" s="753" t="s">
        <v>1625</v>
      </c>
      <c r="AJI26" s="753">
        <v>11.2</v>
      </c>
      <c r="AJJ26" s="738">
        <f t="shared" si="111"/>
        <v>30</v>
      </c>
      <c r="AJK26" s="751">
        <v>3</v>
      </c>
      <c r="AJL26" s="753">
        <v>3.7</v>
      </c>
      <c r="AJM26" s="738">
        <f t="shared" si="112"/>
        <v>35</v>
      </c>
      <c r="AJN26" s="751">
        <v>1</v>
      </c>
      <c r="AJO26" s="753">
        <v>0</v>
      </c>
      <c r="AJP26" s="738">
        <f t="shared" si="113"/>
        <v>17</v>
      </c>
      <c r="AJQ26" s="751">
        <v>0</v>
      </c>
      <c r="AJR26" s="753">
        <v>0</v>
      </c>
      <c r="AJS26" s="738">
        <f t="shared" si="114"/>
        <v>29</v>
      </c>
      <c r="AJT26" s="751">
        <v>0</v>
      </c>
      <c r="AJU26" s="753">
        <v>0</v>
      </c>
      <c r="AJV26" s="751">
        <v>0</v>
      </c>
      <c r="AJW26" s="753">
        <v>0</v>
      </c>
      <c r="AJX26" s="738">
        <f t="shared" si="115"/>
        <v>26</v>
      </c>
      <c r="AJY26" s="751">
        <v>0</v>
      </c>
      <c r="AJZ26" s="753">
        <v>0</v>
      </c>
      <c r="AKA26" s="738">
        <f t="shared" si="116"/>
        <v>9</v>
      </c>
      <c r="AKB26" s="751">
        <v>0</v>
      </c>
      <c r="AKC26" s="753">
        <v>14.9</v>
      </c>
      <c r="AKD26" s="738">
        <f t="shared" si="117"/>
        <v>29</v>
      </c>
      <c r="AKE26" s="751">
        <v>4</v>
      </c>
      <c r="AKF26" s="751">
        <v>194</v>
      </c>
      <c r="AKG26" s="751">
        <v>50</v>
      </c>
      <c r="AKH26" s="751">
        <v>0</v>
      </c>
      <c r="AKI26" s="751">
        <v>0</v>
      </c>
      <c r="AKJ26" s="751">
        <v>0</v>
      </c>
      <c r="AKK26" s="751">
        <v>244</v>
      </c>
      <c r="AKL26" s="751">
        <v>0</v>
      </c>
      <c r="AKM26" s="751">
        <v>45</v>
      </c>
      <c r="AKN26" s="751">
        <v>0</v>
      </c>
      <c r="AKO26" s="751">
        <v>45</v>
      </c>
      <c r="AKP26" s="753">
        <v>0.14899999999999999</v>
      </c>
      <c r="AKQ26" s="738">
        <f t="shared" si="118"/>
        <v>28</v>
      </c>
      <c r="AKR26" s="753">
        <v>8.6999999999999994E-2</v>
      </c>
      <c r="AKS26" s="738">
        <f t="shared" si="118"/>
        <v>16</v>
      </c>
      <c r="AKT26" s="753" t="s">
        <v>31</v>
      </c>
      <c r="AKU26" s="738" t="str">
        <f t="shared" si="5"/>
        <v>-</v>
      </c>
      <c r="AKV26" s="753" t="s">
        <v>31</v>
      </c>
      <c r="AKW26" s="738" t="str">
        <f t="shared" si="119"/>
        <v>-</v>
      </c>
      <c r="AKX26" s="753" t="s">
        <v>31</v>
      </c>
      <c r="AKY26" s="753">
        <v>0.23599999999999999</v>
      </c>
      <c r="AKZ26" s="753" t="s">
        <v>31</v>
      </c>
      <c r="ALA26" s="738" t="str">
        <f t="shared" si="6"/>
        <v>-</v>
      </c>
      <c r="ALB26" s="753">
        <v>1.9E-2</v>
      </c>
      <c r="ALC26" s="738">
        <f t="shared" si="7"/>
        <v>54</v>
      </c>
      <c r="ALD26" s="753" t="s">
        <v>31</v>
      </c>
      <c r="ALE26" s="738" t="str">
        <f t="shared" si="8"/>
        <v>-</v>
      </c>
      <c r="ALF26" s="753">
        <v>1.9E-2</v>
      </c>
      <c r="ALG26" s="753"/>
      <c r="ALH26" s="1706">
        <v>39.349548186776005</v>
      </c>
      <c r="ALI26" s="754">
        <v>335</v>
      </c>
      <c r="ALJ26" s="754">
        <v>93</v>
      </c>
      <c r="ALK26" s="754">
        <v>9891</v>
      </c>
      <c r="ALL26" s="754">
        <v>33.86917399656253</v>
      </c>
      <c r="ALM26" s="754">
        <v>9.4024871094934799</v>
      </c>
      <c r="ALN26" s="754">
        <v>42</v>
      </c>
      <c r="ALO26" s="754">
        <v>66</v>
      </c>
    </row>
    <row r="27" spans="1:1003" ht="13" x14ac:dyDescent="0.2">
      <c r="A27" s="696" t="s">
        <v>1696</v>
      </c>
      <c r="B27" s="697" t="s">
        <v>1697</v>
      </c>
      <c r="C27" s="697" t="s">
        <v>1646</v>
      </c>
      <c r="D27" s="697" t="s">
        <v>1646</v>
      </c>
      <c r="E27" s="697" t="s">
        <v>1646</v>
      </c>
      <c r="F27" s="698" t="s">
        <v>1698</v>
      </c>
      <c r="G27" s="699" t="s">
        <v>1923</v>
      </c>
      <c r="H27" s="700">
        <v>325</v>
      </c>
      <c r="I27" s="703">
        <v>7</v>
      </c>
      <c r="J27" s="699">
        <f t="shared" si="9"/>
        <v>67</v>
      </c>
      <c r="K27" s="702">
        <v>63</v>
      </c>
      <c r="L27" s="703">
        <v>6.82</v>
      </c>
      <c r="M27" s="710">
        <f t="shared" si="10"/>
        <v>71</v>
      </c>
      <c r="N27" s="712">
        <f t="shared" si="11"/>
        <v>-0.17999999999999972</v>
      </c>
      <c r="O27" s="702">
        <v>930</v>
      </c>
      <c r="P27" s="703">
        <v>6.16</v>
      </c>
      <c r="Q27" s="699">
        <f t="shared" si="120"/>
        <v>40</v>
      </c>
      <c r="R27" s="702">
        <v>607</v>
      </c>
      <c r="S27" s="703">
        <v>5.98</v>
      </c>
      <c r="T27" s="710">
        <f t="shared" si="0"/>
        <v>69</v>
      </c>
      <c r="U27" s="712">
        <f t="shared" si="12"/>
        <v>-0.17999999999999972</v>
      </c>
      <c r="V27" s="706">
        <v>457</v>
      </c>
      <c r="W27" s="701">
        <v>5.8446389496717721</v>
      </c>
      <c r="X27" s="702">
        <v>150</v>
      </c>
      <c r="Y27" s="704">
        <v>6.3733333333333331</v>
      </c>
      <c r="Z27" s="705">
        <f t="shared" si="13"/>
        <v>43</v>
      </c>
      <c r="AA27" s="707">
        <v>312</v>
      </c>
      <c r="AB27" s="704">
        <v>6.1442307692307692</v>
      </c>
      <c r="AC27" s="705">
        <f t="shared" si="14"/>
        <v>47</v>
      </c>
      <c r="AD27" s="702">
        <v>145</v>
      </c>
      <c r="AE27" s="704">
        <v>5.2</v>
      </c>
      <c r="AF27" s="732">
        <f t="shared" si="15"/>
        <v>73</v>
      </c>
      <c r="AG27" s="708">
        <v>78.5</v>
      </c>
      <c r="AH27" s="705">
        <f t="shared" si="16"/>
        <v>69</v>
      </c>
      <c r="AI27" s="709">
        <v>84.7</v>
      </c>
      <c r="AJ27" s="705">
        <f t="shared" si="17"/>
        <v>34</v>
      </c>
      <c r="AK27" s="709">
        <v>-0.5</v>
      </c>
      <c r="AL27" s="701">
        <v>1.6000000000000085</v>
      </c>
      <c r="AM27" s="702">
        <v>30</v>
      </c>
      <c r="AN27" s="715">
        <f t="shared" si="18"/>
        <v>73</v>
      </c>
      <c r="AO27" s="710">
        <v>30</v>
      </c>
      <c r="AP27" s="715">
        <f t="shared" si="19"/>
        <v>74</v>
      </c>
      <c r="AQ27" s="702">
        <v>180</v>
      </c>
      <c r="AR27" s="710">
        <f t="shared" si="121"/>
        <v>30</v>
      </c>
      <c r="AS27" s="702">
        <v>62</v>
      </c>
      <c r="AT27" s="703">
        <v>17.741935483870968</v>
      </c>
      <c r="AU27" s="705">
        <f t="shared" si="20"/>
        <v>27</v>
      </c>
      <c r="AV27" s="702">
        <v>62</v>
      </c>
      <c r="AW27" s="703">
        <v>6.4516129032258061</v>
      </c>
      <c r="AX27" s="705">
        <f t="shared" si="21"/>
        <v>8</v>
      </c>
      <c r="AY27" s="702">
        <v>60</v>
      </c>
      <c r="AZ27" s="703">
        <v>50</v>
      </c>
      <c r="BA27" s="705">
        <f t="shared" si="22"/>
        <v>50</v>
      </c>
      <c r="BB27" s="702">
        <v>63</v>
      </c>
      <c r="BC27" s="703">
        <v>15.873015873015872</v>
      </c>
      <c r="BD27" s="705">
        <f t="shared" si="23"/>
        <v>40</v>
      </c>
      <c r="BE27" s="702">
        <v>62</v>
      </c>
      <c r="BF27" s="703">
        <v>1.6129032258064515</v>
      </c>
      <c r="BG27" s="705">
        <f t="shared" si="24"/>
        <v>56</v>
      </c>
      <c r="BH27" s="702">
        <v>62</v>
      </c>
      <c r="BI27" s="703">
        <v>25.806451612903224</v>
      </c>
      <c r="BJ27" s="705">
        <f t="shared" si="25"/>
        <v>10</v>
      </c>
      <c r="BK27" s="702">
        <v>165</v>
      </c>
      <c r="BL27" s="703">
        <v>47.272727272727273</v>
      </c>
      <c r="BM27" s="705">
        <f t="shared" si="26"/>
        <v>12</v>
      </c>
      <c r="BN27" s="702">
        <v>169</v>
      </c>
      <c r="BO27" s="703">
        <v>81.065088757396452</v>
      </c>
      <c r="BP27" s="705">
        <f t="shared" si="27"/>
        <v>27</v>
      </c>
      <c r="BQ27" s="702">
        <v>148</v>
      </c>
      <c r="BR27" s="703">
        <v>64.86486486486487</v>
      </c>
      <c r="BS27" s="705">
        <f t="shared" si="28"/>
        <v>52</v>
      </c>
      <c r="BT27" s="702">
        <v>168</v>
      </c>
      <c r="BU27" s="703">
        <v>39.880952380952387</v>
      </c>
      <c r="BV27" s="705">
        <f t="shared" si="29"/>
        <v>50</v>
      </c>
      <c r="BW27" s="702">
        <v>148</v>
      </c>
      <c r="BX27" s="703">
        <v>5.4054054054054053</v>
      </c>
      <c r="BY27" s="705">
        <f t="shared" si="30"/>
        <v>67</v>
      </c>
      <c r="BZ27" s="702">
        <v>162</v>
      </c>
      <c r="CA27" s="703">
        <v>51.23456790123457</v>
      </c>
      <c r="CB27" s="705">
        <f t="shared" si="31"/>
        <v>24</v>
      </c>
      <c r="CC27" s="709">
        <v>15.9</v>
      </c>
      <c r="CD27" s="726">
        <f t="shared" si="32"/>
        <v>69</v>
      </c>
      <c r="CE27" s="703">
        <v>2.7</v>
      </c>
      <c r="CF27" s="703">
        <v>6.7</v>
      </c>
      <c r="CG27" s="704">
        <v>6.5</v>
      </c>
      <c r="CH27" s="709">
        <v>15.1</v>
      </c>
      <c r="CI27" s="701">
        <v>15.8</v>
      </c>
      <c r="CJ27" s="712">
        <v>18.7</v>
      </c>
      <c r="CK27" s="729">
        <f t="shared" si="33"/>
        <v>63</v>
      </c>
      <c r="CL27" s="712">
        <v>3.5</v>
      </c>
      <c r="CM27" s="712">
        <v>7.3</v>
      </c>
      <c r="CN27" s="712">
        <v>7.9</v>
      </c>
      <c r="CO27" s="714">
        <v>269</v>
      </c>
      <c r="CP27" s="985">
        <v>85</v>
      </c>
      <c r="CQ27" s="729">
        <f t="shared" si="34"/>
        <v>27</v>
      </c>
      <c r="CR27" s="715">
        <v>85</v>
      </c>
      <c r="CS27" s="985">
        <v>87</v>
      </c>
      <c r="CT27" s="729">
        <f t="shared" si="1"/>
        <v>7</v>
      </c>
      <c r="CU27" s="715">
        <v>138</v>
      </c>
      <c r="CV27" s="712">
        <v>84</v>
      </c>
      <c r="CW27" s="729">
        <f t="shared" si="35"/>
        <v>47</v>
      </c>
      <c r="CX27" s="715">
        <v>46</v>
      </c>
      <c r="CY27" s="712">
        <v>84</v>
      </c>
      <c r="CZ27" s="729">
        <f t="shared" si="36"/>
        <v>30</v>
      </c>
      <c r="DA27" s="716">
        <v>15.596330275229359</v>
      </c>
      <c r="DB27" s="710">
        <f t="shared" si="37"/>
        <v>16</v>
      </c>
      <c r="DC27" s="715">
        <v>218</v>
      </c>
      <c r="DD27" s="717">
        <v>84.403669724770651</v>
      </c>
      <c r="DE27" s="710">
        <f t="shared" si="38"/>
        <v>12</v>
      </c>
      <c r="DF27" s="703">
        <v>0</v>
      </c>
      <c r="DG27" s="705">
        <f t="shared" si="39"/>
        <v>37</v>
      </c>
      <c r="DH27" s="709">
        <v>72.072072072072075</v>
      </c>
      <c r="DI27" s="705">
        <f t="shared" si="39"/>
        <v>27</v>
      </c>
      <c r="DJ27" s="703">
        <v>0</v>
      </c>
      <c r="DK27" s="705">
        <f t="shared" si="40"/>
        <v>34</v>
      </c>
      <c r="DL27" s="718">
        <v>77.570093457943926</v>
      </c>
      <c r="DM27" s="705">
        <f t="shared" si="41"/>
        <v>26</v>
      </c>
      <c r="DN27" s="703">
        <v>5.6074766355140184</v>
      </c>
      <c r="DO27" s="705">
        <f t="shared" si="42"/>
        <v>37</v>
      </c>
      <c r="DP27" s="702">
        <v>54</v>
      </c>
      <c r="DQ27" s="719">
        <v>55.555555555555557</v>
      </c>
      <c r="DR27" s="705">
        <f t="shared" si="122"/>
        <v>73</v>
      </c>
      <c r="DS27" s="702">
        <v>152</v>
      </c>
      <c r="DT27" s="719">
        <v>42.105263157894733</v>
      </c>
      <c r="DU27" s="705">
        <v>57</v>
      </c>
      <c r="DV27" s="702">
        <v>49</v>
      </c>
      <c r="DW27" s="720">
        <v>81.632653061224488</v>
      </c>
      <c r="DX27" s="705">
        <v>6</v>
      </c>
      <c r="DY27" s="702">
        <v>46</v>
      </c>
      <c r="DZ27" s="1145">
        <v>1.75</v>
      </c>
      <c r="EA27" s="726">
        <v>4</v>
      </c>
      <c r="EB27" s="720">
        <v>13.043478260869565</v>
      </c>
      <c r="EC27" s="705">
        <v>43</v>
      </c>
      <c r="ED27" s="702">
        <v>49</v>
      </c>
      <c r="EE27" s="712">
        <v>1.2727272727272727</v>
      </c>
      <c r="EF27" s="729">
        <v>50</v>
      </c>
      <c r="EG27" s="720">
        <v>22.448979591836736</v>
      </c>
      <c r="EH27" s="705">
        <v>48</v>
      </c>
      <c r="EI27" s="702">
        <v>50</v>
      </c>
      <c r="EJ27" s="712">
        <v>0.8928571428571429</v>
      </c>
      <c r="EK27" s="729">
        <v>54</v>
      </c>
      <c r="EL27" s="720">
        <v>28.000000000000004</v>
      </c>
      <c r="EM27" s="705">
        <v>25</v>
      </c>
      <c r="EN27" s="714">
        <v>50</v>
      </c>
      <c r="EO27" s="712">
        <v>0.9285714285714286</v>
      </c>
      <c r="EP27" s="729">
        <v>10</v>
      </c>
      <c r="EQ27" s="725">
        <v>14.000000000000002</v>
      </c>
      <c r="ER27" s="733">
        <v>12</v>
      </c>
      <c r="ES27" s="702">
        <v>48</v>
      </c>
      <c r="ET27" s="726">
        <v>0.75</v>
      </c>
      <c r="EU27" s="726">
        <v>43</v>
      </c>
      <c r="EV27" s="720">
        <v>4.1666666666666661</v>
      </c>
      <c r="EW27" s="705">
        <v>69</v>
      </c>
      <c r="EX27" s="715">
        <v>51</v>
      </c>
      <c r="EY27" s="726">
        <v>1.375</v>
      </c>
      <c r="EZ27" s="726">
        <v>3</v>
      </c>
      <c r="FA27" s="725">
        <v>7.8431372549019605</v>
      </c>
      <c r="FB27" s="715">
        <v>19</v>
      </c>
      <c r="FC27" s="702">
        <v>48</v>
      </c>
      <c r="FD27" s="726">
        <v>0.75</v>
      </c>
      <c r="FE27" s="726">
        <v>27</v>
      </c>
      <c r="FF27" s="720">
        <v>4.1666666666666661</v>
      </c>
      <c r="FG27" s="705">
        <v>66</v>
      </c>
      <c r="FH27" s="702">
        <v>45</v>
      </c>
      <c r="FI27" s="726">
        <v>3.263157894736842</v>
      </c>
      <c r="FJ27" s="726">
        <v>13</v>
      </c>
      <c r="FK27" s="720">
        <v>42.222222222222221</v>
      </c>
      <c r="FL27" s="705">
        <v>12</v>
      </c>
      <c r="FM27" s="714">
        <v>169</v>
      </c>
      <c r="FN27" s="725">
        <v>16.568047337278109</v>
      </c>
      <c r="FO27" s="715">
        <v>62</v>
      </c>
      <c r="FP27" s="702">
        <v>144</v>
      </c>
      <c r="FQ27" s="727">
        <v>0.66666666666666663</v>
      </c>
      <c r="FR27" s="727">
        <v>47</v>
      </c>
      <c r="FS27" s="720">
        <v>2.083333333333333</v>
      </c>
      <c r="FT27" s="705">
        <v>57</v>
      </c>
      <c r="FU27" s="702">
        <v>144</v>
      </c>
      <c r="FV27" s="712">
        <v>1.2</v>
      </c>
      <c r="FW27" s="729">
        <v>32</v>
      </c>
      <c r="FX27" s="720">
        <v>3.4722222222222223</v>
      </c>
      <c r="FY27" s="705">
        <v>53</v>
      </c>
      <c r="FZ27" s="702">
        <v>150</v>
      </c>
      <c r="GA27" s="712">
        <v>1.4583333333333333</v>
      </c>
      <c r="GB27" s="729">
        <v>5</v>
      </c>
      <c r="GC27" s="720">
        <v>8</v>
      </c>
      <c r="GD27" s="705">
        <v>35</v>
      </c>
      <c r="GE27" s="702">
        <v>140</v>
      </c>
      <c r="GF27" s="712">
        <v>0.75</v>
      </c>
      <c r="GG27" s="729">
        <v>30</v>
      </c>
      <c r="GH27" s="720">
        <v>1.4285714285714286</v>
      </c>
      <c r="GI27" s="705">
        <v>57</v>
      </c>
      <c r="GJ27" s="702">
        <v>150</v>
      </c>
      <c r="GK27" s="726">
        <v>1.4583333333333333</v>
      </c>
      <c r="GL27" s="726">
        <v>24</v>
      </c>
      <c r="GM27" s="720">
        <v>8</v>
      </c>
      <c r="GN27" s="705">
        <v>62</v>
      </c>
      <c r="GO27" s="702">
        <v>148</v>
      </c>
      <c r="GP27" s="726">
        <v>0.75</v>
      </c>
      <c r="GQ27" s="726">
        <v>22</v>
      </c>
      <c r="GR27" s="720">
        <v>1.3513513513513513</v>
      </c>
      <c r="GS27" s="705">
        <v>57</v>
      </c>
      <c r="GT27" s="702">
        <v>147</v>
      </c>
      <c r="GU27" s="726">
        <v>0.5</v>
      </c>
      <c r="GV27" s="726">
        <v>28</v>
      </c>
      <c r="GW27" s="720">
        <v>1.3605442176870748</v>
      </c>
      <c r="GX27" s="705">
        <v>49</v>
      </c>
      <c r="GY27" s="702">
        <v>145</v>
      </c>
      <c r="GZ27" s="726">
        <v>0.5</v>
      </c>
      <c r="HA27" s="726">
        <v>47</v>
      </c>
      <c r="HB27" s="720">
        <v>0.68965517241379315</v>
      </c>
      <c r="HC27" s="705">
        <v>48</v>
      </c>
      <c r="HD27" s="709">
        <v>27.155172413793103</v>
      </c>
      <c r="HE27" s="703">
        <v>3.0172413793103448</v>
      </c>
      <c r="HF27" s="703">
        <v>67.241379310344826</v>
      </c>
      <c r="HG27" s="703">
        <v>15.948275862068966</v>
      </c>
      <c r="HH27" s="1299">
        <v>14.655172413793101</v>
      </c>
      <c r="HI27" s="1299">
        <v>24.568965517241377</v>
      </c>
      <c r="HJ27" s="1299">
        <v>61.637931034482762</v>
      </c>
      <c r="HK27" s="1299">
        <v>3.0172413793103448</v>
      </c>
      <c r="HL27" s="1299">
        <v>70.689655172413794</v>
      </c>
      <c r="HM27" s="1300">
        <v>232</v>
      </c>
      <c r="HN27" s="709">
        <v>15.632754342431761</v>
      </c>
      <c r="HO27" s="709">
        <v>2.5641025641025639</v>
      </c>
      <c r="HP27" s="709">
        <v>55.417700578990903</v>
      </c>
      <c r="HQ27" s="709">
        <v>22.415219189412738</v>
      </c>
      <c r="HR27" s="709">
        <v>9.2638544251447481</v>
      </c>
      <c r="HS27" s="709">
        <v>41.3564929693962</v>
      </c>
      <c r="HT27" s="709">
        <v>38.95781637717122</v>
      </c>
      <c r="HU27" s="709">
        <v>2.6468155500413566</v>
      </c>
      <c r="HV27" s="709">
        <v>54.838709677419352</v>
      </c>
      <c r="HW27" s="1300">
        <v>1209</v>
      </c>
      <c r="HX27" s="1265" t="s">
        <v>31</v>
      </c>
      <c r="HY27" s="1266" t="s">
        <v>31</v>
      </c>
      <c r="HZ27" s="1266" t="s">
        <v>31</v>
      </c>
      <c r="IA27" s="1266" t="s">
        <v>31</v>
      </c>
      <c r="IB27" s="1266" t="s">
        <v>31</v>
      </c>
      <c r="IC27" s="1266" t="s">
        <v>31</v>
      </c>
      <c r="ID27" s="1266" t="s">
        <v>31</v>
      </c>
      <c r="IE27" s="1266" t="s">
        <v>31</v>
      </c>
      <c r="IF27" s="1267" t="s">
        <v>31</v>
      </c>
      <c r="IG27" s="1268" t="s">
        <v>31</v>
      </c>
      <c r="IH27" s="1269" t="s">
        <v>31</v>
      </c>
      <c r="II27" s="1269" t="s">
        <v>31</v>
      </c>
      <c r="IJ27" s="1269" t="s">
        <v>31</v>
      </c>
      <c r="IK27" s="1269" t="s">
        <v>31</v>
      </c>
      <c r="IL27" s="1269" t="s">
        <v>31</v>
      </c>
      <c r="IM27" s="1269" t="s">
        <v>31</v>
      </c>
      <c r="IN27" s="1269" t="s">
        <v>31</v>
      </c>
      <c r="IO27" s="1267" t="s">
        <v>31</v>
      </c>
      <c r="IP27" s="1268" t="s">
        <v>31</v>
      </c>
      <c r="IQ27" s="1269" t="s">
        <v>31</v>
      </c>
      <c r="IR27" s="1269" t="s">
        <v>31</v>
      </c>
      <c r="IS27" s="1269" t="s">
        <v>31</v>
      </c>
      <c r="IT27" s="1269" t="s">
        <v>31</v>
      </c>
      <c r="IU27" s="1269" t="s">
        <v>31</v>
      </c>
      <c r="IV27" s="1269" t="s">
        <v>31</v>
      </c>
      <c r="IW27" s="1269" t="s">
        <v>31</v>
      </c>
      <c r="IX27" s="1270" t="s">
        <v>31</v>
      </c>
      <c r="IY27" s="1268" t="s">
        <v>31</v>
      </c>
      <c r="IZ27" s="1269" t="s">
        <v>31</v>
      </c>
      <c r="JA27" s="1269" t="s">
        <v>31</v>
      </c>
      <c r="JB27" s="1269" t="s">
        <v>31</v>
      </c>
      <c r="JC27" s="1269" t="s">
        <v>31</v>
      </c>
      <c r="JD27" s="1269" t="s">
        <v>31</v>
      </c>
      <c r="JE27" s="1269" t="s">
        <v>31</v>
      </c>
      <c r="JF27" s="1269" t="s">
        <v>31</v>
      </c>
      <c r="JG27" s="1270" t="s">
        <v>31</v>
      </c>
      <c r="JH27" s="1268" t="s">
        <v>31</v>
      </c>
      <c r="JI27" s="1269" t="s">
        <v>31</v>
      </c>
      <c r="JJ27" s="1269" t="s">
        <v>31</v>
      </c>
      <c r="JK27" s="1269" t="s">
        <v>31</v>
      </c>
      <c r="JL27" s="1269" t="s">
        <v>31</v>
      </c>
      <c r="JM27" s="1269" t="s">
        <v>31</v>
      </c>
      <c r="JN27" s="1269" t="s">
        <v>31</v>
      </c>
      <c r="JO27" s="1269" t="s">
        <v>31</v>
      </c>
      <c r="JP27" s="1270" t="s">
        <v>31</v>
      </c>
      <c r="JQ27" s="1268" t="s">
        <v>31</v>
      </c>
      <c r="JR27" s="1269" t="s">
        <v>31</v>
      </c>
      <c r="JS27" s="1269" t="s">
        <v>31</v>
      </c>
      <c r="JT27" s="1269" t="s">
        <v>31</v>
      </c>
      <c r="JU27" s="1269" t="s">
        <v>31</v>
      </c>
      <c r="JV27" s="1269" t="s">
        <v>31</v>
      </c>
      <c r="JW27" s="1269" t="s">
        <v>31</v>
      </c>
      <c r="JX27" s="1269" t="s">
        <v>31</v>
      </c>
      <c r="JY27" s="1270" t="s">
        <v>31</v>
      </c>
      <c r="JZ27" s="718">
        <v>44.213886671987233</v>
      </c>
      <c r="KA27" s="705">
        <f t="shared" si="43"/>
        <v>63</v>
      </c>
      <c r="KB27" s="718">
        <v>34.463276836158194</v>
      </c>
      <c r="KC27" s="705">
        <f t="shared" si="43"/>
        <v>75</v>
      </c>
      <c r="KD27" s="725">
        <v>5.0771388499298737</v>
      </c>
      <c r="KE27" s="715">
        <f t="shared" si="44"/>
        <v>34</v>
      </c>
      <c r="KF27" s="1212">
        <v>0</v>
      </c>
      <c r="KG27" s="715">
        <f t="shared" si="44"/>
        <v>28</v>
      </c>
      <c r="KH27" s="725">
        <v>11.697054698457222</v>
      </c>
      <c r="KI27" s="715">
        <f t="shared" si="45"/>
        <v>59</v>
      </c>
      <c r="KJ27" s="725">
        <v>2.9382889200561011</v>
      </c>
      <c r="KK27" s="715">
        <f t="shared" si="45"/>
        <v>46</v>
      </c>
      <c r="KL27" s="725">
        <v>9.5679415219945181</v>
      </c>
      <c r="KM27" s="715">
        <f t="shared" si="46"/>
        <v>41</v>
      </c>
      <c r="KN27" s="715">
        <v>9.4672044151984718</v>
      </c>
      <c r="KO27" s="715">
        <f t="shared" si="47"/>
        <v>70</v>
      </c>
      <c r="KP27" s="728">
        <v>0</v>
      </c>
      <c r="KQ27" s="729">
        <v>10</v>
      </c>
      <c r="KR27" s="729">
        <v>0</v>
      </c>
      <c r="KS27" s="729">
        <v>20</v>
      </c>
      <c r="KT27" s="729">
        <v>15</v>
      </c>
      <c r="KU27" s="730">
        <f t="shared" si="48"/>
        <v>45</v>
      </c>
      <c r="KV27" s="734">
        <f t="shared" si="49"/>
        <v>66</v>
      </c>
      <c r="KW27" s="728">
        <v>0</v>
      </c>
      <c r="KX27" s="729">
        <v>0</v>
      </c>
      <c r="KY27" s="706">
        <f t="shared" si="50"/>
        <v>0</v>
      </c>
      <c r="KZ27" s="705">
        <f t="shared" si="51"/>
        <v>37</v>
      </c>
      <c r="LA27" s="847" t="s">
        <v>1625</v>
      </c>
      <c r="LB27" s="846" t="s">
        <v>1625</v>
      </c>
      <c r="LC27" s="846" t="s">
        <v>1625</v>
      </c>
      <c r="LD27" s="846" t="s">
        <v>1625</v>
      </c>
      <c r="LE27" s="729">
        <v>0</v>
      </c>
      <c r="LF27" s="1023">
        <v>58</v>
      </c>
      <c r="LG27" s="847" t="s">
        <v>1625</v>
      </c>
      <c r="LH27" s="846" t="s">
        <v>1625</v>
      </c>
      <c r="LI27" s="846" t="s">
        <v>1625</v>
      </c>
      <c r="LJ27" s="846" t="s">
        <v>1625</v>
      </c>
      <c r="LK27" s="729">
        <v>0</v>
      </c>
      <c r="LL27" s="1023">
        <v>37</v>
      </c>
      <c r="LM27" s="847" t="s">
        <v>1625</v>
      </c>
      <c r="LN27" s="846" t="s">
        <v>1625</v>
      </c>
      <c r="LO27" s="846" t="s">
        <v>1625</v>
      </c>
      <c r="LP27" s="846" t="s">
        <v>1625</v>
      </c>
      <c r="LQ27" s="729">
        <v>0</v>
      </c>
      <c r="LR27" s="1023">
        <v>68</v>
      </c>
      <c r="LS27" s="847" t="s">
        <v>1632</v>
      </c>
      <c r="LT27" s="846" t="s">
        <v>1632</v>
      </c>
      <c r="LU27" s="846" t="s">
        <v>1625</v>
      </c>
      <c r="LV27" s="846" t="s">
        <v>1625</v>
      </c>
      <c r="LW27" s="729">
        <v>20</v>
      </c>
      <c r="LX27" s="1023">
        <v>51</v>
      </c>
      <c r="LY27" s="847" t="s">
        <v>1632</v>
      </c>
      <c r="LZ27" s="846" t="s">
        <v>1625</v>
      </c>
      <c r="MA27" s="846" t="s">
        <v>1625</v>
      </c>
      <c r="MB27" s="846" t="s">
        <v>1625</v>
      </c>
      <c r="MC27" s="729">
        <v>10</v>
      </c>
      <c r="MD27" s="1023">
        <v>63</v>
      </c>
      <c r="ME27" s="847" t="s">
        <v>1625</v>
      </c>
      <c r="MF27" s="846" t="s">
        <v>1625</v>
      </c>
      <c r="MG27" s="846" t="s">
        <v>1625</v>
      </c>
      <c r="MH27" s="846" t="s">
        <v>1625</v>
      </c>
      <c r="MI27" s="729">
        <v>0</v>
      </c>
      <c r="MJ27" s="1023">
        <v>64</v>
      </c>
      <c r="MK27" s="847" t="s">
        <v>1632</v>
      </c>
      <c r="ML27" s="846" t="s">
        <v>1632</v>
      </c>
      <c r="MM27" s="846" t="s">
        <v>1625</v>
      </c>
      <c r="MN27" s="729">
        <v>30</v>
      </c>
      <c r="MO27" s="1023">
        <v>4</v>
      </c>
      <c r="MP27" s="847" t="s">
        <v>1632</v>
      </c>
      <c r="MQ27" s="846" t="s">
        <v>1632</v>
      </c>
      <c r="MR27" s="846" t="s">
        <v>1632</v>
      </c>
      <c r="MS27" s="846" t="s">
        <v>1625</v>
      </c>
      <c r="MT27" s="729">
        <v>30</v>
      </c>
      <c r="MU27" s="1023">
        <v>31</v>
      </c>
      <c r="MV27" s="846" t="s">
        <v>1625</v>
      </c>
      <c r="MW27" s="846" t="s">
        <v>1625</v>
      </c>
      <c r="MX27" s="846" t="s">
        <v>1625</v>
      </c>
      <c r="MY27" s="846" t="s">
        <v>1625</v>
      </c>
      <c r="MZ27" s="729">
        <v>0</v>
      </c>
      <c r="NA27" s="1023">
        <v>47</v>
      </c>
      <c r="NB27" s="715">
        <v>218.6</v>
      </c>
      <c r="NC27" s="715">
        <f t="shared" si="3"/>
        <v>31</v>
      </c>
      <c r="ND27" s="714">
        <v>6275</v>
      </c>
      <c r="NE27" s="715">
        <v>1</v>
      </c>
      <c r="NF27" s="731">
        <v>842.84754869039625</v>
      </c>
      <c r="NG27" s="715">
        <v>2</v>
      </c>
      <c r="NH27" s="715">
        <v>5842</v>
      </c>
      <c r="NI27" s="715">
        <v>1</v>
      </c>
      <c r="NJ27" s="731">
        <v>784.68770987239759</v>
      </c>
      <c r="NK27" s="715">
        <v>1</v>
      </c>
      <c r="NL27" s="715">
        <v>2781</v>
      </c>
      <c r="NM27" s="715">
        <v>1</v>
      </c>
      <c r="NN27" s="2946">
        <v>366.9349518406122</v>
      </c>
      <c r="NO27" s="715">
        <v>1</v>
      </c>
      <c r="NP27" s="715">
        <v>7445</v>
      </c>
      <c r="NQ27" s="3206">
        <v>0</v>
      </c>
      <c r="NR27" s="3349">
        <v>0</v>
      </c>
      <c r="NS27" s="3206">
        <v>44</v>
      </c>
      <c r="NT27" s="3206">
        <v>0</v>
      </c>
      <c r="NU27" s="3207">
        <v>0</v>
      </c>
      <c r="NV27" s="3206">
        <v>44</v>
      </c>
      <c r="NW27" s="3206">
        <v>0</v>
      </c>
      <c r="NX27" s="3207">
        <v>0</v>
      </c>
      <c r="NY27" s="3206">
        <v>61</v>
      </c>
      <c r="NZ27" s="3206">
        <v>0</v>
      </c>
      <c r="OA27" s="3208">
        <v>0</v>
      </c>
      <c r="OB27" s="3206">
        <v>61</v>
      </c>
      <c r="OC27" s="714">
        <v>0</v>
      </c>
      <c r="OD27" s="2946">
        <v>0</v>
      </c>
      <c r="OE27" s="733">
        <v>74</v>
      </c>
      <c r="OF27" s="714" t="s">
        <v>31</v>
      </c>
      <c r="OG27" s="731" t="s">
        <v>31</v>
      </c>
      <c r="OH27" s="733" t="str">
        <f t="shared" si="52"/>
        <v>-</v>
      </c>
      <c r="OI27" s="981">
        <v>31.106921626716939</v>
      </c>
      <c r="OJ27" s="733">
        <f t="shared" si="4"/>
        <v>37</v>
      </c>
      <c r="OK27" s="1355" t="s">
        <v>3048</v>
      </c>
      <c r="OL27" s="1355" t="s">
        <v>3046</v>
      </c>
      <c r="OM27" s="1355">
        <v>386</v>
      </c>
      <c r="ON27" s="3559">
        <v>50.762756443976855</v>
      </c>
      <c r="OO27" s="1355">
        <v>9</v>
      </c>
      <c r="OP27" s="977"/>
      <c r="OQ27" s="712">
        <v>14.6</v>
      </c>
      <c r="OR27" s="712">
        <v>14.6</v>
      </c>
      <c r="OS27" s="712">
        <v>15.5</v>
      </c>
      <c r="OT27" s="712">
        <v>11.57556270096463</v>
      </c>
      <c r="OU27" s="712">
        <v>11.695906432748536</v>
      </c>
      <c r="OV27" s="712">
        <v>9.1482649842271293</v>
      </c>
      <c r="OW27" s="699">
        <f t="shared" si="53"/>
        <v>61</v>
      </c>
      <c r="OX27" s="712">
        <v>12.853289019656716</v>
      </c>
      <c r="OY27" s="699">
        <f t="shared" si="53"/>
        <v>38</v>
      </c>
      <c r="OZ27" s="712">
        <v>4.5</v>
      </c>
      <c r="PA27" s="712">
        <v>7.1</v>
      </c>
      <c r="PB27" s="712">
        <v>5.3</v>
      </c>
      <c r="PC27" s="712">
        <v>7.395498392282958</v>
      </c>
      <c r="PD27" s="712">
        <v>7.3099415204678362</v>
      </c>
      <c r="PE27" s="712">
        <v>6.9400630914826493</v>
      </c>
      <c r="PF27" s="699">
        <f t="shared" si="54"/>
        <v>59</v>
      </c>
      <c r="PG27" s="712">
        <v>6.4242505007055746</v>
      </c>
      <c r="PH27" s="699">
        <f t="shared" si="55"/>
        <v>57</v>
      </c>
      <c r="PI27" s="712">
        <v>16.088328075709779</v>
      </c>
      <c r="PJ27" s="699">
        <f t="shared" si="56"/>
        <v>66</v>
      </c>
      <c r="PK27" s="985">
        <v>19.277539520362289</v>
      </c>
      <c r="PL27" s="699">
        <f t="shared" si="56"/>
        <v>59</v>
      </c>
      <c r="PM27" s="985">
        <v>255.8</v>
      </c>
      <c r="PN27" s="985">
        <v>188</v>
      </c>
      <c r="PO27" s="699">
        <f t="shared" si="57"/>
        <v>22</v>
      </c>
      <c r="PP27" s="712">
        <v>151.6</v>
      </c>
      <c r="PQ27" s="985">
        <v>115.7</v>
      </c>
      <c r="PR27" s="699">
        <f t="shared" si="58"/>
        <v>9</v>
      </c>
      <c r="PS27" s="982">
        <v>59</v>
      </c>
      <c r="PT27" s="725">
        <v>40.677966101694921</v>
      </c>
      <c r="PU27" s="699">
        <v>60</v>
      </c>
      <c r="PV27" s="699">
        <v>587</v>
      </c>
      <c r="PW27" s="725">
        <v>59.284497444633729</v>
      </c>
      <c r="PX27" s="699">
        <v>45</v>
      </c>
      <c r="PY27" s="715">
        <v>57</v>
      </c>
      <c r="PZ27" s="725">
        <v>71.929824561403507</v>
      </c>
      <c r="QA27" s="699">
        <v>65</v>
      </c>
      <c r="QB27" s="982">
        <v>59</v>
      </c>
      <c r="QC27" s="715">
        <v>42.372881355932201</v>
      </c>
      <c r="QD27" s="699">
        <v>45</v>
      </c>
      <c r="QE27" s="716">
        <v>1</v>
      </c>
      <c r="QF27" s="3644">
        <v>0.13415615776764153</v>
      </c>
      <c r="QG27" s="699">
        <v>16</v>
      </c>
      <c r="QH27" s="1363" t="s">
        <v>1627</v>
      </c>
      <c r="QI27" s="712">
        <v>79.020013802622501</v>
      </c>
      <c r="QJ27" s="712">
        <v>78.501400560224084</v>
      </c>
      <c r="QK27" s="699">
        <f t="shared" si="59"/>
        <v>37</v>
      </c>
      <c r="QL27" s="715">
        <v>1428</v>
      </c>
      <c r="QM27" s="709">
        <v>52.950558213716107</v>
      </c>
      <c r="QN27" s="703">
        <v>51.718494271685763</v>
      </c>
      <c r="QO27" s="978">
        <v>48</v>
      </c>
      <c r="QP27" s="705">
        <v>611</v>
      </c>
      <c r="QQ27" s="3553">
        <v>97.849462365591393</v>
      </c>
      <c r="QR27" s="709">
        <v>196.7</v>
      </c>
      <c r="QS27" s="978">
        <f t="shared" si="60"/>
        <v>59</v>
      </c>
      <c r="QT27" s="703">
        <v>1613.2</v>
      </c>
      <c r="QU27" s="978">
        <f t="shared" si="61"/>
        <v>7</v>
      </c>
      <c r="QV27" s="703">
        <v>6159</v>
      </c>
      <c r="QW27" s="978">
        <f t="shared" si="62"/>
        <v>4</v>
      </c>
      <c r="QX27" s="703">
        <v>0</v>
      </c>
      <c r="QY27" s="979">
        <f t="shared" si="63"/>
        <v>12</v>
      </c>
      <c r="QZ27" s="712">
        <v>0</v>
      </c>
      <c r="RA27" s="699">
        <v>30</v>
      </c>
      <c r="RB27" s="712">
        <v>344.69</v>
      </c>
      <c r="RC27" s="699">
        <v>21</v>
      </c>
      <c r="RD27" s="712">
        <v>0</v>
      </c>
      <c r="RE27" s="699">
        <v>24</v>
      </c>
      <c r="RF27" s="712">
        <v>260.2</v>
      </c>
      <c r="RG27" s="699">
        <v>26</v>
      </c>
      <c r="RH27" s="699">
        <v>12245.8</v>
      </c>
      <c r="RI27" s="978">
        <f t="shared" si="64"/>
        <v>16</v>
      </c>
      <c r="RJ27" s="712">
        <v>804.8</v>
      </c>
      <c r="RK27" s="978">
        <f t="shared" si="64"/>
        <v>47</v>
      </c>
      <c r="RL27" s="712">
        <v>2120.5</v>
      </c>
      <c r="RM27" s="978">
        <f t="shared" si="64"/>
        <v>6</v>
      </c>
      <c r="RN27" s="712">
        <v>356.6</v>
      </c>
      <c r="RO27" s="978">
        <f t="shared" si="64"/>
        <v>42</v>
      </c>
      <c r="RP27" s="712">
        <v>0</v>
      </c>
      <c r="RQ27" s="978">
        <f t="shared" si="65"/>
        <v>2</v>
      </c>
      <c r="RR27" s="712">
        <v>0</v>
      </c>
      <c r="RS27" s="978">
        <f t="shared" si="65"/>
        <v>1</v>
      </c>
      <c r="RT27" s="712">
        <v>106</v>
      </c>
      <c r="RU27" s="978">
        <f t="shared" si="65"/>
        <v>34</v>
      </c>
      <c r="RV27" s="712">
        <f t="shared" si="66"/>
        <v>106</v>
      </c>
      <c r="RW27" s="978">
        <f t="shared" si="67"/>
        <v>35</v>
      </c>
      <c r="RX27" s="712">
        <v>5</v>
      </c>
      <c r="RY27" s="712" t="s">
        <v>1632</v>
      </c>
      <c r="RZ27" s="712">
        <v>0</v>
      </c>
      <c r="SA27" s="712" t="s">
        <v>1625</v>
      </c>
      <c r="SB27" s="712">
        <v>0</v>
      </c>
      <c r="SC27" s="712" t="s">
        <v>1625</v>
      </c>
      <c r="SD27" s="712">
        <v>0</v>
      </c>
      <c r="SE27" s="712" t="s">
        <v>1625</v>
      </c>
      <c r="SF27" s="712">
        <v>0</v>
      </c>
      <c r="SG27" s="712" t="s">
        <v>1625</v>
      </c>
      <c r="SH27" s="712">
        <v>5</v>
      </c>
      <c r="SI27" s="699">
        <f t="shared" si="68"/>
        <v>57</v>
      </c>
      <c r="SJ27" s="712">
        <v>5</v>
      </c>
      <c r="SK27" s="712" t="s">
        <v>1632</v>
      </c>
      <c r="SL27" s="712">
        <v>5</v>
      </c>
      <c r="SM27" s="712" t="s">
        <v>1632</v>
      </c>
      <c r="SN27" s="712">
        <v>0</v>
      </c>
      <c r="SO27" s="712" t="s">
        <v>1625</v>
      </c>
      <c r="SP27" s="712">
        <v>0</v>
      </c>
      <c r="SQ27" s="712" t="s">
        <v>1625</v>
      </c>
      <c r="SR27" s="712">
        <v>10</v>
      </c>
      <c r="SS27" s="699">
        <f t="shared" si="69"/>
        <v>41</v>
      </c>
      <c r="ST27" s="712">
        <v>5</v>
      </c>
      <c r="SU27" s="712" t="s">
        <v>1632</v>
      </c>
      <c r="SV27" s="712">
        <v>5</v>
      </c>
      <c r="SW27" s="712" t="s">
        <v>1632</v>
      </c>
      <c r="SX27" s="712">
        <v>0</v>
      </c>
      <c r="SY27" s="712" t="s">
        <v>1625</v>
      </c>
      <c r="SZ27" s="712">
        <v>10</v>
      </c>
      <c r="TA27" s="699">
        <f t="shared" si="70"/>
        <v>27</v>
      </c>
      <c r="TB27" s="699">
        <v>10</v>
      </c>
      <c r="TC27" s="699" t="s">
        <v>1632</v>
      </c>
      <c r="TD27" s="699">
        <v>10</v>
      </c>
      <c r="TE27" s="699" t="s">
        <v>1632</v>
      </c>
      <c r="TF27" s="699">
        <v>0</v>
      </c>
      <c r="TG27" s="699" t="s">
        <v>1625</v>
      </c>
      <c r="TH27" s="699">
        <v>0</v>
      </c>
      <c r="TI27" s="699" t="s">
        <v>1625</v>
      </c>
      <c r="TJ27" s="699">
        <v>20</v>
      </c>
      <c r="TK27" s="699">
        <f t="shared" si="71"/>
        <v>50</v>
      </c>
      <c r="TL27" s="989">
        <v>10</v>
      </c>
      <c r="TM27" s="989">
        <v>10</v>
      </c>
      <c r="TN27" s="989">
        <v>10</v>
      </c>
      <c r="TO27" s="989">
        <v>10</v>
      </c>
      <c r="TP27" s="989">
        <v>40</v>
      </c>
      <c r="TQ27" s="699">
        <f t="shared" si="72"/>
        <v>1</v>
      </c>
      <c r="TR27" s="712" t="s">
        <v>1632</v>
      </c>
      <c r="TS27" s="712" t="s">
        <v>1632</v>
      </c>
      <c r="TT27" s="712" t="s">
        <v>1625</v>
      </c>
      <c r="TU27" s="712" t="s">
        <v>1625</v>
      </c>
      <c r="TV27" s="712">
        <v>5</v>
      </c>
      <c r="TW27" s="712">
        <v>5</v>
      </c>
      <c r="TX27" s="712">
        <v>0</v>
      </c>
      <c r="TY27" s="712">
        <v>0</v>
      </c>
      <c r="TZ27" s="712">
        <v>10</v>
      </c>
      <c r="UA27" s="699">
        <f t="shared" si="73"/>
        <v>50</v>
      </c>
      <c r="UB27" s="712">
        <v>10</v>
      </c>
      <c r="UC27" s="712">
        <v>0</v>
      </c>
      <c r="UD27" s="712">
        <v>0</v>
      </c>
      <c r="UE27" s="712">
        <v>0</v>
      </c>
      <c r="UF27" s="712">
        <v>10</v>
      </c>
      <c r="UG27" s="699">
        <f t="shared" si="74"/>
        <v>56</v>
      </c>
      <c r="UH27" s="715">
        <v>0</v>
      </c>
      <c r="UI27" s="712">
        <v>0</v>
      </c>
      <c r="UJ27" s="699">
        <v>25</v>
      </c>
      <c r="UK27" s="715">
        <v>3</v>
      </c>
      <c r="UL27" s="712">
        <v>14.755065905961047</v>
      </c>
      <c r="UM27" s="699">
        <v>38</v>
      </c>
      <c r="UN27" s="715">
        <v>0</v>
      </c>
      <c r="UO27" s="712">
        <v>0</v>
      </c>
      <c r="UP27" s="699">
        <v>43</v>
      </c>
      <c r="UQ27" s="715">
        <v>3</v>
      </c>
      <c r="UR27" s="712">
        <v>14.208581983518044</v>
      </c>
      <c r="US27" s="699">
        <v>10</v>
      </c>
      <c r="UT27" s="712">
        <v>24.6</v>
      </c>
      <c r="UU27" s="699">
        <v>60</v>
      </c>
      <c r="UV27" s="712">
        <v>19.7</v>
      </c>
      <c r="UW27" s="699">
        <v>57</v>
      </c>
      <c r="UX27" s="1099">
        <v>4.9000000000000004</v>
      </c>
      <c r="UY27" s="699">
        <v>32</v>
      </c>
      <c r="UZ27" s="989">
        <v>7.1999999999999995E-2</v>
      </c>
      <c r="VA27" s="989">
        <v>69</v>
      </c>
      <c r="VB27" s="989">
        <v>2.3E-2</v>
      </c>
      <c r="VC27" s="989">
        <v>62</v>
      </c>
      <c r="VD27" s="989">
        <v>7.2999999999999995E-2</v>
      </c>
      <c r="VE27" s="989">
        <v>12</v>
      </c>
      <c r="VF27" s="989">
        <v>2.5000000000000001E-2</v>
      </c>
      <c r="VG27" s="989">
        <v>16</v>
      </c>
      <c r="VH27" s="989">
        <v>0</v>
      </c>
      <c r="VI27" s="989">
        <v>44</v>
      </c>
      <c r="VJ27" s="989">
        <v>0</v>
      </c>
      <c r="VK27" s="989">
        <v>44</v>
      </c>
      <c r="VL27" s="989">
        <v>0</v>
      </c>
      <c r="VM27" s="989">
        <v>7</v>
      </c>
      <c r="VN27" s="989">
        <v>0</v>
      </c>
      <c r="VO27" s="989">
        <v>7</v>
      </c>
      <c r="VP27" s="989">
        <v>38</v>
      </c>
      <c r="VQ27" s="989">
        <v>176.87581455967231</v>
      </c>
      <c r="VR27" s="989">
        <v>24</v>
      </c>
      <c r="VS27" s="989">
        <v>11</v>
      </c>
      <c r="VT27" s="989">
        <v>51.200893688326197</v>
      </c>
      <c r="VU27" s="989">
        <v>36</v>
      </c>
      <c r="VV27" s="989">
        <v>36</v>
      </c>
      <c r="VW27" s="989">
        <v>167.56656116179482</v>
      </c>
      <c r="VX27" s="989">
        <v>25</v>
      </c>
      <c r="VY27" s="989">
        <v>26</v>
      </c>
      <c r="VZ27" s="989">
        <v>121.02029417240738</v>
      </c>
      <c r="WA27" s="989">
        <v>22</v>
      </c>
      <c r="WB27" s="989">
        <v>261</v>
      </c>
      <c r="WC27" s="989">
        <v>1214.8575684230125</v>
      </c>
      <c r="WD27" s="989">
        <v>14</v>
      </c>
      <c r="WE27" s="989">
        <v>32</v>
      </c>
      <c r="WF27" s="989">
        <v>148.94805436603986</v>
      </c>
      <c r="WG27" s="989">
        <v>44</v>
      </c>
      <c r="WH27" s="989">
        <v>111.03</v>
      </c>
      <c r="WI27" s="989">
        <v>22</v>
      </c>
      <c r="WJ27" s="989">
        <v>0</v>
      </c>
      <c r="WK27" s="989">
        <v>10</v>
      </c>
      <c r="WL27" s="989">
        <v>0</v>
      </c>
      <c r="WM27" s="989">
        <v>2</v>
      </c>
      <c r="WN27" s="989">
        <v>83.28</v>
      </c>
      <c r="WO27" s="989">
        <v>25</v>
      </c>
      <c r="WP27" s="989">
        <v>0</v>
      </c>
      <c r="WQ27" s="989">
        <v>19</v>
      </c>
      <c r="WR27" s="989">
        <v>13.88</v>
      </c>
      <c r="WS27" s="989">
        <v>8</v>
      </c>
      <c r="WT27" s="989">
        <v>0</v>
      </c>
      <c r="WU27" s="989">
        <v>25</v>
      </c>
      <c r="WV27" s="989">
        <v>0</v>
      </c>
      <c r="WW27" s="989">
        <v>12</v>
      </c>
      <c r="WX27" s="989">
        <v>13.88</v>
      </c>
      <c r="WY27" s="989">
        <v>10</v>
      </c>
      <c r="WZ27" s="712">
        <v>248.96</v>
      </c>
      <c r="XA27" s="699">
        <v>45</v>
      </c>
      <c r="XB27" s="712">
        <v>373.44</v>
      </c>
      <c r="XC27" s="712">
        <v>57</v>
      </c>
      <c r="XD27" s="712">
        <v>0</v>
      </c>
      <c r="XE27" s="699">
        <v>43</v>
      </c>
      <c r="XF27" s="712">
        <v>76.34</v>
      </c>
      <c r="XG27" s="712">
        <v>7</v>
      </c>
      <c r="XH27" s="712">
        <v>0</v>
      </c>
      <c r="XI27" s="699">
        <v>28</v>
      </c>
      <c r="XJ27" s="712">
        <v>193.64</v>
      </c>
      <c r="XK27" s="699">
        <v>28</v>
      </c>
      <c r="XL27" s="712">
        <v>180.43</v>
      </c>
      <c r="XM27" s="699">
        <v>53</v>
      </c>
      <c r="XO27" s="714"/>
      <c r="XP27" s="725"/>
      <c r="XQ27" s="715"/>
      <c r="XR27" s="714"/>
      <c r="XS27" s="725"/>
      <c r="XT27" s="715"/>
      <c r="XU27" s="715"/>
      <c r="XV27" s="712"/>
      <c r="XW27" s="715"/>
      <c r="XX27" s="1169">
        <v>59</v>
      </c>
      <c r="XY27" s="1174">
        <v>1.6949152542372881</v>
      </c>
      <c r="XZ27" s="1168">
        <f t="shared" si="75"/>
        <v>41</v>
      </c>
      <c r="YA27" s="715">
        <v>547</v>
      </c>
      <c r="YB27" s="725">
        <v>11.151736745886655</v>
      </c>
      <c r="YC27" s="715">
        <f t="shared" si="76"/>
        <v>73</v>
      </c>
      <c r="YD27" s="714">
        <v>664</v>
      </c>
      <c r="YE27" s="725">
        <v>6.8965517241379306</v>
      </c>
      <c r="YF27" s="715">
        <f t="shared" si="77"/>
        <v>28</v>
      </c>
      <c r="YG27" s="699">
        <v>582</v>
      </c>
      <c r="YH27" s="1099">
        <v>7.216494845360824</v>
      </c>
      <c r="YI27" s="715">
        <f t="shared" si="78"/>
        <v>19</v>
      </c>
      <c r="YJ27" s="714">
        <v>664</v>
      </c>
      <c r="YK27" s="712">
        <v>17.241379310344829</v>
      </c>
      <c r="YL27" s="715">
        <f t="shared" si="79"/>
        <v>11</v>
      </c>
      <c r="YM27" s="699">
        <v>582</v>
      </c>
      <c r="YN27" s="712">
        <v>19.415807560137459</v>
      </c>
      <c r="YO27" s="715">
        <f t="shared" si="80"/>
        <v>16</v>
      </c>
      <c r="YP27" s="1178">
        <v>0</v>
      </c>
      <c r="YQ27" s="1099">
        <v>0</v>
      </c>
      <c r="YR27" s="1099">
        <v>0</v>
      </c>
      <c r="YS27" s="1099">
        <v>0</v>
      </c>
      <c r="YT27" s="1099">
        <v>0</v>
      </c>
      <c r="YU27" s="1099">
        <v>0</v>
      </c>
      <c r="YV27" s="1099">
        <v>0</v>
      </c>
      <c r="YW27" s="1099">
        <v>0</v>
      </c>
      <c r="YX27" s="1099">
        <v>0</v>
      </c>
      <c r="YY27" s="1099">
        <v>100</v>
      </c>
      <c r="YZ27" s="1099">
        <v>0</v>
      </c>
      <c r="ZA27" s="1188">
        <v>1</v>
      </c>
      <c r="ZB27" s="985">
        <v>23.076923076923077</v>
      </c>
      <c r="ZC27" s="985">
        <v>34.615384615384613</v>
      </c>
      <c r="ZD27" s="985">
        <v>23.076923076923077</v>
      </c>
      <c r="ZE27" s="985">
        <v>23.076923076923077</v>
      </c>
      <c r="ZF27" s="985">
        <v>1.9230769230769231</v>
      </c>
      <c r="ZG27" s="985">
        <v>7.6923076923076925</v>
      </c>
      <c r="ZH27" s="985">
        <v>17.307692307692307</v>
      </c>
      <c r="ZI27" s="985">
        <v>5.7692307692307692</v>
      </c>
      <c r="ZJ27" s="985">
        <v>30.76923076923077</v>
      </c>
      <c r="ZK27" s="985">
        <v>5.7692307692307692</v>
      </c>
      <c r="ZL27" s="985">
        <v>1.9230769230769231</v>
      </c>
      <c r="ZM27" s="699">
        <v>52</v>
      </c>
      <c r="ZN27" s="714" t="s">
        <v>1650</v>
      </c>
      <c r="ZO27" s="715" t="s">
        <v>1634</v>
      </c>
      <c r="ZP27" s="715" t="s">
        <v>1634</v>
      </c>
      <c r="ZQ27" s="715" t="s">
        <v>1634</v>
      </c>
      <c r="ZR27" s="715" t="s">
        <v>1634</v>
      </c>
      <c r="ZS27" s="715" t="s">
        <v>1680</v>
      </c>
      <c r="ZT27" s="715">
        <v>2</v>
      </c>
      <c r="ZU27" s="715">
        <v>1</v>
      </c>
      <c r="ZV27" s="715">
        <v>1</v>
      </c>
      <c r="ZW27" s="715">
        <v>1</v>
      </c>
      <c r="ZX27" s="715">
        <v>1</v>
      </c>
      <c r="ZY27" s="715">
        <v>-2</v>
      </c>
      <c r="ZZ27" s="715">
        <f t="shared" si="81"/>
        <v>4</v>
      </c>
      <c r="AAA27" s="715">
        <f t="shared" si="82"/>
        <v>38</v>
      </c>
      <c r="AAB27" s="716" t="s">
        <v>31</v>
      </c>
      <c r="AAC27" s="712" t="s">
        <v>31</v>
      </c>
      <c r="AAD27" s="712" t="s">
        <v>31</v>
      </c>
      <c r="AAE27" s="712" t="s">
        <v>31</v>
      </c>
      <c r="AAF27" s="712" t="s">
        <v>31</v>
      </c>
      <c r="AAG27" s="712" t="s">
        <v>1701</v>
      </c>
      <c r="AAH27" s="714">
        <v>5</v>
      </c>
      <c r="AAI27" s="715">
        <v>2</v>
      </c>
      <c r="AAJ27" s="715">
        <v>1</v>
      </c>
      <c r="AAK27" s="715">
        <v>1</v>
      </c>
      <c r="AAL27" s="715">
        <v>1</v>
      </c>
      <c r="AAM27" s="733">
        <v>0</v>
      </c>
      <c r="AAN27" s="2996">
        <v>0.65867474641022261</v>
      </c>
      <c r="AAO27" s="2954">
        <f t="shared" si="83"/>
        <v>38</v>
      </c>
      <c r="AAP27" s="2995">
        <v>0.26346989856408903</v>
      </c>
      <c r="AAQ27" s="2954">
        <f t="shared" si="84"/>
        <v>43</v>
      </c>
      <c r="AAR27" s="2995">
        <v>0.13173494928204452</v>
      </c>
      <c r="AAS27" s="2954">
        <f t="shared" si="85"/>
        <v>42</v>
      </c>
      <c r="AAT27" s="2995">
        <v>0.13173494928204452</v>
      </c>
      <c r="AAU27" s="2954">
        <f t="shared" si="86"/>
        <v>58</v>
      </c>
      <c r="AAV27" s="2995">
        <v>0.13173494928204452</v>
      </c>
      <c r="AAW27" s="2954">
        <f t="shared" si="87"/>
        <v>62</v>
      </c>
      <c r="AAX27" s="2995">
        <v>0</v>
      </c>
      <c r="AAY27" s="2954">
        <f t="shared" si="88"/>
        <v>69</v>
      </c>
      <c r="AAZ27" s="982">
        <v>0</v>
      </c>
      <c r="ABA27" s="699">
        <v>0</v>
      </c>
      <c r="ABB27" s="699">
        <v>0</v>
      </c>
      <c r="ABC27" s="2988">
        <v>0</v>
      </c>
      <c r="ABD27" s="2954">
        <f t="shared" si="89"/>
        <v>58</v>
      </c>
      <c r="ABE27" s="2955">
        <v>0</v>
      </c>
      <c r="ABF27" s="2954">
        <f t="shared" si="89"/>
        <v>28</v>
      </c>
      <c r="ABG27" s="2955">
        <v>0</v>
      </c>
      <c r="ABH27" s="2993">
        <f t="shared" si="89"/>
        <v>32</v>
      </c>
      <c r="ABI27" s="982">
        <v>0</v>
      </c>
      <c r="ABJ27" s="731">
        <v>0</v>
      </c>
      <c r="ABK27" s="715">
        <f t="shared" si="90"/>
        <v>31</v>
      </c>
      <c r="ABL27" s="716" t="s">
        <v>1687</v>
      </c>
      <c r="ABM27" s="712" t="s">
        <v>1687</v>
      </c>
      <c r="ABN27" s="715">
        <v>0</v>
      </c>
      <c r="ABO27" s="715">
        <v>0</v>
      </c>
      <c r="ABP27" s="715">
        <f t="shared" si="91"/>
        <v>0</v>
      </c>
      <c r="ABQ27" s="715">
        <f t="shared" si="92"/>
        <v>53</v>
      </c>
      <c r="ABR27" s="1201" t="s">
        <v>1632</v>
      </c>
      <c r="ABS27" s="1202" t="s">
        <v>1632</v>
      </c>
      <c r="ABT27" s="1202" t="s">
        <v>1625</v>
      </c>
      <c r="ABU27" s="1202" t="s">
        <v>1625</v>
      </c>
      <c r="ABV27" s="725">
        <v>5</v>
      </c>
      <c r="ABW27" s="725">
        <v>5</v>
      </c>
      <c r="ABX27" s="725">
        <v>0</v>
      </c>
      <c r="ABY27" s="725">
        <v>0</v>
      </c>
      <c r="ABZ27" s="715">
        <f t="shared" si="93"/>
        <v>10</v>
      </c>
      <c r="ACA27" s="715">
        <f t="shared" si="94"/>
        <v>36</v>
      </c>
      <c r="ACB27" s="983" t="s">
        <v>1632</v>
      </c>
      <c r="ACC27" s="725" t="s">
        <v>1632</v>
      </c>
      <c r="ACD27" s="725" t="s">
        <v>1625</v>
      </c>
      <c r="ACE27" s="725" t="s">
        <v>1625</v>
      </c>
      <c r="ACF27" s="725">
        <v>5</v>
      </c>
      <c r="ACG27" s="725">
        <v>5</v>
      </c>
      <c r="ACH27" s="725">
        <v>0</v>
      </c>
      <c r="ACI27" s="725">
        <v>0</v>
      </c>
      <c r="ACJ27" s="715">
        <f t="shared" si="95"/>
        <v>10</v>
      </c>
      <c r="ACK27" s="715">
        <f t="shared" si="96"/>
        <v>54</v>
      </c>
      <c r="ACL27" s="982">
        <v>88</v>
      </c>
      <c r="ACM27" s="715">
        <v>4069</v>
      </c>
      <c r="ACN27" s="1089">
        <v>20.446000000000002</v>
      </c>
      <c r="ACO27" s="715">
        <v>13</v>
      </c>
      <c r="ACP27" s="1089">
        <v>1.8</v>
      </c>
      <c r="ACQ27" s="715">
        <v>13</v>
      </c>
      <c r="ACR27" s="982">
        <v>85.578999999999994</v>
      </c>
      <c r="ACS27" s="1090">
        <v>10</v>
      </c>
      <c r="ACT27" s="983" t="s">
        <v>1625</v>
      </c>
      <c r="ACU27" s="725" t="s">
        <v>1625</v>
      </c>
      <c r="ACV27" s="725" t="s">
        <v>1625</v>
      </c>
      <c r="ACW27" s="725" t="s">
        <v>1625</v>
      </c>
      <c r="ACX27" s="725">
        <v>0</v>
      </c>
      <c r="ACY27" s="725">
        <v>0</v>
      </c>
      <c r="ACZ27" s="725">
        <v>0</v>
      </c>
      <c r="ADA27" s="725">
        <v>0</v>
      </c>
      <c r="ADB27" s="715">
        <f t="shared" si="97"/>
        <v>0</v>
      </c>
      <c r="ADC27" s="715">
        <f t="shared" si="98"/>
        <v>28</v>
      </c>
      <c r="ADD27" s="984" t="s">
        <v>1632</v>
      </c>
      <c r="ADE27" s="985" t="s">
        <v>1625</v>
      </c>
      <c r="ADF27" s="985" t="s">
        <v>1625</v>
      </c>
      <c r="ADG27" s="985" t="s">
        <v>1625</v>
      </c>
      <c r="ADH27" s="985">
        <v>5</v>
      </c>
      <c r="ADI27" s="985">
        <v>0</v>
      </c>
      <c r="ADJ27" s="985">
        <v>0</v>
      </c>
      <c r="ADK27" s="985">
        <v>0</v>
      </c>
      <c r="ADL27" s="715">
        <f t="shared" si="99"/>
        <v>5</v>
      </c>
      <c r="ADM27" s="715">
        <f t="shared" si="100"/>
        <v>58</v>
      </c>
      <c r="ADN27" s="1169">
        <v>0</v>
      </c>
      <c r="ADO27" s="1168">
        <v>0</v>
      </c>
      <c r="ADP27" s="1168">
        <v>0</v>
      </c>
      <c r="ADQ27" s="989">
        <v>0</v>
      </c>
      <c r="ADR27" s="989">
        <v>0</v>
      </c>
      <c r="ADS27" s="989">
        <v>0</v>
      </c>
      <c r="ADT27" s="989">
        <v>38</v>
      </c>
      <c r="ADU27" s="989">
        <v>1</v>
      </c>
      <c r="ADV27" s="989">
        <v>0.5</v>
      </c>
      <c r="ADW27" s="989">
        <v>4</v>
      </c>
      <c r="ADX27" s="989">
        <v>0.5</v>
      </c>
      <c r="ADY27" s="989">
        <v>4</v>
      </c>
      <c r="ADZ27" s="989">
        <v>0.53727333781061115</v>
      </c>
      <c r="AEA27" s="989">
        <v>49</v>
      </c>
      <c r="AEB27" s="989">
        <v>1</v>
      </c>
      <c r="AEC27" s="989">
        <v>0.5</v>
      </c>
      <c r="AED27" s="989">
        <v>4</v>
      </c>
      <c r="AEE27" s="989">
        <v>0.5</v>
      </c>
      <c r="AEF27" s="989">
        <v>4</v>
      </c>
      <c r="AEG27" s="989">
        <v>0.53727333781061115</v>
      </c>
      <c r="AEH27" s="729">
        <v>70</v>
      </c>
      <c r="AEI27" s="987"/>
      <c r="AEM27" s="715">
        <v>1183</v>
      </c>
      <c r="AEN27" s="715">
        <v>862</v>
      </c>
      <c r="AEO27" s="989">
        <v>64</v>
      </c>
      <c r="AEP27" s="1099">
        <v>7.4245939675174011</v>
      </c>
      <c r="AEQ27" s="989">
        <v>22</v>
      </c>
      <c r="AER27" s="989">
        <v>25</v>
      </c>
      <c r="AES27" s="989">
        <v>39.0625</v>
      </c>
      <c r="AET27" s="1099">
        <v>3.72</v>
      </c>
      <c r="AEU27" s="989">
        <v>33</v>
      </c>
      <c r="AEV27" s="989">
        <v>18</v>
      </c>
      <c r="AEW27" s="989">
        <v>82</v>
      </c>
      <c r="AEX27" s="989">
        <v>21.951219512195124</v>
      </c>
      <c r="AEY27" s="989">
        <v>19</v>
      </c>
      <c r="AEZ27" s="1667">
        <v>862</v>
      </c>
      <c r="AFA27" s="1668">
        <v>2.2981438515081205</v>
      </c>
      <c r="AFB27" s="1667">
        <f t="shared" si="101"/>
        <v>39</v>
      </c>
      <c r="AFC27" s="1168">
        <v>9</v>
      </c>
      <c r="AFD27" s="1099">
        <v>0</v>
      </c>
      <c r="AFE27" s="989">
        <f t="shared" si="102"/>
        <v>1</v>
      </c>
      <c r="AFF27" s="715">
        <v>115</v>
      </c>
      <c r="AFG27" s="985">
        <v>22.608695652173914</v>
      </c>
      <c r="AFH27" s="699">
        <f t="shared" si="103"/>
        <v>51</v>
      </c>
      <c r="AFI27" s="989">
        <v>71</v>
      </c>
      <c r="AFJ27" s="715">
        <v>2</v>
      </c>
      <c r="AFK27" s="985">
        <v>2.8169014084507045</v>
      </c>
      <c r="AFL27" s="699">
        <f t="shared" si="104"/>
        <v>9</v>
      </c>
      <c r="AFM27" s="707">
        <v>171</v>
      </c>
      <c r="AFN27" s="990">
        <v>74</v>
      </c>
      <c r="AFO27" s="719">
        <v>43.274853801169591</v>
      </c>
      <c r="AFP27" s="979">
        <f t="shared" si="105"/>
        <v>4</v>
      </c>
      <c r="AFQ27" s="715">
        <v>68</v>
      </c>
      <c r="AFR27" s="699">
        <f t="shared" si="105"/>
        <v>14</v>
      </c>
      <c r="AFS27" s="715">
        <v>4180</v>
      </c>
      <c r="AFT27" s="715">
        <v>2250</v>
      </c>
      <c r="AFU27" s="985">
        <v>53.827751196172244</v>
      </c>
      <c r="AFV27" s="699">
        <f t="shared" si="106"/>
        <v>1</v>
      </c>
      <c r="AFW27" s="715">
        <v>4310</v>
      </c>
      <c r="AFX27" s="715">
        <v>70</v>
      </c>
      <c r="AFY27" s="712">
        <v>1.6241299303944314</v>
      </c>
      <c r="AFZ27" s="699">
        <f t="shared" si="107"/>
        <v>19</v>
      </c>
      <c r="AGA27" s="712">
        <v>60.629921259842526</v>
      </c>
      <c r="AGB27" s="712">
        <v>16.535433070866144</v>
      </c>
      <c r="AGC27" s="712">
        <v>10.62992125984252</v>
      </c>
      <c r="AGD27" s="712">
        <v>3.9370078740157481</v>
      </c>
      <c r="AGE27" s="712">
        <v>2.7559055118110236</v>
      </c>
      <c r="AGF27" s="712">
        <v>2.3622047244094486</v>
      </c>
      <c r="AGG27" s="712">
        <v>3.1496062992125982</v>
      </c>
      <c r="AGH27" s="712">
        <v>0</v>
      </c>
      <c r="AGI27" s="712">
        <v>0</v>
      </c>
      <c r="AGJ27" s="715">
        <v>154</v>
      </c>
      <c r="AGK27" s="715">
        <v>42</v>
      </c>
      <c r="AGL27" s="715">
        <v>27</v>
      </c>
      <c r="AGM27" s="715">
        <v>10</v>
      </c>
      <c r="AGN27" s="715">
        <v>7</v>
      </c>
      <c r="AGO27" s="715">
        <v>6</v>
      </c>
      <c r="AGP27" s="715">
        <v>8</v>
      </c>
      <c r="AGQ27" s="715">
        <v>0</v>
      </c>
      <c r="AGR27" s="715">
        <v>0</v>
      </c>
      <c r="AGS27" s="715">
        <v>254</v>
      </c>
      <c r="AGT27" s="712">
        <v>20</v>
      </c>
      <c r="AGU27" s="712">
        <v>30</v>
      </c>
      <c r="AGV27" s="712">
        <v>10</v>
      </c>
      <c r="AGW27" s="712">
        <v>0</v>
      </c>
      <c r="AGX27" s="712">
        <v>20</v>
      </c>
      <c r="AGY27" s="712">
        <v>0</v>
      </c>
      <c r="AGZ27" s="712">
        <v>20</v>
      </c>
      <c r="AHA27" s="712">
        <v>0</v>
      </c>
      <c r="AHB27" s="712">
        <v>0</v>
      </c>
      <c r="AHC27" s="715">
        <v>2</v>
      </c>
      <c r="AHD27" s="715">
        <v>3</v>
      </c>
      <c r="AHE27" s="715">
        <v>1</v>
      </c>
      <c r="AHF27" s="715">
        <v>0</v>
      </c>
      <c r="AHG27" s="715">
        <v>2</v>
      </c>
      <c r="AHH27" s="715">
        <v>0</v>
      </c>
      <c r="AHI27" s="715">
        <v>2</v>
      </c>
      <c r="AHJ27" s="715">
        <v>0</v>
      </c>
      <c r="AHK27" s="715">
        <v>0</v>
      </c>
      <c r="AHL27" s="715">
        <v>10</v>
      </c>
      <c r="AHM27" s="712">
        <v>0</v>
      </c>
      <c r="AHN27" s="712">
        <v>33.333333333333329</v>
      </c>
      <c r="AHO27" s="712">
        <v>33.333333333333329</v>
      </c>
      <c r="AHP27" s="712">
        <v>0</v>
      </c>
      <c r="AHQ27" s="712">
        <v>0</v>
      </c>
      <c r="AHR27" s="712">
        <v>0</v>
      </c>
      <c r="AHS27" s="712">
        <v>33.333333333333329</v>
      </c>
      <c r="AHT27" s="712">
        <v>0</v>
      </c>
      <c r="AHU27" s="712">
        <v>0</v>
      </c>
      <c r="AHV27" s="715">
        <v>0</v>
      </c>
      <c r="AHW27" s="715">
        <v>1</v>
      </c>
      <c r="AHX27" s="715">
        <v>1</v>
      </c>
      <c r="AHY27" s="715">
        <v>0</v>
      </c>
      <c r="AHZ27" s="715">
        <v>0</v>
      </c>
      <c r="AIA27" s="715">
        <v>0</v>
      </c>
      <c r="AIB27" s="715">
        <v>1</v>
      </c>
      <c r="AIC27" s="715">
        <v>0</v>
      </c>
      <c r="AID27" s="715">
        <v>0</v>
      </c>
      <c r="AIE27" s="715">
        <v>3</v>
      </c>
      <c r="AIF27" s="712" t="s">
        <v>1678</v>
      </c>
      <c r="AIG27" s="712" t="s">
        <v>1623</v>
      </c>
      <c r="AIH27" s="709">
        <v>0</v>
      </c>
      <c r="AII27" s="978">
        <f t="shared" si="108"/>
        <v>42</v>
      </c>
      <c r="AIJ27" s="703" t="s">
        <v>1625</v>
      </c>
      <c r="AIK27" s="703" t="s">
        <v>1625</v>
      </c>
      <c r="AIL27" s="703" t="s">
        <v>1625</v>
      </c>
      <c r="AIM27" s="701" t="s">
        <v>1625</v>
      </c>
      <c r="AIN27" s="712" t="s">
        <v>1625</v>
      </c>
      <c r="AIO27" s="712" t="s">
        <v>1627</v>
      </c>
      <c r="AIP27" s="712" t="s">
        <v>1627</v>
      </c>
      <c r="AIQ27" s="712" t="s">
        <v>1627</v>
      </c>
      <c r="AIR27" s="712" t="s">
        <v>1625</v>
      </c>
      <c r="AIS27" s="712" t="s">
        <v>1628</v>
      </c>
      <c r="AIT27" s="712" t="s">
        <v>1641</v>
      </c>
      <c r="AIU27" s="712" t="s">
        <v>1642</v>
      </c>
      <c r="AIV27" s="712" t="s">
        <v>1699</v>
      </c>
      <c r="AIW27" s="699">
        <v>42</v>
      </c>
      <c r="AIX27" s="699">
        <v>2</v>
      </c>
      <c r="AIY27" s="985">
        <v>4.7</v>
      </c>
      <c r="AIZ27" s="699">
        <v>0</v>
      </c>
      <c r="AJA27" s="712">
        <v>0</v>
      </c>
      <c r="AJB27" s="699">
        <f t="shared" si="109"/>
        <v>26</v>
      </c>
      <c r="AJC27" s="712">
        <v>0</v>
      </c>
      <c r="AJD27" s="978">
        <f t="shared" si="110"/>
        <v>25</v>
      </c>
      <c r="AJE27" s="712" t="s">
        <v>1625</v>
      </c>
      <c r="AJF27" s="712" t="s">
        <v>1625</v>
      </c>
      <c r="AJG27" s="712" t="s">
        <v>1625</v>
      </c>
      <c r="AJH27" s="712" t="s">
        <v>1625</v>
      </c>
      <c r="AJI27" s="712">
        <v>9.8000000000000007</v>
      </c>
      <c r="AJJ27" s="699">
        <f t="shared" si="111"/>
        <v>38</v>
      </c>
      <c r="AJK27" s="715">
        <v>2</v>
      </c>
      <c r="AJL27" s="712">
        <v>4.9000000000000004</v>
      </c>
      <c r="AJM27" s="699">
        <f t="shared" si="112"/>
        <v>27</v>
      </c>
      <c r="AJN27" s="715">
        <v>1</v>
      </c>
      <c r="AJO27" s="712">
        <v>0</v>
      </c>
      <c r="AJP27" s="699">
        <f t="shared" si="113"/>
        <v>17</v>
      </c>
      <c r="AJQ27" s="715">
        <v>0</v>
      </c>
      <c r="AJR27" s="712">
        <v>0</v>
      </c>
      <c r="AJS27" s="699">
        <f t="shared" si="114"/>
        <v>29</v>
      </c>
      <c r="AJT27" s="715">
        <v>0</v>
      </c>
      <c r="AJU27" s="712">
        <v>0</v>
      </c>
      <c r="AJV27" s="715">
        <v>0</v>
      </c>
      <c r="AJW27" s="712">
        <v>9.8000000000000007</v>
      </c>
      <c r="AJX27" s="699">
        <f t="shared" si="115"/>
        <v>6</v>
      </c>
      <c r="AJY27" s="715">
        <v>2</v>
      </c>
      <c r="AJZ27" s="712">
        <v>0</v>
      </c>
      <c r="AKA27" s="699">
        <f t="shared" si="116"/>
        <v>9</v>
      </c>
      <c r="AKB27" s="715">
        <v>0</v>
      </c>
      <c r="AKC27" s="712">
        <v>19.7</v>
      </c>
      <c r="AKD27" s="699">
        <f t="shared" si="117"/>
        <v>17</v>
      </c>
      <c r="AKE27" s="715">
        <v>4</v>
      </c>
      <c r="AKF27" s="715">
        <v>90</v>
      </c>
      <c r="AKG27" s="715">
        <v>100</v>
      </c>
      <c r="AKH27" s="715">
        <v>0</v>
      </c>
      <c r="AKI27" s="715">
        <v>0</v>
      </c>
      <c r="AKJ27" s="715">
        <v>0</v>
      </c>
      <c r="AKK27" s="715">
        <v>190</v>
      </c>
      <c r="AKL27" s="715">
        <v>0</v>
      </c>
      <c r="AKM27" s="715">
        <v>51</v>
      </c>
      <c r="AKN27" s="715">
        <v>0</v>
      </c>
      <c r="AKO27" s="715">
        <v>51</v>
      </c>
      <c r="AKP27" s="712">
        <v>6.3E-2</v>
      </c>
      <c r="AKQ27" s="699">
        <f t="shared" si="118"/>
        <v>61</v>
      </c>
      <c r="AKR27" s="712">
        <v>6.9000000000000006E-2</v>
      </c>
      <c r="AKS27" s="699">
        <f t="shared" si="118"/>
        <v>33</v>
      </c>
      <c r="AKT27" s="712" t="s">
        <v>31</v>
      </c>
      <c r="AKU27" s="699" t="str">
        <f t="shared" si="5"/>
        <v>-</v>
      </c>
      <c r="AKV27" s="712" t="s">
        <v>31</v>
      </c>
      <c r="AKW27" s="699" t="str">
        <f t="shared" si="119"/>
        <v>-</v>
      </c>
      <c r="AKX27" s="712" t="s">
        <v>31</v>
      </c>
      <c r="AKY27" s="712">
        <v>0.13200000000000001</v>
      </c>
      <c r="AKZ27" s="712" t="s">
        <v>31</v>
      </c>
      <c r="ALA27" s="699" t="str">
        <f t="shared" si="6"/>
        <v>-</v>
      </c>
      <c r="ALB27" s="712">
        <v>3.5000000000000003E-2</v>
      </c>
      <c r="ALC27" s="699">
        <f t="shared" si="7"/>
        <v>24</v>
      </c>
      <c r="ALD27" s="712" t="s">
        <v>31</v>
      </c>
      <c r="ALE27" s="699" t="str">
        <f t="shared" si="8"/>
        <v>-</v>
      </c>
      <c r="ALF27" s="712">
        <v>3.5000000000000003E-2</v>
      </c>
      <c r="ALG27" s="712"/>
      <c r="ALH27" s="1706">
        <v>38.881948782011243</v>
      </c>
      <c r="ALI27" s="729">
        <v>252</v>
      </c>
      <c r="ALJ27" s="729">
        <v>38</v>
      </c>
      <c r="ALK27" s="729">
        <v>7445</v>
      </c>
      <c r="ALL27" s="729">
        <v>33.848220282068503</v>
      </c>
      <c r="ALM27" s="729">
        <v>5.1040967092008058</v>
      </c>
      <c r="ALN27" s="729">
        <v>40</v>
      </c>
      <c r="ALO27" s="729">
        <v>32</v>
      </c>
    </row>
    <row r="28" spans="1:1003" ht="13" x14ac:dyDescent="0.2">
      <c r="A28" s="735" t="s">
        <v>1702</v>
      </c>
      <c r="B28" s="736" t="s">
        <v>1703</v>
      </c>
      <c r="C28" s="736" t="s">
        <v>1646</v>
      </c>
      <c r="D28" s="736"/>
      <c r="E28" s="736" t="s">
        <v>1646</v>
      </c>
      <c r="F28" s="737" t="s">
        <v>1704</v>
      </c>
      <c r="G28" s="738" t="s">
        <v>1916</v>
      </c>
      <c r="H28" s="739">
        <v>763</v>
      </c>
      <c r="I28" s="742">
        <v>7.1</v>
      </c>
      <c r="J28" s="738">
        <f t="shared" si="9"/>
        <v>53</v>
      </c>
      <c r="K28" s="741">
        <v>727</v>
      </c>
      <c r="L28" s="742">
        <v>7.2</v>
      </c>
      <c r="M28" s="750">
        <f t="shared" si="10"/>
        <v>36</v>
      </c>
      <c r="N28" s="753">
        <f t="shared" si="11"/>
        <v>0.10000000000000053</v>
      </c>
      <c r="O28" s="741">
        <v>4970</v>
      </c>
      <c r="P28" s="742">
        <v>5.93</v>
      </c>
      <c r="Q28" s="738">
        <f t="shared" si="120"/>
        <v>59</v>
      </c>
      <c r="R28" s="741">
        <v>4758</v>
      </c>
      <c r="S28" s="742">
        <v>6.02</v>
      </c>
      <c r="T28" s="750">
        <f t="shared" si="0"/>
        <v>60</v>
      </c>
      <c r="U28" s="753">
        <f t="shared" si="12"/>
        <v>8.9999999999999858E-2</v>
      </c>
      <c r="V28" s="745">
        <v>2984</v>
      </c>
      <c r="W28" s="740">
        <v>5.8240616621983916</v>
      </c>
      <c r="X28" s="741">
        <v>1768</v>
      </c>
      <c r="Y28" s="743">
        <v>6.3450226244343888</v>
      </c>
      <c r="Z28" s="744">
        <f t="shared" si="13"/>
        <v>44</v>
      </c>
      <c r="AA28" s="746">
        <v>2168</v>
      </c>
      <c r="AB28" s="743">
        <v>5.9857011070110699</v>
      </c>
      <c r="AC28" s="744">
        <f t="shared" si="14"/>
        <v>62</v>
      </c>
      <c r="AD28" s="741">
        <v>816</v>
      </c>
      <c r="AE28" s="743">
        <v>5.3946078431372548</v>
      </c>
      <c r="AF28" s="747">
        <f t="shared" si="15"/>
        <v>59</v>
      </c>
      <c r="AG28" s="748">
        <v>81.7</v>
      </c>
      <c r="AH28" s="744">
        <f t="shared" si="16"/>
        <v>18</v>
      </c>
      <c r="AI28" s="749">
        <v>85.6</v>
      </c>
      <c r="AJ28" s="744">
        <f t="shared" si="17"/>
        <v>12</v>
      </c>
      <c r="AK28" s="749">
        <v>1.2999999999999972</v>
      </c>
      <c r="AL28" s="740">
        <v>1.0999999999999943</v>
      </c>
      <c r="AM28" s="741">
        <v>65</v>
      </c>
      <c r="AN28" s="751">
        <f t="shared" si="18"/>
        <v>42</v>
      </c>
      <c r="AO28" s="750">
        <v>65</v>
      </c>
      <c r="AP28" s="751">
        <f t="shared" si="19"/>
        <v>43</v>
      </c>
      <c r="AQ28" s="741">
        <v>150</v>
      </c>
      <c r="AR28" s="750">
        <f t="shared" si="121"/>
        <v>45</v>
      </c>
      <c r="AS28" s="741">
        <v>712</v>
      </c>
      <c r="AT28" s="742">
        <v>16.011235955056179</v>
      </c>
      <c r="AU28" s="744">
        <f t="shared" si="20"/>
        <v>15</v>
      </c>
      <c r="AV28" s="741">
        <v>713</v>
      </c>
      <c r="AW28" s="742">
        <v>12.622720897615707</v>
      </c>
      <c r="AX28" s="744">
        <f t="shared" si="21"/>
        <v>30</v>
      </c>
      <c r="AY28" s="741">
        <v>686</v>
      </c>
      <c r="AZ28" s="742">
        <v>46.793002915451893</v>
      </c>
      <c r="BA28" s="744">
        <f t="shared" si="22"/>
        <v>29</v>
      </c>
      <c r="BB28" s="741">
        <v>721</v>
      </c>
      <c r="BC28" s="742">
        <v>16.643550624133148</v>
      </c>
      <c r="BD28" s="744">
        <f t="shared" si="23"/>
        <v>46</v>
      </c>
      <c r="BE28" s="741">
        <v>712</v>
      </c>
      <c r="BF28" s="742">
        <v>0.70224719101123589</v>
      </c>
      <c r="BG28" s="744">
        <f t="shared" si="24"/>
        <v>32</v>
      </c>
      <c r="BH28" s="741">
        <v>706</v>
      </c>
      <c r="BI28" s="742">
        <v>37.960339943342774</v>
      </c>
      <c r="BJ28" s="744">
        <f t="shared" si="25"/>
        <v>64</v>
      </c>
      <c r="BK28" s="741">
        <v>1800</v>
      </c>
      <c r="BL28" s="742">
        <v>48.666666666666671</v>
      </c>
      <c r="BM28" s="744">
        <f t="shared" si="26"/>
        <v>16</v>
      </c>
      <c r="BN28" s="741">
        <v>1838</v>
      </c>
      <c r="BO28" s="742">
        <v>79.597388465723611</v>
      </c>
      <c r="BP28" s="744">
        <f t="shared" si="27"/>
        <v>16</v>
      </c>
      <c r="BQ28" s="741">
        <v>1760</v>
      </c>
      <c r="BR28" s="742">
        <v>62.61363636363636</v>
      </c>
      <c r="BS28" s="744">
        <f t="shared" si="28"/>
        <v>39</v>
      </c>
      <c r="BT28" s="741">
        <v>1839</v>
      </c>
      <c r="BU28" s="742">
        <v>41.653072321914088</v>
      </c>
      <c r="BV28" s="744">
        <f t="shared" si="29"/>
        <v>56</v>
      </c>
      <c r="BW28" s="741">
        <v>1672</v>
      </c>
      <c r="BX28" s="742">
        <v>4.2464114832535884</v>
      </c>
      <c r="BY28" s="744">
        <f t="shared" si="30"/>
        <v>45</v>
      </c>
      <c r="BZ28" s="741">
        <v>1824</v>
      </c>
      <c r="CA28" s="742">
        <v>58.004385964912288</v>
      </c>
      <c r="CB28" s="744">
        <f t="shared" si="31"/>
        <v>55</v>
      </c>
      <c r="CC28" s="749">
        <v>15.7</v>
      </c>
      <c r="CD28" s="752">
        <f t="shared" si="32"/>
        <v>62</v>
      </c>
      <c r="CE28" s="742">
        <v>4.0999999999999996</v>
      </c>
      <c r="CF28" s="742">
        <v>6.4</v>
      </c>
      <c r="CG28" s="743">
        <v>5.1999999999999993</v>
      </c>
      <c r="CH28" s="749">
        <v>15.5</v>
      </c>
      <c r="CI28" s="740">
        <v>15.6</v>
      </c>
      <c r="CJ28" s="753">
        <v>17.600000000000001</v>
      </c>
      <c r="CK28" s="754">
        <f t="shared" si="33"/>
        <v>50</v>
      </c>
      <c r="CL28" s="753">
        <v>4.5</v>
      </c>
      <c r="CM28" s="753">
        <v>7.3</v>
      </c>
      <c r="CN28" s="753">
        <v>5.8</v>
      </c>
      <c r="CO28" s="755">
        <v>509</v>
      </c>
      <c r="CP28" s="1000">
        <v>82.2</v>
      </c>
      <c r="CQ28" s="754">
        <f t="shared" si="34"/>
        <v>70</v>
      </c>
      <c r="CR28" s="751">
        <v>192</v>
      </c>
      <c r="CS28" s="1000">
        <v>82.4</v>
      </c>
      <c r="CT28" s="754">
        <f t="shared" si="1"/>
        <v>62</v>
      </c>
      <c r="CU28" s="751">
        <v>227</v>
      </c>
      <c r="CV28" s="753">
        <v>82.5</v>
      </c>
      <c r="CW28" s="754">
        <f t="shared" si="35"/>
        <v>70</v>
      </c>
      <c r="CX28" s="751">
        <v>90</v>
      </c>
      <c r="CY28" s="753">
        <v>81.099999999999994</v>
      </c>
      <c r="CZ28" s="754">
        <f t="shared" si="36"/>
        <v>62</v>
      </c>
      <c r="DA28" s="756">
        <v>17.875210792580102</v>
      </c>
      <c r="DB28" s="750">
        <f t="shared" si="37"/>
        <v>28</v>
      </c>
      <c r="DC28" s="751">
        <v>593</v>
      </c>
      <c r="DD28" s="757">
        <v>82.124789207419894</v>
      </c>
      <c r="DE28" s="750">
        <f t="shared" si="38"/>
        <v>18</v>
      </c>
      <c r="DF28" s="742">
        <v>0</v>
      </c>
      <c r="DG28" s="744">
        <f t="shared" si="39"/>
        <v>37</v>
      </c>
      <c r="DH28" s="749">
        <v>73.846153846153854</v>
      </c>
      <c r="DI28" s="744">
        <f t="shared" si="39"/>
        <v>20</v>
      </c>
      <c r="DJ28" s="742">
        <v>0</v>
      </c>
      <c r="DK28" s="744">
        <f t="shared" si="40"/>
        <v>34</v>
      </c>
      <c r="DL28" s="758">
        <v>78.078078078078079</v>
      </c>
      <c r="DM28" s="744">
        <f t="shared" si="41"/>
        <v>22</v>
      </c>
      <c r="DN28" s="742">
        <v>4.2042042042042045</v>
      </c>
      <c r="DO28" s="744">
        <f t="shared" si="42"/>
        <v>41</v>
      </c>
      <c r="DP28" s="741">
        <v>647</v>
      </c>
      <c r="DQ28" s="759">
        <v>66.61514683153014</v>
      </c>
      <c r="DR28" s="744">
        <f t="shared" si="122"/>
        <v>37</v>
      </c>
      <c r="DS28" s="741">
        <v>1723</v>
      </c>
      <c r="DT28" s="759">
        <v>48.113755078351709</v>
      </c>
      <c r="DU28" s="744">
        <v>30</v>
      </c>
      <c r="DV28" s="741">
        <v>579</v>
      </c>
      <c r="DW28" s="760">
        <v>69.2573402417962</v>
      </c>
      <c r="DX28" s="744">
        <v>25</v>
      </c>
      <c r="DY28" s="741">
        <v>567</v>
      </c>
      <c r="DZ28" s="1599">
        <v>0.95121951219512191</v>
      </c>
      <c r="EA28" s="752">
        <v>34</v>
      </c>
      <c r="EB28" s="760">
        <v>14.462081128747794</v>
      </c>
      <c r="EC28" s="744">
        <v>24</v>
      </c>
      <c r="ED28" s="741">
        <v>591</v>
      </c>
      <c r="EE28" s="753">
        <v>1.7537878787878789</v>
      </c>
      <c r="EF28" s="754">
        <v>7</v>
      </c>
      <c r="EG28" s="760">
        <v>22.335025380710661</v>
      </c>
      <c r="EH28" s="744">
        <v>49</v>
      </c>
      <c r="EI28" s="741">
        <v>624</v>
      </c>
      <c r="EJ28" s="753">
        <v>1.0176470588235293</v>
      </c>
      <c r="EK28" s="754">
        <v>29</v>
      </c>
      <c r="EL28" s="760">
        <v>27.243589743589748</v>
      </c>
      <c r="EM28" s="744">
        <v>29</v>
      </c>
      <c r="EN28" s="755">
        <v>573</v>
      </c>
      <c r="EO28" s="753">
        <v>0.83606557377049184</v>
      </c>
      <c r="EP28" s="754">
        <v>25</v>
      </c>
      <c r="EQ28" s="761">
        <v>10.645724258289704</v>
      </c>
      <c r="ER28" s="995">
        <v>33</v>
      </c>
      <c r="ES28" s="741">
        <v>568</v>
      </c>
      <c r="ET28" s="752">
        <v>1</v>
      </c>
      <c r="EU28" s="752">
        <v>27</v>
      </c>
      <c r="EV28" s="760">
        <v>5.28169014084507</v>
      </c>
      <c r="EW28" s="744">
        <v>60</v>
      </c>
      <c r="EX28" s="751">
        <v>598</v>
      </c>
      <c r="EY28" s="752">
        <v>0.66666666666666663</v>
      </c>
      <c r="EZ28" s="752">
        <v>23</v>
      </c>
      <c r="FA28" s="761">
        <v>4.5150501672240804</v>
      </c>
      <c r="FB28" s="751">
        <v>50</v>
      </c>
      <c r="FC28" s="741">
        <v>604</v>
      </c>
      <c r="FD28" s="752">
        <v>0.71875</v>
      </c>
      <c r="FE28" s="752">
        <v>34</v>
      </c>
      <c r="FF28" s="760">
        <v>7.9470198675496677</v>
      </c>
      <c r="FG28" s="744">
        <v>42</v>
      </c>
      <c r="FH28" s="741">
        <v>502</v>
      </c>
      <c r="FI28" s="752">
        <v>3.126984126984127</v>
      </c>
      <c r="FJ28" s="752">
        <v>24</v>
      </c>
      <c r="FK28" s="760">
        <v>37.649402390438247</v>
      </c>
      <c r="FL28" s="744">
        <v>24</v>
      </c>
      <c r="FM28" s="755">
        <v>1867</v>
      </c>
      <c r="FN28" s="761">
        <v>25.495447241564008</v>
      </c>
      <c r="FO28" s="751">
        <v>26</v>
      </c>
      <c r="FP28" s="741">
        <v>1546</v>
      </c>
      <c r="FQ28" s="762">
        <v>1.2134146341463414</v>
      </c>
      <c r="FR28" s="762">
        <v>21</v>
      </c>
      <c r="FS28" s="760">
        <v>5.304010349288486</v>
      </c>
      <c r="FT28" s="744">
        <v>23</v>
      </c>
      <c r="FU28" s="741">
        <v>1552</v>
      </c>
      <c r="FV28" s="753">
        <v>1.3181818181818181</v>
      </c>
      <c r="FW28" s="754">
        <v>22</v>
      </c>
      <c r="FX28" s="760">
        <v>5.6701030927835054</v>
      </c>
      <c r="FY28" s="744">
        <v>35</v>
      </c>
      <c r="FZ28" s="741">
        <v>1640</v>
      </c>
      <c r="GA28" s="753">
        <v>0.8878048780487805</v>
      </c>
      <c r="GB28" s="754">
        <v>36</v>
      </c>
      <c r="GC28" s="760">
        <v>12.5</v>
      </c>
      <c r="GD28" s="744">
        <v>10</v>
      </c>
      <c r="GE28" s="741">
        <v>1565</v>
      </c>
      <c r="GF28" s="753">
        <v>0.91566265060240959</v>
      </c>
      <c r="GG28" s="754">
        <v>21</v>
      </c>
      <c r="GH28" s="760">
        <v>5.3035143769968052</v>
      </c>
      <c r="GI28" s="744">
        <v>10</v>
      </c>
      <c r="GJ28" s="741">
        <v>1675</v>
      </c>
      <c r="GK28" s="752">
        <v>1.598814229249012</v>
      </c>
      <c r="GL28" s="752">
        <v>14</v>
      </c>
      <c r="GM28" s="760">
        <v>15.104477611940299</v>
      </c>
      <c r="GN28" s="744">
        <v>34</v>
      </c>
      <c r="GO28" s="741">
        <v>1629</v>
      </c>
      <c r="GP28" s="752">
        <v>0.75287356321839083</v>
      </c>
      <c r="GQ28" s="752">
        <v>16</v>
      </c>
      <c r="GR28" s="760">
        <v>5.3406998158379375</v>
      </c>
      <c r="GS28" s="744">
        <v>12</v>
      </c>
      <c r="GT28" s="741">
        <v>1582</v>
      </c>
      <c r="GU28" s="752">
        <v>0.72916666666666663</v>
      </c>
      <c r="GV28" s="752">
        <v>9</v>
      </c>
      <c r="GW28" s="760">
        <v>1.5170670037926675</v>
      </c>
      <c r="GX28" s="744">
        <v>39</v>
      </c>
      <c r="GY28" s="741">
        <v>1581</v>
      </c>
      <c r="GZ28" s="752">
        <v>1.2058823529411764</v>
      </c>
      <c r="HA28" s="752">
        <v>35</v>
      </c>
      <c r="HB28" s="760">
        <v>1.0752688172043012</v>
      </c>
      <c r="HC28" s="744">
        <v>38</v>
      </c>
      <c r="HD28" s="749">
        <v>21.513353115727003</v>
      </c>
      <c r="HE28" s="742">
        <v>4.0059347181008906</v>
      </c>
      <c r="HF28" s="742">
        <v>60.830860534124632</v>
      </c>
      <c r="HG28" s="742">
        <v>15.133531157270031</v>
      </c>
      <c r="HH28" s="1600">
        <v>13.501483679525222</v>
      </c>
      <c r="HI28" s="1600">
        <v>20.326409495548962</v>
      </c>
      <c r="HJ28" s="1600">
        <v>60.089020771513354</v>
      </c>
      <c r="HK28" s="1600">
        <v>4.7477744807121667</v>
      </c>
      <c r="HL28" s="1600">
        <v>65.133531157270028</v>
      </c>
      <c r="HM28" s="1601">
        <v>674</v>
      </c>
      <c r="HN28" s="749">
        <v>19.799270072992702</v>
      </c>
      <c r="HO28" s="749">
        <v>2.9653284671532845</v>
      </c>
      <c r="HP28" s="749">
        <v>59.397810218978094</v>
      </c>
      <c r="HQ28" s="749">
        <v>26.733576642335766</v>
      </c>
      <c r="HR28" s="749">
        <v>10.629562043795621</v>
      </c>
      <c r="HS28" s="749">
        <v>43.111313868613138</v>
      </c>
      <c r="HT28" s="749">
        <v>52.87408759124088</v>
      </c>
      <c r="HU28" s="749">
        <v>5.383211678832116</v>
      </c>
      <c r="HV28" s="749">
        <v>57.93795620437956</v>
      </c>
      <c r="HW28" s="1601">
        <v>2192</v>
      </c>
      <c r="HX28" s="1271" t="s">
        <v>31</v>
      </c>
      <c r="HY28" s="1272" t="s">
        <v>31</v>
      </c>
      <c r="HZ28" s="1272" t="s">
        <v>31</v>
      </c>
      <c r="IA28" s="1272" t="s">
        <v>31</v>
      </c>
      <c r="IB28" s="1272" t="s">
        <v>31</v>
      </c>
      <c r="IC28" s="1272" t="s">
        <v>31</v>
      </c>
      <c r="ID28" s="1272" t="s">
        <v>31</v>
      </c>
      <c r="IE28" s="1272" t="s">
        <v>31</v>
      </c>
      <c r="IF28" s="1273" t="s">
        <v>31</v>
      </c>
      <c r="IG28" s="1274" t="s">
        <v>31</v>
      </c>
      <c r="IH28" s="1275" t="s">
        <v>31</v>
      </c>
      <c r="II28" s="1275" t="s">
        <v>31</v>
      </c>
      <c r="IJ28" s="1275" t="s">
        <v>31</v>
      </c>
      <c r="IK28" s="1275" t="s">
        <v>31</v>
      </c>
      <c r="IL28" s="1275" t="s">
        <v>31</v>
      </c>
      <c r="IM28" s="1275" t="s">
        <v>31</v>
      </c>
      <c r="IN28" s="1275" t="s">
        <v>31</v>
      </c>
      <c r="IO28" s="1273" t="s">
        <v>31</v>
      </c>
      <c r="IP28" s="1274" t="s">
        <v>31</v>
      </c>
      <c r="IQ28" s="1275" t="s">
        <v>31</v>
      </c>
      <c r="IR28" s="1275" t="s">
        <v>31</v>
      </c>
      <c r="IS28" s="1275" t="s">
        <v>31</v>
      </c>
      <c r="IT28" s="1275" t="s">
        <v>31</v>
      </c>
      <c r="IU28" s="1275" t="s">
        <v>31</v>
      </c>
      <c r="IV28" s="1275" t="s">
        <v>31</v>
      </c>
      <c r="IW28" s="1275" t="s">
        <v>31</v>
      </c>
      <c r="IX28" s="1276" t="s">
        <v>31</v>
      </c>
      <c r="IY28" s="1274" t="s">
        <v>31</v>
      </c>
      <c r="IZ28" s="1275" t="s">
        <v>31</v>
      </c>
      <c r="JA28" s="1275" t="s">
        <v>31</v>
      </c>
      <c r="JB28" s="1275" t="s">
        <v>31</v>
      </c>
      <c r="JC28" s="1275" t="s">
        <v>31</v>
      </c>
      <c r="JD28" s="1275" t="s">
        <v>31</v>
      </c>
      <c r="JE28" s="1275" t="s">
        <v>31</v>
      </c>
      <c r="JF28" s="1275" t="s">
        <v>31</v>
      </c>
      <c r="JG28" s="1276" t="s">
        <v>31</v>
      </c>
      <c r="JH28" s="1274" t="s">
        <v>31</v>
      </c>
      <c r="JI28" s="1275" t="s">
        <v>31</v>
      </c>
      <c r="JJ28" s="1275" t="s">
        <v>31</v>
      </c>
      <c r="JK28" s="1275" t="s">
        <v>31</v>
      </c>
      <c r="JL28" s="1275" t="s">
        <v>31</v>
      </c>
      <c r="JM28" s="1275" t="s">
        <v>31</v>
      </c>
      <c r="JN28" s="1275" t="s">
        <v>31</v>
      </c>
      <c r="JO28" s="1275" t="s">
        <v>31</v>
      </c>
      <c r="JP28" s="1276" t="s">
        <v>31</v>
      </c>
      <c r="JQ28" s="1274" t="s">
        <v>31</v>
      </c>
      <c r="JR28" s="1275" t="s">
        <v>31</v>
      </c>
      <c r="JS28" s="1275" t="s">
        <v>31</v>
      </c>
      <c r="JT28" s="1275" t="s">
        <v>31</v>
      </c>
      <c r="JU28" s="1275" t="s">
        <v>31</v>
      </c>
      <c r="JV28" s="1275" t="s">
        <v>31</v>
      </c>
      <c r="JW28" s="1275" t="s">
        <v>31</v>
      </c>
      <c r="JX28" s="1275" t="s">
        <v>31</v>
      </c>
      <c r="JY28" s="1276" t="s">
        <v>31</v>
      </c>
      <c r="JZ28" s="758">
        <v>50.970017636684304</v>
      </c>
      <c r="KA28" s="744">
        <f t="shared" si="43"/>
        <v>37</v>
      </c>
      <c r="KB28" s="758">
        <v>67.427385892116192</v>
      </c>
      <c r="KC28" s="744">
        <f t="shared" si="43"/>
        <v>41</v>
      </c>
      <c r="KD28" s="761">
        <v>2.2448633044659534</v>
      </c>
      <c r="KE28" s="751">
        <f t="shared" si="44"/>
        <v>57</v>
      </c>
      <c r="KF28" s="761">
        <v>0</v>
      </c>
      <c r="KG28" s="751">
        <f t="shared" si="44"/>
        <v>28</v>
      </c>
      <c r="KH28" s="761">
        <v>7.4678978502380602</v>
      </c>
      <c r="KI28" s="751">
        <f t="shared" si="45"/>
        <v>71</v>
      </c>
      <c r="KJ28" s="761">
        <v>0</v>
      </c>
      <c r="KK28" s="751">
        <f t="shared" si="45"/>
        <v>48</v>
      </c>
      <c r="KL28" s="761">
        <v>5.5943581745439754</v>
      </c>
      <c r="KM28" s="751">
        <f t="shared" si="46"/>
        <v>64</v>
      </c>
      <c r="KN28" s="751">
        <v>13.577869211240479</v>
      </c>
      <c r="KO28" s="751">
        <f t="shared" si="47"/>
        <v>58</v>
      </c>
      <c r="KP28" s="763">
        <v>60</v>
      </c>
      <c r="KQ28" s="754">
        <v>10</v>
      </c>
      <c r="KR28" s="754">
        <v>10</v>
      </c>
      <c r="KS28" s="754">
        <v>40</v>
      </c>
      <c r="KT28" s="754">
        <v>15</v>
      </c>
      <c r="KU28" s="764">
        <f t="shared" si="48"/>
        <v>135</v>
      </c>
      <c r="KV28" s="765">
        <f t="shared" si="49"/>
        <v>1</v>
      </c>
      <c r="KW28" s="763">
        <v>0</v>
      </c>
      <c r="KX28" s="754">
        <v>0</v>
      </c>
      <c r="KY28" s="745">
        <f t="shared" si="50"/>
        <v>0</v>
      </c>
      <c r="KZ28" s="744">
        <f t="shared" si="51"/>
        <v>37</v>
      </c>
      <c r="LA28" s="3000" t="s">
        <v>1632</v>
      </c>
      <c r="LB28" s="3001" t="s">
        <v>1632</v>
      </c>
      <c r="LC28" s="3001" t="s">
        <v>1632</v>
      </c>
      <c r="LD28" s="3001" t="s">
        <v>1632</v>
      </c>
      <c r="LE28" s="754">
        <v>40</v>
      </c>
      <c r="LF28" s="1602">
        <v>1</v>
      </c>
      <c r="LG28" s="3000" t="s">
        <v>1625</v>
      </c>
      <c r="LH28" s="3001" t="s">
        <v>1625</v>
      </c>
      <c r="LI28" s="3001" t="s">
        <v>1625</v>
      </c>
      <c r="LJ28" s="3001" t="s">
        <v>1625</v>
      </c>
      <c r="LK28" s="754">
        <v>0</v>
      </c>
      <c r="LL28" s="1602">
        <v>37</v>
      </c>
      <c r="LM28" s="3000" t="s">
        <v>1632</v>
      </c>
      <c r="LN28" s="3001" t="s">
        <v>1632</v>
      </c>
      <c r="LO28" s="3001" t="s">
        <v>1632</v>
      </c>
      <c r="LP28" s="3001" t="s">
        <v>1632</v>
      </c>
      <c r="LQ28" s="754">
        <v>60</v>
      </c>
      <c r="LR28" s="1602">
        <v>1</v>
      </c>
      <c r="LS28" s="3000" t="s">
        <v>1632</v>
      </c>
      <c r="LT28" s="3001" t="s">
        <v>1632</v>
      </c>
      <c r="LU28" s="3001" t="s">
        <v>1632</v>
      </c>
      <c r="LV28" s="3001" t="s">
        <v>1632</v>
      </c>
      <c r="LW28" s="754">
        <v>40</v>
      </c>
      <c r="LX28" s="1602">
        <v>1</v>
      </c>
      <c r="LY28" s="3000" t="s">
        <v>1632</v>
      </c>
      <c r="LZ28" s="3001" t="s">
        <v>1632</v>
      </c>
      <c r="MA28" s="3001" t="s">
        <v>1632</v>
      </c>
      <c r="MB28" s="3001" t="s">
        <v>1632</v>
      </c>
      <c r="MC28" s="754">
        <v>40</v>
      </c>
      <c r="MD28" s="1602">
        <v>1</v>
      </c>
      <c r="ME28" s="3000" t="s">
        <v>1632</v>
      </c>
      <c r="MF28" s="3001" t="s">
        <v>1632</v>
      </c>
      <c r="MG28" s="3001" t="s">
        <v>1632</v>
      </c>
      <c r="MH28" s="3001" t="s">
        <v>1632</v>
      </c>
      <c r="MI28" s="754">
        <v>40</v>
      </c>
      <c r="MJ28" s="1602">
        <v>1</v>
      </c>
      <c r="MK28" s="3000" t="s">
        <v>1632</v>
      </c>
      <c r="ML28" s="3001" t="s">
        <v>1632</v>
      </c>
      <c r="MM28" s="3001" t="s">
        <v>1625</v>
      </c>
      <c r="MN28" s="754">
        <v>30</v>
      </c>
      <c r="MO28" s="1602">
        <v>4</v>
      </c>
      <c r="MP28" s="3000" t="s">
        <v>1632</v>
      </c>
      <c r="MQ28" s="3001" t="s">
        <v>1632</v>
      </c>
      <c r="MR28" s="3001" t="s">
        <v>1632</v>
      </c>
      <c r="MS28" s="3001" t="s">
        <v>1632</v>
      </c>
      <c r="MT28" s="754">
        <v>40</v>
      </c>
      <c r="MU28" s="1602">
        <v>1</v>
      </c>
      <c r="MV28" s="3001" t="s">
        <v>1632</v>
      </c>
      <c r="MW28" s="3001" t="s">
        <v>1632</v>
      </c>
      <c r="MX28" s="3001" t="s">
        <v>1632</v>
      </c>
      <c r="MY28" s="3001" t="s">
        <v>1632</v>
      </c>
      <c r="MZ28" s="754">
        <v>40</v>
      </c>
      <c r="NA28" s="1602">
        <v>1</v>
      </c>
      <c r="NB28" s="751">
        <v>308.08999999999997</v>
      </c>
      <c r="NC28" s="751">
        <f t="shared" si="3"/>
        <v>17</v>
      </c>
      <c r="ND28" s="755">
        <v>0</v>
      </c>
      <c r="NE28" s="751">
        <v>55</v>
      </c>
      <c r="NF28" s="766">
        <v>0</v>
      </c>
      <c r="NG28" s="751">
        <v>55</v>
      </c>
      <c r="NH28" s="751">
        <v>0</v>
      </c>
      <c r="NI28" s="751">
        <v>56</v>
      </c>
      <c r="NJ28" s="766">
        <v>0</v>
      </c>
      <c r="NK28" s="751">
        <v>56</v>
      </c>
      <c r="NL28" s="751">
        <v>0</v>
      </c>
      <c r="NM28" s="751">
        <v>57</v>
      </c>
      <c r="NN28" s="3646">
        <v>0</v>
      </c>
      <c r="NO28" s="751">
        <v>57</v>
      </c>
      <c r="NP28" s="751">
        <v>17059</v>
      </c>
      <c r="NQ28" s="3350">
        <v>0</v>
      </c>
      <c r="NR28" s="3351">
        <v>0</v>
      </c>
      <c r="NS28" s="3350">
        <v>44</v>
      </c>
      <c r="NT28" s="3350">
        <v>0</v>
      </c>
      <c r="NU28" s="3352">
        <v>0</v>
      </c>
      <c r="NV28" s="3350">
        <v>44</v>
      </c>
      <c r="NW28" s="3350">
        <v>194</v>
      </c>
      <c r="NX28" s="3352">
        <v>1.1593163618979323</v>
      </c>
      <c r="NY28" s="3350">
        <v>53</v>
      </c>
      <c r="NZ28" s="3350">
        <v>20</v>
      </c>
      <c r="OA28" s="1713">
        <v>1.1951715071112703</v>
      </c>
      <c r="OB28" s="3350">
        <v>49</v>
      </c>
      <c r="OC28" s="755">
        <v>1259</v>
      </c>
      <c r="OD28" s="3646">
        <v>73.582700175336072</v>
      </c>
      <c r="OE28" s="995">
        <v>26</v>
      </c>
      <c r="OF28" s="755" t="s">
        <v>31</v>
      </c>
      <c r="OG28" s="766" t="s">
        <v>31</v>
      </c>
      <c r="OH28" s="995" t="str">
        <f t="shared" si="52"/>
        <v>-</v>
      </c>
      <c r="OI28" s="996">
        <v>28.599443319838059</v>
      </c>
      <c r="OJ28" s="995">
        <f t="shared" si="4"/>
        <v>48</v>
      </c>
      <c r="OK28" s="1356" t="s">
        <v>3047</v>
      </c>
      <c r="OL28" s="1356" t="s">
        <v>3045</v>
      </c>
      <c r="OM28" s="1356">
        <v>664</v>
      </c>
      <c r="ON28" s="3721">
        <v>40.421257685517745</v>
      </c>
      <c r="OO28" s="1356">
        <v>18</v>
      </c>
      <c r="OP28" s="977"/>
      <c r="OQ28" s="753">
        <v>13.3</v>
      </c>
      <c r="OR28" s="753">
        <v>13.8</v>
      </c>
      <c r="OS28" s="753">
        <v>12.6</v>
      </c>
      <c r="OT28" s="753">
        <v>12.802768166089965</v>
      </c>
      <c r="OU28" s="753">
        <v>12.87313432835821</v>
      </c>
      <c r="OV28" s="753">
        <v>13.23283082077052</v>
      </c>
      <c r="OW28" s="738">
        <f t="shared" si="53"/>
        <v>32</v>
      </c>
      <c r="OX28" s="753">
        <v>13.101455552536448</v>
      </c>
      <c r="OY28" s="738">
        <f t="shared" si="53"/>
        <v>35</v>
      </c>
      <c r="OZ28" s="753">
        <v>9.6999999999999993</v>
      </c>
      <c r="PA28" s="753">
        <v>14.9</v>
      </c>
      <c r="PB28" s="753">
        <v>13.3</v>
      </c>
      <c r="PC28" s="753">
        <v>14.53287197231834</v>
      </c>
      <c r="PD28" s="753">
        <v>14.17910447761194</v>
      </c>
      <c r="PE28" s="753">
        <v>15.410385259631489</v>
      </c>
      <c r="PF28" s="738">
        <f t="shared" si="54"/>
        <v>27</v>
      </c>
      <c r="PG28" s="753">
        <v>13.670393618260297</v>
      </c>
      <c r="PH28" s="738">
        <f t="shared" si="55"/>
        <v>23</v>
      </c>
      <c r="PI28" s="753">
        <v>28.643216080402009</v>
      </c>
      <c r="PJ28" s="738">
        <f t="shared" si="56"/>
        <v>26</v>
      </c>
      <c r="PK28" s="1000">
        <v>26.771849170796745</v>
      </c>
      <c r="PL28" s="738">
        <f t="shared" si="56"/>
        <v>26</v>
      </c>
      <c r="PM28" s="1000">
        <v>114.3</v>
      </c>
      <c r="PN28" s="1000">
        <v>131.1</v>
      </c>
      <c r="PO28" s="738">
        <f t="shared" si="57"/>
        <v>34</v>
      </c>
      <c r="PP28" s="753">
        <v>89.3</v>
      </c>
      <c r="PQ28" s="1000">
        <v>95.2</v>
      </c>
      <c r="PR28" s="738">
        <f t="shared" si="58"/>
        <v>12</v>
      </c>
      <c r="PS28" s="997">
        <v>710</v>
      </c>
      <c r="PT28" s="761">
        <v>46.338028169014081</v>
      </c>
      <c r="PU28" s="738">
        <v>18</v>
      </c>
      <c r="PV28" s="738">
        <v>4492</v>
      </c>
      <c r="PW28" s="761">
        <v>57.724844167408726</v>
      </c>
      <c r="PX28" s="738">
        <v>55</v>
      </c>
      <c r="PY28" s="751">
        <v>661</v>
      </c>
      <c r="PZ28" s="761">
        <v>73.524962178517399</v>
      </c>
      <c r="QA28" s="738">
        <v>53</v>
      </c>
      <c r="QB28" s="997">
        <v>685</v>
      </c>
      <c r="QC28" s="751">
        <v>50.21897810218978</v>
      </c>
      <c r="QD28" s="738">
        <v>12</v>
      </c>
      <c r="QE28" s="756">
        <v>0</v>
      </c>
      <c r="QF28" s="3644">
        <v>0</v>
      </c>
      <c r="QG28" s="738">
        <v>23</v>
      </c>
      <c r="QH28" s="1364" t="s">
        <v>1623</v>
      </c>
      <c r="QI28" s="753">
        <v>83.683808067291153</v>
      </c>
      <c r="QJ28" s="753">
        <v>83.756846547544214</v>
      </c>
      <c r="QK28" s="738">
        <f t="shared" si="59"/>
        <v>12</v>
      </c>
      <c r="QL28" s="751">
        <v>11137</v>
      </c>
      <c r="QM28" s="749">
        <v>56.023755656108598</v>
      </c>
      <c r="QN28" s="742">
        <v>58.389082151458396</v>
      </c>
      <c r="QO28" s="993">
        <v>22</v>
      </c>
      <c r="QP28" s="744">
        <v>3737</v>
      </c>
      <c r="QQ28" s="3554">
        <v>94.440796673232654</v>
      </c>
      <c r="QR28" s="749">
        <v>285.10000000000002</v>
      </c>
      <c r="QS28" s="993">
        <f t="shared" si="60"/>
        <v>41</v>
      </c>
      <c r="QT28" s="742">
        <v>767.9</v>
      </c>
      <c r="QU28" s="993">
        <f t="shared" si="61"/>
        <v>47</v>
      </c>
      <c r="QV28" s="742">
        <v>3188.3</v>
      </c>
      <c r="QW28" s="993">
        <f t="shared" si="62"/>
        <v>13</v>
      </c>
      <c r="QX28" s="742">
        <v>0</v>
      </c>
      <c r="QY28" s="994">
        <f t="shared" si="63"/>
        <v>12</v>
      </c>
      <c r="QZ28" s="753">
        <v>6.4</v>
      </c>
      <c r="RA28" s="738">
        <v>13</v>
      </c>
      <c r="RB28" s="753">
        <v>270.13</v>
      </c>
      <c r="RC28" s="738">
        <v>33</v>
      </c>
      <c r="RD28" s="753">
        <v>7.0000000000000007E-2</v>
      </c>
      <c r="RE28" s="738">
        <v>17</v>
      </c>
      <c r="RF28" s="753">
        <v>483.2</v>
      </c>
      <c r="RG28" s="738">
        <v>18</v>
      </c>
      <c r="RH28" s="738">
        <v>12735.3</v>
      </c>
      <c r="RI28" s="993">
        <f t="shared" si="64"/>
        <v>15</v>
      </c>
      <c r="RJ28" s="753">
        <v>1745.9</v>
      </c>
      <c r="RK28" s="993">
        <f t="shared" si="64"/>
        <v>24</v>
      </c>
      <c r="RL28" s="753">
        <v>754.4</v>
      </c>
      <c r="RM28" s="993">
        <f t="shared" si="64"/>
        <v>33</v>
      </c>
      <c r="RN28" s="753">
        <v>2538.1</v>
      </c>
      <c r="RO28" s="993">
        <f t="shared" si="64"/>
        <v>21</v>
      </c>
      <c r="RP28" s="753">
        <v>0</v>
      </c>
      <c r="RQ28" s="993">
        <f t="shared" si="65"/>
        <v>2</v>
      </c>
      <c r="RR28" s="753">
        <v>0</v>
      </c>
      <c r="RS28" s="993">
        <f t="shared" si="65"/>
        <v>1</v>
      </c>
      <c r="RT28" s="753">
        <v>44.9</v>
      </c>
      <c r="RU28" s="993">
        <f t="shared" si="65"/>
        <v>36</v>
      </c>
      <c r="RV28" s="753">
        <f t="shared" si="66"/>
        <v>44.9</v>
      </c>
      <c r="RW28" s="993">
        <f t="shared" si="67"/>
        <v>37</v>
      </c>
      <c r="RX28" s="753">
        <v>5</v>
      </c>
      <c r="RY28" s="753" t="s">
        <v>1632</v>
      </c>
      <c r="RZ28" s="753">
        <v>5</v>
      </c>
      <c r="SA28" s="753" t="s">
        <v>1632</v>
      </c>
      <c r="SB28" s="753">
        <v>5</v>
      </c>
      <c r="SC28" s="753" t="s">
        <v>1632</v>
      </c>
      <c r="SD28" s="753">
        <v>5</v>
      </c>
      <c r="SE28" s="753" t="s">
        <v>1632</v>
      </c>
      <c r="SF28" s="753">
        <v>5</v>
      </c>
      <c r="SG28" s="753" t="s">
        <v>1632</v>
      </c>
      <c r="SH28" s="753">
        <v>25</v>
      </c>
      <c r="SI28" s="738">
        <f t="shared" si="68"/>
        <v>1</v>
      </c>
      <c r="SJ28" s="753">
        <v>5</v>
      </c>
      <c r="SK28" s="753" t="s">
        <v>1632</v>
      </c>
      <c r="SL28" s="753">
        <v>5</v>
      </c>
      <c r="SM28" s="753" t="s">
        <v>1632</v>
      </c>
      <c r="SN28" s="753">
        <v>5</v>
      </c>
      <c r="SO28" s="753" t="s">
        <v>1632</v>
      </c>
      <c r="SP28" s="753">
        <v>0</v>
      </c>
      <c r="SQ28" s="753" t="s">
        <v>1625</v>
      </c>
      <c r="SR28" s="753">
        <v>15</v>
      </c>
      <c r="SS28" s="738">
        <f t="shared" si="69"/>
        <v>22</v>
      </c>
      <c r="ST28" s="753">
        <v>5</v>
      </c>
      <c r="SU28" s="753" t="s">
        <v>1632</v>
      </c>
      <c r="SV28" s="753">
        <v>5</v>
      </c>
      <c r="SW28" s="753" t="s">
        <v>1632</v>
      </c>
      <c r="SX28" s="753">
        <v>5</v>
      </c>
      <c r="SY28" s="753" t="s">
        <v>1632</v>
      </c>
      <c r="SZ28" s="753">
        <v>15</v>
      </c>
      <c r="TA28" s="738">
        <f t="shared" si="70"/>
        <v>1</v>
      </c>
      <c r="TB28" s="738">
        <v>10</v>
      </c>
      <c r="TC28" s="738" t="s">
        <v>1632</v>
      </c>
      <c r="TD28" s="738">
        <v>10</v>
      </c>
      <c r="TE28" s="738" t="s">
        <v>1632</v>
      </c>
      <c r="TF28" s="738">
        <v>10</v>
      </c>
      <c r="TG28" s="738" t="s">
        <v>1632</v>
      </c>
      <c r="TH28" s="738">
        <v>10</v>
      </c>
      <c r="TI28" s="738" t="s">
        <v>1632</v>
      </c>
      <c r="TJ28" s="738">
        <v>40</v>
      </c>
      <c r="TK28" s="738">
        <f t="shared" si="71"/>
        <v>1</v>
      </c>
      <c r="TL28" s="1001">
        <v>10</v>
      </c>
      <c r="TM28" s="1001">
        <v>10</v>
      </c>
      <c r="TN28" s="1001">
        <v>10</v>
      </c>
      <c r="TO28" s="1001">
        <v>10</v>
      </c>
      <c r="TP28" s="1001">
        <v>40</v>
      </c>
      <c r="TQ28" s="738">
        <f t="shared" si="72"/>
        <v>1</v>
      </c>
      <c r="TR28" s="753" t="s">
        <v>1632</v>
      </c>
      <c r="TS28" s="753" t="s">
        <v>1632</v>
      </c>
      <c r="TT28" s="753" t="s">
        <v>1632</v>
      </c>
      <c r="TU28" s="753" t="s">
        <v>1632</v>
      </c>
      <c r="TV28" s="753">
        <v>5</v>
      </c>
      <c r="TW28" s="753">
        <v>5</v>
      </c>
      <c r="TX28" s="753">
        <v>5</v>
      </c>
      <c r="TY28" s="753">
        <v>5</v>
      </c>
      <c r="TZ28" s="753">
        <v>20</v>
      </c>
      <c r="UA28" s="738">
        <f t="shared" si="73"/>
        <v>1</v>
      </c>
      <c r="UB28" s="753">
        <v>10</v>
      </c>
      <c r="UC28" s="753">
        <v>10</v>
      </c>
      <c r="UD28" s="753">
        <v>10</v>
      </c>
      <c r="UE28" s="753">
        <v>0</v>
      </c>
      <c r="UF28" s="753">
        <v>30</v>
      </c>
      <c r="UG28" s="738">
        <f t="shared" si="74"/>
        <v>11</v>
      </c>
      <c r="UH28" s="751">
        <v>0</v>
      </c>
      <c r="UI28" s="753">
        <v>0</v>
      </c>
      <c r="UJ28" s="738">
        <v>25</v>
      </c>
      <c r="UK28" s="751">
        <v>15</v>
      </c>
      <c r="UL28" s="753">
        <v>27.109086965950986</v>
      </c>
      <c r="UM28" s="738">
        <v>17</v>
      </c>
      <c r="UN28" s="751">
        <v>3</v>
      </c>
      <c r="UO28" s="753">
        <v>5.4218173931901967</v>
      </c>
      <c r="UP28" s="738">
        <v>36</v>
      </c>
      <c r="UQ28" s="751">
        <v>4</v>
      </c>
      <c r="UR28" s="753">
        <v>7.1414543571798399</v>
      </c>
      <c r="US28" s="738">
        <v>31</v>
      </c>
      <c r="UT28" s="753">
        <v>39.799999999999997</v>
      </c>
      <c r="UU28" s="738">
        <v>30</v>
      </c>
      <c r="UV28" s="753">
        <v>30.7</v>
      </c>
      <c r="UW28" s="738">
        <v>26</v>
      </c>
      <c r="UX28" s="1100">
        <v>1.8</v>
      </c>
      <c r="UY28" s="738">
        <v>41</v>
      </c>
      <c r="UZ28" s="1001">
        <v>0.113</v>
      </c>
      <c r="VA28" s="1001">
        <v>52</v>
      </c>
      <c r="VB28" s="1001">
        <v>5.3999999999999999E-2</v>
      </c>
      <c r="VC28" s="1001">
        <v>36</v>
      </c>
      <c r="VD28" s="1001">
        <v>7.1999999999999995E-2</v>
      </c>
      <c r="VE28" s="1001">
        <v>13</v>
      </c>
      <c r="VF28" s="1001">
        <v>5.0000000000000001E-3</v>
      </c>
      <c r="VG28" s="1001">
        <v>41</v>
      </c>
      <c r="VH28" s="1001">
        <v>2.4E-2</v>
      </c>
      <c r="VI28" s="1001">
        <v>10</v>
      </c>
      <c r="VJ28" s="1001">
        <v>1.2999999999999999E-2</v>
      </c>
      <c r="VK28" s="1001">
        <v>9</v>
      </c>
      <c r="VL28" s="1001">
        <v>0</v>
      </c>
      <c r="VM28" s="1001">
        <v>7</v>
      </c>
      <c r="VN28" s="1001">
        <v>0</v>
      </c>
      <c r="VO28" s="1001">
        <v>7</v>
      </c>
      <c r="VP28" s="1001">
        <v>137</v>
      </c>
      <c r="VQ28" s="1001">
        <v>244.17630598677528</v>
      </c>
      <c r="VR28" s="1001">
        <v>12</v>
      </c>
      <c r="VS28" s="1001">
        <v>28</v>
      </c>
      <c r="VT28" s="1001">
        <v>49.904646479048957</v>
      </c>
      <c r="VU28" s="1001">
        <v>38</v>
      </c>
      <c r="VV28" s="1001">
        <v>97</v>
      </c>
      <c r="VW28" s="1001">
        <v>172.88395387384818</v>
      </c>
      <c r="VX28" s="1001">
        <v>23</v>
      </c>
      <c r="VY28" s="1001">
        <v>26</v>
      </c>
      <c r="VZ28" s="1001">
        <v>46.340028873402602</v>
      </c>
      <c r="WA28" s="1001">
        <v>73</v>
      </c>
      <c r="WB28" s="1001">
        <v>491</v>
      </c>
      <c r="WC28" s="1001">
        <v>875.1136221861799</v>
      </c>
      <c r="WD28" s="1001">
        <v>24</v>
      </c>
      <c r="WE28" s="1001">
        <v>64</v>
      </c>
      <c r="WF28" s="1001">
        <v>114.06776338068333</v>
      </c>
      <c r="WG28" s="1001">
        <v>60</v>
      </c>
      <c r="WH28" s="1001">
        <v>81.400000000000006</v>
      </c>
      <c r="WI28" s="1001">
        <v>31</v>
      </c>
      <c r="WJ28" s="1001">
        <v>2.74</v>
      </c>
      <c r="WK28" s="1001">
        <v>2</v>
      </c>
      <c r="WL28" s="1001">
        <v>0</v>
      </c>
      <c r="WM28" s="1001">
        <v>2</v>
      </c>
      <c r="WN28" s="1001">
        <v>64.03</v>
      </c>
      <c r="WO28" s="1001">
        <v>31</v>
      </c>
      <c r="WP28" s="1001">
        <v>0</v>
      </c>
      <c r="WQ28" s="1001">
        <v>19</v>
      </c>
      <c r="WR28" s="1001">
        <v>5.49</v>
      </c>
      <c r="WS28" s="1001">
        <v>21</v>
      </c>
      <c r="WT28" s="1001">
        <v>1.83</v>
      </c>
      <c r="WU28" s="1001">
        <v>19</v>
      </c>
      <c r="WV28" s="1001">
        <v>0.91</v>
      </c>
      <c r="WW28" s="1001">
        <v>6</v>
      </c>
      <c r="WX28" s="1001">
        <v>6.4</v>
      </c>
      <c r="WY28" s="1001">
        <v>23</v>
      </c>
      <c r="WZ28" s="753">
        <v>271.99</v>
      </c>
      <c r="XA28" s="738">
        <v>33</v>
      </c>
      <c r="XB28" s="753">
        <v>311.94</v>
      </c>
      <c r="XC28" s="753">
        <v>61</v>
      </c>
      <c r="XD28" s="753">
        <v>129.88</v>
      </c>
      <c r="XE28" s="738">
        <v>13</v>
      </c>
      <c r="XF28" s="753">
        <v>32.01</v>
      </c>
      <c r="XG28" s="753">
        <v>15</v>
      </c>
      <c r="XH28" s="753">
        <v>159.15</v>
      </c>
      <c r="XI28" s="738">
        <v>17</v>
      </c>
      <c r="XJ28" s="753">
        <v>155.02000000000001</v>
      </c>
      <c r="XK28" s="738">
        <v>51</v>
      </c>
      <c r="XL28" s="753">
        <v>253.36</v>
      </c>
      <c r="XM28" s="738">
        <v>35</v>
      </c>
      <c r="XN28" s="751"/>
      <c r="XO28" s="755"/>
      <c r="XP28" s="761"/>
      <c r="XQ28" s="751"/>
      <c r="XR28" s="755"/>
      <c r="XS28" s="761"/>
      <c r="XT28" s="751"/>
      <c r="XU28" s="751"/>
      <c r="XV28" s="753"/>
      <c r="XW28" s="751"/>
      <c r="XX28" s="1170">
        <v>675</v>
      </c>
      <c r="XY28" s="1175">
        <v>1.3333333333333335</v>
      </c>
      <c r="XZ28" s="1171">
        <f t="shared" si="75"/>
        <v>46</v>
      </c>
      <c r="YA28" s="751">
        <v>4154</v>
      </c>
      <c r="YB28" s="761">
        <v>18.704862782859895</v>
      </c>
      <c r="YC28" s="751">
        <f t="shared" si="76"/>
        <v>27</v>
      </c>
      <c r="YD28" s="755">
        <v>1557</v>
      </c>
      <c r="YE28" s="761">
        <v>5.0406504065040654</v>
      </c>
      <c r="YF28" s="751">
        <f t="shared" si="77"/>
        <v>10</v>
      </c>
      <c r="YG28" s="738">
        <v>4591</v>
      </c>
      <c r="YH28" s="1100">
        <v>7.6236114136353743</v>
      </c>
      <c r="YI28" s="751">
        <f t="shared" si="78"/>
        <v>26</v>
      </c>
      <c r="YJ28" s="755">
        <v>1557</v>
      </c>
      <c r="YK28" s="753">
        <v>21.626016260162601</v>
      </c>
      <c r="YL28" s="751">
        <f t="shared" si="79"/>
        <v>24</v>
      </c>
      <c r="YM28" s="738">
        <v>4591</v>
      </c>
      <c r="YN28" s="753">
        <v>25.157917664996731</v>
      </c>
      <c r="YO28" s="751">
        <f t="shared" si="80"/>
        <v>45</v>
      </c>
      <c r="YP28" s="1179">
        <v>33.333333333333329</v>
      </c>
      <c r="YQ28" s="1100">
        <v>11.111111111111111</v>
      </c>
      <c r="YR28" s="1100">
        <v>11.111111111111111</v>
      </c>
      <c r="YS28" s="1100">
        <v>11.111111111111111</v>
      </c>
      <c r="YT28" s="1100">
        <v>33.333333333333329</v>
      </c>
      <c r="YU28" s="1100">
        <v>0</v>
      </c>
      <c r="YV28" s="1100">
        <v>11.111111111111111</v>
      </c>
      <c r="YW28" s="1100">
        <v>0</v>
      </c>
      <c r="YX28" s="1100">
        <v>11.111111111111111</v>
      </c>
      <c r="YY28" s="1100">
        <v>0</v>
      </c>
      <c r="YZ28" s="1100">
        <v>11.111111111111111</v>
      </c>
      <c r="ZA28" s="1189">
        <v>9</v>
      </c>
      <c r="ZB28" s="1000">
        <v>33.378016085790883</v>
      </c>
      <c r="ZC28" s="1000">
        <v>9.9195710455764079</v>
      </c>
      <c r="ZD28" s="1000">
        <v>25.871313672922252</v>
      </c>
      <c r="ZE28" s="1000">
        <v>17.024128686327078</v>
      </c>
      <c r="ZF28" s="1000">
        <v>8.713136729222521</v>
      </c>
      <c r="ZG28" s="1000">
        <v>11.930294906166219</v>
      </c>
      <c r="ZH28" s="1000">
        <v>16.353887399463808</v>
      </c>
      <c r="ZI28" s="1000">
        <v>10.589812332439678</v>
      </c>
      <c r="ZJ28" s="1000">
        <v>30.563002680965145</v>
      </c>
      <c r="ZK28" s="1000">
        <v>6.4343163538873993</v>
      </c>
      <c r="ZL28" s="1000">
        <v>4.2895442359249332</v>
      </c>
      <c r="ZM28" s="738">
        <v>746</v>
      </c>
      <c r="ZN28" s="755" t="s">
        <v>1650</v>
      </c>
      <c r="ZO28" s="751" t="s">
        <v>1633</v>
      </c>
      <c r="ZP28" s="751" t="s">
        <v>1633</v>
      </c>
      <c r="ZQ28" s="751" t="s">
        <v>1634</v>
      </c>
      <c r="ZR28" s="751" t="s">
        <v>1633</v>
      </c>
      <c r="ZS28" s="751" t="s">
        <v>1633</v>
      </c>
      <c r="ZT28" s="751">
        <v>2</v>
      </c>
      <c r="ZU28" s="751">
        <v>-1</v>
      </c>
      <c r="ZV28" s="751">
        <v>-1</v>
      </c>
      <c r="ZW28" s="751">
        <v>1</v>
      </c>
      <c r="ZX28" s="751">
        <v>-1</v>
      </c>
      <c r="ZY28" s="751">
        <v>-1</v>
      </c>
      <c r="ZZ28" s="751">
        <f t="shared" si="81"/>
        <v>-1</v>
      </c>
      <c r="AAA28" s="751">
        <f t="shared" si="82"/>
        <v>65</v>
      </c>
      <c r="AAB28" s="756" t="s">
        <v>31</v>
      </c>
      <c r="AAC28" s="753" t="s">
        <v>1635</v>
      </c>
      <c r="AAD28" s="753" t="s">
        <v>1635</v>
      </c>
      <c r="AAE28" s="753" t="s">
        <v>31</v>
      </c>
      <c r="AAF28" s="753" t="s">
        <v>1635</v>
      </c>
      <c r="AAG28" s="753" t="s">
        <v>1635</v>
      </c>
      <c r="AAH28" s="755">
        <v>1</v>
      </c>
      <c r="AAI28" s="751">
        <v>3</v>
      </c>
      <c r="AAJ28" s="751">
        <v>1</v>
      </c>
      <c r="AAK28" s="751">
        <v>29</v>
      </c>
      <c r="AAL28" s="751">
        <v>1</v>
      </c>
      <c r="AAM28" s="995">
        <v>3</v>
      </c>
      <c r="AAN28" s="3640">
        <v>5.9276822762299938E-2</v>
      </c>
      <c r="AAO28" s="3641">
        <f t="shared" si="83"/>
        <v>74</v>
      </c>
      <c r="AAP28" s="3642">
        <v>0.1778304682868998</v>
      </c>
      <c r="AAQ28" s="3641">
        <f t="shared" si="84"/>
        <v>50</v>
      </c>
      <c r="AAR28" s="3642">
        <v>5.9276822762299938E-2</v>
      </c>
      <c r="AAS28" s="3641">
        <f t="shared" si="85"/>
        <v>52</v>
      </c>
      <c r="AAT28" s="3642">
        <v>1.7190278601066982</v>
      </c>
      <c r="AAU28" s="3641">
        <f t="shared" si="86"/>
        <v>27</v>
      </c>
      <c r="AAV28" s="3642">
        <v>5.9276822762299938E-2</v>
      </c>
      <c r="AAW28" s="3641">
        <f t="shared" si="87"/>
        <v>66</v>
      </c>
      <c r="AAX28" s="3642">
        <v>0.1778304682868998</v>
      </c>
      <c r="AAY28" s="3641">
        <f t="shared" si="88"/>
        <v>60</v>
      </c>
      <c r="AAZ28" s="997">
        <v>16</v>
      </c>
      <c r="ABA28" s="738">
        <v>1</v>
      </c>
      <c r="ABB28" s="738">
        <v>0</v>
      </c>
      <c r="ABC28" s="3639">
        <v>0.94842916419679901</v>
      </c>
      <c r="ABD28" s="3641">
        <f t="shared" si="89"/>
        <v>20</v>
      </c>
      <c r="ABE28" s="3638">
        <v>5.9276822762299938E-2</v>
      </c>
      <c r="ABF28" s="3641">
        <f t="shared" si="89"/>
        <v>24</v>
      </c>
      <c r="ABG28" s="3638">
        <v>0</v>
      </c>
      <c r="ABH28" s="3643">
        <f t="shared" si="89"/>
        <v>32</v>
      </c>
      <c r="ABI28" s="997">
        <v>0</v>
      </c>
      <c r="ABJ28" s="766">
        <v>0</v>
      </c>
      <c r="ABK28" s="751">
        <f t="shared" si="90"/>
        <v>31</v>
      </c>
      <c r="ABL28" s="756" t="s">
        <v>107</v>
      </c>
      <c r="ABM28" s="753" t="s">
        <v>1687</v>
      </c>
      <c r="ABN28" s="751">
        <v>1</v>
      </c>
      <c r="ABO28" s="751">
        <v>0</v>
      </c>
      <c r="ABP28" s="751">
        <f t="shared" si="91"/>
        <v>1</v>
      </c>
      <c r="ABQ28" s="751">
        <f t="shared" si="92"/>
        <v>48</v>
      </c>
      <c r="ABR28" s="1203" t="s">
        <v>1632</v>
      </c>
      <c r="ABS28" s="1204" t="s">
        <v>1632</v>
      </c>
      <c r="ABT28" s="1204" t="s">
        <v>1632</v>
      </c>
      <c r="ABU28" s="1204" t="s">
        <v>1625</v>
      </c>
      <c r="ABV28" s="761">
        <v>5</v>
      </c>
      <c r="ABW28" s="761">
        <v>5</v>
      </c>
      <c r="ABX28" s="761">
        <v>5</v>
      </c>
      <c r="ABY28" s="761">
        <v>0</v>
      </c>
      <c r="ABZ28" s="751">
        <f t="shared" si="93"/>
        <v>15</v>
      </c>
      <c r="ACA28" s="751">
        <f t="shared" si="94"/>
        <v>20</v>
      </c>
      <c r="ACB28" s="998" t="s">
        <v>1632</v>
      </c>
      <c r="ACC28" s="761" t="s">
        <v>1632</v>
      </c>
      <c r="ACD28" s="761" t="s">
        <v>1632</v>
      </c>
      <c r="ACE28" s="761" t="s">
        <v>1632</v>
      </c>
      <c r="ACF28" s="761">
        <v>5</v>
      </c>
      <c r="ACG28" s="761">
        <v>5</v>
      </c>
      <c r="ACH28" s="761">
        <v>5</v>
      </c>
      <c r="ACI28" s="761">
        <v>5</v>
      </c>
      <c r="ACJ28" s="751">
        <f t="shared" si="95"/>
        <v>20</v>
      </c>
      <c r="ACK28" s="751">
        <f t="shared" si="96"/>
        <v>1</v>
      </c>
      <c r="ACL28" s="997">
        <v>114</v>
      </c>
      <c r="ACM28" s="751">
        <v>3441</v>
      </c>
      <c r="ACN28" s="1091">
        <v>6.4249999999999998</v>
      </c>
      <c r="ACO28" s="751">
        <v>61</v>
      </c>
      <c r="ACP28" s="1091">
        <v>4.7</v>
      </c>
      <c r="ACQ28" s="751">
        <v>59</v>
      </c>
      <c r="ACR28" s="997">
        <v>18.795999999999999</v>
      </c>
      <c r="ACS28" s="1092">
        <v>65</v>
      </c>
      <c r="ACT28" s="998" t="s">
        <v>1625</v>
      </c>
      <c r="ACU28" s="761" t="s">
        <v>1632</v>
      </c>
      <c r="ACV28" s="761" t="s">
        <v>1625</v>
      </c>
      <c r="ACW28" s="761" t="s">
        <v>1625</v>
      </c>
      <c r="ACX28" s="761">
        <v>0</v>
      </c>
      <c r="ACY28" s="761">
        <v>5</v>
      </c>
      <c r="ACZ28" s="761">
        <v>0</v>
      </c>
      <c r="ADA28" s="761">
        <v>0</v>
      </c>
      <c r="ADB28" s="751">
        <f t="shared" si="97"/>
        <v>5</v>
      </c>
      <c r="ADC28" s="751">
        <f t="shared" si="98"/>
        <v>9</v>
      </c>
      <c r="ADD28" s="999" t="s">
        <v>1632</v>
      </c>
      <c r="ADE28" s="1000" t="s">
        <v>1632</v>
      </c>
      <c r="ADF28" s="1000" t="s">
        <v>1632</v>
      </c>
      <c r="ADG28" s="1000" t="s">
        <v>1632</v>
      </c>
      <c r="ADH28" s="1000">
        <v>5</v>
      </c>
      <c r="ADI28" s="1000">
        <v>5</v>
      </c>
      <c r="ADJ28" s="1000">
        <v>5</v>
      </c>
      <c r="ADK28" s="1000">
        <v>5</v>
      </c>
      <c r="ADL28" s="751">
        <f t="shared" si="99"/>
        <v>20</v>
      </c>
      <c r="ADM28" s="751">
        <f t="shared" si="100"/>
        <v>1</v>
      </c>
      <c r="ADN28" s="1170">
        <v>0</v>
      </c>
      <c r="ADO28" s="1171">
        <v>0</v>
      </c>
      <c r="ADP28" s="1171">
        <v>0</v>
      </c>
      <c r="ADQ28" s="1001">
        <v>0</v>
      </c>
      <c r="ADR28" s="1001">
        <v>0</v>
      </c>
      <c r="ADS28" s="1001">
        <v>0</v>
      </c>
      <c r="ADT28" s="1001">
        <v>38</v>
      </c>
      <c r="ADU28" s="1001">
        <v>10</v>
      </c>
      <c r="ADV28" s="1001">
        <v>1050</v>
      </c>
      <c r="ADW28" s="1001">
        <v>8400</v>
      </c>
      <c r="ADX28" s="1001">
        <v>105</v>
      </c>
      <c r="ADY28" s="1001">
        <v>840</v>
      </c>
      <c r="ADZ28" s="1001">
        <v>492.4086992203529</v>
      </c>
      <c r="AEA28" s="1001">
        <v>17</v>
      </c>
      <c r="AEB28" s="1001">
        <v>10</v>
      </c>
      <c r="AEC28" s="1001">
        <v>1050</v>
      </c>
      <c r="AED28" s="1001">
        <v>8400</v>
      </c>
      <c r="AEE28" s="1001">
        <v>105</v>
      </c>
      <c r="AEF28" s="1001">
        <v>840</v>
      </c>
      <c r="AEG28" s="1001">
        <v>492.4086992203529</v>
      </c>
      <c r="AEH28" s="754">
        <v>38</v>
      </c>
      <c r="AEI28" s="751"/>
      <c r="AEJ28" s="751"/>
      <c r="AEK28" s="751"/>
      <c r="AEL28" s="751"/>
      <c r="AEM28" s="751">
        <v>8443</v>
      </c>
      <c r="AEN28" s="751">
        <v>6497</v>
      </c>
      <c r="AEO28" s="1001">
        <v>551</v>
      </c>
      <c r="AEP28" s="1100">
        <v>8.4808373095274732</v>
      </c>
      <c r="AEQ28" s="1001">
        <v>24</v>
      </c>
      <c r="AER28" s="1001">
        <v>141</v>
      </c>
      <c r="AES28" s="1001">
        <v>25.58983666061706</v>
      </c>
      <c r="AET28" s="1100">
        <v>3.7659574468085109</v>
      </c>
      <c r="AEU28" s="1001">
        <v>15</v>
      </c>
      <c r="AEV28" s="1001">
        <v>74</v>
      </c>
      <c r="AEW28" s="1001">
        <v>625</v>
      </c>
      <c r="AEX28" s="1001">
        <v>11.84</v>
      </c>
      <c r="AEY28" s="1001">
        <v>43</v>
      </c>
      <c r="AEZ28" s="1669">
        <v>6497</v>
      </c>
      <c r="AFA28" s="1670">
        <v>2.1554563644759122</v>
      </c>
      <c r="AFB28" s="1669">
        <f t="shared" si="101"/>
        <v>56</v>
      </c>
      <c r="AFC28" s="1171">
        <v>70</v>
      </c>
      <c r="AFD28" s="1100">
        <v>11.428571428571429</v>
      </c>
      <c r="AFE28" s="1001">
        <f t="shared" si="102"/>
        <v>26</v>
      </c>
      <c r="AFF28" s="751">
        <v>1043</v>
      </c>
      <c r="AFG28" s="1000">
        <v>19.079578139980825</v>
      </c>
      <c r="AFH28" s="738">
        <f t="shared" si="103"/>
        <v>24</v>
      </c>
      <c r="AFI28" s="1001">
        <v>124</v>
      </c>
      <c r="AFJ28" s="751">
        <v>32</v>
      </c>
      <c r="AFK28" s="1000">
        <v>25.806451612903224</v>
      </c>
      <c r="AFL28" s="738">
        <f t="shared" si="104"/>
        <v>57</v>
      </c>
      <c r="AFM28" s="746">
        <v>257</v>
      </c>
      <c r="AFN28" s="1004">
        <v>28</v>
      </c>
      <c r="AFO28" s="759">
        <v>10.894941634241246</v>
      </c>
      <c r="AFP28" s="994">
        <f t="shared" si="105"/>
        <v>17</v>
      </c>
      <c r="AFQ28" s="751">
        <v>56</v>
      </c>
      <c r="AFR28" s="738">
        <f t="shared" si="105"/>
        <v>36</v>
      </c>
      <c r="AFS28" s="751">
        <v>9730</v>
      </c>
      <c r="AFT28" s="751">
        <v>4380</v>
      </c>
      <c r="AFU28" s="1000">
        <v>45.015416238437822</v>
      </c>
      <c r="AFV28" s="738">
        <f t="shared" si="106"/>
        <v>21</v>
      </c>
      <c r="AFW28" s="751">
        <v>9120</v>
      </c>
      <c r="AFX28" s="751">
        <v>250</v>
      </c>
      <c r="AFY28" s="753">
        <v>2.7412280701754383</v>
      </c>
      <c r="AFZ28" s="738">
        <f t="shared" si="107"/>
        <v>8</v>
      </c>
      <c r="AGA28" s="1720">
        <v>38.323353293413177</v>
      </c>
      <c r="AGB28" s="1720">
        <v>21.556886227544911</v>
      </c>
      <c r="AGC28" s="1720">
        <v>20.059880239520957</v>
      </c>
      <c r="AGD28" s="1720">
        <v>5.6886227544910177</v>
      </c>
      <c r="AGE28" s="1720">
        <v>5.9880239520958085</v>
      </c>
      <c r="AGF28" s="1720">
        <v>4.1916167664670656</v>
      </c>
      <c r="AGG28" s="1720">
        <v>2.9940119760479043</v>
      </c>
      <c r="AGH28" s="1720">
        <v>0</v>
      </c>
      <c r="AGI28" s="1720">
        <v>1.1976047904191618</v>
      </c>
      <c r="AGJ28" s="1712">
        <v>128</v>
      </c>
      <c r="AGK28" s="1712">
        <v>72</v>
      </c>
      <c r="AGL28" s="1712">
        <v>67</v>
      </c>
      <c r="AGM28" s="1712">
        <v>19</v>
      </c>
      <c r="AGN28" s="1712">
        <v>20</v>
      </c>
      <c r="AGO28" s="1712">
        <v>14</v>
      </c>
      <c r="AGP28" s="1712">
        <v>10</v>
      </c>
      <c r="AGQ28" s="1712">
        <v>0</v>
      </c>
      <c r="AGR28" s="1712">
        <v>4</v>
      </c>
      <c r="AGS28" s="1712">
        <v>334</v>
      </c>
      <c r="AGT28" s="753">
        <v>25.170068027210885</v>
      </c>
      <c r="AGU28" s="753">
        <v>12.925170068027212</v>
      </c>
      <c r="AGV28" s="753">
        <v>14.285714285714285</v>
      </c>
      <c r="AGW28" s="753">
        <v>5.4421768707482991</v>
      </c>
      <c r="AGX28" s="753">
        <v>12.925170068027212</v>
      </c>
      <c r="AGY28" s="753">
        <v>10.204081632653061</v>
      </c>
      <c r="AGZ28" s="753">
        <v>10.884353741496598</v>
      </c>
      <c r="AHA28" s="753">
        <v>6.1224489795918364</v>
      </c>
      <c r="AHB28" s="753">
        <v>2.0408163265306123</v>
      </c>
      <c r="AHC28" s="751">
        <v>37</v>
      </c>
      <c r="AHD28" s="751">
        <v>19</v>
      </c>
      <c r="AHE28" s="751">
        <v>21</v>
      </c>
      <c r="AHF28" s="751">
        <v>8</v>
      </c>
      <c r="AHG28" s="751">
        <v>19</v>
      </c>
      <c r="AHH28" s="751">
        <v>15</v>
      </c>
      <c r="AHI28" s="751">
        <v>16</v>
      </c>
      <c r="AHJ28" s="751">
        <v>9</v>
      </c>
      <c r="AHK28" s="751">
        <v>3</v>
      </c>
      <c r="AHL28" s="751">
        <v>147</v>
      </c>
      <c r="AHM28" s="753">
        <v>50</v>
      </c>
      <c r="AHN28" s="753">
        <v>25</v>
      </c>
      <c r="AHO28" s="753">
        <v>0</v>
      </c>
      <c r="AHP28" s="753">
        <v>25</v>
      </c>
      <c r="AHQ28" s="753">
        <v>0</v>
      </c>
      <c r="AHR28" s="753">
        <v>0</v>
      </c>
      <c r="AHS28" s="753">
        <v>0</v>
      </c>
      <c r="AHT28" s="753">
        <v>0</v>
      </c>
      <c r="AHU28" s="753">
        <v>0</v>
      </c>
      <c r="AHV28" s="751">
        <v>2</v>
      </c>
      <c r="AHW28" s="751">
        <v>1</v>
      </c>
      <c r="AHX28" s="751">
        <v>0</v>
      </c>
      <c r="AHY28" s="751">
        <v>1</v>
      </c>
      <c r="AHZ28" s="751">
        <v>0</v>
      </c>
      <c r="AIA28" s="751">
        <v>0</v>
      </c>
      <c r="AIB28" s="751">
        <v>0</v>
      </c>
      <c r="AIC28" s="751">
        <v>0</v>
      </c>
      <c r="AID28" s="751">
        <v>0</v>
      </c>
      <c r="AIE28" s="751">
        <v>4</v>
      </c>
      <c r="AIF28" s="753" t="s">
        <v>1648</v>
      </c>
      <c r="AIG28" s="753" t="s">
        <v>1627</v>
      </c>
      <c r="AIH28" s="749">
        <v>0</v>
      </c>
      <c r="AII28" s="993">
        <f t="shared" si="108"/>
        <v>42</v>
      </c>
      <c r="AIJ28" s="742" t="s">
        <v>1625</v>
      </c>
      <c r="AIK28" s="742" t="s">
        <v>1625</v>
      </c>
      <c r="AIL28" s="742" t="s">
        <v>1625</v>
      </c>
      <c r="AIM28" s="740" t="s">
        <v>1625</v>
      </c>
      <c r="AIN28" s="753" t="s">
        <v>1626</v>
      </c>
      <c r="AIO28" s="753" t="s">
        <v>1627</v>
      </c>
      <c r="AIP28" s="753" t="s">
        <v>1627</v>
      </c>
      <c r="AIQ28" s="753" t="s">
        <v>1627</v>
      </c>
      <c r="AIR28" s="753" t="s">
        <v>1625</v>
      </c>
      <c r="AIS28" s="753" t="s">
        <v>1685</v>
      </c>
      <c r="AIT28" s="753" t="s">
        <v>1648</v>
      </c>
      <c r="AIU28" s="753" t="s">
        <v>1630</v>
      </c>
      <c r="AIV28" s="753" t="s">
        <v>1705</v>
      </c>
      <c r="AIW28" s="738">
        <v>65</v>
      </c>
      <c r="AIX28" s="738">
        <v>2</v>
      </c>
      <c r="AIY28" s="1000">
        <v>3</v>
      </c>
      <c r="AIZ28" s="738">
        <v>2</v>
      </c>
      <c r="AJA28" s="753">
        <v>0.11855364552459988</v>
      </c>
      <c r="AJB28" s="738">
        <f t="shared" si="109"/>
        <v>23</v>
      </c>
      <c r="AJC28" s="753">
        <v>5</v>
      </c>
      <c r="AJD28" s="993">
        <f t="shared" si="110"/>
        <v>17</v>
      </c>
      <c r="AJE28" s="753" t="s">
        <v>1626</v>
      </c>
      <c r="AJF28" s="753" t="s">
        <v>1625</v>
      </c>
      <c r="AJG28" s="753" t="s">
        <v>1625</v>
      </c>
      <c r="AJH28" s="753" t="s">
        <v>1625</v>
      </c>
      <c r="AJI28" s="753">
        <v>5.4</v>
      </c>
      <c r="AJJ28" s="738">
        <f t="shared" si="111"/>
        <v>54</v>
      </c>
      <c r="AJK28" s="751">
        <v>3</v>
      </c>
      <c r="AJL28" s="753">
        <v>5.4</v>
      </c>
      <c r="AJM28" s="738">
        <f t="shared" si="112"/>
        <v>25</v>
      </c>
      <c r="AJN28" s="751">
        <v>3</v>
      </c>
      <c r="AJO28" s="753">
        <v>1.8</v>
      </c>
      <c r="AJP28" s="738">
        <f t="shared" si="113"/>
        <v>11</v>
      </c>
      <c r="AJQ28" s="751">
        <v>1</v>
      </c>
      <c r="AJR28" s="753">
        <v>1.8</v>
      </c>
      <c r="AJS28" s="738">
        <f t="shared" si="114"/>
        <v>26</v>
      </c>
      <c r="AJT28" s="751">
        <v>1</v>
      </c>
      <c r="AJU28" s="753">
        <v>0</v>
      </c>
      <c r="AJV28" s="751">
        <v>0</v>
      </c>
      <c r="AJW28" s="753">
        <v>7.2</v>
      </c>
      <c r="AJX28" s="738">
        <f t="shared" si="115"/>
        <v>11</v>
      </c>
      <c r="AJY28" s="751">
        <v>4</v>
      </c>
      <c r="AJZ28" s="753">
        <v>0</v>
      </c>
      <c r="AKA28" s="738">
        <f t="shared" si="116"/>
        <v>9</v>
      </c>
      <c r="AKB28" s="751">
        <v>0</v>
      </c>
      <c r="AKC28" s="753">
        <v>10.8</v>
      </c>
      <c r="AKD28" s="738">
        <f t="shared" si="117"/>
        <v>42</v>
      </c>
      <c r="AKE28" s="751">
        <v>6</v>
      </c>
      <c r="AKF28" s="751">
        <v>344</v>
      </c>
      <c r="AKG28" s="751">
        <v>150</v>
      </c>
      <c r="AKH28" s="751">
        <v>15</v>
      </c>
      <c r="AKI28" s="751">
        <v>29</v>
      </c>
      <c r="AKJ28" s="751">
        <v>0</v>
      </c>
      <c r="AKK28" s="751">
        <v>538</v>
      </c>
      <c r="AKL28" s="751">
        <v>214</v>
      </c>
      <c r="AKM28" s="751">
        <v>81</v>
      </c>
      <c r="AKN28" s="751">
        <v>0</v>
      </c>
      <c r="AKO28" s="751">
        <v>295</v>
      </c>
      <c r="AKP28" s="753">
        <v>0.104</v>
      </c>
      <c r="AKQ28" s="738">
        <f t="shared" si="118"/>
        <v>43</v>
      </c>
      <c r="AKR28" s="753">
        <v>0.08</v>
      </c>
      <c r="AKS28" s="738">
        <f t="shared" si="118"/>
        <v>25</v>
      </c>
      <c r="AKT28" s="753">
        <v>6.0000000000000001E-3</v>
      </c>
      <c r="AKU28" s="738">
        <f t="shared" si="5"/>
        <v>13</v>
      </c>
      <c r="AKV28" s="753">
        <v>1.7999999999999999E-2</v>
      </c>
      <c r="AKW28" s="738">
        <f t="shared" si="119"/>
        <v>19</v>
      </c>
      <c r="AKX28" s="753" t="s">
        <v>31</v>
      </c>
      <c r="AKY28" s="753">
        <v>0.20799999999999999</v>
      </c>
      <c r="AKZ28" s="753">
        <v>6.8000000000000005E-2</v>
      </c>
      <c r="ALA28" s="738">
        <f t="shared" si="6"/>
        <v>5</v>
      </c>
      <c r="ALB28" s="753">
        <v>3.3000000000000002E-2</v>
      </c>
      <c r="ALC28" s="738">
        <f t="shared" si="7"/>
        <v>26</v>
      </c>
      <c r="ALD28" s="753">
        <v>1E-3</v>
      </c>
      <c r="ALE28" s="738">
        <f t="shared" si="8"/>
        <v>8</v>
      </c>
      <c r="ALF28" s="753">
        <v>0.10299999999999999</v>
      </c>
      <c r="ALG28" s="753"/>
      <c r="ALH28" s="1706">
        <v>31.107612688417209</v>
      </c>
      <c r="ALI28" s="754">
        <v>579</v>
      </c>
      <c r="ALJ28" s="754">
        <v>92</v>
      </c>
      <c r="ALK28" s="754">
        <v>17059</v>
      </c>
      <c r="ALL28" s="754">
        <v>33.941028196260042</v>
      </c>
      <c r="ALM28" s="754">
        <v>5.3930476581276743</v>
      </c>
      <c r="ALN28" s="754">
        <v>43</v>
      </c>
      <c r="ALO28" s="754">
        <v>42</v>
      </c>
    </row>
    <row r="29" spans="1:1003" ht="13" x14ac:dyDescent="0.2">
      <c r="A29" s="696" t="s">
        <v>1706</v>
      </c>
      <c r="B29" s="697" t="s">
        <v>1707</v>
      </c>
      <c r="C29" s="697" t="s">
        <v>1646</v>
      </c>
      <c r="D29" s="697" t="s">
        <v>1646</v>
      </c>
      <c r="E29" s="697" t="s">
        <v>1646</v>
      </c>
      <c r="F29" s="698" t="s">
        <v>1708</v>
      </c>
      <c r="G29" s="699" t="s">
        <v>1920</v>
      </c>
      <c r="H29" s="700">
        <v>668</v>
      </c>
      <c r="I29" s="703">
        <v>7.19</v>
      </c>
      <c r="J29" s="699">
        <f t="shared" si="9"/>
        <v>46</v>
      </c>
      <c r="K29" s="702">
        <v>699</v>
      </c>
      <c r="L29" s="703">
        <v>7.34</v>
      </c>
      <c r="M29" s="710">
        <f t="shared" si="10"/>
        <v>17</v>
      </c>
      <c r="N29" s="712">
        <f t="shared" si="11"/>
        <v>0.14999999999999947</v>
      </c>
      <c r="O29" s="702">
        <v>1422</v>
      </c>
      <c r="P29" s="703">
        <v>6.19</v>
      </c>
      <c r="Q29" s="699">
        <f t="shared" si="120"/>
        <v>37</v>
      </c>
      <c r="R29" s="702">
        <v>1421</v>
      </c>
      <c r="S29" s="703">
        <v>6.25</v>
      </c>
      <c r="T29" s="710">
        <f t="shared" si="0"/>
        <v>33</v>
      </c>
      <c r="U29" s="712">
        <f t="shared" si="12"/>
        <v>5.9999999999999609E-2</v>
      </c>
      <c r="V29" s="706">
        <v>716</v>
      </c>
      <c r="W29" s="701">
        <v>6.0013966480446923</v>
      </c>
      <c r="X29" s="702">
        <v>705</v>
      </c>
      <c r="Y29" s="704">
        <v>6.5120567375886527</v>
      </c>
      <c r="Z29" s="705">
        <f t="shared" si="13"/>
        <v>34</v>
      </c>
      <c r="AA29" s="707">
        <v>486</v>
      </c>
      <c r="AB29" s="704">
        <v>6.0823045267489713</v>
      </c>
      <c r="AC29" s="705">
        <f t="shared" si="14"/>
        <v>53</v>
      </c>
      <c r="AD29" s="702">
        <v>230</v>
      </c>
      <c r="AE29" s="704">
        <v>5.8304347826086955</v>
      </c>
      <c r="AF29" s="732">
        <f t="shared" si="15"/>
        <v>27</v>
      </c>
      <c r="AG29" s="708">
        <v>81.5</v>
      </c>
      <c r="AH29" s="705">
        <f t="shared" si="16"/>
        <v>21</v>
      </c>
      <c r="AI29" s="709">
        <v>85.2</v>
      </c>
      <c r="AJ29" s="705">
        <f t="shared" si="17"/>
        <v>21</v>
      </c>
      <c r="AK29" s="709">
        <v>1.5</v>
      </c>
      <c r="AL29" s="701">
        <v>1.2000000000000028</v>
      </c>
      <c r="AM29" s="702">
        <v>60</v>
      </c>
      <c r="AN29" s="715">
        <f t="shared" si="18"/>
        <v>52</v>
      </c>
      <c r="AO29" s="710">
        <v>60</v>
      </c>
      <c r="AP29" s="715">
        <f t="shared" si="19"/>
        <v>51</v>
      </c>
      <c r="AQ29" s="702">
        <v>180</v>
      </c>
      <c r="AR29" s="710">
        <f t="shared" si="121"/>
        <v>30</v>
      </c>
      <c r="AS29" s="702">
        <v>680</v>
      </c>
      <c r="AT29" s="703">
        <v>17.647058823529409</v>
      </c>
      <c r="AU29" s="705">
        <f t="shared" si="20"/>
        <v>26</v>
      </c>
      <c r="AV29" s="702">
        <v>682</v>
      </c>
      <c r="AW29" s="703">
        <v>10.997067448680351</v>
      </c>
      <c r="AX29" s="705">
        <f t="shared" si="21"/>
        <v>27</v>
      </c>
      <c r="AY29" s="702">
        <v>668</v>
      </c>
      <c r="AZ29" s="703">
        <v>42.964071856287426</v>
      </c>
      <c r="BA29" s="705">
        <f t="shared" si="22"/>
        <v>11</v>
      </c>
      <c r="BB29" s="702">
        <v>689</v>
      </c>
      <c r="BC29" s="703">
        <v>17.416545718432509</v>
      </c>
      <c r="BD29" s="705">
        <f t="shared" si="23"/>
        <v>59</v>
      </c>
      <c r="BE29" s="702">
        <v>685</v>
      </c>
      <c r="BF29" s="703">
        <v>0.87591240875912413</v>
      </c>
      <c r="BG29" s="705">
        <f t="shared" si="24"/>
        <v>40</v>
      </c>
      <c r="BH29" s="702">
        <v>684</v>
      </c>
      <c r="BI29" s="703">
        <v>32.748538011695906</v>
      </c>
      <c r="BJ29" s="705">
        <f t="shared" si="25"/>
        <v>35</v>
      </c>
      <c r="BK29" s="702">
        <v>714</v>
      </c>
      <c r="BL29" s="703">
        <v>51.960784313725497</v>
      </c>
      <c r="BM29" s="705">
        <f t="shared" si="26"/>
        <v>31</v>
      </c>
      <c r="BN29" s="702">
        <v>725</v>
      </c>
      <c r="BO29" s="703">
        <v>79.172413793103445</v>
      </c>
      <c r="BP29" s="705">
        <f t="shared" si="27"/>
        <v>13</v>
      </c>
      <c r="BQ29" s="702">
        <v>691</v>
      </c>
      <c r="BR29" s="703">
        <v>63.24167872648335</v>
      </c>
      <c r="BS29" s="705">
        <f t="shared" si="28"/>
        <v>46</v>
      </c>
      <c r="BT29" s="702">
        <v>723</v>
      </c>
      <c r="BU29" s="703">
        <v>37.067773167358233</v>
      </c>
      <c r="BV29" s="705">
        <f t="shared" si="29"/>
        <v>35</v>
      </c>
      <c r="BW29" s="702">
        <v>645</v>
      </c>
      <c r="BX29" s="703">
        <v>2.945736434108527</v>
      </c>
      <c r="BY29" s="705">
        <f t="shared" si="30"/>
        <v>32</v>
      </c>
      <c r="BZ29" s="702">
        <v>722</v>
      </c>
      <c r="CA29" s="703">
        <v>54.847645429362878</v>
      </c>
      <c r="CB29" s="705">
        <f t="shared" si="31"/>
        <v>36</v>
      </c>
      <c r="CC29" s="709">
        <v>16.8</v>
      </c>
      <c r="CD29" s="726">
        <f t="shared" si="32"/>
        <v>74</v>
      </c>
      <c r="CE29" s="703">
        <v>6.1</v>
      </c>
      <c r="CF29" s="703">
        <v>5.5</v>
      </c>
      <c r="CG29" s="704">
        <v>5.0999999999999996</v>
      </c>
      <c r="CH29" s="709">
        <v>16</v>
      </c>
      <c r="CI29" s="701">
        <v>16.2</v>
      </c>
      <c r="CJ29" s="712">
        <v>17.5</v>
      </c>
      <c r="CK29" s="729">
        <f t="shared" si="33"/>
        <v>49</v>
      </c>
      <c r="CL29" s="712">
        <v>6.4</v>
      </c>
      <c r="CM29" s="712">
        <v>5.4</v>
      </c>
      <c r="CN29" s="712">
        <v>5.7</v>
      </c>
      <c r="CO29" s="714">
        <v>666</v>
      </c>
      <c r="CP29" s="985">
        <v>83.48</v>
      </c>
      <c r="CQ29" s="729">
        <f t="shared" si="34"/>
        <v>49</v>
      </c>
      <c r="CR29" s="715">
        <v>345</v>
      </c>
      <c r="CS29" s="985">
        <v>83.46</v>
      </c>
      <c r="CT29" s="729">
        <f t="shared" si="1"/>
        <v>46</v>
      </c>
      <c r="CU29" s="715">
        <v>205</v>
      </c>
      <c r="CV29" s="712">
        <v>83.99</v>
      </c>
      <c r="CW29" s="729">
        <f t="shared" si="35"/>
        <v>50</v>
      </c>
      <c r="CX29" s="715">
        <v>116</v>
      </c>
      <c r="CY29" s="712">
        <v>82.64</v>
      </c>
      <c r="CZ29" s="729">
        <f t="shared" si="36"/>
        <v>48</v>
      </c>
      <c r="DA29" s="716">
        <v>17.432950191570882</v>
      </c>
      <c r="DB29" s="710">
        <f t="shared" si="37"/>
        <v>27</v>
      </c>
      <c r="DC29" s="715">
        <v>1044</v>
      </c>
      <c r="DD29" s="717">
        <v>82.567049808429118</v>
      </c>
      <c r="DE29" s="710">
        <f t="shared" si="38"/>
        <v>17</v>
      </c>
      <c r="DF29" s="703">
        <v>0</v>
      </c>
      <c r="DG29" s="705">
        <f t="shared" si="39"/>
        <v>37</v>
      </c>
      <c r="DH29" s="709">
        <v>73.873873873873876</v>
      </c>
      <c r="DI29" s="705">
        <f t="shared" si="39"/>
        <v>19</v>
      </c>
      <c r="DJ29" s="703">
        <v>0</v>
      </c>
      <c r="DK29" s="705">
        <f t="shared" si="40"/>
        <v>34</v>
      </c>
      <c r="DL29" s="718">
        <v>79</v>
      </c>
      <c r="DM29" s="705">
        <f t="shared" si="41"/>
        <v>17</v>
      </c>
      <c r="DN29" s="703">
        <v>2.666666666666667</v>
      </c>
      <c r="DO29" s="705">
        <f t="shared" si="42"/>
        <v>50</v>
      </c>
      <c r="DP29" s="702">
        <v>632</v>
      </c>
      <c r="DQ29" s="719">
        <v>69.620253164556971</v>
      </c>
      <c r="DR29" s="705">
        <f t="shared" si="122"/>
        <v>16</v>
      </c>
      <c r="DS29" s="702">
        <v>687</v>
      </c>
      <c r="DT29" s="719">
        <v>44.541484716157207</v>
      </c>
      <c r="DU29" s="705">
        <v>48</v>
      </c>
      <c r="DV29" s="702">
        <v>572</v>
      </c>
      <c r="DW29" s="720">
        <v>67.307692307692307</v>
      </c>
      <c r="DX29" s="705">
        <v>38</v>
      </c>
      <c r="DY29" s="702">
        <v>528</v>
      </c>
      <c r="DZ29" s="1145">
        <v>1.0092592592592593</v>
      </c>
      <c r="EA29" s="726">
        <v>27</v>
      </c>
      <c r="EB29" s="720">
        <v>10.227272727272728</v>
      </c>
      <c r="EC29" s="705">
        <v>54</v>
      </c>
      <c r="ED29" s="702">
        <v>563</v>
      </c>
      <c r="EE29" s="712">
        <v>1.444</v>
      </c>
      <c r="EF29" s="729">
        <v>30</v>
      </c>
      <c r="EG29" s="720">
        <v>22.202486678507995</v>
      </c>
      <c r="EH29" s="705">
        <v>55</v>
      </c>
      <c r="EI29" s="702">
        <v>581</v>
      </c>
      <c r="EJ29" s="712">
        <v>1.103448275862069</v>
      </c>
      <c r="EK29" s="729">
        <v>21</v>
      </c>
      <c r="EL29" s="720">
        <v>24.956970740103269</v>
      </c>
      <c r="EM29" s="705">
        <v>53</v>
      </c>
      <c r="EN29" s="714">
        <v>540</v>
      </c>
      <c r="EO29" s="712">
        <v>0.90384615384615385</v>
      </c>
      <c r="EP29" s="729">
        <v>15</v>
      </c>
      <c r="EQ29" s="725">
        <v>9.6296296296296298</v>
      </c>
      <c r="ER29" s="733">
        <v>48</v>
      </c>
      <c r="ES29" s="702">
        <v>536</v>
      </c>
      <c r="ET29" s="726">
        <v>1.0108695652173914</v>
      </c>
      <c r="EU29" s="726">
        <v>26</v>
      </c>
      <c r="EV29" s="720">
        <v>8.5820895522388057</v>
      </c>
      <c r="EW29" s="705">
        <v>44</v>
      </c>
      <c r="EX29" s="715">
        <v>547</v>
      </c>
      <c r="EY29" s="726">
        <v>0.60416666666666663</v>
      </c>
      <c r="EZ29" s="726">
        <v>33</v>
      </c>
      <c r="FA29" s="725">
        <v>4.3875685557586843</v>
      </c>
      <c r="FB29" s="715">
        <v>56</v>
      </c>
      <c r="FC29" s="702">
        <v>572</v>
      </c>
      <c r="FD29" s="726">
        <v>0.82456140350877194</v>
      </c>
      <c r="FE29" s="726">
        <v>18</v>
      </c>
      <c r="FF29" s="720">
        <v>9.965034965034965</v>
      </c>
      <c r="FG29" s="705">
        <v>25</v>
      </c>
      <c r="FH29" s="702">
        <v>509</v>
      </c>
      <c r="FI29" s="726">
        <v>3.2282051282051283</v>
      </c>
      <c r="FJ29" s="726">
        <v>14</v>
      </c>
      <c r="FK29" s="720">
        <v>38.310412573673872</v>
      </c>
      <c r="FL29" s="705">
        <v>21</v>
      </c>
      <c r="FM29" s="714">
        <v>725</v>
      </c>
      <c r="FN29" s="725">
        <v>24.551724137931036</v>
      </c>
      <c r="FO29" s="715">
        <v>39</v>
      </c>
      <c r="FP29" s="702">
        <v>604</v>
      </c>
      <c r="FQ29" s="727">
        <v>1.4074074074074074</v>
      </c>
      <c r="FR29" s="727">
        <v>16</v>
      </c>
      <c r="FS29" s="720">
        <v>4.4701986754966887</v>
      </c>
      <c r="FT29" s="705">
        <v>39</v>
      </c>
      <c r="FU29" s="702">
        <v>618</v>
      </c>
      <c r="FV29" s="712">
        <v>1.5357142857142858</v>
      </c>
      <c r="FW29" s="729">
        <v>15</v>
      </c>
      <c r="FX29" s="720">
        <v>4.5307443365695796</v>
      </c>
      <c r="FY29" s="705">
        <v>45</v>
      </c>
      <c r="FZ29" s="702">
        <v>640</v>
      </c>
      <c r="GA29" s="712">
        <v>0.84375</v>
      </c>
      <c r="GB29" s="729">
        <v>44</v>
      </c>
      <c r="GC29" s="720">
        <v>10</v>
      </c>
      <c r="GD29" s="705">
        <v>22</v>
      </c>
      <c r="GE29" s="702">
        <v>613</v>
      </c>
      <c r="GF29" s="712">
        <v>0.7857142857142857</v>
      </c>
      <c r="GG29" s="729">
        <v>29</v>
      </c>
      <c r="GH29" s="720">
        <v>3.4257748776508974</v>
      </c>
      <c r="GI29" s="705">
        <v>30</v>
      </c>
      <c r="GJ29" s="702">
        <v>660</v>
      </c>
      <c r="GK29" s="726">
        <v>1.3097826086956521</v>
      </c>
      <c r="GL29" s="726">
        <v>40</v>
      </c>
      <c r="GM29" s="720">
        <v>13.939393939393941</v>
      </c>
      <c r="GN29" s="705">
        <v>43</v>
      </c>
      <c r="GO29" s="702">
        <v>650</v>
      </c>
      <c r="GP29" s="726">
        <v>0.85</v>
      </c>
      <c r="GQ29" s="726">
        <v>13</v>
      </c>
      <c r="GR29" s="720">
        <v>4.6153846153846159</v>
      </c>
      <c r="GS29" s="705">
        <v>22</v>
      </c>
      <c r="GT29" s="702">
        <v>633</v>
      </c>
      <c r="GU29" s="726">
        <v>0.83333333333333337</v>
      </c>
      <c r="GV29" s="726">
        <v>6</v>
      </c>
      <c r="GW29" s="720">
        <v>1.4218009478672986</v>
      </c>
      <c r="GX29" s="705">
        <v>47</v>
      </c>
      <c r="GY29" s="702">
        <v>626</v>
      </c>
      <c r="GZ29" s="726">
        <v>2.4285714285714284</v>
      </c>
      <c r="HA29" s="726">
        <v>18</v>
      </c>
      <c r="HB29" s="720">
        <v>1.1182108626198082</v>
      </c>
      <c r="HC29" s="705">
        <v>36</v>
      </c>
      <c r="HD29" s="709">
        <v>23.063223508459483</v>
      </c>
      <c r="HE29" s="703">
        <v>3.5618878005342829</v>
      </c>
      <c r="HF29" s="703">
        <v>73.196794300979519</v>
      </c>
      <c r="HG29" s="703">
        <v>25.645592163846835</v>
      </c>
      <c r="HH29" s="1299">
        <v>13.624220837043632</v>
      </c>
      <c r="HI29" s="1299">
        <v>24.93321460373998</v>
      </c>
      <c r="HJ29" s="1299">
        <v>69.72395369545859</v>
      </c>
      <c r="HK29" s="1299">
        <v>4.7195013357079247</v>
      </c>
      <c r="HL29" s="1299">
        <v>72.84060552092609</v>
      </c>
      <c r="HM29" s="1300">
        <v>1123</v>
      </c>
      <c r="HN29" s="709">
        <v>18.894662257912138</v>
      </c>
      <c r="HO29" s="709">
        <v>2.0311761927255549</v>
      </c>
      <c r="HP29" s="709">
        <v>64.336324988190839</v>
      </c>
      <c r="HQ29" s="709">
        <v>29.145016532829477</v>
      </c>
      <c r="HR29" s="709">
        <v>11.714690599905527</v>
      </c>
      <c r="HS29" s="709">
        <v>45.819555975436934</v>
      </c>
      <c r="HT29" s="709">
        <v>55.833726972130371</v>
      </c>
      <c r="HU29" s="709">
        <v>4.8653755314123766</v>
      </c>
      <c r="HV29" s="709">
        <v>61.407652338214461</v>
      </c>
      <c r="HW29" s="1300">
        <v>2117</v>
      </c>
      <c r="HX29" s="1265">
        <v>17</v>
      </c>
      <c r="HY29" s="1266">
        <v>28</v>
      </c>
      <c r="HZ29" s="1266">
        <v>28</v>
      </c>
      <c r="IA29" s="1266">
        <v>41</v>
      </c>
      <c r="IB29" s="1266">
        <v>36</v>
      </c>
      <c r="IC29" s="1266">
        <v>39</v>
      </c>
      <c r="ID29" s="1266" t="s">
        <v>31</v>
      </c>
      <c r="IE29" s="1266">
        <v>156</v>
      </c>
      <c r="IF29" s="1267">
        <v>345</v>
      </c>
      <c r="IG29" s="1268">
        <v>72</v>
      </c>
      <c r="IH29" s="1269">
        <v>12</v>
      </c>
      <c r="II29" s="1269">
        <v>8</v>
      </c>
      <c r="IJ29" s="1269">
        <v>22</v>
      </c>
      <c r="IK29" s="1269">
        <v>12</v>
      </c>
      <c r="IL29" s="1269">
        <v>9</v>
      </c>
      <c r="IM29" s="1269" t="s">
        <v>31</v>
      </c>
      <c r="IN29" s="1269">
        <v>71</v>
      </c>
      <c r="IO29" s="1267">
        <v>206</v>
      </c>
      <c r="IP29" s="1268">
        <v>10</v>
      </c>
      <c r="IQ29" s="1269">
        <v>22</v>
      </c>
      <c r="IR29" s="1269">
        <v>2</v>
      </c>
      <c r="IS29" s="1269">
        <v>13</v>
      </c>
      <c r="IT29" s="1269">
        <v>3</v>
      </c>
      <c r="IU29" s="1269">
        <v>1</v>
      </c>
      <c r="IV29" s="1269" t="s">
        <v>31</v>
      </c>
      <c r="IW29" s="1269">
        <v>65</v>
      </c>
      <c r="IX29" s="1270">
        <v>116</v>
      </c>
      <c r="IY29" s="1268">
        <v>4.9275362318840585</v>
      </c>
      <c r="IZ29" s="1269">
        <v>8.115942028985506</v>
      </c>
      <c r="JA29" s="1269">
        <v>8.115942028985506</v>
      </c>
      <c r="JB29" s="1269">
        <v>11.884057971014492</v>
      </c>
      <c r="JC29" s="1269">
        <v>10.434782608695652</v>
      </c>
      <c r="JD29" s="1269">
        <v>11.304347826086957</v>
      </c>
      <c r="JE29" s="1269" t="s">
        <v>31</v>
      </c>
      <c r="JF29" s="1269">
        <v>45.217391304347828</v>
      </c>
      <c r="JG29" s="1270">
        <v>100</v>
      </c>
      <c r="JH29" s="1268">
        <v>34.95145631067961</v>
      </c>
      <c r="JI29" s="1269">
        <v>5.825242718446602</v>
      </c>
      <c r="JJ29" s="1269">
        <v>3.8834951456310676</v>
      </c>
      <c r="JK29" s="1269">
        <v>10.679611650485436</v>
      </c>
      <c r="JL29" s="1269">
        <v>5.825242718446602</v>
      </c>
      <c r="JM29" s="1269">
        <v>4.3689320388349513</v>
      </c>
      <c r="JN29" s="1269" t="s">
        <v>31</v>
      </c>
      <c r="JO29" s="1269">
        <v>34.466019417475728</v>
      </c>
      <c r="JP29" s="1270">
        <v>100</v>
      </c>
      <c r="JQ29" s="1268">
        <v>8.6206896551724146</v>
      </c>
      <c r="JR29" s="1269">
        <v>18.96551724137931</v>
      </c>
      <c r="JS29" s="1269">
        <v>1.7241379310344827</v>
      </c>
      <c r="JT29" s="1269">
        <v>11.206896551724139</v>
      </c>
      <c r="JU29" s="1269">
        <v>2.5862068965517242</v>
      </c>
      <c r="JV29" s="1269">
        <v>0.86206896551724133</v>
      </c>
      <c r="JW29" s="1269" t="s">
        <v>31</v>
      </c>
      <c r="JX29" s="1269">
        <v>56.034482758620683</v>
      </c>
      <c r="JY29" s="1270">
        <v>100</v>
      </c>
      <c r="JZ29" s="718">
        <v>45.417844166330241</v>
      </c>
      <c r="KA29" s="705">
        <f t="shared" si="43"/>
        <v>58</v>
      </c>
      <c r="KB29" s="718">
        <v>67.72727272727272</v>
      </c>
      <c r="KC29" s="705">
        <f t="shared" si="43"/>
        <v>37</v>
      </c>
      <c r="KD29" s="1212">
        <v>3.1478895666446189</v>
      </c>
      <c r="KE29" s="988">
        <f t="shared" si="44"/>
        <v>45</v>
      </c>
      <c r="KF29" s="1212">
        <v>0</v>
      </c>
      <c r="KG29" s="988">
        <f t="shared" si="44"/>
        <v>28</v>
      </c>
      <c r="KH29" s="1212">
        <v>7.5157394478332238</v>
      </c>
      <c r="KI29" s="988">
        <f t="shared" si="45"/>
        <v>70</v>
      </c>
      <c r="KJ29" s="1212">
        <v>10.707723965605938</v>
      </c>
      <c r="KK29" s="988">
        <f t="shared" si="45"/>
        <v>33</v>
      </c>
      <c r="KL29" s="725">
        <v>3.0466714048803603</v>
      </c>
      <c r="KM29" s="715">
        <f t="shared" si="46"/>
        <v>75</v>
      </c>
      <c r="KN29" s="715">
        <v>11.375680320824978</v>
      </c>
      <c r="KO29" s="715">
        <f t="shared" si="47"/>
        <v>66</v>
      </c>
      <c r="KP29" s="728">
        <v>15</v>
      </c>
      <c r="KQ29" s="729">
        <v>10</v>
      </c>
      <c r="KR29" s="729">
        <v>10</v>
      </c>
      <c r="KS29" s="729">
        <v>20</v>
      </c>
      <c r="KT29" s="729">
        <v>0</v>
      </c>
      <c r="KU29" s="730">
        <f t="shared" si="48"/>
        <v>55</v>
      </c>
      <c r="KV29" s="734">
        <f t="shared" si="49"/>
        <v>60</v>
      </c>
      <c r="KW29" s="728">
        <v>0</v>
      </c>
      <c r="KX29" s="729">
        <v>0</v>
      </c>
      <c r="KY29" s="706">
        <f t="shared" si="50"/>
        <v>0</v>
      </c>
      <c r="KZ29" s="705">
        <f t="shared" si="51"/>
        <v>37</v>
      </c>
      <c r="LA29" s="847" t="s">
        <v>1625</v>
      </c>
      <c r="LB29" s="846" t="s">
        <v>1625</v>
      </c>
      <c r="LC29" s="846" t="s">
        <v>1625</v>
      </c>
      <c r="LD29" s="846" t="s">
        <v>1625</v>
      </c>
      <c r="LE29" s="729">
        <v>0</v>
      </c>
      <c r="LF29" s="1023">
        <v>58</v>
      </c>
      <c r="LG29" s="847" t="s">
        <v>1625</v>
      </c>
      <c r="LH29" s="846" t="s">
        <v>1625</v>
      </c>
      <c r="LI29" s="846" t="s">
        <v>1625</v>
      </c>
      <c r="LJ29" s="846" t="s">
        <v>1625</v>
      </c>
      <c r="LK29" s="729">
        <v>0</v>
      </c>
      <c r="LL29" s="1023">
        <v>37</v>
      </c>
      <c r="LM29" s="847" t="s">
        <v>1632</v>
      </c>
      <c r="LN29" s="846" t="s">
        <v>1625</v>
      </c>
      <c r="LO29" s="846" t="s">
        <v>1625</v>
      </c>
      <c r="LP29" s="846" t="s">
        <v>1625</v>
      </c>
      <c r="LQ29" s="729">
        <v>15</v>
      </c>
      <c r="LR29" s="1023">
        <v>55</v>
      </c>
      <c r="LS29" s="847" t="s">
        <v>1632</v>
      </c>
      <c r="LT29" s="846" t="s">
        <v>1632</v>
      </c>
      <c r="LU29" s="846" t="s">
        <v>1625</v>
      </c>
      <c r="LV29" s="846" t="s">
        <v>1625</v>
      </c>
      <c r="LW29" s="729">
        <v>20</v>
      </c>
      <c r="LX29" s="1023">
        <v>51</v>
      </c>
      <c r="LY29" s="847" t="s">
        <v>1632</v>
      </c>
      <c r="LZ29" s="846" t="s">
        <v>1632</v>
      </c>
      <c r="MA29" s="846" t="s">
        <v>1632</v>
      </c>
      <c r="MB29" s="846" t="s">
        <v>1632</v>
      </c>
      <c r="MC29" s="729">
        <v>40</v>
      </c>
      <c r="MD29" s="1023">
        <v>1</v>
      </c>
      <c r="ME29" s="847" t="s">
        <v>1625</v>
      </c>
      <c r="MF29" s="846" t="s">
        <v>1625</v>
      </c>
      <c r="MG29" s="846" t="s">
        <v>1625</v>
      </c>
      <c r="MH29" s="846" t="s">
        <v>1625</v>
      </c>
      <c r="MI29" s="729">
        <v>0</v>
      </c>
      <c r="MJ29" s="1023">
        <v>64</v>
      </c>
      <c r="MK29" s="847" t="s">
        <v>1632</v>
      </c>
      <c r="ML29" s="846" t="s">
        <v>1625</v>
      </c>
      <c r="MM29" s="846" t="s">
        <v>1625</v>
      </c>
      <c r="MN29" s="729">
        <v>15</v>
      </c>
      <c r="MO29" s="1023">
        <v>33</v>
      </c>
      <c r="MP29" s="847" t="s">
        <v>1625</v>
      </c>
      <c r="MQ29" s="846" t="s">
        <v>1632</v>
      </c>
      <c r="MR29" s="846" t="s">
        <v>1632</v>
      </c>
      <c r="MS29" s="846" t="s">
        <v>1632</v>
      </c>
      <c r="MT29" s="729">
        <v>30</v>
      </c>
      <c r="MU29" s="1023">
        <v>31</v>
      </c>
      <c r="MV29" s="846" t="s">
        <v>1625</v>
      </c>
      <c r="MW29" s="846" t="s">
        <v>1625</v>
      </c>
      <c r="MX29" s="846" t="s">
        <v>1625</v>
      </c>
      <c r="MY29" s="846" t="s">
        <v>1625</v>
      </c>
      <c r="MZ29" s="729">
        <v>0</v>
      </c>
      <c r="NA29" s="1023">
        <v>47</v>
      </c>
      <c r="NB29" s="715">
        <v>125.26</v>
      </c>
      <c r="NC29" s="715">
        <f t="shared" si="3"/>
        <v>40</v>
      </c>
      <c r="ND29" s="714">
        <v>0</v>
      </c>
      <c r="NE29" s="715">
        <v>55</v>
      </c>
      <c r="NF29" s="731">
        <v>0</v>
      </c>
      <c r="NG29" s="715">
        <v>55</v>
      </c>
      <c r="NH29" s="715">
        <v>0</v>
      </c>
      <c r="NI29" s="715">
        <v>56</v>
      </c>
      <c r="NJ29" s="731">
        <v>0</v>
      </c>
      <c r="NK29" s="715">
        <v>56</v>
      </c>
      <c r="NL29" s="715">
        <v>0</v>
      </c>
      <c r="NM29" s="715">
        <v>57</v>
      </c>
      <c r="NN29" s="2946">
        <v>0</v>
      </c>
      <c r="NO29" s="715">
        <v>57</v>
      </c>
      <c r="NP29" s="715">
        <v>19155</v>
      </c>
      <c r="NQ29" s="3206">
        <v>0</v>
      </c>
      <c r="NR29" s="3349">
        <v>0</v>
      </c>
      <c r="NS29" s="3206">
        <v>44</v>
      </c>
      <c r="NT29" s="3206">
        <v>0</v>
      </c>
      <c r="NU29" s="3207">
        <v>0</v>
      </c>
      <c r="NV29" s="3206">
        <v>44</v>
      </c>
      <c r="NW29" s="3206">
        <v>0</v>
      </c>
      <c r="NX29" s="3207">
        <v>0</v>
      </c>
      <c r="NY29" s="3206">
        <v>61</v>
      </c>
      <c r="NZ29" s="3206">
        <v>0</v>
      </c>
      <c r="OA29" s="3208">
        <v>0</v>
      </c>
      <c r="OB29" s="3206">
        <v>61</v>
      </c>
      <c r="OC29" s="714">
        <v>182</v>
      </c>
      <c r="OD29" s="2946">
        <v>9.4801541827273681</v>
      </c>
      <c r="OE29" s="733">
        <v>66</v>
      </c>
      <c r="OF29" s="714" t="s">
        <v>31</v>
      </c>
      <c r="OG29" s="731" t="s">
        <v>31</v>
      </c>
      <c r="OH29" s="733" t="str">
        <f t="shared" si="52"/>
        <v>-</v>
      </c>
      <c r="OI29" s="981">
        <v>28.209635774322916</v>
      </c>
      <c r="OJ29" s="733">
        <f t="shared" si="4"/>
        <v>51</v>
      </c>
      <c r="OK29" s="1355" t="s">
        <v>3048</v>
      </c>
      <c r="OL29" s="1355" t="s">
        <v>3046</v>
      </c>
      <c r="OM29" s="1355">
        <v>665</v>
      </c>
      <c r="ON29" s="3559">
        <v>35.721959604641171</v>
      </c>
      <c r="OO29" s="1355">
        <v>27</v>
      </c>
      <c r="OP29" s="977"/>
      <c r="OQ29" s="712">
        <v>10.1</v>
      </c>
      <c r="OR29" s="712">
        <v>11.5</v>
      </c>
      <c r="OS29" s="712">
        <v>10.6</v>
      </c>
      <c r="OT29" s="712">
        <v>11.755725190839694</v>
      </c>
      <c r="OU29" s="712">
        <v>10.973936899862826</v>
      </c>
      <c r="OV29" s="712">
        <v>12.670807453416149</v>
      </c>
      <c r="OW29" s="699">
        <f t="shared" si="53"/>
        <v>38</v>
      </c>
      <c r="OX29" s="712">
        <v>11.266744924019781</v>
      </c>
      <c r="OY29" s="699">
        <f t="shared" si="53"/>
        <v>53</v>
      </c>
      <c r="OZ29" s="712">
        <v>5.9</v>
      </c>
      <c r="PA29" s="712">
        <v>6.3</v>
      </c>
      <c r="PB29" s="712">
        <v>5.6</v>
      </c>
      <c r="PC29" s="712">
        <v>7.1755725190839694</v>
      </c>
      <c r="PD29" s="712">
        <v>5.2126200274348422</v>
      </c>
      <c r="PE29" s="712">
        <v>8.695652173913043</v>
      </c>
      <c r="PF29" s="699">
        <f t="shared" si="54"/>
        <v>54</v>
      </c>
      <c r="PG29" s="712">
        <v>6.4806407867386424</v>
      </c>
      <c r="PH29" s="699">
        <f t="shared" si="55"/>
        <v>56</v>
      </c>
      <c r="PI29" s="712">
        <v>21.366459627329192</v>
      </c>
      <c r="PJ29" s="699">
        <f t="shared" si="56"/>
        <v>55</v>
      </c>
      <c r="PK29" s="985">
        <v>17.747385710758422</v>
      </c>
      <c r="PL29" s="699">
        <f t="shared" si="56"/>
        <v>64</v>
      </c>
      <c r="PM29" s="985">
        <v>154.4</v>
      </c>
      <c r="PN29" s="985">
        <v>253.6</v>
      </c>
      <c r="PO29" s="699">
        <f t="shared" si="57"/>
        <v>15</v>
      </c>
      <c r="PP29" s="712">
        <v>0</v>
      </c>
      <c r="PQ29" s="985">
        <v>0</v>
      </c>
      <c r="PR29" s="699">
        <f t="shared" si="58"/>
        <v>24</v>
      </c>
      <c r="PS29" s="982">
        <v>676</v>
      </c>
      <c r="PT29" s="725">
        <v>42.899408284023671</v>
      </c>
      <c r="PU29" s="699">
        <v>44</v>
      </c>
      <c r="PV29" s="699">
        <v>1326</v>
      </c>
      <c r="PW29" s="725">
        <v>61.91553544494721</v>
      </c>
      <c r="PX29" s="699">
        <v>22</v>
      </c>
      <c r="PY29" s="715">
        <v>636</v>
      </c>
      <c r="PZ29" s="725">
        <v>72.484276729559753</v>
      </c>
      <c r="QA29" s="699">
        <v>60</v>
      </c>
      <c r="QB29" s="982">
        <v>661</v>
      </c>
      <c r="QC29" s="715">
        <v>48.714069591527988</v>
      </c>
      <c r="QD29" s="699">
        <v>20</v>
      </c>
      <c r="QE29" s="716">
        <v>1</v>
      </c>
      <c r="QF29" s="3644">
        <v>5.2088759245754769E-2</v>
      </c>
      <c r="QG29" s="699">
        <v>20</v>
      </c>
      <c r="QH29" s="1363" t="s">
        <v>1623</v>
      </c>
      <c r="QI29" s="712">
        <v>83.976455199476788</v>
      </c>
      <c r="QJ29" s="712">
        <v>84.745762711864401</v>
      </c>
      <c r="QK29" s="699">
        <f t="shared" si="59"/>
        <v>8</v>
      </c>
      <c r="QL29" s="715">
        <v>3363</v>
      </c>
      <c r="QM29" s="709">
        <v>59.539170506912441</v>
      </c>
      <c r="QN29" s="703">
        <v>59.798534798534796</v>
      </c>
      <c r="QO29" s="978">
        <v>19</v>
      </c>
      <c r="QP29" s="705">
        <v>1092</v>
      </c>
      <c r="QQ29" s="3553">
        <v>92.89145052833814</v>
      </c>
      <c r="QR29" s="709">
        <v>77.900000000000006</v>
      </c>
      <c r="QS29" s="978">
        <f t="shared" si="60"/>
        <v>70</v>
      </c>
      <c r="QT29" s="703">
        <v>556</v>
      </c>
      <c r="QU29" s="978">
        <f t="shared" si="61"/>
        <v>69</v>
      </c>
      <c r="QV29" s="703">
        <v>252.1</v>
      </c>
      <c r="QW29" s="978">
        <f t="shared" si="62"/>
        <v>30</v>
      </c>
      <c r="QX29" s="703">
        <v>0</v>
      </c>
      <c r="QY29" s="979">
        <f t="shared" si="63"/>
        <v>12</v>
      </c>
      <c r="QZ29" s="712">
        <v>0</v>
      </c>
      <c r="RA29" s="699">
        <v>30</v>
      </c>
      <c r="RB29" s="712">
        <v>286.79000000000002</v>
      </c>
      <c r="RC29" s="699">
        <v>28</v>
      </c>
      <c r="RD29" s="712">
        <v>1.3</v>
      </c>
      <c r="RE29" s="699">
        <v>16</v>
      </c>
      <c r="RF29" s="712">
        <v>44.8</v>
      </c>
      <c r="RG29" s="699">
        <v>31</v>
      </c>
      <c r="RH29" s="699">
        <v>7517</v>
      </c>
      <c r="RI29" s="978">
        <f t="shared" si="64"/>
        <v>34</v>
      </c>
      <c r="RJ29" s="712">
        <v>959.2</v>
      </c>
      <c r="RK29" s="978">
        <f t="shared" si="64"/>
        <v>42</v>
      </c>
      <c r="RL29" s="712">
        <v>822</v>
      </c>
      <c r="RM29" s="978">
        <f t="shared" si="64"/>
        <v>28</v>
      </c>
      <c r="RN29" s="712">
        <v>5565.7</v>
      </c>
      <c r="RO29" s="978">
        <f t="shared" si="64"/>
        <v>11</v>
      </c>
      <c r="RP29" s="712">
        <v>0</v>
      </c>
      <c r="RQ29" s="978">
        <f t="shared" si="65"/>
        <v>2</v>
      </c>
      <c r="RR29" s="712">
        <v>0</v>
      </c>
      <c r="RS29" s="978">
        <f t="shared" si="65"/>
        <v>1</v>
      </c>
      <c r="RT29" s="712">
        <v>37.299999999999997</v>
      </c>
      <c r="RU29" s="978">
        <f t="shared" si="65"/>
        <v>37</v>
      </c>
      <c r="RV29" s="712">
        <f t="shared" si="66"/>
        <v>37.299999999999997</v>
      </c>
      <c r="RW29" s="978">
        <f t="shared" si="67"/>
        <v>38</v>
      </c>
      <c r="RX29" s="712">
        <v>5</v>
      </c>
      <c r="RY29" s="712" t="s">
        <v>1632</v>
      </c>
      <c r="RZ29" s="712">
        <v>5</v>
      </c>
      <c r="SA29" s="712" t="s">
        <v>1632</v>
      </c>
      <c r="SB29" s="712">
        <v>0</v>
      </c>
      <c r="SC29" s="712" t="s">
        <v>1625</v>
      </c>
      <c r="SD29" s="712">
        <v>0</v>
      </c>
      <c r="SE29" s="712" t="s">
        <v>1625</v>
      </c>
      <c r="SF29" s="712">
        <v>0</v>
      </c>
      <c r="SG29" s="712" t="s">
        <v>1625</v>
      </c>
      <c r="SH29" s="712">
        <v>10</v>
      </c>
      <c r="SI29" s="699">
        <f t="shared" si="68"/>
        <v>46</v>
      </c>
      <c r="SJ29" s="712">
        <v>5</v>
      </c>
      <c r="SK29" s="712" t="s">
        <v>1632</v>
      </c>
      <c r="SL29" s="712">
        <v>0</v>
      </c>
      <c r="SM29" s="712" t="s">
        <v>1625</v>
      </c>
      <c r="SN29" s="712">
        <v>0</v>
      </c>
      <c r="SO29" s="712" t="s">
        <v>1625</v>
      </c>
      <c r="SP29" s="712">
        <v>0</v>
      </c>
      <c r="SQ29" s="712" t="s">
        <v>1625</v>
      </c>
      <c r="SR29" s="712">
        <v>5</v>
      </c>
      <c r="SS29" s="699">
        <f t="shared" si="69"/>
        <v>50</v>
      </c>
      <c r="ST29" s="712">
        <v>5</v>
      </c>
      <c r="SU29" s="712" t="s">
        <v>1632</v>
      </c>
      <c r="SV29" s="712">
        <v>0</v>
      </c>
      <c r="SW29" s="712" t="s">
        <v>1625</v>
      </c>
      <c r="SX29" s="712">
        <v>0</v>
      </c>
      <c r="SY29" s="712" t="s">
        <v>1625</v>
      </c>
      <c r="SZ29" s="712">
        <v>5</v>
      </c>
      <c r="TA29" s="699">
        <f t="shared" si="70"/>
        <v>54</v>
      </c>
      <c r="TB29" s="699">
        <v>0</v>
      </c>
      <c r="TC29" s="699" t="s">
        <v>1625</v>
      </c>
      <c r="TD29" s="699">
        <v>0</v>
      </c>
      <c r="TE29" s="699" t="s">
        <v>1625</v>
      </c>
      <c r="TF29" s="699">
        <v>0</v>
      </c>
      <c r="TG29" s="699" t="s">
        <v>1625</v>
      </c>
      <c r="TH29" s="699">
        <v>0</v>
      </c>
      <c r="TI29" s="699" t="s">
        <v>1625</v>
      </c>
      <c r="TJ29" s="699">
        <v>0</v>
      </c>
      <c r="TK29" s="699">
        <f t="shared" si="71"/>
        <v>64</v>
      </c>
      <c r="TL29" s="989">
        <v>10</v>
      </c>
      <c r="TM29" s="989">
        <v>0</v>
      </c>
      <c r="TN29" s="989">
        <v>0</v>
      </c>
      <c r="TO29" s="989">
        <v>0</v>
      </c>
      <c r="TP29" s="989">
        <v>10</v>
      </c>
      <c r="TQ29" s="699">
        <f t="shared" si="72"/>
        <v>55</v>
      </c>
      <c r="TR29" s="712" t="s">
        <v>1632</v>
      </c>
      <c r="TS29" s="712" t="s">
        <v>1632</v>
      </c>
      <c r="TT29" s="712" t="s">
        <v>1632</v>
      </c>
      <c r="TU29" s="712" t="s">
        <v>1632</v>
      </c>
      <c r="TV29" s="712">
        <v>5</v>
      </c>
      <c r="TW29" s="712">
        <v>5</v>
      </c>
      <c r="TX29" s="712">
        <v>5</v>
      </c>
      <c r="TY29" s="712">
        <v>5</v>
      </c>
      <c r="TZ29" s="712">
        <v>20</v>
      </c>
      <c r="UA29" s="699">
        <f t="shared" si="73"/>
        <v>1</v>
      </c>
      <c r="UB29" s="712">
        <v>0</v>
      </c>
      <c r="UC29" s="712">
        <v>10</v>
      </c>
      <c r="UD29" s="712">
        <v>0</v>
      </c>
      <c r="UE29" s="712">
        <v>0</v>
      </c>
      <c r="UF29" s="712">
        <v>10</v>
      </c>
      <c r="UG29" s="699">
        <f t="shared" si="74"/>
        <v>56</v>
      </c>
      <c r="UH29" s="715">
        <v>1</v>
      </c>
      <c r="UI29" s="712">
        <v>1.4985763524651581</v>
      </c>
      <c r="UJ29" s="699">
        <v>20</v>
      </c>
      <c r="UK29" s="715">
        <v>8</v>
      </c>
      <c r="UL29" s="712">
        <v>11.988610819721265</v>
      </c>
      <c r="UM29" s="699">
        <v>40</v>
      </c>
      <c r="UN29" s="715">
        <v>9</v>
      </c>
      <c r="UO29" s="712">
        <v>13.487187172186424</v>
      </c>
      <c r="UP29" s="699">
        <v>22</v>
      </c>
      <c r="UQ29" s="715">
        <v>5</v>
      </c>
      <c r="UR29" s="712">
        <v>7.4207097166773028</v>
      </c>
      <c r="US29" s="699">
        <v>30</v>
      </c>
      <c r="UT29" s="712">
        <v>27</v>
      </c>
      <c r="UU29" s="699">
        <v>56</v>
      </c>
      <c r="UV29" s="712">
        <v>18</v>
      </c>
      <c r="UW29" s="699">
        <v>63</v>
      </c>
      <c r="UX29" s="1099">
        <v>6</v>
      </c>
      <c r="UY29" s="699">
        <v>28</v>
      </c>
      <c r="UZ29" s="989">
        <v>0.11899999999999999</v>
      </c>
      <c r="VA29" s="989">
        <v>44</v>
      </c>
      <c r="VB29" s="989">
        <v>0.02</v>
      </c>
      <c r="VC29" s="989">
        <v>63</v>
      </c>
      <c r="VD29" s="989">
        <v>7.5999999999999998E-2</v>
      </c>
      <c r="VE29" s="989">
        <v>9</v>
      </c>
      <c r="VF29" s="989">
        <v>1.7000000000000001E-2</v>
      </c>
      <c r="VG29" s="989">
        <v>19</v>
      </c>
      <c r="VH29" s="989">
        <v>1.7000000000000001E-2</v>
      </c>
      <c r="VI29" s="989">
        <v>22</v>
      </c>
      <c r="VJ29" s="989">
        <v>1.0999999999999999E-2</v>
      </c>
      <c r="VK29" s="989">
        <v>16</v>
      </c>
      <c r="VL29" s="989">
        <v>0</v>
      </c>
      <c r="VM29" s="989">
        <v>7</v>
      </c>
      <c r="VN29" s="989">
        <v>0</v>
      </c>
      <c r="VO29" s="989">
        <v>7</v>
      </c>
      <c r="VP29" s="989">
        <v>89</v>
      </c>
      <c r="VQ29" s="989">
        <v>131.93198831883069</v>
      </c>
      <c r="VR29" s="989">
        <v>27</v>
      </c>
      <c r="VS29" s="989">
        <v>230</v>
      </c>
      <c r="VT29" s="989">
        <v>340.94783498124787</v>
      </c>
      <c r="VU29" s="989">
        <v>1</v>
      </c>
      <c r="VV29" s="989">
        <v>94</v>
      </c>
      <c r="VW29" s="989">
        <v>139.34389777494479</v>
      </c>
      <c r="VX29" s="989">
        <v>35</v>
      </c>
      <c r="VY29" s="989">
        <v>49</v>
      </c>
      <c r="VZ29" s="989">
        <v>72.636712669918026</v>
      </c>
      <c r="WA29" s="989">
        <v>50</v>
      </c>
      <c r="WB29" s="989">
        <v>376</v>
      </c>
      <c r="WC29" s="989">
        <v>557.37559109977917</v>
      </c>
      <c r="WD29" s="989">
        <v>34</v>
      </c>
      <c r="WE29" s="989">
        <v>115</v>
      </c>
      <c r="WF29" s="989">
        <v>170.47391749062393</v>
      </c>
      <c r="WG29" s="989">
        <v>37</v>
      </c>
      <c r="WH29" s="989">
        <v>129.63</v>
      </c>
      <c r="WI29" s="989">
        <v>16</v>
      </c>
      <c r="WJ29" s="989">
        <v>0</v>
      </c>
      <c r="WK29" s="989">
        <v>10</v>
      </c>
      <c r="WL29" s="989">
        <v>0</v>
      </c>
      <c r="WM29" s="989">
        <v>2</v>
      </c>
      <c r="WN29" s="989">
        <v>92.59</v>
      </c>
      <c r="WO29" s="989">
        <v>19</v>
      </c>
      <c r="WP29" s="989">
        <v>0</v>
      </c>
      <c r="WQ29" s="989">
        <v>19</v>
      </c>
      <c r="WR29" s="989">
        <v>18.52</v>
      </c>
      <c r="WS29" s="989">
        <v>7</v>
      </c>
      <c r="WT29" s="989">
        <v>9.26</v>
      </c>
      <c r="WU29" s="989">
        <v>4</v>
      </c>
      <c r="WV29" s="989">
        <v>3.09</v>
      </c>
      <c r="WW29" s="989">
        <v>2</v>
      </c>
      <c r="WX29" s="989">
        <v>6.17</v>
      </c>
      <c r="WY29" s="989">
        <v>29</v>
      </c>
      <c r="WZ29" s="712">
        <v>211.96</v>
      </c>
      <c r="XA29" s="699">
        <v>55</v>
      </c>
      <c r="XB29" s="712">
        <v>338.5</v>
      </c>
      <c r="XC29" s="712">
        <v>58</v>
      </c>
      <c r="XD29" s="712">
        <v>160.49</v>
      </c>
      <c r="XE29" s="699">
        <v>10</v>
      </c>
      <c r="XF29" s="712">
        <v>46.3</v>
      </c>
      <c r="XG29" s="712">
        <v>10</v>
      </c>
      <c r="XH29" s="712">
        <v>0</v>
      </c>
      <c r="XI29" s="699">
        <v>28</v>
      </c>
      <c r="XJ29" s="712">
        <v>161.34</v>
      </c>
      <c r="XK29" s="699">
        <v>47</v>
      </c>
      <c r="XL29" s="712">
        <v>64.81</v>
      </c>
      <c r="XM29" s="699">
        <v>61</v>
      </c>
      <c r="XO29" s="714"/>
      <c r="XP29" s="725"/>
      <c r="XQ29" s="715"/>
      <c r="XR29" s="714"/>
      <c r="XS29" s="725"/>
      <c r="XT29" s="715"/>
      <c r="XU29" s="715"/>
      <c r="XV29" s="712"/>
      <c r="XW29" s="715"/>
      <c r="XX29" s="1169">
        <v>657</v>
      </c>
      <c r="XY29" s="1174">
        <v>1.2176560121765601</v>
      </c>
      <c r="XZ29" s="1168">
        <f t="shared" si="75"/>
        <v>56</v>
      </c>
      <c r="YA29" s="715">
        <v>1254</v>
      </c>
      <c r="YB29" s="725">
        <v>15.94896331738437</v>
      </c>
      <c r="YC29" s="715">
        <f t="shared" si="76"/>
        <v>48</v>
      </c>
      <c r="YD29" s="714">
        <v>293</v>
      </c>
      <c r="YE29" s="725">
        <v>7.0783132530120492</v>
      </c>
      <c r="YF29" s="715">
        <f t="shared" si="77"/>
        <v>31</v>
      </c>
      <c r="YG29" s="699">
        <v>1302</v>
      </c>
      <c r="YH29" s="1099">
        <v>6.8356374807987716</v>
      </c>
      <c r="YI29" s="715">
        <f t="shared" si="78"/>
        <v>15</v>
      </c>
      <c r="YJ29" s="714">
        <v>293</v>
      </c>
      <c r="YK29" s="712">
        <v>24.096385542168676</v>
      </c>
      <c r="YL29" s="715">
        <f t="shared" si="79"/>
        <v>47</v>
      </c>
      <c r="YM29" s="699">
        <v>1302</v>
      </c>
      <c r="YN29" s="712">
        <v>25.960061443932414</v>
      </c>
      <c r="YO29" s="715">
        <f t="shared" si="80"/>
        <v>53</v>
      </c>
      <c r="YP29" s="1178">
        <v>25</v>
      </c>
      <c r="YQ29" s="1099">
        <v>0</v>
      </c>
      <c r="YR29" s="1099">
        <v>25</v>
      </c>
      <c r="YS29" s="1099">
        <v>0</v>
      </c>
      <c r="YT29" s="1099">
        <v>25</v>
      </c>
      <c r="YU29" s="1099">
        <v>0</v>
      </c>
      <c r="YV29" s="1099">
        <v>0</v>
      </c>
      <c r="YW29" s="1099">
        <v>12.5</v>
      </c>
      <c r="YX29" s="1099">
        <v>12.5</v>
      </c>
      <c r="YY29" s="1099">
        <v>12.5</v>
      </c>
      <c r="YZ29" s="1099">
        <v>0</v>
      </c>
      <c r="ZA29" s="1188">
        <v>8</v>
      </c>
      <c r="ZB29" s="985">
        <v>26.455026455026452</v>
      </c>
      <c r="ZC29" s="985">
        <v>11.640211640211639</v>
      </c>
      <c r="ZD29" s="985">
        <v>34.391534391534393</v>
      </c>
      <c r="ZE29" s="985">
        <v>17.989417989417987</v>
      </c>
      <c r="ZF29" s="985">
        <v>8.9947089947089935</v>
      </c>
      <c r="ZG29" s="985">
        <v>10.052910052910052</v>
      </c>
      <c r="ZH29" s="985">
        <v>20.105820105820104</v>
      </c>
      <c r="ZI29" s="985">
        <v>7.9365079365079358</v>
      </c>
      <c r="ZJ29" s="985">
        <v>25.925925925925924</v>
      </c>
      <c r="ZK29" s="985">
        <v>4.7619047619047619</v>
      </c>
      <c r="ZL29" s="985">
        <v>2.6455026455026456</v>
      </c>
      <c r="ZM29" s="699">
        <v>189</v>
      </c>
      <c r="ZN29" s="714" t="s">
        <v>1634</v>
      </c>
      <c r="ZO29" s="715" t="s">
        <v>1650</v>
      </c>
      <c r="ZP29" s="715" t="s">
        <v>1633</v>
      </c>
      <c r="ZQ29" s="715" t="s">
        <v>1650</v>
      </c>
      <c r="ZR29" s="715" t="s">
        <v>1634</v>
      </c>
      <c r="ZS29" s="715" t="s">
        <v>1680</v>
      </c>
      <c r="ZT29" s="715">
        <v>1</v>
      </c>
      <c r="ZU29" s="715">
        <v>2</v>
      </c>
      <c r="ZV29" s="715">
        <v>-1</v>
      </c>
      <c r="ZW29" s="715">
        <v>2</v>
      </c>
      <c r="ZX29" s="715">
        <v>1</v>
      </c>
      <c r="ZY29" s="715">
        <v>-2</v>
      </c>
      <c r="ZZ29" s="715">
        <f t="shared" si="81"/>
        <v>3</v>
      </c>
      <c r="AAA29" s="715">
        <f t="shared" si="82"/>
        <v>46</v>
      </c>
      <c r="AAB29" s="716" t="s">
        <v>31</v>
      </c>
      <c r="AAC29" s="712" t="s">
        <v>31</v>
      </c>
      <c r="AAD29" s="712" t="s">
        <v>1657</v>
      </c>
      <c r="AAE29" s="712" t="s">
        <v>31</v>
      </c>
      <c r="AAF29" s="712" t="s">
        <v>31</v>
      </c>
      <c r="AAG29" s="712" t="s">
        <v>1636</v>
      </c>
      <c r="AAH29" s="714">
        <v>2</v>
      </c>
      <c r="AAI29" s="715">
        <v>2</v>
      </c>
      <c r="AAJ29" s="715">
        <v>2</v>
      </c>
      <c r="AAK29" s="715">
        <v>39</v>
      </c>
      <c r="AAL29" s="715">
        <v>4</v>
      </c>
      <c r="AAM29" s="733">
        <v>4</v>
      </c>
      <c r="AAN29" s="2996">
        <v>0.10561892691170258</v>
      </c>
      <c r="AAO29" s="2954">
        <f t="shared" si="83"/>
        <v>72</v>
      </c>
      <c r="AAP29" s="2995">
        <v>0.10561892691170258</v>
      </c>
      <c r="AAQ29" s="2954">
        <f t="shared" si="84"/>
        <v>53</v>
      </c>
      <c r="AAR29" s="2995">
        <v>0.10561892691170258</v>
      </c>
      <c r="AAS29" s="2954">
        <f t="shared" si="85"/>
        <v>45</v>
      </c>
      <c r="AAT29" s="2995">
        <v>2.0595690747782003</v>
      </c>
      <c r="AAU29" s="2954">
        <f t="shared" si="86"/>
        <v>21</v>
      </c>
      <c r="AAV29" s="2995">
        <v>0.21123785382340515</v>
      </c>
      <c r="AAW29" s="2954">
        <f t="shared" si="87"/>
        <v>57</v>
      </c>
      <c r="AAX29" s="2995">
        <v>0.21123785382340515</v>
      </c>
      <c r="AAY29" s="2954">
        <f t="shared" si="88"/>
        <v>57</v>
      </c>
      <c r="AAZ29" s="982">
        <v>0</v>
      </c>
      <c r="ABA29" s="699">
        <v>0</v>
      </c>
      <c r="ABB29" s="699">
        <v>0</v>
      </c>
      <c r="ABC29" s="2988">
        <v>0</v>
      </c>
      <c r="ABD29" s="2954">
        <f t="shared" si="89"/>
        <v>58</v>
      </c>
      <c r="ABE29" s="2955">
        <v>0</v>
      </c>
      <c r="ABF29" s="2954">
        <f t="shared" si="89"/>
        <v>28</v>
      </c>
      <c r="ABG29" s="2955">
        <v>0</v>
      </c>
      <c r="ABH29" s="2993">
        <f t="shared" si="89"/>
        <v>32</v>
      </c>
      <c r="ABI29" s="982">
        <v>0</v>
      </c>
      <c r="ABJ29" s="731">
        <v>0</v>
      </c>
      <c r="ABK29" s="715">
        <f t="shared" si="90"/>
        <v>31</v>
      </c>
      <c r="ABL29" s="716" t="s">
        <v>1687</v>
      </c>
      <c r="ABM29" s="712" t="s">
        <v>1687</v>
      </c>
      <c r="ABN29" s="715">
        <v>0</v>
      </c>
      <c r="ABO29" s="715">
        <v>0</v>
      </c>
      <c r="ABP29" s="715">
        <f t="shared" si="91"/>
        <v>0</v>
      </c>
      <c r="ABQ29" s="715">
        <f t="shared" si="92"/>
        <v>53</v>
      </c>
      <c r="ABR29" s="1201" t="s">
        <v>1632</v>
      </c>
      <c r="ABS29" s="1202" t="s">
        <v>1632</v>
      </c>
      <c r="ABT29" s="1202" t="s">
        <v>1625</v>
      </c>
      <c r="ABU29" s="1202" t="s">
        <v>1625</v>
      </c>
      <c r="ABV29" s="725">
        <v>5</v>
      </c>
      <c r="ABW29" s="725">
        <v>5</v>
      </c>
      <c r="ABX29" s="725">
        <v>0</v>
      </c>
      <c r="ABY29" s="725">
        <v>0</v>
      </c>
      <c r="ABZ29" s="715">
        <f t="shared" si="93"/>
        <v>10</v>
      </c>
      <c r="ACA29" s="715">
        <f t="shared" si="94"/>
        <v>36</v>
      </c>
      <c r="ACB29" s="983" t="s">
        <v>1632</v>
      </c>
      <c r="ACC29" s="725" t="s">
        <v>1632</v>
      </c>
      <c r="ACD29" s="725" t="s">
        <v>1632</v>
      </c>
      <c r="ACE29" s="725" t="s">
        <v>1625</v>
      </c>
      <c r="ACF29" s="725">
        <v>5</v>
      </c>
      <c r="ACG29" s="725">
        <v>5</v>
      </c>
      <c r="ACH29" s="725">
        <v>5</v>
      </c>
      <c r="ACI29" s="725">
        <v>0</v>
      </c>
      <c r="ACJ29" s="715">
        <f t="shared" si="95"/>
        <v>15</v>
      </c>
      <c r="ACK29" s="715">
        <f t="shared" si="96"/>
        <v>46</v>
      </c>
      <c r="ACL29" s="982">
        <v>122</v>
      </c>
      <c r="ACM29" s="715">
        <v>8734</v>
      </c>
      <c r="ACN29" s="1089">
        <v>13.270999999999999</v>
      </c>
      <c r="ACO29" s="715">
        <v>32</v>
      </c>
      <c r="ACP29" s="1089">
        <v>2.1</v>
      </c>
      <c r="ACQ29" s="715">
        <v>19</v>
      </c>
      <c r="ACR29" s="982">
        <v>53.198999999999998</v>
      </c>
      <c r="ACS29" s="1090">
        <v>29</v>
      </c>
      <c r="ACT29" s="983" t="s">
        <v>1632</v>
      </c>
      <c r="ACU29" s="725" t="s">
        <v>1625</v>
      </c>
      <c r="ACV29" s="725" t="s">
        <v>1625</v>
      </c>
      <c r="ACW29" s="725" t="s">
        <v>1625</v>
      </c>
      <c r="ACX29" s="725">
        <v>5</v>
      </c>
      <c r="ACY29" s="725">
        <v>0</v>
      </c>
      <c r="ACZ29" s="725">
        <v>0</v>
      </c>
      <c r="ADA29" s="725">
        <v>0</v>
      </c>
      <c r="ADB29" s="715">
        <f t="shared" si="97"/>
        <v>5</v>
      </c>
      <c r="ADC29" s="715">
        <f t="shared" si="98"/>
        <v>9</v>
      </c>
      <c r="ADD29" s="984" t="s">
        <v>1632</v>
      </c>
      <c r="ADE29" s="985" t="s">
        <v>1625</v>
      </c>
      <c r="ADF29" s="985" t="s">
        <v>1625</v>
      </c>
      <c r="ADG29" s="985" t="s">
        <v>1625</v>
      </c>
      <c r="ADH29" s="985">
        <v>5</v>
      </c>
      <c r="ADI29" s="985">
        <v>0</v>
      </c>
      <c r="ADJ29" s="985">
        <v>0</v>
      </c>
      <c r="ADK29" s="985">
        <v>0</v>
      </c>
      <c r="ADL29" s="715">
        <f t="shared" si="99"/>
        <v>5</v>
      </c>
      <c r="ADM29" s="715">
        <f t="shared" si="100"/>
        <v>58</v>
      </c>
      <c r="ADN29" s="1169">
        <v>0</v>
      </c>
      <c r="ADO29" s="1168">
        <v>0</v>
      </c>
      <c r="ADP29" s="1168">
        <v>0</v>
      </c>
      <c r="ADQ29" s="989">
        <v>0</v>
      </c>
      <c r="ADR29" s="989">
        <v>0</v>
      </c>
      <c r="ADS29" s="989">
        <v>0</v>
      </c>
      <c r="ADT29" s="989">
        <v>38</v>
      </c>
      <c r="ADU29" s="989">
        <v>4</v>
      </c>
      <c r="ADV29" s="989">
        <v>87.5</v>
      </c>
      <c r="ADW29" s="989">
        <v>700</v>
      </c>
      <c r="ADX29" s="989">
        <v>21.875</v>
      </c>
      <c r="ADY29" s="989">
        <v>175</v>
      </c>
      <c r="ADZ29" s="989">
        <v>36.543983294179064</v>
      </c>
      <c r="AEA29" s="989">
        <v>42</v>
      </c>
      <c r="AEB29" s="989">
        <v>4</v>
      </c>
      <c r="AEC29" s="989">
        <v>87.5</v>
      </c>
      <c r="AED29" s="989">
        <v>700</v>
      </c>
      <c r="AEE29" s="989">
        <v>21.875</v>
      </c>
      <c r="AEF29" s="989">
        <v>175</v>
      </c>
      <c r="AEG29" s="989">
        <v>36.543983294179064</v>
      </c>
      <c r="AEH29" s="729">
        <v>66</v>
      </c>
      <c r="AEI29" s="987"/>
      <c r="AEM29" s="715">
        <v>2172</v>
      </c>
      <c r="AEN29" s="715">
        <v>1620</v>
      </c>
      <c r="AEO29" s="989">
        <v>86</v>
      </c>
      <c r="AEP29" s="1099">
        <v>5.3086419753086425</v>
      </c>
      <c r="AEQ29" s="989">
        <v>8</v>
      </c>
      <c r="AER29" s="989">
        <v>32</v>
      </c>
      <c r="AES29" s="989">
        <v>37.209302325581397</v>
      </c>
      <c r="AET29" s="1099">
        <v>3.5625</v>
      </c>
      <c r="AEU29" s="989">
        <v>44</v>
      </c>
      <c r="AEV29" s="989">
        <v>14</v>
      </c>
      <c r="AEW29" s="989">
        <v>100</v>
      </c>
      <c r="AEX29" s="989">
        <v>14.000000000000002</v>
      </c>
      <c r="AEY29" s="989">
        <v>41</v>
      </c>
      <c r="AEZ29" s="1667">
        <v>1620</v>
      </c>
      <c r="AFA29" s="1668">
        <v>2.3901234567901235</v>
      </c>
      <c r="AFB29" s="1667">
        <f t="shared" si="101"/>
        <v>20</v>
      </c>
      <c r="AFC29" s="1168">
        <v>71</v>
      </c>
      <c r="AFD29" s="1099">
        <v>29.577464788732392</v>
      </c>
      <c r="AFE29" s="989">
        <f t="shared" si="102"/>
        <v>67</v>
      </c>
      <c r="AFF29" s="715">
        <v>252</v>
      </c>
      <c r="AFG29" s="985">
        <v>16.269841269841269</v>
      </c>
      <c r="AFH29" s="699">
        <f t="shared" si="103"/>
        <v>14</v>
      </c>
      <c r="AFI29" s="989">
        <v>212</v>
      </c>
      <c r="AFJ29" s="715">
        <v>45</v>
      </c>
      <c r="AFK29" s="985">
        <v>21.226415094339622</v>
      </c>
      <c r="AFL29" s="699">
        <f t="shared" si="104"/>
        <v>43</v>
      </c>
      <c r="AFM29" s="707">
        <v>421</v>
      </c>
      <c r="AFN29" s="990">
        <v>124</v>
      </c>
      <c r="AFO29" s="719">
        <v>29.453681710213775</v>
      </c>
      <c r="AFP29" s="979">
        <f t="shared" si="105"/>
        <v>7</v>
      </c>
      <c r="AFQ29" s="715">
        <v>75</v>
      </c>
      <c r="AFR29" s="699">
        <f t="shared" si="105"/>
        <v>10</v>
      </c>
      <c r="AFS29" s="715">
        <v>10800</v>
      </c>
      <c r="AFT29" s="715">
        <v>5360</v>
      </c>
      <c r="AFU29" s="985">
        <v>49.629629629629626</v>
      </c>
      <c r="AFV29" s="699">
        <f t="shared" si="106"/>
        <v>10</v>
      </c>
      <c r="AFW29" s="715">
        <v>10600</v>
      </c>
      <c r="AFX29" s="715">
        <v>310</v>
      </c>
      <c r="AFY29" s="712">
        <v>2.9245283018867925</v>
      </c>
      <c r="AFZ29" s="699">
        <f t="shared" si="107"/>
        <v>5</v>
      </c>
      <c r="AGA29" s="712">
        <v>35.73770491803279</v>
      </c>
      <c r="AGB29" s="712">
        <v>18.360655737704917</v>
      </c>
      <c r="AGC29" s="712">
        <v>11.475409836065573</v>
      </c>
      <c r="AGD29" s="712">
        <v>9.5081967213114744</v>
      </c>
      <c r="AGE29" s="712">
        <v>8.524590163934425</v>
      </c>
      <c r="AGF29" s="712">
        <v>7.2131147540983616</v>
      </c>
      <c r="AGG29" s="712">
        <v>7.2131147540983616</v>
      </c>
      <c r="AGH29" s="712">
        <v>0.98360655737704927</v>
      </c>
      <c r="AGI29" s="712">
        <v>0.98360655737704927</v>
      </c>
      <c r="AGJ29" s="715">
        <v>109</v>
      </c>
      <c r="AGK29" s="715">
        <v>56</v>
      </c>
      <c r="AGL29" s="715">
        <v>35</v>
      </c>
      <c r="AGM29" s="715">
        <v>29</v>
      </c>
      <c r="AGN29" s="715">
        <v>26</v>
      </c>
      <c r="AGO29" s="715">
        <v>22</v>
      </c>
      <c r="AGP29" s="715">
        <v>22</v>
      </c>
      <c r="AGQ29" s="715">
        <v>3</v>
      </c>
      <c r="AGR29" s="715">
        <v>3</v>
      </c>
      <c r="AGS29" s="715">
        <v>305</v>
      </c>
      <c r="AGT29" s="712">
        <v>26.400000000000002</v>
      </c>
      <c r="AGU29" s="712">
        <v>8.7999999999999989</v>
      </c>
      <c r="AGV29" s="712">
        <v>5.6000000000000005</v>
      </c>
      <c r="AGW29" s="712">
        <v>15.2</v>
      </c>
      <c r="AGX29" s="712">
        <v>17.599999999999998</v>
      </c>
      <c r="AGY29" s="712">
        <v>9.6</v>
      </c>
      <c r="AGZ29" s="712">
        <v>12</v>
      </c>
      <c r="AHA29" s="712">
        <v>3.2</v>
      </c>
      <c r="AHB29" s="712">
        <v>1.6</v>
      </c>
      <c r="AHC29" s="715">
        <v>33</v>
      </c>
      <c r="AHD29" s="715">
        <v>11</v>
      </c>
      <c r="AHE29" s="715">
        <v>7</v>
      </c>
      <c r="AHF29" s="715">
        <v>19</v>
      </c>
      <c r="AHG29" s="715">
        <v>22</v>
      </c>
      <c r="AHH29" s="715">
        <v>12</v>
      </c>
      <c r="AHI29" s="715">
        <v>15</v>
      </c>
      <c r="AHJ29" s="715">
        <v>4</v>
      </c>
      <c r="AHK29" s="715">
        <v>2</v>
      </c>
      <c r="AHL29" s="715">
        <v>125</v>
      </c>
      <c r="AHM29" s="712">
        <v>50</v>
      </c>
      <c r="AHN29" s="712">
        <v>10</v>
      </c>
      <c r="AHO29" s="712">
        <v>10</v>
      </c>
      <c r="AHP29" s="712">
        <v>0</v>
      </c>
      <c r="AHQ29" s="712">
        <v>20</v>
      </c>
      <c r="AHR29" s="712">
        <v>0</v>
      </c>
      <c r="AHS29" s="712">
        <v>10</v>
      </c>
      <c r="AHT29" s="712">
        <v>0</v>
      </c>
      <c r="AHU29" s="712">
        <v>0</v>
      </c>
      <c r="AHV29" s="715">
        <v>5</v>
      </c>
      <c r="AHW29" s="715">
        <v>1</v>
      </c>
      <c r="AHX29" s="715">
        <v>1</v>
      </c>
      <c r="AHY29" s="715">
        <v>0</v>
      </c>
      <c r="AHZ29" s="715">
        <v>2</v>
      </c>
      <c r="AIA29" s="715">
        <v>0</v>
      </c>
      <c r="AIB29" s="715">
        <v>1</v>
      </c>
      <c r="AIC29" s="715">
        <v>0</v>
      </c>
      <c r="AID29" s="715">
        <v>0</v>
      </c>
      <c r="AIE29" s="715">
        <v>10</v>
      </c>
      <c r="AIF29" s="712" t="s">
        <v>1648</v>
      </c>
      <c r="AIG29" s="712" t="s">
        <v>1623</v>
      </c>
      <c r="AIH29" s="709">
        <v>0</v>
      </c>
      <c r="AII29" s="978">
        <f t="shared" si="108"/>
        <v>42</v>
      </c>
      <c r="AIJ29" s="703" t="s">
        <v>1625</v>
      </c>
      <c r="AIK29" s="703" t="s">
        <v>1625</v>
      </c>
      <c r="AIL29" s="703" t="s">
        <v>1625</v>
      </c>
      <c r="AIM29" s="701" t="s">
        <v>1625</v>
      </c>
      <c r="AIN29" s="712" t="s">
        <v>1625</v>
      </c>
      <c r="AIO29" s="712" t="s">
        <v>1627</v>
      </c>
      <c r="AIP29" s="712" t="s">
        <v>1627</v>
      </c>
      <c r="AIQ29" s="712" t="s">
        <v>1627</v>
      </c>
      <c r="AIR29" s="712" t="s">
        <v>1625</v>
      </c>
      <c r="AIS29" s="712" t="s">
        <v>1628</v>
      </c>
      <c r="AIT29" s="712" t="s">
        <v>1641</v>
      </c>
      <c r="AIU29" s="712" t="s">
        <v>1642</v>
      </c>
      <c r="AIV29" s="712" t="s">
        <v>1709</v>
      </c>
      <c r="AIW29" s="699">
        <v>139</v>
      </c>
      <c r="AIX29" s="699">
        <v>21</v>
      </c>
      <c r="AIY29" s="985">
        <v>15.1</v>
      </c>
      <c r="AIZ29" s="699">
        <v>4</v>
      </c>
      <c r="AJA29" s="712">
        <v>0.21123785382340515</v>
      </c>
      <c r="AJB29" s="699">
        <f t="shared" si="109"/>
        <v>16</v>
      </c>
      <c r="AJC29" s="712">
        <v>0</v>
      </c>
      <c r="AJD29" s="978">
        <f t="shared" si="110"/>
        <v>25</v>
      </c>
      <c r="AJE29" s="712" t="s">
        <v>1625</v>
      </c>
      <c r="AJF29" s="712" t="s">
        <v>1625</v>
      </c>
      <c r="AJG29" s="712" t="s">
        <v>1625</v>
      </c>
      <c r="AJH29" s="712" t="s">
        <v>1625</v>
      </c>
      <c r="AJI29" s="712">
        <v>7.5</v>
      </c>
      <c r="AJJ29" s="699">
        <f t="shared" si="111"/>
        <v>48</v>
      </c>
      <c r="AJK29" s="715">
        <v>5</v>
      </c>
      <c r="AJL29" s="712">
        <v>6</v>
      </c>
      <c r="AJM29" s="699">
        <f t="shared" si="112"/>
        <v>23</v>
      </c>
      <c r="AJN29" s="715">
        <v>4</v>
      </c>
      <c r="AJO29" s="712">
        <v>1.5</v>
      </c>
      <c r="AJP29" s="699">
        <f t="shared" si="113"/>
        <v>12</v>
      </c>
      <c r="AJQ29" s="715">
        <v>1</v>
      </c>
      <c r="AJR29" s="712">
        <v>1.5</v>
      </c>
      <c r="AJS29" s="699">
        <f t="shared" si="114"/>
        <v>28</v>
      </c>
      <c r="AJT29" s="715">
        <v>1</v>
      </c>
      <c r="AJU29" s="712">
        <v>3</v>
      </c>
      <c r="AJV29" s="715">
        <v>2</v>
      </c>
      <c r="AJW29" s="712">
        <v>7.5</v>
      </c>
      <c r="AJX29" s="699">
        <f t="shared" si="115"/>
        <v>10</v>
      </c>
      <c r="AJY29" s="715">
        <v>5</v>
      </c>
      <c r="AJZ29" s="712">
        <v>0</v>
      </c>
      <c r="AKA29" s="699">
        <f t="shared" si="116"/>
        <v>9</v>
      </c>
      <c r="AKB29" s="715">
        <v>0</v>
      </c>
      <c r="AKC29" s="712">
        <v>15</v>
      </c>
      <c r="AKD29" s="699">
        <f t="shared" si="117"/>
        <v>28</v>
      </c>
      <c r="AKE29" s="715">
        <v>10</v>
      </c>
      <c r="AKF29" s="715">
        <v>330</v>
      </c>
      <c r="AKG29" s="715">
        <v>346</v>
      </c>
      <c r="AKH29" s="715">
        <v>0</v>
      </c>
      <c r="AKI29" s="715">
        <v>0</v>
      </c>
      <c r="AKJ29" s="715">
        <v>0</v>
      </c>
      <c r="AKK29" s="715">
        <v>676</v>
      </c>
      <c r="AKL29" s="715">
        <v>344</v>
      </c>
      <c r="AKM29" s="715">
        <v>117</v>
      </c>
      <c r="AKN29" s="715">
        <v>0</v>
      </c>
      <c r="AKO29" s="715">
        <v>461</v>
      </c>
      <c r="AKP29" s="712">
        <v>9.9000000000000005E-2</v>
      </c>
      <c r="AKQ29" s="699">
        <f t="shared" si="118"/>
        <v>50</v>
      </c>
      <c r="AKR29" s="712">
        <v>0.104</v>
      </c>
      <c r="AKS29" s="699">
        <f t="shared" si="118"/>
        <v>12</v>
      </c>
      <c r="AKT29" s="712" t="s">
        <v>31</v>
      </c>
      <c r="AKU29" s="699" t="str">
        <f t="shared" si="5"/>
        <v>-</v>
      </c>
      <c r="AKV29" s="712" t="s">
        <v>31</v>
      </c>
      <c r="AKW29" s="699" t="str">
        <f t="shared" si="119"/>
        <v>-</v>
      </c>
      <c r="AKX29" s="712">
        <v>0</v>
      </c>
      <c r="AKY29" s="712">
        <v>0.20300000000000001</v>
      </c>
      <c r="AKZ29" s="712">
        <v>0.10299999999999999</v>
      </c>
      <c r="ALA29" s="699">
        <f t="shared" si="6"/>
        <v>2</v>
      </c>
      <c r="ALB29" s="712">
        <v>3.5000000000000003E-2</v>
      </c>
      <c r="ALC29" s="699">
        <f t="shared" si="7"/>
        <v>24</v>
      </c>
      <c r="ALD29" s="712" t="s">
        <v>31</v>
      </c>
      <c r="ALE29" s="699" t="str">
        <f t="shared" si="8"/>
        <v>-</v>
      </c>
      <c r="ALF29" s="712">
        <v>0.13800000000000001</v>
      </c>
      <c r="ALG29" s="712"/>
      <c r="ALH29" s="1706">
        <v>29.089620222617718</v>
      </c>
      <c r="ALI29" s="729">
        <v>659</v>
      </c>
      <c r="ALJ29" s="729">
        <v>83</v>
      </c>
      <c r="ALK29" s="729">
        <v>19155</v>
      </c>
      <c r="ALL29" s="729">
        <v>34.403549986948576</v>
      </c>
      <c r="ALM29" s="729">
        <v>4.3330723048812319</v>
      </c>
      <c r="ALN29" s="729">
        <v>45</v>
      </c>
      <c r="ALO29" s="729">
        <v>23</v>
      </c>
    </row>
    <row r="30" spans="1:1003" ht="13" x14ac:dyDescent="0.2">
      <c r="A30" s="696" t="s">
        <v>1710</v>
      </c>
      <c r="B30" s="697" t="s">
        <v>1711</v>
      </c>
      <c r="C30" s="697" t="s">
        <v>1646</v>
      </c>
      <c r="D30" s="697" t="s">
        <v>1646</v>
      </c>
      <c r="E30" s="697" t="s">
        <v>1646</v>
      </c>
      <c r="F30" s="698" t="s">
        <v>1712</v>
      </c>
      <c r="G30" s="699" t="s">
        <v>1914</v>
      </c>
      <c r="H30" s="700">
        <v>251</v>
      </c>
      <c r="I30" s="703">
        <v>7.06</v>
      </c>
      <c r="J30" s="699">
        <f t="shared" si="9"/>
        <v>63</v>
      </c>
      <c r="K30" s="702">
        <v>309</v>
      </c>
      <c r="L30" s="703">
        <v>7.2</v>
      </c>
      <c r="M30" s="710">
        <f t="shared" si="10"/>
        <v>36</v>
      </c>
      <c r="N30" s="712">
        <f t="shared" si="11"/>
        <v>0.14000000000000057</v>
      </c>
      <c r="O30" s="702">
        <v>963</v>
      </c>
      <c r="P30" s="703">
        <v>6.18</v>
      </c>
      <c r="Q30" s="699">
        <f t="shared" si="120"/>
        <v>38</v>
      </c>
      <c r="R30" s="702">
        <v>1115</v>
      </c>
      <c r="S30" s="703">
        <v>6.15</v>
      </c>
      <c r="T30" s="710">
        <f t="shared" si="0"/>
        <v>44</v>
      </c>
      <c r="U30" s="712">
        <f t="shared" si="12"/>
        <v>-2.9999999999999361E-2</v>
      </c>
      <c r="V30" s="706">
        <v>650</v>
      </c>
      <c r="W30" s="701">
        <v>5.884615384615385</v>
      </c>
      <c r="X30" s="702">
        <v>459</v>
      </c>
      <c r="Y30" s="704">
        <v>6.522875816993464</v>
      </c>
      <c r="Z30" s="705">
        <f t="shared" si="13"/>
        <v>32</v>
      </c>
      <c r="AA30" s="707">
        <v>442</v>
      </c>
      <c r="AB30" s="704">
        <v>6.135746606334842</v>
      </c>
      <c r="AC30" s="705">
        <f t="shared" si="14"/>
        <v>48</v>
      </c>
      <c r="AD30" s="702">
        <v>208</v>
      </c>
      <c r="AE30" s="704">
        <v>5.3509615384615383</v>
      </c>
      <c r="AF30" s="732">
        <f t="shared" si="15"/>
        <v>69</v>
      </c>
      <c r="AG30" s="708">
        <v>80.599999999999994</v>
      </c>
      <c r="AH30" s="705">
        <f t="shared" si="16"/>
        <v>42</v>
      </c>
      <c r="AI30" s="709">
        <v>85.3</v>
      </c>
      <c r="AJ30" s="705">
        <f t="shared" si="17"/>
        <v>19</v>
      </c>
      <c r="AK30" s="709">
        <v>1.2999999999999972</v>
      </c>
      <c r="AL30" s="701">
        <v>1.8999999999999915</v>
      </c>
      <c r="AM30" s="702">
        <v>70</v>
      </c>
      <c r="AN30" s="715">
        <f t="shared" si="18"/>
        <v>38</v>
      </c>
      <c r="AO30" s="710">
        <v>70</v>
      </c>
      <c r="AP30" s="715">
        <f t="shared" si="19"/>
        <v>36</v>
      </c>
      <c r="AQ30" s="702">
        <v>150</v>
      </c>
      <c r="AR30" s="710">
        <f t="shared" si="121"/>
        <v>45</v>
      </c>
      <c r="AS30" s="702">
        <v>298</v>
      </c>
      <c r="AT30" s="703">
        <v>16.442953020134226</v>
      </c>
      <c r="AU30" s="705">
        <f t="shared" si="20"/>
        <v>22</v>
      </c>
      <c r="AV30" s="702">
        <v>302</v>
      </c>
      <c r="AW30" s="703">
        <v>12.913907284768211</v>
      </c>
      <c r="AX30" s="705">
        <f t="shared" si="21"/>
        <v>37</v>
      </c>
      <c r="AY30" s="702">
        <v>295</v>
      </c>
      <c r="AZ30" s="703">
        <v>42.372881355932201</v>
      </c>
      <c r="BA30" s="705">
        <f t="shared" si="22"/>
        <v>9</v>
      </c>
      <c r="BB30" s="702">
        <v>305</v>
      </c>
      <c r="BC30" s="703">
        <v>17.704918032786885</v>
      </c>
      <c r="BD30" s="705">
        <f t="shared" si="23"/>
        <v>61</v>
      </c>
      <c r="BE30" s="702">
        <v>304</v>
      </c>
      <c r="BF30" s="703">
        <v>0.98684210526315785</v>
      </c>
      <c r="BG30" s="705">
        <f t="shared" si="24"/>
        <v>41</v>
      </c>
      <c r="BH30" s="702">
        <v>299</v>
      </c>
      <c r="BI30" s="703">
        <v>37.458193979933107</v>
      </c>
      <c r="BJ30" s="705">
        <f t="shared" si="25"/>
        <v>60</v>
      </c>
      <c r="BK30" s="702">
        <v>478</v>
      </c>
      <c r="BL30" s="703">
        <v>55.648535564853553</v>
      </c>
      <c r="BM30" s="705">
        <f t="shared" si="26"/>
        <v>48</v>
      </c>
      <c r="BN30" s="702">
        <v>486</v>
      </c>
      <c r="BO30" s="703">
        <v>79.218106995884767</v>
      </c>
      <c r="BP30" s="705">
        <f t="shared" si="27"/>
        <v>15</v>
      </c>
      <c r="BQ30" s="702">
        <v>443</v>
      </c>
      <c r="BR30" s="703">
        <v>67.042889390519193</v>
      </c>
      <c r="BS30" s="705">
        <f t="shared" si="28"/>
        <v>65</v>
      </c>
      <c r="BT30" s="702">
        <v>481</v>
      </c>
      <c r="BU30" s="703">
        <v>45.11434511434512</v>
      </c>
      <c r="BV30" s="705">
        <f t="shared" si="29"/>
        <v>69</v>
      </c>
      <c r="BW30" s="702">
        <v>419</v>
      </c>
      <c r="BX30" s="703">
        <v>3.3412887828162292</v>
      </c>
      <c r="BY30" s="705">
        <f t="shared" si="30"/>
        <v>37</v>
      </c>
      <c r="BZ30" s="702">
        <v>477</v>
      </c>
      <c r="CA30" s="703">
        <v>53.878406708595385</v>
      </c>
      <c r="CB30" s="705">
        <f t="shared" si="31"/>
        <v>26</v>
      </c>
      <c r="CC30" s="709">
        <v>13.5</v>
      </c>
      <c r="CD30" s="726">
        <f t="shared" si="32"/>
        <v>31</v>
      </c>
      <c r="CE30" s="703">
        <v>2.5</v>
      </c>
      <c r="CF30" s="703">
        <v>5.5</v>
      </c>
      <c r="CG30" s="704">
        <v>5.5</v>
      </c>
      <c r="CH30" s="709">
        <v>13.3</v>
      </c>
      <c r="CI30" s="701">
        <v>13.200000000000001</v>
      </c>
      <c r="CJ30" s="712">
        <v>15.5</v>
      </c>
      <c r="CK30" s="729">
        <f t="shared" si="33"/>
        <v>15</v>
      </c>
      <c r="CL30" s="712">
        <v>2.7</v>
      </c>
      <c r="CM30" s="712">
        <v>6.1</v>
      </c>
      <c r="CN30" s="712">
        <v>6.6</v>
      </c>
      <c r="CO30" s="714">
        <v>340</v>
      </c>
      <c r="CP30" s="985">
        <v>84.51</v>
      </c>
      <c r="CQ30" s="729">
        <f t="shared" si="34"/>
        <v>38</v>
      </c>
      <c r="CR30" s="715">
        <v>95</v>
      </c>
      <c r="CS30" s="985">
        <v>85.25</v>
      </c>
      <c r="CT30" s="729">
        <f t="shared" si="1"/>
        <v>17</v>
      </c>
      <c r="CU30" s="715">
        <v>125</v>
      </c>
      <c r="CV30" s="712">
        <v>84.86</v>
      </c>
      <c r="CW30" s="729">
        <f t="shared" si="35"/>
        <v>38</v>
      </c>
      <c r="CX30" s="715">
        <v>120</v>
      </c>
      <c r="CY30" s="712">
        <v>83.56</v>
      </c>
      <c r="CZ30" s="729">
        <f t="shared" si="36"/>
        <v>37</v>
      </c>
      <c r="DA30" s="716">
        <v>25.618811881188119</v>
      </c>
      <c r="DB30" s="710">
        <f t="shared" si="37"/>
        <v>58</v>
      </c>
      <c r="DC30" s="715">
        <v>808</v>
      </c>
      <c r="DD30" s="717">
        <v>70.668316831683171</v>
      </c>
      <c r="DE30" s="710">
        <f t="shared" si="38"/>
        <v>57</v>
      </c>
      <c r="DF30" s="703">
        <v>3.7128712871287126</v>
      </c>
      <c r="DG30" s="705">
        <f t="shared" si="39"/>
        <v>28</v>
      </c>
      <c r="DH30" s="709">
        <v>51.372549019607838</v>
      </c>
      <c r="DI30" s="705">
        <f t="shared" si="39"/>
        <v>55</v>
      </c>
      <c r="DJ30" s="703">
        <v>9.8039215686274517</v>
      </c>
      <c r="DK30" s="705">
        <f t="shared" si="40"/>
        <v>21</v>
      </c>
      <c r="DL30" s="718">
        <v>69.98191681735986</v>
      </c>
      <c r="DM30" s="705">
        <f t="shared" si="41"/>
        <v>48</v>
      </c>
      <c r="DN30" s="703">
        <v>3.0741410488245933</v>
      </c>
      <c r="DO30" s="705">
        <f t="shared" si="42"/>
        <v>47</v>
      </c>
      <c r="DP30" s="702">
        <v>288</v>
      </c>
      <c r="DQ30" s="719">
        <v>65.277777777777786</v>
      </c>
      <c r="DR30" s="705">
        <f t="shared" si="122"/>
        <v>54</v>
      </c>
      <c r="DS30" s="702">
        <v>450</v>
      </c>
      <c r="DT30" s="719">
        <v>46</v>
      </c>
      <c r="DU30" s="705">
        <v>43</v>
      </c>
      <c r="DV30" s="702">
        <v>263</v>
      </c>
      <c r="DW30" s="720">
        <v>65.399239543726239</v>
      </c>
      <c r="DX30" s="705">
        <v>43</v>
      </c>
      <c r="DY30" s="702">
        <v>220</v>
      </c>
      <c r="DZ30" s="1145">
        <v>0.95238095238095233</v>
      </c>
      <c r="EA30" s="726">
        <v>32</v>
      </c>
      <c r="EB30" s="720">
        <v>9.545454545454545</v>
      </c>
      <c r="EC30" s="705">
        <v>57</v>
      </c>
      <c r="ED30" s="702">
        <v>250</v>
      </c>
      <c r="EE30" s="712">
        <v>1.3095238095238095</v>
      </c>
      <c r="EF30" s="729">
        <v>46</v>
      </c>
      <c r="EG30" s="720">
        <v>25.2</v>
      </c>
      <c r="EH30" s="705">
        <v>34</v>
      </c>
      <c r="EI30" s="702">
        <v>243</v>
      </c>
      <c r="EJ30" s="712">
        <v>0.94696969696969702</v>
      </c>
      <c r="EK30" s="729">
        <v>43</v>
      </c>
      <c r="EL30" s="720">
        <v>27.160493827160494</v>
      </c>
      <c r="EM30" s="705">
        <v>36</v>
      </c>
      <c r="EN30" s="714">
        <v>234</v>
      </c>
      <c r="EO30" s="712">
        <v>0.79166666666666663</v>
      </c>
      <c r="EP30" s="729">
        <v>41</v>
      </c>
      <c r="EQ30" s="725">
        <v>10.256410256410255</v>
      </c>
      <c r="ER30" s="733">
        <v>40</v>
      </c>
      <c r="ES30" s="702">
        <v>231</v>
      </c>
      <c r="ET30" s="726">
        <v>0.54545454545454541</v>
      </c>
      <c r="EU30" s="726">
        <v>63</v>
      </c>
      <c r="EV30" s="720">
        <v>4.7619047619047619</v>
      </c>
      <c r="EW30" s="705">
        <v>67</v>
      </c>
      <c r="EX30" s="715">
        <v>236</v>
      </c>
      <c r="EY30" s="726">
        <v>1.0714285714285714</v>
      </c>
      <c r="EZ30" s="726">
        <v>5</v>
      </c>
      <c r="FA30" s="725">
        <v>2.9661016949152539</v>
      </c>
      <c r="FB30" s="715">
        <v>63</v>
      </c>
      <c r="FC30" s="702">
        <v>251</v>
      </c>
      <c r="FD30" s="726">
        <v>0.78260869565217395</v>
      </c>
      <c r="FE30" s="726">
        <v>22</v>
      </c>
      <c r="FF30" s="720">
        <v>9.1633466135458175</v>
      </c>
      <c r="FG30" s="705">
        <v>29</v>
      </c>
      <c r="FH30" s="702">
        <v>240</v>
      </c>
      <c r="FI30" s="726">
        <v>2.9725274725274726</v>
      </c>
      <c r="FJ30" s="726">
        <v>53</v>
      </c>
      <c r="FK30" s="720">
        <v>37.916666666666671</v>
      </c>
      <c r="FL30" s="705">
        <v>22</v>
      </c>
      <c r="FM30" s="714">
        <v>481</v>
      </c>
      <c r="FN30" s="725">
        <v>28.482328482328484</v>
      </c>
      <c r="FO30" s="715">
        <v>18</v>
      </c>
      <c r="FP30" s="702">
        <v>411</v>
      </c>
      <c r="FQ30" s="727">
        <v>0.83333333333333337</v>
      </c>
      <c r="FR30" s="727">
        <v>39</v>
      </c>
      <c r="FS30" s="720">
        <v>5.8394160583941606</v>
      </c>
      <c r="FT30" s="705">
        <v>17</v>
      </c>
      <c r="FU30" s="702">
        <v>416</v>
      </c>
      <c r="FV30" s="712">
        <v>1</v>
      </c>
      <c r="FW30" s="729">
        <v>50</v>
      </c>
      <c r="FX30" s="720">
        <v>7.2115384615384608</v>
      </c>
      <c r="FY30" s="705">
        <v>25</v>
      </c>
      <c r="FZ30" s="702">
        <v>434</v>
      </c>
      <c r="GA30" s="712">
        <v>0.8928571428571429</v>
      </c>
      <c r="GB30" s="729">
        <v>35</v>
      </c>
      <c r="GC30" s="720">
        <v>12.903225806451612</v>
      </c>
      <c r="GD30" s="705">
        <v>9</v>
      </c>
      <c r="GE30" s="702">
        <v>410</v>
      </c>
      <c r="GF30" s="712">
        <v>0.79411764705882348</v>
      </c>
      <c r="GG30" s="729">
        <v>28</v>
      </c>
      <c r="GH30" s="720">
        <v>4.1463414634146343</v>
      </c>
      <c r="GI30" s="705">
        <v>22</v>
      </c>
      <c r="GJ30" s="702">
        <v>447</v>
      </c>
      <c r="GK30" s="726">
        <v>1.0632183908045978</v>
      </c>
      <c r="GL30" s="726">
        <v>58</v>
      </c>
      <c r="GM30" s="720">
        <v>19.463087248322147</v>
      </c>
      <c r="GN30" s="705">
        <v>19</v>
      </c>
      <c r="GO30" s="702">
        <v>426</v>
      </c>
      <c r="GP30" s="726">
        <v>0.84615384615384615</v>
      </c>
      <c r="GQ30" s="726">
        <v>14</v>
      </c>
      <c r="GR30" s="720">
        <v>3.051643192488263</v>
      </c>
      <c r="GS30" s="705">
        <v>36</v>
      </c>
      <c r="GT30" s="702">
        <v>428</v>
      </c>
      <c r="GU30" s="726">
        <v>0.70833333333333337</v>
      </c>
      <c r="GV30" s="726">
        <v>15</v>
      </c>
      <c r="GW30" s="720">
        <v>2.8037383177570092</v>
      </c>
      <c r="GX30" s="705">
        <v>16</v>
      </c>
      <c r="GY30" s="702">
        <v>421</v>
      </c>
      <c r="GZ30" s="726">
        <v>1.3333333333333333</v>
      </c>
      <c r="HA30" s="726">
        <v>33</v>
      </c>
      <c r="HB30" s="720">
        <v>0.71258907363420432</v>
      </c>
      <c r="HC30" s="705">
        <v>47</v>
      </c>
      <c r="HD30" s="709">
        <v>23.389021479713605</v>
      </c>
      <c r="HE30" s="703">
        <v>4.2959427207637226</v>
      </c>
      <c r="HF30" s="703">
        <v>67.183770883054891</v>
      </c>
      <c r="HG30" s="703">
        <v>25.059665871121716</v>
      </c>
      <c r="HH30" s="1299">
        <v>15.751789976133651</v>
      </c>
      <c r="HI30" s="1299">
        <v>21.837708830548927</v>
      </c>
      <c r="HJ30" s="1299">
        <v>67.183770883054891</v>
      </c>
      <c r="HK30" s="1299">
        <v>5.9665871121718377</v>
      </c>
      <c r="HL30" s="1299">
        <v>67.780429594272078</v>
      </c>
      <c r="HM30" s="1300">
        <v>838</v>
      </c>
      <c r="HN30" s="709">
        <v>20.342057527856959</v>
      </c>
      <c r="HO30" s="709">
        <v>3.1355273386887794</v>
      </c>
      <c r="HP30" s="709">
        <v>61.648095361492615</v>
      </c>
      <c r="HQ30" s="709">
        <v>26.561285307074371</v>
      </c>
      <c r="HR30" s="709">
        <v>10.676341020989893</v>
      </c>
      <c r="HS30" s="709">
        <v>39.258875356309922</v>
      </c>
      <c r="HT30" s="709">
        <v>52.163772998186055</v>
      </c>
      <c r="HU30" s="709">
        <v>3.420575278569578</v>
      </c>
      <c r="HV30" s="709">
        <v>58.901269759004926</v>
      </c>
      <c r="HW30" s="1300">
        <v>3859</v>
      </c>
      <c r="HX30" s="1265" t="s">
        <v>31</v>
      </c>
      <c r="HY30" s="1266" t="s">
        <v>31</v>
      </c>
      <c r="HZ30" s="1266" t="s">
        <v>31</v>
      </c>
      <c r="IA30" s="1266" t="s">
        <v>31</v>
      </c>
      <c r="IB30" s="1266" t="s">
        <v>31</v>
      </c>
      <c r="IC30" s="1266" t="s">
        <v>31</v>
      </c>
      <c r="ID30" s="1266" t="s">
        <v>31</v>
      </c>
      <c r="IE30" s="1266" t="s">
        <v>31</v>
      </c>
      <c r="IF30" s="1267" t="s">
        <v>31</v>
      </c>
      <c r="IG30" s="1268" t="s">
        <v>31</v>
      </c>
      <c r="IH30" s="1269" t="s">
        <v>31</v>
      </c>
      <c r="II30" s="1269" t="s">
        <v>31</v>
      </c>
      <c r="IJ30" s="1269" t="s">
        <v>31</v>
      </c>
      <c r="IK30" s="1269" t="s">
        <v>31</v>
      </c>
      <c r="IL30" s="1269" t="s">
        <v>31</v>
      </c>
      <c r="IM30" s="1269" t="s">
        <v>31</v>
      </c>
      <c r="IN30" s="1269" t="s">
        <v>31</v>
      </c>
      <c r="IO30" s="1267" t="s">
        <v>31</v>
      </c>
      <c r="IP30" s="1268" t="s">
        <v>31</v>
      </c>
      <c r="IQ30" s="1269" t="s">
        <v>31</v>
      </c>
      <c r="IR30" s="1269" t="s">
        <v>31</v>
      </c>
      <c r="IS30" s="1269" t="s">
        <v>31</v>
      </c>
      <c r="IT30" s="1269" t="s">
        <v>31</v>
      </c>
      <c r="IU30" s="1269" t="s">
        <v>31</v>
      </c>
      <c r="IV30" s="1269" t="s">
        <v>31</v>
      </c>
      <c r="IW30" s="1269" t="s">
        <v>31</v>
      </c>
      <c r="IX30" s="1270" t="s">
        <v>31</v>
      </c>
      <c r="IY30" s="1268" t="s">
        <v>31</v>
      </c>
      <c r="IZ30" s="1269" t="s">
        <v>31</v>
      </c>
      <c r="JA30" s="1269" t="s">
        <v>31</v>
      </c>
      <c r="JB30" s="1269" t="s">
        <v>31</v>
      </c>
      <c r="JC30" s="1269" t="s">
        <v>31</v>
      </c>
      <c r="JD30" s="1269" t="s">
        <v>31</v>
      </c>
      <c r="JE30" s="1269" t="s">
        <v>31</v>
      </c>
      <c r="JF30" s="1269" t="s">
        <v>31</v>
      </c>
      <c r="JG30" s="1270" t="s">
        <v>31</v>
      </c>
      <c r="JH30" s="1268" t="s">
        <v>31</v>
      </c>
      <c r="JI30" s="1269" t="s">
        <v>31</v>
      </c>
      <c r="JJ30" s="1269" t="s">
        <v>31</v>
      </c>
      <c r="JK30" s="1269" t="s">
        <v>31</v>
      </c>
      <c r="JL30" s="1269" t="s">
        <v>31</v>
      </c>
      <c r="JM30" s="1269" t="s">
        <v>31</v>
      </c>
      <c r="JN30" s="1269" t="s">
        <v>31</v>
      </c>
      <c r="JO30" s="1269" t="s">
        <v>31</v>
      </c>
      <c r="JP30" s="1270" t="s">
        <v>31</v>
      </c>
      <c r="JQ30" s="1268" t="s">
        <v>31</v>
      </c>
      <c r="JR30" s="1269" t="s">
        <v>31</v>
      </c>
      <c r="JS30" s="1269" t="s">
        <v>31</v>
      </c>
      <c r="JT30" s="1269" t="s">
        <v>31</v>
      </c>
      <c r="JU30" s="1269" t="s">
        <v>31</v>
      </c>
      <c r="JV30" s="1269" t="s">
        <v>31</v>
      </c>
      <c r="JW30" s="1269" t="s">
        <v>31</v>
      </c>
      <c r="JX30" s="1269" t="s">
        <v>31</v>
      </c>
      <c r="JY30" s="1270" t="s">
        <v>31</v>
      </c>
      <c r="JZ30" s="718">
        <v>41.003574738514494</v>
      </c>
      <c r="KA30" s="705">
        <f t="shared" si="43"/>
        <v>71</v>
      </c>
      <c r="KB30" s="718">
        <v>63.515509601181684</v>
      </c>
      <c r="KC30" s="705">
        <f t="shared" si="43"/>
        <v>48</v>
      </c>
      <c r="KD30" s="1212">
        <v>0.23426442597081457</v>
      </c>
      <c r="KE30" s="988">
        <f t="shared" si="44"/>
        <v>74</v>
      </c>
      <c r="KF30" s="1212">
        <v>6.9791276903805173</v>
      </c>
      <c r="KG30" s="988">
        <f t="shared" si="44"/>
        <v>9</v>
      </c>
      <c r="KH30" s="1212">
        <v>11.073874635995381</v>
      </c>
      <c r="KI30" s="988">
        <f t="shared" si="45"/>
        <v>60</v>
      </c>
      <c r="KJ30" s="1212">
        <v>11.34718313296133</v>
      </c>
      <c r="KK30" s="988">
        <f t="shared" si="45"/>
        <v>31</v>
      </c>
      <c r="KL30" s="725">
        <v>11.742966142107774</v>
      </c>
      <c r="KM30" s="715">
        <f t="shared" si="46"/>
        <v>24</v>
      </c>
      <c r="KN30" s="715">
        <v>20.457196174480988</v>
      </c>
      <c r="KO30" s="715">
        <f t="shared" si="47"/>
        <v>30</v>
      </c>
      <c r="KP30" s="728">
        <v>45</v>
      </c>
      <c r="KQ30" s="729">
        <v>10</v>
      </c>
      <c r="KR30" s="729">
        <v>10</v>
      </c>
      <c r="KS30" s="729">
        <v>40</v>
      </c>
      <c r="KT30" s="729">
        <v>15</v>
      </c>
      <c r="KU30" s="730">
        <f t="shared" si="48"/>
        <v>120</v>
      </c>
      <c r="KV30" s="734">
        <f t="shared" si="49"/>
        <v>15</v>
      </c>
      <c r="KW30" s="728">
        <v>10</v>
      </c>
      <c r="KX30" s="729">
        <v>10</v>
      </c>
      <c r="KY30" s="706">
        <f t="shared" si="50"/>
        <v>20</v>
      </c>
      <c r="KZ30" s="705">
        <f t="shared" si="51"/>
        <v>1</v>
      </c>
      <c r="LA30" s="847" t="s">
        <v>1632</v>
      </c>
      <c r="LB30" s="846" t="s">
        <v>1632</v>
      </c>
      <c r="LC30" s="846" t="s">
        <v>1632</v>
      </c>
      <c r="LD30" s="846" t="s">
        <v>1632</v>
      </c>
      <c r="LE30" s="729">
        <v>40</v>
      </c>
      <c r="LF30" s="1023">
        <v>1</v>
      </c>
      <c r="LG30" s="847" t="s">
        <v>1632</v>
      </c>
      <c r="LH30" s="846" t="s">
        <v>1632</v>
      </c>
      <c r="LI30" s="846" t="s">
        <v>1632</v>
      </c>
      <c r="LJ30" s="846" t="s">
        <v>1632</v>
      </c>
      <c r="LK30" s="729">
        <v>40</v>
      </c>
      <c r="LL30" s="1023">
        <v>1</v>
      </c>
      <c r="LM30" s="847" t="s">
        <v>1632</v>
      </c>
      <c r="LN30" s="846" t="s">
        <v>1632</v>
      </c>
      <c r="LO30" s="846" t="s">
        <v>1632</v>
      </c>
      <c r="LP30" s="846" t="s">
        <v>1625</v>
      </c>
      <c r="LQ30" s="729">
        <v>45</v>
      </c>
      <c r="LR30" s="1023">
        <v>20</v>
      </c>
      <c r="LS30" s="847" t="s">
        <v>1632</v>
      </c>
      <c r="LT30" s="846" t="s">
        <v>1632</v>
      </c>
      <c r="LU30" s="846" t="s">
        <v>1632</v>
      </c>
      <c r="LV30" s="846" t="s">
        <v>1632</v>
      </c>
      <c r="LW30" s="729">
        <v>40</v>
      </c>
      <c r="LX30" s="1023">
        <v>1</v>
      </c>
      <c r="LY30" s="847" t="s">
        <v>1632</v>
      </c>
      <c r="LZ30" s="846" t="s">
        <v>1632</v>
      </c>
      <c r="MA30" s="846" t="s">
        <v>1632</v>
      </c>
      <c r="MB30" s="846" t="s">
        <v>1632</v>
      </c>
      <c r="MC30" s="729">
        <v>40</v>
      </c>
      <c r="MD30" s="1023">
        <v>1</v>
      </c>
      <c r="ME30" s="847" t="s">
        <v>1632</v>
      </c>
      <c r="MF30" s="846" t="s">
        <v>1632</v>
      </c>
      <c r="MG30" s="846" t="s">
        <v>1625</v>
      </c>
      <c r="MH30" s="846" t="s">
        <v>1625</v>
      </c>
      <c r="MI30" s="729">
        <v>20</v>
      </c>
      <c r="MJ30" s="1023">
        <v>33</v>
      </c>
      <c r="MK30" s="847" t="s">
        <v>1632</v>
      </c>
      <c r="ML30" s="846" t="s">
        <v>1632</v>
      </c>
      <c r="MM30" s="846" t="s">
        <v>1625</v>
      </c>
      <c r="MN30" s="729">
        <v>30</v>
      </c>
      <c r="MO30" s="1023">
        <v>4</v>
      </c>
      <c r="MP30" s="847" t="s">
        <v>1632</v>
      </c>
      <c r="MQ30" s="846" t="s">
        <v>1632</v>
      </c>
      <c r="MR30" s="846" t="s">
        <v>1632</v>
      </c>
      <c r="MS30" s="846" t="s">
        <v>1625</v>
      </c>
      <c r="MT30" s="729">
        <v>30</v>
      </c>
      <c r="MU30" s="1023">
        <v>31</v>
      </c>
      <c r="MV30" s="846" t="s">
        <v>1632</v>
      </c>
      <c r="MW30" s="846" t="s">
        <v>1632</v>
      </c>
      <c r="MX30" s="846" t="s">
        <v>1632</v>
      </c>
      <c r="MY30" s="846" t="s">
        <v>1632</v>
      </c>
      <c r="MZ30" s="729">
        <v>40</v>
      </c>
      <c r="NA30" s="1023">
        <v>1</v>
      </c>
      <c r="NB30" s="715">
        <v>391.61</v>
      </c>
      <c r="NC30" s="715">
        <f t="shared" si="3"/>
        <v>14</v>
      </c>
      <c r="ND30" s="714">
        <v>1661</v>
      </c>
      <c r="NE30" s="715">
        <v>3</v>
      </c>
      <c r="NF30" s="731">
        <v>55.054690089492873</v>
      </c>
      <c r="NG30" s="715">
        <v>21</v>
      </c>
      <c r="NH30" s="715">
        <v>1503</v>
      </c>
      <c r="NI30" s="715">
        <v>3</v>
      </c>
      <c r="NJ30" s="731">
        <v>49.817699701690422</v>
      </c>
      <c r="NK30" s="715">
        <v>20</v>
      </c>
      <c r="NL30" s="715">
        <v>516</v>
      </c>
      <c r="NM30" s="715">
        <v>6</v>
      </c>
      <c r="NN30" s="2946">
        <v>17.237347586437281</v>
      </c>
      <c r="NO30" s="715">
        <v>28</v>
      </c>
      <c r="NP30" s="715">
        <v>30170</v>
      </c>
      <c r="NQ30" s="3206">
        <v>37</v>
      </c>
      <c r="NR30" s="3349">
        <v>2.672456990145315</v>
      </c>
      <c r="NS30" s="3206">
        <v>8</v>
      </c>
      <c r="NT30" s="3206">
        <v>800</v>
      </c>
      <c r="NU30" s="3207">
        <v>1.2360113579422081</v>
      </c>
      <c r="NV30" s="3206">
        <v>16</v>
      </c>
      <c r="NW30" s="3206">
        <v>3520</v>
      </c>
      <c r="NX30" s="3207">
        <v>11.758810756639386</v>
      </c>
      <c r="NY30" s="3206">
        <v>9</v>
      </c>
      <c r="NZ30" s="3206">
        <v>219</v>
      </c>
      <c r="OA30" s="3208">
        <v>7.3158510105227998</v>
      </c>
      <c r="OB30" s="3206">
        <v>13</v>
      </c>
      <c r="OC30" s="714">
        <v>601</v>
      </c>
      <c r="OD30" s="2946">
        <v>19.834328900036301</v>
      </c>
      <c r="OE30" s="733">
        <v>59</v>
      </c>
      <c r="OF30" s="714">
        <v>17</v>
      </c>
      <c r="OG30" s="731">
        <v>0.56789711040587931</v>
      </c>
      <c r="OH30" s="733">
        <f t="shared" si="52"/>
        <v>17</v>
      </c>
      <c r="OI30" s="981">
        <v>25.882270399214203</v>
      </c>
      <c r="OJ30" s="733">
        <f t="shared" si="4"/>
        <v>67</v>
      </c>
      <c r="OK30" s="1355" t="s">
        <v>3043</v>
      </c>
      <c r="OL30" s="1355" t="s">
        <v>3046</v>
      </c>
      <c r="OM30" s="1355">
        <v>1056</v>
      </c>
      <c r="ON30" s="3559">
        <v>35.983235083654201</v>
      </c>
      <c r="OO30" s="1355">
        <v>25</v>
      </c>
      <c r="OP30" s="977"/>
      <c r="OQ30" s="712">
        <v>14.4</v>
      </c>
      <c r="OR30" s="712">
        <v>14</v>
      </c>
      <c r="OS30" s="712">
        <v>14</v>
      </c>
      <c r="OT30" s="712">
        <v>12.457912457912458</v>
      </c>
      <c r="OU30" s="712">
        <v>12.323064113238967</v>
      </c>
      <c r="OV30" s="712">
        <v>12.131715771230503</v>
      </c>
      <c r="OW30" s="699">
        <f t="shared" si="53"/>
        <v>45</v>
      </c>
      <c r="OX30" s="712">
        <v>13.218782057063654</v>
      </c>
      <c r="OY30" s="699">
        <f t="shared" si="53"/>
        <v>33</v>
      </c>
      <c r="OZ30" s="712">
        <v>13.1</v>
      </c>
      <c r="PA30" s="712">
        <v>16.2</v>
      </c>
      <c r="PB30" s="712">
        <v>14</v>
      </c>
      <c r="PC30" s="712">
        <v>14.562289562289562</v>
      </c>
      <c r="PD30" s="712">
        <v>16.236469608659451</v>
      </c>
      <c r="PE30" s="712">
        <v>17.24436741767764</v>
      </c>
      <c r="PF30" s="699">
        <f t="shared" si="54"/>
        <v>20</v>
      </c>
      <c r="PG30" s="712">
        <v>15.223854431437774</v>
      </c>
      <c r="PH30" s="699">
        <f t="shared" si="55"/>
        <v>16</v>
      </c>
      <c r="PI30" s="712">
        <v>29.376083188908144</v>
      </c>
      <c r="PJ30" s="699">
        <f t="shared" si="56"/>
        <v>23</v>
      </c>
      <c r="PK30" s="985">
        <v>28.442636488501428</v>
      </c>
      <c r="PL30" s="699">
        <f t="shared" si="56"/>
        <v>20</v>
      </c>
      <c r="PM30" s="985">
        <v>284.2</v>
      </c>
      <c r="PN30" s="985">
        <v>294.2</v>
      </c>
      <c r="PO30" s="699">
        <f t="shared" si="57"/>
        <v>14</v>
      </c>
      <c r="PP30" s="712">
        <v>73.599999999999994</v>
      </c>
      <c r="PQ30" s="985">
        <v>59.6</v>
      </c>
      <c r="PR30" s="699">
        <f t="shared" si="58"/>
        <v>20</v>
      </c>
      <c r="PS30" s="982">
        <v>295</v>
      </c>
      <c r="PT30" s="725">
        <v>39.661016949152547</v>
      </c>
      <c r="PU30" s="699">
        <v>61</v>
      </c>
      <c r="PV30" s="699">
        <v>1043</v>
      </c>
      <c r="PW30" s="725">
        <v>56.088207094918509</v>
      </c>
      <c r="PX30" s="699">
        <v>71</v>
      </c>
      <c r="PY30" s="715">
        <v>278</v>
      </c>
      <c r="PZ30" s="725">
        <v>69.064748201438846</v>
      </c>
      <c r="QA30" s="699">
        <v>71</v>
      </c>
      <c r="QB30" s="982">
        <v>287</v>
      </c>
      <c r="QC30" s="715">
        <v>43.554006968641119</v>
      </c>
      <c r="QD30" s="699">
        <v>42</v>
      </c>
      <c r="QE30" s="716">
        <v>1</v>
      </c>
      <c r="QF30" s="3644">
        <v>3.3002211148146929E-2</v>
      </c>
      <c r="QG30" s="699">
        <v>22</v>
      </c>
      <c r="QH30" s="1363" t="s">
        <v>1627</v>
      </c>
      <c r="QI30" s="712">
        <v>79.72251867662753</v>
      </c>
      <c r="QJ30" s="712">
        <v>78.61702127659575</v>
      </c>
      <c r="QK30" s="699">
        <f t="shared" si="59"/>
        <v>36</v>
      </c>
      <c r="QL30" s="715">
        <v>4700</v>
      </c>
      <c r="QM30" s="709">
        <v>50.525733259546215</v>
      </c>
      <c r="QN30" s="703">
        <v>55.588673621460508</v>
      </c>
      <c r="QO30" s="978">
        <v>34</v>
      </c>
      <c r="QP30" s="705">
        <v>2013</v>
      </c>
      <c r="QQ30" s="3553">
        <v>94.006479481641463</v>
      </c>
      <c r="QR30" s="709">
        <v>384.1</v>
      </c>
      <c r="QS30" s="978">
        <f t="shared" si="60"/>
        <v>19</v>
      </c>
      <c r="QT30" s="703">
        <v>1134.2</v>
      </c>
      <c r="QU30" s="978">
        <f t="shared" si="61"/>
        <v>19</v>
      </c>
      <c r="QV30" s="703">
        <v>9946.2999999999993</v>
      </c>
      <c r="QW30" s="978">
        <f t="shared" si="62"/>
        <v>2</v>
      </c>
      <c r="QX30" s="703">
        <v>24.3</v>
      </c>
      <c r="QY30" s="979">
        <f t="shared" si="63"/>
        <v>8</v>
      </c>
      <c r="QZ30" s="712">
        <v>0.37</v>
      </c>
      <c r="RA30" s="699">
        <v>28</v>
      </c>
      <c r="RB30" s="712">
        <v>183.4</v>
      </c>
      <c r="RC30" s="699">
        <v>60</v>
      </c>
      <c r="RD30" s="712">
        <v>0</v>
      </c>
      <c r="RE30" s="699">
        <v>24</v>
      </c>
      <c r="RF30" s="712">
        <v>1598.2</v>
      </c>
      <c r="RG30" s="699">
        <v>6</v>
      </c>
      <c r="RH30" s="699">
        <v>10692.4</v>
      </c>
      <c r="RI30" s="978">
        <f t="shared" si="64"/>
        <v>24</v>
      </c>
      <c r="RJ30" s="712">
        <v>2420.1</v>
      </c>
      <c r="RK30" s="978">
        <f t="shared" si="64"/>
        <v>15</v>
      </c>
      <c r="RL30" s="712">
        <v>1526.5</v>
      </c>
      <c r="RM30" s="978">
        <f t="shared" si="64"/>
        <v>11</v>
      </c>
      <c r="RN30" s="712">
        <v>3449.2</v>
      </c>
      <c r="RO30" s="978">
        <f t="shared" si="64"/>
        <v>16</v>
      </c>
      <c r="RP30" s="712">
        <v>0</v>
      </c>
      <c r="RQ30" s="978">
        <f t="shared" si="65"/>
        <v>2</v>
      </c>
      <c r="RR30" s="712">
        <v>0</v>
      </c>
      <c r="RS30" s="978">
        <f t="shared" si="65"/>
        <v>1</v>
      </c>
      <c r="RT30" s="712">
        <v>1413.2</v>
      </c>
      <c r="RU30" s="978">
        <f t="shared" si="65"/>
        <v>2</v>
      </c>
      <c r="RV30" s="712">
        <f t="shared" si="66"/>
        <v>1413.2</v>
      </c>
      <c r="RW30" s="978">
        <f t="shared" si="67"/>
        <v>2</v>
      </c>
      <c r="RX30" s="712">
        <v>5</v>
      </c>
      <c r="RY30" s="712" t="s">
        <v>1632</v>
      </c>
      <c r="RZ30" s="712">
        <v>5</v>
      </c>
      <c r="SA30" s="712" t="s">
        <v>1632</v>
      </c>
      <c r="SB30" s="712">
        <v>5</v>
      </c>
      <c r="SC30" s="712" t="s">
        <v>1632</v>
      </c>
      <c r="SD30" s="712">
        <v>5</v>
      </c>
      <c r="SE30" s="712" t="s">
        <v>1632</v>
      </c>
      <c r="SF30" s="712">
        <v>0</v>
      </c>
      <c r="SG30" s="712" t="s">
        <v>1625</v>
      </c>
      <c r="SH30" s="712">
        <v>20</v>
      </c>
      <c r="SI30" s="699">
        <f t="shared" si="68"/>
        <v>17</v>
      </c>
      <c r="SJ30" s="712">
        <v>5</v>
      </c>
      <c r="SK30" s="712" t="s">
        <v>1632</v>
      </c>
      <c r="SL30" s="712">
        <v>0</v>
      </c>
      <c r="SM30" s="712" t="s">
        <v>1625</v>
      </c>
      <c r="SN30" s="712">
        <v>0</v>
      </c>
      <c r="SO30" s="712" t="s">
        <v>1625</v>
      </c>
      <c r="SP30" s="712">
        <v>0</v>
      </c>
      <c r="SQ30" s="712" t="s">
        <v>1625</v>
      </c>
      <c r="SR30" s="712">
        <v>5</v>
      </c>
      <c r="SS30" s="699">
        <f t="shared" si="69"/>
        <v>50</v>
      </c>
      <c r="ST30" s="712">
        <v>5</v>
      </c>
      <c r="SU30" s="712" t="s">
        <v>1632</v>
      </c>
      <c r="SV30" s="712">
        <v>5</v>
      </c>
      <c r="SW30" s="712" t="s">
        <v>1632</v>
      </c>
      <c r="SX30" s="712">
        <v>0</v>
      </c>
      <c r="SY30" s="712" t="s">
        <v>1625</v>
      </c>
      <c r="SZ30" s="712">
        <v>10</v>
      </c>
      <c r="TA30" s="699">
        <f t="shared" si="70"/>
        <v>27</v>
      </c>
      <c r="TB30" s="699">
        <v>10</v>
      </c>
      <c r="TC30" s="699" t="s">
        <v>1632</v>
      </c>
      <c r="TD30" s="699">
        <v>10</v>
      </c>
      <c r="TE30" s="699" t="s">
        <v>1632</v>
      </c>
      <c r="TF30" s="699">
        <v>10</v>
      </c>
      <c r="TG30" s="699" t="s">
        <v>1632</v>
      </c>
      <c r="TH30" s="699">
        <v>0</v>
      </c>
      <c r="TI30" s="699" t="s">
        <v>1625</v>
      </c>
      <c r="TJ30" s="699">
        <v>30</v>
      </c>
      <c r="TK30" s="699">
        <f t="shared" si="71"/>
        <v>30</v>
      </c>
      <c r="TL30" s="989">
        <v>10</v>
      </c>
      <c r="TM30" s="989">
        <v>10</v>
      </c>
      <c r="TN30" s="989">
        <v>10</v>
      </c>
      <c r="TO30" s="989">
        <v>10</v>
      </c>
      <c r="TP30" s="989">
        <v>40</v>
      </c>
      <c r="TQ30" s="699">
        <f t="shared" si="72"/>
        <v>1</v>
      </c>
      <c r="TR30" s="712" t="s">
        <v>1632</v>
      </c>
      <c r="TS30" s="712" t="s">
        <v>1632</v>
      </c>
      <c r="TT30" s="712" t="s">
        <v>1632</v>
      </c>
      <c r="TU30" s="712" t="s">
        <v>1625</v>
      </c>
      <c r="TV30" s="712">
        <v>5</v>
      </c>
      <c r="TW30" s="712">
        <v>5</v>
      </c>
      <c r="TX30" s="712">
        <v>5</v>
      </c>
      <c r="TY30" s="712">
        <v>0</v>
      </c>
      <c r="TZ30" s="712">
        <v>15</v>
      </c>
      <c r="UA30" s="699">
        <f t="shared" si="73"/>
        <v>43</v>
      </c>
      <c r="UB30" s="712">
        <v>10</v>
      </c>
      <c r="UC30" s="712">
        <v>0</v>
      </c>
      <c r="UD30" s="712">
        <v>0</v>
      </c>
      <c r="UE30" s="712">
        <v>0</v>
      </c>
      <c r="UF30" s="712">
        <v>10</v>
      </c>
      <c r="UG30" s="699">
        <f t="shared" si="74"/>
        <v>56</v>
      </c>
      <c r="UH30" s="715">
        <v>3</v>
      </c>
      <c r="UI30" s="712">
        <v>3.0407151762094444</v>
      </c>
      <c r="UJ30" s="699">
        <v>15</v>
      </c>
      <c r="UK30" s="715">
        <v>11</v>
      </c>
      <c r="UL30" s="712">
        <v>11.14928897943463</v>
      </c>
      <c r="UM30" s="699">
        <v>43</v>
      </c>
      <c r="UN30" s="715">
        <v>18</v>
      </c>
      <c r="UO30" s="712">
        <v>18.244291057256667</v>
      </c>
      <c r="UP30" s="699">
        <v>11</v>
      </c>
      <c r="UQ30" s="715">
        <v>12</v>
      </c>
      <c r="UR30" s="712">
        <v>12.094457714752215</v>
      </c>
      <c r="US30" s="699">
        <v>14</v>
      </c>
      <c r="UT30" s="712">
        <v>31.4</v>
      </c>
      <c r="UU30" s="699">
        <v>44</v>
      </c>
      <c r="UV30" s="712">
        <v>32.4</v>
      </c>
      <c r="UW30" s="699">
        <v>23</v>
      </c>
      <c r="UX30" s="1099">
        <v>5.0999999999999996</v>
      </c>
      <c r="UY30" s="699">
        <v>30</v>
      </c>
      <c r="UZ30" s="989">
        <v>0.20699999999999999</v>
      </c>
      <c r="VA30" s="989">
        <v>16</v>
      </c>
      <c r="VB30" s="989">
        <v>4.8000000000000001E-2</v>
      </c>
      <c r="VC30" s="989">
        <v>46</v>
      </c>
      <c r="VD30" s="989">
        <v>4.8000000000000001E-2</v>
      </c>
      <c r="VE30" s="989">
        <v>26</v>
      </c>
      <c r="VF30" s="989">
        <v>1.2E-2</v>
      </c>
      <c r="VG30" s="989">
        <v>27</v>
      </c>
      <c r="VH30" s="989">
        <v>2.1999999999999999E-2</v>
      </c>
      <c r="VI30" s="989">
        <v>17</v>
      </c>
      <c r="VJ30" s="989">
        <v>1.0999999999999999E-2</v>
      </c>
      <c r="VK30" s="989">
        <v>16</v>
      </c>
      <c r="VL30" s="989">
        <v>0</v>
      </c>
      <c r="VM30" s="989">
        <v>7</v>
      </c>
      <c r="VN30" s="989">
        <v>0</v>
      </c>
      <c r="VO30" s="989">
        <v>7</v>
      </c>
      <c r="VP30" s="989">
        <v>345</v>
      </c>
      <c r="VQ30" s="989">
        <v>347.28863208544306</v>
      </c>
      <c r="VR30" s="989">
        <v>4</v>
      </c>
      <c r="VS30" s="989">
        <v>78</v>
      </c>
      <c r="VT30" s="989">
        <v>78.517429862795822</v>
      </c>
      <c r="VU30" s="989">
        <v>13</v>
      </c>
      <c r="VV30" s="989">
        <v>254</v>
      </c>
      <c r="VW30" s="989">
        <v>255.68496391218127</v>
      </c>
      <c r="VX30" s="989">
        <v>7</v>
      </c>
      <c r="VY30" s="989">
        <v>102</v>
      </c>
      <c r="VZ30" s="989">
        <v>102.67663905134839</v>
      </c>
      <c r="WA30" s="989">
        <v>29</v>
      </c>
      <c r="WB30" s="989">
        <v>1647</v>
      </c>
      <c r="WC30" s="989">
        <v>1657.9257305644194</v>
      </c>
      <c r="WD30" s="989">
        <v>6</v>
      </c>
      <c r="WE30" s="989">
        <v>169</v>
      </c>
      <c r="WF30" s="989">
        <v>170.12109803605762</v>
      </c>
      <c r="WG30" s="989">
        <v>38</v>
      </c>
      <c r="WH30" s="989">
        <v>224.19</v>
      </c>
      <c r="WI30" s="989">
        <v>5</v>
      </c>
      <c r="WJ30" s="989">
        <v>0</v>
      </c>
      <c r="WK30" s="989">
        <v>10</v>
      </c>
      <c r="WL30" s="989">
        <v>0</v>
      </c>
      <c r="WM30" s="989">
        <v>2</v>
      </c>
      <c r="WN30" s="989">
        <v>157.36000000000001</v>
      </c>
      <c r="WO30" s="989">
        <v>6</v>
      </c>
      <c r="WP30" s="989">
        <v>15.09</v>
      </c>
      <c r="WQ30" s="989">
        <v>5</v>
      </c>
      <c r="WR30" s="989">
        <v>25.87</v>
      </c>
      <c r="WS30" s="989">
        <v>4</v>
      </c>
      <c r="WT30" s="989">
        <v>10.78</v>
      </c>
      <c r="WU30" s="989">
        <v>2</v>
      </c>
      <c r="WV30" s="989">
        <v>2.16</v>
      </c>
      <c r="WW30" s="989">
        <v>4</v>
      </c>
      <c r="WX30" s="989">
        <v>12.93</v>
      </c>
      <c r="WY30" s="989">
        <v>12</v>
      </c>
      <c r="WZ30" s="712">
        <v>620.74</v>
      </c>
      <c r="XA30" s="699">
        <v>9</v>
      </c>
      <c r="XB30" s="712">
        <v>530.49</v>
      </c>
      <c r="XC30" s="712">
        <v>30</v>
      </c>
      <c r="XD30" s="712">
        <v>127.18</v>
      </c>
      <c r="XE30" s="699">
        <v>19</v>
      </c>
      <c r="XF30" s="712">
        <v>56.05</v>
      </c>
      <c r="XG30" s="712">
        <v>9</v>
      </c>
      <c r="XH30" s="712">
        <v>0</v>
      </c>
      <c r="XI30" s="699">
        <v>28</v>
      </c>
      <c r="XJ30" s="712">
        <v>215.72</v>
      </c>
      <c r="XK30" s="699">
        <v>13</v>
      </c>
      <c r="XL30" s="712">
        <v>191.85</v>
      </c>
      <c r="XM30" s="699">
        <v>51</v>
      </c>
      <c r="XO30" s="714"/>
      <c r="XP30" s="725"/>
      <c r="XQ30" s="715"/>
      <c r="XR30" s="714"/>
      <c r="XS30" s="725"/>
      <c r="XT30" s="715"/>
      <c r="XU30" s="715"/>
      <c r="XV30" s="712"/>
      <c r="XW30" s="715"/>
      <c r="XX30" s="1169">
        <v>284</v>
      </c>
      <c r="XY30" s="1174">
        <v>1.7605633802816902</v>
      </c>
      <c r="XZ30" s="1168">
        <f t="shared" si="75"/>
        <v>38</v>
      </c>
      <c r="YA30" s="715">
        <v>992</v>
      </c>
      <c r="YB30" s="725">
        <v>17.237903225806452</v>
      </c>
      <c r="YC30" s="715">
        <f t="shared" si="76"/>
        <v>40</v>
      </c>
      <c r="YD30" s="714">
        <v>272</v>
      </c>
      <c r="YE30" s="725">
        <v>7.8498293515358366</v>
      </c>
      <c r="YF30" s="715">
        <f t="shared" si="77"/>
        <v>44</v>
      </c>
      <c r="YG30" s="699">
        <v>1066</v>
      </c>
      <c r="YH30" s="1099">
        <v>10.131332082551594</v>
      </c>
      <c r="YI30" s="715">
        <f t="shared" si="78"/>
        <v>61</v>
      </c>
      <c r="YJ30" s="714">
        <v>272</v>
      </c>
      <c r="YK30" s="712">
        <v>22.525597269624573</v>
      </c>
      <c r="YL30" s="715">
        <f t="shared" si="79"/>
        <v>38</v>
      </c>
      <c r="YM30" s="699">
        <v>1066</v>
      </c>
      <c r="YN30" s="712">
        <v>24.484052532833019</v>
      </c>
      <c r="YO30" s="715">
        <f t="shared" si="80"/>
        <v>40</v>
      </c>
      <c r="YP30" s="1178">
        <v>40</v>
      </c>
      <c r="YQ30" s="1099">
        <v>0</v>
      </c>
      <c r="YR30" s="1099">
        <v>40</v>
      </c>
      <c r="YS30" s="1099">
        <v>40</v>
      </c>
      <c r="YT30" s="1099">
        <v>0</v>
      </c>
      <c r="YU30" s="1099">
        <v>40</v>
      </c>
      <c r="YV30" s="1099">
        <v>0</v>
      </c>
      <c r="YW30" s="1099">
        <v>0</v>
      </c>
      <c r="YX30" s="1099">
        <v>0</v>
      </c>
      <c r="YY30" s="1099">
        <v>20</v>
      </c>
      <c r="YZ30" s="1099">
        <v>0</v>
      </c>
      <c r="ZA30" s="1188">
        <v>5</v>
      </c>
      <c r="ZB30" s="985">
        <v>40.243902439024396</v>
      </c>
      <c r="ZC30" s="985">
        <v>12.195121951219512</v>
      </c>
      <c r="ZD30" s="985">
        <v>32.31707317073171</v>
      </c>
      <c r="ZE30" s="985">
        <v>13.414634146341465</v>
      </c>
      <c r="ZF30" s="985">
        <v>8.536585365853659</v>
      </c>
      <c r="ZG30" s="985">
        <v>10.975609756097562</v>
      </c>
      <c r="ZH30" s="985">
        <v>12.195121951219512</v>
      </c>
      <c r="ZI30" s="985">
        <v>10.365853658536585</v>
      </c>
      <c r="ZJ30" s="985">
        <v>26.219512195121951</v>
      </c>
      <c r="ZK30" s="985">
        <v>15.853658536585366</v>
      </c>
      <c r="ZL30" s="985">
        <v>1.8292682926829267</v>
      </c>
      <c r="ZM30" s="699">
        <v>164</v>
      </c>
      <c r="ZN30" s="714" t="s">
        <v>1650</v>
      </c>
      <c r="ZO30" s="715" t="s">
        <v>1650</v>
      </c>
      <c r="ZP30" s="715" t="s">
        <v>1633</v>
      </c>
      <c r="ZQ30" s="715" t="s">
        <v>1634</v>
      </c>
      <c r="ZR30" s="715" t="s">
        <v>1634</v>
      </c>
      <c r="ZS30" s="715" t="s">
        <v>1634</v>
      </c>
      <c r="ZT30" s="715">
        <v>2</v>
      </c>
      <c r="ZU30" s="715">
        <v>2</v>
      </c>
      <c r="ZV30" s="715">
        <v>-1</v>
      </c>
      <c r="ZW30" s="715">
        <v>1</v>
      </c>
      <c r="ZX30" s="715">
        <v>1</v>
      </c>
      <c r="ZY30" s="715">
        <v>1</v>
      </c>
      <c r="ZZ30" s="715">
        <f t="shared" si="81"/>
        <v>6</v>
      </c>
      <c r="AAA30" s="715">
        <f t="shared" si="82"/>
        <v>21</v>
      </c>
      <c r="AAB30" s="716" t="s">
        <v>31</v>
      </c>
      <c r="AAC30" s="712" t="s">
        <v>31</v>
      </c>
      <c r="AAD30" s="712" t="s">
        <v>1657</v>
      </c>
      <c r="AAE30" s="712" t="s">
        <v>31</v>
      </c>
      <c r="AAF30" s="712" t="s">
        <v>31</v>
      </c>
      <c r="AAG30" s="712" t="s">
        <v>31</v>
      </c>
      <c r="AAH30" s="714">
        <v>6</v>
      </c>
      <c r="AAI30" s="715">
        <v>10</v>
      </c>
      <c r="AAJ30" s="715">
        <v>2</v>
      </c>
      <c r="AAK30" s="715">
        <v>53</v>
      </c>
      <c r="AAL30" s="715">
        <v>1</v>
      </c>
      <c r="AAM30" s="733">
        <v>6</v>
      </c>
      <c r="AAN30" s="2996">
        <v>0.19858343814125901</v>
      </c>
      <c r="AAO30" s="2954">
        <f t="shared" si="83"/>
        <v>68</v>
      </c>
      <c r="AAP30" s="2995">
        <v>0.3309723969020984</v>
      </c>
      <c r="AAQ30" s="2954">
        <f t="shared" si="84"/>
        <v>38</v>
      </c>
      <c r="AAR30" s="2995">
        <v>6.6194479380419669E-2</v>
      </c>
      <c r="AAS30" s="2954">
        <f t="shared" si="85"/>
        <v>49</v>
      </c>
      <c r="AAT30" s="2995">
        <v>1.7541537035811214</v>
      </c>
      <c r="AAU30" s="2954">
        <f t="shared" si="86"/>
        <v>25</v>
      </c>
      <c r="AAV30" s="2995">
        <v>3.3097239690209834E-2</v>
      </c>
      <c r="AAW30" s="2954">
        <f t="shared" si="87"/>
        <v>67</v>
      </c>
      <c r="AAX30" s="2995">
        <v>0.19858343814125901</v>
      </c>
      <c r="AAY30" s="2954">
        <f t="shared" si="88"/>
        <v>58</v>
      </c>
      <c r="AAZ30" s="982">
        <v>0</v>
      </c>
      <c r="ABA30" s="699">
        <v>13</v>
      </c>
      <c r="ABB30" s="699">
        <v>1</v>
      </c>
      <c r="ABC30" s="2988">
        <v>0</v>
      </c>
      <c r="ABD30" s="2954">
        <f t="shared" si="89"/>
        <v>58</v>
      </c>
      <c r="ABE30" s="2955">
        <v>0.43026411597272785</v>
      </c>
      <c r="ABF30" s="2954">
        <f t="shared" si="89"/>
        <v>14</v>
      </c>
      <c r="ABG30" s="2955">
        <v>3.3097239690209834E-2</v>
      </c>
      <c r="ABH30" s="2993">
        <f t="shared" si="89"/>
        <v>30</v>
      </c>
      <c r="ABI30" s="982">
        <v>1</v>
      </c>
      <c r="ABJ30" s="731">
        <v>3.2920726889649726E-2</v>
      </c>
      <c r="ABK30" s="715">
        <f t="shared" si="90"/>
        <v>28</v>
      </c>
      <c r="ABL30" s="716" t="s">
        <v>1687</v>
      </c>
      <c r="ABM30" s="712" t="s">
        <v>1687</v>
      </c>
      <c r="ABN30" s="715">
        <v>0</v>
      </c>
      <c r="ABO30" s="715">
        <v>0</v>
      </c>
      <c r="ABP30" s="715">
        <f t="shared" si="91"/>
        <v>0</v>
      </c>
      <c r="ABQ30" s="715">
        <f t="shared" si="92"/>
        <v>53</v>
      </c>
      <c r="ABR30" s="1201" t="s">
        <v>1632</v>
      </c>
      <c r="ABS30" s="1202" t="s">
        <v>1632</v>
      </c>
      <c r="ABT30" s="1202" t="s">
        <v>1625</v>
      </c>
      <c r="ABU30" s="1202" t="s">
        <v>1632</v>
      </c>
      <c r="ABV30" s="725">
        <v>5</v>
      </c>
      <c r="ABW30" s="725">
        <v>5</v>
      </c>
      <c r="ABX30" s="725">
        <v>0</v>
      </c>
      <c r="ABY30" s="725">
        <v>5</v>
      </c>
      <c r="ABZ30" s="715">
        <f t="shared" si="93"/>
        <v>15</v>
      </c>
      <c r="ACA30" s="715">
        <f t="shared" si="94"/>
        <v>20</v>
      </c>
      <c r="ACB30" s="983" t="s">
        <v>1632</v>
      </c>
      <c r="ACC30" s="725" t="s">
        <v>1632</v>
      </c>
      <c r="ACD30" s="725" t="s">
        <v>1632</v>
      </c>
      <c r="ACE30" s="725" t="s">
        <v>1632</v>
      </c>
      <c r="ACF30" s="725">
        <v>5</v>
      </c>
      <c r="ACG30" s="725">
        <v>5</v>
      </c>
      <c r="ACH30" s="725">
        <v>5</v>
      </c>
      <c r="ACI30" s="725">
        <v>5</v>
      </c>
      <c r="ACJ30" s="715">
        <f t="shared" si="95"/>
        <v>20</v>
      </c>
      <c r="ACK30" s="715">
        <f t="shared" si="96"/>
        <v>1</v>
      </c>
      <c r="ACL30" s="982">
        <v>145</v>
      </c>
      <c r="ACM30" s="715">
        <v>12929</v>
      </c>
      <c r="ACN30" s="1089">
        <v>13.250999999999999</v>
      </c>
      <c r="ACO30" s="715">
        <v>33</v>
      </c>
      <c r="ACP30" s="1089">
        <v>2.2999999999999998</v>
      </c>
      <c r="ACQ30" s="715">
        <v>22</v>
      </c>
      <c r="ACR30" s="982">
        <v>39.225000000000001</v>
      </c>
      <c r="ACS30" s="1090">
        <v>42</v>
      </c>
      <c r="ACT30" s="983" t="s">
        <v>1625</v>
      </c>
      <c r="ACU30" s="725" t="s">
        <v>1625</v>
      </c>
      <c r="ACV30" s="725" t="s">
        <v>1625</v>
      </c>
      <c r="ACW30" s="725" t="s">
        <v>1625</v>
      </c>
      <c r="ACX30" s="725">
        <v>0</v>
      </c>
      <c r="ACY30" s="725">
        <v>0</v>
      </c>
      <c r="ACZ30" s="725">
        <v>0</v>
      </c>
      <c r="ADA30" s="725">
        <v>0</v>
      </c>
      <c r="ADB30" s="715">
        <f t="shared" si="97"/>
        <v>0</v>
      </c>
      <c r="ADC30" s="715">
        <f t="shared" si="98"/>
        <v>28</v>
      </c>
      <c r="ADD30" s="984" t="s">
        <v>1632</v>
      </c>
      <c r="ADE30" s="985" t="s">
        <v>1632</v>
      </c>
      <c r="ADF30" s="985" t="s">
        <v>1632</v>
      </c>
      <c r="ADG30" s="985" t="s">
        <v>1632</v>
      </c>
      <c r="ADH30" s="985">
        <v>5</v>
      </c>
      <c r="ADI30" s="985">
        <v>5</v>
      </c>
      <c r="ADJ30" s="985">
        <v>5</v>
      </c>
      <c r="ADK30" s="985">
        <v>5</v>
      </c>
      <c r="ADL30" s="715">
        <f t="shared" si="99"/>
        <v>20</v>
      </c>
      <c r="ADM30" s="715">
        <f t="shared" si="100"/>
        <v>1</v>
      </c>
      <c r="ADN30" s="1169">
        <v>1</v>
      </c>
      <c r="ADO30" s="1168">
        <v>170</v>
      </c>
      <c r="ADP30" s="1168">
        <v>1360</v>
      </c>
      <c r="ADQ30" s="989">
        <v>170</v>
      </c>
      <c r="ADR30" s="989">
        <v>1360</v>
      </c>
      <c r="ADS30" s="989">
        <v>45.077891945641369</v>
      </c>
      <c r="ADT30" s="989">
        <v>36</v>
      </c>
      <c r="ADU30" s="989">
        <v>7</v>
      </c>
      <c r="ADV30" s="989">
        <v>376.625</v>
      </c>
      <c r="ADW30" s="989">
        <v>3013</v>
      </c>
      <c r="ADX30" s="989">
        <v>53.803571428571431</v>
      </c>
      <c r="ADY30" s="989">
        <v>430.42857142857144</v>
      </c>
      <c r="ADZ30" s="989">
        <v>99.867417964865751</v>
      </c>
      <c r="AEA30" s="989">
        <v>32</v>
      </c>
      <c r="AEB30" s="989">
        <v>8</v>
      </c>
      <c r="AEC30" s="989">
        <v>546.625</v>
      </c>
      <c r="AED30" s="989">
        <v>4373</v>
      </c>
      <c r="AEE30" s="989">
        <v>68.328125</v>
      </c>
      <c r="AEF30" s="989">
        <v>546.625</v>
      </c>
      <c r="AEG30" s="989">
        <v>144.94530991050715</v>
      </c>
      <c r="AEH30" s="729">
        <v>56</v>
      </c>
      <c r="AEI30" s="987"/>
      <c r="AEM30" s="715">
        <v>3918</v>
      </c>
      <c r="AEN30" s="715">
        <v>2860</v>
      </c>
      <c r="AEO30" s="989">
        <v>377</v>
      </c>
      <c r="AEP30" s="1099">
        <v>13.18181818181818</v>
      </c>
      <c r="AEQ30" s="989">
        <v>59</v>
      </c>
      <c r="AER30" s="989">
        <v>107</v>
      </c>
      <c r="AES30" s="989">
        <v>28.381962864721483</v>
      </c>
      <c r="AET30" s="1099">
        <v>3.7009345794392523</v>
      </c>
      <c r="AEU30" s="989">
        <v>35</v>
      </c>
      <c r="AEV30" s="989">
        <v>125</v>
      </c>
      <c r="AEW30" s="989">
        <v>502</v>
      </c>
      <c r="AEX30" s="989">
        <v>24.900398406374503</v>
      </c>
      <c r="AEY30" s="989">
        <v>15</v>
      </c>
      <c r="AEZ30" s="1667">
        <v>2860</v>
      </c>
      <c r="AFA30" s="1668">
        <v>2.3688811188811187</v>
      </c>
      <c r="AFB30" s="1667">
        <f t="shared" si="101"/>
        <v>24</v>
      </c>
      <c r="AFC30" s="1168">
        <v>39</v>
      </c>
      <c r="AFD30" s="1099">
        <v>25.641025641025639</v>
      </c>
      <c r="AFE30" s="989">
        <f t="shared" si="102"/>
        <v>65</v>
      </c>
      <c r="AFF30" s="715">
        <v>253</v>
      </c>
      <c r="AFG30" s="985">
        <v>27.27272727272727</v>
      </c>
      <c r="AFH30" s="699">
        <f t="shared" si="103"/>
        <v>67</v>
      </c>
      <c r="AFI30" s="989">
        <v>189</v>
      </c>
      <c r="AFJ30" s="715">
        <v>61</v>
      </c>
      <c r="AFK30" s="985">
        <v>32.275132275132272</v>
      </c>
      <c r="AFL30" s="699">
        <f t="shared" si="104"/>
        <v>63</v>
      </c>
      <c r="AFM30" s="707">
        <v>808</v>
      </c>
      <c r="AFN30" s="990">
        <v>43</v>
      </c>
      <c r="AFO30" s="719">
        <v>5.3217821782178216</v>
      </c>
      <c r="AFP30" s="979">
        <f t="shared" si="105"/>
        <v>21</v>
      </c>
      <c r="AFQ30" s="715">
        <v>25</v>
      </c>
      <c r="AFR30" s="699">
        <f t="shared" si="105"/>
        <v>62</v>
      </c>
      <c r="AFS30" s="715">
        <v>18040</v>
      </c>
      <c r="AFT30" s="715">
        <v>8490</v>
      </c>
      <c r="AFU30" s="985">
        <v>47.062084257206209</v>
      </c>
      <c r="AFV30" s="699">
        <f t="shared" si="106"/>
        <v>19</v>
      </c>
      <c r="AFW30" s="715">
        <v>17160</v>
      </c>
      <c r="AFX30" s="715">
        <v>360</v>
      </c>
      <c r="AFY30" s="712">
        <v>2.0979020979020979</v>
      </c>
      <c r="AFZ30" s="699">
        <f t="shared" si="107"/>
        <v>17</v>
      </c>
      <c r="AGA30" s="712">
        <v>47.589424572317263</v>
      </c>
      <c r="AGB30" s="712">
        <v>19.751166407465007</v>
      </c>
      <c r="AGC30" s="712">
        <v>14.152410575427682</v>
      </c>
      <c r="AGD30" s="712">
        <v>4.5101088646967336</v>
      </c>
      <c r="AGE30" s="712">
        <v>4.9766718506998444</v>
      </c>
      <c r="AGF30" s="712">
        <v>4.6656298600311041</v>
      </c>
      <c r="AGG30" s="712">
        <v>2.7993779160186625</v>
      </c>
      <c r="AGH30" s="712">
        <v>1.088646967340591</v>
      </c>
      <c r="AGI30" s="712">
        <v>0.46656298600311047</v>
      </c>
      <c r="AGJ30" s="715">
        <v>306</v>
      </c>
      <c r="AGK30" s="715">
        <v>127</v>
      </c>
      <c r="AGL30" s="715">
        <v>91</v>
      </c>
      <c r="AGM30" s="715">
        <v>29</v>
      </c>
      <c r="AGN30" s="715">
        <v>32</v>
      </c>
      <c r="AGO30" s="715">
        <v>30</v>
      </c>
      <c r="AGP30" s="715">
        <v>18</v>
      </c>
      <c r="AGQ30" s="715">
        <v>7</v>
      </c>
      <c r="AGR30" s="715">
        <v>3</v>
      </c>
      <c r="AGS30" s="715">
        <v>643</v>
      </c>
      <c r="AGT30" s="712">
        <v>46.428571428571431</v>
      </c>
      <c r="AGU30" s="712">
        <v>3.5714285714285712</v>
      </c>
      <c r="AGV30" s="712">
        <v>7.1428571428571423</v>
      </c>
      <c r="AGW30" s="712">
        <v>17.857142857142858</v>
      </c>
      <c r="AGX30" s="712">
        <v>3.5714285714285712</v>
      </c>
      <c r="AGY30" s="712">
        <v>10.714285714285714</v>
      </c>
      <c r="AGZ30" s="712">
        <v>3.5714285714285712</v>
      </c>
      <c r="AHA30" s="712">
        <v>3.5714285714285712</v>
      </c>
      <c r="AHB30" s="712">
        <v>3.5714285714285712</v>
      </c>
      <c r="AHC30" s="715">
        <v>13</v>
      </c>
      <c r="AHD30" s="715">
        <v>1</v>
      </c>
      <c r="AHE30" s="715">
        <v>2</v>
      </c>
      <c r="AHF30" s="715">
        <v>5</v>
      </c>
      <c r="AHG30" s="715">
        <v>1</v>
      </c>
      <c r="AHH30" s="715">
        <v>3</v>
      </c>
      <c r="AHI30" s="715">
        <v>1</v>
      </c>
      <c r="AHJ30" s="715">
        <v>1</v>
      </c>
      <c r="AHK30" s="715">
        <v>1</v>
      </c>
      <c r="AHL30" s="715">
        <v>28</v>
      </c>
      <c r="AHM30" s="712">
        <v>33.333333333333329</v>
      </c>
      <c r="AHN30" s="712">
        <v>14.814814814814813</v>
      </c>
      <c r="AHO30" s="712">
        <v>3.7037037037037033</v>
      </c>
      <c r="AHP30" s="712">
        <v>18.518518518518519</v>
      </c>
      <c r="AHQ30" s="712">
        <v>3.7037037037037033</v>
      </c>
      <c r="AHR30" s="712">
        <v>11.111111111111111</v>
      </c>
      <c r="AHS30" s="712">
        <v>3.7037037037037033</v>
      </c>
      <c r="AHT30" s="712">
        <v>3.7037037037037033</v>
      </c>
      <c r="AHU30" s="712">
        <v>7.4074074074074066</v>
      </c>
      <c r="AHV30" s="715">
        <v>9</v>
      </c>
      <c r="AHW30" s="715">
        <v>4</v>
      </c>
      <c r="AHX30" s="715">
        <v>1</v>
      </c>
      <c r="AHY30" s="715">
        <v>5</v>
      </c>
      <c r="AHZ30" s="715">
        <v>1</v>
      </c>
      <c r="AIA30" s="715">
        <v>3</v>
      </c>
      <c r="AIB30" s="715">
        <v>1</v>
      </c>
      <c r="AIC30" s="715">
        <v>1</v>
      </c>
      <c r="AID30" s="715">
        <v>2</v>
      </c>
      <c r="AIE30" s="715">
        <v>27</v>
      </c>
      <c r="AIF30" s="712" t="s">
        <v>1624</v>
      </c>
      <c r="AIG30" s="712" t="s">
        <v>1623</v>
      </c>
      <c r="AIH30" s="709">
        <v>10</v>
      </c>
      <c r="AII30" s="978">
        <f t="shared" si="108"/>
        <v>17</v>
      </c>
      <c r="AIJ30" s="703" t="s">
        <v>1625</v>
      </c>
      <c r="AIK30" s="703" t="s">
        <v>1625</v>
      </c>
      <c r="AIL30" s="703" t="s">
        <v>1626</v>
      </c>
      <c r="AIM30" s="701" t="s">
        <v>1626</v>
      </c>
      <c r="AIN30" s="712" t="s">
        <v>1625</v>
      </c>
      <c r="AIO30" s="712" t="s">
        <v>1627</v>
      </c>
      <c r="AIP30" s="712" t="s">
        <v>1627</v>
      </c>
      <c r="AIQ30" s="712" t="s">
        <v>1627</v>
      </c>
      <c r="AIR30" s="712" t="s">
        <v>1625</v>
      </c>
      <c r="AIS30" s="712" t="s">
        <v>1685</v>
      </c>
      <c r="AIT30" s="712" t="s">
        <v>1641</v>
      </c>
      <c r="AIU30" s="712" t="s">
        <v>1642</v>
      </c>
      <c r="AIV30" s="712" t="s">
        <v>1713</v>
      </c>
      <c r="AIW30" s="699">
        <v>93</v>
      </c>
      <c r="AIX30" s="699">
        <v>10</v>
      </c>
      <c r="AIY30" s="985">
        <v>10.7</v>
      </c>
      <c r="AIZ30" s="699">
        <v>0</v>
      </c>
      <c r="AJA30" s="712">
        <v>0</v>
      </c>
      <c r="AJB30" s="699">
        <f t="shared" si="109"/>
        <v>26</v>
      </c>
      <c r="AJC30" s="712">
        <v>0</v>
      </c>
      <c r="AJD30" s="978">
        <f t="shared" si="110"/>
        <v>25</v>
      </c>
      <c r="AJE30" s="712" t="s">
        <v>1625</v>
      </c>
      <c r="AJF30" s="712" t="s">
        <v>1625</v>
      </c>
      <c r="AJG30" s="712" t="s">
        <v>1625</v>
      </c>
      <c r="AJH30" s="712" t="s">
        <v>1625</v>
      </c>
      <c r="AJI30" s="712">
        <v>10.1</v>
      </c>
      <c r="AJJ30" s="699">
        <f t="shared" si="111"/>
        <v>35</v>
      </c>
      <c r="AJK30" s="715">
        <v>10</v>
      </c>
      <c r="AJL30" s="712">
        <v>6.1</v>
      </c>
      <c r="AJM30" s="699">
        <f t="shared" si="112"/>
        <v>22</v>
      </c>
      <c r="AJN30" s="715">
        <v>6</v>
      </c>
      <c r="AJO30" s="712">
        <v>3</v>
      </c>
      <c r="AJP30" s="699">
        <f t="shared" si="113"/>
        <v>7</v>
      </c>
      <c r="AJQ30" s="715">
        <v>3</v>
      </c>
      <c r="AJR30" s="712">
        <v>0</v>
      </c>
      <c r="AJS30" s="699">
        <f t="shared" si="114"/>
        <v>29</v>
      </c>
      <c r="AJT30" s="715">
        <v>0</v>
      </c>
      <c r="AJU30" s="712">
        <v>0</v>
      </c>
      <c r="AJV30" s="715">
        <v>0</v>
      </c>
      <c r="AJW30" s="712">
        <v>2</v>
      </c>
      <c r="AJX30" s="699">
        <f t="shared" si="115"/>
        <v>24</v>
      </c>
      <c r="AJY30" s="715">
        <v>2</v>
      </c>
      <c r="AJZ30" s="712">
        <v>1</v>
      </c>
      <c r="AKA30" s="699">
        <f t="shared" si="116"/>
        <v>8</v>
      </c>
      <c r="AKB30" s="715">
        <v>1</v>
      </c>
      <c r="AKC30" s="712">
        <v>6.1</v>
      </c>
      <c r="AKD30" s="699">
        <f t="shared" si="117"/>
        <v>54</v>
      </c>
      <c r="AKE30" s="715">
        <v>6</v>
      </c>
      <c r="AKF30" s="715">
        <v>680</v>
      </c>
      <c r="AKG30" s="715">
        <v>379</v>
      </c>
      <c r="AKH30" s="715">
        <v>80</v>
      </c>
      <c r="AKI30" s="715">
        <v>0</v>
      </c>
      <c r="AKJ30" s="715">
        <v>0</v>
      </c>
      <c r="AKK30" s="715">
        <v>1139</v>
      </c>
      <c r="AKL30" s="715">
        <v>60</v>
      </c>
      <c r="AKM30" s="715">
        <v>105</v>
      </c>
      <c r="AKN30" s="715">
        <v>29</v>
      </c>
      <c r="AKO30" s="715">
        <v>194</v>
      </c>
      <c r="AKP30" s="712">
        <v>0.14499999999999999</v>
      </c>
      <c r="AKQ30" s="699">
        <f t="shared" si="118"/>
        <v>33</v>
      </c>
      <c r="AKR30" s="712">
        <v>8.1000000000000003E-2</v>
      </c>
      <c r="AKS30" s="699">
        <f t="shared" si="118"/>
        <v>23</v>
      </c>
      <c r="AKT30" s="712">
        <v>1.7000000000000001E-2</v>
      </c>
      <c r="AKU30" s="699">
        <f t="shared" si="5"/>
        <v>8</v>
      </c>
      <c r="AKV30" s="712" t="s">
        <v>31</v>
      </c>
      <c r="AKW30" s="699" t="str">
        <f t="shared" si="119"/>
        <v>-</v>
      </c>
      <c r="AKX30" s="712" t="s">
        <v>31</v>
      </c>
      <c r="AKY30" s="712">
        <v>0.24199999999999999</v>
      </c>
      <c r="AKZ30" s="712">
        <v>1.2999999999999999E-2</v>
      </c>
      <c r="ALA30" s="699">
        <f t="shared" si="6"/>
        <v>21</v>
      </c>
      <c r="ALB30" s="712">
        <v>2.1999999999999999E-2</v>
      </c>
      <c r="ALC30" s="699">
        <f t="shared" si="7"/>
        <v>50</v>
      </c>
      <c r="ALD30" s="712">
        <v>6.0000000000000001E-3</v>
      </c>
      <c r="ALE30" s="699">
        <f t="shared" si="8"/>
        <v>6</v>
      </c>
      <c r="ALF30" s="712">
        <v>4.1000000000000002E-2</v>
      </c>
      <c r="ALG30" s="712"/>
      <c r="ALH30" s="1706">
        <v>31.457509165095999</v>
      </c>
      <c r="ALI30" s="729">
        <v>981</v>
      </c>
      <c r="ALJ30" s="729">
        <v>157</v>
      </c>
      <c r="ALK30" s="729">
        <v>30170</v>
      </c>
      <c r="ALL30" s="729">
        <v>32.515744116672195</v>
      </c>
      <c r="ALM30" s="729">
        <v>5.2038448790188934</v>
      </c>
      <c r="ALN30" s="729">
        <v>36</v>
      </c>
      <c r="ALO30" s="729">
        <v>36</v>
      </c>
    </row>
    <row r="31" spans="1:1003" ht="13" x14ac:dyDescent="0.2">
      <c r="A31" s="696" t="s">
        <v>1714</v>
      </c>
      <c r="B31" s="697" t="s">
        <v>1715</v>
      </c>
      <c r="C31" s="697" t="s">
        <v>1646</v>
      </c>
      <c r="D31" s="697" t="s">
        <v>1646</v>
      </c>
      <c r="E31" s="697" t="s">
        <v>1646</v>
      </c>
      <c r="F31" s="698" t="s">
        <v>1716</v>
      </c>
      <c r="G31" s="699" t="s">
        <v>1922</v>
      </c>
      <c r="H31" s="700">
        <v>295</v>
      </c>
      <c r="I31" s="703">
        <v>7.32</v>
      </c>
      <c r="J31" s="699">
        <f t="shared" si="9"/>
        <v>20</v>
      </c>
      <c r="K31" s="702">
        <v>301</v>
      </c>
      <c r="L31" s="703">
        <v>7.25</v>
      </c>
      <c r="M31" s="710">
        <f t="shared" si="10"/>
        <v>26</v>
      </c>
      <c r="N31" s="712">
        <f t="shared" si="11"/>
        <v>-7.0000000000000284E-2</v>
      </c>
      <c r="O31" s="702">
        <v>1353</v>
      </c>
      <c r="P31" s="703">
        <v>6.08</v>
      </c>
      <c r="Q31" s="699">
        <f t="shared" si="120"/>
        <v>49</v>
      </c>
      <c r="R31" s="702">
        <v>1226</v>
      </c>
      <c r="S31" s="703">
        <v>6.12</v>
      </c>
      <c r="T31" s="710">
        <f t="shared" si="0"/>
        <v>46</v>
      </c>
      <c r="U31" s="712">
        <f t="shared" si="12"/>
        <v>4.0000000000000036E-2</v>
      </c>
      <c r="V31" s="706">
        <v>673</v>
      </c>
      <c r="W31" s="701">
        <v>6.0237741456166418</v>
      </c>
      <c r="X31" s="702">
        <v>553</v>
      </c>
      <c r="Y31" s="704">
        <v>6.2477396021699816</v>
      </c>
      <c r="Z31" s="705">
        <f t="shared" si="13"/>
        <v>62</v>
      </c>
      <c r="AA31" s="707">
        <v>489</v>
      </c>
      <c r="AB31" s="704">
        <v>6.0879345603271986</v>
      </c>
      <c r="AC31" s="705">
        <f t="shared" si="14"/>
        <v>52</v>
      </c>
      <c r="AD31" s="702">
        <v>184</v>
      </c>
      <c r="AE31" s="704">
        <v>5.8532608695652177</v>
      </c>
      <c r="AF31" s="732">
        <f t="shared" si="15"/>
        <v>24</v>
      </c>
      <c r="AG31" s="708">
        <v>80.8</v>
      </c>
      <c r="AH31" s="705">
        <f t="shared" si="16"/>
        <v>37</v>
      </c>
      <c r="AI31" s="709">
        <v>85</v>
      </c>
      <c r="AJ31" s="705">
        <f t="shared" si="17"/>
        <v>28</v>
      </c>
      <c r="AK31" s="709">
        <v>1.2999999999999972</v>
      </c>
      <c r="AL31" s="701">
        <v>0.70000000000000284</v>
      </c>
      <c r="AM31" s="702">
        <v>65</v>
      </c>
      <c r="AN31" s="715">
        <f t="shared" si="18"/>
        <v>42</v>
      </c>
      <c r="AO31" s="710">
        <v>65</v>
      </c>
      <c r="AP31" s="715">
        <f t="shared" si="19"/>
        <v>43</v>
      </c>
      <c r="AQ31" s="702">
        <v>330</v>
      </c>
      <c r="AR31" s="710">
        <f t="shared" si="121"/>
        <v>1</v>
      </c>
      <c r="AS31" s="702">
        <v>292</v>
      </c>
      <c r="AT31" s="703">
        <v>19.520547945205479</v>
      </c>
      <c r="AU31" s="705">
        <f t="shared" si="20"/>
        <v>33</v>
      </c>
      <c r="AV31" s="702">
        <v>295</v>
      </c>
      <c r="AW31" s="703">
        <v>18.305084745762713</v>
      </c>
      <c r="AX31" s="705">
        <f t="shared" si="21"/>
        <v>65</v>
      </c>
      <c r="AY31" s="702">
        <v>285</v>
      </c>
      <c r="AZ31" s="703">
        <v>51.228070175438603</v>
      </c>
      <c r="BA31" s="705">
        <f t="shared" si="22"/>
        <v>57</v>
      </c>
      <c r="BB31" s="702">
        <v>293</v>
      </c>
      <c r="BC31" s="703">
        <v>17.4061433447099</v>
      </c>
      <c r="BD31" s="705">
        <f t="shared" si="23"/>
        <v>58</v>
      </c>
      <c r="BE31" s="702">
        <v>293</v>
      </c>
      <c r="BF31" s="703">
        <v>0.68259385665529015</v>
      </c>
      <c r="BG31" s="705">
        <f t="shared" si="24"/>
        <v>31</v>
      </c>
      <c r="BH31" s="702">
        <v>295</v>
      </c>
      <c r="BI31" s="703">
        <v>41.694915254237287</v>
      </c>
      <c r="BJ31" s="705">
        <f t="shared" si="25"/>
        <v>75</v>
      </c>
      <c r="BK31" s="702">
        <v>574</v>
      </c>
      <c r="BL31" s="703">
        <v>53.135888501742158</v>
      </c>
      <c r="BM31" s="705">
        <f t="shared" si="26"/>
        <v>36</v>
      </c>
      <c r="BN31" s="702">
        <v>582</v>
      </c>
      <c r="BO31" s="703">
        <v>85.910652920962193</v>
      </c>
      <c r="BP31" s="705">
        <f t="shared" si="27"/>
        <v>51</v>
      </c>
      <c r="BQ31" s="702">
        <v>547</v>
      </c>
      <c r="BR31" s="703">
        <v>65.447897623400365</v>
      </c>
      <c r="BS31" s="705">
        <f t="shared" si="28"/>
        <v>54</v>
      </c>
      <c r="BT31" s="702">
        <v>584</v>
      </c>
      <c r="BU31" s="703">
        <v>42.12328767123288</v>
      </c>
      <c r="BV31" s="705">
        <f t="shared" si="29"/>
        <v>62</v>
      </c>
      <c r="BW31" s="702">
        <v>526</v>
      </c>
      <c r="BX31" s="703">
        <v>4.5627376425855513</v>
      </c>
      <c r="BY31" s="705">
        <f t="shared" si="30"/>
        <v>55</v>
      </c>
      <c r="BZ31" s="702">
        <v>574</v>
      </c>
      <c r="CA31" s="703">
        <v>59.930313588850169</v>
      </c>
      <c r="CB31" s="705">
        <f t="shared" si="31"/>
        <v>64</v>
      </c>
      <c r="CC31" s="709">
        <v>14.9</v>
      </c>
      <c r="CD31" s="726">
        <f t="shared" si="32"/>
        <v>55</v>
      </c>
      <c r="CE31" s="703">
        <v>4.4000000000000004</v>
      </c>
      <c r="CF31" s="703">
        <v>5.2</v>
      </c>
      <c r="CG31" s="704">
        <v>5.3</v>
      </c>
      <c r="CH31" s="709">
        <v>14.2</v>
      </c>
      <c r="CI31" s="701">
        <v>14.6</v>
      </c>
      <c r="CJ31" s="712">
        <v>16.7</v>
      </c>
      <c r="CK31" s="729">
        <f t="shared" si="33"/>
        <v>42</v>
      </c>
      <c r="CL31" s="712">
        <v>5</v>
      </c>
      <c r="CM31" s="712">
        <v>5.6999999999999993</v>
      </c>
      <c r="CN31" s="712">
        <v>6.1</v>
      </c>
      <c r="CO31" s="714">
        <v>544</v>
      </c>
      <c r="CP31" s="985">
        <v>83.3</v>
      </c>
      <c r="CQ31" s="729">
        <f t="shared" si="34"/>
        <v>50</v>
      </c>
      <c r="CR31" s="715">
        <v>267</v>
      </c>
      <c r="CS31" s="985">
        <v>83.4</v>
      </c>
      <c r="CT31" s="729">
        <f t="shared" si="1"/>
        <v>47</v>
      </c>
      <c r="CU31" s="715">
        <v>167</v>
      </c>
      <c r="CV31" s="712">
        <v>83.1</v>
      </c>
      <c r="CW31" s="729">
        <f t="shared" si="35"/>
        <v>58</v>
      </c>
      <c r="CX31" s="715">
        <v>110</v>
      </c>
      <c r="CY31" s="712">
        <v>83.2</v>
      </c>
      <c r="CZ31" s="729">
        <f t="shared" si="36"/>
        <v>39</v>
      </c>
      <c r="DA31" s="716">
        <v>13.270142180094787</v>
      </c>
      <c r="DB31" s="710">
        <f t="shared" si="37"/>
        <v>13</v>
      </c>
      <c r="DC31" s="715">
        <v>844</v>
      </c>
      <c r="DD31" s="717">
        <v>86.729857819905206</v>
      </c>
      <c r="DE31" s="710">
        <f t="shared" si="38"/>
        <v>10</v>
      </c>
      <c r="DF31" s="703">
        <v>0</v>
      </c>
      <c r="DG31" s="705">
        <f t="shared" si="39"/>
        <v>37</v>
      </c>
      <c r="DH31" s="709">
        <v>82.175925925925924</v>
      </c>
      <c r="DI31" s="705">
        <f t="shared" si="39"/>
        <v>11</v>
      </c>
      <c r="DJ31" s="703">
        <v>0</v>
      </c>
      <c r="DK31" s="705">
        <f t="shared" si="40"/>
        <v>34</v>
      </c>
      <c r="DL31" s="718">
        <v>84.466019417475721</v>
      </c>
      <c r="DM31" s="705">
        <f t="shared" si="41"/>
        <v>6</v>
      </c>
      <c r="DN31" s="703">
        <v>2.1844660194174756</v>
      </c>
      <c r="DO31" s="705">
        <f t="shared" si="42"/>
        <v>54</v>
      </c>
      <c r="DP31" s="702">
        <v>278</v>
      </c>
      <c r="DQ31" s="719">
        <v>65.827338129496411</v>
      </c>
      <c r="DR31" s="705">
        <f t="shared" si="122"/>
        <v>51</v>
      </c>
      <c r="DS31" s="702">
        <v>552</v>
      </c>
      <c r="DT31" s="719">
        <v>42.753623188405797</v>
      </c>
      <c r="DU31" s="705">
        <v>54</v>
      </c>
      <c r="DV31" s="702">
        <v>239</v>
      </c>
      <c r="DW31" s="720">
        <v>66.108786610878653</v>
      </c>
      <c r="DX31" s="705">
        <v>41</v>
      </c>
      <c r="DY31" s="702">
        <v>235</v>
      </c>
      <c r="DZ31" s="1145">
        <v>0.85</v>
      </c>
      <c r="EA31" s="726">
        <v>52</v>
      </c>
      <c r="EB31" s="720">
        <v>8.5106382978723403</v>
      </c>
      <c r="EC31" s="705">
        <v>61</v>
      </c>
      <c r="ED31" s="702">
        <v>250</v>
      </c>
      <c r="EE31" s="712">
        <v>1.4411764705882353</v>
      </c>
      <c r="EF31" s="729">
        <v>31</v>
      </c>
      <c r="EG31" s="720">
        <v>20.400000000000002</v>
      </c>
      <c r="EH31" s="705">
        <v>58</v>
      </c>
      <c r="EI31" s="702">
        <v>256</v>
      </c>
      <c r="EJ31" s="712">
        <v>1.0857142857142856</v>
      </c>
      <c r="EK31" s="729">
        <v>23</v>
      </c>
      <c r="EL31" s="720">
        <v>27.34375</v>
      </c>
      <c r="EM31" s="705">
        <v>28</v>
      </c>
      <c r="EN31" s="714">
        <v>233</v>
      </c>
      <c r="EO31" s="712">
        <v>0.90625</v>
      </c>
      <c r="EP31" s="729">
        <v>14</v>
      </c>
      <c r="EQ31" s="725">
        <v>6.866952789699571</v>
      </c>
      <c r="ER31" s="733">
        <v>57</v>
      </c>
      <c r="ES31" s="702">
        <v>242</v>
      </c>
      <c r="ET31" s="726">
        <v>0.53846153846153844</v>
      </c>
      <c r="EU31" s="726">
        <v>64</v>
      </c>
      <c r="EV31" s="720">
        <v>5.3719008264462813</v>
      </c>
      <c r="EW31" s="705">
        <v>58</v>
      </c>
      <c r="EX31" s="715">
        <v>249</v>
      </c>
      <c r="EY31" s="726">
        <v>0.56666666666666665</v>
      </c>
      <c r="EZ31" s="726">
        <v>41</v>
      </c>
      <c r="FA31" s="725">
        <v>6.024096385542169</v>
      </c>
      <c r="FB31" s="715">
        <v>28</v>
      </c>
      <c r="FC31" s="702">
        <v>260</v>
      </c>
      <c r="FD31" s="726">
        <v>1</v>
      </c>
      <c r="FE31" s="726">
        <v>11</v>
      </c>
      <c r="FF31" s="720">
        <v>8.4615384615384617</v>
      </c>
      <c r="FG31" s="705">
        <v>37</v>
      </c>
      <c r="FH31" s="702">
        <v>223</v>
      </c>
      <c r="FI31" s="726">
        <v>3.2214285714285715</v>
      </c>
      <c r="FJ31" s="726">
        <v>16</v>
      </c>
      <c r="FK31" s="720">
        <v>31.390134529147986</v>
      </c>
      <c r="FL31" s="705">
        <v>60</v>
      </c>
      <c r="FM31" s="714">
        <v>590</v>
      </c>
      <c r="FN31" s="725">
        <v>17.627118644067796</v>
      </c>
      <c r="FO31" s="715">
        <v>56</v>
      </c>
      <c r="FP31" s="702">
        <v>525</v>
      </c>
      <c r="FQ31" s="727">
        <v>1.0869565217391304</v>
      </c>
      <c r="FR31" s="727">
        <v>30</v>
      </c>
      <c r="FS31" s="720">
        <v>4.3809523809523814</v>
      </c>
      <c r="FT31" s="705">
        <v>40</v>
      </c>
      <c r="FU31" s="702">
        <v>525</v>
      </c>
      <c r="FV31" s="712">
        <v>1.7666666666666666</v>
      </c>
      <c r="FW31" s="729">
        <v>9</v>
      </c>
      <c r="FX31" s="720">
        <v>2.8571428571428572</v>
      </c>
      <c r="FY31" s="705">
        <v>60</v>
      </c>
      <c r="FZ31" s="702">
        <v>532</v>
      </c>
      <c r="GA31" s="712">
        <v>1</v>
      </c>
      <c r="GB31" s="729">
        <v>19</v>
      </c>
      <c r="GC31" s="720">
        <v>7.7067669172932325</v>
      </c>
      <c r="GD31" s="705">
        <v>36</v>
      </c>
      <c r="GE31" s="702">
        <v>527</v>
      </c>
      <c r="GF31" s="712">
        <v>1.0555555555555556</v>
      </c>
      <c r="GG31" s="729">
        <v>13</v>
      </c>
      <c r="GH31" s="720">
        <v>3.4155597722960152</v>
      </c>
      <c r="GI31" s="705">
        <v>31</v>
      </c>
      <c r="GJ31" s="702">
        <v>549</v>
      </c>
      <c r="GK31" s="726">
        <v>1.4489795918367347</v>
      </c>
      <c r="GL31" s="726">
        <v>25</v>
      </c>
      <c r="GM31" s="720">
        <v>8.9253187613843341</v>
      </c>
      <c r="GN31" s="705">
        <v>61</v>
      </c>
      <c r="GO31" s="702">
        <v>538</v>
      </c>
      <c r="GP31" s="726">
        <v>1.5333333333333334</v>
      </c>
      <c r="GQ31" s="726">
        <v>2</v>
      </c>
      <c r="GR31" s="720">
        <v>2.7881040892193307</v>
      </c>
      <c r="GS31" s="705">
        <v>46</v>
      </c>
      <c r="GT31" s="702">
        <v>530</v>
      </c>
      <c r="GU31" s="726">
        <v>0.75</v>
      </c>
      <c r="GV31" s="726">
        <v>8</v>
      </c>
      <c r="GW31" s="720">
        <v>1.8867924528301887</v>
      </c>
      <c r="GX31" s="705">
        <v>33</v>
      </c>
      <c r="GY31" s="702">
        <v>527</v>
      </c>
      <c r="GZ31" s="726">
        <v>2.1</v>
      </c>
      <c r="HA31" s="726">
        <v>28</v>
      </c>
      <c r="HB31" s="720">
        <v>0.94876660341555974</v>
      </c>
      <c r="HC31" s="705">
        <v>44</v>
      </c>
      <c r="HD31" s="709">
        <v>25.602755453501725</v>
      </c>
      <c r="HE31" s="703">
        <v>5.05166475315729</v>
      </c>
      <c r="HF31" s="703">
        <v>61.76808266360505</v>
      </c>
      <c r="HG31" s="703">
        <v>26.291618828932261</v>
      </c>
      <c r="HH31" s="1299">
        <v>14.236509758897819</v>
      </c>
      <c r="HI31" s="1299">
        <v>27.439724454649827</v>
      </c>
      <c r="HJ31" s="1299">
        <v>59.012629161882892</v>
      </c>
      <c r="HK31" s="1299">
        <v>4.0183696900114816</v>
      </c>
      <c r="HL31" s="1299">
        <v>65.786452353616525</v>
      </c>
      <c r="HM31" s="1300">
        <v>871</v>
      </c>
      <c r="HN31" s="709">
        <v>21.697704634040711</v>
      </c>
      <c r="HO31" s="709">
        <v>2.6418362927674317</v>
      </c>
      <c r="HP31" s="709">
        <v>60.415764400173231</v>
      </c>
      <c r="HQ31" s="709">
        <v>33.347769597228236</v>
      </c>
      <c r="HR31" s="709">
        <v>8.7483759203118243</v>
      </c>
      <c r="HS31" s="709">
        <v>44.651364226938064</v>
      </c>
      <c r="HT31" s="709">
        <v>50.238198354265919</v>
      </c>
      <c r="HU31" s="709">
        <v>4.2875703767864879</v>
      </c>
      <c r="HV31" s="709">
        <v>62.364660025985273</v>
      </c>
      <c r="HW31" s="1300">
        <v>2309</v>
      </c>
      <c r="HX31" s="1265">
        <v>30</v>
      </c>
      <c r="HY31" s="1266">
        <v>33</v>
      </c>
      <c r="HZ31" s="1266">
        <v>59</v>
      </c>
      <c r="IA31" s="1266">
        <v>25</v>
      </c>
      <c r="IB31" s="1266">
        <v>14</v>
      </c>
      <c r="IC31" s="1266">
        <v>24</v>
      </c>
      <c r="ID31" s="1266">
        <v>30</v>
      </c>
      <c r="IE31" s="1266">
        <v>52</v>
      </c>
      <c r="IF31" s="1267">
        <v>267</v>
      </c>
      <c r="IG31" s="1268">
        <v>42</v>
      </c>
      <c r="IH31" s="1269">
        <v>21</v>
      </c>
      <c r="II31" s="1269">
        <v>13</v>
      </c>
      <c r="IJ31" s="1269">
        <v>23</v>
      </c>
      <c r="IK31" s="1269">
        <v>7</v>
      </c>
      <c r="IL31" s="1269">
        <v>8</v>
      </c>
      <c r="IM31" s="1269">
        <v>20</v>
      </c>
      <c r="IN31" s="1269">
        <v>33</v>
      </c>
      <c r="IO31" s="1267">
        <v>167</v>
      </c>
      <c r="IP31" s="1268">
        <v>6</v>
      </c>
      <c r="IQ31" s="1269">
        <v>38</v>
      </c>
      <c r="IR31" s="1269">
        <v>4</v>
      </c>
      <c r="IS31" s="1269">
        <v>16</v>
      </c>
      <c r="IT31" s="1269">
        <v>5</v>
      </c>
      <c r="IU31" s="1269">
        <v>2</v>
      </c>
      <c r="IV31" s="1269">
        <v>18</v>
      </c>
      <c r="IW31" s="1269">
        <v>21</v>
      </c>
      <c r="IX31" s="1270">
        <v>110</v>
      </c>
      <c r="IY31" s="1268">
        <v>11.235955056179774</v>
      </c>
      <c r="IZ31" s="1269">
        <v>12.359550561797752</v>
      </c>
      <c r="JA31" s="1269">
        <v>22.09737827715356</v>
      </c>
      <c r="JB31" s="1269">
        <v>9.3632958801498134</v>
      </c>
      <c r="JC31" s="1269">
        <v>5.2434456928838955</v>
      </c>
      <c r="JD31" s="1269">
        <v>8.9887640449438209</v>
      </c>
      <c r="JE31" s="1269">
        <v>11.235955056179774</v>
      </c>
      <c r="JF31" s="1269">
        <v>19.475655430711612</v>
      </c>
      <c r="JG31" s="1270">
        <v>100</v>
      </c>
      <c r="JH31" s="1268">
        <v>25.149700598802394</v>
      </c>
      <c r="JI31" s="1269">
        <v>12.574850299401197</v>
      </c>
      <c r="JJ31" s="1269">
        <v>7.7844311377245514</v>
      </c>
      <c r="JK31" s="1269">
        <v>13.77245508982036</v>
      </c>
      <c r="JL31" s="1269">
        <v>4.1916167664670656</v>
      </c>
      <c r="JM31" s="1269">
        <v>4.7904191616766472</v>
      </c>
      <c r="JN31" s="1269">
        <v>11.976047904191617</v>
      </c>
      <c r="JO31" s="1269">
        <v>19.760479041916167</v>
      </c>
      <c r="JP31" s="1270">
        <v>100</v>
      </c>
      <c r="JQ31" s="1268">
        <v>5.4545454545454541</v>
      </c>
      <c r="JR31" s="1269">
        <v>34.545454545454547</v>
      </c>
      <c r="JS31" s="1269">
        <v>3.6363636363636362</v>
      </c>
      <c r="JT31" s="1269">
        <v>14.545454545454545</v>
      </c>
      <c r="JU31" s="1269">
        <v>4.5454545454545459</v>
      </c>
      <c r="JV31" s="1269">
        <v>1.8181818181818181</v>
      </c>
      <c r="JW31" s="1269">
        <v>16.363636363636363</v>
      </c>
      <c r="JX31" s="1269">
        <v>19.090909090909093</v>
      </c>
      <c r="JY31" s="1270">
        <v>100</v>
      </c>
      <c r="JZ31" s="718">
        <v>45.478359908883824</v>
      </c>
      <c r="KA31" s="705">
        <f t="shared" si="43"/>
        <v>57</v>
      </c>
      <c r="KB31" s="718">
        <v>91.466083150984673</v>
      </c>
      <c r="KC31" s="705">
        <f t="shared" si="43"/>
        <v>7</v>
      </c>
      <c r="KD31" s="1212">
        <v>2.5548189699133093</v>
      </c>
      <c r="KE31" s="988">
        <f t="shared" si="44"/>
        <v>54</v>
      </c>
      <c r="KF31" s="1212">
        <v>0</v>
      </c>
      <c r="KG31" s="988">
        <f t="shared" si="44"/>
        <v>28</v>
      </c>
      <c r="KH31" s="1212">
        <v>6.894441611422744</v>
      </c>
      <c r="KI31" s="988">
        <f t="shared" si="45"/>
        <v>74</v>
      </c>
      <c r="KJ31" s="1212">
        <v>0</v>
      </c>
      <c r="KK31" s="988">
        <f t="shared" si="45"/>
        <v>48</v>
      </c>
      <c r="KL31" s="725">
        <v>4.098203132506967</v>
      </c>
      <c r="KM31" s="715">
        <f t="shared" si="46"/>
        <v>72</v>
      </c>
      <c r="KN31" s="715">
        <v>8.4625642979615172</v>
      </c>
      <c r="KO31" s="715">
        <f t="shared" si="47"/>
        <v>71</v>
      </c>
      <c r="KP31" s="728">
        <v>15</v>
      </c>
      <c r="KQ31" s="729">
        <v>10</v>
      </c>
      <c r="KR31" s="729">
        <v>0</v>
      </c>
      <c r="KS31" s="729">
        <v>30</v>
      </c>
      <c r="KT31" s="729">
        <v>0</v>
      </c>
      <c r="KU31" s="730">
        <f t="shared" si="48"/>
        <v>55</v>
      </c>
      <c r="KV31" s="734">
        <f t="shared" si="49"/>
        <v>60</v>
      </c>
      <c r="KW31" s="728">
        <v>0</v>
      </c>
      <c r="KX31" s="729">
        <v>0</v>
      </c>
      <c r="KY31" s="706">
        <f t="shared" si="50"/>
        <v>0</v>
      </c>
      <c r="KZ31" s="705">
        <f t="shared" si="51"/>
        <v>37</v>
      </c>
      <c r="LA31" s="847" t="s">
        <v>1632</v>
      </c>
      <c r="LB31" s="846" t="s">
        <v>1632</v>
      </c>
      <c r="LC31" s="846" t="s">
        <v>1625</v>
      </c>
      <c r="LD31" s="846" t="s">
        <v>1625</v>
      </c>
      <c r="LE31" s="729">
        <v>20</v>
      </c>
      <c r="LF31" s="1023">
        <v>31</v>
      </c>
      <c r="LG31" s="847" t="s">
        <v>1625</v>
      </c>
      <c r="LH31" s="846" t="s">
        <v>1625</v>
      </c>
      <c r="LI31" s="846" t="s">
        <v>1625</v>
      </c>
      <c r="LJ31" s="846" t="s">
        <v>1625</v>
      </c>
      <c r="LK31" s="729">
        <v>0</v>
      </c>
      <c r="LL31" s="1023">
        <v>37</v>
      </c>
      <c r="LM31" s="847" t="s">
        <v>1632</v>
      </c>
      <c r="LN31" s="846" t="s">
        <v>1625</v>
      </c>
      <c r="LO31" s="846" t="s">
        <v>1625</v>
      </c>
      <c r="LP31" s="846" t="s">
        <v>1625</v>
      </c>
      <c r="LQ31" s="729">
        <v>15</v>
      </c>
      <c r="LR31" s="1023">
        <v>55</v>
      </c>
      <c r="LS31" s="847" t="s">
        <v>1632</v>
      </c>
      <c r="LT31" s="846" t="s">
        <v>1625</v>
      </c>
      <c r="LU31" s="846" t="s">
        <v>1632</v>
      </c>
      <c r="LV31" s="846" t="s">
        <v>1632</v>
      </c>
      <c r="LW31" s="729">
        <v>30</v>
      </c>
      <c r="LX31" s="1023">
        <v>38</v>
      </c>
      <c r="LY31" s="847" t="s">
        <v>1632</v>
      </c>
      <c r="LZ31" s="846" t="s">
        <v>1625</v>
      </c>
      <c r="MA31" s="846" t="s">
        <v>1625</v>
      </c>
      <c r="MB31" s="846" t="s">
        <v>1625</v>
      </c>
      <c r="MC31" s="729">
        <v>10</v>
      </c>
      <c r="MD31" s="1023">
        <v>63</v>
      </c>
      <c r="ME31" s="847" t="s">
        <v>1632</v>
      </c>
      <c r="MF31" s="846" t="s">
        <v>1632</v>
      </c>
      <c r="MG31" s="846" t="s">
        <v>1625</v>
      </c>
      <c r="MH31" s="846" t="s">
        <v>1632</v>
      </c>
      <c r="MI31" s="729">
        <v>30</v>
      </c>
      <c r="MJ31" s="1023">
        <v>16</v>
      </c>
      <c r="MK31" s="847" t="s">
        <v>1625</v>
      </c>
      <c r="ML31" s="846" t="s">
        <v>1625</v>
      </c>
      <c r="MM31" s="846" t="s">
        <v>1625</v>
      </c>
      <c r="MN31" s="729">
        <v>0</v>
      </c>
      <c r="MO31" s="1023">
        <v>54</v>
      </c>
      <c r="MP31" s="847" t="s">
        <v>1632</v>
      </c>
      <c r="MQ31" s="846" t="s">
        <v>1632</v>
      </c>
      <c r="MR31" s="846" t="s">
        <v>1625</v>
      </c>
      <c r="MS31" s="846" t="s">
        <v>1625</v>
      </c>
      <c r="MT31" s="729">
        <v>20</v>
      </c>
      <c r="MU31" s="1023">
        <v>44</v>
      </c>
      <c r="MV31" s="846" t="s">
        <v>1625</v>
      </c>
      <c r="MW31" s="846" t="s">
        <v>1625</v>
      </c>
      <c r="MX31" s="846" t="s">
        <v>1625</v>
      </c>
      <c r="MY31" s="846" t="s">
        <v>1625</v>
      </c>
      <c r="MZ31" s="729">
        <v>0</v>
      </c>
      <c r="NA31" s="1023">
        <v>47</v>
      </c>
      <c r="NB31" s="715">
        <v>125.15</v>
      </c>
      <c r="NC31" s="715">
        <f t="shared" si="3"/>
        <v>41</v>
      </c>
      <c r="ND31" s="714">
        <v>0</v>
      </c>
      <c r="NE31" s="715">
        <v>55</v>
      </c>
      <c r="NF31" s="731">
        <v>0</v>
      </c>
      <c r="NG31" s="715">
        <v>55</v>
      </c>
      <c r="NH31" s="715">
        <v>9</v>
      </c>
      <c r="NI31" s="715">
        <v>51</v>
      </c>
      <c r="NJ31" s="731">
        <v>0.45852863256572246</v>
      </c>
      <c r="NK31" s="715">
        <v>55</v>
      </c>
      <c r="NL31" s="715">
        <v>9</v>
      </c>
      <c r="NM31" s="715">
        <v>50</v>
      </c>
      <c r="NN31" s="2946">
        <v>0.46437232340952478</v>
      </c>
      <c r="NO31" s="715">
        <v>56</v>
      </c>
      <c r="NP31" s="715">
        <v>19628</v>
      </c>
      <c r="NQ31" s="3206">
        <v>0</v>
      </c>
      <c r="NR31" s="3349">
        <v>0</v>
      </c>
      <c r="NS31" s="3206">
        <v>44</v>
      </c>
      <c r="NT31" s="3206">
        <v>0</v>
      </c>
      <c r="NU31" s="3207">
        <v>0</v>
      </c>
      <c r="NV31" s="3206">
        <v>44</v>
      </c>
      <c r="NW31" s="3206">
        <v>761</v>
      </c>
      <c r="NX31" s="3207">
        <v>3.9265259790516485</v>
      </c>
      <c r="NY31" s="3206">
        <v>32</v>
      </c>
      <c r="NZ31" s="3206">
        <v>40</v>
      </c>
      <c r="OA31" s="3208">
        <v>2.0638769929312213</v>
      </c>
      <c r="OB31" s="3206">
        <v>42</v>
      </c>
      <c r="OC31" s="714">
        <v>134</v>
      </c>
      <c r="OD31" s="2946">
        <v>6.8106734434561629</v>
      </c>
      <c r="OE31" s="733">
        <v>68</v>
      </c>
      <c r="OF31" s="714">
        <v>8</v>
      </c>
      <c r="OG31" s="731">
        <v>0.41277539858624424</v>
      </c>
      <c r="OH31" s="733">
        <f t="shared" si="52"/>
        <v>18</v>
      </c>
      <c r="OI31" s="981">
        <v>24.471235194585446</v>
      </c>
      <c r="OJ31" s="733">
        <f t="shared" si="4"/>
        <v>72</v>
      </c>
      <c r="OK31" s="1355" t="s">
        <v>3041</v>
      </c>
      <c r="OL31" s="1355" t="s">
        <v>3044</v>
      </c>
      <c r="OM31" s="1355">
        <v>767</v>
      </c>
      <c r="ON31" s="3559">
        <v>39.958322479812452</v>
      </c>
      <c r="OO31" s="1355">
        <v>17</v>
      </c>
      <c r="OP31" s="977"/>
      <c r="OQ31" s="712">
        <v>9.3000000000000007</v>
      </c>
      <c r="OR31" s="712">
        <v>11</v>
      </c>
      <c r="OS31" s="712">
        <v>10.199999999999999</v>
      </c>
      <c r="OT31" s="712">
        <v>8.2592121982210926</v>
      </c>
      <c r="OU31" s="712">
        <v>10.192837465564738</v>
      </c>
      <c r="OV31" s="712">
        <v>7.3800738007380069</v>
      </c>
      <c r="OW31" s="699">
        <f t="shared" si="53"/>
        <v>65</v>
      </c>
      <c r="OX31" s="712">
        <v>9.3886872440873059</v>
      </c>
      <c r="OY31" s="699">
        <f t="shared" si="53"/>
        <v>69</v>
      </c>
      <c r="OZ31" s="712">
        <v>8.1999999999999993</v>
      </c>
      <c r="PA31" s="712">
        <v>9.9</v>
      </c>
      <c r="PB31" s="712">
        <v>10.1</v>
      </c>
      <c r="PC31" s="712">
        <v>14.739517153748411</v>
      </c>
      <c r="PD31" s="712">
        <v>10.881542699724518</v>
      </c>
      <c r="PE31" s="712">
        <v>17.220172201722018</v>
      </c>
      <c r="PF31" s="699">
        <f t="shared" si="54"/>
        <v>21</v>
      </c>
      <c r="PG31" s="712">
        <v>11.840205342532492</v>
      </c>
      <c r="PH31" s="699">
        <f t="shared" si="55"/>
        <v>33</v>
      </c>
      <c r="PI31" s="712">
        <v>24.600246002460025</v>
      </c>
      <c r="PJ31" s="699">
        <f t="shared" si="56"/>
        <v>43</v>
      </c>
      <c r="PK31" s="985">
        <v>21.2288925866198</v>
      </c>
      <c r="PL31" s="699">
        <f t="shared" si="56"/>
        <v>51</v>
      </c>
      <c r="PM31" s="985">
        <v>153</v>
      </c>
      <c r="PN31" s="985">
        <v>145.6</v>
      </c>
      <c r="PO31" s="699">
        <f t="shared" si="57"/>
        <v>29</v>
      </c>
      <c r="PP31" s="712">
        <v>16.5</v>
      </c>
      <c r="PQ31" s="985">
        <v>0</v>
      </c>
      <c r="PR31" s="699">
        <f t="shared" si="58"/>
        <v>24</v>
      </c>
      <c r="PS31" s="982">
        <v>298</v>
      </c>
      <c r="PT31" s="725">
        <v>43.288590604026844</v>
      </c>
      <c r="PU31" s="699">
        <v>41</v>
      </c>
      <c r="PV31" s="699">
        <v>1190</v>
      </c>
      <c r="PW31" s="725">
        <v>60.840336134453779</v>
      </c>
      <c r="PX31" s="699">
        <v>33</v>
      </c>
      <c r="PY31" s="715">
        <v>279</v>
      </c>
      <c r="PZ31" s="725">
        <v>78.136200716845877</v>
      </c>
      <c r="QA31" s="699">
        <v>34</v>
      </c>
      <c r="QB31" s="982">
        <v>285</v>
      </c>
      <c r="QC31" s="715">
        <v>45.964912280701753</v>
      </c>
      <c r="QD31" s="699">
        <v>30</v>
      </c>
      <c r="QE31" s="716">
        <v>1</v>
      </c>
      <c r="QF31" s="3644">
        <v>5.0825921219822108E-2</v>
      </c>
      <c r="QG31" s="699">
        <v>21</v>
      </c>
      <c r="QH31" s="1363" t="s">
        <v>1627</v>
      </c>
      <c r="QI31" s="712">
        <v>83.97915988277434</v>
      </c>
      <c r="QJ31" s="712">
        <v>85.3877046648131</v>
      </c>
      <c r="QK31" s="699">
        <f t="shared" si="59"/>
        <v>5</v>
      </c>
      <c r="QL31" s="715">
        <v>3237</v>
      </c>
      <c r="QM31" s="709">
        <v>63.059033989266545</v>
      </c>
      <c r="QN31" s="703">
        <v>64.851063829787236</v>
      </c>
      <c r="QO31" s="978">
        <v>9</v>
      </c>
      <c r="QP31" s="705">
        <v>1175</v>
      </c>
      <c r="QQ31" s="3553">
        <v>94.657168299198574</v>
      </c>
      <c r="QR31" s="709">
        <v>229.6</v>
      </c>
      <c r="QS31" s="978">
        <f t="shared" si="60"/>
        <v>53</v>
      </c>
      <c r="QT31" s="703">
        <v>662.3</v>
      </c>
      <c r="QU31" s="978">
        <f t="shared" si="61"/>
        <v>60</v>
      </c>
      <c r="QV31" s="703">
        <v>0</v>
      </c>
      <c r="QW31" s="978">
        <f t="shared" si="62"/>
        <v>31</v>
      </c>
      <c r="QX31" s="703">
        <v>0</v>
      </c>
      <c r="QY31" s="979">
        <f t="shared" si="63"/>
        <v>12</v>
      </c>
      <c r="QZ31" s="712">
        <v>2.15</v>
      </c>
      <c r="RA31" s="699">
        <v>26</v>
      </c>
      <c r="RB31" s="712">
        <v>140.88999999999999</v>
      </c>
      <c r="RC31" s="699">
        <v>63</v>
      </c>
      <c r="RD31" s="712">
        <v>0</v>
      </c>
      <c r="RE31" s="699">
        <v>24</v>
      </c>
      <c r="RF31" s="712">
        <v>79.400000000000006</v>
      </c>
      <c r="RG31" s="699">
        <v>30</v>
      </c>
      <c r="RH31" s="699">
        <v>3445.8</v>
      </c>
      <c r="RI31" s="978">
        <f t="shared" si="64"/>
        <v>50</v>
      </c>
      <c r="RJ31" s="712">
        <v>873.9</v>
      </c>
      <c r="RK31" s="978">
        <f t="shared" si="64"/>
        <v>44</v>
      </c>
      <c r="RL31" s="712">
        <v>566</v>
      </c>
      <c r="RM31" s="978">
        <f t="shared" si="64"/>
        <v>38</v>
      </c>
      <c r="RN31" s="712">
        <v>420.4</v>
      </c>
      <c r="RO31" s="978">
        <f t="shared" si="64"/>
        <v>41</v>
      </c>
      <c r="RP31" s="712">
        <v>0</v>
      </c>
      <c r="RQ31" s="978">
        <f t="shared" si="65"/>
        <v>2</v>
      </c>
      <c r="RR31" s="712">
        <v>0</v>
      </c>
      <c r="RS31" s="978">
        <f t="shared" si="65"/>
        <v>1</v>
      </c>
      <c r="RT31" s="712">
        <v>292.89999999999998</v>
      </c>
      <c r="RU31" s="978">
        <f t="shared" si="65"/>
        <v>19</v>
      </c>
      <c r="RV31" s="712">
        <f t="shared" si="66"/>
        <v>292.89999999999998</v>
      </c>
      <c r="RW31" s="978">
        <f t="shared" si="67"/>
        <v>20</v>
      </c>
      <c r="RX31" s="712">
        <v>5</v>
      </c>
      <c r="RY31" s="712" t="s">
        <v>1632</v>
      </c>
      <c r="RZ31" s="712">
        <v>5</v>
      </c>
      <c r="SA31" s="712" t="s">
        <v>1632</v>
      </c>
      <c r="SB31" s="712">
        <v>5</v>
      </c>
      <c r="SC31" s="712" t="s">
        <v>1632</v>
      </c>
      <c r="SD31" s="712">
        <v>0</v>
      </c>
      <c r="SE31" s="712" t="s">
        <v>1625</v>
      </c>
      <c r="SF31" s="712">
        <v>0</v>
      </c>
      <c r="SG31" s="712" t="s">
        <v>1625</v>
      </c>
      <c r="SH31" s="712">
        <v>15</v>
      </c>
      <c r="SI31" s="699">
        <f t="shared" si="68"/>
        <v>37</v>
      </c>
      <c r="SJ31" s="712">
        <v>5</v>
      </c>
      <c r="SK31" s="712" t="s">
        <v>1632</v>
      </c>
      <c r="SL31" s="712">
        <v>5</v>
      </c>
      <c r="SM31" s="712" t="s">
        <v>1632</v>
      </c>
      <c r="SN31" s="712">
        <v>5</v>
      </c>
      <c r="SO31" s="712" t="s">
        <v>1632</v>
      </c>
      <c r="SP31" s="712">
        <v>5</v>
      </c>
      <c r="SQ31" s="712" t="s">
        <v>1632</v>
      </c>
      <c r="SR31" s="712">
        <v>20</v>
      </c>
      <c r="SS31" s="699">
        <f t="shared" si="69"/>
        <v>1</v>
      </c>
      <c r="ST31" s="712">
        <v>5</v>
      </c>
      <c r="SU31" s="712" t="s">
        <v>1632</v>
      </c>
      <c r="SV31" s="712">
        <v>0</v>
      </c>
      <c r="SW31" s="712" t="s">
        <v>1625</v>
      </c>
      <c r="SX31" s="712">
        <v>0</v>
      </c>
      <c r="SY31" s="712" t="s">
        <v>1625</v>
      </c>
      <c r="SZ31" s="712">
        <v>5</v>
      </c>
      <c r="TA31" s="699">
        <f t="shared" si="70"/>
        <v>54</v>
      </c>
      <c r="TB31" s="699">
        <v>0</v>
      </c>
      <c r="TC31" s="699" t="s">
        <v>1625</v>
      </c>
      <c r="TD31" s="699">
        <v>0</v>
      </c>
      <c r="TE31" s="699" t="s">
        <v>1625</v>
      </c>
      <c r="TF31" s="699">
        <v>0</v>
      </c>
      <c r="TG31" s="699" t="s">
        <v>1625</v>
      </c>
      <c r="TH31" s="699">
        <v>0</v>
      </c>
      <c r="TI31" s="699" t="s">
        <v>1625</v>
      </c>
      <c r="TJ31" s="699">
        <v>0</v>
      </c>
      <c r="TK31" s="699">
        <f t="shared" si="71"/>
        <v>64</v>
      </c>
      <c r="TL31" s="989">
        <v>10</v>
      </c>
      <c r="TM31" s="989">
        <v>10</v>
      </c>
      <c r="TN31" s="989">
        <v>10</v>
      </c>
      <c r="TO31" s="989">
        <v>0</v>
      </c>
      <c r="TP31" s="989">
        <v>30</v>
      </c>
      <c r="TQ31" s="699">
        <f t="shared" si="72"/>
        <v>36</v>
      </c>
      <c r="TR31" s="712" t="s">
        <v>1632</v>
      </c>
      <c r="TS31" s="712" t="s">
        <v>1632</v>
      </c>
      <c r="TT31" s="712" t="s">
        <v>1625</v>
      </c>
      <c r="TU31" s="712" t="s">
        <v>1625</v>
      </c>
      <c r="TV31" s="712">
        <v>5</v>
      </c>
      <c r="TW31" s="712">
        <v>5</v>
      </c>
      <c r="TX31" s="712">
        <v>0</v>
      </c>
      <c r="TY31" s="712">
        <v>0</v>
      </c>
      <c r="TZ31" s="712">
        <v>10</v>
      </c>
      <c r="UA31" s="699">
        <f t="shared" si="73"/>
        <v>50</v>
      </c>
      <c r="UB31" s="712">
        <v>10</v>
      </c>
      <c r="UC31" s="712">
        <v>10</v>
      </c>
      <c r="UD31" s="712">
        <v>10</v>
      </c>
      <c r="UE31" s="712">
        <v>0</v>
      </c>
      <c r="UF31" s="712">
        <v>30</v>
      </c>
      <c r="UG31" s="699">
        <f t="shared" si="74"/>
        <v>11</v>
      </c>
      <c r="UH31" s="715">
        <v>1</v>
      </c>
      <c r="UI31" s="712">
        <v>1.6639765712098773</v>
      </c>
      <c r="UJ31" s="699">
        <v>19</v>
      </c>
      <c r="UK31" s="715">
        <v>3</v>
      </c>
      <c r="UL31" s="712">
        <v>4.9919297136296326</v>
      </c>
      <c r="UM31" s="699">
        <v>51</v>
      </c>
      <c r="UN31" s="715">
        <v>2</v>
      </c>
      <c r="UO31" s="712">
        <v>3.3279531424197546</v>
      </c>
      <c r="UP31" s="699">
        <v>40</v>
      </c>
      <c r="UQ31" s="715">
        <v>5</v>
      </c>
      <c r="UR31" s="712">
        <v>8.2273377980353111</v>
      </c>
      <c r="US31" s="699">
        <v>23</v>
      </c>
      <c r="UT31" s="712">
        <v>28.3</v>
      </c>
      <c r="UU31" s="699">
        <v>51</v>
      </c>
      <c r="UV31" s="712">
        <v>28.3</v>
      </c>
      <c r="UW31" s="699">
        <v>29</v>
      </c>
      <c r="UX31" s="1099">
        <v>3.3</v>
      </c>
      <c r="UY31" s="699">
        <v>39</v>
      </c>
      <c r="UZ31" s="989">
        <v>0.14499999999999999</v>
      </c>
      <c r="VA31" s="989">
        <v>35</v>
      </c>
      <c r="VB31" s="989">
        <v>8.5000000000000006E-2</v>
      </c>
      <c r="VC31" s="989">
        <v>17</v>
      </c>
      <c r="VD31" s="989">
        <v>0.03</v>
      </c>
      <c r="VE31" s="989">
        <v>40</v>
      </c>
      <c r="VF31" s="989">
        <v>8.0000000000000002E-3</v>
      </c>
      <c r="VG31" s="989">
        <v>29</v>
      </c>
      <c r="VH31" s="989">
        <v>5.0000000000000001E-3</v>
      </c>
      <c r="VI31" s="989">
        <v>36</v>
      </c>
      <c r="VJ31" s="989">
        <v>2E-3</v>
      </c>
      <c r="VK31" s="989">
        <v>43</v>
      </c>
      <c r="VL31" s="989">
        <v>6.0000000000000001E-3</v>
      </c>
      <c r="VM31" s="989">
        <v>3</v>
      </c>
      <c r="VN31" s="989">
        <v>3.0000000000000001E-3</v>
      </c>
      <c r="VO31" s="989">
        <v>3</v>
      </c>
      <c r="VP31" s="989">
        <v>61</v>
      </c>
      <c r="VQ31" s="989">
        <v>99.957395208599607</v>
      </c>
      <c r="VR31" s="989">
        <v>33</v>
      </c>
      <c r="VS31" s="989">
        <v>30</v>
      </c>
      <c r="VT31" s="989">
        <v>49.159374692753907</v>
      </c>
      <c r="VU31" s="989">
        <v>39</v>
      </c>
      <c r="VV31" s="989">
        <v>94</v>
      </c>
      <c r="VW31" s="989">
        <v>154.03270737062891</v>
      </c>
      <c r="VX31" s="989">
        <v>28</v>
      </c>
      <c r="VY31" s="989">
        <v>27</v>
      </c>
      <c r="VZ31" s="989">
        <v>44.243437223478516</v>
      </c>
      <c r="WA31" s="989">
        <v>74</v>
      </c>
      <c r="WB31" s="989">
        <v>429</v>
      </c>
      <c r="WC31" s="989">
        <v>702.97905810638088</v>
      </c>
      <c r="WD31" s="989">
        <v>28</v>
      </c>
      <c r="WE31" s="989">
        <v>125</v>
      </c>
      <c r="WF31" s="989">
        <v>204.83072788647459</v>
      </c>
      <c r="WG31" s="989">
        <v>28</v>
      </c>
      <c r="WH31" s="989">
        <v>64.040000000000006</v>
      </c>
      <c r="WI31" s="989">
        <v>39</v>
      </c>
      <c r="WJ31" s="989">
        <v>0</v>
      </c>
      <c r="WK31" s="989">
        <v>10</v>
      </c>
      <c r="WL31" s="989">
        <v>0</v>
      </c>
      <c r="WM31" s="989">
        <v>2</v>
      </c>
      <c r="WN31" s="989">
        <v>54.43</v>
      </c>
      <c r="WO31" s="989">
        <v>38</v>
      </c>
      <c r="WP31" s="989">
        <v>3.2</v>
      </c>
      <c r="WQ31" s="989">
        <v>14</v>
      </c>
      <c r="WR31" s="989">
        <v>3.2</v>
      </c>
      <c r="WS31" s="989">
        <v>28</v>
      </c>
      <c r="WT31" s="989">
        <v>3.2</v>
      </c>
      <c r="WU31" s="989">
        <v>12</v>
      </c>
      <c r="WV31" s="989">
        <v>0</v>
      </c>
      <c r="WW31" s="989">
        <v>12</v>
      </c>
      <c r="WX31" s="989">
        <v>0</v>
      </c>
      <c r="WY31" s="989">
        <v>41</v>
      </c>
      <c r="WZ31" s="712">
        <v>454.55</v>
      </c>
      <c r="XA31" s="699">
        <v>12</v>
      </c>
      <c r="XB31" s="712">
        <v>438.19</v>
      </c>
      <c r="XC31" s="712">
        <v>50</v>
      </c>
      <c r="XD31" s="712">
        <v>22.41</v>
      </c>
      <c r="XE31" s="699">
        <v>36</v>
      </c>
      <c r="XF31" s="712">
        <v>35.22</v>
      </c>
      <c r="XG31" s="712">
        <v>12</v>
      </c>
      <c r="XH31" s="712">
        <v>281.77999999999997</v>
      </c>
      <c r="XI31" s="699">
        <v>12</v>
      </c>
      <c r="XJ31" s="712">
        <v>183.13</v>
      </c>
      <c r="XK31" s="699">
        <v>30</v>
      </c>
      <c r="XL31" s="712">
        <v>310.60000000000002</v>
      </c>
      <c r="XM31" s="699">
        <v>29</v>
      </c>
      <c r="XO31" s="714"/>
      <c r="XP31" s="725"/>
      <c r="XQ31" s="715"/>
      <c r="XR31" s="714"/>
      <c r="XS31" s="725"/>
      <c r="XT31" s="715"/>
      <c r="XU31" s="715"/>
      <c r="XV31" s="712"/>
      <c r="XW31" s="715"/>
      <c r="XX31" s="1169">
        <v>285</v>
      </c>
      <c r="XY31" s="1174">
        <v>0.70175438596491224</v>
      </c>
      <c r="XZ31" s="1168">
        <f t="shared" si="75"/>
        <v>65</v>
      </c>
      <c r="YA31" s="715">
        <v>1125</v>
      </c>
      <c r="YB31" s="725">
        <v>13.866666666666665</v>
      </c>
      <c r="YC31" s="715">
        <f t="shared" si="76"/>
        <v>66</v>
      </c>
      <c r="YD31" s="714">
        <v>223</v>
      </c>
      <c r="YE31" s="725">
        <v>11.397058823529411</v>
      </c>
      <c r="YF31" s="715">
        <f t="shared" si="77"/>
        <v>72</v>
      </c>
      <c r="YG31" s="699">
        <v>1166</v>
      </c>
      <c r="YH31" s="1099">
        <v>8.7478559176672377</v>
      </c>
      <c r="YI31" s="715">
        <f t="shared" si="78"/>
        <v>49</v>
      </c>
      <c r="YJ31" s="714">
        <v>223</v>
      </c>
      <c r="YK31" s="712">
        <v>20.955882352941178</v>
      </c>
      <c r="YL31" s="715">
        <f t="shared" si="79"/>
        <v>21</v>
      </c>
      <c r="YM31" s="699">
        <v>1166</v>
      </c>
      <c r="YN31" s="712">
        <v>26.672384219554029</v>
      </c>
      <c r="YO31" s="715">
        <f t="shared" si="80"/>
        <v>58</v>
      </c>
      <c r="YP31" s="1178">
        <v>50</v>
      </c>
      <c r="YQ31" s="1099">
        <v>0</v>
      </c>
      <c r="YR31" s="1099">
        <v>50</v>
      </c>
      <c r="YS31" s="1099">
        <v>0</v>
      </c>
      <c r="YT31" s="1099">
        <v>0</v>
      </c>
      <c r="YU31" s="1099">
        <v>0</v>
      </c>
      <c r="YV31" s="1099">
        <v>100</v>
      </c>
      <c r="YW31" s="1099">
        <v>50</v>
      </c>
      <c r="YX31" s="1099">
        <v>0</v>
      </c>
      <c r="YY31" s="1099">
        <v>0</v>
      </c>
      <c r="YZ31" s="1099">
        <v>0</v>
      </c>
      <c r="ZA31" s="1188">
        <v>2</v>
      </c>
      <c r="ZB31" s="985">
        <v>46.308724832214764</v>
      </c>
      <c r="ZC31" s="985">
        <v>13.422818791946309</v>
      </c>
      <c r="ZD31" s="985">
        <v>28.859060402684566</v>
      </c>
      <c r="ZE31" s="985">
        <v>16.107382550335569</v>
      </c>
      <c r="ZF31" s="985">
        <v>8.724832214765101</v>
      </c>
      <c r="ZG31" s="985">
        <v>16.778523489932887</v>
      </c>
      <c r="ZH31" s="985">
        <v>18.791946308724832</v>
      </c>
      <c r="ZI31" s="985">
        <v>12.080536912751679</v>
      </c>
      <c r="ZJ31" s="985">
        <v>19.463087248322147</v>
      </c>
      <c r="ZK31" s="985">
        <v>12.080536912751679</v>
      </c>
      <c r="ZL31" s="985">
        <v>7.3825503355704702</v>
      </c>
      <c r="ZM31" s="699">
        <v>149</v>
      </c>
      <c r="ZN31" s="714" t="s">
        <v>1650</v>
      </c>
      <c r="ZO31" s="715" t="s">
        <v>1634</v>
      </c>
      <c r="ZP31" s="715" t="s">
        <v>1633</v>
      </c>
      <c r="ZQ31" s="715" t="s">
        <v>1634</v>
      </c>
      <c r="ZR31" s="715" t="s">
        <v>1634</v>
      </c>
      <c r="ZS31" s="715" t="s">
        <v>1633</v>
      </c>
      <c r="ZT31" s="715">
        <v>2</v>
      </c>
      <c r="ZU31" s="715">
        <v>1</v>
      </c>
      <c r="ZV31" s="715">
        <v>-1</v>
      </c>
      <c r="ZW31" s="715">
        <v>1</v>
      </c>
      <c r="ZX31" s="715">
        <v>1</v>
      </c>
      <c r="ZY31" s="715">
        <v>-1</v>
      </c>
      <c r="ZZ31" s="715">
        <f t="shared" si="81"/>
        <v>3</v>
      </c>
      <c r="AAA31" s="715">
        <f t="shared" si="82"/>
        <v>46</v>
      </c>
      <c r="AAB31" s="716" t="s">
        <v>31</v>
      </c>
      <c r="AAC31" s="712" t="s">
        <v>31</v>
      </c>
      <c r="AAD31" s="712" t="s">
        <v>1657</v>
      </c>
      <c r="AAE31" s="712" t="s">
        <v>31</v>
      </c>
      <c r="AAF31" s="712" t="s">
        <v>31</v>
      </c>
      <c r="AAG31" s="712" t="s">
        <v>1636</v>
      </c>
      <c r="AAH31" s="714">
        <v>8</v>
      </c>
      <c r="AAI31" s="715">
        <v>2</v>
      </c>
      <c r="AAJ31" s="715">
        <v>0</v>
      </c>
      <c r="AAK31" s="715">
        <v>30</v>
      </c>
      <c r="AAL31" s="715">
        <v>4</v>
      </c>
      <c r="AAM31" s="733">
        <v>5</v>
      </c>
      <c r="AAN31" s="2996">
        <v>0.41145913696446018</v>
      </c>
      <c r="AAO31" s="2954">
        <f t="shared" si="83"/>
        <v>54</v>
      </c>
      <c r="AAP31" s="2995">
        <v>0.10286478424111505</v>
      </c>
      <c r="AAQ31" s="2954">
        <f t="shared" si="84"/>
        <v>54</v>
      </c>
      <c r="AAR31" s="2995">
        <v>0</v>
      </c>
      <c r="AAS31" s="2954">
        <f t="shared" si="85"/>
        <v>54</v>
      </c>
      <c r="AAT31" s="2995">
        <v>1.5429717636167257</v>
      </c>
      <c r="AAU31" s="2954">
        <f t="shared" si="86"/>
        <v>31</v>
      </c>
      <c r="AAV31" s="2995">
        <v>0.20572956848223009</v>
      </c>
      <c r="AAW31" s="2954">
        <f t="shared" si="87"/>
        <v>58</v>
      </c>
      <c r="AAX31" s="2995">
        <v>0.25716196060278762</v>
      </c>
      <c r="AAY31" s="2954">
        <f t="shared" si="88"/>
        <v>54</v>
      </c>
      <c r="AAZ31" s="982">
        <v>0</v>
      </c>
      <c r="ABA31" s="699">
        <v>0</v>
      </c>
      <c r="ABB31" s="699">
        <v>0</v>
      </c>
      <c r="ABC31" s="2988">
        <v>0</v>
      </c>
      <c r="ABD31" s="2954">
        <f t="shared" si="89"/>
        <v>58</v>
      </c>
      <c r="ABE31" s="2955">
        <v>0</v>
      </c>
      <c r="ABF31" s="2954">
        <f t="shared" si="89"/>
        <v>28</v>
      </c>
      <c r="ABG31" s="2955">
        <v>0</v>
      </c>
      <c r="ABH31" s="2993">
        <f t="shared" si="89"/>
        <v>32</v>
      </c>
      <c r="ABI31" s="982">
        <v>2</v>
      </c>
      <c r="ABJ31" s="731">
        <v>0.10151768945738794</v>
      </c>
      <c r="ABK31" s="715">
        <f t="shared" si="90"/>
        <v>26</v>
      </c>
      <c r="ABL31" s="716" t="s">
        <v>106</v>
      </c>
      <c r="ABM31" s="712" t="s">
        <v>1681</v>
      </c>
      <c r="ABN31" s="715">
        <v>3</v>
      </c>
      <c r="ABO31" s="715">
        <v>2</v>
      </c>
      <c r="ABP31" s="715">
        <f t="shared" si="91"/>
        <v>5</v>
      </c>
      <c r="ABQ31" s="715">
        <f t="shared" si="92"/>
        <v>16</v>
      </c>
      <c r="ABR31" s="1201" t="s">
        <v>1632</v>
      </c>
      <c r="ABS31" s="1202" t="s">
        <v>1632</v>
      </c>
      <c r="ABT31" s="1202" t="s">
        <v>1625</v>
      </c>
      <c r="ABU31" s="1202" t="s">
        <v>1625</v>
      </c>
      <c r="ABV31" s="725">
        <v>5</v>
      </c>
      <c r="ABW31" s="725">
        <v>5</v>
      </c>
      <c r="ABX31" s="725">
        <v>0</v>
      </c>
      <c r="ABY31" s="725">
        <v>0</v>
      </c>
      <c r="ABZ31" s="715">
        <f t="shared" si="93"/>
        <v>10</v>
      </c>
      <c r="ACA31" s="715">
        <f t="shared" si="94"/>
        <v>36</v>
      </c>
      <c r="ACB31" s="983" t="s">
        <v>1632</v>
      </c>
      <c r="ACC31" s="725" t="s">
        <v>1632</v>
      </c>
      <c r="ACD31" s="725" t="s">
        <v>1632</v>
      </c>
      <c r="ACE31" s="725" t="s">
        <v>1632</v>
      </c>
      <c r="ACF31" s="725">
        <v>5</v>
      </c>
      <c r="ACG31" s="725">
        <v>5</v>
      </c>
      <c r="ACH31" s="725">
        <v>5</v>
      </c>
      <c r="ACI31" s="725">
        <v>5</v>
      </c>
      <c r="ACJ31" s="715">
        <f t="shared" si="95"/>
        <v>20</v>
      </c>
      <c r="ACK31" s="715">
        <f t="shared" si="96"/>
        <v>1</v>
      </c>
      <c r="ACL31" s="982">
        <v>60</v>
      </c>
      <c r="ACM31" s="715">
        <v>3853</v>
      </c>
      <c r="ACN31" s="1089">
        <v>6.5110000000000001</v>
      </c>
      <c r="ACO31" s="715">
        <v>59</v>
      </c>
      <c r="ACP31" s="1089">
        <v>5</v>
      </c>
      <c r="ACQ31" s="715">
        <v>60</v>
      </c>
      <c r="ACR31" s="982">
        <v>26.956</v>
      </c>
      <c r="ACS31" s="1090">
        <v>55</v>
      </c>
      <c r="ACT31" s="983" t="s">
        <v>1625</v>
      </c>
      <c r="ACU31" s="725" t="s">
        <v>1625</v>
      </c>
      <c r="ACV31" s="725" t="s">
        <v>1625</v>
      </c>
      <c r="ACW31" s="725" t="s">
        <v>1625</v>
      </c>
      <c r="ACX31" s="725">
        <v>0</v>
      </c>
      <c r="ACY31" s="725">
        <v>0</v>
      </c>
      <c r="ACZ31" s="725">
        <v>0</v>
      </c>
      <c r="ADA31" s="725">
        <v>0</v>
      </c>
      <c r="ADB31" s="715">
        <f t="shared" si="97"/>
        <v>0</v>
      </c>
      <c r="ADC31" s="715">
        <f t="shared" si="98"/>
        <v>28</v>
      </c>
      <c r="ADD31" s="984" t="s">
        <v>1632</v>
      </c>
      <c r="ADE31" s="985" t="s">
        <v>1632</v>
      </c>
      <c r="ADF31" s="985" t="s">
        <v>1625</v>
      </c>
      <c r="ADG31" s="985" t="s">
        <v>1632</v>
      </c>
      <c r="ADH31" s="985">
        <v>5</v>
      </c>
      <c r="ADI31" s="985">
        <v>5</v>
      </c>
      <c r="ADJ31" s="985">
        <v>0</v>
      </c>
      <c r="ADK31" s="985">
        <v>5</v>
      </c>
      <c r="ADL31" s="715">
        <f t="shared" si="99"/>
        <v>15</v>
      </c>
      <c r="ADM31" s="715">
        <f t="shared" si="100"/>
        <v>20</v>
      </c>
      <c r="ADN31" s="1169">
        <v>1</v>
      </c>
      <c r="ADO31" s="1168">
        <v>200</v>
      </c>
      <c r="ADP31" s="1168">
        <v>1600</v>
      </c>
      <c r="ADQ31" s="989">
        <v>200</v>
      </c>
      <c r="ADR31" s="989">
        <v>1600</v>
      </c>
      <c r="ADS31" s="989">
        <v>81.516201345017322</v>
      </c>
      <c r="ADT31" s="989">
        <v>35</v>
      </c>
      <c r="ADU31" s="989">
        <v>8</v>
      </c>
      <c r="ADV31" s="989">
        <v>625</v>
      </c>
      <c r="ADW31" s="989">
        <v>5000</v>
      </c>
      <c r="ADX31" s="989">
        <v>78.125</v>
      </c>
      <c r="ADY31" s="989">
        <v>625</v>
      </c>
      <c r="ADZ31" s="989">
        <v>254.73812920317911</v>
      </c>
      <c r="AEA31" s="989">
        <v>23</v>
      </c>
      <c r="AEB31" s="989">
        <v>9</v>
      </c>
      <c r="AEC31" s="989">
        <v>825</v>
      </c>
      <c r="AED31" s="989">
        <v>6600</v>
      </c>
      <c r="AEE31" s="989">
        <v>91.666666666666671</v>
      </c>
      <c r="AEF31" s="989">
        <v>733.33333333333337</v>
      </c>
      <c r="AEG31" s="989">
        <v>336.25433054819649</v>
      </c>
      <c r="AEH31" s="729">
        <v>46</v>
      </c>
      <c r="AEI31" s="987"/>
      <c r="AEM31" s="715">
        <v>2331</v>
      </c>
      <c r="AEN31" s="715">
        <v>1825</v>
      </c>
      <c r="AEO31" s="989">
        <v>77</v>
      </c>
      <c r="AEP31" s="1099">
        <v>4.2191780821917808</v>
      </c>
      <c r="AEQ31" s="989">
        <v>3</v>
      </c>
      <c r="AER31" s="989">
        <v>25</v>
      </c>
      <c r="AES31" s="989">
        <v>32.467532467532465</v>
      </c>
      <c r="AET31" s="1099">
        <v>3.8</v>
      </c>
      <c r="AEU31" s="989">
        <v>13</v>
      </c>
      <c r="AEV31" s="989">
        <v>58</v>
      </c>
      <c r="AEW31" s="989">
        <v>135</v>
      </c>
      <c r="AEX31" s="989">
        <v>42.962962962962962</v>
      </c>
      <c r="AEY31" s="989">
        <v>3</v>
      </c>
      <c r="AEZ31" s="1667">
        <v>1825</v>
      </c>
      <c r="AFA31" s="1668">
        <v>2.3890410958904109</v>
      </c>
      <c r="AFB31" s="1667">
        <f t="shared" si="101"/>
        <v>21</v>
      </c>
      <c r="AFC31" s="1168">
        <v>33</v>
      </c>
      <c r="AFD31" s="1099">
        <v>12.121212121212121</v>
      </c>
      <c r="AFE31" s="989">
        <f t="shared" si="102"/>
        <v>39</v>
      </c>
      <c r="AFF31" s="715">
        <v>237</v>
      </c>
      <c r="AFG31" s="985">
        <v>18.143459915611814</v>
      </c>
      <c r="AFH31" s="699">
        <f t="shared" si="103"/>
        <v>20</v>
      </c>
      <c r="AFI31" s="989">
        <v>344</v>
      </c>
      <c r="AFJ31" s="715">
        <v>53</v>
      </c>
      <c r="AFK31" s="985">
        <v>15.406976744186046</v>
      </c>
      <c r="AFL31" s="699">
        <f t="shared" si="104"/>
        <v>30</v>
      </c>
      <c r="AFM31" s="707">
        <v>295</v>
      </c>
      <c r="AFN31" s="990">
        <v>35</v>
      </c>
      <c r="AFO31" s="719">
        <v>11.864406779661017</v>
      </c>
      <c r="AFP31" s="979">
        <f t="shared" si="105"/>
        <v>14</v>
      </c>
      <c r="AFQ31" s="715">
        <v>61</v>
      </c>
      <c r="AFR31" s="699">
        <f t="shared" si="105"/>
        <v>24</v>
      </c>
      <c r="AFS31" s="715">
        <v>11390</v>
      </c>
      <c r="AFT31" s="715">
        <v>5500</v>
      </c>
      <c r="AFU31" s="985">
        <v>48.28797190517998</v>
      </c>
      <c r="AFV31" s="699">
        <f t="shared" si="106"/>
        <v>13</v>
      </c>
      <c r="AFW31" s="715">
        <v>11000</v>
      </c>
      <c r="AFX31" s="715">
        <v>240</v>
      </c>
      <c r="AFY31" s="712">
        <v>2.1818181818181821</v>
      </c>
      <c r="AFZ31" s="699">
        <f t="shared" si="107"/>
        <v>16</v>
      </c>
      <c r="AGA31" s="712">
        <v>40.25157232704403</v>
      </c>
      <c r="AGB31" s="712">
        <v>17.610062893081761</v>
      </c>
      <c r="AGC31" s="712">
        <v>15.09433962264151</v>
      </c>
      <c r="AGD31" s="712">
        <v>8.8050314465408803</v>
      </c>
      <c r="AGE31" s="712">
        <v>8.1761006289308167</v>
      </c>
      <c r="AGF31" s="712">
        <v>8.1761006289308167</v>
      </c>
      <c r="AGG31" s="712">
        <v>1.8867924528301887</v>
      </c>
      <c r="AGH31" s="712">
        <v>0</v>
      </c>
      <c r="AGI31" s="712">
        <v>0</v>
      </c>
      <c r="AGJ31" s="715">
        <v>64</v>
      </c>
      <c r="AGK31" s="715">
        <v>28</v>
      </c>
      <c r="AGL31" s="715">
        <v>24</v>
      </c>
      <c r="AGM31" s="715">
        <v>14</v>
      </c>
      <c r="AGN31" s="715">
        <v>13</v>
      </c>
      <c r="AGO31" s="715">
        <v>13</v>
      </c>
      <c r="AGP31" s="715">
        <v>3</v>
      </c>
      <c r="AGQ31" s="715">
        <v>0</v>
      </c>
      <c r="AGR31" s="715">
        <v>0</v>
      </c>
      <c r="AGS31" s="715">
        <v>159</v>
      </c>
      <c r="AGT31" s="712">
        <v>21.428571428571427</v>
      </c>
      <c r="AGU31" s="712">
        <v>14.285714285714285</v>
      </c>
      <c r="AGV31" s="712">
        <v>12.244897959183673</v>
      </c>
      <c r="AGW31" s="712">
        <v>17.346938775510203</v>
      </c>
      <c r="AGX31" s="712">
        <v>13.26530612244898</v>
      </c>
      <c r="AGY31" s="712">
        <v>16.326530612244898</v>
      </c>
      <c r="AGZ31" s="712">
        <v>3.0612244897959182</v>
      </c>
      <c r="AHA31" s="712">
        <v>2.0408163265306123</v>
      </c>
      <c r="AHB31" s="712">
        <v>0</v>
      </c>
      <c r="AHC31" s="715">
        <v>21</v>
      </c>
      <c r="AHD31" s="715">
        <v>14</v>
      </c>
      <c r="AHE31" s="715">
        <v>12</v>
      </c>
      <c r="AHF31" s="715">
        <v>17</v>
      </c>
      <c r="AHG31" s="715">
        <v>13</v>
      </c>
      <c r="AHH31" s="715">
        <v>16</v>
      </c>
      <c r="AHI31" s="715">
        <v>3</v>
      </c>
      <c r="AHJ31" s="715">
        <v>2</v>
      </c>
      <c r="AHK31" s="715">
        <v>0</v>
      </c>
      <c r="AHL31" s="715">
        <v>98</v>
      </c>
      <c r="AHM31" s="712" t="s">
        <v>31</v>
      </c>
      <c r="AHN31" s="712" t="s">
        <v>31</v>
      </c>
      <c r="AHO31" s="712" t="s">
        <v>31</v>
      </c>
      <c r="AHP31" s="712" t="s">
        <v>31</v>
      </c>
      <c r="AHQ31" s="712" t="s">
        <v>31</v>
      </c>
      <c r="AHR31" s="712" t="s">
        <v>31</v>
      </c>
      <c r="AHS31" s="712" t="s">
        <v>31</v>
      </c>
      <c r="AHT31" s="712" t="s">
        <v>31</v>
      </c>
      <c r="AHU31" s="712" t="s">
        <v>31</v>
      </c>
      <c r="AHV31" s="715">
        <v>0</v>
      </c>
      <c r="AHW31" s="715">
        <v>0</v>
      </c>
      <c r="AHX31" s="715">
        <v>0</v>
      </c>
      <c r="AHY31" s="715">
        <v>0</v>
      </c>
      <c r="AHZ31" s="715">
        <v>0</v>
      </c>
      <c r="AIA31" s="715">
        <v>0</v>
      </c>
      <c r="AIB31" s="715">
        <v>0</v>
      </c>
      <c r="AIC31" s="715">
        <v>0</v>
      </c>
      <c r="AID31" s="715">
        <v>0</v>
      </c>
      <c r="AIE31" s="715">
        <v>0</v>
      </c>
      <c r="AIF31" s="712" t="s">
        <v>1648</v>
      </c>
      <c r="AIG31" s="712" t="s">
        <v>1623</v>
      </c>
      <c r="AIH31" s="709">
        <v>0</v>
      </c>
      <c r="AII31" s="978">
        <f t="shared" si="108"/>
        <v>42</v>
      </c>
      <c r="AIJ31" s="703" t="s">
        <v>1625</v>
      </c>
      <c r="AIK31" s="703" t="s">
        <v>1625</v>
      </c>
      <c r="AIL31" s="703" t="s">
        <v>1625</v>
      </c>
      <c r="AIM31" s="701" t="s">
        <v>1625</v>
      </c>
      <c r="AIN31" s="712" t="s">
        <v>1625</v>
      </c>
      <c r="AIO31" s="712" t="s">
        <v>1627</v>
      </c>
      <c r="AIP31" s="712" t="s">
        <v>1627</v>
      </c>
      <c r="AIQ31" s="712" t="s">
        <v>1627</v>
      </c>
      <c r="AIR31" s="712" t="s">
        <v>1625</v>
      </c>
      <c r="AIS31" s="712" t="s">
        <v>1628</v>
      </c>
      <c r="AIT31" s="712" t="s">
        <v>1641</v>
      </c>
      <c r="AIU31" s="712" t="s">
        <v>1642</v>
      </c>
      <c r="AIV31" s="712" t="s">
        <v>1717</v>
      </c>
      <c r="AIW31" s="699">
        <v>143</v>
      </c>
      <c r="AIX31" s="699">
        <v>29</v>
      </c>
      <c r="AIY31" s="985">
        <v>20.2</v>
      </c>
      <c r="AIZ31" s="699">
        <v>3</v>
      </c>
      <c r="AJA31" s="712">
        <v>0.15429717636167256</v>
      </c>
      <c r="AJB31" s="699">
        <f t="shared" si="109"/>
        <v>19</v>
      </c>
      <c r="AJC31" s="712">
        <v>0</v>
      </c>
      <c r="AJD31" s="978">
        <f t="shared" si="110"/>
        <v>25</v>
      </c>
      <c r="AJE31" s="712" t="s">
        <v>1625</v>
      </c>
      <c r="AJF31" s="712" t="s">
        <v>1625</v>
      </c>
      <c r="AJG31" s="712" t="s">
        <v>1625</v>
      </c>
      <c r="AJH31" s="712" t="s">
        <v>1625</v>
      </c>
      <c r="AJI31" s="712">
        <v>8.3000000000000007</v>
      </c>
      <c r="AJJ31" s="699">
        <f t="shared" si="111"/>
        <v>42</v>
      </c>
      <c r="AJK31" s="715">
        <v>5</v>
      </c>
      <c r="AJL31" s="712">
        <v>3.3</v>
      </c>
      <c r="AJM31" s="699">
        <f t="shared" si="112"/>
        <v>37</v>
      </c>
      <c r="AJN31" s="715">
        <v>2</v>
      </c>
      <c r="AJO31" s="712">
        <v>0</v>
      </c>
      <c r="AJP31" s="699">
        <f t="shared" si="113"/>
        <v>17</v>
      </c>
      <c r="AJQ31" s="715">
        <v>0</v>
      </c>
      <c r="AJR31" s="712">
        <v>8.3000000000000007</v>
      </c>
      <c r="AJS31" s="699">
        <f t="shared" si="114"/>
        <v>10</v>
      </c>
      <c r="AJT31" s="715">
        <v>5</v>
      </c>
      <c r="AJU31" s="712">
        <v>0</v>
      </c>
      <c r="AJV31" s="715">
        <v>0</v>
      </c>
      <c r="AJW31" s="712">
        <v>5</v>
      </c>
      <c r="AJX31" s="699">
        <f t="shared" si="115"/>
        <v>17</v>
      </c>
      <c r="AJY31" s="715">
        <v>3</v>
      </c>
      <c r="AJZ31" s="712">
        <v>1.7</v>
      </c>
      <c r="AKA31" s="699">
        <f t="shared" si="116"/>
        <v>7</v>
      </c>
      <c r="AKB31" s="715">
        <v>1</v>
      </c>
      <c r="AKC31" s="712">
        <v>8.3000000000000007</v>
      </c>
      <c r="AKD31" s="699">
        <f t="shared" si="117"/>
        <v>51</v>
      </c>
      <c r="AKE31" s="715">
        <v>5</v>
      </c>
      <c r="AKF31" s="715">
        <v>392</v>
      </c>
      <c r="AKG31" s="715">
        <v>252</v>
      </c>
      <c r="AKH31" s="715">
        <v>0</v>
      </c>
      <c r="AKI31" s="715">
        <v>134</v>
      </c>
      <c r="AKJ31" s="715">
        <v>0</v>
      </c>
      <c r="AKK31" s="715">
        <v>778</v>
      </c>
      <c r="AKL31" s="715">
        <v>139</v>
      </c>
      <c r="AKM31" s="715">
        <v>81</v>
      </c>
      <c r="AKN31" s="715">
        <v>29</v>
      </c>
      <c r="AKO31" s="715">
        <v>249</v>
      </c>
      <c r="AKP31" s="712">
        <v>0.124</v>
      </c>
      <c r="AKQ31" s="699">
        <f t="shared" si="118"/>
        <v>39</v>
      </c>
      <c r="AKR31" s="712">
        <v>0.08</v>
      </c>
      <c r="AKS31" s="699">
        <f t="shared" si="118"/>
        <v>25</v>
      </c>
      <c r="AKT31" s="712" t="s">
        <v>31</v>
      </c>
      <c r="AKU31" s="699" t="str">
        <f t="shared" si="5"/>
        <v>-</v>
      </c>
      <c r="AKV31" s="712">
        <v>4.2000000000000003E-2</v>
      </c>
      <c r="AKW31" s="699">
        <f t="shared" si="119"/>
        <v>12</v>
      </c>
      <c r="AKX31" s="712" t="s">
        <v>31</v>
      </c>
      <c r="AKY31" s="712">
        <v>0.246</v>
      </c>
      <c r="AKZ31" s="712">
        <v>4.3999999999999997E-2</v>
      </c>
      <c r="ALA31" s="699">
        <f t="shared" si="6"/>
        <v>14</v>
      </c>
      <c r="ALB31" s="712">
        <v>2.5999999999999999E-2</v>
      </c>
      <c r="ALC31" s="699">
        <f t="shared" si="7"/>
        <v>43</v>
      </c>
      <c r="ALD31" s="712">
        <v>8.9999999999999993E-3</v>
      </c>
      <c r="ALE31" s="699">
        <f t="shared" si="8"/>
        <v>5</v>
      </c>
      <c r="ALF31" s="712">
        <v>7.9000000000000001E-2</v>
      </c>
      <c r="ALG31" s="712"/>
      <c r="ALH31" s="1706">
        <v>33.826685668171905</v>
      </c>
      <c r="ALI31" s="729">
        <v>724</v>
      </c>
      <c r="ALJ31" s="729">
        <v>105</v>
      </c>
      <c r="ALK31" s="729">
        <v>19628</v>
      </c>
      <c r="ALL31" s="729">
        <v>36.886081108620338</v>
      </c>
      <c r="ALM31" s="729">
        <v>5.349500713266762</v>
      </c>
      <c r="ALN31" s="729">
        <v>51</v>
      </c>
      <c r="ALO31" s="729">
        <v>40</v>
      </c>
    </row>
    <row r="32" spans="1:1003" ht="13" x14ac:dyDescent="0.2">
      <c r="A32" s="696" t="s">
        <v>1718</v>
      </c>
      <c r="B32" s="697" t="s">
        <v>1719</v>
      </c>
      <c r="C32" s="697" t="s">
        <v>1646</v>
      </c>
      <c r="D32" s="697" t="s">
        <v>1646</v>
      </c>
      <c r="E32" s="697" t="s">
        <v>1646</v>
      </c>
      <c r="F32" s="698" t="s">
        <v>1720</v>
      </c>
      <c r="G32" s="699" t="s">
        <v>1915</v>
      </c>
      <c r="H32" s="700">
        <v>168</v>
      </c>
      <c r="I32" s="703">
        <v>7.38</v>
      </c>
      <c r="J32" s="699">
        <f t="shared" si="9"/>
        <v>16</v>
      </c>
      <c r="K32" s="702">
        <v>240</v>
      </c>
      <c r="L32" s="703">
        <v>7.36</v>
      </c>
      <c r="M32" s="710">
        <f t="shared" si="10"/>
        <v>16</v>
      </c>
      <c r="N32" s="712">
        <f t="shared" si="11"/>
        <v>-1.9999999999999574E-2</v>
      </c>
      <c r="O32" s="702">
        <v>668</v>
      </c>
      <c r="P32" s="703">
        <v>6.32</v>
      </c>
      <c r="Q32" s="699">
        <f t="shared" si="120"/>
        <v>23</v>
      </c>
      <c r="R32" s="702">
        <v>613</v>
      </c>
      <c r="S32" s="703">
        <v>6.16</v>
      </c>
      <c r="T32" s="710">
        <f t="shared" si="0"/>
        <v>42</v>
      </c>
      <c r="U32" s="712">
        <f t="shared" si="12"/>
        <v>-0.16000000000000014</v>
      </c>
      <c r="V32" s="706">
        <v>426</v>
      </c>
      <c r="W32" s="701">
        <v>6.028169014084507</v>
      </c>
      <c r="X32" s="702">
        <v>187</v>
      </c>
      <c r="Y32" s="704">
        <v>6.4705882352941178</v>
      </c>
      <c r="Z32" s="705">
        <f t="shared" si="13"/>
        <v>39</v>
      </c>
      <c r="AA32" s="707">
        <v>290</v>
      </c>
      <c r="AB32" s="704">
        <v>6.0241379310344829</v>
      </c>
      <c r="AC32" s="705">
        <f t="shared" si="14"/>
        <v>59</v>
      </c>
      <c r="AD32" s="702">
        <v>136</v>
      </c>
      <c r="AE32" s="704">
        <v>6.0367647058823533</v>
      </c>
      <c r="AF32" s="732">
        <f t="shared" si="15"/>
        <v>13</v>
      </c>
      <c r="AG32" s="708">
        <v>81.099999999999994</v>
      </c>
      <c r="AH32" s="705">
        <f t="shared" si="16"/>
        <v>28</v>
      </c>
      <c r="AI32" s="709">
        <v>84.6</v>
      </c>
      <c r="AJ32" s="705">
        <f t="shared" si="17"/>
        <v>43</v>
      </c>
      <c r="AK32" s="709">
        <v>1.6999999999999886</v>
      </c>
      <c r="AL32" s="701">
        <v>2.5</v>
      </c>
      <c r="AM32" s="702">
        <v>75</v>
      </c>
      <c r="AN32" s="715">
        <f t="shared" si="18"/>
        <v>35</v>
      </c>
      <c r="AO32" s="710">
        <v>75</v>
      </c>
      <c r="AP32" s="715">
        <f t="shared" si="19"/>
        <v>31</v>
      </c>
      <c r="AQ32" s="702">
        <v>150</v>
      </c>
      <c r="AR32" s="710">
        <f t="shared" si="121"/>
        <v>45</v>
      </c>
      <c r="AS32" s="702">
        <v>237</v>
      </c>
      <c r="AT32" s="703">
        <v>13.924050632911392</v>
      </c>
      <c r="AU32" s="705">
        <f t="shared" si="20"/>
        <v>9</v>
      </c>
      <c r="AV32" s="702">
        <v>239</v>
      </c>
      <c r="AW32" s="703">
        <v>10.0418410041841</v>
      </c>
      <c r="AX32" s="705">
        <f t="shared" si="21"/>
        <v>17</v>
      </c>
      <c r="AY32" s="702">
        <v>230</v>
      </c>
      <c r="AZ32" s="703">
        <v>42.173913043478265</v>
      </c>
      <c r="BA32" s="705">
        <f t="shared" si="22"/>
        <v>8</v>
      </c>
      <c r="BB32" s="702">
        <v>237</v>
      </c>
      <c r="BC32" s="703">
        <v>17.299578059071731</v>
      </c>
      <c r="BD32" s="705">
        <f t="shared" si="23"/>
        <v>55</v>
      </c>
      <c r="BE32" s="702">
        <v>236</v>
      </c>
      <c r="BF32" s="703">
        <v>1.2711864406779663</v>
      </c>
      <c r="BG32" s="705">
        <f t="shared" si="24"/>
        <v>46</v>
      </c>
      <c r="BH32" s="702">
        <v>235</v>
      </c>
      <c r="BI32" s="703">
        <v>35.319148936170215</v>
      </c>
      <c r="BJ32" s="705">
        <f t="shared" si="25"/>
        <v>53</v>
      </c>
      <c r="BK32" s="702">
        <v>193</v>
      </c>
      <c r="BL32" s="703">
        <v>45.595854922279791</v>
      </c>
      <c r="BM32" s="705">
        <f t="shared" si="26"/>
        <v>7</v>
      </c>
      <c r="BN32" s="702">
        <v>193</v>
      </c>
      <c r="BO32" s="703">
        <v>78.756476683937819</v>
      </c>
      <c r="BP32" s="705">
        <f t="shared" si="27"/>
        <v>11</v>
      </c>
      <c r="BQ32" s="702">
        <v>182</v>
      </c>
      <c r="BR32" s="703">
        <v>56.043956043956044</v>
      </c>
      <c r="BS32" s="705">
        <f t="shared" si="28"/>
        <v>15</v>
      </c>
      <c r="BT32" s="702">
        <v>195</v>
      </c>
      <c r="BU32" s="703">
        <v>43.07692307692308</v>
      </c>
      <c r="BV32" s="705">
        <f t="shared" si="29"/>
        <v>65</v>
      </c>
      <c r="BW32" s="702">
        <v>172</v>
      </c>
      <c r="BX32" s="703">
        <v>4.0697674418604652</v>
      </c>
      <c r="BY32" s="705">
        <f t="shared" si="30"/>
        <v>44</v>
      </c>
      <c r="BZ32" s="702">
        <v>196</v>
      </c>
      <c r="CA32" s="703">
        <v>50.510204081632651</v>
      </c>
      <c r="CB32" s="705">
        <f t="shared" si="31"/>
        <v>20</v>
      </c>
      <c r="CC32" s="709">
        <v>15.7</v>
      </c>
      <c r="CD32" s="726">
        <f t="shared" si="32"/>
        <v>62</v>
      </c>
      <c r="CE32" s="703">
        <v>3.4</v>
      </c>
      <c r="CF32" s="703">
        <v>6.5</v>
      </c>
      <c r="CG32" s="704">
        <v>5.9</v>
      </c>
      <c r="CH32" s="709">
        <v>14.499999999999998</v>
      </c>
      <c r="CI32" s="701">
        <v>15.2</v>
      </c>
      <c r="CJ32" s="712">
        <v>17</v>
      </c>
      <c r="CK32" s="729">
        <f t="shared" si="33"/>
        <v>45</v>
      </c>
      <c r="CL32" s="712">
        <v>3.8</v>
      </c>
      <c r="CM32" s="712">
        <v>6.9</v>
      </c>
      <c r="CN32" s="712">
        <v>6.3000000000000007</v>
      </c>
      <c r="CO32" s="714">
        <v>296</v>
      </c>
      <c r="CP32" s="985">
        <v>82.4</v>
      </c>
      <c r="CQ32" s="729">
        <f t="shared" si="34"/>
        <v>64</v>
      </c>
      <c r="CR32" s="715">
        <v>111</v>
      </c>
      <c r="CS32" s="985">
        <v>82.2</v>
      </c>
      <c r="CT32" s="729">
        <f t="shared" si="1"/>
        <v>64</v>
      </c>
      <c r="CU32" s="715">
        <v>113</v>
      </c>
      <c r="CV32" s="712">
        <v>82.4</v>
      </c>
      <c r="CW32" s="729">
        <f t="shared" si="35"/>
        <v>71</v>
      </c>
      <c r="CX32" s="715">
        <v>72</v>
      </c>
      <c r="CY32" s="712">
        <v>82.8</v>
      </c>
      <c r="CZ32" s="729">
        <f t="shared" si="36"/>
        <v>46</v>
      </c>
      <c r="DA32" s="716">
        <v>25.172413793103448</v>
      </c>
      <c r="DB32" s="710">
        <f t="shared" si="37"/>
        <v>57</v>
      </c>
      <c r="DC32" s="715">
        <v>290</v>
      </c>
      <c r="DD32" s="717">
        <v>74.827586206896555</v>
      </c>
      <c r="DE32" s="710">
        <f t="shared" si="38"/>
        <v>41</v>
      </c>
      <c r="DF32" s="703">
        <v>0</v>
      </c>
      <c r="DG32" s="705">
        <f t="shared" ref="DG32:DI47" si="123">RANK(DF32,DF$15:DF$91,0)</f>
        <v>37</v>
      </c>
      <c r="DH32" s="709">
        <v>63.114754098360656</v>
      </c>
      <c r="DI32" s="705">
        <f t="shared" si="123"/>
        <v>38</v>
      </c>
      <c r="DJ32" s="703">
        <v>0</v>
      </c>
      <c r="DK32" s="705">
        <f t="shared" si="40"/>
        <v>34</v>
      </c>
      <c r="DL32" s="718">
        <v>72.61904761904762</v>
      </c>
      <c r="DM32" s="705">
        <f t="shared" si="41"/>
        <v>40</v>
      </c>
      <c r="DN32" s="703">
        <v>2.9761904761904758</v>
      </c>
      <c r="DO32" s="705">
        <f t="shared" si="42"/>
        <v>48</v>
      </c>
      <c r="DP32" s="702">
        <v>215</v>
      </c>
      <c r="DQ32" s="719">
        <v>73.95348837209302</v>
      </c>
      <c r="DR32" s="705">
        <f t="shared" si="122"/>
        <v>10</v>
      </c>
      <c r="DS32" s="702">
        <v>182</v>
      </c>
      <c r="DT32" s="719">
        <v>48.901098901098898</v>
      </c>
      <c r="DU32" s="705">
        <v>28</v>
      </c>
      <c r="DV32" s="702">
        <v>209</v>
      </c>
      <c r="DW32" s="720">
        <v>72.727272727272734</v>
      </c>
      <c r="DX32" s="705">
        <v>15</v>
      </c>
      <c r="DY32" s="702">
        <v>175</v>
      </c>
      <c r="DZ32" s="1145">
        <v>1.4130434782608696</v>
      </c>
      <c r="EA32" s="726">
        <v>7</v>
      </c>
      <c r="EB32" s="720">
        <v>13.142857142857142</v>
      </c>
      <c r="EC32" s="705">
        <v>42</v>
      </c>
      <c r="ED32" s="702">
        <v>193</v>
      </c>
      <c r="EE32" s="712">
        <v>1.2803030303030303</v>
      </c>
      <c r="EF32" s="729">
        <v>47</v>
      </c>
      <c r="EG32" s="720">
        <v>34.196891191709845</v>
      </c>
      <c r="EH32" s="705">
        <v>9</v>
      </c>
      <c r="EI32" s="702">
        <v>202</v>
      </c>
      <c r="EJ32" s="712">
        <v>1.0714285714285714</v>
      </c>
      <c r="EK32" s="729">
        <v>24</v>
      </c>
      <c r="EL32" s="720">
        <v>34.653465346534659</v>
      </c>
      <c r="EM32" s="705">
        <v>11</v>
      </c>
      <c r="EN32" s="714">
        <v>188</v>
      </c>
      <c r="EO32" s="712">
        <v>0.91935483870967738</v>
      </c>
      <c r="EP32" s="729">
        <v>11</v>
      </c>
      <c r="EQ32" s="725">
        <v>16.48936170212766</v>
      </c>
      <c r="ER32" s="733">
        <v>8</v>
      </c>
      <c r="ES32" s="702">
        <v>185</v>
      </c>
      <c r="ET32" s="726">
        <v>1.21875</v>
      </c>
      <c r="EU32" s="726">
        <v>19</v>
      </c>
      <c r="EV32" s="720">
        <v>8.6486486486486491</v>
      </c>
      <c r="EW32" s="705">
        <v>43</v>
      </c>
      <c r="EX32" s="715">
        <v>199</v>
      </c>
      <c r="EY32" s="726">
        <v>0.68181818181818177</v>
      </c>
      <c r="EZ32" s="726">
        <v>21</v>
      </c>
      <c r="FA32" s="725">
        <v>5.5276381909547743</v>
      </c>
      <c r="FB32" s="715">
        <v>35</v>
      </c>
      <c r="FC32" s="702">
        <v>206</v>
      </c>
      <c r="FD32" s="726">
        <v>0.6875</v>
      </c>
      <c r="FE32" s="726">
        <v>43</v>
      </c>
      <c r="FF32" s="720">
        <v>11.650485436893202</v>
      </c>
      <c r="FG32" s="705">
        <v>16</v>
      </c>
      <c r="FH32" s="702">
        <v>195</v>
      </c>
      <c r="FI32" s="726">
        <v>3</v>
      </c>
      <c r="FJ32" s="726">
        <v>47</v>
      </c>
      <c r="FK32" s="720">
        <v>33.84615384615384</v>
      </c>
      <c r="FL32" s="705">
        <v>55</v>
      </c>
      <c r="FM32" s="714">
        <v>198</v>
      </c>
      <c r="FN32" s="725">
        <v>21.212121212121211</v>
      </c>
      <c r="FO32" s="715">
        <v>45</v>
      </c>
      <c r="FP32" s="702">
        <v>165</v>
      </c>
      <c r="FQ32" s="727">
        <v>1.6428571428571428</v>
      </c>
      <c r="FR32" s="727">
        <v>13</v>
      </c>
      <c r="FS32" s="720">
        <v>4.2424242424242431</v>
      </c>
      <c r="FT32" s="705">
        <v>44</v>
      </c>
      <c r="FU32" s="702">
        <v>169</v>
      </c>
      <c r="FV32" s="712">
        <v>1.25</v>
      </c>
      <c r="FW32" s="729">
        <v>29</v>
      </c>
      <c r="FX32" s="720">
        <v>5.9171597633136095</v>
      </c>
      <c r="FY32" s="705">
        <v>33</v>
      </c>
      <c r="FZ32" s="702">
        <v>175</v>
      </c>
      <c r="GA32" s="712">
        <v>0.76315789473684215</v>
      </c>
      <c r="GB32" s="729">
        <v>49</v>
      </c>
      <c r="GC32" s="720">
        <v>10.857142857142858</v>
      </c>
      <c r="GD32" s="705">
        <v>21</v>
      </c>
      <c r="GE32" s="702">
        <v>169</v>
      </c>
      <c r="GF32" s="712">
        <v>0.5</v>
      </c>
      <c r="GG32" s="729">
        <v>41</v>
      </c>
      <c r="GH32" s="720">
        <v>2.9585798816568047</v>
      </c>
      <c r="GI32" s="705">
        <v>37</v>
      </c>
      <c r="GJ32" s="702">
        <v>177</v>
      </c>
      <c r="GK32" s="726">
        <v>1.6388888888888888</v>
      </c>
      <c r="GL32" s="726">
        <v>12</v>
      </c>
      <c r="GM32" s="720">
        <v>10.16949152542373</v>
      </c>
      <c r="GN32" s="705">
        <v>57</v>
      </c>
      <c r="GO32" s="702">
        <v>176</v>
      </c>
      <c r="GP32" s="726">
        <v>0.58333333333333337</v>
      </c>
      <c r="GQ32" s="726">
        <v>37</v>
      </c>
      <c r="GR32" s="720">
        <v>3.4090909090909087</v>
      </c>
      <c r="GS32" s="705">
        <v>27</v>
      </c>
      <c r="GT32" s="702">
        <v>170</v>
      </c>
      <c r="GU32" s="726">
        <v>0.7</v>
      </c>
      <c r="GV32" s="726">
        <v>16</v>
      </c>
      <c r="GW32" s="720">
        <v>2.9411764705882351</v>
      </c>
      <c r="GX32" s="705">
        <v>14</v>
      </c>
      <c r="GY32" s="702">
        <v>170</v>
      </c>
      <c r="GZ32" s="726">
        <v>2.5</v>
      </c>
      <c r="HA32" s="726">
        <v>6</v>
      </c>
      <c r="HB32" s="720">
        <v>1.1764705882352942</v>
      </c>
      <c r="HC32" s="705">
        <v>34</v>
      </c>
      <c r="HD32" s="709">
        <v>23.052959501557631</v>
      </c>
      <c r="HE32" s="703">
        <v>2.4922118380062304</v>
      </c>
      <c r="HF32" s="703">
        <v>66.978193146417439</v>
      </c>
      <c r="HG32" s="703">
        <v>21.495327102803738</v>
      </c>
      <c r="HH32" s="1299">
        <v>18.068535825545169</v>
      </c>
      <c r="HI32" s="1299">
        <v>25.545171339563861</v>
      </c>
      <c r="HJ32" s="1299">
        <v>68.224299065420553</v>
      </c>
      <c r="HK32" s="1299">
        <v>2.4922118380062304</v>
      </c>
      <c r="HL32" s="1299">
        <v>67.289719626168221</v>
      </c>
      <c r="HM32" s="1300">
        <v>321</v>
      </c>
      <c r="HN32" s="709">
        <v>21.138211382113823</v>
      </c>
      <c r="HO32" s="709">
        <v>3.2520325203252036</v>
      </c>
      <c r="HP32" s="709">
        <v>61.951219512195124</v>
      </c>
      <c r="HQ32" s="709">
        <v>27.723577235772357</v>
      </c>
      <c r="HR32" s="709">
        <v>11.626016260162601</v>
      </c>
      <c r="HS32" s="709">
        <v>45.121951219512198</v>
      </c>
      <c r="HT32" s="709">
        <v>55.040650406504064</v>
      </c>
      <c r="HU32" s="709">
        <v>3.0081300813008132</v>
      </c>
      <c r="HV32" s="709">
        <v>58.048780487804876</v>
      </c>
      <c r="HW32" s="1300">
        <v>1230</v>
      </c>
      <c r="HX32" s="1265" t="s">
        <v>31</v>
      </c>
      <c r="HY32" s="1266" t="s">
        <v>31</v>
      </c>
      <c r="HZ32" s="1266" t="s">
        <v>31</v>
      </c>
      <c r="IA32" s="1266" t="s">
        <v>31</v>
      </c>
      <c r="IB32" s="1266" t="s">
        <v>31</v>
      </c>
      <c r="IC32" s="1266" t="s">
        <v>31</v>
      </c>
      <c r="ID32" s="1266" t="s">
        <v>31</v>
      </c>
      <c r="IE32" s="1266" t="s">
        <v>31</v>
      </c>
      <c r="IF32" s="1267" t="s">
        <v>31</v>
      </c>
      <c r="IG32" s="1268" t="s">
        <v>31</v>
      </c>
      <c r="IH32" s="1269" t="s">
        <v>31</v>
      </c>
      <c r="II32" s="1269" t="s">
        <v>31</v>
      </c>
      <c r="IJ32" s="1269" t="s">
        <v>31</v>
      </c>
      <c r="IK32" s="1269" t="s">
        <v>31</v>
      </c>
      <c r="IL32" s="1269" t="s">
        <v>31</v>
      </c>
      <c r="IM32" s="1269" t="s">
        <v>31</v>
      </c>
      <c r="IN32" s="1269" t="s">
        <v>31</v>
      </c>
      <c r="IO32" s="1267" t="s">
        <v>31</v>
      </c>
      <c r="IP32" s="1268" t="s">
        <v>31</v>
      </c>
      <c r="IQ32" s="1269" t="s">
        <v>31</v>
      </c>
      <c r="IR32" s="1269" t="s">
        <v>31</v>
      </c>
      <c r="IS32" s="1269" t="s">
        <v>31</v>
      </c>
      <c r="IT32" s="1269" t="s">
        <v>31</v>
      </c>
      <c r="IU32" s="1269" t="s">
        <v>31</v>
      </c>
      <c r="IV32" s="1269" t="s">
        <v>31</v>
      </c>
      <c r="IW32" s="1269" t="s">
        <v>31</v>
      </c>
      <c r="IX32" s="1270" t="s">
        <v>31</v>
      </c>
      <c r="IY32" s="1268" t="s">
        <v>31</v>
      </c>
      <c r="IZ32" s="1269" t="s">
        <v>31</v>
      </c>
      <c r="JA32" s="1269" t="s">
        <v>31</v>
      </c>
      <c r="JB32" s="1269" t="s">
        <v>31</v>
      </c>
      <c r="JC32" s="1269" t="s">
        <v>31</v>
      </c>
      <c r="JD32" s="1269" t="s">
        <v>31</v>
      </c>
      <c r="JE32" s="1269" t="s">
        <v>31</v>
      </c>
      <c r="JF32" s="1269" t="s">
        <v>31</v>
      </c>
      <c r="JG32" s="1270" t="s">
        <v>31</v>
      </c>
      <c r="JH32" s="1268" t="s">
        <v>31</v>
      </c>
      <c r="JI32" s="1269" t="s">
        <v>31</v>
      </c>
      <c r="JJ32" s="1269" t="s">
        <v>31</v>
      </c>
      <c r="JK32" s="1269" t="s">
        <v>31</v>
      </c>
      <c r="JL32" s="1269" t="s">
        <v>31</v>
      </c>
      <c r="JM32" s="1269" t="s">
        <v>31</v>
      </c>
      <c r="JN32" s="1269" t="s">
        <v>31</v>
      </c>
      <c r="JO32" s="1269" t="s">
        <v>31</v>
      </c>
      <c r="JP32" s="1270" t="s">
        <v>31</v>
      </c>
      <c r="JQ32" s="1268" t="s">
        <v>31</v>
      </c>
      <c r="JR32" s="1269" t="s">
        <v>31</v>
      </c>
      <c r="JS32" s="1269" t="s">
        <v>31</v>
      </c>
      <c r="JT32" s="1269" t="s">
        <v>31</v>
      </c>
      <c r="JU32" s="1269" t="s">
        <v>31</v>
      </c>
      <c r="JV32" s="1269" t="s">
        <v>31</v>
      </c>
      <c r="JW32" s="1269" t="s">
        <v>31</v>
      </c>
      <c r="JX32" s="1269" t="s">
        <v>31</v>
      </c>
      <c r="JY32" s="1270" t="s">
        <v>31</v>
      </c>
      <c r="JZ32" s="718">
        <v>43.651925820256778</v>
      </c>
      <c r="KA32" s="705">
        <f t="shared" si="43"/>
        <v>64</v>
      </c>
      <c r="KB32" s="718">
        <v>60.294117647058819</v>
      </c>
      <c r="KC32" s="705">
        <f t="shared" si="43"/>
        <v>53</v>
      </c>
      <c r="KD32" s="1212">
        <v>2.6285246125486448</v>
      </c>
      <c r="KE32" s="988">
        <f t="shared" si="44"/>
        <v>51</v>
      </c>
      <c r="KF32" s="1212">
        <v>0.20482009967911519</v>
      </c>
      <c r="KG32" s="988">
        <f t="shared" si="44"/>
        <v>27</v>
      </c>
      <c r="KH32" s="1212">
        <v>6.9733889067008654</v>
      </c>
      <c r="KI32" s="988">
        <f t="shared" ref="KI32:KK47" si="124">IFERROR(RANK(KH32,KH$15:KH$91,0),"-")</f>
        <v>73</v>
      </c>
      <c r="KJ32" s="1212">
        <v>0</v>
      </c>
      <c r="KK32" s="988">
        <f t="shared" si="124"/>
        <v>48</v>
      </c>
      <c r="KL32" s="725">
        <v>14.93069306930693</v>
      </c>
      <c r="KM32" s="715">
        <f t="shared" si="46"/>
        <v>14</v>
      </c>
      <c r="KN32" s="715">
        <v>25.641025641025639</v>
      </c>
      <c r="KO32" s="715">
        <f t="shared" si="47"/>
        <v>17</v>
      </c>
      <c r="KP32" s="728">
        <v>0</v>
      </c>
      <c r="KQ32" s="729">
        <v>0</v>
      </c>
      <c r="KR32" s="729">
        <v>0</v>
      </c>
      <c r="KS32" s="729">
        <v>10</v>
      </c>
      <c r="KT32" s="729">
        <v>0</v>
      </c>
      <c r="KU32" s="730">
        <f t="shared" si="48"/>
        <v>10</v>
      </c>
      <c r="KV32" s="734">
        <f t="shared" si="49"/>
        <v>76</v>
      </c>
      <c r="KW32" s="728">
        <v>0</v>
      </c>
      <c r="KX32" s="729">
        <v>0</v>
      </c>
      <c r="KY32" s="706">
        <f t="shared" si="50"/>
        <v>0</v>
      </c>
      <c r="KZ32" s="705">
        <f t="shared" si="51"/>
        <v>37</v>
      </c>
      <c r="LA32" s="847" t="s">
        <v>1625</v>
      </c>
      <c r="LB32" s="846" t="s">
        <v>1625</v>
      </c>
      <c r="LC32" s="846" t="s">
        <v>1625</v>
      </c>
      <c r="LD32" s="846" t="s">
        <v>1625</v>
      </c>
      <c r="LE32" s="729">
        <v>0</v>
      </c>
      <c r="LF32" s="1023">
        <v>58</v>
      </c>
      <c r="LG32" s="847" t="s">
        <v>1625</v>
      </c>
      <c r="LH32" s="846" t="s">
        <v>1625</v>
      </c>
      <c r="LI32" s="846" t="s">
        <v>1625</v>
      </c>
      <c r="LJ32" s="846" t="s">
        <v>1625</v>
      </c>
      <c r="LK32" s="729">
        <v>0</v>
      </c>
      <c r="LL32" s="1023">
        <v>37</v>
      </c>
      <c r="LM32" s="847" t="s">
        <v>1625</v>
      </c>
      <c r="LN32" s="846" t="s">
        <v>1625</v>
      </c>
      <c r="LO32" s="846" t="s">
        <v>1625</v>
      </c>
      <c r="LP32" s="846" t="s">
        <v>1625</v>
      </c>
      <c r="LQ32" s="729">
        <v>0</v>
      </c>
      <c r="LR32" s="1023">
        <v>68</v>
      </c>
      <c r="LS32" s="847" t="s">
        <v>1632</v>
      </c>
      <c r="LT32" s="846" t="s">
        <v>1625</v>
      </c>
      <c r="LU32" s="846" t="s">
        <v>1625</v>
      </c>
      <c r="LV32" s="846" t="s">
        <v>1625</v>
      </c>
      <c r="LW32" s="729">
        <v>10</v>
      </c>
      <c r="LX32" s="1023">
        <v>67</v>
      </c>
      <c r="LY32" s="847" t="s">
        <v>1625</v>
      </c>
      <c r="LZ32" s="846" t="s">
        <v>1625</v>
      </c>
      <c r="MA32" s="846" t="s">
        <v>1625</v>
      </c>
      <c r="MB32" s="846" t="s">
        <v>1625</v>
      </c>
      <c r="MC32" s="729">
        <v>0</v>
      </c>
      <c r="MD32" s="1023">
        <v>69</v>
      </c>
      <c r="ME32" s="847" t="s">
        <v>1625</v>
      </c>
      <c r="MF32" s="846" t="s">
        <v>1625</v>
      </c>
      <c r="MG32" s="846" t="s">
        <v>1625</v>
      </c>
      <c r="MH32" s="846" t="s">
        <v>1625</v>
      </c>
      <c r="MI32" s="729">
        <v>0</v>
      </c>
      <c r="MJ32" s="1023">
        <v>64</v>
      </c>
      <c r="MK32" s="847" t="s">
        <v>1632</v>
      </c>
      <c r="ML32" s="846" t="s">
        <v>1625</v>
      </c>
      <c r="MM32" s="846" t="s">
        <v>1625</v>
      </c>
      <c r="MN32" s="729">
        <v>15</v>
      </c>
      <c r="MO32" s="1023">
        <v>33</v>
      </c>
      <c r="MP32" s="847" t="s">
        <v>1632</v>
      </c>
      <c r="MQ32" s="846" t="s">
        <v>1632</v>
      </c>
      <c r="MR32" s="846" t="s">
        <v>1632</v>
      </c>
      <c r="MS32" s="846" t="s">
        <v>1625</v>
      </c>
      <c r="MT32" s="729">
        <v>30</v>
      </c>
      <c r="MU32" s="1023">
        <v>31</v>
      </c>
      <c r="MV32" s="846" t="s">
        <v>1625</v>
      </c>
      <c r="MW32" s="846" t="s">
        <v>1625</v>
      </c>
      <c r="MX32" s="846" t="s">
        <v>1625</v>
      </c>
      <c r="MY32" s="846" t="s">
        <v>1625</v>
      </c>
      <c r="MZ32" s="729">
        <v>0</v>
      </c>
      <c r="NA32" s="1023">
        <v>47</v>
      </c>
      <c r="NB32" s="715">
        <v>30.37</v>
      </c>
      <c r="NC32" s="715">
        <f t="shared" si="3"/>
        <v>62</v>
      </c>
      <c r="ND32" s="714">
        <v>0</v>
      </c>
      <c r="NE32" s="715">
        <v>55</v>
      </c>
      <c r="NF32" s="715">
        <v>0</v>
      </c>
      <c r="NG32" s="715">
        <v>55</v>
      </c>
      <c r="NH32" s="715">
        <v>0</v>
      </c>
      <c r="NI32" s="715">
        <v>56</v>
      </c>
      <c r="NJ32" s="715">
        <v>0</v>
      </c>
      <c r="NK32" s="715">
        <v>56</v>
      </c>
      <c r="NL32" s="715">
        <v>23</v>
      </c>
      <c r="NM32" s="715">
        <v>37</v>
      </c>
      <c r="NN32" s="2946">
        <v>2.4797843665768191</v>
      </c>
      <c r="NO32" s="715">
        <v>50</v>
      </c>
      <c r="NP32" s="715">
        <v>9333</v>
      </c>
      <c r="NQ32" s="3206">
        <v>2</v>
      </c>
      <c r="NR32" s="3349">
        <v>0.30188679245283018</v>
      </c>
      <c r="NS32" s="3206">
        <v>38</v>
      </c>
      <c r="NT32" s="3206">
        <v>28</v>
      </c>
      <c r="NU32" s="3207">
        <v>0.21563342318059298</v>
      </c>
      <c r="NV32" s="3206">
        <v>39</v>
      </c>
      <c r="NW32" s="3206">
        <v>28</v>
      </c>
      <c r="NX32" s="3207">
        <v>0.30188679245283018</v>
      </c>
      <c r="NY32" s="3206">
        <v>58</v>
      </c>
      <c r="NZ32" s="3206">
        <v>2</v>
      </c>
      <c r="OA32" s="3208">
        <v>0.21563342318059298</v>
      </c>
      <c r="OB32" s="3206">
        <v>60</v>
      </c>
      <c r="OC32" s="714">
        <v>219</v>
      </c>
      <c r="OD32" s="2946">
        <v>23.322683706070286</v>
      </c>
      <c r="OE32" s="733">
        <v>54</v>
      </c>
      <c r="OF32" s="714" t="s">
        <v>31</v>
      </c>
      <c r="OG32" s="731" t="s">
        <v>31</v>
      </c>
      <c r="OH32" s="733" t="str">
        <f t="shared" si="52"/>
        <v>-</v>
      </c>
      <c r="OI32" s="981">
        <v>28.087306145893166</v>
      </c>
      <c r="OJ32" s="733">
        <f t="shared" si="4"/>
        <v>52</v>
      </c>
      <c r="OK32" s="1355" t="s">
        <v>3041</v>
      </c>
      <c r="OL32" s="1355" t="s">
        <v>3044</v>
      </c>
      <c r="OM32" s="1355">
        <v>324</v>
      </c>
      <c r="ON32" s="3559">
        <v>35.809018567639257</v>
      </c>
      <c r="OO32" s="1355">
        <v>28</v>
      </c>
      <c r="OP32" s="977"/>
      <c r="OQ32" s="712">
        <v>6.2</v>
      </c>
      <c r="OR32" s="712">
        <v>7.3</v>
      </c>
      <c r="OS32" s="712">
        <v>11.9</v>
      </c>
      <c r="OT32" s="712">
        <v>14.860681114551083</v>
      </c>
      <c r="OU32" s="712">
        <v>11.572700296735905</v>
      </c>
      <c r="OV32" s="712">
        <v>14.327485380116958</v>
      </c>
      <c r="OW32" s="699">
        <f t="shared" si="53"/>
        <v>24</v>
      </c>
      <c r="OX32" s="712">
        <v>11.026811131900658</v>
      </c>
      <c r="OY32" s="699">
        <f t="shared" si="53"/>
        <v>57</v>
      </c>
      <c r="OZ32" s="712">
        <v>1.8</v>
      </c>
      <c r="PA32" s="712">
        <v>5.5</v>
      </c>
      <c r="PB32" s="712">
        <v>8.1</v>
      </c>
      <c r="PC32" s="712">
        <v>5.8823529411764701</v>
      </c>
      <c r="PD32" s="712">
        <v>6.8249258160237387</v>
      </c>
      <c r="PE32" s="712">
        <v>6.140350877192982</v>
      </c>
      <c r="PF32" s="699">
        <f t="shared" si="54"/>
        <v>62</v>
      </c>
      <c r="PG32" s="712">
        <v>5.7079382723988656</v>
      </c>
      <c r="PH32" s="699">
        <f t="shared" si="55"/>
        <v>61</v>
      </c>
      <c r="PI32" s="712">
        <v>20.467836257309941</v>
      </c>
      <c r="PJ32" s="699">
        <f t="shared" si="56"/>
        <v>59</v>
      </c>
      <c r="PK32" s="985">
        <v>16.734749404299524</v>
      </c>
      <c r="PL32" s="699">
        <f t="shared" si="56"/>
        <v>69</v>
      </c>
      <c r="PM32" s="985">
        <v>145.4</v>
      </c>
      <c r="PN32" s="985">
        <v>186.2</v>
      </c>
      <c r="PO32" s="699">
        <f t="shared" si="57"/>
        <v>23</v>
      </c>
      <c r="PP32" s="712">
        <v>39.700000000000003</v>
      </c>
      <c r="PQ32" s="985">
        <v>59.8</v>
      </c>
      <c r="PR32" s="699">
        <f t="shared" si="58"/>
        <v>19</v>
      </c>
      <c r="PS32" s="982">
        <v>236</v>
      </c>
      <c r="PT32" s="725">
        <v>38.135593220338983</v>
      </c>
      <c r="PU32" s="699">
        <v>66</v>
      </c>
      <c r="PV32" s="699">
        <v>605</v>
      </c>
      <c r="PW32" s="725">
        <v>59.173553719008268</v>
      </c>
      <c r="PX32" s="699">
        <v>46</v>
      </c>
      <c r="PY32" s="715">
        <v>219</v>
      </c>
      <c r="PZ32" s="725">
        <v>71.689497716894977</v>
      </c>
      <c r="QA32" s="699">
        <v>66</v>
      </c>
      <c r="QB32" s="982">
        <v>231</v>
      </c>
      <c r="QC32" s="715">
        <v>43.290043290043286</v>
      </c>
      <c r="QD32" s="699">
        <v>44</v>
      </c>
      <c r="QE32" s="716">
        <v>0</v>
      </c>
      <c r="QF32" s="3644">
        <v>0</v>
      </c>
      <c r="QG32" s="699">
        <v>23</v>
      </c>
      <c r="QH32" s="1363" t="s">
        <v>1627</v>
      </c>
      <c r="QI32" s="712">
        <v>80.964797913950463</v>
      </c>
      <c r="QJ32" s="712">
        <v>79.301745635910223</v>
      </c>
      <c r="QK32" s="699">
        <f t="shared" si="59"/>
        <v>31</v>
      </c>
      <c r="QL32" s="715">
        <v>1604</v>
      </c>
      <c r="QM32" s="709">
        <v>50</v>
      </c>
      <c r="QN32" s="703">
        <v>50.570962479608482</v>
      </c>
      <c r="QO32" s="978">
        <v>51</v>
      </c>
      <c r="QP32" s="705">
        <v>613</v>
      </c>
      <c r="QQ32" s="3553">
        <v>95.510835913312704</v>
      </c>
      <c r="QR32" s="709">
        <v>280.7</v>
      </c>
      <c r="QS32" s="978">
        <f t="shared" si="60"/>
        <v>47</v>
      </c>
      <c r="QT32" s="703">
        <v>501.2</v>
      </c>
      <c r="QU32" s="978">
        <f t="shared" si="61"/>
        <v>74</v>
      </c>
      <c r="QV32" s="703">
        <v>0</v>
      </c>
      <c r="QW32" s="978">
        <f t="shared" si="62"/>
        <v>31</v>
      </c>
      <c r="QX32" s="703">
        <v>0</v>
      </c>
      <c r="QY32" s="979">
        <f t="shared" si="63"/>
        <v>12</v>
      </c>
      <c r="QZ32" s="712">
        <v>0</v>
      </c>
      <c r="RA32" s="699">
        <v>30</v>
      </c>
      <c r="RB32" s="712">
        <v>209.87</v>
      </c>
      <c r="RC32" s="699">
        <v>49</v>
      </c>
      <c r="RD32" s="712">
        <v>0</v>
      </c>
      <c r="RE32" s="699">
        <v>24</v>
      </c>
      <c r="RF32" s="712">
        <v>0</v>
      </c>
      <c r="RG32" s="699">
        <v>32</v>
      </c>
      <c r="RH32" s="699">
        <v>7084.9</v>
      </c>
      <c r="RI32" s="978">
        <f t="shared" si="64"/>
        <v>37</v>
      </c>
      <c r="RJ32" s="712">
        <v>1343.2</v>
      </c>
      <c r="RK32" s="978">
        <f t="shared" si="64"/>
        <v>34</v>
      </c>
      <c r="RL32" s="712">
        <v>761.4</v>
      </c>
      <c r="RM32" s="978">
        <f t="shared" si="64"/>
        <v>32</v>
      </c>
      <c r="RN32" s="712">
        <v>435.5</v>
      </c>
      <c r="RO32" s="978">
        <f t="shared" si="64"/>
        <v>39</v>
      </c>
      <c r="RP32" s="712">
        <v>0</v>
      </c>
      <c r="RQ32" s="978">
        <f t="shared" si="65"/>
        <v>2</v>
      </c>
      <c r="RR32" s="712">
        <v>0</v>
      </c>
      <c r="RS32" s="978">
        <f t="shared" si="65"/>
        <v>1</v>
      </c>
      <c r="RT32" s="712">
        <v>176.2</v>
      </c>
      <c r="RU32" s="978">
        <f t="shared" si="65"/>
        <v>33</v>
      </c>
      <c r="RV32" s="712">
        <f t="shared" si="66"/>
        <v>176.2</v>
      </c>
      <c r="RW32" s="978">
        <f t="shared" si="67"/>
        <v>34</v>
      </c>
      <c r="RX32" s="712">
        <v>0</v>
      </c>
      <c r="RY32" s="712" t="s">
        <v>1625</v>
      </c>
      <c r="RZ32" s="712">
        <v>0</v>
      </c>
      <c r="SA32" s="712" t="s">
        <v>1625</v>
      </c>
      <c r="SB32" s="712">
        <v>0</v>
      </c>
      <c r="SC32" s="712" t="s">
        <v>1625</v>
      </c>
      <c r="SD32" s="712">
        <v>0</v>
      </c>
      <c r="SE32" s="712" t="s">
        <v>1625</v>
      </c>
      <c r="SF32" s="712">
        <v>0</v>
      </c>
      <c r="SG32" s="712" t="s">
        <v>1625</v>
      </c>
      <c r="SH32" s="712">
        <v>0</v>
      </c>
      <c r="SI32" s="699">
        <f t="shared" si="68"/>
        <v>73</v>
      </c>
      <c r="SJ32" s="712">
        <v>5</v>
      </c>
      <c r="SK32" s="712" t="s">
        <v>1632</v>
      </c>
      <c r="SL32" s="712">
        <v>5</v>
      </c>
      <c r="SM32" s="712" t="s">
        <v>1632</v>
      </c>
      <c r="SN32" s="712">
        <v>5</v>
      </c>
      <c r="SO32" s="712" t="s">
        <v>1632</v>
      </c>
      <c r="SP32" s="712">
        <v>0</v>
      </c>
      <c r="SQ32" s="712" t="s">
        <v>1625</v>
      </c>
      <c r="SR32" s="712">
        <v>15</v>
      </c>
      <c r="SS32" s="699">
        <f t="shared" si="69"/>
        <v>22</v>
      </c>
      <c r="ST32" s="712">
        <v>5</v>
      </c>
      <c r="SU32" s="712" t="s">
        <v>1632</v>
      </c>
      <c r="SV32" s="712">
        <v>5</v>
      </c>
      <c r="SW32" s="712" t="s">
        <v>1632</v>
      </c>
      <c r="SX32" s="712">
        <v>0</v>
      </c>
      <c r="SY32" s="712" t="s">
        <v>1625</v>
      </c>
      <c r="SZ32" s="712">
        <v>10</v>
      </c>
      <c r="TA32" s="699">
        <f t="shared" si="70"/>
        <v>27</v>
      </c>
      <c r="TB32" s="699">
        <v>10</v>
      </c>
      <c r="TC32" s="699" t="s">
        <v>1632</v>
      </c>
      <c r="TD32" s="699">
        <v>10</v>
      </c>
      <c r="TE32" s="699" t="s">
        <v>1632</v>
      </c>
      <c r="TF32" s="699">
        <v>10</v>
      </c>
      <c r="TG32" s="699" t="s">
        <v>1632</v>
      </c>
      <c r="TH32" s="699">
        <v>0</v>
      </c>
      <c r="TI32" s="699" t="s">
        <v>1625</v>
      </c>
      <c r="TJ32" s="699">
        <v>30</v>
      </c>
      <c r="TK32" s="699">
        <f t="shared" si="71"/>
        <v>30</v>
      </c>
      <c r="TL32" s="989">
        <v>0</v>
      </c>
      <c r="TM32" s="989">
        <v>0</v>
      </c>
      <c r="TN32" s="989">
        <v>0</v>
      </c>
      <c r="TO32" s="989">
        <v>10</v>
      </c>
      <c r="TP32" s="989">
        <v>10</v>
      </c>
      <c r="TQ32" s="699">
        <f t="shared" si="72"/>
        <v>55</v>
      </c>
      <c r="TR32" s="712" t="s">
        <v>1632</v>
      </c>
      <c r="TS32" s="712" t="s">
        <v>1632</v>
      </c>
      <c r="TT32" s="712" t="s">
        <v>1625</v>
      </c>
      <c r="TU32" s="712" t="s">
        <v>1625</v>
      </c>
      <c r="TV32" s="712">
        <v>5</v>
      </c>
      <c r="TW32" s="712">
        <v>5</v>
      </c>
      <c r="TX32" s="712">
        <v>0</v>
      </c>
      <c r="TY32" s="712">
        <v>0</v>
      </c>
      <c r="TZ32" s="712">
        <v>10</v>
      </c>
      <c r="UA32" s="699">
        <f t="shared" si="73"/>
        <v>50</v>
      </c>
      <c r="UB32" s="712">
        <v>0</v>
      </c>
      <c r="UC32" s="712">
        <v>0</v>
      </c>
      <c r="UD32" s="712">
        <v>0</v>
      </c>
      <c r="UE32" s="712">
        <v>0</v>
      </c>
      <c r="UF32" s="712">
        <v>0</v>
      </c>
      <c r="UG32" s="699">
        <f t="shared" si="74"/>
        <v>72</v>
      </c>
      <c r="UH32" s="715">
        <v>1</v>
      </c>
      <c r="UI32" s="712">
        <v>3.3412409368839584</v>
      </c>
      <c r="UJ32" s="699">
        <v>13</v>
      </c>
      <c r="UK32" s="715">
        <v>5</v>
      </c>
      <c r="UL32" s="712">
        <v>16.706204684419795</v>
      </c>
      <c r="UM32" s="699">
        <v>32</v>
      </c>
      <c r="UN32" s="715">
        <v>1</v>
      </c>
      <c r="UO32" s="712">
        <v>3.3412409368839584</v>
      </c>
      <c r="UP32" s="699">
        <v>39</v>
      </c>
      <c r="UQ32" s="715">
        <v>4</v>
      </c>
      <c r="UR32" s="712">
        <v>13.219207508509864</v>
      </c>
      <c r="US32" s="699">
        <v>12</v>
      </c>
      <c r="UT32" s="712">
        <v>23.4</v>
      </c>
      <c r="UU32" s="699">
        <v>61</v>
      </c>
      <c r="UV32" s="712">
        <v>23.4</v>
      </c>
      <c r="UW32" s="699">
        <v>44</v>
      </c>
      <c r="UX32" s="1099">
        <v>6.7</v>
      </c>
      <c r="UY32" s="699">
        <v>26</v>
      </c>
      <c r="UZ32" s="989">
        <v>0.112</v>
      </c>
      <c r="VA32" s="989">
        <v>59</v>
      </c>
      <c r="VB32" s="989">
        <v>4.4999999999999998E-2</v>
      </c>
      <c r="VC32" s="989">
        <v>49</v>
      </c>
      <c r="VD32" s="989">
        <v>3.9E-2</v>
      </c>
      <c r="VE32" s="989">
        <v>30</v>
      </c>
      <c r="VF32" s="989">
        <v>8.0000000000000002E-3</v>
      </c>
      <c r="VG32" s="989">
        <v>29</v>
      </c>
      <c r="VH32" s="989">
        <v>2.1000000000000001E-2</v>
      </c>
      <c r="VI32" s="989">
        <v>18</v>
      </c>
      <c r="VJ32" s="989">
        <v>0.01</v>
      </c>
      <c r="VK32" s="989">
        <v>18</v>
      </c>
      <c r="VL32" s="989">
        <v>0</v>
      </c>
      <c r="VM32" s="989">
        <v>7</v>
      </c>
      <c r="VN32" s="989">
        <v>0</v>
      </c>
      <c r="VO32" s="989">
        <v>7</v>
      </c>
      <c r="VP32" s="989">
        <v>31</v>
      </c>
      <c r="VQ32" s="989">
        <v>101.92339306263358</v>
      </c>
      <c r="VR32" s="989">
        <v>32</v>
      </c>
      <c r="VS32" s="989">
        <v>14</v>
      </c>
      <c r="VT32" s="989">
        <v>46.029919447640964</v>
      </c>
      <c r="VU32" s="989">
        <v>40</v>
      </c>
      <c r="VV32" s="989">
        <v>43</v>
      </c>
      <c r="VW32" s="989">
        <v>141.37760973204013</v>
      </c>
      <c r="VX32" s="989">
        <v>33</v>
      </c>
      <c r="VY32" s="989">
        <v>17</v>
      </c>
      <c r="VZ32" s="989">
        <v>55.893473614992601</v>
      </c>
      <c r="WA32" s="989">
        <v>68</v>
      </c>
      <c r="WB32" s="989">
        <v>136</v>
      </c>
      <c r="WC32" s="989">
        <v>447.14778891994081</v>
      </c>
      <c r="WD32" s="989">
        <v>39</v>
      </c>
      <c r="WE32" s="989">
        <v>73</v>
      </c>
      <c r="WF32" s="989">
        <v>240.01315140555647</v>
      </c>
      <c r="WG32" s="989">
        <v>22</v>
      </c>
      <c r="WH32" s="989">
        <v>119.28</v>
      </c>
      <c r="WI32" s="989">
        <v>17</v>
      </c>
      <c r="WJ32" s="989">
        <v>13.25</v>
      </c>
      <c r="WK32" s="989">
        <v>1</v>
      </c>
      <c r="WL32" s="989">
        <v>0</v>
      </c>
      <c r="WM32" s="989">
        <v>2</v>
      </c>
      <c r="WN32" s="989">
        <v>92.78</v>
      </c>
      <c r="WO32" s="989">
        <v>18</v>
      </c>
      <c r="WP32" s="989">
        <v>0</v>
      </c>
      <c r="WQ32" s="989">
        <v>19</v>
      </c>
      <c r="WR32" s="989">
        <v>6.63</v>
      </c>
      <c r="WS32" s="989">
        <v>17</v>
      </c>
      <c r="WT32" s="989">
        <v>0</v>
      </c>
      <c r="WU32" s="989">
        <v>25</v>
      </c>
      <c r="WV32" s="989">
        <v>0</v>
      </c>
      <c r="WW32" s="989">
        <v>12</v>
      </c>
      <c r="WX32" s="989">
        <v>6.63</v>
      </c>
      <c r="WY32" s="989">
        <v>21</v>
      </c>
      <c r="WZ32" s="712">
        <v>179.68</v>
      </c>
      <c r="XA32" s="699">
        <v>59</v>
      </c>
      <c r="XB32" s="712">
        <v>566.69000000000005</v>
      </c>
      <c r="XC32" s="712">
        <v>28</v>
      </c>
      <c r="XD32" s="712">
        <v>72.900000000000006</v>
      </c>
      <c r="XE32" s="699">
        <v>30</v>
      </c>
      <c r="XF32" s="712">
        <v>0</v>
      </c>
      <c r="XG32" s="712">
        <v>23</v>
      </c>
      <c r="XH32" s="712">
        <v>0</v>
      </c>
      <c r="XI32" s="699">
        <v>28</v>
      </c>
      <c r="XJ32" s="712">
        <v>172.77</v>
      </c>
      <c r="XK32" s="699">
        <v>35</v>
      </c>
      <c r="XL32" s="712">
        <v>337.97</v>
      </c>
      <c r="XM32" s="699">
        <v>27</v>
      </c>
      <c r="XO32" s="714"/>
      <c r="XP32" s="725"/>
      <c r="XQ32" s="715"/>
      <c r="XR32" s="714"/>
      <c r="XS32" s="725"/>
      <c r="XT32" s="715"/>
      <c r="XU32" s="715"/>
      <c r="XV32" s="712"/>
      <c r="XW32" s="715"/>
      <c r="XX32" s="1169">
        <v>227</v>
      </c>
      <c r="XY32" s="1174">
        <v>0.44052863436123352</v>
      </c>
      <c r="XZ32" s="1168">
        <f t="shared" si="75"/>
        <v>66</v>
      </c>
      <c r="YA32" s="715">
        <v>587</v>
      </c>
      <c r="YB32" s="725">
        <v>15.843270868824533</v>
      </c>
      <c r="YC32" s="715">
        <f t="shared" si="76"/>
        <v>49</v>
      </c>
      <c r="YD32" s="714">
        <v>977</v>
      </c>
      <c r="YE32" s="725">
        <v>8.9686098654708513</v>
      </c>
      <c r="YF32" s="715">
        <f t="shared" si="77"/>
        <v>55</v>
      </c>
      <c r="YG32" s="699">
        <v>601</v>
      </c>
      <c r="YH32" s="1099">
        <v>8.9850249584026631</v>
      </c>
      <c r="YI32" s="715">
        <f t="shared" si="78"/>
        <v>50</v>
      </c>
      <c r="YJ32" s="714">
        <v>977</v>
      </c>
      <c r="YK32" s="712">
        <v>26.905829596412556</v>
      </c>
      <c r="YL32" s="715">
        <f t="shared" si="79"/>
        <v>68</v>
      </c>
      <c r="YM32" s="699">
        <v>601</v>
      </c>
      <c r="YN32" s="712">
        <v>24.459234608985025</v>
      </c>
      <c r="YO32" s="715">
        <f t="shared" si="80"/>
        <v>38</v>
      </c>
      <c r="YP32" s="1178">
        <v>0</v>
      </c>
      <c r="YQ32" s="1099">
        <v>0</v>
      </c>
      <c r="YR32" s="1099">
        <v>0</v>
      </c>
      <c r="YS32" s="1099">
        <v>0</v>
      </c>
      <c r="YT32" s="1099">
        <v>0</v>
      </c>
      <c r="YU32" s="1099">
        <v>0</v>
      </c>
      <c r="YV32" s="1099">
        <v>100</v>
      </c>
      <c r="YW32" s="1099">
        <v>0</v>
      </c>
      <c r="YX32" s="1099">
        <v>100</v>
      </c>
      <c r="YY32" s="1099">
        <v>0</v>
      </c>
      <c r="YZ32" s="1099">
        <v>0</v>
      </c>
      <c r="ZA32" s="1188">
        <v>1</v>
      </c>
      <c r="ZB32" s="985">
        <v>53.846153846153847</v>
      </c>
      <c r="ZC32" s="985">
        <v>1.098901098901099</v>
      </c>
      <c r="ZD32" s="985">
        <v>4.395604395604396</v>
      </c>
      <c r="ZE32" s="985">
        <v>13.186813186813188</v>
      </c>
      <c r="ZF32" s="985">
        <v>9.8901098901098905</v>
      </c>
      <c r="ZG32" s="985">
        <v>13.186813186813188</v>
      </c>
      <c r="ZH32" s="985">
        <v>10.989010989010989</v>
      </c>
      <c r="ZI32" s="985">
        <v>4.395604395604396</v>
      </c>
      <c r="ZJ32" s="985">
        <v>27.472527472527474</v>
      </c>
      <c r="ZK32" s="985">
        <v>7.6923076923076925</v>
      </c>
      <c r="ZL32" s="985">
        <v>4.395604395604396</v>
      </c>
      <c r="ZM32" s="699">
        <v>91</v>
      </c>
      <c r="ZN32" s="714" t="s">
        <v>1650</v>
      </c>
      <c r="ZO32" s="715" t="s">
        <v>1634</v>
      </c>
      <c r="ZP32" s="715" t="s">
        <v>1634</v>
      </c>
      <c r="ZQ32" s="715" t="s">
        <v>1634</v>
      </c>
      <c r="ZR32" s="715" t="s">
        <v>1634</v>
      </c>
      <c r="ZS32" s="715" t="s">
        <v>1634</v>
      </c>
      <c r="ZT32" s="715">
        <v>2</v>
      </c>
      <c r="ZU32" s="715">
        <v>1</v>
      </c>
      <c r="ZV32" s="715">
        <v>1</v>
      </c>
      <c r="ZW32" s="715">
        <v>1</v>
      </c>
      <c r="ZX32" s="715">
        <v>1</v>
      </c>
      <c r="ZY32" s="715">
        <v>1</v>
      </c>
      <c r="ZZ32" s="715">
        <f t="shared" si="81"/>
        <v>7</v>
      </c>
      <c r="AAA32" s="715">
        <f t="shared" si="82"/>
        <v>14</v>
      </c>
      <c r="AAB32" s="716" t="s">
        <v>31</v>
      </c>
      <c r="AAC32" s="712" t="s">
        <v>31</v>
      </c>
      <c r="AAD32" s="712" t="s">
        <v>31</v>
      </c>
      <c r="AAE32" s="712" t="s">
        <v>31</v>
      </c>
      <c r="AAF32" s="712" t="s">
        <v>31</v>
      </c>
      <c r="AAG32" s="712" t="s">
        <v>31</v>
      </c>
      <c r="AAH32" s="714">
        <v>11</v>
      </c>
      <c r="AAI32" s="715">
        <v>12</v>
      </c>
      <c r="AAJ32" s="715">
        <v>1</v>
      </c>
      <c r="AAK32" s="715">
        <v>16</v>
      </c>
      <c r="AAL32" s="715">
        <v>1</v>
      </c>
      <c r="AAM32" s="733">
        <v>9</v>
      </c>
      <c r="AAN32" s="2996">
        <v>1.1740847475717793</v>
      </c>
      <c r="AAO32" s="2954">
        <f t="shared" si="83"/>
        <v>18</v>
      </c>
      <c r="AAP32" s="2995">
        <v>1.2808197246237591</v>
      </c>
      <c r="AAQ32" s="2954">
        <f t="shared" si="84"/>
        <v>15</v>
      </c>
      <c r="AAR32" s="2995">
        <v>0.10673497705197993</v>
      </c>
      <c r="AAS32" s="2954">
        <f t="shared" si="85"/>
        <v>44</v>
      </c>
      <c r="AAT32" s="2995">
        <v>1.7077596328316789</v>
      </c>
      <c r="AAU32" s="2954">
        <f t="shared" si="86"/>
        <v>28</v>
      </c>
      <c r="AAV32" s="2995">
        <v>0.10673497705197993</v>
      </c>
      <c r="AAW32" s="2954">
        <f t="shared" si="87"/>
        <v>63</v>
      </c>
      <c r="AAX32" s="2995">
        <v>0.96061479346781942</v>
      </c>
      <c r="AAY32" s="2954">
        <f t="shared" si="88"/>
        <v>23</v>
      </c>
      <c r="AAZ32" s="982">
        <v>3</v>
      </c>
      <c r="ABA32" s="699">
        <v>1</v>
      </c>
      <c r="ABB32" s="699">
        <v>0</v>
      </c>
      <c r="ABC32" s="2988">
        <v>0.32020493115593979</v>
      </c>
      <c r="ABD32" s="2954">
        <f t="shared" si="89"/>
        <v>51</v>
      </c>
      <c r="ABE32" s="2955">
        <v>0.10673497705197993</v>
      </c>
      <c r="ABF32" s="2954">
        <f t="shared" si="89"/>
        <v>23</v>
      </c>
      <c r="ABG32" s="2955">
        <v>0</v>
      </c>
      <c r="ABH32" s="2993">
        <f t="shared" si="89"/>
        <v>32</v>
      </c>
      <c r="ABI32" s="982">
        <v>0</v>
      </c>
      <c r="ABJ32" s="731">
        <v>0</v>
      </c>
      <c r="ABK32" s="715">
        <f t="shared" si="90"/>
        <v>31</v>
      </c>
      <c r="ABL32" s="716" t="s">
        <v>1687</v>
      </c>
      <c r="ABM32" s="712" t="s">
        <v>1687</v>
      </c>
      <c r="ABN32" s="715">
        <v>0</v>
      </c>
      <c r="ABO32" s="715">
        <v>0</v>
      </c>
      <c r="ABP32" s="715">
        <f t="shared" si="91"/>
        <v>0</v>
      </c>
      <c r="ABQ32" s="715">
        <f t="shared" si="92"/>
        <v>53</v>
      </c>
      <c r="ABR32" s="1201" t="s">
        <v>1632</v>
      </c>
      <c r="ABS32" s="1202" t="s">
        <v>1632</v>
      </c>
      <c r="ABT32" s="1202" t="s">
        <v>1625</v>
      </c>
      <c r="ABU32" s="1202" t="s">
        <v>1625</v>
      </c>
      <c r="ABV32" s="725">
        <v>5</v>
      </c>
      <c r="ABW32" s="725">
        <v>5</v>
      </c>
      <c r="ABX32" s="725">
        <v>0</v>
      </c>
      <c r="ABY32" s="725">
        <v>0</v>
      </c>
      <c r="ABZ32" s="715">
        <f t="shared" si="93"/>
        <v>10</v>
      </c>
      <c r="ACA32" s="715">
        <f t="shared" si="94"/>
        <v>36</v>
      </c>
      <c r="ACB32" s="983" t="s">
        <v>1632</v>
      </c>
      <c r="ACC32" s="725" t="s">
        <v>1632</v>
      </c>
      <c r="ACD32" s="725" t="s">
        <v>1632</v>
      </c>
      <c r="ACE32" s="725" t="s">
        <v>1632</v>
      </c>
      <c r="ACF32" s="725">
        <v>5</v>
      </c>
      <c r="ACG32" s="725">
        <v>5</v>
      </c>
      <c r="ACH32" s="725">
        <v>5</v>
      </c>
      <c r="ACI32" s="725">
        <v>5</v>
      </c>
      <c r="ACJ32" s="715">
        <f t="shared" si="95"/>
        <v>20</v>
      </c>
      <c r="ACK32" s="715">
        <f t="shared" si="96"/>
        <v>1</v>
      </c>
      <c r="ACL32" s="982">
        <v>75</v>
      </c>
      <c r="ACM32" s="715">
        <v>2147</v>
      </c>
      <c r="ACN32" s="1089">
        <v>7.4240000000000004</v>
      </c>
      <c r="ACO32" s="715">
        <v>58</v>
      </c>
      <c r="ACP32" s="1089">
        <v>4.2</v>
      </c>
      <c r="ACQ32" s="715">
        <v>55</v>
      </c>
      <c r="ACR32" s="982">
        <v>28.734999999999999</v>
      </c>
      <c r="ACS32" s="1090">
        <v>52</v>
      </c>
      <c r="ACT32" s="983" t="s">
        <v>1632</v>
      </c>
      <c r="ACU32" s="725" t="s">
        <v>1625</v>
      </c>
      <c r="ACV32" s="725" t="s">
        <v>1625</v>
      </c>
      <c r="ACW32" s="725" t="s">
        <v>1625</v>
      </c>
      <c r="ACX32" s="725">
        <v>5</v>
      </c>
      <c r="ACY32" s="725">
        <v>0</v>
      </c>
      <c r="ACZ32" s="725">
        <v>0</v>
      </c>
      <c r="ADA32" s="725">
        <v>0</v>
      </c>
      <c r="ADB32" s="715">
        <f t="shared" si="97"/>
        <v>5</v>
      </c>
      <c r="ADC32" s="715">
        <f t="shared" si="98"/>
        <v>9</v>
      </c>
      <c r="ADD32" s="984" t="s">
        <v>1632</v>
      </c>
      <c r="ADE32" s="985" t="s">
        <v>1632</v>
      </c>
      <c r="ADF32" s="985" t="s">
        <v>1625</v>
      </c>
      <c r="ADG32" s="985" t="s">
        <v>1632</v>
      </c>
      <c r="ADH32" s="985">
        <v>5</v>
      </c>
      <c r="ADI32" s="985">
        <v>5</v>
      </c>
      <c r="ADJ32" s="985">
        <v>0</v>
      </c>
      <c r="ADK32" s="985">
        <v>5</v>
      </c>
      <c r="ADL32" s="715">
        <f t="shared" si="99"/>
        <v>15</v>
      </c>
      <c r="ADM32" s="715">
        <f t="shared" si="100"/>
        <v>20</v>
      </c>
      <c r="ADN32" s="1169">
        <v>0</v>
      </c>
      <c r="ADO32" s="1168">
        <v>0</v>
      </c>
      <c r="ADP32" s="1168">
        <v>0</v>
      </c>
      <c r="ADQ32" s="989">
        <v>0</v>
      </c>
      <c r="ADR32" s="989">
        <v>0</v>
      </c>
      <c r="ADS32" s="989">
        <v>0</v>
      </c>
      <c r="ADT32" s="989">
        <v>38</v>
      </c>
      <c r="ADU32" s="989">
        <v>1</v>
      </c>
      <c r="ADV32" s="989">
        <v>0</v>
      </c>
      <c r="ADW32" s="989">
        <v>0</v>
      </c>
      <c r="ADX32" s="989">
        <v>0</v>
      </c>
      <c r="ADY32" s="989">
        <v>0</v>
      </c>
      <c r="ADZ32" s="989">
        <v>0</v>
      </c>
      <c r="AEA32" s="989">
        <v>50</v>
      </c>
      <c r="AEB32" s="989">
        <v>1</v>
      </c>
      <c r="AEC32" s="989">
        <v>0</v>
      </c>
      <c r="AED32" s="989">
        <v>0</v>
      </c>
      <c r="AEE32" s="989">
        <v>0</v>
      </c>
      <c r="AEF32" s="989">
        <v>0</v>
      </c>
      <c r="AEG32" s="989">
        <v>0</v>
      </c>
      <c r="AEH32" s="729">
        <v>71</v>
      </c>
      <c r="AEI32" s="987"/>
      <c r="AEM32" s="715">
        <v>1274</v>
      </c>
      <c r="AEN32" s="715">
        <v>927</v>
      </c>
      <c r="AEO32" s="989">
        <v>100</v>
      </c>
      <c r="AEP32" s="1099">
        <v>10.787486515641856</v>
      </c>
      <c r="AEQ32" s="989">
        <v>44</v>
      </c>
      <c r="AER32" s="989">
        <v>43</v>
      </c>
      <c r="AES32" s="989">
        <v>43</v>
      </c>
      <c r="AET32" s="1099">
        <v>3.7441860465116279</v>
      </c>
      <c r="AEU32" s="989">
        <v>25</v>
      </c>
      <c r="AEV32" s="989">
        <v>25</v>
      </c>
      <c r="AEW32" s="989">
        <v>125</v>
      </c>
      <c r="AEX32" s="989">
        <v>20</v>
      </c>
      <c r="AEY32" s="989">
        <v>22</v>
      </c>
      <c r="AEZ32" s="1667">
        <v>927</v>
      </c>
      <c r="AFA32" s="1668">
        <v>2.1898597626752965</v>
      </c>
      <c r="AFB32" s="1667">
        <f t="shared" si="101"/>
        <v>54</v>
      </c>
      <c r="AFC32" s="1168">
        <v>26</v>
      </c>
      <c r="AFD32" s="1099">
        <v>19.230769230769234</v>
      </c>
      <c r="AFE32" s="989">
        <f t="shared" si="102"/>
        <v>56</v>
      </c>
      <c r="AFF32" s="715">
        <v>131</v>
      </c>
      <c r="AFG32" s="985">
        <v>23.664122137404579</v>
      </c>
      <c r="AFH32" s="699">
        <f t="shared" si="103"/>
        <v>54</v>
      </c>
      <c r="AFI32" s="989">
        <v>72</v>
      </c>
      <c r="AFJ32" s="715">
        <v>43</v>
      </c>
      <c r="AFK32" s="985">
        <v>59.722222222222221</v>
      </c>
      <c r="AFL32" s="699">
        <f t="shared" si="104"/>
        <v>74</v>
      </c>
      <c r="AFM32" s="707">
        <v>270</v>
      </c>
      <c r="AFN32" s="990">
        <v>11</v>
      </c>
      <c r="AFO32" s="719">
        <v>4.0740740740740744</v>
      </c>
      <c r="AFP32" s="979">
        <f t="shared" si="105"/>
        <v>24</v>
      </c>
      <c r="AFQ32" s="715">
        <v>73</v>
      </c>
      <c r="AFR32" s="699">
        <f t="shared" si="105"/>
        <v>12</v>
      </c>
      <c r="AFS32" s="715">
        <v>5990</v>
      </c>
      <c r="AFT32" s="715">
        <v>2880</v>
      </c>
      <c r="AFU32" s="985">
        <v>48.080133555926544</v>
      </c>
      <c r="AFV32" s="699">
        <f t="shared" si="106"/>
        <v>14</v>
      </c>
      <c r="AFW32" s="715">
        <v>5730</v>
      </c>
      <c r="AFX32" s="715">
        <v>140</v>
      </c>
      <c r="AFY32" s="712">
        <v>2.4432809773123907</v>
      </c>
      <c r="AFZ32" s="699">
        <f t="shared" si="107"/>
        <v>11</v>
      </c>
      <c r="AGA32" s="712">
        <v>37.19806763285024</v>
      </c>
      <c r="AGB32" s="712">
        <v>18.840579710144929</v>
      </c>
      <c r="AGC32" s="712">
        <v>14.492753623188406</v>
      </c>
      <c r="AGD32" s="712">
        <v>12.560386473429952</v>
      </c>
      <c r="AGE32" s="712">
        <v>8.695652173913043</v>
      </c>
      <c r="AGF32" s="712">
        <v>2.8985507246376812</v>
      </c>
      <c r="AGG32" s="712">
        <v>4.3478260869565215</v>
      </c>
      <c r="AGH32" s="712">
        <v>0.48309178743961351</v>
      </c>
      <c r="AGI32" s="712">
        <v>0.48309178743961351</v>
      </c>
      <c r="AGJ32" s="715">
        <v>77</v>
      </c>
      <c r="AGK32" s="715">
        <v>39</v>
      </c>
      <c r="AGL32" s="715">
        <v>30</v>
      </c>
      <c r="AGM32" s="715">
        <v>26</v>
      </c>
      <c r="AGN32" s="715">
        <v>18</v>
      </c>
      <c r="AGO32" s="715">
        <v>6</v>
      </c>
      <c r="AGP32" s="715">
        <v>9</v>
      </c>
      <c r="AGQ32" s="715">
        <v>1</v>
      </c>
      <c r="AGR32" s="715">
        <v>1</v>
      </c>
      <c r="AGS32" s="715">
        <v>207</v>
      </c>
      <c r="AGT32" s="712">
        <v>28.30188679245283</v>
      </c>
      <c r="AGU32" s="712">
        <v>11.320754716981133</v>
      </c>
      <c r="AGV32" s="712">
        <v>18.867924528301888</v>
      </c>
      <c r="AGW32" s="712">
        <v>5.6603773584905666</v>
      </c>
      <c r="AGX32" s="712">
        <v>5.6603773584905666</v>
      </c>
      <c r="AGY32" s="712">
        <v>13.20754716981132</v>
      </c>
      <c r="AGZ32" s="712">
        <v>13.20754716981132</v>
      </c>
      <c r="AHA32" s="712">
        <v>3.7735849056603774</v>
      </c>
      <c r="AHB32" s="712">
        <v>0</v>
      </c>
      <c r="AHC32" s="715">
        <v>15</v>
      </c>
      <c r="AHD32" s="715">
        <v>6</v>
      </c>
      <c r="AHE32" s="715">
        <v>10</v>
      </c>
      <c r="AHF32" s="715">
        <v>3</v>
      </c>
      <c r="AHG32" s="715">
        <v>3</v>
      </c>
      <c r="AHH32" s="715">
        <v>7</v>
      </c>
      <c r="AHI32" s="715">
        <v>7</v>
      </c>
      <c r="AHJ32" s="715">
        <v>2</v>
      </c>
      <c r="AHK32" s="715">
        <v>0</v>
      </c>
      <c r="AHL32" s="715">
        <v>53</v>
      </c>
      <c r="AHM32" s="712">
        <v>66.666666666666657</v>
      </c>
      <c r="AHN32" s="712">
        <v>33.333333333333329</v>
      </c>
      <c r="AHO32" s="712">
        <v>0</v>
      </c>
      <c r="AHP32" s="712">
        <v>0</v>
      </c>
      <c r="AHQ32" s="712">
        <v>0</v>
      </c>
      <c r="AHR32" s="712">
        <v>0</v>
      </c>
      <c r="AHS32" s="712">
        <v>0</v>
      </c>
      <c r="AHT32" s="712">
        <v>0</v>
      </c>
      <c r="AHU32" s="712">
        <v>0</v>
      </c>
      <c r="AHV32" s="715">
        <v>2</v>
      </c>
      <c r="AHW32" s="715">
        <v>1</v>
      </c>
      <c r="AHX32" s="715">
        <v>0</v>
      </c>
      <c r="AHY32" s="715">
        <v>0</v>
      </c>
      <c r="AHZ32" s="715">
        <v>0</v>
      </c>
      <c r="AIA32" s="715">
        <v>0</v>
      </c>
      <c r="AIB32" s="715">
        <v>0</v>
      </c>
      <c r="AIC32" s="715">
        <v>0</v>
      </c>
      <c r="AID32" s="715">
        <v>0</v>
      </c>
      <c r="AIE32" s="715">
        <v>3</v>
      </c>
      <c r="AIF32" s="712" t="s">
        <v>1648</v>
      </c>
      <c r="AIG32" s="712" t="s">
        <v>1623</v>
      </c>
      <c r="AIH32" s="709">
        <v>0</v>
      </c>
      <c r="AII32" s="978">
        <f t="shared" si="108"/>
        <v>42</v>
      </c>
      <c r="AIJ32" s="703" t="s">
        <v>1625</v>
      </c>
      <c r="AIK32" s="703" t="s">
        <v>1625</v>
      </c>
      <c r="AIL32" s="703" t="s">
        <v>1625</v>
      </c>
      <c r="AIM32" s="701" t="s">
        <v>1625</v>
      </c>
      <c r="AIN32" s="712" t="s">
        <v>1625</v>
      </c>
      <c r="AIO32" s="712" t="s">
        <v>1627</v>
      </c>
      <c r="AIP32" s="712" t="s">
        <v>1627</v>
      </c>
      <c r="AIQ32" s="712" t="s">
        <v>1627</v>
      </c>
      <c r="AIR32" s="712" t="s">
        <v>1625</v>
      </c>
      <c r="AIS32" s="712" t="s">
        <v>1628</v>
      </c>
      <c r="AIT32" s="712" t="s">
        <v>1641</v>
      </c>
      <c r="AIU32" s="712" t="s">
        <v>1642</v>
      </c>
      <c r="AIV32" s="712" t="s">
        <v>1721</v>
      </c>
      <c r="AIW32" s="699">
        <v>95</v>
      </c>
      <c r="AIX32" s="699">
        <v>14</v>
      </c>
      <c r="AIY32" s="985">
        <v>14.7</v>
      </c>
      <c r="AIZ32" s="699">
        <v>1</v>
      </c>
      <c r="AJA32" s="712">
        <v>0.10673497705197993</v>
      </c>
      <c r="AJB32" s="699">
        <f t="shared" si="109"/>
        <v>24</v>
      </c>
      <c r="AJC32" s="712">
        <v>0</v>
      </c>
      <c r="AJD32" s="978">
        <f t="shared" si="110"/>
        <v>25</v>
      </c>
      <c r="AJE32" s="712" t="s">
        <v>1625</v>
      </c>
      <c r="AJF32" s="712" t="s">
        <v>1625</v>
      </c>
      <c r="AJG32" s="712" t="s">
        <v>1625</v>
      </c>
      <c r="AJH32" s="712" t="s">
        <v>1625</v>
      </c>
      <c r="AJI32" s="712">
        <v>10</v>
      </c>
      <c r="AJJ32" s="699">
        <f t="shared" si="111"/>
        <v>36</v>
      </c>
      <c r="AJK32" s="715">
        <v>3</v>
      </c>
      <c r="AJL32" s="712">
        <v>3.3</v>
      </c>
      <c r="AJM32" s="699">
        <f t="shared" si="112"/>
        <v>37</v>
      </c>
      <c r="AJN32" s="715">
        <v>1</v>
      </c>
      <c r="AJO32" s="712">
        <v>0</v>
      </c>
      <c r="AJP32" s="699">
        <f t="shared" si="113"/>
        <v>17</v>
      </c>
      <c r="AJQ32" s="715">
        <v>0</v>
      </c>
      <c r="AJR32" s="712">
        <v>0</v>
      </c>
      <c r="AJS32" s="699">
        <f t="shared" si="114"/>
        <v>29</v>
      </c>
      <c r="AJT32" s="715">
        <v>0</v>
      </c>
      <c r="AJU32" s="712">
        <v>0</v>
      </c>
      <c r="AJV32" s="715">
        <v>0</v>
      </c>
      <c r="AJW32" s="712">
        <v>0</v>
      </c>
      <c r="AJX32" s="699">
        <f t="shared" si="115"/>
        <v>26</v>
      </c>
      <c r="AJY32" s="715">
        <v>0</v>
      </c>
      <c r="AJZ32" s="712">
        <v>0</v>
      </c>
      <c r="AKA32" s="699">
        <f t="shared" si="116"/>
        <v>9</v>
      </c>
      <c r="AKB32" s="715">
        <v>0</v>
      </c>
      <c r="AKC32" s="712">
        <v>16.7</v>
      </c>
      <c r="AKD32" s="699">
        <f t="shared" si="117"/>
        <v>21</v>
      </c>
      <c r="AKE32" s="715">
        <v>5</v>
      </c>
      <c r="AKF32" s="715">
        <v>238</v>
      </c>
      <c r="AKG32" s="715">
        <v>90</v>
      </c>
      <c r="AKH32" s="715">
        <v>19</v>
      </c>
      <c r="AKI32" s="715">
        <v>0</v>
      </c>
      <c r="AKJ32" s="715">
        <v>0</v>
      </c>
      <c r="AKK32" s="715">
        <v>347</v>
      </c>
      <c r="AKL32" s="715">
        <v>0</v>
      </c>
      <c r="AKM32" s="715">
        <v>45</v>
      </c>
      <c r="AKN32" s="715">
        <v>0</v>
      </c>
      <c r="AKO32" s="715">
        <v>45</v>
      </c>
      <c r="AKP32" s="712">
        <v>0.154</v>
      </c>
      <c r="AKQ32" s="699">
        <f t="shared" si="118"/>
        <v>27</v>
      </c>
      <c r="AKR32" s="712">
        <v>5.8000000000000003E-2</v>
      </c>
      <c r="AKS32" s="699">
        <f t="shared" si="118"/>
        <v>36</v>
      </c>
      <c r="AKT32" s="712">
        <v>1.2E-2</v>
      </c>
      <c r="AKU32" s="699">
        <f t="shared" si="5"/>
        <v>10</v>
      </c>
      <c r="AKV32" s="712" t="s">
        <v>31</v>
      </c>
      <c r="AKW32" s="699" t="str">
        <f t="shared" si="119"/>
        <v>-</v>
      </c>
      <c r="AKX32" s="712" t="s">
        <v>31</v>
      </c>
      <c r="AKY32" s="712">
        <v>0.224</v>
      </c>
      <c r="AKZ32" s="712" t="s">
        <v>31</v>
      </c>
      <c r="ALA32" s="699" t="str">
        <f t="shared" si="6"/>
        <v>-</v>
      </c>
      <c r="ALB32" s="712">
        <v>2.9000000000000001E-2</v>
      </c>
      <c r="ALC32" s="699">
        <f t="shared" si="7"/>
        <v>35</v>
      </c>
      <c r="ALD32" s="712" t="s">
        <v>31</v>
      </c>
      <c r="ALE32" s="699" t="str">
        <f t="shared" si="8"/>
        <v>-</v>
      </c>
      <c r="ALF32" s="712">
        <v>2.9000000000000001E-2</v>
      </c>
      <c r="ALG32" s="712"/>
      <c r="ALH32" s="1706">
        <v>31.585652028159572</v>
      </c>
      <c r="ALI32" s="729">
        <v>334</v>
      </c>
      <c r="ALJ32" s="729">
        <v>48</v>
      </c>
      <c r="ALK32" s="729">
        <v>9333</v>
      </c>
      <c r="ALL32" s="729">
        <v>35.786992392585447</v>
      </c>
      <c r="ALM32" s="729">
        <v>5.1430408228865314</v>
      </c>
      <c r="ALN32" s="729">
        <v>48</v>
      </c>
      <c r="ALO32" s="729">
        <v>35</v>
      </c>
    </row>
    <row r="33" spans="1:1003" ht="13" x14ac:dyDescent="0.2">
      <c r="A33" s="696" t="s">
        <v>1722</v>
      </c>
      <c r="B33" s="697" t="s">
        <v>1723</v>
      </c>
      <c r="C33" s="697" t="s">
        <v>1646</v>
      </c>
      <c r="D33" s="697" t="s">
        <v>1646</v>
      </c>
      <c r="E33" s="697" t="s">
        <v>1646</v>
      </c>
      <c r="F33" s="698" t="s">
        <v>1724</v>
      </c>
      <c r="G33" s="699" t="s">
        <v>1920</v>
      </c>
      <c r="H33" s="700">
        <v>124</v>
      </c>
      <c r="I33" s="703">
        <v>7.56</v>
      </c>
      <c r="J33" s="699">
        <f t="shared" si="9"/>
        <v>2</v>
      </c>
      <c r="K33" s="702">
        <v>1029</v>
      </c>
      <c r="L33" s="703">
        <v>7.27</v>
      </c>
      <c r="M33" s="710">
        <f t="shared" si="10"/>
        <v>21</v>
      </c>
      <c r="N33" s="712">
        <f t="shared" si="11"/>
        <v>-0.29000000000000004</v>
      </c>
      <c r="O33" s="702">
        <v>2761</v>
      </c>
      <c r="P33" s="703">
        <v>6.15</v>
      </c>
      <c r="Q33" s="699">
        <f t="shared" si="120"/>
        <v>42</v>
      </c>
      <c r="R33" s="702">
        <v>1616</v>
      </c>
      <c r="S33" s="703">
        <v>6.21</v>
      </c>
      <c r="T33" s="710">
        <f t="shared" si="0"/>
        <v>37</v>
      </c>
      <c r="U33" s="712">
        <f t="shared" si="12"/>
        <v>5.9999999999999609E-2</v>
      </c>
      <c r="V33" s="706">
        <v>901</v>
      </c>
      <c r="W33" s="701">
        <v>5.9733629300776911</v>
      </c>
      <c r="X33" s="702">
        <v>714</v>
      </c>
      <c r="Y33" s="704">
        <v>6.5168067226890756</v>
      </c>
      <c r="Z33" s="705">
        <f t="shared" si="13"/>
        <v>33</v>
      </c>
      <c r="AA33" s="707">
        <v>571</v>
      </c>
      <c r="AB33" s="704">
        <v>6.1786339754816115</v>
      </c>
      <c r="AC33" s="705">
        <f t="shared" si="14"/>
        <v>40</v>
      </c>
      <c r="AD33" s="702">
        <v>330</v>
      </c>
      <c r="AE33" s="704">
        <v>5.6181818181818182</v>
      </c>
      <c r="AF33" s="732">
        <f t="shared" si="15"/>
        <v>46</v>
      </c>
      <c r="AG33" s="708">
        <v>80.7</v>
      </c>
      <c r="AH33" s="705">
        <f t="shared" si="16"/>
        <v>41</v>
      </c>
      <c r="AI33" s="709">
        <v>84.7</v>
      </c>
      <c r="AJ33" s="705">
        <f t="shared" si="17"/>
        <v>34</v>
      </c>
      <c r="AK33" s="709">
        <v>1.2000000000000028</v>
      </c>
      <c r="AL33" s="701">
        <v>0.10000000000000853</v>
      </c>
      <c r="AM33" s="702">
        <v>40</v>
      </c>
      <c r="AN33" s="715">
        <f t="shared" si="18"/>
        <v>69</v>
      </c>
      <c r="AO33" s="710">
        <v>40</v>
      </c>
      <c r="AP33" s="715">
        <f t="shared" si="19"/>
        <v>69</v>
      </c>
      <c r="AQ33" s="702">
        <v>120</v>
      </c>
      <c r="AR33" s="710">
        <f t="shared" si="121"/>
        <v>63</v>
      </c>
      <c r="AS33" s="702">
        <v>1017</v>
      </c>
      <c r="AT33" s="703">
        <v>12.881022615535889</v>
      </c>
      <c r="AU33" s="705">
        <f t="shared" si="20"/>
        <v>7</v>
      </c>
      <c r="AV33" s="702">
        <v>1022</v>
      </c>
      <c r="AW33" s="703">
        <v>7.8277886497064575</v>
      </c>
      <c r="AX33" s="705">
        <f t="shared" si="21"/>
        <v>10</v>
      </c>
      <c r="AY33" s="702">
        <v>979</v>
      </c>
      <c r="AZ33" s="703">
        <v>40.347293156281921</v>
      </c>
      <c r="BA33" s="705">
        <f t="shared" si="22"/>
        <v>5</v>
      </c>
      <c r="BB33" s="702">
        <v>1021</v>
      </c>
      <c r="BC33" s="703">
        <v>15.475024485798237</v>
      </c>
      <c r="BD33" s="705">
        <f t="shared" si="23"/>
        <v>38</v>
      </c>
      <c r="BE33" s="702">
        <v>1022</v>
      </c>
      <c r="BF33" s="703">
        <v>1.4677103718199609</v>
      </c>
      <c r="BG33" s="705">
        <f t="shared" si="24"/>
        <v>54</v>
      </c>
      <c r="BH33" s="702">
        <v>1015</v>
      </c>
      <c r="BI33" s="703">
        <v>34.285714285714285</v>
      </c>
      <c r="BJ33" s="705">
        <f t="shared" si="25"/>
        <v>45</v>
      </c>
      <c r="BK33" s="702">
        <v>722</v>
      </c>
      <c r="BL33" s="703">
        <v>50.692520775623272</v>
      </c>
      <c r="BM33" s="705">
        <f t="shared" si="26"/>
        <v>28</v>
      </c>
      <c r="BN33" s="702">
        <v>741</v>
      </c>
      <c r="BO33" s="703">
        <v>79.217273954116067</v>
      </c>
      <c r="BP33" s="705">
        <f t="shared" si="27"/>
        <v>14</v>
      </c>
      <c r="BQ33" s="702">
        <v>701</v>
      </c>
      <c r="BR33" s="703">
        <v>63.908701854493579</v>
      </c>
      <c r="BS33" s="705">
        <f t="shared" si="28"/>
        <v>48</v>
      </c>
      <c r="BT33" s="702">
        <v>737</v>
      </c>
      <c r="BU33" s="703">
        <v>36.770691994572587</v>
      </c>
      <c r="BV33" s="705">
        <f t="shared" si="29"/>
        <v>31</v>
      </c>
      <c r="BW33" s="702">
        <v>670</v>
      </c>
      <c r="BX33" s="703">
        <v>4.6268656716417906</v>
      </c>
      <c r="BY33" s="705">
        <f t="shared" si="30"/>
        <v>62</v>
      </c>
      <c r="BZ33" s="702">
        <v>738</v>
      </c>
      <c r="CA33" s="703">
        <v>57.72357723577236</v>
      </c>
      <c r="CB33" s="705">
        <f t="shared" si="31"/>
        <v>53</v>
      </c>
      <c r="CC33" s="709">
        <v>16.600000000000001</v>
      </c>
      <c r="CD33" s="726">
        <f t="shared" si="32"/>
        <v>73</v>
      </c>
      <c r="CE33" s="703">
        <v>5.0999999999999996</v>
      </c>
      <c r="CF33" s="703">
        <v>5.4</v>
      </c>
      <c r="CG33" s="704">
        <v>6</v>
      </c>
      <c r="CH33" s="709">
        <v>16</v>
      </c>
      <c r="CI33" s="701">
        <v>16.100000000000001</v>
      </c>
      <c r="CJ33" s="712">
        <v>17.7</v>
      </c>
      <c r="CK33" s="729">
        <f t="shared" si="33"/>
        <v>56</v>
      </c>
      <c r="CL33" s="712">
        <v>5.2</v>
      </c>
      <c r="CM33" s="712">
        <v>5.8</v>
      </c>
      <c r="CN33" s="712">
        <v>6.6999999999999993</v>
      </c>
      <c r="CO33" s="714">
        <v>994</v>
      </c>
      <c r="CP33" s="985">
        <v>83</v>
      </c>
      <c r="CQ33" s="729">
        <f t="shared" si="34"/>
        <v>59</v>
      </c>
      <c r="CR33" s="715">
        <v>475</v>
      </c>
      <c r="CS33" s="985">
        <v>83</v>
      </c>
      <c r="CT33" s="729">
        <f t="shared" si="1"/>
        <v>52</v>
      </c>
      <c r="CU33" s="715">
        <v>319</v>
      </c>
      <c r="CV33" s="712">
        <v>83</v>
      </c>
      <c r="CW33" s="729">
        <f t="shared" si="35"/>
        <v>60</v>
      </c>
      <c r="CX33" s="715">
        <v>200</v>
      </c>
      <c r="CY33" s="712">
        <v>83</v>
      </c>
      <c r="CZ33" s="729">
        <f t="shared" si="36"/>
        <v>42</v>
      </c>
      <c r="DA33" s="716">
        <v>12.05298013245033</v>
      </c>
      <c r="DB33" s="710">
        <f t="shared" si="37"/>
        <v>10</v>
      </c>
      <c r="DC33" s="715">
        <v>1510</v>
      </c>
      <c r="DD33" s="717">
        <v>87.880794701986758</v>
      </c>
      <c r="DE33" s="710">
        <f t="shared" si="38"/>
        <v>9</v>
      </c>
      <c r="DF33" s="703">
        <v>6.6225165562913912E-2</v>
      </c>
      <c r="DG33" s="705">
        <f t="shared" si="123"/>
        <v>36</v>
      </c>
      <c r="DH33" s="709">
        <v>85.266457680250781</v>
      </c>
      <c r="DI33" s="705">
        <f t="shared" si="123"/>
        <v>9</v>
      </c>
      <c r="DJ33" s="703">
        <v>0.15673981191222569</v>
      </c>
      <c r="DK33" s="705">
        <f t="shared" si="40"/>
        <v>33</v>
      </c>
      <c r="DL33" s="718">
        <v>84.862385321100916</v>
      </c>
      <c r="DM33" s="705">
        <f t="shared" si="41"/>
        <v>5</v>
      </c>
      <c r="DN33" s="703">
        <v>1.4908256880733946</v>
      </c>
      <c r="DO33" s="705">
        <f t="shared" si="42"/>
        <v>58</v>
      </c>
      <c r="DP33" s="702">
        <v>958</v>
      </c>
      <c r="DQ33" s="719">
        <v>66.805845511482261</v>
      </c>
      <c r="DR33" s="705">
        <f t="shared" si="122"/>
        <v>33</v>
      </c>
      <c r="DS33" s="702">
        <v>704</v>
      </c>
      <c r="DT33" s="719">
        <v>45.738636363636367</v>
      </c>
      <c r="DU33" s="705">
        <v>45</v>
      </c>
      <c r="DV33" s="702">
        <v>873</v>
      </c>
      <c r="DW33" s="720">
        <v>67.239404352806417</v>
      </c>
      <c r="DX33" s="705">
        <v>39</v>
      </c>
      <c r="DY33" s="702">
        <v>798</v>
      </c>
      <c r="DZ33" s="1145">
        <v>0.96621621621621623</v>
      </c>
      <c r="EA33" s="726">
        <v>31</v>
      </c>
      <c r="EB33" s="720">
        <v>9.2731829573934839</v>
      </c>
      <c r="EC33" s="705">
        <v>58</v>
      </c>
      <c r="ED33" s="702">
        <v>853</v>
      </c>
      <c r="EE33" s="712">
        <v>1.4088669950738917</v>
      </c>
      <c r="EF33" s="729">
        <v>36</v>
      </c>
      <c r="EG33" s="720">
        <v>23.79835873388042</v>
      </c>
      <c r="EH33" s="705">
        <v>38</v>
      </c>
      <c r="EI33" s="702">
        <v>901</v>
      </c>
      <c r="EJ33" s="712">
        <v>0.97587719298245612</v>
      </c>
      <c r="EK33" s="729">
        <v>40</v>
      </c>
      <c r="EL33" s="720">
        <v>25.305216426193123</v>
      </c>
      <c r="EM33" s="705">
        <v>50</v>
      </c>
      <c r="EN33" s="714">
        <v>829</v>
      </c>
      <c r="EO33" s="712">
        <v>0.86875000000000002</v>
      </c>
      <c r="EP33" s="729">
        <v>21</v>
      </c>
      <c r="EQ33" s="725">
        <v>9.6501809408926409</v>
      </c>
      <c r="ER33" s="733">
        <v>47</v>
      </c>
      <c r="ES33" s="702">
        <v>807</v>
      </c>
      <c r="ET33" s="726">
        <v>1.8571428571428572</v>
      </c>
      <c r="EU33" s="726">
        <v>3</v>
      </c>
      <c r="EV33" s="720">
        <v>2.6022304832713754</v>
      </c>
      <c r="EW33" s="705">
        <v>74</v>
      </c>
      <c r="EX33" s="715">
        <v>830</v>
      </c>
      <c r="EY33" s="726">
        <v>0.74242424242424243</v>
      </c>
      <c r="EZ33" s="726">
        <v>14</v>
      </c>
      <c r="FA33" s="725">
        <v>3.9759036144578319</v>
      </c>
      <c r="FB33" s="715">
        <v>59</v>
      </c>
      <c r="FC33" s="702">
        <v>886</v>
      </c>
      <c r="FD33" s="726">
        <v>0.77127659574468088</v>
      </c>
      <c r="FE33" s="726">
        <v>24</v>
      </c>
      <c r="FF33" s="720">
        <v>10.609480812641085</v>
      </c>
      <c r="FG33" s="705">
        <v>23</v>
      </c>
      <c r="FH33" s="702">
        <v>809</v>
      </c>
      <c r="FI33" s="726">
        <v>3.0457413249211358</v>
      </c>
      <c r="FJ33" s="726">
        <v>38</v>
      </c>
      <c r="FK33" s="720">
        <v>39.184177997527811</v>
      </c>
      <c r="FL33" s="705">
        <v>20</v>
      </c>
      <c r="FM33" s="714">
        <v>741</v>
      </c>
      <c r="FN33" s="725">
        <v>20.242914979757085</v>
      </c>
      <c r="FO33" s="715">
        <v>49</v>
      </c>
      <c r="FP33" s="702">
        <v>647</v>
      </c>
      <c r="FQ33" s="727">
        <v>1.1290322580645162</v>
      </c>
      <c r="FR33" s="727">
        <v>29</v>
      </c>
      <c r="FS33" s="720">
        <v>4.7913446676970635</v>
      </c>
      <c r="FT33" s="705">
        <v>37</v>
      </c>
      <c r="FU33" s="702">
        <v>655</v>
      </c>
      <c r="FV33" s="712">
        <v>1.1842105263157894</v>
      </c>
      <c r="FW33" s="729">
        <v>38</v>
      </c>
      <c r="FX33" s="720">
        <v>5.8015267175572518</v>
      </c>
      <c r="FY33" s="705">
        <v>34</v>
      </c>
      <c r="FZ33" s="702">
        <v>665</v>
      </c>
      <c r="GA33" s="712">
        <v>1.1428571428571428</v>
      </c>
      <c r="GB33" s="729">
        <v>9</v>
      </c>
      <c r="GC33" s="720">
        <v>8.4210526315789469</v>
      </c>
      <c r="GD33" s="705">
        <v>29</v>
      </c>
      <c r="GE33" s="702">
        <v>653</v>
      </c>
      <c r="GF33" s="712">
        <v>1.0740740740740742</v>
      </c>
      <c r="GG33" s="729">
        <v>11</v>
      </c>
      <c r="GH33" s="720">
        <v>4.134762633996937</v>
      </c>
      <c r="GI33" s="705">
        <v>23</v>
      </c>
      <c r="GJ33" s="702">
        <v>682</v>
      </c>
      <c r="GK33" s="726">
        <v>1.3902439024390243</v>
      </c>
      <c r="GL33" s="726">
        <v>34</v>
      </c>
      <c r="GM33" s="720">
        <v>12.023460410557185</v>
      </c>
      <c r="GN33" s="705">
        <v>53</v>
      </c>
      <c r="GO33" s="702">
        <v>671</v>
      </c>
      <c r="GP33" s="726">
        <v>0.68181818181818177</v>
      </c>
      <c r="GQ33" s="726">
        <v>28</v>
      </c>
      <c r="GR33" s="720">
        <v>3.278688524590164</v>
      </c>
      <c r="GS33" s="705">
        <v>29</v>
      </c>
      <c r="GT33" s="702">
        <v>665</v>
      </c>
      <c r="GU33" s="726">
        <v>0.61538461538461542</v>
      </c>
      <c r="GV33" s="726">
        <v>26</v>
      </c>
      <c r="GW33" s="720">
        <v>1.9548872180451129</v>
      </c>
      <c r="GX33" s="705">
        <v>31</v>
      </c>
      <c r="GY33" s="702">
        <v>662</v>
      </c>
      <c r="GZ33" s="726">
        <v>2.1818181818181817</v>
      </c>
      <c r="HA33" s="726">
        <v>27</v>
      </c>
      <c r="HB33" s="720">
        <v>1.6616314199395772</v>
      </c>
      <c r="HC33" s="705">
        <v>15</v>
      </c>
      <c r="HD33" s="709">
        <v>25.884543761638735</v>
      </c>
      <c r="HE33" s="703">
        <v>4.4692737430167595</v>
      </c>
      <c r="HF33" s="703">
        <v>70.391061452513966</v>
      </c>
      <c r="HG33" s="703">
        <v>24.332712600869026</v>
      </c>
      <c r="HH33" s="1299">
        <v>13.966480446927374</v>
      </c>
      <c r="HI33" s="1299">
        <v>24.4568590937306</v>
      </c>
      <c r="HJ33" s="1299">
        <v>65.673494723774056</v>
      </c>
      <c r="HK33" s="1299">
        <v>4.655493482309125</v>
      </c>
      <c r="HL33" s="1299">
        <v>71.073867163252629</v>
      </c>
      <c r="HM33" s="1300">
        <v>1611</v>
      </c>
      <c r="HN33" s="709">
        <v>19.503826867247295</v>
      </c>
      <c r="HO33" s="709">
        <v>2.9559250461863291</v>
      </c>
      <c r="HP33" s="709">
        <v>63.288466613882285</v>
      </c>
      <c r="HQ33" s="709">
        <v>30.087094220110849</v>
      </c>
      <c r="HR33" s="709">
        <v>9.8178939034045918</v>
      </c>
      <c r="HS33" s="709">
        <v>47.426761678543151</v>
      </c>
      <c r="HT33" s="709">
        <v>53.549749274214832</v>
      </c>
      <c r="HU33" s="709">
        <v>3.6685141198205331</v>
      </c>
      <c r="HV33" s="709">
        <v>58.432304038004744</v>
      </c>
      <c r="HW33" s="1300">
        <v>3789</v>
      </c>
      <c r="HX33" s="1265">
        <v>38</v>
      </c>
      <c r="HY33" s="1266">
        <v>42</v>
      </c>
      <c r="HZ33" s="1266">
        <v>111</v>
      </c>
      <c r="IA33" s="1266">
        <v>62</v>
      </c>
      <c r="IB33" s="1266">
        <v>40</v>
      </c>
      <c r="IC33" s="1266">
        <v>47</v>
      </c>
      <c r="ID33" s="1266">
        <v>32</v>
      </c>
      <c r="IE33" s="1266">
        <v>154</v>
      </c>
      <c r="IF33" s="1267">
        <v>526</v>
      </c>
      <c r="IG33" s="1268">
        <v>118</v>
      </c>
      <c r="IH33" s="1269">
        <v>18</v>
      </c>
      <c r="II33" s="1269">
        <v>22</v>
      </c>
      <c r="IJ33" s="1269">
        <v>30</v>
      </c>
      <c r="IK33" s="1269">
        <v>18</v>
      </c>
      <c r="IL33" s="1269">
        <v>20</v>
      </c>
      <c r="IM33" s="1269">
        <v>48</v>
      </c>
      <c r="IN33" s="1269">
        <v>78</v>
      </c>
      <c r="IO33" s="1267">
        <v>352</v>
      </c>
      <c r="IP33" s="1268">
        <v>10</v>
      </c>
      <c r="IQ33" s="1269">
        <v>45</v>
      </c>
      <c r="IR33" s="1269">
        <v>6</v>
      </c>
      <c r="IS33" s="1269">
        <v>29</v>
      </c>
      <c r="IT33" s="1269">
        <v>15</v>
      </c>
      <c r="IU33" s="1269">
        <v>2</v>
      </c>
      <c r="IV33" s="1269">
        <v>53</v>
      </c>
      <c r="IW33" s="1269">
        <v>68</v>
      </c>
      <c r="IX33" s="1270">
        <v>228</v>
      </c>
      <c r="IY33" s="1268">
        <v>7.2243346007604554</v>
      </c>
      <c r="IZ33" s="1269">
        <v>7.9847908745247151</v>
      </c>
      <c r="JA33" s="1269">
        <v>21.102661596958175</v>
      </c>
      <c r="JB33" s="1269">
        <v>11.787072243346007</v>
      </c>
      <c r="JC33" s="1269">
        <v>7.6045627376425857</v>
      </c>
      <c r="JD33" s="1269">
        <v>8.9353612167300387</v>
      </c>
      <c r="JE33" s="1269">
        <v>6.083650190114068</v>
      </c>
      <c r="JF33" s="1269">
        <v>29.277566539923956</v>
      </c>
      <c r="JG33" s="1270">
        <v>100</v>
      </c>
      <c r="JH33" s="1268">
        <v>33.522727272727273</v>
      </c>
      <c r="JI33" s="1269">
        <v>5.1136363636363642</v>
      </c>
      <c r="JJ33" s="1269">
        <v>6.25</v>
      </c>
      <c r="JK33" s="1269">
        <v>8.5227272727272716</v>
      </c>
      <c r="JL33" s="1269">
        <v>5.1136363636363642</v>
      </c>
      <c r="JM33" s="1269">
        <v>5.6818181818181817</v>
      </c>
      <c r="JN33" s="1269">
        <v>13.636363636363635</v>
      </c>
      <c r="JO33" s="1269">
        <v>22.15909090909091</v>
      </c>
      <c r="JP33" s="1270">
        <v>100</v>
      </c>
      <c r="JQ33" s="1268">
        <v>4.3859649122807012</v>
      </c>
      <c r="JR33" s="1269">
        <v>19.736842105263158</v>
      </c>
      <c r="JS33" s="1269">
        <v>2.6315789473684208</v>
      </c>
      <c r="JT33" s="1269">
        <v>12.719298245614036</v>
      </c>
      <c r="JU33" s="1269">
        <v>6.5789473684210522</v>
      </c>
      <c r="JV33" s="1269">
        <v>0.8771929824561403</v>
      </c>
      <c r="JW33" s="1269">
        <v>23.245614035087719</v>
      </c>
      <c r="JX33" s="1269">
        <v>29.82456140350877</v>
      </c>
      <c r="JY33" s="1270">
        <v>100</v>
      </c>
      <c r="JZ33" s="718">
        <v>47.919506653683868</v>
      </c>
      <c r="KA33" s="705">
        <f t="shared" si="43"/>
        <v>50</v>
      </c>
      <c r="KB33" s="718">
        <v>54.614412136536025</v>
      </c>
      <c r="KC33" s="705">
        <f t="shared" si="43"/>
        <v>58</v>
      </c>
      <c r="KD33" s="1212">
        <v>3.5288492189990439</v>
      </c>
      <c r="KE33" s="988">
        <f t="shared" si="44"/>
        <v>41</v>
      </c>
      <c r="KF33" s="1212">
        <v>0</v>
      </c>
      <c r="KG33" s="988">
        <f t="shared" si="44"/>
        <v>28</v>
      </c>
      <c r="KH33" s="1212">
        <v>8.3120816066305387</v>
      </c>
      <c r="KI33" s="988">
        <f t="shared" si="124"/>
        <v>68</v>
      </c>
      <c r="KJ33" s="1212">
        <v>0</v>
      </c>
      <c r="KK33" s="988">
        <f t="shared" si="124"/>
        <v>48</v>
      </c>
      <c r="KL33" s="725">
        <v>7.5021158263813321</v>
      </c>
      <c r="KM33" s="715">
        <f t="shared" si="46"/>
        <v>49</v>
      </c>
      <c r="KN33" s="715">
        <v>11.959227213464501</v>
      </c>
      <c r="KO33" s="715">
        <f t="shared" si="47"/>
        <v>63</v>
      </c>
      <c r="KP33" s="728">
        <v>60</v>
      </c>
      <c r="KQ33" s="729">
        <v>10</v>
      </c>
      <c r="KR33" s="729">
        <v>10</v>
      </c>
      <c r="KS33" s="729">
        <v>40</v>
      </c>
      <c r="KT33" s="729">
        <v>15</v>
      </c>
      <c r="KU33" s="730">
        <f t="shared" si="48"/>
        <v>135</v>
      </c>
      <c r="KV33" s="734">
        <f t="shared" si="49"/>
        <v>1</v>
      </c>
      <c r="KW33" s="728">
        <v>10</v>
      </c>
      <c r="KX33" s="729">
        <v>10</v>
      </c>
      <c r="KY33" s="706">
        <f t="shared" si="50"/>
        <v>20</v>
      </c>
      <c r="KZ33" s="705">
        <f t="shared" si="51"/>
        <v>1</v>
      </c>
      <c r="LA33" s="847" t="s">
        <v>1625</v>
      </c>
      <c r="LB33" s="846" t="s">
        <v>1625</v>
      </c>
      <c r="LC33" s="846" t="s">
        <v>1625</v>
      </c>
      <c r="LD33" s="846" t="s">
        <v>1625</v>
      </c>
      <c r="LE33" s="729">
        <v>0</v>
      </c>
      <c r="LF33" s="1023">
        <v>58</v>
      </c>
      <c r="LG33" s="847" t="s">
        <v>1632</v>
      </c>
      <c r="LH33" s="846" t="s">
        <v>1632</v>
      </c>
      <c r="LI33" s="846" t="s">
        <v>1632</v>
      </c>
      <c r="LJ33" s="846" t="s">
        <v>1632</v>
      </c>
      <c r="LK33" s="729">
        <v>40</v>
      </c>
      <c r="LL33" s="1023">
        <v>1</v>
      </c>
      <c r="LM33" s="847" t="s">
        <v>1632</v>
      </c>
      <c r="LN33" s="846" t="s">
        <v>1632</v>
      </c>
      <c r="LO33" s="846" t="s">
        <v>1632</v>
      </c>
      <c r="LP33" s="846" t="s">
        <v>1632</v>
      </c>
      <c r="LQ33" s="729">
        <v>60</v>
      </c>
      <c r="LR33" s="1023">
        <v>1</v>
      </c>
      <c r="LS33" s="847" t="s">
        <v>1632</v>
      </c>
      <c r="LT33" s="846" t="s">
        <v>1632</v>
      </c>
      <c r="LU33" s="846" t="s">
        <v>1632</v>
      </c>
      <c r="LV33" s="846" t="s">
        <v>1632</v>
      </c>
      <c r="LW33" s="729">
        <v>40</v>
      </c>
      <c r="LX33" s="1023">
        <v>1</v>
      </c>
      <c r="LY33" s="847" t="s">
        <v>1632</v>
      </c>
      <c r="LZ33" s="846" t="s">
        <v>1632</v>
      </c>
      <c r="MA33" s="846" t="s">
        <v>1632</v>
      </c>
      <c r="MB33" s="846" t="s">
        <v>1632</v>
      </c>
      <c r="MC33" s="729">
        <v>40</v>
      </c>
      <c r="MD33" s="1023">
        <v>1</v>
      </c>
      <c r="ME33" s="847" t="s">
        <v>1632</v>
      </c>
      <c r="MF33" s="846" t="s">
        <v>1632</v>
      </c>
      <c r="MG33" s="846" t="s">
        <v>1632</v>
      </c>
      <c r="MH33" s="846" t="s">
        <v>1632</v>
      </c>
      <c r="MI33" s="729">
        <v>40</v>
      </c>
      <c r="MJ33" s="1023">
        <v>1</v>
      </c>
      <c r="MK33" s="847" t="s">
        <v>1632</v>
      </c>
      <c r="ML33" s="846" t="s">
        <v>1632</v>
      </c>
      <c r="MM33" s="846" t="s">
        <v>1625</v>
      </c>
      <c r="MN33" s="729">
        <v>30</v>
      </c>
      <c r="MO33" s="1023">
        <v>4</v>
      </c>
      <c r="MP33" s="847" t="s">
        <v>1632</v>
      </c>
      <c r="MQ33" s="846" t="s">
        <v>1632</v>
      </c>
      <c r="MR33" s="846" t="s">
        <v>1632</v>
      </c>
      <c r="MS33" s="846" t="s">
        <v>1625</v>
      </c>
      <c r="MT33" s="729">
        <v>30</v>
      </c>
      <c r="MU33" s="1023">
        <v>31</v>
      </c>
      <c r="MV33" s="846" t="s">
        <v>1632</v>
      </c>
      <c r="MW33" s="846" t="s">
        <v>1632</v>
      </c>
      <c r="MX33" s="846" t="s">
        <v>1625</v>
      </c>
      <c r="MY33" s="846" t="s">
        <v>1625</v>
      </c>
      <c r="MZ33" s="729">
        <v>20</v>
      </c>
      <c r="NA33" s="1023">
        <v>24</v>
      </c>
      <c r="NB33" s="715">
        <v>36.450000000000003</v>
      </c>
      <c r="NC33" s="715">
        <f t="shared" si="3"/>
        <v>57</v>
      </c>
      <c r="ND33" s="714">
        <v>681</v>
      </c>
      <c r="NE33" s="715">
        <v>9</v>
      </c>
      <c r="NF33" s="731">
        <v>22.751570225845249</v>
      </c>
      <c r="NG33" s="715">
        <v>32</v>
      </c>
      <c r="NH33" s="715">
        <v>653</v>
      </c>
      <c r="NI33" s="715">
        <v>7</v>
      </c>
      <c r="NJ33" s="731">
        <v>21.816116530803153</v>
      </c>
      <c r="NK33" s="715">
        <v>32</v>
      </c>
      <c r="NL33" s="715">
        <v>63</v>
      </c>
      <c r="NM33" s="715">
        <v>23</v>
      </c>
      <c r="NN33" s="2946">
        <v>2.0935796889538749</v>
      </c>
      <c r="NO33" s="715">
        <v>53</v>
      </c>
      <c r="NP33" s="715">
        <v>29932</v>
      </c>
      <c r="NQ33" s="3206">
        <v>66</v>
      </c>
      <c r="NR33" s="3349">
        <v>3.8648145686561213</v>
      </c>
      <c r="NS33" s="3206">
        <v>3</v>
      </c>
      <c r="NT33" s="3206">
        <v>1163</v>
      </c>
      <c r="NU33" s="3207">
        <v>2.1932739598564401</v>
      </c>
      <c r="NV33" s="3206">
        <v>6</v>
      </c>
      <c r="NW33" s="3206">
        <v>4265</v>
      </c>
      <c r="NX33" s="3207">
        <v>14.17320217998139</v>
      </c>
      <c r="NY33" s="3206">
        <v>5</v>
      </c>
      <c r="NZ33" s="3206">
        <v>254</v>
      </c>
      <c r="OA33" s="3208">
        <v>8.4407816030838756</v>
      </c>
      <c r="OB33" s="3206">
        <v>8</v>
      </c>
      <c r="OC33" s="714">
        <v>685</v>
      </c>
      <c r="OD33" s="2946">
        <v>22.840185388950015</v>
      </c>
      <c r="OE33" s="733">
        <v>56</v>
      </c>
      <c r="OF33" s="714" t="s">
        <v>31</v>
      </c>
      <c r="OG33" s="731" t="s">
        <v>31</v>
      </c>
      <c r="OH33" s="733" t="str">
        <f t="shared" si="52"/>
        <v>-</v>
      </c>
      <c r="OI33" s="981">
        <v>27.456637230411989</v>
      </c>
      <c r="OJ33" s="733">
        <f t="shared" si="4"/>
        <v>58</v>
      </c>
      <c r="OK33" s="1355" t="s">
        <v>3043</v>
      </c>
      <c r="OL33" s="1355" t="s">
        <v>3044</v>
      </c>
      <c r="OM33" s="1355">
        <v>884</v>
      </c>
      <c r="ON33" s="3559">
        <v>29.893142161504127</v>
      </c>
      <c r="OO33" s="1355">
        <v>38</v>
      </c>
      <c r="OP33" s="977"/>
      <c r="OQ33" s="712">
        <v>12.1</v>
      </c>
      <c r="OR33" s="712">
        <v>12.4</v>
      </c>
      <c r="OS33" s="712">
        <v>13.5</v>
      </c>
      <c r="OT33" s="712">
        <v>13.864042933810374</v>
      </c>
      <c r="OU33" s="712">
        <v>14.118705035971225</v>
      </c>
      <c r="OV33" s="712">
        <v>13.011152416356877</v>
      </c>
      <c r="OW33" s="699">
        <f t="shared" si="53"/>
        <v>33</v>
      </c>
      <c r="OX33" s="712">
        <v>13.165650064356413</v>
      </c>
      <c r="OY33" s="699">
        <f t="shared" si="53"/>
        <v>34</v>
      </c>
      <c r="OZ33" s="712">
        <v>8.6</v>
      </c>
      <c r="PA33" s="712">
        <v>11.2</v>
      </c>
      <c r="PB33" s="712">
        <v>8.3000000000000007</v>
      </c>
      <c r="PC33" s="712">
        <v>10.912343470483005</v>
      </c>
      <c r="PD33" s="712">
        <v>13.579136690647481</v>
      </c>
      <c r="PE33" s="712">
        <v>12.825278810408921</v>
      </c>
      <c r="PF33" s="699">
        <f t="shared" si="54"/>
        <v>36</v>
      </c>
      <c r="PG33" s="712">
        <v>10.902793161923235</v>
      </c>
      <c r="PH33" s="699">
        <f t="shared" si="55"/>
        <v>35</v>
      </c>
      <c r="PI33" s="712">
        <v>25.836431226765797</v>
      </c>
      <c r="PJ33" s="699">
        <f t="shared" si="56"/>
        <v>38</v>
      </c>
      <c r="PK33" s="985">
        <v>24.068443226279648</v>
      </c>
      <c r="PL33" s="699">
        <f t="shared" si="56"/>
        <v>37</v>
      </c>
      <c r="PM33" s="985">
        <v>166.7</v>
      </c>
      <c r="PN33" s="985">
        <v>170.3</v>
      </c>
      <c r="PO33" s="699">
        <f t="shared" si="57"/>
        <v>25</v>
      </c>
      <c r="PP33" s="712">
        <v>62.4</v>
      </c>
      <c r="PQ33" s="985">
        <v>56.4</v>
      </c>
      <c r="PR33" s="699">
        <f t="shared" si="58"/>
        <v>21</v>
      </c>
      <c r="PS33" s="982">
        <v>1025</v>
      </c>
      <c r="PT33" s="725">
        <v>41.365853658536587</v>
      </c>
      <c r="PU33" s="699">
        <v>57</v>
      </c>
      <c r="PV33" s="699">
        <v>1507</v>
      </c>
      <c r="PW33" s="725">
        <v>60.583941605839421</v>
      </c>
      <c r="PX33" s="699">
        <v>34</v>
      </c>
      <c r="PY33" s="715">
        <v>959</v>
      </c>
      <c r="PZ33" s="725">
        <v>73.514077163712201</v>
      </c>
      <c r="QA33" s="699">
        <v>59</v>
      </c>
      <c r="QB33" s="982">
        <v>1006</v>
      </c>
      <c r="QC33" s="715">
        <v>47.316103379721667</v>
      </c>
      <c r="QD33" s="699">
        <v>25</v>
      </c>
      <c r="QE33" s="716">
        <v>0</v>
      </c>
      <c r="QF33" s="3644">
        <v>0</v>
      </c>
      <c r="QG33" s="699">
        <v>23</v>
      </c>
      <c r="QH33" s="1363" t="s">
        <v>1627</v>
      </c>
      <c r="QI33" s="712">
        <v>84.071138604291519</v>
      </c>
      <c r="QJ33" s="712">
        <v>85.417053687534832</v>
      </c>
      <c r="QK33" s="699">
        <f t="shared" si="59"/>
        <v>4</v>
      </c>
      <c r="QL33" s="715">
        <v>5383</v>
      </c>
      <c r="QM33" s="709">
        <v>63.910158244002048</v>
      </c>
      <c r="QN33" s="703">
        <v>65.155248891079353</v>
      </c>
      <c r="QO33" s="978">
        <v>8</v>
      </c>
      <c r="QP33" s="705">
        <v>2029</v>
      </c>
      <c r="QQ33" s="3553">
        <v>95.578231292517003</v>
      </c>
      <c r="QR33" s="709">
        <v>286.10000000000002</v>
      </c>
      <c r="QS33" s="978">
        <f t="shared" si="60"/>
        <v>40</v>
      </c>
      <c r="QT33" s="703">
        <v>533.20000000000005</v>
      </c>
      <c r="QU33" s="978">
        <f t="shared" si="61"/>
        <v>70</v>
      </c>
      <c r="QV33" s="703">
        <v>3499.7</v>
      </c>
      <c r="QW33" s="978">
        <f t="shared" si="62"/>
        <v>11</v>
      </c>
      <c r="QX33" s="703">
        <v>23.6</v>
      </c>
      <c r="QY33" s="979">
        <f t="shared" si="63"/>
        <v>9</v>
      </c>
      <c r="QZ33" s="712">
        <v>0.33</v>
      </c>
      <c r="RA33" s="699">
        <v>29</v>
      </c>
      <c r="RB33" s="712">
        <v>232.31</v>
      </c>
      <c r="RC33" s="699">
        <v>45</v>
      </c>
      <c r="RD33" s="712">
        <v>5.12</v>
      </c>
      <c r="RE33" s="699">
        <v>2</v>
      </c>
      <c r="RF33" s="712">
        <v>506.7</v>
      </c>
      <c r="RG33" s="699">
        <v>16</v>
      </c>
      <c r="RH33" s="699">
        <v>8168.7</v>
      </c>
      <c r="RI33" s="978">
        <f t="shared" si="64"/>
        <v>30</v>
      </c>
      <c r="RJ33" s="712">
        <v>2359.1</v>
      </c>
      <c r="RK33" s="978">
        <f t="shared" si="64"/>
        <v>17</v>
      </c>
      <c r="RL33" s="712">
        <v>841.1</v>
      </c>
      <c r="RM33" s="978">
        <f t="shared" si="64"/>
        <v>26</v>
      </c>
      <c r="RN33" s="712">
        <v>3187.9</v>
      </c>
      <c r="RO33" s="978">
        <f t="shared" si="64"/>
        <v>17</v>
      </c>
      <c r="RP33" s="712">
        <v>0</v>
      </c>
      <c r="RQ33" s="978">
        <f t="shared" si="65"/>
        <v>2</v>
      </c>
      <c r="RR33" s="712">
        <v>0</v>
      </c>
      <c r="RS33" s="978">
        <f t="shared" si="65"/>
        <v>1</v>
      </c>
      <c r="RT33" s="712">
        <v>179.5</v>
      </c>
      <c r="RU33" s="978">
        <f t="shared" si="65"/>
        <v>30</v>
      </c>
      <c r="RV33" s="712">
        <f t="shared" si="66"/>
        <v>179.5</v>
      </c>
      <c r="RW33" s="978">
        <f t="shared" si="67"/>
        <v>31</v>
      </c>
      <c r="RX33" s="712">
        <v>5</v>
      </c>
      <c r="RY33" s="712" t="s">
        <v>1632</v>
      </c>
      <c r="RZ33" s="712">
        <v>5</v>
      </c>
      <c r="SA33" s="712" t="s">
        <v>1632</v>
      </c>
      <c r="SB33" s="712">
        <v>5</v>
      </c>
      <c r="SC33" s="712" t="s">
        <v>1632</v>
      </c>
      <c r="SD33" s="712">
        <v>0</v>
      </c>
      <c r="SE33" s="712" t="s">
        <v>1625</v>
      </c>
      <c r="SF33" s="712">
        <v>0</v>
      </c>
      <c r="SG33" s="712" t="s">
        <v>1625</v>
      </c>
      <c r="SH33" s="712">
        <v>15</v>
      </c>
      <c r="SI33" s="699">
        <f t="shared" si="68"/>
        <v>37</v>
      </c>
      <c r="SJ33" s="712">
        <v>5</v>
      </c>
      <c r="SK33" s="712" t="s">
        <v>1632</v>
      </c>
      <c r="SL33" s="712">
        <v>5</v>
      </c>
      <c r="SM33" s="712" t="s">
        <v>1632</v>
      </c>
      <c r="SN33" s="712">
        <v>5</v>
      </c>
      <c r="SO33" s="712" t="s">
        <v>1632</v>
      </c>
      <c r="SP33" s="712">
        <v>5</v>
      </c>
      <c r="SQ33" s="712" t="s">
        <v>1632</v>
      </c>
      <c r="SR33" s="712">
        <v>20</v>
      </c>
      <c r="SS33" s="699">
        <f t="shared" si="69"/>
        <v>1</v>
      </c>
      <c r="ST33" s="712">
        <v>5</v>
      </c>
      <c r="SU33" s="712" t="s">
        <v>1632</v>
      </c>
      <c r="SV33" s="712">
        <v>5</v>
      </c>
      <c r="SW33" s="712" t="s">
        <v>1632</v>
      </c>
      <c r="SX33" s="712">
        <v>0</v>
      </c>
      <c r="SY33" s="712" t="s">
        <v>1625</v>
      </c>
      <c r="SZ33" s="712">
        <v>10</v>
      </c>
      <c r="TA33" s="699">
        <f t="shared" si="70"/>
        <v>27</v>
      </c>
      <c r="TB33" s="699">
        <v>10</v>
      </c>
      <c r="TC33" s="699" t="s">
        <v>1632</v>
      </c>
      <c r="TD33" s="699">
        <v>10</v>
      </c>
      <c r="TE33" s="699" t="s">
        <v>1632</v>
      </c>
      <c r="TF33" s="699">
        <v>10</v>
      </c>
      <c r="TG33" s="699" t="s">
        <v>1632</v>
      </c>
      <c r="TH33" s="699">
        <v>10</v>
      </c>
      <c r="TI33" s="699" t="s">
        <v>1632</v>
      </c>
      <c r="TJ33" s="699">
        <v>40</v>
      </c>
      <c r="TK33" s="699">
        <f t="shared" si="71"/>
        <v>1</v>
      </c>
      <c r="TL33" s="989">
        <v>10</v>
      </c>
      <c r="TM33" s="989">
        <v>10</v>
      </c>
      <c r="TN33" s="989">
        <v>10</v>
      </c>
      <c r="TO33" s="989">
        <v>10</v>
      </c>
      <c r="TP33" s="989">
        <v>40</v>
      </c>
      <c r="TQ33" s="699">
        <f t="shared" si="72"/>
        <v>1</v>
      </c>
      <c r="TR33" s="712" t="s">
        <v>1632</v>
      </c>
      <c r="TS33" s="712" t="s">
        <v>1632</v>
      </c>
      <c r="TT33" s="712" t="s">
        <v>1632</v>
      </c>
      <c r="TU33" s="712" t="s">
        <v>1625</v>
      </c>
      <c r="TV33" s="712">
        <v>5</v>
      </c>
      <c r="TW33" s="712">
        <v>5</v>
      </c>
      <c r="TX33" s="712">
        <v>5</v>
      </c>
      <c r="TY33" s="712">
        <v>0</v>
      </c>
      <c r="TZ33" s="712">
        <v>15</v>
      </c>
      <c r="UA33" s="699">
        <f t="shared" si="73"/>
        <v>43</v>
      </c>
      <c r="UB33" s="712">
        <v>10</v>
      </c>
      <c r="UC33" s="712">
        <v>0</v>
      </c>
      <c r="UD33" s="712">
        <v>10</v>
      </c>
      <c r="UE33" s="712">
        <v>10</v>
      </c>
      <c r="UF33" s="712">
        <v>30</v>
      </c>
      <c r="UG33" s="699">
        <f t="shared" si="74"/>
        <v>11</v>
      </c>
      <c r="UH33" s="715">
        <v>1</v>
      </c>
      <c r="UI33" s="712">
        <v>1.0293148880105403</v>
      </c>
      <c r="UJ33" s="699">
        <v>23</v>
      </c>
      <c r="UK33" s="715">
        <v>21</v>
      </c>
      <c r="UL33" s="712">
        <v>21.615612648221344</v>
      </c>
      <c r="UM33" s="699">
        <v>27</v>
      </c>
      <c r="UN33" s="715">
        <v>8</v>
      </c>
      <c r="UO33" s="712">
        <v>8.2345191040843222</v>
      </c>
      <c r="UP33" s="699">
        <v>29</v>
      </c>
      <c r="UQ33" s="715">
        <v>11</v>
      </c>
      <c r="UR33" s="712">
        <v>11.247443762781186</v>
      </c>
      <c r="US33" s="699">
        <v>18</v>
      </c>
      <c r="UT33" s="712">
        <v>31.9</v>
      </c>
      <c r="UU33" s="699">
        <v>42</v>
      </c>
      <c r="UV33" s="712">
        <v>26.8</v>
      </c>
      <c r="UW33" s="699">
        <v>34</v>
      </c>
      <c r="UX33" s="1099">
        <v>4.0999999999999996</v>
      </c>
      <c r="UY33" s="699">
        <v>35</v>
      </c>
      <c r="UZ33" s="989">
        <v>0.108</v>
      </c>
      <c r="VA33" s="989">
        <v>60</v>
      </c>
      <c r="VB33" s="989">
        <v>7.3999999999999996E-2</v>
      </c>
      <c r="VC33" s="989">
        <v>24</v>
      </c>
      <c r="VD33" s="989">
        <v>2.9000000000000001E-2</v>
      </c>
      <c r="VE33" s="989">
        <v>41</v>
      </c>
      <c r="VF33" s="989">
        <v>1.4E-2</v>
      </c>
      <c r="VG33" s="989">
        <v>22</v>
      </c>
      <c r="VH33" s="989">
        <v>2.3E-2</v>
      </c>
      <c r="VI33" s="989">
        <v>16</v>
      </c>
      <c r="VJ33" s="989">
        <v>8.0000000000000002E-3</v>
      </c>
      <c r="VK33" s="989">
        <v>28</v>
      </c>
      <c r="VL33" s="989">
        <v>5.0000000000000001E-3</v>
      </c>
      <c r="VM33" s="989">
        <v>5</v>
      </c>
      <c r="VN33" s="989">
        <v>2E-3</v>
      </c>
      <c r="VO33" s="989">
        <v>4</v>
      </c>
      <c r="VP33" s="989">
        <v>241</v>
      </c>
      <c r="VQ33" s="989">
        <v>245.77792281961328</v>
      </c>
      <c r="VR33" s="989">
        <v>11</v>
      </c>
      <c r="VS33" s="989">
        <v>56</v>
      </c>
      <c r="VT33" s="989">
        <v>57.110222729868646</v>
      </c>
      <c r="VU33" s="989">
        <v>30</v>
      </c>
      <c r="VV33" s="989">
        <v>278</v>
      </c>
      <c r="VW33" s="989">
        <v>283.51146283756219</v>
      </c>
      <c r="VX33" s="989">
        <v>4</v>
      </c>
      <c r="VY33" s="989">
        <v>69</v>
      </c>
      <c r="VZ33" s="989">
        <v>70.36795300644529</v>
      </c>
      <c r="WA33" s="989">
        <v>53</v>
      </c>
      <c r="WB33" s="989">
        <v>1092</v>
      </c>
      <c r="WC33" s="989">
        <v>1113.6493432324385</v>
      </c>
      <c r="WD33" s="989">
        <v>17</v>
      </c>
      <c r="WE33" s="989">
        <v>164</v>
      </c>
      <c r="WF33" s="989">
        <v>167.25136656604388</v>
      </c>
      <c r="WG33" s="989">
        <v>39</v>
      </c>
      <c r="WH33" s="989">
        <v>117.04</v>
      </c>
      <c r="WI33" s="989">
        <v>19</v>
      </c>
      <c r="WJ33" s="989">
        <v>0</v>
      </c>
      <c r="WK33" s="989">
        <v>10</v>
      </c>
      <c r="WL33" s="989">
        <v>0</v>
      </c>
      <c r="WM33" s="989">
        <v>2</v>
      </c>
      <c r="WN33" s="989">
        <v>103.61</v>
      </c>
      <c r="WO33" s="989">
        <v>16</v>
      </c>
      <c r="WP33" s="989">
        <v>1.92</v>
      </c>
      <c r="WQ33" s="989">
        <v>16</v>
      </c>
      <c r="WR33" s="989">
        <v>1.92</v>
      </c>
      <c r="WS33" s="989">
        <v>30</v>
      </c>
      <c r="WT33" s="989">
        <v>5.76</v>
      </c>
      <c r="WU33" s="989">
        <v>7</v>
      </c>
      <c r="WV33" s="989">
        <v>0</v>
      </c>
      <c r="WW33" s="989">
        <v>12</v>
      </c>
      <c r="WX33" s="989">
        <v>3.84</v>
      </c>
      <c r="WY33" s="989">
        <v>39</v>
      </c>
      <c r="WZ33" s="712">
        <v>261.44</v>
      </c>
      <c r="XA33" s="699">
        <v>41</v>
      </c>
      <c r="XB33" s="712">
        <v>380.27</v>
      </c>
      <c r="XC33" s="712">
        <v>56</v>
      </c>
      <c r="XD33" s="712">
        <v>86.34</v>
      </c>
      <c r="XE33" s="699">
        <v>28</v>
      </c>
      <c r="XF33" s="712">
        <v>15.35</v>
      </c>
      <c r="XG33" s="712">
        <v>22</v>
      </c>
      <c r="XH33" s="712">
        <v>55.64</v>
      </c>
      <c r="XI33" s="699">
        <v>27</v>
      </c>
      <c r="XJ33" s="712">
        <v>162.41</v>
      </c>
      <c r="XK33" s="699">
        <v>46</v>
      </c>
      <c r="XL33" s="712">
        <v>429.78</v>
      </c>
      <c r="XM33" s="699">
        <v>13</v>
      </c>
      <c r="XO33" s="714"/>
      <c r="XP33" s="725"/>
      <c r="XQ33" s="715"/>
      <c r="XR33" s="714"/>
      <c r="XS33" s="725"/>
      <c r="XT33" s="715"/>
      <c r="XU33" s="715"/>
      <c r="XV33" s="712"/>
      <c r="XW33" s="715"/>
      <c r="XX33" s="1169">
        <v>991</v>
      </c>
      <c r="XY33" s="1174">
        <v>1.3118062563067607</v>
      </c>
      <c r="XZ33" s="1168">
        <f t="shared" si="75"/>
        <v>53</v>
      </c>
      <c r="YA33" s="715">
        <v>1464</v>
      </c>
      <c r="YB33" s="725">
        <v>14.480874316939889</v>
      </c>
      <c r="YC33" s="715">
        <f t="shared" si="76"/>
        <v>62</v>
      </c>
      <c r="YD33" s="714">
        <v>36</v>
      </c>
      <c r="YE33" s="725">
        <v>9.4165813715455471</v>
      </c>
      <c r="YF33" s="715">
        <f t="shared" si="77"/>
        <v>59</v>
      </c>
      <c r="YG33" s="699">
        <v>1585</v>
      </c>
      <c r="YH33" s="1099">
        <v>9.2113564668769712</v>
      </c>
      <c r="YI33" s="715">
        <f t="shared" si="78"/>
        <v>51</v>
      </c>
      <c r="YJ33" s="714">
        <v>36</v>
      </c>
      <c r="YK33" s="712">
        <v>23.643807574206754</v>
      </c>
      <c r="YL33" s="715">
        <f t="shared" si="79"/>
        <v>46</v>
      </c>
      <c r="YM33" s="699">
        <v>1585</v>
      </c>
      <c r="YN33" s="712">
        <v>29.022082018927449</v>
      </c>
      <c r="YO33" s="715">
        <f t="shared" si="80"/>
        <v>72</v>
      </c>
      <c r="YP33" s="1178">
        <v>15.384615384615385</v>
      </c>
      <c r="YQ33" s="1099">
        <v>7.6923076923076925</v>
      </c>
      <c r="YR33" s="1099">
        <v>0</v>
      </c>
      <c r="YS33" s="1099">
        <v>7.6923076923076925</v>
      </c>
      <c r="YT33" s="1099">
        <v>38.461538461538467</v>
      </c>
      <c r="YU33" s="1099">
        <v>23.076923076923077</v>
      </c>
      <c r="YV33" s="1099">
        <v>15.384615384615385</v>
      </c>
      <c r="YW33" s="1099">
        <v>0</v>
      </c>
      <c r="YX33" s="1099">
        <v>15.384615384615385</v>
      </c>
      <c r="YY33" s="1099">
        <v>0</v>
      </c>
      <c r="YZ33" s="1099">
        <v>15.384615384615385</v>
      </c>
      <c r="ZA33" s="1188">
        <v>13</v>
      </c>
      <c r="ZB33" s="985">
        <v>43.902439024390247</v>
      </c>
      <c r="ZC33" s="985">
        <v>10.731707317073171</v>
      </c>
      <c r="ZD33" s="985">
        <v>30.243902439024389</v>
      </c>
      <c r="ZE33" s="985">
        <v>18.536585365853657</v>
      </c>
      <c r="ZF33" s="985">
        <v>5.8536585365853666</v>
      </c>
      <c r="ZG33" s="985">
        <v>11.219512195121952</v>
      </c>
      <c r="ZH33" s="985">
        <v>16.585365853658537</v>
      </c>
      <c r="ZI33" s="985">
        <v>16.097560975609756</v>
      </c>
      <c r="ZJ33" s="985">
        <v>25.365853658536587</v>
      </c>
      <c r="ZK33" s="985">
        <v>4.3902439024390238</v>
      </c>
      <c r="ZL33" s="985">
        <v>2.9268292682926833</v>
      </c>
      <c r="ZM33" s="699">
        <v>205</v>
      </c>
      <c r="ZN33" s="714" t="s">
        <v>1650</v>
      </c>
      <c r="ZO33" s="715" t="s">
        <v>1650</v>
      </c>
      <c r="ZP33" s="715" t="s">
        <v>1650</v>
      </c>
      <c r="ZQ33" s="715" t="s">
        <v>1650</v>
      </c>
      <c r="ZR33" s="715" t="s">
        <v>1650</v>
      </c>
      <c r="ZS33" s="715" t="s">
        <v>1650</v>
      </c>
      <c r="ZT33" s="715">
        <v>2</v>
      </c>
      <c r="ZU33" s="715">
        <v>2</v>
      </c>
      <c r="ZV33" s="715">
        <v>2</v>
      </c>
      <c r="ZW33" s="715">
        <v>2</v>
      </c>
      <c r="ZX33" s="715">
        <v>2</v>
      </c>
      <c r="ZY33" s="715">
        <v>2</v>
      </c>
      <c r="ZZ33" s="715">
        <f t="shared" si="81"/>
        <v>12</v>
      </c>
      <c r="AAA33" s="715">
        <f t="shared" si="82"/>
        <v>1</v>
      </c>
      <c r="AAB33" s="716" t="s">
        <v>31</v>
      </c>
      <c r="AAC33" s="712" t="s">
        <v>31</v>
      </c>
      <c r="AAD33" s="712" t="s">
        <v>31</v>
      </c>
      <c r="AAE33" s="712" t="s">
        <v>31</v>
      </c>
      <c r="AAF33" s="712" t="s">
        <v>31</v>
      </c>
      <c r="AAG33" s="712" t="s">
        <v>31</v>
      </c>
      <c r="AAH33" s="714">
        <v>6</v>
      </c>
      <c r="AAI33" s="715">
        <v>3</v>
      </c>
      <c r="AAJ33" s="715">
        <v>2</v>
      </c>
      <c r="AAK33" s="715">
        <v>51</v>
      </c>
      <c r="AAL33" s="715">
        <v>2</v>
      </c>
      <c r="AAM33" s="733">
        <v>2</v>
      </c>
      <c r="AAN33" s="2996">
        <v>0.1972386587771203</v>
      </c>
      <c r="AAO33" s="2954">
        <f t="shared" si="83"/>
        <v>69</v>
      </c>
      <c r="AAP33" s="2995">
        <v>9.8619329388560148E-2</v>
      </c>
      <c r="AAQ33" s="2954">
        <f t="shared" si="84"/>
        <v>55</v>
      </c>
      <c r="AAR33" s="2995">
        <v>6.5746219592373437E-2</v>
      </c>
      <c r="AAS33" s="2954">
        <f t="shared" si="85"/>
        <v>50</v>
      </c>
      <c r="AAT33" s="2995">
        <v>1.6765285996055226</v>
      </c>
      <c r="AAU33" s="2954">
        <f t="shared" si="86"/>
        <v>29</v>
      </c>
      <c r="AAV33" s="2995">
        <v>6.5746219592373437E-2</v>
      </c>
      <c r="AAW33" s="2954">
        <f t="shared" si="87"/>
        <v>65</v>
      </c>
      <c r="AAX33" s="2995">
        <v>6.5746219592373437E-2</v>
      </c>
      <c r="AAY33" s="2954">
        <f t="shared" si="88"/>
        <v>66</v>
      </c>
      <c r="AAZ33" s="982">
        <v>22</v>
      </c>
      <c r="ABA33" s="699">
        <v>0</v>
      </c>
      <c r="ABB33" s="699">
        <v>0</v>
      </c>
      <c r="ABC33" s="2988">
        <v>0.72320841551610782</v>
      </c>
      <c r="ABD33" s="2954">
        <f t="shared" si="89"/>
        <v>31</v>
      </c>
      <c r="ABE33" s="2955">
        <v>0</v>
      </c>
      <c r="ABF33" s="2954">
        <f t="shared" si="89"/>
        <v>28</v>
      </c>
      <c r="ABG33" s="2955">
        <v>0</v>
      </c>
      <c r="ABH33" s="2993">
        <f t="shared" si="89"/>
        <v>32</v>
      </c>
      <c r="ABI33" s="982">
        <v>10</v>
      </c>
      <c r="ABJ33" s="731">
        <v>0.33259054777663216</v>
      </c>
      <c r="ABK33" s="715">
        <f t="shared" si="90"/>
        <v>16</v>
      </c>
      <c r="ABL33" s="716" t="s">
        <v>106</v>
      </c>
      <c r="ABM33" s="712" t="s">
        <v>1687</v>
      </c>
      <c r="ABN33" s="715">
        <v>3</v>
      </c>
      <c r="ABO33" s="715">
        <v>0</v>
      </c>
      <c r="ABP33" s="715">
        <f t="shared" si="91"/>
        <v>3</v>
      </c>
      <c r="ABQ33" s="715">
        <f t="shared" si="92"/>
        <v>23</v>
      </c>
      <c r="ABR33" s="1201" t="s">
        <v>1632</v>
      </c>
      <c r="ABS33" s="1202" t="s">
        <v>1625</v>
      </c>
      <c r="ABT33" s="1202" t="s">
        <v>1625</v>
      </c>
      <c r="ABU33" s="1202" t="s">
        <v>1625</v>
      </c>
      <c r="ABV33" s="725">
        <v>5</v>
      </c>
      <c r="ABW33" s="725">
        <v>0</v>
      </c>
      <c r="ABX33" s="725">
        <v>0</v>
      </c>
      <c r="ABY33" s="725">
        <v>0</v>
      </c>
      <c r="ABZ33" s="715">
        <f t="shared" si="93"/>
        <v>5</v>
      </c>
      <c r="ACA33" s="715">
        <f t="shared" si="94"/>
        <v>68</v>
      </c>
      <c r="ACB33" s="983" t="s">
        <v>1632</v>
      </c>
      <c r="ACC33" s="725" t="s">
        <v>1632</v>
      </c>
      <c r="ACD33" s="725" t="s">
        <v>1632</v>
      </c>
      <c r="ACE33" s="725" t="s">
        <v>1632</v>
      </c>
      <c r="ACF33" s="725">
        <v>5</v>
      </c>
      <c r="ACG33" s="725">
        <v>5</v>
      </c>
      <c r="ACH33" s="725">
        <v>5</v>
      </c>
      <c r="ACI33" s="725">
        <v>5</v>
      </c>
      <c r="ACJ33" s="715">
        <f t="shared" si="95"/>
        <v>20</v>
      </c>
      <c r="ACK33" s="715">
        <f t="shared" si="96"/>
        <v>1</v>
      </c>
      <c r="ACL33" s="982">
        <v>129</v>
      </c>
      <c r="ACM33" s="715">
        <v>7250</v>
      </c>
      <c r="ACN33" s="1089">
        <v>7.5950000000000006</v>
      </c>
      <c r="ACO33" s="715">
        <v>56</v>
      </c>
      <c r="ACP33" s="1089">
        <v>4.0999999999999996</v>
      </c>
      <c r="ACQ33" s="715">
        <v>54</v>
      </c>
      <c r="ACR33" s="982">
        <v>23.571000000000002</v>
      </c>
      <c r="ACS33" s="1090">
        <v>59</v>
      </c>
      <c r="ACT33" s="983" t="s">
        <v>1632</v>
      </c>
      <c r="ACU33" s="725" t="s">
        <v>1625</v>
      </c>
      <c r="ACV33" s="725" t="s">
        <v>1625</v>
      </c>
      <c r="ACW33" s="725" t="s">
        <v>1625</v>
      </c>
      <c r="ACX33" s="725">
        <v>5</v>
      </c>
      <c r="ACY33" s="725">
        <v>0</v>
      </c>
      <c r="ACZ33" s="725">
        <v>0</v>
      </c>
      <c r="ADA33" s="725">
        <v>0</v>
      </c>
      <c r="ADB33" s="715">
        <f t="shared" si="97"/>
        <v>5</v>
      </c>
      <c r="ADC33" s="715">
        <f t="shared" si="98"/>
        <v>9</v>
      </c>
      <c r="ADD33" s="984" t="s">
        <v>1632</v>
      </c>
      <c r="ADE33" s="985" t="s">
        <v>1632</v>
      </c>
      <c r="ADF33" s="985" t="s">
        <v>1625</v>
      </c>
      <c r="ADG33" s="985" t="s">
        <v>1625</v>
      </c>
      <c r="ADH33" s="985">
        <v>5</v>
      </c>
      <c r="ADI33" s="985">
        <v>5</v>
      </c>
      <c r="ADJ33" s="985">
        <v>0</v>
      </c>
      <c r="ADK33" s="985">
        <v>0</v>
      </c>
      <c r="ADL33" s="715">
        <f t="shared" si="99"/>
        <v>10</v>
      </c>
      <c r="ADM33" s="715">
        <f t="shared" si="100"/>
        <v>40</v>
      </c>
      <c r="ADN33" s="1169">
        <v>0</v>
      </c>
      <c r="ADO33" s="1168">
        <v>0</v>
      </c>
      <c r="ADP33" s="1168">
        <v>0</v>
      </c>
      <c r="ADQ33" s="989">
        <v>0</v>
      </c>
      <c r="ADR33" s="989">
        <v>0</v>
      </c>
      <c r="ADS33" s="989">
        <v>0</v>
      </c>
      <c r="ADT33" s="989">
        <v>38</v>
      </c>
      <c r="ADU33" s="989">
        <v>6</v>
      </c>
      <c r="ADV33" s="989">
        <v>275</v>
      </c>
      <c r="ADW33" s="989">
        <v>2200</v>
      </c>
      <c r="ADX33" s="989">
        <v>45.833333333333336</v>
      </c>
      <c r="ADY33" s="989">
        <v>366.66666666666669</v>
      </c>
      <c r="ADZ33" s="989">
        <v>73.49993318187893</v>
      </c>
      <c r="AEA33" s="989">
        <v>33</v>
      </c>
      <c r="AEB33" s="989">
        <v>6</v>
      </c>
      <c r="AEC33" s="989">
        <v>275</v>
      </c>
      <c r="AED33" s="989">
        <v>2200</v>
      </c>
      <c r="AEE33" s="989">
        <v>45.833333333333336</v>
      </c>
      <c r="AEF33" s="989">
        <v>366.66666666666669</v>
      </c>
      <c r="AEG33" s="989">
        <v>73.49993318187893</v>
      </c>
      <c r="AEH33" s="729">
        <v>61</v>
      </c>
      <c r="AEI33" s="987"/>
      <c r="AEM33" s="715">
        <v>3863</v>
      </c>
      <c r="AEN33" s="715">
        <v>3008</v>
      </c>
      <c r="AEO33" s="989">
        <v>317</v>
      </c>
      <c r="AEP33" s="1099">
        <v>10.538563829787234</v>
      </c>
      <c r="AEQ33" s="989">
        <v>42</v>
      </c>
      <c r="AER33" s="989">
        <v>73</v>
      </c>
      <c r="AES33" s="989">
        <v>23.028391167192432</v>
      </c>
      <c r="AET33" s="1099">
        <v>3.5616438356164384</v>
      </c>
      <c r="AEU33" s="989">
        <v>45</v>
      </c>
      <c r="AEV33" s="989">
        <v>77</v>
      </c>
      <c r="AEW33" s="989">
        <v>394</v>
      </c>
      <c r="AEX33" s="989">
        <v>19.543147208121827</v>
      </c>
      <c r="AEY33" s="989">
        <v>25</v>
      </c>
      <c r="AEZ33" s="1667">
        <v>3008</v>
      </c>
      <c r="AFA33" s="1668">
        <v>2.5435505319148937</v>
      </c>
      <c r="AFB33" s="1667">
        <f t="shared" si="101"/>
        <v>9</v>
      </c>
      <c r="AFC33" s="1168">
        <v>110</v>
      </c>
      <c r="AFD33" s="1099">
        <v>17.272727272727273</v>
      </c>
      <c r="AFE33" s="989">
        <f t="shared" si="102"/>
        <v>53</v>
      </c>
      <c r="AFF33" s="715">
        <v>278</v>
      </c>
      <c r="AFG33" s="985">
        <v>22.302158273381295</v>
      </c>
      <c r="AFH33" s="699">
        <f t="shared" si="103"/>
        <v>50</v>
      </c>
      <c r="AFI33" s="989">
        <v>212</v>
      </c>
      <c r="AFJ33" s="715">
        <v>45</v>
      </c>
      <c r="AFK33" s="985">
        <v>21.226415094339622</v>
      </c>
      <c r="AFL33" s="699">
        <f t="shared" si="104"/>
        <v>43</v>
      </c>
      <c r="AFM33" s="707">
        <v>362</v>
      </c>
      <c r="AFN33" s="990">
        <v>57</v>
      </c>
      <c r="AFO33" s="719">
        <v>15.745856353591158</v>
      </c>
      <c r="AFP33" s="979">
        <f t="shared" si="105"/>
        <v>12</v>
      </c>
      <c r="AFQ33" s="715">
        <v>64</v>
      </c>
      <c r="AFR33" s="699">
        <f t="shared" si="105"/>
        <v>21</v>
      </c>
      <c r="AFS33" s="715">
        <v>17940</v>
      </c>
      <c r="AFT33" s="715">
        <v>8610</v>
      </c>
      <c r="AFU33" s="985">
        <v>47.993311036789301</v>
      </c>
      <c r="AFV33" s="699">
        <f t="shared" si="106"/>
        <v>17</v>
      </c>
      <c r="AFW33" s="715">
        <v>17460</v>
      </c>
      <c r="AFX33" s="715">
        <v>480</v>
      </c>
      <c r="AFY33" s="712">
        <v>2.7491408934707904</v>
      </c>
      <c r="AFZ33" s="699">
        <f t="shared" si="107"/>
        <v>7</v>
      </c>
      <c r="AGA33" s="712">
        <v>41.449814126394052</v>
      </c>
      <c r="AGB33" s="712">
        <v>22.118959107806692</v>
      </c>
      <c r="AGC33" s="712">
        <v>11.524163568773234</v>
      </c>
      <c r="AGD33" s="712">
        <v>7.0631970260223049</v>
      </c>
      <c r="AGE33" s="712">
        <v>7.4349442379182156</v>
      </c>
      <c r="AGF33" s="712">
        <v>5.7620817843866172</v>
      </c>
      <c r="AGG33" s="712">
        <v>3.9033457249070631</v>
      </c>
      <c r="AGH33" s="712">
        <v>0.18587360594795538</v>
      </c>
      <c r="AGI33" s="712">
        <v>0.55762081784386619</v>
      </c>
      <c r="AGJ33" s="715">
        <v>223</v>
      </c>
      <c r="AGK33" s="715">
        <v>119</v>
      </c>
      <c r="AGL33" s="715">
        <v>62</v>
      </c>
      <c r="AGM33" s="715">
        <v>38</v>
      </c>
      <c r="AGN33" s="715">
        <v>40</v>
      </c>
      <c r="AGO33" s="715">
        <v>31</v>
      </c>
      <c r="AGP33" s="715">
        <v>21</v>
      </c>
      <c r="AGQ33" s="715">
        <v>1</v>
      </c>
      <c r="AGR33" s="715">
        <v>3</v>
      </c>
      <c r="AGS33" s="715">
        <v>538</v>
      </c>
      <c r="AGT33" s="712">
        <v>25.641025641025639</v>
      </c>
      <c r="AGU33" s="712">
        <v>13.675213675213676</v>
      </c>
      <c r="AGV33" s="712">
        <v>7.6923076923076925</v>
      </c>
      <c r="AGW33" s="712">
        <v>14.529914529914532</v>
      </c>
      <c r="AGX33" s="712">
        <v>10.256410256410255</v>
      </c>
      <c r="AGY33" s="712">
        <v>16.239316239316238</v>
      </c>
      <c r="AGZ33" s="712">
        <v>8.5470085470085468</v>
      </c>
      <c r="AHA33" s="712">
        <v>1.7094017094017095</v>
      </c>
      <c r="AHB33" s="712">
        <v>1.7094017094017095</v>
      </c>
      <c r="AHC33" s="715">
        <v>30</v>
      </c>
      <c r="AHD33" s="715">
        <v>16</v>
      </c>
      <c r="AHE33" s="715">
        <v>9</v>
      </c>
      <c r="AHF33" s="715">
        <v>17</v>
      </c>
      <c r="AHG33" s="715">
        <v>12</v>
      </c>
      <c r="AHH33" s="715">
        <v>19</v>
      </c>
      <c r="AHI33" s="715">
        <v>10</v>
      </c>
      <c r="AHJ33" s="715">
        <v>2</v>
      </c>
      <c r="AHK33" s="715">
        <v>2</v>
      </c>
      <c r="AHL33" s="715">
        <v>117</v>
      </c>
      <c r="AHM33" s="712">
        <v>50</v>
      </c>
      <c r="AHN33" s="712">
        <v>10</v>
      </c>
      <c r="AHO33" s="712">
        <v>15</v>
      </c>
      <c r="AHP33" s="712">
        <v>5</v>
      </c>
      <c r="AHQ33" s="712">
        <v>0</v>
      </c>
      <c r="AHR33" s="712">
        <v>10</v>
      </c>
      <c r="AHS33" s="712">
        <v>10</v>
      </c>
      <c r="AHT33" s="712">
        <v>0</v>
      </c>
      <c r="AHU33" s="712">
        <v>0</v>
      </c>
      <c r="AHV33" s="715">
        <v>10</v>
      </c>
      <c r="AHW33" s="715">
        <v>2</v>
      </c>
      <c r="AHX33" s="715">
        <v>3</v>
      </c>
      <c r="AHY33" s="715">
        <v>1</v>
      </c>
      <c r="AHZ33" s="715">
        <v>0</v>
      </c>
      <c r="AIA33" s="715">
        <v>2</v>
      </c>
      <c r="AIB33" s="715">
        <v>2</v>
      </c>
      <c r="AIC33" s="715">
        <v>0</v>
      </c>
      <c r="AID33" s="715">
        <v>0</v>
      </c>
      <c r="AIE33" s="715">
        <v>20</v>
      </c>
      <c r="AIF33" s="712" t="s">
        <v>1678</v>
      </c>
      <c r="AIG33" s="712" t="s">
        <v>1623</v>
      </c>
      <c r="AIH33" s="709">
        <v>10</v>
      </c>
      <c r="AII33" s="978">
        <f t="shared" si="108"/>
        <v>17</v>
      </c>
      <c r="AIJ33" s="703" t="s">
        <v>1625</v>
      </c>
      <c r="AIK33" s="703" t="s">
        <v>1625</v>
      </c>
      <c r="AIL33" s="703" t="s">
        <v>1626</v>
      </c>
      <c r="AIM33" s="701" t="s">
        <v>1626</v>
      </c>
      <c r="AIN33" s="712" t="s">
        <v>1626</v>
      </c>
      <c r="AIO33" s="712" t="s">
        <v>1627</v>
      </c>
      <c r="AIP33" s="712" t="s">
        <v>1627</v>
      </c>
      <c r="AIQ33" s="712" t="s">
        <v>1627</v>
      </c>
      <c r="AIR33" s="712" t="s">
        <v>1625</v>
      </c>
      <c r="AIS33" s="712" t="s">
        <v>1685</v>
      </c>
      <c r="AIT33" s="712" t="s">
        <v>1641</v>
      </c>
      <c r="AIU33" s="712" t="s">
        <v>1642</v>
      </c>
      <c r="AIV33" s="712" t="s">
        <v>1725</v>
      </c>
      <c r="AIW33" s="699">
        <v>143</v>
      </c>
      <c r="AIX33" s="699">
        <v>16</v>
      </c>
      <c r="AIY33" s="985">
        <v>11.1</v>
      </c>
      <c r="AIZ33" s="699">
        <v>7</v>
      </c>
      <c r="AJA33" s="712">
        <v>0.23011176857330704</v>
      </c>
      <c r="AJB33" s="699">
        <f t="shared" si="109"/>
        <v>14</v>
      </c>
      <c r="AJC33" s="712">
        <v>0</v>
      </c>
      <c r="AJD33" s="978">
        <f t="shared" si="110"/>
        <v>25</v>
      </c>
      <c r="AJE33" s="712" t="s">
        <v>1625</v>
      </c>
      <c r="AJF33" s="712" t="s">
        <v>1625</v>
      </c>
      <c r="AJG33" s="712" t="s">
        <v>1625</v>
      </c>
      <c r="AJH33" s="712" t="s">
        <v>1625</v>
      </c>
      <c r="AJI33" s="712">
        <v>8.1999999999999993</v>
      </c>
      <c r="AJJ33" s="699">
        <f t="shared" si="111"/>
        <v>43</v>
      </c>
      <c r="AJK33" s="715">
        <v>8</v>
      </c>
      <c r="AJL33" s="712">
        <v>5.0999999999999996</v>
      </c>
      <c r="AJM33" s="699">
        <f t="shared" si="112"/>
        <v>26</v>
      </c>
      <c r="AJN33" s="715">
        <v>5</v>
      </c>
      <c r="AJO33" s="712">
        <v>0</v>
      </c>
      <c r="AJP33" s="699">
        <f t="shared" si="113"/>
        <v>17</v>
      </c>
      <c r="AJQ33" s="715">
        <v>0</v>
      </c>
      <c r="AJR33" s="712">
        <v>2.1</v>
      </c>
      <c r="AJS33" s="699">
        <f t="shared" si="114"/>
        <v>23</v>
      </c>
      <c r="AJT33" s="715">
        <v>2</v>
      </c>
      <c r="AJU33" s="712">
        <v>0</v>
      </c>
      <c r="AJV33" s="715">
        <v>0</v>
      </c>
      <c r="AJW33" s="712">
        <v>5.0999999999999996</v>
      </c>
      <c r="AJX33" s="699">
        <f t="shared" si="115"/>
        <v>15</v>
      </c>
      <c r="AJY33" s="715">
        <v>5</v>
      </c>
      <c r="AJZ33" s="712">
        <v>0</v>
      </c>
      <c r="AKA33" s="699">
        <f t="shared" si="116"/>
        <v>9</v>
      </c>
      <c r="AKB33" s="715">
        <v>0</v>
      </c>
      <c r="AKC33" s="712">
        <v>9.3000000000000007</v>
      </c>
      <c r="AKD33" s="699">
        <f t="shared" si="117"/>
        <v>47</v>
      </c>
      <c r="AKE33" s="715">
        <v>9</v>
      </c>
      <c r="AKF33" s="715">
        <v>520</v>
      </c>
      <c r="AKG33" s="715">
        <v>335</v>
      </c>
      <c r="AKH33" s="715">
        <v>0</v>
      </c>
      <c r="AKI33" s="715">
        <v>58</v>
      </c>
      <c r="AKJ33" s="715">
        <v>0</v>
      </c>
      <c r="AKK33" s="715">
        <v>913</v>
      </c>
      <c r="AKL33" s="715">
        <v>141</v>
      </c>
      <c r="AKM33" s="715">
        <v>153</v>
      </c>
      <c r="AKN33" s="715">
        <v>0</v>
      </c>
      <c r="AKO33" s="715">
        <v>294</v>
      </c>
      <c r="AKP33" s="712">
        <v>9.7000000000000003E-2</v>
      </c>
      <c r="AKQ33" s="699">
        <f t="shared" si="118"/>
        <v>51</v>
      </c>
      <c r="AKR33" s="712">
        <v>6.2E-2</v>
      </c>
      <c r="AKS33" s="699">
        <f t="shared" si="118"/>
        <v>35</v>
      </c>
      <c r="AKT33" s="712" t="s">
        <v>31</v>
      </c>
      <c r="AKU33" s="699" t="str">
        <f t="shared" si="5"/>
        <v>-</v>
      </c>
      <c r="AKV33" s="712">
        <v>1.0999999999999999E-2</v>
      </c>
      <c r="AKW33" s="699">
        <f t="shared" si="119"/>
        <v>27</v>
      </c>
      <c r="AKX33" s="712" t="s">
        <v>31</v>
      </c>
      <c r="AKY33" s="712">
        <v>0.17</v>
      </c>
      <c r="AKZ33" s="712">
        <v>2.5999999999999999E-2</v>
      </c>
      <c r="ALA33" s="699">
        <f t="shared" si="6"/>
        <v>15</v>
      </c>
      <c r="ALB33" s="712">
        <v>2.8000000000000001E-2</v>
      </c>
      <c r="ALC33" s="699">
        <f t="shared" si="7"/>
        <v>40</v>
      </c>
      <c r="ALD33" s="712" t="s">
        <v>31</v>
      </c>
      <c r="ALE33" s="699" t="str">
        <f t="shared" si="8"/>
        <v>-</v>
      </c>
      <c r="ALF33" s="712">
        <v>5.5E-2</v>
      </c>
      <c r="ALG33" s="712"/>
      <c r="ALH33" s="1706">
        <v>32.306138456414061</v>
      </c>
      <c r="ALI33" s="729">
        <v>1156</v>
      </c>
      <c r="ALJ33" s="729">
        <v>184</v>
      </c>
      <c r="ALK33" s="729">
        <v>29932</v>
      </c>
      <c r="ALL33" s="729">
        <v>38.620873981023649</v>
      </c>
      <c r="ALM33" s="729">
        <v>6.147267138848056</v>
      </c>
      <c r="ALN33" s="729">
        <v>59</v>
      </c>
      <c r="ALO33" s="729">
        <v>50</v>
      </c>
    </row>
    <row r="34" spans="1:1003" ht="13" x14ac:dyDescent="0.2">
      <c r="A34" s="696" t="s">
        <v>1726</v>
      </c>
      <c r="B34" s="697" t="s">
        <v>1727</v>
      </c>
      <c r="C34" s="697" t="s">
        <v>1646</v>
      </c>
      <c r="D34" s="697" t="s">
        <v>1646</v>
      </c>
      <c r="E34" s="697" t="s">
        <v>1638</v>
      </c>
      <c r="F34" s="698" t="s">
        <v>1728</v>
      </c>
      <c r="G34" s="699" t="s">
        <v>1914</v>
      </c>
      <c r="H34" s="700">
        <v>38</v>
      </c>
      <c r="I34" s="703">
        <v>7.47</v>
      </c>
      <c r="J34" s="699">
        <f t="shared" si="9"/>
        <v>9</v>
      </c>
      <c r="K34" s="702">
        <v>38</v>
      </c>
      <c r="L34" s="703">
        <v>7.41</v>
      </c>
      <c r="M34" s="710">
        <f t="shared" si="10"/>
        <v>15</v>
      </c>
      <c r="N34" s="712">
        <f t="shared" si="11"/>
        <v>-5.9999999999999609E-2</v>
      </c>
      <c r="O34" s="702">
        <v>143</v>
      </c>
      <c r="P34" s="703">
        <v>5.91</v>
      </c>
      <c r="Q34" s="699">
        <f t="shared" si="120"/>
        <v>65</v>
      </c>
      <c r="R34" s="702">
        <v>119</v>
      </c>
      <c r="S34" s="703">
        <v>5.91</v>
      </c>
      <c r="T34" s="710">
        <f t="shared" si="0"/>
        <v>72</v>
      </c>
      <c r="U34" s="712">
        <f t="shared" si="12"/>
        <v>0</v>
      </c>
      <c r="V34" s="706">
        <v>87</v>
      </c>
      <c r="W34" s="701">
        <v>5.804597701149425</v>
      </c>
      <c r="X34" s="702">
        <v>31</v>
      </c>
      <c r="Y34" s="704">
        <v>6.193548387096774</v>
      </c>
      <c r="Z34" s="705">
        <f t="shared" si="13"/>
        <v>64</v>
      </c>
      <c r="AA34" s="707">
        <v>60</v>
      </c>
      <c r="AB34" s="704">
        <v>5.5666666666666664</v>
      </c>
      <c r="AC34" s="705">
        <f t="shared" si="14"/>
        <v>76</v>
      </c>
      <c r="AD34" s="702">
        <v>27</v>
      </c>
      <c r="AE34" s="704">
        <v>6.333333333333333</v>
      </c>
      <c r="AF34" s="732">
        <f t="shared" si="15"/>
        <v>7</v>
      </c>
      <c r="AG34" s="708">
        <v>83.1</v>
      </c>
      <c r="AH34" s="705">
        <f t="shared" si="16"/>
        <v>3</v>
      </c>
      <c r="AI34" s="709">
        <v>83.4</v>
      </c>
      <c r="AJ34" s="705">
        <f t="shared" si="17"/>
        <v>64</v>
      </c>
      <c r="AK34" s="709">
        <v>3.2999999999999972</v>
      </c>
      <c r="AL34" s="701">
        <v>0.10000000000000853</v>
      </c>
      <c r="AM34" s="702">
        <v>85</v>
      </c>
      <c r="AN34" s="715">
        <f t="shared" si="18"/>
        <v>16</v>
      </c>
      <c r="AO34" s="710">
        <v>95</v>
      </c>
      <c r="AP34" s="715">
        <f t="shared" si="19"/>
        <v>8</v>
      </c>
      <c r="AQ34" s="702">
        <v>270</v>
      </c>
      <c r="AR34" s="710">
        <f t="shared" si="121"/>
        <v>11</v>
      </c>
      <c r="AS34" s="702">
        <v>38</v>
      </c>
      <c r="AT34" s="703">
        <v>23.684210526315788</v>
      </c>
      <c r="AU34" s="705">
        <f t="shared" si="20"/>
        <v>52</v>
      </c>
      <c r="AV34" s="702">
        <v>37</v>
      </c>
      <c r="AW34" s="703">
        <v>18.918918918918919</v>
      </c>
      <c r="AX34" s="705">
        <f t="shared" si="21"/>
        <v>67</v>
      </c>
      <c r="AY34" s="702">
        <v>37</v>
      </c>
      <c r="AZ34" s="703">
        <v>51.351351351351347</v>
      </c>
      <c r="BA34" s="705">
        <f t="shared" si="22"/>
        <v>58</v>
      </c>
      <c r="BB34" s="702">
        <v>38</v>
      </c>
      <c r="BC34" s="703">
        <v>7.8947368421052628</v>
      </c>
      <c r="BD34" s="705">
        <f t="shared" si="23"/>
        <v>5</v>
      </c>
      <c r="BE34" s="702">
        <v>38</v>
      </c>
      <c r="BF34" s="703">
        <v>0</v>
      </c>
      <c r="BG34" s="705">
        <f t="shared" si="24"/>
        <v>1</v>
      </c>
      <c r="BH34" s="702">
        <v>38</v>
      </c>
      <c r="BI34" s="703">
        <v>21.052631578947366</v>
      </c>
      <c r="BJ34" s="705">
        <f t="shared" si="25"/>
        <v>2</v>
      </c>
      <c r="BK34" s="702">
        <v>31</v>
      </c>
      <c r="BL34" s="703">
        <v>70.967741935483872</v>
      </c>
      <c r="BM34" s="705">
        <f t="shared" si="26"/>
        <v>74</v>
      </c>
      <c r="BN34" s="702">
        <v>32</v>
      </c>
      <c r="BO34" s="703">
        <v>78.125</v>
      </c>
      <c r="BP34" s="705">
        <f t="shared" si="27"/>
        <v>10</v>
      </c>
      <c r="BQ34" s="702">
        <v>29</v>
      </c>
      <c r="BR34" s="703">
        <v>58.620689655172406</v>
      </c>
      <c r="BS34" s="705">
        <f t="shared" si="28"/>
        <v>21</v>
      </c>
      <c r="BT34" s="702">
        <v>33</v>
      </c>
      <c r="BU34" s="703">
        <v>39.393939393939391</v>
      </c>
      <c r="BV34" s="705">
        <f t="shared" si="29"/>
        <v>48</v>
      </c>
      <c r="BW34" s="702">
        <v>31</v>
      </c>
      <c r="BX34" s="703">
        <v>3.225806451612903</v>
      </c>
      <c r="BY34" s="705">
        <f t="shared" si="30"/>
        <v>34</v>
      </c>
      <c r="BZ34" s="702">
        <v>33</v>
      </c>
      <c r="CA34" s="703">
        <v>54.54545454545454</v>
      </c>
      <c r="CB34" s="705">
        <f t="shared" si="31"/>
        <v>29</v>
      </c>
      <c r="CC34" s="709">
        <v>13</v>
      </c>
      <c r="CD34" s="726">
        <f t="shared" si="32"/>
        <v>25</v>
      </c>
      <c r="CE34" s="703">
        <v>1.9</v>
      </c>
      <c r="CF34" s="703">
        <v>6.1</v>
      </c>
      <c r="CG34" s="704">
        <v>4.9000000000000004</v>
      </c>
      <c r="CH34" s="709">
        <v>11.8</v>
      </c>
      <c r="CI34" s="701">
        <v>11.9</v>
      </c>
      <c r="CJ34" s="712">
        <v>17.2</v>
      </c>
      <c r="CK34" s="729">
        <f t="shared" si="33"/>
        <v>46</v>
      </c>
      <c r="CL34" s="712">
        <v>2.2999999999999998</v>
      </c>
      <c r="CM34" s="712">
        <v>8</v>
      </c>
      <c r="CN34" s="712">
        <v>6.9</v>
      </c>
      <c r="CO34" s="714">
        <v>72</v>
      </c>
      <c r="CP34" s="985">
        <v>87</v>
      </c>
      <c r="CQ34" s="729">
        <f t="shared" si="34"/>
        <v>7</v>
      </c>
      <c r="CR34" s="715">
        <v>10</v>
      </c>
      <c r="CS34" s="985">
        <v>87</v>
      </c>
      <c r="CT34" s="729">
        <f t="shared" si="1"/>
        <v>7</v>
      </c>
      <c r="CU34" s="715">
        <v>43</v>
      </c>
      <c r="CV34" s="712">
        <v>84</v>
      </c>
      <c r="CW34" s="729">
        <f t="shared" si="35"/>
        <v>47</v>
      </c>
      <c r="CX34" s="715">
        <v>19</v>
      </c>
      <c r="CY34" s="712">
        <v>82</v>
      </c>
      <c r="CZ34" s="729">
        <f t="shared" si="36"/>
        <v>54</v>
      </c>
      <c r="DA34" s="716">
        <v>26.086956521739129</v>
      </c>
      <c r="DB34" s="710">
        <f t="shared" si="37"/>
        <v>60</v>
      </c>
      <c r="DC34" s="715">
        <v>46</v>
      </c>
      <c r="DD34" s="717">
        <v>73.91304347826086</v>
      </c>
      <c r="DE34" s="710">
        <f t="shared" si="38"/>
        <v>43</v>
      </c>
      <c r="DF34" s="703">
        <v>0</v>
      </c>
      <c r="DG34" s="705">
        <f t="shared" si="123"/>
        <v>37</v>
      </c>
      <c r="DH34" s="709">
        <v>30.76923076923077</v>
      </c>
      <c r="DI34" s="705">
        <f t="shared" si="123"/>
        <v>67</v>
      </c>
      <c r="DJ34" s="703">
        <v>0</v>
      </c>
      <c r="DK34" s="705">
        <f t="shared" si="40"/>
        <v>34</v>
      </c>
      <c r="DL34" s="718">
        <v>81.818181818181827</v>
      </c>
      <c r="DM34" s="705">
        <f t="shared" si="41"/>
        <v>8</v>
      </c>
      <c r="DN34" s="703">
        <v>0</v>
      </c>
      <c r="DO34" s="705">
        <f t="shared" si="42"/>
        <v>60</v>
      </c>
      <c r="DP34" s="702">
        <v>38</v>
      </c>
      <c r="DQ34" s="719">
        <v>71.05263157894737</v>
      </c>
      <c r="DR34" s="705">
        <f t="shared" si="122"/>
        <v>14</v>
      </c>
      <c r="DS34" s="702">
        <v>33</v>
      </c>
      <c r="DT34" s="719">
        <v>42.424242424242422</v>
      </c>
      <c r="DU34" s="705">
        <v>56</v>
      </c>
      <c r="DV34" s="702">
        <v>35</v>
      </c>
      <c r="DW34" s="720">
        <v>82.857142857142861</v>
      </c>
      <c r="DX34" s="705">
        <v>5</v>
      </c>
      <c r="DY34" s="702">
        <v>17</v>
      </c>
      <c r="DZ34" s="1145">
        <v>1.1666666666666667</v>
      </c>
      <c r="EA34" s="726">
        <v>16</v>
      </c>
      <c r="EB34" s="720">
        <v>17.647058823529409</v>
      </c>
      <c r="EC34" s="705">
        <v>12</v>
      </c>
      <c r="ED34" s="702">
        <v>22</v>
      </c>
      <c r="EE34" s="712">
        <v>1.45</v>
      </c>
      <c r="EF34" s="729">
        <v>29</v>
      </c>
      <c r="EG34" s="720">
        <v>45.454545454545453</v>
      </c>
      <c r="EH34" s="705">
        <v>6</v>
      </c>
      <c r="EI34" s="702">
        <v>23</v>
      </c>
      <c r="EJ34" s="712">
        <v>0.92307692307692313</v>
      </c>
      <c r="EK34" s="729">
        <v>52</v>
      </c>
      <c r="EL34" s="720">
        <v>56.521739130434781</v>
      </c>
      <c r="EM34" s="705">
        <v>2</v>
      </c>
      <c r="EN34" s="714">
        <v>21</v>
      </c>
      <c r="EO34" s="712">
        <v>0.5</v>
      </c>
      <c r="EP34" s="729">
        <v>61</v>
      </c>
      <c r="EQ34" s="725">
        <v>28.571428571428569</v>
      </c>
      <c r="ER34" s="733">
        <v>2</v>
      </c>
      <c r="ES34" s="702">
        <v>25</v>
      </c>
      <c r="ET34" s="726">
        <v>0.91666666666666663</v>
      </c>
      <c r="EU34" s="726">
        <v>34</v>
      </c>
      <c r="EV34" s="720">
        <v>48</v>
      </c>
      <c r="EW34" s="705">
        <v>1</v>
      </c>
      <c r="EX34" s="715">
        <v>24</v>
      </c>
      <c r="EY34" s="726">
        <v>0.5</v>
      </c>
      <c r="EZ34" s="726">
        <v>49</v>
      </c>
      <c r="FA34" s="725">
        <v>8.3333333333333321</v>
      </c>
      <c r="FB34" s="715">
        <v>17</v>
      </c>
      <c r="FC34" s="702">
        <v>23</v>
      </c>
      <c r="FD34" s="726">
        <v>0.5</v>
      </c>
      <c r="FE34" s="726">
        <v>55</v>
      </c>
      <c r="FF34" s="720">
        <v>17.391304347826086</v>
      </c>
      <c r="FG34" s="705">
        <v>9</v>
      </c>
      <c r="FH34" s="702">
        <v>25</v>
      </c>
      <c r="FI34" s="726">
        <v>3.0833333333333335</v>
      </c>
      <c r="FJ34" s="726">
        <v>35</v>
      </c>
      <c r="FK34" s="720">
        <v>48</v>
      </c>
      <c r="FL34" s="705">
        <v>6</v>
      </c>
      <c r="FM34" s="714">
        <v>33</v>
      </c>
      <c r="FN34" s="725">
        <v>15.151515151515152</v>
      </c>
      <c r="FO34" s="715">
        <v>64</v>
      </c>
      <c r="FP34" s="702">
        <v>30</v>
      </c>
      <c r="FQ34" s="727">
        <v>1</v>
      </c>
      <c r="FR34" s="727">
        <v>33</v>
      </c>
      <c r="FS34" s="720">
        <v>3.3333333333333335</v>
      </c>
      <c r="FT34" s="705">
        <v>48</v>
      </c>
      <c r="FU34" s="702">
        <v>29</v>
      </c>
      <c r="FV34" s="712">
        <v>1</v>
      </c>
      <c r="FW34" s="729">
        <v>50</v>
      </c>
      <c r="FX34" s="720">
        <v>3.4482758620689653</v>
      </c>
      <c r="FY34" s="705">
        <v>54</v>
      </c>
      <c r="FZ34" s="702">
        <v>30</v>
      </c>
      <c r="GA34" s="712">
        <v>0.5</v>
      </c>
      <c r="GB34" s="729">
        <v>58</v>
      </c>
      <c r="GC34" s="720">
        <v>3.3333333333333335</v>
      </c>
      <c r="GD34" s="705">
        <v>66</v>
      </c>
      <c r="GE34" s="702">
        <v>30</v>
      </c>
      <c r="GF34" s="712">
        <v>0</v>
      </c>
      <c r="GG34" s="729">
        <v>59</v>
      </c>
      <c r="GH34" s="720">
        <v>0</v>
      </c>
      <c r="GI34" s="705">
        <v>59</v>
      </c>
      <c r="GJ34" s="702">
        <v>31</v>
      </c>
      <c r="GK34" s="726">
        <v>2.5</v>
      </c>
      <c r="GL34" s="726">
        <v>1</v>
      </c>
      <c r="GM34" s="720">
        <v>9.67741935483871</v>
      </c>
      <c r="GN34" s="705">
        <v>58</v>
      </c>
      <c r="GO34" s="702">
        <v>31</v>
      </c>
      <c r="GP34" s="726">
        <v>0.5</v>
      </c>
      <c r="GQ34" s="726">
        <v>39</v>
      </c>
      <c r="GR34" s="720">
        <v>3.225806451612903</v>
      </c>
      <c r="GS34" s="705">
        <v>30</v>
      </c>
      <c r="GT34" s="702">
        <v>32</v>
      </c>
      <c r="GU34" s="726">
        <v>0</v>
      </c>
      <c r="GV34" s="726">
        <v>51</v>
      </c>
      <c r="GW34" s="720">
        <v>0</v>
      </c>
      <c r="GX34" s="705">
        <v>51</v>
      </c>
      <c r="GY34" s="702">
        <v>31</v>
      </c>
      <c r="GZ34" s="726">
        <v>0</v>
      </c>
      <c r="HA34" s="726">
        <v>50</v>
      </c>
      <c r="HB34" s="720">
        <v>0</v>
      </c>
      <c r="HC34" s="705">
        <v>50</v>
      </c>
      <c r="HD34" s="709">
        <v>21.739130434782609</v>
      </c>
      <c r="HE34" s="703">
        <v>0</v>
      </c>
      <c r="HF34" s="703">
        <v>73.91304347826086</v>
      </c>
      <c r="HG34" s="703">
        <v>30.434782608695656</v>
      </c>
      <c r="HH34" s="1299">
        <v>19.565217391304348</v>
      </c>
      <c r="HI34" s="1299">
        <v>10.869565217391305</v>
      </c>
      <c r="HJ34" s="1299">
        <v>63.04347826086957</v>
      </c>
      <c r="HK34" s="1299">
        <v>8.695652173913043</v>
      </c>
      <c r="HL34" s="1299">
        <v>65.217391304347828</v>
      </c>
      <c r="HM34" s="1300">
        <v>46</v>
      </c>
      <c r="HN34" s="709">
        <v>18.90909090909091</v>
      </c>
      <c r="HO34" s="709">
        <v>2.9090909090909092</v>
      </c>
      <c r="HP34" s="709">
        <v>57.45454545454546</v>
      </c>
      <c r="HQ34" s="709">
        <v>31.636363636363633</v>
      </c>
      <c r="HR34" s="709">
        <v>12</v>
      </c>
      <c r="HS34" s="709">
        <v>28.000000000000004</v>
      </c>
      <c r="HT34" s="709">
        <v>53.090909090909086</v>
      </c>
      <c r="HU34" s="709">
        <v>4.3636363636363642</v>
      </c>
      <c r="HV34" s="709">
        <v>52.72727272727272</v>
      </c>
      <c r="HW34" s="1300">
        <v>275</v>
      </c>
      <c r="HX34" s="1265" t="s">
        <v>31</v>
      </c>
      <c r="HY34" s="1266" t="s">
        <v>31</v>
      </c>
      <c r="HZ34" s="1266" t="s">
        <v>31</v>
      </c>
      <c r="IA34" s="1266" t="s">
        <v>31</v>
      </c>
      <c r="IB34" s="1266" t="s">
        <v>31</v>
      </c>
      <c r="IC34" s="1266" t="s">
        <v>31</v>
      </c>
      <c r="ID34" s="1266" t="s">
        <v>31</v>
      </c>
      <c r="IE34" s="1266" t="s">
        <v>31</v>
      </c>
      <c r="IF34" s="1267" t="s">
        <v>31</v>
      </c>
      <c r="IG34" s="1268" t="s">
        <v>31</v>
      </c>
      <c r="IH34" s="1269" t="s">
        <v>31</v>
      </c>
      <c r="II34" s="1269" t="s">
        <v>31</v>
      </c>
      <c r="IJ34" s="1269" t="s">
        <v>31</v>
      </c>
      <c r="IK34" s="1269" t="s">
        <v>31</v>
      </c>
      <c r="IL34" s="1269" t="s">
        <v>31</v>
      </c>
      <c r="IM34" s="1269" t="s">
        <v>31</v>
      </c>
      <c r="IN34" s="1269" t="s">
        <v>31</v>
      </c>
      <c r="IO34" s="1267" t="s">
        <v>31</v>
      </c>
      <c r="IP34" s="1268" t="s">
        <v>31</v>
      </c>
      <c r="IQ34" s="1269" t="s">
        <v>31</v>
      </c>
      <c r="IR34" s="1269" t="s">
        <v>31</v>
      </c>
      <c r="IS34" s="1269" t="s">
        <v>31</v>
      </c>
      <c r="IT34" s="1269" t="s">
        <v>31</v>
      </c>
      <c r="IU34" s="1269" t="s">
        <v>31</v>
      </c>
      <c r="IV34" s="1269" t="s">
        <v>31</v>
      </c>
      <c r="IW34" s="1269" t="s">
        <v>31</v>
      </c>
      <c r="IX34" s="1270" t="s">
        <v>31</v>
      </c>
      <c r="IY34" s="1268" t="s">
        <v>31</v>
      </c>
      <c r="IZ34" s="1269" t="s">
        <v>31</v>
      </c>
      <c r="JA34" s="1269" t="s">
        <v>31</v>
      </c>
      <c r="JB34" s="1269" t="s">
        <v>31</v>
      </c>
      <c r="JC34" s="1269" t="s">
        <v>31</v>
      </c>
      <c r="JD34" s="1269" t="s">
        <v>31</v>
      </c>
      <c r="JE34" s="1269" t="s">
        <v>31</v>
      </c>
      <c r="JF34" s="1269" t="s">
        <v>31</v>
      </c>
      <c r="JG34" s="1270" t="s">
        <v>31</v>
      </c>
      <c r="JH34" s="1268" t="s">
        <v>31</v>
      </c>
      <c r="JI34" s="1269" t="s">
        <v>31</v>
      </c>
      <c r="JJ34" s="1269" t="s">
        <v>31</v>
      </c>
      <c r="JK34" s="1269" t="s">
        <v>31</v>
      </c>
      <c r="JL34" s="1269" t="s">
        <v>31</v>
      </c>
      <c r="JM34" s="1269" t="s">
        <v>31</v>
      </c>
      <c r="JN34" s="1269" t="s">
        <v>31</v>
      </c>
      <c r="JO34" s="1269" t="s">
        <v>31</v>
      </c>
      <c r="JP34" s="1270" t="s">
        <v>31</v>
      </c>
      <c r="JQ34" s="1268" t="s">
        <v>31</v>
      </c>
      <c r="JR34" s="1269" t="s">
        <v>31</v>
      </c>
      <c r="JS34" s="1269" t="s">
        <v>31</v>
      </c>
      <c r="JT34" s="1269" t="s">
        <v>31</v>
      </c>
      <c r="JU34" s="1269" t="s">
        <v>31</v>
      </c>
      <c r="JV34" s="1269" t="s">
        <v>31</v>
      </c>
      <c r="JW34" s="1269" t="s">
        <v>31</v>
      </c>
      <c r="JX34" s="1269" t="s">
        <v>31</v>
      </c>
      <c r="JY34" s="1270" t="s">
        <v>31</v>
      </c>
      <c r="JZ34" s="718">
        <v>50.570776255707763</v>
      </c>
      <c r="KA34" s="705">
        <f t="shared" si="43"/>
        <v>39</v>
      </c>
      <c r="KB34" s="718">
        <v>61.666666666666671</v>
      </c>
      <c r="KC34" s="705">
        <f t="shared" si="43"/>
        <v>50</v>
      </c>
      <c r="KD34" s="1212">
        <v>1.3517665130568357</v>
      </c>
      <c r="KE34" s="988">
        <f t="shared" si="44"/>
        <v>65</v>
      </c>
      <c r="KF34" s="1212">
        <v>1.4132104454685099</v>
      </c>
      <c r="KG34" s="988">
        <f t="shared" si="44"/>
        <v>23</v>
      </c>
      <c r="KH34" s="1212">
        <v>15.115207373271888</v>
      </c>
      <c r="KI34" s="988">
        <f t="shared" si="124"/>
        <v>41</v>
      </c>
      <c r="KJ34" s="1212">
        <v>15.268817204301074</v>
      </c>
      <c r="KK34" s="988">
        <f t="shared" si="124"/>
        <v>24</v>
      </c>
      <c r="KL34" s="725">
        <v>7.7899596076168489</v>
      </c>
      <c r="KM34" s="715">
        <f t="shared" si="46"/>
        <v>48</v>
      </c>
      <c r="KN34" s="715">
        <v>23.142857142857142</v>
      </c>
      <c r="KO34" s="715">
        <f t="shared" si="47"/>
        <v>20</v>
      </c>
      <c r="KP34" s="728">
        <v>30</v>
      </c>
      <c r="KQ34" s="729">
        <v>10</v>
      </c>
      <c r="KR34" s="729">
        <v>10</v>
      </c>
      <c r="KS34" s="729">
        <v>30</v>
      </c>
      <c r="KT34" s="729">
        <v>0</v>
      </c>
      <c r="KU34" s="730">
        <f t="shared" si="48"/>
        <v>80</v>
      </c>
      <c r="KV34" s="734">
        <f t="shared" si="49"/>
        <v>44</v>
      </c>
      <c r="KW34" s="728">
        <v>0</v>
      </c>
      <c r="KX34" s="729">
        <v>0</v>
      </c>
      <c r="KY34" s="706">
        <f t="shared" si="50"/>
        <v>0</v>
      </c>
      <c r="KZ34" s="705">
        <f t="shared" si="51"/>
        <v>37</v>
      </c>
      <c r="LA34" s="847" t="s">
        <v>1625</v>
      </c>
      <c r="LB34" s="846" t="s">
        <v>1625</v>
      </c>
      <c r="LC34" s="846" t="s">
        <v>1625</v>
      </c>
      <c r="LD34" s="846" t="s">
        <v>1625</v>
      </c>
      <c r="LE34" s="729">
        <v>0</v>
      </c>
      <c r="LF34" s="1023">
        <v>58</v>
      </c>
      <c r="LG34" s="847" t="s">
        <v>1625</v>
      </c>
      <c r="LH34" s="846" t="s">
        <v>1625</v>
      </c>
      <c r="LI34" s="846" t="s">
        <v>1625</v>
      </c>
      <c r="LJ34" s="846" t="s">
        <v>1625</v>
      </c>
      <c r="LK34" s="729">
        <v>0</v>
      </c>
      <c r="LL34" s="1023">
        <v>37</v>
      </c>
      <c r="LM34" s="847" t="s">
        <v>1632</v>
      </c>
      <c r="LN34" s="846" t="s">
        <v>1632</v>
      </c>
      <c r="LO34" s="846" t="s">
        <v>1625</v>
      </c>
      <c r="LP34" s="846" t="s">
        <v>1625</v>
      </c>
      <c r="LQ34" s="729">
        <v>30</v>
      </c>
      <c r="LR34" s="1023">
        <v>40</v>
      </c>
      <c r="LS34" s="847" t="s">
        <v>1632</v>
      </c>
      <c r="LT34" s="846" t="s">
        <v>1625</v>
      </c>
      <c r="LU34" s="846" t="s">
        <v>1632</v>
      </c>
      <c r="LV34" s="846" t="s">
        <v>1632</v>
      </c>
      <c r="LW34" s="729">
        <v>30</v>
      </c>
      <c r="LX34" s="1023">
        <v>38</v>
      </c>
      <c r="LY34" s="847" t="s">
        <v>1632</v>
      </c>
      <c r="LZ34" s="846" t="s">
        <v>1632</v>
      </c>
      <c r="MA34" s="846" t="s">
        <v>1625</v>
      </c>
      <c r="MB34" s="846" t="s">
        <v>1625</v>
      </c>
      <c r="MC34" s="729">
        <v>20</v>
      </c>
      <c r="MD34" s="1023">
        <v>48</v>
      </c>
      <c r="ME34" s="847" t="s">
        <v>1632</v>
      </c>
      <c r="MF34" s="846" t="s">
        <v>1625</v>
      </c>
      <c r="MG34" s="846" t="s">
        <v>1625</v>
      </c>
      <c r="MH34" s="846" t="s">
        <v>1625</v>
      </c>
      <c r="MI34" s="729">
        <v>10</v>
      </c>
      <c r="MJ34" s="1023">
        <v>54</v>
      </c>
      <c r="MK34" s="847" t="s">
        <v>1632</v>
      </c>
      <c r="ML34" s="846" t="s">
        <v>1625</v>
      </c>
      <c r="MM34" s="846" t="s">
        <v>1625</v>
      </c>
      <c r="MN34" s="729">
        <v>15</v>
      </c>
      <c r="MO34" s="1023">
        <v>33</v>
      </c>
      <c r="MP34" s="847" t="s">
        <v>1625</v>
      </c>
      <c r="MQ34" s="846" t="s">
        <v>1625</v>
      </c>
      <c r="MR34" s="846" t="s">
        <v>1625</v>
      </c>
      <c r="MS34" s="846" t="s">
        <v>1625</v>
      </c>
      <c r="MT34" s="729">
        <v>0</v>
      </c>
      <c r="MU34" s="1023">
        <v>68</v>
      </c>
      <c r="MV34" s="846" t="s">
        <v>1632</v>
      </c>
      <c r="MW34" s="846" t="s">
        <v>1625</v>
      </c>
      <c r="MX34" s="846" t="s">
        <v>1632</v>
      </c>
      <c r="MY34" s="846" t="s">
        <v>1625</v>
      </c>
      <c r="MZ34" s="729">
        <v>20</v>
      </c>
      <c r="NA34" s="1023">
        <v>24</v>
      </c>
      <c r="NB34" s="715">
        <v>79.099999999999994</v>
      </c>
      <c r="NC34" s="715">
        <f t="shared" si="3"/>
        <v>52</v>
      </c>
      <c r="ND34" s="714">
        <v>0</v>
      </c>
      <c r="NE34" s="715">
        <v>55</v>
      </c>
      <c r="NF34" s="731">
        <v>0</v>
      </c>
      <c r="NG34" s="715">
        <v>55</v>
      </c>
      <c r="NH34" s="715">
        <v>0</v>
      </c>
      <c r="NI34" s="715">
        <v>56</v>
      </c>
      <c r="NJ34" s="731">
        <v>0</v>
      </c>
      <c r="NK34" s="715">
        <v>56</v>
      </c>
      <c r="NL34" s="715">
        <v>0</v>
      </c>
      <c r="NM34" s="715">
        <v>57</v>
      </c>
      <c r="NN34" s="2946">
        <v>0</v>
      </c>
      <c r="NO34" s="715">
        <v>57</v>
      </c>
      <c r="NP34" s="715">
        <v>1831</v>
      </c>
      <c r="NQ34" s="3206">
        <v>0</v>
      </c>
      <c r="NR34" s="3349">
        <v>0</v>
      </c>
      <c r="NS34" s="3206">
        <v>44</v>
      </c>
      <c r="NT34" s="3206">
        <v>0</v>
      </c>
      <c r="NU34" s="3207">
        <v>0</v>
      </c>
      <c r="NV34" s="3206">
        <v>44</v>
      </c>
      <c r="NW34" s="3206">
        <v>12</v>
      </c>
      <c r="NX34" s="3207">
        <v>0.65252854812398042</v>
      </c>
      <c r="NY34" s="3206">
        <v>55</v>
      </c>
      <c r="NZ34" s="3206">
        <v>1</v>
      </c>
      <c r="OA34" s="3208">
        <v>0.54377379010331695</v>
      </c>
      <c r="OB34" s="3206">
        <v>56</v>
      </c>
      <c r="OC34" s="714">
        <v>0</v>
      </c>
      <c r="OD34" s="2946" t="s">
        <v>31</v>
      </c>
      <c r="OE34" s="733">
        <v>74</v>
      </c>
      <c r="OF34" s="714" t="s">
        <v>31</v>
      </c>
      <c r="OG34" s="731" t="s">
        <v>31</v>
      </c>
      <c r="OH34" s="733" t="str">
        <f t="shared" si="52"/>
        <v>-</v>
      </c>
      <c r="OI34" s="981">
        <v>32.047800108636608</v>
      </c>
      <c r="OJ34" s="733">
        <f t="shared" si="4"/>
        <v>33</v>
      </c>
      <c r="OK34" s="1355" t="s">
        <v>3041</v>
      </c>
      <c r="OL34" s="1355" t="s">
        <v>3042</v>
      </c>
      <c r="OM34" s="1355">
        <v>59</v>
      </c>
      <c r="ON34" s="3559">
        <v>31.978319783197833</v>
      </c>
      <c r="OO34" s="1355">
        <v>34</v>
      </c>
      <c r="OP34" s="977"/>
      <c r="OQ34" s="712">
        <v>23.7</v>
      </c>
      <c r="OR34" s="712">
        <v>20.7</v>
      </c>
      <c r="OS34" s="712">
        <v>19.2</v>
      </c>
      <c r="OT34" s="712">
        <v>19.402985074626866</v>
      </c>
      <c r="OU34" s="712">
        <v>20</v>
      </c>
      <c r="OV34" s="712">
        <v>21.25</v>
      </c>
      <c r="OW34" s="699">
        <f t="shared" si="53"/>
        <v>6</v>
      </c>
      <c r="OX34" s="712">
        <v>20.708830845771143</v>
      </c>
      <c r="OY34" s="699">
        <f t="shared" si="53"/>
        <v>6</v>
      </c>
      <c r="OZ34" s="712">
        <v>14</v>
      </c>
      <c r="PA34" s="712">
        <v>7.3</v>
      </c>
      <c r="PB34" s="712">
        <v>11</v>
      </c>
      <c r="PC34" s="712">
        <v>7.4626865671641784</v>
      </c>
      <c r="PD34" s="712">
        <v>9.4117647058823533</v>
      </c>
      <c r="PE34" s="712">
        <v>7.5</v>
      </c>
      <c r="PF34" s="699">
        <f t="shared" si="54"/>
        <v>58</v>
      </c>
      <c r="PG34" s="712">
        <v>9.4457418788410887</v>
      </c>
      <c r="PH34" s="699">
        <f t="shared" si="55"/>
        <v>41</v>
      </c>
      <c r="PI34" s="712">
        <v>28.75</v>
      </c>
      <c r="PJ34" s="699">
        <f t="shared" si="56"/>
        <v>25</v>
      </c>
      <c r="PK34" s="985">
        <v>30.15457272461223</v>
      </c>
      <c r="PL34" s="699">
        <f t="shared" si="56"/>
        <v>14</v>
      </c>
      <c r="PM34" s="985">
        <v>666.7</v>
      </c>
      <c r="PN34" s="985">
        <v>611.79999999999995</v>
      </c>
      <c r="PO34" s="699">
        <f t="shared" si="57"/>
        <v>3</v>
      </c>
      <c r="PP34" s="712">
        <v>0</v>
      </c>
      <c r="PQ34" s="985">
        <v>0</v>
      </c>
      <c r="PR34" s="699">
        <f t="shared" si="58"/>
        <v>24</v>
      </c>
      <c r="PS34" s="982">
        <v>38</v>
      </c>
      <c r="PT34" s="725">
        <v>39.473684210526315</v>
      </c>
      <c r="PU34" s="699">
        <v>63</v>
      </c>
      <c r="PV34" s="699">
        <v>112</v>
      </c>
      <c r="PW34" s="725">
        <v>57.142857142857139</v>
      </c>
      <c r="PX34" s="699">
        <v>64</v>
      </c>
      <c r="PY34" s="715">
        <v>36</v>
      </c>
      <c r="PZ34" s="725">
        <v>86.111111111111114</v>
      </c>
      <c r="QA34" s="699">
        <v>7</v>
      </c>
      <c r="QB34" s="982">
        <v>37</v>
      </c>
      <c r="QC34" s="715">
        <v>45.945945945945951</v>
      </c>
      <c r="QD34" s="699">
        <v>31</v>
      </c>
      <c r="QE34" s="716">
        <v>0</v>
      </c>
      <c r="QF34" s="3644">
        <v>0</v>
      </c>
      <c r="QG34" s="699">
        <v>23</v>
      </c>
      <c r="QH34" s="1363" t="s">
        <v>1627</v>
      </c>
      <c r="QI34" s="712">
        <v>76.870748299319729</v>
      </c>
      <c r="QJ34" s="712">
        <v>75.949367088607602</v>
      </c>
      <c r="QK34" s="699">
        <f t="shared" si="59"/>
        <v>55</v>
      </c>
      <c r="QL34" s="715">
        <v>316</v>
      </c>
      <c r="QM34" s="709">
        <v>46.610169491525419</v>
      </c>
      <c r="QN34" s="703">
        <v>51.162790697674424</v>
      </c>
      <c r="QO34" s="978">
        <v>50</v>
      </c>
      <c r="QP34" s="705">
        <v>129</v>
      </c>
      <c r="QQ34" s="3553">
        <v>90.972222222222214</v>
      </c>
      <c r="QR34" s="709">
        <v>222.1</v>
      </c>
      <c r="QS34" s="978">
        <f t="shared" si="60"/>
        <v>56</v>
      </c>
      <c r="QT34" s="703">
        <v>1732.2</v>
      </c>
      <c r="QU34" s="978">
        <f t="shared" si="61"/>
        <v>4</v>
      </c>
      <c r="QV34" s="703">
        <v>9962.9</v>
      </c>
      <c r="QW34" s="978">
        <f t="shared" si="62"/>
        <v>1</v>
      </c>
      <c r="QX34" s="703">
        <v>589.9</v>
      </c>
      <c r="QY34" s="979">
        <f t="shared" si="63"/>
        <v>1</v>
      </c>
      <c r="QZ34" s="712">
        <v>0</v>
      </c>
      <c r="RA34" s="699">
        <v>30</v>
      </c>
      <c r="RB34" s="712">
        <v>28.14</v>
      </c>
      <c r="RC34" s="699">
        <v>67</v>
      </c>
      <c r="RD34" s="712">
        <v>0</v>
      </c>
      <c r="RE34" s="699">
        <v>24</v>
      </c>
      <c r="RF34" s="712">
        <v>6052</v>
      </c>
      <c r="RG34" s="699">
        <v>1</v>
      </c>
      <c r="RH34" s="699">
        <v>29976</v>
      </c>
      <c r="RI34" s="978">
        <f t="shared" si="64"/>
        <v>3</v>
      </c>
      <c r="RJ34" s="712">
        <v>2403.3000000000002</v>
      </c>
      <c r="RK34" s="978">
        <f t="shared" si="64"/>
        <v>16</v>
      </c>
      <c r="RL34" s="712">
        <v>4850.3</v>
      </c>
      <c r="RM34" s="978">
        <f t="shared" si="64"/>
        <v>1</v>
      </c>
      <c r="RN34" s="712">
        <v>5199.8999999999996</v>
      </c>
      <c r="RO34" s="978">
        <f t="shared" si="64"/>
        <v>12</v>
      </c>
      <c r="RP34" s="712">
        <v>0</v>
      </c>
      <c r="RQ34" s="978">
        <f t="shared" si="65"/>
        <v>2</v>
      </c>
      <c r="RR34" s="712">
        <v>0</v>
      </c>
      <c r="RS34" s="978">
        <f t="shared" si="65"/>
        <v>1</v>
      </c>
      <c r="RT34" s="712">
        <v>546.20000000000005</v>
      </c>
      <c r="RU34" s="978">
        <f t="shared" si="65"/>
        <v>12</v>
      </c>
      <c r="RV34" s="712">
        <f t="shared" si="66"/>
        <v>546.20000000000005</v>
      </c>
      <c r="RW34" s="978">
        <f t="shared" si="67"/>
        <v>13</v>
      </c>
      <c r="RX34" s="712">
        <v>5</v>
      </c>
      <c r="RY34" s="712" t="s">
        <v>1632</v>
      </c>
      <c r="RZ34" s="712">
        <v>5</v>
      </c>
      <c r="SA34" s="712" t="s">
        <v>1632</v>
      </c>
      <c r="SB34" s="712">
        <v>0</v>
      </c>
      <c r="SC34" s="712" t="s">
        <v>1625</v>
      </c>
      <c r="SD34" s="712">
        <v>0</v>
      </c>
      <c r="SE34" s="712" t="s">
        <v>1625</v>
      </c>
      <c r="SF34" s="712">
        <v>0</v>
      </c>
      <c r="SG34" s="712" t="s">
        <v>1625</v>
      </c>
      <c r="SH34" s="712">
        <v>10</v>
      </c>
      <c r="SI34" s="699">
        <f t="shared" si="68"/>
        <v>46</v>
      </c>
      <c r="SJ34" s="712">
        <v>0</v>
      </c>
      <c r="SK34" s="712" t="s">
        <v>1625</v>
      </c>
      <c r="SL34" s="712">
        <v>0</v>
      </c>
      <c r="SM34" s="712" t="s">
        <v>1625</v>
      </c>
      <c r="SN34" s="712">
        <v>0</v>
      </c>
      <c r="SO34" s="712" t="s">
        <v>1625</v>
      </c>
      <c r="SP34" s="712">
        <v>0</v>
      </c>
      <c r="SQ34" s="712" t="s">
        <v>1625</v>
      </c>
      <c r="SR34" s="712">
        <v>0</v>
      </c>
      <c r="SS34" s="699">
        <f t="shared" si="69"/>
        <v>65</v>
      </c>
      <c r="ST34" s="712">
        <v>5</v>
      </c>
      <c r="SU34" s="712" t="s">
        <v>1632</v>
      </c>
      <c r="SV34" s="712">
        <v>5</v>
      </c>
      <c r="SW34" s="712" t="s">
        <v>1632</v>
      </c>
      <c r="SX34" s="712">
        <v>0</v>
      </c>
      <c r="SY34" s="712" t="s">
        <v>1625</v>
      </c>
      <c r="SZ34" s="712">
        <v>10</v>
      </c>
      <c r="TA34" s="699">
        <f t="shared" si="70"/>
        <v>27</v>
      </c>
      <c r="TB34" s="699">
        <v>0</v>
      </c>
      <c r="TC34" s="699" t="s">
        <v>1625</v>
      </c>
      <c r="TD34" s="699">
        <v>0</v>
      </c>
      <c r="TE34" s="699" t="s">
        <v>1625</v>
      </c>
      <c r="TF34" s="699">
        <v>10</v>
      </c>
      <c r="TG34" s="699" t="s">
        <v>1632</v>
      </c>
      <c r="TH34" s="699">
        <v>0</v>
      </c>
      <c r="TI34" s="699" t="s">
        <v>1625</v>
      </c>
      <c r="TJ34" s="699">
        <v>10</v>
      </c>
      <c r="TK34" s="699">
        <f t="shared" si="71"/>
        <v>56</v>
      </c>
      <c r="TL34" s="989">
        <v>10</v>
      </c>
      <c r="TM34" s="989">
        <v>0</v>
      </c>
      <c r="TN34" s="989">
        <v>0</v>
      </c>
      <c r="TO34" s="989">
        <v>0</v>
      </c>
      <c r="TP34" s="989">
        <v>10</v>
      </c>
      <c r="TQ34" s="699">
        <f t="shared" si="72"/>
        <v>55</v>
      </c>
      <c r="TR34" s="712" t="s">
        <v>1632</v>
      </c>
      <c r="TS34" s="712" t="s">
        <v>1632</v>
      </c>
      <c r="TT34" s="712" t="s">
        <v>1632</v>
      </c>
      <c r="TU34" s="712" t="s">
        <v>1625</v>
      </c>
      <c r="TV34" s="712">
        <v>5</v>
      </c>
      <c r="TW34" s="712">
        <v>5</v>
      </c>
      <c r="TX34" s="712">
        <v>5</v>
      </c>
      <c r="TY34" s="712">
        <v>0</v>
      </c>
      <c r="TZ34" s="712">
        <v>15</v>
      </c>
      <c r="UA34" s="699">
        <f t="shared" si="73"/>
        <v>43</v>
      </c>
      <c r="UB34" s="712">
        <v>10</v>
      </c>
      <c r="UC34" s="712">
        <v>0</v>
      </c>
      <c r="UD34" s="712">
        <v>0</v>
      </c>
      <c r="UE34" s="712">
        <v>0</v>
      </c>
      <c r="UF34" s="712">
        <v>10</v>
      </c>
      <c r="UG34" s="699">
        <f t="shared" si="74"/>
        <v>56</v>
      </c>
      <c r="UH34" s="715">
        <v>1</v>
      </c>
      <c r="UI34" s="712">
        <v>22.207417277370642</v>
      </c>
      <c r="UJ34" s="699">
        <v>1</v>
      </c>
      <c r="UK34" s="715">
        <v>2</v>
      </c>
      <c r="UL34" s="712">
        <v>44.414834554741283</v>
      </c>
      <c r="UM34" s="699">
        <v>6</v>
      </c>
      <c r="UN34" s="715">
        <v>3</v>
      </c>
      <c r="UO34" s="712">
        <v>66.622251832111928</v>
      </c>
      <c r="UP34" s="699">
        <v>1</v>
      </c>
      <c r="UQ34" s="715">
        <v>1</v>
      </c>
      <c r="UR34" s="712">
        <v>21.50537634408602</v>
      </c>
      <c r="US34" s="699">
        <v>4</v>
      </c>
      <c r="UT34" s="712">
        <v>44.4</v>
      </c>
      <c r="UU34" s="699">
        <v>26</v>
      </c>
      <c r="UV34" s="712">
        <v>44.4</v>
      </c>
      <c r="UW34" s="699">
        <v>16</v>
      </c>
      <c r="UX34" s="1099">
        <v>22.2</v>
      </c>
      <c r="UY34" s="699">
        <v>6</v>
      </c>
      <c r="UZ34" s="989">
        <v>3.7999999999999999E-2</v>
      </c>
      <c r="VA34" s="989">
        <v>72</v>
      </c>
      <c r="VB34" s="989">
        <v>0.16900000000000001</v>
      </c>
      <c r="VC34" s="989">
        <v>7</v>
      </c>
      <c r="VD34" s="989">
        <v>6.4000000000000001E-2</v>
      </c>
      <c r="VE34" s="989">
        <v>21</v>
      </c>
      <c r="VF34" s="989">
        <v>0</v>
      </c>
      <c r="VG34" s="989">
        <v>49</v>
      </c>
      <c r="VH34" s="989">
        <v>0</v>
      </c>
      <c r="VI34" s="989">
        <v>44</v>
      </c>
      <c r="VJ34" s="989">
        <v>0</v>
      </c>
      <c r="VK34" s="989">
        <v>44</v>
      </c>
      <c r="VL34" s="989">
        <v>0</v>
      </c>
      <c r="VM34" s="989">
        <v>7</v>
      </c>
      <c r="VN34" s="989">
        <v>0</v>
      </c>
      <c r="VO34" s="989">
        <v>7</v>
      </c>
      <c r="VP34" s="989">
        <v>12</v>
      </c>
      <c r="VQ34" s="989">
        <v>254.45292620865141</v>
      </c>
      <c r="VR34" s="989">
        <v>7</v>
      </c>
      <c r="VS34" s="989">
        <v>5</v>
      </c>
      <c r="VT34" s="989">
        <v>106.02205258693807</v>
      </c>
      <c r="VU34" s="989">
        <v>5</v>
      </c>
      <c r="VV34" s="989">
        <v>12</v>
      </c>
      <c r="VW34" s="989">
        <v>254.45292620865141</v>
      </c>
      <c r="VX34" s="989">
        <v>8</v>
      </c>
      <c r="VY34" s="989">
        <v>8</v>
      </c>
      <c r="VZ34" s="989">
        <v>169.63528413910092</v>
      </c>
      <c r="WA34" s="989">
        <v>11</v>
      </c>
      <c r="WB34" s="989">
        <v>87</v>
      </c>
      <c r="WC34" s="989">
        <v>1844.7837150127225</v>
      </c>
      <c r="WD34" s="989">
        <v>3</v>
      </c>
      <c r="WE34" s="989">
        <v>7</v>
      </c>
      <c r="WF34" s="989">
        <v>148.43087362171332</v>
      </c>
      <c r="WG34" s="989">
        <v>46</v>
      </c>
      <c r="WH34" s="989">
        <v>406.78</v>
      </c>
      <c r="WI34" s="989">
        <v>2</v>
      </c>
      <c r="WJ34" s="989">
        <v>0</v>
      </c>
      <c r="WK34" s="989">
        <v>10</v>
      </c>
      <c r="WL34" s="989">
        <v>0</v>
      </c>
      <c r="WM34" s="989">
        <v>2</v>
      </c>
      <c r="WN34" s="989">
        <v>305.08</v>
      </c>
      <c r="WO34" s="989">
        <v>2</v>
      </c>
      <c r="WP34" s="989">
        <v>0</v>
      </c>
      <c r="WQ34" s="989">
        <v>19</v>
      </c>
      <c r="WR34" s="989">
        <v>67.8</v>
      </c>
      <c r="WS34" s="989">
        <v>1</v>
      </c>
      <c r="WT34" s="989">
        <v>0</v>
      </c>
      <c r="WU34" s="989">
        <v>25</v>
      </c>
      <c r="WV34" s="989">
        <v>0</v>
      </c>
      <c r="WW34" s="989">
        <v>12</v>
      </c>
      <c r="WX34" s="989">
        <v>33.9</v>
      </c>
      <c r="WY34" s="989">
        <v>2</v>
      </c>
      <c r="WZ34" s="712">
        <v>381.94</v>
      </c>
      <c r="XA34" s="699">
        <v>16</v>
      </c>
      <c r="XB34" s="712">
        <v>520.83000000000004</v>
      </c>
      <c r="XC34" s="712">
        <v>31</v>
      </c>
      <c r="XD34" s="712">
        <v>0</v>
      </c>
      <c r="XE34" s="699">
        <v>43</v>
      </c>
      <c r="XF34" s="712">
        <v>0</v>
      </c>
      <c r="XG34" s="712">
        <v>23</v>
      </c>
      <c r="XH34" s="712">
        <v>0</v>
      </c>
      <c r="XI34" s="699">
        <v>28</v>
      </c>
      <c r="XJ34" s="712">
        <v>138.88999999999999</v>
      </c>
      <c r="XK34" s="699">
        <v>63</v>
      </c>
      <c r="XL34" s="712">
        <v>542.37</v>
      </c>
      <c r="XM34" s="699">
        <v>10</v>
      </c>
      <c r="XO34" s="714"/>
      <c r="XP34" s="725"/>
      <c r="XQ34" s="715"/>
      <c r="XR34" s="714"/>
      <c r="XS34" s="725"/>
      <c r="XT34" s="715"/>
      <c r="XU34" s="715"/>
      <c r="XV34" s="712"/>
      <c r="XW34" s="715"/>
      <c r="XX34" s="1169">
        <v>37</v>
      </c>
      <c r="XY34" s="1174">
        <v>0</v>
      </c>
      <c r="XZ34" s="1168">
        <f t="shared" si="75"/>
        <v>69</v>
      </c>
      <c r="YA34" s="715">
        <v>101</v>
      </c>
      <c r="YB34" s="725">
        <v>18.811881188118811</v>
      </c>
      <c r="YC34" s="715">
        <f t="shared" si="76"/>
        <v>25</v>
      </c>
      <c r="YD34" s="714">
        <v>294</v>
      </c>
      <c r="YE34" s="725">
        <v>13.888888888888889</v>
      </c>
      <c r="YF34" s="715">
        <f t="shared" si="77"/>
        <v>74</v>
      </c>
      <c r="YG34" s="699">
        <v>106</v>
      </c>
      <c r="YH34" s="1099">
        <v>9.433962264150944</v>
      </c>
      <c r="YI34" s="715">
        <f t="shared" si="78"/>
        <v>53</v>
      </c>
      <c r="YJ34" s="714">
        <v>294</v>
      </c>
      <c r="YK34" s="712">
        <v>19.444444444444446</v>
      </c>
      <c r="YL34" s="715">
        <f t="shared" si="79"/>
        <v>17</v>
      </c>
      <c r="YM34" s="699">
        <v>106</v>
      </c>
      <c r="YN34" s="712">
        <v>20.754716981132077</v>
      </c>
      <c r="YO34" s="715">
        <f t="shared" si="80"/>
        <v>23</v>
      </c>
      <c r="YP34" s="1178">
        <v>0</v>
      </c>
      <c r="YQ34" s="1099">
        <v>0</v>
      </c>
      <c r="YR34" s="1099">
        <v>0</v>
      </c>
      <c r="YS34" s="1099">
        <v>0</v>
      </c>
      <c r="YT34" s="1099">
        <v>0</v>
      </c>
      <c r="YU34" s="1099">
        <v>0</v>
      </c>
      <c r="YV34" s="1099">
        <v>0</v>
      </c>
      <c r="YW34" s="1099">
        <v>0</v>
      </c>
      <c r="YX34" s="1099">
        <v>0</v>
      </c>
      <c r="YY34" s="1099">
        <v>0</v>
      </c>
      <c r="YZ34" s="1099">
        <v>0</v>
      </c>
      <c r="ZA34" s="1188" t="s">
        <v>1730</v>
      </c>
      <c r="ZB34" s="985">
        <v>66.666666666666657</v>
      </c>
      <c r="ZC34" s="985">
        <v>16.666666666666664</v>
      </c>
      <c r="ZD34" s="985">
        <v>27.777777777777779</v>
      </c>
      <c r="ZE34" s="985">
        <v>11.111111111111111</v>
      </c>
      <c r="ZF34" s="985">
        <v>5.5555555555555554</v>
      </c>
      <c r="ZG34" s="985">
        <v>0</v>
      </c>
      <c r="ZH34" s="985">
        <v>33.333333333333329</v>
      </c>
      <c r="ZI34" s="985">
        <v>11.111111111111111</v>
      </c>
      <c r="ZJ34" s="985">
        <v>11.111111111111111</v>
      </c>
      <c r="ZK34" s="985">
        <v>0</v>
      </c>
      <c r="ZL34" s="985">
        <v>0</v>
      </c>
      <c r="ZM34" s="699">
        <v>18</v>
      </c>
      <c r="ZN34" s="714" t="s">
        <v>1650</v>
      </c>
      <c r="ZO34" s="715" t="s">
        <v>1634</v>
      </c>
      <c r="ZP34" s="715" t="s">
        <v>1634</v>
      </c>
      <c r="ZQ34" s="715" t="s">
        <v>1634</v>
      </c>
      <c r="ZR34" s="715" t="s">
        <v>1634</v>
      </c>
      <c r="ZS34" s="715" t="s">
        <v>1650</v>
      </c>
      <c r="ZT34" s="715">
        <v>2</v>
      </c>
      <c r="ZU34" s="715">
        <v>1</v>
      </c>
      <c r="ZV34" s="715">
        <v>1</v>
      </c>
      <c r="ZW34" s="715">
        <v>1</v>
      </c>
      <c r="ZX34" s="715">
        <v>1</v>
      </c>
      <c r="ZY34" s="715">
        <v>2</v>
      </c>
      <c r="ZZ34" s="715">
        <f t="shared" si="81"/>
        <v>8</v>
      </c>
      <c r="AAA34" s="715">
        <f t="shared" si="82"/>
        <v>9</v>
      </c>
      <c r="AAB34" s="716" t="s">
        <v>31</v>
      </c>
      <c r="AAC34" s="712" t="s">
        <v>31</v>
      </c>
      <c r="AAD34" s="712" t="s">
        <v>31</v>
      </c>
      <c r="AAE34" s="712" t="s">
        <v>31</v>
      </c>
      <c r="AAF34" s="712" t="s">
        <v>31</v>
      </c>
      <c r="AAG34" s="712" t="s">
        <v>31</v>
      </c>
      <c r="AAH34" s="714">
        <v>2</v>
      </c>
      <c r="AAI34" s="715">
        <v>2</v>
      </c>
      <c r="AAJ34" s="715">
        <v>1</v>
      </c>
      <c r="AAK34" s="715">
        <v>1</v>
      </c>
      <c r="AAL34" s="715">
        <v>1</v>
      </c>
      <c r="AAM34" s="733">
        <v>1</v>
      </c>
      <c r="AAN34" s="2996">
        <v>1.0899182561307903</v>
      </c>
      <c r="AAO34" s="2954">
        <f t="shared" si="83"/>
        <v>23</v>
      </c>
      <c r="AAP34" s="2995">
        <v>1.0899182561307903</v>
      </c>
      <c r="AAQ34" s="2954">
        <f t="shared" si="84"/>
        <v>21</v>
      </c>
      <c r="AAR34" s="2995">
        <v>0.54495912806539515</v>
      </c>
      <c r="AAS34" s="2954">
        <f t="shared" si="85"/>
        <v>21</v>
      </c>
      <c r="AAT34" s="2995">
        <v>0.54495912806539515</v>
      </c>
      <c r="AAU34" s="2954">
        <f t="shared" si="86"/>
        <v>50</v>
      </c>
      <c r="AAV34" s="2995">
        <v>0.54495912806539515</v>
      </c>
      <c r="AAW34" s="2954">
        <f t="shared" si="87"/>
        <v>38</v>
      </c>
      <c r="AAX34" s="2995">
        <v>0.54495912806539515</v>
      </c>
      <c r="AAY34" s="2954">
        <f t="shared" si="88"/>
        <v>33</v>
      </c>
      <c r="AAZ34" s="982">
        <v>2</v>
      </c>
      <c r="ABA34" s="699">
        <v>1</v>
      </c>
      <c r="ABB34" s="699">
        <v>1</v>
      </c>
      <c r="ABC34" s="2988">
        <v>1.0899182561307903</v>
      </c>
      <c r="ABD34" s="2954">
        <f t="shared" si="89"/>
        <v>15</v>
      </c>
      <c r="ABE34" s="2955">
        <v>0.54495912806539515</v>
      </c>
      <c r="ABF34" s="2954">
        <f t="shared" si="89"/>
        <v>12</v>
      </c>
      <c r="ABG34" s="2955">
        <v>0.54495912806539515</v>
      </c>
      <c r="ABH34" s="2993">
        <f t="shared" si="89"/>
        <v>14</v>
      </c>
      <c r="ABI34" s="982">
        <v>0</v>
      </c>
      <c r="ABJ34" s="731">
        <v>0</v>
      </c>
      <c r="ABK34" s="715">
        <f t="shared" si="90"/>
        <v>31</v>
      </c>
      <c r="ABL34" s="716" t="s">
        <v>1687</v>
      </c>
      <c r="ABM34" s="712" t="s">
        <v>1687</v>
      </c>
      <c r="ABN34" s="715">
        <v>0</v>
      </c>
      <c r="ABO34" s="715">
        <v>0</v>
      </c>
      <c r="ABP34" s="715">
        <f t="shared" si="91"/>
        <v>0</v>
      </c>
      <c r="ABQ34" s="715">
        <f t="shared" si="92"/>
        <v>53</v>
      </c>
      <c r="ABR34" s="1201" t="s">
        <v>1632</v>
      </c>
      <c r="ABS34" s="1202" t="s">
        <v>1632</v>
      </c>
      <c r="ABT34" s="1202" t="s">
        <v>1625</v>
      </c>
      <c r="ABU34" s="1202" t="s">
        <v>1625</v>
      </c>
      <c r="ABV34" s="725">
        <v>5</v>
      </c>
      <c r="ABW34" s="725">
        <v>5</v>
      </c>
      <c r="ABX34" s="725">
        <v>0</v>
      </c>
      <c r="ABY34" s="725">
        <v>0</v>
      </c>
      <c r="ABZ34" s="715">
        <f t="shared" si="93"/>
        <v>10</v>
      </c>
      <c r="ACA34" s="715">
        <f t="shared" si="94"/>
        <v>36</v>
      </c>
      <c r="ACB34" s="983" t="s">
        <v>1625</v>
      </c>
      <c r="ACC34" s="725" t="s">
        <v>1632</v>
      </c>
      <c r="ACD34" s="725" t="s">
        <v>1625</v>
      </c>
      <c r="ACE34" s="725" t="s">
        <v>1625</v>
      </c>
      <c r="ACF34" s="725">
        <v>0</v>
      </c>
      <c r="ACG34" s="725">
        <v>5</v>
      </c>
      <c r="ACH34" s="725">
        <v>0</v>
      </c>
      <c r="ACI34" s="725">
        <v>0</v>
      </c>
      <c r="ACJ34" s="715">
        <f t="shared" si="95"/>
        <v>5</v>
      </c>
      <c r="ACK34" s="715">
        <f t="shared" si="96"/>
        <v>68</v>
      </c>
      <c r="ACL34" s="982">
        <v>7</v>
      </c>
      <c r="ACM34" s="715">
        <v>788</v>
      </c>
      <c r="ACN34" s="1089">
        <v>17.655000000000001</v>
      </c>
      <c r="ACO34" s="715">
        <v>16</v>
      </c>
      <c r="ACP34" s="1089">
        <v>2.2999999999999998</v>
      </c>
      <c r="ACQ34" s="715">
        <v>22</v>
      </c>
      <c r="ACR34" s="982">
        <v>17.765999999999998</v>
      </c>
      <c r="ACS34" s="1090">
        <v>66</v>
      </c>
      <c r="ACT34" s="983" t="s">
        <v>1625</v>
      </c>
      <c r="ACU34" s="725" t="s">
        <v>1625</v>
      </c>
      <c r="ACV34" s="725" t="s">
        <v>1625</v>
      </c>
      <c r="ACW34" s="725" t="s">
        <v>1625</v>
      </c>
      <c r="ACX34" s="725">
        <v>0</v>
      </c>
      <c r="ACY34" s="725">
        <v>0</v>
      </c>
      <c r="ACZ34" s="725">
        <v>0</v>
      </c>
      <c r="ADA34" s="725">
        <v>0</v>
      </c>
      <c r="ADB34" s="715">
        <f t="shared" si="97"/>
        <v>0</v>
      </c>
      <c r="ADC34" s="715">
        <f t="shared" si="98"/>
        <v>28</v>
      </c>
      <c r="ADD34" s="984" t="s">
        <v>1632</v>
      </c>
      <c r="ADE34" s="985" t="s">
        <v>1632</v>
      </c>
      <c r="ADF34" s="985" t="s">
        <v>1632</v>
      </c>
      <c r="ADG34" s="985" t="s">
        <v>1632</v>
      </c>
      <c r="ADH34" s="985">
        <v>5</v>
      </c>
      <c r="ADI34" s="985">
        <v>5</v>
      </c>
      <c r="ADJ34" s="985">
        <v>5</v>
      </c>
      <c r="ADK34" s="985">
        <v>5</v>
      </c>
      <c r="ADL34" s="715">
        <f t="shared" si="99"/>
        <v>20</v>
      </c>
      <c r="ADM34" s="715">
        <f t="shared" si="100"/>
        <v>1</v>
      </c>
      <c r="ADN34" s="1169">
        <v>0</v>
      </c>
      <c r="ADO34" s="1168">
        <v>0</v>
      </c>
      <c r="ADP34" s="1168">
        <v>0</v>
      </c>
      <c r="ADQ34" s="989">
        <v>0</v>
      </c>
      <c r="ADR34" s="989">
        <v>0</v>
      </c>
      <c r="ADS34" s="989">
        <v>0</v>
      </c>
      <c r="ADT34" s="989">
        <v>38</v>
      </c>
      <c r="ADU34" s="989">
        <v>2</v>
      </c>
      <c r="ADV34" s="989">
        <v>0</v>
      </c>
      <c r="ADW34" s="989">
        <v>0</v>
      </c>
      <c r="ADX34" s="989">
        <v>0</v>
      </c>
      <c r="ADY34" s="989">
        <v>0</v>
      </c>
      <c r="ADZ34" s="989">
        <v>0</v>
      </c>
      <c r="AEA34" s="989">
        <v>50</v>
      </c>
      <c r="AEB34" s="989">
        <v>2</v>
      </c>
      <c r="AEC34" s="989">
        <v>0</v>
      </c>
      <c r="AED34" s="989">
        <v>0</v>
      </c>
      <c r="AEE34" s="989">
        <v>0</v>
      </c>
      <c r="AEF34" s="989">
        <v>0</v>
      </c>
      <c r="AEG34" s="989">
        <v>0</v>
      </c>
      <c r="AEH34" s="729">
        <v>71</v>
      </c>
      <c r="AEI34" s="987"/>
      <c r="AEM34" s="715">
        <v>275</v>
      </c>
      <c r="AEN34" s="715">
        <v>197</v>
      </c>
      <c r="AEO34" s="989">
        <v>16</v>
      </c>
      <c r="AEP34" s="1099">
        <v>8.1218274111675122</v>
      </c>
      <c r="AEQ34" s="989">
        <v>23</v>
      </c>
      <c r="AER34" s="989">
        <v>2</v>
      </c>
      <c r="AES34" s="989">
        <v>12.5</v>
      </c>
      <c r="AET34" s="1099">
        <v>3</v>
      </c>
      <c r="AEU34" s="989">
        <v>61</v>
      </c>
      <c r="AEV34" s="989">
        <v>10</v>
      </c>
      <c r="AEW34" s="989">
        <v>26</v>
      </c>
      <c r="AEX34" s="989">
        <v>38.461538461538467</v>
      </c>
      <c r="AEY34" s="989">
        <v>5</v>
      </c>
      <c r="AEZ34" s="1667">
        <v>197</v>
      </c>
      <c r="AFA34" s="1668">
        <v>2.3350253807106598</v>
      </c>
      <c r="AFB34" s="1667">
        <f t="shared" si="101"/>
        <v>28</v>
      </c>
      <c r="AFC34" s="1168">
        <v>3</v>
      </c>
      <c r="AFD34" s="1099">
        <v>33.333333333333329</v>
      </c>
      <c r="AFE34" s="989">
        <f t="shared" si="102"/>
        <v>71</v>
      </c>
      <c r="AFF34" s="715">
        <v>24</v>
      </c>
      <c r="AFG34" s="985">
        <v>16.666666666666664</v>
      </c>
      <c r="AFH34" s="699">
        <f t="shared" si="103"/>
        <v>15</v>
      </c>
      <c r="AFI34" s="989">
        <v>189</v>
      </c>
      <c r="AFJ34" s="715">
        <v>61</v>
      </c>
      <c r="AFK34" s="985">
        <v>32.275132275132272</v>
      </c>
      <c r="AFL34" s="699">
        <f t="shared" si="104"/>
        <v>63</v>
      </c>
      <c r="AFM34" s="707">
        <v>67</v>
      </c>
      <c r="AFN34" s="990">
        <v>0</v>
      </c>
      <c r="AFO34" s="719">
        <v>0</v>
      </c>
      <c r="AFP34" s="979">
        <f t="shared" si="105"/>
        <v>37</v>
      </c>
      <c r="AFQ34" s="715">
        <v>10</v>
      </c>
      <c r="AFR34" s="699">
        <f t="shared" si="105"/>
        <v>69</v>
      </c>
      <c r="AFS34" s="715" t="s">
        <v>31</v>
      </c>
      <c r="AFT34" s="715" t="s">
        <v>31</v>
      </c>
      <c r="AFU34" s="985" t="s">
        <v>31</v>
      </c>
      <c r="AFV34" s="699" t="str">
        <f t="shared" si="106"/>
        <v>-</v>
      </c>
      <c r="AFW34" s="715" t="s">
        <v>31</v>
      </c>
      <c r="AFX34" s="715" t="s">
        <v>31</v>
      </c>
      <c r="AFY34" s="712" t="s">
        <v>31</v>
      </c>
      <c r="AFZ34" s="699" t="str">
        <f t="shared" si="107"/>
        <v>-</v>
      </c>
      <c r="AGA34" s="712">
        <v>53.488372093023251</v>
      </c>
      <c r="AGB34" s="712">
        <v>16.279069767441861</v>
      </c>
      <c r="AGC34" s="712">
        <v>16.279069767441861</v>
      </c>
      <c r="AGD34" s="712">
        <v>11.627906976744185</v>
      </c>
      <c r="AGE34" s="712">
        <v>0</v>
      </c>
      <c r="AGF34" s="712">
        <v>2.3255813953488373</v>
      </c>
      <c r="AGG34" s="712">
        <v>0</v>
      </c>
      <c r="AGH34" s="712">
        <v>0</v>
      </c>
      <c r="AGI34" s="712">
        <v>0</v>
      </c>
      <c r="AGJ34" s="715">
        <v>23</v>
      </c>
      <c r="AGK34" s="715">
        <v>7</v>
      </c>
      <c r="AGL34" s="715">
        <v>7</v>
      </c>
      <c r="AGM34" s="715">
        <v>5</v>
      </c>
      <c r="AGN34" s="715">
        <v>0</v>
      </c>
      <c r="AGO34" s="715">
        <v>1</v>
      </c>
      <c r="AGP34" s="715">
        <v>0</v>
      </c>
      <c r="AGQ34" s="715">
        <v>0</v>
      </c>
      <c r="AGR34" s="715">
        <v>0</v>
      </c>
      <c r="AGS34" s="715">
        <v>43</v>
      </c>
      <c r="AGT34" s="712">
        <v>33.333333333333329</v>
      </c>
      <c r="AGU34" s="712">
        <v>33.333333333333329</v>
      </c>
      <c r="AGV34" s="712">
        <v>0</v>
      </c>
      <c r="AGW34" s="712">
        <v>0</v>
      </c>
      <c r="AGX34" s="712">
        <v>0</v>
      </c>
      <c r="AGY34" s="712">
        <v>16.666666666666664</v>
      </c>
      <c r="AGZ34" s="712">
        <v>0</v>
      </c>
      <c r="AHA34" s="712">
        <v>0</v>
      </c>
      <c r="AHB34" s="712">
        <v>16.666666666666664</v>
      </c>
      <c r="AHC34" s="715">
        <v>2</v>
      </c>
      <c r="AHD34" s="715">
        <v>2</v>
      </c>
      <c r="AHE34" s="715">
        <v>0</v>
      </c>
      <c r="AHF34" s="715">
        <v>0</v>
      </c>
      <c r="AHG34" s="715">
        <v>0</v>
      </c>
      <c r="AHH34" s="715">
        <v>1</v>
      </c>
      <c r="AHI34" s="715">
        <v>0</v>
      </c>
      <c r="AHJ34" s="715">
        <v>0</v>
      </c>
      <c r="AHK34" s="715">
        <v>1</v>
      </c>
      <c r="AHL34" s="715">
        <v>6</v>
      </c>
      <c r="AHM34" s="712" t="s">
        <v>31</v>
      </c>
      <c r="AHN34" s="712" t="s">
        <v>31</v>
      </c>
      <c r="AHO34" s="712" t="s">
        <v>31</v>
      </c>
      <c r="AHP34" s="712" t="s">
        <v>31</v>
      </c>
      <c r="AHQ34" s="712" t="s">
        <v>31</v>
      </c>
      <c r="AHR34" s="712" t="s">
        <v>31</v>
      </c>
      <c r="AHS34" s="712" t="s">
        <v>31</v>
      </c>
      <c r="AHT34" s="712" t="s">
        <v>31</v>
      </c>
      <c r="AHU34" s="712" t="s">
        <v>31</v>
      </c>
      <c r="AHV34" s="715">
        <v>0</v>
      </c>
      <c r="AHW34" s="715">
        <v>0</v>
      </c>
      <c r="AHX34" s="715">
        <v>0</v>
      </c>
      <c r="AHY34" s="715">
        <v>0</v>
      </c>
      <c r="AHZ34" s="715">
        <v>0</v>
      </c>
      <c r="AIA34" s="715">
        <v>0</v>
      </c>
      <c r="AIB34" s="715">
        <v>0</v>
      </c>
      <c r="AIC34" s="715">
        <v>0</v>
      </c>
      <c r="AID34" s="715">
        <v>0</v>
      </c>
      <c r="AIE34" s="715">
        <v>0</v>
      </c>
      <c r="AIF34" s="712" t="s">
        <v>1648</v>
      </c>
      <c r="AIG34" s="712" t="s">
        <v>1623</v>
      </c>
      <c r="AIH34" s="709">
        <v>5</v>
      </c>
      <c r="AII34" s="978">
        <f t="shared" si="108"/>
        <v>30</v>
      </c>
      <c r="AIJ34" s="703" t="s">
        <v>1626</v>
      </c>
      <c r="AIK34" s="703" t="s">
        <v>1625</v>
      </c>
      <c r="AIL34" s="703" t="s">
        <v>1625</v>
      </c>
      <c r="AIM34" s="701" t="s">
        <v>1625</v>
      </c>
      <c r="AIN34" s="712" t="s">
        <v>1626</v>
      </c>
      <c r="AIO34" s="712" t="s">
        <v>1623</v>
      </c>
      <c r="AIP34" s="712" t="s">
        <v>1627</v>
      </c>
      <c r="AIQ34" s="712" t="s">
        <v>1627</v>
      </c>
      <c r="AIR34" s="712" t="s">
        <v>1625</v>
      </c>
      <c r="AIS34" s="712" t="s">
        <v>1628</v>
      </c>
      <c r="AIT34" s="712" t="s">
        <v>1648</v>
      </c>
      <c r="AIU34" s="712" t="s">
        <v>1630</v>
      </c>
      <c r="AIV34" s="712" t="s">
        <v>1729</v>
      </c>
      <c r="AIW34" s="699">
        <v>75</v>
      </c>
      <c r="AIX34" s="699">
        <v>11</v>
      </c>
      <c r="AIY34" s="985">
        <v>14.6</v>
      </c>
      <c r="AIZ34" s="699">
        <v>0</v>
      </c>
      <c r="AJA34" s="712">
        <v>0</v>
      </c>
      <c r="AJB34" s="699">
        <f t="shared" si="109"/>
        <v>26</v>
      </c>
      <c r="AJC34" s="712">
        <v>0</v>
      </c>
      <c r="AJD34" s="978">
        <f t="shared" si="110"/>
        <v>25</v>
      </c>
      <c r="AJE34" s="712" t="s">
        <v>1625</v>
      </c>
      <c r="AJF34" s="712" t="s">
        <v>1625</v>
      </c>
      <c r="AJG34" s="712" t="s">
        <v>1625</v>
      </c>
      <c r="AJH34" s="712" t="s">
        <v>1625</v>
      </c>
      <c r="AJI34" s="712">
        <v>44.4</v>
      </c>
      <c r="AJJ34" s="699">
        <f t="shared" si="111"/>
        <v>5</v>
      </c>
      <c r="AJK34" s="715">
        <v>2</v>
      </c>
      <c r="AJL34" s="712">
        <v>22.2</v>
      </c>
      <c r="AJM34" s="699">
        <f t="shared" si="112"/>
        <v>3</v>
      </c>
      <c r="AJN34" s="715">
        <v>1</v>
      </c>
      <c r="AJO34" s="712">
        <v>0</v>
      </c>
      <c r="AJP34" s="699">
        <f t="shared" si="113"/>
        <v>17</v>
      </c>
      <c r="AJQ34" s="715">
        <v>0</v>
      </c>
      <c r="AJR34" s="712">
        <v>0</v>
      </c>
      <c r="AJS34" s="699">
        <f t="shared" si="114"/>
        <v>29</v>
      </c>
      <c r="AJT34" s="715">
        <v>0</v>
      </c>
      <c r="AJU34" s="712">
        <v>0</v>
      </c>
      <c r="AJV34" s="715">
        <v>0</v>
      </c>
      <c r="AJW34" s="712">
        <v>0</v>
      </c>
      <c r="AJX34" s="699">
        <f t="shared" si="115"/>
        <v>26</v>
      </c>
      <c r="AJY34" s="715">
        <v>0</v>
      </c>
      <c r="AJZ34" s="712">
        <v>0</v>
      </c>
      <c r="AKA34" s="699">
        <f t="shared" si="116"/>
        <v>9</v>
      </c>
      <c r="AKB34" s="715">
        <v>0</v>
      </c>
      <c r="AKC34" s="712">
        <v>0</v>
      </c>
      <c r="AKD34" s="699">
        <f t="shared" si="117"/>
        <v>55</v>
      </c>
      <c r="AKE34" s="715">
        <v>0</v>
      </c>
      <c r="AKF34" s="715">
        <v>60</v>
      </c>
      <c r="AKG34" s="715">
        <v>80</v>
      </c>
      <c r="AKH34" s="715">
        <v>0</v>
      </c>
      <c r="AKI34" s="715">
        <v>0</v>
      </c>
      <c r="AKJ34" s="715">
        <v>0</v>
      </c>
      <c r="AKK34" s="715">
        <v>140</v>
      </c>
      <c r="AKL34" s="715">
        <v>0</v>
      </c>
      <c r="AKM34" s="715">
        <v>0</v>
      </c>
      <c r="AKN34" s="715">
        <v>0</v>
      </c>
      <c r="AKO34" s="715">
        <v>0</v>
      </c>
      <c r="AKP34" s="712">
        <v>0.192</v>
      </c>
      <c r="AKQ34" s="699">
        <f t="shared" si="118"/>
        <v>18</v>
      </c>
      <c r="AKR34" s="712">
        <v>0.25600000000000001</v>
      </c>
      <c r="AKS34" s="699">
        <f t="shared" si="118"/>
        <v>4</v>
      </c>
      <c r="AKT34" s="712" t="s">
        <v>31</v>
      </c>
      <c r="AKU34" s="699" t="str">
        <f t="shared" si="5"/>
        <v>-</v>
      </c>
      <c r="AKV34" s="712" t="s">
        <v>31</v>
      </c>
      <c r="AKW34" s="699" t="str">
        <f t="shared" si="119"/>
        <v>-</v>
      </c>
      <c r="AKX34" s="712" t="s">
        <v>31</v>
      </c>
      <c r="AKY34" s="712">
        <v>0.44700000000000001</v>
      </c>
      <c r="AKZ34" s="712" t="s">
        <v>31</v>
      </c>
      <c r="ALA34" s="699" t="str">
        <f t="shared" si="6"/>
        <v>-</v>
      </c>
      <c r="ALB34" s="712" t="s">
        <v>31</v>
      </c>
      <c r="ALC34" s="699" t="str">
        <f t="shared" si="7"/>
        <v>-</v>
      </c>
      <c r="ALD34" s="712" t="s">
        <v>31</v>
      </c>
      <c r="ALE34" s="699" t="str">
        <f t="shared" si="8"/>
        <v>-</v>
      </c>
      <c r="ALF34" s="712" t="s">
        <v>31</v>
      </c>
      <c r="ALG34" s="712"/>
      <c r="ALH34" s="1706">
        <v>42.894239848914069</v>
      </c>
      <c r="ALI34" s="729">
        <v>62</v>
      </c>
      <c r="ALJ34" s="729">
        <v>8</v>
      </c>
      <c r="ALK34" s="729">
        <v>1831</v>
      </c>
      <c r="ALL34" s="729">
        <v>33.861277990169313</v>
      </c>
      <c r="ALM34" s="729">
        <v>4.3691971600218453</v>
      </c>
      <c r="ALN34" s="729">
        <v>41</v>
      </c>
      <c r="ALO34" s="729">
        <v>24</v>
      </c>
    </row>
    <row r="35" spans="1:1003" ht="13" x14ac:dyDescent="0.2">
      <c r="A35" s="696" t="s">
        <v>1731</v>
      </c>
      <c r="B35" s="697" t="s">
        <v>1732</v>
      </c>
      <c r="C35" s="697" t="s">
        <v>1646</v>
      </c>
      <c r="D35" s="697" t="s">
        <v>1646</v>
      </c>
      <c r="E35" s="697" t="s">
        <v>1733</v>
      </c>
      <c r="F35" s="698" t="s">
        <v>1734</v>
      </c>
      <c r="G35" s="699" t="s">
        <v>1914</v>
      </c>
      <c r="H35" s="700">
        <v>68</v>
      </c>
      <c r="I35" s="703">
        <v>7.45</v>
      </c>
      <c r="J35" s="699">
        <f t="shared" si="9"/>
        <v>11</v>
      </c>
      <c r="K35" s="702">
        <v>309</v>
      </c>
      <c r="L35" s="703">
        <v>7.02</v>
      </c>
      <c r="M35" s="710">
        <f t="shared" si="10"/>
        <v>60</v>
      </c>
      <c r="N35" s="712">
        <f t="shared" si="11"/>
        <v>-0.4300000000000006</v>
      </c>
      <c r="O35" s="702">
        <v>60</v>
      </c>
      <c r="P35" s="703">
        <v>5.63</v>
      </c>
      <c r="Q35" s="699">
        <f t="shared" si="120"/>
        <v>72</v>
      </c>
      <c r="R35" s="702">
        <v>65</v>
      </c>
      <c r="S35" s="703">
        <v>6.12</v>
      </c>
      <c r="T35" s="710">
        <f t="shared" si="0"/>
        <v>46</v>
      </c>
      <c r="U35" s="712">
        <f t="shared" si="12"/>
        <v>0.49000000000000021</v>
      </c>
      <c r="V35" s="706">
        <v>40</v>
      </c>
      <c r="W35" s="701">
        <v>6</v>
      </c>
      <c r="X35" s="702">
        <v>25</v>
      </c>
      <c r="Y35" s="704">
        <v>6.32</v>
      </c>
      <c r="Z35" s="705">
        <f t="shared" si="13"/>
        <v>51</v>
      </c>
      <c r="AA35" s="707">
        <v>22</v>
      </c>
      <c r="AB35" s="704">
        <v>6.5</v>
      </c>
      <c r="AC35" s="705">
        <f t="shared" si="14"/>
        <v>9</v>
      </c>
      <c r="AD35" s="702">
        <v>18</v>
      </c>
      <c r="AE35" s="704">
        <v>5.3888888888888893</v>
      </c>
      <c r="AF35" s="732">
        <f t="shared" si="15"/>
        <v>67</v>
      </c>
      <c r="AG35" s="708">
        <v>83.1</v>
      </c>
      <c r="AH35" s="705">
        <f t="shared" si="16"/>
        <v>3</v>
      </c>
      <c r="AI35" s="709">
        <v>84.6</v>
      </c>
      <c r="AJ35" s="705">
        <f t="shared" si="17"/>
        <v>43</v>
      </c>
      <c r="AK35" s="709">
        <v>0.19999999999998863</v>
      </c>
      <c r="AL35" s="701">
        <v>-2.3000000000000114</v>
      </c>
      <c r="AM35" s="702">
        <v>95</v>
      </c>
      <c r="AN35" s="715">
        <f t="shared" si="18"/>
        <v>7</v>
      </c>
      <c r="AO35" s="710">
        <v>95</v>
      </c>
      <c r="AP35" s="715">
        <f t="shared" si="19"/>
        <v>8</v>
      </c>
      <c r="AQ35" s="702">
        <v>180</v>
      </c>
      <c r="AR35" s="710">
        <f t="shared" si="121"/>
        <v>30</v>
      </c>
      <c r="AS35" s="702">
        <v>296</v>
      </c>
      <c r="AT35" s="703">
        <v>30.743243243243246</v>
      </c>
      <c r="AU35" s="705">
        <f t="shared" si="20"/>
        <v>67</v>
      </c>
      <c r="AV35" s="702">
        <v>303</v>
      </c>
      <c r="AW35" s="703">
        <v>12.871287128712872</v>
      </c>
      <c r="AX35" s="705">
        <f t="shared" si="21"/>
        <v>36</v>
      </c>
      <c r="AY35" s="702">
        <v>291</v>
      </c>
      <c r="AZ35" s="703">
        <v>51.546391752577314</v>
      </c>
      <c r="BA35" s="705">
        <f t="shared" si="22"/>
        <v>60</v>
      </c>
      <c r="BB35" s="702">
        <v>304</v>
      </c>
      <c r="BC35" s="703">
        <v>14.144736842105262</v>
      </c>
      <c r="BD35" s="705">
        <f t="shared" si="23"/>
        <v>29</v>
      </c>
      <c r="BE35" s="702">
        <v>301</v>
      </c>
      <c r="BF35" s="703">
        <v>1.3289036544850499</v>
      </c>
      <c r="BG35" s="705">
        <f t="shared" si="24"/>
        <v>47</v>
      </c>
      <c r="BH35" s="702">
        <v>300</v>
      </c>
      <c r="BI35" s="703">
        <v>34.333333333333336</v>
      </c>
      <c r="BJ35" s="705">
        <f t="shared" si="25"/>
        <v>46</v>
      </c>
      <c r="BK35" s="702">
        <v>27</v>
      </c>
      <c r="BL35" s="703">
        <v>55.555555555555557</v>
      </c>
      <c r="BM35" s="705">
        <f t="shared" si="26"/>
        <v>47</v>
      </c>
      <c r="BN35" s="702">
        <v>29</v>
      </c>
      <c r="BO35" s="703">
        <v>89.65517241379311</v>
      </c>
      <c r="BP35" s="705">
        <f t="shared" si="27"/>
        <v>67</v>
      </c>
      <c r="BQ35" s="702">
        <v>27</v>
      </c>
      <c r="BR35" s="703">
        <v>40.74074074074074</v>
      </c>
      <c r="BS35" s="705">
        <f t="shared" si="28"/>
        <v>4</v>
      </c>
      <c r="BT35" s="702">
        <v>29</v>
      </c>
      <c r="BU35" s="703">
        <v>31.03448275862069</v>
      </c>
      <c r="BV35" s="705">
        <f t="shared" si="29"/>
        <v>20</v>
      </c>
      <c r="BW35" s="702">
        <v>22</v>
      </c>
      <c r="BX35" s="703">
        <v>9.0909090909090917</v>
      </c>
      <c r="BY35" s="705">
        <f t="shared" si="30"/>
        <v>74</v>
      </c>
      <c r="BZ35" s="702">
        <v>27</v>
      </c>
      <c r="CA35" s="703">
        <v>48.148148148148145</v>
      </c>
      <c r="CB35" s="705">
        <f t="shared" si="31"/>
        <v>13</v>
      </c>
      <c r="CC35" s="709">
        <v>13</v>
      </c>
      <c r="CD35" s="726">
        <f t="shared" si="32"/>
        <v>25</v>
      </c>
      <c r="CE35" s="703">
        <v>2.6</v>
      </c>
      <c r="CF35" s="703">
        <v>4.3</v>
      </c>
      <c r="CG35" s="704">
        <v>6.1000000000000005</v>
      </c>
      <c r="CH35" s="709">
        <v>13</v>
      </c>
      <c r="CI35" s="701">
        <v>12.6</v>
      </c>
      <c r="CJ35" s="712">
        <v>16.5</v>
      </c>
      <c r="CK35" s="729">
        <f t="shared" si="33"/>
        <v>38</v>
      </c>
      <c r="CL35" s="712">
        <v>2.6</v>
      </c>
      <c r="CM35" s="712">
        <v>5.9</v>
      </c>
      <c r="CN35" s="712">
        <v>8</v>
      </c>
      <c r="CO35" s="714">
        <v>40</v>
      </c>
      <c r="CP35" s="985">
        <v>85.4</v>
      </c>
      <c r="CQ35" s="729">
        <f t="shared" si="34"/>
        <v>21</v>
      </c>
      <c r="CR35" s="715">
        <v>7</v>
      </c>
      <c r="CS35" s="985">
        <v>87.1</v>
      </c>
      <c r="CT35" s="729">
        <f t="shared" si="1"/>
        <v>5</v>
      </c>
      <c r="CU35" s="715">
        <v>21</v>
      </c>
      <c r="CV35" s="712">
        <v>84.9</v>
      </c>
      <c r="CW35" s="729">
        <f t="shared" si="35"/>
        <v>36</v>
      </c>
      <c r="CX35" s="715">
        <v>12</v>
      </c>
      <c r="CY35" s="712">
        <v>85.4</v>
      </c>
      <c r="CZ35" s="729">
        <f t="shared" si="36"/>
        <v>16</v>
      </c>
      <c r="DA35" s="716">
        <v>10</v>
      </c>
      <c r="DB35" s="710">
        <f t="shared" si="37"/>
        <v>6</v>
      </c>
      <c r="DC35" s="715">
        <v>30</v>
      </c>
      <c r="DD35" s="717">
        <v>90</v>
      </c>
      <c r="DE35" s="710">
        <f t="shared" si="38"/>
        <v>5</v>
      </c>
      <c r="DF35" s="703">
        <v>0</v>
      </c>
      <c r="DG35" s="705">
        <f t="shared" si="123"/>
        <v>37</v>
      </c>
      <c r="DH35" s="709">
        <v>90</v>
      </c>
      <c r="DI35" s="705">
        <f t="shared" si="123"/>
        <v>5</v>
      </c>
      <c r="DJ35" s="703">
        <v>0</v>
      </c>
      <c r="DK35" s="705">
        <f t="shared" si="40"/>
        <v>34</v>
      </c>
      <c r="DL35" s="718">
        <v>80</v>
      </c>
      <c r="DM35" s="705">
        <f t="shared" si="41"/>
        <v>11</v>
      </c>
      <c r="DN35" s="703">
        <v>0</v>
      </c>
      <c r="DO35" s="705">
        <f t="shared" si="42"/>
        <v>60</v>
      </c>
      <c r="DP35" s="702">
        <v>273</v>
      </c>
      <c r="DQ35" s="719">
        <v>63.369963369963365</v>
      </c>
      <c r="DR35" s="705">
        <f t="shared" si="122"/>
        <v>61</v>
      </c>
      <c r="DS35" s="702">
        <v>25</v>
      </c>
      <c r="DT35" s="719">
        <v>56.000000000000007</v>
      </c>
      <c r="DU35" s="705">
        <v>4</v>
      </c>
      <c r="DV35" s="702">
        <v>254</v>
      </c>
      <c r="DW35" s="720">
        <v>71.259842519685037</v>
      </c>
      <c r="DX35" s="705">
        <v>20</v>
      </c>
      <c r="DY35" s="702">
        <v>216</v>
      </c>
      <c r="DZ35" s="1145">
        <v>0.80769230769230771</v>
      </c>
      <c r="EA35" s="726">
        <v>55</v>
      </c>
      <c r="EB35" s="720">
        <v>6.0185185185185182</v>
      </c>
      <c r="EC35" s="705">
        <v>68</v>
      </c>
      <c r="ED35" s="702">
        <v>248</v>
      </c>
      <c r="EE35" s="712">
        <v>1.1619718309859155</v>
      </c>
      <c r="EF35" s="729">
        <v>60</v>
      </c>
      <c r="EG35" s="720">
        <v>28.629032258064512</v>
      </c>
      <c r="EH35" s="705">
        <v>17</v>
      </c>
      <c r="EI35" s="702">
        <v>256</v>
      </c>
      <c r="EJ35" s="712">
        <v>1.2028985507246377</v>
      </c>
      <c r="EK35" s="729">
        <v>13</v>
      </c>
      <c r="EL35" s="720">
        <v>26.953125</v>
      </c>
      <c r="EM35" s="705">
        <v>37</v>
      </c>
      <c r="EN35" s="714">
        <v>232</v>
      </c>
      <c r="EO35" s="712">
        <v>0.88636363636363635</v>
      </c>
      <c r="EP35" s="729">
        <v>18</v>
      </c>
      <c r="EQ35" s="725">
        <v>9.4827586206896548</v>
      </c>
      <c r="ER35" s="733">
        <v>49</v>
      </c>
      <c r="ES35" s="702">
        <v>241</v>
      </c>
      <c r="ET35" s="726">
        <v>1.596774193548387</v>
      </c>
      <c r="EU35" s="726">
        <v>9</v>
      </c>
      <c r="EV35" s="720">
        <v>12.863070539419089</v>
      </c>
      <c r="EW35" s="705">
        <v>28</v>
      </c>
      <c r="EX35" s="715">
        <v>239</v>
      </c>
      <c r="EY35" s="726">
        <v>0.72727272727272729</v>
      </c>
      <c r="EZ35" s="726">
        <v>15</v>
      </c>
      <c r="FA35" s="725">
        <v>4.6025104602510458</v>
      </c>
      <c r="FB35" s="715">
        <v>49</v>
      </c>
      <c r="FC35" s="702">
        <v>223</v>
      </c>
      <c r="FD35" s="726">
        <v>0.5</v>
      </c>
      <c r="FE35" s="726">
        <v>55</v>
      </c>
      <c r="FF35" s="720">
        <v>0.89686098654708524</v>
      </c>
      <c r="FG35" s="705">
        <v>73</v>
      </c>
      <c r="FH35" s="702">
        <v>217</v>
      </c>
      <c r="FI35" s="726">
        <v>3.4709302325581395</v>
      </c>
      <c r="FJ35" s="726">
        <v>5</v>
      </c>
      <c r="FK35" s="720">
        <v>39.63133640552995</v>
      </c>
      <c r="FL35" s="705">
        <v>18</v>
      </c>
      <c r="FM35" s="714">
        <v>29</v>
      </c>
      <c r="FN35" s="725">
        <v>17.241379310344829</v>
      </c>
      <c r="FO35" s="715">
        <v>58</v>
      </c>
      <c r="FP35" s="702">
        <v>26</v>
      </c>
      <c r="FQ35" s="727">
        <v>0.5</v>
      </c>
      <c r="FR35" s="727">
        <v>53</v>
      </c>
      <c r="FS35" s="720">
        <v>7.6923076923076925</v>
      </c>
      <c r="FT35" s="705">
        <v>8</v>
      </c>
      <c r="FU35" s="702">
        <v>26</v>
      </c>
      <c r="FV35" s="712">
        <v>0.5</v>
      </c>
      <c r="FW35" s="729">
        <v>61</v>
      </c>
      <c r="FX35" s="720">
        <v>3.8461538461538463</v>
      </c>
      <c r="FY35" s="705">
        <v>48</v>
      </c>
      <c r="FZ35" s="702">
        <v>26</v>
      </c>
      <c r="GA35" s="712">
        <v>0.5</v>
      </c>
      <c r="GB35" s="729">
        <v>58</v>
      </c>
      <c r="GC35" s="720">
        <v>7.6923076923076925</v>
      </c>
      <c r="GD35" s="705">
        <v>37</v>
      </c>
      <c r="GE35" s="702">
        <v>26</v>
      </c>
      <c r="GF35" s="712">
        <v>0</v>
      </c>
      <c r="GG35" s="729">
        <v>59</v>
      </c>
      <c r="GH35" s="720">
        <v>0</v>
      </c>
      <c r="GI35" s="705">
        <v>59</v>
      </c>
      <c r="GJ35" s="702">
        <v>29</v>
      </c>
      <c r="GK35" s="726">
        <v>2.4</v>
      </c>
      <c r="GL35" s="726">
        <v>4</v>
      </c>
      <c r="GM35" s="720">
        <v>17.241379310344829</v>
      </c>
      <c r="GN35" s="705">
        <v>22</v>
      </c>
      <c r="GO35" s="702">
        <v>26</v>
      </c>
      <c r="GP35" s="726">
        <v>0.5</v>
      </c>
      <c r="GQ35" s="726">
        <v>39</v>
      </c>
      <c r="GR35" s="720">
        <v>3.8461538461538463</v>
      </c>
      <c r="GS35" s="705">
        <v>25</v>
      </c>
      <c r="GT35" s="702">
        <v>26</v>
      </c>
      <c r="GU35" s="726">
        <v>0</v>
      </c>
      <c r="GV35" s="726">
        <v>51</v>
      </c>
      <c r="GW35" s="720">
        <v>0</v>
      </c>
      <c r="GX35" s="705">
        <v>51</v>
      </c>
      <c r="GY35" s="702">
        <v>26</v>
      </c>
      <c r="GZ35" s="726">
        <v>0</v>
      </c>
      <c r="HA35" s="726">
        <v>50</v>
      </c>
      <c r="HB35" s="720">
        <v>0</v>
      </c>
      <c r="HC35" s="705">
        <v>50</v>
      </c>
      <c r="HD35" s="709">
        <v>21.052631578947366</v>
      </c>
      <c r="HE35" s="703">
        <v>5.2631578947368416</v>
      </c>
      <c r="HF35" s="703">
        <v>78.94736842105263</v>
      </c>
      <c r="HG35" s="703">
        <v>18.421052631578945</v>
      </c>
      <c r="HH35" s="1299">
        <v>28.947368421052634</v>
      </c>
      <c r="HI35" s="1299">
        <v>42.105263157894733</v>
      </c>
      <c r="HJ35" s="1299">
        <v>76.31578947368422</v>
      </c>
      <c r="HK35" s="1299">
        <v>7.8947368421052628</v>
      </c>
      <c r="HL35" s="1299">
        <v>76.31578947368422</v>
      </c>
      <c r="HM35" s="1300">
        <v>38</v>
      </c>
      <c r="HN35" s="709">
        <v>14.705882352941178</v>
      </c>
      <c r="HO35" s="709">
        <v>1.1764705882352942</v>
      </c>
      <c r="HP35" s="709">
        <v>58.235294117647065</v>
      </c>
      <c r="HQ35" s="709">
        <v>21.764705882352942</v>
      </c>
      <c r="HR35" s="709">
        <v>11.76470588235294</v>
      </c>
      <c r="HS35" s="709">
        <v>50</v>
      </c>
      <c r="HT35" s="709">
        <v>53.529411764705884</v>
      </c>
      <c r="HU35" s="709">
        <v>1.7647058823529411</v>
      </c>
      <c r="HV35" s="709">
        <v>52.352941176470594</v>
      </c>
      <c r="HW35" s="1300">
        <v>170</v>
      </c>
      <c r="HX35" s="1265">
        <v>1</v>
      </c>
      <c r="HY35" s="1266">
        <v>1</v>
      </c>
      <c r="HZ35" s="1266">
        <v>1</v>
      </c>
      <c r="IA35" s="1266">
        <v>0</v>
      </c>
      <c r="IB35" s="1266">
        <v>0</v>
      </c>
      <c r="IC35" s="1266">
        <v>0</v>
      </c>
      <c r="ID35" s="1266">
        <v>1</v>
      </c>
      <c r="IE35" s="1266">
        <v>3</v>
      </c>
      <c r="IF35" s="1267">
        <v>7</v>
      </c>
      <c r="IG35" s="1268">
        <v>10</v>
      </c>
      <c r="IH35" s="1269">
        <v>0</v>
      </c>
      <c r="II35" s="1269">
        <v>0</v>
      </c>
      <c r="IJ35" s="1269">
        <v>2</v>
      </c>
      <c r="IK35" s="1269">
        <v>2</v>
      </c>
      <c r="IL35" s="1269">
        <v>0</v>
      </c>
      <c r="IM35" s="1269">
        <v>5</v>
      </c>
      <c r="IN35" s="1269">
        <v>2</v>
      </c>
      <c r="IO35" s="1267">
        <v>21</v>
      </c>
      <c r="IP35" s="1268">
        <v>3</v>
      </c>
      <c r="IQ35" s="1269">
        <v>3</v>
      </c>
      <c r="IR35" s="1269">
        <v>1</v>
      </c>
      <c r="IS35" s="1269">
        <v>0</v>
      </c>
      <c r="IT35" s="1269">
        <v>0</v>
      </c>
      <c r="IU35" s="1269">
        <v>0</v>
      </c>
      <c r="IV35" s="1269">
        <v>1</v>
      </c>
      <c r="IW35" s="1269">
        <v>4</v>
      </c>
      <c r="IX35" s="1270">
        <v>12</v>
      </c>
      <c r="IY35" s="1268">
        <v>14.285714285714285</v>
      </c>
      <c r="IZ35" s="1269">
        <v>14.285714285714285</v>
      </c>
      <c r="JA35" s="1269">
        <v>14.285714285714285</v>
      </c>
      <c r="JB35" s="1269">
        <v>0</v>
      </c>
      <c r="JC35" s="1269">
        <v>0</v>
      </c>
      <c r="JD35" s="1269">
        <v>0</v>
      </c>
      <c r="JE35" s="1269">
        <v>14.285714285714285</v>
      </c>
      <c r="JF35" s="1269">
        <v>42.857142857142854</v>
      </c>
      <c r="JG35" s="1270">
        <v>100</v>
      </c>
      <c r="JH35" s="1268">
        <v>47.619047619047613</v>
      </c>
      <c r="JI35" s="1269">
        <v>0</v>
      </c>
      <c r="JJ35" s="1269">
        <v>0</v>
      </c>
      <c r="JK35" s="1269">
        <v>9.5238095238095237</v>
      </c>
      <c r="JL35" s="1269">
        <v>9.5238095238095237</v>
      </c>
      <c r="JM35" s="1269">
        <v>0</v>
      </c>
      <c r="JN35" s="1269">
        <v>23.809523809523807</v>
      </c>
      <c r="JO35" s="1269">
        <v>9.5238095238095237</v>
      </c>
      <c r="JP35" s="1270">
        <v>100</v>
      </c>
      <c r="JQ35" s="1268">
        <v>25</v>
      </c>
      <c r="JR35" s="1269">
        <v>25</v>
      </c>
      <c r="JS35" s="1269">
        <v>8.3333333333333321</v>
      </c>
      <c r="JT35" s="1269">
        <v>0</v>
      </c>
      <c r="JU35" s="1269">
        <v>0</v>
      </c>
      <c r="JV35" s="1269">
        <v>0</v>
      </c>
      <c r="JW35" s="1269">
        <v>8.3333333333333321</v>
      </c>
      <c r="JX35" s="1269">
        <v>33.333333333333329</v>
      </c>
      <c r="JY35" s="1270">
        <v>100</v>
      </c>
      <c r="JZ35" s="718">
        <v>55.475619504396477</v>
      </c>
      <c r="KA35" s="705">
        <f t="shared" si="43"/>
        <v>25</v>
      </c>
      <c r="KB35" s="718">
        <v>27.358490566037734</v>
      </c>
      <c r="KC35" s="705">
        <f t="shared" si="43"/>
        <v>77</v>
      </c>
      <c r="KD35" s="1212">
        <v>0.61951471347444498</v>
      </c>
      <c r="KE35" s="988">
        <f t="shared" si="44"/>
        <v>70</v>
      </c>
      <c r="KF35" s="1212">
        <v>4.5947341249354672</v>
      </c>
      <c r="KG35" s="988">
        <f t="shared" si="44"/>
        <v>14</v>
      </c>
      <c r="KH35" s="1212">
        <v>15.293118096856414</v>
      </c>
      <c r="KI35" s="988">
        <f t="shared" si="124"/>
        <v>37</v>
      </c>
      <c r="KJ35" s="1212">
        <v>16.015293118096857</v>
      </c>
      <c r="KK35" s="988">
        <f t="shared" si="124"/>
        <v>20</v>
      </c>
      <c r="KL35" s="725">
        <v>13.300083125519535</v>
      </c>
      <c r="KM35" s="715">
        <f t="shared" si="46"/>
        <v>19</v>
      </c>
      <c r="KN35" s="715">
        <v>28.543689320388349</v>
      </c>
      <c r="KO35" s="715">
        <f t="shared" si="47"/>
        <v>9</v>
      </c>
      <c r="KP35" s="728">
        <v>45</v>
      </c>
      <c r="KQ35" s="729">
        <v>10</v>
      </c>
      <c r="KR35" s="729">
        <v>10</v>
      </c>
      <c r="KS35" s="729">
        <v>40</v>
      </c>
      <c r="KT35" s="729">
        <v>15</v>
      </c>
      <c r="KU35" s="730">
        <f t="shared" si="48"/>
        <v>120</v>
      </c>
      <c r="KV35" s="734">
        <f t="shared" si="49"/>
        <v>15</v>
      </c>
      <c r="KW35" s="728">
        <v>10</v>
      </c>
      <c r="KX35" s="729">
        <v>10</v>
      </c>
      <c r="KY35" s="706">
        <f t="shared" si="50"/>
        <v>20</v>
      </c>
      <c r="KZ35" s="705">
        <f t="shared" si="51"/>
        <v>1</v>
      </c>
      <c r="LA35" s="847" t="s">
        <v>1632</v>
      </c>
      <c r="LB35" s="846" t="s">
        <v>1625</v>
      </c>
      <c r="LC35" s="846" t="s">
        <v>1625</v>
      </c>
      <c r="LD35" s="846" t="s">
        <v>1625</v>
      </c>
      <c r="LE35" s="729">
        <v>10</v>
      </c>
      <c r="LF35" s="1023">
        <v>37</v>
      </c>
      <c r="LG35" s="847" t="s">
        <v>1632</v>
      </c>
      <c r="LH35" s="846" t="s">
        <v>1632</v>
      </c>
      <c r="LI35" s="846" t="s">
        <v>1632</v>
      </c>
      <c r="LJ35" s="846" t="s">
        <v>1632</v>
      </c>
      <c r="LK35" s="729">
        <v>40</v>
      </c>
      <c r="LL35" s="1023">
        <v>1</v>
      </c>
      <c r="LM35" s="847" t="s">
        <v>1632</v>
      </c>
      <c r="LN35" s="846" t="s">
        <v>1632</v>
      </c>
      <c r="LO35" s="846" t="s">
        <v>1632</v>
      </c>
      <c r="LP35" s="846" t="s">
        <v>1625</v>
      </c>
      <c r="LQ35" s="729">
        <v>45</v>
      </c>
      <c r="LR35" s="1023">
        <v>20</v>
      </c>
      <c r="LS35" s="847" t="s">
        <v>1632</v>
      </c>
      <c r="LT35" s="846" t="s">
        <v>1632</v>
      </c>
      <c r="LU35" s="846" t="s">
        <v>1632</v>
      </c>
      <c r="LV35" s="846" t="s">
        <v>1632</v>
      </c>
      <c r="LW35" s="729">
        <v>40</v>
      </c>
      <c r="LX35" s="1023">
        <v>1</v>
      </c>
      <c r="LY35" s="847" t="s">
        <v>1632</v>
      </c>
      <c r="LZ35" s="846" t="s">
        <v>1632</v>
      </c>
      <c r="MA35" s="846" t="s">
        <v>1632</v>
      </c>
      <c r="MB35" s="846" t="s">
        <v>1632</v>
      </c>
      <c r="MC35" s="729">
        <v>40</v>
      </c>
      <c r="MD35" s="1023">
        <v>1</v>
      </c>
      <c r="ME35" s="847" t="s">
        <v>1632</v>
      </c>
      <c r="MF35" s="846" t="s">
        <v>1632</v>
      </c>
      <c r="MG35" s="846" t="s">
        <v>1632</v>
      </c>
      <c r="MH35" s="846" t="s">
        <v>1632</v>
      </c>
      <c r="MI35" s="729">
        <v>40</v>
      </c>
      <c r="MJ35" s="1023">
        <v>1</v>
      </c>
      <c r="MK35" s="847" t="s">
        <v>1632</v>
      </c>
      <c r="ML35" s="846" t="s">
        <v>1632</v>
      </c>
      <c r="MM35" s="846" t="s">
        <v>1625</v>
      </c>
      <c r="MN35" s="729">
        <v>30</v>
      </c>
      <c r="MO35" s="1023">
        <v>4</v>
      </c>
      <c r="MP35" s="847" t="s">
        <v>1632</v>
      </c>
      <c r="MQ35" s="846" t="s">
        <v>1632</v>
      </c>
      <c r="MR35" s="846" t="s">
        <v>1632</v>
      </c>
      <c r="MS35" s="846" t="s">
        <v>1632</v>
      </c>
      <c r="MT35" s="729">
        <v>40</v>
      </c>
      <c r="MU35" s="1023">
        <v>1</v>
      </c>
      <c r="MV35" s="846" t="s">
        <v>1632</v>
      </c>
      <c r="MW35" s="846" t="s">
        <v>1632</v>
      </c>
      <c r="MX35" s="846" t="s">
        <v>1632</v>
      </c>
      <c r="MY35" s="846" t="s">
        <v>1625</v>
      </c>
      <c r="MZ35" s="729">
        <v>30</v>
      </c>
      <c r="NA35" s="1023">
        <v>15</v>
      </c>
      <c r="NB35" s="715">
        <v>592.32000000000005</v>
      </c>
      <c r="NC35" s="715">
        <f t="shared" si="3"/>
        <v>10</v>
      </c>
      <c r="ND35" s="714">
        <v>438</v>
      </c>
      <c r="NE35" s="715">
        <v>16</v>
      </c>
      <c r="NF35" s="731">
        <v>366.22073578595314</v>
      </c>
      <c r="NG35" s="715">
        <v>6</v>
      </c>
      <c r="NH35" s="715">
        <v>438</v>
      </c>
      <c r="NI35" s="715">
        <v>15</v>
      </c>
      <c r="NJ35" s="731">
        <v>366.22073578595314</v>
      </c>
      <c r="NK35" s="715">
        <v>5</v>
      </c>
      <c r="NL35" s="715">
        <v>259</v>
      </c>
      <c r="NM35" s="715">
        <v>10</v>
      </c>
      <c r="NN35" s="2946">
        <v>209.20840064620356</v>
      </c>
      <c r="NO35" s="715">
        <v>4</v>
      </c>
      <c r="NP35" s="715">
        <v>1196</v>
      </c>
      <c r="NQ35" s="3206">
        <v>0</v>
      </c>
      <c r="NR35" s="3349">
        <v>0</v>
      </c>
      <c r="NS35" s="3206">
        <v>44</v>
      </c>
      <c r="NT35" s="3206">
        <v>0</v>
      </c>
      <c r="NU35" s="3207">
        <v>0</v>
      </c>
      <c r="NV35" s="3206">
        <v>44</v>
      </c>
      <c r="NW35" s="3206">
        <v>20</v>
      </c>
      <c r="NX35" s="3207">
        <v>1.615508885298869</v>
      </c>
      <c r="NY35" s="3206">
        <v>45</v>
      </c>
      <c r="NZ35" s="3206">
        <v>2</v>
      </c>
      <c r="OA35" s="3208">
        <v>1.6155088852988693</v>
      </c>
      <c r="OB35" s="3206">
        <v>46</v>
      </c>
      <c r="OC35" s="714">
        <v>81</v>
      </c>
      <c r="OD35" s="2946">
        <v>68.010075566750629</v>
      </c>
      <c r="OE35" s="733">
        <v>30</v>
      </c>
      <c r="OF35" s="714">
        <v>17</v>
      </c>
      <c r="OG35" s="731">
        <v>13.731825525040387</v>
      </c>
      <c r="OH35" s="733">
        <f t="shared" si="52"/>
        <v>4</v>
      </c>
      <c r="OI35" s="981">
        <v>54.03996524761078</v>
      </c>
      <c r="OJ35" s="733">
        <f t="shared" si="4"/>
        <v>1</v>
      </c>
      <c r="OK35" s="1355" t="s">
        <v>3043</v>
      </c>
      <c r="OL35" s="1355" t="s">
        <v>3046</v>
      </c>
      <c r="OM35" s="1355">
        <v>0</v>
      </c>
      <c r="ON35" s="3559">
        <v>0</v>
      </c>
      <c r="OO35" s="1355">
        <v>67</v>
      </c>
      <c r="OP35" s="977"/>
      <c r="OQ35" s="712">
        <v>28.6</v>
      </c>
      <c r="OR35" s="712">
        <v>21.6</v>
      </c>
      <c r="OS35" s="712">
        <v>35.1</v>
      </c>
      <c r="OT35" s="712">
        <v>35</v>
      </c>
      <c r="OU35" s="712">
        <v>26.923076923076923</v>
      </c>
      <c r="OV35" s="712">
        <v>22.413793103448278</v>
      </c>
      <c r="OW35" s="699">
        <f t="shared" si="53"/>
        <v>5</v>
      </c>
      <c r="OX35" s="712">
        <v>28.272811671087538</v>
      </c>
      <c r="OY35" s="699">
        <f t="shared" si="53"/>
        <v>1</v>
      </c>
      <c r="OZ35" s="712">
        <v>2</v>
      </c>
      <c r="PA35" s="712">
        <v>0</v>
      </c>
      <c r="PB35" s="712">
        <v>0</v>
      </c>
      <c r="PC35" s="712">
        <v>0</v>
      </c>
      <c r="PD35" s="712">
        <v>1.9230769230769231</v>
      </c>
      <c r="PE35" s="712">
        <v>6.8965517241379306</v>
      </c>
      <c r="PF35" s="699">
        <f t="shared" si="54"/>
        <v>60</v>
      </c>
      <c r="PG35" s="712">
        <v>1.8032714412024757</v>
      </c>
      <c r="PH35" s="699">
        <f t="shared" si="55"/>
        <v>70</v>
      </c>
      <c r="PI35" s="712">
        <v>29.310344827586206</v>
      </c>
      <c r="PJ35" s="699">
        <f t="shared" si="56"/>
        <v>24</v>
      </c>
      <c r="PK35" s="985">
        <v>30.076083112290014</v>
      </c>
      <c r="PL35" s="699">
        <f t="shared" si="56"/>
        <v>16</v>
      </c>
      <c r="PM35" s="985">
        <v>0</v>
      </c>
      <c r="PN35" s="985">
        <v>0</v>
      </c>
      <c r="PO35" s="699">
        <f t="shared" si="57"/>
        <v>37</v>
      </c>
      <c r="PP35" s="712">
        <v>0</v>
      </c>
      <c r="PQ35" s="985">
        <v>0</v>
      </c>
      <c r="PR35" s="699">
        <f t="shared" si="58"/>
        <v>24</v>
      </c>
      <c r="PS35" s="982">
        <v>297</v>
      </c>
      <c r="PT35" s="725">
        <v>41.414141414141412</v>
      </c>
      <c r="PU35" s="699">
        <v>56</v>
      </c>
      <c r="PV35" s="699">
        <v>66</v>
      </c>
      <c r="PW35" s="725">
        <v>66.666666666666657</v>
      </c>
      <c r="PX35" s="699">
        <v>5</v>
      </c>
      <c r="PY35" s="715">
        <v>285</v>
      </c>
      <c r="PZ35" s="725">
        <v>82.10526315789474</v>
      </c>
      <c r="QA35" s="699">
        <v>21</v>
      </c>
      <c r="QB35" s="982">
        <v>295</v>
      </c>
      <c r="QC35" s="715">
        <v>30.16949152542373</v>
      </c>
      <c r="QD35" s="699">
        <v>75</v>
      </c>
      <c r="QE35" s="716">
        <v>0</v>
      </c>
      <c r="QF35" s="3644">
        <v>0</v>
      </c>
      <c r="QG35" s="699">
        <v>23</v>
      </c>
      <c r="QH35" s="1363" t="s">
        <v>1627</v>
      </c>
      <c r="QI35" s="712">
        <v>70.909090909090907</v>
      </c>
      <c r="QJ35" s="712">
        <v>66.355140186915889</v>
      </c>
      <c r="QK35" s="699">
        <f t="shared" si="59"/>
        <v>73</v>
      </c>
      <c r="QL35" s="715">
        <v>214</v>
      </c>
      <c r="QM35" s="709">
        <v>38.202247191011232</v>
      </c>
      <c r="QN35" s="703">
        <v>48.113207547169814</v>
      </c>
      <c r="QO35" s="978">
        <v>62</v>
      </c>
      <c r="QP35" s="705">
        <v>106</v>
      </c>
      <c r="QQ35" s="3553">
        <v>76.056338028169009</v>
      </c>
      <c r="QR35" s="709">
        <v>1368.1</v>
      </c>
      <c r="QS35" s="978">
        <f t="shared" si="60"/>
        <v>1</v>
      </c>
      <c r="QT35" s="703">
        <v>582.70000000000005</v>
      </c>
      <c r="QU35" s="978">
        <f t="shared" si="61"/>
        <v>67</v>
      </c>
      <c r="QV35" s="703">
        <v>0</v>
      </c>
      <c r="QW35" s="978">
        <f t="shared" si="62"/>
        <v>31</v>
      </c>
      <c r="QX35" s="703">
        <v>0</v>
      </c>
      <c r="QY35" s="979">
        <f t="shared" si="63"/>
        <v>12</v>
      </c>
      <c r="QZ35" s="712">
        <v>0</v>
      </c>
      <c r="RA35" s="699">
        <v>30</v>
      </c>
      <c r="RB35" s="712">
        <v>0</v>
      </c>
      <c r="RC35" s="699">
        <v>69</v>
      </c>
      <c r="RD35" s="712">
        <v>0</v>
      </c>
      <c r="RE35" s="699">
        <v>24</v>
      </c>
      <c r="RF35" s="712">
        <v>0</v>
      </c>
      <c r="RG35" s="699">
        <v>32</v>
      </c>
      <c r="RH35" s="699">
        <v>10825.1</v>
      </c>
      <c r="RI35" s="978">
        <f t="shared" si="64"/>
        <v>23</v>
      </c>
      <c r="RJ35" s="712">
        <v>3356</v>
      </c>
      <c r="RK35" s="978">
        <f t="shared" si="64"/>
        <v>8</v>
      </c>
      <c r="RL35" s="712">
        <v>2346.6999999999998</v>
      </c>
      <c r="RM35" s="978">
        <f t="shared" si="64"/>
        <v>4</v>
      </c>
      <c r="RN35" s="712">
        <v>0</v>
      </c>
      <c r="RO35" s="978">
        <f t="shared" si="64"/>
        <v>47</v>
      </c>
      <c r="RP35" s="712">
        <v>0</v>
      </c>
      <c r="RQ35" s="978">
        <f t="shared" si="65"/>
        <v>2</v>
      </c>
      <c r="RR35" s="712">
        <v>0</v>
      </c>
      <c r="RS35" s="978">
        <f t="shared" si="65"/>
        <v>1</v>
      </c>
      <c r="RT35" s="712">
        <v>0</v>
      </c>
      <c r="RU35" s="978">
        <f t="shared" si="65"/>
        <v>38</v>
      </c>
      <c r="RV35" s="712">
        <f t="shared" si="66"/>
        <v>0</v>
      </c>
      <c r="RW35" s="978">
        <f t="shared" si="67"/>
        <v>39</v>
      </c>
      <c r="RX35" s="712">
        <v>5</v>
      </c>
      <c r="RY35" s="712" t="s">
        <v>1632</v>
      </c>
      <c r="RZ35" s="712">
        <v>5</v>
      </c>
      <c r="SA35" s="712" t="s">
        <v>1632</v>
      </c>
      <c r="SB35" s="712">
        <v>5</v>
      </c>
      <c r="SC35" s="712" t="s">
        <v>1632</v>
      </c>
      <c r="SD35" s="712">
        <v>0</v>
      </c>
      <c r="SE35" s="712" t="s">
        <v>1625</v>
      </c>
      <c r="SF35" s="712">
        <v>0</v>
      </c>
      <c r="SG35" s="712" t="s">
        <v>1625</v>
      </c>
      <c r="SH35" s="712">
        <v>15</v>
      </c>
      <c r="SI35" s="699">
        <f t="shared" si="68"/>
        <v>37</v>
      </c>
      <c r="SJ35" s="712">
        <v>0</v>
      </c>
      <c r="SK35" s="712" t="s">
        <v>1625</v>
      </c>
      <c r="SL35" s="712">
        <v>0</v>
      </c>
      <c r="SM35" s="712" t="s">
        <v>1625</v>
      </c>
      <c r="SN35" s="712">
        <v>0</v>
      </c>
      <c r="SO35" s="712" t="s">
        <v>1625</v>
      </c>
      <c r="SP35" s="712">
        <v>0</v>
      </c>
      <c r="SQ35" s="712" t="s">
        <v>1625</v>
      </c>
      <c r="SR35" s="712">
        <v>0</v>
      </c>
      <c r="SS35" s="699">
        <f t="shared" si="69"/>
        <v>65</v>
      </c>
      <c r="ST35" s="712">
        <v>5</v>
      </c>
      <c r="SU35" s="712" t="s">
        <v>1632</v>
      </c>
      <c r="SV35" s="712">
        <v>0</v>
      </c>
      <c r="SW35" s="712" t="s">
        <v>1625</v>
      </c>
      <c r="SX35" s="712">
        <v>0</v>
      </c>
      <c r="SY35" s="712" t="s">
        <v>1625</v>
      </c>
      <c r="SZ35" s="712">
        <v>5</v>
      </c>
      <c r="TA35" s="699">
        <f t="shared" si="70"/>
        <v>54</v>
      </c>
      <c r="TB35" s="699">
        <v>10</v>
      </c>
      <c r="TC35" s="699" t="s">
        <v>1632</v>
      </c>
      <c r="TD35" s="699">
        <v>10</v>
      </c>
      <c r="TE35" s="699" t="s">
        <v>1632</v>
      </c>
      <c r="TF35" s="699">
        <v>10</v>
      </c>
      <c r="TG35" s="699" t="s">
        <v>1632</v>
      </c>
      <c r="TH35" s="699">
        <v>10</v>
      </c>
      <c r="TI35" s="699" t="s">
        <v>1632</v>
      </c>
      <c r="TJ35" s="699">
        <v>40</v>
      </c>
      <c r="TK35" s="699">
        <f t="shared" si="71"/>
        <v>1</v>
      </c>
      <c r="TL35" s="989">
        <v>10</v>
      </c>
      <c r="TM35" s="989">
        <v>10</v>
      </c>
      <c r="TN35" s="989">
        <v>10</v>
      </c>
      <c r="TO35" s="989">
        <v>10</v>
      </c>
      <c r="TP35" s="989">
        <v>40</v>
      </c>
      <c r="TQ35" s="699">
        <f t="shared" si="72"/>
        <v>1</v>
      </c>
      <c r="TR35" s="712" t="s">
        <v>1632</v>
      </c>
      <c r="TS35" s="712" t="s">
        <v>1632</v>
      </c>
      <c r="TT35" s="712" t="s">
        <v>1625</v>
      </c>
      <c r="TU35" s="712" t="s">
        <v>1625</v>
      </c>
      <c r="TV35" s="712">
        <v>5</v>
      </c>
      <c r="TW35" s="712">
        <v>5</v>
      </c>
      <c r="TX35" s="712">
        <v>0</v>
      </c>
      <c r="TY35" s="712">
        <v>0</v>
      </c>
      <c r="TZ35" s="712">
        <v>10</v>
      </c>
      <c r="UA35" s="699">
        <f t="shared" si="73"/>
        <v>50</v>
      </c>
      <c r="UB35" s="712">
        <v>10</v>
      </c>
      <c r="UC35" s="712">
        <v>0</v>
      </c>
      <c r="UD35" s="712">
        <v>10</v>
      </c>
      <c r="UE35" s="712">
        <v>0</v>
      </c>
      <c r="UF35" s="712">
        <v>20</v>
      </c>
      <c r="UG35" s="699">
        <f t="shared" si="74"/>
        <v>34</v>
      </c>
      <c r="UH35" s="715">
        <v>0</v>
      </c>
      <c r="UI35" s="712">
        <v>0</v>
      </c>
      <c r="UJ35" s="699">
        <v>25</v>
      </c>
      <c r="UK35" s="715">
        <v>1</v>
      </c>
      <c r="UL35" s="712">
        <v>25.335697998479858</v>
      </c>
      <c r="UM35" s="699">
        <v>19</v>
      </c>
      <c r="UN35" s="715">
        <v>0</v>
      </c>
      <c r="UO35" s="712">
        <v>0</v>
      </c>
      <c r="UP35" s="699">
        <v>43</v>
      </c>
      <c r="UQ35" s="715">
        <v>1</v>
      </c>
      <c r="UR35" s="712">
        <v>25.303643724696357</v>
      </c>
      <c r="US35" s="699">
        <v>2</v>
      </c>
      <c r="UT35" s="712">
        <v>25.3</v>
      </c>
      <c r="UU35" s="699">
        <v>59</v>
      </c>
      <c r="UV35" s="712">
        <v>25.3</v>
      </c>
      <c r="UW35" s="699">
        <v>36</v>
      </c>
      <c r="UX35" s="1099">
        <v>0</v>
      </c>
      <c r="UY35" s="699">
        <v>42</v>
      </c>
      <c r="UZ35" s="989">
        <v>0.14699999999999999</v>
      </c>
      <c r="VA35" s="989">
        <v>33</v>
      </c>
      <c r="VB35" s="989">
        <v>0</v>
      </c>
      <c r="VC35" s="989">
        <v>66</v>
      </c>
      <c r="VD35" s="989">
        <v>0</v>
      </c>
      <c r="VE35" s="989">
        <v>51</v>
      </c>
      <c r="VF35" s="989">
        <v>4.9000000000000002E-2</v>
      </c>
      <c r="VG35" s="989">
        <v>5</v>
      </c>
      <c r="VH35" s="989">
        <v>0</v>
      </c>
      <c r="VI35" s="989">
        <v>44</v>
      </c>
      <c r="VJ35" s="989">
        <v>0</v>
      </c>
      <c r="VK35" s="989">
        <v>44</v>
      </c>
      <c r="VL35" s="989">
        <v>0</v>
      </c>
      <c r="VM35" s="989">
        <v>7</v>
      </c>
      <c r="VN35" s="989">
        <v>0</v>
      </c>
      <c r="VO35" s="989">
        <v>7</v>
      </c>
      <c r="VP35" s="989">
        <v>2</v>
      </c>
      <c r="VQ35" s="989">
        <v>50</v>
      </c>
      <c r="VR35" s="989">
        <v>58</v>
      </c>
      <c r="VS35" s="989">
        <v>1</v>
      </c>
      <c r="VT35" s="989">
        <v>25</v>
      </c>
      <c r="VU35" s="989">
        <v>63</v>
      </c>
      <c r="VV35" s="989">
        <v>3</v>
      </c>
      <c r="VW35" s="989">
        <v>75</v>
      </c>
      <c r="VX35" s="989">
        <v>53</v>
      </c>
      <c r="VY35" s="989">
        <v>4</v>
      </c>
      <c r="VZ35" s="989">
        <v>100</v>
      </c>
      <c r="WA35" s="989">
        <v>32</v>
      </c>
      <c r="WB35" s="989">
        <v>9</v>
      </c>
      <c r="WC35" s="989">
        <v>224.99999999999997</v>
      </c>
      <c r="WD35" s="989">
        <v>62</v>
      </c>
      <c r="WE35" s="989">
        <v>0</v>
      </c>
      <c r="WF35" s="989">
        <v>0</v>
      </c>
      <c r="WG35" s="989">
        <v>75</v>
      </c>
      <c r="WH35" s="989">
        <v>196.08</v>
      </c>
      <c r="WI35" s="989">
        <v>6</v>
      </c>
      <c r="WJ35" s="989">
        <v>0</v>
      </c>
      <c r="WK35" s="989">
        <v>10</v>
      </c>
      <c r="WL35" s="989">
        <v>0</v>
      </c>
      <c r="WM35" s="989">
        <v>2</v>
      </c>
      <c r="WN35" s="989">
        <v>196.08</v>
      </c>
      <c r="WO35" s="989">
        <v>4</v>
      </c>
      <c r="WP35" s="989">
        <v>0</v>
      </c>
      <c r="WQ35" s="989">
        <v>19</v>
      </c>
      <c r="WR35" s="989">
        <v>0</v>
      </c>
      <c r="WS35" s="989">
        <v>31</v>
      </c>
      <c r="WT35" s="989">
        <v>0</v>
      </c>
      <c r="WU35" s="989">
        <v>25</v>
      </c>
      <c r="WV35" s="989">
        <v>0</v>
      </c>
      <c r="WW35" s="989">
        <v>12</v>
      </c>
      <c r="WX35" s="989">
        <v>0</v>
      </c>
      <c r="WY35" s="989">
        <v>41</v>
      </c>
      <c r="WZ35" s="712">
        <v>136.99</v>
      </c>
      <c r="XA35" s="699">
        <v>66</v>
      </c>
      <c r="XB35" s="712">
        <v>502.28</v>
      </c>
      <c r="XC35" s="712">
        <v>39</v>
      </c>
      <c r="XD35" s="712">
        <v>0</v>
      </c>
      <c r="XE35" s="699">
        <v>43</v>
      </c>
      <c r="XF35" s="712">
        <v>0</v>
      </c>
      <c r="XG35" s="712">
        <v>23</v>
      </c>
      <c r="XH35" s="712">
        <v>0</v>
      </c>
      <c r="XI35" s="699">
        <v>28</v>
      </c>
      <c r="XJ35" s="712">
        <v>136.99</v>
      </c>
      <c r="XK35" s="699">
        <v>64</v>
      </c>
      <c r="XL35" s="712">
        <v>0</v>
      </c>
      <c r="XM35" s="699">
        <v>63</v>
      </c>
      <c r="XO35" s="714"/>
      <c r="XP35" s="725"/>
      <c r="XQ35" s="715"/>
      <c r="XR35" s="714"/>
      <c r="XS35" s="725"/>
      <c r="XT35" s="715"/>
      <c r="XU35" s="715"/>
      <c r="XV35" s="712"/>
      <c r="XW35" s="715"/>
      <c r="XX35" s="1169">
        <v>285</v>
      </c>
      <c r="XY35" s="1174">
        <v>3.5087719298245612</v>
      </c>
      <c r="XZ35" s="1168">
        <f t="shared" si="75"/>
        <v>16</v>
      </c>
      <c r="YA35" s="715">
        <v>58</v>
      </c>
      <c r="YB35" s="725">
        <v>17.241379310344829</v>
      </c>
      <c r="YC35" s="715">
        <f t="shared" si="76"/>
        <v>39</v>
      </c>
      <c r="YD35" s="714">
        <v>63</v>
      </c>
      <c r="YE35" s="725">
        <v>4.7619047619047619</v>
      </c>
      <c r="YF35" s="715">
        <f t="shared" si="77"/>
        <v>7</v>
      </c>
      <c r="YG35" s="699">
        <v>67</v>
      </c>
      <c r="YH35" s="1099">
        <v>7.4626865671641784</v>
      </c>
      <c r="YI35" s="715">
        <f t="shared" si="78"/>
        <v>24</v>
      </c>
      <c r="YJ35" s="714">
        <v>63</v>
      </c>
      <c r="YK35" s="712">
        <v>14.285714285714285</v>
      </c>
      <c r="YL35" s="715">
        <f t="shared" si="79"/>
        <v>6</v>
      </c>
      <c r="YM35" s="699">
        <v>67</v>
      </c>
      <c r="YN35" s="712">
        <v>26.865671641791046</v>
      </c>
      <c r="YO35" s="715">
        <f t="shared" si="80"/>
        <v>59</v>
      </c>
      <c r="YP35" s="1178">
        <v>11.111111111111111</v>
      </c>
      <c r="YQ35" s="1099">
        <v>22.222222222222221</v>
      </c>
      <c r="YR35" s="1099">
        <v>11.111111111111111</v>
      </c>
      <c r="YS35" s="1099">
        <v>22.222222222222221</v>
      </c>
      <c r="YT35" s="1099">
        <v>11.111111111111111</v>
      </c>
      <c r="YU35" s="1099">
        <v>22.222222222222221</v>
      </c>
      <c r="YV35" s="1099">
        <v>11.111111111111111</v>
      </c>
      <c r="YW35" s="1099">
        <v>11.111111111111111</v>
      </c>
      <c r="YX35" s="1099">
        <v>11.111111111111111</v>
      </c>
      <c r="YY35" s="1099">
        <v>44.444444444444443</v>
      </c>
      <c r="YZ35" s="1099">
        <v>22.222222222222221</v>
      </c>
      <c r="ZA35" s="1188">
        <v>9</v>
      </c>
      <c r="ZB35" s="985">
        <v>50</v>
      </c>
      <c r="ZC35" s="985">
        <v>20</v>
      </c>
      <c r="ZD35" s="985">
        <v>20</v>
      </c>
      <c r="ZE35" s="985">
        <v>30</v>
      </c>
      <c r="ZF35" s="985">
        <v>0</v>
      </c>
      <c r="ZG35" s="985">
        <v>30</v>
      </c>
      <c r="ZH35" s="985">
        <v>30</v>
      </c>
      <c r="ZI35" s="985">
        <v>30</v>
      </c>
      <c r="ZJ35" s="985">
        <v>20</v>
      </c>
      <c r="ZK35" s="985">
        <v>0</v>
      </c>
      <c r="ZL35" s="985">
        <v>0</v>
      </c>
      <c r="ZM35" s="699">
        <v>10</v>
      </c>
      <c r="ZN35" s="714" t="s">
        <v>1650</v>
      </c>
      <c r="ZO35" s="715" t="s">
        <v>1651</v>
      </c>
      <c r="ZP35" s="715" t="s">
        <v>1651</v>
      </c>
      <c r="ZQ35" s="715" t="s">
        <v>1651</v>
      </c>
      <c r="ZR35" s="715" t="s">
        <v>1650</v>
      </c>
      <c r="ZS35" s="715" t="s">
        <v>1634</v>
      </c>
      <c r="ZT35" s="715">
        <v>2</v>
      </c>
      <c r="ZU35" s="715">
        <v>0</v>
      </c>
      <c r="ZV35" s="715">
        <v>0</v>
      </c>
      <c r="ZW35" s="715">
        <v>0</v>
      </c>
      <c r="ZX35" s="715">
        <v>2</v>
      </c>
      <c r="ZY35" s="715">
        <v>1</v>
      </c>
      <c r="ZZ35" s="715">
        <f t="shared" si="81"/>
        <v>5</v>
      </c>
      <c r="AAA35" s="715">
        <f t="shared" si="82"/>
        <v>32</v>
      </c>
      <c r="AAB35" s="716" t="s">
        <v>31</v>
      </c>
      <c r="AAC35" s="712" t="s">
        <v>31</v>
      </c>
      <c r="AAD35" s="712" t="s">
        <v>31</v>
      </c>
      <c r="AAE35" s="712" t="s">
        <v>31</v>
      </c>
      <c r="AAF35" s="712" t="s">
        <v>31</v>
      </c>
      <c r="AAG35" s="712" t="s">
        <v>31</v>
      </c>
      <c r="AAH35" s="714">
        <v>1</v>
      </c>
      <c r="AAI35" s="715">
        <v>0</v>
      </c>
      <c r="AAJ35" s="715">
        <v>0</v>
      </c>
      <c r="AAK35" s="715">
        <v>0</v>
      </c>
      <c r="AAL35" s="715">
        <v>1</v>
      </c>
      <c r="AAM35" s="733">
        <v>1</v>
      </c>
      <c r="AAN35" s="2996">
        <v>0.99900099900099903</v>
      </c>
      <c r="AAO35" s="2954">
        <f t="shared" si="83"/>
        <v>25</v>
      </c>
      <c r="AAP35" s="2995">
        <v>0</v>
      </c>
      <c r="AAQ35" s="2954">
        <f t="shared" si="84"/>
        <v>58</v>
      </c>
      <c r="AAR35" s="2995">
        <v>0</v>
      </c>
      <c r="AAS35" s="2954">
        <f t="shared" si="85"/>
        <v>54</v>
      </c>
      <c r="AAT35" s="2995">
        <v>0</v>
      </c>
      <c r="AAU35" s="2954">
        <f t="shared" si="86"/>
        <v>60</v>
      </c>
      <c r="AAV35" s="2995">
        <v>0.99900099900099903</v>
      </c>
      <c r="AAW35" s="2954">
        <f t="shared" si="87"/>
        <v>21</v>
      </c>
      <c r="AAX35" s="2995">
        <v>0.99900099900099903</v>
      </c>
      <c r="AAY35" s="2954">
        <f t="shared" si="88"/>
        <v>22</v>
      </c>
      <c r="AAZ35" s="982">
        <v>1</v>
      </c>
      <c r="ABA35" s="699">
        <v>0</v>
      </c>
      <c r="ABB35" s="699">
        <v>1</v>
      </c>
      <c r="ABC35" s="2988">
        <v>0.99900099900099903</v>
      </c>
      <c r="ABD35" s="2954">
        <f t="shared" si="89"/>
        <v>18</v>
      </c>
      <c r="ABE35" s="2955">
        <v>0</v>
      </c>
      <c r="ABF35" s="2954">
        <f t="shared" si="89"/>
        <v>28</v>
      </c>
      <c r="ABG35" s="2955">
        <v>0.99900099900099903</v>
      </c>
      <c r="ABH35" s="2993">
        <f t="shared" si="89"/>
        <v>4</v>
      </c>
      <c r="ABI35" s="982">
        <v>2</v>
      </c>
      <c r="ABJ35" s="731">
        <v>1.6556291390728477</v>
      </c>
      <c r="ABK35" s="715">
        <f t="shared" si="90"/>
        <v>5</v>
      </c>
      <c r="ABL35" s="716" t="s">
        <v>106</v>
      </c>
      <c r="ABM35" s="712" t="s">
        <v>1687</v>
      </c>
      <c r="ABN35" s="715">
        <v>3</v>
      </c>
      <c r="ABO35" s="715">
        <v>0</v>
      </c>
      <c r="ABP35" s="715">
        <f t="shared" si="91"/>
        <v>3</v>
      </c>
      <c r="ABQ35" s="715">
        <f t="shared" si="92"/>
        <v>23</v>
      </c>
      <c r="ABR35" s="1201" t="s">
        <v>1632</v>
      </c>
      <c r="ABS35" s="1202" t="s">
        <v>1632</v>
      </c>
      <c r="ABT35" s="1202" t="s">
        <v>1632</v>
      </c>
      <c r="ABU35" s="1202" t="s">
        <v>1632</v>
      </c>
      <c r="ABV35" s="725">
        <v>5</v>
      </c>
      <c r="ABW35" s="725">
        <v>5</v>
      </c>
      <c r="ABX35" s="725">
        <v>5</v>
      </c>
      <c r="ABY35" s="725">
        <v>5</v>
      </c>
      <c r="ABZ35" s="715">
        <f t="shared" si="93"/>
        <v>20</v>
      </c>
      <c r="ACA35" s="715">
        <f t="shared" si="94"/>
        <v>1</v>
      </c>
      <c r="ACB35" s="983" t="s">
        <v>1632</v>
      </c>
      <c r="ACC35" s="725" t="s">
        <v>1632</v>
      </c>
      <c r="ACD35" s="725" t="s">
        <v>1632</v>
      </c>
      <c r="ACE35" s="725" t="s">
        <v>1632</v>
      </c>
      <c r="ACF35" s="725">
        <v>5</v>
      </c>
      <c r="ACG35" s="725">
        <v>5</v>
      </c>
      <c r="ACH35" s="725">
        <v>5</v>
      </c>
      <c r="ACI35" s="725">
        <v>5</v>
      </c>
      <c r="ACJ35" s="715">
        <f t="shared" si="95"/>
        <v>20</v>
      </c>
      <c r="ACK35" s="715">
        <f t="shared" si="96"/>
        <v>1</v>
      </c>
      <c r="ACL35" s="982">
        <v>25</v>
      </c>
      <c r="ACM35" s="715">
        <v>616</v>
      </c>
      <c r="ACN35" s="1089">
        <v>16.239999999999998</v>
      </c>
      <c r="ACO35" s="715">
        <v>20</v>
      </c>
      <c r="ACP35" s="1089">
        <v>1.9</v>
      </c>
      <c r="ACQ35" s="715">
        <v>15</v>
      </c>
      <c r="ACR35" s="982">
        <v>83.608000000000004</v>
      </c>
      <c r="ACS35" s="1090">
        <v>12</v>
      </c>
      <c r="ACT35" s="983" t="s">
        <v>1625</v>
      </c>
      <c r="ACU35" s="725" t="s">
        <v>1625</v>
      </c>
      <c r="ACV35" s="725" t="s">
        <v>1625</v>
      </c>
      <c r="ACW35" s="725" t="s">
        <v>1632</v>
      </c>
      <c r="ACX35" s="725">
        <v>0</v>
      </c>
      <c r="ACY35" s="725">
        <v>0</v>
      </c>
      <c r="ACZ35" s="725">
        <v>0</v>
      </c>
      <c r="ADA35" s="725">
        <v>5</v>
      </c>
      <c r="ADB35" s="715">
        <f t="shared" si="97"/>
        <v>5</v>
      </c>
      <c r="ADC35" s="715">
        <f t="shared" si="98"/>
        <v>9</v>
      </c>
      <c r="ADD35" s="984" t="s">
        <v>1625</v>
      </c>
      <c r="ADE35" s="985" t="s">
        <v>1632</v>
      </c>
      <c r="ADF35" s="985" t="s">
        <v>1632</v>
      </c>
      <c r="ADG35" s="985" t="s">
        <v>1625</v>
      </c>
      <c r="ADH35" s="985">
        <v>0</v>
      </c>
      <c r="ADI35" s="985">
        <v>5</v>
      </c>
      <c r="ADJ35" s="985">
        <v>5</v>
      </c>
      <c r="ADK35" s="985">
        <v>0</v>
      </c>
      <c r="ADL35" s="715">
        <f t="shared" si="99"/>
        <v>10</v>
      </c>
      <c r="ADM35" s="715">
        <f t="shared" si="100"/>
        <v>40</v>
      </c>
      <c r="ADN35" s="1169">
        <v>2</v>
      </c>
      <c r="ADO35" s="1168">
        <v>63.5</v>
      </c>
      <c r="ADP35" s="1168">
        <v>508</v>
      </c>
      <c r="ADQ35" s="989">
        <v>31.75</v>
      </c>
      <c r="ADR35" s="989">
        <v>254</v>
      </c>
      <c r="ADS35" s="989">
        <v>424.74916387959865</v>
      </c>
      <c r="ADT35" s="989">
        <v>26</v>
      </c>
      <c r="ADU35" s="989">
        <v>0</v>
      </c>
      <c r="ADV35" s="989">
        <v>0</v>
      </c>
      <c r="ADW35" s="989">
        <v>0</v>
      </c>
      <c r="ADX35" s="989">
        <v>0</v>
      </c>
      <c r="ADY35" s="989">
        <v>0</v>
      </c>
      <c r="ADZ35" s="989">
        <v>0</v>
      </c>
      <c r="AEA35" s="989">
        <v>50</v>
      </c>
      <c r="AEB35" s="989">
        <v>2</v>
      </c>
      <c r="AEC35" s="989">
        <v>63.5</v>
      </c>
      <c r="AED35" s="989">
        <v>508</v>
      </c>
      <c r="AEE35" s="989">
        <v>31.75</v>
      </c>
      <c r="AEF35" s="989">
        <v>254</v>
      </c>
      <c r="AEG35" s="989">
        <v>424.74916387959865</v>
      </c>
      <c r="AEH35" s="729">
        <v>44</v>
      </c>
      <c r="AEI35" s="987"/>
      <c r="AEM35" s="715">
        <v>178</v>
      </c>
      <c r="AEN35" s="715">
        <v>105</v>
      </c>
      <c r="AEO35" s="989">
        <v>20</v>
      </c>
      <c r="AEP35" s="1099">
        <v>19.047619047619047</v>
      </c>
      <c r="AEQ35" s="989">
        <v>73</v>
      </c>
      <c r="AER35" s="989">
        <v>8</v>
      </c>
      <c r="AES35" s="989">
        <v>40</v>
      </c>
      <c r="AET35" s="1099">
        <v>3.5</v>
      </c>
      <c r="AEU35" s="989">
        <v>49</v>
      </c>
      <c r="AEV35" s="989">
        <v>9</v>
      </c>
      <c r="AEW35" s="989">
        <v>29</v>
      </c>
      <c r="AEX35" s="989">
        <v>31.03448275862069</v>
      </c>
      <c r="AEY35" s="989">
        <v>7</v>
      </c>
      <c r="AEZ35" s="1667">
        <v>105</v>
      </c>
      <c r="AFA35" s="1668">
        <v>2.5809523809523811</v>
      </c>
      <c r="AFB35" s="1667">
        <f t="shared" si="101"/>
        <v>6</v>
      </c>
      <c r="AFC35" s="1168">
        <v>25</v>
      </c>
      <c r="AFD35" s="1099">
        <v>4</v>
      </c>
      <c r="AFE35" s="989">
        <f t="shared" si="102"/>
        <v>19</v>
      </c>
      <c r="AFF35" s="715">
        <v>10</v>
      </c>
      <c r="AFG35" s="985">
        <v>10</v>
      </c>
      <c r="AFH35" s="699">
        <f t="shared" si="103"/>
        <v>6</v>
      </c>
      <c r="AFI35" s="989">
        <v>189</v>
      </c>
      <c r="AFJ35" s="715">
        <v>61</v>
      </c>
      <c r="AFK35" s="985">
        <v>32.275132275132272</v>
      </c>
      <c r="AFL35" s="699">
        <f t="shared" si="104"/>
        <v>63</v>
      </c>
      <c r="AFM35" s="707">
        <v>15</v>
      </c>
      <c r="AFN35" s="990">
        <v>0</v>
      </c>
      <c r="AFO35" s="719">
        <v>0</v>
      </c>
      <c r="AFP35" s="979">
        <f t="shared" si="105"/>
        <v>37</v>
      </c>
      <c r="AFQ35" s="715">
        <v>0</v>
      </c>
      <c r="AFR35" s="699">
        <f t="shared" si="105"/>
        <v>73</v>
      </c>
      <c r="AFS35" s="715" t="s">
        <v>31</v>
      </c>
      <c r="AFT35" s="715" t="s">
        <v>31</v>
      </c>
      <c r="AFU35" s="985" t="s">
        <v>31</v>
      </c>
      <c r="AFV35" s="699" t="str">
        <f t="shared" si="106"/>
        <v>-</v>
      </c>
      <c r="AFW35" s="715" t="s">
        <v>31</v>
      </c>
      <c r="AFX35" s="715" t="s">
        <v>31</v>
      </c>
      <c r="AFY35" s="712" t="s">
        <v>31</v>
      </c>
      <c r="AFZ35" s="699" t="str">
        <f t="shared" si="107"/>
        <v>-</v>
      </c>
      <c r="AGA35" s="712">
        <v>69.047619047619051</v>
      </c>
      <c r="AGB35" s="712">
        <v>7.1428571428571423</v>
      </c>
      <c r="AGC35" s="712">
        <v>0</v>
      </c>
      <c r="AGD35" s="712">
        <v>14.285714285714285</v>
      </c>
      <c r="AGE35" s="712">
        <v>0</v>
      </c>
      <c r="AGF35" s="712">
        <v>7.1428571428571423</v>
      </c>
      <c r="AGG35" s="712">
        <v>2.3809523809523809</v>
      </c>
      <c r="AGH35" s="712">
        <v>0</v>
      </c>
      <c r="AGI35" s="712">
        <v>0</v>
      </c>
      <c r="AGJ35" s="715">
        <v>29</v>
      </c>
      <c r="AGK35" s="715">
        <v>3</v>
      </c>
      <c r="AGL35" s="715">
        <v>0</v>
      </c>
      <c r="AGM35" s="715">
        <v>6</v>
      </c>
      <c r="AGN35" s="715">
        <v>0</v>
      </c>
      <c r="AGO35" s="715">
        <v>3</v>
      </c>
      <c r="AGP35" s="715">
        <v>1</v>
      </c>
      <c r="AGQ35" s="715">
        <v>0</v>
      </c>
      <c r="AGR35" s="715">
        <v>0</v>
      </c>
      <c r="AGS35" s="715">
        <v>42</v>
      </c>
      <c r="AGT35" s="712">
        <v>0</v>
      </c>
      <c r="AGU35" s="712">
        <v>0</v>
      </c>
      <c r="AGV35" s="712">
        <v>0</v>
      </c>
      <c r="AGW35" s="712">
        <v>50</v>
      </c>
      <c r="AGX35" s="712">
        <v>0</v>
      </c>
      <c r="AGY35" s="712">
        <v>50</v>
      </c>
      <c r="AGZ35" s="712">
        <v>0</v>
      </c>
      <c r="AHA35" s="712">
        <v>0</v>
      </c>
      <c r="AHB35" s="712">
        <v>0</v>
      </c>
      <c r="AHC35" s="715">
        <v>0</v>
      </c>
      <c r="AHD35" s="715">
        <v>0</v>
      </c>
      <c r="AHE35" s="715">
        <v>0</v>
      </c>
      <c r="AHF35" s="715">
        <v>1</v>
      </c>
      <c r="AHG35" s="715">
        <v>0</v>
      </c>
      <c r="AHH35" s="715">
        <v>1</v>
      </c>
      <c r="AHI35" s="715">
        <v>0</v>
      </c>
      <c r="AHJ35" s="715">
        <v>0</v>
      </c>
      <c r="AHK35" s="715">
        <v>0</v>
      </c>
      <c r="AHL35" s="715">
        <v>2</v>
      </c>
      <c r="AHM35" s="712" t="s">
        <v>31</v>
      </c>
      <c r="AHN35" s="712" t="s">
        <v>31</v>
      </c>
      <c r="AHO35" s="712" t="s">
        <v>31</v>
      </c>
      <c r="AHP35" s="712" t="s">
        <v>31</v>
      </c>
      <c r="AHQ35" s="712" t="s">
        <v>31</v>
      </c>
      <c r="AHR35" s="712" t="s">
        <v>31</v>
      </c>
      <c r="AHS35" s="712" t="s">
        <v>31</v>
      </c>
      <c r="AHT35" s="712" t="s">
        <v>31</v>
      </c>
      <c r="AHU35" s="712" t="s">
        <v>31</v>
      </c>
      <c r="AHV35" s="715">
        <v>0</v>
      </c>
      <c r="AHW35" s="715">
        <v>0</v>
      </c>
      <c r="AHX35" s="715">
        <v>0</v>
      </c>
      <c r="AHY35" s="715">
        <v>0</v>
      </c>
      <c r="AHZ35" s="715">
        <v>0</v>
      </c>
      <c r="AIA35" s="715">
        <v>0</v>
      </c>
      <c r="AIB35" s="715">
        <v>0</v>
      </c>
      <c r="AIC35" s="715">
        <v>0</v>
      </c>
      <c r="AID35" s="715">
        <v>0</v>
      </c>
      <c r="AIE35" s="715">
        <v>0</v>
      </c>
      <c r="AIF35" s="712" t="s">
        <v>1648</v>
      </c>
      <c r="AIG35" s="712" t="s">
        <v>1623</v>
      </c>
      <c r="AIH35" s="709">
        <v>5</v>
      </c>
      <c r="AII35" s="978">
        <f t="shared" si="108"/>
        <v>30</v>
      </c>
      <c r="AIJ35" s="703" t="s">
        <v>1625</v>
      </c>
      <c r="AIK35" s="703" t="s">
        <v>1625</v>
      </c>
      <c r="AIL35" s="703" t="s">
        <v>1625</v>
      </c>
      <c r="AIM35" s="701" t="s">
        <v>1626</v>
      </c>
      <c r="AIN35" s="712" t="s">
        <v>1626</v>
      </c>
      <c r="AIO35" s="712" t="s">
        <v>1627</v>
      </c>
      <c r="AIP35" s="712" t="s">
        <v>1627</v>
      </c>
      <c r="AIQ35" s="712" t="s">
        <v>1627</v>
      </c>
      <c r="AIR35" s="712" t="s">
        <v>1625</v>
      </c>
      <c r="AIS35" s="712" t="s">
        <v>1628</v>
      </c>
      <c r="AIT35" s="712" t="s">
        <v>1641</v>
      </c>
      <c r="AIU35" s="712" t="s">
        <v>1642</v>
      </c>
      <c r="AIV35" s="712" t="s">
        <v>1729</v>
      </c>
      <c r="AIW35" s="699">
        <v>75</v>
      </c>
      <c r="AIX35" s="699">
        <v>11</v>
      </c>
      <c r="AIY35" s="985">
        <v>14.6</v>
      </c>
      <c r="AIZ35" s="699">
        <v>0</v>
      </c>
      <c r="AJA35" s="712">
        <v>0</v>
      </c>
      <c r="AJB35" s="699">
        <f t="shared" si="109"/>
        <v>26</v>
      </c>
      <c r="AJC35" s="712">
        <v>0</v>
      </c>
      <c r="AJD35" s="978">
        <f t="shared" si="110"/>
        <v>25</v>
      </c>
      <c r="AJE35" s="712" t="s">
        <v>1625</v>
      </c>
      <c r="AJF35" s="712" t="s">
        <v>1625</v>
      </c>
      <c r="AJG35" s="712" t="s">
        <v>1625</v>
      </c>
      <c r="AJH35" s="712" t="s">
        <v>1625</v>
      </c>
      <c r="AJI35" s="712">
        <v>0</v>
      </c>
      <c r="AJJ35" s="699">
        <f t="shared" si="111"/>
        <v>60</v>
      </c>
      <c r="AJK35" s="715">
        <v>0</v>
      </c>
      <c r="AJL35" s="712">
        <v>0</v>
      </c>
      <c r="AJM35" s="699">
        <f t="shared" si="112"/>
        <v>39</v>
      </c>
      <c r="AJN35" s="715">
        <v>0</v>
      </c>
      <c r="AJO35" s="712">
        <v>0</v>
      </c>
      <c r="AJP35" s="699">
        <f t="shared" si="113"/>
        <v>17</v>
      </c>
      <c r="AJQ35" s="715">
        <v>0</v>
      </c>
      <c r="AJR35" s="712">
        <v>0</v>
      </c>
      <c r="AJS35" s="699">
        <f t="shared" si="114"/>
        <v>29</v>
      </c>
      <c r="AJT35" s="715">
        <v>0</v>
      </c>
      <c r="AJU35" s="712">
        <v>0</v>
      </c>
      <c r="AJV35" s="715">
        <v>0</v>
      </c>
      <c r="AJW35" s="712">
        <v>0</v>
      </c>
      <c r="AJX35" s="699">
        <f t="shared" si="115"/>
        <v>26</v>
      </c>
      <c r="AJY35" s="715">
        <v>0</v>
      </c>
      <c r="AJZ35" s="712">
        <v>0</v>
      </c>
      <c r="AKA35" s="699">
        <f t="shared" si="116"/>
        <v>9</v>
      </c>
      <c r="AKB35" s="715">
        <v>0</v>
      </c>
      <c r="AKC35" s="712">
        <v>0</v>
      </c>
      <c r="AKD35" s="699">
        <f t="shared" si="117"/>
        <v>55</v>
      </c>
      <c r="AKE35" s="715">
        <v>0</v>
      </c>
      <c r="AKF35" s="715">
        <v>0</v>
      </c>
      <c r="AKG35" s="715">
        <v>0</v>
      </c>
      <c r="AKH35" s="715">
        <v>0</v>
      </c>
      <c r="AKI35" s="715">
        <v>0</v>
      </c>
      <c r="AKJ35" s="715">
        <v>0</v>
      </c>
      <c r="AKK35" s="715">
        <v>0</v>
      </c>
      <c r="AKL35" s="715">
        <v>0</v>
      </c>
      <c r="AKM35" s="715">
        <v>0</v>
      </c>
      <c r="AKN35" s="715">
        <v>0</v>
      </c>
      <c r="AKO35" s="715">
        <v>0</v>
      </c>
      <c r="AKP35" s="712" t="s">
        <v>31</v>
      </c>
      <c r="AKQ35" s="699" t="str">
        <f t="shared" si="118"/>
        <v>-</v>
      </c>
      <c r="AKR35" s="712" t="s">
        <v>31</v>
      </c>
      <c r="AKS35" s="699" t="str">
        <f t="shared" si="118"/>
        <v>-</v>
      </c>
      <c r="AKT35" s="712" t="s">
        <v>31</v>
      </c>
      <c r="AKU35" s="699" t="str">
        <f t="shared" si="5"/>
        <v>-</v>
      </c>
      <c r="AKV35" s="712" t="s">
        <v>31</v>
      </c>
      <c r="AKW35" s="699" t="str">
        <f t="shared" si="119"/>
        <v>-</v>
      </c>
      <c r="AKX35" s="712" t="s">
        <v>31</v>
      </c>
      <c r="AKY35" s="712" t="s">
        <v>31</v>
      </c>
      <c r="AKZ35" s="712" t="s">
        <v>31</v>
      </c>
      <c r="ALA35" s="699" t="str">
        <f t="shared" si="6"/>
        <v>-</v>
      </c>
      <c r="ALB35" s="712" t="s">
        <v>31</v>
      </c>
      <c r="ALC35" s="699" t="str">
        <f t="shared" si="7"/>
        <v>-</v>
      </c>
      <c r="ALD35" s="712" t="s">
        <v>31</v>
      </c>
      <c r="ALE35" s="699" t="str">
        <f t="shared" si="8"/>
        <v>-</v>
      </c>
      <c r="ALF35" s="712" t="s">
        <v>31</v>
      </c>
      <c r="ALG35" s="712"/>
      <c r="ALH35" s="1706">
        <v>28.913355672570606</v>
      </c>
      <c r="ALI35" s="729">
        <v>33</v>
      </c>
      <c r="ALJ35" s="729">
        <v>4</v>
      </c>
      <c r="ALK35" s="729">
        <v>1196</v>
      </c>
      <c r="ALL35" s="729">
        <v>27.591973244147155</v>
      </c>
      <c r="ALM35" s="729">
        <v>3.3444816053511706</v>
      </c>
      <c r="ALN35" s="729">
        <v>19</v>
      </c>
      <c r="ALO35" s="729">
        <v>13</v>
      </c>
    </row>
    <row r="36" spans="1:1003" ht="13" x14ac:dyDescent="0.2">
      <c r="A36" s="696" t="s">
        <v>1735</v>
      </c>
      <c r="B36" s="697" t="s">
        <v>1736</v>
      </c>
      <c r="C36" s="697" t="s">
        <v>1646</v>
      </c>
      <c r="D36" s="697" t="s">
        <v>1646</v>
      </c>
      <c r="E36" s="697" t="s">
        <v>1733</v>
      </c>
      <c r="F36" s="698" t="s">
        <v>1737</v>
      </c>
      <c r="G36" s="699" t="s">
        <v>1914</v>
      </c>
      <c r="H36" s="700">
        <v>204</v>
      </c>
      <c r="I36" s="703">
        <v>6.96</v>
      </c>
      <c r="J36" s="699">
        <f t="shared" si="9"/>
        <v>68</v>
      </c>
      <c r="K36" s="702">
        <v>73</v>
      </c>
      <c r="L36" s="703">
        <v>6.96</v>
      </c>
      <c r="M36" s="710">
        <f t="shared" si="10"/>
        <v>69</v>
      </c>
      <c r="N36" s="712">
        <f t="shared" si="11"/>
        <v>0</v>
      </c>
      <c r="O36" s="702">
        <v>56</v>
      </c>
      <c r="P36" s="703">
        <v>6.69</v>
      </c>
      <c r="Q36" s="699">
        <f t="shared" si="120"/>
        <v>4</v>
      </c>
      <c r="R36" s="702">
        <v>52</v>
      </c>
      <c r="S36" s="703">
        <v>6.04</v>
      </c>
      <c r="T36" s="710">
        <f t="shared" si="0"/>
        <v>58</v>
      </c>
      <c r="U36" s="712">
        <f t="shared" si="12"/>
        <v>-0.65000000000000036</v>
      </c>
      <c r="V36" s="706">
        <v>37</v>
      </c>
      <c r="W36" s="701">
        <v>5.9459459459459456</v>
      </c>
      <c r="X36" s="702">
        <v>15</v>
      </c>
      <c r="Y36" s="704">
        <v>6.2666666666666666</v>
      </c>
      <c r="Z36" s="705">
        <f t="shared" si="13"/>
        <v>61</v>
      </c>
      <c r="AA36" s="707">
        <v>23</v>
      </c>
      <c r="AB36" s="704">
        <v>6.2608695652173916</v>
      </c>
      <c r="AC36" s="705">
        <f t="shared" si="14"/>
        <v>34</v>
      </c>
      <c r="AD36" s="702">
        <v>14</v>
      </c>
      <c r="AE36" s="704">
        <v>5.4285714285714288</v>
      </c>
      <c r="AF36" s="732">
        <f t="shared" si="15"/>
        <v>58</v>
      </c>
      <c r="AG36" s="708">
        <v>81.900000000000006</v>
      </c>
      <c r="AH36" s="705">
        <f t="shared" si="16"/>
        <v>17</v>
      </c>
      <c r="AI36" s="709">
        <v>83.9</v>
      </c>
      <c r="AJ36" s="705">
        <f t="shared" si="17"/>
        <v>57</v>
      </c>
      <c r="AK36" s="709">
        <v>2.9000000000000057</v>
      </c>
      <c r="AL36" s="701">
        <v>-9.9999999999994316E-2</v>
      </c>
      <c r="AM36" s="702">
        <v>105</v>
      </c>
      <c r="AN36" s="715">
        <f t="shared" si="18"/>
        <v>4</v>
      </c>
      <c r="AO36" s="710">
        <v>105</v>
      </c>
      <c r="AP36" s="715">
        <f t="shared" si="19"/>
        <v>4</v>
      </c>
      <c r="AQ36" s="702">
        <v>240</v>
      </c>
      <c r="AR36" s="710">
        <f t="shared" si="121"/>
        <v>15</v>
      </c>
      <c r="AS36" s="702">
        <v>72</v>
      </c>
      <c r="AT36" s="703">
        <v>27.777777777777779</v>
      </c>
      <c r="AU36" s="705">
        <f t="shared" si="20"/>
        <v>58</v>
      </c>
      <c r="AV36" s="702">
        <v>73</v>
      </c>
      <c r="AW36" s="703">
        <v>13.698630136986301</v>
      </c>
      <c r="AX36" s="705">
        <f t="shared" si="21"/>
        <v>44</v>
      </c>
      <c r="AY36" s="702">
        <v>68</v>
      </c>
      <c r="AZ36" s="703">
        <v>51.470588235294116</v>
      </c>
      <c r="BA36" s="705">
        <f t="shared" si="22"/>
        <v>59</v>
      </c>
      <c r="BB36" s="702">
        <v>70</v>
      </c>
      <c r="BC36" s="703">
        <v>15.714285714285714</v>
      </c>
      <c r="BD36" s="705">
        <f t="shared" si="23"/>
        <v>39</v>
      </c>
      <c r="BE36" s="702">
        <v>71</v>
      </c>
      <c r="BF36" s="703">
        <v>2.8169014084507045</v>
      </c>
      <c r="BG36" s="705">
        <f t="shared" si="24"/>
        <v>72</v>
      </c>
      <c r="BH36" s="702">
        <v>72</v>
      </c>
      <c r="BI36" s="703">
        <v>37.5</v>
      </c>
      <c r="BJ36" s="705">
        <f t="shared" si="25"/>
        <v>61</v>
      </c>
      <c r="BK36" s="702">
        <v>17</v>
      </c>
      <c r="BL36" s="703">
        <v>88.235294117647058</v>
      </c>
      <c r="BM36" s="705">
        <f t="shared" si="26"/>
        <v>77</v>
      </c>
      <c r="BN36" s="702">
        <v>17</v>
      </c>
      <c r="BO36" s="703">
        <v>82.35294117647058</v>
      </c>
      <c r="BP36" s="705">
        <f t="shared" si="27"/>
        <v>31</v>
      </c>
      <c r="BQ36" s="702">
        <v>16</v>
      </c>
      <c r="BR36" s="703">
        <v>62.5</v>
      </c>
      <c r="BS36" s="705">
        <f t="shared" si="28"/>
        <v>38</v>
      </c>
      <c r="BT36" s="702">
        <v>17</v>
      </c>
      <c r="BU36" s="703">
        <v>52.941176470588239</v>
      </c>
      <c r="BV36" s="705">
        <f t="shared" si="29"/>
        <v>75</v>
      </c>
      <c r="BW36" s="702">
        <v>15</v>
      </c>
      <c r="BX36" s="703">
        <v>6.666666666666667</v>
      </c>
      <c r="BY36" s="705">
        <f t="shared" si="30"/>
        <v>72</v>
      </c>
      <c r="BZ36" s="702">
        <v>16</v>
      </c>
      <c r="CA36" s="703">
        <v>75</v>
      </c>
      <c r="CB36" s="705">
        <f t="shared" si="31"/>
        <v>75</v>
      </c>
      <c r="CC36" s="709">
        <v>13.2</v>
      </c>
      <c r="CD36" s="726">
        <f t="shared" si="32"/>
        <v>29</v>
      </c>
      <c r="CE36" s="703">
        <v>2.8</v>
      </c>
      <c r="CF36" s="703">
        <v>4.5999999999999996</v>
      </c>
      <c r="CG36" s="704">
        <v>5.9</v>
      </c>
      <c r="CH36" s="709">
        <v>13.699999999999998</v>
      </c>
      <c r="CI36" s="701">
        <v>13.5</v>
      </c>
      <c r="CJ36" s="712">
        <v>15.6</v>
      </c>
      <c r="CK36" s="729">
        <f t="shared" si="33"/>
        <v>24</v>
      </c>
      <c r="CL36" s="712">
        <v>3</v>
      </c>
      <c r="CM36" s="712">
        <v>6</v>
      </c>
      <c r="CN36" s="712">
        <v>6.4</v>
      </c>
      <c r="CO36" s="714">
        <v>24</v>
      </c>
      <c r="CP36" s="985">
        <v>86</v>
      </c>
      <c r="CQ36" s="729">
        <f t="shared" si="34"/>
        <v>11</v>
      </c>
      <c r="CR36" s="715">
        <v>4</v>
      </c>
      <c r="CS36" s="985">
        <v>77</v>
      </c>
      <c r="CT36" s="729">
        <f t="shared" si="1"/>
        <v>74</v>
      </c>
      <c r="CU36" s="715">
        <v>12</v>
      </c>
      <c r="CV36" s="712">
        <v>87</v>
      </c>
      <c r="CW36" s="729">
        <f t="shared" si="35"/>
        <v>11</v>
      </c>
      <c r="CX36" s="715">
        <v>8</v>
      </c>
      <c r="CY36" s="712">
        <v>83</v>
      </c>
      <c r="CZ36" s="729">
        <f t="shared" si="36"/>
        <v>42</v>
      </c>
      <c r="DA36" s="716">
        <v>15.384615384615385</v>
      </c>
      <c r="DB36" s="710">
        <f t="shared" si="37"/>
        <v>15</v>
      </c>
      <c r="DC36" s="715">
        <v>26</v>
      </c>
      <c r="DD36" s="717">
        <v>84.615384615384613</v>
      </c>
      <c r="DE36" s="710">
        <f t="shared" si="38"/>
        <v>11</v>
      </c>
      <c r="DF36" s="703">
        <v>0</v>
      </c>
      <c r="DG36" s="705">
        <f t="shared" si="123"/>
        <v>37</v>
      </c>
      <c r="DH36" s="709">
        <v>45.454545454545453</v>
      </c>
      <c r="DI36" s="705">
        <f t="shared" si="123"/>
        <v>63</v>
      </c>
      <c r="DJ36" s="703">
        <v>0</v>
      </c>
      <c r="DK36" s="705">
        <f t="shared" si="40"/>
        <v>34</v>
      </c>
      <c r="DL36" s="718">
        <v>86.666666666666671</v>
      </c>
      <c r="DM36" s="705">
        <f t="shared" si="41"/>
        <v>3</v>
      </c>
      <c r="DN36" s="703">
        <v>6.666666666666667</v>
      </c>
      <c r="DO36" s="705">
        <f t="shared" si="42"/>
        <v>33</v>
      </c>
      <c r="DP36" s="702">
        <v>68</v>
      </c>
      <c r="DQ36" s="719">
        <v>61.764705882352942</v>
      </c>
      <c r="DR36" s="705">
        <f t="shared" si="122"/>
        <v>69</v>
      </c>
      <c r="DS36" s="702">
        <v>16</v>
      </c>
      <c r="DT36" s="719">
        <v>43.75</v>
      </c>
      <c r="DU36" s="705">
        <v>52</v>
      </c>
      <c r="DV36" s="702">
        <v>62</v>
      </c>
      <c r="DW36" s="720">
        <v>62.903225806451616</v>
      </c>
      <c r="DX36" s="705">
        <v>50</v>
      </c>
      <c r="DY36" s="702">
        <v>56</v>
      </c>
      <c r="DZ36" s="1145">
        <v>0.9</v>
      </c>
      <c r="EA36" s="726">
        <v>41</v>
      </c>
      <c r="EB36" s="720">
        <v>8.928571428571427</v>
      </c>
      <c r="EC36" s="705">
        <v>60</v>
      </c>
      <c r="ED36" s="702">
        <v>61</v>
      </c>
      <c r="EE36" s="712">
        <v>0.8</v>
      </c>
      <c r="EF36" s="729">
        <v>75</v>
      </c>
      <c r="EG36" s="720">
        <v>16.393442622950822</v>
      </c>
      <c r="EH36" s="705">
        <v>70</v>
      </c>
      <c r="EI36" s="702">
        <v>60</v>
      </c>
      <c r="EJ36" s="712">
        <v>0.75</v>
      </c>
      <c r="EK36" s="729">
        <v>63</v>
      </c>
      <c r="EL36" s="720">
        <v>16.666666666666664</v>
      </c>
      <c r="EM36" s="705">
        <v>71</v>
      </c>
      <c r="EN36" s="714">
        <v>55</v>
      </c>
      <c r="EO36" s="712">
        <v>0.5</v>
      </c>
      <c r="EP36" s="729">
        <v>61</v>
      </c>
      <c r="EQ36" s="725">
        <v>5.4545454545454541</v>
      </c>
      <c r="ER36" s="733">
        <v>67</v>
      </c>
      <c r="ES36" s="702">
        <v>59</v>
      </c>
      <c r="ET36" s="726">
        <v>1.9166666666666667</v>
      </c>
      <c r="EU36" s="726">
        <v>2</v>
      </c>
      <c r="EV36" s="720">
        <v>10.169491525423728</v>
      </c>
      <c r="EW36" s="705">
        <v>37</v>
      </c>
      <c r="EX36" s="715">
        <v>59</v>
      </c>
      <c r="EY36" s="726">
        <v>0.5</v>
      </c>
      <c r="EZ36" s="726">
        <v>49</v>
      </c>
      <c r="FA36" s="725">
        <v>6.7796610169491522</v>
      </c>
      <c r="FB36" s="715">
        <v>21</v>
      </c>
      <c r="FC36" s="702">
        <v>57</v>
      </c>
      <c r="FD36" s="726">
        <v>0.5</v>
      </c>
      <c r="FE36" s="726">
        <v>55</v>
      </c>
      <c r="FF36" s="720">
        <v>7.0175438596491224</v>
      </c>
      <c r="FG36" s="705">
        <v>53</v>
      </c>
      <c r="FH36" s="702">
        <v>53</v>
      </c>
      <c r="FI36" s="726">
        <v>3.35</v>
      </c>
      <c r="FJ36" s="726">
        <v>9</v>
      </c>
      <c r="FK36" s="720">
        <v>37.735849056603769</v>
      </c>
      <c r="FL36" s="705">
        <v>23</v>
      </c>
      <c r="FM36" s="714">
        <v>18</v>
      </c>
      <c r="FN36" s="725">
        <v>16.666666666666664</v>
      </c>
      <c r="FO36" s="715">
        <v>60</v>
      </c>
      <c r="FP36" s="702">
        <v>17</v>
      </c>
      <c r="FQ36" s="727">
        <v>1</v>
      </c>
      <c r="FR36" s="727">
        <v>33</v>
      </c>
      <c r="FS36" s="720">
        <v>5.8823529411764701</v>
      </c>
      <c r="FT36" s="705">
        <v>16</v>
      </c>
      <c r="FU36" s="702">
        <v>16</v>
      </c>
      <c r="FV36" s="712">
        <v>0</v>
      </c>
      <c r="FW36" s="729">
        <v>65</v>
      </c>
      <c r="FX36" s="720">
        <v>0</v>
      </c>
      <c r="FY36" s="705">
        <v>65</v>
      </c>
      <c r="FZ36" s="702">
        <v>16</v>
      </c>
      <c r="GA36" s="712">
        <v>0</v>
      </c>
      <c r="GB36" s="729">
        <v>68</v>
      </c>
      <c r="GC36" s="720">
        <v>0</v>
      </c>
      <c r="GD36" s="705">
        <v>68</v>
      </c>
      <c r="GE36" s="702">
        <v>18</v>
      </c>
      <c r="GF36" s="712">
        <v>0.5</v>
      </c>
      <c r="GG36" s="729">
        <v>41</v>
      </c>
      <c r="GH36" s="720">
        <v>5.5555555555555554</v>
      </c>
      <c r="GI36" s="705">
        <v>7</v>
      </c>
      <c r="GJ36" s="702">
        <v>17</v>
      </c>
      <c r="GK36" s="726">
        <v>0.5</v>
      </c>
      <c r="GL36" s="726">
        <v>69</v>
      </c>
      <c r="GM36" s="720">
        <v>5.8823529411764701</v>
      </c>
      <c r="GN36" s="705">
        <v>70</v>
      </c>
      <c r="GO36" s="702">
        <v>17</v>
      </c>
      <c r="GP36" s="726">
        <v>0</v>
      </c>
      <c r="GQ36" s="726">
        <v>60</v>
      </c>
      <c r="GR36" s="720">
        <v>0</v>
      </c>
      <c r="GS36" s="705">
        <v>60</v>
      </c>
      <c r="GT36" s="702">
        <v>17</v>
      </c>
      <c r="GU36" s="726">
        <v>0</v>
      </c>
      <c r="GV36" s="726">
        <v>51</v>
      </c>
      <c r="GW36" s="720">
        <v>0</v>
      </c>
      <c r="GX36" s="705">
        <v>51</v>
      </c>
      <c r="GY36" s="702">
        <v>17</v>
      </c>
      <c r="GZ36" s="726">
        <v>2.5</v>
      </c>
      <c r="HA36" s="726">
        <v>6</v>
      </c>
      <c r="HB36" s="720">
        <v>5.8823529411764701</v>
      </c>
      <c r="HC36" s="705">
        <v>2</v>
      </c>
      <c r="HD36" s="709">
        <v>28.571428571428569</v>
      </c>
      <c r="HE36" s="703">
        <v>7.1428571428571423</v>
      </c>
      <c r="HF36" s="703">
        <v>78.571428571428569</v>
      </c>
      <c r="HG36" s="703">
        <v>28.571428571428569</v>
      </c>
      <c r="HH36" s="1299">
        <v>28.571428571428569</v>
      </c>
      <c r="HI36" s="1299">
        <v>21.428571428571427</v>
      </c>
      <c r="HJ36" s="1299">
        <v>75</v>
      </c>
      <c r="HK36" s="1299">
        <v>14.285714285714285</v>
      </c>
      <c r="HL36" s="1299">
        <v>78.571428571428569</v>
      </c>
      <c r="HM36" s="1300">
        <v>28</v>
      </c>
      <c r="HN36" s="709">
        <v>19.708029197080293</v>
      </c>
      <c r="HO36" s="709">
        <v>0</v>
      </c>
      <c r="HP36" s="709">
        <v>67.153284671532845</v>
      </c>
      <c r="HQ36" s="709">
        <v>24.817518248175183</v>
      </c>
      <c r="HR36" s="709">
        <v>6.5693430656934311</v>
      </c>
      <c r="HS36" s="709">
        <v>39.416058394160586</v>
      </c>
      <c r="HT36" s="709">
        <v>56.934306569343065</v>
      </c>
      <c r="HU36" s="709">
        <v>1.4598540145985401</v>
      </c>
      <c r="HV36" s="709">
        <v>61.313868613138688</v>
      </c>
      <c r="HW36" s="1300">
        <v>137</v>
      </c>
      <c r="HX36" s="1265" t="s">
        <v>31</v>
      </c>
      <c r="HY36" s="1266">
        <v>1</v>
      </c>
      <c r="HZ36" s="1266">
        <v>1</v>
      </c>
      <c r="IA36" s="1266">
        <v>1</v>
      </c>
      <c r="IB36" s="1266">
        <v>0</v>
      </c>
      <c r="IC36" s="1266">
        <v>0</v>
      </c>
      <c r="ID36" s="1266">
        <v>1</v>
      </c>
      <c r="IE36" s="1266">
        <v>0</v>
      </c>
      <c r="IF36" s="1267">
        <v>4</v>
      </c>
      <c r="IG36" s="1268">
        <v>6</v>
      </c>
      <c r="IH36" s="1269">
        <v>0</v>
      </c>
      <c r="II36" s="1269">
        <v>0</v>
      </c>
      <c r="IJ36" s="1269">
        <v>3</v>
      </c>
      <c r="IK36" s="1269">
        <v>0</v>
      </c>
      <c r="IL36" s="1269">
        <v>0</v>
      </c>
      <c r="IM36" s="1269">
        <v>2</v>
      </c>
      <c r="IN36" s="1269">
        <v>1</v>
      </c>
      <c r="IO36" s="1267">
        <v>12</v>
      </c>
      <c r="IP36" s="1268">
        <v>1</v>
      </c>
      <c r="IQ36" s="1269">
        <v>1</v>
      </c>
      <c r="IR36" s="1269">
        <v>2</v>
      </c>
      <c r="IS36" s="1269">
        <v>2</v>
      </c>
      <c r="IT36" s="1269">
        <v>0</v>
      </c>
      <c r="IU36" s="1269">
        <v>0</v>
      </c>
      <c r="IV36" s="1269">
        <v>2</v>
      </c>
      <c r="IW36" s="1269">
        <v>0</v>
      </c>
      <c r="IX36" s="1270">
        <v>8</v>
      </c>
      <c r="IY36" s="1268" t="s">
        <v>31</v>
      </c>
      <c r="IZ36" s="1269">
        <v>25</v>
      </c>
      <c r="JA36" s="1269">
        <v>25</v>
      </c>
      <c r="JB36" s="1269">
        <v>25</v>
      </c>
      <c r="JC36" s="1269">
        <v>0</v>
      </c>
      <c r="JD36" s="1269">
        <v>0</v>
      </c>
      <c r="JE36" s="1269">
        <v>25</v>
      </c>
      <c r="JF36" s="1269">
        <v>0</v>
      </c>
      <c r="JG36" s="1270">
        <v>100</v>
      </c>
      <c r="JH36" s="1268">
        <v>50</v>
      </c>
      <c r="JI36" s="1269">
        <v>0</v>
      </c>
      <c r="JJ36" s="1269">
        <v>0</v>
      </c>
      <c r="JK36" s="1269">
        <v>25</v>
      </c>
      <c r="JL36" s="1269">
        <v>0</v>
      </c>
      <c r="JM36" s="1269">
        <v>0</v>
      </c>
      <c r="JN36" s="1269">
        <v>16.666666666666664</v>
      </c>
      <c r="JO36" s="1269">
        <v>8.3333333333333321</v>
      </c>
      <c r="JP36" s="1270">
        <v>100</v>
      </c>
      <c r="JQ36" s="1268">
        <v>12.5</v>
      </c>
      <c r="JR36" s="1269">
        <v>12.5</v>
      </c>
      <c r="JS36" s="1269">
        <v>25</v>
      </c>
      <c r="JT36" s="1269">
        <v>25</v>
      </c>
      <c r="JU36" s="1269">
        <v>0</v>
      </c>
      <c r="JV36" s="1269">
        <v>0</v>
      </c>
      <c r="JW36" s="1269">
        <v>25</v>
      </c>
      <c r="JX36" s="1269">
        <v>0</v>
      </c>
      <c r="JY36" s="1270">
        <v>100</v>
      </c>
      <c r="JZ36" s="718">
        <v>67.252195734002512</v>
      </c>
      <c r="KA36" s="705">
        <f t="shared" si="43"/>
        <v>5</v>
      </c>
      <c r="KB36" s="718">
        <v>75</v>
      </c>
      <c r="KC36" s="705">
        <f t="shared" si="43"/>
        <v>29</v>
      </c>
      <c r="KD36" s="1212">
        <v>0.92879256965944268</v>
      </c>
      <c r="KE36" s="988">
        <f t="shared" si="44"/>
        <v>69</v>
      </c>
      <c r="KF36" s="1212">
        <v>7.0691434468524257</v>
      </c>
      <c r="KG36" s="988">
        <f t="shared" si="44"/>
        <v>8</v>
      </c>
      <c r="KH36" s="1212">
        <v>34.041394335511981</v>
      </c>
      <c r="KI36" s="988">
        <f t="shared" si="124"/>
        <v>4</v>
      </c>
      <c r="KJ36" s="1212">
        <v>27.124183006535947</v>
      </c>
      <c r="KK36" s="988">
        <f t="shared" si="124"/>
        <v>7</v>
      </c>
      <c r="KL36" s="725">
        <v>25.163398692810457</v>
      </c>
      <c r="KM36" s="715">
        <f t="shared" si="46"/>
        <v>3</v>
      </c>
      <c r="KN36" s="715">
        <v>21.762870514820591</v>
      </c>
      <c r="KO36" s="715">
        <f t="shared" si="47"/>
        <v>25</v>
      </c>
      <c r="KP36" s="728">
        <v>60</v>
      </c>
      <c r="KQ36" s="729">
        <v>10</v>
      </c>
      <c r="KR36" s="729">
        <v>10</v>
      </c>
      <c r="KS36" s="729">
        <v>40</v>
      </c>
      <c r="KT36" s="729">
        <v>15</v>
      </c>
      <c r="KU36" s="730">
        <f t="shared" si="48"/>
        <v>135</v>
      </c>
      <c r="KV36" s="734">
        <f t="shared" si="49"/>
        <v>1</v>
      </c>
      <c r="KW36" s="728">
        <v>0</v>
      </c>
      <c r="KX36" s="729">
        <v>0</v>
      </c>
      <c r="KY36" s="706">
        <f t="shared" si="50"/>
        <v>0</v>
      </c>
      <c r="KZ36" s="705">
        <f t="shared" si="51"/>
        <v>37</v>
      </c>
      <c r="LA36" s="847" t="s">
        <v>1632</v>
      </c>
      <c r="LB36" s="846" t="s">
        <v>1632</v>
      </c>
      <c r="LC36" s="846" t="s">
        <v>1632</v>
      </c>
      <c r="LD36" s="846" t="s">
        <v>1632</v>
      </c>
      <c r="LE36" s="729">
        <v>40</v>
      </c>
      <c r="LF36" s="1023">
        <v>1</v>
      </c>
      <c r="LG36" s="847" t="s">
        <v>1625</v>
      </c>
      <c r="LH36" s="846" t="s">
        <v>1625</v>
      </c>
      <c r="LI36" s="846" t="s">
        <v>1625</v>
      </c>
      <c r="LJ36" s="846" t="s">
        <v>1625</v>
      </c>
      <c r="LK36" s="729">
        <v>0</v>
      </c>
      <c r="LL36" s="1023">
        <v>37</v>
      </c>
      <c r="LM36" s="847" t="s">
        <v>1632</v>
      </c>
      <c r="LN36" s="846" t="s">
        <v>1632</v>
      </c>
      <c r="LO36" s="846" t="s">
        <v>1632</v>
      </c>
      <c r="LP36" s="846" t="s">
        <v>1632</v>
      </c>
      <c r="LQ36" s="729">
        <v>60</v>
      </c>
      <c r="LR36" s="1023">
        <v>1</v>
      </c>
      <c r="LS36" s="847" t="s">
        <v>1632</v>
      </c>
      <c r="LT36" s="846" t="s">
        <v>1632</v>
      </c>
      <c r="LU36" s="846" t="s">
        <v>1632</v>
      </c>
      <c r="LV36" s="846" t="s">
        <v>1632</v>
      </c>
      <c r="LW36" s="729">
        <v>40</v>
      </c>
      <c r="LX36" s="1023">
        <v>1</v>
      </c>
      <c r="LY36" s="847" t="s">
        <v>1632</v>
      </c>
      <c r="LZ36" s="846" t="s">
        <v>1632</v>
      </c>
      <c r="MA36" s="846" t="s">
        <v>1632</v>
      </c>
      <c r="MB36" s="846" t="s">
        <v>1632</v>
      </c>
      <c r="MC36" s="729">
        <v>40</v>
      </c>
      <c r="MD36" s="1023">
        <v>1</v>
      </c>
      <c r="ME36" s="847" t="s">
        <v>1632</v>
      </c>
      <c r="MF36" s="846" t="s">
        <v>1632</v>
      </c>
      <c r="MG36" s="846" t="s">
        <v>1632</v>
      </c>
      <c r="MH36" s="846" t="s">
        <v>1632</v>
      </c>
      <c r="MI36" s="729">
        <v>40</v>
      </c>
      <c r="MJ36" s="1023">
        <v>1</v>
      </c>
      <c r="MK36" s="847" t="s">
        <v>1632</v>
      </c>
      <c r="ML36" s="846" t="s">
        <v>1632</v>
      </c>
      <c r="MM36" s="846" t="s">
        <v>1625</v>
      </c>
      <c r="MN36" s="729">
        <v>30</v>
      </c>
      <c r="MO36" s="1023">
        <v>4</v>
      </c>
      <c r="MP36" s="847" t="s">
        <v>1632</v>
      </c>
      <c r="MQ36" s="846" t="s">
        <v>1632</v>
      </c>
      <c r="MR36" s="846" t="s">
        <v>1625</v>
      </c>
      <c r="MS36" s="846" t="s">
        <v>1625</v>
      </c>
      <c r="MT36" s="729">
        <v>20</v>
      </c>
      <c r="MU36" s="1023">
        <v>44</v>
      </c>
      <c r="MV36" s="846" t="s">
        <v>1632</v>
      </c>
      <c r="MW36" s="846" t="s">
        <v>1632</v>
      </c>
      <c r="MX36" s="846" t="s">
        <v>1625</v>
      </c>
      <c r="MY36" s="846" t="s">
        <v>1625</v>
      </c>
      <c r="MZ36" s="729">
        <v>20</v>
      </c>
      <c r="NA36" s="1023">
        <v>24</v>
      </c>
      <c r="NB36" s="715">
        <v>760.23</v>
      </c>
      <c r="NC36" s="715">
        <f t="shared" si="3"/>
        <v>8</v>
      </c>
      <c r="ND36" s="714">
        <v>143</v>
      </c>
      <c r="NE36" s="715">
        <v>23</v>
      </c>
      <c r="NF36" s="731">
        <v>143.57429718875503</v>
      </c>
      <c r="NG36" s="715">
        <v>10</v>
      </c>
      <c r="NH36" s="715">
        <v>143</v>
      </c>
      <c r="NI36" s="715">
        <v>23</v>
      </c>
      <c r="NJ36" s="731">
        <v>143.57429718875503</v>
      </c>
      <c r="NK36" s="715">
        <v>10</v>
      </c>
      <c r="NL36" s="715">
        <v>53</v>
      </c>
      <c r="NM36" s="715">
        <v>24</v>
      </c>
      <c r="NN36" s="2946">
        <v>52.527254707631315</v>
      </c>
      <c r="NO36" s="715">
        <v>10</v>
      </c>
      <c r="NP36" s="715">
        <v>996</v>
      </c>
      <c r="NQ36" s="3206">
        <v>1</v>
      </c>
      <c r="NR36" s="3349">
        <v>1.4866204162537164</v>
      </c>
      <c r="NS36" s="3206">
        <v>15</v>
      </c>
      <c r="NT36" s="3206">
        <v>15</v>
      </c>
      <c r="NU36" s="3207">
        <v>0.99108027750247762</v>
      </c>
      <c r="NV36" s="3206">
        <v>20</v>
      </c>
      <c r="NW36" s="3206">
        <v>150</v>
      </c>
      <c r="NX36" s="3207">
        <v>14.866204162537166</v>
      </c>
      <c r="NY36" s="3206">
        <v>4</v>
      </c>
      <c r="NZ36" s="3206">
        <v>8</v>
      </c>
      <c r="OA36" s="3208">
        <v>7.928642220019821</v>
      </c>
      <c r="OB36" s="3206">
        <v>9</v>
      </c>
      <c r="OC36" s="714">
        <v>230</v>
      </c>
      <c r="OD36" s="2946">
        <v>231.62134944612288</v>
      </c>
      <c r="OE36" s="733">
        <v>7</v>
      </c>
      <c r="OF36" s="714">
        <v>14</v>
      </c>
      <c r="OG36" s="731">
        <v>13.875123885034688</v>
      </c>
      <c r="OH36" s="733">
        <f t="shared" si="52"/>
        <v>3</v>
      </c>
      <c r="OI36" s="981">
        <v>40.374609781477631</v>
      </c>
      <c r="OJ36" s="733">
        <f t="shared" si="4"/>
        <v>7</v>
      </c>
      <c r="OK36" s="1355" t="s">
        <v>3048</v>
      </c>
      <c r="OL36" s="1355" t="s">
        <v>3046</v>
      </c>
      <c r="OM36" s="1355">
        <v>0</v>
      </c>
      <c r="ON36" s="3559">
        <v>0</v>
      </c>
      <c r="OO36" s="1355">
        <v>67</v>
      </c>
      <c r="OP36" s="977"/>
      <c r="OQ36" s="712">
        <v>12.5</v>
      </c>
      <c r="OR36" s="712">
        <v>13.5</v>
      </c>
      <c r="OS36" s="712">
        <v>11.1</v>
      </c>
      <c r="OT36" s="712">
        <v>15.909090909090908</v>
      </c>
      <c r="OU36" s="712">
        <v>16.326530612244898</v>
      </c>
      <c r="OV36" s="712">
        <v>12.195121951219512</v>
      </c>
      <c r="OW36" s="699">
        <f t="shared" si="53"/>
        <v>41</v>
      </c>
      <c r="OX36" s="712">
        <v>13.588457245425886</v>
      </c>
      <c r="OY36" s="699">
        <f t="shared" si="53"/>
        <v>30</v>
      </c>
      <c r="OZ36" s="712">
        <v>16.100000000000001</v>
      </c>
      <c r="PA36" s="712">
        <v>17.3</v>
      </c>
      <c r="PB36" s="712">
        <v>31.1</v>
      </c>
      <c r="PC36" s="712">
        <v>22.727272727272727</v>
      </c>
      <c r="PD36" s="712">
        <v>22.448979591836736</v>
      </c>
      <c r="PE36" s="712">
        <v>19.512195121951219</v>
      </c>
      <c r="PF36" s="699">
        <f t="shared" si="54"/>
        <v>12</v>
      </c>
      <c r="PG36" s="712">
        <v>21.531407906843445</v>
      </c>
      <c r="PH36" s="699">
        <f t="shared" si="55"/>
        <v>9</v>
      </c>
      <c r="PI36" s="712">
        <v>31.707317073170731</v>
      </c>
      <c r="PJ36" s="699">
        <f t="shared" si="56"/>
        <v>15</v>
      </c>
      <c r="PK36" s="985">
        <v>35.119865152269327</v>
      </c>
      <c r="PL36" s="699">
        <f t="shared" si="56"/>
        <v>9</v>
      </c>
      <c r="PM36" s="985">
        <v>0</v>
      </c>
      <c r="PN36" s="985">
        <v>0</v>
      </c>
      <c r="PO36" s="699">
        <f t="shared" si="57"/>
        <v>37</v>
      </c>
      <c r="PP36" s="712">
        <v>0</v>
      </c>
      <c r="PQ36" s="985">
        <v>0</v>
      </c>
      <c r="PR36" s="699">
        <f t="shared" si="58"/>
        <v>24</v>
      </c>
      <c r="PS36" s="982">
        <v>72</v>
      </c>
      <c r="PT36" s="725">
        <v>45.833333333333329</v>
      </c>
      <c r="PU36" s="699">
        <v>25</v>
      </c>
      <c r="PV36" s="699">
        <v>53</v>
      </c>
      <c r="PW36" s="725">
        <v>56.60377358490566</v>
      </c>
      <c r="PX36" s="699">
        <v>68</v>
      </c>
      <c r="PY36" s="715">
        <v>68</v>
      </c>
      <c r="PZ36" s="725">
        <v>76.470588235294116</v>
      </c>
      <c r="QA36" s="699">
        <v>41</v>
      </c>
      <c r="QB36" s="982">
        <v>71</v>
      </c>
      <c r="QC36" s="715">
        <v>36.619718309859159</v>
      </c>
      <c r="QD36" s="699">
        <v>67</v>
      </c>
      <c r="QE36" s="716">
        <v>0</v>
      </c>
      <c r="QF36" s="3644">
        <v>0</v>
      </c>
      <c r="QG36" s="699">
        <v>23</v>
      </c>
      <c r="QH36" s="1363" t="s">
        <v>1623</v>
      </c>
      <c r="QI36" s="712">
        <v>71.666666666666671</v>
      </c>
      <c r="QJ36" s="712">
        <v>62.820512820512818</v>
      </c>
      <c r="QK36" s="699">
        <f t="shared" si="59"/>
        <v>76</v>
      </c>
      <c r="QL36" s="715">
        <v>156</v>
      </c>
      <c r="QM36" s="709">
        <v>35.897435897435898</v>
      </c>
      <c r="QN36" s="703">
        <v>24.242424242424242</v>
      </c>
      <c r="QO36" s="978">
        <v>76</v>
      </c>
      <c r="QP36" s="705">
        <v>66</v>
      </c>
      <c r="QQ36" s="3553">
        <v>86.666666666666671</v>
      </c>
      <c r="QR36" s="709">
        <v>63.3</v>
      </c>
      <c r="QS36" s="978">
        <f t="shared" si="60"/>
        <v>72</v>
      </c>
      <c r="QT36" s="703">
        <v>1106.9000000000001</v>
      </c>
      <c r="QU36" s="978">
        <f t="shared" si="61"/>
        <v>22</v>
      </c>
      <c r="QV36" s="703">
        <v>0</v>
      </c>
      <c r="QW36" s="978">
        <f t="shared" si="62"/>
        <v>31</v>
      </c>
      <c r="QX36" s="703">
        <v>0</v>
      </c>
      <c r="QY36" s="979">
        <f t="shared" si="63"/>
        <v>12</v>
      </c>
      <c r="QZ36" s="712">
        <v>0</v>
      </c>
      <c r="RA36" s="699">
        <v>30</v>
      </c>
      <c r="RB36" s="712">
        <v>0</v>
      </c>
      <c r="RC36" s="699">
        <v>69</v>
      </c>
      <c r="RD36" s="712">
        <v>0</v>
      </c>
      <c r="RE36" s="699">
        <v>24</v>
      </c>
      <c r="RF36" s="712">
        <v>0</v>
      </c>
      <c r="RG36" s="699">
        <v>32</v>
      </c>
      <c r="RH36" s="699">
        <v>20526.8</v>
      </c>
      <c r="RI36" s="978">
        <f t="shared" si="64"/>
        <v>5</v>
      </c>
      <c r="RJ36" s="712">
        <v>1413.4</v>
      </c>
      <c r="RK36" s="978">
        <f t="shared" si="64"/>
        <v>31</v>
      </c>
      <c r="RL36" s="712">
        <v>2441.4</v>
      </c>
      <c r="RM36" s="978">
        <f t="shared" si="64"/>
        <v>3</v>
      </c>
      <c r="RN36" s="712">
        <v>0</v>
      </c>
      <c r="RO36" s="978">
        <f t="shared" si="64"/>
        <v>47</v>
      </c>
      <c r="RP36" s="712">
        <v>0</v>
      </c>
      <c r="RQ36" s="978">
        <f t="shared" si="65"/>
        <v>2</v>
      </c>
      <c r="RR36" s="712">
        <v>0</v>
      </c>
      <c r="RS36" s="978">
        <f t="shared" si="65"/>
        <v>1</v>
      </c>
      <c r="RT36" s="712">
        <v>1798.9</v>
      </c>
      <c r="RU36" s="978">
        <f t="shared" si="65"/>
        <v>1</v>
      </c>
      <c r="RV36" s="712">
        <f t="shared" si="66"/>
        <v>1798.9</v>
      </c>
      <c r="RW36" s="978">
        <f t="shared" si="67"/>
        <v>1</v>
      </c>
      <c r="RX36" s="712">
        <v>5</v>
      </c>
      <c r="RY36" s="712" t="s">
        <v>1632</v>
      </c>
      <c r="RZ36" s="712">
        <v>5</v>
      </c>
      <c r="SA36" s="712" t="s">
        <v>1632</v>
      </c>
      <c r="SB36" s="712">
        <v>5</v>
      </c>
      <c r="SC36" s="712" t="s">
        <v>1632</v>
      </c>
      <c r="SD36" s="712">
        <v>5</v>
      </c>
      <c r="SE36" s="712" t="s">
        <v>1632</v>
      </c>
      <c r="SF36" s="712">
        <v>5</v>
      </c>
      <c r="SG36" s="712" t="s">
        <v>1632</v>
      </c>
      <c r="SH36" s="712">
        <v>25</v>
      </c>
      <c r="SI36" s="699">
        <f t="shared" si="68"/>
        <v>1</v>
      </c>
      <c r="SJ36" s="712">
        <v>5</v>
      </c>
      <c r="SK36" s="712" t="s">
        <v>1632</v>
      </c>
      <c r="SL36" s="712">
        <v>5</v>
      </c>
      <c r="SM36" s="712" t="s">
        <v>1632</v>
      </c>
      <c r="SN36" s="712">
        <v>5</v>
      </c>
      <c r="SO36" s="712" t="s">
        <v>1632</v>
      </c>
      <c r="SP36" s="712">
        <v>5</v>
      </c>
      <c r="SQ36" s="712" t="s">
        <v>1632</v>
      </c>
      <c r="SR36" s="712">
        <v>20</v>
      </c>
      <c r="SS36" s="699">
        <f t="shared" si="69"/>
        <v>1</v>
      </c>
      <c r="ST36" s="712">
        <v>5</v>
      </c>
      <c r="SU36" s="712" t="s">
        <v>1632</v>
      </c>
      <c r="SV36" s="712">
        <v>5</v>
      </c>
      <c r="SW36" s="712" t="s">
        <v>1632</v>
      </c>
      <c r="SX36" s="712">
        <v>5</v>
      </c>
      <c r="SY36" s="712" t="s">
        <v>1632</v>
      </c>
      <c r="SZ36" s="712">
        <v>15</v>
      </c>
      <c r="TA36" s="699">
        <f t="shared" si="70"/>
        <v>1</v>
      </c>
      <c r="TB36" s="699">
        <v>10</v>
      </c>
      <c r="TC36" s="699" t="s">
        <v>1632</v>
      </c>
      <c r="TD36" s="699">
        <v>10</v>
      </c>
      <c r="TE36" s="699" t="s">
        <v>1632</v>
      </c>
      <c r="TF36" s="699">
        <v>10</v>
      </c>
      <c r="TG36" s="699" t="s">
        <v>1632</v>
      </c>
      <c r="TH36" s="699">
        <v>10</v>
      </c>
      <c r="TI36" s="699" t="s">
        <v>1632</v>
      </c>
      <c r="TJ36" s="699">
        <v>40</v>
      </c>
      <c r="TK36" s="699">
        <f t="shared" si="71"/>
        <v>1</v>
      </c>
      <c r="TL36" s="989">
        <v>10</v>
      </c>
      <c r="TM36" s="989">
        <v>10</v>
      </c>
      <c r="TN36" s="989">
        <v>10</v>
      </c>
      <c r="TO36" s="989">
        <v>10</v>
      </c>
      <c r="TP36" s="989">
        <v>40</v>
      </c>
      <c r="TQ36" s="699">
        <f t="shared" si="72"/>
        <v>1</v>
      </c>
      <c r="TR36" s="712" t="s">
        <v>1632</v>
      </c>
      <c r="TS36" s="712" t="s">
        <v>1632</v>
      </c>
      <c r="TT36" s="712" t="s">
        <v>1632</v>
      </c>
      <c r="TU36" s="712" t="s">
        <v>1632</v>
      </c>
      <c r="TV36" s="712">
        <v>5</v>
      </c>
      <c r="TW36" s="712">
        <v>5</v>
      </c>
      <c r="TX36" s="712">
        <v>5</v>
      </c>
      <c r="TY36" s="712">
        <v>5</v>
      </c>
      <c r="TZ36" s="712">
        <v>20</v>
      </c>
      <c r="UA36" s="699">
        <f t="shared" si="73"/>
        <v>1</v>
      </c>
      <c r="UB36" s="712">
        <v>10</v>
      </c>
      <c r="UC36" s="712">
        <v>10</v>
      </c>
      <c r="UD36" s="712">
        <v>10</v>
      </c>
      <c r="UE36" s="712">
        <v>10</v>
      </c>
      <c r="UF36" s="712">
        <v>40</v>
      </c>
      <c r="UG36" s="699">
        <f t="shared" si="74"/>
        <v>1</v>
      </c>
      <c r="UH36" s="715">
        <v>0</v>
      </c>
      <c r="UI36" s="712">
        <v>0</v>
      </c>
      <c r="UJ36" s="699">
        <v>25</v>
      </c>
      <c r="UK36" s="715">
        <v>2</v>
      </c>
      <c r="UL36" s="712">
        <v>63.25110689437065</v>
      </c>
      <c r="UM36" s="699">
        <v>2</v>
      </c>
      <c r="UN36" s="715">
        <v>0</v>
      </c>
      <c r="UO36" s="712">
        <v>0</v>
      </c>
      <c r="UP36" s="699">
        <v>43</v>
      </c>
      <c r="UQ36" s="715">
        <v>0</v>
      </c>
      <c r="UR36" s="712">
        <v>0</v>
      </c>
      <c r="US36" s="699">
        <v>43</v>
      </c>
      <c r="UT36" s="712">
        <v>31.6</v>
      </c>
      <c r="UU36" s="699">
        <v>43</v>
      </c>
      <c r="UV36" s="712">
        <v>63.3</v>
      </c>
      <c r="UW36" s="699">
        <v>10</v>
      </c>
      <c r="UX36" s="1099">
        <v>31.6</v>
      </c>
      <c r="UY36" s="699">
        <v>3</v>
      </c>
      <c r="UZ36" s="989">
        <v>5.7000000000000002E-2</v>
      </c>
      <c r="VA36" s="989">
        <v>71</v>
      </c>
      <c r="VB36" s="989">
        <v>0.22600000000000001</v>
      </c>
      <c r="VC36" s="989">
        <v>4</v>
      </c>
      <c r="VD36" s="989">
        <v>0</v>
      </c>
      <c r="VE36" s="989">
        <v>51</v>
      </c>
      <c r="VF36" s="989">
        <v>0</v>
      </c>
      <c r="VG36" s="989">
        <v>49</v>
      </c>
      <c r="VH36" s="989">
        <v>0</v>
      </c>
      <c r="VI36" s="989">
        <v>44</v>
      </c>
      <c r="VJ36" s="989">
        <v>0</v>
      </c>
      <c r="VK36" s="989">
        <v>44</v>
      </c>
      <c r="VL36" s="989">
        <v>0</v>
      </c>
      <c r="VM36" s="989">
        <v>7</v>
      </c>
      <c r="VN36" s="989">
        <v>0</v>
      </c>
      <c r="VO36" s="989">
        <v>7</v>
      </c>
      <c r="VP36" s="989">
        <v>2</v>
      </c>
      <c r="VQ36" s="989">
        <v>63.051702395964689</v>
      </c>
      <c r="VR36" s="989">
        <v>48</v>
      </c>
      <c r="VS36" s="989">
        <v>1</v>
      </c>
      <c r="VT36" s="989">
        <v>31.525851197982345</v>
      </c>
      <c r="VU36" s="989">
        <v>57</v>
      </c>
      <c r="VV36" s="989">
        <v>3</v>
      </c>
      <c r="VW36" s="989">
        <v>94.57755359394703</v>
      </c>
      <c r="VX36" s="989">
        <v>44</v>
      </c>
      <c r="VY36" s="989">
        <v>2</v>
      </c>
      <c r="VZ36" s="989">
        <v>63.051702395964689</v>
      </c>
      <c r="WA36" s="989">
        <v>58</v>
      </c>
      <c r="WB36" s="989">
        <v>8</v>
      </c>
      <c r="WC36" s="989">
        <v>252.20680958385876</v>
      </c>
      <c r="WD36" s="989">
        <v>58</v>
      </c>
      <c r="WE36" s="989">
        <v>3</v>
      </c>
      <c r="WF36" s="989">
        <v>94.57755359394703</v>
      </c>
      <c r="WG36" s="989">
        <v>66</v>
      </c>
      <c r="WH36" s="989">
        <v>0</v>
      </c>
      <c r="WI36" s="989">
        <v>51</v>
      </c>
      <c r="WJ36" s="989">
        <v>0</v>
      </c>
      <c r="WK36" s="989">
        <v>10</v>
      </c>
      <c r="WL36" s="989">
        <v>0</v>
      </c>
      <c r="WM36" s="989">
        <v>2</v>
      </c>
      <c r="WN36" s="989">
        <v>0</v>
      </c>
      <c r="WO36" s="989">
        <v>51</v>
      </c>
      <c r="WP36" s="989">
        <v>0</v>
      </c>
      <c r="WQ36" s="989">
        <v>19</v>
      </c>
      <c r="WR36" s="989">
        <v>0</v>
      </c>
      <c r="WS36" s="989">
        <v>31</v>
      </c>
      <c r="WT36" s="989">
        <v>0</v>
      </c>
      <c r="WU36" s="989">
        <v>25</v>
      </c>
      <c r="WV36" s="989">
        <v>0</v>
      </c>
      <c r="WW36" s="989">
        <v>12</v>
      </c>
      <c r="WX36" s="989">
        <v>0</v>
      </c>
      <c r="WY36" s="989">
        <v>41</v>
      </c>
      <c r="WZ36" s="712">
        <v>639.53</v>
      </c>
      <c r="XA36" s="699">
        <v>8</v>
      </c>
      <c r="XB36" s="712">
        <v>0</v>
      </c>
      <c r="XC36" s="712">
        <v>72</v>
      </c>
      <c r="XD36" s="712">
        <v>0</v>
      </c>
      <c r="XE36" s="699">
        <v>43</v>
      </c>
      <c r="XF36" s="712">
        <v>0</v>
      </c>
      <c r="XG36" s="712">
        <v>23</v>
      </c>
      <c r="XH36" s="712">
        <v>0</v>
      </c>
      <c r="XI36" s="699">
        <v>28</v>
      </c>
      <c r="XJ36" s="712">
        <v>232.56</v>
      </c>
      <c r="XK36" s="699">
        <v>10</v>
      </c>
      <c r="XL36" s="712">
        <v>994.15</v>
      </c>
      <c r="XM36" s="699">
        <v>7</v>
      </c>
      <c r="XO36" s="714"/>
      <c r="XP36" s="725"/>
      <c r="XQ36" s="715"/>
      <c r="XR36" s="714"/>
      <c r="XS36" s="725"/>
      <c r="XT36" s="715"/>
      <c r="XU36" s="715"/>
      <c r="XV36" s="712"/>
      <c r="XW36" s="715"/>
      <c r="XX36" s="1169">
        <v>68</v>
      </c>
      <c r="XY36" s="1174">
        <v>2.9411764705882351</v>
      </c>
      <c r="XZ36" s="1168">
        <f t="shared" si="75"/>
        <v>21</v>
      </c>
      <c r="YA36" s="715">
        <v>50</v>
      </c>
      <c r="YB36" s="725">
        <v>32</v>
      </c>
      <c r="YC36" s="715">
        <f t="shared" si="76"/>
        <v>3</v>
      </c>
      <c r="YD36" s="714">
        <v>28</v>
      </c>
      <c r="YE36" s="725">
        <v>11.111111111111111</v>
      </c>
      <c r="YF36" s="715">
        <f t="shared" si="77"/>
        <v>67</v>
      </c>
      <c r="YG36" s="699">
        <v>54</v>
      </c>
      <c r="YH36" s="1099">
        <v>7.4074074074074066</v>
      </c>
      <c r="YI36" s="715">
        <f t="shared" si="78"/>
        <v>23</v>
      </c>
      <c r="YJ36" s="714">
        <v>28</v>
      </c>
      <c r="YK36" s="712">
        <v>25.396825396825395</v>
      </c>
      <c r="YL36" s="715">
        <f t="shared" si="79"/>
        <v>59</v>
      </c>
      <c r="YM36" s="699">
        <v>54</v>
      </c>
      <c r="YN36" s="712">
        <v>18.518518518518519</v>
      </c>
      <c r="YO36" s="715">
        <f t="shared" si="80"/>
        <v>13</v>
      </c>
      <c r="YP36" s="1178">
        <v>0</v>
      </c>
      <c r="YQ36" s="1099">
        <v>0</v>
      </c>
      <c r="YR36" s="1099">
        <v>0</v>
      </c>
      <c r="YS36" s="1099">
        <v>0</v>
      </c>
      <c r="YT36" s="1099">
        <v>0</v>
      </c>
      <c r="YU36" s="1099">
        <v>0</v>
      </c>
      <c r="YV36" s="1099">
        <v>0</v>
      </c>
      <c r="YW36" s="1099">
        <v>50</v>
      </c>
      <c r="YX36" s="1099">
        <v>50</v>
      </c>
      <c r="YY36" s="1099">
        <v>0</v>
      </c>
      <c r="YZ36" s="1099">
        <v>0</v>
      </c>
      <c r="ZA36" s="1188">
        <v>2</v>
      </c>
      <c r="ZB36" s="985">
        <v>73.333333333333329</v>
      </c>
      <c r="ZC36" s="985">
        <v>6.666666666666667</v>
      </c>
      <c r="ZD36" s="985">
        <v>0</v>
      </c>
      <c r="ZE36" s="985">
        <v>6.666666666666667</v>
      </c>
      <c r="ZF36" s="985">
        <v>6.666666666666667</v>
      </c>
      <c r="ZG36" s="985">
        <v>6.666666666666667</v>
      </c>
      <c r="ZH36" s="985">
        <v>6.666666666666667</v>
      </c>
      <c r="ZI36" s="985">
        <v>13.333333333333334</v>
      </c>
      <c r="ZJ36" s="985">
        <v>26.666666666666668</v>
      </c>
      <c r="ZK36" s="985">
        <v>0</v>
      </c>
      <c r="ZL36" s="985">
        <v>0</v>
      </c>
      <c r="ZM36" s="699">
        <v>15</v>
      </c>
      <c r="ZN36" s="714" t="s">
        <v>1650</v>
      </c>
      <c r="ZO36" s="715" t="s">
        <v>1634</v>
      </c>
      <c r="ZP36" s="715" t="s">
        <v>1651</v>
      </c>
      <c r="ZQ36" s="715" t="s">
        <v>1634</v>
      </c>
      <c r="ZR36" s="715" t="s">
        <v>1634</v>
      </c>
      <c r="ZS36" s="715" t="s">
        <v>1634</v>
      </c>
      <c r="ZT36" s="715">
        <v>2</v>
      </c>
      <c r="ZU36" s="715">
        <v>1</v>
      </c>
      <c r="ZV36" s="715">
        <v>0</v>
      </c>
      <c r="ZW36" s="715">
        <v>1</v>
      </c>
      <c r="ZX36" s="715">
        <v>1</v>
      </c>
      <c r="ZY36" s="715">
        <v>1</v>
      </c>
      <c r="ZZ36" s="715">
        <f t="shared" si="81"/>
        <v>6</v>
      </c>
      <c r="AAA36" s="715">
        <f t="shared" si="82"/>
        <v>21</v>
      </c>
      <c r="AAB36" s="716" t="s">
        <v>31</v>
      </c>
      <c r="AAC36" s="712" t="s">
        <v>31</v>
      </c>
      <c r="AAD36" s="712" t="s">
        <v>31</v>
      </c>
      <c r="AAE36" s="712" t="s">
        <v>31</v>
      </c>
      <c r="AAF36" s="712" t="s">
        <v>31</v>
      </c>
      <c r="AAG36" s="712" t="s">
        <v>31</v>
      </c>
      <c r="AAH36" s="714">
        <v>1</v>
      </c>
      <c r="AAI36" s="715">
        <v>2</v>
      </c>
      <c r="AAJ36" s="715">
        <v>0</v>
      </c>
      <c r="AAK36" s="715">
        <v>3</v>
      </c>
      <c r="AAL36" s="715">
        <v>3</v>
      </c>
      <c r="AAM36" s="733">
        <v>1</v>
      </c>
      <c r="AAN36" s="2996">
        <v>2.4937655860349128</v>
      </c>
      <c r="AAO36" s="2954">
        <f t="shared" si="83"/>
        <v>6</v>
      </c>
      <c r="AAP36" s="2995">
        <v>4.9875311720698257</v>
      </c>
      <c r="AAQ36" s="2954">
        <f t="shared" si="84"/>
        <v>2</v>
      </c>
      <c r="AAR36" s="2995">
        <v>0</v>
      </c>
      <c r="AAS36" s="2954">
        <f t="shared" si="85"/>
        <v>54</v>
      </c>
      <c r="AAT36" s="2995">
        <v>7.4812967581047376</v>
      </c>
      <c r="AAU36" s="2954">
        <f t="shared" si="86"/>
        <v>1</v>
      </c>
      <c r="AAV36" s="2995">
        <v>7.4812967581047376</v>
      </c>
      <c r="AAW36" s="2954">
        <f t="shared" si="87"/>
        <v>1</v>
      </c>
      <c r="AAX36" s="2995">
        <v>2.4937655860349128</v>
      </c>
      <c r="AAY36" s="2954">
        <f t="shared" si="88"/>
        <v>7</v>
      </c>
      <c r="AAZ36" s="982">
        <v>1</v>
      </c>
      <c r="ABA36" s="699">
        <v>0</v>
      </c>
      <c r="ABB36" s="699">
        <v>0</v>
      </c>
      <c r="ABC36" s="2988">
        <v>2.4937655860349128</v>
      </c>
      <c r="ABD36" s="2954">
        <f t="shared" si="89"/>
        <v>5</v>
      </c>
      <c r="ABE36" s="2955">
        <v>0</v>
      </c>
      <c r="ABF36" s="2954">
        <f t="shared" si="89"/>
        <v>28</v>
      </c>
      <c r="ABG36" s="2955">
        <v>0</v>
      </c>
      <c r="ABH36" s="2993">
        <f t="shared" si="89"/>
        <v>32</v>
      </c>
      <c r="ABI36" s="982">
        <v>0</v>
      </c>
      <c r="ABJ36" s="731">
        <v>0</v>
      </c>
      <c r="ABK36" s="715">
        <f t="shared" si="90"/>
        <v>31</v>
      </c>
      <c r="ABL36" s="716" t="s">
        <v>1687</v>
      </c>
      <c r="ABM36" s="712" t="s">
        <v>1687</v>
      </c>
      <c r="ABN36" s="715">
        <v>0</v>
      </c>
      <c r="ABO36" s="715">
        <v>0</v>
      </c>
      <c r="ABP36" s="715">
        <f t="shared" si="91"/>
        <v>0</v>
      </c>
      <c r="ABQ36" s="715">
        <f t="shared" si="92"/>
        <v>53</v>
      </c>
      <c r="ABR36" s="1201" t="s">
        <v>1632</v>
      </c>
      <c r="ABS36" s="1202" t="s">
        <v>1632</v>
      </c>
      <c r="ABT36" s="1202" t="s">
        <v>1625</v>
      </c>
      <c r="ABU36" s="1202" t="s">
        <v>1632</v>
      </c>
      <c r="ABV36" s="725">
        <v>5</v>
      </c>
      <c r="ABW36" s="725">
        <v>5</v>
      </c>
      <c r="ABX36" s="725">
        <v>0</v>
      </c>
      <c r="ABY36" s="725">
        <v>5</v>
      </c>
      <c r="ABZ36" s="715">
        <f t="shared" si="93"/>
        <v>15</v>
      </c>
      <c r="ACA36" s="715">
        <f t="shared" si="94"/>
        <v>20</v>
      </c>
      <c r="ACB36" s="983" t="s">
        <v>1632</v>
      </c>
      <c r="ACC36" s="725" t="s">
        <v>1632</v>
      </c>
      <c r="ACD36" s="725" t="s">
        <v>1632</v>
      </c>
      <c r="ACE36" s="725" t="s">
        <v>1632</v>
      </c>
      <c r="ACF36" s="725">
        <v>5</v>
      </c>
      <c r="ACG36" s="725">
        <v>5</v>
      </c>
      <c r="ACH36" s="725">
        <v>5</v>
      </c>
      <c r="ACI36" s="725">
        <v>5</v>
      </c>
      <c r="ACJ36" s="715">
        <f t="shared" si="95"/>
        <v>20</v>
      </c>
      <c r="ACK36" s="715">
        <f t="shared" si="96"/>
        <v>1</v>
      </c>
      <c r="ACL36" s="982">
        <v>8</v>
      </c>
      <c r="ACM36" s="715">
        <v>328</v>
      </c>
      <c r="ACN36" s="1089">
        <v>10.625999999999999</v>
      </c>
      <c r="ACO36" s="715">
        <v>46</v>
      </c>
      <c r="ACP36" s="1089">
        <v>3</v>
      </c>
      <c r="ACQ36" s="715">
        <v>39</v>
      </c>
      <c r="ACR36" s="982">
        <v>50.600999999999999</v>
      </c>
      <c r="ACS36" s="1090">
        <v>31</v>
      </c>
      <c r="ACT36" s="983" t="s">
        <v>1625</v>
      </c>
      <c r="ACU36" s="725" t="s">
        <v>1625</v>
      </c>
      <c r="ACV36" s="725" t="s">
        <v>1625</v>
      </c>
      <c r="ACW36" s="725" t="s">
        <v>1625</v>
      </c>
      <c r="ACX36" s="725">
        <v>0</v>
      </c>
      <c r="ACY36" s="725">
        <v>0</v>
      </c>
      <c r="ACZ36" s="725">
        <v>0</v>
      </c>
      <c r="ADA36" s="725">
        <v>0</v>
      </c>
      <c r="ADB36" s="715">
        <f t="shared" si="97"/>
        <v>0</v>
      </c>
      <c r="ADC36" s="715">
        <f t="shared" si="98"/>
        <v>28</v>
      </c>
      <c r="ADD36" s="984" t="s">
        <v>1632</v>
      </c>
      <c r="ADE36" s="985" t="s">
        <v>1632</v>
      </c>
      <c r="ADF36" s="985" t="s">
        <v>1625</v>
      </c>
      <c r="ADG36" s="985" t="s">
        <v>1632</v>
      </c>
      <c r="ADH36" s="985">
        <v>5</v>
      </c>
      <c r="ADI36" s="985">
        <v>5</v>
      </c>
      <c r="ADJ36" s="985">
        <v>0</v>
      </c>
      <c r="ADK36" s="985">
        <v>5</v>
      </c>
      <c r="ADL36" s="715">
        <f t="shared" si="99"/>
        <v>15</v>
      </c>
      <c r="ADM36" s="715">
        <f t="shared" si="100"/>
        <v>20</v>
      </c>
      <c r="ADN36" s="1169">
        <v>0</v>
      </c>
      <c r="ADO36" s="1168">
        <v>0</v>
      </c>
      <c r="ADP36" s="1168">
        <v>0</v>
      </c>
      <c r="ADQ36" s="989">
        <v>0</v>
      </c>
      <c r="ADR36" s="989">
        <v>0</v>
      </c>
      <c r="ADS36" s="989">
        <v>0</v>
      </c>
      <c r="ADT36" s="989">
        <v>38</v>
      </c>
      <c r="ADU36" s="989">
        <v>0</v>
      </c>
      <c r="ADV36" s="989">
        <v>0</v>
      </c>
      <c r="ADW36" s="989">
        <v>0</v>
      </c>
      <c r="ADX36" s="989">
        <v>0</v>
      </c>
      <c r="ADY36" s="989">
        <v>0</v>
      </c>
      <c r="ADZ36" s="989">
        <v>0</v>
      </c>
      <c r="AEA36" s="989">
        <v>50</v>
      </c>
      <c r="AEB36" s="989">
        <v>0</v>
      </c>
      <c r="AEC36" s="989">
        <v>0</v>
      </c>
      <c r="AED36" s="989">
        <v>0</v>
      </c>
      <c r="AEE36" s="989">
        <v>0</v>
      </c>
      <c r="AEF36" s="989">
        <v>0</v>
      </c>
      <c r="AEG36" s="989">
        <v>0</v>
      </c>
      <c r="AEH36" s="729">
        <v>71</v>
      </c>
      <c r="AEI36" s="987"/>
      <c r="AEM36" s="715">
        <v>127</v>
      </c>
      <c r="AEN36" s="715">
        <v>68</v>
      </c>
      <c r="AEO36" s="989">
        <v>9</v>
      </c>
      <c r="AEP36" s="1099">
        <v>13.23529411764706</v>
      </c>
      <c r="AEQ36" s="989">
        <v>60</v>
      </c>
      <c r="AER36" s="989">
        <v>5</v>
      </c>
      <c r="AES36" s="989">
        <v>55.555555555555557</v>
      </c>
      <c r="AET36" s="1099">
        <v>2.8</v>
      </c>
      <c r="AEU36" s="989">
        <v>71</v>
      </c>
      <c r="AEV36" s="989">
        <v>6</v>
      </c>
      <c r="AEW36" s="989">
        <v>15</v>
      </c>
      <c r="AEX36" s="989">
        <v>40</v>
      </c>
      <c r="AEY36" s="989">
        <v>4</v>
      </c>
      <c r="AEZ36" s="1667">
        <v>68</v>
      </c>
      <c r="AFA36" s="1668">
        <v>1.9264705882352942</v>
      </c>
      <c r="AFB36" s="1667">
        <f t="shared" si="101"/>
        <v>75</v>
      </c>
      <c r="AFC36" s="1168">
        <v>7</v>
      </c>
      <c r="AFD36" s="1099">
        <v>14.285714285714285</v>
      </c>
      <c r="AFE36" s="989">
        <f t="shared" si="102"/>
        <v>43</v>
      </c>
      <c r="AFF36" s="715">
        <v>13</v>
      </c>
      <c r="AFG36" s="985">
        <v>38.461538461538467</v>
      </c>
      <c r="AFH36" s="699">
        <f t="shared" si="103"/>
        <v>74</v>
      </c>
      <c r="AFI36" s="989">
        <v>189</v>
      </c>
      <c r="AFJ36" s="715">
        <v>61</v>
      </c>
      <c r="AFK36" s="985">
        <v>32.275132275132272</v>
      </c>
      <c r="AFL36" s="699">
        <f t="shared" si="104"/>
        <v>63</v>
      </c>
      <c r="AFM36" s="707">
        <v>40</v>
      </c>
      <c r="AFN36" s="990">
        <v>0</v>
      </c>
      <c r="AFO36" s="719">
        <v>0</v>
      </c>
      <c r="AFP36" s="979">
        <f t="shared" si="105"/>
        <v>37</v>
      </c>
      <c r="AFQ36" s="715">
        <v>60</v>
      </c>
      <c r="AFR36" s="699">
        <f t="shared" si="105"/>
        <v>25</v>
      </c>
      <c r="AFS36" s="715" t="s">
        <v>31</v>
      </c>
      <c r="AFT36" s="715" t="s">
        <v>31</v>
      </c>
      <c r="AFU36" s="985" t="s">
        <v>31</v>
      </c>
      <c r="AFV36" s="699" t="str">
        <f t="shared" si="106"/>
        <v>-</v>
      </c>
      <c r="AFW36" s="715" t="s">
        <v>31</v>
      </c>
      <c r="AFX36" s="715" t="s">
        <v>31</v>
      </c>
      <c r="AFY36" s="712" t="s">
        <v>31</v>
      </c>
      <c r="AFZ36" s="699" t="str">
        <f t="shared" si="107"/>
        <v>-</v>
      </c>
      <c r="AGA36" s="712">
        <v>60.526315789473685</v>
      </c>
      <c r="AGB36" s="712">
        <v>26.315789473684209</v>
      </c>
      <c r="AGC36" s="712">
        <v>2.6315789473684208</v>
      </c>
      <c r="AGD36" s="712">
        <v>5.2631578947368416</v>
      </c>
      <c r="AGE36" s="712">
        <v>5.2631578947368416</v>
      </c>
      <c r="AGF36" s="712">
        <v>0</v>
      </c>
      <c r="AGG36" s="712">
        <v>0</v>
      </c>
      <c r="AGH36" s="712">
        <v>0</v>
      </c>
      <c r="AGI36" s="712">
        <v>0</v>
      </c>
      <c r="AGJ36" s="715">
        <v>23</v>
      </c>
      <c r="AGK36" s="715">
        <v>10</v>
      </c>
      <c r="AGL36" s="715">
        <v>1</v>
      </c>
      <c r="AGM36" s="715">
        <v>2</v>
      </c>
      <c r="AGN36" s="715">
        <v>2</v>
      </c>
      <c r="AGO36" s="715">
        <v>0</v>
      </c>
      <c r="AGP36" s="715">
        <v>0</v>
      </c>
      <c r="AGQ36" s="715">
        <v>0</v>
      </c>
      <c r="AGR36" s="715">
        <v>0</v>
      </c>
      <c r="AGS36" s="715">
        <v>38</v>
      </c>
      <c r="AGT36" s="712">
        <v>50</v>
      </c>
      <c r="AGU36" s="712">
        <v>0</v>
      </c>
      <c r="AGV36" s="712">
        <v>0</v>
      </c>
      <c r="AGW36" s="712">
        <v>0</v>
      </c>
      <c r="AGX36" s="712">
        <v>0</v>
      </c>
      <c r="AGY36" s="712">
        <v>50</v>
      </c>
      <c r="AGZ36" s="712">
        <v>0</v>
      </c>
      <c r="AHA36" s="712">
        <v>0</v>
      </c>
      <c r="AHB36" s="712">
        <v>0</v>
      </c>
      <c r="AHC36" s="715">
        <v>2</v>
      </c>
      <c r="AHD36" s="715">
        <v>0</v>
      </c>
      <c r="AHE36" s="715">
        <v>0</v>
      </c>
      <c r="AHF36" s="715">
        <v>0</v>
      </c>
      <c r="AHG36" s="715">
        <v>0</v>
      </c>
      <c r="AHH36" s="715">
        <v>2</v>
      </c>
      <c r="AHI36" s="715">
        <v>0</v>
      </c>
      <c r="AHJ36" s="715">
        <v>0</v>
      </c>
      <c r="AHK36" s="715">
        <v>0</v>
      </c>
      <c r="AHL36" s="715">
        <v>4</v>
      </c>
      <c r="AHM36" s="712" t="s">
        <v>31</v>
      </c>
      <c r="AHN36" s="712" t="s">
        <v>31</v>
      </c>
      <c r="AHO36" s="712" t="s">
        <v>31</v>
      </c>
      <c r="AHP36" s="712" t="s">
        <v>31</v>
      </c>
      <c r="AHQ36" s="712" t="s">
        <v>31</v>
      </c>
      <c r="AHR36" s="712" t="s">
        <v>31</v>
      </c>
      <c r="AHS36" s="712" t="s">
        <v>31</v>
      </c>
      <c r="AHT36" s="712" t="s">
        <v>31</v>
      </c>
      <c r="AHU36" s="712" t="s">
        <v>31</v>
      </c>
      <c r="AHV36" s="715">
        <v>0</v>
      </c>
      <c r="AHW36" s="715">
        <v>0</v>
      </c>
      <c r="AHX36" s="715">
        <v>0</v>
      </c>
      <c r="AHY36" s="715">
        <v>0</v>
      </c>
      <c r="AHZ36" s="715">
        <v>0</v>
      </c>
      <c r="AIA36" s="715">
        <v>0</v>
      </c>
      <c r="AIB36" s="715">
        <v>0</v>
      </c>
      <c r="AIC36" s="715">
        <v>0</v>
      </c>
      <c r="AID36" s="715">
        <v>0</v>
      </c>
      <c r="AIE36" s="715">
        <v>0</v>
      </c>
      <c r="AIF36" s="712" t="s">
        <v>1648</v>
      </c>
      <c r="AIG36" s="712" t="s">
        <v>1627</v>
      </c>
      <c r="AIH36" s="709">
        <v>10</v>
      </c>
      <c r="AII36" s="978">
        <f t="shared" si="108"/>
        <v>17</v>
      </c>
      <c r="AIJ36" s="703" t="s">
        <v>1626</v>
      </c>
      <c r="AIK36" s="703" t="s">
        <v>1626</v>
      </c>
      <c r="AIL36" s="703" t="s">
        <v>1625</v>
      </c>
      <c r="AIM36" s="701" t="s">
        <v>1625</v>
      </c>
      <c r="AIN36" s="712" t="s">
        <v>1626</v>
      </c>
      <c r="AIO36" s="712" t="s">
        <v>1623</v>
      </c>
      <c r="AIP36" s="712" t="s">
        <v>1627</v>
      </c>
      <c r="AIQ36" s="712" t="s">
        <v>1627</v>
      </c>
      <c r="AIR36" s="712" t="s">
        <v>1625</v>
      </c>
      <c r="AIS36" s="712" t="s">
        <v>1685</v>
      </c>
      <c r="AIT36" s="712" t="s">
        <v>1648</v>
      </c>
      <c r="AIU36" s="712" t="s">
        <v>1630</v>
      </c>
      <c r="AIV36" s="712" t="s">
        <v>1729</v>
      </c>
      <c r="AIW36" s="699">
        <v>75</v>
      </c>
      <c r="AIX36" s="699">
        <v>11</v>
      </c>
      <c r="AIY36" s="985">
        <v>14.6</v>
      </c>
      <c r="AIZ36" s="699">
        <v>0</v>
      </c>
      <c r="AJA36" s="712">
        <v>0</v>
      </c>
      <c r="AJB36" s="699">
        <f t="shared" si="109"/>
        <v>26</v>
      </c>
      <c r="AJC36" s="712">
        <v>10</v>
      </c>
      <c r="AJD36" s="978">
        <f t="shared" si="110"/>
        <v>7</v>
      </c>
      <c r="AJE36" s="712" t="s">
        <v>1626</v>
      </c>
      <c r="AJF36" s="712" t="s">
        <v>1626</v>
      </c>
      <c r="AJG36" s="712" t="s">
        <v>1625</v>
      </c>
      <c r="AJH36" s="712" t="s">
        <v>1625</v>
      </c>
      <c r="AJI36" s="712">
        <v>31.6</v>
      </c>
      <c r="AJJ36" s="699">
        <f t="shared" si="111"/>
        <v>8</v>
      </c>
      <c r="AJK36" s="715">
        <v>1</v>
      </c>
      <c r="AJL36" s="712">
        <v>0</v>
      </c>
      <c r="AJM36" s="699">
        <f t="shared" si="112"/>
        <v>39</v>
      </c>
      <c r="AJN36" s="715">
        <v>0</v>
      </c>
      <c r="AJO36" s="712">
        <v>0</v>
      </c>
      <c r="AJP36" s="699">
        <f t="shared" si="113"/>
        <v>17</v>
      </c>
      <c r="AJQ36" s="715">
        <v>0</v>
      </c>
      <c r="AJR36" s="712">
        <v>0</v>
      </c>
      <c r="AJS36" s="699">
        <f t="shared" si="114"/>
        <v>29</v>
      </c>
      <c r="AJT36" s="715">
        <v>0</v>
      </c>
      <c r="AJU36" s="712">
        <v>0</v>
      </c>
      <c r="AJV36" s="715">
        <v>0</v>
      </c>
      <c r="AJW36" s="712">
        <v>0</v>
      </c>
      <c r="AJX36" s="699">
        <f t="shared" si="115"/>
        <v>26</v>
      </c>
      <c r="AJY36" s="715">
        <v>0</v>
      </c>
      <c r="AJZ36" s="712">
        <v>0</v>
      </c>
      <c r="AKA36" s="699">
        <f t="shared" si="116"/>
        <v>9</v>
      </c>
      <c r="AKB36" s="715">
        <v>0</v>
      </c>
      <c r="AKC36" s="712">
        <v>0</v>
      </c>
      <c r="AKD36" s="699">
        <f t="shared" si="117"/>
        <v>55</v>
      </c>
      <c r="AKE36" s="715">
        <v>0</v>
      </c>
      <c r="AKF36" s="715">
        <v>80</v>
      </c>
      <c r="AKG36" s="715">
        <v>0</v>
      </c>
      <c r="AKH36" s="715">
        <v>0</v>
      </c>
      <c r="AKI36" s="715">
        <v>0</v>
      </c>
      <c r="AKJ36" s="715">
        <v>0</v>
      </c>
      <c r="AKK36" s="715">
        <v>80</v>
      </c>
      <c r="AKL36" s="715">
        <v>0</v>
      </c>
      <c r="AKM36" s="715">
        <v>0</v>
      </c>
      <c r="AKN36" s="715">
        <v>0</v>
      </c>
      <c r="AKO36" s="715">
        <v>0</v>
      </c>
      <c r="AKP36" s="712">
        <v>0.503</v>
      </c>
      <c r="AKQ36" s="699">
        <f t="shared" si="118"/>
        <v>4</v>
      </c>
      <c r="AKR36" s="712" t="s">
        <v>31</v>
      </c>
      <c r="AKS36" s="699" t="str">
        <f t="shared" si="118"/>
        <v>-</v>
      </c>
      <c r="AKT36" s="712" t="s">
        <v>31</v>
      </c>
      <c r="AKU36" s="699" t="str">
        <f t="shared" si="5"/>
        <v>-</v>
      </c>
      <c r="AKV36" s="712" t="s">
        <v>31</v>
      </c>
      <c r="AKW36" s="699" t="str">
        <f t="shared" si="119"/>
        <v>-</v>
      </c>
      <c r="AKX36" s="712" t="s">
        <v>31</v>
      </c>
      <c r="AKY36" s="712">
        <v>0.503</v>
      </c>
      <c r="AKZ36" s="712" t="s">
        <v>31</v>
      </c>
      <c r="ALA36" s="699" t="str">
        <f t="shared" si="6"/>
        <v>-</v>
      </c>
      <c r="ALB36" s="712" t="s">
        <v>31</v>
      </c>
      <c r="ALC36" s="699" t="str">
        <f t="shared" si="7"/>
        <v>-</v>
      </c>
      <c r="ALD36" s="712" t="s">
        <v>31</v>
      </c>
      <c r="ALE36" s="699" t="str">
        <f t="shared" si="8"/>
        <v>-</v>
      </c>
      <c r="ALF36" s="712" t="s">
        <v>31</v>
      </c>
      <c r="ALG36" s="712"/>
      <c r="ALH36" s="1706">
        <v>30.964939497362703</v>
      </c>
      <c r="ALI36" s="729">
        <v>35</v>
      </c>
      <c r="ALJ36" s="729">
        <v>2</v>
      </c>
      <c r="ALK36" s="729">
        <v>996</v>
      </c>
      <c r="ALL36" s="729">
        <v>35.140562248995984</v>
      </c>
      <c r="ALM36" s="729">
        <v>2.0080321285140559</v>
      </c>
      <c r="ALN36" s="729">
        <v>46</v>
      </c>
      <c r="ALO36" s="729">
        <v>8</v>
      </c>
    </row>
    <row r="37" spans="1:1003" ht="13" x14ac:dyDescent="0.2">
      <c r="A37" s="696" t="s">
        <v>1738</v>
      </c>
      <c r="B37" s="697" t="s">
        <v>1739</v>
      </c>
      <c r="C37" s="697" t="s">
        <v>1646</v>
      </c>
      <c r="D37" s="697" t="s">
        <v>1646</v>
      </c>
      <c r="E37" s="697" t="s">
        <v>1733</v>
      </c>
      <c r="F37" s="698" t="s">
        <v>1740</v>
      </c>
      <c r="G37" s="699" t="s">
        <v>1914</v>
      </c>
      <c r="H37" s="700">
        <v>30</v>
      </c>
      <c r="I37" s="703">
        <v>7.52</v>
      </c>
      <c r="J37" s="699">
        <f t="shared" si="9"/>
        <v>5</v>
      </c>
      <c r="K37" s="702">
        <v>31</v>
      </c>
      <c r="L37" s="703">
        <v>7.83</v>
      </c>
      <c r="M37" s="710">
        <f t="shared" si="10"/>
        <v>1</v>
      </c>
      <c r="N37" s="712">
        <f t="shared" si="11"/>
        <v>0.3100000000000005</v>
      </c>
      <c r="O37" s="702">
        <v>27</v>
      </c>
      <c r="P37" s="703">
        <v>5.91</v>
      </c>
      <c r="Q37" s="699">
        <f t="shared" si="120"/>
        <v>65</v>
      </c>
      <c r="R37" s="702">
        <v>27</v>
      </c>
      <c r="S37" s="703">
        <v>6.48</v>
      </c>
      <c r="T37" s="710">
        <f t="shared" si="0"/>
        <v>5</v>
      </c>
      <c r="U37" s="712">
        <f t="shared" si="12"/>
        <v>0.57000000000000028</v>
      </c>
      <c r="V37" s="706">
        <v>21</v>
      </c>
      <c r="W37" s="701">
        <v>6.6190476190476186</v>
      </c>
      <c r="X37" s="702">
        <v>6</v>
      </c>
      <c r="Y37" s="704">
        <v>6</v>
      </c>
      <c r="Z37" s="705">
        <f t="shared" si="13"/>
        <v>68</v>
      </c>
      <c r="AA37" s="707">
        <v>19</v>
      </c>
      <c r="AB37" s="704">
        <v>6.6315789473684212</v>
      </c>
      <c r="AC37" s="705">
        <f t="shared" si="14"/>
        <v>4</v>
      </c>
      <c r="AD37" s="702">
        <v>2</v>
      </c>
      <c r="AE37" s="704">
        <v>6.5</v>
      </c>
      <c r="AF37" s="732">
        <f t="shared" si="15"/>
        <v>5</v>
      </c>
      <c r="AG37" s="708">
        <v>85.7</v>
      </c>
      <c r="AH37" s="705">
        <f t="shared" si="16"/>
        <v>1</v>
      </c>
      <c r="AI37" s="709">
        <v>80.099999999999994</v>
      </c>
      <c r="AJ37" s="705">
        <f t="shared" si="17"/>
        <v>75</v>
      </c>
      <c r="AK37" s="709">
        <v>8.5</v>
      </c>
      <c r="AL37" s="701">
        <v>-7.8000000000000114</v>
      </c>
      <c r="AM37" s="702">
        <v>55</v>
      </c>
      <c r="AN37" s="715">
        <f t="shared" si="18"/>
        <v>55</v>
      </c>
      <c r="AO37" s="710">
        <v>60</v>
      </c>
      <c r="AP37" s="715">
        <f t="shared" si="19"/>
        <v>51</v>
      </c>
      <c r="AQ37" s="702">
        <v>300</v>
      </c>
      <c r="AR37" s="710">
        <f t="shared" si="121"/>
        <v>6</v>
      </c>
      <c r="AS37" s="702">
        <v>29</v>
      </c>
      <c r="AT37" s="703">
        <v>10.344827586206897</v>
      </c>
      <c r="AU37" s="705">
        <f t="shared" si="20"/>
        <v>5</v>
      </c>
      <c r="AV37" s="702">
        <v>29</v>
      </c>
      <c r="AW37" s="703">
        <v>0</v>
      </c>
      <c r="AX37" s="705">
        <f t="shared" si="21"/>
        <v>1</v>
      </c>
      <c r="AY37" s="702">
        <v>31</v>
      </c>
      <c r="AZ37" s="703">
        <v>32.258064516129032</v>
      </c>
      <c r="BA37" s="705">
        <f t="shared" si="22"/>
        <v>2</v>
      </c>
      <c r="BB37" s="702">
        <v>31</v>
      </c>
      <c r="BC37" s="703">
        <v>9.67741935483871</v>
      </c>
      <c r="BD37" s="705">
        <f t="shared" si="23"/>
        <v>11</v>
      </c>
      <c r="BE37" s="702">
        <v>31</v>
      </c>
      <c r="BF37" s="703">
        <v>6.4516129032258061</v>
      </c>
      <c r="BG37" s="705">
        <f t="shared" si="24"/>
        <v>77</v>
      </c>
      <c r="BH37" s="702">
        <v>30</v>
      </c>
      <c r="BI37" s="703">
        <v>16.666666666666664</v>
      </c>
      <c r="BJ37" s="705">
        <f t="shared" si="25"/>
        <v>1</v>
      </c>
      <c r="BK37" s="702">
        <v>7</v>
      </c>
      <c r="BL37" s="703">
        <v>42.857142857142854</v>
      </c>
      <c r="BM37" s="705">
        <f t="shared" si="26"/>
        <v>5</v>
      </c>
      <c r="BN37" s="702">
        <v>8</v>
      </c>
      <c r="BO37" s="703">
        <v>87.5</v>
      </c>
      <c r="BP37" s="705">
        <f t="shared" si="27"/>
        <v>57</v>
      </c>
      <c r="BQ37" s="702">
        <v>7</v>
      </c>
      <c r="BR37" s="703">
        <v>14.285714285714285</v>
      </c>
      <c r="BS37" s="705">
        <f t="shared" si="28"/>
        <v>2</v>
      </c>
      <c r="BT37" s="702">
        <v>8</v>
      </c>
      <c r="BU37" s="703">
        <v>50</v>
      </c>
      <c r="BV37" s="705">
        <f t="shared" si="29"/>
        <v>71</v>
      </c>
      <c r="BW37" s="702">
        <v>6</v>
      </c>
      <c r="BX37" s="703">
        <v>0</v>
      </c>
      <c r="BY37" s="705">
        <f t="shared" si="30"/>
        <v>1</v>
      </c>
      <c r="BZ37" s="702">
        <v>8</v>
      </c>
      <c r="CA37" s="703">
        <v>50</v>
      </c>
      <c r="CB37" s="705">
        <f t="shared" si="31"/>
        <v>16</v>
      </c>
      <c r="CC37" s="709">
        <v>14.7</v>
      </c>
      <c r="CD37" s="726">
        <f t="shared" si="32"/>
        <v>53</v>
      </c>
      <c r="CE37" s="703">
        <v>2.2000000000000002</v>
      </c>
      <c r="CF37" s="703">
        <v>6.8000000000000007</v>
      </c>
      <c r="CG37" s="704">
        <v>5.8000000000000007</v>
      </c>
      <c r="CH37" s="709">
        <v>15.2</v>
      </c>
      <c r="CI37" s="701">
        <v>14.899999999999999</v>
      </c>
      <c r="CJ37" s="712">
        <v>21.8</v>
      </c>
      <c r="CK37" s="729">
        <f t="shared" si="33"/>
        <v>75</v>
      </c>
      <c r="CL37" s="712">
        <v>3.4000000000000004</v>
      </c>
      <c r="CM37" s="712">
        <v>9.8000000000000007</v>
      </c>
      <c r="CN37" s="712">
        <v>8.6000000000000014</v>
      </c>
      <c r="CO37" s="714">
        <v>19</v>
      </c>
      <c r="CP37" s="985">
        <v>85.9</v>
      </c>
      <c r="CQ37" s="729">
        <f t="shared" si="34"/>
        <v>15</v>
      </c>
      <c r="CR37" s="715">
        <v>5</v>
      </c>
      <c r="CS37" s="985">
        <v>84.2</v>
      </c>
      <c r="CT37" s="729">
        <f t="shared" si="1"/>
        <v>34</v>
      </c>
      <c r="CU37" s="715">
        <v>11</v>
      </c>
      <c r="CV37" s="712">
        <v>87.2</v>
      </c>
      <c r="CW37" s="729">
        <f t="shared" si="35"/>
        <v>9</v>
      </c>
      <c r="CX37" s="715">
        <v>3</v>
      </c>
      <c r="CY37" s="712">
        <v>84</v>
      </c>
      <c r="CZ37" s="729">
        <f t="shared" si="36"/>
        <v>30</v>
      </c>
      <c r="DA37" s="716">
        <v>30.76923076923077</v>
      </c>
      <c r="DB37" s="710">
        <f t="shared" si="37"/>
        <v>71</v>
      </c>
      <c r="DC37" s="715">
        <v>13</v>
      </c>
      <c r="DD37" s="717">
        <v>69.230769230769226</v>
      </c>
      <c r="DE37" s="710">
        <f t="shared" si="38"/>
        <v>60</v>
      </c>
      <c r="DF37" s="703">
        <v>0</v>
      </c>
      <c r="DG37" s="705">
        <f t="shared" si="123"/>
        <v>37</v>
      </c>
      <c r="DH37" s="709">
        <v>50</v>
      </c>
      <c r="DI37" s="705">
        <f t="shared" si="123"/>
        <v>56</v>
      </c>
      <c r="DJ37" s="703">
        <v>0</v>
      </c>
      <c r="DK37" s="705">
        <f t="shared" si="40"/>
        <v>34</v>
      </c>
      <c r="DL37" s="718">
        <v>63.636363636363633</v>
      </c>
      <c r="DM37" s="705">
        <f t="shared" si="41"/>
        <v>62</v>
      </c>
      <c r="DN37" s="703">
        <v>9.0909090909090917</v>
      </c>
      <c r="DO37" s="705">
        <f t="shared" si="42"/>
        <v>23</v>
      </c>
      <c r="DP37" s="702">
        <v>29</v>
      </c>
      <c r="DQ37" s="719">
        <v>86.206896551724128</v>
      </c>
      <c r="DR37" s="705">
        <f t="shared" si="122"/>
        <v>2</v>
      </c>
      <c r="DS37" s="702">
        <v>8</v>
      </c>
      <c r="DT37" s="719">
        <v>37.5</v>
      </c>
      <c r="DU37" s="705">
        <v>67</v>
      </c>
      <c r="DV37" s="702">
        <v>27</v>
      </c>
      <c r="DW37" s="720">
        <v>77.777777777777786</v>
      </c>
      <c r="DX37" s="705">
        <v>12</v>
      </c>
      <c r="DY37" s="702">
        <v>20</v>
      </c>
      <c r="DZ37" s="1145">
        <v>0.5</v>
      </c>
      <c r="EA37" s="726">
        <v>69</v>
      </c>
      <c r="EB37" s="720">
        <v>20</v>
      </c>
      <c r="EC37" s="705">
        <v>7</v>
      </c>
      <c r="ED37" s="702">
        <v>22</v>
      </c>
      <c r="EE37" s="712">
        <v>1.35</v>
      </c>
      <c r="EF37" s="729">
        <v>39</v>
      </c>
      <c r="EG37" s="720">
        <v>45.45454545454546</v>
      </c>
      <c r="EH37" s="705">
        <v>5</v>
      </c>
      <c r="EI37" s="702">
        <v>26</v>
      </c>
      <c r="EJ37" s="712">
        <v>0.8928571428571429</v>
      </c>
      <c r="EK37" s="729">
        <v>54</v>
      </c>
      <c r="EL37" s="720">
        <v>53.846153846153854</v>
      </c>
      <c r="EM37" s="705">
        <v>3</v>
      </c>
      <c r="EN37" s="714">
        <v>19</v>
      </c>
      <c r="EO37" s="989">
        <v>0</v>
      </c>
      <c r="EP37" s="729">
        <v>73</v>
      </c>
      <c r="EQ37" s="725">
        <v>0</v>
      </c>
      <c r="ER37" s="733">
        <v>73</v>
      </c>
      <c r="ES37" s="702">
        <v>19</v>
      </c>
      <c r="ET37" s="726">
        <v>0.5</v>
      </c>
      <c r="EU37" s="726">
        <v>66</v>
      </c>
      <c r="EV37" s="720">
        <v>10.526315789473683</v>
      </c>
      <c r="EW37" s="705">
        <v>35</v>
      </c>
      <c r="EX37" s="715">
        <v>20</v>
      </c>
      <c r="EY37" s="726">
        <v>0</v>
      </c>
      <c r="EZ37" s="726">
        <v>71</v>
      </c>
      <c r="FA37" s="725">
        <v>0</v>
      </c>
      <c r="FB37" s="715">
        <v>71</v>
      </c>
      <c r="FC37" s="702">
        <v>22</v>
      </c>
      <c r="FD37" s="726">
        <v>0</v>
      </c>
      <c r="FE37" s="726">
        <v>74</v>
      </c>
      <c r="FF37" s="720">
        <v>0</v>
      </c>
      <c r="FG37" s="705">
        <v>74</v>
      </c>
      <c r="FH37" s="702">
        <v>24</v>
      </c>
      <c r="FI37" s="726">
        <v>2.7</v>
      </c>
      <c r="FJ37" s="726">
        <v>69</v>
      </c>
      <c r="FK37" s="720">
        <v>41.666666666666671</v>
      </c>
      <c r="FL37" s="705">
        <v>13</v>
      </c>
      <c r="FM37" s="714">
        <v>8</v>
      </c>
      <c r="FN37" s="725">
        <v>12.5</v>
      </c>
      <c r="FO37" s="715">
        <v>69</v>
      </c>
      <c r="FP37" s="702">
        <v>8</v>
      </c>
      <c r="FQ37" s="727">
        <v>1</v>
      </c>
      <c r="FR37" s="727">
        <v>33</v>
      </c>
      <c r="FS37" s="720">
        <v>12.5</v>
      </c>
      <c r="FT37" s="705">
        <v>1</v>
      </c>
      <c r="FU37" s="702">
        <v>7</v>
      </c>
      <c r="FV37" s="712">
        <v>0</v>
      </c>
      <c r="FW37" s="729">
        <v>65</v>
      </c>
      <c r="FX37" s="720">
        <v>0</v>
      </c>
      <c r="FY37" s="705">
        <v>65</v>
      </c>
      <c r="FZ37" s="702">
        <v>7</v>
      </c>
      <c r="GA37" s="712">
        <v>0</v>
      </c>
      <c r="GB37" s="729">
        <v>68</v>
      </c>
      <c r="GC37" s="720">
        <v>0</v>
      </c>
      <c r="GD37" s="705">
        <v>68</v>
      </c>
      <c r="GE37" s="702">
        <v>7</v>
      </c>
      <c r="GF37" s="712">
        <v>0</v>
      </c>
      <c r="GG37" s="729">
        <v>59</v>
      </c>
      <c r="GH37" s="720">
        <v>0</v>
      </c>
      <c r="GI37" s="705">
        <v>59</v>
      </c>
      <c r="GJ37" s="702">
        <v>7</v>
      </c>
      <c r="GK37" s="726">
        <v>0</v>
      </c>
      <c r="GL37" s="726">
        <v>72</v>
      </c>
      <c r="GM37" s="720">
        <v>0</v>
      </c>
      <c r="GN37" s="705">
        <v>72</v>
      </c>
      <c r="GO37" s="702">
        <v>7</v>
      </c>
      <c r="GP37" s="726">
        <v>0</v>
      </c>
      <c r="GQ37" s="726">
        <v>60</v>
      </c>
      <c r="GR37" s="720">
        <v>0</v>
      </c>
      <c r="GS37" s="705">
        <v>60</v>
      </c>
      <c r="GT37" s="702">
        <v>7</v>
      </c>
      <c r="GU37" s="726">
        <v>0</v>
      </c>
      <c r="GV37" s="726">
        <v>51</v>
      </c>
      <c r="GW37" s="720">
        <v>0</v>
      </c>
      <c r="GX37" s="705">
        <v>51</v>
      </c>
      <c r="GY37" s="702">
        <v>7</v>
      </c>
      <c r="GZ37" s="726">
        <v>0</v>
      </c>
      <c r="HA37" s="726">
        <v>50</v>
      </c>
      <c r="HB37" s="720">
        <v>0</v>
      </c>
      <c r="HC37" s="705">
        <v>50</v>
      </c>
      <c r="HD37" s="709">
        <v>38.461538461538467</v>
      </c>
      <c r="HE37" s="703">
        <v>15.384615384615385</v>
      </c>
      <c r="HF37" s="703">
        <v>69.230769230769226</v>
      </c>
      <c r="HG37" s="703">
        <v>23.076923076923077</v>
      </c>
      <c r="HH37" s="1299">
        <v>23.076923076923077</v>
      </c>
      <c r="HI37" s="1299">
        <v>23.076923076923077</v>
      </c>
      <c r="HJ37" s="1299">
        <v>84.615384615384613</v>
      </c>
      <c r="HK37" s="1299">
        <v>0</v>
      </c>
      <c r="HL37" s="1299">
        <v>76.923076923076934</v>
      </c>
      <c r="HM37" s="1300">
        <v>13</v>
      </c>
      <c r="HN37" s="709">
        <v>10.294117647058822</v>
      </c>
      <c r="HO37" s="709">
        <v>1.4705882352941175</v>
      </c>
      <c r="HP37" s="709">
        <v>55.882352941176471</v>
      </c>
      <c r="HQ37" s="709">
        <v>20.588235294117645</v>
      </c>
      <c r="HR37" s="709">
        <v>14.705882352941178</v>
      </c>
      <c r="HS37" s="709">
        <v>35.294117647058826</v>
      </c>
      <c r="HT37" s="709">
        <v>50</v>
      </c>
      <c r="HU37" s="709">
        <v>1.4705882352941175</v>
      </c>
      <c r="HV37" s="709">
        <v>64.705882352941174</v>
      </c>
      <c r="HW37" s="1300">
        <v>68</v>
      </c>
      <c r="HX37" s="1265" t="s">
        <v>31</v>
      </c>
      <c r="HY37" s="1266" t="s">
        <v>31</v>
      </c>
      <c r="HZ37" s="1266" t="s">
        <v>31</v>
      </c>
      <c r="IA37" s="1266" t="s">
        <v>31</v>
      </c>
      <c r="IB37" s="1266" t="s">
        <v>31</v>
      </c>
      <c r="IC37" s="1266" t="s">
        <v>31</v>
      </c>
      <c r="ID37" s="1266" t="s">
        <v>31</v>
      </c>
      <c r="IE37" s="1266" t="s">
        <v>31</v>
      </c>
      <c r="IF37" s="1267" t="s">
        <v>31</v>
      </c>
      <c r="IG37" s="1268" t="s">
        <v>31</v>
      </c>
      <c r="IH37" s="1269" t="s">
        <v>31</v>
      </c>
      <c r="II37" s="1269" t="s">
        <v>31</v>
      </c>
      <c r="IJ37" s="1269" t="s">
        <v>31</v>
      </c>
      <c r="IK37" s="1269" t="s">
        <v>31</v>
      </c>
      <c r="IL37" s="1269" t="s">
        <v>31</v>
      </c>
      <c r="IM37" s="1269" t="s">
        <v>31</v>
      </c>
      <c r="IN37" s="1269" t="s">
        <v>31</v>
      </c>
      <c r="IO37" s="1267" t="s">
        <v>31</v>
      </c>
      <c r="IP37" s="1268" t="s">
        <v>31</v>
      </c>
      <c r="IQ37" s="1269" t="s">
        <v>31</v>
      </c>
      <c r="IR37" s="1269" t="s">
        <v>31</v>
      </c>
      <c r="IS37" s="1269" t="s">
        <v>31</v>
      </c>
      <c r="IT37" s="1269" t="s">
        <v>31</v>
      </c>
      <c r="IU37" s="1269" t="s">
        <v>31</v>
      </c>
      <c r="IV37" s="1269" t="s">
        <v>31</v>
      </c>
      <c r="IW37" s="1269" t="s">
        <v>31</v>
      </c>
      <c r="IX37" s="1270" t="s">
        <v>31</v>
      </c>
      <c r="IY37" s="1268" t="s">
        <v>31</v>
      </c>
      <c r="IZ37" s="1269" t="s">
        <v>31</v>
      </c>
      <c r="JA37" s="1269" t="s">
        <v>31</v>
      </c>
      <c r="JB37" s="1269" t="s">
        <v>31</v>
      </c>
      <c r="JC37" s="1269" t="s">
        <v>31</v>
      </c>
      <c r="JD37" s="1269" t="s">
        <v>31</v>
      </c>
      <c r="JE37" s="1269" t="s">
        <v>31</v>
      </c>
      <c r="JF37" s="1269" t="s">
        <v>31</v>
      </c>
      <c r="JG37" s="1270" t="s">
        <v>31</v>
      </c>
      <c r="JH37" s="1268" t="s">
        <v>31</v>
      </c>
      <c r="JI37" s="1269" t="s">
        <v>31</v>
      </c>
      <c r="JJ37" s="1269" t="s">
        <v>31</v>
      </c>
      <c r="JK37" s="1269" t="s">
        <v>31</v>
      </c>
      <c r="JL37" s="1269" t="s">
        <v>31</v>
      </c>
      <c r="JM37" s="1269" t="s">
        <v>31</v>
      </c>
      <c r="JN37" s="1269" t="s">
        <v>31</v>
      </c>
      <c r="JO37" s="1269" t="s">
        <v>31</v>
      </c>
      <c r="JP37" s="1270" t="s">
        <v>31</v>
      </c>
      <c r="JQ37" s="1268" t="s">
        <v>31</v>
      </c>
      <c r="JR37" s="1269" t="s">
        <v>31</v>
      </c>
      <c r="JS37" s="1269" t="s">
        <v>31</v>
      </c>
      <c r="JT37" s="1269" t="s">
        <v>31</v>
      </c>
      <c r="JU37" s="1269" t="s">
        <v>31</v>
      </c>
      <c r="JV37" s="1269" t="s">
        <v>31</v>
      </c>
      <c r="JW37" s="1269" t="s">
        <v>31</v>
      </c>
      <c r="JX37" s="1269" t="s">
        <v>31</v>
      </c>
      <c r="JY37" s="1270" t="s">
        <v>31</v>
      </c>
      <c r="JZ37" s="718">
        <v>59.905660377358494</v>
      </c>
      <c r="KA37" s="705">
        <f t="shared" si="43"/>
        <v>14</v>
      </c>
      <c r="KB37" s="718">
        <v>54.54545454545454</v>
      </c>
      <c r="KC37" s="705">
        <f t="shared" si="43"/>
        <v>59</v>
      </c>
      <c r="KD37" s="1212">
        <v>0.99150141643059486</v>
      </c>
      <c r="KE37" s="988">
        <f t="shared" si="44"/>
        <v>68</v>
      </c>
      <c r="KF37" s="1212">
        <v>0</v>
      </c>
      <c r="KG37" s="988">
        <f t="shared" si="44"/>
        <v>28</v>
      </c>
      <c r="KH37" s="1212">
        <v>13.031161473087819</v>
      </c>
      <c r="KI37" s="988">
        <f t="shared" si="124"/>
        <v>51</v>
      </c>
      <c r="KJ37" s="1212">
        <v>10.764872521246458</v>
      </c>
      <c r="KK37" s="988">
        <f t="shared" si="124"/>
        <v>32</v>
      </c>
      <c r="KL37" s="725">
        <v>12.73209549071618</v>
      </c>
      <c r="KM37" s="715">
        <f t="shared" si="46"/>
        <v>21</v>
      </c>
      <c r="KN37" s="715">
        <v>23.303167420814479</v>
      </c>
      <c r="KO37" s="715">
        <f t="shared" si="47"/>
        <v>19</v>
      </c>
      <c r="KP37" s="728">
        <v>45</v>
      </c>
      <c r="KQ37" s="729">
        <v>10</v>
      </c>
      <c r="KR37" s="729">
        <v>10</v>
      </c>
      <c r="KS37" s="729">
        <v>20</v>
      </c>
      <c r="KT37" s="729">
        <v>0</v>
      </c>
      <c r="KU37" s="730">
        <f t="shared" si="48"/>
        <v>85</v>
      </c>
      <c r="KV37" s="734">
        <f t="shared" si="49"/>
        <v>40</v>
      </c>
      <c r="KW37" s="728">
        <v>0</v>
      </c>
      <c r="KX37" s="729">
        <v>0</v>
      </c>
      <c r="KY37" s="706">
        <f t="shared" si="50"/>
        <v>0</v>
      </c>
      <c r="KZ37" s="705">
        <f t="shared" si="51"/>
        <v>37</v>
      </c>
      <c r="LA37" s="847" t="s">
        <v>1632</v>
      </c>
      <c r="LB37" s="846" t="s">
        <v>1625</v>
      </c>
      <c r="LC37" s="846" t="s">
        <v>1632</v>
      </c>
      <c r="LD37" s="846" t="s">
        <v>1625</v>
      </c>
      <c r="LE37" s="729">
        <v>20</v>
      </c>
      <c r="LF37" s="1023">
        <v>31</v>
      </c>
      <c r="LG37" s="847" t="s">
        <v>1625</v>
      </c>
      <c r="LH37" s="846" t="s">
        <v>1625</v>
      </c>
      <c r="LI37" s="846" t="s">
        <v>1625</v>
      </c>
      <c r="LJ37" s="846" t="s">
        <v>1625</v>
      </c>
      <c r="LK37" s="729">
        <v>0</v>
      </c>
      <c r="LL37" s="1023">
        <v>37</v>
      </c>
      <c r="LM37" s="847" t="s">
        <v>1632</v>
      </c>
      <c r="LN37" s="846" t="s">
        <v>1632</v>
      </c>
      <c r="LO37" s="846" t="s">
        <v>1632</v>
      </c>
      <c r="LP37" s="846" t="s">
        <v>1625</v>
      </c>
      <c r="LQ37" s="729">
        <v>45</v>
      </c>
      <c r="LR37" s="1023">
        <v>20</v>
      </c>
      <c r="LS37" s="847" t="s">
        <v>1632</v>
      </c>
      <c r="LT37" s="846" t="s">
        <v>1632</v>
      </c>
      <c r="LU37" s="846" t="s">
        <v>1625</v>
      </c>
      <c r="LV37" s="846" t="s">
        <v>1625</v>
      </c>
      <c r="LW37" s="729">
        <v>20</v>
      </c>
      <c r="LX37" s="1023">
        <v>51</v>
      </c>
      <c r="LY37" s="847" t="s">
        <v>1632</v>
      </c>
      <c r="LZ37" s="846" t="s">
        <v>1632</v>
      </c>
      <c r="MA37" s="846" t="s">
        <v>1632</v>
      </c>
      <c r="MB37" s="846" t="s">
        <v>1625</v>
      </c>
      <c r="MC37" s="729">
        <v>30</v>
      </c>
      <c r="MD37" s="1023">
        <v>35</v>
      </c>
      <c r="ME37" s="847" t="s">
        <v>1632</v>
      </c>
      <c r="MF37" s="846" t="s">
        <v>1632</v>
      </c>
      <c r="MG37" s="846" t="s">
        <v>1632</v>
      </c>
      <c r="MH37" s="846" t="s">
        <v>1625</v>
      </c>
      <c r="MI37" s="729">
        <v>30</v>
      </c>
      <c r="MJ37" s="1023">
        <v>16</v>
      </c>
      <c r="MK37" s="847" t="s">
        <v>1625</v>
      </c>
      <c r="ML37" s="846" t="s">
        <v>1625</v>
      </c>
      <c r="MM37" s="846" t="s">
        <v>1625</v>
      </c>
      <c r="MN37" s="729">
        <v>0</v>
      </c>
      <c r="MO37" s="1023">
        <v>54</v>
      </c>
      <c r="MP37" s="847" t="s">
        <v>1632</v>
      </c>
      <c r="MQ37" s="846" t="s">
        <v>1632</v>
      </c>
      <c r="MR37" s="846" t="s">
        <v>1625</v>
      </c>
      <c r="MS37" s="846" t="s">
        <v>1625</v>
      </c>
      <c r="MT37" s="729">
        <v>20</v>
      </c>
      <c r="MU37" s="1023">
        <v>44</v>
      </c>
      <c r="MV37" s="846" t="s">
        <v>1625</v>
      </c>
      <c r="MW37" s="846" t="s">
        <v>1625</v>
      </c>
      <c r="MX37" s="846" t="s">
        <v>1625</v>
      </c>
      <c r="MY37" s="846" t="s">
        <v>1625</v>
      </c>
      <c r="MZ37" s="729">
        <v>0</v>
      </c>
      <c r="NA37" s="1023">
        <v>47</v>
      </c>
      <c r="NB37" s="715">
        <v>168.44</v>
      </c>
      <c r="NC37" s="715">
        <f t="shared" si="3"/>
        <v>36</v>
      </c>
      <c r="ND37" s="714">
        <v>100</v>
      </c>
      <c r="NE37" s="715">
        <v>26</v>
      </c>
      <c r="NF37" s="731">
        <v>255.10204081632654</v>
      </c>
      <c r="NG37" s="715">
        <v>7</v>
      </c>
      <c r="NH37" s="715">
        <v>100</v>
      </c>
      <c r="NI37" s="715">
        <v>26</v>
      </c>
      <c r="NJ37" s="731">
        <v>255.10204081632654</v>
      </c>
      <c r="NK37" s="715">
        <v>7</v>
      </c>
      <c r="NL37" s="715">
        <v>0</v>
      </c>
      <c r="NM37" s="715">
        <v>57</v>
      </c>
      <c r="NN37" s="2946">
        <v>0</v>
      </c>
      <c r="NO37" s="715">
        <v>57</v>
      </c>
      <c r="NP37" s="715">
        <v>392</v>
      </c>
      <c r="NQ37" s="3206">
        <v>0</v>
      </c>
      <c r="NR37" s="3349">
        <v>0</v>
      </c>
      <c r="NS37" s="3206">
        <v>44</v>
      </c>
      <c r="NT37" s="3206">
        <v>0</v>
      </c>
      <c r="NU37" s="3207">
        <v>0</v>
      </c>
      <c r="NV37" s="3206">
        <v>44</v>
      </c>
      <c r="NW37" s="3206">
        <v>0</v>
      </c>
      <c r="NX37" s="3207">
        <v>0</v>
      </c>
      <c r="NY37" s="3206">
        <v>61</v>
      </c>
      <c r="NZ37" s="3206">
        <v>0</v>
      </c>
      <c r="OA37" s="3208">
        <v>0</v>
      </c>
      <c r="OB37" s="3206">
        <v>61</v>
      </c>
      <c r="OC37" s="714">
        <v>99</v>
      </c>
      <c r="OD37" s="2946">
        <v>255.81395348837211</v>
      </c>
      <c r="OE37" s="733">
        <v>5</v>
      </c>
      <c r="OF37" s="714">
        <v>10</v>
      </c>
      <c r="OG37" s="731">
        <v>24.691358024691358</v>
      </c>
      <c r="OH37" s="733">
        <f t="shared" si="52"/>
        <v>2</v>
      </c>
      <c r="OI37" s="981">
        <v>33.812949640287769</v>
      </c>
      <c r="OJ37" s="733">
        <f t="shared" si="4"/>
        <v>29</v>
      </c>
      <c r="OK37" s="1355" t="s">
        <v>3048</v>
      </c>
      <c r="OL37" s="1355" t="s">
        <v>3046</v>
      </c>
      <c r="OM37" s="1355">
        <v>0</v>
      </c>
      <c r="ON37" s="3559">
        <v>0</v>
      </c>
      <c r="OO37" s="1355">
        <v>67</v>
      </c>
      <c r="OP37" s="977"/>
      <c r="OQ37" s="712">
        <v>13.3</v>
      </c>
      <c r="OR37" s="712">
        <v>17.399999999999999</v>
      </c>
      <c r="OS37" s="712">
        <v>33.299999999999997</v>
      </c>
      <c r="OT37" s="712">
        <v>33.333333333333329</v>
      </c>
      <c r="OU37" s="712">
        <v>26.315789473684209</v>
      </c>
      <c r="OV37" s="712">
        <v>31.25</v>
      </c>
      <c r="OW37" s="699">
        <f t="shared" si="53"/>
        <v>1</v>
      </c>
      <c r="OX37" s="712">
        <v>25.816520467836256</v>
      </c>
      <c r="OY37" s="699">
        <f t="shared" si="53"/>
        <v>3</v>
      </c>
      <c r="OZ37" s="712">
        <v>0</v>
      </c>
      <c r="PA37" s="712">
        <v>0</v>
      </c>
      <c r="PB37" s="712">
        <v>0</v>
      </c>
      <c r="PC37" s="712">
        <v>0</v>
      </c>
      <c r="PD37" s="712">
        <v>0</v>
      </c>
      <c r="PE37" s="712">
        <v>0</v>
      </c>
      <c r="PF37" s="699">
        <f t="shared" si="54"/>
        <v>71</v>
      </c>
      <c r="PG37" s="712">
        <v>0</v>
      </c>
      <c r="PH37" s="699">
        <f t="shared" si="55"/>
        <v>77</v>
      </c>
      <c r="PI37" s="712">
        <v>31.25</v>
      </c>
      <c r="PJ37" s="699">
        <f t="shared" si="56"/>
        <v>17</v>
      </c>
      <c r="PK37" s="985">
        <v>25.816520467836256</v>
      </c>
      <c r="PL37" s="699">
        <f t="shared" si="56"/>
        <v>29</v>
      </c>
      <c r="PM37" s="985">
        <v>0</v>
      </c>
      <c r="PN37" s="985">
        <v>0</v>
      </c>
      <c r="PO37" s="699">
        <f t="shared" si="57"/>
        <v>37</v>
      </c>
      <c r="PP37" s="712">
        <v>0</v>
      </c>
      <c r="PQ37" s="985">
        <v>0</v>
      </c>
      <c r="PR37" s="699">
        <f t="shared" si="58"/>
        <v>24</v>
      </c>
      <c r="PS37" s="982">
        <v>31</v>
      </c>
      <c r="PT37" s="725">
        <v>48.387096774193552</v>
      </c>
      <c r="PU37" s="699">
        <v>15</v>
      </c>
      <c r="PV37" s="699">
        <v>32</v>
      </c>
      <c r="PW37" s="725">
        <v>59.375</v>
      </c>
      <c r="PX37" s="699">
        <v>44</v>
      </c>
      <c r="PY37" s="715">
        <v>28</v>
      </c>
      <c r="PZ37" s="725">
        <v>64.285714285714292</v>
      </c>
      <c r="QA37" s="699">
        <v>76</v>
      </c>
      <c r="QB37" s="982">
        <v>31</v>
      </c>
      <c r="QC37" s="715">
        <v>61.290322580645153</v>
      </c>
      <c r="QD37" s="699">
        <v>1</v>
      </c>
      <c r="QE37" s="716">
        <v>0</v>
      </c>
      <c r="QF37" s="3644">
        <v>0</v>
      </c>
      <c r="QG37" s="699">
        <v>23</v>
      </c>
      <c r="QH37" s="1363" t="s">
        <v>1627</v>
      </c>
      <c r="QI37" s="712">
        <v>74.698795180722882</v>
      </c>
      <c r="QJ37" s="712">
        <v>75</v>
      </c>
      <c r="QK37" s="699">
        <f t="shared" si="59"/>
        <v>63</v>
      </c>
      <c r="QL37" s="715">
        <v>92</v>
      </c>
      <c r="QM37" s="709">
        <v>29.032258064516132</v>
      </c>
      <c r="QN37" s="703">
        <v>38.888888888888893</v>
      </c>
      <c r="QO37" s="978">
        <v>72</v>
      </c>
      <c r="QP37" s="705">
        <v>36</v>
      </c>
      <c r="QQ37" s="3553">
        <v>97.560975609756099</v>
      </c>
      <c r="QR37" s="709">
        <v>702.8</v>
      </c>
      <c r="QS37" s="978">
        <f t="shared" si="60"/>
        <v>4</v>
      </c>
      <c r="QT37" s="703">
        <v>1807.2</v>
      </c>
      <c r="QU37" s="978">
        <f t="shared" si="61"/>
        <v>3</v>
      </c>
      <c r="QV37" s="703">
        <v>0</v>
      </c>
      <c r="QW37" s="978">
        <f t="shared" si="62"/>
        <v>31</v>
      </c>
      <c r="QX37" s="703">
        <v>0</v>
      </c>
      <c r="QY37" s="979">
        <f t="shared" si="63"/>
        <v>12</v>
      </c>
      <c r="QZ37" s="712">
        <v>0</v>
      </c>
      <c r="RA37" s="699">
        <v>30</v>
      </c>
      <c r="RB37" s="712">
        <v>0</v>
      </c>
      <c r="RC37" s="699">
        <v>69</v>
      </c>
      <c r="RD37" s="712">
        <v>0</v>
      </c>
      <c r="RE37" s="699">
        <v>24</v>
      </c>
      <c r="RF37" s="712">
        <v>0</v>
      </c>
      <c r="RG37" s="699">
        <v>32</v>
      </c>
      <c r="RH37" s="699">
        <v>0</v>
      </c>
      <c r="RI37" s="978">
        <f t="shared" si="64"/>
        <v>62</v>
      </c>
      <c r="RJ37" s="712">
        <v>0</v>
      </c>
      <c r="RK37" s="978">
        <f t="shared" si="64"/>
        <v>63</v>
      </c>
      <c r="RL37" s="712">
        <v>0</v>
      </c>
      <c r="RM37" s="978">
        <f t="shared" si="64"/>
        <v>46</v>
      </c>
      <c r="RN37" s="712">
        <v>0</v>
      </c>
      <c r="RO37" s="978">
        <f t="shared" si="64"/>
        <v>47</v>
      </c>
      <c r="RP37" s="712">
        <v>0</v>
      </c>
      <c r="RQ37" s="978">
        <f t="shared" si="65"/>
        <v>2</v>
      </c>
      <c r="RR37" s="712">
        <v>0</v>
      </c>
      <c r="RS37" s="978">
        <f t="shared" si="65"/>
        <v>1</v>
      </c>
      <c r="RT37" s="712">
        <v>0</v>
      </c>
      <c r="RU37" s="978">
        <f t="shared" si="65"/>
        <v>38</v>
      </c>
      <c r="RV37" s="712">
        <f t="shared" si="66"/>
        <v>0</v>
      </c>
      <c r="RW37" s="978">
        <f t="shared" si="67"/>
        <v>39</v>
      </c>
      <c r="RX37" s="712">
        <v>5</v>
      </c>
      <c r="RY37" s="712" t="s">
        <v>1632</v>
      </c>
      <c r="RZ37" s="712">
        <v>5</v>
      </c>
      <c r="SA37" s="712" t="s">
        <v>1632</v>
      </c>
      <c r="SB37" s="712">
        <v>0</v>
      </c>
      <c r="SC37" s="712" t="s">
        <v>1625</v>
      </c>
      <c r="SD37" s="712">
        <v>0</v>
      </c>
      <c r="SE37" s="712" t="s">
        <v>1625</v>
      </c>
      <c r="SF37" s="712">
        <v>0</v>
      </c>
      <c r="SG37" s="712" t="s">
        <v>1625</v>
      </c>
      <c r="SH37" s="712">
        <v>10</v>
      </c>
      <c r="SI37" s="699">
        <f t="shared" si="68"/>
        <v>46</v>
      </c>
      <c r="SJ37" s="712">
        <v>0</v>
      </c>
      <c r="SK37" s="712" t="s">
        <v>1625</v>
      </c>
      <c r="SL37" s="712">
        <v>0</v>
      </c>
      <c r="SM37" s="712" t="s">
        <v>1625</v>
      </c>
      <c r="SN37" s="712">
        <v>5</v>
      </c>
      <c r="SO37" s="712" t="s">
        <v>1632</v>
      </c>
      <c r="SP37" s="712">
        <v>0</v>
      </c>
      <c r="SQ37" s="712" t="s">
        <v>1625</v>
      </c>
      <c r="SR37" s="712">
        <v>5</v>
      </c>
      <c r="SS37" s="699">
        <f t="shared" si="69"/>
        <v>50</v>
      </c>
      <c r="ST37" s="712">
        <v>5</v>
      </c>
      <c r="SU37" s="712" t="s">
        <v>1632</v>
      </c>
      <c r="SV37" s="712">
        <v>5</v>
      </c>
      <c r="SW37" s="712" t="s">
        <v>1632</v>
      </c>
      <c r="SX37" s="712">
        <v>0</v>
      </c>
      <c r="SY37" s="712" t="s">
        <v>1625</v>
      </c>
      <c r="SZ37" s="712">
        <v>10</v>
      </c>
      <c r="TA37" s="699">
        <f t="shared" si="70"/>
        <v>27</v>
      </c>
      <c r="TB37" s="699">
        <v>10</v>
      </c>
      <c r="TC37" s="699" t="s">
        <v>1632</v>
      </c>
      <c r="TD37" s="699">
        <v>10</v>
      </c>
      <c r="TE37" s="699" t="s">
        <v>1632</v>
      </c>
      <c r="TF37" s="699">
        <v>10</v>
      </c>
      <c r="TG37" s="699" t="s">
        <v>1632</v>
      </c>
      <c r="TH37" s="699">
        <v>0</v>
      </c>
      <c r="TI37" s="699" t="s">
        <v>1625</v>
      </c>
      <c r="TJ37" s="699">
        <v>30</v>
      </c>
      <c r="TK37" s="699">
        <f t="shared" si="71"/>
        <v>30</v>
      </c>
      <c r="TL37" s="989">
        <v>10</v>
      </c>
      <c r="TM37" s="989">
        <v>10</v>
      </c>
      <c r="TN37" s="989">
        <v>10</v>
      </c>
      <c r="TO37" s="989">
        <v>0</v>
      </c>
      <c r="TP37" s="989">
        <v>30</v>
      </c>
      <c r="TQ37" s="699">
        <f t="shared" si="72"/>
        <v>36</v>
      </c>
      <c r="TR37" s="712" t="s">
        <v>1632</v>
      </c>
      <c r="TS37" s="712" t="s">
        <v>1632</v>
      </c>
      <c r="TT37" s="712" t="s">
        <v>1625</v>
      </c>
      <c r="TU37" s="712" t="s">
        <v>1625</v>
      </c>
      <c r="TV37" s="712">
        <v>5</v>
      </c>
      <c r="TW37" s="712">
        <v>5</v>
      </c>
      <c r="TX37" s="712">
        <v>0</v>
      </c>
      <c r="TY37" s="712">
        <v>0</v>
      </c>
      <c r="TZ37" s="712">
        <v>10</v>
      </c>
      <c r="UA37" s="699">
        <f t="shared" si="73"/>
        <v>50</v>
      </c>
      <c r="UB37" s="712">
        <v>10</v>
      </c>
      <c r="UC37" s="712">
        <v>0</v>
      </c>
      <c r="UD37" s="712">
        <v>0</v>
      </c>
      <c r="UE37" s="712">
        <v>0</v>
      </c>
      <c r="UF37" s="712">
        <v>10</v>
      </c>
      <c r="UG37" s="699">
        <f t="shared" si="74"/>
        <v>56</v>
      </c>
      <c r="UH37" s="715">
        <v>0</v>
      </c>
      <c r="UI37" s="712">
        <v>0</v>
      </c>
      <c r="UJ37" s="699">
        <v>25</v>
      </c>
      <c r="UK37" s="715">
        <v>0</v>
      </c>
      <c r="UL37" s="712">
        <v>0</v>
      </c>
      <c r="UM37" s="699">
        <v>54</v>
      </c>
      <c r="UN37" s="715">
        <v>0</v>
      </c>
      <c r="UO37" s="712">
        <v>0</v>
      </c>
      <c r="UP37" s="699">
        <v>43</v>
      </c>
      <c r="UQ37" s="715">
        <v>0</v>
      </c>
      <c r="UR37" s="712">
        <v>0</v>
      </c>
      <c r="US37" s="699">
        <v>43</v>
      </c>
      <c r="UT37" s="712">
        <v>100.4</v>
      </c>
      <c r="UU37" s="699">
        <v>6</v>
      </c>
      <c r="UV37" s="712">
        <v>100.4</v>
      </c>
      <c r="UW37" s="699">
        <v>6</v>
      </c>
      <c r="UX37" s="1099">
        <v>0</v>
      </c>
      <c r="UY37" s="699">
        <v>42</v>
      </c>
      <c r="UZ37" s="989">
        <v>0</v>
      </c>
      <c r="VA37" s="989">
        <v>73</v>
      </c>
      <c r="VB37" s="989">
        <v>0.19800000000000001</v>
      </c>
      <c r="VC37" s="989">
        <v>5</v>
      </c>
      <c r="VD37" s="989">
        <v>0</v>
      </c>
      <c r="VE37" s="989">
        <v>51</v>
      </c>
      <c r="VF37" s="989">
        <v>0</v>
      </c>
      <c r="VG37" s="989">
        <v>49</v>
      </c>
      <c r="VH37" s="989">
        <v>0</v>
      </c>
      <c r="VI37" s="989">
        <v>44</v>
      </c>
      <c r="VJ37" s="989">
        <v>0</v>
      </c>
      <c r="VK37" s="989">
        <v>44</v>
      </c>
      <c r="VL37" s="989">
        <v>0</v>
      </c>
      <c r="VM37" s="989">
        <v>7</v>
      </c>
      <c r="VN37" s="989">
        <v>0</v>
      </c>
      <c r="VO37" s="989">
        <v>7</v>
      </c>
      <c r="VP37" s="989">
        <v>1</v>
      </c>
      <c r="VQ37" s="989">
        <v>96.339113680154142</v>
      </c>
      <c r="VR37" s="989">
        <v>37</v>
      </c>
      <c r="VS37" s="989">
        <v>0</v>
      </c>
      <c r="VT37" s="989">
        <v>0</v>
      </c>
      <c r="VU37" s="989">
        <v>72</v>
      </c>
      <c r="VV37" s="989">
        <v>0</v>
      </c>
      <c r="VW37" s="989">
        <v>0</v>
      </c>
      <c r="VX37" s="989">
        <v>65</v>
      </c>
      <c r="VY37" s="989">
        <v>2</v>
      </c>
      <c r="VZ37" s="989">
        <v>192.67822736030828</v>
      </c>
      <c r="WA37" s="989">
        <v>8</v>
      </c>
      <c r="WB37" s="989">
        <v>2</v>
      </c>
      <c r="WC37" s="989">
        <v>192.67822736030828</v>
      </c>
      <c r="WD37" s="989">
        <v>66</v>
      </c>
      <c r="WE37" s="989">
        <v>1</v>
      </c>
      <c r="WF37" s="989">
        <v>96.339113680154142</v>
      </c>
      <c r="WG37" s="989">
        <v>65</v>
      </c>
      <c r="WH37" s="989">
        <v>0</v>
      </c>
      <c r="WI37" s="989">
        <v>51</v>
      </c>
      <c r="WJ37" s="989">
        <v>0</v>
      </c>
      <c r="WK37" s="989">
        <v>10</v>
      </c>
      <c r="WL37" s="989">
        <v>0</v>
      </c>
      <c r="WM37" s="989">
        <v>2</v>
      </c>
      <c r="WN37" s="989">
        <v>0</v>
      </c>
      <c r="WO37" s="989">
        <v>51</v>
      </c>
      <c r="WP37" s="989">
        <v>0</v>
      </c>
      <c r="WQ37" s="989">
        <v>19</v>
      </c>
      <c r="WR37" s="989">
        <v>0</v>
      </c>
      <c r="WS37" s="989">
        <v>31</v>
      </c>
      <c r="WT37" s="989">
        <v>0</v>
      </c>
      <c r="WU37" s="989">
        <v>25</v>
      </c>
      <c r="WV37" s="989">
        <v>0</v>
      </c>
      <c r="WW37" s="989">
        <v>12</v>
      </c>
      <c r="WX37" s="989">
        <v>0</v>
      </c>
      <c r="WY37" s="989">
        <v>41</v>
      </c>
      <c r="WZ37" s="712">
        <v>361.45</v>
      </c>
      <c r="XA37" s="699">
        <v>17</v>
      </c>
      <c r="XB37" s="712">
        <v>0</v>
      </c>
      <c r="XC37" s="712">
        <v>72</v>
      </c>
      <c r="XD37" s="712">
        <v>0</v>
      </c>
      <c r="XE37" s="699">
        <v>43</v>
      </c>
      <c r="XF37" s="712">
        <v>0</v>
      </c>
      <c r="XG37" s="712">
        <v>23</v>
      </c>
      <c r="XH37" s="712">
        <v>0</v>
      </c>
      <c r="XI37" s="699">
        <v>28</v>
      </c>
      <c r="XJ37" s="712">
        <v>120.48</v>
      </c>
      <c r="XK37" s="699">
        <v>71</v>
      </c>
      <c r="XL37" s="712">
        <v>1063.83</v>
      </c>
      <c r="XM37" s="699">
        <v>4</v>
      </c>
      <c r="XO37" s="714"/>
      <c r="XP37" s="725"/>
      <c r="XQ37" s="715"/>
      <c r="XR37" s="714"/>
      <c r="XS37" s="725"/>
      <c r="XT37" s="715"/>
      <c r="XU37" s="715"/>
      <c r="XV37" s="712"/>
      <c r="XW37" s="715"/>
      <c r="XX37" s="1169">
        <v>31</v>
      </c>
      <c r="XY37" s="1174">
        <v>3.225806451612903</v>
      </c>
      <c r="XZ37" s="1168">
        <f t="shared" si="75"/>
        <v>20</v>
      </c>
      <c r="YA37" s="715">
        <v>32</v>
      </c>
      <c r="YB37" s="725">
        <v>18.75</v>
      </c>
      <c r="YC37" s="715">
        <f t="shared" si="76"/>
        <v>26</v>
      </c>
      <c r="YD37" s="714">
        <v>27</v>
      </c>
      <c r="YE37" s="725">
        <v>10.714285714285714</v>
      </c>
      <c r="YF37" s="715">
        <f t="shared" si="77"/>
        <v>66</v>
      </c>
      <c r="YG37" s="699">
        <v>32</v>
      </c>
      <c r="YH37" s="1099">
        <v>12.5</v>
      </c>
      <c r="YI37" s="715">
        <f t="shared" si="78"/>
        <v>75</v>
      </c>
      <c r="YJ37" s="714">
        <v>27</v>
      </c>
      <c r="YK37" s="712">
        <v>39.285714285714285</v>
      </c>
      <c r="YL37" s="715">
        <f t="shared" si="79"/>
        <v>76</v>
      </c>
      <c r="YM37" s="699">
        <v>32</v>
      </c>
      <c r="YN37" s="712">
        <v>21.875</v>
      </c>
      <c r="YO37" s="715">
        <f t="shared" si="80"/>
        <v>26</v>
      </c>
      <c r="YP37" s="1178">
        <v>0</v>
      </c>
      <c r="YQ37" s="1099">
        <v>0</v>
      </c>
      <c r="YR37" s="1099">
        <v>0</v>
      </c>
      <c r="YS37" s="1099">
        <v>0</v>
      </c>
      <c r="YT37" s="1099">
        <v>100</v>
      </c>
      <c r="YU37" s="1099">
        <v>0</v>
      </c>
      <c r="YV37" s="1099">
        <v>0</v>
      </c>
      <c r="YW37" s="1099">
        <v>0</v>
      </c>
      <c r="YX37" s="1099">
        <v>0</v>
      </c>
      <c r="YY37" s="1099">
        <v>100</v>
      </c>
      <c r="YZ37" s="1099">
        <v>0</v>
      </c>
      <c r="ZA37" s="1188">
        <v>1</v>
      </c>
      <c r="ZB37" s="985">
        <v>0.1834862385321101</v>
      </c>
      <c r="ZC37" s="985">
        <v>6.1162079510703363E-2</v>
      </c>
      <c r="ZD37" s="985">
        <v>0</v>
      </c>
      <c r="ZE37" s="985">
        <v>0</v>
      </c>
      <c r="ZF37" s="985">
        <v>0</v>
      </c>
      <c r="ZG37" s="985">
        <v>0</v>
      </c>
      <c r="ZH37" s="985">
        <v>6.1162079510703363E-2</v>
      </c>
      <c r="ZI37" s="985">
        <v>0.12232415902140673</v>
      </c>
      <c r="ZJ37" s="985">
        <v>0.1834862385321101</v>
      </c>
      <c r="ZK37" s="985">
        <v>0</v>
      </c>
      <c r="ZL37" s="985">
        <v>0</v>
      </c>
      <c r="ZM37" s="699">
        <v>1635</v>
      </c>
      <c r="ZN37" s="714" t="s">
        <v>1650</v>
      </c>
      <c r="ZO37" s="715" t="s">
        <v>1651</v>
      </c>
      <c r="ZP37" s="715" t="s">
        <v>1651</v>
      </c>
      <c r="ZQ37" s="715" t="s">
        <v>1651</v>
      </c>
      <c r="ZR37" s="715" t="s">
        <v>1650</v>
      </c>
      <c r="ZS37" s="715" t="s">
        <v>1650</v>
      </c>
      <c r="ZT37" s="715">
        <v>2</v>
      </c>
      <c r="ZU37" s="715">
        <v>0</v>
      </c>
      <c r="ZV37" s="715">
        <v>0</v>
      </c>
      <c r="ZW37" s="715">
        <v>0</v>
      </c>
      <c r="ZX37" s="715">
        <v>2</v>
      </c>
      <c r="ZY37" s="715">
        <v>2</v>
      </c>
      <c r="ZZ37" s="715">
        <f t="shared" si="81"/>
        <v>6</v>
      </c>
      <c r="AAA37" s="715">
        <f t="shared" si="82"/>
        <v>21</v>
      </c>
      <c r="AAB37" s="716" t="s">
        <v>31</v>
      </c>
      <c r="AAC37" s="712" t="s">
        <v>31</v>
      </c>
      <c r="AAD37" s="712" t="s">
        <v>31</v>
      </c>
      <c r="AAE37" s="712" t="s">
        <v>31</v>
      </c>
      <c r="AAF37" s="712" t="s">
        <v>31</v>
      </c>
      <c r="AAG37" s="712" t="s">
        <v>31</v>
      </c>
      <c r="AAH37" s="714">
        <v>1</v>
      </c>
      <c r="AAI37" s="715">
        <v>0</v>
      </c>
      <c r="AAJ37" s="715">
        <v>0</v>
      </c>
      <c r="AAK37" s="715">
        <v>0</v>
      </c>
      <c r="AAL37" s="715">
        <v>1</v>
      </c>
      <c r="AAM37" s="733">
        <v>1</v>
      </c>
      <c r="AAN37" s="2996">
        <v>3.7037037037037037</v>
      </c>
      <c r="AAO37" s="2954">
        <f t="shared" si="83"/>
        <v>3</v>
      </c>
      <c r="AAP37" s="2995">
        <v>0</v>
      </c>
      <c r="AAQ37" s="2954">
        <f t="shared" si="84"/>
        <v>58</v>
      </c>
      <c r="AAR37" s="2995">
        <v>0</v>
      </c>
      <c r="AAS37" s="2954">
        <f t="shared" si="85"/>
        <v>54</v>
      </c>
      <c r="AAT37" s="2995">
        <v>0</v>
      </c>
      <c r="AAU37" s="2954">
        <f t="shared" si="86"/>
        <v>60</v>
      </c>
      <c r="AAV37" s="2995">
        <v>3.7037037037037037</v>
      </c>
      <c r="AAW37" s="2954">
        <f t="shared" si="87"/>
        <v>4</v>
      </c>
      <c r="AAX37" s="2995">
        <v>3.7037037037037037</v>
      </c>
      <c r="AAY37" s="2954">
        <f t="shared" si="88"/>
        <v>2</v>
      </c>
      <c r="AAZ37" s="982">
        <v>1</v>
      </c>
      <c r="ABA37" s="699">
        <v>0</v>
      </c>
      <c r="ABB37" s="699">
        <v>0</v>
      </c>
      <c r="ABC37" s="2988">
        <v>3.7037037037037037</v>
      </c>
      <c r="ABD37" s="2954">
        <f t="shared" si="89"/>
        <v>3</v>
      </c>
      <c r="ABE37" s="2955">
        <v>0</v>
      </c>
      <c r="ABF37" s="2954">
        <f t="shared" si="89"/>
        <v>28</v>
      </c>
      <c r="ABG37" s="2955">
        <v>0</v>
      </c>
      <c r="ABH37" s="2993">
        <f t="shared" si="89"/>
        <v>32</v>
      </c>
      <c r="ABI37" s="982">
        <v>1</v>
      </c>
      <c r="ABJ37" s="731">
        <v>2.5706940874035986</v>
      </c>
      <c r="ABK37" s="715">
        <f t="shared" si="90"/>
        <v>4</v>
      </c>
      <c r="ABL37" s="716" t="s">
        <v>106</v>
      </c>
      <c r="ABM37" s="712" t="s">
        <v>1687</v>
      </c>
      <c r="ABN37" s="715">
        <v>3</v>
      </c>
      <c r="ABO37" s="715">
        <v>0</v>
      </c>
      <c r="ABP37" s="715">
        <f t="shared" si="91"/>
        <v>3</v>
      </c>
      <c r="ABQ37" s="715">
        <f t="shared" si="92"/>
        <v>23</v>
      </c>
      <c r="ABR37" s="1201" t="s">
        <v>1632</v>
      </c>
      <c r="ABS37" s="1202" t="s">
        <v>1632</v>
      </c>
      <c r="ABT37" s="1202" t="s">
        <v>1632</v>
      </c>
      <c r="ABU37" s="1202" t="s">
        <v>1632</v>
      </c>
      <c r="ABV37" s="725">
        <v>5</v>
      </c>
      <c r="ABW37" s="725">
        <v>5</v>
      </c>
      <c r="ABX37" s="725">
        <v>5</v>
      </c>
      <c r="ABY37" s="725">
        <v>5</v>
      </c>
      <c r="ABZ37" s="715">
        <f t="shared" si="93"/>
        <v>20</v>
      </c>
      <c r="ACA37" s="715">
        <f t="shared" si="94"/>
        <v>1</v>
      </c>
      <c r="ACB37" s="983" t="s">
        <v>1625</v>
      </c>
      <c r="ACC37" s="725" t="s">
        <v>1625</v>
      </c>
      <c r="ACD37" s="725" t="s">
        <v>1625</v>
      </c>
      <c r="ACE37" s="725" t="s">
        <v>1625</v>
      </c>
      <c r="ACF37" s="725">
        <v>0</v>
      </c>
      <c r="ACG37" s="725">
        <v>0</v>
      </c>
      <c r="ACH37" s="725">
        <v>0</v>
      </c>
      <c r="ACI37" s="725">
        <v>0</v>
      </c>
      <c r="ACJ37" s="715">
        <f t="shared" si="95"/>
        <v>0</v>
      </c>
      <c r="ACK37" s="715">
        <f t="shared" si="96"/>
        <v>74</v>
      </c>
      <c r="ACL37" s="982">
        <v>3</v>
      </c>
      <c r="ACM37" s="715">
        <v>151</v>
      </c>
      <c r="ACN37" s="1089">
        <v>15.462000000000002</v>
      </c>
      <c r="ACO37" s="715">
        <v>22</v>
      </c>
      <c r="ACP37" s="1089">
        <v>2.6</v>
      </c>
      <c r="ACQ37" s="715">
        <v>29</v>
      </c>
      <c r="ACR37" s="982">
        <v>90.361000000000004</v>
      </c>
      <c r="ACS37" s="1090">
        <v>8</v>
      </c>
      <c r="ACT37" s="983" t="s">
        <v>1625</v>
      </c>
      <c r="ACU37" s="725" t="s">
        <v>1625</v>
      </c>
      <c r="ACV37" s="725" t="s">
        <v>1625</v>
      </c>
      <c r="ACW37" s="725" t="s">
        <v>1625</v>
      </c>
      <c r="ACX37" s="725">
        <v>0</v>
      </c>
      <c r="ACY37" s="725">
        <v>0</v>
      </c>
      <c r="ACZ37" s="725">
        <v>0</v>
      </c>
      <c r="ADA37" s="725">
        <v>0</v>
      </c>
      <c r="ADB37" s="715">
        <f t="shared" si="97"/>
        <v>0</v>
      </c>
      <c r="ADC37" s="715">
        <f t="shared" si="98"/>
        <v>28</v>
      </c>
      <c r="ADD37" s="984" t="s">
        <v>1632</v>
      </c>
      <c r="ADE37" s="985" t="s">
        <v>1632</v>
      </c>
      <c r="ADF37" s="985" t="s">
        <v>1625</v>
      </c>
      <c r="ADG37" s="985" t="s">
        <v>1625</v>
      </c>
      <c r="ADH37" s="985">
        <v>5</v>
      </c>
      <c r="ADI37" s="985">
        <v>5</v>
      </c>
      <c r="ADJ37" s="985">
        <v>0</v>
      </c>
      <c r="ADK37" s="985">
        <v>0</v>
      </c>
      <c r="ADL37" s="715">
        <f t="shared" si="99"/>
        <v>10</v>
      </c>
      <c r="ADM37" s="715">
        <f t="shared" si="100"/>
        <v>40</v>
      </c>
      <c r="ADN37" s="1169">
        <v>0</v>
      </c>
      <c r="ADO37" s="1168">
        <v>0</v>
      </c>
      <c r="ADP37" s="1168">
        <v>0</v>
      </c>
      <c r="ADQ37" s="989">
        <v>0</v>
      </c>
      <c r="ADR37" s="989">
        <v>0</v>
      </c>
      <c r="ADS37" s="989">
        <v>0</v>
      </c>
      <c r="ADT37" s="989">
        <v>38</v>
      </c>
      <c r="ADU37" s="989">
        <v>0</v>
      </c>
      <c r="ADV37" s="989">
        <v>0</v>
      </c>
      <c r="ADW37" s="989">
        <v>0</v>
      </c>
      <c r="ADX37" s="989">
        <v>0</v>
      </c>
      <c r="ADY37" s="989">
        <v>0</v>
      </c>
      <c r="ADZ37" s="989">
        <v>0</v>
      </c>
      <c r="AEA37" s="989">
        <v>50</v>
      </c>
      <c r="AEB37" s="989">
        <v>0</v>
      </c>
      <c r="AEC37" s="989">
        <v>0</v>
      </c>
      <c r="AED37" s="989">
        <v>0</v>
      </c>
      <c r="AEE37" s="989">
        <v>0</v>
      </c>
      <c r="AEF37" s="989">
        <v>0</v>
      </c>
      <c r="AEG37" s="989">
        <v>0</v>
      </c>
      <c r="AEH37" s="729">
        <v>71</v>
      </c>
      <c r="AEI37" s="987"/>
      <c r="AEM37" s="715">
        <v>78</v>
      </c>
      <c r="AEN37" s="715">
        <v>54</v>
      </c>
      <c r="AEO37" s="989">
        <v>8</v>
      </c>
      <c r="AEP37" s="1099">
        <v>14.814814814814813</v>
      </c>
      <c r="AEQ37" s="989">
        <v>63</v>
      </c>
      <c r="AER37" s="989">
        <v>1</v>
      </c>
      <c r="AES37" s="989">
        <v>12.5</v>
      </c>
      <c r="AET37" s="1099">
        <v>3</v>
      </c>
      <c r="AEU37" s="989">
        <v>61</v>
      </c>
      <c r="AEV37" s="989">
        <v>7</v>
      </c>
      <c r="AEW37" s="989">
        <v>15</v>
      </c>
      <c r="AEX37" s="989">
        <v>46.666666666666664</v>
      </c>
      <c r="AEY37" s="989">
        <v>2</v>
      </c>
      <c r="AEZ37" s="1667">
        <v>54</v>
      </c>
      <c r="AFA37" s="1668">
        <v>2.1481481481481484</v>
      </c>
      <c r="AFB37" s="1667">
        <f t="shared" si="101"/>
        <v>62</v>
      </c>
      <c r="AFC37" s="1168">
        <v>4</v>
      </c>
      <c r="AFD37" s="1099">
        <v>0</v>
      </c>
      <c r="AFE37" s="989">
        <f t="shared" si="102"/>
        <v>1</v>
      </c>
      <c r="AFF37" s="715">
        <v>3</v>
      </c>
      <c r="AFG37" s="985">
        <v>0</v>
      </c>
      <c r="AFH37" s="699">
        <f t="shared" si="103"/>
        <v>1</v>
      </c>
      <c r="AFI37" s="989">
        <v>189</v>
      </c>
      <c r="AFJ37" s="715">
        <v>61</v>
      </c>
      <c r="AFK37" s="985">
        <v>32.275132275132272</v>
      </c>
      <c r="AFL37" s="699">
        <f t="shared" si="104"/>
        <v>63</v>
      </c>
      <c r="AFM37" s="707">
        <v>57</v>
      </c>
      <c r="AFN37" s="990">
        <v>0</v>
      </c>
      <c r="AFO37" s="719">
        <v>0</v>
      </c>
      <c r="AFP37" s="979">
        <f t="shared" si="105"/>
        <v>37</v>
      </c>
      <c r="AFQ37" s="715">
        <v>70</v>
      </c>
      <c r="AFR37" s="699">
        <f t="shared" si="105"/>
        <v>13</v>
      </c>
      <c r="AFS37" s="715" t="s">
        <v>31</v>
      </c>
      <c r="AFT37" s="715" t="s">
        <v>31</v>
      </c>
      <c r="AFU37" s="985" t="s">
        <v>31</v>
      </c>
      <c r="AFV37" s="699" t="str">
        <f t="shared" si="106"/>
        <v>-</v>
      </c>
      <c r="AFW37" s="715" t="s">
        <v>31</v>
      </c>
      <c r="AFX37" s="715" t="s">
        <v>31</v>
      </c>
      <c r="AFY37" s="712" t="s">
        <v>31</v>
      </c>
      <c r="AFZ37" s="699" t="str">
        <f t="shared" si="107"/>
        <v>-</v>
      </c>
      <c r="AGA37" s="712">
        <v>50</v>
      </c>
      <c r="AGB37" s="712">
        <v>18.75</v>
      </c>
      <c r="AGC37" s="712">
        <v>12.5</v>
      </c>
      <c r="AGD37" s="712">
        <v>12.5</v>
      </c>
      <c r="AGE37" s="712">
        <v>6.25</v>
      </c>
      <c r="AGF37" s="712">
        <v>0</v>
      </c>
      <c r="AGG37" s="712">
        <v>0</v>
      </c>
      <c r="AGH37" s="712">
        <v>0</v>
      </c>
      <c r="AGI37" s="712">
        <v>0</v>
      </c>
      <c r="AGJ37" s="715">
        <v>8</v>
      </c>
      <c r="AGK37" s="715">
        <v>3</v>
      </c>
      <c r="AGL37" s="715">
        <v>2</v>
      </c>
      <c r="AGM37" s="715">
        <v>2</v>
      </c>
      <c r="AGN37" s="715">
        <v>1</v>
      </c>
      <c r="AGO37" s="715">
        <v>0</v>
      </c>
      <c r="AGP37" s="715">
        <v>0</v>
      </c>
      <c r="AGQ37" s="715">
        <v>0</v>
      </c>
      <c r="AGR37" s="715">
        <v>0</v>
      </c>
      <c r="AGS37" s="715">
        <v>16</v>
      </c>
      <c r="AGT37" s="712">
        <v>0</v>
      </c>
      <c r="AGU37" s="712">
        <v>0</v>
      </c>
      <c r="AGV37" s="712">
        <v>50</v>
      </c>
      <c r="AGW37" s="712">
        <v>0</v>
      </c>
      <c r="AGX37" s="712">
        <v>50</v>
      </c>
      <c r="AGY37" s="712">
        <v>0</v>
      </c>
      <c r="AGZ37" s="712">
        <v>0</v>
      </c>
      <c r="AHA37" s="712">
        <v>0</v>
      </c>
      <c r="AHB37" s="712">
        <v>0</v>
      </c>
      <c r="AHC37" s="715">
        <v>0</v>
      </c>
      <c r="AHD37" s="715">
        <v>0</v>
      </c>
      <c r="AHE37" s="715">
        <v>1</v>
      </c>
      <c r="AHF37" s="715">
        <v>0</v>
      </c>
      <c r="AHG37" s="715">
        <v>1</v>
      </c>
      <c r="AHH37" s="715">
        <v>0</v>
      </c>
      <c r="AHI37" s="715">
        <v>0</v>
      </c>
      <c r="AHJ37" s="715">
        <v>0</v>
      </c>
      <c r="AHK37" s="715">
        <v>0</v>
      </c>
      <c r="AHL37" s="715">
        <v>2</v>
      </c>
      <c r="AHM37" s="712" t="s">
        <v>31</v>
      </c>
      <c r="AHN37" s="712" t="s">
        <v>31</v>
      </c>
      <c r="AHO37" s="712" t="s">
        <v>31</v>
      </c>
      <c r="AHP37" s="712" t="s">
        <v>31</v>
      </c>
      <c r="AHQ37" s="712" t="s">
        <v>31</v>
      </c>
      <c r="AHR37" s="712" t="s">
        <v>31</v>
      </c>
      <c r="AHS37" s="712" t="s">
        <v>31</v>
      </c>
      <c r="AHT37" s="712" t="s">
        <v>31</v>
      </c>
      <c r="AHU37" s="712" t="s">
        <v>31</v>
      </c>
      <c r="AHV37" s="715">
        <v>0</v>
      </c>
      <c r="AHW37" s="715">
        <v>0</v>
      </c>
      <c r="AHX37" s="715">
        <v>0</v>
      </c>
      <c r="AHY37" s="715">
        <v>0</v>
      </c>
      <c r="AHZ37" s="715">
        <v>0</v>
      </c>
      <c r="AIA37" s="715">
        <v>0</v>
      </c>
      <c r="AIB37" s="715">
        <v>0</v>
      </c>
      <c r="AIC37" s="715">
        <v>0</v>
      </c>
      <c r="AID37" s="715">
        <v>0</v>
      </c>
      <c r="AIE37" s="715">
        <v>0</v>
      </c>
      <c r="AIF37" s="712" t="s">
        <v>1648</v>
      </c>
      <c r="AIG37" s="712" t="s">
        <v>1623</v>
      </c>
      <c r="AIH37" s="709">
        <v>20</v>
      </c>
      <c r="AII37" s="978">
        <f t="shared" si="108"/>
        <v>1</v>
      </c>
      <c r="AIJ37" s="703" t="s">
        <v>1626</v>
      </c>
      <c r="AIK37" s="703" t="s">
        <v>1626</v>
      </c>
      <c r="AIL37" s="703" t="s">
        <v>1626</v>
      </c>
      <c r="AIM37" s="701" t="s">
        <v>1626</v>
      </c>
      <c r="AIN37" s="712" t="s">
        <v>1626</v>
      </c>
      <c r="AIO37" s="712" t="s">
        <v>1623</v>
      </c>
      <c r="AIP37" s="712" t="s">
        <v>1627</v>
      </c>
      <c r="AIQ37" s="712" t="s">
        <v>1627</v>
      </c>
      <c r="AIR37" s="712" t="s">
        <v>1626</v>
      </c>
      <c r="AIS37" s="712" t="s">
        <v>1685</v>
      </c>
      <c r="AIT37" s="712" t="s">
        <v>1629</v>
      </c>
      <c r="AIU37" s="712" t="s">
        <v>1630</v>
      </c>
      <c r="AIV37" s="712" t="s">
        <v>1729</v>
      </c>
      <c r="AIW37" s="699">
        <v>75</v>
      </c>
      <c r="AIX37" s="699">
        <v>11</v>
      </c>
      <c r="AIY37" s="985">
        <v>14.6</v>
      </c>
      <c r="AIZ37" s="699">
        <v>0</v>
      </c>
      <c r="AJA37" s="712">
        <v>0</v>
      </c>
      <c r="AJB37" s="699">
        <f t="shared" si="109"/>
        <v>26</v>
      </c>
      <c r="AJC37" s="712">
        <v>0</v>
      </c>
      <c r="AJD37" s="978">
        <f t="shared" si="110"/>
        <v>25</v>
      </c>
      <c r="AJE37" s="712" t="s">
        <v>1625</v>
      </c>
      <c r="AJF37" s="712" t="s">
        <v>1625</v>
      </c>
      <c r="AJG37" s="712" t="s">
        <v>1625</v>
      </c>
      <c r="AJH37" s="712" t="s">
        <v>1625</v>
      </c>
      <c r="AJI37" s="712">
        <v>0</v>
      </c>
      <c r="AJJ37" s="699">
        <f t="shared" si="111"/>
        <v>60</v>
      </c>
      <c r="AJK37" s="715">
        <v>0</v>
      </c>
      <c r="AJL37" s="712">
        <v>0</v>
      </c>
      <c r="AJM37" s="699">
        <f t="shared" si="112"/>
        <v>39</v>
      </c>
      <c r="AJN37" s="715">
        <v>0</v>
      </c>
      <c r="AJO37" s="712">
        <v>0</v>
      </c>
      <c r="AJP37" s="699">
        <f t="shared" si="113"/>
        <v>17</v>
      </c>
      <c r="AJQ37" s="715">
        <v>0</v>
      </c>
      <c r="AJR37" s="712">
        <v>0</v>
      </c>
      <c r="AJS37" s="699">
        <f t="shared" si="114"/>
        <v>29</v>
      </c>
      <c r="AJT37" s="715">
        <v>0</v>
      </c>
      <c r="AJU37" s="712">
        <v>0</v>
      </c>
      <c r="AJV37" s="715">
        <v>0</v>
      </c>
      <c r="AJW37" s="712">
        <v>0</v>
      </c>
      <c r="AJX37" s="699">
        <f t="shared" si="115"/>
        <v>26</v>
      </c>
      <c r="AJY37" s="715">
        <v>0</v>
      </c>
      <c r="AJZ37" s="712">
        <v>0</v>
      </c>
      <c r="AKA37" s="699">
        <f t="shared" si="116"/>
        <v>9</v>
      </c>
      <c r="AKB37" s="715">
        <v>0</v>
      </c>
      <c r="AKC37" s="712">
        <v>0</v>
      </c>
      <c r="AKD37" s="699">
        <f t="shared" si="117"/>
        <v>55</v>
      </c>
      <c r="AKE37" s="715">
        <v>0</v>
      </c>
      <c r="AKF37" s="715">
        <v>0</v>
      </c>
      <c r="AKG37" s="715">
        <v>0</v>
      </c>
      <c r="AKH37" s="715">
        <v>0</v>
      </c>
      <c r="AKI37" s="715">
        <v>0</v>
      </c>
      <c r="AKJ37" s="715">
        <v>0</v>
      </c>
      <c r="AKK37" s="715">
        <v>0</v>
      </c>
      <c r="AKL37" s="715">
        <v>0</v>
      </c>
      <c r="AKM37" s="715">
        <v>0</v>
      </c>
      <c r="AKN37" s="715">
        <v>0</v>
      </c>
      <c r="AKO37" s="715">
        <v>0</v>
      </c>
      <c r="AKP37" s="712" t="s">
        <v>31</v>
      </c>
      <c r="AKQ37" s="699" t="str">
        <f t="shared" si="118"/>
        <v>-</v>
      </c>
      <c r="AKR37" s="712" t="s">
        <v>31</v>
      </c>
      <c r="AKS37" s="699" t="str">
        <f t="shared" si="118"/>
        <v>-</v>
      </c>
      <c r="AKT37" s="712" t="s">
        <v>31</v>
      </c>
      <c r="AKU37" s="699" t="str">
        <f t="shared" si="5"/>
        <v>-</v>
      </c>
      <c r="AKV37" s="712" t="s">
        <v>31</v>
      </c>
      <c r="AKW37" s="699" t="str">
        <f t="shared" si="119"/>
        <v>-</v>
      </c>
      <c r="AKX37" s="712" t="s">
        <v>31</v>
      </c>
      <c r="AKY37" s="712" t="s">
        <v>31</v>
      </c>
      <c r="AKZ37" s="712" t="s">
        <v>31</v>
      </c>
      <c r="ALA37" s="699" t="str">
        <f t="shared" si="6"/>
        <v>-</v>
      </c>
      <c r="ALB37" s="712" t="s">
        <v>31</v>
      </c>
      <c r="ALC37" s="699" t="str">
        <f t="shared" si="7"/>
        <v>-</v>
      </c>
      <c r="ALD37" s="712" t="s">
        <v>31</v>
      </c>
      <c r="ALE37" s="699" t="str">
        <f t="shared" si="8"/>
        <v>-</v>
      </c>
      <c r="ALF37" s="712" t="s">
        <v>31</v>
      </c>
      <c r="ALG37" s="712"/>
      <c r="ALH37" s="1706">
        <v>40.904311251314404</v>
      </c>
      <c r="ALI37" s="729">
        <v>12</v>
      </c>
      <c r="ALJ37" s="729">
        <v>3</v>
      </c>
      <c r="ALK37" s="729">
        <v>392</v>
      </c>
      <c r="ALL37" s="729">
        <v>30.612244897959183</v>
      </c>
      <c r="ALM37" s="729">
        <v>7.6530612244897958</v>
      </c>
      <c r="ALN37" s="729">
        <v>33</v>
      </c>
      <c r="ALO37" s="729">
        <v>58</v>
      </c>
    </row>
    <row r="38" spans="1:1003" ht="13" x14ac:dyDescent="0.2">
      <c r="A38" s="696" t="s">
        <v>1741</v>
      </c>
      <c r="B38" s="697" t="s">
        <v>1742</v>
      </c>
      <c r="C38" s="697" t="s">
        <v>1646</v>
      </c>
      <c r="D38" s="697" t="s">
        <v>1646</v>
      </c>
      <c r="E38" s="697" t="s">
        <v>1733</v>
      </c>
      <c r="F38" s="698" t="s">
        <v>353</v>
      </c>
      <c r="G38" s="699" t="s">
        <v>1914</v>
      </c>
      <c r="H38" s="700">
        <v>24</v>
      </c>
      <c r="I38" s="703">
        <v>6.79</v>
      </c>
      <c r="J38" s="699">
        <f t="shared" si="9"/>
        <v>72</v>
      </c>
      <c r="K38" s="702">
        <v>27</v>
      </c>
      <c r="L38" s="703">
        <v>6.7</v>
      </c>
      <c r="M38" s="710">
        <f t="shared" si="10"/>
        <v>74</v>
      </c>
      <c r="N38" s="712">
        <f t="shared" si="11"/>
        <v>-8.9999999999999858E-2</v>
      </c>
      <c r="O38" s="702">
        <v>24</v>
      </c>
      <c r="P38" s="703">
        <v>5.55</v>
      </c>
      <c r="Q38" s="699">
        <f t="shared" si="120"/>
        <v>75</v>
      </c>
      <c r="R38" s="702">
        <v>34</v>
      </c>
      <c r="S38" s="703">
        <v>6.41</v>
      </c>
      <c r="T38" s="710">
        <f t="shared" si="0"/>
        <v>9</v>
      </c>
      <c r="U38" s="712">
        <f t="shared" si="12"/>
        <v>0.86000000000000032</v>
      </c>
      <c r="V38" s="706">
        <v>21</v>
      </c>
      <c r="W38" s="701">
        <v>6.4761904761904763</v>
      </c>
      <c r="X38" s="702">
        <v>13</v>
      </c>
      <c r="Y38" s="704">
        <v>6.3076923076923075</v>
      </c>
      <c r="Z38" s="705">
        <f t="shared" si="13"/>
        <v>58</v>
      </c>
      <c r="AA38" s="707">
        <v>13</v>
      </c>
      <c r="AB38" s="704">
        <v>6.7692307692307692</v>
      </c>
      <c r="AC38" s="705">
        <f t="shared" si="14"/>
        <v>3</v>
      </c>
      <c r="AD38" s="702">
        <v>8</v>
      </c>
      <c r="AE38" s="704">
        <v>6</v>
      </c>
      <c r="AF38" s="732">
        <f t="shared" si="15"/>
        <v>14</v>
      </c>
      <c r="AG38" s="708">
        <v>76.8</v>
      </c>
      <c r="AH38" s="705">
        <f t="shared" si="16"/>
        <v>74</v>
      </c>
      <c r="AI38" s="709">
        <v>80.8</v>
      </c>
      <c r="AJ38" s="705">
        <f t="shared" si="17"/>
        <v>73</v>
      </c>
      <c r="AK38" s="709">
        <v>-2.1000000000000085</v>
      </c>
      <c r="AL38" s="701">
        <v>-10.100000000000009</v>
      </c>
      <c r="AM38" s="702">
        <v>120</v>
      </c>
      <c r="AN38" s="715">
        <f t="shared" si="18"/>
        <v>1</v>
      </c>
      <c r="AO38" s="710">
        <v>120</v>
      </c>
      <c r="AP38" s="715">
        <f t="shared" si="19"/>
        <v>1</v>
      </c>
      <c r="AQ38" s="702">
        <v>60</v>
      </c>
      <c r="AR38" s="710">
        <f t="shared" si="121"/>
        <v>75</v>
      </c>
      <c r="AS38" s="702">
        <v>26</v>
      </c>
      <c r="AT38" s="703">
        <v>34.615384615384613</v>
      </c>
      <c r="AU38" s="705">
        <f t="shared" si="20"/>
        <v>71</v>
      </c>
      <c r="AV38" s="702">
        <v>26</v>
      </c>
      <c r="AW38" s="703">
        <v>19.230769230769234</v>
      </c>
      <c r="AX38" s="705">
        <f t="shared" si="21"/>
        <v>69</v>
      </c>
      <c r="AY38" s="702">
        <v>26</v>
      </c>
      <c r="AZ38" s="703">
        <v>50</v>
      </c>
      <c r="BA38" s="705">
        <f t="shared" si="22"/>
        <v>50</v>
      </c>
      <c r="BB38" s="702">
        <v>26</v>
      </c>
      <c r="BC38" s="703">
        <v>23.076923076923077</v>
      </c>
      <c r="BD38" s="705">
        <f t="shared" si="23"/>
        <v>74</v>
      </c>
      <c r="BE38" s="702">
        <v>26</v>
      </c>
      <c r="BF38" s="703">
        <v>0</v>
      </c>
      <c r="BG38" s="705">
        <f t="shared" si="24"/>
        <v>1</v>
      </c>
      <c r="BH38" s="702">
        <v>27</v>
      </c>
      <c r="BI38" s="703">
        <v>25.925925925925924</v>
      </c>
      <c r="BJ38" s="705">
        <f t="shared" si="25"/>
        <v>11</v>
      </c>
      <c r="BK38" s="702">
        <v>13</v>
      </c>
      <c r="BL38" s="703">
        <v>46.153846153846153</v>
      </c>
      <c r="BM38" s="705">
        <f t="shared" si="26"/>
        <v>8</v>
      </c>
      <c r="BN38" s="702">
        <v>14</v>
      </c>
      <c r="BO38" s="703">
        <v>85.714285714285708</v>
      </c>
      <c r="BP38" s="705">
        <f t="shared" si="27"/>
        <v>50</v>
      </c>
      <c r="BQ38" s="702">
        <v>12</v>
      </c>
      <c r="BR38" s="703">
        <v>66.666666666666657</v>
      </c>
      <c r="BS38" s="705">
        <f t="shared" si="28"/>
        <v>58</v>
      </c>
      <c r="BT38" s="702">
        <v>13</v>
      </c>
      <c r="BU38" s="703">
        <v>46.153846153846153</v>
      </c>
      <c r="BV38" s="705">
        <f t="shared" si="29"/>
        <v>70</v>
      </c>
      <c r="BW38" s="702">
        <v>11</v>
      </c>
      <c r="BX38" s="703">
        <v>0</v>
      </c>
      <c r="BY38" s="705">
        <f t="shared" si="30"/>
        <v>1</v>
      </c>
      <c r="BZ38" s="702">
        <v>13</v>
      </c>
      <c r="CA38" s="703">
        <v>69.230769230769226</v>
      </c>
      <c r="CB38" s="705">
        <f t="shared" si="31"/>
        <v>74</v>
      </c>
      <c r="CC38" s="709">
        <v>13.9</v>
      </c>
      <c r="CD38" s="726">
        <f t="shared" si="32"/>
        <v>40</v>
      </c>
      <c r="CE38" s="703">
        <v>4.3</v>
      </c>
      <c r="CF38" s="703">
        <v>4.0999999999999996</v>
      </c>
      <c r="CG38" s="704">
        <v>5.6</v>
      </c>
      <c r="CH38" s="709">
        <v>15.9</v>
      </c>
      <c r="CI38" s="701">
        <v>14.499999999999998</v>
      </c>
      <c r="CJ38" s="712">
        <v>20.9</v>
      </c>
      <c r="CK38" s="729">
        <f t="shared" si="33"/>
        <v>74</v>
      </c>
      <c r="CL38" s="712">
        <v>5.8</v>
      </c>
      <c r="CM38" s="712">
        <v>6.1</v>
      </c>
      <c r="CN38" s="712">
        <v>9.1</v>
      </c>
      <c r="CO38" s="714">
        <v>11</v>
      </c>
      <c r="CP38" s="985">
        <v>88</v>
      </c>
      <c r="CQ38" s="729">
        <f t="shared" si="34"/>
        <v>4</v>
      </c>
      <c r="CR38" s="715">
        <v>4</v>
      </c>
      <c r="CS38" s="985">
        <v>85</v>
      </c>
      <c r="CT38" s="729">
        <f t="shared" si="1"/>
        <v>19</v>
      </c>
      <c r="CU38" s="715">
        <v>5</v>
      </c>
      <c r="CV38" s="712">
        <v>93</v>
      </c>
      <c r="CW38" s="729">
        <f t="shared" si="35"/>
        <v>2</v>
      </c>
      <c r="CX38" s="715">
        <v>2</v>
      </c>
      <c r="CY38" s="712">
        <v>86</v>
      </c>
      <c r="CZ38" s="729">
        <f t="shared" si="36"/>
        <v>11</v>
      </c>
      <c r="DA38" s="716">
        <v>0</v>
      </c>
      <c r="DB38" s="710">
        <f t="shared" si="37"/>
        <v>1</v>
      </c>
      <c r="DC38" s="715">
        <v>3</v>
      </c>
      <c r="DD38" s="717">
        <v>33.333333333333329</v>
      </c>
      <c r="DE38" s="710">
        <f t="shared" si="38"/>
        <v>76</v>
      </c>
      <c r="DF38" s="703">
        <v>66.666666666666657</v>
      </c>
      <c r="DG38" s="705">
        <f t="shared" si="123"/>
        <v>1</v>
      </c>
      <c r="DH38" s="709">
        <v>0</v>
      </c>
      <c r="DI38" s="705">
        <f t="shared" si="123"/>
        <v>70</v>
      </c>
      <c r="DJ38" s="703">
        <v>100</v>
      </c>
      <c r="DK38" s="705">
        <f t="shared" si="40"/>
        <v>1</v>
      </c>
      <c r="DL38" s="718">
        <v>50</v>
      </c>
      <c r="DM38" s="705">
        <f t="shared" si="41"/>
        <v>71</v>
      </c>
      <c r="DN38" s="703">
        <v>50</v>
      </c>
      <c r="DO38" s="705">
        <f t="shared" si="42"/>
        <v>1</v>
      </c>
      <c r="DP38" s="702">
        <v>26</v>
      </c>
      <c r="DQ38" s="719">
        <v>73.076923076923066</v>
      </c>
      <c r="DR38" s="705">
        <f t="shared" si="122"/>
        <v>11</v>
      </c>
      <c r="DS38" s="702">
        <v>11</v>
      </c>
      <c r="DT38" s="719">
        <v>63.636363636363633</v>
      </c>
      <c r="DU38" s="705">
        <v>1</v>
      </c>
      <c r="DV38" s="702">
        <v>21</v>
      </c>
      <c r="DW38" s="720">
        <v>57.142857142857139</v>
      </c>
      <c r="DX38" s="705">
        <v>73</v>
      </c>
      <c r="DY38" s="702">
        <v>21</v>
      </c>
      <c r="DZ38" s="1147">
        <v>0</v>
      </c>
      <c r="EA38" s="726">
        <v>77</v>
      </c>
      <c r="EB38" s="720">
        <v>0</v>
      </c>
      <c r="EC38" s="705">
        <v>77</v>
      </c>
      <c r="ED38" s="702">
        <v>21</v>
      </c>
      <c r="EE38" s="712">
        <v>1.5</v>
      </c>
      <c r="EF38" s="729">
        <v>26</v>
      </c>
      <c r="EG38" s="720">
        <v>9.5238095238095237</v>
      </c>
      <c r="EH38" s="705">
        <v>75</v>
      </c>
      <c r="EI38" s="702">
        <v>22</v>
      </c>
      <c r="EJ38" s="712">
        <v>1.875</v>
      </c>
      <c r="EK38" s="729">
        <v>1</v>
      </c>
      <c r="EL38" s="720">
        <v>18.181818181818183</v>
      </c>
      <c r="EM38" s="705">
        <v>70</v>
      </c>
      <c r="EN38" s="714">
        <v>21</v>
      </c>
      <c r="EO38" s="712">
        <v>0.5</v>
      </c>
      <c r="EP38" s="729">
        <v>61</v>
      </c>
      <c r="EQ38" s="725">
        <v>4.7619047619047619</v>
      </c>
      <c r="ER38" s="733">
        <v>70</v>
      </c>
      <c r="ES38" s="702">
        <v>21</v>
      </c>
      <c r="ET38" s="726">
        <v>0.5</v>
      </c>
      <c r="EU38" s="726">
        <v>66</v>
      </c>
      <c r="EV38" s="720">
        <v>9.5238095238095237</v>
      </c>
      <c r="EW38" s="705">
        <v>39</v>
      </c>
      <c r="EX38" s="715">
        <v>24</v>
      </c>
      <c r="EY38" s="726">
        <v>0.5</v>
      </c>
      <c r="EZ38" s="726">
        <v>49</v>
      </c>
      <c r="FA38" s="725">
        <v>8.3333333333333321</v>
      </c>
      <c r="FB38" s="715">
        <v>17</v>
      </c>
      <c r="FC38" s="702">
        <v>25</v>
      </c>
      <c r="FD38" s="726">
        <v>0</v>
      </c>
      <c r="FE38" s="726">
        <v>74</v>
      </c>
      <c r="FF38" s="720">
        <v>0</v>
      </c>
      <c r="FG38" s="705">
        <v>74</v>
      </c>
      <c r="FH38" s="702">
        <v>20</v>
      </c>
      <c r="FI38" s="726">
        <v>2.7857142857142856</v>
      </c>
      <c r="FJ38" s="726">
        <v>64</v>
      </c>
      <c r="FK38" s="720">
        <v>35</v>
      </c>
      <c r="FL38" s="705">
        <v>52</v>
      </c>
      <c r="FM38" s="714">
        <v>14</v>
      </c>
      <c r="FN38" s="725">
        <v>14.285714285714285</v>
      </c>
      <c r="FO38" s="715">
        <v>67</v>
      </c>
      <c r="FP38" s="702">
        <v>12</v>
      </c>
      <c r="FQ38" s="727">
        <v>0</v>
      </c>
      <c r="FR38" s="727">
        <v>62</v>
      </c>
      <c r="FS38" s="720">
        <v>0</v>
      </c>
      <c r="FT38" s="705">
        <v>62</v>
      </c>
      <c r="FU38" s="702">
        <v>13</v>
      </c>
      <c r="FV38" s="712">
        <v>2.5</v>
      </c>
      <c r="FW38" s="729">
        <v>2</v>
      </c>
      <c r="FX38" s="720">
        <v>7.6923076923076925</v>
      </c>
      <c r="FY38" s="705">
        <v>23</v>
      </c>
      <c r="FZ38" s="702">
        <v>14</v>
      </c>
      <c r="GA38" s="712">
        <v>4</v>
      </c>
      <c r="GB38" s="729">
        <v>1</v>
      </c>
      <c r="GC38" s="720">
        <v>7.1428571428571423</v>
      </c>
      <c r="GD38" s="705">
        <v>46</v>
      </c>
      <c r="GE38" s="702">
        <v>13</v>
      </c>
      <c r="GF38" s="712">
        <v>0</v>
      </c>
      <c r="GG38" s="729">
        <v>59</v>
      </c>
      <c r="GH38" s="720">
        <v>0</v>
      </c>
      <c r="GI38" s="705">
        <v>59</v>
      </c>
      <c r="GJ38" s="702">
        <v>13</v>
      </c>
      <c r="GK38" s="726">
        <v>2.5</v>
      </c>
      <c r="GL38" s="726">
        <v>1</v>
      </c>
      <c r="GM38" s="720">
        <v>7.6923076923076925</v>
      </c>
      <c r="GN38" s="705">
        <v>63</v>
      </c>
      <c r="GO38" s="702">
        <v>14</v>
      </c>
      <c r="GP38" s="726">
        <v>0.5</v>
      </c>
      <c r="GQ38" s="726">
        <v>39</v>
      </c>
      <c r="GR38" s="720">
        <v>7.1428571428571423</v>
      </c>
      <c r="GS38" s="705">
        <v>4</v>
      </c>
      <c r="GT38" s="702">
        <v>13</v>
      </c>
      <c r="GU38" s="726">
        <v>0</v>
      </c>
      <c r="GV38" s="726">
        <v>51</v>
      </c>
      <c r="GW38" s="720">
        <v>0</v>
      </c>
      <c r="GX38" s="705">
        <v>51</v>
      </c>
      <c r="GY38" s="702">
        <v>14</v>
      </c>
      <c r="GZ38" s="726">
        <v>4</v>
      </c>
      <c r="HA38" s="726">
        <v>1</v>
      </c>
      <c r="HB38" s="720">
        <v>7.1428571428571423</v>
      </c>
      <c r="HC38" s="705">
        <v>1</v>
      </c>
      <c r="HD38" s="709">
        <v>25</v>
      </c>
      <c r="HE38" s="703">
        <v>6.25</v>
      </c>
      <c r="HF38" s="703">
        <v>93.75</v>
      </c>
      <c r="HG38" s="703">
        <v>43.75</v>
      </c>
      <c r="HH38" s="1299">
        <v>18.75</v>
      </c>
      <c r="HI38" s="1299">
        <v>18.75</v>
      </c>
      <c r="HJ38" s="1299">
        <v>87.5</v>
      </c>
      <c r="HK38" s="1299">
        <v>12.5</v>
      </c>
      <c r="HL38" s="1299">
        <v>87.5</v>
      </c>
      <c r="HM38" s="1300">
        <v>16</v>
      </c>
      <c r="HN38" s="709">
        <v>27.659574468085108</v>
      </c>
      <c r="HO38" s="709">
        <v>0</v>
      </c>
      <c r="HP38" s="709">
        <v>61.702127659574465</v>
      </c>
      <c r="HQ38" s="709">
        <v>27.659574468085108</v>
      </c>
      <c r="HR38" s="709">
        <v>19.148936170212767</v>
      </c>
      <c r="HS38" s="709">
        <v>29.787234042553191</v>
      </c>
      <c r="HT38" s="709">
        <v>53.191489361702125</v>
      </c>
      <c r="HU38" s="709">
        <v>6.3829787234042552</v>
      </c>
      <c r="HV38" s="709">
        <v>53.191489361702125</v>
      </c>
      <c r="HW38" s="1300">
        <v>47</v>
      </c>
      <c r="HX38" s="1265">
        <v>1</v>
      </c>
      <c r="HY38" s="1266" t="s">
        <v>31</v>
      </c>
      <c r="HZ38" s="1266">
        <v>1</v>
      </c>
      <c r="IA38" s="1266">
        <v>2</v>
      </c>
      <c r="IB38" s="1266" t="s">
        <v>31</v>
      </c>
      <c r="IC38" s="1266" t="s">
        <v>31</v>
      </c>
      <c r="ID38" s="1266" t="s">
        <v>31</v>
      </c>
      <c r="IE38" s="1266">
        <v>0</v>
      </c>
      <c r="IF38" s="1267">
        <v>4</v>
      </c>
      <c r="IG38" s="1268">
        <v>1</v>
      </c>
      <c r="IH38" s="1269" t="s">
        <v>31</v>
      </c>
      <c r="II38" s="1269" t="s">
        <v>31</v>
      </c>
      <c r="IJ38" s="1269" t="s">
        <v>31</v>
      </c>
      <c r="IK38" s="1269" t="s">
        <v>31</v>
      </c>
      <c r="IL38" s="1269" t="s">
        <v>31</v>
      </c>
      <c r="IM38" s="1269" t="s">
        <v>31</v>
      </c>
      <c r="IN38" s="1269">
        <v>4</v>
      </c>
      <c r="IO38" s="1267">
        <v>5</v>
      </c>
      <c r="IP38" s="1268" t="s">
        <v>31</v>
      </c>
      <c r="IQ38" s="1269" t="s">
        <v>31</v>
      </c>
      <c r="IR38" s="1269" t="s">
        <v>31</v>
      </c>
      <c r="IS38" s="1269" t="s">
        <v>31</v>
      </c>
      <c r="IT38" s="1269" t="s">
        <v>31</v>
      </c>
      <c r="IU38" s="1269" t="s">
        <v>31</v>
      </c>
      <c r="IV38" s="1269" t="s">
        <v>31</v>
      </c>
      <c r="IW38" s="1269">
        <v>2</v>
      </c>
      <c r="IX38" s="1270">
        <v>2</v>
      </c>
      <c r="IY38" s="1268">
        <v>25</v>
      </c>
      <c r="IZ38" s="1269" t="s">
        <v>31</v>
      </c>
      <c r="JA38" s="1269">
        <v>25</v>
      </c>
      <c r="JB38" s="1269">
        <v>50</v>
      </c>
      <c r="JC38" s="1269" t="s">
        <v>31</v>
      </c>
      <c r="JD38" s="1269" t="s">
        <v>31</v>
      </c>
      <c r="JE38" s="1269" t="s">
        <v>31</v>
      </c>
      <c r="JF38" s="1269">
        <v>0</v>
      </c>
      <c r="JG38" s="1270">
        <v>100</v>
      </c>
      <c r="JH38" s="1268">
        <v>20</v>
      </c>
      <c r="JI38" s="1269" t="s">
        <v>31</v>
      </c>
      <c r="JJ38" s="1269" t="s">
        <v>31</v>
      </c>
      <c r="JK38" s="1269" t="s">
        <v>31</v>
      </c>
      <c r="JL38" s="1269" t="s">
        <v>31</v>
      </c>
      <c r="JM38" s="1269" t="s">
        <v>31</v>
      </c>
      <c r="JN38" s="1269" t="s">
        <v>31</v>
      </c>
      <c r="JO38" s="1269">
        <v>80</v>
      </c>
      <c r="JP38" s="1270">
        <v>100</v>
      </c>
      <c r="JQ38" s="1268" t="s">
        <v>31</v>
      </c>
      <c r="JR38" s="1269" t="s">
        <v>31</v>
      </c>
      <c r="JS38" s="1269" t="s">
        <v>31</v>
      </c>
      <c r="JT38" s="1269" t="s">
        <v>31</v>
      </c>
      <c r="JU38" s="1269" t="s">
        <v>31</v>
      </c>
      <c r="JV38" s="1269" t="s">
        <v>31</v>
      </c>
      <c r="JW38" s="1269" t="s">
        <v>31</v>
      </c>
      <c r="JX38" s="1269">
        <v>100</v>
      </c>
      <c r="JY38" s="1270">
        <v>100</v>
      </c>
      <c r="JZ38" s="718">
        <v>54.700854700854705</v>
      </c>
      <c r="KA38" s="705">
        <f t="shared" si="43"/>
        <v>28</v>
      </c>
      <c r="KB38" s="718">
        <v>50</v>
      </c>
      <c r="KC38" s="705">
        <f t="shared" si="43"/>
        <v>65</v>
      </c>
      <c r="KD38" s="1212">
        <v>2.6819923371647509</v>
      </c>
      <c r="KE38" s="988">
        <f t="shared" si="44"/>
        <v>50</v>
      </c>
      <c r="KF38" s="1212">
        <v>1.5325670498084289</v>
      </c>
      <c r="KG38" s="988">
        <f t="shared" si="44"/>
        <v>22</v>
      </c>
      <c r="KH38" s="1212">
        <v>27.969348659003828</v>
      </c>
      <c r="KI38" s="988">
        <f t="shared" si="124"/>
        <v>11</v>
      </c>
      <c r="KJ38" s="1212">
        <v>22.222222222222221</v>
      </c>
      <c r="KK38" s="988">
        <f t="shared" si="124"/>
        <v>12</v>
      </c>
      <c r="KL38" s="725">
        <v>12.408759124087592</v>
      </c>
      <c r="KM38" s="715">
        <f t="shared" si="46"/>
        <v>22</v>
      </c>
      <c r="KN38" s="715">
        <v>27.134146341463417</v>
      </c>
      <c r="KO38" s="715">
        <f t="shared" si="47"/>
        <v>12</v>
      </c>
      <c r="KP38" s="728">
        <v>45</v>
      </c>
      <c r="KQ38" s="729">
        <v>10</v>
      </c>
      <c r="KR38" s="729">
        <v>10</v>
      </c>
      <c r="KS38" s="729">
        <v>20</v>
      </c>
      <c r="KT38" s="729">
        <v>0</v>
      </c>
      <c r="KU38" s="730">
        <f t="shared" si="48"/>
        <v>85</v>
      </c>
      <c r="KV38" s="734">
        <f t="shared" si="49"/>
        <v>40</v>
      </c>
      <c r="KW38" s="728">
        <v>0</v>
      </c>
      <c r="KX38" s="729">
        <v>0</v>
      </c>
      <c r="KY38" s="706">
        <f t="shared" si="50"/>
        <v>0</v>
      </c>
      <c r="KZ38" s="705">
        <f t="shared" si="51"/>
        <v>37</v>
      </c>
      <c r="LA38" s="847" t="s">
        <v>1632</v>
      </c>
      <c r="LB38" s="846" t="s">
        <v>1625</v>
      </c>
      <c r="LC38" s="846" t="s">
        <v>1625</v>
      </c>
      <c r="LD38" s="846" t="s">
        <v>1625</v>
      </c>
      <c r="LE38" s="729">
        <v>10</v>
      </c>
      <c r="LF38" s="1023">
        <v>37</v>
      </c>
      <c r="LG38" s="847" t="s">
        <v>1625</v>
      </c>
      <c r="LH38" s="846" t="s">
        <v>1625</v>
      </c>
      <c r="LI38" s="846" t="s">
        <v>1625</v>
      </c>
      <c r="LJ38" s="846" t="s">
        <v>1625</v>
      </c>
      <c r="LK38" s="729">
        <v>0</v>
      </c>
      <c r="LL38" s="1023">
        <v>37</v>
      </c>
      <c r="LM38" s="847" t="s">
        <v>1632</v>
      </c>
      <c r="LN38" s="846" t="s">
        <v>1632</v>
      </c>
      <c r="LO38" s="846" t="s">
        <v>1632</v>
      </c>
      <c r="LP38" s="846" t="s">
        <v>1625</v>
      </c>
      <c r="LQ38" s="729">
        <v>45</v>
      </c>
      <c r="LR38" s="1023">
        <v>20</v>
      </c>
      <c r="LS38" s="847" t="s">
        <v>1632</v>
      </c>
      <c r="LT38" s="846" t="s">
        <v>1632</v>
      </c>
      <c r="LU38" s="846" t="s">
        <v>1625</v>
      </c>
      <c r="LV38" s="846" t="s">
        <v>1625</v>
      </c>
      <c r="LW38" s="729">
        <v>20</v>
      </c>
      <c r="LX38" s="1023">
        <v>51</v>
      </c>
      <c r="LY38" s="847" t="s">
        <v>1632</v>
      </c>
      <c r="LZ38" s="846" t="s">
        <v>1632</v>
      </c>
      <c r="MA38" s="846" t="s">
        <v>1625</v>
      </c>
      <c r="MB38" s="846" t="s">
        <v>1625</v>
      </c>
      <c r="MC38" s="729">
        <v>20</v>
      </c>
      <c r="MD38" s="1023">
        <v>48</v>
      </c>
      <c r="ME38" s="847" t="s">
        <v>1632</v>
      </c>
      <c r="MF38" s="846" t="s">
        <v>1625</v>
      </c>
      <c r="MG38" s="846" t="s">
        <v>1632</v>
      </c>
      <c r="MH38" s="846" t="s">
        <v>1625</v>
      </c>
      <c r="MI38" s="729">
        <v>20</v>
      </c>
      <c r="MJ38" s="1023">
        <v>33</v>
      </c>
      <c r="MK38" s="847" t="s">
        <v>1625</v>
      </c>
      <c r="ML38" s="846" t="s">
        <v>1625</v>
      </c>
      <c r="MM38" s="846" t="s">
        <v>1625</v>
      </c>
      <c r="MN38" s="729">
        <v>0</v>
      </c>
      <c r="MO38" s="1023">
        <v>54</v>
      </c>
      <c r="MP38" s="847" t="s">
        <v>1632</v>
      </c>
      <c r="MQ38" s="846" t="s">
        <v>1625</v>
      </c>
      <c r="MR38" s="846" t="s">
        <v>1625</v>
      </c>
      <c r="MS38" s="846" t="s">
        <v>1625</v>
      </c>
      <c r="MT38" s="729">
        <v>10</v>
      </c>
      <c r="MU38" s="1023">
        <v>62</v>
      </c>
      <c r="MV38" s="846" t="s">
        <v>1625</v>
      </c>
      <c r="MW38" s="846" t="s">
        <v>1625</v>
      </c>
      <c r="MX38" s="846" t="s">
        <v>1625</v>
      </c>
      <c r="MY38" s="846" t="s">
        <v>1625</v>
      </c>
      <c r="MZ38" s="729">
        <v>0</v>
      </c>
      <c r="NA38" s="1023">
        <v>47</v>
      </c>
      <c r="NB38" s="715">
        <v>202.02</v>
      </c>
      <c r="NC38" s="715">
        <f t="shared" si="3"/>
        <v>34</v>
      </c>
      <c r="ND38" s="714">
        <v>2</v>
      </c>
      <c r="NE38" s="715">
        <v>54</v>
      </c>
      <c r="NF38" s="731">
        <v>7.4074074074074074</v>
      </c>
      <c r="NG38" s="715">
        <v>47</v>
      </c>
      <c r="NH38" s="715">
        <v>2</v>
      </c>
      <c r="NI38" s="715">
        <v>55</v>
      </c>
      <c r="NJ38" s="731">
        <v>7.4074074074074074</v>
      </c>
      <c r="NK38" s="715">
        <v>47</v>
      </c>
      <c r="NL38" s="715">
        <v>2</v>
      </c>
      <c r="NM38" s="715">
        <v>56</v>
      </c>
      <c r="NN38" s="2946">
        <v>7.2202166064981954</v>
      </c>
      <c r="NO38" s="715">
        <v>39</v>
      </c>
      <c r="NP38" s="715">
        <v>270</v>
      </c>
      <c r="NQ38" s="3206">
        <v>0</v>
      </c>
      <c r="NR38" s="3349">
        <v>0</v>
      </c>
      <c r="NS38" s="3206">
        <v>44</v>
      </c>
      <c r="NT38" s="3206">
        <v>0</v>
      </c>
      <c r="NU38" s="3207">
        <v>0</v>
      </c>
      <c r="NV38" s="3206">
        <v>44</v>
      </c>
      <c r="NW38" s="3206">
        <v>0</v>
      </c>
      <c r="NX38" s="3207">
        <v>0</v>
      </c>
      <c r="NY38" s="3206">
        <v>61</v>
      </c>
      <c r="NZ38" s="3206">
        <v>0</v>
      </c>
      <c r="OA38" s="3208">
        <v>0</v>
      </c>
      <c r="OB38" s="3206">
        <v>61</v>
      </c>
      <c r="OC38" s="714">
        <v>10</v>
      </c>
      <c r="OD38" s="2946">
        <v>36.900369003690038</v>
      </c>
      <c r="OE38" s="733">
        <v>42</v>
      </c>
      <c r="OF38" s="714" t="s">
        <v>31</v>
      </c>
      <c r="OG38" s="731" t="s">
        <v>31</v>
      </c>
      <c r="OH38" s="733" t="str">
        <f t="shared" si="52"/>
        <v>-</v>
      </c>
      <c r="OI38" s="981">
        <v>31.25</v>
      </c>
      <c r="OJ38" s="733">
        <f t="shared" si="4"/>
        <v>35</v>
      </c>
      <c r="OK38" s="1355" t="s">
        <v>3048</v>
      </c>
      <c r="OL38" s="1355" t="s">
        <v>3046</v>
      </c>
      <c r="OM38" s="1355">
        <v>0</v>
      </c>
      <c r="ON38" s="3559">
        <v>0</v>
      </c>
      <c r="OO38" s="1355">
        <v>67</v>
      </c>
      <c r="OP38" s="977"/>
      <c r="OQ38" s="712">
        <v>18.2</v>
      </c>
      <c r="OR38" s="712">
        <v>18.8</v>
      </c>
      <c r="OS38" s="712">
        <v>6.7</v>
      </c>
      <c r="OT38" s="712">
        <v>13.043478260869565</v>
      </c>
      <c r="OU38" s="712">
        <v>16.666666666666664</v>
      </c>
      <c r="OV38" s="712">
        <v>25</v>
      </c>
      <c r="OW38" s="699">
        <f t="shared" si="53"/>
        <v>4</v>
      </c>
      <c r="OX38" s="712">
        <v>16.401690821256039</v>
      </c>
      <c r="OY38" s="699">
        <f t="shared" si="53"/>
        <v>14</v>
      </c>
      <c r="OZ38" s="712">
        <v>0</v>
      </c>
      <c r="PA38" s="712">
        <v>0</v>
      </c>
      <c r="PB38" s="712">
        <v>0</v>
      </c>
      <c r="PC38" s="712">
        <v>0</v>
      </c>
      <c r="PD38" s="712">
        <v>8.3333333333333321</v>
      </c>
      <c r="PE38" s="712">
        <v>12.5</v>
      </c>
      <c r="PF38" s="699">
        <f t="shared" si="54"/>
        <v>38</v>
      </c>
      <c r="PG38" s="712">
        <v>3.4722222222222219</v>
      </c>
      <c r="PH38" s="699">
        <f t="shared" si="55"/>
        <v>64</v>
      </c>
      <c r="PI38" s="712">
        <v>37.5</v>
      </c>
      <c r="PJ38" s="699">
        <f t="shared" si="56"/>
        <v>11</v>
      </c>
      <c r="PK38" s="985">
        <v>19.873913043478261</v>
      </c>
      <c r="PL38" s="699">
        <f t="shared" si="56"/>
        <v>57</v>
      </c>
      <c r="PM38" s="985">
        <v>0</v>
      </c>
      <c r="PN38" s="985">
        <v>0</v>
      </c>
      <c r="PO38" s="699">
        <f t="shared" si="57"/>
        <v>37</v>
      </c>
      <c r="PP38" s="712">
        <v>0</v>
      </c>
      <c r="PQ38" s="985">
        <v>0</v>
      </c>
      <c r="PR38" s="699">
        <f t="shared" si="58"/>
        <v>24</v>
      </c>
      <c r="PS38" s="982">
        <v>26</v>
      </c>
      <c r="PT38" s="725">
        <v>38.461538461538467</v>
      </c>
      <c r="PU38" s="699">
        <v>64</v>
      </c>
      <c r="PV38" s="699">
        <v>34</v>
      </c>
      <c r="PW38" s="725">
        <v>52.941176470588239</v>
      </c>
      <c r="PX38" s="699">
        <v>75</v>
      </c>
      <c r="PY38" s="715">
        <v>26</v>
      </c>
      <c r="PZ38" s="725">
        <v>76.923076923076934</v>
      </c>
      <c r="QA38" s="699">
        <v>39</v>
      </c>
      <c r="QB38" s="982">
        <v>27</v>
      </c>
      <c r="QC38" s="715">
        <v>40.74074074074074</v>
      </c>
      <c r="QD38" s="699">
        <v>58</v>
      </c>
      <c r="QE38" s="716">
        <v>0</v>
      </c>
      <c r="QF38" s="3644">
        <v>0</v>
      </c>
      <c r="QG38" s="699">
        <v>23</v>
      </c>
      <c r="QH38" s="1363" t="s">
        <v>1627</v>
      </c>
      <c r="QI38" s="712">
        <v>78.48101265822784</v>
      </c>
      <c r="QJ38" s="712">
        <v>75.438596491228068</v>
      </c>
      <c r="QK38" s="699">
        <f t="shared" si="59"/>
        <v>56</v>
      </c>
      <c r="QL38" s="715">
        <v>57</v>
      </c>
      <c r="QM38" s="709">
        <v>58.064516129032263</v>
      </c>
      <c r="QN38" s="703">
        <v>43.478260869565219</v>
      </c>
      <c r="QO38" s="978">
        <v>68</v>
      </c>
      <c r="QP38" s="705">
        <v>23</v>
      </c>
      <c r="QQ38" s="3553">
        <v>94.444444444444443</v>
      </c>
      <c r="QR38" s="709">
        <v>0</v>
      </c>
      <c r="QS38" s="978">
        <f t="shared" si="60"/>
        <v>74</v>
      </c>
      <c r="QT38" s="703">
        <v>1669</v>
      </c>
      <c r="QU38" s="978">
        <f t="shared" si="61"/>
        <v>6</v>
      </c>
      <c r="QV38" s="703">
        <v>0</v>
      </c>
      <c r="QW38" s="978">
        <f t="shared" si="62"/>
        <v>31</v>
      </c>
      <c r="QX38" s="703">
        <v>0</v>
      </c>
      <c r="QY38" s="979">
        <f t="shared" si="63"/>
        <v>12</v>
      </c>
      <c r="QZ38" s="712">
        <v>0</v>
      </c>
      <c r="RA38" s="699">
        <v>30</v>
      </c>
      <c r="RB38" s="712">
        <v>0</v>
      </c>
      <c r="RC38" s="699">
        <v>69</v>
      </c>
      <c r="RD38" s="712">
        <v>0</v>
      </c>
      <c r="RE38" s="699">
        <v>24</v>
      </c>
      <c r="RF38" s="712">
        <v>0</v>
      </c>
      <c r="RG38" s="699">
        <v>32</v>
      </c>
      <c r="RH38" s="699">
        <v>0</v>
      </c>
      <c r="RI38" s="978">
        <f t="shared" si="64"/>
        <v>62</v>
      </c>
      <c r="RJ38" s="712">
        <v>0</v>
      </c>
      <c r="RK38" s="978">
        <f t="shared" si="64"/>
        <v>63</v>
      </c>
      <c r="RL38" s="712">
        <v>0</v>
      </c>
      <c r="RM38" s="978">
        <f t="shared" si="64"/>
        <v>46</v>
      </c>
      <c r="RN38" s="712">
        <v>0</v>
      </c>
      <c r="RO38" s="978">
        <f t="shared" si="64"/>
        <v>47</v>
      </c>
      <c r="RP38" s="712">
        <v>0</v>
      </c>
      <c r="RQ38" s="978">
        <f t="shared" si="65"/>
        <v>2</v>
      </c>
      <c r="RR38" s="712">
        <v>0</v>
      </c>
      <c r="RS38" s="978">
        <f t="shared" si="65"/>
        <v>1</v>
      </c>
      <c r="RT38" s="712">
        <v>0</v>
      </c>
      <c r="RU38" s="978">
        <f t="shared" si="65"/>
        <v>38</v>
      </c>
      <c r="RV38" s="712">
        <f t="shared" si="66"/>
        <v>0</v>
      </c>
      <c r="RW38" s="978">
        <f t="shared" si="67"/>
        <v>39</v>
      </c>
      <c r="RX38" s="712">
        <v>5</v>
      </c>
      <c r="RY38" s="712" t="s">
        <v>1632</v>
      </c>
      <c r="RZ38" s="712">
        <v>0</v>
      </c>
      <c r="SA38" s="712" t="s">
        <v>1625</v>
      </c>
      <c r="SB38" s="712">
        <v>0</v>
      </c>
      <c r="SC38" s="712" t="s">
        <v>1625</v>
      </c>
      <c r="SD38" s="712">
        <v>0</v>
      </c>
      <c r="SE38" s="712" t="s">
        <v>1625</v>
      </c>
      <c r="SF38" s="712">
        <v>0</v>
      </c>
      <c r="SG38" s="712" t="s">
        <v>1625</v>
      </c>
      <c r="SH38" s="712">
        <v>5</v>
      </c>
      <c r="SI38" s="699">
        <f t="shared" si="68"/>
        <v>57</v>
      </c>
      <c r="SJ38" s="712">
        <v>5</v>
      </c>
      <c r="SK38" s="712" t="s">
        <v>1632</v>
      </c>
      <c r="SL38" s="712">
        <v>5</v>
      </c>
      <c r="SM38" s="712" t="s">
        <v>1632</v>
      </c>
      <c r="SN38" s="712">
        <v>5</v>
      </c>
      <c r="SO38" s="712" t="s">
        <v>1632</v>
      </c>
      <c r="SP38" s="712">
        <v>0</v>
      </c>
      <c r="SQ38" s="712" t="s">
        <v>1625</v>
      </c>
      <c r="SR38" s="712">
        <v>15</v>
      </c>
      <c r="SS38" s="699">
        <f t="shared" si="69"/>
        <v>22</v>
      </c>
      <c r="ST38" s="712">
        <v>5</v>
      </c>
      <c r="SU38" s="712" t="s">
        <v>1632</v>
      </c>
      <c r="SV38" s="712">
        <v>5</v>
      </c>
      <c r="SW38" s="712" t="s">
        <v>1632</v>
      </c>
      <c r="SX38" s="712">
        <v>0</v>
      </c>
      <c r="SY38" s="712" t="s">
        <v>1625</v>
      </c>
      <c r="SZ38" s="712">
        <v>10</v>
      </c>
      <c r="TA38" s="699">
        <f t="shared" si="70"/>
        <v>27</v>
      </c>
      <c r="TB38" s="699">
        <v>10</v>
      </c>
      <c r="TC38" s="699" t="s">
        <v>1632</v>
      </c>
      <c r="TD38" s="699">
        <v>10</v>
      </c>
      <c r="TE38" s="699" t="s">
        <v>1632</v>
      </c>
      <c r="TF38" s="699">
        <v>10</v>
      </c>
      <c r="TG38" s="699" t="s">
        <v>1632</v>
      </c>
      <c r="TH38" s="699">
        <v>0</v>
      </c>
      <c r="TI38" s="699" t="s">
        <v>1625</v>
      </c>
      <c r="TJ38" s="699">
        <v>30</v>
      </c>
      <c r="TK38" s="699">
        <f t="shared" si="71"/>
        <v>30</v>
      </c>
      <c r="TL38" s="989">
        <v>10</v>
      </c>
      <c r="TM38" s="989">
        <v>0</v>
      </c>
      <c r="TN38" s="989">
        <v>0</v>
      </c>
      <c r="TO38" s="989">
        <v>0</v>
      </c>
      <c r="TP38" s="989">
        <v>10</v>
      </c>
      <c r="TQ38" s="699">
        <f t="shared" si="72"/>
        <v>55</v>
      </c>
      <c r="TR38" s="712" t="s">
        <v>1632</v>
      </c>
      <c r="TS38" s="712" t="s">
        <v>1632</v>
      </c>
      <c r="TT38" s="712" t="s">
        <v>1625</v>
      </c>
      <c r="TU38" s="712" t="s">
        <v>1625</v>
      </c>
      <c r="TV38" s="712">
        <v>5</v>
      </c>
      <c r="TW38" s="712">
        <v>5</v>
      </c>
      <c r="TX38" s="712">
        <v>0</v>
      </c>
      <c r="TY38" s="712">
        <v>0</v>
      </c>
      <c r="TZ38" s="712">
        <v>10</v>
      </c>
      <c r="UA38" s="699">
        <f t="shared" si="73"/>
        <v>50</v>
      </c>
      <c r="UB38" s="712">
        <v>10</v>
      </c>
      <c r="UC38" s="712">
        <v>0</v>
      </c>
      <c r="UD38" s="712">
        <v>0</v>
      </c>
      <c r="UE38" s="712">
        <v>0</v>
      </c>
      <c r="UF38" s="712">
        <v>10</v>
      </c>
      <c r="UG38" s="699">
        <f t="shared" si="74"/>
        <v>56</v>
      </c>
      <c r="UH38" s="715">
        <v>0</v>
      </c>
      <c r="UI38" s="712">
        <v>0</v>
      </c>
      <c r="UJ38" s="699">
        <v>25</v>
      </c>
      <c r="UK38" s="715">
        <v>0</v>
      </c>
      <c r="UL38" s="712">
        <v>0</v>
      </c>
      <c r="UM38" s="699">
        <v>54</v>
      </c>
      <c r="UN38" s="715">
        <v>0</v>
      </c>
      <c r="UO38" s="712">
        <v>0</v>
      </c>
      <c r="UP38" s="699">
        <v>43</v>
      </c>
      <c r="UQ38" s="715">
        <v>0</v>
      </c>
      <c r="UR38" s="712">
        <v>0</v>
      </c>
      <c r="US38" s="699">
        <v>43</v>
      </c>
      <c r="UT38" s="712">
        <v>139.1</v>
      </c>
      <c r="UU38" s="699">
        <v>2</v>
      </c>
      <c r="UV38" s="712">
        <v>139.1</v>
      </c>
      <c r="UW38" s="699">
        <v>2</v>
      </c>
      <c r="UX38" s="1099">
        <v>0</v>
      </c>
      <c r="UY38" s="699">
        <v>42</v>
      </c>
      <c r="UZ38" s="989">
        <v>0</v>
      </c>
      <c r="VA38" s="989">
        <v>73</v>
      </c>
      <c r="VB38" s="989">
        <v>0.29499999999999998</v>
      </c>
      <c r="VC38" s="989">
        <v>2</v>
      </c>
      <c r="VD38" s="989">
        <v>0</v>
      </c>
      <c r="VE38" s="989">
        <v>51</v>
      </c>
      <c r="VF38" s="989">
        <v>0</v>
      </c>
      <c r="VG38" s="989">
        <v>49</v>
      </c>
      <c r="VH38" s="989">
        <v>0</v>
      </c>
      <c r="VI38" s="989">
        <v>44</v>
      </c>
      <c r="VJ38" s="989">
        <v>0</v>
      </c>
      <c r="VK38" s="989">
        <v>44</v>
      </c>
      <c r="VL38" s="989">
        <v>0</v>
      </c>
      <c r="VM38" s="989">
        <v>7</v>
      </c>
      <c r="VN38" s="989">
        <v>0</v>
      </c>
      <c r="VO38" s="989">
        <v>7</v>
      </c>
      <c r="VP38" s="989">
        <v>0</v>
      </c>
      <c r="VQ38" s="989">
        <v>0</v>
      </c>
      <c r="VR38" s="989">
        <v>76</v>
      </c>
      <c r="VS38" s="989">
        <v>0</v>
      </c>
      <c r="VT38" s="989">
        <v>0</v>
      </c>
      <c r="VU38" s="989">
        <v>72</v>
      </c>
      <c r="VV38" s="989">
        <v>0</v>
      </c>
      <c r="VW38" s="989">
        <v>0</v>
      </c>
      <c r="VX38" s="989">
        <v>65</v>
      </c>
      <c r="VY38" s="989">
        <v>2</v>
      </c>
      <c r="VZ38" s="989">
        <v>260.41666666666663</v>
      </c>
      <c r="WA38" s="989">
        <v>2</v>
      </c>
      <c r="WB38" s="989">
        <v>3</v>
      </c>
      <c r="WC38" s="989">
        <v>390.625</v>
      </c>
      <c r="WD38" s="989">
        <v>44</v>
      </c>
      <c r="WE38" s="989">
        <v>1</v>
      </c>
      <c r="WF38" s="989">
        <v>130.20833333333331</v>
      </c>
      <c r="WG38" s="989">
        <v>54</v>
      </c>
      <c r="WH38" s="989">
        <v>0</v>
      </c>
      <c r="WI38" s="989">
        <v>51</v>
      </c>
      <c r="WJ38" s="989">
        <v>0</v>
      </c>
      <c r="WK38" s="989">
        <v>10</v>
      </c>
      <c r="WL38" s="989">
        <v>0</v>
      </c>
      <c r="WM38" s="989">
        <v>2</v>
      </c>
      <c r="WN38" s="989">
        <v>0</v>
      </c>
      <c r="WO38" s="989">
        <v>51</v>
      </c>
      <c r="WP38" s="989">
        <v>0</v>
      </c>
      <c r="WQ38" s="989">
        <v>19</v>
      </c>
      <c r="WR38" s="989">
        <v>0</v>
      </c>
      <c r="WS38" s="989">
        <v>31</v>
      </c>
      <c r="WT38" s="989">
        <v>0</v>
      </c>
      <c r="WU38" s="989">
        <v>25</v>
      </c>
      <c r="WV38" s="989">
        <v>0</v>
      </c>
      <c r="WW38" s="989">
        <v>12</v>
      </c>
      <c r="WX38" s="989">
        <v>0</v>
      </c>
      <c r="WY38" s="989">
        <v>41</v>
      </c>
      <c r="WZ38" s="712">
        <v>704.23</v>
      </c>
      <c r="XA38" s="699">
        <v>6</v>
      </c>
      <c r="XB38" s="712">
        <v>0</v>
      </c>
      <c r="XC38" s="712">
        <v>72</v>
      </c>
      <c r="XD38" s="712">
        <v>0</v>
      </c>
      <c r="XE38" s="699">
        <v>43</v>
      </c>
      <c r="XF38" s="712">
        <v>0</v>
      </c>
      <c r="XG38" s="712">
        <v>23</v>
      </c>
      <c r="XH38" s="712">
        <v>0</v>
      </c>
      <c r="XI38" s="699">
        <v>28</v>
      </c>
      <c r="XJ38" s="712">
        <v>281.69</v>
      </c>
      <c r="XK38" s="699">
        <v>5</v>
      </c>
      <c r="XL38" s="712">
        <v>1060.6099999999999</v>
      </c>
      <c r="XM38" s="699">
        <v>5</v>
      </c>
      <c r="XO38" s="714"/>
      <c r="XP38" s="725"/>
      <c r="XQ38" s="715"/>
      <c r="XR38" s="714"/>
      <c r="XS38" s="725"/>
      <c r="XT38" s="715"/>
      <c r="XU38" s="715"/>
      <c r="XV38" s="712"/>
      <c r="XW38" s="715"/>
      <c r="XX38" s="1169">
        <v>27</v>
      </c>
      <c r="XY38" s="1174">
        <v>0</v>
      </c>
      <c r="XZ38" s="1168">
        <f t="shared" si="75"/>
        <v>69</v>
      </c>
      <c r="YA38" s="715">
        <v>29</v>
      </c>
      <c r="YB38" s="725">
        <v>24.137931034482758</v>
      </c>
      <c r="YC38" s="715">
        <f t="shared" si="76"/>
        <v>8</v>
      </c>
      <c r="YD38" s="714">
        <v>138</v>
      </c>
      <c r="YE38" s="725">
        <v>7.4074074074074066</v>
      </c>
      <c r="YF38" s="715">
        <f t="shared" si="77"/>
        <v>41</v>
      </c>
      <c r="YG38" s="699">
        <v>29</v>
      </c>
      <c r="YH38" s="1099">
        <v>6.8965517241379306</v>
      </c>
      <c r="YI38" s="715">
        <f t="shared" si="78"/>
        <v>16</v>
      </c>
      <c r="YJ38" s="714">
        <v>138</v>
      </c>
      <c r="YK38" s="712">
        <v>25.925925925925924</v>
      </c>
      <c r="YL38" s="715">
        <f t="shared" si="79"/>
        <v>61</v>
      </c>
      <c r="YM38" s="699">
        <v>29</v>
      </c>
      <c r="YN38" s="712">
        <v>34.482758620689658</v>
      </c>
      <c r="YO38" s="715">
        <f t="shared" si="80"/>
        <v>76</v>
      </c>
      <c r="YP38" s="1178">
        <v>0</v>
      </c>
      <c r="YQ38" s="1099">
        <v>0</v>
      </c>
      <c r="YR38" s="1099">
        <v>0</v>
      </c>
      <c r="YS38" s="1099">
        <v>0</v>
      </c>
      <c r="YT38" s="1099">
        <v>0</v>
      </c>
      <c r="YU38" s="1099">
        <v>0</v>
      </c>
      <c r="YV38" s="1099">
        <v>0</v>
      </c>
      <c r="YW38" s="1099">
        <v>0</v>
      </c>
      <c r="YX38" s="1099">
        <v>0</v>
      </c>
      <c r="YY38" s="1099">
        <v>0</v>
      </c>
      <c r="YZ38" s="1099">
        <v>0</v>
      </c>
      <c r="ZA38" s="1188" t="s">
        <v>1730</v>
      </c>
      <c r="ZB38" s="985">
        <v>28.571428571428569</v>
      </c>
      <c r="ZC38" s="985">
        <v>0</v>
      </c>
      <c r="ZD38" s="985">
        <v>42.857142857142854</v>
      </c>
      <c r="ZE38" s="985">
        <v>0</v>
      </c>
      <c r="ZF38" s="985">
        <v>14.285714285714285</v>
      </c>
      <c r="ZG38" s="985">
        <v>14.285714285714285</v>
      </c>
      <c r="ZH38" s="985">
        <v>28.571428571428569</v>
      </c>
      <c r="ZI38" s="985">
        <v>14.285714285714285</v>
      </c>
      <c r="ZJ38" s="985">
        <v>14.285714285714285</v>
      </c>
      <c r="ZK38" s="985">
        <v>0</v>
      </c>
      <c r="ZL38" s="985">
        <v>14.285714285714285</v>
      </c>
      <c r="ZM38" s="699">
        <v>7</v>
      </c>
      <c r="ZN38" s="714" t="s">
        <v>1650</v>
      </c>
      <c r="ZO38" s="715" t="s">
        <v>1651</v>
      </c>
      <c r="ZP38" s="715" t="s">
        <v>1651</v>
      </c>
      <c r="ZQ38" s="715" t="s">
        <v>1651</v>
      </c>
      <c r="ZR38" s="715" t="s">
        <v>1650</v>
      </c>
      <c r="ZS38" s="715" t="s">
        <v>1634</v>
      </c>
      <c r="ZT38" s="715">
        <v>2</v>
      </c>
      <c r="ZU38" s="715">
        <v>0</v>
      </c>
      <c r="ZV38" s="715">
        <v>0</v>
      </c>
      <c r="ZW38" s="715">
        <v>0</v>
      </c>
      <c r="ZX38" s="715">
        <v>2</v>
      </c>
      <c r="ZY38" s="715">
        <v>1</v>
      </c>
      <c r="ZZ38" s="715">
        <f t="shared" si="81"/>
        <v>5</v>
      </c>
      <c r="AAA38" s="715">
        <f t="shared" si="82"/>
        <v>32</v>
      </c>
      <c r="AAB38" s="716" t="s">
        <v>31</v>
      </c>
      <c r="AAC38" s="712" t="s">
        <v>31</v>
      </c>
      <c r="AAD38" s="712" t="s">
        <v>31</v>
      </c>
      <c r="AAE38" s="712" t="s">
        <v>31</v>
      </c>
      <c r="AAF38" s="712" t="s">
        <v>31</v>
      </c>
      <c r="AAG38" s="712" t="s">
        <v>31</v>
      </c>
      <c r="AAH38" s="714">
        <v>1</v>
      </c>
      <c r="AAI38" s="715">
        <v>0</v>
      </c>
      <c r="AAJ38" s="715">
        <v>0</v>
      </c>
      <c r="AAK38" s="715">
        <v>0</v>
      </c>
      <c r="AAL38" s="715">
        <v>1</v>
      </c>
      <c r="AAM38" s="733">
        <v>1</v>
      </c>
      <c r="AAN38" s="2996">
        <v>0.24551927326295114</v>
      </c>
      <c r="AAO38" s="2954">
        <f t="shared" si="83"/>
        <v>64</v>
      </c>
      <c r="AAP38" s="2995">
        <v>0</v>
      </c>
      <c r="AAQ38" s="2954">
        <f t="shared" si="84"/>
        <v>58</v>
      </c>
      <c r="AAR38" s="2995">
        <v>0</v>
      </c>
      <c r="AAS38" s="2954">
        <f t="shared" si="85"/>
        <v>54</v>
      </c>
      <c r="AAT38" s="2995">
        <v>0</v>
      </c>
      <c r="AAU38" s="2954">
        <f t="shared" si="86"/>
        <v>60</v>
      </c>
      <c r="AAV38" s="2995">
        <v>0.24551927326295114</v>
      </c>
      <c r="AAW38" s="2954">
        <f t="shared" si="87"/>
        <v>53</v>
      </c>
      <c r="AAX38" s="2995">
        <v>0.24551927326295114</v>
      </c>
      <c r="AAY38" s="2954">
        <f t="shared" si="88"/>
        <v>55</v>
      </c>
      <c r="AAZ38" s="982">
        <v>1</v>
      </c>
      <c r="ABA38" s="699">
        <v>0</v>
      </c>
      <c r="ABB38" s="699">
        <v>0</v>
      </c>
      <c r="ABC38" s="2988">
        <v>0.24551927326295114</v>
      </c>
      <c r="ABD38" s="2954">
        <f t="shared" si="89"/>
        <v>53</v>
      </c>
      <c r="ABE38" s="2955">
        <v>0</v>
      </c>
      <c r="ABF38" s="2954">
        <f t="shared" si="89"/>
        <v>28</v>
      </c>
      <c r="ABG38" s="2955">
        <v>0</v>
      </c>
      <c r="ABH38" s="2993">
        <f t="shared" si="89"/>
        <v>32</v>
      </c>
      <c r="ABI38" s="982">
        <v>0</v>
      </c>
      <c r="ABJ38" s="731">
        <v>0</v>
      </c>
      <c r="ABK38" s="715">
        <f t="shared" si="90"/>
        <v>31</v>
      </c>
      <c r="ABL38" s="716" t="s">
        <v>106</v>
      </c>
      <c r="ABM38" s="712" t="s">
        <v>1687</v>
      </c>
      <c r="ABN38" s="715">
        <v>3</v>
      </c>
      <c r="ABO38" s="715">
        <v>0</v>
      </c>
      <c r="ABP38" s="715">
        <f t="shared" si="91"/>
        <v>3</v>
      </c>
      <c r="ABQ38" s="715">
        <f t="shared" si="92"/>
        <v>23</v>
      </c>
      <c r="ABR38" s="1201" t="s">
        <v>1632</v>
      </c>
      <c r="ABS38" s="1202" t="s">
        <v>1632</v>
      </c>
      <c r="ABT38" s="1202" t="s">
        <v>1632</v>
      </c>
      <c r="ABU38" s="1202" t="s">
        <v>1632</v>
      </c>
      <c r="ABV38" s="725">
        <v>5</v>
      </c>
      <c r="ABW38" s="725">
        <v>5</v>
      </c>
      <c r="ABX38" s="725">
        <v>5</v>
      </c>
      <c r="ABY38" s="725">
        <v>5</v>
      </c>
      <c r="ABZ38" s="715">
        <f t="shared" si="93"/>
        <v>20</v>
      </c>
      <c r="ACA38" s="715">
        <f t="shared" si="94"/>
        <v>1</v>
      </c>
      <c r="ACB38" s="983" t="s">
        <v>1625</v>
      </c>
      <c r="ACC38" s="725" t="s">
        <v>1625</v>
      </c>
      <c r="ACD38" s="725" t="s">
        <v>1625</v>
      </c>
      <c r="ACE38" s="725" t="s">
        <v>1625</v>
      </c>
      <c r="ACF38" s="725">
        <v>0</v>
      </c>
      <c r="ACG38" s="725">
        <v>0</v>
      </c>
      <c r="ACH38" s="725">
        <v>0</v>
      </c>
      <c r="ACI38" s="725">
        <v>0</v>
      </c>
      <c r="ACJ38" s="715">
        <f t="shared" si="95"/>
        <v>0</v>
      </c>
      <c r="ACK38" s="715">
        <f t="shared" si="96"/>
        <v>74</v>
      </c>
      <c r="ACL38" s="982">
        <v>3</v>
      </c>
      <c r="ACM38" s="715">
        <v>12</v>
      </c>
      <c r="ACN38" s="1089">
        <v>2.0859999999999999</v>
      </c>
      <c r="ACO38" s="715">
        <v>74</v>
      </c>
      <c r="ACP38" s="1089">
        <v>18</v>
      </c>
      <c r="ACQ38" s="715">
        <v>74</v>
      </c>
      <c r="ACR38" s="982">
        <v>27.815999999999999</v>
      </c>
      <c r="ACS38" s="1090">
        <v>54</v>
      </c>
      <c r="ACT38" s="983" t="s">
        <v>1625</v>
      </c>
      <c r="ACU38" s="725" t="s">
        <v>1625</v>
      </c>
      <c r="ACV38" s="725" t="s">
        <v>1625</v>
      </c>
      <c r="ACW38" s="725" t="s">
        <v>1625</v>
      </c>
      <c r="ACX38" s="725">
        <v>0</v>
      </c>
      <c r="ACY38" s="725">
        <v>0</v>
      </c>
      <c r="ACZ38" s="725">
        <v>0</v>
      </c>
      <c r="ADA38" s="725">
        <v>0</v>
      </c>
      <c r="ADB38" s="715">
        <f t="shared" si="97"/>
        <v>0</v>
      </c>
      <c r="ADC38" s="715">
        <f t="shared" si="98"/>
        <v>28</v>
      </c>
      <c r="ADD38" s="984" t="s">
        <v>1632</v>
      </c>
      <c r="ADE38" s="985" t="s">
        <v>1632</v>
      </c>
      <c r="ADF38" s="985" t="s">
        <v>1625</v>
      </c>
      <c r="ADG38" s="985" t="s">
        <v>1625</v>
      </c>
      <c r="ADH38" s="985">
        <v>5</v>
      </c>
      <c r="ADI38" s="985">
        <v>5</v>
      </c>
      <c r="ADJ38" s="985">
        <v>0</v>
      </c>
      <c r="ADK38" s="985">
        <v>0</v>
      </c>
      <c r="ADL38" s="715">
        <f t="shared" si="99"/>
        <v>10</v>
      </c>
      <c r="ADM38" s="715">
        <f t="shared" si="100"/>
        <v>40</v>
      </c>
      <c r="ADN38" s="1169">
        <v>0</v>
      </c>
      <c r="ADO38" s="1168">
        <v>0</v>
      </c>
      <c r="ADP38" s="1168">
        <v>0</v>
      </c>
      <c r="ADQ38" s="989">
        <v>0</v>
      </c>
      <c r="ADR38" s="989">
        <v>0</v>
      </c>
      <c r="ADS38" s="989">
        <v>0</v>
      </c>
      <c r="ADT38" s="989">
        <v>38</v>
      </c>
      <c r="ADU38" s="989">
        <v>0</v>
      </c>
      <c r="ADV38" s="989">
        <v>0</v>
      </c>
      <c r="ADW38" s="989">
        <v>0</v>
      </c>
      <c r="ADX38" s="989">
        <v>0</v>
      </c>
      <c r="ADY38" s="989">
        <v>0</v>
      </c>
      <c r="ADZ38" s="989">
        <v>0</v>
      </c>
      <c r="AEA38" s="989">
        <v>50</v>
      </c>
      <c r="AEB38" s="989">
        <v>0</v>
      </c>
      <c r="AEC38" s="989">
        <v>0</v>
      </c>
      <c r="AED38" s="989">
        <v>0</v>
      </c>
      <c r="AEE38" s="989">
        <v>0</v>
      </c>
      <c r="AEF38" s="989">
        <v>0</v>
      </c>
      <c r="AEG38" s="989">
        <v>0</v>
      </c>
      <c r="AEH38" s="729">
        <v>71</v>
      </c>
      <c r="AEI38" s="987"/>
      <c r="AEM38" s="715">
        <v>43</v>
      </c>
      <c r="AEN38" s="715">
        <v>27</v>
      </c>
      <c r="AEO38" s="989">
        <v>5</v>
      </c>
      <c r="AEP38" s="1099">
        <v>18.518518518518519</v>
      </c>
      <c r="AEQ38" s="1518">
        <v>72</v>
      </c>
      <c r="AER38" s="1519">
        <v>0</v>
      </c>
      <c r="AES38" s="1519" t="s">
        <v>3182</v>
      </c>
      <c r="AET38" s="1666">
        <v>0</v>
      </c>
      <c r="AEU38" s="1518">
        <v>75</v>
      </c>
      <c r="AEV38" s="989">
        <v>0</v>
      </c>
      <c r="AEW38" s="989">
        <v>5</v>
      </c>
      <c r="AEX38" s="989">
        <v>0</v>
      </c>
      <c r="AEY38" s="989">
        <v>63</v>
      </c>
      <c r="AEZ38" s="1667">
        <v>27</v>
      </c>
      <c r="AFA38" s="1668">
        <v>2.5185185185185186</v>
      </c>
      <c r="AFB38" s="1667">
        <f t="shared" si="101"/>
        <v>11</v>
      </c>
      <c r="AFC38" s="1168">
        <v>3</v>
      </c>
      <c r="AFD38" s="1099">
        <v>0</v>
      </c>
      <c r="AFE38" s="989">
        <f t="shared" si="102"/>
        <v>1</v>
      </c>
      <c r="AFF38" s="715">
        <v>8</v>
      </c>
      <c r="AFG38" s="985">
        <v>25</v>
      </c>
      <c r="AFH38" s="699">
        <f t="shared" si="103"/>
        <v>64</v>
      </c>
      <c r="AFI38" s="989">
        <v>189</v>
      </c>
      <c r="AFJ38" s="715">
        <v>61</v>
      </c>
      <c r="AFK38" s="985">
        <v>32.275132275132272</v>
      </c>
      <c r="AFL38" s="699">
        <f t="shared" si="104"/>
        <v>63</v>
      </c>
      <c r="AFM38" s="707">
        <v>22</v>
      </c>
      <c r="AFN38" s="990">
        <v>0</v>
      </c>
      <c r="AFO38" s="719">
        <v>0</v>
      </c>
      <c r="AFP38" s="979">
        <f t="shared" si="105"/>
        <v>37</v>
      </c>
      <c r="AFQ38" s="715">
        <v>98</v>
      </c>
      <c r="AFR38" s="699">
        <f t="shared" si="105"/>
        <v>4</v>
      </c>
      <c r="AFS38" s="715" t="s">
        <v>31</v>
      </c>
      <c r="AFT38" s="715" t="s">
        <v>31</v>
      </c>
      <c r="AFU38" s="985" t="s">
        <v>31</v>
      </c>
      <c r="AFV38" s="699" t="str">
        <f t="shared" si="106"/>
        <v>-</v>
      </c>
      <c r="AFW38" s="715" t="s">
        <v>31</v>
      </c>
      <c r="AFX38" s="715" t="s">
        <v>31</v>
      </c>
      <c r="AFY38" s="712" t="s">
        <v>31</v>
      </c>
      <c r="AFZ38" s="699" t="str">
        <f t="shared" si="107"/>
        <v>-</v>
      </c>
      <c r="AGA38" s="712">
        <v>75</v>
      </c>
      <c r="AGB38" s="712">
        <v>16.666666666666664</v>
      </c>
      <c r="AGC38" s="712">
        <v>0</v>
      </c>
      <c r="AGD38" s="712">
        <v>8.3333333333333321</v>
      </c>
      <c r="AGE38" s="712">
        <v>0</v>
      </c>
      <c r="AGF38" s="712">
        <v>0</v>
      </c>
      <c r="AGG38" s="712">
        <v>0</v>
      </c>
      <c r="AGH38" s="712">
        <v>0</v>
      </c>
      <c r="AGI38" s="712">
        <v>0</v>
      </c>
      <c r="AGJ38" s="715">
        <v>9</v>
      </c>
      <c r="AGK38" s="715">
        <v>2</v>
      </c>
      <c r="AGL38" s="715">
        <v>0</v>
      </c>
      <c r="AGM38" s="715">
        <v>1</v>
      </c>
      <c r="AGN38" s="715">
        <v>0</v>
      </c>
      <c r="AGO38" s="715">
        <v>0</v>
      </c>
      <c r="AGP38" s="715">
        <v>0</v>
      </c>
      <c r="AGQ38" s="715">
        <v>0</v>
      </c>
      <c r="AGR38" s="715">
        <v>0</v>
      </c>
      <c r="AGS38" s="715">
        <v>12</v>
      </c>
      <c r="AGT38" s="712">
        <v>50</v>
      </c>
      <c r="AGU38" s="712">
        <v>0</v>
      </c>
      <c r="AGV38" s="712">
        <v>0</v>
      </c>
      <c r="AGW38" s="712">
        <v>0</v>
      </c>
      <c r="AGX38" s="712">
        <v>0</v>
      </c>
      <c r="AGY38" s="712">
        <v>50</v>
      </c>
      <c r="AGZ38" s="712">
        <v>0</v>
      </c>
      <c r="AHA38" s="712">
        <v>0</v>
      </c>
      <c r="AHB38" s="712">
        <v>0</v>
      </c>
      <c r="AHC38" s="715">
        <v>1</v>
      </c>
      <c r="AHD38" s="715">
        <v>0</v>
      </c>
      <c r="AHE38" s="715">
        <v>0</v>
      </c>
      <c r="AHF38" s="715">
        <v>0</v>
      </c>
      <c r="AHG38" s="715">
        <v>0</v>
      </c>
      <c r="AHH38" s="715">
        <v>1</v>
      </c>
      <c r="AHI38" s="715">
        <v>0</v>
      </c>
      <c r="AHJ38" s="715">
        <v>0</v>
      </c>
      <c r="AHK38" s="715">
        <v>0</v>
      </c>
      <c r="AHL38" s="715">
        <v>2</v>
      </c>
      <c r="AHM38" s="712">
        <v>100</v>
      </c>
      <c r="AHN38" s="712">
        <v>0</v>
      </c>
      <c r="AHO38" s="712">
        <v>0</v>
      </c>
      <c r="AHP38" s="712">
        <v>0</v>
      </c>
      <c r="AHQ38" s="712">
        <v>0</v>
      </c>
      <c r="AHR38" s="712">
        <v>0</v>
      </c>
      <c r="AHS38" s="712">
        <v>0</v>
      </c>
      <c r="AHT38" s="712">
        <v>0</v>
      </c>
      <c r="AHU38" s="712">
        <v>0</v>
      </c>
      <c r="AHV38" s="715">
        <v>1</v>
      </c>
      <c r="AHW38" s="715">
        <v>0</v>
      </c>
      <c r="AHX38" s="715">
        <v>0</v>
      </c>
      <c r="AHY38" s="715">
        <v>0</v>
      </c>
      <c r="AHZ38" s="715">
        <v>0</v>
      </c>
      <c r="AIA38" s="715">
        <v>0</v>
      </c>
      <c r="AIB38" s="715">
        <v>0</v>
      </c>
      <c r="AIC38" s="715">
        <v>0</v>
      </c>
      <c r="AID38" s="715">
        <v>0</v>
      </c>
      <c r="AIE38" s="715">
        <v>1</v>
      </c>
      <c r="AIF38" s="712" t="s">
        <v>1648</v>
      </c>
      <c r="AIG38" s="712" t="s">
        <v>1623</v>
      </c>
      <c r="AIH38" s="709">
        <v>20</v>
      </c>
      <c r="AII38" s="978">
        <f t="shared" si="108"/>
        <v>1</v>
      </c>
      <c r="AIJ38" s="703" t="s">
        <v>1626</v>
      </c>
      <c r="AIK38" s="703" t="s">
        <v>1626</v>
      </c>
      <c r="AIL38" s="703" t="s">
        <v>1626</v>
      </c>
      <c r="AIM38" s="701" t="s">
        <v>1626</v>
      </c>
      <c r="AIN38" s="712" t="s">
        <v>1626</v>
      </c>
      <c r="AIO38" s="712" t="s">
        <v>1623</v>
      </c>
      <c r="AIP38" s="712" t="s">
        <v>1627</v>
      </c>
      <c r="AIQ38" s="712" t="s">
        <v>1627</v>
      </c>
      <c r="AIR38" s="712" t="s">
        <v>1626</v>
      </c>
      <c r="AIS38" s="712" t="s">
        <v>1685</v>
      </c>
      <c r="AIT38" s="712" t="s">
        <v>1629</v>
      </c>
      <c r="AIU38" s="712" t="s">
        <v>1630</v>
      </c>
      <c r="AIV38" s="712" t="s">
        <v>1729</v>
      </c>
      <c r="AIW38" s="699">
        <v>75</v>
      </c>
      <c r="AIX38" s="699">
        <v>11</v>
      </c>
      <c r="AIY38" s="985">
        <v>14.6</v>
      </c>
      <c r="AIZ38" s="699">
        <v>0</v>
      </c>
      <c r="AJA38" s="712">
        <v>0</v>
      </c>
      <c r="AJB38" s="699">
        <f t="shared" si="109"/>
        <v>26</v>
      </c>
      <c r="AJC38" s="712">
        <v>0</v>
      </c>
      <c r="AJD38" s="978">
        <f t="shared" si="110"/>
        <v>25</v>
      </c>
      <c r="AJE38" s="712" t="s">
        <v>1625</v>
      </c>
      <c r="AJF38" s="712" t="s">
        <v>1625</v>
      </c>
      <c r="AJG38" s="712" t="s">
        <v>1625</v>
      </c>
      <c r="AJH38" s="712" t="s">
        <v>1625</v>
      </c>
      <c r="AJI38" s="712">
        <v>0</v>
      </c>
      <c r="AJJ38" s="699">
        <f t="shared" si="111"/>
        <v>60</v>
      </c>
      <c r="AJK38" s="715">
        <v>0</v>
      </c>
      <c r="AJL38" s="712">
        <v>0</v>
      </c>
      <c r="AJM38" s="699">
        <f t="shared" si="112"/>
        <v>39</v>
      </c>
      <c r="AJN38" s="715">
        <v>0</v>
      </c>
      <c r="AJO38" s="712">
        <v>0</v>
      </c>
      <c r="AJP38" s="699">
        <f t="shared" si="113"/>
        <v>17</v>
      </c>
      <c r="AJQ38" s="715">
        <v>0</v>
      </c>
      <c r="AJR38" s="712">
        <v>0</v>
      </c>
      <c r="AJS38" s="699">
        <f t="shared" si="114"/>
        <v>29</v>
      </c>
      <c r="AJT38" s="715">
        <v>0</v>
      </c>
      <c r="AJU38" s="712">
        <v>0</v>
      </c>
      <c r="AJV38" s="715">
        <v>0</v>
      </c>
      <c r="AJW38" s="712">
        <v>0</v>
      </c>
      <c r="AJX38" s="699">
        <f t="shared" si="115"/>
        <v>26</v>
      </c>
      <c r="AJY38" s="715">
        <v>0</v>
      </c>
      <c r="AJZ38" s="712">
        <v>0</v>
      </c>
      <c r="AKA38" s="699">
        <f t="shared" si="116"/>
        <v>9</v>
      </c>
      <c r="AKB38" s="715">
        <v>0</v>
      </c>
      <c r="AKC38" s="712">
        <v>0</v>
      </c>
      <c r="AKD38" s="699">
        <f t="shared" si="117"/>
        <v>55</v>
      </c>
      <c r="AKE38" s="715">
        <v>0</v>
      </c>
      <c r="AKF38" s="715">
        <v>0</v>
      </c>
      <c r="AKG38" s="715">
        <v>0</v>
      </c>
      <c r="AKH38" s="715">
        <v>0</v>
      </c>
      <c r="AKI38" s="715">
        <v>0</v>
      </c>
      <c r="AKJ38" s="715">
        <v>0</v>
      </c>
      <c r="AKK38" s="715">
        <v>0</v>
      </c>
      <c r="AKL38" s="715">
        <v>0</v>
      </c>
      <c r="AKM38" s="715">
        <v>0</v>
      </c>
      <c r="AKN38" s="715">
        <v>0</v>
      </c>
      <c r="AKO38" s="715">
        <v>0</v>
      </c>
      <c r="AKP38" s="712" t="s">
        <v>31</v>
      </c>
      <c r="AKQ38" s="699" t="str">
        <f t="shared" si="118"/>
        <v>-</v>
      </c>
      <c r="AKR38" s="712" t="s">
        <v>31</v>
      </c>
      <c r="AKS38" s="699" t="str">
        <f t="shared" si="118"/>
        <v>-</v>
      </c>
      <c r="AKT38" s="712" t="s">
        <v>31</v>
      </c>
      <c r="AKU38" s="699" t="str">
        <f t="shared" si="5"/>
        <v>-</v>
      </c>
      <c r="AKV38" s="712" t="s">
        <v>31</v>
      </c>
      <c r="AKW38" s="699" t="str">
        <f t="shared" si="119"/>
        <v>-</v>
      </c>
      <c r="AKX38" s="712" t="s">
        <v>31</v>
      </c>
      <c r="AKY38" s="712" t="s">
        <v>31</v>
      </c>
      <c r="AKZ38" s="712" t="s">
        <v>31</v>
      </c>
      <c r="ALA38" s="699" t="str">
        <f t="shared" si="6"/>
        <v>-</v>
      </c>
      <c r="ALB38" s="712" t="s">
        <v>31</v>
      </c>
      <c r="ALC38" s="699" t="str">
        <f t="shared" si="7"/>
        <v>-</v>
      </c>
      <c r="ALD38" s="712" t="s">
        <v>31</v>
      </c>
      <c r="ALE38" s="699" t="str">
        <f t="shared" si="8"/>
        <v>-</v>
      </c>
      <c r="ALF38" s="712" t="s">
        <v>31</v>
      </c>
      <c r="ALG38" s="712"/>
      <c r="ALH38" s="1706">
        <v>36.776859504132233</v>
      </c>
      <c r="ALI38" s="729">
        <v>17</v>
      </c>
      <c r="ALJ38" s="729">
        <v>1</v>
      </c>
      <c r="ALK38" s="729">
        <v>270</v>
      </c>
      <c r="ALL38" s="729">
        <v>62.962962962962955</v>
      </c>
      <c r="ALM38" s="729">
        <v>3.7037037037037037</v>
      </c>
      <c r="ALN38" s="729">
        <v>75</v>
      </c>
      <c r="ALO38" s="729">
        <v>17</v>
      </c>
    </row>
    <row r="39" spans="1:1003" ht="13" x14ac:dyDescent="0.2">
      <c r="A39" s="696" t="s">
        <v>1743</v>
      </c>
      <c r="B39" s="697" t="s">
        <v>1744</v>
      </c>
      <c r="C39" s="697" t="s">
        <v>1646</v>
      </c>
      <c r="D39" s="697" t="s">
        <v>1646</v>
      </c>
      <c r="E39" s="697" t="s">
        <v>1638</v>
      </c>
      <c r="F39" s="698" t="s">
        <v>334</v>
      </c>
      <c r="G39" s="699" t="s">
        <v>1914</v>
      </c>
      <c r="H39" s="700">
        <v>311</v>
      </c>
      <c r="I39" s="703">
        <v>7.19</v>
      </c>
      <c r="J39" s="699">
        <f t="shared" si="9"/>
        <v>46</v>
      </c>
      <c r="K39" s="702">
        <v>143</v>
      </c>
      <c r="L39" s="703">
        <v>7.06</v>
      </c>
      <c r="M39" s="710">
        <f t="shared" si="10"/>
        <v>57</v>
      </c>
      <c r="N39" s="712">
        <f t="shared" si="11"/>
        <v>-0.13000000000000078</v>
      </c>
      <c r="O39" s="702">
        <v>360</v>
      </c>
      <c r="P39" s="703">
        <v>5.89</v>
      </c>
      <c r="Q39" s="699">
        <f t="shared" si="120"/>
        <v>68</v>
      </c>
      <c r="R39" s="702">
        <v>264</v>
      </c>
      <c r="S39" s="703">
        <v>6.27</v>
      </c>
      <c r="T39" s="710">
        <f t="shared" si="0"/>
        <v>23</v>
      </c>
      <c r="U39" s="712">
        <f t="shared" si="12"/>
        <v>0.37999999999999989</v>
      </c>
      <c r="V39" s="706">
        <v>192</v>
      </c>
      <c r="W39" s="701">
        <v>6.208333333333333</v>
      </c>
      <c r="X39" s="702">
        <v>72</v>
      </c>
      <c r="Y39" s="704">
        <v>6.416666666666667</v>
      </c>
      <c r="Z39" s="705">
        <f t="shared" si="13"/>
        <v>41</v>
      </c>
      <c r="AA39" s="707">
        <v>144</v>
      </c>
      <c r="AB39" s="704">
        <v>6.3125</v>
      </c>
      <c r="AC39" s="705">
        <f t="shared" si="14"/>
        <v>29</v>
      </c>
      <c r="AD39" s="702">
        <v>48</v>
      </c>
      <c r="AE39" s="704">
        <v>5.895833333333333</v>
      </c>
      <c r="AF39" s="732">
        <f t="shared" si="15"/>
        <v>20</v>
      </c>
      <c r="AG39" s="708">
        <v>79.400000000000006</v>
      </c>
      <c r="AH39" s="705">
        <f t="shared" si="16"/>
        <v>65</v>
      </c>
      <c r="AI39" s="709">
        <v>84.9</v>
      </c>
      <c r="AJ39" s="705">
        <f t="shared" si="17"/>
        <v>30</v>
      </c>
      <c r="AK39" s="709">
        <v>1.5</v>
      </c>
      <c r="AL39" s="701">
        <v>2.7000000000000028</v>
      </c>
      <c r="AM39" s="702">
        <v>75</v>
      </c>
      <c r="AN39" s="715">
        <f t="shared" si="18"/>
        <v>35</v>
      </c>
      <c r="AO39" s="710">
        <v>75</v>
      </c>
      <c r="AP39" s="715">
        <f t="shared" si="19"/>
        <v>31</v>
      </c>
      <c r="AQ39" s="702">
        <v>330</v>
      </c>
      <c r="AR39" s="710">
        <f t="shared" si="121"/>
        <v>1</v>
      </c>
      <c r="AS39" s="702">
        <v>141</v>
      </c>
      <c r="AT39" s="703">
        <v>24.822695035460992</v>
      </c>
      <c r="AU39" s="705">
        <f t="shared" si="20"/>
        <v>55</v>
      </c>
      <c r="AV39" s="702">
        <v>143</v>
      </c>
      <c r="AW39" s="703">
        <v>13.286713286713287</v>
      </c>
      <c r="AX39" s="705">
        <f t="shared" si="21"/>
        <v>40</v>
      </c>
      <c r="AY39" s="702">
        <v>141</v>
      </c>
      <c r="AZ39" s="703">
        <v>51.063829787234042</v>
      </c>
      <c r="BA39" s="705">
        <f t="shared" si="22"/>
        <v>55</v>
      </c>
      <c r="BB39" s="702">
        <v>140</v>
      </c>
      <c r="BC39" s="703">
        <v>23.571428571428569</v>
      </c>
      <c r="BD39" s="705">
        <f t="shared" si="23"/>
        <v>76</v>
      </c>
      <c r="BE39" s="702">
        <v>138</v>
      </c>
      <c r="BF39" s="703">
        <v>1.4492753623188406</v>
      </c>
      <c r="BG39" s="705">
        <f t="shared" si="24"/>
        <v>52</v>
      </c>
      <c r="BH39" s="702">
        <v>142</v>
      </c>
      <c r="BI39" s="703">
        <v>35.91549295774648</v>
      </c>
      <c r="BJ39" s="705">
        <f t="shared" si="25"/>
        <v>56</v>
      </c>
      <c r="BK39" s="702">
        <v>73</v>
      </c>
      <c r="BL39" s="703">
        <v>50.684931506849317</v>
      </c>
      <c r="BM39" s="705">
        <f t="shared" si="26"/>
        <v>27</v>
      </c>
      <c r="BN39" s="702">
        <v>74</v>
      </c>
      <c r="BO39" s="703">
        <v>83.78378378378379</v>
      </c>
      <c r="BP39" s="705">
        <f t="shared" si="27"/>
        <v>47</v>
      </c>
      <c r="BQ39" s="702">
        <v>70</v>
      </c>
      <c r="BR39" s="703">
        <v>65.714285714285708</v>
      </c>
      <c r="BS39" s="705">
        <f t="shared" si="28"/>
        <v>55</v>
      </c>
      <c r="BT39" s="702">
        <v>73</v>
      </c>
      <c r="BU39" s="703">
        <v>38.356164383561641</v>
      </c>
      <c r="BV39" s="705">
        <f t="shared" si="29"/>
        <v>42</v>
      </c>
      <c r="BW39" s="702">
        <v>60</v>
      </c>
      <c r="BX39" s="703">
        <v>5</v>
      </c>
      <c r="BY39" s="705">
        <f t="shared" si="30"/>
        <v>66</v>
      </c>
      <c r="BZ39" s="702">
        <v>75</v>
      </c>
      <c r="CA39" s="703">
        <v>64</v>
      </c>
      <c r="CB39" s="705">
        <f t="shared" si="31"/>
        <v>70</v>
      </c>
      <c r="CC39" s="709">
        <v>14.1</v>
      </c>
      <c r="CD39" s="726">
        <f t="shared" si="32"/>
        <v>49</v>
      </c>
      <c r="CE39" s="703">
        <v>2.7</v>
      </c>
      <c r="CF39" s="703">
        <v>5.8000000000000007</v>
      </c>
      <c r="CG39" s="704">
        <v>5.6</v>
      </c>
      <c r="CH39" s="709">
        <v>13.699999999999998</v>
      </c>
      <c r="CI39" s="701">
        <v>14.000000000000002</v>
      </c>
      <c r="CJ39" s="712">
        <v>16.600000000000001</v>
      </c>
      <c r="CK39" s="729">
        <f t="shared" si="33"/>
        <v>39</v>
      </c>
      <c r="CL39" s="712">
        <v>3.1</v>
      </c>
      <c r="CM39" s="712">
        <v>6.5</v>
      </c>
      <c r="CN39" s="712">
        <v>7.0000000000000009</v>
      </c>
      <c r="CO39" s="714">
        <v>111</v>
      </c>
      <c r="CP39" s="985">
        <v>84.88</v>
      </c>
      <c r="CQ39" s="729">
        <f t="shared" si="34"/>
        <v>32</v>
      </c>
      <c r="CR39" s="715">
        <v>37</v>
      </c>
      <c r="CS39" s="985">
        <v>84.97</v>
      </c>
      <c r="CT39" s="729">
        <f t="shared" si="1"/>
        <v>27</v>
      </c>
      <c r="CU39" s="715">
        <v>55</v>
      </c>
      <c r="CV39" s="712">
        <v>85.52</v>
      </c>
      <c r="CW39" s="729">
        <f t="shared" si="35"/>
        <v>22</v>
      </c>
      <c r="CX39" s="715">
        <v>19</v>
      </c>
      <c r="CY39" s="712">
        <v>82.84</v>
      </c>
      <c r="CZ39" s="729">
        <f t="shared" si="36"/>
        <v>45</v>
      </c>
      <c r="DA39" s="716">
        <v>24.576271186440678</v>
      </c>
      <c r="DB39" s="710">
        <f t="shared" si="37"/>
        <v>52</v>
      </c>
      <c r="DC39" s="715">
        <v>118</v>
      </c>
      <c r="DD39" s="717">
        <v>72.881355932203391</v>
      </c>
      <c r="DE39" s="710">
        <f t="shared" si="38"/>
        <v>47</v>
      </c>
      <c r="DF39" s="703">
        <v>2.5423728813559325</v>
      </c>
      <c r="DG39" s="705">
        <f t="shared" si="123"/>
        <v>31</v>
      </c>
      <c r="DH39" s="709">
        <v>58.139534883720934</v>
      </c>
      <c r="DI39" s="705">
        <f t="shared" si="123"/>
        <v>44</v>
      </c>
      <c r="DJ39" s="703">
        <v>6.9767441860465116</v>
      </c>
      <c r="DK39" s="705">
        <f t="shared" si="40"/>
        <v>24</v>
      </c>
      <c r="DL39" s="718">
        <v>70.666666666666671</v>
      </c>
      <c r="DM39" s="705">
        <f t="shared" si="41"/>
        <v>46</v>
      </c>
      <c r="DN39" s="703">
        <v>2.666666666666667</v>
      </c>
      <c r="DO39" s="705">
        <f t="shared" si="42"/>
        <v>50</v>
      </c>
      <c r="DP39" s="702">
        <v>134</v>
      </c>
      <c r="DQ39" s="719">
        <v>68.656716417910445</v>
      </c>
      <c r="DR39" s="705">
        <f t="shared" si="122"/>
        <v>28</v>
      </c>
      <c r="DS39" s="702">
        <v>69</v>
      </c>
      <c r="DT39" s="719">
        <v>44.927536231884055</v>
      </c>
      <c r="DU39" s="705">
        <v>47</v>
      </c>
      <c r="DV39" s="702">
        <v>120</v>
      </c>
      <c r="DW39" s="720">
        <v>68.333333333333329</v>
      </c>
      <c r="DX39" s="705">
        <v>32</v>
      </c>
      <c r="DY39" s="702">
        <v>102</v>
      </c>
      <c r="DZ39" s="1145">
        <v>1.5</v>
      </c>
      <c r="EA39" s="726">
        <v>6</v>
      </c>
      <c r="EB39" s="720">
        <v>5.8823529411764701</v>
      </c>
      <c r="EC39" s="705">
        <v>69</v>
      </c>
      <c r="ED39" s="702">
        <v>116</v>
      </c>
      <c r="EE39" s="712">
        <v>1.0483870967741935</v>
      </c>
      <c r="EF39" s="729">
        <v>64</v>
      </c>
      <c r="EG39" s="720">
        <v>26.724137931034488</v>
      </c>
      <c r="EH39" s="705">
        <v>29</v>
      </c>
      <c r="EI39" s="702">
        <v>119</v>
      </c>
      <c r="EJ39" s="712">
        <v>0.97142857142857142</v>
      </c>
      <c r="EK39" s="729">
        <v>41</v>
      </c>
      <c r="EL39" s="720">
        <v>29.411764705882355</v>
      </c>
      <c r="EM39" s="705">
        <v>21</v>
      </c>
      <c r="EN39" s="714">
        <v>110</v>
      </c>
      <c r="EO39" s="712">
        <v>0.90909090909090906</v>
      </c>
      <c r="EP39" s="729">
        <v>12</v>
      </c>
      <c r="EQ39" s="725">
        <v>10</v>
      </c>
      <c r="ER39" s="733">
        <v>46</v>
      </c>
      <c r="ES39" s="702">
        <v>115</v>
      </c>
      <c r="ET39" s="726">
        <v>0.75</v>
      </c>
      <c r="EU39" s="726">
        <v>43</v>
      </c>
      <c r="EV39" s="720">
        <v>13.913043478260869</v>
      </c>
      <c r="EW39" s="705">
        <v>25</v>
      </c>
      <c r="EX39" s="715">
        <v>121</v>
      </c>
      <c r="EY39" s="726">
        <v>0.8571428571428571</v>
      </c>
      <c r="EZ39" s="726">
        <v>12</v>
      </c>
      <c r="FA39" s="725">
        <v>5.785123966942149</v>
      </c>
      <c r="FB39" s="715">
        <v>30</v>
      </c>
      <c r="FC39" s="702">
        <v>119</v>
      </c>
      <c r="FD39" s="726">
        <v>0.55555555555555558</v>
      </c>
      <c r="FE39" s="726">
        <v>51</v>
      </c>
      <c r="FF39" s="720">
        <v>7.5630252100840334</v>
      </c>
      <c r="FG39" s="705">
        <v>49</v>
      </c>
      <c r="FH39" s="702">
        <v>105</v>
      </c>
      <c r="FI39" s="726">
        <v>2.736842105263158</v>
      </c>
      <c r="FJ39" s="726">
        <v>67</v>
      </c>
      <c r="FK39" s="720">
        <v>36.190476190476197</v>
      </c>
      <c r="FL39" s="705">
        <v>40</v>
      </c>
      <c r="FM39" s="714">
        <v>76</v>
      </c>
      <c r="FN39" s="725">
        <v>25</v>
      </c>
      <c r="FO39" s="715">
        <v>32</v>
      </c>
      <c r="FP39" s="702">
        <v>66</v>
      </c>
      <c r="FQ39" s="727">
        <v>1.625</v>
      </c>
      <c r="FR39" s="727">
        <v>14</v>
      </c>
      <c r="FS39" s="720">
        <v>6.0606060606060606</v>
      </c>
      <c r="FT39" s="705">
        <v>9</v>
      </c>
      <c r="FU39" s="702">
        <v>65</v>
      </c>
      <c r="FV39" s="712">
        <v>1.75</v>
      </c>
      <c r="FW39" s="729">
        <v>10</v>
      </c>
      <c r="FX39" s="720">
        <v>3.0769230769230771</v>
      </c>
      <c r="FY39" s="705">
        <v>56</v>
      </c>
      <c r="FZ39" s="702">
        <v>68</v>
      </c>
      <c r="GA39" s="712">
        <v>1.25</v>
      </c>
      <c r="GB39" s="729">
        <v>8</v>
      </c>
      <c r="GC39" s="720">
        <v>8.8235294117647065</v>
      </c>
      <c r="GD39" s="705">
        <v>26</v>
      </c>
      <c r="GE39" s="702">
        <v>65</v>
      </c>
      <c r="GF39" s="712">
        <v>0.75</v>
      </c>
      <c r="GG39" s="729">
        <v>30</v>
      </c>
      <c r="GH39" s="720">
        <v>3.0769230769230771</v>
      </c>
      <c r="GI39" s="705">
        <v>33</v>
      </c>
      <c r="GJ39" s="702">
        <v>71</v>
      </c>
      <c r="GK39" s="726">
        <v>1.5416666666666667</v>
      </c>
      <c r="GL39" s="726">
        <v>21</v>
      </c>
      <c r="GM39" s="720">
        <v>16.901408450704224</v>
      </c>
      <c r="GN39" s="705">
        <v>23</v>
      </c>
      <c r="GO39" s="702">
        <v>66</v>
      </c>
      <c r="GP39" s="726">
        <v>0.75</v>
      </c>
      <c r="GQ39" s="726">
        <v>22</v>
      </c>
      <c r="GR39" s="720">
        <v>6.0606060606060606</v>
      </c>
      <c r="GS39" s="705">
        <v>7</v>
      </c>
      <c r="GT39" s="702">
        <v>67</v>
      </c>
      <c r="GU39" s="726">
        <v>0.66666666666666663</v>
      </c>
      <c r="GV39" s="726">
        <v>23</v>
      </c>
      <c r="GW39" s="720">
        <v>4.4776119402985071</v>
      </c>
      <c r="GX39" s="705">
        <v>11</v>
      </c>
      <c r="GY39" s="702">
        <v>69</v>
      </c>
      <c r="GZ39" s="726">
        <v>2.25</v>
      </c>
      <c r="HA39" s="726">
        <v>25</v>
      </c>
      <c r="HB39" s="720">
        <v>2.8985507246376812</v>
      </c>
      <c r="HC39" s="705">
        <v>7</v>
      </c>
      <c r="HD39" s="709">
        <v>24.806201550387598</v>
      </c>
      <c r="HE39" s="703">
        <v>4.6511627906976747</v>
      </c>
      <c r="HF39" s="703">
        <v>71.31782945736434</v>
      </c>
      <c r="HG39" s="703">
        <v>27.131782945736433</v>
      </c>
      <c r="HH39" s="1299">
        <v>11.627906976744185</v>
      </c>
      <c r="HI39" s="1299">
        <v>17.054263565891471</v>
      </c>
      <c r="HJ39" s="1299">
        <v>68.992248062015506</v>
      </c>
      <c r="HK39" s="1299">
        <v>4.6511627906976747</v>
      </c>
      <c r="HL39" s="1299">
        <v>72.093023255813947</v>
      </c>
      <c r="HM39" s="1300">
        <v>129</v>
      </c>
      <c r="HN39" s="709">
        <v>19.289340101522843</v>
      </c>
      <c r="HO39" s="709">
        <v>2.3688663282571913</v>
      </c>
      <c r="HP39" s="709">
        <v>61.252115059221659</v>
      </c>
      <c r="HQ39" s="709">
        <v>29.780033840947546</v>
      </c>
      <c r="HR39" s="709">
        <v>8.4602368866328259</v>
      </c>
      <c r="HS39" s="709">
        <v>39.255499153976309</v>
      </c>
      <c r="HT39" s="709">
        <v>57.021996615905245</v>
      </c>
      <c r="HU39" s="709">
        <v>4.230118443316413</v>
      </c>
      <c r="HV39" s="709">
        <v>59.052453468697117</v>
      </c>
      <c r="HW39" s="1300">
        <v>591</v>
      </c>
      <c r="HX39" s="1265">
        <v>5</v>
      </c>
      <c r="HY39" s="1266">
        <v>2</v>
      </c>
      <c r="HZ39" s="1266">
        <v>8</v>
      </c>
      <c r="IA39" s="1266">
        <v>6</v>
      </c>
      <c r="IB39" s="1266">
        <v>3</v>
      </c>
      <c r="IC39" s="1266">
        <v>0</v>
      </c>
      <c r="ID39" s="1266" t="s">
        <v>31</v>
      </c>
      <c r="IE39" s="1266">
        <v>10</v>
      </c>
      <c r="IF39" s="1267">
        <v>34</v>
      </c>
      <c r="IG39" s="1268">
        <v>16</v>
      </c>
      <c r="IH39" s="1269">
        <v>3</v>
      </c>
      <c r="II39" s="1269">
        <v>4</v>
      </c>
      <c r="IJ39" s="1269">
        <v>5</v>
      </c>
      <c r="IK39" s="1269">
        <v>2</v>
      </c>
      <c r="IL39" s="1269">
        <v>0</v>
      </c>
      <c r="IM39" s="1269">
        <v>10</v>
      </c>
      <c r="IN39" s="1269">
        <v>11</v>
      </c>
      <c r="IO39" s="1267">
        <v>51</v>
      </c>
      <c r="IP39" s="1268">
        <v>1</v>
      </c>
      <c r="IQ39" s="1269">
        <v>7</v>
      </c>
      <c r="IR39" s="1269">
        <v>0</v>
      </c>
      <c r="IS39" s="1269">
        <v>4</v>
      </c>
      <c r="IT39" s="1269">
        <v>0</v>
      </c>
      <c r="IU39" s="1269">
        <v>0</v>
      </c>
      <c r="IV39" s="1269">
        <v>5</v>
      </c>
      <c r="IW39" s="1269">
        <v>3</v>
      </c>
      <c r="IX39" s="1270">
        <v>20</v>
      </c>
      <c r="IY39" s="1268">
        <v>14.705882352941178</v>
      </c>
      <c r="IZ39" s="1269">
        <v>5.8823529411764701</v>
      </c>
      <c r="JA39" s="1269">
        <v>23.52941176470588</v>
      </c>
      <c r="JB39" s="1269">
        <v>17.647058823529413</v>
      </c>
      <c r="JC39" s="1269">
        <v>8.8235294117647065</v>
      </c>
      <c r="JD39" s="1269">
        <v>0</v>
      </c>
      <c r="JE39" s="1269" t="s">
        <v>31</v>
      </c>
      <c r="JF39" s="1269">
        <v>29.411764705882355</v>
      </c>
      <c r="JG39" s="1270">
        <v>100</v>
      </c>
      <c r="JH39" s="1268">
        <v>31.372549019607842</v>
      </c>
      <c r="JI39" s="1269">
        <v>5.8823529411764701</v>
      </c>
      <c r="JJ39" s="1269">
        <v>7.8431372549019605</v>
      </c>
      <c r="JK39" s="1269">
        <v>9.8039215686274517</v>
      </c>
      <c r="JL39" s="1269">
        <v>3.9215686274509802</v>
      </c>
      <c r="JM39" s="1269">
        <v>0</v>
      </c>
      <c r="JN39" s="1269">
        <v>19.607843137254903</v>
      </c>
      <c r="JO39" s="1269">
        <v>21.568627450980394</v>
      </c>
      <c r="JP39" s="1270">
        <v>100</v>
      </c>
      <c r="JQ39" s="1268">
        <v>5</v>
      </c>
      <c r="JR39" s="1269">
        <v>35</v>
      </c>
      <c r="JS39" s="1269">
        <v>0</v>
      </c>
      <c r="JT39" s="1269">
        <v>20</v>
      </c>
      <c r="JU39" s="1269">
        <v>0</v>
      </c>
      <c r="JV39" s="1269">
        <v>0</v>
      </c>
      <c r="JW39" s="1269">
        <v>25</v>
      </c>
      <c r="JX39" s="1269">
        <v>15</v>
      </c>
      <c r="JY39" s="1270">
        <v>100</v>
      </c>
      <c r="JZ39" s="718">
        <v>53.009610520991401</v>
      </c>
      <c r="KA39" s="705">
        <f t="shared" si="43"/>
        <v>31</v>
      </c>
      <c r="KB39" s="718">
        <v>43.165467625899282</v>
      </c>
      <c r="KC39" s="705">
        <f t="shared" si="43"/>
        <v>69</v>
      </c>
      <c r="KD39" s="1211">
        <v>0</v>
      </c>
      <c r="KE39" s="988">
        <f t="shared" si="44"/>
        <v>75</v>
      </c>
      <c r="KF39" s="1212">
        <v>19.339865910263022</v>
      </c>
      <c r="KG39" s="988">
        <f t="shared" si="44"/>
        <v>1</v>
      </c>
      <c r="KH39" s="1212">
        <v>30.054151624548737</v>
      </c>
      <c r="KI39" s="988">
        <f t="shared" si="124"/>
        <v>9</v>
      </c>
      <c r="KJ39" s="1212">
        <v>30.028365136668384</v>
      </c>
      <c r="KK39" s="988">
        <f t="shared" si="124"/>
        <v>5</v>
      </c>
      <c r="KL39" s="725">
        <v>7.2368421052631584</v>
      </c>
      <c r="KM39" s="715">
        <f t="shared" si="46"/>
        <v>51</v>
      </c>
      <c r="KN39" s="715">
        <v>26.575505350772886</v>
      </c>
      <c r="KO39" s="715">
        <f t="shared" si="47"/>
        <v>13</v>
      </c>
      <c r="KP39" s="728">
        <v>45</v>
      </c>
      <c r="KQ39" s="729">
        <v>10</v>
      </c>
      <c r="KR39" s="729">
        <v>10</v>
      </c>
      <c r="KS39" s="729">
        <v>40</v>
      </c>
      <c r="KT39" s="729">
        <v>0</v>
      </c>
      <c r="KU39" s="730">
        <f t="shared" si="48"/>
        <v>105</v>
      </c>
      <c r="KV39" s="734">
        <f t="shared" si="49"/>
        <v>25</v>
      </c>
      <c r="KW39" s="728">
        <v>10</v>
      </c>
      <c r="KX39" s="729">
        <v>10</v>
      </c>
      <c r="KY39" s="706">
        <f t="shared" si="50"/>
        <v>20</v>
      </c>
      <c r="KZ39" s="705">
        <f t="shared" si="51"/>
        <v>1</v>
      </c>
      <c r="LA39" s="847" t="s">
        <v>1632</v>
      </c>
      <c r="LB39" s="846" t="s">
        <v>1625</v>
      </c>
      <c r="LC39" s="846" t="s">
        <v>1625</v>
      </c>
      <c r="LD39" s="846" t="s">
        <v>1625</v>
      </c>
      <c r="LE39" s="729">
        <v>10</v>
      </c>
      <c r="LF39" s="1023">
        <v>37</v>
      </c>
      <c r="LG39" s="847" t="s">
        <v>1632</v>
      </c>
      <c r="LH39" s="846" t="s">
        <v>1625</v>
      </c>
      <c r="LI39" s="846" t="s">
        <v>1632</v>
      </c>
      <c r="LJ39" s="846" t="s">
        <v>1625</v>
      </c>
      <c r="LK39" s="729">
        <v>20</v>
      </c>
      <c r="LL39" s="1023">
        <v>30</v>
      </c>
      <c r="LM39" s="847" t="s">
        <v>1632</v>
      </c>
      <c r="LN39" s="846" t="s">
        <v>1632</v>
      </c>
      <c r="LO39" s="846" t="s">
        <v>1632</v>
      </c>
      <c r="LP39" s="846" t="s">
        <v>1625</v>
      </c>
      <c r="LQ39" s="729">
        <v>45</v>
      </c>
      <c r="LR39" s="1023">
        <v>20</v>
      </c>
      <c r="LS39" s="847" t="s">
        <v>1632</v>
      </c>
      <c r="LT39" s="846" t="s">
        <v>1632</v>
      </c>
      <c r="LU39" s="846" t="s">
        <v>1632</v>
      </c>
      <c r="LV39" s="846" t="s">
        <v>1632</v>
      </c>
      <c r="LW39" s="729">
        <v>40</v>
      </c>
      <c r="LX39" s="1023">
        <v>1</v>
      </c>
      <c r="LY39" s="847" t="s">
        <v>1632</v>
      </c>
      <c r="LZ39" s="846" t="s">
        <v>1632</v>
      </c>
      <c r="MA39" s="846" t="s">
        <v>1632</v>
      </c>
      <c r="MB39" s="846" t="s">
        <v>1625</v>
      </c>
      <c r="MC39" s="729">
        <v>30</v>
      </c>
      <c r="MD39" s="1023">
        <v>35</v>
      </c>
      <c r="ME39" s="847" t="s">
        <v>1632</v>
      </c>
      <c r="MF39" s="846" t="s">
        <v>1625</v>
      </c>
      <c r="MG39" s="846" t="s">
        <v>1625</v>
      </c>
      <c r="MH39" s="846" t="s">
        <v>1625</v>
      </c>
      <c r="MI39" s="729">
        <v>10</v>
      </c>
      <c r="MJ39" s="1023">
        <v>54</v>
      </c>
      <c r="MK39" s="847" t="s">
        <v>1625</v>
      </c>
      <c r="ML39" s="846" t="s">
        <v>1625</v>
      </c>
      <c r="MM39" s="846" t="s">
        <v>1625</v>
      </c>
      <c r="MN39" s="729">
        <v>0</v>
      </c>
      <c r="MO39" s="1023">
        <v>54</v>
      </c>
      <c r="MP39" s="847" t="s">
        <v>1632</v>
      </c>
      <c r="MQ39" s="846" t="s">
        <v>1632</v>
      </c>
      <c r="MR39" s="846" t="s">
        <v>1632</v>
      </c>
      <c r="MS39" s="846" t="s">
        <v>1625</v>
      </c>
      <c r="MT39" s="729">
        <v>30</v>
      </c>
      <c r="MU39" s="1023">
        <v>31</v>
      </c>
      <c r="MV39" s="846" t="s">
        <v>1625</v>
      </c>
      <c r="MW39" s="846" t="s">
        <v>1625</v>
      </c>
      <c r="MX39" s="846" t="s">
        <v>1625</v>
      </c>
      <c r="MY39" s="846" t="s">
        <v>1625</v>
      </c>
      <c r="MZ39" s="729">
        <v>0</v>
      </c>
      <c r="NA39" s="1023">
        <v>47</v>
      </c>
      <c r="NB39" s="715">
        <v>72.819999999999993</v>
      </c>
      <c r="NC39" s="715">
        <f t="shared" si="3"/>
        <v>53</v>
      </c>
      <c r="ND39" s="714">
        <v>522</v>
      </c>
      <c r="NE39" s="715">
        <v>14</v>
      </c>
      <c r="NF39" s="731">
        <v>131.88479029813035</v>
      </c>
      <c r="NG39" s="715">
        <v>12</v>
      </c>
      <c r="NH39" s="715">
        <v>522</v>
      </c>
      <c r="NI39" s="715">
        <v>11</v>
      </c>
      <c r="NJ39" s="731">
        <v>131.88479029813035</v>
      </c>
      <c r="NK39" s="715">
        <v>12</v>
      </c>
      <c r="NL39" s="715">
        <v>90</v>
      </c>
      <c r="NM39" s="715">
        <v>18</v>
      </c>
      <c r="NN39" s="2946">
        <v>22.282743253280515</v>
      </c>
      <c r="NO39" s="715">
        <v>18</v>
      </c>
      <c r="NP39" s="715">
        <v>3958</v>
      </c>
      <c r="NQ39" s="3206">
        <v>0</v>
      </c>
      <c r="NR39" s="3349">
        <v>0</v>
      </c>
      <c r="NS39" s="3206">
        <v>44</v>
      </c>
      <c r="NT39" s="3206">
        <v>0</v>
      </c>
      <c r="NU39" s="3207">
        <v>0</v>
      </c>
      <c r="NV39" s="3206">
        <v>44</v>
      </c>
      <c r="NW39" s="3206">
        <v>0</v>
      </c>
      <c r="NX39" s="3207">
        <v>0</v>
      </c>
      <c r="NY39" s="3206">
        <v>61</v>
      </c>
      <c r="NZ39" s="3206">
        <v>0</v>
      </c>
      <c r="OA39" s="3208">
        <v>0</v>
      </c>
      <c r="OB39" s="3206">
        <v>61</v>
      </c>
      <c r="OC39" s="714">
        <v>525</v>
      </c>
      <c r="OD39" s="2946">
        <v>131.05341987019469</v>
      </c>
      <c r="OE39" s="733">
        <v>14</v>
      </c>
      <c r="OF39" s="714" t="s">
        <v>31</v>
      </c>
      <c r="OG39" s="731" t="s">
        <v>31</v>
      </c>
      <c r="OH39" s="733" t="str">
        <f t="shared" si="52"/>
        <v>-</v>
      </c>
      <c r="OI39" s="981">
        <v>28.676284484940524</v>
      </c>
      <c r="OJ39" s="733">
        <f t="shared" si="4"/>
        <v>47</v>
      </c>
      <c r="OK39" s="1355" t="s">
        <v>3043</v>
      </c>
      <c r="OL39" s="1355" t="s">
        <v>3046</v>
      </c>
      <c r="OM39" s="1355">
        <v>143</v>
      </c>
      <c r="ON39" s="3559">
        <v>114.4</v>
      </c>
      <c r="OO39" s="1355">
        <v>21</v>
      </c>
      <c r="OP39" s="977"/>
      <c r="OQ39" s="712">
        <v>16.8</v>
      </c>
      <c r="OR39" s="712">
        <v>11.2</v>
      </c>
      <c r="OS39" s="712">
        <v>5.3</v>
      </c>
      <c r="OT39" s="712">
        <v>12.422360248447205</v>
      </c>
      <c r="OU39" s="712">
        <v>13.496932515337424</v>
      </c>
      <c r="OV39" s="712">
        <v>11.111111111111111</v>
      </c>
      <c r="OW39" s="699">
        <f t="shared" si="53"/>
        <v>49</v>
      </c>
      <c r="OX39" s="712">
        <v>11.72173397914929</v>
      </c>
      <c r="OY39" s="699">
        <f t="shared" si="53"/>
        <v>47</v>
      </c>
      <c r="OZ39" s="712">
        <v>1.5</v>
      </c>
      <c r="PA39" s="712">
        <v>2.8</v>
      </c>
      <c r="PB39" s="712">
        <v>0.5</v>
      </c>
      <c r="PC39" s="712">
        <v>1.8633540372670807</v>
      </c>
      <c r="PD39" s="712">
        <v>6.1349693251533743</v>
      </c>
      <c r="PE39" s="712">
        <v>5.0505050505050502</v>
      </c>
      <c r="PF39" s="699">
        <f t="shared" si="54"/>
        <v>63</v>
      </c>
      <c r="PG39" s="712">
        <v>2.9748047354875844</v>
      </c>
      <c r="PH39" s="699">
        <f t="shared" si="55"/>
        <v>67</v>
      </c>
      <c r="PI39" s="712">
        <v>16.161616161616159</v>
      </c>
      <c r="PJ39" s="699">
        <f t="shared" si="56"/>
        <v>65</v>
      </c>
      <c r="PK39" s="985">
        <v>14.696538714636874</v>
      </c>
      <c r="PL39" s="699">
        <f t="shared" si="56"/>
        <v>74</v>
      </c>
      <c r="PM39" s="985">
        <v>0</v>
      </c>
      <c r="PN39" s="985">
        <v>0</v>
      </c>
      <c r="PO39" s="699">
        <f t="shared" si="57"/>
        <v>37</v>
      </c>
      <c r="PP39" s="712">
        <v>0</v>
      </c>
      <c r="PQ39" s="985">
        <v>0</v>
      </c>
      <c r="PR39" s="699">
        <f t="shared" si="58"/>
        <v>24</v>
      </c>
      <c r="PS39" s="982">
        <v>140</v>
      </c>
      <c r="PT39" s="725">
        <v>42.857142857142854</v>
      </c>
      <c r="PU39" s="699">
        <v>45</v>
      </c>
      <c r="PV39" s="699">
        <v>246</v>
      </c>
      <c r="PW39" s="725">
        <v>60.975609756097562</v>
      </c>
      <c r="PX39" s="699">
        <v>32</v>
      </c>
      <c r="PY39" s="715">
        <v>133</v>
      </c>
      <c r="PZ39" s="725">
        <v>81.203007518796994</v>
      </c>
      <c r="QA39" s="699">
        <v>25</v>
      </c>
      <c r="QB39" s="982">
        <v>137</v>
      </c>
      <c r="QC39" s="715">
        <v>51.094890510948908</v>
      </c>
      <c r="QD39" s="699">
        <v>5</v>
      </c>
      <c r="QE39" s="716">
        <v>0</v>
      </c>
      <c r="QF39" s="3644">
        <v>0</v>
      </c>
      <c r="QG39" s="699">
        <v>23</v>
      </c>
      <c r="QH39" s="1363" t="s">
        <v>1627</v>
      </c>
      <c r="QI39" s="712">
        <v>82.788051209103841</v>
      </c>
      <c r="QJ39" s="712">
        <v>77.826086956521735</v>
      </c>
      <c r="QK39" s="699">
        <f t="shared" si="59"/>
        <v>48</v>
      </c>
      <c r="QL39" s="715">
        <v>690</v>
      </c>
      <c r="QM39" s="709">
        <v>48.698884758364315</v>
      </c>
      <c r="QN39" s="703">
        <v>52.083333333333336</v>
      </c>
      <c r="QO39" s="978">
        <v>47</v>
      </c>
      <c r="QP39" s="705">
        <v>288</v>
      </c>
      <c r="QQ39" s="3553">
        <v>94.565217391304344</v>
      </c>
      <c r="QR39" s="709">
        <v>1041.3</v>
      </c>
      <c r="QS39" s="978">
        <f t="shared" si="60"/>
        <v>3</v>
      </c>
      <c r="QT39" s="703">
        <v>1943.1</v>
      </c>
      <c r="QU39" s="978">
        <f t="shared" si="61"/>
        <v>1</v>
      </c>
      <c r="QV39" s="703">
        <v>1659.2</v>
      </c>
      <c r="QW39" s="978">
        <f t="shared" si="62"/>
        <v>23</v>
      </c>
      <c r="QX39" s="703">
        <v>0</v>
      </c>
      <c r="QY39" s="979">
        <f t="shared" si="63"/>
        <v>12</v>
      </c>
      <c r="QZ39" s="712">
        <v>0</v>
      </c>
      <c r="RA39" s="699">
        <v>30</v>
      </c>
      <c r="RB39" s="712">
        <v>253.12</v>
      </c>
      <c r="RC39" s="699">
        <v>42</v>
      </c>
      <c r="RD39" s="712">
        <v>0</v>
      </c>
      <c r="RE39" s="699">
        <v>24</v>
      </c>
      <c r="RF39" s="712">
        <v>0</v>
      </c>
      <c r="RG39" s="699">
        <v>32</v>
      </c>
      <c r="RH39" s="699">
        <v>11131.4</v>
      </c>
      <c r="RI39" s="978">
        <f t="shared" si="64"/>
        <v>22</v>
      </c>
      <c r="RJ39" s="712">
        <v>756.7</v>
      </c>
      <c r="RK39" s="978">
        <f t="shared" si="64"/>
        <v>49</v>
      </c>
      <c r="RL39" s="712">
        <v>2105.9</v>
      </c>
      <c r="RM39" s="978">
        <f t="shared" si="64"/>
        <v>7</v>
      </c>
      <c r="RN39" s="712">
        <v>0</v>
      </c>
      <c r="RO39" s="978">
        <f t="shared" si="64"/>
        <v>47</v>
      </c>
      <c r="RP39" s="712">
        <v>0</v>
      </c>
      <c r="RQ39" s="978">
        <f t="shared" si="65"/>
        <v>2</v>
      </c>
      <c r="RR39" s="712">
        <v>0</v>
      </c>
      <c r="RS39" s="978">
        <f t="shared" si="65"/>
        <v>1</v>
      </c>
      <c r="RT39" s="712">
        <v>0</v>
      </c>
      <c r="RU39" s="978">
        <f t="shared" si="65"/>
        <v>38</v>
      </c>
      <c r="RV39" s="712">
        <f t="shared" si="66"/>
        <v>0</v>
      </c>
      <c r="RW39" s="978">
        <f t="shared" si="67"/>
        <v>39</v>
      </c>
      <c r="RX39" s="712">
        <v>5</v>
      </c>
      <c r="RY39" s="712" t="s">
        <v>1632</v>
      </c>
      <c r="RZ39" s="712">
        <v>0</v>
      </c>
      <c r="SA39" s="712" t="s">
        <v>1625</v>
      </c>
      <c r="SB39" s="712">
        <v>0</v>
      </c>
      <c r="SC39" s="712" t="s">
        <v>1625</v>
      </c>
      <c r="SD39" s="712">
        <v>0</v>
      </c>
      <c r="SE39" s="712" t="s">
        <v>1625</v>
      </c>
      <c r="SF39" s="712">
        <v>0</v>
      </c>
      <c r="SG39" s="712" t="s">
        <v>1625</v>
      </c>
      <c r="SH39" s="712">
        <v>5</v>
      </c>
      <c r="SI39" s="699">
        <f t="shared" si="68"/>
        <v>57</v>
      </c>
      <c r="SJ39" s="712">
        <v>0</v>
      </c>
      <c r="SK39" s="712" t="s">
        <v>1625</v>
      </c>
      <c r="SL39" s="712">
        <v>0</v>
      </c>
      <c r="SM39" s="712" t="s">
        <v>1625</v>
      </c>
      <c r="SN39" s="712">
        <v>0</v>
      </c>
      <c r="SO39" s="712" t="s">
        <v>1625</v>
      </c>
      <c r="SP39" s="712">
        <v>0</v>
      </c>
      <c r="SQ39" s="712" t="s">
        <v>1625</v>
      </c>
      <c r="SR39" s="712">
        <v>0</v>
      </c>
      <c r="SS39" s="699">
        <f t="shared" si="69"/>
        <v>65</v>
      </c>
      <c r="ST39" s="712">
        <v>0</v>
      </c>
      <c r="SU39" s="712" t="s">
        <v>1625</v>
      </c>
      <c r="SV39" s="712">
        <v>0</v>
      </c>
      <c r="SW39" s="712" t="s">
        <v>1625</v>
      </c>
      <c r="SX39" s="712">
        <v>0</v>
      </c>
      <c r="SY39" s="712" t="s">
        <v>1625</v>
      </c>
      <c r="SZ39" s="712">
        <v>0</v>
      </c>
      <c r="TA39" s="699">
        <f t="shared" si="70"/>
        <v>72</v>
      </c>
      <c r="TB39" s="699">
        <v>0</v>
      </c>
      <c r="TC39" s="699" t="s">
        <v>1625</v>
      </c>
      <c r="TD39" s="699">
        <v>0</v>
      </c>
      <c r="TE39" s="699" t="s">
        <v>1625</v>
      </c>
      <c r="TF39" s="699">
        <v>10</v>
      </c>
      <c r="TG39" s="699" t="s">
        <v>1632</v>
      </c>
      <c r="TH39" s="699">
        <v>0</v>
      </c>
      <c r="TI39" s="699" t="s">
        <v>1625</v>
      </c>
      <c r="TJ39" s="699">
        <v>10</v>
      </c>
      <c r="TK39" s="699">
        <f t="shared" si="71"/>
        <v>56</v>
      </c>
      <c r="TL39" s="989">
        <v>0</v>
      </c>
      <c r="TM39" s="989">
        <v>0</v>
      </c>
      <c r="TN39" s="989">
        <v>0</v>
      </c>
      <c r="TO39" s="989">
        <v>0</v>
      </c>
      <c r="TP39" s="989">
        <v>0</v>
      </c>
      <c r="TQ39" s="699">
        <f t="shared" si="72"/>
        <v>70</v>
      </c>
      <c r="TR39" s="712" t="s">
        <v>1632</v>
      </c>
      <c r="TS39" s="712" t="s">
        <v>1632</v>
      </c>
      <c r="TT39" s="712" t="s">
        <v>1625</v>
      </c>
      <c r="TU39" s="712" t="s">
        <v>1625</v>
      </c>
      <c r="TV39" s="712">
        <v>5</v>
      </c>
      <c r="TW39" s="712">
        <v>5</v>
      </c>
      <c r="TX39" s="712">
        <v>0</v>
      </c>
      <c r="TY39" s="712">
        <v>0</v>
      </c>
      <c r="TZ39" s="712">
        <v>10</v>
      </c>
      <c r="UA39" s="699">
        <f t="shared" si="73"/>
        <v>50</v>
      </c>
      <c r="UB39" s="712">
        <v>0</v>
      </c>
      <c r="UC39" s="712">
        <v>10</v>
      </c>
      <c r="UD39" s="712">
        <v>0</v>
      </c>
      <c r="UE39" s="712">
        <v>0</v>
      </c>
      <c r="UF39" s="712">
        <v>10</v>
      </c>
      <c r="UG39" s="699">
        <f t="shared" si="74"/>
        <v>56</v>
      </c>
      <c r="UH39" s="715">
        <v>1</v>
      </c>
      <c r="UI39" s="712">
        <v>9.2971364819635554</v>
      </c>
      <c r="UJ39" s="699">
        <v>5</v>
      </c>
      <c r="UK39" s="715">
        <v>1</v>
      </c>
      <c r="UL39" s="712">
        <v>9.2971364819635554</v>
      </c>
      <c r="UM39" s="699">
        <v>47</v>
      </c>
      <c r="UN39" s="715">
        <v>1</v>
      </c>
      <c r="UO39" s="712">
        <v>9.2971364819635554</v>
      </c>
      <c r="UP39" s="699">
        <v>27</v>
      </c>
      <c r="UQ39" s="715">
        <v>2</v>
      </c>
      <c r="UR39" s="712">
        <v>17.914725904693658</v>
      </c>
      <c r="US39" s="699">
        <v>6</v>
      </c>
      <c r="UT39" s="712">
        <v>27.9</v>
      </c>
      <c r="UU39" s="699">
        <v>53</v>
      </c>
      <c r="UV39" s="712">
        <v>18.600000000000001</v>
      </c>
      <c r="UW39" s="699">
        <v>61</v>
      </c>
      <c r="UX39" s="1099">
        <v>9.3000000000000007</v>
      </c>
      <c r="UY39" s="699">
        <v>19</v>
      </c>
      <c r="UZ39" s="989">
        <v>0.104</v>
      </c>
      <c r="VA39" s="989">
        <v>62</v>
      </c>
      <c r="VB39" s="989">
        <v>3.5999999999999997E-2</v>
      </c>
      <c r="VC39" s="989">
        <v>55</v>
      </c>
      <c r="VD39" s="989">
        <v>3.5000000000000003E-2</v>
      </c>
      <c r="VE39" s="989">
        <v>31</v>
      </c>
      <c r="VF39" s="989">
        <v>0</v>
      </c>
      <c r="VG39" s="989">
        <v>49</v>
      </c>
      <c r="VH39" s="989">
        <v>0</v>
      </c>
      <c r="VI39" s="989">
        <v>44</v>
      </c>
      <c r="VJ39" s="989">
        <v>0</v>
      </c>
      <c r="VK39" s="989">
        <v>44</v>
      </c>
      <c r="VL39" s="989">
        <v>0</v>
      </c>
      <c r="VM39" s="989">
        <v>7</v>
      </c>
      <c r="VN39" s="989">
        <v>0</v>
      </c>
      <c r="VO39" s="989">
        <v>7</v>
      </c>
      <c r="VP39" s="989">
        <v>11</v>
      </c>
      <c r="VQ39" s="989">
        <v>96.592904812082892</v>
      </c>
      <c r="VR39" s="989">
        <v>36</v>
      </c>
      <c r="VS39" s="989">
        <v>5</v>
      </c>
      <c r="VT39" s="989">
        <v>43.905865823674041</v>
      </c>
      <c r="VU39" s="989">
        <v>45</v>
      </c>
      <c r="VV39" s="989">
        <v>11</v>
      </c>
      <c r="VW39" s="989">
        <v>96.592904812082892</v>
      </c>
      <c r="VX39" s="989">
        <v>43</v>
      </c>
      <c r="VY39" s="989">
        <v>3</v>
      </c>
      <c r="VZ39" s="989">
        <v>26.343519494204426</v>
      </c>
      <c r="WA39" s="989">
        <v>75</v>
      </c>
      <c r="WB39" s="989">
        <v>100</v>
      </c>
      <c r="WC39" s="989">
        <v>878.11731647348086</v>
      </c>
      <c r="WD39" s="989">
        <v>23</v>
      </c>
      <c r="WE39" s="989">
        <v>25</v>
      </c>
      <c r="WF39" s="989">
        <v>219.52932911837021</v>
      </c>
      <c r="WG39" s="989">
        <v>24</v>
      </c>
      <c r="WH39" s="989">
        <v>166.44</v>
      </c>
      <c r="WI39" s="989">
        <v>7</v>
      </c>
      <c r="WJ39" s="989">
        <v>0</v>
      </c>
      <c r="WK39" s="989">
        <v>10</v>
      </c>
      <c r="WL39" s="989">
        <v>0</v>
      </c>
      <c r="WM39" s="989">
        <v>2</v>
      </c>
      <c r="WN39" s="989">
        <v>138.69999999999999</v>
      </c>
      <c r="WO39" s="989">
        <v>7</v>
      </c>
      <c r="WP39" s="989">
        <v>0</v>
      </c>
      <c r="WQ39" s="989">
        <v>19</v>
      </c>
      <c r="WR39" s="989">
        <v>13.87</v>
      </c>
      <c r="WS39" s="989">
        <v>9</v>
      </c>
      <c r="WT39" s="989">
        <v>0</v>
      </c>
      <c r="WU39" s="989">
        <v>25</v>
      </c>
      <c r="WV39" s="989">
        <v>0</v>
      </c>
      <c r="WW39" s="989">
        <v>12</v>
      </c>
      <c r="WX39" s="989">
        <v>13.87</v>
      </c>
      <c r="WY39" s="989">
        <v>11</v>
      </c>
      <c r="WZ39" s="712">
        <v>110.96</v>
      </c>
      <c r="XA39" s="699">
        <v>73</v>
      </c>
      <c r="XB39" s="712">
        <v>471.57</v>
      </c>
      <c r="XC39" s="712">
        <v>41</v>
      </c>
      <c r="XD39" s="712">
        <v>55.48</v>
      </c>
      <c r="XE39" s="699">
        <v>33</v>
      </c>
      <c r="XF39" s="712">
        <v>0</v>
      </c>
      <c r="XG39" s="712">
        <v>23</v>
      </c>
      <c r="XH39" s="712">
        <v>0</v>
      </c>
      <c r="XI39" s="699">
        <v>28</v>
      </c>
      <c r="XJ39" s="712">
        <v>180.31</v>
      </c>
      <c r="XK39" s="699">
        <v>32</v>
      </c>
      <c r="XL39" s="712">
        <v>208.04</v>
      </c>
      <c r="XM39" s="699">
        <v>49</v>
      </c>
      <c r="XO39" s="714"/>
      <c r="XP39" s="725"/>
      <c r="XQ39" s="715"/>
      <c r="XR39" s="714"/>
      <c r="XS39" s="725"/>
      <c r="XT39" s="715"/>
      <c r="XU39" s="715"/>
      <c r="XV39" s="712"/>
      <c r="XW39" s="715"/>
      <c r="XX39" s="1169">
        <v>136</v>
      </c>
      <c r="XY39" s="1174">
        <v>1.4705882352941175</v>
      </c>
      <c r="XZ39" s="1168">
        <f t="shared" si="75"/>
        <v>42</v>
      </c>
      <c r="YA39" s="715">
        <v>232</v>
      </c>
      <c r="YB39" s="725">
        <v>14.224137931034484</v>
      </c>
      <c r="YC39" s="715">
        <f t="shared" si="76"/>
        <v>64</v>
      </c>
      <c r="YD39" s="714">
        <v>115</v>
      </c>
      <c r="YE39" s="725">
        <v>10.144927536231885</v>
      </c>
      <c r="YF39" s="715">
        <f t="shared" si="77"/>
        <v>62</v>
      </c>
      <c r="YG39" s="699">
        <v>250</v>
      </c>
      <c r="YH39" s="1099">
        <v>7.6</v>
      </c>
      <c r="YI39" s="715">
        <f t="shared" si="78"/>
        <v>25</v>
      </c>
      <c r="YJ39" s="714">
        <v>115</v>
      </c>
      <c r="YK39" s="712">
        <v>21.014492753623188</v>
      </c>
      <c r="YL39" s="715">
        <f t="shared" si="79"/>
        <v>22</v>
      </c>
      <c r="YM39" s="699">
        <v>250</v>
      </c>
      <c r="YN39" s="712">
        <v>19.600000000000001</v>
      </c>
      <c r="YO39" s="715">
        <f t="shared" si="80"/>
        <v>17</v>
      </c>
      <c r="YP39" s="1178">
        <v>0</v>
      </c>
      <c r="YQ39" s="1099">
        <v>50</v>
      </c>
      <c r="YR39" s="1099">
        <v>50</v>
      </c>
      <c r="YS39" s="1099">
        <v>0</v>
      </c>
      <c r="YT39" s="1099">
        <v>0</v>
      </c>
      <c r="YU39" s="1099">
        <v>50</v>
      </c>
      <c r="YV39" s="1099">
        <v>0</v>
      </c>
      <c r="YW39" s="1099">
        <v>0</v>
      </c>
      <c r="YX39" s="1099">
        <v>0</v>
      </c>
      <c r="YY39" s="1099">
        <v>50</v>
      </c>
      <c r="YZ39" s="1099">
        <v>0</v>
      </c>
      <c r="ZA39" s="1188">
        <v>2</v>
      </c>
      <c r="ZB39" s="985">
        <v>43.333333333333336</v>
      </c>
      <c r="ZC39" s="985">
        <v>3.3333333333333335</v>
      </c>
      <c r="ZD39" s="985">
        <v>16.666666666666664</v>
      </c>
      <c r="ZE39" s="985">
        <v>10</v>
      </c>
      <c r="ZF39" s="985">
        <v>3.3333333333333335</v>
      </c>
      <c r="ZG39" s="985">
        <v>10</v>
      </c>
      <c r="ZH39" s="985">
        <v>13.333333333333334</v>
      </c>
      <c r="ZI39" s="985">
        <v>6.666666666666667</v>
      </c>
      <c r="ZJ39" s="985">
        <v>33.333333333333329</v>
      </c>
      <c r="ZK39" s="985">
        <v>6.666666666666667</v>
      </c>
      <c r="ZL39" s="985">
        <v>3.3333333333333335</v>
      </c>
      <c r="ZM39" s="699">
        <v>30</v>
      </c>
      <c r="ZN39" s="714" t="s">
        <v>1650</v>
      </c>
      <c r="ZO39" s="715" t="s">
        <v>1634</v>
      </c>
      <c r="ZP39" s="715" t="s">
        <v>1634</v>
      </c>
      <c r="ZQ39" s="715" t="s">
        <v>1634</v>
      </c>
      <c r="ZR39" s="715" t="s">
        <v>1634</v>
      </c>
      <c r="ZS39" s="715" t="s">
        <v>1634</v>
      </c>
      <c r="ZT39" s="715">
        <v>2</v>
      </c>
      <c r="ZU39" s="715">
        <v>1</v>
      </c>
      <c r="ZV39" s="715">
        <v>1</v>
      </c>
      <c r="ZW39" s="715">
        <v>1</v>
      </c>
      <c r="ZX39" s="715">
        <v>1</v>
      </c>
      <c r="ZY39" s="715">
        <v>1</v>
      </c>
      <c r="ZZ39" s="715">
        <f t="shared" si="81"/>
        <v>7</v>
      </c>
      <c r="AAA39" s="715">
        <f t="shared" si="82"/>
        <v>14</v>
      </c>
      <c r="AAB39" s="716" t="s">
        <v>31</v>
      </c>
      <c r="AAC39" s="712" t="s">
        <v>31</v>
      </c>
      <c r="AAD39" s="712" t="s">
        <v>31</v>
      </c>
      <c r="AAE39" s="712" t="s">
        <v>31</v>
      </c>
      <c r="AAF39" s="712" t="s">
        <v>31</v>
      </c>
      <c r="AAG39" s="712" t="s">
        <v>31</v>
      </c>
      <c r="AAH39" s="714">
        <v>1</v>
      </c>
      <c r="AAI39" s="715">
        <v>0</v>
      </c>
      <c r="AAJ39" s="715">
        <v>0</v>
      </c>
      <c r="AAK39" s="715">
        <v>1</v>
      </c>
      <c r="AAL39" s="715">
        <v>0</v>
      </c>
      <c r="AAM39" s="733">
        <v>0</v>
      </c>
      <c r="AAN39" s="2996">
        <v>0.80450522928399026</v>
      </c>
      <c r="AAO39" s="2954">
        <f t="shared" si="83"/>
        <v>33</v>
      </c>
      <c r="AAP39" s="2995">
        <v>0</v>
      </c>
      <c r="AAQ39" s="2954">
        <f t="shared" si="84"/>
        <v>58</v>
      </c>
      <c r="AAR39" s="2995">
        <v>0</v>
      </c>
      <c r="AAS39" s="2954">
        <f t="shared" si="85"/>
        <v>54</v>
      </c>
      <c r="AAT39" s="2995">
        <v>0.80450522928399026</v>
      </c>
      <c r="AAU39" s="2954">
        <f t="shared" si="86"/>
        <v>42</v>
      </c>
      <c r="AAV39" s="2995">
        <v>0</v>
      </c>
      <c r="AAW39" s="2954">
        <f t="shared" si="87"/>
        <v>69</v>
      </c>
      <c r="AAX39" s="2995">
        <v>0</v>
      </c>
      <c r="AAY39" s="2954">
        <f t="shared" si="88"/>
        <v>69</v>
      </c>
      <c r="AAZ39" s="982">
        <v>1</v>
      </c>
      <c r="ABA39" s="699">
        <v>1</v>
      </c>
      <c r="ABB39" s="699">
        <v>1</v>
      </c>
      <c r="ABC39" s="2988">
        <v>0.80450522928399026</v>
      </c>
      <c r="ABD39" s="2954">
        <f t="shared" si="89"/>
        <v>27</v>
      </c>
      <c r="ABE39" s="2955">
        <v>0.80450522928399026</v>
      </c>
      <c r="ABF39" s="2954">
        <f t="shared" si="89"/>
        <v>7</v>
      </c>
      <c r="ABG39" s="2955">
        <v>0.80450522928399026</v>
      </c>
      <c r="ABH39" s="2993">
        <f t="shared" si="89"/>
        <v>7</v>
      </c>
      <c r="ABI39" s="982">
        <v>1</v>
      </c>
      <c r="ABJ39" s="731">
        <v>0.25037556334501748</v>
      </c>
      <c r="ABK39" s="715">
        <f t="shared" si="90"/>
        <v>21</v>
      </c>
      <c r="ABL39" s="716" t="s">
        <v>107</v>
      </c>
      <c r="ABM39" s="712" t="s">
        <v>107</v>
      </c>
      <c r="ABN39" s="715">
        <v>1</v>
      </c>
      <c r="ABO39" s="715">
        <v>1</v>
      </c>
      <c r="ABP39" s="715">
        <f t="shared" si="91"/>
        <v>2</v>
      </c>
      <c r="ABQ39" s="715">
        <f t="shared" si="92"/>
        <v>37</v>
      </c>
      <c r="ABR39" s="1201" t="s">
        <v>1632</v>
      </c>
      <c r="ABS39" s="1202" t="s">
        <v>1625</v>
      </c>
      <c r="ABT39" s="1202" t="s">
        <v>1632</v>
      </c>
      <c r="ABU39" s="1202" t="s">
        <v>1625</v>
      </c>
      <c r="ABV39" s="725">
        <v>5</v>
      </c>
      <c r="ABW39" s="725">
        <v>0</v>
      </c>
      <c r="ABX39" s="725">
        <v>5</v>
      </c>
      <c r="ABY39" s="725">
        <v>0</v>
      </c>
      <c r="ABZ39" s="715">
        <f t="shared" si="93"/>
        <v>10</v>
      </c>
      <c r="ACA39" s="715">
        <f t="shared" si="94"/>
        <v>36</v>
      </c>
      <c r="ACB39" s="983" t="s">
        <v>1625</v>
      </c>
      <c r="ACC39" s="725" t="s">
        <v>1632</v>
      </c>
      <c r="ACD39" s="725" t="s">
        <v>1625</v>
      </c>
      <c r="ACE39" s="725" t="s">
        <v>1632</v>
      </c>
      <c r="ACF39" s="725">
        <v>0</v>
      </c>
      <c r="ACG39" s="725">
        <v>5</v>
      </c>
      <c r="ACH39" s="725">
        <v>0</v>
      </c>
      <c r="ACI39" s="725">
        <v>5</v>
      </c>
      <c r="ACJ39" s="715">
        <f t="shared" si="95"/>
        <v>10</v>
      </c>
      <c r="ACK39" s="715">
        <f t="shared" si="96"/>
        <v>54</v>
      </c>
      <c r="ACL39" s="982">
        <v>44</v>
      </c>
      <c r="ACM39" s="715">
        <v>2832</v>
      </c>
      <c r="ACN39" s="1089">
        <v>26.739000000000001</v>
      </c>
      <c r="ACO39" s="715">
        <v>4</v>
      </c>
      <c r="ACP39" s="1089">
        <v>1.4</v>
      </c>
      <c r="ACQ39" s="715">
        <v>5</v>
      </c>
      <c r="ACR39" s="982">
        <v>96.69</v>
      </c>
      <c r="ACS39" s="1090">
        <v>3</v>
      </c>
      <c r="ACT39" s="983" t="s">
        <v>1625</v>
      </c>
      <c r="ACU39" s="725" t="s">
        <v>1625</v>
      </c>
      <c r="ACV39" s="725" t="s">
        <v>1625</v>
      </c>
      <c r="ACW39" s="725" t="s">
        <v>1625</v>
      </c>
      <c r="ACX39" s="725">
        <v>0</v>
      </c>
      <c r="ACY39" s="725">
        <v>0</v>
      </c>
      <c r="ACZ39" s="725">
        <v>0</v>
      </c>
      <c r="ADA39" s="725">
        <v>0</v>
      </c>
      <c r="ADB39" s="715">
        <f t="shared" si="97"/>
        <v>0</v>
      </c>
      <c r="ADC39" s="715">
        <f t="shared" si="98"/>
        <v>28</v>
      </c>
      <c r="ADD39" s="984" t="s">
        <v>1632</v>
      </c>
      <c r="ADE39" s="985" t="s">
        <v>1625</v>
      </c>
      <c r="ADF39" s="985" t="s">
        <v>1625</v>
      </c>
      <c r="ADG39" s="985" t="s">
        <v>1625</v>
      </c>
      <c r="ADH39" s="985">
        <v>5</v>
      </c>
      <c r="ADI39" s="985">
        <v>0</v>
      </c>
      <c r="ADJ39" s="985">
        <v>0</v>
      </c>
      <c r="ADK39" s="985">
        <v>0</v>
      </c>
      <c r="ADL39" s="715">
        <f t="shared" si="99"/>
        <v>5</v>
      </c>
      <c r="ADM39" s="715">
        <f t="shared" si="100"/>
        <v>58</v>
      </c>
      <c r="ADN39" s="1169">
        <v>1</v>
      </c>
      <c r="ADO39" s="1168">
        <v>113</v>
      </c>
      <c r="ADP39" s="1168">
        <v>904</v>
      </c>
      <c r="ADQ39" s="989">
        <v>113</v>
      </c>
      <c r="ADR39" s="989">
        <v>904</v>
      </c>
      <c r="ADS39" s="989">
        <v>228.39818089944416</v>
      </c>
      <c r="ADT39" s="989">
        <v>29</v>
      </c>
      <c r="ADU39" s="989">
        <v>1</v>
      </c>
      <c r="ADV39" s="989">
        <v>27.5</v>
      </c>
      <c r="ADW39" s="989">
        <v>220</v>
      </c>
      <c r="ADX39" s="989">
        <v>27.5</v>
      </c>
      <c r="ADY39" s="989">
        <v>220</v>
      </c>
      <c r="ADZ39" s="989">
        <v>55.583628094997472</v>
      </c>
      <c r="AEA39" s="989">
        <v>38</v>
      </c>
      <c r="AEB39" s="989">
        <v>2</v>
      </c>
      <c r="AEC39" s="989">
        <v>140.5</v>
      </c>
      <c r="AED39" s="989">
        <v>1124</v>
      </c>
      <c r="AEE39" s="989">
        <v>70.25</v>
      </c>
      <c r="AEF39" s="989">
        <v>562</v>
      </c>
      <c r="AEG39" s="989">
        <v>283.98180899444162</v>
      </c>
      <c r="AEH39" s="729">
        <v>48</v>
      </c>
      <c r="AEI39" s="987"/>
      <c r="AEM39" s="715">
        <v>568</v>
      </c>
      <c r="AEN39" s="715">
        <v>411</v>
      </c>
      <c r="AEO39" s="989">
        <v>83</v>
      </c>
      <c r="AEP39" s="1099">
        <v>20.194647201946474</v>
      </c>
      <c r="AEQ39" s="989">
        <v>75</v>
      </c>
      <c r="AER39" s="989">
        <v>18</v>
      </c>
      <c r="AES39" s="989">
        <v>21.686746987951807</v>
      </c>
      <c r="AET39" s="1099">
        <v>3.1111111111111112</v>
      </c>
      <c r="AEU39" s="989">
        <v>59</v>
      </c>
      <c r="AEV39" s="989">
        <v>15</v>
      </c>
      <c r="AEW39" s="989">
        <v>98</v>
      </c>
      <c r="AEX39" s="989">
        <v>15.306122448979592</v>
      </c>
      <c r="AEY39" s="989">
        <v>38</v>
      </c>
      <c r="AEZ39" s="1667">
        <v>411</v>
      </c>
      <c r="AFA39" s="1668">
        <v>2.2773722627737225</v>
      </c>
      <c r="AFB39" s="1667">
        <f t="shared" si="101"/>
        <v>45</v>
      </c>
      <c r="AFC39" s="1168">
        <v>11</v>
      </c>
      <c r="AFD39" s="1099">
        <v>0</v>
      </c>
      <c r="AFE39" s="989">
        <f t="shared" si="102"/>
        <v>1</v>
      </c>
      <c r="AFF39" s="715">
        <v>42</v>
      </c>
      <c r="AFG39" s="985">
        <v>23.809523809523807</v>
      </c>
      <c r="AFH39" s="699">
        <f t="shared" si="103"/>
        <v>55</v>
      </c>
      <c r="AFI39" s="989">
        <v>189</v>
      </c>
      <c r="AFJ39" s="715">
        <v>61</v>
      </c>
      <c r="AFK39" s="985">
        <v>32.275132275132272</v>
      </c>
      <c r="AFL39" s="699">
        <f t="shared" si="104"/>
        <v>63</v>
      </c>
      <c r="AFM39" s="707">
        <v>126</v>
      </c>
      <c r="AFN39" s="990">
        <v>0</v>
      </c>
      <c r="AFO39" s="719">
        <v>0</v>
      </c>
      <c r="AFP39" s="979">
        <f t="shared" si="105"/>
        <v>37</v>
      </c>
      <c r="AFQ39" s="715">
        <v>7</v>
      </c>
      <c r="AFR39" s="699">
        <f t="shared" si="105"/>
        <v>72</v>
      </c>
      <c r="AFS39" s="715" t="s">
        <v>31</v>
      </c>
      <c r="AFT39" s="715" t="s">
        <v>31</v>
      </c>
      <c r="AFU39" s="985" t="s">
        <v>31</v>
      </c>
      <c r="AFV39" s="699" t="str">
        <f t="shared" si="106"/>
        <v>-</v>
      </c>
      <c r="AFW39" s="715" t="s">
        <v>31</v>
      </c>
      <c r="AFX39" s="715" t="s">
        <v>31</v>
      </c>
      <c r="AFY39" s="712" t="s">
        <v>31</v>
      </c>
      <c r="AFZ39" s="699" t="str">
        <f t="shared" si="107"/>
        <v>-</v>
      </c>
      <c r="AGA39" s="712">
        <v>60.576923076923073</v>
      </c>
      <c r="AGB39" s="712">
        <v>21.153846153846153</v>
      </c>
      <c r="AGC39" s="712">
        <v>4.8076923076923084</v>
      </c>
      <c r="AGD39" s="712">
        <v>3.8461538461538463</v>
      </c>
      <c r="AGE39" s="712">
        <v>5.7692307692307692</v>
      </c>
      <c r="AGF39" s="712">
        <v>2.8846153846153846</v>
      </c>
      <c r="AGG39" s="712">
        <v>0.96153846153846156</v>
      </c>
      <c r="AGH39" s="712">
        <v>0</v>
      </c>
      <c r="AGI39" s="712">
        <v>0</v>
      </c>
      <c r="AGJ39" s="715">
        <v>63</v>
      </c>
      <c r="AGK39" s="715">
        <v>22</v>
      </c>
      <c r="AGL39" s="715">
        <v>5</v>
      </c>
      <c r="AGM39" s="715">
        <v>4</v>
      </c>
      <c r="AGN39" s="715">
        <v>6</v>
      </c>
      <c r="AGO39" s="715">
        <v>3</v>
      </c>
      <c r="AGP39" s="715">
        <v>1</v>
      </c>
      <c r="AGQ39" s="715">
        <v>0</v>
      </c>
      <c r="AGR39" s="715">
        <v>0</v>
      </c>
      <c r="AGS39" s="715">
        <v>104</v>
      </c>
      <c r="AGT39" s="712" t="s">
        <v>31</v>
      </c>
      <c r="AGU39" s="712" t="s">
        <v>31</v>
      </c>
      <c r="AGV39" s="712" t="s">
        <v>31</v>
      </c>
      <c r="AGW39" s="712" t="s">
        <v>31</v>
      </c>
      <c r="AGX39" s="712" t="s">
        <v>31</v>
      </c>
      <c r="AGY39" s="712" t="s">
        <v>31</v>
      </c>
      <c r="AGZ39" s="712" t="s">
        <v>31</v>
      </c>
      <c r="AHA39" s="712" t="s">
        <v>31</v>
      </c>
      <c r="AHB39" s="712" t="s">
        <v>31</v>
      </c>
      <c r="AHC39" s="715">
        <v>0</v>
      </c>
      <c r="AHD39" s="715">
        <v>0</v>
      </c>
      <c r="AHE39" s="715">
        <v>0</v>
      </c>
      <c r="AHF39" s="715">
        <v>0</v>
      </c>
      <c r="AHG39" s="715">
        <v>0</v>
      </c>
      <c r="AHH39" s="715">
        <v>0</v>
      </c>
      <c r="AHI39" s="715">
        <v>0</v>
      </c>
      <c r="AHJ39" s="715">
        <v>0</v>
      </c>
      <c r="AHK39" s="715">
        <v>0</v>
      </c>
      <c r="AHL39" s="715">
        <v>0</v>
      </c>
      <c r="AHM39" s="712" t="s">
        <v>31</v>
      </c>
      <c r="AHN39" s="712" t="s">
        <v>31</v>
      </c>
      <c r="AHO39" s="712" t="s">
        <v>31</v>
      </c>
      <c r="AHP39" s="712" t="s">
        <v>31</v>
      </c>
      <c r="AHQ39" s="712" t="s">
        <v>31</v>
      </c>
      <c r="AHR39" s="712" t="s">
        <v>31</v>
      </c>
      <c r="AHS39" s="712" t="s">
        <v>31</v>
      </c>
      <c r="AHT39" s="712" t="s">
        <v>31</v>
      </c>
      <c r="AHU39" s="712" t="s">
        <v>31</v>
      </c>
      <c r="AHV39" s="715">
        <v>0</v>
      </c>
      <c r="AHW39" s="715">
        <v>0</v>
      </c>
      <c r="AHX39" s="715">
        <v>0</v>
      </c>
      <c r="AHY39" s="715">
        <v>0</v>
      </c>
      <c r="AHZ39" s="715">
        <v>0</v>
      </c>
      <c r="AIA39" s="715">
        <v>0</v>
      </c>
      <c r="AIB39" s="715">
        <v>0</v>
      </c>
      <c r="AIC39" s="715">
        <v>0</v>
      </c>
      <c r="AID39" s="715">
        <v>0</v>
      </c>
      <c r="AIE39" s="715">
        <v>0</v>
      </c>
      <c r="AIF39" s="712" t="s">
        <v>1648</v>
      </c>
      <c r="AIG39" s="712" t="s">
        <v>1623</v>
      </c>
      <c r="AIH39" s="709">
        <v>10</v>
      </c>
      <c r="AII39" s="978">
        <f t="shared" si="108"/>
        <v>17</v>
      </c>
      <c r="AIJ39" s="703" t="s">
        <v>1625</v>
      </c>
      <c r="AIK39" s="703" t="s">
        <v>1625</v>
      </c>
      <c r="AIL39" s="703" t="s">
        <v>1626</v>
      </c>
      <c r="AIM39" s="701" t="s">
        <v>1626</v>
      </c>
      <c r="AIN39" s="712" t="s">
        <v>1625</v>
      </c>
      <c r="AIO39" s="712" t="s">
        <v>1623</v>
      </c>
      <c r="AIP39" s="712" t="s">
        <v>1627</v>
      </c>
      <c r="AIQ39" s="712" t="s">
        <v>1627</v>
      </c>
      <c r="AIR39" s="712" t="s">
        <v>1625</v>
      </c>
      <c r="AIS39" s="712" t="s">
        <v>1685</v>
      </c>
      <c r="AIT39" s="712" t="s">
        <v>1648</v>
      </c>
      <c r="AIU39" s="712" t="s">
        <v>1630</v>
      </c>
      <c r="AIV39" s="712" t="s">
        <v>1729</v>
      </c>
      <c r="AIW39" s="699">
        <v>75</v>
      </c>
      <c r="AIX39" s="699">
        <v>11</v>
      </c>
      <c r="AIY39" s="985">
        <v>14.6</v>
      </c>
      <c r="AIZ39" s="699">
        <v>0</v>
      </c>
      <c r="AJA39" s="712">
        <v>0</v>
      </c>
      <c r="AJB39" s="699">
        <f t="shared" si="109"/>
        <v>26</v>
      </c>
      <c r="AJC39" s="712">
        <v>0</v>
      </c>
      <c r="AJD39" s="978">
        <f t="shared" si="110"/>
        <v>25</v>
      </c>
      <c r="AJE39" s="712" t="s">
        <v>1625</v>
      </c>
      <c r="AJF39" s="712" t="s">
        <v>1625</v>
      </c>
      <c r="AJG39" s="712" t="s">
        <v>1625</v>
      </c>
      <c r="AJH39" s="712" t="s">
        <v>1625</v>
      </c>
      <c r="AJI39" s="712">
        <v>18.600000000000001</v>
      </c>
      <c r="AJJ39" s="699">
        <f t="shared" si="111"/>
        <v>18</v>
      </c>
      <c r="AJK39" s="715">
        <v>2</v>
      </c>
      <c r="AJL39" s="712">
        <v>9.3000000000000007</v>
      </c>
      <c r="AJM39" s="699">
        <f t="shared" si="112"/>
        <v>16</v>
      </c>
      <c r="AJN39" s="715">
        <v>1</v>
      </c>
      <c r="AJO39" s="712">
        <v>0</v>
      </c>
      <c r="AJP39" s="699">
        <f t="shared" si="113"/>
        <v>17</v>
      </c>
      <c r="AJQ39" s="715">
        <v>0</v>
      </c>
      <c r="AJR39" s="712">
        <v>0</v>
      </c>
      <c r="AJS39" s="699">
        <f t="shared" si="114"/>
        <v>29</v>
      </c>
      <c r="AJT39" s="715">
        <v>0</v>
      </c>
      <c r="AJU39" s="712">
        <v>0</v>
      </c>
      <c r="AJV39" s="715">
        <v>0</v>
      </c>
      <c r="AJW39" s="712">
        <v>0</v>
      </c>
      <c r="AJX39" s="699">
        <f t="shared" si="115"/>
        <v>26</v>
      </c>
      <c r="AJY39" s="715">
        <v>0</v>
      </c>
      <c r="AJZ39" s="712">
        <v>0</v>
      </c>
      <c r="AKA39" s="699">
        <f t="shared" si="116"/>
        <v>9</v>
      </c>
      <c r="AKB39" s="715">
        <v>0</v>
      </c>
      <c r="AKC39" s="712">
        <v>9.3000000000000007</v>
      </c>
      <c r="AKD39" s="699">
        <f t="shared" si="117"/>
        <v>47</v>
      </c>
      <c r="AKE39" s="715">
        <v>1</v>
      </c>
      <c r="AKF39" s="715">
        <v>70</v>
      </c>
      <c r="AKG39" s="715">
        <v>58</v>
      </c>
      <c r="AKH39" s="715">
        <v>40</v>
      </c>
      <c r="AKI39" s="715">
        <v>0</v>
      </c>
      <c r="AKJ39" s="715">
        <v>0</v>
      </c>
      <c r="AKK39" s="715">
        <v>168</v>
      </c>
      <c r="AKL39" s="715">
        <v>0</v>
      </c>
      <c r="AKM39" s="715">
        <v>18</v>
      </c>
      <c r="AKN39" s="715">
        <v>0</v>
      </c>
      <c r="AKO39" s="715">
        <v>18</v>
      </c>
      <c r="AKP39" s="712">
        <v>9.7000000000000003E-2</v>
      </c>
      <c r="AKQ39" s="699">
        <f t="shared" si="118"/>
        <v>51</v>
      </c>
      <c r="AKR39" s="712">
        <v>8.1000000000000003E-2</v>
      </c>
      <c r="AKS39" s="699">
        <f t="shared" si="118"/>
        <v>23</v>
      </c>
      <c r="AKT39" s="712">
        <v>5.6000000000000001E-2</v>
      </c>
      <c r="AKU39" s="699">
        <f t="shared" si="5"/>
        <v>2</v>
      </c>
      <c r="AKV39" s="712" t="s">
        <v>31</v>
      </c>
      <c r="AKW39" s="699" t="str">
        <f t="shared" si="119"/>
        <v>-</v>
      </c>
      <c r="AKX39" s="712" t="s">
        <v>31</v>
      </c>
      <c r="AKY39" s="712">
        <v>0.23400000000000001</v>
      </c>
      <c r="AKZ39" s="712" t="s">
        <v>31</v>
      </c>
      <c r="ALA39" s="699" t="str">
        <f t="shared" si="6"/>
        <v>-</v>
      </c>
      <c r="ALB39" s="712">
        <v>2.5000000000000001E-2</v>
      </c>
      <c r="ALC39" s="699">
        <f t="shared" si="7"/>
        <v>48</v>
      </c>
      <c r="ALD39" s="712" t="s">
        <v>31</v>
      </c>
      <c r="ALE39" s="699" t="str">
        <f t="shared" si="8"/>
        <v>-</v>
      </c>
      <c r="ALF39" s="712">
        <v>2.5000000000000001E-2</v>
      </c>
      <c r="ALG39" s="712"/>
      <c r="ALH39" s="1706">
        <v>39.603371343579575</v>
      </c>
      <c r="ALI39" s="729">
        <v>146</v>
      </c>
      <c r="ALJ39" s="729">
        <v>20</v>
      </c>
      <c r="ALK39" s="729">
        <v>3958</v>
      </c>
      <c r="ALL39" s="729">
        <v>36.887316826680141</v>
      </c>
      <c r="ALM39" s="729">
        <v>5.0530570995452253</v>
      </c>
      <c r="ALN39" s="729">
        <v>52</v>
      </c>
      <c r="ALO39" s="729">
        <v>31</v>
      </c>
    </row>
    <row r="40" spans="1:1003" ht="13" x14ac:dyDescent="0.2">
      <c r="A40" s="696" t="s">
        <v>1745</v>
      </c>
      <c r="B40" s="697" t="s">
        <v>1746</v>
      </c>
      <c r="C40" s="697" t="s">
        <v>1646</v>
      </c>
      <c r="D40" s="697" t="s">
        <v>1646</v>
      </c>
      <c r="E40" s="697" t="s">
        <v>1638</v>
      </c>
      <c r="F40" s="698" t="s">
        <v>1747</v>
      </c>
      <c r="G40" s="699" t="s">
        <v>1914</v>
      </c>
      <c r="H40" s="700">
        <v>115</v>
      </c>
      <c r="I40" s="704">
        <v>7.51</v>
      </c>
      <c r="J40" s="979">
        <f t="shared" si="9"/>
        <v>6</v>
      </c>
      <c r="K40" s="702">
        <v>120</v>
      </c>
      <c r="L40" s="703">
        <v>7.42</v>
      </c>
      <c r="M40" s="710">
        <f t="shared" si="10"/>
        <v>14</v>
      </c>
      <c r="N40" s="712">
        <f t="shared" si="11"/>
        <v>-8.9999999999999858E-2</v>
      </c>
      <c r="O40" s="702">
        <v>279</v>
      </c>
      <c r="P40" s="703">
        <v>6.42</v>
      </c>
      <c r="Q40" s="699">
        <f t="shared" si="120"/>
        <v>12</v>
      </c>
      <c r="R40" s="702">
        <v>182</v>
      </c>
      <c r="S40" s="703">
        <v>6.51</v>
      </c>
      <c r="T40" s="710">
        <f t="shared" si="0"/>
        <v>3</v>
      </c>
      <c r="U40" s="712">
        <f t="shared" si="12"/>
        <v>8.9999999999999858E-2</v>
      </c>
      <c r="V40" s="706">
        <v>134</v>
      </c>
      <c r="W40" s="701">
        <v>6.3283582089552235</v>
      </c>
      <c r="X40" s="702">
        <v>46</v>
      </c>
      <c r="Y40" s="704">
        <v>7</v>
      </c>
      <c r="Z40" s="705">
        <f t="shared" si="13"/>
        <v>7</v>
      </c>
      <c r="AA40" s="707">
        <v>86</v>
      </c>
      <c r="AB40" s="704">
        <v>6.441860465116279</v>
      </c>
      <c r="AC40" s="705">
        <f t="shared" si="14"/>
        <v>11</v>
      </c>
      <c r="AD40" s="702">
        <v>48</v>
      </c>
      <c r="AE40" s="704">
        <v>6.125</v>
      </c>
      <c r="AF40" s="732">
        <f t="shared" si="15"/>
        <v>9</v>
      </c>
      <c r="AG40" s="708">
        <v>80.8</v>
      </c>
      <c r="AH40" s="705">
        <f t="shared" si="16"/>
        <v>37</v>
      </c>
      <c r="AI40" s="709">
        <v>86.1</v>
      </c>
      <c r="AJ40" s="705">
        <f t="shared" si="17"/>
        <v>7</v>
      </c>
      <c r="AK40" s="709">
        <v>0.70000000000000284</v>
      </c>
      <c r="AL40" s="701">
        <v>1</v>
      </c>
      <c r="AM40" s="702">
        <v>40</v>
      </c>
      <c r="AN40" s="715">
        <f t="shared" si="18"/>
        <v>69</v>
      </c>
      <c r="AO40" s="710">
        <v>40</v>
      </c>
      <c r="AP40" s="715">
        <f t="shared" si="19"/>
        <v>69</v>
      </c>
      <c r="AQ40" s="702">
        <v>210</v>
      </c>
      <c r="AR40" s="710">
        <f t="shared" si="121"/>
        <v>23</v>
      </c>
      <c r="AS40" s="702">
        <v>119</v>
      </c>
      <c r="AT40" s="703">
        <v>21.84873949579832</v>
      </c>
      <c r="AU40" s="705">
        <f t="shared" si="20"/>
        <v>44</v>
      </c>
      <c r="AV40" s="702">
        <v>118</v>
      </c>
      <c r="AW40" s="703">
        <v>11.864406779661017</v>
      </c>
      <c r="AX40" s="705">
        <f t="shared" si="21"/>
        <v>29</v>
      </c>
      <c r="AY40" s="702">
        <v>114</v>
      </c>
      <c r="AZ40" s="703">
        <v>38.596491228070171</v>
      </c>
      <c r="BA40" s="705">
        <f t="shared" si="22"/>
        <v>4</v>
      </c>
      <c r="BB40" s="702">
        <v>118</v>
      </c>
      <c r="BC40" s="703">
        <v>16.949152542372879</v>
      </c>
      <c r="BD40" s="705">
        <f t="shared" si="23"/>
        <v>53</v>
      </c>
      <c r="BE40" s="702">
        <v>114</v>
      </c>
      <c r="BF40" s="703">
        <v>3.5087719298245612</v>
      </c>
      <c r="BG40" s="705">
        <f t="shared" si="24"/>
        <v>76</v>
      </c>
      <c r="BH40" s="702">
        <v>119</v>
      </c>
      <c r="BI40" s="703">
        <v>30.252100840336134</v>
      </c>
      <c r="BJ40" s="705">
        <f t="shared" si="25"/>
        <v>24</v>
      </c>
      <c r="BK40" s="702">
        <v>52</v>
      </c>
      <c r="BL40" s="703">
        <v>48.07692307692308</v>
      </c>
      <c r="BM40" s="705">
        <f t="shared" si="26"/>
        <v>15</v>
      </c>
      <c r="BN40" s="702">
        <v>52</v>
      </c>
      <c r="BO40" s="703">
        <v>90.384615384615387</v>
      </c>
      <c r="BP40" s="705">
        <f t="shared" si="27"/>
        <v>70</v>
      </c>
      <c r="BQ40" s="702">
        <v>47</v>
      </c>
      <c r="BR40" s="703">
        <v>65.957446808510639</v>
      </c>
      <c r="BS40" s="705">
        <f t="shared" si="28"/>
        <v>56</v>
      </c>
      <c r="BT40" s="702">
        <v>52</v>
      </c>
      <c r="BU40" s="703">
        <v>57.692307692307686</v>
      </c>
      <c r="BV40" s="705">
        <f t="shared" si="29"/>
        <v>76</v>
      </c>
      <c r="BW40" s="702">
        <v>45</v>
      </c>
      <c r="BX40" s="703">
        <v>2.2222222222222223</v>
      </c>
      <c r="BY40" s="705">
        <f t="shared" si="30"/>
        <v>20</v>
      </c>
      <c r="BZ40" s="702">
        <v>50</v>
      </c>
      <c r="CA40" s="703">
        <v>44</v>
      </c>
      <c r="CB40" s="705">
        <f t="shared" si="31"/>
        <v>7</v>
      </c>
      <c r="CC40" s="709">
        <v>11.9</v>
      </c>
      <c r="CD40" s="726">
        <f t="shared" si="32"/>
        <v>6</v>
      </c>
      <c r="CE40" s="703">
        <v>2.0999999999999996</v>
      </c>
      <c r="CF40" s="703">
        <v>5.0999999999999996</v>
      </c>
      <c r="CG40" s="704">
        <v>4.6999999999999993</v>
      </c>
      <c r="CH40" s="709">
        <v>11.3</v>
      </c>
      <c r="CI40" s="701">
        <v>11.3</v>
      </c>
      <c r="CJ40" s="712">
        <v>11.9</v>
      </c>
      <c r="CK40" s="729">
        <f t="shared" si="33"/>
        <v>2</v>
      </c>
      <c r="CL40" s="712">
        <v>1.9</v>
      </c>
      <c r="CM40" s="712">
        <v>4.8</v>
      </c>
      <c r="CN40" s="712">
        <v>5.1999999999999993</v>
      </c>
      <c r="CO40" s="714">
        <v>159</v>
      </c>
      <c r="CP40" s="985">
        <v>83.2</v>
      </c>
      <c r="CQ40" s="729">
        <f t="shared" si="34"/>
        <v>53</v>
      </c>
      <c r="CR40" s="715">
        <v>45</v>
      </c>
      <c r="CS40" s="985">
        <v>83.4</v>
      </c>
      <c r="CT40" s="729">
        <f t="shared" si="1"/>
        <v>47</v>
      </c>
      <c r="CU40" s="715">
        <v>74</v>
      </c>
      <c r="CV40" s="712">
        <v>84.3</v>
      </c>
      <c r="CW40" s="729">
        <f t="shared" si="35"/>
        <v>43</v>
      </c>
      <c r="CX40" s="715">
        <v>39</v>
      </c>
      <c r="CY40" s="712">
        <v>81.2</v>
      </c>
      <c r="CZ40" s="729">
        <f t="shared" si="36"/>
        <v>60</v>
      </c>
      <c r="DA40" s="716">
        <v>21.969696969696969</v>
      </c>
      <c r="DB40" s="710">
        <f t="shared" si="37"/>
        <v>46</v>
      </c>
      <c r="DC40" s="715">
        <v>132</v>
      </c>
      <c r="DD40" s="717">
        <v>70.454545454545453</v>
      </c>
      <c r="DE40" s="710">
        <f t="shared" si="38"/>
        <v>58</v>
      </c>
      <c r="DF40" s="703">
        <v>7.5757575757575761</v>
      </c>
      <c r="DG40" s="705">
        <f t="shared" si="123"/>
        <v>18</v>
      </c>
      <c r="DH40" s="709">
        <v>46.808510638297875</v>
      </c>
      <c r="DI40" s="705">
        <f t="shared" si="123"/>
        <v>61</v>
      </c>
      <c r="DJ40" s="703">
        <v>12.76595744680851</v>
      </c>
      <c r="DK40" s="705">
        <f t="shared" si="40"/>
        <v>13</v>
      </c>
      <c r="DL40" s="718">
        <v>72.941176470588232</v>
      </c>
      <c r="DM40" s="705">
        <f t="shared" si="41"/>
        <v>39</v>
      </c>
      <c r="DN40" s="703">
        <v>4.7058823529411766</v>
      </c>
      <c r="DO40" s="705">
        <f t="shared" si="42"/>
        <v>39</v>
      </c>
      <c r="DP40" s="702">
        <v>109</v>
      </c>
      <c r="DQ40" s="719">
        <v>74.311926605504581</v>
      </c>
      <c r="DR40" s="705">
        <f t="shared" si="122"/>
        <v>8</v>
      </c>
      <c r="DS40" s="702">
        <v>47</v>
      </c>
      <c r="DT40" s="719">
        <v>34.042553191489361</v>
      </c>
      <c r="DU40" s="705">
        <v>71</v>
      </c>
      <c r="DV40" s="702">
        <v>101</v>
      </c>
      <c r="DW40" s="720">
        <v>70.297029702970292</v>
      </c>
      <c r="DX40" s="705">
        <v>23</v>
      </c>
      <c r="DY40" s="702">
        <v>94</v>
      </c>
      <c r="DZ40" s="1145">
        <v>1.1923076923076923</v>
      </c>
      <c r="EA40" s="726">
        <v>13</v>
      </c>
      <c r="EB40" s="720">
        <v>13.82978723404255</v>
      </c>
      <c r="EC40" s="705">
        <v>38</v>
      </c>
      <c r="ED40" s="702">
        <v>103</v>
      </c>
      <c r="EE40" s="712">
        <v>1.4259259259259258</v>
      </c>
      <c r="EF40" s="729">
        <v>33</v>
      </c>
      <c r="EG40" s="720">
        <v>26.21359223300971</v>
      </c>
      <c r="EH40" s="705">
        <v>30</v>
      </c>
      <c r="EI40" s="702">
        <v>105</v>
      </c>
      <c r="EJ40" s="712">
        <v>1.35</v>
      </c>
      <c r="EK40" s="729">
        <v>5</v>
      </c>
      <c r="EL40" s="720">
        <v>28.571428571428569</v>
      </c>
      <c r="EM40" s="705">
        <v>23</v>
      </c>
      <c r="EN40" s="714">
        <v>98</v>
      </c>
      <c r="EO40" s="712">
        <v>0.9</v>
      </c>
      <c r="EP40" s="729">
        <v>16</v>
      </c>
      <c r="EQ40" s="725">
        <v>10.204081632653061</v>
      </c>
      <c r="ER40" s="733">
        <v>42</v>
      </c>
      <c r="ES40" s="702">
        <v>100</v>
      </c>
      <c r="ET40" s="726">
        <v>0.83333333333333337</v>
      </c>
      <c r="EU40" s="726">
        <v>37</v>
      </c>
      <c r="EV40" s="720">
        <v>9</v>
      </c>
      <c r="EW40" s="705">
        <v>40</v>
      </c>
      <c r="EX40" s="715">
        <v>103</v>
      </c>
      <c r="EY40" s="726">
        <v>0.9</v>
      </c>
      <c r="EZ40" s="726">
        <v>9</v>
      </c>
      <c r="FA40" s="725">
        <v>4.8543689320388346</v>
      </c>
      <c r="FB40" s="715">
        <v>41</v>
      </c>
      <c r="FC40" s="702">
        <v>106</v>
      </c>
      <c r="FD40" s="726">
        <v>0.5714285714285714</v>
      </c>
      <c r="FE40" s="726">
        <v>49</v>
      </c>
      <c r="FF40" s="720">
        <v>6.6037735849056602</v>
      </c>
      <c r="FG40" s="705">
        <v>60</v>
      </c>
      <c r="FH40" s="702">
        <v>89</v>
      </c>
      <c r="FI40" s="726">
        <v>3.2083333333333335</v>
      </c>
      <c r="FJ40" s="726">
        <v>18</v>
      </c>
      <c r="FK40" s="720">
        <v>40.449438202247187</v>
      </c>
      <c r="FL40" s="705">
        <v>15</v>
      </c>
      <c r="FM40" s="714">
        <v>51</v>
      </c>
      <c r="FN40" s="725">
        <v>19.607843137254903</v>
      </c>
      <c r="FO40" s="715">
        <v>52</v>
      </c>
      <c r="FP40" s="702">
        <v>46</v>
      </c>
      <c r="FQ40" s="727">
        <v>0.5</v>
      </c>
      <c r="FR40" s="727">
        <v>53</v>
      </c>
      <c r="FS40" s="720">
        <v>2.1739130434782608</v>
      </c>
      <c r="FT40" s="705">
        <v>56</v>
      </c>
      <c r="FU40" s="702">
        <v>46</v>
      </c>
      <c r="FV40" s="712">
        <v>1.125</v>
      </c>
      <c r="FW40" s="729">
        <v>42</v>
      </c>
      <c r="FX40" s="720">
        <v>8.695652173913043</v>
      </c>
      <c r="FY40" s="705">
        <v>21</v>
      </c>
      <c r="FZ40" s="702">
        <v>45</v>
      </c>
      <c r="GA40" s="712">
        <v>0.5</v>
      </c>
      <c r="GB40" s="729">
        <v>58</v>
      </c>
      <c r="GC40" s="720">
        <v>4.4444444444444446</v>
      </c>
      <c r="GD40" s="705">
        <v>59</v>
      </c>
      <c r="GE40" s="702">
        <v>46</v>
      </c>
      <c r="GF40" s="712">
        <v>1.75</v>
      </c>
      <c r="GG40" s="729">
        <v>1</v>
      </c>
      <c r="GH40" s="720">
        <v>4.3478260869565215</v>
      </c>
      <c r="GI40" s="705">
        <v>20</v>
      </c>
      <c r="GJ40" s="702">
        <v>49</v>
      </c>
      <c r="GK40" s="726">
        <v>1.25</v>
      </c>
      <c r="GL40" s="726">
        <v>49</v>
      </c>
      <c r="GM40" s="720">
        <v>16.326530612244898</v>
      </c>
      <c r="GN40" s="705">
        <v>25</v>
      </c>
      <c r="GO40" s="702">
        <v>47</v>
      </c>
      <c r="GP40" s="726">
        <v>1</v>
      </c>
      <c r="GQ40" s="726">
        <v>8</v>
      </c>
      <c r="GR40" s="720">
        <v>2.1276595744680851</v>
      </c>
      <c r="GS40" s="705">
        <v>51</v>
      </c>
      <c r="GT40" s="702">
        <v>45</v>
      </c>
      <c r="GU40" s="726">
        <v>1</v>
      </c>
      <c r="GV40" s="726">
        <v>2</v>
      </c>
      <c r="GW40" s="720">
        <v>2.2222222222222223</v>
      </c>
      <c r="GX40" s="705">
        <v>26</v>
      </c>
      <c r="GY40" s="702">
        <v>45</v>
      </c>
      <c r="GZ40" s="726">
        <v>0</v>
      </c>
      <c r="HA40" s="726">
        <v>50</v>
      </c>
      <c r="HB40" s="720">
        <v>0</v>
      </c>
      <c r="HC40" s="705">
        <v>50</v>
      </c>
      <c r="HD40" s="709">
        <v>23.021582733812952</v>
      </c>
      <c r="HE40" s="703">
        <v>3.5971223021582732</v>
      </c>
      <c r="HF40" s="703">
        <v>72.661870503597129</v>
      </c>
      <c r="HG40" s="703">
        <v>23.021582733812952</v>
      </c>
      <c r="HH40" s="1299">
        <v>15.107913669064748</v>
      </c>
      <c r="HI40" s="1299">
        <v>25.179856115107913</v>
      </c>
      <c r="HJ40" s="1299">
        <v>69.064748201438846</v>
      </c>
      <c r="HK40" s="1299">
        <v>5.0359712230215825</v>
      </c>
      <c r="HL40" s="1299">
        <v>71.942446043165461</v>
      </c>
      <c r="HM40" s="1300">
        <v>139</v>
      </c>
      <c r="HN40" s="709">
        <v>23.214285714285715</v>
      </c>
      <c r="HO40" s="709">
        <v>4.0178571428571432</v>
      </c>
      <c r="HP40" s="709">
        <v>59.672619047619044</v>
      </c>
      <c r="HQ40" s="709">
        <v>26.339285714285715</v>
      </c>
      <c r="HR40" s="709">
        <v>13.541666666666666</v>
      </c>
      <c r="HS40" s="709">
        <v>47.172619047619044</v>
      </c>
      <c r="HT40" s="709">
        <v>50</v>
      </c>
      <c r="HU40" s="709">
        <v>4.3154761904761907</v>
      </c>
      <c r="HV40" s="709">
        <v>58.333333333333336</v>
      </c>
      <c r="HW40" s="1300">
        <v>672</v>
      </c>
      <c r="HX40" s="1265" t="s">
        <v>31</v>
      </c>
      <c r="HY40" s="1266" t="s">
        <v>31</v>
      </c>
      <c r="HZ40" s="1266" t="s">
        <v>31</v>
      </c>
      <c r="IA40" s="1266" t="s">
        <v>31</v>
      </c>
      <c r="IB40" s="1266" t="s">
        <v>31</v>
      </c>
      <c r="IC40" s="1266" t="s">
        <v>31</v>
      </c>
      <c r="ID40" s="1266" t="s">
        <v>31</v>
      </c>
      <c r="IE40" s="1266" t="s">
        <v>31</v>
      </c>
      <c r="IF40" s="1267" t="s">
        <v>31</v>
      </c>
      <c r="IG40" s="1268" t="s">
        <v>31</v>
      </c>
      <c r="IH40" s="1269" t="s">
        <v>31</v>
      </c>
      <c r="II40" s="1269" t="s">
        <v>31</v>
      </c>
      <c r="IJ40" s="1269" t="s">
        <v>31</v>
      </c>
      <c r="IK40" s="1269" t="s">
        <v>31</v>
      </c>
      <c r="IL40" s="1269" t="s">
        <v>31</v>
      </c>
      <c r="IM40" s="1269" t="s">
        <v>31</v>
      </c>
      <c r="IN40" s="1269" t="s">
        <v>31</v>
      </c>
      <c r="IO40" s="1267" t="s">
        <v>31</v>
      </c>
      <c r="IP40" s="1268" t="s">
        <v>31</v>
      </c>
      <c r="IQ40" s="1269" t="s">
        <v>31</v>
      </c>
      <c r="IR40" s="1269" t="s">
        <v>31</v>
      </c>
      <c r="IS40" s="1269" t="s">
        <v>31</v>
      </c>
      <c r="IT40" s="1269" t="s">
        <v>31</v>
      </c>
      <c r="IU40" s="1269" t="s">
        <v>31</v>
      </c>
      <c r="IV40" s="1269" t="s">
        <v>31</v>
      </c>
      <c r="IW40" s="1269" t="s">
        <v>31</v>
      </c>
      <c r="IX40" s="1270" t="s">
        <v>31</v>
      </c>
      <c r="IY40" s="1268" t="s">
        <v>31</v>
      </c>
      <c r="IZ40" s="1269" t="s">
        <v>31</v>
      </c>
      <c r="JA40" s="1269" t="s">
        <v>31</v>
      </c>
      <c r="JB40" s="1269" t="s">
        <v>31</v>
      </c>
      <c r="JC40" s="1269" t="s">
        <v>31</v>
      </c>
      <c r="JD40" s="1269" t="s">
        <v>31</v>
      </c>
      <c r="JE40" s="1269" t="s">
        <v>31</v>
      </c>
      <c r="JF40" s="1269" t="s">
        <v>31</v>
      </c>
      <c r="JG40" s="1270" t="s">
        <v>31</v>
      </c>
      <c r="JH40" s="1268" t="s">
        <v>31</v>
      </c>
      <c r="JI40" s="1269" t="s">
        <v>31</v>
      </c>
      <c r="JJ40" s="1269" t="s">
        <v>31</v>
      </c>
      <c r="JK40" s="1269" t="s">
        <v>31</v>
      </c>
      <c r="JL40" s="1269" t="s">
        <v>31</v>
      </c>
      <c r="JM40" s="1269" t="s">
        <v>31</v>
      </c>
      <c r="JN40" s="1269" t="s">
        <v>31</v>
      </c>
      <c r="JO40" s="1269" t="s">
        <v>31</v>
      </c>
      <c r="JP40" s="1270" t="s">
        <v>31</v>
      </c>
      <c r="JQ40" s="1268" t="s">
        <v>31</v>
      </c>
      <c r="JR40" s="1269" t="s">
        <v>31</v>
      </c>
      <c r="JS40" s="1269" t="s">
        <v>31</v>
      </c>
      <c r="JT40" s="1269" t="s">
        <v>31</v>
      </c>
      <c r="JU40" s="1269" t="s">
        <v>31</v>
      </c>
      <c r="JV40" s="1269" t="s">
        <v>31</v>
      </c>
      <c r="JW40" s="1269" t="s">
        <v>31</v>
      </c>
      <c r="JX40" s="1269" t="s">
        <v>31</v>
      </c>
      <c r="JY40" s="1270" t="s">
        <v>31</v>
      </c>
      <c r="JZ40" s="718">
        <v>33.349925335988054</v>
      </c>
      <c r="KA40" s="705">
        <f t="shared" si="43"/>
        <v>76</v>
      </c>
      <c r="KB40" s="718">
        <v>51.879699248120303</v>
      </c>
      <c r="KC40" s="705">
        <f t="shared" si="43"/>
        <v>62</v>
      </c>
      <c r="KD40" s="1212">
        <v>1.2486992715920915</v>
      </c>
      <c r="KE40" s="988">
        <f t="shared" si="44"/>
        <v>66</v>
      </c>
      <c r="KF40" s="1212">
        <v>2.7798424260442993</v>
      </c>
      <c r="KG40" s="988">
        <f t="shared" si="44"/>
        <v>16</v>
      </c>
      <c r="KH40" s="1212">
        <v>6.8158168574401667</v>
      </c>
      <c r="KI40" s="988">
        <f t="shared" si="124"/>
        <v>75</v>
      </c>
      <c r="KJ40" s="1212">
        <v>4.8758733462167383</v>
      </c>
      <c r="KK40" s="988">
        <f t="shared" si="124"/>
        <v>42</v>
      </c>
      <c r="KL40" s="725">
        <v>12.060230790880945</v>
      </c>
      <c r="KM40" s="715">
        <f t="shared" si="46"/>
        <v>23</v>
      </c>
      <c r="KN40" s="715">
        <v>16.501687289088864</v>
      </c>
      <c r="KO40" s="715">
        <f t="shared" si="47"/>
        <v>42</v>
      </c>
      <c r="KP40" s="728">
        <v>15</v>
      </c>
      <c r="KQ40" s="729">
        <v>10</v>
      </c>
      <c r="KR40" s="729">
        <v>10</v>
      </c>
      <c r="KS40" s="729">
        <v>10</v>
      </c>
      <c r="KT40" s="729">
        <v>15</v>
      </c>
      <c r="KU40" s="730">
        <f t="shared" si="48"/>
        <v>60</v>
      </c>
      <c r="KV40" s="734">
        <f t="shared" si="49"/>
        <v>56</v>
      </c>
      <c r="KW40" s="728">
        <v>0</v>
      </c>
      <c r="KX40" s="729">
        <v>0</v>
      </c>
      <c r="KY40" s="706">
        <f t="shared" si="50"/>
        <v>0</v>
      </c>
      <c r="KZ40" s="705">
        <f t="shared" si="51"/>
        <v>37</v>
      </c>
      <c r="LA40" s="847" t="s">
        <v>1632</v>
      </c>
      <c r="LB40" s="846" t="s">
        <v>1625</v>
      </c>
      <c r="LC40" s="846" t="s">
        <v>1632</v>
      </c>
      <c r="LD40" s="846" t="s">
        <v>1632</v>
      </c>
      <c r="LE40" s="729">
        <v>30</v>
      </c>
      <c r="LF40" s="1023">
        <v>23</v>
      </c>
      <c r="LG40" s="847" t="s">
        <v>1625</v>
      </c>
      <c r="LH40" s="846" t="s">
        <v>1625</v>
      </c>
      <c r="LI40" s="846" t="s">
        <v>1625</v>
      </c>
      <c r="LJ40" s="846" t="s">
        <v>1625</v>
      </c>
      <c r="LK40" s="729">
        <v>0</v>
      </c>
      <c r="LL40" s="1023">
        <v>37</v>
      </c>
      <c r="LM40" s="847" t="s">
        <v>1632</v>
      </c>
      <c r="LN40" s="846" t="s">
        <v>1625</v>
      </c>
      <c r="LO40" s="846" t="s">
        <v>1625</v>
      </c>
      <c r="LP40" s="846" t="s">
        <v>1625</v>
      </c>
      <c r="LQ40" s="729">
        <v>15</v>
      </c>
      <c r="LR40" s="1023">
        <v>55</v>
      </c>
      <c r="LS40" s="847" t="s">
        <v>1632</v>
      </c>
      <c r="LT40" s="846" t="s">
        <v>1625</v>
      </c>
      <c r="LU40" s="846" t="s">
        <v>1625</v>
      </c>
      <c r="LV40" s="846" t="s">
        <v>1625</v>
      </c>
      <c r="LW40" s="729">
        <v>10</v>
      </c>
      <c r="LX40" s="1023">
        <v>67</v>
      </c>
      <c r="LY40" s="847" t="s">
        <v>1632</v>
      </c>
      <c r="LZ40" s="846" t="s">
        <v>1632</v>
      </c>
      <c r="MA40" s="846" t="s">
        <v>1632</v>
      </c>
      <c r="MB40" s="846" t="s">
        <v>1625</v>
      </c>
      <c r="MC40" s="729">
        <v>30</v>
      </c>
      <c r="MD40" s="1023">
        <v>35</v>
      </c>
      <c r="ME40" s="847" t="s">
        <v>1625</v>
      </c>
      <c r="MF40" s="846" t="s">
        <v>1625</v>
      </c>
      <c r="MG40" s="846" t="s">
        <v>1625</v>
      </c>
      <c r="MH40" s="846" t="s">
        <v>1625</v>
      </c>
      <c r="MI40" s="729">
        <v>0</v>
      </c>
      <c r="MJ40" s="1023">
        <v>64</v>
      </c>
      <c r="MK40" s="847" t="s">
        <v>1632</v>
      </c>
      <c r="ML40" s="846" t="s">
        <v>1632</v>
      </c>
      <c r="MM40" s="846" t="s">
        <v>1625</v>
      </c>
      <c r="MN40" s="729">
        <v>30</v>
      </c>
      <c r="MO40" s="1023">
        <v>4</v>
      </c>
      <c r="MP40" s="847" t="s">
        <v>1625</v>
      </c>
      <c r="MQ40" s="846" t="s">
        <v>1632</v>
      </c>
      <c r="MR40" s="846" t="s">
        <v>1625</v>
      </c>
      <c r="MS40" s="846" t="s">
        <v>1625</v>
      </c>
      <c r="MT40" s="729">
        <v>10</v>
      </c>
      <c r="MU40" s="1023">
        <v>62</v>
      </c>
      <c r="MV40" s="846" t="s">
        <v>1632</v>
      </c>
      <c r="MW40" s="846" t="s">
        <v>1632</v>
      </c>
      <c r="MX40" s="846" t="s">
        <v>1632</v>
      </c>
      <c r="MY40" s="846" t="s">
        <v>1625</v>
      </c>
      <c r="MZ40" s="729">
        <v>30</v>
      </c>
      <c r="NA40" s="1023">
        <v>15</v>
      </c>
      <c r="NB40" s="715">
        <v>33.51</v>
      </c>
      <c r="NC40" s="715">
        <f t="shared" si="3"/>
        <v>59</v>
      </c>
      <c r="ND40" s="714">
        <v>0</v>
      </c>
      <c r="NE40" s="715">
        <v>55</v>
      </c>
      <c r="NF40" s="731">
        <v>0</v>
      </c>
      <c r="NG40" s="715">
        <v>55</v>
      </c>
      <c r="NH40" s="715">
        <v>0</v>
      </c>
      <c r="NI40" s="715">
        <v>56</v>
      </c>
      <c r="NJ40" s="731">
        <v>0</v>
      </c>
      <c r="NK40" s="715">
        <v>56</v>
      </c>
      <c r="NL40" s="715">
        <v>15</v>
      </c>
      <c r="NM40" s="715">
        <v>44</v>
      </c>
      <c r="NN40" s="2946">
        <v>2.3020257826887662</v>
      </c>
      <c r="NO40" s="715">
        <v>51</v>
      </c>
      <c r="NP40" s="715">
        <v>6148</v>
      </c>
      <c r="NQ40" s="3206">
        <v>0</v>
      </c>
      <c r="NR40" s="3349">
        <v>0</v>
      </c>
      <c r="NS40" s="3206">
        <v>44</v>
      </c>
      <c r="NT40" s="3206">
        <v>0</v>
      </c>
      <c r="NU40" s="3207">
        <v>0</v>
      </c>
      <c r="NV40" s="3206">
        <v>44</v>
      </c>
      <c r="NW40" s="3206">
        <v>246</v>
      </c>
      <c r="NX40" s="3207">
        <v>3.7753222836095763</v>
      </c>
      <c r="NY40" s="3206">
        <v>36</v>
      </c>
      <c r="NZ40" s="3206">
        <v>18</v>
      </c>
      <c r="OA40" s="3208">
        <v>2.7624309392265194</v>
      </c>
      <c r="OB40" s="3206">
        <v>32</v>
      </c>
      <c r="OC40" s="714">
        <v>390</v>
      </c>
      <c r="OD40" s="2946">
        <v>62.78171281390857</v>
      </c>
      <c r="OE40" s="733">
        <v>33</v>
      </c>
      <c r="OF40" s="714" t="s">
        <v>31</v>
      </c>
      <c r="OG40" s="731" t="s">
        <v>31</v>
      </c>
      <c r="OH40" s="733" t="str">
        <f t="shared" si="52"/>
        <v>-</v>
      </c>
      <c r="OI40" s="981">
        <v>26.666666666666668</v>
      </c>
      <c r="OJ40" s="733">
        <f t="shared" si="4"/>
        <v>64</v>
      </c>
      <c r="OK40" s="1355" t="s">
        <v>3041</v>
      </c>
      <c r="OL40" s="1355" t="s">
        <v>3046</v>
      </c>
      <c r="OM40" s="1355">
        <v>83</v>
      </c>
      <c r="ON40" s="3559">
        <v>13.199745547073791</v>
      </c>
      <c r="OO40" s="1355">
        <v>60</v>
      </c>
      <c r="OP40" s="977"/>
      <c r="OQ40" s="712">
        <v>12.7</v>
      </c>
      <c r="OR40" s="712">
        <v>13.7</v>
      </c>
      <c r="OS40" s="712">
        <v>11.9</v>
      </c>
      <c r="OT40" s="712">
        <v>21.319796954314722</v>
      </c>
      <c r="OU40" s="712">
        <v>14.975845410628018</v>
      </c>
      <c r="OV40" s="712">
        <v>15.025906735751295</v>
      </c>
      <c r="OW40" s="699">
        <f t="shared" si="53"/>
        <v>19</v>
      </c>
      <c r="OX40" s="712">
        <v>14.936924850115672</v>
      </c>
      <c r="OY40" s="699">
        <f t="shared" si="53"/>
        <v>18</v>
      </c>
      <c r="OZ40" s="712">
        <v>9.5</v>
      </c>
      <c r="PA40" s="712">
        <v>8.8000000000000007</v>
      </c>
      <c r="PB40" s="712">
        <v>10.1</v>
      </c>
      <c r="PC40" s="712">
        <v>8.6294416243654819</v>
      </c>
      <c r="PD40" s="712">
        <v>13.043478260869565</v>
      </c>
      <c r="PE40" s="712">
        <v>14.507772020725387</v>
      </c>
      <c r="PF40" s="699">
        <f t="shared" si="54"/>
        <v>31</v>
      </c>
      <c r="PG40" s="712">
        <v>10.763448650993405</v>
      </c>
      <c r="PH40" s="699">
        <f t="shared" si="55"/>
        <v>36</v>
      </c>
      <c r="PI40" s="712">
        <v>29.533678756476682</v>
      </c>
      <c r="PJ40" s="699">
        <f t="shared" si="56"/>
        <v>22</v>
      </c>
      <c r="PK40" s="985">
        <v>25.700373501109077</v>
      </c>
      <c r="PL40" s="699">
        <f t="shared" si="56"/>
        <v>30</v>
      </c>
      <c r="PM40" s="985">
        <v>152</v>
      </c>
      <c r="PN40" s="985">
        <v>132.19999999999999</v>
      </c>
      <c r="PO40" s="699">
        <f t="shared" si="57"/>
        <v>33</v>
      </c>
      <c r="PP40" s="712">
        <v>0</v>
      </c>
      <c r="PQ40" s="985">
        <v>0</v>
      </c>
      <c r="PR40" s="699">
        <f t="shared" si="58"/>
        <v>24</v>
      </c>
      <c r="PS40" s="982">
        <v>118</v>
      </c>
      <c r="PT40" s="725">
        <v>44.915254237288138</v>
      </c>
      <c r="PU40" s="699">
        <v>28</v>
      </c>
      <c r="PV40" s="699">
        <v>161</v>
      </c>
      <c r="PW40" s="725">
        <v>62.732919254658384</v>
      </c>
      <c r="PX40" s="699">
        <v>18</v>
      </c>
      <c r="PY40" s="715">
        <v>104</v>
      </c>
      <c r="PZ40" s="725">
        <v>70.192307692307693</v>
      </c>
      <c r="QA40" s="699">
        <v>70</v>
      </c>
      <c r="QB40" s="982">
        <v>115</v>
      </c>
      <c r="QC40" s="715">
        <v>59.130434782608695</v>
      </c>
      <c r="QD40" s="699">
        <v>2</v>
      </c>
      <c r="QE40" s="716">
        <v>0</v>
      </c>
      <c r="QF40" s="3644">
        <v>0</v>
      </c>
      <c r="QG40" s="699">
        <v>23</v>
      </c>
      <c r="QH40" s="1363" t="s">
        <v>1627</v>
      </c>
      <c r="QI40" s="712">
        <v>86.137281292059214</v>
      </c>
      <c r="QJ40" s="712">
        <v>83.930778739184177</v>
      </c>
      <c r="QK40" s="699">
        <f t="shared" si="59"/>
        <v>11</v>
      </c>
      <c r="QL40" s="715">
        <v>809</v>
      </c>
      <c r="QM40" s="709">
        <v>56.031128404669261</v>
      </c>
      <c r="QN40" s="703">
        <v>68.16901408450704</v>
      </c>
      <c r="QO40" s="978">
        <v>4</v>
      </c>
      <c r="QP40" s="705">
        <v>355</v>
      </c>
      <c r="QQ40" s="3553">
        <v>94.801223241590222</v>
      </c>
      <c r="QR40" s="709">
        <v>66.900000000000006</v>
      </c>
      <c r="QS40" s="978">
        <f t="shared" si="60"/>
        <v>71</v>
      </c>
      <c r="QT40" s="703">
        <v>525.79999999999995</v>
      </c>
      <c r="QU40" s="978">
        <f t="shared" si="61"/>
        <v>71</v>
      </c>
      <c r="QV40" s="703">
        <v>631.70000000000005</v>
      </c>
      <c r="QW40" s="978">
        <f t="shared" si="62"/>
        <v>29</v>
      </c>
      <c r="QX40" s="703">
        <v>0</v>
      </c>
      <c r="QY40" s="979">
        <f t="shared" si="63"/>
        <v>12</v>
      </c>
      <c r="QZ40" s="712">
        <v>0</v>
      </c>
      <c r="RA40" s="699">
        <v>30</v>
      </c>
      <c r="RB40" s="712">
        <v>231.23</v>
      </c>
      <c r="RC40" s="699">
        <v>46</v>
      </c>
      <c r="RD40" s="712">
        <v>0</v>
      </c>
      <c r="RE40" s="699">
        <v>24</v>
      </c>
      <c r="RF40" s="712">
        <v>323.2</v>
      </c>
      <c r="RG40" s="699">
        <v>24</v>
      </c>
      <c r="RH40" s="699">
        <v>5631.7</v>
      </c>
      <c r="RI40" s="978">
        <f t="shared" si="64"/>
        <v>40</v>
      </c>
      <c r="RJ40" s="712">
        <v>587.70000000000005</v>
      </c>
      <c r="RK40" s="978">
        <f t="shared" si="64"/>
        <v>56</v>
      </c>
      <c r="RL40" s="712">
        <v>146.9</v>
      </c>
      <c r="RM40" s="978">
        <f t="shared" si="64"/>
        <v>45</v>
      </c>
      <c r="RN40" s="712">
        <v>156.69999999999999</v>
      </c>
      <c r="RO40" s="978">
        <f t="shared" si="64"/>
        <v>45</v>
      </c>
      <c r="RP40" s="712">
        <v>0</v>
      </c>
      <c r="RQ40" s="978">
        <f t="shared" si="65"/>
        <v>2</v>
      </c>
      <c r="RR40" s="712">
        <v>0</v>
      </c>
      <c r="RS40" s="978">
        <f t="shared" si="65"/>
        <v>1</v>
      </c>
      <c r="RT40" s="712">
        <v>288.89999999999998</v>
      </c>
      <c r="RU40" s="978">
        <f t="shared" si="65"/>
        <v>20</v>
      </c>
      <c r="RV40" s="712">
        <f t="shared" si="66"/>
        <v>288.89999999999998</v>
      </c>
      <c r="RW40" s="978">
        <f t="shared" si="67"/>
        <v>21</v>
      </c>
      <c r="RX40" s="712">
        <v>5</v>
      </c>
      <c r="RY40" s="712" t="s">
        <v>1632</v>
      </c>
      <c r="RZ40" s="712">
        <v>0</v>
      </c>
      <c r="SA40" s="712" t="s">
        <v>1625</v>
      </c>
      <c r="SB40" s="712">
        <v>5</v>
      </c>
      <c r="SC40" s="712" t="s">
        <v>1632</v>
      </c>
      <c r="SD40" s="712">
        <v>5</v>
      </c>
      <c r="SE40" s="712" t="s">
        <v>1632</v>
      </c>
      <c r="SF40" s="712">
        <v>5</v>
      </c>
      <c r="SG40" s="712" t="s">
        <v>1632</v>
      </c>
      <c r="SH40" s="712">
        <v>20</v>
      </c>
      <c r="SI40" s="699">
        <f t="shared" si="68"/>
        <v>17</v>
      </c>
      <c r="SJ40" s="712">
        <v>0</v>
      </c>
      <c r="SK40" s="712" t="s">
        <v>1625</v>
      </c>
      <c r="SL40" s="712">
        <v>0</v>
      </c>
      <c r="SM40" s="712" t="s">
        <v>1625</v>
      </c>
      <c r="SN40" s="712">
        <v>5</v>
      </c>
      <c r="SO40" s="712" t="s">
        <v>1632</v>
      </c>
      <c r="SP40" s="712">
        <v>0</v>
      </c>
      <c r="SQ40" s="712" t="s">
        <v>1625</v>
      </c>
      <c r="SR40" s="712">
        <v>5</v>
      </c>
      <c r="SS40" s="699">
        <f t="shared" si="69"/>
        <v>50</v>
      </c>
      <c r="ST40" s="712">
        <v>5</v>
      </c>
      <c r="SU40" s="712" t="s">
        <v>1632</v>
      </c>
      <c r="SV40" s="712">
        <v>5</v>
      </c>
      <c r="SW40" s="712" t="s">
        <v>1632</v>
      </c>
      <c r="SX40" s="712">
        <v>0</v>
      </c>
      <c r="SY40" s="712" t="s">
        <v>1625</v>
      </c>
      <c r="SZ40" s="712">
        <v>10</v>
      </c>
      <c r="TA40" s="699">
        <f t="shared" si="70"/>
        <v>27</v>
      </c>
      <c r="TB40" s="699">
        <v>10</v>
      </c>
      <c r="TC40" s="699" t="s">
        <v>1632</v>
      </c>
      <c r="TD40" s="699">
        <v>10</v>
      </c>
      <c r="TE40" s="699" t="s">
        <v>1632</v>
      </c>
      <c r="TF40" s="699">
        <v>10</v>
      </c>
      <c r="TG40" s="699" t="s">
        <v>1632</v>
      </c>
      <c r="TH40" s="699">
        <v>0</v>
      </c>
      <c r="TI40" s="699" t="s">
        <v>1625</v>
      </c>
      <c r="TJ40" s="699">
        <v>30</v>
      </c>
      <c r="TK40" s="699">
        <f t="shared" si="71"/>
        <v>30</v>
      </c>
      <c r="TL40" s="989">
        <v>10</v>
      </c>
      <c r="TM40" s="989">
        <v>0</v>
      </c>
      <c r="TN40" s="989">
        <v>0</v>
      </c>
      <c r="TO40" s="989">
        <v>0</v>
      </c>
      <c r="TP40" s="989">
        <v>10</v>
      </c>
      <c r="TQ40" s="699">
        <f t="shared" si="72"/>
        <v>55</v>
      </c>
      <c r="TR40" s="712" t="s">
        <v>1632</v>
      </c>
      <c r="TS40" s="712" t="s">
        <v>1632</v>
      </c>
      <c r="TT40" s="712" t="s">
        <v>1625</v>
      </c>
      <c r="TU40" s="712" t="s">
        <v>1625</v>
      </c>
      <c r="TV40" s="712">
        <v>5</v>
      </c>
      <c r="TW40" s="712">
        <v>5</v>
      </c>
      <c r="TX40" s="712">
        <v>0</v>
      </c>
      <c r="TY40" s="712">
        <v>0</v>
      </c>
      <c r="TZ40" s="712">
        <v>10</v>
      </c>
      <c r="UA40" s="699">
        <f t="shared" si="73"/>
        <v>50</v>
      </c>
      <c r="UB40" s="712">
        <v>10</v>
      </c>
      <c r="UC40" s="712">
        <v>0</v>
      </c>
      <c r="UD40" s="712">
        <v>0</v>
      </c>
      <c r="UE40" s="712">
        <v>0</v>
      </c>
      <c r="UF40" s="712">
        <v>10</v>
      </c>
      <c r="UG40" s="699">
        <f t="shared" si="74"/>
        <v>56</v>
      </c>
      <c r="UH40" s="715">
        <v>0</v>
      </c>
      <c r="UI40" s="712">
        <v>0</v>
      </c>
      <c r="UJ40" s="699">
        <v>25</v>
      </c>
      <c r="UK40" s="715">
        <v>1</v>
      </c>
      <c r="UL40" s="712">
        <v>4.7796577765032024</v>
      </c>
      <c r="UM40" s="699">
        <v>52</v>
      </c>
      <c r="UN40" s="715">
        <v>0</v>
      </c>
      <c r="UO40" s="712">
        <v>0</v>
      </c>
      <c r="UP40" s="699">
        <v>43</v>
      </c>
      <c r="UQ40" s="715">
        <v>1</v>
      </c>
      <c r="UR40" s="712">
        <v>4.9046054244935995</v>
      </c>
      <c r="US40" s="699">
        <v>39</v>
      </c>
      <c r="UT40" s="712">
        <v>14.3</v>
      </c>
      <c r="UU40" s="699">
        <v>72</v>
      </c>
      <c r="UV40" s="712">
        <v>19.100000000000001</v>
      </c>
      <c r="UW40" s="699">
        <v>58</v>
      </c>
      <c r="UX40" s="1099">
        <v>9.6</v>
      </c>
      <c r="UY40" s="699">
        <v>17</v>
      </c>
      <c r="UZ40" s="989">
        <v>0.189</v>
      </c>
      <c r="VA40" s="989">
        <v>19</v>
      </c>
      <c r="VB40" s="989">
        <v>1.2999999999999999E-2</v>
      </c>
      <c r="VC40" s="989">
        <v>65</v>
      </c>
      <c r="VD40" s="989">
        <v>6.0999999999999999E-2</v>
      </c>
      <c r="VE40" s="989">
        <v>22</v>
      </c>
      <c r="VF40" s="989">
        <v>0</v>
      </c>
      <c r="VG40" s="989">
        <v>49</v>
      </c>
      <c r="VH40" s="989">
        <v>1.4999999999999999E-2</v>
      </c>
      <c r="VI40" s="989">
        <v>25</v>
      </c>
      <c r="VJ40" s="989">
        <v>5.0000000000000001E-3</v>
      </c>
      <c r="VK40" s="989">
        <v>35</v>
      </c>
      <c r="VL40" s="989">
        <v>0</v>
      </c>
      <c r="VM40" s="989">
        <v>7</v>
      </c>
      <c r="VN40" s="989">
        <v>0</v>
      </c>
      <c r="VO40" s="989">
        <v>7</v>
      </c>
      <c r="VP40" s="989">
        <v>26</v>
      </c>
      <c r="VQ40" s="989">
        <v>128.18616575457278</v>
      </c>
      <c r="VR40" s="989">
        <v>29</v>
      </c>
      <c r="VS40" s="989">
        <v>13</v>
      </c>
      <c r="VT40" s="989">
        <v>64.093082877286392</v>
      </c>
      <c r="VU40" s="989">
        <v>22</v>
      </c>
      <c r="VV40" s="989">
        <v>27</v>
      </c>
      <c r="VW40" s="989">
        <v>133.11640289897943</v>
      </c>
      <c r="VX40" s="989">
        <v>37</v>
      </c>
      <c r="VY40" s="989">
        <v>11</v>
      </c>
      <c r="VZ40" s="989">
        <v>54.232608588473106</v>
      </c>
      <c r="WA40" s="989">
        <v>70</v>
      </c>
      <c r="WB40" s="989">
        <v>89</v>
      </c>
      <c r="WC40" s="989">
        <v>438.79110585219149</v>
      </c>
      <c r="WD40" s="989">
        <v>40</v>
      </c>
      <c r="WE40" s="989">
        <v>16</v>
      </c>
      <c r="WF40" s="989">
        <v>78.883794310506332</v>
      </c>
      <c r="WG40" s="989">
        <v>71</v>
      </c>
      <c r="WH40" s="989">
        <v>40.21</v>
      </c>
      <c r="WI40" s="989">
        <v>44</v>
      </c>
      <c r="WJ40" s="989">
        <v>0</v>
      </c>
      <c r="WK40" s="989">
        <v>10</v>
      </c>
      <c r="WL40" s="989">
        <v>0</v>
      </c>
      <c r="WM40" s="989">
        <v>2</v>
      </c>
      <c r="WN40" s="989">
        <v>40.21</v>
      </c>
      <c r="WO40" s="989">
        <v>40</v>
      </c>
      <c r="WP40" s="989">
        <v>0</v>
      </c>
      <c r="WQ40" s="989">
        <v>19</v>
      </c>
      <c r="WR40" s="989">
        <v>0</v>
      </c>
      <c r="WS40" s="989">
        <v>31</v>
      </c>
      <c r="WT40" s="989">
        <v>0</v>
      </c>
      <c r="WU40" s="989">
        <v>25</v>
      </c>
      <c r="WV40" s="989">
        <v>0</v>
      </c>
      <c r="WW40" s="989">
        <v>12</v>
      </c>
      <c r="WX40" s="989">
        <v>0</v>
      </c>
      <c r="WY40" s="989">
        <v>41</v>
      </c>
      <c r="WZ40" s="712">
        <v>217.69</v>
      </c>
      <c r="XA40" s="699">
        <v>52</v>
      </c>
      <c r="XB40" s="712">
        <v>721.09</v>
      </c>
      <c r="XC40" s="712">
        <v>19</v>
      </c>
      <c r="XD40" s="712">
        <v>0</v>
      </c>
      <c r="XE40" s="699">
        <v>43</v>
      </c>
      <c r="XF40" s="712">
        <v>160.86000000000001</v>
      </c>
      <c r="XG40" s="712">
        <v>3</v>
      </c>
      <c r="XH40" s="712">
        <v>361.93</v>
      </c>
      <c r="XI40" s="699">
        <v>11</v>
      </c>
      <c r="XJ40" s="712">
        <v>163.27000000000001</v>
      </c>
      <c r="XK40" s="699">
        <v>45</v>
      </c>
      <c r="XL40" s="712">
        <v>53.62</v>
      </c>
      <c r="XM40" s="699">
        <v>62</v>
      </c>
      <c r="XO40" s="714"/>
      <c r="XP40" s="725"/>
      <c r="XQ40" s="715"/>
      <c r="XR40" s="714"/>
      <c r="XS40" s="725"/>
      <c r="XT40" s="715"/>
      <c r="XU40" s="715"/>
      <c r="XV40" s="712"/>
      <c r="XW40" s="715"/>
      <c r="XX40" s="1169">
        <v>114</v>
      </c>
      <c r="XY40" s="1174">
        <v>3.5087719298245612</v>
      </c>
      <c r="XZ40" s="1168">
        <f t="shared" si="75"/>
        <v>16</v>
      </c>
      <c r="YA40" s="715">
        <v>184</v>
      </c>
      <c r="YB40" s="725">
        <v>21.739130434782609</v>
      </c>
      <c r="YC40" s="715">
        <f t="shared" si="76"/>
        <v>12</v>
      </c>
      <c r="YD40" s="714">
        <v>85</v>
      </c>
      <c r="YE40" s="725">
        <v>8.695652173913043</v>
      </c>
      <c r="YF40" s="715">
        <f t="shared" si="77"/>
        <v>50</v>
      </c>
      <c r="YG40" s="699">
        <v>183</v>
      </c>
      <c r="YH40" s="1099">
        <v>11.475409836065573</v>
      </c>
      <c r="YI40" s="715">
        <f t="shared" si="78"/>
        <v>72</v>
      </c>
      <c r="YJ40" s="714">
        <v>85</v>
      </c>
      <c r="YK40" s="712">
        <v>23.478260869565219</v>
      </c>
      <c r="YL40" s="715">
        <f t="shared" si="79"/>
        <v>44</v>
      </c>
      <c r="YM40" s="699">
        <v>183</v>
      </c>
      <c r="YN40" s="712">
        <v>35.519125683060111</v>
      </c>
      <c r="YO40" s="715">
        <f t="shared" si="80"/>
        <v>77</v>
      </c>
      <c r="YP40" s="1178">
        <v>33.333333333333329</v>
      </c>
      <c r="YQ40" s="1099">
        <v>33.333333333333329</v>
      </c>
      <c r="YR40" s="1099">
        <v>0</v>
      </c>
      <c r="YS40" s="1099">
        <v>0</v>
      </c>
      <c r="YT40" s="1099">
        <v>0</v>
      </c>
      <c r="YU40" s="1099">
        <v>0</v>
      </c>
      <c r="YV40" s="1099">
        <v>0</v>
      </c>
      <c r="YW40" s="1099">
        <v>33.333333333333329</v>
      </c>
      <c r="YX40" s="1099">
        <v>0</v>
      </c>
      <c r="YY40" s="1099">
        <v>33.333333333333329</v>
      </c>
      <c r="YZ40" s="1099">
        <v>0</v>
      </c>
      <c r="ZA40" s="1188">
        <v>3</v>
      </c>
      <c r="ZB40" s="985">
        <v>62.5</v>
      </c>
      <c r="ZC40" s="985">
        <v>5</v>
      </c>
      <c r="ZD40" s="985">
        <v>27.500000000000004</v>
      </c>
      <c r="ZE40" s="985">
        <v>12.5</v>
      </c>
      <c r="ZF40" s="985">
        <v>7.5</v>
      </c>
      <c r="ZG40" s="985">
        <v>10</v>
      </c>
      <c r="ZH40" s="985">
        <v>17.5</v>
      </c>
      <c r="ZI40" s="985">
        <v>7.5</v>
      </c>
      <c r="ZJ40" s="985">
        <v>22.5</v>
      </c>
      <c r="ZK40" s="985">
        <v>2.5</v>
      </c>
      <c r="ZL40" s="985">
        <v>0</v>
      </c>
      <c r="ZM40" s="699">
        <v>40</v>
      </c>
      <c r="ZN40" s="714" t="s">
        <v>1634</v>
      </c>
      <c r="ZO40" s="715" t="s">
        <v>1633</v>
      </c>
      <c r="ZP40" s="715" t="s">
        <v>1680</v>
      </c>
      <c r="ZQ40" s="715" t="s">
        <v>1680</v>
      </c>
      <c r="ZR40" s="715" t="s">
        <v>1633</v>
      </c>
      <c r="ZS40" s="715" t="s">
        <v>1680</v>
      </c>
      <c r="ZT40" s="715">
        <v>1</v>
      </c>
      <c r="ZU40" s="715">
        <v>-1</v>
      </c>
      <c r="ZV40" s="715">
        <v>-2</v>
      </c>
      <c r="ZW40" s="715">
        <v>-2</v>
      </c>
      <c r="ZX40" s="715">
        <v>-1</v>
      </c>
      <c r="ZY40" s="715">
        <v>-2</v>
      </c>
      <c r="ZZ40" s="715">
        <f t="shared" si="81"/>
        <v>-7</v>
      </c>
      <c r="AAA40" s="715">
        <f t="shared" si="82"/>
        <v>74</v>
      </c>
      <c r="AAB40" s="716" t="s">
        <v>31</v>
      </c>
      <c r="AAC40" s="712" t="s">
        <v>1635</v>
      </c>
      <c r="AAD40" s="712" t="s">
        <v>1701</v>
      </c>
      <c r="AAE40" s="712" t="s">
        <v>1657</v>
      </c>
      <c r="AAF40" s="712" t="s">
        <v>1636</v>
      </c>
      <c r="AAG40" s="712" t="s">
        <v>1657</v>
      </c>
      <c r="AAH40" s="714">
        <v>4</v>
      </c>
      <c r="AAI40" s="715">
        <v>2</v>
      </c>
      <c r="AAJ40" s="715">
        <v>0</v>
      </c>
      <c r="AAK40" s="715">
        <v>0</v>
      </c>
      <c r="AAL40" s="715">
        <v>1</v>
      </c>
      <c r="AAM40" s="733">
        <v>3</v>
      </c>
      <c r="AAN40" s="2996">
        <v>0.59746079163554899</v>
      </c>
      <c r="AAO40" s="2954">
        <f t="shared" si="83"/>
        <v>42</v>
      </c>
      <c r="AAP40" s="2995">
        <v>0.2987303958177745</v>
      </c>
      <c r="AAQ40" s="2954">
        <f t="shared" si="84"/>
        <v>40</v>
      </c>
      <c r="AAR40" s="2995">
        <v>0</v>
      </c>
      <c r="AAS40" s="2954">
        <f t="shared" si="85"/>
        <v>54</v>
      </c>
      <c r="AAT40" s="2995">
        <v>0</v>
      </c>
      <c r="AAU40" s="2954">
        <f t="shared" si="86"/>
        <v>60</v>
      </c>
      <c r="AAV40" s="2995">
        <v>0.14936519790888725</v>
      </c>
      <c r="AAW40" s="2954">
        <f t="shared" si="87"/>
        <v>59</v>
      </c>
      <c r="AAX40" s="2995">
        <v>0.44809559372666169</v>
      </c>
      <c r="AAY40" s="2954">
        <f t="shared" si="88"/>
        <v>42</v>
      </c>
      <c r="AAZ40" s="982">
        <v>7</v>
      </c>
      <c r="ABA40" s="699">
        <v>0</v>
      </c>
      <c r="ABB40" s="699">
        <v>1</v>
      </c>
      <c r="ABC40" s="2988">
        <v>1.0455563853622107</v>
      </c>
      <c r="ABD40" s="2954">
        <f t="shared" si="89"/>
        <v>16</v>
      </c>
      <c r="ABE40" s="2955">
        <v>0</v>
      </c>
      <c r="ABF40" s="2954">
        <f t="shared" si="89"/>
        <v>28</v>
      </c>
      <c r="ABG40" s="2955">
        <v>0.14936519790888725</v>
      </c>
      <c r="ABH40" s="2993">
        <f t="shared" si="89"/>
        <v>26</v>
      </c>
      <c r="ABI40" s="982">
        <v>0</v>
      </c>
      <c r="ABJ40" s="731">
        <v>0</v>
      </c>
      <c r="ABK40" s="715">
        <f t="shared" si="90"/>
        <v>31</v>
      </c>
      <c r="ABL40" s="716" t="s">
        <v>106</v>
      </c>
      <c r="ABM40" s="712" t="s">
        <v>1687</v>
      </c>
      <c r="ABN40" s="715">
        <v>3</v>
      </c>
      <c r="ABO40" s="715">
        <v>0</v>
      </c>
      <c r="ABP40" s="715">
        <f t="shared" si="91"/>
        <v>3</v>
      </c>
      <c r="ABQ40" s="715">
        <f t="shared" si="92"/>
        <v>23</v>
      </c>
      <c r="ABR40" s="1201" t="s">
        <v>1632</v>
      </c>
      <c r="ABS40" s="1202" t="s">
        <v>1632</v>
      </c>
      <c r="ABT40" s="1202" t="s">
        <v>1632</v>
      </c>
      <c r="ABU40" s="1202" t="s">
        <v>1632</v>
      </c>
      <c r="ABV40" s="725">
        <v>5</v>
      </c>
      <c r="ABW40" s="725">
        <v>5</v>
      </c>
      <c r="ABX40" s="725">
        <v>5</v>
      </c>
      <c r="ABY40" s="725">
        <v>5</v>
      </c>
      <c r="ABZ40" s="715">
        <f t="shared" si="93"/>
        <v>20</v>
      </c>
      <c r="ACA40" s="715">
        <f t="shared" si="94"/>
        <v>1</v>
      </c>
      <c r="ACB40" s="983" t="s">
        <v>1632</v>
      </c>
      <c r="ACC40" s="725" t="s">
        <v>1632</v>
      </c>
      <c r="ACD40" s="725" t="s">
        <v>1632</v>
      </c>
      <c r="ACE40" s="725" t="s">
        <v>1632</v>
      </c>
      <c r="ACF40" s="725">
        <v>5</v>
      </c>
      <c r="ACG40" s="725">
        <v>5</v>
      </c>
      <c r="ACH40" s="725">
        <v>5</v>
      </c>
      <c r="ACI40" s="725">
        <v>5</v>
      </c>
      <c r="ACJ40" s="715">
        <f t="shared" si="95"/>
        <v>20</v>
      </c>
      <c r="ACK40" s="715">
        <f t="shared" si="96"/>
        <v>1</v>
      </c>
      <c r="ACL40" s="982">
        <v>72</v>
      </c>
      <c r="ACM40" s="715">
        <v>1997</v>
      </c>
      <c r="ACN40" s="1089">
        <v>9.8890000000000011</v>
      </c>
      <c r="ACO40" s="715">
        <v>50</v>
      </c>
      <c r="ACP40" s="1089">
        <v>3.2</v>
      </c>
      <c r="ACQ40" s="715">
        <v>40</v>
      </c>
      <c r="ACR40" s="982">
        <v>37.759</v>
      </c>
      <c r="ACS40" s="1090">
        <v>43</v>
      </c>
      <c r="ACT40" s="983" t="s">
        <v>1625</v>
      </c>
      <c r="ACU40" s="725" t="s">
        <v>1625</v>
      </c>
      <c r="ACV40" s="725" t="s">
        <v>1625</v>
      </c>
      <c r="ACW40" s="725" t="s">
        <v>1632</v>
      </c>
      <c r="ACX40" s="725">
        <v>0</v>
      </c>
      <c r="ACY40" s="725">
        <v>0</v>
      </c>
      <c r="ACZ40" s="725">
        <v>0</v>
      </c>
      <c r="ADA40" s="725">
        <v>5</v>
      </c>
      <c r="ADB40" s="715">
        <f t="shared" si="97"/>
        <v>5</v>
      </c>
      <c r="ADC40" s="715">
        <f t="shared" si="98"/>
        <v>9</v>
      </c>
      <c r="ADD40" s="984" t="s">
        <v>1632</v>
      </c>
      <c r="ADE40" s="985" t="s">
        <v>1632</v>
      </c>
      <c r="ADF40" s="985" t="s">
        <v>1632</v>
      </c>
      <c r="ADG40" s="985" t="s">
        <v>1632</v>
      </c>
      <c r="ADH40" s="985">
        <v>5</v>
      </c>
      <c r="ADI40" s="985">
        <v>5</v>
      </c>
      <c r="ADJ40" s="985">
        <v>5</v>
      </c>
      <c r="ADK40" s="985">
        <v>5</v>
      </c>
      <c r="ADL40" s="715">
        <f t="shared" si="99"/>
        <v>20</v>
      </c>
      <c r="ADM40" s="715">
        <f t="shared" si="100"/>
        <v>1</v>
      </c>
      <c r="ADN40" s="1169">
        <v>0</v>
      </c>
      <c r="ADO40" s="1168">
        <v>0</v>
      </c>
      <c r="ADP40" s="1168">
        <v>0</v>
      </c>
      <c r="ADQ40" s="989">
        <v>0</v>
      </c>
      <c r="ADR40" s="989">
        <v>0</v>
      </c>
      <c r="ADS40" s="989">
        <v>0</v>
      </c>
      <c r="ADT40" s="989">
        <v>38</v>
      </c>
      <c r="ADU40" s="989">
        <v>3</v>
      </c>
      <c r="ADV40" s="989">
        <v>163</v>
      </c>
      <c r="ADW40" s="989">
        <v>1304</v>
      </c>
      <c r="ADX40" s="989">
        <v>54.333333333333336</v>
      </c>
      <c r="ADY40" s="989">
        <v>434.66666666666669</v>
      </c>
      <c r="ADZ40" s="989">
        <v>212.10149642160053</v>
      </c>
      <c r="AEA40" s="989">
        <v>26</v>
      </c>
      <c r="AEB40" s="989">
        <v>3</v>
      </c>
      <c r="AEC40" s="989">
        <v>163</v>
      </c>
      <c r="AED40" s="989">
        <v>1304</v>
      </c>
      <c r="AEE40" s="989">
        <v>54.333333333333336</v>
      </c>
      <c r="AEF40" s="989">
        <v>434.66666666666669</v>
      </c>
      <c r="AEG40" s="989">
        <v>212.10149642160053</v>
      </c>
      <c r="AEH40" s="729">
        <v>52</v>
      </c>
      <c r="AEI40" s="987"/>
      <c r="AEM40" s="715">
        <v>697</v>
      </c>
      <c r="AEN40" s="715">
        <v>552</v>
      </c>
      <c r="AEO40" s="989">
        <v>54</v>
      </c>
      <c r="AEP40" s="1099">
        <v>9.7826086956521738</v>
      </c>
      <c r="AEQ40" s="989">
        <v>38</v>
      </c>
      <c r="AER40" s="989">
        <v>22</v>
      </c>
      <c r="AES40" s="989">
        <v>40.74074074074074</v>
      </c>
      <c r="AET40" s="1099">
        <v>3.5909090909090908</v>
      </c>
      <c r="AEU40" s="989">
        <v>43</v>
      </c>
      <c r="AEV40" s="989">
        <v>12</v>
      </c>
      <c r="AEW40" s="989">
        <v>66</v>
      </c>
      <c r="AEX40" s="989">
        <v>18.181818181818183</v>
      </c>
      <c r="AEY40" s="989">
        <v>32</v>
      </c>
      <c r="AEZ40" s="1667">
        <v>552</v>
      </c>
      <c r="AFA40" s="1668">
        <v>2.5543478260869565</v>
      </c>
      <c r="AFB40" s="1667">
        <f t="shared" si="101"/>
        <v>7</v>
      </c>
      <c r="AFC40" s="1168">
        <v>15</v>
      </c>
      <c r="AFD40" s="1099">
        <v>13.333333333333334</v>
      </c>
      <c r="AFE40" s="989">
        <f t="shared" si="102"/>
        <v>40</v>
      </c>
      <c r="AFF40" s="715">
        <v>36</v>
      </c>
      <c r="AFG40" s="985">
        <v>19.444444444444446</v>
      </c>
      <c r="AFH40" s="699">
        <f t="shared" si="103"/>
        <v>30</v>
      </c>
      <c r="AFI40" s="989">
        <v>189</v>
      </c>
      <c r="AFJ40" s="715">
        <v>61</v>
      </c>
      <c r="AFK40" s="985">
        <v>32.275132275132272</v>
      </c>
      <c r="AFL40" s="699">
        <f t="shared" si="104"/>
        <v>63</v>
      </c>
      <c r="AFM40" s="707">
        <v>245</v>
      </c>
      <c r="AFN40" s="990">
        <v>27</v>
      </c>
      <c r="AFO40" s="719">
        <v>11.020408163265307</v>
      </c>
      <c r="AFP40" s="979">
        <f t="shared" si="105"/>
        <v>16</v>
      </c>
      <c r="AFQ40" s="715">
        <v>20</v>
      </c>
      <c r="AFR40" s="699">
        <f t="shared" si="105"/>
        <v>64</v>
      </c>
      <c r="AFS40" s="715">
        <v>3630</v>
      </c>
      <c r="AFT40" s="715">
        <v>1890</v>
      </c>
      <c r="AFU40" s="985">
        <v>52.066115702479344</v>
      </c>
      <c r="AFV40" s="699">
        <f t="shared" si="106"/>
        <v>3</v>
      </c>
      <c r="AFW40" s="715" t="s">
        <v>31</v>
      </c>
      <c r="AFX40" s="715" t="s">
        <v>31</v>
      </c>
      <c r="AFY40" s="712" t="s">
        <v>31</v>
      </c>
      <c r="AFZ40" s="699" t="str">
        <f t="shared" si="107"/>
        <v>-</v>
      </c>
      <c r="AGA40" s="712">
        <v>37.735849056603776</v>
      </c>
      <c r="AGB40" s="712">
        <v>16.981132075471699</v>
      </c>
      <c r="AGC40" s="712">
        <v>5.6603773584905666</v>
      </c>
      <c r="AGD40" s="712">
        <v>16.981132075471699</v>
      </c>
      <c r="AGE40" s="712">
        <v>7.5471698113207548</v>
      </c>
      <c r="AGF40" s="712">
        <v>11.320754716981133</v>
      </c>
      <c r="AGG40" s="712">
        <v>1.8867924528301887</v>
      </c>
      <c r="AGH40" s="712">
        <v>1.8867924528301887</v>
      </c>
      <c r="AGI40" s="712">
        <v>0</v>
      </c>
      <c r="AGJ40" s="715">
        <v>20</v>
      </c>
      <c r="AGK40" s="715">
        <v>9</v>
      </c>
      <c r="AGL40" s="715">
        <v>3</v>
      </c>
      <c r="AGM40" s="715">
        <v>9</v>
      </c>
      <c r="AGN40" s="715">
        <v>4</v>
      </c>
      <c r="AGO40" s="715">
        <v>6</v>
      </c>
      <c r="AGP40" s="715">
        <v>1</v>
      </c>
      <c r="AGQ40" s="715">
        <v>1</v>
      </c>
      <c r="AGR40" s="715">
        <v>0</v>
      </c>
      <c r="AGS40" s="715">
        <v>53</v>
      </c>
      <c r="AGT40" s="712" t="s">
        <v>31</v>
      </c>
      <c r="AGU40" s="712" t="s">
        <v>31</v>
      </c>
      <c r="AGV40" s="712" t="s">
        <v>31</v>
      </c>
      <c r="AGW40" s="712" t="s">
        <v>31</v>
      </c>
      <c r="AGX40" s="712" t="s">
        <v>31</v>
      </c>
      <c r="AGY40" s="712" t="s">
        <v>31</v>
      </c>
      <c r="AGZ40" s="712" t="s">
        <v>31</v>
      </c>
      <c r="AHA40" s="712" t="s">
        <v>31</v>
      </c>
      <c r="AHB40" s="712" t="s">
        <v>31</v>
      </c>
      <c r="AHC40" s="715">
        <v>0</v>
      </c>
      <c r="AHD40" s="715">
        <v>0</v>
      </c>
      <c r="AHE40" s="715">
        <v>0</v>
      </c>
      <c r="AHF40" s="715">
        <v>0</v>
      </c>
      <c r="AHG40" s="715">
        <v>0</v>
      </c>
      <c r="AHH40" s="715">
        <v>0</v>
      </c>
      <c r="AHI40" s="715">
        <v>0</v>
      </c>
      <c r="AHJ40" s="715">
        <v>0</v>
      </c>
      <c r="AHK40" s="715">
        <v>0</v>
      </c>
      <c r="AHL40" s="715">
        <v>0</v>
      </c>
      <c r="AHM40" s="712" t="s">
        <v>31</v>
      </c>
      <c r="AHN40" s="712" t="s">
        <v>31</v>
      </c>
      <c r="AHO40" s="712" t="s">
        <v>31</v>
      </c>
      <c r="AHP40" s="712" t="s">
        <v>31</v>
      </c>
      <c r="AHQ40" s="712" t="s">
        <v>31</v>
      </c>
      <c r="AHR40" s="712" t="s">
        <v>31</v>
      </c>
      <c r="AHS40" s="712" t="s">
        <v>31</v>
      </c>
      <c r="AHT40" s="712" t="s">
        <v>31</v>
      </c>
      <c r="AHU40" s="712" t="s">
        <v>31</v>
      </c>
      <c r="AHV40" s="715">
        <v>0</v>
      </c>
      <c r="AHW40" s="715">
        <v>0</v>
      </c>
      <c r="AHX40" s="715">
        <v>0</v>
      </c>
      <c r="AHY40" s="715">
        <v>0</v>
      </c>
      <c r="AHZ40" s="715">
        <v>0</v>
      </c>
      <c r="AIA40" s="715">
        <v>0</v>
      </c>
      <c r="AIB40" s="715">
        <v>0</v>
      </c>
      <c r="AIC40" s="715">
        <v>0</v>
      </c>
      <c r="AID40" s="715">
        <v>0</v>
      </c>
      <c r="AIE40" s="715">
        <v>0</v>
      </c>
      <c r="AIF40" s="712" t="s">
        <v>1648</v>
      </c>
      <c r="AIG40" s="712" t="s">
        <v>1623</v>
      </c>
      <c r="AIH40" s="709">
        <v>0</v>
      </c>
      <c r="AII40" s="978">
        <f t="shared" si="108"/>
        <v>42</v>
      </c>
      <c r="AIJ40" s="703" t="s">
        <v>1625</v>
      </c>
      <c r="AIK40" s="703" t="s">
        <v>1625</v>
      </c>
      <c r="AIL40" s="703" t="s">
        <v>1625</v>
      </c>
      <c r="AIM40" s="701" t="s">
        <v>1625</v>
      </c>
      <c r="AIN40" s="712" t="s">
        <v>1626</v>
      </c>
      <c r="AIO40" s="712" t="s">
        <v>1627</v>
      </c>
      <c r="AIP40" s="712" t="s">
        <v>1627</v>
      </c>
      <c r="AIQ40" s="712" t="s">
        <v>1627</v>
      </c>
      <c r="AIR40" s="712" t="s">
        <v>1625</v>
      </c>
      <c r="AIS40" s="712" t="s">
        <v>1628</v>
      </c>
      <c r="AIT40" s="712" t="s">
        <v>1648</v>
      </c>
      <c r="AIU40" s="712" t="s">
        <v>1630</v>
      </c>
      <c r="AIV40" s="712" t="s">
        <v>1729</v>
      </c>
      <c r="AIW40" s="699">
        <v>75</v>
      </c>
      <c r="AIX40" s="699">
        <v>11</v>
      </c>
      <c r="AIY40" s="985">
        <v>14.6</v>
      </c>
      <c r="AIZ40" s="699">
        <v>0</v>
      </c>
      <c r="AJA40" s="712">
        <v>0</v>
      </c>
      <c r="AJB40" s="699">
        <f t="shared" si="109"/>
        <v>26</v>
      </c>
      <c r="AJC40" s="712">
        <v>0</v>
      </c>
      <c r="AJD40" s="978">
        <f t="shared" si="110"/>
        <v>25</v>
      </c>
      <c r="AJE40" s="712" t="s">
        <v>1625</v>
      </c>
      <c r="AJF40" s="712" t="s">
        <v>1625</v>
      </c>
      <c r="AJG40" s="712" t="s">
        <v>1625</v>
      </c>
      <c r="AJH40" s="712" t="s">
        <v>1625</v>
      </c>
      <c r="AJI40" s="712">
        <v>4.8</v>
      </c>
      <c r="AJJ40" s="699">
        <f t="shared" si="111"/>
        <v>55</v>
      </c>
      <c r="AJK40" s="715">
        <v>1</v>
      </c>
      <c r="AJL40" s="712">
        <v>0</v>
      </c>
      <c r="AJM40" s="699">
        <f t="shared" si="112"/>
        <v>39</v>
      </c>
      <c r="AJN40" s="715">
        <v>0</v>
      </c>
      <c r="AJO40" s="712">
        <v>0</v>
      </c>
      <c r="AJP40" s="699">
        <f t="shared" si="113"/>
        <v>17</v>
      </c>
      <c r="AJQ40" s="715">
        <v>0</v>
      </c>
      <c r="AJR40" s="712">
        <v>4.8</v>
      </c>
      <c r="AJS40" s="699">
        <f t="shared" si="114"/>
        <v>18</v>
      </c>
      <c r="AJT40" s="715">
        <v>1</v>
      </c>
      <c r="AJU40" s="712">
        <v>0</v>
      </c>
      <c r="AJV40" s="715">
        <v>0</v>
      </c>
      <c r="AJW40" s="712">
        <v>4.8</v>
      </c>
      <c r="AJX40" s="699">
        <f t="shared" si="115"/>
        <v>18</v>
      </c>
      <c r="AJY40" s="715">
        <v>1</v>
      </c>
      <c r="AJZ40" s="712">
        <v>0</v>
      </c>
      <c r="AKA40" s="699">
        <f t="shared" si="116"/>
        <v>9</v>
      </c>
      <c r="AKB40" s="715">
        <v>0</v>
      </c>
      <c r="AKC40" s="712">
        <v>14.3</v>
      </c>
      <c r="AKD40" s="699">
        <f t="shared" si="117"/>
        <v>32</v>
      </c>
      <c r="AKE40" s="715">
        <v>3</v>
      </c>
      <c r="AKF40" s="715">
        <v>70</v>
      </c>
      <c r="AKG40" s="715">
        <v>0</v>
      </c>
      <c r="AKH40" s="715">
        <v>0</v>
      </c>
      <c r="AKI40" s="715">
        <v>29</v>
      </c>
      <c r="AKJ40" s="715">
        <v>0</v>
      </c>
      <c r="AKK40" s="715">
        <v>99</v>
      </c>
      <c r="AKL40" s="715">
        <v>0</v>
      </c>
      <c r="AKM40" s="715">
        <v>24</v>
      </c>
      <c r="AKN40" s="715">
        <v>0</v>
      </c>
      <c r="AKO40" s="715">
        <v>24</v>
      </c>
      <c r="AKP40" s="712">
        <v>8.7999999999999995E-2</v>
      </c>
      <c r="AKQ40" s="699">
        <f t="shared" si="118"/>
        <v>55</v>
      </c>
      <c r="AKR40" s="712" t="s">
        <v>31</v>
      </c>
      <c r="AKS40" s="699" t="str">
        <f t="shared" si="118"/>
        <v>-</v>
      </c>
      <c r="AKT40" s="712" t="s">
        <v>31</v>
      </c>
      <c r="AKU40" s="699" t="str">
        <f t="shared" si="5"/>
        <v>-</v>
      </c>
      <c r="AKV40" s="712">
        <v>3.6999999999999998E-2</v>
      </c>
      <c r="AKW40" s="699">
        <f t="shared" si="119"/>
        <v>13</v>
      </c>
      <c r="AKX40" s="712" t="s">
        <v>31</v>
      </c>
      <c r="AKY40" s="712">
        <v>0.125</v>
      </c>
      <c r="AKZ40" s="712" t="s">
        <v>31</v>
      </c>
      <c r="ALA40" s="699" t="str">
        <f t="shared" si="6"/>
        <v>-</v>
      </c>
      <c r="ALB40" s="712">
        <v>0.03</v>
      </c>
      <c r="ALC40" s="699">
        <f t="shared" si="7"/>
        <v>33</v>
      </c>
      <c r="ALD40" s="712" t="s">
        <v>31</v>
      </c>
      <c r="ALE40" s="699" t="str">
        <f t="shared" si="8"/>
        <v>-</v>
      </c>
      <c r="ALF40" s="712">
        <v>0.03</v>
      </c>
      <c r="ALG40" s="712"/>
      <c r="ALH40" s="1706">
        <v>33.820425393732748</v>
      </c>
      <c r="ALI40" s="729">
        <v>188</v>
      </c>
      <c r="ALJ40" s="729">
        <v>32</v>
      </c>
      <c r="ALK40" s="729">
        <v>6148</v>
      </c>
      <c r="ALL40" s="729">
        <v>30.579050097592713</v>
      </c>
      <c r="ALM40" s="729">
        <v>5.2049446974625901</v>
      </c>
      <c r="ALN40" s="729">
        <v>32</v>
      </c>
      <c r="ALO40" s="729">
        <v>37</v>
      </c>
    </row>
    <row r="41" spans="1:1003" ht="13" x14ac:dyDescent="0.2">
      <c r="A41" s="696" t="s">
        <v>1748</v>
      </c>
      <c r="B41" s="697" t="s">
        <v>1749</v>
      </c>
      <c r="C41" s="697" t="s">
        <v>1646</v>
      </c>
      <c r="D41" s="697" t="s">
        <v>1646</v>
      </c>
      <c r="E41" s="697" t="s">
        <v>1638</v>
      </c>
      <c r="F41" s="698" t="s">
        <v>1750</v>
      </c>
      <c r="G41" s="699" t="s">
        <v>1914</v>
      </c>
      <c r="H41" s="700">
        <v>51</v>
      </c>
      <c r="I41" s="703">
        <v>7.02</v>
      </c>
      <c r="J41" s="699">
        <f t="shared" si="9"/>
        <v>65</v>
      </c>
      <c r="K41" s="702">
        <v>90</v>
      </c>
      <c r="L41" s="703">
        <v>7.25</v>
      </c>
      <c r="M41" s="710">
        <f t="shared" si="10"/>
        <v>26</v>
      </c>
      <c r="N41" s="712">
        <f t="shared" si="11"/>
        <v>0.23000000000000043</v>
      </c>
      <c r="O41" s="702">
        <v>308</v>
      </c>
      <c r="P41" s="703">
        <v>6.54</v>
      </c>
      <c r="Q41" s="699">
        <f t="shared" si="120"/>
        <v>8</v>
      </c>
      <c r="R41" s="702">
        <v>233</v>
      </c>
      <c r="S41" s="703">
        <v>6.28</v>
      </c>
      <c r="T41" s="710">
        <f t="shared" si="0"/>
        <v>20</v>
      </c>
      <c r="U41" s="712">
        <f t="shared" si="12"/>
        <v>-0.25999999999999979</v>
      </c>
      <c r="V41" s="706">
        <v>175</v>
      </c>
      <c r="W41" s="701">
        <v>6.1428571428571432</v>
      </c>
      <c r="X41" s="702">
        <v>58</v>
      </c>
      <c r="Y41" s="704">
        <v>6.7068965517241379</v>
      </c>
      <c r="Z41" s="705">
        <f t="shared" si="13"/>
        <v>12</v>
      </c>
      <c r="AA41" s="707">
        <v>128</v>
      </c>
      <c r="AB41" s="704">
        <v>6.359375</v>
      </c>
      <c r="AC41" s="705">
        <f t="shared" si="14"/>
        <v>24</v>
      </c>
      <c r="AD41" s="702">
        <v>47</v>
      </c>
      <c r="AE41" s="704">
        <v>5.5531914893617023</v>
      </c>
      <c r="AF41" s="732">
        <f t="shared" si="15"/>
        <v>54</v>
      </c>
      <c r="AG41" s="708">
        <v>80.900000000000006</v>
      </c>
      <c r="AH41" s="705">
        <f t="shared" si="16"/>
        <v>36</v>
      </c>
      <c r="AI41" s="709">
        <v>83.4</v>
      </c>
      <c r="AJ41" s="705">
        <f t="shared" si="17"/>
        <v>64</v>
      </c>
      <c r="AK41" s="709">
        <v>-1</v>
      </c>
      <c r="AL41" s="701">
        <v>-0.69999999999998863</v>
      </c>
      <c r="AM41" s="702">
        <v>55</v>
      </c>
      <c r="AN41" s="715">
        <f t="shared" si="18"/>
        <v>55</v>
      </c>
      <c r="AO41" s="710">
        <v>55</v>
      </c>
      <c r="AP41" s="715">
        <f t="shared" si="19"/>
        <v>56</v>
      </c>
      <c r="AQ41" s="702">
        <v>300</v>
      </c>
      <c r="AR41" s="710">
        <f t="shared" si="121"/>
        <v>6</v>
      </c>
      <c r="AS41" s="702">
        <v>87</v>
      </c>
      <c r="AT41" s="703">
        <v>12.643678160919542</v>
      </c>
      <c r="AU41" s="705">
        <f t="shared" si="20"/>
        <v>6</v>
      </c>
      <c r="AV41" s="702">
        <v>88</v>
      </c>
      <c r="AW41" s="703">
        <v>13.636363636363635</v>
      </c>
      <c r="AX41" s="705">
        <f t="shared" si="21"/>
        <v>43</v>
      </c>
      <c r="AY41" s="702">
        <v>82</v>
      </c>
      <c r="AZ41" s="703">
        <v>48.780487804878049</v>
      </c>
      <c r="BA41" s="705">
        <f t="shared" si="22"/>
        <v>47</v>
      </c>
      <c r="BB41" s="702">
        <v>89</v>
      </c>
      <c r="BC41" s="703">
        <v>20.224719101123593</v>
      </c>
      <c r="BD41" s="705">
        <f t="shared" si="23"/>
        <v>67</v>
      </c>
      <c r="BE41" s="702">
        <v>89</v>
      </c>
      <c r="BF41" s="703">
        <v>1.1235955056179776</v>
      </c>
      <c r="BG41" s="705">
        <f t="shared" si="24"/>
        <v>42</v>
      </c>
      <c r="BH41" s="702">
        <v>90</v>
      </c>
      <c r="BI41" s="703">
        <v>36.666666666666664</v>
      </c>
      <c r="BJ41" s="705">
        <f t="shared" si="25"/>
        <v>59</v>
      </c>
      <c r="BK41" s="702">
        <v>58</v>
      </c>
      <c r="BL41" s="703">
        <v>46.551724137931032</v>
      </c>
      <c r="BM41" s="705">
        <f t="shared" si="26"/>
        <v>11</v>
      </c>
      <c r="BN41" s="702">
        <v>61</v>
      </c>
      <c r="BO41" s="703">
        <v>72.131147540983605</v>
      </c>
      <c r="BP41" s="705">
        <f t="shared" si="27"/>
        <v>3</v>
      </c>
      <c r="BQ41" s="702">
        <v>54</v>
      </c>
      <c r="BR41" s="703">
        <v>57.407407407407405</v>
      </c>
      <c r="BS41" s="705">
        <f t="shared" si="28"/>
        <v>17</v>
      </c>
      <c r="BT41" s="702">
        <v>61</v>
      </c>
      <c r="BU41" s="703">
        <v>34.42622950819672</v>
      </c>
      <c r="BV41" s="705">
        <f t="shared" si="29"/>
        <v>25</v>
      </c>
      <c r="BW41" s="702">
        <v>55</v>
      </c>
      <c r="BX41" s="703">
        <v>0</v>
      </c>
      <c r="BY41" s="705">
        <f t="shared" si="30"/>
        <v>1</v>
      </c>
      <c r="BZ41" s="702">
        <v>60</v>
      </c>
      <c r="CA41" s="703">
        <v>60</v>
      </c>
      <c r="CB41" s="705">
        <f t="shared" si="31"/>
        <v>65</v>
      </c>
      <c r="CC41" s="709">
        <v>11.6</v>
      </c>
      <c r="CD41" s="726">
        <f t="shared" si="32"/>
        <v>4</v>
      </c>
      <c r="CE41" s="703">
        <v>1.5</v>
      </c>
      <c r="CF41" s="703">
        <v>5.1999999999999993</v>
      </c>
      <c r="CG41" s="704">
        <v>5</v>
      </c>
      <c r="CH41" s="709">
        <v>10.9</v>
      </c>
      <c r="CI41" s="701">
        <v>11.7</v>
      </c>
      <c r="CJ41" s="712">
        <v>11</v>
      </c>
      <c r="CK41" s="729">
        <f t="shared" si="33"/>
        <v>1</v>
      </c>
      <c r="CL41" s="712">
        <v>1.3</v>
      </c>
      <c r="CM41" s="712">
        <v>4.9000000000000004</v>
      </c>
      <c r="CN41" s="712">
        <v>4.6999999999999993</v>
      </c>
      <c r="CO41" s="714">
        <v>97</v>
      </c>
      <c r="CP41" s="985">
        <v>85</v>
      </c>
      <c r="CQ41" s="729">
        <f t="shared" si="34"/>
        <v>27</v>
      </c>
      <c r="CR41" s="715">
        <v>22</v>
      </c>
      <c r="CS41" s="985">
        <v>82</v>
      </c>
      <c r="CT41" s="729">
        <f t="shared" si="1"/>
        <v>66</v>
      </c>
      <c r="CU41" s="715">
        <v>38</v>
      </c>
      <c r="CV41" s="712">
        <v>86</v>
      </c>
      <c r="CW41" s="729">
        <f t="shared" si="35"/>
        <v>18</v>
      </c>
      <c r="CX41" s="715">
        <v>32</v>
      </c>
      <c r="CY41" s="712">
        <v>86</v>
      </c>
      <c r="CZ41" s="729">
        <f t="shared" si="36"/>
        <v>11</v>
      </c>
      <c r="DA41" s="716">
        <v>27.868852459016392</v>
      </c>
      <c r="DB41" s="710">
        <f t="shared" si="37"/>
        <v>64</v>
      </c>
      <c r="DC41" s="715">
        <v>61</v>
      </c>
      <c r="DD41" s="717">
        <v>37.704918032786885</v>
      </c>
      <c r="DE41" s="710">
        <f t="shared" si="38"/>
        <v>75</v>
      </c>
      <c r="DF41" s="703">
        <v>34.42622950819672</v>
      </c>
      <c r="DG41" s="705">
        <f t="shared" si="123"/>
        <v>2</v>
      </c>
      <c r="DH41" s="709">
        <v>31.578947368421051</v>
      </c>
      <c r="DI41" s="705">
        <f t="shared" si="123"/>
        <v>66</v>
      </c>
      <c r="DJ41" s="703">
        <v>26.315789473684209</v>
      </c>
      <c r="DK41" s="705">
        <f t="shared" si="40"/>
        <v>3</v>
      </c>
      <c r="DL41" s="718">
        <v>28.571428571428569</v>
      </c>
      <c r="DM41" s="705">
        <f t="shared" si="41"/>
        <v>77</v>
      </c>
      <c r="DN41" s="703">
        <v>47.619047619047613</v>
      </c>
      <c r="DO41" s="705">
        <f t="shared" si="42"/>
        <v>2</v>
      </c>
      <c r="DP41" s="702">
        <v>88</v>
      </c>
      <c r="DQ41" s="719">
        <v>69.318181818181827</v>
      </c>
      <c r="DR41" s="705">
        <f t="shared" si="122"/>
        <v>23</v>
      </c>
      <c r="DS41" s="702">
        <v>56</v>
      </c>
      <c r="DT41" s="719">
        <v>57.142857142857139</v>
      </c>
      <c r="DU41" s="705">
        <v>2</v>
      </c>
      <c r="DV41" s="702">
        <v>78</v>
      </c>
      <c r="DW41" s="720">
        <v>57.692307692307686</v>
      </c>
      <c r="DX41" s="705">
        <v>72</v>
      </c>
      <c r="DY41" s="702">
        <v>78</v>
      </c>
      <c r="DZ41" s="1145">
        <v>0.72222222222222221</v>
      </c>
      <c r="EA41" s="726">
        <v>61</v>
      </c>
      <c r="EB41" s="720">
        <v>11.538461538461538</v>
      </c>
      <c r="EC41" s="705">
        <v>49</v>
      </c>
      <c r="ED41" s="702">
        <v>76</v>
      </c>
      <c r="EE41" s="712">
        <v>1.8888888888888888</v>
      </c>
      <c r="EF41" s="729">
        <v>3</v>
      </c>
      <c r="EG41" s="720">
        <v>11.842105263157894</v>
      </c>
      <c r="EH41" s="705">
        <v>72</v>
      </c>
      <c r="EI41" s="702">
        <v>78</v>
      </c>
      <c r="EJ41" s="712">
        <v>1.25</v>
      </c>
      <c r="EK41" s="729">
        <v>11</v>
      </c>
      <c r="EL41" s="720">
        <v>15.384615384615385</v>
      </c>
      <c r="EM41" s="705">
        <v>74</v>
      </c>
      <c r="EN41" s="714">
        <v>74</v>
      </c>
      <c r="EO41" s="712">
        <v>1</v>
      </c>
      <c r="EP41" s="729">
        <v>4</v>
      </c>
      <c r="EQ41" s="725">
        <v>5.4054054054054053</v>
      </c>
      <c r="ER41" s="733">
        <v>68</v>
      </c>
      <c r="ES41" s="702">
        <v>74</v>
      </c>
      <c r="ET41" s="726">
        <v>1.3</v>
      </c>
      <c r="EU41" s="726">
        <v>16</v>
      </c>
      <c r="EV41" s="720">
        <v>6.756756756756757</v>
      </c>
      <c r="EW41" s="705">
        <v>51</v>
      </c>
      <c r="EX41" s="715">
        <v>77</v>
      </c>
      <c r="EY41" s="726">
        <v>0.5</v>
      </c>
      <c r="EZ41" s="726">
        <v>49</v>
      </c>
      <c r="FA41" s="725">
        <v>7.7922077922077921</v>
      </c>
      <c r="FB41" s="715">
        <v>20</v>
      </c>
      <c r="FC41" s="702">
        <v>76</v>
      </c>
      <c r="FD41" s="726">
        <v>0.5</v>
      </c>
      <c r="FE41" s="726">
        <v>55</v>
      </c>
      <c r="FF41" s="720">
        <v>3.9473684210526314</v>
      </c>
      <c r="FG41" s="705">
        <v>70</v>
      </c>
      <c r="FH41" s="702">
        <v>69</v>
      </c>
      <c r="FI41" s="726">
        <v>3.375</v>
      </c>
      <c r="FJ41" s="726">
        <v>8</v>
      </c>
      <c r="FK41" s="720">
        <v>40.579710144927539</v>
      </c>
      <c r="FL41" s="705">
        <v>14</v>
      </c>
      <c r="FM41" s="714">
        <v>61</v>
      </c>
      <c r="FN41" s="725">
        <v>32.786885245901637</v>
      </c>
      <c r="FO41" s="715">
        <v>5</v>
      </c>
      <c r="FP41" s="702">
        <v>51</v>
      </c>
      <c r="FQ41" s="727">
        <v>0.6</v>
      </c>
      <c r="FR41" s="727">
        <v>52</v>
      </c>
      <c r="FS41" s="720">
        <v>9.8039215686274517</v>
      </c>
      <c r="FT41" s="705">
        <v>4</v>
      </c>
      <c r="FU41" s="702">
        <v>53</v>
      </c>
      <c r="FV41" s="712">
        <v>0.83333333333333337</v>
      </c>
      <c r="FW41" s="729">
        <v>58</v>
      </c>
      <c r="FX41" s="720">
        <v>11.320754716981133</v>
      </c>
      <c r="FY41" s="705">
        <v>8</v>
      </c>
      <c r="FZ41" s="702">
        <v>55</v>
      </c>
      <c r="GA41" s="712">
        <v>0.65</v>
      </c>
      <c r="GB41" s="729">
        <v>55</v>
      </c>
      <c r="GC41" s="720">
        <v>18.181818181818183</v>
      </c>
      <c r="GD41" s="705">
        <v>2</v>
      </c>
      <c r="GE41" s="702">
        <v>53</v>
      </c>
      <c r="GF41" s="712">
        <v>0.75</v>
      </c>
      <c r="GG41" s="729">
        <v>30</v>
      </c>
      <c r="GH41" s="720">
        <v>11.320754716981133</v>
      </c>
      <c r="GI41" s="705">
        <v>1</v>
      </c>
      <c r="GJ41" s="702">
        <v>53</v>
      </c>
      <c r="GK41" s="726">
        <v>1.1666666666666667</v>
      </c>
      <c r="GL41" s="726">
        <v>54</v>
      </c>
      <c r="GM41" s="720">
        <v>22.641509433962266</v>
      </c>
      <c r="GN41" s="705">
        <v>9</v>
      </c>
      <c r="GO41" s="702">
        <v>55</v>
      </c>
      <c r="GP41" s="726">
        <v>0.7</v>
      </c>
      <c r="GQ41" s="726">
        <v>25</v>
      </c>
      <c r="GR41" s="720">
        <v>9.0909090909090917</v>
      </c>
      <c r="GS41" s="705">
        <v>2</v>
      </c>
      <c r="GT41" s="702">
        <v>52</v>
      </c>
      <c r="GU41" s="726">
        <v>1</v>
      </c>
      <c r="GV41" s="726">
        <v>2</v>
      </c>
      <c r="GW41" s="720">
        <v>1.9230769230769231</v>
      </c>
      <c r="GX41" s="705">
        <v>32</v>
      </c>
      <c r="GY41" s="702">
        <v>52</v>
      </c>
      <c r="GZ41" s="726">
        <v>4</v>
      </c>
      <c r="HA41" s="726">
        <v>1</v>
      </c>
      <c r="HB41" s="720">
        <v>1.9230769230769231</v>
      </c>
      <c r="HC41" s="705">
        <v>13</v>
      </c>
      <c r="HD41" s="709">
        <v>34.482758620689658</v>
      </c>
      <c r="HE41" s="703">
        <v>5.1724137931034484</v>
      </c>
      <c r="HF41" s="703">
        <v>58.620689655172406</v>
      </c>
      <c r="HG41" s="703">
        <v>24.137931034482758</v>
      </c>
      <c r="HH41" s="1299">
        <v>18.96551724137931</v>
      </c>
      <c r="HI41" s="1299">
        <v>17.241379310344829</v>
      </c>
      <c r="HJ41" s="1299">
        <v>56.896551724137936</v>
      </c>
      <c r="HK41" s="1299">
        <v>0</v>
      </c>
      <c r="HL41" s="1299">
        <v>58.620689655172406</v>
      </c>
      <c r="HM41" s="1300">
        <v>58</v>
      </c>
      <c r="HN41" s="709">
        <v>20.092378752886837</v>
      </c>
      <c r="HO41" s="709">
        <v>4.1570438799076213</v>
      </c>
      <c r="HP41" s="709">
        <v>49.653579676674362</v>
      </c>
      <c r="HQ41" s="709">
        <v>21.478060046189377</v>
      </c>
      <c r="HR41" s="709">
        <v>8.7759815242494223</v>
      </c>
      <c r="HS41" s="709">
        <v>32.79445727482679</v>
      </c>
      <c r="HT41" s="709">
        <v>41.108545034642027</v>
      </c>
      <c r="HU41" s="709">
        <v>3.9260969976905313</v>
      </c>
      <c r="HV41" s="709">
        <v>46.651270207852193</v>
      </c>
      <c r="HW41" s="1300">
        <v>433</v>
      </c>
      <c r="HX41" s="1265">
        <v>2</v>
      </c>
      <c r="HY41" s="1266">
        <v>2</v>
      </c>
      <c r="HZ41" s="1266">
        <v>2</v>
      </c>
      <c r="IA41" s="1266">
        <v>2</v>
      </c>
      <c r="IB41" s="1266">
        <v>2</v>
      </c>
      <c r="IC41" s="1266">
        <v>3</v>
      </c>
      <c r="ID41" s="1266" t="s">
        <v>31</v>
      </c>
      <c r="IE41" s="1266">
        <v>9</v>
      </c>
      <c r="IF41" s="1267">
        <v>22</v>
      </c>
      <c r="IG41" s="1268">
        <v>13</v>
      </c>
      <c r="IH41" s="1269">
        <v>4</v>
      </c>
      <c r="II41" s="1269">
        <v>2</v>
      </c>
      <c r="IJ41" s="1269">
        <v>6</v>
      </c>
      <c r="IK41" s="1269">
        <v>1</v>
      </c>
      <c r="IL41" s="1269">
        <v>2</v>
      </c>
      <c r="IM41" s="1269">
        <v>3</v>
      </c>
      <c r="IN41" s="1269">
        <v>7</v>
      </c>
      <c r="IO41" s="1267">
        <v>38</v>
      </c>
      <c r="IP41" s="1268">
        <v>3</v>
      </c>
      <c r="IQ41" s="1269">
        <v>4</v>
      </c>
      <c r="IR41" s="1269">
        <v>2</v>
      </c>
      <c r="IS41" s="1269">
        <v>8</v>
      </c>
      <c r="IT41" s="1269">
        <v>5</v>
      </c>
      <c r="IU41" s="1269">
        <v>3</v>
      </c>
      <c r="IV41" s="1269">
        <v>7</v>
      </c>
      <c r="IW41" s="1269">
        <v>6</v>
      </c>
      <c r="IX41" s="1270">
        <v>38</v>
      </c>
      <c r="IY41" s="1268">
        <v>9.0909090909090917</v>
      </c>
      <c r="IZ41" s="1269">
        <v>9.0909090909090917</v>
      </c>
      <c r="JA41" s="1269">
        <v>9.0909090909090917</v>
      </c>
      <c r="JB41" s="1269">
        <v>9.0909090909090917</v>
      </c>
      <c r="JC41" s="1269">
        <v>9.0909090909090917</v>
      </c>
      <c r="JD41" s="1269">
        <v>13.636363636363635</v>
      </c>
      <c r="JE41" s="1269" t="s">
        <v>31</v>
      </c>
      <c r="JF41" s="1269">
        <v>40.909090909090914</v>
      </c>
      <c r="JG41" s="1270">
        <v>100</v>
      </c>
      <c r="JH41" s="1268">
        <v>34.210526315789473</v>
      </c>
      <c r="JI41" s="1269">
        <v>10.526315789473683</v>
      </c>
      <c r="JJ41" s="1269">
        <v>5.2631578947368416</v>
      </c>
      <c r="JK41" s="1269">
        <v>15.789473684210526</v>
      </c>
      <c r="JL41" s="1269">
        <v>2.6315789473684208</v>
      </c>
      <c r="JM41" s="1269">
        <v>5.2631578947368416</v>
      </c>
      <c r="JN41" s="1269">
        <v>7.8947368421052628</v>
      </c>
      <c r="JO41" s="1269">
        <v>18.421052631578945</v>
      </c>
      <c r="JP41" s="1270">
        <v>100</v>
      </c>
      <c r="JQ41" s="1268">
        <v>7.8947368421052628</v>
      </c>
      <c r="JR41" s="1269">
        <v>10.526315789473683</v>
      </c>
      <c r="JS41" s="1269">
        <v>5.2631578947368416</v>
      </c>
      <c r="JT41" s="1269">
        <v>21.052631578947366</v>
      </c>
      <c r="JU41" s="1269">
        <v>13.157894736842104</v>
      </c>
      <c r="JV41" s="1269">
        <v>7.8947368421052628</v>
      </c>
      <c r="JW41" s="1269">
        <v>18.421052631578945</v>
      </c>
      <c r="JX41" s="1269">
        <v>15.789473684210526</v>
      </c>
      <c r="JY41" s="1270">
        <v>100</v>
      </c>
      <c r="JZ41" s="718">
        <v>49.322709163346609</v>
      </c>
      <c r="KA41" s="705">
        <f t="shared" si="43"/>
        <v>41</v>
      </c>
      <c r="KB41" s="718">
        <v>77.037037037037038</v>
      </c>
      <c r="KC41" s="705">
        <f t="shared" si="43"/>
        <v>24</v>
      </c>
      <c r="KD41" s="1212">
        <v>9.1239219246482062</v>
      </c>
      <c r="KE41" s="988">
        <f t="shared" si="44"/>
        <v>12</v>
      </c>
      <c r="KF41" s="1212">
        <v>0</v>
      </c>
      <c r="KG41" s="988">
        <f t="shared" si="44"/>
        <v>28</v>
      </c>
      <c r="KH41" s="1212">
        <v>23.309123921924648</v>
      </c>
      <c r="KI41" s="988">
        <f t="shared" si="124"/>
        <v>17</v>
      </c>
      <c r="KJ41" s="1212">
        <v>21.175669541534273</v>
      </c>
      <c r="KK41" s="988">
        <f t="shared" si="124"/>
        <v>13</v>
      </c>
      <c r="KL41" s="725">
        <v>8.968105065666041</v>
      </c>
      <c r="KM41" s="715">
        <f t="shared" si="46"/>
        <v>46</v>
      </c>
      <c r="KN41" s="715">
        <v>13.987808790503689</v>
      </c>
      <c r="KO41" s="715">
        <f t="shared" si="47"/>
        <v>52</v>
      </c>
      <c r="KP41" s="728">
        <v>60</v>
      </c>
      <c r="KQ41" s="729">
        <v>10</v>
      </c>
      <c r="KR41" s="729">
        <v>10</v>
      </c>
      <c r="KS41" s="729">
        <v>40</v>
      </c>
      <c r="KT41" s="729">
        <v>15</v>
      </c>
      <c r="KU41" s="730">
        <f t="shared" si="48"/>
        <v>135</v>
      </c>
      <c r="KV41" s="734">
        <f t="shared" si="49"/>
        <v>1</v>
      </c>
      <c r="KW41" s="728">
        <v>10</v>
      </c>
      <c r="KX41" s="729">
        <v>10</v>
      </c>
      <c r="KY41" s="706">
        <f t="shared" si="50"/>
        <v>20</v>
      </c>
      <c r="KZ41" s="705">
        <f t="shared" si="51"/>
        <v>1</v>
      </c>
      <c r="LA41" s="847" t="s">
        <v>1632</v>
      </c>
      <c r="LB41" s="846" t="s">
        <v>1632</v>
      </c>
      <c r="LC41" s="846" t="s">
        <v>1632</v>
      </c>
      <c r="LD41" s="846" t="s">
        <v>1625</v>
      </c>
      <c r="LE41" s="729">
        <v>30</v>
      </c>
      <c r="LF41" s="1023">
        <v>23</v>
      </c>
      <c r="LG41" s="847" t="s">
        <v>1632</v>
      </c>
      <c r="LH41" s="846" t="s">
        <v>1632</v>
      </c>
      <c r="LI41" s="846" t="s">
        <v>1632</v>
      </c>
      <c r="LJ41" s="846" t="s">
        <v>1632</v>
      </c>
      <c r="LK41" s="729">
        <v>40</v>
      </c>
      <c r="LL41" s="1023">
        <v>1</v>
      </c>
      <c r="LM41" s="847" t="s">
        <v>1632</v>
      </c>
      <c r="LN41" s="846" t="s">
        <v>1632</v>
      </c>
      <c r="LO41" s="846" t="s">
        <v>1632</v>
      </c>
      <c r="LP41" s="846" t="s">
        <v>1632</v>
      </c>
      <c r="LQ41" s="729">
        <v>60</v>
      </c>
      <c r="LR41" s="1023">
        <v>1</v>
      </c>
      <c r="LS41" s="847" t="s">
        <v>1632</v>
      </c>
      <c r="LT41" s="846" t="s">
        <v>1632</v>
      </c>
      <c r="LU41" s="846" t="s">
        <v>1632</v>
      </c>
      <c r="LV41" s="846" t="s">
        <v>1632</v>
      </c>
      <c r="LW41" s="729">
        <v>40</v>
      </c>
      <c r="LX41" s="1023">
        <v>1</v>
      </c>
      <c r="LY41" s="847" t="s">
        <v>1632</v>
      </c>
      <c r="LZ41" s="846" t="s">
        <v>1632</v>
      </c>
      <c r="MA41" s="846" t="s">
        <v>1632</v>
      </c>
      <c r="MB41" s="846" t="s">
        <v>1625</v>
      </c>
      <c r="MC41" s="729">
        <v>30</v>
      </c>
      <c r="MD41" s="1023">
        <v>35</v>
      </c>
      <c r="ME41" s="847" t="s">
        <v>1632</v>
      </c>
      <c r="MF41" s="846" t="s">
        <v>1632</v>
      </c>
      <c r="MG41" s="846" t="s">
        <v>1632</v>
      </c>
      <c r="MH41" s="846" t="s">
        <v>1625</v>
      </c>
      <c r="MI41" s="729">
        <v>30</v>
      </c>
      <c r="MJ41" s="1023">
        <v>16</v>
      </c>
      <c r="MK41" s="847" t="s">
        <v>1632</v>
      </c>
      <c r="ML41" s="846" t="s">
        <v>1632</v>
      </c>
      <c r="MM41" s="846" t="s">
        <v>1625</v>
      </c>
      <c r="MN41" s="729">
        <v>30</v>
      </c>
      <c r="MO41" s="1023">
        <v>4</v>
      </c>
      <c r="MP41" s="847" t="s">
        <v>1632</v>
      </c>
      <c r="MQ41" s="846" t="s">
        <v>1625</v>
      </c>
      <c r="MR41" s="846" t="s">
        <v>1632</v>
      </c>
      <c r="MS41" s="846" t="s">
        <v>1632</v>
      </c>
      <c r="MT41" s="729">
        <v>30</v>
      </c>
      <c r="MU41" s="1023">
        <v>31</v>
      </c>
      <c r="MV41" s="846" t="s">
        <v>1632</v>
      </c>
      <c r="MW41" s="846" t="s">
        <v>1632</v>
      </c>
      <c r="MX41" s="846" t="s">
        <v>1632</v>
      </c>
      <c r="MY41" s="846" t="s">
        <v>1625</v>
      </c>
      <c r="MZ41" s="729">
        <v>30</v>
      </c>
      <c r="NA41" s="1023">
        <v>15</v>
      </c>
      <c r="NB41" s="715">
        <v>6.79</v>
      </c>
      <c r="NC41" s="715">
        <f t="shared" si="3"/>
        <v>69</v>
      </c>
      <c r="ND41" s="714">
        <v>859</v>
      </c>
      <c r="NE41" s="715">
        <v>6</v>
      </c>
      <c r="NF41" s="731">
        <v>198.70460328475596</v>
      </c>
      <c r="NG41" s="715">
        <v>8</v>
      </c>
      <c r="NH41" s="715">
        <v>631</v>
      </c>
      <c r="NI41" s="715">
        <v>8</v>
      </c>
      <c r="NJ41" s="731">
        <v>145.96345130696275</v>
      </c>
      <c r="NK41" s="715">
        <v>9</v>
      </c>
      <c r="NL41" s="715">
        <v>237</v>
      </c>
      <c r="NM41" s="715">
        <v>11</v>
      </c>
      <c r="NN41" s="2946">
        <v>55.283414975507341</v>
      </c>
      <c r="NO41" s="715">
        <v>9</v>
      </c>
      <c r="NP41" s="715">
        <v>4323</v>
      </c>
      <c r="NQ41" s="3206">
        <v>0</v>
      </c>
      <c r="NR41" s="3349">
        <v>0</v>
      </c>
      <c r="NS41" s="3206">
        <v>44</v>
      </c>
      <c r="NT41" s="3206">
        <v>0</v>
      </c>
      <c r="NU41" s="3207">
        <v>0</v>
      </c>
      <c r="NV41" s="3206">
        <v>44</v>
      </c>
      <c r="NW41" s="3206">
        <v>0</v>
      </c>
      <c r="NX41" s="3207">
        <v>0</v>
      </c>
      <c r="NY41" s="3206">
        <v>61</v>
      </c>
      <c r="NZ41" s="3206">
        <v>0</v>
      </c>
      <c r="OA41" s="3208">
        <v>0</v>
      </c>
      <c r="OB41" s="3206">
        <v>61</v>
      </c>
      <c r="OC41" s="714">
        <v>88</v>
      </c>
      <c r="OD41" s="2946">
        <v>20.337416223711578</v>
      </c>
      <c r="OE41" s="733">
        <v>58</v>
      </c>
      <c r="OF41" s="714">
        <v>5</v>
      </c>
      <c r="OG41" s="731">
        <v>1.1663167716351761</v>
      </c>
      <c r="OH41" s="733">
        <f t="shared" si="52"/>
        <v>14</v>
      </c>
      <c r="OI41" s="981">
        <v>28.291171915332992</v>
      </c>
      <c r="OJ41" s="733">
        <f t="shared" si="4"/>
        <v>50</v>
      </c>
      <c r="OK41" s="1355" t="s">
        <v>3041</v>
      </c>
      <c r="OL41" s="1355" t="s">
        <v>3042</v>
      </c>
      <c r="OM41" s="1355">
        <v>108</v>
      </c>
      <c r="ON41" s="3559">
        <v>26.431718061674008</v>
      </c>
      <c r="OO41" s="1355">
        <v>45</v>
      </c>
      <c r="OP41" s="977"/>
      <c r="OQ41" s="712">
        <v>12.9</v>
      </c>
      <c r="OR41" s="712">
        <v>15.2</v>
      </c>
      <c r="OS41" s="712">
        <v>11.5</v>
      </c>
      <c r="OT41" s="712">
        <v>11.363636363636363</v>
      </c>
      <c r="OU41" s="712">
        <v>11.864406779661017</v>
      </c>
      <c r="OV41" s="712">
        <v>15.09433962264151</v>
      </c>
      <c r="OW41" s="699">
        <f t="shared" si="53"/>
        <v>18</v>
      </c>
      <c r="OX41" s="712">
        <v>12.987063794323149</v>
      </c>
      <c r="OY41" s="699">
        <f t="shared" si="53"/>
        <v>36</v>
      </c>
      <c r="OZ41" s="712">
        <v>2.5</v>
      </c>
      <c r="PA41" s="712">
        <v>11.4</v>
      </c>
      <c r="PB41" s="712">
        <v>6.9</v>
      </c>
      <c r="PC41" s="712">
        <v>7.3863636363636367</v>
      </c>
      <c r="PD41" s="712">
        <v>8.4745762711864394</v>
      </c>
      <c r="PE41" s="712">
        <v>12.578616352201259</v>
      </c>
      <c r="PF41" s="699">
        <f t="shared" si="54"/>
        <v>37</v>
      </c>
      <c r="PG41" s="712">
        <v>8.2065927099585547</v>
      </c>
      <c r="PH41" s="699">
        <f t="shared" si="55"/>
        <v>49</v>
      </c>
      <c r="PI41" s="712">
        <v>27.672955974842768</v>
      </c>
      <c r="PJ41" s="699">
        <f t="shared" si="56"/>
        <v>31</v>
      </c>
      <c r="PK41" s="985">
        <v>21.193656504281705</v>
      </c>
      <c r="PL41" s="699">
        <f t="shared" si="56"/>
        <v>52</v>
      </c>
      <c r="PM41" s="985">
        <v>0</v>
      </c>
      <c r="PN41" s="985">
        <v>0</v>
      </c>
      <c r="PO41" s="699">
        <f t="shared" si="57"/>
        <v>37</v>
      </c>
      <c r="PP41" s="712">
        <v>0</v>
      </c>
      <c r="PQ41" s="985">
        <v>0</v>
      </c>
      <c r="PR41" s="699">
        <f t="shared" si="58"/>
        <v>24</v>
      </c>
      <c r="PS41" s="982">
        <v>88</v>
      </c>
      <c r="PT41" s="725">
        <v>43.18181818181818</v>
      </c>
      <c r="PU41" s="699">
        <v>43</v>
      </c>
      <c r="PV41" s="699">
        <v>228</v>
      </c>
      <c r="PW41" s="725">
        <v>58.771929824561411</v>
      </c>
      <c r="PX41" s="699">
        <v>50</v>
      </c>
      <c r="PY41" s="715">
        <v>79</v>
      </c>
      <c r="PZ41" s="725">
        <v>72.151898734177209</v>
      </c>
      <c r="QA41" s="699">
        <v>63</v>
      </c>
      <c r="QB41" s="982">
        <v>84</v>
      </c>
      <c r="QC41" s="715">
        <v>46.428571428571431</v>
      </c>
      <c r="QD41" s="699">
        <v>29</v>
      </c>
      <c r="QE41" s="716">
        <v>0</v>
      </c>
      <c r="QF41" s="3644">
        <v>0</v>
      </c>
      <c r="QG41" s="699">
        <v>23</v>
      </c>
      <c r="QH41" s="1363" t="s">
        <v>1627</v>
      </c>
      <c r="QI41" s="712">
        <v>73.991031390134538</v>
      </c>
      <c r="QJ41" s="712">
        <v>70.625</v>
      </c>
      <c r="QK41" s="699">
        <f t="shared" si="59"/>
        <v>71</v>
      </c>
      <c r="QL41" s="715">
        <v>480</v>
      </c>
      <c r="QM41" s="709">
        <v>47.236180904522612</v>
      </c>
      <c r="QN41" s="703">
        <v>50.471698113207552</v>
      </c>
      <c r="QO41" s="978">
        <v>53</v>
      </c>
      <c r="QP41" s="705">
        <v>212</v>
      </c>
      <c r="QQ41" s="3553">
        <v>83.018867924528308</v>
      </c>
      <c r="QR41" s="709">
        <v>340.1</v>
      </c>
      <c r="QS41" s="978">
        <f t="shared" si="60"/>
        <v>28</v>
      </c>
      <c r="QT41" s="703">
        <v>806</v>
      </c>
      <c r="QU41" s="978">
        <f t="shared" si="61"/>
        <v>45</v>
      </c>
      <c r="QV41" s="703">
        <v>0</v>
      </c>
      <c r="QW41" s="978">
        <f t="shared" si="62"/>
        <v>31</v>
      </c>
      <c r="QX41" s="703">
        <v>0</v>
      </c>
      <c r="QY41" s="979">
        <f t="shared" si="63"/>
        <v>12</v>
      </c>
      <c r="QZ41" s="712">
        <v>0</v>
      </c>
      <c r="RA41" s="699">
        <v>30</v>
      </c>
      <c r="RB41" s="712">
        <v>307.13</v>
      </c>
      <c r="RC41" s="699">
        <v>25</v>
      </c>
      <c r="RD41" s="712">
        <v>0</v>
      </c>
      <c r="RE41" s="699">
        <v>24</v>
      </c>
      <c r="RF41" s="712">
        <v>0</v>
      </c>
      <c r="RG41" s="699">
        <v>32</v>
      </c>
      <c r="RH41" s="699">
        <v>1882.8</v>
      </c>
      <c r="RI41" s="978">
        <f t="shared" si="64"/>
        <v>56</v>
      </c>
      <c r="RJ41" s="712">
        <v>469.1</v>
      </c>
      <c r="RK41" s="978">
        <f t="shared" si="64"/>
        <v>57</v>
      </c>
      <c r="RL41" s="712">
        <v>538.9</v>
      </c>
      <c r="RM41" s="978">
        <f t="shared" si="64"/>
        <v>39</v>
      </c>
      <c r="RN41" s="712">
        <v>13332.1</v>
      </c>
      <c r="RO41" s="978">
        <f t="shared" si="64"/>
        <v>7</v>
      </c>
      <c r="RP41" s="712">
        <v>0</v>
      </c>
      <c r="RQ41" s="978">
        <f t="shared" si="65"/>
        <v>2</v>
      </c>
      <c r="RR41" s="712">
        <v>0</v>
      </c>
      <c r="RS41" s="978">
        <f t="shared" si="65"/>
        <v>1</v>
      </c>
      <c r="RT41" s="712">
        <v>0</v>
      </c>
      <c r="RU41" s="978">
        <f t="shared" si="65"/>
        <v>38</v>
      </c>
      <c r="RV41" s="712">
        <f t="shared" si="66"/>
        <v>0</v>
      </c>
      <c r="RW41" s="978">
        <f t="shared" si="67"/>
        <v>39</v>
      </c>
      <c r="RX41" s="712">
        <v>5</v>
      </c>
      <c r="RY41" s="712" t="s">
        <v>1632</v>
      </c>
      <c r="RZ41" s="712">
        <v>5</v>
      </c>
      <c r="SA41" s="712" t="s">
        <v>1632</v>
      </c>
      <c r="SB41" s="712">
        <v>5</v>
      </c>
      <c r="SC41" s="712" t="s">
        <v>1632</v>
      </c>
      <c r="SD41" s="712">
        <v>5</v>
      </c>
      <c r="SE41" s="712" t="s">
        <v>1632</v>
      </c>
      <c r="SF41" s="712">
        <v>5</v>
      </c>
      <c r="SG41" s="712" t="s">
        <v>1632</v>
      </c>
      <c r="SH41" s="712">
        <v>25</v>
      </c>
      <c r="SI41" s="699">
        <f t="shared" si="68"/>
        <v>1</v>
      </c>
      <c r="SJ41" s="712">
        <v>5</v>
      </c>
      <c r="SK41" s="712" t="s">
        <v>1632</v>
      </c>
      <c r="SL41" s="712">
        <v>5</v>
      </c>
      <c r="SM41" s="712" t="s">
        <v>1632</v>
      </c>
      <c r="SN41" s="712">
        <v>0</v>
      </c>
      <c r="SO41" s="712" t="s">
        <v>1625</v>
      </c>
      <c r="SP41" s="712">
        <v>0</v>
      </c>
      <c r="SQ41" s="712" t="s">
        <v>1625</v>
      </c>
      <c r="SR41" s="712">
        <v>10</v>
      </c>
      <c r="SS41" s="699">
        <f t="shared" si="69"/>
        <v>41</v>
      </c>
      <c r="ST41" s="712">
        <v>5</v>
      </c>
      <c r="SU41" s="712" t="s">
        <v>1632</v>
      </c>
      <c r="SV41" s="712">
        <v>5</v>
      </c>
      <c r="SW41" s="712" t="s">
        <v>1632</v>
      </c>
      <c r="SX41" s="712">
        <v>5</v>
      </c>
      <c r="SY41" s="712" t="s">
        <v>1632</v>
      </c>
      <c r="SZ41" s="712">
        <v>15</v>
      </c>
      <c r="TA41" s="699">
        <f t="shared" si="70"/>
        <v>1</v>
      </c>
      <c r="TB41" s="699">
        <v>10</v>
      </c>
      <c r="TC41" s="699" t="s">
        <v>1632</v>
      </c>
      <c r="TD41" s="699">
        <v>10</v>
      </c>
      <c r="TE41" s="699" t="s">
        <v>1632</v>
      </c>
      <c r="TF41" s="699">
        <v>10</v>
      </c>
      <c r="TG41" s="699" t="s">
        <v>1632</v>
      </c>
      <c r="TH41" s="699">
        <v>0</v>
      </c>
      <c r="TI41" s="699" t="s">
        <v>1625</v>
      </c>
      <c r="TJ41" s="699">
        <v>30</v>
      </c>
      <c r="TK41" s="699">
        <f t="shared" si="71"/>
        <v>30</v>
      </c>
      <c r="TL41" s="989">
        <v>10</v>
      </c>
      <c r="TM41" s="989">
        <v>10</v>
      </c>
      <c r="TN41" s="989">
        <v>10</v>
      </c>
      <c r="TO41" s="989">
        <v>0</v>
      </c>
      <c r="TP41" s="989">
        <v>30</v>
      </c>
      <c r="TQ41" s="699">
        <f t="shared" si="72"/>
        <v>36</v>
      </c>
      <c r="TR41" s="712" t="s">
        <v>1632</v>
      </c>
      <c r="TS41" s="712" t="s">
        <v>1632</v>
      </c>
      <c r="TT41" s="712" t="s">
        <v>1632</v>
      </c>
      <c r="TU41" s="712" t="s">
        <v>1632</v>
      </c>
      <c r="TV41" s="712">
        <v>5</v>
      </c>
      <c r="TW41" s="712">
        <v>5</v>
      </c>
      <c r="TX41" s="712">
        <v>5</v>
      </c>
      <c r="TY41" s="712">
        <v>5</v>
      </c>
      <c r="TZ41" s="712">
        <v>20</v>
      </c>
      <c r="UA41" s="699">
        <f t="shared" si="73"/>
        <v>1</v>
      </c>
      <c r="UB41" s="712">
        <v>10</v>
      </c>
      <c r="UC41" s="712">
        <v>10</v>
      </c>
      <c r="UD41" s="712">
        <v>10</v>
      </c>
      <c r="UE41" s="712">
        <v>0</v>
      </c>
      <c r="UF41" s="712">
        <v>30</v>
      </c>
      <c r="UG41" s="699">
        <f t="shared" si="74"/>
        <v>11</v>
      </c>
      <c r="UH41" s="715">
        <v>0</v>
      </c>
      <c r="UI41" s="712">
        <v>0</v>
      </c>
      <c r="UJ41" s="699">
        <v>25</v>
      </c>
      <c r="UK41" s="715">
        <v>0</v>
      </c>
      <c r="UL41" s="712">
        <v>0</v>
      </c>
      <c r="UM41" s="699">
        <v>54</v>
      </c>
      <c r="UN41" s="715">
        <v>1</v>
      </c>
      <c r="UO41" s="712">
        <v>6.2972292191435768</v>
      </c>
      <c r="UP41" s="699">
        <v>35</v>
      </c>
      <c r="UQ41" s="715">
        <v>2</v>
      </c>
      <c r="UR41" s="712">
        <v>12.846040208105853</v>
      </c>
      <c r="US41" s="699">
        <v>13</v>
      </c>
      <c r="UT41" s="712">
        <v>12.6</v>
      </c>
      <c r="UU41" s="699">
        <v>76</v>
      </c>
      <c r="UV41" s="712">
        <v>18.899999999999999</v>
      </c>
      <c r="UW41" s="699">
        <v>60</v>
      </c>
      <c r="UX41" s="1099">
        <v>0</v>
      </c>
      <c r="UY41" s="699">
        <v>42</v>
      </c>
      <c r="UZ41" s="989">
        <v>0.21299999999999999</v>
      </c>
      <c r="VA41" s="989">
        <v>15</v>
      </c>
      <c r="VB41" s="989">
        <v>0</v>
      </c>
      <c r="VC41" s="989">
        <v>66</v>
      </c>
      <c r="VD41" s="989">
        <v>6.0999999999999999E-2</v>
      </c>
      <c r="VE41" s="989">
        <v>22</v>
      </c>
      <c r="VF41" s="989">
        <v>4.4999999999999998E-2</v>
      </c>
      <c r="VG41" s="989">
        <v>6</v>
      </c>
      <c r="VH41" s="989">
        <v>0</v>
      </c>
      <c r="VI41" s="989">
        <v>44</v>
      </c>
      <c r="VJ41" s="989">
        <v>0</v>
      </c>
      <c r="VK41" s="989">
        <v>44</v>
      </c>
      <c r="VL41" s="989">
        <v>0</v>
      </c>
      <c r="VM41" s="989">
        <v>7</v>
      </c>
      <c r="VN41" s="989">
        <v>0</v>
      </c>
      <c r="VO41" s="989">
        <v>7</v>
      </c>
      <c r="VP41" s="989">
        <v>14</v>
      </c>
      <c r="VQ41" s="989">
        <v>90.078496975936176</v>
      </c>
      <c r="VR41" s="989">
        <v>40</v>
      </c>
      <c r="VS41" s="989">
        <v>10</v>
      </c>
      <c r="VT41" s="989">
        <v>64.341783554240124</v>
      </c>
      <c r="VU41" s="989">
        <v>21</v>
      </c>
      <c r="VV41" s="989">
        <v>13</v>
      </c>
      <c r="VW41" s="989">
        <v>83.644318620512166</v>
      </c>
      <c r="VX41" s="989">
        <v>48</v>
      </c>
      <c r="VY41" s="989">
        <v>9</v>
      </c>
      <c r="VZ41" s="989">
        <v>57.907605198816114</v>
      </c>
      <c r="WA41" s="989">
        <v>65</v>
      </c>
      <c r="WB41" s="989">
        <v>60</v>
      </c>
      <c r="WC41" s="989">
        <v>386.05070132544074</v>
      </c>
      <c r="WD41" s="989">
        <v>45</v>
      </c>
      <c r="WE41" s="989">
        <v>30</v>
      </c>
      <c r="WF41" s="989">
        <v>193.02535066272037</v>
      </c>
      <c r="WG41" s="989">
        <v>30</v>
      </c>
      <c r="WH41" s="989">
        <v>61.1</v>
      </c>
      <c r="WI41" s="989">
        <v>40</v>
      </c>
      <c r="WJ41" s="989">
        <v>0</v>
      </c>
      <c r="WK41" s="989">
        <v>10</v>
      </c>
      <c r="WL41" s="989">
        <v>0</v>
      </c>
      <c r="WM41" s="989">
        <v>2</v>
      </c>
      <c r="WN41" s="989">
        <v>20.37</v>
      </c>
      <c r="WO41" s="989">
        <v>50</v>
      </c>
      <c r="WP41" s="989">
        <v>20.37</v>
      </c>
      <c r="WQ41" s="989">
        <v>3</v>
      </c>
      <c r="WR41" s="989">
        <v>0</v>
      </c>
      <c r="WS41" s="989">
        <v>31</v>
      </c>
      <c r="WT41" s="989">
        <v>0</v>
      </c>
      <c r="WU41" s="989">
        <v>25</v>
      </c>
      <c r="WV41" s="989">
        <v>0</v>
      </c>
      <c r="WW41" s="989">
        <v>12</v>
      </c>
      <c r="WX41" s="989">
        <v>20.37</v>
      </c>
      <c r="WY41" s="989">
        <v>6</v>
      </c>
      <c r="WZ41" s="712">
        <v>537.63</v>
      </c>
      <c r="XA41" s="699">
        <v>10</v>
      </c>
      <c r="XB41" s="712">
        <v>860.22</v>
      </c>
      <c r="XC41" s="712">
        <v>14</v>
      </c>
      <c r="XD41" s="712">
        <v>0</v>
      </c>
      <c r="XE41" s="699">
        <v>43</v>
      </c>
      <c r="XF41" s="712">
        <v>0</v>
      </c>
      <c r="XG41" s="712">
        <v>23</v>
      </c>
      <c r="XH41" s="712">
        <v>0</v>
      </c>
      <c r="XI41" s="699">
        <v>28</v>
      </c>
      <c r="XJ41" s="712">
        <v>172.04</v>
      </c>
      <c r="XK41" s="699">
        <v>37</v>
      </c>
      <c r="XL41" s="712">
        <v>0</v>
      </c>
      <c r="XM41" s="699">
        <v>63</v>
      </c>
      <c r="XO41" s="714"/>
      <c r="XP41" s="725"/>
      <c r="XQ41" s="715"/>
      <c r="XR41" s="714"/>
      <c r="XS41" s="725"/>
      <c r="XT41" s="715"/>
      <c r="XU41" s="715"/>
      <c r="XV41" s="712"/>
      <c r="XW41" s="715"/>
      <c r="XX41" s="1169">
        <v>83</v>
      </c>
      <c r="XY41" s="1174">
        <v>3.6144578313253009</v>
      </c>
      <c r="XZ41" s="1168">
        <f t="shared" si="75"/>
        <v>14</v>
      </c>
      <c r="YA41" s="715">
        <v>230</v>
      </c>
      <c r="YB41" s="725">
        <v>22.173913043478262</v>
      </c>
      <c r="YC41" s="715">
        <f t="shared" si="76"/>
        <v>10</v>
      </c>
      <c r="YD41" s="714">
        <v>144</v>
      </c>
      <c r="YE41" s="725">
        <v>14.117647058823529</v>
      </c>
      <c r="YF41" s="715">
        <f t="shared" si="77"/>
        <v>75</v>
      </c>
      <c r="YG41" s="699">
        <v>237</v>
      </c>
      <c r="YH41" s="1099">
        <v>8.0168776371308024</v>
      </c>
      <c r="YI41" s="715">
        <f t="shared" si="78"/>
        <v>38</v>
      </c>
      <c r="YJ41" s="714">
        <v>144</v>
      </c>
      <c r="YK41" s="712">
        <v>38.82352941176471</v>
      </c>
      <c r="YL41" s="715">
        <f t="shared" si="79"/>
        <v>75</v>
      </c>
      <c r="YM41" s="699">
        <v>237</v>
      </c>
      <c r="YN41" s="712">
        <v>25.316455696202532</v>
      </c>
      <c r="YO41" s="715">
        <f t="shared" si="80"/>
        <v>51</v>
      </c>
      <c r="YP41" s="1178">
        <v>100</v>
      </c>
      <c r="YQ41" s="1099">
        <v>33.333333333333329</v>
      </c>
      <c r="YR41" s="1099">
        <v>33.333333333333329</v>
      </c>
      <c r="YS41" s="1099">
        <v>33.333333333333329</v>
      </c>
      <c r="YT41" s="1099">
        <v>0</v>
      </c>
      <c r="YU41" s="1099">
        <v>0</v>
      </c>
      <c r="YV41" s="1099">
        <v>33.333333333333329</v>
      </c>
      <c r="YW41" s="1099">
        <v>0</v>
      </c>
      <c r="YX41" s="1099">
        <v>66.666666666666657</v>
      </c>
      <c r="YY41" s="1099">
        <v>0</v>
      </c>
      <c r="YZ41" s="1099">
        <v>0</v>
      </c>
      <c r="ZA41" s="1188">
        <v>3</v>
      </c>
      <c r="ZB41" s="985">
        <v>56.000000000000007</v>
      </c>
      <c r="ZC41" s="985">
        <v>12</v>
      </c>
      <c r="ZD41" s="985">
        <v>18</v>
      </c>
      <c r="ZE41" s="985">
        <v>12</v>
      </c>
      <c r="ZF41" s="985">
        <v>4</v>
      </c>
      <c r="ZG41" s="985">
        <v>6</v>
      </c>
      <c r="ZH41" s="985">
        <v>18</v>
      </c>
      <c r="ZI41" s="985">
        <v>6</v>
      </c>
      <c r="ZJ41" s="985">
        <v>24</v>
      </c>
      <c r="ZK41" s="985">
        <v>14.000000000000002</v>
      </c>
      <c r="ZL41" s="985">
        <v>6</v>
      </c>
      <c r="ZM41" s="699">
        <v>50</v>
      </c>
      <c r="ZN41" s="714" t="s">
        <v>1634</v>
      </c>
      <c r="ZO41" s="715" t="s">
        <v>1680</v>
      </c>
      <c r="ZP41" s="715" t="s">
        <v>1634</v>
      </c>
      <c r="ZQ41" s="715" t="s">
        <v>1633</v>
      </c>
      <c r="ZR41" s="715" t="s">
        <v>1680</v>
      </c>
      <c r="ZS41" s="715" t="s">
        <v>1634</v>
      </c>
      <c r="ZT41" s="715">
        <v>1</v>
      </c>
      <c r="ZU41" s="715">
        <v>-2</v>
      </c>
      <c r="ZV41" s="715">
        <v>1</v>
      </c>
      <c r="ZW41" s="715">
        <v>-1</v>
      </c>
      <c r="ZX41" s="715">
        <v>-2</v>
      </c>
      <c r="ZY41" s="715">
        <v>1</v>
      </c>
      <c r="ZZ41" s="715">
        <f t="shared" si="81"/>
        <v>-2</v>
      </c>
      <c r="AAA41" s="715">
        <f t="shared" si="82"/>
        <v>68</v>
      </c>
      <c r="AAB41" s="716" t="s">
        <v>31</v>
      </c>
      <c r="AAC41" s="712" t="s">
        <v>1657</v>
      </c>
      <c r="AAD41" s="712" t="s">
        <v>31</v>
      </c>
      <c r="AAE41" s="712" t="s">
        <v>1635</v>
      </c>
      <c r="AAF41" s="712" t="s">
        <v>1701</v>
      </c>
      <c r="AAG41" s="712" t="s">
        <v>31</v>
      </c>
      <c r="AAH41" s="714">
        <v>2</v>
      </c>
      <c r="AAI41" s="715">
        <v>0</v>
      </c>
      <c r="AAJ41" s="715">
        <v>1</v>
      </c>
      <c r="AAK41" s="715">
        <v>0</v>
      </c>
      <c r="AAL41" s="715">
        <v>2</v>
      </c>
      <c r="AAM41" s="733">
        <v>2</v>
      </c>
      <c r="AAN41" s="2996">
        <v>0.46008741660915575</v>
      </c>
      <c r="AAO41" s="2954">
        <f t="shared" si="83"/>
        <v>51</v>
      </c>
      <c r="AAP41" s="2995">
        <v>0</v>
      </c>
      <c r="AAQ41" s="2954">
        <f t="shared" si="84"/>
        <v>58</v>
      </c>
      <c r="AAR41" s="2995">
        <v>0.23004370830457788</v>
      </c>
      <c r="AAS41" s="2954">
        <f t="shared" si="85"/>
        <v>35</v>
      </c>
      <c r="AAT41" s="2995">
        <v>0</v>
      </c>
      <c r="AAU41" s="2954">
        <f t="shared" si="86"/>
        <v>60</v>
      </c>
      <c r="AAV41" s="2995">
        <v>0.46008741660915575</v>
      </c>
      <c r="AAW41" s="2954">
        <f t="shared" si="87"/>
        <v>42</v>
      </c>
      <c r="AAX41" s="2995">
        <v>0.46008741660915575</v>
      </c>
      <c r="AAY41" s="2954">
        <f t="shared" si="88"/>
        <v>39</v>
      </c>
      <c r="AAZ41" s="982">
        <v>4</v>
      </c>
      <c r="ABA41" s="699">
        <v>1</v>
      </c>
      <c r="ABB41" s="699">
        <v>1</v>
      </c>
      <c r="ABC41" s="2988">
        <v>0.92017483321831151</v>
      </c>
      <c r="ABD41" s="2954">
        <f t="shared" si="89"/>
        <v>21</v>
      </c>
      <c r="ABE41" s="2955">
        <v>0.23004370830457788</v>
      </c>
      <c r="ABF41" s="2954">
        <f t="shared" si="89"/>
        <v>20</v>
      </c>
      <c r="ABG41" s="2955">
        <v>0.23004370830457788</v>
      </c>
      <c r="ABH41" s="2993">
        <f t="shared" si="89"/>
        <v>25</v>
      </c>
      <c r="ABI41" s="982">
        <v>3</v>
      </c>
      <c r="ABJ41" s="731">
        <v>0.68461889548151533</v>
      </c>
      <c r="ABK41" s="715">
        <f t="shared" si="90"/>
        <v>10</v>
      </c>
      <c r="ABL41" s="716" t="s">
        <v>107</v>
      </c>
      <c r="ABM41" s="712" t="s">
        <v>1687</v>
      </c>
      <c r="ABN41" s="715">
        <v>1</v>
      </c>
      <c r="ABO41" s="715">
        <v>0</v>
      </c>
      <c r="ABP41" s="715">
        <f t="shared" si="91"/>
        <v>1</v>
      </c>
      <c r="ABQ41" s="715">
        <f t="shared" si="92"/>
        <v>48</v>
      </c>
      <c r="ABR41" s="1201" t="s">
        <v>1632</v>
      </c>
      <c r="ABS41" s="1202" t="s">
        <v>1632</v>
      </c>
      <c r="ABT41" s="1202" t="s">
        <v>1632</v>
      </c>
      <c r="ABU41" s="1202" t="s">
        <v>1632</v>
      </c>
      <c r="ABV41" s="725">
        <v>5</v>
      </c>
      <c r="ABW41" s="725">
        <v>5</v>
      </c>
      <c r="ABX41" s="725">
        <v>5</v>
      </c>
      <c r="ABY41" s="725">
        <v>5</v>
      </c>
      <c r="ABZ41" s="715">
        <f t="shared" si="93"/>
        <v>20</v>
      </c>
      <c r="ACA41" s="715">
        <f t="shared" si="94"/>
        <v>1</v>
      </c>
      <c r="ACB41" s="983" t="s">
        <v>1632</v>
      </c>
      <c r="ACC41" s="725" t="s">
        <v>1632</v>
      </c>
      <c r="ACD41" s="725" t="s">
        <v>1632</v>
      </c>
      <c r="ACE41" s="725" t="s">
        <v>1632</v>
      </c>
      <c r="ACF41" s="725">
        <v>5</v>
      </c>
      <c r="ACG41" s="725">
        <v>5</v>
      </c>
      <c r="ACH41" s="725">
        <v>5</v>
      </c>
      <c r="ACI41" s="725">
        <v>5</v>
      </c>
      <c r="ACJ41" s="715">
        <f t="shared" si="95"/>
        <v>20</v>
      </c>
      <c r="ACK41" s="715">
        <f t="shared" si="96"/>
        <v>1</v>
      </c>
      <c r="ACL41" s="982">
        <v>70</v>
      </c>
      <c r="ACM41" s="715">
        <v>3292</v>
      </c>
      <c r="ACN41" s="1089">
        <v>21.170999999999999</v>
      </c>
      <c r="ACO41" s="715">
        <v>9</v>
      </c>
      <c r="ACP41" s="1089">
        <v>1.3</v>
      </c>
      <c r="ACQ41" s="715">
        <v>2</v>
      </c>
      <c r="ACR41" s="982">
        <v>35.264000000000003</v>
      </c>
      <c r="ACS41" s="1090">
        <v>47</v>
      </c>
      <c r="ACT41" s="983" t="s">
        <v>1625</v>
      </c>
      <c r="ACU41" s="725" t="s">
        <v>1625</v>
      </c>
      <c r="ACV41" s="725" t="s">
        <v>1625</v>
      </c>
      <c r="ACW41" s="725" t="s">
        <v>1632</v>
      </c>
      <c r="ACX41" s="725">
        <v>0</v>
      </c>
      <c r="ACY41" s="725">
        <v>0</v>
      </c>
      <c r="ACZ41" s="725">
        <v>0</v>
      </c>
      <c r="ADA41" s="725">
        <v>5</v>
      </c>
      <c r="ADB41" s="715">
        <f t="shared" si="97"/>
        <v>5</v>
      </c>
      <c r="ADC41" s="715">
        <f t="shared" si="98"/>
        <v>9</v>
      </c>
      <c r="ADD41" s="984" t="s">
        <v>1632</v>
      </c>
      <c r="ADE41" s="985" t="s">
        <v>1632</v>
      </c>
      <c r="ADF41" s="985" t="s">
        <v>1625</v>
      </c>
      <c r="ADG41" s="985" t="s">
        <v>1625</v>
      </c>
      <c r="ADH41" s="985">
        <v>5</v>
      </c>
      <c r="ADI41" s="985">
        <v>5</v>
      </c>
      <c r="ADJ41" s="985">
        <v>0</v>
      </c>
      <c r="ADK41" s="985">
        <v>0</v>
      </c>
      <c r="ADL41" s="715">
        <f t="shared" si="99"/>
        <v>10</v>
      </c>
      <c r="ADM41" s="715">
        <f t="shared" si="100"/>
        <v>40</v>
      </c>
      <c r="ADN41" s="1169">
        <v>0</v>
      </c>
      <c r="ADO41" s="1168">
        <v>0</v>
      </c>
      <c r="ADP41" s="1168">
        <v>0</v>
      </c>
      <c r="ADQ41" s="989">
        <v>0</v>
      </c>
      <c r="ADR41" s="989">
        <v>0</v>
      </c>
      <c r="ADS41" s="989">
        <v>0</v>
      </c>
      <c r="ADT41" s="989">
        <v>38</v>
      </c>
      <c r="ADU41" s="989">
        <v>1</v>
      </c>
      <c r="ADV41" s="989">
        <v>30</v>
      </c>
      <c r="ADW41" s="989">
        <v>240</v>
      </c>
      <c r="ADX41" s="989">
        <v>30</v>
      </c>
      <c r="ADY41" s="989">
        <v>240</v>
      </c>
      <c r="ADZ41" s="989">
        <v>55.517002081887576</v>
      </c>
      <c r="AEA41" s="989">
        <v>39</v>
      </c>
      <c r="AEB41" s="989">
        <v>1</v>
      </c>
      <c r="AEC41" s="989">
        <v>30</v>
      </c>
      <c r="AED41" s="989">
        <v>240</v>
      </c>
      <c r="AEE41" s="989">
        <v>30</v>
      </c>
      <c r="AEF41" s="989">
        <v>240</v>
      </c>
      <c r="AEG41" s="989">
        <v>55.517002081887576</v>
      </c>
      <c r="AEH41" s="729">
        <v>63</v>
      </c>
      <c r="AEI41" s="987"/>
      <c r="AEM41" s="715">
        <v>432</v>
      </c>
      <c r="AEN41" s="715">
        <v>283</v>
      </c>
      <c r="AEO41" s="989">
        <v>31</v>
      </c>
      <c r="AEP41" s="1099">
        <v>10.954063604240282</v>
      </c>
      <c r="AEQ41" s="989">
        <v>47</v>
      </c>
      <c r="AER41" s="989">
        <v>21</v>
      </c>
      <c r="AES41" s="989">
        <v>67.741935483870961</v>
      </c>
      <c r="AET41" s="1099">
        <v>3.5238095238095237</v>
      </c>
      <c r="AEU41" s="989">
        <v>48</v>
      </c>
      <c r="AEV41" s="989">
        <v>6</v>
      </c>
      <c r="AEW41" s="989">
        <v>37</v>
      </c>
      <c r="AEX41" s="989">
        <v>16.216216216216218</v>
      </c>
      <c r="AEY41" s="989">
        <v>36</v>
      </c>
      <c r="AEZ41" s="1667">
        <v>283</v>
      </c>
      <c r="AFA41" s="1668">
        <v>2.3604240282685511</v>
      </c>
      <c r="AFB41" s="1667">
        <f t="shared" si="101"/>
        <v>25</v>
      </c>
      <c r="AFC41" s="1168">
        <v>6</v>
      </c>
      <c r="AFD41" s="1099">
        <v>33.333333333333329</v>
      </c>
      <c r="AFE41" s="989">
        <f t="shared" si="102"/>
        <v>71</v>
      </c>
      <c r="AFF41" s="715">
        <v>56</v>
      </c>
      <c r="AFG41" s="985">
        <v>19.642857142857142</v>
      </c>
      <c r="AFH41" s="699">
        <f t="shared" si="103"/>
        <v>32</v>
      </c>
      <c r="AFI41" s="989">
        <v>189</v>
      </c>
      <c r="AFJ41" s="715">
        <v>61</v>
      </c>
      <c r="AFK41" s="985">
        <v>32.275132275132272</v>
      </c>
      <c r="AFL41" s="699">
        <f t="shared" si="104"/>
        <v>63</v>
      </c>
      <c r="AFM41" s="707">
        <v>139</v>
      </c>
      <c r="AFN41" s="990">
        <v>0</v>
      </c>
      <c r="AFO41" s="719">
        <v>0</v>
      </c>
      <c r="AFP41" s="979">
        <f t="shared" si="105"/>
        <v>37</v>
      </c>
      <c r="AFQ41" s="715">
        <v>9</v>
      </c>
      <c r="AFR41" s="699">
        <f t="shared" si="105"/>
        <v>70</v>
      </c>
      <c r="AFS41" s="715">
        <v>2780</v>
      </c>
      <c r="AFT41" s="715">
        <v>1090</v>
      </c>
      <c r="AFU41" s="985">
        <v>39.208633093525179</v>
      </c>
      <c r="AFV41" s="699">
        <f t="shared" si="106"/>
        <v>25</v>
      </c>
      <c r="AFW41" s="715" t="s">
        <v>31</v>
      </c>
      <c r="AFX41" s="715" t="s">
        <v>31</v>
      </c>
      <c r="AFY41" s="712" t="s">
        <v>31</v>
      </c>
      <c r="AFZ41" s="699" t="str">
        <f t="shared" si="107"/>
        <v>-</v>
      </c>
      <c r="AGA41" s="712">
        <v>48.07692307692308</v>
      </c>
      <c r="AGB41" s="712">
        <v>23.076923076923077</v>
      </c>
      <c r="AGC41" s="712">
        <v>7.6923076923076925</v>
      </c>
      <c r="AGD41" s="712">
        <v>3.8461538461538463</v>
      </c>
      <c r="AGE41" s="712">
        <v>3.8461538461538463</v>
      </c>
      <c r="AGF41" s="712">
        <v>9.6153846153846168</v>
      </c>
      <c r="AGG41" s="712">
        <v>3.8461538461538463</v>
      </c>
      <c r="AGH41" s="712">
        <v>0</v>
      </c>
      <c r="AGI41" s="712">
        <v>0</v>
      </c>
      <c r="AGJ41" s="715">
        <v>25</v>
      </c>
      <c r="AGK41" s="715">
        <v>12</v>
      </c>
      <c r="AGL41" s="715">
        <v>4</v>
      </c>
      <c r="AGM41" s="715">
        <v>2</v>
      </c>
      <c r="AGN41" s="715">
        <v>2</v>
      </c>
      <c r="AGO41" s="715">
        <v>5</v>
      </c>
      <c r="AGP41" s="715">
        <v>2</v>
      </c>
      <c r="AGQ41" s="715">
        <v>0</v>
      </c>
      <c r="AGR41" s="715">
        <v>0</v>
      </c>
      <c r="AGS41" s="715">
        <v>52</v>
      </c>
      <c r="AGT41" s="712">
        <v>66.666666666666657</v>
      </c>
      <c r="AGU41" s="712">
        <v>0</v>
      </c>
      <c r="AGV41" s="712">
        <v>16.666666666666664</v>
      </c>
      <c r="AGW41" s="712">
        <v>0</v>
      </c>
      <c r="AGX41" s="712">
        <v>0</v>
      </c>
      <c r="AGY41" s="712">
        <v>16.666666666666664</v>
      </c>
      <c r="AGZ41" s="712">
        <v>0</v>
      </c>
      <c r="AHA41" s="712">
        <v>0</v>
      </c>
      <c r="AHB41" s="712">
        <v>0</v>
      </c>
      <c r="AHC41" s="715">
        <v>4</v>
      </c>
      <c r="AHD41" s="715">
        <v>0</v>
      </c>
      <c r="AHE41" s="715">
        <v>1</v>
      </c>
      <c r="AHF41" s="715">
        <v>0</v>
      </c>
      <c r="AHG41" s="715">
        <v>0</v>
      </c>
      <c r="AHH41" s="715">
        <v>1</v>
      </c>
      <c r="AHI41" s="715">
        <v>0</v>
      </c>
      <c r="AHJ41" s="715">
        <v>0</v>
      </c>
      <c r="AHK41" s="715">
        <v>0</v>
      </c>
      <c r="AHL41" s="715">
        <v>6</v>
      </c>
      <c r="AHM41" s="712">
        <v>100</v>
      </c>
      <c r="AHN41" s="712">
        <v>0</v>
      </c>
      <c r="AHO41" s="712">
        <v>0</v>
      </c>
      <c r="AHP41" s="712">
        <v>0</v>
      </c>
      <c r="AHQ41" s="712">
        <v>0</v>
      </c>
      <c r="AHR41" s="712">
        <v>0</v>
      </c>
      <c r="AHS41" s="712">
        <v>0</v>
      </c>
      <c r="AHT41" s="712">
        <v>0</v>
      </c>
      <c r="AHU41" s="712">
        <v>0</v>
      </c>
      <c r="AHV41" s="715">
        <v>1</v>
      </c>
      <c r="AHW41" s="715">
        <v>0</v>
      </c>
      <c r="AHX41" s="715">
        <v>0</v>
      </c>
      <c r="AHY41" s="715">
        <v>0</v>
      </c>
      <c r="AHZ41" s="715">
        <v>0</v>
      </c>
      <c r="AIA41" s="715">
        <v>0</v>
      </c>
      <c r="AIB41" s="715">
        <v>0</v>
      </c>
      <c r="AIC41" s="715">
        <v>0</v>
      </c>
      <c r="AID41" s="715">
        <v>0</v>
      </c>
      <c r="AIE41" s="715">
        <v>1</v>
      </c>
      <c r="AIF41" s="712" t="s">
        <v>1648</v>
      </c>
      <c r="AIG41" s="712" t="s">
        <v>1623</v>
      </c>
      <c r="AIH41" s="709">
        <v>15</v>
      </c>
      <c r="AII41" s="978">
        <f t="shared" si="108"/>
        <v>10</v>
      </c>
      <c r="AIJ41" s="703" t="s">
        <v>1625</v>
      </c>
      <c r="AIK41" s="703" t="s">
        <v>1626</v>
      </c>
      <c r="AIL41" s="703" t="s">
        <v>1626</v>
      </c>
      <c r="AIM41" s="701" t="s">
        <v>1626</v>
      </c>
      <c r="AIN41" s="712" t="s">
        <v>1626</v>
      </c>
      <c r="AIO41" s="712" t="s">
        <v>1627</v>
      </c>
      <c r="AIP41" s="712" t="s">
        <v>1627</v>
      </c>
      <c r="AIQ41" s="712" t="s">
        <v>1627</v>
      </c>
      <c r="AIR41" s="712" t="s">
        <v>1625</v>
      </c>
      <c r="AIS41" s="712" t="s">
        <v>1685</v>
      </c>
      <c r="AIT41" s="712" t="s">
        <v>1641</v>
      </c>
      <c r="AIU41" s="712" t="s">
        <v>1642</v>
      </c>
      <c r="AIV41" s="712" t="s">
        <v>1729</v>
      </c>
      <c r="AIW41" s="699">
        <v>75</v>
      </c>
      <c r="AIX41" s="699">
        <v>11</v>
      </c>
      <c r="AIY41" s="985">
        <v>14.6</v>
      </c>
      <c r="AIZ41" s="699">
        <v>0</v>
      </c>
      <c r="AJA41" s="712">
        <v>0</v>
      </c>
      <c r="AJB41" s="699">
        <f t="shared" si="109"/>
        <v>26</v>
      </c>
      <c r="AJC41" s="712">
        <v>0</v>
      </c>
      <c r="AJD41" s="978">
        <f t="shared" si="110"/>
        <v>25</v>
      </c>
      <c r="AJE41" s="712" t="s">
        <v>1625</v>
      </c>
      <c r="AJF41" s="712" t="s">
        <v>1625</v>
      </c>
      <c r="AJG41" s="712" t="s">
        <v>1625</v>
      </c>
      <c r="AJH41" s="712" t="s">
        <v>1625</v>
      </c>
      <c r="AJI41" s="712">
        <v>12.6</v>
      </c>
      <c r="AJJ41" s="699">
        <f t="shared" si="111"/>
        <v>25</v>
      </c>
      <c r="AJK41" s="715">
        <v>2</v>
      </c>
      <c r="AJL41" s="712">
        <v>12.6</v>
      </c>
      <c r="AJM41" s="699">
        <f t="shared" si="112"/>
        <v>9</v>
      </c>
      <c r="AJN41" s="715">
        <v>2</v>
      </c>
      <c r="AJO41" s="712">
        <v>6.3</v>
      </c>
      <c r="AJP41" s="699">
        <f t="shared" si="113"/>
        <v>6</v>
      </c>
      <c r="AJQ41" s="715">
        <v>1</v>
      </c>
      <c r="AJR41" s="712">
        <v>0</v>
      </c>
      <c r="AJS41" s="699">
        <f t="shared" si="114"/>
        <v>29</v>
      </c>
      <c r="AJT41" s="715">
        <v>0</v>
      </c>
      <c r="AJU41" s="712">
        <v>0</v>
      </c>
      <c r="AJV41" s="715">
        <v>0</v>
      </c>
      <c r="AJW41" s="712">
        <v>0</v>
      </c>
      <c r="AJX41" s="699">
        <f t="shared" si="115"/>
        <v>26</v>
      </c>
      <c r="AJY41" s="715">
        <v>0</v>
      </c>
      <c r="AJZ41" s="712">
        <v>0</v>
      </c>
      <c r="AKA41" s="699">
        <f t="shared" si="116"/>
        <v>9</v>
      </c>
      <c r="AKB41" s="715">
        <v>0</v>
      </c>
      <c r="AKC41" s="712">
        <v>12.6</v>
      </c>
      <c r="AKD41" s="699">
        <f t="shared" si="117"/>
        <v>36</v>
      </c>
      <c r="AKE41" s="715">
        <v>2</v>
      </c>
      <c r="AKF41" s="715">
        <v>155</v>
      </c>
      <c r="AKG41" s="715">
        <v>100</v>
      </c>
      <c r="AKH41" s="715">
        <v>42</v>
      </c>
      <c r="AKI41" s="715">
        <v>0</v>
      </c>
      <c r="AKJ41" s="715">
        <v>0</v>
      </c>
      <c r="AKK41" s="715">
        <v>297</v>
      </c>
      <c r="AKL41" s="715">
        <v>0</v>
      </c>
      <c r="AKM41" s="715">
        <v>15</v>
      </c>
      <c r="AKN41" s="715">
        <v>0</v>
      </c>
      <c r="AKO41" s="715">
        <v>15</v>
      </c>
      <c r="AKP41" s="712">
        <v>0.318</v>
      </c>
      <c r="AKQ41" s="699">
        <f t="shared" si="118"/>
        <v>11</v>
      </c>
      <c r="AKR41" s="712">
        <v>0.20499999999999999</v>
      </c>
      <c r="AKS41" s="699">
        <f t="shared" si="118"/>
        <v>7</v>
      </c>
      <c r="AKT41" s="712">
        <v>8.5999999999999993E-2</v>
      </c>
      <c r="AKU41" s="699">
        <f t="shared" si="5"/>
        <v>1</v>
      </c>
      <c r="AKV41" s="712" t="s">
        <v>31</v>
      </c>
      <c r="AKW41" s="699" t="str">
        <f t="shared" si="119"/>
        <v>-</v>
      </c>
      <c r="AKX41" s="712" t="s">
        <v>31</v>
      </c>
      <c r="AKY41" s="712">
        <v>0.60899999999999999</v>
      </c>
      <c r="AKZ41" s="712" t="s">
        <v>31</v>
      </c>
      <c r="ALA41" s="699" t="str">
        <f t="shared" si="6"/>
        <v>-</v>
      </c>
      <c r="ALB41" s="712">
        <v>3.1E-2</v>
      </c>
      <c r="ALC41" s="699">
        <f t="shared" si="7"/>
        <v>32</v>
      </c>
      <c r="ALD41" s="712" t="s">
        <v>31</v>
      </c>
      <c r="ALE41" s="699" t="str">
        <f t="shared" si="8"/>
        <v>-</v>
      </c>
      <c r="ALF41" s="712">
        <v>3.1E-2</v>
      </c>
      <c r="ALG41" s="712"/>
      <c r="ALH41" s="1706">
        <v>28.404744927724117</v>
      </c>
      <c r="ALI41" s="729">
        <v>107</v>
      </c>
      <c r="ALJ41" s="729">
        <v>21</v>
      </c>
      <c r="ALK41" s="729">
        <v>4323</v>
      </c>
      <c r="ALL41" s="729">
        <v>24.751330094841546</v>
      </c>
      <c r="ALM41" s="729">
        <v>4.8577376821651628</v>
      </c>
      <c r="ALN41" s="729">
        <v>14</v>
      </c>
      <c r="ALO41" s="729">
        <v>29</v>
      </c>
    </row>
    <row r="42" spans="1:1003" ht="13" x14ac:dyDescent="0.2">
      <c r="A42" s="696" t="s">
        <v>1751</v>
      </c>
      <c r="B42" s="697" t="s">
        <v>1752</v>
      </c>
      <c r="C42" s="697" t="s">
        <v>1646</v>
      </c>
      <c r="D42" s="697" t="s">
        <v>1646</v>
      </c>
      <c r="E42" s="697" t="s">
        <v>1638</v>
      </c>
      <c r="F42" s="698" t="s">
        <v>1753</v>
      </c>
      <c r="G42" s="699" t="s">
        <v>1914</v>
      </c>
      <c r="H42" s="700">
        <v>161</v>
      </c>
      <c r="I42" s="703">
        <v>7.44</v>
      </c>
      <c r="J42" s="699">
        <f t="shared" si="9"/>
        <v>12</v>
      </c>
      <c r="K42" s="702">
        <v>155</v>
      </c>
      <c r="L42" s="703">
        <v>7.02</v>
      </c>
      <c r="M42" s="710">
        <f t="shared" si="10"/>
        <v>60</v>
      </c>
      <c r="N42" s="712">
        <f t="shared" si="11"/>
        <v>-0.42000000000000082</v>
      </c>
      <c r="O42" s="702">
        <v>168</v>
      </c>
      <c r="P42" s="703">
        <v>6.43</v>
      </c>
      <c r="Q42" s="699">
        <f t="shared" si="120"/>
        <v>11</v>
      </c>
      <c r="R42" s="702">
        <v>159</v>
      </c>
      <c r="S42" s="703">
        <v>5.84</v>
      </c>
      <c r="T42" s="710">
        <f t="shared" si="0"/>
        <v>75</v>
      </c>
      <c r="U42" s="712">
        <f t="shared" si="12"/>
        <v>-0.58999999999999986</v>
      </c>
      <c r="V42" s="706">
        <v>102</v>
      </c>
      <c r="W42" s="701">
        <v>5.882352941176471</v>
      </c>
      <c r="X42" s="702">
        <v>56</v>
      </c>
      <c r="Y42" s="704">
        <v>5.7321428571428568</v>
      </c>
      <c r="Z42" s="705">
        <f t="shared" si="13"/>
        <v>73</v>
      </c>
      <c r="AA42" s="707">
        <v>74</v>
      </c>
      <c r="AB42" s="704">
        <v>5.9864864864864868</v>
      </c>
      <c r="AC42" s="705">
        <f t="shared" si="14"/>
        <v>61</v>
      </c>
      <c r="AD42" s="702">
        <v>28</v>
      </c>
      <c r="AE42" s="704">
        <v>5.6071428571428568</v>
      </c>
      <c r="AF42" s="732">
        <f t="shared" si="15"/>
        <v>52</v>
      </c>
      <c r="AG42" s="708">
        <v>82.1</v>
      </c>
      <c r="AH42" s="705">
        <f t="shared" si="16"/>
        <v>11</v>
      </c>
      <c r="AI42" s="709">
        <v>83.5</v>
      </c>
      <c r="AJ42" s="705">
        <f t="shared" si="17"/>
        <v>62</v>
      </c>
      <c r="AK42" s="709">
        <v>1.2999999999999972</v>
      </c>
      <c r="AL42" s="701">
        <v>-0.29999999999999716</v>
      </c>
      <c r="AM42" s="702">
        <v>90</v>
      </c>
      <c r="AN42" s="715">
        <f t="shared" si="18"/>
        <v>13</v>
      </c>
      <c r="AO42" s="710">
        <v>90</v>
      </c>
      <c r="AP42" s="715">
        <f t="shared" si="19"/>
        <v>13</v>
      </c>
      <c r="AQ42" s="702">
        <v>150</v>
      </c>
      <c r="AR42" s="710">
        <f t="shared" si="121"/>
        <v>45</v>
      </c>
      <c r="AS42" s="702">
        <v>151</v>
      </c>
      <c r="AT42" s="703">
        <v>23.841059602649008</v>
      </c>
      <c r="AU42" s="705">
        <f t="shared" si="20"/>
        <v>54</v>
      </c>
      <c r="AV42" s="702">
        <v>153</v>
      </c>
      <c r="AW42" s="703">
        <v>15.032679738562091</v>
      </c>
      <c r="AX42" s="705">
        <f t="shared" si="21"/>
        <v>55</v>
      </c>
      <c r="AY42" s="702">
        <v>147</v>
      </c>
      <c r="AZ42" s="703">
        <v>44.897959183673471</v>
      </c>
      <c r="BA42" s="705">
        <f t="shared" si="22"/>
        <v>16</v>
      </c>
      <c r="BB42" s="702">
        <v>153</v>
      </c>
      <c r="BC42" s="703">
        <v>13.725490196078432</v>
      </c>
      <c r="BD42" s="705">
        <f t="shared" si="23"/>
        <v>20</v>
      </c>
      <c r="BE42" s="702">
        <v>151</v>
      </c>
      <c r="BF42" s="703">
        <v>2.6490066225165565</v>
      </c>
      <c r="BG42" s="705">
        <f t="shared" si="24"/>
        <v>70</v>
      </c>
      <c r="BH42" s="702">
        <v>153</v>
      </c>
      <c r="BI42" s="703">
        <v>35.294117647058826</v>
      </c>
      <c r="BJ42" s="705">
        <f t="shared" si="25"/>
        <v>52</v>
      </c>
      <c r="BK42" s="702">
        <v>55</v>
      </c>
      <c r="BL42" s="703">
        <v>60</v>
      </c>
      <c r="BM42" s="705">
        <f t="shared" si="26"/>
        <v>61</v>
      </c>
      <c r="BN42" s="702">
        <v>57</v>
      </c>
      <c r="BO42" s="703">
        <v>89.473684210526315</v>
      </c>
      <c r="BP42" s="705">
        <f t="shared" si="27"/>
        <v>64</v>
      </c>
      <c r="BQ42" s="702">
        <v>54</v>
      </c>
      <c r="BR42" s="703">
        <v>61.111111111111114</v>
      </c>
      <c r="BS42" s="705">
        <f t="shared" si="28"/>
        <v>29</v>
      </c>
      <c r="BT42" s="702">
        <v>56</v>
      </c>
      <c r="BU42" s="703">
        <v>42.857142857142854</v>
      </c>
      <c r="BV42" s="705">
        <f t="shared" si="29"/>
        <v>64</v>
      </c>
      <c r="BW42" s="702">
        <v>50</v>
      </c>
      <c r="BX42" s="703">
        <v>4</v>
      </c>
      <c r="BY42" s="705">
        <f t="shared" si="30"/>
        <v>41</v>
      </c>
      <c r="BZ42" s="702">
        <v>57</v>
      </c>
      <c r="CA42" s="703">
        <v>63.157894736842103</v>
      </c>
      <c r="CB42" s="705">
        <f t="shared" si="31"/>
        <v>69</v>
      </c>
      <c r="CC42" s="709">
        <v>14.8</v>
      </c>
      <c r="CD42" s="726">
        <f t="shared" si="32"/>
        <v>54</v>
      </c>
      <c r="CE42" s="703">
        <v>2.5</v>
      </c>
      <c r="CF42" s="703">
        <v>6</v>
      </c>
      <c r="CG42" s="704">
        <v>6.4</v>
      </c>
      <c r="CH42" s="709">
        <v>14.099999999999998</v>
      </c>
      <c r="CI42" s="701">
        <v>14.499999999999998</v>
      </c>
      <c r="CJ42" s="712">
        <v>16.100000000000001</v>
      </c>
      <c r="CK42" s="729">
        <f t="shared" si="33"/>
        <v>36</v>
      </c>
      <c r="CL42" s="712">
        <v>2.6</v>
      </c>
      <c r="CM42" s="712">
        <v>6.4</v>
      </c>
      <c r="CN42" s="712">
        <v>7.1000000000000005</v>
      </c>
      <c r="CO42" s="714">
        <v>81</v>
      </c>
      <c r="CP42" s="985">
        <v>84.32</v>
      </c>
      <c r="CQ42" s="729">
        <f t="shared" si="34"/>
        <v>40</v>
      </c>
      <c r="CR42" s="715">
        <v>22</v>
      </c>
      <c r="CS42" s="985">
        <v>86.14</v>
      </c>
      <c r="CT42" s="729">
        <f t="shared" si="1"/>
        <v>9</v>
      </c>
      <c r="CU42" s="715">
        <v>35</v>
      </c>
      <c r="CV42" s="712">
        <v>82.91</v>
      </c>
      <c r="CW42" s="729">
        <f t="shared" si="35"/>
        <v>65</v>
      </c>
      <c r="CX42" s="715">
        <v>24</v>
      </c>
      <c r="CY42" s="712">
        <v>84.71</v>
      </c>
      <c r="CZ42" s="729">
        <f t="shared" si="36"/>
        <v>21</v>
      </c>
      <c r="DA42" s="716">
        <v>9.67741935483871</v>
      </c>
      <c r="DB42" s="710">
        <f t="shared" si="37"/>
        <v>5</v>
      </c>
      <c r="DC42" s="715">
        <v>62</v>
      </c>
      <c r="DD42" s="717">
        <v>90.322580645161281</v>
      </c>
      <c r="DE42" s="710">
        <f t="shared" si="38"/>
        <v>4</v>
      </c>
      <c r="DF42" s="703">
        <v>0</v>
      </c>
      <c r="DG42" s="705">
        <f t="shared" si="123"/>
        <v>37</v>
      </c>
      <c r="DH42" s="709">
        <v>77.272727272727266</v>
      </c>
      <c r="DI42" s="705">
        <f t="shared" si="123"/>
        <v>14</v>
      </c>
      <c r="DJ42" s="703">
        <v>0</v>
      </c>
      <c r="DK42" s="705">
        <f t="shared" si="40"/>
        <v>34</v>
      </c>
      <c r="DL42" s="718">
        <v>82.5</v>
      </c>
      <c r="DM42" s="705">
        <f t="shared" si="41"/>
        <v>7</v>
      </c>
      <c r="DN42" s="703">
        <v>10</v>
      </c>
      <c r="DO42" s="705">
        <f t="shared" si="42"/>
        <v>21</v>
      </c>
      <c r="DP42" s="702">
        <v>136</v>
      </c>
      <c r="DQ42" s="719">
        <v>69.117647058823522</v>
      </c>
      <c r="DR42" s="705">
        <f t="shared" si="122"/>
        <v>25</v>
      </c>
      <c r="DS42" s="702">
        <v>54</v>
      </c>
      <c r="DT42" s="719">
        <v>33.333333333333329</v>
      </c>
      <c r="DU42" s="705">
        <v>72</v>
      </c>
      <c r="DV42" s="702">
        <v>128</v>
      </c>
      <c r="DW42" s="720">
        <v>62.5</v>
      </c>
      <c r="DX42" s="705">
        <v>51</v>
      </c>
      <c r="DY42" s="702">
        <v>118</v>
      </c>
      <c r="DZ42" s="1145">
        <v>1.1875</v>
      </c>
      <c r="EA42" s="726">
        <v>14</v>
      </c>
      <c r="EB42" s="720">
        <v>6.7796610169491522</v>
      </c>
      <c r="EC42" s="705">
        <v>65</v>
      </c>
      <c r="ED42" s="702">
        <v>125</v>
      </c>
      <c r="EE42" s="712">
        <v>0.97727272727272729</v>
      </c>
      <c r="EF42" s="729">
        <v>70</v>
      </c>
      <c r="EG42" s="720">
        <v>17.599999999999998</v>
      </c>
      <c r="EH42" s="705">
        <v>65</v>
      </c>
      <c r="EI42" s="702">
        <v>134</v>
      </c>
      <c r="EJ42" s="712">
        <v>0.82352941176470584</v>
      </c>
      <c r="EK42" s="729">
        <v>61</v>
      </c>
      <c r="EL42" s="720">
        <v>25.373134328358208</v>
      </c>
      <c r="EM42" s="705">
        <v>49</v>
      </c>
      <c r="EN42" s="714">
        <v>120</v>
      </c>
      <c r="EO42" s="712">
        <v>0.66666666666666663</v>
      </c>
      <c r="EP42" s="729">
        <v>51</v>
      </c>
      <c r="EQ42" s="725">
        <v>5</v>
      </c>
      <c r="ER42" s="733">
        <v>69</v>
      </c>
      <c r="ES42" s="702">
        <v>119</v>
      </c>
      <c r="ET42" s="726">
        <v>0.9</v>
      </c>
      <c r="EU42" s="726">
        <v>35</v>
      </c>
      <c r="EV42" s="720">
        <v>4.2016806722689068</v>
      </c>
      <c r="EW42" s="705">
        <v>68</v>
      </c>
      <c r="EX42" s="715">
        <v>133</v>
      </c>
      <c r="EY42" s="726">
        <v>0.5</v>
      </c>
      <c r="EZ42" s="726">
        <v>49</v>
      </c>
      <c r="FA42" s="725">
        <v>3.7593984962406015</v>
      </c>
      <c r="FB42" s="715">
        <v>61</v>
      </c>
      <c r="FC42" s="702">
        <v>133</v>
      </c>
      <c r="FD42" s="726">
        <v>0.5</v>
      </c>
      <c r="FE42" s="726">
        <v>55</v>
      </c>
      <c r="FF42" s="720">
        <v>7.518796992481203</v>
      </c>
      <c r="FG42" s="705">
        <v>50</v>
      </c>
      <c r="FH42" s="702">
        <v>118</v>
      </c>
      <c r="FI42" s="726">
        <v>3.0921052631578947</v>
      </c>
      <c r="FJ42" s="726">
        <v>33</v>
      </c>
      <c r="FK42" s="720">
        <v>32.203389830508478</v>
      </c>
      <c r="FL42" s="705">
        <v>58</v>
      </c>
      <c r="FM42" s="714">
        <v>57</v>
      </c>
      <c r="FN42" s="725">
        <v>12.280701754385964</v>
      </c>
      <c r="FO42" s="715">
        <v>71</v>
      </c>
      <c r="FP42" s="702">
        <v>51</v>
      </c>
      <c r="FQ42" s="727">
        <v>0</v>
      </c>
      <c r="FR42" s="727">
        <v>62</v>
      </c>
      <c r="FS42" s="720">
        <v>0</v>
      </c>
      <c r="FT42" s="705">
        <v>62</v>
      </c>
      <c r="FU42" s="702">
        <v>52</v>
      </c>
      <c r="FV42" s="712">
        <v>0</v>
      </c>
      <c r="FW42" s="729">
        <v>65</v>
      </c>
      <c r="FX42" s="720">
        <v>0</v>
      </c>
      <c r="FY42" s="705">
        <v>65</v>
      </c>
      <c r="FZ42" s="702">
        <v>54</v>
      </c>
      <c r="GA42" s="712">
        <v>1.3333333333333333</v>
      </c>
      <c r="GB42" s="729">
        <v>6</v>
      </c>
      <c r="GC42" s="720">
        <v>5.5555555555555554</v>
      </c>
      <c r="GD42" s="705">
        <v>52</v>
      </c>
      <c r="GE42" s="702">
        <v>53</v>
      </c>
      <c r="GF42" s="712">
        <v>0</v>
      </c>
      <c r="GG42" s="729">
        <v>59</v>
      </c>
      <c r="GH42" s="720">
        <v>0</v>
      </c>
      <c r="GI42" s="705">
        <v>59</v>
      </c>
      <c r="GJ42" s="702">
        <v>54</v>
      </c>
      <c r="GK42" s="726">
        <v>1.125</v>
      </c>
      <c r="GL42" s="726">
        <v>56</v>
      </c>
      <c r="GM42" s="720">
        <v>7.4074074074074066</v>
      </c>
      <c r="GN42" s="705">
        <v>65</v>
      </c>
      <c r="GO42" s="702">
        <v>53</v>
      </c>
      <c r="GP42" s="726">
        <v>1</v>
      </c>
      <c r="GQ42" s="726">
        <v>8</v>
      </c>
      <c r="GR42" s="720">
        <v>1.8867924528301887</v>
      </c>
      <c r="GS42" s="705">
        <v>53</v>
      </c>
      <c r="GT42" s="702">
        <v>52</v>
      </c>
      <c r="GU42" s="726">
        <v>0</v>
      </c>
      <c r="GV42" s="726">
        <v>51</v>
      </c>
      <c r="GW42" s="720">
        <v>0</v>
      </c>
      <c r="GX42" s="705">
        <v>51</v>
      </c>
      <c r="GY42" s="702">
        <v>52</v>
      </c>
      <c r="GZ42" s="726">
        <v>0</v>
      </c>
      <c r="HA42" s="726">
        <v>50</v>
      </c>
      <c r="HB42" s="720">
        <v>0</v>
      </c>
      <c r="HC42" s="705">
        <v>50</v>
      </c>
      <c r="HD42" s="709">
        <v>26.086956521739129</v>
      </c>
      <c r="HE42" s="703">
        <v>5.7971014492753623</v>
      </c>
      <c r="HF42" s="703">
        <v>69.565217391304344</v>
      </c>
      <c r="HG42" s="703">
        <v>24.637681159420293</v>
      </c>
      <c r="HH42" s="1299">
        <v>13.043478260869565</v>
      </c>
      <c r="HI42" s="1299">
        <v>28.985507246376812</v>
      </c>
      <c r="HJ42" s="1299">
        <v>71.014492753623188</v>
      </c>
      <c r="HK42" s="1299">
        <v>2.8985507246376812</v>
      </c>
      <c r="HL42" s="1299">
        <v>71.014492753623188</v>
      </c>
      <c r="HM42" s="1300">
        <v>69</v>
      </c>
      <c r="HN42" s="709">
        <v>16.666666666666664</v>
      </c>
      <c r="HO42" s="709">
        <v>1.5873015873015872</v>
      </c>
      <c r="HP42" s="709">
        <v>62.43386243386243</v>
      </c>
      <c r="HQ42" s="709">
        <v>26.190476190476193</v>
      </c>
      <c r="HR42" s="709">
        <v>10.582010582010582</v>
      </c>
      <c r="HS42" s="709">
        <v>38.359788359788361</v>
      </c>
      <c r="HT42" s="709">
        <v>50.793650793650791</v>
      </c>
      <c r="HU42" s="709">
        <v>4.2328042328042326</v>
      </c>
      <c r="HV42" s="709">
        <v>56.084656084656082</v>
      </c>
      <c r="HW42" s="1300">
        <v>378</v>
      </c>
      <c r="HX42" s="1265">
        <v>2</v>
      </c>
      <c r="HY42" s="1266">
        <v>1</v>
      </c>
      <c r="HZ42" s="1266">
        <v>5</v>
      </c>
      <c r="IA42" s="1266">
        <v>2</v>
      </c>
      <c r="IB42" s="1266">
        <v>2</v>
      </c>
      <c r="IC42" s="1266">
        <v>4</v>
      </c>
      <c r="ID42" s="1266" t="s">
        <v>31</v>
      </c>
      <c r="IE42" s="1266">
        <v>9</v>
      </c>
      <c r="IF42" s="1267">
        <v>25</v>
      </c>
      <c r="IG42" s="1268">
        <v>6</v>
      </c>
      <c r="IH42" s="1269">
        <v>3</v>
      </c>
      <c r="II42" s="1269">
        <v>3</v>
      </c>
      <c r="IJ42" s="1269">
        <v>3</v>
      </c>
      <c r="IK42" s="1269">
        <v>5</v>
      </c>
      <c r="IL42" s="1269">
        <v>4</v>
      </c>
      <c r="IM42" s="1269" t="s">
        <v>31</v>
      </c>
      <c r="IN42" s="1269">
        <v>8</v>
      </c>
      <c r="IO42" s="1267">
        <v>32</v>
      </c>
      <c r="IP42" s="1268">
        <v>2</v>
      </c>
      <c r="IQ42" s="1269">
        <v>5</v>
      </c>
      <c r="IR42" s="1269">
        <v>3</v>
      </c>
      <c r="IS42" s="1269">
        <v>6</v>
      </c>
      <c r="IT42" s="1269">
        <v>0</v>
      </c>
      <c r="IU42" s="1269">
        <v>1</v>
      </c>
      <c r="IV42" s="1269" t="s">
        <v>31</v>
      </c>
      <c r="IW42" s="1269">
        <v>5</v>
      </c>
      <c r="IX42" s="1270">
        <v>22</v>
      </c>
      <c r="IY42" s="1268">
        <v>8</v>
      </c>
      <c r="IZ42" s="1269">
        <v>4</v>
      </c>
      <c r="JA42" s="1269">
        <v>20</v>
      </c>
      <c r="JB42" s="1269">
        <v>8</v>
      </c>
      <c r="JC42" s="1269">
        <v>8</v>
      </c>
      <c r="JD42" s="1269">
        <v>16</v>
      </c>
      <c r="JE42" s="1269" t="s">
        <v>31</v>
      </c>
      <c r="JF42" s="1269">
        <v>36</v>
      </c>
      <c r="JG42" s="1270">
        <v>100</v>
      </c>
      <c r="JH42" s="1268">
        <v>18.75</v>
      </c>
      <c r="JI42" s="1269">
        <v>9.375</v>
      </c>
      <c r="JJ42" s="1269">
        <v>9.375</v>
      </c>
      <c r="JK42" s="1269">
        <v>9.375</v>
      </c>
      <c r="JL42" s="1269">
        <v>15.625</v>
      </c>
      <c r="JM42" s="1269">
        <v>12.5</v>
      </c>
      <c r="JN42" s="1269" t="s">
        <v>31</v>
      </c>
      <c r="JO42" s="1269">
        <v>25</v>
      </c>
      <c r="JP42" s="1270">
        <v>100</v>
      </c>
      <c r="JQ42" s="1268">
        <v>9.0909090909090917</v>
      </c>
      <c r="JR42" s="1269">
        <v>22.727272727272727</v>
      </c>
      <c r="JS42" s="1269">
        <v>13.636363636363635</v>
      </c>
      <c r="JT42" s="1269">
        <v>27.27272727272727</v>
      </c>
      <c r="JU42" s="1269">
        <v>0</v>
      </c>
      <c r="JV42" s="1269">
        <v>4.5454545454545459</v>
      </c>
      <c r="JW42" s="1269" t="s">
        <v>31</v>
      </c>
      <c r="JX42" s="1269">
        <v>22.727272727272727</v>
      </c>
      <c r="JY42" s="1270">
        <v>100</v>
      </c>
      <c r="JZ42" s="718">
        <v>50.865800865800871</v>
      </c>
      <c r="KA42" s="705">
        <f t="shared" si="43"/>
        <v>38</v>
      </c>
      <c r="KB42" s="718">
        <v>85.869565217391312</v>
      </c>
      <c r="KC42" s="705">
        <f t="shared" si="43"/>
        <v>17</v>
      </c>
      <c r="KD42" s="1212">
        <v>5.4305283757338545</v>
      </c>
      <c r="KE42" s="988">
        <f t="shared" si="44"/>
        <v>30</v>
      </c>
      <c r="KF42" s="1212">
        <v>0</v>
      </c>
      <c r="KG42" s="988">
        <f t="shared" si="44"/>
        <v>28</v>
      </c>
      <c r="KH42" s="1212">
        <v>12.262452490498099</v>
      </c>
      <c r="KI42" s="988">
        <f t="shared" si="124"/>
        <v>57</v>
      </c>
      <c r="KJ42" s="1212">
        <v>0</v>
      </c>
      <c r="KK42" s="988">
        <f t="shared" si="124"/>
        <v>48</v>
      </c>
      <c r="KL42" s="725">
        <v>9.0479937057435098</v>
      </c>
      <c r="KM42" s="715">
        <f t="shared" si="46"/>
        <v>44</v>
      </c>
      <c r="KN42" s="715">
        <v>20.862846104314229</v>
      </c>
      <c r="KO42" s="715">
        <f t="shared" si="47"/>
        <v>29</v>
      </c>
      <c r="KP42" s="728">
        <v>60</v>
      </c>
      <c r="KQ42" s="729">
        <v>10</v>
      </c>
      <c r="KR42" s="729">
        <v>10</v>
      </c>
      <c r="KS42" s="729">
        <v>40</v>
      </c>
      <c r="KT42" s="729">
        <v>15</v>
      </c>
      <c r="KU42" s="730">
        <f t="shared" si="48"/>
        <v>135</v>
      </c>
      <c r="KV42" s="734">
        <f t="shared" si="49"/>
        <v>1</v>
      </c>
      <c r="KW42" s="728">
        <v>0</v>
      </c>
      <c r="KX42" s="729">
        <v>0</v>
      </c>
      <c r="KY42" s="706">
        <f t="shared" si="50"/>
        <v>0</v>
      </c>
      <c r="KZ42" s="705">
        <f t="shared" si="51"/>
        <v>37</v>
      </c>
      <c r="LA42" s="847" t="s">
        <v>1632</v>
      </c>
      <c r="LB42" s="846" t="s">
        <v>1632</v>
      </c>
      <c r="LC42" s="846" t="s">
        <v>1632</v>
      </c>
      <c r="LD42" s="846" t="s">
        <v>1632</v>
      </c>
      <c r="LE42" s="729">
        <v>40</v>
      </c>
      <c r="LF42" s="1023">
        <v>1</v>
      </c>
      <c r="LG42" s="847" t="s">
        <v>1625</v>
      </c>
      <c r="LH42" s="846" t="s">
        <v>1625</v>
      </c>
      <c r="LI42" s="846" t="s">
        <v>1625</v>
      </c>
      <c r="LJ42" s="846" t="s">
        <v>1625</v>
      </c>
      <c r="LK42" s="729">
        <v>0</v>
      </c>
      <c r="LL42" s="1023">
        <v>37</v>
      </c>
      <c r="LM42" s="847" t="s">
        <v>1632</v>
      </c>
      <c r="LN42" s="846" t="s">
        <v>1632</v>
      </c>
      <c r="LO42" s="846" t="s">
        <v>1632</v>
      </c>
      <c r="LP42" s="846" t="s">
        <v>1632</v>
      </c>
      <c r="LQ42" s="729">
        <v>60</v>
      </c>
      <c r="LR42" s="1023">
        <v>1</v>
      </c>
      <c r="LS42" s="847" t="s">
        <v>1632</v>
      </c>
      <c r="LT42" s="846" t="s">
        <v>1632</v>
      </c>
      <c r="LU42" s="846" t="s">
        <v>1632</v>
      </c>
      <c r="LV42" s="846" t="s">
        <v>1632</v>
      </c>
      <c r="LW42" s="729">
        <v>40</v>
      </c>
      <c r="LX42" s="1023">
        <v>1</v>
      </c>
      <c r="LY42" s="847" t="s">
        <v>1632</v>
      </c>
      <c r="LZ42" s="846" t="s">
        <v>1632</v>
      </c>
      <c r="MA42" s="846" t="s">
        <v>1632</v>
      </c>
      <c r="MB42" s="846" t="s">
        <v>1632</v>
      </c>
      <c r="MC42" s="729">
        <v>40</v>
      </c>
      <c r="MD42" s="1023">
        <v>1</v>
      </c>
      <c r="ME42" s="847" t="s">
        <v>1632</v>
      </c>
      <c r="MF42" s="846" t="s">
        <v>1632</v>
      </c>
      <c r="MG42" s="846" t="s">
        <v>1625</v>
      </c>
      <c r="MH42" s="846" t="s">
        <v>1632</v>
      </c>
      <c r="MI42" s="729">
        <v>30</v>
      </c>
      <c r="MJ42" s="1023">
        <v>16</v>
      </c>
      <c r="MK42" s="847" t="s">
        <v>1632</v>
      </c>
      <c r="ML42" s="846" t="s">
        <v>1632</v>
      </c>
      <c r="MM42" s="846" t="s">
        <v>1625</v>
      </c>
      <c r="MN42" s="729">
        <v>30</v>
      </c>
      <c r="MO42" s="1023">
        <v>4</v>
      </c>
      <c r="MP42" s="847" t="s">
        <v>1632</v>
      </c>
      <c r="MQ42" s="846" t="s">
        <v>1632</v>
      </c>
      <c r="MR42" s="846" t="s">
        <v>1632</v>
      </c>
      <c r="MS42" s="846" t="s">
        <v>1632</v>
      </c>
      <c r="MT42" s="729">
        <v>40</v>
      </c>
      <c r="MU42" s="1023">
        <v>1</v>
      </c>
      <c r="MV42" s="846" t="s">
        <v>1632</v>
      </c>
      <c r="MW42" s="846" t="s">
        <v>1632</v>
      </c>
      <c r="MX42" s="846" t="s">
        <v>1632</v>
      </c>
      <c r="MY42" s="846" t="s">
        <v>1625</v>
      </c>
      <c r="MZ42" s="729">
        <v>30</v>
      </c>
      <c r="NA42" s="1023">
        <v>15</v>
      </c>
      <c r="NB42" s="715">
        <v>1893.42</v>
      </c>
      <c r="NC42" s="715">
        <f t="shared" si="3"/>
        <v>1</v>
      </c>
      <c r="ND42" s="714">
        <v>1506</v>
      </c>
      <c r="NE42" s="715">
        <v>4</v>
      </c>
      <c r="NF42" s="731">
        <v>616.96026218762802</v>
      </c>
      <c r="NG42" s="715">
        <v>4</v>
      </c>
      <c r="NH42" s="715">
        <v>718</v>
      </c>
      <c r="NI42" s="715">
        <v>6</v>
      </c>
      <c r="NJ42" s="731">
        <v>294.14174518639902</v>
      </c>
      <c r="NK42" s="715">
        <v>6</v>
      </c>
      <c r="NL42" s="715">
        <v>381</v>
      </c>
      <c r="NM42" s="715">
        <v>7</v>
      </c>
      <c r="NN42" s="2946">
        <v>147.73167894532764</v>
      </c>
      <c r="NO42" s="715">
        <v>5</v>
      </c>
      <c r="NP42" s="715">
        <v>2441</v>
      </c>
      <c r="NQ42" s="3206">
        <v>0</v>
      </c>
      <c r="NR42" s="3349">
        <v>0</v>
      </c>
      <c r="NS42" s="3206">
        <v>44</v>
      </c>
      <c r="NT42" s="3206">
        <v>0</v>
      </c>
      <c r="NU42" s="3207">
        <v>0</v>
      </c>
      <c r="NV42" s="3206">
        <v>44</v>
      </c>
      <c r="NW42" s="3206">
        <v>4</v>
      </c>
      <c r="NX42" s="3207">
        <v>0.15509887553315238</v>
      </c>
      <c r="NY42" s="3206">
        <v>60</v>
      </c>
      <c r="NZ42" s="3206">
        <v>1</v>
      </c>
      <c r="OA42" s="3208">
        <v>0.38774718883288095</v>
      </c>
      <c r="OB42" s="3206">
        <v>58</v>
      </c>
      <c r="OC42" s="714">
        <v>16</v>
      </c>
      <c r="OD42" s="2946">
        <v>6.5439672801635993</v>
      </c>
      <c r="OE42" s="733">
        <v>69</v>
      </c>
      <c r="OF42" s="714">
        <v>13</v>
      </c>
      <c r="OG42" s="731">
        <v>5.0407134548274524</v>
      </c>
      <c r="OH42" s="733">
        <f t="shared" si="52"/>
        <v>8</v>
      </c>
      <c r="OI42" s="981">
        <v>34.754098360655739</v>
      </c>
      <c r="OJ42" s="733">
        <f t="shared" si="4"/>
        <v>26</v>
      </c>
      <c r="OK42" s="1355" t="s">
        <v>3048</v>
      </c>
      <c r="OL42" s="1355" t="s">
        <v>3046</v>
      </c>
      <c r="OM42" s="1355">
        <v>97</v>
      </c>
      <c r="ON42" s="3559">
        <v>37.757882444530949</v>
      </c>
      <c r="OO42" s="1355">
        <v>16</v>
      </c>
      <c r="OP42" s="977"/>
      <c r="OQ42" s="712">
        <v>8.6</v>
      </c>
      <c r="OR42" s="712">
        <v>14.7</v>
      </c>
      <c r="OS42" s="712">
        <v>7.2</v>
      </c>
      <c r="OT42" s="712">
        <v>9.8039215686274517</v>
      </c>
      <c r="OU42" s="712">
        <v>12.698412698412698</v>
      </c>
      <c r="OV42" s="712">
        <v>6.5217391304347823</v>
      </c>
      <c r="OW42" s="699">
        <f t="shared" si="53"/>
        <v>67</v>
      </c>
      <c r="OX42" s="712">
        <v>9.9206788995791531</v>
      </c>
      <c r="OY42" s="699">
        <f t="shared" si="53"/>
        <v>67</v>
      </c>
      <c r="OZ42" s="712">
        <v>6.9</v>
      </c>
      <c r="PA42" s="712">
        <v>4.3</v>
      </c>
      <c r="PB42" s="712">
        <v>3.6</v>
      </c>
      <c r="PC42" s="712">
        <v>9.8039215686274517</v>
      </c>
      <c r="PD42" s="712">
        <v>10.317460317460316</v>
      </c>
      <c r="PE42" s="712">
        <v>10.869565217391305</v>
      </c>
      <c r="PF42" s="699">
        <f t="shared" si="54"/>
        <v>43</v>
      </c>
      <c r="PG42" s="712">
        <v>7.6318245172465113</v>
      </c>
      <c r="PH42" s="699">
        <f t="shared" si="55"/>
        <v>51</v>
      </c>
      <c r="PI42" s="712">
        <v>17.391304347826086</v>
      </c>
      <c r="PJ42" s="699">
        <f t="shared" si="56"/>
        <v>63</v>
      </c>
      <c r="PK42" s="985">
        <v>17.552503416825665</v>
      </c>
      <c r="PL42" s="699">
        <f t="shared" si="56"/>
        <v>65</v>
      </c>
      <c r="PM42" s="985">
        <v>0</v>
      </c>
      <c r="PN42" s="985">
        <v>0</v>
      </c>
      <c r="PO42" s="699">
        <f t="shared" si="57"/>
        <v>37</v>
      </c>
      <c r="PP42" s="712">
        <v>0</v>
      </c>
      <c r="PQ42" s="985">
        <v>0</v>
      </c>
      <c r="PR42" s="699">
        <f t="shared" si="58"/>
        <v>24</v>
      </c>
      <c r="PS42" s="982">
        <v>149</v>
      </c>
      <c r="PT42" s="725">
        <v>33.557046979865774</v>
      </c>
      <c r="PU42" s="699">
        <v>71</v>
      </c>
      <c r="PV42" s="699">
        <v>150</v>
      </c>
      <c r="PW42" s="725">
        <v>61.333333333333329</v>
      </c>
      <c r="PX42" s="699">
        <v>30</v>
      </c>
      <c r="PY42" s="715">
        <v>143</v>
      </c>
      <c r="PZ42" s="725">
        <v>75.52447552447552</v>
      </c>
      <c r="QA42" s="699">
        <v>43</v>
      </c>
      <c r="QB42" s="982">
        <v>150</v>
      </c>
      <c r="QC42" s="715">
        <v>45.333333333333336</v>
      </c>
      <c r="QD42" s="699">
        <v>33</v>
      </c>
      <c r="QE42" s="716">
        <v>0</v>
      </c>
      <c r="QF42" s="3644">
        <v>0</v>
      </c>
      <c r="QG42" s="699">
        <v>23</v>
      </c>
      <c r="QH42" s="1363" t="s">
        <v>1627</v>
      </c>
      <c r="QI42" s="712">
        <v>75.446428571428569</v>
      </c>
      <c r="QJ42" s="712">
        <v>72.506082725060821</v>
      </c>
      <c r="QK42" s="699">
        <f t="shared" si="59"/>
        <v>70</v>
      </c>
      <c r="QL42" s="715">
        <v>411</v>
      </c>
      <c r="QM42" s="709">
        <v>45.161290322580641</v>
      </c>
      <c r="QN42" s="703">
        <v>43.956043956043956</v>
      </c>
      <c r="QO42" s="978">
        <v>66</v>
      </c>
      <c r="QP42" s="705">
        <v>182</v>
      </c>
      <c r="QQ42" s="3553">
        <v>93.251533742331276</v>
      </c>
      <c r="QR42" s="709">
        <v>396.4</v>
      </c>
      <c r="QS42" s="978">
        <f t="shared" si="60"/>
        <v>15</v>
      </c>
      <c r="QT42" s="703">
        <v>1458.3</v>
      </c>
      <c r="QU42" s="978">
        <f t="shared" si="61"/>
        <v>8</v>
      </c>
      <c r="QV42" s="703">
        <v>0</v>
      </c>
      <c r="QW42" s="978">
        <f t="shared" si="62"/>
        <v>31</v>
      </c>
      <c r="QX42" s="703">
        <v>0</v>
      </c>
      <c r="QY42" s="979">
        <f t="shared" si="63"/>
        <v>12</v>
      </c>
      <c r="QZ42" s="712">
        <v>0</v>
      </c>
      <c r="RA42" s="699">
        <v>30</v>
      </c>
      <c r="RB42" s="712">
        <v>226.76</v>
      </c>
      <c r="RC42" s="699">
        <v>48</v>
      </c>
      <c r="RD42" s="712">
        <v>0</v>
      </c>
      <c r="RE42" s="699">
        <v>24</v>
      </c>
      <c r="RF42" s="712">
        <v>0</v>
      </c>
      <c r="RG42" s="699">
        <v>32</v>
      </c>
      <c r="RH42" s="699">
        <v>3251.5</v>
      </c>
      <c r="RI42" s="978">
        <f t="shared" si="64"/>
        <v>51</v>
      </c>
      <c r="RJ42" s="712">
        <v>376.8</v>
      </c>
      <c r="RK42" s="978">
        <f t="shared" si="64"/>
        <v>60</v>
      </c>
      <c r="RL42" s="712">
        <v>0</v>
      </c>
      <c r="RM42" s="978">
        <f t="shared" si="64"/>
        <v>46</v>
      </c>
      <c r="RN42" s="712">
        <v>6628.5</v>
      </c>
      <c r="RO42" s="978">
        <f t="shared" si="64"/>
        <v>10</v>
      </c>
      <c r="RP42" s="712">
        <v>0</v>
      </c>
      <c r="RQ42" s="978">
        <f t="shared" si="65"/>
        <v>2</v>
      </c>
      <c r="RR42" s="712">
        <v>0</v>
      </c>
      <c r="RS42" s="978">
        <f t="shared" si="65"/>
        <v>1</v>
      </c>
      <c r="RT42" s="712">
        <v>0</v>
      </c>
      <c r="RU42" s="978">
        <f t="shared" si="65"/>
        <v>38</v>
      </c>
      <c r="RV42" s="712">
        <f t="shared" si="66"/>
        <v>0</v>
      </c>
      <c r="RW42" s="978">
        <f t="shared" si="67"/>
        <v>39</v>
      </c>
      <c r="RX42" s="712">
        <v>5</v>
      </c>
      <c r="RY42" s="712" t="s">
        <v>1632</v>
      </c>
      <c r="RZ42" s="712">
        <v>5</v>
      </c>
      <c r="SA42" s="712" t="s">
        <v>1632</v>
      </c>
      <c r="SB42" s="712">
        <v>5</v>
      </c>
      <c r="SC42" s="712" t="s">
        <v>1632</v>
      </c>
      <c r="SD42" s="712">
        <v>5</v>
      </c>
      <c r="SE42" s="712" t="s">
        <v>1632</v>
      </c>
      <c r="SF42" s="712">
        <v>5</v>
      </c>
      <c r="SG42" s="712" t="s">
        <v>1632</v>
      </c>
      <c r="SH42" s="712">
        <v>25</v>
      </c>
      <c r="SI42" s="699">
        <f t="shared" si="68"/>
        <v>1</v>
      </c>
      <c r="SJ42" s="712">
        <v>5</v>
      </c>
      <c r="SK42" s="712" t="s">
        <v>1632</v>
      </c>
      <c r="SL42" s="712">
        <v>5</v>
      </c>
      <c r="SM42" s="712" t="s">
        <v>1632</v>
      </c>
      <c r="SN42" s="712">
        <v>5</v>
      </c>
      <c r="SO42" s="712" t="s">
        <v>1632</v>
      </c>
      <c r="SP42" s="712">
        <v>0</v>
      </c>
      <c r="SQ42" s="712" t="s">
        <v>1625</v>
      </c>
      <c r="SR42" s="712">
        <v>15</v>
      </c>
      <c r="SS42" s="699">
        <f t="shared" si="69"/>
        <v>22</v>
      </c>
      <c r="ST42" s="712">
        <v>5</v>
      </c>
      <c r="SU42" s="712" t="s">
        <v>1632</v>
      </c>
      <c r="SV42" s="712">
        <v>5</v>
      </c>
      <c r="SW42" s="712" t="s">
        <v>1632</v>
      </c>
      <c r="SX42" s="712">
        <v>0</v>
      </c>
      <c r="SY42" s="712" t="s">
        <v>1625</v>
      </c>
      <c r="SZ42" s="712">
        <v>10</v>
      </c>
      <c r="TA42" s="699">
        <f t="shared" si="70"/>
        <v>27</v>
      </c>
      <c r="TB42" s="699">
        <v>10</v>
      </c>
      <c r="TC42" s="699" t="s">
        <v>1632</v>
      </c>
      <c r="TD42" s="699">
        <v>10</v>
      </c>
      <c r="TE42" s="699" t="s">
        <v>1632</v>
      </c>
      <c r="TF42" s="699">
        <v>10</v>
      </c>
      <c r="TG42" s="699" t="s">
        <v>1632</v>
      </c>
      <c r="TH42" s="699">
        <v>10</v>
      </c>
      <c r="TI42" s="699" t="s">
        <v>1632</v>
      </c>
      <c r="TJ42" s="699">
        <v>40</v>
      </c>
      <c r="TK42" s="699">
        <f t="shared" si="71"/>
        <v>1</v>
      </c>
      <c r="TL42" s="989">
        <v>10</v>
      </c>
      <c r="TM42" s="989">
        <v>10</v>
      </c>
      <c r="TN42" s="989">
        <v>10</v>
      </c>
      <c r="TO42" s="989">
        <v>10</v>
      </c>
      <c r="TP42" s="989">
        <v>40</v>
      </c>
      <c r="TQ42" s="699">
        <f t="shared" si="72"/>
        <v>1</v>
      </c>
      <c r="TR42" s="712" t="s">
        <v>1632</v>
      </c>
      <c r="TS42" s="712" t="s">
        <v>1632</v>
      </c>
      <c r="TT42" s="712" t="s">
        <v>1632</v>
      </c>
      <c r="TU42" s="712" t="s">
        <v>1625</v>
      </c>
      <c r="TV42" s="712">
        <v>5</v>
      </c>
      <c r="TW42" s="712">
        <v>5</v>
      </c>
      <c r="TX42" s="712">
        <v>5</v>
      </c>
      <c r="TY42" s="712">
        <v>0</v>
      </c>
      <c r="TZ42" s="712">
        <v>15</v>
      </c>
      <c r="UA42" s="699">
        <f t="shared" si="73"/>
        <v>43</v>
      </c>
      <c r="UB42" s="712">
        <v>10</v>
      </c>
      <c r="UC42" s="712">
        <v>10</v>
      </c>
      <c r="UD42" s="712">
        <v>10</v>
      </c>
      <c r="UE42" s="712">
        <v>10</v>
      </c>
      <c r="UF42" s="712">
        <v>40</v>
      </c>
      <c r="UG42" s="699">
        <f t="shared" si="74"/>
        <v>1</v>
      </c>
      <c r="UH42" s="715">
        <v>0</v>
      </c>
      <c r="UI42" s="712">
        <v>0</v>
      </c>
      <c r="UJ42" s="699">
        <v>25</v>
      </c>
      <c r="UK42" s="715">
        <v>0</v>
      </c>
      <c r="UL42" s="712">
        <v>0</v>
      </c>
      <c r="UM42" s="699">
        <v>54</v>
      </c>
      <c r="UN42" s="715">
        <v>1</v>
      </c>
      <c r="UO42" s="712">
        <v>14.158289678606824</v>
      </c>
      <c r="UP42" s="699">
        <v>21</v>
      </c>
      <c r="UQ42" s="715">
        <v>0</v>
      </c>
      <c r="UR42" s="712">
        <v>0</v>
      </c>
      <c r="US42" s="699">
        <v>43</v>
      </c>
      <c r="UT42" s="712">
        <v>14.2</v>
      </c>
      <c r="UU42" s="699">
        <v>73</v>
      </c>
      <c r="UV42" s="712">
        <v>14.2</v>
      </c>
      <c r="UW42" s="699">
        <v>69</v>
      </c>
      <c r="UX42" s="1099">
        <v>0</v>
      </c>
      <c r="UY42" s="699">
        <v>42</v>
      </c>
      <c r="UZ42" s="989">
        <v>0.26</v>
      </c>
      <c r="VA42" s="989">
        <v>8</v>
      </c>
      <c r="VB42" s="989">
        <v>5.2999999999999999E-2</v>
      </c>
      <c r="VC42" s="989">
        <v>42</v>
      </c>
      <c r="VD42" s="989">
        <v>0</v>
      </c>
      <c r="VE42" s="989">
        <v>51</v>
      </c>
      <c r="VF42" s="989">
        <v>0</v>
      </c>
      <c r="VG42" s="989">
        <v>49</v>
      </c>
      <c r="VH42" s="989">
        <v>0</v>
      </c>
      <c r="VI42" s="989">
        <v>44</v>
      </c>
      <c r="VJ42" s="989">
        <v>0</v>
      </c>
      <c r="VK42" s="989">
        <v>44</v>
      </c>
      <c r="VL42" s="989">
        <v>0</v>
      </c>
      <c r="VM42" s="989">
        <v>7</v>
      </c>
      <c r="VN42" s="989">
        <v>0</v>
      </c>
      <c r="VO42" s="989">
        <v>7</v>
      </c>
      <c r="VP42" s="989">
        <v>3</v>
      </c>
      <c r="VQ42" s="989">
        <v>40.317161671818305</v>
      </c>
      <c r="VR42" s="989">
        <v>64</v>
      </c>
      <c r="VS42" s="989">
        <v>6</v>
      </c>
      <c r="VT42" s="989">
        <v>80.634323343636609</v>
      </c>
      <c r="VU42" s="989">
        <v>12</v>
      </c>
      <c r="VV42" s="989">
        <v>6</v>
      </c>
      <c r="VW42" s="989">
        <v>80.634323343636609</v>
      </c>
      <c r="VX42" s="989">
        <v>51</v>
      </c>
      <c r="VY42" s="989">
        <v>5</v>
      </c>
      <c r="VZ42" s="989">
        <v>67.195269453030505</v>
      </c>
      <c r="WA42" s="989">
        <v>57</v>
      </c>
      <c r="WB42" s="989">
        <v>11</v>
      </c>
      <c r="WC42" s="989">
        <v>147.8295927966671</v>
      </c>
      <c r="WD42" s="989">
        <v>71</v>
      </c>
      <c r="WE42" s="989">
        <v>6</v>
      </c>
      <c r="WF42" s="989">
        <v>80.634323343636609</v>
      </c>
      <c r="WG42" s="989">
        <v>70</v>
      </c>
      <c r="WH42" s="989">
        <v>0</v>
      </c>
      <c r="WI42" s="989">
        <v>51</v>
      </c>
      <c r="WJ42" s="989">
        <v>0</v>
      </c>
      <c r="WK42" s="989">
        <v>10</v>
      </c>
      <c r="WL42" s="989">
        <v>0</v>
      </c>
      <c r="WM42" s="989">
        <v>2</v>
      </c>
      <c r="WN42" s="989">
        <v>0</v>
      </c>
      <c r="WO42" s="989">
        <v>51</v>
      </c>
      <c r="WP42" s="989">
        <v>0</v>
      </c>
      <c r="WQ42" s="989">
        <v>19</v>
      </c>
      <c r="WR42" s="989">
        <v>0</v>
      </c>
      <c r="WS42" s="989">
        <v>31</v>
      </c>
      <c r="WT42" s="989">
        <v>0</v>
      </c>
      <c r="WU42" s="989">
        <v>25</v>
      </c>
      <c r="WV42" s="989">
        <v>0</v>
      </c>
      <c r="WW42" s="989">
        <v>12</v>
      </c>
      <c r="WX42" s="989">
        <v>0</v>
      </c>
      <c r="WY42" s="989">
        <v>41</v>
      </c>
      <c r="WZ42" s="712">
        <v>170.73</v>
      </c>
      <c r="XA42" s="699">
        <v>61</v>
      </c>
      <c r="XB42" s="712">
        <v>756.1</v>
      </c>
      <c r="XC42" s="712">
        <v>17</v>
      </c>
      <c r="XD42" s="712">
        <v>0</v>
      </c>
      <c r="XE42" s="699">
        <v>43</v>
      </c>
      <c r="XF42" s="712">
        <v>0</v>
      </c>
      <c r="XG42" s="712">
        <v>23</v>
      </c>
      <c r="XH42" s="712">
        <v>0</v>
      </c>
      <c r="XI42" s="699">
        <v>28</v>
      </c>
      <c r="XJ42" s="712">
        <v>121.95</v>
      </c>
      <c r="XK42" s="699">
        <v>70</v>
      </c>
      <c r="XL42" s="712">
        <v>340.14</v>
      </c>
      <c r="XM42" s="699">
        <v>26</v>
      </c>
      <c r="XO42" s="714"/>
      <c r="XP42" s="725"/>
      <c r="XQ42" s="715"/>
      <c r="XR42" s="714"/>
      <c r="XS42" s="725"/>
      <c r="XT42" s="715"/>
      <c r="XU42" s="715"/>
      <c r="XV42" s="712"/>
      <c r="XW42" s="715"/>
      <c r="XX42" s="1169">
        <v>151</v>
      </c>
      <c r="XY42" s="1174">
        <v>1.3245033112582782</v>
      </c>
      <c r="XZ42" s="1168">
        <f t="shared" si="75"/>
        <v>52</v>
      </c>
      <c r="YA42" s="715">
        <v>141</v>
      </c>
      <c r="YB42" s="725">
        <v>21.276595744680851</v>
      </c>
      <c r="YC42" s="715">
        <f t="shared" si="76"/>
        <v>14</v>
      </c>
      <c r="YD42" s="714">
        <v>37</v>
      </c>
      <c r="YE42" s="725">
        <v>9.0277777777777768</v>
      </c>
      <c r="YF42" s="715">
        <f t="shared" si="77"/>
        <v>57</v>
      </c>
      <c r="YG42" s="699">
        <v>149</v>
      </c>
      <c r="YH42" s="1099">
        <v>12.751677852348994</v>
      </c>
      <c r="YI42" s="715">
        <f t="shared" si="78"/>
        <v>76</v>
      </c>
      <c r="YJ42" s="714">
        <v>37</v>
      </c>
      <c r="YK42" s="712">
        <v>25.694444444444443</v>
      </c>
      <c r="YL42" s="715">
        <f t="shared" si="79"/>
        <v>60</v>
      </c>
      <c r="YM42" s="699">
        <v>149</v>
      </c>
      <c r="YN42" s="712">
        <v>22.14765100671141</v>
      </c>
      <c r="YO42" s="715">
        <f t="shared" si="80"/>
        <v>29</v>
      </c>
      <c r="YP42" s="1178">
        <v>50</v>
      </c>
      <c r="YQ42" s="1099">
        <v>0</v>
      </c>
      <c r="YR42" s="1099">
        <v>0</v>
      </c>
      <c r="YS42" s="1099">
        <v>0</v>
      </c>
      <c r="YT42" s="1099">
        <v>50</v>
      </c>
      <c r="YU42" s="1099">
        <v>0</v>
      </c>
      <c r="YV42" s="1099">
        <v>0</v>
      </c>
      <c r="YW42" s="1099">
        <v>0</v>
      </c>
      <c r="YX42" s="1099">
        <v>50</v>
      </c>
      <c r="YY42" s="1099">
        <v>0</v>
      </c>
      <c r="YZ42" s="1099">
        <v>0</v>
      </c>
      <c r="ZA42" s="1188">
        <v>2</v>
      </c>
      <c r="ZB42" s="985">
        <v>48.148148148148145</v>
      </c>
      <c r="ZC42" s="985">
        <v>3.7037037037037033</v>
      </c>
      <c r="ZD42" s="985">
        <v>22.222222222222221</v>
      </c>
      <c r="ZE42" s="985">
        <v>11.111111111111111</v>
      </c>
      <c r="ZF42" s="985">
        <v>7.4074074074074066</v>
      </c>
      <c r="ZG42" s="985">
        <v>3.7037037037037033</v>
      </c>
      <c r="ZH42" s="985">
        <v>22.222222222222221</v>
      </c>
      <c r="ZI42" s="985">
        <v>0</v>
      </c>
      <c r="ZJ42" s="985">
        <v>22.222222222222221</v>
      </c>
      <c r="ZK42" s="985">
        <v>14.814814814814813</v>
      </c>
      <c r="ZL42" s="985">
        <v>11.111111111111111</v>
      </c>
      <c r="ZM42" s="699">
        <v>27</v>
      </c>
      <c r="ZN42" s="714" t="s">
        <v>1633</v>
      </c>
      <c r="ZO42" s="715" t="s">
        <v>1633</v>
      </c>
      <c r="ZP42" s="715" t="s">
        <v>1633</v>
      </c>
      <c r="ZQ42" s="715" t="s">
        <v>1633</v>
      </c>
      <c r="ZR42" s="715" t="s">
        <v>1680</v>
      </c>
      <c r="ZS42" s="715" t="s">
        <v>1680</v>
      </c>
      <c r="ZT42" s="715">
        <v>-1</v>
      </c>
      <c r="ZU42" s="715">
        <v>-1</v>
      </c>
      <c r="ZV42" s="715">
        <v>-1</v>
      </c>
      <c r="ZW42" s="715">
        <v>-1</v>
      </c>
      <c r="ZX42" s="715">
        <v>-2</v>
      </c>
      <c r="ZY42" s="715">
        <v>-2</v>
      </c>
      <c r="ZZ42" s="715">
        <f t="shared" si="81"/>
        <v>-8</v>
      </c>
      <c r="AAA42" s="715">
        <f t="shared" si="82"/>
        <v>75</v>
      </c>
      <c r="AAB42" s="716" t="s">
        <v>1636</v>
      </c>
      <c r="AAC42" s="712" t="s">
        <v>1636</v>
      </c>
      <c r="AAD42" s="712" t="s">
        <v>1636</v>
      </c>
      <c r="AAE42" s="712" t="s">
        <v>1636</v>
      </c>
      <c r="AAF42" s="712" t="s">
        <v>1701</v>
      </c>
      <c r="AAG42" s="712" t="s">
        <v>1701</v>
      </c>
      <c r="AAH42" s="714">
        <v>1</v>
      </c>
      <c r="AAI42" s="715">
        <v>3</v>
      </c>
      <c r="AAJ42" s="715">
        <v>1</v>
      </c>
      <c r="AAK42" s="715">
        <v>1</v>
      </c>
      <c r="AAL42" s="715">
        <v>3</v>
      </c>
      <c r="AAM42" s="733">
        <v>3</v>
      </c>
      <c r="AAN42" s="2996">
        <v>0.38865137971239799</v>
      </c>
      <c r="AAO42" s="2954">
        <f t="shared" si="83"/>
        <v>59</v>
      </c>
      <c r="AAP42" s="2995">
        <v>1.1659541391371939</v>
      </c>
      <c r="AAQ42" s="2954">
        <f t="shared" si="84"/>
        <v>19</v>
      </c>
      <c r="AAR42" s="2995">
        <v>0.38865137971239799</v>
      </c>
      <c r="AAS42" s="2954">
        <f t="shared" si="85"/>
        <v>25</v>
      </c>
      <c r="AAT42" s="2995">
        <v>0.38865137971239799</v>
      </c>
      <c r="AAU42" s="2954">
        <f t="shared" si="86"/>
        <v>53</v>
      </c>
      <c r="AAV42" s="2995">
        <v>1.1659541391371939</v>
      </c>
      <c r="AAW42" s="2954">
        <f t="shared" si="87"/>
        <v>18</v>
      </c>
      <c r="AAX42" s="2995">
        <v>1.1659541391371939</v>
      </c>
      <c r="AAY42" s="2954">
        <f t="shared" si="88"/>
        <v>20</v>
      </c>
      <c r="AAZ42" s="982">
        <v>1</v>
      </c>
      <c r="ABA42" s="699">
        <v>0</v>
      </c>
      <c r="ABB42" s="699">
        <v>1</v>
      </c>
      <c r="ABC42" s="2988">
        <v>0.38865137971239799</v>
      </c>
      <c r="ABD42" s="2954">
        <f t="shared" si="89"/>
        <v>48</v>
      </c>
      <c r="ABE42" s="2955">
        <v>0</v>
      </c>
      <c r="ABF42" s="2954">
        <f t="shared" si="89"/>
        <v>28</v>
      </c>
      <c r="ABG42" s="2955">
        <v>0.38865137971239799</v>
      </c>
      <c r="ABH42" s="2993">
        <f t="shared" si="89"/>
        <v>19</v>
      </c>
      <c r="ABI42" s="982">
        <v>0</v>
      </c>
      <c r="ABJ42" s="731">
        <v>0</v>
      </c>
      <c r="ABK42" s="715">
        <f t="shared" si="90"/>
        <v>31</v>
      </c>
      <c r="ABL42" s="716" t="s">
        <v>1687</v>
      </c>
      <c r="ABM42" s="712" t="s">
        <v>106</v>
      </c>
      <c r="ABN42" s="715">
        <v>0</v>
      </c>
      <c r="ABO42" s="715">
        <v>3</v>
      </c>
      <c r="ABP42" s="715">
        <f t="shared" si="91"/>
        <v>3</v>
      </c>
      <c r="ABQ42" s="715">
        <f t="shared" si="92"/>
        <v>23</v>
      </c>
      <c r="ABR42" s="1201" t="s">
        <v>1632</v>
      </c>
      <c r="ABS42" s="1202" t="s">
        <v>1632</v>
      </c>
      <c r="ABT42" s="1202" t="s">
        <v>1632</v>
      </c>
      <c r="ABU42" s="1202" t="s">
        <v>1625</v>
      </c>
      <c r="ABV42" s="725">
        <v>5</v>
      </c>
      <c r="ABW42" s="725">
        <v>5</v>
      </c>
      <c r="ABX42" s="725">
        <v>5</v>
      </c>
      <c r="ABY42" s="725">
        <v>0</v>
      </c>
      <c r="ABZ42" s="715">
        <f t="shared" si="93"/>
        <v>15</v>
      </c>
      <c r="ACA42" s="715">
        <f t="shared" si="94"/>
        <v>20</v>
      </c>
      <c r="ACB42" s="983" t="s">
        <v>1632</v>
      </c>
      <c r="ACC42" s="725" t="s">
        <v>1632</v>
      </c>
      <c r="ACD42" s="725" t="s">
        <v>1632</v>
      </c>
      <c r="ACE42" s="725" t="s">
        <v>1632</v>
      </c>
      <c r="ACF42" s="725">
        <v>5</v>
      </c>
      <c r="ACG42" s="725">
        <v>5</v>
      </c>
      <c r="ACH42" s="725">
        <v>5</v>
      </c>
      <c r="ACI42" s="725">
        <v>5</v>
      </c>
      <c r="ACJ42" s="715">
        <f t="shared" si="95"/>
        <v>20</v>
      </c>
      <c r="ACK42" s="715">
        <f t="shared" si="96"/>
        <v>1</v>
      </c>
      <c r="ACL42" s="982">
        <v>31</v>
      </c>
      <c r="ACM42" s="715">
        <v>378</v>
      </c>
      <c r="ACN42" s="1089">
        <v>5.7910000000000004</v>
      </c>
      <c r="ACO42" s="715">
        <v>63</v>
      </c>
      <c r="ACP42" s="1089">
        <v>6.3</v>
      </c>
      <c r="ACQ42" s="715">
        <v>63</v>
      </c>
      <c r="ACR42" s="982">
        <v>26.901</v>
      </c>
      <c r="ACS42" s="1090">
        <v>56</v>
      </c>
      <c r="ACT42" s="983" t="s">
        <v>1625</v>
      </c>
      <c r="ACU42" s="725" t="s">
        <v>1625</v>
      </c>
      <c r="ACV42" s="725" t="s">
        <v>1625</v>
      </c>
      <c r="ACW42" s="725" t="s">
        <v>1625</v>
      </c>
      <c r="ACX42" s="725">
        <v>0</v>
      </c>
      <c r="ACY42" s="725">
        <v>0</v>
      </c>
      <c r="ACZ42" s="725">
        <v>0</v>
      </c>
      <c r="ADA42" s="725">
        <v>0</v>
      </c>
      <c r="ADB42" s="715">
        <f t="shared" si="97"/>
        <v>0</v>
      </c>
      <c r="ADC42" s="715">
        <f t="shared" si="98"/>
        <v>28</v>
      </c>
      <c r="ADD42" s="984" t="s">
        <v>1632</v>
      </c>
      <c r="ADE42" s="985" t="s">
        <v>1632</v>
      </c>
      <c r="ADF42" s="985" t="s">
        <v>1632</v>
      </c>
      <c r="ADG42" s="985" t="s">
        <v>1632</v>
      </c>
      <c r="ADH42" s="985">
        <v>5</v>
      </c>
      <c r="ADI42" s="985">
        <v>5</v>
      </c>
      <c r="ADJ42" s="985">
        <v>5</v>
      </c>
      <c r="ADK42" s="985">
        <v>5</v>
      </c>
      <c r="ADL42" s="715">
        <f t="shared" si="99"/>
        <v>20</v>
      </c>
      <c r="ADM42" s="715">
        <f t="shared" si="100"/>
        <v>1</v>
      </c>
      <c r="ADN42" s="1169">
        <v>1</v>
      </c>
      <c r="ADO42" s="1168">
        <v>240</v>
      </c>
      <c r="ADP42" s="1168">
        <v>1920</v>
      </c>
      <c r="ADQ42" s="989">
        <v>240</v>
      </c>
      <c r="ADR42" s="989">
        <v>1920</v>
      </c>
      <c r="ADS42" s="989">
        <v>786.56288406390831</v>
      </c>
      <c r="ADT42" s="989">
        <v>14</v>
      </c>
      <c r="ADU42" s="989">
        <v>0</v>
      </c>
      <c r="ADV42" s="989">
        <v>0</v>
      </c>
      <c r="ADW42" s="989">
        <v>0</v>
      </c>
      <c r="ADX42" s="989">
        <v>0</v>
      </c>
      <c r="ADY42" s="989">
        <v>0</v>
      </c>
      <c r="ADZ42" s="989">
        <v>0</v>
      </c>
      <c r="AEA42" s="989">
        <v>50</v>
      </c>
      <c r="AEB42" s="989">
        <v>1</v>
      </c>
      <c r="AEC42" s="989">
        <v>240</v>
      </c>
      <c r="AED42" s="989">
        <v>1920</v>
      </c>
      <c r="AEE42" s="989">
        <v>240</v>
      </c>
      <c r="AEF42" s="989">
        <v>1920</v>
      </c>
      <c r="AEG42" s="989">
        <v>786.56288406390831</v>
      </c>
      <c r="AEH42" s="729">
        <v>25</v>
      </c>
      <c r="AEI42" s="987"/>
      <c r="AEM42" s="715">
        <v>348</v>
      </c>
      <c r="AEN42" s="715">
        <v>232</v>
      </c>
      <c r="AEO42" s="989">
        <v>45</v>
      </c>
      <c r="AEP42" s="1099">
        <v>19.396551724137932</v>
      </c>
      <c r="AEQ42" s="989">
        <v>74</v>
      </c>
      <c r="AER42" s="989">
        <v>12</v>
      </c>
      <c r="AES42" s="989">
        <v>26.666666666666668</v>
      </c>
      <c r="AET42" s="1099">
        <v>3.75</v>
      </c>
      <c r="AEU42" s="989">
        <v>21</v>
      </c>
      <c r="AEV42" s="989">
        <v>11</v>
      </c>
      <c r="AEW42" s="989">
        <v>56</v>
      </c>
      <c r="AEX42" s="989">
        <v>19.642857142857142</v>
      </c>
      <c r="AEY42" s="989">
        <v>24</v>
      </c>
      <c r="AEZ42" s="1667">
        <v>232</v>
      </c>
      <c r="AFA42" s="1668">
        <v>2.3017241379310347</v>
      </c>
      <c r="AFB42" s="1667">
        <f t="shared" si="101"/>
        <v>38</v>
      </c>
      <c r="AFC42" s="1168">
        <v>17</v>
      </c>
      <c r="AFD42" s="1099">
        <v>11.76470588235294</v>
      </c>
      <c r="AFE42" s="989">
        <f t="shared" si="102"/>
        <v>32</v>
      </c>
      <c r="AFF42" s="715">
        <v>37</v>
      </c>
      <c r="AFG42" s="985">
        <v>35.135135135135137</v>
      </c>
      <c r="AFH42" s="699">
        <f t="shared" si="103"/>
        <v>73</v>
      </c>
      <c r="AFI42" s="989">
        <v>189</v>
      </c>
      <c r="AFJ42" s="715">
        <v>61</v>
      </c>
      <c r="AFK42" s="985">
        <v>32.275132275132272</v>
      </c>
      <c r="AFL42" s="699">
        <f t="shared" si="104"/>
        <v>63</v>
      </c>
      <c r="AFM42" s="707">
        <v>34</v>
      </c>
      <c r="AFN42" s="990">
        <v>4</v>
      </c>
      <c r="AFO42" s="719">
        <v>11.76470588235294</v>
      </c>
      <c r="AFP42" s="979">
        <f t="shared" si="105"/>
        <v>15</v>
      </c>
      <c r="AFQ42" s="715">
        <v>18</v>
      </c>
      <c r="AFR42" s="699">
        <f t="shared" si="105"/>
        <v>66</v>
      </c>
      <c r="AFS42" s="715" t="s">
        <v>31</v>
      </c>
      <c r="AFT42" s="715" t="s">
        <v>31</v>
      </c>
      <c r="AFU42" s="985" t="s">
        <v>31</v>
      </c>
      <c r="AFV42" s="699" t="str">
        <f t="shared" si="106"/>
        <v>-</v>
      </c>
      <c r="AFW42" s="715" t="s">
        <v>31</v>
      </c>
      <c r="AFX42" s="715" t="s">
        <v>31</v>
      </c>
      <c r="AFY42" s="712" t="s">
        <v>31</v>
      </c>
      <c r="AFZ42" s="699" t="str">
        <f t="shared" si="107"/>
        <v>-</v>
      </c>
      <c r="AGA42" s="712">
        <v>43.835616438356162</v>
      </c>
      <c r="AGB42" s="712">
        <v>24.657534246575342</v>
      </c>
      <c r="AGC42" s="712">
        <v>17.80821917808219</v>
      </c>
      <c r="AGD42" s="712">
        <v>5.4794520547945202</v>
      </c>
      <c r="AGE42" s="712">
        <v>4.10958904109589</v>
      </c>
      <c r="AGF42" s="712">
        <v>1.3698630136986301</v>
      </c>
      <c r="AGG42" s="712">
        <v>2.7397260273972601</v>
      </c>
      <c r="AGH42" s="712">
        <v>0</v>
      </c>
      <c r="AGI42" s="712">
        <v>0</v>
      </c>
      <c r="AGJ42" s="715">
        <v>32</v>
      </c>
      <c r="AGK42" s="715">
        <v>18</v>
      </c>
      <c r="AGL42" s="715">
        <v>13</v>
      </c>
      <c r="AGM42" s="715">
        <v>4</v>
      </c>
      <c r="AGN42" s="715">
        <v>3</v>
      </c>
      <c r="AGO42" s="715">
        <v>1</v>
      </c>
      <c r="AGP42" s="715">
        <v>2</v>
      </c>
      <c r="AGQ42" s="715">
        <v>0</v>
      </c>
      <c r="AGR42" s="715">
        <v>0</v>
      </c>
      <c r="AGS42" s="715">
        <v>73</v>
      </c>
      <c r="AGT42" s="712" t="s">
        <v>31</v>
      </c>
      <c r="AGU42" s="712" t="s">
        <v>31</v>
      </c>
      <c r="AGV42" s="712" t="s">
        <v>31</v>
      </c>
      <c r="AGW42" s="712" t="s">
        <v>31</v>
      </c>
      <c r="AGX42" s="712" t="s">
        <v>31</v>
      </c>
      <c r="AGY42" s="712" t="s">
        <v>31</v>
      </c>
      <c r="AGZ42" s="712" t="s">
        <v>31</v>
      </c>
      <c r="AHA42" s="712" t="s">
        <v>31</v>
      </c>
      <c r="AHB42" s="712" t="s">
        <v>31</v>
      </c>
      <c r="AHC42" s="715">
        <v>0</v>
      </c>
      <c r="AHD42" s="715">
        <v>0</v>
      </c>
      <c r="AHE42" s="715">
        <v>0</v>
      </c>
      <c r="AHF42" s="715">
        <v>0</v>
      </c>
      <c r="AHG42" s="715">
        <v>0</v>
      </c>
      <c r="AHH42" s="715">
        <v>0</v>
      </c>
      <c r="AHI42" s="715">
        <v>0</v>
      </c>
      <c r="AHJ42" s="715">
        <v>0</v>
      </c>
      <c r="AHK42" s="715">
        <v>0</v>
      </c>
      <c r="AHL42" s="715">
        <v>0</v>
      </c>
      <c r="AHM42" s="712" t="s">
        <v>31</v>
      </c>
      <c r="AHN42" s="712" t="s">
        <v>31</v>
      </c>
      <c r="AHO42" s="712" t="s">
        <v>31</v>
      </c>
      <c r="AHP42" s="712" t="s">
        <v>31</v>
      </c>
      <c r="AHQ42" s="712" t="s">
        <v>31</v>
      </c>
      <c r="AHR42" s="712" t="s">
        <v>31</v>
      </c>
      <c r="AHS42" s="712" t="s">
        <v>31</v>
      </c>
      <c r="AHT42" s="712" t="s">
        <v>31</v>
      </c>
      <c r="AHU42" s="712" t="s">
        <v>31</v>
      </c>
      <c r="AHV42" s="715">
        <v>0</v>
      </c>
      <c r="AHW42" s="715">
        <v>0</v>
      </c>
      <c r="AHX42" s="715">
        <v>0</v>
      </c>
      <c r="AHY42" s="715">
        <v>0</v>
      </c>
      <c r="AHZ42" s="715">
        <v>0</v>
      </c>
      <c r="AIA42" s="715">
        <v>0</v>
      </c>
      <c r="AIB42" s="715">
        <v>0</v>
      </c>
      <c r="AIC42" s="715">
        <v>0</v>
      </c>
      <c r="AID42" s="715">
        <v>0</v>
      </c>
      <c r="AIE42" s="715">
        <v>0</v>
      </c>
      <c r="AIF42" s="712" t="s">
        <v>1648</v>
      </c>
      <c r="AIG42" s="712" t="s">
        <v>1623</v>
      </c>
      <c r="AIH42" s="709">
        <v>10</v>
      </c>
      <c r="AII42" s="978">
        <f t="shared" si="108"/>
        <v>17</v>
      </c>
      <c r="AIJ42" s="703" t="s">
        <v>1625</v>
      </c>
      <c r="AIK42" s="703" t="s">
        <v>1625</v>
      </c>
      <c r="AIL42" s="703" t="s">
        <v>1626</v>
      </c>
      <c r="AIM42" s="701" t="s">
        <v>1626</v>
      </c>
      <c r="AIN42" s="712" t="s">
        <v>1626</v>
      </c>
      <c r="AIO42" s="712" t="s">
        <v>1627</v>
      </c>
      <c r="AIP42" s="712" t="s">
        <v>1627</v>
      </c>
      <c r="AIQ42" s="712" t="s">
        <v>1627</v>
      </c>
      <c r="AIR42" s="712" t="s">
        <v>1625</v>
      </c>
      <c r="AIS42" s="712" t="s">
        <v>1628</v>
      </c>
      <c r="AIT42" s="712" t="s">
        <v>1641</v>
      </c>
      <c r="AIU42" s="712" t="s">
        <v>1642</v>
      </c>
      <c r="AIV42" s="712" t="s">
        <v>1729</v>
      </c>
      <c r="AIW42" s="699">
        <v>75</v>
      </c>
      <c r="AIX42" s="699">
        <v>11</v>
      </c>
      <c r="AIY42" s="985">
        <v>14.6</v>
      </c>
      <c r="AIZ42" s="699">
        <v>0</v>
      </c>
      <c r="AJA42" s="712">
        <v>0</v>
      </c>
      <c r="AJB42" s="699">
        <f t="shared" si="109"/>
        <v>26</v>
      </c>
      <c r="AJC42" s="712">
        <v>10</v>
      </c>
      <c r="AJD42" s="978">
        <f t="shared" si="110"/>
        <v>7</v>
      </c>
      <c r="AJE42" s="712" t="s">
        <v>1626</v>
      </c>
      <c r="AJF42" s="712" t="s">
        <v>1626</v>
      </c>
      <c r="AJG42" s="712" t="s">
        <v>1625</v>
      </c>
      <c r="AJH42" s="712" t="s">
        <v>1625</v>
      </c>
      <c r="AJI42" s="712">
        <v>14.2</v>
      </c>
      <c r="AJJ42" s="699">
        <f t="shared" si="111"/>
        <v>22</v>
      </c>
      <c r="AJK42" s="715">
        <v>1</v>
      </c>
      <c r="AJL42" s="712">
        <v>0</v>
      </c>
      <c r="AJM42" s="699">
        <f t="shared" si="112"/>
        <v>39</v>
      </c>
      <c r="AJN42" s="715">
        <v>0</v>
      </c>
      <c r="AJO42" s="712">
        <v>0</v>
      </c>
      <c r="AJP42" s="699">
        <f t="shared" si="113"/>
        <v>17</v>
      </c>
      <c r="AJQ42" s="715">
        <v>0</v>
      </c>
      <c r="AJR42" s="712">
        <v>0</v>
      </c>
      <c r="AJS42" s="699">
        <f t="shared" si="114"/>
        <v>29</v>
      </c>
      <c r="AJT42" s="715">
        <v>0</v>
      </c>
      <c r="AJU42" s="712">
        <v>0</v>
      </c>
      <c r="AJV42" s="715">
        <v>0</v>
      </c>
      <c r="AJW42" s="712">
        <v>0</v>
      </c>
      <c r="AJX42" s="699">
        <f t="shared" si="115"/>
        <v>26</v>
      </c>
      <c r="AJY42" s="715">
        <v>0</v>
      </c>
      <c r="AJZ42" s="712">
        <v>0</v>
      </c>
      <c r="AKA42" s="699">
        <f t="shared" si="116"/>
        <v>9</v>
      </c>
      <c r="AKB42" s="715">
        <v>0</v>
      </c>
      <c r="AKC42" s="712">
        <v>14.2</v>
      </c>
      <c r="AKD42" s="699">
        <f t="shared" si="117"/>
        <v>33</v>
      </c>
      <c r="AKE42" s="715">
        <v>1</v>
      </c>
      <c r="AKF42" s="715">
        <v>140</v>
      </c>
      <c r="AKG42" s="715">
        <v>0</v>
      </c>
      <c r="AKH42" s="715">
        <v>0</v>
      </c>
      <c r="AKI42" s="715">
        <v>0</v>
      </c>
      <c r="AKJ42" s="715">
        <v>0</v>
      </c>
      <c r="AKK42" s="715">
        <v>140</v>
      </c>
      <c r="AKL42" s="715">
        <v>0</v>
      </c>
      <c r="AKM42" s="715">
        <v>9</v>
      </c>
      <c r="AKN42" s="715">
        <v>0</v>
      </c>
      <c r="AKO42" s="715">
        <v>9</v>
      </c>
      <c r="AKP42" s="712">
        <v>0.32500000000000001</v>
      </c>
      <c r="AKQ42" s="699">
        <f t="shared" si="118"/>
        <v>8</v>
      </c>
      <c r="AKR42" s="712" t="s">
        <v>31</v>
      </c>
      <c r="AKS42" s="699" t="str">
        <f t="shared" si="118"/>
        <v>-</v>
      </c>
      <c r="AKT42" s="712" t="s">
        <v>31</v>
      </c>
      <c r="AKU42" s="699" t="str">
        <f t="shared" si="5"/>
        <v>-</v>
      </c>
      <c r="AKV42" s="712" t="s">
        <v>31</v>
      </c>
      <c r="AKW42" s="699" t="str">
        <f t="shared" si="119"/>
        <v>-</v>
      </c>
      <c r="AKX42" s="712" t="s">
        <v>31</v>
      </c>
      <c r="AKY42" s="712">
        <v>0.32500000000000001</v>
      </c>
      <c r="AKZ42" s="712" t="s">
        <v>31</v>
      </c>
      <c r="ALA42" s="699" t="str">
        <f t="shared" si="6"/>
        <v>-</v>
      </c>
      <c r="ALB42" s="712">
        <v>2.1000000000000001E-2</v>
      </c>
      <c r="ALC42" s="699">
        <f t="shared" si="7"/>
        <v>53</v>
      </c>
      <c r="ALD42" s="712" t="s">
        <v>31</v>
      </c>
      <c r="ALE42" s="699" t="str">
        <f t="shared" si="8"/>
        <v>-</v>
      </c>
      <c r="ALF42" s="712">
        <v>2.1000000000000001E-2</v>
      </c>
      <c r="ALG42" s="712"/>
      <c r="ALH42" s="1706">
        <v>37.455612166126294</v>
      </c>
      <c r="ALI42" s="729">
        <v>81</v>
      </c>
      <c r="ALJ42" s="729">
        <v>10</v>
      </c>
      <c r="ALK42" s="729">
        <v>2441</v>
      </c>
      <c r="ALL42" s="729">
        <v>33.183121671446131</v>
      </c>
      <c r="ALM42" s="729">
        <v>4.0966816878328558</v>
      </c>
      <c r="ALN42" s="729">
        <v>38</v>
      </c>
      <c r="ALO42" s="729">
        <v>20</v>
      </c>
    </row>
    <row r="43" spans="1:1003" ht="13" x14ac:dyDescent="0.2">
      <c r="A43" s="696" t="s">
        <v>1754</v>
      </c>
      <c r="B43" s="697" t="s">
        <v>1755</v>
      </c>
      <c r="C43" s="697" t="s">
        <v>1646</v>
      </c>
      <c r="D43" s="697" t="s">
        <v>1646</v>
      </c>
      <c r="E43" s="697" t="s">
        <v>1733</v>
      </c>
      <c r="F43" s="698" t="s">
        <v>1756</v>
      </c>
      <c r="G43" s="699" t="s">
        <v>1915</v>
      </c>
      <c r="H43" s="700">
        <v>37</v>
      </c>
      <c r="I43" s="703">
        <v>6.89</v>
      </c>
      <c r="J43" s="699">
        <f t="shared" si="9"/>
        <v>71</v>
      </c>
      <c r="K43" s="702">
        <v>41</v>
      </c>
      <c r="L43" s="703">
        <v>7.57</v>
      </c>
      <c r="M43" s="710">
        <f t="shared" si="10"/>
        <v>7</v>
      </c>
      <c r="N43" s="712">
        <f t="shared" si="11"/>
        <v>0.6800000000000006</v>
      </c>
      <c r="O43" s="702">
        <v>155</v>
      </c>
      <c r="P43" s="703">
        <v>6.6</v>
      </c>
      <c r="Q43" s="699">
        <f t="shared" si="120"/>
        <v>7</v>
      </c>
      <c r="R43" s="702">
        <v>136</v>
      </c>
      <c r="S43" s="703">
        <v>6.21</v>
      </c>
      <c r="T43" s="710">
        <f t="shared" si="0"/>
        <v>37</v>
      </c>
      <c r="U43" s="712">
        <f t="shared" si="12"/>
        <v>-0.38999999999999968</v>
      </c>
      <c r="V43" s="706">
        <v>88</v>
      </c>
      <c r="W43" s="701">
        <v>6.2159090909090908</v>
      </c>
      <c r="X43" s="702">
        <v>48</v>
      </c>
      <c r="Y43" s="704">
        <v>6.1875</v>
      </c>
      <c r="Z43" s="705">
        <f t="shared" si="13"/>
        <v>65</v>
      </c>
      <c r="AA43" s="707">
        <v>73</v>
      </c>
      <c r="AB43" s="704">
        <v>6.2328767123287667</v>
      </c>
      <c r="AC43" s="705">
        <f t="shared" si="14"/>
        <v>37</v>
      </c>
      <c r="AD43" s="702">
        <v>15</v>
      </c>
      <c r="AE43" s="704">
        <v>6.1333333333333337</v>
      </c>
      <c r="AF43" s="732">
        <f t="shared" si="15"/>
        <v>8</v>
      </c>
      <c r="AG43" s="708">
        <v>76.599999999999994</v>
      </c>
      <c r="AH43" s="705">
        <f t="shared" si="16"/>
        <v>75</v>
      </c>
      <c r="AI43" s="709">
        <v>84.7</v>
      </c>
      <c r="AJ43" s="705">
        <f t="shared" si="17"/>
        <v>34</v>
      </c>
      <c r="AK43" s="709">
        <v>-3.1000000000000085</v>
      </c>
      <c r="AL43" s="701">
        <v>2.9000000000000057</v>
      </c>
      <c r="AM43" s="702">
        <v>90</v>
      </c>
      <c r="AN43" s="715">
        <f t="shared" si="18"/>
        <v>13</v>
      </c>
      <c r="AO43" s="710">
        <v>90</v>
      </c>
      <c r="AP43" s="715">
        <f t="shared" si="19"/>
        <v>13</v>
      </c>
      <c r="AQ43" s="702">
        <v>150</v>
      </c>
      <c r="AR43" s="710">
        <f t="shared" si="121"/>
        <v>45</v>
      </c>
      <c r="AS43" s="702">
        <v>41</v>
      </c>
      <c r="AT43" s="703">
        <v>7.3170731707317067</v>
      </c>
      <c r="AU43" s="705">
        <f t="shared" si="20"/>
        <v>3</v>
      </c>
      <c r="AV43" s="702">
        <v>41</v>
      </c>
      <c r="AW43" s="703">
        <v>9.7560975609756095</v>
      </c>
      <c r="AX43" s="705">
        <f t="shared" si="21"/>
        <v>15</v>
      </c>
      <c r="AY43" s="702">
        <v>41</v>
      </c>
      <c r="AZ43" s="703">
        <v>58.536585365853654</v>
      </c>
      <c r="BA43" s="705">
        <f t="shared" si="22"/>
        <v>72</v>
      </c>
      <c r="BB43" s="702">
        <v>40</v>
      </c>
      <c r="BC43" s="703">
        <v>10</v>
      </c>
      <c r="BD43" s="705">
        <f t="shared" si="23"/>
        <v>12</v>
      </c>
      <c r="BE43" s="702">
        <v>41</v>
      </c>
      <c r="BF43" s="703">
        <v>2.4390243902439024</v>
      </c>
      <c r="BG43" s="705">
        <f t="shared" si="24"/>
        <v>69</v>
      </c>
      <c r="BH43" s="702">
        <v>41</v>
      </c>
      <c r="BI43" s="703">
        <v>31.707317073170731</v>
      </c>
      <c r="BJ43" s="705">
        <f t="shared" si="25"/>
        <v>32</v>
      </c>
      <c r="BK43" s="702">
        <v>52</v>
      </c>
      <c r="BL43" s="703">
        <v>50</v>
      </c>
      <c r="BM43" s="705">
        <f t="shared" si="26"/>
        <v>24</v>
      </c>
      <c r="BN43" s="702">
        <v>53</v>
      </c>
      <c r="BO43" s="703">
        <v>71.698113207547166</v>
      </c>
      <c r="BP43" s="705">
        <f t="shared" si="27"/>
        <v>2</v>
      </c>
      <c r="BQ43" s="702">
        <v>52</v>
      </c>
      <c r="BR43" s="703">
        <v>53.846153846153847</v>
      </c>
      <c r="BS43" s="705">
        <f t="shared" si="28"/>
        <v>8</v>
      </c>
      <c r="BT43" s="702">
        <v>52</v>
      </c>
      <c r="BU43" s="703">
        <v>42.307692307692307</v>
      </c>
      <c r="BV43" s="705">
        <f t="shared" si="29"/>
        <v>63</v>
      </c>
      <c r="BW43" s="702">
        <v>43</v>
      </c>
      <c r="BX43" s="703">
        <v>4.6511627906976747</v>
      </c>
      <c r="BY43" s="705">
        <f t="shared" si="30"/>
        <v>63</v>
      </c>
      <c r="BZ43" s="702">
        <v>50</v>
      </c>
      <c r="CA43" s="703">
        <v>52</v>
      </c>
      <c r="CB43" s="705">
        <f t="shared" si="31"/>
        <v>25</v>
      </c>
      <c r="CC43" s="709">
        <v>16.3</v>
      </c>
      <c r="CD43" s="726">
        <f t="shared" si="32"/>
        <v>72</v>
      </c>
      <c r="CE43" s="703">
        <v>4.7</v>
      </c>
      <c r="CF43" s="703">
        <v>6.3000000000000007</v>
      </c>
      <c r="CG43" s="704">
        <v>5.3</v>
      </c>
      <c r="CH43" s="709">
        <v>15.4</v>
      </c>
      <c r="CI43" s="701">
        <v>15.1</v>
      </c>
      <c r="CJ43" s="712">
        <v>19.100000000000001</v>
      </c>
      <c r="CK43" s="729">
        <f t="shared" si="33"/>
        <v>67</v>
      </c>
      <c r="CL43" s="712">
        <v>5.5</v>
      </c>
      <c r="CM43" s="712">
        <v>6.9</v>
      </c>
      <c r="CN43" s="712">
        <v>6.7</v>
      </c>
      <c r="CO43" s="714">
        <v>68</v>
      </c>
      <c r="CP43" s="985">
        <v>84.6</v>
      </c>
      <c r="CQ43" s="729">
        <f t="shared" si="34"/>
        <v>36</v>
      </c>
      <c r="CR43" s="715">
        <v>35</v>
      </c>
      <c r="CS43" s="985">
        <v>85.5</v>
      </c>
      <c r="CT43" s="729">
        <f t="shared" si="1"/>
        <v>15</v>
      </c>
      <c r="CU43" s="715">
        <v>25</v>
      </c>
      <c r="CV43" s="712">
        <v>83.1</v>
      </c>
      <c r="CW43" s="729">
        <f t="shared" si="35"/>
        <v>58</v>
      </c>
      <c r="CX43" s="715">
        <v>8</v>
      </c>
      <c r="CY43" s="712">
        <v>85.2</v>
      </c>
      <c r="CZ43" s="729">
        <f t="shared" si="36"/>
        <v>17</v>
      </c>
      <c r="DA43" s="716">
        <v>15.66265060240964</v>
      </c>
      <c r="DB43" s="710">
        <f t="shared" si="37"/>
        <v>17</v>
      </c>
      <c r="DC43" s="715">
        <v>83</v>
      </c>
      <c r="DD43" s="717">
        <v>84.337349397590373</v>
      </c>
      <c r="DE43" s="710">
        <f t="shared" si="38"/>
        <v>13</v>
      </c>
      <c r="DF43" s="703">
        <v>0</v>
      </c>
      <c r="DG43" s="705">
        <f t="shared" si="123"/>
        <v>37</v>
      </c>
      <c r="DH43" s="709">
        <v>77.777777777777786</v>
      </c>
      <c r="DI43" s="705">
        <f t="shared" si="123"/>
        <v>12</v>
      </c>
      <c r="DJ43" s="703">
        <v>0</v>
      </c>
      <c r="DK43" s="705">
        <f t="shared" si="40"/>
        <v>34</v>
      </c>
      <c r="DL43" s="718">
        <v>78.94736842105263</v>
      </c>
      <c r="DM43" s="705">
        <f t="shared" si="41"/>
        <v>18</v>
      </c>
      <c r="DN43" s="703">
        <v>2.6315789473684208</v>
      </c>
      <c r="DO43" s="705">
        <f t="shared" si="42"/>
        <v>52</v>
      </c>
      <c r="DP43" s="702">
        <v>37</v>
      </c>
      <c r="DQ43" s="719">
        <v>81.081081081081081</v>
      </c>
      <c r="DR43" s="705">
        <f t="shared" si="122"/>
        <v>4</v>
      </c>
      <c r="DS43" s="702">
        <v>48</v>
      </c>
      <c r="DT43" s="719">
        <v>41.666666666666671</v>
      </c>
      <c r="DU43" s="705">
        <v>59</v>
      </c>
      <c r="DV43" s="702">
        <v>40</v>
      </c>
      <c r="DW43" s="720">
        <v>80</v>
      </c>
      <c r="DX43" s="705">
        <v>10</v>
      </c>
      <c r="DY43" s="702">
        <v>33</v>
      </c>
      <c r="DZ43" s="1145">
        <v>0.83333333333333337</v>
      </c>
      <c r="EA43" s="726">
        <v>53</v>
      </c>
      <c r="EB43" s="720">
        <v>18.181818181818183</v>
      </c>
      <c r="EC43" s="705">
        <v>9</v>
      </c>
      <c r="ED43" s="702">
        <v>35</v>
      </c>
      <c r="EE43" s="712">
        <v>1.4166666666666667</v>
      </c>
      <c r="EF43" s="729">
        <v>35</v>
      </c>
      <c r="EG43" s="720">
        <v>34.285714285714285</v>
      </c>
      <c r="EH43" s="705">
        <v>8</v>
      </c>
      <c r="EI43" s="702">
        <v>37</v>
      </c>
      <c r="EJ43" s="712">
        <v>0.52941176470588236</v>
      </c>
      <c r="EK43" s="729">
        <v>72</v>
      </c>
      <c r="EL43" s="720">
        <v>45.945945945945951</v>
      </c>
      <c r="EM43" s="705">
        <v>6</v>
      </c>
      <c r="EN43" s="714">
        <v>33</v>
      </c>
      <c r="EO43" s="712">
        <v>0.5</v>
      </c>
      <c r="EP43" s="729">
        <v>61</v>
      </c>
      <c r="EQ43" s="725">
        <v>15.151515151515152</v>
      </c>
      <c r="ER43" s="733">
        <v>9</v>
      </c>
      <c r="ES43" s="702">
        <v>36</v>
      </c>
      <c r="ET43" s="726">
        <v>0.75</v>
      </c>
      <c r="EU43" s="726">
        <v>43</v>
      </c>
      <c r="EV43" s="720">
        <v>22.222222222222221</v>
      </c>
      <c r="EW43" s="705">
        <v>10</v>
      </c>
      <c r="EX43" s="715">
        <v>37</v>
      </c>
      <c r="EY43" s="726">
        <v>0.5</v>
      </c>
      <c r="EZ43" s="726">
        <v>49</v>
      </c>
      <c r="FA43" s="725">
        <v>5.4054054054054053</v>
      </c>
      <c r="FB43" s="715">
        <v>36</v>
      </c>
      <c r="FC43" s="702">
        <v>37</v>
      </c>
      <c r="FD43" s="726">
        <v>0.5</v>
      </c>
      <c r="FE43" s="726">
        <v>55</v>
      </c>
      <c r="FF43" s="720">
        <v>8.1081081081081088</v>
      </c>
      <c r="FG43" s="705">
        <v>41</v>
      </c>
      <c r="FH43" s="702">
        <v>35</v>
      </c>
      <c r="FI43" s="726">
        <v>2.5</v>
      </c>
      <c r="FJ43" s="726">
        <v>73</v>
      </c>
      <c r="FK43" s="720">
        <v>31.428571428571427</v>
      </c>
      <c r="FL43" s="705">
        <v>59</v>
      </c>
      <c r="FM43" s="714">
        <v>52</v>
      </c>
      <c r="FN43" s="725">
        <v>17.307692307692307</v>
      </c>
      <c r="FO43" s="715">
        <v>57</v>
      </c>
      <c r="FP43" s="702">
        <v>45</v>
      </c>
      <c r="FQ43" s="727">
        <v>0</v>
      </c>
      <c r="FR43" s="727">
        <v>62</v>
      </c>
      <c r="FS43" s="720">
        <v>0</v>
      </c>
      <c r="FT43" s="705">
        <v>62</v>
      </c>
      <c r="FU43" s="702">
        <v>46</v>
      </c>
      <c r="FV43" s="712">
        <v>0.5</v>
      </c>
      <c r="FW43" s="729">
        <v>61</v>
      </c>
      <c r="FX43" s="720">
        <v>2.1739130434782608</v>
      </c>
      <c r="FY43" s="705">
        <v>62</v>
      </c>
      <c r="FZ43" s="702">
        <v>46</v>
      </c>
      <c r="GA43" s="712">
        <v>1</v>
      </c>
      <c r="GB43" s="729">
        <v>19</v>
      </c>
      <c r="GC43" s="720">
        <v>4.3478260869565215</v>
      </c>
      <c r="GD43" s="705">
        <v>61</v>
      </c>
      <c r="GE43" s="702">
        <v>46</v>
      </c>
      <c r="GF43" s="712">
        <v>0</v>
      </c>
      <c r="GG43" s="729">
        <v>59</v>
      </c>
      <c r="GH43" s="720">
        <v>0</v>
      </c>
      <c r="GI43" s="705">
        <v>59</v>
      </c>
      <c r="GJ43" s="702">
        <v>50</v>
      </c>
      <c r="GK43" s="726">
        <v>0.75</v>
      </c>
      <c r="GL43" s="726">
        <v>68</v>
      </c>
      <c r="GM43" s="720">
        <v>12</v>
      </c>
      <c r="GN43" s="705">
        <v>54</v>
      </c>
      <c r="GO43" s="702">
        <v>48</v>
      </c>
      <c r="GP43" s="726">
        <v>0</v>
      </c>
      <c r="GQ43" s="726">
        <v>60</v>
      </c>
      <c r="GR43" s="720">
        <v>0</v>
      </c>
      <c r="GS43" s="705">
        <v>60</v>
      </c>
      <c r="GT43" s="702">
        <v>48</v>
      </c>
      <c r="GU43" s="726">
        <v>0</v>
      </c>
      <c r="GV43" s="726">
        <v>51</v>
      </c>
      <c r="GW43" s="720">
        <v>0</v>
      </c>
      <c r="GX43" s="705">
        <v>51</v>
      </c>
      <c r="GY43" s="702">
        <v>47</v>
      </c>
      <c r="GZ43" s="726">
        <v>1.5</v>
      </c>
      <c r="HA43" s="726">
        <v>32</v>
      </c>
      <c r="HB43" s="720">
        <v>4.2553191489361701</v>
      </c>
      <c r="HC43" s="705">
        <v>3</v>
      </c>
      <c r="HD43" s="709">
        <v>31.03448275862069</v>
      </c>
      <c r="HE43" s="703">
        <v>2.2988505747126435</v>
      </c>
      <c r="HF43" s="703">
        <v>83.908045977011497</v>
      </c>
      <c r="HG43" s="703">
        <v>11.494252873563218</v>
      </c>
      <c r="HH43" s="1299">
        <v>18.390804597701148</v>
      </c>
      <c r="HI43" s="1299">
        <v>29.885057471264371</v>
      </c>
      <c r="HJ43" s="1299">
        <v>80.459770114942529</v>
      </c>
      <c r="HK43" s="1299">
        <v>2.2988505747126435</v>
      </c>
      <c r="HL43" s="1299">
        <v>83.908045977011497</v>
      </c>
      <c r="HM43" s="1300">
        <v>87</v>
      </c>
      <c r="HN43" s="709">
        <v>25.541125541125542</v>
      </c>
      <c r="HO43" s="709">
        <v>1.2987012987012987</v>
      </c>
      <c r="HP43" s="709">
        <v>76.19047619047619</v>
      </c>
      <c r="HQ43" s="709">
        <v>25.97402597402597</v>
      </c>
      <c r="HR43" s="709">
        <v>16.017316017316016</v>
      </c>
      <c r="HS43" s="709">
        <v>55.844155844155843</v>
      </c>
      <c r="HT43" s="709">
        <v>57.575757575757578</v>
      </c>
      <c r="HU43" s="709">
        <v>4.7619047619047619</v>
      </c>
      <c r="HV43" s="709">
        <v>69.264069264069263</v>
      </c>
      <c r="HW43" s="1300">
        <v>231</v>
      </c>
      <c r="HX43" s="1265" t="s">
        <v>31</v>
      </c>
      <c r="HY43" s="1266" t="s">
        <v>31</v>
      </c>
      <c r="HZ43" s="1266" t="s">
        <v>31</v>
      </c>
      <c r="IA43" s="1266" t="s">
        <v>31</v>
      </c>
      <c r="IB43" s="1266" t="s">
        <v>31</v>
      </c>
      <c r="IC43" s="1266" t="s">
        <v>31</v>
      </c>
      <c r="ID43" s="1266" t="s">
        <v>31</v>
      </c>
      <c r="IE43" s="1266" t="s">
        <v>31</v>
      </c>
      <c r="IF43" s="1267" t="s">
        <v>31</v>
      </c>
      <c r="IG43" s="1268" t="s">
        <v>31</v>
      </c>
      <c r="IH43" s="1269" t="s">
        <v>31</v>
      </c>
      <c r="II43" s="1269" t="s">
        <v>31</v>
      </c>
      <c r="IJ43" s="1269" t="s">
        <v>31</v>
      </c>
      <c r="IK43" s="1269" t="s">
        <v>31</v>
      </c>
      <c r="IL43" s="1269" t="s">
        <v>31</v>
      </c>
      <c r="IM43" s="1269" t="s">
        <v>31</v>
      </c>
      <c r="IN43" s="1269" t="s">
        <v>31</v>
      </c>
      <c r="IO43" s="1267" t="s">
        <v>31</v>
      </c>
      <c r="IP43" s="1268" t="s">
        <v>31</v>
      </c>
      <c r="IQ43" s="1269" t="s">
        <v>31</v>
      </c>
      <c r="IR43" s="1269" t="s">
        <v>31</v>
      </c>
      <c r="IS43" s="1269" t="s">
        <v>31</v>
      </c>
      <c r="IT43" s="1269" t="s">
        <v>31</v>
      </c>
      <c r="IU43" s="1269" t="s">
        <v>31</v>
      </c>
      <c r="IV43" s="1269" t="s">
        <v>31</v>
      </c>
      <c r="IW43" s="1269" t="s">
        <v>31</v>
      </c>
      <c r="IX43" s="1270" t="s">
        <v>31</v>
      </c>
      <c r="IY43" s="1268" t="s">
        <v>31</v>
      </c>
      <c r="IZ43" s="1269" t="s">
        <v>31</v>
      </c>
      <c r="JA43" s="1269" t="s">
        <v>31</v>
      </c>
      <c r="JB43" s="1269" t="s">
        <v>31</v>
      </c>
      <c r="JC43" s="1269" t="s">
        <v>31</v>
      </c>
      <c r="JD43" s="1269" t="s">
        <v>31</v>
      </c>
      <c r="JE43" s="1269" t="s">
        <v>31</v>
      </c>
      <c r="JF43" s="1269" t="s">
        <v>31</v>
      </c>
      <c r="JG43" s="1270" t="s">
        <v>31</v>
      </c>
      <c r="JH43" s="1268" t="s">
        <v>31</v>
      </c>
      <c r="JI43" s="1269" t="s">
        <v>31</v>
      </c>
      <c r="JJ43" s="1269" t="s">
        <v>31</v>
      </c>
      <c r="JK43" s="1269" t="s">
        <v>31</v>
      </c>
      <c r="JL43" s="1269" t="s">
        <v>31</v>
      </c>
      <c r="JM43" s="1269" t="s">
        <v>31</v>
      </c>
      <c r="JN43" s="1269" t="s">
        <v>31</v>
      </c>
      <c r="JO43" s="1269" t="s">
        <v>31</v>
      </c>
      <c r="JP43" s="1270" t="s">
        <v>31</v>
      </c>
      <c r="JQ43" s="1268" t="s">
        <v>31</v>
      </c>
      <c r="JR43" s="1269" t="s">
        <v>31</v>
      </c>
      <c r="JS43" s="1269" t="s">
        <v>31</v>
      </c>
      <c r="JT43" s="1269" t="s">
        <v>31</v>
      </c>
      <c r="JU43" s="1269" t="s">
        <v>31</v>
      </c>
      <c r="JV43" s="1269" t="s">
        <v>31</v>
      </c>
      <c r="JW43" s="1269" t="s">
        <v>31</v>
      </c>
      <c r="JX43" s="1269" t="s">
        <v>31</v>
      </c>
      <c r="JY43" s="1270" t="s">
        <v>31</v>
      </c>
      <c r="JZ43" s="718">
        <v>48.110831234256928</v>
      </c>
      <c r="KA43" s="705">
        <f t="shared" si="43"/>
        <v>47</v>
      </c>
      <c r="KB43" s="718">
        <v>64.705882352941174</v>
      </c>
      <c r="KC43" s="705">
        <f t="shared" si="43"/>
        <v>45</v>
      </c>
      <c r="KD43" s="1212">
        <v>6.0130718954248366</v>
      </c>
      <c r="KE43" s="988">
        <f t="shared" si="44"/>
        <v>25</v>
      </c>
      <c r="KF43" s="1212">
        <v>0</v>
      </c>
      <c r="KG43" s="988">
        <f t="shared" si="44"/>
        <v>28</v>
      </c>
      <c r="KH43" s="1212">
        <v>17.875816993464053</v>
      </c>
      <c r="KI43" s="988">
        <f t="shared" si="124"/>
        <v>26</v>
      </c>
      <c r="KJ43" s="1212">
        <v>12.647058823529411</v>
      </c>
      <c r="KK43" s="988">
        <f t="shared" si="124"/>
        <v>29</v>
      </c>
      <c r="KL43" s="725">
        <v>9.6590909090909083</v>
      </c>
      <c r="KM43" s="715">
        <f t="shared" si="46"/>
        <v>40</v>
      </c>
      <c r="KN43" s="715">
        <v>14.730290456431536</v>
      </c>
      <c r="KO43" s="715">
        <f t="shared" si="47"/>
        <v>49</v>
      </c>
      <c r="KP43" s="728">
        <v>45</v>
      </c>
      <c r="KQ43" s="729">
        <v>10</v>
      </c>
      <c r="KR43" s="729">
        <v>10</v>
      </c>
      <c r="KS43" s="729">
        <v>20</v>
      </c>
      <c r="KT43" s="729">
        <v>0</v>
      </c>
      <c r="KU43" s="730">
        <f t="shared" si="48"/>
        <v>85</v>
      </c>
      <c r="KV43" s="734">
        <f t="shared" si="49"/>
        <v>40</v>
      </c>
      <c r="KW43" s="728">
        <v>0</v>
      </c>
      <c r="KX43" s="729">
        <v>0</v>
      </c>
      <c r="KY43" s="706">
        <f t="shared" si="50"/>
        <v>0</v>
      </c>
      <c r="KZ43" s="705">
        <f t="shared" si="51"/>
        <v>37</v>
      </c>
      <c r="LA43" s="847" t="s">
        <v>1625</v>
      </c>
      <c r="LB43" s="846" t="s">
        <v>1625</v>
      </c>
      <c r="LC43" s="846" t="s">
        <v>1625</v>
      </c>
      <c r="LD43" s="846" t="s">
        <v>1625</v>
      </c>
      <c r="LE43" s="729">
        <v>0</v>
      </c>
      <c r="LF43" s="1023">
        <v>58</v>
      </c>
      <c r="LG43" s="847" t="s">
        <v>1625</v>
      </c>
      <c r="LH43" s="846" t="s">
        <v>1625</v>
      </c>
      <c r="LI43" s="846" t="s">
        <v>1625</v>
      </c>
      <c r="LJ43" s="846" t="s">
        <v>1625</v>
      </c>
      <c r="LK43" s="729">
        <v>0</v>
      </c>
      <c r="LL43" s="1023">
        <v>37</v>
      </c>
      <c r="LM43" s="847" t="s">
        <v>1632</v>
      </c>
      <c r="LN43" s="846" t="s">
        <v>1632</v>
      </c>
      <c r="LO43" s="846" t="s">
        <v>1632</v>
      </c>
      <c r="LP43" s="846" t="s">
        <v>1625</v>
      </c>
      <c r="LQ43" s="729">
        <v>45</v>
      </c>
      <c r="LR43" s="1023">
        <v>20</v>
      </c>
      <c r="LS43" s="847" t="s">
        <v>1632</v>
      </c>
      <c r="LT43" s="846" t="s">
        <v>1625</v>
      </c>
      <c r="LU43" s="846" t="s">
        <v>1625</v>
      </c>
      <c r="LV43" s="846" t="s">
        <v>1632</v>
      </c>
      <c r="LW43" s="729">
        <v>20</v>
      </c>
      <c r="LX43" s="1023">
        <v>51</v>
      </c>
      <c r="LY43" s="847" t="s">
        <v>1632</v>
      </c>
      <c r="LZ43" s="846" t="s">
        <v>1632</v>
      </c>
      <c r="MA43" s="846" t="s">
        <v>1632</v>
      </c>
      <c r="MB43" s="846" t="s">
        <v>1625</v>
      </c>
      <c r="MC43" s="729">
        <v>30</v>
      </c>
      <c r="MD43" s="1023">
        <v>35</v>
      </c>
      <c r="ME43" s="847" t="s">
        <v>1625</v>
      </c>
      <c r="MF43" s="846" t="s">
        <v>1625</v>
      </c>
      <c r="MG43" s="846" t="s">
        <v>1625</v>
      </c>
      <c r="MH43" s="846" t="s">
        <v>1625</v>
      </c>
      <c r="MI43" s="729">
        <v>0</v>
      </c>
      <c r="MJ43" s="1023">
        <v>64</v>
      </c>
      <c r="MK43" s="847" t="s">
        <v>1625</v>
      </c>
      <c r="ML43" s="846" t="s">
        <v>1625</v>
      </c>
      <c r="MM43" s="846" t="s">
        <v>1625</v>
      </c>
      <c r="MN43" s="729">
        <v>0</v>
      </c>
      <c r="MO43" s="1023">
        <v>54</v>
      </c>
      <c r="MP43" s="847" t="s">
        <v>1625</v>
      </c>
      <c r="MQ43" s="846" t="s">
        <v>1632</v>
      </c>
      <c r="MR43" s="846" t="s">
        <v>1632</v>
      </c>
      <c r="MS43" s="846" t="s">
        <v>1625</v>
      </c>
      <c r="MT43" s="729">
        <v>20</v>
      </c>
      <c r="MU43" s="1023">
        <v>44</v>
      </c>
      <c r="MV43" s="846" t="s">
        <v>1632</v>
      </c>
      <c r="MW43" s="846" t="s">
        <v>1625</v>
      </c>
      <c r="MX43" s="846" t="s">
        <v>1625</v>
      </c>
      <c r="MY43" s="846" t="s">
        <v>1625</v>
      </c>
      <c r="MZ43" s="729">
        <v>10</v>
      </c>
      <c r="NA43" s="1023">
        <v>35</v>
      </c>
      <c r="NB43" s="715">
        <v>90.09</v>
      </c>
      <c r="NC43" s="715">
        <f t="shared" si="3"/>
        <v>50</v>
      </c>
      <c r="ND43" s="714">
        <v>0</v>
      </c>
      <c r="NE43" s="715">
        <v>55</v>
      </c>
      <c r="NF43" s="731">
        <v>0</v>
      </c>
      <c r="NG43" s="715">
        <v>55</v>
      </c>
      <c r="NH43" s="715">
        <v>0</v>
      </c>
      <c r="NI43" s="715">
        <v>56</v>
      </c>
      <c r="NJ43" s="731">
        <v>0</v>
      </c>
      <c r="NK43" s="715">
        <v>56</v>
      </c>
      <c r="NL43" s="715">
        <v>0</v>
      </c>
      <c r="NM43" s="715">
        <v>57</v>
      </c>
      <c r="NN43" s="2946">
        <v>0</v>
      </c>
      <c r="NO43" s="715">
        <v>57</v>
      </c>
      <c r="NP43" s="715">
        <v>1624</v>
      </c>
      <c r="NQ43" s="3206">
        <v>1</v>
      </c>
      <c r="NR43" s="3349">
        <v>1.2150668286755772</v>
      </c>
      <c r="NS43" s="3206">
        <v>20</v>
      </c>
      <c r="NT43" s="3206">
        <v>20</v>
      </c>
      <c r="NU43" s="3207">
        <v>0.60753341433778851</v>
      </c>
      <c r="NV43" s="3206">
        <v>30</v>
      </c>
      <c r="NW43" s="3206">
        <v>20</v>
      </c>
      <c r="NX43" s="3207">
        <v>1.2150668286755772</v>
      </c>
      <c r="NY43" s="3206">
        <v>52</v>
      </c>
      <c r="NZ43" s="3206">
        <v>1</v>
      </c>
      <c r="OA43" s="3208">
        <v>0.60753341433778851</v>
      </c>
      <c r="OB43" s="3206">
        <v>55</v>
      </c>
      <c r="OC43" s="714">
        <v>66</v>
      </c>
      <c r="OD43" s="2946">
        <v>40.64039408866995</v>
      </c>
      <c r="OE43" s="733">
        <v>40</v>
      </c>
      <c r="OF43" s="714" t="s">
        <v>31</v>
      </c>
      <c r="OG43" s="731" t="s">
        <v>31</v>
      </c>
      <c r="OH43" s="733" t="str">
        <f t="shared" si="52"/>
        <v>-</v>
      </c>
      <c r="OI43" s="981">
        <v>23.842302878598247</v>
      </c>
      <c r="OJ43" s="733">
        <f t="shared" si="4"/>
        <v>73</v>
      </c>
      <c r="OK43" s="1355" t="s">
        <v>3041</v>
      </c>
      <c r="OL43" s="1355" t="s">
        <v>3046</v>
      </c>
      <c r="OM43" s="1355">
        <v>31</v>
      </c>
      <c r="ON43" s="3559">
        <v>12.47987117552335</v>
      </c>
      <c r="OO43" s="1355">
        <v>52</v>
      </c>
      <c r="OP43" s="977"/>
      <c r="OQ43" s="712">
        <v>9.5</v>
      </c>
      <c r="OR43" s="712">
        <v>10.6</v>
      </c>
      <c r="OS43" s="712">
        <v>13.5</v>
      </c>
      <c r="OT43" s="712">
        <v>8</v>
      </c>
      <c r="OU43" s="712">
        <v>12.5</v>
      </c>
      <c r="OV43" s="712">
        <v>6.3291139240506329</v>
      </c>
      <c r="OW43" s="699">
        <f t="shared" si="53"/>
        <v>70</v>
      </c>
      <c r="OX43" s="712">
        <v>10.071518987341772</v>
      </c>
      <c r="OY43" s="699">
        <f t="shared" si="53"/>
        <v>64</v>
      </c>
      <c r="OZ43" s="712">
        <v>22.2</v>
      </c>
      <c r="PA43" s="712">
        <v>15.2</v>
      </c>
      <c r="PB43" s="712">
        <v>18</v>
      </c>
      <c r="PC43" s="712">
        <v>6.666666666666667</v>
      </c>
      <c r="PD43" s="712">
        <v>18.055555555555554</v>
      </c>
      <c r="PE43" s="712">
        <v>17.721518987341771</v>
      </c>
      <c r="PF43" s="699">
        <f t="shared" si="54"/>
        <v>18</v>
      </c>
      <c r="PG43" s="712">
        <v>16.307290201593997</v>
      </c>
      <c r="PH43" s="699">
        <f t="shared" si="55"/>
        <v>14</v>
      </c>
      <c r="PI43" s="712">
        <v>24.050632911392405</v>
      </c>
      <c r="PJ43" s="699">
        <f t="shared" si="56"/>
        <v>46</v>
      </c>
      <c r="PK43" s="985">
        <v>26.378809188935769</v>
      </c>
      <c r="PL43" s="699">
        <f t="shared" si="56"/>
        <v>27</v>
      </c>
      <c r="PM43" s="985">
        <v>0</v>
      </c>
      <c r="PN43" s="985">
        <v>0</v>
      </c>
      <c r="PO43" s="699">
        <f t="shared" si="57"/>
        <v>37</v>
      </c>
      <c r="PP43" s="712">
        <v>0</v>
      </c>
      <c r="PQ43" s="985">
        <v>0</v>
      </c>
      <c r="PR43" s="699">
        <f t="shared" si="58"/>
        <v>24</v>
      </c>
      <c r="PS43" s="982">
        <v>40</v>
      </c>
      <c r="PT43" s="725">
        <v>55.000000000000007</v>
      </c>
      <c r="PU43" s="699">
        <v>5</v>
      </c>
      <c r="PV43" s="699">
        <v>143</v>
      </c>
      <c r="PW43" s="725">
        <v>69.930069930069934</v>
      </c>
      <c r="PX43" s="699">
        <v>3</v>
      </c>
      <c r="PY43" s="715">
        <v>38</v>
      </c>
      <c r="PZ43" s="725">
        <v>76.31578947368422</v>
      </c>
      <c r="QA43" s="699">
        <v>42</v>
      </c>
      <c r="QB43" s="982">
        <v>39</v>
      </c>
      <c r="QC43" s="715">
        <v>43.589743589743591</v>
      </c>
      <c r="QD43" s="699">
        <v>41</v>
      </c>
      <c r="QE43" s="716">
        <v>0</v>
      </c>
      <c r="QF43" s="3644">
        <v>0</v>
      </c>
      <c r="QG43" s="699">
        <v>23</v>
      </c>
      <c r="QH43" s="1363" t="s">
        <v>1627</v>
      </c>
      <c r="QI43" s="712">
        <v>74.838709677419359</v>
      </c>
      <c r="QJ43" s="712">
        <v>77.8125</v>
      </c>
      <c r="QK43" s="699">
        <f t="shared" si="59"/>
        <v>49</v>
      </c>
      <c r="QL43" s="715">
        <v>320</v>
      </c>
      <c r="QM43" s="709">
        <v>51.937984496124031</v>
      </c>
      <c r="QN43" s="703">
        <v>44.642857142857146</v>
      </c>
      <c r="QO43" s="978">
        <v>65</v>
      </c>
      <c r="QP43" s="705">
        <v>112</v>
      </c>
      <c r="QQ43" s="3553">
        <v>92.307692307692307</v>
      </c>
      <c r="QR43" s="709">
        <v>300</v>
      </c>
      <c r="QS43" s="978">
        <f t="shared" si="60"/>
        <v>38</v>
      </c>
      <c r="QT43" s="703">
        <v>1130.9000000000001</v>
      </c>
      <c r="QU43" s="978">
        <f t="shared" si="61"/>
        <v>20</v>
      </c>
      <c r="QV43" s="703">
        <v>0</v>
      </c>
      <c r="QW43" s="978">
        <f t="shared" si="62"/>
        <v>31</v>
      </c>
      <c r="QX43" s="703">
        <v>0</v>
      </c>
      <c r="QY43" s="979">
        <f t="shared" si="63"/>
        <v>12</v>
      </c>
      <c r="QZ43" s="712">
        <v>0</v>
      </c>
      <c r="RA43" s="699">
        <v>30</v>
      </c>
      <c r="RB43" s="712">
        <v>298.31</v>
      </c>
      <c r="RC43" s="699">
        <v>27</v>
      </c>
      <c r="RD43" s="712">
        <v>0</v>
      </c>
      <c r="RE43" s="699">
        <v>24</v>
      </c>
      <c r="RF43" s="712">
        <v>0</v>
      </c>
      <c r="RG43" s="699">
        <v>32</v>
      </c>
      <c r="RH43" s="699">
        <v>1103.2</v>
      </c>
      <c r="RI43" s="978">
        <f t="shared" si="64"/>
        <v>59</v>
      </c>
      <c r="RJ43" s="712">
        <v>0</v>
      </c>
      <c r="RK43" s="978">
        <f t="shared" si="64"/>
        <v>63</v>
      </c>
      <c r="RL43" s="712">
        <v>0</v>
      </c>
      <c r="RM43" s="978">
        <f t="shared" si="64"/>
        <v>46</v>
      </c>
      <c r="RN43" s="712">
        <v>0</v>
      </c>
      <c r="RO43" s="978">
        <f t="shared" si="64"/>
        <v>47</v>
      </c>
      <c r="RP43" s="712">
        <v>0</v>
      </c>
      <c r="RQ43" s="978">
        <f t="shared" si="65"/>
        <v>2</v>
      </c>
      <c r="RR43" s="712">
        <v>0</v>
      </c>
      <c r="RS43" s="978">
        <f t="shared" si="65"/>
        <v>1</v>
      </c>
      <c r="RT43" s="712">
        <v>0</v>
      </c>
      <c r="RU43" s="978">
        <f t="shared" si="65"/>
        <v>38</v>
      </c>
      <c r="RV43" s="712">
        <f t="shared" si="66"/>
        <v>0</v>
      </c>
      <c r="RW43" s="978">
        <f t="shared" si="67"/>
        <v>39</v>
      </c>
      <c r="RX43" s="712">
        <v>5</v>
      </c>
      <c r="RY43" s="712" t="s">
        <v>1632</v>
      </c>
      <c r="RZ43" s="712">
        <v>5</v>
      </c>
      <c r="SA43" s="712" t="s">
        <v>1632</v>
      </c>
      <c r="SB43" s="712">
        <v>0</v>
      </c>
      <c r="SC43" s="712" t="s">
        <v>1625</v>
      </c>
      <c r="SD43" s="712">
        <v>0</v>
      </c>
      <c r="SE43" s="712" t="s">
        <v>1625</v>
      </c>
      <c r="SF43" s="712">
        <v>0</v>
      </c>
      <c r="SG43" s="712" t="s">
        <v>1625</v>
      </c>
      <c r="SH43" s="712">
        <v>10</v>
      </c>
      <c r="SI43" s="699">
        <f t="shared" si="68"/>
        <v>46</v>
      </c>
      <c r="SJ43" s="712">
        <v>5</v>
      </c>
      <c r="SK43" s="712" t="s">
        <v>1632</v>
      </c>
      <c r="SL43" s="712">
        <v>5</v>
      </c>
      <c r="SM43" s="712" t="s">
        <v>1632</v>
      </c>
      <c r="SN43" s="712">
        <v>5</v>
      </c>
      <c r="SO43" s="712" t="s">
        <v>1632</v>
      </c>
      <c r="SP43" s="712">
        <v>5</v>
      </c>
      <c r="SQ43" s="712" t="s">
        <v>1632</v>
      </c>
      <c r="SR43" s="712">
        <v>20</v>
      </c>
      <c r="SS43" s="699">
        <f t="shared" si="69"/>
        <v>1</v>
      </c>
      <c r="ST43" s="712">
        <v>5</v>
      </c>
      <c r="SU43" s="712" t="s">
        <v>1632</v>
      </c>
      <c r="SV43" s="712">
        <v>5</v>
      </c>
      <c r="SW43" s="712" t="s">
        <v>1632</v>
      </c>
      <c r="SX43" s="712">
        <v>5</v>
      </c>
      <c r="SY43" s="712" t="s">
        <v>1632</v>
      </c>
      <c r="SZ43" s="712">
        <v>15</v>
      </c>
      <c r="TA43" s="699">
        <f t="shared" si="70"/>
        <v>1</v>
      </c>
      <c r="TB43" s="699">
        <v>0</v>
      </c>
      <c r="TC43" s="699" t="s">
        <v>1625</v>
      </c>
      <c r="TD43" s="699">
        <v>0</v>
      </c>
      <c r="TE43" s="699" t="s">
        <v>1625</v>
      </c>
      <c r="TF43" s="699">
        <v>10</v>
      </c>
      <c r="TG43" s="699" t="s">
        <v>1632</v>
      </c>
      <c r="TH43" s="699">
        <v>0</v>
      </c>
      <c r="TI43" s="699" t="s">
        <v>1625</v>
      </c>
      <c r="TJ43" s="699">
        <v>10</v>
      </c>
      <c r="TK43" s="699">
        <f t="shared" si="71"/>
        <v>56</v>
      </c>
      <c r="TL43" s="989">
        <v>10</v>
      </c>
      <c r="TM43" s="989">
        <v>0</v>
      </c>
      <c r="TN43" s="989">
        <v>0</v>
      </c>
      <c r="TO43" s="989">
        <v>0</v>
      </c>
      <c r="TP43" s="989">
        <v>10</v>
      </c>
      <c r="TQ43" s="699">
        <f t="shared" si="72"/>
        <v>55</v>
      </c>
      <c r="TR43" s="712" t="s">
        <v>1632</v>
      </c>
      <c r="TS43" s="712" t="s">
        <v>1632</v>
      </c>
      <c r="TT43" s="712" t="s">
        <v>1625</v>
      </c>
      <c r="TU43" s="712" t="s">
        <v>1625</v>
      </c>
      <c r="TV43" s="712">
        <v>5</v>
      </c>
      <c r="TW43" s="712">
        <v>5</v>
      </c>
      <c r="TX43" s="712">
        <v>0</v>
      </c>
      <c r="TY43" s="712">
        <v>0</v>
      </c>
      <c r="TZ43" s="712">
        <v>10</v>
      </c>
      <c r="UA43" s="699">
        <f t="shared" si="73"/>
        <v>50</v>
      </c>
      <c r="UB43" s="712">
        <v>10</v>
      </c>
      <c r="UC43" s="712">
        <v>10</v>
      </c>
      <c r="UD43" s="712">
        <v>0</v>
      </c>
      <c r="UE43" s="712">
        <v>0</v>
      </c>
      <c r="UF43" s="712">
        <v>20</v>
      </c>
      <c r="UG43" s="699">
        <f t="shared" si="74"/>
        <v>34</v>
      </c>
      <c r="UH43" s="715">
        <v>0</v>
      </c>
      <c r="UI43" s="712">
        <v>0</v>
      </c>
      <c r="UJ43" s="699">
        <v>25</v>
      </c>
      <c r="UK43" s="715">
        <v>0</v>
      </c>
      <c r="UL43" s="712">
        <v>0</v>
      </c>
      <c r="UM43" s="699">
        <v>54</v>
      </c>
      <c r="UN43" s="715">
        <v>0</v>
      </c>
      <c r="UO43" s="712">
        <v>0</v>
      </c>
      <c r="UP43" s="699">
        <v>43</v>
      </c>
      <c r="UQ43" s="715">
        <v>0</v>
      </c>
      <c r="UR43" s="712">
        <v>0</v>
      </c>
      <c r="US43" s="699">
        <v>43</v>
      </c>
      <c r="UT43" s="712">
        <v>23.1</v>
      </c>
      <c r="UU43" s="699">
        <v>62</v>
      </c>
      <c r="UV43" s="712">
        <v>23.1</v>
      </c>
      <c r="UW43" s="699">
        <v>45</v>
      </c>
      <c r="UX43" s="1099">
        <v>0</v>
      </c>
      <c r="UY43" s="699">
        <v>42</v>
      </c>
      <c r="UZ43" s="989">
        <v>0.113</v>
      </c>
      <c r="VA43" s="989">
        <v>52</v>
      </c>
      <c r="VB43" s="989">
        <v>0</v>
      </c>
      <c r="VC43" s="989">
        <v>66</v>
      </c>
      <c r="VD43" s="989">
        <v>0</v>
      </c>
      <c r="VE43" s="989">
        <v>51</v>
      </c>
      <c r="VF43" s="989">
        <v>0</v>
      </c>
      <c r="VG43" s="989">
        <v>49</v>
      </c>
      <c r="VH43" s="989">
        <v>0</v>
      </c>
      <c r="VI43" s="989">
        <v>44</v>
      </c>
      <c r="VJ43" s="989">
        <v>0</v>
      </c>
      <c r="VK43" s="989">
        <v>44</v>
      </c>
      <c r="VL43" s="989">
        <v>0</v>
      </c>
      <c r="VM43" s="989">
        <v>7</v>
      </c>
      <c r="VN43" s="989">
        <v>0</v>
      </c>
      <c r="VO43" s="989">
        <v>7</v>
      </c>
      <c r="VP43" s="989">
        <v>2</v>
      </c>
      <c r="VQ43" s="989">
        <v>45.034902049088046</v>
      </c>
      <c r="VR43" s="989">
        <v>60</v>
      </c>
      <c r="VS43" s="989">
        <v>1</v>
      </c>
      <c r="VT43" s="989">
        <v>22.517451024544023</v>
      </c>
      <c r="VU43" s="989">
        <v>66</v>
      </c>
      <c r="VV43" s="989">
        <v>2</v>
      </c>
      <c r="VW43" s="989">
        <v>45.034902049088046</v>
      </c>
      <c r="VX43" s="989">
        <v>61</v>
      </c>
      <c r="VY43" s="989">
        <v>6</v>
      </c>
      <c r="VZ43" s="989">
        <v>135.10470614726415</v>
      </c>
      <c r="WA43" s="989">
        <v>19</v>
      </c>
      <c r="WB43" s="989">
        <v>15</v>
      </c>
      <c r="WC43" s="989">
        <v>337.7617653681603</v>
      </c>
      <c r="WD43" s="989">
        <v>49</v>
      </c>
      <c r="WE43" s="989">
        <v>6</v>
      </c>
      <c r="WF43" s="989">
        <v>135.10470614726415</v>
      </c>
      <c r="WG43" s="989">
        <v>53</v>
      </c>
      <c r="WH43" s="989">
        <v>0</v>
      </c>
      <c r="WI43" s="989">
        <v>51</v>
      </c>
      <c r="WJ43" s="989">
        <v>0</v>
      </c>
      <c r="WK43" s="989">
        <v>10</v>
      </c>
      <c r="WL43" s="989">
        <v>0</v>
      </c>
      <c r="WM43" s="989">
        <v>2</v>
      </c>
      <c r="WN43" s="989">
        <v>0</v>
      </c>
      <c r="WO43" s="989">
        <v>51</v>
      </c>
      <c r="WP43" s="989">
        <v>0</v>
      </c>
      <c r="WQ43" s="989">
        <v>19</v>
      </c>
      <c r="WR43" s="989">
        <v>0</v>
      </c>
      <c r="WS43" s="989">
        <v>31</v>
      </c>
      <c r="WT43" s="989">
        <v>0</v>
      </c>
      <c r="WU43" s="989">
        <v>25</v>
      </c>
      <c r="WV43" s="989">
        <v>0</v>
      </c>
      <c r="WW43" s="989">
        <v>12</v>
      </c>
      <c r="WX43" s="989">
        <v>0</v>
      </c>
      <c r="WY43" s="989">
        <v>41</v>
      </c>
      <c r="WZ43" s="712">
        <v>96.15</v>
      </c>
      <c r="XA43" s="699">
        <v>74</v>
      </c>
      <c r="XB43" s="712">
        <v>608.97</v>
      </c>
      <c r="XC43" s="712">
        <v>25</v>
      </c>
      <c r="XD43" s="712">
        <v>0</v>
      </c>
      <c r="XE43" s="699">
        <v>43</v>
      </c>
      <c r="XF43" s="712">
        <v>0</v>
      </c>
      <c r="XG43" s="712">
        <v>23</v>
      </c>
      <c r="XH43" s="712">
        <v>0</v>
      </c>
      <c r="XI43" s="699">
        <v>28</v>
      </c>
      <c r="XJ43" s="712">
        <v>160.26</v>
      </c>
      <c r="XK43" s="699">
        <v>49</v>
      </c>
      <c r="XL43" s="712">
        <v>0</v>
      </c>
      <c r="XM43" s="699">
        <v>63</v>
      </c>
      <c r="XO43" s="714"/>
      <c r="XP43" s="725"/>
      <c r="XQ43" s="715"/>
      <c r="XR43" s="714"/>
      <c r="XS43" s="725"/>
      <c r="XT43" s="715"/>
      <c r="XU43" s="715"/>
      <c r="XV43" s="712"/>
      <c r="XW43" s="715"/>
      <c r="XX43" s="1169">
        <v>40</v>
      </c>
      <c r="XY43" s="1174">
        <v>2.5</v>
      </c>
      <c r="XZ43" s="1168">
        <f t="shared" si="75"/>
        <v>25</v>
      </c>
      <c r="YA43" s="715">
        <v>131</v>
      </c>
      <c r="YB43" s="725">
        <v>22.137404580152673</v>
      </c>
      <c r="YC43" s="715">
        <f t="shared" si="76"/>
        <v>11</v>
      </c>
      <c r="YD43" s="714">
        <v>38</v>
      </c>
      <c r="YE43" s="725">
        <v>16.216216216216218</v>
      </c>
      <c r="YF43" s="715">
        <f t="shared" si="77"/>
        <v>77</v>
      </c>
      <c r="YG43" s="699">
        <v>137</v>
      </c>
      <c r="YH43" s="1099">
        <v>9.4890510948905096</v>
      </c>
      <c r="YI43" s="715">
        <f t="shared" si="78"/>
        <v>54</v>
      </c>
      <c r="YJ43" s="714">
        <v>38</v>
      </c>
      <c r="YK43" s="712">
        <v>29.72972972972973</v>
      </c>
      <c r="YL43" s="715">
        <f t="shared" si="79"/>
        <v>72</v>
      </c>
      <c r="YM43" s="699">
        <v>137</v>
      </c>
      <c r="YN43" s="712">
        <v>24.817518248175183</v>
      </c>
      <c r="YO43" s="715">
        <f t="shared" si="80"/>
        <v>42</v>
      </c>
      <c r="YP43" s="1178">
        <v>100</v>
      </c>
      <c r="YQ43" s="1099">
        <v>0</v>
      </c>
      <c r="YR43" s="1099">
        <v>0</v>
      </c>
      <c r="YS43" s="1099">
        <v>0</v>
      </c>
      <c r="YT43" s="1099">
        <v>0</v>
      </c>
      <c r="YU43" s="1099">
        <v>0</v>
      </c>
      <c r="YV43" s="1099">
        <v>0</v>
      </c>
      <c r="YW43" s="1099">
        <v>0</v>
      </c>
      <c r="YX43" s="1099">
        <v>0</v>
      </c>
      <c r="YY43" s="1099">
        <v>0</v>
      </c>
      <c r="YZ43" s="1099">
        <v>0</v>
      </c>
      <c r="ZA43" s="1188">
        <v>1</v>
      </c>
      <c r="ZB43" s="985">
        <v>68.965517241379317</v>
      </c>
      <c r="ZC43" s="985">
        <v>0</v>
      </c>
      <c r="ZD43" s="985">
        <v>13.793103448275861</v>
      </c>
      <c r="ZE43" s="985">
        <v>6.8965517241379306</v>
      </c>
      <c r="ZF43" s="985">
        <v>3.4482758620689653</v>
      </c>
      <c r="ZG43" s="985">
        <v>17.241379310344829</v>
      </c>
      <c r="ZH43" s="985">
        <v>6.8965517241379306</v>
      </c>
      <c r="ZI43" s="985">
        <v>0</v>
      </c>
      <c r="ZJ43" s="985">
        <v>13.793103448275861</v>
      </c>
      <c r="ZK43" s="985">
        <v>3.4482758620689653</v>
      </c>
      <c r="ZL43" s="985">
        <v>10.344827586206897</v>
      </c>
      <c r="ZM43" s="699">
        <v>29</v>
      </c>
      <c r="ZN43" s="714" t="s">
        <v>1650</v>
      </c>
      <c r="ZO43" s="715" t="s">
        <v>1634</v>
      </c>
      <c r="ZP43" s="715" t="s">
        <v>1634</v>
      </c>
      <c r="ZQ43" s="715" t="s">
        <v>1634</v>
      </c>
      <c r="ZR43" s="715" t="s">
        <v>1634</v>
      </c>
      <c r="ZS43" s="715" t="s">
        <v>1634</v>
      </c>
      <c r="ZT43" s="715">
        <v>2</v>
      </c>
      <c r="ZU43" s="715">
        <v>1</v>
      </c>
      <c r="ZV43" s="715">
        <v>1</v>
      </c>
      <c r="ZW43" s="715">
        <v>1</v>
      </c>
      <c r="ZX43" s="715">
        <v>1</v>
      </c>
      <c r="ZY43" s="715">
        <v>1</v>
      </c>
      <c r="ZZ43" s="715">
        <f t="shared" si="81"/>
        <v>7</v>
      </c>
      <c r="AAA43" s="715">
        <f t="shared" si="82"/>
        <v>14</v>
      </c>
      <c r="AAB43" s="716" t="s">
        <v>31</v>
      </c>
      <c r="AAC43" s="712" t="s">
        <v>31</v>
      </c>
      <c r="AAD43" s="712" t="s">
        <v>31</v>
      </c>
      <c r="AAE43" s="712" t="s">
        <v>31</v>
      </c>
      <c r="AAF43" s="712" t="s">
        <v>31</v>
      </c>
      <c r="AAG43" s="712" t="s">
        <v>31</v>
      </c>
      <c r="AAH43" s="714">
        <v>2</v>
      </c>
      <c r="AAI43" s="715">
        <v>1</v>
      </c>
      <c r="AAJ43" s="715">
        <v>2</v>
      </c>
      <c r="AAK43" s="715">
        <v>5</v>
      </c>
      <c r="AAL43" s="715">
        <v>1</v>
      </c>
      <c r="AAM43" s="733">
        <v>1</v>
      </c>
      <c r="AAN43" s="2996">
        <v>0.8061265618702137</v>
      </c>
      <c r="AAO43" s="2954">
        <f t="shared" si="83"/>
        <v>32</v>
      </c>
      <c r="AAP43" s="2995">
        <v>0.40306328093510685</v>
      </c>
      <c r="AAQ43" s="2954">
        <f t="shared" si="84"/>
        <v>36</v>
      </c>
      <c r="AAR43" s="2995">
        <v>0.8061265618702137</v>
      </c>
      <c r="AAS43" s="2954">
        <f t="shared" si="85"/>
        <v>14</v>
      </c>
      <c r="AAT43" s="2995">
        <v>2.0153164046755339</v>
      </c>
      <c r="AAU43" s="2954">
        <f t="shared" si="86"/>
        <v>23</v>
      </c>
      <c r="AAV43" s="2995">
        <v>0.40306328093510685</v>
      </c>
      <c r="AAW43" s="2954">
        <f t="shared" si="87"/>
        <v>46</v>
      </c>
      <c r="AAX43" s="2995">
        <v>0.40306328093510685</v>
      </c>
      <c r="AAY43" s="2954">
        <f t="shared" si="88"/>
        <v>46</v>
      </c>
      <c r="AAZ43" s="982">
        <v>0</v>
      </c>
      <c r="ABA43" s="699">
        <v>0</v>
      </c>
      <c r="ABB43" s="699">
        <v>0</v>
      </c>
      <c r="ABC43" s="2988">
        <v>0</v>
      </c>
      <c r="ABD43" s="2954">
        <f t="shared" si="89"/>
        <v>58</v>
      </c>
      <c r="ABE43" s="2955">
        <v>0</v>
      </c>
      <c r="ABF43" s="2954">
        <f t="shared" si="89"/>
        <v>28</v>
      </c>
      <c r="ABG43" s="2955">
        <v>0</v>
      </c>
      <c r="ABH43" s="2993">
        <f t="shared" si="89"/>
        <v>32</v>
      </c>
      <c r="ABI43" s="982">
        <v>0</v>
      </c>
      <c r="ABJ43" s="731">
        <v>0</v>
      </c>
      <c r="ABK43" s="715">
        <f t="shared" si="90"/>
        <v>31</v>
      </c>
      <c r="ABL43" s="716" t="s">
        <v>1687</v>
      </c>
      <c r="ABM43" s="712" t="s">
        <v>1687</v>
      </c>
      <c r="ABN43" s="715">
        <v>0</v>
      </c>
      <c r="ABO43" s="715">
        <v>0</v>
      </c>
      <c r="ABP43" s="715">
        <f t="shared" si="91"/>
        <v>0</v>
      </c>
      <c r="ABQ43" s="715">
        <f t="shared" si="92"/>
        <v>53</v>
      </c>
      <c r="ABR43" s="1201" t="s">
        <v>1632</v>
      </c>
      <c r="ABS43" s="1202" t="s">
        <v>1632</v>
      </c>
      <c r="ABT43" s="1202" t="s">
        <v>1625</v>
      </c>
      <c r="ABU43" s="1202" t="s">
        <v>1632</v>
      </c>
      <c r="ABV43" s="725">
        <v>5</v>
      </c>
      <c r="ABW43" s="725">
        <v>5</v>
      </c>
      <c r="ABX43" s="725">
        <v>0</v>
      </c>
      <c r="ABY43" s="725">
        <v>5</v>
      </c>
      <c r="ABZ43" s="715">
        <f t="shared" si="93"/>
        <v>15</v>
      </c>
      <c r="ACA43" s="715">
        <f t="shared" si="94"/>
        <v>20</v>
      </c>
      <c r="ACB43" s="983" t="s">
        <v>1625</v>
      </c>
      <c r="ACC43" s="725" t="s">
        <v>1632</v>
      </c>
      <c r="ACD43" s="725" t="s">
        <v>1625</v>
      </c>
      <c r="ACE43" s="725" t="s">
        <v>1632</v>
      </c>
      <c r="ACF43" s="725">
        <v>0</v>
      </c>
      <c r="ACG43" s="725">
        <v>5</v>
      </c>
      <c r="ACH43" s="725">
        <v>0</v>
      </c>
      <c r="ACI43" s="725">
        <v>5</v>
      </c>
      <c r="ACJ43" s="715">
        <f t="shared" si="95"/>
        <v>10</v>
      </c>
      <c r="ACK43" s="715">
        <f t="shared" si="96"/>
        <v>54</v>
      </c>
      <c r="ACL43" s="982">
        <v>7</v>
      </c>
      <c r="ACM43" s="715">
        <v>86</v>
      </c>
      <c r="ACN43" s="1089">
        <v>2.1459999999999999</v>
      </c>
      <c r="ACO43" s="715">
        <v>73</v>
      </c>
      <c r="ACP43" s="1089">
        <v>17.7</v>
      </c>
      <c r="ACQ43" s="715">
        <v>73</v>
      </c>
      <c r="ACR43" s="982">
        <v>6.9240000000000004</v>
      </c>
      <c r="ACS43" s="1090">
        <v>73</v>
      </c>
      <c r="ACT43" s="983" t="s">
        <v>1632</v>
      </c>
      <c r="ACU43" s="725" t="s">
        <v>1625</v>
      </c>
      <c r="ACV43" s="725" t="s">
        <v>1625</v>
      </c>
      <c r="ACW43" s="725" t="s">
        <v>1625</v>
      </c>
      <c r="ACX43" s="725">
        <v>5</v>
      </c>
      <c r="ACY43" s="725">
        <v>0</v>
      </c>
      <c r="ACZ43" s="725">
        <v>0</v>
      </c>
      <c r="ADA43" s="725">
        <v>0</v>
      </c>
      <c r="ADB43" s="715">
        <f t="shared" si="97"/>
        <v>5</v>
      </c>
      <c r="ADC43" s="715">
        <f t="shared" si="98"/>
        <v>9</v>
      </c>
      <c r="ADD43" s="984" t="s">
        <v>1625</v>
      </c>
      <c r="ADE43" s="985" t="s">
        <v>1625</v>
      </c>
      <c r="ADF43" s="985" t="s">
        <v>1625</v>
      </c>
      <c r="ADG43" s="985" t="s">
        <v>1625</v>
      </c>
      <c r="ADH43" s="985">
        <v>0</v>
      </c>
      <c r="ADI43" s="985">
        <v>0</v>
      </c>
      <c r="ADJ43" s="985">
        <v>0</v>
      </c>
      <c r="ADK43" s="985">
        <v>0</v>
      </c>
      <c r="ADL43" s="715">
        <f t="shared" si="99"/>
        <v>0</v>
      </c>
      <c r="ADM43" s="715">
        <f t="shared" si="100"/>
        <v>74</v>
      </c>
      <c r="ADN43" s="1169">
        <v>0</v>
      </c>
      <c r="ADO43" s="1168">
        <v>0</v>
      </c>
      <c r="ADP43" s="1168">
        <v>0</v>
      </c>
      <c r="ADQ43" s="989">
        <v>0</v>
      </c>
      <c r="ADR43" s="989">
        <v>0</v>
      </c>
      <c r="ADS43" s="989">
        <v>0</v>
      </c>
      <c r="ADT43" s="989">
        <v>38</v>
      </c>
      <c r="ADU43" s="989">
        <v>1</v>
      </c>
      <c r="ADV43" s="989">
        <v>117</v>
      </c>
      <c r="ADW43" s="989">
        <v>936</v>
      </c>
      <c r="ADX43" s="989">
        <v>117</v>
      </c>
      <c r="ADY43" s="989">
        <v>936</v>
      </c>
      <c r="ADZ43" s="989">
        <v>576.35467980295562</v>
      </c>
      <c r="AEA43" s="989">
        <v>15</v>
      </c>
      <c r="AEB43" s="989">
        <v>1</v>
      </c>
      <c r="AEC43" s="989">
        <v>117</v>
      </c>
      <c r="AED43" s="989">
        <v>936</v>
      </c>
      <c r="AEE43" s="989">
        <v>117</v>
      </c>
      <c r="AEF43" s="989">
        <v>936</v>
      </c>
      <c r="AEG43" s="989">
        <v>576.35467980295562</v>
      </c>
      <c r="AEH43" s="729">
        <v>34</v>
      </c>
      <c r="AEI43" s="987"/>
      <c r="AEM43" s="715">
        <v>232</v>
      </c>
      <c r="AEN43" s="715">
        <v>158</v>
      </c>
      <c r="AEO43" s="989">
        <v>40</v>
      </c>
      <c r="AEP43" s="1099">
        <v>25.316455696202532</v>
      </c>
      <c r="AEQ43" s="989">
        <v>77</v>
      </c>
      <c r="AER43" s="989">
        <v>14</v>
      </c>
      <c r="AES43" s="989">
        <v>35</v>
      </c>
      <c r="AET43" s="1099">
        <v>2.4285714285714284</v>
      </c>
      <c r="AEU43" s="989">
        <v>73</v>
      </c>
      <c r="AEV43" s="989">
        <v>1</v>
      </c>
      <c r="AEW43" s="989">
        <v>41</v>
      </c>
      <c r="AEX43" s="989">
        <v>2.4390243902439024</v>
      </c>
      <c r="AEY43" s="989">
        <v>59</v>
      </c>
      <c r="AEZ43" s="1667">
        <v>158</v>
      </c>
      <c r="AFA43" s="1668">
        <v>2.1392405063291138</v>
      </c>
      <c r="AFB43" s="1667">
        <f t="shared" si="101"/>
        <v>69</v>
      </c>
      <c r="AFC43" s="1168">
        <v>8</v>
      </c>
      <c r="AFD43" s="1099">
        <v>25</v>
      </c>
      <c r="AFE43" s="989">
        <f t="shared" si="102"/>
        <v>59</v>
      </c>
      <c r="AFF43" s="715">
        <v>21</v>
      </c>
      <c r="AFG43" s="985">
        <v>14.285714285714285</v>
      </c>
      <c r="AFH43" s="699">
        <f t="shared" si="103"/>
        <v>12</v>
      </c>
      <c r="AFI43" s="989">
        <v>72</v>
      </c>
      <c r="AFJ43" s="715">
        <v>43</v>
      </c>
      <c r="AFK43" s="985">
        <v>59.722222222222221</v>
      </c>
      <c r="AFL43" s="699">
        <f t="shared" si="104"/>
        <v>74</v>
      </c>
      <c r="AFM43" s="707">
        <v>56</v>
      </c>
      <c r="AFN43" s="990">
        <v>0</v>
      </c>
      <c r="AFO43" s="719">
        <v>0</v>
      </c>
      <c r="AFP43" s="979">
        <f t="shared" si="105"/>
        <v>37</v>
      </c>
      <c r="AFQ43" s="715">
        <v>44</v>
      </c>
      <c r="AFR43" s="699">
        <f t="shared" si="105"/>
        <v>55</v>
      </c>
      <c r="AFS43" s="715" t="s">
        <v>31</v>
      </c>
      <c r="AFT43" s="715" t="s">
        <v>31</v>
      </c>
      <c r="AFU43" s="985" t="s">
        <v>31</v>
      </c>
      <c r="AFV43" s="699" t="str">
        <f t="shared" si="106"/>
        <v>-</v>
      </c>
      <c r="AFW43" s="715" t="s">
        <v>31</v>
      </c>
      <c r="AFX43" s="715" t="s">
        <v>31</v>
      </c>
      <c r="AFY43" s="712" t="s">
        <v>31</v>
      </c>
      <c r="AFZ43" s="699" t="str">
        <f t="shared" si="107"/>
        <v>-</v>
      </c>
      <c r="AGA43" s="712">
        <v>45.454545454545453</v>
      </c>
      <c r="AGB43" s="712">
        <v>25</v>
      </c>
      <c r="AGC43" s="712">
        <v>11.363636363636363</v>
      </c>
      <c r="AGD43" s="712">
        <v>4.5454545454545459</v>
      </c>
      <c r="AGE43" s="712">
        <v>4.5454545454545459</v>
      </c>
      <c r="AGF43" s="712">
        <v>9.0909090909090917</v>
      </c>
      <c r="AGG43" s="712">
        <v>0</v>
      </c>
      <c r="AGH43" s="712">
        <v>0</v>
      </c>
      <c r="AGI43" s="712">
        <v>0</v>
      </c>
      <c r="AGJ43" s="715">
        <v>20</v>
      </c>
      <c r="AGK43" s="715">
        <v>11</v>
      </c>
      <c r="AGL43" s="715">
        <v>5</v>
      </c>
      <c r="AGM43" s="715">
        <v>2</v>
      </c>
      <c r="AGN43" s="715">
        <v>2</v>
      </c>
      <c r="AGO43" s="715">
        <v>4</v>
      </c>
      <c r="AGP43" s="715">
        <v>0</v>
      </c>
      <c r="AGQ43" s="715">
        <v>0</v>
      </c>
      <c r="AGR43" s="715">
        <v>0</v>
      </c>
      <c r="AGS43" s="715">
        <v>44</v>
      </c>
      <c r="AGT43" s="712">
        <v>100</v>
      </c>
      <c r="AGU43" s="712">
        <v>0</v>
      </c>
      <c r="AGV43" s="712">
        <v>0</v>
      </c>
      <c r="AGW43" s="712">
        <v>0</v>
      </c>
      <c r="AGX43" s="712">
        <v>0</v>
      </c>
      <c r="AGY43" s="712">
        <v>0</v>
      </c>
      <c r="AGZ43" s="712">
        <v>0</v>
      </c>
      <c r="AHA43" s="712">
        <v>0</v>
      </c>
      <c r="AHB43" s="712">
        <v>0</v>
      </c>
      <c r="AHC43" s="715">
        <v>5</v>
      </c>
      <c r="AHD43" s="715">
        <v>0</v>
      </c>
      <c r="AHE43" s="715">
        <v>0</v>
      </c>
      <c r="AHF43" s="715">
        <v>0</v>
      </c>
      <c r="AHG43" s="715">
        <v>0</v>
      </c>
      <c r="AHH43" s="715">
        <v>0</v>
      </c>
      <c r="AHI43" s="715">
        <v>0</v>
      </c>
      <c r="AHJ43" s="715">
        <v>0</v>
      </c>
      <c r="AHK43" s="715">
        <v>0</v>
      </c>
      <c r="AHL43" s="715">
        <v>5</v>
      </c>
      <c r="AHM43" s="712">
        <v>0</v>
      </c>
      <c r="AHN43" s="712">
        <v>0</v>
      </c>
      <c r="AHO43" s="712">
        <v>80</v>
      </c>
      <c r="AHP43" s="712">
        <v>0</v>
      </c>
      <c r="AHQ43" s="712">
        <v>0</v>
      </c>
      <c r="AHR43" s="712">
        <v>20</v>
      </c>
      <c r="AHS43" s="712">
        <v>0</v>
      </c>
      <c r="AHT43" s="712">
        <v>0</v>
      </c>
      <c r="AHU43" s="712">
        <v>0</v>
      </c>
      <c r="AHV43" s="715">
        <v>0</v>
      </c>
      <c r="AHW43" s="715">
        <v>0</v>
      </c>
      <c r="AHX43" s="715">
        <v>4</v>
      </c>
      <c r="AHY43" s="715">
        <v>0</v>
      </c>
      <c r="AHZ43" s="715">
        <v>0</v>
      </c>
      <c r="AIA43" s="715">
        <v>1</v>
      </c>
      <c r="AIB43" s="715">
        <v>0</v>
      </c>
      <c r="AIC43" s="715">
        <v>0</v>
      </c>
      <c r="AID43" s="715">
        <v>0</v>
      </c>
      <c r="AIE43" s="715">
        <v>5</v>
      </c>
      <c r="AIF43" s="712" t="s">
        <v>1648</v>
      </c>
      <c r="AIG43" s="712" t="s">
        <v>1623</v>
      </c>
      <c r="AIH43" s="709">
        <v>0</v>
      </c>
      <c r="AII43" s="978">
        <f t="shared" si="108"/>
        <v>42</v>
      </c>
      <c r="AIJ43" s="703" t="s">
        <v>1625</v>
      </c>
      <c r="AIK43" s="703" t="s">
        <v>1625</v>
      </c>
      <c r="AIL43" s="703" t="s">
        <v>1625</v>
      </c>
      <c r="AIM43" s="701" t="s">
        <v>1625</v>
      </c>
      <c r="AIN43" s="712" t="s">
        <v>1625</v>
      </c>
      <c r="AIO43" s="712" t="s">
        <v>1623</v>
      </c>
      <c r="AIP43" s="712" t="s">
        <v>1627</v>
      </c>
      <c r="AIQ43" s="712" t="s">
        <v>1627</v>
      </c>
      <c r="AIR43" s="712" t="s">
        <v>1625</v>
      </c>
      <c r="AIS43" s="712" t="s">
        <v>1628</v>
      </c>
      <c r="AIT43" s="712" t="s">
        <v>1648</v>
      </c>
      <c r="AIU43" s="712" t="s">
        <v>1630</v>
      </c>
      <c r="AIV43" s="712" t="s">
        <v>1729</v>
      </c>
      <c r="AIW43" s="699">
        <v>75</v>
      </c>
      <c r="AIX43" s="699">
        <v>11</v>
      </c>
      <c r="AIY43" s="985">
        <v>14.6</v>
      </c>
      <c r="AIZ43" s="699">
        <v>0</v>
      </c>
      <c r="AJA43" s="712">
        <v>0</v>
      </c>
      <c r="AJB43" s="699">
        <f t="shared" si="109"/>
        <v>26</v>
      </c>
      <c r="AJC43" s="712">
        <v>0</v>
      </c>
      <c r="AJD43" s="978">
        <f t="shared" si="110"/>
        <v>25</v>
      </c>
      <c r="AJE43" s="712" t="s">
        <v>1625</v>
      </c>
      <c r="AJF43" s="712" t="s">
        <v>1625</v>
      </c>
      <c r="AJG43" s="712" t="s">
        <v>1625</v>
      </c>
      <c r="AJH43" s="712" t="s">
        <v>1625</v>
      </c>
      <c r="AJI43" s="712">
        <v>23.1</v>
      </c>
      <c r="AJJ43" s="699">
        <f t="shared" si="111"/>
        <v>15</v>
      </c>
      <c r="AJK43" s="715">
        <v>1</v>
      </c>
      <c r="AJL43" s="712">
        <v>0</v>
      </c>
      <c r="AJM43" s="699">
        <f t="shared" si="112"/>
        <v>39</v>
      </c>
      <c r="AJN43" s="715">
        <v>0</v>
      </c>
      <c r="AJO43" s="712">
        <v>0</v>
      </c>
      <c r="AJP43" s="699">
        <f t="shared" si="113"/>
        <v>17</v>
      </c>
      <c r="AJQ43" s="715">
        <v>0</v>
      </c>
      <c r="AJR43" s="712">
        <v>0</v>
      </c>
      <c r="AJS43" s="699">
        <f t="shared" si="114"/>
        <v>29</v>
      </c>
      <c r="AJT43" s="715">
        <v>0</v>
      </c>
      <c r="AJU43" s="712">
        <v>0</v>
      </c>
      <c r="AJV43" s="715">
        <v>0</v>
      </c>
      <c r="AJW43" s="712">
        <v>0</v>
      </c>
      <c r="AJX43" s="699">
        <f t="shared" si="115"/>
        <v>26</v>
      </c>
      <c r="AJY43" s="715">
        <v>0</v>
      </c>
      <c r="AJZ43" s="712">
        <v>0</v>
      </c>
      <c r="AKA43" s="699">
        <f t="shared" si="116"/>
        <v>9</v>
      </c>
      <c r="AKB43" s="715">
        <v>0</v>
      </c>
      <c r="AKC43" s="712">
        <v>23.1</v>
      </c>
      <c r="AKD43" s="699">
        <f t="shared" si="117"/>
        <v>13</v>
      </c>
      <c r="AKE43" s="715">
        <v>1</v>
      </c>
      <c r="AKF43" s="715">
        <v>80</v>
      </c>
      <c r="AKG43" s="715">
        <v>0</v>
      </c>
      <c r="AKH43" s="715">
        <v>0</v>
      </c>
      <c r="AKI43" s="715">
        <v>0</v>
      </c>
      <c r="AKJ43" s="715">
        <v>0</v>
      </c>
      <c r="AKK43" s="715">
        <v>80</v>
      </c>
      <c r="AKL43" s="715">
        <v>0</v>
      </c>
      <c r="AKM43" s="715">
        <v>9</v>
      </c>
      <c r="AKN43" s="715">
        <v>0</v>
      </c>
      <c r="AKO43" s="715">
        <v>9</v>
      </c>
      <c r="AKP43" s="712">
        <v>0.25700000000000001</v>
      </c>
      <c r="AKQ43" s="699">
        <f t="shared" si="118"/>
        <v>14</v>
      </c>
      <c r="AKR43" s="712" t="s">
        <v>31</v>
      </c>
      <c r="AKS43" s="699" t="str">
        <f t="shared" si="118"/>
        <v>-</v>
      </c>
      <c r="AKT43" s="712" t="s">
        <v>31</v>
      </c>
      <c r="AKU43" s="699" t="str">
        <f t="shared" si="5"/>
        <v>-</v>
      </c>
      <c r="AKV43" s="712" t="s">
        <v>31</v>
      </c>
      <c r="AKW43" s="699" t="str">
        <f t="shared" si="119"/>
        <v>-</v>
      </c>
      <c r="AKX43" s="712" t="s">
        <v>31</v>
      </c>
      <c r="AKY43" s="712">
        <v>0.25700000000000001</v>
      </c>
      <c r="AKZ43" s="712" t="s">
        <v>31</v>
      </c>
      <c r="ALA43" s="699" t="str">
        <f t="shared" si="6"/>
        <v>-</v>
      </c>
      <c r="ALB43" s="712">
        <v>2.9000000000000001E-2</v>
      </c>
      <c r="ALC43" s="699">
        <f t="shared" si="7"/>
        <v>35</v>
      </c>
      <c r="ALD43" s="712" t="s">
        <v>31</v>
      </c>
      <c r="ALE43" s="699" t="str">
        <f t="shared" si="8"/>
        <v>-</v>
      </c>
      <c r="ALF43" s="712">
        <v>2.9000000000000001E-2</v>
      </c>
      <c r="ALG43" s="712"/>
      <c r="ALH43" s="1706">
        <v>39.775225995602248</v>
      </c>
      <c r="ALI43" s="729">
        <v>86</v>
      </c>
      <c r="ALJ43" s="729">
        <v>5</v>
      </c>
      <c r="ALK43" s="729">
        <v>1624</v>
      </c>
      <c r="ALL43" s="729">
        <v>52.955665024630541</v>
      </c>
      <c r="ALM43" s="729">
        <v>3.0788177339901481</v>
      </c>
      <c r="ALN43" s="729">
        <v>73</v>
      </c>
      <c r="ALO43" s="729">
        <v>12</v>
      </c>
    </row>
    <row r="44" spans="1:1003" ht="13" x14ac:dyDescent="0.2">
      <c r="A44" s="696" t="s">
        <v>1757</v>
      </c>
      <c r="B44" s="697" t="s">
        <v>1758</v>
      </c>
      <c r="C44" s="697" t="s">
        <v>1646</v>
      </c>
      <c r="D44" s="697" t="s">
        <v>1646</v>
      </c>
      <c r="E44" s="697" t="s">
        <v>1638</v>
      </c>
      <c r="F44" s="698" t="s">
        <v>1759</v>
      </c>
      <c r="G44" s="699" t="s">
        <v>1915</v>
      </c>
      <c r="H44" s="700">
        <v>59</v>
      </c>
      <c r="I44" s="703">
        <v>7.74</v>
      </c>
      <c r="J44" s="699">
        <f t="shared" si="9"/>
        <v>1</v>
      </c>
      <c r="K44" s="702">
        <v>40</v>
      </c>
      <c r="L44" s="703">
        <v>7.6</v>
      </c>
      <c r="M44" s="710">
        <f t="shared" si="10"/>
        <v>4</v>
      </c>
      <c r="N44" s="712">
        <f t="shared" si="11"/>
        <v>-0.14000000000000057</v>
      </c>
      <c r="O44" s="702">
        <v>305</v>
      </c>
      <c r="P44" s="703">
        <v>6.23</v>
      </c>
      <c r="Q44" s="699">
        <f t="shared" si="120"/>
        <v>28</v>
      </c>
      <c r="R44" s="702">
        <v>230</v>
      </c>
      <c r="S44" s="703">
        <v>6.49</v>
      </c>
      <c r="T44" s="710">
        <f t="shared" si="0"/>
        <v>4</v>
      </c>
      <c r="U44" s="712">
        <f t="shared" si="12"/>
        <v>0.25999999999999979</v>
      </c>
      <c r="V44" s="706">
        <v>134</v>
      </c>
      <c r="W44" s="701">
        <v>6.3880597014925371</v>
      </c>
      <c r="X44" s="702">
        <v>96</v>
      </c>
      <c r="Y44" s="704">
        <v>6.635416666666667</v>
      </c>
      <c r="Z44" s="705">
        <f t="shared" si="13"/>
        <v>16</v>
      </c>
      <c r="AA44" s="707">
        <v>91</v>
      </c>
      <c r="AB44" s="704">
        <v>6.5714285714285712</v>
      </c>
      <c r="AC44" s="705">
        <f t="shared" si="14"/>
        <v>7</v>
      </c>
      <c r="AD44" s="702">
        <v>43</v>
      </c>
      <c r="AE44" s="704">
        <v>6</v>
      </c>
      <c r="AF44" s="732">
        <f t="shared" si="15"/>
        <v>14</v>
      </c>
      <c r="AG44" s="708">
        <v>82.1</v>
      </c>
      <c r="AH44" s="705">
        <f t="shared" si="16"/>
        <v>11</v>
      </c>
      <c r="AI44" s="709">
        <v>84.5</v>
      </c>
      <c r="AJ44" s="705">
        <f t="shared" si="17"/>
        <v>46</v>
      </c>
      <c r="AK44" s="709">
        <v>4.2999999999999972</v>
      </c>
      <c r="AL44" s="701">
        <v>1.2999999999999972</v>
      </c>
      <c r="AM44" s="702">
        <v>75</v>
      </c>
      <c r="AN44" s="715">
        <f t="shared" si="18"/>
        <v>35</v>
      </c>
      <c r="AO44" s="710">
        <v>75</v>
      </c>
      <c r="AP44" s="715">
        <f t="shared" si="19"/>
        <v>31</v>
      </c>
      <c r="AQ44" s="702">
        <v>210</v>
      </c>
      <c r="AR44" s="710">
        <f t="shared" si="121"/>
        <v>23</v>
      </c>
      <c r="AS44" s="702">
        <v>40</v>
      </c>
      <c r="AT44" s="703">
        <v>7.5000000000000009</v>
      </c>
      <c r="AU44" s="705">
        <f t="shared" si="20"/>
        <v>4</v>
      </c>
      <c r="AV44" s="702">
        <v>40</v>
      </c>
      <c r="AW44" s="703">
        <v>5</v>
      </c>
      <c r="AX44" s="705">
        <f t="shared" si="21"/>
        <v>6</v>
      </c>
      <c r="AY44" s="702">
        <v>39</v>
      </c>
      <c r="AZ44" s="703">
        <v>53.846153846153847</v>
      </c>
      <c r="BA44" s="705">
        <f t="shared" si="22"/>
        <v>65</v>
      </c>
      <c r="BB44" s="702">
        <v>40</v>
      </c>
      <c r="BC44" s="703">
        <v>12.5</v>
      </c>
      <c r="BD44" s="705">
        <f t="shared" si="23"/>
        <v>17</v>
      </c>
      <c r="BE44" s="702">
        <v>39</v>
      </c>
      <c r="BF44" s="703">
        <v>0</v>
      </c>
      <c r="BG44" s="705">
        <f t="shared" si="24"/>
        <v>1</v>
      </c>
      <c r="BH44" s="702">
        <v>40</v>
      </c>
      <c r="BI44" s="703">
        <v>35</v>
      </c>
      <c r="BJ44" s="705">
        <f t="shared" si="25"/>
        <v>50</v>
      </c>
      <c r="BK44" s="702">
        <v>99</v>
      </c>
      <c r="BL44" s="703">
        <v>57.575757575757578</v>
      </c>
      <c r="BM44" s="705">
        <f t="shared" si="26"/>
        <v>52</v>
      </c>
      <c r="BN44" s="702">
        <v>100</v>
      </c>
      <c r="BO44" s="703">
        <v>78</v>
      </c>
      <c r="BP44" s="705">
        <f t="shared" si="27"/>
        <v>9</v>
      </c>
      <c r="BQ44" s="702">
        <v>94</v>
      </c>
      <c r="BR44" s="703">
        <v>68.085106382978722</v>
      </c>
      <c r="BS44" s="705">
        <f t="shared" si="28"/>
        <v>67</v>
      </c>
      <c r="BT44" s="702">
        <v>100</v>
      </c>
      <c r="BU44" s="703">
        <v>32</v>
      </c>
      <c r="BV44" s="705">
        <f t="shared" si="29"/>
        <v>23</v>
      </c>
      <c r="BW44" s="702">
        <v>83</v>
      </c>
      <c r="BX44" s="703">
        <v>2.4096385542168677</v>
      </c>
      <c r="BY44" s="705">
        <f t="shared" si="30"/>
        <v>23</v>
      </c>
      <c r="BZ44" s="702">
        <v>96</v>
      </c>
      <c r="CA44" s="703">
        <v>58.333333333333336</v>
      </c>
      <c r="CB44" s="705">
        <f t="shared" si="31"/>
        <v>61</v>
      </c>
      <c r="CC44" s="709">
        <v>16.2</v>
      </c>
      <c r="CD44" s="726">
        <f t="shared" si="32"/>
        <v>71</v>
      </c>
      <c r="CE44" s="703">
        <v>4</v>
      </c>
      <c r="CF44" s="703">
        <v>5.9</v>
      </c>
      <c r="CG44" s="704">
        <v>6.2999999999999989</v>
      </c>
      <c r="CH44" s="709">
        <v>17.399999999999999</v>
      </c>
      <c r="CI44" s="701">
        <v>16.7</v>
      </c>
      <c r="CJ44" s="712">
        <v>20.2</v>
      </c>
      <c r="CK44" s="729">
        <f t="shared" si="33"/>
        <v>72</v>
      </c>
      <c r="CL44" s="712">
        <v>4.5</v>
      </c>
      <c r="CM44" s="712">
        <v>7.8000000000000007</v>
      </c>
      <c r="CN44" s="712">
        <v>8</v>
      </c>
      <c r="CO44" s="714">
        <v>82</v>
      </c>
      <c r="CP44" s="985">
        <v>85.5</v>
      </c>
      <c r="CQ44" s="729">
        <f t="shared" si="34"/>
        <v>18</v>
      </c>
      <c r="CR44" s="715">
        <v>31</v>
      </c>
      <c r="CS44" s="985">
        <v>84</v>
      </c>
      <c r="CT44" s="729">
        <f t="shared" si="1"/>
        <v>38</v>
      </c>
      <c r="CU44" s="715">
        <v>31</v>
      </c>
      <c r="CV44" s="712">
        <v>85.9</v>
      </c>
      <c r="CW44" s="729">
        <f t="shared" si="35"/>
        <v>20</v>
      </c>
      <c r="CX44" s="715">
        <v>20</v>
      </c>
      <c r="CY44" s="712">
        <v>87.4</v>
      </c>
      <c r="CZ44" s="729">
        <f t="shared" si="36"/>
        <v>6</v>
      </c>
      <c r="DA44" s="716">
        <v>19.834710743801654</v>
      </c>
      <c r="DB44" s="710">
        <f t="shared" si="37"/>
        <v>33</v>
      </c>
      <c r="DC44" s="715">
        <v>121</v>
      </c>
      <c r="DD44" s="717">
        <v>80.165289256198349</v>
      </c>
      <c r="DE44" s="710">
        <f t="shared" si="38"/>
        <v>24</v>
      </c>
      <c r="DF44" s="703">
        <v>0</v>
      </c>
      <c r="DG44" s="705">
        <f t="shared" si="123"/>
        <v>37</v>
      </c>
      <c r="DH44" s="709">
        <v>72.340425531914903</v>
      </c>
      <c r="DI44" s="705">
        <f t="shared" si="123"/>
        <v>25</v>
      </c>
      <c r="DJ44" s="703">
        <v>0</v>
      </c>
      <c r="DK44" s="705">
        <f t="shared" si="40"/>
        <v>34</v>
      </c>
      <c r="DL44" s="718">
        <v>78.378378378378372</v>
      </c>
      <c r="DM44" s="705">
        <f t="shared" si="41"/>
        <v>21</v>
      </c>
      <c r="DN44" s="703">
        <v>2.7027027027027026</v>
      </c>
      <c r="DO44" s="705">
        <f t="shared" si="42"/>
        <v>49</v>
      </c>
      <c r="DP44" s="702">
        <v>39</v>
      </c>
      <c r="DQ44" s="719">
        <v>76.923076923076934</v>
      </c>
      <c r="DR44" s="705">
        <f t="shared" si="122"/>
        <v>7</v>
      </c>
      <c r="DS44" s="702">
        <v>93</v>
      </c>
      <c r="DT44" s="719">
        <v>52.688172043010752</v>
      </c>
      <c r="DU44" s="705">
        <v>9</v>
      </c>
      <c r="DV44" s="702">
        <v>38</v>
      </c>
      <c r="DW44" s="720">
        <v>81.578947368421055</v>
      </c>
      <c r="DX44" s="705">
        <v>7</v>
      </c>
      <c r="DY44" s="702">
        <v>33</v>
      </c>
      <c r="DZ44" s="1145">
        <v>1</v>
      </c>
      <c r="EA44" s="726">
        <v>28</v>
      </c>
      <c r="EB44" s="720">
        <v>39.393939393939391</v>
      </c>
      <c r="EC44" s="705">
        <v>4</v>
      </c>
      <c r="ED44" s="702">
        <v>34</v>
      </c>
      <c r="EE44" s="712">
        <v>0.81818181818181823</v>
      </c>
      <c r="EF44" s="729">
        <v>74</v>
      </c>
      <c r="EG44" s="720">
        <v>32.352941176470587</v>
      </c>
      <c r="EH44" s="705">
        <v>12</v>
      </c>
      <c r="EI44" s="702">
        <v>35</v>
      </c>
      <c r="EJ44" s="712">
        <v>1.0384615384615385</v>
      </c>
      <c r="EK44" s="729">
        <v>27</v>
      </c>
      <c r="EL44" s="720">
        <v>37.142857142857146</v>
      </c>
      <c r="EM44" s="705">
        <v>8</v>
      </c>
      <c r="EN44" s="714">
        <v>33</v>
      </c>
      <c r="EO44" s="712">
        <v>0.5</v>
      </c>
      <c r="EP44" s="729">
        <v>61</v>
      </c>
      <c r="EQ44" s="725">
        <v>21.212121212121211</v>
      </c>
      <c r="ER44" s="733">
        <v>6</v>
      </c>
      <c r="ES44" s="702">
        <v>33</v>
      </c>
      <c r="ET44" s="726">
        <v>0.75</v>
      </c>
      <c r="EU44" s="726">
        <v>43</v>
      </c>
      <c r="EV44" s="720">
        <v>24.242424242424242</v>
      </c>
      <c r="EW44" s="705">
        <v>7</v>
      </c>
      <c r="EX44" s="715">
        <v>32</v>
      </c>
      <c r="EY44" s="726">
        <v>0.5</v>
      </c>
      <c r="EZ44" s="726">
        <v>49</v>
      </c>
      <c r="FA44" s="725">
        <v>6.25</v>
      </c>
      <c r="FB44" s="715">
        <v>25</v>
      </c>
      <c r="FC44" s="702">
        <v>34</v>
      </c>
      <c r="FD44" s="726">
        <v>0.83333333333333337</v>
      </c>
      <c r="FE44" s="726">
        <v>15</v>
      </c>
      <c r="FF44" s="720">
        <v>17.647058823529413</v>
      </c>
      <c r="FG44" s="705">
        <v>8</v>
      </c>
      <c r="FH44" s="702">
        <v>35</v>
      </c>
      <c r="FI44" s="726">
        <v>3</v>
      </c>
      <c r="FJ44" s="726">
        <v>47</v>
      </c>
      <c r="FK44" s="720">
        <v>37.142857142857146</v>
      </c>
      <c r="FL44" s="705">
        <v>38</v>
      </c>
      <c r="FM44" s="714">
        <v>98</v>
      </c>
      <c r="FN44" s="725">
        <v>28.571428571428569</v>
      </c>
      <c r="FO44" s="715">
        <v>17</v>
      </c>
      <c r="FP44" s="702">
        <v>81</v>
      </c>
      <c r="FQ44" s="727">
        <v>0.6428571428571429</v>
      </c>
      <c r="FR44" s="727">
        <v>51</v>
      </c>
      <c r="FS44" s="720">
        <v>8.6419753086419746</v>
      </c>
      <c r="FT44" s="705">
        <v>7</v>
      </c>
      <c r="FU44" s="702">
        <v>83</v>
      </c>
      <c r="FV44" s="712">
        <v>1</v>
      </c>
      <c r="FW44" s="729">
        <v>50</v>
      </c>
      <c r="FX44" s="720">
        <v>6.024096385542169</v>
      </c>
      <c r="FY44" s="705">
        <v>32</v>
      </c>
      <c r="FZ44" s="702">
        <v>83</v>
      </c>
      <c r="GA44" s="712">
        <v>2</v>
      </c>
      <c r="GB44" s="729">
        <v>4</v>
      </c>
      <c r="GC44" s="720">
        <v>4.8192771084337354</v>
      </c>
      <c r="GD44" s="705">
        <v>56</v>
      </c>
      <c r="GE44" s="702">
        <v>79</v>
      </c>
      <c r="GF44" s="712">
        <v>0.5</v>
      </c>
      <c r="GG44" s="729">
        <v>41</v>
      </c>
      <c r="GH44" s="720">
        <v>2.5316455696202533</v>
      </c>
      <c r="GI44" s="705">
        <v>47</v>
      </c>
      <c r="GJ44" s="702">
        <v>96</v>
      </c>
      <c r="GK44" s="726">
        <v>0.91304347826086951</v>
      </c>
      <c r="GL44" s="726">
        <v>64</v>
      </c>
      <c r="GM44" s="720">
        <v>23.958333333333336</v>
      </c>
      <c r="GN44" s="705">
        <v>8</v>
      </c>
      <c r="GO44" s="702">
        <v>86</v>
      </c>
      <c r="GP44" s="726">
        <v>0.5</v>
      </c>
      <c r="GQ44" s="726">
        <v>39</v>
      </c>
      <c r="GR44" s="720">
        <v>1.1627906976744187</v>
      </c>
      <c r="GS44" s="705">
        <v>58</v>
      </c>
      <c r="GT44" s="702">
        <v>83</v>
      </c>
      <c r="GU44" s="726">
        <v>0</v>
      </c>
      <c r="GV44" s="726">
        <v>51</v>
      </c>
      <c r="GW44" s="720">
        <v>0</v>
      </c>
      <c r="GX44" s="705">
        <v>51</v>
      </c>
      <c r="GY44" s="702">
        <v>85</v>
      </c>
      <c r="GZ44" s="726">
        <v>0</v>
      </c>
      <c r="HA44" s="726">
        <v>50</v>
      </c>
      <c r="HB44" s="720">
        <v>0</v>
      </c>
      <c r="HC44" s="705">
        <v>50</v>
      </c>
      <c r="HD44" s="709">
        <v>27.559055118110237</v>
      </c>
      <c r="HE44" s="703">
        <v>7.0866141732283463</v>
      </c>
      <c r="HF44" s="703">
        <v>77.952755905511808</v>
      </c>
      <c r="HG44" s="703">
        <v>26.771653543307089</v>
      </c>
      <c r="HH44" s="1299">
        <v>20.472440944881889</v>
      </c>
      <c r="HI44" s="1299">
        <v>25.984251968503933</v>
      </c>
      <c r="HJ44" s="1299">
        <v>78.740157480314963</v>
      </c>
      <c r="HK44" s="1299">
        <v>7.0866141732283463</v>
      </c>
      <c r="HL44" s="1299">
        <v>79.527559055118118</v>
      </c>
      <c r="HM44" s="1300">
        <v>127</v>
      </c>
      <c r="HN44" s="709">
        <v>15.736040609137056</v>
      </c>
      <c r="HO44" s="709">
        <v>5.0761421319796955</v>
      </c>
      <c r="HP44" s="709">
        <v>61.928934010152282</v>
      </c>
      <c r="HQ44" s="709">
        <v>25.126903553299488</v>
      </c>
      <c r="HR44" s="709">
        <v>8.8832487309644677</v>
      </c>
      <c r="HS44" s="709">
        <v>39.847715736040605</v>
      </c>
      <c r="HT44" s="709">
        <v>56.345177664974621</v>
      </c>
      <c r="HU44" s="709">
        <v>5.0761421319796955</v>
      </c>
      <c r="HV44" s="709">
        <v>56.852791878172596</v>
      </c>
      <c r="HW44" s="1300">
        <v>394</v>
      </c>
      <c r="HX44" s="1265" t="s">
        <v>31</v>
      </c>
      <c r="HY44" s="1266" t="s">
        <v>31</v>
      </c>
      <c r="HZ44" s="1266" t="s">
        <v>31</v>
      </c>
      <c r="IA44" s="1266" t="s">
        <v>31</v>
      </c>
      <c r="IB44" s="1266" t="s">
        <v>31</v>
      </c>
      <c r="IC44" s="1266" t="s">
        <v>31</v>
      </c>
      <c r="ID44" s="1266" t="s">
        <v>31</v>
      </c>
      <c r="IE44" s="1266" t="s">
        <v>31</v>
      </c>
      <c r="IF44" s="1267" t="s">
        <v>31</v>
      </c>
      <c r="IG44" s="1268" t="s">
        <v>31</v>
      </c>
      <c r="IH44" s="1269" t="s">
        <v>31</v>
      </c>
      <c r="II44" s="1269" t="s">
        <v>31</v>
      </c>
      <c r="IJ44" s="1269" t="s">
        <v>31</v>
      </c>
      <c r="IK44" s="1269" t="s">
        <v>31</v>
      </c>
      <c r="IL44" s="1269" t="s">
        <v>31</v>
      </c>
      <c r="IM44" s="1269" t="s">
        <v>31</v>
      </c>
      <c r="IN44" s="1269" t="s">
        <v>31</v>
      </c>
      <c r="IO44" s="1267" t="s">
        <v>31</v>
      </c>
      <c r="IP44" s="1268" t="s">
        <v>31</v>
      </c>
      <c r="IQ44" s="1269" t="s">
        <v>31</v>
      </c>
      <c r="IR44" s="1269" t="s">
        <v>31</v>
      </c>
      <c r="IS44" s="1269" t="s">
        <v>31</v>
      </c>
      <c r="IT44" s="1269" t="s">
        <v>31</v>
      </c>
      <c r="IU44" s="1269" t="s">
        <v>31</v>
      </c>
      <c r="IV44" s="1269" t="s">
        <v>31</v>
      </c>
      <c r="IW44" s="1269" t="s">
        <v>31</v>
      </c>
      <c r="IX44" s="1270" t="s">
        <v>31</v>
      </c>
      <c r="IY44" s="1268" t="s">
        <v>31</v>
      </c>
      <c r="IZ44" s="1269" t="s">
        <v>31</v>
      </c>
      <c r="JA44" s="1269" t="s">
        <v>31</v>
      </c>
      <c r="JB44" s="1269" t="s">
        <v>31</v>
      </c>
      <c r="JC44" s="1269" t="s">
        <v>31</v>
      </c>
      <c r="JD44" s="1269" t="s">
        <v>31</v>
      </c>
      <c r="JE44" s="1269" t="s">
        <v>31</v>
      </c>
      <c r="JF44" s="1269" t="s">
        <v>31</v>
      </c>
      <c r="JG44" s="1270" t="s">
        <v>31</v>
      </c>
      <c r="JH44" s="1268" t="s">
        <v>31</v>
      </c>
      <c r="JI44" s="1269" t="s">
        <v>31</v>
      </c>
      <c r="JJ44" s="1269" t="s">
        <v>31</v>
      </c>
      <c r="JK44" s="1269" t="s">
        <v>31</v>
      </c>
      <c r="JL44" s="1269" t="s">
        <v>31</v>
      </c>
      <c r="JM44" s="1269" t="s">
        <v>31</v>
      </c>
      <c r="JN44" s="1269" t="s">
        <v>31</v>
      </c>
      <c r="JO44" s="1269" t="s">
        <v>31</v>
      </c>
      <c r="JP44" s="1270" t="s">
        <v>31</v>
      </c>
      <c r="JQ44" s="1268" t="s">
        <v>31</v>
      </c>
      <c r="JR44" s="1269" t="s">
        <v>31</v>
      </c>
      <c r="JS44" s="1269" t="s">
        <v>31</v>
      </c>
      <c r="JT44" s="1269" t="s">
        <v>31</v>
      </c>
      <c r="JU44" s="1269" t="s">
        <v>31</v>
      </c>
      <c r="JV44" s="1269" t="s">
        <v>31</v>
      </c>
      <c r="JW44" s="1269" t="s">
        <v>31</v>
      </c>
      <c r="JX44" s="1269" t="s">
        <v>31</v>
      </c>
      <c r="JY44" s="1270" t="s">
        <v>31</v>
      </c>
      <c r="JZ44" s="718">
        <v>46.115288220551378</v>
      </c>
      <c r="KA44" s="705">
        <f t="shared" si="43"/>
        <v>56</v>
      </c>
      <c r="KB44" s="718">
        <v>86.956521739130437</v>
      </c>
      <c r="KC44" s="705">
        <f t="shared" si="43"/>
        <v>14</v>
      </c>
      <c r="KD44" s="725">
        <v>1.1703803736214269</v>
      </c>
      <c r="KE44" s="715">
        <f t="shared" si="44"/>
        <v>67</v>
      </c>
      <c r="KF44" s="725">
        <v>9.2730137294620754</v>
      </c>
      <c r="KG44" s="715">
        <f t="shared" si="44"/>
        <v>5</v>
      </c>
      <c r="KH44" s="725">
        <v>15.034886338059868</v>
      </c>
      <c r="KI44" s="715">
        <f t="shared" si="124"/>
        <v>42</v>
      </c>
      <c r="KJ44" s="725">
        <v>23.047490434391175</v>
      </c>
      <c r="KK44" s="715">
        <f t="shared" si="124"/>
        <v>11</v>
      </c>
      <c r="KL44" s="725">
        <v>5.6277056277056277</v>
      </c>
      <c r="KM44" s="715">
        <f t="shared" si="46"/>
        <v>62</v>
      </c>
      <c r="KN44" s="715">
        <v>18.618181818181817</v>
      </c>
      <c r="KO44" s="715">
        <f t="shared" si="47"/>
        <v>37</v>
      </c>
      <c r="KP44" s="728">
        <v>45</v>
      </c>
      <c r="KQ44" s="729">
        <v>10</v>
      </c>
      <c r="KR44" s="729">
        <v>0</v>
      </c>
      <c r="KS44" s="729">
        <v>40</v>
      </c>
      <c r="KT44" s="729">
        <v>0</v>
      </c>
      <c r="KU44" s="730">
        <f t="shared" si="48"/>
        <v>95</v>
      </c>
      <c r="KV44" s="734">
        <f t="shared" si="49"/>
        <v>33</v>
      </c>
      <c r="KW44" s="728">
        <v>10</v>
      </c>
      <c r="KX44" s="729">
        <v>10</v>
      </c>
      <c r="KY44" s="706">
        <f t="shared" si="50"/>
        <v>20</v>
      </c>
      <c r="KZ44" s="705">
        <f t="shared" si="51"/>
        <v>1</v>
      </c>
      <c r="LA44" s="847" t="s">
        <v>1632</v>
      </c>
      <c r="LB44" s="846" t="s">
        <v>1632</v>
      </c>
      <c r="LC44" s="846" t="s">
        <v>1632</v>
      </c>
      <c r="LD44" s="846" t="s">
        <v>1632</v>
      </c>
      <c r="LE44" s="729">
        <v>40</v>
      </c>
      <c r="LF44" s="1023">
        <v>1</v>
      </c>
      <c r="LG44" s="847" t="s">
        <v>1632</v>
      </c>
      <c r="LH44" s="846" t="s">
        <v>1632</v>
      </c>
      <c r="LI44" s="846" t="s">
        <v>1632</v>
      </c>
      <c r="LJ44" s="846" t="s">
        <v>1632</v>
      </c>
      <c r="LK44" s="729">
        <v>40</v>
      </c>
      <c r="LL44" s="1023">
        <v>1</v>
      </c>
      <c r="LM44" s="847" t="s">
        <v>1632</v>
      </c>
      <c r="LN44" s="846" t="s">
        <v>1632</v>
      </c>
      <c r="LO44" s="846" t="s">
        <v>1632</v>
      </c>
      <c r="LP44" s="846" t="s">
        <v>1625</v>
      </c>
      <c r="LQ44" s="729">
        <v>45</v>
      </c>
      <c r="LR44" s="1023">
        <v>20</v>
      </c>
      <c r="LS44" s="847" t="s">
        <v>1632</v>
      </c>
      <c r="LT44" s="846" t="s">
        <v>1632</v>
      </c>
      <c r="LU44" s="846" t="s">
        <v>1632</v>
      </c>
      <c r="LV44" s="846" t="s">
        <v>1632</v>
      </c>
      <c r="LW44" s="729">
        <v>40</v>
      </c>
      <c r="LX44" s="1023">
        <v>1</v>
      </c>
      <c r="LY44" s="847" t="s">
        <v>1632</v>
      </c>
      <c r="LZ44" s="846" t="s">
        <v>1625</v>
      </c>
      <c r="MA44" s="846" t="s">
        <v>1625</v>
      </c>
      <c r="MB44" s="846" t="s">
        <v>1625</v>
      </c>
      <c r="MC44" s="729">
        <v>10</v>
      </c>
      <c r="MD44" s="1023">
        <v>63</v>
      </c>
      <c r="ME44" s="847" t="s">
        <v>1632</v>
      </c>
      <c r="MF44" s="846" t="s">
        <v>1632</v>
      </c>
      <c r="MG44" s="846" t="s">
        <v>1625</v>
      </c>
      <c r="MH44" s="846" t="s">
        <v>1625</v>
      </c>
      <c r="MI44" s="729">
        <v>20</v>
      </c>
      <c r="MJ44" s="1023">
        <v>33</v>
      </c>
      <c r="MK44" s="847" t="s">
        <v>1632</v>
      </c>
      <c r="ML44" s="846" t="s">
        <v>1625</v>
      </c>
      <c r="MM44" s="846" t="s">
        <v>1625</v>
      </c>
      <c r="MN44" s="729">
        <v>15</v>
      </c>
      <c r="MO44" s="1023">
        <v>33</v>
      </c>
      <c r="MP44" s="847" t="s">
        <v>1632</v>
      </c>
      <c r="MQ44" s="846" t="s">
        <v>1632</v>
      </c>
      <c r="MR44" s="846" t="s">
        <v>1632</v>
      </c>
      <c r="MS44" s="846" t="s">
        <v>1632</v>
      </c>
      <c r="MT44" s="729">
        <v>40</v>
      </c>
      <c r="MU44" s="1023">
        <v>1</v>
      </c>
      <c r="MV44" s="846" t="s">
        <v>1625</v>
      </c>
      <c r="MW44" s="846" t="s">
        <v>1625</v>
      </c>
      <c r="MX44" s="846" t="s">
        <v>1625</v>
      </c>
      <c r="MY44" s="846" t="s">
        <v>1625</v>
      </c>
      <c r="MZ44" s="729">
        <v>0</v>
      </c>
      <c r="NA44" s="1023">
        <v>47</v>
      </c>
      <c r="NB44" s="715">
        <v>1080.42</v>
      </c>
      <c r="NC44" s="715">
        <f t="shared" si="3"/>
        <v>5</v>
      </c>
      <c r="ND44" s="714">
        <v>0</v>
      </c>
      <c r="NE44" s="715">
        <v>55</v>
      </c>
      <c r="NF44" s="731">
        <v>0</v>
      </c>
      <c r="NG44" s="715">
        <v>55</v>
      </c>
      <c r="NH44" s="715">
        <v>0</v>
      </c>
      <c r="NI44" s="715">
        <v>56</v>
      </c>
      <c r="NJ44" s="731">
        <v>0</v>
      </c>
      <c r="NK44" s="715">
        <v>56</v>
      </c>
      <c r="NL44" s="715">
        <v>0</v>
      </c>
      <c r="NM44" s="715">
        <v>57</v>
      </c>
      <c r="NN44" s="2946">
        <v>0</v>
      </c>
      <c r="NO44" s="715">
        <v>57</v>
      </c>
      <c r="NP44" s="715">
        <v>2380</v>
      </c>
      <c r="NQ44" s="3206">
        <v>1</v>
      </c>
      <c r="NR44" s="3349">
        <v>0.80938891137191415</v>
      </c>
      <c r="NS44" s="3206">
        <v>30</v>
      </c>
      <c r="NT44" s="3206">
        <v>20</v>
      </c>
      <c r="NU44" s="3207">
        <v>0.40469445568595713</v>
      </c>
      <c r="NV44" s="3206">
        <v>34</v>
      </c>
      <c r="NW44" s="3206">
        <v>59</v>
      </c>
      <c r="NX44" s="3207">
        <v>2.3876972885471472</v>
      </c>
      <c r="NY44" s="3206">
        <v>40</v>
      </c>
      <c r="NZ44" s="3206">
        <v>5</v>
      </c>
      <c r="OA44" s="3208">
        <v>2.0234722784297854</v>
      </c>
      <c r="OB44" s="3206">
        <v>43</v>
      </c>
      <c r="OC44" s="714">
        <v>157</v>
      </c>
      <c r="OD44" s="2946">
        <v>66.244725738396625</v>
      </c>
      <c r="OE44" s="733">
        <v>31</v>
      </c>
      <c r="OF44" s="714">
        <v>1</v>
      </c>
      <c r="OG44" s="731">
        <v>0.40469445568595713</v>
      </c>
      <c r="OH44" s="733">
        <f t="shared" si="52"/>
        <v>19</v>
      </c>
      <c r="OI44" s="981">
        <v>28.071672354948806</v>
      </c>
      <c r="OJ44" s="733">
        <f t="shared" si="4"/>
        <v>53</v>
      </c>
      <c r="OK44" s="1355" t="s">
        <v>3043</v>
      </c>
      <c r="OL44" s="1355" t="s">
        <v>3044</v>
      </c>
      <c r="OM44" s="1355">
        <v>152</v>
      </c>
      <c r="ON44" s="3559">
        <v>92.909535452322743</v>
      </c>
      <c r="OO44" s="1355">
        <v>6</v>
      </c>
      <c r="OP44" s="977"/>
      <c r="OQ44" s="712">
        <v>16.899999999999999</v>
      </c>
      <c r="OR44" s="712">
        <v>12.5</v>
      </c>
      <c r="OS44" s="712">
        <v>10.5</v>
      </c>
      <c r="OT44" s="712">
        <v>6.25</v>
      </c>
      <c r="OU44" s="712">
        <v>7.0588235294117645</v>
      </c>
      <c r="OV44" s="712">
        <v>15.315315315315313</v>
      </c>
      <c r="OW44" s="699">
        <f t="shared" si="53"/>
        <v>16</v>
      </c>
      <c r="OX44" s="712">
        <v>11.420689807454513</v>
      </c>
      <c r="OY44" s="699">
        <f t="shared" si="53"/>
        <v>50</v>
      </c>
      <c r="OZ44" s="712">
        <v>14.5</v>
      </c>
      <c r="PA44" s="712">
        <v>9.6</v>
      </c>
      <c r="PB44" s="712">
        <v>13.2</v>
      </c>
      <c r="PC44" s="712">
        <v>16.666666666666664</v>
      </c>
      <c r="PD44" s="712">
        <v>12.941176470588237</v>
      </c>
      <c r="PE44" s="712">
        <v>9.9099099099099099</v>
      </c>
      <c r="PF44" s="699">
        <f t="shared" si="54"/>
        <v>48</v>
      </c>
      <c r="PG44" s="712">
        <v>12.802958841194135</v>
      </c>
      <c r="PH44" s="699">
        <f t="shared" si="55"/>
        <v>27</v>
      </c>
      <c r="PI44" s="712">
        <v>25.225225225225223</v>
      </c>
      <c r="PJ44" s="699">
        <f t="shared" si="56"/>
        <v>41</v>
      </c>
      <c r="PK44" s="985">
        <v>24.223648648648648</v>
      </c>
      <c r="PL44" s="699">
        <f t="shared" si="56"/>
        <v>35</v>
      </c>
      <c r="PM44" s="985">
        <v>0</v>
      </c>
      <c r="PN44" s="985">
        <v>0</v>
      </c>
      <c r="PO44" s="699">
        <f t="shared" si="57"/>
        <v>37</v>
      </c>
      <c r="PP44" s="712">
        <v>0</v>
      </c>
      <c r="PQ44" s="985">
        <v>0</v>
      </c>
      <c r="PR44" s="699">
        <f t="shared" si="58"/>
        <v>24</v>
      </c>
      <c r="PS44" s="982">
        <v>40</v>
      </c>
      <c r="PT44" s="725">
        <v>32.5</v>
      </c>
      <c r="PU44" s="699">
        <v>75</v>
      </c>
      <c r="PV44" s="699">
        <v>213</v>
      </c>
      <c r="PW44" s="725">
        <v>63.84976525821596</v>
      </c>
      <c r="PX44" s="699">
        <v>14</v>
      </c>
      <c r="PY44" s="715">
        <v>40</v>
      </c>
      <c r="PZ44" s="725">
        <v>75</v>
      </c>
      <c r="QA44" s="699">
        <v>44</v>
      </c>
      <c r="QB44" s="982">
        <v>40</v>
      </c>
      <c r="QC44" s="715">
        <v>45</v>
      </c>
      <c r="QD44" s="699">
        <v>37</v>
      </c>
      <c r="QE44" s="716">
        <v>0</v>
      </c>
      <c r="QF44" s="3644">
        <v>0</v>
      </c>
      <c r="QG44" s="699">
        <v>23</v>
      </c>
      <c r="QH44" s="1363" t="s">
        <v>1627</v>
      </c>
      <c r="QI44" s="712">
        <v>79.742173112338861</v>
      </c>
      <c r="QJ44" s="712">
        <v>73.663366336633658</v>
      </c>
      <c r="QK44" s="699">
        <f t="shared" si="59"/>
        <v>66</v>
      </c>
      <c r="QL44" s="715">
        <v>505</v>
      </c>
      <c r="QM44" s="709">
        <v>43.627450980392155</v>
      </c>
      <c r="QN44" s="703">
        <v>42.211055276381906</v>
      </c>
      <c r="QO44" s="978">
        <v>69</v>
      </c>
      <c r="QP44" s="705">
        <v>199</v>
      </c>
      <c r="QQ44" s="3553">
        <v>90.673575129533674</v>
      </c>
      <c r="QR44" s="709">
        <v>1070.2</v>
      </c>
      <c r="QS44" s="978">
        <f t="shared" si="60"/>
        <v>2</v>
      </c>
      <c r="QT44" s="703">
        <v>1936.5</v>
      </c>
      <c r="QU44" s="978">
        <f t="shared" si="61"/>
        <v>2</v>
      </c>
      <c r="QV44" s="703">
        <v>2001.7</v>
      </c>
      <c r="QW44" s="978">
        <f t="shared" si="62"/>
        <v>22</v>
      </c>
      <c r="QX44" s="703">
        <v>0</v>
      </c>
      <c r="QY44" s="979">
        <f t="shared" si="63"/>
        <v>12</v>
      </c>
      <c r="QZ44" s="712">
        <v>0</v>
      </c>
      <c r="RA44" s="699">
        <v>30</v>
      </c>
      <c r="RB44" s="712">
        <v>150.46</v>
      </c>
      <c r="RC44" s="699">
        <v>61</v>
      </c>
      <c r="RD44" s="712">
        <v>0</v>
      </c>
      <c r="RE44" s="699">
        <v>24</v>
      </c>
      <c r="RF44" s="712">
        <v>1484.6</v>
      </c>
      <c r="RG44" s="699">
        <v>7</v>
      </c>
      <c r="RH44" s="699">
        <v>4170.1000000000004</v>
      </c>
      <c r="RI44" s="978">
        <f t="shared" si="64"/>
        <v>47</v>
      </c>
      <c r="RJ44" s="712">
        <v>1768.1</v>
      </c>
      <c r="RK44" s="978">
        <f t="shared" si="64"/>
        <v>23</v>
      </c>
      <c r="RL44" s="712">
        <v>2335.3000000000002</v>
      </c>
      <c r="RM44" s="978">
        <f t="shared" si="64"/>
        <v>5</v>
      </c>
      <c r="RN44" s="712">
        <v>5020.8999999999996</v>
      </c>
      <c r="RO44" s="978">
        <f t="shared" si="64"/>
        <v>13</v>
      </c>
      <c r="RP44" s="712">
        <v>0</v>
      </c>
      <c r="RQ44" s="978">
        <f t="shared" si="65"/>
        <v>2</v>
      </c>
      <c r="RR44" s="712">
        <v>0</v>
      </c>
      <c r="RS44" s="978">
        <f t="shared" si="65"/>
        <v>1</v>
      </c>
      <c r="RT44" s="712">
        <v>0</v>
      </c>
      <c r="RU44" s="978">
        <f t="shared" si="65"/>
        <v>38</v>
      </c>
      <c r="RV44" s="712">
        <f t="shared" si="66"/>
        <v>0</v>
      </c>
      <c r="RW44" s="978">
        <f t="shared" si="67"/>
        <v>39</v>
      </c>
      <c r="RX44" s="712">
        <v>5</v>
      </c>
      <c r="RY44" s="712" t="s">
        <v>1632</v>
      </c>
      <c r="RZ44" s="712">
        <v>0</v>
      </c>
      <c r="SA44" s="712" t="s">
        <v>1625</v>
      </c>
      <c r="SB44" s="712">
        <v>0</v>
      </c>
      <c r="SC44" s="712" t="s">
        <v>1625</v>
      </c>
      <c r="SD44" s="712">
        <v>0</v>
      </c>
      <c r="SE44" s="712" t="s">
        <v>1625</v>
      </c>
      <c r="SF44" s="712">
        <v>0</v>
      </c>
      <c r="SG44" s="712" t="s">
        <v>1625</v>
      </c>
      <c r="SH44" s="712">
        <v>5</v>
      </c>
      <c r="SI44" s="699">
        <f t="shared" si="68"/>
        <v>57</v>
      </c>
      <c r="SJ44" s="712">
        <v>5</v>
      </c>
      <c r="SK44" s="712" t="s">
        <v>1632</v>
      </c>
      <c r="SL44" s="712">
        <v>0</v>
      </c>
      <c r="SM44" s="712" t="s">
        <v>1625</v>
      </c>
      <c r="SN44" s="712">
        <v>0</v>
      </c>
      <c r="SO44" s="712" t="s">
        <v>1625</v>
      </c>
      <c r="SP44" s="712">
        <v>0</v>
      </c>
      <c r="SQ44" s="712" t="s">
        <v>1625</v>
      </c>
      <c r="SR44" s="712">
        <v>5</v>
      </c>
      <c r="SS44" s="699">
        <f t="shared" si="69"/>
        <v>50</v>
      </c>
      <c r="ST44" s="712">
        <v>0</v>
      </c>
      <c r="SU44" s="712" t="s">
        <v>1625</v>
      </c>
      <c r="SV44" s="712">
        <v>0</v>
      </c>
      <c r="SW44" s="712" t="s">
        <v>1625</v>
      </c>
      <c r="SX44" s="712">
        <v>0</v>
      </c>
      <c r="SY44" s="712" t="s">
        <v>1625</v>
      </c>
      <c r="SZ44" s="712">
        <v>0</v>
      </c>
      <c r="TA44" s="699">
        <f t="shared" si="70"/>
        <v>72</v>
      </c>
      <c r="TB44" s="699">
        <v>0</v>
      </c>
      <c r="TC44" s="699" t="s">
        <v>1625</v>
      </c>
      <c r="TD44" s="699">
        <v>0</v>
      </c>
      <c r="TE44" s="699" t="s">
        <v>1625</v>
      </c>
      <c r="TF44" s="699">
        <v>0</v>
      </c>
      <c r="TG44" s="699" t="s">
        <v>1625</v>
      </c>
      <c r="TH44" s="699">
        <v>0</v>
      </c>
      <c r="TI44" s="699" t="s">
        <v>1625</v>
      </c>
      <c r="TJ44" s="699">
        <v>0</v>
      </c>
      <c r="TK44" s="699">
        <f t="shared" si="71"/>
        <v>64</v>
      </c>
      <c r="TL44" s="989">
        <v>10</v>
      </c>
      <c r="TM44" s="989">
        <v>10</v>
      </c>
      <c r="TN44" s="989">
        <v>10</v>
      </c>
      <c r="TO44" s="989">
        <v>10</v>
      </c>
      <c r="TP44" s="989">
        <v>40</v>
      </c>
      <c r="TQ44" s="699">
        <f t="shared" si="72"/>
        <v>1</v>
      </c>
      <c r="TR44" s="712" t="s">
        <v>1632</v>
      </c>
      <c r="TS44" s="712" t="s">
        <v>1632</v>
      </c>
      <c r="TT44" s="712" t="s">
        <v>1625</v>
      </c>
      <c r="TU44" s="712" t="s">
        <v>1625</v>
      </c>
      <c r="TV44" s="712">
        <v>5</v>
      </c>
      <c r="TW44" s="712">
        <v>5</v>
      </c>
      <c r="TX44" s="712">
        <v>0</v>
      </c>
      <c r="TY44" s="712">
        <v>0</v>
      </c>
      <c r="TZ44" s="712">
        <v>10</v>
      </c>
      <c r="UA44" s="699">
        <f t="shared" si="73"/>
        <v>50</v>
      </c>
      <c r="UB44" s="712">
        <v>10</v>
      </c>
      <c r="UC44" s="712">
        <v>10</v>
      </c>
      <c r="UD44" s="712">
        <v>0</v>
      </c>
      <c r="UE44" s="712">
        <v>0</v>
      </c>
      <c r="UF44" s="712">
        <v>20</v>
      </c>
      <c r="UG44" s="699">
        <f t="shared" si="74"/>
        <v>34</v>
      </c>
      <c r="UH44" s="715">
        <v>0</v>
      </c>
      <c r="UI44" s="712">
        <v>0</v>
      </c>
      <c r="UJ44" s="699">
        <v>25</v>
      </c>
      <c r="UK44" s="715">
        <v>0</v>
      </c>
      <c r="UL44" s="712">
        <v>0</v>
      </c>
      <c r="UM44" s="699">
        <v>54</v>
      </c>
      <c r="UN44" s="715">
        <v>1</v>
      </c>
      <c r="UO44" s="712">
        <v>16.986580601324953</v>
      </c>
      <c r="UP44" s="699">
        <v>12</v>
      </c>
      <c r="UQ44" s="715">
        <v>1</v>
      </c>
      <c r="UR44" s="712">
        <v>16.329196603527109</v>
      </c>
      <c r="US44" s="699">
        <v>7</v>
      </c>
      <c r="UT44" s="712">
        <v>17</v>
      </c>
      <c r="UU44" s="699">
        <v>71</v>
      </c>
      <c r="UV44" s="712">
        <v>0</v>
      </c>
      <c r="UW44" s="699">
        <v>76</v>
      </c>
      <c r="UX44" s="1099">
        <v>34</v>
      </c>
      <c r="UY44" s="699">
        <v>2</v>
      </c>
      <c r="UZ44" s="989">
        <v>1.0349999999999999</v>
      </c>
      <c r="VA44" s="989">
        <v>1</v>
      </c>
      <c r="VB44" s="989">
        <v>0.28199999999999997</v>
      </c>
      <c r="VC44" s="989">
        <v>3</v>
      </c>
      <c r="VD44" s="989">
        <v>0.154</v>
      </c>
      <c r="VE44" s="989">
        <v>1</v>
      </c>
      <c r="VF44" s="989">
        <v>0.15</v>
      </c>
      <c r="VG44" s="989">
        <v>1</v>
      </c>
      <c r="VH44" s="989">
        <v>0.20699999999999999</v>
      </c>
      <c r="VI44" s="989">
        <v>1</v>
      </c>
      <c r="VJ44" s="989">
        <v>0.109</v>
      </c>
      <c r="VK44" s="989">
        <v>1</v>
      </c>
      <c r="VL44" s="989">
        <v>6.9000000000000006E-2</v>
      </c>
      <c r="VM44" s="989">
        <v>1</v>
      </c>
      <c r="VN44" s="989">
        <v>3.1E-2</v>
      </c>
      <c r="VO44" s="989">
        <v>1</v>
      </c>
      <c r="VP44" s="989">
        <v>19</v>
      </c>
      <c r="VQ44" s="989">
        <v>305.31897798489473</v>
      </c>
      <c r="VR44" s="989">
        <v>5</v>
      </c>
      <c r="VS44" s="989">
        <v>2</v>
      </c>
      <c r="VT44" s="989">
        <v>32.138839787883654</v>
      </c>
      <c r="VU44" s="989">
        <v>56</v>
      </c>
      <c r="VV44" s="989">
        <v>9</v>
      </c>
      <c r="VW44" s="989">
        <v>144.62477904547646</v>
      </c>
      <c r="VX44" s="989">
        <v>30</v>
      </c>
      <c r="VY44" s="989">
        <v>9</v>
      </c>
      <c r="VZ44" s="989">
        <v>144.62477904547646</v>
      </c>
      <c r="WA44" s="989">
        <v>17</v>
      </c>
      <c r="WB44" s="989">
        <v>130</v>
      </c>
      <c r="WC44" s="989">
        <v>2089.0245862124375</v>
      </c>
      <c r="WD44" s="989">
        <v>2</v>
      </c>
      <c r="WE44" s="989">
        <v>10</v>
      </c>
      <c r="WF44" s="989">
        <v>160.6941989394183</v>
      </c>
      <c r="WG44" s="989">
        <v>40</v>
      </c>
      <c r="WH44" s="989">
        <v>92.08</v>
      </c>
      <c r="WI44" s="989">
        <v>28</v>
      </c>
      <c r="WJ44" s="989">
        <v>0</v>
      </c>
      <c r="WK44" s="989">
        <v>10</v>
      </c>
      <c r="WL44" s="989">
        <v>0</v>
      </c>
      <c r="WM44" s="989">
        <v>2</v>
      </c>
      <c r="WN44" s="989">
        <v>92.08</v>
      </c>
      <c r="WO44" s="989">
        <v>21</v>
      </c>
      <c r="WP44" s="989">
        <v>0</v>
      </c>
      <c r="WQ44" s="989">
        <v>19</v>
      </c>
      <c r="WR44" s="989">
        <v>0</v>
      </c>
      <c r="WS44" s="989">
        <v>31</v>
      </c>
      <c r="WT44" s="989">
        <v>0</v>
      </c>
      <c r="WU44" s="989">
        <v>25</v>
      </c>
      <c r="WV44" s="989">
        <v>0</v>
      </c>
      <c r="WW44" s="989">
        <v>12</v>
      </c>
      <c r="WX44" s="989">
        <v>0</v>
      </c>
      <c r="WY44" s="989">
        <v>41</v>
      </c>
      <c r="WZ44" s="712">
        <v>0</v>
      </c>
      <c r="XA44" s="699">
        <v>76</v>
      </c>
      <c r="XB44" s="712">
        <v>424.78</v>
      </c>
      <c r="XC44" s="712">
        <v>51</v>
      </c>
      <c r="XD44" s="712">
        <v>313.08</v>
      </c>
      <c r="XE44" s="699">
        <v>3</v>
      </c>
      <c r="XF44" s="712">
        <v>0</v>
      </c>
      <c r="XG44" s="712">
        <v>23</v>
      </c>
      <c r="XH44" s="712">
        <v>0</v>
      </c>
      <c r="XI44" s="699">
        <v>28</v>
      </c>
      <c r="XJ44" s="712">
        <v>70.8</v>
      </c>
      <c r="XK44" s="699">
        <v>74</v>
      </c>
      <c r="XL44" s="712">
        <v>0</v>
      </c>
      <c r="XM44" s="699">
        <v>63</v>
      </c>
      <c r="XO44" s="714"/>
      <c r="XP44" s="725"/>
      <c r="XQ44" s="715"/>
      <c r="XR44" s="714"/>
      <c r="XS44" s="725"/>
      <c r="XT44" s="715"/>
      <c r="XU44" s="715"/>
      <c r="XV44" s="712"/>
      <c r="XW44" s="715"/>
      <c r="XX44" s="1169">
        <v>39</v>
      </c>
      <c r="XY44" s="1174">
        <v>0</v>
      </c>
      <c r="XZ44" s="1168">
        <f t="shared" si="75"/>
        <v>69</v>
      </c>
      <c r="YA44" s="715">
        <v>209</v>
      </c>
      <c r="YB44" s="725">
        <v>25.358851674641148</v>
      </c>
      <c r="YC44" s="715">
        <f t="shared" si="76"/>
        <v>6</v>
      </c>
      <c r="YD44" s="714">
        <v>217</v>
      </c>
      <c r="YE44" s="725">
        <v>15.789473684210526</v>
      </c>
      <c r="YF44" s="715">
        <f t="shared" si="77"/>
        <v>76</v>
      </c>
      <c r="YG44" s="699">
        <v>218</v>
      </c>
      <c r="YH44" s="1099">
        <v>7.3394495412844041</v>
      </c>
      <c r="YI44" s="715">
        <f t="shared" si="78"/>
        <v>21</v>
      </c>
      <c r="YJ44" s="714">
        <v>217</v>
      </c>
      <c r="YK44" s="712">
        <v>18.421052631578945</v>
      </c>
      <c r="YL44" s="715">
        <f t="shared" si="79"/>
        <v>14</v>
      </c>
      <c r="YM44" s="699">
        <v>218</v>
      </c>
      <c r="YN44" s="712">
        <v>23.853211009174313</v>
      </c>
      <c r="YO44" s="715">
        <f t="shared" si="80"/>
        <v>37</v>
      </c>
      <c r="YP44" s="1178">
        <v>0</v>
      </c>
      <c r="YQ44" s="1099">
        <v>0</v>
      </c>
      <c r="YR44" s="1099">
        <v>0</v>
      </c>
      <c r="YS44" s="1099">
        <v>0</v>
      </c>
      <c r="YT44" s="1099">
        <v>0</v>
      </c>
      <c r="YU44" s="1099">
        <v>0</v>
      </c>
      <c r="YV44" s="1099">
        <v>0</v>
      </c>
      <c r="YW44" s="1099">
        <v>0</v>
      </c>
      <c r="YX44" s="1099">
        <v>0</v>
      </c>
      <c r="YY44" s="1099">
        <v>0</v>
      </c>
      <c r="YZ44" s="1099">
        <v>0</v>
      </c>
      <c r="ZA44" s="1188" t="s">
        <v>1730</v>
      </c>
      <c r="ZB44" s="985">
        <v>44.897959183673471</v>
      </c>
      <c r="ZC44" s="985">
        <v>2.0408163265306123</v>
      </c>
      <c r="ZD44" s="985">
        <v>14.285714285714285</v>
      </c>
      <c r="ZE44" s="985">
        <v>2.0408163265306123</v>
      </c>
      <c r="ZF44" s="985">
        <v>4.0816326530612246</v>
      </c>
      <c r="ZG44" s="985">
        <v>12.244897959183673</v>
      </c>
      <c r="ZH44" s="985">
        <v>6.1224489795918364</v>
      </c>
      <c r="ZI44" s="985">
        <v>2.0408163265306123</v>
      </c>
      <c r="ZJ44" s="985">
        <v>38.775510204081634</v>
      </c>
      <c r="ZK44" s="985">
        <v>14.285714285714285</v>
      </c>
      <c r="ZL44" s="985">
        <v>6.1224489795918364</v>
      </c>
      <c r="ZM44" s="699">
        <v>49</v>
      </c>
      <c r="ZN44" s="714" t="s">
        <v>1650</v>
      </c>
      <c r="ZO44" s="715" t="s">
        <v>1650</v>
      </c>
      <c r="ZP44" s="715" t="s">
        <v>1633</v>
      </c>
      <c r="ZQ44" s="715" t="s">
        <v>1634</v>
      </c>
      <c r="ZR44" s="715" t="s">
        <v>1633</v>
      </c>
      <c r="ZS44" s="715" t="s">
        <v>1634</v>
      </c>
      <c r="ZT44" s="715">
        <v>2</v>
      </c>
      <c r="ZU44" s="715">
        <v>2</v>
      </c>
      <c r="ZV44" s="715">
        <v>-1</v>
      </c>
      <c r="ZW44" s="715">
        <v>1</v>
      </c>
      <c r="ZX44" s="715">
        <v>-1</v>
      </c>
      <c r="ZY44" s="715">
        <v>1</v>
      </c>
      <c r="ZZ44" s="715">
        <f t="shared" si="81"/>
        <v>4</v>
      </c>
      <c r="AAA44" s="715">
        <f t="shared" si="82"/>
        <v>38</v>
      </c>
      <c r="AAB44" s="716" t="s">
        <v>31</v>
      </c>
      <c r="AAC44" s="712" t="s">
        <v>31</v>
      </c>
      <c r="AAD44" s="712" t="s">
        <v>1636</v>
      </c>
      <c r="AAE44" s="712" t="s">
        <v>31</v>
      </c>
      <c r="AAF44" s="712" t="s">
        <v>1635</v>
      </c>
      <c r="AAG44" s="712" t="s">
        <v>31</v>
      </c>
      <c r="AAH44" s="714">
        <v>1</v>
      </c>
      <c r="AAI44" s="715">
        <v>3</v>
      </c>
      <c r="AAJ44" s="715">
        <v>1</v>
      </c>
      <c r="AAK44" s="715">
        <v>1</v>
      </c>
      <c r="AAL44" s="715">
        <v>1</v>
      </c>
      <c r="AAM44" s="733">
        <v>1</v>
      </c>
      <c r="AAN44" s="2996">
        <v>0.6082725060827251</v>
      </c>
      <c r="AAO44" s="2954">
        <f t="shared" si="83"/>
        <v>40</v>
      </c>
      <c r="AAP44" s="2995">
        <v>1.8248175182481752</v>
      </c>
      <c r="AAQ44" s="2954">
        <f t="shared" si="84"/>
        <v>10</v>
      </c>
      <c r="AAR44" s="2995">
        <v>0.6082725060827251</v>
      </c>
      <c r="AAS44" s="2954">
        <f t="shared" si="85"/>
        <v>18</v>
      </c>
      <c r="AAT44" s="2995">
        <v>0.6082725060827251</v>
      </c>
      <c r="AAU44" s="2954">
        <f t="shared" si="86"/>
        <v>46</v>
      </c>
      <c r="AAV44" s="2995">
        <v>0.6082725060827251</v>
      </c>
      <c r="AAW44" s="2954">
        <f t="shared" si="87"/>
        <v>32</v>
      </c>
      <c r="AAX44" s="2995">
        <v>0.6082725060827251</v>
      </c>
      <c r="AAY44" s="2954">
        <f t="shared" si="88"/>
        <v>28</v>
      </c>
      <c r="AAZ44" s="982">
        <v>3</v>
      </c>
      <c r="ABA44" s="699">
        <v>0</v>
      </c>
      <c r="ABB44" s="699">
        <v>1</v>
      </c>
      <c r="ABC44" s="2988">
        <v>1.8248175182481752</v>
      </c>
      <c r="ABD44" s="2954">
        <f t="shared" si="89"/>
        <v>7</v>
      </c>
      <c r="ABE44" s="2955">
        <v>0</v>
      </c>
      <c r="ABF44" s="2954">
        <f t="shared" si="89"/>
        <v>28</v>
      </c>
      <c r="ABG44" s="2955">
        <v>0.6082725060827251</v>
      </c>
      <c r="ABH44" s="2993">
        <f t="shared" si="89"/>
        <v>9</v>
      </c>
      <c r="ABI44" s="982">
        <v>0</v>
      </c>
      <c r="ABJ44" s="731">
        <v>0</v>
      </c>
      <c r="ABK44" s="715">
        <f t="shared" si="90"/>
        <v>31</v>
      </c>
      <c r="ABL44" s="716" t="s">
        <v>106</v>
      </c>
      <c r="ABM44" s="712" t="s">
        <v>1687</v>
      </c>
      <c r="ABN44" s="715">
        <v>3</v>
      </c>
      <c r="ABO44" s="715">
        <v>0</v>
      </c>
      <c r="ABP44" s="715">
        <f t="shared" si="91"/>
        <v>3</v>
      </c>
      <c r="ABQ44" s="715">
        <f t="shared" si="92"/>
        <v>23</v>
      </c>
      <c r="ABR44" s="1201" t="s">
        <v>1632</v>
      </c>
      <c r="ABS44" s="1202" t="s">
        <v>1632</v>
      </c>
      <c r="ABT44" s="1202" t="s">
        <v>1625</v>
      </c>
      <c r="ABU44" s="1202" t="s">
        <v>1625</v>
      </c>
      <c r="ABV44" s="725">
        <v>5</v>
      </c>
      <c r="ABW44" s="725">
        <v>5</v>
      </c>
      <c r="ABX44" s="725">
        <v>0</v>
      </c>
      <c r="ABY44" s="725">
        <v>0</v>
      </c>
      <c r="ABZ44" s="715">
        <f t="shared" si="93"/>
        <v>10</v>
      </c>
      <c r="ACA44" s="715">
        <f t="shared" si="94"/>
        <v>36</v>
      </c>
      <c r="ACB44" s="983" t="s">
        <v>1632</v>
      </c>
      <c r="ACC44" s="725" t="s">
        <v>1632</v>
      </c>
      <c r="ACD44" s="725" t="s">
        <v>1632</v>
      </c>
      <c r="ACE44" s="725" t="s">
        <v>1632</v>
      </c>
      <c r="ACF44" s="725">
        <v>5</v>
      </c>
      <c r="ACG44" s="725">
        <v>5</v>
      </c>
      <c r="ACH44" s="725">
        <v>5</v>
      </c>
      <c r="ACI44" s="725">
        <v>5</v>
      </c>
      <c r="ACJ44" s="715">
        <f t="shared" si="95"/>
        <v>20</v>
      </c>
      <c r="ACK44" s="715">
        <f t="shared" si="96"/>
        <v>1</v>
      </c>
      <c r="ACL44" s="982">
        <v>13</v>
      </c>
      <c r="ACM44" s="715">
        <v>1221</v>
      </c>
      <c r="ACN44" s="1089">
        <v>20.960999999999999</v>
      </c>
      <c r="ACO44" s="715">
        <v>11</v>
      </c>
      <c r="ACP44" s="1089">
        <v>2</v>
      </c>
      <c r="ACQ44" s="715">
        <v>16</v>
      </c>
      <c r="ACR44" s="982">
        <v>49.261000000000003</v>
      </c>
      <c r="ACS44" s="1090">
        <v>32</v>
      </c>
      <c r="ACT44" s="983" t="s">
        <v>1625</v>
      </c>
      <c r="ACU44" s="725" t="s">
        <v>1625</v>
      </c>
      <c r="ACV44" s="725" t="s">
        <v>1625</v>
      </c>
      <c r="ACW44" s="725" t="s">
        <v>1625</v>
      </c>
      <c r="ACX44" s="725">
        <v>0</v>
      </c>
      <c r="ACY44" s="725">
        <v>0</v>
      </c>
      <c r="ACZ44" s="725">
        <v>0</v>
      </c>
      <c r="ADA44" s="725">
        <v>0</v>
      </c>
      <c r="ADB44" s="715">
        <f t="shared" si="97"/>
        <v>0</v>
      </c>
      <c r="ADC44" s="715">
        <f t="shared" si="98"/>
        <v>28</v>
      </c>
      <c r="ADD44" s="984" t="s">
        <v>1632</v>
      </c>
      <c r="ADE44" s="985" t="s">
        <v>1632</v>
      </c>
      <c r="ADF44" s="985" t="s">
        <v>1632</v>
      </c>
      <c r="ADG44" s="985" t="s">
        <v>1625</v>
      </c>
      <c r="ADH44" s="985">
        <v>5</v>
      </c>
      <c r="ADI44" s="985">
        <v>5</v>
      </c>
      <c r="ADJ44" s="985">
        <v>5</v>
      </c>
      <c r="ADK44" s="985">
        <v>0</v>
      </c>
      <c r="ADL44" s="715">
        <f t="shared" si="99"/>
        <v>15</v>
      </c>
      <c r="ADM44" s="715">
        <f t="shared" si="100"/>
        <v>20</v>
      </c>
      <c r="ADN44" s="1169">
        <v>1</v>
      </c>
      <c r="ADO44" s="1168">
        <v>135</v>
      </c>
      <c r="ADP44" s="1168">
        <v>1080</v>
      </c>
      <c r="ADQ44" s="989">
        <v>135</v>
      </c>
      <c r="ADR44" s="989">
        <v>1080</v>
      </c>
      <c r="ADS44" s="989">
        <v>453.781512605042</v>
      </c>
      <c r="ADT44" s="989">
        <v>24</v>
      </c>
      <c r="ADU44" s="989">
        <v>0</v>
      </c>
      <c r="ADV44" s="989">
        <v>0</v>
      </c>
      <c r="ADW44" s="989">
        <v>0</v>
      </c>
      <c r="ADX44" s="989">
        <v>0</v>
      </c>
      <c r="ADY44" s="989">
        <v>0</v>
      </c>
      <c r="ADZ44" s="989">
        <v>0</v>
      </c>
      <c r="AEA44" s="989">
        <v>50</v>
      </c>
      <c r="AEB44" s="989">
        <v>1</v>
      </c>
      <c r="AEC44" s="989">
        <v>135</v>
      </c>
      <c r="AED44" s="989">
        <v>1080</v>
      </c>
      <c r="AEE44" s="989">
        <v>135</v>
      </c>
      <c r="AEF44" s="989">
        <v>1080</v>
      </c>
      <c r="AEG44" s="989">
        <v>453.781512605042</v>
      </c>
      <c r="AEH44" s="729">
        <v>41</v>
      </c>
      <c r="AEI44" s="987"/>
      <c r="AEM44" s="715">
        <v>395</v>
      </c>
      <c r="AEN44" s="715">
        <v>259</v>
      </c>
      <c r="AEO44" s="989">
        <v>42</v>
      </c>
      <c r="AEP44" s="1099">
        <v>16.216216216216218</v>
      </c>
      <c r="AEQ44" s="989">
        <v>65</v>
      </c>
      <c r="AER44" s="989">
        <v>5</v>
      </c>
      <c r="AES44" s="989">
        <v>11.904761904761903</v>
      </c>
      <c r="AET44" s="1099">
        <v>3.6</v>
      </c>
      <c r="AEU44" s="989">
        <v>42</v>
      </c>
      <c r="AEV44" s="989">
        <v>16</v>
      </c>
      <c r="AEW44" s="989">
        <v>58</v>
      </c>
      <c r="AEX44" s="989">
        <v>27.586206896551722</v>
      </c>
      <c r="AEY44" s="989">
        <v>11</v>
      </c>
      <c r="AEZ44" s="1667">
        <v>259</v>
      </c>
      <c r="AFA44" s="1668">
        <v>2.1235521235521237</v>
      </c>
      <c r="AFB44" s="1667">
        <f t="shared" si="101"/>
        <v>70</v>
      </c>
      <c r="AFC44" s="1168">
        <v>3</v>
      </c>
      <c r="AFD44" s="1099">
        <v>0</v>
      </c>
      <c r="AFE44" s="989">
        <f t="shared" si="102"/>
        <v>1</v>
      </c>
      <c r="AFF44" s="715">
        <v>43</v>
      </c>
      <c r="AFG44" s="985">
        <v>11.627906976744185</v>
      </c>
      <c r="AFH44" s="699">
        <f t="shared" si="103"/>
        <v>10</v>
      </c>
      <c r="AFI44" s="989">
        <v>72</v>
      </c>
      <c r="AFJ44" s="715">
        <v>43</v>
      </c>
      <c r="AFK44" s="985">
        <v>59.722222222222221</v>
      </c>
      <c r="AFL44" s="699">
        <f t="shared" si="104"/>
        <v>74</v>
      </c>
      <c r="AFM44" s="707">
        <v>50</v>
      </c>
      <c r="AFN44" s="990">
        <v>0</v>
      </c>
      <c r="AFO44" s="719">
        <v>0</v>
      </c>
      <c r="AFP44" s="979">
        <f t="shared" si="105"/>
        <v>37</v>
      </c>
      <c r="AFQ44" s="715">
        <v>11</v>
      </c>
      <c r="AFR44" s="699">
        <f t="shared" si="105"/>
        <v>68</v>
      </c>
      <c r="AFS44" s="715" t="s">
        <v>31</v>
      </c>
      <c r="AFT44" s="715" t="s">
        <v>31</v>
      </c>
      <c r="AFU44" s="985" t="s">
        <v>31</v>
      </c>
      <c r="AFV44" s="699" t="str">
        <f t="shared" si="106"/>
        <v>-</v>
      </c>
      <c r="AFW44" s="715" t="s">
        <v>31</v>
      </c>
      <c r="AFX44" s="715" t="s">
        <v>31</v>
      </c>
      <c r="AFY44" s="712" t="s">
        <v>31</v>
      </c>
      <c r="AFZ44" s="699" t="str">
        <f t="shared" si="107"/>
        <v>-</v>
      </c>
      <c r="AGA44" s="712">
        <v>41.935483870967744</v>
      </c>
      <c r="AGB44" s="712">
        <v>24.193548387096776</v>
      </c>
      <c r="AGC44" s="712">
        <v>17.741935483870968</v>
      </c>
      <c r="AGD44" s="712">
        <v>4.838709677419355</v>
      </c>
      <c r="AGE44" s="712">
        <v>6.4516129032258061</v>
      </c>
      <c r="AGF44" s="712">
        <v>3.225806451612903</v>
      </c>
      <c r="AGG44" s="712">
        <v>1.6129032258064515</v>
      </c>
      <c r="AGH44" s="712">
        <v>0</v>
      </c>
      <c r="AGI44" s="712">
        <v>0</v>
      </c>
      <c r="AGJ44" s="715">
        <v>26</v>
      </c>
      <c r="AGK44" s="715">
        <v>15</v>
      </c>
      <c r="AGL44" s="715">
        <v>11</v>
      </c>
      <c r="AGM44" s="715">
        <v>3</v>
      </c>
      <c r="AGN44" s="715">
        <v>4</v>
      </c>
      <c r="AGO44" s="715">
        <v>2</v>
      </c>
      <c r="AGP44" s="715">
        <v>1</v>
      </c>
      <c r="AGQ44" s="715">
        <v>0</v>
      </c>
      <c r="AGR44" s="715">
        <v>0</v>
      </c>
      <c r="AGS44" s="715">
        <v>62</v>
      </c>
      <c r="AGT44" s="712" t="s">
        <v>31</v>
      </c>
      <c r="AGU44" s="712" t="s">
        <v>31</v>
      </c>
      <c r="AGV44" s="712" t="s">
        <v>31</v>
      </c>
      <c r="AGW44" s="712" t="s">
        <v>31</v>
      </c>
      <c r="AGX44" s="712" t="s">
        <v>31</v>
      </c>
      <c r="AGY44" s="712" t="s">
        <v>31</v>
      </c>
      <c r="AGZ44" s="712" t="s">
        <v>31</v>
      </c>
      <c r="AHA44" s="712" t="s">
        <v>31</v>
      </c>
      <c r="AHB44" s="712" t="s">
        <v>31</v>
      </c>
      <c r="AHC44" s="715">
        <v>0</v>
      </c>
      <c r="AHD44" s="715">
        <v>0</v>
      </c>
      <c r="AHE44" s="715">
        <v>0</v>
      </c>
      <c r="AHF44" s="715">
        <v>0</v>
      </c>
      <c r="AHG44" s="715">
        <v>0</v>
      </c>
      <c r="AHH44" s="715">
        <v>0</v>
      </c>
      <c r="AHI44" s="715">
        <v>0</v>
      </c>
      <c r="AHJ44" s="715">
        <v>0</v>
      </c>
      <c r="AHK44" s="715">
        <v>0</v>
      </c>
      <c r="AHL44" s="715">
        <v>0</v>
      </c>
      <c r="AHM44" s="712" t="s">
        <v>31</v>
      </c>
      <c r="AHN44" s="712" t="s">
        <v>31</v>
      </c>
      <c r="AHO44" s="712" t="s">
        <v>31</v>
      </c>
      <c r="AHP44" s="712" t="s">
        <v>31</v>
      </c>
      <c r="AHQ44" s="712" t="s">
        <v>31</v>
      </c>
      <c r="AHR44" s="712" t="s">
        <v>31</v>
      </c>
      <c r="AHS44" s="712" t="s">
        <v>31</v>
      </c>
      <c r="AHT44" s="712" t="s">
        <v>31</v>
      </c>
      <c r="AHU44" s="712" t="s">
        <v>31</v>
      </c>
      <c r="AHV44" s="715">
        <v>0</v>
      </c>
      <c r="AHW44" s="715">
        <v>0</v>
      </c>
      <c r="AHX44" s="715">
        <v>0</v>
      </c>
      <c r="AHY44" s="715">
        <v>0</v>
      </c>
      <c r="AHZ44" s="715">
        <v>0</v>
      </c>
      <c r="AIA44" s="715">
        <v>0</v>
      </c>
      <c r="AIB44" s="715">
        <v>0</v>
      </c>
      <c r="AIC44" s="715">
        <v>0</v>
      </c>
      <c r="AID44" s="715">
        <v>0</v>
      </c>
      <c r="AIE44" s="715">
        <v>0</v>
      </c>
      <c r="AIF44" s="712" t="s">
        <v>1648</v>
      </c>
      <c r="AIG44" s="712" t="s">
        <v>1623</v>
      </c>
      <c r="AIH44" s="709">
        <v>0</v>
      </c>
      <c r="AII44" s="978">
        <f t="shared" si="108"/>
        <v>42</v>
      </c>
      <c r="AIJ44" s="703" t="s">
        <v>1625</v>
      </c>
      <c r="AIK44" s="703" t="s">
        <v>1625</v>
      </c>
      <c r="AIL44" s="703" t="s">
        <v>1625</v>
      </c>
      <c r="AIM44" s="701" t="s">
        <v>1625</v>
      </c>
      <c r="AIN44" s="712" t="s">
        <v>1626</v>
      </c>
      <c r="AIO44" s="712" t="s">
        <v>1627</v>
      </c>
      <c r="AIP44" s="712" t="s">
        <v>1627</v>
      </c>
      <c r="AIQ44" s="712" t="s">
        <v>1627</v>
      </c>
      <c r="AIR44" s="712" t="s">
        <v>1625</v>
      </c>
      <c r="AIS44" s="712" t="s">
        <v>1685</v>
      </c>
      <c r="AIT44" s="712" t="s">
        <v>1648</v>
      </c>
      <c r="AIU44" s="712" t="s">
        <v>1630</v>
      </c>
      <c r="AIV44" s="712" t="s">
        <v>1729</v>
      </c>
      <c r="AIW44" s="699">
        <v>75</v>
      </c>
      <c r="AIX44" s="699">
        <v>11</v>
      </c>
      <c r="AIY44" s="985">
        <v>14.6</v>
      </c>
      <c r="AIZ44" s="699">
        <v>0</v>
      </c>
      <c r="AJA44" s="712">
        <v>0</v>
      </c>
      <c r="AJB44" s="699">
        <f t="shared" si="109"/>
        <v>26</v>
      </c>
      <c r="AJC44" s="712">
        <v>0</v>
      </c>
      <c r="AJD44" s="978">
        <f t="shared" si="110"/>
        <v>25</v>
      </c>
      <c r="AJE44" s="712" t="s">
        <v>1625</v>
      </c>
      <c r="AJF44" s="712" t="s">
        <v>1625</v>
      </c>
      <c r="AJG44" s="712" t="s">
        <v>1625</v>
      </c>
      <c r="AJH44" s="712" t="s">
        <v>1625</v>
      </c>
      <c r="AJI44" s="712">
        <v>0</v>
      </c>
      <c r="AJJ44" s="699">
        <f t="shared" si="111"/>
        <v>60</v>
      </c>
      <c r="AJK44" s="715">
        <v>0</v>
      </c>
      <c r="AJL44" s="712">
        <v>17</v>
      </c>
      <c r="AJM44" s="699">
        <f t="shared" si="112"/>
        <v>5</v>
      </c>
      <c r="AJN44" s="715">
        <v>1</v>
      </c>
      <c r="AJO44" s="712">
        <v>0</v>
      </c>
      <c r="AJP44" s="699">
        <f t="shared" si="113"/>
        <v>17</v>
      </c>
      <c r="AJQ44" s="715">
        <v>0</v>
      </c>
      <c r="AJR44" s="712">
        <v>0</v>
      </c>
      <c r="AJS44" s="699">
        <f t="shared" si="114"/>
        <v>29</v>
      </c>
      <c r="AJT44" s="715">
        <v>0</v>
      </c>
      <c r="AJU44" s="712">
        <v>0</v>
      </c>
      <c r="AJV44" s="715">
        <v>0</v>
      </c>
      <c r="AJW44" s="712">
        <v>0</v>
      </c>
      <c r="AJX44" s="699">
        <f t="shared" si="115"/>
        <v>26</v>
      </c>
      <c r="AJY44" s="715">
        <v>0</v>
      </c>
      <c r="AJZ44" s="712">
        <v>0</v>
      </c>
      <c r="AKA44" s="699">
        <f t="shared" si="116"/>
        <v>9</v>
      </c>
      <c r="AKB44" s="715">
        <v>0</v>
      </c>
      <c r="AKC44" s="712">
        <v>17</v>
      </c>
      <c r="AKD44" s="699">
        <f t="shared" si="117"/>
        <v>20</v>
      </c>
      <c r="AKE44" s="715">
        <v>1</v>
      </c>
      <c r="AKF44" s="715">
        <v>50</v>
      </c>
      <c r="AKG44" s="715">
        <v>256</v>
      </c>
      <c r="AKH44" s="715">
        <v>13</v>
      </c>
      <c r="AKI44" s="715">
        <v>58</v>
      </c>
      <c r="AKJ44" s="715">
        <v>0</v>
      </c>
      <c r="AKK44" s="715">
        <v>377</v>
      </c>
      <c r="AKL44" s="715">
        <v>98</v>
      </c>
      <c r="AKM44" s="715">
        <v>143</v>
      </c>
      <c r="AKN44" s="715">
        <v>0</v>
      </c>
      <c r="AKO44" s="715">
        <v>241</v>
      </c>
      <c r="AKP44" s="712">
        <v>9.6000000000000002E-2</v>
      </c>
      <c r="AKQ44" s="699">
        <f t="shared" si="118"/>
        <v>53</v>
      </c>
      <c r="AKR44" s="712">
        <v>0.49099999999999999</v>
      </c>
      <c r="AKS44" s="699">
        <f t="shared" si="118"/>
        <v>1</v>
      </c>
      <c r="AKT44" s="712">
        <v>2.5000000000000001E-2</v>
      </c>
      <c r="AKU44" s="699">
        <f t="shared" si="5"/>
        <v>7</v>
      </c>
      <c r="AKV44" s="712">
        <v>0.111</v>
      </c>
      <c r="AKW44" s="699">
        <f t="shared" si="119"/>
        <v>3</v>
      </c>
      <c r="AKX44" s="712" t="s">
        <v>31</v>
      </c>
      <c r="AKY44" s="712">
        <v>0.72399999999999998</v>
      </c>
      <c r="AKZ44" s="712">
        <v>0.188</v>
      </c>
      <c r="ALA44" s="699">
        <f t="shared" si="6"/>
        <v>1</v>
      </c>
      <c r="ALB44" s="712">
        <v>0.27400000000000002</v>
      </c>
      <c r="ALC44" s="699">
        <f t="shared" si="7"/>
        <v>1</v>
      </c>
      <c r="ALD44" s="712" t="s">
        <v>31</v>
      </c>
      <c r="ALE44" s="699" t="str">
        <f t="shared" si="8"/>
        <v>-</v>
      </c>
      <c r="ALF44" s="712">
        <v>0.46300000000000002</v>
      </c>
      <c r="ALG44" s="712"/>
      <c r="ALH44" s="1706">
        <v>42.746160794941282</v>
      </c>
      <c r="ALI44" s="729">
        <v>97</v>
      </c>
      <c r="ALJ44" s="729">
        <v>29</v>
      </c>
      <c r="ALK44" s="729">
        <v>2380</v>
      </c>
      <c r="ALL44" s="729">
        <v>40.756302521008408</v>
      </c>
      <c r="ALM44" s="729">
        <v>12.184873949579831</v>
      </c>
      <c r="ALN44" s="729">
        <v>65</v>
      </c>
      <c r="ALO44" s="729">
        <v>71</v>
      </c>
    </row>
    <row r="45" spans="1:1003" ht="13" x14ac:dyDescent="0.2">
      <c r="A45" s="735" t="s">
        <v>1760</v>
      </c>
      <c r="B45" s="736" t="s">
        <v>1761</v>
      </c>
      <c r="C45" s="736" t="s">
        <v>1646</v>
      </c>
      <c r="D45" s="736"/>
      <c r="E45" s="736" t="s">
        <v>1638</v>
      </c>
      <c r="F45" s="737" t="s">
        <v>1762</v>
      </c>
      <c r="G45" s="738" t="s">
        <v>1916</v>
      </c>
      <c r="H45" s="739">
        <v>763</v>
      </c>
      <c r="I45" s="742">
        <v>7.1</v>
      </c>
      <c r="J45" s="738">
        <f t="shared" si="9"/>
        <v>53</v>
      </c>
      <c r="K45" s="741">
        <v>727</v>
      </c>
      <c r="L45" s="742">
        <v>7.2</v>
      </c>
      <c r="M45" s="750">
        <f t="shared" si="10"/>
        <v>36</v>
      </c>
      <c r="N45" s="753">
        <f t="shared" si="11"/>
        <v>0.10000000000000053</v>
      </c>
      <c r="O45" s="741">
        <v>4970</v>
      </c>
      <c r="P45" s="742">
        <v>5.93</v>
      </c>
      <c r="Q45" s="738">
        <f t="shared" si="120"/>
        <v>59</v>
      </c>
      <c r="R45" s="741">
        <v>4758</v>
      </c>
      <c r="S45" s="742">
        <v>6.02</v>
      </c>
      <c r="T45" s="750">
        <f t="shared" si="0"/>
        <v>60</v>
      </c>
      <c r="U45" s="753">
        <f t="shared" si="12"/>
        <v>8.9999999999999858E-2</v>
      </c>
      <c r="V45" s="745">
        <v>2984</v>
      </c>
      <c r="W45" s="740">
        <v>5.8240616621983916</v>
      </c>
      <c r="X45" s="741">
        <v>1768</v>
      </c>
      <c r="Y45" s="743">
        <v>6.3450226244343888</v>
      </c>
      <c r="Z45" s="744">
        <f t="shared" si="13"/>
        <v>44</v>
      </c>
      <c r="AA45" s="746">
        <v>2168</v>
      </c>
      <c r="AB45" s="743">
        <v>5.9857011070110699</v>
      </c>
      <c r="AC45" s="744">
        <f t="shared" si="14"/>
        <v>62</v>
      </c>
      <c r="AD45" s="741">
        <v>816</v>
      </c>
      <c r="AE45" s="743">
        <v>5.3946078431372548</v>
      </c>
      <c r="AF45" s="747">
        <f t="shared" si="15"/>
        <v>59</v>
      </c>
      <c r="AG45" s="748">
        <v>81.7</v>
      </c>
      <c r="AH45" s="744">
        <f t="shared" si="16"/>
        <v>18</v>
      </c>
      <c r="AI45" s="749">
        <v>86.2</v>
      </c>
      <c r="AJ45" s="744">
        <f t="shared" si="17"/>
        <v>6</v>
      </c>
      <c r="AK45" s="749">
        <v>1</v>
      </c>
      <c r="AL45" s="740">
        <v>3</v>
      </c>
      <c r="AM45" s="741">
        <v>65</v>
      </c>
      <c r="AN45" s="751">
        <f t="shared" si="18"/>
        <v>42</v>
      </c>
      <c r="AO45" s="750">
        <v>65</v>
      </c>
      <c r="AP45" s="751">
        <f t="shared" si="19"/>
        <v>43</v>
      </c>
      <c r="AQ45" s="741">
        <v>150</v>
      </c>
      <c r="AR45" s="750">
        <f t="shared" si="121"/>
        <v>45</v>
      </c>
      <c r="AS45" s="741">
        <v>712</v>
      </c>
      <c r="AT45" s="742">
        <v>16.011235955056179</v>
      </c>
      <c r="AU45" s="744">
        <f t="shared" si="20"/>
        <v>15</v>
      </c>
      <c r="AV45" s="741">
        <v>713</v>
      </c>
      <c r="AW45" s="742">
        <v>12.622720897615707</v>
      </c>
      <c r="AX45" s="744">
        <f t="shared" si="21"/>
        <v>30</v>
      </c>
      <c r="AY45" s="741">
        <v>686</v>
      </c>
      <c r="AZ45" s="742">
        <v>46.793002915451893</v>
      </c>
      <c r="BA45" s="744">
        <f t="shared" si="22"/>
        <v>29</v>
      </c>
      <c r="BB45" s="741">
        <v>721</v>
      </c>
      <c r="BC45" s="742">
        <v>16.643550624133148</v>
      </c>
      <c r="BD45" s="744">
        <f t="shared" si="23"/>
        <v>46</v>
      </c>
      <c r="BE45" s="741">
        <v>712</v>
      </c>
      <c r="BF45" s="742">
        <v>0.70224719101123589</v>
      </c>
      <c r="BG45" s="744">
        <f t="shared" si="24"/>
        <v>32</v>
      </c>
      <c r="BH45" s="741">
        <v>706</v>
      </c>
      <c r="BI45" s="742">
        <v>37.960339943342774</v>
      </c>
      <c r="BJ45" s="744">
        <f t="shared" si="25"/>
        <v>64</v>
      </c>
      <c r="BK45" s="741">
        <v>1800</v>
      </c>
      <c r="BL45" s="742">
        <v>48.666666666666671</v>
      </c>
      <c r="BM45" s="744">
        <f t="shared" si="26"/>
        <v>16</v>
      </c>
      <c r="BN45" s="741">
        <v>1838</v>
      </c>
      <c r="BO45" s="742">
        <v>79.597388465723611</v>
      </c>
      <c r="BP45" s="744">
        <f t="shared" si="27"/>
        <v>16</v>
      </c>
      <c r="BQ45" s="741">
        <v>1760</v>
      </c>
      <c r="BR45" s="742">
        <v>62.61363636363636</v>
      </c>
      <c r="BS45" s="744">
        <f t="shared" si="28"/>
        <v>39</v>
      </c>
      <c r="BT45" s="741">
        <v>1839</v>
      </c>
      <c r="BU45" s="742">
        <v>41.653072321914088</v>
      </c>
      <c r="BV45" s="744">
        <f t="shared" si="29"/>
        <v>56</v>
      </c>
      <c r="BW45" s="741">
        <v>1672</v>
      </c>
      <c r="BX45" s="742">
        <v>4.2464114832535884</v>
      </c>
      <c r="BY45" s="744">
        <f t="shared" si="30"/>
        <v>45</v>
      </c>
      <c r="BZ45" s="741">
        <v>1824</v>
      </c>
      <c r="CA45" s="742">
        <v>58.004385964912288</v>
      </c>
      <c r="CB45" s="744">
        <f t="shared" si="31"/>
        <v>55</v>
      </c>
      <c r="CC45" s="749">
        <v>15.7</v>
      </c>
      <c r="CD45" s="752">
        <f t="shared" si="32"/>
        <v>62</v>
      </c>
      <c r="CE45" s="742">
        <v>4.0999999999999996</v>
      </c>
      <c r="CF45" s="742">
        <v>6.4</v>
      </c>
      <c r="CG45" s="743">
        <v>5.1999999999999993</v>
      </c>
      <c r="CH45" s="749">
        <v>15.5</v>
      </c>
      <c r="CI45" s="740">
        <v>15.6</v>
      </c>
      <c r="CJ45" s="753">
        <v>17.600000000000001</v>
      </c>
      <c r="CK45" s="754">
        <f t="shared" si="33"/>
        <v>50</v>
      </c>
      <c r="CL45" s="753">
        <v>4.5</v>
      </c>
      <c r="CM45" s="753">
        <v>7.3</v>
      </c>
      <c r="CN45" s="753">
        <v>5.8</v>
      </c>
      <c r="CO45" s="755">
        <v>255</v>
      </c>
      <c r="CP45" s="1000">
        <v>82.4</v>
      </c>
      <c r="CQ45" s="754">
        <f t="shared" si="34"/>
        <v>64</v>
      </c>
      <c r="CR45" s="751">
        <v>135</v>
      </c>
      <c r="CS45" s="1000">
        <v>82.9</v>
      </c>
      <c r="CT45" s="754">
        <f t="shared" si="1"/>
        <v>58</v>
      </c>
      <c r="CU45" s="751">
        <v>86</v>
      </c>
      <c r="CV45" s="753">
        <v>82.4</v>
      </c>
      <c r="CW45" s="754">
        <f t="shared" si="35"/>
        <v>71</v>
      </c>
      <c r="CX45" s="751">
        <v>31</v>
      </c>
      <c r="CY45" s="753">
        <v>81</v>
      </c>
      <c r="CZ45" s="754">
        <f t="shared" si="36"/>
        <v>63</v>
      </c>
      <c r="DA45" s="756">
        <v>16.527196652719663</v>
      </c>
      <c r="DB45" s="750">
        <f t="shared" si="37"/>
        <v>24</v>
      </c>
      <c r="DC45" s="751">
        <v>478</v>
      </c>
      <c r="DD45" s="757">
        <v>82.008368200836827</v>
      </c>
      <c r="DE45" s="750">
        <f t="shared" si="38"/>
        <v>20</v>
      </c>
      <c r="DF45" s="742">
        <v>1.4644351464435146</v>
      </c>
      <c r="DG45" s="744">
        <f t="shared" si="123"/>
        <v>34</v>
      </c>
      <c r="DH45" s="749">
        <v>77.627118644067792</v>
      </c>
      <c r="DI45" s="744">
        <f t="shared" si="123"/>
        <v>13</v>
      </c>
      <c r="DJ45" s="742">
        <v>1.6949152542372881</v>
      </c>
      <c r="DK45" s="744">
        <f t="shared" si="40"/>
        <v>31</v>
      </c>
      <c r="DL45" s="758">
        <v>74.316939890710387</v>
      </c>
      <c r="DM45" s="744">
        <f t="shared" si="41"/>
        <v>33</v>
      </c>
      <c r="DN45" s="742">
        <v>6.557377049180328</v>
      </c>
      <c r="DO45" s="744">
        <f t="shared" si="42"/>
        <v>34</v>
      </c>
      <c r="DP45" s="741">
        <v>647</v>
      </c>
      <c r="DQ45" s="759">
        <v>66.61514683153014</v>
      </c>
      <c r="DR45" s="744">
        <f t="shared" si="122"/>
        <v>37</v>
      </c>
      <c r="DS45" s="741">
        <v>1723</v>
      </c>
      <c r="DT45" s="759">
        <v>48.113755078351709</v>
      </c>
      <c r="DU45" s="744">
        <v>30</v>
      </c>
      <c r="DV45" s="741">
        <v>579</v>
      </c>
      <c r="DW45" s="760">
        <v>69.2573402417962</v>
      </c>
      <c r="DX45" s="744">
        <v>25</v>
      </c>
      <c r="DY45" s="741">
        <v>567</v>
      </c>
      <c r="DZ45" s="1599">
        <v>0.95121951219512191</v>
      </c>
      <c r="EA45" s="752">
        <v>34</v>
      </c>
      <c r="EB45" s="760">
        <v>14.462081128747794</v>
      </c>
      <c r="EC45" s="744">
        <v>24</v>
      </c>
      <c r="ED45" s="741">
        <v>591</v>
      </c>
      <c r="EE45" s="753">
        <v>1.7537878787878789</v>
      </c>
      <c r="EF45" s="754">
        <v>7</v>
      </c>
      <c r="EG45" s="760">
        <v>22.335025380710661</v>
      </c>
      <c r="EH45" s="744">
        <v>49</v>
      </c>
      <c r="EI45" s="741">
        <v>624</v>
      </c>
      <c r="EJ45" s="753">
        <v>1.0176470588235293</v>
      </c>
      <c r="EK45" s="754">
        <v>29</v>
      </c>
      <c r="EL45" s="760">
        <v>27.243589743589748</v>
      </c>
      <c r="EM45" s="744">
        <v>29</v>
      </c>
      <c r="EN45" s="755">
        <v>573</v>
      </c>
      <c r="EO45" s="753">
        <v>0.83606557377049184</v>
      </c>
      <c r="EP45" s="754">
        <v>25</v>
      </c>
      <c r="EQ45" s="761">
        <v>10.645724258289704</v>
      </c>
      <c r="ER45" s="995">
        <v>33</v>
      </c>
      <c r="ES45" s="741">
        <v>568</v>
      </c>
      <c r="ET45" s="752">
        <v>1</v>
      </c>
      <c r="EU45" s="752">
        <v>27</v>
      </c>
      <c r="EV45" s="760">
        <v>5.28169014084507</v>
      </c>
      <c r="EW45" s="744">
        <v>60</v>
      </c>
      <c r="EX45" s="751">
        <v>598</v>
      </c>
      <c r="EY45" s="752">
        <v>0.66666666666666663</v>
      </c>
      <c r="EZ45" s="752">
        <v>23</v>
      </c>
      <c r="FA45" s="761">
        <v>4.5150501672240804</v>
      </c>
      <c r="FB45" s="751">
        <v>50</v>
      </c>
      <c r="FC45" s="741">
        <v>604</v>
      </c>
      <c r="FD45" s="752">
        <v>0.71875</v>
      </c>
      <c r="FE45" s="752">
        <v>34</v>
      </c>
      <c r="FF45" s="760">
        <v>7.9470198675496677</v>
      </c>
      <c r="FG45" s="744">
        <v>42</v>
      </c>
      <c r="FH45" s="741">
        <v>502</v>
      </c>
      <c r="FI45" s="752">
        <v>3.126984126984127</v>
      </c>
      <c r="FJ45" s="752">
        <v>24</v>
      </c>
      <c r="FK45" s="760">
        <v>37.649402390438247</v>
      </c>
      <c r="FL45" s="744">
        <v>24</v>
      </c>
      <c r="FM45" s="755">
        <v>1867</v>
      </c>
      <c r="FN45" s="761">
        <v>25.495447241564008</v>
      </c>
      <c r="FO45" s="751">
        <v>26</v>
      </c>
      <c r="FP45" s="741">
        <v>1546</v>
      </c>
      <c r="FQ45" s="762">
        <v>1.2134146341463414</v>
      </c>
      <c r="FR45" s="762">
        <v>21</v>
      </c>
      <c r="FS45" s="760">
        <v>5.304010349288486</v>
      </c>
      <c r="FT45" s="744">
        <v>23</v>
      </c>
      <c r="FU45" s="741">
        <v>1552</v>
      </c>
      <c r="FV45" s="753">
        <v>1.3181818181818181</v>
      </c>
      <c r="FW45" s="754">
        <v>22</v>
      </c>
      <c r="FX45" s="760">
        <v>5.6701030927835054</v>
      </c>
      <c r="FY45" s="744">
        <v>35</v>
      </c>
      <c r="FZ45" s="741">
        <v>1640</v>
      </c>
      <c r="GA45" s="753">
        <v>0.8878048780487805</v>
      </c>
      <c r="GB45" s="754">
        <v>36</v>
      </c>
      <c r="GC45" s="760">
        <v>12.5</v>
      </c>
      <c r="GD45" s="744">
        <v>10</v>
      </c>
      <c r="GE45" s="741">
        <v>1565</v>
      </c>
      <c r="GF45" s="753">
        <v>0.91566265060240959</v>
      </c>
      <c r="GG45" s="754">
        <v>21</v>
      </c>
      <c r="GH45" s="760">
        <v>5.3035143769968052</v>
      </c>
      <c r="GI45" s="744">
        <v>10</v>
      </c>
      <c r="GJ45" s="741">
        <v>1675</v>
      </c>
      <c r="GK45" s="752">
        <v>1.598814229249012</v>
      </c>
      <c r="GL45" s="752">
        <v>14</v>
      </c>
      <c r="GM45" s="760">
        <v>15.104477611940299</v>
      </c>
      <c r="GN45" s="744">
        <v>34</v>
      </c>
      <c r="GO45" s="741">
        <v>1629</v>
      </c>
      <c r="GP45" s="752">
        <v>0.75287356321839083</v>
      </c>
      <c r="GQ45" s="752">
        <v>16</v>
      </c>
      <c r="GR45" s="760">
        <v>5.3406998158379375</v>
      </c>
      <c r="GS45" s="744">
        <v>12</v>
      </c>
      <c r="GT45" s="741">
        <v>1582</v>
      </c>
      <c r="GU45" s="752">
        <v>0.72916666666666663</v>
      </c>
      <c r="GV45" s="752">
        <v>9</v>
      </c>
      <c r="GW45" s="760">
        <v>1.5170670037926675</v>
      </c>
      <c r="GX45" s="744">
        <v>39</v>
      </c>
      <c r="GY45" s="741">
        <v>1581</v>
      </c>
      <c r="GZ45" s="752">
        <v>1.2058823529411764</v>
      </c>
      <c r="HA45" s="752">
        <v>35</v>
      </c>
      <c r="HB45" s="760">
        <v>1.0752688172043012</v>
      </c>
      <c r="HC45" s="744">
        <v>38</v>
      </c>
      <c r="HD45" s="749">
        <v>15.686274509803921</v>
      </c>
      <c r="HE45" s="742">
        <v>7.0588235294117645</v>
      </c>
      <c r="HF45" s="742">
        <v>66.274509803921561</v>
      </c>
      <c r="HG45" s="742">
        <v>17.450980392156861</v>
      </c>
      <c r="HH45" s="1600">
        <v>14.509803921568629</v>
      </c>
      <c r="HI45" s="1600">
        <v>23.725490196078429</v>
      </c>
      <c r="HJ45" s="1600">
        <v>62.941176470588232</v>
      </c>
      <c r="HK45" s="1600">
        <v>5.8823529411764701</v>
      </c>
      <c r="HL45" s="1600">
        <v>69.019607843137251</v>
      </c>
      <c r="HM45" s="1601">
        <v>510</v>
      </c>
      <c r="HN45" s="749">
        <v>18.7984496124031</v>
      </c>
      <c r="HO45" s="749">
        <v>6.395348837209303</v>
      </c>
      <c r="HP45" s="749">
        <v>68.507751937984494</v>
      </c>
      <c r="HQ45" s="749">
        <v>27.810077519379846</v>
      </c>
      <c r="HR45" s="749">
        <v>11.143410852713179</v>
      </c>
      <c r="HS45" s="749">
        <v>50.968992248062015</v>
      </c>
      <c r="HT45" s="749">
        <v>58.624031007751945</v>
      </c>
      <c r="HU45" s="749">
        <v>5.4263565891472867</v>
      </c>
      <c r="HV45" s="749">
        <v>67.248062015503876</v>
      </c>
      <c r="HW45" s="1601">
        <v>1032</v>
      </c>
      <c r="HX45" s="1271" t="s">
        <v>31</v>
      </c>
      <c r="HY45" s="1272" t="s">
        <v>31</v>
      </c>
      <c r="HZ45" s="1272" t="s">
        <v>31</v>
      </c>
      <c r="IA45" s="1272" t="s">
        <v>31</v>
      </c>
      <c r="IB45" s="1272" t="s">
        <v>31</v>
      </c>
      <c r="IC45" s="1272" t="s">
        <v>31</v>
      </c>
      <c r="ID45" s="1272" t="s">
        <v>31</v>
      </c>
      <c r="IE45" s="1272" t="s">
        <v>31</v>
      </c>
      <c r="IF45" s="1273" t="s">
        <v>31</v>
      </c>
      <c r="IG45" s="1274" t="s">
        <v>31</v>
      </c>
      <c r="IH45" s="1275" t="s">
        <v>31</v>
      </c>
      <c r="II45" s="1275" t="s">
        <v>31</v>
      </c>
      <c r="IJ45" s="1275" t="s">
        <v>31</v>
      </c>
      <c r="IK45" s="1275" t="s">
        <v>31</v>
      </c>
      <c r="IL45" s="1275" t="s">
        <v>31</v>
      </c>
      <c r="IM45" s="1275" t="s">
        <v>31</v>
      </c>
      <c r="IN45" s="1275" t="s">
        <v>31</v>
      </c>
      <c r="IO45" s="1273" t="s">
        <v>31</v>
      </c>
      <c r="IP45" s="1274" t="s">
        <v>31</v>
      </c>
      <c r="IQ45" s="1275" t="s">
        <v>31</v>
      </c>
      <c r="IR45" s="1275" t="s">
        <v>31</v>
      </c>
      <c r="IS45" s="1275" t="s">
        <v>31</v>
      </c>
      <c r="IT45" s="1275" t="s">
        <v>31</v>
      </c>
      <c r="IU45" s="1275" t="s">
        <v>31</v>
      </c>
      <c r="IV45" s="1275" t="s">
        <v>31</v>
      </c>
      <c r="IW45" s="1275" t="s">
        <v>31</v>
      </c>
      <c r="IX45" s="1276" t="s">
        <v>31</v>
      </c>
      <c r="IY45" s="1274" t="s">
        <v>31</v>
      </c>
      <c r="IZ45" s="1275" t="s">
        <v>31</v>
      </c>
      <c r="JA45" s="1275" t="s">
        <v>31</v>
      </c>
      <c r="JB45" s="1275" t="s">
        <v>31</v>
      </c>
      <c r="JC45" s="1275" t="s">
        <v>31</v>
      </c>
      <c r="JD45" s="1275" t="s">
        <v>31</v>
      </c>
      <c r="JE45" s="1275" t="s">
        <v>31</v>
      </c>
      <c r="JF45" s="1275" t="s">
        <v>31</v>
      </c>
      <c r="JG45" s="1276" t="s">
        <v>31</v>
      </c>
      <c r="JH45" s="1274" t="s">
        <v>31</v>
      </c>
      <c r="JI45" s="1275" t="s">
        <v>31</v>
      </c>
      <c r="JJ45" s="1275" t="s">
        <v>31</v>
      </c>
      <c r="JK45" s="1275" t="s">
        <v>31</v>
      </c>
      <c r="JL45" s="1275" t="s">
        <v>31</v>
      </c>
      <c r="JM45" s="1275" t="s">
        <v>31</v>
      </c>
      <c r="JN45" s="1275" t="s">
        <v>31</v>
      </c>
      <c r="JO45" s="1275" t="s">
        <v>31</v>
      </c>
      <c r="JP45" s="1276" t="s">
        <v>31</v>
      </c>
      <c r="JQ45" s="1274" t="s">
        <v>31</v>
      </c>
      <c r="JR45" s="1275" t="s">
        <v>31</v>
      </c>
      <c r="JS45" s="1275" t="s">
        <v>31</v>
      </c>
      <c r="JT45" s="1275" t="s">
        <v>31</v>
      </c>
      <c r="JU45" s="1275" t="s">
        <v>31</v>
      </c>
      <c r="JV45" s="1275" t="s">
        <v>31</v>
      </c>
      <c r="JW45" s="1275" t="s">
        <v>31</v>
      </c>
      <c r="JX45" s="1275" t="s">
        <v>31</v>
      </c>
      <c r="JY45" s="1276" t="s">
        <v>31</v>
      </c>
      <c r="JZ45" s="758">
        <v>44.214162348877373</v>
      </c>
      <c r="KA45" s="744">
        <f t="shared" si="43"/>
        <v>62</v>
      </c>
      <c r="KB45" s="758">
        <v>38.333333333333336</v>
      </c>
      <c r="KC45" s="744">
        <f t="shared" si="43"/>
        <v>71</v>
      </c>
      <c r="KD45" s="761">
        <v>4.3772986226292634</v>
      </c>
      <c r="KE45" s="751">
        <f t="shared" si="44"/>
        <v>37</v>
      </c>
      <c r="KF45" s="761">
        <v>0</v>
      </c>
      <c r="KG45" s="751">
        <f t="shared" si="44"/>
        <v>28</v>
      </c>
      <c r="KH45" s="761">
        <v>9.8002451864137878</v>
      </c>
      <c r="KI45" s="751">
        <f t="shared" si="124"/>
        <v>63</v>
      </c>
      <c r="KJ45" s="761">
        <v>5.7690920891324726</v>
      </c>
      <c r="KK45" s="751">
        <f t="shared" si="124"/>
        <v>40</v>
      </c>
      <c r="KL45" s="761">
        <v>6.4057421451787651</v>
      </c>
      <c r="KM45" s="751">
        <f t="shared" si="46"/>
        <v>57</v>
      </c>
      <c r="KN45" s="751">
        <v>14.295212765957446</v>
      </c>
      <c r="KO45" s="751">
        <f t="shared" si="47"/>
        <v>51</v>
      </c>
      <c r="KP45" s="763">
        <v>15</v>
      </c>
      <c r="KQ45" s="754">
        <v>0</v>
      </c>
      <c r="KR45" s="754">
        <v>0</v>
      </c>
      <c r="KS45" s="754">
        <v>30</v>
      </c>
      <c r="KT45" s="754">
        <v>0</v>
      </c>
      <c r="KU45" s="764">
        <f t="shared" si="48"/>
        <v>45</v>
      </c>
      <c r="KV45" s="765">
        <f t="shared" si="49"/>
        <v>66</v>
      </c>
      <c r="KW45" s="763">
        <v>0</v>
      </c>
      <c r="KX45" s="754">
        <v>0</v>
      </c>
      <c r="KY45" s="745">
        <f t="shared" si="50"/>
        <v>0</v>
      </c>
      <c r="KZ45" s="744">
        <f t="shared" si="51"/>
        <v>37</v>
      </c>
      <c r="LA45" s="3000" t="s">
        <v>1625</v>
      </c>
      <c r="LB45" s="3001" t="s">
        <v>1625</v>
      </c>
      <c r="LC45" s="3001" t="s">
        <v>1625</v>
      </c>
      <c r="LD45" s="3001" t="s">
        <v>1625</v>
      </c>
      <c r="LE45" s="754">
        <v>0</v>
      </c>
      <c r="LF45" s="1602">
        <v>58</v>
      </c>
      <c r="LG45" s="3000" t="s">
        <v>1625</v>
      </c>
      <c r="LH45" s="3001" t="s">
        <v>1625</v>
      </c>
      <c r="LI45" s="3001" t="s">
        <v>1625</v>
      </c>
      <c r="LJ45" s="3001" t="s">
        <v>1625</v>
      </c>
      <c r="LK45" s="754">
        <v>0</v>
      </c>
      <c r="LL45" s="1602">
        <v>37</v>
      </c>
      <c r="LM45" s="3000" t="s">
        <v>1625</v>
      </c>
      <c r="LN45" s="3001" t="s">
        <v>1625</v>
      </c>
      <c r="LO45" s="3001" t="s">
        <v>1632</v>
      </c>
      <c r="LP45" s="3001" t="s">
        <v>1625</v>
      </c>
      <c r="LQ45" s="754">
        <v>15</v>
      </c>
      <c r="LR45" s="1602">
        <v>55</v>
      </c>
      <c r="LS45" s="3000" t="s">
        <v>1632</v>
      </c>
      <c r="LT45" s="3001" t="s">
        <v>1632</v>
      </c>
      <c r="LU45" s="3001" t="s">
        <v>1625</v>
      </c>
      <c r="LV45" s="3001" t="s">
        <v>1632</v>
      </c>
      <c r="LW45" s="754">
        <v>30</v>
      </c>
      <c r="LX45" s="1602">
        <v>38</v>
      </c>
      <c r="LY45" s="3000" t="s">
        <v>1625</v>
      </c>
      <c r="LZ45" s="3001" t="s">
        <v>1625</v>
      </c>
      <c r="MA45" s="3001" t="s">
        <v>1625</v>
      </c>
      <c r="MB45" s="3001" t="s">
        <v>1625</v>
      </c>
      <c r="MC45" s="754">
        <v>0</v>
      </c>
      <c r="MD45" s="1602">
        <v>69</v>
      </c>
      <c r="ME45" s="3000" t="s">
        <v>1625</v>
      </c>
      <c r="MF45" s="3001" t="s">
        <v>1625</v>
      </c>
      <c r="MG45" s="3001" t="s">
        <v>1625</v>
      </c>
      <c r="MH45" s="3001" t="s">
        <v>1625</v>
      </c>
      <c r="MI45" s="754">
        <v>0</v>
      </c>
      <c r="MJ45" s="1602">
        <v>64</v>
      </c>
      <c r="MK45" s="3000" t="s">
        <v>1625</v>
      </c>
      <c r="ML45" s="3001" t="s">
        <v>1625</v>
      </c>
      <c r="MM45" s="3001" t="s">
        <v>1625</v>
      </c>
      <c r="MN45" s="754">
        <v>0</v>
      </c>
      <c r="MO45" s="1602">
        <v>54</v>
      </c>
      <c r="MP45" s="3000" t="s">
        <v>1625</v>
      </c>
      <c r="MQ45" s="3001" t="s">
        <v>1632</v>
      </c>
      <c r="MR45" s="3001" t="s">
        <v>1632</v>
      </c>
      <c r="MS45" s="3001" t="s">
        <v>1625</v>
      </c>
      <c r="MT45" s="754">
        <v>20</v>
      </c>
      <c r="MU45" s="1602">
        <v>44</v>
      </c>
      <c r="MV45" s="3001" t="s">
        <v>1625</v>
      </c>
      <c r="MW45" s="3001" t="s">
        <v>1625</v>
      </c>
      <c r="MX45" s="3001" t="s">
        <v>1625</v>
      </c>
      <c r="MY45" s="3001" t="s">
        <v>1625</v>
      </c>
      <c r="MZ45" s="754">
        <v>0</v>
      </c>
      <c r="NA45" s="1602">
        <v>47</v>
      </c>
      <c r="NB45" s="751">
        <v>308.08999999999997</v>
      </c>
      <c r="NC45" s="751">
        <f t="shared" si="3"/>
        <v>17</v>
      </c>
      <c r="ND45" s="755">
        <v>11</v>
      </c>
      <c r="NE45" s="751">
        <v>50</v>
      </c>
      <c r="NF45" s="766">
        <v>1.4945652173913044</v>
      </c>
      <c r="NG45" s="751">
        <v>53</v>
      </c>
      <c r="NH45" s="751">
        <v>11</v>
      </c>
      <c r="NI45" s="751">
        <v>50</v>
      </c>
      <c r="NJ45" s="766">
        <v>1.4945652173913044</v>
      </c>
      <c r="NK45" s="751">
        <v>53</v>
      </c>
      <c r="NL45" s="751">
        <v>10</v>
      </c>
      <c r="NM45" s="751">
        <v>49</v>
      </c>
      <c r="NN45" s="3646">
        <v>1.3435442697836895</v>
      </c>
      <c r="NO45" s="751">
        <v>54</v>
      </c>
      <c r="NP45" s="751">
        <v>7360</v>
      </c>
      <c r="NQ45" s="3350">
        <v>3</v>
      </c>
      <c r="NR45" s="3351">
        <v>0.76582023377670294</v>
      </c>
      <c r="NS45" s="3350">
        <v>33</v>
      </c>
      <c r="NT45" s="3350">
        <v>57</v>
      </c>
      <c r="NU45" s="3352">
        <v>0.40306328093510685</v>
      </c>
      <c r="NV45" s="3350">
        <v>35</v>
      </c>
      <c r="NW45" s="3350">
        <v>560</v>
      </c>
      <c r="NX45" s="3352">
        <v>7.5238479107886596</v>
      </c>
      <c r="NY45" s="3350">
        <v>14</v>
      </c>
      <c r="NZ45" s="3350">
        <v>40</v>
      </c>
      <c r="OA45" s="1713">
        <v>5.3741770791347578</v>
      </c>
      <c r="OB45" s="3350">
        <v>19</v>
      </c>
      <c r="OC45" s="755">
        <v>228</v>
      </c>
      <c r="OD45" s="3646">
        <v>31.241436009865716</v>
      </c>
      <c r="OE45" s="995">
        <v>48</v>
      </c>
      <c r="OF45" s="755" t="s">
        <v>31</v>
      </c>
      <c r="OG45" s="766" t="s">
        <v>31</v>
      </c>
      <c r="OH45" s="995" t="str">
        <f t="shared" si="52"/>
        <v>-</v>
      </c>
      <c r="OI45" s="996">
        <v>23.629854034701182</v>
      </c>
      <c r="OJ45" s="995">
        <f t="shared" si="4"/>
        <v>74</v>
      </c>
      <c r="OK45" s="1356" t="s">
        <v>3043</v>
      </c>
      <c r="OL45" s="1356" t="s">
        <v>3044</v>
      </c>
      <c r="OM45" s="1356">
        <v>251</v>
      </c>
      <c r="ON45" s="3721">
        <v>33.426554800905585</v>
      </c>
      <c r="OO45" s="1356">
        <v>26</v>
      </c>
      <c r="OP45" s="977"/>
      <c r="OQ45" s="753">
        <v>8.8000000000000007</v>
      </c>
      <c r="OR45" s="753">
        <v>13</v>
      </c>
      <c r="OS45" s="753">
        <v>13.4</v>
      </c>
      <c r="OT45" s="753">
        <v>7.2992700729926998</v>
      </c>
      <c r="OU45" s="753">
        <v>10.622710622710622</v>
      </c>
      <c r="OV45" s="753">
        <v>9.4117647058823533</v>
      </c>
      <c r="OW45" s="738">
        <f t="shared" si="53"/>
        <v>59</v>
      </c>
      <c r="OX45" s="753">
        <v>10.422290900264279</v>
      </c>
      <c r="OY45" s="738">
        <f t="shared" si="53"/>
        <v>62</v>
      </c>
      <c r="OZ45" s="753">
        <v>7.8</v>
      </c>
      <c r="PA45" s="753">
        <v>8.3000000000000007</v>
      </c>
      <c r="PB45" s="753">
        <v>9.1999999999999993</v>
      </c>
      <c r="PC45" s="753">
        <v>15.693430656934307</v>
      </c>
      <c r="PD45" s="753">
        <v>14.285714285714285</v>
      </c>
      <c r="PE45" s="753">
        <v>16.470588235294116</v>
      </c>
      <c r="PF45" s="738">
        <f t="shared" si="54"/>
        <v>23</v>
      </c>
      <c r="PG45" s="753">
        <v>11.958288862990452</v>
      </c>
      <c r="PH45" s="738">
        <f t="shared" si="55"/>
        <v>32</v>
      </c>
      <c r="PI45" s="753">
        <v>25.882352941176471</v>
      </c>
      <c r="PJ45" s="738">
        <f t="shared" si="56"/>
        <v>37</v>
      </c>
      <c r="PK45" s="1000">
        <v>22.38057976325473</v>
      </c>
      <c r="PL45" s="738">
        <f t="shared" si="56"/>
        <v>45</v>
      </c>
      <c r="PM45" s="1000">
        <v>148.19999999999999</v>
      </c>
      <c r="PN45" s="1000">
        <v>216.5</v>
      </c>
      <c r="PO45" s="738">
        <f t="shared" si="57"/>
        <v>20</v>
      </c>
      <c r="PP45" s="753">
        <v>0</v>
      </c>
      <c r="PQ45" s="1000">
        <v>151.1</v>
      </c>
      <c r="PR45" s="738">
        <f t="shared" si="58"/>
        <v>7</v>
      </c>
      <c r="PS45" s="997">
        <v>710</v>
      </c>
      <c r="PT45" s="761">
        <v>46.338028169014081</v>
      </c>
      <c r="PU45" s="738">
        <v>18</v>
      </c>
      <c r="PV45" s="738">
        <v>4492</v>
      </c>
      <c r="PW45" s="761">
        <v>57.724844167408726</v>
      </c>
      <c r="PX45" s="738">
        <v>55</v>
      </c>
      <c r="PY45" s="751">
        <v>661</v>
      </c>
      <c r="PZ45" s="761">
        <v>73.524962178517399</v>
      </c>
      <c r="QA45" s="738">
        <v>53</v>
      </c>
      <c r="QB45" s="997">
        <v>685</v>
      </c>
      <c r="QC45" s="751">
        <v>50.21897810218978</v>
      </c>
      <c r="QD45" s="738">
        <v>12</v>
      </c>
      <c r="QE45" s="756">
        <v>0</v>
      </c>
      <c r="QF45" s="3644">
        <v>0</v>
      </c>
      <c r="QG45" s="738">
        <v>23</v>
      </c>
      <c r="QH45" s="1364" t="s">
        <v>1627</v>
      </c>
      <c r="QI45" s="753">
        <v>83.683808067291153</v>
      </c>
      <c r="QJ45" s="753">
        <v>83.756846547544214</v>
      </c>
      <c r="QK45" s="738">
        <f t="shared" si="59"/>
        <v>12</v>
      </c>
      <c r="QL45" s="751">
        <v>11137</v>
      </c>
      <c r="QM45" s="749">
        <v>56.023755656108598</v>
      </c>
      <c r="QN45" s="742">
        <v>58.389082151458396</v>
      </c>
      <c r="QO45" s="993">
        <v>22</v>
      </c>
      <c r="QP45" s="744">
        <v>3737</v>
      </c>
      <c r="QQ45" s="3554">
        <v>94.440796673232654</v>
      </c>
      <c r="QR45" s="749">
        <v>285.10000000000002</v>
      </c>
      <c r="QS45" s="993">
        <f t="shared" si="60"/>
        <v>41</v>
      </c>
      <c r="QT45" s="742">
        <v>767.9</v>
      </c>
      <c r="QU45" s="993">
        <f t="shared" si="61"/>
        <v>47</v>
      </c>
      <c r="QV45" s="742">
        <v>956.7</v>
      </c>
      <c r="QW45" s="993">
        <f t="shared" si="62"/>
        <v>26</v>
      </c>
      <c r="QX45" s="742">
        <v>0</v>
      </c>
      <c r="QY45" s="994">
        <f t="shared" si="63"/>
        <v>12</v>
      </c>
      <c r="QZ45" s="753">
        <v>6.4</v>
      </c>
      <c r="RA45" s="738">
        <v>13</v>
      </c>
      <c r="RB45" s="753">
        <v>270.13</v>
      </c>
      <c r="RC45" s="738">
        <v>33</v>
      </c>
      <c r="RD45" s="753">
        <v>7.0000000000000007E-2</v>
      </c>
      <c r="RE45" s="738">
        <v>17</v>
      </c>
      <c r="RF45" s="753">
        <v>423</v>
      </c>
      <c r="RG45" s="738">
        <v>19</v>
      </c>
      <c r="RH45" s="738">
        <v>16451</v>
      </c>
      <c r="RI45" s="993">
        <f t="shared" si="64"/>
        <v>10</v>
      </c>
      <c r="RJ45" s="753">
        <v>3484.6</v>
      </c>
      <c r="RK45" s="993">
        <f t="shared" si="64"/>
        <v>7</v>
      </c>
      <c r="RL45" s="753">
        <v>901.4</v>
      </c>
      <c r="RM45" s="993">
        <f t="shared" si="64"/>
        <v>23</v>
      </c>
      <c r="RN45" s="753">
        <v>715</v>
      </c>
      <c r="RO45" s="993">
        <f t="shared" si="64"/>
        <v>32</v>
      </c>
      <c r="RP45" s="753">
        <v>0</v>
      </c>
      <c r="RQ45" s="993">
        <f t="shared" si="65"/>
        <v>2</v>
      </c>
      <c r="RR45" s="753">
        <v>0</v>
      </c>
      <c r="RS45" s="993">
        <f t="shared" si="65"/>
        <v>1</v>
      </c>
      <c r="RT45" s="753">
        <v>287</v>
      </c>
      <c r="RU45" s="993">
        <f t="shared" si="65"/>
        <v>22</v>
      </c>
      <c r="RV45" s="753">
        <f t="shared" si="66"/>
        <v>287</v>
      </c>
      <c r="RW45" s="993">
        <f t="shared" si="67"/>
        <v>23</v>
      </c>
      <c r="RX45" s="753">
        <v>0</v>
      </c>
      <c r="RY45" s="753" t="s">
        <v>1625</v>
      </c>
      <c r="RZ45" s="753">
        <v>0</v>
      </c>
      <c r="SA45" s="753" t="s">
        <v>1625</v>
      </c>
      <c r="SB45" s="753">
        <v>0</v>
      </c>
      <c r="SC45" s="753" t="s">
        <v>1625</v>
      </c>
      <c r="SD45" s="753">
        <v>0</v>
      </c>
      <c r="SE45" s="753" t="s">
        <v>1625</v>
      </c>
      <c r="SF45" s="753">
        <v>0</v>
      </c>
      <c r="SG45" s="753" t="s">
        <v>1625</v>
      </c>
      <c r="SH45" s="753">
        <v>0</v>
      </c>
      <c r="SI45" s="738">
        <f t="shared" si="68"/>
        <v>73</v>
      </c>
      <c r="SJ45" s="753">
        <v>0</v>
      </c>
      <c r="SK45" s="753" t="s">
        <v>1625</v>
      </c>
      <c r="SL45" s="753">
        <v>0</v>
      </c>
      <c r="SM45" s="753" t="s">
        <v>1625</v>
      </c>
      <c r="SN45" s="753">
        <v>0</v>
      </c>
      <c r="SO45" s="753" t="s">
        <v>1625</v>
      </c>
      <c r="SP45" s="753">
        <v>0</v>
      </c>
      <c r="SQ45" s="753" t="s">
        <v>1625</v>
      </c>
      <c r="SR45" s="753">
        <v>0</v>
      </c>
      <c r="SS45" s="738">
        <f t="shared" si="69"/>
        <v>65</v>
      </c>
      <c r="ST45" s="753">
        <v>5</v>
      </c>
      <c r="SU45" s="753" t="s">
        <v>1632</v>
      </c>
      <c r="SV45" s="753">
        <v>5</v>
      </c>
      <c r="SW45" s="753" t="s">
        <v>1632</v>
      </c>
      <c r="SX45" s="753">
        <v>0</v>
      </c>
      <c r="SY45" s="753" t="s">
        <v>1625</v>
      </c>
      <c r="SZ45" s="753">
        <v>10</v>
      </c>
      <c r="TA45" s="738">
        <f t="shared" si="70"/>
        <v>27</v>
      </c>
      <c r="TB45" s="738">
        <v>10</v>
      </c>
      <c r="TC45" s="738" t="s">
        <v>1632</v>
      </c>
      <c r="TD45" s="738">
        <v>0</v>
      </c>
      <c r="TE45" s="738" t="s">
        <v>1625</v>
      </c>
      <c r="TF45" s="738">
        <v>10</v>
      </c>
      <c r="TG45" s="738" t="s">
        <v>1632</v>
      </c>
      <c r="TH45" s="738">
        <v>0</v>
      </c>
      <c r="TI45" s="738" t="s">
        <v>1625</v>
      </c>
      <c r="TJ45" s="738">
        <v>20</v>
      </c>
      <c r="TK45" s="738">
        <f t="shared" si="71"/>
        <v>50</v>
      </c>
      <c r="TL45" s="1001">
        <v>10</v>
      </c>
      <c r="TM45" s="1001">
        <v>10</v>
      </c>
      <c r="TN45" s="1001">
        <v>10</v>
      </c>
      <c r="TO45" s="1001">
        <v>10</v>
      </c>
      <c r="TP45" s="1001">
        <v>40</v>
      </c>
      <c r="TQ45" s="738">
        <f t="shared" si="72"/>
        <v>1</v>
      </c>
      <c r="TR45" s="753" t="s">
        <v>1632</v>
      </c>
      <c r="TS45" s="753" t="s">
        <v>1632</v>
      </c>
      <c r="TT45" s="753" t="s">
        <v>1632</v>
      </c>
      <c r="TU45" s="753" t="s">
        <v>1625</v>
      </c>
      <c r="TV45" s="753">
        <v>5</v>
      </c>
      <c r="TW45" s="753">
        <v>5</v>
      </c>
      <c r="TX45" s="753">
        <v>5</v>
      </c>
      <c r="TY45" s="753">
        <v>0</v>
      </c>
      <c r="TZ45" s="753">
        <v>15</v>
      </c>
      <c r="UA45" s="738">
        <f t="shared" si="73"/>
        <v>43</v>
      </c>
      <c r="UB45" s="753">
        <v>10</v>
      </c>
      <c r="UC45" s="753">
        <v>10</v>
      </c>
      <c r="UD45" s="753">
        <v>0</v>
      </c>
      <c r="UE45" s="753">
        <v>0</v>
      </c>
      <c r="UF45" s="753">
        <v>20</v>
      </c>
      <c r="UG45" s="738">
        <f t="shared" si="74"/>
        <v>34</v>
      </c>
      <c r="UH45" s="751">
        <v>1</v>
      </c>
      <c r="UI45" s="753">
        <v>5.112735824939926</v>
      </c>
      <c r="UJ45" s="738">
        <v>9</v>
      </c>
      <c r="UK45" s="751">
        <v>1</v>
      </c>
      <c r="UL45" s="753">
        <v>5.112735824939926</v>
      </c>
      <c r="UM45" s="738">
        <v>50</v>
      </c>
      <c r="UN45" s="751">
        <v>1</v>
      </c>
      <c r="UO45" s="753">
        <v>5.112735824939926</v>
      </c>
      <c r="UP45" s="738">
        <v>37</v>
      </c>
      <c r="UQ45" s="751">
        <v>1</v>
      </c>
      <c r="UR45" s="753">
        <v>4.9399792520871415</v>
      </c>
      <c r="US45" s="738">
        <v>38</v>
      </c>
      <c r="UT45" s="753">
        <v>20.5</v>
      </c>
      <c r="UU45" s="738">
        <v>68</v>
      </c>
      <c r="UV45" s="753">
        <v>35.799999999999997</v>
      </c>
      <c r="UW45" s="738">
        <v>21</v>
      </c>
      <c r="UX45" s="1100">
        <v>5.0999999999999996</v>
      </c>
      <c r="UY45" s="738">
        <v>30</v>
      </c>
      <c r="UZ45" s="1001">
        <v>0.113</v>
      </c>
      <c r="VA45" s="1001">
        <v>52</v>
      </c>
      <c r="VB45" s="1001">
        <v>5.3999999999999999E-2</v>
      </c>
      <c r="VC45" s="1001">
        <v>36</v>
      </c>
      <c r="VD45" s="1001">
        <v>7.1999999999999995E-2</v>
      </c>
      <c r="VE45" s="1001">
        <v>13</v>
      </c>
      <c r="VF45" s="1001">
        <v>5.0000000000000001E-3</v>
      </c>
      <c r="VG45" s="1001">
        <v>41</v>
      </c>
      <c r="VH45" s="1001">
        <v>2.4E-2</v>
      </c>
      <c r="VI45" s="1001">
        <v>10</v>
      </c>
      <c r="VJ45" s="1001">
        <v>1.2999999999999999E-2</v>
      </c>
      <c r="VK45" s="1001">
        <v>9</v>
      </c>
      <c r="VL45" s="1001">
        <v>0</v>
      </c>
      <c r="VM45" s="1001">
        <v>7</v>
      </c>
      <c r="VN45" s="1001">
        <v>0</v>
      </c>
      <c r="VO45" s="1001">
        <v>7</v>
      </c>
      <c r="VP45" s="1001">
        <v>38</v>
      </c>
      <c r="VQ45" s="1001">
        <v>185.43821979308998</v>
      </c>
      <c r="VR45" s="1001">
        <v>20</v>
      </c>
      <c r="VS45" s="1001">
        <v>21</v>
      </c>
      <c r="VT45" s="1001">
        <v>102.47901620144447</v>
      </c>
      <c r="VU45" s="1001">
        <v>6</v>
      </c>
      <c r="VV45" s="1001">
        <v>41</v>
      </c>
      <c r="VW45" s="1001">
        <v>200.0780792504392</v>
      </c>
      <c r="VX45" s="1001">
        <v>17</v>
      </c>
      <c r="VY45" s="1001">
        <v>12</v>
      </c>
      <c r="VZ45" s="1001">
        <v>58.559437829396835</v>
      </c>
      <c r="WA45" s="1001">
        <v>64</v>
      </c>
      <c r="WB45" s="1001">
        <v>189</v>
      </c>
      <c r="WC45" s="1001">
        <v>922.31114581300017</v>
      </c>
      <c r="WD45" s="1001">
        <v>22</v>
      </c>
      <c r="WE45" s="1001">
        <v>80</v>
      </c>
      <c r="WF45" s="1001">
        <v>390.39625219597889</v>
      </c>
      <c r="WG45" s="1001">
        <v>4</v>
      </c>
      <c r="WH45" s="1001">
        <v>81.400000000000006</v>
      </c>
      <c r="WI45" s="1001">
        <v>31</v>
      </c>
      <c r="WJ45" s="1001">
        <v>2.74</v>
      </c>
      <c r="WK45" s="1001">
        <v>2</v>
      </c>
      <c r="WL45" s="1001">
        <v>0</v>
      </c>
      <c r="WM45" s="1001">
        <v>2</v>
      </c>
      <c r="WN45" s="1001">
        <v>64.03</v>
      </c>
      <c r="WO45" s="1001">
        <v>31</v>
      </c>
      <c r="WP45" s="1001">
        <v>0</v>
      </c>
      <c r="WQ45" s="1001">
        <v>19</v>
      </c>
      <c r="WR45" s="1001">
        <v>5.49</v>
      </c>
      <c r="WS45" s="1001">
        <v>21</v>
      </c>
      <c r="WT45" s="1001">
        <v>1.83</v>
      </c>
      <c r="WU45" s="1001">
        <v>19</v>
      </c>
      <c r="WV45" s="1001">
        <v>0.91</v>
      </c>
      <c r="WW45" s="1001">
        <v>6</v>
      </c>
      <c r="WX45" s="1001">
        <v>6.4</v>
      </c>
      <c r="WY45" s="1001">
        <v>23</v>
      </c>
      <c r="WZ45" s="753">
        <v>271.99</v>
      </c>
      <c r="XA45" s="738">
        <v>33</v>
      </c>
      <c r="XB45" s="753">
        <v>311.94</v>
      </c>
      <c r="XC45" s="753">
        <v>61</v>
      </c>
      <c r="XD45" s="753">
        <v>129.88</v>
      </c>
      <c r="XE45" s="738">
        <v>13</v>
      </c>
      <c r="XF45" s="753">
        <v>32.01</v>
      </c>
      <c r="XG45" s="753">
        <v>15</v>
      </c>
      <c r="XH45" s="753">
        <v>159.15</v>
      </c>
      <c r="XI45" s="738">
        <v>17</v>
      </c>
      <c r="XJ45" s="753">
        <v>155.02000000000001</v>
      </c>
      <c r="XK45" s="738">
        <v>51</v>
      </c>
      <c r="XL45" s="753">
        <v>253.36</v>
      </c>
      <c r="XM45" s="738">
        <v>35</v>
      </c>
      <c r="XN45" s="751"/>
      <c r="XO45" s="755"/>
      <c r="XP45" s="761"/>
      <c r="XQ45" s="751"/>
      <c r="XR45" s="755"/>
      <c r="XS45" s="761"/>
      <c r="XT45" s="751"/>
      <c r="XU45" s="751"/>
      <c r="XV45" s="753"/>
      <c r="XW45" s="751"/>
      <c r="XX45" s="1170">
        <v>675</v>
      </c>
      <c r="XY45" s="1175">
        <v>1.3333333333333335</v>
      </c>
      <c r="XZ45" s="1171">
        <f t="shared" si="75"/>
        <v>46</v>
      </c>
      <c r="YA45" s="751">
        <v>4154</v>
      </c>
      <c r="YB45" s="761">
        <v>18.704862782859895</v>
      </c>
      <c r="YC45" s="751">
        <f t="shared" si="76"/>
        <v>27</v>
      </c>
      <c r="YD45" s="755">
        <v>1557</v>
      </c>
      <c r="YE45" s="761">
        <v>5.0406504065040654</v>
      </c>
      <c r="YF45" s="751">
        <f t="shared" si="77"/>
        <v>10</v>
      </c>
      <c r="YG45" s="738">
        <v>4591</v>
      </c>
      <c r="YH45" s="1100">
        <v>7.6236114136353743</v>
      </c>
      <c r="YI45" s="751">
        <f t="shared" si="78"/>
        <v>26</v>
      </c>
      <c r="YJ45" s="755">
        <v>1557</v>
      </c>
      <c r="YK45" s="753">
        <v>21.626016260162601</v>
      </c>
      <c r="YL45" s="751">
        <f t="shared" si="79"/>
        <v>24</v>
      </c>
      <c r="YM45" s="738">
        <v>4591</v>
      </c>
      <c r="YN45" s="753">
        <v>25.157917664996731</v>
      </c>
      <c r="YO45" s="751">
        <f t="shared" si="80"/>
        <v>45</v>
      </c>
      <c r="YP45" s="1179">
        <v>33.333333333333329</v>
      </c>
      <c r="YQ45" s="1100">
        <v>11.111111111111111</v>
      </c>
      <c r="YR45" s="1100">
        <v>11.111111111111111</v>
      </c>
      <c r="YS45" s="1100">
        <v>11.111111111111111</v>
      </c>
      <c r="YT45" s="1100">
        <v>33.333333333333329</v>
      </c>
      <c r="YU45" s="1100">
        <v>0</v>
      </c>
      <c r="YV45" s="1100">
        <v>11.111111111111111</v>
      </c>
      <c r="YW45" s="1100">
        <v>0</v>
      </c>
      <c r="YX45" s="1100">
        <v>11.111111111111111</v>
      </c>
      <c r="YY45" s="1100">
        <v>0</v>
      </c>
      <c r="YZ45" s="1100">
        <v>11.111111111111111</v>
      </c>
      <c r="ZA45" s="1189">
        <v>9</v>
      </c>
      <c r="ZB45" s="1000">
        <v>33.378016085790883</v>
      </c>
      <c r="ZC45" s="1000">
        <v>9.9195710455764079</v>
      </c>
      <c r="ZD45" s="1000">
        <v>25.871313672922252</v>
      </c>
      <c r="ZE45" s="1000">
        <v>17.024128686327078</v>
      </c>
      <c r="ZF45" s="1000">
        <v>8.713136729222521</v>
      </c>
      <c r="ZG45" s="1000">
        <v>11.930294906166219</v>
      </c>
      <c r="ZH45" s="1000">
        <v>16.353887399463808</v>
      </c>
      <c r="ZI45" s="1000">
        <v>10.589812332439678</v>
      </c>
      <c r="ZJ45" s="1000">
        <v>30.563002680965145</v>
      </c>
      <c r="ZK45" s="1000">
        <v>6.4343163538873993</v>
      </c>
      <c r="ZL45" s="1000">
        <v>4.2895442359249332</v>
      </c>
      <c r="ZM45" s="738">
        <v>746</v>
      </c>
      <c r="ZN45" s="755" t="s">
        <v>1650</v>
      </c>
      <c r="ZO45" s="751" t="s">
        <v>1651</v>
      </c>
      <c r="ZP45" s="751" t="s">
        <v>1650</v>
      </c>
      <c r="ZQ45" s="751" t="s">
        <v>1650</v>
      </c>
      <c r="ZR45" s="751" t="s">
        <v>1633</v>
      </c>
      <c r="ZS45" s="751" t="s">
        <v>1650</v>
      </c>
      <c r="ZT45" s="751">
        <v>2</v>
      </c>
      <c r="ZU45" s="751">
        <v>0</v>
      </c>
      <c r="ZV45" s="751">
        <v>2</v>
      </c>
      <c r="ZW45" s="751">
        <v>2</v>
      </c>
      <c r="ZX45" s="751">
        <v>-1</v>
      </c>
      <c r="ZY45" s="751">
        <v>2</v>
      </c>
      <c r="ZZ45" s="751">
        <f t="shared" si="81"/>
        <v>7</v>
      </c>
      <c r="AAA45" s="751">
        <f t="shared" si="82"/>
        <v>14</v>
      </c>
      <c r="AAB45" s="756" t="s">
        <v>31</v>
      </c>
      <c r="AAC45" s="753" t="s">
        <v>31</v>
      </c>
      <c r="AAD45" s="753" t="s">
        <v>31</v>
      </c>
      <c r="AAE45" s="753" t="s">
        <v>31</v>
      </c>
      <c r="AAF45" s="753" t="s">
        <v>1636</v>
      </c>
      <c r="AAG45" s="753" t="s">
        <v>31</v>
      </c>
      <c r="AAH45" s="755">
        <v>3</v>
      </c>
      <c r="AAI45" s="751">
        <v>0</v>
      </c>
      <c r="AAJ45" s="751">
        <v>1</v>
      </c>
      <c r="AAK45" s="751">
        <v>7</v>
      </c>
      <c r="AAL45" s="751">
        <v>1</v>
      </c>
      <c r="AAM45" s="995">
        <v>1</v>
      </c>
      <c r="AAN45" s="3640">
        <v>0.40628385698808234</v>
      </c>
      <c r="AAO45" s="3641">
        <f t="shared" si="83"/>
        <v>58</v>
      </c>
      <c r="AAP45" s="3642">
        <v>0</v>
      </c>
      <c r="AAQ45" s="3641">
        <f t="shared" si="84"/>
        <v>58</v>
      </c>
      <c r="AAR45" s="3642">
        <v>0.13542795232936078</v>
      </c>
      <c r="AAS45" s="3641">
        <f t="shared" si="85"/>
        <v>41</v>
      </c>
      <c r="AAT45" s="3642">
        <v>0.94799566630552545</v>
      </c>
      <c r="AAU45" s="3641">
        <f t="shared" si="86"/>
        <v>40</v>
      </c>
      <c r="AAV45" s="3642">
        <v>0.13542795232936078</v>
      </c>
      <c r="AAW45" s="3641">
        <f t="shared" si="87"/>
        <v>61</v>
      </c>
      <c r="AAX45" s="3642">
        <v>0.13542795232936078</v>
      </c>
      <c r="AAY45" s="3641">
        <f t="shared" si="88"/>
        <v>62</v>
      </c>
      <c r="AAZ45" s="997">
        <v>0</v>
      </c>
      <c r="ABA45" s="738">
        <v>0</v>
      </c>
      <c r="ABB45" s="738">
        <v>0</v>
      </c>
      <c r="ABC45" s="3639">
        <v>0</v>
      </c>
      <c r="ABD45" s="3641">
        <f t="shared" si="89"/>
        <v>58</v>
      </c>
      <c r="ABE45" s="3638">
        <v>0</v>
      </c>
      <c r="ABF45" s="3641">
        <f t="shared" si="89"/>
        <v>28</v>
      </c>
      <c r="ABG45" s="3638">
        <v>0</v>
      </c>
      <c r="ABH45" s="3643">
        <f t="shared" si="89"/>
        <v>32</v>
      </c>
      <c r="ABI45" s="997">
        <v>1</v>
      </c>
      <c r="ABJ45" s="766">
        <v>0.13768415255404101</v>
      </c>
      <c r="ABK45" s="751">
        <f t="shared" si="90"/>
        <v>23</v>
      </c>
      <c r="ABL45" s="756" t="s">
        <v>106</v>
      </c>
      <c r="ABM45" s="753" t="s">
        <v>1687</v>
      </c>
      <c r="ABN45" s="751">
        <v>3</v>
      </c>
      <c r="ABO45" s="751">
        <v>0</v>
      </c>
      <c r="ABP45" s="751">
        <f t="shared" si="91"/>
        <v>3</v>
      </c>
      <c r="ABQ45" s="751">
        <f t="shared" si="92"/>
        <v>23</v>
      </c>
      <c r="ABR45" s="1203" t="s">
        <v>1632</v>
      </c>
      <c r="ABS45" s="1204" t="s">
        <v>1632</v>
      </c>
      <c r="ABT45" s="1204" t="s">
        <v>1625</v>
      </c>
      <c r="ABU45" s="1204" t="s">
        <v>1625</v>
      </c>
      <c r="ABV45" s="761">
        <v>5</v>
      </c>
      <c r="ABW45" s="761">
        <v>5</v>
      </c>
      <c r="ABX45" s="761">
        <v>0</v>
      </c>
      <c r="ABY45" s="761">
        <v>0</v>
      </c>
      <c r="ABZ45" s="751">
        <f t="shared" si="93"/>
        <v>10</v>
      </c>
      <c r="ACA45" s="751">
        <f t="shared" si="94"/>
        <v>36</v>
      </c>
      <c r="ACB45" s="998" t="s">
        <v>1632</v>
      </c>
      <c r="ACC45" s="761" t="s">
        <v>1632</v>
      </c>
      <c r="ACD45" s="761" t="s">
        <v>1632</v>
      </c>
      <c r="ACE45" s="761" t="s">
        <v>1632</v>
      </c>
      <c r="ACF45" s="761">
        <v>5</v>
      </c>
      <c r="ACG45" s="761">
        <v>5</v>
      </c>
      <c r="ACH45" s="761">
        <v>5</v>
      </c>
      <c r="ACI45" s="761">
        <v>5</v>
      </c>
      <c r="ACJ45" s="751">
        <f t="shared" si="95"/>
        <v>20</v>
      </c>
      <c r="ACK45" s="751">
        <f t="shared" si="96"/>
        <v>1</v>
      </c>
      <c r="ACL45" s="997">
        <v>65</v>
      </c>
      <c r="ACM45" s="751">
        <v>2792</v>
      </c>
      <c r="ACN45" s="1091">
        <v>14.607000000000001</v>
      </c>
      <c r="ACO45" s="751">
        <v>29</v>
      </c>
      <c r="ACP45" s="1091">
        <v>2.6</v>
      </c>
      <c r="ACQ45" s="751">
        <v>29</v>
      </c>
      <c r="ACR45" s="997">
        <v>46.015000000000001</v>
      </c>
      <c r="ACS45" s="1092">
        <v>36</v>
      </c>
      <c r="ACT45" s="998" t="s">
        <v>1632</v>
      </c>
      <c r="ACU45" s="761" t="s">
        <v>1625</v>
      </c>
      <c r="ACV45" s="761" t="s">
        <v>1625</v>
      </c>
      <c r="ACW45" s="761" t="s">
        <v>1625</v>
      </c>
      <c r="ACX45" s="761">
        <v>5</v>
      </c>
      <c r="ACY45" s="761">
        <v>0</v>
      </c>
      <c r="ACZ45" s="761">
        <v>0</v>
      </c>
      <c r="ADA45" s="761">
        <v>0</v>
      </c>
      <c r="ADB45" s="751">
        <f t="shared" si="97"/>
        <v>5</v>
      </c>
      <c r="ADC45" s="751">
        <f t="shared" si="98"/>
        <v>9</v>
      </c>
      <c r="ADD45" s="999" t="s">
        <v>1632</v>
      </c>
      <c r="ADE45" s="1000" t="s">
        <v>1632</v>
      </c>
      <c r="ADF45" s="1000" t="s">
        <v>1632</v>
      </c>
      <c r="ADG45" s="1000" t="s">
        <v>1632</v>
      </c>
      <c r="ADH45" s="1000">
        <v>5</v>
      </c>
      <c r="ADI45" s="1000">
        <v>5</v>
      </c>
      <c r="ADJ45" s="1000">
        <v>5</v>
      </c>
      <c r="ADK45" s="1000">
        <v>5</v>
      </c>
      <c r="ADL45" s="751">
        <f t="shared" si="99"/>
        <v>20</v>
      </c>
      <c r="ADM45" s="751">
        <f t="shared" si="100"/>
        <v>1</v>
      </c>
      <c r="ADN45" s="1170">
        <v>0</v>
      </c>
      <c r="ADO45" s="1171">
        <v>0</v>
      </c>
      <c r="ADP45" s="1171">
        <v>0</v>
      </c>
      <c r="ADQ45" s="1001">
        <v>0</v>
      </c>
      <c r="ADR45" s="1001">
        <v>0</v>
      </c>
      <c r="ADS45" s="1001">
        <v>0</v>
      </c>
      <c r="ADT45" s="1001">
        <v>38</v>
      </c>
      <c r="ADU45" s="1001">
        <v>2</v>
      </c>
      <c r="ADV45" s="1001">
        <v>186.5</v>
      </c>
      <c r="ADW45" s="1001">
        <v>1492</v>
      </c>
      <c r="ADX45" s="1001">
        <v>93.25</v>
      </c>
      <c r="ADY45" s="1001">
        <v>746</v>
      </c>
      <c r="ADZ45" s="1001">
        <v>202.71739130434781</v>
      </c>
      <c r="AEA45" s="1001">
        <v>27</v>
      </c>
      <c r="AEB45" s="1001">
        <v>2</v>
      </c>
      <c r="AEC45" s="1001">
        <v>186.5</v>
      </c>
      <c r="AED45" s="1001">
        <v>1492</v>
      </c>
      <c r="AEE45" s="1001">
        <v>93.25</v>
      </c>
      <c r="AEF45" s="1001">
        <v>746</v>
      </c>
      <c r="AEG45" s="1001">
        <v>202.71739130434781</v>
      </c>
      <c r="AEH45" s="754">
        <v>53</v>
      </c>
      <c r="AEI45" s="751"/>
      <c r="AEJ45" s="751"/>
      <c r="AEK45" s="751"/>
      <c r="AEL45" s="751"/>
      <c r="AEM45" s="751">
        <v>8443</v>
      </c>
      <c r="AEN45" s="751">
        <v>6497</v>
      </c>
      <c r="AEO45" s="1001">
        <v>551</v>
      </c>
      <c r="AEP45" s="1100">
        <v>8.4808373095274732</v>
      </c>
      <c r="AEQ45" s="1001">
        <v>24</v>
      </c>
      <c r="AER45" s="1001">
        <v>141</v>
      </c>
      <c r="AES45" s="1001">
        <v>25.58983666061706</v>
      </c>
      <c r="AET45" s="1100">
        <v>3.7659574468085109</v>
      </c>
      <c r="AEU45" s="1001">
        <v>15</v>
      </c>
      <c r="AEV45" s="1001">
        <v>74</v>
      </c>
      <c r="AEW45" s="1001">
        <v>625</v>
      </c>
      <c r="AEX45" s="1001">
        <v>11.84</v>
      </c>
      <c r="AEY45" s="1001">
        <v>43</v>
      </c>
      <c r="AEZ45" s="1669">
        <v>6497</v>
      </c>
      <c r="AFA45" s="1670">
        <v>2.1554563644759122</v>
      </c>
      <c r="AFB45" s="1669">
        <f t="shared" si="101"/>
        <v>56</v>
      </c>
      <c r="AFC45" s="1171">
        <v>70</v>
      </c>
      <c r="AFD45" s="1100">
        <v>11.428571428571429</v>
      </c>
      <c r="AFE45" s="1001">
        <f t="shared" si="102"/>
        <v>26</v>
      </c>
      <c r="AFF45" s="751">
        <v>1043</v>
      </c>
      <c r="AFG45" s="1000">
        <v>19.079578139980825</v>
      </c>
      <c r="AFH45" s="738">
        <f t="shared" si="103"/>
        <v>24</v>
      </c>
      <c r="AFI45" s="1001">
        <v>124</v>
      </c>
      <c r="AFJ45" s="751">
        <v>32</v>
      </c>
      <c r="AFK45" s="1000">
        <v>25.806451612903224</v>
      </c>
      <c r="AFL45" s="738">
        <f t="shared" si="104"/>
        <v>57</v>
      </c>
      <c r="AFM45" s="746">
        <v>0</v>
      </c>
      <c r="AFN45" s="1004">
        <v>0</v>
      </c>
      <c r="AFO45" s="759" t="s">
        <v>31</v>
      </c>
      <c r="AFP45" s="759" t="s">
        <v>31</v>
      </c>
      <c r="AFQ45" s="751">
        <v>56</v>
      </c>
      <c r="AFR45" s="738">
        <f t="shared" si="105"/>
        <v>36</v>
      </c>
      <c r="AFS45" s="751">
        <v>4230</v>
      </c>
      <c r="AFT45" s="751">
        <v>2100</v>
      </c>
      <c r="AFU45" s="1000">
        <v>49.645390070921984</v>
      </c>
      <c r="AFV45" s="738">
        <f t="shared" si="106"/>
        <v>9</v>
      </c>
      <c r="AFW45" s="751" t="s">
        <v>31</v>
      </c>
      <c r="AFX45" s="751" t="s">
        <v>31</v>
      </c>
      <c r="AFY45" s="753" t="s">
        <v>31</v>
      </c>
      <c r="AFZ45" s="738" t="str">
        <f t="shared" si="107"/>
        <v>-</v>
      </c>
      <c r="AGA45" s="753">
        <v>39.354838709677423</v>
      </c>
      <c r="AGB45" s="753">
        <v>20</v>
      </c>
      <c r="AGC45" s="753">
        <v>13.548387096774196</v>
      </c>
      <c r="AGD45" s="753">
        <v>7.741935483870968</v>
      </c>
      <c r="AGE45" s="753">
        <v>6.4516129032258061</v>
      </c>
      <c r="AGF45" s="753">
        <v>9.0322580645161281</v>
      </c>
      <c r="AGG45" s="753">
        <v>2.5806451612903225</v>
      </c>
      <c r="AGH45" s="753">
        <v>1.2903225806451613</v>
      </c>
      <c r="AGI45" s="753">
        <v>0</v>
      </c>
      <c r="AGJ45" s="751">
        <v>61</v>
      </c>
      <c r="AGK45" s="751">
        <v>31</v>
      </c>
      <c r="AGL45" s="751">
        <v>21</v>
      </c>
      <c r="AGM45" s="751">
        <v>12</v>
      </c>
      <c r="AGN45" s="751">
        <v>10</v>
      </c>
      <c r="AGO45" s="751">
        <v>14</v>
      </c>
      <c r="AGP45" s="751">
        <v>4</v>
      </c>
      <c r="AGQ45" s="751">
        <v>2</v>
      </c>
      <c r="AGR45" s="751">
        <v>0</v>
      </c>
      <c r="AGS45" s="751">
        <v>155</v>
      </c>
      <c r="AGT45" s="753">
        <v>25.97402597402597</v>
      </c>
      <c r="AGU45" s="753">
        <v>18.181818181818183</v>
      </c>
      <c r="AGV45" s="753">
        <v>11.688311688311687</v>
      </c>
      <c r="AGW45" s="753">
        <v>6.4935064935064926</v>
      </c>
      <c r="AGX45" s="753">
        <v>7.7922077922077921</v>
      </c>
      <c r="AGY45" s="753">
        <v>10.38961038961039</v>
      </c>
      <c r="AGZ45" s="753">
        <v>14.285714285714285</v>
      </c>
      <c r="AHA45" s="753">
        <v>3.8961038961038961</v>
      </c>
      <c r="AHB45" s="753">
        <v>1.2987012987012987</v>
      </c>
      <c r="AHC45" s="751">
        <v>20</v>
      </c>
      <c r="AHD45" s="751">
        <v>14</v>
      </c>
      <c r="AHE45" s="751">
        <v>9</v>
      </c>
      <c r="AHF45" s="751">
        <v>5</v>
      </c>
      <c r="AHG45" s="751">
        <v>6</v>
      </c>
      <c r="AHH45" s="751">
        <v>8</v>
      </c>
      <c r="AHI45" s="751">
        <v>11</v>
      </c>
      <c r="AHJ45" s="751">
        <v>3</v>
      </c>
      <c r="AHK45" s="751">
        <v>1</v>
      </c>
      <c r="AHL45" s="751">
        <v>77</v>
      </c>
      <c r="AHM45" s="753">
        <v>33.333333333333329</v>
      </c>
      <c r="AHN45" s="753">
        <v>33.333333333333329</v>
      </c>
      <c r="AHO45" s="753">
        <v>33.333333333333329</v>
      </c>
      <c r="AHP45" s="753">
        <v>0</v>
      </c>
      <c r="AHQ45" s="753">
        <v>0</v>
      </c>
      <c r="AHR45" s="753">
        <v>0</v>
      </c>
      <c r="AHS45" s="753">
        <v>0</v>
      </c>
      <c r="AHT45" s="753">
        <v>0</v>
      </c>
      <c r="AHU45" s="753">
        <v>0</v>
      </c>
      <c r="AHV45" s="751">
        <v>1</v>
      </c>
      <c r="AHW45" s="751">
        <v>1</v>
      </c>
      <c r="AHX45" s="751">
        <v>1</v>
      </c>
      <c r="AHY45" s="751">
        <v>0</v>
      </c>
      <c r="AHZ45" s="751">
        <v>0</v>
      </c>
      <c r="AIA45" s="751">
        <v>0</v>
      </c>
      <c r="AIB45" s="751">
        <v>0</v>
      </c>
      <c r="AIC45" s="751">
        <v>0</v>
      </c>
      <c r="AID45" s="751">
        <v>0</v>
      </c>
      <c r="AIE45" s="751">
        <v>3</v>
      </c>
      <c r="AIF45" s="753" t="s">
        <v>1648</v>
      </c>
      <c r="AIG45" s="753" t="s">
        <v>1627</v>
      </c>
      <c r="AIH45" s="749">
        <v>0</v>
      </c>
      <c r="AII45" s="993">
        <f t="shared" si="108"/>
        <v>42</v>
      </c>
      <c r="AIJ45" s="742" t="s">
        <v>1625</v>
      </c>
      <c r="AIK45" s="742" t="s">
        <v>1625</v>
      </c>
      <c r="AIL45" s="742" t="s">
        <v>1625</v>
      </c>
      <c r="AIM45" s="740" t="s">
        <v>1625</v>
      </c>
      <c r="AIN45" s="753" t="s">
        <v>1625</v>
      </c>
      <c r="AIO45" s="753" t="s">
        <v>1627</v>
      </c>
      <c r="AIP45" s="753" t="s">
        <v>1627</v>
      </c>
      <c r="AIQ45" s="753" t="s">
        <v>1627</v>
      </c>
      <c r="AIR45" s="753" t="s">
        <v>1625</v>
      </c>
      <c r="AIS45" s="753" t="s">
        <v>1628</v>
      </c>
      <c r="AIT45" s="753" t="s">
        <v>1648</v>
      </c>
      <c r="AIU45" s="753" t="s">
        <v>1630</v>
      </c>
      <c r="AIV45" s="753" t="s">
        <v>1763</v>
      </c>
      <c r="AIW45" s="738">
        <v>60</v>
      </c>
      <c r="AIX45" s="738">
        <v>5</v>
      </c>
      <c r="AIY45" s="1000">
        <v>8.3000000000000007</v>
      </c>
      <c r="AIZ45" s="738">
        <v>2</v>
      </c>
      <c r="AJA45" s="753">
        <v>0.27085590465872156</v>
      </c>
      <c r="AJB45" s="738">
        <f t="shared" si="109"/>
        <v>10</v>
      </c>
      <c r="AJC45" s="753">
        <v>10</v>
      </c>
      <c r="AJD45" s="993">
        <f t="shared" si="110"/>
        <v>7</v>
      </c>
      <c r="AJE45" s="753" t="s">
        <v>1626</v>
      </c>
      <c r="AJF45" s="753" t="s">
        <v>1626</v>
      </c>
      <c r="AJG45" s="753" t="s">
        <v>1625</v>
      </c>
      <c r="AJH45" s="753" t="s">
        <v>1625</v>
      </c>
      <c r="AJI45" s="753">
        <v>10.199999999999999</v>
      </c>
      <c r="AJJ45" s="738">
        <f t="shared" si="111"/>
        <v>34</v>
      </c>
      <c r="AJK45" s="751">
        <v>2</v>
      </c>
      <c r="AJL45" s="753">
        <v>10.199999999999999</v>
      </c>
      <c r="AJM45" s="738">
        <f t="shared" si="112"/>
        <v>14</v>
      </c>
      <c r="AJN45" s="751">
        <v>2</v>
      </c>
      <c r="AJO45" s="753">
        <v>0</v>
      </c>
      <c r="AJP45" s="738">
        <f t="shared" si="113"/>
        <v>17</v>
      </c>
      <c r="AJQ45" s="751">
        <v>0</v>
      </c>
      <c r="AJR45" s="753">
        <v>5.0999999999999996</v>
      </c>
      <c r="AJS45" s="738">
        <f t="shared" si="114"/>
        <v>17</v>
      </c>
      <c r="AJT45" s="751">
        <v>1</v>
      </c>
      <c r="AJU45" s="753">
        <v>0</v>
      </c>
      <c r="AJV45" s="751">
        <v>0</v>
      </c>
      <c r="AJW45" s="753">
        <v>5.0999999999999996</v>
      </c>
      <c r="AJX45" s="738">
        <f t="shared" si="115"/>
        <v>15</v>
      </c>
      <c r="AJY45" s="751">
        <v>1</v>
      </c>
      <c r="AJZ45" s="753">
        <v>0</v>
      </c>
      <c r="AKA45" s="738">
        <f t="shared" si="116"/>
        <v>9</v>
      </c>
      <c r="AKB45" s="751">
        <v>0</v>
      </c>
      <c r="AKC45" s="753">
        <v>15.3</v>
      </c>
      <c r="AKD45" s="738">
        <f t="shared" si="117"/>
        <v>27</v>
      </c>
      <c r="AKE45" s="751">
        <v>3</v>
      </c>
      <c r="AKF45" s="751">
        <v>110</v>
      </c>
      <c r="AKG45" s="751">
        <v>109</v>
      </c>
      <c r="AKH45" s="751">
        <v>0</v>
      </c>
      <c r="AKI45" s="751">
        <v>29</v>
      </c>
      <c r="AKJ45" s="751">
        <v>0</v>
      </c>
      <c r="AKK45" s="751">
        <v>248</v>
      </c>
      <c r="AKL45" s="751">
        <v>47</v>
      </c>
      <c r="AKM45" s="751">
        <v>54</v>
      </c>
      <c r="AKN45" s="751">
        <v>0</v>
      </c>
      <c r="AKO45" s="751">
        <v>101</v>
      </c>
      <c r="AKP45" s="753">
        <v>0.104</v>
      </c>
      <c r="AKQ45" s="738">
        <f t="shared" si="118"/>
        <v>43</v>
      </c>
      <c r="AKR45" s="753">
        <v>0.08</v>
      </c>
      <c r="AKS45" s="738">
        <f t="shared" si="118"/>
        <v>25</v>
      </c>
      <c r="AKT45" s="753">
        <v>6.0000000000000001E-3</v>
      </c>
      <c r="AKU45" s="738">
        <f t="shared" si="5"/>
        <v>13</v>
      </c>
      <c r="AKV45" s="753">
        <v>1.7999999999999999E-2</v>
      </c>
      <c r="AKW45" s="738">
        <f t="shared" si="119"/>
        <v>19</v>
      </c>
      <c r="AKX45" s="753" t="s">
        <v>31</v>
      </c>
      <c r="AKY45" s="753">
        <v>0.20799999999999999</v>
      </c>
      <c r="AKZ45" s="753">
        <v>6.8000000000000005E-2</v>
      </c>
      <c r="ALA45" s="738">
        <f t="shared" si="6"/>
        <v>5</v>
      </c>
      <c r="ALB45" s="753">
        <v>3.3000000000000002E-2</v>
      </c>
      <c r="ALC45" s="738">
        <f t="shared" si="7"/>
        <v>26</v>
      </c>
      <c r="ALD45" s="753">
        <v>1E-3</v>
      </c>
      <c r="ALE45" s="738">
        <f t="shared" si="8"/>
        <v>8</v>
      </c>
      <c r="ALF45" s="753">
        <v>0.10299999999999999</v>
      </c>
      <c r="ALG45" s="753"/>
      <c r="ALH45" s="1706">
        <v>38.752534414683595</v>
      </c>
      <c r="ALI45" s="754">
        <v>274</v>
      </c>
      <c r="ALJ45" s="754">
        <v>102</v>
      </c>
      <c r="ALK45" s="754">
        <v>7360</v>
      </c>
      <c r="ALL45" s="754">
        <v>37.228260869565219</v>
      </c>
      <c r="ALM45" s="754">
        <v>13.858695652173912</v>
      </c>
      <c r="ALN45" s="754">
        <v>54</v>
      </c>
      <c r="ALO45" s="754">
        <v>73</v>
      </c>
    </row>
    <row r="46" spans="1:1003" ht="13" x14ac:dyDescent="0.2">
      <c r="A46" s="735" t="s">
        <v>1764</v>
      </c>
      <c r="B46" s="736" t="s">
        <v>1765</v>
      </c>
      <c r="C46" s="736" t="s">
        <v>1646</v>
      </c>
      <c r="D46" s="736"/>
      <c r="E46" s="736" t="s">
        <v>1638</v>
      </c>
      <c r="F46" s="737" t="s">
        <v>1766</v>
      </c>
      <c r="G46" s="738" t="s">
        <v>1916</v>
      </c>
      <c r="H46" s="739">
        <v>763</v>
      </c>
      <c r="I46" s="742">
        <v>7.1</v>
      </c>
      <c r="J46" s="738">
        <f t="shared" si="9"/>
        <v>53</v>
      </c>
      <c r="K46" s="741">
        <v>727</v>
      </c>
      <c r="L46" s="742">
        <v>7.2</v>
      </c>
      <c r="M46" s="750">
        <f t="shared" si="10"/>
        <v>36</v>
      </c>
      <c r="N46" s="753">
        <f t="shared" si="11"/>
        <v>0.10000000000000053</v>
      </c>
      <c r="O46" s="741">
        <v>4970</v>
      </c>
      <c r="P46" s="742">
        <v>5.93</v>
      </c>
      <c r="Q46" s="738">
        <f t="shared" si="120"/>
        <v>59</v>
      </c>
      <c r="R46" s="741">
        <v>4758</v>
      </c>
      <c r="S46" s="742">
        <v>6.02</v>
      </c>
      <c r="T46" s="750">
        <f t="shared" si="0"/>
        <v>60</v>
      </c>
      <c r="U46" s="753">
        <f t="shared" si="12"/>
        <v>8.9999999999999858E-2</v>
      </c>
      <c r="V46" s="745">
        <v>2984</v>
      </c>
      <c r="W46" s="740">
        <v>5.8240616621983916</v>
      </c>
      <c r="X46" s="741">
        <v>1768</v>
      </c>
      <c r="Y46" s="743">
        <v>6.3450226244343888</v>
      </c>
      <c r="Z46" s="744">
        <f t="shared" si="13"/>
        <v>44</v>
      </c>
      <c r="AA46" s="746">
        <v>2168</v>
      </c>
      <c r="AB46" s="743">
        <v>5.9857011070110699</v>
      </c>
      <c r="AC46" s="744">
        <f t="shared" si="14"/>
        <v>62</v>
      </c>
      <c r="AD46" s="741">
        <v>816</v>
      </c>
      <c r="AE46" s="743">
        <v>5.3946078431372548</v>
      </c>
      <c r="AF46" s="747">
        <f t="shared" si="15"/>
        <v>59</v>
      </c>
      <c r="AG46" s="748">
        <v>81.599999999999994</v>
      </c>
      <c r="AH46" s="744">
        <f t="shared" si="16"/>
        <v>20</v>
      </c>
      <c r="AI46" s="749">
        <v>84.7</v>
      </c>
      <c r="AJ46" s="744">
        <f t="shared" si="17"/>
        <v>34</v>
      </c>
      <c r="AK46" s="749">
        <v>1.3999999999999915</v>
      </c>
      <c r="AL46" s="740">
        <v>-0.29999999999999716</v>
      </c>
      <c r="AM46" s="741">
        <v>65</v>
      </c>
      <c r="AN46" s="751">
        <f t="shared" si="18"/>
        <v>42</v>
      </c>
      <c r="AO46" s="750">
        <v>65</v>
      </c>
      <c r="AP46" s="751">
        <f t="shared" si="19"/>
        <v>43</v>
      </c>
      <c r="AQ46" s="741">
        <v>150</v>
      </c>
      <c r="AR46" s="750">
        <f t="shared" si="121"/>
        <v>45</v>
      </c>
      <c r="AS46" s="741">
        <v>712</v>
      </c>
      <c r="AT46" s="742">
        <v>16.011235955056179</v>
      </c>
      <c r="AU46" s="744">
        <f t="shared" si="20"/>
        <v>15</v>
      </c>
      <c r="AV46" s="741">
        <v>713</v>
      </c>
      <c r="AW46" s="742">
        <v>12.622720897615707</v>
      </c>
      <c r="AX46" s="744">
        <f t="shared" si="21"/>
        <v>30</v>
      </c>
      <c r="AY46" s="741">
        <v>686</v>
      </c>
      <c r="AZ46" s="742">
        <v>46.793002915451893</v>
      </c>
      <c r="BA46" s="744">
        <f t="shared" si="22"/>
        <v>29</v>
      </c>
      <c r="BB46" s="741">
        <v>721</v>
      </c>
      <c r="BC46" s="742">
        <v>16.643550624133148</v>
      </c>
      <c r="BD46" s="744">
        <f t="shared" si="23"/>
        <v>46</v>
      </c>
      <c r="BE46" s="741">
        <v>712</v>
      </c>
      <c r="BF46" s="742">
        <v>0.70224719101123589</v>
      </c>
      <c r="BG46" s="744">
        <f t="shared" si="24"/>
        <v>32</v>
      </c>
      <c r="BH46" s="741">
        <v>706</v>
      </c>
      <c r="BI46" s="742">
        <v>37.960339943342774</v>
      </c>
      <c r="BJ46" s="744">
        <f t="shared" si="25"/>
        <v>64</v>
      </c>
      <c r="BK46" s="741">
        <v>1800</v>
      </c>
      <c r="BL46" s="742">
        <v>48.666666666666671</v>
      </c>
      <c r="BM46" s="744">
        <f t="shared" si="26"/>
        <v>16</v>
      </c>
      <c r="BN46" s="741">
        <v>1838</v>
      </c>
      <c r="BO46" s="742">
        <v>79.597388465723611</v>
      </c>
      <c r="BP46" s="744">
        <f t="shared" si="27"/>
        <v>16</v>
      </c>
      <c r="BQ46" s="741">
        <v>1760</v>
      </c>
      <c r="BR46" s="742">
        <v>62.61363636363636</v>
      </c>
      <c r="BS46" s="744">
        <f t="shared" si="28"/>
        <v>39</v>
      </c>
      <c r="BT46" s="741">
        <v>1839</v>
      </c>
      <c r="BU46" s="742">
        <v>41.653072321914088</v>
      </c>
      <c r="BV46" s="744">
        <f t="shared" si="29"/>
        <v>56</v>
      </c>
      <c r="BW46" s="741">
        <v>1672</v>
      </c>
      <c r="BX46" s="742">
        <v>4.2464114832535884</v>
      </c>
      <c r="BY46" s="744">
        <f t="shared" si="30"/>
        <v>45</v>
      </c>
      <c r="BZ46" s="741">
        <v>1824</v>
      </c>
      <c r="CA46" s="742">
        <v>58.004385964912288</v>
      </c>
      <c r="CB46" s="744">
        <f t="shared" si="31"/>
        <v>55</v>
      </c>
      <c r="CC46" s="749">
        <v>15.7</v>
      </c>
      <c r="CD46" s="752">
        <f t="shared" si="32"/>
        <v>62</v>
      </c>
      <c r="CE46" s="742">
        <v>4.0999999999999996</v>
      </c>
      <c r="CF46" s="742">
        <v>6.4</v>
      </c>
      <c r="CG46" s="743">
        <v>5.1999999999999993</v>
      </c>
      <c r="CH46" s="749">
        <v>15.5</v>
      </c>
      <c r="CI46" s="740">
        <v>15.6</v>
      </c>
      <c r="CJ46" s="753">
        <v>17.600000000000001</v>
      </c>
      <c r="CK46" s="754">
        <f t="shared" si="33"/>
        <v>50</v>
      </c>
      <c r="CL46" s="753">
        <v>4.5</v>
      </c>
      <c r="CM46" s="753">
        <v>7.3</v>
      </c>
      <c r="CN46" s="753">
        <v>5.8</v>
      </c>
      <c r="CO46" s="755">
        <v>174</v>
      </c>
      <c r="CP46" s="1000">
        <v>82.3</v>
      </c>
      <c r="CQ46" s="754">
        <f t="shared" si="34"/>
        <v>68</v>
      </c>
      <c r="CR46" s="751">
        <v>75</v>
      </c>
      <c r="CS46" s="1000">
        <v>81.599999999999994</v>
      </c>
      <c r="CT46" s="754">
        <f t="shared" si="1"/>
        <v>70</v>
      </c>
      <c r="CU46" s="751">
        <v>72</v>
      </c>
      <c r="CV46" s="753">
        <v>83</v>
      </c>
      <c r="CW46" s="754">
        <f t="shared" si="35"/>
        <v>60</v>
      </c>
      <c r="CX46" s="751">
        <v>27</v>
      </c>
      <c r="CY46" s="753">
        <v>82.4</v>
      </c>
      <c r="CZ46" s="754">
        <f t="shared" si="36"/>
        <v>52</v>
      </c>
      <c r="DA46" s="756">
        <v>16</v>
      </c>
      <c r="DB46" s="750">
        <f t="shared" si="37"/>
        <v>19</v>
      </c>
      <c r="DC46" s="751">
        <v>150</v>
      </c>
      <c r="DD46" s="757">
        <v>84</v>
      </c>
      <c r="DE46" s="750">
        <f t="shared" si="38"/>
        <v>15</v>
      </c>
      <c r="DF46" s="742">
        <v>0</v>
      </c>
      <c r="DG46" s="744">
        <f t="shared" si="123"/>
        <v>37</v>
      </c>
      <c r="DH46" s="749">
        <v>69.354838709677423</v>
      </c>
      <c r="DI46" s="744">
        <f t="shared" si="123"/>
        <v>31</v>
      </c>
      <c r="DJ46" s="742">
        <v>0</v>
      </c>
      <c r="DK46" s="744">
        <f t="shared" si="40"/>
        <v>34</v>
      </c>
      <c r="DL46" s="758">
        <v>79.545454545454547</v>
      </c>
      <c r="DM46" s="744">
        <f t="shared" si="41"/>
        <v>14</v>
      </c>
      <c r="DN46" s="742">
        <v>5.6818181818181817</v>
      </c>
      <c r="DO46" s="744">
        <f t="shared" si="42"/>
        <v>36</v>
      </c>
      <c r="DP46" s="741">
        <v>647</v>
      </c>
      <c r="DQ46" s="759">
        <v>66.61514683153014</v>
      </c>
      <c r="DR46" s="744">
        <f t="shared" si="122"/>
        <v>37</v>
      </c>
      <c r="DS46" s="741">
        <v>1723</v>
      </c>
      <c r="DT46" s="759">
        <v>48.113755078351709</v>
      </c>
      <c r="DU46" s="744">
        <v>30</v>
      </c>
      <c r="DV46" s="741">
        <v>579</v>
      </c>
      <c r="DW46" s="760">
        <v>69.2573402417962</v>
      </c>
      <c r="DX46" s="744">
        <v>25</v>
      </c>
      <c r="DY46" s="741">
        <v>567</v>
      </c>
      <c r="DZ46" s="1599">
        <v>0.95121951219512191</v>
      </c>
      <c r="EA46" s="752">
        <v>34</v>
      </c>
      <c r="EB46" s="760">
        <v>14.462081128747794</v>
      </c>
      <c r="EC46" s="744">
        <v>24</v>
      </c>
      <c r="ED46" s="741">
        <v>591</v>
      </c>
      <c r="EE46" s="753">
        <v>1.7537878787878789</v>
      </c>
      <c r="EF46" s="754">
        <v>7</v>
      </c>
      <c r="EG46" s="760">
        <v>22.335025380710661</v>
      </c>
      <c r="EH46" s="744">
        <v>49</v>
      </c>
      <c r="EI46" s="741">
        <v>624</v>
      </c>
      <c r="EJ46" s="753">
        <v>1.0176470588235293</v>
      </c>
      <c r="EK46" s="754">
        <v>29</v>
      </c>
      <c r="EL46" s="760">
        <v>27.243589743589748</v>
      </c>
      <c r="EM46" s="744">
        <v>29</v>
      </c>
      <c r="EN46" s="755">
        <v>573</v>
      </c>
      <c r="EO46" s="753">
        <v>0.83606557377049184</v>
      </c>
      <c r="EP46" s="754">
        <v>25</v>
      </c>
      <c r="EQ46" s="761">
        <v>10.645724258289704</v>
      </c>
      <c r="ER46" s="995">
        <v>33</v>
      </c>
      <c r="ES46" s="741">
        <v>568</v>
      </c>
      <c r="ET46" s="752">
        <v>1</v>
      </c>
      <c r="EU46" s="752">
        <v>27</v>
      </c>
      <c r="EV46" s="760">
        <v>5.28169014084507</v>
      </c>
      <c r="EW46" s="744">
        <v>60</v>
      </c>
      <c r="EX46" s="751">
        <v>598</v>
      </c>
      <c r="EY46" s="752">
        <v>0.66666666666666663</v>
      </c>
      <c r="EZ46" s="752">
        <v>23</v>
      </c>
      <c r="FA46" s="761">
        <v>4.5150501672240804</v>
      </c>
      <c r="FB46" s="751">
        <v>50</v>
      </c>
      <c r="FC46" s="741">
        <v>604</v>
      </c>
      <c r="FD46" s="752">
        <v>0.71875</v>
      </c>
      <c r="FE46" s="752">
        <v>34</v>
      </c>
      <c r="FF46" s="760">
        <v>7.9470198675496677</v>
      </c>
      <c r="FG46" s="744">
        <v>42</v>
      </c>
      <c r="FH46" s="741">
        <v>502</v>
      </c>
      <c r="FI46" s="752">
        <v>3.126984126984127</v>
      </c>
      <c r="FJ46" s="752">
        <v>24</v>
      </c>
      <c r="FK46" s="760">
        <v>37.649402390438247</v>
      </c>
      <c r="FL46" s="744">
        <v>24</v>
      </c>
      <c r="FM46" s="755">
        <v>1867</v>
      </c>
      <c r="FN46" s="761">
        <v>25.495447241564008</v>
      </c>
      <c r="FO46" s="751">
        <v>26</v>
      </c>
      <c r="FP46" s="741">
        <v>1546</v>
      </c>
      <c r="FQ46" s="762">
        <v>1.2134146341463414</v>
      </c>
      <c r="FR46" s="762">
        <v>21</v>
      </c>
      <c r="FS46" s="760">
        <v>5.304010349288486</v>
      </c>
      <c r="FT46" s="744">
        <v>23</v>
      </c>
      <c r="FU46" s="741">
        <v>1552</v>
      </c>
      <c r="FV46" s="753">
        <v>1.3181818181818181</v>
      </c>
      <c r="FW46" s="754">
        <v>22</v>
      </c>
      <c r="FX46" s="760">
        <v>5.6701030927835054</v>
      </c>
      <c r="FY46" s="744">
        <v>35</v>
      </c>
      <c r="FZ46" s="741">
        <v>1640</v>
      </c>
      <c r="GA46" s="753">
        <v>0.8878048780487805</v>
      </c>
      <c r="GB46" s="754">
        <v>36</v>
      </c>
      <c r="GC46" s="760">
        <v>12.5</v>
      </c>
      <c r="GD46" s="744">
        <v>10</v>
      </c>
      <c r="GE46" s="741">
        <v>1565</v>
      </c>
      <c r="GF46" s="753">
        <v>0.91566265060240959</v>
      </c>
      <c r="GG46" s="754">
        <v>21</v>
      </c>
      <c r="GH46" s="760">
        <v>5.3035143769968052</v>
      </c>
      <c r="GI46" s="744">
        <v>10</v>
      </c>
      <c r="GJ46" s="741">
        <v>1675</v>
      </c>
      <c r="GK46" s="752">
        <v>1.598814229249012</v>
      </c>
      <c r="GL46" s="752">
        <v>14</v>
      </c>
      <c r="GM46" s="760">
        <v>15.104477611940299</v>
      </c>
      <c r="GN46" s="744">
        <v>34</v>
      </c>
      <c r="GO46" s="741">
        <v>1629</v>
      </c>
      <c r="GP46" s="752">
        <v>0.75287356321839083</v>
      </c>
      <c r="GQ46" s="752">
        <v>16</v>
      </c>
      <c r="GR46" s="760">
        <v>5.3406998158379375</v>
      </c>
      <c r="GS46" s="744">
        <v>12</v>
      </c>
      <c r="GT46" s="741">
        <v>1582</v>
      </c>
      <c r="GU46" s="752">
        <v>0.72916666666666663</v>
      </c>
      <c r="GV46" s="752">
        <v>9</v>
      </c>
      <c r="GW46" s="760">
        <v>1.5170670037926675</v>
      </c>
      <c r="GX46" s="744">
        <v>39</v>
      </c>
      <c r="GY46" s="741">
        <v>1581</v>
      </c>
      <c r="GZ46" s="752">
        <v>1.2058823529411764</v>
      </c>
      <c r="HA46" s="752">
        <v>35</v>
      </c>
      <c r="HB46" s="760">
        <v>1.0752688172043012</v>
      </c>
      <c r="HC46" s="744">
        <v>38</v>
      </c>
      <c r="HD46" s="749">
        <v>25.130890052356019</v>
      </c>
      <c r="HE46" s="742">
        <v>8.9005235602094235</v>
      </c>
      <c r="HF46" s="742">
        <v>70.157068062827221</v>
      </c>
      <c r="HG46" s="742">
        <v>22.513089005235599</v>
      </c>
      <c r="HH46" s="1600">
        <v>24.607329842931939</v>
      </c>
      <c r="HI46" s="1600">
        <v>31.413612565445025</v>
      </c>
      <c r="HJ46" s="1600">
        <v>74.345549738219901</v>
      </c>
      <c r="HK46" s="1600">
        <v>8.9005235602094235</v>
      </c>
      <c r="HL46" s="1600">
        <v>73.298429319371721</v>
      </c>
      <c r="HM46" s="1601">
        <v>191</v>
      </c>
      <c r="HN46" s="749">
        <v>20.494186046511629</v>
      </c>
      <c r="HO46" s="749">
        <v>6.104651162790697</v>
      </c>
      <c r="HP46" s="749">
        <v>65.261627906976756</v>
      </c>
      <c r="HQ46" s="749">
        <v>27.470930232558139</v>
      </c>
      <c r="HR46" s="749">
        <v>16.424418604651162</v>
      </c>
      <c r="HS46" s="749">
        <v>46.220930232558139</v>
      </c>
      <c r="HT46" s="749">
        <v>57.703488372093027</v>
      </c>
      <c r="HU46" s="749">
        <v>5.3779069767441863</v>
      </c>
      <c r="HV46" s="749">
        <v>65.116279069767444</v>
      </c>
      <c r="HW46" s="1601">
        <v>688</v>
      </c>
      <c r="HX46" s="1271" t="s">
        <v>31</v>
      </c>
      <c r="HY46" s="1272" t="s">
        <v>31</v>
      </c>
      <c r="HZ46" s="1272" t="s">
        <v>31</v>
      </c>
      <c r="IA46" s="1272" t="s">
        <v>31</v>
      </c>
      <c r="IB46" s="1272" t="s">
        <v>31</v>
      </c>
      <c r="IC46" s="1272" t="s">
        <v>31</v>
      </c>
      <c r="ID46" s="1272" t="s">
        <v>31</v>
      </c>
      <c r="IE46" s="1272" t="s">
        <v>31</v>
      </c>
      <c r="IF46" s="1273" t="s">
        <v>31</v>
      </c>
      <c r="IG46" s="1274" t="s">
        <v>31</v>
      </c>
      <c r="IH46" s="1275" t="s">
        <v>31</v>
      </c>
      <c r="II46" s="1275" t="s">
        <v>31</v>
      </c>
      <c r="IJ46" s="1275" t="s">
        <v>31</v>
      </c>
      <c r="IK46" s="1275" t="s">
        <v>31</v>
      </c>
      <c r="IL46" s="1275" t="s">
        <v>31</v>
      </c>
      <c r="IM46" s="1275" t="s">
        <v>31</v>
      </c>
      <c r="IN46" s="1275" t="s">
        <v>31</v>
      </c>
      <c r="IO46" s="1273" t="s">
        <v>31</v>
      </c>
      <c r="IP46" s="1274" t="s">
        <v>31</v>
      </c>
      <c r="IQ46" s="1275" t="s">
        <v>31</v>
      </c>
      <c r="IR46" s="1275" t="s">
        <v>31</v>
      </c>
      <c r="IS46" s="1275" t="s">
        <v>31</v>
      </c>
      <c r="IT46" s="1275" t="s">
        <v>31</v>
      </c>
      <c r="IU46" s="1275" t="s">
        <v>31</v>
      </c>
      <c r="IV46" s="1275" t="s">
        <v>31</v>
      </c>
      <c r="IW46" s="1275" t="s">
        <v>31</v>
      </c>
      <c r="IX46" s="1276" t="s">
        <v>31</v>
      </c>
      <c r="IY46" s="1274" t="s">
        <v>31</v>
      </c>
      <c r="IZ46" s="1275" t="s">
        <v>31</v>
      </c>
      <c r="JA46" s="1275" t="s">
        <v>31</v>
      </c>
      <c r="JB46" s="1275" t="s">
        <v>31</v>
      </c>
      <c r="JC46" s="1275" t="s">
        <v>31</v>
      </c>
      <c r="JD46" s="1275" t="s">
        <v>31</v>
      </c>
      <c r="JE46" s="1275" t="s">
        <v>31</v>
      </c>
      <c r="JF46" s="1275" t="s">
        <v>31</v>
      </c>
      <c r="JG46" s="1276" t="s">
        <v>31</v>
      </c>
      <c r="JH46" s="1274" t="s">
        <v>31</v>
      </c>
      <c r="JI46" s="1275" t="s">
        <v>31</v>
      </c>
      <c r="JJ46" s="1275" t="s">
        <v>31</v>
      </c>
      <c r="JK46" s="1275" t="s">
        <v>31</v>
      </c>
      <c r="JL46" s="1275" t="s">
        <v>31</v>
      </c>
      <c r="JM46" s="1275" t="s">
        <v>31</v>
      </c>
      <c r="JN46" s="1275" t="s">
        <v>31</v>
      </c>
      <c r="JO46" s="1275" t="s">
        <v>31</v>
      </c>
      <c r="JP46" s="1276" t="s">
        <v>31</v>
      </c>
      <c r="JQ46" s="1274" t="s">
        <v>31</v>
      </c>
      <c r="JR46" s="1275" t="s">
        <v>31</v>
      </c>
      <c r="JS46" s="1275" t="s">
        <v>31</v>
      </c>
      <c r="JT46" s="1275" t="s">
        <v>31</v>
      </c>
      <c r="JU46" s="1275" t="s">
        <v>31</v>
      </c>
      <c r="JV46" s="1275" t="s">
        <v>31</v>
      </c>
      <c r="JW46" s="1275" t="s">
        <v>31</v>
      </c>
      <c r="JX46" s="1275" t="s">
        <v>31</v>
      </c>
      <c r="JY46" s="1276" t="s">
        <v>31</v>
      </c>
      <c r="JZ46" s="758">
        <v>49.083503054989819</v>
      </c>
      <c r="KA46" s="744">
        <f t="shared" si="43"/>
        <v>43</v>
      </c>
      <c r="KB46" s="758">
        <v>66.071428571428569</v>
      </c>
      <c r="KC46" s="744">
        <f t="shared" si="43"/>
        <v>43</v>
      </c>
      <c r="KD46" s="761">
        <v>5.110178384050367</v>
      </c>
      <c r="KE46" s="751">
        <f t="shared" si="44"/>
        <v>33</v>
      </c>
      <c r="KF46" s="761">
        <v>0</v>
      </c>
      <c r="KG46" s="751">
        <f t="shared" si="44"/>
        <v>28</v>
      </c>
      <c r="KH46" s="761">
        <v>12.79118572927597</v>
      </c>
      <c r="KI46" s="751">
        <f t="shared" si="124"/>
        <v>53</v>
      </c>
      <c r="KJ46" s="761">
        <v>0</v>
      </c>
      <c r="KK46" s="751">
        <f t="shared" si="124"/>
        <v>48</v>
      </c>
      <c r="KL46" s="761">
        <v>6.8645265495659196</v>
      </c>
      <c r="KM46" s="751">
        <f t="shared" si="46"/>
        <v>55</v>
      </c>
      <c r="KN46" s="751">
        <v>11.305207646671061</v>
      </c>
      <c r="KO46" s="751">
        <f t="shared" si="47"/>
        <v>67</v>
      </c>
      <c r="KP46" s="763">
        <v>60</v>
      </c>
      <c r="KQ46" s="754">
        <v>10</v>
      </c>
      <c r="KR46" s="754">
        <v>10</v>
      </c>
      <c r="KS46" s="754">
        <v>30</v>
      </c>
      <c r="KT46" s="754">
        <v>15</v>
      </c>
      <c r="KU46" s="764">
        <f t="shared" si="48"/>
        <v>125</v>
      </c>
      <c r="KV46" s="765">
        <f t="shared" si="49"/>
        <v>14</v>
      </c>
      <c r="KW46" s="763">
        <v>0</v>
      </c>
      <c r="KX46" s="754">
        <v>0</v>
      </c>
      <c r="KY46" s="745">
        <f t="shared" si="50"/>
        <v>0</v>
      </c>
      <c r="KZ46" s="744">
        <f t="shared" si="51"/>
        <v>37</v>
      </c>
      <c r="LA46" s="3000" t="s">
        <v>1632</v>
      </c>
      <c r="LB46" s="3001" t="s">
        <v>1632</v>
      </c>
      <c r="LC46" s="3001" t="s">
        <v>1632</v>
      </c>
      <c r="LD46" s="3001" t="s">
        <v>1625</v>
      </c>
      <c r="LE46" s="754">
        <v>30</v>
      </c>
      <c r="LF46" s="1602">
        <v>23</v>
      </c>
      <c r="LG46" s="3000" t="s">
        <v>1625</v>
      </c>
      <c r="LH46" s="3001" t="s">
        <v>1625</v>
      </c>
      <c r="LI46" s="3001" t="s">
        <v>1625</v>
      </c>
      <c r="LJ46" s="3001" t="s">
        <v>1625</v>
      </c>
      <c r="LK46" s="754">
        <v>0</v>
      </c>
      <c r="LL46" s="1602">
        <v>37</v>
      </c>
      <c r="LM46" s="3000" t="s">
        <v>1632</v>
      </c>
      <c r="LN46" s="3001" t="s">
        <v>1632</v>
      </c>
      <c r="LO46" s="3001" t="s">
        <v>1632</v>
      </c>
      <c r="LP46" s="3001" t="s">
        <v>1632</v>
      </c>
      <c r="LQ46" s="754">
        <v>60</v>
      </c>
      <c r="LR46" s="1602">
        <v>1</v>
      </c>
      <c r="LS46" s="3000" t="s">
        <v>1632</v>
      </c>
      <c r="LT46" s="3001" t="s">
        <v>1625</v>
      </c>
      <c r="LU46" s="3001" t="s">
        <v>1632</v>
      </c>
      <c r="LV46" s="3001" t="s">
        <v>1632</v>
      </c>
      <c r="LW46" s="754">
        <v>30</v>
      </c>
      <c r="LX46" s="1602">
        <v>38</v>
      </c>
      <c r="LY46" s="3000" t="s">
        <v>1632</v>
      </c>
      <c r="LZ46" s="3001" t="s">
        <v>1632</v>
      </c>
      <c r="MA46" s="3001" t="s">
        <v>1625</v>
      </c>
      <c r="MB46" s="3001" t="s">
        <v>1632</v>
      </c>
      <c r="MC46" s="754">
        <v>30</v>
      </c>
      <c r="MD46" s="1602">
        <v>35</v>
      </c>
      <c r="ME46" s="3000" t="s">
        <v>1632</v>
      </c>
      <c r="MF46" s="3001" t="s">
        <v>1632</v>
      </c>
      <c r="MG46" s="3001" t="s">
        <v>1632</v>
      </c>
      <c r="MH46" s="3001" t="s">
        <v>1625</v>
      </c>
      <c r="MI46" s="754">
        <v>30</v>
      </c>
      <c r="MJ46" s="1602">
        <v>16</v>
      </c>
      <c r="MK46" s="3000" t="s">
        <v>1632</v>
      </c>
      <c r="ML46" s="3001" t="s">
        <v>1632</v>
      </c>
      <c r="MM46" s="3001" t="s">
        <v>1625</v>
      </c>
      <c r="MN46" s="754">
        <v>30</v>
      </c>
      <c r="MO46" s="1602">
        <v>4</v>
      </c>
      <c r="MP46" s="3000" t="s">
        <v>1632</v>
      </c>
      <c r="MQ46" s="3001" t="s">
        <v>1632</v>
      </c>
      <c r="MR46" s="3001" t="s">
        <v>1632</v>
      </c>
      <c r="MS46" s="3001" t="s">
        <v>1632</v>
      </c>
      <c r="MT46" s="754">
        <v>40</v>
      </c>
      <c r="MU46" s="1602">
        <v>1</v>
      </c>
      <c r="MV46" s="3001" t="s">
        <v>1625</v>
      </c>
      <c r="MW46" s="3001" t="s">
        <v>1625</v>
      </c>
      <c r="MX46" s="3001" t="s">
        <v>1632</v>
      </c>
      <c r="MY46" s="3001" t="s">
        <v>1625</v>
      </c>
      <c r="MZ46" s="754">
        <v>10</v>
      </c>
      <c r="NA46" s="1602">
        <v>35</v>
      </c>
      <c r="NB46" s="751">
        <v>308.08999999999997</v>
      </c>
      <c r="NC46" s="751">
        <f t="shared" si="3"/>
        <v>17</v>
      </c>
      <c r="ND46" s="755">
        <v>16</v>
      </c>
      <c r="NE46" s="751">
        <v>48</v>
      </c>
      <c r="NF46" s="766">
        <v>3.1280547409579667</v>
      </c>
      <c r="NG46" s="751">
        <v>52</v>
      </c>
      <c r="NH46" s="751">
        <v>16</v>
      </c>
      <c r="NI46" s="751">
        <v>48</v>
      </c>
      <c r="NJ46" s="766">
        <v>3.1280547409579667</v>
      </c>
      <c r="NK46" s="751">
        <v>52</v>
      </c>
      <c r="NL46" s="751">
        <v>16</v>
      </c>
      <c r="NM46" s="751">
        <v>43</v>
      </c>
      <c r="NN46" s="3646">
        <v>3.2044862807931103</v>
      </c>
      <c r="NO46" s="751">
        <v>48</v>
      </c>
      <c r="NP46" s="751">
        <v>5115</v>
      </c>
      <c r="NQ46" s="3350">
        <v>3</v>
      </c>
      <c r="NR46" s="3351">
        <v>0.66092529541357903</v>
      </c>
      <c r="NS46" s="3350">
        <v>35</v>
      </c>
      <c r="NT46" s="3350">
        <v>33</v>
      </c>
      <c r="NU46" s="3352">
        <v>0.60084117764870826</v>
      </c>
      <c r="NV46" s="3350">
        <v>31</v>
      </c>
      <c r="NW46" s="3350">
        <v>250</v>
      </c>
      <c r="NX46" s="3352">
        <v>5.0070098137392351</v>
      </c>
      <c r="NY46" s="3350">
        <v>25</v>
      </c>
      <c r="NZ46" s="3350">
        <v>22</v>
      </c>
      <c r="OA46" s="1713">
        <v>4.406168636090527</v>
      </c>
      <c r="OB46" s="3350">
        <v>22</v>
      </c>
      <c r="OC46" s="755">
        <v>595</v>
      </c>
      <c r="OD46" s="3646">
        <v>115.53398058252428</v>
      </c>
      <c r="OE46" s="995">
        <v>16</v>
      </c>
      <c r="OF46" s="755">
        <v>6</v>
      </c>
      <c r="OG46" s="766">
        <v>1.2016823552974165</v>
      </c>
      <c r="OH46" s="995">
        <f t="shared" si="52"/>
        <v>13</v>
      </c>
      <c r="OI46" s="996">
        <v>30.075959761855881</v>
      </c>
      <c r="OJ46" s="995">
        <f t="shared" si="4"/>
        <v>39</v>
      </c>
      <c r="OK46" s="1356" t="s">
        <v>3043</v>
      </c>
      <c r="OL46" s="1356" t="s">
        <v>3046</v>
      </c>
      <c r="OM46" s="1356">
        <v>178</v>
      </c>
      <c r="ON46" s="3721">
        <v>35.959595959595966</v>
      </c>
      <c r="OO46" s="1356">
        <v>29</v>
      </c>
      <c r="OP46" s="977"/>
      <c r="OQ46" s="753">
        <v>9.4</v>
      </c>
      <c r="OR46" s="753">
        <v>11.7</v>
      </c>
      <c r="OS46" s="753">
        <v>12.5</v>
      </c>
      <c r="OT46" s="753">
        <v>11.330049261083744</v>
      </c>
      <c r="OU46" s="753">
        <v>16.756756756756758</v>
      </c>
      <c r="OV46" s="753">
        <v>9.216589861751153</v>
      </c>
      <c r="OW46" s="738">
        <f t="shared" si="53"/>
        <v>60</v>
      </c>
      <c r="OX46" s="753">
        <v>11.81723264659861</v>
      </c>
      <c r="OY46" s="738">
        <f t="shared" si="53"/>
        <v>46</v>
      </c>
      <c r="OZ46" s="753">
        <v>5.9</v>
      </c>
      <c r="PA46" s="753">
        <v>12.3</v>
      </c>
      <c r="PB46" s="753">
        <v>15.7</v>
      </c>
      <c r="PC46" s="753">
        <v>15.270935960591133</v>
      </c>
      <c r="PD46" s="753">
        <v>7.5675675675675684</v>
      </c>
      <c r="PE46" s="753">
        <v>16.129032258064516</v>
      </c>
      <c r="PF46" s="738">
        <f t="shared" si="54"/>
        <v>25</v>
      </c>
      <c r="PG46" s="753">
        <v>12.144589297703869</v>
      </c>
      <c r="PH46" s="738">
        <f t="shared" si="55"/>
        <v>30</v>
      </c>
      <c r="PI46" s="753">
        <v>25.345622119815669</v>
      </c>
      <c r="PJ46" s="738">
        <f t="shared" si="56"/>
        <v>40</v>
      </c>
      <c r="PK46" s="1000">
        <v>23.961821944302478</v>
      </c>
      <c r="PL46" s="738">
        <f t="shared" si="56"/>
        <v>38</v>
      </c>
      <c r="PM46" s="1000">
        <v>459.2</v>
      </c>
      <c r="PN46" s="1000">
        <v>573.6</v>
      </c>
      <c r="PO46" s="738">
        <f t="shared" si="57"/>
        <v>4</v>
      </c>
      <c r="PP46" s="753">
        <v>0</v>
      </c>
      <c r="PQ46" s="1000">
        <v>0</v>
      </c>
      <c r="PR46" s="738">
        <f t="shared" si="58"/>
        <v>24</v>
      </c>
      <c r="PS46" s="997">
        <v>710</v>
      </c>
      <c r="PT46" s="761">
        <v>46.338028169014081</v>
      </c>
      <c r="PU46" s="738">
        <v>18</v>
      </c>
      <c r="PV46" s="738">
        <v>4492</v>
      </c>
      <c r="PW46" s="761">
        <v>57.724844167408726</v>
      </c>
      <c r="PX46" s="738">
        <v>55</v>
      </c>
      <c r="PY46" s="751">
        <v>661</v>
      </c>
      <c r="PZ46" s="761">
        <v>73.524962178517399</v>
      </c>
      <c r="QA46" s="738">
        <v>53</v>
      </c>
      <c r="QB46" s="997">
        <v>685</v>
      </c>
      <c r="QC46" s="751">
        <v>50.21897810218978</v>
      </c>
      <c r="QD46" s="738">
        <v>12</v>
      </c>
      <c r="QE46" s="756">
        <v>19</v>
      </c>
      <c r="QF46" s="3644">
        <v>3.6893203883495147</v>
      </c>
      <c r="QG46" s="738">
        <v>2</v>
      </c>
      <c r="QH46" s="1364" t="s">
        <v>1627</v>
      </c>
      <c r="QI46" s="753">
        <v>83.683808067291153</v>
      </c>
      <c r="QJ46" s="753">
        <v>83.756846547544214</v>
      </c>
      <c r="QK46" s="738">
        <f t="shared" si="59"/>
        <v>12</v>
      </c>
      <c r="QL46" s="751">
        <v>11137</v>
      </c>
      <c r="QM46" s="749">
        <v>56.023755656108598</v>
      </c>
      <c r="QN46" s="742">
        <v>58.389082151458396</v>
      </c>
      <c r="QO46" s="993">
        <v>22</v>
      </c>
      <c r="QP46" s="744">
        <v>3737</v>
      </c>
      <c r="QQ46" s="3554">
        <v>94.440796673232654</v>
      </c>
      <c r="QR46" s="749">
        <v>285.10000000000002</v>
      </c>
      <c r="QS46" s="993">
        <f t="shared" si="60"/>
        <v>41</v>
      </c>
      <c r="QT46" s="742">
        <v>767.9</v>
      </c>
      <c r="QU46" s="993">
        <f t="shared" si="61"/>
        <v>47</v>
      </c>
      <c r="QV46" s="742">
        <v>5798.6</v>
      </c>
      <c r="QW46" s="993">
        <f t="shared" si="62"/>
        <v>5</v>
      </c>
      <c r="QX46" s="742">
        <v>152</v>
      </c>
      <c r="QY46" s="994">
        <f t="shared" si="63"/>
        <v>2</v>
      </c>
      <c r="QZ46" s="753">
        <v>6.4</v>
      </c>
      <c r="RA46" s="738">
        <v>13</v>
      </c>
      <c r="RB46" s="753">
        <v>270.13</v>
      </c>
      <c r="RC46" s="738">
        <v>33</v>
      </c>
      <c r="RD46" s="753">
        <v>7.0000000000000007E-2</v>
      </c>
      <c r="RE46" s="738">
        <v>17</v>
      </c>
      <c r="RF46" s="753">
        <v>179.7</v>
      </c>
      <c r="RG46" s="738">
        <v>28</v>
      </c>
      <c r="RH46" s="738">
        <v>11134.1</v>
      </c>
      <c r="RI46" s="993">
        <f t="shared" si="64"/>
        <v>21</v>
      </c>
      <c r="RJ46" s="753">
        <v>2004.3</v>
      </c>
      <c r="RK46" s="993">
        <f t="shared" si="64"/>
        <v>20</v>
      </c>
      <c r="RL46" s="753">
        <v>898.5</v>
      </c>
      <c r="RM46" s="993">
        <f t="shared" si="64"/>
        <v>24</v>
      </c>
      <c r="RN46" s="753">
        <v>0</v>
      </c>
      <c r="RO46" s="993">
        <f t="shared" si="64"/>
        <v>47</v>
      </c>
      <c r="RP46" s="753">
        <v>0</v>
      </c>
      <c r="RQ46" s="993">
        <f t="shared" si="65"/>
        <v>2</v>
      </c>
      <c r="RR46" s="753">
        <v>0</v>
      </c>
      <c r="RS46" s="993">
        <f t="shared" si="65"/>
        <v>1</v>
      </c>
      <c r="RT46" s="753">
        <v>0</v>
      </c>
      <c r="RU46" s="993">
        <f t="shared" si="65"/>
        <v>38</v>
      </c>
      <c r="RV46" s="753">
        <f t="shared" si="66"/>
        <v>0</v>
      </c>
      <c r="RW46" s="993">
        <f t="shared" si="67"/>
        <v>39</v>
      </c>
      <c r="RX46" s="753">
        <v>5</v>
      </c>
      <c r="RY46" s="753" t="s">
        <v>1632</v>
      </c>
      <c r="RZ46" s="753">
        <v>0</v>
      </c>
      <c r="SA46" s="753" t="s">
        <v>1625</v>
      </c>
      <c r="SB46" s="753">
        <v>0</v>
      </c>
      <c r="SC46" s="753" t="s">
        <v>1625</v>
      </c>
      <c r="SD46" s="753">
        <v>0</v>
      </c>
      <c r="SE46" s="753" t="s">
        <v>1625</v>
      </c>
      <c r="SF46" s="753">
        <v>0</v>
      </c>
      <c r="SG46" s="753" t="s">
        <v>1625</v>
      </c>
      <c r="SH46" s="753">
        <v>5</v>
      </c>
      <c r="SI46" s="738">
        <f t="shared" si="68"/>
        <v>57</v>
      </c>
      <c r="SJ46" s="753">
        <v>5</v>
      </c>
      <c r="SK46" s="753" t="s">
        <v>1632</v>
      </c>
      <c r="SL46" s="753">
        <v>5</v>
      </c>
      <c r="SM46" s="753" t="s">
        <v>1632</v>
      </c>
      <c r="SN46" s="753">
        <v>5</v>
      </c>
      <c r="SO46" s="753" t="s">
        <v>1632</v>
      </c>
      <c r="SP46" s="753">
        <v>0</v>
      </c>
      <c r="SQ46" s="753" t="s">
        <v>1625</v>
      </c>
      <c r="SR46" s="753">
        <v>15</v>
      </c>
      <c r="SS46" s="738">
        <f t="shared" si="69"/>
        <v>22</v>
      </c>
      <c r="ST46" s="753">
        <v>0</v>
      </c>
      <c r="SU46" s="753" t="s">
        <v>1625</v>
      </c>
      <c r="SV46" s="753">
        <v>5</v>
      </c>
      <c r="SW46" s="753" t="s">
        <v>1632</v>
      </c>
      <c r="SX46" s="753">
        <v>0</v>
      </c>
      <c r="SY46" s="753" t="s">
        <v>1625</v>
      </c>
      <c r="SZ46" s="753">
        <v>5</v>
      </c>
      <c r="TA46" s="738">
        <f t="shared" si="70"/>
        <v>54</v>
      </c>
      <c r="TB46" s="738">
        <v>10</v>
      </c>
      <c r="TC46" s="738" t="s">
        <v>1632</v>
      </c>
      <c r="TD46" s="738">
        <v>10</v>
      </c>
      <c r="TE46" s="738" t="s">
        <v>1632</v>
      </c>
      <c r="TF46" s="738">
        <v>0</v>
      </c>
      <c r="TG46" s="738" t="s">
        <v>1625</v>
      </c>
      <c r="TH46" s="738">
        <v>10</v>
      </c>
      <c r="TI46" s="738" t="s">
        <v>1632</v>
      </c>
      <c r="TJ46" s="738">
        <v>30</v>
      </c>
      <c r="TK46" s="738">
        <f t="shared" si="71"/>
        <v>30</v>
      </c>
      <c r="TL46" s="1001">
        <v>10</v>
      </c>
      <c r="TM46" s="1001">
        <v>10</v>
      </c>
      <c r="TN46" s="1001">
        <v>10</v>
      </c>
      <c r="TO46" s="1001">
        <v>10</v>
      </c>
      <c r="TP46" s="1001">
        <v>40</v>
      </c>
      <c r="TQ46" s="738">
        <f t="shared" si="72"/>
        <v>1</v>
      </c>
      <c r="TR46" s="753" t="s">
        <v>1632</v>
      </c>
      <c r="TS46" s="753" t="s">
        <v>1632</v>
      </c>
      <c r="TT46" s="753" t="s">
        <v>1625</v>
      </c>
      <c r="TU46" s="753" t="s">
        <v>1625</v>
      </c>
      <c r="TV46" s="753">
        <v>5</v>
      </c>
      <c r="TW46" s="753">
        <v>5</v>
      </c>
      <c r="TX46" s="753">
        <v>0</v>
      </c>
      <c r="TY46" s="753">
        <v>0</v>
      </c>
      <c r="TZ46" s="753">
        <v>10</v>
      </c>
      <c r="UA46" s="738">
        <f t="shared" si="73"/>
        <v>50</v>
      </c>
      <c r="UB46" s="753">
        <v>10</v>
      </c>
      <c r="UC46" s="753">
        <v>10</v>
      </c>
      <c r="UD46" s="753">
        <v>0</v>
      </c>
      <c r="UE46" s="753">
        <v>0</v>
      </c>
      <c r="UF46" s="753">
        <v>20</v>
      </c>
      <c r="UG46" s="738">
        <f t="shared" si="74"/>
        <v>34</v>
      </c>
      <c r="UH46" s="751">
        <v>1</v>
      </c>
      <c r="UI46" s="753">
        <v>6.9483046136742628</v>
      </c>
      <c r="UJ46" s="738">
        <v>8</v>
      </c>
      <c r="UK46" s="751">
        <v>3</v>
      </c>
      <c r="UL46" s="753">
        <v>20.844913841022791</v>
      </c>
      <c r="UM46" s="738">
        <v>28</v>
      </c>
      <c r="UN46" s="751">
        <v>0</v>
      </c>
      <c r="UO46" s="753">
        <v>0</v>
      </c>
      <c r="UP46" s="738">
        <v>43</v>
      </c>
      <c r="UQ46" s="751">
        <v>1</v>
      </c>
      <c r="UR46" s="753">
        <v>6.8535398533342473</v>
      </c>
      <c r="US46" s="738">
        <v>33</v>
      </c>
      <c r="UT46" s="753">
        <v>13.9</v>
      </c>
      <c r="UU46" s="738">
        <v>74</v>
      </c>
      <c r="UV46" s="753">
        <v>20.8</v>
      </c>
      <c r="UW46" s="738">
        <v>55</v>
      </c>
      <c r="UX46" s="1100">
        <v>6.9</v>
      </c>
      <c r="UY46" s="738">
        <v>25</v>
      </c>
      <c r="UZ46" s="1001">
        <v>0.113</v>
      </c>
      <c r="VA46" s="1001">
        <v>52</v>
      </c>
      <c r="VB46" s="1001">
        <v>5.3999999999999999E-2</v>
      </c>
      <c r="VC46" s="1001">
        <v>36</v>
      </c>
      <c r="VD46" s="1001">
        <v>7.1999999999999995E-2</v>
      </c>
      <c r="VE46" s="1001">
        <v>13</v>
      </c>
      <c r="VF46" s="1001">
        <v>5.0000000000000001E-3</v>
      </c>
      <c r="VG46" s="1001">
        <v>41</v>
      </c>
      <c r="VH46" s="1001">
        <v>2.4E-2</v>
      </c>
      <c r="VI46" s="1001">
        <v>10</v>
      </c>
      <c r="VJ46" s="1001">
        <v>1.2999999999999999E-2</v>
      </c>
      <c r="VK46" s="1001">
        <v>9</v>
      </c>
      <c r="VL46" s="1001">
        <v>0</v>
      </c>
      <c r="VM46" s="1001">
        <v>7</v>
      </c>
      <c r="VN46" s="1001">
        <v>0</v>
      </c>
      <c r="VO46" s="1001">
        <v>7</v>
      </c>
      <c r="VP46" s="1001">
        <v>32</v>
      </c>
      <c r="VQ46" s="1001">
        <v>216.40630283357004</v>
      </c>
      <c r="VR46" s="1001">
        <v>16</v>
      </c>
      <c r="VS46" s="1001">
        <v>5</v>
      </c>
      <c r="VT46" s="1001">
        <v>33.813484817745312</v>
      </c>
      <c r="VU46" s="1001">
        <v>53</v>
      </c>
      <c r="VV46" s="1001">
        <v>23</v>
      </c>
      <c r="VW46" s="1001">
        <v>155.54203016162845</v>
      </c>
      <c r="VX46" s="1001">
        <v>27</v>
      </c>
      <c r="VY46" s="1001">
        <v>25</v>
      </c>
      <c r="VZ46" s="1001">
        <v>169.0674240887266</v>
      </c>
      <c r="WA46" s="1001">
        <v>12</v>
      </c>
      <c r="WB46" s="1001">
        <v>174</v>
      </c>
      <c r="WC46" s="1001">
        <v>1176.7092716575371</v>
      </c>
      <c r="WD46" s="1001">
        <v>16</v>
      </c>
      <c r="WE46" s="1001">
        <v>36</v>
      </c>
      <c r="WF46" s="1001">
        <v>243.45709068776628</v>
      </c>
      <c r="WG46" s="1001">
        <v>20</v>
      </c>
      <c r="WH46" s="1001">
        <v>81.400000000000006</v>
      </c>
      <c r="WI46" s="1001">
        <v>31</v>
      </c>
      <c r="WJ46" s="1001">
        <v>2.74</v>
      </c>
      <c r="WK46" s="1001">
        <v>2</v>
      </c>
      <c r="WL46" s="1001">
        <v>0</v>
      </c>
      <c r="WM46" s="1001">
        <v>2</v>
      </c>
      <c r="WN46" s="1001">
        <v>64.03</v>
      </c>
      <c r="WO46" s="1001">
        <v>31</v>
      </c>
      <c r="WP46" s="1001">
        <v>0</v>
      </c>
      <c r="WQ46" s="1001">
        <v>19</v>
      </c>
      <c r="WR46" s="1001">
        <v>5.49</v>
      </c>
      <c r="WS46" s="1001">
        <v>21</v>
      </c>
      <c r="WT46" s="1001">
        <v>1.83</v>
      </c>
      <c r="WU46" s="1001">
        <v>19</v>
      </c>
      <c r="WV46" s="1001">
        <v>0.91</v>
      </c>
      <c r="WW46" s="1001">
        <v>6</v>
      </c>
      <c r="WX46" s="1001">
        <v>6.4</v>
      </c>
      <c r="WY46" s="1001">
        <v>23</v>
      </c>
      <c r="WZ46" s="753">
        <v>271.99</v>
      </c>
      <c r="XA46" s="738">
        <v>33</v>
      </c>
      <c r="XB46" s="753">
        <v>311.94</v>
      </c>
      <c r="XC46" s="753">
        <v>61</v>
      </c>
      <c r="XD46" s="753">
        <v>129.88</v>
      </c>
      <c r="XE46" s="738">
        <v>13</v>
      </c>
      <c r="XF46" s="753">
        <v>32.01</v>
      </c>
      <c r="XG46" s="753">
        <v>15</v>
      </c>
      <c r="XH46" s="753">
        <v>159.15</v>
      </c>
      <c r="XI46" s="738">
        <v>17</v>
      </c>
      <c r="XJ46" s="753">
        <v>155.02000000000001</v>
      </c>
      <c r="XK46" s="738">
        <v>51</v>
      </c>
      <c r="XL46" s="753">
        <v>253.36</v>
      </c>
      <c r="XM46" s="738">
        <v>35</v>
      </c>
      <c r="XN46" s="751"/>
      <c r="XO46" s="755"/>
      <c r="XP46" s="761"/>
      <c r="XQ46" s="751"/>
      <c r="XR46" s="755"/>
      <c r="XS46" s="761"/>
      <c r="XT46" s="751"/>
      <c r="XU46" s="751"/>
      <c r="XV46" s="753"/>
      <c r="XW46" s="751"/>
      <c r="XX46" s="1170">
        <v>675</v>
      </c>
      <c r="XY46" s="1175">
        <v>1.3333333333333335</v>
      </c>
      <c r="XZ46" s="1171">
        <f t="shared" si="75"/>
        <v>46</v>
      </c>
      <c r="YA46" s="751">
        <v>4154</v>
      </c>
      <c r="YB46" s="761">
        <v>18.704862782859895</v>
      </c>
      <c r="YC46" s="751">
        <f t="shared" si="76"/>
        <v>27</v>
      </c>
      <c r="YD46" s="755">
        <v>1557</v>
      </c>
      <c r="YE46" s="761">
        <v>5.0406504065040654</v>
      </c>
      <c r="YF46" s="751">
        <f t="shared" si="77"/>
        <v>10</v>
      </c>
      <c r="YG46" s="738">
        <v>4591</v>
      </c>
      <c r="YH46" s="1100">
        <v>7.6236114136353743</v>
      </c>
      <c r="YI46" s="751">
        <f t="shared" si="78"/>
        <v>26</v>
      </c>
      <c r="YJ46" s="755">
        <v>1557</v>
      </c>
      <c r="YK46" s="753">
        <v>21.626016260162601</v>
      </c>
      <c r="YL46" s="751">
        <f t="shared" si="79"/>
        <v>24</v>
      </c>
      <c r="YM46" s="738">
        <v>4591</v>
      </c>
      <c r="YN46" s="753">
        <v>25.157917664996731</v>
      </c>
      <c r="YO46" s="751">
        <f t="shared" si="80"/>
        <v>45</v>
      </c>
      <c r="YP46" s="1179">
        <v>33.333333333333329</v>
      </c>
      <c r="YQ46" s="1100">
        <v>11.111111111111111</v>
      </c>
      <c r="YR46" s="1100">
        <v>11.111111111111111</v>
      </c>
      <c r="YS46" s="1100">
        <v>11.111111111111111</v>
      </c>
      <c r="YT46" s="1100">
        <v>33.333333333333329</v>
      </c>
      <c r="YU46" s="1100">
        <v>0</v>
      </c>
      <c r="YV46" s="1100">
        <v>11.111111111111111</v>
      </c>
      <c r="YW46" s="1100">
        <v>0</v>
      </c>
      <c r="YX46" s="1100">
        <v>11.111111111111111</v>
      </c>
      <c r="YY46" s="1100">
        <v>0</v>
      </c>
      <c r="YZ46" s="1100">
        <v>11.111111111111111</v>
      </c>
      <c r="ZA46" s="1189">
        <v>9</v>
      </c>
      <c r="ZB46" s="1000">
        <v>33.378016085790883</v>
      </c>
      <c r="ZC46" s="1000">
        <v>9.9195710455764079</v>
      </c>
      <c r="ZD46" s="1000">
        <v>25.871313672922252</v>
      </c>
      <c r="ZE46" s="1000">
        <v>17.024128686327078</v>
      </c>
      <c r="ZF46" s="1000">
        <v>8.713136729222521</v>
      </c>
      <c r="ZG46" s="1000">
        <v>11.930294906166219</v>
      </c>
      <c r="ZH46" s="1000">
        <v>16.353887399463808</v>
      </c>
      <c r="ZI46" s="1000">
        <v>10.589812332439678</v>
      </c>
      <c r="ZJ46" s="1000">
        <v>30.563002680965145</v>
      </c>
      <c r="ZK46" s="1000">
        <v>6.4343163538873993</v>
      </c>
      <c r="ZL46" s="1000">
        <v>4.2895442359249332</v>
      </c>
      <c r="ZM46" s="738">
        <v>746</v>
      </c>
      <c r="ZN46" s="755" t="s">
        <v>1634</v>
      </c>
      <c r="ZO46" s="751" t="s">
        <v>1633</v>
      </c>
      <c r="ZP46" s="751" t="s">
        <v>1633</v>
      </c>
      <c r="ZQ46" s="751" t="s">
        <v>1634</v>
      </c>
      <c r="ZR46" s="751" t="s">
        <v>1634</v>
      </c>
      <c r="ZS46" s="751" t="s">
        <v>1634</v>
      </c>
      <c r="ZT46" s="751">
        <v>1</v>
      </c>
      <c r="ZU46" s="751">
        <v>-1</v>
      </c>
      <c r="ZV46" s="751">
        <v>-1</v>
      </c>
      <c r="ZW46" s="751">
        <v>1</v>
      </c>
      <c r="ZX46" s="751">
        <v>1</v>
      </c>
      <c r="ZY46" s="751">
        <v>1</v>
      </c>
      <c r="ZZ46" s="751">
        <f t="shared" si="81"/>
        <v>2</v>
      </c>
      <c r="AAA46" s="751">
        <f t="shared" si="82"/>
        <v>50</v>
      </c>
      <c r="AAB46" s="756" t="s">
        <v>31</v>
      </c>
      <c r="AAC46" s="753" t="s">
        <v>1636</v>
      </c>
      <c r="AAD46" s="753" t="s">
        <v>1636</v>
      </c>
      <c r="AAE46" s="753" t="s">
        <v>31</v>
      </c>
      <c r="AAF46" s="753" t="s">
        <v>31</v>
      </c>
      <c r="AAG46" s="753" t="s">
        <v>31</v>
      </c>
      <c r="AAH46" s="755">
        <v>5</v>
      </c>
      <c r="AAI46" s="751">
        <v>6</v>
      </c>
      <c r="AAJ46" s="751">
        <v>2</v>
      </c>
      <c r="AAK46" s="751">
        <v>2</v>
      </c>
      <c r="AAL46" s="751">
        <v>4</v>
      </c>
      <c r="AAM46" s="995">
        <v>3</v>
      </c>
      <c r="AAN46" s="3640">
        <v>0.98736176935229059</v>
      </c>
      <c r="AAO46" s="3641">
        <f t="shared" si="83"/>
        <v>26</v>
      </c>
      <c r="AAP46" s="3642">
        <v>1.1848341232227488</v>
      </c>
      <c r="AAQ46" s="3641">
        <f t="shared" si="84"/>
        <v>18</v>
      </c>
      <c r="AAR46" s="3642">
        <v>0.39494470774091628</v>
      </c>
      <c r="AAS46" s="3641">
        <f t="shared" si="85"/>
        <v>24</v>
      </c>
      <c r="AAT46" s="3642">
        <v>0.39494470774091628</v>
      </c>
      <c r="AAU46" s="3641">
        <f t="shared" si="86"/>
        <v>52</v>
      </c>
      <c r="AAV46" s="3642">
        <v>0.78988941548183256</v>
      </c>
      <c r="AAW46" s="3641">
        <f t="shared" si="87"/>
        <v>27</v>
      </c>
      <c r="AAX46" s="3642">
        <v>0.59241706161137442</v>
      </c>
      <c r="AAY46" s="3641">
        <f t="shared" si="88"/>
        <v>30</v>
      </c>
      <c r="AAZ46" s="997">
        <v>3</v>
      </c>
      <c r="ABA46" s="738">
        <v>2</v>
      </c>
      <c r="ABB46" s="738">
        <v>2</v>
      </c>
      <c r="ABC46" s="3639">
        <v>0.59241706161137442</v>
      </c>
      <c r="ABD46" s="3641">
        <f t="shared" si="89"/>
        <v>39</v>
      </c>
      <c r="ABE46" s="3638">
        <v>0.39494470774091628</v>
      </c>
      <c r="ABF46" s="3641">
        <f t="shared" si="89"/>
        <v>15</v>
      </c>
      <c r="ABG46" s="3638">
        <v>0.39494470774091628</v>
      </c>
      <c r="ABH46" s="3643">
        <f t="shared" si="89"/>
        <v>18</v>
      </c>
      <c r="ABI46" s="997">
        <v>0</v>
      </c>
      <c r="ABJ46" s="766">
        <v>0</v>
      </c>
      <c r="ABK46" s="751">
        <f t="shared" si="90"/>
        <v>31</v>
      </c>
      <c r="ABL46" s="756" t="s">
        <v>1687</v>
      </c>
      <c r="ABM46" s="753" t="s">
        <v>106</v>
      </c>
      <c r="ABN46" s="751">
        <v>0</v>
      </c>
      <c r="ABO46" s="751">
        <v>3</v>
      </c>
      <c r="ABP46" s="751">
        <f t="shared" si="91"/>
        <v>3</v>
      </c>
      <c r="ABQ46" s="751">
        <f t="shared" si="92"/>
        <v>23</v>
      </c>
      <c r="ABR46" s="1203" t="s">
        <v>1632</v>
      </c>
      <c r="ABS46" s="1204" t="s">
        <v>1632</v>
      </c>
      <c r="ABT46" s="1204" t="s">
        <v>1632</v>
      </c>
      <c r="ABU46" s="1204" t="s">
        <v>1625</v>
      </c>
      <c r="ABV46" s="761">
        <v>5</v>
      </c>
      <c r="ABW46" s="761">
        <v>5</v>
      </c>
      <c r="ABX46" s="761">
        <v>5</v>
      </c>
      <c r="ABY46" s="761">
        <v>0</v>
      </c>
      <c r="ABZ46" s="751">
        <f t="shared" si="93"/>
        <v>15</v>
      </c>
      <c r="ACA46" s="751">
        <f t="shared" si="94"/>
        <v>20</v>
      </c>
      <c r="ACB46" s="998" t="s">
        <v>1632</v>
      </c>
      <c r="ACC46" s="761" t="s">
        <v>1625</v>
      </c>
      <c r="ACD46" s="761" t="s">
        <v>1625</v>
      </c>
      <c r="ACE46" s="761" t="s">
        <v>1625</v>
      </c>
      <c r="ACF46" s="761">
        <v>5</v>
      </c>
      <c r="ACG46" s="761">
        <v>0</v>
      </c>
      <c r="ACH46" s="761">
        <v>0</v>
      </c>
      <c r="ACI46" s="761">
        <v>0</v>
      </c>
      <c r="ACJ46" s="751">
        <f t="shared" si="95"/>
        <v>5</v>
      </c>
      <c r="ACK46" s="751">
        <f t="shared" si="96"/>
        <v>68</v>
      </c>
      <c r="ACL46" s="997">
        <v>81</v>
      </c>
      <c r="ACM46" s="751">
        <v>3894</v>
      </c>
      <c r="ACN46" s="1091">
        <v>27.62</v>
      </c>
      <c r="ACO46" s="751">
        <v>3</v>
      </c>
      <c r="ACP46" s="1091">
        <v>1.3</v>
      </c>
      <c r="ACQ46" s="751">
        <v>2</v>
      </c>
      <c r="ACR46" s="997">
        <v>94.497</v>
      </c>
      <c r="ACS46" s="1092">
        <v>4</v>
      </c>
      <c r="ACT46" s="998" t="s">
        <v>1632</v>
      </c>
      <c r="ACU46" s="761" t="s">
        <v>1632</v>
      </c>
      <c r="ACV46" s="761" t="s">
        <v>1632</v>
      </c>
      <c r="ACW46" s="761" t="s">
        <v>1632</v>
      </c>
      <c r="ACX46" s="761">
        <v>5</v>
      </c>
      <c r="ACY46" s="761">
        <v>5</v>
      </c>
      <c r="ACZ46" s="761">
        <v>5</v>
      </c>
      <c r="ADA46" s="761">
        <v>5</v>
      </c>
      <c r="ADB46" s="751">
        <f t="shared" si="97"/>
        <v>20</v>
      </c>
      <c r="ADC46" s="751">
        <f t="shared" si="98"/>
        <v>1</v>
      </c>
      <c r="ADD46" s="999" t="s">
        <v>1632</v>
      </c>
      <c r="ADE46" s="1000" t="s">
        <v>1632</v>
      </c>
      <c r="ADF46" s="1000" t="s">
        <v>1632</v>
      </c>
      <c r="ADG46" s="1000" t="s">
        <v>1632</v>
      </c>
      <c r="ADH46" s="1000">
        <v>5</v>
      </c>
      <c r="ADI46" s="1000">
        <v>5</v>
      </c>
      <c r="ADJ46" s="1000">
        <v>5</v>
      </c>
      <c r="ADK46" s="1000">
        <v>5</v>
      </c>
      <c r="ADL46" s="751">
        <f t="shared" si="99"/>
        <v>20</v>
      </c>
      <c r="ADM46" s="751">
        <f t="shared" si="100"/>
        <v>1</v>
      </c>
      <c r="ADN46" s="1170">
        <v>1</v>
      </c>
      <c r="ADO46" s="1171">
        <v>260</v>
      </c>
      <c r="ADP46" s="1171">
        <v>2080</v>
      </c>
      <c r="ADQ46" s="1001">
        <v>260</v>
      </c>
      <c r="ADR46" s="1001">
        <v>2080</v>
      </c>
      <c r="ADS46" s="1001">
        <v>406.64711632453572</v>
      </c>
      <c r="ADT46" s="1001">
        <v>27</v>
      </c>
      <c r="ADU46" s="1001">
        <v>0.7</v>
      </c>
      <c r="ADV46" s="1001">
        <v>22.75</v>
      </c>
      <c r="ADW46" s="1001">
        <v>182</v>
      </c>
      <c r="ADX46" s="1001">
        <v>32.5</v>
      </c>
      <c r="ADY46" s="1001">
        <v>260</v>
      </c>
      <c r="ADZ46" s="1001">
        <v>35.581622678396876</v>
      </c>
      <c r="AEA46" s="1001">
        <v>43</v>
      </c>
      <c r="AEB46" s="1001">
        <v>1.7</v>
      </c>
      <c r="AEC46" s="1001">
        <v>282.75</v>
      </c>
      <c r="AED46" s="1001">
        <v>2262</v>
      </c>
      <c r="AEE46" s="1001">
        <v>166.32352941176472</v>
      </c>
      <c r="AEF46" s="1001">
        <v>1330.5882352941178</v>
      </c>
      <c r="AEG46" s="1001">
        <v>442.22873900293251</v>
      </c>
      <c r="AEH46" s="754">
        <v>43</v>
      </c>
      <c r="AEI46" s="751"/>
      <c r="AEJ46" s="751"/>
      <c r="AEK46" s="751"/>
      <c r="AEL46" s="751"/>
      <c r="AEM46" s="751">
        <v>8443</v>
      </c>
      <c r="AEN46" s="751">
        <v>6497</v>
      </c>
      <c r="AEO46" s="1001">
        <v>551</v>
      </c>
      <c r="AEP46" s="1100">
        <v>8.4808373095274732</v>
      </c>
      <c r="AEQ46" s="1001">
        <v>24</v>
      </c>
      <c r="AER46" s="1001">
        <v>141</v>
      </c>
      <c r="AES46" s="1001">
        <v>25.58983666061706</v>
      </c>
      <c r="AET46" s="1100">
        <v>3.7659574468085109</v>
      </c>
      <c r="AEU46" s="1001">
        <v>15</v>
      </c>
      <c r="AEV46" s="1001">
        <v>74</v>
      </c>
      <c r="AEW46" s="1001">
        <v>625</v>
      </c>
      <c r="AEX46" s="1001">
        <v>11.84</v>
      </c>
      <c r="AEY46" s="1001">
        <v>43</v>
      </c>
      <c r="AEZ46" s="1669">
        <v>6497</v>
      </c>
      <c r="AFA46" s="1670">
        <v>2.1554563644759122</v>
      </c>
      <c r="AFB46" s="1669">
        <f t="shared" si="101"/>
        <v>56</v>
      </c>
      <c r="AFC46" s="1171">
        <v>70</v>
      </c>
      <c r="AFD46" s="1100">
        <v>11.428571428571429</v>
      </c>
      <c r="AFE46" s="1001">
        <f t="shared" si="102"/>
        <v>26</v>
      </c>
      <c r="AFF46" s="751">
        <v>1043</v>
      </c>
      <c r="AFG46" s="1000">
        <v>19.079578139980825</v>
      </c>
      <c r="AFH46" s="738">
        <f t="shared" si="103"/>
        <v>24</v>
      </c>
      <c r="AFI46" s="1001">
        <v>124</v>
      </c>
      <c r="AFJ46" s="751">
        <v>32</v>
      </c>
      <c r="AFK46" s="1000">
        <v>25.806451612903224</v>
      </c>
      <c r="AFL46" s="738">
        <f t="shared" si="104"/>
        <v>57</v>
      </c>
      <c r="AFM46" s="746">
        <v>78</v>
      </c>
      <c r="AFN46" s="1004">
        <v>0</v>
      </c>
      <c r="AFO46" s="759">
        <v>0</v>
      </c>
      <c r="AFP46" s="994">
        <f t="shared" si="105"/>
        <v>37</v>
      </c>
      <c r="AFQ46" s="751">
        <v>56</v>
      </c>
      <c r="AFR46" s="738">
        <f t="shared" si="105"/>
        <v>36</v>
      </c>
      <c r="AFS46" s="751" t="s">
        <v>31</v>
      </c>
      <c r="AFT46" s="751" t="s">
        <v>31</v>
      </c>
      <c r="AFU46" s="1000" t="s">
        <v>31</v>
      </c>
      <c r="AFV46" s="738" t="str">
        <f t="shared" si="106"/>
        <v>-</v>
      </c>
      <c r="AFW46" s="751" t="s">
        <v>31</v>
      </c>
      <c r="AFX46" s="751" t="s">
        <v>31</v>
      </c>
      <c r="AFY46" s="753" t="s">
        <v>31</v>
      </c>
      <c r="AFZ46" s="738" t="str">
        <f t="shared" si="107"/>
        <v>-</v>
      </c>
      <c r="AGA46" s="753">
        <v>27.173913043478258</v>
      </c>
      <c r="AGB46" s="753">
        <v>20.652173913043477</v>
      </c>
      <c r="AGC46" s="753">
        <v>19.565217391304348</v>
      </c>
      <c r="AGD46" s="753">
        <v>7.608695652173914</v>
      </c>
      <c r="AGE46" s="753">
        <v>10.869565217391305</v>
      </c>
      <c r="AGF46" s="753">
        <v>7.608695652173914</v>
      </c>
      <c r="AGG46" s="753">
        <v>6.5217391304347823</v>
      </c>
      <c r="AGH46" s="753">
        <v>0</v>
      </c>
      <c r="AGI46" s="753">
        <v>0</v>
      </c>
      <c r="AGJ46" s="751">
        <v>25</v>
      </c>
      <c r="AGK46" s="751">
        <v>19</v>
      </c>
      <c r="AGL46" s="751">
        <v>18</v>
      </c>
      <c r="AGM46" s="751">
        <v>7</v>
      </c>
      <c r="AGN46" s="751">
        <v>10</v>
      </c>
      <c r="AGO46" s="751">
        <v>7</v>
      </c>
      <c r="AGP46" s="751">
        <v>6</v>
      </c>
      <c r="AGQ46" s="751">
        <v>0</v>
      </c>
      <c r="AGR46" s="751">
        <v>0</v>
      </c>
      <c r="AGS46" s="751">
        <v>92</v>
      </c>
      <c r="AGT46" s="753">
        <v>18.421052631578945</v>
      </c>
      <c r="AGU46" s="753">
        <v>10.526315789473683</v>
      </c>
      <c r="AGV46" s="753">
        <v>13.157894736842104</v>
      </c>
      <c r="AGW46" s="753">
        <v>18.421052631578945</v>
      </c>
      <c r="AGX46" s="753">
        <v>7.8947368421052628</v>
      </c>
      <c r="AGY46" s="753">
        <v>18.421052631578945</v>
      </c>
      <c r="AGZ46" s="753">
        <v>13.157894736842104</v>
      </c>
      <c r="AHA46" s="753">
        <v>0</v>
      </c>
      <c r="AHB46" s="753">
        <v>0</v>
      </c>
      <c r="AHC46" s="751">
        <v>7</v>
      </c>
      <c r="AHD46" s="751">
        <v>4</v>
      </c>
      <c r="AHE46" s="751">
        <v>5</v>
      </c>
      <c r="AHF46" s="751">
        <v>7</v>
      </c>
      <c r="AHG46" s="751">
        <v>3</v>
      </c>
      <c r="AHH46" s="751">
        <v>7</v>
      </c>
      <c r="AHI46" s="751">
        <v>5</v>
      </c>
      <c r="AHJ46" s="751">
        <v>0</v>
      </c>
      <c r="AHK46" s="751">
        <v>0</v>
      </c>
      <c r="AHL46" s="751">
        <v>38</v>
      </c>
      <c r="AHM46" s="753">
        <v>50</v>
      </c>
      <c r="AHN46" s="753">
        <v>0</v>
      </c>
      <c r="AHO46" s="753">
        <v>50</v>
      </c>
      <c r="AHP46" s="753">
        <v>0</v>
      </c>
      <c r="AHQ46" s="753">
        <v>0</v>
      </c>
      <c r="AHR46" s="753">
        <v>0</v>
      </c>
      <c r="AHS46" s="753">
        <v>0</v>
      </c>
      <c r="AHT46" s="753">
        <v>0</v>
      </c>
      <c r="AHU46" s="753">
        <v>0</v>
      </c>
      <c r="AHV46" s="751">
        <v>1</v>
      </c>
      <c r="AHW46" s="751">
        <v>0</v>
      </c>
      <c r="AHX46" s="751">
        <v>1</v>
      </c>
      <c r="AHY46" s="751">
        <v>0</v>
      </c>
      <c r="AHZ46" s="751">
        <v>0</v>
      </c>
      <c r="AIA46" s="751">
        <v>0</v>
      </c>
      <c r="AIB46" s="751">
        <v>0</v>
      </c>
      <c r="AIC46" s="751">
        <v>0</v>
      </c>
      <c r="AID46" s="751">
        <v>0</v>
      </c>
      <c r="AIE46" s="751">
        <v>2</v>
      </c>
      <c r="AIF46" s="753" t="s">
        <v>1648</v>
      </c>
      <c r="AIG46" s="753" t="s">
        <v>1627</v>
      </c>
      <c r="AIH46" s="749">
        <v>5</v>
      </c>
      <c r="AII46" s="993">
        <f t="shared" si="108"/>
        <v>30</v>
      </c>
      <c r="AIJ46" s="742" t="s">
        <v>1625</v>
      </c>
      <c r="AIK46" s="742" t="s">
        <v>1625</v>
      </c>
      <c r="AIL46" s="742" t="s">
        <v>1625</v>
      </c>
      <c r="AIM46" s="740" t="s">
        <v>1626</v>
      </c>
      <c r="AIN46" s="753" t="s">
        <v>1625</v>
      </c>
      <c r="AIO46" s="753" t="s">
        <v>1627</v>
      </c>
      <c r="AIP46" s="753" t="s">
        <v>1627</v>
      </c>
      <c r="AIQ46" s="753" t="s">
        <v>1627</v>
      </c>
      <c r="AIR46" s="753" t="s">
        <v>1625</v>
      </c>
      <c r="AIS46" s="753" t="s">
        <v>1628</v>
      </c>
      <c r="AIT46" s="753" t="s">
        <v>1648</v>
      </c>
      <c r="AIU46" s="753" t="s">
        <v>1630</v>
      </c>
      <c r="AIV46" s="753" t="s">
        <v>1763</v>
      </c>
      <c r="AIW46" s="738">
        <v>60</v>
      </c>
      <c r="AIX46" s="738">
        <v>5</v>
      </c>
      <c r="AIY46" s="1000">
        <v>8.3000000000000007</v>
      </c>
      <c r="AIZ46" s="738">
        <v>0</v>
      </c>
      <c r="AJA46" s="753">
        <v>0</v>
      </c>
      <c r="AJB46" s="738">
        <f t="shared" si="109"/>
        <v>26</v>
      </c>
      <c r="AJC46" s="753">
        <v>10</v>
      </c>
      <c r="AJD46" s="993">
        <f t="shared" si="110"/>
        <v>7</v>
      </c>
      <c r="AJE46" s="753" t="s">
        <v>1626</v>
      </c>
      <c r="AJF46" s="753" t="s">
        <v>1626</v>
      </c>
      <c r="AJG46" s="753" t="s">
        <v>1625</v>
      </c>
      <c r="AJH46" s="753" t="s">
        <v>1625</v>
      </c>
      <c r="AJI46" s="753">
        <v>13.9</v>
      </c>
      <c r="AJJ46" s="738">
        <f t="shared" si="111"/>
        <v>23</v>
      </c>
      <c r="AJK46" s="751">
        <v>2</v>
      </c>
      <c r="AJL46" s="753">
        <v>6.9</v>
      </c>
      <c r="AJM46" s="738">
        <f t="shared" si="112"/>
        <v>21</v>
      </c>
      <c r="AJN46" s="751">
        <v>1</v>
      </c>
      <c r="AJO46" s="753">
        <v>0</v>
      </c>
      <c r="AJP46" s="738">
        <f t="shared" si="113"/>
        <v>17</v>
      </c>
      <c r="AJQ46" s="751">
        <v>0</v>
      </c>
      <c r="AJR46" s="753">
        <v>0</v>
      </c>
      <c r="AJS46" s="738">
        <f t="shared" si="114"/>
        <v>29</v>
      </c>
      <c r="AJT46" s="751">
        <v>0</v>
      </c>
      <c r="AJU46" s="753">
        <v>0</v>
      </c>
      <c r="AJV46" s="751">
        <v>0</v>
      </c>
      <c r="AJW46" s="753">
        <v>0</v>
      </c>
      <c r="AJX46" s="738">
        <f t="shared" si="115"/>
        <v>26</v>
      </c>
      <c r="AJY46" s="751">
        <v>0</v>
      </c>
      <c r="AJZ46" s="753">
        <v>0</v>
      </c>
      <c r="AKA46" s="738">
        <f t="shared" si="116"/>
        <v>9</v>
      </c>
      <c r="AKB46" s="751">
        <v>0</v>
      </c>
      <c r="AKC46" s="753">
        <v>13.9</v>
      </c>
      <c r="AKD46" s="738">
        <f t="shared" si="117"/>
        <v>34</v>
      </c>
      <c r="AKE46" s="751">
        <v>2</v>
      </c>
      <c r="AKF46" s="751">
        <v>255</v>
      </c>
      <c r="AKG46" s="751">
        <v>96</v>
      </c>
      <c r="AKH46" s="751">
        <v>0</v>
      </c>
      <c r="AKI46" s="751">
        <v>0</v>
      </c>
      <c r="AKJ46" s="751">
        <v>0</v>
      </c>
      <c r="AKK46" s="751">
        <v>351</v>
      </c>
      <c r="AKL46" s="751">
        <v>0</v>
      </c>
      <c r="AKM46" s="751">
        <v>54</v>
      </c>
      <c r="AKN46" s="751">
        <v>0</v>
      </c>
      <c r="AKO46" s="751">
        <v>54</v>
      </c>
      <c r="AKP46" s="753">
        <v>0.104</v>
      </c>
      <c r="AKQ46" s="738">
        <f t="shared" si="118"/>
        <v>43</v>
      </c>
      <c r="AKR46" s="753">
        <v>0.08</v>
      </c>
      <c r="AKS46" s="738">
        <f t="shared" si="118"/>
        <v>25</v>
      </c>
      <c r="AKT46" s="753">
        <v>6.0000000000000001E-3</v>
      </c>
      <c r="AKU46" s="738">
        <f t="shared" si="5"/>
        <v>13</v>
      </c>
      <c r="AKV46" s="753">
        <v>1.7999999999999999E-2</v>
      </c>
      <c r="AKW46" s="738">
        <f t="shared" si="119"/>
        <v>19</v>
      </c>
      <c r="AKX46" s="753" t="s">
        <v>31</v>
      </c>
      <c r="AKY46" s="753">
        <v>0.20799999999999999</v>
      </c>
      <c r="AKZ46" s="753">
        <v>6.8000000000000005E-2</v>
      </c>
      <c r="ALA46" s="738">
        <f t="shared" si="6"/>
        <v>5</v>
      </c>
      <c r="ALB46" s="753">
        <v>3.3000000000000002E-2</v>
      </c>
      <c r="ALC46" s="738">
        <f t="shared" si="7"/>
        <v>26</v>
      </c>
      <c r="ALD46" s="753">
        <v>1E-3</v>
      </c>
      <c r="ALE46" s="738">
        <f t="shared" si="8"/>
        <v>8</v>
      </c>
      <c r="ALF46" s="753">
        <v>0.10299999999999999</v>
      </c>
      <c r="ALG46" s="753"/>
      <c r="ALH46" s="1706">
        <v>37.143471406048448</v>
      </c>
      <c r="ALI46" s="754">
        <v>189</v>
      </c>
      <c r="ALJ46" s="754">
        <v>59</v>
      </c>
      <c r="ALK46" s="754">
        <v>5115</v>
      </c>
      <c r="ALL46" s="754">
        <v>36.950146627565978</v>
      </c>
      <c r="ALM46" s="754">
        <v>11.534701857282503</v>
      </c>
      <c r="ALN46" s="754">
        <v>53</v>
      </c>
      <c r="ALO46" s="754">
        <v>70</v>
      </c>
    </row>
    <row r="47" spans="1:1003" ht="13" x14ac:dyDescent="0.2">
      <c r="A47" s="735" t="s">
        <v>1767</v>
      </c>
      <c r="B47" s="736" t="s">
        <v>1768</v>
      </c>
      <c r="C47" s="736" t="s">
        <v>1646</v>
      </c>
      <c r="D47" s="736"/>
      <c r="E47" s="736" t="s">
        <v>1733</v>
      </c>
      <c r="F47" s="737" t="s">
        <v>1769</v>
      </c>
      <c r="G47" s="738" t="s">
        <v>1916</v>
      </c>
      <c r="H47" s="739">
        <v>763</v>
      </c>
      <c r="I47" s="742">
        <v>7.1</v>
      </c>
      <c r="J47" s="738">
        <f t="shared" si="9"/>
        <v>53</v>
      </c>
      <c r="K47" s="741">
        <v>727</v>
      </c>
      <c r="L47" s="742">
        <v>7.2</v>
      </c>
      <c r="M47" s="750">
        <f t="shared" si="10"/>
        <v>36</v>
      </c>
      <c r="N47" s="753">
        <f t="shared" si="11"/>
        <v>0.10000000000000053</v>
      </c>
      <c r="O47" s="741">
        <v>4970</v>
      </c>
      <c r="P47" s="742">
        <v>5.93</v>
      </c>
      <c r="Q47" s="738">
        <f t="shared" si="120"/>
        <v>59</v>
      </c>
      <c r="R47" s="741">
        <v>4758</v>
      </c>
      <c r="S47" s="742">
        <v>6.02</v>
      </c>
      <c r="T47" s="750">
        <f t="shared" ref="T47:T78" si="125">RANK(S47,S$15:S$91,0)</f>
        <v>60</v>
      </c>
      <c r="U47" s="753">
        <f t="shared" si="12"/>
        <v>8.9999999999999858E-2</v>
      </c>
      <c r="V47" s="745">
        <v>2984</v>
      </c>
      <c r="W47" s="740">
        <v>5.8240616621983916</v>
      </c>
      <c r="X47" s="741">
        <v>1768</v>
      </c>
      <c r="Y47" s="743">
        <v>6.3450226244343888</v>
      </c>
      <c r="Z47" s="744">
        <f t="shared" si="13"/>
        <v>44</v>
      </c>
      <c r="AA47" s="746">
        <v>2168</v>
      </c>
      <c r="AB47" s="743">
        <v>5.9857011070110699</v>
      </c>
      <c r="AC47" s="744">
        <f t="shared" si="14"/>
        <v>62</v>
      </c>
      <c r="AD47" s="741">
        <v>816</v>
      </c>
      <c r="AE47" s="743">
        <v>5.3946078431372548</v>
      </c>
      <c r="AF47" s="747">
        <f t="shared" si="15"/>
        <v>59</v>
      </c>
      <c r="AG47" s="748">
        <v>79.900000000000006</v>
      </c>
      <c r="AH47" s="744">
        <f t="shared" si="16"/>
        <v>62</v>
      </c>
      <c r="AI47" s="749">
        <v>85.4</v>
      </c>
      <c r="AJ47" s="744">
        <f t="shared" si="17"/>
        <v>15</v>
      </c>
      <c r="AK47" s="749">
        <v>0.10000000000000853</v>
      </c>
      <c r="AL47" s="740">
        <v>1.7000000000000028</v>
      </c>
      <c r="AM47" s="741">
        <v>65</v>
      </c>
      <c r="AN47" s="751">
        <f t="shared" si="18"/>
        <v>42</v>
      </c>
      <c r="AO47" s="750">
        <v>65</v>
      </c>
      <c r="AP47" s="751">
        <f t="shared" si="19"/>
        <v>43</v>
      </c>
      <c r="AQ47" s="741">
        <v>150</v>
      </c>
      <c r="AR47" s="750">
        <f t="shared" si="121"/>
        <v>45</v>
      </c>
      <c r="AS47" s="741">
        <v>712</v>
      </c>
      <c r="AT47" s="742">
        <v>16.011235955056179</v>
      </c>
      <c r="AU47" s="744">
        <f t="shared" si="20"/>
        <v>15</v>
      </c>
      <c r="AV47" s="741">
        <v>713</v>
      </c>
      <c r="AW47" s="742">
        <v>12.622720897615707</v>
      </c>
      <c r="AX47" s="744">
        <f t="shared" si="21"/>
        <v>30</v>
      </c>
      <c r="AY47" s="741">
        <v>686</v>
      </c>
      <c r="AZ47" s="742">
        <v>46.793002915451893</v>
      </c>
      <c r="BA47" s="744">
        <f t="shared" si="22"/>
        <v>29</v>
      </c>
      <c r="BB47" s="741">
        <v>721</v>
      </c>
      <c r="BC47" s="742">
        <v>16.643550624133148</v>
      </c>
      <c r="BD47" s="744">
        <f t="shared" si="23"/>
        <v>46</v>
      </c>
      <c r="BE47" s="741">
        <v>712</v>
      </c>
      <c r="BF47" s="742">
        <v>0.70224719101123589</v>
      </c>
      <c r="BG47" s="744">
        <f t="shared" si="24"/>
        <v>32</v>
      </c>
      <c r="BH47" s="741">
        <v>706</v>
      </c>
      <c r="BI47" s="742">
        <v>37.960339943342774</v>
      </c>
      <c r="BJ47" s="744">
        <f t="shared" si="25"/>
        <v>64</v>
      </c>
      <c r="BK47" s="741">
        <v>1800</v>
      </c>
      <c r="BL47" s="742">
        <v>48.666666666666671</v>
      </c>
      <c r="BM47" s="744">
        <f t="shared" si="26"/>
        <v>16</v>
      </c>
      <c r="BN47" s="741">
        <v>1838</v>
      </c>
      <c r="BO47" s="742">
        <v>79.597388465723611</v>
      </c>
      <c r="BP47" s="744">
        <f t="shared" si="27"/>
        <v>16</v>
      </c>
      <c r="BQ47" s="741">
        <v>1760</v>
      </c>
      <c r="BR47" s="742">
        <v>62.61363636363636</v>
      </c>
      <c r="BS47" s="744">
        <f t="shared" si="28"/>
        <v>39</v>
      </c>
      <c r="BT47" s="741">
        <v>1839</v>
      </c>
      <c r="BU47" s="742">
        <v>41.653072321914088</v>
      </c>
      <c r="BV47" s="744">
        <f t="shared" si="29"/>
        <v>56</v>
      </c>
      <c r="BW47" s="741">
        <v>1672</v>
      </c>
      <c r="BX47" s="742">
        <v>4.2464114832535884</v>
      </c>
      <c r="BY47" s="744">
        <f t="shared" si="30"/>
        <v>45</v>
      </c>
      <c r="BZ47" s="741">
        <v>1824</v>
      </c>
      <c r="CA47" s="742">
        <v>58.004385964912288</v>
      </c>
      <c r="CB47" s="744">
        <f t="shared" si="31"/>
        <v>55</v>
      </c>
      <c r="CC47" s="749">
        <v>15.7</v>
      </c>
      <c r="CD47" s="752">
        <f t="shared" si="32"/>
        <v>62</v>
      </c>
      <c r="CE47" s="742">
        <v>4.0999999999999996</v>
      </c>
      <c r="CF47" s="742">
        <v>6.4</v>
      </c>
      <c r="CG47" s="743">
        <v>5.1999999999999993</v>
      </c>
      <c r="CH47" s="749">
        <v>15.5</v>
      </c>
      <c r="CI47" s="740">
        <v>15.6</v>
      </c>
      <c r="CJ47" s="753">
        <v>17.600000000000001</v>
      </c>
      <c r="CK47" s="754">
        <f t="shared" si="33"/>
        <v>50</v>
      </c>
      <c r="CL47" s="753">
        <v>4.5</v>
      </c>
      <c r="CM47" s="753">
        <v>7.3</v>
      </c>
      <c r="CN47" s="753">
        <v>5.8</v>
      </c>
      <c r="CO47" s="755">
        <v>75</v>
      </c>
      <c r="CP47" s="1000">
        <v>84.7</v>
      </c>
      <c r="CQ47" s="754">
        <f t="shared" si="34"/>
        <v>35</v>
      </c>
      <c r="CR47" s="751">
        <v>29</v>
      </c>
      <c r="CS47" s="1000">
        <v>84.2</v>
      </c>
      <c r="CT47" s="754">
        <f t="shared" si="1"/>
        <v>34</v>
      </c>
      <c r="CU47" s="751">
        <v>28</v>
      </c>
      <c r="CV47" s="753">
        <v>83.8</v>
      </c>
      <c r="CW47" s="754">
        <f t="shared" si="35"/>
        <v>51</v>
      </c>
      <c r="CX47" s="751">
        <v>18</v>
      </c>
      <c r="CY47" s="753">
        <v>87.1</v>
      </c>
      <c r="CZ47" s="754">
        <f t="shared" si="36"/>
        <v>9</v>
      </c>
      <c r="DA47" s="756">
        <v>22.429906542056074</v>
      </c>
      <c r="DB47" s="750">
        <f t="shared" si="37"/>
        <v>48</v>
      </c>
      <c r="DC47" s="751">
        <v>107</v>
      </c>
      <c r="DD47" s="757">
        <v>77.570093457943926</v>
      </c>
      <c r="DE47" s="750">
        <f t="shared" si="38"/>
        <v>32</v>
      </c>
      <c r="DF47" s="742">
        <v>0</v>
      </c>
      <c r="DG47" s="744">
        <f t="shared" si="123"/>
        <v>37</v>
      </c>
      <c r="DH47" s="749">
        <v>60.416666666666664</v>
      </c>
      <c r="DI47" s="744">
        <f t="shared" si="123"/>
        <v>42</v>
      </c>
      <c r="DJ47" s="742">
        <v>0</v>
      </c>
      <c r="DK47" s="744">
        <f t="shared" si="40"/>
        <v>34</v>
      </c>
      <c r="DL47" s="758">
        <v>76.271186440677965</v>
      </c>
      <c r="DM47" s="744">
        <f t="shared" si="41"/>
        <v>29</v>
      </c>
      <c r="DN47" s="742">
        <v>0</v>
      </c>
      <c r="DO47" s="744">
        <f t="shared" si="42"/>
        <v>60</v>
      </c>
      <c r="DP47" s="741">
        <v>647</v>
      </c>
      <c r="DQ47" s="759">
        <v>66.61514683153014</v>
      </c>
      <c r="DR47" s="744">
        <f t="shared" si="122"/>
        <v>37</v>
      </c>
      <c r="DS47" s="741">
        <v>1723</v>
      </c>
      <c r="DT47" s="759">
        <v>48.113755078351709</v>
      </c>
      <c r="DU47" s="744">
        <v>30</v>
      </c>
      <c r="DV47" s="741">
        <v>579</v>
      </c>
      <c r="DW47" s="760">
        <v>69.2573402417962</v>
      </c>
      <c r="DX47" s="744">
        <v>25</v>
      </c>
      <c r="DY47" s="741">
        <v>567</v>
      </c>
      <c r="DZ47" s="1599">
        <v>0.95121951219512191</v>
      </c>
      <c r="EA47" s="752">
        <v>34</v>
      </c>
      <c r="EB47" s="760">
        <v>14.462081128747794</v>
      </c>
      <c r="EC47" s="744">
        <v>24</v>
      </c>
      <c r="ED47" s="741">
        <v>591</v>
      </c>
      <c r="EE47" s="753">
        <v>1.7537878787878789</v>
      </c>
      <c r="EF47" s="754">
        <v>7</v>
      </c>
      <c r="EG47" s="760">
        <v>22.335025380710661</v>
      </c>
      <c r="EH47" s="744">
        <v>49</v>
      </c>
      <c r="EI47" s="741">
        <v>624</v>
      </c>
      <c r="EJ47" s="753">
        <v>1.0176470588235293</v>
      </c>
      <c r="EK47" s="754">
        <v>29</v>
      </c>
      <c r="EL47" s="760">
        <v>27.243589743589748</v>
      </c>
      <c r="EM47" s="744">
        <v>29</v>
      </c>
      <c r="EN47" s="755">
        <v>573</v>
      </c>
      <c r="EO47" s="753">
        <v>0.83606557377049184</v>
      </c>
      <c r="EP47" s="754">
        <v>25</v>
      </c>
      <c r="EQ47" s="761">
        <v>10.645724258289704</v>
      </c>
      <c r="ER47" s="995">
        <v>33</v>
      </c>
      <c r="ES47" s="741">
        <v>568</v>
      </c>
      <c r="ET47" s="752">
        <v>1</v>
      </c>
      <c r="EU47" s="752">
        <v>27</v>
      </c>
      <c r="EV47" s="760">
        <v>5.28169014084507</v>
      </c>
      <c r="EW47" s="744">
        <v>60</v>
      </c>
      <c r="EX47" s="751">
        <v>598</v>
      </c>
      <c r="EY47" s="752">
        <v>0.66666666666666663</v>
      </c>
      <c r="EZ47" s="752">
        <v>23</v>
      </c>
      <c r="FA47" s="761">
        <v>4.5150501672240804</v>
      </c>
      <c r="FB47" s="751">
        <v>50</v>
      </c>
      <c r="FC47" s="741">
        <v>604</v>
      </c>
      <c r="FD47" s="752">
        <v>0.71875</v>
      </c>
      <c r="FE47" s="752">
        <v>34</v>
      </c>
      <c r="FF47" s="760">
        <v>7.9470198675496677</v>
      </c>
      <c r="FG47" s="744">
        <v>42</v>
      </c>
      <c r="FH47" s="741">
        <v>502</v>
      </c>
      <c r="FI47" s="752">
        <v>3.126984126984127</v>
      </c>
      <c r="FJ47" s="752">
        <v>24</v>
      </c>
      <c r="FK47" s="760">
        <v>37.649402390438247</v>
      </c>
      <c r="FL47" s="744">
        <v>24</v>
      </c>
      <c r="FM47" s="755">
        <v>1867</v>
      </c>
      <c r="FN47" s="761">
        <v>25.495447241564008</v>
      </c>
      <c r="FO47" s="751">
        <v>26</v>
      </c>
      <c r="FP47" s="741">
        <v>1546</v>
      </c>
      <c r="FQ47" s="762">
        <v>1.2134146341463414</v>
      </c>
      <c r="FR47" s="762">
        <v>21</v>
      </c>
      <c r="FS47" s="760">
        <v>5.304010349288486</v>
      </c>
      <c r="FT47" s="744">
        <v>23</v>
      </c>
      <c r="FU47" s="741">
        <v>1552</v>
      </c>
      <c r="FV47" s="753">
        <v>1.3181818181818181</v>
      </c>
      <c r="FW47" s="754">
        <v>22</v>
      </c>
      <c r="FX47" s="760">
        <v>5.6701030927835054</v>
      </c>
      <c r="FY47" s="744">
        <v>35</v>
      </c>
      <c r="FZ47" s="741">
        <v>1640</v>
      </c>
      <c r="GA47" s="753">
        <v>0.8878048780487805</v>
      </c>
      <c r="GB47" s="754">
        <v>36</v>
      </c>
      <c r="GC47" s="760">
        <v>12.5</v>
      </c>
      <c r="GD47" s="744">
        <v>10</v>
      </c>
      <c r="GE47" s="741">
        <v>1565</v>
      </c>
      <c r="GF47" s="753">
        <v>0.91566265060240959</v>
      </c>
      <c r="GG47" s="754">
        <v>21</v>
      </c>
      <c r="GH47" s="760">
        <v>5.3035143769968052</v>
      </c>
      <c r="GI47" s="744">
        <v>10</v>
      </c>
      <c r="GJ47" s="741">
        <v>1675</v>
      </c>
      <c r="GK47" s="752">
        <v>1.598814229249012</v>
      </c>
      <c r="GL47" s="752">
        <v>14</v>
      </c>
      <c r="GM47" s="760">
        <v>15.104477611940299</v>
      </c>
      <c r="GN47" s="744">
        <v>34</v>
      </c>
      <c r="GO47" s="741">
        <v>1629</v>
      </c>
      <c r="GP47" s="752">
        <v>0.75287356321839083</v>
      </c>
      <c r="GQ47" s="752">
        <v>16</v>
      </c>
      <c r="GR47" s="760">
        <v>5.3406998158379375</v>
      </c>
      <c r="GS47" s="744">
        <v>12</v>
      </c>
      <c r="GT47" s="741">
        <v>1582</v>
      </c>
      <c r="GU47" s="752">
        <v>0.72916666666666663</v>
      </c>
      <c r="GV47" s="752">
        <v>9</v>
      </c>
      <c r="GW47" s="760">
        <v>1.5170670037926675</v>
      </c>
      <c r="GX47" s="744">
        <v>39</v>
      </c>
      <c r="GY47" s="741">
        <v>1581</v>
      </c>
      <c r="GZ47" s="752">
        <v>1.2058823529411764</v>
      </c>
      <c r="HA47" s="752">
        <v>35</v>
      </c>
      <c r="HB47" s="760">
        <v>1.0752688172043012</v>
      </c>
      <c r="HC47" s="744">
        <v>38</v>
      </c>
      <c r="HD47" s="749">
        <v>12.820512820512819</v>
      </c>
      <c r="HE47" s="742">
        <v>2.5641025641025639</v>
      </c>
      <c r="HF47" s="742">
        <v>61.53846153846154</v>
      </c>
      <c r="HG47" s="742">
        <v>20.512820512820511</v>
      </c>
      <c r="HH47" s="1600">
        <v>13.675213675213676</v>
      </c>
      <c r="HI47" s="1600">
        <v>23.076923076923077</v>
      </c>
      <c r="HJ47" s="1600">
        <v>67.521367521367523</v>
      </c>
      <c r="HK47" s="1600">
        <v>6.8376068376068382</v>
      </c>
      <c r="HL47" s="1600">
        <v>59.82905982905983</v>
      </c>
      <c r="HM47" s="1601">
        <v>117</v>
      </c>
      <c r="HN47" s="749">
        <v>17.777777777777779</v>
      </c>
      <c r="HO47" s="749">
        <v>3.8095238095238098</v>
      </c>
      <c r="HP47" s="749">
        <v>58.412698412698418</v>
      </c>
      <c r="HQ47" s="749">
        <v>22.539682539682541</v>
      </c>
      <c r="HR47" s="749">
        <v>13.968253968253968</v>
      </c>
      <c r="HS47" s="749">
        <v>46.031746031746032</v>
      </c>
      <c r="HT47" s="749">
        <v>55.238095238095241</v>
      </c>
      <c r="HU47" s="749">
        <v>6.666666666666667</v>
      </c>
      <c r="HV47" s="749">
        <v>60.634920634920633</v>
      </c>
      <c r="HW47" s="1601">
        <v>315</v>
      </c>
      <c r="HX47" s="1271" t="s">
        <v>31</v>
      </c>
      <c r="HY47" s="1272" t="s">
        <v>31</v>
      </c>
      <c r="HZ47" s="1272" t="s">
        <v>31</v>
      </c>
      <c r="IA47" s="1272" t="s">
        <v>31</v>
      </c>
      <c r="IB47" s="1272" t="s">
        <v>31</v>
      </c>
      <c r="IC47" s="1272" t="s">
        <v>31</v>
      </c>
      <c r="ID47" s="1272" t="s">
        <v>31</v>
      </c>
      <c r="IE47" s="1272" t="s">
        <v>31</v>
      </c>
      <c r="IF47" s="1273" t="s">
        <v>31</v>
      </c>
      <c r="IG47" s="1274" t="s">
        <v>31</v>
      </c>
      <c r="IH47" s="1275" t="s">
        <v>31</v>
      </c>
      <c r="II47" s="1275" t="s">
        <v>31</v>
      </c>
      <c r="IJ47" s="1275" t="s">
        <v>31</v>
      </c>
      <c r="IK47" s="1275" t="s">
        <v>31</v>
      </c>
      <c r="IL47" s="1275" t="s">
        <v>31</v>
      </c>
      <c r="IM47" s="1275" t="s">
        <v>31</v>
      </c>
      <c r="IN47" s="1275" t="s">
        <v>31</v>
      </c>
      <c r="IO47" s="1273" t="s">
        <v>31</v>
      </c>
      <c r="IP47" s="1274" t="s">
        <v>31</v>
      </c>
      <c r="IQ47" s="1275" t="s">
        <v>31</v>
      </c>
      <c r="IR47" s="1275" t="s">
        <v>31</v>
      </c>
      <c r="IS47" s="1275" t="s">
        <v>31</v>
      </c>
      <c r="IT47" s="1275" t="s">
        <v>31</v>
      </c>
      <c r="IU47" s="1275" t="s">
        <v>31</v>
      </c>
      <c r="IV47" s="1275" t="s">
        <v>31</v>
      </c>
      <c r="IW47" s="1275" t="s">
        <v>31</v>
      </c>
      <c r="IX47" s="1276" t="s">
        <v>31</v>
      </c>
      <c r="IY47" s="1274" t="s">
        <v>31</v>
      </c>
      <c r="IZ47" s="1275" t="s">
        <v>31</v>
      </c>
      <c r="JA47" s="1275" t="s">
        <v>31</v>
      </c>
      <c r="JB47" s="1275" t="s">
        <v>31</v>
      </c>
      <c r="JC47" s="1275" t="s">
        <v>31</v>
      </c>
      <c r="JD47" s="1275" t="s">
        <v>31</v>
      </c>
      <c r="JE47" s="1275" t="s">
        <v>31</v>
      </c>
      <c r="JF47" s="1275" t="s">
        <v>31</v>
      </c>
      <c r="JG47" s="1276" t="s">
        <v>31</v>
      </c>
      <c r="JH47" s="1274" t="s">
        <v>31</v>
      </c>
      <c r="JI47" s="1275" t="s">
        <v>31</v>
      </c>
      <c r="JJ47" s="1275" t="s">
        <v>31</v>
      </c>
      <c r="JK47" s="1275" t="s">
        <v>31</v>
      </c>
      <c r="JL47" s="1275" t="s">
        <v>31</v>
      </c>
      <c r="JM47" s="1275" t="s">
        <v>31</v>
      </c>
      <c r="JN47" s="1275" t="s">
        <v>31</v>
      </c>
      <c r="JO47" s="1275" t="s">
        <v>31</v>
      </c>
      <c r="JP47" s="1276" t="s">
        <v>31</v>
      </c>
      <c r="JQ47" s="1274" t="s">
        <v>31</v>
      </c>
      <c r="JR47" s="1275" t="s">
        <v>31</v>
      </c>
      <c r="JS47" s="1275" t="s">
        <v>31</v>
      </c>
      <c r="JT47" s="1275" t="s">
        <v>31</v>
      </c>
      <c r="JU47" s="1275" t="s">
        <v>31</v>
      </c>
      <c r="JV47" s="1275" t="s">
        <v>31</v>
      </c>
      <c r="JW47" s="1275" t="s">
        <v>31</v>
      </c>
      <c r="JX47" s="1275" t="s">
        <v>31</v>
      </c>
      <c r="JY47" s="1276" t="s">
        <v>31</v>
      </c>
      <c r="JZ47" s="758">
        <v>42.102172636523783</v>
      </c>
      <c r="KA47" s="744">
        <f t="shared" si="43"/>
        <v>69</v>
      </c>
      <c r="KB47" s="758">
        <v>68.478260869565219</v>
      </c>
      <c r="KC47" s="744">
        <f t="shared" si="43"/>
        <v>36</v>
      </c>
      <c r="KD47" s="761">
        <v>1.9251336898395723</v>
      </c>
      <c r="KE47" s="751">
        <f t="shared" si="44"/>
        <v>61</v>
      </c>
      <c r="KF47" s="761">
        <v>0</v>
      </c>
      <c r="KG47" s="751">
        <f t="shared" si="44"/>
        <v>28</v>
      </c>
      <c r="KH47" s="761">
        <v>18.787878787878785</v>
      </c>
      <c r="KI47" s="751">
        <f t="shared" si="124"/>
        <v>23</v>
      </c>
      <c r="KJ47" s="761">
        <v>0</v>
      </c>
      <c r="KK47" s="751">
        <f t="shared" si="124"/>
        <v>48</v>
      </c>
      <c r="KL47" s="761">
        <v>10.807528840315724</v>
      </c>
      <c r="KM47" s="751">
        <f t="shared" si="46"/>
        <v>30</v>
      </c>
      <c r="KN47" s="751">
        <v>41.576673866090715</v>
      </c>
      <c r="KO47" s="751">
        <f t="shared" si="47"/>
        <v>4</v>
      </c>
      <c r="KP47" s="763">
        <v>30</v>
      </c>
      <c r="KQ47" s="754">
        <v>0</v>
      </c>
      <c r="KR47" s="754">
        <v>0</v>
      </c>
      <c r="KS47" s="754">
        <v>20</v>
      </c>
      <c r="KT47" s="754">
        <v>0</v>
      </c>
      <c r="KU47" s="764">
        <f t="shared" si="48"/>
        <v>50</v>
      </c>
      <c r="KV47" s="765">
        <f t="shared" si="49"/>
        <v>62</v>
      </c>
      <c r="KW47" s="763">
        <v>0</v>
      </c>
      <c r="KX47" s="754">
        <v>0</v>
      </c>
      <c r="KY47" s="745">
        <f t="shared" si="50"/>
        <v>0</v>
      </c>
      <c r="KZ47" s="744">
        <f t="shared" si="51"/>
        <v>37</v>
      </c>
      <c r="LA47" s="3000" t="s">
        <v>1632</v>
      </c>
      <c r="LB47" s="3001" t="s">
        <v>1632</v>
      </c>
      <c r="LC47" s="3001" t="s">
        <v>1632</v>
      </c>
      <c r="LD47" s="3001" t="s">
        <v>1632</v>
      </c>
      <c r="LE47" s="754">
        <v>40</v>
      </c>
      <c r="LF47" s="1602">
        <v>1</v>
      </c>
      <c r="LG47" s="3000" t="s">
        <v>1625</v>
      </c>
      <c r="LH47" s="3001" t="s">
        <v>1625</v>
      </c>
      <c r="LI47" s="3001" t="s">
        <v>1625</v>
      </c>
      <c r="LJ47" s="3001" t="s">
        <v>1625</v>
      </c>
      <c r="LK47" s="754">
        <v>0</v>
      </c>
      <c r="LL47" s="1602">
        <v>37</v>
      </c>
      <c r="LM47" s="3000" t="s">
        <v>1632</v>
      </c>
      <c r="LN47" s="3001" t="s">
        <v>1632</v>
      </c>
      <c r="LO47" s="3001" t="s">
        <v>1625</v>
      </c>
      <c r="LP47" s="3001" t="s">
        <v>1625</v>
      </c>
      <c r="LQ47" s="754">
        <v>30</v>
      </c>
      <c r="LR47" s="1602">
        <v>40</v>
      </c>
      <c r="LS47" s="3000" t="s">
        <v>1632</v>
      </c>
      <c r="LT47" s="3001" t="s">
        <v>1625</v>
      </c>
      <c r="LU47" s="3001" t="s">
        <v>1632</v>
      </c>
      <c r="LV47" s="3001" t="s">
        <v>1625</v>
      </c>
      <c r="LW47" s="754">
        <v>20</v>
      </c>
      <c r="LX47" s="1602">
        <v>51</v>
      </c>
      <c r="LY47" s="3000" t="s">
        <v>1625</v>
      </c>
      <c r="LZ47" s="3001" t="s">
        <v>1625</v>
      </c>
      <c r="MA47" s="3001" t="s">
        <v>1625</v>
      </c>
      <c r="MB47" s="3001" t="s">
        <v>1625</v>
      </c>
      <c r="MC47" s="754">
        <v>0</v>
      </c>
      <c r="MD47" s="1602">
        <v>69</v>
      </c>
      <c r="ME47" s="3000" t="s">
        <v>1625</v>
      </c>
      <c r="MF47" s="3001" t="s">
        <v>1632</v>
      </c>
      <c r="MG47" s="3001" t="s">
        <v>1625</v>
      </c>
      <c r="MH47" s="3001" t="s">
        <v>1625</v>
      </c>
      <c r="MI47" s="754">
        <v>10</v>
      </c>
      <c r="MJ47" s="1602">
        <v>54</v>
      </c>
      <c r="MK47" s="3000" t="s">
        <v>1632</v>
      </c>
      <c r="ML47" s="3001" t="s">
        <v>1625</v>
      </c>
      <c r="MM47" s="3001" t="s">
        <v>1625</v>
      </c>
      <c r="MN47" s="754">
        <v>15</v>
      </c>
      <c r="MO47" s="1602">
        <v>33</v>
      </c>
      <c r="MP47" s="3000" t="s">
        <v>1625</v>
      </c>
      <c r="MQ47" s="3001" t="s">
        <v>1632</v>
      </c>
      <c r="MR47" s="3001" t="s">
        <v>1625</v>
      </c>
      <c r="MS47" s="3001" t="s">
        <v>1625</v>
      </c>
      <c r="MT47" s="754">
        <v>10</v>
      </c>
      <c r="MU47" s="1602">
        <v>62</v>
      </c>
      <c r="MV47" s="3001" t="s">
        <v>1632</v>
      </c>
      <c r="MW47" s="3001" t="s">
        <v>1632</v>
      </c>
      <c r="MX47" s="3001" t="s">
        <v>1632</v>
      </c>
      <c r="MY47" s="3001" t="s">
        <v>1625</v>
      </c>
      <c r="MZ47" s="754">
        <v>30</v>
      </c>
      <c r="NA47" s="1602">
        <v>15</v>
      </c>
      <c r="NB47" s="751">
        <v>308.08999999999997</v>
      </c>
      <c r="NC47" s="751">
        <f t="shared" si="3"/>
        <v>17</v>
      </c>
      <c r="ND47" s="755">
        <v>20</v>
      </c>
      <c r="NE47" s="751">
        <v>45</v>
      </c>
      <c r="NF47" s="766">
        <v>7.4990626171728536</v>
      </c>
      <c r="NG47" s="751">
        <v>46</v>
      </c>
      <c r="NH47" s="751">
        <v>20</v>
      </c>
      <c r="NI47" s="751">
        <v>45</v>
      </c>
      <c r="NJ47" s="766">
        <v>7.4990626171728536</v>
      </c>
      <c r="NK47" s="751">
        <v>46</v>
      </c>
      <c r="NL47" s="751">
        <v>12</v>
      </c>
      <c r="NM47" s="751">
        <v>46</v>
      </c>
      <c r="NN47" s="3646">
        <v>4.5095828635851181</v>
      </c>
      <c r="NO47" s="751">
        <v>44</v>
      </c>
      <c r="NP47" s="751">
        <v>2667</v>
      </c>
      <c r="NQ47" s="3350">
        <v>0</v>
      </c>
      <c r="NR47" s="3351">
        <v>0</v>
      </c>
      <c r="NS47" s="3350">
        <v>44</v>
      </c>
      <c r="NT47" s="3350">
        <v>0</v>
      </c>
      <c r="NU47" s="3352">
        <v>0</v>
      </c>
      <c r="NV47" s="3350">
        <v>44</v>
      </c>
      <c r="NW47" s="3350">
        <v>0</v>
      </c>
      <c r="NX47" s="3352">
        <v>0</v>
      </c>
      <c r="NY47" s="3350">
        <v>61</v>
      </c>
      <c r="NZ47" s="3350">
        <v>0</v>
      </c>
      <c r="OA47" s="1713">
        <v>0</v>
      </c>
      <c r="OB47" s="3350">
        <v>61</v>
      </c>
      <c r="OC47" s="755">
        <v>90</v>
      </c>
      <c r="OD47" s="3646">
        <v>33.771106941838653</v>
      </c>
      <c r="OE47" s="995">
        <v>46</v>
      </c>
      <c r="OF47" s="755" t="s">
        <v>31</v>
      </c>
      <c r="OG47" s="766" t="s">
        <v>31</v>
      </c>
      <c r="OH47" s="995" t="str">
        <f t="shared" si="52"/>
        <v>-</v>
      </c>
      <c r="OI47" s="996">
        <v>38.725490196078432</v>
      </c>
      <c r="OJ47" s="995">
        <f t="shared" ref="OJ47:OJ78" si="126">IFERROR(RANK(OI47,OI$15:OI$91,0),"-")</f>
        <v>14</v>
      </c>
      <c r="OK47" s="1356" t="s">
        <v>3041</v>
      </c>
      <c r="OL47" s="1356" t="s">
        <v>3046</v>
      </c>
      <c r="OM47" s="1356">
        <v>68</v>
      </c>
      <c r="ON47" s="3721">
        <v>26.531408505657431</v>
      </c>
      <c r="OO47" s="1356">
        <v>43</v>
      </c>
      <c r="OP47" s="977"/>
      <c r="OQ47" s="753">
        <v>17.8</v>
      </c>
      <c r="OR47" s="753">
        <v>12.8</v>
      </c>
      <c r="OS47" s="753">
        <v>14.7</v>
      </c>
      <c r="OT47" s="753">
        <v>10.309278350515463</v>
      </c>
      <c r="OU47" s="753">
        <v>13.26530612244898</v>
      </c>
      <c r="OV47" s="753">
        <v>14.130434782608695</v>
      </c>
      <c r="OW47" s="738">
        <f t="shared" si="53"/>
        <v>27</v>
      </c>
      <c r="OX47" s="753">
        <v>13.834169875928856</v>
      </c>
      <c r="OY47" s="738">
        <f t="shared" si="53"/>
        <v>27</v>
      </c>
      <c r="OZ47" s="753">
        <v>11.1</v>
      </c>
      <c r="PA47" s="753">
        <v>13.8</v>
      </c>
      <c r="PB47" s="753">
        <v>11.6</v>
      </c>
      <c r="PC47" s="753">
        <v>15.463917525773196</v>
      </c>
      <c r="PD47" s="753">
        <v>16.326530612244898</v>
      </c>
      <c r="PE47" s="753">
        <v>17.391304347826086</v>
      </c>
      <c r="PF47" s="738">
        <f t="shared" si="54"/>
        <v>19</v>
      </c>
      <c r="PG47" s="753">
        <v>14.28029208097403</v>
      </c>
      <c r="PH47" s="738">
        <f t="shared" si="55"/>
        <v>19</v>
      </c>
      <c r="PI47" s="753">
        <v>31.521739130434781</v>
      </c>
      <c r="PJ47" s="738">
        <f t="shared" si="56"/>
        <v>16</v>
      </c>
      <c r="PK47" s="1000">
        <v>28.114461956902886</v>
      </c>
      <c r="PL47" s="738">
        <f t="shared" si="56"/>
        <v>21</v>
      </c>
      <c r="PM47" s="1000">
        <v>274.89999999999998</v>
      </c>
      <c r="PN47" s="1000">
        <v>0</v>
      </c>
      <c r="PO47" s="738">
        <f t="shared" si="57"/>
        <v>37</v>
      </c>
      <c r="PP47" s="753">
        <v>0</v>
      </c>
      <c r="PQ47" s="1000">
        <v>0</v>
      </c>
      <c r="PR47" s="738">
        <f t="shared" si="58"/>
        <v>24</v>
      </c>
      <c r="PS47" s="997">
        <v>710</v>
      </c>
      <c r="PT47" s="761">
        <v>46.338028169014081</v>
      </c>
      <c r="PU47" s="738">
        <v>18</v>
      </c>
      <c r="PV47" s="738">
        <v>4492</v>
      </c>
      <c r="PW47" s="761">
        <v>57.724844167408726</v>
      </c>
      <c r="PX47" s="738">
        <v>55</v>
      </c>
      <c r="PY47" s="751">
        <v>661</v>
      </c>
      <c r="PZ47" s="761">
        <v>73.524962178517399</v>
      </c>
      <c r="QA47" s="738">
        <v>53</v>
      </c>
      <c r="QB47" s="997">
        <v>685</v>
      </c>
      <c r="QC47" s="751">
        <v>50.21897810218978</v>
      </c>
      <c r="QD47" s="738">
        <v>12</v>
      </c>
      <c r="QE47" s="756">
        <v>1</v>
      </c>
      <c r="QF47" s="3644">
        <v>0.37523452157598497</v>
      </c>
      <c r="QG47" s="738">
        <v>11</v>
      </c>
      <c r="QH47" s="1364" t="s">
        <v>1627</v>
      </c>
      <c r="QI47" s="753">
        <v>83.683808067291153</v>
      </c>
      <c r="QJ47" s="753">
        <v>83.756846547544214</v>
      </c>
      <c r="QK47" s="738">
        <f t="shared" si="59"/>
        <v>12</v>
      </c>
      <c r="QL47" s="751">
        <v>11137</v>
      </c>
      <c r="QM47" s="749">
        <v>56.023755656108598</v>
      </c>
      <c r="QN47" s="742">
        <v>58.389082151458396</v>
      </c>
      <c r="QO47" s="993">
        <v>22</v>
      </c>
      <c r="QP47" s="744">
        <v>3737</v>
      </c>
      <c r="QQ47" s="3554">
        <v>94.440796673232654</v>
      </c>
      <c r="QR47" s="749">
        <v>285.10000000000002</v>
      </c>
      <c r="QS47" s="993">
        <f t="shared" si="60"/>
        <v>41</v>
      </c>
      <c r="QT47" s="742">
        <v>767.9</v>
      </c>
      <c r="QU47" s="993">
        <f t="shared" si="61"/>
        <v>47</v>
      </c>
      <c r="QV47" s="742">
        <v>0</v>
      </c>
      <c r="QW47" s="993">
        <f t="shared" si="62"/>
        <v>31</v>
      </c>
      <c r="QX47" s="742">
        <v>0</v>
      </c>
      <c r="QY47" s="994">
        <f t="shared" si="63"/>
        <v>12</v>
      </c>
      <c r="QZ47" s="753">
        <v>6.4</v>
      </c>
      <c r="RA47" s="738">
        <v>13</v>
      </c>
      <c r="RB47" s="753">
        <v>270.13</v>
      </c>
      <c r="RC47" s="738">
        <v>33</v>
      </c>
      <c r="RD47" s="753">
        <v>7.0000000000000007E-2</v>
      </c>
      <c r="RE47" s="738">
        <v>17</v>
      </c>
      <c r="RF47" s="753">
        <v>0</v>
      </c>
      <c r="RG47" s="738">
        <v>32</v>
      </c>
      <c r="RH47" s="738">
        <v>6185.4</v>
      </c>
      <c r="RI47" s="993">
        <f t="shared" si="64"/>
        <v>38</v>
      </c>
      <c r="RJ47" s="753">
        <v>1082.8</v>
      </c>
      <c r="RK47" s="993">
        <f t="shared" si="64"/>
        <v>38</v>
      </c>
      <c r="RL47" s="753">
        <v>0</v>
      </c>
      <c r="RM47" s="993">
        <f t="shared" si="64"/>
        <v>46</v>
      </c>
      <c r="RN47" s="753">
        <v>983.2</v>
      </c>
      <c r="RO47" s="993">
        <f t="shared" si="64"/>
        <v>29</v>
      </c>
      <c r="RP47" s="753">
        <v>0</v>
      </c>
      <c r="RQ47" s="993">
        <f t="shared" si="65"/>
        <v>2</v>
      </c>
      <c r="RR47" s="753">
        <v>0</v>
      </c>
      <c r="RS47" s="993">
        <f t="shared" si="65"/>
        <v>1</v>
      </c>
      <c r="RT47" s="753">
        <v>0</v>
      </c>
      <c r="RU47" s="993">
        <f t="shared" si="65"/>
        <v>38</v>
      </c>
      <c r="RV47" s="753">
        <f t="shared" si="66"/>
        <v>0</v>
      </c>
      <c r="RW47" s="993">
        <f t="shared" si="67"/>
        <v>39</v>
      </c>
      <c r="RX47" s="753">
        <v>5</v>
      </c>
      <c r="RY47" s="753" t="s">
        <v>1632</v>
      </c>
      <c r="RZ47" s="753">
        <v>5</v>
      </c>
      <c r="SA47" s="753" t="s">
        <v>1632</v>
      </c>
      <c r="SB47" s="753">
        <v>5</v>
      </c>
      <c r="SC47" s="753" t="s">
        <v>1632</v>
      </c>
      <c r="SD47" s="753">
        <v>5</v>
      </c>
      <c r="SE47" s="753" t="s">
        <v>1632</v>
      </c>
      <c r="SF47" s="753">
        <v>0</v>
      </c>
      <c r="SG47" s="753" t="s">
        <v>1625</v>
      </c>
      <c r="SH47" s="753">
        <v>20</v>
      </c>
      <c r="SI47" s="738">
        <f t="shared" si="68"/>
        <v>17</v>
      </c>
      <c r="SJ47" s="753">
        <v>5</v>
      </c>
      <c r="SK47" s="753" t="s">
        <v>1632</v>
      </c>
      <c r="SL47" s="753">
        <v>5</v>
      </c>
      <c r="SM47" s="753" t="s">
        <v>1632</v>
      </c>
      <c r="SN47" s="753">
        <v>5</v>
      </c>
      <c r="SO47" s="753" t="s">
        <v>1632</v>
      </c>
      <c r="SP47" s="753">
        <v>0</v>
      </c>
      <c r="SQ47" s="753" t="s">
        <v>1625</v>
      </c>
      <c r="SR47" s="753">
        <v>15</v>
      </c>
      <c r="SS47" s="738">
        <f t="shared" si="69"/>
        <v>22</v>
      </c>
      <c r="ST47" s="753">
        <v>0</v>
      </c>
      <c r="SU47" s="753" t="s">
        <v>1625</v>
      </c>
      <c r="SV47" s="753">
        <v>5</v>
      </c>
      <c r="SW47" s="753" t="s">
        <v>1632</v>
      </c>
      <c r="SX47" s="753">
        <v>0</v>
      </c>
      <c r="SY47" s="753" t="s">
        <v>1625</v>
      </c>
      <c r="SZ47" s="753">
        <v>5</v>
      </c>
      <c r="TA47" s="738">
        <f t="shared" si="70"/>
        <v>54</v>
      </c>
      <c r="TB47" s="738">
        <v>10</v>
      </c>
      <c r="TC47" s="738" t="s">
        <v>1632</v>
      </c>
      <c r="TD47" s="738">
        <v>10</v>
      </c>
      <c r="TE47" s="738" t="s">
        <v>1632</v>
      </c>
      <c r="TF47" s="738">
        <v>10</v>
      </c>
      <c r="TG47" s="738" t="s">
        <v>1632</v>
      </c>
      <c r="TH47" s="738">
        <v>0</v>
      </c>
      <c r="TI47" s="738" t="s">
        <v>1625</v>
      </c>
      <c r="TJ47" s="738">
        <v>30</v>
      </c>
      <c r="TK47" s="738">
        <f t="shared" si="71"/>
        <v>30</v>
      </c>
      <c r="TL47" s="1001">
        <v>10</v>
      </c>
      <c r="TM47" s="1001">
        <v>10</v>
      </c>
      <c r="TN47" s="1001">
        <v>0</v>
      </c>
      <c r="TO47" s="1001">
        <v>0</v>
      </c>
      <c r="TP47" s="1001">
        <v>20</v>
      </c>
      <c r="TQ47" s="738">
        <f t="shared" si="72"/>
        <v>50</v>
      </c>
      <c r="TR47" s="753" t="s">
        <v>1632</v>
      </c>
      <c r="TS47" s="753" t="s">
        <v>1632</v>
      </c>
      <c r="TT47" s="753" t="s">
        <v>1625</v>
      </c>
      <c r="TU47" s="753" t="s">
        <v>1625</v>
      </c>
      <c r="TV47" s="753">
        <v>5</v>
      </c>
      <c r="TW47" s="753">
        <v>5</v>
      </c>
      <c r="TX47" s="753">
        <v>0</v>
      </c>
      <c r="TY47" s="753">
        <v>0</v>
      </c>
      <c r="TZ47" s="753">
        <v>10</v>
      </c>
      <c r="UA47" s="738">
        <f t="shared" si="73"/>
        <v>50</v>
      </c>
      <c r="UB47" s="753">
        <v>10</v>
      </c>
      <c r="UC47" s="753">
        <v>10</v>
      </c>
      <c r="UD47" s="753">
        <v>0</v>
      </c>
      <c r="UE47" s="753">
        <v>0</v>
      </c>
      <c r="UF47" s="753">
        <v>20</v>
      </c>
      <c r="UG47" s="738">
        <f t="shared" si="74"/>
        <v>34</v>
      </c>
      <c r="UH47" s="751">
        <v>0</v>
      </c>
      <c r="UI47" s="753">
        <v>0</v>
      </c>
      <c r="UJ47" s="738">
        <v>25</v>
      </c>
      <c r="UK47" s="751">
        <v>2</v>
      </c>
      <c r="UL47" s="753">
        <v>24.888003982080637</v>
      </c>
      <c r="UM47" s="738">
        <v>21</v>
      </c>
      <c r="UN47" s="751">
        <v>0</v>
      </c>
      <c r="UO47" s="753">
        <v>0</v>
      </c>
      <c r="UP47" s="738">
        <v>43</v>
      </c>
      <c r="UQ47" s="751">
        <v>0</v>
      </c>
      <c r="UR47" s="753">
        <v>0</v>
      </c>
      <c r="US47" s="738">
        <v>43</v>
      </c>
      <c r="UT47" s="753">
        <v>49.8</v>
      </c>
      <c r="UU47" s="738">
        <v>19</v>
      </c>
      <c r="UV47" s="753">
        <v>12.4</v>
      </c>
      <c r="UW47" s="738">
        <v>71</v>
      </c>
      <c r="UX47" s="1100">
        <v>0</v>
      </c>
      <c r="UY47" s="738">
        <v>42</v>
      </c>
      <c r="UZ47" s="1001">
        <v>0.113</v>
      </c>
      <c r="VA47" s="1001">
        <v>52</v>
      </c>
      <c r="VB47" s="1001">
        <v>5.3999999999999999E-2</v>
      </c>
      <c r="VC47" s="1001">
        <v>36</v>
      </c>
      <c r="VD47" s="1001">
        <v>7.1999999999999995E-2</v>
      </c>
      <c r="VE47" s="1001">
        <v>13</v>
      </c>
      <c r="VF47" s="1001">
        <v>5.0000000000000001E-3</v>
      </c>
      <c r="VG47" s="1001">
        <v>41</v>
      </c>
      <c r="VH47" s="1001">
        <v>2.4E-2</v>
      </c>
      <c r="VI47" s="1001">
        <v>10</v>
      </c>
      <c r="VJ47" s="1001">
        <v>1.2999999999999999E-2</v>
      </c>
      <c r="VK47" s="1001">
        <v>9</v>
      </c>
      <c r="VL47" s="1001">
        <v>0</v>
      </c>
      <c r="VM47" s="1001">
        <v>7</v>
      </c>
      <c r="VN47" s="1001">
        <v>0</v>
      </c>
      <c r="VO47" s="1001">
        <v>7</v>
      </c>
      <c r="VP47" s="1001">
        <v>3</v>
      </c>
      <c r="VQ47" s="1001">
        <v>37.688442211055275</v>
      </c>
      <c r="VR47" s="1001">
        <v>66</v>
      </c>
      <c r="VS47" s="1001">
        <v>3</v>
      </c>
      <c r="VT47" s="1001">
        <v>37.688442211055275</v>
      </c>
      <c r="VU47" s="1001">
        <v>50</v>
      </c>
      <c r="VV47" s="1001">
        <v>5</v>
      </c>
      <c r="VW47" s="1001">
        <v>62.814070351758794</v>
      </c>
      <c r="VX47" s="1001">
        <v>56</v>
      </c>
      <c r="VY47" s="1001">
        <v>8</v>
      </c>
      <c r="VZ47" s="1001">
        <v>100.50251256281408</v>
      </c>
      <c r="WA47" s="1001">
        <v>30</v>
      </c>
      <c r="WB47" s="1001">
        <v>33</v>
      </c>
      <c r="WC47" s="1001">
        <v>414.57286432160805</v>
      </c>
      <c r="WD47" s="1001">
        <v>41</v>
      </c>
      <c r="WE47" s="1001">
        <v>8</v>
      </c>
      <c r="WF47" s="1001">
        <v>100.50251256281408</v>
      </c>
      <c r="WG47" s="1001">
        <v>64</v>
      </c>
      <c r="WH47" s="1001">
        <v>81.400000000000006</v>
      </c>
      <c r="WI47" s="1001">
        <v>31</v>
      </c>
      <c r="WJ47" s="1001">
        <v>2.74</v>
      </c>
      <c r="WK47" s="1001">
        <v>2</v>
      </c>
      <c r="WL47" s="1001">
        <v>0</v>
      </c>
      <c r="WM47" s="1001">
        <v>2</v>
      </c>
      <c r="WN47" s="1001">
        <v>64.03</v>
      </c>
      <c r="WO47" s="1001">
        <v>31</v>
      </c>
      <c r="WP47" s="1001">
        <v>0</v>
      </c>
      <c r="WQ47" s="1001">
        <v>19</v>
      </c>
      <c r="WR47" s="1001">
        <v>5.49</v>
      </c>
      <c r="WS47" s="1001">
        <v>21</v>
      </c>
      <c r="WT47" s="1001">
        <v>1.83</v>
      </c>
      <c r="WU47" s="1001">
        <v>19</v>
      </c>
      <c r="WV47" s="1001">
        <v>0.91</v>
      </c>
      <c r="WW47" s="1001">
        <v>6</v>
      </c>
      <c r="WX47" s="1001">
        <v>6.4</v>
      </c>
      <c r="WY47" s="1001">
        <v>23</v>
      </c>
      <c r="WZ47" s="753">
        <v>271.99</v>
      </c>
      <c r="XA47" s="738">
        <v>33</v>
      </c>
      <c r="XB47" s="753">
        <v>311.94</v>
      </c>
      <c r="XC47" s="753">
        <v>61</v>
      </c>
      <c r="XD47" s="753">
        <v>129.88</v>
      </c>
      <c r="XE47" s="738">
        <v>13</v>
      </c>
      <c r="XF47" s="753">
        <v>32.01</v>
      </c>
      <c r="XG47" s="753">
        <v>15</v>
      </c>
      <c r="XH47" s="753">
        <v>159.15</v>
      </c>
      <c r="XI47" s="738">
        <v>17</v>
      </c>
      <c r="XJ47" s="753">
        <v>155.02000000000001</v>
      </c>
      <c r="XK47" s="738">
        <v>51</v>
      </c>
      <c r="XL47" s="753">
        <v>253.36</v>
      </c>
      <c r="XM47" s="738">
        <v>35</v>
      </c>
      <c r="XN47" s="751"/>
      <c r="XO47" s="755"/>
      <c r="XP47" s="761"/>
      <c r="XQ47" s="751"/>
      <c r="XR47" s="755"/>
      <c r="XS47" s="761"/>
      <c r="XT47" s="751"/>
      <c r="XU47" s="751"/>
      <c r="XV47" s="753"/>
      <c r="XW47" s="751"/>
      <c r="XX47" s="1170">
        <v>675</v>
      </c>
      <c r="XY47" s="1175">
        <v>1.3333333333333335</v>
      </c>
      <c r="XZ47" s="1171">
        <f t="shared" si="75"/>
        <v>46</v>
      </c>
      <c r="YA47" s="751">
        <v>4154</v>
      </c>
      <c r="YB47" s="761">
        <v>18.704862782859895</v>
      </c>
      <c r="YC47" s="751">
        <f t="shared" si="76"/>
        <v>27</v>
      </c>
      <c r="YD47" s="755">
        <v>1557</v>
      </c>
      <c r="YE47" s="761">
        <v>5.0406504065040654</v>
      </c>
      <c r="YF47" s="751">
        <f t="shared" si="77"/>
        <v>10</v>
      </c>
      <c r="YG47" s="738">
        <v>4591</v>
      </c>
      <c r="YH47" s="1100">
        <v>7.6236114136353743</v>
      </c>
      <c r="YI47" s="751">
        <f t="shared" si="78"/>
        <v>26</v>
      </c>
      <c r="YJ47" s="755">
        <v>1557</v>
      </c>
      <c r="YK47" s="753">
        <v>21.626016260162601</v>
      </c>
      <c r="YL47" s="751">
        <f t="shared" si="79"/>
        <v>24</v>
      </c>
      <c r="YM47" s="738">
        <v>4591</v>
      </c>
      <c r="YN47" s="753">
        <v>25.157917664996731</v>
      </c>
      <c r="YO47" s="751">
        <f t="shared" si="80"/>
        <v>45</v>
      </c>
      <c r="YP47" s="1179">
        <v>33.333333333333329</v>
      </c>
      <c r="YQ47" s="1100">
        <v>11.111111111111111</v>
      </c>
      <c r="YR47" s="1100">
        <v>11.111111111111111</v>
      </c>
      <c r="YS47" s="1100">
        <v>11.111111111111111</v>
      </c>
      <c r="YT47" s="1100">
        <v>33.333333333333329</v>
      </c>
      <c r="YU47" s="1100">
        <v>0</v>
      </c>
      <c r="YV47" s="1100">
        <v>11.111111111111111</v>
      </c>
      <c r="YW47" s="1100">
        <v>0</v>
      </c>
      <c r="YX47" s="1100">
        <v>11.111111111111111</v>
      </c>
      <c r="YY47" s="1100">
        <v>0</v>
      </c>
      <c r="YZ47" s="1100">
        <v>11.111111111111111</v>
      </c>
      <c r="ZA47" s="1189">
        <v>9</v>
      </c>
      <c r="ZB47" s="1000">
        <v>33.378016085790883</v>
      </c>
      <c r="ZC47" s="1000">
        <v>9.9195710455764079</v>
      </c>
      <c r="ZD47" s="1000">
        <v>25.871313672922252</v>
      </c>
      <c r="ZE47" s="1000">
        <v>17.024128686327078</v>
      </c>
      <c r="ZF47" s="1000">
        <v>8.713136729222521</v>
      </c>
      <c r="ZG47" s="1000">
        <v>11.930294906166219</v>
      </c>
      <c r="ZH47" s="1000">
        <v>16.353887399463808</v>
      </c>
      <c r="ZI47" s="1000">
        <v>10.589812332439678</v>
      </c>
      <c r="ZJ47" s="1000">
        <v>30.563002680965145</v>
      </c>
      <c r="ZK47" s="1000">
        <v>6.4343163538873993</v>
      </c>
      <c r="ZL47" s="1000">
        <v>4.2895442359249332</v>
      </c>
      <c r="ZM47" s="738">
        <v>746</v>
      </c>
      <c r="ZN47" s="755" t="s">
        <v>1633</v>
      </c>
      <c r="ZO47" s="751" t="s">
        <v>1633</v>
      </c>
      <c r="ZP47" s="751" t="s">
        <v>1633</v>
      </c>
      <c r="ZQ47" s="751" t="s">
        <v>1680</v>
      </c>
      <c r="ZR47" s="751" t="s">
        <v>1680</v>
      </c>
      <c r="ZS47" s="751" t="s">
        <v>1680</v>
      </c>
      <c r="ZT47" s="751">
        <v>-1</v>
      </c>
      <c r="ZU47" s="751">
        <v>-1</v>
      </c>
      <c r="ZV47" s="751">
        <v>-1</v>
      </c>
      <c r="ZW47" s="751">
        <v>-2</v>
      </c>
      <c r="ZX47" s="751">
        <v>-2</v>
      </c>
      <c r="ZY47" s="751">
        <v>-2</v>
      </c>
      <c r="ZZ47" s="751">
        <f t="shared" si="81"/>
        <v>-9</v>
      </c>
      <c r="AAA47" s="751">
        <f t="shared" si="82"/>
        <v>77</v>
      </c>
      <c r="AAB47" s="756" t="s">
        <v>1657</v>
      </c>
      <c r="AAC47" s="753" t="s">
        <v>1657</v>
      </c>
      <c r="AAD47" s="753" t="s">
        <v>1657</v>
      </c>
      <c r="AAE47" s="753" t="s">
        <v>1636</v>
      </c>
      <c r="AAF47" s="753" t="s">
        <v>1657</v>
      </c>
      <c r="AAG47" s="753" t="s">
        <v>1657</v>
      </c>
      <c r="AAH47" s="755">
        <v>1</v>
      </c>
      <c r="AAI47" s="751">
        <v>0</v>
      </c>
      <c r="AAJ47" s="751">
        <v>0</v>
      </c>
      <c r="AAK47" s="751">
        <v>0</v>
      </c>
      <c r="AAL47" s="751">
        <v>1</v>
      </c>
      <c r="AAM47" s="995">
        <v>2</v>
      </c>
      <c r="AAN47" s="3640">
        <v>0.37009622501850481</v>
      </c>
      <c r="AAO47" s="3641">
        <f t="shared" si="83"/>
        <v>60</v>
      </c>
      <c r="AAP47" s="3642">
        <v>0</v>
      </c>
      <c r="AAQ47" s="3641">
        <f t="shared" si="84"/>
        <v>58</v>
      </c>
      <c r="AAR47" s="3642">
        <v>0</v>
      </c>
      <c r="AAS47" s="3641">
        <f t="shared" si="85"/>
        <v>54</v>
      </c>
      <c r="AAT47" s="3642">
        <v>0</v>
      </c>
      <c r="AAU47" s="3641">
        <f t="shared" si="86"/>
        <v>60</v>
      </c>
      <c r="AAV47" s="3642">
        <v>0.37009622501850481</v>
      </c>
      <c r="AAW47" s="3641">
        <f t="shared" si="87"/>
        <v>47</v>
      </c>
      <c r="AAX47" s="3642">
        <v>0.74019245003700962</v>
      </c>
      <c r="AAY47" s="3641">
        <f t="shared" si="88"/>
        <v>26</v>
      </c>
      <c r="AAZ47" s="997">
        <v>1</v>
      </c>
      <c r="ABA47" s="738">
        <v>0</v>
      </c>
      <c r="ABB47" s="738">
        <v>1</v>
      </c>
      <c r="ABC47" s="3639">
        <v>0.37009622501850481</v>
      </c>
      <c r="ABD47" s="3641">
        <f t="shared" si="89"/>
        <v>50</v>
      </c>
      <c r="ABE47" s="3638">
        <v>0</v>
      </c>
      <c r="ABF47" s="3641">
        <f t="shared" si="89"/>
        <v>28</v>
      </c>
      <c r="ABG47" s="3638">
        <v>0.37009622501850481</v>
      </c>
      <c r="ABH47" s="3643">
        <f t="shared" si="89"/>
        <v>20</v>
      </c>
      <c r="ABI47" s="997">
        <v>1</v>
      </c>
      <c r="ABJ47" s="766">
        <v>0.37243947858472998</v>
      </c>
      <c r="ABK47" s="751">
        <f t="shared" si="90"/>
        <v>15</v>
      </c>
      <c r="ABL47" s="756" t="s">
        <v>107</v>
      </c>
      <c r="ABM47" s="753" t="s">
        <v>107</v>
      </c>
      <c r="ABN47" s="751">
        <v>1</v>
      </c>
      <c r="ABO47" s="751">
        <v>1</v>
      </c>
      <c r="ABP47" s="751">
        <f t="shared" si="91"/>
        <v>2</v>
      </c>
      <c r="ABQ47" s="751">
        <f t="shared" si="92"/>
        <v>37</v>
      </c>
      <c r="ABR47" s="1203" t="s">
        <v>1632</v>
      </c>
      <c r="ABS47" s="1204" t="s">
        <v>1632</v>
      </c>
      <c r="ABT47" s="1204" t="s">
        <v>1632</v>
      </c>
      <c r="ABU47" s="1204" t="s">
        <v>1632</v>
      </c>
      <c r="ABV47" s="761">
        <v>5</v>
      </c>
      <c r="ABW47" s="761">
        <v>5</v>
      </c>
      <c r="ABX47" s="761">
        <v>5</v>
      </c>
      <c r="ABY47" s="761">
        <v>5</v>
      </c>
      <c r="ABZ47" s="751">
        <f t="shared" si="93"/>
        <v>20</v>
      </c>
      <c r="ACA47" s="751">
        <f t="shared" si="94"/>
        <v>1</v>
      </c>
      <c r="ACB47" s="998" t="s">
        <v>1632</v>
      </c>
      <c r="ACC47" s="761" t="s">
        <v>1632</v>
      </c>
      <c r="ACD47" s="761" t="s">
        <v>1632</v>
      </c>
      <c r="ACE47" s="761" t="s">
        <v>1632</v>
      </c>
      <c r="ACF47" s="761">
        <v>5</v>
      </c>
      <c r="ACG47" s="761">
        <v>5</v>
      </c>
      <c r="ACH47" s="761">
        <v>5</v>
      </c>
      <c r="ACI47" s="761">
        <v>5</v>
      </c>
      <c r="ACJ47" s="751">
        <f t="shared" si="95"/>
        <v>20</v>
      </c>
      <c r="ACK47" s="751">
        <f t="shared" si="96"/>
        <v>1</v>
      </c>
      <c r="ACL47" s="997">
        <v>28</v>
      </c>
      <c r="ACM47" s="751">
        <v>570</v>
      </c>
      <c r="ACN47" s="1091">
        <v>7.4420000000000002</v>
      </c>
      <c r="ACO47" s="751">
        <v>57</v>
      </c>
      <c r="ACP47" s="1091">
        <v>4.5</v>
      </c>
      <c r="ACQ47" s="751">
        <v>56</v>
      </c>
      <c r="ACR47" s="997">
        <v>36.088000000000001</v>
      </c>
      <c r="ACS47" s="1092">
        <v>44</v>
      </c>
      <c r="ACT47" s="998" t="s">
        <v>1625</v>
      </c>
      <c r="ACU47" s="761" t="s">
        <v>1625</v>
      </c>
      <c r="ACV47" s="761" t="s">
        <v>1625</v>
      </c>
      <c r="ACW47" s="761" t="s">
        <v>1625</v>
      </c>
      <c r="ACX47" s="761">
        <v>0</v>
      </c>
      <c r="ACY47" s="761">
        <v>0</v>
      </c>
      <c r="ACZ47" s="761">
        <v>0</v>
      </c>
      <c r="ADA47" s="761">
        <v>0</v>
      </c>
      <c r="ADB47" s="751">
        <f t="shared" si="97"/>
        <v>0</v>
      </c>
      <c r="ADC47" s="751">
        <f t="shared" si="98"/>
        <v>28</v>
      </c>
      <c r="ADD47" s="999" t="s">
        <v>1632</v>
      </c>
      <c r="ADE47" s="1000" t="s">
        <v>1632</v>
      </c>
      <c r="ADF47" s="1000" t="s">
        <v>1632</v>
      </c>
      <c r="ADG47" s="1000" t="s">
        <v>1632</v>
      </c>
      <c r="ADH47" s="1000">
        <v>5</v>
      </c>
      <c r="ADI47" s="1000">
        <v>5</v>
      </c>
      <c r="ADJ47" s="1000">
        <v>5</v>
      </c>
      <c r="ADK47" s="1000">
        <v>5</v>
      </c>
      <c r="ADL47" s="751">
        <f t="shared" si="99"/>
        <v>20</v>
      </c>
      <c r="ADM47" s="751">
        <f t="shared" si="100"/>
        <v>1</v>
      </c>
      <c r="ADN47" s="1170">
        <v>0</v>
      </c>
      <c r="ADO47" s="1171">
        <v>0</v>
      </c>
      <c r="ADP47" s="1171">
        <v>0</v>
      </c>
      <c r="ADQ47" s="1001">
        <v>0</v>
      </c>
      <c r="ADR47" s="1001">
        <v>0</v>
      </c>
      <c r="ADS47" s="1001">
        <v>0</v>
      </c>
      <c r="ADT47" s="1001">
        <v>38</v>
      </c>
      <c r="ADU47" s="1001">
        <v>3</v>
      </c>
      <c r="ADV47" s="1001">
        <v>271.125</v>
      </c>
      <c r="ADW47" s="1001">
        <v>2169</v>
      </c>
      <c r="ADX47" s="1001">
        <v>90.375</v>
      </c>
      <c r="ADY47" s="1001">
        <v>723</v>
      </c>
      <c r="ADZ47" s="1001">
        <v>813.273340832396</v>
      </c>
      <c r="AEA47" s="1001">
        <v>11</v>
      </c>
      <c r="AEB47" s="1001">
        <v>3</v>
      </c>
      <c r="AEC47" s="1001">
        <v>271.125</v>
      </c>
      <c r="AED47" s="1001">
        <v>2169</v>
      </c>
      <c r="AEE47" s="1001">
        <v>90.375</v>
      </c>
      <c r="AEF47" s="1001">
        <v>723</v>
      </c>
      <c r="AEG47" s="1001">
        <v>813.273340832396</v>
      </c>
      <c r="AEH47" s="754">
        <v>23</v>
      </c>
      <c r="AEI47" s="751"/>
      <c r="AEJ47" s="751"/>
      <c r="AEK47" s="751"/>
      <c r="AEL47" s="751"/>
      <c r="AEM47" s="751">
        <v>8443</v>
      </c>
      <c r="AEN47" s="751">
        <v>6497</v>
      </c>
      <c r="AEO47" s="1001">
        <v>551</v>
      </c>
      <c r="AEP47" s="1100">
        <v>8.4808373095274732</v>
      </c>
      <c r="AEQ47" s="1001">
        <v>24</v>
      </c>
      <c r="AER47" s="1001">
        <v>141</v>
      </c>
      <c r="AES47" s="1001">
        <v>25.58983666061706</v>
      </c>
      <c r="AET47" s="1100">
        <v>3.7659574468085109</v>
      </c>
      <c r="AEU47" s="1001">
        <v>15</v>
      </c>
      <c r="AEV47" s="1001">
        <v>74</v>
      </c>
      <c r="AEW47" s="1001">
        <v>625</v>
      </c>
      <c r="AEX47" s="1001">
        <v>11.84</v>
      </c>
      <c r="AEY47" s="1001">
        <v>43</v>
      </c>
      <c r="AEZ47" s="1669">
        <v>6497</v>
      </c>
      <c r="AFA47" s="1670">
        <v>2.1554563644759122</v>
      </c>
      <c r="AFB47" s="1669">
        <f t="shared" si="101"/>
        <v>56</v>
      </c>
      <c r="AFC47" s="1171">
        <v>70</v>
      </c>
      <c r="AFD47" s="1100">
        <v>11.428571428571429</v>
      </c>
      <c r="AFE47" s="1001">
        <f t="shared" si="102"/>
        <v>26</v>
      </c>
      <c r="AFF47" s="751">
        <v>1043</v>
      </c>
      <c r="AFG47" s="1000">
        <v>19.079578139980825</v>
      </c>
      <c r="AFH47" s="738">
        <f t="shared" si="103"/>
        <v>24</v>
      </c>
      <c r="AFI47" s="1001">
        <v>124</v>
      </c>
      <c r="AFJ47" s="751">
        <v>32</v>
      </c>
      <c r="AFK47" s="1000">
        <v>25.806451612903224</v>
      </c>
      <c r="AFL47" s="738">
        <f t="shared" si="104"/>
        <v>57</v>
      </c>
      <c r="AFM47" s="746">
        <v>20</v>
      </c>
      <c r="AFN47" s="1004">
        <v>0</v>
      </c>
      <c r="AFO47" s="759">
        <v>0</v>
      </c>
      <c r="AFP47" s="994">
        <f t="shared" si="105"/>
        <v>37</v>
      </c>
      <c r="AFQ47" s="751">
        <v>56</v>
      </c>
      <c r="AFR47" s="738">
        <f t="shared" si="105"/>
        <v>36</v>
      </c>
      <c r="AFS47" s="751" t="s">
        <v>31</v>
      </c>
      <c r="AFT47" s="751" t="s">
        <v>31</v>
      </c>
      <c r="AFU47" s="1000" t="s">
        <v>31</v>
      </c>
      <c r="AFV47" s="738" t="str">
        <f t="shared" si="106"/>
        <v>-</v>
      </c>
      <c r="AFW47" s="751" t="s">
        <v>31</v>
      </c>
      <c r="AFX47" s="751" t="s">
        <v>31</v>
      </c>
      <c r="AFY47" s="753" t="s">
        <v>31</v>
      </c>
      <c r="AFZ47" s="738" t="str">
        <f t="shared" si="107"/>
        <v>-</v>
      </c>
      <c r="AGA47" s="753">
        <v>39.344262295081968</v>
      </c>
      <c r="AGB47" s="753">
        <v>19.672131147540984</v>
      </c>
      <c r="AGC47" s="753">
        <v>14.754098360655737</v>
      </c>
      <c r="AGD47" s="753">
        <v>9.8360655737704921</v>
      </c>
      <c r="AGE47" s="753">
        <v>8.1967213114754092</v>
      </c>
      <c r="AGF47" s="753">
        <v>3.278688524590164</v>
      </c>
      <c r="AGG47" s="753">
        <v>3.278688524590164</v>
      </c>
      <c r="AGH47" s="753">
        <v>1.639344262295082</v>
      </c>
      <c r="AGI47" s="753">
        <v>0</v>
      </c>
      <c r="AGJ47" s="751">
        <v>24</v>
      </c>
      <c r="AGK47" s="751">
        <v>12</v>
      </c>
      <c r="AGL47" s="751">
        <v>9</v>
      </c>
      <c r="AGM47" s="751">
        <v>6</v>
      </c>
      <c r="AGN47" s="751">
        <v>5</v>
      </c>
      <c r="AGO47" s="751">
        <v>2</v>
      </c>
      <c r="AGP47" s="751">
        <v>2</v>
      </c>
      <c r="AGQ47" s="751">
        <v>1</v>
      </c>
      <c r="AGR47" s="751">
        <v>0</v>
      </c>
      <c r="AGS47" s="751">
        <v>61</v>
      </c>
      <c r="AGT47" s="753">
        <v>29.032258064516132</v>
      </c>
      <c r="AGU47" s="753">
        <v>22.58064516129032</v>
      </c>
      <c r="AGV47" s="753">
        <v>6.4516129032258061</v>
      </c>
      <c r="AGW47" s="753">
        <v>3.225806451612903</v>
      </c>
      <c r="AGX47" s="753">
        <v>12.903225806451612</v>
      </c>
      <c r="AGY47" s="753">
        <v>6.4516129032258061</v>
      </c>
      <c r="AGZ47" s="753">
        <v>19.35483870967742</v>
      </c>
      <c r="AHA47" s="753">
        <v>0</v>
      </c>
      <c r="AHB47" s="753">
        <v>0</v>
      </c>
      <c r="AHC47" s="751">
        <v>9</v>
      </c>
      <c r="AHD47" s="751">
        <v>7</v>
      </c>
      <c r="AHE47" s="751">
        <v>2</v>
      </c>
      <c r="AHF47" s="751">
        <v>1</v>
      </c>
      <c r="AHG47" s="751">
        <v>4</v>
      </c>
      <c r="AHH47" s="751">
        <v>2</v>
      </c>
      <c r="AHI47" s="751">
        <v>6</v>
      </c>
      <c r="AHJ47" s="751">
        <v>0</v>
      </c>
      <c r="AHK47" s="751">
        <v>0</v>
      </c>
      <c r="AHL47" s="751">
        <v>31</v>
      </c>
      <c r="AHM47" s="753" t="s">
        <v>31</v>
      </c>
      <c r="AHN47" s="753" t="s">
        <v>31</v>
      </c>
      <c r="AHO47" s="753" t="s">
        <v>31</v>
      </c>
      <c r="AHP47" s="753" t="s">
        <v>31</v>
      </c>
      <c r="AHQ47" s="753" t="s">
        <v>31</v>
      </c>
      <c r="AHR47" s="753" t="s">
        <v>31</v>
      </c>
      <c r="AHS47" s="753" t="s">
        <v>31</v>
      </c>
      <c r="AHT47" s="753" t="s">
        <v>31</v>
      </c>
      <c r="AHU47" s="753" t="s">
        <v>31</v>
      </c>
      <c r="AHV47" s="751">
        <v>0</v>
      </c>
      <c r="AHW47" s="751">
        <v>0</v>
      </c>
      <c r="AHX47" s="751">
        <v>0</v>
      </c>
      <c r="AHY47" s="751">
        <v>0</v>
      </c>
      <c r="AHZ47" s="751">
        <v>0</v>
      </c>
      <c r="AIA47" s="751">
        <v>0</v>
      </c>
      <c r="AIB47" s="751">
        <v>0</v>
      </c>
      <c r="AIC47" s="751">
        <v>0</v>
      </c>
      <c r="AID47" s="751">
        <v>0</v>
      </c>
      <c r="AIE47" s="751">
        <v>0</v>
      </c>
      <c r="AIF47" s="753" t="s">
        <v>1648</v>
      </c>
      <c r="AIG47" s="753" t="s">
        <v>1623</v>
      </c>
      <c r="AIH47" s="749">
        <v>10</v>
      </c>
      <c r="AII47" s="993">
        <f t="shared" si="108"/>
        <v>17</v>
      </c>
      <c r="AIJ47" s="742" t="s">
        <v>1626</v>
      </c>
      <c r="AIK47" s="742" t="s">
        <v>1626</v>
      </c>
      <c r="AIL47" s="742" t="s">
        <v>1625</v>
      </c>
      <c r="AIM47" s="740" t="s">
        <v>1625</v>
      </c>
      <c r="AIN47" s="753" t="s">
        <v>1626</v>
      </c>
      <c r="AIO47" s="753" t="s">
        <v>1627</v>
      </c>
      <c r="AIP47" s="753" t="s">
        <v>1627</v>
      </c>
      <c r="AIQ47" s="753" t="s">
        <v>1627</v>
      </c>
      <c r="AIR47" s="753" t="s">
        <v>1625</v>
      </c>
      <c r="AIS47" s="753" t="s">
        <v>1685</v>
      </c>
      <c r="AIT47" s="753" t="s">
        <v>1641</v>
      </c>
      <c r="AIU47" s="753" t="s">
        <v>1642</v>
      </c>
      <c r="AIV47" s="753" t="s">
        <v>1763</v>
      </c>
      <c r="AIW47" s="738">
        <v>60</v>
      </c>
      <c r="AIX47" s="738">
        <v>5</v>
      </c>
      <c r="AIY47" s="1000">
        <v>8.3000000000000007</v>
      </c>
      <c r="AIZ47" s="738">
        <v>0</v>
      </c>
      <c r="AJA47" s="753">
        <v>0</v>
      </c>
      <c r="AJB47" s="738">
        <f t="shared" si="109"/>
        <v>26</v>
      </c>
      <c r="AJC47" s="753">
        <v>5</v>
      </c>
      <c r="AJD47" s="993">
        <f t="shared" si="110"/>
        <v>17</v>
      </c>
      <c r="AJE47" s="753" t="s">
        <v>1626</v>
      </c>
      <c r="AJF47" s="753" t="s">
        <v>1625</v>
      </c>
      <c r="AJG47" s="753" t="s">
        <v>1625</v>
      </c>
      <c r="AJH47" s="753" t="s">
        <v>1625</v>
      </c>
      <c r="AJI47" s="753">
        <v>12.4</v>
      </c>
      <c r="AJJ47" s="738">
        <f t="shared" si="111"/>
        <v>26</v>
      </c>
      <c r="AJK47" s="751">
        <v>1</v>
      </c>
      <c r="AJL47" s="753">
        <v>12.4</v>
      </c>
      <c r="AJM47" s="738">
        <f t="shared" si="112"/>
        <v>10</v>
      </c>
      <c r="AJN47" s="751">
        <v>1</v>
      </c>
      <c r="AJO47" s="753">
        <v>0</v>
      </c>
      <c r="AJP47" s="738">
        <f t="shared" si="113"/>
        <v>17</v>
      </c>
      <c r="AJQ47" s="751">
        <v>0</v>
      </c>
      <c r="AJR47" s="753">
        <v>12.4</v>
      </c>
      <c r="AJS47" s="738">
        <f t="shared" si="114"/>
        <v>7</v>
      </c>
      <c r="AJT47" s="751">
        <v>1</v>
      </c>
      <c r="AJU47" s="753">
        <v>0</v>
      </c>
      <c r="AJV47" s="751">
        <v>0</v>
      </c>
      <c r="AJW47" s="753">
        <v>12.4</v>
      </c>
      <c r="AJX47" s="738">
        <f t="shared" si="115"/>
        <v>3</v>
      </c>
      <c r="AJY47" s="751">
        <v>1</v>
      </c>
      <c r="AJZ47" s="753">
        <v>0</v>
      </c>
      <c r="AKA47" s="738">
        <f t="shared" si="116"/>
        <v>9</v>
      </c>
      <c r="AKB47" s="751">
        <v>0</v>
      </c>
      <c r="AKC47" s="753">
        <v>0</v>
      </c>
      <c r="AKD47" s="738">
        <f t="shared" si="117"/>
        <v>55</v>
      </c>
      <c r="AKE47" s="751">
        <v>0</v>
      </c>
      <c r="AKF47" s="751">
        <v>50</v>
      </c>
      <c r="AKG47" s="751">
        <v>53</v>
      </c>
      <c r="AKH47" s="751">
        <v>0</v>
      </c>
      <c r="AKI47" s="751">
        <v>29</v>
      </c>
      <c r="AKJ47" s="751">
        <v>0</v>
      </c>
      <c r="AKK47" s="751">
        <v>132</v>
      </c>
      <c r="AKL47" s="751">
        <v>65</v>
      </c>
      <c r="AKM47" s="751">
        <v>0</v>
      </c>
      <c r="AKN47" s="751">
        <v>0</v>
      </c>
      <c r="AKO47" s="751">
        <v>65</v>
      </c>
      <c r="AKP47" s="753">
        <v>0.104</v>
      </c>
      <c r="AKQ47" s="738">
        <f t="shared" si="118"/>
        <v>43</v>
      </c>
      <c r="AKR47" s="753">
        <v>0.08</v>
      </c>
      <c r="AKS47" s="738">
        <f t="shared" si="118"/>
        <v>25</v>
      </c>
      <c r="AKT47" s="753">
        <v>6.0000000000000001E-3</v>
      </c>
      <c r="AKU47" s="738">
        <f t="shared" ref="AKU47:AKU78" si="127">IFERROR(RANK(AKT47,AKT$15:AKT$91,0),"-")</f>
        <v>13</v>
      </c>
      <c r="AKV47" s="753">
        <v>1.7999999999999999E-2</v>
      </c>
      <c r="AKW47" s="738">
        <f t="shared" ref="AKW47:AKW78" si="128">IFERROR(RANK(AKV47,AKV$15:AKV$91,0),"-")</f>
        <v>19</v>
      </c>
      <c r="AKX47" s="753" t="s">
        <v>31</v>
      </c>
      <c r="AKY47" s="753">
        <v>0.20799999999999999</v>
      </c>
      <c r="AKZ47" s="753">
        <v>6.8000000000000005E-2</v>
      </c>
      <c r="ALA47" s="738">
        <f t="shared" ref="ALA47:ALA78" si="129">IFERROR(RANK(AKZ47,AKZ$15:AKZ$91,0),"-")</f>
        <v>5</v>
      </c>
      <c r="ALB47" s="753">
        <v>3.3000000000000002E-2</v>
      </c>
      <c r="ALC47" s="738">
        <f t="shared" ref="ALC47:ALC78" si="130">IFERROR(RANK(ALB47,ALB$15:ALB$91,0),"-")</f>
        <v>26</v>
      </c>
      <c r="ALD47" s="753">
        <v>1E-3</v>
      </c>
      <c r="ALE47" s="738">
        <f t="shared" ref="ALE47:ALE78" si="131">IFERROR(RANK(ALD47,ALD$15:ALD$91,0),"-")</f>
        <v>8</v>
      </c>
      <c r="ALF47" s="753">
        <v>0.10299999999999999</v>
      </c>
      <c r="ALG47" s="753"/>
      <c r="ALH47" s="1706">
        <v>35.134781470819156</v>
      </c>
      <c r="ALI47" s="754">
        <v>71</v>
      </c>
      <c r="ALJ47" s="754">
        <v>15</v>
      </c>
      <c r="ALK47" s="754">
        <v>2667</v>
      </c>
      <c r="ALL47" s="754">
        <v>26.62167229096363</v>
      </c>
      <c r="ALM47" s="754">
        <v>5.6242969628796393</v>
      </c>
      <c r="ALN47" s="754">
        <v>16</v>
      </c>
      <c r="ALO47" s="754">
        <v>46</v>
      </c>
    </row>
    <row r="48" spans="1:1003" ht="13" x14ac:dyDescent="0.2">
      <c r="A48" s="696" t="s">
        <v>1770</v>
      </c>
      <c r="B48" s="697" t="s">
        <v>1771</v>
      </c>
      <c r="C48" s="697" t="s">
        <v>1646</v>
      </c>
      <c r="D48" s="697" t="s">
        <v>1646</v>
      </c>
      <c r="E48" s="697" t="s">
        <v>1638</v>
      </c>
      <c r="F48" s="698" t="s">
        <v>1772</v>
      </c>
      <c r="G48" s="699" t="s">
        <v>2349</v>
      </c>
      <c r="H48" s="700">
        <v>70</v>
      </c>
      <c r="I48" s="703">
        <v>7.09</v>
      </c>
      <c r="J48" s="699">
        <f t="shared" si="9"/>
        <v>59</v>
      </c>
      <c r="K48" s="702">
        <v>238</v>
      </c>
      <c r="L48" s="703">
        <v>7.26</v>
      </c>
      <c r="M48" s="710">
        <f t="shared" si="10"/>
        <v>23</v>
      </c>
      <c r="N48" s="712">
        <f t="shared" si="11"/>
        <v>0.16999999999999993</v>
      </c>
      <c r="O48" s="702">
        <v>465</v>
      </c>
      <c r="P48" s="703">
        <v>6.05</v>
      </c>
      <c r="Q48" s="699">
        <f t="shared" si="120"/>
        <v>52</v>
      </c>
      <c r="R48" s="702">
        <v>449</v>
      </c>
      <c r="S48" s="703">
        <v>6.12</v>
      </c>
      <c r="T48" s="710">
        <f t="shared" si="125"/>
        <v>46</v>
      </c>
      <c r="U48" s="712">
        <f t="shared" si="12"/>
        <v>7.0000000000000284E-2</v>
      </c>
      <c r="V48" s="706">
        <v>294</v>
      </c>
      <c r="W48" s="701">
        <v>5.9319727891156466</v>
      </c>
      <c r="X48" s="702">
        <v>155</v>
      </c>
      <c r="Y48" s="704">
        <v>6.4774193548387098</v>
      </c>
      <c r="Z48" s="705">
        <f t="shared" si="13"/>
        <v>37</v>
      </c>
      <c r="AA48" s="707">
        <v>214</v>
      </c>
      <c r="AB48" s="704">
        <v>6.0467289719626169</v>
      </c>
      <c r="AC48" s="705">
        <f t="shared" si="14"/>
        <v>55</v>
      </c>
      <c r="AD48" s="702">
        <v>80</v>
      </c>
      <c r="AE48" s="704">
        <v>5.625</v>
      </c>
      <c r="AF48" s="732">
        <f t="shared" si="15"/>
        <v>45</v>
      </c>
      <c r="AG48" s="708">
        <v>81.2</v>
      </c>
      <c r="AH48" s="705">
        <f t="shared" si="16"/>
        <v>25</v>
      </c>
      <c r="AI48" s="709">
        <v>85.4</v>
      </c>
      <c r="AJ48" s="705">
        <f t="shared" si="17"/>
        <v>15</v>
      </c>
      <c r="AK48" s="709">
        <v>1.2999999999999972</v>
      </c>
      <c r="AL48" s="701">
        <v>0</v>
      </c>
      <c r="AM48" s="702">
        <v>30</v>
      </c>
      <c r="AN48" s="715">
        <f t="shared" si="18"/>
        <v>73</v>
      </c>
      <c r="AO48" s="710">
        <v>30</v>
      </c>
      <c r="AP48" s="715">
        <f t="shared" si="19"/>
        <v>74</v>
      </c>
      <c r="AQ48" s="702">
        <v>210</v>
      </c>
      <c r="AR48" s="710">
        <f t="shared" si="121"/>
        <v>23</v>
      </c>
      <c r="AS48" s="702">
        <v>234</v>
      </c>
      <c r="AT48" s="703">
        <v>32.478632478632477</v>
      </c>
      <c r="AU48" s="705">
        <f t="shared" si="20"/>
        <v>69</v>
      </c>
      <c r="AV48" s="702">
        <v>235</v>
      </c>
      <c r="AW48" s="703">
        <v>19.148936170212767</v>
      </c>
      <c r="AX48" s="705">
        <f t="shared" si="21"/>
        <v>68</v>
      </c>
      <c r="AY48" s="702">
        <v>227</v>
      </c>
      <c r="AZ48" s="703">
        <v>51.982378854625551</v>
      </c>
      <c r="BA48" s="705">
        <f t="shared" si="22"/>
        <v>62</v>
      </c>
      <c r="BB48" s="702">
        <v>233</v>
      </c>
      <c r="BC48" s="703">
        <v>18.884120171673821</v>
      </c>
      <c r="BD48" s="705">
        <f t="shared" si="23"/>
        <v>65</v>
      </c>
      <c r="BE48" s="702">
        <v>230</v>
      </c>
      <c r="BF48" s="703">
        <v>0.86956521739130432</v>
      </c>
      <c r="BG48" s="705">
        <f t="shared" si="24"/>
        <v>39</v>
      </c>
      <c r="BH48" s="702">
        <v>229</v>
      </c>
      <c r="BI48" s="703">
        <v>35.37117903930131</v>
      </c>
      <c r="BJ48" s="705">
        <f t="shared" si="25"/>
        <v>54</v>
      </c>
      <c r="BK48" s="702">
        <v>157</v>
      </c>
      <c r="BL48" s="703">
        <v>51.592356687898089</v>
      </c>
      <c r="BM48" s="705">
        <f t="shared" si="26"/>
        <v>29</v>
      </c>
      <c r="BN48" s="702">
        <v>162</v>
      </c>
      <c r="BO48" s="703">
        <v>84.567901234567898</v>
      </c>
      <c r="BP48" s="705">
        <f t="shared" si="27"/>
        <v>48</v>
      </c>
      <c r="BQ48" s="702">
        <v>150</v>
      </c>
      <c r="BR48" s="703">
        <v>57.999999999999993</v>
      </c>
      <c r="BS48" s="705">
        <f t="shared" si="28"/>
        <v>19</v>
      </c>
      <c r="BT48" s="702">
        <v>163</v>
      </c>
      <c r="BU48" s="703">
        <v>34.355828220858896</v>
      </c>
      <c r="BV48" s="705">
        <f t="shared" si="29"/>
        <v>24</v>
      </c>
      <c r="BW48" s="702">
        <v>150</v>
      </c>
      <c r="BX48" s="703">
        <v>2.666666666666667</v>
      </c>
      <c r="BY48" s="705">
        <f t="shared" si="30"/>
        <v>31</v>
      </c>
      <c r="BZ48" s="702">
        <v>161</v>
      </c>
      <c r="CA48" s="703">
        <v>54.037267080745345</v>
      </c>
      <c r="CB48" s="705">
        <f t="shared" si="31"/>
        <v>27</v>
      </c>
      <c r="CC48" s="709">
        <v>13.6</v>
      </c>
      <c r="CD48" s="726">
        <f t="shared" si="32"/>
        <v>32</v>
      </c>
      <c r="CE48" s="703">
        <v>3.3</v>
      </c>
      <c r="CF48" s="703">
        <v>5.4</v>
      </c>
      <c r="CG48" s="704">
        <v>5</v>
      </c>
      <c r="CH48" s="709">
        <v>12.8</v>
      </c>
      <c r="CI48" s="701">
        <v>13.3</v>
      </c>
      <c r="CJ48" s="712">
        <v>15.5</v>
      </c>
      <c r="CK48" s="729">
        <f t="shared" si="33"/>
        <v>15</v>
      </c>
      <c r="CL48" s="712">
        <v>3.3</v>
      </c>
      <c r="CM48" s="712">
        <v>6.1</v>
      </c>
      <c r="CN48" s="712">
        <v>6</v>
      </c>
      <c r="CO48" s="714">
        <v>251</v>
      </c>
      <c r="CP48" s="985">
        <v>85.04</v>
      </c>
      <c r="CQ48" s="729">
        <f t="shared" si="34"/>
        <v>26</v>
      </c>
      <c r="CR48" s="715">
        <v>89</v>
      </c>
      <c r="CS48" s="985">
        <v>85.04</v>
      </c>
      <c r="CT48" s="729">
        <f t="shared" si="1"/>
        <v>18</v>
      </c>
      <c r="CU48" s="715">
        <v>117</v>
      </c>
      <c r="CV48" s="712">
        <v>85.07</v>
      </c>
      <c r="CW48" s="729">
        <f t="shared" si="35"/>
        <v>29</v>
      </c>
      <c r="CX48" s="715">
        <v>45</v>
      </c>
      <c r="CY48" s="712">
        <v>85.1</v>
      </c>
      <c r="CZ48" s="729">
        <f t="shared" si="36"/>
        <v>18</v>
      </c>
      <c r="DA48" s="716">
        <v>24.031007751937985</v>
      </c>
      <c r="DB48" s="710">
        <f t="shared" si="37"/>
        <v>51</v>
      </c>
      <c r="DC48" s="715">
        <v>258</v>
      </c>
      <c r="DD48" s="717">
        <v>72.868217054263567</v>
      </c>
      <c r="DE48" s="710">
        <f t="shared" si="38"/>
        <v>48</v>
      </c>
      <c r="DF48" s="703">
        <v>3.1007751937984498</v>
      </c>
      <c r="DG48" s="705">
        <f t="shared" ref="DG48:DI63" si="132">RANK(DF48,DF$15:DF$91,0)</f>
        <v>30</v>
      </c>
      <c r="DH48" s="709">
        <v>64.912280701754383</v>
      </c>
      <c r="DI48" s="705">
        <f t="shared" si="132"/>
        <v>36</v>
      </c>
      <c r="DJ48" s="703">
        <v>1.7543859649122806</v>
      </c>
      <c r="DK48" s="705">
        <f t="shared" si="40"/>
        <v>30</v>
      </c>
      <c r="DL48" s="718">
        <v>68.055555555555557</v>
      </c>
      <c r="DM48" s="705">
        <f t="shared" si="41"/>
        <v>51</v>
      </c>
      <c r="DN48" s="703">
        <v>6.9444444444444446</v>
      </c>
      <c r="DO48" s="705">
        <f t="shared" si="42"/>
        <v>32</v>
      </c>
      <c r="DP48" s="702">
        <v>206</v>
      </c>
      <c r="DQ48" s="719">
        <v>62.135922330097081</v>
      </c>
      <c r="DR48" s="705">
        <f t="shared" si="122"/>
        <v>67</v>
      </c>
      <c r="DS48" s="702">
        <v>147</v>
      </c>
      <c r="DT48" s="719">
        <v>54.421768707482997</v>
      </c>
      <c r="DU48" s="705">
        <v>6</v>
      </c>
      <c r="DV48" s="702">
        <v>200</v>
      </c>
      <c r="DW48" s="720">
        <v>60</v>
      </c>
      <c r="DX48" s="705">
        <v>67</v>
      </c>
      <c r="DY48" s="702">
        <v>163</v>
      </c>
      <c r="DZ48" s="1145">
        <v>0.92500000000000004</v>
      </c>
      <c r="EA48" s="726">
        <v>40</v>
      </c>
      <c r="EB48" s="720">
        <v>12.269938650306749</v>
      </c>
      <c r="EC48" s="705">
        <v>46</v>
      </c>
      <c r="ED48" s="702">
        <v>181</v>
      </c>
      <c r="EE48" s="712">
        <v>1.0957446808510638</v>
      </c>
      <c r="EF48" s="729">
        <v>62</v>
      </c>
      <c r="EG48" s="720">
        <v>25.966850828729282</v>
      </c>
      <c r="EH48" s="705">
        <v>31</v>
      </c>
      <c r="EI48" s="702">
        <v>182</v>
      </c>
      <c r="EJ48" s="712">
        <v>0.97826086956521741</v>
      </c>
      <c r="EK48" s="729">
        <v>38</v>
      </c>
      <c r="EL48" s="720">
        <v>25.274725274725274</v>
      </c>
      <c r="EM48" s="705">
        <v>51</v>
      </c>
      <c r="EN48" s="714">
        <v>171</v>
      </c>
      <c r="EO48" s="712">
        <v>0.66666666666666663</v>
      </c>
      <c r="EP48" s="729">
        <v>51</v>
      </c>
      <c r="EQ48" s="725">
        <v>8.7719298245614024</v>
      </c>
      <c r="ER48" s="733">
        <v>51</v>
      </c>
      <c r="ES48" s="702">
        <v>180</v>
      </c>
      <c r="ET48" s="726">
        <v>0.7678571428571429</v>
      </c>
      <c r="EU48" s="726">
        <v>42</v>
      </c>
      <c r="EV48" s="720">
        <v>15.555555555555555</v>
      </c>
      <c r="EW48" s="705">
        <v>20</v>
      </c>
      <c r="EX48" s="715">
        <v>199</v>
      </c>
      <c r="EY48" s="726">
        <v>0.6</v>
      </c>
      <c r="EZ48" s="726">
        <v>34</v>
      </c>
      <c r="FA48" s="725">
        <v>5.025125628140704</v>
      </c>
      <c r="FB48" s="715">
        <v>39</v>
      </c>
      <c r="FC48" s="702">
        <v>187</v>
      </c>
      <c r="FD48" s="726">
        <v>0.76190476190476186</v>
      </c>
      <c r="FE48" s="726">
        <v>26</v>
      </c>
      <c r="FF48" s="720">
        <v>11.229946524064172</v>
      </c>
      <c r="FG48" s="705">
        <v>17</v>
      </c>
      <c r="FH48" s="702">
        <v>172</v>
      </c>
      <c r="FI48" s="726">
        <v>2.75</v>
      </c>
      <c r="FJ48" s="726">
        <v>65</v>
      </c>
      <c r="FK48" s="720">
        <v>22.093023255813957</v>
      </c>
      <c r="FL48" s="705">
        <v>72</v>
      </c>
      <c r="FM48" s="714">
        <v>161</v>
      </c>
      <c r="FN48" s="725">
        <v>29.19254658385093</v>
      </c>
      <c r="FO48" s="715">
        <v>16</v>
      </c>
      <c r="FP48" s="702">
        <v>133</v>
      </c>
      <c r="FQ48" s="727">
        <v>1.3461538461538463</v>
      </c>
      <c r="FR48" s="727">
        <v>18</v>
      </c>
      <c r="FS48" s="720">
        <v>9.7744360902255636</v>
      </c>
      <c r="FT48" s="705">
        <v>5</v>
      </c>
      <c r="FU48" s="702">
        <v>136</v>
      </c>
      <c r="FV48" s="712">
        <v>1.25</v>
      </c>
      <c r="FW48" s="729">
        <v>29</v>
      </c>
      <c r="FX48" s="720">
        <v>7.3529411764705888</v>
      </c>
      <c r="FY48" s="705">
        <v>24</v>
      </c>
      <c r="FZ48" s="702">
        <v>146</v>
      </c>
      <c r="GA48" s="712">
        <v>1.1136363636363635</v>
      </c>
      <c r="GB48" s="729">
        <v>10</v>
      </c>
      <c r="GC48" s="720">
        <v>15.068493150684931</v>
      </c>
      <c r="GD48" s="705">
        <v>4</v>
      </c>
      <c r="GE48" s="702">
        <v>139</v>
      </c>
      <c r="GF48" s="712">
        <v>0.6</v>
      </c>
      <c r="GG48" s="729">
        <v>40</v>
      </c>
      <c r="GH48" s="720">
        <v>7.1942446043165464</v>
      </c>
      <c r="GI48" s="705">
        <v>4</v>
      </c>
      <c r="GJ48" s="702">
        <v>149</v>
      </c>
      <c r="GK48" s="726">
        <v>1.103448275862069</v>
      </c>
      <c r="GL48" s="726">
        <v>57</v>
      </c>
      <c r="GM48" s="720">
        <v>19.463087248322147</v>
      </c>
      <c r="GN48" s="705">
        <v>19</v>
      </c>
      <c r="GO48" s="702">
        <v>141</v>
      </c>
      <c r="GP48" s="726">
        <v>1.1666666666666667</v>
      </c>
      <c r="GQ48" s="726">
        <v>6</v>
      </c>
      <c r="GR48" s="720">
        <v>2.1276595744680851</v>
      </c>
      <c r="GS48" s="705">
        <v>51</v>
      </c>
      <c r="GT48" s="702">
        <v>135</v>
      </c>
      <c r="GU48" s="726">
        <v>0.5</v>
      </c>
      <c r="GV48" s="726">
        <v>28</v>
      </c>
      <c r="GW48" s="720">
        <v>2.2222222222222223</v>
      </c>
      <c r="GX48" s="705">
        <v>26</v>
      </c>
      <c r="GY48" s="702">
        <v>136</v>
      </c>
      <c r="GZ48" s="726">
        <v>1</v>
      </c>
      <c r="HA48" s="726">
        <v>41</v>
      </c>
      <c r="HB48" s="720">
        <v>1.4705882352941175</v>
      </c>
      <c r="HC48" s="705">
        <v>21</v>
      </c>
      <c r="HD48" s="709">
        <v>19.367588932806324</v>
      </c>
      <c r="HE48" s="703">
        <v>3.9525691699604746</v>
      </c>
      <c r="HF48" s="703">
        <v>67.588932806324109</v>
      </c>
      <c r="HG48" s="703">
        <v>22.92490118577075</v>
      </c>
      <c r="HH48" s="1299">
        <v>14.229249011857709</v>
      </c>
      <c r="HI48" s="1299">
        <v>20.948616600790515</v>
      </c>
      <c r="HJ48" s="1299">
        <v>67.984189723320156</v>
      </c>
      <c r="HK48" s="1299">
        <v>7.9051383399209492</v>
      </c>
      <c r="HL48" s="1299">
        <v>70.355731225296452</v>
      </c>
      <c r="HM48" s="1300">
        <v>253</v>
      </c>
      <c r="HN48" s="709">
        <v>17.013888888888889</v>
      </c>
      <c r="HO48" s="709">
        <v>3.3564814814814818</v>
      </c>
      <c r="HP48" s="709">
        <v>62.962962962962962</v>
      </c>
      <c r="HQ48" s="709">
        <v>24.652777777777779</v>
      </c>
      <c r="HR48" s="709">
        <v>9.143518518518519</v>
      </c>
      <c r="HS48" s="709">
        <v>41.898148148148145</v>
      </c>
      <c r="HT48" s="709">
        <v>52.546296296296291</v>
      </c>
      <c r="HU48" s="709">
        <v>4.1666666666666661</v>
      </c>
      <c r="HV48" s="709">
        <v>60.648148148148152</v>
      </c>
      <c r="HW48" s="1300">
        <v>864</v>
      </c>
      <c r="HX48" s="1265">
        <v>4</v>
      </c>
      <c r="HY48" s="1266">
        <v>4</v>
      </c>
      <c r="HZ48" s="1266">
        <v>25</v>
      </c>
      <c r="IA48" s="1266">
        <v>14</v>
      </c>
      <c r="IB48" s="1266">
        <v>11</v>
      </c>
      <c r="IC48" s="1266">
        <v>5</v>
      </c>
      <c r="ID48" s="1266">
        <v>7</v>
      </c>
      <c r="IE48" s="1266">
        <v>19</v>
      </c>
      <c r="IF48" s="1267">
        <v>89</v>
      </c>
      <c r="IG48" s="1268">
        <v>38</v>
      </c>
      <c r="IH48" s="1269">
        <v>13</v>
      </c>
      <c r="II48" s="1269">
        <v>11</v>
      </c>
      <c r="IJ48" s="1269">
        <v>7</v>
      </c>
      <c r="IK48" s="1269">
        <v>11</v>
      </c>
      <c r="IL48" s="1269">
        <v>1</v>
      </c>
      <c r="IM48" s="1269">
        <v>3</v>
      </c>
      <c r="IN48" s="1269">
        <v>31</v>
      </c>
      <c r="IO48" s="1267">
        <v>115</v>
      </c>
      <c r="IP48" s="1268">
        <v>7</v>
      </c>
      <c r="IQ48" s="1269">
        <v>8</v>
      </c>
      <c r="IR48" s="1269">
        <v>0</v>
      </c>
      <c r="IS48" s="1269">
        <v>6</v>
      </c>
      <c r="IT48" s="1269">
        <v>3</v>
      </c>
      <c r="IU48" s="1269">
        <v>1</v>
      </c>
      <c r="IV48" s="1269">
        <v>10</v>
      </c>
      <c r="IW48" s="1269">
        <v>9</v>
      </c>
      <c r="IX48" s="1270">
        <v>44</v>
      </c>
      <c r="IY48" s="1268">
        <v>4.4943820224719104</v>
      </c>
      <c r="IZ48" s="1269">
        <v>4.4943820224719104</v>
      </c>
      <c r="JA48" s="1269">
        <v>28.08988764044944</v>
      </c>
      <c r="JB48" s="1269">
        <v>15.730337078651685</v>
      </c>
      <c r="JC48" s="1269">
        <v>12.359550561797752</v>
      </c>
      <c r="JD48" s="1269">
        <v>5.6179775280898872</v>
      </c>
      <c r="JE48" s="1269">
        <v>7.8651685393258424</v>
      </c>
      <c r="JF48" s="1269">
        <v>21.348314606741571</v>
      </c>
      <c r="JG48" s="1270">
        <v>100</v>
      </c>
      <c r="JH48" s="1268">
        <v>33.043478260869563</v>
      </c>
      <c r="JI48" s="1269">
        <v>11.304347826086957</v>
      </c>
      <c r="JJ48" s="1269">
        <v>9.5652173913043477</v>
      </c>
      <c r="JK48" s="1269">
        <v>6.0869565217391308</v>
      </c>
      <c r="JL48" s="1269">
        <v>9.5652173913043477</v>
      </c>
      <c r="JM48" s="1269">
        <v>0.86956521739130432</v>
      </c>
      <c r="JN48" s="1269">
        <v>2.6086956521739131</v>
      </c>
      <c r="JO48" s="1269">
        <v>26.956521739130434</v>
      </c>
      <c r="JP48" s="1270">
        <v>100</v>
      </c>
      <c r="JQ48" s="1268">
        <v>15.909090909090908</v>
      </c>
      <c r="JR48" s="1269">
        <v>18.181818181818183</v>
      </c>
      <c r="JS48" s="1269">
        <v>0</v>
      </c>
      <c r="JT48" s="1269">
        <v>13.636363636363635</v>
      </c>
      <c r="JU48" s="1269">
        <v>6.8181818181818175</v>
      </c>
      <c r="JV48" s="1269">
        <v>2.2727272727272729</v>
      </c>
      <c r="JW48" s="1269">
        <v>22.727272727272727</v>
      </c>
      <c r="JX48" s="1269">
        <v>20.454545454545457</v>
      </c>
      <c r="JY48" s="1270">
        <v>100</v>
      </c>
      <c r="JZ48" s="718">
        <v>47.957881301850669</v>
      </c>
      <c r="KA48" s="705">
        <f t="shared" si="43"/>
        <v>49</v>
      </c>
      <c r="KB48" s="718">
        <v>74.838709677419359</v>
      </c>
      <c r="KC48" s="705">
        <f t="shared" si="43"/>
        <v>31</v>
      </c>
      <c r="KD48" s="725">
        <v>17.857142857142858</v>
      </c>
      <c r="KE48" s="715">
        <f t="shared" si="44"/>
        <v>1</v>
      </c>
      <c r="KF48" s="1212">
        <v>0</v>
      </c>
      <c r="KG48" s="715">
        <f t="shared" si="44"/>
        <v>28</v>
      </c>
      <c r="KH48" s="725">
        <v>38.602941176470587</v>
      </c>
      <c r="KI48" s="715">
        <f t="shared" ref="KI48:KK63" si="133">IFERROR(RANK(KH48,KH$15:KH$91,0),"-")</f>
        <v>2</v>
      </c>
      <c r="KJ48" s="1212">
        <v>0</v>
      </c>
      <c r="KK48" s="715">
        <f t="shared" si="133"/>
        <v>48</v>
      </c>
      <c r="KL48" s="725">
        <v>48.136645962732921</v>
      </c>
      <c r="KM48" s="715">
        <f t="shared" si="46"/>
        <v>1</v>
      </c>
      <c r="KN48" s="715">
        <v>26.497560975609758</v>
      </c>
      <c r="KO48" s="715">
        <f t="shared" si="47"/>
        <v>14</v>
      </c>
      <c r="KP48" s="728">
        <v>30</v>
      </c>
      <c r="KQ48" s="729">
        <v>10</v>
      </c>
      <c r="KR48" s="729">
        <v>10</v>
      </c>
      <c r="KS48" s="729">
        <v>40</v>
      </c>
      <c r="KT48" s="729">
        <v>15</v>
      </c>
      <c r="KU48" s="730">
        <f t="shared" si="48"/>
        <v>105</v>
      </c>
      <c r="KV48" s="734">
        <f t="shared" si="49"/>
        <v>25</v>
      </c>
      <c r="KW48" s="728">
        <v>10</v>
      </c>
      <c r="KX48" s="729">
        <v>10</v>
      </c>
      <c r="KY48" s="706">
        <f t="shared" si="50"/>
        <v>20</v>
      </c>
      <c r="KZ48" s="705">
        <f t="shared" si="51"/>
        <v>1</v>
      </c>
      <c r="LA48" s="847" t="s">
        <v>1632</v>
      </c>
      <c r="LB48" s="846" t="s">
        <v>1625</v>
      </c>
      <c r="LC48" s="846" t="s">
        <v>1625</v>
      </c>
      <c r="LD48" s="846" t="s">
        <v>1625</v>
      </c>
      <c r="LE48" s="729">
        <v>10</v>
      </c>
      <c r="LF48" s="1023">
        <v>37</v>
      </c>
      <c r="LG48" s="847" t="s">
        <v>1632</v>
      </c>
      <c r="LH48" s="846" t="s">
        <v>1632</v>
      </c>
      <c r="LI48" s="846" t="s">
        <v>1632</v>
      </c>
      <c r="LJ48" s="846" t="s">
        <v>1625</v>
      </c>
      <c r="LK48" s="729">
        <v>30</v>
      </c>
      <c r="LL48" s="1023">
        <v>26</v>
      </c>
      <c r="LM48" s="847" t="s">
        <v>1632</v>
      </c>
      <c r="LN48" s="846" t="s">
        <v>1632</v>
      </c>
      <c r="LO48" s="846" t="s">
        <v>1625</v>
      </c>
      <c r="LP48" s="846" t="s">
        <v>1625</v>
      </c>
      <c r="LQ48" s="729">
        <v>30</v>
      </c>
      <c r="LR48" s="1023">
        <v>40</v>
      </c>
      <c r="LS48" s="847" t="s">
        <v>1632</v>
      </c>
      <c r="LT48" s="846" t="s">
        <v>1632</v>
      </c>
      <c r="LU48" s="846" t="s">
        <v>1632</v>
      </c>
      <c r="LV48" s="846" t="s">
        <v>1632</v>
      </c>
      <c r="LW48" s="729">
        <v>40</v>
      </c>
      <c r="LX48" s="1023">
        <v>1</v>
      </c>
      <c r="LY48" s="847" t="s">
        <v>1632</v>
      </c>
      <c r="LZ48" s="846" t="s">
        <v>1632</v>
      </c>
      <c r="MA48" s="846" t="s">
        <v>1625</v>
      </c>
      <c r="MB48" s="846" t="s">
        <v>1625</v>
      </c>
      <c r="MC48" s="729">
        <v>20</v>
      </c>
      <c r="MD48" s="1023">
        <v>48</v>
      </c>
      <c r="ME48" s="847" t="s">
        <v>1632</v>
      </c>
      <c r="MF48" s="846" t="s">
        <v>1632</v>
      </c>
      <c r="MG48" s="846" t="s">
        <v>1632</v>
      </c>
      <c r="MH48" s="846" t="s">
        <v>1625</v>
      </c>
      <c r="MI48" s="729">
        <v>30</v>
      </c>
      <c r="MJ48" s="1023">
        <v>16</v>
      </c>
      <c r="MK48" s="847" t="s">
        <v>1632</v>
      </c>
      <c r="ML48" s="846" t="s">
        <v>1632</v>
      </c>
      <c r="MM48" s="846" t="s">
        <v>1625</v>
      </c>
      <c r="MN48" s="729">
        <v>30</v>
      </c>
      <c r="MO48" s="1023">
        <v>4</v>
      </c>
      <c r="MP48" s="847" t="s">
        <v>1632</v>
      </c>
      <c r="MQ48" s="846" t="s">
        <v>1632</v>
      </c>
      <c r="MR48" s="846" t="s">
        <v>1632</v>
      </c>
      <c r="MS48" s="846" t="s">
        <v>1632</v>
      </c>
      <c r="MT48" s="729">
        <v>40</v>
      </c>
      <c r="MU48" s="1023">
        <v>1</v>
      </c>
      <c r="MV48" s="846" t="s">
        <v>1632</v>
      </c>
      <c r="MW48" s="846" t="s">
        <v>1632</v>
      </c>
      <c r="MX48" s="846" t="s">
        <v>1625</v>
      </c>
      <c r="MY48" s="846" t="s">
        <v>1625</v>
      </c>
      <c r="MZ48" s="729">
        <v>20</v>
      </c>
      <c r="NA48" s="1023">
        <v>24</v>
      </c>
      <c r="NB48" s="715">
        <v>766.14</v>
      </c>
      <c r="NC48" s="715">
        <f t="shared" si="3"/>
        <v>7</v>
      </c>
      <c r="ND48" s="714">
        <v>623</v>
      </c>
      <c r="NE48" s="715">
        <v>11</v>
      </c>
      <c r="NF48" s="731">
        <v>89.012716102300331</v>
      </c>
      <c r="NG48" s="715">
        <v>14</v>
      </c>
      <c r="NH48" s="715">
        <v>391</v>
      </c>
      <c r="NI48" s="715">
        <v>17</v>
      </c>
      <c r="NJ48" s="731">
        <v>55.865123589084149</v>
      </c>
      <c r="NK48" s="715">
        <v>19</v>
      </c>
      <c r="NL48" s="715">
        <v>138</v>
      </c>
      <c r="NM48" s="715">
        <v>14</v>
      </c>
      <c r="NN48" s="2946">
        <v>19.325024506371655</v>
      </c>
      <c r="NO48" s="715">
        <v>22</v>
      </c>
      <c r="NP48" s="715">
        <v>6999</v>
      </c>
      <c r="NQ48" s="3206">
        <v>8</v>
      </c>
      <c r="NR48" s="3349">
        <v>1.0502730709984596</v>
      </c>
      <c r="NS48" s="3206">
        <v>25</v>
      </c>
      <c r="NT48" s="3206">
        <v>75</v>
      </c>
      <c r="NU48" s="3207">
        <v>1.1202912757316903</v>
      </c>
      <c r="NV48" s="3206">
        <v>18</v>
      </c>
      <c r="NW48" s="3206">
        <v>301</v>
      </c>
      <c r="NX48" s="3207">
        <v>4.2150959249404849</v>
      </c>
      <c r="NY48" s="3206">
        <v>28</v>
      </c>
      <c r="NZ48" s="3206">
        <v>25</v>
      </c>
      <c r="OA48" s="3208">
        <v>3.5009102366615319</v>
      </c>
      <c r="OB48" s="3206">
        <v>27</v>
      </c>
      <c r="OC48" s="714">
        <v>38</v>
      </c>
      <c r="OD48" s="2946">
        <v>5.4558506819813353</v>
      </c>
      <c r="OE48" s="733">
        <v>72</v>
      </c>
      <c r="OF48" s="714">
        <v>72</v>
      </c>
      <c r="OG48" s="731">
        <v>10.082621481585212</v>
      </c>
      <c r="OH48" s="733">
        <f t="shared" si="52"/>
        <v>6</v>
      </c>
      <c r="OI48" s="981">
        <v>22.753963593658248</v>
      </c>
      <c r="OJ48" s="733">
        <f t="shared" si="126"/>
        <v>75</v>
      </c>
      <c r="OK48" s="1355" t="s">
        <v>3048</v>
      </c>
      <c r="OL48" s="1355" t="s">
        <v>3046</v>
      </c>
      <c r="OM48" s="1355">
        <v>101</v>
      </c>
      <c r="ON48" s="3559">
        <v>14.322178105501985</v>
      </c>
      <c r="OO48" s="1355">
        <v>59</v>
      </c>
      <c r="OP48" s="977"/>
      <c r="OQ48" s="712">
        <v>10.5</v>
      </c>
      <c r="OR48" s="712">
        <v>7.8</v>
      </c>
      <c r="OS48" s="712">
        <v>10</v>
      </c>
      <c r="OT48" s="712">
        <v>10.943396226415095</v>
      </c>
      <c r="OU48" s="712">
        <v>9.7560975609756095</v>
      </c>
      <c r="OV48" s="712">
        <v>10.943396226415095</v>
      </c>
      <c r="OW48" s="699">
        <f t="shared" si="53"/>
        <v>51</v>
      </c>
      <c r="OX48" s="712">
        <v>9.9904816689676341</v>
      </c>
      <c r="OY48" s="699">
        <f t="shared" si="53"/>
        <v>65</v>
      </c>
      <c r="OZ48" s="712">
        <v>3.9</v>
      </c>
      <c r="PA48" s="712">
        <v>7.1</v>
      </c>
      <c r="PB48" s="712">
        <v>4.5</v>
      </c>
      <c r="PC48" s="712">
        <v>5.2830188679245289</v>
      </c>
      <c r="PD48" s="712">
        <v>9.7560975609756095</v>
      </c>
      <c r="PE48" s="712">
        <v>10.566037735849058</v>
      </c>
      <c r="PF48" s="699">
        <f t="shared" si="54"/>
        <v>44</v>
      </c>
      <c r="PG48" s="712">
        <v>6.8508590274581991</v>
      </c>
      <c r="PH48" s="699">
        <f t="shared" si="55"/>
        <v>55</v>
      </c>
      <c r="PI48" s="712">
        <v>21.509433962264154</v>
      </c>
      <c r="PJ48" s="699">
        <f t="shared" si="56"/>
        <v>53</v>
      </c>
      <c r="PK48" s="985">
        <v>16.841340696425831</v>
      </c>
      <c r="PL48" s="699">
        <f t="shared" si="56"/>
        <v>68</v>
      </c>
      <c r="PM48" s="985">
        <v>106.6</v>
      </c>
      <c r="PN48" s="985">
        <v>164.9</v>
      </c>
      <c r="PO48" s="699">
        <f t="shared" si="57"/>
        <v>26</v>
      </c>
      <c r="PP48" s="712">
        <v>0</v>
      </c>
      <c r="PQ48" s="985">
        <v>0</v>
      </c>
      <c r="PR48" s="699">
        <f t="shared" si="58"/>
        <v>24</v>
      </c>
      <c r="PS48" s="982">
        <v>225</v>
      </c>
      <c r="PT48" s="725">
        <v>44.888888888888886</v>
      </c>
      <c r="PU48" s="699">
        <v>29</v>
      </c>
      <c r="PV48" s="699">
        <v>427</v>
      </c>
      <c r="PW48" s="725">
        <v>57.377049180327866</v>
      </c>
      <c r="PX48" s="699">
        <v>63</v>
      </c>
      <c r="PY48" s="715">
        <v>218</v>
      </c>
      <c r="PZ48" s="725">
        <v>82.110091743119256</v>
      </c>
      <c r="QA48" s="699">
        <v>20</v>
      </c>
      <c r="QB48" s="982">
        <v>228</v>
      </c>
      <c r="QC48" s="715">
        <v>45.175438596491226</v>
      </c>
      <c r="QD48" s="699">
        <v>35</v>
      </c>
      <c r="QE48" s="716">
        <v>0</v>
      </c>
      <c r="QF48" s="3644">
        <v>0</v>
      </c>
      <c r="QG48" s="699">
        <v>23</v>
      </c>
      <c r="QH48" s="1363" t="s">
        <v>1623</v>
      </c>
      <c r="QI48" s="712">
        <v>74.796747967479675</v>
      </c>
      <c r="QJ48" s="712">
        <v>80.090090090090087</v>
      </c>
      <c r="QK48" s="699">
        <f t="shared" si="59"/>
        <v>27</v>
      </c>
      <c r="QL48" s="715">
        <v>1110</v>
      </c>
      <c r="QM48" s="709">
        <v>49.743589743589745</v>
      </c>
      <c r="QN48" s="703">
        <v>54.312354312354316</v>
      </c>
      <c r="QO48" s="978">
        <v>38</v>
      </c>
      <c r="QP48" s="705">
        <v>429</v>
      </c>
      <c r="QQ48" s="3553">
        <v>94.266055045871553</v>
      </c>
      <c r="QR48" s="709">
        <v>548.5</v>
      </c>
      <c r="QS48" s="978">
        <f t="shared" si="60"/>
        <v>7</v>
      </c>
      <c r="QT48" s="703">
        <v>841</v>
      </c>
      <c r="QU48" s="978">
        <f t="shared" si="61"/>
        <v>44</v>
      </c>
      <c r="QV48" s="703">
        <v>2411.6999999999998</v>
      </c>
      <c r="QW48" s="978">
        <f t="shared" si="62"/>
        <v>18</v>
      </c>
      <c r="QX48" s="703">
        <v>0</v>
      </c>
      <c r="QY48" s="979">
        <f t="shared" si="63"/>
        <v>12</v>
      </c>
      <c r="QZ48" s="712">
        <v>0</v>
      </c>
      <c r="RA48" s="699">
        <v>30</v>
      </c>
      <c r="RB48" s="712">
        <v>401.58</v>
      </c>
      <c r="RC48" s="699">
        <v>15</v>
      </c>
      <c r="RD48" s="712">
        <v>3.89</v>
      </c>
      <c r="RE48" s="699">
        <v>3</v>
      </c>
      <c r="RF48" s="712">
        <v>1736.7</v>
      </c>
      <c r="RG48" s="699">
        <v>5</v>
      </c>
      <c r="RH48" s="699">
        <v>3509.4</v>
      </c>
      <c r="RI48" s="978">
        <f t="shared" si="64"/>
        <v>49</v>
      </c>
      <c r="RJ48" s="712">
        <v>360.7</v>
      </c>
      <c r="RK48" s="978">
        <f t="shared" si="64"/>
        <v>61</v>
      </c>
      <c r="RL48" s="712">
        <v>432.9</v>
      </c>
      <c r="RM48" s="978">
        <f t="shared" si="64"/>
        <v>43</v>
      </c>
      <c r="RN48" s="712">
        <v>4040.2</v>
      </c>
      <c r="RO48" s="978">
        <f t="shared" si="64"/>
        <v>14</v>
      </c>
      <c r="RP48" s="712">
        <v>0</v>
      </c>
      <c r="RQ48" s="978">
        <f t="shared" si="65"/>
        <v>2</v>
      </c>
      <c r="RR48" s="712">
        <v>0</v>
      </c>
      <c r="RS48" s="978">
        <f t="shared" si="65"/>
        <v>1</v>
      </c>
      <c r="RT48" s="712">
        <v>211.3</v>
      </c>
      <c r="RU48" s="978">
        <f t="shared" si="65"/>
        <v>27</v>
      </c>
      <c r="RV48" s="712">
        <f t="shared" si="66"/>
        <v>211.3</v>
      </c>
      <c r="RW48" s="978">
        <f t="shared" si="67"/>
        <v>28</v>
      </c>
      <c r="RX48" s="712">
        <v>5</v>
      </c>
      <c r="RY48" s="712" t="s">
        <v>1632</v>
      </c>
      <c r="RZ48" s="712">
        <v>5</v>
      </c>
      <c r="SA48" s="712" t="s">
        <v>1632</v>
      </c>
      <c r="SB48" s="712">
        <v>5</v>
      </c>
      <c r="SC48" s="712" t="s">
        <v>1632</v>
      </c>
      <c r="SD48" s="712">
        <v>5</v>
      </c>
      <c r="SE48" s="712" t="s">
        <v>1632</v>
      </c>
      <c r="SF48" s="712">
        <v>0</v>
      </c>
      <c r="SG48" s="712" t="s">
        <v>1625</v>
      </c>
      <c r="SH48" s="712">
        <v>20</v>
      </c>
      <c r="SI48" s="699">
        <f t="shared" si="68"/>
        <v>17</v>
      </c>
      <c r="SJ48" s="712">
        <v>5</v>
      </c>
      <c r="SK48" s="712" t="s">
        <v>1632</v>
      </c>
      <c r="SL48" s="712">
        <v>5</v>
      </c>
      <c r="SM48" s="712" t="s">
        <v>1632</v>
      </c>
      <c r="SN48" s="712">
        <v>0</v>
      </c>
      <c r="SO48" s="712" t="s">
        <v>1625</v>
      </c>
      <c r="SP48" s="712">
        <v>0</v>
      </c>
      <c r="SQ48" s="712" t="s">
        <v>1625</v>
      </c>
      <c r="SR48" s="712">
        <v>10</v>
      </c>
      <c r="SS48" s="699">
        <f t="shared" si="69"/>
        <v>41</v>
      </c>
      <c r="ST48" s="712">
        <v>5</v>
      </c>
      <c r="SU48" s="712" t="s">
        <v>1632</v>
      </c>
      <c r="SV48" s="712">
        <v>5</v>
      </c>
      <c r="SW48" s="712" t="s">
        <v>1632</v>
      </c>
      <c r="SX48" s="712">
        <v>5</v>
      </c>
      <c r="SY48" s="712" t="s">
        <v>1632</v>
      </c>
      <c r="SZ48" s="712">
        <v>15</v>
      </c>
      <c r="TA48" s="699">
        <f t="shared" si="70"/>
        <v>1</v>
      </c>
      <c r="TB48" s="699">
        <v>0</v>
      </c>
      <c r="TC48" s="699" t="s">
        <v>1625</v>
      </c>
      <c r="TD48" s="699">
        <v>0</v>
      </c>
      <c r="TE48" s="699" t="s">
        <v>1625</v>
      </c>
      <c r="TF48" s="699">
        <v>0</v>
      </c>
      <c r="TG48" s="699" t="s">
        <v>1625</v>
      </c>
      <c r="TH48" s="699">
        <v>0</v>
      </c>
      <c r="TI48" s="699" t="s">
        <v>1625</v>
      </c>
      <c r="TJ48" s="699">
        <v>0</v>
      </c>
      <c r="TK48" s="699">
        <f t="shared" si="71"/>
        <v>64</v>
      </c>
      <c r="TL48" s="989">
        <v>10</v>
      </c>
      <c r="TM48" s="989">
        <v>10</v>
      </c>
      <c r="TN48" s="989">
        <v>0</v>
      </c>
      <c r="TO48" s="989">
        <v>10</v>
      </c>
      <c r="TP48" s="989">
        <v>30</v>
      </c>
      <c r="TQ48" s="699">
        <f t="shared" si="72"/>
        <v>36</v>
      </c>
      <c r="TR48" s="712" t="s">
        <v>1632</v>
      </c>
      <c r="TS48" s="712" t="s">
        <v>1632</v>
      </c>
      <c r="TT48" s="712" t="s">
        <v>1632</v>
      </c>
      <c r="TU48" s="712" t="s">
        <v>1632</v>
      </c>
      <c r="TV48" s="712">
        <v>5</v>
      </c>
      <c r="TW48" s="712">
        <v>5</v>
      </c>
      <c r="TX48" s="712">
        <v>5</v>
      </c>
      <c r="TY48" s="712">
        <v>5</v>
      </c>
      <c r="TZ48" s="712">
        <v>20</v>
      </c>
      <c r="UA48" s="699">
        <f t="shared" si="73"/>
        <v>1</v>
      </c>
      <c r="UB48" s="712">
        <v>10</v>
      </c>
      <c r="UC48" s="712">
        <v>10</v>
      </c>
      <c r="UD48" s="712">
        <v>0</v>
      </c>
      <c r="UE48" s="712">
        <v>0</v>
      </c>
      <c r="UF48" s="712">
        <v>20</v>
      </c>
      <c r="UG48" s="699">
        <f t="shared" si="74"/>
        <v>34</v>
      </c>
      <c r="UH48" s="715">
        <v>0</v>
      </c>
      <c r="UI48" s="712">
        <v>0</v>
      </c>
      <c r="UJ48" s="699">
        <v>25</v>
      </c>
      <c r="UK48" s="715">
        <v>2</v>
      </c>
      <c r="UL48" s="712">
        <v>10.447137484329295</v>
      </c>
      <c r="UM48" s="699">
        <v>45</v>
      </c>
      <c r="UN48" s="715">
        <v>3</v>
      </c>
      <c r="UO48" s="712">
        <v>15.670706226493939</v>
      </c>
      <c r="UP48" s="699">
        <v>15</v>
      </c>
      <c r="UQ48" s="715">
        <v>1</v>
      </c>
      <c r="UR48" s="712">
        <v>5.0753692331117088</v>
      </c>
      <c r="US48" s="699">
        <v>37</v>
      </c>
      <c r="UT48" s="712">
        <v>31.3</v>
      </c>
      <c r="UU48" s="699">
        <v>45</v>
      </c>
      <c r="UV48" s="712">
        <v>10.4</v>
      </c>
      <c r="UW48" s="699">
        <v>73</v>
      </c>
      <c r="UX48" s="1099">
        <v>10.4</v>
      </c>
      <c r="UY48" s="699">
        <v>13</v>
      </c>
      <c r="UZ48" s="989">
        <v>9.9000000000000005E-2</v>
      </c>
      <c r="VA48" s="989">
        <v>63</v>
      </c>
      <c r="VB48" s="989">
        <v>6.4000000000000001E-2</v>
      </c>
      <c r="VC48" s="989">
        <v>32</v>
      </c>
      <c r="VD48" s="989">
        <v>7.5999999999999998E-2</v>
      </c>
      <c r="VE48" s="989">
        <v>9</v>
      </c>
      <c r="VF48" s="989">
        <v>0</v>
      </c>
      <c r="VG48" s="989">
        <v>49</v>
      </c>
      <c r="VH48" s="989">
        <v>0</v>
      </c>
      <c r="VI48" s="989">
        <v>44</v>
      </c>
      <c r="VJ48" s="989">
        <v>0</v>
      </c>
      <c r="VK48" s="989">
        <v>44</v>
      </c>
      <c r="VL48" s="989">
        <v>0</v>
      </c>
      <c r="VM48" s="989">
        <v>7</v>
      </c>
      <c r="VN48" s="989">
        <v>0</v>
      </c>
      <c r="VO48" s="989">
        <v>7</v>
      </c>
      <c r="VP48" s="989">
        <v>19</v>
      </c>
      <c r="VQ48" s="989">
        <v>95.506182768673966</v>
      </c>
      <c r="VR48" s="989">
        <v>39</v>
      </c>
      <c r="VS48" s="989">
        <v>11</v>
      </c>
      <c r="VT48" s="989">
        <v>55.293053181863883</v>
      </c>
      <c r="VU48" s="989">
        <v>31</v>
      </c>
      <c r="VV48" s="989">
        <v>27</v>
      </c>
      <c r="VW48" s="989">
        <v>135.71931235548408</v>
      </c>
      <c r="VX48" s="989">
        <v>36</v>
      </c>
      <c r="VY48" s="989">
        <v>15</v>
      </c>
      <c r="VZ48" s="989">
        <v>75.399617975268924</v>
      </c>
      <c r="WA48" s="989">
        <v>47</v>
      </c>
      <c r="WB48" s="989">
        <v>128</v>
      </c>
      <c r="WC48" s="989">
        <v>643.41007338896145</v>
      </c>
      <c r="WD48" s="989">
        <v>30</v>
      </c>
      <c r="WE48" s="989">
        <v>50</v>
      </c>
      <c r="WF48" s="989">
        <v>251.3320599175631</v>
      </c>
      <c r="WG48" s="989">
        <v>17</v>
      </c>
      <c r="WH48" s="989">
        <v>83.41</v>
      </c>
      <c r="WI48" s="989">
        <v>30</v>
      </c>
      <c r="WJ48" s="989">
        <v>0</v>
      </c>
      <c r="WK48" s="989">
        <v>10</v>
      </c>
      <c r="WL48" s="989">
        <v>0</v>
      </c>
      <c r="WM48" s="989">
        <v>2</v>
      </c>
      <c r="WN48" s="989">
        <v>64.87</v>
      </c>
      <c r="WO48" s="989">
        <v>30</v>
      </c>
      <c r="WP48" s="989">
        <v>0</v>
      </c>
      <c r="WQ48" s="989">
        <v>19</v>
      </c>
      <c r="WR48" s="989">
        <v>9.27</v>
      </c>
      <c r="WS48" s="989">
        <v>10</v>
      </c>
      <c r="WT48" s="989">
        <v>9.27</v>
      </c>
      <c r="WU48" s="989">
        <v>3</v>
      </c>
      <c r="WV48" s="989">
        <v>0</v>
      </c>
      <c r="WW48" s="989">
        <v>12</v>
      </c>
      <c r="WX48" s="989">
        <v>0</v>
      </c>
      <c r="WY48" s="989">
        <v>41</v>
      </c>
      <c r="WZ48" s="712">
        <v>129.87</v>
      </c>
      <c r="XA48" s="699">
        <v>69</v>
      </c>
      <c r="XB48" s="712">
        <v>209.79</v>
      </c>
      <c r="XC48" s="712">
        <v>68</v>
      </c>
      <c r="XD48" s="712">
        <v>101.95</v>
      </c>
      <c r="XE48" s="699">
        <v>27</v>
      </c>
      <c r="XF48" s="712">
        <v>0</v>
      </c>
      <c r="XG48" s="712">
        <v>23</v>
      </c>
      <c r="XH48" s="712">
        <v>611.67999999999995</v>
      </c>
      <c r="XI48" s="699">
        <v>6</v>
      </c>
      <c r="XJ48" s="712">
        <v>179.82</v>
      </c>
      <c r="XK48" s="699">
        <v>33</v>
      </c>
      <c r="XL48" s="712">
        <v>398.52</v>
      </c>
      <c r="XM48" s="699">
        <v>14</v>
      </c>
      <c r="XO48" s="714"/>
      <c r="XP48" s="725"/>
      <c r="XQ48" s="715"/>
      <c r="XR48" s="714"/>
      <c r="XS48" s="725"/>
      <c r="XT48" s="715"/>
      <c r="XU48" s="715"/>
      <c r="XV48" s="712"/>
      <c r="XW48" s="715"/>
      <c r="XX48" s="1169">
        <v>224</v>
      </c>
      <c r="XY48" s="1174">
        <v>3.5714285714285712</v>
      </c>
      <c r="XZ48" s="1168">
        <f t="shared" si="75"/>
        <v>15</v>
      </c>
      <c r="YA48" s="715">
        <v>400</v>
      </c>
      <c r="YB48" s="725">
        <v>19</v>
      </c>
      <c r="YC48" s="715">
        <f t="shared" si="76"/>
        <v>24</v>
      </c>
      <c r="YD48" s="714">
        <v>456</v>
      </c>
      <c r="YE48" s="725">
        <v>7.3732718894009217</v>
      </c>
      <c r="YF48" s="715">
        <f t="shared" si="77"/>
        <v>40</v>
      </c>
      <c r="YG48" s="699">
        <v>433</v>
      </c>
      <c r="YH48" s="1099">
        <v>12.009237875288683</v>
      </c>
      <c r="YI48" s="715">
        <f t="shared" si="78"/>
        <v>74</v>
      </c>
      <c r="YJ48" s="714">
        <v>456</v>
      </c>
      <c r="YK48" s="712">
        <v>21.658986175115206</v>
      </c>
      <c r="YL48" s="715">
        <f t="shared" si="79"/>
        <v>30</v>
      </c>
      <c r="YM48" s="699">
        <v>433</v>
      </c>
      <c r="YN48" s="712">
        <v>26.327944572748269</v>
      </c>
      <c r="YO48" s="715">
        <f t="shared" si="80"/>
        <v>55</v>
      </c>
      <c r="YP48" s="1178">
        <v>14.285714285714285</v>
      </c>
      <c r="YQ48" s="1099">
        <v>0</v>
      </c>
      <c r="YR48" s="1099">
        <v>0</v>
      </c>
      <c r="YS48" s="1099">
        <v>14.285714285714285</v>
      </c>
      <c r="YT48" s="1099">
        <v>71.428571428571431</v>
      </c>
      <c r="YU48" s="1099">
        <v>0</v>
      </c>
      <c r="YV48" s="1099">
        <v>0</v>
      </c>
      <c r="YW48" s="1099">
        <v>0</v>
      </c>
      <c r="YX48" s="1099">
        <v>14.285714285714285</v>
      </c>
      <c r="YY48" s="1099">
        <v>28.571428571428569</v>
      </c>
      <c r="YZ48" s="1099">
        <v>0</v>
      </c>
      <c r="ZA48" s="1188">
        <v>7</v>
      </c>
      <c r="ZB48" s="985">
        <v>39.726027397260275</v>
      </c>
      <c r="ZC48" s="985">
        <v>9.5890410958904102</v>
      </c>
      <c r="ZD48" s="985">
        <v>17.80821917808219</v>
      </c>
      <c r="ZE48" s="985">
        <v>9.5890410958904102</v>
      </c>
      <c r="ZF48" s="985">
        <v>17.80821917808219</v>
      </c>
      <c r="ZG48" s="985">
        <v>15.068493150684931</v>
      </c>
      <c r="ZH48" s="985">
        <v>13.698630136986301</v>
      </c>
      <c r="ZI48" s="985">
        <v>10.95890410958904</v>
      </c>
      <c r="ZJ48" s="985">
        <v>30.136986301369863</v>
      </c>
      <c r="ZK48" s="985">
        <v>12.328767123287671</v>
      </c>
      <c r="ZL48" s="985">
        <v>6.8493150684931505</v>
      </c>
      <c r="ZM48" s="699">
        <v>73</v>
      </c>
      <c r="ZN48" s="714" t="s">
        <v>1650</v>
      </c>
      <c r="ZO48" s="715" t="s">
        <v>1650</v>
      </c>
      <c r="ZP48" s="715" t="s">
        <v>1634</v>
      </c>
      <c r="ZQ48" s="715" t="s">
        <v>1633</v>
      </c>
      <c r="ZR48" s="715" t="s">
        <v>1633</v>
      </c>
      <c r="ZS48" s="715" t="s">
        <v>1633</v>
      </c>
      <c r="ZT48" s="715">
        <v>2</v>
      </c>
      <c r="ZU48" s="715">
        <v>2</v>
      </c>
      <c r="ZV48" s="715">
        <v>1</v>
      </c>
      <c r="ZW48" s="715">
        <v>-1</v>
      </c>
      <c r="ZX48" s="715">
        <v>-1</v>
      </c>
      <c r="ZY48" s="715">
        <v>-1</v>
      </c>
      <c r="ZZ48" s="715">
        <f t="shared" si="81"/>
        <v>2</v>
      </c>
      <c r="AAA48" s="715">
        <f t="shared" si="82"/>
        <v>50</v>
      </c>
      <c r="AAB48" s="716" t="s">
        <v>31</v>
      </c>
      <c r="AAC48" s="712" t="s">
        <v>31</v>
      </c>
      <c r="AAD48" s="712" t="s">
        <v>31</v>
      </c>
      <c r="AAE48" s="712" t="s">
        <v>1701</v>
      </c>
      <c r="AAF48" s="712" t="s">
        <v>1636</v>
      </c>
      <c r="AAG48" s="712" t="s">
        <v>1701</v>
      </c>
      <c r="AAH48" s="714">
        <v>8</v>
      </c>
      <c r="AAI48" s="715">
        <v>5</v>
      </c>
      <c r="AAJ48" s="715">
        <v>2</v>
      </c>
      <c r="AAK48" s="715">
        <v>10</v>
      </c>
      <c r="AAL48" s="715">
        <v>4</v>
      </c>
      <c r="AAM48" s="733">
        <v>2</v>
      </c>
      <c r="AAN48" s="2996">
        <v>1.1250175783996625</v>
      </c>
      <c r="AAO48" s="2954">
        <f t="shared" si="83"/>
        <v>19</v>
      </c>
      <c r="AAP48" s="2995">
        <v>0.70313598649978915</v>
      </c>
      <c r="AAQ48" s="2954">
        <f t="shared" si="84"/>
        <v>28</v>
      </c>
      <c r="AAR48" s="2995">
        <v>0.28125439459991564</v>
      </c>
      <c r="AAS48" s="2954">
        <f t="shared" si="85"/>
        <v>27</v>
      </c>
      <c r="AAT48" s="2995">
        <v>1.4062719729995783</v>
      </c>
      <c r="AAU48" s="2954">
        <f t="shared" si="86"/>
        <v>35</v>
      </c>
      <c r="AAV48" s="2995">
        <v>0.56250878919983127</v>
      </c>
      <c r="AAW48" s="2954">
        <f t="shared" si="87"/>
        <v>36</v>
      </c>
      <c r="AAX48" s="2995">
        <v>0.28125439459991564</v>
      </c>
      <c r="AAY48" s="2954">
        <f t="shared" si="88"/>
        <v>52</v>
      </c>
      <c r="AAZ48" s="982">
        <v>5</v>
      </c>
      <c r="ABA48" s="699">
        <v>0</v>
      </c>
      <c r="ABB48" s="699">
        <v>0</v>
      </c>
      <c r="ABC48" s="2988">
        <v>0.70313598649978915</v>
      </c>
      <c r="ABD48" s="2954">
        <f t="shared" si="89"/>
        <v>32</v>
      </c>
      <c r="ABE48" s="2955">
        <v>0</v>
      </c>
      <c r="ABF48" s="2954">
        <f t="shared" si="89"/>
        <v>28</v>
      </c>
      <c r="ABG48" s="2955">
        <v>0</v>
      </c>
      <c r="ABH48" s="2993">
        <f t="shared" si="89"/>
        <v>32</v>
      </c>
      <c r="ABI48" s="982">
        <v>0</v>
      </c>
      <c r="ABJ48" s="731">
        <v>0</v>
      </c>
      <c r="ABK48" s="715">
        <f t="shared" si="90"/>
        <v>31</v>
      </c>
      <c r="ABL48" s="716" t="s">
        <v>107</v>
      </c>
      <c r="ABM48" s="712" t="s">
        <v>107</v>
      </c>
      <c r="ABN48" s="715">
        <v>1</v>
      </c>
      <c r="ABO48" s="715">
        <v>1</v>
      </c>
      <c r="ABP48" s="715">
        <f t="shared" si="91"/>
        <v>2</v>
      </c>
      <c r="ABQ48" s="715">
        <f t="shared" si="92"/>
        <v>37</v>
      </c>
      <c r="ABR48" s="1201" t="s">
        <v>1632</v>
      </c>
      <c r="ABS48" s="1202" t="s">
        <v>1632</v>
      </c>
      <c r="ABT48" s="1202" t="s">
        <v>1632</v>
      </c>
      <c r="ABU48" s="1202" t="s">
        <v>1625</v>
      </c>
      <c r="ABV48" s="725">
        <v>5</v>
      </c>
      <c r="ABW48" s="725">
        <v>5</v>
      </c>
      <c r="ABX48" s="725">
        <v>5</v>
      </c>
      <c r="ABY48" s="725">
        <v>0</v>
      </c>
      <c r="ABZ48" s="715">
        <f t="shared" si="93"/>
        <v>15</v>
      </c>
      <c r="ACA48" s="715">
        <f t="shared" si="94"/>
        <v>20</v>
      </c>
      <c r="ACB48" s="983" t="s">
        <v>1632</v>
      </c>
      <c r="ACC48" s="725" t="s">
        <v>1632</v>
      </c>
      <c r="ACD48" s="725" t="s">
        <v>1632</v>
      </c>
      <c r="ACE48" s="725" t="s">
        <v>1632</v>
      </c>
      <c r="ACF48" s="725">
        <v>5</v>
      </c>
      <c r="ACG48" s="725">
        <v>5</v>
      </c>
      <c r="ACH48" s="725">
        <v>5</v>
      </c>
      <c r="ACI48" s="725">
        <v>5</v>
      </c>
      <c r="ACJ48" s="715">
        <f t="shared" si="95"/>
        <v>20</v>
      </c>
      <c r="ACK48" s="715">
        <f t="shared" si="96"/>
        <v>1</v>
      </c>
      <c r="ACL48" s="982">
        <v>90</v>
      </c>
      <c r="ACM48" s="715">
        <v>2764</v>
      </c>
      <c r="ACN48" s="1089">
        <v>14.907999999999999</v>
      </c>
      <c r="ACO48" s="715">
        <v>27</v>
      </c>
      <c r="ACP48" s="1089">
        <v>2.5</v>
      </c>
      <c r="ACQ48" s="715">
        <v>26</v>
      </c>
      <c r="ACR48" s="982">
        <v>70.518000000000001</v>
      </c>
      <c r="ACS48" s="1090">
        <v>18</v>
      </c>
      <c r="ACT48" s="983" t="s">
        <v>1625</v>
      </c>
      <c r="ACU48" s="725" t="s">
        <v>1625</v>
      </c>
      <c r="ACV48" s="725" t="s">
        <v>1625</v>
      </c>
      <c r="ACW48" s="725" t="s">
        <v>1625</v>
      </c>
      <c r="ACX48" s="725">
        <v>0</v>
      </c>
      <c r="ACY48" s="725">
        <v>0</v>
      </c>
      <c r="ACZ48" s="725">
        <v>0</v>
      </c>
      <c r="ADA48" s="725">
        <v>0</v>
      </c>
      <c r="ADB48" s="715">
        <f t="shared" si="97"/>
        <v>0</v>
      </c>
      <c r="ADC48" s="715">
        <f t="shared" si="98"/>
        <v>28</v>
      </c>
      <c r="ADD48" s="984" t="s">
        <v>1632</v>
      </c>
      <c r="ADE48" s="985" t="s">
        <v>1632</v>
      </c>
      <c r="ADF48" s="985" t="s">
        <v>1625</v>
      </c>
      <c r="ADG48" s="985" t="s">
        <v>1632</v>
      </c>
      <c r="ADH48" s="985">
        <v>5</v>
      </c>
      <c r="ADI48" s="985">
        <v>5</v>
      </c>
      <c r="ADJ48" s="985">
        <v>0</v>
      </c>
      <c r="ADK48" s="985">
        <v>5</v>
      </c>
      <c r="ADL48" s="715">
        <f t="shared" si="99"/>
        <v>15</v>
      </c>
      <c r="ADM48" s="715">
        <f t="shared" si="100"/>
        <v>20</v>
      </c>
      <c r="ADN48" s="1169">
        <v>1</v>
      </c>
      <c r="ADO48" s="1168">
        <v>192</v>
      </c>
      <c r="ADP48" s="1168">
        <v>1536</v>
      </c>
      <c r="ADQ48" s="989">
        <v>192</v>
      </c>
      <c r="ADR48" s="989">
        <v>1536</v>
      </c>
      <c r="ADS48" s="989">
        <v>219.45992284612086</v>
      </c>
      <c r="ADT48" s="989">
        <v>30</v>
      </c>
      <c r="ADU48" s="989">
        <v>0</v>
      </c>
      <c r="ADV48" s="989">
        <v>0</v>
      </c>
      <c r="ADW48" s="989">
        <v>0</v>
      </c>
      <c r="ADX48" s="989">
        <v>0</v>
      </c>
      <c r="ADY48" s="989">
        <v>0</v>
      </c>
      <c r="ADZ48" s="989">
        <v>0</v>
      </c>
      <c r="AEA48" s="989">
        <v>50</v>
      </c>
      <c r="AEB48" s="989">
        <v>1</v>
      </c>
      <c r="AEC48" s="989">
        <v>192</v>
      </c>
      <c r="AED48" s="989">
        <v>1536</v>
      </c>
      <c r="AEE48" s="989">
        <v>192</v>
      </c>
      <c r="AEF48" s="989">
        <v>1536</v>
      </c>
      <c r="AEG48" s="989">
        <v>219.45992284612086</v>
      </c>
      <c r="AEH48" s="729">
        <v>51</v>
      </c>
      <c r="AEI48" s="987"/>
      <c r="AEM48" s="715">
        <v>878</v>
      </c>
      <c r="AEN48" s="715">
        <v>644</v>
      </c>
      <c r="AEO48" s="989">
        <v>110</v>
      </c>
      <c r="AEP48" s="1099">
        <v>17.080745341614907</v>
      </c>
      <c r="AEQ48" s="989">
        <v>71</v>
      </c>
      <c r="AER48" s="989">
        <v>32</v>
      </c>
      <c r="AES48" s="989">
        <v>29.09090909090909</v>
      </c>
      <c r="AET48" s="1099">
        <v>2.71875</v>
      </c>
      <c r="AEU48" s="989">
        <v>72</v>
      </c>
      <c r="AEV48" s="989">
        <v>2</v>
      </c>
      <c r="AEW48" s="989">
        <v>112</v>
      </c>
      <c r="AEX48" s="989">
        <v>1.7857142857142856</v>
      </c>
      <c r="AEY48" s="989">
        <v>60</v>
      </c>
      <c r="AEZ48" s="1667">
        <v>644</v>
      </c>
      <c r="AFA48" s="1668">
        <v>2.2779503105590062</v>
      </c>
      <c r="AFB48" s="1667">
        <f t="shared" si="101"/>
        <v>44</v>
      </c>
      <c r="AFC48" s="1168">
        <v>18</v>
      </c>
      <c r="AFD48" s="1099">
        <v>5.5555555555555554</v>
      </c>
      <c r="AFE48" s="989">
        <f t="shared" si="102"/>
        <v>21</v>
      </c>
      <c r="AFF48" s="715">
        <v>88</v>
      </c>
      <c r="AFG48" s="985">
        <v>18.181818181818183</v>
      </c>
      <c r="AFH48" s="699">
        <f t="shared" si="103"/>
        <v>21</v>
      </c>
      <c r="AFI48" s="989">
        <v>5</v>
      </c>
      <c r="AFJ48" s="715">
        <v>0</v>
      </c>
      <c r="AFK48" s="985">
        <v>0</v>
      </c>
      <c r="AFL48" s="699">
        <f t="shared" si="104"/>
        <v>1</v>
      </c>
      <c r="AFM48" s="707">
        <v>195</v>
      </c>
      <c r="AFN48" s="990">
        <v>10</v>
      </c>
      <c r="AFO48" s="719">
        <v>5.1282051282051277</v>
      </c>
      <c r="AFP48" s="979">
        <f t="shared" si="105"/>
        <v>23</v>
      </c>
      <c r="AFQ48" s="715">
        <v>55</v>
      </c>
      <c r="AFR48" s="699">
        <f t="shared" si="105"/>
        <v>42</v>
      </c>
      <c r="AFS48" s="715">
        <v>4610</v>
      </c>
      <c r="AFT48" s="715">
        <v>2360</v>
      </c>
      <c r="AFU48" s="985">
        <v>51.193058568329718</v>
      </c>
      <c r="AFV48" s="699">
        <f t="shared" si="106"/>
        <v>5</v>
      </c>
      <c r="AFW48" s="715" t="s">
        <v>31</v>
      </c>
      <c r="AFX48" s="715" t="s">
        <v>31</v>
      </c>
      <c r="AFY48" s="712" t="s">
        <v>31</v>
      </c>
      <c r="AFZ48" s="699" t="str">
        <f t="shared" si="107"/>
        <v>-</v>
      </c>
      <c r="AGA48" s="712">
        <v>42.384105960264904</v>
      </c>
      <c r="AGB48" s="712">
        <v>19.867549668874172</v>
      </c>
      <c r="AGC48" s="712">
        <v>13.90728476821192</v>
      </c>
      <c r="AGD48" s="712">
        <v>2.6490066225165565</v>
      </c>
      <c r="AGE48" s="712">
        <v>5.298013245033113</v>
      </c>
      <c r="AGF48" s="712">
        <v>10.596026490066226</v>
      </c>
      <c r="AGG48" s="712">
        <v>4.6357615894039732</v>
      </c>
      <c r="AGH48" s="712">
        <v>0.66225165562913912</v>
      </c>
      <c r="AGI48" s="712">
        <v>0</v>
      </c>
      <c r="AGJ48" s="715">
        <v>64</v>
      </c>
      <c r="AGK48" s="715">
        <v>30</v>
      </c>
      <c r="AGL48" s="715">
        <v>21</v>
      </c>
      <c r="AGM48" s="715">
        <v>4</v>
      </c>
      <c r="AGN48" s="715">
        <v>8</v>
      </c>
      <c r="AGO48" s="715">
        <v>16</v>
      </c>
      <c r="AGP48" s="715">
        <v>7</v>
      </c>
      <c r="AGQ48" s="715">
        <v>1</v>
      </c>
      <c r="AGR48" s="715">
        <v>0</v>
      </c>
      <c r="AGS48" s="715">
        <v>151</v>
      </c>
      <c r="AGT48" s="712">
        <v>26.315789473684209</v>
      </c>
      <c r="AGU48" s="712">
        <v>10.526315789473683</v>
      </c>
      <c r="AGV48" s="712">
        <v>15.789473684210526</v>
      </c>
      <c r="AGW48" s="712">
        <v>7.8947368421052628</v>
      </c>
      <c r="AGX48" s="712">
        <v>10.526315789473683</v>
      </c>
      <c r="AGY48" s="712">
        <v>5.2631578947368416</v>
      </c>
      <c r="AGZ48" s="712">
        <v>13.157894736842104</v>
      </c>
      <c r="AHA48" s="712">
        <v>7.8947368421052628</v>
      </c>
      <c r="AHB48" s="712">
        <v>2.6315789473684208</v>
      </c>
      <c r="AHC48" s="715">
        <v>10</v>
      </c>
      <c r="AHD48" s="715">
        <v>4</v>
      </c>
      <c r="AHE48" s="715">
        <v>6</v>
      </c>
      <c r="AHF48" s="715">
        <v>3</v>
      </c>
      <c r="AHG48" s="715">
        <v>4</v>
      </c>
      <c r="AHH48" s="715">
        <v>2</v>
      </c>
      <c r="AHI48" s="715">
        <v>5</v>
      </c>
      <c r="AHJ48" s="715">
        <v>3</v>
      </c>
      <c r="AHK48" s="715">
        <v>1</v>
      </c>
      <c r="AHL48" s="715">
        <v>38</v>
      </c>
      <c r="AHM48" s="712">
        <v>0</v>
      </c>
      <c r="AHN48" s="712">
        <v>25</v>
      </c>
      <c r="AHO48" s="712">
        <v>0</v>
      </c>
      <c r="AHP48" s="712">
        <v>25</v>
      </c>
      <c r="AHQ48" s="712">
        <v>0</v>
      </c>
      <c r="AHR48" s="712">
        <v>50</v>
      </c>
      <c r="AHS48" s="712">
        <v>0</v>
      </c>
      <c r="AHT48" s="712">
        <v>0</v>
      </c>
      <c r="AHU48" s="712">
        <v>0</v>
      </c>
      <c r="AHV48" s="715">
        <v>0</v>
      </c>
      <c r="AHW48" s="715">
        <v>1</v>
      </c>
      <c r="AHX48" s="715">
        <v>0</v>
      </c>
      <c r="AHY48" s="715">
        <v>1</v>
      </c>
      <c r="AHZ48" s="715">
        <v>0</v>
      </c>
      <c r="AIA48" s="715">
        <v>2</v>
      </c>
      <c r="AIB48" s="715">
        <v>0</v>
      </c>
      <c r="AIC48" s="715">
        <v>0</v>
      </c>
      <c r="AID48" s="715">
        <v>0</v>
      </c>
      <c r="AIE48" s="715">
        <v>4</v>
      </c>
      <c r="AIF48" s="712" t="s">
        <v>1648</v>
      </c>
      <c r="AIG48" s="712" t="s">
        <v>1627</v>
      </c>
      <c r="AIH48" s="709">
        <v>5</v>
      </c>
      <c r="AII48" s="978">
        <f t="shared" si="108"/>
        <v>30</v>
      </c>
      <c r="AIJ48" s="703" t="s">
        <v>1625</v>
      </c>
      <c r="AIK48" s="703" t="s">
        <v>1625</v>
      </c>
      <c r="AIL48" s="703" t="s">
        <v>1625</v>
      </c>
      <c r="AIM48" s="701" t="s">
        <v>1626</v>
      </c>
      <c r="AIN48" s="712" t="s">
        <v>1625</v>
      </c>
      <c r="AIO48" s="712" t="s">
        <v>1623</v>
      </c>
      <c r="AIP48" s="712" t="s">
        <v>1627</v>
      </c>
      <c r="AIQ48" s="712" t="s">
        <v>1627</v>
      </c>
      <c r="AIR48" s="712" t="s">
        <v>1625</v>
      </c>
      <c r="AIS48" s="712" t="s">
        <v>1628</v>
      </c>
      <c r="AIT48" s="712" t="s">
        <v>1648</v>
      </c>
      <c r="AIU48" s="712" t="s">
        <v>1630</v>
      </c>
      <c r="AIV48" s="712" t="s">
        <v>1773</v>
      </c>
      <c r="AIW48" s="699">
        <v>61</v>
      </c>
      <c r="AIX48" s="699">
        <v>5</v>
      </c>
      <c r="AIY48" s="985">
        <v>8.1</v>
      </c>
      <c r="AIZ48" s="699">
        <v>0</v>
      </c>
      <c r="AJA48" s="712">
        <v>0</v>
      </c>
      <c r="AJB48" s="699">
        <f t="shared" si="109"/>
        <v>26</v>
      </c>
      <c r="AJC48" s="712">
        <v>10</v>
      </c>
      <c r="AJD48" s="978">
        <f t="shared" si="110"/>
        <v>7</v>
      </c>
      <c r="AJE48" s="712" t="s">
        <v>1626</v>
      </c>
      <c r="AJF48" s="712" t="s">
        <v>1626</v>
      </c>
      <c r="AJG48" s="712" t="s">
        <v>1625</v>
      </c>
      <c r="AJH48" s="712" t="s">
        <v>1625</v>
      </c>
      <c r="AJI48" s="712">
        <v>10.4</v>
      </c>
      <c r="AJJ48" s="699">
        <f t="shared" si="111"/>
        <v>32</v>
      </c>
      <c r="AJK48" s="715">
        <v>2</v>
      </c>
      <c r="AJL48" s="712">
        <v>10.4</v>
      </c>
      <c r="AJM48" s="699">
        <f t="shared" si="112"/>
        <v>13</v>
      </c>
      <c r="AJN48" s="715">
        <v>2</v>
      </c>
      <c r="AJO48" s="712">
        <v>0</v>
      </c>
      <c r="AJP48" s="699">
        <f t="shared" si="113"/>
        <v>17</v>
      </c>
      <c r="AJQ48" s="715">
        <v>0</v>
      </c>
      <c r="AJR48" s="712">
        <v>10.4</v>
      </c>
      <c r="AJS48" s="699">
        <f t="shared" si="114"/>
        <v>9</v>
      </c>
      <c r="AJT48" s="715">
        <v>2</v>
      </c>
      <c r="AJU48" s="712">
        <v>0</v>
      </c>
      <c r="AJV48" s="715">
        <v>0</v>
      </c>
      <c r="AJW48" s="712">
        <v>0</v>
      </c>
      <c r="AJX48" s="699">
        <f t="shared" si="115"/>
        <v>26</v>
      </c>
      <c r="AJY48" s="715">
        <v>0</v>
      </c>
      <c r="AJZ48" s="712">
        <v>5.2</v>
      </c>
      <c r="AKA48" s="699">
        <f t="shared" si="116"/>
        <v>1</v>
      </c>
      <c r="AKB48" s="715">
        <v>1</v>
      </c>
      <c r="AKC48" s="712">
        <v>15.7</v>
      </c>
      <c r="AKD48" s="699">
        <f t="shared" si="117"/>
        <v>26</v>
      </c>
      <c r="AKE48" s="715">
        <v>3</v>
      </c>
      <c r="AKF48" s="715">
        <v>180</v>
      </c>
      <c r="AKG48" s="715">
        <v>29</v>
      </c>
      <c r="AKH48" s="715">
        <v>0</v>
      </c>
      <c r="AKI48" s="715">
        <v>58</v>
      </c>
      <c r="AKJ48" s="715">
        <v>0</v>
      </c>
      <c r="AKK48" s="715">
        <v>267</v>
      </c>
      <c r="AKL48" s="715">
        <v>0</v>
      </c>
      <c r="AKM48" s="715">
        <v>45</v>
      </c>
      <c r="AKN48" s="715">
        <v>24</v>
      </c>
      <c r="AKO48" s="715">
        <v>69</v>
      </c>
      <c r="AKP48" s="712">
        <v>0.16200000000000001</v>
      </c>
      <c r="AKQ48" s="699">
        <f t="shared" si="118"/>
        <v>26</v>
      </c>
      <c r="AKR48" s="712">
        <v>2.5999999999999999E-2</v>
      </c>
      <c r="AKS48" s="699">
        <f t="shared" si="118"/>
        <v>45</v>
      </c>
      <c r="AKT48" s="712" t="s">
        <v>31</v>
      </c>
      <c r="AKU48" s="699" t="str">
        <f t="shared" si="127"/>
        <v>-</v>
      </c>
      <c r="AKV48" s="712">
        <v>5.1999999999999998E-2</v>
      </c>
      <c r="AKW48" s="699">
        <f t="shared" si="128"/>
        <v>10</v>
      </c>
      <c r="AKX48" s="712" t="s">
        <v>31</v>
      </c>
      <c r="AKY48" s="712">
        <v>0.24</v>
      </c>
      <c r="AKZ48" s="712" t="s">
        <v>31</v>
      </c>
      <c r="ALA48" s="699" t="str">
        <f t="shared" si="129"/>
        <v>-</v>
      </c>
      <c r="ALB48" s="712">
        <v>0.04</v>
      </c>
      <c r="ALC48" s="699">
        <f t="shared" si="130"/>
        <v>21</v>
      </c>
      <c r="ALD48" s="712">
        <v>2.1999999999999999E-2</v>
      </c>
      <c r="ALE48" s="699">
        <f t="shared" si="131"/>
        <v>2</v>
      </c>
      <c r="ALF48" s="712">
        <v>6.2E-2</v>
      </c>
      <c r="ALG48" s="712"/>
      <c r="ALH48" s="1706">
        <v>38.250438212094657</v>
      </c>
      <c r="ALI48" s="729">
        <v>196</v>
      </c>
      <c r="ALJ48" s="729">
        <v>39</v>
      </c>
      <c r="ALK48" s="729">
        <v>6999</v>
      </c>
      <c r="ALL48" s="729">
        <v>28.004000571510215</v>
      </c>
      <c r="ALM48" s="729">
        <v>5.5722246035147887</v>
      </c>
      <c r="ALN48" s="729">
        <v>21</v>
      </c>
      <c r="ALO48" s="729">
        <v>45</v>
      </c>
    </row>
    <row r="49" spans="1:1003" ht="13" x14ac:dyDescent="0.2">
      <c r="A49" s="696" t="s">
        <v>1774</v>
      </c>
      <c r="B49" s="697" t="s">
        <v>1775</v>
      </c>
      <c r="C49" s="697" t="s">
        <v>1646</v>
      </c>
      <c r="D49" s="697" t="s">
        <v>1646</v>
      </c>
      <c r="E49" s="697" t="s">
        <v>1638</v>
      </c>
      <c r="F49" s="698" t="s">
        <v>1776</v>
      </c>
      <c r="G49" s="699" t="s">
        <v>2349</v>
      </c>
      <c r="H49" s="700">
        <v>54</v>
      </c>
      <c r="I49" s="703">
        <v>7.54</v>
      </c>
      <c r="J49" s="699">
        <f t="shared" si="9"/>
        <v>4</v>
      </c>
      <c r="K49" s="702">
        <v>509</v>
      </c>
      <c r="L49" s="703">
        <v>7.21</v>
      </c>
      <c r="M49" s="710">
        <f t="shared" si="10"/>
        <v>29</v>
      </c>
      <c r="N49" s="712">
        <f t="shared" si="11"/>
        <v>-0.33000000000000007</v>
      </c>
      <c r="O49" s="702">
        <v>444</v>
      </c>
      <c r="P49" s="703">
        <v>6.2</v>
      </c>
      <c r="Q49" s="699">
        <f t="shared" si="120"/>
        <v>36</v>
      </c>
      <c r="R49" s="702">
        <v>467</v>
      </c>
      <c r="S49" s="703">
        <v>6.34</v>
      </c>
      <c r="T49" s="710">
        <f t="shared" si="125"/>
        <v>14</v>
      </c>
      <c r="U49" s="712">
        <f t="shared" si="12"/>
        <v>0.13999999999999968</v>
      </c>
      <c r="V49" s="706">
        <v>325</v>
      </c>
      <c r="W49" s="701">
        <v>6.2861538461538462</v>
      </c>
      <c r="X49" s="702">
        <v>142</v>
      </c>
      <c r="Y49" s="704">
        <v>6.471830985915493</v>
      </c>
      <c r="Z49" s="705">
        <f t="shared" si="13"/>
        <v>38</v>
      </c>
      <c r="AA49" s="707">
        <v>235</v>
      </c>
      <c r="AB49" s="704">
        <v>6.2553191489361701</v>
      </c>
      <c r="AC49" s="705">
        <f t="shared" si="14"/>
        <v>35</v>
      </c>
      <c r="AD49" s="702">
        <v>90</v>
      </c>
      <c r="AE49" s="704">
        <v>6.3666666666666663</v>
      </c>
      <c r="AF49" s="732">
        <f t="shared" si="15"/>
        <v>6</v>
      </c>
      <c r="AG49" s="708">
        <v>80.599999999999994</v>
      </c>
      <c r="AH49" s="705">
        <f t="shared" si="16"/>
        <v>42</v>
      </c>
      <c r="AI49" s="709">
        <v>84.6</v>
      </c>
      <c r="AJ49" s="705">
        <f t="shared" si="17"/>
        <v>43</v>
      </c>
      <c r="AK49" s="709">
        <v>0.5</v>
      </c>
      <c r="AL49" s="701">
        <v>1.0999999999999943</v>
      </c>
      <c r="AM49" s="702">
        <v>50</v>
      </c>
      <c r="AN49" s="715">
        <f t="shared" si="18"/>
        <v>63</v>
      </c>
      <c r="AO49" s="710">
        <v>50</v>
      </c>
      <c r="AP49" s="715">
        <f t="shared" si="19"/>
        <v>62</v>
      </c>
      <c r="AQ49" s="702">
        <v>120</v>
      </c>
      <c r="AR49" s="710">
        <f t="shared" si="121"/>
        <v>63</v>
      </c>
      <c r="AS49" s="702">
        <v>485</v>
      </c>
      <c r="AT49" s="703">
        <v>23.711340206185564</v>
      </c>
      <c r="AU49" s="705">
        <f t="shared" si="20"/>
        <v>53</v>
      </c>
      <c r="AV49" s="702">
        <v>490</v>
      </c>
      <c r="AW49" s="703">
        <v>20.204081632653061</v>
      </c>
      <c r="AX49" s="705">
        <f t="shared" si="21"/>
        <v>71</v>
      </c>
      <c r="AY49" s="702">
        <v>470</v>
      </c>
      <c r="AZ49" s="703">
        <v>50.638297872340424</v>
      </c>
      <c r="BA49" s="705">
        <f t="shared" si="22"/>
        <v>54</v>
      </c>
      <c r="BB49" s="702">
        <v>494</v>
      </c>
      <c r="BC49" s="703">
        <v>21.052631578947366</v>
      </c>
      <c r="BD49" s="705">
        <f t="shared" si="23"/>
        <v>69</v>
      </c>
      <c r="BE49" s="702">
        <v>488</v>
      </c>
      <c r="BF49" s="703">
        <v>2.0491803278688523</v>
      </c>
      <c r="BG49" s="705">
        <f t="shared" si="24"/>
        <v>63</v>
      </c>
      <c r="BH49" s="702">
        <v>502</v>
      </c>
      <c r="BI49" s="703">
        <v>34.661354581673308</v>
      </c>
      <c r="BJ49" s="705">
        <f t="shared" si="25"/>
        <v>48</v>
      </c>
      <c r="BK49" s="702">
        <v>147</v>
      </c>
      <c r="BL49" s="703">
        <v>54.421768707482997</v>
      </c>
      <c r="BM49" s="705">
        <f t="shared" si="26"/>
        <v>45</v>
      </c>
      <c r="BN49" s="702">
        <v>149</v>
      </c>
      <c r="BO49" s="703">
        <v>87.24832214765101</v>
      </c>
      <c r="BP49" s="705">
        <f t="shared" si="27"/>
        <v>56</v>
      </c>
      <c r="BQ49" s="702">
        <v>131</v>
      </c>
      <c r="BR49" s="703">
        <v>58.778625954198475</v>
      </c>
      <c r="BS49" s="705">
        <f t="shared" si="28"/>
        <v>22</v>
      </c>
      <c r="BT49" s="702">
        <v>149</v>
      </c>
      <c r="BU49" s="703">
        <v>36.912751677852349</v>
      </c>
      <c r="BV49" s="705">
        <f t="shared" si="29"/>
        <v>33</v>
      </c>
      <c r="BW49" s="702">
        <v>133</v>
      </c>
      <c r="BX49" s="703">
        <v>4.5112781954887211</v>
      </c>
      <c r="BY49" s="705">
        <f t="shared" si="30"/>
        <v>52</v>
      </c>
      <c r="BZ49" s="702">
        <v>149</v>
      </c>
      <c r="CA49" s="703">
        <v>58.389261744966447</v>
      </c>
      <c r="CB49" s="705">
        <f t="shared" si="31"/>
        <v>62</v>
      </c>
      <c r="CC49" s="709">
        <v>13.1</v>
      </c>
      <c r="CD49" s="726">
        <f t="shared" si="32"/>
        <v>28</v>
      </c>
      <c r="CE49" s="703">
        <v>2.5999999999999996</v>
      </c>
      <c r="CF49" s="703">
        <v>5.5</v>
      </c>
      <c r="CG49" s="704">
        <v>5</v>
      </c>
      <c r="CH49" s="709">
        <v>12.8</v>
      </c>
      <c r="CI49" s="701">
        <v>12.8</v>
      </c>
      <c r="CJ49" s="712">
        <v>14.1</v>
      </c>
      <c r="CK49" s="729">
        <f t="shared" si="33"/>
        <v>9</v>
      </c>
      <c r="CL49" s="712">
        <v>2.8</v>
      </c>
      <c r="CM49" s="712">
        <v>6</v>
      </c>
      <c r="CN49" s="712">
        <v>5.3999999999999995</v>
      </c>
      <c r="CO49" s="714">
        <v>221</v>
      </c>
      <c r="CP49" s="985">
        <v>84.185000000000002</v>
      </c>
      <c r="CQ49" s="729">
        <f t="shared" si="34"/>
        <v>41</v>
      </c>
      <c r="CR49" s="715">
        <v>64</v>
      </c>
      <c r="CS49" s="985">
        <v>84.156000000000006</v>
      </c>
      <c r="CT49" s="729">
        <f t="shared" si="1"/>
        <v>36</v>
      </c>
      <c r="CU49" s="715">
        <v>97</v>
      </c>
      <c r="CV49" s="712">
        <v>84.876000000000005</v>
      </c>
      <c r="CW49" s="729">
        <f t="shared" si="35"/>
        <v>37</v>
      </c>
      <c r="CX49" s="715">
        <v>60</v>
      </c>
      <c r="CY49" s="712">
        <v>83.1</v>
      </c>
      <c r="CZ49" s="729">
        <f t="shared" si="36"/>
        <v>41</v>
      </c>
      <c r="DA49" s="716">
        <v>20.481927710843372</v>
      </c>
      <c r="DB49" s="710">
        <f t="shared" si="37"/>
        <v>38</v>
      </c>
      <c r="DC49" s="715">
        <v>166</v>
      </c>
      <c r="DD49" s="717">
        <v>79.518072289156621</v>
      </c>
      <c r="DE49" s="710">
        <f t="shared" si="38"/>
        <v>27</v>
      </c>
      <c r="DF49" s="703">
        <v>0</v>
      </c>
      <c r="DG49" s="705">
        <f t="shared" si="132"/>
        <v>37</v>
      </c>
      <c r="DH49" s="709">
        <v>67.1875</v>
      </c>
      <c r="DI49" s="705">
        <f t="shared" si="132"/>
        <v>33</v>
      </c>
      <c r="DJ49" s="703">
        <v>0</v>
      </c>
      <c r="DK49" s="705">
        <f t="shared" si="40"/>
        <v>34</v>
      </c>
      <c r="DL49" s="718">
        <v>72.549019607843135</v>
      </c>
      <c r="DM49" s="705">
        <f t="shared" si="41"/>
        <v>41</v>
      </c>
      <c r="DN49" s="703">
        <v>5.8823529411764701</v>
      </c>
      <c r="DO49" s="705">
        <f t="shared" si="42"/>
        <v>35</v>
      </c>
      <c r="DP49" s="702">
        <v>458</v>
      </c>
      <c r="DQ49" s="719">
        <v>62.227074235807855</v>
      </c>
      <c r="DR49" s="705">
        <f t="shared" si="122"/>
        <v>66</v>
      </c>
      <c r="DS49" s="702">
        <v>134</v>
      </c>
      <c r="DT49" s="719">
        <v>49.253731343283583</v>
      </c>
      <c r="DU49" s="705">
        <v>27</v>
      </c>
      <c r="DV49" s="702">
        <v>417</v>
      </c>
      <c r="DW49" s="720">
        <v>63.069544364508388</v>
      </c>
      <c r="DX49" s="705">
        <v>49</v>
      </c>
      <c r="DY49" s="702">
        <v>373</v>
      </c>
      <c r="DZ49" s="1145">
        <v>1.2115384615384615</v>
      </c>
      <c r="EA49" s="726">
        <v>11</v>
      </c>
      <c r="EB49" s="720">
        <v>13.941018766756033</v>
      </c>
      <c r="EC49" s="705">
        <v>37</v>
      </c>
      <c r="ED49" s="702">
        <v>417</v>
      </c>
      <c r="EE49" s="712">
        <v>1.7652173913043478</v>
      </c>
      <c r="EF49" s="729">
        <v>6</v>
      </c>
      <c r="EG49" s="720">
        <v>27.577937649880095</v>
      </c>
      <c r="EH49" s="705">
        <v>25</v>
      </c>
      <c r="EI49" s="702">
        <v>407</v>
      </c>
      <c r="EJ49" s="712">
        <v>1.1831683168316831</v>
      </c>
      <c r="EK49" s="729">
        <v>14</v>
      </c>
      <c r="EL49" s="720">
        <v>24.815724815724817</v>
      </c>
      <c r="EM49" s="705">
        <v>54</v>
      </c>
      <c r="EN49" s="714">
        <v>378</v>
      </c>
      <c r="EO49" s="712">
        <v>0.90789473684210531</v>
      </c>
      <c r="EP49" s="729">
        <v>13</v>
      </c>
      <c r="EQ49" s="725">
        <v>10.052910052910052</v>
      </c>
      <c r="ER49" s="733">
        <v>45</v>
      </c>
      <c r="ES49" s="702">
        <v>388</v>
      </c>
      <c r="ET49" s="726">
        <v>1.368421052631579</v>
      </c>
      <c r="EU49" s="726">
        <v>13</v>
      </c>
      <c r="EV49" s="720">
        <v>14.690721649484537</v>
      </c>
      <c r="EW49" s="705">
        <v>22</v>
      </c>
      <c r="EX49" s="715">
        <v>413</v>
      </c>
      <c r="EY49" s="726">
        <v>0.60869565217391308</v>
      </c>
      <c r="EZ49" s="726">
        <v>32</v>
      </c>
      <c r="FA49" s="725">
        <v>5.5690072639225185</v>
      </c>
      <c r="FB49" s="715">
        <v>32</v>
      </c>
      <c r="FC49" s="702">
        <v>404</v>
      </c>
      <c r="FD49" s="726">
        <v>0.7142857142857143</v>
      </c>
      <c r="FE49" s="726">
        <v>40</v>
      </c>
      <c r="FF49" s="720">
        <v>10.396039603960396</v>
      </c>
      <c r="FG49" s="705">
        <v>24</v>
      </c>
      <c r="FH49" s="702">
        <v>354</v>
      </c>
      <c r="FI49" s="726">
        <v>2.6123595505617976</v>
      </c>
      <c r="FJ49" s="726">
        <v>71</v>
      </c>
      <c r="FK49" s="720">
        <v>25.141242937853107</v>
      </c>
      <c r="FL49" s="705">
        <v>69</v>
      </c>
      <c r="FM49" s="714">
        <v>152</v>
      </c>
      <c r="FN49" s="725">
        <v>23.026315789473685</v>
      </c>
      <c r="FO49" s="715">
        <v>42</v>
      </c>
      <c r="FP49" s="702">
        <v>131</v>
      </c>
      <c r="FQ49" s="727">
        <v>1.3571428571428572</v>
      </c>
      <c r="FR49" s="727">
        <v>17</v>
      </c>
      <c r="FS49" s="720">
        <v>5.343511450381679</v>
      </c>
      <c r="FT49" s="705">
        <v>22</v>
      </c>
      <c r="FU49" s="702">
        <v>130</v>
      </c>
      <c r="FV49" s="712">
        <v>1.3</v>
      </c>
      <c r="FW49" s="729">
        <v>28</v>
      </c>
      <c r="FX49" s="720">
        <v>3.8461538461538463</v>
      </c>
      <c r="FY49" s="705">
        <v>48</v>
      </c>
      <c r="FZ49" s="702">
        <v>131</v>
      </c>
      <c r="GA49" s="712">
        <v>1.0625</v>
      </c>
      <c r="GB49" s="729">
        <v>17</v>
      </c>
      <c r="GC49" s="720">
        <v>6.1068702290076331</v>
      </c>
      <c r="GD49" s="705">
        <v>50</v>
      </c>
      <c r="GE49" s="702">
        <v>130</v>
      </c>
      <c r="GF49" s="712">
        <v>0.9285714285714286</v>
      </c>
      <c r="GG49" s="729">
        <v>20</v>
      </c>
      <c r="GH49" s="720">
        <v>5.384615384615385</v>
      </c>
      <c r="GI49" s="705">
        <v>8</v>
      </c>
      <c r="GJ49" s="702">
        <v>141</v>
      </c>
      <c r="GK49" s="726">
        <v>1.3157894736842106</v>
      </c>
      <c r="GL49" s="726">
        <v>39</v>
      </c>
      <c r="GM49" s="720">
        <v>13.475177304964539</v>
      </c>
      <c r="GN49" s="705">
        <v>49</v>
      </c>
      <c r="GO49" s="702">
        <v>139</v>
      </c>
      <c r="GP49" s="726">
        <v>1.1666666666666667</v>
      </c>
      <c r="GQ49" s="726">
        <v>6</v>
      </c>
      <c r="GR49" s="720">
        <v>2.1582733812949639</v>
      </c>
      <c r="GS49" s="705">
        <v>50</v>
      </c>
      <c r="GT49" s="702">
        <v>128</v>
      </c>
      <c r="GU49" s="726">
        <v>0</v>
      </c>
      <c r="GV49" s="726">
        <v>51</v>
      </c>
      <c r="GW49" s="720">
        <v>0</v>
      </c>
      <c r="GX49" s="705">
        <v>51</v>
      </c>
      <c r="GY49" s="702">
        <v>132</v>
      </c>
      <c r="GZ49" s="726">
        <v>1.3333333333333333</v>
      </c>
      <c r="HA49" s="726">
        <v>33</v>
      </c>
      <c r="HB49" s="720">
        <v>2.2727272727272729</v>
      </c>
      <c r="HC49" s="705">
        <v>9</v>
      </c>
      <c r="HD49" s="709">
        <v>22.885572139303484</v>
      </c>
      <c r="HE49" s="703">
        <v>6.467661691542288</v>
      </c>
      <c r="HF49" s="703">
        <v>73.631840796019901</v>
      </c>
      <c r="HG49" s="703">
        <v>15.422885572139302</v>
      </c>
      <c r="HH49" s="1299">
        <v>11.442786069651742</v>
      </c>
      <c r="HI49" s="1299">
        <v>23.383084577114428</v>
      </c>
      <c r="HJ49" s="1299">
        <v>73.631840796019901</v>
      </c>
      <c r="HK49" s="1299">
        <v>1.4925373134328357</v>
      </c>
      <c r="HL49" s="1299">
        <v>76.616915422885569</v>
      </c>
      <c r="HM49" s="1300">
        <v>201</v>
      </c>
      <c r="HN49" s="709">
        <v>17.452830188679243</v>
      </c>
      <c r="HO49" s="709">
        <v>2.5943396226415096</v>
      </c>
      <c r="HP49" s="709">
        <v>59.198113207547166</v>
      </c>
      <c r="HQ49" s="709">
        <v>23.702830188679243</v>
      </c>
      <c r="HR49" s="709">
        <v>10.966981132075473</v>
      </c>
      <c r="HS49" s="709">
        <v>43.160377358490564</v>
      </c>
      <c r="HT49" s="709">
        <v>52.830188679245282</v>
      </c>
      <c r="HU49" s="709">
        <v>4.9528301886792452</v>
      </c>
      <c r="HV49" s="709">
        <v>57.075471698113212</v>
      </c>
      <c r="HW49" s="1300">
        <v>848</v>
      </c>
      <c r="HX49" s="1265">
        <v>4</v>
      </c>
      <c r="HY49" s="1266">
        <v>6</v>
      </c>
      <c r="HZ49" s="1266">
        <v>20</v>
      </c>
      <c r="IA49" s="1266">
        <v>4</v>
      </c>
      <c r="IB49" s="1266">
        <v>8</v>
      </c>
      <c r="IC49" s="1266">
        <v>5</v>
      </c>
      <c r="ID49" s="1266">
        <v>5</v>
      </c>
      <c r="IE49" s="1266">
        <v>12</v>
      </c>
      <c r="IF49" s="1267">
        <v>64</v>
      </c>
      <c r="IG49" s="1268">
        <v>28</v>
      </c>
      <c r="IH49" s="1269">
        <v>9</v>
      </c>
      <c r="II49" s="1269">
        <v>12</v>
      </c>
      <c r="IJ49" s="1269">
        <v>9</v>
      </c>
      <c r="IK49" s="1269">
        <v>5</v>
      </c>
      <c r="IL49" s="1269">
        <v>6</v>
      </c>
      <c r="IM49" s="1269" t="s">
        <v>31</v>
      </c>
      <c r="IN49" s="1269">
        <v>28</v>
      </c>
      <c r="IO49" s="1267">
        <v>97</v>
      </c>
      <c r="IP49" s="1268">
        <v>8</v>
      </c>
      <c r="IQ49" s="1269">
        <v>10</v>
      </c>
      <c r="IR49" s="1269">
        <v>5</v>
      </c>
      <c r="IS49" s="1269">
        <v>2</v>
      </c>
      <c r="IT49" s="1269">
        <v>1</v>
      </c>
      <c r="IU49" s="1269">
        <v>1</v>
      </c>
      <c r="IV49" s="1269" t="s">
        <v>31</v>
      </c>
      <c r="IW49" s="1269">
        <v>33</v>
      </c>
      <c r="IX49" s="1270">
        <v>60</v>
      </c>
      <c r="IY49" s="1268">
        <v>6.25</v>
      </c>
      <c r="IZ49" s="1269">
        <v>9.375</v>
      </c>
      <c r="JA49" s="1269">
        <v>31.25</v>
      </c>
      <c r="JB49" s="1269">
        <v>6.25</v>
      </c>
      <c r="JC49" s="1269">
        <v>12.5</v>
      </c>
      <c r="JD49" s="1269">
        <v>7.8125</v>
      </c>
      <c r="JE49" s="1269">
        <v>7.8125</v>
      </c>
      <c r="JF49" s="1269">
        <v>18.75</v>
      </c>
      <c r="JG49" s="1270">
        <v>100</v>
      </c>
      <c r="JH49" s="1268">
        <v>28.865979381443296</v>
      </c>
      <c r="JI49" s="1269">
        <v>9.2783505154639183</v>
      </c>
      <c r="JJ49" s="1269">
        <v>12.371134020618557</v>
      </c>
      <c r="JK49" s="1269">
        <v>9.2783505154639183</v>
      </c>
      <c r="JL49" s="1269">
        <v>5.1546391752577314</v>
      </c>
      <c r="JM49" s="1269">
        <v>6.1855670103092786</v>
      </c>
      <c r="JN49" s="1269" t="s">
        <v>31</v>
      </c>
      <c r="JO49" s="1269">
        <v>28.865979381443296</v>
      </c>
      <c r="JP49" s="1270">
        <v>100</v>
      </c>
      <c r="JQ49" s="1268">
        <v>13.333333333333334</v>
      </c>
      <c r="JR49" s="1269">
        <v>16.666666666666664</v>
      </c>
      <c r="JS49" s="1269">
        <v>8.3333333333333321</v>
      </c>
      <c r="JT49" s="1269">
        <v>3.3333333333333335</v>
      </c>
      <c r="JU49" s="1269">
        <v>1.6666666666666667</v>
      </c>
      <c r="JV49" s="1269">
        <v>1.6666666666666667</v>
      </c>
      <c r="JW49" s="1269" t="s">
        <v>31</v>
      </c>
      <c r="JX49" s="1269">
        <v>55.000000000000007</v>
      </c>
      <c r="JY49" s="1270">
        <v>100</v>
      </c>
      <c r="JZ49" s="718">
        <v>52.434456928838948</v>
      </c>
      <c r="KA49" s="705">
        <f t="shared" si="43"/>
        <v>34</v>
      </c>
      <c r="KB49" s="718">
        <v>89.726027397260282</v>
      </c>
      <c r="KC49" s="705">
        <f t="shared" si="43"/>
        <v>8</v>
      </c>
      <c r="KD49" s="725">
        <v>6.3376149181717416</v>
      </c>
      <c r="KE49" s="715">
        <f t="shared" si="44"/>
        <v>24</v>
      </c>
      <c r="KF49" s="1212">
        <v>0</v>
      </c>
      <c r="KG49" s="715">
        <f t="shared" si="44"/>
        <v>28</v>
      </c>
      <c r="KH49" s="725">
        <v>13.74453934928604</v>
      </c>
      <c r="KI49" s="715">
        <f t="shared" si="133"/>
        <v>47</v>
      </c>
      <c r="KJ49" s="1212">
        <v>0</v>
      </c>
      <c r="KK49" s="715">
        <f t="shared" si="133"/>
        <v>48</v>
      </c>
      <c r="KL49" s="725">
        <v>8.7395807021975251</v>
      </c>
      <c r="KM49" s="715">
        <f t="shared" si="46"/>
        <v>47</v>
      </c>
      <c r="KN49" s="715">
        <v>5.6335282651072127</v>
      </c>
      <c r="KO49" s="715">
        <f t="shared" si="47"/>
        <v>77</v>
      </c>
      <c r="KP49" s="728">
        <v>60</v>
      </c>
      <c r="KQ49" s="729">
        <v>10</v>
      </c>
      <c r="KR49" s="729">
        <v>10</v>
      </c>
      <c r="KS49" s="729">
        <v>40</v>
      </c>
      <c r="KT49" s="729">
        <v>15</v>
      </c>
      <c r="KU49" s="730">
        <f t="shared" si="48"/>
        <v>135</v>
      </c>
      <c r="KV49" s="734">
        <f t="shared" si="49"/>
        <v>1</v>
      </c>
      <c r="KW49" s="728">
        <v>10</v>
      </c>
      <c r="KX49" s="729">
        <v>10</v>
      </c>
      <c r="KY49" s="706">
        <f t="shared" si="50"/>
        <v>20</v>
      </c>
      <c r="KZ49" s="705">
        <f t="shared" si="51"/>
        <v>1</v>
      </c>
      <c r="LA49" s="847" t="s">
        <v>1632</v>
      </c>
      <c r="LB49" s="846" t="s">
        <v>1632</v>
      </c>
      <c r="LC49" s="846" t="s">
        <v>1632</v>
      </c>
      <c r="LD49" s="846" t="s">
        <v>1632</v>
      </c>
      <c r="LE49" s="729">
        <v>40</v>
      </c>
      <c r="LF49" s="1023">
        <v>1</v>
      </c>
      <c r="LG49" s="847" t="s">
        <v>1632</v>
      </c>
      <c r="LH49" s="846" t="s">
        <v>1632</v>
      </c>
      <c r="LI49" s="846" t="s">
        <v>1632</v>
      </c>
      <c r="LJ49" s="846" t="s">
        <v>1632</v>
      </c>
      <c r="LK49" s="729">
        <v>40</v>
      </c>
      <c r="LL49" s="1023">
        <v>1</v>
      </c>
      <c r="LM49" s="847" t="s">
        <v>1632</v>
      </c>
      <c r="LN49" s="846" t="s">
        <v>1632</v>
      </c>
      <c r="LO49" s="846" t="s">
        <v>1632</v>
      </c>
      <c r="LP49" s="846" t="s">
        <v>1632</v>
      </c>
      <c r="LQ49" s="729">
        <v>60</v>
      </c>
      <c r="LR49" s="1023">
        <v>1</v>
      </c>
      <c r="LS49" s="847" t="s">
        <v>1632</v>
      </c>
      <c r="LT49" s="846" t="s">
        <v>1632</v>
      </c>
      <c r="LU49" s="846" t="s">
        <v>1632</v>
      </c>
      <c r="LV49" s="846" t="s">
        <v>1632</v>
      </c>
      <c r="LW49" s="729">
        <v>40</v>
      </c>
      <c r="LX49" s="1023">
        <v>1</v>
      </c>
      <c r="LY49" s="847" t="s">
        <v>1632</v>
      </c>
      <c r="LZ49" s="846" t="s">
        <v>1632</v>
      </c>
      <c r="MA49" s="846" t="s">
        <v>1632</v>
      </c>
      <c r="MB49" s="846" t="s">
        <v>1632</v>
      </c>
      <c r="MC49" s="729">
        <v>40</v>
      </c>
      <c r="MD49" s="1023">
        <v>1</v>
      </c>
      <c r="ME49" s="847" t="s">
        <v>1632</v>
      </c>
      <c r="MF49" s="846" t="s">
        <v>1632</v>
      </c>
      <c r="MG49" s="846" t="s">
        <v>1632</v>
      </c>
      <c r="MH49" s="846" t="s">
        <v>1632</v>
      </c>
      <c r="MI49" s="729">
        <v>40</v>
      </c>
      <c r="MJ49" s="1023">
        <v>1</v>
      </c>
      <c r="MK49" s="847" t="s">
        <v>1632</v>
      </c>
      <c r="ML49" s="846" t="s">
        <v>1632</v>
      </c>
      <c r="MM49" s="846" t="s">
        <v>1632</v>
      </c>
      <c r="MN49" s="729">
        <v>45</v>
      </c>
      <c r="MO49" s="1023">
        <v>1</v>
      </c>
      <c r="MP49" s="847" t="s">
        <v>1632</v>
      </c>
      <c r="MQ49" s="846" t="s">
        <v>1632</v>
      </c>
      <c r="MR49" s="846" t="s">
        <v>1632</v>
      </c>
      <c r="MS49" s="846" t="s">
        <v>1632</v>
      </c>
      <c r="MT49" s="729">
        <v>40</v>
      </c>
      <c r="MU49" s="1023">
        <v>1</v>
      </c>
      <c r="MV49" s="846" t="s">
        <v>1632</v>
      </c>
      <c r="MW49" s="846" t="s">
        <v>1632</v>
      </c>
      <c r="MX49" s="846" t="s">
        <v>1632</v>
      </c>
      <c r="MY49" s="846" t="s">
        <v>1632</v>
      </c>
      <c r="MZ49" s="729">
        <v>40</v>
      </c>
      <c r="NA49" s="1023">
        <v>1</v>
      </c>
      <c r="NB49" s="715">
        <v>361.48</v>
      </c>
      <c r="NC49" s="715">
        <f t="shared" si="3"/>
        <v>16</v>
      </c>
      <c r="ND49" s="714">
        <v>102</v>
      </c>
      <c r="NE49" s="715">
        <v>25</v>
      </c>
      <c r="NF49" s="731">
        <v>14.229910714285714</v>
      </c>
      <c r="NG49" s="715">
        <v>40</v>
      </c>
      <c r="NH49" s="715">
        <v>102</v>
      </c>
      <c r="NI49" s="715">
        <v>25</v>
      </c>
      <c r="NJ49" s="731">
        <v>14.229910714285714</v>
      </c>
      <c r="NK49" s="715">
        <v>40</v>
      </c>
      <c r="NL49" s="715">
        <v>82</v>
      </c>
      <c r="NM49" s="715">
        <v>20</v>
      </c>
      <c r="NN49" s="2946">
        <v>11.254460609387868</v>
      </c>
      <c r="NO49" s="715">
        <v>34</v>
      </c>
      <c r="NP49" s="715">
        <v>7168</v>
      </c>
      <c r="NQ49" s="3206">
        <v>45</v>
      </c>
      <c r="NR49" s="3349">
        <v>7.5898984353554759</v>
      </c>
      <c r="NS49" s="3206">
        <v>1</v>
      </c>
      <c r="NT49" s="3206">
        <v>553</v>
      </c>
      <c r="NU49" s="3207">
        <v>6.1762283832006588</v>
      </c>
      <c r="NV49" s="3206">
        <v>1</v>
      </c>
      <c r="NW49" s="3206">
        <v>1644</v>
      </c>
      <c r="NX49" s="3207">
        <v>22.563821026626407</v>
      </c>
      <c r="NY49" s="3206">
        <v>3</v>
      </c>
      <c r="NZ49" s="3206">
        <v>160</v>
      </c>
      <c r="OA49" s="3208">
        <v>21.959923140269009</v>
      </c>
      <c r="OB49" s="3206">
        <v>1</v>
      </c>
      <c r="OC49" s="714">
        <v>187</v>
      </c>
      <c r="OD49" s="2946">
        <v>25.997497567079105</v>
      </c>
      <c r="OE49" s="733">
        <v>51</v>
      </c>
      <c r="OF49" s="714" t="s">
        <v>31</v>
      </c>
      <c r="OG49" s="731" t="s">
        <v>31</v>
      </c>
      <c r="OH49" s="733" t="str">
        <f t="shared" si="52"/>
        <v>-</v>
      </c>
      <c r="OI49" s="981">
        <v>27.789870846031057</v>
      </c>
      <c r="OJ49" s="733">
        <f t="shared" si="126"/>
        <v>56</v>
      </c>
      <c r="OK49" s="1355" t="s">
        <v>3043</v>
      </c>
      <c r="OL49" s="1355" t="s">
        <v>3044</v>
      </c>
      <c r="OM49" s="1355">
        <v>133</v>
      </c>
      <c r="ON49" s="3559">
        <v>18.570231778832728</v>
      </c>
      <c r="OO49" s="1355">
        <v>55</v>
      </c>
      <c r="OP49" s="977"/>
      <c r="OQ49" s="712">
        <v>15.3</v>
      </c>
      <c r="OR49" s="712">
        <v>7.3</v>
      </c>
      <c r="OS49" s="712">
        <v>12</v>
      </c>
      <c r="OT49" s="712">
        <v>13.043478260869565</v>
      </c>
      <c r="OU49" s="712">
        <v>7.6124567474048446</v>
      </c>
      <c r="OV49" s="712">
        <v>12.992125984251967</v>
      </c>
      <c r="OW49" s="699">
        <f t="shared" si="53"/>
        <v>34</v>
      </c>
      <c r="OX49" s="712">
        <v>11.374676832087729</v>
      </c>
      <c r="OY49" s="699">
        <f t="shared" si="53"/>
        <v>51</v>
      </c>
      <c r="OZ49" s="712">
        <v>7.6</v>
      </c>
      <c r="PA49" s="712">
        <v>16.899999999999999</v>
      </c>
      <c r="PB49" s="712">
        <v>12.7</v>
      </c>
      <c r="PC49" s="712">
        <v>10.144927536231885</v>
      </c>
      <c r="PD49" s="712">
        <v>15.916955017301039</v>
      </c>
      <c r="PE49" s="712">
        <v>15.354330708661418</v>
      </c>
      <c r="PF49" s="699">
        <f t="shared" si="54"/>
        <v>28</v>
      </c>
      <c r="PG49" s="712">
        <v>13.102702210365726</v>
      </c>
      <c r="PH49" s="699">
        <f t="shared" si="55"/>
        <v>25</v>
      </c>
      <c r="PI49" s="712">
        <v>28.346456692913385</v>
      </c>
      <c r="PJ49" s="699">
        <f t="shared" si="56"/>
        <v>29</v>
      </c>
      <c r="PK49" s="985">
        <v>24.477379042453457</v>
      </c>
      <c r="PL49" s="699">
        <f t="shared" si="56"/>
        <v>34</v>
      </c>
      <c r="PM49" s="985">
        <v>203.6</v>
      </c>
      <c r="PN49" s="985">
        <v>235.8</v>
      </c>
      <c r="PO49" s="699">
        <f t="shared" si="57"/>
        <v>16</v>
      </c>
      <c r="PP49" s="712">
        <v>39.9</v>
      </c>
      <c r="PQ49" s="985">
        <v>79.900000000000006</v>
      </c>
      <c r="PR49" s="699">
        <f t="shared" si="58"/>
        <v>13</v>
      </c>
      <c r="PS49" s="982">
        <v>492</v>
      </c>
      <c r="PT49" s="725">
        <v>51.219512195121951</v>
      </c>
      <c r="PU49" s="699">
        <v>9</v>
      </c>
      <c r="PV49" s="699">
        <v>453</v>
      </c>
      <c r="PW49" s="725">
        <v>62.030905077262688</v>
      </c>
      <c r="PX49" s="699">
        <v>21</v>
      </c>
      <c r="PY49" s="715">
        <v>460</v>
      </c>
      <c r="PZ49" s="725">
        <v>81.739130434782609</v>
      </c>
      <c r="QA49" s="699">
        <v>22</v>
      </c>
      <c r="QB49" s="982">
        <v>478</v>
      </c>
      <c r="QC49" s="715">
        <v>46.861924686192467</v>
      </c>
      <c r="QD49" s="699">
        <v>28</v>
      </c>
      <c r="QE49" s="716">
        <v>0</v>
      </c>
      <c r="QF49" s="3644">
        <v>0</v>
      </c>
      <c r="QG49" s="699">
        <v>23</v>
      </c>
      <c r="QH49" s="1363" t="s">
        <v>1627</v>
      </c>
      <c r="QI49" s="712">
        <v>77.912087912087912</v>
      </c>
      <c r="QJ49" s="712">
        <v>77.033492822966508</v>
      </c>
      <c r="QK49" s="699">
        <f t="shared" si="59"/>
        <v>51</v>
      </c>
      <c r="QL49" s="715">
        <v>1045</v>
      </c>
      <c r="QM49" s="709">
        <v>42.485549132947973</v>
      </c>
      <c r="QN49" s="703">
        <v>50.49751243781094</v>
      </c>
      <c r="QO49" s="978">
        <v>52</v>
      </c>
      <c r="QP49" s="705">
        <v>402</v>
      </c>
      <c r="QQ49" s="3553">
        <v>90.681818181818187</v>
      </c>
      <c r="QR49" s="709">
        <v>237.7</v>
      </c>
      <c r="QS49" s="978">
        <f t="shared" si="60"/>
        <v>50</v>
      </c>
      <c r="QT49" s="703">
        <v>648.70000000000005</v>
      </c>
      <c r="QU49" s="978">
        <f t="shared" si="61"/>
        <v>62</v>
      </c>
      <c r="QV49" s="703">
        <v>2297.8000000000002</v>
      </c>
      <c r="QW49" s="978">
        <f t="shared" si="62"/>
        <v>21</v>
      </c>
      <c r="QX49" s="703">
        <v>0</v>
      </c>
      <c r="QY49" s="979">
        <f t="shared" si="63"/>
        <v>12</v>
      </c>
      <c r="QZ49" s="712">
        <v>0</v>
      </c>
      <c r="RA49" s="699">
        <v>30</v>
      </c>
      <c r="RB49" s="712">
        <v>380.89</v>
      </c>
      <c r="RC49" s="699">
        <v>16</v>
      </c>
      <c r="RD49" s="712">
        <v>0</v>
      </c>
      <c r="RE49" s="699">
        <v>24</v>
      </c>
      <c r="RF49" s="712">
        <v>95.9</v>
      </c>
      <c r="RG49" s="699">
        <v>29</v>
      </c>
      <c r="RH49" s="699">
        <v>17379.3</v>
      </c>
      <c r="RI49" s="978">
        <f t="shared" si="64"/>
        <v>8</v>
      </c>
      <c r="RJ49" s="712">
        <v>2529.6</v>
      </c>
      <c r="RK49" s="978">
        <f t="shared" si="64"/>
        <v>12</v>
      </c>
      <c r="RL49" s="712">
        <v>1822.3</v>
      </c>
      <c r="RM49" s="978">
        <f t="shared" si="64"/>
        <v>10</v>
      </c>
      <c r="RN49" s="712">
        <v>579.4</v>
      </c>
      <c r="RO49" s="978">
        <f t="shared" si="64"/>
        <v>35</v>
      </c>
      <c r="RP49" s="712">
        <v>0</v>
      </c>
      <c r="RQ49" s="978">
        <f t="shared" si="65"/>
        <v>2</v>
      </c>
      <c r="RR49" s="712">
        <v>0</v>
      </c>
      <c r="RS49" s="978">
        <f t="shared" si="65"/>
        <v>1</v>
      </c>
      <c r="RT49" s="712">
        <v>999</v>
      </c>
      <c r="RU49" s="978">
        <f t="shared" si="65"/>
        <v>4</v>
      </c>
      <c r="RV49" s="712">
        <f t="shared" si="66"/>
        <v>999</v>
      </c>
      <c r="RW49" s="978">
        <f t="shared" si="67"/>
        <v>4</v>
      </c>
      <c r="RX49" s="712">
        <v>5</v>
      </c>
      <c r="RY49" s="712" t="s">
        <v>1632</v>
      </c>
      <c r="RZ49" s="712">
        <v>5</v>
      </c>
      <c r="SA49" s="712" t="s">
        <v>1632</v>
      </c>
      <c r="SB49" s="712">
        <v>5</v>
      </c>
      <c r="SC49" s="712" t="s">
        <v>1632</v>
      </c>
      <c r="SD49" s="712">
        <v>5</v>
      </c>
      <c r="SE49" s="712" t="s">
        <v>1632</v>
      </c>
      <c r="SF49" s="712">
        <v>5</v>
      </c>
      <c r="SG49" s="712" t="s">
        <v>1632</v>
      </c>
      <c r="SH49" s="712">
        <v>25</v>
      </c>
      <c r="SI49" s="699">
        <f t="shared" si="68"/>
        <v>1</v>
      </c>
      <c r="SJ49" s="712">
        <v>5</v>
      </c>
      <c r="SK49" s="712" t="s">
        <v>1632</v>
      </c>
      <c r="SL49" s="712">
        <v>5</v>
      </c>
      <c r="SM49" s="712" t="s">
        <v>1632</v>
      </c>
      <c r="SN49" s="712">
        <v>5</v>
      </c>
      <c r="SO49" s="712" t="s">
        <v>1632</v>
      </c>
      <c r="SP49" s="712">
        <v>5</v>
      </c>
      <c r="SQ49" s="712" t="s">
        <v>1632</v>
      </c>
      <c r="SR49" s="712">
        <v>20</v>
      </c>
      <c r="SS49" s="699">
        <f t="shared" si="69"/>
        <v>1</v>
      </c>
      <c r="ST49" s="712">
        <v>5</v>
      </c>
      <c r="SU49" s="712" t="s">
        <v>1632</v>
      </c>
      <c r="SV49" s="712">
        <v>5</v>
      </c>
      <c r="SW49" s="712" t="s">
        <v>1632</v>
      </c>
      <c r="SX49" s="712">
        <v>5</v>
      </c>
      <c r="SY49" s="712" t="s">
        <v>1632</v>
      </c>
      <c r="SZ49" s="712">
        <v>15</v>
      </c>
      <c r="TA49" s="699">
        <f t="shared" si="70"/>
        <v>1</v>
      </c>
      <c r="TB49" s="699">
        <v>10</v>
      </c>
      <c r="TC49" s="699" t="s">
        <v>1632</v>
      </c>
      <c r="TD49" s="699">
        <v>10</v>
      </c>
      <c r="TE49" s="699" t="s">
        <v>1632</v>
      </c>
      <c r="TF49" s="699">
        <v>10</v>
      </c>
      <c r="TG49" s="699" t="s">
        <v>1632</v>
      </c>
      <c r="TH49" s="699">
        <v>10</v>
      </c>
      <c r="TI49" s="699" t="s">
        <v>1632</v>
      </c>
      <c r="TJ49" s="699">
        <v>40</v>
      </c>
      <c r="TK49" s="699">
        <f t="shared" si="71"/>
        <v>1</v>
      </c>
      <c r="TL49" s="989">
        <v>10</v>
      </c>
      <c r="TM49" s="989">
        <v>10</v>
      </c>
      <c r="TN49" s="989">
        <v>10</v>
      </c>
      <c r="TO49" s="989">
        <v>10</v>
      </c>
      <c r="TP49" s="989">
        <v>40</v>
      </c>
      <c r="TQ49" s="699">
        <f t="shared" si="72"/>
        <v>1</v>
      </c>
      <c r="TR49" s="712" t="s">
        <v>1632</v>
      </c>
      <c r="TS49" s="712" t="s">
        <v>1632</v>
      </c>
      <c r="TT49" s="712" t="s">
        <v>1632</v>
      </c>
      <c r="TU49" s="712" t="s">
        <v>1632</v>
      </c>
      <c r="TV49" s="712">
        <v>5</v>
      </c>
      <c r="TW49" s="712">
        <v>5</v>
      </c>
      <c r="TX49" s="712">
        <v>5</v>
      </c>
      <c r="TY49" s="712">
        <v>5</v>
      </c>
      <c r="TZ49" s="712">
        <v>20</v>
      </c>
      <c r="UA49" s="699">
        <f t="shared" si="73"/>
        <v>1</v>
      </c>
      <c r="UB49" s="712">
        <v>10</v>
      </c>
      <c r="UC49" s="712">
        <v>10</v>
      </c>
      <c r="UD49" s="712">
        <v>10</v>
      </c>
      <c r="UE49" s="712">
        <v>0</v>
      </c>
      <c r="UF49" s="712">
        <v>30</v>
      </c>
      <c r="UG49" s="699">
        <f t="shared" si="74"/>
        <v>11</v>
      </c>
      <c r="UH49" s="715">
        <v>1</v>
      </c>
      <c r="UI49" s="712">
        <v>4.0291711994842663</v>
      </c>
      <c r="UJ49" s="699">
        <v>10</v>
      </c>
      <c r="UK49" s="715">
        <v>0</v>
      </c>
      <c r="UL49" s="712">
        <v>0</v>
      </c>
      <c r="UM49" s="699">
        <v>54</v>
      </c>
      <c r="UN49" s="715">
        <v>3</v>
      </c>
      <c r="UO49" s="712">
        <v>12.087513598452798</v>
      </c>
      <c r="UP49" s="699">
        <v>24</v>
      </c>
      <c r="UQ49" s="715">
        <v>2</v>
      </c>
      <c r="UR49" s="712">
        <v>7.984031936127745</v>
      </c>
      <c r="US49" s="699">
        <v>26</v>
      </c>
      <c r="UT49" s="712">
        <v>28.2</v>
      </c>
      <c r="UU49" s="699">
        <v>52</v>
      </c>
      <c r="UV49" s="712">
        <v>16.100000000000001</v>
      </c>
      <c r="UW49" s="699">
        <v>64</v>
      </c>
      <c r="UX49" s="1099">
        <v>4</v>
      </c>
      <c r="UY49" s="699">
        <v>36</v>
      </c>
      <c r="UZ49" s="989">
        <v>0.14199999999999999</v>
      </c>
      <c r="VA49" s="989">
        <v>36</v>
      </c>
      <c r="VB49" s="989">
        <v>4.2000000000000003E-2</v>
      </c>
      <c r="VC49" s="989">
        <v>50</v>
      </c>
      <c r="VD49" s="989">
        <v>8.7999999999999995E-2</v>
      </c>
      <c r="VE49" s="989">
        <v>6</v>
      </c>
      <c r="VF49" s="989">
        <v>0</v>
      </c>
      <c r="VG49" s="989">
        <v>49</v>
      </c>
      <c r="VH49" s="989">
        <v>0</v>
      </c>
      <c r="VI49" s="989">
        <v>44</v>
      </c>
      <c r="VJ49" s="989">
        <v>0</v>
      </c>
      <c r="VK49" s="989">
        <v>44</v>
      </c>
      <c r="VL49" s="989">
        <v>0</v>
      </c>
      <c r="VM49" s="989">
        <v>7</v>
      </c>
      <c r="VN49" s="989">
        <v>0</v>
      </c>
      <c r="VO49" s="989">
        <v>7</v>
      </c>
      <c r="VP49" s="989">
        <v>18</v>
      </c>
      <c r="VQ49" s="989">
        <v>72</v>
      </c>
      <c r="VR49" s="989">
        <v>45</v>
      </c>
      <c r="VS49" s="989">
        <v>11</v>
      </c>
      <c r="VT49" s="989">
        <v>44</v>
      </c>
      <c r="VU49" s="989">
        <v>44</v>
      </c>
      <c r="VV49" s="989">
        <v>40</v>
      </c>
      <c r="VW49" s="989">
        <v>160</v>
      </c>
      <c r="VX49" s="989">
        <v>26</v>
      </c>
      <c r="VY49" s="989">
        <v>21</v>
      </c>
      <c r="VZ49" s="989">
        <v>84</v>
      </c>
      <c r="WA49" s="989">
        <v>38</v>
      </c>
      <c r="WB49" s="989">
        <v>147</v>
      </c>
      <c r="WC49" s="989">
        <v>588</v>
      </c>
      <c r="WD49" s="989">
        <v>32</v>
      </c>
      <c r="WE49" s="989">
        <v>35</v>
      </c>
      <c r="WF49" s="989">
        <v>140</v>
      </c>
      <c r="WG49" s="989">
        <v>48</v>
      </c>
      <c r="WH49" s="989">
        <v>293.23</v>
      </c>
      <c r="WI49" s="989">
        <v>3</v>
      </c>
      <c r="WJ49" s="989">
        <v>0</v>
      </c>
      <c r="WK49" s="989">
        <v>10</v>
      </c>
      <c r="WL49" s="989">
        <v>0</v>
      </c>
      <c r="WM49" s="989">
        <v>2</v>
      </c>
      <c r="WN49" s="989">
        <v>232.56</v>
      </c>
      <c r="WO49" s="989">
        <v>3</v>
      </c>
      <c r="WP49" s="989">
        <v>0</v>
      </c>
      <c r="WQ49" s="989">
        <v>19</v>
      </c>
      <c r="WR49" s="989">
        <v>40.44</v>
      </c>
      <c r="WS49" s="989">
        <v>3</v>
      </c>
      <c r="WT49" s="989">
        <v>20.22</v>
      </c>
      <c r="WU49" s="989">
        <v>1</v>
      </c>
      <c r="WV49" s="989">
        <v>0</v>
      </c>
      <c r="WW49" s="989">
        <v>12</v>
      </c>
      <c r="WX49" s="989">
        <v>0</v>
      </c>
      <c r="WY49" s="989">
        <v>41</v>
      </c>
      <c r="WZ49" s="712">
        <v>352.19</v>
      </c>
      <c r="XA49" s="699">
        <v>18</v>
      </c>
      <c r="XB49" s="712">
        <v>533.62</v>
      </c>
      <c r="XC49" s="712">
        <v>29</v>
      </c>
      <c r="XD49" s="712">
        <v>151.66999999999999</v>
      </c>
      <c r="XE49" s="699">
        <v>11</v>
      </c>
      <c r="XF49" s="712">
        <v>141.56</v>
      </c>
      <c r="XG49" s="712">
        <v>4</v>
      </c>
      <c r="XH49" s="712">
        <v>0</v>
      </c>
      <c r="XI49" s="699">
        <v>28</v>
      </c>
      <c r="XJ49" s="712">
        <v>234.79</v>
      </c>
      <c r="XK49" s="699">
        <v>9</v>
      </c>
      <c r="XL49" s="712">
        <v>262.89</v>
      </c>
      <c r="XM49" s="699">
        <v>32</v>
      </c>
      <c r="XO49" s="714"/>
      <c r="XP49" s="725"/>
      <c r="XQ49" s="715"/>
      <c r="XR49" s="714"/>
      <c r="XS49" s="725"/>
      <c r="XT49" s="715"/>
      <c r="XU49" s="715"/>
      <c r="XV49" s="712"/>
      <c r="XW49" s="715"/>
      <c r="XX49" s="1169">
        <v>462</v>
      </c>
      <c r="XY49" s="1174">
        <v>1.7316017316017316</v>
      </c>
      <c r="XZ49" s="1168">
        <f t="shared" si="75"/>
        <v>39</v>
      </c>
      <c r="YA49" s="715">
        <v>436</v>
      </c>
      <c r="YB49" s="725">
        <v>16.284403669724771</v>
      </c>
      <c r="YC49" s="715">
        <f t="shared" si="76"/>
        <v>47</v>
      </c>
      <c r="YD49" s="714">
        <v>234</v>
      </c>
      <c r="YE49" s="725">
        <v>7.8947368421052628</v>
      </c>
      <c r="YF49" s="715">
        <f t="shared" si="77"/>
        <v>45</v>
      </c>
      <c r="YG49" s="699">
        <v>437</v>
      </c>
      <c r="YH49" s="1099">
        <v>9.610983981693364</v>
      </c>
      <c r="YI49" s="715">
        <f t="shared" si="78"/>
        <v>56</v>
      </c>
      <c r="YJ49" s="714">
        <v>234</v>
      </c>
      <c r="YK49" s="712">
        <v>24.561403508771928</v>
      </c>
      <c r="YL49" s="715">
        <f t="shared" si="79"/>
        <v>49</v>
      </c>
      <c r="YM49" s="699">
        <v>437</v>
      </c>
      <c r="YN49" s="712">
        <v>30.892448512585812</v>
      </c>
      <c r="YO49" s="715">
        <f t="shared" si="80"/>
        <v>74</v>
      </c>
      <c r="YP49" s="1178">
        <v>42.857142857142854</v>
      </c>
      <c r="YQ49" s="1099">
        <v>14.285714285714285</v>
      </c>
      <c r="YR49" s="1099">
        <v>0</v>
      </c>
      <c r="YS49" s="1099">
        <v>0</v>
      </c>
      <c r="YT49" s="1099">
        <v>14.285714285714285</v>
      </c>
      <c r="YU49" s="1099">
        <v>0</v>
      </c>
      <c r="YV49" s="1099">
        <v>14.285714285714285</v>
      </c>
      <c r="YW49" s="1099">
        <v>0</v>
      </c>
      <c r="YX49" s="1099">
        <v>0</v>
      </c>
      <c r="YY49" s="1099">
        <v>14.285714285714285</v>
      </c>
      <c r="YZ49" s="1099">
        <v>0</v>
      </c>
      <c r="ZA49" s="1188">
        <v>7</v>
      </c>
      <c r="ZB49" s="985">
        <v>49.275362318840585</v>
      </c>
      <c r="ZC49" s="985">
        <v>11.594202898550725</v>
      </c>
      <c r="ZD49" s="985">
        <v>31.884057971014489</v>
      </c>
      <c r="ZE49" s="985">
        <v>18.840579710144929</v>
      </c>
      <c r="ZF49" s="985">
        <v>2.8985507246376812</v>
      </c>
      <c r="ZG49" s="985">
        <v>13.043478260869565</v>
      </c>
      <c r="ZH49" s="985">
        <v>20.289855072463769</v>
      </c>
      <c r="ZI49" s="985">
        <v>5.7971014492753623</v>
      </c>
      <c r="ZJ49" s="985">
        <v>28.985507246376812</v>
      </c>
      <c r="ZK49" s="985">
        <v>4.3478260869565215</v>
      </c>
      <c r="ZL49" s="985">
        <v>1.4492753623188406</v>
      </c>
      <c r="ZM49" s="699">
        <v>69</v>
      </c>
      <c r="ZN49" s="714" t="s">
        <v>1650</v>
      </c>
      <c r="ZO49" s="715" t="s">
        <v>1650</v>
      </c>
      <c r="ZP49" s="715" t="s">
        <v>1650</v>
      </c>
      <c r="ZQ49" s="715" t="s">
        <v>1650</v>
      </c>
      <c r="ZR49" s="715" t="s">
        <v>1634</v>
      </c>
      <c r="ZS49" s="715" t="s">
        <v>1634</v>
      </c>
      <c r="ZT49" s="715">
        <v>2</v>
      </c>
      <c r="ZU49" s="715">
        <v>2</v>
      </c>
      <c r="ZV49" s="715">
        <v>2</v>
      </c>
      <c r="ZW49" s="715">
        <v>2</v>
      </c>
      <c r="ZX49" s="715">
        <v>1</v>
      </c>
      <c r="ZY49" s="715">
        <v>1</v>
      </c>
      <c r="ZZ49" s="715">
        <f t="shared" si="81"/>
        <v>10</v>
      </c>
      <c r="AAA49" s="715">
        <f t="shared" si="82"/>
        <v>5</v>
      </c>
      <c r="AAB49" s="716" t="s">
        <v>31</v>
      </c>
      <c r="AAC49" s="712" t="s">
        <v>31</v>
      </c>
      <c r="AAD49" s="712" t="s">
        <v>31</v>
      </c>
      <c r="AAE49" s="712" t="s">
        <v>31</v>
      </c>
      <c r="AAF49" s="712" t="s">
        <v>31</v>
      </c>
      <c r="AAG49" s="712" t="s">
        <v>31</v>
      </c>
      <c r="AAH49" s="714">
        <v>3</v>
      </c>
      <c r="AAI49" s="715">
        <v>3</v>
      </c>
      <c r="AAJ49" s="715">
        <v>2</v>
      </c>
      <c r="AAK49" s="715">
        <v>15</v>
      </c>
      <c r="AAL49" s="715">
        <v>15</v>
      </c>
      <c r="AAM49" s="733">
        <v>1</v>
      </c>
      <c r="AAN49" s="2996">
        <v>0.40849673202614378</v>
      </c>
      <c r="AAO49" s="2954">
        <f t="shared" si="83"/>
        <v>55</v>
      </c>
      <c r="AAP49" s="2995">
        <v>0.40849673202614378</v>
      </c>
      <c r="AAQ49" s="2954">
        <f t="shared" si="84"/>
        <v>34</v>
      </c>
      <c r="AAR49" s="2995">
        <v>0.27233115468409591</v>
      </c>
      <c r="AAS49" s="2954">
        <f t="shared" si="85"/>
        <v>28</v>
      </c>
      <c r="AAT49" s="2995">
        <v>2.0424836601307192</v>
      </c>
      <c r="AAU49" s="2954">
        <f t="shared" si="86"/>
        <v>22</v>
      </c>
      <c r="AAV49" s="2995">
        <v>2.0424836601307192</v>
      </c>
      <c r="AAW49" s="2954">
        <f t="shared" si="87"/>
        <v>12</v>
      </c>
      <c r="AAX49" s="2995">
        <v>0.13616557734204796</v>
      </c>
      <c r="AAY49" s="2954">
        <f t="shared" si="88"/>
        <v>61</v>
      </c>
      <c r="AAZ49" s="982">
        <v>5</v>
      </c>
      <c r="ABA49" s="699">
        <v>2</v>
      </c>
      <c r="ABB49" s="699">
        <v>2</v>
      </c>
      <c r="ABC49" s="2988">
        <v>0.68082788671023964</v>
      </c>
      <c r="ABD49" s="2954">
        <f t="shared" si="89"/>
        <v>34</v>
      </c>
      <c r="ABE49" s="2955">
        <v>0.27233115468409591</v>
      </c>
      <c r="ABF49" s="2954">
        <f t="shared" si="89"/>
        <v>17</v>
      </c>
      <c r="ABG49" s="2955">
        <v>0.27233115468409591</v>
      </c>
      <c r="ABH49" s="2993">
        <f t="shared" si="89"/>
        <v>22</v>
      </c>
      <c r="ABI49" s="982">
        <v>3</v>
      </c>
      <c r="ABJ49" s="731">
        <v>0.41413583655438985</v>
      </c>
      <c r="ABK49" s="715">
        <f t="shared" si="90"/>
        <v>14</v>
      </c>
      <c r="ABL49" s="716" t="s">
        <v>106</v>
      </c>
      <c r="ABM49" s="712" t="s">
        <v>106</v>
      </c>
      <c r="ABN49" s="715">
        <v>3</v>
      </c>
      <c r="ABO49" s="715">
        <v>3</v>
      </c>
      <c r="ABP49" s="715">
        <f t="shared" si="91"/>
        <v>6</v>
      </c>
      <c r="ABQ49" s="715">
        <f t="shared" si="92"/>
        <v>1</v>
      </c>
      <c r="ABR49" s="1201" t="s">
        <v>1632</v>
      </c>
      <c r="ABS49" s="1202" t="s">
        <v>1632</v>
      </c>
      <c r="ABT49" s="1202" t="s">
        <v>1632</v>
      </c>
      <c r="ABU49" s="1202" t="s">
        <v>1625</v>
      </c>
      <c r="ABV49" s="725">
        <v>5</v>
      </c>
      <c r="ABW49" s="725">
        <v>5</v>
      </c>
      <c r="ABX49" s="725">
        <v>5</v>
      </c>
      <c r="ABY49" s="725">
        <v>0</v>
      </c>
      <c r="ABZ49" s="715">
        <f t="shared" si="93"/>
        <v>15</v>
      </c>
      <c r="ACA49" s="715">
        <f t="shared" si="94"/>
        <v>20</v>
      </c>
      <c r="ACB49" s="983" t="s">
        <v>1632</v>
      </c>
      <c r="ACC49" s="725" t="s">
        <v>1632</v>
      </c>
      <c r="ACD49" s="725" t="s">
        <v>1632</v>
      </c>
      <c r="ACE49" s="725" t="s">
        <v>1632</v>
      </c>
      <c r="ACF49" s="725">
        <v>5</v>
      </c>
      <c r="ACG49" s="725">
        <v>5</v>
      </c>
      <c r="ACH49" s="725">
        <v>5</v>
      </c>
      <c r="ACI49" s="725">
        <v>5</v>
      </c>
      <c r="ACJ49" s="715">
        <f t="shared" si="95"/>
        <v>20</v>
      </c>
      <c r="ACK49" s="715">
        <f t="shared" si="96"/>
        <v>1</v>
      </c>
      <c r="ACL49" s="982">
        <v>136</v>
      </c>
      <c r="ACM49" s="715">
        <v>3513</v>
      </c>
      <c r="ACN49" s="1089">
        <v>14.702000000000002</v>
      </c>
      <c r="ACO49" s="715">
        <v>28</v>
      </c>
      <c r="ACP49" s="1089">
        <v>2</v>
      </c>
      <c r="ACQ49" s="715">
        <v>16</v>
      </c>
      <c r="ACR49" s="982">
        <v>60.84</v>
      </c>
      <c r="ACS49" s="1090">
        <v>23</v>
      </c>
      <c r="ACT49" s="983" t="s">
        <v>1625</v>
      </c>
      <c r="ACU49" s="725" t="s">
        <v>1625</v>
      </c>
      <c r="ACV49" s="725" t="s">
        <v>1625</v>
      </c>
      <c r="ACW49" s="725" t="s">
        <v>1625</v>
      </c>
      <c r="ACX49" s="725">
        <v>0</v>
      </c>
      <c r="ACY49" s="725">
        <v>0</v>
      </c>
      <c r="ACZ49" s="725">
        <v>0</v>
      </c>
      <c r="ADA49" s="725">
        <v>0</v>
      </c>
      <c r="ADB49" s="715">
        <f t="shared" si="97"/>
        <v>0</v>
      </c>
      <c r="ADC49" s="715">
        <f t="shared" si="98"/>
        <v>28</v>
      </c>
      <c r="ADD49" s="984" t="s">
        <v>1632</v>
      </c>
      <c r="ADE49" s="985" t="s">
        <v>1632</v>
      </c>
      <c r="ADF49" s="985" t="s">
        <v>1632</v>
      </c>
      <c r="ADG49" s="985" t="s">
        <v>1625</v>
      </c>
      <c r="ADH49" s="985">
        <v>5</v>
      </c>
      <c r="ADI49" s="985">
        <v>5</v>
      </c>
      <c r="ADJ49" s="985">
        <v>5</v>
      </c>
      <c r="ADK49" s="985">
        <v>0</v>
      </c>
      <c r="ADL49" s="715">
        <f t="shared" si="99"/>
        <v>15</v>
      </c>
      <c r="ADM49" s="715">
        <f t="shared" si="100"/>
        <v>20</v>
      </c>
      <c r="ADN49" s="1169">
        <v>0</v>
      </c>
      <c r="ADO49" s="1168">
        <v>0</v>
      </c>
      <c r="ADP49" s="1168">
        <v>0</v>
      </c>
      <c r="ADQ49" s="989">
        <v>0</v>
      </c>
      <c r="ADR49" s="989">
        <v>0</v>
      </c>
      <c r="ADS49" s="989">
        <v>0</v>
      </c>
      <c r="ADT49" s="989">
        <v>38</v>
      </c>
      <c r="ADU49" s="989">
        <v>8</v>
      </c>
      <c r="ADV49" s="989">
        <v>450.1875</v>
      </c>
      <c r="ADW49" s="989">
        <v>3601.5</v>
      </c>
      <c r="ADX49" s="989">
        <v>56.2734375</v>
      </c>
      <c r="ADY49" s="989">
        <v>450.1875</v>
      </c>
      <c r="ADZ49" s="989">
        <v>502.44140625</v>
      </c>
      <c r="AEA49" s="989">
        <v>16</v>
      </c>
      <c r="AEB49" s="989">
        <v>8</v>
      </c>
      <c r="AEC49" s="989">
        <v>450.1875</v>
      </c>
      <c r="AED49" s="989">
        <v>3601.5</v>
      </c>
      <c r="AEE49" s="989">
        <v>56.2734375</v>
      </c>
      <c r="AEF49" s="989">
        <v>450.1875</v>
      </c>
      <c r="AEG49" s="989">
        <v>502.44140625</v>
      </c>
      <c r="AEH49" s="729">
        <v>37</v>
      </c>
      <c r="AEI49" s="987"/>
      <c r="AEM49" s="715">
        <v>855</v>
      </c>
      <c r="AEN49" s="715">
        <v>602</v>
      </c>
      <c r="AEO49" s="989">
        <v>79</v>
      </c>
      <c r="AEP49" s="1099">
        <v>13.122923588039868</v>
      </c>
      <c r="AEQ49" s="989">
        <v>58</v>
      </c>
      <c r="AER49" s="989">
        <v>19</v>
      </c>
      <c r="AES49" s="989">
        <v>24.050632911392405</v>
      </c>
      <c r="AET49" s="1099">
        <v>3.1052631578947367</v>
      </c>
      <c r="AEU49" s="989">
        <v>60</v>
      </c>
      <c r="AEV49" s="989">
        <v>1</v>
      </c>
      <c r="AEW49" s="989">
        <v>80</v>
      </c>
      <c r="AEX49" s="989">
        <v>1.25</v>
      </c>
      <c r="AEY49" s="989">
        <v>62</v>
      </c>
      <c r="AEZ49" s="1667">
        <v>602</v>
      </c>
      <c r="AFA49" s="1668">
        <v>2.2308970099667773</v>
      </c>
      <c r="AFB49" s="1667">
        <f t="shared" si="101"/>
        <v>50</v>
      </c>
      <c r="AFC49" s="1168">
        <v>41</v>
      </c>
      <c r="AFD49" s="1099">
        <v>4.8780487804878048</v>
      </c>
      <c r="AFE49" s="989">
        <f t="shared" si="102"/>
        <v>20</v>
      </c>
      <c r="AFF49" s="715">
        <v>87</v>
      </c>
      <c r="AFG49" s="985">
        <v>17.241379310344829</v>
      </c>
      <c r="AFH49" s="699">
        <f t="shared" si="103"/>
        <v>16</v>
      </c>
      <c r="AFI49" s="989">
        <v>5</v>
      </c>
      <c r="AFJ49" s="715">
        <v>0</v>
      </c>
      <c r="AFK49" s="985">
        <v>0</v>
      </c>
      <c r="AFL49" s="699">
        <f t="shared" si="104"/>
        <v>1</v>
      </c>
      <c r="AFM49" s="707">
        <v>103</v>
      </c>
      <c r="AFN49" s="990">
        <v>2</v>
      </c>
      <c r="AFO49" s="719">
        <v>1.9417475728155338</v>
      </c>
      <c r="AFP49" s="979">
        <f t="shared" si="105"/>
        <v>28</v>
      </c>
      <c r="AFQ49" s="715">
        <v>47</v>
      </c>
      <c r="AFR49" s="699">
        <f t="shared" si="105"/>
        <v>51</v>
      </c>
      <c r="AFS49" s="715">
        <v>4740</v>
      </c>
      <c r="AFT49" s="715">
        <v>2090</v>
      </c>
      <c r="AFU49" s="985">
        <v>44.092827004219409</v>
      </c>
      <c r="AFV49" s="699">
        <f t="shared" si="106"/>
        <v>22</v>
      </c>
      <c r="AFW49" s="715" t="s">
        <v>31</v>
      </c>
      <c r="AFX49" s="715" t="s">
        <v>31</v>
      </c>
      <c r="AFY49" s="712" t="s">
        <v>31</v>
      </c>
      <c r="AFZ49" s="699" t="str">
        <f t="shared" si="107"/>
        <v>-</v>
      </c>
      <c r="AGA49" s="712">
        <v>32.62411347517731</v>
      </c>
      <c r="AGB49" s="712">
        <v>24.822695035460992</v>
      </c>
      <c r="AGC49" s="712">
        <v>21.276595744680851</v>
      </c>
      <c r="AGD49" s="712">
        <v>2.8368794326241136</v>
      </c>
      <c r="AGE49" s="712">
        <v>7.0921985815602842</v>
      </c>
      <c r="AGF49" s="712">
        <v>6.3829787234042552</v>
      </c>
      <c r="AGG49" s="712">
        <v>4.2553191489361701</v>
      </c>
      <c r="AGH49" s="712">
        <v>0.70921985815602839</v>
      </c>
      <c r="AGI49" s="712">
        <v>0</v>
      </c>
      <c r="AGJ49" s="715">
        <v>46</v>
      </c>
      <c r="AGK49" s="715">
        <v>35</v>
      </c>
      <c r="AGL49" s="715">
        <v>30</v>
      </c>
      <c r="AGM49" s="715">
        <v>4</v>
      </c>
      <c r="AGN49" s="715">
        <v>10</v>
      </c>
      <c r="AGO49" s="715">
        <v>9</v>
      </c>
      <c r="AGP49" s="715">
        <v>6</v>
      </c>
      <c r="AGQ49" s="715">
        <v>1</v>
      </c>
      <c r="AGR49" s="715">
        <v>0</v>
      </c>
      <c r="AGS49" s="715">
        <v>141</v>
      </c>
      <c r="AGT49" s="712">
        <v>23.076923076923077</v>
      </c>
      <c r="AGU49" s="712">
        <v>15.384615384615385</v>
      </c>
      <c r="AGV49" s="712">
        <v>7.6923076923076925</v>
      </c>
      <c r="AGW49" s="712">
        <v>15.384615384615385</v>
      </c>
      <c r="AGX49" s="712">
        <v>15.384615384615385</v>
      </c>
      <c r="AGY49" s="712">
        <v>11.538461538461538</v>
      </c>
      <c r="AGZ49" s="712">
        <v>7.6923076923076925</v>
      </c>
      <c r="AHA49" s="712">
        <v>3.8461538461538463</v>
      </c>
      <c r="AHB49" s="712">
        <v>0</v>
      </c>
      <c r="AHC49" s="715">
        <v>6</v>
      </c>
      <c r="AHD49" s="715">
        <v>4</v>
      </c>
      <c r="AHE49" s="715">
        <v>2</v>
      </c>
      <c r="AHF49" s="715">
        <v>4</v>
      </c>
      <c r="AHG49" s="715">
        <v>4</v>
      </c>
      <c r="AHH49" s="715">
        <v>3</v>
      </c>
      <c r="AHI49" s="715">
        <v>2</v>
      </c>
      <c r="AHJ49" s="715">
        <v>1</v>
      </c>
      <c r="AHK49" s="715">
        <v>0</v>
      </c>
      <c r="AHL49" s="715">
        <v>26</v>
      </c>
      <c r="AHM49" s="712" t="s">
        <v>31</v>
      </c>
      <c r="AHN49" s="712" t="s">
        <v>31</v>
      </c>
      <c r="AHO49" s="712" t="s">
        <v>31</v>
      </c>
      <c r="AHP49" s="712" t="s">
        <v>31</v>
      </c>
      <c r="AHQ49" s="712" t="s">
        <v>31</v>
      </c>
      <c r="AHR49" s="712" t="s">
        <v>31</v>
      </c>
      <c r="AHS49" s="712" t="s">
        <v>31</v>
      </c>
      <c r="AHT49" s="712" t="s">
        <v>31</v>
      </c>
      <c r="AHU49" s="712" t="s">
        <v>31</v>
      </c>
      <c r="AHV49" s="715">
        <v>0</v>
      </c>
      <c r="AHW49" s="715">
        <v>0</v>
      </c>
      <c r="AHX49" s="715">
        <v>0</v>
      </c>
      <c r="AHY49" s="715">
        <v>0</v>
      </c>
      <c r="AHZ49" s="715">
        <v>0</v>
      </c>
      <c r="AIA49" s="715">
        <v>0</v>
      </c>
      <c r="AIB49" s="715">
        <v>0</v>
      </c>
      <c r="AIC49" s="715">
        <v>0</v>
      </c>
      <c r="AID49" s="715">
        <v>0</v>
      </c>
      <c r="AIE49" s="715">
        <v>0</v>
      </c>
      <c r="AIF49" s="712" t="s">
        <v>1648</v>
      </c>
      <c r="AIG49" s="712" t="s">
        <v>1623</v>
      </c>
      <c r="AIH49" s="709">
        <v>20</v>
      </c>
      <c r="AII49" s="978">
        <f t="shared" si="108"/>
        <v>1</v>
      </c>
      <c r="AIJ49" s="703" t="s">
        <v>1626</v>
      </c>
      <c r="AIK49" s="703" t="s">
        <v>1626</v>
      </c>
      <c r="AIL49" s="703" t="s">
        <v>1626</v>
      </c>
      <c r="AIM49" s="701" t="s">
        <v>1626</v>
      </c>
      <c r="AIN49" s="712" t="s">
        <v>1626</v>
      </c>
      <c r="AIO49" s="712" t="s">
        <v>1627</v>
      </c>
      <c r="AIP49" s="712" t="s">
        <v>1627</v>
      </c>
      <c r="AIQ49" s="712" t="s">
        <v>1627</v>
      </c>
      <c r="AIR49" s="712" t="s">
        <v>1625</v>
      </c>
      <c r="AIS49" s="712" t="s">
        <v>1685</v>
      </c>
      <c r="AIT49" s="712" t="s">
        <v>1641</v>
      </c>
      <c r="AIU49" s="712" t="s">
        <v>1642</v>
      </c>
      <c r="AIV49" s="712" t="s">
        <v>1773</v>
      </c>
      <c r="AIW49" s="699">
        <v>61</v>
      </c>
      <c r="AIX49" s="699">
        <v>5</v>
      </c>
      <c r="AIY49" s="985">
        <v>8.1</v>
      </c>
      <c r="AIZ49" s="699">
        <v>1</v>
      </c>
      <c r="AJA49" s="712">
        <v>0.13616557734204796</v>
      </c>
      <c r="AJB49" s="699">
        <f t="shared" si="109"/>
        <v>20</v>
      </c>
      <c r="AJC49" s="712">
        <v>15</v>
      </c>
      <c r="AJD49" s="978">
        <f t="shared" si="110"/>
        <v>3</v>
      </c>
      <c r="AJE49" s="712" t="s">
        <v>1626</v>
      </c>
      <c r="AJF49" s="712" t="s">
        <v>1626</v>
      </c>
      <c r="AJG49" s="712" t="s">
        <v>1625</v>
      </c>
      <c r="AJH49" s="712" t="s">
        <v>1626</v>
      </c>
      <c r="AJI49" s="712">
        <v>8.1</v>
      </c>
      <c r="AJJ49" s="699">
        <f t="shared" si="111"/>
        <v>44</v>
      </c>
      <c r="AJK49" s="715">
        <v>2</v>
      </c>
      <c r="AJL49" s="712">
        <v>4</v>
      </c>
      <c r="AJM49" s="699">
        <f t="shared" si="112"/>
        <v>31</v>
      </c>
      <c r="AJN49" s="715">
        <v>1</v>
      </c>
      <c r="AJO49" s="712">
        <v>0</v>
      </c>
      <c r="AJP49" s="699">
        <f t="shared" si="113"/>
        <v>17</v>
      </c>
      <c r="AJQ49" s="715">
        <v>0</v>
      </c>
      <c r="AJR49" s="712">
        <v>0</v>
      </c>
      <c r="AJS49" s="699">
        <f t="shared" si="114"/>
        <v>29</v>
      </c>
      <c r="AJT49" s="715">
        <v>0</v>
      </c>
      <c r="AJU49" s="712">
        <v>0</v>
      </c>
      <c r="AJV49" s="715">
        <v>0</v>
      </c>
      <c r="AJW49" s="712">
        <v>4</v>
      </c>
      <c r="AJX49" s="699">
        <f t="shared" si="115"/>
        <v>20</v>
      </c>
      <c r="AJY49" s="715">
        <v>1</v>
      </c>
      <c r="AJZ49" s="712">
        <v>0</v>
      </c>
      <c r="AKA49" s="699">
        <f t="shared" si="116"/>
        <v>9</v>
      </c>
      <c r="AKB49" s="715">
        <v>0</v>
      </c>
      <c r="AKC49" s="712">
        <v>12.1</v>
      </c>
      <c r="AKD49" s="699">
        <f t="shared" si="117"/>
        <v>38</v>
      </c>
      <c r="AKE49" s="715">
        <v>3</v>
      </c>
      <c r="AKF49" s="715">
        <v>112</v>
      </c>
      <c r="AKG49" s="715">
        <v>100</v>
      </c>
      <c r="AKH49" s="715">
        <v>0</v>
      </c>
      <c r="AKI49" s="715">
        <v>0</v>
      </c>
      <c r="AKJ49" s="715">
        <v>0</v>
      </c>
      <c r="AKK49" s="715">
        <v>212</v>
      </c>
      <c r="AKL49" s="715">
        <v>18</v>
      </c>
      <c r="AKM49" s="715">
        <v>45</v>
      </c>
      <c r="AKN49" s="715">
        <v>0</v>
      </c>
      <c r="AKO49" s="715">
        <v>63</v>
      </c>
      <c r="AKP49" s="712">
        <v>0.109</v>
      </c>
      <c r="AKQ49" s="699">
        <f t="shared" si="118"/>
        <v>42</v>
      </c>
      <c r="AKR49" s="712">
        <v>9.8000000000000004E-2</v>
      </c>
      <c r="AKS49" s="699">
        <f t="shared" si="118"/>
        <v>14</v>
      </c>
      <c r="AKT49" s="712" t="s">
        <v>31</v>
      </c>
      <c r="AKU49" s="699" t="str">
        <f t="shared" si="127"/>
        <v>-</v>
      </c>
      <c r="AKV49" s="712" t="s">
        <v>31</v>
      </c>
      <c r="AKW49" s="699" t="str">
        <f t="shared" si="128"/>
        <v>-</v>
      </c>
      <c r="AKX49" s="712" t="s">
        <v>31</v>
      </c>
      <c r="AKY49" s="712">
        <v>0.20699999999999999</v>
      </c>
      <c r="AKZ49" s="712">
        <v>1.7999999999999999E-2</v>
      </c>
      <c r="ALA49" s="699">
        <f t="shared" si="129"/>
        <v>19</v>
      </c>
      <c r="ALB49" s="712">
        <v>4.3999999999999997E-2</v>
      </c>
      <c r="ALC49" s="699">
        <f t="shared" si="130"/>
        <v>20</v>
      </c>
      <c r="ALD49" s="712" t="s">
        <v>31</v>
      </c>
      <c r="ALE49" s="699" t="str">
        <f t="shared" si="131"/>
        <v>-</v>
      </c>
      <c r="ALF49" s="712">
        <v>6.2E-2</v>
      </c>
      <c r="ALG49" s="712"/>
      <c r="ALH49" s="1706">
        <v>31.269964603297932</v>
      </c>
      <c r="ALI49" s="729">
        <v>194</v>
      </c>
      <c r="ALJ49" s="729">
        <v>35</v>
      </c>
      <c r="ALK49" s="729">
        <v>7168</v>
      </c>
      <c r="ALL49" s="729">
        <v>27.064732142857142</v>
      </c>
      <c r="ALM49" s="729">
        <v>4.8828125</v>
      </c>
      <c r="ALN49" s="729">
        <v>18</v>
      </c>
      <c r="ALO49" s="729">
        <v>30</v>
      </c>
    </row>
    <row r="50" spans="1:1003" ht="13" x14ac:dyDescent="0.2">
      <c r="A50" s="696" t="s">
        <v>1777</v>
      </c>
      <c r="B50" s="697" t="s">
        <v>1778</v>
      </c>
      <c r="C50" s="697" t="s">
        <v>1646</v>
      </c>
      <c r="D50" s="697" t="s">
        <v>1646</v>
      </c>
      <c r="E50" s="697" t="s">
        <v>1638</v>
      </c>
      <c r="F50" s="698" t="s">
        <v>1779</v>
      </c>
      <c r="G50" s="699" t="s">
        <v>2349</v>
      </c>
      <c r="H50" s="700">
        <v>248</v>
      </c>
      <c r="I50" s="703">
        <v>7.21</v>
      </c>
      <c r="J50" s="699">
        <f t="shared" si="9"/>
        <v>37</v>
      </c>
      <c r="K50" s="702">
        <v>277</v>
      </c>
      <c r="L50" s="703">
        <v>7.21</v>
      </c>
      <c r="M50" s="710">
        <f t="shared" si="10"/>
        <v>29</v>
      </c>
      <c r="N50" s="712">
        <f t="shared" si="11"/>
        <v>0</v>
      </c>
      <c r="O50" s="702">
        <v>223</v>
      </c>
      <c r="P50" s="703">
        <v>6.13</v>
      </c>
      <c r="Q50" s="699">
        <f t="shared" si="120"/>
        <v>46</v>
      </c>
      <c r="R50" s="702">
        <v>193</v>
      </c>
      <c r="S50" s="703">
        <v>5.82</v>
      </c>
      <c r="T50" s="710">
        <f t="shared" si="125"/>
        <v>77</v>
      </c>
      <c r="U50" s="712">
        <f t="shared" si="12"/>
        <v>-0.30999999999999961</v>
      </c>
      <c r="V50" s="706">
        <v>144</v>
      </c>
      <c r="W50" s="701">
        <v>5.5902777777777777</v>
      </c>
      <c r="X50" s="702">
        <v>49</v>
      </c>
      <c r="Y50" s="704">
        <v>6.5102040816326534</v>
      </c>
      <c r="Z50" s="705">
        <f t="shared" si="13"/>
        <v>35</v>
      </c>
      <c r="AA50" s="707">
        <v>95</v>
      </c>
      <c r="AB50" s="704">
        <v>5.8210526315789473</v>
      </c>
      <c r="AC50" s="705">
        <f t="shared" si="14"/>
        <v>74</v>
      </c>
      <c r="AD50" s="702">
        <v>49</v>
      </c>
      <c r="AE50" s="704">
        <v>5.1428571428571432</v>
      </c>
      <c r="AF50" s="732">
        <f t="shared" si="15"/>
        <v>74</v>
      </c>
      <c r="AG50" s="708">
        <v>80.599999999999994</v>
      </c>
      <c r="AH50" s="705">
        <f t="shared" si="16"/>
        <v>42</v>
      </c>
      <c r="AI50" s="709">
        <v>85.7</v>
      </c>
      <c r="AJ50" s="705">
        <f t="shared" si="17"/>
        <v>10</v>
      </c>
      <c r="AK50" s="709">
        <v>0</v>
      </c>
      <c r="AL50" s="701">
        <v>0.29999999999999716</v>
      </c>
      <c r="AM50" s="702">
        <v>80</v>
      </c>
      <c r="AN50" s="715">
        <f t="shared" si="18"/>
        <v>21</v>
      </c>
      <c r="AO50" s="710">
        <v>70</v>
      </c>
      <c r="AP50" s="715">
        <f t="shared" si="19"/>
        <v>36</v>
      </c>
      <c r="AQ50" s="702">
        <v>210</v>
      </c>
      <c r="AR50" s="710">
        <f t="shared" si="121"/>
        <v>23</v>
      </c>
      <c r="AS50" s="702">
        <v>265</v>
      </c>
      <c r="AT50" s="703">
        <v>28.679245283018869</v>
      </c>
      <c r="AU50" s="705">
        <f t="shared" si="20"/>
        <v>59</v>
      </c>
      <c r="AV50" s="702">
        <v>270</v>
      </c>
      <c r="AW50" s="703">
        <v>24.074074074074073</v>
      </c>
      <c r="AX50" s="705">
        <f t="shared" si="21"/>
        <v>77</v>
      </c>
      <c r="AY50" s="702">
        <v>265</v>
      </c>
      <c r="AZ50" s="703">
        <v>55.471698113207545</v>
      </c>
      <c r="BA50" s="705">
        <f t="shared" si="22"/>
        <v>68</v>
      </c>
      <c r="BB50" s="702">
        <v>274</v>
      </c>
      <c r="BC50" s="703">
        <v>14.233576642335766</v>
      </c>
      <c r="BD50" s="705">
        <f t="shared" si="23"/>
        <v>30</v>
      </c>
      <c r="BE50" s="702">
        <v>269</v>
      </c>
      <c r="BF50" s="703">
        <v>0.37174721189591076</v>
      </c>
      <c r="BG50" s="705">
        <f t="shared" si="24"/>
        <v>19</v>
      </c>
      <c r="BH50" s="702">
        <v>269</v>
      </c>
      <c r="BI50" s="703">
        <v>34.572490706319705</v>
      </c>
      <c r="BJ50" s="705">
        <f t="shared" si="25"/>
        <v>47</v>
      </c>
      <c r="BK50" s="702">
        <v>53</v>
      </c>
      <c r="BL50" s="703">
        <v>64.15094339622641</v>
      </c>
      <c r="BM50" s="705">
        <f t="shared" si="26"/>
        <v>71</v>
      </c>
      <c r="BN50" s="702">
        <v>54</v>
      </c>
      <c r="BO50" s="703">
        <v>90.740740740740748</v>
      </c>
      <c r="BP50" s="705">
        <f t="shared" si="27"/>
        <v>71</v>
      </c>
      <c r="BQ50" s="702">
        <v>50</v>
      </c>
      <c r="BR50" s="703">
        <v>72</v>
      </c>
      <c r="BS50" s="705">
        <f t="shared" si="28"/>
        <v>72</v>
      </c>
      <c r="BT50" s="702">
        <v>54</v>
      </c>
      <c r="BU50" s="703">
        <v>25.925925925925924</v>
      </c>
      <c r="BV50" s="705">
        <f t="shared" si="29"/>
        <v>8</v>
      </c>
      <c r="BW50" s="702">
        <v>42</v>
      </c>
      <c r="BX50" s="703">
        <v>2.3809523809523809</v>
      </c>
      <c r="BY50" s="705">
        <f t="shared" si="30"/>
        <v>22</v>
      </c>
      <c r="BZ50" s="702">
        <v>48</v>
      </c>
      <c r="CA50" s="703">
        <v>47.916666666666671</v>
      </c>
      <c r="CB50" s="705">
        <f t="shared" si="31"/>
        <v>12</v>
      </c>
      <c r="CC50" s="709">
        <v>12.3</v>
      </c>
      <c r="CD50" s="726">
        <f t="shared" si="32"/>
        <v>9</v>
      </c>
      <c r="CE50" s="703">
        <v>2</v>
      </c>
      <c r="CF50" s="703">
        <v>5.3</v>
      </c>
      <c r="CG50" s="704">
        <v>5</v>
      </c>
      <c r="CH50" s="709">
        <v>12.2</v>
      </c>
      <c r="CI50" s="701">
        <v>12.2</v>
      </c>
      <c r="CJ50" s="712">
        <v>14.8</v>
      </c>
      <c r="CK50" s="729">
        <f t="shared" si="33"/>
        <v>12</v>
      </c>
      <c r="CL50" s="712">
        <v>2.6</v>
      </c>
      <c r="CM50" s="712">
        <v>6.4</v>
      </c>
      <c r="CN50" s="712">
        <v>5.9</v>
      </c>
      <c r="CO50" s="714">
        <v>86</v>
      </c>
      <c r="CP50" s="985">
        <v>86.9</v>
      </c>
      <c r="CQ50" s="729">
        <f t="shared" si="34"/>
        <v>8</v>
      </c>
      <c r="CR50" s="715">
        <v>20</v>
      </c>
      <c r="CS50" s="985">
        <v>87.07</v>
      </c>
      <c r="CT50" s="729">
        <f t="shared" si="1"/>
        <v>6</v>
      </c>
      <c r="CU50" s="715">
        <v>48</v>
      </c>
      <c r="CV50" s="712">
        <v>87.04</v>
      </c>
      <c r="CW50" s="729">
        <f t="shared" si="35"/>
        <v>10</v>
      </c>
      <c r="CX50" s="715">
        <v>18</v>
      </c>
      <c r="CY50" s="712">
        <v>86.92</v>
      </c>
      <c r="CZ50" s="729">
        <f t="shared" si="36"/>
        <v>10</v>
      </c>
      <c r="DA50" s="716">
        <v>28.169014084507044</v>
      </c>
      <c r="DB50" s="710">
        <f t="shared" si="37"/>
        <v>66</v>
      </c>
      <c r="DC50" s="715">
        <v>71</v>
      </c>
      <c r="DD50" s="717">
        <v>71.83098591549296</v>
      </c>
      <c r="DE50" s="710">
        <f t="shared" si="38"/>
        <v>52</v>
      </c>
      <c r="DF50" s="703">
        <v>0</v>
      </c>
      <c r="DG50" s="705">
        <f t="shared" si="132"/>
        <v>37</v>
      </c>
      <c r="DH50" s="709">
        <v>62.5</v>
      </c>
      <c r="DI50" s="705">
        <f t="shared" si="132"/>
        <v>39</v>
      </c>
      <c r="DJ50" s="703">
        <v>0</v>
      </c>
      <c r="DK50" s="705">
        <f t="shared" si="40"/>
        <v>34</v>
      </c>
      <c r="DL50" s="718">
        <v>71.794871794871796</v>
      </c>
      <c r="DM50" s="705">
        <f t="shared" si="41"/>
        <v>43</v>
      </c>
      <c r="DN50" s="703">
        <v>0</v>
      </c>
      <c r="DO50" s="705">
        <f t="shared" si="42"/>
        <v>60</v>
      </c>
      <c r="DP50" s="702">
        <v>250</v>
      </c>
      <c r="DQ50" s="719">
        <v>65.2</v>
      </c>
      <c r="DR50" s="705">
        <f t="shared" si="122"/>
        <v>55</v>
      </c>
      <c r="DS50" s="702">
        <v>46</v>
      </c>
      <c r="DT50" s="719">
        <v>39.130434782608695</v>
      </c>
      <c r="DU50" s="705">
        <v>64</v>
      </c>
      <c r="DV50" s="702">
        <v>222</v>
      </c>
      <c r="DW50" s="720">
        <v>65.315315315315317</v>
      </c>
      <c r="DX50" s="705">
        <v>44</v>
      </c>
      <c r="DY50" s="702">
        <v>193</v>
      </c>
      <c r="DZ50" s="1145">
        <v>0.85416666666666663</v>
      </c>
      <c r="EA50" s="726">
        <v>51</v>
      </c>
      <c r="EB50" s="720">
        <v>12.435233160621761</v>
      </c>
      <c r="EC50" s="705">
        <v>45</v>
      </c>
      <c r="ED50" s="702">
        <v>209</v>
      </c>
      <c r="EE50" s="712">
        <v>1.5306122448979591</v>
      </c>
      <c r="EF50" s="729">
        <v>25</v>
      </c>
      <c r="EG50" s="720">
        <v>23.444976076555022</v>
      </c>
      <c r="EH50" s="705">
        <v>39</v>
      </c>
      <c r="EI50" s="702">
        <v>211</v>
      </c>
      <c r="EJ50" s="712">
        <v>1.0454545454545454</v>
      </c>
      <c r="EK50" s="729">
        <v>25</v>
      </c>
      <c r="EL50" s="720">
        <v>26.066350710900476</v>
      </c>
      <c r="EM50" s="705">
        <v>40</v>
      </c>
      <c r="EN50" s="714">
        <v>196</v>
      </c>
      <c r="EO50" s="712">
        <v>0.54166666666666663</v>
      </c>
      <c r="EP50" s="729">
        <v>59</v>
      </c>
      <c r="EQ50" s="725">
        <v>12.244897959183673</v>
      </c>
      <c r="ER50" s="733">
        <v>20</v>
      </c>
      <c r="ES50" s="702">
        <v>193</v>
      </c>
      <c r="ET50" s="726">
        <v>1.1176470588235294</v>
      </c>
      <c r="EU50" s="726">
        <v>23</v>
      </c>
      <c r="EV50" s="720">
        <v>8.8082901554404156</v>
      </c>
      <c r="EW50" s="705">
        <v>42</v>
      </c>
      <c r="EX50" s="715">
        <v>222</v>
      </c>
      <c r="EY50" s="726">
        <v>0.56060606060606055</v>
      </c>
      <c r="EZ50" s="726">
        <v>42</v>
      </c>
      <c r="FA50" s="725">
        <v>14.864864864864865</v>
      </c>
      <c r="FB50" s="715">
        <v>5</v>
      </c>
      <c r="FC50" s="702">
        <v>214</v>
      </c>
      <c r="FD50" s="726">
        <v>0.63749999999999996</v>
      </c>
      <c r="FE50" s="726">
        <v>44</v>
      </c>
      <c r="FF50" s="720">
        <v>18.691588785046729</v>
      </c>
      <c r="FG50" s="705">
        <v>7</v>
      </c>
      <c r="FH50" s="702">
        <v>172</v>
      </c>
      <c r="FI50" s="726">
        <v>3.0816326530612246</v>
      </c>
      <c r="FJ50" s="726">
        <v>36</v>
      </c>
      <c r="FK50" s="720">
        <v>28.488372093023251</v>
      </c>
      <c r="FL50" s="705">
        <v>67</v>
      </c>
      <c r="FM50" s="714">
        <v>54</v>
      </c>
      <c r="FN50" s="725">
        <v>24.074074074074073</v>
      </c>
      <c r="FO50" s="715">
        <v>41</v>
      </c>
      <c r="FP50" s="702">
        <v>45</v>
      </c>
      <c r="FQ50" s="727">
        <v>0.5</v>
      </c>
      <c r="FR50" s="727">
        <v>53</v>
      </c>
      <c r="FS50" s="720">
        <v>2.2222222222222223</v>
      </c>
      <c r="FT50" s="705">
        <v>55</v>
      </c>
      <c r="FU50" s="702">
        <v>45</v>
      </c>
      <c r="FV50" s="712">
        <v>2.5</v>
      </c>
      <c r="FW50" s="729">
        <v>2</v>
      </c>
      <c r="FX50" s="720">
        <v>2.2222222222222223</v>
      </c>
      <c r="FY50" s="705">
        <v>61</v>
      </c>
      <c r="FZ50" s="702">
        <v>44</v>
      </c>
      <c r="GA50" s="712">
        <v>0.5</v>
      </c>
      <c r="GB50" s="729">
        <v>58</v>
      </c>
      <c r="GC50" s="720">
        <v>4.5454545454545459</v>
      </c>
      <c r="GD50" s="705">
        <v>58</v>
      </c>
      <c r="GE50" s="702">
        <v>45</v>
      </c>
      <c r="GF50" s="712">
        <v>0.5</v>
      </c>
      <c r="GG50" s="729">
        <v>41</v>
      </c>
      <c r="GH50" s="720">
        <v>4.4444444444444446</v>
      </c>
      <c r="GI50" s="705">
        <v>18</v>
      </c>
      <c r="GJ50" s="702">
        <v>50</v>
      </c>
      <c r="GK50" s="726">
        <v>1.9166666666666667</v>
      </c>
      <c r="GL50" s="726">
        <v>7</v>
      </c>
      <c r="GM50" s="720">
        <v>12</v>
      </c>
      <c r="GN50" s="705">
        <v>54</v>
      </c>
      <c r="GO50" s="702">
        <v>48</v>
      </c>
      <c r="GP50" s="726">
        <v>0.5</v>
      </c>
      <c r="GQ50" s="726">
        <v>39</v>
      </c>
      <c r="GR50" s="720">
        <v>4.1666666666666661</v>
      </c>
      <c r="GS50" s="705">
        <v>24</v>
      </c>
      <c r="GT50" s="702">
        <v>47</v>
      </c>
      <c r="GU50" s="726">
        <v>0.66666666666666663</v>
      </c>
      <c r="GV50" s="726">
        <v>23</v>
      </c>
      <c r="GW50" s="720">
        <v>6.3829787234042552</v>
      </c>
      <c r="GX50" s="705">
        <v>1</v>
      </c>
      <c r="GY50" s="702">
        <v>45</v>
      </c>
      <c r="GZ50" s="726">
        <v>2.5</v>
      </c>
      <c r="HA50" s="726">
        <v>6</v>
      </c>
      <c r="HB50" s="720">
        <v>2.2222222222222223</v>
      </c>
      <c r="HC50" s="705">
        <v>10</v>
      </c>
      <c r="HD50" s="709">
        <v>19.512195121951219</v>
      </c>
      <c r="HE50" s="703">
        <v>7.3170731707317067</v>
      </c>
      <c r="HF50" s="703">
        <v>63.414634146341463</v>
      </c>
      <c r="HG50" s="703">
        <v>15.853658536585366</v>
      </c>
      <c r="HH50" s="1299">
        <v>8.536585365853659</v>
      </c>
      <c r="HI50" s="1299">
        <v>26.829268292682929</v>
      </c>
      <c r="HJ50" s="1299">
        <v>69.512195121951208</v>
      </c>
      <c r="HK50" s="1299">
        <v>6.0975609756097562</v>
      </c>
      <c r="HL50" s="1299">
        <v>69.512195121951208</v>
      </c>
      <c r="HM50" s="1300">
        <v>82</v>
      </c>
      <c r="HN50" s="709">
        <v>13.849765258215962</v>
      </c>
      <c r="HO50" s="709">
        <v>2.112676056338028</v>
      </c>
      <c r="HP50" s="709">
        <v>61.737089201877936</v>
      </c>
      <c r="HQ50" s="709">
        <v>22.769953051643192</v>
      </c>
      <c r="HR50" s="709">
        <v>7.511737089201878</v>
      </c>
      <c r="HS50" s="709">
        <v>38.967136150234744</v>
      </c>
      <c r="HT50" s="709">
        <v>49.061032863849761</v>
      </c>
      <c r="HU50" s="709">
        <v>4.460093896713615</v>
      </c>
      <c r="HV50" s="709">
        <v>56.338028169014088</v>
      </c>
      <c r="HW50" s="1300">
        <v>426</v>
      </c>
      <c r="HX50" s="1265">
        <v>0</v>
      </c>
      <c r="HY50" s="1266">
        <v>5</v>
      </c>
      <c r="HZ50" s="1266">
        <v>8</v>
      </c>
      <c r="IA50" s="1266">
        <v>9</v>
      </c>
      <c r="IB50" s="1266">
        <v>2</v>
      </c>
      <c r="IC50" s="1266">
        <v>0</v>
      </c>
      <c r="ID50" s="1266">
        <v>2</v>
      </c>
      <c r="IE50" s="1266">
        <v>7</v>
      </c>
      <c r="IF50" s="1267">
        <v>33</v>
      </c>
      <c r="IG50" s="1268">
        <v>21</v>
      </c>
      <c r="IH50" s="1269">
        <v>9</v>
      </c>
      <c r="II50" s="1269">
        <v>25</v>
      </c>
      <c r="IJ50" s="1269">
        <v>12</v>
      </c>
      <c r="IK50" s="1269">
        <v>5</v>
      </c>
      <c r="IL50" s="1269">
        <v>9</v>
      </c>
      <c r="IM50" s="1269">
        <v>3</v>
      </c>
      <c r="IN50" s="1269">
        <v>9</v>
      </c>
      <c r="IO50" s="1267">
        <v>93</v>
      </c>
      <c r="IP50" s="1268">
        <v>26</v>
      </c>
      <c r="IQ50" s="1269">
        <v>21</v>
      </c>
      <c r="IR50" s="1269">
        <v>10</v>
      </c>
      <c r="IS50" s="1269">
        <v>5</v>
      </c>
      <c r="IT50" s="1269">
        <v>3</v>
      </c>
      <c r="IU50" s="1269">
        <v>0</v>
      </c>
      <c r="IV50" s="1269" t="s">
        <v>31</v>
      </c>
      <c r="IW50" s="1269">
        <v>23</v>
      </c>
      <c r="IX50" s="1270">
        <v>88</v>
      </c>
      <c r="IY50" s="1268">
        <v>0</v>
      </c>
      <c r="IZ50" s="1269">
        <v>15.151515151515152</v>
      </c>
      <c r="JA50" s="1269">
        <v>24.242424242424242</v>
      </c>
      <c r="JB50" s="1269">
        <v>27.27272727272727</v>
      </c>
      <c r="JC50" s="1269">
        <v>6.0606060606060606</v>
      </c>
      <c r="JD50" s="1269">
        <v>0</v>
      </c>
      <c r="JE50" s="1269">
        <v>6.0606060606060606</v>
      </c>
      <c r="JF50" s="1269">
        <v>21.212121212121211</v>
      </c>
      <c r="JG50" s="1270">
        <v>100</v>
      </c>
      <c r="JH50" s="1268">
        <v>22.58064516129032</v>
      </c>
      <c r="JI50" s="1269">
        <v>9.67741935483871</v>
      </c>
      <c r="JJ50" s="1269">
        <v>26.881720430107524</v>
      </c>
      <c r="JK50" s="1269">
        <v>12.903225806451612</v>
      </c>
      <c r="JL50" s="1269">
        <v>5.376344086021505</v>
      </c>
      <c r="JM50" s="1269">
        <v>9.67741935483871</v>
      </c>
      <c r="JN50" s="1269">
        <v>3.225806451612903</v>
      </c>
      <c r="JO50" s="1269">
        <v>9.67741935483871</v>
      </c>
      <c r="JP50" s="1270">
        <v>100</v>
      </c>
      <c r="JQ50" s="1268">
        <v>29.545454545454547</v>
      </c>
      <c r="JR50" s="1269">
        <v>23.863636363636363</v>
      </c>
      <c r="JS50" s="1269">
        <v>11.363636363636363</v>
      </c>
      <c r="JT50" s="1269">
        <v>5.6818181818181817</v>
      </c>
      <c r="JU50" s="1269">
        <v>3.4090909090909087</v>
      </c>
      <c r="JV50" s="1269">
        <v>0</v>
      </c>
      <c r="JW50" s="1269" t="s">
        <v>31</v>
      </c>
      <c r="JX50" s="1269">
        <v>26.136363636363637</v>
      </c>
      <c r="JY50" s="1270">
        <v>100</v>
      </c>
      <c r="JZ50" s="718">
        <v>61.71974522292993</v>
      </c>
      <c r="KA50" s="705">
        <f t="shared" si="43"/>
        <v>11</v>
      </c>
      <c r="KB50" s="718">
        <v>75.675675675675677</v>
      </c>
      <c r="KC50" s="705">
        <f t="shared" si="43"/>
        <v>27</v>
      </c>
      <c r="KD50" s="725">
        <v>0.50426687354538402</v>
      </c>
      <c r="KE50" s="715">
        <f t="shared" si="44"/>
        <v>71</v>
      </c>
      <c r="KF50" s="725">
        <v>18.037238169123352</v>
      </c>
      <c r="KG50" s="715">
        <f t="shared" si="44"/>
        <v>2</v>
      </c>
      <c r="KH50" s="725">
        <v>38.915662650602414</v>
      </c>
      <c r="KI50" s="715">
        <f t="shared" si="133"/>
        <v>1</v>
      </c>
      <c r="KJ50" s="1212">
        <v>0</v>
      </c>
      <c r="KK50" s="715">
        <f t="shared" si="133"/>
        <v>48</v>
      </c>
      <c r="KL50" s="725">
        <v>22.918318794607455</v>
      </c>
      <c r="KM50" s="715">
        <f t="shared" si="46"/>
        <v>5</v>
      </c>
      <c r="KN50" s="715">
        <v>54.689564068692206</v>
      </c>
      <c r="KO50" s="715">
        <f t="shared" si="47"/>
        <v>3</v>
      </c>
      <c r="KP50" s="728">
        <v>15</v>
      </c>
      <c r="KQ50" s="729">
        <v>10</v>
      </c>
      <c r="KR50" s="729">
        <v>10</v>
      </c>
      <c r="KS50" s="729">
        <v>40</v>
      </c>
      <c r="KT50" s="729">
        <v>15</v>
      </c>
      <c r="KU50" s="730">
        <f t="shared" si="48"/>
        <v>90</v>
      </c>
      <c r="KV50" s="734">
        <f t="shared" si="49"/>
        <v>37</v>
      </c>
      <c r="KW50" s="728">
        <v>10</v>
      </c>
      <c r="KX50" s="729">
        <v>10</v>
      </c>
      <c r="KY50" s="706">
        <f t="shared" si="50"/>
        <v>20</v>
      </c>
      <c r="KZ50" s="705">
        <f t="shared" si="51"/>
        <v>1</v>
      </c>
      <c r="LA50" s="847" t="s">
        <v>1632</v>
      </c>
      <c r="LB50" s="846" t="s">
        <v>1632</v>
      </c>
      <c r="LC50" s="846" t="s">
        <v>1632</v>
      </c>
      <c r="LD50" s="846" t="s">
        <v>1625</v>
      </c>
      <c r="LE50" s="729">
        <v>30</v>
      </c>
      <c r="LF50" s="1023">
        <v>23</v>
      </c>
      <c r="LG50" s="847" t="s">
        <v>1632</v>
      </c>
      <c r="LH50" s="846" t="s">
        <v>1632</v>
      </c>
      <c r="LI50" s="846" t="s">
        <v>1632</v>
      </c>
      <c r="LJ50" s="846" t="s">
        <v>1632</v>
      </c>
      <c r="LK50" s="729">
        <v>40</v>
      </c>
      <c r="LL50" s="1023">
        <v>1</v>
      </c>
      <c r="LM50" s="847" t="s">
        <v>1632</v>
      </c>
      <c r="LN50" s="846" t="s">
        <v>1625</v>
      </c>
      <c r="LO50" s="846" t="s">
        <v>1625</v>
      </c>
      <c r="LP50" s="846" t="s">
        <v>1625</v>
      </c>
      <c r="LQ50" s="729">
        <v>15</v>
      </c>
      <c r="LR50" s="1023">
        <v>55</v>
      </c>
      <c r="LS50" s="847" t="s">
        <v>1632</v>
      </c>
      <c r="LT50" s="846" t="s">
        <v>1632</v>
      </c>
      <c r="LU50" s="846" t="s">
        <v>1632</v>
      </c>
      <c r="LV50" s="846" t="s">
        <v>1632</v>
      </c>
      <c r="LW50" s="729">
        <v>40</v>
      </c>
      <c r="LX50" s="1023">
        <v>1</v>
      </c>
      <c r="LY50" s="847" t="s">
        <v>1632</v>
      </c>
      <c r="LZ50" s="846" t="s">
        <v>1632</v>
      </c>
      <c r="MA50" s="846" t="s">
        <v>1632</v>
      </c>
      <c r="MB50" s="846" t="s">
        <v>1632</v>
      </c>
      <c r="MC50" s="729">
        <v>40</v>
      </c>
      <c r="MD50" s="1023">
        <v>1</v>
      </c>
      <c r="ME50" s="847" t="s">
        <v>1625</v>
      </c>
      <c r="MF50" s="846" t="s">
        <v>1625</v>
      </c>
      <c r="MG50" s="846" t="s">
        <v>1625</v>
      </c>
      <c r="MH50" s="846" t="s">
        <v>1625</v>
      </c>
      <c r="MI50" s="729">
        <v>0</v>
      </c>
      <c r="MJ50" s="1023">
        <v>64</v>
      </c>
      <c r="MK50" s="847" t="s">
        <v>1632</v>
      </c>
      <c r="ML50" s="846" t="s">
        <v>1632</v>
      </c>
      <c r="MM50" s="846" t="s">
        <v>1625</v>
      </c>
      <c r="MN50" s="729">
        <v>30</v>
      </c>
      <c r="MO50" s="1023">
        <v>4</v>
      </c>
      <c r="MP50" s="847" t="s">
        <v>1632</v>
      </c>
      <c r="MQ50" s="846" t="s">
        <v>1632</v>
      </c>
      <c r="MR50" s="846" t="s">
        <v>1632</v>
      </c>
      <c r="MS50" s="846" t="s">
        <v>1632</v>
      </c>
      <c r="MT50" s="729">
        <v>40</v>
      </c>
      <c r="MU50" s="1023">
        <v>1</v>
      </c>
      <c r="MV50" s="846" t="s">
        <v>1632</v>
      </c>
      <c r="MW50" s="846" t="s">
        <v>1632</v>
      </c>
      <c r="MX50" s="846" t="s">
        <v>1625</v>
      </c>
      <c r="MY50" s="846" t="s">
        <v>1625</v>
      </c>
      <c r="MZ50" s="729">
        <v>20</v>
      </c>
      <c r="NA50" s="1023">
        <v>24</v>
      </c>
      <c r="NB50" s="715">
        <v>650.41</v>
      </c>
      <c r="NC50" s="715">
        <f t="shared" si="3"/>
        <v>9</v>
      </c>
      <c r="ND50" s="714">
        <v>540</v>
      </c>
      <c r="NE50" s="715">
        <v>13</v>
      </c>
      <c r="NF50" s="731">
        <v>162.2108741363773</v>
      </c>
      <c r="NG50" s="715">
        <v>9</v>
      </c>
      <c r="NH50" s="715">
        <v>507</v>
      </c>
      <c r="NI50" s="715">
        <v>12</v>
      </c>
      <c r="NJ50" s="731">
        <v>152.29798738359867</v>
      </c>
      <c r="NK50" s="715">
        <v>8</v>
      </c>
      <c r="NL50" s="715">
        <v>164</v>
      </c>
      <c r="NM50" s="715">
        <v>13</v>
      </c>
      <c r="NN50" s="2946">
        <v>48.838594401429425</v>
      </c>
      <c r="NO50" s="715">
        <v>11</v>
      </c>
      <c r="NP50" s="715">
        <v>3329</v>
      </c>
      <c r="NQ50" s="3206">
        <v>3</v>
      </c>
      <c r="NR50" s="3349">
        <v>0.95294818344252541</v>
      </c>
      <c r="NS50" s="3206">
        <v>27</v>
      </c>
      <c r="NT50" s="3206">
        <v>32</v>
      </c>
      <c r="NU50" s="3207">
        <v>0.89338892197736741</v>
      </c>
      <c r="NV50" s="3206">
        <v>24</v>
      </c>
      <c r="NW50" s="3206">
        <v>139</v>
      </c>
      <c r="NX50" s="3207">
        <v>4.1393686718284695</v>
      </c>
      <c r="NY50" s="3206">
        <v>29</v>
      </c>
      <c r="NZ50" s="3206">
        <v>10</v>
      </c>
      <c r="OA50" s="3208">
        <v>2.9779630732578917</v>
      </c>
      <c r="OB50" s="3206">
        <v>31</v>
      </c>
      <c r="OC50" s="714">
        <v>807</v>
      </c>
      <c r="OD50" s="2946">
        <v>241.32775119617224</v>
      </c>
      <c r="OE50" s="733">
        <v>6</v>
      </c>
      <c r="OF50" s="714" t="s">
        <v>31</v>
      </c>
      <c r="OG50" s="731" t="s">
        <v>31</v>
      </c>
      <c r="OH50" s="733" t="str">
        <f t="shared" si="52"/>
        <v>-</v>
      </c>
      <c r="OI50" s="981">
        <v>34.90625</v>
      </c>
      <c r="OJ50" s="733">
        <f t="shared" si="126"/>
        <v>25</v>
      </c>
      <c r="OK50" s="1355" t="s">
        <v>3041</v>
      </c>
      <c r="OL50" s="1355" t="s">
        <v>3046</v>
      </c>
      <c r="OM50" s="1355">
        <v>139</v>
      </c>
      <c r="ON50" s="3559">
        <v>41.867469879518076</v>
      </c>
      <c r="OO50" s="1355">
        <v>13</v>
      </c>
      <c r="OP50" s="977"/>
      <c r="OQ50" s="712">
        <v>17.3</v>
      </c>
      <c r="OR50" s="712">
        <v>17.7</v>
      </c>
      <c r="OS50" s="712">
        <v>18.899999999999999</v>
      </c>
      <c r="OT50" s="712">
        <v>20.547945205479451</v>
      </c>
      <c r="OU50" s="712">
        <v>18.399999999999999</v>
      </c>
      <c r="OV50" s="712">
        <v>17.730496453900709</v>
      </c>
      <c r="OW50" s="699">
        <f t="shared" si="53"/>
        <v>11</v>
      </c>
      <c r="OX50" s="712">
        <v>18.429740276563361</v>
      </c>
      <c r="OY50" s="699">
        <f t="shared" si="53"/>
        <v>9</v>
      </c>
      <c r="OZ50" s="712">
        <v>13.7</v>
      </c>
      <c r="PA50" s="712">
        <v>9.1999999999999993</v>
      </c>
      <c r="PB50" s="712">
        <v>16.2</v>
      </c>
      <c r="PC50" s="712">
        <v>13.698630136986301</v>
      </c>
      <c r="PD50" s="712">
        <v>15.2</v>
      </c>
      <c r="PE50" s="712">
        <v>9.9290780141843982</v>
      </c>
      <c r="PF50" s="699">
        <f t="shared" si="54"/>
        <v>47</v>
      </c>
      <c r="PG50" s="712">
        <v>12.987951358528449</v>
      </c>
      <c r="PH50" s="699">
        <f t="shared" si="55"/>
        <v>26</v>
      </c>
      <c r="PI50" s="712">
        <v>27.659574468085108</v>
      </c>
      <c r="PJ50" s="699">
        <f t="shared" si="56"/>
        <v>32</v>
      </c>
      <c r="PK50" s="985">
        <v>31.41769163509181</v>
      </c>
      <c r="PL50" s="699">
        <f t="shared" si="56"/>
        <v>13</v>
      </c>
      <c r="PM50" s="985">
        <v>0</v>
      </c>
      <c r="PN50" s="985">
        <v>0</v>
      </c>
      <c r="PO50" s="699">
        <f t="shared" si="57"/>
        <v>37</v>
      </c>
      <c r="PP50" s="712">
        <v>0</v>
      </c>
      <c r="PQ50" s="985">
        <v>0</v>
      </c>
      <c r="PR50" s="699">
        <f t="shared" si="58"/>
        <v>24</v>
      </c>
      <c r="PS50" s="982">
        <v>268</v>
      </c>
      <c r="PT50" s="725">
        <v>41.044776119402989</v>
      </c>
      <c r="PU50" s="699">
        <v>58</v>
      </c>
      <c r="PV50" s="699">
        <v>188</v>
      </c>
      <c r="PW50" s="725">
        <v>56.914893617021278</v>
      </c>
      <c r="PX50" s="699">
        <v>66</v>
      </c>
      <c r="PY50" s="715">
        <v>241</v>
      </c>
      <c r="PZ50" s="725">
        <v>82.987551867219921</v>
      </c>
      <c r="QA50" s="699">
        <v>12</v>
      </c>
      <c r="QB50" s="982">
        <v>256</v>
      </c>
      <c r="QC50" s="715">
        <v>41.796875</v>
      </c>
      <c r="QD50" s="699">
        <v>53</v>
      </c>
      <c r="QE50" s="716">
        <v>0</v>
      </c>
      <c r="QF50" s="3644">
        <v>0</v>
      </c>
      <c r="QG50" s="699">
        <v>23</v>
      </c>
      <c r="QH50" s="1363" t="s">
        <v>1627</v>
      </c>
      <c r="QI50" s="712">
        <v>77.358490566037744</v>
      </c>
      <c r="QJ50" s="712">
        <v>78.340080971659916</v>
      </c>
      <c r="QK50" s="699">
        <f t="shared" si="59"/>
        <v>39</v>
      </c>
      <c r="QL50" s="715">
        <v>494</v>
      </c>
      <c r="QM50" s="709">
        <v>56.018518518518526</v>
      </c>
      <c r="QN50" s="703">
        <v>52.261306532663319</v>
      </c>
      <c r="QO50" s="978">
        <v>46</v>
      </c>
      <c r="QP50" s="705">
        <v>199</v>
      </c>
      <c r="QQ50" s="3553">
        <v>94.312796208530798</v>
      </c>
      <c r="QR50" s="709">
        <v>203.9</v>
      </c>
      <c r="QS50" s="978">
        <f t="shared" si="60"/>
        <v>58</v>
      </c>
      <c r="QT50" s="703">
        <v>772.7</v>
      </c>
      <c r="QU50" s="978">
        <f t="shared" si="61"/>
        <v>46</v>
      </c>
      <c r="QV50" s="703">
        <v>0</v>
      </c>
      <c r="QW50" s="978">
        <f t="shared" si="62"/>
        <v>31</v>
      </c>
      <c r="QX50" s="703">
        <v>0</v>
      </c>
      <c r="QY50" s="979">
        <f t="shared" si="63"/>
        <v>12</v>
      </c>
      <c r="QZ50" s="712">
        <v>0</v>
      </c>
      <c r="RA50" s="699">
        <v>30</v>
      </c>
      <c r="RB50" s="712">
        <v>430.28</v>
      </c>
      <c r="RC50" s="699">
        <v>13</v>
      </c>
      <c r="RD50" s="712">
        <v>0</v>
      </c>
      <c r="RE50" s="699">
        <v>24</v>
      </c>
      <c r="RF50" s="712">
        <v>0</v>
      </c>
      <c r="RG50" s="699">
        <v>32</v>
      </c>
      <c r="RH50" s="699">
        <v>5472.4</v>
      </c>
      <c r="RI50" s="978">
        <f t="shared" si="64"/>
        <v>42</v>
      </c>
      <c r="RJ50" s="712">
        <v>1635.3</v>
      </c>
      <c r="RK50" s="978">
        <f t="shared" si="64"/>
        <v>26</v>
      </c>
      <c r="RL50" s="712">
        <v>0</v>
      </c>
      <c r="RM50" s="978">
        <f t="shared" si="64"/>
        <v>46</v>
      </c>
      <c r="RN50" s="712">
        <v>0</v>
      </c>
      <c r="RO50" s="978">
        <f t="shared" si="64"/>
        <v>47</v>
      </c>
      <c r="RP50" s="712">
        <v>0</v>
      </c>
      <c r="RQ50" s="978">
        <f t="shared" si="65"/>
        <v>2</v>
      </c>
      <c r="RR50" s="712">
        <v>0</v>
      </c>
      <c r="RS50" s="978">
        <f t="shared" si="65"/>
        <v>1</v>
      </c>
      <c r="RT50" s="712">
        <v>331.3</v>
      </c>
      <c r="RU50" s="978">
        <f t="shared" si="65"/>
        <v>16</v>
      </c>
      <c r="RV50" s="712">
        <f t="shared" si="66"/>
        <v>331.3</v>
      </c>
      <c r="RW50" s="978">
        <f t="shared" si="67"/>
        <v>17</v>
      </c>
      <c r="RX50" s="712">
        <v>5</v>
      </c>
      <c r="RY50" s="712" t="s">
        <v>1632</v>
      </c>
      <c r="RZ50" s="712">
        <v>5</v>
      </c>
      <c r="SA50" s="712" t="s">
        <v>1632</v>
      </c>
      <c r="SB50" s="712">
        <v>5</v>
      </c>
      <c r="SC50" s="712" t="s">
        <v>1632</v>
      </c>
      <c r="SD50" s="712">
        <v>5</v>
      </c>
      <c r="SE50" s="712" t="s">
        <v>1632</v>
      </c>
      <c r="SF50" s="712">
        <v>5</v>
      </c>
      <c r="SG50" s="712" t="s">
        <v>1632</v>
      </c>
      <c r="SH50" s="712">
        <v>25</v>
      </c>
      <c r="SI50" s="699">
        <f t="shared" si="68"/>
        <v>1</v>
      </c>
      <c r="SJ50" s="712">
        <v>5</v>
      </c>
      <c r="SK50" s="712" t="s">
        <v>1632</v>
      </c>
      <c r="SL50" s="712">
        <v>5</v>
      </c>
      <c r="SM50" s="712" t="s">
        <v>1632</v>
      </c>
      <c r="SN50" s="712">
        <v>5</v>
      </c>
      <c r="SO50" s="712" t="s">
        <v>1632</v>
      </c>
      <c r="SP50" s="712">
        <v>0</v>
      </c>
      <c r="SQ50" s="712" t="s">
        <v>1625</v>
      </c>
      <c r="SR50" s="712">
        <v>15</v>
      </c>
      <c r="SS50" s="699">
        <f t="shared" si="69"/>
        <v>22</v>
      </c>
      <c r="ST50" s="712">
        <v>5</v>
      </c>
      <c r="SU50" s="712" t="s">
        <v>1632</v>
      </c>
      <c r="SV50" s="712">
        <v>0</v>
      </c>
      <c r="SW50" s="712" t="s">
        <v>1625</v>
      </c>
      <c r="SX50" s="712">
        <v>0</v>
      </c>
      <c r="SY50" s="712" t="s">
        <v>1625</v>
      </c>
      <c r="SZ50" s="712">
        <v>5</v>
      </c>
      <c r="TA50" s="699">
        <f t="shared" si="70"/>
        <v>54</v>
      </c>
      <c r="TB50" s="699">
        <v>0</v>
      </c>
      <c r="TC50" s="699" t="s">
        <v>1625</v>
      </c>
      <c r="TD50" s="699">
        <v>10</v>
      </c>
      <c r="TE50" s="699" t="s">
        <v>1632</v>
      </c>
      <c r="TF50" s="699">
        <v>10</v>
      </c>
      <c r="TG50" s="699" t="s">
        <v>1632</v>
      </c>
      <c r="TH50" s="699">
        <v>10</v>
      </c>
      <c r="TI50" s="699" t="s">
        <v>1632</v>
      </c>
      <c r="TJ50" s="699">
        <v>30</v>
      </c>
      <c r="TK50" s="699">
        <f t="shared" si="71"/>
        <v>30</v>
      </c>
      <c r="TL50" s="989">
        <v>10</v>
      </c>
      <c r="TM50" s="989">
        <v>0</v>
      </c>
      <c r="TN50" s="989">
        <v>0</v>
      </c>
      <c r="TO50" s="989">
        <v>0</v>
      </c>
      <c r="TP50" s="989">
        <v>10</v>
      </c>
      <c r="TQ50" s="699">
        <f t="shared" si="72"/>
        <v>55</v>
      </c>
      <c r="TR50" s="712" t="s">
        <v>1632</v>
      </c>
      <c r="TS50" s="712" t="s">
        <v>1632</v>
      </c>
      <c r="TT50" s="712" t="s">
        <v>1632</v>
      </c>
      <c r="TU50" s="712" t="s">
        <v>1632</v>
      </c>
      <c r="TV50" s="712">
        <v>5</v>
      </c>
      <c r="TW50" s="712">
        <v>5</v>
      </c>
      <c r="TX50" s="712">
        <v>5</v>
      </c>
      <c r="TY50" s="712">
        <v>5</v>
      </c>
      <c r="TZ50" s="712">
        <v>20</v>
      </c>
      <c r="UA50" s="699">
        <f t="shared" si="73"/>
        <v>1</v>
      </c>
      <c r="UB50" s="712">
        <v>10</v>
      </c>
      <c r="UC50" s="712">
        <v>0</v>
      </c>
      <c r="UD50" s="712">
        <v>10</v>
      </c>
      <c r="UE50" s="712">
        <v>0</v>
      </c>
      <c r="UF50" s="712">
        <v>20</v>
      </c>
      <c r="UG50" s="699">
        <f t="shared" si="74"/>
        <v>34</v>
      </c>
      <c r="UH50" s="715">
        <v>0</v>
      </c>
      <c r="UI50" s="712">
        <v>0</v>
      </c>
      <c r="UJ50" s="699">
        <v>25</v>
      </c>
      <c r="UK50" s="715">
        <v>1</v>
      </c>
      <c r="UL50" s="712">
        <v>10.73191672032625</v>
      </c>
      <c r="UM50" s="699">
        <v>44</v>
      </c>
      <c r="UN50" s="715">
        <v>1</v>
      </c>
      <c r="UO50" s="712">
        <v>10.73191672032625</v>
      </c>
      <c r="UP50" s="699">
        <v>26</v>
      </c>
      <c r="UQ50" s="715">
        <v>0</v>
      </c>
      <c r="UR50" s="712">
        <v>0</v>
      </c>
      <c r="US50" s="699">
        <v>43</v>
      </c>
      <c r="UT50" s="712">
        <v>32.200000000000003</v>
      </c>
      <c r="UU50" s="699">
        <v>39</v>
      </c>
      <c r="UV50" s="712">
        <v>32.200000000000003</v>
      </c>
      <c r="UW50" s="699">
        <v>24</v>
      </c>
      <c r="UX50" s="1099">
        <v>10.7</v>
      </c>
      <c r="UY50" s="699">
        <v>12</v>
      </c>
      <c r="UZ50" s="989">
        <v>0.32700000000000001</v>
      </c>
      <c r="VA50" s="989">
        <v>5</v>
      </c>
      <c r="VB50" s="989">
        <v>0</v>
      </c>
      <c r="VC50" s="989">
        <v>66</v>
      </c>
      <c r="VD50" s="989">
        <v>0</v>
      </c>
      <c r="VE50" s="989">
        <v>51</v>
      </c>
      <c r="VF50" s="989">
        <v>2.5999999999999999E-2</v>
      </c>
      <c r="VG50" s="989">
        <v>10</v>
      </c>
      <c r="VH50" s="989">
        <v>4.5999999999999999E-2</v>
      </c>
      <c r="VI50" s="989">
        <v>4</v>
      </c>
      <c r="VJ50" s="989">
        <v>4.2000000000000003E-2</v>
      </c>
      <c r="VK50" s="989">
        <v>3</v>
      </c>
      <c r="VL50" s="989">
        <v>0</v>
      </c>
      <c r="VM50" s="989">
        <v>7</v>
      </c>
      <c r="VN50" s="989">
        <v>0</v>
      </c>
      <c r="VO50" s="989">
        <v>7</v>
      </c>
      <c r="VP50" s="989">
        <v>4</v>
      </c>
      <c r="VQ50" s="989">
        <v>41.450777202072537</v>
      </c>
      <c r="VR50" s="989">
        <v>63</v>
      </c>
      <c r="VS50" s="989">
        <v>3</v>
      </c>
      <c r="VT50" s="989">
        <v>31.088082901554401</v>
      </c>
      <c r="VU50" s="989">
        <v>58</v>
      </c>
      <c r="VV50" s="989">
        <v>8</v>
      </c>
      <c r="VW50" s="989">
        <v>82.901554404145074</v>
      </c>
      <c r="VX50" s="989">
        <v>50</v>
      </c>
      <c r="VY50" s="989">
        <v>6</v>
      </c>
      <c r="VZ50" s="989">
        <v>62.176165803108802</v>
      </c>
      <c r="WA50" s="989">
        <v>59</v>
      </c>
      <c r="WB50" s="989">
        <v>26</v>
      </c>
      <c r="WC50" s="989">
        <v>269.43005181347149</v>
      </c>
      <c r="WD50" s="989">
        <v>57</v>
      </c>
      <c r="WE50" s="989">
        <v>15</v>
      </c>
      <c r="WF50" s="989">
        <v>155.440414507772</v>
      </c>
      <c r="WG50" s="989">
        <v>43</v>
      </c>
      <c r="WH50" s="989">
        <v>0</v>
      </c>
      <c r="WI50" s="989">
        <v>51</v>
      </c>
      <c r="WJ50" s="989">
        <v>0</v>
      </c>
      <c r="WK50" s="989">
        <v>10</v>
      </c>
      <c r="WL50" s="989">
        <v>0</v>
      </c>
      <c r="WM50" s="989">
        <v>2</v>
      </c>
      <c r="WN50" s="989">
        <v>0</v>
      </c>
      <c r="WO50" s="989">
        <v>51</v>
      </c>
      <c r="WP50" s="989">
        <v>0</v>
      </c>
      <c r="WQ50" s="989">
        <v>19</v>
      </c>
      <c r="WR50" s="989">
        <v>0</v>
      </c>
      <c r="WS50" s="989">
        <v>31</v>
      </c>
      <c r="WT50" s="989">
        <v>0</v>
      </c>
      <c r="WU50" s="989">
        <v>25</v>
      </c>
      <c r="WV50" s="989">
        <v>0</v>
      </c>
      <c r="WW50" s="989">
        <v>12</v>
      </c>
      <c r="WX50" s="989">
        <v>0</v>
      </c>
      <c r="WY50" s="989">
        <v>41</v>
      </c>
      <c r="WZ50" s="712">
        <v>433.07</v>
      </c>
      <c r="XA50" s="699">
        <v>14</v>
      </c>
      <c r="XB50" s="712">
        <v>1318.9</v>
      </c>
      <c r="XC50" s="712">
        <v>4</v>
      </c>
      <c r="XD50" s="712">
        <v>0</v>
      </c>
      <c r="XE50" s="699">
        <v>43</v>
      </c>
      <c r="XF50" s="712">
        <v>0</v>
      </c>
      <c r="XG50" s="712">
        <v>23</v>
      </c>
      <c r="XH50" s="712">
        <v>0</v>
      </c>
      <c r="XI50" s="699">
        <v>28</v>
      </c>
      <c r="XJ50" s="712">
        <v>236.22</v>
      </c>
      <c r="XK50" s="699">
        <v>8</v>
      </c>
      <c r="XL50" s="712">
        <v>0</v>
      </c>
      <c r="XM50" s="699">
        <v>63</v>
      </c>
      <c r="XO50" s="714"/>
      <c r="XP50" s="725"/>
      <c r="XQ50" s="715"/>
      <c r="XR50" s="714"/>
      <c r="XS50" s="725"/>
      <c r="XT50" s="715"/>
      <c r="XU50" s="715"/>
      <c r="XV50" s="712"/>
      <c r="XW50" s="715"/>
      <c r="XX50" s="1169">
        <v>241</v>
      </c>
      <c r="XY50" s="1174">
        <v>1.2448132780082988</v>
      </c>
      <c r="XZ50" s="1168">
        <f t="shared" si="75"/>
        <v>55</v>
      </c>
      <c r="YA50" s="715">
        <v>167</v>
      </c>
      <c r="YB50" s="725">
        <v>17.365269461077844</v>
      </c>
      <c r="YC50" s="715">
        <f t="shared" si="76"/>
        <v>38</v>
      </c>
      <c r="YD50" s="714">
        <v>195</v>
      </c>
      <c r="YE50" s="725">
        <v>5.1282051282051277</v>
      </c>
      <c r="YF50" s="715">
        <f t="shared" si="77"/>
        <v>16</v>
      </c>
      <c r="YG50" s="699">
        <v>183</v>
      </c>
      <c r="YH50" s="1099">
        <v>7.6502732240437163</v>
      </c>
      <c r="YI50" s="715">
        <f t="shared" si="78"/>
        <v>32</v>
      </c>
      <c r="YJ50" s="714">
        <v>195</v>
      </c>
      <c r="YK50" s="712">
        <v>14.529914529914532</v>
      </c>
      <c r="YL50" s="715">
        <f t="shared" si="79"/>
        <v>8</v>
      </c>
      <c r="YM50" s="699">
        <v>183</v>
      </c>
      <c r="YN50" s="712">
        <v>21.311475409836063</v>
      </c>
      <c r="YO50" s="715">
        <f t="shared" si="80"/>
        <v>25</v>
      </c>
      <c r="YP50" s="1178">
        <v>33.333333333333329</v>
      </c>
      <c r="YQ50" s="1099">
        <v>0</v>
      </c>
      <c r="YR50" s="1099">
        <v>33.333333333333329</v>
      </c>
      <c r="YS50" s="1099">
        <v>33.333333333333329</v>
      </c>
      <c r="YT50" s="1099">
        <v>0</v>
      </c>
      <c r="YU50" s="1099">
        <v>33.333333333333329</v>
      </c>
      <c r="YV50" s="1099">
        <v>0</v>
      </c>
      <c r="YW50" s="1099">
        <v>0</v>
      </c>
      <c r="YX50" s="1099">
        <v>33.333333333333329</v>
      </c>
      <c r="YY50" s="1099">
        <v>33.333333333333329</v>
      </c>
      <c r="YZ50" s="1099">
        <v>0</v>
      </c>
      <c r="ZA50" s="1188">
        <v>3</v>
      </c>
      <c r="ZB50" s="985">
        <v>39.285714285714285</v>
      </c>
      <c r="ZC50" s="985">
        <v>7.1428571428571423</v>
      </c>
      <c r="ZD50" s="985">
        <v>17.857142857142858</v>
      </c>
      <c r="ZE50" s="985">
        <v>10.714285714285714</v>
      </c>
      <c r="ZF50" s="985">
        <v>7.1428571428571423</v>
      </c>
      <c r="ZG50" s="985">
        <v>14.285714285714285</v>
      </c>
      <c r="ZH50" s="985">
        <v>17.857142857142858</v>
      </c>
      <c r="ZI50" s="985">
        <v>21.428571428571427</v>
      </c>
      <c r="ZJ50" s="985">
        <v>28.571428571428569</v>
      </c>
      <c r="ZK50" s="985">
        <v>0</v>
      </c>
      <c r="ZL50" s="985">
        <v>3.5714285714285712</v>
      </c>
      <c r="ZM50" s="699">
        <v>28</v>
      </c>
      <c r="ZN50" s="714" t="s">
        <v>1650</v>
      </c>
      <c r="ZO50" s="715" t="s">
        <v>1650</v>
      </c>
      <c r="ZP50" s="715" t="s">
        <v>1634</v>
      </c>
      <c r="ZQ50" s="715" t="s">
        <v>1634</v>
      </c>
      <c r="ZR50" s="715" t="s">
        <v>1634</v>
      </c>
      <c r="ZS50" s="715" t="s">
        <v>1634</v>
      </c>
      <c r="ZT50" s="715">
        <v>2</v>
      </c>
      <c r="ZU50" s="715">
        <v>2</v>
      </c>
      <c r="ZV50" s="715">
        <v>1</v>
      </c>
      <c r="ZW50" s="715">
        <v>1</v>
      </c>
      <c r="ZX50" s="715">
        <v>1</v>
      </c>
      <c r="ZY50" s="715">
        <v>1</v>
      </c>
      <c r="ZZ50" s="715">
        <f t="shared" si="81"/>
        <v>8</v>
      </c>
      <c r="AAA50" s="715">
        <f t="shared" si="82"/>
        <v>9</v>
      </c>
      <c r="AAB50" s="716" t="s">
        <v>31</v>
      </c>
      <c r="AAC50" s="712" t="s">
        <v>31</v>
      </c>
      <c r="AAD50" s="712" t="s">
        <v>31</v>
      </c>
      <c r="AAE50" s="712" t="s">
        <v>31</v>
      </c>
      <c r="AAF50" s="712" t="s">
        <v>31</v>
      </c>
      <c r="AAG50" s="712" t="s">
        <v>31</v>
      </c>
      <c r="AAH50" s="714">
        <v>2</v>
      </c>
      <c r="AAI50" s="715">
        <v>4</v>
      </c>
      <c r="AAJ50" s="715">
        <v>2</v>
      </c>
      <c r="AAK50" s="715">
        <v>15</v>
      </c>
      <c r="AAL50" s="715">
        <v>2</v>
      </c>
      <c r="AAM50" s="733">
        <v>5</v>
      </c>
      <c r="AAN50" s="2996">
        <v>0.59329575793533085</v>
      </c>
      <c r="AAO50" s="2954">
        <f t="shared" si="83"/>
        <v>43</v>
      </c>
      <c r="AAP50" s="2995">
        <v>1.1865915158706617</v>
      </c>
      <c r="AAQ50" s="2954">
        <f t="shared" si="84"/>
        <v>17</v>
      </c>
      <c r="AAR50" s="2995">
        <v>0.59329575793533085</v>
      </c>
      <c r="AAS50" s="2954">
        <f t="shared" si="85"/>
        <v>19</v>
      </c>
      <c r="AAT50" s="2995">
        <v>4.4497181845149809</v>
      </c>
      <c r="AAU50" s="2954">
        <f t="shared" si="86"/>
        <v>8</v>
      </c>
      <c r="AAV50" s="2995">
        <v>0.59329575793533085</v>
      </c>
      <c r="AAW50" s="2954">
        <f t="shared" si="87"/>
        <v>33</v>
      </c>
      <c r="AAX50" s="2995">
        <v>1.4832393948383269</v>
      </c>
      <c r="AAY50" s="2954">
        <f t="shared" si="88"/>
        <v>16</v>
      </c>
      <c r="AAZ50" s="982">
        <v>0</v>
      </c>
      <c r="ABA50" s="699">
        <v>0</v>
      </c>
      <c r="ABB50" s="699">
        <v>0</v>
      </c>
      <c r="ABC50" s="2988">
        <v>0</v>
      </c>
      <c r="ABD50" s="2954">
        <f t="shared" si="89"/>
        <v>58</v>
      </c>
      <c r="ABE50" s="2955">
        <v>0</v>
      </c>
      <c r="ABF50" s="2954">
        <f t="shared" si="89"/>
        <v>28</v>
      </c>
      <c r="ABG50" s="2955">
        <v>0</v>
      </c>
      <c r="ABH50" s="2993">
        <f t="shared" si="89"/>
        <v>32</v>
      </c>
      <c r="ABI50" s="982">
        <v>0</v>
      </c>
      <c r="ABJ50" s="731">
        <v>0</v>
      </c>
      <c r="ABK50" s="715">
        <f t="shared" si="90"/>
        <v>31</v>
      </c>
      <c r="ABL50" s="716" t="s">
        <v>107</v>
      </c>
      <c r="ABM50" s="712" t="s">
        <v>107</v>
      </c>
      <c r="ABN50" s="715">
        <v>1</v>
      </c>
      <c r="ABO50" s="715">
        <v>1</v>
      </c>
      <c r="ABP50" s="715">
        <f t="shared" si="91"/>
        <v>2</v>
      </c>
      <c r="ABQ50" s="715">
        <f t="shared" si="92"/>
        <v>37</v>
      </c>
      <c r="ABR50" s="1201" t="s">
        <v>1632</v>
      </c>
      <c r="ABS50" s="1202" t="s">
        <v>1632</v>
      </c>
      <c r="ABT50" s="1202" t="s">
        <v>1625</v>
      </c>
      <c r="ABU50" s="1202" t="s">
        <v>1625</v>
      </c>
      <c r="ABV50" s="725">
        <v>5</v>
      </c>
      <c r="ABW50" s="725">
        <v>5</v>
      </c>
      <c r="ABX50" s="725">
        <v>0</v>
      </c>
      <c r="ABY50" s="725">
        <v>0</v>
      </c>
      <c r="ABZ50" s="715">
        <f t="shared" si="93"/>
        <v>10</v>
      </c>
      <c r="ACA50" s="715">
        <f t="shared" si="94"/>
        <v>36</v>
      </c>
      <c r="ACB50" s="983" t="s">
        <v>1632</v>
      </c>
      <c r="ACC50" s="725" t="s">
        <v>1632</v>
      </c>
      <c r="ACD50" s="725" t="s">
        <v>1632</v>
      </c>
      <c r="ACE50" s="725" t="s">
        <v>1632</v>
      </c>
      <c r="ACF50" s="725">
        <v>5</v>
      </c>
      <c r="ACG50" s="725">
        <v>5</v>
      </c>
      <c r="ACH50" s="725">
        <v>5</v>
      </c>
      <c r="ACI50" s="725">
        <v>5</v>
      </c>
      <c r="ACJ50" s="715">
        <f t="shared" si="95"/>
        <v>20</v>
      </c>
      <c r="ACK50" s="715">
        <f t="shared" si="96"/>
        <v>1</v>
      </c>
      <c r="ACL50" s="982">
        <v>83</v>
      </c>
      <c r="ACM50" s="715">
        <v>1433</v>
      </c>
      <c r="ACN50" s="1089">
        <v>16.27</v>
      </c>
      <c r="ACO50" s="715">
        <v>19</v>
      </c>
      <c r="ACP50" s="1089">
        <v>2.2000000000000002</v>
      </c>
      <c r="ACQ50" s="715">
        <v>20</v>
      </c>
      <c r="ACR50" s="982">
        <v>83.709000000000003</v>
      </c>
      <c r="ACS50" s="1090">
        <v>11</v>
      </c>
      <c r="ACT50" s="983" t="s">
        <v>1625</v>
      </c>
      <c r="ACU50" s="725" t="s">
        <v>1625</v>
      </c>
      <c r="ACV50" s="725" t="s">
        <v>1625</v>
      </c>
      <c r="ACW50" s="725" t="s">
        <v>1625</v>
      </c>
      <c r="ACX50" s="725">
        <v>0</v>
      </c>
      <c r="ACY50" s="725">
        <v>0</v>
      </c>
      <c r="ACZ50" s="725">
        <v>0</v>
      </c>
      <c r="ADA50" s="725">
        <v>0</v>
      </c>
      <c r="ADB50" s="715">
        <f t="shared" si="97"/>
        <v>0</v>
      </c>
      <c r="ADC50" s="715">
        <f t="shared" si="98"/>
        <v>28</v>
      </c>
      <c r="ADD50" s="984" t="s">
        <v>1632</v>
      </c>
      <c r="ADE50" s="985" t="s">
        <v>1632</v>
      </c>
      <c r="ADF50" s="985" t="s">
        <v>1632</v>
      </c>
      <c r="ADG50" s="985" t="s">
        <v>1625</v>
      </c>
      <c r="ADH50" s="985">
        <v>5</v>
      </c>
      <c r="ADI50" s="985">
        <v>5</v>
      </c>
      <c r="ADJ50" s="985">
        <v>5</v>
      </c>
      <c r="ADK50" s="985">
        <v>0</v>
      </c>
      <c r="ADL50" s="715">
        <f t="shared" si="99"/>
        <v>15</v>
      </c>
      <c r="ADM50" s="715">
        <f t="shared" si="100"/>
        <v>20</v>
      </c>
      <c r="ADN50" s="1169">
        <v>0</v>
      </c>
      <c r="ADO50" s="1168">
        <v>0</v>
      </c>
      <c r="ADP50" s="1168">
        <v>0</v>
      </c>
      <c r="ADQ50" s="989">
        <v>0</v>
      </c>
      <c r="ADR50" s="989">
        <v>0</v>
      </c>
      <c r="ADS50" s="989">
        <v>0</v>
      </c>
      <c r="ADT50" s="989">
        <v>38</v>
      </c>
      <c r="ADU50" s="989">
        <v>2</v>
      </c>
      <c r="ADV50" s="989">
        <v>420</v>
      </c>
      <c r="ADW50" s="989">
        <v>3360</v>
      </c>
      <c r="ADX50" s="989">
        <v>210</v>
      </c>
      <c r="ADY50" s="989">
        <v>1680</v>
      </c>
      <c r="ADZ50" s="989">
        <v>1009.3121057374588</v>
      </c>
      <c r="AEA50" s="989">
        <v>9</v>
      </c>
      <c r="AEB50" s="989">
        <v>2</v>
      </c>
      <c r="AEC50" s="989">
        <v>420</v>
      </c>
      <c r="AED50" s="989">
        <v>3360</v>
      </c>
      <c r="AEE50" s="989">
        <v>210</v>
      </c>
      <c r="AEF50" s="989">
        <v>1680</v>
      </c>
      <c r="AEG50" s="989">
        <v>1009.3121057374588</v>
      </c>
      <c r="AEH50" s="729">
        <v>15</v>
      </c>
      <c r="AEI50" s="987"/>
      <c r="AEM50" s="715">
        <v>416</v>
      </c>
      <c r="AEN50" s="715">
        <v>303</v>
      </c>
      <c r="AEO50" s="989">
        <v>38</v>
      </c>
      <c r="AEP50" s="1099">
        <v>12.541254125412541</v>
      </c>
      <c r="AEQ50" s="989">
        <v>51</v>
      </c>
      <c r="AER50" s="989">
        <v>10</v>
      </c>
      <c r="AES50" s="989">
        <v>26.315789473684209</v>
      </c>
      <c r="AET50" s="1099">
        <v>4.0999999999999996</v>
      </c>
      <c r="AEU50" s="989">
        <v>5</v>
      </c>
      <c r="AEV50" s="989">
        <v>1</v>
      </c>
      <c r="AEW50" s="989">
        <v>39</v>
      </c>
      <c r="AEX50" s="989">
        <v>2.5641025641025639</v>
      </c>
      <c r="AEY50" s="989">
        <v>58</v>
      </c>
      <c r="AEZ50" s="1667">
        <v>303</v>
      </c>
      <c r="AFA50" s="1668">
        <v>2.2706270627062706</v>
      </c>
      <c r="AFB50" s="1667">
        <f t="shared" si="101"/>
        <v>46</v>
      </c>
      <c r="AFC50" s="1168">
        <v>27</v>
      </c>
      <c r="AFD50" s="1099">
        <v>29.629629629629626</v>
      </c>
      <c r="AFE50" s="989">
        <f t="shared" si="102"/>
        <v>68</v>
      </c>
      <c r="AFF50" s="715">
        <v>43</v>
      </c>
      <c r="AFG50" s="985">
        <v>23.255813953488371</v>
      </c>
      <c r="AFH50" s="699">
        <f t="shared" si="103"/>
        <v>52</v>
      </c>
      <c r="AFI50" s="989">
        <v>5</v>
      </c>
      <c r="AFJ50" s="715">
        <v>0</v>
      </c>
      <c r="AFK50" s="985">
        <v>0</v>
      </c>
      <c r="AFL50" s="699">
        <f t="shared" si="104"/>
        <v>1</v>
      </c>
      <c r="AFM50" s="707">
        <v>129</v>
      </c>
      <c r="AFN50" s="990">
        <v>0</v>
      </c>
      <c r="AFO50" s="719">
        <v>0</v>
      </c>
      <c r="AFP50" s="979">
        <f t="shared" si="105"/>
        <v>37</v>
      </c>
      <c r="AFQ50" s="715">
        <v>43</v>
      </c>
      <c r="AFR50" s="699">
        <f t="shared" si="105"/>
        <v>56</v>
      </c>
      <c r="AFS50" s="715" t="s">
        <v>31</v>
      </c>
      <c r="AFT50" s="715" t="s">
        <v>31</v>
      </c>
      <c r="AFU50" s="985" t="s">
        <v>31</v>
      </c>
      <c r="AFV50" s="699" t="str">
        <f t="shared" si="106"/>
        <v>-</v>
      </c>
      <c r="AFW50" s="715" t="s">
        <v>31</v>
      </c>
      <c r="AFX50" s="715" t="s">
        <v>31</v>
      </c>
      <c r="AFY50" s="712" t="s">
        <v>31</v>
      </c>
      <c r="AFZ50" s="699" t="str">
        <f t="shared" si="107"/>
        <v>-</v>
      </c>
      <c r="AGA50" s="712">
        <v>46.478873239436616</v>
      </c>
      <c r="AGB50" s="712">
        <v>26.760563380281688</v>
      </c>
      <c r="AGC50" s="712">
        <v>5.6338028169014089</v>
      </c>
      <c r="AGD50" s="712">
        <v>1.4084507042253522</v>
      </c>
      <c r="AGE50" s="712">
        <v>7.042253521126761</v>
      </c>
      <c r="AGF50" s="712">
        <v>8.4507042253521121</v>
      </c>
      <c r="AGG50" s="712">
        <v>2.8169014084507045</v>
      </c>
      <c r="AGH50" s="712">
        <v>0</v>
      </c>
      <c r="AGI50" s="712">
        <v>1.4084507042253522</v>
      </c>
      <c r="AGJ50" s="715">
        <v>33</v>
      </c>
      <c r="AGK50" s="715">
        <v>19</v>
      </c>
      <c r="AGL50" s="715">
        <v>4</v>
      </c>
      <c r="AGM50" s="715">
        <v>1</v>
      </c>
      <c r="AGN50" s="715">
        <v>5</v>
      </c>
      <c r="AGO50" s="715">
        <v>6</v>
      </c>
      <c r="AGP50" s="715">
        <v>2</v>
      </c>
      <c r="AGQ50" s="715">
        <v>0</v>
      </c>
      <c r="AGR50" s="715">
        <v>1</v>
      </c>
      <c r="AGS50" s="715">
        <v>71</v>
      </c>
      <c r="AGT50" s="712">
        <v>47.619047619047613</v>
      </c>
      <c r="AGU50" s="712">
        <v>9.5238095238095237</v>
      </c>
      <c r="AGV50" s="712">
        <v>0</v>
      </c>
      <c r="AGW50" s="712">
        <v>9.5238095238095237</v>
      </c>
      <c r="AGX50" s="712">
        <v>14.285714285714285</v>
      </c>
      <c r="AGY50" s="712">
        <v>14.285714285714285</v>
      </c>
      <c r="AGZ50" s="712">
        <v>0</v>
      </c>
      <c r="AHA50" s="712">
        <v>4.7619047619047619</v>
      </c>
      <c r="AHB50" s="712">
        <v>0</v>
      </c>
      <c r="AHC50" s="715">
        <v>10</v>
      </c>
      <c r="AHD50" s="715">
        <v>2</v>
      </c>
      <c r="AHE50" s="715">
        <v>0</v>
      </c>
      <c r="AHF50" s="715">
        <v>2</v>
      </c>
      <c r="AHG50" s="715">
        <v>3</v>
      </c>
      <c r="AHH50" s="715">
        <v>3</v>
      </c>
      <c r="AHI50" s="715">
        <v>0</v>
      </c>
      <c r="AHJ50" s="715">
        <v>1</v>
      </c>
      <c r="AHK50" s="715">
        <v>0</v>
      </c>
      <c r="AHL50" s="715">
        <v>21</v>
      </c>
      <c r="AHM50" s="712" t="s">
        <v>31</v>
      </c>
      <c r="AHN50" s="712" t="s">
        <v>31</v>
      </c>
      <c r="AHO50" s="712" t="s">
        <v>31</v>
      </c>
      <c r="AHP50" s="712" t="s">
        <v>31</v>
      </c>
      <c r="AHQ50" s="712" t="s">
        <v>31</v>
      </c>
      <c r="AHR50" s="712" t="s">
        <v>31</v>
      </c>
      <c r="AHS50" s="712" t="s">
        <v>31</v>
      </c>
      <c r="AHT50" s="712" t="s">
        <v>31</v>
      </c>
      <c r="AHU50" s="712" t="s">
        <v>31</v>
      </c>
      <c r="AHV50" s="715">
        <v>0</v>
      </c>
      <c r="AHW50" s="715">
        <v>0</v>
      </c>
      <c r="AHX50" s="715">
        <v>0</v>
      </c>
      <c r="AHY50" s="715">
        <v>0</v>
      </c>
      <c r="AHZ50" s="715">
        <v>0</v>
      </c>
      <c r="AIA50" s="715">
        <v>0</v>
      </c>
      <c r="AIB50" s="715">
        <v>0</v>
      </c>
      <c r="AIC50" s="715">
        <v>0</v>
      </c>
      <c r="AID50" s="715">
        <v>0</v>
      </c>
      <c r="AIE50" s="715">
        <v>0</v>
      </c>
      <c r="AIF50" s="712" t="s">
        <v>1648</v>
      </c>
      <c r="AIG50" s="712" t="s">
        <v>1623</v>
      </c>
      <c r="AIH50" s="709">
        <v>10</v>
      </c>
      <c r="AII50" s="978">
        <f t="shared" si="108"/>
        <v>17</v>
      </c>
      <c r="AIJ50" s="703" t="s">
        <v>1625</v>
      </c>
      <c r="AIK50" s="703" t="s">
        <v>1625</v>
      </c>
      <c r="AIL50" s="703" t="s">
        <v>1626</v>
      </c>
      <c r="AIM50" s="701" t="s">
        <v>1626</v>
      </c>
      <c r="AIN50" s="712" t="s">
        <v>1625</v>
      </c>
      <c r="AIO50" s="712" t="s">
        <v>1627</v>
      </c>
      <c r="AIP50" s="712" t="s">
        <v>1627</v>
      </c>
      <c r="AIQ50" s="712" t="s">
        <v>1627</v>
      </c>
      <c r="AIR50" s="712" t="s">
        <v>1625</v>
      </c>
      <c r="AIS50" s="712" t="s">
        <v>1685</v>
      </c>
      <c r="AIT50" s="712" t="s">
        <v>1648</v>
      </c>
      <c r="AIU50" s="712" t="s">
        <v>1630</v>
      </c>
      <c r="AIV50" s="712" t="s">
        <v>1773</v>
      </c>
      <c r="AIW50" s="699">
        <v>61</v>
      </c>
      <c r="AIX50" s="699">
        <v>5</v>
      </c>
      <c r="AIY50" s="985">
        <v>8.1</v>
      </c>
      <c r="AIZ50" s="699">
        <v>0</v>
      </c>
      <c r="AJA50" s="712">
        <v>0</v>
      </c>
      <c r="AJB50" s="699">
        <f t="shared" si="109"/>
        <v>26</v>
      </c>
      <c r="AJC50" s="712">
        <v>5</v>
      </c>
      <c r="AJD50" s="978">
        <f t="shared" si="110"/>
        <v>17</v>
      </c>
      <c r="AJE50" s="712" t="s">
        <v>1626</v>
      </c>
      <c r="AJF50" s="712" t="s">
        <v>1625</v>
      </c>
      <c r="AJG50" s="712" t="s">
        <v>1625</v>
      </c>
      <c r="AJH50" s="712" t="s">
        <v>1625</v>
      </c>
      <c r="AJI50" s="712">
        <v>10.7</v>
      </c>
      <c r="AJJ50" s="699">
        <f t="shared" si="111"/>
        <v>31</v>
      </c>
      <c r="AJK50" s="715">
        <v>1</v>
      </c>
      <c r="AJL50" s="712">
        <v>0</v>
      </c>
      <c r="AJM50" s="699">
        <f t="shared" si="112"/>
        <v>39</v>
      </c>
      <c r="AJN50" s="715">
        <v>0</v>
      </c>
      <c r="AJO50" s="712">
        <v>0</v>
      </c>
      <c r="AJP50" s="699">
        <f t="shared" si="113"/>
        <v>17</v>
      </c>
      <c r="AJQ50" s="715">
        <v>0</v>
      </c>
      <c r="AJR50" s="712">
        <v>0</v>
      </c>
      <c r="AJS50" s="699">
        <f t="shared" si="114"/>
        <v>29</v>
      </c>
      <c r="AJT50" s="715">
        <v>0</v>
      </c>
      <c r="AJU50" s="712">
        <v>0</v>
      </c>
      <c r="AJV50" s="715">
        <v>0</v>
      </c>
      <c r="AJW50" s="712">
        <v>0</v>
      </c>
      <c r="AJX50" s="699">
        <f t="shared" si="115"/>
        <v>26</v>
      </c>
      <c r="AJY50" s="715">
        <v>0</v>
      </c>
      <c r="AJZ50" s="712">
        <v>0</v>
      </c>
      <c r="AKA50" s="699">
        <f t="shared" si="116"/>
        <v>9</v>
      </c>
      <c r="AKB50" s="715">
        <v>0</v>
      </c>
      <c r="AKC50" s="712">
        <v>32.200000000000003</v>
      </c>
      <c r="AKD50" s="699">
        <f t="shared" si="117"/>
        <v>6</v>
      </c>
      <c r="AKE50" s="715">
        <v>3</v>
      </c>
      <c r="AKF50" s="715">
        <v>91</v>
      </c>
      <c r="AKG50" s="715">
        <v>0</v>
      </c>
      <c r="AKH50" s="715">
        <v>0</v>
      </c>
      <c r="AKI50" s="715">
        <v>0</v>
      </c>
      <c r="AKJ50" s="715">
        <v>0</v>
      </c>
      <c r="AKK50" s="715">
        <v>91</v>
      </c>
      <c r="AKL50" s="715">
        <v>0</v>
      </c>
      <c r="AKM50" s="715">
        <v>36</v>
      </c>
      <c r="AKN50" s="715">
        <v>0</v>
      </c>
      <c r="AKO50" s="715">
        <v>36</v>
      </c>
      <c r="AKP50" s="712">
        <v>0.183</v>
      </c>
      <c r="AKQ50" s="699">
        <f t="shared" si="118"/>
        <v>19</v>
      </c>
      <c r="AKR50" s="712" t="s">
        <v>31</v>
      </c>
      <c r="AKS50" s="699" t="str">
        <f t="shared" si="118"/>
        <v>-</v>
      </c>
      <c r="AKT50" s="712" t="s">
        <v>31</v>
      </c>
      <c r="AKU50" s="699" t="str">
        <f t="shared" si="127"/>
        <v>-</v>
      </c>
      <c r="AKV50" s="712" t="s">
        <v>31</v>
      </c>
      <c r="AKW50" s="699" t="str">
        <f t="shared" si="128"/>
        <v>-</v>
      </c>
      <c r="AKX50" s="712" t="s">
        <v>31</v>
      </c>
      <c r="AKY50" s="712">
        <v>0.183</v>
      </c>
      <c r="AKZ50" s="712" t="s">
        <v>31</v>
      </c>
      <c r="ALA50" s="699" t="str">
        <f t="shared" si="129"/>
        <v>-</v>
      </c>
      <c r="ALB50" s="712">
        <v>7.2999999999999995E-2</v>
      </c>
      <c r="ALC50" s="699">
        <f t="shared" si="130"/>
        <v>5</v>
      </c>
      <c r="ALD50" s="712" t="s">
        <v>31</v>
      </c>
      <c r="ALE50" s="699" t="str">
        <f t="shared" si="131"/>
        <v>-</v>
      </c>
      <c r="ALF50" s="712">
        <v>7.2999999999999995E-2</v>
      </c>
      <c r="ALG50" s="712"/>
      <c r="ALH50" s="1706">
        <v>37.22587108983636</v>
      </c>
      <c r="ALI50" s="729">
        <v>75</v>
      </c>
      <c r="ALJ50" s="729">
        <v>15</v>
      </c>
      <c r="ALK50" s="729">
        <v>3329</v>
      </c>
      <c r="ALL50" s="729">
        <v>22.529288074496844</v>
      </c>
      <c r="ALM50" s="729">
        <v>4.5058576148993694</v>
      </c>
      <c r="ALN50" s="729">
        <v>10</v>
      </c>
      <c r="ALO50" s="729">
        <v>26</v>
      </c>
    </row>
    <row r="51" spans="1:1003" ht="13" x14ac:dyDescent="0.2">
      <c r="A51" s="696" t="s">
        <v>1780</v>
      </c>
      <c r="B51" s="697" t="s">
        <v>1781</v>
      </c>
      <c r="C51" s="697" t="s">
        <v>1646</v>
      </c>
      <c r="D51" s="697" t="s">
        <v>1646</v>
      </c>
      <c r="E51" s="697" t="s">
        <v>1733</v>
      </c>
      <c r="F51" s="698" t="s">
        <v>1782</v>
      </c>
      <c r="G51" s="699" t="s">
        <v>2349</v>
      </c>
      <c r="H51" s="700">
        <v>48</v>
      </c>
      <c r="I51" s="703">
        <v>7.02</v>
      </c>
      <c r="J51" s="699">
        <f t="shared" si="9"/>
        <v>65</v>
      </c>
      <c r="K51" s="702">
        <v>217</v>
      </c>
      <c r="L51" s="703">
        <v>7.2</v>
      </c>
      <c r="M51" s="710">
        <f t="shared" si="10"/>
        <v>36</v>
      </c>
      <c r="N51" s="712">
        <f t="shared" si="11"/>
        <v>0.1800000000000006</v>
      </c>
      <c r="O51" s="702">
        <v>205</v>
      </c>
      <c r="P51" s="703">
        <v>5.61</v>
      </c>
      <c r="Q51" s="699">
        <f t="shared" si="120"/>
        <v>73</v>
      </c>
      <c r="R51" s="702">
        <v>226</v>
      </c>
      <c r="S51" s="703">
        <v>6.09</v>
      </c>
      <c r="T51" s="710">
        <f t="shared" si="125"/>
        <v>51</v>
      </c>
      <c r="U51" s="712">
        <f t="shared" si="12"/>
        <v>0.47999999999999954</v>
      </c>
      <c r="V51" s="706">
        <v>170</v>
      </c>
      <c r="W51" s="701">
        <v>5.8764705882352946</v>
      </c>
      <c r="X51" s="702">
        <v>56</v>
      </c>
      <c r="Y51" s="704">
        <v>6.7321428571428568</v>
      </c>
      <c r="Z51" s="705">
        <f t="shared" si="13"/>
        <v>10</v>
      </c>
      <c r="AA51" s="707">
        <v>119</v>
      </c>
      <c r="AB51" s="704">
        <v>5.8739495798319323</v>
      </c>
      <c r="AC51" s="705">
        <f t="shared" si="14"/>
        <v>72</v>
      </c>
      <c r="AD51" s="702">
        <v>51</v>
      </c>
      <c r="AE51" s="704">
        <v>5.882352941176471</v>
      </c>
      <c r="AF51" s="732">
        <f t="shared" si="15"/>
        <v>23</v>
      </c>
      <c r="AG51" s="708">
        <v>81.2</v>
      </c>
      <c r="AH51" s="705">
        <f t="shared" si="16"/>
        <v>25</v>
      </c>
      <c r="AI51" s="709">
        <v>85.4</v>
      </c>
      <c r="AJ51" s="705">
        <f t="shared" si="17"/>
        <v>15</v>
      </c>
      <c r="AK51" s="709">
        <v>0.20000000000000284</v>
      </c>
      <c r="AL51" s="701">
        <v>0.60000000000000853</v>
      </c>
      <c r="AM51" s="702">
        <v>30</v>
      </c>
      <c r="AN51" s="715">
        <f t="shared" si="18"/>
        <v>73</v>
      </c>
      <c r="AO51" s="710">
        <v>35</v>
      </c>
      <c r="AP51" s="715">
        <f t="shared" si="19"/>
        <v>73</v>
      </c>
      <c r="AQ51" s="702">
        <v>90</v>
      </c>
      <c r="AR51" s="710">
        <f t="shared" si="121"/>
        <v>67</v>
      </c>
      <c r="AS51" s="702">
        <v>204</v>
      </c>
      <c r="AT51" s="703">
        <v>21.078431372549019</v>
      </c>
      <c r="AU51" s="705">
        <f t="shared" si="20"/>
        <v>39</v>
      </c>
      <c r="AV51" s="702">
        <v>214</v>
      </c>
      <c r="AW51" s="703">
        <v>21.028037383177569</v>
      </c>
      <c r="AX51" s="705">
        <f t="shared" si="21"/>
        <v>74</v>
      </c>
      <c r="AY51" s="702">
        <v>199</v>
      </c>
      <c r="AZ51" s="703">
        <v>56.78391959798995</v>
      </c>
      <c r="BA51" s="705">
        <f t="shared" si="22"/>
        <v>70</v>
      </c>
      <c r="BB51" s="702">
        <v>213</v>
      </c>
      <c r="BC51" s="703">
        <v>20.657276995305164</v>
      </c>
      <c r="BD51" s="705">
        <f t="shared" si="23"/>
        <v>68</v>
      </c>
      <c r="BE51" s="702">
        <v>209</v>
      </c>
      <c r="BF51" s="703">
        <v>1.4354066985645932</v>
      </c>
      <c r="BG51" s="705">
        <f t="shared" si="24"/>
        <v>51</v>
      </c>
      <c r="BH51" s="702">
        <v>212</v>
      </c>
      <c r="BI51" s="703">
        <v>37.735849056603776</v>
      </c>
      <c r="BJ51" s="705">
        <f t="shared" si="25"/>
        <v>63</v>
      </c>
      <c r="BK51" s="702">
        <v>57</v>
      </c>
      <c r="BL51" s="703">
        <v>52.631578947368418</v>
      </c>
      <c r="BM51" s="705">
        <f t="shared" si="26"/>
        <v>35</v>
      </c>
      <c r="BN51" s="702">
        <v>57</v>
      </c>
      <c r="BO51" s="703">
        <v>89.473684210526315</v>
      </c>
      <c r="BP51" s="705">
        <f t="shared" si="27"/>
        <v>64</v>
      </c>
      <c r="BQ51" s="702">
        <v>55</v>
      </c>
      <c r="BR51" s="703">
        <v>63.636363636363633</v>
      </c>
      <c r="BS51" s="705">
        <f t="shared" si="28"/>
        <v>47</v>
      </c>
      <c r="BT51" s="702">
        <v>57</v>
      </c>
      <c r="BU51" s="703">
        <v>31.578947368421051</v>
      </c>
      <c r="BV51" s="705">
        <f t="shared" si="29"/>
        <v>22</v>
      </c>
      <c r="BW51" s="702">
        <v>52</v>
      </c>
      <c r="BX51" s="703">
        <v>3.8461538461538463</v>
      </c>
      <c r="BY51" s="705">
        <f t="shared" si="30"/>
        <v>40</v>
      </c>
      <c r="BZ51" s="702">
        <v>56</v>
      </c>
      <c r="CA51" s="703">
        <v>67.857142857142861</v>
      </c>
      <c r="CB51" s="705">
        <f t="shared" si="31"/>
        <v>73</v>
      </c>
      <c r="CC51" s="709">
        <v>13.9</v>
      </c>
      <c r="CD51" s="726">
        <f t="shared" si="32"/>
        <v>40</v>
      </c>
      <c r="CE51" s="703">
        <v>2.5999999999999996</v>
      </c>
      <c r="CF51" s="703">
        <v>6</v>
      </c>
      <c r="CG51" s="704">
        <v>5.3</v>
      </c>
      <c r="CH51" s="709">
        <v>12.6</v>
      </c>
      <c r="CI51" s="701">
        <v>13.4</v>
      </c>
      <c r="CJ51" s="712">
        <v>13.6</v>
      </c>
      <c r="CK51" s="729">
        <f t="shared" si="33"/>
        <v>5</v>
      </c>
      <c r="CL51" s="712">
        <v>2.5</v>
      </c>
      <c r="CM51" s="712">
        <v>6.1</v>
      </c>
      <c r="CN51" s="712">
        <v>4.9000000000000004</v>
      </c>
      <c r="CO51" s="714">
        <v>118</v>
      </c>
      <c r="CP51" s="985">
        <v>85.9</v>
      </c>
      <c r="CQ51" s="729">
        <f t="shared" si="34"/>
        <v>15</v>
      </c>
      <c r="CR51" s="715">
        <v>29</v>
      </c>
      <c r="CS51" s="985">
        <v>86</v>
      </c>
      <c r="CT51" s="729">
        <f t="shared" si="1"/>
        <v>10</v>
      </c>
      <c r="CU51" s="715">
        <v>72</v>
      </c>
      <c r="CV51" s="712">
        <v>87</v>
      </c>
      <c r="CW51" s="729">
        <f t="shared" si="35"/>
        <v>11</v>
      </c>
      <c r="CX51" s="715">
        <v>17</v>
      </c>
      <c r="CY51" s="712">
        <v>81</v>
      </c>
      <c r="CZ51" s="729">
        <f t="shared" si="36"/>
        <v>63</v>
      </c>
      <c r="DA51" s="716">
        <v>15.66265060240964</v>
      </c>
      <c r="DB51" s="710">
        <f t="shared" si="37"/>
        <v>17</v>
      </c>
      <c r="DC51" s="715">
        <v>83</v>
      </c>
      <c r="DD51" s="717">
        <v>84.337349397590373</v>
      </c>
      <c r="DE51" s="710">
        <f t="shared" si="38"/>
        <v>13</v>
      </c>
      <c r="DF51" s="703">
        <v>0</v>
      </c>
      <c r="DG51" s="705">
        <f t="shared" si="132"/>
        <v>37</v>
      </c>
      <c r="DH51" s="709">
        <v>82.35294117647058</v>
      </c>
      <c r="DI51" s="705">
        <f t="shared" si="132"/>
        <v>10</v>
      </c>
      <c r="DJ51" s="703">
        <v>0</v>
      </c>
      <c r="DK51" s="705">
        <f t="shared" si="40"/>
        <v>34</v>
      </c>
      <c r="DL51" s="718">
        <v>77.551020408163268</v>
      </c>
      <c r="DM51" s="705">
        <f t="shared" si="41"/>
        <v>27</v>
      </c>
      <c r="DN51" s="703">
        <v>2.0408163265306123</v>
      </c>
      <c r="DO51" s="705">
        <f t="shared" si="42"/>
        <v>55</v>
      </c>
      <c r="DP51" s="702">
        <v>195</v>
      </c>
      <c r="DQ51" s="719">
        <v>68.717948717948715</v>
      </c>
      <c r="DR51" s="705">
        <f t="shared" si="122"/>
        <v>27</v>
      </c>
      <c r="DS51" s="702">
        <v>52</v>
      </c>
      <c r="DT51" s="719">
        <v>44.230769230769226</v>
      </c>
      <c r="DU51" s="705">
        <v>49</v>
      </c>
      <c r="DV51" s="702">
        <v>180</v>
      </c>
      <c r="DW51" s="720">
        <v>71.666666666666671</v>
      </c>
      <c r="DX51" s="705">
        <v>17</v>
      </c>
      <c r="DY51" s="702">
        <v>142</v>
      </c>
      <c r="DZ51" s="1145">
        <v>1.1000000000000001</v>
      </c>
      <c r="EA51" s="726">
        <v>25</v>
      </c>
      <c r="EB51" s="720">
        <v>14.084507042253518</v>
      </c>
      <c r="EC51" s="705">
        <v>36</v>
      </c>
      <c r="ED51" s="702">
        <v>161</v>
      </c>
      <c r="EE51" s="712">
        <v>1.4042553191489362</v>
      </c>
      <c r="EF51" s="729">
        <v>37</v>
      </c>
      <c r="EG51" s="720">
        <v>29.19254658385093</v>
      </c>
      <c r="EH51" s="705">
        <v>16</v>
      </c>
      <c r="EI51" s="702">
        <v>167</v>
      </c>
      <c r="EJ51" s="712">
        <v>0.8839285714285714</v>
      </c>
      <c r="EK51" s="729">
        <v>56</v>
      </c>
      <c r="EL51" s="720">
        <v>33.532934131736525</v>
      </c>
      <c r="EM51" s="705">
        <v>13</v>
      </c>
      <c r="EN51" s="714">
        <v>152</v>
      </c>
      <c r="EO51" s="712">
        <v>0.88235294117647056</v>
      </c>
      <c r="EP51" s="729">
        <v>19</v>
      </c>
      <c r="EQ51" s="725">
        <v>11.184210526315788</v>
      </c>
      <c r="ER51" s="733">
        <v>24</v>
      </c>
      <c r="ES51" s="702">
        <v>153</v>
      </c>
      <c r="ET51" s="726">
        <v>0.63888888888888884</v>
      </c>
      <c r="EU51" s="726">
        <v>58</v>
      </c>
      <c r="EV51" s="720">
        <v>11.76470588235294</v>
      </c>
      <c r="EW51" s="705">
        <v>33</v>
      </c>
      <c r="EX51" s="715">
        <v>169</v>
      </c>
      <c r="EY51" s="726">
        <v>0.86363636363636365</v>
      </c>
      <c r="EZ51" s="726">
        <v>11</v>
      </c>
      <c r="FA51" s="725">
        <v>6.5088757396449708</v>
      </c>
      <c r="FB51" s="715">
        <v>24</v>
      </c>
      <c r="FC51" s="702">
        <v>160</v>
      </c>
      <c r="FD51" s="726">
        <v>0.76470588235294112</v>
      </c>
      <c r="FE51" s="726">
        <v>25</v>
      </c>
      <c r="FF51" s="720">
        <v>10.625</v>
      </c>
      <c r="FG51" s="705">
        <v>22</v>
      </c>
      <c r="FH51" s="702">
        <v>143</v>
      </c>
      <c r="FI51" s="726">
        <v>3.13953488372093</v>
      </c>
      <c r="FJ51" s="726">
        <v>23</v>
      </c>
      <c r="FK51" s="720">
        <v>30.069930069930066</v>
      </c>
      <c r="FL51" s="705">
        <v>63</v>
      </c>
      <c r="FM51" s="714">
        <v>58</v>
      </c>
      <c r="FN51" s="725">
        <v>27.586206896551722</v>
      </c>
      <c r="FO51" s="715">
        <v>21</v>
      </c>
      <c r="FP51" s="702">
        <v>48</v>
      </c>
      <c r="FQ51" s="727">
        <v>1.75</v>
      </c>
      <c r="FR51" s="727">
        <v>10</v>
      </c>
      <c r="FS51" s="720">
        <v>4.1666666666666661</v>
      </c>
      <c r="FT51" s="705">
        <v>45</v>
      </c>
      <c r="FU51" s="702">
        <v>52</v>
      </c>
      <c r="FV51" s="712">
        <v>1.7</v>
      </c>
      <c r="FW51" s="729">
        <v>12</v>
      </c>
      <c r="FX51" s="720">
        <v>9.6153846153846168</v>
      </c>
      <c r="FY51" s="705">
        <v>13</v>
      </c>
      <c r="FZ51" s="702">
        <v>50</v>
      </c>
      <c r="GA51" s="712">
        <v>1</v>
      </c>
      <c r="GB51" s="729">
        <v>19</v>
      </c>
      <c r="GC51" s="720">
        <v>12</v>
      </c>
      <c r="GD51" s="705">
        <v>18</v>
      </c>
      <c r="GE51" s="702">
        <v>49</v>
      </c>
      <c r="GF51" s="712">
        <v>0.75</v>
      </c>
      <c r="GG51" s="729">
        <v>30</v>
      </c>
      <c r="GH51" s="720">
        <v>4.0816326530612246</v>
      </c>
      <c r="GI51" s="705">
        <v>25</v>
      </c>
      <c r="GJ51" s="702">
        <v>51</v>
      </c>
      <c r="GK51" s="726">
        <v>1.4375</v>
      </c>
      <c r="GL51" s="726">
        <v>26</v>
      </c>
      <c r="GM51" s="720">
        <v>15.686274509803921</v>
      </c>
      <c r="GN51" s="705">
        <v>31</v>
      </c>
      <c r="GO51" s="702">
        <v>51</v>
      </c>
      <c r="GP51" s="726">
        <v>0.5</v>
      </c>
      <c r="GQ51" s="726">
        <v>39</v>
      </c>
      <c r="GR51" s="720">
        <v>7.8431372549019605</v>
      </c>
      <c r="GS51" s="705">
        <v>3</v>
      </c>
      <c r="GT51" s="702">
        <v>49</v>
      </c>
      <c r="GU51" s="726">
        <v>0.5</v>
      </c>
      <c r="GV51" s="726">
        <v>28</v>
      </c>
      <c r="GW51" s="720">
        <v>2.0408163265306123</v>
      </c>
      <c r="GX51" s="705">
        <v>30</v>
      </c>
      <c r="GY51" s="702">
        <v>49</v>
      </c>
      <c r="GZ51" s="726">
        <v>0</v>
      </c>
      <c r="HA51" s="726">
        <v>50</v>
      </c>
      <c r="HB51" s="720">
        <v>0</v>
      </c>
      <c r="HC51" s="705">
        <v>50</v>
      </c>
      <c r="HD51" s="709">
        <v>26.262626262626267</v>
      </c>
      <c r="HE51" s="703">
        <v>5.0505050505050502</v>
      </c>
      <c r="HF51" s="703">
        <v>67.676767676767682</v>
      </c>
      <c r="HG51" s="703">
        <v>19.19191919191919</v>
      </c>
      <c r="HH51" s="1299">
        <v>10.1010101010101</v>
      </c>
      <c r="HI51" s="1299">
        <v>27.27272727272727</v>
      </c>
      <c r="HJ51" s="1299">
        <v>60.606060606060609</v>
      </c>
      <c r="HK51" s="1299">
        <v>3.0303030303030303</v>
      </c>
      <c r="HL51" s="1299">
        <v>69.696969696969703</v>
      </c>
      <c r="HM51" s="1300">
        <v>99</v>
      </c>
      <c r="HN51" s="709">
        <v>19.501133786848072</v>
      </c>
      <c r="HO51" s="709">
        <v>4.9886621315192743</v>
      </c>
      <c r="HP51" s="709">
        <v>61.451247165532884</v>
      </c>
      <c r="HQ51" s="709">
        <v>19.501133786848072</v>
      </c>
      <c r="HR51" s="709">
        <v>8.1632653061224492</v>
      </c>
      <c r="HS51" s="709">
        <v>45.3514739229025</v>
      </c>
      <c r="HT51" s="709">
        <v>46.031746031746032</v>
      </c>
      <c r="HU51" s="709">
        <v>2.947845804988662</v>
      </c>
      <c r="HV51" s="709">
        <v>60.770975056689345</v>
      </c>
      <c r="HW51" s="1300">
        <v>441</v>
      </c>
      <c r="HX51" s="1265">
        <v>9</v>
      </c>
      <c r="HY51" s="1266">
        <v>11</v>
      </c>
      <c r="HZ51" s="1266">
        <v>21</v>
      </c>
      <c r="IA51" s="1266">
        <v>22</v>
      </c>
      <c r="IB51" s="1266">
        <v>10</v>
      </c>
      <c r="IC51" s="1266">
        <v>5</v>
      </c>
      <c r="ID51" s="1266" t="s">
        <v>31</v>
      </c>
      <c r="IE51" s="1266">
        <v>19</v>
      </c>
      <c r="IF51" s="1267">
        <v>97</v>
      </c>
      <c r="IG51" s="1268">
        <v>83</v>
      </c>
      <c r="IH51" s="1269">
        <v>23</v>
      </c>
      <c r="II51" s="1269">
        <v>22</v>
      </c>
      <c r="IJ51" s="1269">
        <v>24</v>
      </c>
      <c r="IK51" s="1269">
        <v>6</v>
      </c>
      <c r="IL51" s="1269">
        <v>12</v>
      </c>
      <c r="IM51" s="1269" t="s">
        <v>31</v>
      </c>
      <c r="IN51" s="1269">
        <v>58</v>
      </c>
      <c r="IO51" s="1267">
        <v>228</v>
      </c>
      <c r="IP51" s="1268">
        <v>41</v>
      </c>
      <c r="IQ51" s="1269">
        <v>98</v>
      </c>
      <c r="IR51" s="1269">
        <v>9</v>
      </c>
      <c r="IS51" s="1269">
        <v>16</v>
      </c>
      <c r="IT51" s="1269">
        <v>3</v>
      </c>
      <c r="IU51" s="1269">
        <v>1</v>
      </c>
      <c r="IV51" s="1269" t="s">
        <v>31</v>
      </c>
      <c r="IW51" s="1269">
        <v>38</v>
      </c>
      <c r="IX51" s="1270">
        <v>206</v>
      </c>
      <c r="IY51" s="1268">
        <v>9.2783505154639183</v>
      </c>
      <c r="IZ51" s="1269">
        <v>11.340206185567011</v>
      </c>
      <c r="JA51" s="1269">
        <v>21.649484536082475</v>
      </c>
      <c r="JB51" s="1269">
        <v>22.680412371134022</v>
      </c>
      <c r="JC51" s="1269">
        <v>10.309278350515463</v>
      </c>
      <c r="JD51" s="1269">
        <v>5.1546391752577314</v>
      </c>
      <c r="JE51" s="1269" t="s">
        <v>31</v>
      </c>
      <c r="JF51" s="1269">
        <v>19.587628865979383</v>
      </c>
      <c r="JG51" s="1270">
        <v>100</v>
      </c>
      <c r="JH51" s="1268">
        <v>36.403508771929829</v>
      </c>
      <c r="JI51" s="1269">
        <v>10.087719298245613</v>
      </c>
      <c r="JJ51" s="1269">
        <v>9.6491228070175428</v>
      </c>
      <c r="JK51" s="1269">
        <v>10.526315789473683</v>
      </c>
      <c r="JL51" s="1269">
        <v>2.6315789473684208</v>
      </c>
      <c r="JM51" s="1269">
        <v>5.2631578947368416</v>
      </c>
      <c r="JN51" s="1269" t="s">
        <v>31</v>
      </c>
      <c r="JO51" s="1269">
        <v>25.438596491228072</v>
      </c>
      <c r="JP51" s="1270">
        <v>100</v>
      </c>
      <c r="JQ51" s="1268">
        <v>19.902912621359224</v>
      </c>
      <c r="JR51" s="1269">
        <v>47.572815533980581</v>
      </c>
      <c r="JS51" s="1269">
        <v>4.3689320388349513</v>
      </c>
      <c r="JT51" s="1269">
        <v>7.7669902912621351</v>
      </c>
      <c r="JU51" s="1269">
        <v>1.4563106796116505</v>
      </c>
      <c r="JV51" s="1269">
        <v>0.48543689320388345</v>
      </c>
      <c r="JW51" s="1269" t="s">
        <v>31</v>
      </c>
      <c r="JX51" s="1269">
        <v>18.446601941747574</v>
      </c>
      <c r="JY51" s="1270">
        <v>100</v>
      </c>
      <c r="JZ51" s="718">
        <v>52.913385826771652</v>
      </c>
      <c r="KA51" s="705">
        <f t="shared" si="43"/>
        <v>32</v>
      </c>
      <c r="KB51" s="718">
        <v>72.289156626506028</v>
      </c>
      <c r="KC51" s="705">
        <f t="shared" si="43"/>
        <v>34</v>
      </c>
      <c r="KD51" s="725">
        <v>12.350914391730718</v>
      </c>
      <c r="KE51" s="715">
        <f t="shared" si="44"/>
        <v>5</v>
      </c>
      <c r="KF51" s="1212">
        <v>0</v>
      </c>
      <c r="KG51" s="715">
        <f t="shared" si="44"/>
        <v>28</v>
      </c>
      <c r="KH51" s="725">
        <v>27.723297111052215</v>
      </c>
      <c r="KI51" s="715">
        <f t="shared" si="133"/>
        <v>12</v>
      </c>
      <c r="KJ51" s="1212">
        <v>0</v>
      </c>
      <c r="KK51" s="715">
        <f t="shared" si="133"/>
        <v>48</v>
      </c>
      <c r="KL51" s="725">
        <v>21.481481481481481</v>
      </c>
      <c r="KM51" s="715">
        <f t="shared" si="46"/>
        <v>6</v>
      </c>
      <c r="KN51" s="715">
        <v>34.236111111111114</v>
      </c>
      <c r="KO51" s="715">
        <f t="shared" si="47"/>
        <v>5</v>
      </c>
      <c r="KP51" s="728">
        <v>45</v>
      </c>
      <c r="KQ51" s="729">
        <v>10</v>
      </c>
      <c r="KR51" s="729">
        <v>10</v>
      </c>
      <c r="KS51" s="729">
        <v>40</v>
      </c>
      <c r="KT51" s="729">
        <v>15</v>
      </c>
      <c r="KU51" s="730">
        <f t="shared" si="48"/>
        <v>120</v>
      </c>
      <c r="KV51" s="734">
        <f t="shared" si="49"/>
        <v>15</v>
      </c>
      <c r="KW51" s="728">
        <v>0</v>
      </c>
      <c r="KX51" s="729">
        <v>0</v>
      </c>
      <c r="KY51" s="706">
        <f t="shared" si="50"/>
        <v>0</v>
      </c>
      <c r="KZ51" s="705">
        <f t="shared" si="51"/>
        <v>37</v>
      </c>
      <c r="LA51" s="847" t="s">
        <v>1632</v>
      </c>
      <c r="LB51" s="846" t="s">
        <v>1632</v>
      </c>
      <c r="LC51" s="846" t="s">
        <v>1632</v>
      </c>
      <c r="LD51" s="846" t="s">
        <v>1625</v>
      </c>
      <c r="LE51" s="729">
        <v>30</v>
      </c>
      <c r="LF51" s="1023">
        <v>23</v>
      </c>
      <c r="LG51" s="847" t="s">
        <v>1625</v>
      </c>
      <c r="LH51" s="846" t="s">
        <v>1625</v>
      </c>
      <c r="LI51" s="846" t="s">
        <v>1625</v>
      </c>
      <c r="LJ51" s="846" t="s">
        <v>1625</v>
      </c>
      <c r="LK51" s="729">
        <v>0</v>
      </c>
      <c r="LL51" s="1023">
        <v>37</v>
      </c>
      <c r="LM51" s="847" t="s">
        <v>1632</v>
      </c>
      <c r="LN51" s="846" t="s">
        <v>1632</v>
      </c>
      <c r="LO51" s="846" t="s">
        <v>1632</v>
      </c>
      <c r="LP51" s="846" t="s">
        <v>1625</v>
      </c>
      <c r="LQ51" s="729">
        <v>45</v>
      </c>
      <c r="LR51" s="1023">
        <v>20</v>
      </c>
      <c r="LS51" s="847" t="s">
        <v>1632</v>
      </c>
      <c r="LT51" s="846" t="s">
        <v>1632</v>
      </c>
      <c r="LU51" s="846" t="s">
        <v>1632</v>
      </c>
      <c r="LV51" s="846" t="s">
        <v>1632</v>
      </c>
      <c r="LW51" s="729">
        <v>40</v>
      </c>
      <c r="LX51" s="1023">
        <v>1</v>
      </c>
      <c r="LY51" s="847" t="s">
        <v>1632</v>
      </c>
      <c r="LZ51" s="846" t="s">
        <v>1632</v>
      </c>
      <c r="MA51" s="846" t="s">
        <v>1632</v>
      </c>
      <c r="MB51" s="846" t="s">
        <v>1632</v>
      </c>
      <c r="MC51" s="729">
        <v>40</v>
      </c>
      <c r="MD51" s="1023">
        <v>1</v>
      </c>
      <c r="ME51" s="847" t="s">
        <v>1632</v>
      </c>
      <c r="MF51" s="846" t="s">
        <v>1625</v>
      </c>
      <c r="MG51" s="846" t="s">
        <v>1625</v>
      </c>
      <c r="MH51" s="846" t="s">
        <v>1632</v>
      </c>
      <c r="MI51" s="729">
        <v>20</v>
      </c>
      <c r="MJ51" s="1023">
        <v>33</v>
      </c>
      <c r="MK51" s="847" t="s">
        <v>1632</v>
      </c>
      <c r="ML51" s="846" t="s">
        <v>1632</v>
      </c>
      <c r="MM51" s="846" t="s">
        <v>1625</v>
      </c>
      <c r="MN51" s="729">
        <v>30</v>
      </c>
      <c r="MO51" s="1023">
        <v>4</v>
      </c>
      <c r="MP51" s="847" t="s">
        <v>1632</v>
      </c>
      <c r="MQ51" s="846" t="s">
        <v>1632</v>
      </c>
      <c r="MR51" s="846" t="s">
        <v>1632</v>
      </c>
      <c r="MS51" s="846" t="s">
        <v>1632</v>
      </c>
      <c r="MT51" s="729">
        <v>40</v>
      </c>
      <c r="MU51" s="1023">
        <v>1</v>
      </c>
      <c r="MV51" s="846" t="s">
        <v>1632</v>
      </c>
      <c r="MW51" s="846" t="s">
        <v>1625</v>
      </c>
      <c r="MX51" s="846" t="s">
        <v>1632</v>
      </c>
      <c r="MY51" s="846" t="s">
        <v>1625</v>
      </c>
      <c r="MZ51" s="729">
        <v>20</v>
      </c>
      <c r="NA51" s="1023">
        <v>24</v>
      </c>
      <c r="NB51" s="715">
        <v>388.89</v>
      </c>
      <c r="NC51" s="715">
        <f t="shared" si="3"/>
        <v>15</v>
      </c>
      <c r="ND51" s="714">
        <v>27</v>
      </c>
      <c r="NE51" s="715">
        <v>40</v>
      </c>
      <c r="NF51" s="731">
        <v>7.2992700729927007</v>
      </c>
      <c r="NG51" s="715">
        <v>48</v>
      </c>
      <c r="NH51" s="715">
        <v>27</v>
      </c>
      <c r="NI51" s="715">
        <v>40</v>
      </c>
      <c r="NJ51" s="731">
        <v>7.2992700729927007</v>
      </c>
      <c r="NK51" s="715">
        <v>48</v>
      </c>
      <c r="NL51" s="715">
        <v>27</v>
      </c>
      <c r="NM51" s="715">
        <v>34</v>
      </c>
      <c r="NN51" s="2946">
        <v>7.3469387755102034</v>
      </c>
      <c r="NO51" s="715">
        <v>40</v>
      </c>
      <c r="NP51" s="715">
        <v>3699</v>
      </c>
      <c r="NQ51" s="3206">
        <v>5</v>
      </c>
      <c r="NR51" s="3349">
        <v>1.306122448979592</v>
      </c>
      <c r="NS51" s="3206">
        <v>17</v>
      </c>
      <c r="NT51" s="3206">
        <v>48</v>
      </c>
      <c r="NU51" s="3207">
        <v>1.3605442176870748</v>
      </c>
      <c r="NV51" s="3206">
        <v>13</v>
      </c>
      <c r="NW51" s="3206">
        <v>78</v>
      </c>
      <c r="NX51" s="3207">
        <v>2.1224489795918369</v>
      </c>
      <c r="NY51" s="3206">
        <v>42</v>
      </c>
      <c r="NZ51" s="3206">
        <v>9</v>
      </c>
      <c r="OA51" s="3208">
        <v>2.4489795918367347</v>
      </c>
      <c r="OB51" s="3206">
        <v>36</v>
      </c>
      <c r="OC51" s="714">
        <v>319</v>
      </c>
      <c r="OD51" s="2946">
        <v>85.362590313085363</v>
      </c>
      <c r="OE51" s="733">
        <v>20</v>
      </c>
      <c r="OF51" s="714" t="s">
        <v>31</v>
      </c>
      <c r="OG51" s="731" t="s">
        <v>31</v>
      </c>
      <c r="OH51" s="733" t="str">
        <f t="shared" si="52"/>
        <v>-</v>
      </c>
      <c r="OI51" s="981">
        <v>27.687296416938111</v>
      </c>
      <c r="OJ51" s="733">
        <f t="shared" si="126"/>
        <v>57</v>
      </c>
      <c r="OK51" s="1355" t="s">
        <v>3041</v>
      </c>
      <c r="OL51" s="1355" t="s">
        <v>3042</v>
      </c>
      <c r="OM51" s="1355">
        <v>78</v>
      </c>
      <c r="ON51" s="3559">
        <v>21.934758155230597</v>
      </c>
      <c r="OO51" s="1355">
        <v>50</v>
      </c>
      <c r="OP51" s="977"/>
      <c r="OQ51" s="712">
        <v>13.5</v>
      </c>
      <c r="OR51" s="712">
        <v>10.3</v>
      </c>
      <c r="OS51" s="712">
        <v>9.1999999999999993</v>
      </c>
      <c r="OT51" s="712">
        <v>15.671641791044777</v>
      </c>
      <c r="OU51" s="712">
        <v>11.111111111111111</v>
      </c>
      <c r="OV51" s="712">
        <v>13.740458015267176</v>
      </c>
      <c r="OW51" s="699">
        <f t="shared" si="53"/>
        <v>29</v>
      </c>
      <c r="OX51" s="712">
        <v>12.253868486237179</v>
      </c>
      <c r="OY51" s="699">
        <f t="shared" si="53"/>
        <v>43</v>
      </c>
      <c r="OZ51" s="712">
        <v>11.9</v>
      </c>
      <c r="PA51" s="712">
        <v>12.1</v>
      </c>
      <c r="PB51" s="712">
        <v>9.9</v>
      </c>
      <c r="PC51" s="712">
        <v>11.940298507462686</v>
      </c>
      <c r="PD51" s="712">
        <v>12.592592592592592</v>
      </c>
      <c r="PE51" s="712">
        <v>18.320610687022899</v>
      </c>
      <c r="PF51" s="699">
        <f t="shared" si="54"/>
        <v>16</v>
      </c>
      <c r="PG51" s="712">
        <v>12.79225029784636</v>
      </c>
      <c r="PH51" s="699">
        <f t="shared" si="55"/>
        <v>28</v>
      </c>
      <c r="PI51" s="712">
        <v>32.061068702290072</v>
      </c>
      <c r="PJ51" s="699">
        <f t="shared" si="56"/>
        <v>13</v>
      </c>
      <c r="PK51" s="985">
        <v>25.046118784083539</v>
      </c>
      <c r="PL51" s="699">
        <f t="shared" si="56"/>
        <v>32</v>
      </c>
      <c r="PM51" s="985">
        <v>0</v>
      </c>
      <c r="PN51" s="985">
        <v>0</v>
      </c>
      <c r="PO51" s="699">
        <f t="shared" si="57"/>
        <v>37</v>
      </c>
      <c r="PP51" s="712">
        <v>0</v>
      </c>
      <c r="PQ51" s="985">
        <v>0</v>
      </c>
      <c r="PR51" s="699">
        <f t="shared" si="58"/>
        <v>24</v>
      </c>
      <c r="PS51" s="982">
        <v>214</v>
      </c>
      <c r="PT51" s="725">
        <v>46.728971962616825</v>
      </c>
      <c r="PU51" s="699">
        <v>16</v>
      </c>
      <c r="PV51" s="699">
        <v>220</v>
      </c>
      <c r="PW51" s="725">
        <v>55.909090909090907</v>
      </c>
      <c r="PX51" s="699">
        <v>72</v>
      </c>
      <c r="PY51" s="715">
        <v>201</v>
      </c>
      <c r="PZ51" s="725">
        <v>83.084577114427859</v>
      </c>
      <c r="QA51" s="699">
        <v>11</v>
      </c>
      <c r="QB51" s="982">
        <v>206</v>
      </c>
      <c r="QC51" s="715">
        <v>42.23300970873786</v>
      </c>
      <c r="QD51" s="699">
        <v>46</v>
      </c>
      <c r="QE51" s="716">
        <v>0</v>
      </c>
      <c r="QF51" s="3644">
        <v>0</v>
      </c>
      <c r="QG51" s="699">
        <v>23</v>
      </c>
      <c r="QH51" s="1363" t="s">
        <v>1627</v>
      </c>
      <c r="QI51" s="712">
        <v>80.041580041580033</v>
      </c>
      <c r="QJ51" s="712">
        <v>80.50682261208577</v>
      </c>
      <c r="QK51" s="699">
        <f t="shared" si="59"/>
        <v>25</v>
      </c>
      <c r="QL51" s="715">
        <v>513</v>
      </c>
      <c r="QM51" s="709">
        <v>59.803921568627452</v>
      </c>
      <c r="QN51" s="703">
        <v>57.512953367875653</v>
      </c>
      <c r="QO51" s="978">
        <v>29</v>
      </c>
      <c r="QP51" s="705">
        <v>193</v>
      </c>
      <c r="QQ51" s="3553">
        <v>92</v>
      </c>
      <c r="QR51" s="709">
        <v>177.7</v>
      </c>
      <c r="QS51" s="978">
        <f t="shared" si="60"/>
        <v>62</v>
      </c>
      <c r="QT51" s="703">
        <v>406.2</v>
      </c>
      <c r="QU51" s="978">
        <f t="shared" si="61"/>
        <v>77</v>
      </c>
      <c r="QV51" s="703">
        <v>0</v>
      </c>
      <c r="QW51" s="978">
        <f t="shared" si="62"/>
        <v>31</v>
      </c>
      <c r="QX51" s="703">
        <v>0</v>
      </c>
      <c r="QY51" s="979">
        <f t="shared" si="63"/>
        <v>12</v>
      </c>
      <c r="QZ51" s="712">
        <v>0</v>
      </c>
      <c r="RA51" s="699">
        <v>30</v>
      </c>
      <c r="RB51" s="712">
        <v>205.88</v>
      </c>
      <c r="RC51" s="699">
        <v>51</v>
      </c>
      <c r="RD51" s="712">
        <v>0</v>
      </c>
      <c r="RE51" s="699">
        <v>24</v>
      </c>
      <c r="RF51" s="712">
        <v>0</v>
      </c>
      <c r="RG51" s="699">
        <v>32</v>
      </c>
      <c r="RH51" s="699">
        <v>0</v>
      </c>
      <c r="RI51" s="978">
        <f t="shared" si="64"/>
        <v>62</v>
      </c>
      <c r="RJ51" s="712">
        <v>0</v>
      </c>
      <c r="RK51" s="978">
        <f t="shared" si="64"/>
        <v>63</v>
      </c>
      <c r="RL51" s="712">
        <v>0</v>
      </c>
      <c r="RM51" s="978">
        <f t="shared" si="64"/>
        <v>46</v>
      </c>
      <c r="RN51" s="712">
        <v>153.4</v>
      </c>
      <c r="RO51" s="978">
        <f t="shared" si="64"/>
        <v>46</v>
      </c>
      <c r="RP51" s="712">
        <v>0</v>
      </c>
      <c r="RQ51" s="978">
        <f t="shared" si="65"/>
        <v>2</v>
      </c>
      <c r="RR51" s="712">
        <v>0</v>
      </c>
      <c r="RS51" s="978">
        <f t="shared" si="65"/>
        <v>1</v>
      </c>
      <c r="RT51" s="712">
        <v>715.8</v>
      </c>
      <c r="RU51" s="978">
        <f t="shared" si="65"/>
        <v>6</v>
      </c>
      <c r="RV51" s="712">
        <f t="shared" si="66"/>
        <v>715.8</v>
      </c>
      <c r="RW51" s="978">
        <f t="shared" si="67"/>
        <v>6</v>
      </c>
      <c r="RX51" s="712">
        <v>5</v>
      </c>
      <c r="RY51" s="712" t="s">
        <v>1632</v>
      </c>
      <c r="RZ51" s="712">
        <v>5</v>
      </c>
      <c r="SA51" s="712" t="s">
        <v>1632</v>
      </c>
      <c r="SB51" s="712">
        <v>5</v>
      </c>
      <c r="SC51" s="712" t="s">
        <v>1632</v>
      </c>
      <c r="SD51" s="712">
        <v>0</v>
      </c>
      <c r="SE51" s="712" t="s">
        <v>1625</v>
      </c>
      <c r="SF51" s="712">
        <v>0</v>
      </c>
      <c r="SG51" s="712" t="s">
        <v>1625</v>
      </c>
      <c r="SH51" s="712">
        <v>15</v>
      </c>
      <c r="SI51" s="699">
        <f t="shared" si="68"/>
        <v>37</v>
      </c>
      <c r="SJ51" s="712">
        <v>0</v>
      </c>
      <c r="SK51" s="712" t="s">
        <v>1625</v>
      </c>
      <c r="SL51" s="712">
        <v>0</v>
      </c>
      <c r="SM51" s="712" t="s">
        <v>1625</v>
      </c>
      <c r="SN51" s="712">
        <v>0</v>
      </c>
      <c r="SO51" s="712" t="s">
        <v>1625</v>
      </c>
      <c r="SP51" s="712">
        <v>0</v>
      </c>
      <c r="SQ51" s="712" t="s">
        <v>1625</v>
      </c>
      <c r="SR51" s="712">
        <v>0</v>
      </c>
      <c r="SS51" s="699">
        <f t="shared" si="69"/>
        <v>65</v>
      </c>
      <c r="ST51" s="712">
        <v>5</v>
      </c>
      <c r="SU51" s="712" t="s">
        <v>1632</v>
      </c>
      <c r="SV51" s="712">
        <v>5</v>
      </c>
      <c r="SW51" s="712" t="s">
        <v>1632</v>
      </c>
      <c r="SX51" s="712">
        <v>0</v>
      </c>
      <c r="SY51" s="712" t="s">
        <v>1625</v>
      </c>
      <c r="SZ51" s="712">
        <v>10</v>
      </c>
      <c r="TA51" s="699">
        <f t="shared" si="70"/>
        <v>27</v>
      </c>
      <c r="TB51" s="699">
        <v>10</v>
      </c>
      <c r="TC51" s="699" t="s">
        <v>1632</v>
      </c>
      <c r="TD51" s="699">
        <v>10</v>
      </c>
      <c r="TE51" s="699" t="s">
        <v>1632</v>
      </c>
      <c r="TF51" s="699">
        <v>10</v>
      </c>
      <c r="TG51" s="699" t="s">
        <v>1632</v>
      </c>
      <c r="TH51" s="699">
        <v>0</v>
      </c>
      <c r="TI51" s="699" t="s">
        <v>1625</v>
      </c>
      <c r="TJ51" s="699">
        <v>30</v>
      </c>
      <c r="TK51" s="699">
        <f t="shared" si="71"/>
        <v>30</v>
      </c>
      <c r="TL51" s="989">
        <v>10</v>
      </c>
      <c r="TM51" s="989">
        <v>10</v>
      </c>
      <c r="TN51" s="989">
        <v>10</v>
      </c>
      <c r="TO51" s="989">
        <v>10</v>
      </c>
      <c r="TP51" s="989">
        <v>40</v>
      </c>
      <c r="TQ51" s="699">
        <f t="shared" si="72"/>
        <v>1</v>
      </c>
      <c r="TR51" s="712" t="s">
        <v>1632</v>
      </c>
      <c r="TS51" s="712" t="s">
        <v>1632</v>
      </c>
      <c r="TT51" s="712" t="s">
        <v>1625</v>
      </c>
      <c r="TU51" s="712" t="s">
        <v>1625</v>
      </c>
      <c r="TV51" s="712">
        <v>5</v>
      </c>
      <c r="TW51" s="712">
        <v>5</v>
      </c>
      <c r="TX51" s="712">
        <v>0</v>
      </c>
      <c r="TY51" s="712">
        <v>0</v>
      </c>
      <c r="TZ51" s="712">
        <v>10</v>
      </c>
      <c r="UA51" s="699">
        <f t="shared" si="73"/>
        <v>50</v>
      </c>
      <c r="UB51" s="712">
        <v>10</v>
      </c>
      <c r="UC51" s="712">
        <v>0</v>
      </c>
      <c r="UD51" s="712">
        <v>0</v>
      </c>
      <c r="UE51" s="712">
        <v>0</v>
      </c>
      <c r="UF51" s="712">
        <v>10</v>
      </c>
      <c r="UG51" s="699">
        <f t="shared" si="74"/>
        <v>56</v>
      </c>
      <c r="UH51" s="715">
        <v>0</v>
      </c>
      <c r="UI51" s="712">
        <v>0</v>
      </c>
      <c r="UJ51" s="699">
        <v>25</v>
      </c>
      <c r="UK51" s="715">
        <v>0</v>
      </c>
      <c r="UL51" s="712">
        <v>0</v>
      </c>
      <c r="UM51" s="699">
        <v>54</v>
      </c>
      <c r="UN51" s="715">
        <v>1</v>
      </c>
      <c r="UO51" s="712">
        <v>6.3475942617747876</v>
      </c>
      <c r="UP51" s="699">
        <v>34</v>
      </c>
      <c r="UQ51" s="715">
        <v>0</v>
      </c>
      <c r="UR51" s="712">
        <v>0</v>
      </c>
      <c r="US51" s="699">
        <v>43</v>
      </c>
      <c r="UT51" s="712">
        <v>19</v>
      </c>
      <c r="UU51" s="699">
        <v>70</v>
      </c>
      <c r="UV51" s="712">
        <v>19</v>
      </c>
      <c r="UW51" s="699">
        <v>59</v>
      </c>
      <c r="UX51" s="1099">
        <v>0</v>
      </c>
      <c r="UY51" s="699">
        <v>42</v>
      </c>
      <c r="UZ51" s="989">
        <v>0.121</v>
      </c>
      <c r="VA51" s="989">
        <v>43</v>
      </c>
      <c r="VB51" s="989">
        <v>4.9000000000000002E-2</v>
      </c>
      <c r="VC51" s="989">
        <v>45</v>
      </c>
      <c r="VD51" s="989">
        <v>0</v>
      </c>
      <c r="VE51" s="989">
        <v>51</v>
      </c>
      <c r="VF51" s="989">
        <v>2.3E-2</v>
      </c>
      <c r="VG51" s="989">
        <v>17</v>
      </c>
      <c r="VH51" s="989">
        <v>2.8000000000000001E-2</v>
      </c>
      <c r="VI51" s="989">
        <v>8</v>
      </c>
      <c r="VJ51" s="989">
        <v>1.7000000000000001E-2</v>
      </c>
      <c r="VK51" s="989">
        <v>7</v>
      </c>
      <c r="VL51" s="989">
        <v>0</v>
      </c>
      <c r="VM51" s="989">
        <v>7</v>
      </c>
      <c r="VN51" s="989">
        <v>0</v>
      </c>
      <c r="VO51" s="989">
        <v>7</v>
      </c>
      <c r="VP51" s="989">
        <v>10</v>
      </c>
      <c r="VQ51" s="989">
        <v>64.973036189981158</v>
      </c>
      <c r="VR51" s="989">
        <v>46</v>
      </c>
      <c r="VS51" s="989">
        <v>6</v>
      </c>
      <c r="VT51" s="989">
        <v>38.983821713988696</v>
      </c>
      <c r="VU51" s="989">
        <v>48</v>
      </c>
      <c r="VV51" s="989">
        <v>20</v>
      </c>
      <c r="VW51" s="989">
        <v>129.94607237996232</v>
      </c>
      <c r="VX51" s="989">
        <v>39</v>
      </c>
      <c r="VY51" s="989">
        <v>11</v>
      </c>
      <c r="VZ51" s="989">
        <v>71.470339808979276</v>
      </c>
      <c r="WA51" s="989">
        <v>51</v>
      </c>
      <c r="WB51" s="989">
        <v>34</v>
      </c>
      <c r="WC51" s="989">
        <v>220.90832304593593</v>
      </c>
      <c r="WD51" s="989">
        <v>64</v>
      </c>
      <c r="WE51" s="989">
        <v>28</v>
      </c>
      <c r="WF51" s="989">
        <v>181.92450133194725</v>
      </c>
      <c r="WG51" s="989">
        <v>35</v>
      </c>
      <c r="WH51" s="989">
        <v>0</v>
      </c>
      <c r="WI51" s="989">
        <v>51</v>
      </c>
      <c r="WJ51" s="989">
        <v>0</v>
      </c>
      <c r="WK51" s="989">
        <v>10</v>
      </c>
      <c r="WL51" s="989">
        <v>0</v>
      </c>
      <c r="WM51" s="989">
        <v>2</v>
      </c>
      <c r="WN51" s="989">
        <v>0</v>
      </c>
      <c r="WO51" s="989">
        <v>51</v>
      </c>
      <c r="WP51" s="989">
        <v>0</v>
      </c>
      <c r="WQ51" s="989">
        <v>19</v>
      </c>
      <c r="WR51" s="989">
        <v>0</v>
      </c>
      <c r="WS51" s="989">
        <v>31</v>
      </c>
      <c r="WT51" s="989">
        <v>0</v>
      </c>
      <c r="WU51" s="989">
        <v>25</v>
      </c>
      <c r="WV51" s="989">
        <v>0</v>
      </c>
      <c r="WW51" s="989">
        <v>12</v>
      </c>
      <c r="WX51" s="989">
        <v>0</v>
      </c>
      <c r="WY51" s="989">
        <v>41</v>
      </c>
      <c r="WZ51" s="712">
        <v>262.58</v>
      </c>
      <c r="XA51" s="699">
        <v>40</v>
      </c>
      <c r="XB51" s="712">
        <v>393.87</v>
      </c>
      <c r="XC51" s="712">
        <v>55</v>
      </c>
      <c r="XD51" s="712">
        <v>0</v>
      </c>
      <c r="XE51" s="699">
        <v>43</v>
      </c>
      <c r="XF51" s="712">
        <v>0</v>
      </c>
      <c r="XG51" s="712">
        <v>23</v>
      </c>
      <c r="XH51" s="712">
        <v>372.55</v>
      </c>
      <c r="XI51" s="699">
        <v>10</v>
      </c>
      <c r="XJ51" s="712">
        <v>153.16999999999999</v>
      </c>
      <c r="XK51" s="699">
        <v>60</v>
      </c>
      <c r="XL51" s="712">
        <v>117.65</v>
      </c>
      <c r="XM51" s="699">
        <v>57</v>
      </c>
      <c r="XO51" s="714"/>
      <c r="XP51" s="725"/>
      <c r="XQ51" s="715"/>
      <c r="XR51" s="714"/>
      <c r="XS51" s="725"/>
      <c r="XT51" s="715"/>
      <c r="XU51" s="715"/>
      <c r="XV51" s="712"/>
      <c r="XW51" s="715"/>
      <c r="XX51" s="1169">
        <v>203</v>
      </c>
      <c r="XY51" s="1174">
        <v>3.9408866995073892</v>
      </c>
      <c r="XZ51" s="1168">
        <f t="shared" si="75"/>
        <v>11</v>
      </c>
      <c r="YA51" s="715">
        <v>205</v>
      </c>
      <c r="YB51" s="725">
        <v>21.463414634146343</v>
      </c>
      <c r="YC51" s="715">
        <f t="shared" si="76"/>
        <v>13</v>
      </c>
      <c r="YD51" s="714">
        <v>30</v>
      </c>
      <c r="YE51" s="725">
        <v>5.6410256410256414</v>
      </c>
      <c r="YF51" s="715">
        <f t="shared" si="77"/>
        <v>17</v>
      </c>
      <c r="YG51" s="699">
        <v>221</v>
      </c>
      <c r="YH51" s="1099">
        <v>7.6923076923076925</v>
      </c>
      <c r="YI51" s="715">
        <f t="shared" si="78"/>
        <v>33</v>
      </c>
      <c r="YJ51" s="714">
        <v>30</v>
      </c>
      <c r="YK51" s="712">
        <v>22.564102564102566</v>
      </c>
      <c r="YL51" s="715">
        <f t="shared" si="79"/>
        <v>39</v>
      </c>
      <c r="YM51" s="699">
        <v>221</v>
      </c>
      <c r="YN51" s="712">
        <v>23.076923076923077</v>
      </c>
      <c r="YO51" s="715">
        <f t="shared" si="80"/>
        <v>32</v>
      </c>
      <c r="YP51" s="1178">
        <v>14.285714285714285</v>
      </c>
      <c r="YQ51" s="1099">
        <v>0</v>
      </c>
      <c r="YR51" s="1099">
        <v>14.285714285714285</v>
      </c>
      <c r="YS51" s="1099">
        <v>0</v>
      </c>
      <c r="YT51" s="1099">
        <v>14.285714285714285</v>
      </c>
      <c r="YU51" s="1099">
        <v>28.571428571428569</v>
      </c>
      <c r="YV51" s="1099">
        <v>14.285714285714285</v>
      </c>
      <c r="YW51" s="1099">
        <v>0</v>
      </c>
      <c r="YX51" s="1099">
        <v>57.142857142857139</v>
      </c>
      <c r="YY51" s="1099">
        <v>14.285714285714285</v>
      </c>
      <c r="YZ51" s="1099">
        <v>0</v>
      </c>
      <c r="ZA51" s="1188">
        <v>7</v>
      </c>
      <c r="ZB51" s="985">
        <v>40</v>
      </c>
      <c r="ZC51" s="985">
        <v>5</v>
      </c>
      <c r="ZD51" s="985">
        <v>15</v>
      </c>
      <c r="ZE51" s="985">
        <v>10</v>
      </c>
      <c r="ZF51" s="985">
        <v>10</v>
      </c>
      <c r="ZG51" s="985">
        <v>2.5</v>
      </c>
      <c r="ZH51" s="985">
        <v>12.5</v>
      </c>
      <c r="ZI51" s="985">
        <v>7.5</v>
      </c>
      <c r="ZJ51" s="985">
        <v>47.5</v>
      </c>
      <c r="ZK51" s="985">
        <v>7.5</v>
      </c>
      <c r="ZL51" s="985">
        <v>0</v>
      </c>
      <c r="ZM51" s="699">
        <v>40</v>
      </c>
      <c r="ZN51" s="714" t="s">
        <v>1650</v>
      </c>
      <c r="ZO51" s="715" t="s">
        <v>1650</v>
      </c>
      <c r="ZP51" s="715" t="s">
        <v>1634</v>
      </c>
      <c r="ZQ51" s="715" t="s">
        <v>1634</v>
      </c>
      <c r="ZR51" s="715" t="s">
        <v>1634</v>
      </c>
      <c r="ZS51" s="715" t="s">
        <v>1634</v>
      </c>
      <c r="ZT51" s="715">
        <v>2</v>
      </c>
      <c r="ZU51" s="715">
        <v>2</v>
      </c>
      <c r="ZV51" s="715">
        <v>1</v>
      </c>
      <c r="ZW51" s="715">
        <v>1</v>
      </c>
      <c r="ZX51" s="715">
        <v>1</v>
      </c>
      <c r="ZY51" s="715">
        <v>1</v>
      </c>
      <c r="ZZ51" s="715">
        <f t="shared" si="81"/>
        <v>8</v>
      </c>
      <c r="AAA51" s="715">
        <f t="shared" si="82"/>
        <v>9</v>
      </c>
      <c r="AAB51" s="716" t="s">
        <v>31</v>
      </c>
      <c r="AAC51" s="712" t="s">
        <v>31</v>
      </c>
      <c r="AAD51" s="712" t="s">
        <v>31</v>
      </c>
      <c r="AAE51" s="712" t="s">
        <v>31</v>
      </c>
      <c r="AAF51" s="712" t="s">
        <v>31</v>
      </c>
      <c r="AAG51" s="712" t="s">
        <v>31</v>
      </c>
      <c r="AAH51" s="714">
        <v>6</v>
      </c>
      <c r="AAI51" s="715">
        <v>3</v>
      </c>
      <c r="AAJ51" s="715">
        <v>1</v>
      </c>
      <c r="AAK51" s="715">
        <v>11</v>
      </c>
      <c r="AAL51" s="715">
        <v>1</v>
      </c>
      <c r="AAM51" s="733">
        <v>8</v>
      </c>
      <c r="AAN51" s="2996">
        <v>1.6</v>
      </c>
      <c r="AAO51" s="2954">
        <f t="shared" si="83"/>
        <v>13</v>
      </c>
      <c r="AAP51" s="2995">
        <v>0.8</v>
      </c>
      <c r="AAQ51" s="2954">
        <f t="shared" si="84"/>
        <v>26</v>
      </c>
      <c r="AAR51" s="2995">
        <v>0.26666666666666666</v>
      </c>
      <c r="AAS51" s="2954">
        <f t="shared" si="85"/>
        <v>29</v>
      </c>
      <c r="AAT51" s="2995">
        <v>2.9333333333333336</v>
      </c>
      <c r="AAU51" s="2954">
        <f t="shared" si="86"/>
        <v>14</v>
      </c>
      <c r="AAV51" s="2995">
        <v>0.26666666666666666</v>
      </c>
      <c r="AAW51" s="2954">
        <f t="shared" si="87"/>
        <v>50</v>
      </c>
      <c r="AAX51" s="2995">
        <v>2.1333333333333333</v>
      </c>
      <c r="AAY51" s="2954">
        <f t="shared" si="88"/>
        <v>10</v>
      </c>
      <c r="AAZ51" s="982">
        <v>11</v>
      </c>
      <c r="ABA51" s="699">
        <v>4</v>
      </c>
      <c r="ABB51" s="699">
        <v>0</v>
      </c>
      <c r="ABC51" s="2988">
        <v>2.9333333333333336</v>
      </c>
      <c r="ABD51" s="2954">
        <f t="shared" si="89"/>
        <v>4</v>
      </c>
      <c r="ABE51" s="2955">
        <v>1.0666666666666667</v>
      </c>
      <c r="ABF51" s="2954">
        <f t="shared" si="89"/>
        <v>4</v>
      </c>
      <c r="ABG51" s="2955">
        <v>0</v>
      </c>
      <c r="ABH51" s="2993">
        <f t="shared" si="89"/>
        <v>32</v>
      </c>
      <c r="ABI51" s="982">
        <v>0</v>
      </c>
      <c r="ABJ51" s="731">
        <v>0</v>
      </c>
      <c r="ABK51" s="715">
        <f t="shared" si="90"/>
        <v>31</v>
      </c>
      <c r="ABL51" s="716" t="s">
        <v>1687</v>
      </c>
      <c r="ABM51" s="712" t="s">
        <v>1687</v>
      </c>
      <c r="ABN51" s="715">
        <v>0</v>
      </c>
      <c r="ABO51" s="715">
        <v>0</v>
      </c>
      <c r="ABP51" s="715">
        <f t="shared" si="91"/>
        <v>0</v>
      </c>
      <c r="ABQ51" s="715">
        <f t="shared" si="92"/>
        <v>53</v>
      </c>
      <c r="ABR51" s="1201" t="s">
        <v>1632</v>
      </c>
      <c r="ABS51" s="1202" t="s">
        <v>1632</v>
      </c>
      <c r="ABT51" s="1202" t="s">
        <v>1625</v>
      </c>
      <c r="ABU51" s="1202" t="s">
        <v>1625</v>
      </c>
      <c r="ABV51" s="725">
        <v>5</v>
      </c>
      <c r="ABW51" s="725">
        <v>5</v>
      </c>
      <c r="ABX51" s="725">
        <v>0</v>
      </c>
      <c r="ABY51" s="725">
        <v>0</v>
      </c>
      <c r="ABZ51" s="715">
        <f t="shared" si="93"/>
        <v>10</v>
      </c>
      <c r="ACA51" s="715">
        <f t="shared" si="94"/>
        <v>36</v>
      </c>
      <c r="ACB51" s="983" t="s">
        <v>1632</v>
      </c>
      <c r="ACC51" s="725" t="s">
        <v>1632</v>
      </c>
      <c r="ACD51" s="725" t="s">
        <v>1632</v>
      </c>
      <c r="ACE51" s="725" t="s">
        <v>1632</v>
      </c>
      <c r="ACF51" s="725">
        <v>5</v>
      </c>
      <c r="ACG51" s="725">
        <v>5</v>
      </c>
      <c r="ACH51" s="725">
        <v>5</v>
      </c>
      <c r="ACI51" s="725">
        <v>5</v>
      </c>
      <c r="ACJ51" s="715">
        <f t="shared" si="95"/>
        <v>20</v>
      </c>
      <c r="ACK51" s="715">
        <f t="shared" si="96"/>
        <v>1</v>
      </c>
      <c r="ACL51" s="982">
        <v>137</v>
      </c>
      <c r="ACM51" s="715">
        <v>1241</v>
      </c>
      <c r="ACN51" s="1089">
        <v>8.7469999999999999</v>
      </c>
      <c r="ACO51" s="715">
        <v>53</v>
      </c>
      <c r="ACP51" s="1089">
        <v>2.7</v>
      </c>
      <c r="ACQ51" s="715">
        <v>33</v>
      </c>
      <c r="ACR51" s="982">
        <v>27.928999999999998</v>
      </c>
      <c r="ACS51" s="1090">
        <v>53</v>
      </c>
      <c r="ACT51" s="983" t="s">
        <v>1632</v>
      </c>
      <c r="ACU51" s="725" t="s">
        <v>1625</v>
      </c>
      <c r="ACV51" s="725" t="s">
        <v>1625</v>
      </c>
      <c r="ACW51" s="725" t="s">
        <v>1625</v>
      </c>
      <c r="ACX51" s="725">
        <v>5</v>
      </c>
      <c r="ACY51" s="725">
        <v>0</v>
      </c>
      <c r="ACZ51" s="725">
        <v>0</v>
      </c>
      <c r="ADA51" s="725">
        <v>0</v>
      </c>
      <c r="ADB51" s="715">
        <f t="shared" si="97"/>
        <v>5</v>
      </c>
      <c r="ADC51" s="715">
        <f t="shared" si="98"/>
        <v>9</v>
      </c>
      <c r="ADD51" s="984" t="s">
        <v>1632</v>
      </c>
      <c r="ADE51" s="985" t="s">
        <v>1625</v>
      </c>
      <c r="ADF51" s="985" t="s">
        <v>1625</v>
      </c>
      <c r="ADG51" s="985" t="s">
        <v>1632</v>
      </c>
      <c r="ADH51" s="985">
        <v>5</v>
      </c>
      <c r="ADI51" s="985">
        <v>0</v>
      </c>
      <c r="ADJ51" s="985">
        <v>0</v>
      </c>
      <c r="ADK51" s="985">
        <v>5</v>
      </c>
      <c r="ADL51" s="715">
        <f t="shared" si="99"/>
        <v>10</v>
      </c>
      <c r="ADM51" s="715">
        <f t="shared" si="100"/>
        <v>40</v>
      </c>
      <c r="ADN51" s="1169">
        <v>4</v>
      </c>
      <c r="ADO51" s="1168">
        <v>0</v>
      </c>
      <c r="ADP51" s="1168">
        <v>0</v>
      </c>
      <c r="ADQ51" s="989">
        <v>0</v>
      </c>
      <c r="ADR51" s="989">
        <v>0</v>
      </c>
      <c r="ADS51" s="989">
        <v>0</v>
      </c>
      <c r="ADT51" s="989">
        <v>38</v>
      </c>
      <c r="ADU51" s="989">
        <v>4</v>
      </c>
      <c r="ADV51" s="989">
        <v>120</v>
      </c>
      <c r="ADW51" s="989">
        <v>960</v>
      </c>
      <c r="ADX51" s="989">
        <v>30</v>
      </c>
      <c r="ADY51" s="989">
        <v>240</v>
      </c>
      <c r="ADZ51" s="989">
        <v>259.52960259529601</v>
      </c>
      <c r="AEA51" s="989">
        <v>22</v>
      </c>
      <c r="AEB51" s="989">
        <v>8</v>
      </c>
      <c r="AEC51" s="989">
        <v>120</v>
      </c>
      <c r="AED51" s="989">
        <v>960</v>
      </c>
      <c r="AEE51" s="989">
        <v>15</v>
      </c>
      <c r="AEF51" s="989">
        <v>120</v>
      </c>
      <c r="AEG51" s="989">
        <v>259.52960259529601</v>
      </c>
      <c r="AEH51" s="729">
        <v>49</v>
      </c>
      <c r="AEI51" s="987"/>
      <c r="AEM51" s="715">
        <v>424</v>
      </c>
      <c r="AEN51" s="715">
        <v>318</v>
      </c>
      <c r="AEO51" s="989">
        <v>29</v>
      </c>
      <c r="AEP51" s="1099">
        <v>9.1194968553459113</v>
      </c>
      <c r="AEQ51" s="989">
        <v>36</v>
      </c>
      <c r="AER51" s="989">
        <v>6</v>
      </c>
      <c r="AES51" s="989">
        <v>20.689655172413794</v>
      </c>
      <c r="AET51" s="1099">
        <v>2.3333333333333335</v>
      </c>
      <c r="AEU51" s="989">
        <v>74</v>
      </c>
      <c r="AEV51" s="989">
        <v>1</v>
      </c>
      <c r="AEW51" s="989">
        <v>30</v>
      </c>
      <c r="AEX51" s="989">
        <v>3.3333333333333335</v>
      </c>
      <c r="AEY51" s="989">
        <v>57</v>
      </c>
      <c r="AEZ51" s="1667">
        <v>318</v>
      </c>
      <c r="AFA51" s="1668">
        <v>2.1823899371069184</v>
      </c>
      <c r="AFB51" s="1667">
        <f t="shared" si="101"/>
        <v>55</v>
      </c>
      <c r="AFC51" s="1168">
        <v>22</v>
      </c>
      <c r="AFD51" s="1099">
        <v>13.636363636363635</v>
      </c>
      <c r="AFE51" s="989">
        <f t="shared" si="102"/>
        <v>41</v>
      </c>
      <c r="AFF51" s="715">
        <v>53</v>
      </c>
      <c r="AFG51" s="985">
        <v>15.09433962264151</v>
      </c>
      <c r="AFH51" s="699">
        <f t="shared" si="103"/>
        <v>13</v>
      </c>
      <c r="AFI51" s="989">
        <v>5</v>
      </c>
      <c r="AFJ51" s="715">
        <v>0</v>
      </c>
      <c r="AFK51" s="985">
        <v>0</v>
      </c>
      <c r="AFL51" s="699">
        <f t="shared" si="104"/>
        <v>1</v>
      </c>
      <c r="AFM51" s="707">
        <v>21</v>
      </c>
      <c r="AFN51" s="990">
        <v>9</v>
      </c>
      <c r="AFO51" s="719">
        <v>42.857142857142854</v>
      </c>
      <c r="AFP51" s="979">
        <f t="shared" si="105"/>
        <v>5</v>
      </c>
      <c r="AFQ51" s="715">
        <v>53</v>
      </c>
      <c r="AFR51" s="699">
        <f t="shared" si="105"/>
        <v>43</v>
      </c>
      <c r="AFS51" s="715">
        <v>2270</v>
      </c>
      <c r="AFT51" s="715">
        <v>1070</v>
      </c>
      <c r="AFU51" s="985">
        <v>47.136563876651984</v>
      </c>
      <c r="AFV51" s="699">
        <f t="shared" si="106"/>
        <v>18</v>
      </c>
      <c r="AFW51" s="715" t="s">
        <v>31</v>
      </c>
      <c r="AFX51" s="715" t="s">
        <v>31</v>
      </c>
      <c r="AFY51" s="712" t="s">
        <v>31</v>
      </c>
      <c r="AFZ51" s="699" t="str">
        <f t="shared" si="107"/>
        <v>-</v>
      </c>
      <c r="AGA51" s="712">
        <v>50</v>
      </c>
      <c r="AGB51" s="712">
        <v>21.951219512195124</v>
      </c>
      <c r="AGC51" s="712">
        <v>12.195121951219512</v>
      </c>
      <c r="AGD51" s="712">
        <v>0</v>
      </c>
      <c r="AGE51" s="712">
        <v>1.2195121951219512</v>
      </c>
      <c r="AGF51" s="712">
        <v>2.4390243902439024</v>
      </c>
      <c r="AGG51" s="712">
        <v>7.3170731707317067</v>
      </c>
      <c r="AGH51" s="712">
        <v>2.4390243902439024</v>
      </c>
      <c r="AGI51" s="712">
        <v>2.4390243902439024</v>
      </c>
      <c r="AGJ51" s="715">
        <v>41</v>
      </c>
      <c r="AGK51" s="715">
        <v>18</v>
      </c>
      <c r="AGL51" s="715">
        <v>10</v>
      </c>
      <c r="AGM51" s="715">
        <v>0</v>
      </c>
      <c r="AGN51" s="715">
        <v>1</v>
      </c>
      <c r="AGO51" s="715">
        <v>2</v>
      </c>
      <c r="AGP51" s="715">
        <v>6</v>
      </c>
      <c r="AGQ51" s="715">
        <v>2</v>
      </c>
      <c r="AGR51" s="715">
        <v>2</v>
      </c>
      <c r="AGS51" s="715">
        <v>82</v>
      </c>
      <c r="AGT51" s="712">
        <v>0</v>
      </c>
      <c r="AGU51" s="712">
        <v>50</v>
      </c>
      <c r="AGV51" s="712">
        <v>0</v>
      </c>
      <c r="AGW51" s="712">
        <v>0</v>
      </c>
      <c r="AGX51" s="712">
        <v>0</v>
      </c>
      <c r="AGY51" s="712">
        <v>25</v>
      </c>
      <c r="AGZ51" s="712">
        <v>25</v>
      </c>
      <c r="AHA51" s="712">
        <v>0</v>
      </c>
      <c r="AHB51" s="712">
        <v>0</v>
      </c>
      <c r="AHC51" s="715">
        <v>0</v>
      </c>
      <c r="AHD51" s="715">
        <v>2</v>
      </c>
      <c r="AHE51" s="715">
        <v>0</v>
      </c>
      <c r="AHF51" s="715">
        <v>0</v>
      </c>
      <c r="AHG51" s="715">
        <v>0</v>
      </c>
      <c r="AHH51" s="715">
        <v>1</v>
      </c>
      <c r="AHI51" s="715">
        <v>1</v>
      </c>
      <c r="AHJ51" s="715">
        <v>0</v>
      </c>
      <c r="AHK51" s="715">
        <v>0</v>
      </c>
      <c r="AHL51" s="715">
        <v>4</v>
      </c>
      <c r="AHM51" s="712">
        <v>100</v>
      </c>
      <c r="AHN51" s="712">
        <v>0</v>
      </c>
      <c r="AHO51" s="712">
        <v>0</v>
      </c>
      <c r="AHP51" s="712">
        <v>0</v>
      </c>
      <c r="AHQ51" s="712">
        <v>0</v>
      </c>
      <c r="AHR51" s="712">
        <v>0</v>
      </c>
      <c r="AHS51" s="712">
        <v>0</v>
      </c>
      <c r="AHT51" s="712">
        <v>0</v>
      </c>
      <c r="AHU51" s="712">
        <v>0</v>
      </c>
      <c r="AHV51" s="715">
        <v>1</v>
      </c>
      <c r="AHW51" s="715">
        <v>0</v>
      </c>
      <c r="AHX51" s="715">
        <v>0</v>
      </c>
      <c r="AHY51" s="715">
        <v>0</v>
      </c>
      <c r="AHZ51" s="715">
        <v>0</v>
      </c>
      <c r="AIA51" s="715">
        <v>0</v>
      </c>
      <c r="AIB51" s="715">
        <v>0</v>
      </c>
      <c r="AIC51" s="715">
        <v>0</v>
      </c>
      <c r="AID51" s="715">
        <v>0</v>
      </c>
      <c r="AIE51" s="715">
        <v>1</v>
      </c>
      <c r="AIF51" s="712" t="s">
        <v>1648</v>
      </c>
      <c r="AIG51" s="712" t="s">
        <v>1623</v>
      </c>
      <c r="AIH51" s="709">
        <v>10</v>
      </c>
      <c r="AII51" s="978">
        <f t="shared" si="108"/>
        <v>17</v>
      </c>
      <c r="AIJ51" s="703" t="s">
        <v>1625</v>
      </c>
      <c r="AIK51" s="703" t="s">
        <v>1625</v>
      </c>
      <c r="AIL51" s="703" t="s">
        <v>1626</v>
      </c>
      <c r="AIM51" s="701" t="s">
        <v>1626</v>
      </c>
      <c r="AIN51" s="712" t="s">
        <v>1626</v>
      </c>
      <c r="AIO51" s="712" t="s">
        <v>1623</v>
      </c>
      <c r="AIP51" s="712" t="s">
        <v>1627</v>
      </c>
      <c r="AIQ51" s="712" t="s">
        <v>1627</v>
      </c>
      <c r="AIR51" s="712" t="s">
        <v>1625</v>
      </c>
      <c r="AIS51" s="712" t="s">
        <v>1628</v>
      </c>
      <c r="AIT51" s="712" t="s">
        <v>1641</v>
      </c>
      <c r="AIU51" s="712" t="s">
        <v>1642</v>
      </c>
      <c r="AIV51" s="712" t="s">
        <v>1773</v>
      </c>
      <c r="AIW51" s="699">
        <v>61</v>
      </c>
      <c r="AIX51" s="699">
        <v>5</v>
      </c>
      <c r="AIY51" s="985">
        <v>8.1</v>
      </c>
      <c r="AIZ51" s="699">
        <v>0</v>
      </c>
      <c r="AJA51" s="712">
        <v>0</v>
      </c>
      <c r="AJB51" s="699">
        <f t="shared" si="109"/>
        <v>26</v>
      </c>
      <c r="AJC51" s="712">
        <v>0</v>
      </c>
      <c r="AJD51" s="978">
        <f t="shared" si="110"/>
        <v>25</v>
      </c>
      <c r="AJE51" s="712" t="s">
        <v>1625</v>
      </c>
      <c r="AJF51" s="712" t="s">
        <v>1625</v>
      </c>
      <c r="AJG51" s="712" t="s">
        <v>1625</v>
      </c>
      <c r="AJH51" s="712" t="s">
        <v>1625</v>
      </c>
      <c r="AJI51" s="712">
        <v>6.3</v>
      </c>
      <c r="AJJ51" s="699">
        <f t="shared" si="111"/>
        <v>50</v>
      </c>
      <c r="AJK51" s="715">
        <v>1</v>
      </c>
      <c r="AJL51" s="712">
        <v>0</v>
      </c>
      <c r="AJM51" s="699">
        <f t="shared" si="112"/>
        <v>39</v>
      </c>
      <c r="AJN51" s="715">
        <v>0</v>
      </c>
      <c r="AJO51" s="712">
        <v>0</v>
      </c>
      <c r="AJP51" s="699">
        <f t="shared" si="113"/>
        <v>17</v>
      </c>
      <c r="AJQ51" s="715">
        <v>0</v>
      </c>
      <c r="AJR51" s="712">
        <v>6.3</v>
      </c>
      <c r="AJS51" s="699">
        <f t="shared" si="114"/>
        <v>14</v>
      </c>
      <c r="AJT51" s="715">
        <v>1</v>
      </c>
      <c r="AJU51" s="712">
        <v>0</v>
      </c>
      <c r="AJV51" s="715">
        <v>0</v>
      </c>
      <c r="AJW51" s="712">
        <v>6.3</v>
      </c>
      <c r="AJX51" s="699">
        <f t="shared" si="115"/>
        <v>14</v>
      </c>
      <c r="AJY51" s="715">
        <v>1</v>
      </c>
      <c r="AJZ51" s="712">
        <v>0</v>
      </c>
      <c r="AKA51" s="699">
        <f t="shared" si="116"/>
        <v>9</v>
      </c>
      <c r="AKB51" s="715">
        <v>0</v>
      </c>
      <c r="AKC51" s="712">
        <v>6.3</v>
      </c>
      <c r="AKD51" s="699">
        <f t="shared" si="117"/>
        <v>53</v>
      </c>
      <c r="AKE51" s="715">
        <v>1</v>
      </c>
      <c r="AKF51" s="715">
        <v>69</v>
      </c>
      <c r="AKG51" s="715">
        <v>0</v>
      </c>
      <c r="AKH51" s="715">
        <v>0</v>
      </c>
      <c r="AKI51" s="715">
        <v>29</v>
      </c>
      <c r="AKJ51" s="715">
        <v>0</v>
      </c>
      <c r="AKK51" s="715">
        <v>98</v>
      </c>
      <c r="AKL51" s="715">
        <v>0</v>
      </c>
      <c r="AKM51" s="715">
        <v>0</v>
      </c>
      <c r="AKN51" s="715">
        <v>0</v>
      </c>
      <c r="AKO51" s="715">
        <v>0</v>
      </c>
      <c r="AKP51" s="712">
        <v>0.13</v>
      </c>
      <c r="AKQ51" s="699">
        <f t="shared" si="118"/>
        <v>37</v>
      </c>
      <c r="AKR51" s="712" t="s">
        <v>31</v>
      </c>
      <c r="AKS51" s="699" t="str">
        <f t="shared" si="118"/>
        <v>-</v>
      </c>
      <c r="AKT51" s="712" t="s">
        <v>31</v>
      </c>
      <c r="AKU51" s="699" t="str">
        <f t="shared" si="127"/>
        <v>-</v>
      </c>
      <c r="AKV51" s="712">
        <v>5.5E-2</v>
      </c>
      <c r="AKW51" s="699">
        <f t="shared" si="128"/>
        <v>8</v>
      </c>
      <c r="AKX51" s="712" t="s">
        <v>31</v>
      </c>
      <c r="AKY51" s="712">
        <v>0.185</v>
      </c>
      <c r="AKZ51" s="712" t="s">
        <v>31</v>
      </c>
      <c r="ALA51" s="699" t="str">
        <f t="shared" si="129"/>
        <v>-</v>
      </c>
      <c r="ALB51" s="712">
        <v>0</v>
      </c>
      <c r="ALC51" s="699">
        <f t="shared" si="130"/>
        <v>60</v>
      </c>
      <c r="ALD51" s="712" t="s">
        <v>31</v>
      </c>
      <c r="ALE51" s="699" t="str">
        <f t="shared" si="131"/>
        <v>-</v>
      </c>
      <c r="ALF51" s="712">
        <v>0</v>
      </c>
      <c r="ALG51" s="712"/>
      <c r="ALH51" s="1706">
        <v>23.722165991902834</v>
      </c>
      <c r="ALI51" s="729">
        <v>112</v>
      </c>
      <c r="ALJ51" s="729">
        <v>27</v>
      </c>
      <c r="ALK51" s="729">
        <v>3699</v>
      </c>
      <c r="ALL51" s="729">
        <v>30.27845363611787</v>
      </c>
      <c r="ALM51" s="729">
        <v>7.2992700729927007</v>
      </c>
      <c r="ALN51" s="729">
        <v>31</v>
      </c>
      <c r="ALO51" s="729">
        <v>57</v>
      </c>
    </row>
    <row r="52" spans="1:1003" ht="13" x14ac:dyDescent="0.2">
      <c r="A52" s="696" t="s">
        <v>1783</v>
      </c>
      <c r="B52" s="697" t="s">
        <v>1784</v>
      </c>
      <c r="C52" s="697" t="s">
        <v>1646</v>
      </c>
      <c r="D52" s="697" t="s">
        <v>1646</v>
      </c>
      <c r="E52" s="697" t="s">
        <v>1733</v>
      </c>
      <c r="F52" s="698" t="s">
        <v>1785</v>
      </c>
      <c r="G52" s="699" t="s">
        <v>2349</v>
      </c>
      <c r="H52" s="700">
        <v>33</v>
      </c>
      <c r="I52" s="703">
        <v>6.48</v>
      </c>
      <c r="J52" s="699">
        <f t="shared" si="9"/>
        <v>76</v>
      </c>
      <c r="K52" s="702">
        <v>35</v>
      </c>
      <c r="L52" s="703">
        <v>7.33</v>
      </c>
      <c r="M52" s="710">
        <f t="shared" si="10"/>
        <v>18</v>
      </c>
      <c r="N52" s="712">
        <f t="shared" si="11"/>
        <v>0.84999999999999964</v>
      </c>
      <c r="O52" s="702">
        <v>143</v>
      </c>
      <c r="P52" s="703">
        <v>6.02</v>
      </c>
      <c r="Q52" s="699">
        <f t="shared" si="120"/>
        <v>53</v>
      </c>
      <c r="R52" s="702">
        <v>98</v>
      </c>
      <c r="S52" s="703">
        <v>5.83</v>
      </c>
      <c r="T52" s="710">
        <f t="shared" si="125"/>
        <v>76</v>
      </c>
      <c r="U52" s="712">
        <f t="shared" si="12"/>
        <v>-0.1899999999999995</v>
      </c>
      <c r="V52" s="706">
        <v>71</v>
      </c>
      <c r="W52" s="701">
        <v>5.76056338028169</v>
      </c>
      <c r="X52" s="702">
        <v>27</v>
      </c>
      <c r="Y52" s="704">
        <v>6</v>
      </c>
      <c r="Z52" s="705">
        <f t="shared" si="13"/>
        <v>68</v>
      </c>
      <c r="AA52" s="707">
        <v>49</v>
      </c>
      <c r="AB52" s="704">
        <v>5.9591836734693882</v>
      </c>
      <c r="AC52" s="705">
        <f t="shared" si="14"/>
        <v>68</v>
      </c>
      <c r="AD52" s="702">
        <v>22</v>
      </c>
      <c r="AE52" s="704">
        <v>5.3181818181818183</v>
      </c>
      <c r="AF52" s="732">
        <f t="shared" si="15"/>
        <v>70</v>
      </c>
      <c r="AG52" s="708">
        <v>80.3</v>
      </c>
      <c r="AH52" s="705">
        <f t="shared" si="16"/>
        <v>54</v>
      </c>
      <c r="AI52" s="709">
        <v>87.4</v>
      </c>
      <c r="AJ52" s="705">
        <f t="shared" si="17"/>
        <v>4</v>
      </c>
      <c r="AK52" s="709">
        <v>0.29999999999999716</v>
      </c>
      <c r="AL52" s="701">
        <v>2.7000000000000028</v>
      </c>
      <c r="AM52" s="702">
        <v>80</v>
      </c>
      <c r="AN52" s="715">
        <f t="shared" si="18"/>
        <v>21</v>
      </c>
      <c r="AO52" s="710">
        <v>80</v>
      </c>
      <c r="AP52" s="715">
        <f t="shared" si="19"/>
        <v>19</v>
      </c>
      <c r="AQ52" s="702">
        <v>330</v>
      </c>
      <c r="AR52" s="710">
        <f t="shared" si="121"/>
        <v>1</v>
      </c>
      <c r="AS52" s="702">
        <v>33</v>
      </c>
      <c r="AT52" s="703">
        <v>18.181818181818183</v>
      </c>
      <c r="AU52" s="705">
        <f t="shared" si="20"/>
        <v>29</v>
      </c>
      <c r="AV52" s="702">
        <v>34</v>
      </c>
      <c r="AW52" s="703">
        <v>20.588235294117645</v>
      </c>
      <c r="AX52" s="705">
        <f t="shared" si="21"/>
        <v>72</v>
      </c>
      <c r="AY52" s="702">
        <v>33</v>
      </c>
      <c r="AZ52" s="703">
        <v>45.454545454545453</v>
      </c>
      <c r="BA52" s="705">
        <f t="shared" si="22"/>
        <v>18</v>
      </c>
      <c r="BB52" s="702">
        <v>33</v>
      </c>
      <c r="BC52" s="703">
        <v>15.151515151515152</v>
      </c>
      <c r="BD52" s="705">
        <f t="shared" si="23"/>
        <v>35</v>
      </c>
      <c r="BE52" s="702">
        <v>33</v>
      </c>
      <c r="BF52" s="703">
        <v>0</v>
      </c>
      <c r="BG52" s="705">
        <f t="shared" si="24"/>
        <v>1</v>
      </c>
      <c r="BH52" s="702">
        <v>35</v>
      </c>
      <c r="BI52" s="703">
        <v>25.714285714285712</v>
      </c>
      <c r="BJ52" s="705">
        <f t="shared" si="25"/>
        <v>9</v>
      </c>
      <c r="BK52" s="702">
        <v>28</v>
      </c>
      <c r="BL52" s="703">
        <v>60.714285714285708</v>
      </c>
      <c r="BM52" s="705">
        <f t="shared" si="26"/>
        <v>63</v>
      </c>
      <c r="BN52" s="702">
        <v>29</v>
      </c>
      <c r="BO52" s="703">
        <v>93.103448275862064</v>
      </c>
      <c r="BP52" s="705">
        <f t="shared" si="27"/>
        <v>73</v>
      </c>
      <c r="BQ52" s="702">
        <v>28</v>
      </c>
      <c r="BR52" s="703">
        <v>64.285714285714292</v>
      </c>
      <c r="BS52" s="705">
        <f t="shared" si="28"/>
        <v>51</v>
      </c>
      <c r="BT52" s="702">
        <v>29</v>
      </c>
      <c r="BU52" s="703">
        <v>31.03448275862069</v>
      </c>
      <c r="BV52" s="705">
        <f t="shared" si="29"/>
        <v>20</v>
      </c>
      <c r="BW52" s="702">
        <v>23</v>
      </c>
      <c r="BX52" s="703">
        <v>0</v>
      </c>
      <c r="BY52" s="705">
        <f t="shared" si="30"/>
        <v>1</v>
      </c>
      <c r="BZ52" s="702">
        <v>29</v>
      </c>
      <c r="CA52" s="703">
        <v>58.620689655172406</v>
      </c>
      <c r="CB52" s="705">
        <f t="shared" si="31"/>
        <v>63</v>
      </c>
      <c r="CC52" s="709">
        <v>13.8</v>
      </c>
      <c r="CD52" s="726">
        <f t="shared" si="32"/>
        <v>36</v>
      </c>
      <c r="CE52" s="703">
        <v>2.4000000000000004</v>
      </c>
      <c r="CF52" s="703">
        <v>5.8</v>
      </c>
      <c r="CG52" s="704">
        <v>5.6</v>
      </c>
      <c r="CH52" s="709">
        <v>14.000000000000002</v>
      </c>
      <c r="CI52" s="701">
        <v>13.699999999999998</v>
      </c>
      <c r="CJ52" s="712">
        <v>16</v>
      </c>
      <c r="CK52" s="729">
        <f t="shared" si="33"/>
        <v>29</v>
      </c>
      <c r="CL52" s="712">
        <v>2.5</v>
      </c>
      <c r="CM52" s="712">
        <v>6.6</v>
      </c>
      <c r="CN52" s="712">
        <v>7</v>
      </c>
      <c r="CO52" s="714">
        <v>48</v>
      </c>
      <c r="CP52" s="985">
        <v>85.3</v>
      </c>
      <c r="CQ52" s="729">
        <f t="shared" si="34"/>
        <v>23</v>
      </c>
      <c r="CR52" s="715">
        <v>16</v>
      </c>
      <c r="CS52" s="985">
        <v>83.4</v>
      </c>
      <c r="CT52" s="729">
        <f t="shared" si="1"/>
        <v>47</v>
      </c>
      <c r="CU52" s="715">
        <v>22</v>
      </c>
      <c r="CV52" s="712">
        <v>87.8</v>
      </c>
      <c r="CW52" s="729">
        <f t="shared" si="35"/>
        <v>8</v>
      </c>
      <c r="CX52" s="715">
        <v>10</v>
      </c>
      <c r="CY52" s="712">
        <v>81.2</v>
      </c>
      <c r="CZ52" s="729">
        <f t="shared" si="36"/>
        <v>60</v>
      </c>
      <c r="DA52" s="716">
        <v>20.512820512820511</v>
      </c>
      <c r="DB52" s="710">
        <f t="shared" si="37"/>
        <v>39</v>
      </c>
      <c r="DC52" s="715">
        <v>39</v>
      </c>
      <c r="DD52" s="717">
        <v>79.487179487179489</v>
      </c>
      <c r="DE52" s="710">
        <f t="shared" si="38"/>
        <v>28</v>
      </c>
      <c r="DF52" s="703">
        <v>0</v>
      </c>
      <c r="DG52" s="705">
        <f t="shared" si="132"/>
        <v>37</v>
      </c>
      <c r="DH52" s="709">
        <v>76.923076923076934</v>
      </c>
      <c r="DI52" s="705">
        <f t="shared" si="132"/>
        <v>15</v>
      </c>
      <c r="DJ52" s="703">
        <v>0</v>
      </c>
      <c r="DK52" s="705">
        <f t="shared" si="40"/>
        <v>34</v>
      </c>
      <c r="DL52" s="718">
        <v>80.769230769230774</v>
      </c>
      <c r="DM52" s="705">
        <f t="shared" si="41"/>
        <v>10</v>
      </c>
      <c r="DN52" s="703">
        <v>0</v>
      </c>
      <c r="DO52" s="705">
        <f t="shared" si="42"/>
        <v>60</v>
      </c>
      <c r="DP52" s="702">
        <v>31</v>
      </c>
      <c r="DQ52" s="719">
        <v>70.967741935483872</v>
      </c>
      <c r="DR52" s="705">
        <f t="shared" si="122"/>
        <v>15</v>
      </c>
      <c r="DS52" s="702">
        <v>26</v>
      </c>
      <c r="DT52" s="719">
        <v>34.615384615384613</v>
      </c>
      <c r="DU52" s="705">
        <v>70</v>
      </c>
      <c r="DV52" s="702">
        <v>32</v>
      </c>
      <c r="DW52" s="720">
        <v>56.25</v>
      </c>
      <c r="DX52" s="705">
        <v>74</v>
      </c>
      <c r="DY52" s="702">
        <v>20</v>
      </c>
      <c r="DZ52" s="1145">
        <v>0.5</v>
      </c>
      <c r="EA52" s="726">
        <v>69</v>
      </c>
      <c r="EB52" s="720">
        <v>10</v>
      </c>
      <c r="EC52" s="705">
        <v>55</v>
      </c>
      <c r="ED52" s="702">
        <v>24</v>
      </c>
      <c r="EE52" s="712">
        <v>1</v>
      </c>
      <c r="EF52" s="729">
        <v>66</v>
      </c>
      <c r="EG52" s="720">
        <v>25</v>
      </c>
      <c r="EH52" s="705">
        <v>35</v>
      </c>
      <c r="EI52" s="702">
        <v>23</v>
      </c>
      <c r="EJ52" s="712">
        <v>0.5</v>
      </c>
      <c r="EK52" s="729">
        <v>73</v>
      </c>
      <c r="EL52" s="720">
        <v>21.739130434782609</v>
      </c>
      <c r="EM52" s="705">
        <v>64</v>
      </c>
      <c r="EN52" s="714">
        <v>20</v>
      </c>
      <c r="EO52" s="712">
        <v>0</v>
      </c>
      <c r="EP52" s="729">
        <v>73</v>
      </c>
      <c r="EQ52" s="725">
        <v>0</v>
      </c>
      <c r="ER52" s="733">
        <v>73</v>
      </c>
      <c r="ES52" s="702">
        <v>19</v>
      </c>
      <c r="ET52" s="726">
        <v>0</v>
      </c>
      <c r="EU52" s="726">
        <v>75</v>
      </c>
      <c r="EV52" s="720">
        <v>0</v>
      </c>
      <c r="EW52" s="705">
        <v>75</v>
      </c>
      <c r="EX52" s="715">
        <v>30</v>
      </c>
      <c r="EY52" s="726">
        <v>0.5</v>
      </c>
      <c r="EZ52" s="726">
        <v>49</v>
      </c>
      <c r="FA52" s="725">
        <v>6.666666666666667</v>
      </c>
      <c r="FB52" s="715">
        <v>22</v>
      </c>
      <c r="FC52" s="702">
        <v>25</v>
      </c>
      <c r="FD52" s="726">
        <v>0.5</v>
      </c>
      <c r="FE52" s="726">
        <v>55</v>
      </c>
      <c r="FF52" s="720">
        <v>4</v>
      </c>
      <c r="FG52" s="705">
        <v>69</v>
      </c>
      <c r="FH52" s="702">
        <v>28</v>
      </c>
      <c r="FI52" s="726">
        <v>2.2000000000000002</v>
      </c>
      <c r="FJ52" s="726">
        <v>75</v>
      </c>
      <c r="FK52" s="720">
        <v>35.714285714285715</v>
      </c>
      <c r="FL52" s="705">
        <v>50</v>
      </c>
      <c r="FM52" s="714">
        <v>29</v>
      </c>
      <c r="FN52" s="725">
        <v>20.689655172413794</v>
      </c>
      <c r="FO52" s="715">
        <v>47</v>
      </c>
      <c r="FP52" s="702">
        <v>26</v>
      </c>
      <c r="FQ52" s="727">
        <v>0.66666666666666663</v>
      </c>
      <c r="FR52" s="727">
        <v>47</v>
      </c>
      <c r="FS52" s="720">
        <v>11.538461538461538</v>
      </c>
      <c r="FT52" s="705">
        <v>2</v>
      </c>
      <c r="FU52" s="702">
        <v>25</v>
      </c>
      <c r="FV52" s="712">
        <v>2.5</v>
      </c>
      <c r="FW52" s="729">
        <v>2</v>
      </c>
      <c r="FX52" s="720">
        <v>4</v>
      </c>
      <c r="FY52" s="705">
        <v>47</v>
      </c>
      <c r="FZ52" s="702">
        <v>25</v>
      </c>
      <c r="GA52" s="712">
        <v>2.5</v>
      </c>
      <c r="GB52" s="729">
        <v>2</v>
      </c>
      <c r="GC52" s="720">
        <v>4</v>
      </c>
      <c r="GD52" s="705">
        <v>63</v>
      </c>
      <c r="GE52" s="702">
        <v>25</v>
      </c>
      <c r="GF52" s="712">
        <v>0.5</v>
      </c>
      <c r="GG52" s="729">
        <v>41</v>
      </c>
      <c r="GH52" s="720">
        <v>4</v>
      </c>
      <c r="GI52" s="705">
        <v>26</v>
      </c>
      <c r="GJ52" s="702">
        <v>26</v>
      </c>
      <c r="GK52" s="726">
        <v>0.83333333333333337</v>
      </c>
      <c r="GL52" s="726">
        <v>66</v>
      </c>
      <c r="GM52" s="720">
        <v>11.538461538461538</v>
      </c>
      <c r="GN52" s="705">
        <v>56</v>
      </c>
      <c r="GO52" s="702">
        <v>24</v>
      </c>
      <c r="GP52" s="726">
        <v>0</v>
      </c>
      <c r="GQ52" s="726">
        <v>60</v>
      </c>
      <c r="GR52" s="720">
        <v>0</v>
      </c>
      <c r="GS52" s="705">
        <v>60</v>
      </c>
      <c r="GT52" s="702">
        <v>27</v>
      </c>
      <c r="GU52" s="726">
        <v>0</v>
      </c>
      <c r="GV52" s="726">
        <v>51</v>
      </c>
      <c r="GW52" s="720">
        <v>0</v>
      </c>
      <c r="GX52" s="705">
        <v>51</v>
      </c>
      <c r="GY52" s="702">
        <v>25</v>
      </c>
      <c r="GZ52" s="726">
        <v>0</v>
      </c>
      <c r="HA52" s="726">
        <v>50</v>
      </c>
      <c r="HB52" s="720">
        <v>0</v>
      </c>
      <c r="HC52" s="705">
        <v>50</v>
      </c>
      <c r="HD52" s="709">
        <v>9.8039215686274517</v>
      </c>
      <c r="HE52" s="703">
        <v>3.9215686274509802</v>
      </c>
      <c r="HF52" s="703">
        <v>70.588235294117652</v>
      </c>
      <c r="HG52" s="703">
        <v>19.607843137254903</v>
      </c>
      <c r="HH52" s="1299">
        <v>13.725490196078432</v>
      </c>
      <c r="HI52" s="1299">
        <v>17.647058823529413</v>
      </c>
      <c r="HJ52" s="1299">
        <v>70.588235294117652</v>
      </c>
      <c r="HK52" s="1299">
        <v>1.9607843137254901</v>
      </c>
      <c r="HL52" s="1299">
        <v>70.588235294117652</v>
      </c>
      <c r="HM52" s="1300">
        <v>51</v>
      </c>
      <c r="HN52" s="709">
        <v>13.617021276595745</v>
      </c>
      <c r="HO52" s="709">
        <v>0.42553191489361702</v>
      </c>
      <c r="HP52" s="709">
        <v>60</v>
      </c>
      <c r="HQ52" s="709">
        <v>22.127659574468083</v>
      </c>
      <c r="HR52" s="709">
        <v>3.4042553191489362</v>
      </c>
      <c r="HS52" s="709">
        <v>42.978723404255319</v>
      </c>
      <c r="HT52" s="709">
        <v>54.468085106382979</v>
      </c>
      <c r="HU52" s="709">
        <v>5.9574468085106389</v>
      </c>
      <c r="HV52" s="709">
        <v>56.59574468085107</v>
      </c>
      <c r="HW52" s="1300">
        <v>235</v>
      </c>
      <c r="HX52" s="1265">
        <v>0</v>
      </c>
      <c r="HY52" s="1266">
        <v>1</v>
      </c>
      <c r="HZ52" s="1266">
        <v>5</v>
      </c>
      <c r="IA52" s="1266">
        <v>6</v>
      </c>
      <c r="IB52" s="1266">
        <v>0</v>
      </c>
      <c r="IC52" s="1266">
        <v>0</v>
      </c>
      <c r="ID52" s="1266">
        <v>1</v>
      </c>
      <c r="IE52" s="1266">
        <v>3</v>
      </c>
      <c r="IF52" s="1267">
        <v>16</v>
      </c>
      <c r="IG52" s="1268">
        <v>8</v>
      </c>
      <c r="IH52" s="1269">
        <v>6</v>
      </c>
      <c r="II52" s="1269">
        <v>3</v>
      </c>
      <c r="IJ52" s="1269">
        <v>3</v>
      </c>
      <c r="IK52" s="1269">
        <v>0</v>
      </c>
      <c r="IL52" s="1269">
        <v>0</v>
      </c>
      <c r="IM52" s="1269">
        <v>1</v>
      </c>
      <c r="IN52" s="1269">
        <v>1</v>
      </c>
      <c r="IO52" s="1267">
        <v>22</v>
      </c>
      <c r="IP52" s="1268">
        <v>1</v>
      </c>
      <c r="IQ52" s="1269">
        <v>4</v>
      </c>
      <c r="IR52" s="1269">
        <v>1</v>
      </c>
      <c r="IS52" s="1269">
        <v>2</v>
      </c>
      <c r="IT52" s="1269">
        <v>0</v>
      </c>
      <c r="IU52" s="1269">
        <v>0</v>
      </c>
      <c r="IV52" s="1269" t="s">
        <v>31</v>
      </c>
      <c r="IW52" s="1269">
        <v>2</v>
      </c>
      <c r="IX52" s="1270">
        <v>10</v>
      </c>
      <c r="IY52" s="1268">
        <v>0</v>
      </c>
      <c r="IZ52" s="1269">
        <v>6.25</v>
      </c>
      <c r="JA52" s="1269">
        <v>31.25</v>
      </c>
      <c r="JB52" s="1269">
        <v>37.5</v>
      </c>
      <c r="JC52" s="1269">
        <v>0</v>
      </c>
      <c r="JD52" s="1269">
        <v>0</v>
      </c>
      <c r="JE52" s="1269">
        <v>6.25</v>
      </c>
      <c r="JF52" s="1269">
        <v>18.75</v>
      </c>
      <c r="JG52" s="1270">
        <v>100</v>
      </c>
      <c r="JH52" s="1268">
        <v>36.363636363636367</v>
      </c>
      <c r="JI52" s="1269">
        <v>27.27272727272727</v>
      </c>
      <c r="JJ52" s="1269">
        <v>13.636363636363635</v>
      </c>
      <c r="JK52" s="1269">
        <v>13.636363636363635</v>
      </c>
      <c r="JL52" s="1269">
        <v>0</v>
      </c>
      <c r="JM52" s="1269">
        <v>0</v>
      </c>
      <c r="JN52" s="1269">
        <v>4.5454545454545459</v>
      </c>
      <c r="JO52" s="1269">
        <v>4.5454545454545459</v>
      </c>
      <c r="JP52" s="1270">
        <v>100</v>
      </c>
      <c r="JQ52" s="1268">
        <v>10</v>
      </c>
      <c r="JR52" s="1269">
        <v>40</v>
      </c>
      <c r="JS52" s="1269">
        <v>10</v>
      </c>
      <c r="JT52" s="1269">
        <v>20</v>
      </c>
      <c r="JU52" s="1269">
        <v>0</v>
      </c>
      <c r="JV52" s="1269">
        <v>0</v>
      </c>
      <c r="JW52" s="1269" t="s">
        <v>31</v>
      </c>
      <c r="JX52" s="1269">
        <v>20</v>
      </c>
      <c r="JY52" s="1270">
        <v>100</v>
      </c>
      <c r="JZ52" s="718">
        <v>63.086419753086417</v>
      </c>
      <c r="KA52" s="705">
        <f t="shared" si="43"/>
        <v>10</v>
      </c>
      <c r="KB52" s="718">
        <v>89.361702127659569</v>
      </c>
      <c r="KC52" s="705">
        <f t="shared" si="43"/>
        <v>11</v>
      </c>
      <c r="KD52" s="725">
        <v>3.7138389366692728</v>
      </c>
      <c r="KE52" s="715">
        <f t="shared" si="44"/>
        <v>39</v>
      </c>
      <c r="KF52" s="725">
        <v>2.2283033620015638</v>
      </c>
      <c r="KG52" s="715">
        <f t="shared" si="44"/>
        <v>21</v>
      </c>
      <c r="KH52" s="725">
        <v>14.5426114151681</v>
      </c>
      <c r="KI52" s="715">
        <f t="shared" si="133"/>
        <v>44</v>
      </c>
      <c r="KJ52" s="1212">
        <v>0</v>
      </c>
      <c r="KK52" s="715">
        <f t="shared" si="133"/>
        <v>48</v>
      </c>
      <c r="KL52" s="725">
        <v>5.3364269141531322</v>
      </c>
      <c r="KM52" s="715">
        <f t="shared" si="46"/>
        <v>68</v>
      </c>
      <c r="KN52" s="715">
        <v>21.958121109224674</v>
      </c>
      <c r="KO52" s="715">
        <f t="shared" si="47"/>
        <v>23</v>
      </c>
      <c r="KP52" s="728">
        <v>30</v>
      </c>
      <c r="KQ52" s="729">
        <v>10</v>
      </c>
      <c r="KR52" s="729">
        <v>10</v>
      </c>
      <c r="KS52" s="729">
        <v>30</v>
      </c>
      <c r="KT52" s="729">
        <v>15</v>
      </c>
      <c r="KU52" s="730">
        <f t="shared" si="48"/>
        <v>95</v>
      </c>
      <c r="KV52" s="734">
        <f t="shared" si="49"/>
        <v>33</v>
      </c>
      <c r="KW52" s="728">
        <v>0</v>
      </c>
      <c r="KX52" s="729">
        <v>0</v>
      </c>
      <c r="KY52" s="706">
        <f t="shared" si="50"/>
        <v>0</v>
      </c>
      <c r="KZ52" s="705">
        <f t="shared" si="51"/>
        <v>37</v>
      </c>
      <c r="LA52" s="847" t="s">
        <v>1632</v>
      </c>
      <c r="LB52" s="846" t="s">
        <v>1632</v>
      </c>
      <c r="LC52" s="846" t="s">
        <v>1632</v>
      </c>
      <c r="LD52" s="846" t="s">
        <v>1632</v>
      </c>
      <c r="LE52" s="729">
        <v>40</v>
      </c>
      <c r="LF52" s="1023">
        <v>1</v>
      </c>
      <c r="LG52" s="847" t="s">
        <v>1625</v>
      </c>
      <c r="LH52" s="846" t="s">
        <v>1625</v>
      </c>
      <c r="LI52" s="846" t="s">
        <v>1625</v>
      </c>
      <c r="LJ52" s="846" t="s">
        <v>1625</v>
      </c>
      <c r="LK52" s="729">
        <v>0</v>
      </c>
      <c r="LL52" s="1023">
        <v>37</v>
      </c>
      <c r="LM52" s="847" t="s">
        <v>1632</v>
      </c>
      <c r="LN52" s="846" t="s">
        <v>1625</v>
      </c>
      <c r="LO52" s="846" t="s">
        <v>1632</v>
      </c>
      <c r="LP52" s="846" t="s">
        <v>1625</v>
      </c>
      <c r="LQ52" s="729">
        <v>30</v>
      </c>
      <c r="LR52" s="1023">
        <v>40</v>
      </c>
      <c r="LS52" s="847" t="s">
        <v>1632</v>
      </c>
      <c r="LT52" s="846" t="s">
        <v>1632</v>
      </c>
      <c r="LU52" s="846" t="s">
        <v>1632</v>
      </c>
      <c r="LV52" s="846" t="s">
        <v>1625</v>
      </c>
      <c r="LW52" s="729">
        <v>30</v>
      </c>
      <c r="LX52" s="1023">
        <v>38</v>
      </c>
      <c r="LY52" s="847" t="s">
        <v>1632</v>
      </c>
      <c r="LZ52" s="846" t="s">
        <v>1632</v>
      </c>
      <c r="MA52" s="846" t="s">
        <v>1632</v>
      </c>
      <c r="MB52" s="846" t="s">
        <v>1625</v>
      </c>
      <c r="MC52" s="729">
        <v>30</v>
      </c>
      <c r="MD52" s="1023">
        <v>35</v>
      </c>
      <c r="ME52" s="847" t="s">
        <v>1632</v>
      </c>
      <c r="MF52" s="846" t="s">
        <v>1632</v>
      </c>
      <c r="MG52" s="846" t="s">
        <v>1632</v>
      </c>
      <c r="MH52" s="846" t="s">
        <v>1625</v>
      </c>
      <c r="MI52" s="729">
        <v>30</v>
      </c>
      <c r="MJ52" s="1023">
        <v>16</v>
      </c>
      <c r="MK52" s="847" t="s">
        <v>1632</v>
      </c>
      <c r="ML52" s="846" t="s">
        <v>1632</v>
      </c>
      <c r="MM52" s="846" t="s">
        <v>1625</v>
      </c>
      <c r="MN52" s="729">
        <v>30</v>
      </c>
      <c r="MO52" s="1023">
        <v>4</v>
      </c>
      <c r="MP52" s="847" t="s">
        <v>1632</v>
      </c>
      <c r="MQ52" s="846" t="s">
        <v>1632</v>
      </c>
      <c r="MR52" s="846" t="s">
        <v>1632</v>
      </c>
      <c r="MS52" s="846" t="s">
        <v>1625</v>
      </c>
      <c r="MT52" s="729">
        <v>30</v>
      </c>
      <c r="MU52" s="1023">
        <v>31</v>
      </c>
      <c r="MV52" s="846" t="s">
        <v>1632</v>
      </c>
      <c r="MW52" s="846" t="s">
        <v>1632</v>
      </c>
      <c r="MX52" s="846" t="s">
        <v>1632</v>
      </c>
      <c r="MY52" s="846" t="s">
        <v>1625</v>
      </c>
      <c r="MZ52" s="729">
        <v>30</v>
      </c>
      <c r="NA52" s="1023">
        <v>15</v>
      </c>
      <c r="NB52" s="715">
        <v>550.79999999999995</v>
      </c>
      <c r="NC52" s="715">
        <f t="shared" si="3"/>
        <v>12</v>
      </c>
      <c r="ND52" s="714">
        <v>44</v>
      </c>
      <c r="NE52" s="715">
        <v>32</v>
      </c>
      <c r="NF52" s="731">
        <v>26.237328562909958</v>
      </c>
      <c r="NG52" s="715">
        <v>30</v>
      </c>
      <c r="NH52" s="715">
        <v>44</v>
      </c>
      <c r="NI52" s="715">
        <v>32</v>
      </c>
      <c r="NJ52" s="731">
        <v>26.237328562909958</v>
      </c>
      <c r="NK52" s="715">
        <v>30</v>
      </c>
      <c r="NL52" s="715">
        <v>43</v>
      </c>
      <c r="NM52" s="715">
        <v>27</v>
      </c>
      <c r="NN52" s="2946">
        <v>25.489033787788973</v>
      </c>
      <c r="NO52" s="715">
        <v>15</v>
      </c>
      <c r="NP52" s="715">
        <v>1677</v>
      </c>
      <c r="NQ52" s="3206">
        <v>4</v>
      </c>
      <c r="NR52" s="3349">
        <v>2.6674570243034972</v>
      </c>
      <c r="NS52" s="3206">
        <v>9</v>
      </c>
      <c r="NT52" s="3206">
        <v>45</v>
      </c>
      <c r="NU52" s="3207">
        <v>2.3710729104919976</v>
      </c>
      <c r="NV52" s="3206">
        <v>5</v>
      </c>
      <c r="NW52" s="3206">
        <v>145</v>
      </c>
      <c r="NX52" s="3207">
        <v>8.5951393005334911</v>
      </c>
      <c r="NY52" s="3206">
        <v>11</v>
      </c>
      <c r="NZ52" s="3206">
        <v>13</v>
      </c>
      <c r="OA52" s="3208">
        <v>7.7059869590989925</v>
      </c>
      <c r="OB52" s="3206">
        <v>10</v>
      </c>
      <c r="OC52" s="714">
        <v>145</v>
      </c>
      <c r="OD52" s="2946">
        <v>85.951393005334907</v>
      </c>
      <c r="OE52" s="733">
        <v>19</v>
      </c>
      <c r="OF52" s="714" t="s">
        <v>31</v>
      </c>
      <c r="OG52" s="731" t="s">
        <v>31</v>
      </c>
      <c r="OH52" s="733" t="str">
        <f t="shared" si="52"/>
        <v>-</v>
      </c>
      <c r="OI52" s="981">
        <v>41.161928306551296</v>
      </c>
      <c r="OJ52" s="733">
        <f t="shared" si="126"/>
        <v>6</v>
      </c>
      <c r="OK52" s="1355" t="s">
        <v>3041</v>
      </c>
      <c r="OL52" s="1355" t="s">
        <v>3046</v>
      </c>
      <c r="OM52" s="1355">
        <v>121</v>
      </c>
      <c r="ON52" s="3559">
        <v>74.051407588739295</v>
      </c>
      <c r="OO52" s="1355">
        <v>4</v>
      </c>
      <c r="OP52" s="977"/>
      <c r="OQ52" s="712">
        <v>29.1</v>
      </c>
      <c r="OR52" s="712">
        <v>18.899999999999999</v>
      </c>
      <c r="OS52" s="712">
        <v>20.6</v>
      </c>
      <c r="OT52" s="712">
        <v>31.03448275862069</v>
      </c>
      <c r="OU52" s="712">
        <v>29.166666666666668</v>
      </c>
      <c r="OV52" s="712">
        <v>8.1632653061224492</v>
      </c>
      <c r="OW52" s="699">
        <f t="shared" si="53"/>
        <v>63</v>
      </c>
      <c r="OX52" s="712">
        <v>22.827402455234964</v>
      </c>
      <c r="OY52" s="699">
        <f t="shared" si="53"/>
        <v>5</v>
      </c>
      <c r="OZ52" s="712">
        <v>0</v>
      </c>
      <c r="PA52" s="712">
        <v>1.9</v>
      </c>
      <c r="PB52" s="712">
        <v>0</v>
      </c>
      <c r="PC52" s="712">
        <v>0</v>
      </c>
      <c r="PD52" s="712">
        <v>0</v>
      </c>
      <c r="PE52" s="712">
        <v>2.0408163265306123</v>
      </c>
      <c r="PF52" s="699">
        <f t="shared" si="54"/>
        <v>69</v>
      </c>
      <c r="PG52" s="712">
        <v>0.6568027210884354</v>
      </c>
      <c r="PH52" s="699">
        <f t="shared" si="55"/>
        <v>76</v>
      </c>
      <c r="PI52" s="712">
        <v>10.204081632653061</v>
      </c>
      <c r="PJ52" s="699">
        <f t="shared" si="56"/>
        <v>72</v>
      </c>
      <c r="PK52" s="985">
        <v>23.4842051763234</v>
      </c>
      <c r="PL52" s="699">
        <f t="shared" si="56"/>
        <v>39</v>
      </c>
      <c r="PM52" s="985">
        <v>547.4</v>
      </c>
      <c r="PN52" s="985">
        <v>533.20000000000005</v>
      </c>
      <c r="PO52" s="699">
        <f t="shared" si="57"/>
        <v>5</v>
      </c>
      <c r="PP52" s="712">
        <v>0</v>
      </c>
      <c r="PQ52" s="985">
        <v>471.7</v>
      </c>
      <c r="PR52" s="699">
        <f t="shared" si="58"/>
        <v>2</v>
      </c>
      <c r="PS52" s="982">
        <v>34</v>
      </c>
      <c r="PT52" s="725">
        <v>38.235294117647058</v>
      </c>
      <c r="PU52" s="699">
        <v>65</v>
      </c>
      <c r="PV52" s="699">
        <v>103</v>
      </c>
      <c r="PW52" s="725">
        <v>65.048543689320397</v>
      </c>
      <c r="PX52" s="699">
        <v>8</v>
      </c>
      <c r="PY52" s="715">
        <v>31</v>
      </c>
      <c r="PZ52" s="725">
        <v>87.096774193548384</v>
      </c>
      <c r="QA52" s="699">
        <v>5</v>
      </c>
      <c r="QB52" s="982">
        <v>32</v>
      </c>
      <c r="QC52" s="715">
        <v>53.125</v>
      </c>
      <c r="QD52" s="699">
        <v>4</v>
      </c>
      <c r="QE52" s="716">
        <v>0</v>
      </c>
      <c r="QF52" s="3644">
        <v>0</v>
      </c>
      <c r="QG52" s="699">
        <v>23</v>
      </c>
      <c r="QH52" s="1363" t="s">
        <v>1627</v>
      </c>
      <c r="QI52" s="712">
        <v>79.136690647482013</v>
      </c>
      <c r="QJ52" s="712">
        <v>79.63636363636364</v>
      </c>
      <c r="QK52" s="699">
        <f t="shared" si="59"/>
        <v>30</v>
      </c>
      <c r="QL52" s="715">
        <v>275</v>
      </c>
      <c r="QM52" s="709">
        <v>59.523809523809526</v>
      </c>
      <c r="QN52" s="703">
        <v>57.499999999999993</v>
      </c>
      <c r="QO52" s="978">
        <v>30</v>
      </c>
      <c r="QP52" s="705">
        <v>120</v>
      </c>
      <c r="QQ52" s="3553">
        <v>95.535714285714292</v>
      </c>
      <c r="QR52" s="709">
        <v>394.4</v>
      </c>
      <c r="QS52" s="978">
        <f t="shared" si="60"/>
        <v>17</v>
      </c>
      <c r="QT52" s="703">
        <v>1100</v>
      </c>
      <c r="QU52" s="978">
        <f t="shared" si="61"/>
        <v>23</v>
      </c>
      <c r="QV52" s="703">
        <v>0</v>
      </c>
      <c r="QW52" s="978">
        <f t="shared" si="62"/>
        <v>31</v>
      </c>
      <c r="QX52" s="703">
        <v>0</v>
      </c>
      <c r="QY52" s="979">
        <f t="shared" si="63"/>
        <v>12</v>
      </c>
      <c r="QZ52" s="712">
        <v>0</v>
      </c>
      <c r="RA52" s="699">
        <v>30</v>
      </c>
      <c r="RB52" s="712">
        <v>607.88</v>
      </c>
      <c r="RC52" s="699">
        <v>2</v>
      </c>
      <c r="RD52" s="712">
        <v>0</v>
      </c>
      <c r="RE52" s="699">
        <v>24</v>
      </c>
      <c r="RF52" s="712">
        <v>0</v>
      </c>
      <c r="RG52" s="699">
        <v>32</v>
      </c>
      <c r="RH52" s="699">
        <v>14827.7</v>
      </c>
      <c r="RI52" s="978">
        <f t="shared" si="64"/>
        <v>11</v>
      </c>
      <c r="RJ52" s="712">
        <v>5803.9</v>
      </c>
      <c r="RK52" s="978">
        <f t="shared" si="64"/>
        <v>2</v>
      </c>
      <c r="RL52" s="712">
        <v>512.70000000000005</v>
      </c>
      <c r="RM52" s="978">
        <f t="shared" si="64"/>
        <v>41</v>
      </c>
      <c r="RN52" s="712">
        <v>656.3</v>
      </c>
      <c r="RO52" s="978">
        <f t="shared" si="64"/>
        <v>34</v>
      </c>
      <c r="RP52" s="712">
        <v>0</v>
      </c>
      <c r="RQ52" s="978">
        <f t="shared" si="65"/>
        <v>2</v>
      </c>
      <c r="RR52" s="712">
        <v>0</v>
      </c>
      <c r="RS52" s="978">
        <f t="shared" si="65"/>
        <v>1</v>
      </c>
      <c r="RT52" s="712">
        <v>0</v>
      </c>
      <c r="RU52" s="978">
        <f t="shared" si="65"/>
        <v>38</v>
      </c>
      <c r="RV52" s="712">
        <f t="shared" si="66"/>
        <v>0</v>
      </c>
      <c r="RW52" s="978">
        <f t="shared" si="67"/>
        <v>39</v>
      </c>
      <c r="RX52" s="712">
        <v>5</v>
      </c>
      <c r="RY52" s="712" t="s">
        <v>1632</v>
      </c>
      <c r="RZ52" s="712">
        <v>0</v>
      </c>
      <c r="SA52" s="712" t="s">
        <v>1625</v>
      </c>
      <c r="SB52" s="712">
        <v>0</v>
      </c>
      <c r="SC52" s="712" t="s">
        <v>1625</v>
      </c>
      <c r="SD52" s="712">
        <v>0</v>
      </c>
      <c r="SE52" s="712" t="s">
        <v>1625</v>
      </c>
      <c r="SF52" s="712">
        <v>0</v>
      </c>
      <c r="SG52" s="712" t="s">
        <v>1625</v>
      </c>
      <c r="SH52" s="712">
        <v>5</v>
      </c>
      <c r="SI52" s="699">
        <f t="shared" si="68"/>
        <v>57</v>
      </c>
      <c r="SJ52" s="712">
        <v>5</v>
      </c>
      <c r="SK52" s="712" t="s">
        <v>1632</v>
      </c>
      <c r="SL52" s="712">
        <v>5</v>
      </c>
      <c r="SM52" s="712" t="s">
        <v>1632</v>
      </c>
      <c r="SN52" s="712">
        <v>5</v>
      </c>
      <c r="SO52" s="712" t="s">
        <v>1632</v>
      </c>
      <c r="SP52" s="712">
        <v>0</v>
      </c>
      <c r="SQ52" s="712" t="s">
        <v>1625</v>
      </c>
      <c r="SR52" s="712">
        <v>15</v>
      </c>
      <c r="SS52" s="699">
        <f t="shared" si="69"/>
        <v>22</v>
      </c>
      <c r="ST52" s="712">
        <v>5</v>
      </c>
      <c r="SU52" s="712" t="s">
        <v>1632</v>
      </c>
      <c r="SV52" s="712">
        <v>5</v>
      </c>
      <c r="SW52" s="712" t="s">
        <v>1632</v>
      </c>
      <c r="SX52" s="712">
        <v>5</v>
      </c>
      <c r="SY52" s="712" t="s">
        <v>1632</v>
      </c>
      <c r="SZ52" s="712">
        <v>15</v>
      </c>
      <c r="TA52" s="699">
        <f t="shared" si="70"/>
        <v>1</v>
      </c>
      <c r="TB52" s="699">
        <v>10</v>
      </c>
      <c r="TC52" s="699" t="s">
        <v>1632</v>
      </c>
      <c r="TD52" s="699">
        <v>10</v>
      </c>
      <c r="TE52" s="699" t="s">
        <v>1632</v>
      </c>
      <c r="TF52" s="699">
        <v>10</v>
      </c>
      <c r="TG52" s="699" t="s">
        <v>1632</v>
      </c>
      <c r="TH52" s="699">
        <v>0</v>
      </c>
      <c r="TI52" s="699" t="s">
        <v>1625</v>
      </c>
      <c r="TJ52" s="699">
        <v>30</v>
      </c>
      <c r="TK52" s="699">
        <f t="shared" si="71"/>
        <v>30</v>
      </c>
      <c r="TL52" s="989">
        <v>10</v>
      </c>
      <c r="TM52" s="989">
        <v>10</v>
      </c>
      <c r="TN52" s="989">
        <v>10</v>
      </c>
      <c r="TO52" s="989">
        <v>0</v>
      </c>
      <c r="TP52" s="989">
        <v>30</v>
      </c>
      <c r="TQ52" s="699">
        <f t="shared" si="72"/>
        <v>36</v>
      </c>
      <c r="TR52" s="712" t="s">
        <v>1632</v>
      </c>
      <c r="TS52" s="712" t="s">
        <v>1632</v>
      </c>
      <c r="TT52" s="712" t="s">
        <v>1625</v>
      </c>
      <c r="TU52" s="712" t="s">
        <v>1625</v>
      </c>
      <c r="TV52" s="712">
        <v>5</v>
      </c>
      <c r="TW52" s="712">
        <v>5</v>
      </c>
      <c r="TX52" s="712">
        <v>0</v>
      </c>
      <c r="TY52" s="712">
        <v>0</v>
      </c>
      <c r="TZ52" s="712">
        <v>10</v>
      </c>
      <c r="UA52" s="699">
        <f t="shared" si="73"/>
        <v>50</v>
      </c>
      <c r="UB52" s="712">
        <v>10</v>
      </c>
      <c r="UC52" s="712">
        <v>10</v>
      </c>
      <c r="UD52" s="712">
        <v>0</v>
      </c>
      <c r="UE52" s="712">
        <v>0</v>
      </c>
      <c r="UF52" s="712">
        <v>20</v>
      </c>
      <c r="UG52" s="699">
        <f t="shared" si="74"/>
        <v>34</v>
      </c>
      <c r="UH52" s="715">
        <v>0</v>
      </c>
      <c r="UI52" s="712">
        <v>0</v>
      </c>
      <c r="UJ52" s="699">
        <v>25</v>
      </c>
      <c r="UK52" s="715">
        <v>2</v>
      </c>
      <c r="UL52" s="712">
        <v>41.511000415110004</v>
      </c>
      <c r="UM52" s="699">
        <v>8</v>
      </c>
      <c r="UN52" s="715">
        <v>0</v>
      </c>
      <c r="UO52" s="712">
        <v>0</v>
      </c>
      <c r="UP52" s="699">
        <v>43</v>
      </c>
      <c r="UQ52" s="715">
        <v>0</v>
      </c>
      <c r="UR52" s="712">
        <v>0</v>
      </c>
      <c r="US52" s="699">
        <v>43</v>
      </c>
      <c r="UT52" s="712">
        <v>41.5</v>
      </c>
      <c r="UU52" s="699">
        <v>29</v>
      </c>
      <c r="UV52" s="712">
        <v>41.5</v>
      </c>
      <c r="UW52" s="699">
        <v>18</v>
      </c>
      <c r="UX52" s="1099">
        <v>0</v>
      </c>
      <c r="UY52" s="699">
        <v>42</v>
      </c>
      <c r="UZ52" s="989">
        <v>0.14000000000000001</v>
      </c>
      <c r="VA52" s="989">
        <v>38</v>
      </c>
      <c r="VB52" s="989">
        <v>4.2000000000000003E-2</v>
      </c>
      <c r="VC52" s="989">
        <v>50</v>
      </c>
      <c r="VD52" s="989">
        <v>0</v>
      </c>
      <c r="VE52" s="989">
        <v>51</v>
      </c>
      <c r="VF52" s="989">
        <v>4.2000000000000003E-2</v>
      </c>
      <c r="VG52" s="989">
        <v>7</v>
      </c>
      <c r="VH52" s="989">
        <v>5.2999999999999999E-2</v>
      </c>
      <c r="VI52" s="989">
        <v>3</v>
      </c>
      <c r="VJ52" s="989">
        <v>2.1000000000000001E-2</v>
      </c>
      <c r="VK52" s="989">
        <v>6</v>
      </c>
      <c r="VL52" s="989">
        <v>0</v>
      </c>
      <c r="VM52" s="989">
        <v>7</v>
      </c>
      <c r="VN52" s="989">
        <v>0</v>
      </c>
      <c r="VO52" s="989">
        <v>7</v>
      </c>
      <c r="VP52" s="989">
        <v>4</v>
      </c>
      <c r="VQ52" s="989">
        <v>80.775444264943459</v>
      </c>
      <c r="VR52" s="989">
        <v>43</v>
      </c>
      <c r="VS52" s="989">
        <v>1</v>
      </c>
      <c r="VT52" s="989">
        <v>20.193861066235865</v>
      </c>
      <c r="VU52" s="989">
        <v>70</v>
      </c>
      <c r="VV52" s="989">
        <v>6</v>
      </c>
      <c r="VW52" s="989">
        <v>121.16316639741518</v>
      </c>
      <c r="VX52" s="989">
        <v>40</v>
      </c>
      <c r="VY52" s="989">
        <v>4</v>
      </c>
      <c r="VZ52" s="989">
        <v>80.775444264943459</v>
      </c>
      <c r="WA52" s="989">
        <v>41</v>
      </c>
      <c r="WB52" s="989">
        <v>16</v>
      </c>
      <c r="WC52" s="989">
        <v>323.10177705977384</v>
      </c>
      <c r="WD52" s="989">
        <v>51</v>
      </c>
      <c r="WE52" s="989">
        <v>6</v>
      </c>
      <c r="WF52" s="989">
        <v>121.16316639741518</v>
      </c>
      <c r="WG52" s="989">
        <v>59</v>
      </c>
      <c r="WH52" s="989">
        <v>0</v>
      </c>
      <c r="WI52" s="989">
        <v>51</v>
      </c>
      <c r="WJ52" s="989">
        <v>0</v>
      </c>
      <c r="WK52" s="989">
        <v>10</v>
      </c>
      <c r="WL52" s="989">
        <v>0</v>
      </c>
      <c r="WM52" s="989">
        <v>2</v>
      </c>
      <c r="WN52" s="989">
        <v>0</v>
      </c>
      <c r="WO52" s="989">
        <v>51</v>
      </c>
      <c r="WP52" s="989">
        <v>0</v>
      </c>
      <c r="WQ52" s="989">
        <v>19</v>
      </c>
      <c r="WR52" s="989">
        <v>0</v>
      </c>
      <c r="WS52" s="989">
        <v>31</v>
      </c>
      <c r="WT52" s="989">
        <v>0</v>
      </c>
      <c r="WU52" s="989">
        <v>25</v>
      </c>
      <c r="WV52" s="989">
        <v>0</v>
      </c>
      <c r="WW52" s="989">
        <v>12</v>
      </c>
      <c r="WX52" s="989">
        <v>0</v>
      </c>
      <c r="WY52" s="989">
        <v>41</v>
      </c>
      <c r="WZ52" s="712">
        <v>255.47</v>
      </c>
      <c r="XA52" s="699">
        <v>44</v>
      </c>
      <c r="XB52" s="712">
        <v>1459.85</v>
      </c>
      <c r="XC52" s="712">
        <v>2</v>
      </c>
      <c r="XD52" s="712">
        <v>0</v>
      </c>
      <c r="XE52" s="699">
        <v>43</v>
      </c>
      <c r="XF52" s="712">
        <v>0</v>
      </c>
      <c r="XG52" s="712">
        <v>23</v>
      </c>
      <c r="XH52" s="712">
        <v>0</v>
      </c>
      <c r="XI52" s="699">
        <v>28</v>
      </c>
      <c r="XJ52" s="712">
        <v>109.49</v>
      </c>
      <c r="XK52" s="699">
        <v>72</v>
      </c>
      <c r="XL52" s="712">
        <v>0</v>
      </c>
      <c r="XM52" s="699">
        <v>63</v>
      </c>
      <c r="XO52" s="714"/>
      <c r="XP52" s="725"/>
      <c r="XQ52" s="715"/>
      <c r="XR52" s="714"/>
      <c r="XS52" s="725"/>
      <c r="XT52" s="715"/>
      <c r="XU52" s="715"/>
      <c r="XV52" s="712"/>
      <c r="XW52" s="715"/>
      <c r="XX52" s="1169">
        <v>30</v>
      </c>
      <c r="XY52" s="1174">
        <v>10</v>
      </c>
      <c r="XZ52" s="1168">
        <f t="shared" si="75"/>
        <v>2</v>
      </c>
      <c r="YA52" s="715">
        <v>84</v>
      </c>
      <c r="YB52" s="725">
        <v>9.5238095238095237</v>
      </c>
      <c r="YC52" s="715">
        <f t="shared" si="76"/>
        <v>75</v>
      </c>
      <c r="YD52" s="714">
        <v>118</v>
      </c>
      <c r="YE52" s="725">
        <v>10</v>
      </c>
      <c r="YF52" s="715">
        <f t="shared" si="77"/>
        <v>61</v>
      </c>
      <c r="YG52" s="699">
        <v>101</v>
      </c>
      <c r="YH52" s="1099">
        <v>9.9009900990099009</v>
      </c>
      <c r="YI52" s="715">
        <f t="shared" si="78"/>
        <v>57</v>
      </c>
      <c r="YJ52" s="714">
        <v>118</v>
      </c>
      <c r="YK52" s="712">
        <v>13.333333333333334</v>
      </c>
      <c r="YL52" s="715">
        <f t="shared" si="79"/>
        <v>4</v>
      </c>
      <c r="YM52" s="699">
        <v>101</v>
      </c>
      <c r="YN52" s="712">
        <v>16.831683168316832</v>
      </c>
      <c r="YO52" s="715">
        <f t="shared" si="80"/>
        <v>8</v>
      </c>
      <c r="YP52" s="1178">
        <v>33.333333333333329</v>
      </c>
      <c r="YQ52" s="1099">
        <v>0</v>
      </c>
      <c r="YR52" s="1099">
        <v>0</v>
      </c>
      <c r="YS52" s="1099">
        <v>0</v>
      </c>
      <c r="YT52" s="1099">
        <v>0</v>
      </c>
      <c r="YU52" s="1099">
        <v>0</v>
      </c>
      <c r="YV52" s="1099">
        <v>0</v>
      </c>
      <c r="YW52" s="1099">
        <v>0</v>
      </c>
      <c r="YX52" s="1099">
        <v>0</v>
      </c>
      <c r="YY52" s="1099">
        <v>66.666666666666657</v>
      </c>
      <c r="YZ52" s="1099">
        <v>0</v>
      </c>
      <c r="ZA52" s="1188">
        <v>3</v>
      </c>
      <c r="ZB52" s="985">
        <v>62.5</v>
      </c>
      <c r="ZC52" s="985">
        <v>25</v>
      </c>
      <c r="ZD52" s="985">
        <v>25</v>
      </c>
      <c r="ZE52" s="985">
        <v>25</v>
      </c>
      <c r="ZF52" s="985">
        <v>0</v>
      </c>
      <c r="ZG52" s="985">
        <v>12.5</v>
      </c>
      <c r="ZH52" s="985">
        <v>0</v>
      </c>
      <c r="ZI52" s="985">
        <v>25</v>
      </c>
      <c r="ZJ52" s="985">
        <v>37.5</v>
      </c>
      <c r="ZK52" s="985">
        <v>12.5</v>
      </c>
      <c r="ZL52" s="985">
        <v>0</v>
      </c>
      <c r="ZM52" s="699">
        <v>8</v>
      </c>
      <c r="ZN52" s="714" t="s">
        <v>1634</v>
      </c>
      <c r="ZO52" s="715" t="s">
        <v>1650</v>
      </c>
      <c r="ZP52" s="715" t="s">
        <v>1633</v>
      </c>
      <c r="ZQ52" s="715" t="s">
        <v>1634</v>
      </c>
      <c r="ZR52" s="715" t="s">
        <v>1634</v>
      </c>
      <c r="ZS52" s="715" t="s">
        <v>1634</v>
      </c>
      <c r="ZT52" s="715">
        <v>1</v>
      </c>
      <c r="ZU52" s="715">
        <v>2</v>
      </c>
      <c r="ZV52" s="715">
        <v>-1</v>
      </c>
      <c r="ZW52" s="715">
        <v>1</v>
      </c>
      <c r="ZX52" s="715">
        <v>1</v>
      </c>
      <c r="ZY52" s="715">
        <v>1</v>
      </c>
      <c r="ZZ52" s="715">
        <f t="shared" si="81"/>
        <v>5</v>
      </c>
      <c r="AAA52" s="715">
        <f t="shared" si="82"/>
        <v>32</v>
      </c>
      <c r="AAB52" s="716" t="s">
        <v>31</v>
      </c>
      <c r="AAC52" s="712" t="s">
        <v>31</v>
      </c>
      <c r="AAD52" s="712" t="s">
        <v>1701</v>
      </c>
      <c r="AAE52" s="712" t="s">
        <v>31</v>
      </c>
      <c r="AAF52" s="712" t="s">
        <v>31</v>
      </c>
      <c r="AAG52" s="712" t="s">
        <v>31</v>
      </c>
      <c r="AAH52" s="714">
        <v>3</v>
      </c>
      <c r="AAI52" s="715">
        <v>4</v>
      </c>
      <c r="AAJ52" s="715">
        <v>2</v>
      </c>
      <c r="AAK52" s="715">
        <v>1</v>
      </c>
      <c r="AAL52" s="715">
        <v>1</v>
      </c>
      <c r="AAM52" s="733">
        <v>1</v>
      </c>
      <c r="AAN52" s="2996">
        <v>1.779359430604982</v>
      </c>
      <c r="AAO52" s="2954">
        <f t="shared" si="83"/>
        <v>11</v>
      </c>
      <c r="AAP52" s="2995">
        <v>2.3724792408066433</v>
      </c>
      <c r="AAQ52" s="2954">
        <f t="shared" si="84"/>
        <v>7</v>
      </c>
      <c r="AAR52" s="2995">
        <v>1.1862396204033216</v>
      </c>
      <c r="AAS52" s="2954">
        <f t="shared" si="85"/>
        <v>7</v>
      </c>
      <c r="AAT52" s="2995">
        <v>0.59311981020166082</v>
      </c>
      <c r="AAU52" s="2954">
        <f t="shared" si="86"/>
        <v>47</v>
      </c>
      <c r="AAV52" s="2995">
        <v>0.59311981020166082</v>
      </c>
      <c r="AAW52" s="2954">
        <f t="shared" si="87"/>
        <v>34</v>
      </c>
      <c r="AAX52" s="2995">
        <v>0.59311981020166082</v>
      </c>
      <c r="AAY52" s="2954">
        <f t="shared" si="88"/>
        <v>29</v>
      </c>
      <c r="AAZ52" s="982">
        <v>1</v>
      </c>
      <c r="ABA52" s="699">
        <v>1</v>
      </c>
      <c r="ABB52" s="699">
        <v>1</v>
      </c>
      <c r="ABC52" s="2988">
        <v>0.59311981020166082</v>
      </c>
      <c r="ABD52" s="2954">
        <f t="shared" si="89"/>
        <v>38</v>
      </c>
      <c r="ABE52" s="2955">
        <v>0.59311981020166082</v>
      </c>
      <c r="ABF52" s="2954">
        <f t="shared" si="89"/>
        <v>10</v>
      </c>
      <c r="ABG52" s="2955">
        <v>0.59311981020166082</v>
      </c>
      <c r="ABH52" s="2993">
        <f t="shared" si="89"/>
        <v>10</v>
      </c>
      <c r="ABI52" s="982">
        <v>0</v>
      </c>
      <c r="ABJ52" s="731">
        <v>0</v>
      </c>
      <c r="ABK52" s="715">
        <f t="shared" si="90"/>
        <v>31</v>
      </c>
      <c r="ABL52" s="716" t="s">
        <v>1687</v>
      </c>
      <c r="ABM52" s="712" t="s">
        <v>107</v>
      </c>
      <c r="ABN52" s="715">
        <v>0</v>
      </c>
      <c r="ABO52" s="715">
        <v>1</v>
      </c>
      <c r="ABP52" s="715">
        <f t="shared" si="91"/>
        <v>1</v>
      </c>
      <c r="ABQ52" s="715">
        <f t="shared" si="92"/>
        <v>48</v>
      </c>
      <c r="ABR52" s="1201" t="s">
        <v>1632</v>
      </c>
      <c r="ABS52" s="1202" t="s">
        <v>1632</v>
      </c>
      <c r="ABT52" s="1202" t="s">
        <v>1632</v>
      </c>
      <c r="ABU52" s="1202" t="s">
        <v>1625</v>
      </c>
      <c r="ABV52" s="725">
        <v>5</v>
      </c>
      <c r="ABW52" s="725">
        <v>5</v>
      </c>
      <c r="ABX52" s="725">
        <v>5</v>
      </c>
      <c r="ABY52" s="725">
        <v>0</v>
      </c>
      <c r="ABZ52" s="715">
        <f t="shared" si="93"/>
        <v>15</v>
      </c>
      <c r="ACA52" s="715">
        <f t="shared" si="94"/>
        <v>20</v>
      </c>
      <c r="ACB52" s="983" t="s">
        <v>1632</v>
      </c>
      <c r="ACC52" s="725" t="s">
        <v>1632</v>
      </c>
      <c r="ACD52" s="725" t="s">
        <v>1632</v>
      </c>
      <c r="ACE52" s="725" t="s">
        <v>1632</v>
      </c>
      <c r="ACF52" s="725">
        <v>5</v>
      </c>
      <c r="ACG52" s="725">
        <v>5</v>
      </c>
      <c r="ACH52" s="725">
        <v>5</v>
      </c>
      <c r="ACI52" s="725">
        <v>5</v>
      </c>
      <c r="ACJ52" s="715">
        <f t="shared" si="95"/>
        <v>20</v>
      </c>
      <c r="ACK52" s="715">
        <f t="shared" si="96"/>
        <v>1</v>
      </c>
      <c r="ACL52" s="982">
        <v>5</v>
      </c>
      <c r="ACM52" s="715">
        <v>1005</v>
      </c>
      <c r="ACN52" s="1089">
        <v>20.963000000000001</v>
      </c>
      <c r="ACO52" s="715">
        <v>10</v>
      </c>
      <c r="ACP52" s="1089">
        <v>1.7</v>
      </c>
      <c r="ACQ52" s="715">
        <v>10</v>
      </c>
      <c r="ACR52" s="982">
        <v>70.569000000000003</v>
      </c>
      <c r="ACS52" s="1090">
        <v>17</v>
      </c>
      <c r="ACT52" s="983" t="s">
        <v>1632</v>
      </c>
      <c r="ACU52" s="725" t="s">
        <v>1632</v>
      </c>
      <c r="ACV52" s="725" t="s">
        <v>1632</v>
      </c>
      <c r="ACW52" s="725" t="s">
        <v>1625</v>
      </c>
      <c r="ACX52" s="725">
        <v>5</v>
      </c>
      <c r="ACY52" s="725">
        <v>5</v>
      </c>
      <c r="ACZ52" s="725">
        <v>5</v>
      </c>
      <c r="ADA52" s="725">
        <v>0</v>
      </c>
      <c r="ADB52" s="715">
        <f t="shared" si="97"/>
        <v>15</v>
      </c>
      <c r="ADC52" s="715">
        <f t="shared" si="98"/>
        <v>3</v>
      </c>
      <c r="ADD52" s="984" t="s">
        <v>1632</v>
      </c>
      <c r="ADE52" s="985" t="s">
        <v>1625</v>
      </c>
      <c r="ADF52" s="985" t="s">
        <v>1625</v>
      </c>
      <c r="ADG52" s="985" t="s">
        <v>1625</v>
      </c>
      <c r="ADH52" s="985">
        <v>5</v>
      </c>
      <c r="ADI52" s="985">
        <v>0</v>
      </c>
      <c r="ADJ52" s="985">
        <v>0</v>
      </c>
      <c r="ADK52" s="985">
        <v>0</v>
      </c>
      <c r="ADL52" s="715">
        <f t="shared" si="99"/>
        <v>5</v>
      </c>
      <c r="ADM52" s="715">
        <f t="shared" si="100"/>
        <v>58</v>
      </c>
      <c r="ADN52" s="1169">
        <v>0</v>
      </c>
      <c r="ADO52" s="1168">
        <v>244</v>
      </c>
      <c r="ADP52" s="1168">
        <v>1952</v>
      </c>
      <c r="ADQ52" s="989">
        <v>0</v>
      </c>
      <c r="ADR52" s="989">
        <v>0</v>
      </c>
      <c r="ADS52" s="989">
        <v>1163.9833035181873</v>
      </c>
      <c r="ADT52" s="989">
        <v>6</v>
      </c>
      <c r="ADU52" s="989">
        <v>1</v>
      </c>
      <c r="ADV52" s="989">
        <v>244</v>
      </c>
      <c r="ADW52" s="989">
        <v>1952</v>
      </c>
      <c r="ADX52" s="989">
        <v>244</v>
      </c>
      <c r="ADY52" s="989">
        <v>1952</v>
      </c>
      <c r="ADZ52" s="989">
        <v>1163.9833035181873</v>
      </c>
      <c r="AEA52" s="989">
        <v>8</v>
      </c>
      <c r="AEB52" s="989">
        <v>1</v>
      </c>
      <c r="AEC52" s="989">
        <v>488</v>
      </c>
      <c r="AED52" s="989">
        <v>3904</v>
      </c>
      <c r="AEE52" s="989">
        <v>488</v>
      </c>
      <c r="AEF52" s="989">
        <v>3904</v>
      </c>
      <c r="AEG52" s="989">
        <v>2327.9666070363746</v>
      </c>
      <c r="AEH52" s="729">
        <v>4</v>
      </c>
      <c r="AEI52" s="987"/>
      <c r="AEM52" s="715">
        <v>235</v>
      </c>
      <c r="AEN52" s="715">
        <v>176</v>
      </c>
      <c r="AEO52" s="989">
        <v>9</v>
      </c>
      <c r="AEP52" s="1099">
        <v>5.1136363636363642</v>
      </c>
      <c r="AEQ52" s="989">
        <v>7</v>
      </c>
      <c r="AER52" s="989">
        <v>5</v>
      </c>
      <c r="AES52" s="989">
        <v>55.555555555555557</v>
      </c>
      <c r="AET52" s="1099">
        <v>4</v>
      </c>
      <c r="AEU52" s="989">
        <v>6</v>
      </c>
      <c r="AEV52" s="989">
        <v>0</v>
      </c>
      <c r="AEW52" s="989">
        <v>9</v>
      </c>
      <c r="AEX52" s="989">
        <v>0</v>
      </c>
      <c r="AEY52" s="989">
        <v>63</v>
      </c>
      <c r="AEZ52" s="1667">
        <v>176</v>
      </c>
      <c r="AFA52" s="1668">
        <v>2.375</v>
      </c>
      <c r="AFB52" s="1667">
        <f t="shared" si="101"/>
        <v>23</v>
      </c>
      <c r="AFC52" s="1168">
        <v>3</v>
      </c>
      <c r="AFD52" s="1099">
        <v>0</v>
      </c>
      <c r="AFE52" s="989">
        <f t="shared" si="102"/>
        <v>1</v>
      </c>
      <c r="AFF52" s="715">
        <v>17</v>
      </c>
      <c r="AFG52" s="985">
        <v>23.52941176470588</v>
      </c>
      <c r="AFH52" s="699">
        <f t="shared" si="103"/>
        <v>53</v>
      </c>
      <c r="AFI52" s="989">
        <v>5</v>
      </c>
      <c r="AFJ52" s="715">
        <v>0</v>
      </c>
      <c r="AFK52" s="985">
        <v>0</v>
      </c>
      <c r="AFL52" s="699">
        <f t="shared" si="104"/>
        <v>1</v>
      </c>
      <c r="AFM52" s="707">
        <v>129</v>
      </c>
      <c r="AFN52" s="990">
        <v>7</v>
      </c>
      <c r="AFO52" s="719">
        <v>5.4263565891472867</v>
      </c>
      <c r="AFP52" s="979">
        <f t="shared" si="105"/>
        <v>20</v>
      </c>
      <c r="AFQ52" s="715">
        <v>84</v>
      </c>
      <c r="AFR52" s="699">
        <f t="shared" si="105"/>
        <v>9</v>
      </c>
      <c r="AFS52" s="715" t="s">
        <v>31</v>
      </c>
      <c r="AFT52" s="715" t="s">
        <v>31</v>
      </c>
      <c r="AFU52" s="985" t="s">
        <v>31</v>
      </c>
      <c r="AFV52" s="699" t="str">
        <f t="shared" si="106"/>
        <v>-</v>
      </c>
      <c r="AFW52" s="715" t="s">
        <v>31</v>
      </c>
      <c r="AFX52" s="715" t="s">
        <v>31</v>
      </c>
      <c r="AFY52" s="712" t="s">
        <v>31</v>
      </c>
      <c r="AFZ52" s="699" t="str">
        <f t="shared" si="107"/>
        <v>-</v>
      </c>
      <c r="AGA52" s="712">
        <v>55.000000000000007</v>
      </c>
      <c r="AGB52" s="712">
        <v>20</v>
      </c>
      <c r="AGC52" s="712">
        <v>10</v>
      </c>
      <c r="AGD52" s="712">
        <v>2.5</v>
      </c>
      <c r="AGE52" s="712">
        <v>5</v>
      </c>
      <c r="AGF52" s="712">
        <v>7.5</v>
      </c>
      <c r="AGG52" s="712">
        <v>0</v>
      </c>
      <c r="AGH52" s="712">
        <v>0</v>
      </c>
      <c r="AGI52" s="712">
        <v>0</v>
      </c>
      <c r="AGJ52" s="715">
        <v>22</v>
      </c>
      <c r="AGK52" s="715">
        <v>8</v>
      </c>
      <c r="AGL52" s="715">
        <v>4</v>
      </c>
      <c r="AGM52" s="715">
        <v>1</v>
      </c>
      <c r="AGN52" s="715">
        <v>2</v>
      </c>
      <c r="AGO52" s="715">
        <v>3</v>
      </c>
      <c r="AGP52" s="715">
        <v>0</v>
      </c>
      <c r="AGQ52" s="715">
        <v>0</v>
      </c>
      <c r="AGR52" s="715">
        <v>0</v>
      </c>
      <c r="AGS52" s="715">
        <v>40</v>
      </c>
      <c r="AGT52" s="712" t="s">
        <v>31</v>
      </c>
      <c r="AGU52" s="712" t="s">
        <v>31</v>
      </c>
      <c r="AGV52" s="712" t="s">
        <v>31</v>
      </c>
      <c r="AGW52" s="712" t="s">
        <v>31</v>
      </c>
      <c r="AGX52" s="712" t="s">
        <v>31</v>
      </c>
      <c r="AGY52" s="712" t="s">
        <v>31</v>
      </c>
      <c r="AGZ52" s="712" t="s">
        <v>31</v>
      </c>
      <c r="AHA52" s="712" t="s">
        <v>31</v>
      </c>
      <c r="AHB52" s="712" t="s">
        <v>31</v>
      </c>
      <c r="AHC52" s="715">
        <v>0</v>
      </c>
      <c r="AHD52" s="715">
        <v>0</v>
      </c>
      <c r="AHE52" s="715">
        <v>0</v>
      </c>
      <c r="AHF52" s="715">
        <v>0</v>
      </c>
      <c r="AHG52" s="715">
        <v>0</v>
      </c>
      <c r="AHH52" s="715">
        <v>0</v>
      </c>
      <c r="AHI52" s="715">
        <v>0</v>
      </c>
      <c r="AHJ52" s="715">
        <v>0</v>
      </c>
      <c r="AHK52" s="715">
        <v>0</v>
      </c>
      <c r="AHL52" s="715">
        <v>0</v>
      </c>
      <c r="AHM52" s="712" t="s">
        <v>31</v>
      </c>
      <c r="AHN52" s="712" t="s">
        <v>31</v>
      </c>
      <c r="AHO52" s="712" t="s">
        <v>31</v>
      </c>
      <c r="AHP52" s="712" t="s">
        <v>31</v>
      </c>
      <c r="AHQ52" s="712" t="s">
        <v>31</v>
      </c>
      <c r="AHR52" s="712" t="s">
        <v>31</v>
      </c>
      <c r="AHS52" s="712" t="s">
        <v>31</v>
      </c>
      <c r="AHT52" s="712" t="s">
        <v>31</v>
      </c>
      <c r="AHU52" s="712" t="s">
        <v>31</v>
      </c>
      <c r="AHV52" s="715">
        <v>0</v>
      </c>
      <c r="AHW52" s="715">
        <v>0</v>
      </c>
      <c r="AHX52" s="715">
        <v>0</v>
      </c>
      <c r="AHY52" s="715">
        <v>0</v>
      </c>
      <c r="AHZ52" s="715">
        <v>0</v>
      </c>
      <c r="AIA52" s="715">
        <v>0</v>
      </c>
      <c r="AIB52" s="715">
        <v>0</v>
      </c>
      <c r="AIC52" s="715">
        <v>0</v>
      </c>
      <c r="AID52" s="715">
        <v>0</v>
      </c>
      <c r="AIE52" s="715">
        <v>0</v>
      </c>
      <c r="AIF52" s="712" t="s">
        <v>1648</v>
      </c>
      <c r="AIG52" s="712" t="s">
        <v>1623</v>
      </c>
      <c r="AIH52" s="709">
        <v>15</v>
      </c>
      <c r="AII52" s="978">
        <f t="shared" si="108"/>
        <v>10</v>
      </c>
      <c r="AIJ52" s="703" t="s">
        <v>1626</v>
      </c>
      <c r="AIK52" s="703" t="s">
        <v>1626</v>
      </c>
      <c r="AIL52" s="703" t="s">
        <v>1625</v>
      </c>
      <c r="AIM52" s="701" t="s">
        <v>1626</v>
      </c>
      <c r="AIN52" s="712" t="s">
        <v>1626</v>
      </c>
      <c r="AIO52" s="712" t="s">
        <v>1627</v>
      </c>
      <c r="AIP52" s="712" t="s">
        <v>1627</v>
      </c>
      <c r="AIQ52" s="712" t="s">
        <v>1627</v>
      </c>
      <c r="AIR52" s="712" t="s">
        <v>1625</v>
      </c>
      <c r="AIS52" s="712" t="s">
        <v>1685</v>
      </c>
      <c r="AIT52" s="712" t="s">
        <v>1648</v>
      </c>
      <c r="AIU52" s="712" t="s">
        <v>1630</v>
      </c>
      <c r="AIV52" s="712" t="s">
        <v>1773</v>
      </c>
      <c r="AIW52" s="699">
        <v>61</v>
      </c>
      <c r="AIX52" s="699">
        <v>5</v>
      </c>
      <c r="AIY52" s="985">
        <v>8.1</v>
      </c>
      <c r="AIZ52" s="699">
        <v>0</v>
      </c>
      <c r="AJA52" s="712">
        <v>0</v>
      </c>
      <c r="AJB52" s="699">
        <f t="shared" si="109"/>
        <v>26</v>
      </c>
      <c r="AJC52" s="712">
        <v>10</v>
      </c>
      <c r="AJD52" s="978">
        <f t="shared" si="110"/>
        <v>7</v>
      </c>
      <c r="AJE52" s="712" t="s">
        <v>1626</v>
      </c>
      <c r="AJF52" s="712" t="s">
        <v>1626</v>
      </c>
      <c r="AJG52" s="712" t="s">
        <v>1625</v>
      </c>
      <c r="AJH52" s="712" t="s">
        <v>1625</v>
      </c>
      <c r="AJI52" s="712">
        <v>0</v>
      </c>
      <c r="AJJ52" s="699">
        <f t="shared" si="111"/>
        <v>60</v>
      </c>
      <c r="AJK52" s="715">
        <v>0</v>
      </c>
      <c r="AJL52" s="712">
        <v>0</v>
      </c>
      <c r="AJM52" s="699">
        <f t="shared" si="112"/>
        <v>39</v>
      </c>
      <c r="AJN52" s="715">
        <v>0</v>
      </c>
      <c r="AJO52" s="712">
        <v>0</v>
      </c>
      <c r="AJP52" s="699">
        <f t="shared" si="113"/>
        <v>17</v>
      </c>
      <c r="AJQ52" s="715">
        <v>0</v>
      </c>
      <c r="AJR52" s="712">
        <v>0</v>
      </c>
      <c r="AJS52" s="699">
        <f t="shared" si="114"/>
        <v>29</v>
      </c>
      <c r="AJT52" s="715">
        <v>0</v>
      </c>
      <c r="AJU52" s="712">
        <v>0</v>
      </c>
      <c r="AJV52" s="715">
        <v>0</v>
      </c>
      <c r="AJW52" s="712">
        <v>0</v>
      </c>
      <c r="AJX52" s="699">
        <f t="shared" si="115"/>
        <v>26</v>
      </c>
      <c r="AJY52" s="715">
        <v>0</v>
      </c>
      <c r="AJZ52" s="712">
        <v>0</v>
      </c>
      <c r="AKA52" s="699">
        <f t="shared" si="116"/>
        <v>9</v>
      </c>
      <c r="AKB52" s="715">
        <v>0</v>
      </c>
      <c r="AKC52" s="712">
        <v>41.5</v>
      </c>
      <c r="AKD52" s="699">
        <f t="shared" si="117"/>
        <v>5</v>
      </c>
      <c r="AKE52" s="715">
        <v>2</v>
      </c>
      <c r="AKF52" s="715">
        <v>0</v>
      </c>
      <c r="AKG52" s="715">
        <v>0</v>
      </c>
      <c r="AKH52" s="715">
        <v>0</v>
      </c>
      <c r="AKI52" s="715">
        <v>0</v>
      </c>
      <c r="AKJ52" s="715">
        <v>0</v>
      </c>
      <c r="AKK52" s="715">
        <v>0</v>
      </c>
      <c r="AKL52" s="715">
        <v>0</v>
      </c>
      <c r="AKM52" s="715">
        <v>27</v>
      </c>
      <c r="AKN52" s="715">
        <v>0</v>
      </c>
      <c r="AKO52" s="715">
        <v>27</v>
      </c>
      <c r="AKP52" s="712" t="s">
        <v>31</v>
      </c>
      <c r="AKQ52" s="699" t="str">
        <f t="shared" si="118"/>
        <v>-</v>
      </c>
      <c r="AKR52" s="712" t="s">
        <v>31</v>
      </c>
      <c r="AKS52" s="699" t="str">
        <f t="shared" si="118"/>
        <v>-</v>
      </c>
      <c r="AKT52" s="712" t="s">
        <v>31</v>
      </c>
      <c r="AKU52" s="699" t="str">
        <f t="shared" si="127"/>
        <v>-</v>
      </c>
      <c r="AKV52" s="712" t="s">
        <v>31</v>
      </c>
      <c r="AKW52" s="699" t="str">
        <f t="shared" si="128"/>
        <v>-</v>
      </c>
      <c r="AKX52" s="712" t="s">
        <v>31</v>
      </c>
      <c r="AKY52" s="712" t="s">
        <v>31</v>
      </c>
      <c r="AKZ52" s="712" t="s">
        <v>31</v>
      </c>
      <c r="ALA52" s="699" t="str">
        <f t="shared" si="129"/>
        <v>-</v>
      </c>
      <c r="ALB52" s="712">
        <v>9.5000000000000001E-2</v>
      </c>
      <c r="ALC52" s="699">
        <f t="shared" si="130"/>
        <v>4</v>
      </c>
      <c r="ALD52" s="712" t="s">
        <v>31</v>
      </c>
      <c r="ALE52" s="699" t="str">
        <f t="shared" si="131"/>
        <v>-</v>
      </c>
      <c r="ALF52" s="712">
        <v>9.5000000000000001E-2</v>
      </c>
      <c r="ALG52" s="712"/>
      <c r="ALH52" s="1706">
        <v>36.68484187568157</v>
      </c>
      <c r="ALI52" s="729">
        <v>37</v>
      </c>
      <c r="ALJ52" s="729">
        <v>3</v>
      </c>
      <c r="ALK52" s="729">
        <v>1677</v>
      </c>
      <c r="ALL52" s="729">
        <v>22.063208109719739</v>
      </c>
      <c r="ALM52" s="729">
        <v>1.7889087656529516</v>
      </c>
      <c r="ALN52" s="729">
        <v>6</v>
      </c>
      <c r="ALO52" s="729">
        <v>6</v>
      </c>
    </row>
    <row r="53" spans="1:1003" ht="13" x14ac:dyDescent="0.2">
      <c r="A53" s="696" t="s">
        <v>1786</v>
      </c>
      <c r="B53" s="697" t="s">
        <v>1787</v>
      </c>
      <c r="C53" s="697" t="s">
        <v>1646</v>
      </c>
      <c r="D53" s="697" t="s">
        <v>1646</v>
      </c>
      <c r="E53" s="697" t="s">
        <v>1733</v>
      </c>
      <c r="F53" s="698" t="s">
        <v>1788</v>
      </c>
      <c r="G53" s="699" t="s">
        <v>2349</v>
      </c>
      <c r="H53" s="700">
        <v>96</v>
      </c>
      <c r="I53" s="703">
        <v>6.91</v>
      </c>
      <c r="J53" s="699">
        <f t="shared" si="9"/>
        <v>70</v>
      </c>
      <c r="K53" s="702">
        <v>134</v>
      </c>
      <c r="L53" s="703">
        <v>7.25</v>
      </c>
      <c r="M53" s="710">
        <f t="shared" si="10"/>
        <v>26</v>
      </c>
      <c r="N53" s="712">
        <f t="shared" si="11"/>
        <v>0.33999999999999986</v>
      </c>
      <c r="O53" s="702">
        <v>132</v>
      </c>
      <c r="P53" s="703">
        <v>6.07</v>
      </c>
      <c r="Q53" s="699">
        <f t="shared" si="120"/>
        <v>51</v>
      </c>
      <c r="R53" s="702">
        <v>124</v>
      </c>
      <c r="S53" s="703">
        <v>5.98</v>
      </c>
      <c r="T53" s="710">
        <f t="shared" si="125"/>
        <v>69</v>
      </c>
      <c r="U53" s="712">
        <f t="shared" si="12"/>
        <v>-8.9999999999999858E-2</v>
      </c>
      <c r="V53" s="706">
        <v>98</v>
      </c>
      <c r="W53" s="701">
        <v>5.9897959183673466</v>
      </c>
      <c r="X53" s="702">
        <v>26</v>
      </c>
      <c r="Y53" s="704">
        <v>5.9615384615384617</v>
      </c>
      <c r="Z53" s="705">
        <f t="shared" si="13"/>
        <v>71</v>
      </c>
      <c r="AA53" s="707">
        <v>70</v>
      </c>
      <c r="AB53" s="704">
        <v>6.2285714285714286</v>
      </c>
      <c r="AC53" s="705">
        <f t="shared" si="14"/>
        <v>38</v>
      </c>
      <c r="AD53" s="702">
        <v>28</v>
      </c>
      <c r="AE53" s="704">
        <v>5.3928571428571432</v>
      </c>
      <c r="AF53" s="732">
        <f t="shared" si="15"/>
        <v>65</v>
      </c>
      <c r="AG53" s="708">
        <v>78.8</v>
      </c>
      <c r="AH53" s="705">
        <f t="shared" si="16"/>
        <v>68</v>
      </c>
      <c r="AI53" s="709">
        <v>88.4</v>
      </c>
      <c r="AJ53" s="705">
        <f t="shared" si="17"/>
        <v>1</v>
      </c>
      <c r="AK53" s="709">
        <v>-3</v>
      </c>
      <c r="AL53" s="701">
        <v>2</v>
      </c>
      <c r="AM53" s="702">
        <v>80</v>
      </c>
      <c r="AN53" s="715">
        <f t="shared" si="18"/>
        <v>21</v>
      </c>
      <c r="AO53" s="710">
        <v>70</v>
      </c>
      <c r="AP53" s="715">
        <f t="shared" si="19"/>
        <v>36</v>
      </c>
      <c r="AQ53" s="702">
        <v>240</v>
      </c>
      <c r="AR53" s="710">
        <f t="shared" si="121"/>
        <v>15</v>
      </c>
      <c r="AS53" s="702">
        <v>126</v>
      </c>
      <c r="AT53" s="703">
        <v>16.666666666666664</v>
      </c>
      <c r="AU53" s="705">
        <f t="shared" si="20"/>
        <v>23</v>
      </c>
      <c r="AV53" s="702">
        <v>129</v>
      </c>
      <c r="AW53" s="703">
        <v>15.503875968992247</v>
      </c>
      <c r="AX53" s="705">
        <f t="shared" si="21"/>
        <v>57</v>
      </c>
      <c r="AY53" s="702">
        <v>122</v>
      </c>
      <c r="AZ53" s="703">
        <v>49.180327868852459</v>
      </c>
      <c r="BA53" s="705">
        <f t="shared" si="22"/>
        <v>48</v>
      </c>
      <c r="BB53" s="702">
        <v>130</v>
      </c>
      <c r="BC53" s="703">
        <v>15.384615384615385</v>
      </c>
      <c r="BD53" s="705">
        <f t="shared" si="23"/>
        <v>36</v>
      </c>
      <c r="BE53" s="702">
        <v>126</v>
      </c>
      <c r="BF53" s="703">
        <v>2.3809523809523809</v>
      </c>
      <c r="BG53" s="705">
        <f t="shared" si="24"/>
        <v>67</v>
      </c>
      <c r="BH53" s="702">
        <v>128</v>
      </c>
      <c r="BI53" s="703">
        <v>32.8125</v>
      </c>
      <c r="BJ53" s="705">
        <f t="shared" si="25"/>
        <v>37</v>
      </c>
      <c r="BK53" s="702">
        <v>23</v>
      </c>
      <c r="BL53" s="703">
        <v>56.521739130434781</v>
      </c>
      <c r="BM53" s="705">
        <f t="shared" si="26"/>
        <v>49</v>
      </c>
      <c r="BN53" s="702">
        <v>26</v>
      </c>
      <c r="BO53" s="703">
        <v>88.461538461538453</v>
      </c>
      <c r="BP53" s="705">
        <f t="shared" si="27"/>
        <v>62</v>
      </c>
      <c r="BQ53" s="702">
        <v>26</v>
      </c>
      <c r="BR53" s="703">
        <v>46.153846153846153</v>
      </c>
      <c r="BS53" s="705">
        <f t="shared" si="28"/>
        <v>5</v>
      </c>
      <c r="BT53" s="702">
        <v>26</v>
      </c>
      <c r="BU53" s="703">
        <v>19.230769230769234</v>
      </c>
      <c r="BV53" s="705">
        <f t="shared" si="29"/>
        <v>5</v>
      </c>
      <c r="BW53" s="702">
        <v>22</v>
      </c>
      <c r="BX53" s="703">
        <v>0</v>
      </c>
      <c r="BY53" s="705">
        <f t="shared" si="30"/>
        <v>1</v>
      </c>
      <c r="BZ53" s="702">
        <v>27</v>
      </c>
      <c r="CA53" s="703">
        <v>44.444444444444443</v>
      </c>
      <c r="CB53" s="705">
        <f t="shared" si="31"/>
        <v>8</v>
      </c>
      <c r="CC53" s="709">
        <v>11.8</v>
      </c>
      <c r="CD53" s="726">
        <f t="shared" si="32"/>
        <v>5</v>
      </c>
      <c r="CE53" s="703">
        <v>1.8</v>
      </c>
      <c r="CF53" s="703">
        <v>4.6999999999999993</v>
      </c>
      <c r="CG53" s="704">
        <v>5.3</v>
      </c>
      <c r="CH53" s="709">
        <v>11.4</v>
      </c>
      <c r="CI53" s="701">
        <v>11.7</v>
      </c>
      <c r="CJ53" s="712">
        <v>14</v>
      </c>
      <c r="CK53" s="729">
        <f t="shared" si="33"/>
        <v>7</v>
      </c>
      <c r="CL53" s="712">
        <v>1.8</v>
      </c>
      <c r="CM53" s="712">
        <v>5.8000000000000007</v>
      </c>
      <c r="CN53" s="712">
        <v>6.4</v>
      </c>
      <c r="CO53" s="714">
        <v>97</v>
      </c>
      <c r="CP53" s="985">
        <v>85</v>
      </c>
      <c r="CQ53" s="729">
        <f t="shared" si="34"/>
        <v>27</v>
      </c>
      <c r="CR53" s="715">
        <v>22</v>
      </c>
      <c r="CS53" s="985">
        <v>85</v>
      </c>
      <c r="CT53" s="729">
        <f t="shared" si="1"/>
        <v>19</v>
      </c>
      <c r="CU53" s="715">
        <v>55</v>
      </c>
      <c r="CV53" s="712">
        <v>86</v>
      </c>
      <c r="CW53" s="729">
        <f t="shared" si="35"/>
        <v>18</v>
      </c>
      <c r="CX53" s="715">
        <v>20</v>
      </c>
      <c r="CY53" s="712">
        <v>81</v>
      </c>
      <c r="CZ53" s="729">
        <f t="shared" si="36"/>
        <v>63</v>
      </c>
      <c r="DA53" s="716">
        <v>30.952380952380953</v>
      </c>
      <c r="DB53" s="710">
        <f t="shared" si="37"/>
        <v>72</v>
      </c>
      <c r="DC53" s="715">
        <v>42</v>
      </c>
      <c r="DD53" s="717">
        <v>64.285714285714292</v>
      </c>
      <c r="DE53" s="710">
        <f t="shared" si="38"/>
        <v>66</v>
      </c>
      <c r="DF53" s="703">
        <v>4.7619047619047619</v>
      </c>
      <c r="DG53" s="705">
        <f t="shared" si="132"/>
        <v>25</v>
      </c>
      <c r="DH53" s="709">
        <v>35.714285714285715</v>
      </c>
      <c r="DI53" s="705">
        <f t="shared" si="132"/>
        <v>65</v>
      </c>
      <c r="DJ53" s="703">
        <v>14.285714285714285</v>
      </c>
      <c r="DK53" s="705">
        <f t="shared" si="40"/>
        <v>9</v>
      </c>
      <c r="DL53" s="718">
        <v>57.142857142857139</v>
      </c>
      <c r="DM53" s="705">
        <f t="shared" si="41"/>
        <v>68</v>
      </c>
      <c r="DN53" s="703">
        <v>10.714285714285714</v>
      </c>
      <c r="DO53" s="705">
        <f t="shared" si="42"/>
        <v>20</v>
      </c>
      <c r="DP53" s="702">
        <v>118</v>
      </c>
      <c r="DQ53" s="719">
        <v>63.559322033898304</v>
      </c>
      <c r="DR53" s="705">
        <f t="shared" si="122"/>
        <v>60</v>
      </c>
      <c r="DS53" s="702">
        <v>26</v>
      </c>
      <c r="DT53" s="719">
        <v>53.846153846153847</v>
      </c>
      <c r="DU53" s="705">
        <v>8</v>
      </c>
      <c r="DV53" s="702">
        <v>105</v>
      </c>
      <c r="DW53" s="720">
        <v>70.476190476190482</v>
      </c>
      <c r="DX53" s="705">
        <v>22</v>
      </c>
      <c r="DY53" s="702">
        <v>88</v>
      </c>
      <c r="DZ53" s="1145">
        <v>0.75</v>
      </c>
      <c r="EA53" s="726">
        <v>58</v>
      </c>
      <c r="EB53" s="720">
        <v>9.0909090909090917</v>
      </c>
      <c r="EC53" s="705">
        <v>59</v>
      </c>
      <c r="ED53" s="702">
        <v>100</v>
      </c>
      <c r="EE53" s="712">
        <v>1.8064516129032258</v>
      </c>
      <c r="EF53" s="729">
        <v>5</v>
      </c>
      <c r="EG53" s="720">
        <v>31.000000000000007</v>
      </c>
      <c r="EH53" s="705">
        <v>13</v>
      </c>
      <c r="EI53" s="702">
        <v>106</v>
      </c>
      <c r="EJ53" s="712">
        <v>0.98717948717948723</v>
      </c>
      <c r="EK53" s="729">
        <v>37</v>
      </c>
      <c r="EL53" s="720">
        <v>36.79245283018868</v>
      </c>
      <c r="EM53" s="705">
        <v>9</v>
      </c>
      <c r="EN53" s="714">
        <v>92</v>
      </c>
      <c r="EO53" s="712">
        <v>0.6</v>
      </c>
      <c r="EP53" s="729">
        <v>55</v>
      </c>
      <c r="EQ53" s="725">
        <v>10.869565217391305</v>
      </c>
      <c r="ER53" s="733">
        <v>31</v>
      </c>
      <c r="ES53" s="702">
        <v>96</v>
      </c>
      <c r="ET53" s="726">
        <v>0.7857142857142857</v>
      </c>
      <c r="EU53" s="726">
        <v>39</v>
      </c>
      <c r="EV53" s="720">
        <v>14.583333333333334</v>
      </c>
      <c r="EW53" s="705">
        <v>23</v>
      </c>
      <c r="EX53" s="715">
        <v>88</v>
      </c>
      <c r="EY53" s="726">
        <v>0.5</v>
      </c>
      <c r="EZ53" s="726">
        <v>49</v>
      </c>
      <c r="FA53" s="725">
        <v>1.1363636363636365</v>
      </c>
      <c r="FB53" s="715">
        <v>69</v>
      </c>
      <c r="FC53" s="702">
        <v>97</v>
      </c>
      <c r="FD53" s="726">
        <v>0.5</v>
      </c>
      <c r="FE53" s="726">
        <v>55</v>
      </c>
      <c r="FF53" s="720">
        <v>8.2474226804123703</v>
      </c>
      <c r="FG53" s="705">
        <v>40</v>
      </c>
      <c r="FH53" s="702">
        <v>86</v>
      </c>
      <c r="FI53" s="726">
        <v>2.9375</v>
      </c>
      <c r="FJ53" s="726">
        <v>55</v>
      </c>
      <c r="FK53" s="720">
        <v>27.906976744186046</v>
      </c>
      <c r="FL53" s="705">
        <v>68</v>
      </c>
      <c r="FM53" s="714">
        <v>26</v>
      </c>
      <c r="FN53" s="725">
        <v>30.76923076923077</v>
      </c>
      <c r="FO53" s="715">
        <v>14</v>
      </c>
      <c r="FP53" s="702">
        <v>19</v>
      </c>
      <c r="FQ53" s="727">
        <v>0</v>
      </c>
      <c r="FR53" s="727">
        <v>62</v>
      </c>
      <c r="FS53" s="720">
        <v>0</v>
      </c>
      <c r="FT53" s="705">
        <v>62</v>
      </c>
      <c r="FU53" s="702">
        <v>20</v>
      </c>
      <c r="FV53" s="712">
        <v>0.5</v>
      </c>
      <c r="FW53" s="729">
        <v>61</v>
      </c>
      <c r="FX53" s="720">
        <v>5</v>
      </c>
      <c r="FY53" s="705">
        <v>44</v>
      </c>
      <c r="FZ53" s="702">
        <v>22</v>
      </c>
      <c r="GA53" s="712">
        <v>0.66666666666666663</v>
      </c>
      <c r="GB53" s="729">
        <v>51</v>
      </c>
      <c r="GC53" s="720">
        <v>13.636363636363635</v>
      </c>
      <c r="GD53" s="705">
        <v>6</v>
      </c>
      <c r="GE53" s="702">
        <v>19</v>
      </c>
      <c r="GF53" s="712">
        <v>0</v>
      </c>
      <c r="GG53" s="729">
        <v>59</v>
      </c>
      <c r="GH53" s="720">
        <v>0</v>
      </c>
      <c r="GI53" s="705">
        <v>59</v>
      </c>
      <c r="GJ53" s="702">
        <v>23</v>
      </c>
      <c r="GK53" s="726">
        <v>1.3</v>
      </c>
      <c r="GL53" s="726">
        <v>41</v>
      </c>
      <c r="GM53" s="720">
        <v>21.739130434782609</v>
      </c>
      <c r="GN53" s="705">
        <v>11</v>
      </c>
      <c r="GO53" s="702">
        <v>19</v>
      </c>
      <c r="GP53" s="726">
        <v>0</v>
      </c>
      <c r="GQ53" s="726">
        <v>60</v>
      </c>
      <c r="GR53" s="720">
        <v>0</v>
      </c>
      <c r="GS53" s="705">
        <v>60</v>
      </c>
      <c r="GT53" s="702">
        <v>20</v>
      </c>
      <c r="GU53" s="726">
        <v>0.5</v>
      </c>
      <c r="GV53" s="726">
        <v>28</v>
      </c>
      <c r="GW53" s="720">
        <v>5</v>
      </c>
      <c r="GX53" s="705">
        <v>10</v>
      </c>
      <c r="GY53" s="702">
        <v>20</v>
      </c>
      <c r="GZ53" s="726">
        <v>0</v>
      </c>
      <c r="HA53" s="726">
        <v>50</v>
      </c>
      <c r="HB53" s="720">
        <v>0</v>
      </c>
      <c r="HC53" s="705">
        <v>50</v>
      </c>
      <c r="HD53" s="709">
        <v>24.444444444444443</v>
      </c>
      <c r="HE53" s="703">
        <v>2.2222222222222223</v>
      </c>
      <c r="HF53" s="703">
        <v>66.666666666666657</v>
      </c>
      <c r="HG53" s="703">
        <v>13.333333333333334</v>
      </c>
      <c r="HH53" s="1299">
        <v>6.666666666666667</v>
      </c>
      <c r="HI53" s="1299">
        <v>13.333333333333334</v>
      </c>
      <c r="HJ53" s="1299">
        <v>60</v>
      </c>
      <c r="HK53" s="1299">
        <v>2.2222222222222223</v>
      </c>
      <c r="HL53" s="1299">
        <v>66.666666666666657</v>
      </c>
      <c r="HM53" s="1300">
        <v>45</v>
      </c>
      <c r="HN53" s="709">
        <v>15.333333333333332</v>
      </c>
      <c r="HO53" s="709">
        <v>1.3333333333333335</v>
      </c>
      <c r="HP53" s="709">
        <v>47.666666666666671</v>
      </c>
      <c r="HQ53" s="709">
        <v>20</v>
      </c>
      <c r="HR53" s="709">
        <v>6.666666666666667</v>
      </c>
      <c r="HS53" s="709">
        <v>33</v>
      </c>
      <c r="HT53" s="709">
        <v>38.666666666666664</v>
      </c>
      <c r="HU53" s="709">
        <v>3.3333333333333335</v>
      </c>
      <c r="HV53" s="709">
        <v>44.666666666666664</v>
      </c>
      <c r="HW53" s="1300">
        <v>300</v>
      </c>
      <c r="HX53" s="1265">
        <v>0</v>
      </c>
      <c r="HY53" s="1266">
        <v>0</v>
      </c>
      <c r="HZ53" s="1266">
        <v>0</v>
      </c>
      <c r="IA53" s="1266">
        <v>0</v>
      </c>
      <c r="IB53" s="1266">
        <v>7</v>
      </c>
      <c r="IC53" s="1266">
        <v>15</v>
      </c>
      <c r="ID53" s="1266" t="s">
        <v>31</v>
      </c>
      <c r="IE53" s="1266">
        <v>0</v>
      </c>
      <c r="IF53" s="1267">
        <v>22</v>
      </c>
      <c r="IG53" s="1268">
        <v>3</v>
      </c>
      <c r="IH53" s="1269">
        <v>0</v>
      </c>
      <c r="II53" s="1269">
        <v>0</v>
      </c>
      <c r="IJ53" s="1269">
        <v>0</v>
      </c>
      <c r="IK53" s="1269">
        <v>12</v>
      </c>
      <c r="IL53" s="1269">
        <v>32</v>
      </c>
      <c r="IM53" s="1269" t="s">
        <v>31</v>
      </c>
      <c r="IN53" s="1269">
        <v>8</v>
      </c>
      <c r="IO53" s="1267">
        <v>55</v>
      </c>
      <c r="IP53" s="1268">
        <v>0</v>
      </c>
      <c r="IQ53" s="1269">
        <v>0</v>
      </c>
      <c r="IR53" s="1269">
        <v>0</v>
      </c>
      <c r="IS53" s="1269">
        <v>0</v>
      </c>
      <c r="IT53" s="1269">
        <v>10</v>
      </c>
      <c r="IU53" s="1269">
        <v>10</v>
      </c>
      <c r="IV53" s="1269" t="s">
        <v>31</v>
      </c>
      <c r="IW53" s="1269">
        <v>0</v>
      </c>
      <c r="IX53" s="1270">
        <v>20</v>
      </c>
      <c r="IY53" s="1268">
        <v>0</v>
      </c>
      <c r="IZ53" s="1269">
        <v>0</v>
      </c>
      <c r="JA53" s="1269">
        <v>0</v>
      </c>
      <c r="JB53" s="1269">
        <v>0</v>
      </c>
      <c r="JC53" s="1269">
        <v>31.818181818181817</v>
      </c>
      <c r="JD53" s="1269">
        <v>68.181818181818173</v>
      </c>
      <c r="JE53" s="1269" t="s">
        <v>31</v>
      </c>
      <c r="JF53" s="1269">
        <v>0</v>
      </c>
      <c r="JG53" s="1270">
        <v>100</v>
      </c>
      <c r="JH53" s="1268">
        <v>5.4545454545454541</v>
      </c>
      <c r="JI53" s="1269">
        <v>0</v>
      </c>
      <c r="JJ53" s="1269">
        <v>0</v>
      </c>
      <c r="JK53" s="1269">
        <v>0</v>
      </c>
      <c r="JL53" s="1269">
        <v>21.818181818181817</v>
      </c>
      <c r="JM53" s="1269">
        <v>58.18181818181818</v>
      </c>
      <c r="JN53" s="1269" t="s">
        <v>31</v>
      </c>
      <c r="JO53" s="1269">
        <v>14.545454545454545</v>
      </c>
      <c r="JP53" s="1270">
        <v>100</v>
      </c>
      <c r="JQ53" s="1268">
        <v>0</v>
      </c>
      <c r="JR53" s="1269">
        <v>0</v>
      </c>
      <c r="JS53" s="1269">
        <v>0</v>
      </c>
      <c r="JT53" s="1269">
        <v>0</v>
      </c>
      <c r="JU53" s="1269">
        <v>50</v>
      </c>
      <c r="JV53" s="1269">
        <v>50</v>
      </c>
      <c r="JW53" s="1269" t="s">
        <v>31</v>
      </c>
      <c r="JX53" s="1269">
        <v>0</v>
      </c>
      <c r="JY53" s="1270">
        <v>100</v>
      </c>
      <c r="JZ53" s="718">
        <v>56.572379367720472</v>
      </c>
      <c r="KA53" s="705">
        <f t="shared" si="43"/>
        <v>24</v>
      </c>
      <c r="KB53" s="718">
        <v>95</v>
      </c>
      <c r="KC53" s="705">
        <f t="shared" si="43"/>
        <v>4</v>
      </c>
      <c r="KD53" s="725">
        <v>11.923076923076923</v>
      </c>
      <c r="KE53" s="715">
        <f t="shared" si="44"/>
        <v>6</v>
      </c>
      <c r="KF53" s="725">
        <v>1.0897435897435896</v>
      </c>
      <c r="KG53" s="715">
        <f t="shared" si="44"/>
        <v>26</v>
      </c>
      <c r="KH53" s="725">
        <v>34.300791556728235</v>
      </c>
      <c r="KI53" s="715">
        <f t="shared" si="133"/>
        <v>3</v>
      </c>
      <c r="KJ53" s="1212">
        <v>0</v>
      </c>
      <c r="KK53" s="715">
        <f t="shared" si="133"/>
        <v>48</v>
      </c>
      <c r="KL53" s="725">
        <v>38.726790450928384</v>
      </c>
      <c r="KM53" s="715">
        <f t="shared" si="46"/>
        <v>2</v>
      </c>
      <c r="KN53" s="715">
        <v>78.325688073394488</v>
      </c>
      <c r="KO53" s="715">
        <f t="shared" si="47"/>
        <v>1</v>
      </c>
      <c r="KP53" s="728">
        <v>0</v>
      </c>
      <c r="KQ53" s="729">
        <v>10</v>
      </c>
      <c r="KR53" s="729">
        <v>10</v>
      </c>
      <c r="KS53" s="729">
        <v>40</v>
      </c>
      <c r="KT53" s="729">
        <v>0</v>
      </c>
      <c r="KU53" s="730">
        <f t="shared" si="48"/>
        <v>60</v>
      </c>
      <c r="KV53" s="734">
        <f t="shared" si="49"/>
        <v>56</v>
      </c>
      <c r="KW53" s="728">
        <v>0</v>
      </c>
      <c r="KX53" s="729">
        <v>0</v>
      </c>
      <c r="KY53" s="706">
        <f t="shared" si="50"/>
        <v>0</v>
      </c>
      <c r="KZ53" s="705">
        <f t="shared" si="51"/>
        <v>37</v>
      </c>
      <c r="LA53" s="847" t="s">
        <v>1632</v>
      </c>
      <c r="LB53" s="846" t="s">
        <v>1625</v>
      </c>
      <c r="LC53" s="846" t="s">
        <v>1632</v>
      </c>
      <c r="LD53" s="846" t="s">
        <v>1632</v>
      </c>
      <c r="LE53" s="729">
        <v>30</v>
      </c>
      <c r="LF53" s="1023">
        <v>23</v>
      </c>
      <c r="LG53" s="847" t="s">
        <v>1625</v>
      </c>
      <c r="LH53" s="846" t="s">
        <v>1625</v>
      </c>
      <c r="LI53" s="846" t="s">
        <v>1625</v>
      </c>
      <c r="LJ53" s="846" t="s">
        <v>1625</v>
      </c>
      <c r="LK53" s="729">
        <v>0</v>
      </c>
      <c r="LL53" s="1023">
        <v>37</v>
      </c>
      <c r="LM53" s="847" t="s">
        <v>1625</v>
      </c>
      <c r="LN53" s="846" t="s">
        <v>1625</v>
      </c>
      <c r="LO53" s="846" t="s">
        <v>1625</v>
      </c>
      <c r="LP53" s="846" t="s">
        <v>1625</v>
      </c>
      <c r="LQ53" s="729">
        <v>0</v>
      </c>
      <c r="LR53" s="1023">
        <v>68</v>
      </c>
      <c r="LS53" s="847" t="s">
        <v>1632</v>
      </c>
      <c r="LT53" s="846" t="s">
        <v>1632</v>
      </c>
      <c r="LU53" s="846" t="s">
        <v>1632</v>
      </c>
      <c r="LV53" s="846" t="s">
        <v>1632</v>
      </c>
      <c r="LW53" s="729">
        <v>40</v>
      </c>
      <c r="LX53" s="1023">
        <v>1</v>
      </c>
      <c r="LY53" s="847" t="s">
        <v>1632</v>
      </c>
      <c r="LZ53" s="846" t="s">
        <v>1632</v>
      </c>
      <c r="MA53" s="846" t="s">
        <v>1625</v>
      </c>
      <c r="MB53" s="846" t="s">
        <v>1625</v>
      </c>
      <c r="MC53" s="729">
        <v>20</v>
      </c>
      <c r="MD53" s="1023">
        <v>48</v>
      </c>
      <c r="ME53" s="847" t="s">
        <v>1625</v>
      </c>
      <c r="MF53" s="846" t="s">
        <v>1625</v>
      </c>
      <c r="MG53" s="846" t="s">
        <v>1625</v>
      </c>
      <c r="MH53" s="846" t="s">
        <v>1625</v>
      </c>
      <c r="MI53" s="729">
        <v>0</v>
      </c>
      <c r="MJ53" s="1023">
        <v>64</v>
      </c>
      <c r="MK53" s="847" t="s">
        <v>1625</v>
      </c>
      <c r="ML53" s="846" t="s">
        <v>1625</v>
      </c>
      <c r="MM53" s="846" t="s">
        <v>1625</v>
      </c>
      <c r="MN53" s="729">
        <v>0</v>
      </c>
      <c r="MO53" s="1023">
        <v>54</v>
      </c>
      <c r="MP53" s="847" t="s">
        <v>1625</v>
      </c>
      <c r="MQ53" s="846" t="s">
        <v>1632</v>
      </c>
      <c r="MR53" s="846" t="s">
        <v>1625</v>
      </c>
      <c r="MS53" s="846" t="s">
        <v>1625</v>
      </c>
      <c r="MT53" s="729">
        <v>10</v>
      </c>
      <c r="MU53" s="1023">
        <v>62</v>
      </c>
      <c r="MV53" s="846" t="s">
        <v>1625</v>
      </c>
      <c r="MW53" s="846" t="s">
        <v>1625</v>
      </c>
      <c r="MX53" s="846" t="s">
        <v>1625</v>
      </c>
      <c r="MY53" s="846" t="s">
        <v>1625</v>
      </c>
      <c r="MZ53" s="729">
        <v>0</v>
      </c>
      <c r="NA53" s="1023">
        <v>47</v>
      </c>
      <c r="NB53" s="715">
        <v>9.66</v>
      </c>
      <c r="NC53" s="715">
        <f t="shared" si="3"/>
        <v>66</v>
      </c>
      <c r="ND53" s="714">
        <v>52</v>
      </c>
      <c r="NE53" s="715">
        <v>31</v>
      </c>
      <c r="NF53" s="731">
        <v>20.448289421942587</v>
      </c>
      <c r="NG53" s="715">
        <v>33</v>
      </c>
      <c r="NH53" s="715">
        <v>52</v>
      </c>
      <c r="NI53" s="715">
        <v>31</v>
      </c>
      <c r="NJ53" s="731">
        <v>20.448289421942587</v>
      </c>
      <c r="NK53" s="715">
        <v>33</v>
      </c>
      <c r="NL53" s="715">
        <v>52</v>
      </c>
      <c r="NM53" s="715">
        <v>25</v>
      </c>
      <c r="NN53" s="2946">
        <v>20.368194281237759</v>
      </c>
      <c r="NO53" s="715">
        <v>20</v>
      </c>
      <c r="NP53" s="715">
        <v>2543</v>
      </c>
      <c r="NQ53" s="3206">
        <v>1</v>
      </c>
      <c r="NR53" s="3349">
        <v>0.78339208773991387</v>
      </c>
      <c r="NS53" s="3206">
        <v>31</v>
      </c>
      <c r="NT53" s="3206">
        <v>20</v>
      </c>
      <c r="NU53" s="3207">
        <v>0.39169604386995688</v>
      </c>
      <c r="NV53" s="3206">
        <v>36</v>
      </c>
      <c r="NW53" s="3206">
        <v>40</v>
      </c>
      <c r="NX53" s="3207">
        <v>1.5667841754798277</v>
      </c>
      <c r="NY53" s="3206">
        <v>46</v>
      </c>
      <c r="NZ53" s="3206">
        <v>2</v>
      </c>
      <c r="OA53" s="3208">
        <v>0.78339208773991376</v>
      </c>
      <c r="OB53" s="3206">
        <v>53</v>
      </c>
      <c r="OC53" s="714">
        <v>57</v>
      </c>
      <c r="OD53" s="2946">
        <v>22.265625</v>
      </c>
      <c r="OE53" s="733">
        <v>57</v>
      </c>
      <c r="OF53" s="714" t="s">
        <v>31</v>
      </c>
      <c r="OG53" s="731" t="s">
        <v>31</v>
      </c>
      <c r="OH53" s="733" t="str">
        <f t="shared" si="52"/>
        <v>-</v>
      </c>
      <c r="OI53" s="981">
        <v>28.905934598304402</v>
      </c>
      <c r="OJ53" s="733">
        <f t="shared" si="126"/>
        <v>46</v>
      </c>
      <c r="OK53" s="1355" t="s">
        <v>3047</v>
      </c>
      <c r="OL53" s="1355" t="s">
        <v>3046</v>
      </c>
      <c r="OM53" s="1355">
        <v>71</v>
      </c>
      <c r="ON53" s="3559">
        <v>28.096557182429759</v>
      </c>
      <c r="OO53" s="1355">
        <v>41</v>
      </c>
      <c r="OP53" s="977"/>
      <c r="OQ53" s="712">
        <v>37.6</v>
      </c>
      <c r="OR53" s="712">
        <v>23.5</v>
      </c>
      <c r="OS53" s="712">
        <v>22.5</v>
      </c>
      <c r="OT53" s="712">
        <v>18.947368421052634</v>
      </c>
      <c r="OU53" s="712">
        <v>34.177215189873415</v>
      </c>
      <c r="OV53" s="712">
        <v>30.37974683544304</v>
      </c>
      <c r="OW53" s="699">
        <f t="shared" si="53"/>
        <v>2</v>
      </c>
      <c r="OX53" s="712">
        <v>27.850721741061509</v>
      </c>
      <c r="OY53" s="699">
        <f t="shared" si="53"/>
        <v>2</v>
      </c>
      <c r="OZ53" s="712">
        <v>7.1</v>
      </c>
      <c r="PA53" s="712">
        <v>8.8000000000000007</v>
      </c>
      <c r="PB53" s="712">
        <v>7.9</v>
      </c>
      <c r="PC53" s="712">
        <v>9.4736842105263168</v>
      </c>
      <c r="PD53" s="712">
        <v>10.126582278481013</v>
      </c>
      <c r="PE53" s="712">
        <v>11.39240506329114</v>
      </c>
      <c r="PF53" s="699">
        <f t="shared" si="54"/>
        <v>42</v>
      </c>
      <c r="PG53" s="712">
        <v>9.1321119253830787</v>
      </c>
      <c r="PH53" s="699">
        <f t="shared" si="55"/>
        <v>43</v>
      </c>
      <c r="PI53" s="712">
        <v>41.77215189873418</v>
      </c>
      <c r="PJ53" s="699">
        <f t="shared" si="56"/>
        <v>7</v>
      </c>
      <c r="PK53" s="985">
        <v>36.982833666444591</v>
      </c>
      <c r="PL53" s="699">
        <f t="shared" si="56"/>
        <v>4</v>
      </c>
      <c r="PM53" s="985">
        <v>384.7</v>
      </c>
      <c r="PN53" s="985">
        <v>388.2</v>
      </c>
      <c r="PO53" s="699">
        <f t="shared" si="57"/>
        <v>10</v>
      </c>
      <c r="PP53" s="712">
        <v>296.8</v>
      </c>
      <c r="PQ53" s="985">
        <v>266.2</v>
      </c>
      <c r="PR53" s="699">
        <f t="shared" si="58"/>
        <v>4</v>
      </c>
      <c r="PS53" s="982">
        <v>130</v>
      </c>
      <c r="PT53" s="725">
        <v>53.07692307692308</v>
      </c>
      <c r="PU53" s="699">
        <v>6</v>
      </c>
      <c r="PV53" s="699">
        <v>129</v>
      </c>
      <c r="PW53" s="725">
        <v>58.914728682170548</v>
      </c>
      <c r="PX53" s="699">
        <v>48</v>
      </c>
      <c r="PY53" s="715">
        <v>119</v>
      </c>
      <c r="PZ53" s="725">
        <v>79.831932773109244</v>
      </c>
      <c r="QA53" s="699">
        <v>28</v>
      </c>
      <c r="QB53" s="982">
        <v>124</v>
      </c>
      <c r="QC53" s="715">
        <v>47.580645161290327</v>
      </c>
      <c r="QD53" s="699">
        <v>22</v>
      </c>
      <c r="QE53" s="716">
        <v>0</v>
      </c>
      <c r="QF53" s="3644">
        <v>0</v>
      </c>
      <c r="QG53" s="699">
        <v>23</v>
      </c>
      <c r="QH53" s="1363" t="s">
        <v>1627</v>
      </c>
      <c r="QI53" s="712">
        <v>79.192546583850927</v>
      </c>
      <c r="QJ53" s="712">
        <v>80.327868852459019</v>
      </c>
      <c r="QK53" s="699">
        <f t="shared" si="59"/>
        <v>26</v>
      </c>
      <c r="QL53" s="715">
        <v>366</v>
      </c>
      <c r="QM53" s="709">
        <v>62.251655629139066</v>
      </c>
      <c r="QN53" s="703">
        <v>66.666666666666657</v>
      </c>
      <c r="QO53" s="978">
        <v>5</v>
      </c>
      <c r="QP53" s="705">
        <v>171</v>
      </c>
      <c r="QQ53" s="3553">
        <v>89.86486486486487</v>
      </c>
      <c r="QR53" s="709">
        <v>144.80000000000001</v>
      </c>
      <c r="QS53" s="978">
        <f t="shared" si="60"/>
        <v>63</v>
      </c>
      <c r="QT53" s="703">
        <v>456.6</v>
      </c>
      <c r="QU53" s="978">
        <f t="shared" si="61"/>
        <v>76</v>
      </c>
      <c r="QV53" s="703">
        <v>0</v>
      </c>
      <c r="QW53" s="978">
        <f t="shared" si="62"/>
        <v>31</v>
      </c>
      <c r="QX53" s="703">
        <v>0</v>
      </c>
      <c r="QY53" s="979">
        <f t="shared" si="63"/>
        <v>12</v>
      </c>
      <c r="QZ53" s="712">
        <v>0</v>
      </c>
      <c r="RA53" s="699">
        <v>30</v>
      </c>
      <c r="RB53" s="712">
        <v>0</v>
      </c>
      <c r="RC53" s="699">
        <v>69</v>
      </c>
      <c r="RD53" s="712">
        <v>0</v>
      </c>
      <c r="RE53" s="699">
        <v>24</v>
      </c>
      <c r="RF53" s="712">
        <v>0</v>
      </c>
      <c r="RG53" s="699">
        <v>32</v>
      </c>
      <c r="RH53" s="699">
        <v>32139.3</v>
      </c>
      <c r="RI53" s="978">
        <f t="shared" si="64"/>
        <v>2</v>
      </c>
      <c r="RJ53" s="712">
        <v>1408.5</v>
      </c>
      <c r="RK53" s="978">
        <f t="shared" si="64"/>
        <v>32</v>
      </c>
      <c r="RL53" s="712">
        <v>1097.9000000000001</v>
      </c>
      <c r="RM53" s="978">
        <f t="shared" si="64"/>
        <v>19</v>
      </c>
      <c r="RN53" s="712">
        <v>20539</v>
      </c>
      <c r="RO53" s="978">
        <f t="shared" si="64"/>
        <v>3</v>
      </c>
      <c r="RP53" s="712">
        <v>0</v>
      </c>
      <c r="RQ53" s="978">
        <f t="shared" si="65"/>
        <v>2</v>
      </c>
      <c r="RR53" s="712">
        <v>0</v>
      </c>
      <c r="RS53" s="978">
        <f t="shared" si="65"/>
        <v>1</v>
      </c>
      <c r="RT53" s="712">
        <v>654.29999999999995</v>
      </c>
      <c r="RU53" s="978">
        <f t="shared" si="65"/>
        <v>8</v>
      </c>
      <c r="RV53" s="712">
        <f t="shared" si="66"/>
        <v>654.29999999999995</v>
      </c>
      <c r="RW53" s="978">
        <f t="shared" si="67"/>
        <v>8</v>
      </c>
      <c r="RX53" s="712">
        <v>5</v>
      </c>
      <c r="RY53" s="712" t="s">
        <v>1632</v>
      </c>
      <c r="RZ53" s="712">
        <v>0</v>
      </c>
      <c r="SA53" s="712" t="s">
        <v>1625</v>
      </c>
      <c r="SB53" s="712">
        <v>0</v>
      </c>
      <c r="SC53" s="712" t="s">
        <v>1625</v>
      </c>
      <c r="SD53" s="712">
        <v>5</v>
      </c>
      <c r="SE53" s="712" t="s">
        <v>1632</v>
      </c>
      <c r="SF53" s="712">
        <v>0</v>
      </c>
      <c r="SG53" s="712" t="s">
        <v>1625</v>
      </c>
      <c r="SH53" s="712">
        <v>10</v>
      </c>
      <c r="SI53" s="699">
        <f t="shared" si="68"/>
        <v>46</v>
      </c>
      <c r="SJ53" s="712">
        <v>0</v>
      </c>
      <c r="SK53" s="712" t="s">
        <v>1625</v>
      </c>
      <c r="SL53" s="712">
        <v>0</v>
      </c>
      <c r="SM53" s="712" t="s">
        <v>1625</v>
      </c>
      <c r="SN53" s="712">
        <v>0</v>
      </c>
      <c r="SO53" s="712" t="s">
        <v>1625</v>
      </c>
      <c r="SP53" s="712">
        <v>0</v>
      </c>
      <c r="SQ53" s="712" t="s">
        <v>1625</v>
      </c>
      <c r="SR53" s="712">
        <v>0</v>
      </c>
      <c r="SS53" s="699">
        <f t="shared" si="69"/>
        <v>65</v>
      </c>
      <c r="ST53" s="712">
        <v>5</v>
      </c>
      <c r="SU53" s="712" t="s">
        <v>1632</v>
      </c>
      <c r="SV53" s="712">
        <v>5</v>
      </c>
      <c r="SW53" s="712" t="s">
        <v>1632</v>
      </c>
      <c r="SX53" s="712">
        <v>5</v>
      </c>
      <c r="SY53" s="712" t="s">
        <v>1632</v>
      </c>
      <c r="SZ53" s="712">
        <v>15</v>
      </c>
      <c r="TA53" s="699">
        <f t="shared" si="70"/>
        <v>1</v>
      </c>
      <c r="TB53" s="699">
        <v>10</v>
      </c>
      <c r="TC53" s="699" t="s">
        <v>1632</v>
      </c>
      <c r="TD53" s="699">
        <v>10</v>
      </c>
      <c r="TE53" s="699" t="s">
        <v>1632</v>
      </c>
      <c r="TF53" s="699">
        <v>10</v>
      </c>
      <c r="TG53" s="699" t="s">
        <v>1632</v>
      </c>
      <c r="TH53" s="699">
        <v>10</v>
      </c>
      <c r="TI53" s="699" t="s">
        <v>1632</v>
      </c>
      <c r="TJ53" s="699">
        <v>40</v>
      </c>
      <c r="TK53" s="699">
        <f t="shared" si="71"/>
        <v>1</v>
      </c>
      <c r="TL53" s="989">
        <v>10</v>
      </c>
      <c r="TM53" s="989">
        <v>10</v>
      </c>
      <c r="TN53" s="989">
        <v>10</v>
      </c>
      <c r="TO53" s="989">
        <v>0</v>
      </c>
      <c r="TP53" s="989">
        <v>30</v>
      </c>
      <c r="TQ53" s="699">
        <f t="shared" si="72"/>
        <v>36</v>
      </c>
      <c r="TR53" s="712" t="s">
        <v>1632</v>
      </c>
      <c r="TS53" s="712" t="s">
        <v>1632</v>
      </c>
      <c r="TT53" s="712" t="s">
        <v>1632</v>
      </c>
      <c r="TU53" s="712" t="s">
        <v>1632</v>
      </c>
      <c r="TV53" s="712">
        <v>5</v>
      </c>
      <c r="TW53" s="712">
        <v>5</v>
      </c>
      <c r="TX53" s="712">
        <v>5</v>
      </c>
      <c r="TY53" s="712">
        <v>5</v>
      </c>
      <c r="TZ53" s="712">
        <v>20</v>
      </c>
      <c r="UA53" s="699">
        <f t="shared" si="73"/>
        <v>1</v>
      </c>
      <c r="UB53" s="712">
        <v>10</v>
      </c>
      <c r="UC53" s="712">
        <v>10</v>
      </c>
      <c r="UD53" s="712">
        <v>10</v>
      </c>
      <c r="UE53" s="712">
        <v>0</v>
      </c>
      <c r="UF53" s="712">
        <v>30</v>
      </c>
      <c r="UG53" s="699">
        <f t="shared" si="74"/>
        <v>11</v>
      </c>
      <c r="UH53" s="715">
        <v>0</v>
      </c>
      <c r="UI53" s="712">
        <v>0</v>
      </c>
      <c r="UJ53" s="699">
        <v>25</v>
      </c>
      <c r="UK53" s="715">
        <v>2</v>
      </c>
      <c r="UL53" s="712">
        <v>22.271714922049</v>
      </c>
      <c r="UM53" s="699">
        <v>25</v>
      </c>
      <c r="UN53" s="715">
        <v>3</v>
      </c>
      <c r="UO53" s="712">
        <v>33.407572383073493</v>
      </c>
      <c r="UP53" s="699">
        <v>4</v>
      </c>
      <c r="UQ53" s="715">
        <v>0</v>
      </c>
      <c r="UR53" s="712">
        <v>0</v>
      </c>
      <c r="US53" s="699">
        <v>43</v>
      </c>
      <c r="UT53" s="712">
        <v>22.3</v>
      </c>
      <c r="UU53" s="699">
        <v>66</v>
      </c>
      <c r="UV53" s="712">
        <v>22.3</v>
      </c>
      <c r="UW53" s="699">
        <v>52</v>
      </c>
      <c r="UX53" s="1099">
        <v>11.1</v>
      </c>
      <c r="UY53" s="699">
        <v>11</v>
      </c>
      <c r="UZ53" s="989">
        <v>0.185</v>
      </c>
      <c r="VA53" s="989">
        <v>21</v>
      </c>
      <c r="VB53" s="989">
        <v>0</v>
      </c>
      <c r="VC53" s="989">
        <v>66</v>
      </c>
      <c r="VD53" s="989">
        <v>0.13800000000000001</v>
      </c>
      <c r="VE53" s="989">
        <v>4</v>
      </c>
      <c r="VF53" s="989">
        <v>0</v>
      </c>
      <c r="VG53" s="989">
        <v>49</v>
      </c>
      <c r="VH53" s="989">
        <v>0.11</v>
      </c>
      <c r="VI53" s="989">
        <v>2</v>
      </c>
      <c r="VJ53" s="989">
        <v>3.5999999999999997E-2</v>
      </c>
      <c r="VK53" s="989">
        <v>4</v>
      </c>
      <c r="VL53" s="989">
        <v>0</v>
      </c>
      <c r="VM53" s="989">
        <v>7</v>
      </c>
      <c r="VN53" s="989">
        <v>0</v>
      </c>
      <c r="VO53" s="989">
        <v>7</v>
      </c>
      <c r="VP53" s="989">
        <v>3</v>
      </c>
      <c r="VQ53" s="989">
        <v>33.065138322495315</v>
      </c>
      <c r="VR53" s="989">
        <v>70</v>
      </c>
      <c r="VS53" s="989">
        <v>10</v>
      </c>
      <c r="VT53" s="989">
        <v>110.21712774165104</v>
      </c>
      <c r="VU53" s="989">
        <v>4</v>
      </c>
      <c r="VV53" s="989">
        <v>5</v>
      </c>
      <c r="VW53" s="989">
        <v>55.10856387082552</v>
      </c>
      <c r="VX53" s="989">
        <v>58</v>
      </c>
      <c r="VY53" s="989">
        <v>9</v>
      </c>
      <c r="VZ53" s="989">
        <v>99.195414967485945</v>
      </c>
      <c r="WA53" s="989">
        <v>33</v>
      </c>
      <c r="WB53" s="989">
        <v>37</v>
      </c>
      <c r="WC53" s="989">
        <v>407.80337264410889</v>
      </c>
      <c r="WD53" s="989">
        <v>42</v>
      </c>
      <c r="WE53" s="989">
        <v>17</v>
      </c>
      <c r="WF53" s="989">
        <v>187.36911716080678</v>
      </c>
      <c r="WG53" s="989">
        <v>32</v>
      </c>
      <c r="WH53" s="989">
        <v>0</v>
      </c>
      <c r="WI53" s="989">
        <v>51</v>
      </c>
      <c r="WJ53" s="989">
        <v>0</v>
      </c>
      <c r="WK53" s="989">
        <v>10</v>
      </c>
      <c r="WL53" s="989">
        <v>0</v>
      </c>
      <c r="WM53" s="989">
        <v>2</v>
      </c>
      <c r="WN53" s="989">
        <v>0</v>
      </c>
      <c r="WO53" s="989">
        <v>51</v>
      </c>
      <c r="WP53" s="989">
        <v>0</v>
      </c>
      <c r="WQ53" s="989">
        <v>19</v>
      </c>
      <c r="WR53" s="989">
        <v>0</v>
      </c>
      <c r="WS53" s="989">
        <v>31</v>
      </c>
      <c r="WT53" s="989">
        <v>0</v>
      </c>
      <c r="WU53" s="989">
        <v>25</v>
      </c>
      <c r="WV53" s="989">
        <v>0</v>
      </c>
      <c r="WW53" s="989">
        <v>12</v>
      </c>
      <c r="WX53" s="989">
        <v>0</v>
      </c>
      <c r="WY53" s="989">
        <v>41</v>
      </c>
      <c r="WZ53" s="712">
        <v>123.84</v>
      </c>
      <c r="XA53" s="699">
        <v>71</v>
      </c>
      <c r="XB53" s="712">
        <v>928.79</v>
      </c>
      <c r="XC53" s="712">
        <v>12</v>
      </c>
      <c r="XD53" s="712">
        <v>550.72</v>
      </c>
      <c r="XE53" s="699">
        <v>1</v>
      </c>
      <c r="XF53" s="712">
        <v>0</v>
      </c>
      <c r="XG53" s="712">
        <v>23</v>
      </c>
      <c r="XH53" s="712">
        <v>434.78</v>
      </c>
      <c r="XI53" s="699">
        <v>8</v>
      </c>
      <c r="XJ53" s="712">
        <v>154.80000000000001</v>
      </c>
      <c r="XK53" s="699">
        <v>57</v>
      </c>
      <c r="XL53" s="712">
        <v>0</v>
      </c>
      <c r="XM53" s="699">
        <v>63</v>
      </c>
      <c r="XO53" s="714"/>
      <c r="XP53" s="725"/>
      <c r="XQ53" s="715"/>
      <c r="XR53" s="714"/>
      <c r="XS53" s="725"/>
      <c r="XT53" s="715"/>
      <c r="XU53" s="715"/>
      <c r="XV53" s="712"/>
      <c r="XW53" s="715"/>
      <c r="XX53" s="1169">
        <v>123</v>
      </c>
      <c r="XY53" s="1174">
        <v>3.2520325203252036</v>
      </c>
      <c r="XZ53" s="1168">
        <f t="shared" si="75"/>
        <v>19</v>
      </c>
      <c r="YA53" s="715">
        <v>121</v>
      </c>
      <c r="YB53" s="725">
        <v>22.314049586776861</v>
      </c>
      <c r="YC53" s="715">
        <f t="shared" si="76"/>
        <v>9</v>
      </c>
      <c r="YD53" s="714">
        <v>48</v>
      </c>
      <c r="YE53" s="725">
        <v>5.9322033898305087</v>
      </c>
      <c r="YF53" s="715">
        <f t="shared" si="77"/>
        <v>20</v>
      </c>
      <c r="YG53" s="699">
        <v>126</v>
      </c>
      <c r="YH53" s="1099">
        <v>9.5238095238095237</v>
      </c>
      <c r="YI53" s="715">
        <f t="shared" si="78"/>
        <v>55</v>
      </c>
      <c r="YJ53" s="714">
        <v>48</v>
      </c>
      <c r="YK53" s="712">
        <v>18.64406779661017</v>
      </c>
      <c r="YL53" s="715">
        <f t="shared" si="79"/>
        <v>15</v>
      </c>
      <c r="YM53" s="699">
        <v>126</v>
      </c>
      <c r="YN53" s="712">
        <v>20.634920634920633</v>
      </c>
      <c r="YO53" s="715">
        <f t="shared" si="80"/>
        <v>22</v>
      </c>
      <c r="YP53" s="1178">
        <v>50</v>
      </c>
      <c r="YQ53" s="1099">
        <v>0</v>
      </c>
      <c r="YR53" s="1099">
        <v>25</v>
      </c>
      <c r="YS53" s="1099">
        <v>0</v>
      </c>
      <c r="YT53" s="1099">
        <v>0</v>
      </c>
      <c r="YU53" s="1099">
        <v>0</v>
      </c>
      <c r="YV53" s="1099">
        <v>0</v>
      </c>
      <c r="YW53" s="1099">
        <v>0</v>
      </c>
      <c r="YX53" s="1099">
        <v>0</v>
      </c>
      <c r="YY53" s="1099">
        <v>25</v>
      </c>
      <c r="YZ53" s="1099">
        <v>0</v>
      </c>
      <c r="ZA53" s="1188">
        <v>4</v>
      </c>
      <c r="ZB53" s="985">
        <v>62.962962962962962</v>
      </c>
      <c r="ZC53" s="985">
        <v>11.111111111111111</v>
      </c>
      <c r="ZD53" s="985">
        <v>22.222222222222221</v>
      </c>
      <c r="ZE53" s="985">
        <v>3.7037037037037033</v>
      </c>
      <c r="ZF53" s="985">
        <v>11.111111111111111</v>
      </c>
      <c r="ZG53" s="985">
        <v>0</v>
      </c>
      <c r="ZH53" s="985">
        <v>11.111111111111111</v>
      </c>
      <c r="ZI53" s="985">
        <v>7.4074074074074066</v>
      </c>
      <c r="ZJ53" s="985">
        <v>25.925925925925924</v>
      </c>
      <c r="ZK53" s="985">
        <v>3.7037037037037033</v>
      </c>
      <c r="ZL53" s="985">
        <v>0</v>
      </c>
      <c r="ZM53" s="699">
        <v>27</v>
      </c>
      <c r="ZN53" s="714" t="s">
        <v>1650</v>
      </c>
      <c r="ZO53" s="715" t="s">
        <v>1650</v>
      </c>
      <c r="ZP53" s="715" t="s">
        <v>1650</v>
      </c>
      <c r="ZQ53" s="715" t="s">
        <v>1650</v>
      </c>
      <c r="ZR53" s="715" t="s">
        <v>1650</v>
      </c>
      <c r="ZS53" s="715" t="s">
        <v>1650</v>
      </c>
      <c r="ZT53" s="715">
        <v>2</v>
      </c>
      <c r="ZU53" s="715">
        <v>2</v>
      </c>
      <c r="ZV53" s="715">
        <v>2</v>
      </c>
      <c r="ZW53" s="715">
        <v>2</v>
      </c>
      <c r="ZX53" s="715">
        <v>2</v>
      </c>
      <c r="ZY53" s="715">
        <v>2</v>
      </c>
      <c r="ZZ53" s="715">
        <f t="shared" si="81"/>
        <v>12</v>
      </c>
      <c r="AAA53" s="715">
        <f t="shared" si="82"/>
        <v>1</v>
      </c>
      <c r="AAB53" s="716" t="s">
        <v>31</v>
      </c>
      <c r="AAC53" s="712" t="s">
        <v>31</v>
      </c>
      <c r="AAD53" s="712" t="s">
        <v>31</v>
      </c>
      <c r="AAE53" s="712" t="s">
        <v>31</v>
      </c>
      <c r="AAF53" s="712" t="s">
        <v>31</v>
      </c>
      <c r="AAG53" s="712" t="s">
        <v>31</v>
      </c>
      <c r="AAH53" s="714">
        <v>0</v>
      </c>
      <c r="AAI53" s="715">
        <v>0</v>
      </c>
      <c r="AAJ53" s="715">
        <v>0</v>
      </c>
      <c r="AAK53" s="715">
        <v>0</v>
      </c>
      <c r="AAL53" s="715">
        <v>0</v>
      </c>
      <c r="AAM53" s="733">
        <v>0</v>
      </c>
      <c r="AAN53" s="2996">
        <v>0</v>
      </c>
      <c r="AAO53" s="2954">
        <f t="shared" si="83"/>
        <v>76</v>
      </c>
      <c r="AAP53" s="2995">
        <v>0</v>
      </c>
      <c r="AAQ53" s="2954">
        <f t="shared" si="84"/>
        <v>58</v>
      </c>
      <c r="AAR53" s="2995">
        <v>0</v>
      </c>
      <c r="AAS53" s="2954">
        <f t="shared" si="85"/>
        <v>54</v>
      </c>
      <c r="AAT53" s="2995">
        <v>0</v>
      </c>
      <c r="AAU53" s="2954">
        <f t="shared" si="86"/>
        <v>60</v>
      </c>
      <c r="AAV53" s="2995">
        <v>0</v>
      </c>
      <c r="AAW53" s="2954">
        <f t="shared" si="87"/>
        <v>69</v>
      </c>
      <c r="AAX53" s="2995">
        <v>0</v>
      </c>
      <c r="AAY53" s="2954">
        <f t="shared" si="88"/>
        <v>69</v>
      </c>
      <c r="AAZ53" s="982">
        <v>0</v>
      </c>
      <c r="ABA53" s="699">
        <v>0</v>
      </c>
      <c r="ABB53" s="699">
        <v>0</v>
      </c>
      <c r="ABC53" s="2988">
        <v>0</v>
      </c>
      <c r="ABD53" s="2954">
        <f t="shared" si="89"/>
        <v>58</v>
      </c>
      <c r="ABE53" s="2955">
        <v>0</v>
      </c>
      <c r="ABF53" s="2954">
        <f t="shared" si="89"/>
        <v>28</v>
      </c>
      <c r="ABG53" s="2955">
        <v>0</v>
      </c>
      <c r="ABH53" s="2993">
        <f t="shared" si="89"/>
        <v>32</v>
      </c>
      <c r="ABI53" s="982">
        <v>0</v>
      </c>
      <c r="ABJ53" s="731">
        <v>0</v>
      </c>
      <c r="ABK53" s="715">
        <f t="shared" si="90"/>
        <v>31</v>
      </c>
      <c r="ABL53" s="716" t="s">
        <v>1687</v>
      </c>
      <c r="ABM53" s="712" t="s">
        <v>1687</v>
      </c>
      <c r="ABN53" s="715">
        <v>0</v>
      </c>
      <c r="ABO53" s="715">
        <v>0</v>
      </c>
      <c r="ABP53" s="715">
        <f t="shared" si="91"/>
        <v>0</v>
      </c>
      <c r="ABQ53" s="715">
        <f t="shared" si="92"/>
        <v>53</v>
      </c>
      <c r="ABR53" s="1201" t="s">
        <v>1632</v>
      </c>
      <c r="ABS53" s="1202" t="s">
        <v>1625</v>
      </c>
      <c r="ABT53" s="1202" t="s">
        <v>1625</v>
      </c>
      <c r="ABU53" s="1202" t="s">
        <v>1625</v>
      </c>
      <c r="ABV53" s="725">
        <v>5</v>
      </c>
      <c r="ABW53" s="725">
        <v>0</v>
      </c>
      <c r="ABX53" s="725">
        <v>0</v>
      </c>
      <c r="ABY53" s="725">
        <v>0</v>
      </c>
      <c r="ABZ53" s="715">
        <f t="shared" si="93"/>
        <v>5</v>
      </c>
      <c r="ACA53" s="715">
        <f t="shared" si="94"/>
        <v>68</v>
      </c>
      <c r="ACB53" s="983" t="s">
        <v>1632</v>
      </c>
      <c r="ACC53" s="725" t="s">
        <v>1632</v>
      </c>
      <c r="ACD53" s="725" t="s">
        <v>1632</v>
      </c>
      <c r="ACE53" s="725" t="s">
        <v>1632</v>
      </c>
      <c r="ACF53" s="725">
        <v>5</v>
      </c>
      <c r="ACG53" s="725">
        <v>5</v>
      </c>
      <c r="ACH53" s="725">
        <v>5</v>
      </c>
      <c r="ACI53" s="725">
        <v>5</v>
      </c>
      <c r="ACJ53" s="715">
        <f t="shared" si="95"/>
        <v>20</v>
      </c>
      <c r="ACK53" s="715">
        <f t="shared" si="96"/>
        <v>1</v>
      </c>
      <c r="ACL53" s="982">
        <v>50</v>
      </c>
      <c r="ACM53" s="715">
        <v>1473</v>
      </c>
      <c r="ACN53" s="1089">
        <v>16.96</v>
      </c>
      <c r="ACO53" s="715">
        <v>17</v>
      </c>
      <c r="ACP53" s="1089">
        <v>1.7</v>
      </c>
      <c r="ACQ53" s="715">
        <v>10</v>
      </c>
      <c r="ACR53" s="982">
        <v>81.292000000000002</v>
      </c>
      <c r="ACS53" s="1090">
        <v>13</v>
      </c>
      <c r="ACT53" s="983" t="s">
        <v>1625</v>
      </c>
      <c r="ACU53" s="725" t="s">
        <v>1625</v>
      </c>
      <c r="ACV53" s="725" t="s">
        <v>1625</v>
      </c>
      <c r="ACW53" s="725" t="s">
        <v>1625</v>
      </c>
      <c r="ACX53" s="725">
        <v>0</v>
      </c>
      <c r="ACY53" s="725">
        <v>0</v>
      </c>
      <c r="ACZ53" s="725">
        <v>0</v>
      </c>
      <c r="ADA53" s="725">
        <v>0</v>
      </c>
      <c r="ADB53" s="715">
        <f t="shared" si="97"/>
        <v>0</v>
      </c>
      <c r="ADC53" s="715">
        <f t="shared" si="98"/>
        <v>28</v>
      </c>
      <c r="ADD53" s="984" t="s">
        <v>1632</v>
      </c>
      <c r="ADE53" s="985" t="s">
        <v>1632</v>
      </c>
      <c r="ADF53" s="985" t="s">
        <v>1632</v>
      </c>
      <c r="ADG53" s="985" t="s">
        <v>1625</v>
      </c>
      <c r="ADH53" s="985">
        <v>5</v>
      </c>
      <c r="ADI53" s="985">
        <v>5</v>
      </c>
      <c r="ADJ53" s="985">
        <v>5</v>
      </c>
      <c r="ADK53" s="985">
        <v>0</v>
      </c>
      <c r="ADL53" s="715">
        <f t="shared" si="99"/>
        <v>15</v>
      </c>
      <c r="ADM53" s="715">
        <f t="shared" si="100"/>
        <v>20</v>
      </c>
      <c r="ADN53" s="1169">
        <v>1</v>
      </c>
      <c r="ADO53" s="1168">
        <v>240</v>
      </c>
      <c r="ADP53" s="1168">
        <v>1920</v>
      </c>
      <c r="ADQ53" s="989">
        <v>240</v>
      </c>
      <c r="ADR53" s="989">
        <v>1920</v>
      </c>
      <c r="ADS53" s="989">
        <v>755.01376327172636</v>
      </c>
      <c r="ADT53" s="989">
        <v>15</v>
      </c>
      <c r="ADU53" s="989">
        <v>0.25</v>
      </c>
      <c r="ADV53" s="989">
        <v>75</v>
      </c>
      <c r="ADW53" s="989">
        <v>600</v>
      </c>
      <c r="ADX53" s="989">
        <v>300</v>
      </c>
      <c r="ADY53" s="989">
        <v>2400</v>
      </c>
      <c r="ADZ53" s="989">
        <v>235.94180102241447</v>
      </c>
      <c r="AEA53" s="989">
        <v>25</v>
      </c>
      <c r="AEB53" s="989">
        <v>1.25</v>
      </c>
      <c r="AEC53" s="989">
        <v>315</v>
      </c>
      <c r="AED53" s="989">
        <v>2520</v>
      </c>
      <c r="AEE53" s="989">
        <v>252</v>
      </c>
      <c r="AEF53" s="989">
        <v>2016</v>
      </c>
      <c r="AEG53" s="989">
        <v>990.9555642941408</v>
      </c>
      <c r="AEH53" s="729">
        <v>16</v>
      </c>
      <c r="AEI53" s="987"/>
      <c r="AEM53" s="715">
        <v>320</v>
      </c>
      <c r="AEN53" s="715">
        <v>247</v>
      </c>
      <c r="AEO53" s="989">
        <v>6</v>
      </c>
      <c r="AEP53" s="1099">
        <v>2.42914979757085</v>
      </c>
      <c r="AEQ53" s="989">
        <v>2</v>
      </c>
      <c r="AER53" s="989">
        <v>3</v>
      </c>
      <c r="AES53" s="989">
        <v>50</v>
      </c>
      <c r="AET53" s="1099">
        <v>3.3333333333333335</v>
      </c>
      <c r="AEU53" s="989">
        <v>55</v>
      </c>
      <c r="AEV53" s="989">
        <v>0</v>
      </c>
      <c r="AEW53" s="989">
        <v>6</v>
      </c>
      <c r="AEX53" s="989">
        <v>0</v>
      </c>
      <c r="AEY53" s="989">
        <v>63</v>
      </c>
      <c r="AEZ53" s="1667">
        <v>247</v>
      </c>
      <c r="AFA53" s="1668">
        <v>2.5303643724696356</v>
      </c>
      <c r="AFB53" s="1667">
        <f t="shared" si="101"/>
        <v>10</v>
      </c>
      <c r="AFC53" s="1168">
        <v>20</v>
      </c>
      <c r="AFD53" s="1099">
        <v>10</v>
      </c>
      <c r="AFE53" s="989">
        <f t="shared" si="102"/>
        <v>23</v>
      </c>
      <c r="AFF53" s="715">
        <v>29</v>
      </c>
      <c r="AFG53" s="985">
        <v>20.689655172413794</v>
      </c>
      <c r="AFH53" s="699">
        <f t="shared" si="103"/>
        <v>39</v>
      </c>
      <c r="AFI53" s="989">
        <v>5</v>
      </c>
      <c r="AFJ53" s="715">
        <v>0</v>
      </c>
      <c r="AFK53" s="985">
        <v>0</v>
      </c>
      <c r="AFL53" s="699">
        <f t="shared" si="104"/>
        <v>1</v>
      </c>
      <c r="AFM53" s="707">
        <v>94</v>
      </c>
      <c r="AFN53" s="990">
        <v>27</v>
      </c>
      <c r="AFO53" s="719">
        <v>28.723404255319153</v>
      </c>
      <c r="AFP53" s="979">
        <f t="shared" si="105"/>
        <v>8</v>
      </c>
      <c r="AFQ53" s="715">
        <v>14</v>
      </c>
      <c r="AFR53" s="699">
        <f t="shared" si="105"/>
        <v>67</v>
      </c>
      <c r="AFS53" s="715" t="s">
        <v>31</v>
      </c>
      <c r="AFT53" s="715" t="s">
        <v>31</v>
      </c>
      <c r="AFU53" s="985" t="s">
        <v>31</v>
      </c>
      <c r="AFV53" s="699" t="str">
        <f t="shared" si="106"/>
        <v>-</v>
      </c>
      <c r="AFW53" s="715" t="s">
        <v>31</v>
      </c>
      <c r="AFX53" s="715" t="s">
        <v>31</v>
      </c>
      <c r="AFY53" s="712" t="s">
        <v>31</v>
      </c>
      <c r="AFZ53" s="699" t="str">
        <f t="shared" si="107"/>
        <v>-</v>
      </c>
      <c r="AGA53" s="712">
        <v>42.857142857142854</v>
      </c>
      <c r="AGB53" s="712">
        <v>26.530612244897959</v>
      </c>
      <c r="AGC53" s="712">
        <v>22.448979591836736</v>
      </c>
      <c r="AGD53" s="712">
        <v>2.0408163265306123</v>
      </c>
      <c r="AGE53" s="712">
        <v>0</v>
      </c>
      <c r="AGF53" s="712">
        <v>2.0408163265306123</v>
      </c>
      <c r="AGG53" s="712">
        <v>2.0408163265306123</v>
      </c>
      <c r="AGH53" s="712">
        <v>2.0408163265306123</v>
      </c>
      <c r="AGI53" s="712">
        <v>0</v>
      </c>
      <c r="AGJ53" s="715">
        <v>21</v>
      </c>
      <c r="AGK53" s="715">
        <v>13</v>
      </c>
      <c r="AGL53" s="715">
        <v>11</v>
      </c>
      <c r="AGM53" s="715">
        <v>1</v>
      </c>
      <c r="AGN53" s="715">
        <v>0</v>
      </c>
      <c r="AGO53" s="715">
        <v>1</v>
      </c>
      <c r="AGP53" s="715">
        <v>1</v>
      </c>
      <c r="AGQ53" s="715">
        <v>1</v>
      </c>
      <c r="AGR53" s="715">
        <v>0</v>
      </c>
      <c r="AGS53" s="715">
        <v>49</v>
      </c>
      <c r="AGT53" s="712">
        <v>11.111111111111111</v>
      </c>
      <c r="AGU53" s="712">
        <v>5.5555555555555554</v>
      </c>
      <c r="AGV53" s="712">
        <v>5.5555555555555554</v>
      </c>
      <c r="AGW53" s="712">
        <v>11.111111111111111</v>
      </c>
      <c r="AGX53" s="712">
        <v>22.222222222222221</v>
      </c>
      <c r="AGY53" s="712">
        <v>11.111111111111111</v>
      </c>
      <c r="AGZ53" s="712">
        <v>27.777777777777779</v>
      </c>
      <c r="AHA53" s="712">
        <v>5.5555555555555554</v>
      </c>
      <c r="AHB53" s="712">
        <v>0</v>
      </c>
      <c r="AHC53" s="715">
        <v>2</v>
      </c>
      <c r="AHD53" s="715">
        <v>1</v>
      </c>
      <c r="AHE53" s="715">
        <v>1</v>
      </c>
      <c r="AHF53" s="715">
        <v>2</v>
      </c>
      <c r="AHG53" s="715">
        <v>4</v>
      </c>
      <c r="AHH53" s="715">
        <v>2</v>
      </c>
      <c r="AHI53" s="715">
        <v>5</v>
      </c>
      <c r="AHJ53" s="715">
        <v>1</v>
      </c>
      <c r="AHK53" s="715">
        <v>0</v>
      </c>
      <c r="AHL53" s="715">
        <v>18</v>
      </c>
      <c r="AHM53" s="712">
        <v>0</v>
      </c>
      <c r="AHN53" s="712">
        <v>0</v>
      </c>
      <c r="AHO53" s="712">
        <v>100</v>
      </c>
      <c r="AHP53" s="712">
        <v>0</v>
      </c>
      <c r="AHQ53" s="712">
        <v>0</v>
      </c>
      <c r="AHR53" s="712">
        <v>0</v>
      </c>
      <c r="AHS53" s="712">
        <v>0</v>
      </c>
      <c r="AHT53" s="712">
        <v>0</v>
      </c>
      <c r="AHU53" s="712">
        <v>0</v>
      </c>
      <c r="AHV53" s="715">
        <v>0</v>
      </c>
      <c r="AHW53" s="715">
        <v>0</v>
      </c>
      <c r="AHX53" s="715">
        <v>1</v>
      </c>
      <c r="AHY53" s="715">
        <v>0</v>
      </c>
      <c r="AHZ53" s="715">
        <v>0</v>
      </c>
      <c r="AIA53" s="715">
        <v>0</v>
      </c>
      <c r="AIB53" s="715">
        <v>0</v>
      </c>
      <c r="AIC53" s="715">
        <v>0</v>
      </c>
      <c r="AID53" s="715">
        <v>0</v>
      </c>
      <c r="AIE53" s="715">
        <v>1</v>
      </c>
      <c r="AIF53" s="712" t="s">
        <v>1648</v>
      </c>
      <c r="AIG53" s="712" t="s">
        <v>1623</v>
      </c>
      <c r="AIH53" s="709">
        <v>10</v>
      </c>
      <c r="AII53" s="978">
        <f t="shared" si="108"/>
        <v>17</v>
      </c>
      <c r="AIJ53" s="703" t="s">
        <v>1625</v>
      </c>
      <c r="AIK53" s="703" t="s">
        <v>1625</v>
      </c>
      <c r="AIL53" s="703" t="s">
        <v>1626</v>
      </c>
      <c r="AIM53" s="701" t="s">
        <v>1626</v>
      </c>
      <c r="AIN53" s="712" t="s">
        <v>1625</v>
      </c>
      <c r="AIO53" s="712" t="s">
        <v>1627</v>
      </c>
      <c r="AIP53" s="712" t="s">
        <v>1627</v>
      </c>
      <c r="AIQ53" s="712" t="s">
        <v>1627</v>
      </c>
      <c r="AIR53" s="712" t="s">
        <v>1625</v>
      </c>
      <c r="AIS53" s="712" t="s">
        <v>1685</v>
      </c>
      <c r="AIT53" s="712" t="s">
        <v>1655</v>
      </c>
      <c r="AIU53" s="712" t="s">
        <v>1630</v>
      </c>
      <c r="AIV53" s="712" t="s">
        <v>1773</v>
      </c>
      <c r="AIW53" s="699">
        <v>61</v>
      </c>
      <c r="AIX53" s="699">
        <v>5</v>
      </c>
      <c r="AIY53" s="985">
        <v>8.1</v>
      </c>
      <c r="AIZ53" s="699">
        <v>1</v>
      </c>
      <c r="AJA53" s="712">
        <v>0.38910505836575876</v>
      </c>
      <c r="AJB53" s="699">
        <f t="shared" si="109"/>
        <v>7</v>
      </c>
      <c r="AJC53" s="712">
        <v>0</v>
      </c>
      <c r="AJD53" s="978">
        <f t="shared" si="110"/>
        <v>25</v>
      </c>
      <c r="AJE53" s="712" t="s">
        <v>1625</v>
      </c>
      <c r="AJF53" s="712" t="s">
        <v>1625</v>
      </c>
      <c r="AJG53" s="712" t="s">
        <v>1625</v>
      </c>
      <c r="AJH53" s="712" t="s">
        <v>1625</v>
      </c>
      <c r="AJI53" s="712">
        <v>0</v>
      </c>
      <c r="AJJ53" s="699">
        <f t="shared" si="111"/>
        <v>60</v>
      </c>
      <c r="AJK53" s="715">
        <v>0</v>
      </c>
      <c r="AJL53" s="712">
        <v>11.1</v>
      </c>
      <c r="AJM53" s="699">
        <f t="shared" si="112"/>
        <v>12</v>
      </c>
      <c r="AJN53" s="715">
        <v>1</v>
      </c>
      <c r="AJO53" s="712">
        <v>0</v>
      </c>
      <c r="AJP53" s="699">
        <f t="shared" si="113"/>
        <v>17</v>
      </c>
      <c r="AJQ53" s="715">
        <v>0</v>
      </c>
      <c r="AJR53" s="712">
        <v>11.1</v>
      </c>
      <c r="AJS53" s="699">
        <f t="shared" si="114"/>
        <v>8</v>
      </c>
      <c r="AJT53" s="715">
        <v>1</v>
      </c>
      <c r="AJU53" s="712">
        <v>0</v>
      </c>
      <c r="AJV53" s="715">
        <v>0</v>
      </c>
      <c r="AJW53" s="712">
        <v>11.1</v>
      </c>
      <c r="AJX53" s="699">
        <f t="shared" si="115"/>
        <v>4</v>
      </c>
      <c r="AJY53" s="715">
        <v>1</v>
      </c>
      <c r="AJZ53" s="712">
        <v>0</v>
      </c>
      <c r="AKA53" s="699">
        <f t="shared" si="116"/>
        <v>9</v>
      </c>
      <c r="AKB53" s="715">
        <v>0</v>
      </c>
      <c r="AKC53" s="712">
        <v>11.1</v>
      </c>
      <c r="AKD53" s="699">
        <f t="shared" si="117"/>
        <v>41</v>
      </c>
      <c r="AKE53" s="715">
        <v>1</v>
      </c>
      <c r="AKF53" s="715">
        <v>0</v>
      </c>
      <c r="AKG53" s="715">
        <v>100</v>
      </c>
      <c r="AKH53" s="715">
        <v>0</v>
      </c>
      <c r="AKI53" s="715">
        <v>20</v>
      </c>
      <c r="AKJ53" s="715">
        <v>0</v>
      </c>
      <c r="AKK53" s="715">
        <v>120</v>
      </c>
      <c r="AKL53" s="715">
        <v>21</v>
      </c>
      <c r="AKM53" s="715">
        <v>9</v>
      </c>
      <c r="AKN53" s="715">
        <v>0</v>
      </c>
      <c r="AKO53" s="715">
        <v>30</v>
      </c>
      <c r="AKP53" s="712" t="s">
        <v>31</v>
      </c>
      <c r="AKQ53" s="699" t="str">
        <f t="shared" si="118"/>
        <v>-</v>
      </c>
      <c r="AKR53" s="712">
        <v>0.27600000000000002</v>
      </c>
      <c r="AKS53" s="699">
        <f t="shared" si="118"/>
        <v>2</v>
      </c>
      <c r="AKT53" s="712" t="s">
        <v>31</v>
      </c>
      <c r="AKU53" s="699" t="str">
        <f t="shared" si="127"/>
        <v>-</v>
      </c>
      <c r="AKV53" s="712">
        <v>5.5E-2</v>
      </c>
      <c r="AKW53" s="699">
        <f t="shared" si="128"/>
        <v>8</v>
      </c>
      <c r="AKX53" s="712" t="s">
        <v>31</v>
      </c>
      <c r="AKY53" s="712">
        <v>0.33100000000000002</v>
      </c>
      <c r="AKZ53" s="712">
        <v>5.8000000000000003E-2</v>
      </c>
      <c r="ALA53" s="699">
        <f t="shared" si="129"/>
        <v>12</v>
      </c>
      <c r="ALB53" s="712">
        <v>2.5000000000000001E-2</v>
      </c>
      <c r="ALC53" s="699">
        <f t="shared" si="130"/>
        <v>48</v>
      </c>
      <c r="ALD53" s="712" t="s">
        <v>31</v>
      </c>
      <c r="ALE53" s="699" t="str">
        <f t="shared" si="131"/>
        <v>-</v>
      </c>
      <c r="ALF53" s="712">
        <v>8.3000000000000004E-2</v>
      </c>
      <c r="ALG53" s="712"/>
      <c r="ALH53" s="1706">
        <v>30.149570133082086</v>
      </c>
      <c r="ALI53" s="729">
        <v>57</v>
      </c>
      <c r="ALJ53" s="729">
        <v>5</v>
      </c>
      <c r="ALK53" s="729">
        <v>2543</v>
      </c>
      <c r="ALL53" s="729">
        <v>22.414471097129375</v>
      </c>
      <c r="ALM53" s="729">
        <v>1.9661816751867871</v>
      </c>
      <c r="ALN53" s="729">
        <v>9</v>
      </c>
      <c r="ALO53" s="729">
        <v>7</v>
      </c>
    </row>
    <row r="54" spans="1:1003" ht="13" x14ac:dyDescent="0.2">
      <c r="A54" s="696" t="s">
        <v>1789</v>
      </c>
      <c r="B54" s="697" t="s">
        <v>1790</v>
      </c>
      <c r="C54" s="697" t="s">
        <v>1646</v>
      </c>
      <c r="D54" s="697" t="s">
        <v>1646</v>
      </c>
      <c r="E54" s="697" t="s">
        <v>1638</v>
      </c>
      <c r="F54" s="698" t="s">
        <v>1791</v>
      </c>
      <c r="G54" s="699" t="s">
        <v>1918</v>
      </c>
      <c r="H54" s="700">
        <v>73</v>
      </c>
      <c r="I54" s="703">
        <v>7.31</v>
      </c>
      <c r="J54" s="699">
        <f t="shared" si="9"/>
        <v>22</v>
      </c>
      <c r="K54" s="702">
        <v>51</v>
      </c>
      <c r="L54" s="703">
        <v>7.49</v>
      </c>
      <c r="M54" s="710">
        <f t="shared" si="10"/>
        <v>11</v>
      </c>
      <c r="N54" s="712">
        <f t="shared" si="11"/>
        <v>0.1800000000000006</v>
      </c>
      <c r="O54" s="702">
        <v>324</v>
      </c>
      <c r="P54" s="703">
        <v>6.17</v>
      </c>
      <c r="Q54" s="699">
        <f t="shared" si="120"/>
        <v>39</v>
      </c>
      <c r="R54" s="702">
        <v>258</v>
      </c>
      <c r="S54" s="703">
        <v>6.3</v>
      </c>
      <c r="T54" s="710">
        <f t="shared" si="125"/>
        <v>19</v>
      </c>
      <c r="U54" s="712">
        <f t="shared" si="12"/>
        <v>0.12999999999999989</v>
      </c>
      <c r="V54" s="706">
        <v>192</v>
      </c>
      <c r="W54" s="701">
        <v>6.265625</v>
      </c>
      <c r="X54" s="702">
        <v>65</v>
      </c>
      <c r="Y54" s="704">
        <v>6.384615384615385</v>
      </c>
      <c r="Z54" s="705">
        <f t="shared" si="13"/>
        <v>42</v>
      </c>
      <c r="AA54" s="707">
        <v>126</v>
      </c>
      <c r="AB54" s="704">
        <v>6.4285714285714288</v>
      </c>
      <c r="AC54" s="705">
        <f t="shared" si="14"/>
        <v>12</v>
      </c>
      <c r="AD54" s="702">
        <v>66</v>
      </c>
      <c r="AE54" s="704">
        <v>5.9545454545454541</v>
      </c>
      <c r="AF54" s="732">
        <f t="shared" si="15"/>
        <v>16</v>
      </c>
      <c r="AG54" s="708">
        <v>80.099999999999994</v>
      </c>
      <c r="AH54" s="705">
        <f t="shared" si="16"/>
        <v>56</v>
      </c>
      <c r="AI54" s="709">
        <v>83.6</v>
      </c>
      <c r="AJ54" s="705">
        <f t="shared" si="17"/>
        <v>60</v>
      </c>
      <c r="AK54" s="709">
        <v>0.79999999999999716</v>
      </c>
      <c r="AL54" s="701">
        <v>-2.1000000000000085</v>
      </c>
      <c r="AM54" s="702">
        <v>85</v>
      </c>
      <c r="AN54" s="715">
        <f t="shared" si="18"/>
        <v>16</v>
      </c>
      <c r="AO54" s="710">
        <v>85</v>
      </c>
      <c r="AP54" s="715">
        <f t="shared" si="19"/>
        <v>18</v>
      </c>
      <c r="AQ54" s="702">
        <v>180</v>
      </c>
      <c r="AR54" s="710">
        <f t="shared" si="121"/>
        <v>30</v>
      </c>
      <c r="AS54" s="702">
        <v>51</v>
      </c>
      <c r="AT54" s="703">
        <v>21.568627450980394</v>
      </c>
      <c r="AU54" s="705">
        <f t="shared" si="20"/>
        <v>40</v>
      </c>
      <c r="AV54" s="702">
        <v>51</v>
      </c>
      <c r="AW54" s="703">
        <v>15.686274509803921</v>
      </c>
      <c r="AX54" s="705">
        <f t="shared" si="21"/>
        <v>58</v>
      </c>
      <c r="AY54" s="702">
        <v>47</v>
      </c>
      <c r="AZ54" s="703">
        <v>51.063829787234042</v>
      </c>
      <c r="BA54" s="705">
        <f t="shared" si="22"/>
        <v>55</v>
      </c>
      <c r="BB54" s="702">
        <v>50</v>
      </c>
      <c r="BC54" s="703">
        <v>8</v>
      </c>
      <c r="BD54" s="705">
        <f t="shared" si="23"/>
        <v>6</v>
      </c>
      <c r="BE54" s="702">
        <v>49</v>
      </c>
      <c r="BF54" s="703">
        <v>0</v>
      </c>
      <c r="BG54" s="705">
        <f t="shared" si="24"/>
        <v>1</v>
      </c>
      <c r="BH54" s="702">
        <v>50</v>
      </c>
      <c r="BI54" s="703">
        <v>32</v>
      </c>
      <c r="BJ54" s="705">
        <f t="shared" si="25"/>
        <v>34</v>
      </c>
      <c r="BK54" s="702">
        <v>67</v>
      </c>
      <c r="BL54" s="703">
        <v>52.238805970149251</v>
      </c>
      <c r="BM54" s="705">
        <f t="shared" si="26"/>
        <v>33</v>
      </c>
      <c r="BN54" s="702">
        <v>69</v>
      </c>
      <c r="BO54" s="703">
        <v>76.811594202898547</v>
      </c>
      <c r="BP54" s="705">
        <f t="shared" si="27"/>
        <v>8</v>
      </c>
      <c r="BQ54" s="702">
        <v>62</v>
      </c>
      <c r="BR54" s="703">
        <v>59.677419354838712</v>
      </c>
      <c r="BS54" s="705">
        <f t="shared" si="28"/>
        <v>25</v>
      </c>
      <c r="BT54" s="702">
        <v>68</v>
      </c>
      <c r="BU54" s="703">
        <v>36.764705882352942</v>
      </c>
      <c r="BV54" s="705">
        <f t="shared" si="29"/>
        <v>30</v>
      </c>
      <c r="BW54" s="702">
        <v>56</v>
      </c>
      <c r="BX54" s="703">
        <v>1.7857142857142856</v>
      </c>
      <c r="BY54" s="705">
        <f t="shared" si="30"/>
        <v>19</v>
      </c>
      <c r="BZ54" s="702">
        <v>67</v>
      </c>
      <c r="CA54" s="703">
        <v>61.194029850746269</v>
      </c>
      <c r="CB54" s="705">
        <f t="shared" si="31"/>
        <v>67</v>
      </c>
      <c r="CC54" s="709">
        <v>13.7</v>
      </c>
      <c r="CD54" s="726">
        <f t="shared" si="32"/>
        <v>34</v>
      </c>
      <c r="CE54" s="703">
        <v>2.5</v>
      </c>
      <c r="CF54" s="703">
        <v>5.8000000000000007</v>
      </c>
      <c r="CG54" s="704">
        <v>5.5</v>
      </c>
      <c r="CH54" s="709">
        <v>12.6</v>
      </c>
      <c r="CI54" s="701">
        <v>12.7</v>
      </c>
      <c r="CJ54" s="712">
        <v>15.6</v>
      </c>
      <c r="CK54" s="729">
        <f t="shared" si="33"/>
        <v>24</v>
      </c>
      <c r="CL54" s="712">
        <v>2.6</v>
      </c>
      <c r="CM54" s="712">
        <v>6.4</v>
      </c>
      <c r="CN54" s="712">
        <v>6.7</v>
      </c>
      <c r="CO54" s="714">
        <v>167</v>
      </c>
      <c r="CP54" s="985">
        <v>84.8</v>
      </c>
      <c r="CQ54" s="729">
        <f t="shared" si="34"/>
        <v>33</v>
      </c>
      <c r="CR54" s="715">
        <v>43</v>
      </c>
      <c r="CS54" s="985">
        <v>84.1</v>
      </c>
      <c r="CT54" s="729">
        <f t="shared" si="1"/>
        <v>37</v>
      </c>
      <c r="CU54" s="715">
        <v>92</v>
      </c>
      <c r="CV54" s="712">
        <v>85.3</v>
      </c>
      <c r="CW54" s="729">
        <f t="shared" si="35"/>
        <v>24</v>
      </c>
      <c r="CX54" s="715">
        <v>32</v>
      </c>
      <c r="CY54" s="712">
        <v>84.4</v>
      </c>
      <c r="CZ54" s="729">
        <f t="shared" si="36"/>
        <v>25</v>
      </c>
      <c r="DA54" s="716">
        <v>16.326530612244898</v>
      </c>
      <c r="DB54" s="710">
        <f t="shared" si="37"/>
        <v>22</v>
      </c>
      <c r="DC54" s="715">
        <v>98</v>
      </c>
      <c r="DD54" s="717">
        <v>81.632653061224488</v>
      </c>
      <c r="DE54" s="710">
        <f t="shared" si="38"/>
        <v>21</v>
      </c>
      <c r="DF54" s="703">
        <v>2.0408163265306123</v>
      </c>
      <c r="DG54" s="705">
        <f t="shared" si="132"/>
        <v>32</v>
      </c>
      <c r="DH54" s="709">
        <v>57.692307692307686</v>
      </c>
      <c r="DI54" s="705">
        <f t="shared" si="132"/>
        <v>48</v>
      </c>
      <c r="DJ54" s="703">
        <v>3.8461538461538463</v>
      </c>
      <c r="DK54" s="705">
        <f t="shared" si="40"/>
        <v>29</v>
      </c>
      <c r="DL54" s="718">
        <v>79.166666666666657</v>
      </c>
      <c r="DM54" s="705">
        <f t="shared" si="41"/>
        <v>16</v>
      </c>
      <c r="DN54" s="703">
        <v>5.5555555555555554</v>
      </c>
      <c r="DO54" s="705">
        <f t="shared" si="42"/>
        <v>38</v>
      </c>
      <c r="DP54" s="702">
        <v>47</v>
      </c>
      <c r="DQ54" s="719">
        <v>72.340425531914903</v>
      </c>
      <c r="DR54" s="705">
        <f t="shared" si="122"/>
        <v>12</v>
      </c>
      <c r="DS54" s="702">
        <v>63</v>
      </c>
      <c r="DT54" s="719">
        <v>57.142857142857139</v>
      </c>
      <c r="DU54" s="705">
        <v>2</v>
      </c>
      <c r="DV54" s="702">
        <v>42</v>
      </c>
      <c r="DW54" s="720">
        <v>61.904761904761905</v>
      </c>
      <c r="DX54" s="705">
        <v>60</v>
      </c>
      <c r="DY54" s="702">
        <v>38</v>
      </c>
      <c r="DZ54" s="1145">
        <v>1.25</v>
      </c>
      <c r="EA54" s="726">
        <v>9</v>
      </c>
      <c r="EB54" s="720">
        <v>10.526315789473683</v>
      </c>
      <c r="EC54" s="705">
        <v>53</v>
      </c>
      <c r="ED54" s="702">
        <v>38</v>
      </c>
      <c r="EE54" s="712">
        <v>1.5714285714285714</v>
      </c>
      <c r="EF54" s="729">
        <v>19</v>
      </c>
      <c r="EG54" s="720">
        <v>18.421052631578945</v>
      </c>
      <c r="EH54" s="705">
        <v>64</v>
      </c>
      <c r="EI54" s="702">
        <v>40</v>
      </c>
      <c r="EJ54" s="712">
        <v>1.1666666666666667</v>
      </c>
      <c r="EK54" s="729">
        <v>16</v>
      </c>
      <c r="EL54" s="720">
        <v>22.499999999999996</v>
      </c>
      <c r="EM54" s="705">
        <v>57</v>
      </c>
      <c r="EN54" s="714">
        <v>37</v>
      </c>
      <c r="EO54" s="712">
        <v>0.7</v>
      </c>
      <c r="EP54" s="729">
        <v>48</v>
      </c>
      <c r="EQ54" s="725">
        <v>13.513513513513514</v>
      </c>
      <c r="ER54" s="733">
        <v>15</v>
      </c>
      <c r="ES54" s="702">
        <v>38</v>
      </c>
      <c r="ET54" s="726">
        <v>1.125</v>
      </c>
      <c r="EU54" s="726">
        <v>22</v>
      </c>
      <c r="EV54" s="720">
        <v>10.526315789473683</v>
      </c>
      <c r="EW54" s="705">
        <v>35</v>
      </c>
      <c r="EX54" s="715">
        <v>39</v>
      </c>
      <c r="EY54" s="726">
        <v>0</v>
      </c>
      <c r="EZ54" s="726">
        <v>71</v>
      </c>
      <c r="FA54" s="725">
        <v>0</v>
      </c>
      <c r="FB54" s="715">
        <v>71</v>
      </c>
      <c r="FC54" s="702">
        <v>41</v>
      </c>
      <c r="FD54" s="726">
        <v>0.5</v>
      </c>
      <c r="FE54" s="726">
        <v>55</v>
      </c>
      <c r="FF54" s="720">
        <v>9.7560975609756095</v>
      </c>
      <c r="FG54" s="705">
        <v>27</v>
      </c>
      <c r="FH54" s="702">
        <v>38</v>
      </c>
      <c r="FI54" s="726">
        <v>3.5263157894736841</v>
      </c>
      <c r="FJ54" s="726">
        <v>2</v>
      </c>
      <c r="FK54" s="720">
        <v>50</v>
      </c>
      <c r="FL54" s="705">
        <v>4</v>
      </c>
      <c r="FM54" s="714">
        <v>68</v>
      </c>
      <c r="FN54" s="725">
        <v>26.47058823529412</v>
      </c>
      <c r="FO54" s="715">
        <v>23</v>
      </c>
      <c r="FP54" s="702">
        <v>56</v>
      </c>
      <c r="FQ54" s="727">
        <v>0</v>
      </c>
      <c r="FR54" s="727">
        <v>62</v>
      </c>
      <c r="FS54" s="720">
        <v>0</v>
      </c>
      <c r="FT54" s="705">
        <v>62</v>
      </c>
      <c r="FU54" s="702">
        <v>57</v>
      </c>
      <c r="FV54" s="712">
        <v>1.5</v>
      </c>
      <c r="FW54" s="729">
        <v>16</v>
      </c>
      <c r="FX54" s="720">
        <v>7.0175438596491224</v>
      </c>
      <c r="FY54" s="705">
        <v>26</v>
      </c>
      <c r="FZ54" s="702">
        <v>60</v>
      </c>
      <c r="GA54" s="712">
        <v>0.5625</v>
      </c>
      <c r="GB54" s="729">
        <v>57</v>
      </c>
      <c r="GC54" s="720">
        <v>13.333333333333334</v>
      </c>
      <c r="GD54" s="705">
        <v>7</v>
      </c>
      <c r="GE54" s="702">
        <v>59</v>
      </c>
      <c r="GF54" s="712">
        <v>0.5</v>
      </c>
      <c r="GG54" s="729">
        <v>41</v>
      </c>
      <c r="GH54" s="720">
        <v>5.0847457627118651</v>
      </c>
      <c r="GI54" s="705">
        <v>17</v>
      </c>
      <c r="GJ54" s="702">
        <v>63</v>
      </c>
      <c r="GK54" s="726">
        <v>2.25</v>
      </c>
      <c r="GL54" s="726">
        <v>5</v>
      </c>
      <c r="GM54" s="720">
        <v>12.698412698412698</v>
      </c>
      <c r="GN54" s="705">
        <v>50</v>
      </c>
      <c r="GO54" s="702">
        <v>60</v>
      </c>
      <c r="GP54" s="726">
        <v>0.5</v>
      </c>
      <c r="GQ54" s="726">
        <v>39</v>
      </c>
      <c r="GR54" s="720">
        <v>1.6666666666666667</v>
      </c>
      <c r="GS54" s="705">
        <v>55</v>
      </c>
      <c r="GT54" s="702">
        <v>60</v>
      </c>
      <c r="GU54" s="726">
        <v>0.5</v>
      </c>
      <c r="GV54" s="726">
        <v>28</v>
      </c>
      <c r="GW54" s="720">
        <v>3.3333333333333335</v>
      </c>
      <c r="GX54" s="705">
        <v>13</v>
      </c>
      <c r="GY54" s="702">
        <v>58</v>
      </c>
      <c r="GZ54" s="726">
        <v>2.5</v>
      </c>
      <c r="HA54" s="726">
        <v>6</v>
      </c>
      <c r="HB54" s="720">
        <v>1.7241379310344827</v>
      </c>
      <c r="HC54" s="705">
        <v>14</v>
      </c>
      <c r="HD54" s="709">
        <v>18.260869565217391</v>
      </c>
      <c r="HE54" s="703">
        <v>7.8260869565217401</v>
      </c>
      <c r="HF54" s="703">
        <v>61.739130434782609</v>
      </c>
      <c r="HG54" s="703">
        <v>18.260869565217391</v>
      </c>
      <c r="HH54" s="1299">
        <v>10.434782608695652</v>
      </c>
      <c r="HI54" s="1299">
        <v>22.608695652173914</v>
      </c>
      <c r="HJ54" s="1299">
        <v>64.347826086956516</v>
      </c>
      <c r="HK54" s="1299">
        <v>5.2173913043478262</v>
      </c>
      <c r="HL54" s="1299">
        <v>62.608695652173921</v>
      </c>
      <c r="HM54" s="1300">
        <v>115</v>
      </c>
      <c r="HN54" s="709">
        <v>14.0625</v>
      </c>
      <c r="HO54" s="709">
        <v>4.6875</v>
      </c>
      <c r="HP54" s="709">
        <v>59.027777777777779</v>
      </c>
      <c r="HQ54" s="709">
        <v>29.513888888888889</v>
      </c>
      <c r="HR54" s="709">
        <v>10.9375</v>
      </c>
      <c r="HS54" s="709">
        <v>45.138888888888893</v>
      </c>
      <c r="HT54" s="709">
        <v>50.520833333333336</v>
      </c>
      <c r="HU54" s="709">
        <v>5.7291666666666661</v>
      </c>
      <c r="HV54" s="709">
        <v>55.381944444444443</v>
      </c>
      <c r="HW54" s="1300">
        <v>576</v>
      </c>
      <c r="HX54" s="1265">
        <v>2</v>
      </c>
      <c r="HY54" s="1266">
        <v>10</v>
      </c>
      <c r="HZ54" s="1266">
        <v>33</v>
      </c>
      <c r="IA54" s="1266">
        <v>15</v>
      </c>
      <c r="IB54" s="1266">
        <v>6</v>
      </c>
      <c r="IC54" s="1266">
        <v>15</v>
      </c>
      <c r="ID54" s="1266" t="s">
        <v>31</v>
      </c>
      <c r="IE54" s="1266">
        <v>26</v>
      </c>
      <c r="IF54" s="1267">
        <v>107</v>
      </c>
      <c r="IG54" s="1268">
        <v>75</v>
      </c>
      <c r="IH54" s="1269">
        <v>30</v>
      </c>
      <c r="II54" s="1269">
        <v>17</v>
      </c>
      <c r="IJ54" s="1269">
        <v>21</v>
      </c>
      <c r="IK54" s="1269">
        <v>14</v>
      </c>
      <c r="IL54" s="1269">
        <v>24</v>
      </c>
      <c r="IM54" s="1269">
        <v>9</v>
      </c>
      <c r="IN54" s="1269">
        <v>40</v>
      </c>
      <c r="IO54" s="1267">
        <v>230</v>
      </c>
      <c r="IP54" s="1268">
        <v>56</v>
      </c>
      <c r="IQ54" s="1269">
        <v>40</v>
      </c>
      <c r="IR54" s="1269">
        <v>11</v>
      </c>
      <c r="IS54" s="1269">
        <v>14</v>
      </c>
      <c r="IT54" s="1269">
        <v>8</v>
      </c>
      <c r="IU54" s="1269">
        <v>7</v>
      </c>
      <c r="IV54" s="1269">
        <v>4</v>
      </c>
      <c r="IW54" s="1269">
        <v>22</v>
      </c>
      <c r="IX54" s="1270">
        <v>162</v>
      </c>
      <c r="IY54" s="1268">
        <v>1.8691588785046727</v>
      </c>
      <c r="IZ54" s="1269">
        <v>9.3457943925233646</v>
      </c>
      <c r="JA54" s="1269">
        <v>30.841121495327101</v>
      </c>
      <c r="JB54" s="1269">
        <v>14.018691588785046</v>
      </c>
      <c r="JC54" s="1269">
        <v>5.6074766355140184</v>
      </c>
      <c r="JD54" s="1269">
        <v>14.018691588785046</v>
      </c>
      <c r="JE54" s="1269" t="s">
        <v>31</v>
      </c>
      <c r="JF54" s="1269">
        <v>24.299065420560748</v>
      </c>
      <c r="JG54" s="1270">
        <v>100</v>
      </c>
      <c r="JH54" s="1268">
        <v>32.608695652173914</v>
      </c>
      <c r="JI54" s="1269">
        <v>13.043478260869565</v>
      </c>
      <c r="JJ54" s="1269">
        <v>7.3913043478260869</v>
      </c>
      <c r="JK54" s="1269">
        <v>9.1304347826086953</v>
      </c>
      <c r="JL54" s="1269">
        <v>6.0869565217391308</v>
      </c>
      <c r="JM54" s="1269">
        <v>10.434782608695652</v>
      </c>
      <c r="JN54" s="1269">
        <v>3.9130434782608701</v>
      </c>
      <c r="JO54" s="1269">
        <v>17.391304347826086</v>
      </c>
      <c r="JP54" s="1270">
        <v>100</v>
      </c>
      <c r="JQ54" s="1268">
        <v>34.567901234567898</v>
      </c>
      <c r="JR54" s="1269">
        <v>24.691358024691358</v>
      </c>
      <c r="JS54" s="1269">
        <v>6.7901234567901234</v>
      </c>
      <c r="JT54" s="1269">
        <v>8.6419753086419746</v>
      </c>
      <c r="JU54" s="1269">
        <v>4.9382716049382713</v>
      </c>
      <c r="JV54" s="1269">
        <v>4.3209876543209873</v>
      </c>
      <c r="JW54" s="1269">
        <v>2.4691358024691357</v>
      </c>
      <c r="JX54" s="1269">
        <v>13.580246913580247</v>
      </c>
      <c r="JY54" s="1270">
        <v>100</v>
      </c>
      <c r="JZ54" s="718">
        <v>60.741067490074983</v>
      </c>
      <c r="KA54" s="705">
        <f t="shared" si="43"/>
        <v>13</v>
      </c>
      <c r="KB54" s="718">
        <v>80.459770114942529</v>
      </c>
      <c r="KC54" s="705">
        <f t="shared" si="43"/>
        <v>21</v>
      </c>
      <c r="KD54" s="725">
        <v>1.7705382436260624</v>
      </c>
      <c r="KE54" s="715">
        <f t="shared" si="44"/>
        <v>63</v>
      </c>
      <c r="KF54" s="725">
        <v>7.5212464589235122</v>
      </c>
      <c r="KG54" s="715">
        <f t="shared" si="44"/>
        <v>7</v>
      </c>
      <c r="KH54" s="725">
        <v>12.873242709422565</v>
      </c>
      <c r="KI54" s="715">
        <f t="shared" si="133"/>
        <v>52</v>
      </c>
      <c r="KJ54" s="725">
        <v>15.766236784013014</v>
      </c>
      <c r="KK54" s="715">
        <f t="shared" si="133"/>
        <v>22</v>
      </c>
      <c r="KL54" s="725">
        <v>10.577134079438228</v>
      </c>
      <c r="KM54" s="715">
        <f t="shared" si="46"/>
        <v>31</v>
      </c>
      <c r="KN54" s="715">
        <v>19.26509186351706</v>
      </c>
      <c r="KO54" s="715">
        <f t="shared" si="47"/>
        <v>33</v>
      </c>
      <c r="KP54" s="728">
        <v>30</v>
      </c>
      <c r="KQ54" s="729">
        <v>10</v>
      </c>
      <c r="KR54" s="729">
        <v>10</v>
      </c>
      <c r="KS54" s="729">
        <v>30</v>
      </c>
      <c r="KT54" s="729">
        <v>0</v>
      </c>
      <c r="KU54" s="730">
        <f t="shared" si="48"/>
        <v>80</v>
      </c>
      <c r="KV54" s="734">
        <f t="shared" si="49"/>
        <v>44</v>
      </c>
      <c r="KW54" s="728">
        <v>0</v>
      </c>
      <c r="KX54" s="729">
        <v>0</v>
      </c>
      <c r="KY54" s="706">
        <f t="shared" si="50"/>
        <v>0</v>
      </c>
      <c r="KZ54" s="705">
        <f t="shared" si="51"/>
        <v>37</v>
      </c>
      <c r="LA54" s="847" t="s">
        <v>1632</v>
      </c>
      <c r="LB54" s="846" t="s">
        <v>1632</v>
      </c>
      <c r="LC54" s="846" t="s">
        <v>1632</v>
      </c>
      <c r="LD54" s="846" t="s">
        <v>1632</v>
      </c>
      <c r="LE54" s="729">
        <v>40</v>
      </c>
      <c r="LF54" s="1023">
        <v>1</v>
      </c>
      <c r="LG54" s="847" t="s">
        <v>1625</v>
      </c>
      <c r="LH54" s="846" t="s">
        <v>1625</v>
      </c>
      <c r="LI54" s="846" t="s">
        <v>1625</v>
      </c>
      <c r="LJ54" s="846" t="s">
        <v>1625</v>
      </c>
      <c r="LK54" s="729">
        <v>0</v>
      </c>
      <c r="LL54" s="1023">
        <v>37</v>
      </c>
      <c r="LM54" s="847" t="s">
        <v>1632</v>
      </c>
      <c r="LN54" s="846" t="s">
        <v>1632</v>
      </c>
      <c r="LO54" s="846" t="s">
        <v>1625</v>
      </c>
      <c r="LP54" s="846" t="s">
        <v>1625</v>
      </c>
      <c r="LQ54" s="729">
        <v>30</v>
      </c>
      <c r="LR54" s="1023">
        <v>40</v>
      </c>
      <c r="LS54" s="847" t="s">
        <v>1632</v>
      </c>
      <c r="LT54" s="846" t="s">
        <v>1625</v>
      </c>
      <c r="LU54" s="846" t="s">
        <v>1632</v>
      </c>
      <c r="LV54" s="846" t="s">
        <v>1632</v>
      </c>
      <c r="LW54" s="729">
        <v>30</v>
      </c>
      <c r="LX54" s="1023">
        <v>38</v>
      </c>
      <c r="LY54" s="847" t="s">
        <v>1632</v>
      </c>
      <c r="LZ54" s="846" t="s">
        <v>1632</v>
      </c>
      <c r="MA54" s="846" t="s">
        <v>1625</v>
      </c>
      <c r="MB54" s="846" t="s">
        <v>1632</v>
      </c>
      <c r="MC54" s="729">
        <v>30</v>
      </c>
      <c r="MD54" s="1023">
        <v>35</v>
      </c>
      <c r="ME54" s="847" t="s">
        <v>1632</v>
      </c>
      <c r="MF54" s="846" t="s">
        <v>1632</v>
      </c>
      <c r="MG54" s="846" t="s">
        <v>1625</v>
      </c>
      <c r="MH54" s="846" t="s">
        <v>1625</v>
      </c>
      <c r="MI54" s="729">
        <v>20</v>
      </c>
      <c r="MJ54" s="1023">
        <v>33</v>
      </c>
      <c r="MK54" s="847" t="s">
        <v>1625</v>
      </c>
      <c r="ML54" s="846" t="s">
        <v>1625</v>
      </c>
      <c r="MM54" s="846" t="s">
        <v>1625</v>
      </c>
      <c r="MN54" s="729">
        <v>0</v>
      </c>
      <c r="MO54" s="1023">
        <v>54</v>
      </c>
      <c r="MP54" s="847" t="s">
        <v>1632</v>
      </c>
      <c r="MQ54" s="846" t="s">
        <v>1632</v>
      </c>
      <c r="MR54" s="846" t="s">
        <v>1632</v>
      </c>
      <c r="MS54" s="846" t="s">
        <v>1632</v>
      </c>
      <c r="MT54" s="729">
        <v>40</v>
      </c>
      <c r="MU54" s="1023">
        <v>1</v>
      </c>
      <c r="MV54" s="846" t="s">
        <v>1625</v>
      </c>
      <c r="MW54" s="846" t="s">
        <v>1625</v>
      </c>
      <c r="MX54" s="846" t="s">
        <v>1625</v>
      </c>
      <c r="MY54" s="846" t="s">
        <v>1625</v>
      </c>
      <c r="MZ54" s="729">
        <v>0</v>
      </c>
      <c r="NA54" s="1023">
        <v>47</v>
      </c>
      <c r="NB54" s="715">
        <v>30.86</v>
      </c>
      <c r="NC54" s="715">
        <f t="shared" si="3"/>
        <v>61</v>
      </c>
      <c r="ND54" s="714">
        <v>61</v>
      </c>
      <c r="NE54" s="715">
        <v>30</v>
      </c>
      <c r="NF54" s="731">
        <v>14.107308048103608</v>
      </c>
      <c r="NG54" s="715">
        <v>41</v>
      </c>
      <c r="NH54" s="715">
        <v>61</v>
      </c>
      <c r="NI54" s="715">
        <v>30</v>
      </c>
      <c r="NJ54" s="731">
        <v>14.107308048103608</v>
      </c>
      <c r="NK54" s="715">
        <v>41</v>
      </c>
      <c r="NL54" s="715">
        <v>17</v>
      </c>
      <c r="NM54" s="715">
        <v>41</v>
      </c>
      <c r="NN54" s="2946">
        <v>3.9224734656206741</v>
      </c>
      <c r="NO54" s="715">
        <v>45</v>
      </c>
      <c r="NP54" s="715">
        <v>4324</v>
      </c>
      <c r="NQ54" s="3206">
        <v>0</v>
      </c>
      <c r="NR54" s="3349">
        <v>0</v>
      </c>
      <c r="NS54" s="3206">
        <v>44</v>
      </c>
      <c r="NT54" s="3206">
        <v>0</v>
      </c>
      <c r="NU54" s="3207">
        <v>0</v>
      </c>
      <c r="NV54" s="3206">
        <v>44</v>
      </c>
      <c r="NW54" s="3206">
        <v>0</v>
      </c>
      <c r="NX54" s="3207">
        <v>0</v>
      </c>
      <c r="NY54" s="3206">
        <v>61</v>
      </c>
      <c r="NZ54" s="3206">
        <v>0</v>
      </c>
      <c r="OA54" s="3208">
        <v>0</v>
      </c>
      <c r="OB54" s="3206">
        <v>61</v>
      </c>
      <c r="OC54" s="714">
        <v>231</v>
      </c>
      <c r="OD54" s="2946">
        <v>53.472222222222221</v>
      </c>
      <c r="OE54" s="733">
        <v>38</v>
      </c>
      <c r="OF54" s="714" t="s">
        <v>31</v>
      </c>
      <c r="OG54" s="731" t="s">
        <v>31</v>
      </c>
      <c r="OH54" s="733" t="str">
        <f t="shared" si="52"/>
        <v>-</v>
      </c>
      <c r="OI54" s="981">
        <v>39.094357515410152</v>
      </c>
      <c r="OJ54" s="733">
        <f t="shared" si="126"/>
        <v>12</v>
      </c>
      <c r="OK54" s="1355" t="s">
        <v>3043</v>
      </c>
      <c r="OL54" s="1355" t="e">
        <v>#N/A</v>
      </c>
      <c r="OM54" s="1355">
        <v>49</v>
      </c>
      <c r="ON54" s="3559">
        <v>11.480787253983131</v>
      </c>
      <c r="OO54" s="1355">
        <v>63</v>
      </c>
      <c r="OP54" s="977"/>
      <c r="OQ54" s="712">
        <v>14.5</v>
      </c>
      <c r="OR54" s="712">
        <v>16.100000000000001</v>
      </c>
      <c r="OS54" s="712">
        <v>10.199999999999999</v>
      </c>
      <c r="OT54" s="712">
        <v>16.402116402116402</v>
      </c>
      <c r="OU54" s="712">
        <v>11.428571428571429</v>
      </c>
      <c r="OV54" s="712">
        <v>11.688311688311687</v>
      </c>
      <c r="OW54" s="699">
        <f t="shared" si="53"/>
        <v>47</v>
      </c>
      <c r="OX54" s="712">
        <v>13.386499919833254</v>
      </c>
      <c r="OY54" s="699">
        <f t="shared" si="53"/>
        <v>31</v>
      </c>
      <c r="OZ54" s="712">
        <v>1.7</v>
      </c>
      <c r="PA54" s="712">
        <v>1.1000000000000001</v>
      </c>
      <c r="PB54" s="712">
        <v>3.4</v>
      </c>
      <c r="PC54" s="712">
        <v>3.7037037037037033</v>
      </c>
      <c r="PD54" s="712">
        <v>4.5714285714285712</v>
      </c>
      <c r="PE54" s="712">
        <v>3.8961038961038961</v>
      </c>
      <c r="PF54" s="699">
        <f t="shared" si="54"/>
        <v>65</v>
      </c>
      <c r="PG54" s="712">
        <v>3.0618726952060284</v>
      </c>
      <c r="PH54" s="699">
        <f t="shared" si="55"/>
        <v>66</v>
      </c>
      <c r="PI54" s="712">
        <v>15.584415584415584</v>
      </c>
      <c r="PJ54" s="699">
        <f t="shared" si="56"/>
        <v>69</v>
      </c>
      <c r="PK54" s="985">
        <v>16.448372615039283</v>
      </c>
      <c r="PL54" s="699">
        <f t="shared" si="56"/>
        <v>70</v>
      </c>
      <c r="PM54" s="985">
        <v>180.8</v>
      </c>
      <c r="PN54" s="985">
        <v>220.4</v>
      </c>
      <c r="PO54" s="699">
        <f t="shared" si="57"/>
        <v>19</v>
      </c>
      <c r="PP54" s="712">
        <v>0</v>
      </c>
      <c r="PQ54" s="985">
        <v>0</v>
      </c>
      <c r="PR54" s="699">
        <f t="shared" si="58"/>
        <v>24</v>
      </c>
      <c r="PS54" s="982">
        <v>50</v>
      </c>
      <c r="PT54" s="725">
        <v>57.999999999999993</v>
      </c>
      <c r="PU54" s="699">
        <v>2</v>
      </c>
      <c r="PV54" s="699">
        <v>244</v>
      </c>
      <c r="PW54" s="725">
        <v>59.83606557377049</v>
      </c>
      <c r="PX54" s="699">
        <v>41</v>
      </c>
      <c r="PY54" s="715">
        <v>45</v>
      </c>
      <c r="PZ54" s="725">
        <v>82.222222222222214</v>
      </c>
      <c r="QA54" s="699">
        <v>19</v>
      </c>
      <c r="QB54" s="982">
        <v>49</v>
      </c>
      <c r="QC54" s="715">
        <v>51.020408163265309</v>
      </c>
      <c r="QD54" s="699">
        <v>6</v>
      </c>
      <c r="QE54" s="716">
        <v>1</v>
      </c>
      <c r="QF54" s="3644">
        <v>0.23148148148148148</v>
      </c>
      <c r="QG54" s="699">
        <v>14</v>
      </c>
      <c r="QH54" s="1363" t="s">
        <v>1627</v>
      </c>
      <c r="QI54" s="712">
        <v>85.563909774436084</v>
      </c>
      <c r="QJ54" s="712">
        <v>83.652430044182623</v>
      </c>
      <c r="QK54" s="699">
        <f t="shared" si="59"/>
        <v>18</v>
      </c>
      <c r="QL54" s="715">
        <v>679</v>
      </c>
      <c r="QM54" s="709">
        <v>60.852713178294572</v>
      </c>
      <c r="QN54" s="703">
        <v>65.172413793103445</v>
      </c>
      <c r="QO54" s="978">
        <v>7</v>
      </c>
      <c r="QP54" s="705">
        <v>290</v>
      </c>
      <c r="QQ54" s="3553">
        <v>96.415770609318997</v>
      </c>
      <c r="QR54" s="709">
        <v>231.2</v>
      </c>
      <c r="QS54" s="978">
        <f t="shared" si="60"/>
        <v>52</v>
      </c>
      <c r="QT54" s="703">
        <v>1032.8</v>
      </c>
      <c r="QU54" s="978">
        <f t="shared" si="61"/>
        <v>25</v>
      </c>
      <c r="QV54" s="703">
        <v>851.3</v>
      </c>
      <c r="QW54" s="978">
        <f t="shared" si="62"/>
        <v>27</v>
      </c>
      <c r="QX54" s="703">
        <v>0</v>
      </c>
      <c r="QY54" s="979">
        <f t="shared" si="63"/>
        <v>12</v>
      </c>
      <c r="QZ54" s="712">
        <v>0</v>
      </c>
      <c r="RA54" s="699">
        <v>30</v>
      </c>
      <c r="RB54" s="712">
        <v>410.19</v>
      </c>
      <c r="RC54" s="699">
        <v>14</v>
      </c>
      <c r="RD54" s="712">
        <v>0</v>
      </c>
      <c r="RE54" s="699">
        <v>24</v>
      </c>
      <c r="RF54" s="712">
        <v>2401.8000000000002</v>
      </c>
      <c r="RG54" s="699">
        <v>3</v>
      </c>
      <c r="RH54" s="699">
        <v>17808</v>
      </c>
      <c r="RI54" s="978">
        <f t="shared" si="64"/>
        <v>7</v>
      </c>
      <c r="RJ54" s="712">
        <v>843.7</v>
      </c>
      <c r="RK54" s="978">
        <f t="shared" si="64"/>
        <v>46</v>
      </c>
      <c r="RL54" s="712">
        <v>1124.9000000000001</v>
      </c>
      <c r="RM54" s="978">
        <f t="shared" si="64"/>
        <v>18</v>
      </c>
      <c r="RN54" s="712">
        <v>1003.3</v>
      </c>
      <c r="RO54" s="978">
        <f t="shared" si="64"/>
        <v>28</v>
      </c>
      <c r="RP54" s="712">
        <v>0</v>
      </c>
      <c r="RQ54" s="978">
        <f t="shared" si="65"/>
        <v>2</v>
      </c>
      <c r="RR54" s="712">
        <v>0</v>
      </c>
      <c r="RS54" s="978">
        <f t="shared" si="65"/>
        <v>1</v>
      </c>
      <c r="RT54" s="712">
        <v>364.8</v>
      </c>
      <c r="RU54" s="978">
        <f t="shared" si="65"/>
        <v>15</v>
      </c>
      <c r="RV54" s="712">
        <f t="shared" si="66"/>
        <v>364.8</v>
      </c>
      <c r="RW54" s="978">
        <f t="shared" si="67"/>
        <v>16</v>
      </c>
      <c r="RX54" s="712">
        <v>5</v>
      </c>
      <c r="RY54" s="712" t="s">
        <v>1632</v>
      </c>
      <c r="RZ54" s="712">
        <v>5</v>
      </c>
      <c r="SA54" s="712" t="s">
        <v>1632</v>
      </c>
      <c r="SB54" s="712">
        <v>5</v>
      </c>
      <c r="SC54" s="712" t="s">
        <v>1632</v>
      </c>
      <c r="SD54" s="712">
        <v>5</v>
      </c>
      <c r="SE54" s="712" t="s">
        <v>1632</v>
      </c>
      <c r="SF54" s="712">
        <v>5</v>
      </c>
      <c r="SG54" s="712" t="s">
        <v>1632</v>
      </c>
      <c r="SH54" s="712">
        <v>25</v>
      </c>
      <c r="SI54" s="699">
        <f t="shared" si="68"/>
        <v>1</v>
      </c>
      <c r="SJ54" s="712">
        <v>5</v>
      </c>
      <c r="SK54" s="712" t="s">
        <v>1632</v>
      </c>
      <c r="SL54" s="712">
        <v>0</v>
      </c>
      <c r="SM54" s="712" t="s">
        <v>1625</v>
      </c>
      <c r="SN54" s="712">
        <v>0</v>
      </c>
      <c r="SO54" s="712" t="s">
        <v>1625</v>
      </c>
      <c r="SP54" s="712">
        <v>0</v>
      </c>
      <c r="SQ54" s="712" t="s">
        <v>1625</v>
      </c>
      <c r="SR54" s="712">
        <v>5</v>
      </c>
      <c r="SS54" s="699">
        <f t="shared" si="69"/>
        <v>50</v>
      </c>
      <c r="ST54" s="712">
        <v>5</v>
      </c>
      <c r="SU54" s="712" t="s">
        <v>1632</v>
      </c>
      <c r="SV54" s="712">
        <v>0</v>
      </c>
      <c r="SW54" s="712" t="s">
        <v>1625</v>
      </c>
      <c r="SX54" s="712">
        <v>0</v>
      </c>
      <c r="SY54" s="712" t="s">
        <v>1625</v>
      </c>
      <c r="SZ54" s="712">
        <v>5</v>
      </c>
      <c r="TA54" s="699">
        <f t="shared" si="70"/>
        <v>54</v>
      </c>
      <c r="TB54" s="699">
        <v>0</v>
      </c>
      <c r="TC54" s="699" t="s">
        <v>1625</v>
      </c>
      <c r="TD54" s="699">
        <v>0</v>
      </c>
      <c r="TE54" s="699" t="s">
        <v>1625</v>
      </c>
      <c r="TF54" s="699">
        <v>0</v>
      </c>
      <c r="TG54" s="699" t="s">
        <v>1625</v>
      </c>
      <c r="TH54" s="699">
        <v>0</v>
      </c>
      <c r="TI54" s="699" t="s">
        <v>1625</v>
      </c>
      <c r="TJ54" s="699">
        <v>0</v>
      </c>
      <c r="TK54" s="699">
        <f t="shared" si="71"/>
        <v>64</v>
      </c>
      <c r="TL54" s="989">
        <v>10</v>
      </c>
      <c r="TM54" s="989">
        <v>10</v>
      </c>
      <c r="TN54" s="989">
        <v>10</v>
      </c>
      <c r="TO54" s="989">
        <v>10</v>
      </c>
      <c r="TP54" s="989">
        <v>40</v>
      </c>
      <c r="TQ54" s="699">
        <f t="shared" si="72"/>
        <v>1</v>
      </c>
      <c r="TR54" s="712" t="s">
        <v>1632</v>
      </c>
      <c r="TS54" s="712" t="s">
        <v>1632</v>
      </c>
      <c r="TT54" s="712" t="s">
        <v>1625</v>
      </c>
      <c r="TU54" s="712" t="s">
        <v>1625</v>
      </c>
      <c r="TV54" s="712">
        <v>5</v>
      </c>
      <c r="TW54" s="712">
        <v>5</v>
      </c>
      <c r="TX54" s="712">
        <v>0</v>
      </c>
      <c r="TY54" s="712">
        <v>0</v>
      </c>
      <c r="TZ54" s="712">
        <v>10</v>
      </c>
      <c r="UA54" s="699">
        <f t="shared" si="73"/>
        <v>50</v>
      </c>
      <c r="UB54" s="712">
        <v>10</v>
      </c>
      <c r="UC54" s="712">
        <v>10</v>
      </c>
      <c r="UD54" s="712">
        <v>0</v>
      </c>
      <c r="UE54" s="712">
        <v>10</v>
      </c>
      <c r="UF54" s="712">
        <v>30</v>
      </c>
      <c r="UG54" s="699">
        <f t="shared" si="74"/>
        <v>11</v>
      </c>
      <c r="UH54" s="715">
        <v>1</v>
      </c>
      <c r="UI54" s="712">
        <v>7.7071290944123323</v>
      </c>
      <c r="UJ54" s="699">
        <v>6</v>
      </c>
      <c r="UK54" s="715">
        <v>2</v>
      </c>
      <c r="UL54" s="712">
        <v>15.414258188824665</v>
      </c>
      <c r="UM54" s="699">
        <v>36</v>
      </c>
      <c r="UN54" s="715">
        <v>2</v>
      </c>
      <c r="UO54" s="712">
        <v>15.414258188824665</v>
      </c>
      <c r="UP54" s="699">
        <v>16</v>
      </c>
      <c r="UQ54" s="715">
        <v>1</v>
      </c>
      <c r="UR54" s="712">
        <v>7.5346594333936103</v>
      </c>
      <c r="US54" s="699">
        <v>29</v>
      </c>
      <c r="UT54" s="712">
        <v>30.8</v>
      </c>
      <c r="UU54" s="699">
        <v>46</v>
      </c>
      <c r="UV54" s="712">
        <v>23.1</v>
      </c>
      <c r="UW54" s="699">
        <v>45</v>
      </c>
      <c r="UX54" s="1099">
        <v>7.7</v>
      </c>
      <c r="UY54" s="699">
        <v>23</v>
      </c>
      <c r="UZ54" s="989">
        <v>0.20599999999999999</v>
      </c>
      <c r="VA54" s="989">
        <v>17</v>
      </c>
      <c r="VB54" s="989">
        <v>1.4999999999999999E-2</v>
      </c>
      <c r="VC54" s="989">
        <v>64</v>
      </c>
      <c r="VD54" s="989">
        <v>2.5999999999999999E-2</v>
      </c>
      <c r="VE54" s="989">
        <v>43</v>
      </c>
      <c r="VF54" s="989">
        <v>1.2999999999999999E-2</v>
      </c>
      <c r="VG54" s="989">
        <v>26</v>
      </c>
      <c r="VH54" s="989">
        <v>2.5999999999999999E-2</v>
      </c>
      <c r="VI54" s="989">
        <v>9</v>
      </c>
      <c r="VJ54" s="989">
        <v>1.2999999999999999E-2</v>
      </c>
      <c r="VK54" s="989">
        <v>9</v>
      </c>
      <c r="VL54" s="989">
        <v>0</v>
      </c>
      <c r="VM54" s="989">
        <v>7</v>
      </c>
      <c r="VN54" s="989">
        <v>0</v>
      </c>
      <c r="VO54" s="989">
        <v>7</v>
      </c>
      <c r="VP54" s="989">
        <v>13</v>
      </c>
      <c r="VQ54" s="989">
        <v>97.022165833271146</v>
      </c>
      <c r="VR54" s="989">
        <v>35</v>
      </c>
      <c r="VS54" s="989">
        <v>6</v>
      </c>
      <c r="VT54" s="989">
        <v>44.779461153817451</v>
      </c>
      <c r="VU54" s="989">
        <v>42</v>
      </c>
      <c r="VV54" s="989">
        <v>19</v>
      </c>
      <c r="VW54" s="989">
        <v>141.80162698708858</v>
      </c>
      <c r="VX54" s="989">
        <v>31</v>
      </c>
      <c r="VY54" s="989">
        <v>10</v>
      </c>
      <c r="VZ54" s="989">
        <v>74.632435256362413</v>
      </c>
      <c r="WA54" s="989">
        <v>48</v>
      </c>
      <c r="WB54" s="989">
        <v>80</v>
      </c>
      <c r="WC54" s="989">
        <v>597.05948205089931</v>
      </c>
      <c r="WD54" s="989">
        <v>31</v>
      </c>
      <c r="WE54" s="989">
        <v>21</v>
      </c>
      <c r="WF54" s="989">
        <v>156.72811403836107</v>
      </c>
      <c r="WG54" s="989">
        <v>41</v>
      </c>
      <c r="WH54" s="989">
        <v>92.59</v>
      </c>
      <c r="WI54" s="989">
        <v>27</v>
      </c>
      <c r="WJ54" s="989">
        <v>0</v>
      </c>
      <c r="WK54" s="989">
        <v>10</v>
      </c>
      <c r="WL54" s="989">
        <v>0</v>
      </c>
      <c r="WM54" s="989">
        <v>2</v>
      </c>
      <c r="WN54" s="989">
        <v>92.59</v>
      </c>
      <c r="WO54" s="989">
        <v>19</v>
      </c>
      <c r="WP54" s="989">
        <v>0</v>
      </c>
      <c r="WQ54" s="989">
        <v>19</v>
      </c>
      <c r="WR54" s="989">
        <v>0</v>
      </c>
      <c r="WS54" s="989">
        <v>31</v>
      </c>
      <c r="WT54" s="989">
        <v>0</v>
      </c>
      <c r="WU54" s="989">
        <v>25</v>
      </c>
      <c r="WV54" s="989">
        <v>0</v>
      </c>
      <c r="WW54" s="989">
        <v>12</v>
      </c>
      <c r="WX54" s="989">
        <v>0</v>
      </c>
      <c r="WY54" s="989">
        <v>41</v>
      </c>
      <c r="WZ54" s="712">
        <v>283.91000000000003</v>
      </c>
      <c r="XA54" s="699">
        <v>31</v>
      </c>
      <c r="XB54" s="712">
        <v>1309.1500000000001</v>
      </c>
      <c r="XC54" s="712">
        <v>5</v>
      </c>
      <c r="XD54" s="712">
        <v>0</v>
      </c>
      <c r="XE54" s="699">
        <v>43</v>
      </c>
      <c r="XF54" s="712">
        <v>30.86</v>
      </c>
      <c r="XG54" s="712">
        <v>21</v>
      </c>
      <c r="XH54" s="712">
        <v>0</v>
      </c>
      <c r="XI54" s="699">
        <v>28</v>
      </c>
      <c r="XJ54" s="712">
        <v>189.27</v>
      </c>
      <c r="XK54" s="699">
        <v>29</v>
      </c>
      <c r="XL54" s="712">
        <v>77.16</v>
      </c>
      <c r="XM54" s="699">
        <v>60</v>
      </c>
      <c r="XO54" s="714"/>
      <c r="XP54" s="725"/>
      <c r="XQ54" s="715"/>
      <c r="XR54" s="714"/>
      <c r="XS54" s="725"/>
      <c r="XT54" s="715"/>
      <c r="XU54" s="715"/>
      <c r="XV54" s="712"/>
      <c r="XW54" s="715"/>
      <c r="XX54" s="1169">
        <v>48</v>
      </c>
      <c r="XY54" s="1174">
        <v>6.25</v>
      </c>
      <c r="XZ54" s="1168">
        <f t="shared" si="75"/>
        <v>6</v>
      </c>
      <c r="YA54" s="715">
        <v>237</v>
      </c>
      <c r="YB54" s="725">
        <v>17.721518987341771</v>
      </c>
      <c r="YC54" s="715">
        <f t="shared" si="76"/>
        <v>35</v>
      </c>
      <c r="YD54" s="714">
        <v>243</v>
      </c>
      <c r="YE54" s="725">
        <v>10.416666666666668</v>
      </c>
      <c r="YF54" s="715">
        <f t="shared" si="77"/>
        <v>64</v>
      </c>
      <c r="YG54" s="699">
        <v>256</v>
      </c>
      <c r="YH54" s="1099">
        <v>13.671875</v>
      </c>
      <c r="YI54" s="715">
        <f t="shared" si="78"/>
        <v>77</v>
      </c>
      <c r="YJ54" s="714">
        <v>243</v>
      </c>
      <c r="YK54" s="712">
        <v>12.5</v>
      </c>
      <c r="YL54" s="715">
        <f t="shared" si="79"/>
        <v>2</v>
      </c>
      <c r="YM54" s="699">
        <v>256</v>
      </c>
      <c r="YN54" s="712">
        <v>30.078125</v>
      </c>
      <c r="YO54" s="715">
        <f t="shared" si="80"/>
        <v>73</v>
      </c>
      <c r="YP54" s="1178">
        <v>0</v>
      </c>
      <c r="YQ54" s="1099">
        <v>0</v>
      </c>
      <c r="YR54" s="1099">
        <v>33.333333333333329</v>
      </c>
      <c r="YS54" s="1099">
        <v>0</v>
      </c>
      <c r="YT54" s="1099">
        <v>0</v>
      </c>
      <c r="YU54" s="1099">
        <v>0</v>
      </c>
      <c r="YV54" s="1099">
        <v>0</v>
      </c>
      <c r="YW54" s="1099">
        <v>0</v>
      </c>
      <c r="YX54" s="1099">
        <v>0</v>
      </c>
      <c r="YY54" s="1099">
        <v>66.666666666666657</v>
      </c>
      <c r="YZ54" s="1099">
        <v>0</v>
      </c>
      <c r="ZA54" s="1188">
        <v>3</v>
      </c>
      <c r="ZB54" s="985">
        <v>42.857142857142854</v>
      </c>
      <c r="ZC54" s="985">
        <v>4.7619047619047619</v>
      </c>
      <c r="ZD54" s="985">
        <v>11.904761904761903</v>
      </c>
      <c r="ZE54" s="985">
        <v>2.3809523809523809</v>
      </c>
      <c r="ZF54" s="985">
        <v>11.904761904761903</v>
      </c>
      <c r="ZG54" s="985">
        <v>7.1428571428571423</v>
      </c>
      <c r="ZH54" s="985">
        <v>14.285714285714285</v>
      </c>
      <c r="ZI54" s="985">
        <v>7.1428571428571423</v>
      </c>
      <c r="ZJ54" s="985">
        <v>42.857142857142854</v>
      </c>
      <c r="ZK54" s="985">
        <v>0</v>
      </c>
      <c r="ZL54" s="985">
        <v>2.3809523809523809</v>
      </c>
      <c r="ZM54" s="699">
        <v>42</v>
      </c>
      <c r="ZN54" s="714" t="s">
        <v>1634</v>
      </c>
      <c r="ZO54" s="715" t="s">
        <v>1634</v>
      </c>
      <c r="ZP54" s="715" t="s">
        <v>1633</v>
      </c>
      <c r="ZQ54" s="715" t="s">
        <v>1634</v>
      </c>
      <c r="ZR54" s="715" t="s">
        <v>1634</v>
      </c>
      <c r="ZS54" s="715" t="s">
        <v>1634</v>
      </c>
      <c r="ZT54" s="715">
        <v>1</v>
      </c>
      <c r="ZU54" s="715">
        <v>1</v>
      </c>
      <c r="ZV54" s="715">
        <v>-1</v>
      </c>
      <c r="ZW54" s="715">
        <v>1</v>
      </c>
      <c r="ZX54" s="715">
        <v>1</v>
      </c>
      <c r="ZY54" s="715">
        <v>1</v>
      </c>
      <c r="ZZ54" s="715">
        <f t="shared" si="81"/>
        <v>4</v>
      </c>
      <c r="AAA54" s="715">
        <f t="shared" si="82"/>
        <v>38</v>
      </c>
      <c r="AAB54" s="716" t="s">
        <v>31</v>
      </c>
      <c r="AAC54" s="712" t="s">
        <v>31</v>
      </c>
      <c r="AAD54" s="712" t="s">
        <v>1635</v>
      </c>
      <c r="AAE54" s="712" t="s">
        <v>31</v>
      </c>
      <c r="AAF54" s="712" t="s">
        <v>31</v>
      </c>
      <c r="AAG54" s="712" t="s">
        <v>31</v>
      </c>
      <c r="AAH54" s="714">
        <v>7</v>
      </c>
      <c r="AAI54" s="715">
        <v>1</v>
      </c>
      <c r="AAJ54" s="715">
        <v>1</v>
      </c>
      <c r="AAK54" s="715">
        <v>7</v>
      </c>
      <c r="AAL54" s="715">
        <v>1</v>
      </c>
      <c r="AAM54" s="733">
        <v>2</v>
      </c>
      <c r="AAN54" s="2996">
        <v>1.612531674729325</v>
      </c>
      <c r="AAO54" s="2954">
        <f t="shared" si="83"/>
        <v>12</v>
      </c>
      <c r="AAP54" s="2995">
        <v>0.230361667818475</v>
      </c>
      <c r="AAQ54" s="2954">
        <f t="shared" si="84"/>
        <v>45</v>
      </c>
      <c r="AAR54" s="2995">
        <v>0.230361667818475</v>
      </c>
      <c r="AAS54" s="2954">
        <f t="shared" si="85"/>
        <v>34</v>
      </c>
      <c r="AAT54" s="2995">
        <v>1.612531674729325</v>
      </c>
      <c r="AAU54" s="2954">
        <f t="shared" si="86"/>
        <v>30</v>
      </c>
      <c r="AAV54" s="2995">
        <v>0.230361667818475</v>
      </c>
      <c r="AAW54" s="2954">
        <f t="shared" si="87"/>
        <v>54</v>
      </c>
      <c r="AAX54" s="2995">
        <v>0.46072333563695</v>
      </c>
      <c r="AAY54" s="2954">
        <f t="shared" si="88"/>
        <v>38</v>
      </c>
      <c r="AAZ54" s="982">
        <v>3</v>
      </c>
      <c r="ABA54" s="699">
        <v>1</v>
      </c>
      <c r="ABB54" s="699">
        <v>1</v>
      </c>
      <c r="ABC54" s="2988">
        <v>0.69108500345542501</v>
      </c>
      <c r="ABD54" s="2954">
        <f t="shared" si="89"/>
        <v>33</v>
      </c>
      <c r="ABE54" s="2955">
        <v>0.230361667818475</v>
      </c>
      <c r="ABF54" s="2954">
        <f t="shared" si="89"/>
        <v>19</v>
      </c>
      <c r="ABG54" s="2955">
        <v>0.230361667818475</v>
      </c>
      <c r="ABH54" s="2993">
        <f t="shared" si="89"/>
        <v>24</v>
      </c>
      <c r="ABI54" s="982">
        <v>0</v>
      </c>
      <c r="ABJ54" s="731">
        <v>0</v>
      </c>
      <c r="ABK54" s="715">
        <f t="shared" si="90"/>
        <v>31</v>
      </c>
      <c r="ABL54" s="716" t="s">
        <v>1687</v>
      </c>
      <c r="ABM54" s="712" t="s">
        <v>1687</v>
      </c>
      <c r="ABN54" s="715">
        <v>0</v>
      </c>
      <c r="ABO54" s="715">
        <v>0</v>
      </c>
      <c r="ABP54" s="715">
        <f t="shared" si="91"/>
        <v>0</v>
      </c>
      <c r="ABQ54" s="715">
        <f t="shared" si="92"/>
        <v>53</v>
      </c>
      <c r="ABR54" s="1201" t="s">
        <v>1632</v>
      </c>
      <c r="ABS54" s="1202" t="s">
        <v>1632</v>
      </c>
      <c r="ABT54" s="1202" t="s">
        <v>1625</v>
      </c>
      <c r="ABU54" s="1202" t="s">
        <v>1625</v>
      </c>
      <c r="ABV54" s="725">
        <v>5</v>
      </c>
      <c r="ABW54" s="725">
        <v>5</v>
      </c>
      <c r="ABX54" s="725">
        <v>0</v>
      </c>
      <c r="ABY54" s="725">
        <v>0</v>
      </c>
      <c r="ABZ54" s="715">
        <f t="shared" si="93"/>
        <v>10</v>
      </c>
      <c r="ACA54" s="715">
        <f t="shared" si="94"/>
        <v>36</v>
      </c>
      <c r="ACB54" s="983" t="s">
        <v>1632</v>
      </c>
      <c r="ACC54" s="725" t="s">
        <v>1632</v>
      </c>
      <c r="ACD54" s="725" t="s">
        <v>1625</v>
      </c>
      <c r="ACE54" s="725" t="s">
        <v>1625</v>
      </c>
      <c r="ACF54" s="725">
        <v>5</v>
      </c>
      <c r="ACG54" s="725">
        <v>5</v>
      </c>
      <c r="ACH54" s="725">
        <v>0</v>
      </c>
      <c r="ACI54" s="725">
        <v>0</v>
      </c>
      <c r="ACJ54" s="715">
        <f t="shared" si="95"/>
        <v>10</v>
      </c>
      <c r="ACK54" s="715">
        <f t="shared" si="96"/>
        <v>54</v>
      </c>
      <c r="ACL54" s="982">
        <v>21</v>
      </c>
      <c r="ACM54" s="715">
        <v>2774</v>
      </c>
      <c r="ACN54" s="1089">
        <v>21.541</v>
      </c>
      <c r="ACO54" s="715">
        <v>8</v>
      </c>
      <c r="ACP54" s="1089">
        <v>1.6</v>
      </c>
      <c r="ACQ54" s="715">
        <v>9</v>
      </c>
      <c r="ACR54" s="982">
        <v>53.179000000000002</v>
      </c>
      <c r="ACS54" s="1090">
        <v>30</v>
      </c>
      <c r="ACT54" s="983" t="s">
        <v>1625</v>
      </c>
      <c r="ACU54" s="725" t="s">
        <v>1625</v>
      </c>
      <c r="ACV54" s="725" t="s">
        <v>1625</v>
      </c>
      <c r="ACW54" s="725" t="s">
        <v>1625</v>
      </c>
      <c r="ACX54" s="725">
        <v>0</v>
      </c>
      <c r="ACY54" s="725">
        <v>0</v>
      </c>
      <c r="ACZ54" s="725">
        <v>0</v>
      </c>
      <c r="ADA54" s="725">
        <v>0</v>
      </c>
      <c r="ADB54" s="715">
        <f t="shared" si="97"/>
        <v>0</v>
      </c>
      <c r="ADC54" s="715">
        <f t="shared" si="98"/>
        <v>28</v>
      </c>
      <c r="ADD54" s="984" t="s">
        <v>1632</v>
      </c>
      <c r="ADE54" s="985" t="s">
        <v>1632</v>
      </c>
      <c r="ADF54" s="985" t="s">
        <v>1625</v>
      </c>
      <c r="ADG54" s="985" t="s">
        <v>1625</v>
      </c>
      <c r="ADH54" s="985">
        <v>5</v>
      </c>
      <c r="ADI54" s="985">
        <v>5</v>
      </c>
      <c r="ADJ54" s="985">
        <v>0</v>
      </c>
      <c r="ADK54" s="985">
        <v>0</v>
      </c>
      <c r="ADL54" s="715">
        <f t="shared" si="99"/>
        <v>10</v>
      </c>
      <c r="ADM54" s="715">
        <f t="shared" si="100"/>
        <v>40</v>
      </c>
      <c r="ADN54" s="1169">
        <v>1</v>
      </c>
      <c r="ADO54" s="1168">
        <v>240</v>
      </c>
      <c r="ADP54" s="1168">
        <v>1920</v>
      </c>
      <c r="ADQ54" s="989">
        <v>240</v>
      </c>
      <c r="ADR54" s="989">
        <v>1920</v>
      </c>
      <c r="ADS54" s="989">
        <v>444.03330249768732</v>
      </c>
      <c r="ADT54" s="989">
        <v>25</v>
      </c>
      <c r="ADU54" s="989">
        <v>0</v>
      </c>
      <c r="ADV54" s="989">
        <v>0</v>
      </c>
      <c r="ADW54" s="989">
        <v>0</v>
      </c>
      <c r="ADX54" s="989">
        <v>0</v>
      </c>
      <c r="ADY54" s="989">
        <v>0</v>
      </c>
      <c r="ADZ54" s="989">
        <v>0</v>
      </c>
      <c r="AEA54" s="989">
        <v>50</v>
      </c>
      <c r="AEB54" s="989">
        <v>1</v>
      </c>
      <c r="AEC54" s="989">
        <v>240</v>
      </c>
      <c r="AED54" s="989">
        <v>1920</v>
      </c>
      <c r="AEE54" s="989">
        <v>240</v>
      </c>
      <c r="AEF54" s="989">
        <v>1920</v>
      </c>
      <c r="AEG54" s="989">
        <v>444.03330249768732</v>
      </c>
      <c r="AEH54" s="729">
        <v>42</v>
      </c>
      <c r="AEI54" s="987"/>
      <c r="AEM54" s="715">
        <v>580</v>
      </c>
      <c r="AEN54" s="715">
        <v>458</v>
      </c>
      <c r="AEO54" s="989">
        <v>50</v>
      </c>
      <c r="AEP54" s="1099">
        <v>10.91703056768559</v>
      </c>
      <c r="AEQ54" s="989">
        <v>45</v>
      </c>
      <c r="AER54" s="989">
        <v>18</v>
      </c>
      <c r="AES54" s="989">
        <v>36</v>
      </c>
      <c r="AET54" s="1099">
        <v>3.6111111111111112</v>
      </c>
      <c r="AEU54" s="989">
        <v>41</v>
      </c>
      <c r="AEV54" s="989">
        <v>0</v>
      </c>
      <c r="AEW54" s="989">
        <v>50</v>
      </c>
      <c r="AEX54" s="989">
        <v>0</v>
      </c>
      <c r="AEY54" s="989">
        <v>63</v>
      </c>
      <c r="AEZ54" s="1667">
        <v>458</v>
      </c>
      <c r="AFA54" s="1668">
        <v>2.4432314410480349</v>
      </c>
      <c r="AFB54" s="1667">
        <f t="shared" si="101"/>
        <v>15</v>
      </c>
      <c r="AFC54" s="1168">
        <v>3</v>
      </c>
      <c r="AFD54" s="1099">
        <v>0</v>
      </c>
      <c r="AFE54" s="989">
        <f t="shared" si="102"/>
        <v>1</v>
      </c>
      <c r="AFF54" s="715">
        <v>45</v>
      </c>
      <c r="AFG54" s="985">
        <v>11.111111111111111</v>
      </c>
      <c r="AFH54" s="699">
        <f t="shared" si="103"/>
        <v>8</v>
      </c>
      <c r="AFI54" s="989">
        <v>72</v>
      </c>
      <c r="AFJ54" s="715">
        <v>10</v>
      </c>
      <c r="AFK54" s="985">
        <v>13.888888888888889</v>
      </c>
      <c r="AFL54" s="699">
        <f t="shared" si="104"/>
        <v>15</v>
      </c>
      <c r="AFM54" s="707">
        <v>0</v>
      </c>
      <c r="AFN54" s="990">
        <v>0</v>
      </c>
      <c r="AFO54" s="719" t="s">
        <v>31</v>
      </c>
      <c r="AFP54" s="719" t="s">
        <v>31</v>
      </c>
      <c r="AFQ54" s="715">
        <v>19</v>
      </c>
      <c r="AFR54" s="699">
        <f t="shared" si="105"/>
        <v>65</v>
      </c>
      <c r="AFS54" s="715" t="s">
        <v>31</v>
      </c>
      <c r="AFT54" s="715" t="s">
        <v>31</v>
      </c>
      <c r="AFU54" s="985" t="s">
        <v>31</v>
      </c>
      <c r="AFV54" s="699" t="str">
        <f t="shared" si="106"/>
        <v>-</v>
      </c>
      <c r="AFW54" s="715" t="s">
        <v>31</v>
      </c>
      <c r="AFX54" s="715" t="s">
        <v>31</v>
      </c>
      <c r="AFY54" s="712" t="s">
        <v>31</v>
      </c>
      <c r="AFZ54" s="699" t="str">
        <f t="shared" si="107"/>
        <v>-</v>
      </c>
      <c r="AGA54" s="712">
        <v>55.696202531645568</v>
      </c>
      <c r="AGB54" s="712">
        <v>15.18987341772152</v>
      </c>
      <c r="AGC54" s="712">
        <v>15.18987341772152</v>
      </c>
      <c r="AGD54" s="712">
        <v>2.5316455696202533</v>
      </c>
      <c r="AGE54" s="712">
        <v>3.79746835443038</v>
      </c>
      <c r="AGF54" s="712">
        <v>3.79746835443038</v>
      </c>
      <c r="AGG54" s="712">
        <v>2.5316455696202533</v>
      </c>
      <c r="AGH54" s="712">
        <v>0</v>
      </c>
      <c r="AGI54" s="712">
        <v>1.2658227848101267</v>
      </c>
      <c r="AGJ54" s="715">
        <v>44</v>
      </c>
      <c r="AGK54" s="715">
        <v>12</v>
      </c>
      <c r="AGL54" s="715">
        <v>12</v>
      </c>
      <c r="AGM54" s="715">
        <v>2</v>
      </c>
      <c r="AGN54" s="715">
        <v>3</v>
      </c>
      <c r="AGO54" s="715">
        <v>3</v>
      </c>
      <c r="AGP54" s="715">
        <v>2</v>
      </c>
      <c r="AGQ54" s="715">
        <v>0</v>
      </c>
      <c r="AGR54" s="715">
        <v>1</v>
      </c>
      <c r="AGS54" s="715">
        <v>79</v>
      </c>
      <c r="AGT54" s="712" t="s">
        <v>31</v>
      </c>
      <c r="AGU54" s="712" t="s">
        <v>31</v>
      </c>
      <c r="AGV54" s="712" t="s">
        <v>31</v>
      </c>
      <c r="AGW54" s="712" t="s">
        <v>31</v>
      </c>
      <c r="AGX54" s="712" t="s">
        <v>31</v>
      </c>
      <c r="AGY54" s="712" t="s">
        <v>31</v>
      </c>
      <c r="AGZ54" s="712" t="s">
        <v>31</v>
      </c>
      <c r="AHA54" s="712" t="s">
        <v>31</v>
      </c>
      <c r="AHB54" s="712" t="s">
        <v>31</v>
      </c>
      <c r="AHC54" s="715">
        <v>0</v>
      </c>
      <c r="AHD54" s="715">
        <v>0</v>
      </c>
      <c r="AHE54" s="715">
        <v>0</v>
      </c>
      <c r="AHF54" s="715">
        <v>0</v>
      </c>
      <c r="AHG54" s="715">
        <v>0</v>
      </c>
      <c r="AHH54" s="715">
        <v>0</v>
      </c>
      <c r="AHI54" s="715">
        <v>0</v>
      </c>
      <c r="AHJ54" s="715">
        <v>0</v>
      </c>
      <c r="AHK54" s="715">
        <v>0</v>
      </c>
      <c r="AHL54" s="715">
        <v>0</v>
      </c>
      <c r="AHM54" s="712" t="s">
        <v>31</v>
      </c>
      <c r="AHN54" s="712" t="s">
        <v>31</v>
      </c>
      <c r="AHO54" s="712" t="s">
        <v>31</v>
      </c>
      <c r="AHP54" s="712" t="s">
        <v>31</v>
      </c>
      <c r="AHQ54" s="712" t="s">
        <v>31</v>
      </c>
      <c r="AHR54" s="712" t="s">
        <v>31</v>
      </c>
      <c r="AHS54" s="712" t="s">
        <v>31</v>
      </c>
      <c r="AHT54" s="712" t="s">
        <v>31</v>
      </c>
      <c r="AHU54" s="712" t="s">
        <v>31</v>
      </c>
      <c r="AHV54" s="715">
        <v>0</v>
      </c>
      <c r="AHW54" s="715">
        <v>0</v>
      </c>
      <c r="AHX54" s="715">
        <v>0</v>
      </c>
      <c r="AHY54" s="715">
        <v>0</v>
      </c>
      <c r="AHZ54" s="715">
        <v>0</v>
      </c>
      <c r="AIA54" s="715">
        <v>0</v>
      </c>
      <c r="AIB54" s="715">
        <v>0</v>
      </c>
      <c r="AIC54" s="715">
        <v>0</v>
      </c>
      <c r="AID54" s="715">
        <v>0</v>
      </c>
      <c r="AIE54" s="715">
        <v>0</v>
      </c>
      <c r="AIF54" s="712" t="s">
        <v>1648</v>
      </c>
      <c r="AIG54" s="712" t="s">
        <v>1623</v>
      </c>
      <c r="AIH54" s="709">
        <v>0</v>
      </c>
      <c r="AII54" s="978">
        <f t="shared" si="108"/>
        <v>42</v>
      </c>
      <c r="AIJ54" s="703" t="s">
        <v>1625</v>
      </c>
      <c r="AIK54" s="703" t="s">
        <v>1625</v>
      </c>
      <c r="AIL54" s="703" t="s">
        <v>1625</v>
      </c>
      <c r="AIM54" s="701" t="s">
        <v>1625</v>
      </c>
      <c r="AIN54" s="712" t="s">
        <v>1626</v>
      </c>
      <c r="AIO54" s="712" t="s">
        <v>1627</v>
      </c>
      <c r="AIP54" s="712" t="s">
        <v>1627</v>
      </c>
      <c r="AIQ54" s="712" t="s">
        <v>1627</v>
      </c>
      <c r="AIR54" s="712" t="s">
        <v>1625</v>
      </c>
      <c r="AIS54" s="712" t="s">
        <v>1685</v>
      </c>
      <c r="AIT54" s="712" t="s">
        <v>1648</v>
      </c>
      <c r="AIU54" s="712" t="s">
        <v>1630</v>
      </c>
      <c r="AIV54" s="712" t="s">
        <v>1792</v>
      </c>
      <c r="AIW54" s="699">
        <v>70</v>
      </c>
      <c r="AIX54" s="699">
        <v>4</v>
      </c>
      <c r="AIY54" s="985">
        <v>5.7</v>
      </c>
      <c r="AIZ54" s="699">
        <v>0</v>
      </c>
      <c r="AJA54" s="712">
        <v>0</v>
      </c>
      <c r="AJB54" s="699">
        <f t="shared" si="109"/>
        <v>26</v>
      </c>
      <c r="AJC54" s="712">
        <v>0</v>
      </c>
      <c r="AJD54" s="978">
        <f t="shared" si="110"/>
        <v>25</v>
      </c>
      <c r="AJE54" s="712" t="s">
        <v>1625</v>
      </c>
      <c r="AJF54" s="712" t="s">
        <v>1625</v>
      </c>
      <c r="AJG54" s="712" t="s">
        <v>1625</v>
      </c>
      <c r="AJH54" s="712" t="s">
        <v>1625</v>
      </c>
      <c r="AJI54" s="712">
        <v>7.7</v>
      </c>
      <c r="AJJ54" s="699">
        <f t="shared" si="111"/>
        <v>45</v>
      </c>
      <c r="AJK54" s="715">
        <v>1</v>
      </c>
      <c r="AJL54" s="712">
        <v>0</v>
      </c>
      <c r="AJM54" s="699">
        <f t="shared" si="112"/>
        <v>39</v>
      </c>
      <c r="AJN54" s="715">
        <v>0</v>
      </c>
      <c r="AJO54" s="712">
        <v>7.7</v>
      </c>
      <c r="AJP54" s="699">
        <f t="shared" si="113"/>
        <v>5</v>
      </c>
      <c r="AJQ54" s="715">
        <v>1</v>
      </c>
      <c r="AJR54" s="712">
        <v>0</v>
      </c>
      <c r="AJS54" s="699">
        <f t="shared" si="114"/>
        <v>29</v>
      </c>
      <c r="AJT54" s="715">
        <v>0</v>
      </c>
      <c r="AJU54" s="712">
        <v>0</v>
      </c>
      <c r="AJV54" s="715">
        <v>0</v>
      </c>
      <c r="AJW54" s="712">
        <v>7.7</v>
      </c>
      <c r="AJX54" s="699">
        <f t="shared" si="115"/>
        <v>9</v>
      </c>
      <c r="AJY54" s="715">
        <v>1</v>
      </c>
      <c r="AJZ54" s="712">
        <v>0</v>
      </c>
      <c r="AKA54" s="699">
        <f t="shared" si="116"/>
        <v>9</v>
      </c>
      <c r="AKB54" s="715">
        <v>0</v>
      </c>
      <c r="AKC54" s="712">
        <v>23.1</v>
      </c>
      <c r="AKD54" s="699">
        <f t="shared" si="117"/>
        <v>13</v>
      </c>
      <c r="AKE54" s="715">
        <v>3</v>
      </c>
      <c r="AKF54" s="715">
        <v>50</v>
      </c>
      <c r="AKG54" s="715">
        <v>0</v>
      </c>
      <c r="AKH54" s="715">
        <v>34</v>
      </c>
      <c r="AKI54" s="715">
        <v>0</v>
      </c>
      <c r="AKJ54" s="715">
        <v>0</v>
      </c>
      <c r="AKK54" s="715">
        <v>84</v>
      </c>
      <c r="AKL54" s="715">
        <v>40</v>
      </c>
      <c r="AKM54" s="715">
        <v>36</v>
      </c>
      <c r="AKN54" s="715">
        <v>0</v>
      </c>
      <c r="AKO54" s="715">
        <v>76</v>
      </c>
      <c r="AKP54" s="712">
        <v>7.2999999999999995E-2</v>
      </c>
      <c r="AKQ54" s="699">
        <f t="shared" si="118"/>
        <v>60</v>
      </c>
      <c r="AKR54" s="712" t="s">
        <v>31</v>
      </c>
      <c r="AKS54" s="699" t="str">
        <f t="shared" si="118"/>
        <v>-</v>
      </c>
      <c r="AKT54" s="712">
        <v>0.05</v>
      </c>
      <c r="AKU54" s="699">
        <f t="shared" si="127"/>
        <v>3</v>
      </c>
      <c r="AKV54" s="712" t="s">
        <v>31</v>
      </c>
      <c r="AKW54" s="699" t="str">
        <f t="shared" si="128"/>
        <v>-</v>
      </c>
      <c r="AKX54" s="712" t="s">
        <v>31</v>
      </c>
      <c r="AKY54" s="712">
        <v>0.123</v>
      </c>
      <c r="AKZ54" s="712">
        <v>5.8999999999999997E-2</v>
      </c>
      <c r="ALA54" s="699">
        <f t="shared" si="129"/>
        <v>11</v>
      </c>
      <c r="ALB54" s="712">
        <v>5.2999999999999999E-2</v>
      </c>
      <c r="ALC54" s="699">
        <f t="shared" si="130"/>
        <v>8</v>
      </c>
      <c r="ALD54" s="712" t="s">
        <v>31</v>
      </c>
      <c r="ALE54" s="699" t="str">
        <f t="shared" si="131"/>
        <v>-</v>
      </c>
      <c r="ALF54" s="712">
        <v>0.112</v>
      </c>
      <c r="ALG54" s="712"/>
      <c r="ALH54" s="1706">
        <v>34.690094301603935</v>
      </c>
      <c r="ALI54" s="729">
        <v>102</v>
      </c>
      <c r="ALJ54" s="729">
        <v>36</v>
      </c>
      <c r="ALK54" s="729">
        <v>4324</v>
      </c>
      <c r="ALL54" s="729">
        <v>23.589269195189637</v>
      </c>
      <c r="ALM54" s="729">
        <v>8.3256244218316375</v>
      </c>
      <c r="ALN54" s="729">
        <v>11</v>
      </c>
      <c r="ALO54" s="729">
        <v>61</v>
      </c>
    </row>
    <row r="55" spans="1:1003" ht="13" x14ac:dyDescent="0.2">
      <c r="A55" s="696" t="s">
        <v>1793</v>
      </c>
      <c r="B55" s="697" t="s">
        <v>1794</v>
      </c>
      <c r="C55" s="697" t="s">
        <v>1646</v>
      </c>
      <c r="D55" s="697" t="s">
        <v>1646</v>
      </c>
      <c r="E55" s="697" t="s">
        <v>1638</v>
      </c>
      <c r="F55" s="698" t="s">
        <v>1795</v>
      </c>
      <c r="G55" s="699" t="s">
        <v>1918</v>
      </c>
      <c r="H55" s="700">
        <v>138</v>
      </c>
      <c r="I55" s="703">
        <v>7.08</v>
      </c>
      <c r="J55" s="699">
        <f t="shared" si="9"/>
        <v>62</v>
      </c>
      <c r="K55" s="702">
        <v>280</v>
      </c>
      <c r="L55" s="703">
        <v>7.11</v>
      </c>
      <c r="M55" s="710">
        <f t="shared" si="10"/>
        <v>54</v>
      </c>
      <c r="N55" s="712">
        <f t="shared" si="11"/>
        <v>3.0000000000000249E-2</v>
      </c>
      <c r="O55" s="702">
        <v>257</v>
      </c>
      <c r="P55" s="703">
        <v>6.01</v>
      </c>
      <c r="Q55" s="699">
        <f t="shared" si="120"/>
        <v>55</v>
      </c>
      <c r="R55" s="702">
        <v>221</v>
      </c>
      <c r="S55" s="703">
        <v>6.4</v>
      </c>
      <c r="T55" s="710">
        <f t="shared" si="125"/>
        <v>10</v>
      </c>
      <c r="U55" s="712">
        <f t="shared" si="12"/>
        <v>0.39000000000000057</v>
      </c>
      <c r="V55" s="706">
        <v>146</v>
      </c>
      <c r="W55" s="701">
        <v>6.2671232876712333</v>
      </c>
      <c r="X55" s="702">
        <v>74</v>
      </c>
      <c r="Y55" s="704">
        <v>6.6351351351351351</v>
      </c>
      <c r="Z55" s="705">
        <f t="shared" si="13"/>
        <v>17</v>
      </c>
      <c r="AA55" s="707">
        <v>94</v>
      </c>
      <c r="AB55" s="704">
        <v>6.3829787234042552</v>
      </c>
      <c r="AC55" s="705">
        <f t="shared" si="14"/>
        <v>21</v>
      </c>
      <c r="AD55" s="702">
        <v>52</v>
      </c>
      <c r="AE55" s="704">
        <v>6.0576923076923075</v>
      </c>
      <c r="AF55" s="732">
        <f t="shared" si="15"/>
        <v>12</v>
      </c>
      <c r="AG55" s="708">
        <v>81</v>
      </c>
      <c r="AH55" s="705">
        <f t="shared" si="16"/>
        <v>33</v>
      </c>
      <c r="AI55" s="709">
        <v>85.2</v>
      </c>
      <c r="AJ55" s="705">
        <f t="shared" si="17"/>
        <v>21</v>
      </c>
      <c r="AK55" s="709">
        <v>0.79999999999999716</v>
      </c>
      <c r="AL55" s="701">
        <v>-0.59999999999999432</v>
      </c>
      <c r="AM55" s="702">
        <v>95</v>
      </c>
      <c r="AN55" s="715">
        <f t="shared" si="18"/>
        <v>7</v>
      </c>
      <c r="AO55" s="710">
        <v>95</v>
      </c>
      <c r="AP55" s="715">
        <f t="shared" si="19"/>
        <v>8</v>
      </c>
      <c r="AQ55" s="702">
        <v>90</v>
      </c>
      <c r="AR55" s="710">
        <f t="shared" si="121"/>
        <v>67</v>
      </c>
      <c r="AS55" s="702">
        <v>273</v>
      </c>
      <c r="AT55" s="703">
        <v>21.611721611721613</v>
      </c>
      <c r="AU55" s="705">
        <f t="shared" si="20"/>
        <v>41</v>
      </c>
      <c r="AV55" s="702">
        <v>275</v>
      </c>
      <c r="AW55" s="703">
        <v>17.454545454545457</v>
      </c>
      <c r="AX55" s="705">
        <f t="shared" si="21"/>
        <v>61</v>
      </c>
      <c r="AY55" s="702">
        <v>263</v>
      </c>
      <c r="AZ55" s="703">
        <v>46.387832699619771</v>
      </c>
      <c r="BA55" s="705">
        <f t="shared" si="22"/>
        <v>28</v>
      </c>
      <c r="BB55" s="702">
        <v>275</v>
      </c>
      <c r="BC55" s="703">
        <v>14.909090909090908</v>
      </c>
      <c r="BD55" s="705">
        <f t="shared" si="23"/>
        <v>33</v>
      </c>
      <c r="BE55" s="702">
        <v>275</v>
      </c>
      <c r="BF55" s="703">
        <v>2.1818181818181821</v>
      </c>
      <c r="BG55" s="705">
        <f t="shared" si="24"/>
        <v>65</v>
      </c>
      <c r="BH55" s="702">
        <v>271</v>
      </c>
      <c r="BI55" s="703">
        <v>37.638376383763841</v>
      </c>
      <c r="BJ55" s="705">
        <f t="shared" si="25"/>
        <v>62</v>
      </c>
      <c r="BK55" s="702">
        <v>71</v>
      </c>
      <c r="BL55" s="703">
        <v>49.295774647887328</v>
      </c>
      <c r="BM55" s="705">
        <f t="shared" si="26"/>
        <v>23</v>
      </c>
      <c r="BN55" s="702">
        <v>73</v>
      </c>
      <c r="BO55" s="703">
        <v>86.301369863013704</v>
      </c>
      <c r="BP55" s="705">
        <f t="shared" si="27"/>
        <v>52</v>
      </c>
      <c r="BQ55" s="702">
        <v>67</v>
      </c>
      <c r="BR55" s="703">
        <v>67.164179104477611</v>
      </c>
      <c r="BS55" s="705">
        <f t="shared" si="28"/>
        <v>66</v>
      </c>
      <c r="BT55" s="702">
        <v>78</v>
      </c>
      <c r="BU55" s="703">
        <v>38.461538461538467</v>
      </c>
      <c r="BV55" s="705">
        <f t="shared" si="29"/>
        <v>43</v>
      </c>
      <c r="BW55" s="702">
        <v>67</v>
      </c>
      <c r="BX55" s="703">
        <v>7.4626865671641784</v>
      </c>
      <c r="BY55" s="705">
        <f t="shared" si="30"/>
        <v>73</v>
      </c>
      <c r="BZ55" s="702">
        <v>77</v>
      </c>
      <c r="CA55" s="703">
        <v>57.142857142857139</v>
      </c>
      <c r="CB55" s="705">
        <f t="shared" si="31"/>
        <v>50</v>
      </c>
      <c r="CC55" s="709">
        <v>12.8</v>
      </c>
      <c r="CD55" s="726">
        <f t="shared" si="32"/>
        <v>22</v>
      </c>
      <c r="CE55" s="703">
        <v>2.7</v>
      </c>
      <c r="CF55" s="703">
        <v>4.4000000000000004</v>
      </c>
      <c r="CG55" s="704">
        <v>5.6999999999999993</v>
      </c>
      <c r="CH55" s="709">
        <v>12.3</v>
      </c>
      <c r="CI55" s="701">
        <v>12.8</v>
      </c>
      <c r="CJ55" s="712">
        <v>15.5</v>
      </c>
      <c r="CK55" s="729">
        <f t="shared" si="33"/>
        <v>15</v>
      </c>
      <c r="CL55" s="712">
        <v>3</v>
      </c>
      <c r="CM55" s="712">
        <v>5.6</v>
      </c>
      <c r="CN55" s="712">
        <v>7</v>
      </c>
      <c r="CO55" s="714">
        <v>113</v>
      </c>
      <c r="CP55" s="985">
        <v>83.1</v>
      </c>
      <c r="CQ55" s="729">
        <f t="shared" si="34"/>
        <v>56</v>
      </c>
      <c r="CR55" s="715">
        <v>38</v>
      </c>
      <c r="CS55" s="985">
        <v>84.3</v>
      </c>
      <c r="CT55" s="729">
        <f t="shared" si="1"/>
        <v>33</v>
      </c>
      <c r="CU55" s="715">
        <v>46</v>
      </c>
      <c r="CV55" s="712">
        <v>82.8</v>
      </c>
      <c r="CW55" s="729">
        <f t="shared" si="35"/>
        <v>69</v>
      </c>
      <c r="CX55" s="715">
        <v>29</v>
      </c>
      <c r="CY55" s="712">
        <v>82.6</v>
      </c>
      <c r="CZ55" s="729">
        <f t="shared" si="36"/>
        <v>49</v>
      </c>
      <c r="DA55" s="716">
        <v>26.05042016806723</v>
      </c>
      <c r="DB55" s="710">
        <f t="shared" si="37"/>
        <v>59</v>
      </c>
      <c r="DC55" s="715">
        <v>119</v>
      </c>
      <c r="DD55" s="717">
        <v>73.94957983193278</v>
      </c>
      <c r="DE55" s="710">
        <f t="shared" si="38"/>
        <v>42</v>
      </c>
      <c r="DF55" s="703">
        <v>0</v>
      </c>
      <c r="DG55" s="705">
        <f t="shared" si="132"/>
        <v>37</v>
      </c>
      <c r="DH55" s="709">
        <v>75.757575757575751</v>
      </c>
      <c r="DI55" s="705">
        <f t="shared" si="132"/>
        <v>16</v>
      </c>
      <c r="DJ55" s="703">
        <v>0</v>
      </c>
      <c r="DK55" s="705">
        <f t="shared" si="40"/>
        <v>34</v>
      </c>
      <c r="DL55" s="718">
        <v>60.377358490566039</v>
      </c>
      <c r="DM55" s="705">
        <f t="shared" si="41"/>
        <v>65</v>
      </c>
      <c r="DN55" s="703">
        <v>1.8867924528301887</v>
      </c>
      <c r="DO55" s="705">
        <f t="shared" si="42"/>
        <v>56</v>
      </c>
      <c r="DP55" s="702">
        <v>257</v>
      </c>
      <c r="DQ55" s="719">
        <v>68.482490272373539</v>
      </c>
      <c r="DR55" s="705">
        <f t="shared" si="122"/>
        <v>29</v>
      </c>
      <c r="DS55" s="702">
        <v>68</v>
      </c>
      <c r="DT55" s="719">
        <v>42.647058823529413</v>
      </c>
      <c r="DU55" s="705">
        <v>55</v>
      </c>
      <c r="DV55" s="702">
        <v>231</v>
      </c>
      <c r="DW55" s="720">
        <v>68.398268398268399</v>
      </c>
      <c r="DX55" s="705">
        <v>31</v>
      </c>
      <c r="DY55" s="702">
        <v>190</v>
      </c>
      <c r="DZ55" s="1145">
        <v>0.8125</v>
      </c>
      <c r="EA55" s="726">
        <v>54</v>
      </c>
      <c r="EB55" s="720">
        <v>12.631578947368421</v>
      </c>
      <c r="EC55" s="705">
        <v>44</v>
      </c>
      <c r="ED55" s="702">
        <v>205</v>
      </c>
      <c r="EE55" s="712">
        <v>1.2767857142857142</v>
      </c>
      <c r="EF55" s="729">
        <v>48</v>
      </c>
      <c r="EG55" s="720">
        <v>27.31707317073171</v>
      </c>
      <c r="EH55" s="705">
        <v>27</v>
      </c>
      <c r="EI55" s="702">
        <v>211</v>
      </c>
      <c r="EJ55" s="712">
        <v>0.94776119402985071</v>
      </c>
      <c r="EK55" s="729">
        <v>42</v>
      </c>
      <c r="EL55" s="720">
        <v>31.753554502369667</v>
      </c>
      <c r="EM55" s="705">
        <v>17</v>
      </c>
      <c r="EN55" s="714">
        <v>190</v>
      </c>
      <c r="EO55" s="712">
        <v>0.82608695652173914</v>
      </c>
      <c r="EP55" s="729">
        <v>32</v>
      </c>
      <c r="EQ55" s="725">
        <v>12.105263157894736</v>
      </c>
      <c r="ER55" s="733">
        <v>21</v>
      </c>
      <c r="ES55" s="702">
        <v>187</v>
      </c>
      <c r="ET55" s="726">
        <v>1.25</v>
      </c>
      <c r="EU55" s="726">
        <v>18</v>
      </c>
      <c r="EV55" s="720">
        <v>5.3475935828876997</v>
      </c>
      <c r="EW55" s="705">
        <v>59</v>
      </c>
      <c r="EX55" s="715">
        <v>210</v>
      </c>
      <c r="EY55" s="726">
        <v>0.5</v>
      </c>
      <c r="EZ55" s="726">
        <v>49</v>
      </c>
      <c r="FA55" s="725">
        <v>8.5714285714285712</v>
      </c>
      <c r="FB55" s="715">
        <v>15</v>
      </c>
      <c r="FC55" s="702">
        <v>211</v>
      </c>
      <c r="FD55" s="726">
        <v>0.70454545454545459</v>
      </c>
      <c r="FE55" s="726">
        <v>41</v>
      </c>
      <c r="FF55" s="720">
        <v>20.85308056872038</v>
      </c>
      <c r="FG55" s="705">
        <v>4</v>
      </c>
      <c r="FH55" s="702">
        <v>186</v>
      </c>
      <c r="FI55" s="726">
        <v>3.3466666666666667</v>
      </c>
      <c r="FJ55" s="726">
        <v>10</v>
      </c>
      <c r="FK55" s="720">
        <v>40.322580645161281</v>
      </c>
      <c r="FL55" s="705">
        <v>16</v>
      </c>
      <c r="FM55" s="714">
        <v>78</v>
      </c>
      <c r="FN55" s="725">
        <v>15.384615384615385</v>
      </c>
      <c r="FO55" s="715">
        <v>63</v>
      </c>
      <c r="FP55" s="702">
        <v>66</v>
      </c>
      <c r="FQ55" s="727">
        <v>0.5</v>
      </c>
      <c r="FR55" s="727">
        <v>53</v>
      </c>
      <c r="FS55" s="720">
        <v>3.0303030303030303</v>
      </c>
      <c r="FT55" s="705">
        <v>51</v>
      </c>
      <c r="FU55" s="702">
        <v>66</v>
      </c>
      <c r="FV55" s="712">
        <v>0.75</v>
      </c>
      <c r="FW55" s="729">
        <v>59</v>
      </c>
      <c r="FX55" s="720">
        <v>3.0303030303030303</v>
      </c>
      <c r="FY55" s="705">
        <v>57</v>
      </c>
      <c r="FZ55" s="702">
        <v>70</v>
      </c>
      <c r="GA55" s="712">
        <v>2.3333333333333335</v>
      </c>
      <c r="GB55" s="729">
        <v>3</v>
      </c>
      <c r="GC55" s="720">
        <v>4.2857142857142856</v>
      </c>
      <c r="GD55" s="705">
        <v>62</v>
      </c>
      <c r="GE55" s="702">
        <v>67</v>
      </c>
      <c r="GF55" s="712">
        <v>1</v>
      </c>
      <c r="GG55" s="729">
        <v>16</v>
      </c>
      <c r="GH55" s="720">
        <v>2.9850746268656714</v>
      </c>
      <c r="GI55" s="705">
        <v>35</v>
      </c>
      <c r="GJ55" s="702">
        <v>72</v>
      </c>
      <c r="GK55" s="726">
        <v>2.1666666666666665</v>
      </c>
      <c r="GL55" s="726">
        <v>6</v>
      </c>
      <c r="GM55" s="720">
        <v>12.5</v>
      </c>
      <c r="GN55" s="705">
        <v>51</v>
      </c>
      <c r="GO55" s="702">
        <v>68</v>
      </c>
      <c r="GP55" s="726">
        <v>0.5</v>
      </c>
      <c r="GQ55" s="726">
        <v>39</v>
      </c>
      <c r="GR55" s="720">
        <v>2.9411764705882351</v>
      </c>
      <c r="GS55" s="705">
        <v>38</v>
      </c>
      <c r="GT55" s="702">
        <v>67</v>
      </c>
      <c r="GU55" s="726">
        <v>0</v>
      </c>
      <c r="GV55" s="726">
        <v>51</v>
      </c>
      <c r="GW55" s="720">
        <v>0</v>
      </c>
      <c r="GX55" s="705">
        <v>51</v>
      </c>
      <c r="GY55" s="702">
        <v>68</v>
      </c>
      <c r="GZ55" s="726">
        <v>1</v>
      </c>
      <c r="HA55" s="726">
        <v>41</v>
      </c>
      <c r="HB55" s="720">
        <v>1.4705882352941175</v>
      </c>
      <c r="HC55" s="705">
        <v>21</v>
      </c>
      <c r="HD55" s="709">
        <v>20.168067226890756</v>
      </c>
      <c r="HE55" s="703">
        <v>7.5630252100840334</v>
      </c>
      <c r="HF55" s="703">
        <v>64.705882352941174</v>
      </c>
      <c r="HG55" s="703">
        <v>20.168067226890756</v>
      </c>
      <c r="HH55" s="1299">
        <v>11.76470588235294</v>
      </c>
      <c r="HI55" s="1299">
        <v>21.84873949579832</v>
      </c>
      <c r="HJ55" s="1299">
        <v>69.747899159663859</v>
      </c>
      <c r="HK55" s="1299">
        <v>3.3613445378151261</v>
      </c>
      <c r="HL55" s="1299">
        <v>63.865546218487388</v>
      </c>
      <c r="HM55" s="1300">
        <v>119</v>
      </c>
      <c r="HN55" s="709">
        <v>18.181818181818183</v>
      </c>
      <c r="HO55" s="709">
        <v>3.5573122529644272</v>
      </c>
      <c r="HP55" s="709">
        <v>58.89328063241107</v>
      </c>
      <c r="HQ55" s="709">
        <v>26.48221343873518</v>
      </c>
      <c r="HR55" s="709">
        <v>8.3003952569169961</v>
      </c>
      <c r="HS55" s="709">
        <v>41.501976284584977</v>
      </c>
      <c r="HT55" s="709">
        <v>46.442687747035571</v>
      </c>
      <c r="HU55" s="709">
        <v>3.5573122529644272</v>
      </c>
      <c r="HV55" s="709">
        <v>55.335968379446641</v>
      </c>
      <c r="HW55" s="1300">
        <v>506</v>
      </c>
      <c r="HX55" s="1265">
        <v>7</v>
      </c>
      <c r="HY55" s="1266">
        <v>3</v>
      </c>
      <c r="HZ55" s="1266">
        <v>4</v>
      </c>
      <c r="IA55" s="1266">
        <v>4</v>
      </c>
      <c r="IB55" s="1266">
        <v>5</v>
      </c>
      <c r="IC55" s="1266">
        <v>7</v>
      </c>
      <c r="ID55" s="1266" t="s">
        <v>31</v>
      </c>
      <c r="IE55" s="1266">
        <v>8</v>
      </c>
      <c r="IF55" s="1267">
        <v>38</v>
      </c>
      <c r="IG55" s="1268">
        <v>19</v>
      </c>
      <c r="IH55" s="1269">
        <v>3</v>
      </c>
      <c r="II55" s="1269">
        <v>1</v>
      </c>
      <c r="IJ55" s="1269">
        <v>7</v>
      </c>
      <c r="IK55" s="1269">
        <v>3</v>
      </c>
      <c r="IL55" s="1269">
        <v>4</v>
      </c>
      <c r="IM55" s="1269" t="s">
        <v>31</v>
      </c>
      <c r="IN55" s="1269">
        <v>9</v>
      </c>
      <c r="IO55" s="1267">
        <v>46</v>
      </c>
      <c r="IP55" s="1268">
        <v>2</v>
      </c>
      <c r="IQ55" s="1269">
        <v>5</v>
      </c>
      <c r="IR55" s="1269">
        <v>1</v>
      </c>
      <c r="IS55" s="1269">
        <v>7</v>
      </c>
      <c r="IT55" s="1269">
        <v>1</v>
      </c>
      <c r="IU55" s="1269">
        <v>1</v>
      </c>
      <c r="IV55" s="1269" t="s">
        <v>31</v>
      </c>
      <c r="IW55" s="1269">
        <v>12</v>
      </c>
      <c r="IX55" s="1270">
        <v>29</v>
      </c>
      <c r="IY55" s="1268">
        <v>18.421052631578945</v>
      </c>
      <c r="IZ55" s="1269">
        <v>7.8947368421052628</v>
      </c>
      <c r="JA55" s="1269">
        <v>10.526315789473683</v>
      </c>
      <c r="JB55" s="1269">
        <v>10.526315789473683</v>
      </c>
      <c r="JC55" s="1269">
        <v>13.157894736842104</v>
      </c>
      <c r="JD55" s="1269">
        <v>18.421052631578945</v>
      </c>
      <c r="JE55" s="1269" t="s">
        <v>31</v>
      </c>
      <c r="JF55" s="1269">
        <v>21.052631578947366</v>
      </c>
      <c r="JG55" s="1270">
        <v>100</v>
      </c>
      <c r="JH55" s="1268">
        <v>41.304347826086953</v>
      </c>
      <c r="JI55" s="1269">
        <v>6.5217391304347823</v>
      </c>
      <c r="JJ55" s="1269">
        <v>2.1739130434782608</v>
      </c>
      <c r="JK55" s="1269">
        <v>15.217391304347828</v>
      </c>
      <c r="JL55" s="1269">
        <v>6.5217391304347823</v>
      </c>
      <c r="JM55" s="1269">
        <v>8.695652173913043</v>
      </c>
      <c r="JN55" s="1269" t="s">
        <v>31</v>
      </c>
      <c r="JO55" s="1269">
        <v>19.565217391304348</v>
      </c>
      <c r="JP55" s="1270">
        <v>100</v>
      </c>
      <c r="JQ55" s="1268">
        <v>6.8965517241379306</v>
      </c>
      <c r="JR55" s="1269">
        <v>17.241379310344829</v>
      </c>
      <c r="JS55" s="1269">
        <v>3.4482758620689653</v>
      </c>
      <c r="JT55" s="1269">
        <v>24.137931034482758</v>
      </c>
      <c r="JU55" s="1269">
        <v>3.4482758620689653</v>
      </c>
      <c r="JV55" s="1269">
        <v>3.4482758620689653</v>
      </c>
      <c r="JW55" s="1269" t="s">
        <v>31</v>
      </c>
      <c r="JX55" s="1269">
        <v>41.379310344827587</v>
      </c>
      <c r="JY55" s="1270">
        <v>100</v>
      </c>
      <c r="JZ55" s="718">
        <v>58.389963408259284</v>
      </c>
      <c r="KA55" s="705">
        <f t="shared" si="43"/>
        <v>19</v>
      </c>
      <c r="KB55" s="718">
        <v>74.074074074074076</v>
      </c>
      <c r="KC55" s="705">
        <f t="shared" si="43"/>
        <v>32</v>
      </c>
      <c r="KD55" s="725">
        <v>7.0144152177143706</v>
      </c>
      <c r="KE55" s="715">
        <f t="shared" si="44"/>
        <v>20</v>
      </c>
      <c r="KF55" s="1212">
        <v>0</v>
      </c>
      <c r="KG55" s="715">
        <f t="shared" si="44"/>
        <v>28</v>
      </c>
      <c r="KH55" s="725">
        <v>15.494652406417112</v>
      </c>
      <c r="KI55" s="715">
        <f t="shared" si="133"/>
        <v>35</v>
      </c>
      <c r="KJ55" s="1212">
        <v>0</v>
      </c>
      <c r="KK55" s="715">
        <f t="shared" si="133"/>
        <v>48</v>
      </c>
      <c r="KL55" s="725">
        <v>11.088810837932765</v>
      </c>
      <c r="KM55" s="715">
        <f t="shared" si="46"/>
        <v>29</v>
      </c>
      <c r="KN55" s="715">
        <v>21.275426058273776</v>
      </c>
      <c r="KO55" s="715">
        <f t="shared" si="47"/>
        <v>27</v>
      </c>
      <c r="KP55" s="728">
        <v>0</v>
      </c>
      <c r="KQ55" s="729">
        <v>10</v>
      </c>
      <c r="KR55" s="729">
        <v>10</v>
      </c>
      <c r="KS55" s="729">
        <v>20</v>
      </c>
      <c r="KT55" s="729">
        <v>0</v>
      </c>
      <c r="KU55" s="730">
        <f t="shared" si="48"/>
        <v>40</v>
      </c>
      <c r="KV55" s="734">
        <f t="shared" si="49"/>
        <v>69</v>
      </c>
      <c r="KW55" s="728">
        <v>0</v>
      </c>
      <c r="KX55" s="729">
        <v>0</v>
      </c>
      <c r="KY55" s="706">
        <f t="shared" si="50"/>
        <v>0</v>
      </c>
      <c r="KZ55" s="705">
        <f t="shared" si="51"/>
        <v>37</v>
      </c>
      <c r="LA55" s="847" t="s">
        <v>1632</v>
      </c>
      <c r="LB55" s="846" t="s">
        <v>1625</v>
      </c>
      <c r="LC55" s="846" t="s">
        <v>1625</v>
      </c>
      <c r="LD55" s="846" t="s">
        <v>1625</v>
      </c>
      <c r="LE55" s="729">
        <v>10</v>
      </c>
      <c r="LF55" s="1023">
        <v>37</v>
      </c>
      <c r="LG55" s="847" t="s">
        <v>1625</v>
      </c>
      <c r="LH55" s="846" t="s">
        <v>1625</v>
      </c>
      <c r="LI55" s="846" t="s">
        <v>1625</v>
      </c>
      <c r="LJ55" s="846" t="s">
        <v>1625</v>
      </c>
      <c r="LK55" s="729">
        <v>0</v>
      </c>
      <c r="LL55" s="1023">
        <v>37</v>
      </c>
      <c r="LM55" s="847" t="s">
        <v>1625</v>
      </c>
      <c r="LN55" s="846" t="s">
        <v>1625</v>
      </c>
      <c r="LO55" s="846" t="s">
        <v>1625</v>
      </c>
      <c r="LP55" s="846" t="s">
        <v>1625</v>
      </c>
      <c r="LQ55" s="729">
        <v>0</v>
      </c>
      <c r="LR55" s="1023">
        <v>68</v>
      </c>
      <c r="LS55" s="847" t="s">
        <v>1632</v>
      </c>
      <c r="LT55" s="846" t="s">
        <v>1625</v>
      </c>
      <c r="LU55" s="846" t="s">
        <v>1632</v>
      </c>
      <c r="LV55" s="846" t="s">
        <v>1625</v>
      </c>
      <c r="LW55" s="729">
        <v>20</v>
      </c>
      <c r="LX55" s="1023">
        <v>51</v>
      </c>
      <c r="LY55" s="847" t="s">
        <v>1632</v>
      </c>
      <c r="LZ55" s="846" t="s">
        <v>1632</v>
      </c>
      <c r="MA55" s="846" t="s">
        <v>1632</v>
      </c>
      <c r="MB55" s="846" t="s">
        <v>1632</v>
      </c>
      <c r="MC55" s="729">
        <v>40</v>
      </c>
      <c r="MD55" s="1023">
        <v>1</v>
      </c>
      <c r="ME55" s="847" t="s">
        <v>1632</v>
      </c>
      <c r="MF55" s="846" t="s">
        <v>1625</v>
      </c>
      <c r="MG55" s="846" t="s">
        <v>1632</v>
      </c>
      <c r="MH55" s="846" t="s">
        <v>1625</v>
      </c>
      <c r="MI55" s="729">
        <v>20</v>
      </c>
      <c r="MJ55" s="1023">
        <v>33</v>
      </c>
      <c r="MK55" s="847" t="s">
        <v>1625</v>
      </c>
      <c r="ML55" s="846" t="s">
        <v>1625</v>
      </c>
      <c r="MM55" s="846" t="s">
        <v>1625</v>
      </c>
      <c r="MN55" s="729">
        <v>0</v>
      </c>
      <c r="MO55" s="1023">
        <v>54</v>
      </c>
      <c r="MP55" s="847" t="s">
        <v>1632</v>
      </c>
      <c r="MQ55" s="846" t="s">
        <v>1632</v>
      </c>
      <c r="MR55" s="846" t="s">
        <v>1632</v>
      </c>
      <c r="MS55" s="846" t="s">
        <v>1632</v>
      </c>
      <c r="MT55" s="729">
        <v>40</v>
      </c>
      <c r="MU55" s="1023">
        <v>1</v>
      </c>
      <c r="MV55" s="846" t="s">
        <v>1625</v>
      </c>
      <c r="MW55" s="846" t="s">
        <v>1625</v>
      </c>
      <c r="MX55" s="846" t="s">
        <v>1625</v>
      </c>
      <c r="MY55" s="846" t="s">
        <v>1625</v>
      </c>
      <c r="MZ55" s="729">
        <v>0</v>
      </c>
      <c r="NA55" s="1023">
        <v>47</v>
      </c>
      <c r="NB55" s="715">
        <v>9.4700000000000006</v>
      </c>
      <c r="NC55" s="715">
        <f t="shared" si="3"/>
        <v>67</v>
      </c>
      <c r="ND55" s="714">
        <v>191</v>
      </c>
      <c r="NE55" s="715">
        <v>20</v>
      </c>
      <c r="NF55" s="731">
        <v>45.891398366170108</v>
      </c>
      <c r="NG55" s="715">
        <v>24</v>
      </c>
      <c r="NH55" s="715">
        <v>191</v>
      </c>
      <c r="NI55" s="715">
        <v>20</v>
      </c>
      <c r="NJ55" s="731">
        <v>45.891398366170108</v>
      </c>
      <c r="NK55" s="715">
        <v>23</v>
      </c>
      <c r="NL55" s="715">
        <v>85</v>
      </c>
      <c r="NM55" s="715">
        <v>19</v>
      </c>
      <c r="NN55" s="2946">
        <v>20.869138227350845</v>
      </c>
      <c r="NO55" s="715">
        <v>21</v>
      </c>
      <c r="NP55" s="715">
        <v>4162</v>
      </c>
      <c r="NQ55" s="3206">
        <v>1</v>
      </c>
      <c r="NR55" s="3349">
        <v>0.17186349128406581</v>
      </c>
      <c r="NS55" s="3206">
        <v>41</v>
      </c>
      <c r="NT55" s="3206">
        <v>7</v>
      </c>
      <c r="NU55" s="3207">
        <v>0.24551927326295114</v>
      </c>
      <c r="NV55" s="3206">
        <v>37</v>
      </c>
      <c r="NW55" s="3206">
        <v>7</v>
      </c>
      <c r="NX55" s="3207">
        <v>0.17186349128406581</v>
      </c>
      <c r="NY55" s="3206">
        <v>59</v>
      </c>
      <c r="NZ55" s="3206">
        <v>1</v>
      </c>
      <c r="OA55" s="3208">
        <v>0.24551927326295114</v>
      </c>
      <c r="OB55" s="3206">
        <v>59</v>
      </c>
      <c r="OC55" s="714">
        <v>124</v>
      </c>
      <c r="OD55" s="2946">
        <v>29.551954242135366</v>
      </c>
      <c r="OE55" s="733">
        <v>49</v>
      </c>
      <c r="OF55" s="714" t="s">
        <v>31</v>
      </c>
      <c r="OG55" s="731" t="s">
        <v>31</v>
      </c>
      <c r="OH55" s="733" t="str">
        <f t="shared" si="52"/>
        <v>-</v>
      </c>
      <c r="OI55" s="981">
        <v>36.221662468513856</v>
      </c>
      <c r="OJ55" s="733">
        <f t="shared" si="126"/>
        <v>21</v>
      </c>
      <c r="OK55" s="1355" t="s">
        <v>3043</v>
      </c>
      <c r="OL55" s="1355" t="s">
        <v>3046</v>
      </c>
      <c r="OM55" s="1355">
        <v>107</v>
      </c>
      <c r="ON55" s="3559">
        <v>26.623538193580494</v>
      </c>
      <c r="OO55" s="1355">
        <v>42</v>
      </c>
      <c r="OP55" s="977"/>
      <c r="OQ55" s="712">
        <v>17</v>
      </c>
      <c r="OR55" s="712">
        <v>13.3</v>
      </c>
      <c r="OS55" s="712">
        <v>10.6</v>
      </c>
      <c r="OT55" s="712">
        <v>17.419354838709676</v>
      </c>
      <c r="OU55" s="712">
        <v>19.526627218934912</v>
      </c>
      <c r="OV55" s="712">
        <v>12.987012987012985</v>
      </c>
      <c r="OW55" s="699">
        <f t="shared" si="53"/>
        <v>35</v>
      </c>
      <c r="OX55" s="712">
        <v>15.138832507442929</v>
      </c>
      <c r="OY55" s="699">
        <f t="shared" si="53"/>
        <v>17</v>
      </c>
      <c r="OZ55" s="712">
        <v>5.5</v>
      </c>
      <c r="PA55" s="712">
        <v>10.1</v>
      </c>
      <c r="PB55" s="712">
        <v>9.9</v>
      </c>
      <c r="PC55" s="712">
        <v>12.258064516129032</v>
      </c>
      <c r="PD55" s="712">
        <v>8.2840236686390547</v>
      </c>
      <c r="PE55" s="712">
        <v>7.7922077922077921</v>
      </c>
      <c r="PF55" s="699">
        <f t="shared" si="54"/>
        <v>56</v>
      </c>
      <c r="PG55" s="712">
        <v>8.9723826628293128</v>
      </c>
      <c r="PH55" s="699">
        <f t="shared" si="55"/>
        <v>45</v>
      </c>
      <c r="PI55" s="712">
        <v>20.779220779220779</v>
      </c>
      <c r="PJ55" s="699">
        <f t="shared" si="56"/>
        <v>57</v>
      </c>
      <c r="PK55" s="985">
        <v>24.111215170272242</v>
      </c>
      <c r="PL55" s="699">
        <f t="shared" si="56"/>
        <v>36</v>
      </c>
      <c r="PM55" s="985">
        <v>342.3</v>
      </c>
      <c r="PN55" s="985">
        <v>345.4</v>
      </c>
      <c r="PO55" s="699">
        <f t="shared" si="57"/>
        <v>12</v>
      </c>
      <c r="PP55" s="712">
        <v>182.5</v>
      </c>
      <c r="PQ55" s="985">
        <v>207.2</v>
      </c>
      <c r="PR55" s="699">
        <f t="shared" si="58"/>
        <v>6</v>
      </c>
      <c r="PS55" s="982">
        <v>266</v>
      </c>
      <c r="PT55" s="725">
        <v>46.2406015037594</v>
      </c>
      <c r="PU55" s="699">
        <v>24</v>
      </c>
      <c r="PV55" s="699">
        <v>212</v>
      </c>
      <c r="PW55" s="725">
        <v>64.622641509433961</v>
      </c>
      <c r="PX55" s="699">
        <v>11</v>
      </c>
      <c r="PY55" s="715">
        <v>241</v>
      </c>
      <c r="PZ55" s="725">
        <v>78.423236514522827</v>
      </c>
      <c r="QA55" s="699">
        <v>32</v>
      </c>
      <c r="QB55" s="982">
        <v>257</v>
      </c>
      <c r="QC55" s="715">
        <v>37.354085603112843</v>
      </c>
      <c r="QD55" s="699">
        <v>63</v>
      </c>
      <c r="QE55" s="716">
        <v>0</v>
      </c>
      <c r="QF55" s="3644">
        <v>0</v>
      </c>
      <c r="QG55" s="699">
        <v>23</v>
      </c>
      <c r="QH55" s="1363" t="s">
        <v>1627</v>
      </c>
      <c r="QI55" s="712">
        <v>81.066176470588232</v>
      </c>
      <c r="QJ55" s="712">
        <v>78.763866877971481</v>
      </c>
      <c r="QK55" s="699">
        <f t="shared" si="59"/>
        <v>35</v>
      </c>
      <c r="QL55" s="715">
        <v>631</v>
      </c>
      <c r="QM55" s="709">
        <v>50.649350649350644</v>
      </c>
      <c r="QN55" s="703">
        <v>59.430604982206404</v>
      </c>
      <c r="QO55" s="978">
        <v>20</v>
      </c>
      <c r="QP55" s="705">
        <v>281</v>
      </c>
      <c r="QQ55" s="3553">
        <v>91.304347826086953</v>
      </c>
      <c r="QR55" s="709">
        <v>115.5</v>
      </c>
      <c r="QS55" s="978">
        <f t="shared" si="60"/>
        <v>66</v>
      </c>
      <c r="QT55" s="703">
        <v>1116.5</v>
      </c>
      <c r="QU55" s="978">
        <f t="shared" si="61"/>
        <v>21</v>
      </c>
      <c r="QV55" s="703">
        <v>744.4</v>
      </c>
      <c r="QW55" s="978">
        <f t="shared" si="62"/>
        <v>28</v>
      </c>
      <c r="QX55" s="703">
        <v>0</v>
      </c>
      <c r="QY55" s="979">
        <f t="shared" si="63"/>
        <v>12</v>
      </c>
      <c r="QZ55" s="712">
        <v>0</v>
      </c>
      <c r="RA55" s="699">
        <v>30</v>
      </c>
      <c r="RB55" s="712">
        <v>258.44</v>
      </c>
      <c r="RC55" s="699">
        <v>41</v>
      </c>
      <c r="RD55" s="712">
        <v>0</v>
      </c>
      <c r="RE55" s="699">
        <v>24</v>
      </c>
      <c r="RF55" s="712">
        <v>1036.0999999999999</v>
      </c>
      <c r="RG55" s="699">
        <v>10</v>
      </c>
      <c r="RH55" s="699">
        <v>13975.4</v>
      </c>
      <c r="RI55" s="978">
        <f t="shared" si="64"/>
        <v>12</v>
      </c>
      <c r="RJ55" s="712">
        <v>2233.3000000000002</v>
      </c>
      <c r="RK55" s="978">
        <f t="shared" si="64"/>
        <v>18</v>
      </c>
      <c r="RL55" s="712">
        <v>1174.2</v>
      </c>
      <c r="RM55" s="978">
        <f t="shared" si="64"/>
        <v>17</v>
      </c>
      <c r="RN55" s="712">
        <v>184.2</v>
      </c>
      <c r="RO55" s="978">
        <f t="shared" si="64"/>
        <v>44</v>
      </c>
      <c r="RP55" s="712">
        <v>0</v>
      </c>
      <c r="RQ55" s="978">
        <f t="shared" si="65"/>
        <v>2</v>
      </c>
      <c r="RR55" s="712">
        <v>0</v>
      </c>
      <c r="RS55" s="978">
        <f t="shared" si="65"/>
        <v>1</v>
      </c>
      <c r="RT55" s="712">
        <v>299.3</v>
      </c>
      <c r="RU55" s="978">
        <f t="shared" si="65"/>
        <v>17</v>
      </c>
      <c r="RV55" s="712">
        <f t="shared" si="66"/>
        <v>299.3</v>
      </c>
      <c r="RW55" s="978">
        <f t="shared" si="67"/>
        <v>18</v>
      </c>
      <c r="RX55" s="712">
        <v>5</v>
      </c>
      <c r="RY55" s="712" t="s">
        <v>1632</v>
      </c>
      <c r="RZ55" s="712">
        <v>0</v>
      </c>
      <c r="SA55" s="712" t="s">
        <v>1625</v>
      </c>
      <c r="SB55" s="712">
        <v>0</v>
      </c>
      <c r="SC55" s="712" t="s">
        <v>1625</v>
      </c>
      <c r="SD55" s="712">
        <v>0</v>
      </c>
      <c r="SE55" s="712" t="s">
        <v>1625</v>
      </c>
      <c r="SF55" s="712">
        <v>0</v>
      </c>
      <c r="SG55" s="712" t="s">
        <v>1625</v>
      </c>
      <c r="SH55" s="712">
        <v>5</v>
      </c>
      <c r="SI55" s="699">
        <f t="shared" si="68"/>
        <v>57</v>
      </c>
      <c r="SJ55" s="712">
        <v>5</v>
      </c>
      <c r="SK55" s="712" t="s">
        <v>1632</v>
      </c>
      <c r="SL55" s="712">
        <v>0</v>
      </c>
      <c r="SM55" s="712" t="s">
        <v>1625</v>
      </c>
      <c r="SN55" s="712">
        <v>0</v>
      </c>
      <c r="SO55" s="712" t="s">
        <v>1625</v>
      </c>
      <c r="SP55" s="712">
        <v>0</v>
      </c>
      <c r="SQ55" s="712" t="s">
        <v>1625</v>
      </c>
      <c r="SR55" s="712">
        <v>5</v>
      </c>
      <c r="SS55" s="699">
        <f t="shared" si="69"/>
        <v>50</v>
      </c>
      <c r="ST55" s="712">
        <v>5</v>
      </c>
      <c r="SU55" s="712" t="s">
        <v>1632</v>
      </c>
      <c r="SV55" s="712">
        <v>5</v>
      </c>
      <c r="SW55" s="712" t="s">
        <v>1632</v>
      </c>
      <c r="SX55" s="712">
        <v>0</v>
      </c>
      <c r="SY55" s="712" t="s">
        <v>1625</v>
      </c>
      <c r="SZ55" s="712">
        <v>10</v>
      </c>
      <c r="TA55" s="699">
        <f t="shared" si="70"/>
        <v>27</v>
      </c>
      <c r="TB55" s="699">
        <v>10</v>
      </c>
      <c r="TC55" s="699" t="s">
        <v>1632</v>
      </c>
      <c r="TD55" s="699">
        <v>10</v>
      </c>
      <c r="TE55" s="699" t="s">
        <v>1632</v>
      </c>
      <c r="TF55" s="699">
        <v>10</v>
      </c>
      <c r="TG55" s="699" t="s">
        <v>1632</v>
      </c>
      <c r="TH55" s="699">
        <v>0</v>
      </c>
      <c r="TI55" s="699" t="s">
        <v>1625</v>
      </c>
      <c r="TJ55" s="699">
        <v>30</v>
      </c>
      <c r="TK55" s="699">
        <f t="shared" si="71"/>
        <v>30</v>
      </c>
      <c r="TL55" s="989">
        <v>10</v>
      </c>
      <c r="TM55" s="989">
        <v>0</v>
      </c>
      <c r="TN55" s="989">
        <v>0</v>
      </c>
      <c r="TO55" s="989">
        <v>0</v>
      </c>
      <c r="TP55" s="989">
        <v>10</v>
      </c>
      <c r="TQ55" s="699">
        <f t="shared" si="72"/>
        <v>55</v>
      </c>
      <c r="TR55" s="712" t="s">
        <v>1632</v>
      </c>
      <c r="TS55" s="712" t="s">
        <v>1632</v>
      </c>
      <c r="TT55" s="712" t="s">
        <v>1632</v>
      </c>
      <c r="TU55" s="712" t="s">
        <v>1632</v>
      </c>
      <c r="TV55" s="712">
        <v>5</v>
      </c>
      <c r="TW55" s="712">
        <v>5</v>
      </c>
      <c r="TX55" s="712">
        <v>5</v>
      </c>
      <c r="TY55" s="712">
        <v>5</v>
      </c>
      <c r="TZ55" s="712">
        <v>20</v>
      </c>
      <c r="UA55" s="699">
        <f t="shared" si="73"/>
        <v>1</v>
      </c>
      <c r="UB55" s="712">
        <v>0</v>
      </c>
      <c r="UC55" s="712">
        <v>0</v>
      </c>
      <c r="UD55" s="712">
        <v>0</v>
      </c>
      <c r="UE55" s="712">
        <v>0</v>
      </c>
      <c r="UF55" s="712">
        <v>0</v>
      </c>
      <c r="UG55" s="699">
        <f t="shared" si="74"/>
        <v>72</v>
      </c>
      <c r="UH55" s="715">
        <v>1</v>
      </c>
      <c r="UI55" s="712">
        <v>7.7000077000077001</v>
      </c>
      <c r="UJ55" s="699">
        <v>7</v>
      </c>
      <c r="UK55" s="715">
        <v>2</v>
      </c>
      <c r="UL55" s="712">
        <v>15.4000154000154</v>
      </c>
      <c r="UM55" s="699">
        <v>37</v>
      </c>
      <c r="UN55" s="715">
        <v>2</v>
      </c>
      <c r="UO55" s="712">
        <v>15.4000154000154</v>
      </c>
      <c r="UP55" s="699">
        <v>17</v>
      </c>
      <c r="UQ55" s="715">
        <v>2</v>
      </c>
      <c r="UR55" s="712">
        <v>15.2114390021296</v>
      </c>
      <c r="US55" s="699">
        <v>9</v>
      </c>
      <c r="UT55" s="712">
        <v>23.1</v>
      </c>
      <c r="UU55" s="699">
        <v>62</v>
      </c>
      <c r="UV55" s="712">
        <v>23.1</v>
      </c>
      <c r="UW55" s="699">
        <v>45</v>
      </c>
      <c r="UX55" s="1099">
        <v>15.4</v>
      </c>
      <c r="UY55" s="699">
        <v>8</v>
      </c>
      <c r="UZ55" s="989">
        <v>0.151</v>
      </c>
      <c r="VA55" s="989">
        <v>32</v>
      </c>
      <c r="VB55" s="989">
        <v>0.05</v>
      </c>
      <c r="VC55" s="989">
        <v>44</v>
      </c>
      <c r="VD55" s="989">
        <v>0.14399999999999999</v>
      </c>
      <c r="VE55" s="989">
        <v>2</v>
      </c>
      <c r="VF55" s="989">
        <v>0</v>
      </c>
      <c r="VG55" s="989">
        <v>49</v>
      </c>
      <c r="VH55" s="989">
        <v>0</v>
      </c>
      <c r="VI55" s="989">
        <v>44</v>
      </c>
      <c r="VJ55" s="989">
        <v>0</v>
      </c>
      <c r="VK55" s="989">
        <v>44</v>
      </c>
      <c r="VL55" s="989">
        <v>0</v>
      </c>
      <c r="VM55" s="989">
        <v>7</v>
      </c>
      <c r="VN55" s="989">
        <v>0</v>
      </c>
      <c r="VO55" s="989">
        <v>7</v>
      </c>
      <c r="VP55" s="989">
        <v>19</v>
      </c>
      <c r="VQ55" s="989">
        <v>143.95029926509585</v>
      </c>
      <c r="VR55" s="989">
        <v>26</v>
      </c>
      <c r="VS55" s="989">
        <v>6</v>
      </c>
      <c r="VT55" s="989">
        <v>45.457989241609212</v>
      </c>
      <c r="VU55" s="989">
        <v>41</v>
      </c>
      <c r="VV55" s="989">
        <v>24</v>
      </c>
      <c r="VW55" s="989">
        <v>181.83195696643685</v>
      </c>
      <c r="VX55" s="989">
        <v>20</v>
      </c>
      <c r="VY55" s="989">
        <v>13</v>
      </c>
      <c r="VZ55" s="989">
        <v>98.492310023486638</v>
      </c>
      <c r="WA55" s="989">
        <v>34</v>
      </c>
      <c r="WB55" s="989">
        <v>106</v>
      </c>
      <c r="WC55" s="989">
        <v>803.09114326842951</v>
      </c>
      <c r="WD55" s="989">
        <v>27</v>
      </c>
      <c r="WE55" s="989">
        <v>35</v>
      </c>
      <c r="WF55" s="989">
        <v>265.17160390938704</v>
      </c>
      <c r="WG55" s="989">
        <v>13</v>
      </c>
      <c r="WH55" s="989">
        <v>162.34</v>
      </c>
      <c r="WI55" s="989">
        <v>8</v>
      </c>
      <c r="WJ55" s="989">
        <v>0</v>
      </c>
      <c r="WK55" s="989">
        <v>10</v>
      </c>
      <c r="WL55" s="989">
        <v>0</v>
      </c>
      <c r="WM55" s="989">
        <v>2</v>
      </c>
      <c r="WN55" s="989">
        <v>129.87</v>
      </c>
      <c r="WO55" s="989">
        <v>8</v>
      </c>
      <c r="WP55" s="989">
        <v>16.23</v>
      </c>
      <c r="WQ55" s="989">
        <v>4</v>
      </c>
      <c r="WR55" s="989">
        <v>0</v>
      </c>
      <c r="WS55" s="989">
        <v>31</v>
      </c>
      <c r="WT55" s="989">
        <v>0</v>
      </c>
      <c r="WU55" s="989">
        <v>25</v>
      </c>
      <c r="WV55" s="989">
        <v>0</v>
      </c>
      <c r="WW55" s="989">
        <v>12</v>
      </c>
      <c r="WX55" s="989">
        <v>16.23</v>
      </c>
      <c r="WY55" s="989">
        <v>8</v>
      </c>
      <c r="WZ55" s="712">
        <v>138.88999999999999</v>
      </c>
      <c r="XA55" s="699">
        <v>65</v>
      </c>
      <c r="XB55" s="712">
        <v>329.86</v>
      </c>
      <c r="XC55" s="712">
        <v>59</v>
      </c>
      <c r="XD55" s="712">
        <v>227.27</v>
      </c>
      <c r="XE55" s="699">
        <v>6</v>
      </c>
      <c r="XF55" s="712">
        <v>0</v>
      </c>
      <c r="XG55" s="712">
        <v>23</v>
      </c>
      <c r="XH55" s="712">
        <v>487.01</v>
      </c>
      <c r="XI55" s="699">
        <v>7</v>
      </c>
      <c r="XJ55" s="712">
        <v>156.25</v>
      </c>
      <c r="XK55" s="699">
        <v>50</v>
      </c>
      <c r="XL55" s="712">
        <v>211.04</v>
      </c>
      <c r="XM55" s="699">
        <v>48</v>
      </c>
      <c r="XO55" s="714"/>
      <c r="XP55" s="725"/>
      <c r="XQ55" s="715"/>
      <c r="XR55" s="714"/>
      <c r="XS55" s="725"/>
      <c r="XT55" s="715"/>
      <c r="XU55" s="715"/>
      <c r="XV55" s="712"/>
      <c r="XW55" s="715"/>
      <c r="XX55" s="1169">
        <v>256</v>
      </c>
      <c r="XY55" s="1174">
        <v>2.734375</v>
      </c>
      <c r="XZ55" s="1168">
        <f t="shared" si="75"/>
        <v>23</v>
      </c>
      <c r="YA55" s="715">
        <v>202</v>
      </c>
      <c r="YB55" s="725">
        <v>15.841584158415841</v>
      </c>
      <c r="YC55" s="715">
        <f t="shared" si="76"/>
        <v>50</v>
      </c>
      <c r="YD55" s="714">
        <v>26</v>
      </c>
      <c r="YE55" s="725">
        <v>6.5843621399176957</v>
      </c>
      <c r="YF55" s="715">
        <f t="shared" si="77"/>
        <v>22</v>
      </c>
      <c r="YG55" s="699">
        <v>215</v>
      </c>
      <c r="YH55" s="1099">
        <v>10.232558139534884</v>
      </c>
      <c r="YI55" s="715">
        <f t="shared" si="78"/>
        <v>67</v>
      </c>
      <c r="YJ55" s="714">
        <v>26</v>
      </c>
      <c r="YK55" s="712">
        <v>25.102880658436217</v>
      </c>
      <c r="YL55" s="715">
        <f t="shared" si="79"/>
        <v>52</v>
      </c>
      <c r="YM55" s="699">
        <v>215</v>
      </c>
      <c r="YN55" s="712">
        <v>25.581395348837212</v>
      </c>
      <c r="YO55" s="715">
        <f t="shared" si="80"/>
        <v>52</v>
      </c>
      <c r="YP55" s="1178">
        <v>16.666666666666664</v>
      </c>
      <c r="YQ55" s="1099">
        <v>0</v>
      </c>
      <c r="YR55" s="1099">
        <v>16.666666666666664</v>
      </c>
      <c r="YS55" s="1099">
        <v>0</v>
      </c>
      <c r="YT55" s="1099">
        <v>50</v>
      </c>
      <c r="YU55" s="1099">
        <v>0</v>
      </c>
      <c r="YV55" s="1099">
        <v>16.666666666666664</v>
      </c>
      <c r="YW55" s="1099">
        <v>16.666666666666664</v>
      </c>
      <c r="YX55" s="1099">
        <v>66.666666666666657</v>
      </c>
      <c r="YY55" s="1099">
        <v>0</v>
      </c>
      <c r="YZ55" s="1099">
        <v>0</v>
      </c>
      <c r="ZA55" s="1188">
        <v>6</v>
      </c>
      <c r="ZB55" s="985">
        <v>31.03448275862069</v>
      </c>
      <c r="ZC55" s="985">
        <v>3.4482758620689653</v>
      </c>
      <c r="ZD55" s="985">
        <v>13.793103448275861</v>
      </c>
      <c r="ZE55" s="985">
        <v>20.689655172413794</v>
      </c>
      <c r="ZF55" s="985">
        <v>13.793103448275861</v>
      </c>
      <c r="ZG55" s="985">
        <v>10.344827586206897</v>
      </c>
      <c r="ZH55" s="985">
        <v>10.344827586206897</v>
      </c>
      <c r="ZI55" s="985">
        <v>10.344827586206897</v>
      </c>
      <c r="ZJ55" s="985">
        <v>37.931034482758619</v>
      </c>
      <c r="ZK55" s="985">
        <v>20.689655172413794</v>
      </c>
      <c r="ZL55" s="985">
        <v>3.4482758620689653</v>
      </c>
      <c r="ZM55" s="699">
        <v>29</v>
      </c>
      <c r="ZN55" s="714" t="s">
        <v>1650</v>
      </c>
      <c r="ZO55" s="715" t="s">
        <v>1650</v>
      </c>
      <c r="ZP55" s="715" t="s">
        <v>1650</v>
      </c>
      <c r="ZQ55" s="715" t="s">
        <v>1650</v>
      </c>
      <c r="ZR55" s="715" t="s">
        <v>1650</v>
      </c>
      <c r="ZS55" s="715" t="s">
        <v>1634</v>
      </c>
      <c r="ZT55" s="715">
        <v>2</v>
      </c>
      <c r="ZU55" s="715">
        <v>2</v>
      </c>
      <c r="ZV55" s="715">
        <v>2</v>
      </c>
      <c r="ZW55" s="715">
        <v>2</v>
      </c>
      <c r="ZX55" s="715">
        <v>2</v>
      </c>
      <c r="ZY55" s="715">
        <v>1</v>
      </c>
      <c r="ZZ55" s="715">
        <f t="shared" si="81"/>
        <v>11</v>
      </c>
      <c r="AAA55" s="715">
        <f t="shared" si="82"/>
        <v>3</v>
      </c>
      <c r="AAB55" s="716" t="s">
        <v>31</v>
      </c>
      <c r="AAC55" s="712" t="s">
        <v>31</v>
      </c>
      <c r="AAD55" s="712" t="s">
        <v>31</v>
      </c>
      <c r="AAE55" s="712" t="s">
        <v>31</v>
      </c>
      <c r="AAF55" s="712" t="s">
        <v>31</v>
      </c>
      <c r="AAG55" s="712" t="s">
        <v>31</v>
      </c>
      <c r="AAH55" s="714">
        <v>1</v>
      </c>
      <c r="AAI55" s="715">
        <v>2</v>
      </c>
      <c r="AAJ55" s="715">
        <v>1</v>
      </c>
      <c r="AAK55" s="715">
        <v>3</v>
      </c>
      <c r="AAL55" s="715">
        <v>2</v>
      </c>
      <c r="AAM55" s="733">
        <v>2</v>
      </c>
      <c r="AAN55" s="2996">
        <v>0.24342745861733203</v>
      </c>
      <c r="AAO55" s="2954">
        <f t="shared" si="83"/>
        <v>65</v>
      </c>
      <c r="AAP55" s="2995">
        <v>0.48685491723466406</v>
      </c>
      <c r="AAQ55" s="2954">
        <f t="shared" si="84"/>
        <v>31</v>
      </c>
      <c r="AAR55" s="2995">
        <v>0.24342745861733203</v>
      </c>
      <c r="AAS55" s="2954">
        <f t="shared" si="85"/>
        <v>31</v>
      </c>
      <c r="AAT55" s="2995">
        <v>0.73028237585199607</v>
      </c>
      <c r="AAU55" s="2954">
        <f t="shared" si="86"/>
        <v>44</v>
      </c>
      <c r="AAV55" s="2995">
        <v>0.48685491723466406</v>
      </c>
      <c r="AAW55" s="2954">
        <f t="shared" si="87"/>
        <v>41</v>
      </c>
      <c r="AAX55" s="2995">
        <v>0.48685491723466406</v>
      </c>
      <c r="AAY55" s="2954">
        <f t="shared" si="88"/>
        <v>37</v>
      </c>
      <c r="AAZ55" s="982">
        <v>0</v>
      </c>
      <c r="ABA55" s="699">
        <v>1</v>
      </c>
      <c r="ABB55" s="699">
        <v>1</v>
      </c>
      <c r="ABC55" s="2988">
        <v>0</v>
      </c>
      <c r="ABD55" s="2954">
        <f t="shared" si="89"/>
        <v>58</v>
      </c>
      <c r="ABE55" s="2955">
        <v>0.24342745861733203</v>
      </c>
      <c r="ABF55" s="2954">
        <f t="shared" si="89"/>
        <v>18</v>
      </c>
      <c r="ABG55" s="2955">
        <v>0.24342745861733203</v>
      </c>
      <c r="ABH55" s="2993">
        <f t="shared" si="89"/>
        <v>23</v>
      </c>
      <c r="ABI55" s="982">
        <v>1</v>
      </c>
      <c r="ABJ55" s="731">
        <v>0.2387774594078319</v>
      </c>
      <c r="ABK55" s="715">
        <f t="shared" si="90"/>
        <v>22</v>
      </c>
      <c r="ABL55" s="716" t="s">
        <v>1687</v>
      </c>
      <c r="ABM55" s="712" t="s">
        <v>106</v>
      </c>
      <c r="ABN55" s="715">
        <v>0</v>
      </c>
      <c r="ABO55" s="715">
        <v>3</v>
      </c>
      <c r="ABP55" s="715">
        <f t="shared" si="91"/>
        <v>3</v>
      </c>
      <c r="ABQ55" s="715">
        <f t="shared" si="92"/>
        <v>23</v>
      </c>
      <c r="ABR55" s="1201" t="s">
        <v>1632</v>
      </c>
      <c r="ABS55" s="1202" t="s">
        <v>1632</v>
      </c>
      <c r="ABT55" s="1202" t="s">
        <v>1625</v>
      </c>
      <c r="ABU55" s="1202" t="s">
        <v>1625</v>
      </c>
      <c r="ABV55" s="725">
        <v>5</v>
      </c>
      <c r="ABW55" s="725">
        <v>5</v>
      </c>
      <c r="ABX55" s="725">
        <v>0</v>
      </c>
      <c r="ABY55" s="725">
        <v>0</v>
      </c>
      <c r="ABZ55" s="715">
        <f t="shared" si="93"/>
        <v>10</v>
      </c>
      <c r="ACA55" s="715">
        <f t="shared" si="94"/>
        <v>36</v>
      </c>
      <c r="ACB55" s="983" t="s">
        <v>1632</v>
      </c>
      <c r="ACC55" s="725" t="s">
        <v>1625</v>
      </c>
      <c r="ACD55" s="725" t="s">
        <v>1625</v>
      </c>
      <c r="ACE55" s="725" t="s">
        <v>1625</v>
      </c>
      <c r="ACF55" s="725">
        <v>5</v>
      </c>
      <c r="ACG55" s="725">
        <v>0</v>
      </c>
      <c r="ACH55" s="725">
        <v>0</v>
      </c>
      <c r="ACI55" s="725">
        <v>0</v>
      </c>
      <c r="ACJ55" s="715">
        <f t="shared" si="95"/>
        <v>5</v>
      </c>
      <c r="ACK55" s="715">
        <f t="shared" si="96"/>
        <v>68</v>
      </c>
      <c r="ACL55" s="982">
        <v>8</v>
      </c>
      <c r="ACM55" s="715">
        <v>1292</v>
      </c>
      <c r="ACN55" s="1089">
        <v>10.01</v>
      </c>
      <c r="ACO55" s="715">
        <v>48</v>
      </c>
      <c r="ACP55" s="1089">
        <v>3.2</v>
      </c>
      <c r="ACQ55" s="715">
        <v>40</v>
      </c>
      <c r="ACR55" s="982">
        <v>20.79</v>
      </c>
      <c r="ACS55" s="1090">
        <v>62</v>
      </c>
      <c r="ACT55" s="983" t="s">
        <v>1625</v>
      </c>
      <c r="ACU55" s="725" t="s">
        <v>1625</v>
      </c>
      <c r="ACV55" s="725" t="s">
        <v>1625</v>
      </c>
      <c r="ACW55" s="725" t="s">
        <v>1625</v>
      </c>
      <c r="ACX55" s="725">
        <v>0</v>
      </c>
      <c r="ACY55" s="725">
        <v>0</v>
      </c>
      <c r="ACZ55" s="725">
        <v>0</v>
      </c>
      <c r="ADA55" s="725">
        <v>0</v>
      </c>
      <c r="ADB55" s="715">
        <f t="shared" si="97"/>
        <v>0</v>
      </c>
      <c r="ADC55" s="715">
        <f t="shared" si="98"/>
        <v>28</v>
      </c>
      <c r="ADD55" s="984" t="s">
        <v>1625</v>
      </c>
      <c r="ADE55" s="985" t="s">
        <v>1625</v>
      </c>
      <c r="ADF55" s="985" t="s">
        <v>1632</v>
      </c>
      <c r="ADG55" s="985" t="s">
        <v>1625</v>
      </c>
      <c r="ADH55" s="985">
        <v>0</v>
      </c>
      <c r="ADI55" s="985">
        <v>0</v>
      </c>
      <c r="ADJ55" s="985">
        <v>5</v>
      </c>
      <c r="ADK55" s="985">
        <v>0</v>
      </c>
      <c r="ADL55" s="715">
        <f t="shared" si="99"/>
        <v>5</v>
      </c>
      <c r="ADM55" s="715">
        <f t="shared" si="100"/>
        <v>58</v>
      </c>
      <c r="ADN55" s="1169">
        <v>0</v>
      </c>
      <c r="ADO55" s="1168">
        <v>0</v>
      </c>
      <c r="ADP55" s="1168">
        <v>0</v>
      </c>
      <c r="ADQ55" s="989">
        <v>0</v>
      </c>
      <c r="ADR55" s="989">
        <v>0</v>
      </c>
      <c r="ADS55" s="989">
        <v>0</v>
      </c>
      <c r="ADT55" s="989">
        <v>38</v>
      </c>
      <c r="ADU55" s="989">
        <v>1</v>
      </c>
      <c r="ADV55" s="989">
        <v>163</v>
      </c>
      <c r="ADW55" s="989">
        <v>1304</v>
      </c>
      <c r="ADX55" s="989">
        <v>163</v>
      </c>
      <c r="ADY55" s="989">
        <v>1304</v>
      </c>
      <c r="ADZ55" s="989">
        <v>313.31090821720323</v>
      </c>
      <c r="AEA55" s="989">
        <v>21</v>
      </c>
      <c r="AEB55" s="989">
        <v>1</v>
      </c>
      <c r="AEC55" s="989">
        <v>163</v>
      </c>
      <c r="AED55" s="989">
        <v>1304</v>
      </c>
      <c r="AEE55" s="989">
        <v>163</v>
      </c>
      <c r="AEF55" s="989">
        <v>1304</v>
      </c>
      <c r="AEG55" s="989">
        <v>313.31090821720323</v>
      </c>
      <c r="AEH55" s="729">
        <v>47</v>
      </c>
      <c r="AEI55" s="987"/>
      <c r="AEM55" s="715">
        <v>518</v>
      </c>
      <c r="AEN55" s="715">
        <v>377</v>
      </c>
      <c r="AEO55" s="989">
        <v>48</v>
      </c>
      <c r="AEP55" s="1099">
        <v>12.73209549071618</v>
      </c>
      <c r="AEQ55" s="989">
        <v>54</v>
      </c>
      <c r="AER55" s="989">
        <v>8</v>
      </c>
      <c r="AES55" s="989">
        <v>16.666666666666664</v>
      </c>
      <c r="AET55" s="1099">
        <v>3.75</v>
      </c>
      <c r="AEU55" s="989">
        <v>21</v>
      </c>
      <c r="AEV55" s="989">
        <v>8</v>
      </c>
      <c r="AEW55" s="989">
        <v>56</v>
      </c>
      <c r="AEX55" s="989">
        <v>14.285714285714285</v>
      </c>
      <c r="AEY55" s="989">
        <v>40</v>
      </c>
      <c r="AEZ55" s="1667">
        <v>377</v>
      </c>
      <c r="AFA55" s="1668">
        <v>2.4933687002652518</v>
      </c>
      <c r="AFB55" s="1667">
        <f t="shared" si="101"/>
        <v>12</v>
      </c>
      <c r="AFC55" s="1168">
        <v>32</v>
      </c>
      <c r="AFD55" s="1099">
        <v>9.375</v>
      </c>
      <c r="AFE55" s="989">
        <f t="shared" si="102"/>
        <v>22</v>
      </c>
      <c r="AFF55" s="715">
        <v>29</v>
      </c>
      <c r="AFG55" s="985">
        <v>24.137931034482758</v>
      </c>
      <c r="AFH55" s="699">
        <f t="shared" si="103"/>
        <v>58</v>
      </c>
      <c r="AFI55" s="989">
        <v>72</v>
      </c>
      <c r="AFJ55" s="715">
        <v>10</v>
      </c>
      <c r="AFK55" s="985">
        <v>13.888888888888889</v>
      </c>
      <c r="AFL55" s="699">
        <f t="shared" si="104"/>
        <v>15</v>
      </c>
      <c r="AFM55" s="707">
        <v>30</v>
      </c>
      <c r="AFN55" s="990">
        <v>0</v>
      </c>
      <c r="AFO55" s="719">
        <v>0</v>
      </c>
      <c r="AFP55" s="979">
        <f t="shared" si="105"/>
        <v>37</v>
      </c>
      <c r="AFQ55" s="715">
        <v>46</v>
      </c>
      <c r="AFR55" s="699">
        <f t="shared" si="105"/>
        <v>52</v>
      </c>
      <c r="AFS55" s="715" t="s">
        <v>31</v>
      </c>
      <c r="AFT55" s="715" t="s">
        <v>31</v>
      </c>
      <c r="AFU55" s="985" t="s">
        <v>31</v>
      </c>
      <c r="AFV55" s="699" t="str">
        <f t="shared" si="106"/>
        <v>-</v>
      </c>
      <c r="AFW55" s="715" t="s">
        <v>31</v>
      </c>
      <c r="AFX55" s="715" t="s">
        <v>31</v>
      </c>
      <c r="AFY55" s="712" t="s">
        <v>31</v>
      </c>
      <c r="AFZ55" s="699" t="str">
        <f t="shared" si="107"/>
        <v>-</v>
      </c>
      <c r="AGA55" s="712">
        <v>56.338028169014088</v>
      </c>
      <c r="AGB55" s="712">
        <v>12.676056338028168</v>
      </c>
      <c r="AGC55" s="712">
        <v>19.718309859154928</v>
      </c>
      <c r="AGD55" s="712">
        <v>4.225352112676056</v>
      </c>
      <c r="AGE55" s="712">
        <v>2.8169014084507045</v>
      </c>
      <c r="AGF55" s="712">
        <v>4.225352112676056</v>
      </c>
      <c r="AGG55" s="712">
        <v>0</v>
      </c>
      <c r="AGH55" s="712">
        <v>0</v>
      </c>
      <c r="AGI55" s="712">
        <v>0</v>
      </c>
      <c r="AGJ55" s="715">
        <v>40</v>
      </c>
      <c r="AGK55" s="715">
        <v>9</v>
      </c>
      <c r="AGL55" s="715">
        <v>14</v>
      </c>
      <c r="AGM55" s="715">
        <v>3</v>
      </c>
      <c r="AGN55" s="715">
        <v>2</v>
      </c>
      <c r="AGO55" s="715">
        <v>3</v>
      </c>
      <c r="AGP55" s="715">
        <v>0</v>
      </c>
      <c r="AGQ55" s="715">
        <v>0</v>
      </c>
      <c r="AGR55" s="715">
        <v>0</v>
      </c>
      <c r="AGS55" s="715">
        <v>71</v>
      </c>
      <c r="AGT55" s="712">
        <v>100</v>
      </c>
      <c r="AGU55" s="712">
        <v>0</v>
      </c>
      <c r="AGV55" s="712">
        <v>0</v>
      </c>
      <c r="AGW55" s="712">
        <v>0</v>
      </c>
      <c r="AGX55" s="712">
        <v>0</v>
      </c>
      <c r="AGY55" s="712">
        <v>0</v>
      </c>
      <c r="AGZ55" s="712">
        <v>0</v>
      </c>
      <c r="AHA55" s="712">
        <v>0</v>
      </c>
      <c r="AHB55" s="712">
        <v>0</v>
      </c>
      <c r="AHC55" s="715">
        <v>1</v>
      </c>
      <c r="AHD55" s="715">
        <v>0</v>
      </c>
      <c r="AHE55" s="715">
        <v>0</v>
      </c>
      <c r="AHF55" s="715">
        <v>0</v>
      </c>
      <c r="AHG55" s="715">
        <v>0</v>
      </c>
      <c r="AHH55" s="715">
        <v>0</v>
      </c>
      <c r="AHI55" s="715">
        <v>0</v>
      </c>
      <c r="AHJ55" s="715">
        <v>0</v>
      </c>
      <c r="AHK55" s="715">
        <v>0</v>
      </c>
      <c r="AHL55" s="715">
        <v>1</v>
      </c>
      <c r="AHM55" s="712">
        <v>0</v>
      </c>
      <c r="AHN55" s="712">
        <v>0</v>
      </c>
      <c r="AHO55" s="712">
        <v>0</v>
      </c>
      <c r="AHP55" s="712">
        <v>0</v>
      </c>
      <c r="AHQ55" s="712">
        <v>0</v>
      </c>
      <c r="AHR55" s="712">
        <v>100</v>
      </c>
      <c r="AHS55" s="712">
        <v>0</v>
      </c>
      <c r="AHT55" s="712">
        <v>0</v>
      </c>
      <c r="AHU55" s="712">
        <v>0</v>
      </c>
      <c r="AHV55" s="715">
        <v>0</v>
      </c>
      <c r="AHW55" s="715">
        <v>0</v>
      </c>
      <c r="AHX55" s="715">
        <v>0</v>
      </c>
      <c r="AHY55" s="715">
        <v>0</v>
      </c>
      <c r="AHZ55" s="715">
        <v>0</v>
      </c>
      <c r="AIA55" s="715">
        <v>1</v>
      </c>
      <c r="AIB55" s="715">
        <v>0</v>
      </c>
      <c r="AIC55" s="715">
        <v>0</v>
      </c>
      <c r="AID55" s="715">
        <v>0</v>
      </c>
      <c r="AIE55" s="715">
        <v>1</v>
      </c>
      <c r="AIF55" s="712" t="s">
        <v>1648</v>
      </c>
      <c r="AIG55" s="712" t="s">
        <v>1623</v>
      </c>
      <c r="AIH55" s="709">
        <v>0</v>
      </c>
      <c r="AII55" s="978">
        <f t="shared" si="108"/>
        <v>42</v>
      </c>
      <c r="AIJ55" s="703" t="s">
        <v>1625</v>
      </c>
      <c r="AIK55" s="703" t="s">
        <v>1625</v>
      </c>
      <c r="AIL55" s="703" t="s">
        <v>1625</v>
      </c>
      <c r="AIM55" s="701" t="s">
        <v>1625</v>
      </c>
      <c r="AIN55" s="712" t="s">
        <v>1625</v>
      </c>
      <c r="AIO55" s="712" t="s">
        <v>1627</v>
      </c>
      <c r="AIP55" s="712" t="s">
        <v>1627</v>
      </c>
      <c r="AIQ55" s="712" t="s">
        <v>1627</v>
      </c>
      <c r="AIR55" s="712" t="s">
        <v>1625</v>
      </c>
      <c r="AIS55" s="712" t="s">
        <v>1685</v>
      </c>
      <c r="AIT55" s="712" t="s">
        <v>1641</v>
      </c>
      <c r="AIU55" s="712" t="s">
        <v>1642</v>
      </c>
      <c r="AIV55" s="712" t="s">
        <v>1792</v>
      </c>
      <c r="AIW55" s="699">
        <v>70</v>
      </c>
      <c r="AIX55" s="699">
        <v>4</v>
      </c>
      <c r="AIY55" s="985">
        <v>5.7</v>
      </c>
      <c r="AIZ55" s="699">
        <v>0</v>
      </c>
      <c r="AJA55" s="712">
        <v>0</v>
      </c>
      <c r="AJB55" s="699">
        <f t="shared" si="109"/>
        <v>26</v>
      </c>
      <c r="AJC55" s="712">
        <v>0</v>
      </c>
      <c r="AJD55" s="978">
        <f t="shared" si="110"/>
        <v>25</v>
      </c>
      <c r="AJE55" s="712" t="s">
        <v>1625</v>
      </c>
      <c r="AJF55" s="712" t="s">
        <v>1625</v>
      </c>
      <c r="AJG55" s="712" t="s">
        <v>1625</v>
      </c>
      <c r="AJH55" s="712" t="s">
        <v>1625</v>
      </c>
      <c r="AJI55" s="712">
        <v>7.7</v>
      </c>
      <c r="AJJ55" s="699">
        <f t="shared" si="111"/>
        <v>45</v>
      </c>
      <c r="AJK55" s="715">
        <v>1</v>
      </c>
      <c r="AJL55" s="712">
        <v>7.7</v>
      </c>
      <c r="AJM55" s="699">
        <f t="shared" si="112"/>
        <v>19</v>
      </c>
      <c r="AJN55" s="715">
        <v>1</v>
      </c>
      <c r="AJO55" s="712">
        <v>0</v>
      </c>
      <c r="AJP55" s="699">
        <f t="shared" si="113"/>
        <v>17</v>
      </c>
      <c r="AJQ55" s="715">
        <v>0</v>
      </c>
      <c r="AJR55" s="712">
        <v>7.7</v>
      </c>
      <c r="AJS55" s="699">
        <f t="shared" si="114"/>
        <v>11</v>
      </c>
      <c r="AJT55" s="715">
        <v>1</v>
      </c>
      <c r="AJU55" s="712">
        <v>7.7</v>
      </c>
      <c r="AJV55" s="715">
        <v>1</v>
      </c>
      <c r="AJW55" s="712">
        <v>0</v>
      </c>
      <c r="AJX55" s="699">
        <f t="shared" si="115"/>
        <v>26</v>
      </c>
      <c r="AJY55" s="715">
        <v>0</v>
      </c>
      <c r="AJZ55" s="712">
        <v>0</v>
      </c>
      <c r="AKA55" s="699">
        <f t="shared" si="116"/>
        <v>9</v>
      </c>
      <c r="AKB55" s="715">
        <v>0</v>
      </c>
      <c r="AKC55" s="712">
        <v>23.1</v>
      </c>
      <c r="AKD55" s="699">
        <f t="shared" si="117"/>
        <v>13</v>
      </c>
      <c r="AKE55" s="715">
        <v>3</v>
      </c>
      <c r="AKF55" s="715">
        <v>128</v>
      </c>
      <c r="AKG55" s="715">
        <v>140</v>
      </c>
      <c r="AKH55" s="715">
        <v>0</v>
      </c>
      <c r="AKI55" s="715">
        <v>29</v>
      </c>
      <c r="AKJ55" s="715">
        <v>0</v>
      </c>
      <c r="AKK55" s="715">
        <v>297</v>
      </c>
      <c r="AKL55" s="715">
        <v>0</v>
      </c>
      <c r="AKM55" s="715">
        <v>18</v>
      </c>
      <c r="AKN55" s="715">
        <v>0</v>
      </c>
      <c r="AKO55" s="715">
        <v>18</v>
      </c>
      <c r="AKP55" s="712">
        <v>0.20499999999999999</v>
      </c>
      <c r="AKQ55" s="699">
        <f t="shared" si="118"/>
        <v>16</v>
      </c>
      <c r="AKR55" s="712">
        <v>0.224</v>
      </c>
      <c r="AKS55" s="699">
        <f t="shared" si="118"/>
        <v>6</v>
      </c>
      <c r="AKT55" s="712" t="s">
        <v>31</v>
      </c>
      <c r="AKU55" s="699" t="str">
        <f t="shared" si="127"/>
        <v>-</v>
      </c>
      <c r="AKV55" s="712">
        <v>4.5999999999999999E-2</v>
      </c>
      <c r="AKW55" s="699">
        <f t="shared" si="128"/>
        <v>11</v>
      </c>
      <c r="AKX55" s="712">
        <v>0</v>
      </c>
      <c r="AKY55" s="712">
        <v>0.47599999999999998</v>
      </c>
      <c r="AKZ55" s="712" t="s">
        <v>31</v>
      </c>
      <c r="ALA55" s="699" t="str">
        <f t="shared" si="129"/>
        <v>-</v>
      </c>
      <c r="ALB55" s="712">
        <v>2.9000000000000001E-2</v>
      </c>
      <c r="ALC55" s="699">
        <f t="shared" si="130"/>
        <v>35</v>
      </c>
      <c r="ALD55" s="712" t="s">
        <v>31</v>
      </c>
      <c r="ALE55" s="699" t="str">
        <f t="shared" si="131"/>
        <v>-</v>
      </c>
      <c r="ALF55" s="712">
        <v>2.9000000000000001E-2</v>
      </c>
      <c r="ALG55" s="712"/>
      <c r="ALH55" s="1706">
        <v>33.02318246333386</v>
      </c>
      <c r="ALI55" s="729">
        <v>116</v>
      </c>
      <c r="ALJ55" s="729">
        <v>27</v>
      </c>
      <c r="ALK55" s="729">
        <v>4162</v>
      </c>
      <c r="ALL55" s="729">
        <v>27.871215761653051</v>
      </c>
      <c r="ALM55" s="729">
        <v>6.4872657376261413</v>
      </c>
      <c r="ALN55" s="729">
        <v>20</v>
      </c>
      <c r="ALO55" s="729">
        <v>52</v>
      </c>
    </row>
    <row r="56" spans="1:1003" ht="13" x14ac:dyDescent="0.2">
      <c r="A56" s="696" t="s">
        <v>1796</v>
      </c>
      <c r="B56" s="697" t="s">
        <v>1797</v>
      </c>
      <c r="C56" s="697" t="s">
        <v>1646</v>
      </c>
      <c r="D56" s="697" t="s">
        <v>1646</v>
      </c>
      <c r="E56" s="697" t="s">
        <v>1638</v>
      </c>
      <c r="F56" s="698" t="s">
        <v>1798</v>
      </c>
      <c r="G56" s="699" t="s">
        <v>1918</v>
      </c>
      <c r="H56" s="700">
        <v>28</v>
      </c>
      <c r="I56" s="703">
        <v>6.75</v>
      </c>
      <c r="J56" s="699">
        <f t="shared" si="9"/>
        <v>73</v>
      </c>
      <c r="K56" s="702">
        <v>29</v>
      </c>
      <c r="L56" s="703">
        <v>6.7</v>
      </c>
      <c r="M56" s="710">
        <f t="shared" si="10"/>
        <v>74</v>
      </c>
      <c r="N56" s="712">
        <f t="shared" si="11"/>
        <v>-4.9999999999999822E-2</v>
      </c>
      <c r="O56" s="702">
        <v>172</v>
      </c>
      <c r="P56" s="703">
        <v>5.87</v>
      </c>
      <c r="Q56" s="699">
        <f t="shared" si="120"/>
        <v>69</v>
      </c>
      <c r="R56" s="702">
        <v>110</v>
      </c>
      <c r="S56" s="703">
        <v>5.91</v>
      </c>
      <c r="T56" s="710">
        <f t="shared" si="125"/>
        <v>72</v>
      </c>
      <c r="U56" s="712">
        <f t="shared" si="12"/>
        <v>4.0000000000000036E-2</v>
      </c>
      <c r="V56" s="706">
        <v>77</v>
      </c>
      <c r="W56" s="701">
        <v>5.779220779220779</v>
      </c>
      <c r="X56" s="702">
        <v>33</v>
      </c>
      <c r="Y56" s="704">
        <v>6.2121212121212119</v>
      </c>
      <c r="Z56" s="705">
        <f t="shared" si="13"/>
        <v>63</v>
      </c>
      <c r="AA56" s="707">
        <v>54</v>
      </c>
      <c r="AB56" s="704">
        <v>5.9074074074074074</v>
      </c>
      <c r="AC56" s="705">
        <f t="shared" si="14"/>
        <v>70</v>
      </c>
      <c r="AD56" s="702">
        <v>23</v>
      </c>
      <c r="AE56" s="704">
        <v>5.4782608695652177</v>
      </c>
      <c r="AF56" s="732">
        <f t="shared" si="15"/>
        <v>56</v>
      </c>
      <c r="AG56" s="708">
        <v>77.8</v>
      </c>
      <c r="AH56" s="705">
        <f t="shared" si="16"/>
        <v>72</v>
      </c>
      <c r="AI56" s="709">
        <v>83.6</v>
      </c>
      <c r="AJ56" s="705">
        <f t="shared" si="17"/>
        <v>60</v>
      </c>
      <c r="AK56" s="709">
        <v>-0.10000000000000853</v>
      </c>
      <c r="AL56" s="701">
        <v>-1.3000000000000114</v>
      </c>
      <c r="AM56" s="702">
        <v>85</v>
      </c>
      <c r="AN56" s="715">
        <f t="shared" si="18"/>
        <v>16</v>
      </c>
      <c r="AO56" s="710">
        <v>75</v>
      </c>
      <c r="AP56" s="715">
        <f t="shared" si="19"/>
        <v>31</v>
      </c>
      <c r="AQ56" s="702">
        <v>180</v>
      </c>
      <c r="AR56" s="710">
        <f t="shared" si="121"/>
        <v>30</v>
      </c>
      <c r="AS56" s="702">
        <v>29</v>
      </c>
      <c r="AT56" s="703">
        <v>41.379310344827587</v>
      </c>
      <c r="AU56" s="705">
        <f t="shared" si="20"/>
        <v>74</v>
      </c>
      <c r="AV56" s="702">
        <v>28</v>
      </c>
      <c r="AW56" s="703">
        <v>14.285714285714285</v>
      </c>
      <c r="AX56" s="705">
        <f t="shared" si="21"/>
        <v>53</v>
      </c>
      <c r="AY56" s="702">
        <v>24</v>
      </c>
      <c r="AZ56" s="703">
        <v>62.5</v>
      </c>
      <c r="BA56" s="705">
        <f t="shared" si="22"/>
        <v>75</v>
      </c>
      <c r="BB56" s="702">
        <v>28</v>
      </c>
      <c r="BC56" s="703">
        <v>14.285714285714285</v>
      </c>
      <c r="BD56" s="705">
        <f t="shared" si="23"/>
        <v>31</v>
      </c>
      <c r="BE56" s="702">
        <v>28</v>
      </c>
      <c r="BF56" s="703">
        <v>0</v>
      </c>
      <c r="BG56" s="705">
        <f t="shared" si="24"/>
        <v>1</v>
      </c>
      <c r="BH56" s="702">
        <v>28</v>
      </c>
      <c r="BI56" s="703">
        <v>39.285714285714285</v>
      </c>
      <c r="BJ56" s="705">
        <f t="shared" si="25"/>
        <v>71</v>
      </c>
      <c r="BK56" s="702">
        <v>33</v>
      </c>
      <c r="BL56" s="703">
        <v>54.54545454545454</v>
      </c>
      <c r="BM56" s="705">
        <f t="shared" si="26"/>
        <v>46</v>
      </c>
      <c r="BN56" s="702">
        <v>34</v>
      </c>
      <c r="BO56" s="703">
        <v>88.235294117647058</v>
      </c>
      <c r="BP56" s="705">
        <f t="shared" si="27"/>
        <v>61</v>
      </c>
      <c r="BQ56" s="702">
        <v>32</v>
      </c>
      <c r="BR56" s="703">
        <v>71.875</v>
      </c>
      <c r="BS56" s="705">
        <f t="shared" si="28"/>
        <v>71</v>
      </c>
      <c r="BT56" s="702">
        <v>34</v>
      </c>
      <c r="BU56" s="703">
        <v>44.117647058823529</v>
      </c>
      <c r="BV56" s="705">
        <f t="shared" si="29"/>
        <v>68</v>
      </c>
      <c r="BW56" s="702">
        <v>29</v>
      </c>
      <c r="BX56" s="703">
        <v>0</v>
      </c>
      <c r="BY56" s="705">
        <f t="shared" si="30"/>
        <v>1</v>
      </c>
      <c r="BZ56" s="702">
        <v>33</v>
      </c>
      <c r="CA56" s="703">
        <v>30.303030303030305</v>
      </c>
      <c r="CB56" s="705">
        <f t="shared" si="31"/>
        <v>3</v>
      </c>
      <c r="CC56" s="709">
        <v>12.5</v>
      </c>
      <c r="CD56" s="726">
        <f t="shared" si="32"/>
        <v>16</v>
      </c>
      <c r="CE56" s="703">
        <v>1.1000000000000001</v>
      </c>
      <c r="CF56" s="703">
        <v>5</v>
      </c>
      <c r="CG56" s="704">
        <v>6.3000000000000007</v>
      </c>
      <c r="CH56" s="709">
        <v>12.7</v>
      </c>
      <c r="CI56" s="701">
        <v>12</v>
      </c>
      <c r="CJ56" s="712">
        <v>18.600000000000001</v>
      </c>
      <c r="CK56" s="729">
        <f t="shared" si="33"/>
        <v>62</v>
      </c>
      <c r="CL56" s="712">
        <v>1.4</v>
      </c>
      <c r="CM56" s="712">
        <v>6.3000000000000007</v>
      </c>
      <c r="CN56" s="712">
        <v>10.8</v>
      </c>
      <c r="CO56" s="714">
        <v>67</v>
      </c>
      <c r="CP56" s="985">
        <v>84.1</v>
      </c>
      <c r="CQ56" s="729">
        <f t="shared" si="34"/>
        <v>42</v>
      </c>
      <c r="CR56" s="715">
        <v>11</v>
      </c>
      <c r="CS56" s="985">
        <v>81.599999999999994</v>
      </c>
      <c r="CT56" s="729">
        <f t="shared" si="1"/>
        <v>70</v>
      </c>
      <c r="CU56" s="715">
        <v>39</v>
      </c>
      <c r="CV56" s="712">
        <v>84.8</v>
      </c>
      <c r="CW56" s="729">
        <f t="shared" si="35"/>
        <v>39</v>
      </c>
      <c r="CX56" s="715">
        <v>17</v>
      </c>
      <c r="CY56" s="712">
        <v>84.1</v>
      </c>
      <c r="CZ56" s="729">
        <f t="shared" si="36"/>
        <v>28</v>
      </c>
      <c r="DA56" s="716">
        <v>23.076923076923077</v>
      </c>
      <c r="DB56" s="710">
        <f t="shared" si="37"/>
        <v>50</v>
      </c>
      <c r="DC56" s="715">
        <v>26</v>
      </c>
      <c r="DD56" s="717">
        <v>73.076923076923066</v>
      </c>
      <c r="DE56" s="710">
        <f t="shared" si="38"/>
        <v>46</v>
      </c>
      <c r="DF56" s="703">
        <v>3.8461538461538463</v>
      </c>
      <c r="DG56" s="705">
        <f t="shared" si="132"/>
        <v>27</v>
      </c>
      <c r="DH56" s="709">
        <v>57.142857142857139</v>
      </c>
      <c r="DI56" s="705">
        <f t="shared" si="132"/>
        <v>49</v>
      </c>
      <c r="DJ56" s="703">
        <v>14.285714285714285</v>
      </c>
      <c r="DK56" s="705">
        <f t="shared" si="40"/>
        <v>9</v>
      </c>
      <c r="DL56" s="718">
        <v>73.68421052631578</v>
      </c>
      <c r="DM56" s="705">
        <f t="shared" si="41"/>
        <v>38</v>
      </c>
      <c r="DN56" s="703">
        <v>0</v>
      </c>
      <c r="DO56" s="705">
        <f t="shared" si="42"/>
        <v>60</v>
      </c>
      <c r="DP56" s="702">
        <v>27</v>
      </c>
      <c r="DQ56" s="719">
        <v>44.444444444444443</v>
      </c>
      <c r="DR56" s="705">
        <f t="shared" si="122"/>
        <v>77</v>
      </c>
      <c r="DS56" s="702">
        <v>32</v>
      </c>
      <c r="DT56" s="719">
        <v>46.875</v>
      </c>
      <c r="DU56" s="705">
        <v>38</v>
      </c>
      <c r="DV56" s="702">
        <v>24</v>
      </c>
      <c r="DW56" s="720">
        <v>58.333333333333336</v>
      </c>
      <c r="DX56" s="705">
        <v>70</v>
      </c>
      <c r="DY56" s="702">
        <v>23</v>
      </c>
      <c r="DZ56" s="1145">
        <v>0.5</v>
      </c>
      <c r="EA56" s="726">
        <v>69</v>
      </c>
      <c r="EB56" s="720">
        <v>4.3478260869565215</v>
      </c>
      <c r="EC56" s="705">
        <v>73</v>
      </c>
      <c r="ED56" s="702">
        <v>25</v>
      </c>
      <c r="EE56" s="712">
        <v>1.2</v>
      </c>
      <c r="EF56" s="729">
        <v>53</v>
      </c>
      <c r="EG56" s="720">
        <v>20</v>
      </c>
      <c r="EH56" s="705">
        <v>60</v>
      </c>
      <c r="EI56" s="702">
        <v>24</v>
      </c>
      <c r="EJ56" s="712">
        <v>0.625</v>
      </c>
      <c r="EK56" s="729">
        <v>71</v>
      </c>
      <c r="EL56" s="720">
        <v>16.666666666666664</v>
      </c>
      <c r="EM56" s="705">
        <v>71</v>
      </c>
      <c r="EN56" s="714">
        <v>23</v>
      </c>
      <c r="EO56" s="712">
        <v>0</v>
      </c>
      <c r="EP56" s="729">
        <v>73</v>
      </c>
      <c r="EQ56" s="725">
        <v>0</v>
      </c>
      <c r="ER56" s="733">
        <v>73</v>
      </c>
      <c r="ES56" s="702">
        <v>24</v>
      </c>
      <c r="ET56" s="726">
        <v>0.5</v>
      </c>
      <c r="EU56" s="726">
        <v>66</v>
      </c>
      <c r="EV56" s="720">
        <v>8.3333333333333321</v>
      </c>
      <c r="EW56" s="705">
        <v>46</v>
      </c>
      <c r="EX56" s="715">
        <v>25</v>
      </c>
      <c r="EY56" s="726">
        <v>1.125</v>
      </c>
      <c r="EZ56" s="726">
        <v>4</v>
      </c>
      <c r="FA56" s="725">
        <v>16</v>
      </c>
      <c r="FB56" s="715">
        <v>3</v>
      </c>
      <c r="FC56" s="702">
        <v>24</v>
      </c>
      <c r="FD56" s="726">
        <v>1.5</v>
      </c>
      <c r="FE56" s="726">
        <v>1</v>
      </c>
      <c r="FF56" s="720">
        <v>8.3333333333333321</v>
      </c>
      <c r="FG56" s="705">
        <v>39</v>
      </c>
      <c r="FH56" s="702">
        <v>22</v>
      </c>
      <c r="FI56" s="726">
        <v>1.625</v>
      </c>
      <c r="FJ56" s="726">
        <v>76</v>
      </c>
      <c r="FK56" s="720">
        <v>18.181818181818183</v>
      </c>
      <c r="FL56" s="705">
        <v>76</v>
      </c>
      <c r="FM56" s="714">
        <v>33</v>
      </c>
      <c r="FN56" s="725">
        <v>21.212121212121211</v>
      </c>
      <c r="FO56" s="715">
        <v>45</v>
      </c>
      <c r="FP56" s="702">
        <v>31</v>
      </c>
      <c r="FQ56" s="727">
        <v>2.5</v>
      </c>
      <c r="FR56" s="727">
        <v>1</v>
      </c>
      <c r="FS56" s="720">
        <v>3.225806451612903</v>
      </c>
      <c r="FT56" s="705">
        <v>49</v>
      </c>
      <c r="FU56" s="702">
        <v>32</v>
      </c>
      <c r="FV56" s="712">
        <v>1.8333333333333333</v>
      </c>
      <c r="FW56" s="729">
        <v>7</v>
      </c>
      <c r="FX56" s="720">
        <v>9.375</v>
      </c>
      <c r="FY56" s="705">
        <v>14</v>
      </c>
      <c r="FZ56" s="702">
        <v>32</v>
      </c>
      <c r="GA56" s="712">
        <v>0.5</v>
      </c>
      <c r="GB56" s="729">
        <v>58</v>
      </c>
      <c r="GC56" s="720">
        <v>6.25</v>
      </c>
      <c r="GD56" s="705">
        <v>49</v>
      </c>
      <c r="GE56" s="702">
        <v>32</v>
      </c>
      <c r="GF56" s="712">
        <v>0.5</v>
      </c>
      <c r="GG56" s="729">
        <v>41</v>
      </c>
      <c r="GH56" s="720">
        <v>6.25</v>
      </c>
      <c r="GI56" s="705">
        <v>5</v>
      </c>
      <c r="GJ56" s="702">
        <v>31</v>
      </c>
      <c r="GK56" s="726">
        <v>1</v>
      </c>
      <c r="GL56" s="726">
        <v>61</v>
      </c>
      <c r="GM56" s="720">
        <v>3.225806451612903</v>
      </c>
      <c r="GN56" s="705">
        <v>71</v>
      </c>
      <c r="GO56" s="702">
        <v>33</v>
      </c>
      <c r="GP56" s="726">
        <v>1.75</v>
      </c>
      <c r="GQ56" s="726">
        <v>1</v>
      </c>
      <c r="GR56" s="720">
        <v>6.0606060606060606</v>
      </c>
      <c r="GS56" s="705">
        <v>7</v>
      </c>
      <c r="GT56" s="702">
        <v>32</v>
      </c>
      <c r="GU56" s="726">
        <v>0</v>
      </c>
      <c r="GV56" s="726">
        <v>51</v>
      </c>
      <c r="GW56" s="720">
        <v>0</v>
      </c>
      <c r="GX56" s="705">
        <v>51</v>
      </c>
      <c r="GY56" s="702">
        <v>32</v>
      </c>
      <c r="GZ56" s="726">
        <v>1</v>
      </c>
      <c r="HA56" s="726">
        <v>41</v>
      </c>
      <c r="HB56" s="720">
        <v>3.125</v>
      </c>
      <c r="HC56" s="705">
        <v>5</v>
      </c>
      <c r="HD56" s="709">
        <v>22.222222222222221</v>
      </c>
      <c r="HE56" s="703">
        <v>7.4074074074074066</v>
      </c>
      <c r="HF56" s="703">
        <v>70.370370370370367</v>
      </c>
      <c r="HG56" s="703">
        <v>22.222222222222221</v>
      </c>
      <c r="HH56" s="1299">
        <v>7.4074074074074066</v>
      </c>
      <c r="HI56" s="1299">
        <v>22.222222222222221</v>
      </c>
      <c r="HJ56" s="1299">
        <v>62.962962962962962</v>
      </c>
      <c r="HK56" s="1299">
        <v>7.4074074074074066</v>
      </c>
      <c r="HL56" s="1299">
        <v>44.444444444444443</v>
      </c>
      <c r="HM56" s="1300">
        <v>27</v>
      </c>
      <c r="HN56" s="709">
        <v>18.827160493827162</v>
      </c>
      <c r="HO56" s="709">
        <v>3.3950617283950617</v>
      </c>
      <c r="HP56" s="709">
        <v>67.283950617283949</v>
      </c>
      <c r="HQ56" s="709">
        <v>29.629629629629626</v>
      </c>
      <c r="HR56" s="709">
        <v>8.6419753086419746</v>
      </c>
      <c r="HS56" s="709">
        <v>41.975308641975303</v>
      </c>
      <c r="HT56" s="709">
        <v>58.950617283950614</v>
      </c>
      <c r="HU56" s="709">
        <v>2.4691358024691357</v>
      </c>
      <c r="HV56" s="709">
        <v>58.641975308641982</v>
      </c>
      <c r="HW56" s="1300">
        <v>324</v>
      </c>
      <c r="HX56" s="1265">
        <v>0</v>
      </c>
      <c r="HY56" s="1266">
        <v>2</v>
      </c>
      <c r="HZ56" s="1266">
        <v>5</v>
      </c>
      <c r="IA56" s="1266">
        <v>2</v>
      </c>
      <c r="IB56" s="1266">
        <v>0</v>
      </c>
      <c r="IC56" s="1266">
        <v>0</v>
      </c>
      <c r="ID56" s="1266">
        <v>1</v>
      </c>
      <c r="IE56" s="1266">
        <v>1</v>
      </c>
      <c r="IF56" s="1267">
        <v>11</v>
      </c>
      <c r="IG56" s="1268">
        <v>19</v>
      </c>
      <c r="IH56" s="1269">
        <v>1</v>
      </c>
      <c r="II56" s="1269">
        <v>9</v>
      </c>
      <c r="IJ56" s="1269">
        <v>1</v>
      </c>
      <c r="IK56" s="1269">
        <v>0</v>
      </c>
      <c r="IL56" s="1269">
        <v>0</v>
      </c>
      <c r="IM56" s="1269">
        <v>2</v>
      </c>
      <c r="IN56" s="1269">
        <v>7</v>
      </c>
      <c r="IO56" s="1267">
        <v>39</v>
      </c>
      <c r="IP56" s="1268">
        <v>3</v>
      </c>
      <c r="IQ56" s="1269">
        <v>5</v>
      </c>
      <c r="IR56" s="1269">
        <v>4</v>
      </c>
      <c r="IS56" s="1269">
        <v>0</v>
      </c>
      <c r="IT56" s="1269">
        <v>0</v>
      </c>
      <c r="IU56" s="1269">
        <v>0</v>
      </c>
      <c r="IV56" s="1269">
        <v>2</v>
      </c>
      <c r="IW56" s="1269">
        <v>3</v>
      </c>
      <c r="IX56" s="1270">
        <v>17</v>
      </c>
      <c r="IY56" s="1268">
        <v>0</v>
      </c>
      <c r="IZ56" s="1269">
        <v>18.181818181818183</v>
      </c>
      <c r="JA56" s="1269">
        <v>45.454545454545453</v>
      </c>
      <c r="JB56" s="1269">
        <v>18.181818181818183</v>
      </c>
      <c r="JC56" s="1269">
        <v>0</v>
      </c>
      <c r="JD56" s="1269">
        <v>0</v>
      </c>
      <c r="JE56" s="1269">
        <v>9.0909090909090917</v>
      </c>
      <c r="JF56" s="1269">
        <v>9.0909090909090917</v>
      </c>
      <c r="JG56" s="1270">
        <v>100</v>
      </c>
      <c r="JH56" s="1268">
        <v>48.717948717948715</v>
      </c>
      <c r="JI56" s="1269">
        <v>2.5641025641025639</v>
      </c>
      <c r="JJ56" s="1269">
        <v>23.076923076923077</v>
      </c>
      <c r="JK56" s="1269">
        <v>2.5641025641025639</v>
      </c>
      <c r="JL56" s="1269">
        <v>0</v>
      </c>
      <c r="JM56" s="1269">
        <v>0</v>
      </c>
      <c r="JN56" s="1269">
        <v>5.1282051282051277</v>
      </c>
      <c r="JO56" s="1269">
        <v>17.948717948717949</v>
      </c>
      <c r="JP56" s="1270">
        <v>100</v>
      </c>
      <c r="JQ56" s="1268">
        <v>17.647058823529413</v>
      </c>
      <c r="JR56" s="1269">
        <v>29.411764705882355</v>
      </c>
      <c r="JS56" s="1269">
        <v>23.52941176470588</v>
      </c>
      <c r="JT56" s="1269">
        <v>0</v>
      </c>
      <c r="JU56" s="1269">
        <v>0</v>
      </c>
      <c r="JV56" s="1269">
        <v>0</v>
      </c>
      <c r="JW56" s="1269">
        <v>11.76470588235294</v>
      </c>
      <c r="JX56" s="1269">
        <v>17.647058823529413</v>
      </c>
      <c r="JY56" s="1270">
        <v>100</v>
      </c>
      <c r="JZ56" s="718">
        <v>59.757942511346442</v>
      </c>
      <c r="KA56" s="705">
        <f t="shared" si="43"/>
        <v>15</v>
      </c>
      <c r="KB56" s="718">
        <v>63.829787234042556</v>
      </c>
      <c r="KC56" s="705">
        <f t="shared" si="43"/>
        <v>47</v>
      </c>
      <c r="KD56" s="725">
        <v>7.5757575757575761</v>
      </c>
      <c r="KE56" s="715">
        <f t="shared" si="44"/>
        <v>16</v>
      </c>
      <c r="KF56" s="725">
        <v>8.6363636363636367</v>
      </c>
      <c r="KG56" s="715">
        <f t="shared" si="44"/>
        <v>6</v>
      </c>
      <c r="KH56" s="725">
        <v>29.357798165137616</v>
      </c>
      <c r="KI56" s="715">
        <f t="shared" si="133"/>
        <v>10</v>
      </c>
      <c r="KJ56" s="725">
        <v>39.83050847457627</v>
      </c>
      <c r="KK56" s="715">
        <f t="shared" si="133"/>
        <v>3</v>
      </c>
      <c r="KL56" s="725">
        <v>19.30022573363431</v>
      </c>
      <c r="KM56" s="715">
        <f t="shared" si="46"/>
        <v>8</v>
      </c>
      <c r="KN56" s="715">
        <v>33.978873239436616</v>
      </c>
      <c r="KO56" s="715">
        <f t="shared" si="47"/>
        <v>6</v>
      </c>
      <c r="KP56" s="728">
        <v>30</v>
      </c>
      <c r="KQ56" s="729">
        <v>10</v>
      </c>
      <c r="KR56" s="729">
        <v>10</v>
      </c>
      <c r="KS56" s="729">
        <v>20</v>
      </c>
      <c r="KT56" s="729">
        <v>0</v>
      </c>
      <c r="KU56" s="730">
        <f t="shared" si="48"/>
        <v>70</v>
      </c>
      <c r="KV56" s="734">
        <f t="shared" si="49"/>
        <v>52</v>
      </c>
      <c r="KW56" s="728">
        <v>0</v>
      </c>
      <c r="KX56" s="729">
        <v>0</v>
      </c>
      <c r="KY56" s="706">
        <f t="shared" si="50"/>
        <v>0</v>
      </c>
      <c r="KZ56" s="705">
        <f t="shared" si="51"/>
        <v>37</v>
      </c>
      <c r="LA56" s="847" t="s">
        <v>1625</v>
      </c>
      <c r="LB56" s="846" t="s">
        <v>1625</v>
      </c>
      <c r="LC56" s="846" t="s">
        <v>1625</v>
      </c>
      <c r="LD56" s="846" t="s">
        <v>1625</v>
      </c>
      <c r="LE56" s="729">
        <v>0</v>
      </c>
      <c r="LF56" s="1023">
        <v>58</v>
      </c>
      <c r="LG56" s="847" t="s">
        <v>1625</v>
      </c>
      <c r="LH56" s="846" t="s">
        <v>1625</v>
      </c>
      <c r="LI56" s="846" t="s">
        <v>1625</v>
      </c>
      <c r="LJ56" s="846" t="s">
        <v>1625</v>
      </c>
      <c r="LK56" s="729">
        <v>0</v>
      </c>
      <c r="LL56" s="1023">
        <v>37</v>
      </c>
      <c r="LM56" s="847" t="s">
        <v>1632</v>
      </c>
      <c r="LN56" s="846" t="s">
        <v>1632</v>
      </c>
      <c r="LO56" s="846" t="s">
        <v>1625</v>
      </c>
      <c r="LP56" s="846" t="s">
        <v>1625</v>
      </c>
      <c r="LQ56" s="729">
        <v>30</v>
      </c>
      <c r="LR56" s="1023">
        <v>40</v>
      </c>
      <c r="LS56" s="847" t="s">
        <v>1632</v>
      </c>
      <c r="LT56" s="846" t="s">
        <v>1632</v>
      </c>
      <c r="LU56" s="846" t="s">
        <v>1625</v>
      </c>
      <c r="LV56" s="846" t="s">
        <v>1625</v>
      </c>
      <c r="LW56" s="729">
        <v>20</v>
      </c>
      <c r="LX56" s="1023">
        <v>51</v>
      </c>
      <c r="LY56" s="847" t="s">
        <v>1632</v>
      </c>
      <c r="LZ56" s="846" t="s">
        <v>1632</v>
      </c>
      <c r="MA56" s="846" t="s">
        <v>1625</v>
      </c>
      <c r="MB56" s="846" t="s">
        <v>1625</v>
      </c>
      <c r="MC56" s="729">
        <v>20</v>
      </c>
      <c r="MD56" s="1023">
        <v>48</v>
      </c>
      <c r="ME56" s="847" t="s">
        <v>1625</v>
      </c>
      <c r="MF56" s="846" t="s">
        <v>1625</v>
      </c>
      <c r="MG56" s="846" t="s">
        <v>1632</v>
      </c>
      <c r="MH56" s="846" t="s">
        <v>1625</v>
      </c>
      <c r="MI56" s="729">
        <v>10</v>
      </c>
      <c r="MJ56" s="1023">
        <v>54</v>
      </c>
      <c r="MK56" s="847" t="s">
        <v>1632</v>
      </c>
      <c r="ML56" s="846" t="s">
        <v>1625</v>
      </c>
      <c r="MM56" s="846" t="s">
        <v>1625</v>
      </c>
      <c r="MN56" s="729">
        <v>15</v>
      </c>
      <c r="MO56" s="1023">
        <v>33</v>
      </c>
      <c r="MP56" s="847" t="s">
        <v>1632</v>
      </c>
      <c r="MQ56" s="846" t="s">
        <v>1632</v>
      </c>
      <c r="MR56" s="846" t="s">
        <v>1625</v>
      </c>
      <c r="MS56" s="846" t="s">
        <v>1625</v>
      </c>
      <c r="MT56" s="729">
        <v>20</v>
      </c>
      <c r="MU56" s="1023">
        <v>44</v>
      </c>
      <c r="MV56" s="846" t="s">
        <v>1632</v>
      </c>
      <c r="MW56" s="846" t="s">
        <v>1632</v>
      </c>
      <c r="MX56" s="846" t="s">
        <v>1632</v>
      </c>
      <c r="MY56" s="846" t="s">
        <v>1632</v>
      </c>
      <c r="MZ56" s="729">
        <v>40</v>
      </c>
      <c r="NA56" s="1023">
        <v>1</v>
      </c>
      <c r="NB56" s="715">
        <v>0</v>
      </c>
      <c r="NC56" s="715">
        <f t="shared" si="3"/>
        <v>72</v>
      </c>
      <c r="ND56" s="714">
        <v>17</v>
      </c>
      <c r="NE56" s="715">
        <v>47</v>
      </c>
      <c r="NF56" s="731">
        <v>8.7045570916538662</v>
      </c>
      <c r="NG56" s="715">
        <v>44</v>
      </c>
      <c r="NH56" s="715">
        <v>17</v>
      </c>
      <c r="NI56" s="715">
        <v>47</v>
      </c>
      <c r="NJ56" s="731">
        <v>8.7045570916538662</v>
      </c>
      <c r="NK56" s="715">
        <v>44</v>
      </c>
      <c r="NL56" s="715">
        <v>17</v>
      </c>
      <c r="NM56" s="715">
        <v>41</v>
      </c>
      <c r="NN56" s="2946">
        <v>8.6075949367088604</v>
      </c>
      <c r="NO56" s="715">
        <v>38</v>
      </c>
      <c r="NP56" s="715">
        <v>1953</v>
      </c>
      <c r="NQ56" s="3206">
        <v>0</v>
      </c>
      <c r="NR56" s="3349">
        <v>0</v>
      </c>
      <c r="NS56" s="3206">
        <v>44</v>
      </c>
      <c r="NT56" s="3206">
        <v>0</v>
      </c>
      <c r="NU56" s="3207">
        <v>0</v>
      </c>
      <c r="NV56" s="3206">
        <v>44</v>
      </c>
      <c r="NW56" s="3206">
        <v>0</v>
      </c>
      <c r="NX56" s="3207">
        <v>0</v>
      </c>
      <c r="NY56" s="3206">
        <v>61</v>
      </c>
      <c r="NZ56" s="3206">
        <v>0</v>
      </c>
      <c r="OA56" s="3208">
        <v>0</v>
      </c>
      <c r="OB56" s="3206">
        <v>61</v>
      </c>
      <c r="OC56" s="714">
        <v>138</v>
      </c>
      <c r="OD56" s="2946">
        <v>70.914696813977386</v>
      </c>
      <c r="OE56" s="733">
        <v>28</v>
      </c>
      <c r="OF56" s="714" t="s">
        <v>31</v>
      </c>
      <c r="OG56" s="731" t="s">
        <v>31</v>
      </c>
      <c r="OH56" s="733" t="str">
        <f t="shared" si="52"/>
        <v>-</v>
      </c>
      <c r="OI56" s="981">
        <v>26.134734830387004</v>
      </c>
      <c r="OJ56" s="733">
        <f t="shared" si="126"/>
        <v>66</v>
      </c>
      <c r="OK56" s="1355" t="s">
        <v>3048</v>
      </c>
      <c r="OL56" s="1355" t="s">
        <v>3046</v>
      </c>
      <c r="OM56" s="1355">
        <v>221</v>
      </c>
      <c r="ON56" s="3559">
        <v>110.83249749247743</v>
      </c>
      <c r="OO56" s="1355">
        <v>2</v>
      </c>
      <c r="OP56" s="977"/>
      <c r="OQ56" s="712">
        <v>9.1</v>
      </c>
      <c r="OR56" s="712">
        <v>8.6999999999999993</v>
      </c>
      <c r="OS56" s="712">
        <v>19</v>
      </c>
      <c r="OT56" s="712">
        <v>9.0909090909090917</v>
      </c>
      <c r="OU56" s="712">
        <v>4.7619047619047619</v>
      </c>
      <c r="OV56" s="712">
        <v>6.9230769230769234</v>
      </c>
      <c r="OW56" s="699">
        <f t="shared" si="53"/>
        <v>66</v>
      </c>
      <c r="OX56" s="712">
        <v>9.5959817959817943</v>
      </c>
      <c r="OY56" s="699">
        <f t="shared" si="53"/>
        <v>68</v>
      </c>
      <c r="OZ56" s="712">
        <v>25.5</v>
      </c>
      <c r="PA56" s="712">
        <v>12.5</v>
      </c>
      <c r="PB56" s="712">
        <v>9.1</v>
      </c>
      <c r="PC56" s="712">
        <v>8.2644628099173563</v>
      </c>
      <c r="PD56" s="712">
        <v>17.857142857142858</v>
      </c>
      <c r="PE56" s="712">
        <v>18.461538461538463</v>
      </c>
      <c r="PF56" s="699">
        <f t="shared" si="54"/>
        <v>15</v>
      </c>
      <c r="PG56" s="712">
        <v>15.280524021433115</v>
      </c>
      <c r="PH56" s="699">
        <f t="shared" si="55"/>
        <v>15</v>
      </c>
      <c r="PI56" s="712">
        <v>25.384615384615387</v>
      </c>
      <c r="PJ56" s="699">
        <f t="shared" si="56"/>
        <v>39</v>
      </c>
      <c r="PK56" s="985">
        <v>24.876505817414909</v>
      </c>
      <c r="PL56" s="699">
        <f t="shared" si="56"/>
        <v>33</v>
      </c>
      <c r="PM56" s="985">
        <v>0</v>
      </c>
      <c r="PN56" s="985">
        <v>509.1</v>
      </c>
      <c r="PO56" s="699">
        <f t="shared" si="57"/>
        <v>6</v>
      </c>
      <c r="PP56" s="712">
        <v>0</v>
      </c>
      <c r="PQ56" s="985">
        <v>0</v>
      </c>
      <c r="PR56" s="699">
        <f t="shared" si="58"/>
        <v>24</v>
      </c>
      <c r="PS56" s="982">
        <v>27</v>
      </c>
      <c r="PT56" s="725">
        <v>33.333333333333329</v>
      </c>
      <c r="PU56" s="699">
        <v>72</v>
      </c>
      <c r="PV56" s="699">
        <v>108</v>
      </c>
      <c r="PW56" s="725">
        <v>73.148148148148152</v>
      </c>
      <c r="PX56" s="699">
        <v>2</v>
      </c>
      <c r="PY56" s="715">
        <v>26</v>
      </c>
      <c r="PZ56" s="725">
        <v>84.615384615384613</v>
      </c>
      <c r="QA56" s="699">
        <v>10</v>
      </c>
      <c r="QB56" s="982">
        <v>27</v>
      </c>
      <c r="QC56" s="715">
        <v>37.037037037037038</v>
      </c>
      <c r="QD56" s="699">
        <v>65</v>
      </c>
      <c r="QE56" s="716">
        <v>0</v>
      </c>
      <c r="QF56" s="3644">
        <v>0</v>
      </c>
      <c r="QG56" s="699">
        <v>23</v>
      </c>
      <c r="QH56" s="1363" t="s">
        <v>1627</v>
      </c>
      <c r="QI56" s="712">
        <v>76.606683804627252</v>
      </c>
      <c r="QJ56" s="712">
        <v>73.313782991202345</v>
      </c>
      <c r="QK56" s="699">
        <f t="shared" si="59"/>
        <v>69</v>
      </c>
      <c r="QL56" s="715">
        <v>341</v>
      </c>
      <c r="QM56" s="709">
        <v>50.819672131147541</v>
      </c>
      <c r="QN56" s="703">
        <v>54.54545454545454</v>
      </c>
      <c r="QO56" s="978">
        <v>36</v>
      </c>
      <c r="QP56" s="705">
        <v>198</v>
      </c>
      <c r="QQ56" s="3553">
        <v>99.130434782608702</v>
      </c>
      <c r="QR56" s="709">
        <v>659.4</v>
      </c>
      <c r="QS56" s="978">
        <f t="shared" si="60"/>
        <v>6</v>
      </c>
      <c r="QT56" s="703">
        <v>886.8</v>
      </c>
      <c r="QU56" s="978">
        <f t="shared" si="61"/>
        <v>32</v>
      </c>
      <c r="QV56" s="703">
        <v>0</v>
      </c>
      <c r="QW56" s="978">
        <f t="shared" si="62"/>
        <v>31</v>
      </c>
      <c r="QX56" s="703">
        <v>0</v>
      </c>
      <c r="QY56" s="979">
        <f t="shared" si="63"/>
        <v>12</v>
      </c>
      <c r="QZ56" s="712">
        <v>0</v>
      </c>
      <c r="RA56" s="699">
        <v>30</v>
      </c>
      <c r="RB56" s="712">
        <v>368.91</v>
      </c>
      <c r="RC56" s="699">
        <v>18</v>
      </c>
      <c r="RD56" s="712">
        <v>0</v>
      </c>
      <c r="RE56" s="699">
        <v>24</v>
      </c>
      <c r="RF56" s="712">
        <v>0</v>
      </c>
      <c r="RG56" s="699">
        <v>32</v>
      </c>
      <c r="RH56" s="699">
        <v>9274</v>
      </c>
      <c r="RI56" s="978">
        <f t="shared" si="64"/>
        <v>27</v>
      </c>
      <c r="RJ56" s="712">
        <v>1637.9</v>
      </c>
      <c r="RK56" s="978">
        <f t="shared" si="64"/>
        <v>25</v>
      </c>
      <c r="RL56" s="712">
        <v>1372.3</v>
      </c>
      <c r="RM56" s="978">
        <f t="shared" si="64"/>
        <v>13</v>
      </c>
      <c r="RN56" s="712">
        <v>69610.399999999994</v>
      </c>
      <c r="RO56" s="978">
        <f t="shared" si="64"/>
        <v>1</v>
      </c>
      <c r="RP56" s="712">
        <v>619.70000000000005</v>
      </c>
      <c r="RQ56" s="978">
        <f t="shared" si="65"/>
        <v>1</v>
      </c>
      <c r="RR56" s="712">
        <v>0</v>
      </c>
      <c r="RS56" s="978">
        <f t="shared" si="65"/>
        <v>1</v>
      </c>
      <c r="RT56" s="712">
        <v>0</v>
      </c>
      <c r="RU56" s="978">
        <f t="shared" si="65"/>
        <v>38</v>
      </c>
      <c r="RV56" s="712">
        <f t="shared" si="66"/>
        <v>619.70000000000005</v>
      </c>
      <c r="RW56" s="978">
        <f t="shared" si="67"/>
        <v>12</v>
      </c>
      <c r="RX56" s="712">
        <v>5</v>
      </c>
      <c r="RY56" s="712" t="s">
        <v>1632</v>
      </c>
      <c r="RZ56" s="712">
        <v>0</v>
      </c>
      <c r="SA56" s="712" t="s">
        <v>1625</v>
      </c>
      <c r="SB56" s="712">
        <v>0</v>
      </c>
      <c r="SC56" s="712" t="s">
        <v>1625</v>
      </c>
      <c r="SD56" s="712">
        <v>0</v>
      </c>
      <c r="SE56" s="712" t="s">
        <v>1625</v>
      </c>
      <c r="SF56" s="712">
        <v>0</v>
      </c>
      <c r="SG56" s="712" t="s">
        <v>1625</v>
      </c>
      <c r="SH56" s="712">
        <v>5</v>
      </c>
      <c r="SI56" s="699">
        <f t="shared" si="68"/>
        <v>57</v>
      </c>
      <c r="SJ56" s="712">
        <v>5</v>
      </c>
      <c r="SK56" s="712" t="s">
        <v>1632</v>
      </c>
      <c r="SL56" s="712">
        <v>5</v>
      </c>
      <c r="SM56" s="712" t="s">
        <v>1632</v>
      </c>
      <c r="SN56" s="712">
        <v>5</v>
      </c>
      <c r="SO56" s="712" t="s">
        <v>1632</v>
      </c>
      <c r="SP56" s="712">
        <v>5</v>
      </c>
      <c r="SQ56" s="712" t="s">
        <v>1632</v>
      </c>
      <c r="SR56" s="712">
        <v>20</v>
      </c>
      <c r="SS56" s="699">
        <f t="shared" si="69"/>
        <v>1</v>
      </c>
      <c r="ST56" s="712">
        <v>5</v>
      </c>
      <c r="SU56" s="712" t="s">
        <v>1632</v>
      </c>
      <c r="SV56" s="712">
        <v>5</v>
      </c>
      <c r="SW56" s="712" t="s">
        <v>1632</v>
      </c>
      <c r="SX56" s="712">
        <v>5</v>
      </c>
      <c r="SY56" s="712" t="s">
        <v>1632</v>
      </c>
      <c r="SZ56" s="712">
        <v>15</v>
      </c>
      <c r="TA56" s="699">
        <f t="shared" si="70"/>
        <v>1</v>
      </c>
      <c r="TB56" s="699">
        <v>10</v>
      </c>
      <c r="TC56" s="699" t="s">
        <v>1632</v>
      </c>
      <c r="TD56" s="699">
        <v>10</v>
      </c>
      <c r="TE56" s="699" t="s">
        <v>1632</v>
      </c>
      <c r="TF56" s="699">
        <v>10</v>
      </c>
      <c r="TG56" s="699" t="s">
        <v>1632</v>
      </c>
      <c r="TH56" s="699">
        <v>10</v>
      </c>
      <c r="TI56" s="699" t="s">
        <v>1632</v>
      </c>
      <c r="TJ56" s="699">
        <v>40</v>
      </c>
      <c r="TK56" s="699">
        <f t="shared" si="71"/>
        <v>1</v>
      </c>
      <c r="TL56" s="989">
        <v>10</v>
      </c>
      <c r="TM56" s="989">
        <v>10</v>
      </c>
      <c r="TN56" s="989">
        <v>0</v>
      </c>
      <c r="TO56" s="989">
        <v>0</v>
      </c>
      <c r="TP56" s="989">
        <v>20</v>
      </c>
      <c r="TQ56" s="699">
        <f t="shared" si="72"/>
        <v>50</v>
      </c>
      <c r="TR56" s="712" t="s">
        <v>1632</v>
      </c>
      <c r="TS56" s="712" t="s">
        <v>1632</v>
      </c>
      <c r="TT56" s="712" t="s">
        <v>1632</v>
      </c>
      <c r="TU56" s="712" t="s">
        <v>1632</v>
      </c>
      <c r="TV56" s="712">
        <v>5</v>
      </c>
      <c r="TW56" s="712">
        <v>5</v>
      </c>
      <c r="TX56" s="712">
        <v>5</v>
      </c>
      <c r="TY56" s="712">
        <v>5</v>
      </c>
      <c r="TZ56" s="712">
        <v>20</v>
      </c>
      <c r="UA56" s="699">
        <f t="shared" si="73"/>
        <v>1</v>
      </c>
      <c r="UB56" s="712">
        <v>10</v>
      </c>
      <c r="UC56" s="712">
        <v>10</v>
      </c>
      <c r="UD56" s="712">
        <v>0</v>
      </c>
      <c r="UE56" s="712">
        <v>0</v>
      </c>
      <c r="UF56" s="712">
        <v>20</v>
      </c>
      <c r="UG56" s="699">
        <f t="shared" si="74"/>
        <v>34</v>
      </c>
      <c r="UH56" s="715">
        <v>0</v>
      </c>
      <c r="UI56" s="712">
        <v>0</v>
      </c>
      <c r="UJ56" s="699">
        <v>25</v>
      </c>
      <c r="UK56" s="715">
        <v>2</v>
      </c>
      <c r="UL56" s="712">
        <v>45.475216007276032</v>
      </c>
      <c r="UM56" s="699">
        <v>4</v>
      </c>
      <c r="UN56" s="715">
        <v>1</v>
      </c>
      <c r="UO56" s="712">
        <v>22.737608003638016</v>
      </c>
      <c r="UP56" s="699">
        <v>7</v>
      </c>
      <c r="UQ56" s="715">
        <v>1</v>
      </c>
      <c r="UR56" s="712">
        <v>21.561017680034499</v>
      </c>
      <c r="US56" s="699">
        <v>3</v>
      </c>
      <c r="UT56" s="712">
        <v>68.2</v>
      </c>
      <c r="UU56" s="699">
        <v>10</v>
      </c>
      <c r="UV56" s="712">
        <v>68.2</v>
      </c>
      <c r="UW56" s="699">
        <v>9</v>
      </c>
      <c r="UX56" s="1099">
        <v>22.7</v>
      </c>
      <c r="UY56" s="699">
        <v>5</v>
      </c>
      <c r="UZ56" s="989">
        <v>0.217</v>
      </c>
      <c r="VA56" s="989">
        <v>12</v>
      </c>
      <c r="VB56" s="989">
        <v>3.5000000000000003E-2</v>
      </c>
      <c r="VC56" s="989">
        <v>56</v>
      </c>
      <c r="VD56" s="989">
        <v>2.9000000000000001E-2</v>
      </c>
      <c r="VE56" s="989">
        <v>41</v>
      </c>
      <c r="VF56" s="989">
        <v>3.5000000000000003E-2</v>
      </c>
      <c r="VG56" s="989">
        <v>9</v>
      </c>
      <c r="VH56" s="989">
        <v>0</v>
      </c>
      <c r="VI56" s="989">
        <v>44</v>
      </c>
      <c r="VJ56" s="989">
        <v>0</v>
      </c>
      <c r="VK56" s="989">
        <v>44</v>
      </c>
      <c r="VL56" s="989">
        <v>0</v>
      </c>
      <c r="VM56" s="989">
        <v>7</v>
      </c>
      <c r="VN56" s="989">
        <v>0</v>
      </c>
      <c r="VO56" s="989">
        <v>7</v>
      </c>
      <c r="VP56" s="989">
        <v>10</v>
      </c>
      <c r="VQ56" s="989">
        <v>211.68501270110076</v>
      </c>
      <c r="VR56" s="989">
        <v>17</v>
      </c>
      <c r="VS56" s="989">
        <v>1</v>
      </c>
      <c r="VT56" s="989">
        <v>21.168501270110074</v>
      </c>
      <c r="VU56" s="989">
        <v>69</v>
      </c>
      <c r="VV56" s="989">
        <v>9</v>
      </c>
      <c r="VW56" s="989">
        <v>190.5165114309907</v>
      </c>
      <c r="VX56" s="989">
        <v>18</v>
      </c>
      <c r="VY56" s="989">
        <v>6</v>
      </c>
      <c r="VZ56" s="989">
        <v>127.01100762066045</v>
      </c>
      <c r="WA56" s="989">
        <v>21</v>
      </c>
      <c r="WB56" s="989">
        <v>83</v>
      </c>
      <c r="WC56" s="989">
        <v>1756.9856054191364</v>
      </c>
      <c r="WD56" s="989">
        <v>5</v>
      </c>
      <c r="WE56" s="989">
        <v>24</v>
      </c>
      <c r="WF56" s="989">
        <v>508.0440304826418</v>
      </c>
      <c r="WG56" s="989">
        <v>1</v>
      </c>
      <c r="WH56" s="989">
        <v>117.3</v>
      </c>
      <c r="WI56" s="989">
        <v>18</v>
      </c>
      <c r="WJ56" s="989">
        <v>0</v>
      </c>
      <c r="WK56" s="989">
        <v>10</v>
      </c>
      <c r="WL56" s="989">
        <v>0</v>
      </c>
      <c r="WM56" s="989">
        <v>2</v>
      </c>
      <c r="WN56" s="989">
        <v>87.98</v>
      </c>
      <c r="WO56" s="989">
        <v>22</v>
      </c>
      <c r="WP56" s="989">
        <v>0</v>
      </c>
      <c r="WQ56" s="989">
        <v>19</v>
      </c>
      <c r="WR56" s="989">
        <v>0</v>
      </c>
      <c r="WS56" s="989">
        <v>31</v>
      </c>
      <c r="WT56" s="989">
        <v>0</v>
      </c>
      <c r="WU56" s="989">
        <v>25</v>
      </c>
      <c r="WV56" s="989">
        <v>0</v>
      </c>
      <c r="WW56" s="989">
        <v>12</v>
      </c>
      <c r="WX56" s="989">
        <v>29.33</v>
      </c>
      <c r="WY56" s="989">
        <v>3</v>
      </c>
      <c r="WZ56" s="712">
        <v>265.95999999999998</v>
      </c>
      <c r="XA56" s="699">
        <v>39</v>
      </c>
      <c r="XB56" s="712">
        <v>984.04</v>
      </c>
      <c r="XC56" s="712">
        <v>9</v>
      </c>
      <c r="XD56" s="712">
        <v>205.28</v>
      </c>
      <c r="XE56" s="699">
        <v>8</v>
      </c>
      <c r="XF56" s="712">
        <v>0</v>
      </c>
      <c r="XG56" s="712">
        <v>23</v>
      </c>
      <c r="XH56" s="712">
        <v>762.46</v>
      </c>
      <c r="XI56" s="699">
        <v>4</v>
      </c>
      <c r="XJ56" s="712">
        <v>53.19</v>
      </c>
      <c r="XK56" s="699">
        <v>75</v>
      </c>
      <c r="XL56" s="712">
        <v>997.07</v>
      </c>
      <c r="XM56" s="699">
        <v>6</v>
      </c>
      <c r="XO56" s="714"/>
      <c r="XP56" s="725"/>
      <c r="XQ56" s="715"/>
      <c r="XR56" s="714"/>
      <c r="XS56" s="725"/>
      <c r="XT56" s="715"/>
      <c r="XU56" s="715"/>
      <c r="XV56" s="712"/>
      <c r="XW56" s="715"/>
      <c r="XX56" s="1169">
        <v>27</v>
      </c>
      <c r="XY56" s="1174">
        <v>3.7037037037037033</v>
      </c>
      <c r="XZ56" s="1168">
        <f t="shared" si="75"/>
        <v>13</v>
      </c>
      <c r="YA56" s="715">
        <v>108</v>
      </c>
      <c r="YB56" s="725">
        <v>12.962962962962962</v>
      </c>
      <c r="YC56" s="715">
        <f t="shared" si="76"/>
        <v>67</v>
      </c>
      <c r="YD56" s="714">
        <v>105</v>
      </c>
      <c r="YE56" s="725">
        <v>0</v>
      </c>
      <c r="YF56" s="715">
        <f t="shared" si="77"/>
        <v>1</v>
      </c>
      <c r="YG56" s="699">
        <v>108</v>
      </c>
      <c r="YH56" s="1099">
        <v>6.481481481481481</v>
      </c>
      <c r="YI56" s="715">
        <f t="shared" si="78"/>
        <v>14</v>
      </c>
      <c r="YJ56" s="714">
        <v>105</v>
      </c>
      <c r="YK56" s="712">
        <v>23.076923076923077</v>
      </c>
      <c r="YL56" s="715">
        <f t="shared" si="79"/>
        <v>42</v>
      </c>
      <c r="YM56" s="699">
        <v>108</v>
      </c>
      <c r="YN56" s="712">
        <v>14.814814814814813</v>
      </c>
      <c r="YO56" s="715">
        <f t="shared" si="80"/>
        <v>6</v>
      </c>
      <c r="YP56" s="1178">
        <v>100</v>
      </c>
      <c r="YQ56" s="1099">
        <v>0</v>
      </c>
      <c r="YR56" s="1099">
        <v>100</v>
      </c>
      <c r="YS56" s="1099">
        <v>0</v>
      </c>
      <c r="YT56" s="1099">
        <v>0</v>
      </c>
      <c r="YU56" s="1099">
        <v>0</v>
      </c>
      <c r="YV56" s="1099">
        <v>0</v>
      </c>
      <c r="YW56" s="1099">
        <v>0</v>
      </c>
      <c r="YX56" s="1099">
        <v>0</v>
      </c>
      <c r="YY56" s="1099">
        <v>0</v>
      </c>
      <c r="YZ56" s="1099">
        <v>0</v>
      </c>
      <c r="ZA56" s="1188">
        <v>1</v>
      </c>
      <c r="ZB56" s="985">
        <v>35.714285714285715</v>
      </c>
      <c r="ZC56" s="985">
        <v>7.1428571428571423</v>
      </c>
      <c r="ZD56" s="985">
        <v>7.1428571428571423</v>
      </c>
      <c r="ZE56" s="985">
        <v>7.1428571428571423</v>
      </c>
      <c r="ZF56" s="985">
        <v>7.1428571428571423</v>
      </c>
      <c r="ZG56" s="985">
        <v>7.1428571428571423</v>
      </c>
      <c r="ZH56" s="985">
        <v>7.1428571428571423</v>
      </c>
      <c r="ZI56" s="985">
        <v>0</v>
      </c>
      <c r="ZJ56" s="985">
        <v>50</v>
      </c>
      <c r="ZK56" s="985">
        <v>0</v>
      </c>
      <c r="ZL56" s="985">
        <v>0</v>
      </c>
      <c r="ZM56" s="699">
        <v>14</v>
      </c>
      <c r="ZN56" s="714" t="s">
        <v>1650</v>
      </c>
      <c r="ZO56" s="715" t="s">
        <v>1634</v>
      </c>
      <c r="ZP56" s="715" t="s">
        <v>1634</v>
      </c>
      <c r="ZQ56" s="715" t="s">
        <v>1634</v>
      </c>
      <c r="ZR56" s="715" t="s">
        <v>1634</v>
      </c>
      <c r="ZS56" s="715" t="s">
        <v>1634</v>
      </c>
      <c r="ZT56" s="715">
        <v>2</v>
      </c>
      <c r="ZU56" s="715">
        <v>1</v>
      </c>
      <c r="ZV56" s="715">
        <v>1</v>
      </c>
      <c r="ZW56" s="715">
        <v>1</v>
      </c>
      <c r="ZX56" s="715">
        <v>1</v>
      </c>
      <c r="ZY56" s="715">
        <v>1</v>
      </c>
      <c r="ZZ56" s="715">
        <f t="shared" si="81"/>
        <v>7</v>
      </c>
      <c r="AAA56" s="715">
        <f t="shared" si="82"/>
        <v>14</v>
      </c>
      <c r="AAB56" s="716" t="s">
        <v>31</v>
      </c>
      <c r="AAC56" s="712" t="s">
        <v>31</v>
      </c>
      <c r="AAD56" s="712" t="s">
        <v>31</v>
      </c>
      <c r="AAE56" s="712" t="s">
        <v>31</v>
      </c>
      <c r="AAF56" s="712" t="s">
        <v>31</v>
      </c>
      <c r="AAG56" s="712" t="s">
        <v>31</v>
      </c>
      <c r="AAH56" s="714">
        <v>3</v>
      </c>
      <c r="AAI56" s="715">
        <v>2</v>
      </c>
      <c r="AAJ56" s="715">
        <v>2</v>
      </c>
      <c r="AAK56" s="715">
        <v>3</v>
      </c>
      <c r="AAL56" s="715">
        <v>1</v>
      </c>
      <c r="AAM56" s="733">
        <v>1</v>
      </c>
      <c r="AAN56" s="2996">
        <v>1.5384615384615385</v>
      </c>
      <c r="AAO56" s="2954">
        <f t="shared" si="83"/>
        <v>14</v>
      </c>
      <c r="AAP56" s="2995">
        <v>1.0256410256410255</v>
      </c>
      <c r="AAQ56" s="2954">
        <f t="shared" si="84"/>
        <v>22</v>
      </c>
      <c r="AAR56" s="2995">
        <v>1.0256410256410255</v>
      </c>
      <c r="AAS56" s="2954">
        <f t="shared" si="85"/>
        <v>8</v>
      </c>
      <c r="AAT56" s="2995">
        <v>1.5384615384615385</v>
      </c>
      <c r="AAU56" s="2954">
        <f t="shared" si="86"/>
        <v>32</v>
      </c>
      <c r="AAV56" s="2995">
        <v>0.51282051282051277</v>
      </c>
      <c r="AAW56" s="2954">
        <f t="shared" si="87"/>
        <v>40</v>
      </c>
      <c r="AAX56" s="2995">
        <v>0.51282051282051277</v>
      </c>
      <c r="AAY56" s="2954">
        <f t="shared" si="88"/>
        <v>35</v>
      </c>
      <c r="AAZ56" s="982">
        <v>3</v>
      </c>
      <c r="ABA56" s="699">
        <v>0</v>
      </c>
      <c r="ABB56" s="699">
        <v>0</v>
      </c>
      <c r="ABC56" s="2988">
        <v>1.5384615384615385</v>
      </c>
      <c r="ABD56" s="2954">
        <f t="shared" si="89"/>
        <v>8</v>
      </c>
      <c r="ABE56" s="2955">
        <v>0</v>
      </c>
      <c r="ABF56" s="2954">
        <f t="shared" si="89"/>
        <v>28</v>
      </c>
      <c r="ABG56" s="2955">
        <v>0</v>
      </c>
      <c r="ABH56" s="2993">
        <f t="shared" si="89"/>
        <v>32</v>
      </c>
      <c r="ABI56" s="982">
        <v>0</v>
      </c>
      <c r="ABJ56" s="731">
        <v>0</v>
      </c>
      <c r="ABK56" s="715">
        <f t="shared" si="90"/>
        <v>31</v>
      </c>
      <c r="ABL56" s="716" t="s">
        <v>1687</v>
      </c>
      <c r="ABM56" s="712" t="s">
        <v>1687</v>
      </c>
      <c r="ABN56" s="715">
        <v>0</v>
      </c>
      <c r="ABO56" s="715">
        <v>0</v>
      </c>
      <c r="ABP56" s="715">
        <f t="shared" si="91"/>
        <v>0</v>
      </c>
      <c r="ABQ56" s="715">
        <f t="shared" si="92"/>
        <v>53</v>
      </c>
      <c r="ABR56" s="1201" t="s">
        <v>1632</v>
      </c>
      <c r="ABS56" s="1202" t="s">
        <v>1632</v>
      </c>
      <c r="ABT56" s="1202" t="s">
        <v>1625</v>
      </c>
      <c r="ABU56" s="1202" t="s">
        <v>1625</v>
      </c>
      <c r="ABV56" s="725">
        <v>5</v>
      </c>
      <c r="ABW56" s="725">
        <v>5</v>
      </c>
      <c r="ABX56" s="725">
        <v>0</v>
      </c>
      <c r="ABY56" s="725">
        <v>0</v>
      </c>
      <c r="ABZ56" s="715">
        <f t="shared" si="93"/>
        <v>10</v>
      </c>
      <c r="ACA56" s="715">
        <f t="shared" si="94"/>
        <v>36</v>
      </c>
      <c r="ACB56" s="983" t="s">
        <v>1625</v>
      </c>
      <c r="ACC56" s="725" t="s">
        <v>1625</v>
      </c>
      <c r="ACD56" s="725" t="s">
        <v>1625</v>
      </c>
      <c r="ACE56" s="725" t="s">
        <v>1625</v>
      </c>
      <c r="ACF56" s="725">
        <v>0</v>
      </c>
      <c r="ACG56" s="725">
        <v>0</v>
      </c>
      <c r="ACH56" s="725">
        <v>0</v>
      </c>
      <c r="ACI56" s="725">
        <v>0</v>
      </c>
      <c r="ACJ56" s="715">
        <f t="shared" si="95"/>
        <v>0</v>
      </c>
      <c r="ACK56" s="715">
        <f t="shared" si="96"/>
        <v>74</v>
      </c>
      <c r="ACL56" s="982">
        <v>5</v>
      </c>
      <c r="ACM56" s="715">
        <v>667</v>
      </c>
      <c r="ACN56" s="1089">
        <v>15.28</v>
      </c>
      <c r="ACO56" s="715">
        <v>24</v>
      </c>
      <c r="ACP56" s="1089">
        <v>2.9</v>
      </c>
      <c r="ACQ56" s="715">
        <v>36</v>
      </c>
      <c r="ACR56" s="982">
        <v>77.308000000000007</v>
      </c>
      <c r="ACS56" s="1090">
        <v>16</v>
      </c>
      <c r="ACT56" s="983" t="s">
        <v>1625</v>
      </c>
      <c r="ACU56" s="725" t="s">
        <v>1625</v>
      </c>
      <c r="ACV56" s="725" t="s">
        <v>1625</v>
      </c>
      <c r="ACW56" s="725" t="s">
        <v>1625</v>
      </c>
      <c r="ACX56" s="725">
        <v>0</v>
      </c>
      <c r="ACY56" s="725">
        <v>0</v>
      </c>
      <c r="ACZ56" s="725">
        <v>0</v>
      </c>
      <c r="ADA56" s="725">
        <v>0</v>
      </c>
      <c r="ADB56" s="715">
        <f t="shared" si="97"/>
        <v>0</v>
      </c>
      <c r="ADC56" s="715">
        <f t="shared" si="98"/>
        <v>28</v>
      </c>
      <c r="ADD56" s="984" t="s">
        <v>1632</v>
      </c>
      <c r="ADE56" s="985" t="s">
        <v>1625</v>
      </c>
      <c r="ADF56" s="985" t="s">
        <v>1625</v>
      </c>
      <c r="ADG56" s="985" t="s">
        <v>1625</v>
      </c>
      <c r="ADH56" s="985">
        <v>5</v>
      </c>
      <c r="ADI56" s="985">
        <v>0</v>
      </c>
      <c r="ADJ56" s="985">
        <v>0</v>
      </c>
      <c r="ADK56" s="985">
        <v>0</v>
      </c>
      <c r="ADL56" s="715">
        <f t="shared" si="99"/>
        <v>5</v>
      </c>
      <c r="ADM56" s="715">
        <f t="shared" si="100"/>
        <v>58</v>
      </c>
      <c r="ADN56" s="1169">
        <v>0</v>
      </c>
      <c r="ADO56" s="1168">
        <v>0</v>
      </c>
      <c r="ADP56" s="1168">
        <v>0</v>
      </c>
      <c r="ADQ56" s="989">
        <v>0</v>
      </c>
      <c r="ADR56" s="989">
        <v>0</v>
      </c>
      <c r="ADS56" s="989">
        <v>0</v>
      </c>
      <c r="ADT56" s="989">
        <v>38</v>
      </c>
      <c r="ADU56" s="989">
        <v>1</v>
      </c>
      <c r="ADV56" s="989">
        <v>6.5</v>
      </c>
      <c r="ADW56" s="989">
        <v>52</v>
      </c>
      <c r="ADX56" s="989">
        <v>6.5</v>
      </c>
      <c r="ADY56" s="989">
        <v>52</v>
      </c>
      <c r="ADZ56" s="989">
        <v>26.625704045058885</v>
      </c>
      <c r="AEA56" s="989">
        <v>44</v>
      </c>
      <c r="AEB56" s="989">
        <v>1</v>
      </c>
      <c r="AEC56" s="989">
        <v>6.5</v>
      </c>
      <c r="AED56" s="989">
        <v>52</v>
      </c>
      <c r="AEE56" s="989">
        <v>6.5</v>
      </c>
      <c r="AEF56" s="989">
        <v>52</v>
      </c>
      <c r="AEG56" s="989">
        <v>26.625704045058885</v>
      </c>
      <c r="AEH56" s="729">
        <v>67</v>
      </c>
      <c r="AEI56" s="987"/>
      <c r="AEM56" s="715">
        <v>316</v>
      </c>
      <c r="AEN56" s="715">
        <v>222</v>
      </c>
      <c r="AEO56" s="989">
        <v>29</v>
      </c>
      <c r="AEP56" s="1099">
        <v>13.063063063063062</v>
      </c>
      <c r="AEQ56" s="989">
        <v>57</v>
      </c>
      <c r="AER56" s="989">
        <v>5</v>
      </c>
      <c r="AES56" s="989">
        <v>17.241379310344829</v>
      </c>
      <c r="AET56" s="1099">
        <v>3.8</v>
      </c>
      <c r="AEU56" s="989">
        <v>13</v>
      </c>
      <c r="AEV56" s="989">
        <v>0</v>
      </c>
      <c r="AEW56" s="989">
        <v>29</v>
      </c>
      <c r="AEX56" s="989">
        <v>0</v>
      </c>
      <c r="AEY56" s="989">
        <v>63</v>
      </c>
      <c r="AEZ56" s="1667">
        <v>222</v>
      </c>
      <c r="AFA56" s="1668">
        <v>2.6126126126126126</v>
      </c>
      <c r="AFB56" s="1667">
        <f t="shared" si="101"/>
        <v>5</v>
      </c>
      <c r="AFC56" s="1168">
        <v>5</v>
      </c>
      <c r="AFD56" s="1099">
        <v>0</v>
      </c>
      <c r="AFE56" s="989">
        <f t="shared" si="102"/>
        <v>1</v>
      </c>
      <c r="AFF56" s="715">
        <v>11</v>
      </c>
      <c r="AFG56" s="985">
        <v>9.0909090909090917</v>
      </c>
      <c r="AFH56" s="699">
        <f t="shared" si="103"/>
        <v>4</v>
      </c>
      <c r="AFI56" s="989">
        <v>72</v>
      </c>
      <c r="AFJ56" s="715">
        <v>10</v>
      </c>
      <c r="AFK56" s="985">
        <v>13.888888888888889</v>
      </c>
      <c r="AFL56" s="699">
        <f t="shared" si="104"/>
        <v>15</v>
      </c>
      <c r="AFM56" s="707">
        <v>63</v>
      </c>
      <c r="AFN56" s="990">
        <v>18</v>
      </c>
      <c r="AFO56" s="719">
        <v>28.571428571428569</v>
      </c>
      <c r="AFP56" s="979">
        <f t="shared" si="105"/>
        <v>9</v>
      </c>
      <c r="AFQ56" s="715">
        <v>31</v>
      </c>
      <c r="AFR56" s="699">
        <f t="shared" si="105"/>
        <v>59</v>
      </c>
      <c r="AFS56" s="715" t="s">
        <v>31</v>
      </c>
      <c r="AFT56" s="715" t="s">
        <v>31</v>
      </c>
      <c r="AFU56" s="985" t="s">
        <v>31</v>
      </c>
      <c r="AFV56" s="699" t="str">
        <f t="shared" si="106"/>
        <v>-</v>
      </c>
      <c r="AFW56" s="715" t="s">
        <v>31</v>
      </c>
      <c r="AFX56" s="715" t="s">
        <v>31</v>
      </c>
      <c r="AFY56" s="712" t="s">
        <v>31</v>
      </c>
      <c r="AFZ56" s="699" t="str">
        <f t="shared" si="107"/>
        <v>-</v>
      </c>
      <c r="AGA56" s="712">
        <v>51.515151515151516</v>
      </c>
      <c r="AGB56" s="712">
        <v>24.242424242424242</v>
      </c>
      <c r="AGC56" s="712">
        <v>10.606060606060606</v>
      </c>
      <c r="AGD56" s="712">
        <v>13.636363636363635</v>
      </c>
      <c r="AGE56" s="712">
        <v>0</v>
      </c>
      <c r="AGF56" s="712">
        <v>0</v>
      </c>
      <c r="AGG56" s="712">
        <v>0</v>
      </c>
      <c r="AGH56" s="712">
        <v>0</v>
      </c>
      <c r="AGI56" s="712">
        <v>0</v>
      </c>
      <c r="AGJ56" s="715">
        <v>34</v>
      </c>
      <c r="AGK56" s="715">
        <v>16</v>
      </c>
      <c r="AGL56" s="715">
        <v>7</v>
      </c>
      <c r="AGM56" s="715">
        <v>9</v>
      </c>
      <c r="AGN56" s="715">
        <v>0</v>
      </c>
      <c r="AGO56" s="715">
        <v>0</v>
      </c>
      <c r="AGP56" s="715">
        <v>0</v>
      </c>
      <c r="AGQ56" s="715">
        <v>0</v>
      </c>
      <c r="AGR56" s="715">
        <v>0</v>
      </c>
      <c r="AGS56" s="715">
        <v>66</v>
      </c>
      <c r="AGT56" s="712" t="s">
        <v>31</v>
      </c>
      <c r="AGU56" s="712" t="s">
        <v>31</v>
      </c>
      <c r="AGV56" s="712" t="s">
        <v>31</v>
      </c>
      <c r="AGW56" s="712" t="s">
        <v>31</v>
      </c>
      <c r="AGX56" s="712" t="s">
        <v>31</v>
      </c>
      <c r="AGY56" s="712" t="s">
        <v>31</v>
      </c>
      <c r="AGZ56" s="712" t="s">
        <v>31</v>
      </c>
      <c r="AHA56" s="712" t="s">
        <v>31</v>
      </c>
      <c r="AHB56" s="712" t="s">
        <v>31</v>
      </c>
      <c r="AHC56" s="715">
        <v>0</v>
      </c>
      <c r="AHD56" s="715">
        <v>0</v>
      </c>
      <c r="AHE56" s="715">
        <v>0</v>
      </c>
      <c r="AHF56" s="715">
        <v>0</v>
      </c>
      <c r="AHG56" s="715">
        <v>0</v>
      </c>
      <c r="AHH56" s="715">
        <v>0</v>
      </c>
      <c r="AHI56" s="715">
        <v>0</v>
      </c>
      <c r="AHJ56" s="715">
        <v>0</v>
      </c>
      <c r="AHK56" s="715">
        <v>0</v>
      </c>
      <c r="AHL56" s="715">
        <v>0</v>
      </c>
      <c r="AHM56" s="712" t="s">
        <v>31</v>
      </c>
      <c r="AHN56" s="712" t="s">
        <v>31</v>
      </c>
      <c r="AHO56" s="712" t="s">
        <v>31</v>
      </c>
      <c r="AHP56" s="712" t="s">
        <v>31</v>
      </c>
      <c r="AHQ56" s="712" t="s">
        <v>31</v>
      </c>
      <c r="AHR56" s="712" t="s">
        <v>31</v>
      </c>
      <c r="AHS56" s="712" t="s">
        <v>31</v>
      </c>
      <c r="AHT56" s="712" t="s">
        <v>31</v>
      </c>
      <c r="AHU56" s="712" t="s">
        <v>31</v>
      </c>
      <c r="AHV56" s="715">
        <v>0</v>
      </c>
      <c r="AHW56" s="715">
        <v>0</v>
      </c>
      <c r="AHX56" s="715">
        <v>0</v>
      </c>
      <c r="AHY56" s="715">
        <v>0</v>
      </c>
      <c r="AHZ56" s="715">
        <v>0</v>
      </c>
      <c r="AIA56" s="715">
        <v>0</v>
      </c>
      <c r="AIB56" s="715">
        <v>0</v>
      </c>
      <c r="AIC56" s="715">
        <v>0</v>
      </c>
      <c r="AID56" s="715">
        <v>0</v>
      </c>
      <c r="AIE56" s="715">
        <v>0</v>
      </c>
      <c r="AIF56" s="712" t="s">
        <v>1648</v>
      </c>
      <c r="AIG56" s="712" t="s">
        <v>1623</v>
      </c>
      <c r="AIH56" s="709">
        <v>0</v>
      </c>
      <c r="AII56" s="978">
        <f t="shared" si="108"/>
        <v>42</v>
      </c>
      <c r="AIJ56" s="703" t="s">
        <v>1625</v>
      </c>
      <c r="AIK56" s="703" t="s">
        <v>1625</v>
      </c>
      <c r="AIL56" s="703" t="s">
        <v>1625</v>
      </c>
      <c r="AIM56" s="701" t="s">
        <v>1625</v>
      </c>
      <c r="AIN56" s="712" t="s">
        <v>1626</v>
      </c>
      <c r="AIO56" s="712" t="s">
        <v>1623</v>
      </c>
      <c r="AIP56" s="712" t="s">
        <v>1627</v>
      </c>
      <c r="AIQ56" s="712" t="s">
        <v>1627</v>
      </c>
      <c r="AIR56" s="712" t="s">
        <v>1625</v>
      </c>
      <c r="AIS56" s="712" t="s">
        <v>1685</v>
      </c>
      <c r="AIT56" s="712" t="s">
        <v>1648</v>
      </c>
      <c r="AIU56" s="712" t="s">
        <v>1630</v>
      </c>
      <c r="AIV56" s="712" t="s">
        <v>1792</v>
      </c>
      <c r="AIW56" s="699">
        <v>70</v>
      </c>
      <c r="AIX56" s="699">
        <v>4</v>
      </c>
      <c r="AIY56" s="985">
        <v>5.7</v>
      </c>
      <c r="AIZ56" s="699">
        <v>0</v>
      </c>
      <c r="AJA56" s="712">
        <v>0</v>
      </c>
      <c r="AJB56" s="699">
        <f t="shared" si="109"/>
        <v>26</v>
      </c>
      <c r="AJC56" s="712">
        <v>5</v>
      </c>
      <c r="AJD56" s="978">
        <f t="shared" si="110"/>
        <v>17</v>
      </c>
      <c r="AJE56" s="712" t="s">
        <v>1626</v>
      </c>
      <c r="AJF56" s="712" t="s">
        <v>1625</v>
      </c>
      <c r="AJG56" s="712" t="s">
        <v>1625</v>
      </c>
      <c r="AJH56" s="712" t="s">
        <v>1625</v>
      </c>
      <c r="AJI56" s="712">
        <v>45.5</v>
      </c>
      <c r="AJJ56" s="699">
        <f t="shared" si="111"/>
        <v>4</v>
      </c>
      <c r="AJK56" s="715">
        <v>2</v>
      </c>
      <c r="AJL56" s="712">
        <v>22.7</v>
      </c>
      <c r="AJM56" s="699">
        <f t="shared" si="112"/>
        <v>2</v>
      </c>
      <c r="AJN56" s="715">
        <v>1</v>
      </c>
      <c r="AJO56" s="712">
        <v>0</v>
      </c>
      <c r="AJP56" s="699">
        <f t="shared" si="113"/>
        <v>17</v>
      </c>
      <c r="AJQ56" s="715">
        <v>0</v>
      </c>
      <c r="AJR56" s="712">
        <v>22.7</v>
      </c>
      <c r="AJS56" s="699">
        <f t="shared" si="114"/>
        <v>2</v>
      </c>
      <c r="AJT56" s="715">
        <v>1</v>
      </c>
      <c r="AJU56" s="712">
        <v>0</v>
      </c>
      <c r="AJV56" s="715">
        <v>0</v>
      </c>
      <c r="AJW56" s="712">
        <v>0</v>
      </c>
      <c r="AJX56" s="699">
        <f t="shared" si="115"/>
        <v>26</v>
      </c>
      <c r="AJY56" s="715">
        <v>0</v>
      </c>
      <c r="AJZ56" s="712">
        <v>0</v>
      </c>
      <c r="AKA56" s="699">
        <f t="shared" si="116"/>
        <v>9</v>
      </c>
      <c r="AKB56" s="715">
        <v>0</v>
      </c>
      <c r="AKC56" s="712">
        <v>45.5</v>
      </c>
      <c r="AKD56" s="699">
        <f t="shared" si="117"/>
        <v>3</v>
      </c>
      <c r="AKE56" s="715">
        <v>2</v>
      </c>
      <c r="AKF56" s="715">
        <v>230</v>
      </c>
      <c r="AKG56" s="715">
        <v>50</v>
      </c>
      <c r="AKH56" s="715">
        <v>0</v>
      </c>
      <c r="AKI56" s="715">
        <v>29</v>
      </c>
      <c r="AKJ56" s="715">
        <v>0</v>
      </c>
      <c r="AKK56" s="715">
        <v>309</v>
      </c>
      <c r="AKL56" s="715">
        <v>0</v>
      </c>
      <c r="AKM56" s="715">
        <v>18</v>
      </c>
      <c r="AKN56" s="715">
        <v>0</v>
      </c>
      <c r="AKO56" s="715">
        <v>18</v>
      </c>
      <c r="AKP56" s="712">
        <v>0.66500000000000004</v>
      </c>
      <c r="AKQ56" s="699">
        <f t="shared" si="118"/>
        <v>2</v>
      </c>
      <c r="AKR56" s="712">
        <v>0.14499999999999999</v>
      </c>
      <c r="AKS56" s="699">
        <f t="shared" si="118"/>
        <v>10</v>
      </c>
      <c r="AKT56" s="712" t="s">
        <v>31</v>
      </c>
      <c r="AKU56" s="699" t="str">
        <f t="shared" si="127"/>
        <v>-</v>
      </c>
      <c r="AKV56" s="712">
        <v>8.4000000000000005E-2</v>
      </c>
      <c r="AKW56" s="699">
        <f t="shared" si="128"/>
        <v>5</v>
      </c>
      <c r="AKX56" s="712" t="s">
        <v>31</v>
      </c>
      <c r="AKY56" s="712">
        <v>0.89300000000000002</v>
      </c>
      <c r="AKZ56" s="712" t="s">
        <v>31</v>
      </c>
      <c r="ALA56" s="699" t="str">
        <f t="shared" si="129"/>
        <v>-</v>
      </c>
      <c r="ALB56" s="712">
        <v>5.1999999999999998E-2</v>
      </c>
      <c r="ALC56" s="699">
        <f t="shared" si="130"/>
        <v>10</v>
      </c>
      <c r="ALD56" s="712" t="s">
        <v>31</v>
      </c>
      <c r="ALE56" s="699" t="str">
        <f t="shared" si="131"/>
        <v>-</v>
      </c>
      <c r="ALF56" s="712">
        <v>5.1999999999999998E-2</v>
      </c>
      <c r="ALG56" s="712"/>
      <c r="ALH56" s="1706">
        <v>46.201476542033824</v>
      </c>
      <c r="ALI56" s="729">
        <v>67</v>
      </c>
      <c r="ALJ56" s="729">
        <v>13</v>
      </c>
      <c r="ALK56" s="729">
        <v>1953</v>
      </c>
      <c r="ALL56" s="729">
        <v>34.30619559651818</v>
      </c>
      <c r="ALM56" s="729">
        <v>6.6564260112647213</v>
      </c>
      <c r="ALN56" s="729">
        <v>44</v>
      </c>
      <c r="ALO56" s="729">
        <v>53</v>
      </c>
    </row>
    <row r="57" spans="1:1003" ht="13" x14ac:dyDescent="0.2">
      <c r="A57" s="696" t="s">
        <v>1799</v>
      </c>
      <c r="B57" s="697" t="s">
        <v>1800</v>
      </c>
      <c r="C57" s="697" t="s">
        <v>1646</v>
      </c>
      <c r="D57" s="697" t="s">
        <v>1646</v>
      </c>
      <c r="E57" s="697" t="s">
        <v>1733</v>
      </c>
      <c r="F57" s="698" t="s">
        <v>1801</v>
      </c>
      <c r="G57" s="699" t="s">
        <v>1918</v>
      </c>
      <c r="H57" s="700">
        <v>99</v>
      </c>
      <c r="I57" s="703">
        <v>7.15</v>
      </c>
      <c r="J57" s="699">
        <f t="shared" si="9"/>
        <v>51</v>
      </c>
      <c r="K57" s="702">
        <v>125</v>
      </c>
      <c r="L57" s="703">
        <v>7.07</v>
      </c>
      <c r="M57" s="710">
        <f t="shared" si="10"/>
        <v>56</v>
      </c>
      <c r="N57" s="712">
        <f t="shared" si="11"/>
        <v>-8.0000000000000071E-2</v>
      </c>
      <c r="O57" s="702">
        <v>163</v>
      </c>
      <c r="P57" s="703">
        <v>5.97</v>
      </c>
      <c r="Q57" s="699">
        <f t="shared" si="120"/>
        <v>58</v>
      </c>
      <c r="R57" s="702">
        <v>158</v>
      </c>
      <c r="S57" s="703">
        <v>6.33</v>
      </c>
      <c r="T57" s="710">
        <f t="shared" si="125"/>
        <v>15</v>
      </c>
      <c r="U57" s="712">
        <f t="shared" si="12"/>
        <v>0.36000000000000032</v>
      </c>
      <c r="V57" s="706">
        <v>101</v>
      </c>
      <c r="W57" s="701">
        <v>6.1485148514851486</v>
      </c>
      <c r="X57" s="702">
        <v>57</v>
      </c>
      <c r="Y57" s="704">
        <v>6.6491228070175437</v>
      </c>
      <c r="Z57" s="705">
        <f t="shared" si="13"/>
        <v>15</v>
      </c>
      <c r="AA57" s="707">
        <v>72</v>
      </c>
      <c r="AB57" s="704">
        <v>6.333333333333333</v>
      </c>
      <c r="AC57" s="705">
        <f t="shared" si="14"/>
        <v>27</v>
      </c>
      <c r="AD57" s="702">
        <v>29</v>
      </c>
      <c r="AE57" s="704">
        <v>5.6896551724137927</v>
      </c>
      <c r="AF57" s="732">
        <f t="shared" si="15"/>
        <v>42</v>
      </c>
      <c r="AG57" s="708">
        <v>79.3</v>
      </c>
      <c r="AH57" s="705">
        <f t="shared" si="16"/>
        <v>66</v>
      </c>
      <c r="AI57" s="709">
        <v>84</v>
      </c>
      <c r="AJ57" s="705">
        <f t="shared" si="17"/>
        <v>53</v>
      </c>
      <c r="AK57" s="709">
        <v>-0.40000000000000568</v>
      </c>
      <c r="AL57" s="701">
        <v>1.0999999999999943</v>
      </c>
      <c r="AM57" s="702">
        <v>100</v>
      </c>
      <c r="AN57" s="715">
        <f t="shared" si="18"/>
        <v>6</v>
      </c>
      <c r="AO57" s="710">
        <v>100</v>
      </c>
      <c r="AP57" s="715">
        <f t="shared" si="19"/>
        <v>7</v>
      </c>
      <c r="AQ57" s="702">
        <v>120</v>
      </c>
      <c r="AR57" s="710">
        <f t="shared" si="121"/>
        <v>63</v>
      </c>
      <c r="AS57" s="702">
        <v>124</v>
      </c>
      <c r="AT57" s="703">
        <v>22.58064516129032</v>
      </c>
      <c r="AU57" s="705">
        <f t="shared" si="20"/>
        <v>50</v>
      </c>
      <c r="AV57" s="702">
        <v>124</v>
      </c>
      <c r="AW57" s="703">
        <v>13.709677419354838</v>
      </c>
      <c r="AX57" s="705">
        <f t="shared" si="21"/>
        <v>45</v>
      </c>
      <c r="AY57" s="702">
        <v>119</v>
      </c>
      <c r="AZ57" s="703">
        <v>46.218487394957982</v>
      </c>
      <c r="BA57" s="705">
        <f t="shared" si="22"/>
        <v>21</v>
      </c>
      <c r="BB57" s="702">
        <v>121</v>
      </c>
      <c r="BC57" s="703">
        <v>17.355371900826448</v>
      </c>
      <c r="BD57" s="705">
        <f t="shared" si="23"/>
        <v>56</v>
      </c>
      <c r="BE57" s="702">
        <v>119</v>
      </c>
      <c r="BF57" s="703">
        <v>3.3613445378151261</v>
      </c>
      <c r="BG57" s="705">
        <f t="shared" si="24"/>
        <v>75</v>
      </c>
      <c r="BH57" s="702">
        <v>120</v>
      </c>
      <c r="BI57" s="703">
        <v>41.666666666666671</v>
      </c>
      <c r="BJ57" s="705">
        <f t="shared" si="25"/>
        <v>74</v>
      </c>
      <c r="BK57" s="702">
        <v>56</v>
      </c>
      <c r="BL57" s="703">
        <v>46.428571428571431</v>
      </c>
      <c r="BM57" s="705">
        <f t="shared" si="26"/>
        <v>10</v>
      </c>
      <c r="BN57" s="702">
        <v>58</v>
      </c>
      <c r="BO57" s="703">
        <v>82.758620689655174</v>
      </c>
      <c r="BP57" s="705">
        <f t="shared" si="27"/>
        <v>33</v>
      </c>
      <c r="BQ57" s="702">
        <v>55</v>
      </c>
      <c r="BR57" s="703">
        <v>60</v>
      </c>
      <c r="BS57" s="705">
        <f t="shared" si="28"/>
        <v>26</v>
      </c>
      <c r="BT57" s="702">
        <v>58</v>
      </c>
      <c r="BU57" s="703">
        <v>41.379310344827587</v>
      </c>
      <c r="BV57" s="705">
        <f t="shared" si="29"/>
        <v>55</v>
      </c>
      <c r="BW57" s="702">
        <v>50</v>
      </c>
      <c r="BX57" s="703">
        <v>4</v>
      </c>
      <c r="BY57" s="705">
        <f t="shared" si="30"/>
        <v>41</v>
      </c>
      <c r="BZ57" s="702">
        <v>56</v>
      </c>
      <c r="CA57" s="703">
        <v>57.142857142857139</v>
      </c>
      <c r="CB57" s="705">
        <f t="shared" si="31"/>
        <v>50</v>
      </c>
      <c r="CC57" s="709">
        <v>14.6</v>
      </c>
      <c r="CD57" s="726">
        <f t="shared" si="32"/>
        <v>52</v>
      </c>
      <c r="CE57" s="703">
        <v>2.7</v>
      </c>
      <c r="CF57" s="703">
        <v>6</v>
      </c>
      <c r="CG57" s="704">
        <v>6</v>
      </c>
      <c r="CH57" s="709">
        <v>13.900000000000002</v>
      </c>
      <c r="CI57" s="701">
        <v>13.600000000000001</v>
      </c>
      <c r="CJ57" s="712">
        <v>18.899999999999999</v>
      </c>
      <c r="CK57" s="729">
        <f t="shared" si="33"/>
        <v>66</v>
      </c>
      <c r="CL57" s="712">
        <v>3.3</v>
      </c>
      <c r="CM57" s="712">
        <v>7.5</v>
      </c>
      <c r="CN57" s="712">
        <v>8.1000000000000014</v>
      </c>
      <c r="CO57" s="714">
        <v>111</v>
      </c>
      <c r="CP57" s="985">
        <v>85.6</v>
      </c>
      <c r="CQ57" s="729">
        <f t="shared" si="34"/>
        <v>17</v>
      </c>
      <c r="CR57" s="715">
        <v>36</v>
      </c>
      <c r="CS57" s="985">
        <v>85.5</v>
      </c>
      <c r="CT57" s="729">
        <f t="shared" si="1"/>
        <v>15</v>
      </c>
      <c r="CU57" s="715">
        <v>44</v>
      </c>
      <c r="CV57" s="712">
        <v>85.2</v>
      </c>
      <c r="CW57" s="729">
        <f t="shared" si="35"/>
        <v>27</v>
      </c>
      <c r="CX57" s="715">
        <v>31</v>
      </c>
      <c r="CY57" s="712">
        <v>82.8</v>
      </c>
      <c r="CZ57" s="729">
        <f t="shared" si="36"/>
        <v>46</v>
      </c>
      <c r="DA57" s="716">
        <v>31.168831168831169</v>
      </c>
      <c r="DB57" s="710">
        <f t="shared" si="37"/>
        <v>73</v>
      </c>
      <c r="DC57" s="715">
        <v>77</v>
      </c>
      <c r="DD57" s="717">
        <v>59.740259740259738</v>
      </c>
      <c r="DE57" s="710">
        <f t="shared" si="38"/>
        <v>72</v>
      </c>
      <c r="DF57" s="703">
        <v>9.0909090909090917</v>
      </c>
      <c r="DG57" s="705">
        <f t="shared" si="132"/>
        <v>12</v>
      </c>
      <c r="DH57" s="709">
        <v>28.571428571428569</v>
      </c>
      <c r="DI57" s="705">
        <f t="shared" si="132"/>
        <v>68</v>
      </c>
      <c r="DJ57" s="703">
        <v>14.285714285714285</v>
      </c>
      <c r="DK57" s="705">
        <f t="shared" si="40"/>
        <v>9</v>
      </c>
      <c r="DL57" s="718">
        <v>57.142857142857139</v>
      </c>
      <c r="DM57" s="705">
        <f t="shared" si="41"/>
        <v>68</v>
      </c>
      <c r="DN57" s="703">
        <v>8.928571428571427</v>
      </c>
      <c r="DO57" s="705">
        <f t="shared" si="42"/>
        <v>24</v>
      </c>
      <c r="DP57" s="702">
        <v>110</v>
      </c>
      <c r="DQ57" s="719">
        <v>65.454545454545453</v>
      </c>
      <c r="DR57" s="705">
        <f t="shared" si="122"/>
        <v>53</v>
      </c>
      <c r="DS57" s="702">
        <v>58</v>
      </c>
      <c r="DT57" s="719">
        <v>37.931034482758619</v>
      </c>
      <c r="DU57" s="705">
        <v>66</v>
      </c>
      <c r="DV57" s="702">
        <v>112</v>
      </c>
      <c r="DW57" s="720">
        <v>71.428571428571431</v>
      </c>
      <c r="DX57" s="705">
        <v>19</v>
      </c>
      <c r="DY57" s="702">
        <v>86</v>
      </c>
      <c r="DZ57" s="1145">
        <v>1.0357142857142858</v>
      </c>
      <c r="EA57" s="726">
        <v>26</v>
      </c>
      <c r="EB57" s="720">
        <v>16.279069767441861</v>
      </c>
      <c r="EC57" s="705">
        <v>14</v>
      </c>
      <c r="ED57" s="702">
        <v>91</v>
      </c>
      <c r="EE57" s="712">
        <v>1.037037037037037</v>
      </c>
      <c r="EF57" s="729">
        <v>65</v>
      </c>
      <c r="EG57" s="720">
        <v>29.670329670329672</v>
      </c>
      <c r="EH57" s="705">
        <v>15</v>
      </c>
      <c r="EI57" s="702">
        <v>94</v>
      </c>
      <c r="EJ57" s="712">
        <v>0.69230769230769229</v>
      </c>
      <c r="EK57" s="729">
        <v>69</v>
      </c>
      <c r="EL57" s="720">
        <v>27.659574468085108</v>
      </c>
      <c r="EM57" s="705">
        <v>26</v>
      </c>
      <c r="EN57" s="714">
        <v>84</v>
      </c>
      <c r="EO57" s="712">
        <v>0.94444444444444442</v>
      </c>
      <c r="EP57" s="729">
        <v>8</v>
      </c>
      <c r="EQ57" s="725">
        <v>10.714285714285714</v>
      </c>
      <c r="ER57" s="733">
        <v>32</v>
      </c>
      <c r="ES57" s="702">
        <v>88</v>
      </c>
      <c r="ET57" s="726">
        <v>0.7857142857142857</v>
      </c>
      <c r="EU57" s="726">
        <v>39</v>
      </c>
      <c r="EV57" s="720">
        <v>15.909090909090912</v>
      </c>
      <c r="EW57" s="705">
        <v>19</v>
      </c>
      <c r="EX57" s="715">
        <v>94</v>
      </c>
      <c r="EY57" s="726">
        <v>0.7</v>
      </c>
      <c r="EZ57" s="726">
        <v>17</v>
      </c>
      <c r="FA57" s="725">
        <v>10.638297872340425</v>
      </c>
      <c r="FB57" s="715">
        <v>7</v>
      </c>
      <c r="FC57" s="702">
        <v>95</v>
      </c>
      <c r="FD57" s="726">
        <v>0.625</v>
      </c>
      <c r="FE57" s="726">
        <v>45</v>
      </c>
      <c r="FF57" s="720">
        <v>16.842105263157894</v>
      </c>
      <c r="FG57" s="705">
        <v>10</v>
      </c>
      <c r="FH57" s="702">
        <v>103</v>
      </c>
      <c r="FI57" s="726">
        <v>2.8333333333333335</v>
      </c>
      <c r="FJ57" s="726">
        <v>62</v>
      </c>
      <c r="FK57" s="720">
        <v>34.95145631067961</v>
      </c>
      <c r="FL57" s="705">
        <v>54</v>
      </c>
      <c r="FM57" s="714">
        <v>58</v>
      </c>
      <c r="FN57" s="725">
        <v>31.03448275862069</v>
      </c>
      <c r="FO57" s="715">
        <v>13</v>
      </c>
      <c r="FP57" s="702">
        <v>47</v>
      </c>
      <c r="FQ57" s="727">
        <v>0.75</v>
      </c>
      <c r="FR57" s="727">
        <v>45</v>
      </c>
      <c r="FS57" s="720">
        <v>4.2553191489361701</v>
      </c>
      <c r="FT57" s="705">
        <v>43</v>
      </c>
      <c r="FU57" s="702">
        <v>49</v>
      </c>
      <c r="FV57" s="712">
        <v>1.5</v>
      </c>
      <c r="FW57" s="729">
        <v>16</v>
      </c>
      <c r="FX57" s="720">
        <v>6.1224489795918364</v>
      </c>
      <c r="FY57" s="705">
        <v>31</v>
      </c>
      <c r="FZ57" s="702">
        <v>51</v>
      </c>
      <c r="GA57" s="712">
        <v>0.66666666666666663</v>
      </c>
      <c r="GB57" s="729">
        <v>51</v>
      </c>
      <c r="GC57" s="720">
        <v>11.76470588235294</v>
      </c>
      <c r="GD57" s="705">
        <v>19</v>
      </c>
      <c r="GE57" s="702">
        <v>45</v>
      </c>
      <c r="GF57" s="712">
        <v>0.5</v>
      </c>
      <c r="GG57" s="729">
        <v>41</v>
      </c>
      <c r="GH57" s="720">
        <v>2.2222222222222223</v>
      </c>
      <c r="GI57" s="705">
        <v>48</v>
      </c>
      <c r="GJ57" s="702">
        <v>52</v>
      </c>
      <c r="GK57" s="726">
        <v>1.1923076923076923</v>
      </c>
      <c r="GL57" s="726">
        <v>53</v>
      </c>
      <c r="GM57" s="720">
        <v>25</v>
      </c>
      <c r="GN57" s="705">
        <v>5</v>
      </c>
      <c r="GO57" s="702">
        <v>52</v>
      </c>
      <c r="GP57" s="726">
        <v>0.5</v>
      </c>
      <c r="GQ57" s="726">
        <v>39</v>
      </c>
      <c r="GR57" s="720">
        <v>5.7692307692307692</v>
      </c>
      <c r="GS57" s="705">
        <v>9</v>
      </c>
      <c r="GT57" s="702">
        <v>48</v>
      </c>
      <c r="GU57" s="726">
        <v>0.5</v>
      </c>
      <c r="GV57" s="726">
        <v>28</v>
      </c>
      <c r="GW57" s="720">
        <v>2.083333333333333</v>
      </c>
      <c r="GX57" s="705">
        <v>29</v>
      </c>
      <c r="GY57" s="702">
        <v>50</v>
      </c>
      <c r="GZ57" s="726">
        <v>3.25</v>
      </c>
      <c r="HA57" s="726">
        <v>4</v>
      </c>
      <c r="HB57" s="720">
        <v>4</v>
      </c>
      <c r="HC57" s="705">
        <v>4</v>
      </c>
      <c r="HD57" s="709">
        <v>14.666666666666666</v>
      </c>
      <c r="HE57" s="703">
        <v>5.3333333333333339</v>
      </c>
      <c r="HF57" s="703">
        <v>62.666666666666671</v>
      </c>
      <c r="HG57" s="703">
        <v>17.333333333333336</v>
      </c>
      <c r="HH57" s="1299">
        <v>14.666666666666666</v>
      </c>
      <c r="HI57" s="1299">
        <v>20</v>
      </c>
      <c r="HJ57" s="1299">
        <v>70.666666666666671</v>
      </c>
      <c r="HK57" s="1299">
        <v>6.666666666666667</v>
      </c>
      <c r="HL57" s="1299">
        <v>77.333333333333329</v>
      </c>
      <c r="HM57" s="1300">
        <v>75</v>
      </c>
      <c r="HN57" s="709">
        <v>15.727002967359049</v>
      </c>
      <c r="HO57" s="709">
        <v>1.4836795252225521</v>
      </c>
      <c r="HP57" s="709">
        <v>62.908011869436194</v>
      </c>
      <c r="HQ57" s="709">
        <v>31.15727002967359</v>
      </c>
      <c r="HR57" s="709">
        <v>8.6053412462908021</v>
      </c>
      <c r="HS57" s="709">
        <v>37.388724035608305</v>
      </c>
      <c r="HT57" s="709">
        <v>51.632047477744806</v>
      </c>
      <c r="HU57" s="709">
        <v>4.4510385756676563</v>
      </c>
      <c r="HV57" s="709">
        <v>59.64391691394659</v>
      </c>
      <c r="HW57" s="1300">
        <v>337</v>
      </c>
      <c r="HX57" s="1265">
        <v>0</v>
      </c>
      <c r="HY57" s="1266">
        <v>4</v>
      </c>
      <c r="HZ57" s="1266">
        <v>10</v>
      </c>
      <c r="IA57" s="1266">
        <v>3</v>
      </c>
      <c r="IB57" s="1266">
        <v>2</v>
      </c>
      <c r="IC57" s="1266">
        <v>5</v>
      </c>
      <c r="ID57" s="1266">
        <v>2</v>
      </c>
      <c r="IE57" s="1266">
        <v>10</v>
      </c>
      <c r="IF57" s="1267">
        <v>36</v>
      </c>
      <c r="IG57" s="1268">
        <v>12</v>
      </c>
      <c r="IH57" s="1269">
        <v>4</v>
      </c>
      <c r="II57" s="1269">
        <v>3</v>
      </c>
      <c r="IJ57" s="1269">
        <v>5</v>
      </c>
      <c r="IK57" s="1269">
        <v>3</v>
      </c>
      <c r="IL57" s="1269">
        <v>0</v>
      </c>
      <c r="IM57" s="1269">
        <v>2</v>
      </c>
      <c r="IN57" s="1269">
        <v>15</v>
      </c>
      <c r="IO57" s="1267">
        <v>44</v>
      </c>
      <c r="IP57" s="1268">
        <v>2</v>
      </c>
      <c r="IQ57" s="1269">
        <v>7</v>
      </c>
      <c r="IR57" s="1269">
        <v>1</v>
      </c>
      <c r="IS57" s="1269">
        <v>4</v>
      </c>
      <c r="IT57" s="1269">
        <v>2</v>
      </c>
      <c r="IU57" s="1269">
        <v>0</v>
      </c>
      <c r="IV57" s="1269">
        <v>4</v>
      </c>
      <c r="IW57" s="1269">
        <v>11</v>
      </c>
      <c r="IX57" s="1270">
        <v>31</v>
      </c>
      <c r="IY57" s="1268">
        <v>0</v>
      </c>
      <c r="IZ57" s="1269">
        <v>11.111111111111111</v>
      </c>
      <c r="JA57" s="1269">
        <v>27.777777777777779</v>
      </c>
      <c r="JB57" s="1269">
        <v>8.3333333333333321</v>
      </c>
      <c r="JC57" s="1269">
        <v>5.5555555555555554</v>
      </c>
      <c r="JD57" s="1269">
        <v>13.888888888888889</v>
      </c>
      <c r="JE57" s="1269">
        <v>5.5555555555555554</v>
      </c>
      <c r="JF57" s="1269">
        <v>27.777777777777779</v>
      </c>
      <c r="JG57" s="1270">
        <v>100</v>
      </c>
      <c r="JH57" s="1268">
        <v>27.27272727272727</v>
      </c>
      <c r="JI57" s="1269">
        <v>9.0909090909090917</v>
      </c>
      <c r="JJ57" s="1269">
        <v>6.8181818181818175</v>
      </c>
      <c r="JK57" s="1269">
        <v>11.363636363636363</v>
      </c>
      <c r="JL57" s="1269">
        <v>6.8181818181818175</v>
      </c>
      <c r="JM57" s="1269">
        <v>0</v>
      </c>
      <c r="JN57" s="1269">
        <v>4.5454545454545459</v>
      </c>
      <c r="JO57" s="1269">
        <v>34.090909090909086</v>
      </c>
      <c r="JP57" s="1270">
        <v>100</v>
      </c>
      <c r="JQ57" s="1268">
        <v>6.4516129032258061</v>
      </c>
      <c r="JR57" s="1269">
        <v>22.58064516129032</v>
      </c>
      <c r="JS57" s="1269">
        <v>3.225806451612903</v>
      </c>
      <c r="JT57" s="1269">
        <v>12.903225806451612</v>
      </c>
      <c r="JU57" s="1269">
        <v>6.4516129032258061</v>
      </c>
      <c r="JV57" s="1269">
        <v>0</v>
      </c>
      <c r="JW57" s="1269">
        <v>12.903225806451612</v>
      </c>
      <c r="JX57" s="1269">
        <v>35.483870967741936</v>
      </c>
      <c r="JY57" s="1270">
        <v>100</v>
      </c>
      <c r="JZ57" s="718">
        <v>44.742489270386265</v>
      </c>
      <c r="KA57" s="705">
        <f t="shared" si="43"/>
        <v>61</v>
      </c>
      <c r="KB57" s="718">
        <v>33.333333333333329</v>
      </c>
      <c r="KC57" s="705">
        <f t="shared" si="43"/>
        <v>76</v>
      </c>
      <c r="KD57" s="725">
        <v>5.4636951833213514</v>
      </c>
      <c r="KE57" s="715">
        <f t="shared" si="44"/>
        <v>29</v>
      </c>
      <c r="KF57" s="1212">
        <v>0</v>
      </c>
      <c r="KG57" s="715">
        <f t="shared" si="44"/>
        <v>28</v>
      </c>
      <c r="KH57" s="725">
        <v>13.036184998801822</v>
      </c>
      <c r="KI57" s="715">
        <f t="shared" si="133"/>
        <v>50</v>
      </c>
      <c r="KJ57" s="1212">
        <v>0</v>
      </c>
      <c r="KK57" s="715">
        <f t="shared" si="133"/>
        <v>48</v>
      </c>
      <c r="KL57" s="725">
        <v>9.8886414253897552</v>
      </c>
      <c r="KM57" s="715">
        <f t="shared" si="46"/>
        <v>37</v>
      </c>
      <c r="KN57" s="715">
        <v>11.862606232294617</v>
      </c>
      <c r="KO57" s="715">
        <f t="shared" si="47"/>
        <v>64</v>
      </c>
      <c r="KP57" s="728">
        <v>60</v>
      </c>
      <c r="KQ57" s="729">
        <v>10</v>
      </c>
      <c r="KR57" s="729">
        <v>10</v>
      </c>
      <c r="KS57" s="729">
        <v>40</v>
      </c>
      <c r="KT57" s="729">
        <v>15</v>
      </c>
      <c r="KU57" s="730">
        <f t="shared" si="48"/>
        <v>135</v>
      </c>
      <c r="KV57" s="734">
        <f t="shared" si="49"/>
        <v>1</v>
      </c>
      <c r="KW57" s="728">
        <v>10</v>
      </c>
      <c r="KX57" s="729">
        <v>10</v>
      </c>
      <c r="KY57" s="706">
        <f t="shared" si="50"/>
        <v>20</v>
      </c>
      <c r="KZ57" s="705">
        <f t="shared" si="51"/>
        <v>1</v>
      </c>
      <c r="LA57" s="847" t="s">
        <v>1632</v>
      </c>
      <c r="LB57" s="846" t="s">
        <v>1632</v>
      </c>
      <c r="LC57" s="846" t="s">
        <v>1632</v>
      </c>
      <c r="LD57" s="846" t="s">
        <v>1632</v>
      </c>
      <c r="LE57" s="729">
        <v>40</v>
      </c>
      <c r="LF57" s="1023">
        <v>1</v>
      </c>
      <c r="LG57" s="847" t="s">
        <v>1632</v>
      </c>
      <c r="LH57" s="846" t="s">
        <v>1632</v>
      </c>
      <c r="LI57" s="846" t="s">
        <v>1632</v>
      </c>
      <c r="LJ57" s="846" t="s">
        <v>1632</v>
      </c>
      <c r="LK57" s="729">
        <v>40</v>
      </c>
      <c r="LL57" s="1023">
        <v>1</v>
      </c>
      <c r="LM57" s="847" t="s">
        <v>1632</v>
      </c>
      <c r="LN57" s="846" t="s">
        <v>1632</v>
      </c>
      <c r="LO57" s="846" t="s">
        <v>1632</v>
      </c>
      <c r="LP57" s="846" t="s">
        <v>1632</v>
      </c>
      <c r="LQ57" s="729">
        <v>60</v>
      </c>
      <c r="LR57" s="1023">
        <v>1</v>
      </c>
      <c r="LS57" s="847" t="s">
        <v>1632</v>
      </c>
      <c r="LT57" s="846" t="s">
        <v>1632</v>
      </c>
      <c r="LU57" s="846" t="s">
        <v>1632</v>
      </c>
      <c r="LV57" s="846" t="s">
        <v>1632</v>
      </c>
      <c r="LW57" s="729">
        <v>40</v>
      </c>
      <c r="LX57" s="1023">
        <v>1</v>
      </c>
      <c r="LY57" s="847" t="s">
        <v>1632</v>
      </c>
      <c r="LZ57" s="846" t="s">
        <v>1632</v>
      </c>
      <c r="MA57" s="846" t="s">
        <v>1625</v>
      </c>
      <c r="MB57" s="846" t="s">
        <v>1625</v>
      </c>
      <c r="MC57" s="729">
        <v>20</v>
      </c>
      <c r="MD57" s="1023">
        <v>48</v>
      </c>
      <c r="ME57" s="847" t="s">
        <v>1632</v>
      </c>
      <c r="MF57" s="846" t="s">
        <v>1632</v>
      </c>
      <c r="MG57" s="846" t="s">
        <v>1632</v>
      </c>
      <c r="MH57" s="846" t="s">
        <v>1632</v>
      </c>
      <c r="MI57" s="729">
        <v>40</v>
      </c>
      <c r="MJ57" s="1023">
        <v>1</v>
      </c>
      <c r="MK57" s="847" t="s">
        <v>1632</v>
      </c>
      <c r="ML57" s="846" t="s">
        <v>1632</v>
      </c>
      <c r="MM57" s="846" t="s">
        <v>1632</v>
      </c>
      <c r="MN57" s="729">
        <v>45</v>
      </c>
      <c r="MO57" s="1023">
        <v>1</v>
      </c>
      <c r="MP57" s="847" t="s">
        <v>1632</v>
      </c>
      <c r="MQ57" s="846" t="s">
        <v>1632</v>
      </c>
      <c r="MR57" s="846" t="s">
        <v>1632</v>
      </c>
      <c r="MS57" s="846" t="s">
        <v>1632</v>
      </c>
      <c r="MT57" s="729">
        <v>40</v>
      </c>
      <c r="MU57" s="1023">
        <v>1</v>
      </c>
      <c r="MV57" s="846" t="s">
        <v>1632</v>
      </c>
      <c r="MW57" s="846" t="s">
        <v>1632</v>
      </c>
      <c r="MX57" s="846" t="s">
        <v>1632</v>
      </c>
      <c r="MY57" s="846" t="s">
        <v>1632</v>
      </c>
      <c r="MZ57" s="729">
        <v>40</v>
      </c>
      <c r="NA57" s="1023">
        <v>1</v>
      </c>
      <c r="NB57" s="715">
        <v>298.25</v>
      </c>
      <c r="NC57" s="715">
        <f t="shared" si="3"/>
        <v>23</v>
      </c>
      <c r="ND57" s="714">
        <v>108</v>
      </c>
      <c r="NE57" s="715">
        <v>24</v>
      </c>
      <c r="NF57" s="731">
        <v>47.851129818342933</v>
      </c>
      <c r="NG57" s="715">
        <v>22</v>
      </c>
      <c r="NH57" s="715">
        <v>108</v>
      </c>
      <c r="NI57" s="715">
        <v>24</v>
      </c>
      <c r="NJ57" s="731">
        <v>47.851129818342933</v>
      </c>
      <c r="NK57" s="715">
        <v>21</v>
      </c>
      <c r="NL57" s="715">
        <v>108</v>
      </c>
      <c r="NM57" s="715">
        <v>17</v>
      </c>
      <c r="NN57" s="2946">
        <v>49.157942649066911</v>
      </c>
      <c r="NO57" s="715">
        <v>12</v>
      </c>
      <c r="NP57" s="715">
        <v>2257</v>
      </c>
      <c r="NQ57" s="3206">
        <v>0</v>
      </c>
      <c r="NR57" s="3349">
        <v>0</v>
      </c>
      <c r="NS57" s="3206">
        <v>44</v>
      </c>
      <c r="NT57" s="3206">
        <v>0</v>
      </c>
      <c r="NU57" s="3207">
        <v>0</v>
      </c>
      <c r="NV57" s="3206">
        <v>44</v>
      </c>
      <c r="NW57" s="3206">
        <v>194</v>
      </c>
      <c r="NX57" s="3207">
        <v>8.8302230314064634</v>
      </c>
      <c r="NY57" s="3206">
        <v>10</v>
      </c>
      <c r="NZ57" s="3206">
        <v>21</v>
      </c>
      <c r="OA57" s="3208">
        <v>9.5584888484296773</v>
      </c>
      <c r="OB57" s="3206">
        <v>7</v>
      </c>
      <c r="OC57" s="714">
        <v>651</v>
      </c>
      <c r="OD57" s="2946">
        <v>289.59074733096082</v>
      </c>
      <c r="OE57" s="733">
        <v>4</v>
      </c>
      <c r="OF57" s="714" t="s">
        <v>31</v>
      </c>
      <c r="OG57" s="731" t="s">
        <v>31</v>
      </c>
      <c r="OH57" s="733" t="str">
        <f t="shared" si="52"/>
        <v>-</v>
      </c>
      <c r="OI57" s="981">
        <v>35.656474820143885</v>
      </c>
      <c r="OJ57" s="733">
        <f t="shared" si="126"/>
        <v>24</v>
      </c>
      <c r="OK57" s="1355" t="s">
        <v>3048</v>
      </c>
      <c r="OL57" s="1355" t="s">
        <v>3046</v>
      </c>
      <c r="OM57" s="1355">
        <v>159</v>
      </c>
      <c r="ON57" s="3559">
        <v>72.141560798548099</v>
      </c>
      <c r="OO57" s="1355">
        <v>5</v>
      </c>
      <c r="OP57" s="977"/>
      <c r="OQ57" s="712">
        <v>1.1000000000000001</v>
      </c>
      <c r="OR57" s="712">
        <v>0.9</v>
      </c>
      <c r="OS57" s="712">
        <v>12.3</v>
      </c>
      <c r="OT57" s="712">
        <v>10.377358490566039</v>
      </c>
      <c r="OU57" s="712">
        <v>10.833333333333334</v>
      </c>
      <c r="OV57" s="712">
        <v>17.307692307692307</v>
      </c>
      <c r="OW57" s="699">
        <f t="shared" si="53"/>
        <v>13</v>
      </c>
      <c r="OX57" s="712">
        <v>8.8030640219319469</v>
      </c>
      <c r="OY57" s="699">
        <f t="shared" si="53"/>
        <v>73</v>
      </c>
      <c r="OZ57" s="712">
        <v>14.8</v>
      </c>
      <c r="PA57" s="712">
        <v>21.5</v>
      </c>
      <c r="PB57" s="712">
        <v>31.1</v>
      </c>
      <c r="PC57" s="712">
        <v>16.981132075471699</v>
      </c>
      <c r="PD57" s="712">
        <v>20</v>
      </c>
      <c r="PE57" s="712">
        <v>22.115384615384613</v>
      </c>
      <c r="PF57" s="699">
        <f t="shared" si="54"/>
        <v>8</v>
      </c>
      <c r="PG57" s="712">
        <v>21.082752781809386</v>
      </c>
      <c r="PH57" s="699">
        <f t="shared" si="55"/>
        <v>10</v>
      </c>
      <c r="PI57" s="712">
        <v>39.42307692307692</v>
      </c>
      <c r="PJ57" s="699">
        <f t="shared" si="56"/>
        <v>9</v>
      </c>
      <c r="PK57" s="985">
        <v>29.885816803741335</v>
      </c>
      <c r="PL57" s="699">
        <f t="shared" si="56"/>
        <v>17</v>
      </c>
      <c r="PM57" s="985">
        <v>527.79999999999995</v>
      </c>
      <c r="PN57" s="985">
        <v>503.2</v>
      </c>
      <c r="PO57" s="699">
        <f t="shared" si="57"/>
        <v>7</v>
      </c>
      <c r="PP57" s="712">
        <v>0</v>
      </c>
      <c r="PQ57" s="985">
        <v>0</v>
      </c>
      <c r="PR57" s="699">
        <f t="shared" si="58"/>
        <v>24</v>
      </c>
      <c r="PS57" s="982">
        <v>123</v>
      </c>
      <c r="PT57" s="725">
        <v>48.780487804878049</v>
      </c>
      <c r="PU57" s="699">
        <v>12</v>
      </c>
      <c r="PV57" s="699">
        <v>159</v>
      </c>
      <c r="PW57" s="725">
        <v>62.893081761006286</v>
      </c>
      <c r="PX57" s="699">
        <v>16</v>
      </c>
      <c r="PY57" s="715">
        <v>116</v>
      </c>
      <c r="PZ57" s="725">
        <v>81.034482758620683</v>
      </c>
      <c r="QA57" s="699">
        <v>26</v>
      </c>
      <c r="QB57" s="982">
        <v>121</v>
      </c>
      <c r="QC57" s="715">
        <v>41.322314049586772</v>
      </c>
      <c r="QD57" s="699">
        <v>55</v>
      </c>
      <c r="QE57" s="716">
        <v>0</v>
      </c>
      <c r="QF57" s="3644">
        <v>0</v>
      </c>
      <c r="QG57" s="699">
        <v>23</v>
      </c>
      <c r="QH57" s="1363" t="s">
        <v>1627</v>
      </c>
      <c r="QI57" s="712">
        <v>71.505376344086031</v>
      </c>
      <c r="QJ57" s="712">
        <v>73.522458628841605</v>
      </c>
      <c r="QK57" s="699">
        <f t="shared" si="59"/>
        <v>68</v>
      </c>
      <c r="QL57" s="715">
        <v>423</v>
      </c>
      <c r="QM57" s="709">
        <v>39.634146341463413</v>
      </c>
      <c r="QN57" s="703">
        <v>46.195652173913047</v>
      </c>
      <c r="QO57" s="978">
        <v>63</v>
      </c>
      <c r="QP57" s="705">
        <v>184</v>
      </c>
      <c r="QQ57" s="3553">
        <v>92.121212121212125</v>
      </c>
      <c r="QR57" s="709">
        <v>385</v>
      </c>
      <c r="QS57" s="978">
        <f t="shared" si="60"/>
        <v>18</v>
      </c>
      <c r="QT57" s="703">
        <v>1187.2</v>
      </c>
      <c r="QU57" s="978">
        <f t="shared" si="61"/>
        <v>17</v>
      </c>
      <c r="QV57" s="703">
        <v>0</v>
      </c>
      <c r="QW57" s="978">
        <f t="shared" si="62"/>
        <v>31</v>
      </c>
      <c r="QX57" s="703">
        <v>0</v>
      </c>
      <c r="QY57" s="979">
        <f t="shared" si="63"/>
        <v>12</v>
      </c>
      <c r="QZ57" s="712">
        <v>0</v>
      </c>
      <c r="RA57" s="699">
        <v>30</v>
      </c>
      <c r="RB57" s="712">
        <v>230.26</v>
      </c>
      <c r="RC57" s="699">
        <v>47</v>
      </c>
      <c r="RD57" s="712">
        <v>0</v>
      </c>
      <c r="RE57" s="699">
        <v>24</v>
      </c>
      <c r="RF57" s="712">
        <v>0</v>
      </c>
      <c r="RG57" s="699">
        <v>32</v>
      </c>
      <c r="RH57" s="699">
        <v>4670.5</v>
      </c>
      <c r="RI57" s="978">
        <f t="shared" si="64"/>
        <v>43</v>
      </c>
      <c r="RJ57" s="712">
        <v>1053.5999999999999</v>
      </c>
      <c r="RK57" s="978">
        <f t="shared" si="64"/>
        <v>39</v>
      </c>
      <c r="RL57" s="712">
        <v>1462.5</v>
      </c>
      <c r="RM57" s="978">
        <f t="shared" si="64"/>
        <v>12</v>
      </c>
      <c r="RN57" s="712">
        <v>0</v>
      </c>
      <c r="RO57" s="978">
        <f t="shared" si="64"/>
        <v>47</v>
      </c>
      <c r="RP57" s="712">
        <v>0</v>
      </c>
      <c r="RQ57" s="978">
        <f t="shared" si="65"/>
        <v>2</v>
      </c>
      <c r="RR57" s="712">
        <v>0</v>
      </c>
      <c r="RS57" s="978">
        <f t="shared" si="65"/>
        <v>1</v>
      </c>
      <c r="RT57" s="712">
        <v>393.1</v>
      </c>
      <c r="RU57" s="978">
        <f t="shared" si="65"/>
        <v>14</v>
      </c>
      <c r="RV57" s="712">
        <f t="shared" si="66"/>
        <v>393.1</v>
      </c>
      <c r="RW57" s="978">
        <f t="shared" si="67"/>
        <v>15</v>
      </c>
      <c r="RX57" s="712">
        <v>5</v>
      </c>
      <c r="RY57" s="712" t="s">
        <v>1632</v>
      </c>
      <c r="RZ57" s="712">
        <v>5</v>
      </c>
      <c r="SA57" s="712" t="s">
        <v>1632</v>
      </c>
      <c r="SB57" s="712">
        <v>5</v>
      </c>
      <c r="SC57" s="712" t="s">
        <v>1632</v>
      </c>
      <c r="SD57" s="712">
        <v>5</v>
      </c>
      <c r="SE57" s="712" t="s">
        <v>1632</v>
      </c>
      <c r="SF57" s="712">
        <v>0</v>
      </c>
      <c r="SG57" s="712" t="s">
        <v>1625</v>
      </c>
      <c r="SH57" s="712">
        <v>20</v>
      </c>
      <c r="SI57" s="699">
        <f t="shared" si="68"/>
        <v>17</v>
      </c>
      <c r="SJ57" s="712">
        <v>5</v>
      </c>
      <c r="SK57" s="712" t="s">
        <v>1632</v>
      </c>
      <c r="SL57" s="712">
        <v>0</v>
      </c>
      <c r="SM57" s="712" t="s">
        <v>1625</v>
      </c>
      <c r="SN57" s="712">
        <v>0</v>
      </c>
      <c r="SO57" s="712" t="s">
        <v>1625</v>
      </c>
      <c r="SP57" s="712">
        <v>0</v>
      </c>
      <c r="SQ57" s="712" t="s">
        <v>1625</v>
      </c>
      <c r="SR57" s="712">
        <v>5</v>
      </c>
      <c r="SS57" s="699">
        <f t="shared" si="69"/>
        <v>50</v>
      </c>
      <c r="ST57" s="712">
        <v>5</v>
      </c>
      <c r="SU57" s="712" t="s">
        <v>1632</v>
      </c>
      <c r="SV57" s="712">
        <v>5</v>
      </c>
      <c r="SW57" s="712" t="s">
        <v>1632</v>
      </c>
      <c r="SX57" s="712">
        <v>0</v>
      </c>
      <c r="SY57" s="712" t="s">
        <v>1625</v>
      </c>
      <c r="SZ57" s="712">
        <v>10</v>
      </c>
      <c r="TA57" s="699">
        <f t="shared" si="70"/>
        <v>27</v>
      </c>
      <c r="TB57" s="699">
        <v>0</v>
      </c>
      <c r="TC57" s="699" t="s">
        <v>1625</v>
      </c>
      <c r="TD57" s="699">
        <v>0</v>
      </c>
      <c r="TE57" s="699" t="s">
        <v>1625</v>
      </c>
      <c r="TF57" s="699">
        <v>0</v>
      </c>
      <c r="TG57" s="699" t="s">
        <v>1625</v>
      </c>
      <c r="TH57" s="699">
        <v>0</v>
      </c>
      <c r="TI57" s="699" t="s">
        <v>1625</v>
      </c>
      <c r="TJ57" s="699">
        <v>0</v>
      </c>
      <c r="TK57" s="699">
        <f t="shared" si="71"/>
        <v>64</v>
      </c>
      <c r="TL57" s="989">
        <v>10</v>
      </c>
      <c r="TM57" s="989">
        <v>10</v>
      </c>
      <c r="TN57" s="989">
        <v>10</v>
      </c>
      <c r="TO57" s="989">
        <v>10</v>
      </c>
      <c r="TP57" s="989">
        <v>40</v>
      </c>
      <c r="TQ57" s="699">
        <f t="shared" si="72"/>
        <v>1</v>
      </c>
      <c r="TR57" s="712" t="s">
        <v>1632</v>
      </c>
      <c r="TS57" s="712" t="s">
        <v>1632</v>
      </c>
      <c r="TT57" s="712" t="s">
        <v>1632</v>
      </c>
      <c r="TU57" s="712" t="s">
        <v>1632</v>
      </c>
      <c r="TV57" s="712">
        <v>5</v>
      </c>
      <c r="TW57" s="712">
        <v>5</v>
      </c>
      <c r="TX57" s="712">
        <v>5</v>
      </c>
      <c r="TY57" s="712">
        <v>5</v>
      </c>
      <c r="TZ57" s="712">
        <v>20</v>
      </c>
      <c r="UA57" s="699">
        <f t="shared" si="73"/>
        <v>1</v>
      </c>
      <c r="UB57" s="712">
        <v>10</v>
      </c>
      <c r="UC57" s="712">
        <v>10</v>
      </c>
      <c r="UD57" s="712">
        <v>10</v>
      </c>
      <c r="UE57" s="712">
        <v>0</v>
      </c>
      <c r="UF57" s="712">
        <v>30</v>
      </c>
      <c r="UG57" s="699">
        <f t="shared" si="74"/>
        <v>11</v>
      </c>
      <c r="UH57" s="715">
        <v>0</v>
      </c>
      <c r="UI57" s="712">
        <v>0</v>
      </c>
      <c r="UJ57" s="699">
        <v>25</v>
      </c>
      <c r="UK57" s="715">
        <v>2</v>
      </c>
      <c r="UL57" s="712">
        <v>32.087277394513073</v>
      </c>
      <c r="UM57" s="699">
        <v>13</v>
      </c>
      <c r="UN57" s="715">
        <v>0</v>
      </c>
      <c r="UO57" s="712">
        <v>0</v>
      </c>
      <c r="UP57" s="699">
        <v>43</v>
      </c>
      <c r="UQ57" s="715">
        <v>1</v>
      </c>
      <c r="UR57" s="712">
        <v>15.523129462899719</v>
      </c>
      <c r="US57" s="699">
        <v>8</v>
      </c>
      <c r="UT57" s="712">
        <v>32.1</v>
      </c>
      <c r="UU57" s="699">
        <v>40</v>
      </c>
      <c r="UV57" s="712">
        <v>16</v>
      </c>
      <c r="UW57" s="699">
        <v>65</v>
      </c>
      <c r="UX57" s="1099">
        <v>0</v>
      </c>
      <c r="UY57" s="699">
        <v>42</v>
      </c>
      <c r="UZ57" s="989">
        <v>0.186</v>
      </c>
      <c r="VA57" s="989">
        <v>20</v>
      </c>
      <c r="VB57" s="989">
        <v>0.105</v>
      </c>
      <c r="VC57" s="989">
        <v>10</v>
      </c>
      <c r="VD57" s="989">
        <v>7.3999999999999996E-2</v>
      </c>
      <c r="VE57" s="989">
        <v>11</v>
      </c>
      <c r="VF57" s="989">
        <v>7.0000000000000001E-3</v>
      </c>
      <c r="VG57" s="989">
        <v>32</v>
      </c>
      <c r="VH57" s="989">
        <v>0</v>
      </c>
      <c r="VI57" s="989">
        <v>44</v>
      </c>
      <c r="VJ57" s="989">
        <v>0</v>
      </c>
      <c r="VK57" s="989">
        <v>44</v>
      </c>
      <c r="VL57" s="989">
        <v>0</v>
      </c>
      <c r="VM57" s="989">
        <v>7</v>
      </c>
      <c r="VN57" s="989">
        <v>0</v>
      </c>
      <c r="VO57" s="989">
        <v>7</v>
      </c>
      <c r="VP57" s="989">
        <v>3</v>
      </c>
      <c r="VQ57" s="989">
        <v>45.620437956204377</v>
      </c>
      <c r="VR57" s="989">
        <v>59</v>
      </c>
      <c r="VS57" s="989">
        <v>2</v>
      </c>
      <c r="VT57" s="989">
        <v>30.413625304136254</v>
      </c>
      <c r="VU57" s="989">
        <v>60</v>
      </c>
      <c r="VV57" s="989">
        <v>4</v>
      </c>
      <c r="VW57" s="989">
        <v>60.827250608272507</v>
      </c>
      <c r="VX57" s="989">
        <v>57</v>
      </c>
      <c r="VY57" s="989">
        <v>0</v>
      </c>
      <c r="VZ57" s="989">
        <v>0</v>
      </c>
      <c r="WA57" s="989">
        <v>76</v>
      </c>
      <c r="WB57" s="989">
        <v>37</v>
      </c>
      <c r="WC57" s="989">
        <v>562.6520681265207</v>
      </c>
      <c r="WD57" s="989">
        <v>33</v>
      </c>
      <c r="WE57" s="989">
        <v>21</v>
      </c>
      <c r="WF57" s="989">
        <v>319.34306569343067</v>
      </c>
      <c r="WG57" s="989">
        <v>8</v>
      </c>
      <c r="WH57" s="989">
        <v>236.84</v>
      </c>
      <c r="WI57" s="989">
        <v>4</v>
      </c>
      <c r="WJ57" s="989">
        <v>0</v>
      </c>
      <c r="WK57" s="989">
        <v>10</v>
      </c>
      <c r="WL57" s="989">
        <v>0</v>
      </c>
      <c r="WM57" s="989">
        <v>2</v>
      </c>
      <c r="WN57" s="989">
        <v>157.88999999999999</v>
      </c>
      <c r="WO57" s="989">
        <v>5</v>
      </c>
      <c r="WP57" s="989">
        <v>0</v>
      </c>
      <c r="WQ57" s="989">
        <v>19</v>
      </c>
      <c r="WR57" s="989">
        <v>52.63</v>
      </c>
      <c r="WS57" s="989">
        <v>2</v>
      </c>
      <c r="WT57" s="989">
        <v>0</v>
      </c>
      <c r="WU57" s="989">
        <v>25</v>
      </c>
      <c r="WV57" s="989">
        <v>0</v>
      </c>
      <c r="WW57" s="989">
        <v>12</v>
      </c>
      <c r="WX57" s="989">
        <v>26.32</v>
      </c>
      <c r="WY57" s="989">
        <v>5</v>
      </c>
      <c r="WZ57" s="712">
        <v>80.209999999999994</v>
      </c>
      <c r="XA57" s="699">
        <v>75</v>
      </c>
      <c r="XB57" s="712">
        <v>1122.99</v>
      </c>
      <c r="XC57" s="712">
        <v>7</v>
      </c>
      <c r="XD57" s="712">
        <v>368.42</v>
      </c>
      <c r="XE57" s="699">
        <v>2</v>
      </c>
      <c r="XF57" s="712">
        <v>0</v>
      </c>
      <c r="XG57" s="712">
        <v>23</v>
      </c>
      <c r="XH57" s="712">
        <v>0</v>
      </c>
      <c r="XI57" s="699">
        <v>28</v>
      </c>
      <c r="XJ57" s="712">
        <v>213.9</v>
      </c>
      <c r="XK57" s="699">
        <v>14</v>
      </c>
      <c r="XL57" s="712">
        <v>657.89</v>
      </c>
      <c r="XM57" s="699">
        <v>8</v>
      </c>
      <c r="XO57" s="714"/>
      <c r="XP57" s="725"/>
      <c r="XQ57" s="715"/>
      <c r="XR57" s="714"/>
      <c r="XS57" s="725"/>
      <c r="XT57" s="715"/>
      <c r="XU57" s="715"/>
      <c r="XV57" s="712"/>
      <c r="XW57" s="715"/>
      <c r="XX57" s="1169">
        <v>120</v>
      </c>
      <c r="XY57" s="1174">
        <v>2.5</v>
      </c>
      <c r="XZ57" s="1168">
        <f t="shared" si="75"/>
        <v>25</v>
      </c>
      <c r="YA57" s="715">
        <v>143</v>
      </c>
      <c r="YB57" s="725">
        <v>15.384615384615385</v>
      </c>
      <c r="YC57" s="715">
        <f t="shared" si="76"/>
        <v>53</v>
      </c>
      <c r="YD57" s="714">
        <v>29</v>
      </c>
      <c r="YE57" s="725">
        <v>4.7619047619047619</v>
      </c>
      <c r="YF57" s="715">
        <f t="shared" si="77"/>
        <v>7</v>
      </c>
      <c r="YG57" s="699">
        <v>150</v>
      </c>
      <c r="YH57" s="1099">
        <v>8</v>
      </c>
      <c r="YI57" s="715">
        <f t="shared" si="78"/>
        <v>36</v>
      </c>
      <c r="YJ57" s="714">
        <v>29</v>
      </c>
      <c r="YK57" s="712">
        <v>24.761904761904763</v>
      </c>
      <c r="YL57" s="715">
        <f t="shared" si="79"/>
        <v>50</v>
      </c>
      <c r="YM57" s="699">
        <v>150</v>
      </c>
      <c r="YN57" s="712">
        <v>18</v>
      </c>
      <c r="YO57" s="715">
        <f t="shared" si="80"/>
        <v>9</v>
      </c>
      <c r="YP57" s="1178">
        <v>66.666666666666657</v>
      </c>
      <c r="YQ57" s="1099">
        <v>33.333333333333329</v>
      </c>
      <c r="YR57" s="1099">
        <v>33.333333333333329</v>
      </c>
      <c r="YS57" s="1099">
        <v>0</v>
      </c>
      <c r="YT57" s="1099">
        <v>0</v>
      </c>
      <c r="YU57" s="1099">
        <v>0</v>
      </c>
      <c r="YV57" s="1099">
        <v>0</v>
      </c>
      <c r="YW57" s="1099">
        <v>33.333333333333329</v>
      </c>
      <c r="YX57" s="1099">
        <v>0</v>
      </c>
      <c r="YY57" s="1099">
        <v>33.333333333333329</v>
      </c>
      <c r="YZ57" s="1099">
        <v>0</v>
      </c>
      <c r="ZA57" s="1188">
        <v>3</v>
      </c>
      <c r="ZB57" s="985">
        <v>75</v>
      </c>
      <c r="ZC57" s="985">
        <v>15</v>
      </c>
      <c r="ZD57" s="985">
        <v>10</v>
      </c>
      <c r="ZE57" s="985">
        <v>20</v>
      </c>
      <c r="ZF57" s="985">
        <v>5</v>
      </c>
      <c r="ZG57" s="985">
        <v>5</v>
      </c>
      <c r="ZH57" s="985">
        <v>5</v>
      </c>
      <c r="ZI57" s="985">
        <v>10</v>
      </c>
      <c r="ZJ57" s="985">
        <v>25</v>
      </c>
      <c r="ZK57" s="985">
        <v>15</v>
      </c>
      <c r="ZL57" s="985">
        <v>5</v>
      </c>
      <c r="ZM57" s="699">
        <v>20</v>
      </c>
      <c r="ZN57" s="714" t="s">
        <v>1634</v>
      </c>
      <c r="ZO57" s="715" t="s">
        <v>1680</v>
      </c>
      <c r="ZP57" s="715" t="s">
        <v>1680</v>
      </c>
      <c r="ZQ57" s="715" t="s">
        <v>1634</v>
      </c>
      <c r="ZR57" s="715" t="s">
        <v>1633</v>
      </c>
      <c r="ZS57" s="715" t="s">
        <v>1633</v>
      </c>
      <c r="ZT57" s="715">
        <v>1</v>
      </c>
      <c r="ZU57" s="715">
        <v>-2</v>
      </c>
      <c r="ZV57" s="715">
        <v>-2</v>
      </c>
      <c r="ZW57" s="715">
        <v>1</v>
      </c>
      <c r="ZX57" s="715">
        <v>-1</v>
      </c>
      <c r="ZY57" s="715">
        <v>-1</v>
      </c>
      <c r="ZZ57" s="715">
        <f t="shared" si="81"/>
        <v>-4</v>
      </c>
      <c r="AAA57" s="715">
        <f t="shared" si="82"/>
        <v>69</v>
      </c>
      <c r="AAB57" s="716" t="s">
        <v>31</v>
      </c>
      <c r="AAC57" s="712" t="s">
        <v>1657</v>
      </c>
      <c r="AAD57" s="712" t="s">
        <v>1657</v>
      </c>
      <c r="AAE57" s="712" t="s">
        <v>31</v>
      </c>
      <c r="AAF57" s="712" t="s">
        <v>1657</v>
      </c>
      <c r="AAG57" s="712" t="s">
        <v>1657</v>
      </c>
      <c r="AAH57" s="714">
        <v>1</v>
      </c>
      <c r="AAI57" s="715">
        <v>0</v>
      </c>
      <c r="AAJ57" s="715">
        <v>0</v>
      </c>
      <c r="AAK57" s="715">
        <v>5</v>
      </c>
      <c r="AAL57" s="715">
        <v>1</v>
      </c>
      <c r="AAM57" s="733">
        <v>1</v>
      </c>
      <c r="AAN57" s="2996">
        <v>0.45310376076121434</v>
      </c>
      <c r="AAO57" s="2954">
        <f t="shared" si="83"/>
        <v>53</v>
      </c>
      <c r="AAP57" s="2995">
        <v>0</v>
      </c>
      <c r="AAQ57" s="2954">
        <f t="shared" si="84"/>
        <v>58</v>
      </c>
      <c r="AAR57" s="2995">
        <v>0</v>
      </c>
      <c r="AAS57" s="2954">
        <f t="shared" si="85"/>
        <v>54</v>
      </c>
      <c r="AAT57" s="2995">
        <v>2.2655188038060716</v>
      </c>
      <c r="AAU57" s="2954">
        <f t="shared" si="86"/>
        <v>17</v>
      </c>
      <c r="AAV57" s="2995">
        <v>0.45310376076121434</v>
      </c>
      <c r="AAW57" s="2954">
        <f t="shared" si="87"/>
        <v>44</v>
      </c>
      <c r="AAX57" s="2995">
        <v>0.45310376076121434</v>
      </c>
      <c r="AAY57" s="2954">
        <f t="shared" si="88"/>
        <v>41</v>
      </c>
      <c r="AAZ57" s="982">
        <v>1</v>
      </c>
      <c r="ABA57" s="699">
        <v>1</v>
      </c>
      <c r="ABB57" s="699">
        <v>0</v>
      </c>
      <c r="ABC57" s="2988">
        <v>0.45310376076121434</v>
      </c>
      <c r="ABD57" s="2954">
        <f t="shared" si="89"/>
        <v>44</v>
      </c>
      <c r="ABE57" s="2955">
        <v>0.45310376076121434</v>
      </c>
      <c r="ABF57" s="2954">
        <f t="shared" si="89"/>
        <v>13</v>
      </c>
      <c r="ABG57" s="2955">
        <v>0</v>
      </c>
      <c r="ABH57" s="2993">
        <f t="shared" si="89"/>
        <v>32</v>
      </c>
      <c r="ABI57" s="982">
        <v>0</v>
      </c>
      <c r="ABJ57" s="731">
        <v>0</v>
      </c>
      <c r="ABK57" s="715">
        <f t="shared" si="90"/>
        <v>31</v>
      </c>
      <c r="ABL57" s="716" t="s">
        <v>1687</v>
      </c>
      <c r="ABM57" s="712" t="s">
        <v>1687</v>
      </c>
      <c r="ABN57" s="715">
        <v>0</v>
      </c>
      <c r="ABO57" s="715">
        <v>0</v>
      </c>
      <c r="ABP57" s="715">
        <f t="shared" si="91"/>
        <v>0</v>
      </c>
      <c r="ABQ57" s="715">
        <f t="shared" si="92"/>
        <v>53</v>
      </c>
      <c r="ABR57" s="1201" t="s">
        <v>1632</v>
      </c>
      <c r="ABS57" s="1202" t="s">
        <v>1632</v>
      </c>
      <c r="ABT57" s="1202" t="s">
        <v>1625</v>
      </c>
      <c r="ABU57" s="1202" t="s">
        <v>1625</v>
      </c>
      <c r="ABV57" s="725">
        <v>5</v>
      </c>
      <c r="ABW57" s="725">
        <v>5</v>
      </c>
      <c r="ABX57" s="725">
        <v>0</v>
      </c>
      <c r="ABY57" s="725">
        <v>0</v>
      </c>
      <c r="ABZ57" s="715">
        <f t="shared" si="93"/>
        <v>10</v>
      </c>
      <c r="ACA57" s="715">
        <f t="shared" si="94"/>
        <v>36</v>
      </c>
      <c r="ACB57" s="983" t="s">
        <v>1632</v>
      </c>
      <c r="ACC57" s="725" t="s">
        <v>1632</v>
      </c>
      <c r="ACD57" s="725" t="s">
        <v>1632</v>
      </c>
      <c r="ACE57" s="725" t="s">
        <v>1632</v>
      </c>
      <c r="ACF57" s="725">
        <v>5</v>
      </c>
      <c r="ACG57" s="725">
        <v>5</v>
      </c>
      <c r="ACH57" s="725">
        <v>5</v>
      </c>
      <c r="ACI57" s="725">
        <v>5</v>
      </c>
      <c r="ACJ57" s="715">
        <f t="shared" si="95"/>
        <v>20</v>
      </c>
      <c r="ACK57" s="715">
        <f t="shared" si="96"/>
        <v>1</v>
      </c>
      <c r="ACL57" s="982">
        <v>3</v>
      </c>
      <c r="ACM57" s="715">
        <v>750</v>
      </c>
      <c r="ACN57" s="1089">
        <v>12.081</v>
      </c>
      <c r="ACO57" s="715">
        <v>38</v>
      </c>
      <c r="ACP57" s="1089">
        <v>2.9</v>
      </c>
      <c r="ACQ57" s="715">
        <v>36</v>
      </c>
      <c r="ACR57" s="982">
        <v>46.527000000000001</v>
      </c>
      <c r="ACS57" s="1090">
        <v>35</v>
      </c>
      <c r="ACT57" s="983" t="s">
        <v>1625</v>
      </c>
      <c r="ACU57" s="725" t="s">
        <v>1625</v>
      </c>
      <c r="ACV57" s="725" t="s">
        <v>1625</v>
      </c>
      <c r="ACW57" s="725" t="s">
        <v>1625</v>
      </c>
      <c r="ACX57" s="725">
        <v>0</v>
      </c>
      <c r="ACY57" s="725">
        <v>0</v>
      </c>
      <c r="ACZ57" s="725">
        <v>0</v>
      </c>
      <c r="ADA57" s="725">
        <v>0</v>
      </c>
      <c r="ADB57" s="715">
        <f t="shared" si="97"/>
        <v>0</v>
      </c>
      <c r="ADC57" s="715">
        <f t="shared" si="98"/>
        <v>28</v>
      </c>
      <c r="ADD57" s="984" t="s">
        <v>1632</v>
      </c>
      <c r="ADE57" s="985" t="s">
        <v>1632</v>
      </c>
      <c r="ADF57" s="985" t="s">
        <v>1625</v>
      </c>
      <c r="ADG57" s="985" t="s">
        <v>1625</v>
      </c>
      <c r="ADH57" s="985">
        <v>5</v>
      </c>
      <c r="ADI57" s="985">
        <v>5</v>
      </c>
      <c r="ADJ57" s="985">
        <v>0</v>
      </c>
      <c r="ADK57" s="985">
        <v>0</v>
      </c>
      <c r="ADL57" s="715">
        <f t="shared" si="99"/>
        <v>10</v>
      </c>
      <c r="ADM57" s="715">
        <f t="shared" si="100"/>
        <v>40</v>
      </c>
      <c r="ADN57" s="1169">
        <v>1</v>
      </c>
      <c r="ADO57" s="1168">
        <v>240</v>
      </c>
      <c r="ADP57" s="1168">
        <v>1920</v>
      </c>
      <c r="ADQ57" s="989">
        <v>240</v>
      </c>
      <c r="ADR57" s="989">
        <v>1920</v>
      </c>
      <c r="ADS57" s="989">
        <v>850.68675232609655</v>
      </c>
      <c r="ADT57" s="989">
        <v>11</v>
      </c>
      <c r="ADU57" s="989">
        <v>0</v>
      </c>
      <c r="ADV57" s="989">
        <v>0</v>
      </c>
      <c r="ADW57" s="989">
        <v>0</v>
      </c>
      <c r="ADX57" s="989">
        <v>0</v>
      </c>
      <c r="ADY57" s="989">
        <v>0</v>
      </c>
      <c r="ADZ57" s="989">
        <v>0</v>
      </c>
      <c r="AEA57" s="989">
        <v>50</v>
      </c>
      <c r="AEB57" s="989">
        <v>1</v>
      </c>
      <c r="AEC57" s="989">
        <v>240</v>
      </c>
      <c r="AED57" s="989">
        <v>1920</v>
      </c>
      <c r="AEE57" s="989">
        <v>240</v>
      </c>
      <c r="AEF57" s="989">
        <v>1920</v>
      </c>
      <c r="AEG57" s="989">
        <v>850.68675232609655</v>
      </c>
      <c r="AEH57" s="729">
        <v>20</v>
      </c>
      <c r="AEI57" s="987"/>
      <c r="AEM57" s="715">
        <v>353</v>
      </c>
      <c r="AEN57" s="715">
        <v>237</v>
      </c>
      <c r="AEO57" s="989">
        <v>26</v>
      </c>
      <c r="AEP57" s="1099">
        <v>10.970464135021098</v>
      </c>
      <c r="AEQ57" s="989">
        <v>48</v>
      </c>
      <c r="AER57" s="989">
        <v>11</v>
      </c>
      <c r="AES57" s="989">
        <v>42.307692307692307</v>
      </c>
      <c r="AET57" s="1099">
        <v>3.4545454545454546</v>
      </c>
      <c r="AEU57" s="989">
        <v>53</v>
      </c>
      <c r="AEV57" s="989">
        <v>0</v>
      </c>
      <c r="AEW57" s="989">
        <v>26</v>
      </c>
      <c r="AEX57" s="989">
        <v>0</v>
      </c>
      <c r="AEY57" s="989">
        <v>63</v>
      </c>
      <c r="AEZ57" s="1667">
        <v>237</v>
      </c>
      <c r="AFA57" s="1668">
        <v>2.2658227848101267</v>
      </c>
      <c r="AFB57" s="1667">
        <f t="shared" si="101"/>
        <v>47</v>
      </c>
      <c r="AFC57" s="1168">
        <v>13</v>
      </c>
      <c r="AFD57" s="1099">
        <v>0</v>
      </c>
      <c r="AFE57" s="989">
        <f t="shared" si="102"/>
        <v>1</v>
      </c>
      <c r="AFF57" s="715">
        <v>21</v>
      </c>
      <c r="AFG57" s="985">
        <v>19.047619047619047</v>
      </c>
      <c r="AFH57" s="699">
        <f t="shared" si="103"/>
        <v>23</v>
      </c>
      <c r="AFI57" s="989">
        <v>72</v>
      </c>
      <c r="AFJ57" s="715">
        <v>10</v>
      </c>
      <c r="AFK57" s="985">
        <v>13.888888888888889</v>
      </c>
      <c r="AFL57" s="699">
        <f t="shared" si="104"/>
        <v>15</v>
      </c>
      <c r="AFM57" s="707">
        <v>9</v>
      </c>
      <c r="AFN57" s="990">
        <v>0</v>
      </c>
      <c r="AFO57" s="719">
        <v>0</v>
      </c>
      <c r="AFP57" s="979">
        <f t="shared" si="105"/>
        <v>37</v>
      </c>
      <c r="AFQ57" s="715">
        <v>37</v>
      </c>
      <c r="AFR57" s="699">
        <f t="shared" si="105"/>
        <v>58</v>
      </c>
      <c r="AFS57" s="715" t="s">
        <v>31</v>
      </c>
      <c r="AFT57" s="715" t="s">
        <v>31</v>
      </c>
      <c r="AFU57" s="985" t="s">
        <v>31</v>
      </c>
      <c r="AFV57" s="699" t="str">
        <f t="shared" si="106"/>
        <v>-</v>
      </c>
      <c r="AFW57" s="715" t="s">
        <v>31</v>
      </c>
      <c r="AFX57" s="715" t="s">
        <v>31</v>
      </c>
      <c r="AFY57" s="712" t="s">
        <v>31</v>
      </c>
      <c r="AFZ57" s="699" t="str">
        <f t="shared" si="107"/>
        <v>-</v>
      </c>
      <c r="AGA57" s="712">
        <v>55.813953488372093</v>
      </c>
      <c r="AGB57" s="712">
        <v>13.953488372093023</v>
      </c>
      <c r="AGC57" s="712">
        <v>20.930232558139537</v>
      </c>
      <c r="AGD57" s="712">
        <v>0</v>
      </c>
      <c r="AGE57" s="712">
        <v>9.3023255813953494</v>
      </c>
      <c r="AGF57" s="712">
        <v>0</v>
      </c>
      <c r="AGG57" s="712">
        <v>0</v>
      </c>
      <c r="AGH57" s="712">
        <v>0</v>
      </c>
      <c r="AGI57" s="712">
        <v>0</v>
      </c>
      <c r="AGJ57" s="715">
        <v>24</v>
      </c>
      <c r="AGK57" s="715">
        <v>6</v>
      </c>
      <c r="AGL57" s="715">
        <v>9</v>
      </c>
      <c r="AGM57" s="715">
        <v>0</v>
      </c>
      <c r="AGN57" s="715">
        <v>4</v>
      </c>
      <c r="AGO57" s="715">
        <v>0</v>
      </c>
      <c r="AGP57" s="715">
        <v>0</v>
      </c>
      <c r="AGQ57" s="715">
        <v>0</v>
      </c>
      <c r="AGR57" s="715">
        <v>0</v>
      </c>
      <c r="AGS57" s="715">
        <v>43</v>
      </c>
      <c r="AGT57" s="712">
        <v>100</v>
      </c>
      <c r="AGU57" s="712">
        <v>0</v>
      </c>
      <c r="AGV57" s="712">
        <v>0</v>
      </c>
      <c r="AGW57" s="712">
        <v>0</v>
      </c>
      <c r="AGX57" s="712">
        <v>0</v>
      </c>
      <c r="AGY57" s="712">
        <v>0</v>
      </c>
      <c r="AGZ57" s="712">
        <v>0</v>
      </c>
      <c r="AHA57" s="712">
        <v>0</v>
      </c>
      <c r="AHB57" s="712">
        <v>0</v>
      </c>
      <c r="AHC57" s="715">
        <v>2</v>
      </c>
      <c r="AHD57" s="715">
        <v>0</v>
      </c>
      <c r="AHE57" s="715">
        <v>0</v>
      </c>
      <c r="AHF57" s="715">
        <v>0</v>
      </c>
      <c r="AHG57" s="715">
        <v>0</v>
      </c>
      <c r="AHH57" s="715">
        <v>0</v>
      </c>
      <c r="AHI57" s="715">
        <v>0</v>
      </c>
      <c r="AHJ57" s="715">
        <v>0</v>
      </c>
      <c r="AHK57" s="715">
        <v>0</v>
      </c>
      <c r="AHL57" s="715">
        <v>2</v>
      </c>
      <c r="AHM57" s="712">
        <v>20</v>
      </c>
      <c r="AHN57" s="712">
        <v>20</v>
      </c>
      <c r="AHO57" s="712">
        <v>60</v>
      </c>
      <c r="AHP57" s="712">
        <v>0</v>
      </c>
      <c r="AHQ57" s="712">
        <v>0</v>
      </c>
      <c r="AHR57" s="712">
        <v>0</v>
      </c>
      <c r="AHS57" s="712">
        <v>0</v>
      </c>
      <c r="AHT57" s="712">
        <v>0</v>
      </c>
      <c r="AHU57" s="712">
        <v>0</v>
      </c>
      <c r="AHV57" s="715">
        <v>1</v>
      </c>
      <c r="AHW57" s="715">
        <v>1</v>
      </c>
      <c r="AHX57" s="715">
        <v>3</v>
      </c>
      <c r="AHY57" s="715">
        <v>0</v>
      </c>
      <c r="AHZ57" s="715">
        <v>0</v>
      </c>
      <c r="AIA57" s="715">
        <v>0</v>
      </c>
      <c r="AIB57" s="715">
        <v>0</v>
      </c>
      <c r="AIC57" s="715">
        <v>0</v>
      </c>
      <c r="AID57" s="715">
        <v>0</v>
      </c>
      <c r="AIE57" s="715">
        <v>5</v>
      </c>
      <c r="AIF57" s="712" t="s">
        <v>1648</v>
      </c>
      <c r="AIG57" s="712" t="s">
        <v>1623</v>
      </c>
      <c r="AIH57" s="709">
        <v>0</v>
      </c>
      <c r="AII57" s="978">
        <f t="shared" si="108"/>
        <v>42</v>
      </c>
      <c r="AIJ57" s="703" t="s">
        <v>1625</v>
      </c>
      <c r="AIK57" s="703" t="s">
        <v>1625</v>
      </c>
      <c r="AIL57" s="703" t="s">
        <v>1625</v>
      </c>
      <c r="AIM57" s="701" t="s">
        <v>1625</v>
      </c>
      <c r="AIN57" s="712" t="s">
        <v>1626</v>
      </c>
      <c r="AIO57" s="712" t="s">
        <v>1623</v>
      </c>
      <c r="AIP57" s="712" t="s">
        <v>1627</v>
      </c>
      <c r="AIQ57" s="712" t="s">
        <v>1627</v>
      </c>
      <c r="AIR57" s="712" t="s">
        <v>1625</v>
      </c>
      <c r="AIS57" s="712" t="s">
        <v>1628</v>
      </c>
      <c r="AIT57" s="712" t="s">
        <v>1641</v>
      </c>
      <c r="AIU57" s="712" t="s">
        <v>1642</v>
      </c>
      <c r="AIV57" s="712" t="s">
        <v>1792</v>
      </c>
      <c r="AIW57" s="699">
        <v>70</v>
      </c>
      <c r="AIX57" s="699">
        <v>4</v>
      </c>
      <c r="AIY57" s="985">
        <v>5.7</v>
      </c>
      <c r="AIZ57" s="699">
        <v>0</v>
      </c>
      <c r="AJA57" s="712">
        <v>0</v>
      </c>
      <c r="AJB57" s="699">
        <f t="shared" si="109"/>
        <v>26</v>
      </c>
      <c r="AJC57" s="712">
        <v>0</v>
      </c>
      <c r="AJD57" s="978">
        <f t="shared" si="110"/>
        <v>25</v>
      </c>
      <c r="AJE57" s="712" t="s">
        <v>1625</v>
      </c>
      <c r="AJF57" s="712" t="s">
        <v>1625</v>
      </c>
      <c r="AJG57" s="712" t="s">
        <v>1625</v>
      </c>
      <c r="AJH57" s="712" t="s">
        <v>1625</v>
      </c>
      <c r="AJI57" s="712">
        <v>16</v>
      </c>
      <c r="AJJ57" s="699">
        <f t="shared" si="111"/>
        <v>19</v>
      </c>
      <c r="AJK57" s="715">
        <v>1</v>
      </c>
      <c r="AJL57" s="712">
        <v>16</v>
      </c>
      <c r="AJM57" s="699">
        <f t="shared" si="112"/>
        <v>6</v>
      </c>
      <c r="AJN57" s="715">
        <v>1</v>
      </c>
      <c r="AJO57" s="712">
        <v>16</v>
      </c>
      <c r="AJP57" s="699">
        <f t="shared" si="113"/>
        <v>1</v>
      </c>
      <c r="AJQ57" s="715">
        <v>1</v>
      </c>
      <c r="AJR57" s="712">
        <v>0</v>
      </c>
      <c r="AJS57" s="699">
        <f t="shared" si="114"/>
        <v>29</v>
      </c>
      <c r="AJT57" s="715">
        <v>0</v>
      </c>
      <c r="AJU57" s="712">
        <v>0</v>
      </c>
      <c r="AJV57" s="715">
        <v>0</v>
      </c>
      <c r="AJW57" s="712">
        <v>0</v>
      </c>
      <c r="AJX57" s="699">
        <f t="shared" si="115"/>
        <v>26</v>
      </c>
      <c r="AJY57" s="715">
        <v>0</v>
      </c>
      <c r="AJZ57" s="712">
        <v>0</v>
      </c>
      <c r="AKA57" s="699">
        <f t="shared" si="116"/>
        <v>9</v>
      </c>
      <c r="AKB57" s="715">
        <v>0</v>
      </c>
      <c r="AKC57" s="712">
        <v>16</v>
      </c>
      <c r="AKD57" s="699">
        <f t="shared" si="117"/>
        <v>23</v>
      </c>
      <c r="AKE57" s="715">
        <v>1</v>
      </c>
      <c r="AKF57" s="715">
        <v>130</v>
      </c>
      <c r="AKG57" s="715">
        <v>100</v>
      </c>
      <c r="AKH57" s="715">
        <v>18</v>
      </c>
      <c r="AKI57" s="715">
        <v>0</v>
      </c>
      <c r="AKJ57" s="715">
        <v>0</v>
      </c>
      <c r="AKK57" s="715">
        <v>248</v>
      </c>
      <c r="AKL57" s="715">
        <v>0</v>
      </c>
      <c r="AKM57" s="715">
        <v>9</v>
      </c>
      <c r="AKN57" s="715">
        <v>0</v>
      </c>
      <c r="AKO57" s="715">
        <v>9</v>
      </c>
      <c r="AKP57" s="712">
        <v>0.31900000000000001</v>
      </c>
      <c r="AKQ57" s="699">
        <f t="shared" si="118"/>
        <v>10</v>
      </c>
      <c r="AKR57" s="712">
        <v>0.245</v>
      </c>
      <c r="AKS57" s="699">
        <f t="shared" si="118"/>
        <v>5</v>
      </c>
      <c r="AKT57" s="712">
        <v>4.3999999999999997E-2</v>
      </c>
      <c r="AKU57" s="699">
        <f t="shared" si="127"/>
        <v>5</v>
      </c>
      <c r="AKV57" s="712" t="s">
        <v>31</v>
      </c>
      <c r="AKW57" s="699" t="str">
        <f t="shared" si="128"/>
        <v>-</v>
      </c>
      <c r="AKX57" s="712" t="s">
        <v>31</v>
      </c>
      <c r="AKY57" s="712">
        <v>0.60799999999999998</v>
      </c>
      <c r="AKZ57" s="712" t="s">
        <v>31</v>
      </c>
      <c r="ALA57" s="699" t="str">
        <f t="shared" si="129"/>
        <v>-</v>
      </c>
      <c r="ALB57" s="712">
        <v>2.1999999999999999E-2</v>
      </c>
      <c r="ALC57" s="699">
        <f t="shared" si="130"/>
        <v>50</v>
      </c>
      <c r="ALD57" s="712" t="s">
        <v>31</v>
      </c>
      <c r="ALE57" s="699" t="str">
        <f t="shared" si="131"/>
        <v>-</v>
      </c>
      <c r="ALF57" s="712">
        <v>2.1999999999999999E-2</v>
      </c>
      <c r="ALG57" s="712"/>
      <c r="ALH57" s="1706">
        <v>37.733310913065409</v>
      </c>
      <c r="ALI57" s="729">
        <v>64</v>
      </c>
      <c r="ALJ57" s="729">
        <v>9</v>
      </c>
      <c r="ALK57" s="729">
        <v>2257</v>
      </c>
      <c r="ALL57" s="729">
        <v>28.356225077536553</v>
      </c>
      <c r="ALM57" s="729">
        <v>3.9875941515285778</v>
      </c>
      <c r="ALN57" s="729">
        <v>22</v>
      </c>
      <c r="ALO57" s="729">
        <v>19</v>
      </c>
    </row>
    <row r="58" spans="1:1003" ht="13" x14ac:dyDescent="0.2">
      <c r="A58" s="696" t="s">
        <v>1802</v>
      </c>
      <c r="B58" s="697" t="s">
        <v>1803</v>
      </c>
      <c r="C58" s="697" t="s">
        <v>1646</v>
      </c>
      <c r="D58" s="697" t="s">
        <v>1646</v>
      </c>
      <c r="E58" s="697" t="s">
        <v>1733</v>
      </c>
      <c r="F58" s="698" t="s">
        <v>1804</v>
      </c>
      <c r="G58" s="699" t="s">
        <v>1918</v>
      </c>
      <c r="H58" s="700">
        <v>31</v>
      </c>
      <c r="I58" s="703">
        <v>7.26</v>
      </c>
      <c r="J58" s="699">
        <f t="shared" si="9"/>
        <v>24</v>
      </c>
      <c r="K58" s="702">
        <v>30</v>
      </c>
      <c r="L58" s="703">
        <v>7.53</v>
      </c>
      <c r="M58" s="710">
        <f t="shared" si="10"/>
        <v>8</v>
      </c>
      <c r="N58" s="712">
        <f t="shared" si="11"/>
        <v>0.27000000000000046</v>
      </c>
      <c r="O58" s="702">
        <v>18</v>
      </c>
      <c r="P58" s="703">
        <v>6</v>
      </c>
      <c r="Q58" s="699">
        <f t="shared" si="120"/>
        <v>56</v>
      </c>
      <c r="R58" s="702">
        <v>17</v>
      </c>
      <c r="S58" s="703">
        <v>6.12</v>
      </c>
      <c r="T58" s="710">
        <f t="shared" si="125"/>
        <v>46</v>
      </c>
      <c r="U58" s="712">
        <f t="shared" si="12"/>
        <v>0.12000000000000011</v>
      </c>
      <c r="V58" s="706">
        <v>12</v>
      </c>
      <c r="W58" s="701">
        <v>6.333333333333333</v>
      </c>
      <c r="X58" s="702">
        <v>4</v>
      </c>
      <c r="Y58" s="704">
        <v>5.25</v>
      </c>
      <c r="Z58" s="705">
        <f t="shared" si="13"/>
        <v>76</v>
      </c>
      <c r="AA58" s="707">
        <v>9</v>
      </c>
      <c r="AB58" s="704">
        <v>6.8888888888888893</v>
      </c>
      <c r="AC58" s="705">
        <f t="shared" si="14"/>
        <v>1</v>
      </c>
      <c r="AD58" s="702">
        <v>3</v>
      </c>
      <c r="AE58" s="704">
        <v>4.666666666666667</v>
      </c>
      <c r="AF58" s="732">
        <f t="shared" si="15"/>
        <v>76</v>
      </c>
      <c r="AG58" s="708">
        <v>80.400000000000006</v>
      </c>
      <c r="AH58" s="705">
        <f t="shared" si="16"/>
        <v>50</v>
      </c>
      <c r="AI58" s="709">
        <v>87.5</v>
      </c>
      <c r="AJ58" s="705">
        <f t="shared" si="17"/>
        <v>3</v>
      </c>
      <c r="AK58" s="709">
        <v>0.90000000000000568</v>
      </c>
      <c r="AL58" s="701">
        <v>0</v>
      </c>
      <c r="AM58" s="702">
        <v>80</v>
      </c>
      <c r="AN58" s="715">
        <f t="shared" si="18"/>
        <v>21</v>
      </c>
      <c r="AO58" s="710">
        <v>80</v>
      </c>
      <c r="AP58" s="715">
        <f t="shared" si="19"/>
        <v>19</v>
      </c>
      <c r="AQ58" s="702">
        <v>240</v>
      </c>
      <c r="AR58" s="710">
        <f t="shared" si="121"/>
        <v>15</v>
      </c>
      <c r="AS58" s="702">
        <v>27</v>
      </c>
      <c r="AT58" s="703">
        <v>18.518518518518519</v>
      </c>
      <c r="AU58" s="705">
        <f t="shared" si="20"/>
        <v>30</v>
      </c>
      <c r="AV58" s="702">
        <v>30</v>
      </c>
      <c r="AW58" s="703">
        <v>3.3333333333333335</v>
      </c>
      <c r="AX58" s="705">
        <f t="shared" si="21"/>
        <v>5</v>
      </c>
      <c r="AY58" s="702">
        <v>29</v>
      </c>
      <c r="AZ58" s="703">
        <v>51.724137931034484</v>
      </c>
      <c r="BA58" s="705">
        <f t="shared" si="22"/>
        <v>61</v>
      </c>
      <c r="BB58" s="702">
        <v>29</v>
      </c>
      <c r="BC58" s="703">
        <v>6.8965517241379306</v>
      </c>
      <c r="BD58" s="705">
        <f t="shared" si="23"/>
        <v>3</v>
      </c>
      <c r="BE58" s="702">
        <v>30</v>
      </c>
      <c r="BF58" s="703">
        <v>0</v>
      </c>
      <c r="BG58" s="705">
        <f t="shared" si="24"/>
        <v>1</v>
      </c>
      <c r="BH58" s="702">
        <v>29</v>
      </c>
      <c r="BI58" s="703">
        <v>27.586206896551722</v>
      </c>
      <c r="BJ58" s="705">
        <f t="shared" si="25"/>
        <v>13</v>
      </c>
      <c r="BK58" s="702">
        <v>4</v>
      </c>
      <c r="BL58" s="703">
        <v>50</v>
      </c>
      <c r="BM58" s="705">
        <f t="shared" si="26"/>
        <v>24</v>
      </c>
      <c r="BN58" s="702">
        <v>4</v>
      </c>
      <c r="BO58" s="703">
        <v>100</v>
      </c>
      <c r="BP58" s="705">
        <f t="shared" si="27"/>
        <v>74</v>
      </c>
      <c r="BQ58" s="702">
        <v>4</v>
      </c>
      <c r="BR58" s="703">
        <v>75</v>
      </c>
      <c r="BS58" s="705">
        <f t="shared" si="28"/>
        <v>74</v>
      </c>
      <c r="BT58" s="702">
        <v>4</v>
      </c>
      <c r="BU58" s="703">
        <v>50</v>
      </c>
      <c r="BV58" s="705">
        <f t="shared" si="29"/>
        <v>71</v>
      </c>
      <c r="BW58" s="702">
        <v>3</v>
      </c>
      <c r="BX58" s="703">
        <v>0</v>
      </c>
      <c r="BY58" s="705">
        <f t="shared" si="30"/>
        <v>1</v>
      </c>
      <c r="BZ58" s="702">
        <v>4</v>
      </c>
      <c r="CA58" s="703">
        <v>50</v>
      </c>
      <c r="CB58" s="705">
        <f t="shared" si="31"/>
        <v>16</v>
      </c>
      <c r="CC58" s="709">
        <v>11.4</v>
      </c>
      <c r="CD58" s="726">
        <f t="shared" si="32"/>
        <v>3</v>
      </c>
      <c r="CE58" s="703">
        <v>1.8</v>
      </c>
      <c r="CF58" s="703">
        <v>8.8000000000000007</v>
      </c>
      <c r="CG58" s="704">
        <v>0.89999999999999991</v>
      </c>
      <c r="CH58" s="709">
        <v>12.9</v>
      </c>
      <c r="CI58" s="701">
        <v>12.6</v>
      </c>
      <c r="CJ58" s="712">
        <v>18.2</v>
      </c>
      <c r="CK58" s="729">
        <f t="shared" si="33"/>
        <v>60</v>
      </c>
      <c r="CL58" s="712">
        <v>2.8</v>
      </c>
      <c r="CM58" s="712">
        <v>10.5</v>
      </c>
      <c r="CN58" s="712">
        <v>4.9000000000000004</v>
      </c>
      <c r="CO58" s="714">
        <v>5</v>
      </c>
      <c r="CP58" s="985">
        <v>93</v>
      </c>
      <c r="CQ58" s="729">
        <f t="shared" si="34"/>
        <v>1</v>
      </c>
      <c r="CR58" s="715">
        <v>0</v>
      </c>
      <c r="CS58" s="1214" t="s">
        <v>2573</v>
      </c>
      <c r="CT58" s="976" t="s">
        <v>2573</v>
      </c>
      <c r="CU58" s="715">
        <v>3</v>
      </c>
      <c r="CV58" s="712">
        <v>95</v>
      </c>
      <c r="CW58" s="729">
        <f t="shared" si="35"/>
        <v>1</v>
      </c>
      <c r="CX58" s="715">
        <v>2</v>
      </c>
      <c r="CY58" s="712">
        <v>90</v>
      </c>
      <c r="CZ58" s="729">
        <f t="shared" si="36"/>
        <v>2</v>
      </c>
      <c r="DA58" s="716">
        <v>20</v>
      </c>
      <c r="DB58" s="710">
        <f t="shared" si="37"/>
        <v>34</v>
      </c>
      <c r="DC58" s="715">
        <v>5</v>
      </c>
      <c r="DD58" s="717">
        <v>80</v>
      </c>
      <c r="DE58" s="710">
        <f t="shared" si="38"/>
        <v>25</v>
      </c>
      <c r="DF58" s="703">
        <v>0</v>
      </c>
      <c r="DG58" s="705">
        <f t="shared" si="132"/>
        <v>37</v>
      </c>
      <c r="DH58" s="709">
        <v>0</v>
      </c>
      <c r="DI58" s="705">
        <f t="shared" si="132"/>
        <v>70</v>
      </c>
      <c r="DJ58" s="703">
        <v>0</v>
      </c>
      <c r="DK58" s="705">
        <f t="shared" si="40"/>
        <v>34</v>
      </c>
      <c r="DL58" s="718">
        <v>100</v>
      </c>
      <c r="DM58" s="705">
        <f t="shared" si="41"/>
        <v>1</v>
      </c>
      <c r="DN58" s="703">
        <v>0</v>
      </c>
      <c r="DO58" s="705">
        <f t="shared" si="42"/>
        <v>60</v>
      </c>
      <c r="DP58" s="702">
        <v>26</v>
      </c>
      <c r="DQ58" s="719">
        <v>88.461538461538453</v>
      </c>
      <c r="DR58" s="705">
        <f t="shared" si="122"/>
        <v>1</v>
      </c>
      <c r="DS58" s="702">
        <v>4</v>
      </c>
      <c r="DT58" s="719">
        <v>50</v>
      </c>
      <c r="DU58" s="705">
        <v>15</v>
      </c>
      <c r="DV58" s="702">
        <v>29</v>
      </c>
      <c r="DW58" s="720">
        <v>86.206896551724128</v>
      </c>
      <c r="DX58" s="705">
        <v>4</v>
      </c>
      <c r="DY58" s="702">
        <v>15</v>
      </c>
      <c r="DZ58" s="1145">
        <v>0.75</v>
      </c>
      <c r="EA58" s="726">
        <v>58</v>
      </c>
      <c r="EB58" s="720">
        <v>40</v>
      </c>
      <c r="EC58" s="705">
        <v>2</v>
      </c>
      <c r="ED58" s="702">
        <v>18</v>
      </c>
      <c r="EE58" s="712">
        <v>2.2000000000000002</v>
      </c>
      <c r="EF58" s="729">
        <v>1</v>
      </c>
      <c r="EG58" s="720">
        <v>27.777777777777779</v>
      </c>
      <c r="EH58" s="705">
        <v>24</v>
      </c>
      <c r="EI58" s="702">
        <v>22</v>
      </c>
      <c r="EJ58" s="712">
        <v>1.1000000000000001</v>
      </c>
      <c r="EK58" s="729">
        <v>22</v>
      </c>
      <c r="EL58" s="720">
        <v>68.181818181818173</v>
      </c>
      <c r="EM58" s="705">
        <v>1</v>
      </c>
      <c r="EN58" s="714">
        <v>15</v>
      </c>
      <c r="EO58" s="712">
        <v>0.5</v>
      </c>
      <c r="EP58" s="729">
        <v>61</v>
      </c>
      <c r="EQ58" s="725">
        <v>26.666666666666668</v>
      </c>
      <c r="ER58" s="733">
        <v>4</v>
      </c>
      <c r="ES58" s="702">
        <v>17</v>
      </c>
      <c r="ET58" s="726">
        <v>0.7</v>
      </c>
      <c r="EU58" s="726">
        <v>49</v>
      </c>
      <c r="EV58" s="720">
        <v>29.411764705882355</v>
      </c>
      <c r="EW58" s="705">
        <v>3</v>
      </c>
      <c r="EX58" s="715">
        <v>23</v>
      </c>
      <c r="EY58" s="726">
        <v>1.75</v>
      </c>
      <c r="EZ58" s="726">
        <v>1</v>
      </c>
      <c r="FA58" s="725">
        <v>8.695652173913043</v>
      </c>
      <c r="FB58" s="715">
        <v>14</v>
      </c>
      <c r="FC58" s="702">
        <v>20</v>
      </c>
      <c r="FD58" s="726">
        <v>0</v>
      </c>
      <c r="FE58" s="726">
        <v>74</v>
      </c>
      <c r="FF58" s="720">
        <v>0</v>
      </c>
      <c r="FG58" s="705">
        <v>74</v>
      </c>
      <c r="FH58" s="702">
        <v>23</v>
      </c>
      <c r="FI58" s="726">
        <v>3</v>
      </c>
      <c r="FJ58" s="726">
        <v>47</v>
      </c>
      <c r="FK58" s="720">
        <v>47.826086956521728</v>
      </c>
      <c r="FL58" s="705">
        <v>7</v>
      </c>
      <c r="FM58" s="714">
        <v>4</v>
      </c>
      <c r="FN58" s="725">
        <v>25</v>
      </c>
      <c r="FO58" s="715">
        <v>32</v>
      </c>
      <c r="FP58" s="702">
        <v>4</v>
      </c>
      <c r="FQ58" s="727">
        <v>0</v>
      </c>
      <c r="FR58" s="727">
        <v>62</v>
      </c>
      <c r="FS58" s="720">
        <v>0</v>
      </c>
      <c r="FT58" s="705">
        <v>62</v>
      </c>
      <c r="FU58" s="702">
        <v>4</v>
      </c>
      <c r="FV58" s="712">
        <v>0</v>
      </c>
      <c r="FW58" s="729">
        <v>65</v>
      </c>
      <c r="FX58" s="720">
        <v>0</v>
      </c>
      <c r="FY58" s="705">
        <v>65</v>
      </c>
      <c r="FZ58" s="702">
        <v>4</v>
      </c>
      <c r="GA58" s="712">
        <v>0</v>
      </c>
      <c r="GB58" s="729">
        <v>68</v>
      </c>
      <c r="GC58" s="720">
        <v>0</v>
      </c>
      <c r="GD58" s="705">
        <v>68</v>
      </c>
      <c r="GE58" s="702">
        <v>4</v>
      </c>
      <c r="GF58" s="712">
        <v>0</v>
      </c>
      <c r="GG58" s="729">
        <v>59</v>
      </c>
      <c r="GH58" s="720">
        <v>0</v>
      </c>
      <c r="GI58" s="705">
        <v>59</v>
      </c>
      <c r="GJ58" s="702">
        <v>4</v>
      </c>
      <c r="GK58" s="726">
        <v>2.5</v>
      </c>
      <c r="GL58" s="726">
        <v>1</v>
      </c>
      <c r="GM58" s="720">
        <v>25</v>
      </c>
      <c r="GN58" s="705">
        <v>5</v>
      </c>
      <c r="GO58" s="702">
        <v>4</v>
      </c>
      <c r="GP58" s="726">
        <v>0</v>
      </c>
      <c r="GQ58" s="726">
        <v>60</v>
      </c>
      <c r="GR58" s="720">
        <v>0</v>
      </c>
      <c r="GS58" s="705">
        <v>60</v>
      </c>
      <c r="GT58" s="702">
        <v>4</v>
      </c>
      <c r="GU58" s="726">
        <v>0</v>
      </c>
      <c r="GV58" s="726">
        <v>51</v>
      </c>
      <c r="GW58" s="720">
        <v>0</v>
      </c>
      <c r="GX58" s="705">
        <v>51</v>
      </c>
      <c r="GY58" s="702">
        <v>4</v>
      </c>
      <c r="GZ58" s="726">
        <v>0</v>
      </c>
      <c r="HA58" s="726">
        <v>50</v>
      </c>
      <c r="HB58" s="720">
        <v>0</v>
      </c>
      <c r="HC58" s="705">
        <v>50</v>
      </c>
      <c r="HD58" s="709">
        <v>25</v>
      </c>
      <c r="HE58" s="703">
        <v>25</v>
      </c>
      <c r="HF58" s="703">
        <v>100</v>
      </c>
      <c r="HG58" s="703">
        <v>25</v>
      </c>
      <c r="HH58" s="1299">
        <v>0</v>
      </c>
      <c r="HI58" s="1299">
        <v>25</v>
      </c>
      <c r="HJ58" s="1299">
        <v>100</v>
      </c>
      <c r="HK58" s="1299">
        <v>0</v>
      </c>
      <c r="HL58" s="1299">
        <v>100</v>
      </c>
      <c r="HM58" s="1300">
        <v>4</v>
      </c>
      <c r="HN58" s="709">
        <v>21.739130434782609</v>
      </c>
      <c r="HO58" s="709">
        <v>8.695652173913043</v>
      </c>
      <c r="HP58" s="709">
        <v>52.173913043478258</v>
      </c>
      <c r="HQ58" s="709">
        <v>30.434782608695656</v>
      </c>
      <c r="HR58" s="709">
        <v>4.3478260869565215</v>
      </c>
      <c r="HS58" s="709">
        <v>34.782608695652172</v>
      </c>
      <c r="HT58" s="709">
        <v>39.130434782608695</v>
      </c>
      <c r="HU58" s="709">
        <v>8.695652173913043</v>
      </c>
      <c r="HV58" s="709">
        <v>43.478260869565219</v>
      </c>
      <c r="HW58" s="1300">
        <v>23</v>
      </c>
      <c r="HX58" s="1265" t="s">
        <v>31</v>
      </c>
      <c r="HY58" s="1266" t="s">
        <v>31</v>
      </c>
      <c r="HZ58" s="1266" t="s">
        <v>31</v>
      </c>
      <c r="IA58" s="1266" t="s">
        <v>31</v>
      </c>
      <c r="IB58" s="1266" t="s">
        <v>31</v>
      </c>
      <c r="IC58" s="1266" t="s">
        <v>31</v>
      </c>
      <c r="ID58" s="1266" t="s">
        <v>31</v>
      </c>
      <c r="IE58" s="1266" t="s">
        <v>31</v>
      </c>
      <c r="IF58" s="1267" t="s">
        <v>31</v>
      </c>
      <c r="IG58" s="1268">
        <v>1</v>
      </c>
      <c r="IH58" s="1269" t="s">
        <v>31</v>
      </c>
      <c r="II58" s="1269">
        <v>3</v>
      </c>
      <c r="IJ58" s="1269" t="s">
        <v>31</v>
      </c>
      <c r="IK58" s="1269">
        <v>1</v>
      </c>
      <c r="IL58" s="1269" t="s">
        <v>31</v>
      </c>
      <c r="IM58" s="1269" t="s">
        <v>31</v>
      </c>
      <c r="IN58" s="1269">
        <v>0</v>
      </c>
      <c r="IO58" s="1267">
        <v>5</v>
      </c>
      <c r="IP58" s="1268">
        <v>1</v>
      </c>
      <c r="IQ58" s="1269" t="s">
        <v>31</v>
      </c>
      <c r="IR58" s="1269">
        <v>2</v>
      </c>
      <c r="IS58" s="1269" t="s">
        <v>31</v>
      </c>
      <c r="IT58" s="1269" t="s">
        <v>31</v>
      </c>
      <c r="IU58" s="1269" t="s">
        <v>31</v>
      </c>
      <c r="IV58" s="1269" t="s">
        <v>31</v>
      </c>
      <c r="IW58" s="1269">
        <v>1</v>
      </c>
      <c r="IX58" s="1270">
        <v>4</v>
      </c>
      <c r="IY58" s="1268" t="s">
        <v>31</v>
      </c>
      <c r="IZ58" s="1269" t="s">
        <v>31</v>
      </c>
      <c r="JA58" s="1269" t="s">
        <v>31</v>
      </c>
      <c r="JB58" s="1269" t="s">
        <v>31</v>
      </c>
      <c r="JC58" s="1269" t="s">
        <v>31</v>
      </c>
      <c r="JD58" s="1269" t="s">
        <v>31</v>
      </c>
      <c r="JE58" s="1269" t="s">
        <v>31</v>
      </c>
      <c r="JF58" s="1269" t="s">
        <v>31</v>
      </c>
      <c r="JG58" s="1270" t="s">
        <v>31</v>
      </c>
      <c r="JH58" s="1268">
        <v>20</v>
      </c>
      <c r="JI58" s="1269" t="s">
        <v>31</v>
      </c>
      <c r="JJ58" s="1269">
        <v>60</v>
      </c>
      <c r="JK58" s="1269" t="s">
        <v>31</v>
      </c>
      <c r="JL58" s="1269">
        <v>20</v>
      </c>
      <c r="JM58" s="1269" t="s">
        <v>31</v>
      </c>
      <c r="JN58" s="1269" t="s">
        <v>31</v>
      </c>
      <c r="JO58" s="1269">
        <v>0</v>
      </c>
      <c r="JP58" s="1270">
        <v>100</v>
      </c>
      <c r="JQ58" s="1268">
        <v>25</v>
      </c>
      <c r="JR58" s="1269" t="s">
        <v>31</v>
      </c>
      <c r="JS58" s="1269">
        <v>50</v>
      </c>
      <c r="JT58" s="1269" t="s">
        <v>31</v>
      </c>
      <c r="JU58" s="1269" t="s">
        <v>31</v>
      </c>
      <c r="JV58" s="1269" t="s">
        <v>31</v>
      </c>
      <c r="JW58" s="1269" t="s">
        <v>31</v>
      </c>
      <c r="JX58" s="1269">
        <v>25</v>
      </c>
      <c r="JY58" s="1270">
        <v>100</v>
      </c>
      <c r="JZ58" s="718">
        <v>49.152542372881356</v>
      </c>
      <c r="KA58" s="705">
        <f t="shared" si="43"/>
        <v>42</v>
      </c>
      <c r="KB58" s="718">
        <v>85.714285714285708</v>
      </c>
      <c r="KC58" s="705">
        <f t="shared" si="43"/>
        <v>18</v>
      </c>
      <c r="KD58" s="725">
        <v>5.2356020942408374</v>
      </c>
      <c r="KE58" s="715">
        <f t="shared" si="44"/>
        <v>32</v>
      </c>
      <c r="KF58" s="1212">
        <v>0</v>
      </c>
      <c r="KG58" s="715">
        <f t="shared" si="44"/>
        <v>28</v>
      </c>
      <c r="KH58" s="725">
        <v>20.62937062937063</v>
      </c>
      <c r="KI58" s="715">
        <f t="shared" si="133"/>
        <v>20</v>
      </c>
      <c r="KJ58" s="725">
        <v>25.174825174825177</v>
      </c>
      <c r="KK58" s="715">
        <f t="shared" si="133"/>
        <v>9</v>
      </c>
      <c r="KL58" s="725">
        <v>14.723926380368098</v>
      </c>
      <c r="KM58" s="715">
        <f t="shared" si="46"/>
        <v>15</v>
      </c>
      <c r="KN58" s="715">
        <v>15.104166666666666</v>
      </c>
      <c r="KO58" s="715">
        <f t="shared" si="47"/>
        <v>46</v>
      </c>
      <c r="KP58" s="728">
        <v>60</v>
      </c>
      <c r="KQ58" s="729">
        <v>10</v>
      </c>
      <c r="KR58" s="729">
        <v>10</v>
      </c>
      <c r="KS58" s="729">
        <v>40</v>
      </c>
      <c r="KT58" s="729">
        <v>15</v>
      </c>
      <c r="KU58" s="730">
        <f t="shared" si="48"/>
        <v>135</v>
      </c>
      <c r="KV58" s="734">
        <f t="shared" si="49"/>
        <v>1</v>
      </c>
      <c r="KW58" s="728">
        <v>0</v>
      </c>
      <c r="KX58" s="729">
        <v>0</v>
      </c>
      <c r="KY58" s="706">
        <f t="shared" si="50"/>
        <v>0</v>
      </c>
      <c r="KZ58" s="705">
        <f t="shared" si="51"/>
        <v>37</v>
      </c>
      <c r="LA58" s="847" t="s">
        <v>1632</v>
      </c>
      <c r="LB58" s="846" t="s">
        <v>1632</v>
      </c>
      <c r="LC58" s="846" t="s">
        <v>1632</v>
      </c>
      <c r="LD58" s="846" t="s">
        <v>1632</v>
      </c>
      <c r="LE58" s="729">
        <v>40</v>
      </c>
      <c r="LF58" s="1023">
        <v>1</v>
      </c>
      <c r="LG58" s="847" t="s">
        <v>1625</v>
      </c>
      <c r="LH58" s="846" t="s">
        <v>1625</v>
      </c>
      <c r="LI58" s="846" t="s">
        <v>1625</v>
      </c>
      <c r="LJ58" s="846" t="s">
        <v>1625</v>
      </c>
      <c r="LK58" s="729">
        <v>0</v>
      </c>
      <c r="LL58" s="1023">
        <v>37</v>
      </c>
      <c r="LM58" s="847" t="s">
        <v>1632</v>
      </c>
      <c r="LN58" s="846" t="s">
        <v>1632</v>
      </c>
      <c r="LO58" s="846" t="s">
        <v>1632</v>
      </c>
      <c r="LP58" s="846" t="s">
        <v>1632</v>
      </c>
      <c r="LQ58" s="729">
        <v>60</v>
      </c>
      <c r="LR58" s="1023">
        <v>1</v>
      </c>
      <c r="LS58" s="847" t="s">
        <v>1632</v>
      </c>
      <c r="LT58" s="846" t="s">
        <v>1632</v>
      </c>
      <c r="LU58" s="846" t="s">
        <v>1632</v>
      </c>
      <c r="LV58" s="846" t="s">
        <v>1632</v>
      </c>
      <c r="LW58" s="729">
        <v>40</v>
      </c>
      <c r="LX58" s="1023">
        <v>1</v>
      </c>
      <c r="LY58" s="847" t="s">
        <v>1632</v>
      </c>
      <c r="LZ58" s="846" t="s">
        <v>1632</v>
      </c>
      <c r="MA58" s="846" t="s">
        <v>1632</v>
      </c>
      <c r="MB58" s="846" t="s">
        <v>1632</v>
      </c>
      <c r="MC58" s="729">
        <v>40</v>
      </c>
      <c r="MD58" s="1023">
        <v>1</v>
      </c>
      <c r="ME58" s="847" t="s">
        <v>1625</v>
      </c>
      <c r="MF58" s="846" t="s">
        <v>1625</v>
      </c>
      <c r="MG58" s="846" t="s">
        <v>1632</v>
      </c>
      <c r="MH58" s="846" t="s">
        <v>1632</v>
      </c>
      <c r="MI58" s="729">
        <v>20</v>
      </c>
      <c r="MJ58" s="1023">
        <v>33</v>
      </c>
      <c r="MK58" s="847" t="s">
        <v>1632</v>
      </c>
      <c r="ML58" s="846" t="s">
        <v>1632</v>
      </c>
      <c r="MM58" s="846" t="s">
        <v>1625</v>
      </c>
      <c r="MN58" s="729">
        <v>30</v>
      </c>
      <c r="MO58" s="1023">
        <v>4</v>
      </c>
      <c r="MP58" s="847" t="s">
        <v>1632</v>
      </c>
      <c r="MQ58" s="846" t="s">
        <v>1632</v>
      </c>
      <c r="MR58" s="846" t="s">
        <v>1632</v>
      </c>
      <c r="MS58" s="846" t="s">
        <v>1632</v>
      </c>
      <c r="MT58" s="729">
        <v>40</v>
      </c>
      <c r="MU58" s="1023">
        <v>1</v>
      </c>
      <c r="MV58" s="846" t="s">
        <v>1632</v>
      </c>
      <c r="MW58" s="846" t="s">
        <v>1632</v>
      </c>
      <c r="MX58" s="846" t="s">
        <v>1632</v>
      </c>
      <c r="MY58" s="846" t="s">
        <v>1632</v>
      </c>
      <c r="MZ58" s="729">
        <v>40</v>
      </c>
      <c r="NA58" s="1023">
        <v>1</v>
      </c>
      <c r="NB58" s="715">
        <v>53.76</v>
      </c>
      <c r="NC58" s="715">
        <f t="shared" si="3"/>
        <v>56</v>
      </c>
      <c r="ND58" s="714">
        <v>18</v>
      </c>
      <c r="NE58" s="715">
        <v>46</v>
      </c>
      <c r="NF58" s="731">
        <v>137.40458015267177</v>
      </c>
      <c r="NG58" s="715">
        <v>11</v>
      </c>
      <c r="NH58" s="715">
        <v>18</v>
      </c>
      <c r="NI58" s="715">
        <v>46</v>
      </c>
      <c r="NJ58" s="731">
        <v>137.40458015267177</v>
      </c>
      <c r="NK58" s="715">
        <v>11</v>
      </c>
      <c r="NL58" s="715">
        <v>0</v>
      </c>
      <c r="NM58" s="715">
        <v>57</v>
      </c>
      <c r="NN58" s="2946">
        <v>0</v>
      </c>
      <c r="NO58" s="715">
        <v>57</v>
      </c>
      <c r="NP58" s="715">
        <v>131</v>
      </c>
      <c r="NQ58" s="3206">
        <v>0</v>
      </c>
      <c r="NR58" s="3349">
        <v>0</v>
      </c>
      <c r="NS58" s="3206">
        <v>44</v>
      </c>
      <c r="NT58" s="3206">
        <v>0</v>
      </c>
      <c r="NU58" s="3207">
        <v>0</v>
      </c>
      <c r="NV58" s="3206">
        <v>44</v>
      </c>
      <c r="NW58" s="3206">
        <v>12</v>
      </c>
      <c r="NX58" s="3207">
        <v>8.3333333333333321</v>
      </c>
      <c r="NY58" s="3206">
        <v>12</v>
      </c>
      <c r="NZ58" s="3206">
        <v>1</v>
      </c>
      <c r="OA58" s="3208">
        <v>6.9444444444444438</v>
      </c>
      <c r="OB58" s="3206">
        <v>15</v>
      </c>
      <c r="OC58" s="714">
        <v>46</v>
      </c>
      <c r="OD58" s="2946">
        <v>348.4848484848485</v>
      </c>
      <c r="OE58" s="733">
        <v>3</v>
      </c>
      <c r="OF58" s="714" t="s">
        <v>31</v>
      </c>
      <c r="OG58" s="731" t="s">
        <v>31</v>
      </c>
      <c r="OH58" s="733" t="str">
        <f t="shared" si="52"/>
        <v>-</v>
      </c>
      <c r="OI58" s="981">
        <v>20.21857923497268</v>
      </c>
      <c r="OJ58" s="733">
        <f t="shared" si="126"/>
        <v>77</v>
      </c>
      <c r="OK58" s="1355" t="s">
        <v>3043</v>
      </c>
      <c r="OL58" s="1355" t="s">
        <v>3044</v>
      </c>
      <c r="OM58" s="1355">
        <v>10</v>
      </c>
      <c r="ON58" s="3559">
        <v>63.291139240506332</v>
      </c>
      <c r="OO58" s="1355">
        <v>3</v>
      </c>
      <c r="OP58" s="977"/>
      <c r="OQ58" s="712">
        <v>37.5</v>
      </c>
      <c r="OR58" s="712">
        <v>7.7</v>
      </c>
      <c r="OS58" s="712">
        <v>0</v>
      </c>
      <c r="OT58" s="712">
        <v>12.5</v>
      </c>
      <c r="OU58" s="712">
        <v>23.076923076923077</v>
      </c>
      <c r="OV58" s="712">
        <v>20</v>
      </c>
      <c r="OW58" s="699">
        <f t="shared" si="53"/>
        <v>8</v>
      </c>
      <c r="OX58" s="712">
        <v>16.796153846153846</v>
      </c>
      <c r="OY58" s="699">
        <f t="shared" si="53"/>
        <v>13</v>
      </c>
      <c r="OZ58" s="712">
        <v>0</v>
      </c>
      <c r="PA58" s="712">
        <v>0</v>
      </c>
      <c r="PB58" s="712">
        <v>0</v>
      </c>
      <c r="PC58" s="712">
        <v>0</v>
      </c>
      <c r="PD58" s="712">
        <v>15.384615384615385</v>
      </c>
      <c r="PE58" s="712">
        <v>20</v>
      </c>
      <c r="PF58" s="699">
        <f t="shared" si="54"/>
        <v>11</v>
      </c>
      <c r="PG58" s="712">
        <v>5.8974358974358978</v>
      </c>
      <c r="PH58" s="699">
        <f t="shared" si="55"/>
        <v>60</v>
      </c>
      <c r="PI58" s="712">
        <v>40</v>
      </c>
      <c r="PJ58" s="699">
        <f t="shared" si="56"/>
        <v>8</v>
      </c>
      <c r="PK58" s="985">
        <v>22.693589743589744</v>
      </c>
      <c r="PL58" s="699">
        <f t="shared" si="56"/>
        <v>44</v>
      </c>
      <c r="PM58" s="985">
        <v>0</v>
      </c>
      <c r="PN58" s="985">
        <v>0</v>
      </c>
      <c r="PO58" s="699">
        <f t="shared" si="57"/>
        <v>37</v>
      </c>
      <c r="PP58" s="712">
        <v>0</v>
      </c>
      <c r="PQ58" s="985">
        <v>0</v>
      </c>
      <c r="PR58" s="699">
        <f t="shared" si="58"/>
        <v>24</v>
      </c>
      <c r="PS58" s="982">
        <v>30</v>
      </c>
      <c r="PT58" s="725">
        <v>36.666666666666664</v>
      </c>
      <c r="PU58" s="699">
        <v>68</v>
      </c>
      <c r="PV58" s="699">
        <v>16</v>
      </c>
      <c r="PW58" s="725">
        <v>62.5</v>
      </c>
      <c r="PX58" s="699">
        <v>19</v>
      </c>
      <c r="PY58" s="715">
        <v>28</v>
      </c>
      <c r="PZ58" s="725">
        <v>89.285714285714292</v>
      </c>
      <c r="QA58" s="699">
        <v>2</v>
      </c>
      <c r="QB58" s="982">
        <v>29</v>
      </c>
      <c r="QC58" s="715">
        <v>44.827586206896555</v>
      </c>
      <c r="QD58" s="699">
        <v>38</v>
      </c>
      <c r="QE58" s="716">
        <v>0</v>
      </c>
      <c r="QF58" s="3644">
        <v>0</v>
      </c>
      <c r="QG58" s="699">
        <v>23</v>
      </c>
      <c r="QH58" s="1363" t="s">
        <v>1627</v>
      </c>
      <c r="QI58" s="712">
        <v>67.64705882352942</v>
      </c>
      <c r="QJ58" s="712">
        <v>76</v>
      </c>
      <c r="QK58" s="699">
        <f t="shared" si="59"/>
        <v>54</v>
      </c>
      <c r="QL58" s="715">
        <v>25</v>
      </c>
      <c r="QM58" s="709">
        <v>33.333333333333329</v>
      </c>
      <c r="QN58" s="703">
        <v>0</v>
      </c>
      <c r="QO58" s="978">
        <v>77</v>
      </c>
      <c r="QP58" s="705">
        <v>6</v>
      </c>
      <c r="QQ58" s="3553">
        <v>100</v>
      </c>
      <c r="QR58" s="709">
        <v>0</v>
      </c>
      <c r="QS58" s="978">
        <f t="shared" si="60"/>
        <v>74</v>
      </c>
      <c r="QT58" s="703">
        <v>1015.2</v>
      </c>
      <c r="QU58" s="978">
        <f t="shared" si="61"/>
        <v>27</v>
      </c>
      <c r="QV58" s="703">
        <v>0</v>
      </c>
      <c r="QW58" s="978">
        <f t="shared" si="62"/>
        <v>31</v>
      </c>
      <c r="QX58" s="703">
        <v>0</v>
      </c>
      <c r="QY58" s="979">
        <f t="shared" si="63"/>
        <v>12</v>
      </c>
      <c r="QZ58" s="712">
        <v>0</v>
      </c>
      <c r="RA58" s="699">
        <v>30</v>
      </c>
      <c r="RB58" s="712">
        <v>267.74</v>
      </c>
      <c r="RC58" s="699">
        <v>39</v>
      </c>
      <c r="RD58" s="712">
        <v>0</v>
      </c>
      <c r="RE58" s="699">
        <v>24</v>
      </c>
      <c r="RF58" s="712">
        <v>0</v>
      </c>
      <c r="RG58" s="699">
        <v>32</v>
      </c>
      <c r="RH58" s="699">
        <v>0</v>
      </c>
      <c r="RI58" s="978">
        <f t="shared" si="64"/>
        <v>62</v>
      </c>
      <c r="RJ58" s="712">
        <v>0</v>
      </c>
      <c r="RK58" s="978">
        <f t="shared" si="64"/>
        <v>63</v>
      </c>
      <c r="RL58" s="712">
        <v>0</v>
      </c>
      <c r="RM58" s="978">
        <f t="shared" si="64"/>
        <v>46</v>
      </c>
      <c r="RN58" s="712">
        <v>0</v>
      </c>
      <c r="RO58" s="978">
        <f t="shared" si="64"/>
        <v>47</v>
      </c>
      <c r="RP58" s="712">
        <v>0</v>
      </c>
      <c r="RQ58" s="978">
        <f t="shared" si="65"/>
        <v>2</v>
      </c>
      <c r="RR58" s="712">
        <v>0</v>
      </c>
      <c r="RS58" s="978">
        <f t="shared" si="65"/>
        <v>1</v>
      </c>
      <c r="RT58" s="712">
        <v>0</v>
      </c>
      <c r="RU58" s="978">
        <f t="shared" si="65"/>
        <v>38</v>
      </c>
      <c r="RV58" s="712">
        <f t="shared" si="66"/>
        <v>0</v>
      </c>
      <c r="RW58" s="978">
        <f t="shared" si="67"/>
        <v>39</v>
      </c>
      <c r="RX58" s="712">
        <v>5</v>
      </c>
      <c r="RY58" s="712" t="s">
        <v>1632</v>
      </c>
      <c r="RZ58" s="712">
        <v>5</v>
      </c>
      <c r="SA58" s="712" t="s">
        <v>1632</v>
      </c>
      <c r="SB58" s="712">
        <v>5</v>
      </c>
      <c r="SC58" s="712" t="s">
        <v>1632</v>
      </c>
      <c r="SD58" s="712">
        <v>5</v>
      </c>
      <c r="SE58" s="712" t="s">
        <v>1632</v>
      </c>
      <c r="SF58" s="712">
        <v>0</v>
      </c>
      <c r="SG58" s="712" t="s">
        <v>1625</v>
      </c>
      <c r="SH58" s="712">
        <v>20</v>
      </c>
      <c r="SI58" s="699">
        <f t="shared" si="68"/>
        <v>17</v>
      </c>
      <c r="SJ58" s="712">
        <v>5</v>
      </c>
      <c r="SK58" s="712" t="s">
        <v>1632</v>
      </c>
      <c r="SL58" s="712">
        <v>5</v>
      </c>
      <c r="SM58" s="712" t="s">
        <v>1632</v>
      </c>
      <c r="SN58" s="712">
        <v>5</v>
      </c>
      <c r="SO58" s="712" t="s">
        <v>1632</v>
      </c>
      <c r="SP58" s="712">
        <v>5</v>
      </c>
      <c r="SQ58" s="712" t="s">
        <v>1632</v>
      </c>
      <c r="SR58" s="712">
        <v>20</v>
      </c>
      <c r="SS58" s="699">
        <f t="shared" si="69"/>
        <v>1</v>
      </c>
      <c r="ST58" s="712">
        <v>5</v>
      </c>
      <c r="SU58" s="712" t="s">
        <v>1632</v>
      </c>
      <c r="SV58" s="712">
        <v>5</v>
      </c>
      <c r="SW58" s="712" t="s">
        <v>1632</v>
      </c>
      <c r="SX58" s="712">
        <v>5</v>
      </c>
      <c r="SY58" s="712" t="s">
        <v>1632</v>
      </c>
      <c r="SZ58" s="712">
        <v>15</v>
      </c>
      <c r="TA58" s="699">
        <f t="shared" si="70"/>
        <v>1</v>
      </c>
      <c r="TB58" s="699">
        <v>10</v>
      </c>
      <c r="TC58" s="699" t="s">
        <v>1632</v>
      </c>
      <c r="TD58" s="699">
        <v>10</v>
      </c>
      <c r="TE58" s="699" t="s">
        <v>1632</v>
      </c>
      <c r="TF58" s="699">
        <v>10</v>
      </c>
      <c r="TG58" s="699" t="s">
        <v>1632</v>
      </c>
      <c r="TH58" s="699">
        <v>10</v>
      </c>
      <c r="TI58" s="699" t="s">
        <v>1632</v>
      </c>
      <c r="TJ58" s="699">
        <v>40</v>
      </c>
      <c r="TK58" s="699">
        <f t="shared" si="71"/>
        <v>1</v>
      </c>
      <c r="TL58" s="989">
        <v>10</v>
      </c>
      <c r="TM58" s="989">
        <v>10</v>
      </c>
      <c r="TN58" s="989">
        <v>10</v>
      </c>
      <c r="TO58" s="989">
        <v>10</v>
      </c>
      <c r="TP58" s="989">
        <v>40</v>
      </c>
      <c r="TQ58" s="699">
        <f t="shared" si="72"/>
        <v>1</v>
      </c>
      <c r="TR58" s="712" t="s">
        <v>1632</v>
      </c>
      <c r="TS58" s="712" t="s">
        <v>1632</v>
      </c>
      <c r="TT58" s="712" t="s">
        <v>1632</v>
      </c>
      <c r="TU58" s="712" t="s">
        <v>1632</v>
      </c>
      <c r="TV58" s="712">
        <v>5</v>
      </c>
      <c r="TW58" s="712">
        <v>5</v>
      </c>
      <c r="TX58" s="712">
        <v>5</v>
      </c>
      <c r="TY58" s="712">
        <v>5</v>
      </c>
      <c r="TZ58" s="712">
        <v>20</v>
      </c>
      <c r="UA58" s="699">
        <f t="shared" si="73"/>
        <v>1</v>
      </c>
      <c r="UB58" s="712">
        <v>10</v>
      </c>
      <c r="UC58" s="712">
        <v>10</v>
      </c>
      <c r="UD58" s="712">
        <v>0</v>
      </c>
      <c r="UE58" s="712">
        <v>0</v>
      </c>
      <c r="UF58" s="712">
        <v>20</v>
      </c>
      <c r="UG58" s="699">
        <f t="shared" si="74"/>
        <v>34</v>
      </c>
      <c r="UH58" s="715">
        <v>0</v>
      </c>
      <c r="UI58" s="712">
        <v>0</v>
      </c>
      <c r="UJ58" s="699">
        <v>25</v>
      </c>
      <c r="UK58" s="715">
        <v>0</v>
      </c>
      <c r="UL58" s="712">
        <v>0</v>
      </c>
      <c r="UM58" s="699">
        <v>54</v>
      </c>
      <c r="UN58" s="715">
        <v>0</v>
      </c>
      <c r="UO58" s="712">
        <v>0</v>
      </c>
      <c r="UP58" s="699">
        <v>43</v>
      </c>
      <c r="UQ58" s="715">
        <v>0</v>
      </c>
      <c r="UR58" s="712">
        <v>0</v>
      </c>
      <c r="US58" s="699">
        <v>43</v>
      </c>
      <c r="UT58" s="712">
        <v>0</v>
      </c>
      <c r="UU58" s="699">
        <v>77</v>
      </c>
      <c r="UV58" s="712">
        <v>0</v>
      </c>
      <c r="UW58" s="699">
        <v>76</v>
      </c>
      <c r="UX58" s="1099">
        <v>0</v>
      </c>
      <c r="UY58" s="699">
        <v>42</v>
      </c>
      <c r="UZ58" s="989">
        <v>0</v>
      </c>
      <c r="VA58" s="989">
        <v>73</v>
      </c>
      <c r="VB58" s="989">
        <v>0.4</v>
      </c>
      <c r="VC58" s="989">
        <v>1</v>
      </c>
      <c r="VD58" s="989">
        <v>0</v>
      </c>
      <c r="VE58" s="989">
        <v>51</v>
      </c>
      <c r="VF58" s="989">
        <v>0</v>
      </c>
      <c r="VG58" s="989">
        <v>49</v>
      </c>
      <c r="VH58" s="989">
        <v>0</v>
      </c>
      <c r="VI58" s="989">
        <v>44</v>
      </c>
      <c r="VJ58" s="989">
        <v>0</v>
      </c>
      <c r="VK58" s="989">
        <v>44</v>
      </c>
      <c r="VL58" s="989">
        <v>0</v>
      </c>
      <c r="VM58" s="989">
        <v>7</v>
      </c>
      <c r="VN58" s="989">
        <v>0</v>
      </c>
      <c r="VO58" s="989">
        <v>7</v>
      </c>
      <c r="VP58" s="989">
        <v>0</v>
      </c>
      <c r="VQ58" s="989">
        <v>0</v>
      </c>
      <c r="VR58" s="989">
        <v>76</v>
      </c>
      <c r="VS58" s="989">
        <v>0</v>
      </c>
      <c r="VT58" s="989">
        <v>0</v>
      </c>
      <c r="VU58" s="989">
        <v>72</v>
      </c>
      <c r="VV58" s="989">
        <v>0</v>
      </c>
      <c r="VW58" s="989">
        <v>0</v>
      </c>
      <c r="VX58" s="989">
        <v>65</v>
      </c>
      <c r="VY58" s="989">
        <v>1</v>
      </c>
      <c r="VZ58" s="989">
        <v>230.94688221709006</v>
      </c>
      <c r="WA58" s="989">
        <v>3</v>
      </c>
      <c r="WB58" s="989">
        <v>0</v>
      </c>
      <c r="WC58" s="989">
        <v>0</v>
      </c>
      <c r="WD58" s="989">
        <v>76</v>
      </c>
      <c r="WE58" s="989">
        <v>0</v>
      </c>
      <c r="WF58" s="989">
        <v>0</v>
      </c>
      <c r="WG58" s="989">
        <v>75</v>
      </c>
      <c r="WH58" s="989">
        <v>0</v>
      </c>
      <c r="WI58" s="989">
        <v>51</v>
      </c>
      <c r="WJ58" s="989">
        <v>0</v>
      </c>
      <c r="WK58" s="989">
        <v>10</v>
      </c>
      <c r="WL58" s="989">
        <v>0</v>
      </c>
      <c r="WM58" s="989">
        <v>2</v>
      </c>
      <c r="WN58" s="989">
        <v>0</v>
      </c>
      <c r="WO58" s="989">
        <v>51</v>
      </c>
      <c r="WP58" s="989">
        <v>0</v>
      </c>
      <c r="WQ58" s="989">
        <v>19</v>
      </c>
      <c r="WR58" s="989">
        <v>0</v>
      </c>
      <c r="WS58" s="989">
        <v>31</v>
      </c>
      <c r="WT58" s="989">
        <v>0</v>
      </c>
      <c r="WU58" s="989">
        <v>25</v>
      </c>
      <c r="WV58" s="989">
        <v>0</v>
      </c>
      <c r="WW58" s="989">
        <v>12</v>
      </c>
      <c r="WX58" s="989">
        <v>0</v>
      </c>
      <c r="WY58" s="989">
        <v>41</v>
      </c>
      <c r="WZ58" s="712">
        <v>967.74</v>
      </c>
      <c r="XA58" s="699">
        <v>2</v>
      </c>
      <c r="XB58" s="712">
        <v>0</v>
      </c>
      <c r="XC58" s="712">
        <v>72</v>
      </c>
      <c r="XD58" s="712">
        <v>0</v>
      </c>
      <c r="XE58" s="699">
        <v>43</v>
      </c>
      <c r="XF58" s="712">
        <v>0</v>
      </c>
      <c r="XG58" s="712">
        <v>23</v>
      </c>
      <c r="XH58" s="712">
        <v>0</v>
      </c>
      <c r="XI58" s="699">
        <v>28</v>
      </c>
      <c r="XJ58" s="712">
        <v>0</v>
      </c>
      <c r="XK58" s="699">
        <v>76</v>
      </c>
      <c r="XL58" s="712">
        <v>2258.06</v>
      </c>
      <c r="XM58" s="699">
        <v>2</v>
      </c>
      <c r="XO58" s="714"/>
      <c r="XP58" s="725"/>
      <c r="XQ58" s="715"/>
      <c r="XR58" s="714"/>
      <c r="XS58" s="725"/>
      <c r="XT58" s="715"/>
      <c r="XU58" s="715"/>
      <c r="XV58" s="712"/>
      <c r="XW58" s="715"/>
      <c r="XX58" s="1169">
        <v>30</v>
      </c>
      <c r="XY58" s="1174">
        <v>0</v>
      </c>
      <c r="XZ58" s="1168">
        <f t="shared" si="75"/>
        <v>69</v>
      </c>
      <c r="YA58" s="715">
        <v>16</v>
      </c>
      <c r="YB58" s="725">
        <v>12.5</v>
      </c>
      <c r="YC58" s="715">
        <f t="shared" si="76"/>
        <v>70</v>
      </c>
      <c r="YD58" s="714">
        <v>45</v>
      </c>
      <c r="YE58" s="725">
        <v>6.8965517241379306</v>
      </c>
      <c r="YF58" s="715">
        <f t="shared" si="77"/>
        <v>28</v>
      </c>
      <c r="YG58" s="699">
        <v>17</v>
      </c>
      <c r="YH58" s="1099">
        <v>5.8823529411764701</v>
      </c>
      <c r="YI58" s="715">
        <f t="shared" si="78"/>
        <v>10</v>
      </c>
      <c r="YJ58" s="714">
        <v>45</v>
      </c>
      <c r="YK58" s="712">
        <v>10.344827586206897</v>
      </c>
      <c r="YL58" s="715">
        <f t="shared" si="79"/>
        <v>1</v>
      </c>
      <c r="YM58" s="699">
        <v>17</v>
      </c>
      <c r="YN58" s="712">
        <v>11.76470588235294</v>
      </c>
      <c r="YO58" s="715">
        <f t="shared" si="80"/>
        <v>4</v>
      </c>
      <c r="YP58" s="1178">
        <v>0</v>
      </c>
      <c r="YQ58" s="1099">
        <v>0</v>
      </c>
      <c r="YR58" s="1099">
        <v>0</v>
      </c>
      <c r="YS58" s="1099">
        <v>0</v>
      </c>
      <c r="YT58" s="1099">
        <v>0</v>
      </c>
      <c r="YU58" s="1099">
        <v>0</v>
      </c>
      <c r="YV58" s="1099">
        <v>0</v>
      </c>
      <c r="YW58" s="1099">
        <v>0</v>
      </c>
      <c r="YX58" s="1099">
        <v>0</v>
      </c>
      <c r="YY58" s="1099">
        <v>0</v>
      </c>
      <c r="YZ58" s="1099">
        <v>0</v>
      </c>
      <c r="ZA58" s="1188" t="s">
        <v>1730</v>
      </c>
      <c r="ZB58" s="985">
        <v>100</v>
      </c>
      <c r="ZC58" s="985">
        <v>0</v>
      </c>
      <c r="ZD58" s="985">
        <v>50</v>
      </c>
      <c r="ZE58" s="985">
        <v>0</v>
      </c>
      <c r="ZF58" s="985">
        <v>0</v>
      </c>
      <c r="ZG58" s="985">
        <v>0</v>
      </c>
      <c r="ZH58" s="985">
        <v>0</v>
      </c>
      <c r="ZI58" s="985">
        <v>0</v>
      </c>
      <c r="ZJ58" s="985">
        <v>0</v>
      </c>
      <c r="ZK58" s="985">
        <v>0</v>
      </c>
      <c r="ZL58" s="985">
        <v>0</v>
      </c>
      <c r="ZM58" s="699">
        <v>2</v>
      </c>
      <c r="ZN58" s="714" t="s">
        <v>1650</v>
      </c>
      <c r="ZO58" s="715" t="s">
        <v>1651</v>
      </c>
      <c r="ZP58" s="715" t="s">
        <v>1634</v>
      </c>
      <c r="ZQ58" s="715" t="s">
        <v>1634</v>
      </c>
      <c r="ZR58" s="715" t="s">
        <v>1650</v>
      </c>
      <c r="ZS58" s="715" t="s">
        <v>1650</v>
      </c>
      <c r="ZT58" s="715">
        <v>2</v>
      </c>
      <c r="ZU58" s="715">
        <v>0</v>
      </c>
      <c r="ZV58" s="715">
        <v>1</v>
      </c>
      <c r="ZW58" s="715">
        <v>1</v>
      </c>
      <c r="ZX58" s="715">
        <v>2</v>
      </c>
      <c r="ZY58" s="715">
        <v>2</v>
      </c>
      <c r="ZZ58" s="715">
        <f t="shared" si="81"/>
        <v>8</v>
      </c>
      <c r="AAA58" s="715">
        <f t="shared" si="82"/>
        <v>9</v>
      </c>
      <c r="AAB58" s="716" t="s">
        <v>31</v>
      </c>
      <c r="AAC58" s="712" t="s">
        <v>31</v>
      </c>
      <c r="AAD58" s="712" t="s">
        <v>31</v>
      </c>
      <c r="AAE58" s="712" t="s">
        <v>31</v>
      </c>
      <c r="AAF58" s="712" t="s">
        <v>31</v>
      </c>
      <c r="AAG58" s="712" t="s">
        <v>31</v>
      </c>
      <c r="AAH58" s="714">
        <v>1</v>
      </c>
      <c r="AAI58" s="715">
        <v>0</v>
      </c>
      <c r="AAJ58" s="715">
        <v>3</v>
      </c>
      <c r="AAK58" s="715">
        <v>1</v>
      </c>
      <c r="AAL58" s="715">
        <v>1</v>
      </c>
      <c r="AAM58" s="733">
        <v>1</v>
      </c>
      <c r="AAN58" s="2996">
        <v>7.2463768115942031</v>
      </c>
      <c r="AAO58" s="2954">
        <f t="shared" si="83"/>
        <v>1</v>
      </c>
      <c r="AAP58" s="2995">
        <v>0</v>
      </c>
      <c r="AAQ58" s="2954">
        <f t="shared" si="84"/>
        <v>58</v>
      </c>
      <c r="AAR58" s="2995">
        <v>21.739130434782609</v>
      </c>
      <c r="AAS58" s="2954">
        <f t="shared" si="85"/>
        <v>1</v>
      </c>
      <c r="AAT58" s="2995">
        <v>7.2463768115942031</v>
      </c>
      <c r="AAU58" s="2954">
        <f t="shared" si="86"/>
        <v>2</v>
      </c>
      <c r="AAV58" s="2995">
        <v>7.2463768115942031</v>
      </c>
      <c r="AAW58" s="2954">
        <f t="shared" si="87"/>
        <v>2</v>
      </c>
      <c r="AAX58" s="2995">
        <v>7.2463768115942031</v>
      </c>
      <c r="AAY58" s="2954">
        <f t="shared" si="88"/>
        <v>1</v>
      </c>
      <c r="AAZ58" s="982">
        <v>1</v>
      </c>
      <c r="ABA58" s="699">
        <v>0</v>
      </c>
      <c r="ABB58" s="699">
        <v>0</v>
      </c>
      <c r="ABC58" s="2988">
        <v>7.2463768115942031</v>
      </c>
      <c r="ABD58" s="2954">
        <f t="shared" si="89"/>
        <v>1</v>
      </c>
      <c r="ABE58" s="2955">
        <v>0</v>
      </c>
      <c r="ABF58" s="2954">
        <f t="shared" si="89"/>
        <v>28</v>
      </c>
      <c r="ABG58" s="2955">
        <v>0</v>
      </c>
      <c r="ABH58" s="2993">
        <f t="shared" si="89"/>
        <v>32</v>
      </c>
      <c r="ABI58" s="982">
        <v>0</v>
      </c>
      <c r="ABJ58" s="731">
        <v>0</v>
      </c>
      <c r="ABK58" s="715">
        <f t="shared" si="90"/>
        <v>31</v>
      </c>
      <c r="ABL58" s="716" t="s">
        <v>106</v>
      </c>
      <c r="ABM58" s="712" t="s">
        <v>106</v>
      </c>
      <c r="ABN58" s="715">
        <v>3</v>
      </c>
      <c r="ABO58" s="715">
        <v>3</v>
      </c>
      <c r="ABP58" s="715">
        <f t="shared" si="91"/>
        <v>6</v>
      </c>
      <c r="ABQ58" s="715">
        <f t="shared" si="92"/>
        <v>1</v>
      </c>
      <c r="ABR58" s="1201" t="s">
        <v>1632</v>
      </c>
      <c r="ABS58" s="1202" t="s">
        <v>1632</v>
      </c>
      <c r="ABT58" s="1202" t="s">
        <v>1632</v>
      </c>
      <c r="ABU58" s="1202" t="s">
        <v>1632</v>
      </c>
      <c r="ABV58" s="725">
        <v>5</v>
      </c>
      <c r="ABW58" s="725">
        <v>5</v>
      </c>
      <c r="ABX58" s="725">
        <v>5</v>
      </c>
      <c r="ABY58" s="725">
        <v>5</v>
      </c>
      <c r="ABZ58" s="715">
        <f t="shared" si="93"/>
        <v>20</v>
      </c>
      <c r="ACA58" s="715">
        <f t="shared" si="94"/>
        <v>1</v>
      </c>
      <c r="ACB58" s="983" t="s">
        <v>1632</v>
      </c>
      <c r="ACC58" s="725" t="s">
        <v>1625</v>
      </c>
      <c r="ACD58" s="725" t="s">
        <v>1632</v>
      </c>
      <c r="ACE58" s="725" t="s">
        <v>1632</v>
      </c>
      <c r="ACF58" s="725">
        <v>5</v>
      </c>
      <c r="ACG58" s="725">
        <v>0</v>
      </c>
      <c r="ACH58" s="725">
        <v>5</v>
      </c>
      <c r="ACI58" s="725">
        <v>5</v>
      </c>
      <c r="ACJ58" s="715">
        <f t="shared" si="95"/>
        <v>15</v>
      </c>
      <c r="ACK58" s="715">
        <f t="shared" si="96"/>
        <v>46</v>
      </c>
      <c r="ACL58" s="982">
        <v>0</v>
      </c>
      <c r="ACM58" s="715">
        <v>0</v>
      </c>
      <c r="ACN58" s="1089">
        <v>0</v>
      </c>
      <c r="ACO58" s="715">
        <v>75</v>
      </c>
      <c r="ACP58" s="1089">
        <v>0</v>
      </c>
      <c r="ACQ58" s="980" t="s">
        <v>31</v>
      </c>
      <c r="ACR58" s="982">
        <v>0</v>
      </c>
      <c r="ACS58" s="1090">
        <v>75</v>
      </c>
      <c r="ACT58" s="983" t="s">
        <v>1625</v>
      </c>
      <c r="ACU58" s="725" t="s">
        <v>1625</v>
      </c>
      <c r="ACV58" s="725" t="s">
        <v>1625</v>
      </c>
      <c r="ACW58" s="725" t="s">
        <v>1625</v>
      </c>
      <c r="ACX58" s="725">
        <v>0</v>
      </c>
      <c r="ACY58" s="725">
        <v>0</v>
      </c>
      <c r="ACZ58" s="725">
        <v>0</v>
      </c>
      <c r="ADA58" s="725">
        <v>0</v>
      </c>
      <c r="ADB58" s="715">
        <f t="shared" si="97"/>
        <v>0</v>
      </c>
      <c r="ADC58" s="715">
        <f t="shared" si="98"/>
        <v>28</v>
      </c>
      <c r="ADD58" s="984" t="s">
        <v>1632</v>
      </c>
      <c r="ADE58" s="985" t="s">
        <v>1632</v>
      </c>
      <c r="ADF58" s="985" t="s">
        <v>1625</v>
      </c>
      <c r="ADG58" s="985" t="s">
        <v>1625</v>
      </c>
      <c r="ADH58" s="985">
        <v>5</v>
      </c>
      <c r="ADI58" s="985">
        <v>5</v>
      </c>
      <c r="ADJ58" s="985">
        <v>0</v>
      </c>
      <c r="ADK58" s="985">
        <v>0</v>
      </c>
      <c r="ADL58" s="715">
        <f t="shared" si="99"/>
        <v>10</v>
      </c>
      <c r="ADM58" s="715">
        <f t="shared" si="100"/>
        <v>40</v>
      </c>
      <c r="ADN58" s="1169">
        <v>0</v>
      </c>
      <c r="ADO58" s="1168">
        <v>0</v>
      </c>
      <c r="ADP58" s="1168">
        <v>0</v>
      </c>
      <c r="ADQ58" s="989">
        <v>0</v>
      </c>
      <c r="ADR58" s="989">
        <v>0</v>
      </c>
      <c r="ADS58" s="989">
        <v>0</v>
      </c>
      <c r="ADT58" s="989">
        <v>38</v>
      </c>
      <c r="ADU58" s="989">
        <v>1</v>
      </c>
      <c r="ADV58" s="989">
        <v>25</v>
      </c>
      <c r="ADW58" s="989">
        <v>200</v>
      </c>
      <c r="ADX58" s="989">
        <v>25</v>
      </c>
      <c r="ADY58" s="989">
        <v>200</v>
      </c>
      <c r="ADZ58" s="989">
        <v>1526.7175572519086</v>
      </c>
      <c r="AEA58" s="989">
        <v>7</v>
      </c>
      <c r="AEB58" s="989">
        <v>1</v>
      </c>
      <c r="AEC58" s="989">
        <v>25</v>
      </c>
      <c r="AED58" s="989">
        <v>200</v>
      </c>
      <c r="AEE58" s="989">
        <v>25</v>
      </c>
      <c r="AEF58" s="989">
        <v>200</v>
      </c>
      <c r="AEG58" s="989">
        <v>1526.7175572519086</v>
      </c>
      <c r="AEH58" s="729">
        <v>12</v>
      </c>
      <c r="AEI58" s="987"/>
      <c r="AEM58" s="715">
        <v>21</v>
      </c>
      <c r="AEN58" s="715">
        <v>15</v>
      </c>
      <c r="AEO58" s="989">
        <v>1</v>
      </c>
      <c r="AEP58" s="1099">
        <v>6.666666666666667</v>
      </c>
      <c r="AEQ58" s="1518">
        <v>18</v>
      </c>
      <c r="AER58" s="1519">
        <v>0</v>
      </c>
      <c r="AES58" s="1519" t="s">
        <v>3182</v>
      </c>
      <c r="AET58" s="1666">
        <v>0</v>
      </c>
      <c r="AEU58" s="1518">
        <v>75</v>
      </c>
      <c r="AEV58" s="989">
        <v>0</v>
      </c>
      <c r="AEW58" s="989">
        <v>1</v>
      </c>
      <c r="AEX58" s="989">
        <v>0</v>
      </c>
      <c r="AEY58" s="989">
        <v>63</v>
      </c>
      <c r="AEZ58" s="1667">
        <v>15</v>
      </c>
      <c r="AFA58" s="1668">
        <v>1.4666666666666666</v>
      </c>
      <c r="AFB58" s="1667">
        <f t="shared" si="101"/>
        <v>77</v>
      </c>
      <c r="AFC58" s="1168">
        <v>4</v>
      </c>
      <c r="AFD58" s="1099">
        <v>0</v>
      </c>
      <c r="AFE58" s="989">
        <f t="shared" si="102"/>
        <v>1</v>
      </c>
      <c r="AFF58" s="715">
        <v>2</v>
      </c>
      <c r="AFG58" s="985">
        <v>0</v>
      </c>
      <c r="AFH58" s="699">
        <f t="shared" si="103"/>
        <v>1</v>
      </c>
      <c r="AFI58" s="989">
        <v>72</v>
      </c>
      <c r="AFJ58" s="715">
        <v>10</v>
      </c>
      <c r="AFK58" s="985">
        <v>13.888888888888889</v>
      </c>
      <c r="AFL58" s="699">
        <f t="shared" si="104"/>
        <v>15</v>
      </c>
      <c r="AFM58" s="707">
        <v>52</v>
      </c>
      <c r="AFN58" s="990">
        <v>0</v>
      </c>
      <c r="AFO58" s="719">
        <v>0</v>
      </c>
      <c r="AFP58" s="979">
        <f t="shared" si="105"/>
        <v>37</v>
      </c>
      <c r="AFQ58" s="715">
        <v>122</v>
      </c>
      <c r="AFR58" s="699">
        <f t="shared" si="105"/>
        <v>2</v>
      </c>
      <c r="AFS58" s="715" t="s">
        <v>31</v>
      </c>
      <c r="AFT58" s="715" t="s">
        <v>31</v>
      </c>
      <c r="AFU58" s="985" t="s">
        <v>31</v>
      </c>
      <c r="AFV58" s="699" t="str">
        <f t="shared" si="106"/>
        <v>-</v>
      </c>
      <c r="AFW58" s="715" t="s">
        <v>31</v>
      </c>
      <c r="AFX58" s="715" t="s">
        <v>31</v>
      </c>
      <c r="AFY58" s="712" t="s">
        <v>31</v>
      </c>
      <c r="AFZ58" s="699" t="str">
        <f t="shared" si="107"/>
        <v>-</v>
      </c>
      <c r="AGA58" s="712">
        <v>25</v>
      </c>
      <c r="AGB58" s="712">
        <v>0</v>
      </c>
      <c r="AGC58" s="712">
        <v>0</v>
      </c>
      <c r="AGD58" s="712">
        <v>75</v>
      </c>
      <c r="AGE58" s="712">
        <v>0</v>
      </c>
      <c r="AGF58" s="712">
        <v>0</v>
      </c>
      <c r="AGG58" s="712">
        <v>0</v>
      </c>
      <c r="AGH58" s="712">
        <v>0</v>
      </c>
      <c r="AGI58" s="712">
        <v>0</v>
      </c>
      <c r="AGJ58" s="715">
        <v>1</v>
      </c>
      <c r="AGK58" s="715">
        <v>0</v>
      </c>
      <c r="AGL58" s="715">
        <v>0</v>
      </c>
      <c r="AGM58" s="715">
        <v>3</v>
      </c>
      <c r="AGN58" s="715">
        <v>0</v>
      </c>
      <c r="AGO58" s="715">
        <v>0</v>
      </c>
      <c r="AGP58" s="715">
        <v>0</v>
      </c>
      <c r="AGQ58" s="715">
        <v>0</v>
      </c>
      <c r="AGR58" s="715">
        <v>0</v>
      </c>
      <c r="AGS58" s="715">
        <v>4</v>
      </c>
      <c r="AGT58" s="712">
        <v>50</v>
      </c>
      <c r="AGU58" s="712">
        <v>50</v>
      </c>
      <c r="AGV58" s="712">
        <v>0</v>
      </c>
      <c r="AGW58" s="712">
        <v>0</v>
      </c>
      <c r="AGX58" s="712">
        <v>0</v>
      </c>
      <c r="AGY58" s="712">
        <v>0</v>
      </c>
      <c r="AGZ58" s="712">
        <v>0</v>
      </c>
      <c r="AHA58" s="712">
        <v>0</v>
      </c>
      <c r="AHB58" s="712">
        <v>0</v>
      </c>
      <c r="AHC58" s="715">
        <v>1</v>
      </c>
      <c r="AHD58" s="715">
        <v>1</v>
      </c>
      <c r="AHE58" s="715">
        <v>0</v>
      </c>
      <c r="AHF58" s="715">
        <v>0</v>
      </c>
      <c r="AHG58" s="715">
        <v>0</v>
      </c>
      <c r="AHH58" s="715">
        <v>0</v>
      </c>
      <c r="AHI58" s="715">
        <v>0</v>
      </c>
      <c r="AHJ58" s="715">
        <v>0</v>
      </c>
      <c r="AHK58" s="715">
        <v>0</v>
      </c>
      <c r="AHL58" s="715">
        <v>2</v>
      </c>
      <c r="AHM58" s="712" t="s">
        <v>31</v>
      </c>
      <c r="AHN58" s="712" t="s">
        <v>31</v>
      </c>
      <c r="AHO58" s="712" t="s">
        <v>31</v>
      </c>
      <c r="AHP58" s="712" t="s">
        <v>31</v>
      </c>
      <c r="AHQ58" s="712" t="s">
        <v>31</v>
      </c>
      <c r="AHR58" s="712" t="s">
        <v>31</v>
      </c>
      <c r="AHS58" s="712" t="s">
        <v>31</v>
      </c>
      <c r="AHT58" s="712" t="s">
        <v>31</v>
      </c>
      <c r="AHU58" s="712" t="s">
        <v>31</v>
      </c>
      <c r="AHV58" s="715">
        <v>0</v>
      </c>
      <c r="AHW58" s="715">
        <v>0</v>
      </c>
      <c r="AHX58" s="715">
        <v>0</v>
      </c>
      <c r="AHY58" s="715">
        <v>0</v>
      </c>
      <c r="AHZ58" s="715">
        <v>0</v>
      </c>
      <c r="AIA58" s="715">
        <v>0</v>
      </c>
      <c r="AIB58" s="715">
        <v>0</v>
      </c>
      <c r="AIC58" s="715">
        <v>0</v>
      </c>
      <c r="AID58" s="715">
        <v>0</v>
      </c>
      <c r="AIE58" s="715">
        <v>0</v>
      </c>
      <c r="AIF58" s="712" t="s">
        <v>1648</v>
      </c>
      <c r="AIG58" s="712" t="s">
        <v>1627</v>
      </c>
      <c r="AIH58" s="709">
        <v>0</v>
      </c>
      <c r="AII58" s="978">
        <f t="shared" si="108"/>
        <v>42</v>
      </c>
      <c r="AIJ58" s="703" t="s">
        <v>1625</v>
      </c>
      <c r="AIK58" s="703" t="s">
        <v>1625</v>
      </c>
      <c r="AIL58" s="703" t="s">
        <v>1625</v>
      </c>
      <c r="AIM58" s="701" t="s">
        <v>1625</v>
      </c>
      <c r="AIN58" s="712" t="s">
        <v>1626</v>
      </c>
      <c r="AIO58" s="712" t="s">
        <v>1623</v>
      </c>
      <c r="AIP58" s="712" t="s">
        <v>1627</v>
      </c>
      <c r="AIQ58" s="712" t="s">
        <v>1627</v>
      </c>
      <c r="AIR58" s="712" t="s">
        <v>1625</v>
      </c>
      <c r="AIS58" s="712" t="s">
        <v>1685</v>
      </c>
      <c r="AIT58" s="712" t="s">
        <v>1648</v>
      </c>
      <c r="AIU58" s="712" t="s">
        <v>1630</v>
      </c>
      <c r="AIV58" s="712" t="s">
        <v>1792</v>
      </c>
      <c r="AIW58" s="699">
        <v>70</v>
      </c>
      <c r="AIX58" s="699">
        <v>4</v>
      </c>
      <c r="AIY58" s="985">
        <v>5.7</v>
      </c>
      <c r="AIZ58" s="699">
        <v>0</v>
      </c>
      <c r="AJA58" s="712">
        <v>0</v>
      </c>
      <c r="AJB58" s="699">
        <f t="shared" si="109"/>
        <v>26</v>
      </c>
      <c r="AJC58" s="712">
        <v>15</v>
      </c>
      <c r="AJD58" s="978">
        <f t="shared" si="110"/>
        <v>3</v>
      </c>
      <c r="AJE58" s="712" t="s">
        <v>1626</v>
      </c>
      <c r="AJF58" s="712" t="s">
        <v>1626</v>
      </c>
      <c r="AJG58" s="712" t="s">
        <v>1625</v>
      </c>
      <c r="AJH58" s="712" t="s">
        <v>1626</v>
      </c>
      <c r="AJI58" s="712">
        <v>0</v>
      </c>
      <c r="AJJ58" s="699">
        <f t="shared" si="111"/>
        <v>60</v>
      </c>
      <c r="AJK58" s="715">
        <v>0</v>
      </c>
      <c r="AJL58" s="712">
        <v>0</v>
      </c>
      <c r="AJM58" s="699">
        <f t="shared" si="112"/>
        <v>39</v>
      </c>
      <c r="AJN58" s="715">
        <v>0</v>
      </c>
      <c r="AJO58" s="712">
        <v>0</v>
      </c>
      <c r="AJP58" s="699">
        <f t="shared" si="113"/>
        <v>17</v>
      </c>
      <c r="AJQ58" s="715">
        <v>0</v>
      </c>
      <c r="AJR58" s="712">
        <v>0</v>
      </c>
      <c r="AJS58" s="699">
        <f t="shared" si="114"/>
        <v>29</v>
      </c>
      <c r="AJT58" s="715">
        <v>0</v>
      </c>
      <c r="AJU58" s="712">
        <v>0</v>
      </c>
      <c r="AJV58" s="715">
        <v>0</v>
      </c>
      <c r="AJW58" s="712">
        <v>0</v>
      </c>
      <c r="AJX58" s="699">
        <f t="shared" si="115"/>
        <v>26</v>
      </c>
      <c r="AJY58" s="715">
        <v>0</v>
      </c>
      <c r="AJZ58" s="712">
        <v>0</v>
      </c>
      <c r="AKA58" s="699">
        <f t="shared" si="116"/>
        <v>9</v>
      </c>
      <c r="AKB58" s="715">
        <v>0</v>
      </c>
      <c r="AKC58" s="712">
        <v>0</v>
      </c>
      <c r="AKD58" s="699">
        <f t="shared" si="117"/>
        <v>55</v>
      </c>
      <c r="AKE58" s="715">
        <v>0</v>
      </c>
      <c r="AKF58" s="715">
        <v>0</v>
      </c>
      <c r="AKG58" s="715">
        <v>0</v>
      </c>
      <c r="AKH58" s="715">
        <v>0</v>
      </c>
      <c r="AKI58" s="715">
        <v>0</v>
      </c>
      <c r="AKJ58" s="715">
        <v>0</v>
      </c>
      <c r="AKK58" s="715">
        <v>0</v>
      </c>
      <c r="AKL58" s="715">
        <v>0</v>
      </c>
      <c r="AKM58" s="715">
        <v>0</v>
      </c>
      <c r="AKN58" s="715">
        <v>0</v>
      </c>
      <c r="AKO58" s="715">
        <v>0</v>
      </c>
      <c r="AKP58" s="712" t="s">
        <v>31</v>
      </c>
      <c r="AKQ58" s="699" t="str">
        <f t="shared" si="118"/>
        <v>-</v>
      </c>
      <c r="AKR58" s="712" t="s">
        <v>31</v>
      </c>
      <c r="AKS58" s="699" t="str">
        <f t="shared" si="118"/>
        <v>-</v>
      </c>
      <c r="AKT58" s="712" t="s">
        <v>31</v>
      </c>
      <c r="AKU58" s="699" t="str">
        <f t="shared" si="127"/>
        <v>-</v>
      </c>
      <c r="AKV58" s="712" t="s">
        <v>31</v>
      </c>
      <c r="AKW58" s="699" t="str">
        <f t="shared" si="128"/>
        <v>-</v>
      </c>
      <c r="AKX58" s="712" t="s">
        <v>31</v>
      </c>
      <c r="AKY58" s="712" t="s">
        <v>31</v>
      </c>
      <c r="AKZ58" s="712" t="s">
        <v>31</v>
      </c>
      <c r="ALA58" s="699" t="str">
        <f t="shared" si="129"/>
        <v>-</v>
      </c>
      <c r="ALB58" s="712" t="s">
        <v>31</v>
      </c>
      <c r="ALC58" s="699" t="str">
        <f t="shared" si="130"/>
        <v>-</v>
      </c>
      <c r="ALD58" s="712" t="s">
        <v>31</v>
      </c>
      <c r="ALE58" s="699" t="str">
        <f t="shared" si="131"/>
        <v>-</v>
      </c>
      <c r="ALF58" s="712" t="s">
        <v>31</v>
      </c>
      <c r="ALG58" s="712"/>
      <c r="ALH58" s="1706">
        <v>35.263157894736842</v>
      </c>
      <c r="ALI58" s="729">
        <v>6</v>
      </c>
      <c r="ALJ58" s="729">
        <v>3</v>
      </c>
      <c r="ALK58" s="729">
        <v>131</v>
      </c>
      <c r="ALL58" s="729">
        <v>45.801526717557252</v>
      </c>
      <c r="ALM58" s="729">
        <v>22.900763358778626</v>
      </c>
      <c r="ALN58" s="729">
        <v>69</v>
      </c>
      <c r="ALO58" s="729">
        <v>76</v>
      </c>
    </row>
    <row r="59" spans="1:1003" ht="13" x14ac:dyDescent="0.2">
      <c r="A59" s="696" t="s">
        <v>1805</v>
      </c>
      <c r="B59" s="697" t="s">
        <v>1806</v>
      </c>
      <c r="C59" s="697" t="s">
        <v>1646</v>
      </c>
      <c r="D59" s="697" t="s">
        <v>1646</v>
      </c>
      <c r="E59" s="697" t="s">
        <v>1733</v>
      </c>
      <c r="F59" s="698" t="s">
        <v>1807</v>
      </c>
      <c r="G59" s="699" t="s">
        <v>1918</v>
      </c>
      <c r="H59" s="700">
        <v>78</v>
      </c>
      <c r="I59" s="703">
        <v>7.22</v>
      </c>
      <c r="J59" s="699">
        <f t="shared" si="9"/>
        <v>35</v>
      </c>
      <c r="K59" s="702">
        <v>46</v>
      </c>
      <c r="L59" s="703">
        <v>6.73</v>
      </c>
      <c r="M59" s="710">
        <f t="shared" si="10"/>
        <v>73</v>
      </c>
      <c r="N59" s="712">
        <f t="shared" si="11"/>
        <v>-0.48999999999999932</v>
      </c>
      <c r="O59" s="702">
        <v>35</v>
      </c>
      <c r="P59" s="703">
        <v>6.31</v>
      </c>
      <c r="Q59" s="699">
        <f t="shared" si="120"/>
        <v>24</v>
      </c>
      <c r="R59" s="702">
        <v>42</v>
      </c>
      <c r="S59" s="703">
        <v>6.48</v>
      </c>
      <c r="T59" s="710">
        <f t="shared" si="125"/>
        <v>5</v>
      </c>
      <c r="U59" s="712">
        <f t="shared" si="12"/>
        <v>0.17000000000000082</v>
      </c>
      <c r="V59" s="706">
        <v>35</v>
      </c>
      <c r="W59" s="701">
        <v>6.2857142857142856</v>
      </c>
      <c r="X59" s="702">
        <v>6</v>
      </c>
      <c r="Y59" s="704">
        <v>7.833333333333333</v>
      </c>
      <c r="Z59" s="705">
        <f t="shared" si="13"/>
        <v>1</v>
      </c>
      <c r="AA59" s="707">
        <v>25</v>
      </c>
      <c r="AB59" s="704">
        <v>5.92</v>
      </c>
      <c r="AC59" s="705">
        <f t="shared" si="14"/>
        <v>69</v>
      </c>
      <c r="AD59" s="702">
        <v>10</v>
      </c>
      <c r="AE59" s="704">
        <v>7.2</v>
      </c>
      <c r="AF59" s="732">
        <f t="shared" si="15"/>
        <v>2</v>
      </c>
      <c r="AG59" s="708">
        <v>79.3</v>
      </c>
      <c r="AH59" s="705">
        <f t="shared" si="16"/>
        <v>66</v>
      </c>
      <c r="AI59" s="709">
        <v>86.9</v>
      </c>
      <c r="AJ59" s="705">
        <f t="shared" si="17"/>
        <v>5</v>
      </c>
      <c r="AK59" s="709">
        <v>-4.9000000000000057</v>
      </c>
      <c r="AL59" s="701">
        <v>0.40000000000000568</v>
      </c>
      <c r="AM59" s="702">
        <v>50</v>
      </c>
      <c r="AN59" s="715">
        <f t="shared" si="18"/>
        <v>63</v>
      </c>
      <c r="AO59" s="710">
        <v>60</v>
      </c>
      <c r="AP59" s="715">
        <f t="shared" si="19"/>
        <v>51</v>
      </c>
      <c r="AQ59" s="702">
        <v>30</v>
      </c>
      <c r="AR59" s="710">
        <f t="shared" si="121"/>
        <v>77</v>
      </c>
      <c r="AS59" s="702">
        <v>45</v>
      </c>
      <c r="AT59" s="703">
        <v>33.333333333333329</v>
      </c>
      <c r="AU59" s="705">
        <f t="shared" si="20"/>
        <v>70</v>
      </c>
      <c r="AV59" s="702">
        <v>46</v>
      </c>
      <c r="AW59" s="703">
        <v>17.391304347826086</v>
      </c>
      <c r="AX59" s="705">
        <f t="shared" si="21"/>
        <v>60</v>
      </c>
      <c r="AY59" s="702">
        <v>44</v>
      </c>
      <c r="AZ59" s="703">
        <v>47.727272727272727</v>
      </c>
      <c r="BA59" s="705">
        <f t="shared" si="22"/>
        <v>37</v>
      </c>
      <c r="BB59" s="702">
        <v>45</v>
      </c>
      <c r="BC59" s="703">
        <v>22.222222222222221</v>
      </c>
      <c r="BD59" s="705">
        <f t="shared" si="23"/>
        <v>72</v>
      </c>
      <c r="BE59" s="702">
        <v>43</v>
      </c>
      <c r="BF59" s="703">
        <v>0</v>
      </c>
      <c r="BG59" s="705">
        <f t="shared" si="24"/>
        <v>1</v>
      </c>
      <c r="BH59" s="702">
        <v>46</v>
      </c>
      <c r="BI59" s="703">
        <v>30.434782608695656</v>
      </c>
      <c r="BJ59" s="705">
        <f t="shared" si="25"/>
        <v>25</v>
      </c>
      <c r="BK59" s="702">
        <v>6</v>
      </c>
      <c r="BL59" s="703">
        <v>16.666666666666664</v>
      </c>
      <c r="BM59" s="705">
        <f t="shared" si="26"/>
        <v>2</v>
      </c>
      <c r="BN59" s="702">
        <v>6</v>
      </c>
      <c r="BO59" s="703">
        <v>100</v>
      </c>
      <c r="BP59" s="705">
        <f t="shared" si="27"/>
        <v>74</v>
      </c>
      <c r="BQ59" s="702">
        <v>6</v>
      </c>
      <c r="BR59" s="703">
        <v>16.666666666666664</v>
      </c>
      <c r="BS59" s="705">
        <f t="shared" si="28"/>
        <v>3</v>
      </c>
      <c r="BT59" s="702">
        <v>6</v>
      </c>
      <c r="BU59" s="703">
        <v>0</v>
      </c>
      <c r="BV59" s="705">
        <f t="shared" si="29"/>
        <v>1</v>
      </c>
      <c r="BW59" s="702">
        <v>6</v>
      </c>
      <c r="BX59" s="703">
        <v>0</v>
      </c>
      <c r="BY59" s="705">
        <f t="shared" si="30"/>
        <v>1</v>
      </c>
      <c r="BZ59" s="702">
        <v>6</v>
      </c>
      <c r="CA59" s="703">
        <v>33.333333333333329</v>
      </c>
      <c r="CB59" s="705">
        <f t="shared" si="31"/>
        <v>5</v>
      </c>
      <c r="CC59" s="709">
        <v>12.1</v>
      </c>
      <c r="CD59" s="726">
        <f t="shared" si="32"/>
        <v>7</v>
      </c>
      <c r="CE59" s="703">
        <v>0.7</v>
      </c>
      <c r="CF59" s="703">
        <v>5.7</v>
      </c>
      <c r="CG59" s="704">
        <v>5.8000000000000007</v>
      </c>
      <c r="CH59" s="709">
        <v>11.3</v>
      </c>
      <c r="CI59" s="701">
        <v>12.4</v>
      </c>
      <c r="CJ59" s="712">
        <v>20.3</v>
      </c>
      <c r="CK59" s="729">
        <f t="shared" si="33"/>
        <v>73</v>
      </c>
      <c r="CL59" s="712">
        <v>1.7</v>
      </c>
      <c r="CM59" s="712">
        <v>8.6999999999999993</v>
      </c>
      <c r="CN59" s="712">
        <v>10</v>
      </c>
      <c r="CO59" s="714">
        <v>15</v>
      </c>
      <c r="CP59" s="985">
        <v>86.6</v>
      </c>
      <c r="CQ59" s="729">
        <f t="shared" si="34"/>
        <v>9</v>
      </c>
      <c r="CR59" s="715">
        <v>1</v>
      </c>
      <c r="CS59" s="985">
        <v>90</v>
      </c>
      <c r="CT59" s="729">
        <f t="shared" ref="CT59:CT91" si="134">RANK(CS59,CS$15:CS$91,0)</f>
        <v>2</v>
      </c>
      <c r="CU59" s="715">
        <v>12</v>
      </c>
      <c r="CV59" s="712">
        <v>84.8</v>
      </c>
      <c r="CW59" s="729">
        <f t="shared" si="35"/>
        <v>39</v>
      </c>
      <c r="CX59" s="715">
        <v>2</v>
      </c>
      <c r="CY59" s="712">
        <v>95.35</v>
      </c>
      <c r="CZ59" s="729">
        <f t="shared" si="36"/>
        <v>1</v>
      </c>
      <c r="DA59" s="716">
        <v>50</v>
      </c>
      <c r="DB59" s="710">
        <f t="shared" si="37"/>
        <v>76</v>
      </c>
      <c r="DC59" s="715">
        <v>6</v>
      </c>
      <c r="DD59" s="717">
        <v>50</v>
      </c>
      <c r="DE59" s="710">
        <f t="shared" si="38"/>
        <v>74</v>
      </c>
      <c r="DF59" s="703">
        <v>0</v>
      </c>
      <c r="DG59" s="705">
        <f t="shared" si="132"/>
        <v>37</v>
      </c>
      <c r="DH59" s="709"/>
      <c r="DI59" s="705">
        <f t="shared" si="132"/>
        <v>70</v>
      </c>
      <c r="DJ59" s="703">
        <v>0</v>
      </c>
      <c r="DK59" s="705">
        <f t="shared" si="40"/>
        <v>34</v>
      </c>
      <c r="DL59" s="718">
        <v>50</v>
      </c>
      <c r="DM59" s="705">
        <f t="shared" si="41"/>
        <v>71</v>
      </c>
      <c r="DN59" s="703">
        <v>0</v>
      </c>
      <c r="DO59" s="705">
        <f t="shared" si="42"/>
        <v>60</v>
      </c>
      <c r="DP59" s="702">
        <v>42</v>
      </c>
      <c r="DQ59" s="719">
        <v>54.761904761904766</v>
      </c>
      <c r="DR59" s="705">
        <f t="shared" si="122"/>
        <v>74</v>
      </c>
      <c r="DS59" s="702">
        <v>6</v>
      </c>
      <c r="DT59" s="719">
        <v>50</v>
      </c>
      <c r="DU59" s="705">
        <v>15</v>
      </c>
      <c r="DV59" s="702">
        <v>38</v>
      </c>
      <c r="DW59" s="720">
        <v>57.894736842105267</v>
      </c>
      <c r="DX59" s="705">
        <v>71</v>
      </c>
      <c r="DY59" s="702">
        <v>38</v>
      </c>
      <c r="DZ59" s="1145">
        <v>0.9</v>
      </c>
      <c r="EA59" s="726">
        <v>41</v>
      </c>
      <c r="EB59" s="720">
        <v>13.157894736842104</v>
      </c>
      <c r="EC59" s="705">
        <v>41</v>
      </c>
      <c r="ED59" s="702">
        <v>40</v>
      </c>
      <c r="EE59" s="712">
        <v>1.125</v>
      </c>
      <c r="EF59" s="729">
        <v>61</v>
      </c>
      <c r="EG59" s="720">
        <v>20</v>
      </c>
      <c r="EH59" s="705">
        <v>60</v>
      </c>
      <c r="EI59" s="702">
        <v>41</v>
      </c>
      <c r="EJ59" s="712">
        <v>1.75</v>
      </c>
      <c r="EK59" s="729">
        <v>2</v>
      </c>
      <c r="EL59" s="720">
        <v>19.512195121951219</v>
      </c>
      <c r="EM59" s="705">
        <v>67</v>
      </c>
      <c r="EN59" s="714">
        <v>36</v>
      </c>
      <c r="EO59" s="712">
        <v>1.5</v>
      </c>
      <c r="EP59" s="729">
        <v>1</v>
      </c>
      <c r="EQ59" s="725">
        <v>11.111111111111111</v>
      </c>
      <c r="ER59" s="733">
        <v>25</v>
      </c>
      <c r="ES59" s="702">
        <v>38</v>
      </c>
      <c r="ET59" s="726">
        <v>1.3333333333333333</v>
      </c>
      <c r="EU59" s="726">
        <v>15</v>
      </c>
      <c r="EV59" s="720">
        <v>7.8947368421052628</v>
      </c>
      <c r="EW59" s="705">
        <v>48</v>
      </c>
      <c r="EX59" s="715">
        <v>38</v>
      </c>
      <c r="EY59" s="726">
        <v>0.5</v>
      </c>
      <c r="EZ59" s="726">
        <v>49</v>
      </c>
      <c r="FA59" s="725">
        <v>2.6315789473684208</v>
      </c>
      <c r="FB59" s="715">
        <v>64</v>
      </c>
      <c r="FC59" s="702">
        <v>40</v>
      </c>
      <c r="FD59" s="726">
        <v>0.5</v>
      </c>
      <c r="FE59" s="726">
        <v>55</v>
      </c>
      <c r="FF59" s="720">
        <v>5</v>
      </c>
      <c r="FG59" s="705">
        <v>65</v>
      </c>
      <c r="FH59" s="702">
        <v>36</v>
      </c>
      <c r="FI59" s="726">
        <v>2.6538461538461537</v>
      </c>
      <c r="FJ59" s="726">
        <v>70</v>
      </c>
      <c r="FK59" s="720">
        <v>36.111111111111114</v>
      </c>
      <c r="FL59" s="705">
        <v>41</v>
      </c>
      <c r="FM59" s="714">
        <v>6</v>
      </c>
      <c r="FN59" s="725">
        <v>33.333333333333329</v>
      </c>
      <c r="FO59" s="715">
        <v>4</v>
      </c>
      <c r="FP59" s="702">
        <v>6</v>
      </c>
      <c r="FQ59" s="727">
        <v>0</v>
      </c>
      <c r="FR59" s="727">
        <v>62</v>
      </c>
      <c r="FS59" s="720">
        <v>0</v>
      </c>
      <c r="FT59" s="705">
        <v>62</v>
      </c>
      <c r="FU59" s="702">
        <v>6</v>
      </c>
      <c r="FV59" s="712">
        <v>0</v>
      </c>
      <c r="FW59" s="729">
        <v>65</v>
      </c>
      <c r="FX59" s="720">
        <v>0</v>
      </c>
      <c r="FY59" s="705">
        <v>65</v>
      </c>
      <c r="FZ59" s="702">
        <v>6</v>
      </c>
      <c r="GA59" s="712">
        <v>0.5</v>
      </c>
      <c r="GB59" s="729">
        <v>58</v>
      </c>
      <c r="GC59" s="720">
        <v>16.666666666666664</v>
      </c>
      <c r="GD59" s="705">
        <v>3</v>
      </c>
      <c r="GE59" s="702">
        <v>6</v>
      </c>
      <c r="GF59" s="712">
        <v>0</v>
      </c>
      <c r="GG59" s="729">
        <v>59</v>
      </c>
      <c r="GH59" s="720">
        <v>0</v>
      </c>
      <c r="GI59" s="705">
        <v>59</v>
      </c>
      <c r="GJ59" s="702">
        <v>6</v>
      </c>
      <c r="GK59" s="726">
        <v>1.75</v>
      </c>
      <c r="GL59" s="726">
        <v>10</v>
      </c>
      <c r="GM59" s="720">
        <v>33.333333333333329</v>
      </c>
      <c r="GN59" s="705">
        <v>2</v>
      </c>
      <c r="GO59" s="702">
        <v>6</v>
      </c>
      <c r="GP59" s="726">
        <v>0</v>
      </c>
      <c r="GQ59" s="726">
        <v>60</v>
      </c>
      <c r="GR59" s="720">
        <v>0</v>
      </c>
      <c r="GS59" s="705">
        <v>60</v>
      </c>
      <c r="GT59" s="702">
        <v>6</v>
      </c>
      <c r="GU59" s="726">
        <v>0</v>
      </c>
      <c r="GV59" s="726">
        <v>51</v>
      </c>
      <c r="GW59" s="720">
        <v>0</v>
      </c>
      <c r="GX59" s="705">
        <v>51</v>
      </c>
      <c r="GY59" s="702">
        <v>6</v>
      </c>
      <c r="GZ59" s="726">
        <v>0</v>
      </c>
      <c r="HA59" s="726">
        <v>50</v>
      </c>
      <c r="HB59" s="720">
        <v>0</v>
      </c>
      <c r="HC59" s="705">
        <v>50</v>
      </c>
      <c r="HD59" s="709">
        <v>25</v>
      </c>
      <c r="HE59" s="703">
        <v>0</v>
      </c>
      <c r="HF59" s="703">
        <v>50</v>
      </c>
      <c r="HG59" s="703">
        <v>25</v>
      </c>
      <c r="HH59" s="1299">
        <v>0</v>
      </c>
      <c r="HI59" s="1299">
        <v>0</v>
      </c>
      <c r="HJ59" s="1299">
        <v>75</v>
      </c>
      <c r="HK59" s="1299">
        <v>0</v>
      </c>
      <c r="HL59" s="1299">
        <v>0</v>
      </c>
      <c r="HM59" s="1300">
        <v>8</v>
      </c>
      <c r="HN59" s="709">
        <v>21.428571428571427</v>
      </c>
      <c r="HO59" s="709">
        <v>2.3809523809523809</v>
      </c>
      <c r="HP59" s="709">
        <v>77.38095238095238</v>
      </c>
      <c r="HQ59" s="709">
        <v>29.761904761904763</v>
      </c>
      <c r="HR59" s="709">
        <v>7.1428571428571423</v>
      </c>
      <c r="HS59" s="709">
        <v>23.809523809523807</v>
      </c>
      <c r="HT59" s="709">
        <v>53.571428571428569</v>
      </c>
      <c r="HU59" s="709">
        <v>0</v>
      </c>
      <c r="HV59" s="709">
        <v>76.19047619047619</v>
      </c>
      <c r="HW59" s="1300">
        <v>84</v>
      </c>
      <c r="HX59" s="1265" t="s">
        <v>31</v>
      </c>
      <c r="HY59" s="1266" t="s">
        <v>31</v>
      </c>
      <c r="HZ59" s="1266" t="s">
        <v>31</v>
      </c>
      <c r="IA59" s="1266" t="s">
        <v>31</v>
      </c>
      <c r="IB59" s="1266" t="s">
        <v>31</v>
      </c>
      <c r="IC59" s="1266" t="s">
        <v>31</v>
      </c>
      <c r="ID59" s="1266" t="s">
        <v>31</v>
      </c>
      <c r="IE59" s="1266" t="s">
        <v>31</v>
      </c>
      <c r="IF59" s="1267" t="s">
        <v>31</v>
      </c>
      <c r="IG59" s="1268" t="s">
        <v>31</v>
      </c>
      <c r="IH59" s="1269" t="s">
        <v>31</v>
      </c>
      <c r="II59" s="1269" t="s">
        <v>31</v>
      </c>
      <c r="IJ59" s="1269" t="s">
        <v>31</v>
      </c>
      <c r="IK59" s="1269" t="s">
        <v>31</v>
      </c>
      <c r="IL59" s="1269" t="s">
        <v>31</v>
      </c>
      <c r="IM59" s="1269" t="s">
        <v>31</v>
      </c>
      <c r="IN59" s="1269" t="s">
        <v>31</v>
      </c>
      <c r="IO59" s="1267" t="s">
        <v>31</v>
      </c>
      <c r="IP59" s="1268" t="s">
        <v>31</v>
      </c>
      <c r="IQ59" s="1269" t="s">
        <v>31</v>
      </c>
      <c r="IR59" s="1269" t="s">
        <v>31</v>
      </c>
      <c r="IS59" s="1269" t="s">
        <v>31</v>
      </c>
      <c r="IT59" s="1269" t="s">
        <v>31</v>
      </c>
      <c r="IU59" s="1269" t="s">
        <v>31</v>
      </c>
      <c r="IV59" s="1269" t="s">
        <v>31</v>
      </c>
      <c r="IW59" s="1269" t="s">
        <v>31</v>
      </c>
      <c r="IX59" s="1270" t="s">
        <v>31</v>
      </c>
      <c r="IY59" s="1268" t="s">
        <v>31</v>
      </c>
      <c r="IZ59" s="1269" t="s">
        <v>31</v>
      </c>
      <c r="JA59" s="1269" t="s">
        <v>31</v>
      </c>
      <c r="JB59" s="1269" t="s">
        <v>31</v>
      </c>
      <c r="JC59" s="1269" t="s">
        <v>31</v>
      </c>
      <c r="JD59" s="1269" t="s">
        <v>31</v>
      </c>
      <c r="JE59" s="1269" t="s">
        <v>31</v>
      </c>
      <c r="JF59" s="1269" t="s">
        <v>31</v>
      </c>
      <c r="JG59" s="1270" t="s">
        <v>31</v>
      </c>
      <c r="JH59" s="1268" t="s">
        <v>31</v>
      </c>
      <c r="JI59" s="1269" t="s">
        <v>31</v>
      </c>
      <c r="JJ59" s="1269" t="s">
        <v>31</v>
      </c>
      <c r="JK59" s="1269" t="s">
        <v>31</v>
      </c>
      <c r="JL59" s="1269" t="s">
        <v>31</v>
      </c>
      <c r="JM59" s="1269" t="s">
        <v>31</v>
      </c>
      <c r="JN59" s="1269" t="s">
        <v>31</v>
      </c>
      <c r="JO59" s="1269" t="s">
        <v>31</v>
      </c>
      <c r="JP59" s="1270" t="s">
        <v>31</v>
      </c>
      <c r="JQ59" s="1268" t="s">
        <v>31</v>
      </c>
      <c r="JR59" s="1269" t="s">
        <v>31</v>
      </c>
      <c r="JS59" s="1269" t="s">
        <v>31</v>
      </c>
      <c r="JT59" s="1269" t="s">
        <v>31</v>
      </c>
      <c r="JU59" s="1269" t="s">
        <v>31</v>
      </c>
      <c r="JV59" s="1269" t="s">
        <v>31</v>
      </c>
      <c r="JW59" s="1269" t="s">
        <v>31</v>
      </c>
      <c r="JX59" s="1269" t="s">
        <v>31</v>
      </c>
      <c r="JY59" s="1270" t="s">
        <v>31</v>
      </c>
      <c r="JZ59" s="718">
        <v>46.835443037974684</v>
      </c>
      <c r="KA59" s="705">
        <f t="shared" si="43"/>
        <v>53</v>
      </c>
      <c r="KB59" s="718">
        <v>55.555555555555557</v>
      </c>
      <c r="KC59" s="705">
        <f t="shared" si="43"/>
        <v>56</v>
      </c>
      <c r="KD59" s="1211">
        <v>0</v>
      </c>
      <c r="KE59" s="715">
        <f t="shared" si="44"/>
        <v>75</v>
      </c>
      <c r="KF59" s="725">
        <v>5.570652173913043</v>
      </c>
      <c r="KG59" s="715">
        <f t="shared" si="44"/>
        <v>10</v>
      </c>
      <c r="KH59" s="725">
        <v>17.527173913043477</v>
      </c>
      <c r="KI59" s="715">
        <f t="shared" si="133"/>
        <v>28</v>
      </c>
      <c r="KJ59" s="725">
        <v>40.625</v>
      </c>
      <c r="KK59" s="715">
        <f t="shared" si="133"/>
        <v>2</v>
      </c>
      <c r="KL59" s="725">
        <v>13.421052631578947</v>
      </c>
      <c r="KM59" s="715">
        <f t="shared" si="46"/>
        <v>18</v>
      </c>
      <c r="KN59" s="715">
        <v>17.241379310344829</v>
      </c>
      <c r="KO59" s="715">
        <f t="shared" si="47"/>
        <v>40</v>
      </c>
      <c r="KP59" s="728">
        <v>0</v>
      </c>
      <c r="KQ59" s="729">
        <v>10</v>
      </c>
      <c r="KR59" s="729">
        <v>10</v>
      </c>
      <c r="KS59" s="729">
        <v>30</v>
      </c>
      <c r="KT59" s="729">
        <v>0</v>
      </c>
      <c r="KU59" s="730">
        <f t="shared" si="48"/>
        <v>50</v>
      </c>
      <c r="KV59" s="734">
        <f t="shared" si="49"/>
        <v>62</v>
      </c>
      <c r="KW59" s="728">
        <v>10</v>
      </c>
      <c r="KX59" s="729">
        <v>10</v>
      </c>
      <c r="KY59" s="706">
        <f t="shared" si="50"/>
        <v>20</v>
      </c>
      <c r="KZ59" s="705">
        <f t="shared" si="51"/>
        <v>1</v>
      </c>
      <c r="LA59" s="847" t="s">
        <v>1632</v>
      </c>
      <c r="LB59" s="846" t="s">
        <v>1632</v>
      </c>
      <c r="LC59" s="846" t="s">
        <v>1632</v>
      </c>
      <c r="LD59" s="846" t="s">
        <v>1632</v>
      </c>
      <c r="LE59" s="729">
        <v>40</v>
      </c>
      <c r="LF59" s="1023">
        <v>1</v>
      </c>
      <c r="LG59" s="847" t="s">
        <v>1632</v>
      </c>
      <c r="LH59" s="846" t="s">
        <v>1632</v>
      </c>
      <c r="LI59" s="846" t="s">
        <v>1632</v>
      </c>
      <c r="LJ59" s="846" t="s">
        <v>1632</v>
      </c>
      <c r="LK59" s="729">
        <v>40</v>
      </c>
      <c r="LL59" s="1023">
        <v>1</v>
      </c>
      <c r="LM59" s="847" t="s">
        <v>1625</v>
      </c>
      <c r="LN59" s="846" t="s">
        <v>1625</v>
      </c>
      <c r="LO59" s="846" t="s">
        <v>1625</v>
      </c>
      <c r="LP59" s="846" t="s">
        <v>1625</v>
      </c>
      <c r="LQ59" s="729">
        <v>0</v>
      </c>
      <c r="LR59" s="1023">
        <v>68</v>
      </c>
      <c r="LS59" s="847" t="s">
        <v>1632</v>
      </c>
      <c r="LT59" s="846" t="s">
        <v>1632</v>
      </c>
      <c r="LU59" s="846" t="s">
        <v>1632</v>
      </c>
      <c r="LV59" s="846" t="s">
        <v>1625</v>
      </c>
      <c r="LW59" s="729">
        <v>30</v>
      </c>
      <c r="LX59" s="1023">
        <v>38</v>
      </c>
      <c r="LY59" s="847" t="s">
        <v>1632</v>
      </c>
      <c r="LZ59" s="846" t="s">
        <v>1632</v>
      </c>
      <c r="MA59" s="846" t="s">
        <v>1632</v>
      </c>
      <c r="MB59" s="846" t="s">
        <v>1632</v>
      </c>
      <c r="MC59" s="729">
        <v>40</v>
      </c>
      <c r="MD59" s="1023">
        <v>1</v>
      </c>
      <c r="ME59" s="847" t="s">
        <v>1632</v>
      </c>
      <c r="MF59" s="846" t="s">
        <v>1632</v>
      </c>
      <c r="MG59" s="846" t="s">
        <v>1625</v>
      </c>
      <c r="MH59" s="846" t="s">
        <v>1625</v>
      </c>
      <c r="MI59" s="729">
        <v>20</v>
      </c>
      <c r="MJ59" s="1023">
        <v>33</v>
      </c>
      <c r="MK59" s="847" t="s">
        <v>1625</v>
      </c>
      <c r="ML59" s="846" t="s">
        <v>1625</v>
      </c>
      <c r="MM59" s="846" t="s">
        <v>1625</v>
      </c>
      <c r="MN59" s="729">
        <v>0</v>
      </c>
      <c r="MO59" s="1023">
        <v>54</v>
      </c>
      <c r="MP59" s="847" t="s">
        <v>1632</v>
      </c>
      <c r="MQ59" s="846" t="s">
        <v>1632</v>
      </c>
      <c r="MR59" s="846" t="s">
        <v>1632</v>
      </c>
      <c r="MS59" s="846" t="s">
        <v>1632</v>
      </c>
      <c r="MT59" s="729">
        <v>40</v>
      </c>
      <c r="MU59" s="1023">
        <v>1</v>
      </c>
      <c r="MV59" s="846" t="s">
        <v>1632</v>
      </c>
      <c r="MW59" s="846" t="s">
        <v>1632</v>
      </c>
      <c r="MX59" s="846" t="s">
        <v>1625</v>
      </c>
      <c r="MY59" s="846" t="s">
        <v>1625</v>
      </c>
      <c r="MZ59" s="729">
        <v>20</v>
      </c>
      <c r="NA59" s="1023">
        <v>24</v>
      </c>
      <c r="NB59" s="715">
        <v>0</v>
      </c>
      <c r="NC59" s="715">
        <f t="shared" si="3"/>
        <v>72</v>
      </c>
      <c r="ND59" s="714">
        <v>25</v>
      </c>
      <c r="NE59" s="715">
        <v>42</v>
      </c>
      <c r="NF59" s="731">
        <v>55.928411633109619</v>
      </c>
      <c r="NG59" s="715">
        <v>20</v>
      </c>
      <c r="NH59" s="715">
        <v>25</v>
      </c>
      <c r="NI59" s="715">
        <v>42</v>
      </c>
      <c r="NJ59" s="731">
        <v>55.928411633109619</v>
      </c>
      <c r="NK59" s="715">
        <v>18</v>
      </c>
      <c r="NL59" s="715">
        <v>8</v>
      </c>
      <c r="NM59" s="715">
        <v>53</v>
      </c>
      <c r="NN59" s="2946">
        <v>17.391304347826086</v>
      </c>
      <c r="NO59" s="715">
        <v>26</v>
      </c>
      <c r="NP59" s="715">
        <v>447</v>
      </c>
      <c r="NQ59" s="3206">
        <v>1</v>
      </c>
      <c r="NR59" s="3349">
        <v>1.5217391304347827</v>
      </c>
      <c r="NS59" s="3206">
        <v>14</v>
      </c>
      <c r="NT59" s="3206">
        <v>7</v>
      </c>
      <c r="NU59" s="3207">
        <v>2.1739130434782608</v>
      </c>
      <c r="NV59" s="3206">
        <v>7</v>
      </c>
      <c r="NW59" s="3206">
        <v>7</v>
      </c>
      <c r="NX59" s="3207">
        <v>1.5217391304347827</v>
      </c>
      <c r="NY59" s="3206">
        <v>48</v>
      </c>
      <c r="NZ59" s="3206">
        <v>1</v>
      </c>
      <c r="OA59" s="3208">
        <v>2.1739130434782608</v>
      </c>
      <c r="OB59" s="3206">
        <v>40</v>
      </c>
      <c r="OC59" s="714">
        <v>15</v>
      </c>
      <c r="OD59" s="2946">
        <v>33.860045146726868</v>
      </c>
      <c r="OE59" s="733">
        <v>47</v>
      </c>
      <c r="OF59" s="714" t="s">
        <v>31</v>
      </c>
      <c r="OG59" s="731" t="s">
        <v>31</v>
      </c>
      <c r="OH59" s="733" t="str">
        <f t="shared" si="52"/>
        <v>-</v>
      </c>
      <c r="OI59" s="981">
        <v>31.171548117154813</v>
      </c>
      <c r="OJ59" s="733">
        <f t="shared" si="126"/>
        <v>36</v>
      </c>
      <c r="OK59" s="1355" t="s">
        <v>3043</v>
      </c>
      <c r="OL59" s="1355" t="s">
        <v>3044</v>
      </c>
      <c r="OM59" s="1355">
        <v>158</v>
      </c>
      <c r="ON59" s="3559">
        <v>329.85386221294362</v>
      </c>
      <c r="OO59" s="1355">
        <v>1</v>
      </c>
      <c r="OP59" s="977"/>
      <c r="OQ59" s="712">
        <v>11.1</v>
      </c>
      <c r="OR59" s="712">
        <v>25</v>
      </c>
      <c r="OS59" s="712">
        <v>14.8</v>
      </c>
      <c r="OT59" s="712">
        <v>22.727272727272727</v>
      </c>
      <c r="OU59" s="712">
        <v>21.739130434782609</v>
      </c>
      <c r="OV59" s="712">
        <v>6.25</v>
      </c>
      <c r="OW59" s="699">
        <f t="shared" si="53"/>
        <v>71</v>
      </c>
      <c r="OX59" s="712">
        <v>16.936067193675889</v>
      </c>
      <c r="OY59" s="699">
        <f t="shared" si="53"/>
        <v>12</v>
      </c>
      <c r="OZ59" s="712">
        <v>5.6</v>
      </c>
      <c r="PA59" s="712">
        <v>10</v>
      </c>
      <c r="PB59" s="712">
        <v>0</v>
      </c>
      <c r="PC59" s="712">
        <v>0</v>
      </c>
      <c r="PD59" s="712">
        <v>0</v>
      </c>
      <c r="PE59" s="712">
        <v>0</v>
      </c>
      <c r="PF59" s="699">
        <f t="shared" si="54"/>
        <v>71</v>
      </c>
      <c r="PG59" s="712">
        <v>2.6</v>
      </c>
      <c r="PH59" s="699">
        <f t="shared" si="55"/>
        <v>69</v>
      </c>
      <c r="PI59" s="712">
        <v>6.25</v>
      </c>
      <c r="PJ59" s="699">
        <f t="shared" si="56"/>
        <v>74</v>
      </c>
      <c r="PK59" s="985">
        <v>19.536067193675891</v>
      </c>
      <c r="PL59" s="699">
        <f t="shared" si="56"/>
        <v>58</v>
      </c>
      <c r="PM59" s="985">
        <v>0</v>
      </c>
      <c r="PN59" s="985">
        <v>0</v>
      </c>
      <c r="PO59" s="699">
        <f t="shared" si="57"/>
        <v>37</v>
      </c>
      <c r="PP59" s="712">
        <v>0</v>
      </c>
      <c r="PQ59" s="985">
        <v>0</v>
      </c>
      <c r="PR59" s="699">
        <f t="shared" si="58"/>
        <v>24</v>
      </c>
      <c r="PS59" s="982">
        <v>44</v>
      </c>
      <c r="PT59" s="725">
        <v>36.363636363636367</v>
      </c>
      <c r="PU59" s="699">
        <v>69</v>
      </c>
      <c r="PV59" s="699">
        <v>42</v>
      </c>
      <c r="PW59" s="725">
        <v>45.238095238095241</v>
      </c>
      <c r="PX59" s="699">
        <v>77</v>
      </c>
      <c r="PY59" s="715">
        <v>42</v>
      </c>
      <c r="PZ59" s="725">
        <v>78.571428571428569</v>
      </c>
      <c r="QA59" s="699">
        <v>31</v>
      </c>
      <c r="QB59" s="982">
        <v>45</v>
      </c>
      <c r="QC59" s="715">
        <v>37.777777777777779</v>
      </c>
      <c r="QD59" s="699">
        <v>62</v>
      </c>
      <c r="QE59" s="716">
        <v>0</v>
      </c>
      <c r="QF59" s="3644">
        <v>0</v>
      </c>
      <c r="QG59" s="699">
        <v>23</v>
      </c>
      <c r="QH59" s="1363" t="s">
        <v>1627</v>
      </c>
      <c r="QI59" s="712">
        <v>85.869565217391312</v>
      </c>
      <c r="QJ59" s="712">
        <v>86.021505376344081</v>
      </c>
      <c r="QK59" s="699">
        <f t="shared" si="59"/>
        <v>3</v>
      </c>
      <c r="QL59" s="715">
        <v>93</v>
      </c>
      <c r="QM59" s="709">
        <v>61.29032258064516</v>
      </c>
      <c r="QN59" s="703">
        <v>72.727272727272734</v>
      </c>
      <c r="QO59" s="978">
        <v>1</v>
      </c>
      <c r="QP59" s="705">
        <v>44</v>
      </c>
      <c r="QQ59" s="3553">
        <v>97.5</v>
      </c>
      <c r="QR59" s="709">
        <v>687.3</v>
      </c>
      <c r="QS59" s="978">
        <f t="shared" si="60"/>
        <v>5</v>
      </c>
      <c r="QT59" s="703">
        <v>572.70000000000005</v>
      </c>
      <c r="QU59" s="978">
        <f t="shared" si="61"/>
        <v>68</v>
      </c>
      <c r="QV59" s="703">
        <v>0</v>
      </c>
      <c r="QW59" s="978">
        <f t="shared" si="62"/>
        <v>31</v>
      </c>
      <c r="QX59" s="703">
        <v>0</v>
      </c>
      <c r="QY59" s="979">
        <f t="shared" si="63"/>
        <v>12</v>
      </c>
      <c r="QZ59" s="712">
        <v>0</v>
      </c>
      <c r="RA59" s="699">
        <v>30</v>
      </c>
      <c r="RB59" s="712">
        <v>313.98</v>
      </c>
      <c r="RC59" s="699">
        <v>24</v>
      </c>
      <c r="RD59" s="712">
        <v>0</v>
      </c>
      <c r="RE59" s="699">
        <v>24</v>
      </c>
      <c r="RF59" s="712">
        <v>0</v>
      </c>
      <c r="RG59" s="699">
        <v>32</v>
      </c>
      <c r="RH59" s="699">
        <v>0</v>
      </c>
      <c r="RI59" s="978">
        <f t="shared" si="64"/>
        <v>62</v>
      </c>
      <c r="RJ59" s="712">
        <v>0</v>
      </c>
      <c r="RK59" s="978">
        <f t="shared" si="64"/>
        <v>63</v>
      </c>
      <c r="RL59" s="712">
        <v>0</v>
      </c>
      <c r="RM59" s="978">
        <f t="shared" si="64"/>
        <v>46</v>
      </c>
      <c r="RN59" s="712">
        <v>0</v>
      </c>
      <c r="RO59" s="978">
        <f t="shared" si="64"/>
        <v>47</v>
      </c>
      <c r="RP59" s="712">
        <v>0</v>
      </c>
      <c r="RQ59" s="978">
        <f t="shared" si="65"/>
        <v>2</v>
      </c>
      <c r="RR59" s="712">
        <v>0</v>
      </c>
      <c r="RS59" s="978">
        <f t="shared" si="65"/>
        <v>1</v>
      </c>
      <c r="RT59" s="712">
        <v>0</v>
      </c>
      <c r="RU59" s="978">
        <f t="shared" si="65"/>
        <v>38</v>
      </c>
      <c r="RV59" s="712">
        <f t="shared" si="66"/>
        <v>0</v>
      </c>
      <c r="RW59" s="978">
        <f t="shared" si="67"/>
        <v>39</v>
      </c>
      <c r="RX59" s="712">
        <v>5</v>
      </c>
      <c r="RY59" s="712" t="s">
        <v>1632</v>
      </c>
      <c r="RZ59" s="712">
        <v>5</v>
      </c>
      <c r="SA59" s="712" t="s">
        <v>1632</v>
      </c>
      <c r="SB59" s="712">
        <v>5</v>
      </c>
      <c r="SC59" s="712" t="s">
        <v>1632</v>
      </c>
      <c r="SD59" s="712">
        <v>5</v>
      </c>
      <c r="SE59" s="712" t="s">
        <v>1632</v>
      </c>
      <c r="SF59" s="712">
        <v>5</v>
      </c>
      <c r="SG59" s="712" t="s">
        <v>1632</v>
      </c>
      <c r="SH59" s="712">
        <v>25</v>
      </c>
      <c r="SI59" s="699">
        <f t="shared" si="68"/>
        <v>1</v>
      </c>
      <c r="SJ59" s="712">
        <v>5</v>
      </c>
      <c r="SK59" s="712" t="s">
        <v>1632</v>
      </c>
      <c r="SL59" s="712">
        <v>5</v>
      </c>
      <c r="SM59" s="712" t="s">
        <v>1632</v>
      </c>
      <c r="SN59" s="712">
        <v>5</v>
      </c>
      <c r="SO59" s="712" t="s">
        <v>1632</v>
      </c>
      <c r="SP59" s="712">
        <v>0</v>
      </c>
      <c r="SQ59" s="712" t="s">
        <v>1625</v>
      </c>
      <c r="SR59" s="712">
        <v>15</v>
      </c>
      <c r="SS59" s="699">
        <f t="shared" si="69"/>
        <v>22</v>
      </c>
      <c r="ST59" s="712">
        <v>5</v>
      </c>
      <c r="SU59" s="712" t="s">
        <v>1632</v>
      </c>
      <c r="SV59" s="712">
        <v>5</v>
      </c>
      <c r="SW59" s="712" t="s">
        <v>1632</v>
      </c>
      <c r="SX59" s="712">
        <v>5</v>
      </c>
      <c r="SY59" s="712" t="s">
        <v>1632</v>
      </c>
      <c r="SZ59" s="712">
        <v>15</v>
      </c>
      <c r="TA59" s="699">
        <f t="shared" si="70"/>
        <v>1</v>
      </c>
      <c r="TB59" s="699">
        <v>0</v>
      </c>
      <c r="TC59" s="699" t="s">
        <v>1625</v>
      </c>
      <c r="TD59" s="699">
        <v>0</v>
      </c>
      <c r="TE59" s="699" t="s">
        <v>1625</v>
      </c>
      <c r="TF59" s="699">
        <v>0</v>
      </c>
      <c r="TG59" s="699" t="s">
        <v>1625</v>
      </c>
      <c r="TH59" s="699">
        <v>0</v>
      </c>
      <c r="TI59" s="699" t="s">
        <v>1625</v>
      </c>
      <c r="TJ59" s="699">
        <v>0</v>
      </c>
      <c r="TK59" s="699">
        <f t="shared" si="71"/>
        <v>64</v>
      </c>
      <c r="TL59" s="989">
        <v>10</v>
      </c>
      <c r="TM59" s="989">
        <v>10</v>
      </c>
      <c r="TN59" s="989">
        <v>0</v>
      </c>
      <c r="TO59" s="989">
        <v>0</v>
      </c>
      <c r="TP59" s="989">
        <v>20</v>
      </c>
      <c r="TQ59" s="699">
        <f t="shared" si="72"/>
        <v>50</v>
      </c>
      <c r="TR59" s="712" t="s">
        <v>1632</v>
      </c>
      <c r="TS59" s="712" t="s">
        <v>1632</v>
      </c>
      <c r="TT59" s="712" t="s">
        <v>1625</v>
      </c>
      <c r="TU59" s="712" t="s">
        <v>1625</v>
      </c>
      <c r="TV59" s="712">
        <v>5</v>
      </c>
      <c r="TW59" s="712">
        <v>5</v>
      </c>
      <c r="TX59" s="712">
        <v>0</v>
      </c>
      <c r="TY59" s="712">
        <v>0</v>
      </c>
      <c r="TZ59" s="712">
        <v>10</v>
      </c>
      <c r="UA59" s="699">
        <f t="shared" si="73"/>
        <v>50</v>
      </c>
      <c r="UB59" s="712">
        <v>10</v>
      </c>
      <c r="UC59" s="712">
        <v>10</v>
      </c>
      <c r="UD59" s="712">
        <v>10</v>
      </c>
      <c r="UE59" s="712">
        <v>10</v>
      </c>
      <c r="UF59" s="712">
        <v>40</v>
      </c>
      <c r="UG59" s="699">
        <f t="shared" si="74"/>
        <v>1</v>
      </c>
      <c r="UH59" s="715">
        <v>0</v>
      </c>
      <c r="UI59" s="712">
        <v>0</v>
      </c>
      <c r="UJ59" s="699">
        <v>25</v>
      </c>
      <c r="UK59" s="715">
        <v>1</v>
      </c>
      <c r="UL59" s="712">
        <v>114.5475372279496</v>
      </c>
      <c r="UM59" s="699">
        <v>1</v>
      </c>
      <c r="UN59" s="715">
        <v>0</v>
      </c>
      <c r="UO59" s="712">
        <v>0</v>
      </c>
      <c r="UP59" s="699">
        <v>43</v>
      </c>
      <c r="UQ59" s="715">
        <v>0</v>
      </c>
      <c r="UR59" s="712">
        <v>0</v>
      </c>
      <c r="US59" s="699">
        <v>43</v>
      </c>
      <c r="UT59" s="712">
        <v>114.5</v>
      </c>
      <c r="UU59" s="699">
        <v>4</v>
      </c>
      <c r="UV59" s="712">
        <v>114.5</v>
      </c>
      <c r="UW59" s="699">
        <v>4</v>
      </c>
      <c r="UX59" s="1099">
        <v>0</v>
      </c>
      <c r="UY59" s="699">
        <v>42</v>
      </c>
      <c r="UZ59" s="989">
        <v>0.28399999999999997</v>
      </c>
      <c r="VA59" s="989">
        <v>6</v>
      </c>
      <c r="VB59" s="989">
        <v>9.0999999999999998E-2</v>
      </c>
      <c r="VC59" s="989">
        <v>13</v>
      </c>
      <c r="VD59" s="989">
        <v>0</v>
      </c>
      <c r="VE59" s="989">
        <v>51</v>
      </c>
      <c r="VF59" s="989">
        <v>0</v>
      </c>
      <c r="VG59" s="989">
        <v>49</v>
      </c>
      <c r="VH59" s="989">
        <v>0</v>
      </c>
      <c r="VI59" s="989">
        <v>44</v>
      </c>
      <c r="VJ59" s="989">
        <v>0</v>
      </c>
      <c r="VK59" s="989">
        <v>44</v>
      </c>
      <c r="VL59" s="989">
        <v>0</v>
      </c>
      <c r="VM59" s="989">
        <v>7</v>
      </c>
      <c r="VN59" s="989">
        <v>0</v>
      </c>
      <c r="VO59" s="989">
        <v>7</v>
      </c>
      <c r="VP59" s="989">
        <v>1</v>
      </c>
      <c r="VQ59" s="989">
        <v>105.04201680672269</v>
      </c>
      <c r="VR59" s="989">
        <v>31</v>
      </c>
      <c r="VS59" s="989">
        <v>0</v>
      </c>
      <c r="VT59" s="989">
        <v>0</v>
      </c>
      <c r="VU59" s="989">
        <v>72</v>
      </c>
      <c r="VV59" s="989">
        <v>0</v>
      </c>
      <c r="VW59" s="989">
        <v>0</v>
      </c>
      <c r="VX59" s="989">
        <v>65</v>
      </c>
      <c r="VY59" s="989">
        <v>2</v>
      </c>
      <c r="VZ59" s="989">
        <v>210.08403361344537</v>
      </c>
      <c r="WA59" s="989">
        <v>5</v>
      </c>
      <c r="WB59" s="989">
        <v>2</v>
      </c>
      <c r="WC59" s="989">
        <v>210.08403361344537</v>
      </c>
      <c r="WD59" s="989">
        <v>65</v>
      </c>
      <c r="WE59" s="989">
        <v>4</v>
      </c>
      <c r="WF59" s="989">
        <v>420.16806722689074</v>
      </c>
      <c r="WG59" s="989">
        <v>2</v>
      </c>
      <c r="WH59" s="989">
        <v>0</v>
      </c>
      <c r="WI59" s="989">
        <v>51</v>
      </c>
      <c r="WJ59" s="989">
        <v>0</v>
      </c>
      <c r="WK59" s="989">
        <v>10</v>
      </c>
      <c r="WL59" s="989">
        <v>0</v>
      </c>
      <c r="WM59" s="989">
        <v>2</v>
      </c>
      <c r="WN59" s="989">
        <v>0</v>
      </c>
      <c r="WO59" s="989">
        <v>51</v>
      </c>
      <c r="WP59" s="989">
        <v>0</v>
      </c>
      <c r="WQ59" s="989">
        <v>19</v>
      </c>
      <c r="WR59" s="989">
        <v>0</v>
      </c>
      <c r="WS59" s="989">
        <v>31</v>
      </c>
      <c r="WT59" s="989">
        <v>0</v>
      </c>
      <c r="WU59" s="989">
        <v>25</v>
      </c>
      <c r="WV59" s="989">
        <v>0</v>
      </c>
      <c r="WW59" s="989">
        <v>12</v>
      </c>
      <c r="WX59" s="989">
        <v>0</v>
      </c>
      <c r="WY59" s="989">
        <v>41</v>
      </c>
      <c r="WZ59" s="712">
        <v>0</v>
      </c>
      <c r="XA59" s="699">
        <v>76</v>
      </c>
      <c r="XB59" s="712">
        <v>0</v>
      </c>
      <c r="XC59" s="712">
        <v>72</v>
      </c>
      <c r="XD59" s="712">
        <v>0</v>
      </c>
      <c r="XE59" s="699">
        <v>43</v>
      </c>
      <c r="XF59" s="712">
        <v>0</v>
      </c>
      <c r="XG59" s="712">
        <v>23</v>
      </c>
      <c r="XH59" s="712">
        <v>2580.65</v>
      </c>
      <c r="XI59" s="699">
        <v>1</v>
      </c>
      <c r="XJ59" s="712">
        <v>0</v>
      </c>
      <c r="XK59" s="699">
        <v>76</v>
      </c>
      <c r="XL59" s="712">
        <v>215.05</v>
      </c>
      <c r="XM59" s="699">
        <v>46</v>
      </c>
      <c r="XO59" s="714"/>
      <c r="XP59" s="725"/>
      <c r="XQ59" s="715"/>
      <c r="XR59" s="714"/>
      <c r="XS59" s="725"/>
      <c r="XT59" s="715"/>
      <c r="XU59" s="715"/>
      <c r="XV59" s="712"/>
      <c r="XW59" s="715"/>
      <c r="XX59" s="1169">
        <v>43</v>
      </c>
      <c r="XY59" s="1174">
        <v>6.9767441860465116</v>
      </c>
      <c r="XZ59" s="1168">
        <f t="shared" si="75"/>
        <v>5</v>
      </c>
      <c r="YA59" s="715">
        <v>40</v>
      </c>
      <c r="YB59" s="725">
        <v>17.5</v>
      </c>
      <c r="YC59" s="715">
        <f t="shared" si="76"/>
        <v>37</v>
      </c>
      <c r="YD59" s="714">
        <v>81</v>
      </c>
      <c r="YE59" s="725">
        <v>8.8888888888888893</v>
      </c>
      <c r="YF59" s="715">
        <f t="shared" si="77"/>
        <v>54</v>
      </c>
      <c r="YG59" s="699">
        <v>41</v>
      </c>
      <c r="YH59" s="1099">
        <v>7.3170731707317067</v>
      </c>
      <c r="YI59" s="715">
        <f t="shared" si="78"/>
        <v>20</v>
      </c>
      <c r="YJ59" s="714">
        <v>81</v>
      </c>
      <c r="YK59" s="712">
        <v>22.222222222222221</v>
      </c>
      <c r="YL59" s="715">
        <f t="shared" si="79"/>
        <v>35</v>
      </c>
      <c r="YM59" s="699">
        <v>41</v>
      </c>
      <c r="YN59" s="712">
        <v>21.951219512195124</v>
      </c>
      <c r="YO59" s="715">
        <f t="shared" si="80"/>
        <v>28</v>
      </c>
      <c r="YP59" s="1178">
        <v>50</v>
      </c>
      <c r="YQ59" s="1099">
        <v>0</v>
      </c>
      <c r="YR59" s="1099">
        <v>0</v>
      </c>
      <c r="YS59" s="1099">
        <v>0</v>
      </c>
      <c r="YT59" s="1099">
        <v>50</v>
      </c>
      <c r="YU59" s="1099">
        <v>0</v>
      </c>
      <c r="YV59" s="1099">
        <v>0</v>
      </c>
      <c r="YW59" s="1099">
        <v>0</v>
      </c>
      <c r="YX59" s="1099">
        <v>0</v>
      </c>
      <c r="YY59" s="1099">
        <v>0</v>
      </c>
      <c r="YZ59" s="1099">
        <v>0</v>
      </c>
      <c r="ZA59" s="1188">
        <v>2</v>
      </c>
      <c r="ZB59" s="985">
        <v>42.857142857142854</v>
      </c>
      <c r="ZC59" s="985">
        <v>0</v>
      </c>
      <c r="ZD59" s="985">
        <v>0</v>
      </c>
      <c r="ZE59" s="985">
        <v>14.285714285714285</v>
      </c>
      <c r="ZF59" s="985">
        <v>0</v>
      </c>
      <c r="ZG59" s="985">
        <v>14.285714285714285</v>
      </c>
      <c r="ZH59" s="985">
        <v>14.285714285714285</v>
      </c>
      <c r="ZI59" s="985">
        <v>14.285714285714285</v>
      </c>
      <c r="ZJ59" s="985">
        <v>42.857142857142854</v>
      </c>
      <c r="ZK59" s="985">
        <v>0</v>
      </c>
      <c r="ZL59" s="985">
        <v>0</v>
      </c>
      <c r="ZM59" s="699">
        <v>7</v>
      </c>
      <c r="ZN59" s="714" t="s">
        <v>1650</v>
      </c>
      <c r="ZO59" s="715" t="s">
        <v>1651</v>
      </c>
      <c r="ZP59" s="715" t="s">
        <v>1651</v>
      </c>
      <c r="ZQ59" s="715" t="s">
        <v>1651</v>
      </c>
      <c r="ZR59" s="715" t="s">
        <v>1650</v>
      </c>
      <c r="ZS59" s="715" t="s">
        <v>1650</v>
      </c>
      <c r="ZT59" s="715">
        <v>2</v>
      </c>
      <c r="ZU59" s="715">
        <v>0</v>
      </c>
      <c r="ZV59" s="715">
        <v>0</v>
      </c>
      <c r="ZW59" s="715">
        <v>0</v>
      </c>
      <c r="ZX59" s="715">
        <v>2</v>
      </c>
      <c r="ZY59" s="715">
        <v>2</v>
      </c>
      <c r="ZZ59" s="715">
        <f t="shared" si="81"/>
        <v>6</v>
      </c>
      <c r="AAA59" s="715">
        <f t="shared" si="82"/>
        <v>21</v>
      </c>
      <c r="AAB59" s="716" t="s">
        <v>31</v>
      </c>
      <c r="AAC59" s="712" t="s">
        <v>31</v>
      </c>
      <c r="AAD59" s="712" t="s">
        <v>31</v>
      </c>
      <c r="AAE59" s="712" t="s">
        <v>31</v>
      </c>
      <c r="AAF59" s="712" t="s">
        <v>31</v>
      </c>
      <c r="AAG59" s="712" t="s">
        <v>31</v>
      </c>
      <c r="AAH59" s="714">
        <v>1</v>
      </c>
      <c r="AAI59" s="715">
        <v>0</v>
      </c>
      <c r="AAJ59" s="715">
        <v>0</v>
      </c>
      <c r="AAK59" s="715">
        <v>0</v>
      </c>
      <c r="AAL59" s="715">
        <v>1</v>
      </c>
      <c r="AAM59" s="733">
        <v>1</v>
      </c>
      <c r="AAN59" s="2996">
        <v>2.2271714922048997</v>
      </c>
      <c r="AAO59" s="2954">
        <f t="shared" si="83"/>
        <v>7</v>
      </c>
      <c r="AAP59" s="2995">
        <v>0</v>
      </c>
      <c r="AAQ59" s="2954">
        <f t="shared" si="84"/>
        <v>58</v>
      </c>
      <c r="AAR59" s="2995">
        <v>0</v>
      </c>
      <c r="AAS59" s="2954">
        <f t="shared" si="85"/>
        <v>54</v>
      </c>
      <c r="AAT59" s="2995">
        <v>0</v>
      </c>
      <c r="AAU59" s="2954">
        <f t="shared" si="86"/>
        <v>60</v>
      </c>
      <c r="AAV59" s="2995">
        <v>2.2271714922048997</v>
      </c>
      <c r="AAW59" s="2954">
        <f t="shared" si="87"/>
        <v>10</v>
      </c>
      <c r="AAX59" s="2995">
        <v>2.2271714922048997</v>
      </c>
      <c r="AAY59" s="2954">
        <f t="shared" si="88"/>
        <v>8</v>
      </c>
      <c r="AAZ59" s="982">
        <v>1</v>
      </c>
      <c r="ABA59" s="699">
        <v>0</v>
      </c>
      <c r="ABB59" s="699">
        <v>0</v>
      </c>
      <c r="ABC59" s="2988">
        <v>2.2271714922048997</v>
      </c>
      <c r="ABD59" s="2954">
        <f t="shared" si="89"/>
        <v>6</v>
      </c>
      <c r="ABE59" s="2955">
        <v>0</v>
      </c>
      <c r="ABF59" s="2954">
        <f t="shared" si="89"/>
        <v>28</v>
      </c>
      <c r="ABG59" s="2955">
        <v>0</v>
      </c>
      <c r="ABH59" s="2993">
        <f t="shared" si="89"/>
        <v>32</v>
      </c>
      <c r="ABI59" s="982">
        <v>0</v>
      </c>
      <c r="ABJ59" s="731">
        <v>0</v>
      </c>
      <c r="ABK59" s="715">
        <f t="shared" si="90"/>
        <v>31</v>
      </c>
      <c r="ABL59" s="716" t="s">
        <v>1687</v>
      </c>
      <c r="ABM59" s="712" t="s">
        <v>1687</v>
      </c>
      <c r="ABN59" s="715">
        <v>0</v>
      </c>
      <c r="ABO59" s="715">
        <v>0</v>
      </c>
      <c r="ABP59" s="715">
        <f t="shared" si="91"/>
        <v>0</v>
      </c>
      <c r="ABQ59" s="715">
        <f t="shared" si="92"/>
        <v>53</v>
      </c>
      <c r="ABR59" s="1201" t="s">
        <v>1632</v>
      </c>
      <c r="ABS59" s="1202" t="s">
        <v>1632</v>
      </c>
      <c r="ABT59" s="1202" t="s">
        <v>1632</v>
      </c>
      <c r="ABU59" s="1202" t="s">
        <v>1632</v>
      </c>
      <c r="ABV59" s="725">
        <v>5</v>
      </c>
      <c r="ABW59" s="725">
        <v>5</v>
      </c>
      <c r="ABX59" s="725">
        <v>5</v>
      </c>
      <c r="ABY59" s="725">
        <v>5</v>
      </c>
      <c r="ABZ59" s="715">
        <f t="shared" si="93"/>
        <v>20</v>
      </c>
      <c r="ACA59" s="715">
        <f t="shared" si="94"/>
        <v>1</v>
      </c>
      <c r="ACB59" s="983" t="s">
        <v>1632</v>
      </c>
      <c r="ACC59" s="725" t="s">
        <v>1632</v>
      </c>
      <c r="ACD59" s="725" t="s">
        <v>1632</v>
      </c>
      <c r="ACE59" s="725" t="s">
        <v>1625</v>
      </c>
      <c r="ACF59" s="725">
        <v>5</v>
      </c>
      <c r="ACG59" s="725">
        <v>5</v>
      </c>
      <c r="ACH59" s="725">
        <v>5</v>
      </c>
      <c r="ACI59" s="725">
        <v>0</v>
      </c>
      <c r="ACJ59" s="715">
        <f t="shared" si="95"/>
        <v>15</v>
      </c>
      <c r="ACK59" s="715">
        <f t="shared" si="96"/>
        <v>46</v>
      </c>
      <c r="ACL59" s="982">
        <v>0</v>
      </c>
      <c r="ACM59" s="715">
        <v>134</v>
      </c>
      <c r="ACN59" s="1089">
        <v>15.348999999999998</v>
      </c>
      <c r="ACO59" s="715">
        <v>23</v>
      </c>
      <c r="ACP59" s="1089">
        <v>3.4</v>
      </c>
      <c r="ACQ59" s="715">
        <v>44</v>
      </c>
      <c r="ACR59" s="982">
        <v>45.819000000000003</v>
      </c>
      <c r="ACS59" s="1090">
        <v>37</v>
      </c>
      <c r="ACT59" s="983" t="s">
        <v>1625</v>
      </c>
      <c r="ACU59" s="725" t="s">
        <v>1625</v>
      </c>
      <c r="ACV59" s="725" t="s">
        <v>1625</v>
      </c>
      <c r="ACW59" s="725" t="s">
        <v>1625</v>
      </c>
      <c r="ACX59" s="725">
        <v>0</v>
      </c>
      <c r="ACY59" s="725">
        <v>0</v>
      </c>
      <c r="ACZ59" s="725">
        <v>0</v>
      </c>
      <c r="ADA59" s="725">
        <v>0</v>
      </c>
      <c r="ADB59" s="715">
        <f t="shared" si="97"/>
        <v>0</v>
      </c>
      <c r="ADC59" s="715">
        <f t="shared" si="98"/>
        <v>28</v>
      </c>
      <c r="ADD59" s="984" t="s">
        <v>1632</v>
      </c>
      <c r="ADE59" s="985" t="s">
        <v>1632</v>
      </c>
      <c r="ADF59" s="985" t="s">
        <v>1625</v>
      </c>
      <c r="ADG59" s="985" t="s">
        <v>1625</v>
      </c>
      <c r="ADH59" s="985">
        <v>5</v>
      </c>
      <c r="ADI59" s="985">
        <v>5</v>
      </c>
      <c r="ADJ59" s="985">
        <v>0</v>
      </c>
      <c r="ADK59" s="985">
        <v>0</v>
      </c>
      <c r="ADL59" s="715">
        <f t="shared" si="99"/>
        <v>10</v>
      </c>
      <c r="ADM59" s="715">
        <f t="shared" si="100"/>
        <v>40</v>
      </c>
      <c r="ADN59" s="1169">
        <v>0</v>
      </c>
      <c r="ADO59" s="1168">
        <v>0</v>
      </c>
      <c r="ADP59" s="1168">
        <v>0</v>
      </c>
      <c r="ADQ59" s="989">
        <v>0</v>
      </c>
      <c r="ADR59" s="989">
        <v>0</v>
      </c>
      <c r="ADS59" s="989">
        <v>0</v>
      </c>
      <c r="ADT59" s="989">
        <v>38</v>
      </c>
      <c r="ADU59" s="989">
        <v>2</v>
      </c>
      <c r="ADV59" s="989">
        <v>96</v>
      </c>
      <c r="ADW59" s="989">
        <v>768</v>
      </c>
      <c r="ADX59" s="989">
        <v>48</v>
      </c>
      <c r="ADY59" s="989">
        <v>384</v>
      </c>
      <c r="ADZ59" s="989">
        <v>1718.1208053691275</v>
      </c>
      <c r="AEA59" s="989">
        <v>5</v>
      </c>
      <c r="AEB59" s="989">
        <v>2</v>
      </c>
      <c r="AEC59" s="989">
        <v>96</v>
      </c>
      <c r="AED59" s="989">
        <v>768</v>
      </c>
      <c r="AEE59" s="989">
        <v>48</v>
      </c>
      <c r="AEF59" s="989">
        <v>384</v>
      </c>
      <c r="AEG59" s="989">
        <v>1718.1208053691275</v>
      </c>
      <c r="AEH59" s="729">
        <v>8</v>
      </c>
      <c r="AEI59" s="987"/>
      <c r="AEM59" s="715">
        <v>85</v>
      </c>
      <c r="AEN59" s="715">
        <v>71</v>
      </c>
      <c r="AEO59" s="989">
        <v>5</v>
      </c>
      <c r="AEP59" s="1099">
        <v>7.042253521126761</v>
      </c>
      <c r="AEQ59" s="989">
        <v>20</v>
      </c>
      <c r="AER59" s="989">
        <v>1</v>
      </c>
      <c r="AES59" s="989">
        <v>20</v>
      </c>
      <c r="AET59" s="1099">
        <v>3</v>
      </c>
      <c r="AEU59" s="989">
        <v>61</v>
      </c>
      <c r="AEV59" s="989">
        <v>1</v>
      </c>
      <c r="AEW59" s="989">
        <v>6</v>
      </c>
      <c r="AEX59" s="989">
        <v>16.666666666666664</v>
      </c>
      <c r="AEY59" s="989">
        <v>33</v>
      </c>
      <c r="AEZ59" s="1667">
        <v>71</v>
      </c>
      <c r="AFA59" s="1668">
        <v>2.5492957746478875</v>
      </c>
      <c r="AFB59" s="1667">
        <f t="shared" si="101"/>
        <v>8</v>
      </c>
      <c r="AFC59" s="1168">
        <v>6</v>
      </c>
      <c r="AFD59" s="1099">
        <v>0</v>
      </c>
      <c r="AFE59" s="989">
        <f t="shared" si="102"/>
        <v>1</v>
      </c>
      <c r="AFF59" s="715">
        <v>10</v>
      </c>
      <c r="AFG59" s="985">
        <v>20</v>
      </c>
      <c r="AFH59" s="699">
        <f t="shared" si="103"/>
        <v>34</v>
      </c>
      <c r="AFI59" s="989">
        <v>72</v>
      </c>
      <c r="AFJ59" s="715">
        <v>10</v>
      </c>
      <c r="AFK59" s="985">
        <v>13.888888888888889</v>
      </c>
      <c r="AFL59" s="699">
        <f t="shared" si="104"/>
        <v>15</v>
      </c>
      <c r="AFM59" s="707">
        <v>0</v>
      </c>
      <c r="AFN59" s="990">
        <v>0</v>
      </c>
      <c r="AFO59" s="719" t="s">
        <v>31</v>
      </c>
      <c r="AFP59" s="719" t="s">
        <v>31</v>
      </c>
      <c r="AFQ59" s="715">
        <v>89</v>
      </c>
      <c r="AFR59" s="699">
        <f t="shared" si="105"/>
        <v>7</v>
      </c>
      <c r="AFS59" s="715" t="s">
        <v>31</v>
      </c>
      <c r="AFT59" s="715" t="s">
        <v>31</v>
      </c>
      <c r="AFU59" s="985" t="s">
        <v>31</v>
      </c>
      <c r="AFV59" s="699" t="str">
        <f t="shared" si="106"/>
        <v>-</v>
      </c>
      <c r="AFW59" s="715" t="s">
        <v>31</v>
      </c>
      <c r="AFX59" s="715" t="s">
        <v>31</v>
      </c>
      <c r="AFY59" s="712" t="s">
        <v>31</v>
      </c>
      <c r="AFZ59" s="699" t="str">
        <f t="shared" si="107"/>
        <v>-</v>
      </c>
      <c r="AGA59" s="712">
        <v>25</v>
      </c>
      <c r="AGB59" s="712">
        <v>25</v>
      </c>
      <c r="AGC59" s="712">
        <v>25</v>
      </c>
      <c r="AGD59" s="712">
        <v>0</v>
      </c>
      <c r="AGE59" s="712">
        <v>0</v>
      </c>
      <c r="AGF59" s="712">
        <v>25</v>
      </c>
      <c r="AGG59" s="712">
        <v>0</v>
      </c>
      <c r="AGH59" s="712">
        <v>0</v>
      </c>
      <c r="AGI59" s="712">
        <v>0</v>
      </c>
      <c r="AGJ59" s="715">
        <v>1</v>
      </c>
      <c r="AGK59" s="715">
        <v>1</v>
      </c>
      <c r="AGL59" s="715">
        <v>1</v>
      </c>
      <c r="AGM59" s="715">
        <v>0</v>
      </c>
      <c r="AGN59" s="715">
        <v>0</v>
      </c>
      <c r="AGO59" s="715">
        <v>1</v>
      </c>
      <c r="AGP59" s="715">
        <v>0</v>
      </c>
      <c r="AGQ59" s="715">
        <v>0</v>
      </c>
      <c r="AGR59" s="715">
        <v>0</v>
      </c>
      <c r="AGS59" s="715">
        <v>4</v>
      </c>
      <c r="AGT59" s="712">
        <v>0</v>
      </c>
      <c r="AGU59" s="712">
        <v>0</v>
      </c>
      <c r="AGV59" s="712">
        <v>100</v>
      </c>
      <c r="AGW59" s="712">
        <v>0</v>
      </c>
      <c r="AGX59" s="712">
        <v>0</v>
      </c>
      <c r="AGY59" s="712">
        <v>0</v>
      </c>
      <c r="AGZ59" s="712">
        <v>0</v>
      </c>
      <c r="AHA59" s="712">
        <v>0</v>
      </c>
      <c r="AHB59" s="712">
        <v>0</v>
      </c>
      <c r="AHC59" s="715">
        <v>0</v>
      </c>
      <c r="AHD59" s="715">
        <v>0</v>
      </c>
      <c r="AHE59" s="715">
        <v>1</v>
      </c>
      <c r="AHF59" s="715">
        <v>0</v>
      </c>
      <c r="AHG59" s="715">
        <v>0</v>
      </c>
      <c r="AHH59" s="715">
        <v>0</v>
      </c>
      <c r="AHI59" s="715">
        <v>0</v>
      </c>
      <c r="AHJ59" s="715">
        <v>0</v>
      </c>
      <c r="AHK59" s="715">
        <v>0</v>
      </c>
      <c r="AHL59" s="715">
        <v>1</v>
      </c>
      <c r="AHM59" s="712" t="s">
        <v>31</v>
      </c>
      <c r="AHN59" s="712" t="s">
        <v>31</v>
      </c>
      <c r="AHO59" s="712" t="s">
        <v>31</v>
      </c>
      <c r="AHP59" s="712" t="s">
        <v>31</v>
      </c>
      <c r="AHQ59" s="712" t="s">
        <v>31</v>
      </c>
      <c r="AHR59" s="712" t="s">
        <v>31</v>
      </c>
      <c r="AHS59" s="712" t="s">
        <v>31</v>
      </c>
      <c r="AHT59" s="712" t="s">
        <v>31</v>
      </c>
      <c r="AHU59" s="712" t="s">
        <v>31</v>
      </c>
      <c r="AHV59" s="715">
        <v>0</v>
      </c>
      <c r="AHW59" s="715">
        <v>0</v>
      </c>
      <c r="AHX59" s="715">
        <v>0</v>
      </c>
      <c r="AHY59" s="715">
        <v>0</v>
      </c>
      <c r="AHZ59" s="715">
        <v>0</v>
      </c>
      <c r="AIA59" s="715">
        <v>0</v>
      </c>
      <c r="AIB59" s="715">
        <v>0</v>
      </c>
      <c r="AIC59" s="715">
        <v>0</v>
      </c>
      <c r="AID59" s="715">
        <v>0</v>
      </c>
      <c r="AIE59" s="715">
        <v>0</v>
      </c>
      <c r="AIF59" s="712" t="s">
        <v>1624</v>
      </c>
      <c r="AIG59" s="712" t="s">
        <v>1623</v>
      </c>
      <c r="AIH59" s="709">
        <v>0</v>
      </c>
      <c r="AII59" s="978">
        <f t="shared" si="108"/>
        <v>42</v>
      </c>
      <c r="AIJ59" s="703" t="s">
        <v>1625</v>
      </c>
      <c r="AIK59" s="703" t="s">
        <v>1625</v>
      </c>
      <c r="AIL59" s="703" t="s">
        <v>1625</v>
      </c>
      <c r="AIM59" s="701" t="s">
        <v>1625</v>
      </c>
      <c r="AIN59" s="712" t="s">
        <v>1626</v>
      </c>
      <c r="AIO59" s="712" t="s">
        <v>1623</v>
      </c>
      <c r="AIP59" s="712" t="s">
        <v>1627</v>
      </c>
      <c r="AIQ59" s="712" t="s">
        <v>1627</v>
      </c>
      <c r="AIR59" s="712" t="s">
        <v>1625</v>
      </c>
      <c r="AIS59" s="712" t="s">
        <v>1685</v>
      </c>
      <c r="AIT59" s="712" t="s">
        <v>1641</v>
      </c>
      <c r="AIU59" s="712" t="s">
        <v>1642</v>
      </c>
      <c r="AIV59" s="712" t="s">
        <v>1792</v>
      </c>
      <c r="AIW59" s="699">
        <v>70</v>
      </c>
      <c r="AIX59" s="699">
        <v>4</v>
      </c>
      <c r="AIY59" s="985">
        <v>5.7</v>
      </c>
      <c r="AIZ59" s="699">
        <v>0</v>
      </c>
      <c r="AJA59" s="712">
        <v>0</v>
      </c>
      <c r="AJB59" s="699">
        <f t="shared" si="109"/>
        <v>26</v>
      </c>
      <c r="AJC59" s="712">
        <v>0</v>
      </c>
      <c r="AJD59" s="978">
        <f t="shared" si="110"/>
        <v>25</v>
      </c>
      <c r="AJE59" s="712" t="s">
        <v>1625</v>
      </c>
      <c r="AJF59" s="712" t="s">
        <v>1625</v>
      </c>
      <c r="AJG59" s="712" t="s">
        <v>1625</v>
      </c>
      <c r="AJH59" s="712" t="s">
        <v>1625</v>
      </c>
      <c r="AJI59" s="712">
        <v>0</v>
      </c>
      <c r="AJJ59" s="699">
        <f t="shared" si="111"/>
        <v>60</v>
      </c>
      <c r="AJK59" s="715">
        <v>0</v>
      </c>
      <c r="AJL59" s="712">
        <v>0</v>
      </c>
      <c r="AJM59" s="699">
        <f t="shared" si="112"/>
        <v>39</v>
      </c>
      <c r="AJN59" s="715">
        <v>0</v>
      </c>
      <c r="AJO59" s="712">
        <v>0</v>
      </c>
      <c r="AJP59" s="699">
        <f t="shared" si="113"/>
        <v>17</v>
      </c>
      <c r="AJQ59" s="715">
        <v>0</v>
      </c>
      <c r="AJR59" s="712">
        <v>114.5</v>
      </c>
      <c r="AJS59" s="699">
        <f t="shared" si="114"/>
        <v>1</v>
      </c>
      <c r="AJT59" s="715">
        <v>1</v>
      </c>
      <c r="AJU59" s="712">
        <v>0</v>
      </c>
      <c r="AJV59" s="715">
        <v>0</v>
      </c>
      <c r="AJW59" s="712">
        <v>0</v>
      </c>
      <c r="AJX59" s="699">
        <f t="shared" si="115"/>
        <v>26</v>
      </c>
      <c r="AJY59" s="715">
        <v>0</v>
      </c>
      <c r="AJZ59" s="712">
        <v>0</v>
      </c>
      <c r="AKA59" s="699">
        <f t="shared" si="116"/>
        <v>9</v>
      </c>
      <c r="AKB59" s="715">
        <v>0</v>
      </c>
      <c r="AKC59" s="712">
        <v>0</v>
      </c>
      <c r="AKD59" s="699">
        <f t="shared" si="117"/>
        <v>55</v>
      </c>
      <c r="AKE59" s="715">
        <v>0</v>
      </c>
      <c r="AKF59" s="715">
        <v>0</v>
      </c>
      <c r="AKG59" s="715">
        <v>0</v>
      </c>
      <c r="AKH59" s="715">
        <v>0</v>
      </c>
      <c r="AKI59" s="715">
        <v>29</v>
      </c>
      <c r="AKJ59" s="715">
        <v>0</v>
      </c>
      <c r="AKK59" s="715">
        <v>29</v>
      </c>
      <c r="AKL59" s="715">
        <v>0</v>
      </c>
      <c r="AKM59" s="715">
        <v>0</v>
      </c>
      <c r="AKN59" s="715">
        <v>0</v>
      </c>
      <c r="AKO59" s="715">
        <v>0</v>
      </c>
      <c r="AKP59" s="712" t="s">
        <v>31</v>
      </c>
      <c r="AKQ59" s="699" t="str">
        <f t="shared" si="118"/>
        <v>-</v>
      </c>
      <c r="AKR59" s="712" t="s">
        <v>31</v>
      </c>
      <c r="AKS59" s="699" t="str">
        <f t="shared" si="118"/>
        <v>-</v>
      </c>
      <c r="AKT59" s="712" t="s">
        <v>31</v>
      </c>
      <c r="AKU59" s="699" t="str">
        <f t="shared" si="127"/>
        <v>-</v>
      </c>
      <c r="AKV59" s="712">
        <v>0.33</v>
      </c>
      <c r="AKW59" s="699">
        <f t="shared" si="128"/>
        <v>1</v>
      </c>
      <c r="AKX59" s="712" t="s">
        <v>31</v>
      </c>
      <c r="AKY59" s="712">
        <v>0.33</v>
      </c>
      <c r="AKZ59" s="712" t="s">
        <v>31</v>
      </c>
      <c r="ALA59" s="699" t="str">
        <f t="shared" si="129"/>
        <v>-</v>
      </c>
      <c r="ALB59" s="712" t="s">
        <v>31</v>
      </c>
      <c r="ALC59" s="699" t="str">
        <f t="shared" si="130"/>
        <v>-</v>
      </c>
      <c r="ALD59" s="712" t="s">
        <v>31</v>
      </c>
      <c r="ALE59" s="699" t="str">
        <f t="shared" si="131"/>
        <v>-</v>
      </c>
      <c r="ALF59" s="712" t="s">
        <v>31</v>
      </c>
      <c r="ALG59" s="712"/>
      <c r="ALH59" s="1706">
        <v>51.925320886814475</v>
      </c>
      <c r="ALI59" s="729">
        <v>20</v>
      </c>
      <c r="ALJ59" s="729">
        <v>2</v>
      </c>
      <c r="ALK59" s="729">
        <v>447</v>
      </c>
      <c r="ALL59" s="729">
        <v>44.742729306487696</v>
      </c>
      <c r="ALM59" s="729">
        <v>4.4742729306487696</v>
      </c>
      <c r="ALN59" s="729">
        <v>68</v>
      </c>
      <c r="ALO59" s="729">
        <v>25</v>
      </c>
    </row>
    <row r="60" spans="1:1003" ht="13" x14ac:dyDescent="0.2">
      <c r="A60" s="696" t="s">
        <v>1808</v>
      </c>
      <c r="B60" s="697" t="s">
        <v>1809</v>
      </c>
      <c r="C60" s="697" t="s">
        <v>1646</v>
      </c>
      <c r="D60" s="697" t="s">
        <v>1646</v>
      </c>
      <c r="E60" s="697" t="s">
        <v>1733</v>
      </c>
      <c r="F60" s="698" t="s">
        <v>1810</v>
      </c>
      <c r="G60" s="699" t="s">
        <v>1918</v>
      </c>
      <c r="H60" s="700">
        <v>47</v>
      </c>
      <c r="I60" s="703">
        <v>7.36</v>
      </c>
      <c r="J60" s="699">
        <f t="shared" si="9"/>
        <v>17</v>
      </c>
      <c r="K60" s="702">
        <v>85</v>
      </c>
      <c r="L60" s="703">
        <v>7.13</v>
      </c>
      <c r="M60" s="710">
        <f t="shared" si="10"/>
        <v>51</v>
      </c>
      <c r="N60" s="712">
        <f t="shared" si="11"/>
        <v>-0.23000000000000043</v>
      </c>
      <c r="O60" s="702">
        <v>101</v>
      </c>
      <c r="P60" s="703">
        <v>5.19</v>
      </c>
      <c r="Q60" s="699">
        <f t="shared" si="120"/>
        <v>77</v>
      </c>
      <c r="R60" s="702">
        <v>108</v>
      </c>
      <c r="S60" s="703">
        <v>6.25</v>
      </c>
      <c r="T60" s="710">
        <f t="shared" si="125"/>
        <v>33</v>
      </c>
      <c r="U60" s="712">
        <f t="shared" si="12"/>
        <v>1.0599999999999996</v>
      </c>
      <c r="V60" s="706">
        <v>82</v>
      </c>
      <c r="W60" s="701">
        <v>6.1219512195121952</v>
      </c>
      <c r="X60" s="702">
        <v>26</v>
      </c>
      <c r="Y60" s="704">
        <v>6.6538461538461542</v>
      </c>
      <c r="Z60" s="705">
        <f t="shared" si="13"/>
        <v>14</v>
      </c>
      <c r="AA60" s="707">
        <v>53</v>
      </c>
      <c r="AB60" s="704">
        <v>6.3207547169811322</v>
      </c>
      <c r="AC60" s="705">
        <f t="shared" si="14"/>
        <v>28</v>
      </c>
      <c r="AD60" s="702">
        <v>29</v>
      </c>
      <c r="AE60" s="704">
        <v>5.7586206896551726</v>
      </c>
      <c r="AF60" s="732">
        <f t="shared" si="15"/>
        <v>31</v>
      </c>
      <c r="AG60" s="708">
        <v>80</v>
      </c>
      <c r="AH60" s="705">
        <f t="shared" si="16"/>
        <v>57</v>
      </c>
      <c r="AI60" s="709">
        <v>80.400000000000006</v>
      </c>
      <c r="AJ60" s="705">
        <f t="shared" si="17"/>
        <v>74</v>
      </c>
      <c r="AK60" s="709">
        <v>0.90000000000000568</v>
      </c>
      <c r="AL60" s="701">
        <v>-1.8999999999999915</v>
      </c>
      <c r="AM60" s="702">
        <v>65</v>
      </c>
      <c r="AN60" s="715">
        <f t="shared" si="18"/>
        <v>42</v>
      </c>
      <c r="AO60" s="710">
        <v>60</v>
      </c>
      <c r="AP60" s="715">
        <f t="shared" si="19"/>
        <v>51</v>
      </c>
      <c r="AQ60" s="702">
        <v>150</v>
      </c>
      <c r="AR60" s="710">
        <f t="shared" si="121"/>
        <v>45</v>
      </c>
      <c r="AS60" s="702">
        <v>81</v>
      </c>
      <c r="AT60" s="703">
        <v>32.098765432098766</v>
      </c>
      <c r="AU60" s="705">
        <f t="shared" si="20"/>
        <v>68</v>
      </c>
      <c r="AV60" s="702">
        <v>84</v>
      </c>
      <c r="AW60" s="703">
        <v>17.857142857142858</v>
      </c>
      <c r="AX60" s="705">
        <f t="shared" si="21"/>
        <v>64</v>
      </c>
      <c r="AY60" s="702">
        <v>75</v>
      </c>
      <c r="AZ60" s="703">
        <v>52</v>
      </c>
      <c r="BA60" s="705">
        <f t="shared" si="22"/>
        <v>63</v>
      </c>
      <c r="BB60" s="702">
        <v>85</v>
      </c>
      <c r="BC60" s="703">
        <v>18.823529411764707</v>
      </c>
      <c r="BD60" s="705">
        <f t="shared" si="23"/>
        <v>64</v>
      </c>
      <c r="BE60" s="702">
        <v>84</v>
      </c>
      <c r="BF60" s="703">
        <v>2.3809523809523809</v>
      </c>
      <c r="BG60" s="705">
        <f t="shared" si="24"/>
        <v>67</v>
      </c>
      <c r="BH60" s="702">
        <v>85</v>
      </c>
      <c r="BI60" s="703">
        <v>38.82352941176471</v>
      </c>
      <c r="BJ60" s="705">
        <f t="shared" si="25"/>
        <v>70</v>
      </c>
      <c r="BK60" s="702">
        <v>28</v>
      </c>
      <c r="BL60" s="703">
        <v>60.714285714285708</v>
      </c>
      <c r="BM60" s="705">
        <f t="shared" si="26"/>
        <v>63</v>
      </c>
      <c r="BN60" s="702">
        <v>28</v>
      </c>
      <c r="BO60" s="703">
        <v>89.285714285714292</v>
      </c>
      <c r="BP60" s="705">
        <f t="shared" si="27"/>
        <v>63</v>
      </c>
      <c r="BQ60" s="702">
        <v>25</v>
      </c>
      <c r="BR60" s="703">
        <v>72</v>
      </c>
      <c r="BS60" s="705">
        <f t="shared" si="28"/>
        <v>72</v>
      </c>
      <c r="BT60" s="702">
        <v>27</v>
      </c>
      <c r="BU60" s="703">
        <v>37.037037037037038</v>
      </c>
      <c r="BV60" s="705">
        <f t="shared" si="29"/>
        <v>34</v>
      </c>
      <c r="BW60" s="702">
        <v>20</v>
      </c>
      <c r="BX60" s="703">
        <v>0</v>
      </c>
      <c r="BY60" s="705">
        <f t="shared" si="30"/>
        <v>1</v>
      </c>
      <c r="BZ60" s="702">
        <v>27</v>
      </c>
      <c r="CA60" s="703">
        <v>66.666666666666657</v>
      </c>
      <c r="CB60" s="705">
        <f t="shared" si="31"/>
        <v>71</v>
      </c>
      <c r="CC60" s="709">
        <v>15.2</v>
      </c>
      <c r="CD60" s="726">
        <f t="shared" si="32"/>
        <v>56</v>
      </c>
      <c r="CE60" s="703">
        <v>3.3</v>
      </c>
      <c r="CF60" s="703">
        <v>6</v>
      </c>
      <c r="CG60" s="704">
        <v>6.1</v>
      </c>
      <c r="CH60" s="709">
        <v>14.099999999999998</v>
      </c>
      <c r="CI60" s="701">
        <v>14.2</v>
      </c>
      <c r="CJ60" s="712">
        <v>20</v>
      </c>
      <c r="CK60" s="729">
        <f t="shared" si="33"/>
        <v>71</v>
      </c>
      <c r="CL60" s="712">
        <v>3.4</v>
      </c>
      <c r="CM60" s="712">
        <v>8.5</v>
      </c>
      <c r="CN60" s="712">
        <v>8.1</v>
      </c>
      <c r="CO60" s="714">
        <v>81</v>
      </c>
      <c r="CP60" s="985">
        <v>83</v>
      </c>
      <c r="CQ60" s="729">
        <f t="shared" si="34"/>
        <v>59</v>
      </c>
      <c r="CR60" s="715">
        <v>16</v>
      </c>
      <c r="CS60" s="985">
        <v>83</v>
      </c>
      <c r="CT60" s="729">
        <f t="shared" si="134"/>
        <v>52</v>
      </c>
      <c r="CU60" s="715">
        <v>48</v>
      </c>
      <c r="CV60" s="712">
        <v>83</v>
      </c>
      <c r="CW60" s="729">
        <f t="shared" si="35"/>
        <v>60</v>
      </c>
      <c r="CX60" s="715">
        <v>17</v>
      </c>
      <c r="CY60" s="712">
        <v>84</v>
      </c>
      <c r="CZ60" s="729">
        <f t="shared" si="36"/>
        <v>30</v>
      </c>
      <c r="DA60" s="716">
        <v>25</v>
      </c>
      <c r="DB60" s="710">
        <f t="shared" si="37"/>
        <v>53</v>
      </c>
      <c r="DC60" s="715">
        <v>16</v>
      </c>
      <c r="DD60" s="717">
        <v>75</v>
      </c>
      <c r="DE60" s="710">
        <f t="shared" si="38"/>
        <v>37</v>
      </c>
      <c r="DF60" s="703">
        <v>0</v>
      </c>
      <c r="DG60" s="705">
        <f t="shared" si="132"/>
        <v>37</v>
      </c>
      <c r="DH60" s="709">
        <v>100</v>
      </c>
      <c r="DI60" s="705">
        <f t="shared" si="132"/>
        <v>1</v>
      </c>
      <c r="DJ60" s="703">
        <v>0</v>
      </c>
      <c r="DK60" s="705">
        <f t="shared" si="40"/>
        <v>34</v>
      </c>
      <c r="DL60" s="718">
        <v>71.428571428571431</v>
      </c>
      <c r="DM60" s="705">
        <f t="shared" si="41"/>
        <v>44</v>
      </c>
      <c r="DN60" s="703">
        <v>0</v>
      </c>
      <c r="DO60" s="705">
        <f t="shared" si="42"/>
        <v>60</v>
      </c>
      <c r="DP60" s="702">
        <v>77</v>
      </c>
      <c r="DQ60" s="719">
        <v>66.233766233766232</v>
      </c>
      <c r="DR60" s="705">
        <f t="shared" si="122"/>
        <v>44</v>
      </c>
      <c r="DS60" s="702">
        <v>25</v>
      </c>
      <c r="DT60" s="719">
        <v>44</v>
      </c>
      <c r="DU60" s="705">
        <v>50</v>
      </c>
      <c r="DV60" s="702">
        <v>76</v>
      </c>
      <c r="DW60" s="720">
        <v>72.368421052631575</v>
      </c>
      <c r="DX60" s="705">
        <v>16</v>
      </c>
      <c r="DY60" s="702">
        <v>62</v>
      </c>
      <c r="DZ60" s="1145">
        <v>0.7857142857142857</v>
      </c>
      <c r="EA60" s="726">
        <v>56</v>
      </c>
      <c r="EB60" s="720">
        <v>11.29032258064516</v>
      </c>
      <c r="EC60" s="705">
        <v>50</v>
      </c>
      <c r="ED60" s="702">
        <v>65</v>
      </c>
      <c r="EE60" s="712">
        <v>0.96666666666666667</v>
      </c>
      <c r="EF60" s="729">
        <v>71</v>
      </c>
      <c r="EG60" s="720">
        <v>23.076923076923077</v>
      </c>
      <c r="EH60" s="705">
        <v>47</v>
      </c>
      <c r="EI60" s="702">
        <v>65</v>
      </c>
      <c r="EJ60" s="712">
        <v>1</v>
      </c>
      <c r="EK60" s="729">
        <v>35</v>
      </c>
      <c r="EL60" s="720">
        <v>18.461538461538463</v>
      </c>
      <c r="EM60" s="705">
        <v>69</v>
      </c>
      <c r="EN60" s="714">
        <v>63</v>
      </c>
      <c r="EO60" s="712">
        <v>1</v>
      </c>
      <c r="EP60" s="729">
        <v>4</v>
      </c>
      <c r="EQ60" s="725">
        <v>7.9365079365079358</v>
      </c>
      <c r="ER60" s="733">
        <v>54</v>
      </c>
      <c r="ES60" s="702">
        <v>65</v>
      </c>
      <c r="ET60" s="726">
        <v>1.4285714285714286</v>
      </c>
      <c r="EU60" s="726">
        <v>12</v>
      </c>
      <c r="EV60" s="720">
        <v>10.76923076923077</v>
      </c>
      <c r="EW60" s="705">
        <v>34</v>
      </c>
      <c r="EX60" s="715">
        <v>74</v>
      </c>
      <c r="EY60" s="726">
        <v>0.5</v>
      </c>
      <c r="EZ60" s="726">
        <v>49</v>
      </c>
      <c r="FA60" s="725">
        <v>16.216216216216218</v>
      </c>
      <c r="FB60" s="715">
        <v>2</v>
      </c>
      <c r="FC60" s="702">
        <v>68</v>
      </c>
      <c r="FD60" s="726">
        <v>0.58333333333333337</v>
      </c>
      <c r="FE60" s="726">
        <v>48</v>
      </c>
      <c r="FF60" s="720">
        <v>8.8235294117647065</v>
      </c>
      <c r="FG60" s="705">
        <v>36</v>
      </c>
      <c r="FH60" s="702">
        <v>67</v>
      </c>
      <c r="FI60" s="726">
        <v>3.1481481481481484</v>
      </c>
      <c r="FJ60" s="726">
        <v>22</v>
      </c>
      <c r="FK60" s="720">
        <v>40.298507462686565</v>
      </c>
      <c r="FL60" s="705">
        <v>17</v>
      </c>
      <c r="FM60" s="714">
        <v>28</v>
      </c>
      <c r="FN60" s="725">
        <v>17.857142857142858</v>
      </c>
      <c r="FO60" s="715">
        <v>55</v>
      </c>
      <c r="FP60" s="702">
        <v>27</v>
      </c>
      <c r="FQ60" s="727">
        <v>2.5</v>
      </c>
      <c r="FR60" s="727">
        <v>1</v>
      </c>
      <c r="FS60" s="720">
        <v>3.7037037037037033</v>
      </c>
      <c r="FT60" s="705">
        <v>47</v>
      </c>
      <c r="FU60" s="702">
        <v>27</v>
      </c>
      <c r="FV60" s="712">
        <v>1</v>
      </c>
      <c r="FW60" s="729">
        <v>50</v>
      </c>
      <c r="FX60" s="720">
        <v>3.7037037037037033</v>
      </c>
      <c r="FY60" s="705">
        <v>50</v>
      </c>
      <c r="FZ60" s="702">
        <v>27</v>
      </c>
      <c r="GA60" s="712">
        <v>1</v>
      </c>
      <c r="GB60" s="729">
        <v>19</v>
      </c>
      <c r="GC60" s="720">
        <v>14.814814814814813</v>
      </c>
      <c r="GD60" s="705">
        <v>5</v>
      </c>
      <c r="GE60" s="702">
        <v>27</v>
      </c>
      <c r="GF60" s="712">
        <v>0.5</v>
      </c>
      <c r="GG60" s="729">
        <v>41</v>
      </c>
      <c r="GH60" s="720">
        <v>3.7037037037037033</v>
      </c>
      <c r="GI60" s="705">
        <v>28</v>
      </c>
      <c r="GJ60" s="702">
        <v>28</v>
      </c>
      <c r="GK60" s="726">
        <v>1.25</v>
      </c>
      <c r="GL60" s="726">
        <v>49</v>
      </c>
      <c r="GM60" s="720">
        <v>14.285714285714285</v>
      </c>
      <c r="GN60" s="705">
        <v>42</v>
      </c>
      <c r="GO60" s="702">
        <v>27</v>
      </c>
      <c r="GP60" s="726">
        <v>0</v>
      </c>
      <c r="GQ60" s="726">
        <v>60</v>
      </c>
      <c r="GR60" s="720">
        <v>0</v>
      </c>
      <c r="GS60" s="705">
        <v>60</v>
      </c>
      <c r="GT60" s="702">
        <v>27</v>
      </c>
      <c r="GU60" s="726">
        <v>0</v>
      </c>
      <c r="GV60" s="726">
        <v>51</v>
      </c>
      <c r="GW60" s="720">
        <v>0</v>
      </c>
      <c r="GX60" s="705">
        <v>51</v>
      </c>
      <c r="GY60" s="702">
        <v>27</v>
      </c>
      <c r="GZ60" s="726">
        <v>0</v>
      </c>
      <c r="HA60" s="726">
        <v>50</v>
      </c>
      <c r="HB60" s="720">
        <v>0</v>
      </c>
      <c r="HC60" s="705">
        <v>50</v>
      </c>
      <c r="HD60" s="709">
        <v>6.25</v>
      </c>
      <c r="HE60" s="703">
        <v>0</v>
      </c>
      <c r="HF60" s="703">
        <v>50</v>
      </c>
      <c r="HG60" s="703">
        <v>12.5</v>
      </c>
      <c r="HH60" s="1299">
        <v>0</v>
      </c>
      <c r="HI60" s="1299">
        <v>0</v>
      </c>
      <c r="HJ60" s="1299">
        <v>31.25</v>
      </c>
      <c r="HK60" s="1299">
        <v>0</v>
      </c>
      <c r="HL60" s="1299">
        <v>0</v>
      </c>
      <c r="HM60" s="1300">
        <v>16</v>
      </c>
      <c r="HN60" s="709">
        <v>23.076923076923077</v>
      </c>
      <c r="HO60" s="709">
        <v>0</v>
      </c>
      <c r="HP60" s="709">
        <v>7.6923076923076925</v>
      </c>
      <c r="HQ60" s="709">
        <v>15.384615384615385</v>
      </c>
      <c r="HR60" s="709">
        <v>0</v>
      </c>
      <c r="HS60" s="709">
        <v>46.153846153846153</v>
      </c>
      <c r="HT60" s="709">
        <v>7.6923076923076925</v>
      </c>
      <c r="HU60" s="709">
        <v>0</v>
      </c>
      <c r="HV60" s="709">
        <v>0</v>
      </c>
      <c r="HW60" s="1300">
        <v>65</v>
      </c>
      <c r="HX60" s="1265" t="s">
        <v>31</v>
      </c>
      <c r="HY60" s="1266" t="s">
        <v>31</v>
      </c>
      <c r="HZ60" s="1266">
        <v>10</v>
      </c>
      <c r="IA60" s="1266">
        <v>3</v>
      </c>
      <c r="IB60" s="1266">
        <v>3</v>
      </c>
      <c r="IC60" s="1266" t="s">
        <v>31</v>
      </c>
      <c r="ID60" s="1266" t="s">
        <v>31</v>
      </c>
      <c r="IE60" s="1266">
        <v>0</v>
      </c>
      <c r="IF60" s="1267">
        <v>16</v>
      </c>
      <c r="IG60" s="1268">
        <v>28</v>
      </c>
      <c r="IH60" s="1269">
        <v>10</v>
      </c>
      <c r="II60" s="1269">
        <v>2</v>
      </c>
      <c r="IJ60" s="1269">
        <v>8</v>
      </c>
      <c r="IK60" s="1269" t="s">
        <v>31</v>
      </c>
      <c r="IL60" s="1269" t="s">
        <v>31</v>
      </c>
      <c r="IM60" s="1269" t="s">
        <v>31</v>
      </c>
      <c r="IN60" s="1269">
        <v>0</v>
      </c>
      <c r="IO60" s="1267">
        <v>48</v>
      </c>
      <c r="IP60" s="1268">
        <v>7</v>
      </c>
      <c r="IQ60" s="1269">
        <v>5</v>
      </c>
      <c r="IR60" s="1269" t="s">
        <v>31</v>
      </c>
      <c r="IS60" s="1269">
        <v>5</v>
      </c>
      <c r="IT60" s="1269" t="s">
        <v>31</v>
      </c>
      <c r="IU60" s="1269" t="s">
        <v>31</v>
      </c>
      <c r="IV60" s="1269" t="s">
        <v>31</v>
      </c>
      <c r="IW60" s="1269">
        <v>0</v>
      </c>
      <c r="IX60" s="1270">
        <v>17</v>
      </c>
      <c r="IY60" s="1268" t="s">
        <v>31</v>
      </c>
      <c r="IZ60" s="1269" t="s">
        <v>31</v>
      </c>
      <c r="JA60" s="1269">
        <v>62.5</v>
      </c>
      <c r="JB60" s="1269">
        <v>18.75</v>
      </c>
      <c r="JC60" s="1269">
        <v>18.75</v>
      </c>
      <c r="JD60" s="1269" t="s">
        <v>31</v>
      </c>
      <c r="JE60" s="1269" t="s">
        <v>31</v>
      </c>
      <c r="JF60" s="1269">
        <v>0</v>
      </c>
      <c r="JG60" s="1270">
        <v>100</v>
      </c>
      <c r="JH60" s="1268">
        <v>58.333333333333336</v>
      </c>
      <c r="JI60" s="1269">
        <v>20.833333333333336</v>
      </c>
      <c r="JJ60" s="1269">
        <v>4.1666666666666661</v>
      </c>
      <c r="JK60" s="1269">
        <v>16.666666666666664</v>
      </c>
      <c r="JL60" s="1269" t="s">
        <v>31</v>
      </c>
      <c r="JM60" s="1269" t="s">
        <v>31</v>
      </c>
      <c r="JN60" s="1269" t="s">
        <v>31</v>
      </c>
      <c r="JO60" s="1269">
        <v>0</v>
      </c>
      <c r="JP60" s="1270">
        <v>100</v>
      </c>
      <c r="JQ60" s="1268">
        <v>41.17647058823529</v>
      </c>
      <c r="JR60" s="1269">
        <v>29.411764705882355</v>
      </c>
      <c r="JS60" s="1269" t="s">
        <v>31</v>
      </c>
      <c r="JT60" s="1269">
        <v>29.411764705882355</v>
      </c>
      <c r="JU60" s="1269" t="s">
        <v>31</v>
      </c>
      <c r="JV60" s="1269" t="s">
        <v>31</v>
      </c>
      <c r="JW60" s="1269" t="s">
        <v>31</v>
      </c>
      <c r="JX60" s="1269">
        <v>0</v>
      </c>
      <c r="JY60" s="1270">
        <v>100</v>
      </c>
      <c r="JZ60" s="718">
        <v>60.784313725490193</v>
      </c>
      <c r="KA60" s="705">
        <f t="shared" si="43"/>
        <v>12</v>
      </c>
      <c r="KB60" s="718">
        <v>55.172413793103445</v>
      </c>
      <c r="KC60" s="705">
        <f t="shared" si="43"/>
        <v>57</v>
      </c>
      <c r="KD60" s="725">
        <v>5.8163689239717495</v>
      </c>
      <c r="KE60" s="715">
        <f t="shared" si="44"/>
        <v>27</v>
      </c>
      <c r="KF60" s="1212">
        <v>0</v>
      </c>
      <c r="KG60" s="715">
        <f t="shared" si="44"/>
        <v>28</v>
      </c>
      <c r="KH60" s="725">
        <v>15.288741171582885</v>
      </c>
      <c r="KI60" s="715">
        <f t="shared" si="133"/>
        <v>38</v>
      </c>
      <c r="KJ60" s="725">
        <v>24.761113419194018</v>
      </c>
      <c r="KK60" s="715">
        <f t="shared" si="133"/>
        <v>10</v>
      </c>
      <c r="KL60" s="725">
        <v>16.522811344019729</v>
      </c>
      <c r="KM60" s="715">
        <f t="shared" si="46"/>
        <v>10</v>
      </c>
      <c r="KN60" s="715">
        <v>13.821656050955413</v>
      </c>
      <c r="KO60" s="715">
        <f t="shared" si="47"/>
        <v>54</v>
      </c>
      <c r="KP60" s="728">
        <v>15</v>
      </c>
      <c r="KQ60" s="729">
        <v>0</v>
      </c>
      <c r="KR60" s="729">
        <v>0</v>
      </c>
      <c r="KS60" s="729">
        <v>20</v>
      </c>
      <c r="KT60" s="729">
        <v>0</v>
      </c>
      <c r="KU60" s="730">
        <f t="shared" si="48"/>
        <v>35</v>
      </c>
      <c r="KV60" s="734">
        <f t="shared" si="49"/>
        <v>71</v>
      </c>
      <c r="KW60" s="728">
        <v>0</v>
      </c>
      <c r="KX60" s="729">
        <v>0</v>
      </c>
      <c r="KY60" s="706">
        <f t="shared" si="50"/>
        <v>0</v>
      </c>
      <c r="KZ60" s="705">
        <f t="shared" si="51"/>
        <v>37</v>
      </c>
      <c r="LA60" s="847" t="s">
        <v>1625</v>
      </c>
      <c r="LB60" s="846" t="s">
        <v>1625</v>
      </c>
      <c r="LC60" s="846" t="s">
        <v>1625</v>
      </c>
      <c r="LD60" s="846" t="s">
        <v>1625</v>
      </c>
      <c r="LE60" s="729">
        <v>0</v>
      </c>
      <c r="LF60" s="1023">
        <v>58</v>
      </c>
      <c r="LG60" s="847" t="s">
        <v>1625</v>
      </c>
      <c r="LH60" s="846" t="s">
        <v>1625</v>
      </c>
      <c r="LI60" s="846" t="s">
        <v>1625</v>
      </c>
      <c r="LJ60" s="846" t="s">
        <v>1625</v>
      </c>
      <c r="LK60" s="729">
        <v>0</v>
      </c>
      <c r="LL60" s="1023">
        <v>37</v>
      </c>
      <c r="LM60" s="847" t="s">
        <v>1632</v>
      </c>
      <c r="LN60" s="846" t="s">
        <v>1625</v>
      </c>
      <c r="LO60" s="846" t="s">
        <v>1625</v>
      </c>
      <c r="LP60" s="846" t="s">
        <v>1625</v>
      </c>
      <c r="LQ60" s="729">
        <v>15</v>
      </c>
      <c r="LR60" s="1023">
        <v>55</v>
      </c>
      <c r="LS60" s="847" t="s">
        <v>1632</v>
      </c>
      <c r="LT60" s="846" t="s">
        <v>1625</v>
      </c>
      <c r="LU60" s="846" t="s">
        <v>1625</v>
      </c>
      <c r="LV60" s="846" t="s">
        <v>1632</v>
      </c>
      <c r="LW60" s="729">
        <v>20</v>
      </c>
      <c r="LX60" s="1023">
        <v>51</v>
      </c>
      <c r="LY60" s="847" t="s">
        <v>1625</v>
      </c>
      <c r="LZ60" s="846" t="s">
        <v>1625</v>
      </c>
      <c r="MA60" s="846" t="s">
        <v>1625</v>
      </c>
      <c r="MB60" s="846" t="s">
        <v>1625</v>
      </c>
      <c r="MC60" s="729">
        <v>0</v>
      </c>
      <c r="MD60" s="1023">
        <v>69</v>
      </c>
      <c r="ME60" s="847" t="s">
        <v>1632</v>
      </c>
      <c r="MF60" s="846" t="s">
        <v>1632</v>
      </c>
      <c r="MG60" s="846" t="s">
        <v>1625</v>
      </c>
      <c r="MH60" s="846" t="s">
        <v>1625</v>
      </c>
      <c r="MI60" s="729">
        <v>20</v>
      </c>
      <c r="MJ60" s="1023">
        <v>33</v>
      </c>
      <c r="MK60" s="847" t="s">
        <v>1632</v>
      </c>
      <c r="ML60" s="846" t="s">
        <v>1625</v>
      </c>
      <c r="MM60" s="846" t="s">
        <v>1625</v>
      </c>
      <c r="MN60" s="729">
        <v>15</v>
      </c>
      <c r="MO60" s="1023">
        <v>33</v>
      </c>
      <c r="MP60" s="847" t="s">
        <v>1632</v>
      </c>
      <c r="MQ60" s="846" t="s">
        <v>1625</v>
      </c>
      <c r="MR60" s="846" t="s">
        <v>1625</v>
      </c>
      <c r="MS60" s="846" t="s">
        <v>1625</v>
      </c>
      <c r="MT60" s="729">
        <v>10</v>
      </c>
      <c r="MU60" s="1023">
        <v>62</v>
      </c>
      <c r="MV60" s="846" t="s">
        <v>1625</v>
      </c>
      <c r="MW60" s="846" t="s">
        <v>1625</v>
      </c>
      <c r="MX60" s="846" t="s">
        <v>1625</v>
      </c>
      <c r="MY60" s="846" t="s">
        <v>1625</v>
      </c>
      <c r="MZ60" s="729">
        <v>0</v>
      </c>
      <c r="NA60" s="1023">
        <v>47</v>
      </c>
      <c r="NB60" s="715">
        <v>0</v>
      </c>
      <c r="NC60" s="715">
        <f t="shared" si="3"/>
        <v>72</v>
      </c>
      <c r="ND60" s="714">
        <v>0</v>
      </c>
      <c r="NE60" s="715">
        <v>55</v>
      </c>
      <c r="NF60" s="731">
        <v>0</v>
      </c>
      <c r="NG60" s="715">
        <v>55</v>
      </c>
      <c r="NH60" s="715">
        <v>0</v>
      </c>
      <c r="NI60" s="715">
        <v>56</v>
      </c>
      <c r="NJ60" s="731">
        <v>0</v>
      </c>
      <c r="NK60" s="715">
        <v>56</v>
      </c>
      <c r="NL60" s="715">
        <v>0</v>
      </c>
      <c r="NM60" s="715">
        <v>57</v>
      </c>
      <c r="NN60" s="2946">
        <v>0</v>
      </c>
      <c r="NO60" s="715">
        <v>57</v>
      </c>
      <c r="NP60" s="715">
        <v>1246</v>
      </c>
      <c r="NQ60" s="3206">
        <v>0</v>
      </c>
      <c r="NR60" s="3349">
        <v>0</v>
      </c>
      <c r="NS60" s="3206">
        <v>44</v>
      </c>
      <c r="NT60" s="3206">
        <v>0</v>
      </c>
      <c r="NU60" s="3207">
        <v>0</v>
      </c>
      <c r="NV60" s="3206">
        <v>44</v>
      </c>
      <c r="NW60" s="3206">
        <v>13</v>
      </c>
      <c r="NX60" s="3207">
        <v>1.0276679841897234</v>
      </c>
      <c r="NY60" s="3206">
        <v>54</v>
      </c>
      <c r="NZ60" s="3206">
        <v>1</v>
      </c>
      <c r="OA60" s="3208">
        <v>0.79051383399209485</v>
      </c>
      <c r="OB60" s="3206">
        <v>52</v>
      </c>
      <c r="OC60" s="714">
        <v>243</v>
      </c>
      <c r="OD60" s="2946">
        <v>194.86768243785085</v>
      </c>
      <c r="OE60" s="733">
        <v>8</v>
      </c>
      <c r="OF60" s="714">
        <v>5</v>
      </c>
      <c r="OG60" s="731">
        <v>3.9525691699604741</v>
      </c>
      <c r="OH60" s="733">
        <f t="shared" si="52"/>
        <v>10</v>
      </c>
      <c r="OI60" s="981">
        <v>40.211210398050369</v>
      </c>
      <c r="OJ60" s="733">
        <f t="shared" si="126"/>
        <v>8</v>
      </c>
      <c r="OK60" s="1355" t="s">
        <v>3041</v>
      </c>
      <c r="OL60" s="1355" t="s">
        <v>3044</v>
      </c>
      <c r="OM60" s="1355">
        <v>46</v>
      </c>
      <c r="ON60" s="3559">
        <v>36.536934074662426</v>
      </c>
      <c r="OO60" s="1355">
        <v>20</v>
      </c>
      <c r="OP60" s="977"/>
      <c r="OQ60" s="712">
        <v>7.3</v>
      </c>
      <c r="OR60" s="712">
        <v>5.3</v>
      </c>
      <c r="OS60" s="712">
        <v>13.9</v>
      </c>
      <c r="OT60" s="712">
        <v>10.144927536231885</v>
      </c>
      <c r="OU60" s="712">
        <v>3.8461538461538463</v>
      </c>
      <c r="OV60" s="712">
        <v>12</v>
      </c>
      <c r="OW60" s="699">
        <f t="shared" si="53"/>
        <v>46</v>
      </c>
      <c r="OX60" s="712">
        <v>8.7485135637309543</v>
      </c>
      <c r="OY60" s="699">
        <f t="shared" si="53"/>
        <v>74</v>
      </c>
      <c r="OZ60" s="712">
        <v>25.5</v>
      </c>
      <c r="PA60" s="712">
        <v>24.6</v>
      </c>
      <c r="PB60" s="712">
        <v>23.1</v>
      </c>
      <c r="PC60" s="712">
        <v>17.391304347826086</v>
      </c>
      <c r="PD60" s="712">
        <v>23.076923076923077</v>
      </c>
      <c r="PE60" s="712">
        <v>34</v>
      </c>
      <c r="PF60" s="699">
        <f t="shared" si="54"/>
        <v>2</v>
      </c>
      <c r="PG60" s="712">
        <v>24.61137123745819</v>
      </c>
      <c r="PH60" s="699">
        <f t="shared" si="55"/>
        <v>6</v>
      </c>
      <c r="PI60" s="712">
        <v>46</v>
      </c>
      <c r="PJ60" s="699">
        <f t="shared" si="56"/>
        <v>3</v>
      </c>
      <c r="PK60" s="985">
        <v>33.359884801189146</v>
      </c>
      <c r="PL60" s="699">
        <f t="shared" si="56"/>
        <v>11</v>
      </c>
      <c r="PM60" s="985">
        <v>0</v>
      </c>
      <c r="PN60" s="985">
        <v>0</v>
      </c>
      <c r="PO60" s="699">
        <f t="shared" si="57"/>
        <v>37</v>
      </c>
      <c r="PP60" s="712">
        <v>0</v>
      </c>
      <c r="PQ60" s="985">
        <v>0</v>
      </c>
      <c r="PR60" s="699">
        <f t="shared" si="58"/>
        <v>24</v>
      </c>
      <c r="PS60" s="982">
        <v>85</v>
      </c>
      <c r="PT60" s="725">
        <v>42.352941176470587</v>
      </c>
      <c r="PU60" s="699">
        <v>47</v>
      </c>
      <c r="PV60" s="699">
        <v>108</v>
      </c>
      <c r="PW60" s="725">
        <v>61.111111111111114</v>
      </c>
      <c r="PX60" s="699">
        <v>31</v>
      </c>
      <c r="PY60" s="715">
        <v>73</v>
      </c>
      <c r="PZ60" s="725">
        <v>84.93150684931507</v>
      </c>
      <c r="QA60" s="699">
        <v>8</v>
      </c>
      <c r="QB60" s="982">
        <v>81</v>
      </c>
      <c r="QC60" s="715">
        <v>27.160493827160494</v>
      </c>
      <c r="QD60" s="699">
        <v>76</v>
      </c>
      <c r="QE60" s="716">
        <v>3</v>
      </c>
      <c r="QF60" s="3644">
        <v>2.4057738572574179</v>
      </c>
      <c r="QG60" s="699">
        <v>4</v>
      </c>
      <c r="QH60" s="1363" t="s">
        <v>1627</v>
      </c>
      <c r="QI60" s="712">
        <v>73.076923076923066</v>
      </c>
      <c r="QJ60" s="712">
        <v>74.369747899159663</v>
      </c>
      <c r="QK60" s="699">
        <f t="shared" si="59"/>
        <v>65</v>
      </c>
      <c r="QL60" s="715">
        <v>238</v>
      </c>
      <c r="QM60" s="709">
        <v>48.571428571428569</v>
      </c>
      <c r="QN60" s="703">
        <v>41.935483870967744</v>
      </c>
      <c r="QO60" s="978">
        <v>70</v>
      </c>
      <c r="QP60" s="705">
        <v>93</v>
      </c>
      <c r="QQ60" s="3553">
        <v>93.069306930693074</v>
      </c>
      <c r="QR60" s="709">
        <v>108.4</v>
      </c>
      <c r="QS60" s="978">
        <f t="shared" si="60"/>
        <v>68</v>
      </c>
      <c r="QT60" s="703">
        <v>514.9</v>
      </c>
      <c r="QU60" s="978">
        <f t="shared" si="61"/>
        <v>73</v>
      </c>
      <c r="QV60" s="703">
        <v>0</v>
      </c>
      <c r="QW60" s="978">
        <f t="shared" si="62"/>
        <v>31</v>
      </c>
      <c r="QX60" s="703">
        <v>0</v>
      </c>
      <c r="QY60" s="979">
        <f t="shared" si="63"/>
        <v>12</v>
      </c>
      <c r="QZ60" s="712">
        <v>0</v>
      </c>
      <c r="RA60" s="699">
        <v>30</v>
      </c>
      <c r="RB60" s="712">
        <v>188.89</v>
      </c>
      <c r="RC60" s="699">
        <v>54</v>
      </c>
      <c r="RD60" s="712">
        <v>0</v>
      </c>
      <c r="RE60" s="699">
        <v>24</v>
      </c>
      <c r="RF60" s="712">
        <v>0</v>
      </c>
      <c r="RG60" s="699">
        <v>32</v>
      </c>
      <c r="RH60" s="699">
        <v>7613.9</v>
      </c>
      <c r="RI60" s="978">
        <f t="shared" si="64"/>
        <v>33</v>
      </c>
      <c r="RJ60" s="712">
        <v>0</v>
      </c>
      <c r="RK60" s="978">
        <f t="shared" si="64"/>
        <v>63</v>
      </c>
      <c r="RL60" s="712">
        <v>0</v>
      </c>
      <c r="RM60" s="978">
        <f t="shared" si="64"/>
        <v>46</v>
      </c>
      <c r="RN60" s="712">
        <v>0</v>
      </c>
      <c r="RO60" s="978">
        <f t="shared" si="64"/>
        <v>47</v>
      </c>
      <c r="RP60" s="712">
        <v>0</v>
      </c>
      <c r="RQ60" s="978">
        <f t="shared" si="65"/>
        <v>2</v>
      </c>
      <c r="RR60" s="712">
        <v>0</v>
      </c>
      <c r="RS60" s="978">
        <f t="shared" si="65"/>
        <v>1</v>
      </c>
      <c r="RT60" s="712">
        <v>0</v>
      </c>
      <c r="RU60" s="978">
        <f t="shared" si="65"/>
        <v>38</v>
      </c>
      <c r="RV60" s="712">
        <f t="shared" si="66"/>
        <v>0</v>
      </c>
      <c r="RW60" s="978">
        <f t="shared" si="67"/>
        <v>39</v>
      </c>
      <c r="RX60" s="712">
        <v>5</v>
      </c>
      <c r="RY60" s="712" t="s">
        <v>1632</v>
      </c>
      <c r="RZ60" s="712">
        <v>5</v>
      </c>
      <c r="SA60" s="712" t="s">
        <v>1632</v>
      </c>
      <c r="SB60" s="712">
        <v>0</v>
      </c>
      <c r="SC60" s="712" t="s">
        <v>1625</v>
      </c>
      <c r="SD60" s="712">
        <v>0</v>
      </c>
      <c r="SE60" s="712" t="s">
        <v>1625</v>
      </c>
      <c r="SF60" s="712">
        <v>0</v>
      </c>
      <c r="SG60" s="712" t="s">
        <v>1625</v>
      </c>
      <c r="SH60" s="712">
        <v>10</v>
      </c>
      <c r="SI60" s="699">
        <f t="shared" si="68"/>
        <v>46</v>
      </c>
      <c r="SJ60" s="712">
        <v>5</v>
      </c>
      <c r="SK60" s="712" t="s">
        <v>1632</v>
      </c>
      <c r="SL60" s="712">
        <v>0</v>
      </c>
      <c r="SM60" s="712" t="s">
        <v>1625</v>
      </c>
      <c r="SN60" s="712">
        <v>0</v>
      </c>
      <c r="SO60" s="712" t="s">
        <v>1625</v>
      </c>
      <c r="SP60" s="712">
        <v>0</v>
      </c>
      <c r="SQ60" s="712" t="s">
        <v>1625</v>
      </c>
      <c r="SR60" s="712">
        <v>5</v>
      </c>
      <c r="SS60" s="699">
        <f t="shared" si="69"/>
        <v>50</v>
      </c>
      <c r="ST60" s="712">
        <v>5</v>
      </c>
      <c r="SU60" s="712" t="s">
        <v>1632</v>
      </c>
      <c r="SV60" s="712">
        <v>0</v>
      </c>
      <c r="SW60" s="712" t="s">
        <v>1625</v>
      </c>
      <c r="SX60" s="712">
        <v>0</v>
      </c>
      <c r="SY60" s="712" t="s">
        <v>1625</v>
      </c>
      <c r="SZ60" s="712">
        <v>5</v>
      </c>
      <c r="TA60" s="699">
        <f t="shared" si="70"/>
        <v>54</v>
      </c>
      <c r="TB60" s="699">
        <v>0</v>
      </c>
      <c r="TC60" s="699" t="s">
        <v>1625</v>
      </c>
      <c r="TD60" s="699">
        <v>0</v>
      </c>
      <c r="TE60" s="699" t="s">
        <v>1625</v>
      </c>
      <c r="TF60" s="699">
        <v>0</v>
      </c>
      <c r="TG60" s="699" t="s">
        <v>1625</v>
      </c>
      <c r="TH60" s="699">
        <v>0</v>
      </c>
      <c r="TI60" s="699" t="s">
        <v>1625</v>
      </c>
      <c r="TJ60" s="699">
        <v>0</v>
      </c>
      <c r="TK60" s="699">
        <f t="shared" si="71"/>
        <v>64</v>
      </c>
      <c r="TL60" s="989">
        <v>0</v>
      </c>
      <c r="TM60" s="989">
        <v>0</v>
      </c>
      <c r="TN60" s="989">
        <v>0</v>
      </c>
      <c r="TO60" s="989">
        <v>0</v>
      </c>
      <c r="TP60" s="989">
        <v>0</v>
      </c>
      <c r="TQ60" s="699">
        <f t="shared" si="72"/>
        <v>70</v>
      </c>
      <c r="TR60" s="712" t="s">
        <v>1632</v>
      </c>
      <c r="TS60" s="712" t="s">
        <v>1632</v>
      </c>
      <c r="TT60" s="712" t="s">
        <v>1625</v>
      </c>
      <c r="TU60" s="712" t="s">
        <v>1625</v>
      </c>
      <c r="TV60" s="712">
        <v>5</v>
      </c>
      <c r="TW60" s="712">
        <v>5</v>
      </c>
      <c r="TX60" s="712">
        <v>0</v>
      </c>
      <c r="TY60" s="712">
        <v>0</v>
      </c>
      <c r="TZ60" s="712">
        <v>10</v>
      </c>
      <c r="UA60" s="699">
        <f t="shared" si="73"/>
        <v>50</v>
      </c>
      <c r="UB60" s="712">
        <v>10</v>
      </c>
      <c r="UC60" s="712">
        <v>0</v>
      </c>
      <c r="UD60" s="712">
        <v>0</v>
      </c>
      <c r="UE60" s="712">
        <v>0</v>
      </c>
      <c r="UF60" s="712">
        <v>10</v>
      </c>
      <c r="UG60" s="699">
        <f t="shared" si="74"/>
        <v>56</v>
      </c>
      <c r="UH60" s="715">
        <v>0</v>
      </c>
      <c r="UI60" s="712">
        <v>0</v>
      </c>
      <c r="UJ60" s="699">
        <v>25</v>
      </c>
      <c r="UK60" s="715">
        <v>1</v>
      </c>
      <c r="UL60" s="712">
        <v>27.100271002710027</v>
      </c>
      <c r="UM60" s="699">
        <v>18</v>
      </c>
      <c r="UN60" s="715">
        <v>0</v>
      </c>
      <c r="UO60" s="712">
        <v>0</v>
      </c>
      <c r="UP60" s="699">
        <v>43</v>
      </c>
      <c r="UQ60" s="715">
        <v>0</v>
      </c>
      <c r="UR60" s="712">
        <v>0</v>
      </c>
      <c r="US60" s="699">
        <v>43</v>
      </c>
      <c r="UT60" s="712">
        <v>27.1</v>
      </c>
      <c r="UU60" s="699">
        <v>55</v>
      </c>
      <c r="UV60" s="712">
        <v>27.1</v>
      </c>
      <c r="UW60" s="699">
        <v>33</v>
      </c>
      <c r="UX60" s="1099">
        <v>0</v>
      </c>
      <c r="UY60" s="699">
        <v>42</v>
      </c>
      <c r="UZ60" s="989">
        <v>0.124</v>
      </c>
      <c r="VA60" s="989">
        <v>42</v>
      </c>
      <c r="VB60" s="989">
        <v>4.1000000000000002E-2</v>
      </c>
      <c r="VC60" s="989">
        <v>53</v>
      </c>
      <c r="VD60" s="989">
        <v>0</v>
      </c>
      <c r="VE60" s="989">
        <v>51</v>
      </c>
      <c r="VF60" s="989">
        <v>0</v>
      </c>
      <c r="VG60" s="989">
        <v>49</v>
      </c>
      <c r="VH60" s="989">
        <v>3.6999999999999998E-2</v>
      </c>
      <c r="VI60" s="989">
        <v>6</v>
      </c>
      <c r="VJ60" s="989">
        <v>6.2E-2</v>
      </c>
      <c r="VK60" s="989">
        <v>2</v>
      </c>
      <c r="VL60" s="989">
        <v>0</v>
      </c>
      <c r="VM60" s="989">
        <v>7</v>
      </c>
      <c r="VN60" s="989">
        <v>0</v>
      </c>
      <c r="VO60" s="989">
        <v>7</v>
      </c>
      <c r="VP60" s="989">
        <v>1</v>
      </c>
      <c r="VQ60" s="989">
        <v>26.308866087871614</v>
      </c>
      <c r="VR60" s="989">
        <v>74</v>
      </c>
      <c r="VS60" s="989">
        <v>1</v>
      </c>
      <c r="VT60" s="989">
        <v>26.308866087871614</v>
      </c>
      <c r="VU60" s="989">
        <v>61</v>
      </c>
      <c r="VV60" s="989">
        <v>1</v>
      </c>
      <c r="VW60" s="989">
        <v>26.308866087871614</v>
      </c>
      <c r="VX60" s="989">
        <v>64</v>
      </c>
      <c r="VY60" s="989">
        <v>2</v>
      </c>
      <c r="VZ60" s="989">
        <v>52.617732175743228</v>
      </c>
      <c r="WA60" s="989">
        <v>72</v>
      </c>
      <c r="WB60" s="989">
        <v>5</v>
      </c>
      <c r="WC60" s="989">
        <v>131.54433043935805</v>
      </c>
      <c r="WD60" s="989">
        <v>74</v>
      </c>
      <c r="WE60" s="989">
        <v>7</v>
      </c>
      <c r="WF60" s="989">
        <v>184.16206261510129</v>
      </c>
      <c r="WG60" s="989">
        <v>33</v>
      </c>
      <c r="WH60" s="989">
        <v>0</v>
      </c>
      <c r="WI60" s="989">
        <v>51</v>
      </c>
      <c r="WJ60" s="989">
        <v>0</v>
      </c>
      <c r="WK60" s="989">
        <v>10</v>
      </c>
      <c r="WL60" s="989">
        <v>0</v>
      </c>
      <c r="WM60" s="989">
        <v>2</v>
      </c>
      <c r="WN60" s="989">
        <v>0</v>
      </c>
      <c r="WO60" s="989">
        <v>51</v>
      </c>
      <c r="WP60" s="989">
        <v>0</v>
      </c>
      <c r="WQ60" s="989">
        <v>19</v>
      </c>
      <c r="WR60" s="989">
        <v>0</v>
      </c>
      <c r="WS60" s="989">
        <v>31</v>
      </c>
      <c r="WT60" s="989">
        <v>0</v>
      </c>
      <c r="WU60" s="989">
        <v>25</v>
      </c>
      <c r="WV60" s="989">
        <v>0</v>
      </c>
      <c r="WW60" s="989">
        <v>12</v>
      </c>
      <c r="WX60" s="989">
        <v>0</v>
      </c>
      <c r="WY60" s="989">
        <v>41</v>
      </c>
      <c r="WZ60" s="712">
        <v>136.99</v>
      </c>
      <c r="XA60" s="699">
        <v>66</v>
      </c>
      <c r="XB60" s="712">
        <v>593.61</v>
      </c>
      <c r="XC60" s="712">
        <v>27</v>
      </c>
      <c r="XD60" s="712">
        <v>0</v>
      </c>
      <c r="XE60" s="699">
        <v>43</v>
      </c>
      <c r="XF60" s="712">
        <v>0</v>
      </c>
      <c r="XG60" s="712">
        <v>23</v>
      </c>
      <c r="XH60" s="712">
        <v>0</v>
      </c>
      <c r="XI60" s="699">
        <v>28</v>
      </c>
      <c r="XJ60" s="712">
        <v>136.99</v>
      </c>
      <c r="XK60" s="699">
        <v>64</v>
      </c>
      <c r="XL60" s="712">
        <v>213.68</v>
      </c>
      <c r="XM60" s="699">
        <v>47</v>
      </c>
      <c r="XO60" s="714"/>
      <c r="XP60" s="725"/>
      <c r="XQ60" s="715"/>
      <c r="XR60" s="714"/>
      <c r="XS60" s="725"/>
      <c r="XT60" s="715"/>
      <c r="XU60" s="715"/>
      <c r="XV60" s="712"/>
      <c r="XW60" s="715"/>
      <c r="XX60" s="1169">
        <v>79</v>
      </c>
      <c r="XY60" s="1174">
        <v>1.2658227848101267</v>
      </c>
      <c r="XZ60" s="1168">
        <f t="shared" si="75"/>
        <v>54</v>
      </c>
      <c r="YA60" s="715">
        <v>110</v>
      </c>
      <c r="YB60" s="725">
        <v>15.454545454545453</v>
      </c>
      <c r="YC60" s="715">
        <f t="shared" si="76"/>
        <v>52</v>
      </c>
      <c r="YD60" s="714">
        <v>50</v>
      </c>
      <c r="YE60" s="725">
        <v>2.4691358024691357</v>
      </c>
      <c r="YF60" s="715">
        <f t="shared" si="77"/>
        <v>4</v>
      </c>
      <c r="YG60" s="699">
        <v>117</v>
      </c>
      <c r="YH60" s="1099">
        <v>4.2735042735042734</v>
      </c>
      <c r="YI60" s="715">
        <f t="shared" si="78"/>
        <v>4</v>
      </c>
      <c r="YJ60" s="714">
        <v>50</v>
      </c>
      <c r="YK60" s="712">
        <v>16.049382716049383</v>
      </c>
      <c r="YL60" s="715">
        <f t="shared" si="79"/>
        <v>9</v>
      </c>
      <c r="YM60" s="699">
        <v>117</v>
      </c>
      <c r="YN60" s="712">
        <v>16.239316239316238</v>
      </c>
      <c r="YO60" s="715">
        <f t="shared" si="80"/>
        <v>7</v>
      </c>
      <c r="YP60" s="1178">
        <v>0</v>
      </c>
      <c r="YQ60" s="1099">
        <v>0</v>
      </c>
      <c r="YR60" s="1099">
        <v>0</v>
      </c>
      <c r="YS60" s="1099">
        <v>100</v>
      </c>
      <c r="YT60" s="1099">
        <v>0</v>
      </c>
      <c r="YU60" s="1099">
        <v>0</v>
      </c>
      <c r="YV60" s="1099">
        <v>100</v>
      </c>
      <c r="YW60" s="1099">
        <v>0</v>
      </c>
      <c r="YX60" s="1099">
        <v>0</v>
      </c>
      <c r="YY60" s="1099">
        <v>0</v>
      </c>
      <c r="YZ60" s="1099">
        <v>0</v>
      </c>
      <c r="ZA60" s="1188">
        <v>1</v>
      </c>
      <c r="ZB60" s="985">
        <v>41.17647058823529</v>
      </c>
      <c r="ZC60" s="985">
        <v>17.647058823529413</v>
      </c>
      <c r="ZD60" s="985">
        <v>0</v>
      </c>
      <c r="ZE60" s="985">
        <v>17.647058823529413</v>
      </c>
      <c r="ZF60" s="985">
        <v>5.8823529411764701</v>
      </c>
      <c r="ZG60" s="985">
        <v>29.411764705882355</v>
      </c>
      <c r="ZH60" s="985">
        <v>5.8823529411764701</v>
      </c>
      <c r="ZI60" s="985">
        <v>5.8823529411764701</v>
      </c>
      <c r="ZJ60" s="985">
        <v>23.52941176470588</v>
      </c>
      <c r="ZK60" s="985">
        <v>0</v>
      </c>
      <c r="ZL60" s="985">
        <v>11.76470588235294</v>
      </c>
      <c r="ZM60" s="699">
        <v>17</v>
      </c>
      <c r="ZN60" s="714" t="s">
        <v>1634</v>
      </c>
      <c r="ZO60" s="715" t="s">
        <v>1634</v>
      </c>
      <c r="ZP60" s="715" t="s">
        <v>1634</v>
      </c>
      <c r="ZQ60" s="715" t="s">
        <v>1634</v>
      </c>
      <c r="ZR60" s="715" t="s">
        <v>1634</v>
      </c>
      <c r="ZS60" s="715" t="s">
        <v>1634</v>
      </c>
      <c r="ZT60" s="715">
        <v>1</v>
      </c>
      <c r="ZU60" s="715">
        <v>1</v>
      </c>
      <c r="ZV60" s="715">
        <v>1</v>
      </c>
      <c r="ZW60" s="715">
        <v>1</v>
      </c>
      <c r="ZX60" s="715">
        <v>1</v>
      </c>
      <c r="ZY60" s="715">
        <v>1</v>
      </c>
      <c r="ZZ60" s="715">
        <f t="shared" si="81"/>
        <v>6</v>
      </c>
      <c r="AAA60" s="715">
        <f t="shared" si="82"/>
        <v>21</v>
      </c>
      <c r="AAB60" s="716" t="s">
        <v>31</v>
      </c>
      <c r="AAC60" s="712" t="s">
        <v>31</v>
      </c>
      <c r="AAD60" s="712" t="s">
        <v>31</v>
      </c>
      <c r="AAE60" s="712" t="s">
        <v>31</v>
      </c>
      <c r="AAF60" s="712" t="s">
        <v>31</v>
      </c>
      <c r="AAG60" s="712" t="s">
        <v>31</v>
      </c>
      <c r="AAH60" s="714">
        <v>1</v>
      </c>
      <c r="AAI60" s="715">
        <v>2</v>
      </c>
      <c r="AAJ60" s="715">
        <v>1</v>
      </c>
      <c r="AAK60" s="715">
        <v>1</v>
      </c>
      <c r="AAL60" s="715">
        <v>3</v>
      </c>
      <c r="AAM60" s="733">
        <v>2</v>
      </c>
      <c r="AAN60" s="2996">
        <v>0.78864353312302837</v>
      </c>
      <c r="AAO60" s="2954">
        <f t="shared" si="83"/>
        <v>34</v>
      </c>
      <c r="AAP60" s="2995">
        <v>1.5772870662460567</v>
      </c>
      <c r="AAQ60" s="2954">
        <f t="shared" si="84"/>
        <v>13</v>
      </c>
      <c r="AAR60" s="2995">
        <v>0.78864353312302837</v>
      </c>
      <c r="AAS60" s="2954">
        <f t="shared" si="85"/>
        <v>15</v>
      </c>
      <c r="AAT60" s="2995">
        <v>0.78864353312302837</v>
      </c>
      <c r="AAU60" s="2954">
        <f t="shared" si="86"/>
        <v>43</v>
      </c>
      <c r="AAV60" s="2995">
        <v>2.3659305993690851</v>
      </c>
      <c r="AAW60" s="2954">
        <f t="shared" si="87"/>
        <v>9</v>
      </c>
      <c r="AAX60" s="2995">
        <v>1.5772870662460567</v>
      </c>
      <c r="AAY60" s="2954">
        <f t="shared" si="88"/>
        <v>13</v>
      </c>
      <c r="AAZ60" s="982">
        <v>1</v>
      </c>
      <c r="ABA60" s="699">
        <v>1</v>
      </c>
      <c r="ABB60" s="699">
        <v>0</v>
      </c>
      <c r="ABC60" s="2988">
        <v>0.78864353312302837</v>
      </c>
      <c r="ABD60" s="2954">
        <f t="shared" si="89"/>
        <v>28</v>
      </c>
      <c r="ABE60" s="2955">
        <v>0.78864353312302837</v>
      </c>
      <c r="ABF60" s="2954">
        <f t="shared" si="89"/>
        <v>8</v>
      </c>
      <c r="ABG60" s="2955">
        <v>0</v>
      </c>
      <c r="ABH60" s="2993">
        <f t="shared" si="89"/>
        <v>32</v>
      </c>
      <c r="ABI60" s="982">
        <v>0</v>
      </c>
      <c r="ABJ60" s="731">
        <v>0</v>
      </c>
      <c r="ABK60" s="715">
        <f t="shared" si="90"/>
        <v>31</v>
      </c>
      <c r="ABL60" s="716" t="s">
        <v>1687</v>
      </c>
      <c r="ABM60" s="712" t="s">
        <v>1687</v>
      </c>
      <c r="ABN60" s="715">
        <v>0</v>
      </c>
      <c r="ABO60" s="715">
        <v>0</v>
      </c>
      <c r="ABP60" s="715">
        <f t="shared" si="91"/>
        <v>0</v>
      </c>
      <c r="ABQ60" s="715">
        <f t="shared" si="92"/>
        <v>53</v>
      </c>
      <c r="ABR60" s="1201" t="s">
        <v>1632</v>
      </c>
      <c r="ABS60" s="1202" t="s">
        <v>1632</v>
      </c>
      <c r="ABT60" s="1202" t="s">
        <v>1625</v>
      </c>
      <c r="ABU60" s="1202" t="s">
        <v>1625</v>
      </c>
      <c r="ABV60" s="725">
        <v>5</v>
      </c>
      <c r="ABW60" s="725">
        <v>5</v>
      </c>
      <c r="ABX60" s="725">
        <v>0</v>
      </c>
      <c r="ABY60" s="725">
        <v>0</v>
      </c>
      <c r="ABZ60" s="715">
        <f t="shared" si="93"/>
        <v>10</v>
      </c>
      <c r="ACA60" s="715">
        <f t="shared" si="94"/>
        <v>36</v>
      </c>
      <c r="ACB60" s="983" t="s">
        <v>1632</v>
      </c>
      <c r="ACC60" s="725" t="s">
        <v>1632</v>
      </c>
      <c r="ACD60" s="725" t="s">
        <v>1625</v>
      </c>
      <c r="ACE60" s="725" t="s">
        <v>1625</v>
      </c>
      <c r="ACF60" s="725">
        <v>5</v>
      </c>
      <c r="ACG60" s="725">
        <v>5</v>
      </c>
      <c r="ACH60" s="725">
        <v>0</v>
      </c>
      <c r="ACI60" s="725">
        <v>0</v>
      </c>
      <c r="ACJ60" s="715">
        <f t="shared" si="95"/>
        <v>10</v>
      </c>
      <c r="ACK60" s="715">
        <f t="shared" si="96"/>
        <v>54</v>
      </c>
      <c r="ACL60" s="982">
        <v>0</v>
      </c>
      <c r="ACM60" s="715">
        <v>168</v>
      </c>
      <c r="ACN60" s="1089">
        <v>4.5529999999999999</v>
      </c>
      <c r="ACO60" s="715">
        <v>68</v>
      </c>
      <c r="ACP60" s="1089">
        <v>7.5</v>
      </c>
      <c r="ACQ60" s="715">
        <v>65</v>
      </c>
      <c r="ACR60" s="982">
        <v>8.1300000000000008</v>
      </c>
      <c r="ACS60" s="1090">
        <v>72</v>
      </c>
      <c r="ACT60" s="983" t="s">
        <v>1625</v>
      </c>
      <c r="ACU60" s="725" t="s">
        <v>1625</v>
      </c>
      <c r="ACV60" s="725" t="s">
        <v>1625</v>
      </c>
      <c r="ACW60" s="725" t="s">
        <v>1625</v>
      </c>
      <c r="ACX60" s="725">
        <v>0</v>
      </c>
      <c r="ACY60" s="725">
        <v>0</v>
      </c>
      <c r="ACZ60" s="725">
        <v>0</v>
      </c>
      <c r="ADA60" s="725">
        <v>0</v>
      </c>
      <c r="ADB60" s="715">
        <f t="shared" si="97"/>
        <v>0</v>
      </c>
      <c r="ADC60" s="715">
        <f t="shared" si="98"/>
        <v>28</v>
      </c>
      <c r="ADD60" s="984" t="s">
        <v>1625</v>
      </c>
      <c r="ADE60" s="985" t="s">
        <v>1632</v>
      </c>
      <c r="ADF60" s="985" t="s">
        <v>1625</v>
      </c>
      <c r="ADG60" s="985" t="s">
        <v>1625</v>
      </c>
      <c r="ADH60" s="985">
        <v>0</v>
      </c>
      <c r="ADI60" s="985">
        <v>5</v>
      </c>
      <c r="ADJ60" s="985">
        <v>0</v>
      </c>
      <c r="ADK60" s="985">
        <v>0</v>
      </c>
      <c r="ADL60" s="715">
        <f t="shared" si="99"/>
        <v>5</v>
      </c>
      <c r="ADM60" s="715">
        <f t="shared" si="100"/>
        <v>58</v>
      </c>
      <c r="ADN60" s="1169">
        <v>0</v>
      </c>
      <c r="ADO60" s="1168">
        <v>0</v>
      </c>
      <c r="ADP60" s="1168">
        <v>0</v>
      </c>
      <c r="ADQ60" s="989">
        <v>0</v>
      </c>
      <c r="ADR60" s="989">
        <v>0</v>
      </c>
      <c r="ADS60" s="989">
        <v>0</v>
      </c>
      <c r="ADT60" s="989">
        <v>38</v>
      </c>
      <c r="ADU60" s="989">
        <v>1</v>
      </c>
      <c r="ADV60" s="989">
        <v>6.25</v>
      </c>
      <c r="ADW60" s="989">
        <v>50</v>
      </c>
      <c r="ADX60" s="989">
        <v>6.25</v>
      </c>
      <c r="ADY60" s="989">
        <v>50</v>
      </c>
      <c r="ADZ60" s="989">
        <v>40.12841091492777</v>
      </c>
      <c r="AEA60" s="989">
        <v>41</v>
      </c>
      <c r="AEB60" s="989">
        <v>1</v>
      </c>
      <c r="AEC60" s="989">
        <v>6.25</v>
      </c>
      <c r="AED60" s="989">
        <v>50</v>
      </c>
      <c r="AEE60" s="989">
        <v>6.25</v>
      </c>
      <c r="AEF60" s="989">
        <v>50</v>
      </c>
      <c r="AEG60" s="989">
        <v>40.12841091492777</v>
      </c>
      <c r="AEH60" s="729">
        <v>65</v>
      </c>
      <c r="AEI60" s="987"/>
      <c r="AEM60" s="715">
        <v>197</v>
      </c>
      <c r="AEN60" s="715">
        <v>133</v>
      </c>
      <c r="AEO60" s="989">
        <v>8</v>
      </c>
      <c r="AEP60" s="1099">
        <v>6.0150375939849621</v>
      </c>
      <c r="AEQ60" s="989">
        <v>15</v>
      </c>
      <c r="AER60" s="989">
        <v>1</v>
      </c>
      <c r="AES60" s="989">
        <v>12.5</v>
      </c>
      <c r="AET60" s="1099">
        <v>3</v>
      </c>
      <c r="AEU60" s="989">
        <v>61</v>
      </c>
      <c r="AEV60" s="989">
        <v>4</v>
      </c>
      <c r="AEW60" s="989">
        <v>12</v>
      </c>
      <c r="AEX60" s="989">
        <v>33.333333333333329</v>
      </c>
      <c r="AEY60" s="989">
        <v>6</v>
      </c>
      <c r="AEZ60" s="1667">
        <v>133</v>
      </c>
      <c r="AFA60" s="1668">
        <v>2</v>
      </c>
      <c r="AFB60" s="1667">
        <f t="shared" si="101"/>
        <v>74</v>
      </c>
      <c r="AFC60" s="1168">
        <v>8</v>
      </c>
      <c r="AFD60" s="1099">
        <v>0</v>
      </c>
      <c r="AFE60" s="989">
        <f t="shared" si="102"/>
        <v>1</v>
      </c>
      <c r="AFF60" s="715">
        <v>18</v>
      </c>
      <c r="AFG60" s="985">
        <v>11.111111111111111</v>
      </c>
      <c r="AFH60" s="699">
        <f t="shared" si="103"/>
        <v>8</v>
      </c>
      <c r="AFI60" s="989">
        <v>72</v>
      </c>
      <c r="AFJ60" s="715">
        <v>10</v>
      </c>
      <c r="AFK60" s="985">
        <v>13.888888888888889</v>
      </c>
      <c r="AFL60" s="699">
        <f t="shared" si="104"/>
        <v>15</v>
      </c>
      <c r="AFM60" s="707">
        <v>0</v>
      </c>
      <c r="AFN60" s="990">
        <v>0</v>
      </c>
      <c r="AFO60" s="719" t="s">
        <v>31</v>
      </c>
      <c r="AFP60" s="719" t="s">
        <v>31</v>
      </c>
      <c r="AFQ60" s="715">
        <v>45</v>
      </c>
      <c r="AFR60" s="699">
        <f t="shared" si="105"/>
        <v>53</v>
      </c>
      <c r="AFS60" s="715" t="s">
        <v>31</v>
      </c>
      <c r="AFT60" s="715" t="s">
        <v>31</v>
      </c>
      <c r="AFU60" s="985" t="s">
        <v>31</v>
      </c>
      <c r="AFV60" s="699" t="str">
        <f t="shared" si="106"/>
        <v>-</v>
      </c>
      <c r="AFW60" s="715" t="s">
        <v>31</v>
      </c>
      <c r="AFX60" s="715" t="s">
        <v>31</v>
      </c>
      <c r="AFY60" s="712" t="s">
        <v>31</v>
      </c>
      <c r="AFZ60" s="699" t="str">
        <f t="shared" si="107"/>
        <v>-</v>
      </c>
      <c r="AGA60" s="712">
        <v>0</v>
      </c>
      <c r="AGB60" s="712">
        <v>51.724137931034484</v>
      </c>
      <c r="AGC60" s="712">
        <v>44.827586206896555</v>
      </c>
      <c r="AGD60" s="712">
        <v>0</v>
      </c>
      <c r="AGE60" s="712">
        <v>3.4482758620689653</v>
      </c>
      <c r="AGF60" s="712">
        <v>0</v>
      </c>
      <c r="AGG60" s="712">
        <v>0</v>
      </c>
      <c r="AGH60" s="712">
        <v>0</v>
      </c>
      <c r="AGI60" s="712">
        <v>0</v>
      </c>
      <c r="AGJ60" s="715">
        <v>0</v>
      </c>
      <c r="AGK60" s="715">
        <v>30</v>
      </c>
      <c r="AGL60" s="715">
        <v>26</v>
      </c>
      <c r="AGM60" s="715">
        <v>0</v>
      </c>
      <c r="AGN60" s="715">
        <v>2</v>
      </c>
      <c r="AGO60" s="715">
        <v>0</v>
      </c>
      <c r="AGP60" s="715">
        <v>0</v>
      </c>
      <c r="AGQ60" s="715">
        <v>0</v>
      </c>
      <c r="AGR60" s="715">
        <v>0</v>
      </c>
      <c r="AGS60" s="715">
        <v>58</v>
      </c>
      <c r="AGT60" s="712" t="s">
        <v>31</v>
      </c>
      <c r="AGU60" s="712" t="s">
        <v>31</v>
      </c>
      <c r="AGV60" s="712" t="s">
        <v>31</v>
      </c>
      <c r="AGW60" s="712" t="s">
        <v>31</v>
      </c>
      <c r="AGX60" s="712" t="s">
        <v>31</v>
      </c>
      <c r="AGY60" s="712" t="s">
        <v>31</v>
      </c>
      <c r="AGZ60" s="712" t="s">
        <v>31</v>
      </c>
      <c r="AHA60" s="712" t="s">
        <v>31</v>
      </c>
      <c r="AHB60" s="712" t="s">
        <v>31</v>
      </c>
      <c r="AHC60" s="715">
        <v>0</v>
      </c>
      <c r="AHD60" s="715">
        <v>0</v>
      </c>
      <c r="AHE60" s="715">
        <v>0</v>
      </c>
      <c r="AHF60" s="715">
        <v>0</v>
      </c>
      <c r="AHG60" s="715">
        <v>0</v>
      </c>
      <c r="AHH60" s="715">
        <v>0</v>
      </c>
      <c r="AHI60" s="715">
        <v>0</v>
      </c>
      <c r="AHJ60" s="715">
        <v>0</v>
      </c>
      <c r="AHK60" s="715">
        <v>0</v>
      </c>
      <c r="AHL60" s="715">
        <v>0</v>
      </c>
      <c r="AHM60" s="712" t="s">
        <v>31</v>
      </c>
      <c r="AHN60" s="712" t="s">
        <v>31</v>
      </c>
      <c r="AHO60" s="712" t="s">
        <v>31</v>
      </c>
      <c r="AHP60" s="712" t="s">
        <v>31</v>
      </c>
      <c r="AHQ60" s="712" t="s">
        <v>31</v>
      </c>
      <c r="AHR60" s="712" t="s">
        <v>31</v>
      </c>
      <c r="AHS60" s="712" t="s">
        <v>31</v>
      </c>
      <c r="AHT60" s="712" t="s">
        <v>31</v>
      </c>
      <c r="AHU60" s="712" t="s">
        <v>31</v>
      </c>
      <c r="AHV60" s="715">
        <v>0</v>
      </c>
      <c r="AHW60" s="715">
        <v>0</v>
      </c>
      <c r="AHX60" s="715">
        <v>0</v>
      </c>
      <c r="AHY60" s="715">
        <v>0</v>
      </c>
      <c r="AHZ60" s="715">
        <v>0</v>
      </c>
      <c r="AIA60" s="715">
        <v>0</v>
      </c>
      <c r="AIB60" s="715">
        <v>0</v>
      </c>
      <c r="AIC60" s="715">
        <v>0</v>
      </c>
      <c r="AID60" s="715">
        <v>0</v>
      </c>
      <c r="AIE60" s="715">
        <v>0</v>
      </c>
      <c r="AIF60" s="712" t="s">
        <v>1648</v>
      </c>
      <c r="AIG60" s="712" t="s">
        <v>1623</v>
      </c>
      <c r="AIH60" s="709">
        <v>0</v>
      </c>
      <c r="AII60" s="978">
        <f t="shared" si="108"/>
        <v>42</v>
      </c>
      <c r="AIJ60" s="703" t="s">
        <v>1625</v>
      </c>
      <c r="AIK60" s="703" t="s">
        <v>1625</v>
      </c>
      <c r="AIL60" s="703" t="s">
        <v>1625</v>
      </c>
      <c r="AIM60" s="701" t="s">
        <v>1625</v>
      </c>
      <c r="AIN60" s="712" t="s">
        <v>1626</v>
      </c>
      <c r="AIO60" s="712" t="s">
        <v>1627</v>
      </c>
      <c r="AIP60" s="712" t="s">
        <v>1627</v>
      </c>
      <c r="AIQ60" s="712" t="s">
        <v>1627</v>
      </c>
      <c r="AIR60" s="712" t="s">
        <v>1625</v>
      </c>
      <c r="AIS60" s="712" t="s">
        <v>1628</v>
      </c>
      <c r="AIT60" s="712" t="s">
        <v>1648</v>
      </c>
      <c r="AIU60" s="712" t="s">
        <v>1630</v>
      </c>
      <c r="AIV60" s="712" t="s">
        <v>1792</v>
      </c>
      <c r="AIW60" s="699">
        <v>70</v>
      </c>
      <c r="AIX60" s="699">
        <v>4</v>
      </c>
      <c r="AIY60" s="985">
        <v>5.7</v>
      </c>
      <c r="AIZ60" s="699">
        <v>0</v>
      </c>
      <c r="AJA60" s="712">
        <v>0</v>
      </c>
      <c r="AJB60" s="699">
        <f t="shared" si="109"/>
        <v>26</v>
      </c>
      <c r="AJC60" s="712">
        <v>0</v>
      </c>
      <c r="AJD60" s="978">
        <f t="shared" si="110"/>
        <v>25</v>
      </c>
      <c r="AJE60" s="712" t="s">
        <v>1625</v>
      </c>
      <c r="AJF60" s="712" t="s">
        <v>1625</v>
      </c>
      <c r="AJG60" s="712" t="s">
        <v>1625</v>
      </c>
      <c r="AJH60" s="712" t="s">
        <v>1625</v>
      </c>
      <c r="AJI60" s="712">
        <v>27.1</v>
      </c>
      <c r="AJJ60" s="699">
        <f t="shared" si="111"/>
        <v>12</v>
      </c>
      <c r="AJK60" s="715">
        <v>1</v>
      </c>
      <c r="AJL60" s="712">
        <v>0</v>
      </c>
      <c r="AJM60" s="699">
        <f t="shared" si="112"/>
        <v>39</v>
      </c>
      <c r="AJN60" s="715">
        <v>0</v>
      </c>
      <c r="AJO60" s="712">
        <v>0</v>
      </c>
      <c r="AJP60" s="699">
        <f t="shared" si="113"/>
        <v>17</v>
      </c>
      <c r="AJQ60" s="715">
        <v>0</v>
      </c>
      <c r="AJR60" s="712">
        <v>0</v>
      </c>
      <c r="AJS60" s="699">
        <f t="shared" si="114"/>
        <v>29</v>
      </c>
      <c r="AJT60" s="715">
        <v>0</v>
      </c>
      <c r="AJU60" s="712">
        <v>0</v>
      </c>
      <c r="AJV60" s="715">
        <v>0</v>
      </c>
      <c r="AJW60" s="712">
        <v>27.1</v>
      </c>
      <c r="AJX60" s="699">
        <f t="shared" si="115"/>
        <v>2</v>
      </c>
      <c r="AJY60" s="715">
        <v>1</v>
      </c>
      <c r="AJZ60" s="712">
        <v>0</v>
      </c>
      <c r="AKA60" s="699">
        <f t="shared" si="116"/>
        <v>9</v>
      </c>
      <c r="AKB60" s="715">
        <v>0</v>
      </c>
      <c r="AKC60" s="712">
        <v>0</v>
      </c>
      <c r="AKD60" s="699">
        <f t="shared" si="117"/>
        <v>55</v>
      </c>
      <c r="AKE60" s="715">
        <v>0</v>
      </c>
      <c r="AKF60" s="715">
        <v>60</v>
      </c>
      <c r="AKG60" s="715">
        <v>0</v>
      </c>
      <c r="AKH60" s="715">
        <v>0</v>
      </c>
      <c r="AKI60" s="715">
        <v>0</v>
      </c>
      <c r="AKJ60" s="715">
        <v>0</v>
      </c>
      <c r="AKK60" s="715">
        <v>60</v>
      </c>
      <c r="AKL60" s="715">
        <v>0</v>
      </c>
      <c r="AKM60" s="715">
        <v>0</v>
      </c>
      <c r="AKN60" s="715">
        <v>0</v>
      </c>
      <c r="AKO60" s="715">
        <v>0</v>
      </c>
      <c r="AKP60" s="712">
        <v>0.249</v>
      </c>
      <c r="AKQ60" s="699">
        <f t="shared" si="118"/>
        <v>15</v>
      </c>
      <c r="AKR60" s="712" t="s">
        <v>31</v>
      </c>
      <c r="AKS60" s="699" t="str">
        <f t="shared" si="118"/>
        <v>-</v>
      </c>
      <c r="AKT60" s="712" t="s">
        <v>31</v>
      </c>
      <c r="AKU60" s="699" t="str">
        <f t="shared" si="127"/>
        <v>-</v>
      </c>
      <c r="AKV60" s="712" t="s">
        <v>31</v>
      </c>
      <c r="AKW60" s="699" t="str">
        <f t="shared" si="128"/>
        <v>-</v>
      </c>
      <c r="AKX60" s="712" t="s">
        <v>31</v>
      </c>
      <c r="AKY60" s="712">
        <v>0.249</v>
      </c>
      <c r="AKZ60" s="712" t="s">
        <v>31</v>
      </c>
      <c r="ALA60" s="699" t="str">
        <f t="shared" si="129"/>
        <v>-</v>
      </c>
      <c r="ALB60" s="712" t="s">
        <v>31</v>
      </c>
      <c r="ALC60" s="699" t="str">
        <f t="shared" si="130"/>
        <v>-</v>
      </c>
      <c r="ALD60" s="712" t="s">
        <v>31</v>
      </c>
      <c r="ALE60" s="699" t="str">
        <f t="shared" si="131"/>
        <v>-</v>
      </c>
      <c r="ALF60" s="712" t="s">
        <v>31</v>
      </c>
      <c r="ALG60" s="712"/>
      <c r="ALH60" s="1706">
        <v>35.439402642159678</v>
      </c>
      <c r="ALI60" s="729">
        <v>16</v>
      </c>
      <c r="ALJ60" s="729">
        <v>0</v>
      </c>
      <c r="ALK60" s="729">
        <v>1246</v>
      </c>
      <c r="ALL60" s="729">
        <v>12.841091492776886</v>
      </c>
      <c r="ALM60" s="729">
        <v>0</v>
      </c>
      <c r="ALN60" s="729">
        <v>1</v>
      </c>
      <c r="ALO60" s="729">
        <v>1</v>
      </c>
    </row>
    <row r="61" spans="1:1003" ht="13" x14ac:dyDescent="0.2">
      <c r="A61" s="696" t="s">
        <v>1811</v>
      </c>
      <c r="B61" s="697" t="s">
        <v>1812</v>
      </c>
      <c r="C61" s="697" t="s">
        <v>1646</v>
      </c>
      <c r="D61" s="697" t="s">
        <v>1646</v>
      </c>
      <c r="E61" s="697" t="s">
        <v>1733</v>
      </c>
      <c r="F61" s="698" t="s">
        <v>1813</v>
      </c>
      <c r="G61" s="699" t="s">
        <v>1918</v>
      </c>
      <c r="H61" s="700">
        <v>50</v>
      </c>
      <c r="I61" s="703">
        <v>7.24</v>
      </c>
      <c r="J61" s="699">
        <f t="shared" si="9"/>
        <v>25</v>
      </c>
      <c r="K61" s="702">
        <v>50</v>
      </c>
      <c r="L61" s="703">
        <v>6.78</v>
      </c>
      <c r="M61" s="710">
        <f t="shared" si="10"/>
        <v>72</v>
      </c>
      <c r="N61" s="712">
        <f t="shared" si="11"/>
        <v>-0.45999999999999996</v>
      </c>
      <c r="O61" s="702">
        <v>18</v>
      </c>
      <c r="P61" s="703">
        <v>5.61</v>
      </c>
      <c r="Q61" s="699">
        <f t="shared" si="120"/>
        <v>73</v>
      </c>
      <c r="R61" s="702">
        <v>16</v>
      </c>
      <c r="S61" s="703">
        <v>6.13</v>
      </c>
      <c r="T61" s="710">
        <f t="shared" si="125"/>
        <v>45</v>
      </c>
      <c r="U61" s="712">
        <f t="shared" si="12"/>
        <v>0.51999999999999957</v>
      </c>
      <c r="V61" s="706">
        <v>14</v>
      </c>
      <c r="W61" s="701">
        <v>6.2142857142857144</v>
      </c>
      <c r="X61" s="702">
        <v>2</v>
      </c>
      <c r="Y61" s="704">
        <v>5.5</v>
      </c>
      <c r="Z61" s="705">
        <f t="shared" si="13"/>
        <v>74</v>
      </c>
      <c r="AA61" s="707">
        <v>12</v>
      </c>
      <c r="AB61" s="704">
        <v>6.416666666666667</v>
      </c>
      <c r="AC61" s="705">
        <f t="shared" si="14"/>
        <v>13</v>
      </c>
      <c r="AD61" s="702">
        <v>2</v>
      </c>
      <c r="AE61" s="704">
        <v>5</v>
      </c>
      <c r="AF61" s="732">
        <f t="shared" si="15"/>
        <v>75</v>
      </c>
      <c r="AG61" s="708">
        <v>72.3</v>
      </c>
      <c r="AH61" s="705">
        <f t="shared" si="16"/>
        <v>76</v>
      </c>
      <c r="AI61" s="709">
        <v>79</v>
      </c>
      <c r="AJ61" s="705">
        <f t="shared" si="17"/>
        <v>77</v>
      </c>
      <c r="AK61" s="709">
        <v>-7.4000000000000057</v>
      </c>
      <c r="AL61" s="701">
        <v>-8.9000000000000057</v>
      </c>
      <c r="AM61" s="702">
        <v>105</v>
      </c>
      <c r="AN61" s="715">
        <f t="shared" si="18"/>
        <v>4</v>
      </c>
      <c r="AO61" s="710">
        <v>105</v>
      </c>
      <c r="AP61" s="715">
        <f t="shared" si="19"/>
        <v>4</v>
      </c>
      <c r="AQ61" s="702">
        <v>180</v>
      </c>
      <c r="AR61" s="710">
        <f t="shared" si="121"/>
        <v>30</v>
      </c>
      <c r="AS61" s="702">
        <v>49</v>
      </c>
      <c r="AT61" s="703">
        <v>44.897959183673471</v>
      </c>
      <c r="AU61" s="705">
        <f t="shared" si="20"/>
        <v>76</v>
      </c>
      <c r="AV61" s="702">
        <v>50</v>
      </c>
      <c r="AW61" s="703">
        <v>14.000000000000002</v>
      </c>
      <c r="AX61" s="705">
        <f t="shared" si="21"/>
        <v>46</v>
      </c>
      <c r="AY61" s="702">
        <v>49</v>
      </c>
      <c r="AZ61" s="703">
        <v>59.183673469387756</v>
      </c>
      <c r="BA61" s="705">
        <f t="shared" si="22"/>
        <v>73</v>
      </c>
      <c r="BB61" s="702">
        <v>50</v>
      </c>
      <c r="BC61" s="703">
        <v>12</v>
      </c>
      <c r="BD61" s="705">
        <f t="shared" si="23"/>
        <v>15</v>
      </c>
      <c r="BE61" s="702">
        <v>49</v>
      </c>
      <c r="BF61" s="703">
        <v>2.0408163265306123</v>
      </c>
      <c r="BG61" s="705">
        <f t="shared" si="24"/>
        <v>62</v>
      </c>
      <c r="BH61" s="702">
        <v>50</v>
      </c>
      <c r="BI61" s="703">
        <v>24</v>
      </c>
      <c r="BJ61" s="705">
        <f t="shared" si="25"/>
        <v>5</v>
      </c>
      <c r="BK61" s="702">
        <v>2</v>
      </c>
      <c r="BL61" s="703">
        <v>50</v>
      </c>
      <c r="BM61" s="705">
        <f t="shared" si="26"/>
        <v>24</v>
      </c>
      <c r="BN61" s="702">
        <v>2</v>
      </c>
      <c r="BO61" s="703">
        <v>100</v>
      </c>
      <c r="BP61" s="705">
        <f t="shared" si="27"/>
        <v>74</v>
      </c>
      <c r="BQ61" s="702">
        <v>2</v>
      </c>
      <c r="BR61" s="703">
        <v>50</v>
      </c>
      <c r="BS61" s="705">
        <f t="shared" si="28"/>
        <v>6</v>
      </c>
      <c r="BT61" s="702">
        <v>2</v>
      </c>
      <c r="BU61" s="703">
        <v>50</v>
      </c>
      <c r="BV61" s="705">
        <f t="shared" si="29"/>
        <v>71</v>
      </c>
      <c r="BW61" s="702">
        <v>2</v>
      </c>
      <c r="BX61" s="703">
        <v>0</v>
      </c>
      <c r="BY61" s="705">
        <f t="shared" si="30"/>
        <v>1</v>
      </c>
      <c r="BZ61" s="702">
        <v>2</v>
      </c>
      <c r="CA61" s="703">
        <v>50</v>
      </c>
      <c r="CB61" s="705">
        <f t="shared" si="31"/>
        <v>16</v>
      </c>
      <c r="CC61" s="709">
        <v>12.7</v>
      </c>
      <c r="CD61" s="726">
        <f t="shared" si="32"/>
        <v>19</v>
      </c>
      <c r="CE61" s="703">
        <v>0.7</v>
      </c>
      <c r="CF61" s="703">
        <v>5.2</v>
      </c>
      <c r="CG61" s="704">
        <v>6.8000000000000007</v>
      </c>
      <c r="CH61" s="709">
        <v>12.8</v>
      </c>
      <c r="CI61" s="701">
        <v>13.100000000000001</v>
      </c>
      <c r="CJ61" s="712">
        <v>17.899999999999999</v>
      </c>
      <c r="CK61" s="729">
        <f t="shared" si="33"/>
        <v>57</v>
      </c>
      <c r="CL61" s="712">
        <v>1.7</v>
      </c>
      <c r="CM61" s="712">
        <v>6.8</v>
      </c>
      <c r="CN61" s="712">
        <v>9.2999999999999989</v>
      </c>
      <c r="CO61" s="714">
        <v>35</v>
      </c>
      <c r="CP61" s="985">
        <v>89</v>
      </c>
      <c r="CQ61" s="729">
        <f t="shared" si="34"/>
        <v>2</v>
      </c>
      <c r="CR61" s="715">
        <v>3</v>
      </c>
      <c r="CS61" s="985">
        <v>89</v>
      </c>
      <c r="CT61" s="729">
        <f t="shared" si="134"/>
        <v>4</v>
      </c>
      <c r="CU61" s="715">
        <v>15</v>
      </c>
      <c r="CV61" s="712">
        <v>88</v>
      </c>
      <c r="CW61" s="729">
        <f t="shared" si="35"/>
        <v>7</v>
      </c>
      <c r="CX61" s="715">
        <v>17</v>
      </c>
      <c r="CY61" s="712">
        <v>89</v>
      </c>
      <c r="CZ61" s="729">
        <f t="shared" si="36"/>
        <v>4</v>
      </c>
      <c r="DA61" s="716">
        <v>0</v>
      </c>
      <c r="DB61" s="710">
        <f t="shared" si="37"/>
        <v>1</v>
      </c>
      <c r="DC61" s="715">
        <v>2</v>
      </c>
      <c r="DD61" s="717">
        <v>100</v>
      </c>
      <c r="DE61" s="710">
        <f t="shared" si="38"/>
        <v>1</v>
      </c>
      <c r="DF61" s="703">
        <v>0</v>
      </c>
      <c r="DG61" s="705">
        <f t="shared" si="132"/>
        <v>37</v>
      </c>
      <c r="DH61" s="709"/>
      <c r="DI61" s="705">
        <f t="shared" si="132"/>
        <v>70</v>
      </c>
      <c r="DJ61" s="703">
        <v>0</v>
      </c>
      <c r="DK61" s="705">
        <f t="shared" si="40"/>
        <v>34</v>
      </c>
      <c r="DL61" s="718">
        <v>100</v>
      </c>
      <c r="DM61" s="705">
        <f t="shared" si="41"/>
        <v>1</v>
      </c>
      <c r="DN61" s="703">
        <v>0</v>
      </c>
      <c r="DO61" s="705">
        <f t="shared" si="42"/>
        <v>60</v>
      </c>
      <c r="DP61" s="702">
        <v>42</v>
      </c>
      <c r="DQ61" s="719">
        <v>45.238095238095241</v>
      </c>
      <c r="DR61" s="705">
        <f t="shared" si="122"/>
        <v>76</v>
      </c>
      <c r="DS61" s="702">
        <v>2</v>
      </c>
      <c r="DT61" s="719">
        <v>50</v>
      </c>
      <c r="DU61" s="705">
        <v>15</v>
      </c>
      <c r="DV61" s="702">
        <v>45</v>
      </c>
      <c r="DW61" s="720">
        <v>66.666666666666657</v>
      </c>
      <c r="DX61" s="705">
        <v>40</v>
      </c>
      <c r="DY61" s="702">
        <v>40</v>
      </c>
      <c r="DZ61" s="1145">
        <v>0.5</v>
      </c>
      <c r="EA61" s="726">
        <v>69</v>
      </c>
      <c r="EB61" s="720">
        <v>2.5</v>
      </c>
      <c r="EC61" s="705">
        <v>76</v>
      </c>
      <c r="ED61" s="702">
        <v>45</v>
      </c>
      <c r="EE61" s="712">
        <v>1.3181818181818181</v>
      </c>
      <c r="EF61" s="729">
        <v>44</v>
      </c>
      <c r="EG61" s="720">
        <v>24.444444444444443</v>
      </c>
      <c r="EH61" s="705">
        <v>37</v>
      </c>
      <c r="EI61" s="702">
        <v>46</v>
      </c>
      <c r="EJ61" s="712">
        <v>1.0454545454545454</v>
      </c>
      <c r="EK61" s="729">
        <v>25</v>
      </c>
      <c r="EL61" s="720">
        <v>23.913043478260871</v>
      </c>
      <c r="EM61" s="705">
        <v>55</v>
      </c>
      <c r="EN61" s="714">
        <v>41</v>
      </c>
      <c r="EO61" s="712">
        <v>0</v>
      </c>
      <c r="EP61" s="729">
        <v>73</v>
      </c>
      <c r="EQ61" s="725">
        <v>0</v>
      </c>
      <c r="ER61" s="733">
        <v>73</v>
      </c>
      <c r="ES61" s="702">
        <v>42</v>
      </c>
      <c r="ET61" s="726">
        <v>0.83333333333333337</v>
      </c>
      <c r="EU61" s="726">
        <v>37</v>
      </c>
      <c r="EV61" s="720">
        <v>14.285714285714285</v>
      </c>
      <c r="EW61" s="705">
        <v>24</v>
      </c>
      <c r="EX61" s="715">
        <v>46</v>
      </c>
      <c r="EY61" s="726">
        <v>1</v>
      </c>
      <c r="EZ61" s="726">
        <v>8</v>
      </c>
      <c r="FA61" s="725">
        <v>2.1739130434782608</v>
      </c>
      <c r="FB61" s="715">
        <v>66</v>
      </c>
      <c r="FC61" s="702">
        <v>46</v>
      </c>
      <c r="FD61" s="726">
        <v>0.5</v>
      </c>
      <c r="FE61" s="726">
        <v>55</v>
      </c>
      <c r="FF61" s="720">
        <v>2.1739130434782608</v>
      </c>
      <c r="FG61" s="705">
        <v>72</v>
      </c>
      <c r="FH61" s="702">
        <v>45</v>
      </c>
      <c r="FI61" s="726">
        <v>3.0384615384615383</v>
      </c>
      <c r="FJ61" s="726">
        <v>39</v>
      </c>
      <c r="FK61" s="720">
        <v>28.888888888888886</v>
      </c>
      <c r="FL61" s="705">
        <v>65</v>
      </c>
      <c r="FM61" s="714">
        <v>2</v>
      </c>
      <c r="FN61" s="725">
        <v>0</v>
      </c>
      <c r="FO61" s="715">
        <v>74</v>
      </c>
      <c r="FP61" s="702">
        <v>1</v>
      </c>
      <c r="FQ61" s="727">
        <v>0</v>
      </c>
      <c r="FR61" s="727">
        <v>62</v>
      </c>
      <c r="FS61" s="720">
        <v>0</v>
      </c>
      <c r="FT61" s="705">
        <v>62</v>
      </c>
      <c r="FU61" s="702">
        <v>1</v>
      </c>
      <c r="FV61" s="712">
        <v>0</v>
      </c>
      <c r="FW61" s="729">
        <v>65</v>
      </c>
      <c r="FX61" s="720">
        <v>0</v>
      </c>
      <c r="FY61" s="705">
        <v>65</v>
      </c>
      <c r="FZ61" s="702">
        <v>1</v>
      </c>
      <c r="GA61" s="712">
        <v>0</v>
      </c>
      <c r="GB61" s="729">
        <v>68</v>
      </c>
      <c r="GC61" s="720">
        <v>0</v>
      </c>
      <c r="GD61" s="705">
        <v>68</v>
      </c>
      <c r="GE61" s="702">
        <v>1</v>
      </c>
      <c r="GF61" s="712">
        <v>0</v>
      </c>
      <c r="GG61" s="729">
        <v>59</v>
      </c>
      <c r="GH61" s="720">
        <v>0</v>
      </c>
      <c r="GI61" s="705">
        <v>59</v>
      </c>
      <c r="GJ61" s="702">
        <v>1</v>
      </c>
      <c r="GK61" s="726">
        <v>0</v>
      </c>
      <c r="GL61" s="726">
        <v>72</v>
      </c>
      <c r="GM61" s="720">
        <v>0</v>
      </c>
      <c r="GN61" s="705">
        <v>72</v>
      </c>
      <c r="GO61" s="702">
        <v>2</v>
      </c>
      <c r="GP61" s="726">
        <v>0</v>
      </c>
      <c r="GQ61" s="726">
        <v>60</v>
      </c>
      <c r="GR61" s="720">
        <v>0</v>
      </c>
      <c r="GS61" s="705">
        <v>60</v>
      </c>
      <c r="GT61" s="702">
        <v>2</v>
      </c>
      <c r="GU61" s="726">
        <v>0</v>
      </c>
      <c r="GV61" s="726">
        <v>51</v>
      </c>
      <c r="GW61" s="720">
        <v>0</v>
      </c>
      <c r="GX61" s="705">
        <v>51</v>
      </c>
      <c r="GY61" s="702">
        <v>2</v>
      </c>
      <c r="GZ61" s="726">
        <v>0</v>
      </c>
      <c r="HA61" s="726">
        <v>50</v>
      </c>
      <c r="HB61" s="720">
        <v>0</v>
      </c>
      <c r="HC61" s="705">
        <v>50</v>
      </c>
      <c r="HD61" s="709">
        <v>0</v>
      </c>
      <c r="HE61" s="703">
        <v>0</v>
      </c>
      <c r="HF61" s="703">
        <v>27.27272727272727</v>
      </c>
      <c r="HG61" s="703">
        <v>9.0909090909090917</v>
      </c>
      <c r="HH61" s="1299">
        <v>0</v>
      </c>
      <c r="HI61" s="1299">
        <v>9.0909090909090917</v>
      </c>
      <c r="HJ61" s="1299">
        <v>27.27272727272727</v>
      </c>
      <c r="HK61" s="1299">
        <v>0</v>
      </c>
      <c r="HL61" s="1299">
        <v>27.27272727272727</v>
      </c>
      <c r="HM61" s="1300">
        <v>11</v>
      </c>
      <c r="HN61" s="709">
        <v>4.6511627906976747</v>
      </c>
      <c r="HO61" s="709">
        <v>2.3255813953488373</v>
      </c>
      <c r="HP61" s="709">
        <v>25.581395348837212</v>
      </c>
      <c r="HQ61" s="709">
        <v>6.9767441860465116</v>
      </c>
      <c r="HR61" s="709">
        <v>1.1627906976744187</v>
      </c>
      <c r="HS61" s="709">
        <v>13.953488372093023</v>
      </c>
      <c r="HT61" s="709">
        <v>24.418604651162788</v>
      </c>
      <c r="HU61" s="709">
        <v>0</v>
      </c>
      <c r="HV61" s="709">
        <v>23.255813953488371</v>
      </c>
      <c r="HW61" s="1300">
        <v>86</v>
      </c>
      <c r="HX61" s="1265" t="s">
        <v>31</v>
      </c>
      <c r="HY61" s="1266" t="s">
        <v>31</v>
      </c>
      <c r="HZ61" s="1266" t="s">
        <v>31</v>
      </c>
      <c r="IA61" s="1266" t="s">
        <v>31</v>
      </c>
      <c r="IB61" s="1266" t="s">
        <v>31</v>
      </c>
      <c r="IC61" s="1266" t="s">
        <v>31</v>
      </c>
      <c r="ID61" s="1266" t="s">
        <v>31</v>
      </c>
      <c r="IE61" s="1266" t="s">
        <v>31</v>
      </c>
      <c r="IF61" s="1267" t="s">
        <v>31</v>
      </c>
      <c r="IG61" s="1268" t="s">
        <v>31</v>
      </c>
      <c r="IH61" s="1269" t="s">
        <v>31</v>
      </c>
      <c r="II61" s="1269" t="s">
        <v>31</v>
      </c>
      <c r="IJ61" s="1269" t="s">
        <v>31</v>
      </c>
      <c r="IK61" s="1269" t="s">
        <v>31</v>
      </c>
      <c r="IL61" s="1269" t="s">
        <v>31</v>
      </c>
      <c r="IM61" s="1269" t="s">
        <v>31</v>
      </c>
      <c r="IN61" s="1269" t="s">
        <v>31</v>
      </c>
      <c r="IO61" s="1267" t="s">
        <v>31</v>
      </c>
      <c r="IP61" s="1268" t="s">
        <v>31</v>
      </c>
      <c r="IQ61" s="1269" t="s">
        <v>31</v>
      </c>
      <c r="IR61" s="1269" t="s">
        <v>31</v>
      </c>
      <c r="IS61" s="1269" t="s">
        <v>31</v>
      </c>
      <c r="IT61" s="1269" t="s">
        <v>31</v>
      </c>
      <c r="IU61" s="1269" t="s">
        <v>31</v>
      </c>
      <c r="IV61" s="1269" t="s">
        <v>31</v>
      </c>
      <c r="IW61" s="1269" t="s">
        <v>31</v>
      </c>
      <c r="IX61" s="1270" t="s">
        <v>31</v>
      </c>
      <c r="IY61" s="1268" t="s">
        <v>31</v>
      </c>
      <c r="IZ61" s="1269" t="s">
        <v>31</v>
      </c>
      <c r="JA61" s="1269" t="s">
        <v>31</v>
      </c>
      <c r="JB61" s="1269" t="s">
        <v>31</v>
      </c>
      <c r="JC61" s="1269" t="s">
        <v>31</v>
      </c>
      <c r="JD61" s="1269" t="s">
        <v>31</v>
      </c>
      <c r="JE61" s="1269" t="s">
        <v>31</v>
      </c>
      <c r="JF61" s="1269" t="s">
        <v>31</v>
      </c>
      <c r="JG61" s="1270" t="s">
        <v>31</v>
      </c>
      <c r="JH61" s="1268" t="s">
        <v>31</v>
      </c>
      <c r="JI61" s="1269" t="s">
        <v>31</v>
      </c>
      <c r="JJ61" s="1269" t="s">
        <v>31</v>
      </c>
      <c r="JK61" s="1269" t="s">
        <v>31</v>
      </c>
      <c r="JL61" s="1269" t="s">
        <v>31</v>
      </c>
      <c r="JM61" s="1269" t="s">
        <v>31</v>
      </c>
      <c r="JN61" s="1269" t="s">
        <v>31</v>
      </c>
      <c r="JO61" s="1269" t="s">
        <v>31</v>
      </c>
      <c r="JP61" s="1270" t="s">
        <v>31</v>
      </c>
      <c r="JQ61" s="1268" t="s">
        <v>31</v>
      </c>
      <c r="JR61" s="1269" t="s">
        <v>31</v>
      </c>
      <c r="JS61" s="1269" t="s">
        <v>31</v>
      </c>
      <c r="JT61" s="1269" t="s">
        <v>31</v>
      </c>
      <c r="JU61" s="1269" t="s">
        <v>31</v>
      </c>
      <c r="JV61" s="1269" t="s">
        <v>31</v>
      </c>
      <c r="JW61" s="1269" t="s">
        <v>31</v>
      </c>
      <c r="JX61" s="1269" t="s">
        <v>31</v>
      </c>
      <c r="JY61" s="1270" t="s">
        <v>31</v>
      </c>
      <c r="JZ61" s="718">
        <v>52.083333333333336</v>
      </c>
      <c r="KA61" s="705">
        <f t="shared" si="43"/>
        <v>35</v>
      </c>
      <c r="KB61" s="718">
        <v>100</v>
      </c>
      <c r="KC61" s="705">
        <f t="shared" si="43"/>
        <v>2</v>
      </c>
      <c r="KD61" s="725">
        <v>0.4784688995215311</v>
      </c>
      <c r="KE61" s="715">
        <f t="shared" si="44"/>
        <v>72</v>
      </c>
      <c r="KF61" s="725">
        <v>17.703349282296653</v>
      </c>
      <c r="KG61" s="715">
        <f t="shared" si="44"/>
        <v>3</v>
      </c>
      <c r="KH61" s="725">
        <v>32.057416267942585</v>
      </c>
      <c r="KI61" s="715">
        <f t="shared" si="133"/>
        <v>6</v>
      </c>
      <c r="KJ61" s="725">
        <v>26.794258373205743</v>
      </c>
      <c r="KK61" s="715">
        <f t="shared" si="133"/>
        <v>8</v>
      </c>
      <c r="KL61" s="725">
        <v>11.570247933884298</v>
      </c>
      <c r="KM61" s="715">
        <f t="shared" si="46"/>
        <v>25</v>
      </c>
      <c r="KN61" s="715">
        <v>22.142857142857142</v>
      </c>
      <c r="KO61" s="715">
        <f t="shared" si="47"/>
        <v>22</v>
      </c>
      <c r="KP61" s="728">
        <v>30</v>
      </c>
      <c r="KQ61" s="729">
        <v>0</v>
      </c>
      <c r="KR61" s="729">
        <v>0</v>
      </c>
      <c r="KS61" s="729">
        <v>20</v>
      </c>
      <c r="KT61" s="729">
        <v>0</v>
      </c>
      <c r="KU61" s="730">
        <f t="shared" si="48"/>
        <v>50</v>
      </c>
      <c r="KV61" s="734">
        <f t="shared" si="49"/>
        <v>62</v>
      </c>
      <c r="KW61" s="728">
        <v>0</v>
      </c>
      <c r="KX61" s="729">
        <v>0</v>
      </c>
      <c r="KY61" s="706">
        <f t="shared" si="50"/>
        <v>0</v>
      </c>
      <c r="KZ61" s="705">
        <f t="shared" si="51"/>
        <v>37</v>
      </c>
      <c r="LA61" s="847" t="s">
        <v>1625</v>
      </c>
      <c r="LB61" s="846" t="s">
        <v>1625</v>
      </c>
      <c r="LC61" s="846" t="s">
        <v>1625</v>
      </c>
      <c r="LD61" s="846" t="s">
        <v>1625</v>
      </c>
      <c r="LE61" s="729">
        <v>0</v>
      </c>
      <c r="LF61" s="1023">
        <v>58</v>
      </c>
      <c r="LG61" s="847" t="s">
        <v>1625</v>
      </c>
      <c r="LH61" s="846" t="s">
        <v>1625</v>
      </c>
      <c r="LI61" s="846" t="s">
        <v>1625</v>
      </c>
      <c r="LJ61" s="846" t="s">
        <v>1625</v>
      </c>
      <c r="LK61" s="729">
        <v>0</v>
      </c>
      <c r="LL61" s="1023">
        <v>37</v>
      </c>
      <c r="LM61" s="847" t="s">
        <v>1632</v>
      </c>
      <c r="LN61" s="846" t="s">
        <v>1632</v>
      </c>
      <c r="LO61" s="846" t="s">
        <v>1625</v>
      </c>
      <c r="LP61" s="846" t="s">
        <v>1625</v>
      </c>
      <c r="LQ61" s="729">
        <v>30</v>
      </c>
      <c r="LR61" s="1023">
        <v>40</v>
      </c>
      <c r="LS61" s="847" t="s">
        <v>1632</v>
      </c>
      <c r="LT61" s="846" t="s">
        <v>1632</v>
      </c>
      <c r="LU61" s="846" t="s">
        <v>1625</v>
      </c>
      <c r="LV61" s="846" t="s">
        <v>1625</v>
      </c>
      <c r="LW61" s="729">
        <v>20</v>
      </c>
      <c r="LX61" s="1023">
        <v>51</v>
      </c>
      <c r="LY61" s="847" t="s">
        <v>1625</v>
      </c>
      <c r="LZ61" s="846" t="s">
        <v>1625</v>
      </c>
      <c r="MA61" s="846" t="s">
        <v>1625</v>
      </c>
      <c r="MB61" s="846" t="s">
        <v>1625</v>
      </c>
      <c r="MC61" s="729">
        <v>0</v>
      </c>
      <c r="MD61" s="1023">
        <v>69</v>
      </c>
      <c r="ME61" s="847" t="s">
        <v>1632</v>
      </c>
      <c r="MF61" s="846" t="s">
        <v>1632</v>
      </c>
      <c r="MG61" s="846" t="s">
        <v>1625</v>
      </c>
      <c r="MH61" s="846" t="s">
        <v>1625</v>
      </c>
      <c r="MI61" s="729">
        <v>20</v>
      </c>
      <c r="MJ61" s="1023">
        <v>33</v>
      </c>
      <c r="MK61" s="847" t="s">
        <v>1625</v>
      </c>
      <c r="ML61" s="846" t="s">
        <v>1625</v>
      </c>
      <c r="MM61" s="846" t="s">
        <v>1625</v>
      </c>
      <c r="MN61" s="729">
        <v>0</v>
      </c>
      <c r="MO61" s="1023">
        <v>54</v>
      </c>
      <c r="MP61" s="847" t="s">
        <v>1625</v>
      </c>
      <c r="MQ61" s="846" t="s">
        <v>1625</v>
      </c>
      <c r="MR61" s="846" t="s">
        <v>1625</v>
      </c>
      <c r="MS61" s="846" t="s">
        <v>1625</v>
      </c>
      <c r="MT61" s="729">
        <v>0</v>
      </c>
      <c r="MU61" s="1023">
        <v>68</v>
      </c>
      <c r="MV61" s="846" t="s">
        <v>1625</v>
      </c>
      <c r="MW61" s="846" t="s">
        <v>1625</v>
      </c>
      <c r="MX61" s="846" t="s">
        <v>1625</v>
      </c>
      <c r="MY61" s="846" t="s">
        <v>1625</v>
      </c>
      <c r="MZ61" s="729">
        <v>0</v>
      </c>
      <c r="NA61" s="1023">
        <v>47</v>
      </c>
      <c r="NB61" s="715">
        <v>0</v>
      </c>
      <c r="NC61" s="715">
        <f t="shared" si="3"/>
        <v>72</v>
      </c>
      <c r="ND61" s="714">
        <v>0</v>
      </c>
      <c r="NE61" s="715">
        <v>55</v>
      </c>
      <c r="NF61" s="731">
        <v>0</v>
      </c>
      <c r="NG61" s="715">
        <v>55</v>
      </c>
      <c r="NH61" s="715">
        <v>0</v>
      </c>
      <c r="NI61" s="715">
        <v>56</v>
      </c>
      <c r="NJ61" s="731">
        <v>0</v>
      </c>
      <c r="NK61" s="715">
        <v>56</v>
      </c>
      <c r="NL61" s="715">
        <v>0</v>
      </c>
      <c r="NM61" s="715">
        <v>57</v>
      </c>
      <c r="NN61" s="2946">
        <v>0</v>
      </c>
      <c r="NO61" s="715">
        <v>57</v>
      </c>
      <c r="NP61" s="715">
        <v>260</v>
      </c>
      <c r="NQ61" s="3206">
        <v>0</v>
      </c>
      <c r="NR61" s="3349">
        <v>0</v>
      </c>
      <c r="NS61" s="3206">
        <v>44</v>
      </c>
      <c r="NT61" s="3206">
        <v>0</v>
      </c>
      <c r="NU61" s="3207">
        <v>0</v>
      </c>
      <c r="NV61" s="3206">
        <v>44</v>
      </c>
      <c r="NW61" s="3206">
        <v>0</v>
      </c>
      <c r="NX61" s="3207">
        <v>0</v>
      </c>
      <c r="NY61" s="3206">
        <v>61</v>
      </c>
      <c r="NZ61" s="3206">
        <v>0</v>
      </c>
      <c r="OA61" s="3208">
        <v>0</v>
      </c>
      <c r="OB61" s="3206">
        <v>61</v>
      </c>
      <c r="OC61" s="714">
        <v>22</v>
      </c>
      <c r="OD61" s="2946">
        <v>88.709677419354847</v>
      </c>
      <c r="OE61" s="733">
        <v>22</v>
      </c>
      <c r="OF61" s="714" t="s">
        <v>31</v>
      </c>
      <c r="OG61" s="731" t="s">
        <v>31</v>
      </c>
      <c r="OH61" s="733" t="str">
        <f t="shared" si="52"/>
        <v>-</v>
      </c>
      <c r="OI61" s="981">
        <v>47.104247104247108</v>
      </c>
      <c r="OJ61" s="733">
        <f t="shared" si="126"/>
        <v>2</v>
      </c>
      <c r="OK61" s="1355" t="s">
        <v>3043</v>
      </c>
      <c r="OL61" s="1355" t="s">
        <v>3044</v>
      </c>
      <c r="OM61" s="1355">
        <v>8</v>
      </c>
      <c r="ON61" s="3559">
        <v>31.746031746031743</v>
      </c>
      <c r="OO61" s="1355">
        <v>33</v>
      </c>
      <c r="OP61" s="977"/>
      <c r="OQ61" s="712">
        <v>16.7</v>
      </c>
      <c r="OR61" s="712">
        <v>16.7</v>
      </c>
      <c r="OS61" s="712">
        <v>14.3</v>
      </c>
      <c r="OT61" s="712">
        <v>20</v>
      </c>
      <c r="OU61" s="712">
        <v>10</v>
      </c>
      <c r="OV61" s="712">
        <v>0</v>
      </c>
      <c r="OW61" s="699">
        <f t="shared" si="53"/>
        <v>76</v>
      </c>
      <c r="OX61" s="712">
        <v>12.950000000000001</v>
      </c>
      <c r="OY61" s="699">
        <f t="shared" si="53"/>
        <v>37</v>
      </c>
      <c r="OZ61" s="712">
        <v>0</v>
      </c>
      <c r="PA61" s="712">
        <v>0</v>
      </c>
      <c r="PB61" s="712">
        <v>7.1</v>
      </c>
      <c r="PC61" s="712">
        <v>0</v>
      </c>
      <c r="PD61" s="712">
        <v>0</v>
      </c>
      <c r="PE61" s="712">
        <v>0</v>
      </c>
      <c r="PF61" s="699">
        <f t="shared" si="54"/>
        <v>71</v>
      </c>
      <c r="PG61" s="712">
        <v>1.1833333333333333</v>
      </c>
      <c r="PH61" s="699">
        <f t="shared" si="55"/>
        <v>73</v>
      </c>
      <c r="PI61" s="712">
        <v>0</v>
      </c>
      <c r="PJ61" s="699">
        <f t="shared" si="56"/>
        <v>77</v>
      </c>
      <c r="PK61" s="985">
        <v>14.133333333333335</v>
      </c>
      <c r="PL61" s="699">
        <f t="shared" si="56"/>
        <v>75</v>
      </c>
      <c r="PM61" s="985">
        <v>0</v>
      </c>
      <c r="PN61" s="985">
        <v>0</v>
      </c>
      <c r="PO61" s="699">
        <f t="shared" si="57"/>
        <v>37</v>
      </c>
      <c r="PP61" s="712">
        <v>0</v>
      </c>
      <c r="PQ61" s="985">
        <v>0</v>
      </c>
      <c r="PR61" s="699">
        <f t="shared" si="58"/>
        <v>24</v>
      </c>
      <c r="PS61" s="982">
        <v>49</v>
      </c>
      <c r="PT61" s="725">
        <v>42.857142857142854</v>
      </c>
      <c r="PU61" s="699">
        <v>45</v>
      </c>
      <c r="PV61" s="699">
        <v>17</v>
      </c>
      <c r="PW61" s="725">
        <v>58.82352941176471</v>
      </c>
      <c r="PX61" s="699">
        <v>49</v>
      </c>
      <c r="PY61" s="715">
        <v>46</v>
      </c>
      <c r="PZ61" s="725">
        <v>89.130434782608688</v>
      </c>
      <c r="QA61" s="699">
        <v>3</v>
      </c>
      <c r="QB61" s="982">
        <v>49</v>
      </c>
      <c r="QC61" s="715">
        <v>34.693877551020407</v>
      </c>
      <c r="QD61" s="699">
        <v>69</v>
      </c>
      <c r="QE61" s="716">
        <v>0</v>
      </c>
      <c r="QF61" s="3644">
        <v>0</v>
      </c>
      <c r="QG61" s="699">
        <v>23</v>
      </c>
      <c r="QH61" s="1363" t="s">
        <v>1627</v>
      </c>
      <c r="QI61" s="712">
        <v>56.521739130434781</v>
      </c>
      <c r="QJ61" s="712">
        <v>60.975609756097562</v>
      </c>
      <c r="QK61" s="699">
        <f t="shared" si="59"/>
        <v>77</v>
      </c>
      <c r="QL61" s="715">
        <v>41</v>
      </c>
      <c r="QM61" s="709">
        <v>44</v>
      </c>
      <c r="QN61" s="703">
        <v>39.130434782608695</v>
      </c>
      <c r="QO61" s="978">
        <v>71</v>
      </c>
      <c r="QP61" s="705">
        <v>23</v>
      </c>
      <c r="QQ61" s="3553">
        <v>86.666666666666671</v>
      </c>
      <c r="QR61" s="709">
        <v>0</v>
      </c>
      <c r="QS61" s="978">
        <f t="shared" si="60"/>
        <v>74</v>
      </c>
      <c r="QT61" s="703">
        <v>967.1</v>
      </c>
      <c r="QU61" s="978">
        <f t="shared" si="61"/>
        <v>29</v>
      </c>
      <c r="QV61" s="703">
        <v>0</v>
      </c>
      <c r="QW61" s="978">
        <f t="shared" si="62"/>
        <v>31</v>
      </c>
      <c r="QX61" s="703">
        <v>0</v>
      </c>
      <c r="QY61" s="979">
        <f t="shared" si="63"/>
        <v>12</v>
      </c>
      <c r="QZ61" s="712">
        <v>0</v>
      </c>
      <c r="RA61" s="699">
        <v>30</v>
      </c>
      <c r="RB61" s="712">
        <v>0</v>
      </c>
      <c r="RC61" s="699">
        <v>69</v>
      </c>
      <c r="RD61" s="712">
        <v>0</v>
      </c>
      <c r="RE61" s="699">
        <v>24</v>
      </c>
      <c r="RF61" s="712">
        <v>0</v>
      </c>
      <c r="RG61" s="699">
        <v>32</v>
      </c>
      <c r="RH61" s="699">
        <v>0</v>
      </c>
      <c r="RI61" s="978">
        <f t="shared" si="64"/>
        <v>62</v>
      </c>
      <c r="RJ61" s="712">
        <v>0</v>
      </c>
      <c r="RK61" s="978">
        <f t="shared" si="64"/>
        <v>63</v>
      </c>
      <c r="RL61" s="712">
        <v>0</v>
      </c>
      <c r="RM61" s="978">
        <f t="shared" si="64"/>
        <v>46</v>
      </c>
      <c r="RN61" s="712">
        <v>0</v>
      </c>
      <c r="RO61" s="978">
        <f t="shared" si="64"/>
        <v>47</v>
      </c>
      <c r="RP61" s="712">
        <v>0</v>
      </c>
      <c r="RQ61" s="978">
        <f t="shared" si="65"/>
        <v>2</v>
      </c>
      <c r="RR61" s="712">
        <v>0</v>
      </c>
      <c r="RS61" s="978">
        <f t="shared" si="65"/>
        <v>1</v>
      </c>
      <c r="RT61" s="712">
        <v>0</v>
      </c>
      <c r="RU61" s="978">
        <f t="shared" si="65"/>
        <v>38</v>
      </c>
      <c r="RV61" s="712">
        <f t="shared" si="66"/>
        <v>0</v>
      </c>
      <c r="RW61" s="978">
        <f t="shared" si="67"/>
        <v>39</v>
      </c>
      <c r="RX61" s="712">
        <v>5</v>
      </c>
      <c r="RY61" s="712" t="s">
        <v>1632</v>
      </c>
      <c r="RZ61" s="712">
        <v>5</v>
      </c>
      <c r="SA61" s="712" t="s">
        <v>1632</v>
      </c>
      <c r="SB61" s="712">
        <v>0</v>
      </c>
      <c r="SC61" s="712" t="s">
        <v>1625</v>
      </c>
      <c r="SD61" s="712">
        <v>0</v>
      </c>
      <c r="SE61" s="712" t="s">
        <v>1625</v>
      </c>
      <c r="SF61" s="712">
        <v>0</v>
      </c>
      <c r="SG61" s="712" t="s">
        <v>1625</v>
      </c>
      <c r="SH61" s="712">
        <v>10</v>
      </c>
      <c r="SI61" s="699">
        <f t="shared" si="68"/>
        <v>46</v>
      </c>
      <c r="SJ61" s="712">
        <v>5</v>
      </c>
      <c r="SK61" s="712" t="s">
        <v>1632</v>
      </c>
      <c r="SL61" s="712">
        <v>5</v>
      </c>
      <c r="SM61" s="712" t="s">
        <v>1632</v>
      </c>
      <c r="SN61" s="712">
        <v>5</v>
      </c>
      <c r="SO61" s="712" t="s">
        <v>1632</v>
      </c>
      <c r="SP61" s="712">
        <v>0</v>
      </c>
      <c r="SQ61" s="712" t="s">
        <v>1625</v>
      </c>
      <c r="SR61" s="712">
        <v>15</v>
      </c>
      <c r="SS61" s="699">
        <f t="shared" si="69"/>
        <v>22</v>
      </c>
      <c r="ST61" s="712">
        <v>5</v>
      </c>
      <c r="SU61" s="712" t="s">
        <v>1632</v>
      </c>
      <c r="SV61" s="712">
        <v>0</v>
      </c>
      <c r="SW61" s="712" t="s">
        <v>1625</v>
      </c>
      <c r="SX61" s="712">
        <v>0</v>
      </c>
      <c r="SY61" s="712" t="s">
        <v>1625</v>
      </c>
      <c r="SZ61" s="712">
        <v>5</v>
      </c>
      <c r="TA61" s="699">
        <f t="shared" si="70"/>
        <v>54</v>
      </c>
      <c r="TB61" s="699">
        <v>10</v>
      </c>
      <c r="TC61" s="699" t="s">
        <v>1632</v>
      </c>
      <c r="TD61" s="699">
        <v>10</v>
      </c>
      <c r="TE61" s="699" t="s">
        <v>1632</v>
      </c>
      <c r="TF61" s="699">
        <v>0</v>
      </c>
      <c r="TG61" s="699" t="s">
        <v>1625</v>
      </c>
      <c r="TH61" s="699">
        <v>0</v>
      </c>
      <c r="TI61" s="699" t="s">
        <v>1625</v>
      </c>
      <c r="TJ61" s="699">
        <v>20</v>
      </c>
      <c r="TK61" s="699">
        <f t="shared" si="71"/>
        <v>50</v>
      </c>
      <c r="TL61" s="989">
        <v>10</v>
      </c>
      <c r="TM61" s="989">
        <v>0</v>
      </c>
      <c r="TN61" s="989">
        <v>0</v>
      </c>
      <c r="TO61" s="989">
        <v>0</v>
      </c>
      <c r="TP61" s="989">
        <v>10</v>
      </c>
      <c r="TQ61" s="699">
        <f t="shared" si="72"/>
        <v>55</v>
      </c>
      <c r="TR61" s="712" t="s">
        <v>1632</v>
      </c>
      <c r="TS61" s="712" t="s">
        <v>1632</v>
      </c>
      <c r="TT61" s="712" t="s">
        <v>1632</v>
      </c>
      <c r="TU61" s="712" t="s">
        <v>1632</v>
      </c>
      <c r="TV61" s="712">
        <v>5</v>
      </c>
      <c r="TW61" s="712">
        <v>5</v>
      </c>
      <c r="TX61" s="712">
        <v>5</v>
      </c>
      <c r="TY61" s="712">
        <v>5</v>
      </c>
      <c r="TZ61" s="712">
        <v>20</v>
      </c>
      <c r="UA61" s="699">
        <f t="shared" si="73"/>
        <v>1</v>
      </c>
      <c r="UB61" s="712">
        <v>10</v>
      </c>
      <c r="UC61" s="712">
        <v>10</v>
      </c>
      <c r="UD61" s="712">
        <v>0</v>
      </c>
      <c r="UE61" s="712">
        <v>0</v>
      </c>
      <c r="UF61" s="712">
        <v>20</v>
      </c>
      <c r="UG61" s="699">
        <f t="shared" si="74"/>
        <v>34</v>
      </c>
      <c r="UH61" s="715">
        <v>0</v>
      </c>
      <c r="UI61" s="712">
        <v>0</v>
      </c>
      <c r="UJ61" s="699">
        <v>25</v>
      </c>
      <c r="UK61" s="715">
        <v>0</v>
      </c>
      <c r="UL61" s="712">
        <v>0</v>
      </c>
      <c r="UM61" s="699">
        <v>54</v>
      </c>
      <c r="UN61" s="715">
        <v>0</v>
      </c>
      <c r="UO61" s="712">
        <v>0</v>
      </c>
      <c r="UP61" s="699">
        <v>43</v>
      </c>
      <c r="UQ61" s="715">
        <v>0</v>
      </c>
      <c r="UR61" s="712">
        <v>0</v>
      </c>
      <c r="US61" s="699">
        <v>43</v>
      </c>
      <c r="UT61" s="712">
        <v>386.8</v>
      </c>
      <c r="UU61" s="699">
        <v>1</v>
      </c>
      <c r="UV61" s="712">
        <v>193.4</v>
      </c>
      <c r="UW61" s="699">
        <v>1</v>
      </c>
      <c r="UX61" s="1099">
        <v>0</v>
      </c>
      <c r="UY61" s="699">
        <v>42</v>
      </c>
      <c r="UZ61" s="989">
        <v>0.53200000000000003</v>
      </c>
      <c r="VA61" s="989">
        <v>2</v>
      </c>
      <c r="VB61" s="989">
        <v>0</v>
      </c>
      <c r="VC61" s="989">
        <v>66</v>
      </c>
      <c r="VD61" s="989">
        <v>0</v>
      </c>
      <c r="VE61" s="989">
        <v>51</v>
      </c>
      <c r="VF61" s="989">
        <v>0</v>
      </c>
      <c r="VG61" s="989">
        <v>49</v>
      </c>
      <c r="VH61" s="989">
        <v>0</v>
      </c>
      <c r="VI61" s="989">
        <v>44</v>
      </c>
      <c r="VJ61" s="989">
        <v>0</v>
      </c>
      <c r="VK61" s="989">
        <v>44</v>
      </c>
      <c r="VL61" s="989">
        <v>0</v>
      </c>
      <c r="VM61" s="989">
        <v>7</v>
      </c>
      <c r="VN61" s="989">
        <v>0</v>
      </c>
      <c r="VO61" s="989">
        <v>7</v>
      </c>
      <c r="VP61" s="989">
        <v>1</v>
      </c>
      <c r="VQ61" s="989">
        <v>179.85611510791367</v>
      </c>
      <c r="VR61" s="989">
        <v>22</v>
      </c>
      <c r="VS61" s="989">
        <v>1</v>
      </c>
      <c r="VT61" s="989">
        <v>179.85611510791367</v>
      </c>
      <c r="VU61" s="989">
        <v>2</v>
      </c>
      <c r="VV61" s="989">
        <v>0</v>
      </c>
      <c r="VW61" s="989">
        <v>0</v>
      </c>
      <c r="VX61" s="989">
        <v>65</v>
      </c>
      <c r="VY61" s="989">
        <v>1</v>
      </c>
      <c r="VZ61" s="989">
        <v>179.85611510791367</v>
      </c>
      <c r="WA61" s="989">
        <v>10</v>
      </c>
      <c r="WB61" s="989">
        <v>3</v>
      </c>
      <c r="WC61" s="989">
        <v>539.56834532374103</v>
      </c>
      <c r="WD61" s="989">
        <v>35</v>
      </c>
      <c r="WE61" s="989">
        <v>0</v>
      </c>
      <c r="WF61" s="989">
        <v>0</v>
      </c>
      <c r="WG61" s="989">
        <v>75</v>
      </c>
      <c r="WH61" s="989">
        <v>0</v>
      </c>
      <c r="WI61" s="989">
        <v>51</v>
      </c>
      <c r="WJ61" s="989">
        <v>0</v>
      </c>
      <c r="WK61" s="989">
        <v>10</v>
      </c>
      <c r="WL61" s="989">
        <v>0</v>
      </c>
      <c r="WM61" s="989">
        <v>2</v>
      </c>
      <c r="WN61" s="989">
        <v>0</v>
      </c>
      <c r="WO61" s="989">
        <v>51</v>
      </c>
      <c r="WP61" s="989">
        <v>0</v>
      </c>
      <c r="WQ61" s="989">
        <v>19</v>
      </c>
      <c r="WR61" s="989">
        <v>0</v>
      </c>
      <c r="WS61" s="989">
        <v>31</v>
      </c>
      <c r="WT61" s="989">
        <v>0</v>
      </c>
      <c r="WU61" s="989">
        <v>25</v>
      </c>
      <c r="WV61" s="989">
        <v>0</v>
      </c>
      <c r="WW61" s="989">
        <v>12</v>
      </c>
      <c r="WX61" s="989">
        <v>0</v>
      </c>
      <c r="WY61" s="989">
        <v>41</v>
      </c>
      <c r="WZ61" s="712">
        <v>833.33</v>
      </c>
      <c r="XA61" s="699">
        <v>3</v>
      </c>
      <c r="XB61" s="712">
        <v>2083.33</v>
      </c>
      <c r="XC61" s="712">
        <v>1</v>
      </c>
      <c r="XD61" s="712">
        <v>0</v>
      </c>
      <c r="XE61" s="699">
        <v>43</v>
      </c>
      <c r="XF61" s="712">
        <v>0</v>
      </c>
      <c r="XG61" s="712">
        <v>23</v>
      </c>
      <c r="XH61" s="712">
        <v>0</v>
      </c>
      <c r="XI61" s="699">
        <v>28</v>
      </c>
      <c r="XJ61" s="712">
        <v>416.67</v>
      </c>
      <c r="XK61" s="699">
        <v>1</v>
      </c>
      <c r="XL61" s="712">
        <v>0</v>
      </c>
      <c r="XM61" s="699">
        <v>63</v>
      </c>
      <c r="XO61" s="714"/>
      <c r="XP61" s="725"/>
      <c r="XQ61" s="715"/>
      <c r="XR61" s="714"/>
      <c r="XS61" s="725"/>
      <c r="XT61" s="715"/>
      <c r="XU61" s="715"/>
      <c r="XV61" s="712"/>
      <c r="XW61" s="715"/>
      <c r="XX61" s="1169">
        <v>48</v>
      </c>
      <c r="XY61" s="1174">
        <v>6.25</v>
      </c>
      <c r="XZ61" s="1168">
        <f t="shared" si="75"/>
        <v>6</v>
      </c>
      <c r="YA61" s="715">
        <v>12</v>
      </c>
      <c r="YB61" s="725">
        <v>16.666666666666664</v>
      </c>
      <c r="YC61" s="715">
        <f t="shared" si="76"/>
        <v>44</v>
      </c>
      <c r="YD61" s="714">
        <v>363</v>
      </c>
      <c r="YE61" s="725">
        <v>8</v>
      </c>
      <c r="YF61" s="715">
        <f t="shared" si="77"/>
        <v>46</v>
      </c>
      <c r="YG61" s="699">
        <v>13</v>
      </c>
      <c r="YH61" s="1099">
        <v>0</v>
      </c>
      <c r="YI61" s="715">
        <f t="shared" si="78"/>
        <v>1</v>
      </c>
      <c r="YJ61" s="714">
        <v>363</v>
      </c>
      <c r="YK61" s="712">
        <v>28.000000000000004</v>
      </c>
      <c r="YL61" s="715">
        <f t="shared" si="79"/>
        <v>69</v>
      </c>
      <c r="YM61" s="699">
        <v>13</v>
      </c>
      <c r="YN61" s="712">
        <v>7.6923076923076925</v>
      </c>
      <c r="YO61" s="715">
        <f t="shared" si="80"/>
        <v>1</v>
      </c>
      <c r="YP61" s="1178">
        <v>0</v>
      </c>
      <c r="YQ61" s="1099">
        <v>0</v>
      </c>
      <c r="YR61" s="1099">
        <v>0</v>
      </c>
      <c r="YS61" s="1099">
        <v>0</v>
      </c>
      <c r="YT61" s="1099">
        <v>0</v>
      </c>
      <c r="YU61" s="1099">
        <v>0</v>
      </c>
      <c r="YV61" s="1099">
        <v>50</v>
      </c>
      <c r="YW61" s="1099">
        <v>0</v>
      </c>
      <c r="YX61" s="1099">
        <v>0</v>
      </c>
      <c r="YY61" s="1099">
        <v>50</v>
      </c>
      <c r="YZ61" s="1099">
        <v>50</v>
      </c>
      <c r="ZA61" s="1188">
        <v>2</v>
      </c>
      <c r="ZB61" s="985">
        <v>0</v>
      </c>
      <c r="ZC61" s="985">
        <v>50</v>
      </c>
      <c r="ZD61" s="985">
        <v>50</v>
      </c>
      <c r="ZE61" s="985">
        <v>50</v>
      </c>
      <c r="ZF61" s="985">
        <v>50</v>
      </c>
      <c r="ZG61" s="985">
        <v>0</v>
      </c>
      <c r="ZH61" s="985">
        <v>0</v>
      </c>
      <c r="ZI61" s="985">
        <v>0</v>
      </c>
      <c r="ZJ61" s="985">
        <v>0</v>
      </c>
      <c r="ZK61" s="985">
        <v>0</v>
      </c>
      <c r="ZL61" s="985">
        <v>0</v>
      </c>
      <c r="ZM61" s="699">
        <v>2</v>
      </c>
      <c r="ZN61" s="714" t="s">
        <v>1651</v>
      </c>
      <c r="ZO61" s="715" t="s">
        <v>1651</v>
      </c>
      <c r="ZP61" s="715" t="s">
        <v>1651</v>
      </c>
      <c r="ZQ61" s="715" t="s">
        <v>1651</v>
      </c>
      <c r="ZR61" s="715" t="s">
        <v>1634</v>
      </c>
      <c r="ZS61" s="715" t="s">
        <v>1651</v>
      </c>
      <c r="ZT61" s="715">
        <v>0</v>
      </c>
      <c r="ZU61" s="715">
        <v>0</v>
      </c>
      <c r="ZV61" s="715">
        <v>0</v>
      </c>
      <c r="ZW61" s="715">
        <v>0</v>
      </c>
      <c r="ZX61" s="715">
        <v>1</v>
      </c>
      <c r="ZY61" s="715">
        <v>0</v>
      </c>
      <c r="ZZ61" s="715">
        <f t="shared" si="81"/>
        <v>1</v>
      </c>
      <c r="AAA61" s="715">
        <f t="shared" si="82"/>
        <v>58</v>
      </c>
      <c r="AAB61" s="716" t="s">
        <v>31</v>
      </c>
      <c r="AAC61" s="712" t="s">
        <v>31</v>
      </c>
      <c r="AAD61" s="712" t="s">
        <v>31</v>
      </c>
      <c r="AAE61" s="712" t="s">
        <v>31</v>
      </c>
      <c r="AAF61" s="712" t="s">
        <v>31</v>
      </c>
      <c r="AAG61" s="712" t="s">
        <v>31</v>
      </c>
      <c r="AAH61" s="714">
        <v>0</v>
      </c>
      <c r="AAI61" s="715">
        <v>0</v>
      </c>
      <c r="AAJ61" s="715">
        <v>0</v>
      </c>
      <c r="AAK61" s="715">
        <v>0</v>
      </c>
      <c r="AAL61" s="715">
        <v>1</v>
      </c>
      <c r="AAM61" s="733">
        <v>0</v>
      </c>
      <c r="AAN61" s="2996">
        <v>0</v>
      </c>
      <c r="AAO61" s="2954">
        <f t="shared" si="83"/>
        <v>76</v>
      </c>
      <c r="AAP61" s="2995">
        <v>0</v>
      </c>
      <c r="AAQ61" s="2954">
        <f t="shared" si="84"/>
        <v>58</v>
      </c>
      <c r="AAR61" s="2995">
        <v>0</v>
      </c>
      <c r="AAS61" s="2954">
        <f t="shared" si="85"/>
        <v>54</v>
      </c>
      <c r="AAT61" s="2995">
        <v>0</v>
      </c>
      <c r="AAU61" s="2954">
        <f t="shared" si="86"/>
        <v>60</v>
      </c>
      <c r="AAV61" s="2995">
        <v>4.2553191489361701</v>
      </c>
      <c r="AAW61" s="2954">
        <f t="shared" si="87"/>
        <v>3</v>
      </c>
      <c r="AAX61" s="2995">
        <v>0</v>
      </c>
      <c r="AAY61" s="2954">
        <f t="shared" si="88"/>
        <v>69</v>
      </c>
      <c r="AAZ61" s="982">
        <v>1</v>
      </c>
      <c r="ABA61" s="699">
        <v>0</v>
      </c>
      <c r="ABB61" s="699">
        <v>1</v>
      </c>
      <c r="ABC61" s="2988">
        <v>4.2553191489361701</v>
      </c>
      <c r="ABD61" s="2954">
        <f t="shared" si="89"/>
        <v>2</v>
      </c>
      <c r="ABE61" s="2955">
        <v>0</v>
      </c>
      <c r="ABF61" s="2954">
        <f t="shared" si="89"/>
        <v>28</v>
      </c>
      <c r="ABG61" s="2955">
        <v>4.2553191489361701</v>
      </c>
      <c r="ABH61" s="2993">
        <f t="shared" si="89"/>
        <v>1</v>
      </c>
      <c r="ABI61" s="982">
        <v>0</v>
      </c>
      <c r="ABJ61" s="731">
        <v>0</v>
      </c>
      <c r="ABK61" s="715">
        <f t="shared" si="90"/>
        <v>31</v>
      </c>
      <c r="ABL61" s="716" t="s">
        <v>1687</v>
      </c>
      <c r="ABM61" s="712" t="s">
        <v>1687</v>
      </c>
      <c r="ABN61" s="715">
        <v>0</v>
      </c>
      <c r="ABO61" s="715">
        <v>0</v>
      </c>
      <c r="ABP61" s="715">
        <f t="shared" si="91"/>
        <v>0</v>
      </c>
      <c r="ABQ61" s="715">
        <f t="shared" si="92"/>
        <v>53</v>
      </c>
      <c r="ABR61" s="1201" t="s">
        <v>1625</v>
      </c>
      <c r="ABS61" s="1202" t="s">
        <v>1625</v>
      </c>
      <c r="ABT61" s="1202" t="s">
        <v>1625</v>
      </c>
      <c r="ABU61" s="1202" t="s">
        <v>1625</v>
      </c>
      <c r="ABV61" s="725">
        <v>0</v>
      </c>
      <c r="ABW61" s="725">
        <v>0</v>
      </c>
      <c r="ABX61" s="725">
        <v>0</v>
      </c>
      <c r="ABY61" s="725">
        <v>0</v>
      </c>
      <c r="ABZ61" s="715">
        <f t="shared" si="93"/>
        <v>0</v>
      </c>
      <c r="ACA61" s="715">
        <f t="shared" si="94"/>
        <v>75</v>
      </c>
      <c r="ACB61" s="983" t="s">
        <v>1632</v>
      </c>
      <c r="ACC61" s="725" t="s">
        <v>1632</v>
      </c>
      <c r="ACD61" s="725" t="s">
        <v>1632</v>
      </c>
      <c r="ACE61" s="725" t="s">
        <v>1625</v>
      </c>
      <c r="ACF61" s="725">
        <v>5</v>
      </c>
      <c r="ACG61" s="725">
        <v>5</v>
      </c>
      <c r="ACH61" s="725">
        <v>5</v>
      </c>
      <c r="ACI61" s="725">
        <v>0</v>
      </c>
      <c r="ACJ61" s="715">
        <f t="shared" si="95"/>
        <v>15</v>
      </c>
      <c r="ACK61" s="715">
        <f t="shared" si="96"/>
        <v>46</v>
      </c>
      <c r="ACL61" s="982">
        <v>0</v>
      </c>
      <c r="ACM61" s="715">
        <v>40</v>
      </c>
      <c r="ACN61" s="1089">
        <v>7.7369999999999992</v>
      </c>
      <c r="ACO61" s="715">
        <v>55</v>
      </c>
      <c r="ACP61" s="1089">
        <v>5.9</v>
      </c>
      <c r="ACQ61" s="715">
        <v>62</v>
      </c>
      <c r="ACR61" s="982">
        <v>19.341999999999999</v>
      </c>
      <c r="ACS61" s="1090">
        <v>63</v>
      </c>
      <c r="ACT61" s="983" t="s">
        <v>1625</v>
      </c>
      <c r="ACU61" s="725" t="s">
        <v>1625</v>
      </c>
      <c r="ACV61" s="725" t="s">
        <v>1625</v>
      </c>
      <c r="ACW61" s="725" t="s">
        <v>1625</v>
      </c>
      <c r="ACX61" s="725">
        <v>0</v>
      </c>
      <c r="ACY61" s="725">
        <v>0</v>
      </c>
      <c r="ACZ61" s="725">
        <v>0</v>
      </c>
      <c r="ADA61" s="725">
        <v>0</v>
      </c>
      <c r="ADB61" s="715">
        <f t="shared" si="97"/>
        <v>0</v>
      </c>
      <c r="ADC61" s="715">
        <f t="shared" si="98"/>
        <v>28</v>
      </c>
      <c r="ADD61" s="984" t="s">
        <v>1632</v>
      </c>
      <c r="ADE61" s="985" t="s">
        <v>1625</v>
      </c>
      <c r="ADF61" s="985" t="s">
        <v>1625</v>
      </c>
      <c r="ADG61" s="985" t="s">
        <v>1625</v>
      </c>
      <c r="ADH61" s="985">
        <v>5</v>
      </c>
      <c r="ADI61" s="985">
        <v>0</v>
      </c>
      <c r="ADJ61" s="985">
        <v>0</v>
      </c>
      <c r="ADK61" s="985">
        <v>0</v>
      </c>
      <c r="ADL61" s="715">
        <f t="shared" si="99"/>
        <v>5</v>
      </c>
      <c r="ADM61" s="715">
        <f t="shared" si="100"/>
        <v>58</v>
      </c>
      <c r="ADN61" s="1169">
        <v>0</v>
      </c>
      <c r="ADO61" s="1168">
        <v>0</v>
      </c>
      <c r="ADP61" s="1168">
        <v>0</v>
      </c>
      <c r="ADQ61" s="989">
        <v>0</v>
      </c>
      <c r="ADR61" s="989">
        <v>0</v>
      </c>
      <c r="ADS61" s="989">
        <v>0</v>
      </c>
      <c r="ADT61" s="989">
        <v>38</v>
      </c>
      <c r="ADU61" s="989">
        <v>1</v>
      </c>
      <c r="ADV61" s="989">
        <v>6.25</v>
      </c>
      <c r="ADW61" s="989">
        <v>50</v>
      </c>
      <c r="ADX61" s="989">
        <v>6.25</v>
      </c>
      <c r="ADY61" s="989">
        <v>50</v>
      </c>
      <c r="ADZ61" s="989">
        <v>192.30769230769232</v>
      </c>
      <c r="AEA61" s="989">
        <v>28</v>
      </c>
      <c r="AEB61" s="989">
        <v>1</v>
      </c>
      <c r="AEC61" s="989">
        <v>6.25</v>
      </c>
      <c r="AED61" s="989">
        <v>50</v>
      </c>
      <c r="AEE61" s="989">
        <v>6.25</v>
      </c>
      <c r="AEF61" s="989">
        <v>50</v>
      </c>
      <c r="AEG61" s="989">
        <v>192.30769230769232</v>
      </c>
      <c r="AEH61" s="729">
        <v>54</v>
      </c>
      <c r="AEI61" s="987"/>
      <c r="AEM61" s="715">
        <v>38</v>
      </c>
      <c r="AEN61" s="715">
        <v>22</v>
      </c>
      <c r="AEO61" s="989">
        <v>3</v>
      </c>
      <c r="AEP61" s="1099">
        <v>13.636363636363635</v>
      </c>
      <c r="AEQ61" s="1518">
        <v>61</v>
      </c>
      <c r="AER61" s="1519">
        <v>0</v>
      </c>
      <c r="AES61" s="1519" t="s">
        <v>3182</v>
      </c>
      <c r="AET61" s="1666">
        <v>0</v>
      </c>
      <c r="AEU61" s="1518">
        <v>75</v>
      </c>
      <c r="AEV61" s="989">
        <v>0</v>
      </c>
      <c r="AEW61" s="989">
        <v>3</v>
      </c>
      <c r="AEX61" s="989">
        <v>0</v>
      </c>
      <c r="AEY61" s="989">
        <v>63</v>
      </c>
      <c r="AEZ61" s="1667">
        <v>22</v>
      </c>
      <c r="AFA61" s="1668">
        <v>2.3181818181818183</v>
      </c>
      <c r="AFB61" s="1667">
        <f t="shared" si="101"/>
        <v>31</v>
      </c>
      <c r="AFC61" s="1168">
        <v>5</v>
      </c>
      <c r="AFD61" s="1099">
        <v>0</v>
      </c>
      <c r="AFE61" s="989">
        <f t="shared" si="102"/>
        <v>1</v>
      </c>
      <c r="AFF61" s="715">
        <v>2</v>
      </c>
      <c r="AFG61" s="985">
        <v>50</v>
      </c>
      <c r="AFH61" s="699">
        <f t="shared" si="103"/>
        <v>76</v>
      </c>
      <c r="AFI61" s="989">
        <v>72</v>
      </c>
      <c r="AFJ61" s="715">
        <v>10</v>
      </c>
      <c r="AFK61" s="985">
        <v>13.888888888888889</v>
      </c>
      <c r="AFL61" s="699">
        <f t="shared" si="104"/>
        <v>15</v>
      </c>
      <c r="AFM61" s="707">
        <v>75</v>
      </c>
      <c r="AFN61" s="990">
        <v>18</v>
      </c>
      <c r="AFO61" s="719">
        <v>24</v>
      </c>
      <c r="AFP61" s="979">
        <f t="shared" si="105"/>
        <v>10</v>
      </c>
      <c r="AFQ61" s="715">
        <v>0</v>
      </c>
      <c r="AFR61" s="699">
        <f t="shared" si="105"/>
        <v>73</v>
      </c>
      <c r="AFS61" s="715" t="s">
        <v>31</v>
      </c>
      <c r="AFT61" s="715" t="s">
        <v>31</v>
      </c>
      <c r="AFU61" s="985" t="s">
        <v>31</v>
      </c>
      <c r="AFV61" s="699" t="str">
        <f t="shared" si="106"/>
        <v>-</v>
      </c>
      <c r="AFW61" s="715" t="s">
        <v>31</v>
      </c>
      <c r="AFX61" s="715" t="s">
        <v>31</v>
      </c>
      <c r="AFY61" s="712" t="s">
        <v>31</v>
      </c>
      <c r="AFZ61" s="699" t="str">
        <f t="shared" si="107"/>
        <v>-</v>
      </c>
      <c r="AGA61" s="712">
        <v>44.444444444444443</v>
      </c>
      <c r="AGB61" s="712">
        <v>22.222222222222221</v>
      </c>
      <c r="AGC61" s="712">
        <v>33.333333333333329</v>
      </c>
      <c r="AGD61" s="712">
        <v>0</v>
      </c>
      <c r="AGE61" s="712">
        <v>0</v>
      </c>
      <c r="AGF61" s="712">
        <v>0</v>
      </c>
      <c r="AGG61" s="712">
        <v>0</v>
      </c>
      <c r="AGH61" s="712">
        <v>0</v>
      </c>
      <c r="AGI61" s="712">
        <v>0</v>
      </c>
      <c r="AGJ61" s="715">
        <v>4</v>
      </c>
      <c r="AGK61" s="715">
        <v>2</v>
      </c>
      <c r="AGL61" s="715">
        <v>3</v>
      </c>
      <c r="AGM61" s="715">
        <v>0</v>
      </c>
      <c r="AGN61" s="715">
        <v>0</v>
      </c>
      <c r="AGO61" s="715">
        <v>0</v>
      </c>
      <c r="AGP61" s="715">
        <v>0</v>
      </c>
      <c r="AGQ61" s="715">
        <v>0</v>
      </c>
      <c r="AGR61" s="715">
        <v>0</v>
      </c>
      <c r="AGS61" s="715">
        <v>9</v>
      </c>
      <c r="AGT61" s="712" t="s">
        <v>31</v>
      </c>
      <c r="AGU61" s="712" t="s">
        <v>31</v>
      </c>
      <c r="AGV61" s="712" t="s">
        <v>31</v>
      </c>
      <c r="AGW61" s="712" t="s">
        <v>31</v>
      </c>
      <c r="AGX61" s="712" t="s">
        <v>31</v>
      </c>
      <c r="AGY61" s="712" t="s">
        <v>31</v>
      </c>
      <c r="AGZ61" s="712" t="s">
        <v>31</v>
      </c>
      <c r="AHA61" s="712" t="s">
        <v>31</v>
      </c>
      <c r="AHB61" s="712" t="s">
        <v>31</v>
      </c>
      <c r="AHC61" s="715">
        <v>0</v>
      </c>
      <c r="AHD61" s="715">
        <v>0</v>
      </c>
      <c r="AHE61" s="715">
        <v>0</v>
      </c>
      <c r="AHF61" s="715">
        <v>0</v>
      </c>
      <c r="AHG61" s="715">
        <v>0</v>
      </c>
      <c r="AHH61" s="715">
        <v>0</v>
      </c>
      <c r="AHI61" s="715">
        <v>0</v>
      </c>
      <c r="AHJ61" s="715">
        <v>0</v>
      </c>
      <c r="AHK61" s="715">
        <v>0</v>
      </c>
      <c r="AHL61" s="715">
        <v>0</v>
      </c>
      <c r="AHM61" s="712" t="s">
        <v>31</v>
      </c>
      <c r="AHN61" s="712" t="s">
        <v>31</v>
      </c>
      <c r="AHO61" s="712" t="s">
        <v>31</v>
      </c>
      <c r="AHP61" s="712" t="s">
        <v>31</v>
      </c>
      <c r="AHQ61" s="712" t="s">
        <v>31</v>
      </c>
      <c r="AHR61" s="712" t="s">
        <v>31</v>
      </c>
      <c r="AHS61" s="712" t="s">
        <v>31</v>
      </c>
      <c r="AHT61" s="712" t="s">
        <v>31</v>
      </c>
      <c r="AHU61" s="712" t="s">
        <v>31</v>
      </c>
      <c r="AHV61" s="715">
        <v>0</v>
      </c>
      <c r="AHW61" s="715">
        <v>0</v>
      </c>
      <c r="AHX61" s="715">
        <v>0</v>
      </c>
      <c r="AHY61" s="715">
        <v>0</v>
      </c>
      <c r="AHZ61" s="715">
        <v>0</v>
      </c>
      <c r="AIA61" s="715">
        <v>0</v>
      </c>
      <c r="AIB61" s="715">
        <v>0</v>
      </c>
      <c r="AIC61" s="715">
        <v>0</v>
      </c>
      <c r="AID61" s="715">
        <v>0</v>
      </c>
      <c r="AIE61" s="715">
        <v>0</v>
      </c>
      <c r="AIF61" s="712" t="s">
        <v>1648</v>
      </c>
      <c r="AIG61" s="712" t="s">
        <v>1623</v>
      </c>
      <c r="AIH61" s="709">
        <v>0</v>
      </c>
      <c r="AII61" s="978">
        <f t="shared" si="108"/>
        <v>42</v>
      </c>
      <c r="AIJ61" s="703" t="s">
        <v>1625</v>
      </c>
      <c r="AIK61" s="703" t="s">
        <v>1625</v>
      </c>
      <c r="AIL61" s="703" t="s">
        <v>1625</v>
      </c>
      <c r="AIM61" s="701" t="s">
        <v>1625</v>
      </c>
      <c r="AIN61" s="712" t="s">
        <v>1625</v>
      </c>
      <c r="AIO61" s="712" t="s">
        <v>1623</v>
      </c>
      <c r="AIP61" s="712" t="s">
        <v>1627</v>
      </c>
      <c r="AIQ61" s="712" t="s">
        <v>1627</v>
      </c>
      <c r="AIR61" s="712" t="s">
        <v>1625</v>
      </c>
      <c r="AIS61" s="712" t="s">
        <v>1685</v>
      </c>
      <c r="AIT61" s="712" t="s">
        <v>1641</v>
      </c>
      <c r="AIU61" s="712" t="s">
        <v>1642</v>
      </c>
      <c r="AIV61" s="712" t="s">
        <v>1792</v>
      </c>
      <c r="AIW61" s="699">
        <v>70</v>
      </c>
      <c r="AIX61" s="699">
        <v>4</v>
      </c>
      <c r="AIY61" s="985">
        <v>5.7</v>
      </c>
      <c r="AIZ61" s="699">
        <v>0</v>
      </c>
      <c r="AJA61" s="712">
        <v>0</v>
      </c>
      <c r="AJB61" s="699">
        <f t="shared" si="109"/>
        <v>26</v>
      </c>
      <c r="AJC61" s="712">
        <v>0</v>
      </c>
      <c r="AJD61" s="978">
        <f t="shared" si="110"/>
        <v>25</v>
      </c>
      <c r="AJE61" s="712" t="s">
        <v>1625</v>
      </c>
      <c r="AJF61" s="712" t="s">
        <v>1625</v>
      </c>
      <c r="AJG61" s="712" t="s">
        <v>1625</v>
      </c>
      <c r="AJH61" s="712" t="s">
        <v>1625</v>
      </c>
      <c r="AJI61" s="712">
        <v>0</v>
      </c>
      <c r="AJJ61" s="699">
        <f t="shared" si="111"/>
        <v>60</v>
      </c>
      <c r="AJK61" s="715">
        <v>0</v>
      </c>
      <c r="AJL61" s="712">
        <v>0</v>
      </c>
      <c r="AJM61" s="699">
        <f t="shared" si="112"/>
        <v>39</v>
      </c>
      <c r="AJN61" s="715">
        <v>0</v>
      </c>
      <c r="AJO61" s="712">
        <v>0</v>
      </c>
      <c r="AJP61" s="699">
        <f t="shared" si="113"/>
        <v>17</v>
      </c>
      <c r="AJQ61" s="715">
        <v>0</v>
      </c>
      <c r="AJR61" s="712">
        <v>0</v>
      </c>
      <c r="AJS61" s="699">
        <f t="shared" si="114"/>
        <v>29</v>
      </c>
      <c r="AJT61" s="715">
        <v>0</v>
      </c>
      <c r="AJU61" s="712">
        <v>0</v>
      </c>
      <c r="AJV61" s="715">
        <v>0</v>
      </c>
      <c r="AJW61" s="712">
        <v>0</v>
      </c>
      <c r="AJX61" s="699">
        <f t="shared" si="115"/>
        <v>26</v>
      </c>
      <c r="AJY61" s="715">
        <v>0</v>
      </c>
      <c r="AJZ61" s="712">
        <v>0</v>
      </c>
      <c r="AKA61" s="699">
        <f t="shared" si="116"/>
        <v>9</v>
      </c>
      <c r="AKB61" s="715">
        <v>0</v>
      </c>
      <c r="AKC61" s="712">
        <v>0</v>
      </c>
      <c r="AKD61" s="699">
        <f t="shared" si="117"/>
        <v>55</v>
      </c>
      <c r="AKE61" s="715">
        <v>0</v>
      </c>
      <c r="AKF61" s="715">
        <v>0</v>
      </c>
      <c r="AKG61" s="715">
        <v>0</v>
      </c>
      <c r="AKH61" s="715">
        <v>0</v>
      </c>
      <c r="AKI61" s="715">
        <v>0</v>
      </c>
      <c r="AKJ61" s="715">
        <v>0</v>
      </c>
      <c r="AKK61" s="715">
        <v>0</v>
      </c>
      <c r="AKL61" s="715">
        <v>0</v>
      </c>
      <c r="AKM61" s="715">
        <v>0</v>
      </c>
      <c r="AKN61" s="715">
        <v>0</v>
      </c>
      <c r="AKO61" s="715">
        <v>0</v>
      </c>
      <c r="AKP61" s="712" t="s">
        <v>31</v>
      </c>
      <c r="AKQ61" s="699" t="str">
        <f t="shared" si="118"/>
        <v>-</v>
      </c>
      <c r="AKR61" s="712" t="s">
        <v>31</v>
      </c>
      <c r="AKS61" s="699" t="str">
        <f t="shared" si="118"/>
        <v>-</v>
      </c>
      <c r="AKT61" s="712" t="s">
        <v>31</v>
      </c>
      <c r="AKU61" s="699" t="str">
        <f t="shared" si="127"/>
        <v>-</v>
      </c>
      <c r="AKV61" s="712" t="s">
        <v>31</v>
      </c>
      <c r="AKW61" s="699" t="str">
        <f t="shared" si="128"/>
        <v>-</v>
      </c>
      <c r="AKX61" s="712" t="s">
        <v>31</v>
      </c>
      <c r="AKY61" s="712" t="s">
        <v>31</v>
      </c>
      <c r="AKZ61" s="712" t="s">
        <v>31</v>
      </c>
      <c r="ALA61" s="699" t="str">
        <f t="shared" si="129"/>
        <v>-</v>
      </c>
      <c r="ALB61" s="712" t="s">
        <v>31</v>
      </c>
      <c r="ALC61" s="699" t="str">
        <f t="shared" si="130"/>
        <v>-</v>
      </c>
      <c r="ALD61" s="712" t="s">
        <v>31</v>
      </c>
      <c r="ALE61" s="699" t="str">
        <f t="shared" si="131"/>
        <v>-</v>
      </c>
      <c r="ALF61" s="712" t="s">
        <v>31</v>
      </c>
      <c r="ALG61" s="712"/>
      <c r="ALH61" s="1706">
        <v>46.00760456273764</v>
      </c>
      <c r="ALI61" s="729">
        <v>4</v>
      </c>
      <c r="ALJ61" s="729">
        <v>2</v>
      </c>
      <c r="ALK61" s="729">
        <v>260</v>
      </c>
      <c r="ALL61" s="729">
        <v>15.384615384615385</v>
      </c>
      <c r="ALM61" s="729">
        <v>7.6923076923076925</v>
      </c>
      <c r="ALN61" s="729">
        <v>2</v>
      </c>
      <c r="ALO61" s="729">
        <v>59</v>
      </c>
    </row>
    <row r="62" spans="1:1003" ht="13" x14ac:dyDescent="0.2">
      <c r="A62" s="696" t="s">
        <v>1814</v>
      </c>
      <c r="B62" s="697" t="s">
        <v>1815</v>
      </c>
      <c r="C62" s="697" t="s">
        <v>1646</v>
      </c>
      <c r="D62" s="697" t="s">
        <v>1646</v>
      </c>
      <c r="E62" s="697" t="s">
        <v>1733</v>
      </c>
      <c r="F62" s="698" t="s">
        <v>1816</v>
      </c>
      <c r="G62" s="699" t="s">
        <v>1918</v>
      </c>
      <c r="H62" s="700">
        <v>51</v>
      </c>
      <c r="I62" s="703">
        <v>6.55</v>
      </c>
      <c r="J62" s="699">
        <f t="shared" si="9"/>
        <v>75</v>
      </c>
      <c r="K62" s="702">
        <v>432</v>
      </c>
      <c r="L62" s="703">
        <v>6.97</v>
      </c>
      <c r="M62" s="710">
        <f t="shared" si="10"/>
        <v>68</v>
      </c>
      <c r="N62" s="712">
        <f t="shared" si="11"/>
        <v>0.41999999999999993</v>
      </c>
      <c r="O62" s="702">
        <v>48</v>
      </c>
      <c r="P62" s="703">
        <v>6.44</v>
      </c>
      <c r="Q62" s="699">
        <f t="shared" si="120"/>
        <v>10</v>
      </c>
      <c r="R62" s="702">
        <v>42</v>
      </c>
      <c r="S62" s="703">
        <v>6.12</v>
      </c>
      <c r="T62" s="710">
        <f t="shared" si="125"/>
        <v>46</v>
      </c>
      <c r="U62" s="712">
        <f t="shared" si="12"/>
        <v>-0.32000000000000028</v>
      </c>
      <c r="V62" s="706">
        <v>32</v>
      </c>
      <c r="W62" s="701">
        <v>6.1875</v>
      </c>
      <c r="X62" s="702">
        <v>8</v>
      </c>
      <c r="Y62" s="704">
        <v>5.5</v>
      </c>
      <c r="Z62" s="705">
        <f t="shared" si="13"/>
        <v>74</v>
      </c>
      <c r="AA62" s="707">
        <v>23</v>
      </c>
      <c r="AB62" s="704">
        <v>6.3478260869565215</v>
      </c>
      <c r="AC62" s="705">
        <f t="shared" si="14"/>
        <v>26</v>
      </c>
      <c r="AD62" s="702">
        <v>9</v>
      </c>
      <c r="AE62" s="704">
        <v>5.7777777777777777</v>
      </c>
      <c r="AF62" s="732">
        <f t="shared" si="15"/>
        <v>30</v>
      </c>
      <c r="AG62" s="708">
        <v>80.5</v>
      </c>
      <c r="AH62" s="705">
        <f t="shared" si="16"/>
        <v>46</v>
      </c>
      <c r="AI62" s="709">
        <v>84.2</v>
      </c>
      <c r="AJ62" s="705">
        <f t="shared" si="17"/>
        <v>51</v>
      </c>
      <c r="AK62" s="709">
        <v>0.5</v>
      </c>
      <c r="AL62" s="701">
        <v>0.10000000000000853</v>
      </c>
      <c r="AM62" s="702">
        <v>80</v>
      </c>
      <c r="AN62" s="715">
        <f t="shared" si="18"/>
        <v>21</v>
      </c>
      <c r="AO62" s="710">
        <v>90</v>
      </c>
      <c r="AP62" s="715">
        <f t="shared" si="19"/>
        <v>13</v>
      </c>
      <c r="AQ62" s="702">
        <v>240</v>
      </c>
      <c r="AR62" s="710">
        <f t="shared" si="121"/>
        <v>15</v>
      </c>
      <c r="AS62" s="702">
        <v>398</v>
      </c>
      <c r="AT62" s="703">
        <v>38.94472361809045</v>
      </c>
      <c r="AU62" s="705">
        <f t="shared" si="20"/>
        <v>73</v>
      </c>
      <c r="AV62" s="702">
        <v>420</v>
      </c>
      <c r="AW62" s="703">
        <v>19.523809523809526</v>
      </c>
      <c r="AX62" s="705">
        <f t="shared" si="21"/>
        <v>70</v>
      </c>
      <c r="AY62" s="702">
        <v>392</v>
      </c>
      <c r="AZ62" s="703">
        <v>47.704081632653065</v>
      </c>
      <c r="BA62" s="705">
        <f t="shared" si="22"/>
        <v>36</v>
      </c>
      <c r="BB62" s="702">
        <v>410</v>
      </c>
      <c r="BC62" s="703">
        <v>13.902439024390246</v>
      </c>
      <c r="BD62" s="705">
        <f t="shared" si="23"/>
        <v>22</v>
      </c>
      <c r="BE62" s="702">
        <v>409</v>
      </c>
      <c r="BF62" s="703">
        <v>1.2224938875305624</v>
      </c>
      <c r="BG62" s="705">
        <f t="shared" si="24"/>
        <v>45</v>
      </c>
      <c r="BH62" s="702">
        <v>398</v>
      </c>
      <c r="BI62" s="703">
        <v>39.698492462311556</v>
      </c>
      <c r="BJ62" s="705">
        <f t="shared" si="25"/>
        <v>72</v>
      </c>
      <c r="BK62" s="702">
        <v>7</v>
      </c>
      <c r="BL62" s="703">
        <v>85.714285714285708</v>
      </c>
      <c r="BM62" s="705">
        <f t="shared" si="26"/>
        <v>76</v>
      </c>
      <c r="BN62" s="702">
        <v>8</v>
      </c>
      <c r="BO62" s="703">
        <v>87.5</v>
      </c>
      <c r="BP62" s="705">
        <f t="shared" si="27"/>
        <v>57</v>
      </c>
      <c r="BQ62" s="702">
        <v>8</v>
      </c>
      <c r="BR62" s="703">
        <v>87.5</v>
      </c>
      <c r="BS62" s="705">
        <f t="shared" si="28"/>
        <v>77</v>
      </c>
      <c r="BT62" s="702">
        <v>8</v>
      </c>
      <c r="BU62" s="703">
        <v>75</v>
      </c>
      <c r="BV62" s="705">
        <f t="shared" si="29"/>
        <v>77</v>
      </c>
      <c r="BW62" s="702">
        <v>6</v>
      </c>
      <c r="BX62" s="703">
        <v>16.666666666666664</v>
      </c>
      <c r="BY62" s="705">
        <f t="shared" si="30"/>
        <v>77</v>
      </c>
      <c r="BZ62" s="702">
        <v>8</v>
      </c>
      <c r="CA62" s="703">
        <v>75</v>
      </c>
      <c r="CB62" s="705">
        <f t="shared" si="31"/>
        <v>75</v>
      </c>
      <c r="CC62" s="709">
        <v>15.2</v>
      </c>
      <c r="CD62" s="726">
        <f t="shared" si="32"/>
        <v>56</v>
      </c>
      <c r="CE62" s="703">
        <v>2.5999999999999996</v>
      </c>
      <c r="CF62" s="703">
        <v>6.7</v>
      </c>
      <c r="CG62" s="704">
        <v>6</v>
      </c>
      <c r="CH62" s="709">
        <v>13.3</v>
      </c>
      <c r="CI62" s="701">
        <v>13.5</v>
      </c>
      <c r="CJ62" s="712">
        <v>23.1</v>
      </c>
      <c r="CK62" s="729">
        <f t="shared" si="33"/>
        <v>77</v>
      </c>
      <c r="CL62" s="712">
        <v>3.9</v>
      </c>
      <c r="CM62" s="712">
        <v>11.2</v>
      </c>
      <c r="CN62" s="712">
        <v>8</v>
      </c>
      <c r="CO62" s="714">
        <v>30</v>
      </c>
      <c r="CP62" s="985">
        <v>83.1</v>
      </c>
      <c r="CQ62" s="729">
        <f t="shared" si="34"/>
        <v>56</v>
      </c>
      <c r="CR62" s="715">
        <v>9</v>
      </c>
      <c r="CS62" s="985">
        <v>83.9</v>
      </c>
      <c r="CT62" s="729">
        <f t="shared" si="134"/>
        <v>42</v>
      </c>
      <c r="CU62" s="715">
        <v>16</v>
      </c>
      <c r="CV62" s="712">
        <v>84.6</v>
      </c>
      <c r="CW62" s="729">
        <f t="shared" si="35"/>
        <v>42</v>
      </c>
      <c r="CX62" s="715">
        <v>5</v>
      </c>
      <c r="CY62" s="712">
        <v>80.8</v>
      </c>
      <c r="CZ62" s="729">
        <f t="shared" si="36"/>
        <v>69</v>
      </c>
      <c r="DA62" s="716">
        <v>25</v>
      </c>
      <c r="DB62" s="710">
        <f t="shared" si="37"/>
        <v>53</v>
      </c>
      <c r="DC62" s="715">
        <v>20</v>
      </c>
      <c r="DD62" s="717">
        <v>75</v>
      </c>
      <c r="DE62" s="710">
        <f t="shared" si="38"/>
        <v>37</v>
      </c>
      <c r="DF62" s="703">
        <v>0</v>
      </c>
      <c r="DG62" s="705">
        <f t="shared" si="132"/>
        <v>37</v>
      </c>
      <c r="DH62" s="709">
        <v>50</v>
      </c>
      <c r="DI62" s="705">
        <f t="shared" si="132"/>
        <v>56</v>
      </c>
      <c r="DJ62" s="703">
        <v>0</v>
      </c>
      <c r="DK62" s="705">
        <f t="shared" si="40"/>
        <v>34</v>
      </c>
      <c r="DL62" s="718">
        <v>81.25</v>
      </c>
      <c r="DM62" s="705">
        <f t="shared" si="41"/>
        <v>9</v>
      </c>
      <c r="DN62" s="703">
        <v>0</v>
      </c>
      <c r="DO62" s="705">
        <f t="shared" si="42"/>
        <v>60</v>
      </c>
      <c r="DP62" s="702">
        <v>352</v>
      </c>
      <c r="DQ62" s="719">
        <v>52.55681818181818</v>
      </c>
      <c r="DR62" s="705">
        <f t="shared" si="122"/>
        <v>75</v>
      </c>
      <c r="DS62" s="702">
        <v>8</v>
      </c>
      <c r="DT62" s="719">
        <v>50</v>
      </c>
      <c r="DU62" s="705">
        <v>15</v>
      </c>
      <c r="DV62" s="702">
        <v>314</v>
      </c>
      <c r="DW62" s="720">
        <v>55.095541401273884</v>
      </c>
      <c r="DX62" s="705">
        <v>75</v>
      </c>
      <c r="DY62" s="702">
        <v>291</v>
      </c>
      <c r="DZ62" s="1145">
        <v>0.625</v>
      </c>
      <c r="EA62" s="726">
        <v>66</v>
      </c>
      <c r="EB62" s="720">
        <v>5.4982817869415808</v>
      </c>
      <c r="EC62" s="705">
        <v>70</v>
      </c>
      <c r="ED62" s="702">
        <v>303</v>
      </c>
      <c r="EE62" s="712">
        <v>1.3428571428571427</v>
      </c>
      <c r="EF62" s="729">
        <v>42</v>
      </c>
      <c r="EG62" s="720">
        <v>11.55115511551155</v>
      </c>
      <c r="EH62" s="705">
        <v>73</v>
      </c>
      <c r="EI62" s="702">
        <v>310</v>
      </c>
      <c r="EJ62" s="712">
        <v>0.9375</v>
      </c>
      <c r="EK62" s="729">
        <v>44</v>
      </c>
      <c r="EL62" s="720">
        <v>15.483870967741936</v>
      </c>
      <c r="EM62" s="705">
        <v>73</v>
      </c>
      <c r="EN62" s="714">
        <v>287</v>
      </c>
      <c r="EO62" s="712">
        <v>0.78125</v>
      </c>
      <c r="EP62" s="729">
        <v>42</v>
      </c>
      <c r="EQ62" s="725">
        <v>5.5749128919860631</v>
      </c>
      <c r="ER62" s="733">
        <v>66</v>
      </c>
      <c r="ES62" s="702">
        <v>287</v>
      </c>
      <c r="ET62" s="726">
        <v>0.6428571428571429</v>
      </c>
      <c r="EU62" s="726">
        <v>57</v>
      </c>
      <c r="EV62" s="720">
        <v>4.8780487804878048</v>
      </c>
      <c r="EW62" s="705">
        <v>66</v>
      </c>
      <c r="EX62" s="715">
        <v>328</v>
      </c>
      <c r="EY62" s="726">
        <v>0.5714285714285714</v>
      </c>
      <c r="EZ62" s="726">
        <v>35</v>
      </c>
      <c r="FA62" s="725">
        <v>2.1341463414634143</v>
      </c>
      <c r="FB62" s="715">
        <v>67</v>
      </c>
      <c r="FC62" s="702">
        <v>316</v>
      </c>
      <c r="FD62" s="726">
        <v>0.88888888888888884</v>
      </c>
      <c r="FE62" s="726">
        <v>13</v>
      </c>
      <c r="FF62" s="720">
        <v>5.6962025316455698</v>
      </c>
      <c r="FG62" s="705">
        <v>63</v>
      </c>
      <c r="FH62" s="702">
        <v>241</v>
      </c>
      <c r="FI62" s="726">
        <v>2.8483146067415732</v>
      </c>
      <c r="FJ62" s="726">
        <v>61</v>
      </c>
      <c r="FK62" s="720">
        <v>36.929460580912867</v>
      </c>
      <c r="FL62" s="705">
        <v>39</v>
      </c>
      <c r="FM62" s="714">
        <v>8</v>
      </c>
      <c r="FN62" s="725">
        <v>0</v>
      </c>
      <c r="FO62" s="715">
        <v>74</v>
      </c>
      <c r="FP62" s="702">
        <v>8</v>
      </c>
      <c r="FQ62" s="727">
        <v>0</v>
      </c>
      <c r="FR62" s="727">
        <v>62</v>
      </c>
      <c r="FS62" s="720">
        <v>0</v>
      </c>
      <c r="FT62" s="705">
        <v>62</v>
      </c>
      <c r="FU62" s="702">
        <v>8</v>
      </c>
      <c r="FV62" s="712">
        <v>0</v>
      </c>
      <c r="FW62" s="729">
        <v>65</v>
      </c>
      <c r="FX62" s="720">
        <v>0</v>
      </c>
      <c r="FY62" s="705">
        <v>65</v>
      </c>
      <c r="FZ62" s="702">
        <v>8</v>
      </c>
      <c r="GA62" s="712">
        <v>0</v>
      </c>
      <c r="GB62" s="729">
        <v>68</v>
      </c>
      <c r="GC62" s="720">
        <v>0</v>
      </c>
      <c r="GD62" s="705">
        <v>68</v>
      </c>
      <c r="GE62" s="702">
        <v>8</v>
      </c>
      <c r="GF62" s="712">
        <v>0</v>
      </c>
      <c r="GG62" s="729">
        <v>59</v>
      </c>
      <c r="GH62" s="720">
        <v>0</v>
      </c>
      <c r="GI62" s="705">
        <v>59</v>
      </c>
      <c r="GJ62" s="702">
        <v>8</v>
      </c>
      <c r="GK62" s="726">
        <v>0</v>
      </c>
      <c r="GL62" s="726">
        <v>72</v>
      </c>
      <c r="GM62" s="720">
        <v>0</v>
      </c>
      <c r="GN62" s="705">
        <v>72</v>
      </c>
      <c r="GO62" s="702">
        <v>8</v>
      </c>
      <c r="GP62" s="726">
        <v>0</v>
      </c>
      <c r="GQ62" s="726">
        <v>60</v>
      </c>
      <c r="GR62" s="720">
        <v>0</v>
      </c>
      <c r="GS62" s="705">
        <v>60</v>
      </c>
      <c r="GT62" s="702">
        <v>8</v>
      </c>
      <c r="GU62" s="726">
        <v>0</v>
      </c>
      <c r="GV62" s="726">
        <v>51</v>
      </c>
      <c r="GW62" s="720">
        <v>0</v>
      </c>
      <c r="GX62" s="705">
        <v>51</v>
      </c>
      <c r="GY62" s="702">
        <v>8</v>
      </c>
      <c r="GZ62" s="726">
        <v>0</v>
      </c>
      <c r="HA62" s="726">
        <v>50</v>
      </c>
      <c r="HB62" s="720">
        <v>0</v>
      </c>
      <c r="HC62" s="705">
        <v>50</v>
      </c>
      <c r="HD62" s="709">
        <v>0</v>
      </c>
      <c r="HE62" s="703">
        <v>0</v>
      </c>
      <c r="HF62" s="703">
        <v>28.125</v>
      </c>
      <c r="HG62" s="703">
        <v>9.375</v>
      </c>
      <c r="HH62" s="1299">
        <v>6.25</v>
      </c>
      <c r="HI62" s="1299">
        <v>3.125</v>
      </c>
      <c r="HJ62" s="1299">
        <v>25</v>
      </c>
      <c r="HK62" s="1299">
        <v>0</v>
      </c>
      <c r="HL62" s="1299">
        <v>28.125</v>
      </c>
      <c r="HM62" s="1300">
        <v>32</v>
      </c>
      <c r="HN62" s="709">
        <v>13.375796178343949</v>
      </c>
      <c r="HO62" s="709">
        <v>3.1847133757961785</v>
      </c>
      <c r="HP62" s="709">
        <v>47.133757961783438</v>
      </c>
      <c r="HQ62" s="709">
        <v>19.745222929936308</v>
      </c>
      <c r="HR62" s="709">
        <v>7.6433121019108281</v>
      </c>
      <c r="HS62" s="709">
        <v>26.114649681528661</v>
      </c>
      <c r="HT62" s="709">
        <v>31.847133757961782</v>
      </c>
      <c r="HU62" s="709">
        <v>1.910828025477707</v>
      </c>
      <c r="HV62" s="709">
        <v>39.490445859872615</v>
      </c>
      <c r="HW62" s="1300">
        <v>157</v>
      </c>
      <c r="HX62" s="1265" t="s">
        <v>31</v>
      </c>
      <c r="HY62" s="1266" t="s">
        <v>31</v>
      </c>
      <c r="HZ62" s="1266" t="s">
        <v>31</v>
      </c>
      <c r="IA62" s="1266" t="s">
        <v>31</v>
      </c>
      <c r="IB62" s="1266" t="s">
        <v>31</v>
      </c>
      <c r="IC62" s="1266" t="s">
        <v>31</v>
      </c>
      <c r="ID62" s="1266" t="s">
        <v>31</v>
      </c>
      <c r="IE62" s="1266" t="s">
        <v>31</v>
      </c>
      <c r="IF62" s="1267" t="s">
        <v>31</v>
      </c>
      <c r="IG62" s="1268" t="s">
        <v>31</v>
      </c>
      <c r="IH62" s="1269" t="s">
        <v>31</v>
      </c>
      <c r="II62" s="1269" t="s">
        <v>31</v>
      </c>
      <c r="IJ62" s="1269" t="s">
        <v>31</v>
      </c>
      <c r="IK62" s="1269" t="s">
        <v>31</v>
      </c>
      <c r="IL62" s="1269" t="s">
        <v>31</v>
      </c>
      <c r="IM62" s="1269" t="s">
        <v>31</v>
      </c>
      <c r="IN62" s="1269" t="s">
        <v>31</v>
      </c>
      <c r="IO62" s="1267" t="s">
        <v>31</v>
      </c>
      <c r="IP62" s="1268" t="s">
        <v>31</v>
      </c>
      <c r="IQ62" s="1269" t="s">
        <v>31</v>
      </c>
      <c r="IR62" s="1269" t="s">
        <v>31</v>
      </c>
      <c r="IS62" s="1269" t="s">
        <v>31</v>
      </c>
      <c r="IT62" s="1269" t="s">
        <v>31</v>
      </c>
      <c r="IU62" s="1269" t="s">
        <v>31</v>
      </c>
      <c r="IV62" s="1269" t="s">
        <v>31</v>
      </c>
      <c r="IW62" s="1269" t="s">
        <v>31</v>
      </c>
      <c r="IX62" s="1270" t="s">
        <v>31</v>
      </c>
      <c r="IY62" s="1268" t="s">
        <v>31</v>
      </c>
      <c r="IZ62" s="1269" t="s">
        <v>31</v>
      </c>
      <c r="JA62" s="1269" t="s">
        <v>31</v>
      </c>
      <c r="JB62" s="1269" t="s">
        <v>31</v>
      </c>
      <c r="JC62" s="1269" t="s">
        <v>31</v>
      </c>
      <c r="JD62" s="1269" t="s">
        <v>31</v>
      </c>
      <c r="JE62" s="1269" t="s">
        <v>31</v>
      </c>
      <c r="JF62" s="1269" t="s">
        <v>31</v>
      </c>
      <c r="JG62" s="1270" t="s">
        <v>31</v>
      </c>
      <c r="JH62" s="1268" t="s">
        <v>31</v>
      </c>
      <c r="JI62" s="1269" t="s">
        <v>31</v>
      </c>
      <c r="JJ62" s="1269" t="s">
        <v>31</v>
      </c>
      <c r="JK62" s="1269" t="s">
        <v>31</v>
      </c>
      <c r="JL62" s="1269" t="s">
        <v>31</v>
      </c>
      <c r="JM62" s="1269" t="s">
        <v>31</v>
      </c>
      <c r="JN62" s="1269" t="s">
        <v>31</v>
      </c>
      <c r="JO62" s="1269" t="s">
        <v>31</v>
      </c>
      <c r="JP62" s="1270" t="s">
        <v>31</v>
      </c>
      <c r="JQ62" s="1268" t="s">
        <v>31</v>
      </c>
      <c r="JR62" s="1269" t="s">
        <v>31</v>
      </c>
      <c r="JS62" s="1269" t="s">
        <v>31</v>
      </c>
      <c r="JT62" s="1269" t="s">
        <v>31</v>
      </c>
      <c r="JU62" s="1269" t="s">
        <v>31</v>
      </c>
      <c r="JV62" s="1269" t="s">
        <v>31</v>
      </c>
      <c r="JW62" s="1269" t="s">
        <v>31</v>
      </c>
      <c r="JX62" s="1269" t="s">
        <v>31</v>
      </c>
      <c r="JY62" s="1270" t="s">
        <v>31</v>
      </c>
      <c r="JZ62" s="718">
        <v>42.307692307692307</v>
      </c>
      <c r="KA62" s="705">
        <f t="shared" si="43"/>
        <v>66</v>
      </c>
      <c r="KB62" s="718">
        <v>100</v>
      </c>
      <c r="KC62" s="705">
        <f t="shared" si="43"/>
        <v>2</v>
      </c>
      <c r="KD62" s="725">
        <v>9.2624356775300178</v>
      </c>
      <c r="KE62" s="715">
        <f t="shared" si="44"/>
        <v>11</v>
      </c>
      <c r="KF62" s="725">
        <v>2.5728987993138936</v>
      </c>
      <c r="KG62" s="715">
        <f t="shared" si="44"/>
        <v>18</v>
      </c>
      <c r="KH62" s="725">
        <v>25.21440823327616</v>
      </c>
      <c r="KI62" s="715">
        <f t="shared" si="133"/>
        <v>15</v>
      </c>
      <c r="KJ62" s="725">
        <v>27.958833619210978</v>
      </c>
      <c r="KK62" s="715">
        <f t="shared" si="133"/>
        <v>6</v>
      </c>
      <c r="KL62" s="725">
        <v>24.657534246575342</v>
      </c>
      <c r="KM62" s="715">
        <f t="shared" si="46"/>
        <v>4</v>
      </c>
      <c r="KN62" s="715">
        <v>63.529411764705877</v>
      </c>
      <c r="KO62" s="715">
        <f t="shared" si="47"/>
        <v>2</v>
      </c>
      <c r="KP62" s="728">
        <v>60</v>
      </c>
      <c r="KQ62" s="729">
        <v>10</v>
      </c>
      <c r="KR62" s="729">
        <v>10</v>
      </c>
      <c r="KS62" s="729">
        <v>20</v>
      </c>
      <c r="KT62" s="729">
        <v>0</v>
      </c>
      <c r="KU62" s="730">
        <f t="shared" si="48"/>
        <v>100</v>
      </c>
      <c r="KV62" s="734">
        <f t="shared" si="49"/>
        <v>32</v>
      </c>
      <c r="KW62" s="728">
        <v>0</v>
      </c>
      <c r="KX62" s="729">
        <v>0</v>
      </c>
      <c r="KY62" s="706">
        <f t="shared" si="50"/>
        <v>0</v>
      </c>
      <c r="KZ62" s="705">
        <f t="shared" si="51"/>
        <v>37</v>
      </c>
      <c r="LA62" s="847" t="s">
        <v>1632</v>
      </c>
      <c r="LB62" s="846" t="s">
        <v>1625</v>
      </c>
      <c r="LC62" s="846" t="s">
        <v>1625</v>
      </c>
      <c r="LD62" s="846" t="s">
        <v>1625</v>
      </c>
      <c r="LE62" s="729">
        <v>10</v>
      </c>
      <c r="LF62" s="1023">
        <v>37</v>
      </c>
      <c r="LG62" s="847" t="s">
        <v>1625</v>
      </c>
      <c r="LH62" s="846" t="s">
        <v>1625</v>
      </c>
      <c r="LI62" s="846" t="s">
        <v>1625</v>
      </c>
      <c r="LJ62" s="846" t="s">
        <v>1625</v>
      </c>
      <c r="LK62" s="729">
        <v>0</v>
      </c>
      <c r="LL62" s="1023">
        <v>37</v>
      </c>
      <c r="LM62" s="847" t="s">
        <v>1632</v>
      </c>
      <c r="LN62" s="846" t="s">
        <v>1632</v>
      </c>
      <c r="LO62" s="846" t="s">
        <v>1632</v>
      </c>
      <c r="LP62" s="846" t="s">
        <v>1632</v>
      </c>
      <c r="LQ62" s="729">
        <v>60</v>
      </c>
      <c r="LR62" s="1023">
        <v>1</v>
      </c>
      <c r="LS62" s="847" t="s">
        <v>1632</v>
      </c>
      <c r="LT62" s="846" t="s">
        <v>1632</v>
      </c>
      <c r="LU62" s="846" t="s">
        <v>1625</v>
      </c>
      <c r="LV62" s="846" t="s">
        <v>1625</v>
      </c>
      <c r="LW62" s="729">
        <v>20</v>
      </c>
      <c r="LX62" s="1023">
        <v>51</v>
      </c>
      <c r="LY62" s="847" t="s">
        <v>1632</v>
      </c>
      <c r="LZ62" s="846" t="s">
        <v>1632</v>
      </c>
      <c r="MA62" s="846" t="s">
        <v>1625</v>
      </c>
      <c r="MB62" s="846" t="s">
        <v>1625</v>
      </c>
      <c r="MC62" s="729">
        <v>20</v>
      </c>
      <c r="MD62" s="1023">
        <v>48</v>
      </c>
      <c r="ME62" s="847" t="s">
        <v>1625</v>
      </c>
      <c r="MF62" s="846" t="s">
        <v>1625</v>
      </c>
      <c r="MG62" s="846" t="s">
        <v>1625</v>
      </c>
      <c r="MH62" s="846" t="s">
        <v>1625</v>
      </c>
      <c r="MI62" s="729">
        <v>0</v>
      </c>
      <c r="MJ62" s="1023">
        <v>64</v>
      </c>
      <c r="MK62" s="847" t="s">
        <v>1625</v>
      </c>
      <c r="ML62" s="846" t="s">
        <v>1625</v>
      </c>
      <c r="MM62" s="846" t="s">
        <v>1625</v>
      </c>
      <c r="MN62" s="729">
        <v>0</v>
      </c>
      <c r="MO62" s="1023">
        <v>54</v>
      </c>
      <c r="MP62" s="847" t="s">
        <v>1632</v>
      </c>
      <c r="MQ62" s="846" t="s">
        <v>1625</v>
      </c>
      <c r="MR62" s="846" t="s">
        <v>1632</v>
      </c>
      <c r="MS62" s="846" t="s">
        <v>1625</v>
      </c>
      <c r="MT62" s="729">
        <v>20</v>
      </c>
      <c r="MU62" s="1023">
        <v>44</v>
      </c>
      <c r="MV62" s="846" t="s">
        <v>1632</v>
      </c>
      <c r="MW62" s="846" t="s">
        <v>1625</v>
      </c>
      <c r="MX62" s="846" t="s">
        <v>1625</v>
      </c>
      <c r="MY62" s="846" t="s">
        <v>1625</v>
      </c>
      <c r="MZ62" s="729">
        <v>10</v>
      </c>
      <c r="NA62" s="1023">
        <v>35</v>
      </c>
      <c r="NB62" s="715">
        <v>0</v>
      </c>
      <c r="NC62" s="715">
        <f t="shared" si="3"/>
        <v>72</v>
      </c>
      <c r="ND62" s="714">
        <v>4</v>
      </c>
      <c r="NE62" s="715">
        <v>53</v>
      </c>
      <c r="NF62" s="731">
        <v>5.4644808743169397</v>
      </c>
      <c r="NG62" s="715">
        <v>50</v>
      </c>
      <c r="NH62" s="715">
        <v>4</v>
      </c>
      <c r="NI62" s="715">
        <v>54</v>
      </c>
      <c r="NJ62" s="731">
        <v>5.4644808743169397</v>
      </c>
      <c r="NK62" s="715">
        <v>50</v>
      </c>
      <c r="NL62" s="715">
        <v>4</v>
      </c>
      <c r="NM62" s="715">
        <v>55</v>
      </c>
      <c r="NN62" s="2946">
        <v>5.2910052910052912</v>
      </c>
      <c r="NO62" s="715">
        <v>43</v>
      </c>
      <c r="NP62" s="715">
        <v>732</v>
      </c>
      <c r="NQ62" s="3206">
        <v>0</v>
      </c>
      <c r="NR62" s="3349">
        <v>0</v>
      </c>
      <c r="NS62" s="3206">
        <v>44</v>
      </c>
      <c r="NT62" s="3206">
        <v>0</v>
      </c>
      <c r="NU62" s="3207">
        <v>0</v>
      </c>
      <c r="NV62" s="3206">
        <v>44</v>
      </c>
      <c r="NW62" s="3206">
        <v>99</v>
      </c>
      <c r="NX62" s="3207">
        <v>13.095238095238097</v>
      </c>
      <c r="NY62" s="3206">
        <v>7</v>
      </c>
      <c r="NZ62" s="3206">
        <v>8</v>
      </c>
      <c r="OA62" s="3208">
        <v>10.582010582010582</v>
      </c>
      <c r="OB62" s="3206">
        <v>5</v>
      </c>
      <c r="OC62" s="714">
        <v>6</v>
      </c>
      <c r="OD62" s="2946">
        <v>8.2872928176795568</v>
      </c>
      <c r="OE62" s="733">
        <v>67</v>
      </c>
      <c r="OF62" s="714" t="s">
        <v>31</v>
      </c>
      <c r="OG62" s="731" t="s">
        <v>31</v>
      </c>
      <c r="OH62" s="733" t="str">
        <f t="shared" si="52"/>
        <v>-</v>
      </c>
      <c r="OI62" s="981">
        <v>27.791563275434246</v>
      </c>
      <c r="OJ62" s="733">
        <f t="shared" si="126"/>
        <v>55</v>
      </c>
      <c r="OK62" s="1355" t="s">
        <v>3043</v>
      </c>
      <c r="OL62" s="1355" t="s">
        <v>3044</v>
      </c>
      <c r="OM62" s="1355">
        <v>0</v>
      </c>
      <c r="ON62" s="3559" t="s">
        <v>31</v>
      </c>
      <c r="OO62" s="1355">
        <v>67</v>
      </c>
      <c r="OP62" s="977"/>
      <c r="OQ62" s="712">
        <v>2.2000000000000002</v>
      </c>
      <c r="OR62" s="712">
        <v>26.3</v>
      </c>
      <c r="OS62" s="712">
        <v>13.5</v>
      </c>
      <c r="OT62" s="712">
        <v>7.5</v>
      </c>
      <c r="OU62" s="712">
        <v>4.3478260869565215</v>
      </c>
      <c r="OV62" s="712">
        <v>5.7692307692307692</v>
      </c>
      <c r="OW62" s="699">
        <f t="shared" si="53"/>
        <v>73</v>
      </c>
      <c r="OX62" s="712">
        <v>9.9361761426978816</v>
      </c>
      <c r="OY62" s="699">
        <f t="shared" si="53"/>
        <v>66</v>
      </c>
      <c r="OZ62" s="712">
        <v>35.6</v>
      </c>
      <c r="PA62" s="712">
        <v>7.9</v>
      </c>
      <c r="PB62" s="712">
        <v>8.1</v>
      </c>
      <c r="PC62" s="712">
        <v>2.5</v>
      </c>
      <c r="PD62" s="712">
        <v>0</v>
      </c>
      <c r="PE62" s="712">
        <v>0</v>
      </c>
      <c r="PF62" s="699">
        <f t="shared" si="54"/>
        <v>71</v>
      </c>
      <c r="PG62" s="712">
        <v>9.0166666666666675</v>
      </c>
      <c r="PH62" s="699">
        <f t="shared" si="55"/>
        <v>44</v>
      </c>
      <c r="PI62" s="712">
        <v>5.7692307692307692</v>
      </c>
      <c r="PJ62" s="699">
        <f t="shared" si="56"/>
        <v>75</v>
      </c>
      <c r="PK62" s="985">
        <v>18.952842809364547</v>
      </c>
      <c r="PL62" s="699">
        <f t="shared" si="56"/>
        <v>61</v>
      </c>
      <c r="PM62" s="985">
        <v>0</v>
      </c>
      <c r="PN62" s="985">
        <v>0</v>
      </c>
      <c r="PO62" s="699">
        <f t="shared" si="57"/>
        <v>37</v>
      </c>
      <c r="PP62" s="712">
        <v>0</v>
      </c>
      <c r="PQ62" s="985">
        <v>0</v>
      </c>
      <c r="PR62" s="699">
        <f t="shared" si="58"/>
        <v>24</v>
      </c>
      <c r="PS62" s="982">
        <v>392</v>
      </c>
      <c r="PT62" s="725">
        <v>39.540816326530617</v>
      </c>
      <c r="PU62" s="699">
        <v>62</v>
      </c>
      <c r="PV62" s="699">
        <v>40</v>
      </c>
      <c r="PW62" s="725">
        <v>62.5</v>
      </c>
      <c r="PX62" s="699">
        <v>19</v>
      </c>
      <c r="PY62" s="715">
        <v>352</v>
      </c>
      <c r="PZ62" s="725">
        <v>76.704545454545453</v>
      </c>
      <c r="QA62" s="699">
        <v>40</v>
      </c>
      <c r="QB62" s="982">
        <v>385</v>
      </c>
      <c r="QC62" s="715">
        <v>36.623376623376622</v>
      </c>
      <c r="QD62" s="699">
        <v>66</v>
      </c>
      <c r="QE62" s="716">
        <v>0</v>
      </c>
      <c r="QF62" s="3644">
        <v>0</v>
      </c>
      <c r="QG62" s="699">
        <v>23</v>
      </c>
      <c r="QH62" s="1363" t="s">
        <v>1627</v>
      </c>
      <c r="QI62" s="712">
        <v>73.611111111111114</v>
      </c>
      <c r="QJ62" s="712">
        <v>73.584905660377359</v>
      </c>
      <c r="QK62" s="699">
        <f t="shared" si="59"/>
        <v>67</v>
      </c>
      <c r="QL62" s="715">
        <v>159</v>
      </c>
      <c r="QM62" s="709">
        <v>44.26229508196721</v>
      </c>
      <c r="QN62" s="703">
        <v>38.181818181818187</v>
      </c>
      <c r="QO62" s="978">
        <v>73</v>
      </c>
      <c r="QP62" s="705">
        <v>55</v>
      </c>
      <c r="QQ62" s="3553">
        <v>89.87341772151899</v>
      </c>
      <c r="QR62" s="709">
        <v>332.2</v>
      </c>
      <c r="QS62" s="978">
        <f t="shared" si="60"/>
        <v>30</v>
      </c>
      <c r="QT62" s="703">
        <v>747.5</v>
      </c>
      <c r="QU62" s="978">
        <f t="shared" si="61"/>
        <v>55</v>
      </c>
      <c r="QV62" s="703">
        <v>0</v>
      </c>
      <c r="QW62" s="978">
        <f t="shared" si="62"/>
        <v>31</v>
      </c>
      <c r="QX62" s="703">
        <v>0</v>
      </c>
      <c r="QY62" s="979">
        <f t="shared" si="63"/>
        <v>12</v>
      </c>
      <c r="QZ62" s="712">
        <v>0</v>
      </c>
      <c r="RA62" s="699">
        <v>30</v>
      </c>
      <c r="RB62" s="712">
        <v>352.55</v>
      </c>
      <c r="RC62" s="699">
        <v>19</v>
      </c>
      <c r="RD62" s="712">
        <v>0</v>
      </c>
      <c r="RE62" s="699">
        <v>24</v>
      </c>
      <c r="RF62" s="712">
        <v>0</v>
      </c>
      <c r="RG62" s="699">
        <v>32</v>
      </c>
      <c r="RH62" s="699">
        <v>0</v>
      </c>
      <c r="RI62" s="978">
        <f t="shared" si="64"/>
        <v>62</v>
      </c>
      <c r="RJ62" s="712">
        <v>0</v>
      </c>
      <c r="RK62" s="978">
        <f t="shared" si="64"/>
        <v>63</v>
      </c>
      <c r="RL62" s="712">
        <v>0</v>
      </c>
      <c r="RM62" s="978">
        <f t="shared" si="64"/>
        <v>46</v>
      </c>
      <c r="RN62" s="712">
        <v>0</v>
      </c>
      <c r="RO62" s="978">
        <f t="shared" si="64"/>
        <v>47</v>
      </c>
      <c r="RP62" s="712">
        <v>0</v>
      </c>
      <c r="RQ62" s="978">
        <f t="shared" si="65"/>
        <v>2</v>
      </c>
      <c r="RR62" s="712">
        <v>0</v>
      </c>
      <c r="RS62" s="978">
        <f t="shared" si="65"/>
        <v>1</v>
      </c>
      <c r="RT62" s="712">
        <v>0</v>
      </c>
      <c r="RU62" s="978">
        <f t="shared" si="65"/>
        <v>38</v>
      </c>
      <c r="RV62" s="712">
        <f t="shared" si="66"/>
        <v>0</v>
      </c>
      <c r="RW62" s="978">
        <f t="shared" si="67"/>
        <v>39</v>
      </c>
      <c r="RX62" s="712">
        <v>0</v>
      </c>
      <c r="RY62" s="712" t="s">
        <v>1625</v>
      </c>
      <c r="RZ62" s="712">
        <v>0</v>
      </c>
      <c r="SA62" s="712" t="s">
        <v>1625</v>
      </c>
      <c r="SB62" s="712">
        <v>0</v>
      </c>
      <c r="SC62" s="712" t="s">
        <v>1625</v>
      </c>
      <c r="SD62" s="712">
        <v>0</v>
      </c>
      <c r="SE62" s="712" t="s">
        <v>1625</v>
      </c>
      <c r="SF62" s="712">
        <v>0</v>
      </c>
      <c r="SG62" s="712" t="s">
        <v>1625</v>
      </c>
      <c r="SH62" s="712">
        <v>0</v>
      </c>
      <c r="SI62" s="699">
        <f t="shared" si="68"/>
        <v>73</v>
      </c>
      <c r="SJ62" s="712">
        <v>5</v>
      </c>
      <c r="SK62" s="712" t="s">
        <v>1632</v>
      </c>
      <c r="SL62" s="712">
        <v>5</v>
      </c>
      <c r="SM62" s="712" t="s">
        <v>1632</v>
      </c>
      <c r="SN62" s="712">
        <v>5</v>
      </c>
      <c r="SO62" s="712" t="s">
        <v>1632</v>
      </c>
      <c r="SP62" s="712">
        <v>5</v>
      </c>
      <c r="SQ62" s="712" t="s">
        <v>1632</v>
      </c>
      <c r="SR62" s="712">
        <v>20</v>
      </c>
      <c r="SS62" s="699">
        <f t="shared" si="69"/>
        <v>1</v>
      </c>
      <c r="ST62" s="712">
        <v>5</v>
      </c>
      <c r="SU62" s="712" t="s">
        <v>1632</v>
      </c>
      <c r="SV62" s="712">
        <v>5</v>
      </c>
      <c r="SW62" s="712" t="s">
        <v>1632</v>
      </c>
      <c r="SX62" s="712">
        <v>5</v>
      </c>
      <c r="SY62" s="712" t="s">
        <v>1632</v>
      </c>
      <c r="SZ62" s="712">
        <v>15</v>
      </c>
      <c r="TA62" s="699">
        <f t="shared" si="70"/>
        <v>1</v>
      </c>
      <c r="TB62" s="699">
        <v>0</v>
      </c>
      <c r="TC62" s="699" t="s">
        <v>1625</v>
      </c>
      <c r="TD62" s="699">
        <v>0</v>
      </c>
      <c r="TE62" s="699" t="s">
        <v>1625</v>
      </c>
      <c r="TF62" s="699">
        <v>0</v>
      </c>
      <c r="TG62" s="699" t="s">
        <v>1625</v>
      </c>
      <c r="TH62" s="699">
        <v>0</v>
      </c>
      <c r="TI62" s="699" t="s">
        <v>1625</v>
      </c>
      <c r="TJ62" s="699">
        <v>0</v>
      </c>
      <c r="TK62" s="699">
        <f t="shared" si="71"/>
        <v>64</v>
      </c>
      <c r="TL62" s="989">
        <v>0</v>
      </c>
      <c r="TM62" s="989">
        <v>0</v>
      </c>
      <c r="TN62" s="989">
        <v>0</v>
      </c>
      <c r="TO62" s="989">
        <v>0</v>
      </c>
      <c r="TP62" s="989">
        <v>0</v>
      </c>
      <c r="TQ62" s="699">
        <f t="shared" si="72"/>
        <v>70</v>
      </c>
      <c r="TR62" s="712" t="s">
        <v>1632</v>
      </c>
      <c r="TS62" s="712" t="s">
        <v>1632</v>
      </c>
      <c r="TT62" s="712" t="s">
        <v>1625</v>
      </c>
      <c r="TU62" s="712" t="s">
        <v>1632</v>
      </c>
      <c r="TV62" s="712">
        <v>5</v>
      </c>
      <c r="TW62" s="712">
        <v>5</v>
      </c>
      <c r="TX62" s="712">
        <v>0</v>
      </c>
      <c r="TY62" s="712">
        <v>5</v>
      </c>
      <c r="TZ62" s="712">
        <v>15</v>
      </c>
      <c r="UA62" s="699">
        <f t="shared" si="73"/>
        <v>43</v>
      </c>
      <c r="UB62" s="712">
        <v>0</v>
      </c>
      <c r="UC62" s="712">
        <v>0</v>
      </c>
      <c r="UD62" s="712">
        <v>0</v>
      </c>
      <c r="UE62" s="712">
        <v>0</v>
      </c>
      <c r="UF62" s="712">
        <v>0</v>
      </c>
      <c r="UG62" s="699">
        <f t="shared" si="74"/>
        <v>72</v>
      </c>
      <c r="UH62" s="715">
        <v>0</v>
      </c>
      <c r="UI62" s="712">
        <v>0</v>
      </c>
      <c r="UJ62" s="699">
        <v>25</v>
      </c>
      <c r="UK62" s="715">
        <v>0</v>
      </c>
      <c r="UL62" s="712">
        <v>0</v>
      </c>
      <c r="UM62" s="699">
        <v>54</v>
      </c>
      <c r="UN62" s="715">
        <v>0</v>
      </c>
      <c r="UO62" s="712">
        <v>0</v>
      </c>
      <c r="UP62" s="699">
        <v>43</v>
      </c>
      <c r="UQ62" s="715">
        <v>0</v>
      </c>
      <c r="UR62" s="712">
        <v>0</v>
      </c>
      <c r="US62" s="699">
        <v>43</v>
      </c>
      <c r="UT62" s="712">
        <v>83.1</v>
      </c>
      <c r="UU62" s="699">
        <v>7</v>
      </c>
      <c r="UV62" s="712">
        <v>83.1</v>
      </c>
      <c r="UW62" s="699">
        <v>7</v>
      </c>
      <c r="UX62" s="1099">
        <v>0</v>
      </c>
      <c r="UY62" s="699">
        <v>42</v>
      </c>
      <c r="UZ62" s="989">
        <v>0</v>
      </c>
      <c r="VA62" s="989">
        <v>73</v>
      </c>
      <c r="VB62" s="989">
        <v>0.122</v>
      </c>
      <c r="VC62" s="989">
        <v>9</v>
      </c>
      <c r="VD62" s="989">
        <v>0</v>
      </c>
      <c r="VE62" s="989">
        <v>51</v>
      </c>
      <c r="VF62" s="989">
        <v>0</v>
      </c>
      <c r="VG62" s="989">
        <v>49</v>
      </c>
      <c r="VH62" s="989">
        <v>0</v>
      </c>
      <c r="VI62" s="989">
        <v>44</v>
      </c>
      <c r="VJ62" s="989">
        <v>0</v>
      </c>
      <c r="VK62" s="989">
        <v>44</v>
      </c>
      <c r="VL62" s="989">
        <v>0</v>
      </c>
      <c r="VM62" s="989">
        <v>7</v>
      </c>
      <c r="VN62" s="989">
        <v>0</v>
      </c>
      <c r="VO62" s="989">
        <v>7</v>
      </c>
      <c r="VP62" s="989">
        <v>1</v>
      </c>
      <c r="VQ62" s="989">
        <v>73.800738007380076</v>
      </c>
      <c r="VR62" s="989">
        <v>44</v>
      </c>
      <c r="VS62" s="989">
        <v>0</v>
      </c>
      <c r="VT62" s="989">
        <v>0</v>
      </c>
      <c r="VU62" s="989">
        <v>72</v>
      </c>
      <c r="VV62" s="989">
        <v>0</v>
      </c>
      <c r="VW62" s="989">
        <v>0</v>
      </c>
      <c r="VX62" s="989">
        <v>65</v>
      </c>
      <c r="VY62" s="989">
        <v>4</v>
      </c>
      <c r="VZ62" s="989">
        <v>295.2029520295203</v>
      </c>
      <c r="WA62" s="989">
        <v>1</v>
      </c>
      <c r="WB62" s="989">
        <v>3</v>
      </c>
      <c r="WC62" s="989">
        <v>221.40221402214021</v>
      </c>
      <c r="WD62" s="989">
        <v>63</v>
      </c>
      <c r="WE62" s="989">
        <v>4</v>
      </c>
      <c r="WF62" s="989">
        <v>295.2029520295203</v>
      </c>
      <c r="WG62" s="989">
        <v>10</v>
      </c>
      <c r="WH62" s="989">
        <v>0</v>
      </c>
      <c r="WI62" s="989">
        <v>51</v>
      </c>
      <c r="WJ62" s="989">
        <v>0</v>
      </c>
      <c r="WK62" s="989">
        <v>10</v>
      </c>
      <c r="WL62" s="989">
        <v>0</v>
      </c>
      <c r="WM62" s="989">
        <v>2</v>
      </c>
      <c r="WN62" s="989">
        <v>0</v>
      </c>
      <c r="WO62" s="989">
        <v>51</v>
      </c>
      <c r="WP62" s="989">
        <v>0</v>
      </c>
      <c r="WQ62" s="989">
        <v>19</v>
      </c>
      <c r="WR62" s="989">
        <v>0</v>
      </c>
      <c r="WS62" s="989">
        <v>31</v>
      </c>
      <c r="WT62" s="989">
        <v>0</v>
      </c>
      <c r="WU62" s="989">
        <v>25</v>
      </c>
      <c r="WV62" s="989">
        <v>0</v>
      </c>
      <c r="WW62" s="989">
        <v>12</v>
      </c>
      <c r="WX62" s="989">
        <v>0</v>
      </c>
      <c r="WY62" s="989">
        <v>41</v>
      </c>
      <c r="WZ62" s="712">
        <v>802.92</v>
      </c>
      <c r="XA62" s="699">
        <v>4</v>
      </c>
      <c r="XB62" s="712">
        <v>0</v>
      </c>
      <c r="XC62" s="712">
        <v>72</v>
      </c>
      <c r="XD62" s="712">
        <v>0</v>
      </c>
      <c r="XE62" s="699">
        <v>43</v>
      </c>
      <c r="XF62" s="712">
        <v>0</v>
      </c>
      <c r="XG62" s="712">
        <v>23</v>
      </c>
      <c r="XH62" s="712">
        <v>0</v>
      </c>
      <c r="XI62" s="699">
        <v>28</v>
      </c>
      <c r="XJ62" s="712">
        <v>218.98</v>
      </c>
      <c r="XK62" s="699">
        <v>12</v>
      </c>
      <c r="XL62" s="712">
        <v>1313.87</v>
      </c>
      <c r="XM62" s="699">
        <v>3</v>
      </c>
      <c r="XO62" s="714"/>
      <c r="XP62" s="725"/>
      <c r="XQ62" s="715"/>
      <c r="XR62" s="714"/>
      <c r="XS62" s="725"/>
      <c r="XT62" s="715"/>
      <c r="XU62" s="715"/>
      <c r="XV62" s="712"/>
      <c r="XW62" s="715"/>
      <c r="XX62" s="1169">
        <v>365</v>
      </c>
      <c r="XY62" s="1174">
        <v>2.4657534246575343</v>
      </c>
      <c r="XZ62" s="1168">
        <f t="shared" si="75"/>
        <v>27</v>
      </c>
      <c r="YA62" s="715">
        <v>36</v>
      </c>
      <c r="YB62" s="725">
        <v>5.5555555555555554</v>
      </c>
      <c r="YC62" s="715">
        <f t="shared" si="76"/>
        <v>77</v>
      </c>
      <c r="YD62" s="714">
        <v>35</v>
      </c>
      <c r="YE62" s="725">
        <v>4.9586776859504136</v>
      </c>
      <c r="YF62" s="715">
        <f t="shared" si="77"/>
        <v>9</v>
      </c>
      <c r="YG62" s="699">
        <v>40</v>
      </c>
      <c r="YH62" s="1099">
        <v>10</v>
      </c>
      <c r="YI62" s="715">
        <f t="shared" si="78"/>
        <v>58</v>
      </c>
      <c r="YJ62" s="714">
        <v>35</v>
      </c>
      <c r="YK62" s="712">
        <v>22.03856749311295</v>
      </c>
      <c r="YL62" s="715">
        <f t="shared" si="79"/>
        <v>34</v>
      </c>
      <c r="YM62" s="699">
        <v>40</v>
      </c>
      <c r="YN62" s="712">
        <v>22.5</v>
      </c>
      <c r="YO62" s="715">
        <f t="shared" si="80"/>
        <v>30</v>
      </c>
      <c r="YP62" s="1178">
        <v>14.285714285714285</v>
      </c>
      <c r="YQ62" s="1099">
        <v>28.571428571428569</v>
      </c>
      <c r="YR62" s="1099">
        <v>0</v>
      </c>
      <c r="YS62" s="1099">
        <v>14.285714285714285</v>
      </c>
      <c r="YT62" s="1099">
        <v>42.857142857142854</v>
      </c>
      <c r="YU62" s="1099">
        <v>0</v>
      </c>
      <c r="YV62" s="1099">
        <v>14.285714285714285</v>
      </c>
      <c r="YW62" s="1099">
        <v>14.285714285714285</v>
      </c>
      <c r="YX62" s="1099">
        <v>28.571428571428569</v>
      </c>
      <c r="YY62" s="1099">
        <v>14.285714285714285</v>
      </c>
      <c r="YZ62" s="1099">
        <v>0</v>
      </c>
      <c r="ZA62" s="1188">
        <v>7</v>
      </c>
      <c r="ZB62" s="985">
        <v>50</v>
      </c>
      <c r="ZC62" s="985">
        <v>50</v>
      </c>
      <c r="ZD62" s="985">
        <v>0</v>
      </c>
      <c r="ZE62" s="985">
        <v>0</v>
      </c>
      <c r="ZF62" s="985">
        <v>0</v>
      </c>
      <c r="ZG62" s="985">
        <v>0</v>
      </c>
      <c r="ZH62" s="985">
        <v>50</v>
      </c>
      <c r="ZI62" s="985">
        <v>0</v>
      </c>
      <c r="ZJ62" s="985">
        <v>0</v>
      </c>
      <c r="ZK62" s="985">
        <v>0</v>
      </c>
      <c r="ZL62" s="985">
        <v>0</v>
      </c>
      <c r="ZM62" s="699">
        <v>2</v>
      </c>
      <c r="ZN62" s="714" t="s">
        <v>1650</v>
      </c>
      <c r="ZO62" s="715" t="s">
        <v>1634</v>
      </c>
      <c r="ZP62" s="715" t="s">
        <v>1634</v>
      </c>
      <c r="ZQ62" s="715" t="s">
        <v>1651</v>
      </c>
      <c r="ZR62" s="715" t="s">
        <v>1680</v>
      </c>
      <c r="ZS62" s="715" t="s">
        <v>1633</v>
      </c>
      <c r="ZT62" s="715">
        <v>2</v>
      </c>
      <c r="ZU62" s="715">
        <v>1</v>
      </c>
      <c r="ZV62" s="715">
        <v>1</v>
      </c>
      <c r="ZW62" s="715">
        <v>0</v>
      </c>
      <c r="ZX62" s="715">
        <v>-2</v>
      </c>
      <c r="ZY62" s="715">
        <v>-1</v>
      </c>
      <c r="ZZ62" s="715">
        <f t="shared" si="81"/>
        <v>1</v>
      </c>
      <c r="AAA62" s="715">
        <f t="shared" si="82"/>
        <v>58</v>
      </c>
      <c r="AAB62" s="716" t="s">
        <v>31</v>
      </c>
      <c r="AAC62" s="712" t="s">
        <v>31</v>
      </c>
      <c r="AAD62" s="712" t="s">
        <v>31</v>
      </c>
      <c r="AAE62" s="712" t="s">
        <v>31</v>
      </c>
      <c r="AAF62" s="712" t="s">
        <v>1657</v>
      </c>
      <c r="AAG62" s="712" t="s">
        <v>1657</v>
      </c>
      <c r="AAH62" s="714">
        <v>1</v>
      </c>
      <c r="AAI62" s="715">
        <v>2</v>
      </c>
      <c r="AAJ62" s="715">
        <v>2</v>
      </c>
      <c r="AAK62" s="715">
        <v>0</v>
      </c>
      <c r="AAL62" s="715">
        <v>0</v>
      </c>
      <c r="AAM62" s="733">
        <v>1</v>
      </c>
      <c r="AAN62" s="2996">
        <v>1.3586956521739131</v>
      </c>
      <c r="AAO62" s="2954">
        <f t="shared" si="83"/>
        <v>17</v>
      </c>
      <c r="AAP62" s="2995">
        <v>2.7173913043478262</v>
      </c>
      <c r="AAQ62" s="2954">
        <f t="shared" si="84"/>
        <v>6</v>
      </c>
      <c r="AAR62" s="2995">
        <v>2.7173913043478262</v>
      </c>
      <c r="AAS62" s="2954">
        <f t="shared" si="85"/>
        <v>3</v>
      </c>
      <c r="AAT62" s="2995">
        <v>0</v>
      </c>
      <c r="AAU62" s="2954">
        <f t="shared" si="86"/>
        <v>60</v>
      </c>
      <c r="AAV62" s="2995">
        <v>0</v>
      </c>
      <c r="AAW62" s="2954">
        <f t="shared" si="87"/>
        <v>69</v>
      </c>
      <c r="AAX62" s="2995">
        <v>1.3586956521739131</v>
      </c>
      <c r="AAY62" s="2954">
        <f t="shared" si="88"/>
        <v>18</v>
      </c>
      <c r="AAZ62" s="982">
        <v>1</v>
      </c>
      <c r="ABA62" s="699">
        <v>0</v>
      </c>
      <c r="ABB62" s="699">
        <v>0</v>
      </c>
      <c r="ABC62" s="2988">
        <v>1.3586956521739131</v>
      </c>
      <c r="ABD62" s="2954">
        <f t="shared" si="89"/>
        <v>12</v>
      </c>
      <c r="ABE62" s="2955">
        <v>0</v>
      </c>
      <c r="ABF62" s="2954">
        <f t="shared" si="89"/>
        <v>28</v>
      </c>
      <c r="ABG62" s="2955">
        <v>0</v>
      </c>
      <c r="ABH62" s="2993">
        <f t="shared" si="89"/>
        <v>32</v>
      </c>
      <c r="ABI62" s="982">
        <v>1</v>
      </c>
      <c r="ABJ62" s="731">
        <v>1.4044943820224718</v>
      </c>
      <c r="ABK62" s="715">
        <f t="shared" si="90"/>
        <v>8</v>
      </c>
      <c r="ABL62" s="716" t="s">
        <v>106</v>
      </c>
      <c r="ABM62" s="712" t="s">
        <v>1687</v>
      </c>
      <c r="ABN62" s="715">
        <v>3</v>
      </c>
      <c r="ABO62" s="715">
        <v>0</v>
      </c>
      <c r="ABP62" s="715">
        <f t="shared" si="91"/>
        <v>3</v>
      </c>
      <c r="ABQ62" s="715">
        <f t="shared" si="92"/>
        <v>23</v>
      </c>
      <c r="ABR62" s="1201" t="s">
        <v>1632</v>
      </c>
      <c r="ABS62" s="1202" t="s">
        <v>1625</v>
      </c>
      <c r="ABT62" s="1202" t="s">
        <v>1632</v>
      </c>
      <c r="ABU62" s="1202" t="s">
        <v>1625</v>
      </c>
      <c r="ABV62" s="725">
        <v>5</v>
      </c>
      <c r="ABW62" s="725">
        <v>0</v>
      </c>
      <c r="ABX62" s="725">
        <v>5</v>
      </c>
      <c r="ABY62" s="725">
        <v>0</v>
      </c>
      <c r="ABZ62" s="715">
        <f t="shared" si="93"/>
        <v>10</v>
      </c>
      <c r="ACA62" s="715">
        <f t="shared" si="94"/>
        <v>36</v>
      </c>
      <c r="ACB62" s="983" t="s">
        <v>1632</v>
      </c>
      <c r="ACC62" s="725" t="s">
        <v>1632</v>
      </c>
      <c r="ACD62" s="725" t="s">
        <v>1632</v>
      </c>
      <c r="ACE62" s="725" t="s">
        <v>1625</v>
      </c>
      <c r="ACF62" s="725">
        <v>5</v>
      </c>
      <c r="ACG62" s="725">
        <v>5</v>
      </c>
      <c r="ACH62" s="725">
        <v>5</v>
      </c>
      <c r="ACI62" s="725">
        <v>0</v>
      </c>
      <c r="ACJ62" s="715">
        <f t="shared" si="95"/>
        <v>15</v>
      </c>
      <c r="ACK62" s="715">
        <f t="shared" si="96"/>
        <v>46</v>
      </c>
      <c r="ACL62" s="982">
        <v>0</v>
      </c>
      <c r="ACM62" s="715">
        <v>204</v>
      </c>
      <c r="ACN62" s="1089">
        <v>16.943999999999999</v>
      </c>
      <c r="ACO62" s="715">
        <v>18</v>
      </c>
      <c r="ACP62" s="1089">
        <v>3.6</v>
      </c>
      <c r="ACQ62" s="715">
        <v>45</v>
      </c>
      <c r="ACR62" s="982">
        <v>91.361999999999995</v>
      </c>
      <c r="ACS62" s="1090">
        <v>7</v>
      </c>
      <c r="ACT62" s="983" t="s">
        <v>1625</v>
      </c>
      <c r="ACU62" s="725" t="s">
        <v>1625</v>
      </c>
      <c r="ACV62" s="725" t="s">
        <v>1625</v>
      </c>
      <c r="ACW62" s="725" t="s">
        <v>1625</v>
      </c>
      <c r="ACX62" s="725">
        <v>0</v>
      </c>
      <c r="ACY62" s="725">
        <v>0</v>
      </c>
      <c r="ACZ62" s="725">
        <v>0</v>
      </c>
      <c r="ADA62" s="725">
        <v>0</v>
      </c>
      <c r="ADB62" s="715">
        <f t="shared" si="97"/>
        <v>0</v>
      </c>
      <c r="ADC62" s="715">
        <f t="shared" si="98"/>
        <v>28</v>
      </c>
      <c r="ADD62" s="984" t="s">
        <v>1632</v>
      </c>
      <c r="ADE62" s="985" t="s">
        <v>1625</v>
      </c>
      <c r="ADF62" s="985" t="s">
        <v>1625</v>
      </c>
      <c r="ADG62" s="985" t="s">
        <v>1632</v>
      </c>
      <c r="ADH62" s="985">
        <v>5</v>
      </c>
      <c r="ADI62" s="985">
        <v>0</v>
      </c>
      <c r="ADJ62" s="985">
        <v>0</v>
      </c>
      <c r="ADK62" s="985">
        <v>5</v>
      </c>
      <c r="ADL62" s="715">
        <f t="shared" si="99"/>
        <v>10</v>
      </c>
      <c r="ADM62" s="715">
        <f t="shared" si="100"/>
        <v>40</v>
      </c>
      <c r="ADN62" s="1169">
        <v>0</v>
      </c>
      <c r="ADO62" s="1168">
        <v>0</v>
      </c>
      <c r="ADP62" s="1168">
        <v>0</v>
      </c>
      <c r="ADQ62" s="989">
        <v>0</v>
      </c>
      <c r="ADR62" s="989">
        <v>0</v>
      </c>
      <c r="ADS62" s="989">
        <v>0</v>
      </c>
      <c r="ADT62" s="989">
        <v>38</v>
      </c>
      <c r="ADU62" s="989">
        <v>2</v>
      </c>
      <c r="ADV62" s="989">
        <v>400</v>
      </c>
      <c r="ADW62" s="989">
        <v>3200</v>
      </c>
      <c r="ADX62" s="989">
        <v>200</v>
      </c>
      <c r="ADY62" s="989">
        <v>1600</v>
      </c>
      <c r="ADZ62" s="989">
        <v>4371.5846994535523</v>
      </c>
      <c r="AEA62" s="989">
        <v>1</v>
      </c>
      <c r="AEB62" s="989">
        <v>2</v>
      </c>
      <c r="AEC62" s="989">
        <v>400</v>
      </c>
      <c r="AED62" s="989">
        <v>3200</v>
      </c>
      <c r="AEE62" s="989">
        <v>200</v>
      </c>
      <c r="AEF62" s="989">
        <v>1600</v>
      </c>
      <c r="AEG62" s="989">
        <v>4371.5846994535523</v>
      </c>
      <c r="AEH62" s="729">
        <v>1</v>
      </c>
      <c r="AEI62" s="987"/>
      <c r="AEM62" s="715">
        <v>135</v>
      </c>
      <c r="AEN62" s="715">
        <v>92</v>
      </c>
      <c r="AEO62" s="989">
        <v>5</v>
      </c>
      <c r="AEP62" s="1099">
        <v>5.4347826086956523</v>
      </c>
      <c r="AEQ62" s="989">
        <v>12</v>
      </c>
      <c r="AER62" s="989">
        <v>2</v>
      </c>
      <c r="AES62" s="989">
        <v>40</v>
      </c>
      <c r="AET62" s="1099">
        <v>3</v>
      </c>
      <c r="AEU62" s="989">
        <v>61</v>
      </c>
      <c r="AEV62" s="989">
        <v>0</v>
      </c>
      <c r="AEW62" s="989">
        <v>5</v>
      </c>
      <c r="AEX62" s="989">
        <v>0</v>
      </c>
      <c r="AEY62" s="989">
        <v>63</v>
      </c>
      <c r="AEZ62" s="1667">
        <v>92</v>
      </c>
      <c r="AFA62" s="1668">
        <v>1.923913043478261</v>
      </c>
      <c r="AFB62" s="1667">
        <f t="shared" si="101"/>
        <v>76</v>
      </c>
      <c r="AFC62" s="1168">
        <v>40</v>
      </c>
      <c r="AFD62" s="1099">
        <v>30</v>
      </c>
      <c r="AFE62" s="989">
        <f t="shared" si="102"/>
        <v>69</v>
      </c>
      <c r="AFF62" s="715">
        <v>8</v>
      </c>
      <c r="AFG62" s="985">
        <v>25</v>
      </c>
      <c r="AFH62" s="699">
        <f t="shared" si="103"/>
        <v>64</v>
      </c>
      <c r="AFI62" s="989">
        <v>72</v>
      </c>
      <c r="AFJ62" s="715">
        <v>10</v>
      </c>
      <c r="AFK62" s="985">
        <v>13.888888888888889</v>
      </c>
      <c r="AFL62" s="699">
        <f t="shared" si="104"/>
        <v>15</v>
      </c>
      <c r="AFM62" s="707">
        <v>18</v>
      </c>
      <c r="AFN62" s="990">
        <v>0</v>
      </c>
      <c r="AFO62" s="719">
        <v>0</v>
      </c>
      <c r="AFP62" s="979">
        <f t="shared" si="105"/>
        <v>37</v>
      </c>
      <c r="AFQ62" s="715">
        <v>0</v>
      </c>
      <c r="AFR62" s="699">
        <f t="shared" si="105"/>
        <v>73</v>
      </c>
      <c r="AFS62" s="715" t="s">
        <v>31</v>
      </c>
      <c r="AFT62" s="715" t="s">
        <v>31</v>
      </c>
      <c r="AFU62" s="985" t="s">
        <v>31</v>
      </c>
      <c r="AFV62" s="699" t="str">
        <f t="shared" si="106"/>
        <v>-</v>
      </c>
      <c r="AFW62" s="715" t="s">
        <v>31</v>
      </c>
      <c r="AFX62" s="715" t="s">
        <v>31</v>
      </c>
      <c r="AFY62" s="712" t="s">
        <v>31</v>
      </c>
      <c r="AFZ62" s="699" t="str">
        <f t="shared" si="107"/>
        <v>-</v>
      </c>
      <c r="AGA62" s="712">
        <v>41.935483870967744</v>
      </c>
      <c r="AGB62" s="712">
        <v>22.58064516129032</v>
      </c>
      <c r="AGC62" s="712">
        <v>29.032258064516132</v>
      </c>
      <c r="AGD62" s="712">
        <v>3.225806451612903</v>
      </c>
      <c r="AGE62" s="712">
        <v>0</v>
      </c>
      <c r="AGF62" s="712">
        <v>0</v>
      </c>
      <c r="AGG62" s="712">
        <v>3.225806451612903</v>
      </c>
      <c r="AGH62" s="712">
        <v>0</v>
      </c>
      <c r="AGI62" s="712">
        <v>0</v>
      </c>
      <c r="AGJ62" s="715">
        <v>13</v>
      </c>
      <c r="AGK62" s="715">
        <v>7</v>
      </c>
      <c r="AGL62" s="715">
        <v>9</v>
      </c>
      <c r="AGM62" s="715">
        <v>1</v>
      </c>
      <c r="AGN62" s="715">
        <v>0</v>
      </c>
      <c r="AGO62" s="715">
        <v>0</v>
      </c>
      <c r="AGP62" s="715">
        <v>1</v>
      </c>
      <c r="AGQ62" s="715">
        <v>0</v>
      </c>
      <c r="AGR62" s="715">
        <v>0</v>
      </c>
      <c r="AGS62" s="715">
        <v>31</v>
      </c>
      <c r="AGT62" s="712">
        <v>57.142857142857139</v>
      </c>
      <c r="AGU62" s="712">
        <v>21.428571428571427</v>
      </c>
      <c r="AGV62" s="712">
        <v>21.428571428571427</v>
      </c>
      <c r="AGW62" s="712">
        <v>0</v>
      </c>
      <c r="AGX62" s="712">
        <v>0</v>
      </c>
      <c r="AGY62" s="712">
        <v>0</v>
      </c>
      <c r="AGZ62" s="712">
        <v>0</v>
      </c>
      <c r="AHA62" s="712">
        <v>0</v>
      </c>
      <c r="AHB62" s="712">
        <v>0</v>
      </c>
      <c r="AHC62" s="715">
        <v>8</v>
      </c>
      <c r="AHD62" s="715">
        <v>3</v>
      </c>
      <c r="AHE62" s="715">
        <v>3</v>
      </c>
      <c r="AHF62" s="715">
        <v>0</v>
      </c>
      <c r="AHG62" s="715">
        <v>0</v>
      </c>
      <c r="AHH62" s="715">
        <v>0</v>
      </c>
      <c r="AHI62" s="715">
        <v>0</v>
      </c>
      <c r="AHJ62" s="715">
        <v>0</v>
      </c>
      <c r="AHK62" s="715">
        <v>0</v>
      </c>
      <c r="AHL62" s="715">
        <v>14</v>
      </c>
      <c r="AHM62" s="712" t="s">
        <v>31</v>
      </c>
      <c r="AHN62" s="712" t="s">
        <v>31</v>
      </c>
      <c r="AHO62" s="712" t="s">
        <v>31</v>
      </c>
      <c r="AHP62" s="712" t="s">
        <v>31</v>
      </c>
      <c r="AHQ62" s="712" t="s">
        <v>31</v>
      </c>
      <c r="AHR62" s="712" t="s">
        <v>31</v>
      </c>
      <c r="AHS62" s="712" t="s">
        <v>31</v>
      </c>
      <c r="AHT62" s="712" t="s">
        <v>31</v>
      </c>
      <c r="AHU62" s="712" t="s">
        <v>31</v>
      </c>
      <c r="AHV62" s="715">
        <v>0</v>
      </c>
      <c r="AHW62" s="715">
        <v>0</v>
      </c>
      <c r="AHX62" s="715">
        <v>0</v>
      </c>
      <c r="AHY62" s="715">
        <v>0</v>
      </c>
      <c r="AHZ62" s="715">
        <v>0</v>
      </c>
      <c r="AIA62" s="715">
        <v>0</v>
      </c>
      <c r="AIB62" s="715">
        <v>0</v>
      </c>
      <c r="AIC62" s="715">
        <v>0</v>
      </c>
      <c r="AID62" s="715">
        <v>0</v>
      </c>
      <c r="AIE62" s="715">
        <v>0</v>
      </c>
      <c r="AIF62" s="712" t="s">
        <v>1648</v>
      </c>
      <c r="AIG62" s="712" t="s">
        <v>1623</v>
      </c>
      <c r="AIH62" s="709">
        <v>0</v>
      </c>
      <c r="AII62" s="978">
        <f t="shared" si="108"/>
        <v>42</v>
      </c>
      <c r="AIJ62" s="703" t="s">
        <v>1625</v>
      </c>
      <c r="AIK62" s="703" t="s">
        <v>1625</v>
      </c>
      <c r="AIL62" s="703" t="s">
        <v>1625</v>
      </c>
      <c r="AIM62" s="701" t="s">
        <v>1625</v>
      </c>
      <c r="AIN62" s="712" t="s">
        <v>1625</v>
      </c>
      <c r="AIO62" s="712" t="s">
        <v>1627</v>
      </c>
      <c r="AIP62" s="712" t="s">
        <v>1627</v>
      </c>
      <c r="AIQ62" s="712" t="s">
        <v>1627</v>
      </c>
      <c r="AIR62" s="712" t="s">
        <v>1625</v>
      </c>
      <c r="AIS62" s="712" t="s">
        <v>1685</v>
      </c>
      <c r="AIT62" s="712" t="s">
        <v>1641</v>
      </c>
      <c r="AIU62" s="712" t="s">
        <v>1642</v>
      </c>
      <c r="AIV62" s="712" t="s">
        <v>1792</v>
      </c>
      <c r="AIW62" s="699">
        <v>70</v>
      </c>
      <c r="AIX62" s="699">
        <v>4</v>
      </c>
      <c r="AIY62" s="985">
        <v>5.7</v>
      </c>
      <c r="AIZ62" s="699">
        <v>0</v>
      </c>
      <c r="AJA62" s="712">
        <v>0</v>
      </c>
      <c r="AJB62" s="699">
        <f t="shared" si="109"/>
        <v>26</v>
      </c>
      <c r="AJC62" s="712">
        <v>5</v>
      </c>
      <c r="AJD62" s="978">
        <f t="shared" si="110"/>
        <v>17</v>
      </c>
      <c r="AJE62" s="712" t="s">
        <v>1626</v>
      </c>
      <c r="AJF62" s="712" t="s">
        <v>1625</v>
      </c>
      <c r="AJG62" s="712" t="s">
        <v>1625</v>
      </c>
      <c r="AJH62" s="712" t="s">
        <v>1625</v>
      </c>
      <c r="AJI62" s="712">
        <v>83.1</v>
      </c>
      <c r="AJJ62" s="699">
        <f t="shared" si="111"/>
        <v>2</v>
      </c>
      <c r="AJK62" s="715">
        <v>1</v>
      </c>
      <c r="AJL62" s="712">
        <v>0</v>
      </c>
      <c r="AJM62" s="699">
        <f t="shared" si="112"/>
        <v>39</v>
      </c>
      <c r="AJN62" s="715">
        <v>0</v>
      </c>
      <c r="AJO62" s="712">
        <v>0</v>
      </c>
      <c r="AJP62" s="699">
        <f t="shared" si="113"/>
        <v>17</v>
      </c>
      <c r="AJQ62" s="715">
        <v>0</v>
      </c>
      <c r="AJR62" s="712">
        <v>0</v>
      </c>
      <c r="AJS62" s="699">
        <f t="shared" si="114"/>
        <v>29</v>
      </c>
      <c r="AJT62" s="715">
        <v>0</v>
      </c>
      <c r="AJU62" s="712">
        <v>0</v>
      </c>
      <c r="AJV62" s="715">
        <v>0</v>
      </c>
      <c r="AJW62" s="712">
        <v>83.1</v>
      </c>
      <c r="AJX62" s="699">
        <f t="shared" si="115"/>
        <v>1</v>
      </c>
      <c r="AJY62" s="715">
        <v>1</v>
      </c>
      <c r="AJZ62" s="712">
        <v>0</v>
      </c>
      <c r="AKA62" s="699">
        <f t="shared" si="116"/>
        <v>9</v>
      </c>
      <c r="AKB62" s="715">
        <v>0</v>
      </c>
      <c r="AKC62" s="712">
        <v>83.1</v>
      </c>
      <c r="AKD62" s="699">
        <f t="shared" si="117"/>
        <v>1</v>
      </c>
      <c r="AKE62" s="715">
        <v>1</v>
      </c>
      <c r="AKF62" s="715">
        <v>50</v>
      </c>
      <c r="AKG62" s="715">
        <v>0</v>
      </c>
      <c r="AKH62" s="715">
        <v>0</v>
      </c>
      <c r="AKI62" s="715">
        <v>0</v>
      </c>
      <c r="AKJ62" s="715">
        <v>0</v>
      </c>
      <c r="AKK62" s="715">
        <v>50</v>
      </c>
      <c r="AKL62" s="715">
        <v>0</v>
      </c>
      <c r="AKM62" s="715">
        <v>9</v>
      </c>
      <c r="AKN62" s="715">
        <v>0</v>
      </c>
      <c r="AKO62" s="715">
        <v>9</v>
      </c>
      <c r="AKP62" s="712">
        <v>0.33800000000000002</v>
      </c>
      <c r="AKQ62" s="699">
        <f t="shared" si="118"/>
        <v>6</v>
      </c>
      <c r="AKR62" s="712" t="s">
        <v>31</v>
      </c>
      <c r="AKS62" s="699" t="str">
        <f t="shared" si="118"/>
        <v>-</v>
      </c>
      <c r="AKT62" s="712" t="s">
        <v>31</v>
      </c>
      <c r="AKU62" s="699" t="str">
        <f t="shared" si="127"/>
        <v>-</v>
      </c>
      <c r="AKV62" s="712" t="s">
        <v>31</v>
      </c>
      <c r="AKW62" s="699" t="str">
        <f t="shared" si="128"/>
        <v>-</v>
      </c>
      <c r="AKX62" s="712" t="s">
        <v>31</v>
      </c>
      <c r="AKY62" s="712">
        <v>0.33800000000000002</v>
      </c>
      <c r="AKZ62" s="712" t="s">
        <v>31</v>
      </c>
      <c r="ALA62" s="699" t="str">
        <f t="shared" si="129"/>
        <v>-</v>
      </c>
      <c r="ALB62" s="712">
        <v>6.0999999999999999E-2</v>
      </c>
      <c r="ALC62" s="699">
        <f t="shared" si="130"/>
        <v>6</v>
      </c>
      <c r="ALD62" s="712" t="s">
        <v>31</v>
      </c>
      <c r="ALE62" s="699" t="str">
        <f t="shared" si="131"/>
        <v>-</v>
      </c>
      <c r="ALF62" s="712">
        <v>6.0999999999999999E-2</v>
      </c>
      <c r="ALG62" s="712"/>
      <c r="ALH62" s="1706">
        <v>62.129144851657934</v>
      </c>
      <c r="ALI62" s="729">
        <v>21</v>
      </c>
      <c r="ALJ62" s="729">
        <v>5</v>
      </c>
      <c r="ALK62" s="729">
        <v>732</v>
      </c>
      <c r="ALL62" s="729">
        <v>28.688524590163937</v>
      </c>
      <c r="ALM62" s="729">
        <v>6.8306010928961749</v>
      </c>
      <c r="ALN62" s="729">
        <v>24</v>
      </c>
      <c r="ALO62" s="729">
        <v>54</v>
      </c>
    </row>
    <row r="63" spans="1:1003" ht="13" x14ac:dyDescent="0.2">
      <c r="A63" s="696" t="s">
        <v>1817</v>
      </c>
      <c r="B63" s="697" t="s">
        <v>1818</v>
      </c>
      <c r="C63" s="697" t="s">
        <v>1646</v>
      </c>
      <c r="D63" s="697" t="s">
        <v>1646</v>
      </c>
      <c r="E63" s="697" t="s">
        <v>1733</v>
      </c>
      <c r="F63" s="698" t="s">
        <v>1819</v>
      </c>
      <c r="G63" s="699" t="s">
        <v>1918</v>
      </c>
      <c r="H63" s="700">
        <v>33</v>
      </c>
      <c r="I63" s="703">
        <v>7.46</v>
      </c>
      <c r="J63" s="699">
        <f t="shared" si="9"/>
        <v>10</v>
      </c>
      <c r="K63" s="702">
        <v>35</v>
      </c>
      <c r="L63" s="703">
        <v>7.33</v>
      </c>
      <c r="M63" s="710">
        <f t="shared" si="10"/>
        <v>18</v>
      </c>
      <c r="N63" s="712">
        <f t="shared" si="11"/>
        <v>-0.12999999999999989</v>
      </c>
      <c r="O63" s="702">
        <v>75</v>
      </c>
      <c r="P63" s="703">
        <v>5.55</v>
      </c>
      <c r="Q63" s="699">
        <f t="shared" si="120"/>
        <v>75</v>
      </c>
      <c r="R63" s="702">
        <v>71</v>
      </c>
      <c r="S63" s="703">
        <v>7.03</v>
      </c>
      <c r="T63" s="710">
        <f t="shared" si="125"/>
        <v>1</v>
      </c>
      <c r="U63" s="712">
        <f t="shared" si="12"/>
        <v>1.4800000000000004</v>
      </c>
      <c r="V63" s="706">
        <v>61</v>
      </c>
      <c r="W63" s="701">
        <v>6.9344262295081966</v>
      </c>
      <c r="X63" s="702">
        <v>10</v>
      </c>
      <c r="Y63" s="704">
        <v>7.6</v>
      </c>
      <c r="Z63" s="705">
        <f t="shared" si="13"/>
        <v>2</v>
      </c>
      <c r="AA63" s="707">
        <v>37</v>
      </c>
      <c r="AB63" s="704">
        <v>6.5405405405405403</v>
      </c>
      <c r="AC63" s="705">
        <f t="shared" si="14"/>
        <v>8</v>
      </c>
      <c r="AD63" s="702">
        <v>24</v>
      </c>
      <c r="AE63" s="704">
        <v>7.541666666666667</v>
      </c>
      <c r="AF63" s="732">
        <f t="shared" si="15"/>
        <v>1</v>
      </c>
      <c r="AG63" s="708">
        <v>82.4</v>
      </c>
      <c r="AH63" s="705">
        <f t="shared" si="16"/>
        <v>7</v>
      </c>
      <c r="AI63" s="709">
        <v>84.5</v>
      </c>
      <c r="AJ63" s="705">
        <f t="shared" si="17"/>
        <v>46</v>
      </c>
      <c r="AK63" s="709">
        <v>7.3000000000000114</v>
      </c>
      <c r="AL63" s="701">
        <v>2.2000000000000028</v>
      </c>
      <c r="AM63" s="702">
        <v>70</v>
      </c>
      <c r="AN63" s="715">
        <f t="shared" si="18"/>
        <v>38</v>
      </c>
      <c r="AO63" s="710">
        <v>70</v>
      </c>
      <c r="AP63" s="715">
        <f t="shared" si="19"/>
        <v>36</v>
      </c>
      <c r="AQ63" s="702">
        <v>210</v>
      </c>
      <c r="AR63" s="710">
        <f t="shared" si="121"/>
        <v>23</v>
      </c>
      <c r="AS63" s="702">
        <v>35</v>
      </c>
      <c r="AT63" s="703">
        <v>45.714285714285715</v>
      </c>
      <c r="AU63" s="705">
        <f t="shared" si="20"/>
        <v>77</v>
      </c>
      <c r="AV63" s="702">
        <v>35</v>
      </c>
      <c r="AW63" s="703">
        <v>8.5714285714285712</v>
      </c>
      <c r="AX63" s="705">
        <f t="shared" si="21"/>
        <v>12</v>
      </c>
      <c r="AY63" s="702">
        <v>34</v>
      </c>
      <c r="AZ63" s="703">
        <v>50</v>
      </c>
      <c r="BA63" s="705">
        <f t="shared" si="22"/>
        <v>50</v>
      </c>
      <c r="BB63" s="702">
        <v>34</v>
      </c>
      <c r="BC63" s="703">
        <v>11.76470588235294</v>
      </c>
      <c r="BD63" s="705">
        <f t="shared" si="23"/>
        <v>13</v>
      </c>
      <c r="BE63" s="702">
        <v>35</v>
      </c>
      <c r="BF63" s="703">
        <v>2.8571428571428572</v>
      </c>
      <c r="BG63" s="705">
        <f t="shared" si="24"/>
        <v>73</v>
      </c>
      <c r="BH63" s="702">
        <v>35</v>
      </c>
      <c r="BI63" s="703">
        <v>45.714285714285715</v>
      </c>
      <c r="BJ63" s="705">
        <f t="shared" si="25"/>
        <v>77</v>
      </c>
      <c r="BK63" s="702">
        <v>10</v>
      </c>
      <c r="BL63" s="703">
        <v>70</v>
      </c>
      <c r="BM63" s="705">
        <f t="shared" si="26"/>
        <v>73</v>
      </c>
      <c r="BN63" s="702">
        <v>10</v>
      </c>
      <c r="BO63" s="703">
        <v>90</v>
      </c>
      <c r="BP63" s="705">
        <f t="shared" si="27"/>
        <v>69</v>
      </c>
      <c r="BQ63" s="702">
        <v>10</v>
      </c>
      <c r="BR63" s="703">
        <v>70</v>
      </c>
      <c r="BS63" s="705">
        <f t="shared" si="28"/>
        <v>69</v>
      </c>
      <c r="BT63" s="702">
        <v>10</v>
      </c>
      <c r="BU63" s="703">
        <v>0</v>
      </c>
      <c r="BV63" s="705">
        <f t="shared" si="29"/>
        <v>1</v>
      </c>
      <c r="BW63" s="702">
        <v>5</v>
      </c>
      <c r="BX63" s="703">
        <v>0</v>
      </c>
      <c r="BY63" s="705">
        <f t="shared" si="30"/>
        <v>1</v>
      </c>
      <c r="BZ63" s="702">
        <v>10</v>
      </c>
      <c r="CA63" s="703">
        <v>20</v>
      </c>
      <c r="CB63" s="705">
        <f t="shared" si="31"/>
        <v>2</v>
      </c>
      <c r="CC63" s="709">
        <v>10.5</v>
      </c>
      <c r="CD63" s="726">
        <f t="shared" si="32"/>
        <v>2</v>
      </c>
      <c r="CE63" s="703">
        <v>1</v>
      </c>
      <c r="CF63" s="703">
        <v>3.9</v>
      </c>
      <c r="CG63" s="704">
        <v>5.6</v>
      </c>
      <c r="CH63" s="709">
        <v>10.3</v>
      </c>
      <c r="CI63" s="701">
        <v>10.199999999999999</v>
      </c>
      <c r="CJ63" s="712">
        <v>16.600000000000001</v>
      </c>
      <c r="CK63" s="729">
        <f t="shared" si="33"/>
        <v>39</v>
      </c>
      <c r="CL63" s="712">
        <v>1.2</v>
      </c>
      <c r="CM63" s="712">
        <v>6.4</v>
      </c>
      <c r="CN63" s="712">
        <v>8.9</v>
      </c>
      <c r="CO63" s="714">
        <v>17</v>
      </c>
      <c r="CP63" s="985">
        <v>88</v>
      </c>
      <c r="CQ63" s="729">
        <f t="shared" si="34"/>
        <v>4</v>
      </c>
      <c r="CR63" s="715">
        <v>2</v>
      </c>
      <c r="CS63" s="985">
        <v>94</v>
      </c>
      <c r="CT63" s="729">
        <f t="shared" si="134"/>
        <v>1</v>
      </c>
      <c r="CU63" s="715">
        <v>4</v>
      </c>
      <c r="CV63" s="712">
        <v>91</v>
      </c>
      <c r="CW63" s="729">
        <f t="shared" si="35"/>
        <v>3</v>
      </c>
      <c r="CX63" s="715">
        <v>11</v>
      </c>
      <c r="CY63" s="712">
        <v>86</v>
      </c>
      <c r="CZ63" s="729">
        <f t="shared" si="36"/>
        <v>11</v>
      </c>
      <c r="DA63" s="716">
        <v>28.571428571428569</v>
      </c>
      <c r="DB63" s="710">
        <f t="shared" si="37"/>
        <v>68</v>
      </c>
      <c r="DC63" s="715">
        <v>7</v>
      </c>
      <c r="DD63" s="717">
        <v>71.428571428571431</v>
      </c>
      <c r="DE63" s="710">
        <f t="shared" si="38"/>
        <v>53</v>
      </c>
      <c r="DF63" s="703">
        <v>0</v>
      </c>
      <c r="DG63" s="705">
        <f t="shared" si="132"/>
        <v>37</v>
      </c>
      <c r="DH63" s="709">
        <v>66.666666666666657</v>
      </c>
      <c r="DI63" s="705">
        <f t="shared" si="132"/>
        <v>35</v>
      </c>
      <c r="DJ63" s="703">
        <v>0</v>
      </c>
      <c r="DK63" s="705">
        <f t="shared" si="40"/>
        <v>34</v>
      </c>
      <c r="DL63" s="718">
        <v>50</v>
      </c>
      <c r="DM63" s="705">
        <f t="shared" si="41"/>
        <v>71</v>
      </c>
      <c r="DN63" s="703">
        <v>25</v>
      </c>
      <c r="DO63" s="705">
        <f t="shared" si="42"/>
        <v>5</v>
      </c>
      <c r="DP63" s="702">
        <v>32</v>
      </c>
      <c r="DQ63" s="719">
        <v>65.625</v>
      </c>
      <c r="DR63" s="705">
        <f t="shared" si="122"/>
        <v>52</v>
      </c>
      <c r="DS63" s="702">
        <v>10</v>
      </c>
      <c r="DT63" s="719">
        <v>50</v>
      </c>
      <c r="DU63" s="705">
        <v>15</v>
      </c>
      <c r="DV63" s="702">
        <v>32</v>
      </c>
      <c r="DW63" s="720">
        <v>62.5</v>
      </c>
      <c r="DX63" s="705">
        <v>51</v>
      </c>
      <c r="DY63" s="702">
        <v>31</v>
      </c>
      <c r="DZ63" s="1145">
        <v>0.5</v>
      </c>
      <c r="EA63" s="726">
        <v>69</v>
      </c>
      <c r="EB63" s="720">
        <v>3.225806451612903</v>
      </c>
      <c r="EC63" s="705">
        <v>75</v>
      </c>
      <c r="ED63" s="702">
        <v>32</v>
      </c>
      <c r="EE63" s="712">
        <v>1</v>
      </c>
      <c r="EF63" s="729">
        <v>66</v>
      </c>
      <c r="EG63" s="720">
        <v>15.625</v>
      </c>
      <c r="EH63" s="705">
        <v>71</v>
      </c>
      <c r="EI63" s="702">
        <v>32</v>
      </c>
      <c r="EJ63" s="712">
        <v>1.5</v>
      </c>
      <c r="EK63" s="729">
        <v>4</v>
      </c>
      <c r="EL63" s="720">
        <v>12.5</v>
      </c>
      <c r="EM63" s="705">
        <v>76</v>
      </c>
      <c r="EN63" s="714">
        <v>30</v>
      </c>
      <c r="EO63" s="712">
        <v>0.5</v>
      </c>
      <c r="EP63" s="729">
        <v>61</v>
      </c>
      <c r="EQ63" s="725">
        <v>6.666666666666667</v>
      </c>
      <c r="ER63" s="733">
        <v>64</v>
      </c>
      <c r="ES63" s="702">
        <v>31</v>
      </c>
      <c r="ET63" s="726">
        <v>2</v>
      </c>
      <c r="EU63" s="726">
        <v>1</v>
      </c>
      <c r="EV63" s="720">
        <v>12.903225806451612</v>
      </c>
      <c r="EW63" s="705">
        <v>27</v>
      </c>
      <c r="EX63" s="715">
        <v>34</v>
      </c>
      <c r="EY63" s="726">
        <v>0</v>
      </c>
      <c r="EZ63" s="726">
        <v>71</v>
      </c>
      <c r="FA63" s="725">
        <v>0</v>
      </c>
      <c r="FB63" s="715">
        <v>71</v>
      </c>
      <c r="FC63" s="702">
        <v>33</v>
      </c>
      <c r="FD63" s="726">
        <v>0.5</v>
      </c>
      <c r="FE63" s="726">
        <v>55</v>
      </c>
      <c r="FF63" s="720">
        <v>39.393939393939391</v>
      </c>
      <c r="FG63" s="705">
        <v>1</v>
      </c>
      <c r="FH63" s="702">
        <v>29</v>
      </c>
      <c r="FI63" s="726">
        <v>2.5714285714285716</v>
      </c>
      <c r="FJ63" s="726">
        <v>72</v>
      </c>
      <c r="FK63" s="720">
        <v>24.137931034482758</v>
      </c>
      <c r="FL63" s="705">
        <v>70</v>
      </c>
      <c r="FM63" s="714">
        <v>10</v>
      </c>
      <c r="FN63" s="725">
        <v>10</v>
      </c>
      <c r="FO63" s="715">
        <v>72</v>
      </c>
      <c r="FP63" s="702">
        <v>9</v>
      </c>
      <c r="FQ63" s="727">
        <v>0</v>
      </c>
      <c r="FR63" s="727">
        <v>62</v>
      </c>
      <c r="FS63" s="720">
        <v>0</v>
      </c>
      <c r="FT63" s="705">
        <v>62</v>
      </c>
      <c r="FU63" s="702">
        <v>9</v>
      </c>
      <c r="FV63" s="712">
        <v>0.5</v>
      </c>
      <c r="FW63" s="729">
        <v>61</v>
      </c>
      <c r="FX63" s="720">
        <v>11.111111111111111</v>
      </c>
      <c r="FY63" s="705">
        <v>10</v>
      </c>
      <c r="FZ63" s="702">
        <v>9</v>
      </c>
      <c r="GA63" s="712">
        <v>0</v>
      </c>
      <c r="GB63" s="729">
        <v>68</v>
      </c>
      <c r="GC63" s="720">
        <v>0</v>
      </c>
      <c r="GD63" s="705">
        <v>68</v>
      </c>
      <c r="GE63" s="702">
        <v>9</v>
      </c>
      <c r="GF63" s="712">
        <v>0</v>
      </c>
      <c r="GG63" s="729">
        <v>59</v>
      </c>
      <c r="GH63" s="720">
        <v>0</v>
      </c>
      <c r="GI63" s="705">
        <v>59</v>
      </c>
      <c r="GJ63" s="702">
        <v>9</v>
      </c>
      <c r="GK63" s="726">
        <v>0</v>
      </c>
      <c r="GL63" s="726">
        <v>72</v>
      </c>
      <c r="GM63" s="720">
        <v>0</v>
      </c>
      <c r="GN63" s="705">
        <v>72</v>
      </c>
      <c r="GO63" s="702">
        <v>10</v>
      </c>
      <c r="GP63" s="726">
        <v>0</v>
      </c>
      <c r="GQ63" s="726">
        <v>60</v>
      </c>
      <c r="GR63" s="720">
        <v>0</v>
      </c>
      <c r="GS63" s="705">
        <v>60</v>
      </c>
      <c r="GT63" s="702">
        <v>10</v>
      </c>
      <c r="GU63" s="726">
        <v>0</v>
      </c>
      <c r="GV63" s="726">
        <v>51</v>
      </c>
      <c r="GW63" s="720">
        <v>0</v>
      </c>
      <c r="GX63" s="705">
        <v>51</v>
      </c>
      <c r="GY63" s="702">
        <v>9</v>
      </c>
      <c r="GZ63" s="726">
        <v>0</v>
      </c>
      <c r="HA63" s="726">
        <v>50</v>
      </c>
      <c r="HB63" s="720">
        <v>0</v>
      </c>
      <c r="HC63" s="705">
        <v>50</v>
      </c>
      <c r="HD63" s="709">
        <v>28.571428571428569</v>
      </c>
      <c r="HE63" s="703">
        <v>0</v>
      </c>
      <c r="HF63" s="703">
        <v>57.142857142857139</v>
      </c>
      <c r="HG63" s="703">
        <v>28.571428571428569</v>
      </c>
      <c r="HH63" s="1299">
        <v>14.285714285714285</v>
      </c>
      <c r="HI63" s="1299">
        <v>0</v>
      </c>
      <c r="HJ63" s="1299">
        <v>57.142857142857139</v>
      </c>
      <c r="HK63" s="1299">
        <v>0</v>
      </c>
      <c r="HL63" s="1299">
        <v>71.428571428571431</v>
      </c>
      <c r="HM63" s="1300">
        <v>7</v>
      </c>
      <c r="HN63" s="709">
        <v>12.244897959183673</v>
      </c>
      <c r="HO63" s="709">
        <v>5.1020408163265305</v>
      </c>
      <c r="HP63" s="709">
        <v>63.265306122448983</v>
      </c>
      <c r="HQ63" s="709">
        <v>21.428571428571427</v>
      </c>
      <c r="HR63" s="709">
        <v>29.591836734693878</v>
      </c>
      <c r="HS63" s="709">
        <v>24.489795918367346</v>
      </c>
      <c r="HT63" s="709">
        <v>71.428571428571431</v>
      </c>
      <c r="HU63" s="709">
        <v>3.0612244897959182</v>
      </c>
      <c r="HV63" s="709">
        <v>54.081632653061227</v>
      </c>
      <c r="HW63" s="1300">
        <v>98</v>
      </c>
      <c r="HX63" s="1265" t="s">
        <v>31</v>
      </c>
      <c r="HY63" s="1266" t="s">
        <v>31</v>
      </c>
      <c r="HZ63" s="1266" t="s">
        <v>31</v>
      </c>
      <c r="IA63" s="1266" t="s">
        <v>31</v>
      </c>
      <c r="IB63" s="1266" t="s">
        <v>31</v>
      </c>
      <c r="IC63" s="1266" t="s">
        <v>31</v>
      </c>
      <c r="ID63" s="1266" t="s">
        <v>31</v>
      </c>
      <c r="IE63" s="1266" t="s">
        <v>31</v>
      </c>
      <c r="IF63" s="1267" t="s">
        <v>31</v>
      </c>
      <c r="IG63" s="1268" t="s">
        <v>31</v>
      </c>
      <c r="IH63" s="1269" t="s">
        <v>31</v>
      </c>
      <c r="II63" s="1269" t="s">
        <v>31</v>
      </c>
      <c r="IJ63" s="1269" t="s">
        <v>31</v>
      </c>
      <c r="IK63" s="1269" t="s">
        <v>31</v>
      </c>
      <c r="IL63" s="1269" t="s">
        <v>31</v>
      </c>
      <c r="IM63" s="1269" t="s">
        <v>31</v>
      </c>
      <c r="IN63" s="1269" t="s">
        <v>31</v>
      </c>
      <c r="IO63" s="1267" t="s">
        <v>31</v>
      </c>
      <c r="IP63" s="1268" t="s">
        <v>31</v>
      </c>
      <c r="IQ63" s="1269" t="s">
        <v>31</v>
      </c>
      <c r="IR63" s="1269" t="s">
        <v>31</v>
      </c>
      <c r="IS63" s="1269" t="s">
        <v>31</v>
      </c>
      <c r="IT63" s="1269" t="s">
        <v>31</v>
      </c>
      <c r="IU63" s="1269" t="s">
        <v>31</v>
      </c>
      <c r="IV63" s="1269" t="s">
        <v>31</v>
      </c>
      <c r="IW63" s="1269" t="s">
        <v>31</v>
      </c>
      <c r="IX63" s="1270" t="s">
        <v>31</v>
      </c>
      <c r="IY63" s="1268" t="s">
        <v>31</v>
      </c>
      <c r="IZ63" s="1269" t="s">
        <v>31</v>
      </c>
      <c r="JA63" s="1269" t="s">
        <v>31</v>
      </c>
      <c r="JB63" s="1269" t="s">
        <v>31</v>
      </c>
      <c r="JC63" s="1269" t="s">
        <v>31</v>
      </c>
      <c r="JD63" s="1269" t="s">
        <v>31</v>
      </c>
      <c r="JE63" s="1269" t="s">
        <v>31</v>
      </c>
      <c r="JF63" s="1269" t="s">
        <v>31</v>
      </c>
      <c r="JG63" s="1270" t="s">
        <v>31</v>
      </c>
      <c r="JH63" s="1268" t="s">
        <v>31</v>
      </c>
      <c r="JI63" s="1269" t="s">
        <v>31</v>
      </c>
      <c r="JJ63" s="1269" t="s">
        <v>31</v>
      </c>
      <c r="JK63" s="1269" t="s">
        <v>31</v>
      </c>
      <c r="JL63" s="1269" t="s">
        <v>31</v>
      </c>
      <c r="JM63" s="1269" t="s">
        <v>31</v>
      </c>
      <c r="JN63" s="1269" t="s">
        <v>31</v>
      </c>
      <c r="JO63" s="1269" t="s">
        <v>31</v>
      </c>
      <c r="JP63" s="1270" t="s">
        <v>31</v>
      </c>
      <c r="JQ63" s="1268" t="s">
        <v>31</v>
      </c>
      <c r="JR63" s="1269" t="s">
        <v>31</v>
      </c>
      <c r="JS63" s="1269" t="s">
        <v>31</v>
      </c>
      <c r="JT63" s="1269" t="s">
        <v>31</v>
      </c>
      <c r="JU63" s="1269" t="s">
        <v>31</v>
      </c>
      <c r="JV63" s="1269" t="s">
        <v>31</v>
      </c>
      <c r="JW63" s="1269" t="s">
        <v>31</v>
      </c>
      <c r="JX63" s="1269" t="s">
        <v>31</v>
      </c>
      <c r="JY63" s="1270" t="s">
        <v>31</v>
      </c>
      <c r="JZ63" s="718">
        <v>17.175572519083971</v>
      </c>
      <c r="KA63" s="705">
        <f t="shared" si="43"/>
        <v>77</v>
      </c>
      <c r="KB63" s="718">
        <v>57.142857142857139</v>
      </c>
      <c r="KC63" s="705">
        <f t="shared" si="43"/>
        <v>55</v>
      </c>
      <c r="KD63" s="725">
        <v>0.2808988764044944</v>
      </c>
      <c r="KE63" s="715">
        <f t="shared" si="44"/>
        <v>73</v>
      </c>
      <c r="KF63" s="725">
        <v>2.5280898876404492</v>
      </c>
      <c r="KG63" s="715">
        <f t="shared" si="44"/>
        <v>19</v>
      </c>
      <c r="KH63" s="725">
        <v>4.119850187265917</v>
      </c>
      <c r="KI63" s="715">
        <f t="shared" si="133"/>
        <v>77</v>
      </c>
      <c r="KJ63" s="1212">
        <v>0</v>
      </c>
      <c r="KK63" s="715">
        <f t="shared" si="133"/>
        <v>48</v>
      </c>
      <c r="KL63" s="725">
        <v>2.3897058823529411</v>
      </c>
      <c r="KM63" s="715">
        <f t="shared" si="46"/>
        <v>76</v>
      </c>
      <c r="KN63" s="715">
        <v>9.9489795918367339</v>
      </c>
      <c r="KO63" s="715">
        <f t="shared" si="47"/>
        <v>68</v>
      </c>
      <c r="KP63" s="728">
        <v>45</v>
      </c>
      <c r="KQ63" s="729">
        <v>10</v>
      </c>
      <c r="KR63" s="729">
        <v>0</v>
      </c>
      <c r="KS63" s="729">
        <v>10</v>
      </c>
      <c r="KT63" s="729">
        <v>15</v>
      </c>
      <c r="KU63" s="730">
        <f t="shared" si="48"/>
        <v>80</v>
      </c>
      <c r="KV63" s="734">
        <f t="shared" si="49"/>
        <v>44</v>
      </c>
      <c r="KW63" s="728">
        <v>0</v>
      </c>
      <c r="KX63" s="729">
        <v>10</v>
      </c>
      <c r="KY63" s="706">
        <f t="shared" si="50"/>
        <v>10</v>
      </c>
      <c r="KZ63" s="705">
        <f t="shared" si="51"/>
        <v>35</v>
      </c>
      <c r="LA63" s="847" t="s">
        <v>1625</v>
      </c>
      <c r="LB63" s="846" t="s">
        <v>1625</v>
      </c>
      <c r="LC63" s="846" t="s">
        <v>1625</v>
      </c>
      <c r="LD63" s="846" t="s">
        <v>1625</v>
      </c>
      <c r="LE63" s="729">
        <v>0</v>
      </c>
      <c r="LF63" s="1023">
        <v>58</v>
      </c>
      <c r="LG63" s="847" t="s">
        <v>1625</v>
      </c>
      <c r="LH63" s="846" t="s">
        <v>1625</v>
      </c>
      <c r="LI63" s="846" t="s">
        <v>1632</v>
      </c>
      <c r="LJ63" s="846" t="s">
        <v>1625</v>
      </c>
      <c r="LK63" s="729">
        <v>10</v>
      </c>
      <c r="LL63" s="1023">
        <v>35</v>
      </c>
      <c r="LM63" s="847" t="s">
        <v>1632</v>
      </c>
      <c r="LN63" s="846" t="s">
        <v>1632</v>
      </c>
      <c r="LO63" s="846" t="s">
        <v>1632</v>
      </c>
      <c r="LP63" s="846" t="s">
        <v>1625</v>
      </c>
      <c r="LQ63" s="729">
        <v>45</v>
      </c>
      <c r="LR63" s="1023">
        <v>20</v>
      </c>
      <c r="LS63" s="847" t="s">
        <v>1632</v>
      </c>
      <c r="LT63" s="846" t="s">
        <v>1625</v>
      </c>
      <c r="LU63" s="846" t="s">
        <v>1625</v>
      </c>
      <c r="LV63" s="846" t="s">
        <v>1625</v>
      </c>
      <c r="LW63" s="729">
        <v>10</v>
      </c>
      <c r="LX63" s="1023">
        <v>67</v>
      </c>
      <c r="LY63" s="847" t="s">
        <v>1632</v>
      </c>
      <c r="LZ63" s="846" t="s">
        <v>1625</v>
      </c>
      <c r="MA63" s="846" t="s">
        <v>1625</v>
      </c>
      <c r="MB63" s="846" t="s">
        <v>1625</v>
      </c>
      <c r="MC63" s="729">
        <v>10</v>
      </c>
      <c r="MD63" s="1023">
        <v>63</v>
      </c>
      <c r="ME63" s="847" t="s">
        <v>1632</v>
      </c>
      <c r="MF63" s="846" t="s">
        <v>1632</v>
      </c>
      <c r="MG63" s="846" t="s">
        <v>1632</v>
      </c>
      <c r="MH63" s="846" t="s">
        <v>1625</v>
      </c>
      <c r="MI63" s="729">
        <v>30</v>
      </c>
      <c r="MJ63" s="1023">
        <v>16</v>
      </c>
      <c r="MK63" s="847" t="s">
        <v>1632</v>
      </c>
      <c r="ML63" s="846" t="s">
        <v>1632</v>
      </c>
      <c r="MM63" s="846" t="s">
        <v>1625</v>
      </c>
      <c r="MN63" s="729">
        <v>30</v>
      </c>
      <c r="MO63" s="1023">
        <v>4</v>
      </c>
      <c r="MP63" s="847" t="s">
        <v>1632</v>
      </c>
      <c r="MQ63" s="846" t="s">
        <v>1632</v>
      </c>
      <c r="MR63" s="846" t="s">
        <v>1625</v>
      </c>
      <c r="MS63" s="846" t="s">
        <v>1625</v>
      </c>
      <c r="MT63" s="729">
        <v>20</v>
      </c>
      <c r="MU63" s="1023">
        <v>44</v>
      </c>
      <c r="MV63" s="846" t="s">
        <v>1632</v>
      </c>
      <c r="MW63" s="846" t="s">
        <v>1625</v>
      </c>
      <c r="MX63" s="846" t="s">
        <v>1632</v>
      </c>
      <c r="MY63" s="846" t="s">
        <v>1625</v>
      </c>
      <c r="MZ63" s="729">
        <v>20</v>
      </c>
      <c r="NA63" s="1023">
        <v>24</v>
      </c>
      <c r="NB63" s="715">
        <v>0</v>
      </c>
      <c r="NC63" s="715">
        <f t="shared" si="3"/>
        <v>72</v>
      </c>
      <c r="ND63" s="714">
        <v>0</v>
      </c>
      <c r="NE63" s="715">
        <v>55</v>
      </c>
      <c r="NF63" s="731">
        <v>0</v>
      </c>
      <c r="NG63" s="715">
        <v>55</v>
      </c>
      <c r="NH63" s="715">
        <v>0</v>
      </c>
      <c r="NI63" s="715">
        <v>56</v>
      </c>
      <c r="NJ63" s="731">
        <v>0</v>
      </c>
      <c r="NK63" s="715">
        <v>56</v>
      </c>
      <c r="NL63" s="715">
        <v>0</v>
      </c>
      <c r="NM63" s="715">
        <v>57</v>
      </c>
      <c r="NN63" s="2946">
        <v>0</v>
      </c>
      <c r="NO63" s="715">
        <v>57</v>
      </c>
      <c r="NP63" s="715">
        <v>650</v>
      </c>
      <c r="NQ63" s="3206">
        <v>1</v>
      </c>
      <c r="NR63" s="3349">
        <v>1.524390243902439</v>
      </c>
      <c r="NS63" s="3206">
        <v>13</v>
      </c>
      <c r="NT63" s="3206">
        <v>10</v>
      </c>
      <c r="NU63" s="3207">
        <v>1.524390243902439</v>
      </c>
      <c r="NV63" s="3206">
        <v>12</v>
      </c>
      <c r="NW63" s="3206">
        <v>10</v>
      </c>
      <c r="NX63" s="3207">
        <v>1.524390243902439</v>
      </c>
      <c r="NY63" s="3206">
        <v>47</v>
      </c>
      <c r="NZ63" s="3206">
        <v>1</v>
      </c>
      <c r="OA63" s="3208">
        <v>1.524390243902439</v>
      </c>
      <c r="OB63" s="3206">
        <v>47</v>
      </c>
      <c r="OC63" s="714">
        <v>15</v>
      </c>
      <c r="OD63" s="2946">
        <v>23.041474654377883</v>
      </c>
      <c r="OE63" s="733">
        <v>55</v>
      </c>
      <c r="OF63" s="714" t="s">
        <v>31</v>
      </c>
      <c r="OG63" s="731" t="s">
        <v>31</v>
      </c>
      <c r="OH63" s="733" t="str">
        <f t="shared" si="52"/>
        <v>-</v>
      </c>
      <c r="OI63" s="981">
        <v>36.323529411764703</v>
      </c>
      <c r="OJ63" s="733">
        <f t="shared" si="126"/>
        <v>17</v>
      </c>
      <c r="OK63" s="1355" t="s">
        <v>3048</v>
      </c>
      <c r="OL63" s="1355" t="s">
        <v>3046</v>
      </c>
      <c r="OM63" s="1355">
        <v>25</v>
      </c>
      <c r="ON63" s="3559">
        <v>37.821482602118003</v>
      </c>
      <c r="OO63" s="1355">
        <v>19</v>
      </c>
      <c r="OP63" s="977"/>
      <c r="OQ63" s="712">
        <v>17</v>
      </c>
      <c r="OR63" s="712">
        <v>22.5</v>
      </c>
      <c r="OS63" s="712">
        <v>21.1</v>
      </c>
      <c r="OT63" s="712">
        <v>27.27272727272727</v>
      </c>
      <c r="OU63" s="712">
        <v>23.684210526315788</v>
      </c>
      <c r="OV63" s="712">
        <v>27.906976744186046</v>
      </c>
      <c r="OW63" s="699">
        <f t="shared" si="53"/>
        <v>3</v>
      </c>
      <c r="OX63" s="712">
        <v>23.24398575720485</v>
      </c>
      <c r="OY63" s="699">
        <f t="shared" si="53"/>
        <v>4</v>
      </c>
      <c r="OZ63" s="712">
        <v>34</v>
      </c>
      <c r="PA63" s="712">
        <v>2.5</v>
      </c>
      <c r="PB63" s="712">
        <v>0</v>
      </c>
      <c r="PC63" s="712">
        <v>0</v>
      </c>
      <c r="PD63" s="712">
        <v>0</v>
      </c>
      <c r="PE63" s="712">
        <v>0</v>
      </c>
      <c r="PF63" s="699">
        <f t="shared" si="54"/>
        <v>71</v>
      </c>
      <c r="PG63" s="712">
        <v>6.083333333333333</v>
      </c>
      <c r="PH63" s="699">
        <f t="shared" si="55"/>
        <v>59</v>
      </c>
      <c r="PI63" s="712">
        <v>27.906976744186046</v>
      </c>
      <c r="PJ63" s="699">
        <f t="shared" si="56"/>
        <v>30</v>
      </c>
      <c r="PK63" s="985">
        <v>29.327319090538182</v>
      </c>
      <c r="PL63" s="699">
        <f t="shared" si="56"/>
        <v>18</v>
      </c>
      <c r="PM63" s="985">
        <v>0</v>
      </c>
      <c r="PN63" s="985">
        <v>0</v>
      </c>
      <c r="PO63" s="699">
        <f t="shared" si="57"/>
        <v>37</v>
      </c>
      <c r="PP63" s="712">
        <v>0</v>
      </c>
      <c r="PQ63" s="985">
        <v>0</v>
      </c>
      <c r="PR63" s="699">
        <f t="shared" si="58"/>
        <v>24</v>
      </c>
      <c r="PS63" s="982">
        <v>35</v>
      </c>
      <c r="PT63" s="725">
        <v>57.142857142857139</v>
      </c>
      <c r="PU63" s="699">
        <v>4</v>
      </c>
      <c r="PV63" s="699">
        <v>67</v>
      </c>
      <c r="PW63" s="725">
        <v>89.552238805970148</v>
      </c>
      <c r="PX63" s="699">
        <v>1</v>
      </c>
      <c r="PY63" s="715">
        <v>33</v>
      </c>
      <c r="PZ63" s="725">
        <v>84.848484848484844</v>
      </c>
      <c r="QA63" s="699">
        <v>9</v>
      </c>
      <c r="QB63" s="982">
        <v>34</v>
      </c>
      <c r="QC63" s="715">
        <v>44.117647058823536</v>
      </c>
      <c r="QD63" s="699">
        <v>40</v>
      </c>
      <c r="QE63" s="716">
        <v>0</v>
      </c>
      <c r="QF63" s="3644">
        <v>0</v>
      </c>
      <c r="QG63" s="699">
        <v>23</v>
      </c>
      <c r="QH63" s="1363" t="s">
        <v>1627</v>
      </c>
      <c r="QI63" s="712">
        <v>77.777777777777786</v>
      </c>
      <c r="QJ63" s="712">
        <v>79.047619047619051</v>
      </c>
      <c r="QK63" s="699">
        <f t="shared" si="59"/>
        <v>33</v>
      </c>
      <c r="QL63" s="715">
        <v>105</v>
      </c>
      <c r="QM63" s="709">
        <v>66.129032258064512</v>
      </c>
      <c r="QN63" s="703">
        <v>61.111111111111114</v>
      </c>
      <c r="QO63" s="978">
        <v>14</v>
      </c>
      <c r="QP63" s="705">
        <v>54</v>
      </c>
      <c r="QQ63" s="3553">
        <v>97.674418604651152</v>
      </c>
      <c r="QR63" s="709">
        <v>126.1</v>
      </c>
      <c r="QS63" s="978">
        <f t="shared" si="60"/>
        <v>65</v>
      </c>
      <c r="QT63" s="703">
        <v>1008.8</v>
      </c>
      <c r="QU63" s="978">
        <f t="shared" si="61"/>
        <v>28</v>
      </c>
      <c r="QV63" s="703">
        <v>0</v>
      </c>
      <c r="QW63" s="978">
        <f t="shared" si="62"/>
        <v>31</v>
      </c>
      <c r="QX63" s="703">
        <v>0</v>
      </c>
      <c r="QY63" s="979">
        <f t="shared" si="63"/>
        <v>12</v>
      </c>
      <c r="QZ63" s="712">
        <v>0</v>
      </c>
      <c r="RA63" s="699">
        <v>30</v>
      </c>
      <c r="RB63" s="712">
        <v>86.46</v>
      </c>
      <c r="RC63" s="699">
        <v>65</v>
      </c>
      <c r="RD63" s="712">
        <v>0</v>
      </c>
      <c r="RE63" s="699">
        <v>24</v>
      </c>
      <c r="RF63" s="712">
        <v>0</v>
      </c>
      <c r="RG63" s="699">
        <v>32</v>
      </c>
      <c r="RH63" s="699">
        <v>0</v>
      </c>
      <c r="RI63" s="978">
        <f t="shared" si="64"/>
        <v>62</v>
      </c>
      <c r="RJ63" s="712">
        <v>0</v>
      </c>
      <c r="RK63" s="978">
        <f t="shared" si="64"/>
        <v>63</v>
      </c>
      <c r="RL63" s="712">
        <v>0</v>
      </c>
      <c r="RM63" s="978">
        <f t="shared" si="64"/>
        <v>46</v>
      </c>
      <c r="RN63" s="712">
        <v>0</v>
      </c>
      <c r="RO63" s="978">
        <f t="shared" si="64"/>
        <v>47</v>
      </c>
      <c r="RP63" s="712">
        <v>0</v>
      </c>
      <c r="RQ63" s="978">
        <f t="shared" si="65"/>
        <v>2</v>
      </c>
      <c r="RR63" s="712">
        <v>0</v>
      </c>
      <c r="RS63" s="978">
        <f t="shared" si="65"/>
        <v>1</v>
      </c>
      <c r="RT63" s="712">
        <v>0</v>
      </c>
      <c r="RU63" s="978">
        <f t="shared" si="65"/>
        <v>38</v>
      </c>
      <c r="RV63" s="712">
        <f t="shared" si="66"/>
        <v>0</v>
      </c>
      <c r="RW63" s="978">
        <f t="shared" si="67"/>
        <v>39</v>
      </c>
      <c r="RX63" s="712">
        <v>5</v>
      </c>
      <c r="RY63" s="712" t="s">
        <v>1632</v>
      </c>
      <c r="RZ63" s="712">
        <v>5</v>
      </c>
      <c r="SA63" s="712" t="s">
        <v>1632</v>
      </c>
      <c r="SB63" s="712">
        <v>0</v>
      </c>
      <c r="SC63" s="712" t="s">
        <v>1625</v>
      </c>
      <c r="SD63" s="712">
        <v>5</v>
      </c>
      <c r="SE63" s="712" t="s">
        <v>1632</v>
      </c>
      <c r="SF63" s="712">
        <v>0</v>
      </c>
      <c r="SG63" s="712" t="s">
        <v>1625</v>
      </c>
      <c r="SH63" s="712">
        <v>15</v>
      </c>
      <c r="SI63" s="699">
        <f t="shared" si="68"/>
        <v>37</v>
      </c>
      <c r="SJ63" s="712">
        <v>5</v>
      </c>
      <c r="SK63" s="712" t="s">
        <v>1632</v>
      </c>
      <c r="SL63" s="712">
        <v>5</v>
      </c>
      <c r="SM63" s="712" t="s">
        <v>1632</v>
      </c>
      <c r="SN63" s="712">
        <v>5</v>
      </c>
      <c r="SO63" s="712" t="s">
        <v>1632</v>
      </c>
      <c r="SP63" s="712">
        <v>0</v>
      </c>
      <c r="SQ63" s="712" t="s">
        <v>1625</v>
      </c>
      <c r="SR63" s="712">
        <v>15</v>
      </c>
      <c r="SS63" s="699">
        <f t="shared" si="69"/>
        <v>22</v>
      </c>
      <c r="ST63" s="712">
        <v>0</v>
      </c>
      <c r="SU63" s="712" t="s">
        <v>1625</v>
      </c>
      <c r="SV63" s="712">
        <v>0</v>
      </c>
      <c r="SW63" s="712" t="s">
        <v>1625</v>
      </c>
      <c r="SX63" s="712">
        <v>0</v>
      </c>
      <c r="SY63" s="712" t="s">
        <v>1625</v>
      </c>
      <c r="SZ63" s="712">
        <v>0</v>
      </c>
      <c r="TA63" s="699">
        <f t="shared" si="70"/>
        <v>72</v>
      </c>
      <c r="TB63" s="699">
        <v>10</v>
      </c>
      <c r="TC63" s="699" t="s">
        <v>1632</v>
      </c>
      <c r="TD63" s="699">
        <v>10</v>
      </c>
      <c r="TE63" s="699" t="s">
        <v>1632</v>
      </c>
      <c r="TF63" s="699">
        <v>0</v>
      </c>
      <c r="TG63" s="699" t="s">
        <v>1625</v>
      </c>
      <c r="TH63" s="699">
        <v>0</v>
      </c>
      <c r="TI63" s="699" t="s">
        <v>1625</v>
      </c>
      <c r="TJ63" s="699">
        <v>20</v>
      </c>
      <c r="TK63" s="699">
        <f t="shared" si="71"/>
        <v>50</v>
      </c>
      <c r="TL63" s="989">
        <v>10</v>
      </c>
      <c r="TM63" s="989">
        <v>0</v>
      </c>
      <c r="TN63" s="989">
        <v>0</v>
      </c>
      <c r="TO63" s="989">
        <v>0</v>
      </c>
      <c r="TP63" s="989">
        <v>10</v>
      </c>
      <c r="TQ63" s="699">
        <f t="shared" si="72"/>
        <v>55</v>
      </c>
      <c r="TR63" s="712" t="s">
        <v>1632</v>
      </c>
      <c r="TS63" s="712" t="s">
        <v>1625</v>
      </c>
      <c r="TT63" s="712" t="s">
        <v>1625</v>
      </c>
      <c r="TU63" s="712" t="s">
        <v>1625</v>
      </c>
      <c r="TV63" s="712">
        <v>5</v>
      </c>
      <c r="TW63" s="712">
        <v>0</v>
      </c>
      <c r="TX63" s="712">
        <v>0</v>
      </c>
      <c r="TY63" s="712">
        <v>0</v>
      </c>
      <c r="TZ63" s="712">
        <v>5</v>
      </c>
      <c r="UA63" s="699">
        <f t="shared" si="73"/>
        <v>75</v>
      </c>
      <c r="UB63" s="712">
        <v>10</v>
      </c>
      <c r="UC63" s="712">
        <v>0</v>
      </c>
      <c r="UD63" s="712">
        <v>0</v>
      </c>
      <c r="UE63" s="712">
        <v>0</v>
      </c>
      <c r="UF63" s="712">
        <v>10</v>
      </c>
      <c r="UG63" s="699">
        <f t="shared" si="74"/>
        <v>56</v>
      </c>
      <c r="UH63" s="715">
        <v>0</v>
      </c>
      <c r="UI63" s="712">
        <v>0</v>
      </c>
      <c r="UJ63" s="699">
        <v>25</v>
      </c>
      <c r="UK63" s="715">
        <v>1</v>
      </c>
      <c r="UL63" s="712">
        <v>63.051702395964689</v>
      </c>
      <c r="UM63" s="699">
        <v>3</v>
      </c>
      <c r="UN63" s="715">
        <v>0</v>
      </c>
      <c r="UO63" s="712">
        <v>0</v>
      </c>
      <c r="UP63" s="699">
        <v>43</v>
      </c>
      <c r="UQ63" s="715">
        <v>0</v>
      </c>
      <c r="UR63" s="712">
        <v>0</v>
      </c>
      <c r="US63" s="699">
        <v>43</v>
      </c>
      <c r="UT63" s="712">
        <v>63.1</v>
      </c>
      <c r="UU63" s="699">
        <v>11</v>
      </c>
      <c r="UV63" s="712">
        <v>63.1</v>
      </c>
      <c r="UW63" s="699">
        <v>11</v>
      </c>
      <c r="UX63" s="1099">
        <v>0</v>
      </c>
      <c r="UY63" s="699">
        <v>42</v>
      </c>
      <c r="UZ63" s="989">
        <v>0</v>
      </c>
      <c r="VA63" s="989">
        <v>73</v>
      </c>
      <c r="VB63" s="989">
        <v>0.155</v>
      </c>
      <c r="VC63" s="989">
        <v>8</v>
      </c>
      <c r="VD63" s="989">
        <v>0</v>
      </c>
      <c r="VE63" s="989">
        <v>51</v>
      </c>
      <c r="VF63" s="989">
        <v>5.1999999999999998E-2</v>
      </c>
      <c r="VG63" s="989">
        <v>4</v>
      </c>
      <c r="VH63" s="989">
        <v>0</v>
      </c>
      <c r="VI63" s="989">
        <v>44</v>
      </c>
      <c r="VJ63" s="989">
        <v>0</v>
      </c>
      <c r="VK63" s="989">
        <v>44</v>
      </c>
      <c r="VL63" s="989">
        <v>0</v>
      </c>
      <c r="VM63" s="989">
        <v>7</v>
      </c>
      <c r="VN63" s="989">
        <v>0</v>
      </c>
      <c r="VO63" s="989">
        <v>7</v>
      </c>
      <c r="VP63" s="989">
        <v>1</v>
      </c>
      <c r="VQ63" s="989">
        <v>59.701492537313435</v>
      </c>
      <c r="VR63" s="989">
        <v>50</v>
      </c>
      <c r="VS63" s="989">
        <v>1</v>
      </c>
      <c r="VT63" s="989">
        <v>59.701492537313435</v>
      </c>
      <c r="VU63" s="989">
        <v>28</v>
      </c>
      <c r="VV63" s="989">
        <v>0</v>
      </c>
      <c r="VW63" s="989">
        <v>0</v>
      </c>
      <c r="VX63" s="989">
        <v>65</v>
      </c>
      <c r="VY63" s="989">
        <v>1</v>
      </c>
      <c r="VZ63" s="989">
        <v>59.701492537313435</v>
      </c>
      <c r="WA63" s="989">
        <v>60</v>
      </c>
      <c r="WB63" s="989">
        <v>8</v>
      </c>
      <c r="WC63" s="989">
        <v>477.61194029850748</v>
      </c>
      <c r="WD63" s="989">
        <v>38</v>
      </c>
      <c r="WE63" s="989">
        <v>3</v>
      </c>
      <c r="WF63" s="989">
        <v>179.1044776119403</v>
      </c>
      <c r="WG63" s="989">
        <v>36</v>
      </c>
      <c r="WH63" s="989">
        <v>0</v>
      </c>
      <c r="WI63" s="989">
        <v>51</v>
      </c>
      <c r="WJ63" s="989">
        <v>0</v>
      </c>
      <c r="WK63" s="989">
        <v>10</v>
      </c>
      <c r="WL63" s="989">
        <v>0</v>
      </c>
      <c r="WM63" s="989">
        <v>2</v>
      </c>
      <c r="WN63" s="989">
        <v>0</v>
      </c>
      <c r="WO63" s="989">
        <v>51</v>
      </c>
      <c r="WP63" s="989">
        <v>0</v>
      </c>
      <c r="WQ63" s="989">
        <v>19</v>
      </c>
      <c r="WR63" s="989">
        <v>0</v>
      </c>
      <c r="WS63" s="989">
        <v>31</v>
      </c>
      <c r="WT63" s="989">
        <v>0</v>
      </c>
      <c r="WU63" s="989">
        <v>25</v>
      </c>
      <c r="WV63" s="989">
        <v>0</v>
      </c>
      <c r="WW63" s="989">
        <v>12</v>
      </c>
      <c r="WX63" s="989">
        <v>0</v>
      </c>
      <c r="WY63" s="989">
        <v>41</v>
      </c>
      <c r="WZ63" s="712">
        <v>1063.83</v>
      </c>
      <c r="XA63" s="699">
        <v>1</v>
      </c>
      <c r="XB63" s="712">
        <v>957.45</v>
      </c>
      <c r="XC63" s="712">
        <v>11</v>
      </c>
      <c r="XD63" s="712">
        <v>0</v>
      </c>
      <c r="XE63" s="699">
        <v>43</v>
      </c>
      <c r="XF63" s="712">
        <v>0</v>
      </c>
      <c r="XG63" s="712">
        <v>23</v>
      </c>
      <c r="XH63" s="712">
        <v>0</v>
      </c>
      <c r="XI63" s="699">
        <v>28</v>
      </c>
      <c r="XJ63" s="712">
        <v>319.14999999999998</v>
      </c>
      <c r="XK63" s="699">
        <v>3</v>
      </c>
      <c r="XL63" s="712">
        <v>0</v>
      </c>
      <c r="XM63" s="699">
        <v>63</v>
      </c>
      <c r="XO63" s="714"/>
      <c r="XP63" s="725"/>
      <c r="XQ63" s="715"/>
      <c r="XR63" s="714"/>
      <c r="XS63" s="725"/>
      <c r="XT63" s="715"/>
      <c r="XU63" s="715"/>
      <c r="XV63" s="712"/>
      <c r="XW63" s="715"/>
      <c r="XX63" s="1169">
        <v>35</v>
      </c>
      <c r="XY63" s="1174">
        <v>8.5714285714285712</v>
      </c>
      <c r="XZ63" s="1168">
        <f t="shared" si="75"/>
        <v>4</v>
      </c>
      <c r="YA63" s="715">
        <v>70</v>
      </c>
      <c r="YB63" s="725">
        <v>47.142857142857139</v>
      </c>
      <c r="YC63" s="715">
        <f t="shared" si="76"/>
        <v>1</v>
      </c>
      <c r="YD63" s="714">
        <v>36</v>
      </c>
      <c r="YE63" s="725">
        <v>5.7142857142857144</v>
      </c>
      <c r="YF63" s="715">
        <f t="shared" si="77"/>
        <v>18</v>
      </c>
      <c r="YG63" s="699">
        <v>69</v>
      </c>
      <c r="YH63" s="1099">
        <v>4.3478260869565215</v>
      </c>
      <c r="YI63" s="715">
        <f t="shared" si="78"/>
        <v>6</v>
      </c>
      <c r="YJ63" s="714">
        <v>36</v>
      </c>
      <c r="YK63" s="712">
        <v>14.285714285714285</v>
      </c>
      <c r="YL63" s="715">
        <f t="shared" si="79"/>
        <v>6</v>
      </c>
      <c r="YM63" s="699">
        <v>69</v>
      </c>
      <c r="YN63" s="712">
        <v>10.144927536231885</v>
      </c>
      <c r="YO63" s="715">
        <f t="shared" si="80"/>
        <v>3</v>
      </c>
      <c r="YP63" s="1178">
        <v>33.333333333333329</v>
      </c>
      <c r="YQ63" s="1099">
        <v>0</v>
      </c>
      <c r="YR63" s="1099">
        <v>0</v>
      </c>
      <c r="YS63" s="1099">
        <v>0</v>
      </c>
      <c r="YT63" s="1099">
        <v>33.333333333333329</v>
      </c>
      <c r="YU63" s="1099">
        <v>0</v>
      </c>
      <c r="YV63" s="1099">
        <v>0</v>
      </c>
      <c r="YW63" s="1099">
        <v>0</v>
      </c>
      <c r="YX63" s="1099">
        <v>0</v>
      </c>
      <c r="YY63" s="1099">
        <v>66.666666666666657</v>
      </c>
      <c r="YZ63" s="1099">
        <v>0</v>
      </c>
      <c r="ZA63" s="1188">
        <v>3</v>
      </c>
      <c r="ZB63" s="985">
        <v>36.363636363636367</v>
      </c>
      <c r="ZC63" s="985">
        <v>12.121212121212121</v>
      </c>
      <c r="ZD63" s="985">
        <v>3.0303030303030303</v>
      </c>
      <c r="ZE63" s="985">
        <v>0</v>
      </c>
      <c r="ZF63" s="985">
        <v>6.0606060606060606</v>
      </c>
      <c r="ZG63" s="985">
        <v>0</v>
      </c>
      <c r="ZH63" s="985">
        <v>24.242424242424242</v>
      </c>
      <c r="ZI63" s="985">
        <v>6.0606060606060606</v>
      </c>
      <c r="ZJ63" s="985">
        <v>6.0606060606060606</v>
      </c>
      <c r="ZK63" s="985">
        <v>27.27272727272727</v>
      </c>
      <c r="ZL63" s="985">
        <v>15.151515151515152</v>
      </c>
      <c r="ZM63" s="699">
        <v>33</v>
      </c>
      <c r="ZN63" s="714" t="s">
        <v>1650</v>
      </c>
      <c r="ZO63" s="715" t="s">
        <v>1651</v>
      </c>
      <c r="ZP63" s="715" t="s">
        <v>1651</v>
      </c>
      <c r="ZQ63" s="715" t="s">
        <v>1650</v>
      </c>
      <c r="ZR63" s="715" t="s">
        <v>1634</v>
      </c>
      <c r="ZS63" s="715" t="s">
        <v>1650</v>
      </c>
      <c r="ZT63" s="715">
        <v>2</v>
      </c>
      <c r="ZU63" s="715">
        <v>0</v>
      </c>
      <c r="ZV63" s="715">
        <v>0</v>
      </c>
      <c r="ZW63" s="715">
        <v>2</v>
      </c>
      <c r="ZX63" s="715">
        <v>1</v>
      </c>
      <c r="ZY63" s="715">
        <v>2</v>
      </c>
      <c r="ZZ63" s="715">
        <f t="shared" si="81"/>
        <v>7</v>
      </c>
      <c r="AAA63" s="715">
        <f t="shared" si="82"/>
        <v>14</v>
      </c>
      <c r="AAB63" s="716" t="s">
        <v>31</v>
      </c>
      <c r="AAC63" s="712" t="s">
        <v>31</v>
      </c>
      <c r="AAD63" s="712" t="s">
        <v>31</v>
      </c>
      <c r="AAE63" s="712" t="s">
        <v>31</v>
      </c>
      <c r="AAF63" s="712" t="s">
        <v>31</v>
      </c>
      <c r="AAG63" s="712" t="s">
        <v>31</v>
      </c>
      <c r="AAH63" s="714">
        <v>1</v>
      </c>
      <c r="AAI63" s="715">
        <v>3</v>
      </c>
      <c r="AAJ63" s="715">
        <v>1</v>
      </c>
      <c r="AAK63" s="715">
        <v>1</v>
      </c>
      <c r="AAL63" s="715">
        <v>1</v>
      </c>
      <c r="AAM63" s="733">
        <v>1</v>
      </c>
      <c r="AAN63" s="2996">
        <v>1.5267175572519083</v>
      </c>
      <c r="AAO63" s="2954">
        <f t="shared" si="83"/>
        <v>15</v>
      </c>
      <c r="AAP63" s="2995">
        <v>4.5801526717557257</v>
      </c>
      <c r="AAQ63" s="2954">
        <f t="shared" si="84"/>
        <v>3</v>
      </c>
      <c r="AAR63" s="2995">
        <v>1.5267175572519083</v>
      </c>
      <c r="AAS63" s="2954">
        <f t="shared" si="85"/>
        <v>5</v>
      </c>
      <c r="AAT63" s="2995">
        <v>1.5267175572519083</v>
      </c>
      <c r="AAU63" s="2954">
        <f t="shared" si="86"/>
        <v>33</v>
      </c>
      <c r="AAV63" s="2995">
        <v>1.5267175572519083</v>
      </c>
      <c r="AAW63" s="2954">
        <f t="shared" si="87"/>
        <v>14</v>
      </c>
      <c r="AAX63" s="2995">
        <v>1.5267175572519083</v>
      </c>
      <c r="AAY63" s="2954">
        <f t="shared" si="88"/>
        <v>14</v>
      </c>
      <c r="AAZ63" s="982">
        <v>1</v>
      </c>
      <c r="ABA63" s="699">
        <v>1</v>
      </c>
      <c r="ABB63" s="699">
        <v>1</v>
      </c>
      <c r="ABC63" s="2988">
        <v>1.5267175572519083</v>
      </c>
      <c r="ABD63" s="2954">
        <f t="shared" si="89"/>
        <v>9</v>
      </c>
      <c r="ABE63" s="2955">
        <v>1.5267175572519083</v>
      </c>
      <c r="ABF63" s="2954">
        <f t="shared" si="89"/>
        <v>2</v>
      </c>
      <c r="ABG63" s="2955">
        <v>1.5267175572519083</v>
      </c>
      <c r="ABH63" s="2993">
        <f t="shared" si="89"/>
        <v>2</v>
      </c>
      <c r="ABI63" s="982">
        <v>4</v>
      </c>
      <c r="ABJ63" s="731">
        <v>6.1255742725880555</v>
      </c>
      <c r="ABK63" s="715">
        <f t="shared" si="90"/>
        <v>2</v>
      </c>
      <c r="ABL63" s="716" t="s">
        <v>106</v>
      </c>
      <c r="ABM63" s="712" t="s">
        <v>106</v>
      </c>
      <c r="ABN63" s="715">
        <v>3</v>
      </c>
      <c r="ABO63" s="715">
        <v>3</v>
      </c>
      <c r="ABP63" s="715">
        <f t="shared" si="91"/>
        <v>6</v>
      </c>
      <c r="ABQ63" s="715">
        <f t="shared" si="92"/>
        <v>1</v>
      </c>
      <c r="ABR63" s="1201" t="s">
        <v>1632</v>
      </c>
      <c r="ABS63" s="1202" t="s">
        <v>1632</v>
      </c>
      <c r="ABT63" s="1202" t="s">
        <v>1625</v>
      </c>
      <c r="ABU63" s="1202" t="s">
        <v>1632</v>
      </c>
      <c r="ABV63" s="725">
        <v>5</v>
      </c>
      <c r="ABW63" s="725">
        <v>5</v>
      </c>
      <c r="ABX63" s="725">
        <v>0</v>
      </c>
      <c r="ABY63" s="725">
        <v>5</v>
      </c>
      <c r="ABZ63" s="715">
        <f t="shared" si="93"/>
        <v>15</v>
      </c>
      <c r="ACA63" s="715">
        <f t="shared" si="94"/>
        <v>20</v>
      </c>
      <c r="ACB63" s="983" t="s">
        <v>1625</v>
      </c>
      <c r="ACC63" s="725" t="s">
        <v>1625</v>
      </c>
      <c r="ACD63" s="725" t="s">
        <v>1625</v>
      </c>
      <c r="ACE63" s="725" t="s">
        <v>1625</v>
      </c>
      <c r="ACF63" s="725">
        <v>0</v>
      </c>
      <c r="ACG63" s="725">
        <v>0</v>
      </c>
      <c r="ACH63" s="725">
        <v>0</v>
      </c>
      <c r="ACI63" s="725">
        <v>0</v>
      </c>
      <c r="ACJ63" s="715">
        <f t="shared" si="95"/>
        <v>0</v>
      </c>
      <c r="ACK63" s="715">
        <f t="shared" si="96"/>
        <v>74</v>
      </c>
      <c r="ACL63" s="982">
        <v>0</v>
      </c>
      <c r="ACM63" s="715">
        <v>0</v>
      </c>
      <c r="ACN63" s="1089">
        <v>0</v>
      </c>
      <c r="ACO63" s="715">
        <v>75</v>
      </c>
      <c r="ACP63" s="1089">
        <v>0</v>
      </c>
      <c r="ACQ63" s="980" t="s">
        <v>31</v>
      </c>
      <c r="ACR63" s="982">
        <v>0</v>
      </c>
      <c r="ACS63" s="1090">
        <v>75</v>
      </c>
      <c r="ACT63" s="983" t="s">
        <v>1625</v>
      </c>
      <c r="ACU63" s="725" t="s">
        <v>1625</v>
      </c>
      <c r="ACV63" s="725" t="s">
        <v>1625</v>
      </c>
      <c r="ACW63" s="725" t="s">
        <v>1625</v>
      </c>
      <c r="ACX63" s="725">
        <v>0</v>
      </c>
      <c r="ACY63" s="725">
        <v>0</v>
      </c>
      <c r="ACZ63" s="725">
        <v>0</v>
      </c>
      <c r="ADA63" s="725">
        <v>0</v>
      </c>
      <c r="ADB63" s="715">
        <f t="shared" si="97"/>
        <v>0</v>
      </c>
      <c r="ADC63" s="715">
        <f t="shared" si="98"/>
        <v>28</v>
      </c>
      <c r="ADD63" s="984" t="s">
        <v>1625</v>
      </c>
      <c r="ADE63" s="985" t="s">
        <v>1625</v>
      </c>
      <c r="ADF63" s="985" t="s">
        <v>1632</v>
      </c>
      <c r="ADG63" s="985" t="s">
        <v>1625</v>
      </c>
      <c r="ADH63" s="985">
        <v>0</v>
      </c>
      <c r="ADI63" s="985">
        <v>0</v>
      </c>
      <c r="ADJ63" s="985">
        <v>5</v>
      </c>
      <c r="ADK63" s="985">
        <v>0</v>
      </c>
      <c r="ADL63" s="715">
        <f t="shared" si="99"/>
        <v>5</v>
      </c>
      <c r="ADM63" s="715">
        <f t="shared" si="100"/>
        <v>58</v>
      </c>
      <c r="ADN63" s="1169">
        <v>0</v>
      </c>
      <c r="ADO63" s="1168">
        <v>0</v>
      </c>
      <c r="ADP63" s="1168">
        <v>0</v>
      </c>
      <c r="ADQ63" s="989">
        <v>0</v>
      </c>
      <c r="ADR63" s="989">
        <v>0</v>
      </c>
      <c r="ADS63" s="989">
        <v>0</v>
      </c>
      <c r="ADT63" s="989">
        <v>38</v>
      </c>
      <c r="ADU63" s="989">
        <v>0</v>
      </c>
      <c r="ADV63" s="989">
        <v>0</v>
      </c>
      <c r="ADW63" s="989">
        <v>0</v>
      </c>
      <c r="ADX63" s="989">
        <v>0</v>
      </c>
      <c r="ADY63" s="989">
        <v>0</v>
      </c>
      <c r="ADZ63" s="989">
        <v>0</v>
      </c>
      <c r="AEA63" s="989">
        <v>50</v>
      </c>
      <c r="AEB63" s="989">
        <v>0</v>
      </c>
      <c r="AEC63" s="989">
        <v>0</v>
      </c>
      <c r="AED63" s="989">
        <v>0</v>
      </c>
      <c r="AEE63" s="989">
        <v>0</v>
      </c>
      <c r="AEF63" s="989">
        <v>0</v>
      </c>
      <c r="AEG63" s="989">
        <v>0</v>
      </c>
      <c r="AEH63" s="729">
        <v>71</v>
      </c>
      <c r="AEI63" s="987"/>
      <c r="AEM63" s="715">
        <v>97</v>
      </c>
      <c r="AEN63" s="715">
        <v>75</v>
      </c>
      <c r="AEO63" s="989">
        <v>4</v>
      </c>
      <c r="AEP63" s="1099">
        <v>5.3333333333333339</v>
      </c>
      <c r="AEQ63" s="989">
        <v>9</v>
      </c>
      <c r="AER63" s="989">
        <v>1</v>
      </c>
      <c r="AES63" s="989">
        <v>25</v>
      </c>
      <c r="AET63" s="1099">
        <v>5</v>
      </c>
      <c r="AEU63" s="989">
        <v>2</v>
      </c>
      <c r="AEV63" s="989">
        <v>0</v>
      </c>
      <c r="AEW63" s="989">
        <v>4</v>
      </c>
      <c r="AEX63" s="989">
        <v>0</v>
      </c>
      <c r="AEY63" s="989">
        <v>63</v>
      </c>
      <c r="AEZ63" s="1667">
        <v>75</v>
      </c>
      <c r="AFA63" s="1668">
        <v>2.3466666666666667</v>
      </c>
      <c r="AFB63" s="1667">
        <f t="shared" si="101"/>
        <v>26</v>
      </c>
      <c r="AFC63" s="1168">
        <v>4</v>
      </c>
      <c r="AFD63" s="1099">
        <v>25</v>
      </c>
      <c r="AFE63" s="989">
        <f t="shared" si="102"/>
        <v>59</v>
      </c>
      <c r="AFF63" s="715">
        <v>5</v>
      </c>
      <c r="AFG63" s="985">
        <v>20</v>
      </c>
      <c r="AFH63" s="699">
        <f t="shared" si="103"/>
        <v>34</v>
      </c>
      <c r="AFI63" s="989">
        <v>72</v>
      </c>
      <c r="AFJ63" s="715">
        <v>10</v>
      </c>
      <c r="AFK63" s="985">
        <v>13.888888888888889</v>
      </c>
      <c r="AFL63" s="699">
        <f t="shared" si="104"/>
        <v>15</v>
      </c>
      <c r="AFM63" s="707">
        <v>21</v>
      </c>
      <c r="AFN63" s="990">
        <v>0</v>
      </c>
      <c r="AFO63" s="719">
        <v>0</v>
      </c>
      <c r="AFP63" s="979">
        <f t="shared" si="105"/>
        <v>37</v>
      </c>
      <c r="AFQ63" s="715">
        <v>0</v>
      </c>
      <c r="AFR63" s="699">
        <f t="shared" si="105"/>
        <v>73</v>
      </c>
      <c r="AFS63" s="715" t="s">
        <v>31</v>
      </c>
      <c r="AFT63" s="715" t="s">
        <v>31</v>
      </c>
      <c r="AFU63" s="985" t="s">
        <v>31</v>
      </c>
      <c r="AFV63" s="699" t="str">
        <f t="shared" si="106"/>
        <v>-</v>
      </c>
      <c r="AFW63" s="715" t="s">
        <v>31</v>
      </c>
      <c r="AFX63" s="715" t="s">
        <v>31</v>
      </c>
      <c r="AFY63" s="712" t="s">
        <v>31</v>
      </c>
      <c r="AFZ63" s="699" t="str">
        <f t="shared" si="107"/>
        <v>-</v>
      </c>
      <c r="AGA63" s="712">
        <v>41.666666666666671</v>
      </c>
      <c r="AGB63" s="712">
        <v>50</v>
      </c>
      <c r="AGC63" s="712">
        <v>8.3333333333333321</v>
      </c>
      <c r="AGD63" s="712">
        <v>0</v>
      </c>
      <c r="AGE63" s="712">
        <v>0</v>
      </c>
      <c r="AGF63" s="712">
        <v>0</v>
      </c>
      <c r="AGG63" s="712">
        <v>0</v>
      </c>
      <c r="AGH63" s="712">
        <v>0</v>
      </c>
      <c r="AGI63" s="712">
        <v>0</v>
      </c>
      <c r="AGJ63" s="715">
        <v>5</v>
      </c>
      <c r="AGK63" s="715">
        <v>6</v>
      </c>
      <c r="AGL63" s="715">
        <v>1</v>
      </c>
      <c r="AGM63" s="715">
        <v>0</v>
      </c>
      <c r="AGN63" s="715">
        <v>0</v>
      </c>
      <c r="AGO63" s="715">
        <v>0</v>
      </c>
      <c r="AGP63" s="715">
        <v>0</v>
      </c>
      <c r="AGQ63" s="715">
        <v>0</v>
      </c>
      <c r="AGR63" s="715">
        <v>0</v>
      </c>
      <c r="AGS63" s="715">
        <v>12</v>
      </c>
      <c r="AGT63" s="712" t="s">
        <v>31</v>
      </c>
      <c r="AGU63" s="712" t="s">
        <v>31</v>
      </c>
      <c r="AGV63" s="712" t="s">
        <v>31</v>
      </c>
      <c r="AGW63" s="712" t="s">
        <v>31</v>
      </c>
      <c r="AGX63" s="712" t="s">
        <v>31</v>
      </c>
      <c r="AGY63" s="712" t="s">
        <v>31</v>
      </c>
      <c r="AGZ63" s="712" t="s">
        <v>31</v>
      </c>
      <c r="AHA63" s="712" t="s">
        <v>31</v>
      </c>
      <c r="AHB63" s="712" t="s">
        <v>31</v>
      </c>
      <c r="AHC63" s="715">
        <v>0</v>
      </c>
      <c r="AHD63" s="715">
        <v>0</v>
      </c>
      <c r="AHE63" s="715">
        <v>0</v>
      </c>
      <c r="AHF63" s="715">
        <v>0</v>
      </c>
      <c r="AHG63" s="715">
        <v>0</v>
      </c>
      <c r="AHH63" s="715">
        <v>0</v>
      </c>
      <c r="AHI63" s="715">
        <v>0</v>
      </c>
      <c r="AHJ63" s="715">
        <v>0</v>
      </c>
      <c r="AHK63" s="715">
        <v>0</v>
      </c>
      <c r="AHL63" s="715">
        <v>0</v>
      </c>
      <c r="AHM63" s="712" t="s">
        <v>31</v>
      </c>
      <c r="AHN63" s="712" t="s">
        <v>31</v>
      </c>
      <c r="AHO63" s="712" t="s">
        <v>31</v>
      </c>
      <c r="AHP63" s="712" t="s">
        <v>31</v>
      </c>
      <c r="AHQ63" s="712" t="s">
        <v>31</v>
      </c>
      <c r="AHR63" s="712" t="s">
        <v>31</v>
      </c>
      <c r="AHS63" s="712" t="s">
        <v>31</v>
      </c>
      <c r="AHT63" s="712" t="s">
        <v>31</v>
      </c>
      <c r="AHU63" s="712" t="s">
        <v>31</v>
      </c>
      <c r="AHV63" s="715">
        <v>0</v>
      </c>
      <c r="AHW63" s="715">
        <v>0</v>
      </c>
      <c r="AHX63" s="715">
        <v>0</v>
      </c>
      <c r="AHY63" s="715">
        <v>0</v>
      </c>
      <c r="AHZ63" s="715">
        <v>0</v>
      </c>
      <c r="AIA63" s="715">
        <v>0</v>
      </c>
      <c r="AIB63" s="715">
        <v>0</v>
      </c>
      <c r="AIC63" s="715">
        <v>0</v>
      </c>
      <c r="AID63" s="715">
        <v>0</v>
      </c>
      <c r="AIE63" s="715">
        <v>0</v>
      </c>
      <c r="AIF63" s="712" t="s">
        <v>1624</v>
      </c>
      <c r="AIG63" s="712" t="s">
        <v>1623</v>
      </c>
      <c r="AIH63" s="709">
        <v>5</v>
      </c>
      <c r="AII63" s="978">
        <f t="shared" si="108"/>
        <v>30</v>
      </c>
      <c r="AIJ63" s="703" t="s">
        <v>1626</v>
      </c>
      <c r="AIK63" s="703" t="s">
        <v>1625</v>
      </c>
      <c r="AIL63" s="703" t="s">
        <v>1625</v>
      </c>
      <c r="AIM63" s="701" t="s">
        <v>1625</v>
      </c>
      <c r="AIN63" s="712" t="s">
        <v>1626</v>
      </c>
      <c r="AIO63" s="712" t="s">
        <v>1623</v>
      </c>
      <c r="AIP63" s="712" t="s">
        <v>1627</v>
      </c>
      <c r="AIQ63" s="712" t="s">
        <v>1627</v>
      </c>
      <c r="AIR63" s="712" t="s">
        <v>1625</v>
      </c>
      <c r="AIS63" s="712" t="s">
        <v>1685</v>
      </c>
      <c r="AIT63" s="712" t="s">
        <v>1641</v>
      </c>
      <c r="AIU63" s="712" t="s">
        <v>1642</v>
      </c>
      <c r="AIV63" s="712" t="s">
        <v>1792</v>
      </c>
      <c r="AIW63" s="699">
        <v>70</v>
      </c>
      <c r="AIX63" s="699">
        <v>4</v>
      </c>
      <c r="AIY63" s="985">
        <v>5.7</v>
      </c>
      <c r="AIZ63" s="699">
        <v>0</v>
      </c>
      <c r="AJA63" s="712">
        <v>0</v>
      </c>
      <c r="AJB63" s="699">
        <f t="shared" si="109"/>
        <v>26</v>
      </c>
      <c r="AJC63" s="712">
        <v>0</v>
      </c>
      <c r="AJD63" s="978">
        <f t="shared" si="110"/>
        <v>25</v>
      </c>
      <c r="AJE63" s="712" t="s">
        <v>1625</v>
      </c>
      <c r="AJF63" s="712" t="s">
        <v>1625</v>
      </c>
      <c r="AJG63" s="712" t="s">
        <v>1625</v>
      </c>
      <c r="AJH63" s="712" t="s">
        <v>1625</v>
      </c>
      <c r="AJI63" s="712">
        <v>63.1</v>
      </c>
      <c r="AJJ63" s="699">
        <f t="shared" si="111"/>
        <v>3</v>
      </c>
      <c r="AJK63" s="715">
        <v>1</v>
      </c>
      <c r="AJL63" s="712">
        <v>0</v>
      </c>
      <c r="AJM63" s="699">
        <f t="shared" si="112"/>
        <v>39</v>
      </c>
      <c r="AJN63" s="715">
        <v>0</v>
      </c>
      <c r="AJO63" s="712">
        <v>0</v>
      </c>
      <c r="AJP63" s="699">
        <f t="shared" si="113"/>
        <v>17</v>
      </c>
      <c r="AJQ63" s="715">
        <v>0</v>
      </c>
      <c r="AJR63" s="712">
        <v>0</v>
      </c>
      <c r="AJS63" s="699">
        <f t="shared" si="114"/>
        <v>29</v>
      </c>
      <c r="AJT63" s="715">
        <v>0</v>
      </c>
      <c r="AJU63" s="712">
        <v>0</v>
      </c>
      <c r="AJV63" s="715">
        <v>0</v>
      </c>
      <c r="AJW63" s="712">
        <v>0</v>
      </c>
      <c r="AJX63" s="699">
        <f t="shared" si="115"/>
        <v>26</v>
      </c>
      <c r="AJY63" s="715">
        <v>0</v>
      </c>
      <c r="AJZ63" s="712">
        <v>0</v>
      </c>
      <c r="AKA63" s="699">
        <f t="shared" si="116"/>
        <v>9</v>
      </c>
      <c r="AKB63" s="715">
        <v>0</v>
      </c>
      <c r="AKC63" s="712">
        <v>0</v>
      </c>
      <c r="AKD63" s="699">
        <f t="shared" si="117"/>
        <v>55</v>
      </c>
      <c r="AKE63" s="715">
        <v>0</v>
      </c>
      <c r="AKF63" s="715">
        <v>100</v>
      </c>
      <c r="AKG63" s="715">
        <v>0</v>
      </c>
      <c r="AKH63" s="715">
        <v>0</v>
      </c>
      <c r="AKI63" s="715">
        <v>0</v>
      </c>
      <c r="AKJ63" s="715">
        <v>0</v>
      </c>
      <c r="AKK63" s="715">
        <v>100</v>
      </c>
      <c r="AKL63" s="715">
        <v>0</v>
      </c>
      <c r="AKM63" s="715">
        <v>0</v>
      </c>
      <c r="AKN63" s="715">
        <v>0</v>
      </c>
      <c r="AKO63" s="715">
        <v>0</v>
      </c>
      <c r="AKP63" s="712">
        <v>1.0309999999999999</v>
      </c>
      <c r="AKQ63" s="699">
        <f t="shared" si="118"/>
        <v>1</v>
      </c>
      <c r="AKR63" s="712" t="s">
        <v>31</v>
      </c>
      <c r="AKS63" s="699" t="str">
        <f t="shared" si="118"/>
        <v>-</v>
      </c>
      <c r="AKT63" s="712" t="s">
        <v>31</v>
      </c>
      <c r="AKU63" s="699" t="str">
        <f t="shared" si="127"/>
        <v>-</v>
      </c>
      <c r="AKV63" s="712" t="s">
        <v>31</v>
      </c>
      <c r="AKW63" s="699" t="str">
        <f t="shared" si="128"/>
        <v>-</v>
      </c>
      <c r="AKX63" s="712" t="s">
        <v>31</v>
      </c>
      <c r="AKY63" s="712">
        <v>1.0309999999999999</v>
      </c>
      <c r="AKZ63" s="712" t="s">
        <v>31</v>
      </c>
      <c r="ALA63" s="699" t="str">
        <f t="shared" si="129"/>
        <v>-</v>
      </c>
      <c r="ALB63" s="712" t="s">
        <v>31</v>
      </c>
      <c r="ALC63" s="699" t="str">
        <f t="shared" si="130"/>
        <v>-</v>
      </c>
      <c r="ALD63" s="712" t="s">
        <v>31</v>
      </c>
      <c r="ALE63" s="699" t="str">
        <f t="shared" si="131"/>
        <v>-</v>
      </c>
      <c r="ALF63" s="712" t="s">
        <v>31</v>
      </c>
      <c r="ALG63" s="712"/>
      <c r="ALH63" s="1706">
        <v>43.045484508899143</v>
      </c>
      <c r="ALI63" s="729">
        <v>14</v>
      </c>
      <c r="ALJ63" s="729">
        <v>5</v>
      </c>
      <c r="ALK63" s="729">
        <v>650</v>
      </c>
      <c r="ALL63" s="729">
        <v>21.538461538461537</v>
      </c>
      <c r="ALM63" s="729">
        <v>7.6923076923076925</v>
      </c>
      <c r="ALN63" s="729">
        <v>5</v>
      </c>
      <c r="ALO63" s="729">
        <v>59</v>
      </c>
    </row>
    <row r="64" spans="1:1003" ht="13" x14ac:dyDescent="0.2">
      <c r="A64" s="696" t="s">
        <v>1820</v>
      </c>
      <c r="B64" s="697" t="s">
        <v>1821</v>
      </c>
      <c r="C64" s="697" t="s">
        <v>1646</v>
      </c>
      <c r="D64" s="697" t="s">
        <v>1646</v>
      </c>
      <c r="E64" s="697" t="s">
        <v>1733</v>
      </c>
      <c r="F64" s="698" t="s">
        <v>1822</v>
      </c>
      <c r="G64" s="699" t="s">
        <v>1918</v>
      </c>
      <c r="H64" s="700">
        <v>159</v>
      </c>
      <c r="I64" s="703">
        <v>7.44</v>
      </c>
      <c r="J64" s="699">
        <f t="shared" si="9"/>
        <v>12</v>
      </c>
      <c r="K64" s="702">
        <v>37</v>
      </c>
      <c r="L64" s="703">
        <v>7.59</v>
      </c>
      <c r="M64" s="710">
        <f t="shared" si="10"/>
        <v>6</v>
      </c>
      <c r="N64" s="712">
        <f t="shared" si="11"/>
        <v>0.14999999999999947</v>
      </c>
      <c r="O64" s="702">
        <v>108</v>
      </c>
      <c r="P64" s="703">
        <v>6.87</v>
      </c>
      <c r="Q64" s="699">
        <f t="shared" si="120"/>
        <v>2</v>
      </c>
      <c r="R64" s="702">
        <v>113</v>
      </c>
      <c r="S64" s="703">
        <v>6.02</v>
      </c>
      <c r="T64" s="710">
        <f t="shared" si="125"/>
        <v>60</v>
      </c>
      <c r="U64" s="712">
        <f t="shared" si="12"/>
        <v>-0.85000000000000053</v>
      </c>
      <c r="V64" s="706">
        <v>73</v>
      </c>
      <c r="W64" s="701">
        <v>5.9863013698630141</v>
      </c>
      <c r="X64" s="702">
        <v>39</v>
      </c>
      <c r="Y64" s="704">
        <v>6.1282051282051286</v>
      </c>
      <c r="Z64" s="705">
        <f t="shared" si="13"/>
        <v>66</v>
      </c>
      <c r="AA64" s="707">
        <v>47</v>
      </c>
      <c r="AB64" s="704">
        <v>6.042553191489362</v>
      </c>
      <c r="AC64" s="705">
        <f t="shared" si="14"/>
        <v>57</v>
      </c>
      <c r="AD64" s="702">
        <v>26</v>
      </c>
      <c r="AE64" s="704">
        <v>5.884615384615385</v>
      </c>
      <c r="AF64" s="732">
        <f t="shared" si="15"/>
        <v>22</v>
      </c>
      <c r="AG64" s="708">
        <v>82.1</v>
      </c>
      <c r="AH64" s="705">
        <f t="shared" si="16"/>
        <v>11</v>
      </c>
      <c r="AI64" s="709">
        <v>83.9</v>
      </c>
      <c r="AJ64" s="705">
        <f t="shared" si="17"/>
        <v>57</v>
      </c>
      <c r="AK64" s="709">
        <v>4</v>
      </c>
      <c r="AL64" s="701">
        <v>2.3000000000000114</v>
      </c>
      <c r="AM64" s="702">
        <v>60</v>
      </c>
      <c r="AN64" s="715">
        <f t="shared" si="18"/>
        <v>52</v>
      </c>
      <c r="AO64" s="710">
        <v>50</v>
      </c>
      <c r="AP64" s="715">
        <f t="shared" si="19"/>
        <v>62</v>
      </c>
      <c r="AQ64" s="702">
        <v>180</v>
      </c>
      <c r="AR64" s="710">
        <f t="shared" si="121"/>
        <v>30</v>
      </c>
      <c r="AS64" s="702">
        <v>37</v>
      </c>
      <c r="AT64" s="703">
        <v>5.4054054054054053</v>
      </c>
      <c r="AU64" s="705">
        <f t="shared" si="20"/>
        <v>1</v>
      </c>
      <c r="AV64" s="702">
        <v>37</v>
      </c>
      <c r="AW64" s="703">
        <v>2.7027027027027026</v>
      </c>
      <c r="AX64" s="705">
        <f t="shared" si="21"/>
        <v>4</v>
      </c>
      <c r="AY64" s="702">
        <v>35</v>
      </c>
      <c r="AZ64" s="703">
        <v>48.571428571428569</v>
      </c>
      <c r="BA64" s="705">
        <f t="shared" si="22"/>
        <v>46</v>
      </c>
      <c r="BB64" s="702">
        <v>36</v>
      </c>
      <c r="BC64" s="703">
        <v>8.3333333333333321</v>
      </c>
      <c r="BD64" s="705">
        <f t="shared" si="23"/>
        <v>8</v>
      </c>
      <c r="BE64" s="702">
        <v>36</v>
      </c>
      <c r="BF64" s="703">
        <v>0</v>
      </c>
      <c r="BG64" s="705">
        <f t="shared" si="24"/>
        <v>1</v>
      </c>
      <c r="BH64" s="702">
        <v>37</v>
      </c>
      <c r="BI64" s="703">
        <v>24.324324324324326</v>
      </c>
      <c r="BJ64" s="705">
        <f t="shared" si="25"/>
        <v>6</v>
      </c>
      <c r="BK64" s="702">
        <v>40</v>
      </c>
      <c r="BL64" s="703">
        <v>62.5</v>
      </c>
      <c r="BM64" s="705">
        <f t="shared" si="26"/>
        <v>67</v>
      </c>
      <c r="BN64" s="702">
        <v>40</v>
      </c>
      <c r="BO64" s="703">
        <v>87.5</v>
      </c>
      <c r="BP64" s="705">
        <f t="shared" si="27"/>
        <v>57</v>
      </c>
      <c r="BQ64" s="702">
        <v>36</v>
      </c>
      <c r="BR64" s="703">
        <v>61.111111111111114</v>
      </c>
      <c r="BS64" s="705">
        <f t="shared" si="28"/>
        <v>29</v>
      </c>
      <c r="BT64" s="702">
        <v>41</v>
      </c>
      <c r="BU64" s="703">
        <v>39.024390243902438</v>
      </c>
      <c r="BV64" s="705">
        <f t="shared" si="29"/>
        <v>45</v>
      </c>
      <c r="BW64" s="702">
        <v>34</v>
      </c>
      <c r="BX64" s="703">
        <v>5.8823529411764701</v>
      </c>
      <c r="BY64" s="705">
        <f t="shared" si="30"/>
        <v>69</v>
      </c>
      <c r="BZ64" s="702">
        <v>41</v>
      </c>
      <c r="CA64" s="703">
        <v>56.09756097560976</v>
      </c>
      <c r="CB64" s="705">
        <f t="shared" si="31"/>
        <v>45</v>
      </c>
      <c r="CC64" s="709">
        <v>12.8</v>
      </c>
      <c r="CD64" s="726">
        <f t="shared" si="32"/>
        <v>22</v>
      </c>
      <c r="CE64" s="703">
        <v>2.1</v>
      </c>
      <c r="CF64" s="703">
        <v>5.4</v>
      </c>
      <c r="CG64" s="704">
        <v>5.3</v>
      </c>
      <c r="CH64" s="709">
        <v>11.7</v>
      </c>
      <c r="CI64" s="701">
        <v>12</v>
      </c>
      <c r="CJ64" s="712">
        <v>16.8</v>
      </c>
      <c r="CK64" s="729">
        <f t="shared" si="33"/>
        <v>43</v>
      </c>
      <c r="CL64" s="712">
        <v>2.4000000000000004</v>
      </c>
      <c r="CM64" s="712">
        <v>7</v>
      </c>
      <c r="CN64" s="712">
        <v>7.5</v>
      </c>
      <c r="CO64" s="714">
        <v>85</v>
      </c>
      <c r="CP64" s="985">
        <v>85.4</v>
      </c>
      <c r="CQ64" s="729">
        <f t="shared" si="34"/>
        <v>21</v>
      </c>
      <c r="CR64" s="715">
        <v>24</v>
      </c>
      <c r="CS64" s="985">
        <v>82.4</v>
      </c>
      <c r="CT64" s="729">
        <f t="shared" si="134"/>
        <v>62</v>
      </c>
      <c r="CU64" s="715">
        <v>40</v>
      </c>
      <c r="CV64" s="712">
        <v>86.3</v>
      </c>
      <c r="CW64" s="729">
        <f t="shared" si="35"/>
        <v>16</v>
      </c>
      <c r="CX64" s="715">
        <v>21</v>
      </c>
      <c r="CY64" s="712">
        <v>87.2</v>
      </c>
      <c r="CZ64" s="729">
        <f t="shared" si="36"/>
        <v>8</v>
      </c>
      <c r="DA64" s="716">
        <v>16.129032258064516</v>
      </c>
      <c r="DB64" s="710">
        <f t="shared" si="37"/>
        <v>21</v>
      </c>
      <c r="DC64" s="715">
        <v>31</v>
      </c>
      <c r="DD64" s="717">
        <v>61.29032258064516</v>
      </c>
      <c r="DE64" s="710">
        <f t="shared" si="38"/>
        <v>71</v>
      </c>
      <c r="DF64" s="703">
        <v>22.58064516129032</v>
      </c>
      <c r="DG64" s="705">
        <f t="shared" ref="DG64:DI79" si="135">RANK(DF64,DF$15:DF$91,0)</f>
        <v>4</v>
      </c>
      <c r="DH64" s="709">
        <v>50</v>
      </c>
      <c r="DI64" s="705">
        <f t="shared" si="135"/>
        <v>56</v>
      </c>
      <c r="DJ64" s="703">
        <v>18.181818181818183</v>
      </c>
      <c r="DK64" s="705">
        <f t="shared" si="40"/>
        <v>6</v>
      </c>
      <c r="DL64" s="718">
        <v>33.333333333333329</v>
      </c>
      <c r="DM64" s="705">
        <f t="shared" si="41"/>
        <v>75</v>
      </c>
      <c r="DN64" s="703">
        <v>44.444444444444443</v>
      </c>
      <c r="DO64" s="705">
        <f t="shared" si="42"/>
        <v>3</v>
      </c>
      <c r="DP64" s="702">
        <v>36</v>
      </c>
      <c r="DQ64" s="719">
        <v>80.555555555555557</v>
      </c>
      <c r="DR64" s="705">
        <f t="shared" si="122"/>
        <v>6</v>
      </c>
      <c r="DS64" s="702">
        <v>39</v>
      </c>
      <c r="DT64" s="719">
        <v>38.461538461538467</v>
      </c>
      <c r="DU64" s="705">
        <v>65</v>
      </c>
      <c r="DV64" s="702">
        <v>37</v>
      </c>
      <c r="DW64" s="720">
        <v>86.486486486486484</v>
      </c>
      <c r="DX64" s="705">
        <v>3</v>
      </c>
      <c r="DY64" s="702">
        <v>31</v>
      </c>
      <c r="DZ64" s="1145">
        <v>0.6785714285714286</v>
      </c>
      <c r="EA64" s="726">
        <v>64</v>
      </c>
      <c r="EB64" s="720">
        <v>45.161290322580641</v>
      </c>
      <c r="EC64" s="705">
        <v>1</v>
      </c>
      <c r="ED64" s="702">
        <v>32</v>
      </c>
      <c r="EE64" s="712">
        <v>1.3125</v>
      </c>
      <c r="EF64" s="729">
        <v>45</v>
      </c>
      <c r="EG64" s="720">
        <v>50</v>
      </c>
      <c r="EH64" s="705">
        <v>4</v>
      </c>
      <c r="EI64" s="702">
        <v>35</v>
      </c>
      <c r="EJ64" s="712">
        <v>0.83333333333333337</v>
      </c>
      <c r="EK64" s="729">
        <v>60</v>
      </c>
      <c r="EL64" s="720">
        <v>51.428571428571423</v>
      </c>
      <c r="EM64" s="705">
        <v>4</v>
      </c>
      <c r="EN64" s="714">
        <v>32</v>
      </c>
      <c r="EO64" s="712">
        <v>0.5625</v>
      </c>
      <c r="EP64" s="729">
        <v>58</v>
      </c>
      <c r="EQ64" s="725">
        <v>25</v>
      </c>
      <c r="ER64" s="733">
        <v>5</v>
      </c>
      <c r="ES64" s="702">
        <v>34</v>
      </c>
      <c r="ET64" s="726">
        <v>0.5</v>
      </c>
      <c r="EU64" s="726">
        <v>66</v>
      </c>
      <c r="EV64" s="720">
        <v>23.52941176470588</v>
      </c>
      <c r="EW64" s="705">
        <v>9</v>
      </c>
      <c r="EX64" s="715">
        <v>35</v>
      </c>
      <c r="EY64" s="726">
        <v>0.5</v>
      </c>
      <c r="EZ64" s="726">
        <v>49</v>
      </c>
      <c r="FA64" s="725">
        <v>8.5714285714285712</v>
      </c>
      <c r="FB64" s="715">
        <v>15</v>
      </c>
      <c r="FC64" s="702">
        <v>35</v>
      </c>
      <c r="FD64" s="726">
        <v>0.8125</v>
      </c>
      <c r="FE64" s="726">
        <v>21</v>
      </c>
      <c r="FF64" s="720">
        <v>22.857142857142858</v>
      </c>
      <c r="FG64" s="705">
        <v>3</v>
      </c>
      <c r="FH64" s="702">
        <v>35</v>
      </c>
      <c r="FI64" s="726">
        <v>2.7272727272727271</v>
      </c>
      <c r="FJ64" s="726">
        <v>68</v>
      </c>
      <c r="FK64" s="720">
        <v>62.857142857142854</v>
      </c>
      <c r="FL64" s="705">
        <v>2</v>
      </c>
      <c r="FM64" s="714">
        <v>40</v>
      </c>
      <c r="FN64" s="725">
        <v>22.5</v>
      </c>
      <c r="FO64" s="715">
        <v>43</v>
      </c>
      <c r="FP64" s="702">
        <v>35</v>
      </c>
      <c r="FQ64" s="727">
        <v>0.5</v>
      </c>
      <c r="FR64" s="727">
        <v>53</v>
      </c>
      <c r="FS64" s="720">
        <v>5.7142857142857144</v>
      </c>
      <c r="FT64" s="705">
        <v>20</v>
      </c>
      <c r="FU64" s="702">
        <v>34</v>
      </c>
      <c r="FV64" s="712">
        <v>0</v>
      </c>
      <c r="FW64" s="729">
        <v>65</v>
      </c>
      <c r="FX64" s="720">
        <v>0</v>
      </c>
      <c r="FY64" s="705">
        <v>65</v>
      </c>
      <c r="FZ64" s="702">
        <v>33</v>
      </c>
      <c r="GA64" s="712">
        <v>0.75</v>
      </c>
      <c r="GB64" s="729">
        <v>50</v>
      </c>
      <c r="GC64" s="720">
        <v>6.0606060606060606</v>
      </c>
      <c r="GD64" s="705">
        <v>51</v>
      </c>
      <c r="GE64" s="702">
        <v>33</v>
      </c>
      <c r="GF64" s="712">
        <v>0.5</v>
      </c>
      <c r="GG64" s="729">
        <v>41</v>
      </c>
      <c r="GH64" s="720">
        <v>3.0303030303030303</v>
      </c>
      <c r="GI64" s="705">
        <v>34</v>
      </c>
      <c r="GJ64" s="702">
        <v>36</v>
      </c>
      <c r="GK64" s="726">
        <v>1.3571428571428572</v>
      </c>
      <c r="GL64" s="726">
        <v>37</v>
      </c>
      <c r="GM64" s="720">
        <v>19.444444444444446</v>
      </c>
      <c r="GN64" s="705">
        <v>21</v>
      </c>
      <c r="GO64" s="702">
        <v>36</v>
      </c>
      <c r="GP64" s="726">
        <v>0</v>
      </c>
      <c r="GQ64" s="726">
        <v>60</v>
      </c>
      <c r="GR64" s="720">
        <v>0</v>
      </c>
      <c r="GS64" s="705">
        <v>60</v>
      </c>
      <c r="GT64" s="702">
        <v>34</v>
      </c>
      <c r="GU64" s="726">
        <v>0.5</v>
      </c>
      <c r="GV64" s="726">
        <v>28</v>
      </c>
      <c r="GW64" s="720">
        <v>2.9411764705882351</v>
      </c>
      <c r="GX64" s="705">
        <v>14</v>
      </c>
      <c r="GY64" s="702">
        <v>33</v>
      </c>
      <c r="GZ64" s="726">
        <v>0.5</v>
      </c>
      <c r="HA64" s="726">
        <v>47</v>
      </c>
      <c r="HB64" s="720">
        <v>3.0303030303030303</v>
      </c>
      <c r="HC64" s="705">
        <v>6</v>
      </c>
      <c r="HD64" s="709">
        <v>15.09433962264151</v>
      </c>
      <c r="HE64" s="703">
        <v>1.8867924528301887</v>
      </c>
      <c r="HF64" s="703">
        <v>69.811320754716974</v>
      </c>
      <c r="HG64" s="703">
        <v>22.641509433962266</v>
      </c>
      <c r="HH64" s="1299">
        <v>16.981132075471699</v>
      </c>
      <c r="HI64" s="1299">
        <v>15.09433962264151</v>
      </c>
      <c r="HJ64" s="1299">
        <v>73.584905660377359</v>
      </c>
      <c r="HK64" s="1299">
        <v>7.5471698113207548</v>
      </c>
      <c r="HL64" s="1299">
        <v>71.698113207547166</v>
      </c>
      <c r="HM64" s="1300">
        <v>53</v>
      </c>
      <c r="HN64" s="709">
        <v>17.320261437908496</v>
      </c>
      <c r="HO64" s="709">
        <v>3.594771241830065</v>
      </c>
      <c r="HP64" s="709">
        <v>56.209150326797385</v>
      </c>
      <c r="HQ64" s="709">
        <v>29.084967320261441</v>
      </c>
      <c r="HR64" s="709">
        <v>8.4967320261437909</v>
      </c>
      <c r="HS64" s="709">
        <v>39.542483660130721</v>
      </c>
      <c r="HT64" s="709">
        <v>50.326797385620914</v>
      </c>
      <c r="HU64" s="709">
        <v>2.6143790849673203</v>
      </c>
      <c r="HV64" s="709">
        <v>54.575163398692808</v>
      </c>
      <c r="HW64" s="1300">
        <v>306</v>
      </c>
      <c r="HX64" s="1265">
        <v>0</v>
      </c>
      <c r="HY64" s="1266">
        <v>5</v>
      </c>
      <c r="HZ64" s="1266">
        <v>13</v>
      </c>
      <c r="IA64" s="1266">
        <v>0</v>
      </c>
      <c r="IB64" s="1266">
        <v>1</v>
      </c>
      <c r="IC64" s="1266">
        <v>3</v>
      </c>
      <c r="ID64" s="1266">
        <v>1</v>
      </c>
      <c r="IE64" s="1266">
        <v>1</v>
      </c>
      <c r="IF64" s="1267">
        <v>24</v>
      </c>
      <c r="IG64" s="1268">
        <v>15</v>
      </c>
      <c r="IH64" s="1269">
        <v>3</v>
      </c>
      <c r="II64" s="1269">
        <v>0</v>
      </c>
      <c r="IJ64" s="1269">
        <v>2</v>
      </c>
      <c r="IK64" s="1269">
        <v>4</v>
      </c>
      <c r="IL64" s="1269">
        <v>6</v>
      </c>
      <c r="IM64" s="1269">
        <v>4</v>
      </c>
      <c r="IN64" s="1269">
        <v>6</v>
      </c>
      <c r="IO64" s="1267">
        <v>40</v>
      </c>
      <c r="IP64" s="1268">
        <v>0</v>
      </c>
      <c r="IQ64" s="1269">
        <v>3</v>
      </c>
      <c r="IR64" s="1269">
        <v>4</v>
      </c>
      <c r="IS64" s="1269">
        <v>2</v>
      </c>
      <c r="IT64" s="1269">
        <v>0</v>
      </c>
      <c r="IU64" s="1269">
        <v>1</v>
      </c>
      <c r="IV64" s="1269">
        <v>4</v>
      </c>
      <c r="IW64" s="1269">
        <v>7</v>
      </c>
      <c r="IX64" s="1270">
        <v>21</v>
      </c>
      <c r="IY64" s="1268">
        <v>0</v>
      </c>
      <c r="IZ64" s="1269">
        <v>20.833333333333336</v>
      </c>
      <c r="JA64" s="1269">
        <v>54.166666666666664</v>
      </c>
      <c r="JB64" s="1269">
        <v>0</v>
      </c>
      <c r="JC64" s="1269">
        <v>4.1666666666666661</v>
      </c>
      <c r="JD64" s="1269">
        <v>12.5</v>
      </c>
      <c r="JE64" s="1269">
        <v>4.1666666666666661</v>
      </c>
      <c r="JF64" s="1269">
        <v>4.1666666666666661</v>
      </c>
      <c r="JG64" s="1270">
        <v>100</v>
      </c>
      <c r="JH64" s="1268">
        <v>37.5</v>
      </c>
      <c r="JI64" s="1269">
        <v>7.5</v>
      </c>
      <c r="JJ64" s="1269">
        <v>0</v>
      </c>
      <c r="JK64" s="1269">
        <v>5</v>
      </c>
      <c r="JL64" s="1269">
        <v>10</v>
      </c>
      <c r="JM64" s="1269">
        <v>15</v>
      </c>
      <c r="JN64" s="1269">
        <v>10</v>
      </c>
      <c r="JO64" s="1269">
        <v>15</v>
      </c>
      <c r="JP64" s="1270">
        <v>100</v>
      </c>
      <c r="JQ64" s="1268">
        <v>0</v>
      </c>
      <c r="JR64" s="1269">
        <v>14.285714285714285</v>
      </c>
      <c r="JS64" s="1269">
        <v>19.047619047619047</v>
      </c>
      <c r="JT64" s="1269">
        <v>9.5238095238095237</v>
      </c>
      <c r="JU64" s="1269">
        <v>0</v>
      </c>
      <c r="JV64" s="1269">
        <v>4.7619047619047619</v>
      </c>
      <c r="JW64" s="1269">
        <v>19.047619047619047</v>
      </c>
      <c r="JX64" s="1269">
        <v>33.333333333333329</v>
      </c>
      <c r="JY64" s="1270">
        <v>100</v>
      </c>
      <c r="JZ64" s="718">
        <v>76.871508379888269</v>
      </c>
      <c r="KA64" s="705">
        <f t="shared" si="43"/>
        <v>1</v>
      </c>
      <c r="KB64" s="718">
        <v>91.83673469387756</v>
      </c>
      <c r="KC64" s="705">
        <f t="shared" si="43"/>
        <v>6</v>
      </c>
      <c r="KD64" s="725">
        <v>7.0823244552058116</v>
      </c>
      <c r="KE64" s="715">
        <f t="shared" si="44"/>
        <v>19</v>
      </c>
      <c r="KF64" s="1212">
        <v>0</v>
      </c>
      <c r="KG64" s="715">
        <f t="shared" si="44"/>
        <v>28</v>
      </c>
      <c r="KH64" s="725">
        <v>15.642323451434081</v>
      </c>
      <c r="KI64" s="715">
        <f t="shared" ref="KI64:KK79" si="136">IFERROR(RANK(KH64,KH$15:KH$91,0),"-")</f>
        <v>34</v>
      </c>
      <c r="KJ64" s="725">
        <v>15.883345384429983</v>
      </c>
      <c r="KK64" s="715">
        <f t="shared" si="136"/>
        <v>21</v>
      </c>
      <c r="KL64" s="725">
        <v>19.628647214854112</v>
      </c>
      <c r="KM64" s="715">
        <f t="shared" si="46"/>
        <v>7</v>
      </c>
      <c r="KN64" s="715">
        <v>17.901234567901234</v>
      </c>
      <c r="KO64" s="715">
        <f t="shared" si="47"/>
        <v>38</v>
      </c>
      <c r="KP64" s="728">
        <v>45</v>
      </c>
      <c r="KQ64" s="729">
        <v>10</v>
      </c>
      <c r="KR64" s="729">
        <v>10</v>
      </c>
      <c r="KS64" s="729">
        <v>40</v>
      </c>
      <c r="KT64" s="729">
        <v>0</v>
      </c>
      <c r="KU64" s="730">
        <f t="shared" si="48"/>
        <v>105</v>
      </c>
      <c r="KV64" s="734">
        <f t="shared" si="49"/>
        <v>25</v>
      </c>
      <c r="KW64" s="728">
        <v>0</v>
      </c>
      <c r="KX64" s="729">
        <v>0</v>
      </c>
      <c r="KY64" s="706">
        <f t="shared" si="50"/>
        <v>0</v>
      </c>
      <c r="KZ64" s="705">
        <f t="shared" si="51"/>
        <v>37</v>
      </c>
      <c r="LA64" s="847" t="s">
        <v>1632</v>
      </c>
      <c r="LB64" s="846" t="s">
        <v>1632</v>
      </c>
      <c r="LC64" s="846" t="s">
        <v>1632</v>
      </c>
      <c r="LD64" s="846" t="s">
        <v>1632</v>
      </c>
      <c r="LE64" s="729">
        <v>40</v>
      </c>
      <c r="LF64" s="1023">
        <v>1</v>
      </c>
      <c r="LG64" s="847" t="s">
        <v>1625</v>
      </c>
      <c r="LH64" s="846" t="s">
        <v>1625</v>
      </c>
      <c r="LI64" s="846" t="s">
        <v>1625</v>
      </c>
      <c r="LJ64" s="846" t="s">
        <v>1625</v>
      </c>
      <c r="LK64" s="729">
        <v>0</v>
      </c>
      <c r="LL64" s="1023">
        <v>37</v>
      </c>
      <c r="LM64" s="847" t="s">
        <v>1632</v>
      </c>
      <c r="LN64" s="846" t="s">
        <v>1632</v>
      </c>
      <c r="LO64" s="846" t="s">
        <v>1632</v>
      </c>
      <c r="LP64" s="846" t="s">
        <v>1625</v>
      </c>
      <c r="LQ64" s="729">
        <v>45</v>
      </c>
      <c r="LR64" s="1023">
        <v>20</v>
      </c>
      <c r="LS64" s="847" t="s">
        <v>1632</v>
      </c>
      <c r="LT64" s="846" t="s">
        <v>1632</v>
      </c>
      <c r="LU64" s="846" t="s">
        <v>1632</v>
      </c>
      <c r="LV64" s="846" t="s">
        <v>1632</v>
      </c>
      <c r="LW64" s="729">
        <v>40</v>
      </c>
      <c r="LX64" s="1023">
        <v>1</v>
      </c>
      <c r="LY64" s="847" t="s">
        <v>1632</v>
      </c>
      <c r="LZ64" s="846" t="s">
        <v>1632</v>
      </c>
      <c r="MA64" s="846" t="s">
        <v>1632</v>
      </c>
      <c r="MB64" s="846" t="s">
        <v>1632</v>
      </c>
      <c r="MC64" s="729">
        <v>40</v>
      </c>
      <c r="MD64" s="1023">
        <v>1</v>
      </c>
      <c r="ME64" s="847" t="s">
        <v>1632</v>
      </c>
      <c r="MF64" s="846" t="s">
        <v>1632</v>
      </c>
      <c r="MG64" s="846" t="s">
        <v>1625</v>
      </c>
      <c r="MH64" s="846" t="s">
        <v>1625</v>
      </c>
      <c r="MI64" s="729">
        <v>20</v>
      </c>
      <c r="MJ64" s="1023">
        <v>33</v>
      </c>
      <c r="MK64" s="847" t="s">
        <v>1632</v>
      </c>
      <c r="ML64" s="846" t="s">
        <v>1625</v>
      </c>
      <c r="MM64" s="846" t="s">
        <v>1625</v>
      </c>
      <c r="MN64" s="729">
        <v>15</v>
      </c>
      <c r="MO64" s="1023">
        <v>33</v>
      </c>
      <c r="MP64" s="847" t="s">
        <v>1632</v>
      </c>
      <c r="MQ64" s="846" t="s">
        <v>1632</v>
      </c>
      <c r="MR64" s="846" t="s">
        <v>1632</v>
      </c>
      <c r="MS64" s="846" t="s">
        <v>1632</v>
      </c>
      <c r="MT64" s="729">
        <v>40</v>
      </c>
      <c r="MU64" s="1023">
        <v>1</v>
      </c>
      <c r="MV64" s="846" t="s">
        <v>1632</v>
      </c>
      <c r="MW64" s="846" t="s">
        <v>1625</v>
      </c>
      <c r="MX64" s="846" t="s">
        <v>1625</v>
      </c>
      <c r="MY64" s="846" t="s">
        <v>1625</v>
      </c>
      <c r="MZ64" s="729">
        <v>10</v>
      </c>
      <c r="NA64" s="1023">
        <v>35</v>
      </c>
      <c r="NB64" s="715">
        <v>55.89</v>
      </c>
      <c r="NC64" s="715">
        <f t="shared" si="3"/>
        <v>55</v>
      </c>
      <c r="ND64" s="714">
        <v>0</v>
      </c>
      <c r="NE64" s="715">
        <v>55</v>
      </c>
      <c r="NF64" s="731">
        <v>0</v>
      </c>
      <c r="NG64" s="715">
        <v>55</v>
      </c>
      <c r="NH64" s="715">
        <v>0</v>
      </c>
      <c r="NI64" s="715">
        <v>56</v>
      </c>
      <c r="NJ64" s="731">
        <v>0</v>
      </c>
      <c r="NK64" s="715">
        <v>56</v>
      </c>
      <c r="NL64" s="715">
        <v>0</v>
      </c>
      <c r="NM64" s="715">
        <v>57</v>
      </c>
      <c r="NN64" s="2946">
        <v>0</v>
      </c>
      <c r="NO64" s="715">
        <v>57</v>
      </c>
      <c r="NP64" s="715">
        <v>2126</v>
      </c>
      <c r="NQ64" s="3206">
        <v>0</v>
      </c>
      <c r="NR64" s="3349">
        <v>0</v>
      </c>
      <c r="NS64" s="3206">
        <v>44</v>
      </c>
      <c r="NT64" s="3206">
        <v>0</v>
      </c>
      <c r="NU64" s="3207">
        <v>0</v>
      </c>
      <c r="NV64" s="3206">
        <v>44</v>
      </c>
      <c r="NW64" s="3206">
        <v>9</v>
      </c>
      <c r="NX64" s="3207">
        <v>0.41360294117647062</v>
      </c>
      <c r="NY64" s="3206">
        <v>57</v>
      </c>
      <c r="NZ64" s="3206">
        <v>1</v>
      </c>
      <c r="OA64" s="3208">
        <v>0.45955882352941174</v>
      </c>
      <c r="OB64" s="3206">
        <v>57</v>
      </c>
      <c r="OC64" s="714">
        <v>110</v>
      </c>
      <c r="OD64" s="2946">
        <v>51.716031969910674</v>
      </c>
      <c r="OE64" s="733">
        <v>39</v>
      </c>
      <c r="OF64" s="714">
        <v>18</v>
      </c>
      <c r="OG64" s="731">
        <v>8.2720588235294112</v>
      </c>
      <c r="OH64" s="733">
        <f t="shared" si="52"/>
        <v>7</v>
      </c>
      <c r="OI64" s="981">
        <v>36.245799327892463</v>
      </c>
      <c r="OJ64" s="733">
        <f t="shared" si="126"/>
        <v>20</v>
      </c>
      <c r="OK64" s="1355" t="s">
        <v>3047</v>
      </c>
      <c r="OL64" s="1355" t="s">
        <v>3046</v>
      </c>
      <c r="OM64" s="1355">
        <v>51</v>
      </c>
      <c r="ON64" s="3559">
        <v>23.192360163710777</v>
      </c>
      <c r="OO64" s="1355">
        <v>46</v>
      </c>
      <c r="OP64" s="977"/>
      <c r="OQ64" s="712">
        <v>15.6</v>
      </c>
      <c r="OR64" s="712">
        <v>15.8</v>
      </c>
      <c r="OS64" s="712">
        <v>14.3</v>
      </c>
      <c r="OT64" s="712">
        <v>8.6021505376344098</v>
      </c>
      <c r="OU64" s="712">
        <v>8.7719298245614024</v>
      </c>
      <c r="OV64" s="712">
        <v>13.829787234042554</v>
      </c>
      <c r="OW64" s="699">
        <f t="shared" si="53"/>
        <v>28</v>
      </c>
      <c r="OX64" s="712">
        <v>12.817311266039729</v>
      </c>
      <c r="OY64" s="699">
        <f t="shared" si="53"/>
        <v>40</v>
      </c>
      <c r="OZ64" s="712">
        <v>12.8</v>
      </c>
      <c r="PA64" s="712">
        <v>17.100000000000001</v>
      </c>
      <c r="PB64" s="712">
        <v>15.4</v>
      </c>
      <c r="PC64" s="712">
        <v>11.827956989247312</v>
      </c>
      <c r="PD64" s="712">
        <v>9.6491228070175428</v>
      </c>
      <c r="PE64" s="712">
        <v>18.085106382978726</v>
      </c>
      <c r="PF64" s="699">
        <f t="shared" si="54"/>
        <v>17</v>
      </c>
      <c r="PG64" s="712">
        <v>14.143697696540597</v>
      </c>
      <c r="PH64" s="699">
        <f t="shared" si="55"/>
        <v>20</v>
      </c>
      <c r="PI64" s="712">
        <v>31.914893617021278</v>
      </c>
      <c r="PJ64" s="699">
        <f t="shared" si="56"/>
        <v>14</v>
      </c>
      <c r="PK64" s="985">
        <v>26.961008962580326</v>
      </c>
      <c r="PL64" s="699">
        <f t="shared" si="56"/>
        <v>25</v>
      </c>
      <c r="PM64" s="985">
        <v>328.5</v>
      </c>
      <c r="PN64" s="985">
        <v>331.2</v>
      </c>
      <c r="PO64" s="699">
        <f t="shared" si="57"/>
        <v>13</v>
      </c>
      <c r="PP64" s="712">
        <v>0</v>
      </c>
      <c r="PQ64" s="985">
        <v>0</v>
      </c>
      <c r="PR64" s="699">
        <f t="shared" si="58"/>
        <v>24</v>
      </c>
      <c r="PS64" s="982">
        <v>37</v>
      </c>
      <c r="PT64" s="725">
        <v>48.648648648648653</v>
      </c>
      <c r="PU64" s="699">
        <v>13</v>
      </c>
      <c r="PV64" s="699">
        <v>117</v>
      </c>
      <c r="PW64" s="725">
        <v>58.974358974358978</v>
      </c>
      <c r="PX64" s="699">
        <v>47</v>
      </c>
      <c r="PY64" s="715">
        <v>36</v>
      </c>
      <c r="PZ64" s="725">
        <v>72.222222222222214</v>
      </c>
      <c r="QA64" s="699">
        <v>62</v>
      </c>
      <c r="QB64" s="982">
        <v>36</v>
      </c>
      <c r="QC64" s="715">
        <v>36.111111111111107</v>
      </c>
      <c r="QD64" s="699">
        <v>68</v>
      </c>
      <c r="QE64" s="716">
        <v>1</v>
      </c>
      <c r="QF64" s="3644">
        <v>0.4701457451810061</v>
      </c>
      <c r="QG64" s="699">
        <v>9</v>
      </c>
      <c r="QH64" s="1363" t="s">
        <v>1623</v>
      </c>
      <c r="QI64" s="712">
        <v>75.335120643431637</v>
      </c>
      <c r="QJ64" s="712">
        <v>78.082191780821915</v>
      </c>
      <c r="QK64" s="699">
        <f t="shared" si="59"/>
        <v>40</v>
      </c>
      <c r="QL64" s="715">
        <v>365</v>
      </c>
      <c r="QM64" s="709">
        <v>58.278145695364238</v>
      </c>
      <c r="QN64" s="703">
        <v>60.12658227848101</v>
      </c>
      <c r="QO64" s="978">
        <v>18</v>
      </c>
      <c r="QP64" s="705">
        <v>158</v>
      </c>
      <c r="QQ64" s="3553">
        <v>89.032258064516128</v>
      </c>
      <c r="QR64" s="709">
        <v>336.2</v>
      </c>
      <c r="QS64" s="978">
        <f t="shared" si="60"/>
        <v>29</v>
      </c>
      <c r="QT64" s="703">
        <v>912.4</v>
      </c>
      <c r="QU64" s="978">
        <f t="shared" si="61"/>
        <v>31</v>
      </c>
      <c r="QV64" s="703">
        <v>0</v>
      </c>
      <c r="QW64" s="978">
        <f t="shared" si="62"/>
        <v>31</v>
      </c>
      <c r="QX64" s="703">
        <v>0</v>
      </c>
      <c r="QY64" s="979">
        <f t="shared" si="63"/>
        <v>12</v>
      </c>
      <c r="QZ64" s="712">
        <v>0</v>
      </c>
      <c r="RA64" s="699">
        <v>30</v>
      </c>
      <c r="RB64" s="712">
        <v>299.7</v>
      </c>
      <c r="RC64" s="699">
        <v>26</v>
      </c>
      <c r="RD64" s="712">
        <v>0</v>
      </c>
      <c r="RE64" s="699">
        <v>24</v>
      </c>
      <c r="RF64" s="712">
        <v>0</v>
      </c>
      <c r="RG64" s="699">
        <v>32</v>
      </c>
      <c r="RH64" s="699">
        <v>0</v>
      </c>
      <c r="RI64" s="978">
        <f t="shared" si="64"/>
        <v>62</v>
      </c>
      <c r="RJ64" s="712">
        <v>4273.8</v>
      </c>
      <c r="RK64" s="978">
        <f t="shared" si="64"/>
        <v>5</v>
      </c>
      <c r="RL64" s="712">
        <v>0</v>
      </c>
      <c r="RM64" s="978">
        <f t="shared" si="64"/>
        <v>46</v>
      </c>
      <c r="RN64" s="712">
        <v>10440</v>
      </c>
      <c r="RO64" s="978">
        <f t="shared" si="64"/>
        <v>9</v>
      </c>
      <c r="RP64" s="712">
        <v>0</v>
      </c>
      <c r="RQ64" s="978">
        <f t="shared" si="65"/>
        <v>2</v>
      </c>
      <c r="RR64" s="712">
        <v>0</v>
      </c>
      <c r="RS64" s="978">
        <f t="shared" si="65"/>
        <v>1</v>
      </c>
      <c r="RT64" s="712">
        <v>0</v>
      </c>
      <c r="RU64" s="978">
        <f t="shared" si="65"/>
        <v>38</v>
      </c>
      <c r="RV64" s="712">
        <f t="shared" si="66"/>
        <v>0</v>
      </c>
      <c r="RW64" s="978">
        <f t="shared" si="67"/>
        <v>39</v>
      </c>
      <c r="RX64" s="712">
        <v>5</v>
      </c>
      <c r="RY64" s="712" t="s">
        <v>1632</v>
      </c>
      <c r="RZ64" s="712">
        <v>0</v>
      </c>
      <c r="SA64" s="712" t="s">
        <v>1625</v>
      </c>
      <c r="SB64" s="712">
        <v>0</v>
      </c>
      <c r="SC64" s="712" t="s">
        <v>1625</v>
      </c>
      <c r="SD64" s="712">
        <v>0</v>
      </c>
      <c r="SE64" s="712" t="s">
        <v>1625</v>
      </c>
      <c r="SF64" s="712">
        <v>0</v>
      </c>
      <c r="SG64" s="712" t="s">
        <v>1625</v>
      </c>
      <c r="SH64" s="712">
        <v>5</v>
      </c>
      <c r="SI64" s="699">
        <f t="shared" si="68"/>
        <v>57</v>
      </c>
      <c r="SJ64" s="712">
        <v>5</v>
      </c>
      <c r="SK64" s="712" t="s">
        <v>1632</v>
      </c>
      <c r="SL64" s="712">
        <v>0</v>
      </c>
      <c r="SM64" s="712" t="s">
        <v>1625</v>
      </c>
      <c r="SN64" s="712">
        <v>0</v>
      </c>
      <c r="SO64" s="712" t="s">
        <v>1625</v>
      </c>
      <c r="SP64" s="712">
        <v>0</v>
      </c>
      <c r="SQ64" s="712" t="s">
        <v>1625</v>
      </c>
      <c r="SR64" s="712">
        <v>5</v>
      </c>
      <c r="SS64" s="699">
        <f t="shared" si="69"/>
        <v>50</v>
      </c>
      <c r="ST64" s="712">
        <v>5</v>
      </c>
      <c r="SU64" s="712" t="s">
        <v>1632</v>
      </c>
      <c r="SV64" s="712">
        <v>5</v>
      </c>
      <c r="SW64" s="712" t="s">
        <v>1632</v>
      </c>
      <c r="SX64" s="712">
        <v>5</v>
      </c>
      <c r="SY64" s="712" t="s">
        <v>1632</v>
      </c>
      <c r="SZ64" s="712">
        <v>15</v>
      </c>
      <c r="TA64" s="699">
        <f t="shared" si="70"/>
        <v>1</v>
      </c>
      <c r="TB64" s="699">
        <v>10</v>
      </c>
      <c r="TC64" s="699" t="s">
        <v>1632</v>
      </c>
      <c r="TD64" s="699">
        <v>10</v>
      </c>
      <c r="TE64" s="699" t="s">
        <v>1632</v>
      </c>
      <c r="TF64" s="699">
        <v>10</v>
      </c>
      <c r="TG64" s="699" t="s">
        <v>1632</v>
      </c>
      <c r="TH64" s="699">
        <v>10</v>
      </c>
      <c r="TI64" s="699" t="s">
        <v>1632</v>
      </c>
      <c r="TJ64" s="699">
        <v>40</v>
      </c>
      <c r="TK64" s="699">
        <f t="shared" si="71"/>
        <v>1</v>
      </c>
      <c r="TL64" s="989">
        <v>10</v>
      </c>
      <c r="TM64" s="989">
        <v>10</v>
      </c>
      <c r="TN64" s="989">
        <v>10</v>
      </c>
      <c r="TO64" s="989">
        <v>10</v>
      </c>
      <c r="TP64" s="989">
        <v>40</v>
      </c>
      <c r="TQ64" s="699">
        <f t="shared" si="72"/>
        <v>1</v>
      </c>
      <c r="TR64" s="712" t="s">
        <v>1632</v>
      </c>
      <c r="TS64" s="712" t="s">
        <v>1632</v>
      </c>
      <c r="TT64" s="712" t="s">
        <v>1632</v>
      </c>
      <c r="TU64" s="712" t="s">
        <v>1632</v>
      </c>
      <c r="TV64" s="712">
        <v>5</v>
      </c>
      <c r="TW64" s="712">
        <v>5</v>
      </c>
      <c r="TX64" s="712">
        <v>5</v>
      </c>
      <c r="TY64" s="712">
        <v>5</v>
      </c>
      <c r="TZ64" s="712">
        <v>20</v>
      </c>
      <c r="UA64" s="699">
        <f t="shared" si="73"/>
        <v>1</v>
      </c>
      <c r="UB64" s="712">
        <v>10</v>
      </c>
      <c r="UC64" s="712">
        <v>10</v>
      </c>
      <c r="UD64" s="712">
        <v>0</v>
      </c>
      <c r="UE64" s="712">
        <v>0</v>
      </c>
      <c r="UF64" s="712">
        <v>20</v>
      </c>
      <c r="UG64" s="699">
        <f t="shared" si="74"/>
        <v>34</v>
      </c>
      <c r="UH64" s="715">
        <v>0</v>
      </c>
      <c r="UI64" s="712">
        <v>0</v>
      </c>
      <c r="UJ64" s="699">
        <v>25</v>
      </c>
      <c r="UK64" s="715">
        <v>1</v>
      </c>
      <c r="UL64" s="712">
        <v>16.007683688170321</v>
      </c>
      <c r="UM64" s="699">
        <v>34</v>
      </c>
      <c r="UN64" s="715">
        <v>1</v>
      </c>
      <c r="UO64" s="712">
        <v>16.007683688170321</v>
      </c>
      <c r="UP64" s="699">
        <v>14</v>
      </c>
      <c r="UQ64" s="715">
        <v>0</v>
      </c>
      <c r="UR64" s="712">
        <v>0</v>
      </c>
      <c r="US64" s="699">
        <v>43</v>
      </c>
      <c r="UT64" s="712">
        <v>32</v>
      </c>
      <c r="UU64" s="699">
        <v>41</v>
      </c>
      <c r="UV64" s="712">
        <v>16</v>
      </c>
      <c r="UW64" s="699">
        <v>65</v>
      </c>
      <c r="UX64" s="1099">
        <v>0</v>
      </c>
      <c r="UY64" s="699">
        <v>42</v>
      </c>
      <c r="UZ64" s="989">
        <v>0.156</v>
      </c>
      <c r="VA64" s="989">
        <v>31</v>
      </c>
      <c r="VB64" s="989">
        <v>2.8000000000000001E-2</v>
      </c>
      <c r="VC64" s="989">
        <v>59</v>
      </c>
      <c r="VD64" s="989">
        <v>0</v>
      </c>
      <c r="VE64" s="989">
        <v>51</v>
      </c>
      <c r="VF64" s="989">
        <v>0</v>
      </c>
      <c r="VG64" s="989">
        <v>49</v>
      </c>
      <c r="VH64" s="989">
        <v>0</v>
      </c>
      <c r="VI64" s="989">
        <v>44</v>
      </c>
      <c r="VJ64" s="989">
        <v>0</v>
      </c>
      <c r="VK64" s="989">
        <v>44</v>
      </c>
      <c r="VL64" s="989">
        <v>0</v>
      </c>
      <c r="VM64" s="989">
        <v>7</v>
      </c>
      <c r="VN64" s="989">
        <v>0</v>
      </c>
      <c r="VO64" s="989">
        <v>7</v>
      </c>
      <c r="VP64" s="989">
        <v>2</v>
      </c>
      <c r="VQ64" s="989">
        <v>30.717247734602982</v>
      </c>
      <c r="VR64" s="989">
        <v>72</v>
      </c>
      <c r="VS64" s="989">
        <v>2</v>
      </c>
      <c r="VT64" s="989">
        <v>30.717247734602982</v>
      </c>
      <c r="VU64" s="989">
        <v>59</v>
      </c>
      <c r="VV64" s="989">
        <v>6</v>
      </c>
      <c r="VW64" s="989">
        <v>92.151743203808934</v>
      </c>
      <c r="VX64" s="989">
        <v>45</v>
      </c>
      <c r="VY64" s="989">
        <v>5</v>
      </c>
      <c r="VZ64" s="989">
        <v>76.793119336507445</v>
      </c>
      <c r="WA64" s="989">
        <v>46</v>
      </c>
      <c r="WB64" s="989">
        <v>16</v>
      </c>
      <c r="WC64" s="989">
        <v>245.73798187682385</v>
      </c>
      <c r="WD64" s="989">
        <v>60</v>
      </c>
      <c r="WE64" s="989">
        <v>16</v>
      </c>
      <c r="WF64" s="989">
        <v>245.73798187682385</v>
      </c>
      <c r="WG64" s="989">
        <v>19</v>
      </c>
      <c r="WH64" s="989">
        <v>0</v>
      </c>
      <c r="WI64" s="989">
        <v>51</v>
      </c>
      <c r="WJ64" s="989">
        <v>0</v>
      </c>
      <c r="WK64" s="989">
        <v>10</v>
      </c>
      <c r="WL64" s="989">
        <v>0</v>
      </c>
      <c r="WM64" s="989">
        <v>2</v>
      </c>
      <c r="WN64" s="989">
        <v>0</v>
      </c>
      <c r="WO64" s="989">
        <v>51</v>
      </c>
      <c r="WP64" s="989">
        <v>0</v>
      </c>
      <c r="WQ64" s="989">
        <v>19</v>
      </c>
      <c r="WR64" s="989">
        <v>0</v>
      </c>
      <c r="WS64" s="989">
        <v>31</v>
      </c>
      <c r="WT64" s="989">
        <v>0</v>
      </c>
      <c r="WU64" s="989">
        <v>25</v>
      </c>
      <c r="WV64" s="989">
        <v>0</v>
      </c>
      <c r="WW64" s="989">
        <v>12</v>
      </c>
      <c r="WX64" s="989">
        <v>0</v>
      </c>
      <c r="WY64" s="989">
        <v>41</v>
      </c>
      <c r="WZ64" s="712">
        <v>145.77000000000001</v>
      </c>
      <c r="XA64" s="699">
        <v>64</v>
      </c>
      <c r="XB64" s="712">
        <v>874.64</v>
      </c>
      <c r="XC64" s="712">
        <v>13</v>
      </c>
      <c r="XD64" s="712">
        <v>0</v>
      </c>
      <c r="XE64" s="699">
        <v>43</v>
      </c>
      <c r="XF64" s="712">
        <v>0</v>
      </c>
      <c r="XG64" s="712">
        <v>23</v>
      </c>
      <c r="XH64" s="712">
        <v>0</v>
      </c>
      <c r="XI64" s="699">
        <v>28</v>
      </c>
      <c r="XJ64" s="712">
        <v>204.08</v>
      </c>
      <c r="XK64" s="699">
        <v>19</v>
      </c>
      <c r="XL64" s="712">
        <v>91.46</v>
      </c>
      <c r="XM64" s="699">
        <v>58</v>
      </c>
      <c r="XO64" s="714"/>
      <c r="XP64" s="725"/>
      <c r="XQ64" s="715"/>
      <c r="XR64" s="714"/>
      <c r="XS64" s="725"/>
      <c r="XT64" s="715"/>
      <c r="XU64" s="715"/>
      <c r="XV64" s="712"/>
      <c r="XW64" s="715"/>
      <c r="XX64" s="1169">
        <v>35</v>
      </c>
      <c r="XY64" s="1174">
        <v>0</v>
      </c>
      <c r="XZ64" s="1168">
        <f t="shared" si="75"/>
        <v>69</v>
      </c>
      <c r="YA64" s="715">
        <v>109</v>
      </c>
      <c r="YB64" s="725">
        <v>20.183486238532112</v>
      </c>
      <c r="YC64" s="715">
        <f t="shared" si="76"/>
        <v>15</v>
      </c>
      <c r="YD64" s="714">
        <v>43</v>
      </c>
      <c r="YE64" s="725">
        <v>11.111111111111111</v>
      </c>
      <c r="YF64" s="715">
        <f t="shared" si="77"/>
        <v>67</v>
      </c>
      <c r="YG64" s="699">
        <v>119</v>
      </c>
      <c r="YH64" s="1099">
        <v>10.084033613445378</v>
      </c>
      <c r="YI64" s="715">
        <f t="shared" si="78"/>
        <v>60</v>
      </c>
      <c r="YJ64" s="714">
        <v>43</v>
      </c>
      <c r="YK64" s="712">
        <v>30.555555555555557</v>
      </c>
      <c r="YL64" s="715">
        <f t="shared" si="79"/>
        <v>73</v>
      </c>
      <c r="YM64" s="699">
        <v>119</v>
      </c>
      <c r="YN64" s="712">
        <v>23.52941176470588</v>
      </c>
      <c r="YO64" s="715">
        <f t="shared" si="80"/>
        <v>35</v>
      </c>
      <c r="YP64" s="1178">
        <v>0</v>
      </c>
      <c r="YQ64" s="1099">
        <v>0</v>
      </c>
      <c r="YR64" s="1099">
        <v>0</v>
      </c>
      <c r="YS64" s="1099">
        <v>0</v>
      </c>
      <c r="YT64" s="1099">
        <v>0</v>
      </c>
      <c r="YU64" s="1099">
        <v>0</v>
      </c>
      <c r="YV64" s="1099">
        <v>0</v>
      </c>
      <c r="YW64" s="1099">
        <v>0</v>
      </c>
      <c r="YX64" s="1099">
        <v>0</v>
      </c>
      <c r="YY64" s="1099">
        <v>0</v>
      </c>
      <c r="YZ64" s="1099">
        <v>0</v>
      </c>
      <c r="ZA64" s="1188" t="s">
        <v>1730</v>
      </c>
      <c r="ZB64" s="985">
        <v>50</v>
      </c>
      <c r="ZC64" s="985">
        <v>15</v>
      </c>
      <c r="ZD64" s="985">
        <v>15</v>
      </c>
      <c r="ZE64" s="985">
        <v>5</v>
      </c>
      <c r="ZF64" s="985">
        <v>5</v>
      </c>
      <c r="ZG64" s="985">
        <v>5</v>
      </c>
      <c r="ZH64" s="985">
        <v>10</v>
      </c>
      <c r="ZI64" s="985">
        <v>10</v>
      </c>
      <c r="ZJ64" s="985">
        <v>20</v>
      </c>
      <c r="ZK64" s="985">
        <v>10</v>
      </c>
      <c r="ZL64" s="985">
        <v>10</v>
      </c>
      <c r="ZM64" s="699">
        <v>20</v>
      </c>
      <c r="ZN64" s="714" t="s">
        <v>1634</v>
      </c>
      <c r="ZO64" s="715" t="s">
        <v>1650</v>
      </c>
      <c r="ZP64" s="715" t="s">
        <v>1633</v>
      </c>
      <c r="ZQ64" s="715" t="s">
        <v>1650</v>
      </c>
      <c r="ZR64" s="715" t="s">
        <v>1634</v>
      </c>
      <c r="ZS64" s="715" t="s">
        <v>1650</v>
      </c>
      <c r="ZT64" s="715">
        <v>1</v>
      </c>
      <c r="ZU64" s="715">
        <v>2</v>
      </c>
      <c r="ZV64" s="715">
        <v>-1</v>
      </c>
      <c r="ZW64" s="715">
        <v>2</v>
      </c>
      <c r="ZX64" s="715">
        <v>1</v>
      </c>
      <c r="ZY64" s="715">
        <v>2</v>
      </c>
      <c r="ZZ64" s="715">
        <f t="shared" si="81"/>
        <v>7</v>
      </c>
      <c r="AAA64" s="715">
        <f t="shared" si="82"/>
        <v>14</v>
      </c>
      <c r="AAB64" s="716" t="s">
        <v>31</v>
      </c>
      <c r="AAC64" s="712" t="s">
        <v>31</v>
      </c>
      <c r="AAD64" s="712" t="s">
        <v>1635</v>
      </c>
      <c r="AAE64" s="712" t="s">
        <v>31</v>
      </c>
      <c r="AAF64" s="712" t="s">
        <v>31</v>
      </c>
      <c r="AAG64" s="712" t="s">
        <v>31</v>
      </c>
      <c r="AAH64" s="714">
        <v>4</v>
      </c>
      <c r="AAI64" s="715">
        <v>0</v>
      </c>
      <c r="AAJ64" s="715">
        <v>0</v>
      </c>
      <c r="AAK64" s="715">
        <v>10</v>
      </c>
      <c r="AAL64" s="715">
        <v>2</v>
      </c>
      <c r="AAM64" s="733">
        <v>6</v>
      </c>
      <c r="AAN64" s="2996">
        <v>1.8273184102329831</v>
      </c>
      <c r="AAO64" s="2954">
        <f t="shared" si="83"/>
        <v>10</v>
      </c>
      <c r="AAP64" s="2995">
        <v>0</v>
      </c>
      <c r="AAQ64" s="2954">
        <f t="shared" si="84"/>
        <v>58</v>
      </c>
      <c r="AAR64" s="2995">
        <v>0</v>
      </c>
      <c r="AAS64" s="2954">
        <f t="shared" si="85"/>
        <v>54</v>
      </c>
      <c r="AAT64" s="2995">
        <v>4.5682960255824572</v>
      </c>
      <c r="AAU64" s="2954">
        <f t="shared" si="86"/>
        <v>7</v>
      </c>
      <c r="AAV64" s="2995">
        <v>0.91365920511649157</v>
      </c>
      <c r="AAW64" s="2954">
        <f t="shared" si="87"/>
        <v>23</v>
      </c>
      <c r="AAX64" s="2995">
        <v>2.7409776153494749</v>
      </c>
      <c r="AAY64" s="2954">
        <f t="shared" si="88"/>
        <v>6</v>
      </c>
      <c r="AAZ64" s="982">
        <v>0</v>
      </c>
      <c r="ABA64" s="699">
        <v>0</v>
      </c>
      <c r="ABB64" s="699">
        <v>2</v>
      </c>
      <c r="ABC64" s="2988">
        <v>0</v>
      </c>
      <c r="ABD64" s="2954">
        <f t="shared" si="89"/>
        <v>58</v>
      </c>
      <c r="ABE64" s="2955">
        <v>0</v>
      </c>
      <c r="ABF64" s="2954">
        <f t="shared" si="89"/>
        <v>28</v>
      </c>
      <c r="ABG64" s="2955">
        <v>0.91365920511649157</v>
      </c>
      <c r="ABH64" s="2993">
        <f t="shared" si="89"/>
        <v>5</v>
      </c>
      <c r="ABI64" s="982">
        <v>6</v>
      </c>
      <c r="ABJ64" s="731">
        <v>2.8315243039169422</v>
      </c>
      <c r="ABK64" s="715">
        <f t="shared" si="90"/>
        <v>3</v>
      </c>
      <c r="ABL64" s="716" t="s">
        <v>106</v>
      </c>
      <c r="ABM64" s="712" t="s">
        <v>107</v>
      </c>
      <c r="ABN64" s="715">
        <v>3</v>
      </c>
      <c r="ABO64" s="715">
        <v>1</v>
      </c>
      <c r="ABP64" s="715">
        <f t="shared" si="91"/>
        <v>4</v>
      </c>
      <c r="ABQ64" s="715">
        <f t="shared" si="92"/>
        <v>18</v>
      </c>
      <c r="ABR64" s="1201" t="s">
        <v>1632</v>
      </c>
      <c r="ABS64" s="1202" t="s">
        <v>1632</v>
      </c>
      <c r="ABT64" s="1202" t="s">
        <v>1632</v>
      </c>
      <c r="ABU64" s="1202" t="s">
        <v>1632</v>
      </c>
      <c r="ABV64" s="725">
        <v>5</v>
      </c>
      <c r="ABW64" s="725">
        <v>5</v>
      </c>
      <c r="ABX64" s="725">
        <v>5</v>
      </c>
      <c r="ABY64" s="725">
        <v>5</v>
      </c>
      <c r="ABZ64" s="715">
        <f t="shared" si="93"/>
        <v>20</v>
      </c>
      <c r="ACA64" s="715">
        <f t="shared" si="94"/>
        <v>1</v>
      </c>
      <c r="ACB64" s="983" t="s">
        <v>1632</v>
      </c>
      <c r="ACC64" s="725" t="s">
        <v>1632</v>
      </c>
      <c r="ACD64" s="725" t="s">
        <v>1632</v>
      </c>
      <c r="ACE64" s="725" t="s">
        <v>1632</v>
      </c>
      <c r="ACF64" s="725">
        <v>5</v>
      </c>
      <c r="ACG64" s="725">
        <v>5</v>
      </c>
      <c r="ACH64" s="725">
        <v>5</v>
      </c>
      <c r="ACI64" s="725">
        <v>5</v>
      </c>
      <c r="ACJ64" s="715">
        <f t="shared" si="95"/>
        <v>20</v>
      </c>
      <c r="ACK64" s="715">
        <f t="shared" si="96"/>
        <v>1</v>
      </c>
      <c r="ACL64" s="982">
        <v>5</v>
      </c>
      <c r="ACM64" s="715">
        <v>577</v>
      </c>
      <c r="ACN64" s="1089">
        <v>9.3160000000000007</v>
      </c>
      <c r="ACO64" s="715">
        <v>51</v>
      </c>
      <c r="ACP64" s="1089">
        <v>3.8</v>
      </c>
      <c r="ACQ64" s="715">
        <v>51</v>
      </c>
      <c r="ACR64" s="982">
        <v>17.608000000000001</v>
      </c>
      <c r="ACS64" s="1090">
        <v>67</v>
      </c>
      <c r="ACT64" s="983" t="s">
        <v>1632</v>
      </c>
      <c r="ACU64" s="725" t="s">
        <v>1625</v>
      </c>
      <c r="ACV64" s="725" t="s">
        <v>1625</v>
      </c>
      <c r="ACW64" s="725" t="s">
        <v>1625</v>
      </c>
      <c r="ACX64" s="725">
        <v>5</v>
      </c>
      <c r="ACY64" s="725">
        <v>0</v>
      </c>
      <c r="ACZ64" s="725">
        <v>0</v>
      </c>
      <c r="ADA64" s="725">
        <v>0</v>
      </c>
      <c r="ADB64" s="715">
        <f t="shared" si="97"/>
        <v>5</v>
      </c>
      <c r="ADC64" s="715">
        <f t="shared" si="98"/>
        <v>9</v>
      </c>
      <c r="ADD64" s="984" t="s">
        <v>1632</v>
      </c>
      <c r="ADE64" s="985" t="s">
        <v>1632</v>
      </c>
      <c r="ADF64" s="985" t="s">
        <v>1632</v>
      </c>
      <c r="ADG64" s="985" t="s">
        <v>1625</v>
      </c>
      <c r="ADH64" s="985">
        <v>5</v>
      </c>
      <c r="ADI64" s="985">
        <v>5</v>
      </c>
      <c r="ADJ64" s="985">
        <v>5</v>
      </c>
      <c r="ADK64" s="985">
        <v>0</v>
      </c>
      <c r="ADL64" s="715">
        <f t="shared" si="99"/>
        <v>15</v>
      </c>
      <c r="ADM64" s="715">
        <f t="shared" si="100"/>
        <v>20</v>
      </c>
      <c r="ADN64" s="1169">
        <v>1</v>
      </c>
      <c r="ADO64" s="1168">
        <v>220</v>
      </c>
      <c r="ADP64" s="1168">
        <v>1760</v>
      </c>
      <c r="ADQ64" s="989">
        <v>220</v>
      </c>
      <c r="ADR64" s="989">
        <v>1760</v>
      </c>
      <c r="ADS64" s="989">
        <v>827.84571966133581</v>
      </c>
      <c r="ADT64" s="989">
        <v>12</v>
      </c>
      <c r="ADU64" s="989">
        <v>0</v>
      </c>
      <c r="ADV64" s="989">
        <v>0</v>
      </c>
      <c r="ADW64" s="989">
        <v>0</v>
      </c>
      <c r="ADX64" s="989">
        <v>0</v>
      </c>
      <c r="ADY64" s="989">
        <v>0</v>
      </c>
      <c r="ADZ64" s="989">
        <v>0</v>
      </c>
      <c r="AEA64" s="989">
        <v>50</v>
      </c>
      <c r="AEB64" s="989">
        <v>1</v>
      </c>
      <c r="AEC64" s="989">
        <v>220</v>
      </c>
      <c r="AED64" s="989">
        <v>1760</v>
      </c>
      <c r="AEE64" s="989">
        <v>220</v>
      </c>
      <c r="AEF64" s="989">
        <v>1760</v>
      </c>
      <c r="AEG64" s="989">
        <v>827.84571966133581</v>
      </c>
      <c r="AEH64" s="729">
        <v>22</v>
      </c>
      <c r="AEI64" s="987"/>
      <c r="AEM64" s="715">
        <v>313</v>
      </c>
      <c r="AEN64" s="715">
        <v>233</v>
      </c>
      <c r="AEO64" s="989">
        <v>26</v>
      </c>
      <c r="AEP64" s="1099">
        <v>11.158798283261802</v>
      </c>
      <c r="AEQ64" s="989">
        <v>49</v>
      </c>
      <c r="AER64" s="989">
        <v>8</v>
      </c>
      <c r="AES64" s="989">
        <v>30.76923076923077</v>
      </c>
      <c r="AET64" s="1099">
        <v>3.25</v>
      </c>
      <c r="AEU64" s="989">
        <v>56</v>
      </c>
      <c r="AEV64" s="989">
        <v>0</v>
      </c>
      <c r="AEW64" s="989">
        <v>26</v>
      </c>
      <c r="AEX64" s="989">
        <v>0</v>
      </c>
      <c r="AEY64" s="989">
        <v>63</v>
      </c>
      <c r="AEZ64" s="1667">
        <v>233</v>
      </c>
      <c r="AFA64" s="1668">
        <v>2.4334763948497855</v>
      </c>
      <c r="AFB64" s="1667">
        <f t="shared" si="101"/>
        <v>16</v>
      </c>
      <c r="AFC64" s="1168">
        <v>3</v>
      </c>
      <c r="AFD64" s="1099">
        <v>33.333333333333329</v>
      </c>
      <c r="AFE64" s="989">
        <f t="shared" si="102"/>
        <v>71</v>
      </c>
      <c r="AFF64" s="715">
        <v>18</v>
      </c>
      <c r="AFG64" s="985">
        <v>33.333333333333329</v>
      </c>
      <c r="AFH64" s="699">
        <f t="shared" si="103"/>
        <v>72</v>
      </c>
      <c r="AFI64" s="989">
        <v>72</v>
      </c>
      <c r="AFJ64" s="715">
        <v>10</v>
      </c>
      <c r="AFK64" s="985">
        <v>13.888888888888889</v>
      </c>
      <c r="AFL64" s="699">
        <f t="shared" si="104"/>
        <v>15</v>
      </c>
      <c r="AFM64" s="707">
        <v>27</v>
      </c>
      <c r="AFN64" s="990">
        <v>0</v>
      </c>
      <c r="AFO64" s="719">
        <v>0</v>
      </c>
      <c r="AFP64" s="979">
        <f t="shared" si="105"/>
        <v>37</v>
      </c>
      <c r="AFQ64" s="715">
        <v>103</v>
      </c>
      <c r="AFR64" s="699">
        <f t="shared" si="105"/>
        <v>3</v>
      </c>
      <c r="AFS64" s="715" t="s">
        <v>31</v>
      </c>
      <c r="AFT64" s="715" t="s">
        <v>31</v>
      </c>
      <c r="AFU64" s="985" t="s">
        <v>31</v>
      </c>
      <c r="AFV64" s="699" t="str">
        <f t="shared" si="106"/>
        <v>-</v>
      </c>
      <c r="AFW64" s="715" t="s">
        <v>31</v>
      </c>
      <c r="AFX64" s="715" t="s">
        <v>31</v>
      </c>
      <c r="AFY64" s="712" t="s">
        <v>31</v>
      </c>
      <c r="AFZ64" s="699" t="str">
        <f t="shared" si="107"/>
        <v>-</v>
      </c>
      <c r="AGA64" s="712">
        <v>54.54545454545454</v>
      </c>
      <c r="AGB64" s="712">
        <v>13.636363636363635</v>
      </c>
      <c r="AGC64" s="712">
        <v>9.0909090909090917</v>
      </c>
      <c r="AGD64" s="712">
        <v>15.909090909090908</v>
      </c>
      <c r="AGE64" s="712">
        <v>0</v>
      </c>
      <c r="AGF64" s="712">
        <v>2.2727272727272729</v>
      </c>
      <c r="AGG64" s="712">
        <v>0</v>
      </c>
      <c r="AGH64" s="712">
        <v>2.2727272727272729</v>
      </c>
      <c r="AGI64" s="712">
        <v>2.2727272727272729</v>
      </c>
      <c r="AGJ64" s="715">
        <v>24</v>
      </c>
      <c r="AGK64" s="715">
        <v>6</v>
      </c>
      <c r="AGL64" s="715">
        <v>4</v>
      </c>
      <c r="AGM64" s="715">
        <v>7</v>
      </c>
      <c r="AGN64" s="715">
        <v>0</v>
      </c>
      <c r="AGO64" s="715">
        <v>1</v>
      </c>
      <c r="AGP64" s="715">
        <v>0</v>
      </c>
      <c r="AGQ64" s="715">
        <v>1</v>
      </c>
      <c r="AGR64" s="715">
        <v>1</v>
      </c>
      <c r="AGS64" s="715">
        <v>44</v>
      </c>
      <c r="AGT64" s="712">
        <v>33.333333333333329</v>
      </c>
      <c r="AGU64" s="712">
        <v>0</v>
      </c>
      <c r="AGV64" s="712">
        <v>0</v>
      </c>
      <c r="AGW64" s="712">
        <v>33.333333333333329</v>
      </c>
      <c r="AGX64" s="712">
        <v>33.333333333333329</v>
      </c>
      <c r="AGY64" s="712">
        <v>0</v>
      </c>
      <c r="AGZ64" s="712">
        <v>0</v>
      </c>
      <c r="AHA64" s="712">
        <v>0</v>
      </c>
      <c r="AHB64" s="712">
        <v>0</v>
      </c>
      <c r="AHC64" s="715">
        <v>1</v>
      </c>
      <c r="AHD64" s="715">
        <v>0</v>
      </c>
      <c r="AHE64" s="715">
        <v>0</v>
      </c>
      <c r="AHF64" s="715">
        <v>1</v>
      </c>
      <c r="AHG64" s="715">
        <v>1</v>
      </c>
      <c r="AHH64" s="715">
        <v>0</v>
      </c>
      <c r="AHI64" s="715">
        <v>0</v>
      </c>
      <c r="AHJ64" s="715">
        <v>0</v>
      </c>
      <c r="AHK64" s="715">
        <v>0</v>
      </c>
      <c r="AHL64" s="715">
        <v>3</v>
      </c>
      <c r="AHM64" s="712">
        <v>20</v>
      </c>
      <c r="AHN64" s="712">
        <v>40</v>
      </c>
      <c r="AHO64" s="712">
        <v>20</v>
      </c>
      <c r="AHP64" s="712">
        <v>20</v>
      </c>
      <c r="AHQ64" s="712">
        <v>0</v>
      </c>
      <c r="AHR64" s="712">
        <v>0</v>
      </c>
      <c r="AHS64" s="712">
        <v>0</v>
      </c>
      <c r="AHT64" s="712">
        <v>0</v>
      </c>
      <c r="AHU64" s="712">
        <v>0</v>
      </c>
      <c r="AHV64" s="715">
        <v>1</v>
      </c>
      <c r="AHW64" s="715">
        <v>2</v>
      </c>
      <c r="AHX64" s="715">
        <v>1</v>
      </c>
      <c r="AHY64" s="715">
        <v>1</v>
      </c>
      <c r="AHZ64" s="715">
        <v>0</v>
      </c>
      <c r="AIA64" s="715">
        <v>0</v>
      </c>
      <c r="AIB64" s="715">
        <v>0</v>
      </c>
      <c r="AIC64" s="715">
        <v>0</v>
      </c>
      <c r="AID64" s="715">
        <v>0</v>
      </c>
      <c r="AIE64" s="715">
        <v>5</v>
      </c>
      <c r="AIF64" s="712" t="s">
        <v>1648</v>
      </c>
      <c r="AIG64" s="712" t="s">
        <v>1623</v>
      </c>
      <c r="AIH64" s="709">
        <v>15</v>
      </c>
      <c r="AII64" s="978">
        <f t="shared" si="108"/>
        <v>10</v>
      </c>
      <c r="AIJ64" s="703" t="s">
        <v>1625</v>
      </c>
      <c r="AIK64" s="703" t="s">
        <v>1626</v>
      </c>
      <c r="AIL64" s="703" t="s">
        <v>1626</v>
      </c>
      <c r="AIM64" s="701" t="s">
        <v>1626</v>
      </c>
      <c r="AIN64" s="712" t="s">
        <v>1626</v>
      </c>
      <c r="AIO64" s="712" t="s">
        <v>1627</v>
      </c>
      <c r="AIP64" s="712" t="s">
        <v>1627</v>
      </c>
      <c r="AIQ64" s="712" t="s">
        <v>1627</v>
      </c>
      <c r="AIR64" s="712" t="s">
        <v>1625</v>
      </c>
      <c r="AIS64" s="712" t="s">
        <v>1685</v>
      </c>
      <c r="AIT64" s="712" t="s">
        <v>1673</v>
      </c>
      <c r="AIU64" s="712" t="s">
        <v>1673</v>
      </c>
      <c r="AIV64" s="712" t="s">
        <v>1792</v>
      </c>
      <c r="AIW64" s="699">
        <v>70</v>
      </c>
      <c r="AIX64" s="699">
        <v>4</v>
      </c>
      <c r="AIY64" s="985">
        <v>5.7</v>
      </c>
      <c r="AIZ64" s="699">
        <v>0</v>
      </c>
      <c r="AJA64" s="712">
        <v>0</v>
      </c>
      <c r="AJB64" s="699">
        <f t="shared" si="109"/>
        <v>26</v>
      </c>
      <c r="AJC64" s="712">
        <v>10</v>
      </c>
      <c r="AJD64" s="978">
        <f t="shared" si="110"/>
        <v>7</v>
      </c>
      <c r="AJE64" s="712" t="s">
        <v>1626</v>
      </c>
      <c r="AJF64" s="712" t="s">
        <v>1626</v>
      </c>
      <c r="AJG64" s="712" t="s">
        <v>1625</v>
      </c>
      <c r="AJH64" s="712" t="s">
        <v>1625</v>
      </c>
      <c r="AJI64" s="712">
        <v>16</v>
      </c>
      <c r="AJJ64" s="699">
        <f t="shared" si="111"/>
        <v>19</v>
      </c>
      <c r="AJK64" s="715">
        <v>1</v>
      </c>
      <c r="AJL64" s="712">
        <v>0</v>
      </c>
      <c r="AJM64" s="699">
        <f t="shared" si="112"/>
        <v>39</v>
      </c>
      <c r="AJN64" s="715">
        <v>0</v>
      </c>
      <c r="AJO64" s="712">
        <v>0</v>
      </c>
      <c r="AJP64" s="699">
        <f t="shared" si="113"/>
        <v>17</v>
      </c>
      <c r="AJQ64" s="715">
        <v>0</v>
      </c>
      <c r="AJR64" s="712">
        <v>0</v>
      </c>
      <c r="AJS64" s="699">
        <f t="shared" si="114"/>
        <v>29</v>
      </c>
      <c r="AJT64" s="715">
        <v>0</v>
      </c>
      <c r="AJU64" s="712">
        <v>0</v>
      </c>
      <c r="AJV64" s="715">
        <v>0</v>
      </c>
      <c r="AJW64" s="712">
        <v>0</v>
      </c>
      <c r="AJX64" s="699">
        <f t="shared" si="115"/>
        <v>26</v>
      </c>
      <c r="AJY64" s="715">
        <v>0</v>
      </c>
      <c r="AJZ64" s="712">
        <v>0</v>
      </c>
      <c r="AKA64" s="699">
        <f t="shared" si="116"/>
        <v>9</v>
      </c>
      <c r="AKB64" s="715">
        <v>0</v>
      </c>
      <c r="AKC64" s="712">
        <v>16</v>
      </c>
      <c r="AKD64" s="699">
        <f t="shared" si="117"/>
        <v>23</v>
      </c>
      <c r="AKE64" s="715">
        <v>1</v>
      </c>
      <c r="AKF64" s="715">
        <v>110</v>
      </c>
      <c r="AKG64" s="715">
        <v>0</v>
      </c>
      <c r="AKH64" s="715">
        <v>0</v>
      </c>
      <c r="AKI64" s="715">
        <v>0</v>
      </c>
      <c r="AKJ64" s="715">
        <v>0</v>
      </c>
      <c r="AKK64" s="715">
        <v>110</v>
      </c>
      <c r="AKL64" s="715">
        <v>0</v>
      </c>
      <c r="AKM64" s="715">
        <v>9</v>
      </c>
      <c r="AKN64" s="715">
        <v>0</v>
      </c>
      <c r="AKO64" s="715">
        <v>9</v>
      </c>
      <c r="AKP64" s="712">
        <v>0.313</v>
      </c>
      <c r="AKQ64" s="699">
        <f t="shared" si="118"/>
        <v>13</v>
      </c>
      <c r="AKR64" s="712" t="s">
        <v>31</v>
      </c>
      <c r="AKS64" s="699" t="str">
        <f t="shared" si="118"/>
        <v>-</v>
      </c>
      <c r="AKT64" s="712" t="s">
        <v>31</v>
      </c>
      <c r="AKU64" s="699" t="str">
        <f t="shared" si="127"/>
        <v>-</v>
      </c>
      <c r="AKV64" s="712" t="s">
        <v>31</v>
      </c>
      <c r="AKW64" s="699" t="str">
        <f t="shared" si="128"/>
        <v>-</v>
      </c>
      <c r="AKX64" s="712" t="s">
        <v>31</v>
      </c>
      <c r="AKY64" s="712">
        <v>0.313</v>
      </c>
      <c r="AKZ64" s="712" t="s">
        <v>31</v>
      </c>
      <c r="ALA64" s="699" t="str">
        <f t="shared" si="129"/>
        <v>-</v>
      </c>
      <c r="ALB64" s="712">
        <v>2.5999999999999999E-2</v>
      </c>
      <c r="ALC64" s="699">
        <f t="shared" si="130"/>
        <v>43</v>
      </c>
      <c r="ALD64" s="712" t="s">
        <v>31</v>
      </c>
      <c r="ALE64" s="699" t="str">
        <f t="shared" si="131"/>
        <v>-</v>
      </c>
      <c r="ALF64" s="712">
        <v>2.5999999999999999E-2</v>
      </c>
      <c r="ALG64" s="712"/>
      <c r="ALH64" s="1706">
        <v>36.265616977580009</v>
      </c>
      <c r="ALI64" s="729">
        <v>61</v>
      </c>
      <c r="ALJ64" s="729">
        <v>12</v>
      </c>
      <c r="ALK64" s="729">
        <v>2126</v>
      </c>
      <c r="ALL64" s="729">
        <v>28.692380056444026</v>
      </c>
      <c r="ALM64" s="729">
        <v>5.644402634054563</v>
      </c>
      <c r="ALN64" s="729">
        <v>25</v>
      </c>
      <c r="ALO64" s="729">
        <v>47</v>
      </c>
    </row>
    <row r="65" spans="1:1003" ht="13" x14ac:dyDescent="0.2">
      <c r="A65" s="696" t="s">
        <v>1823</v>
      </c>
      <c r="B65" s="697" t="s">
        <v>1824</v>
      </c>
      <c r="C65" s="697" t="s">
        <v>1646</v>
      </c>
      <c r="D65" s="697" t="s">
        <v>1646</v>
      </c>
      <c r="E65" s="697" t="s">
        <v>1733</v>
      </c>
      <c r="F65" s="698" t="s">
        <v>1825</v>
      </c>
      <c r="G65" s="699" t="s">
        <v>1918</v>
      </c>
      <c r="H65" s="700">
        <v>207</v>
      </c>
      <c r="I65" s="703">
        <v>6.95</v>
      </c>
      <c r="J65" s="699">
        <f t="shared" si="9"/>
        <v>69</v>
      </c>
      <c r="K65" s="702">
        <v>43</v>
      </c>
      <c r="L65" s="703">
        <v>7.26</v>
      </c>
      <c r="M65" s="710">
        <f t="shared" si="10"/>
        <v>23</v>
      </c>
      <c r="N65" s="712">
        <f t="shared" si="11"/>
        <v>0.30999999999999961</v>
      </c>
      <c r="O65" s="702">
        <v>259</v>
      </c>
      <c r="P65" s="703">
        <v>6.35</v>
      </c>
      <c r="Q65" s="699">
        <f t="shared" si="120"/>
        <v>15</v>
      </c>
      <c r="R65" s="702">
        <v>136</v>
      </c>
      <c r="S65" s="703">
        <v>6.32</v>
      </c>
      <c r="T65" s="710">
        <f t="shared" si="125"/>
        <v>16</v>
      </c>
      <c r="U65" s="712">
        <f t="shared" si="12"/>
        <v>-2.9999999999999361E-2</v>
      </c>
      <c r="V65" s="706">
        <v>103</v>
      </c>
      <c r="W65" s="701">
        <v>6.2427184466019421</v>
      </c>
      <c r="X65" s="702">
        <v>32</v>
      </c>
      <c r="Y65" s="704">
        <v>6.59375</v>
      </c>
      <c r="Z65" s="705">
        <f t="shared" si="13"/>
        <v>28</v>
      </c>
      <c r="AA65" s="707">
        <v>64</v>
      </c>
      <c r="AB65" s="704">
        <v>6.484375</v>
      </c>
      <c r="AC65" s="705">
        <f t="shared" si="14"/>
        <v>10</v>
      </c>
      <c r="AD65" s="702">
        <v>39</v>
      </c>
      <c r="AE65" s="704">
        <v>5.8461538461538458</v>
      </c>
      <c r="AF65" s="732">
        <f t="shared" si="15"/>
        <v>26</v>
      </c>
      <c r="AG65" s="708">
        <v>82.9</v>
      </c>
      <c r="AH65" s="705">
        <f t="shared" si="16"/>
        <v>6</v>
      </c>
      <c r="AI65" s="709">
        <v>83.5</v>
      </c>
      <c r="AJ65" s="705">
        <f t="shared" si="17"/>
        <v>62</v>
      </c>
      <c r="AK65" s="709">
        <v>1.4000000000000057</v>
      </c>
      <c r="AL65" s="701">
        <v>0.59999999999999432</v>
      </c>
      <c r="AM65" s="702">
        <v>40</v>
      </c>
      <c r="AN65" s="715">
        <f t="shared" si="18"/>
        <v>69</v>
      </c>
      <c r="AO65" s="710">
        <v>40</v>
      </c>
      <c r="AP65" s="715">
        <f t="shared" si="19"/>
        <v>69</v>
      </c>
      <c r="AQ65" s="702">
        <v>180</v>
      </c>
      <c r="AR65" s="710">
        <f t="shared" si="121"/>
        <v>30</v>
      </c>
      <c r="AS65" s="702">
        <v>43</v>
      </c>
      <c r="AT65" s="703">
        <v>6.9767441860465116</v>
      </c>
      <c r="AU65" s="705">
        <f t="shared" si="20"/>
        <v>2</v>
      </c>
      <c r="AV65" s="702">
        <v>43</v>
      </c>
      <c r="AW65" s="703">
        <v>9.3023255813953494</v>
      </c>
      <c r="AX65" s="705">
        <f t="shared" si="21"/>
        <v>13</v>
      </c>
      <c r="AY65" s="702">
        <v>42</v>
      </c>
      <c r="AZ65" s="703">
        <v>50</v>
      </c>
      <c r="BA65" s="705">
        <f t="shared" si="22"/>
        <v>50</v>
      </c>
      <c r="BB65" s="702">
        <v>43</v>
      </c>
      <c r="BC65" s="703">
        <v>6.9767441860465116</v>
      </c>
      <c r="BD65" s="705">
        <f t="shared" si="23"/>
        <v>4</v>
      </c>
      <c r="BE65" s="702">
        <v>43</v>
      </c>
      <c r="BF65" s="703">
        <v>0</v>
      </c>
      <c r="BG65" s="705">
        <f t="shared" si="24"/>
        <v>1</v>
      </c>
      <c r="BH65" s="702">
        <v>43</v>
      </c>
      <c r="BI65" s="703">
        <v>34.883720930232556</v>
      </c>
      <c r="BJ65" s="705">
        <f t="shared" si="25"/>
        <v>49</v>
      </c>
      <c r="BK65" s="702">
        <v>35</v>
      </c>
      <c r="BL65" s="703">
        <v>60</v>
      </c>
      <c r="BM65" s="705">
        <f t="shared" si="26"/>
        <v>61</v>
      </c>
      <c r="BN65" s="702">
        <v>38</v>
      </c>
      <c r="BO65" s="703">
        <v>81.578947368421055</v>
      </c>
      <c r="BP65" s="705">
        <f t="shared" si="27"/>
        <v>29</v>
      </c>
      <c r="BQ65" s="702">
        <v>37</v>
      </c>
      <c r="BR65" s="703">
        <v>54.054054054054056</v>
      </c>
      <c r="BS65" s="705">
        <f t="shared" si="28"/>
        <v>9</v>
      </c>
      <c r="BT65" s="702">
        <v>38</v>
      </c>
      <c r="BU65" s="703">
        <v>52.631578947368418</v>
      </c>
      <c r="BV65" s="705">
        <f t="shared" si="29"/>
        <v>74</v>
      </c>
      <c r="BW65" s="702">
        <v>31</v>
      </c>
      <c r="BX65" s="703">
        <v>9.67741935483871</v>
      </c>
      <c r="BY65" s="705">
        <f t="shared" si="30"/>
        <v>75</v>
      </c>
      <c r="BZ65" s="702">
        <v>34</v>
      </c>
      <c r="CA65" s="703">
        <v>67.64705882352942</v>
      </c>
      <c r="CB65" s="705">
        <f t="shared" si="31"/>
        <v>72</v>
      </c>
      <c r="CC65" s="709">
        <v>12.9</v>
      </c>
      <c r="CD65" s="726">
        <f t="shared" si="32"/>
        <v>24</v>
      </c>
      <c r="CE65" s="703">
        <v>2.1</v>
      </c>
      <c r="CF65" s="703">
        <v>5.0999999999999996</v>
      </c>
      <c r="CG65" s="704">
        <v>5.6</v>
      </c>
      <c r="CH65" s="709">
        <v>12.9</v>
      </c>
      <c r="CI65" s="701">
        <v>12.8</v>
      </c>
      <c r="CJ65" s="712">
        <v>16</v>
      </c>
      <c r="CK65" s="729">
        <f t="shared" si="33"/>
        <v>29</v>
      </c>
      <c r="CL65" s="712">
        <v>2.4</v>
      </c>
      <c r="CM65" s="712">
        <v>6.6</v>
      </c>
      <c r="CN65" s="712">
        <v>6.8</v>
      </c>
      <c r="CO65" s="714">
        <v>66</v>
      </c>
      <c r="CP65" s="985">
        <v>85.5</v>
      </c>
      <c r="CQ65" s="729">
        <f t="shared" si="34"/>
        <v>18</v>
      </c>
      <c r="CR65" s="715">
        <v>18</v>
      </c>
      <c r="CS65" s="985">
        <v>85.8</v>
      </c>
      <c r="CT65" s="729">
        <f t="shared" si="134"/>
        <v>12</v>
      </c>
      <c r="CU65" s="715">
        <v>34</v>
      </c>
      <c r="CV65" s="712">
        <v>85.8</v>
      </c>
      <c r="CW65" s="729">
        <f t="shared" si="35"/>
        <v>21</v>
      </c>
      <c r="CX65" s="715">
        <v>14</v>
      </c>
      <c r="CY65" s="712">
        <v>84.3</v>
      </c>
      <c r="CZ65" s="729">
        <f t="shared" si="36"/>
        <v>26</v>
      </c>
      <c r="DA65" s="716">
        <v>12</v>
      </c>
      <c r="DB65" s="710">
        <f t="shared" si="37"/>
        <v>8</v>
      </c>
      <c r="DC65" s="715">
        <v>50</v>
      </c>
      <c r="DD65" s="717">
        <v>88</v>
      </c>
      <c r="DE65" s="710">
        <f t="shared" si="38"/>
        <v>7</v>
      </c>
      <c r="DF65" s="703">
        <v>0</v>
      </c>
      <c r="DG65" s="705">
        <f t="shared" si="135"/>
        <v>37</v>
      </c>
      <c r="DH65" s="709">
        <v>88.888888888888886</v>
      </c>
      <c r="DI65" s="705">
        <f t="shared" si="135"/>
        <v>7</v>
      </c>
      <c r="DJ65" s="703">
        <v>0</v>
      </c>
      <c r="DK65" s="705">
        <f t="shared" si="40"/>
        <v>34</v>
      </c>
      <c r="DL65" s="718">
        <v>73.91304347826086</v>
      </c>
      <c r="DM65" s="705">
        <f t="shared" si="41"/>
        <v>36</v>
      </c>
      <c r="DN65" s="703">
        <v>8.695652173913043</v>
      </c>
      <c r="DO65" s="705">
        <f t="shared" si="42"/>
        <v>25</v>
      </c>
      <c r="DP65" s="702">
        <v>43</v>
      </c>
      <c r="DQ65" s="719">
        <v>83.720930232558146</v>
      </c>
      <c r="DR65" s="705">
        <f t="shared" si="122"/>
        <v>3</v>
      </c>
      <c r="DS65" s="702">
        <v>33</v>
      </c>
      <c r="DT65" s="719">
        <v>39.393939393939391</v>
      </c>
      <c r="DU65" s="705">
        <v>62</v>
      </c>
      <c r="DV65" s="702">
        <v>41</v>
      </c>
      <c r="DW65" s="720">
        <v>65.853658536585371</v>
      </c>
      <c r="DX65" s="705">
        <v>42</v>
      </c>
      <c r="DY65" s="702">
        <v>31</v>
      </c>
      <c r="DZ65" s="1145">
        <v>0.6</v>
      </c>
      <c r="EA65" s="726">
        <v>67</v>
      </c>
      <c r="EB65" s="720">
        <v>16.129032258064516</v>
      </c>
      <c r="EC65" s="705">
        <v>15</v>
      </c>
      <c r="ED65" s="702">
        <v>30</v>
      </c>
      <c r="EE65" s="712">
        <v>1.7142857142857142</v>
      </c>
      <c r="EF65" s="729">
        <v>13</v>
      </c>
      <c r="EG65" s="720">
        <v>23.333333333333332</v>
      </c>
      <c r="EH65" s="705">
        <v>46</v>
      </c>
      <c r="EI65" s="702">
        <v>35</v>
      </c>
      <c r="EJ65" s="712">
        <v>0.875</v>
      </c>
      <c r="EK65" s="729">
        <v>57</v>
      </c>
      <c r="EL65" s="720">
        <v>34.285714285714285</v>
      </c>
      <c r="EM65" s="705">
        <v>12</v>
      </c>
      <c r="EN65" s="714">
        <v>31</v>
      </c>
      <c r="EO65" s="712">
        <v>0.58333333333333337</v>
      </c>
      <c r="EP65" s="729">
        <v>56</v>
      </c>
      <c r="EQ65" s="725">
        <v>19.35483870967742</v>
      </c>
      <c r="ER65" s="733">
        <v>7</v>
      </c>
      <c r="ES65" s="702">
        <v>30</v>
      </c>
      <c r="ET65" s="726">
        <v>0.5</v>
      </c>
      <c r="EU65" s="726">
        <v>66</v>
      </c>
      <c r="EV65" s="720">
        <v>13.333333333333334</v>
      </c>
      <c r="EW65" s="705">
        <v>26</v>
      </c>
      <c r="EX65" s="715">
        <v>36</v>
      </c>
      <c r="EY65" s="726">
        <v>0.5</v>
      </c>
      <c r="EZ65" s="726">
        <v>49</v>
      </c>
      <c r="FA65" s="725">
        <v>5.5555555555555554</v>
      </c>
      <c r="FB65" s="715">
        <v>33</v>
      </c>
      <c r="FC65" s="702">
        <v>39</v>
      </c>
      <c r="FD65" s="726">
        <v>0.81818181818181823</v>
      </c>
      <c r="FE65" s="726">
        <v>19</v>
      </c>
      <c r="FF65" s="720">
        <v>28.205128205128204</v>
      </c>
      <c r="FG65" s="705">
        <v>2</v>
      </c>
      <c r="FH65" s="702">
        <v>37</v>
      </c>
      <c r="FI65" s="726">
        <v>3.5</v>
      </c>
      <c r="FJ65" s="726">
        <v>3</v>
      </c>
      <c r="FK65" s="720">
        <v>43.243243243243242</v>
      </c>
      <c r="FL65" s="705">
        <v>11</v>
      </c>
      <c r="FM65" s="714">
        <v>38</v>
      </c>
      <c r="FN65" s="725">
        <v>36.84210526315789</v>
      </c>
      <c r="FO65" s="715">
        <v>3</v>
      </c>
      <c r="FP65" s="702">
        <v>33</v>
      </c>
      <c r="FQ65" s="727">
        <v>0.66666666666666663</v>
      </c>
      <c r="FR65" s="727">
        <v>47</v>
      </c>
      <c r="FS65" s="720">
        <v>9.0909090909090917</v>
      </c>
      <c r="FT65" s="705">
        <v>6</v>
      </c>
      <c r="FU65" s="702">
        <v>32</v>
      </c>
      <c r="FV65" s="712">
        <v>1.8333333333333333</v>
      </c>
      <c r="FW65" s="729">
        <v>7</v>
      </c>
      <c r="FX65" s="720">
        <v>9.375</v>
      </c>
      <c r="FY65" s="705">
        <v>14</v>
      </c>
      <c r="FZ65" s="702">
        <v>29</v>
      </c>
      <c r="GA65" s="712">
        <v>0.5</v>
      </c>
      <c r="GB65" s="729">
        <v>58</v>
      </c>
      <c r="GC65" s="720">
        <v>3.4482758620689653</v>
      </c>
      <c r="GD65" s="705">
        <v>65</v>
      </c>
      <c r="GE65" s="702">
        <v>28</v>
      </c>
      <c r="GF65" s="712">
        <v>0</v>
      </c>
      <c r="GG65" s="729">
        <v>59</v>
      </c>
      <c r="GH65" s="720">
        <v>0</v>
      </c>
      <c r="GI65" s="705">
        <v>59</v>
      </c>
      <c r="GJ65" s="702">
        <v>35</v>
      </c>
      <c r="GK65" s="726">
        <v>1.05</v>
      </c>
      <c r="GL65" s="726">
        <v>59</v>
      </c>
      <c r="GM65" s="720">
        <v>28.571428571428569</v>
      </c>
      <c r="GN65" s="705">
        <v>4</v>
      </c>
      <c r="GO65" s="702">
        <v>32</v>
      </c>
      <c r="GP65" s="726">
        <v>0.5</v>
      </c>
      <c r="GQ65" s="726">
        <v>39</v>
      </c>
      <c r="GR65" s="720">
        <v>6.25</v>
      </c>
      <c r="GS65" s="705">
        <v>5</v>
      </c>
      <c r="GT65" s="702">
        <v>31</v>
      </c>
      <c r="GU65" s="726">
        <v>0</v>
      </c>
      <c r="GV65" s="726">
        <v>51</v>
      </c>
      <c r="GW65" s="720">
        <v>0</v>
      </c>
      <c r="GX65" s="705">
        <v>51</v>
      </c>
      <c r="GY65" s="702">
        <v>33</v>
      </c>
      <c r="GZ65" s="726">
        <v>0</v>
      </c>
      <c r="HA65" s="726">
        <v>50</v>
      </c>
      <c r="HB65" s="720">
        <v>0</v>
      </c>
      <c r="HC65" s="705">
        <v>50</v>
      </c>
      <c r="HD65" s="709">
        <v>23.214285714285715</v>
      </c>
      <c r="HE65" s="703">
        <v>8.9285714285714288</v>
      </c>
      <c r="HF65" s="703">
        <v>66.071428571428569</v>
      </c>
      <c r="HG65" s="703">
        <v>19.642857142857142</v>
      </c>
      <c r="HH65" s="1299">
        <v>10.714285714285714</v>
      </c>
      <c r="HI65" s="1299">
        <v>16.071428571428573</v>
      </c>
      <c r="HJ65" s="1299">
        <v>66.071428571428569</v>
      </c>
      <c r="HK65" s="1299">
        <v>1.7857142857142856</v>
      </c>
      <c r="HL65" s="1299">
        <v>62.5</v>
      </c>
      <c r="HM65" s="1300">
        <v>56</v>
      </c>
      <c r="HN65" s="709">
        <v>21.476510067114095</v>
      </c>
      <c r="HO65" s="709">
        <v>8.724832214765101</v>
      </c>
      <c r="HP65" s="709">
        <v>56.711409395973156</v>
      </c>
      <c r="HQ65" s="709">
        <v>34.899328859060404</v>
      </c>
      <c r="HR65" s="709">
        <v>9.3959731543624159</v>
      </c>
      <c r="HS65" s="709">
        <v>47.986577181208048</v>
      </c>
      <c r="HT65" s="709">
        <v>50</v>
      </c>
      <c r="HU65" s="709">
        <v>2.348993288590604</v>
      </c>
      <c r="HV65" s="709">
        <v>51.677852348993291</v>
      </c>
      <c r="HW65" s="1300">
        <v>298</v>
      </c>
      <c r="HX65" s="1265">
        <v>3</v>
      </c>
      <c r="HY65" s="1266">
        <v>4</v>
      </c>
      <c r="HZ65" s="1266">
        <v>16</v>
      </c>
      <c r="IA65" s="1266">
        <v>8</v>
      </c>
      <c r="IB65" s="1266">
        <v>7</v>
      </c>
      <c r="IC65" s="1266">
        <v>2</v>
      </c>
      <c r="ID65" s="1266">
        <v>6</v>
      </c>
      <c r="IE65" s="1266">
        <v>7</v>
      </c>
      <c r="IF65" s="1267">
        <v>53</v>
      </c>
      <c r="IG65" s="1268">
        <v>50</v>
      </c>
      <c r="IH65" s="1269">
        <v>15</v>
      </c>
      <c r="II65" s="1269">
        <v>10</v>
      </c>
      <c r="IJ65" s="1269">
        <v>25</v>
      </c>
      <c r="IK65" s="1269">
        <v>6</v>
      </c>
      <c r="IL65" s="1269">
        <v>9</v>
      </c>
      <c r="IM65" s="1269">
        <v>1</v>
      </c>
      <c r="IN65" s="1269">
        <v>22</v>
      </c>
      <c r="IO65" s="1267">
        <v>138</v>
      </c>
      <c r="IP65" s="1268">
        <v>63</v>
      </c>
      <c r="IQ65" s="1269">
        <v>36</v>
      </c>
      <c r="IR65" s="1269">
        <v>7</v>
      </c>
      <c r="IS65" s="1269">
        <v>14</v>
      </c>
      <c r="IT65" s="1269">
        <v>6</v>
      </c>
      <c r="IU65" s="1269">
        <v>2</v>
      </c>
      <c r="IV65" s="1269" t="s">
        <v>31</v>
      </c>
      <c r="IW65" s="1269">
        <v>23</v>
      </c>
      <c r="IX65" s="1270">
        <v>151</v>
      </c>
      <c r="IY65" s="1268">
        <v>5.6603773584905666</v>
      </c>
      <c r="IZ65" s="1269">
        <v>7.5471698113207548</v>
      </c>
      <c r="JA65" s="1269">
        <v>30.188679245283019</v>
      </c>
      <c r="JB65" s="1269">
        <v>15.09433962264151</v>
      </c>
      <c r="JC65" s="1269">
        <v>13.20754716981132</v>
      </c>
      <c r="JD65" s="1269">
        <v>3.7735849056603774</v>
      </c>
      <c r="JE65" s="1269">
        <v>11.320754716981133</v>
      </c>
      <c r="JF65" s="1269">
        <v>13.20754716981132</v>
      </c>
      <c r="JG65" s="1270">
        <v>100</v>
      </c>
      <c r="JH65" s="1268">
        <v>36.231884057971016</v>
      </c>
      <c r="JI65" s="1269">
        <v>10.869565217391305</v>
      </c>
      <c r="JJ65" s="1269">
        <v>7.2463768115942031</v>
      </c>
      <c r="JK65" s="1269">
        <v>18.115942028985508</v>
      </c>
      <c r="JL65" s="1269">
        <v>4.3478260869565215</v>
      </c>
      <c r="JM65" s="1269">
        <v>6.5217391304347823</v>
      </c>
      <c r="JN65" s="1269">
        <v>0.72463768115942029</v>
      </c>
      <c r="JO65" s="1269">
        <v>15.942028985507244</v>
      </c>
      <c r="JP65" s="1270">
        <v>100</v>
      </c>
      <c r="JQ65" s="1268">
        <v>41.721854304635762</v>
      </c>
      <c r="JR65" s="1269">
        <v>23.841059602649008</v>
      </c>
      <c r="JS65" s="1269">
        <v>4.6357615894039732</v>
      </c>
      <c r="JT65" s="1269">
        <v>9.2715231788079464</v>
      </c>
      <c r="JU65" s="1269">
        <v>3.9735099337748347</v>
      </c>
      <c r="JV65" s="1269">
        <v>1.3245033112582782</v>
      </c>
      <c r="JW65" s="1269" t="s">
        <v>31</v>
      </c>
      <c r="JX65" s="1269">
        <v>15.231788079470199</v>
      </c>
      <c r="JY65" s="1270">
        <v>100</v>
      </c>
      <c r="JZ65" s="718">
        <v>67</v>
      </c>
      <c r="KA65" s="705">
        <f t="shared" si="43"/>
        <v>7</v>
      </c>
      <c r="KB65" s="718">
        <v>82.539682539682531</v>
      </c>
      <c r="KC65" s="705">
        <f t="shared" si="43"/>
        <v>19</v>
      </c>
      <c r="KD65" s="725">
        <v>9.9941724941724939</v>
      </c>
      <c r="KE65" s="715">
        <f t="shared" si="44"/>
        <v>9</v>
      </c>
      <c r="KF65" s="1212">
        <v>0</v>
      </c>
      <c r="KG65" s="715">
        <f t="shared" si="44"/>
        <v>28</v>
      </c>
      <c r="KH65" s="725">
        <v>16.267042783262813</v>
      </c>
      <c r="KI65" s="715">
        <f t="shared" si="136"/>
        <v>32</v>
      </c>
      <c r="KJ65" s="725">
        <v>18.218147625763986</v>
      </c>
      <c r="KK65" s="715">
        <f t="shared" si="136"/>
        <v>17</v>
      </c>
      <c r="KL65" s="725">
        <v>9.7178683385579934</v>
      </c>
      <c r="KM65" s="715">
        <f t="shared" si="46"/>
        <v>39</v>
      </c>
      <c r="KN65" s="715">
        <v>13.705945176219295</v>
      </c>
      <c r="KO65" s="715">
        <f t="shared" si="47"/>
        <v>56</v>
      </c>
      <c r="KP65" s="728">
        <v>60</v>
      </c>
      <c r="KQ65" s="729">
        <v>10</v>
      </c>
      <c r="KR65" s="729">
        <v>10</v>
      </c>
      <c r="KS65" s="729">
        <v>40</v>
      </c>
      <c r="KT65" s="729">
        <v>0</v>
      </c>
      <c r="KU65" s="730">
        <f t="shared" si="48"/>
        <v>120</v>
      </c>
      <c r="KV65" s="734">
        <f t="shared" si="49"/>
        <v>15</v>
      </c>
      <c r="KW65" s="728">
        <v>0</v>
      </c>
      <c r="KX65" s="729">
        <v>0</v>
      </c>
      <c r="KY65" s="706">
        <f t="shared" si="50"/>
        <v>0</v>
      </c>
      <c r="KZ65" s="705">
        <f t="shared" si="51"/>
        <v>37</v>
      </c>
      <c r="LA65" s="847" t="s">
        <v>1632</v>
      </c>
      <c r="LB65" s="846" t="s">
        <v>1625</v>
      </c>
      <c r="LC65" s="846" t="s">
        <v>1625</v>
      </c>
      <c r="LD65" s="846" t="s">
        <v>1625</v>
      </c>
      <c r="LE65" s="729">
        <v>10</v>
      </c>
      <c r="LF65" s="1023">
        <v>37</v>
      </c>
      <c r="LG65" s="847" t="s">
        <v>1625</v>
      </c>
      <c r="LH65" s="846" t="s">
        <v>1625</v>
      </c>
      <c r="LI65" s="846" t="s">
        <v>1625</v>
      </c>
      <c r="LJ65" s="846" t="s">
        <v>1625</v>
      </c>
      <c r="LK65" s="729">
        <v>0</v>
      </c>
      <c r="LL65" s="1023">
        <v>37</v>
      </c>
      <c r="LM65" s="847" t="s">
        <v>1632</v>
      </c>
      <c r="LN65" s="846" t="s">
        <v>1632</v>
      </c>
      <c r="LO65" s="846" t="s">
        <v>1632</v>
      </c>
      <c r="LP65" s="846" t="s">
        <v>1632</v>
      </c>
      <c r="LQ65" s="729">
        <v>60</v>
      </c>
      <c r="LR65" s="1023">
        <v>1</v>
      </c>
      <c r="LS65" s="847" t="s">
        <v>1632</v>
      </c>
      <c r="LT65" s="846" t="s">
        <v>1632</v>
      </c>
      <c r="LU65" s="846" t="s">
        <v>1632</v>
      </c>
      <c r="LV65" s="846" t="s">
        <v>1632</v>
      </c>
      <c r="LW65" s="729">
        <v>40</v>
      </c>
      <c r="LX65" s="1023">
        <v>1</v>
      </c>
      <c r="LY65" s="847" t="s">
        <v>1632</v>
      </c>
      <c r="LZ65" s="846" t="s">
        <v>1632</v>
      </c>
      <c r="MA65" s="846" t="s">
        <v>1632</v>
      </c>
      <c r="MB65" s="846" t="s">
        <v>1632</v>
      </c>
      <c r="MC65" s="729">
        <v>40</v>
      </c>
      <c r="MD65" s="1023">
        <v>1</v>
      </c>
      <c r="ME65" s="847" t="s">
        <v>1632</v>
      </c>
      <c r="MF65" s="846" t="s">
        <v>1632</v>
      </c>
      <c r="MG65" s="846" t="s">
        <v>1625</v>
      </c>
      <c r="MH65" s="846" t="s">
        <v>1625</v>
      </c>
      <c r="MI65" s="729">
        <v>20</v>
      </c>
      <c r="MJ65" s="1023">
        <v>33</v>
      </c>
      <c r="MK65" s="847" t="s">
        <v>1632</v>
      </c>
      <c r="ML65" s="846" t="s">
        <v>1625</v>
      </c>
      <c r="MM65" s="846" t="s">
        <v>1625</v>
      </c>
      <c r="MN65" s="729">
        <v>15</v>
      </c>
      <c r="MO65" s="1023">
        <v>33</v>
      </c>
      <c r="MP65" s="847" t="s">
        <v>1632</v>
      </c>
      <c r="MQ65" s="846" t="s">
        <v>1632</v>
      </c>
      <c r="MR65" s="846" t="s">
        <v>1632</v>
      </c>
      <c r="MS65" s="846" t="s">
        <v>1625</v>
      </c>
      <c r="MT65" s="729">
        <v>30</v>
      </c>
      <c r="MU65" s="1023">
        <v>31</v>
      </c>
      <c r="MV65" s="846" t="s">
        <v>1632</v>
      </c>
      <c r="MW65" s="846" t="s">
        <v>1632</v>
      </c>
      <c r="MX65" s="846" t="s">
        <v>1625</v>
      </c>
      <c r="MY65" s="846" t="s">
        <v>1625</v>
      </c>
      <c r="MZ65" s="729">
        <v>20</v>
      </c>
      <c r="NA65" s="1023">
        <v>24</v>
      </c>
      <c r="NB65" s="715">
        <v>4.83</v>
      </c>
      <c r="NC65" s="715">
        <f t="shared" si="3"/>
        <v>70</v>
      </c>
      <c r="ND65" s="714">
        <v>38</v>
      </c>
      <c r="NE65" s="715">
        <v>34</v>
      </c>
      <c r="NF65" s="731">
        <v>17.949929145016533</v>
      </c>
      <c r="NG65" s="715">
        <v>36</v>
      </c>
      <c r="NH65" s="715">
        <v>38</v>
      </c>
      <c r="NI65" s="715">
        <v>34</v>
      </c>
      <c r="NJ65" s="731">
        <v>17.949929145016533</v>
      </c>
      <c r="NK65" s="715">
        <v>36</v>
      </c>
      <c r="NL65" s="715">
        <v>38</v>
      </c>
      <c r="NM65" s="715">
        <v>29</v>
      </c>
      <c r="NN65" s="2946">
        <v>17.584451642757983</v>
      </c>
      <c r="NO65" s="715">
        <v>25</v>
      </c>
      <c r="NP65" s="715">
        <v>2117</v>
      </c>
      <c r="NQ65" s="3206">
        <v>2</v>
      </c>
      <c r="NR65" s="3349">
        <v>1.3419713095788985</v>
      </c>
      <c r="NS65" s="3206">
        <v>16</v>
      </c>
      <c r="NT65" s="3206">
        <v>29</v>
      </c>
      <c r="NU65" s="3207">
        <v>0.92549745488199908</v>
      </c>
      <c r="NV65" s="3206">
        <v>23</v>
      </c>
      <c r="NW65" s="3206">
        <v>278</v>
      </c>
      <c r="NX65" s="3207">
        <v>12.864414622859787</v>
      </c>
      <c r="NY65" s="3206">
        <v>8</v>
      </c>
      <c r="NZ65" s="3206">
        <v>15</v>
      </c>
      <c r="OA65" s="3208">
        <v>6.9412309116149933</v>
      </c>
      <c r="OB65" s="3206">
        <v>16</v>
      </c>
      <c r="OC65" s="714">
        <v>25</v>
      </c>
      <c r="OD65" s="2946">
        <v>11.859582542694497</v>
      </c>
      <c r="OE65" s="733">
        <v>63</v>
      </c>
      <c r="OF65" s="714" t="s">
        <v>31</v>
      </c>
      <c r="OG65" s="731" t="s">
        <v>31</v>
      </c>
      <c r="OH65" s="733" t="str">
        <f t="shared" si="52"/>
        <v>-</v>
      </c>
      <c r="OI65" s="981">
        <v>41.404011461318049</v>
      </c>
      <c r="OJ65" s="733">
        <f t="shared" si="126"/>
        <v>4</v>
      </c>
      <c r="OK65" s="1355" t="s">
        <v>3041</v>
      </c>
      <c r="OL65" s="1355" t="s">
        <v>3045</v>
      </c>
      <c r="OM65" s="1355">
        <v>61</v>
      </c>
      <c r="ON65" s="3559">
        <v>29.019980970504282</v>
      </c>
      <c r="OO65" s="1355">
        <v>39</v>
      </c>
      <c r="OP65" s="977"/>
      <c r="OQ65" s="712">
        <v>19</v>
      </c>
      <c r="OR65" s="712">
        <v>13.3</v>
      </c>
      <c r="OS65" s="712">
        <v>17</v>
      </c>
      <c r="OT65" s="712">
        <v>12.871287128712872</v>
      </c>
      <c r="OU65" s="712">
        <v>11.842105263157894</v>
      </c>
      <c r="OV65" s="712">
        <v>12.195121951219512</v>
      </c>
      <c r="OW65" s="699">
        <f t="shared" si="53"/>
        <v>41</v>
      </c>
      <c r="OX65" s="712">
        <v>14.368085723848381</v>
      </c>
      <c r="OY65" s="699">
        <f t="shared" si="53"/>
        <v>24</v>
      </c>
      <c r="OZ65" s="712">
        <v>1</v>
      </c>
      <c r="PA65" s="712">
        <v>1.3</v>
      </c>
      <c r="PB65" s="712">
        <v>2</v>
      </c>
      <c r="PC65" s="712">
        <v>5.9405940594059405</v>
      </c>
      <c r="PD65" s="712">
        <v>10.526315789473683</v>
      </c>
      <c r="PE65" s="712">
        <v>3.6585365853658534</v>
      </c>
      <c r="PF65" s="699">
        <f t="shared" si="54"/>
        <v>66</v>
      </c>
      <c r="PG65" s="712">
        <v>4.0709077390409121</v>
      </c>
      <c r="PH65" s="699">
        <f t="shared" si="55"/>
        <v>63</v>
      </c>
      <c r="PI65" s="712">
        <v>15.853658536585366</v>
      </c>
      <c r="PJ65" s="699">
        <f t="shared" si="56"/>
        <v>67</v>
      </c>
      <c r="PK65" s="985">
        <v>18.438993462889293</v>
      </c>
      <c r="PL65" s="699">
        <f t="shared" si="56"/>
        <v>63</v>
      </c>
      <c r="PM65" s="985">
        <v>0</v>
      </c>
      <c r="PN65" s="985">
        <v>0</v>
      </c>
      <c r="PO65" s="699">
        <f t="shared" si="57"/>
        <v>37</v>
      </c>
      <c r="PP65" s="712">
        <v>0</v>
      </c>
      <c r="PQ65" s="985">
        <v>0</v>
      </c>
      <c r="PR65" s="699">
        <f t="shared" si="58"/>
        <v>24</v>
      </c>
      <c r="PS65" s="982">
        <v>42</v>
      </c>
      <c r="PT65" s="725">
        <v>50</v>
      </c>
      <c r="PU65" s="699">
        <v>10</v>
      </c>
      <c r="PV65" s="699">
        <v>137</v>
      </c>
      <c r="PW65" s="725">
        <v>62.773722627737229</v>
      </c>
      <c r="PX65" s="699">
        <v>17</v>
      </c>
      <c r="PY65" s="715">
        <v>43</v>
      </c>
      <c r="PZ65" s="725">
        <v>81.395348837209298</v>
      </c>
      <c r="QA65" s="699">
        <v>24</v>
      </c>
      <c r="QB65" s="982">
        <v>43</v>
      </c>
      <c r="QC65" s="715">
        <v>32.558139534883715</v>
      </c>
      <c r="QD65" s="699">
        <v>74</v>
      </c>
      <c r="QE65" s="716">
        <v>0</v>
      </c>
      <c r="QF65" s="3644">
        <v>0</v>
      </c>
      <c r="QG65" s="699">
        <v>23</v>
      </c>
      <c r="QH65" s="1363" t="s">
        <v>1627</v>
      </c>
      <c r="QI65" s="712">
        <v>81.111111111111114</v>
      </c>
      <c r="QJ65" s="712">
        <v>78.06267806267806</v>
      </c>
      <c r="QK65" s="699">
        <f t="shared" si="59"/>
        <v>41</v>
      </c>
      <c r="QL65" s="715">
        <v>351</v>
      </c>
      <c r="QM65" s="709">
        <v>62.130177514792898</v>
      </c>
      <c r="QN65" s="703">
        <v>58.169934640522882</v>
      </c>
      <c r="QO65" s="978">
        <v>28</v>
      </c>
      <c r="QP65" s="705">
        <v>153</v>
      </c>
      <c r="QQ65" s="3553">
        <v>91.156462585034021</v>
      </c>
      <c r="QR65" s="709">
        <v>357.8</v>
      </c>
      <c r="QS65" s="978">
        <f t="shared" si="60"/>
        <v>26</v>
      </c>
      <c r="QT65" s="703">
        <v>1416.2</v>
      </c>
      <c r="QU65" s="978">
        <f t="shared" si="61"/>
        <v>10</v>
      </c>
      <c r="QV65" s="703">
        <v>0</v>
      </c>
      <c r="QW65" s="978">
        <f t="shared" si="62"/>
        <v>31</v>
      </c>
      <c r="QX65" s="703">
        <v>0</v>
      </c>
      <c r="QY65" s="979">
        <f t="shared" si="63"/>
        <v>12</v>
      </c>
      <c r="QZ65" s="712">
        <v>0</v>
      </c>
      <c r="RA65" s="699">
        <v>30</v>
      </c>
      <c r="RB65" s="712">
        <v>345.51</v>
      </c>
      <c r="RC65" s="699">
        <v>20</v>
      </c>
      <c r="RD65" s="712">
        <v>0</v>
      </c>
      <c r="RE65" s="699">
        <v>24</v>
      </c>
      <c r="RF65" s="712">
        <v>0</v>
      </c>
      <c r="RG65" s="699">
        <v>32</v>
      </c>
      <c r="RH65" s="699">
        <v>5874.5</v>
      </c>
      <c r="RI65" s="978">
        <f t="shared" si="64"/>
        <v>39</v>
      </c>
      <c r="RJ65" s="712">
        <v>924.4</v>
      </c>
      <c r="RK65" s="978">
        <f t="shared" si="64"/>
        <v>43</v>
      </c>
      <c r="RL65" s="712">
        <v>0</v>
      </c>
      <c r="RM65" s="978">
        <f t="shared" si="64"/>
        <v>46</v>
      </c>
      <c r="RN65" s="712">
        <v>432.4</v>
      </c>
      <c r="RO65" s="978">
        <f t="shared" si="64"/>
        <v>40</v>
      </c>
      <c r="RP65" s="712">
        <v>0</v>
      </c>
      <c r="RQ65" s="978">
        <f t="shared" si="65"/>
        <v>2</v>
      </c>
      <c r="RR65" s="712">
        <v>0</v>
      </c>
      <c r="RS65" s="978">
        <f t="shared" si="65"/>
        <v>1</v>
      </c>
      <c r="RT65" s="712">
        <v>0</v>
      </c>
      <c r="RU65" s="978">
        <f t="shared" si="65"/>
        <v>38</v>
      </c>
      <c r="RV65" s="712">
        <f t="shared" si="66"/>
        <v>0</v>
      </c>
      <c r="RW65" s="978">
        <f t="shared" si="67"/>
        <v>39</v>
      </c>
      <c r="RX65" s="712">
        <v>5</v>
      </c>
      <c r="RY65" s="712" t="s">
        <v>1632</v>
      </c>
      <c r="RZ65" s="712">
        <v>5</v>
      </c>
      <c r="SA65" s="712" t="s">
        <v>1632</v>
      </c>
      <c r="SB65" s="712">
        <v>5</v>
      </c>
      <c r="SC65" s="712" t="s">
        <v>1632</v>
      </c>
      <c r="SD65" s="712">
        <v>5</v>
      </c>
      <c r="SE65" s="712" t="s">
        <v>1632</v>
      </c>
      <c r="SF65" s="712">
        <v>0</v>
      </c>
      <c r="SG65" s="712" t="s">
        <v>1625</v>
      </c>
      <c r="SH65" s="712">
        <v>20</v>
      </c>
      <c r="SI65" s="699">
        <f t="shared" si="68"/>
        <v>17</v>
      </c>
      <c r="SJ65" s="712">
        <v>5</v>
      </c>
      <c r="SK65" s="712" t="s">
        <v>1632</v>
      </c>
      <c r="SL65" s="712">
        <v>5</v>
      </c>
      <c r="SM65" s="712" t="s">
        <v>1632</v>
      </c>
      <c r="SN65" s="712">
        <v>0</v>
      </c>
      <c r="SO65" s="712" t="s">
        <v>1625</v>
      </c>
      <c r="SP65" s="712">
        <v>0</v>
      </c>
      <c r="SQ65" s="712" t="s">
        <v>1625</v>
      </c>
      <c r="SR65" s="712">
        <v>10</v>
      </c>
      <c r="SS65" s="699">
        <f t="shared" si="69"/>
        <v>41</v>
      </c>
      <c r="ST65" s="712">
        <v>5</v>
      </c>
      <c r="SU65" s="712" t="s">
        <v>1632</v>
      </c>
      <c r="SV65" s="712">
        <v>5</v>
      </c>
      <c r="SW65" s="712" t="s">
        <v>1632</v>
      </c>
      <c r="SX65" s="712">
        <v>0</v>
      </c>
      <c r="SY65" s="712" t="s">
        <v>1625</v>
      </c>
      <c r="SZ65" s="712">
        <v>10</v>
      </c>
      <c r="TA65" s="699">
        <f t="shared" si="70"/>
        <v>27</v>
      </c>
      <c r="TB65" s="699">
        <v>10</v>
      </c>
      <c r="TC65" s="699" t="s">
        <v>1632</v>
      </c>
      <c r="TD65" s="699">
        <v>10</v>
      </c>
      <c r="TE65" s="699" t="s">
        <v>1632</v>
      </c>
      <c r="TF65" s="699">
        <v>10</v>
      </c>
      <c r="TG65" s="699" t="s">
        <v>1632</v>
      </c>
      <c r="TH65" s="699">
        <v>10</v>
      </c>
      <c r="TI65" s="699" t="s">
        <v>1632</v>
      </c>
      <c r="TJ65" s="699">
        <v>40</v>
      </c>
      <c r="TK65" s="699">
        <f t="shared" si="71"/>
        <v>1</v>
      </c>
      <c r="TL65" s="989">
        <v>10</v>
      </c>
      <c r="TM65" s="989">
        <v>10</v>
      </c>
      <c r="TN65" s="989">
        <v>10</v>
      </c>
      <c r="TO65" s="989">
        <v>0</v>
      </c>
      <c r="TP65" s="989">
        <v>30</v>
      </c>
      <c r="TQ65" s="699">
        <f t="shared" si="72"/>
        <v>36</v>
      </c>
      <c r="TR65" s="712" t="s">
        <v>1632</v>
      </c>
      <c r="TS65" s="712" t="s">
        <v>1632</v>
      </c>
      <c r="TT65" s="712" t="s">
        <v>1632</v>
      </c>
      <c r="TU65" s="712" t="s">
        <v>1632</v>
      </c>
      <c r="TV65" s="712">
        <v>5</v>
      </c>
      <c r="TW65" s="712">
        <v>5</v>
      </c>
      <c r="TX65" s="712">
        <v>5</v>
      </c>
      <c r="TY65" s="712">
        <v>5</v>
      </c>
      <c r="TZ65" s="712">
        <v>20</v>
      </c>
      <c r="UA65" s="699">
        <f t="shared" si="73"/>
        <v>1</v>
      </c>
      <c r="UB65" s="712">
        <v>10</v>
      </c>
      <c r="UC65" s="712">
        <v>0</v>
      </c>
      <c r="UD65" s="712">
        <v>0</v>
      </c>
      <c r="UE65" s="712">
        <v>0</v>
      </c>
      <c r="UF65" s="712">
        <v>10</v>
      </c>
      <c r="UG65" s="699">
        <f t="shared" si="74"/>
        <v>56</v>
      </c>
      <c r="UH65" s="715">
        <v>0</v>
      </c>
      <c r="UI65" s="712">
        <v>0</v>
      </c>
      <c r="UJ65" s="699">
        <v>25</v>
      </c>
      <c r="UK65" s="715">
        <v>2</v>
      </c>
      <c r="UL65" s="712">
        <v>29.815146094215859</v>
      </c>
      <c r="UM65" s="699">
        <v>14</v>
      </c>
      <c r="UN65" s="715">
        <v>1</v>
      </c>
      <c r="UO65" s="712">
        <v>14.907573047107929</v>
      </c>
      <c r="UP65" s="699">
        <v>19</v>
      </c>
      <c r="UQ65" s="715">
        <v>0</v>
      </c>
      <c r="UR65" s="712">
        <v>0</v>
      </c>
      <c r="US65" s="699">
        <v>43</v>
      </c>
      <c r="UT65" s="712">
        <v>44.7</v>
      </c>
      <c r="UU65" s="699">
        <v>24</v>
      </c>
      <c r="UV65" s="712">
        <v>14.9</v>
      </c>
      <c r="UW65" s="699">
        <v>67</v>
      </c>
      <c r="UX65" s="1099">
        <v>0</v>
      </c>
      <c r="UY65" s="699">
        <v>42</v>
      </c>
      <c r="UZ65" s="989">
        <v>8.6999999999999994E-2</v>
      </c>
      <c r="VA65" s="989">
        <v>67</v>
      </c>
      <c r="VB65" s="989">
        <v>2.5999999999999999E-2</v>
      </c>
      <c r="VC65" s="989">
        <v>60</v>
      </c>
      <c r="VD65" s="989">
        <v>8.6999999999999994E-2</v>
      </c>
      <c r="VE65" s="989">
        <v>7</v>
      </c>
      <c r="VF65" s="989">
        <v>0</v>
      </c>
      <c r="VG65" s="989">
        <v>49</v>
      </c>
      <c r="VH65" s="989">
        <v>0</v>
      </c>
      <c r="VI65" s="989">
        <v>44</v>
      </c>
      <c r="VJ65" s="989">
        <v>0</v>
      </c>
      <c r="VK65" s="989">
        <v>44</v>
      </c>
      <c r="VL65" s="989">
        <v>0</v>
      </c>
      <c r="VM65" s="989">
        <v>7</v>
      </c>
      <c r="VN65" s="989">
        <v>0</v>
      </c>
      <c r="VO65" s="989">
        <v>7</v>
      </c>
      <c r="VP65" s="989">
        <v>4</v>
      </c>
      <c r="VQ65" s="989">
        <v>59.136605558840927</v>
      </c>
      <c r="VR65" s="989">
        <v>51</v>
      </c>
      <c r="VS65" s="989">
        <v>3</v>
      </c>
      <c r="VT65" s="989">
        <v>44.352454169130695</v>
      </c>
      <c r="VU65" s="989">
        <v>43</v>
      </c>
      <c r="VV65" s="989">
        <v>3</v>
      </c>
      <c r="VW65" s="989">
        <v>44.352454169130695</v>
      </c>
      <c r="VX65" s="989">
        <v>62</v>
      </c>
      <c r="VY65" s="989">
        <v>5</v>
      </c>
      <c r="VZ65" s="989">
        <v>73.920756948551158</v>
      </c>
      <c r="WA65" s="989">
        <v>49</v>
      </c>
      <c r="WB65" s="989">
        <v>9</v>
      </c>
      <c r="WC65" s="989">
        <v>133.05736250739207</v>
      </c>
      <c r="WD65" s="989">
        <v>72</v>
      </c>
      <c r="WE65" s="989">
        <v>17</v>
      </c>
      <c r="WF65" s="989">
        <v>251.33057362507392</v>
      </c>
      <c r="WG65" s="989">
        <v>18</v>
      </c>
      <c r="WH65" s="989">
        <v>0</v>
      </c>
      <c r="WI65" s="989">
        <v>51</v>
      </c>
      <c r="WJ65" s="989">
        <v>0</v>
      </c>
      <c r="WK65" s="989">
        <v>10</v>
      </c>
      <c r="WL65" s="989">
        <v>0</v>
      </c>
      <c r="WM65" s="989">
        <v>2</v>
      </c>
      <c r="WN65" s="989">
        <v>0</v>
      </c>
      <c r="WO65" s="989">
        <v>51</v>
      </c>
      <c r="WP65" s="989">
        <v>0</v>
      </c>
      <c r="WQ65" s="989">
        <v>19</v>
      </c>
      <c r="WR65" s="989">
        <v>0</v>
      </c>
      <c r="WS65" s="989">
        <v>31</v>
      </c>
      <c r="WT65" s="989">
        <v>0</v>
      </c>
      <c r="WU65" s="989">
        <v>25</v>
      </c>
      <c r="WV65" s="989">
        <v>0</v>
      </c>
      <c r="WW65" s="989">
        <v>12</v>
      </c>
      <c r="WX65" s="989">
        <v>0</v>
      </c>
      <c r="WY65" s="989">
        <v>41</v>
      </c>
      <c r="WZ65" s="712">
        <v>205.88</v>
      </c>
      <c r="XA65" s="699">
        <v>57</v>
      </c>
      <c r="XB65" s="712">
        <v>441.18</v>
      </c>
      <c r="XC65" s="712">
        <v>49</v>
      </c>
      <c r="XD65" s="712">
        <v>231.88</v>
      </c>
      <c r="XE65" s="699">
        <v>5</v>
      </c>
      <c r="XF65" s="712">
        <v>0</v>
      </c>
      <c r="XG65" s="712">
        <v>23</v>
      </c>
      <c r="XH65" s="712">
        <v>637.67999999999995</v>
      </c>
      <c r="XI65" s="699">
        <v>5</v>
      </c>
      <c r="XJ65" s="712">
        <v>205.88</v>
      </c>
      <c r="XK65" s="699">
        <v>18</v>
      </c>
      <c r="XL65" s="712">
        <v>144.93</v>
      </c>
      <c r="XM65" s="699">
        <v>56</v>
      </c>
      <c r="XO65" s="714"/>
      <c r="XP65" s="725"/>
      <c r="XQ65" s="715"/>
      <c r="XR65" s="714"/>
      <c r="XS65" s="725"/>
      <c r="XT65" s="715"/>
      <c r="XU65" s="715"/>
      <c r="XV65" s="712"/>
      <c r="XW65" s="715"/>
      <c r="XX65" s="1169">
        <v>43</v>
      </c>
      <c r="XY65" s="1174">
        <v>2.3255813953488373</v>
      </c>
      <c r="XZ65" s="1168">
        <f t="shared" si="75"/>
        <v>28</v>
      </c>
      <c r="YA65" s="715">
        <v>133</v>
      </c>
      <c r="YB65" s="725">
        <v>19.548872180451127</v>
      </c>
      <c r="YC65" s="715">
        <f t="shared" si="76"/>
        <v>22</v>
      </c>
      <c r="YD65" s="714">
        <v>25</v>
      </c>
      <c r="YE65" s="725">
        <v>6.9767441860465116</v>
      </c>
      <c r="YF65" s="715">
        <f t="shared" si="77"/>
        <v>30</v>
      </c>
      <c r="YG65" s="699">
        <v>139</v>
      </c>
      <c r="YH65" s="1099">
        <v>10.071942446043165</v>
      </c>
      <c r="YI65" s="715">
        <f t="shared" si="78"/>
        <v>59</v>
      </c>
      <c r="YJ65" s="714">
        <v>25</v>
      </c>
      <c r="YK65" s="712">
        <v>44.186046511627907</v>
      </c>
      <c r="YL65" s="715">
        <f t="shared" si="79"/>
        <v>77</v>
      </c>
      <c r="YM65" s="699">
        <v>139</v>
      </c>
      <c r="YN65" s="712">
        <v>24.46043165467626</v>
      </c>
      <c r="YO65" s="715">
        <f t="shared" si="80"/>
        <v>39</v>
      </c>
      <c r="YP65" s="1178">
        <v>0</v>
      </c>
      <c r="YQ65" s="1099">
        <v>0</v>
      </c>
      <c r="YR65" s="1099">
        <v>0</v>
      </c>
      <c r="YS65" s="1099">
        <v>0</v>
      </c>
      <c r="YT65" s="1099">
        <v>0</v>
      </c>
      <c r="YU65" s="1099">
        <v>0</v>
      </c>
      <c r="YV65" s="1099">
        <v>0</v>
      </c>
      <c r="YW65" s="1099">
        <v>0</v>
      </c>
      <c r="YX65" s="1099">
        <v>100</v>
      </c>
      <c r="YY65" s="1099">
        <v>100</v>
      </c>
      <c r="YZ65" s="1099">
        <v>0</v>
      </c>
      <c r="ZA65" s="1188">
        <v>1</v>
      </c>
      <c r="ZB65" s="985">
        <v>12</v>
      </c>
      <c r="ZC65" s="985">
        <v>8</v>
      </c>
      <c r="ZD65" s="985">
        <v>12</v>
      </c>
      <c r="ZE65" s="985">
        <v>20</v>
      </c>
      <c r="ZF65" s="985">
        <v>4</v>
      </c>
      <c r="ZG65" s="985">
        <v>24</v>
      </c>
      <c r="ZH65" s="985">
        <v>12</v>
      </c>
      <c r="ZI65" s="985">
        <v>4</v>
      </c>
      <c r="ZJ65" s="985">
        <v>72</v>
      </c>
      <c r="ZK65" s="985">
        <v>0</v>
      </c>
      <c r="ZL65" s="985">
        <v>4</v>
      </c>
      <c r="ZM65" s="699">
        <v>25</v>
      </c>
      <c r="ZN65" s="714" t="s">
        <v>1634</v>
      </c>
      <c r="ZO65" s="715" t="s">
        <v>1634</v>
      </c>
      <c r="ZP65" s="715" t="s">
        <v>1680</v>
      </c>
      <c r="ZQ65" s="715" t="s">
        <v>1634</v>
      </c>
      <c r="ZR65" s="715" t="s">
        <v>1634</v>
      </c>
      <c r="ZS65" s="715" t="s">
        <v>1651</v>
      </c>
      <c r="ZT65" s="715">
        <v>1</v>
      </c>
      <c r="ZU65" s="715">
        <v>1</v>
      </c>
      <c r="ZV65" s="715">
        <v>-2</v>
      </c>
      <c r="ZW65" s="715">
        <v>1</v>
      </c>
      <c r="ZX65" s="715">
        <v>1</v>
      </c>
      <c r="ZY65" s="715">
        <v>0</v>
      </c>
      <c r="ZZ65" s="715">
        <f t="shared" si="81"/>
        <v>2</v>
      </c>
      <c r="AAA65" s="715">
        <f t="shared" si="82"/>
        <v>50</v>
      </c>
      <c r="AAB65" s="716" t="s">
        <v>31</v>
      </c>
      <c r="AAC65" s="712" t="s">
        <v>31</v>
      </c>
      <c r="AAD65" s="712" t="s">
        <v>1657</v>
      </c>
      <c r="AAE65" s="712" t="s">
        <v>31</v>
      </c>
      <c r="AAF65" s="712" t="s">
        <v>31</v>
      </c>
      <c r="AAG65" s="712" t="s">
        <v>31</v>
      </c>
      <c r="AAH65" s="714">
        <v>1</v>
      </c>
      <c r="AAI65" s="715">
        <v>1</v>
      </c>
      <c r="AAJ65" s="715">
        <v>0</v>
      </c>
      <c r="AAK65" s="715">
        <v>1</v>
      </c>
      <c r="AAL65" s="715">
        <v>1</v>
      </c>
      <c r="AAM65" s="733">
        <v>1</v>
      </c>
      <c r="AAN65" s="2996">
        <v>0.45599635202918376</v>
      </c>
      <c r="AAO65" s="2954">
        <f t="shared" si="83"/>
        <v>52</v>
      </c>
      <c r="AAP65" s="2995">
        <v>0.45599635202918376</v>
      </c>
      <c r="AAQ65" s="2954">
        <f t="shared" si="84"/>
        <v>32</v>
      </c>
      <c r="AAR65" s="2995">
        <v>0</v>
      </c>
      <c r="AAS65" s="2954">
        <f t="shared" si="85"/>
        <v>54</v>
      </c>
      <c r="AAT65" s="2995">
        <v>0.45599635202918376</v>
      </c>
      <c r="AAU65" s="2954">
        <f t="shared" si="86"/>
        <v>51</v>
      </c>
      <c r="AAV65" s="2995">
        <v>0.45599635202918376</v>
      </c>
      <c r="AAW65" s="2954">
        <f t="shared" si="87"/>
        <v>43</v>
      </c>
      <c r="AAX65" s="2995">
        <v>0.45599635202918376</v>
      </c>
      <c r="AAY65" s="2954">
        <f t="shared" si="88"/>
        <v>40</v>
      </c>
      <c r="AAZ65" s="982">
        <v>2</v>
      </c>
      <c r="ABA65" s="699">
        <v>2</v>
      </c>
      <c r="ABB65" s="699">
        <v>1</v>
      </c>
      <c r="ABC65" s="2988">
        <v>0.91199270405836752</v>
      </c>
      <c r="ABD65" s="2954">
        <f t="shared" si="89"/>
        <v>22</v>
      </c>
      <c r="ABE65" s="2955">
        <v>0.91199270405836752</v>
      </c>
      <c r="ABF65" s="2954">
        <f t="shared" si="89"/>
        <v>5</v>
      </c>
      <c r="ABG65" s="2955">
        <v>0.45599635202918376</v>
      </c>
      <c r="ABH65" s="2993">
        <f t="shared" si="89"/>
        <v>16</v>
      </c>
      <c r="ABI65" s="982">
        <v>1</v>
      </c>
      <c r="ABJ65" s="731">
        <v>0.47551117451260105</v>
      </c>
      <c r="ABK65" s="715">
        <f t="shared" si="90"/>
        <v>13</v>
      </c>
      <c r="ABL65" s="716" t="s">
        <v>107</v>
      </c>
      <c r="ABM65" s="712" t="s">
        <v>1687</v>
      </c>
      <c r="ABN65" s="715">
        <v>1</v>
      </c>
      <c r="ABO65" s="715">
        <v>0</v>
      </c>
      <c r="ABP65" s="715">
        <f t="shared" si="91"/>
        <v>1</v>
      </c>
      <c r="ABQ65" s="715">
        <f t="shared" si="92"/>
        <v>48</v>
      </c>
      <c r="ABR65" s="1201" t="s">
        <v>1632</v>
      </c>
      <c r="ABS65" s="1202" t="s">
        <v>1632</v>
      </c>
      <c r="ABT65" s="1202" t="s">
        <v>1625</v>
      </c>
      <c r="ABU65" s="1202" t="s">
        <v>1625</v>
      </c>
      <c r="ABV65" s="725">
        <v>5</v>
      </c>
      <c r="ABW65" s="725">
        <v>5</v>
      </c>
      <c r="ABX65" s="725">
        <v>0</v>
      </c>
      <c r="ABY65" s="725">
        <v>0</v>
      </c>
      <c r="ABZ65" s="715">
        <f t="shared" si="93"/>
        <v>10</v>
      </c>
      <c r="ACA65" s="715">
        <f t="shared" si="94"/>
        <v>36</v>
      </c>
      <c r="ACB65" s="983" t="s">
        <v>1632</v>
      </c>
      <c r="ACC65" s="725" t="s">
        <v>1632</v>
      </c>
      <c r="ACD65" s="725" t="s">
        <v>1632</v>
      </c>
      <c r="ACE65" s="725" t="s">
        <v>1632</v>
      </c>
      <c r="ACF65" s="725">
        <v>5</v>
      </c>
      <c r="ACG65" s="725">
        <v>5</v>
      </c>
      <c r="ACH65" s="725">
        <v>5</v>
      </c>
      <c r="ACI65" s="725">
        <v>5</v>
      </c>
      <c r="ACJ65" s="715">
        <f t="shared" si="95"/>
        <v>20</v>
      </c>
      <c r="ACK65" s="715">
        <f t="shared" si="96"/>
        <v>1</v>
      </c>
      <c r="ACL65" s="982">
        <v>36</v>
      </c>
      <c r="ACM65" s="715">
        <v>1642</v>
      </c>
      <c r="ACN65" s="1089">
        <v>25.014999999999997</v>
      </c>
      <c r="ACO65" s="715">
        <v>6</v>
      </c>
      <c r="ACP65" s="1089">
        <v>1.3</v>
      </c>
      <c r="ACQ65" s="715">
        <v>2</v>
      </c>
      <c r="ACR65" s="982">
        <v>67.084000000000003</v>
      </c>
      <c r="ACS65" s="1090">
        <v>20</v>
      </c>
      <c r="ACT65" s="983" t="s">
        <v>1625</v>
      </c>
      <c r="ACU65" s="725" t="s">
        <v>1625</v>
      </c>
      <c r="ACV65" s="725" t="s">
        <v>1625</v>
      </c>
      <c r="ACW65" s="725" t="s">
        <v>1625</v>
      </c>
      <c r="ACX65" s="725">
        <v>0</v>
      </c>
      <c r="ACY65" s="725">
        <v>0</v>
      </c>
      <c r="ACZ65" s="725">
        <v>0</v>
      </c>
      <c r="ADA65" s="725">
        <v>0</v>
      </c>
      <c r="ADB65" s="715">
        <f t="shared" si="97"/>
        <v>0</v>
      </c>
      <c r="ADC65" s="715">
        <f t="shared" si="98"/>
        <v>28</v>
      </c>
      <c r="ADD65" s="984" t="s">
        <v>1632</v>
      </c>
      <c r="ADE65" s="985" t="s">
        <v>1632</v>
      </c>
      <c r="ADF65" s="985" t="s">
        <v>1625</v>
      </c>
      <c r="ADG65" s="985" t="s">
        <v>1632</v>
      </c>
      <c r="ADH65" s="985">
        <v>5</v>
      </c>
      <c r="ADI65" s="985">
        <v>5</v>
      </c>
      <c r="ADJ65" s="985">
        <v>0</v>
      </c>
      <c r="ADK65" s="985">
        <v>5</v>
      </c>
      <c r="ADL65" s="715">
        <f t="shared" si="99"/>
        <v>15</v>
      </c>
      <c r="ADM65" s="715">
        <f t="shared" si="100"/>
        <v>20</v>
      </c>
      <c r="ADN65" s="1169">
        <v>1</v>
      </c>
      <c r="ADO65" s="1168">
        <v>260</v>
      </c>
      <c r="ADP65" s="1168">
        <v>2080</v>
      </c>
      <c r="ADQ65" s="989">
        <v>260</v>
      </c>
      <c r="ADR65" s="989">
        <v>2080</v>
      </c>
      <c r="ADS65" s="989">
        <v>982.52243741143127</v>
      </c>
      <c r="ADT65" s="989">
        <v>8</v>
      </c>
      <c r="ADU65" s="989">
        <v>0</v>
      </c>
      <c r="ADV65" s="989">
        <v>0</v>
      </c>
      <c r="ADW65" s="989">
        <v>0</v>
      </c>
      <c r="ADX65" s="989">
        <v>0</v>
      </c>
      <c r="ADY65" s="989">
        <v>0</v>
      </c>
      <c r="ADZ65" s="989">
        <v>0</v>
      </c>
      <c r="AEA65" s="989">
        <v>50</v>
      </c>
      <c r="AEB65" s="989">
        <v>1</v>
      </c>
      <c r="AEC65" s="989">
        <v>260</v>
      </c>
      <c r="AED65" s="989">
        <v>2080</v>
      </c>
      <c r="AEE65" s="989">
        <v>260</v>
      </c>
      <c r="AEF65" s="989">
        <v>2080</v>
      </c>
      <c r="AEG65" s="989">
        <v>982.52243741143127</v>
      </c>
      <c r="AEH65" s="729">
        <v>17</v>
      </c>
      <c r="AEI65" s="987"/>
      <c r="AEM65" s="715">
        <v>305</v>
      </c>
      <c r="AEN65" s="715">
        <v>223</v>
      </c>
      <c r="AEO65" s="989">
        <v>28</v>
      </c>
      <c r="AEP65" s="1099">
        <v>12.556053811659194</v>
      </c>
      <c r="AEQ65" s="989">
        <v>52</v>
      </c>
      <c r="AER65" s="989">
        <v>3</v>
      </c>
      <c r="AES65" s="989">
        <v>10.714285714285714</v>
      </c>
      <c r="AET65" s="1099">
        <v>3.6666666666666665</v>
      </c>
      <c r="AEU65" s="989">
        <v>37</v>
      </c>
      <c r="AEV65" s="989">
        <v>0</v>
      </c>
      <c r="AEW65" s="989">
        <v>28</v>
      </c>
      <c r="AEX65" s="989">
        <v>0</v>
      </c>
      <c r="AEY65" s="989">
        <v>63</v>
      </c>
      <c r="AEZ65" s="1667">
        <v>223</v>
      </c>
      <c r="AFA65" s="1668">
        <v>2.4843049327354261</v>
      </c>
      <c r="AFB65" s="1667">
        <f t="shared" si="101"/>
        <v>14</v>
      </c>
      <c r="AFC65" s="1168">
        <v>5</v>
      </c>
      <c r="AFD65" s="1099">
        <v>40</v>
      </c>
      <c r="AFE65" s="989">
        <f t="shared" si="102"/>
        <v>76</v>
      </c>
      <c r="AFF65" s="715">
        <v>23</v>
      </c>
      <c r="AFG65" s="985">
        <v>17.391304347826086</v>
      </c>
      <c r="AFH65" s="699">
        <f t="shared" si="103"/>
        <v>18</v>
      </c>
      <c r="AFI65" s="989">
        <v>72</v>
      </c>
      <c r="AFJ65" s="715">
        <v>10</v>
      </c>
      <c r="AFK65" s="985">
        <v>13.888888888888889</v>
      </c>
      <c r="AFL65" s="699">
        <f t="shared" si="104"/>
        <v>15</v>
      </c>
      <c r="AFM65" s="707">
        <v>0</v>
      </c>
      <c r="AFN65" s="990">
        <v>0</v>
      </c>
      <c r="AFO65" s="719" t="s">
        <v>31</v>
      </c>
      <c r="AFP65" s="719" t="s">
        <v>31</v>
      </c>
      <c r="AFQ65" s="715">
        <v>68</v>
      </c>
      <c r="AFR65" s="699">
        <f t="shared" si="105"/>
        <v>14</v>
      </c>
      <c r="AFS65" s="715" t="s">
        <v>31</v>
      </c>
      <c r="AFT65" s="715" t="s">
        <v>31</v>
      </c>
      <c r="AFU65" s="985" t="s">
        <v>31</v>
      </c>
      <c r="AFV65" s="699" t="str">
        <f t="shared" si="106"/>
        <v>-</v>
      </c>
      <c r="AFW65" s="715" t="s">
        <v>31</v>
      </c>
      <c r="AFX65" s="715" t="s">
        <v>31</v>
      </c>
      <c r="AFY65" s="712" t="s">
        <v>31</v>
      </c>
      <c r="AFZ65" s="699" t="str">
        <f t="shared" si="107"/>
        <v>-</v>
      </c>
      <c r="AGA65" s="712">
        <v>36.95652173913043</v>
      </c>
      <c r="AGB65" s="712">
        <v>17.391304347826086</v>
      </c>
      <c r="AGC65" s="712">
        <v>23.913043478260871</v>
      </c>
      <c r="AGD65" s="712">
        <v>6.5217391304347823</v>
      </c>
      <c r="AGE65" s="712">
        <v>2.1739130434782608</v>
      </c>
      <c r="AGF65" s="712">
        <v>6.5217391304347823</v>
      </c>
      <c r="AGG65" s="712">
        <v>6.5217391304347823</v>
      </c>
      <c r="AGH65" s="712">
        <v>0</v>
      </c>
      <c r="AGI65" s="712">
        <v>0</v>
      </c>
      <c r="AGJ65" s="715">
        <v>17</v>
      </c>
      <c r="AGK65" s="715">
        <v>8</v>
      </c>
      <c r="AGL65" s="715">
        <v>11</v>
      </c>
      <c r="AGM65" s="715">
        <v>3</v>
      </c>
      <c r="AGN65" s="715">
        <v>1</v>
      </c>
      <c r="AGO65" s="715">
        <v>3</v>
      </c>
      <c r="AGP65" s="715">
        <v>3</v>
      </c>
      <c r="AGQ65" s="715">
        <v>0</v>
      </c>
      <c r="AGR65" s="715">
        <v>0</v>
      </c>
      <c r="AGS65" s="715">
        <v>46</v>
      </c>
      <c r="AGT65" s="712" t="s">
        <v>31</v>
      </c>
      <c r="AGU65" s="712" t="s">
        <v>31</v>
      </c>
      <c r="AGV65" s="712" t="s">
        <v>31</v>
      </c>
      <c r="AGW65" s="712" t="s">
        <v>31</v>
      </c>
      <c r="AGX65" s="712" t="s">
        <v>31</v>
      </c>
      <c r="AGY65" s="712" t="s">
        <v>31</v>
      </c>
      <c r="AGZ65" s="712" t="s">
        <v>31</v>
      </c>
      <c r="AHA65" s="712" t="s">
        <v>31</v>
      </c>
      <c r="AHB65" s="712" t="s">
        <v>31</v>
      </c>
      <c r="AHC65" s="715">
        <v>0</v>
      </c>
      <c r="AHD65" s="715">
        <v>0</v>
      </c>
      <c r="AHE65" s="715">
        <v>0</v>
      </c>
      <c r="AHF65" s="715">
        <v>0</v>
      </c>
      <c r="AHG65" s="715">
        <v>0</v>
      </c>
      <c r="AHH65" s="715">
        <v>0</v>
      </c>
      <c r="AHI65" s="715">
        <v>0</v>
      </c>
      <c r="AHJ65" s="715">
        <v>0</v>
      </c>
      <c r="AHK65" s="715">
        <v>0</v>
      </c>
      <c r="AHL65" s="715">
        <v>0</v>
      </c>
      <c r="AHM65" s="712">
        <v>100</v>
      </c>
      <c r="AHN65" s="712">
        <v>0</v>
      </c>
      <c r="AHO65" s="712">
        <v>0</v>
      </c>
      <c r="AHP65" s="712">
        <v>0</v>
      </c>
      <c r="AHQ65" s="712">
        <v>0</v>
      </c>
      <c r="AHR65" s="712">
        <v>0</v>
      </c>
      <c r="AHS65" s="712">
        <v>0</v>
      </c>
      <c r="AHT65" s="712">
        <v>0</v>
      </c>
      <c r="AHU65" s="712">
        <v>0</v>
      </c>
      <c r="AHV65" s="715">
        <v>1</v>
      </c>
      <c r="AHW65" s="715">
        <v>0</v>
      </c>
      <c r="AHX65" s="715">
        <v>0</v>
      </c>
      <c r="AHY65" s="715">
        <v>0</v>
      </c>
      <c r="AHZ65" s="715">
        <v>0</v>
      </c>
      <c r="AIA65" s="715">
        <v>0</v>
      </c>
      <c r="AIB65" s="715">
        <v>0</v>
      </c>
      <c r="AIC65" s="715">
        <v>0</v>
      </c>
      <c r="AID65" s="715">
        <v>0</v>
      </c>
      <c r="AIE65" s="715">
        <v>1</v>
      </c>
      <c r="AIF65" s="712" t="s">
        <v>1648</v>
      </c>
      <c r="AIG65" s="712" t="s">
        <v>1623</v>
      </c>
      <c r="AIH65" s="709">
        <v>0</v>
      </c>
      <c r="AII65" s="978">
        <f t="shared" si="108"/>
        <v>42</v>
      </c>
      <c r="AIJ65" s="703" t="s">
        <v>1625</v>
      </c>
      <c r="AIK65" s="703" t="s">
        <v>1625</v>
      </c>
      <c r="AIL65" s="703" t="s">
        <v>1625</v>
      </c>
      <c r="AIM65" s="701" t="s">
        <v>1625</v>
      </c>
      <c r="AIN65" s="712" t="s">
        <v>1626</v>
      </c>
      <c r="AIO65" s="712" t="s">
        <v>1623</v>
      </c>
      <c r="AIP65" s="712" t="s">
        <v>1627</v>
      </c>
      <c r="AIQ65" s="712" t="s">
        <v>1627</v>
      </c>
      <c r="AIR65" s="712" t="s">
        <v>1625</v>
      </c>
      <c r="AIS65" s="712" t="s">
        <v>1685</v>
      </c>
      <c r="AIT65" s="712" t="s">
        <v>1648</v>
      </c>
      <c r="AIU65" s="712" t="s">
        <v>1630</v>
      </c>
      <c r="AIV65" s="712" t="s">
        <v>1792</v>
      </c>
      <c r="AIW65" s="699">
        <v>70</v>
      </c>
      <c r="AIX65" s="699">
        <v>4</v>
      </c>
      <c r="AIY65" s="985">
        <v>5.7</v>
      </c>
      <c r="AIZ65" s="699">
        <v>1</v>
      </c>
      <c r="AJA65" s="712">
        <v>0.45599635202918376</v>
      </c>
      <c r="AJB65" s="699">
        <f t="shared" si="109"/>
        <v>6</v>
      </c>
      <c r="AJC65" s="712">
        <v>0</v>
      </c>
      <c r="AJD65" s="978">
        <f t="shared" si="110"/>
        <v>25</v>
      </c>
      <c r="AJE65" s="712" t="s">
        <v>1625</v>
      </c>
      <c r="AJF65" s="712" t="s">
        <v>1625</v>
      </c>
      <c r="AJG65" s="712" t="s">
        <v>1625</v>
      </c>
      <c r="AJH65" s="712" t="s">
        <v>1625</v>
      </c>
      <c r="AJI65" s="712">
        <v>0</v>
      </c>
      <c r="AJJ65" s="699">
        <f t="shared" si="111"/>
        <v>60</v>
      </c>
      <c r="AJK65" s="715">
        <v>0</v>
      </c>
      <c r="AJL65" s="712">
        <v>14.9</v>
      </c>
      <c r="AJM65" s="699">
        <f t="shared" si="112"/>
        <v>7</v>
      </c>
      <c r="AJN65" s="715">
        <v>1</v>
      </c>
      <c r="AJO65" s="712">
        <v>0</v>
      </c>
      <c r="AJP65" s="699">
        <f t="shared" si="113"/>
        <v>17</v>
      </c>
      <c r="AJQ65" s="715">
        <v>0</v>
      </c>
      <c r="AJR65" s="712">
        <v>14.9</v>
      </c>
      <c r="AJS65" s="699">
        <f t="shared" si="114"/>
        <v>5</v>
      </c>
      <c r="AJT65" s="715">
        <v>1</v>
      </c>
      <c r="AJU65" s="712">
        <v>0</v>
      </c>
      <c r="AJV65" s="715">
        <v>0</v>
      </c>
      <c r="AJW65" s="712">
        <v>0</v>
      </c>
      <c r="AJX65" s="699">
        <f t="shared" si="115"/>
        <v>26</v>
      </c>
      <c r="AJY65" s="715">
        <v>0</v>
      </c>
      <c r="AJZ65" s="712">
        <v>0</v>
      </c>
      <c r="AKA65" s="699">
        <f t="shared" si="116"/>
        <v>9</v>
      </c>
      <c r="AKB65" s="715">
        <v>0</v>
      </c>
      <c r="AKC65" s="712">
        <v>14.9</v>
      </c>
      <c r="AKD65" s="699">
        <f t="shared" si="117"/>
        <v>29</v>
      </c>
      <c r="AKE65" s="715">
        <v>1</v>
      </c>
      <c r="AKF65" s="715">
        <v>0</v>
      </c>
      <c r="AKG65" s="715">
        <v>90</v>
      </c>
      <c r="AKH65" s="715">
        <v>0</v>
      </c>
      <c r="AKI65" s="715">
        <v>29</v>
      </c>
      <c r="AKJ65" s="715">
        <v>0</v>
      </c>
      <c r="AKK65" s="715">
        <v>119</v>
      </c>
      <c r="AKL65" s="715">
        <v>0</v>
      </c>
      <c r="AKM65" s="715">
        <v>9</v>
      </c>
      <c r="AKN65" s="715">
        <v>0</v>
      </c>
      <c r="AKO65" s="715">
        <v>9</v>
      </c>
      <c r="AKP65" s="712" t="s">
        <v>31</v>
      </c>
      <c r="AKQ65" s="699" t="str">
        <f t="shared" si="118"/>
        <v>-</v>
      </c>
      <c r="AKR65" s="712">
        <v>0.26200000000000001</v>
      </c>
      <c r="AKS65" s="699">
        <f t="shared" si="118"/>
        <v>3</v>
      </c>
      <c r="AKT65" s="712" t="s">
        <v>31</v>
      </c>
      <c r="AKU65" s="699" t="str">
        <f t="shared" si="127"/>
        <v>-</v>
      </c>
      <c r="AKV65" s="712">
        <v>8.4000000000000005E-2</v>
      </c>
      <c r="AKW65" s="699">
        <f t="shared" si="128"/>
        <v>5</v>
      </c>
      <c r="AKX65" s="712" t="s">
        <v>31</v>
      </c>
      <c r="AKY65" s="712">
        <v>0.34599999999999997</v>
      </c>
      <c r="AKZ65" s="712" t="s">
        <v>31</v>
      </c>
      <c r="ALA65" s="699" t="str">
        <f t="shared" si="129"/>
        <v>-</v>
      </c>
      <c r="ALB65" s="712">
        <v>2.5999999999999999E-2</v>
      </c>
      <c r="ALC65" s="699">
        <f t="shared" si="130"/>
        <v>43</v>
      </c>
      <c r="ALD65" s="712" t="s">
        <v>31</v>
      </c>
      <c r="ALE65" s="699" t="str">
        <f t="shared" si="131"/>
        <v>-</v>
      </c>
      <c r="ALF65" s="712">
        <v>2.5999999999999999E-2</v>
      </c>
      <c r="ALG65" s="712"/>
      <c r="ALH65" s="1706">
        <v>32.751907802522972</v>
      </c>
      <c r="ALI65" s="729">
        <v>77</v>
      </c>
      <c r="ALJ65" s="729">
        <v>31</v>
      </c>
      <c r="ALK65" s="729">
        <v>2117</v>
      </c>
      <c r="ALL65" s="729">
        <v>36.372224846480869</v>
      </c>
      <c r="ALM65" s="729">
        <v>14.643363249881908</v>
      </c>
      <c r="ALN65" s="729">
        <v>50</v>
      </c>
      <c r="ALO65" s="729">
        <v>75</v>
      </c>
    </row>
    <row r="66" spans="1:1003" ht="13" x14ac:dyDescent="0.2">
      <c r="A66" s="696" t="s">
        <v>1826</v>
      </c>
      <c r="B66" s="697" t="s">
        <v>1827</v>
      </c>
      <c r="C66" s="697" t="s">
        <v>1646</v>
      </c>
      <c r="D66" s="697" t="s">
        <v>1646</v>
      </c>
      <c r="E66" s="697" t="s">
        <v>1733</v>
      </c>
      <c r="F66" s="698" t="s">
        <v>1828</v>
      </c>
      <c r="G66" s="699" t="s">
        <v>1918</v>
      </c>
      <c r="H66" s="700">
        <v>41</v>
      </c>
      <c r="I66" s="703">
        <v>7.18</v>
      </c>
      <c r="J66" s="699">
        <f t="shared" si="9"/>
        <v>48</v>
      </c>
      <c r="K66" s="702">
        <v>29</v>
      </c>
      <c r="L66" s="703">
        <v>7.19</v>
      </c>
      <c r="M66" s="710">
        <f t="shared" si="10"/>
        <v>44</v>
      </c>
      <c r="N66" s="712">
        <f t="shared" si="11"/>
        <v>1.0000000000000675E-2</v>
      </c>
      <c r="O66" s="702">
        <v>25</v>
      </c>
      <c r="P66" s="703">
        <v>5.86</v>
      </c>
      <c r="Q66" s="699">
        <f t="shared" si="120"/>
        <v>70</v>
      </c>
      <c r="R66" s="702">
        <v>18</v>
      </c>
      <c r="S66" s="703">
        <v>6.28</v>
      </c>
      <c r="T66" s="710">
        <f t="shared" si="125"/>
        <v>20</v>
      </c>
      <c r="U66" s="712">
        <f t="shared" si="12"/>
        <v>0.41999999999999993</v>
      </c>
      <c r="V66" s="706">
        <v>13</v>
      </c>
      <c r="W66" s="701">
        <v>5.8461538461538458</v>
      </c>
      <c r="X66" s="702">
        <v>5</v>
      </c>
      <c r="Y66" s="704">
        <v>7.4</v>
      </c>
      <c r="Z66" s="705">
        <f t="shared" si="13"/>
        <v>3</v>
      </c>
      <c r="AA66" s="707">
        <v>6</v>
      </c>
      <c r="AB66" s="704">
        <v>6</v>
      </c>
      <c r="AC66" s="705">
        <f t="shared" si="14"/>
        <v>60</v>
      </c>
      <c r="AD66" s="702">
        <v>7</v>
      </c>
      <c r="AE66" s="704">
        <v>5.7142857142857144</v>
      </c>
      <c r="AF66" s="732">
        <f t="shared" si="15"/>
        <v>34</v>
      </c>
      <c r="AG66" s="708">
        <v>80</v>
      </c>
      <c r="AH66" s="705">
        <f t="shared" si="16"/>
        <v>57</v>
      </c>
      <c r="AI66" s="709">
        <v>85.5</v>
      </c>
      <c r="AJ66" s="705">
        <f t="shared" si="17"/>
        <v>14</v>
      </c>
      <c r="AK66" s="709">
        <v>-2.0999999999999943</v>
      </c>
      <c r="AL66" s="701">
        <v>-0.79999999999999716</v>
      </c>
      <c r="AM66" s="702">
        <v>120</v>
      </c>
      <c r="AN66" s="715">
        <f t="shared" si="18"/>
        <v>1</v>
      </c>
      <c r="AO66" s="710">
        <v>120</v>
      </c>
      <c r="AP66" s="715">
        <f t="shared" si="19"/>
        <v>1</v>
      </c>
      <c r="AQ66" s="702">
        <v>240</v>
      </c>
      <c r="AR66" s="710">
        <f t="shared" si="121"/>
        <v>15</v>
      </c>
      <c r="AS66" s="702">
        <v>29</v>
      </c>
      <c r="AT66" s="703">
        <v>41.379310344827594</v>
      </c>
      <c r="AU66" s="705">
        <f t="shared" si="20"/>
        <v>75</v>
      </c>
      <c r="AV66" s="702">
        <v>29</v>
      </c>
      <c r="AW66" s="703">
        <v>17.241379310344829</v>
      </c>
      <c r="AX66" s="705">
        <f t="shared" si="21"/>
        <v>59</v>
      </c>
      <c r="AY66" s="702">
        <v>28</v>
      </c>
      <c r="AZ66" s="703">
        <v>64.285714285714292</v>
      </c>
      <c r="BA66" s="705">
        <f t="shared" si="22"/>
        <v>76</v>
      </c>
      <c r="BB66" s="702">
        <v>27</v>
      </c>
      <c r="BC66" s="703">
        <v>14.814814814814813</v>
      </c>
      <c r="BD66" s="705">
        <f t="shared" si="23"/>
        <v>32</v>
      </c>
      <c r="BE66" s="702">
        <v>28</v>
      </c>
      <c r="BF66" s="703">
        <v>0</v>
      </c>
      <c r="BG66" s="705">
        <f t="shared" si="24"/>
        <v>1</v>
      </c>
      <c r="BH66" s="702">
        <v>27</v>
      </c>
      <c r="BI66" s="703">
        <v>33.333333333333329</v>
      </c>
      <c r="BJ66" s="705">
        <f t="shared" si="25"/>
        <v>40</v>
      </c>
      <c r="BK66" s="702">
        <v>5</v>
      </c>
      <c r="BL66" s="703">
        <v>80</v>
      </c>
      <c r="BM66" s="705">
        <f t="shared" si="26"/>
        <v>75</v>
      </c>
      <c r="BN66" s="702">
        <v>5</v>
      </c>
      <c r="BO66" s="703">
        <v>80</v>
      </c>
      <c r="BP66" s="705">
        <f t="shared" si="27"/>
        <v>25</v>
      </c>
      <c r="BQ66" s="702">
        <v>4</v>
      </c>
      <c r="BR66" s="703">
        <v>75</v>
      </c>
      <c r="BS66" s="705">
        <f t="shared" si="28"/>
        <v>74</v>
      </c>
      <c r="BT66" s="702">
        <v>5</v>
      </c>
      <c r="BU66" s="703">
        <v>20</v>
      </c>
      <c r="BV66" s="705">
        <f t="shared" si="29"/>
        <v>6</v>
      </c>
      <c r="BW66" s="702">
        <v>3</v>
      </c>
      <c r="BX66" s="703">
        <v>0</v>
      </c>
      <c r="BY66" s="705">
        <f t="shared" si="30"/>
        <v>1</v>
      </c>
      <c r="BZ66" s="702">
        <v>5</v>
      </c>
      <c r="CA66" s="703">
        <v>80</v>
      </c>
      <c r="CB66" s="705">
        <f t="shared" si="31"/>
        <v>77</v>
      </c>
      <c r="CC66" s="709">
        <v>9.5</v>
      </c>
      <c r="CD66" s="726">
        <f t="shared" si="32"/>
        <v>1</v>
      </c>
      <c r="CE66" s="703">
        <v>1.3</v>
      </c>
      <c r="CF66" s="703">
        <v>2.5999999999999996</v>
      </c>
      <c r="CG66" s="704">
        <v>5.6999999999999993</v>
      </c>
      <c r="CH66" s="709">
        <v>10.1</v>
      </c>
      <c r="CI66" s="701">
        <v>9.6</v>
      </c>
      <c r="CJ66" s="712">
        <v>14.6</v>
      </c>
      <c r="CK66" s="729">
        <f t="shared" si="33"/>
        <v>11</v>
      </c>
      <c r="CL66" s="712">
        <v>1.5</v>
      </c>
      <c r="CM66" s="712">
        <v>4.7</v>
      </c>
      <c r="CN66" s="712">
        <v>8.4</v>
      </c>
      <c r="CO66" s="714">
        <v>16</v>
      </c>
      <c r="CP66" s="985">
        <v>86.4</v>
      </c>
      <c r="CQ66" s="729">
        <f t="shared" si="34"/>
        <v>10</v>
      </c>
      <c r="CR66" s="715">
        <v>5</v>
      </c>
      <c r="CS66" s="985">
        <v>85</v>
      </c>
      <c r="CT66" s="729">
        <f t="shared" si="134"/>
        <v>19</v>
      </c>
      <c r="CU66" s="715">
        <v>8</v>
      </c>
      <c r="CV66" s="712">
        <v>88.4</v>
      </c>
      <c r="CW66" s="729">
        <f t="shared" si="35"/>
        <v>5</v>
      </c>
      <c r="CX66" s="715">
        <v>3</v>
      </c>
      <c r="CY66" s="712">
        <v>83.7</v>
      </c>
      <c r="CZ66" s="729">
        <f t="shared" si="36"/>
        <v>35</v>
      </c>
      <c r="DA66" s="716">
        <v>27.27272727272727</v>
      </c>
      <c r="DB66" s="710">
        <f t="shared" si="37"/>
        <v>63</v>
      </c>
      <c r="DC66" s="715">
        <v>11</v>
      </c>
      <c r="DD66" s="717">
        <v>63.636363636363633</v>
      </c>
      <c r="DE66" s="710">
        <f t="shared" si="38"/>
        <v>67</v>
      </c>
      <c r="DF66" s="703">
        <v>9.0909090909090917</v>
      </c>
      <c r="DG66" s="705">
        <f t="shared" si="135"/>
        <v>12</v>
      </c>
      <c r="DH66" s="709">
        <v>0</v>
      </c>
      <c r="DI66" s="705">
        <f t="shared" si="135"/>
        <v>70</v>
      </c>
      <c r="DJ66" s="703">
        <v>33.333333333333329</v>
      </c>
      <c r="DK66" s="705">
        <f t="shared" si="40"/>
        <v>2</v>
      </c>
      <c r="DL66" s="718">
        <v>75</v>
      </c>
      <c r="DM66" s="705">
        <f t="shared" si="41"/>
        <v>31</v>
      </c>
      <c r="DN66" s="703">
        <v>12.5</v>
      </c>
      <c r="DO66" s="705">
        <f t="shared" si="42"/>
        <v>15</v>
      </c>
      <c r="DP66" s="702">
        <v>22</v>
      </c>
      <c r="DQ66" s="719">
        <v>63.636363636363633</v>
      </c>
      <c r="DR66" s="705">
        <f t="shared" si="122"/>
        <v>59</v>
      </c>
      <c r="DS66" s="702">
        <v>5</v>
      </c>
      <c r="DT66" s="719">
        <v>0</v>
      </c>
      <c r="DU66" s="705">
        <v>76</v>
      </c>
      <c r="DV66" s="702">
        <v>26</v>
      </c>
      <c r="DW66" s="720">
        <v>61.53846153846154</v>
      </c>
      <c r="DX66" s="705">
        <v>61</v>
      </c>
      <c r="DY66" s="702">
        <v>19</v>
      </c>
      <c r="DZ66" s="1145">
        <v>1.1666666666666667</v>
      </c>
      <c r="EA66" s="726">
        <v>16</v>
      </c>
      <c r="EB66" s="720">
        <v>15.789473684210526</v>
      </c>
      <c r="EC66" s="705">
        <v>16</v>
      </c>
      <c r="ED66" s="702">
        <v>21</v>
      </c>
      <c r="EE66" s="712">
        <v>0.625</v>
      </c>
      <c r="EF66" s="729">
        <v>77</v>
      </c>
      <c r="EG66" s="720">
        <v>19.047619047619047</v>
      </c>
      <c r="EH66" s="705">
        <v>63</v>
      </c>
      <c r="EI66" s="702">
        <v>21</v>
      </c>
      <c r="EJ66" s="712">
        <v>0.5</v>
      </c>
      <c r="EK66" s="729">
        <v>73</v>
      </c>
      <c r="EL66" s="720">
        <v>9.5238095238095237</v>
      </c>
      <c r="EM66" s="705">
        <v>77</v>
      </c>
      <c r="EN66" s="714">
        <v>20</v>
      </c>
      <c r="EO66" s="712">
        <v>0</v>
      </c>
      <c r="EP66" s="729">
        <v>73</v>
      </c>
      <c r="EQ66" s="725">
        <v>0</v>
      </c>
      <c r="ER66" s="733">
        <v>73</v>
      </c>
      <c r="ES66" s="702">
        <v>21</v>
      </c>
      <c r="ET66" s="726">
        <v>0.6</v>
      </c>
      <c r="EU66" s="726">
        <v>59</v>
      </c>
      <c r="EV66" s="720">
        <v>23.809523809523807</v>
      </c>
      <c r="EW66" s="705">
        <v>8</v>
      </c>
      <c r="EX66" s="715">
        <v>24</v>
      </c>
      <c r="EY66" s="726">
        <v>0</v>
      </c>
      <c r="EZ66" s="726">
        <v>71</v>
      </c>
      <c r="FA66" s="725">
        <v>0</v>
      </c>
      <c r="FB66" s="715">
        <v>71</v>
      </c>
      <c r="FC66" s="702">
        <v>24</v>
      </c>
      <c r="FD66" s="726">
        <v>0.5</v>
      </c>
      <c r="FE66" s="726">
        <v>55</v>
      </c>
      <c r="FF66" s="720">
        <v>4.1666666666666661</v>
      </c>
      <c r="FG66" s="705">
        <v>66</v>
      </c>
      <c r="FH66" s="702">
        <v>24</v>
      </c>
      <c r="FI66" s="726">
        <v>3</v>
      </c>
      <c r="FJ66" s="726">
        <v>47</v>
      </c>
      <c r="FK66" s="720">
        <v>37.5</v>
      </c>
      <c r="FL66" s="705">
        <v>31</v>
      </c>
      <c r="FM66" s="714">
        <v>5</v>
      </c>
      <c r="FN66" s="725">
        <v>20</v>
      </c>
      <c r="FO66" s="715">
        <v>51</v>
      </c>
      <c r="FP66" s="702">
        <v>3</v>
      </c>
      <c r="FQ66" s="727">
        <v>0</v>
      </c>
      <c r="FR66" s="727">
        <v>62</v>
      </c>
      <c r="FS66" s="720">
        <v>0</v>
      </c>
      <c r="FT66" s="705">
        <v>62</v>
      </c>
      <c r="FU66" s="702">
        <v>3</v>
      </c>
      <c r="FV66" s="712">
        <v>0</v>
      </c>
      <c r="FW66" s="729">
        <v>65</v>
      </c>
      <c r="FX66" s="720">
        <v>0</v>
      </c>
      <c r="FY66" s="705">
        <v>65</v>
      </c>
      <c r="FZ66" s="702">
        <v>3</v>
      </c>
      <c r="GA66" s="712">
        <v>0</v>
      </c>
      <c r="GB66" s="729">
        <v>68</v>
      </c>
      <c r="GC66" s="720">
        <v>0</v>
      </c>
      <c r="GD66" s="705">
        <v>68</v>
      </c>
      <c r="GE66" s="702">
        <v>3</v>
      </c>
      <c r="GF66" s="712">
        <v>0</v>
      </c>
      <c r="GG66" s="729">
        <v>59</v>
      </c>
      <c r="GH66" s="720">
        <v>0</v>
      </c>
      <c r="GI66" s="705">
        <v>59</v>
      </c>
      <c r="GJ66" s="702">
        <v>4</v>
      </c>
      <c r="GK66" s="726">
        <v>0.5</v>
      </c>
      <c r="GL66" s="726">
        <v>69</v>
      </c>
      <c r="GM66" s="720">
        <v>25</v>
      </c>
      <c r="GN66" s="705">
        <v>5</v>
      </c>
      <c r="GO66" s="702">
        <v>3</v>
      </c>
      <c r="GP66" s="726">
        <v>0</v>
      </c>
      <c r="GQ66" s="726">
        <v>60</v>
      </c>
      <c r="GR66" s="720">
        <v>0</v>
      </c>
      <c r="GS66" s="705">
        <v>60</v>
      </c>
      <c r="GT66" s="702">
        <v>4</v>
      </c>
      <c r="GU66" s="726">
        <v>0</v>
      </c>
      <c r="GV66" s="726">
        <v>51</v>
      </c>
      <c r="GW66" s="720">
        <v>0</v>
      </c>
      <c r="GX66" s="705">
        <v>51</v>
      </c>
      <c r="GY66" s="702">
        <v>3</v>
      </c>
      <c r="GZ66" s="726">
        <v>0</v>
      </c>
      <c r="HA66" s="726">
        <v>50</v>
      </c>
      <c r="HB66" s="720">
        <v>0</v>
      </c>
      <c r="HC66" s="705">
        <v>50</v>
      </c>
      <c r="HD66" s="709">
        <v>10</v>
      </c>
      <c r="HE66" s="703">
        <v>0</v>
      </c>
      <c r="HF66" s="703">
        <v>80</v>
      </c>
      <c r="HG66" s="703">
        <v>30</v>
      </c>
      <c r="HH66" s="1299">
        <v>10</v>
      </c>
      <c r="HI66" s="1299">
        <v>0</v>
      </c>
      <c r="HJ66" s="1299">
        <v>80</v>
      </c>
      <c r="HK66" s="1299">
        <v>0</v>
      </c>
      <c r="HL66" s="1299">
        <v>80</v>
      </c>
      <c r="HM66" s="1300">
        <v>10</v>
      </c>
      <c r="HN66" s="709">
        <v>11.666666666666666</v>
      </c>
      <c r="HO66" s="709">
        <v>3.3333333333333335</v>
      </c>
      <c r="HP66" s="709">
        <v>60</v>
      </c>
      <c r="HQ66" s="709">
        <v>23.333333333333332</v>
      </c>
      <c r="HR66" s="709">
        <v>10</v>
      </c>
      <c r="HS66" s="709">
        <v>45</v>
      </c>
      <c r="HT66" s="709">
        <v>63.333333333333329</v>
      </c>
      <c r="HU66" s="709">
        <v>5</v>
      </c>
      <c r="HV66" s="709">
        <v>48.333333333333336</v>
      </c>
      <c r="HW66" s="1300">
        <v>60</v>
      </c>
      <c r="HX66" s="1265">
        <v>1</v>
      </c>
      <c r="HY66" s="1266" t="s">
        <v>31</v>
      </c>
      <c r="HZ66" s="1266">
        <v>1</v>
      </c>
      <c r="IA66" s="1266" t="s">
        <v>31</v>
      </c>
      <c r="IB66" s="1266" t="s">
        <v>31</v>
      </c>
      <c r="IC66" s="1266">
        <v>2</v>
      </c>
      <c r="ID66" s="1266">
        <v>1</v>
      </c>
      <c r="IE66" s="1266">
        <v>0</v>
      </c>
      <c r="IF66" s="1267">
        <v>5</v>
      </c>
      <c r="IG66" s="1268" t="s">
        <v>31</v>
      </c>
      <c r="IH66" s="1269" t="s">
        <v>31</v>
      </c>
      <c r="II66" s="1269" t="s">
        <v>31</v>
      </c>
      <c r="IJ66" s="1269">
        <v>1</v>
      </c>
      <c r="IK66" s="1269">
        <v>2</v>
      </c>
      <c r="IL66" s="1269">
        <v>1</v>
      </c>
      <c r="IM66" s="1269" t="s">
        <v>31</v>
      </c>
      <c r="IN66" s="1269">
        <v>2</v>
      </c>
      <c r="IO66" s="1267">
        <v>6</v>
      </c>
      <c r="IP66" s="1268">
        <v>1</v>
      </c>
      <c r="IQ66" s="1269">
        <v>1</v>
      </c>
      <c r="IR66" s="1269" t="s">
        <v>31</v>
      </c>
      <c r="IS66" s="1269" t="s">
        <v>31</v>
      </c>
      <c r="IT66" s="1269" t="s">
        <v>31</v>
      </c>
      <c r="IU66" s="1269" t="s">
        <v>31</v>
      </c>
      <c r="IV66" s="1269" t="s">
        <v>31</v>
      </c>
      <c r="IW66" s="1269">
        <v>1</v>
      </c>
      <c r="IX66" s="1270">
        <v>3</v>
      </c>
      <c r="IY66" s="1268">
        <v>20</v>
      </c>
      <c r="IZ66" s="1269" t="s">
        <v>31</v>
      </c>
      <c r="JA66" s="1269">
        <v>20</v>
      </c>
      <c r="JB66" s="1269" t="s">
        <v>31</v>
      </c>
      <c r="JC66" s="1269" t="s">
        <v>31</v>
      </c>
      <c r="JD66" s="1269">
        <v>40</v>
      </c>
      <c r="JE66" s="1269">
        <v>20</v>
      </c>
      <c r="JF66" s="1269">
        <v>0</v>
      </c>
      <c r="JG66" s="1270">
        <v>100</v>
      </c>
      <c r="JH66" s="1268" t="s">
        <v>31</v>
      </c>
      <c r="JI66" s="1269" t="s">
        <v>31</v>
      </c>
      <c r="JJ66" s="1269" t="s">
        <v>31</v>
      </c>
      <c r="JK66" s="1269">
        <v>16.666666666666664</v>
      </c>
      <c r="JL66" s="1269">
        <v>33.333333333333329</v>
      </c>
      <c r="JM66" s="1269">
        <v>16.666666666666664</v>
      </c>
      <c r="JN66" s="1269" t="s">
        <v>31</v>
      </c>
      <c r="JO66" s="1269">
        <v>33.333333333333329</v>
      </c>
      <c r="JP66" s="1270">
        <v>100</v>
      </c>
      <c r="JQ66" s="1268">
        <v>33.333333333333329</v>
      </c>
      <c r="JR66" s="1269">
        <v>33.333333333333329</v>
      </c>
      <c r="JS66" s="1269" t="s">
        <v>31</v>
      </c>
      <c r="JT66" s="1269" t="s">
        <v>31</v>
      </c>
      <c r="JU66" s="1269" t="s">
        <v>31</v>
      </c>
      <c r="JV66" s="1269" t="s">
        <v>31</v>
      </c>
      <c r="JW66" s="1269" t="s">
        <v>31</v>
      </c>
      <c r="JX66" s="1269">
        <v>33.333333333333329</v>
      </c>
      <c r="JY66" s="1270">
        <v>100</v>
      </c>
      <c r="JZ66" s="718">
        <v>57.272727272727273</v>
      </c>
      <c r="KA66" s="705">
        <f t="shared" si="43"/>
        <v>21</v>
      </c>
      <c r="KB66" s="718">
        <v>87.5</v>
      </c>
      <c r="KC66" s="705">
        <f t="shared" si="43"/>
        <v>13</v>
      </c>
      <c r="KD66" s="725">
        <v>2.0718232044198892</v>
      </c>
      <c r="KE66" s="715">
        <f t="shared" si="44"/>
        <v>59</v>
      </c>
      <c r="KF66" s="1212">
        <v>0</v>
      </c>
      <c r="KG66" s="715">
        <f t="shared" si="44"/>
        <v>28</v>
      </c>
      <c r="KH66" s="725">
        <v>18.784530386740332</v>
      </c>
      <c r="KI66" s="715">
        <f t="shared" si="136"/>
        <v>24</v>
      </c>
      <c r="KJ66" s="725">
        <v>3.1767955801104977</v>
      </c>
      <c r="KK66" s="715">
        <f t="shared" si="136"/>
        <v>45</v>
      </c>
      <c r="KL66" s="725">
        <v>7.0270270270270272</v>
      </c>
      <c r="KM66" s="715">
        <f t="shared" si="46"/>
        <v>54</v>
      </c>
      <c r="KN66" s="715">
        <v>14.883720930232558</v>
      </c>
      <c r="KO66" s="715">
        <f t="shared" si="47"/>
        <v>47</v>
      </c>
      <c r="KP66" s="728">
        <v>0</v>
      </c>
      <c r="KQ66" s="729">
        <v>10</v>
      </c>
      <c r="KR66" s="729">
        <v>10</v>
      </c>
      <c r="KS66" s="729">
        <v>20</v>
      </c>
      <c r="KT66" s="729">
        <v>0</v>
      </c>
      <c r="KU66" s="730">
        <f t="shared" si="48"/>
        <v>40</v>
      </c>
      <c r="KV66" s="734">
        <f t="shared" si="49"/>
        <v>69</v>
      </c>
      <c r="KW66" s="728">
        <v>0</v>
      </c>
      <c r="KX66" s="729">
        <v>0</v>
      </c>
      <c r="KY66" s="706">
        <f t="shared" si="50"/>
        <v>0</v>
      </c>
      <c r="KZ66" s="705">
        <f t="shared" si="51"/>
        <v>37</v>
      </c>
      <c r="LA66" s="847" t="s">
        <v>1625</v>
      </c>
      <c r="LB66" s="846" t="s">
        <v>1625</v>
      </c>
      <c r="LC66" s="846" t="s">
        <v>1625</v>
      </c>
      <c r="LD66" s="846" t="s">
        <v>1625</v>
      </c>
      <c r="LE66" s="729">
        <v>0</v>
      </c>
      <c r="LF66" s="1023">
        <v>58</v>
      </c>
      <c r="LG66" s="847" t="s">
        <v>1625</v>
      </c>
      <c r="LH66" s="846" t="s">
        <v>1625</v>
      </c>
      <c r="LI66" s="846" t="s">
        <v>1625</v>
      </c>
      <c r="LJ66" s="846" t="s">
        <v>1625</v>
      </c>
      <c r="LK66" s="729">
        <v>0</v>
      </c>
      <c r="LL66" s="1023">
        <v>37</v>
      </c>
      <c r="LM66" s="847" t="s">
        <v>1625</v>
      </c>
      <c r="LN66" s="846" t="s">
        <v>1625</v>
      </c>
      <c r="LO66" s="846" t="s">
        <v>1625</v>
      </c>
      <c r="LP66" s="846" t="s">
        <v>1625</v>
      </c>
      <c r="LQ66" s="729">
        <v>0</v>
      </c>
      <c r="LR66" s="1023">
        <v>68</v>
      </c>
      <c r="LS66" s="847" t="s">
        <v>1632</v>
      </c>
      <c r="LT66" s="846" t="s">
        <v>1632</v>
      </c>
      <c r="LU66" s="846" t="s">
        <v>1625</v>
      </c>
      <c r="LV66" s="846" t="s">
        <v>1625</v>
      </c>
      <c r="LW66" s="729">
        <v>20</v>
      </c>
      <c r="LX66" s="1023">
        <v>51</v>
      </c>
      <c r="LY66" s="847" t="s">
        <v>1632</v>
      </c>
      <c r="LZ66" s="846" t="s">
        <v>1632</v>
      </c>
      <c r="MA66" s="846" t="s">
        <v>1625</v>
      </c>
      <c r="MB66" s="846" t="s">
        <v>1625</v>
      </c>
      <c r="MC66" s="729">
        <v>20</v>
      </c>
      <c r="MD66" s="1023">
        <v>48</v>
      </c>
      <c r="ME66" s="847" t="s">
        <v>1625</v>
      </c>
      <c r="MF66" s="846" t="s">
        <v>1625</v>
      </c>
      <c r="MG66" s="846" t="s">
        <v>1625</v>
      </c>
      <c r="MH66" s="846" t="s">
        <v>1625</v>
      </c>
      <c r="MI66" s="729">
        <v>0</v>
      </c>
      <c r="MJ66" s="1023">
        <v>64</v>
      </c>
      <c r="MK66" s="847" t="s">
        <v>1625</v>
      </c>
      <c r="ML66" s="846" t="s">
        <v>1625</v>
      </c>
      <c r="MM66" s="846" t="s">
        <v>1625</v>
      </c>
      <c r="MN66" s="729">
        <v>0</v>
      </c>
      <c r="MO66" s="1023">
        <v>54</v>
      </c>
      <c r="MP66" s="847" t="s">
        <v>1625</v>
      </c>
      <c r="MQ66" s="846" t="s">
        <v>1625</v>
      </c>
      <c r="MR66" s="846" t="s">
        <v>1625</v>
      </c>
      <c r="MS66" s="846" t="s">
        <v>1625</v>
      </c>
      <c r="MT66" s="729">
        <v>0</v>
      </c>
      <c r="MU66" s="1023">
        <v>68</v>
      </c>
      <c r="MV66" s="846" t="s">
        <v>1632</v>
      </c>
      <c r="MW66" s="846" t="s">
        <v>1625</v>
      </c>
      <c r="MX66" s="846" t="s">
        <v>1625</v>
      </c>
      <c r="MY66" s="846" t="s">
        <v>1625</v>
      </c>
      <c r="MZ66" s="729">
        <v>10</v>
      </c>
      <c r="NA66" s="1023">
        <v>35</v>
      </c>
      <c r="NB66" s="715">
        <v>70.42</v>
      </c>
      <c r="NC66" s="715">
        <f t="shared" si="3"/>
        <v>54</v>
      </c>
      <c r="ND66" s="714">
        <v>9</v>
      </c>
      <c r="NE66" s="715">
        <v>51</v>
      </c>
      <c r="NF66" s="731">
        <v>19.35483870967742</v>
      </c>
      <c r="NG66" s="715">
        <v>34</v>
      </c>
      <c r="NH66" s="715">
        <v>9</v>
      </c>
      <c r="NI66" s="715">
        <v>51</v>
      </c>
      <c r="NJ66" s="731">
        <v>19.35483870967742</v>
      </c>
      <c r="NK66" s="715">
        <v>34</v>
      </c>
      <c r="NL66" s="715">
        <v>9</v>
      </c>
      <c r="NM66" s="715">
        <v>50</v>
      </c>
      <c r="NN66" s="2946">
        <v>19.027484143763214</v>
      </c>
      <c r="NO66" s="715">
        <v>23</v>
      </c>
      <c r="NP66" s="715">
        <v>465</v>
      </c>
      <c r="NQ66" s="3206">
        <v>0</v>
      </c>
      <c r="NR66" s="3349">
        <v>0</v>
      </c>
      <c r="NS66" s="3206">
        <v>44</v>
      </c>
      <c r="NT66" s="3206">
        <v>0</v>
      </c>
      <c r="NU66" s="3207">
        <v>0</v>
      </c>
      <c r="NV66" s="3206">
        <v>44</v>
      </c>
      <c r="NW66" s="3206">
        <v>7</v>
      </c>
      <c r="NX66" s="3207">
        <v>1.4799154334038054</v>
      </c>
      <c r="NY66" s="3206">
        <v>49</v>
      </c>
      <c r="NZ66" s="3206">
        <v>1</v>
      </c>
      <c r="OA66" s="3208">
        <v>2.1141649048625792</v>
      </c>
      <c r="OB66" s="3206">
        <v>41</v>
      </c>
      <c r="OC66" s="714">
        <v>40</v>
      </c>
      <c r="OD66" s="2946">
        <v>88.69179600886919</v>
      </c>
      <c r="OE66" s="733">
        <v>21</v>
      </c>
      <c r="OF66" s="714" t="s">
        <v>31</v>
      </c>
      <c r="OG66" s="731" t="s">
        <v>31</v>
      </c>
      <c r="OH66" s="733" t="str">
        <f t="shared" si="52"/>
        <v>-</v>
      </c>
      <c r="OI66" s="981">
        <v>32.692307692307693</v>
      </c>
      <c r="OJ66" s="733">
        <f t="shared" si="126"/>
        <v>31</v>
      </c>
      <c r="OK66" s="1355" t="s">
        <v>3048</v>
      </c>
      <c r="OL66" s="1355" t="s">
        <v>3046</v>
      </c>
      <c r="OM66" s="1355">
        <v>0</v>
      </c>
      <c r="ON66" s="3559">
        <v>0</v>
      </c>
      <c r="OO66" s="1355">
        <v>67</v>
      </c>
      <c r="OP66" s="977"/>
      <c r="OQ66" s="712">
        <v>31</v>
      </c>
      <c r="OR66" s="712">
        <v>16.7</v>
      </c>
      <c r="OS66" s="712">
        <v>19.2</v>
      </c>
      <c r="OT66" s="712">
        <v>5.8823529411764701</v>
      </c>
      <c r="OU66" s="712">
        <v>27.586206896551722</v>
      </c>
      <c r="OV66" s="712">
        <v>15.789473684210526</v>
      </c>
      <c r="OW66" s="699">
        <f t="shared" si="53"/>
        <v>15</v>
      </c>
      <c r="OX66" s="712">
        <v>19.359672253656452</v>
      </c>
      <c r="OY66" s="699">
        <f t="shared" si="53"/>
        <v>7</v>
      </c>
      <c r="OZ66" s="712">
        <v>0</v>
      </c>
      <c r="PA66" s="712">
        <v>0</v>
      </c>
      <c r="PB66" s="712">
        <v>0</v>
      </c>
      <c r="PC66" s="712">
        <v>0</v>
      </c>
      <c r="PD66" s="712">
        <v>6.8965517241379306</v>
      </c>
      <c r="PE66" s="712">
        <v>0</v>
      </c>
      <c r="PF66" s="699">
        <f t="shared" si="54"/>
        <v>71</v>
      </c>
      <c r="PG66" s="712">
        <v>1.1494252873563218</v>
      </c>
      <c r="PH66" s="699">
        <f t="shared" si="55"/>
        <v>75</v>
      </c>
      <c r="PI66" s="712">
        <v>15.789473684210526</v>
      </c>
      <c r="PJ66" s="699">
        <f t="shared" si="56"/>
        <v>68</v>
      </c>
      <c r="PK66" s="985">
        <v>20.509097541012775</v>
      </c>
      <c r="PL66" s="699">
        <f t="shared" si="56"/>
        <v>55</v>
      </c>
      <c r="PM66" s="985">
        <v>0</v>
      </c>
      <c r="PN66" s="985">
        <v>0</v>
      </c>
      <c r="PO66" s="699">
        <f t="shared" si="57"/>
        <v>37</v>
      </c>
      <c r="PP66" s="712">
        <v>0</v>
      </c>
      <c r="PQ66" s="985">
        <v>0</v>
      </c>
      <c r="PR66" s="699">
        <f t="shared" si="58"/>
        <v>24</v>
      </c>
      <c r="PS66" s="982">
        <v>29</v>
      </c>
      <c r="PT66" s="725">
        <v>51.724137931034484</v>
      </c>
      <c r="PU66" s="699">
        <v>8</v>
      </c>
      <c r="PV66" s="699">
        <v>18</v>
      </c>
      <c r="PW66" s="725">
        <v>66.666666666666657</v>
      </c>
      <c r="PX66" s="699">
        <v>5</v>
      </c>
      <c r="PY66" s="715">
        <v>25</v>
      </c>
      <c r="PZ66" s="725">
        <v>80</v>
      </c>
      <c r="QA66" s="699">
        <v>27</v>
      </c>
      <c r="QB66" s="982">
        <v>27</v>
      </c>
      <c r="QC66" s="715">
        <v>33.333333333333329</v>
      </c>
      <c r="QD66" s="699">
        <v>73</v>
      </c>
      <c r="QE66" s="716">
        <v>0</v>
      </c>
      <c r="QF66" s="3644">
        <v>0</v>
      </c>
      <c r="QG66" s="699">
        <v>23</v>
      </c>
      <c r="QH66" s="1363" t="s">
        <v>1627</v>
      </c>
      <c r="QI66" s="712">
        <v>73.80952380952381</v>
      </c>
      <c r="QJ66" s="712">
        <v>76.923076923076934</v>
      </c>
      <c r="QK66" s="699">
        <f t="shared" si="59"/>
        <v>52</v>
      </c>
      <c r="QL66" s="715">
        <v>65</v>
      </c>
      <c r="QM66" s="709">
        <v>60</v>
      </c>
      <c r="QN66" s="703">
        <v>62.162162162162161</v>
      </c>
      <c r="QO66" s="978">
        <v>13</v>
      </c>
      <c r="QP66" s="705">
        <v>37</v>
      </c>
      <c r="QQ66" s="3553">
        <v>95.238095238095227</v>
      </c>
      <c r="QR66" s="709">
        <v>511.8</v>
      </c>
      <c r="QS66" s="978">
        <f t="shared" si="60"/>
        <v>9</v>
      </c>
      <c r="QT66" s="703">
        <v>1228.2</v>
      </c>
      <c r="QU66" s="978">
        <f t="shared" si="61"/>
        <v>15</v>
      </c>
      <c r="QV66" s="703">
        <v>0</v>
      </c>
      <c r="QW66" s="978">
        <f t="shared" si="62"/>
        <v>31</v>
      </c>
      <c r="QX66" s="703">
        <v>0</v>
      </c>
      <c r="QY66" s="979">
        <f t="shared" si="63"/>
        <v>12</v>
      </c>
      <c r="QZ66" s="712">
        <v>0</v>
      </c>
      <c r="RA66" s="699">
        <v>30</v>
      </c>
      <c r="RB66" s="712">
        <v>46.48</v>
      </c>
      <c r="RC66" s="699">
        <v>66</v>
      </c>
      <c r="RD66" s="712">
        <v>0</v>
      </c>
      <c r="RE66" s="699">
        <v>24</v>
      </c>
      <c r="RF66" s="712">
        <v>0</v>
      </c>
      <c r="RG66" s="699">
        <v>32</v>
      </c>
      <c r="RH66" s="699">
        <v>0</v>
      </c>
      <c r="RI66" s="978">
        <f t="shared" si="64"/>
        <v>62</v>
      </c>
      <c r="RJ66" s="712">
        <v>0</v>
      </c>
      <c r="RK66" s="978">
        <f t="shared" si="64"/>
        <v>63</v>
      </c>
      <c r="RL66" s="712">
        <v>0</v>
      </c>
      <c r="RM66" s="978">
        <f t="shared" si="64"/>
        <v>46</v>
      </c>
      <c r="RN66" s="712">
        <v>0</v>
      </c>
      <c r="RO66" s="978">
        <f t="shared" si="64"/>
        <v>47</v>
      </c>
      <c r="RP66" s="712">
        <v>0</v>
      </c>
      <c r="RQ66" s="978">
        <f t="shared" si="65"/>
        <v>2</v>
      </c>
      <c r="RR66" s="712">
        <v>0</v>
      </c>
      <c r="RS66" s="978">
        <f t="shared" si="65"/>
        <v>1</v>
      </c>
      <c r="RT66" s="712">
        <v>0</v>
      </c>
      <c r="RU66" s="978">
        <f t="shared" si="65"/>
        <v>38</v>
      </c>
      <c r="RV66" s="712">
        <f t="shared" si="66"/>
        <v>0</v>
      </c>
      <c r="RW66" s="978">
        <f t="shared" si="67"/>
        <v>39</v>
      </c>
      <c r="RX66" s="712">
        <v>0</v>
      </c>
      <c r="RY66" s="712" t="s">
        <v>1625</v>
      </c>
      <c r="RZ66" s="712">
        <v>0</v>
      </c>
      <c r="SA66" s="712" t="s">
        <v>1625</v>
      </c>
      <c r="SB66" s="712">
        <v>0</v>
      </c>
      <c r="SC66" s="712" t="s">
        <v>1625</v>
      </c>
      <c r="SD66" s="712">
        <v>0</v>
      </c>
      <c r="SE66" s="712" t="s">
        <v>1625</v>
      </c>
      <c r="SF66" s="712">
        <v>0</v>
      </c>
      <c r="SG66" s="712" t="s">
        <v>1625</v>
      </c>
      <c r="SH66" s="712">
        <v>0</v>
      </c>
      <c r="SI66" s="699">
        <f t="shared" si="68"/>
        <v>73</v>
      </c>
      <c r="SJ66" s="712">
        <v>0</v>
      </c>
      <c r="SK66" s="712" t="s">
        <v>1625</v>
      </c>
      <c r="SL66" s="712">
        <v>0</v>
      </c>
      <c r="SM66" s="712" t="s">
        <v>1625</v>
      </c>
      <c r="SN66" s="712">
        <v>0</v>
      </c>
      <c r="SO66" s="712" t="s">
        <v>1625</v>
      </c>
      <c r="SP66" s="712">
        <v>0</v>
      </c>
      <c r="SQ66" s="712" t="s">
        <v>1625</v>
      </c>
      <c r="SR66" s="712">
        <v>0</v>
      </c>
      <c r="SS66" s="699">
        <f t="shared" si="69"/>
        <v>65</v>
      </c>
      <c r="ST66" s="712">
        <v>5</v>
      </c>
      <c r="SU66" s="712" t="s">
        <v>1632</v>
      </c>
      <c r="SV66" s="712">
        <v>0</v>
      </c>
      <c r="SW66" s="712" t="s">
        <v>1625</v>
      </c>
      <c r="SX66" s="712">
        <v>0</v>
      </c>
      <c r="SY66" s="712" t="s">
        <v>1625</v>
      </c>
      <c r="SZ66" s="712">
        <v>5</v>
      </c>
      <c r="TA66" s="699">
        <f t="shared" si="70"/>
        <v>54</v>
      </c>
      <c r="TB66" s="699">
        <v>0</v>
      </c>
      <c r="TC66" s="699" t="s">
        <v>1625</v>
      </c>
      <c r="TD66" s="699">
        <v>0</v>
      </c>
      <c r="TE66" s="699" t="s">
        <v>1625</v>
      </c>
      <c r="TF66" s="699">
        <v>0</v>
      </c>
      <c r="TG66" s="699" t="s">
        <v>1625</v>
      </c>
      <c r="TH66" s="699">
        <v>0</v>
      </c>
      <c r="TI66" s="699" t="s">
        <v>1625</v>
      </c>
      <c r="TJ66" s="699">
        <v>0</v>
      </c>
      <c r="TK66" s="699">
        <f t="shared" si="71"/>
        <v>64</v>
      </c>
      <c r="TL66" s="989">
        <v>10</v>
      </c>
      <c r="TM66" s="989">
        <v>0</v>
      </c>
      <c r="TN66" s="989">
        <v>0</v>
      </c>
      <c r="TO66" s="989">
        <v>0</v>
      </c>
      <c r="TP66" s="989">
        <v>10</v>
      </c>
      <c r="TQ66" s="699">
        <f t="shared" si="72"/>
        <v>55</v>
      </c>
      <c r="TR66" s="712" t="s">
        <v>1632</v>
      </c>
      <c r="TS66" s="712" t="s">
        <v>1632</v>
      </c>
      <c r="TT66" s="712" t="s">
        <v>1625</v>
      </c>
      <c r="TU66" s="712" t="s">
        <v>1625</v>
      </c>
      <c r="TV66" s="712">
        <v>5</v>
      </c>
      <c r="TW66" s="712">
        <v>5</v>
      </c>
      <c r="TX66" s="712">
        <v>0</v>
      </c>
      <c r="TY66" s="712">
        <v>0</v>
      </c>
      <c r="TZ66" s="712">
        <v>10</v>
      </c>
      <c r="UA66" s="699">
        <f t="shared" si="73"/>
        <v>50</v>
      </c>
      <c r="UB66" s="712">
        <v>10</v>
      </c>
      <c r="UC66" s="712">
        <v>0</v>
      </c>
      <c r="UD66" s="712">
        <v>0</v>
      </c>
      <c r="UE66" s="712">
        <v>0</v>
      </c>
      <c r="UF66" s="712">
        <v>10</v>
      </c>
      <c r="UG66" s="699">
        <f t="shared" si="74"/>
        <v>56</v>
      </c>
      <c r="UH66" s="715">
        <v>0</v>
      </c>
      <c r="UI66" s="712">
        <v>0</v>
      </c>
      <c r="UJ66" s="699">
        <v>25</v>
      </c>
      <c r="UK66" s="715">
        <v>0</v>
      </c>
      <c r="UL66" s="712">
        <v>0</v>
      </c>
      <c r="UM66" s="699">
        <v>54</v>
      </c>
      <c r="UN66" s="715">
        <v>0</v>
      </c>
      <c r="UO66" s="712">
        <v>0</v>
      </c>
      <c r="UP66" s="699">
        <v>43</v>
      </c>
      <c r="UQ66" s="715">
        <v>0</v>
      </c>
      <c r="UR66" s="712">
        <v>0</v>
      </c>
      <c r="US66" s="699">
        <v>43</v>
      </c>
      <c r="UT66" s="712">
        <v>102.4</v>
      </c>
      <c r="UU66" s="699">
        <v>5</v>
      </c>
      <c r="UV66" s="712">
        <v>102.4</v>
      </c>
      <c r="UW66" s="699">
        <v>5</v>
      </c>
      <c r="UX66" s="1099">
        <v>0</v>
      </c>
      <c r="UY66" s="699">
        <v>42</v>
      </c>
      <c r="UZ66" s="989">
        <v>0.47799999999999998</v>
      </c>
      <c r="VA66" s="989">
        <v>3</v>
      </c>
      <c r="VB66" s="989">
        <v>0.188</v>
      </c>
      <c r="VC66" s="989">
        <v>6</v>
      </c>
      <c r="VD66" s="989">
        <v>0</v>
      </c>
      <c r="VE66" s="989">
        <v>51</v>
      </c>
      <c r="VF66" s="989">
        <v>0</v>
      </c>
      <c r="VG66" s="989">
        <v>49</v>
      </c>
      <c r="VH66" s="989">
        <v>0</v>
      </c>
      <c r="VI66" s="989">
        <v>44</v>
      </c>
      <c r="VJ66" s="989">
        <v>0</v>
      </c>
      <c r="VK66" s="989">
        <v>44</v>
      </c>
      <c r="VL66" s="989">
        <v>0</v>
      </c>
      <c r="VM66" s="989">
        <v>7</v>
      </c>
      <c r="VN66" s="989">
        <v>0</v>
      </c>
      <c r="VO66" s="989">
        <v>7</v>
      </c>
      <c r="VP66" s="989">
        <v>1</v>
      </c>
      <c r="VQ66" s="989">
        <v>95.969289827255281</v>
      </c>
      <c r="VR66" s="989">
        <v>38</v>
      </c>
      <c r="VS66" s="989">
        <v>0</v>
      </c>
      <c r="VT66" s="989">
        <v>0</v>
      </c>
      <c r="VU66" s="989">
        <v>72</v>
      </c>
      <c r="VV66" s="989">
        <v>0</v>
      </c>
      <c r="VW66" s="989">
        <v>0</v>
      </c>
      <c r="VX66" s="989">
        <v>65</v>
      </c>
      <c r="VY66" s="989">
        <v>2</v>
      </c>
      <c r="VZ66" s="989">
        <v>191.93857965451056</v>
      </c>
      <c r="WA66" s="989">
        <v>9</v>
      </c>
      <c r="WB66" s="989">
        <v>5</v>
      </c>
      <c r="WC66" s="989">
        <v>479.84644913627636</v>
      </c>
      <c r="WD66" s="989">
        <v>37</v>
      </c>
      <c r="WE66" s="989">
        <v>2</v>
      </c>
      <c r="WF66" s="989">
        <v>191.93857965451056</v>
      </c>
      <c r="WG66" s="989">
        <v>31</v>
      </c>
      <c r="WH66" s="989">
        <v>0</v>
      </c>
      <c r="WI66" s="989">
        <v>51</v>
      </c>
      <c r="WJ66" s="989">
        <v>0</v>
      </c>
      <c r="WK66" s="989">
        <v>10</v>
      </c>
      <c r="WL66" s="989">
        <v>0</v>
      </c>
      <c r="WM66" s="989">
        <v>2</v>
      </c>
      <c r="WN66" s="989">
        <v>0</v>
      </c>
      <c r="WO66" s="989">
        <v>51</v>
      </c>
      <c r="WP66" s="989">
        <v>0</v>
      </c>
      <c r="WQ66" s="989">
        <v>19</v>
      </c>
      <c r="WR66" s="989">
        <v>0</v>
      </c>
      <c r="WS66" s="989">
        <v>31</v>
      </c>
      <c r="WT66" s="989">
        <v>0</v>
      </c>
      <c r="WU66" s="989">
        <v>25</v>
      </c>
      <c r="WV66" s="989">
        <v>0</v>
      </c>
      <c r="WW66" s="989">
        <v>12</v>
      </c>
      <c r="WX66" s="989">
        <v>0</v>
      </c>
      <c r="WY66" s="989">
        <v>41</v>
      </c>
      <c r="WZ66" s="712">
        <v>731.71</v>
      </c>
      <c r="XA66" s="699">
        <v>5</v>
      </c>
      <c r="XB66" s="712">
        <v>1219.51</v>
      </c>
      <c r="XC66" s="712">
        <v>6</v>
      </c>
      <c r="XD66" s="712">
        <v>0</v>
      </c>
      <c r="XE66" s="699">
        <v>43</v>
      </c>
      <c r="XF66" s="712">
        <v>0</v>
      </c>
      <c r="XG66" s="712">
        <v>23</v>
      </c>
      <c r="XH66" s="712">
        <v>0</v>
      </c>
      <c r="XI66" s="699">
        <v>28</v>
      </c>
      <c r="XJ66" s="712">
        <v>243.9</v>
      </c>
      <c r="XK66" s="699">
        <v>6</v>
      </c>
      <c r="XL66" s="712">
        <v>4225.3500000000004</v>
      </c>
      <c r="XM66" s="699">
        <v>1</v>
      </c>
      <c r="XO66" s="714"/>
      <c r="XP66" s="725"/>
      <c r="XQ66" s="715"/>
      <c r="XR66" s="714"/>
      <c r="XS66" s="725"/>
      <c r="XT66" s="715"/>
      <c r="XU66" s="715"/>
      <c r="XV66" s="712"/>
      <c r="XW66" s="715"/>
      <c r="XX66" s="1169">
        <v>26</v>
      </c>
      <c r="XY66" s="1174">
        <v>3.8461538461538463</v>
      </c>
      <c r="XZ66" s="1168">
        <f t="shared" si="75"/>
        <v>12</v>
      </c>
      <c r="YA66" s="715">
        <v>19</v>
      </c>
      <c r="YB66" s="725">
        <v>36.84210526315789</v>
      </c>
      <c r="YC66" s="715">
        <f t="shared" si="76"/>
        <v>2</v>
      </c>
      <c r="YD66" s="714">
        <v>68</v>
      </c>
      <c r="YE66" s="725">
        <v>0</v>
      </c>
      <c r="YF66" s="715">
        <f t="shared" si="77"/>
        <v>1</v>
      </c>
      <c r="YG66" s="699">
        <v>20</v>
      </c>
      <c r="YH66" s="1099">
        <v>5</v>
      </c>
      <c r="YI66" s="715">
        <f t="shared" si="78"/>
        <v>8</v>
      </c>
      <c r="YJ66" s="714">
        <v>68</v>
      </c>
      <c r="YK66" s="712">
        <v>28.000000000000004</v>
      </c>
      <c r="YL66" s="715">
        <f t="shared" si="79"/>
        <v>69</v>
      </c>
      <c r="YM66" s="699">
        <v>20</v>
      </c>
      <c r="YN66" s="712">
        <v>20</v>
      </c>
      <c r="YO66" s="715">
        <f t="shared" si="80"/>
        <v>19</v>
      </c>
      <c r="YP66" s="1178">
        <v>0</v>
      </c>
      <c r="YQ66" s="1099">
        <v>0</v>
      </c>
      <c r="YR66" s="1099">
        <v>0</v>
      </c>
      <c r="YS66" s="1099">
        <v>0</v>
      </c>
      <c r="YT66" s="1099">
        <v>0</v>
      </c>
      <c r="YU66" s="1099">
        <v>0</v>
      </c>
      <c r="YV66" s="1099">
        <v>0</v>
      </c>
      <c r="YW66" s="1099">
        <v>100</v>
      </c>
      <c r="YX66" s="1099">
        <v>0</v>
      </c>
      <c r="YY66" s="1099">
        <v>0</v>
      </c>
      <c r="YZ66" s="1099">
        <v>0</v>
      </c>
      <c r="ZA66" s="1188">
        <v>1</v>
      </c>
      <c r="ZB66" s="985">
        <v>16.666666666666664</v>
      </c>
      <c r="ZC66" s="985">
        <v>16.666666666666664</v>
      </c>
      <c r="ZD66" s="985">
        <v>16.666666666666664</v>
      </c>
      <c r="ZE66" s="985">
        <v>0</v>
      </c>
      <c r="ZF66" s="985">
        <v>0</v>
      </c>
      <c r="ZG66" s="985">
        <v>0</v>
      </c>
      <c r="ZH66" s="985">
        <v>16.666666666666664</v>
      </c>
      <c r="ZI66" s="985">
        <v>16.666666666666664</v>
      </c>
      <c r="ZJ66" s="985">
        <v>83.333333333333343</v>
      </c>
      <c r="ZK66" s="985">
        <v>0</v>
      </c>
      <c r="ZL66" s="985">
        <v>0</v>
      </c>
      <c r="ZM66" s="699">
        <v>6</v>
      </c>
      <c r="ZN66" s="714" t="s">
        <v>1650</v>
      </c>
      <c r="ZO66" s="715" t="s">
        <v>1634</v>
      </c>
      <c r="ZP66" s="715" t="s">
        <v>1633</v>
      </c>
      <c r="ZQ66" s="715" t="s">
        <v>1633</v>
      </c>
      <c r="ZR66" s="715" t="s">
        <v>1634</v>
      </c>
      <c r="ZS66" s="715" t="s">
        <v>1650</v>
      </c>
      <c r="ZT66" s="715">
        <v>2</v>
      </c>
      <c r="ZU66" s="715">
        <v>1</v>
      </c>
      <c r="ZV66" s="715">
        <v>-1</v>
      </c>
      <c r="ZW66" s="715">
        <v>-1</v>
      </c>
      <c r="ZX66" s="715">
        <v>1</v>
      </c>
      <c r="ZY66" s="715">
        <v>2</v>
      </c>
      <c r="ZZ66" s="715">
        <f t="shared" si="81"/>
        <v>4</v>
      </c>
      <c r="AAA66" s="715">
        <f t="shared" si="82"/>
        <v>38</v>
      </c>
      <c r="AAB66" s="716" t="s">
        <v>31</v>
      </c>
      <c r="AAC66" s="712" t="s">
        <v>31</v>
      </c>
      <c r="AAD66" s="712" t="s">
        <v>1635</v>
      </c>
      <c r="AAE66" s="712" t="s">
        <v>1635</v>
      </c>
      <c r="AAF66" s="712" t="s">
        <v>31</v>
      </c>
      <c r="AAG66" s="712" t="s">
        <v>31</v>
      </c>
      <c r="AAH66" s="714">
        <v>1</v>
      </c>
      <c r="AAI66" s="715">
        <v>5</v>
      </c>
      <c r="AAJ66" s="715">
        <v>3</v>
      </c>
      <c r="AAK66" s="715">
        <v>1</v>
      </c>
      <c r="AAL66" s="715">
        <v>1</v>
      </c>
      <c r="AAM66" s="733">
        <v>1</v>
      </c>
      <c r="AAN66" s="2996">
        <v>2.1645021645021645</v>
      </c>
      <c r="AAO66" s="2954">
        <f t="shared" si="83"/>
        <v>9</v>
      </c>
      <c r="AAP66" s="2995">
        <v>10.822510822510822</v>
      </c>
      <c r="AAQ66" s="2954">
        <f t="shared" si="84"/>
        <v>1</v>
      </c>
      <c r="AAR66" s="2995">
        <v>6.4935064935064943</v>
      </c>
      <c r="AAS66" s="2954">
        <f t="shared" si="85"/>
        <v>2</v>
      </c>
      <c r="AAT66" s="2995">
        <v>2.1645021645021645</v>
      </c>
      <c r="AAU66" s="2954">
        <f t="shared" si="86"/>
        <v>19</v>
      </c>
      <c r="AAV66" s="2995">
        <v>2.1645021645021645</v>
      </c>
      <c r="AAW66" s="2954">
        <f t="shared" si="87"/>
        <v>11</v>
      </c>
      <c r="AAX66" s="2995">
        <v>2.1645021645021645</v>
      </c>
      <c r="AAY66" s="2954">
        <f t="shared" si="88"/>
        <v>9</v>
      </c>
      <c r="AAZ66" s="982">
        <v>0</v>
      </c>
      <c r="ABA66" s="699">
        <v>0</v>
      </c>
      <c r="ABB66" s="699">
        <v>0</v>
      </c>
      <c r="ABC66" s="2988">
        <v>0</v>
      </c>
      <c r="ABD66" s="2954">
        <f t="shared" si="89"/>
        <v>58</v>
      </c>
      <c r="ABE66" s="2955">
        <v>0</v>
      </c>
      <c r="ABF66" s="2954">
        <f t="shared" si="89"/>
        <v>28</v>
      </c>
      <c r="ABG66" s="2955">
        <v>0</v>
      </c>
      <c r="ABH66" s="2993">
        <f t="shared" si="89"/>
        <v>32</v>
      </c>
      <c r="ABI66" s="982">
        <v>0</v>
      </c>
      <c r="ABJ66" s="731">
        <v>0</v>
      </c>
      <c r="ABK66" s="715">
        <f t="shared" si="90"/>
        <v>31</v>
      </c>
      <c r="ABL66" s="716" t="s">
        <v>1687</v>
      </c>
      <c r="ABM66" s="712" t="s">
        <v>1687</v>
      </c>
      <c r="ABN66" s="715">
        <v>0</v>
      </c>
      <c r="ABO66" s="715">
        <v>0</v>
      </c>
      <c r="ABP66" s="715">
        <f t="shared" si="91"/>
        <v>0</v>
      </c>
      <c r="ABQ66" s="715">
        <f t="shared" si="92"/>
        <v>53</v>
      </c>
      <c r="ABR66" s="1201" t="s">
        <v>1632</v>
      </c>
      <c r="ABS66" s="1202" t="s">
        <v>1632</v>
      </c>
      <c r="ABT66" s="1202" t="s">
        <v>1632</v>
      </c>
      <c r="ABU66" s="1202" t="s">
        <v>1632</v>
      </c>
      <c r="ABV66" s="725">
        <v>5</v>
      </c>
      <c r="ABW66" s="725">
        <v>5</v>
      </c>
      <c r="ABX66" s="725">
        <v>5</v>
      </c>
      <c r="ABY66" s="725">
        <v>5</v>
      </c>
      <c r="ABZ66" s="715">
        <f t="shared" si="93"/>
        <v>20</v>
      </c>
      <c r="ACA66" s="715">
        <f t="shared" si="94"/>
        <v>1</v>
      </c>
      <c r="ACB66" s="983" t="s">
        <v>1632</v>
      </c>
      <c r="ACC66" s="725" t="s">
        <v>1632</v>
      </c>
      <c r="ACD66" s="725" t="s">
        <v>1632</v>
      </c>
      <c r="ACE66" s="725" t="s">
        <v>1632</v>
      </c>
      <c r="ACF66" s="725">
        <v>5</v>
      </c>
      <c r="ACG66" s="725">
        <v>5</v>
      </c>
      <c r="ACH66" s="725">
        <v>5</v>
      </c>
      <c r="ACI66" s="725">
        <v>5</v>
      </c>
      <c r="ACJ66" s="715">
        <f t="shared" si="95"/>
        <v>20</v>
      </c>
      <c r="ACK66" s="715">
        <f t="shared" si="96"/>
        <v>1</v>
      </c>
      <c r="ACL66" s="982">
        <v>1</v>
      </c>
      <c r="ACM66" s="715">
        <v>203</v>
      </c>
      <c r="ACN66" s="1089">
        <v>20.880000000000003</v>
      </c>
      <c r="ACO66" s="715">
        <v>12</v>
      </c>
      <c r="ACP66" s="1089">
        <v>2.2999999999999998</v>
      </c>
      <c r="ACQ66" s="715">
        <v>22</v>
      </c>
      <c r="ACR66" s="982">
        <v>30.706</v>
      </c>
      <c r="ACS66" s="1090">
        <v>51</v>
      </c>
      <c r="ACT66" s="983" t="s">
        <v>1625</v>
      </c>
      <c r="ACU66" s="725" t="s">
        <v>1625</v>
      </c>
      <c r="ACV66" s="725" t="s">
        <v>1625</v>
      </c>
      <c r="ACW66" s="725" t="s">
        <v>1625</v>
      </c>
      <c r="ACX66" s="725">
        <v>0</v>
      </c>
      <c r="ACY66" s="725">
        <v>0</v>
      </c>
      <c r="ACZ66" s="725">
        <v>0</v>
      </c>
      <c r="ADA66" s="725">
        <v>0</v>
      </c>
      <c r="ADB66" s="715">
        <f t="shared" si="97"/>
        <v>0</v>
      </c>
      <c r="ADC66" s="715">
        <f t="shared" si="98"/>
        <v>28</v>
      </c>
      <c r="ADD66" s="984" t="s">
        <v>1632</v>
      </c>
      <c r="ADE66" s="985" t="s">
        <v>1632</v>
      </c>
      <c r="ADF66" s="985" t="s">
        <v>1625</v>
      </c>
      <c r="ADG66" s="985" t="s">
        <v>1625</v>
      </c>
      <c r="ADH66" s="985">
        <v>5</v>
      </c>
      <c r="ADI66" s="985">
        <v>5</v>
      </c>
      <c r="ADJ66" s="985">
        <v>0</v>
      </c>
      <c r="ADK66" s="985">
        <v>0</v>
      </c>
      <c r="ADL66" s="715">
        <f t="shared" si="99"/>
        <v>10</v>
      </c>
      <c r="ADM66" s="715">
        <f t="shared" si="100"/>
        <v>40</v>
      </c>
      <c r="ADN66" s="1169">
        <v>0</v>
      </c>
      <c r="ADO66" s="1168">
        <v>0</v>
      </c>
      <c r="ADP66" s="1168">
        <v>0</v>
      </c>
      <c r="ADQ66" s="989">
        <v>0</v>
      </c>
      <c r="ADR66" s="989">
        <v>0</v>
      </c>
      <c r="ADS66" s="989">
        <v>0</v>
      </c>
      <c r="ADT66" s="989">
        <v>38</v>
      </c>
      <c r="ADU66" s="989">
        <v>0.5</v>
      </c>
      <c r="ADV66" s="989">
        <v>91.5625</v>
      </c>
      <c r="ADW66" s="989">
        <v>732.5</v>
      </c>
      <c r="ADX66" s="989">
        <v>183.125</v>
      </c>
      <c r="ADY66" s="989">
        <v>1465</v>
      </c>
      <c r="ADZ66" s="989">
        <v>1575.2688172043011</v>
      </c>
      <c r="AEA66" s="989">
        <v>6</v>
      </c>
      <c r="AEB66" s="989">
        <v>0.5</v>
      </c>
      <c r="AEC66" s="989">
        <v>91.5625</v>
      </c>
      <c r="AED66" s="989">
        <v>732.5</v>
      </c>
      <c r="AEE66" s="989">
        <v>183.125</v>
      </c>
      <c r="AEF66" s="989">
        <v>1465</v>
      </c>
      <c r="AEG66" s="989">
        <v>1575.2688172043011</v>
      </c>
      <c r="AEH66" s="729">
        <v>11</v>
      </c>
      <c r="AEI66" s="987"/>
      <c r="AEM66" s="715">
        <v>58</v>
      </c>
      <c r="AEN66" s="715">
        <v>43</v>
      </c>
      <c r="AEO66" s="989">
        <v>5</v>
      </c>
      <c r="AEP66" s="1099">
        <v>11.627906976744185</v>
      </c>
      <c r="AEQ66" s="989">
        <v>50</v>
      </c>
      <c r="AER66" s="989">
        <v>3</v>
      </c>
      <c r="AES66" s="989">
        <v>60</v>
      </c>
      <c r="AET66" s="1099">
        <v>3</v>
      </c>
      <c r="AEU66" s="989">
        <v>61</v>
      </c>
      <c r="AEV66" s="989">
        <v>0</v>
      </c>
      <c r="AEW66" s="989">
        <v>5</v>
      </c>
      <c r="AEX66" s="989">
        <v>0</v>
      </c>
      <c r="AEY66" s="989">
        <v>63</v>
      </c>
      <c r="AEZ66" s="1667">
        <v>43</v>
      </c>
      <c r="AFA66" s="1668">
        <v>2.6279069767441858</v>
      </c>
      <c r="AFB66" s="1667">
        <f t="shared" si="101"/>
        <v>4</v>
      </c>
      <c r="AFC66" s="1168">
        <v>4</v>
      </c>
      <c r="AFD66" s="1099">
        <v>0</v>
      </c>
      <c r="AFE66" s="989">
        <f t="shared" si="102"/>
        <v>1</v>
      </c>
      <c r="AFF66" s="715">
        <v>2</v>
      </c>
      <c r="AFG66" s="985">
        <v>50</v>
      </c>
      <c r="AFH66" s="699">
        <f t="shared" si="103"/>
        <v>76</v>
      </c>
      <c r="AFI66" s="989">
        <v>72</v>
      </c>
      <c r="AFJ66" s="715">
        <v>10</v>
      </c>
      <c r="AFK66" s="985">
        <v>13.888888888888889</v>
      </c>
      <c r="AFL66" s="699">
        <f t="shared" si="104"/>
        <v>15</v>
      </c>
      <c r="AFM66" s="707">
        <v>16</v>
      </c>
      <c r="AFN66" s="990">
        <v>0</v>
      </c>
      <c r="AFO66" s="719">
        <v>0</v>
      </c>
      <c r="AFP66" s="979">
        <f t="shared" si="105"/>
        <v>37</v>
      </c>
      <c r="AFQ66" s="715">
        <v>0</v>
      </c>
      <c r="AFR66" s="699">
        <f t="shared" si="105"/>
        <v>73</v>
      </c>
      <c r="AFS66" s="715" t="s">
        <v>31</v>
      </c>
      <c r="AFT66" s="715" t="s">
        <v>31</v>
      </c>
      <c r="AFU66" s="985" t="s">
        <v>31</v>
      </c>
      <c r="AFV66" s="699" t="str">
        <f t="shared" si="106"/>
        <v>-</v>
      </c>
      <c r="AFW66" s="715" t="s">
        <v>31</v>
      </c>
      <c r="AFX66" s="715" t="s">
        <v>31</v>
      </c>
      <c r="AFY66" s="712" t="s">
        <v>31</v>
      </c>
      <c r="AFZ66" s="699" t="str">
        <f t="shared" si="107"/>
        <v>-</v>
      </c>
      <c r="AGA66" s="712">
        <v>45.454545454545453</v>
      </c>
      <c r="AGB66" s="712">
        <v>18.181818181818183</v>
      </c>
      <c r="AGC66" s="712">
        <v>27.27272727272727</v>
      </c>
      <c r="AGD66" s="712">
        <v>0</v>
      </c>
      <c r="AGE66" s="712">
        <v>0</v>
      </c>
      <c r="AGF66" s="712">
        <v>0</v>
      </c>
      <c r="AGG66" s="712">
        <v>9.0909090909090917</v>
      </c>
      <c r="AGH66" s="712">
        <v>0</v>
      </c>
      <c r="AGI66" s="712">
        <v>0</v>
      </c>
      <c r="AGJ66" s="715">
        <v>5</v>
      </c>
      <c r="AGK66" s="715">
        <v>2</v>
      </c>
      <c r="AGL66" s="715">
        <v>3</v>
      </c>
      <c r="AGM66" s="715">
        <v>0</v>
      </c>
      <c r="AGN66" s="715">
        <v>0</v>
      </c>
      <c r="AGO66" s="715">
        <v>0</v>
      </c>
      <c r="AGP66" s="715">
        <v>1</v>
      </c>
      <c r="AGQ66" s="715">
        <v>0</v>
      </c>
      <c r="AGR66" s="715">
        <v>0</v>
      </c>
      <c r="AGS66" s="715">
        <v>11</v>
      </c>
      <c r="AGT66" s="712">
        <v>0</v>
      </c>
      <c r="AGU66" s="712">
        <v>25</v>
      </c>
      <c r="AGV66" s="712">
        <v>25</v>
      </c>
      <c r="AGW66" s="712">
        <v>0</v>
      </c>
      <c r="AGX66" s="712">
        <v>0</v>
      </c>
      <c r="AGY66" s="712">
        <v>25</v>
      </c>
      <c r="AGZ66" s="712">
        <v>25</v>
      </c>
      <c r="AHA66" s="712">
        <v>0</v>
      </c>
      <c r="AHB66" s="712">
        <v>0</v>
      </c>
      <c r="AHC66" s="715">
        <v>0</v>
      </c>
      <c r="AHD66" s="715">
        <v>1</v>
      </c>
      <c r="AHE66" s="715">
        <v>1</v>
      </c>
      <c r="AHF66" s="715">
        <v>0</v>
      </c>
      <c r="AHG66" s="715">
        <v>0</v>
      </c>
      <c r="AHH66" s="715">
        <v>1</v>
      </c>
      <c r="AHI66" s="715">
        <v>1</v>
      </c>
      <c r="AHJ66" s="715">
        <v>0</v>
      </c>
      <c r="AHK66" s="715">
        <v>0</v>
      </c>
      <c r="AHL66" s="715">
        <v>4</v>
      </c>
      <c r="AHM66" s="712" t="s">
        <v>31</v>
      </c>
      <c r="AHN66" s="712" t="s">
        <v>31</v>
      </c>
      <c r="AHO66" s="712" t="s">
        <v>31</v>
      </c>
      <c r="AHP66" s="712" t="s">
        <v>31</v>
      </c>
      <c r="AHQ66" s="712" t="s">
        <v>31</v>
      </c>
      <c r="AHR66" s="712" t="s">
        <v>31</v>
      </c>
      <c r="AHS66" s="712" t="s">
        <v>31</v>
      </c>
      <c r="AHT66" s="712" t="s">
        <v>31</v>
      </c>
      <c r="AHU66" s="712" t="s">
        <v>31</v>
      </c>
      <c r="AHV66" s="715">
        <v>0</v>
      </c>
      <c r="AHW66" s="715">
        <v>0</v>
      </c>
      <c r="AHX66" s="715">
        <v>0</v>
      </c>
      <c r="AHY66" s="715">
        <v>0</v>
      </c>
      <c r="AHZ66" s="715">
        <v>0</v>
      </c>
      <c r="AIA66" s="715">
        <v>0</v>
      </c>
      <c r="AIB66" s="715">
        <v>0</v>
      </c>
      <c r="AIC66" s="715">
        <v>0</v>
      </c>
      <c r="AID66" s="715">
        <v>0</v>
      </c>
      <c r="AIE66" s="715">
        <v>0</v>
      </c>
      <c r="AIF66" s="712" t="s">
        <v>1648</v>
      </c>
      <c r="AIG66" s="712" t="s">
        <v>1623</v>
      </c>
      <c r="AIH66" s="709">
        <v>0</v>
      </c>
      <c r="AII66" s="978">
        <f t="shared" si="108"/>
        <v>42</v>
      </c>
      <c r="AIJ66" s="703" t="s">
        <v>1625</v>
      </c>
      <c r="AIK66" s="703" t="s">
        <v>1625</v>
      </c>
      <c r="AIL66" s="703" t="s">
        <v>1625</v>
      </c>
      <c r="AIM66" s="701" t="s">
        <v>1625</v>
      </c>
      <c r="AIN66" s="712" t="s">
        <v>1626</v>
      </c>
      <c r="AIO66" s="712" t="s">
        <v>1623</v>
      </c>
      <c r="AIP66" s="712" t="s">
        <v>1627</v>
      </c>
      <c r="AIQ66" s="712" t="s">
        <v>1627</v>
      </c>
      <c r="AIR66" s="712" t="s">
        <v>1625</v>
      </c>
      <c r="AIS66" s="712" t="s">
        <v>1685</v>
      </c>
      <c r="AIT66" s="712" t="s">
        <v>1641</v>
      </c>
      <c r="AIU66" s="712" t="s">
        <v>1642</v>
      </c>
      <c r="AIV66" s="712" t="s">
        <v>1792</v>
      </c>
      <c r="AIW66" s="699">
        <v>70</v>
      </c>
      <c r="AIX66" s="699">
        <v>4</v>
      </c>
      <c r="AIY66" s="985">
        <v>5.7</v>
      </c>
      <c r="AIZ66" s="699">
        <v>0</v>
      </c>
      <c r="AJA66" s="712">
        <v>0</v>
      </c>
      <c r="AJB66" s="699">
        <f t="shared" si="109"/>
        <v>26</v>
      </c>
      <c r="AJC66" s="712">
        <v>0</v>
      </c>
      <c r="AJD66" s="978">
        <f t="shared" si="110"/>
        <v>25</v>
      </c>
      <c r="AJE66" s="712" t="s">
        <v>1625</v>
      </c>
      <c r="AJF66" s="712" t="s">
        <v>1625</v>
      </c>
      <c r="AJG66" s="712" t="s">
        <v>1625</v>
      </c>
      <c r="AJH66" s="712" t="s">
        <v>1625</v>
      </c>
      <c r="AJI66" s="712">
        <v>0</v>
      </c>
      <c r="AJJ66" s="699">
        <f t="shared" si="111"/>
        <v>60</v>
      </c>
      <c r="AJK66" s="715">
        <v>0</v>
      </c>
      <c r="AJL66" s="712">
        <v>0</v>
      </c>
      <c r="AJM66" s="699">
        <f t="shared" si="112"/>
        <v>39</v>
      </c>
      <c r="AJN66" s="715">
        <v>0</v>
      </c>
      <c r="AJO66" s="712">
        <v>0</v>
      </c>
      <c r="AJP66" s="699">
        <f t="shared" si="113"/>
        <v>17</v>
      </c>
      <c r="AJQ66" s="715">
        <v>0</v>
      </c>
      <c r="AJR66" s="712">
        <v>0</v>
      </c>
      <c r="AJS66" s="699">
        <f t="shared" si="114"/>
        <v>29</v>
      </c>
      <c r="AJT66" s="715">
        <v>0</v>
      </c>
      <c r="AJU66" s="712">
        <v>0</v>
      </c>
      <c r="AJV66" s="715">
        <v>0</v>
      </c>
      <c r="AJW66" s="712">
        <v>0</v>
      </c>
      <c r="AJX66" s="699">
        <f t="shared" si="115"/>
        <v>26</v>
      </c>
      <c r="AJY66" s="715">
        <v>0</v>
      </c>
      <c r="AJZ66" s="712">
        <v>0</v>
      </c>
      <c r="AKA66" s="699">
        <f t="shared" si="116"/>
        <v>9</v>
      </c>
      <c r="AKB66" s="715">
        <v>0</v>
      </c>
      <c r="AKC66" s="712">
        <v>0</v>
      </c>
      <c r="AKD66" s="699">
        <f t="shared" si="117"/>
        <v>55</v>
      </c>
      <c r="AKE66" s="715">
        <v>0</v>
      </c>
      <c r="AKF66" s="715">
        <v>0</v>
      </c>
      <c r="AKG66" s="715">
        <v>0</v>
      </c>
      <c r="AKH66" s="715">
        <v>0</v>
      </c>
      <c r="AKI66" s="715">
        <v>0</v>
      </c>
      <c r="AKJ66" s="715">
        <v>0</v>
      </c>
      <c r="AKK66" s="715">
        <v>0</v>
      </c>
      <c r="AKL66" s="715">
        <v>0</v>
      </c>
      <c r="AKM66" s="715">
        <v>0</v>
      </c>
      <c r="AKN66" s="715">
        <v>0</v>
      </c>
      <c r="AKO66" s="715">
        <v>0</v>
      </c>
      <c r="AKP66" s="712" t="s">
        <v>31</v>
      </c>
      <c r="AKQ66" s="699" t="str">
        <f t="shared" si="118"/>
        <v>-</v>
      </c>
      <c r="AKR66" s="712" t="s">
        <v>31</v>
      </c>
      <c r="AKS66" s="699" t="str">
        <f t="shared" si="118"/>
        <v>-</v>
      </c>
      <c r="AKT66" s="712" t="s">
        <v>31</v>
      </c>
      <c r="AKU66" s="699" t="str">
        <f t="shared" si="127"/>
        <v>-</v>
      </c>
      <c r="AKV66" s="712" t="s">
        <v>31</v>
      </c>
      <c r="AKW66" s="699" t="str">
        <f t="shared" si="128"/>
        <v>-</v>
      </c>
      <c r="AKX66" s="712" t="s">
        <v>31</v>
      </c>
      <c r="AKY66" s="712" t="s">
        <v>31</v>
      </c>
      <c r="AKZ66" s="712" t="s">
        <v>31</v>
      </c>
      <c r="ALA66" s="699" t="str">
        <f t="shared" si="129"/>
        <v>-</v>
      </c>
      <c r="ALB66" s="712" t="s">
        <v>31</v>
      </c>
      <c r="ALC66" s="699" t="str">
        <f t="shared" si="130"/>
        <v>-</v>
      </c>
      <c r="ALD66" s="712" t="s">
        <v>31</v>
      </c>
      <c r="ALE66" s="699" t="str">
        <f t="shared" si="131"/>
        <v>-</v>
      </c>
      <c r="ALF66" s="712" t="s">
        <v>31</v>
      </c>
      <c r="ALG66" s="712"/>
      <c r="ALH66" s="1706">
        <v>45.141700404858298</v>
      </c>
      <c r="ALI66" s="729">
        <v>8</v>
      </c>
      <c r="ALJ66" s="729">
        <v>2</v>
      </c>
      <c r="ALK66" s="729">
        <v>465</v>
      </c>
      <c r="ALL66" s="729">
        <v>17.204301075268816</v>
      </c>
      <c r="ALM66" s="729">
        <v>4.301075268817204</v>
      </c>
      <c r="ALN66" s="729">
        <v>3</v>
      </c>
      <c r="ALO66" s="729">
        <v>21</v>
      </c>
    </row>
    <row r="67" spans="1:1003" ht="13" x14ac:dyDescent="0.2">
      <c r="A67" s="735" t="s">
        <v>1829</v>
      </c>
      <c r="B67" s="736" t="s">
        <v>1830</v>
      </c>
      <c r="C67" s="736" t="s">
        <v>1646</v>
      </c>
      <c r="D67" s="736"/>
      <c r="E67" s="736" t="s">
        <v>1638</v>
      </c>
      <c r="F67" s="737" t="s">
        <v>1831</v>
      </c>
      <c r="G67" s="738" t="s">
        <v>1919</v>
      </c>
      <c r="H67" s="739">
        <v>188</v>
      </c>
      <c r="I67" s="742">
        <v>7.23</v>
      </c>
      <c r="J67" s="738">
        <f t="shared" si="9"/>
        <v>27</v>
      </c>
      <c r="K67" s="741">
        <v>220</v>
      </c>
      <c r="L67" s="742">
        <v>6.99</v>
      </c>
      <c r="M67" s="750">
        <f t="shared" si="10"/>
        <v>62</v>
      </c>
      <c r="N67" s="753">
        <f t="shared" si="11"/>
        <v>-0.24000000000000021</v>
      </c>
      <c r="O67" s="741">
        <v>789</v>
      </c>
      <c r="P67" s="742">
        <v>6.21</v>
      </c>
      <c r="Q67" s="738">
        <f t="shared" si="120"/>
        <v>30</v>
      </c>
      <c r="R67" s="741">
        <v>578</v>
      </c>
      <c r="S67" s="742">
        <v>6.27</v>
      </c>
      <c r="T67" s="750">
        <f t="shared" si="125"/>
        <v>23</v>
      </c>
      <c r="U67" s="753">
        <f t="shared" si="12"/>
        <v>5.9999999999999609E-2</v>
      </c>
      <c r="V67" s="745">
        <v>498</v>
      </c>
      <c r="W67" s="740">
        <v>6.2188755020080322</v>
      </c>
      <c r="X67" s="741">
        <v>78</v>
      </c>
      <c r="Y67" s="743">
        <v>6.615384615384615</v>
      </c>
      <c r="Z67" s="744">
        <f t="shared" si="13"/>
        <v>19</v>
      </c>
      <c r="AA67" s="746">
        <v>372</v>
      </c>
      <c r="AB67" s="743">
        <v>6.389784946236559</v>
      </c>
      <c r="AC67" s="744">
        <f t="shared" si="14"/>
        <v>15</v>
      </c>
      <c r="AD67" s="741">
        <v>126</v>
      </c>
      <c r="AE67" s="743">
        <v>5.7142857142857144</v>
      </c>
      <c r="AF67" s="747">
        <f t="shared" si="15"/>
        <v>34</v>
      </c>
      <c r="AG67" s="748">
        <v>79.900000000000006</v>
      </c>
      <c r="AH67" s="744">
        <f t="shared" si="16"/>
        <v>62</v>
      </c>
      <c r="AI67" s="749">
        <v>81.7</v>
      </c>
      <c r="AJ67" s="744">
        <f t="shared" si="17"/>
        <v>72</v>
      </c>
      <c r="AK67" s="749">
        <v>0.30000000000001137</v>
      </c>
      <c r="AL67" s="740">
        <v>-3</v>
      </c>
      <c r="AM67" s="741">
        <v>80</v>
      </c>
      <c r="AN67" s="751">
        <f t="shared" si="18"/>
        <v>21</v>
      </c>
      <c r="AO67" s="750">
        <v>80</v>
      </c>
      <c r="AP67" s="751">
        <f t="shared" si="19"/>
        <v>19</v>
      </c>
      <c r="AQ67" s="741">
        <v>90</v>
      </c>
      <c r="AR67" s="750">
        <f t="shared" si="121"/>
        <v>67</v>
      </c>
      <c r="AS67" s="741">
        <v>216</v>
      </c>
      <c r="AT67" s="742">
        <v>29.629629629629626</v>
      </c>
      <c r="AU67" s="744">
        <f t="shared" si="20"/>
        <v>60</v>
      </c>
      <c r="AV67" s="741">
        <v>219</v>
      </c>
      <c r="AW67" s="742">
        <v>14.15525114155251</v>
      </c>
      <c r="AX67" s="744">
        <f t="shared" si="21"/>
        <v>47</v>
      </c>
      <c r="AY67" s="741">
        <v>208</v>
      </c>
      <c r="AZ67" s="742">
        <v>48.07692307692308</v>
      </c>
      <c r="BA67" s="744">
        <f t="shared" si="22"/>
        <v>40</v>
      </c>
      <c r="BB67" s="741">
        <v>215</v>
      </c>
      <c r="BC67" s="742">
        <v>13.953488372093023</v>
      </c>
      <c r="BD67" s="744">
        <f t="shared" si="23"/>
        <v>23</v>
      </c>
      <c r="BE67" s="741">
        <v>214</v>
      </c>
      <c r="BF67" s="742">
        <v>0.46728971962616817</v>
      </c>
      <c r="BG67" s="744">
        <f t="shared" si="24"/>
        <v>20</v>
      </c>
      <c r="BH67" s="741">
        <v>210</v>
      </c>
      <c r="BI67" s="742">
        <v>30.952380952380953</v>
      </c>
      <c r="BJ67" s="744">
        <f t="shared" si="25"/>
        <v>26</v>
      </c>
      <c r="BK67" s="741">
        <v>85</v>
      </c>
      <c r="BL67" s="742">
        <v>58.82352941176471</v>
      </c>
      <c r="BM67" s="744">
        <f t="shared" si="26"/>
        <v>53</v>
      </c>
      <c r="BN67" s="741">
        <v>85</v>
      </c>
      <c r="BO67" s="742">
        <v>83.529411764705884</v>
      </c>
      <c r="BP67" s="744">
        <f t="shared" si="27"/>
        <v>40</v>
      </c>
      <c r="BQ67" s="741">
        <v>81</v>
      </c>
      <c r="BR67" s="742">
        <v>66.666666666666657</v>
      </c>
      <c r="BS67" s="744">
        <f t="shared" si="28"/>
        <v>58</v>
      </c>
      <c r="BT67" s="741">
        <v>85</v>
      </c>
      <c r="BU67" s="742">
        <v>28.235294117647058</v>
      </c>
      <c r="BV67" s="744">
        <f t="shared" si="29"/>
        <v>11</v>
      </c>
      <c r="BW67" s="741">
        <v>76</v>
      </c>
      <c r="BX67" s="742">
        <v>2.6315789473684208</v>
      </c>
      <c r="BY67" s="744">
        <f t="shared" si="30"/>
        <v>25</v>
      </c>
      <c r="BZ67" s="741">
        <v>82</v>
      </c>
      <c r="CA67" s="742">
        <v>54.878048780487809</v>
      </c>
      <c r="CB67" s="744">
        <f t="shared" si="31"/>
        <v>37</v>
      </c>
      <c r="CC67" s="749">
        <v>12.4</v>
      </c>
      <c r="CD67" s="752">
        <f t="shared" si="32"/>
        <v>10</v>
      </c>
      <c r="CE67" s="742">
        <v>1.1000000000000001</v>
      </c>
      <c r="CF67" s="742">
        <v>6.3</v>
      </c>
      <c r="CG67" s="743">
        <v>5</v>
      </c>
      <c r="CH67" s="749">
        <v>12.2</v>
      </c>
      <c r="CI67" s="740">
        <v>12.2</v>
      </c>
      <c r="CJ67" s="753">
        <v>15.5</v>
      </c>
      <c r="CK67" s="754">
        <f t="shared" si="33"/>
        <v>15</v>
      </c>
      <c r="CL67" s="753">
        <v>1.2999999999999998</v>
      </c>
      <c r="CM67" s="753">
        <v>7.5</v>
      </c>
      <c r="CN67" s="753">
        <v>6.6999999999999993</v>
      </c>
      <c r="CO67" s="755">
        <v>78</v>
      </c>
      <c r="CP67" s="1000">
        <v>83.3</v>
      </c>
      <c r="CQ67" s="754">
        <f t="shared" si="34"/>
        <v>50</v>
      </c>
      <c r="CR67" s="751">
        <v>19</v>
      </c>
      <c r="CS67" s="1000">
        <v>83.2</v>
      </c>
      <c r="CT67" s="754">
        <f t="shared" si="134"/>
        <v>51</v>
      </c>
      <c r="CU67" s="751">
        <v>44</v>
      </c>
      <c r="CV67" s="753">
        <v>83.7</v>
      </c>
      <c r="CW67" s="754">
        <f t="shared" si="35"/>
        <v>53</v>
      </c>
      <c r="CX67" s="751">
        <v>15</v>
      </c>
      <c r="CY67" s="753">
        <v>81.900000000000006</v>
      </c>
      <c r="CZ67" s="754">
        <f t="shared" si="36"/>
        <v>55</v>
      </c>
      <c r="DA67" s="756">
        <v>8.1081081081081088</v>
      </c>
      <c r="DB67" s="750">
        <f t="shared" si="37"/>
        <v>4</v>
      </c>
      <c r="DC67" s="751">
        <v>37</v>
      </c>
      <c r="DD67" s="757">
        <v>91.891891891891902</v>
      </c>
      <c r="DE67" s="750">
        <f t="shared" si="38"/>
        <v>3</v>
      </c>
      <c r="DF67" s="742">
        <v>0</v>
      </c>
      <c r="DG67" s="744">
        <f t="shared" si="135"/>
        <v>37</v>
      </c>
      <c r="DH67" s="749">
        <v>89.473684210526315</v>
      </c>
      <c r="DI67" s="744">
        <f t="shared" si="135"/>
        <v>6</v>
      </c>
      <c r="DJ67" s="742">
        <v>0</v>
      </c>
      <c r="DK67" s="744">
        <f t="shared" si="40"/>
        <v>34</v>
      </c>
      <c r="DL67" s="758">
        <v>77.777777777777786</v>
      </c>
      <c r="DM67" s="744">
        <f t="shared" si="41"/>
        <v>24</v>
      </c>
      <c r="DN67" s="742">
        <v>11.111111111111111</v>
      </c>
      <c r="DO67" s="744">
        <f t="shared" si="42"/>
        <v>18</v>
      </c>
      <c r="DP67" s="741">
        <v>191</v>
      </c>
      <c r="DQ67" s="759">
        <v>65.968586387434556</v>
      </c>
      <c r="DR67" s="744">
        <f t="shared" si="122"/>
        <v>45</v>
      </c>
      <c r="DS67" s="741">
        <v>79</v>
      </c>
      <c r="DT67" s="759">
        <v>49.367088607594937</v>
      </c>
      <c r="DU67" s="744">
        <v>21</v>
      </c>
      <c r="DV67" s="741">
        <v>182</v>
      </c>
      <c r="DW67" s="760">
        <v>62.087912087912088</v>
      </c>
      <c r="DX67" s="744">
        <v>54</v>
      </c>
      <c r="DY67" s="741">
        <v>149</v>
      </c>
      <c r="DZ67" s="1599">
        <v>0.86363636363636365</v>
      </c>
      <c r="EA67" s="752">
        <v>43</v>
      </c>
      <c r="EB67" s="760">
        <v>14.76510067114094</v>
      </c>
      <c r="EC67" s="744">
        <v>18</v>
      </c>
      <c r="ED67" s="741">
        <v>158</v>
      </c>
      <c r="EE67" s="753">
        <v>1.1756756756756757</v>
      </c>
      <c r="EF67" s="754">
        <v>54</v>
      </c>
      <c r="EG67" s="760">
        <v>23.417721518987342</v>
      </c>
      <c r="EH67" s="744">
        <v>40</v>
      </c>
      <c r="EI67" s="741">
        <v>165</v>
      </c>
      <c r="EJ67" s="753">
        <v>0.93243243243243246</v>
      </c>
      <c r="EK67" s="754">
        <v>45</v>
      </c>
      <c r="EL67" s="760">
        <v>22.424242424242426</v>
      </c>
      <c r="EM67" s="744">
        <v>58</v>
      </c>
      <c r="EN67" s="755">
        <v>149</v>
      </c>
      <c r="EO67" s="753">
        <v>0.8</v>
      </c>
      <c r="EP67" s="754">
        <v>33</v>
      </c>
      <c r="EQ67" s="761">
        <v>6.7114093959731544</v>
      </c>
      <c r="ER67" s="995">
        <v>58</v>
      </c>
      <c r="ES67" s="741">
        <v>165</v>
      </c>
      <c r="ET67" s="752">
        <v>0.65517241379310343</v>
      </c>
      <c r="EU67" s="752">
        <v>51</v>
      </c>
      <c r="EV67" s="760">
        <v>17.575757575757574</v>
      </c>
      <c r="EW67" s="744">
        <v>13</v>
      </c>
      <c r="EX67" s="751">
        <v>169</v>
      </c>
      <c r="EY67" s="752">
        <v>0.53333333333333333</v>
      </c>
      <c r="EZ67" s="752">
        <v>43</v>
      </c>
      <c r="FA67" s="761">
        <v>8.875739644970416</v>
      </c>
      <c r="FB67" s="751">
        <v>8</v>
      </c>
      <c r="FC67" s="741">
        <v>169</v>
      </c>
      <c r="FD67" s="752">
        <v>1.1333333333333333</v>
      </c>
      <c r="FE67" s="752">
        <v>5</v>
      </c>
      <c r="FF67" s="760">
        <v>8.8757396449704142</v>
      </c>
      <c r="FG67" s="744">
        <v>30</v>
      </c>
      <c r="FH67" s="741">
        <v>150</v>
      </c>
      <c r="FI67" s="752">
        <v>3.0178571428571428</v>
      </c>
      <c r="FJ67" s="752">
        <v>41</v>
      </c>
      <c r="FK67" s="760">
        <v>37.333333333333336</v>
      </c>
      <c r="FL67" s="744">
        <v>32</v>
      </c>
      <c r="FM67" s="755">
        <v>84</v>
      </c>
      <c r="FN67" s="761">
        <v>32.142857142857146</v>
      </c>
      <c r="FO67" s="751">
        <v>6</v>
      </c>
      <c r="FP67" s="741">
        <v>67</v>
      </c>
      <c r="FQ67" s="762">
        <v>1.875</v>
      </c>
      <c r="FR67" s="762">
        <v>3</v>
      </c>
      <c r="FS67" s="760">
        <v>5.9701492537313428</v>
      </c>
      <c r="FT67" s="744">
        <v>10</v>
      </c>
      <c r="FU67" s="741">
        <v>68</v>
      </c>
      <c r="FV67" s="753">
        <v>1.0625</v>
      </c>
      <c r="FW67" s="754">
        <v>44</v>
      </c>
      <c r="FX67" s="760">
        <v>11.76470588235294</v>
      </c>
      <c r="FY67" s="744">
        <v>2</v>
      </c>
      <c r="FZ67" s="741">
        <v>67</v>
      </c>
      <c r="GA67" s="753">
        <v>0.9</v>
      </c>
      <c r="GB67" s="754">
        <v>29</v>
      </c>
      <c r="GC67" s="760">
        <v>7.4626865671641784</v>
      </c>
      <c r="GD67" s="744">
        <v>38</v>
      </c>
      <c r="GE67" s="741">
        <v>65</v>
      </c>
      <c r="GF67" s="753">
        <v>0.5</v>
      </c>
      <c r="GG67" s="754">
        <v>41</v>
      </c>
      <c r="GH67" s="760">
        <v>1.5384615384615385</v>
      </c>
      <c r="GI67" s="744">
        <v>51</v>
      </c>
      <c r="GJ67" s="741">
        <v>73</v>
      </c>
      <c r="GK67" s="752">
        <v>1.2666666666666666</v>
      </c>
      <c r="GL67" s="752">
        <v>43</v>
      </c>
      <c r="GM67" s="760">
        <v>20.547945205479451</v>
      </c>
      <c r="GN67" s="744">
        <v>13</v>
      </c>
      <c r="GO67" s="741">
        <v>71</v>
      </c>
      <c r="GP67" s="752">
        <v>0.5</v>
      </c>
      <c r="GQ67" s="752">
        <v>39</v>
      </c>
      <c r="GR67" s="760">
        <v>2.8169014084507045</v>
      </c>
      <c r="GS67" s="744">
        <v>40</v>
      </c>
      <c r="GT67" s="741">
        <v>74</v>
      </c>
      <c r="GU67" s="752">
        <v>0.5</v>
      </c>
      <c r="GV67" s="752">
        <v>28</v>
      </c>
      <c r="GW67" s="760">
        <v>5.4054054054054053</v>
      </c>
      <c r="GX67" s="744">
        <v>3</v>
      </c>
      <c r="GY67" s="741">
        <v>71</v>
      </c>
      <c r="GZ67" s="752">
        <v>2.5</v>
      </c>
      <c r="HA67" s="752">
        <v>6</v>
      </c>
      <c r="HB67" s="760">
        <v>1.4084507042253522</v>
      </c>
      <c r="HC67" s="744">
        <v>23</v>
      </c>
      <c r="HD67" s="749">
        <v>36.363636363636367</v>
      </c>
      <c r="HE67" s="742">
        <v>6.8181818181818175</v>
      </c>
      <c r="HF67" s="742">
        <v>65.909090909090907</v>
      </c>
      <c r="HG67" s="742">
        <v>11.363636363636363</v>
      </c>
      <c r="HH67" s="1600">
        <v>11.363636363636363</v>
      </c>
      <c r="HI67" s="1600">
        <v>22.727272727272727</v>
      </c>
      <c r="HJ67" s="1600">
        <v>68.181818181818173</v>
      </c>
      <c r="HK67" s="1600">
        <v>6.8181818181818175</v>
      </c>
      <c r="HL67" s="1600">
        <v>63.636363636363633</v>
      </c>
      <c r="HM67" s="1601">
        <v>44</v>
      </c>
      <c r="HN67" s="749">
        <v>20.072992700729927</v>
      </c>
      <c r="HO67" s="749">
        <v>2.1897810218978102</v>
      </c>
      <c r="HP67" s="749">
        <v>57.664233576642332</v>
      </c>
      <c r="HQ67" s="749">
        <v>17.518248175182482</v>
      </c>
      <c r="HR67" s="749">
        <v>13.138686131386862</v>
      </c>
      <c r="HS67" s="749">
        <v>34.306569343065696</v>
      </c>
      <c r="HT67" s="749">
        <v>47.080291970802918</v>
      </c>
      <c r="HU67" s="749">
        <v>4.7445255474452548</v>
      </c>
      <c r="HV67" s="749">
        <v>58.394160583941598</v>
      </c>
      <c r="HW67" s="1601">
        <v>274</v>
      </c>
      <c r="HX67" s="1271">
        <v>3</v>
      </c>
      <c r="HY67" s="1272">
        <v>0</v>
      </c>
      <c r="HZ67" s="1272">
        <v>8</v>
      </c>
      <c r="IA67" s="1272">
        <v>1</v>
      </c>
      <c r="IB67" s="1272">
        <v>1</v>
      </c>
      <c r="IC67" s="1272">
        <v>0</v>
      </c>
      <c r="ID67" s="1272" t="s">
        <v>31</v>
      </c>
      <c r="IE67" s="1272">
        <v>4</v>
      </c>
      <c r="IF67" s="1273">
        <v>17</v>
      </c>
      <c r="IG67" s="1274">
        <v>10</v>
      </c>
      <c r="IH67" s="1275">
        <v>4</v>
      </c>
      <c r="II67" s="1275">
        <v>9</v>
      </c>
      <c r="IJ67" s="1275">
        <v>2</v>
      </c>
      <c r="IK67" s="1275">
        <v>0</v>
      </c>
      <c r="IL67" s="1275">
        <v>0</v>
      </c>
      <c r="IM67" s="1275" t="s">
        <v>31</v>
      </c>
      <c r="IN67" s="1275">
        <v>10</v>
      </c>
      <c r="IO67" s="1273">
        <v>35</v>
      </c>
      <c r="IP67" s="1274">
        <v>4</v>
      </c>
      <c r="IQ67" s="1275">
        <v>0</v>
      </c>
      <c r="IR67" s="1275">
        <v>3</v>
      </c>
      <c r="IS67" s="1275">
        <v>1</v>
      </c>
      <c r="IT67" s="1275">
        <v>3</v>
      </c>
      <c r="IU67" s="1275">
        <v>0</v>
      </c>
      <c r="IV67" s="1275" t="s">
        <v>31</v>
      </c>
      <c r="IW67" s="1275">
        <v>1</v>
      </c>
      <c r="IX67" s="1276">
        <v>12</v>
      </c>
      <c r="IY67" s="1274">
        <v>17.647058823529413</v>
      </c>
      <c r="IZ67" s="1275">
        <v>0</v>
      </c>
      <c r="JA67" s="1275">
        <v>47.058823529411761</v>
      </c>
      <c r="JB67" s="1275">
        <v>5.8823529411764701</v>
      </c>
      <c r="JC67" s="1275">
        <v>5.8823529411764701</v>
      </c>
      <c r="JD67" s="1275">
        <v>0</v>
      </c>
      <c r="JE67" s="1275" t="s">
        <v>31</v>
      </c>
      <c r="JF67" s="1275">
        <v>23.52941176470588</v>
      </c>
      <c r="JG67" s="1276">
        <v>100</v>
      </c>
      <c r="JH67" s="1274">
        <v>28.571428571428569</v>
      </c>
      <c r="JI67" s="1275">
        <v>11.428571428571429</v>
      </c>
      <c r="JJ67" s="1275">
        <v>25.714285714285712</v>
      </c>
      <c r="JK67" s="1275">
        <v>5.7142857142857144</v>
      </c>
      <c r="JL67" s="1275">
        <v>0</v>
      </c>
      <c r="JM67" s="1275">
        <v>0</v>
      </c>
      <c r="JN67" s="1275" t="s">
        <v>31</v>
      </c>
      <c r="JO67" s="1275">
        <v>28.571428571428569</v>
      </c>
      <c r="JP67" s="1276">
        <v>100</v>
      </c>
      <c r="JQ67" s="1274">
        <v>33.333333333333329</v>
      </c>
      <c r="JR67" s="1275">
        <v>0</v>
      </c>
      <c r="JS67" s="1275">
        <v>25</v>
      </c>
      <c r="JT67" s="1275">
        <v>8.3333333333333321</v>
      </c>
      <c r="JU67" s="1275">
        <v>25</v>
      </c>
      <c r="JV67" s="1275">
        <v>0</v>
      </c>
      <c r="JW67" s="1275" t="s">
        <v>31</v>
      </c>
      <c r="JX67" s="1275">
        <v>8.3333333333333321</v>
      </c>
      <c r="JY67" s="1276">
        <v>100</v>
      </c>
      <c r="JZ67" s="758">
        <v>48.759124087591246</v>
      </c>
      <c r="KA67" s="744">
        <f t="shared" si="43"/>
        <v>46</v>
      </c>
      <c r="KB67" s="758">
        <v>64.86486486486487</v>
      </c>
      <c r="KC67" s="744">
        <f t="shared" si="43"/>
        <v>44</v>
      </c>
      <c r="KD67" s="761">
        <v>1.9163763066202089</v>
      </c>
      <c r="KE67" s="751">
        <f t="shared" si="44"/>
        <v>62</v>
      </c>
      <c r="KF67" s="761">
        <v>0</v>
      </c>
      <c r="KG67" s="751">
        <f t="shared" si="44"/>
        <v>28</v>
      </c>
      <c r="KH67" s="761">
        <v>8.3308088458043024</v>
      </c>
      <c r="KI67" s="751">
        <f t="shared" si="136"/>
        <v>67</v>
      </c>
      <c r="KJ67" s="761">
        <v>0</v>
      </c>
      <c r="KK67" s="751">
        <f t="shared" si="136"/>
        <v>48</v>
      </c>
      <c r="KL67" s="761">
        <v>6.8245910885504788</v>
      </c>
      <c r="KM67" s="751">
        <f t="shared" si="46"/>
        <v>56</v>
      </c>
      <c r="KN67" s="751">
        <v>13.80952380952381</v>
      </c>
      <c r="KO67" s="751">
        <f t="shared" si="47"/>
        <v>55</v>
      </c>
      <c r="KP67" s="763">
        <v>45</v>
      </c>
      <c r="KQ67" s="754">
        <v>10</v>
      </c>
      <c r="KR67" s="754">
        <v>10</v>
      </c>
      <c r="KS67" s="754">
        <v>40</v>
      </c>
      <c r="KT67" s="754">
        <v>15</v>
      </c>
      <c r="KU67" s="764">
        <f t="shared" si="48"/>
        <v>120</v>
      </c>
      <c r="KV67" s="765">
        <f t="shared" si="49"/>
        <v>15</v>
      </c>
      <c r="KW67" s="763">
        <v>10</v>
      </c>
      <c r="KX67" s="754">
        <v>10</v>
      </c>
      <c r="KY67" s="745">
        <f t="shared" si="50"/>
        <v>20</v>
      </c>
      <c r="KZ67" s="744">
        <f t="shared" si="51"/>
        <v>1</v>
      </c>
      <c r="LA67" s="3000" t="s">
        <v>1632</v>
      </c>
      <c r="LB67" s="3001" t="s">
        <v>1625</v>
      </c>
      <c r="LC67" s="3001" t="s">
        <v>1625</v>
      </c>
      <c r="LD67" s="3001" t="s">
        <v>1625</v>
      </c>
      <c r="LE67" s="754">
        <v>10</v>
      </c>
      <c r="LF67" s="1602">
        <v>37</v>
      </c>
      <c r="LG67" s="3000" t="s">
        <v>1632</v>
      </c>
      <c r="LH67" s="3001" t="s">
        <v>1632</v>
      </c>
      <c r="LI67" s="3001" t="s">
        <v>1632</v>
      </c>
      <c r="LJ67" s="3001" t="s">
        <v>1632</v>
      </c>
      <c r="LK67" s="754">
        <v>40</v>
      </c>
      <c r="LL67" s="1602">
        <v>1</v>
      </c>
      <c r="LM67" s="3000" t="s">
        <v>1632</v>
      </c>
      <c r="LN67" s="3001" t="s">
        <v>1632</v>
      </c>
      <c r="LO67" s="3001" t="s">
        <v>1632</v>
      </c>
      <c r="LP67" s="3001" t="s">
        <v>1625</v>
      </c>
      <c r="LQ67" s="754">
        <v>45</v>
      </c>
      <c r="LR67" s="1602">
        <v>20</v>
      </c>
      <c r="LS67" s="3000" t="s">
        <v>1632</v>
      </c>
      <c r="LT67" s="3001" t="s">
        <v>1632</v>
      </c>
      <c r="LU67" s="3001" t="s">
        <v>1632</v>
      </c>
      <c r="LV67" s="3001" t="s">
        <v>1632</v>
      </c>
      <c r="LW67" s="754">
        <v>40</v>
      </c>
      <c r="LX67" s="1602">
        <v>1</v>
      </c>
      <c r="LY67" s="3000" t="s">
        <v>1632</v>
      </c>
      <c r="LZ67" s="3001" t="s">
        <v>1632</v>
      </c>
      <c r="MA67" s="3001" t="s">
        <v>1632</v>
      </c>
      <c r="MB67" s="3001" t="s">
        <v>1632</v>
      </c>
      <c r="MC67" s="754">
        <v>40</v>
      </c>
      <c r="MD67" s="1602">
        <v>1</v>
      </c>
      <c r="ME67" s="3000" t="s">
        <v>1632</v>
      </c>
      <c r="MF67" s="3001" t="s">
        <v>1625</v>
      </c>
      <c r="MG67" s="3001" t="s">
        <v>1625</v>
      </c>
      <c r="MH67" s="3001" t="s">
        <v>1625</v>
      </c>
      <c r="MI67" s="754">
        <v>10</v>
      </c>
      <c r="MJ67" s="1602">
        <v>54</v>
      </c>
      <c r="MK67" s="3000" t="s">
        <v>1632</v>
      </c>
      <c r="ML67" s="3001" t="s">
        <v>1632</v>
      </c>
      <c r="MM67" s="3001" t="s">
        <v>1625</v>
      </c>
      <c r="MN67" s="754">
        <v>30</v>
      </c>
      <c r="MO67" s="1602">
        <v>4</v>
      </c>
      <c r="MP67" s="3000" t="s">
        <v>1632</v>
      </c>
      <c r="MQ67" s="3001" t="s">
        <v>1632</v>
      </c>
      <c r="MR67" s="3001" t="s">
        <v>1632</v>
      </c>
      <c r="MS67" s="3001" t="s">
        <v>1625</v>
      </c>
      <c r="MT67" s="754">
        <v>30</v>
      </c>
      <c r="MU67" s="1602">
        <v>31</v>
      </c>
      <c r="MV67" s="3001" t="s">
        <v>1632</v>
      </c>
      <c r="MW67" s="3001" t="s">
        <v>1632</v>
      </c>
      <c r="MX67" s="3001" t="s">
        <v>1632</v>
      </c>
      <c r="MY67" s="3001" t="s">
        <v>1632</v>
      </c>
      <c r="MZ67" s="754">
        <v>40</v>
      </c>
      <c r="NA67" s="1602">
        <v>1</v>
      </c>
      <c r="NB67" s="751">
        <v>294.57</v>
      </c>
      <c r="NC67" s="751">
        <f t="shared" si="3"/>
        <v>24</v>
      </c>
      <c r="ND67" s="755">
        <v>31</v>
      </c>
      <c r="NE67" s="751">
        <v>36</v>
      </c>
      <c r="NF67" s="766">
        <v>17.683970336565885</v>
      </c>
      <c r="NG67" s="751">
        <v>37</v>
      </c>
      <c r="NH67" s="751">
        <v>31</v>
      </c>
      <c r="NI67" s="751">
        <v>36</v>
      </c>
      <c r="NJ67" s="766">
        <v>17.683970336565885</v>
      </c>
      <c r="NK67" s="751">
        <v>37</v>
      </c>
      <c r="NL67" s="751">
        <v>31</v>
      </c>
      <c r="NM67" s="751">
        <v>31</v>
      </c>
      <c r="NN67" s="3646">
        <v>16.939890710382514</v>
      </c>
      <c r="NO67" s="751">
        <v>27</v>
      </c>
      <c r="NP67" s="751">
        <v>1753</v>
      </c>
      <c r="NQ67" s="3350">
        <v>2</v>
      </c>
      <c r="NR67" s="3351">
        <v>1.0928961748633881</v>
      </c>
      <c r="NS67" s="3350">
        <v>24</v>
      </c>
      <c r="NT67" s="3350">
        <v>20</v>
      </c>
      <c r="NU67" s="3352">
        <v>1.0928961748633881</v>
      </c>
      <c r="NV67" s="3350">
        <v>19</v>
      </c>
      <c r="NW67" s="3350">
        <v>140</v>
      </c>
      <c r="NX67" s="3352">
        <v>7.6502732240437163</v>
      </c>
      <c r="NY67" s="3350">
        <v>13</v>
      </c>
      <c r="NZ67" s="3350">
        <v>14</v>
      </c>
      <c r="OA67" s="1713">
        <v>7.6502732240437155</v>
      </c>
      <c r="OB67" s="3350">
        <v>11</v>
      </c>
      <c r="OC67" s="755">
        <v>307</v>
      </c>
      <c r="OD67" s="3646">
        <v>176.03211009174314</v>
      </c>
      <c r="OE67" s="995">
        <v>9</v>
      </c>
      <c r="OF67" s="755" t="s">
        <v>31</v>
      </c>
      <c r="OG67" s="766" t="s">
        <v>31</v>
      </c>
      <c r="OH67" s="995" t="str">
        <f t="shared" si="52"/>
        <v>-</v>
      </c>
      <c r="OI67" s="996">
        <v>26.169749727965179</v>
      </c>
      <c r="OJ67" s="995">
        <f t="shared" si="126"/>
        <v>65</v>
      </c>
      <c r="OK67" s="1356" t="s">
        <v>3041</v>
      </c>
      <c r="OL67" s="1356" t="s">
        <v>3042</v>
      </c>
      <c r="OM67" s="1356">
        <v>58</v>
      </c>
      <c r="ON67" s="3721">
        <v>31.115879828326182</v>
      </c>
      <c r="OO67" s="1356">
        <v>31</v>
      </c>
      <c r="OP67" s="977"/>
      <c r="OQ67" s="753">
        <v>12.5</v>
      </c>
      <c r="OR67" s="753">
        <v>12.5</v>
      </c>
      <c r="OS67" s="753">
        <v>10.8</v>
      </c>
      <c r="OT67" s="753">
        <v>12.5</v>
      </c>
      <c r="OU67" s="753">
        <v>11.25</v>
      </c>
      <c r="OV67" s="753">
        <v>6.0344827586206895</v>
      </c>
      <c r="OW67" s="738">
        <f t="shared" si="53"/>
        <v>72</v>
      </c>
      <c r="OX67" s="753">
        <v>10.930747126436779</v>
      </c>
      <c r="OY67" s="738">
        <f t="shared" si="53"/>
        <v>58</v>
      </c>
      <c r="OZ67" s="753">
        <v>15</v>
      </c>
      <c r="PA67" s="753">
        <v>9.6</v>
      </c>
      <c r="PB67" s="753">
        <v>11.8</v>
      </c>
      <c r="PC67" s="753">
        <v>12.5</v>
      </c>
      <c r="PD67" s="753">
        <v>22.5</v>
      </c>
      <c r="PE67" s="753">
        <v>16.379310344827587</v>
      </c>
      <c r="PF67" s="738">
        <f t="shared" si="54"/>
        <v>24</v>
      </c>
      <c r="PG67" s="753">
        <v>14.629885057471265</v>
      </c>
      <c r="PH67" s="738">
        <f t="shared" si="55"/>
        <v>17</v>
      </c>
      <c r="PI67" s="753">
        <v>22.413793103448278</v>
      </c>
      <c r="PJ67" s="738">
        <f t="shared" si="56"/>
        <v>50</v>
      </c>
      <c r="PK67" s="1000">
        <v>25.560632183908044</v>
      </c>
      <c r="PL67" s="738">
        <f t="shared" si="56"/>
        <v>31</v>
      </c>
      <c r="PM67" s="1000">
        <v>0</v>
      </c>
      <c r="PN67" s="1000">
        <v>0</v>
      </c>
      <c r="PO67" s="738">
        <f t="shared" si="57"/>
        <v>37</v>
      </c>
      <c r="PP67" s="753">
        <v>0</v>
      </c>
      <c r="PQ67" s="1000">
        <v>0</v>
      </c>
      <c r="PR67" s="738">
        <f t="shared" si="58"/>
        <v>24</v>
      </c>
      <c r="PS67" s="997">
        <v>210</v>
      </c>
      <c r="PT67" s="761">
        <v>44.285714285714285</v>
      </c>
      <c r="PU67" s="738">
        <v>32</v>
      </c>
      <c r="PV67" s="738">
        <v>562</v>
      </c>
      <c r="PW67" s="761">
        <v>61.743772241992879</v>
      </c>
      <c r="PX67" s="738">
        <v>24</v>
      </c>
      <c r="PY67" s="751">
        <v>201</v>
      </c>
      <c r="PZ67" s="761">
        <v>82.587064676616919</v>
      </c>
      <c r="QA67" s="738">
        <v>13</v>
      </c>
      <c r="QB67" s="997">
        <v>204</v>
      </c>
      <c r="QC67" s="751">
        <v>42.156862745098039</v>
      </c>
      <c r="QD67" s="738">
        <v>47</v>
      </c>
      <c r="QE67" s="756">
        <v>0</v>
      </c>
      <c r="QF67" s="3644">
        <v>0</v>
      </c>
      <c r="QG67" s="738">
        <v>23</v>
      </c>
      <c r="QH67" s="1364" t="s">
        <v>1627</v>
      </c>
      <c r="QI67" s="753">
        <v>76.890756302521012</v>
      </c>
      <c r="QJ67" s="753">
        <v>75.029036004645761</v>
      </c>
      <c r="QK67" s="738">
        <f t="shared" si="59"/>
        <v>57</v>
      </c>
      <c r="QL67" s="751">
        <v>1722</v>
      </c>
      <c r="QM67" s="749">
        <v>52.599009900990104</v>
      </c>
      <c r="QN67" s="742">
        <v>48.865153538050734</v>
      </c>
      <c r="QO67" s="993">
        <v>56</v>
      </c>
      <c r="QP67" s="744">
        <v>749</v>
      </c>
      <c r="QQ67" s="3554">
        <v>94.247246022031831</v>
      </c>
      <c r="QR67" s="749">
        <v>380.9</v>
      </c>
      <c r="QS67" s="993">
        <f t="shared" si="60"/>
        <v>20</v>
      </c>
      <c r="QT67" s="742">
        <v>881.1</v>
      </c>
      <c r="QU67" s="993">
        <f t="shared" si="61"/>
        <v>33</v>
      </c>
      <c r="QV67" s="742">
        <v>0</v>
      </c>
      <c r="QW67" s="993">
        <f t="shared" si="62"/>
        <v>31</v>
      </c>
      <c r="QX67" s="742">
        <v>0</v>
      </c>
      <c r="QY67" s="994">
        <f t="shared" si="63"/>
        <v>12</v>
      </c>
      <c r="QZ67" s="753">
        <v>14.07</v>
      </c>
      <c r="RA67" s="738">
        <v>4</v>
      </c>
      <c r="RB67" s="753">
        <v>439.94</v>
      </c>
      <c r="RC67" s="738">
        <v>7</v>
      </c>
      <c r="RD67" s="753">
        <v>2.44</v>
      </c>
      <c r="RE67" s="738">
        <v>5</v>
      </c>
      <c r="RF67" s="753">
        <v>0</v>
      </c>
      <c r="RG67" s="738">
        <v>32</v>
      </c>
      <c r="RH67" s="738">
        <v>0</v>
      </c>
      <c r="RI67" s="993">
        <f t="shared" si="64"/>
        <v>62</v>
      </c>
      <c r="RJ67" s="753">
        <v>2430.6</v>
      </c>
      <c r="RK67" s="993">
        <f t="shared" si="64"/>
        <v>14</v>
      </c>
      <c r="RL67" s="753">
        <v>0</v>
      </c>
      <c r="RM67" s="993">
        <f t="shared" si="64"/>
        <v>46</v>
      </c>
      <c r="RN67" s="753">
        <v>0</v>
      </c>
      <c r="RO67" s="993">
        <f t="shared" si="64"/>
        <v>47</v>
      </c>
      <c r="RP67" s="753">
        <v>0</v>
      </c>
      <c r="RQ67" s="993">
        <f t="shared" si="65"/>
        <v>2</v>
      </c>
      <c r="RR67" s="753">
        <v>0</v>
      </c>
      <c r="RS67" s="993">
        <f t="shared" si="65"/>
        <v>1</v>
      </c>
      <c r="RT67" s="753">
        <v>0</v>
      </c>
      <c r="RU67" s="993">
        <f t="shared" si="65"/>
        <v>38</v>
      </c>
      <c r="RV67" s="753">
        <f t="shared" si="66"/>
        <v>0</v>
      </c>
      <c r="RW67" s="993">
        <f t="shared" si="67"/>
        <v>39</v>
      </c>
      <c r="RX67" s="753">
        <v>5</v>
      </c>
      <c r="RY67" s="753" t="s">
        <v>1632</v>
      </c>
      <c r="RZ67" s="753">
        <v>5</v>
      </c>
      <c r="SA67" s="753" t="s">
        <v>1632</v>
      </c>
      <c r="SB67" s="753">
        <v>5</v>
      </c>
      <c r="SC67" s="753" t="s">
        <v>1632</v>
      </c>
      <c r="SD67" s="753">
        <v>5</v>
      </c>
      <c r="SE67" s="753" t="s">
        <v>1632</v>
      </c>
      <c r="SF67" s="753">
        <v>0</v>
      </c>
      <c r="SG67" s="753" t="s">
        <v>1625</v>
      </c>
      <c r="SH67" s="753">
        <v>20</v>
      </c>
      <c r="SI67" s="738">
        <f t="shared" si="68"/>
        <v>17</v>
      </c>
      <c r="SJ67" s="753">
        <v>5</v>
      </c>
      <c r="SK67" s="753" t="s">
        <v>1632</v>
      </c>
      <c r="SL67" s="753">
        <v>5</v>
      </c>
      <c r="SM67" s="753" t="s">
        <v>1632</v>
      </c>
      <c r="SN67" s="753">
        <v>5</v>
      </c>
      <c r="SO67" s="753" t="s">
        <v>1632</v>
      </c>
      <c r="SP67" s="753">
        <v>5</v>
      </c>
      <c r="SQ67" s="753" t="s">
        <v>1632</v>
      </c>
      <c r="SR67" s="753">
        <v>20</v>
      </c>
      <c r="SS67" s="738">
        <f t="shared" si="69"/>
        <v>1</v>
      </c>
      <c r="ST67" s="753">
        <v>5</v>
      </c>
      <c r="SU67" s="753" t="s">
        <v>1632</v>
      </c>
      <c r="SV67" s="753">
        <v>5</v>
      </c>
      <c r="SW67" s="753" t="s">
        <v>1632</v>
      </c>
      <c r="SX67" s="753">
        <v>0</v>
      </c>
      <c r="SY67" s="753" t="s">
        <v>1625</v>
      </c>
      <c r="SZ67" s="753">
        <v>10</v>
      </c>
      <c r="TA67" s="738">
        <f t="shared" si="70"/>
        <v>27</v>
      </c>
      <c r="TB67" s="738">
        <v>10</v>
      </c>
      <c r="TC67" s="738" t="s">
        <v>1632</v>
      </c>
      <c r="TD67" s="738">
        <v>10</v>
      </c>
      <c r="TE67" s="738" t="s">
        <v>1632</v>
      </c>
      <c r="TF67" s="738">
        <v>10</v>
      </c>
      <c r="TG67" s="738" t="s">
        <v>1632</v>
      </c>
      <c r="TH67" s="738">
        <v>10</v>
      </c>
      <c r="TI67" s="738" t="s">
        <v>1632</v>
      </c>
      <c r="TJ67" s="738">
        <v>40</v>
      </c>
      <c r="TK67" s="738">
        <f t="shared" si="71"/>
        <v>1</v>
      </c>
      <c r="TL67" s="1001">
        <v>10</v>
      </c>
      <c r="TM67" s="1001">
        <v>10</v>
      </c>
      <c r="TN67" s="1001">
        <v>0</v>
      </c>
      <c r="TO67" s="1001">
        <v>0</v>
      </c>
      <c r="TP67" s="1001">
        <v>20</v>
      </c>
      <c r="TQ67" s="738">
        <f t="shared" si="72"/>
        <v>50</v>
      </c>
      <c r="TR67" s="753" t="s">
        <v>1632</v>
      </c>
      <c r="TS67" s="753" t="s">
        <v>1632</v>
      </c>
      <c r="TT67" s="753" t="s">
        <v>1632</v>
      </c>
      <c r="TU67" s="753" t="s">
        <v>1632</v>
      </c>
      <c r="TV67" s="753">
        <v>5</v>
      </c>
      <c r="TW67" s="753">
        <v>5</v>
      </c>
      <c r="TX67" s="753">
        <v>5</v>
      </c>
      <c r="TY67" s="753">
        <v>5</v>
      </c>
      <c r="TZ67" s="753">
        <v>20</v>
      </c>
      <c r="UA67" s="738">
        <f t="shared" si="73"/>
        <v>1</v>
      </c>
      <c r="UB67" s="753">
        <v>10</v>
      </c>
      <c r="UC67" s="753">
        <v>10</v>
      </c>
      <c r="UD67" s="753">
        <v>0</v>
      </c>
      <c r="UE67" s="753">
        <v>0</v>
      </c>
      <c r="UF67" s="753">
        <v>20</v>
      </c>
      <c r="UG67" s="738">
        <f t="shared" si="74"/>
        <v>34</v>
      </c>
      <c r="UH67" s="751">
        <v>0</v>
      </c>
      <c r="UI67" s="753">
        <v>0</v>
      </c>
      <c r="UJ67" s="738">
        <v>25</v>
      </c>
      <c r="UK67" s="751">
        <v>1</v>
      </c>
      <c r="UL67" s="753">
        <v>23.386342376052387</v>
      </c>
      <c r="UM67" s="738">
        <v>23</v>
      </c>
      <c r="UN67" s="751">
        <v>0</v>
      </c>
      <c r="UO67" s="753">
        <v>0</v>
      </c>
      <c r="UP67" s="738">
        <v>43</v>
      </c>
      <c r="UQ67" s="751">
        <v>0</v>
      </c>
      <c r="UR67" s="753">
        <v>0</v>
      </c>
      <c r="US67" s="738">
        <v>43</v>
      </c>
      <c r="UT67" s="753">
        <v>46.8</v>
      </c>
      <c r="UU67" s="738">
        <v>23</v>
      </c>
      <c r="UV67" s="753">
        <v>46.8</v>
      </c>
      <c r="UW67" s="738">
        <v>15</v>
      </c>
      <c r="UX67" s="1100">
        <v>0</v>
      </c>
      <c r="UY67" s="738">
        <v>42</v>
      </c>
      <c r="UZ67" s="1001">
        <v>0.114</v>
      </c>
      <c r="VA67" s="1001">
        <v>46</v>
      </c>
      <c r="VB67" s="1001">
        <v>6.9000000000000006E-2</v>
      </c>
      <c r="VC67" s="1001">
        <v>25</v>
      </c>
      <c r="VD67" s="1001">
        <v>6.0000000000000001E-3</v>
      </c>
      <c r="VE67" s="1001">
        <v>45</v>
      </c>
      <c r="VF67" s="1001">
        <v>7.0000000000000001E-3</v>
      </c>
      <c r="VG67" s="1001">
        <v>32</v>
      </c>
      <c r="VH67" s="1001">
        <v>5.0000000000000001E-3</v>
      </c>
      <c r="VI67" s="1001">
        <v>36</v>
      </c>
      <c r="VJ67" s="1001">
        <v>0.01</v>
      </c>
      <c r="VK67" s="1001">
        <v>18</v>
      </c>
      <c r="VL67" s="1001">
        <v>0</v>
      </c>
      <c r="VM67" s="1001">
        <v>7</v>
      </c>
      <c r="VN67" s="1001">
        <v>0</v>
      </c>
      <c r="VO67" s="1001">
        <v>7</v>
      </c>
      <c r="VP67" s="1001">
        <v>2</v>
      </c>
      <c r="VQ67" s="1001">
        <v>43.140638481449528</v>
      </c>
      <c r="VR67" s="1001">
        <v>62</v>
      </c>
      <c r="VS67" s="1001">
        <v>1</v>
      </c>
      <c r="VT67" s="1001">
        <v>21.570319240724764</v>
      </c>
      <c r="VU67" s="1001">
        <v>67</v>
      </c>
      <c r="VV67" s="1001">
        <v>3</v>
      </c>
      <c r="VW67" s="1001">
        <v>64.710957722174285</v>
      </c>
      <c r="VX67" s="1001">
        <v>55</v>
      </c>
      <c r="VY67" s="1001">
        <v>7</v>
      </c>
      <c r="VZ67" s="1001">
        <v>150.99223468507333</v>
      </c>
      <c r="WA67" s="1001">
        <v>15</v>
      </c>
      <c r="WB67" s="1001">
        <v>14</v>
      </c>
      <c r="WC67" s="1001">
        <v>301.98446937014666</v>
      </c>
      <c r="WD67" s="1001">
        <v>53</v>
      </c>
      <c r="WE67" s="1001">
        <v>4</v>
      </c>
      <c r="WF67" s="1001">
        <v>86.281276962899057</v>
      </c>
      <c r="WG67" s="1001">
        <v>67</v>
      </c>
      <c r="WH67" s="1001">
        <v>34.880000000000003</v>
      </c>
      <c r="WI67" s="1001">
        <v>45</v>
      </c>
      <c r="WJ67" s="1001">
        <v>0</v>
      </c>
      <c r="WK67" s="1001">
        <v>10</v>
      </c>
      <c r="WL67" s="1001">
        <v>0</v>
      </c>
      <c r="WM67" s="1001">
        <v>2</v>
      </c>
      <c r="WN67" s="1001">
        <v>29.07</v>
      </c>
      <c r="WO67" s="1001">
        <v>44</v>
      </c>
      <c r="WP67" s="1001">
        <v>0</v>
      </c>
      <c r="WQ67" s="1001">
        <v>19</v>
      </c>
      <c r="WR67" s="1001">
        <v>0</v>
      </c>
      <c r="WS67" s="1001">
        <v>31</v>
      </c>
      <c r="WT67" s="1001">
        <v>0</v>
      </c>
      <c r="WU67" s="1001">
        <v>25</v>
      </c>
      <c r="WV67" s="1001">
        <v>0</v>
      </c>
      <c r="WW67" s="1001">
        <v>12</v>
      </c>
      <c r="WX67" s="1001">
        <v>5.81</v>
      </c>
      <c r="WY67" s="1001">
        <v>30</v>
      </c>
      <c r="WZ67" s="753">
        <v>317.02</v>
      </c>
      <c r="XA67" s="738">
        <v>21</v>
      </c>
      <c r="XB67" s="753">
        <v>517.24</v>
      </c>
      <c r="XC67" s="753">
        <v>33</v>
      </c>
      <c r="XD67" s="753">
        <v>17.440000000000001</v>
      </c>
      <c r="XE67" s="738">
        <v>37</v>
      </c>
      <c r="XF67" s="753">
        <v>0</v>
      </c>
      <c r="XG67" s="753">
        <v>23</v>
      </c>
      <c r="XH67" s="753">
        <v>0</v>
      </c>
      <c r="XI67" s="738">
        <v>28</v>
      </c>
      <c r="XJ67" s="753">
        <v>166.85</v>
      </c>
      <c r="XK67" s="738">
        <v>38</v>
      </c>
      <c r="XL67" s="753">
        <v>383.72</v>
      </c>
      <c r="XM67" s="738">
        <v>15</v>
      </c>
      <c r="XN67" s="751"/>
      <c r="XO67" s="755"/>
      <c r="XP67" s="761"/>
      <c r="XQ67" s="751"/>
      <c r="XR67" s="755"/>
      <c r="XS67" s="761"/>
      <c r="XT67" s="751"/>
      <c r="XU67" s="751"/>
      <c r="XV67" s="753"/>
      <c r="XW67" s="751"/>
      <c r="XX67" s="1170">
        <v>205</v>
      </c>
      <c r="XY67" s="1175">
        <v>1.9512195121951219</v>
      </c>
      <c r="XZ67" s="1171">
        <f t="shared" si="75"/>
        <v>31</v>
      </c>
      <c r="YA67" s="751">
        <v>534</v>
      </c>
      <c r="YB67" s="761">
        <v>19.662921348314608</v>
      </c>
      <c r="YC67" s="751">
        <f t="shared" si="76"/>
        <v>16</v>
      </c>
      <c r="YD67" s="755">
        <v>615</v>
      </c>
      <c r="YE67" s="761">
        <v>7.1065989847715745</v>
      </c>
      <c r="YF67" s="751">
        <f t="shared" si="77"/>
        <v>32</v>
      </c>
      <c r="YG67" s="738">
        <v>551</v>
      </c>
      <c r="YH67" s="1100">
        <v>8.5299455535390205</v>
      </c>
      <c r="YI67" s="751">
        <f t="shared" si="78"/>
        <v>41</v>
      </c>
      <c r="YJ67" s="755">
        <v>615</v>
      </c>
      <c r="YK67" s="753">
        <v>26.395939086294419</v>
      </c>
      <c r="YL67" s="751">
        <f t="shared" si="79"/>
        <v>62</v>
      </c>
      <c r="YM67" s="738">
        <v>551</v>
      </c>
      <c r="YN67" s="753">
        <v>27.586206896551722</v>
      </c>
      <c r="YO67" s="751">
        <f t="shared" si="80"/>
        <v>65</v>
      </c>
      <c r="YP67" s="1179">
        <v>25</v>
      </c>
      <c r="YQ67" s="1100">
        <v>25</v>
      </c>
      <c r="YR67" s="1100">
        <v>0</v>
      </c>
      <c r="YS67" s="1100">
        <v>0</v>
      </c>
      <c r="YT67" s="1100">
        <v>0</v>
      </c>
      <c r="YU67" s="1100">
        <v>0</v>
      </c>
      <c r="YV67" s="1100">
        <v>25</v>
      </c>
      <c r="YW67" s="1100">
        <v>0</v>
      </c>
      <c r="YX67" s="1100">
        <v>0</v>
      </c>
      <c r="YY67" s="1100">
        <v>50</v>
      </c>
      <c r="YZ67" s="1100">
        <v>0</v>
      </c>
      <c r="ZA67" s="1189">
        <v>4</v>
      </c>
      <c r="ZB67" s="1000">
        <v>41</v>
      </c>
      <c r="ZC67" s="1000">
        <v>12</v>
      </c>
      <c r="ZD67" s="1000">
        <v>15</v>
      </c>
      <c r="ZE67" s="1000">
        <v>7.0000000000000009</v>
      </c>
      <c r="ZF67" s="1000">
        <v>6</v>
      </c>
      <c r="ZG67" s="1000">
        <v>15</v>
      </c>
      <c r="ZH67" s="1000">
        <v>13</v>
      </c>
      <c r="ZI67" s="1000">
        <v>7.0000000000000009</v>
      </c>
      <c r="ZJ67" s="1000">
        <v>48</v>
      </c>
      <c r="ZK67" s="1000">
        <v>13</v>
      </c>
      <c r="ZL67" s="1000">
        <v>5</v>
      </c>
      <c r="ZM67" s="738">
        <v>100</v>
      </c>
      <c r="ZN67" s="755" t="s">
        <v>1634</v>
      </c>
      <c r="ZO67" s="751" t="s">
        <v>1634</v>
      </c>
      <c r="ZP67" s="751" t="s">
        <v>1634</v>
      </c>
      <c r="ZQ67" s="751" t="s">
        <v>1634</v>
      </c>
      <c r="ZR67" s="751" t="s">
        <v>1634</v>
      </c>
      <c r="ZS67" s="751" t="s">
        <v>1634</v>
      </c>
      <c r="ZT67" s="751">
        <v>1</v>
      </c>
      <c r="ZU67" s="751">
        <v>1</v>
      </c>
      <c r="ZV67" s="751">
        <v>1</v>
      </c>
      <c r="ZW67" s="751">
        <v>1</v>
      </c>
      <c r="ZX67" s="751">
        <v>1</v>
      </c>
      <c r="ZY67" s="751">
        <v>1</v>
      </c>
      <c r="ZZ67" s="751">
        <f t="shared" si="81"/>
        <v>6</v>
      </c>
      <c r="AAA67" s="751">
        <f t="shared" si="82"/>
        <v>21</v>
      </c>
      <c r="AAB67" s="756" t="s">
        <v>31</v>
      </c>
      <c r="AAC67" s="753" t="s">
        <v>31</v>
      </c>
      <c r="AAD67" s="753" t="s">
        <v>31</v>
      </c>
      <c r="AAE67" s="753" t="s">
        <v>31</v>
      </c>
      <c r="AAF67" s="753" t="s">
        <v>31</v>
      </c>
      <c r="AAG67" s="753" t="s">
        <v>31</v>
      </c>
      <c r="AAH67" s="755">
        <v>1</v>
      </c>
      <c r="AAI67" s="751">
        <v>4</v>
      </c>
      <c r="AAJ67" s="751">
        <v>3</v>
      </c>
      <c r="AAK67" s="751">
        <v>1</v>
      </c>
      <c r="AAL67" s="751">
        <v>2</v>
      </c>
      <c r="AAM67" s="995">
        <v>1</v>
      </c>
      <c r="AAN67" s="3640">
        <v>0.5494505494505495</v>
      </c>
      <c r="AAO67" s="3641">
        <f t="shared" si="83"/>
        <v>47</v>
      </c>
      <c r="AAP67" s="3642">
        <v>2.197802197802198</v>
      </c>
      <c r="AAQ67" s="3641">
        <f t="shared" si="84"/>
        <v>8</v>
      </c>
      <c r="AAR67" s="3642">
        <v>1.6483516483516483</v>
      </c>
      <c r="AAS67" s="3641">
        <f t="shared" si="85"/>
        <v>4</v>
      </c>
      <c r="AAT67" s="3642">
        <v>0.5494505494505495</v>
      </c>
      <c r="AAU67" s="3641">
        <f t="shared" si="86"/>
        <v>49</v>
      </c>
      <c r="AAV67" s="3642">
        <v>1.098901098901099</v>
      </c>
      <c r="AAW67" s="3641">
        <f t="shared" si="87"/>
        <v>20</v>
      </c>
      <c r="AAX67" s="3642">
        <v>0.5494505494505495</v>
      </c>
      <c r="AAY67" s="3641">
        <f t="shared" si="88"/>
        <v>32</v>
      </c>
      <c r="AAZ67" s="997">
        <v>1</v>
      </c>
      <c r="ABA67" s="738">
        <v>2</v>
      </c>
      <c r="ABB67" s="738">
        <v>1</v>
      </c>
      <c r="ABC67" s="3639">
        <v>0.5494505494505495</v>
      </c>
      <c r="ABD67" s="3641">
        <f t="shared" si="89"/>
        <v>42</v>
      </c>
      <c r="ABE67" s="3638">
        <v>1.098901098901099</v>
      </c>
      <c r="ABF67" s="3641">
        <f t="shared" si="89"/>
        <v>3</v>
      </c>
      <c r="ABG67" s="3638">
        <v>0.5494505494505495</v>
      </c>
      <c r="ABH67" s="3643">
        <f t="shared" si="89"/>
        <v>13</v>
      </c>
      <c r="ABI67" s="997">
        <v>0</v>
      </c>
      <c r="ABJ67" s="766">
        <v>0</v>
      </c>
      <c r="ABK67" s="751">
        <f t="shared" si="90"/>
        <v>31</v>
      </c>
      <c r="ABL67" s="756" t="s">
        <v>1687</v>
      </c>
      <c r="ABM67" s="753" t="s">
        <v>1687</v>
      </c>
      <c r="ABN67" s="751">
        <v>0</v>
      </c>
      <c r="ABO67" s="751">
        <v>0</v>
      </c>
      <c r="ABP67" s="751">
        <f t="shared" si="91"/>
        <v>0</v>
      </c>
      <c r="ABQ67" s="751">
        <f t="shared" si="92"/>
        <v>53</v>
      </c>
      <c r="ABR67" s="1203" t="s">
        <v>1625</v>
      </c>
      <c r="ABS67" s="1204" t="s">
        <v>1625</v>
      </c>
      <c r="ABT67" s="1204" t="s">
        <v>1625</v>
      </c>
      <c r="ABU67" s="1204" t="s">
        <v>1625</v>
      </c>
      <c r="ABV67" s="761">
        <v>0</v>
      </c>
      <c r="ABW67" s="761">
        <v>0</v>
      </c>
      <c r="ABX67" s="761">
        <v>0</v>
      </c>
      <c r="ABY67" s="761">
        <v>0</v>
      </c>
      <c r="ABZ67" s="751">
        <f t="shared" si="93"/>
        <v>0</v>
      </c>
      <c r="ACA67" s="751">
        <f t="shared" si="94"/>
        <v>75</v>
      </c>
      <c r="ACB67" s="998" t="s">
        <v>1632</v>
      </c>
      <c r="ACC67" s="761" t="s">
        <v>1632</v>
      </c>
      <c r="ACD67" s="761" t="s">
        <v>1625</v>
      </c>
      <c r="ACE67" s="761" t="s">
        <v>1625</v>
      </c>
      <c r="ACF67" s="761">
        <v>5</v>
      </c>
      <c r="ACG67" s="761">
        <v>5</v>
      </c>
      <c r="ACH67" s="761">
        <v>0</v>
      </c>
      <c r="ACI67" s="761">
        <v>0</v>
      </c>
      <c r="ACJ67" s="751">
        <f t="shared" si="95"/>
        <v>10</v>
      </c>
      <c r="ACK67" s="751">
        <f t="shared" si="96"/>
        <v>54</v>
      </c>
      <c r="ACL67" s="997">
        <v>24</v>
      </c>
      <c r="ACM67" s="751">
        <v>473</v>
      </c>
      <c r="ACN67" s="1091">
        <v>11.622999999999999</v>
      </c>
      <c r="ACO67" s="751">
        <v>40</v>
      </c>
      <c r="ACP67" s="1091">
        <v>3.7</v>
      </c>
      <c r="ACQ67" s="751">
        <v>48</v>
      </c>
      <c r="ACR67" s="997">
        <v>79.513999999999996</v>
      </c>
      <c r="ACS67" s="1092">
        <v>14</v>
      </c>
      <c r="ACT67" s="998" t="s">
        <v>1625</v>
      </c>
      <c r="ACU67" s="761" t="s">
        <v>1625</v>
      </c>
      <c r="ACV67" s="761" t="s">
        <v>1625</v>
      </c>
      <c r="ACW67" s="761" t="s">
        <v>1625</v>
      </c>
      <c r="ACX67" s="761">
        <v>0</v>
      </c>
      <c r="ACY67" s="761">
        <v>0</v>
      </c>
      <c r="ACZ67" s="761">
        <v>0</v>
      </c>
      <c r="ADA67" s="761">
        <v>0</v>
      </c>
      <c r="ADB67" s="751">
        <f t="shared" si="97"/>
        <v>0</v>
      </c>
      <c r="ADC67" s="751">
        <f t="shared" si="98"/>
        <v>28</v>
      </c>
      <c r="ADD67" s="999" t="s">
        <v>1632</v>
      </c>
      <c r="ADE67" s="1000" t="s">
        <v>1632</v>
      </c>
      <c r="ADF67" s="1000" t="s">
        <v>1625</v>
      </c>
      <c r="ADG67" s="1000" t="s">
        <v>1625</v>
      </c>
      <c r="ADH67" s="1000">
        <v>5</v>
      </c>
      <c r="ADI67" s="1000">
        <v>5</v>
      </c>
      <c r="ADJ67" s="1000">
        <v>0</v>
      </c>
      <c r="ADK67" s="1000">
        <v>0</v>
      </c>
      <c r="ADL67" s="751">
        <f t="shared" si="99"/>
        <v>10</v>
      </c>
      <c r="ADM67" s="751">
        <f t="shared" si="100"/>
        <v>40</v>
      </c>
      <c r="ADN67" s="1170">
        <v>1</v>
      </c>
      <c r="ADO67" s="1171">
        <v>132</v>
      </c>
      <c r="ADP67" s="1171">
        <v>1056</v>
      </c>
      <c r="ADQ67" s="1001">
        <v>132</v>
      </c>
      <c r="ADR67" s="1001">
        <v>1056</v>
      </c>
      <c r="ADS67" s="1001">
        <v>602.39589275527669</v>
      </c>
      <c r="ADT67" s="1001">
        <v>19</v>
      </c>
      <c r="ADU67" s="1001">
        <v>2</v>
      </c>
      <c r="ADV67" s="1001">
        <v>12.625</v>
      </c>
      <c r="ADW67" s="1001">
        <v>101</v>
      </c>
      <c r="ADX67" s="1001">
        <v>6.3125</v>
      </c>
      <c r="ADY67" s="1001">
        <v>50.5</v>
      </c>
      <c r="ADZ67" s="1001">
        <v>57.615516257843694</v>
      </c>
      <c r="AEA67" s="1001">
        <v>37</v>
      </c>
      <c r="AEB67" s="1001">
        <v>3</v>
      </c>
      <c r="AEC67" s="1001">
        <v>144.625</v>
      </c>
      <c r="AED67" s="1001">
        <v>1157</v>
      </c>
      <c r="AEE67" s="1001">
        <v>48.208333333333336</v>
      </c>
      <c r="AEF67" s="1001">
        <v>385.66666666666669</v>
      </c>
      <c r="AEG67" s="1001">
        <v>660.01140901312044</v>
      </c>
      <c r="AEH67" s="754">
        <v>30</v>
      </c>
      <c r="AEI67" s="751"/>
      <c r="AEJ67" s="751"/>
      <c r="AEK67" s="751"/>
      <c r="AEL67" s="751"/>
      <c r="AEM67" s="751">
        <v>1580</v>
      </c>
      <c r="AEN67" s="751">
        <v>1136</v>
      </c>
      <c r="AEO67" s="1001">
        <v>99</v>
      </c>
      <c r="AEP67" s="1100">
        <v>8.714788732394366</v>
      </c>
      <c r="AEQ67" s="1001">
        <v>30</v>
      </c>
      <c r="AER67" s="1001">
        <v>70</v>
      </c>
      <c r="AES67" s="1001">
        <v>70.707070707070713</v>
      </c>
      <c r="AET67" s="1100">
        <v>3.7285714285714286</v>
      </c>
      <c r="AEU67" s="1001">
        <v>26</v>
      </c>
      <c r="AEV67" s="1001">
        <v>12</v>
      </c>
      <c r="AEW67" s="1001">
        <v>111</v>
      </c>
      <c r="AEX67" s="1001">
        <v>10.810810810810811</v>
      </c>
      <c r="AEY67" s="1001">
        <v>51</v>
      </c>
      <c r="AEZ67" s="1669">
        <v>1136</v>
      </c>
      <c r="AFA67" s="1670">
        <v>2.1452464788732395</v>
      </c>
      <c r="AFB67" s="1669">
        <f t="shared" si="101"/>
        <v>63</v>
      </c>
      <c r="AFC67" s="1171">
        <v>17</v>
      </c>
      <c r="AFD67" s="1100">
        <v>11.76470588235294</v>
      </c>
      <c r="AFE67" s="1001">
        <f t="shared" si="102"/>
        <v>32</v>
      </c>
      <c r="AFF67" s="751">
        <v>104</v>
      </c>
      <c r="AFG67" s="1000">
        <v>21.153846153846153</v>
      </c>
      <c r="AFH67" s="738">
        <f t="shared" si="103"/>
        <v>41</v>
      </c>
      <c r="AFI67" s="1001">
        <v>81</v>
      </c>
      <c r="AFJ67" s="751">
        <v>18</v>
      </c>
      <c r="AFK67" s="1000">
        <v>22.222222222222221</v>
      </c>
      <c r="AFL67" s="738">
        <f t="shared" si="104"/>
        <v>51</v>
      </c>
      <c r="AFM67" s="746">
        <v>52</v>
      </c>
      <c r="AFN67" s="1004">
        <v>0</v>
      </c>
      <c r="AFO67" s="759">
        <v>0</v>
      </c>
      <c r="AFP67" s="994">
        <f t="shared" si="105"/>
        <v>37</v>
      </c>
      <c r="AFQ67" s="751">
        <v>57</v>
      </c>
      <c r="AFR67" s="738">
        <f t="shared" si="105"/>
        <v>30</v>
      </c>
      <c r="AFS67" s="751" t="s">
        <v>31</v>
      </c>
      <c r="AFT67" s="751" t="s">
        <v>31</v>
      </c>
      <c r="AFU67" s="1000" t="s">
        <v>31</v>
      </c>
      <c r="AFV67" s="738" t="str">
        <f t="shared" si="106"/>
        <v>-</v>
      </c>
      <c r="AFW67" s="751" t="s">
        <v>31</v>
      </c>
      <c r="AFX67" s="751" t="s">
        <v>31</v>
      </c>
      <c r="AFY67" s="753" t="s">
        <v>31</v>
      </c>
      <c r="AFZ67" s="738" t="str">
        <f t="shared" si="107"/>
        <v>-</v>
      </c>
      <c r="AGA67" s="753">
        <v>48</v>
      </c>
      <c r="AGB67" s="753">
        <v>14.000000000000002</v>
      </c>
      <c r="AGC67" s="753">
        <v>16</v>
      </c>
      <c r="AGD67" s="753">
        <v>16</v>
      </c>
      <c r="AGE67" s="753">
        <v>2</v>
      </c>
      <c r="AGF67" s="753">
        <v>0</v>
      </c>
      <c r="AGG67" s="753">
        <v>4</v>
      </c>
      <c r="AGH67" s="753">
        <v>0</v>
      </c>
      <c r="AGI67" s="753">
        <v>0</v>
      </c>
      <c r="AGJ67" s="751">
        <v>24</v>
      </c>
      <c r="AGK67" s="751">
        <v>7</v>
      </c>
      <c r="AGL67" s="751">
        <v>8</v>
      </c>
      <c r="AGM67" s="751">
        <v>8</v>
      </c>
      <c r="AGN67" s="751">
        <v>1</v>
      </c>
      <c r="AGO67" s="751">
        <v>0</v>
      </c>
      <c r="AGP67" s="751">
        <v>2</v>
      </c>
      <c r="AGQ67" s="751">
        <v>0</v>
      </c>
      <c r="AGR67" s="751">
        <v>0</v>
      </c>
      <c r="AGS67" s="751">
        <v>50</v>
      </c>
      <c r="AGT67" s="753" t="s">
        <v>31</v>
      </c>
      <c r="AGU67" s="753" t="s">
        <v>31</v>
      </c>
      <c r="AGV67" s="753" t="s">
        <v>31</v>
      </c>
      <c r="AGW67" s="753" t="s">
        <v>31</v>
      </c>
      <c r="AGX67" s="753" t="s">
        <v>31</v>
      </c>
      <c r="AGY67" s="753" t="s">
        <v>31</v>
      </c>
      <c r="AGZ67" s="753" t="s">
        <v>31</v>
      </c>
      <c r="AHA67" s="753" t="s">
        <v>31</v>
      </c>
      <c r="AHB67" s="753" t="s">
        <v>31</v>
      </c>
      <c r="AHC67" s="751">
        <v>0</v>
      </c>
      <c r="AHD67" s="751">
        <v>0</v>
      </c>
      <c r="AHE67" s="751">
        <v>0</v>
      </c>
      <c r="AHF67" s="751">
        <v>0</v>
      </c>
      <c r="AHG67" s="751">
        <v>0</v>
      </c>
      <c r="AHH67" s="751">
        <v>0</v>
      </c>
      <c r="AHI67" s="751">
        <v>0</v>
      </c>
      <c r="AHJ67" s="751">
        <v>0</v>
      </c>
      <c r="AHK67" s="751">
        <v>0</v>
      </c>
      <c r="AHL67" s="751">
        <v>0</v>
      </c>
      <c r="AHM67" s="753" t="s">
        <v>31</v>
      </c>
      <c r="AHN67" s="753" t="s">
        <v>31</v>
      </c>
      <c r="AHO67" s="753" t="s">
        <v>31</v>
      </c>
      <c r="AHP67" s="753" t="s">
        <v>31</v>
      </c>
      <c r="AHQ67" s="753" t="s">
        <v>31</v>
      </c>
      <c r="AHR67" s="753" t="s">
        <v>31</v>
      </c>
      <c r="AHS67" s="753" t="s">
        <v>31</v>
      </c>
      <c r="AHT67" s="753" t="s">
        <v>31</v>
      </c>
      <c r="AHU67" s="753" t="s">
        <v>31</v>
      </c>
      <c r="AHV67" s="751">
        <v>0</v>
      </c>
      <c r="AHW67" s="751">
        <v>0</v>
      </c>
      <c r="AHX67" s="751">
        <v>0</v>
      </c>
      <c r="AHY67" s="751">
        <v>0</v>
      </c>
      <c r="AHZ67" s="751">
        <v>0</v>
      </c>
      <c r="AIA67" s="751">
        <v>0</v>
      </c>
      <c r="AIB67" s="751">
        <v>0</v>
      </c>
      <c r="AIC67" s="751">
        <v>0</v>
      </c>
      <c r="AID67" s="751">
        <v>0</v>
      </c>
      <c r="AIE67" s="751">
        <v>0</v>
      </c>
      <c r="AIF67" s="753" t="s">
        <v>1648</v>
      </c>
      <c r="AIG67" s="753" t="s">
        <v>1623</v>
      </c>
      <c r="AIH67" s="749">
        <v>0</v>
      </c>
      <c r="AII67" s="993">
        <f t="shared" si="108"/>
        <v>42</v>
      </c>
      <c r="AIJ67" s="742" t="s">
        <v>1625</v>
      </c>
      <c r="AIK67" s="742" t="s">
        <v>1625</v>
      </c>
      <c r="AIL67" s="742" t="s">
        <v>1625</v>
      </c>
      <c r="AIM67" s="740" t="s">
        <v>1625</v>
      </c>
      <c r="AIN67" s="753" t="s">
        <v>1625</v>
      </c>
      <c r="AIO67" s="753" t="s">
        <v>1627</v>
      </c>
      <c r="AIP67" s="753" t="s">
        <v>1627</v>
      </c>
      <c r="AIQ67" s="753" t="s">
        <v>1627</v>
      </c>
      <c r="AIR67" s="753" t="s">
        <v>1625</v>
      </c>
      <c r="AIS67" s="753" t="s">
        <v>1685</v>
      </c>
      <c r="AIT67" s="753" t="s">
        <v>1641</v>
      </c>
      <c r="AIU67" s="753" t="s">
        <v>1642</v>
      </c>
      <c r="AIV67" s="753" t="s">
        <v>1832</v>
      </c>
      <c r="AIW67" s="738">
        <v>17</v>
      </c>
      <c r="AIX67" s="738">
        <v>1</v>
      </c>
      <c r="AIY67" s="1000">
        <v>5.8</v>
      </c>
      <c r="AIZ67" s="738">
        <v>0</v>
      </c>
      <c r="AJA67" s="753">
        <v>0</v>
      </c>
      <c r="AJB67" s="738">
        <f t="shared" si="109"/>
        <v>26</v>
      </c>
      <c r="AJC67" s="753">
        <v>0</v>
      </c>
      <c r="AJD67" s="993">
        <f t="shared" si="110"/>
        <v>25</v>
      </c>
      <c r="AJE67" s="753" t="s">
        <v>1625</v>
      </c>
      <c r="AJF67" s="753" t="s">
        <v>1625</v>
      </c>
      <c r="AJG67" s="753" t="s">
        <v>1625</v>
      </c>
      <c r="AJH67" s="753" t="s">
        <v>1625</v>
      </c>
      <c r="AJI67" s="753">
        <v>23.4</v>
      </c>
      <c r="AJJ67" s="738">
        <f t="shared" si="111"/>
        <v>14</v>
      </c>
      <c r="AJK67" s="751">
        <v>1</v>
      </c>
      <c r="AJL67" s="753">
        <v>0</v>
      </c>
      <c r="AJM67" s="738">
        <f t="shared" si="112"/>
        <v>39</v>
      </c>
      <c r="AJN67" s="751">
        <v>0</v>
      </c>
      <c r="AJO67" s="753">
        <v>0</v>
      </c>
      <c r="AJP67" s="738">
        <f t="shared" si="113"/>
        <v>17</v>
      </c>
      <c r="AJQ67" s="751">
        <v>0</v>
      </c>
      <c r="AJR67" s="753">
        <v>0</v>
      </c>
      <c r="AJS67" s="738">
        <f t="shared" si="114"/>
        <v>29</v>
      </c>
      <c r="AJT67" s="751">
        <v>0</v>
      </c>
      <c r="AJU67" s="753">
        <v>0</v>
      </c>
      <c r="AJV67" s="751">
        <v>0</v>
      </c>
      <c r="AJW67" s="753">
        <v>0</v>
      </c>
      <c r="AJX67" s="738">
        <f t="shared" si="115"/>
        <v>26</v>
      </c>
      <c r="AJY67" s="751">
        <v>0</v>
      </c>
      <c r="AJZ67" s="753">
        <v>0</v>
      </c>
      <c r="AKA67" s="738">
        <f t="shared" si="116"/>
        <v>9</v>
      </c>
      <c r="AKB67" s="751">
        <v>0</v>
      </c>
      <c r="AKC67" s="753">
        <v>0</v>
      </c>
      <c r="AKD67" s="738">
        <f t="shared" si="117"/>
        <v>55</v>
      </c>
      <c r="AKE67" s="751">
        <v>0</v>
      </c>
      <c r="AKF67" s="751">
        <v>30</v>
      </c>
      <c r="AKG67" s="751">
        <v>0</v>
      </c>
      <c r="AKH67" s="751">
        <v>0</v>
      </c>
      <c r="AKI67" s="751">
        <v>0</v>
      </c>
      <c r="AKJ67" s="751">
        <v>0</v>
      </c>
      <c r="AKK67" s="751">
        <v>30</v>
      </c>
      <c r="AKL67" s="751">
        <v>0</v>
      </c>
      <c r="AKM67" s="751">
        <v>0</v>
      </c>
      <c r="AKN67" s="751">
        <v>0</v>
      </c>
      <c r="AKO67" s="751">
        <v>0</v>
      </c>
      <c r="AKP67" s="753">
        <v>0.17399999999999999</v>
      </c>
      <c r="AKQ67" s="738">
        <f t="shared" si="118"/>
        <v>20</v>
      </c>
      <c r="AKR67" s="753">
        <v>2.9000000000000001E-2</v>
      </c>
      <c r="AKS67" s="738">
        <f t="shared" si="118"/>
        <v>39</v>
      </c>
      <c r="AKT67" s="753" t="s">
        <v>31</v>
      </c>
      <c r="AKU67" s="738" t="str">
        <f t="shared" si="127"/>
        <v>-</v>
      </c>
      <c r="AKV67" s="753" t="s">
        <v>31</v>
      </c>
      <c r="AKW67" s="738" t="str">
        <f t="shared" si="128"/>
        <v>-</v>
      </c>
      <c r="AKX67" s="753" t="s">
        <v>31</v>
      </c>
      <c r="AKY67" s="753">
        <v>0.20300000000000001</v>
      </c>
      <c r="AKZ67" s="753" t="s">
        <v>31</v>
      </c>
      <c r="ALA67" s="738" t="str">
        <f t="shared" si="129"/>
        <v>-</v>
      </c>
      <c r="ALB67" s="753">
        <v>4.7E-2</v>
      </c>
      <c r="ALC67" s="738">
        <f t="shared" si="130"/>
        <v>13</v>
      </c>
      <c r="ALD67" s="753" t="s">
        <v>31</v>
      </c>
      <c r="ALE67" s="738" t="str">
        <f t="shared" si="131"/>
        <v>-</v>
      </c>
      <c r="ALF67" s="753">
        <v>4.7E-2</v>
      </c>
      <c r="ALG67" s="753"/>
      <c r="ALH67" s="1706">
        <v>42.913874410523704</v>
      </c>
      <c r="ALI67" s="754">
        <v>71</v>
      </c>
      <c r="ALJ67" s="754">
        <v>9</v>
      </c>
      <c r="ALK67" s="754">
        <v>1753</v>
      </c>
      <c r="ALL67" s="754">
        <v>40.501996577296062</v>
      </c>
      <c r="ALM67" s="754">
        <v>5.1340559041642893</v>
      </c>
      <c r="ALN67" s="754">
        <v>63</v>
      </c>
      <c r="ALO67" s="754">
        <v>34</v>
      </c>
    </row>
    <row r="68" spans="1:1003" ht="13" x14ac:dyDescent="0.2">
      <c r="A68" s="735" t="s">
        <v>1833</v>
      </c>
      <c r="B68" s="736" t="s">
        <v>1834</v>
      </c>
      <c r="C68" s="736" t="s">
        <v>1646</v>
      </c>
      <c r="D68" s="736"/>
      <c r="E68" s="736" t="s">
        <v>1638</v>
      </c>
      <c r="F68" s="737" t="s">
        <v>1835</v>
      </c>
      <c r="G68" s="738" t="s">
        <v>1919</v>
      </c>
      <c r="H68" s="739">
        <v>188</v>
      </c>
      <c r="I68" s="742">
        <v>7.23</v>
      </c>
      <c r="J68" s="738">
        <f t="shared" si="9"/>
        <v>27</v>
      </c>
      <c r="K68" s="741">
        <v>220</v>
      </c>
      <c r="L68" s="742">
        <v>6.99</v>
      </c>
      <c r="M68" s="750">
        <f t="shared" si="10"/>
        <v>62</v>
      </c>
      <c r="N68" s="753">
        <f t="shared" si="11"/>
        <v>-0.24000000000000021</v>
      </c>
      <c r="O68" s="741">
        <v>789</v>
      </c>
      <c r="P68" s="742">
        <v>6.21</v>
      </c>
      <c r="Q68" s="738">
        <f t="shared" si="120"/>
        <v>30</v>
      </c>
      <c r="R68" s="741">
        <v>578</v>
      </c>
      <c r="S68" s="742">
        <v>6.27</v>
      </c>
      <c r="T68" s="750">
        <f t="shared" si="125"/>
        <v>23</v>
      </c>
      <c r="U68" s="753">
        <f t="shared" si="12"/>
        <v>5.9999999999999609E-2</v>
      </c>
      <c r="V68" s="745">
        <v>498</v>
      </c>
      <c r="W68" s="740">
        <v>6.2188755020080322</v>
      </c>
      <c r="X68" s="741">
        <v>78</v>
      </c>
      <c r="Y68" s="743">
        <v>6.615384615384615</v>
      </c>
      <c r="Z68" s="744">
        <f t="shared" si="13"/>
        <v>19</v>
      </c>
      <c r="AA68" s="746">
        <v>372</v>
      </c>
      <c r="AB68" s="743">
        <v>6.389784946236559</v>
      </c>
      <c r="AC68" s="744">
        <f t="shared" si="14"/>
        <v>15</v>
      </c>
      <c r="AD68" s="741">
        <v>126</v>
      </c>
      <c r="AE68" s="743">
        <v>5.7142857142857144</v>
      </c>
      <c r="AF68" s="747">
        <f t="shared" si="15"/>
        <v>34</v>
      </c>
      <c r="AG68" s="748">
        <v>80.5</v>
      </c>
      <c r="AH68" s="744">
        <f t="shared" si="16"/>
        <v>46</v>
      </c>
      <c r="AI68" s="749">
        <v>83.1</v>
      </c>
      <c r="AJ68" s="744">
        <f t="shared" si="17"/>
        <v>67</v>
      </c>
      <c r="AK68" s="749">
        <v>1.9000000000000057</v>
      </c>
      <c r="AL68" s="740">
        <v>0.69999999999998863</v>
      </c>
      <c r="AM68" s="741">
        <v>80</v>
      </c>
      <c r="AN68" s="751">
        <f t="shared" si="18"/>
        <v>21</v>
      </c>
      <c r="AO68" s="750">
        <v>80</v>
      </c>
      <c r="AP68" s="751">
        <f t="shared" si="19"/>
        <v>19</v>
      </c>
      <c r="AQ68" s="741">
        <v>90</v>
      </c>
      <c r="AR68" s="750">
        <f t="shared" si="121"/>
        <v>67</v>
      </c>
      <c r="AS68" s="741">
        <v>216</v>
      </c>
      <c r="AT68" s="742">
        <v>29.629629629629626</v>
      </c>
      <c r="AU68" s="744">
        <f t="shared" si="20"/>
        <v>60</v>
      </c>
      <c r="AV68" s="741">
        <v>219</v>
      </c>
      <c r="AW68" s="742">
        <v>14.15525114155251</v>
      </c>
      <c r="AX68" s="744">
        <f t="shared" si="21"/>
        <v>47</v>
      </c>
      <c r="AY68" s="741">
        <v>208</v>
      </c>
      <c r="AZ68" s="742">
        <v>48.07692307692308</v>
      </c>
      <c r="BA68" s="744">
        <f t="shared" si="22"/>
        <v>40</v>
      </c>
      <c r="BB68" s="741">
        <v>215</v>
      </c>
      <c r="BC68" s="742">
        <v>13.953488372093023</v>
      </c>
      <c r="BD68" s="744">
        <f t="shared" si="23"/>
        <v>23</v>
      </c>
      <c r="BE68" s="741">
        <v>214</v>
      </c>
      <c r="BF68" s="742">
        <v>0.46728971962616817</v>
      </c>
      <c r="BG68" s="744">
        <f t="shared" si="24"/>
        <v>20</v>
      </c>
      <c r="BH68" s="741">
        <v>210</v>
      </c>
      <c r="BI68" s="742">
        <v>30.952380952380953</v>
      </c>
      <c r="BJ68" s="744">
        <f t="shared" si="25"/>
        <v>26</v>
      </c>
      <c r="BK68" s="741">
        <v>85</v>
      </c>
      <c r="BL68" s="742">
        <v>58.82352941176471</v>
      </c>
      <c r="BM68" s="744">
        <f t="shared" si="26"/>
        <v>53</v>
      </c>
      <c r="BN68" s="741">
        <v>85</v>
      </c>
      <c r="BO68" s="742">
        <v>83.529411764705884</v>
      </c>
      <c r="BP68" s="744">
        <f t="shared" si="27"/>
        <v>40</v>
      </c>
      <c r="BQ68" s="741">
        <v>81</v>
      </c>
      <c r="BR68" s="742">
        <v>66.666666666666657</v>
      </c>
      <c r="BS68" s="744">
        <f t="shared" si="28"/>
        <v>58</v>
      </c>
      <c r="BT68" s="741">
        <v>85</v>
      </c>
      <c r="BU68" s="742">
        <v>28.235294117647058</v>
      </c>
      <c r="BV68" s="744">
        <f t="shared" si="29"/>
        <v>11</v>
      </c>
      <c r="BW68" s="741">
        <v>76</v>
      </c>
      <c r="BX68" s="742">
        <v>2.6315789473684208</v>
      </c>
      <c r="BY68" s="744">
        <f t="shared" si="30"/>
        <v>25</v>
      </c>
      <c r="BZ68" s="741">
        <v>82</v>
      </c>
      <c r="CA68" s="742">
        <v>54.878048780487809</v>
      </c>
      <c r="CB68" s="744">
        <f t="shared" si="31"/>
        <v>37</v>
      </c>
      <c r="CC68" s="749">
        <v>12.4</v>
      </c>
      <c r="CD68" s="752">
        <f t="shared" si="32"/>
        <v>10</v>
      </c>
      <c r="CE68" s="742">
        <v>1.1000000000000001</v>
      </c>
      <c r="CF68" s="742">
        <v>6.3</v>
      </c>
      <c r="CG68" s="743">
        <v>5</v>
      </c>
      <c r="CH68" s="749">
        <v>12.2</v>
      </c>
      <c r="CI68" s="740">
        <v>12.2</v>
      </c>
      <c r="CJ68" s="753">
        <v>15.5</v>
      </c>
      <c r="CK68" s="754">
        <f t="shared" si="33"/>
        <v>15</v>
      </c>
      <c r="CL68" s="753">
        <v>1.2999999999999998</v>
      </c>
      <c r="CM68" s="753">
        <v>7.5</v>
      </c>
      <c r="CN68" s="753">
        <v>6.6999999999999993</v>
      </c>
      <c r="CO68" s="755">
        <v>66</v>
      </c>
      <c r="CP68" s="1000">
        <v>83.2</v>
      </c>
      <c r="CQ68" s="754">
        <f t="shared" si="34"/>
        <v>53</v>
      </c>
      <c r="CR68" s="751">
        <v>10</v>
      </c>
      <c r="CS68" s="1000">
        <v>84.6</v>
      </c>
      <c r="CT68" s="754">
        <f t="shared" si="134"/>
        <v>29</v>
      </c>
      <c r="CU68" s="751">
        <v>47</v>
      </c>
      <c r="CV68" s="753">
        <v>82.9</v>
      </c>
      <c r="CW68" s="754">
        <f t="shared" si="35"/>
        <v>66</v>
      </c>
      <c r="CX68" s="751">
        <v>9</v>
      </c>
      <c r="CY68" s="753">
        <v>83.4</v>
      </c>
      <c r="CZ68" s="754">
        <f t="shared" si="36"/>
        <v>38</v>
      </c>
      <c r="DA68" s="756">
        <v>19.047619047619047</v>
      </c>
      <c r="DB68" s="750">
        <f t="shared" si="37"/>
        <v>31</v>
      </c>
      <c r="DC68" s="751">
        <v>21</v>
      </c>
      <c r="DD68" s="757">
        <v>61.904761904761905</v>
      </c>
      <c r="DE68" s="750">
        <f t="shared" si="38"/>
        <v>70</v>
      </c>
      <c r="DF68" s="742">
        <v>19.047619047619047</v>
      </c>
      <c r="DG68" s="744">
        <f t="shared" si="135"/>
        <v>5</v>
      </c>
      <c r="DH68" s="749">
        <v>50</v>
      </c>
      <c r="DI68" s="744">
        <f t="shared" si="135"/>
        <v>56</v>
      </c>
      <c r="DJ68" s="742">
        <v>16.666666666666664</v>
      </c>
      <c r="DK68" s="744">
        <f t="shared" si="40"/>
        <v>7</v>
      </c>
      <c r="DL68" s="758">
        <v>66.666666666666657</v>
      </c>
      <c r="DM68" s="744">
        <f t="shared" si="41"/>
        <v>56</v>
      </c>
      <c r="DN68" s="742">
        <v>22.222222222222221</v>
      </c>
      <c r="DO68" s="744">
        <f t="shared" si="42"/>
        <v>7</v>
      </c>
      <c r="DP68" s="741">
        <v>191</v>
      </c>
      <c r="DQ68" s="759">
        <v>65.968586387434556</v>
      </c>
      <c r="DR68" s="744">
        <f t="shared" si="122"/>
        <v>45</v>
      </c>
      <c r="DS68" s="741">
        <v>79</v>
      </c>
      <c r="DT68" s="759">
        <v>49.367088607594937</v>
      </c>
      <c r="DU68" s="744">
        <v>21</v>
      </c>
      <c r="DV68" s="741">
        <v>182</v>
      </c>
      <c r="DW68" s="760">
        <v>62.087912087912088</v>
      </c>
      <c r="DX68" s="744">
        <v>54</v>
      </c>
      <c r="DY68" s="741">
        <v>149</v>
      </c>
      <c r="DZ68" s="1599">
        <v>0.86363636363636365</v>
      </c>
      <c r="EA68" s="752">
        <v>43</v>
      </c>
      <c r="EB68" s="760">
        <v>14.76510067114094</v>
      </c>
      <c r="EC68" s="744">
        <v>18</v>
      </c>
      <c r="ED68" s="741">
        <v>158</v>
      </c>
      <c r="EE68" s="753">
        <v>1.1756756756756757</v>
      </c>
      <c r="EF68" s="754">
        <v>54</v>
      </c>
      <c r="EG68" s="760">
        <v>23.417721518987342</v>
      </c>
      <c r="EH68" s="744">
        <v>40</v>
      </c>
      <c r="EI68" s="741">
        <v>165</v>
      </c>
      <c r="EJ68" s="753">
        <v>0.93243243243243246</v>
      </c>
      <c r="EK68" s="754">
        <v>45</v>
      </c>
      <c r="EL68" s="760">
        <v>22.424242424242426</v>
      </c>
      <c r="EM68" s="744">
        <v>58</v>
      </c>
      <c r="EN68" s="755">
        <v>149</v>
      </c>
      <c r="EO68" s="753">
        <v>0.8</v>
      </c>
      <c r="EP68" s="754">
        <v>33</v>
      </c>
      <c r="EQ68" s="761">
        <v>6.7114093959731544</v>
      </c>
      <c r="ER68" s="995">
        <v>58</v>
      </c>
      <c r="ES68" s="741">
        <v>165</v>
      </c>
      <c r="ET68" s="752">
        <v>0.65517241379310343</v>
      </c>
      <c r="EU68" s="752">
        <v>51</v>
      </c>
      <c r="EV68" s="760">
        <v>17.575757575757574</v>
      </c>
      <c r="EW68" s="744">
        <v>13</v>
      </c>
      <c r="EX68" s="751">
        <v>169</v>
      </c>
      <c r="EY68" s="752">
        <v>0.53333333333333333</v>
      </c>
      <c r="EZ68" s="752">
        <v>43</v>
      </c>
      <c r="FA68" s="761">
        <v>8.875739644970416</v>
      </c>
      <c r="FB68" s="751">
        <v>8</v>
      </c>
      <c r="FC68" s="741">
        <v>169</v>
      </c>
      <c r="FD68" s="752">
        <v>1.1333333333333333</v>
      </c>
      <c r="FE68" s="752">
        <v>5</v>
      </c>
      <c r="FF68" s="760">
        <v>8.8757396449704142</v>
      </c>
      <c r="FG68" s="744">
        <v>30</v>
      </c>
      <c r="FH68" s="741">
        <v>150</v>
      </c>
      <c r="FI68" s="752">
        <v>3.0178571428571428</v>
      </c>
      <c r="FJ68" s="752">
        <v>41</v>
      </c>
      <c r="FK68" s="760">
        <v>37.333333333333336</v>
      </c>
      <c r="FL68" s="744">
        <v>32</v>
      </c>
      <c r="FM68" s="755">
        <v>84</v>
      </c>
      <c r="FN68" s="761">
        <v>32.142857142857146</v>
      </c>
      <c r="FO68" s="751">
        <v>6</v>
      </c>
      <c r="FP68" s="741">
        <v>67</v>
      </c>
      <c r="FQ68" s="762">
        <v>1.875</v>
      </c>
      <c r="FR68" s="762">
        <v>3</v>
      </c>
      <c r="FS68" s="760">
        <v>5.9701492537313428</v>
      </c>
      <c r="FT68" s="744">
        <v>10</v>
      </c>
      <c r="FU68" s="741">
        <v>68</v>
      </c>
      <c r="FV68" s="753">
        <v>1.0625</v>
      </c>
      <c r="FW68" s="754">
        <v>44</v>
      </c>
      <c r="FX68" s="760">
        <v>11.76470588235294</v>
      </c>
      <c r="FY68" s="744">
        <v>2</v>
      </c>
      <c r="FZ68" s="741">
        <v>67</v>
      </c>
      <c r="GA68" s="753">
        <v>0.9</v>
      </c>
      <c r="GB68" s="754">
        <v>29</v>
      </c>
      <c r="GC68" s="760">
        <v>7.4626865671641784</v>
      </c>
      <c r="GD68" s="744">
        <v>38</v>
      </c>
      <c r="GE68" s="741">
        <v>65</v>
      </c>
      <c r="GF68" s="753">
        <v>0.5</v>
      </c>
      <c r="GG68" s="754">
        <v>41</v>
      </c>
      <c r="GH68" s="760">
        <v>1.5384615384615385</v>
      </c>
      <c r="GI68" s="744">
        <v>51</v>
      </c>
      <c r="GJ68" s="741">
        <v>73</v>
      </c>
      <c r="GK68" s="752">
        <v>1.2666666666666666</v>
      </c>
      <c r="GL68" s="752">
        <v>43</v>
      </c>
      <c r="GM68" s="760">
        <v>20.547945205479451</v>
      </c>
      <c r="GN68" s="744">
        <v>13</v>
      </c>
      <c r="GO68" s="741">
        <v>71</v>
      </c>
      <c r="GP68" s="752">
        <v>0.5</v>
      </c>
      <c r="GQ68" s="752">
        <v>39</v>
      </c>
      <c r="GR68" s="760">
        <v>2.8169014084507045</v>
      </c>
      <c r="GS68" s="744">
        <v>40</v>
      </c>
      <c r="GT68" s="741">
        <v>74</v>
      </c>
      <c r="GU68" s="752">
        <v>0.5</v>
      </c>
      <c r="GV68" s="752">
        <v>28</v>
      </c>
      <c r="GW68" s="760">
        <v>5.4054054054054053</v>
      </c>
      <c r="GX68" s="744">
        <v>3</v>
      </c>
      <c r="GY68" s="741">
        <v>71</v>
      </c>
      <c r="GZ68" s="752">
        <v>2.5</v>
      </c>
      <c r="HA68" s="752">
        <v>6</v>
      </c>
      <c r="HB68" s="760">
        <v>1.4084507042253522</v>
      </c>
      <c r="HC68" s="744">
        <v>23</v>
      </c>
      <c r="HD68" s="749">
        <v>18.181818181818183</v>
      </c>
      <c r="HE68" s="742">
        <v>0</v>
      </c>
      <c r="HF68" s="742">
        <v>45.454545454545453</v>
      </c>
      <c r="HG68" s="742">
        <v>13.636363636363635</v>
      </c>
      <c r="HH68" s="1600">
        <v>13.636363636363635</v>
      </c>
      <c r="HI68" s="1600">
        <v>9.0909090909090917</v>
      </c>
      <c r="HJ68" s="1600">
        <v>45.454545454545453</v>
      </c>
      <c r="HK68" s="1600">
        <v>4.5454545454545459</v>
      </c>
      <c r="HL68" s="1600">
        <v>54.54545454545454</v>
      </c>
      <c r="HM68" s="1601">
        <v>22</v>
      </c>
      <c r="HN68" s="749">
        <v>25.477707006369428</v>
      </c>
      <c r="HO68" s="749">
        <v>7.0063694267515926</v>
      </c>
      <c r="HP68" s="749">
        <v>67.834394904458591</v>
      </c>
      <c r="HQ68" s="749">
        <v>25.159235668789808</v>
      </c>
      <c r="HR68" s="749">
        <v>6.6878980891719744</v>
      </c>
      <c r="HS68" s="749">
        <v>48.407643312101911</v>
      </c>
      <c r="HT68" s="749">
        <v>51.273885350318473</v>
      </c>
      <c r="HU68" s="749">
        <v>2.547770700636943</v>
      </c>
      <c r="HV68" s="749">
        <v>65.605095541401269</v>
      </c>
      <c r="HW68" s="1601">
        <v>314</v>
      </c>
      <c r="HX68" s="1271">
        <v>1</v>
      </c>
      <c r="HY68" s="1272">
        <v>1</v>
      </c>
      <c r="HZ68" s="1272">
        <v>3</v>
      </c>
      <c r="IA68" s="1272">
        <v>1</v>
      </c>
      <c r="IB68" s="1272">
        <v>0</v>
      </c>
      <c r="IC68" s="1272">
        <v>0</v>
      </c>
      <c r="ID68" s="1272" t="s">
        <v>31</v>
      </c>
      <c r="IE68" s="1272">
        <v>2</v>
      </c>
      <c r="IF68" s="1273">
        <v>8</v>
      </c>
      <c r="IG68" s="1274">
        <v>16</v>
      </c>
      <c r="IH68" s="1275">
        <v>1</v>
      </c>
      <c r="II68" s="1275">
        <v>8</v>
      </c>
      <c r="IJ68" s="1275">
        <v>4</v>
      </c>
      <c r="IK68" s="1275">
        <v>6</v>
      </c>
      <c r="IL68" s="1275">
        <v>0</v>
      </c>
      <c r="IM68" s="1275" t="s">
        <v>31</v>
      </c>
      <c r="IN68" s="1275">
        <v>7</v>
      </c>
      <c r="IO68" s="1273">
        <v>42</v>
      </c>
      <c r="IP68" s="1274">
        <v>1</v>
      </c>
      <c r="IQ68" s="1275">
        <v>1</v>
      </c>
      <c r="IR68" s="1275">
        <v>0</v>
      </c>
      <c r="IS68" s="1275">
        <v>1</v>
      </c>
      <c r="IT68" s="1275">
        <v>1</v>
      </c>
      <c r="IU68" s="1275">
        <v>0</v>
      </c>
      <c r="IV68" s="1275" t="s">
        <v>31</v>
      </c>
      <c r="IW68" s="1275">
        <v>3</v>
      </c>
      <c r="IX68" s="1276">
        <v>7</v>
      </c>
      <c r="IY68" s="1274">
        <v>12.5</v>
      </c>
      <c r="IZ68" s="1275">
        <v>12.5</v>
      </c>
      <c r="JA68" s="1275">
        <v>37.5</v>
      </c>
      <c r="JB68" s="1275">
        <v>12.5</v>
      </c>
      <c r="JC68" s="1275">
        <v>0</v>
      </c>
      <c r="JD68" s="1275">
        <v>0</v>
      </c>
      <c r="JE68" s="1275" t="s">
        <v>31</v>
      </c>
      <c r="JF68" s="1275">
        <v>25</v>
      </c>
      <c r="JG68" s="1276">
        <v>100</v>
      </c>
      <c r="JH68" s="1274">
        <v>38.095238095238095</v>
      </c>
      <c r="JI68" s="1275">
        <v>2.3809523809523809</v>
      </c>
      <c r="JJ68" s="1275">
        <v>19.047619047619047</v>
      </c>
      <c r="JK68" s="1275">
        <v>9.5238095238095237</v>
      </c>
      <c r="JL68" s="1275">
        <v>14.285714285714285</v>
      </c>
      <c r="JM68" s="1275">
        <v>0</v>
      </c>
      <c r="JN68" s="1275" t="s">
        <v>31</v>
      </c>
      <c r="JO68" s="1275">
        <v>16.666666666666664</v>
      </c>
      <c r="JP68" s="1276">
        <v>100</v>
      </c>
      <c r="JQ68" s="1274">
        <v>14.285714285714285</v>
      </c>
      <c r="JR68" s="1275">
        <v>14.285714285714285</v>
      </c>
      <c r="JS68" s="1275">
        <v>0</v>
      </c>
      <c r="JT68" s="1275">
        <v>14.285714285714285</v>
      </c>
      <c r="JU68" s="1275">
        <v>14.285714285714285</v>
      </c>
      <c r="JV68" s="1275">
        <v>0</v>
      </c>
      <c r="JW68" s="1275" t="s">
        <v>31</v>
      </c>
      <c r="JX68" s="1275">
        <v>42.857142857142854</v>
      </c>
      <c r="JY68" s="1276">
        <v>100</v>
      </c>
      <c r="JZ68" s="758">
        <v>70.283018867924525</v>
      </c>
      <c r="KA68" s="744">
        <f t="shared" si="43"/>
        <v>2</v>
      </c>
      <c r="KB68" s="758">
        <v>103.846153846154</v>
      </c>
      <c r="KC68" s="744">
        <f t="shared" si="43"/>
        <v>1</v>
      </c>
      <c r="KD68" s="761">
        <v>9.6211665664461812</v>
      </c>
      <c r="KE68" s="751">
        <f t="shared" si="44"/>
        <v>10</v>
      </c>
      <c r="KF68" s="761">
        <v>0</v>
      </c>
      <c r="KG68" s="751">
        <f t="shared" si="44"/>
        <v>28</v>
      </c>
      <c r="KH68" s="761">
        <v>22.2794959908362</v>
      </c>
      <c r="KI68" s="751">
        <f t="shared" si="136"/>
        <v>18</v>
      </c>
      <c r="KJ68" s="761">
        <v>0</v>
      </c>
      <c r="KK68" s="751">
        <f t="shared" si="136"/>
        <v>48</v>
      </c>
      <c r="KL68" s="761">
        <v>16.206589492430989</v>
      </c>
      <c r="KM68" s="751">
        <f t="shared" si="46"/>
        <v>11</v>
      </c>
      <c r="KN68" s="751">
        <v>19.72265023112481</v>
      </c>
      <c r="KO68" s="751">
        <f t="shared" si="47"/>
        <v>32</v>
      </c>
      <c r="KP68" s="763">
        <v>45</v>
      </c>
      <c r="KQ68" s="754">
        <v>0</v>
      </c>
      <c r="KR68" s="754">
        <v>0</v>
      </c>
      <c r="KS68" s="754">
        <v>30</v>
      </c>
      <c r="KT68" s="754">
        <v>0</v>
      </c>
      <c r="KU68" s="764">
        <f t="shared" si="48"/>
        <v>75</v>
      </c>
      <c r="KV68" s="765">
        <f t="shared" si="49"/>
        <v>49</v>
      </c>
      <c r="KW68" s="763">
        <v>0</v>
      </c>
      <c r="KX68" s="754">
        <v>0</v>
      </c>
      <c r="KY68" s="745">
        <f t="shared" si="50"/>
        <v>0</v>
      </c>
      <c r="KZ68" s="744">
        <f t="shared" si="51"/>
        <v>37</v>
      </c>
      <c r="LA68" s="3000" t="s">
        <v>1632</v>
      </c>
      <c r="LB68" s="3001" t="s">
        <v>1625</v>
      </c>
      <c r="LC68" s="3001" t="s">
        <v>1625</v>
      </c>
      <c r="LD68" s="3001" t="s">
        <v>1625</v>
      </c>
      <c r="LE68" s="754">
        <v>10</v>
      </c>
      <c r="LF68" s="1602">
        <v>37</v>
      </c>
      <c r="LG68" s="3000" t="s">
        <v>1625</v>
      </c>
      <c r="LH68" s="3001" t="s">
        <v>1625</v>
      </c>
      <c r="LI68" s="3001" t="s">
        <v>1625</v>
      </c>
      <c r="LJ68" s="3001" t="s">
        <v>1625</v>
      </c>
      <c r="LK68" s="754">
        <v>0</v>
      </c>
      <c r="LL68" s="1602">
        <v>37</v>
      </c>
      <c r="LM68" s="3000" t="s">
        <v>1632</v>
      </c>
      <c r="LN68" s="3001" t="s">
        <v>1632</v>
      </c>
      <c r="LO68" s="3001" t="s">
        <v>1632</v>
      </c>
      <c r="LP68" s="3001" t="s">
        <v>1625</v>
      </c>
      <c r="LQ68" s="754">
        <v>45</v>
      </c>
      <c r="LR68" s="1602">
        <v>20</v>
      </c>
      <c r="LS68" s="3000" t="s">
        <v>1632</v>
      </c>
      <c r="LT68" s="3001" t="s">
        <v>1625</v>
      </c>
      <c r="LU68" s="3001" t="s">
        <v>1632</v>
      </c>
      <c r="LV68" s="3001" t="s">
        <v>1632</v>
      </c>
      <c r="LW68" s="754">
        <v>30</v>
      </c>
      <c r="LX68" s="1602">
        <v>38</v>
      </c>
      <c r="LY68" s="3000" t="s">
        <v>1625</v>
      </c>
      <c r="LZ68" s="3001" t="s">
        <v>1625</v>
      </c>
      <c r="MA68" s="3001" t="s">
        <v>1632</v>
      </c>
      <c r="MB68" s="3001" t="s">
        <v>1625</v>
      </c>
      <c r="MC68" s="754">
        <v>10</v>
      </c>
      <c r="MD68" s="1602">
        <v>63</v>
      </c>
      <c r="ME68" s="3000" t="s">
        <v>1632</v>
      </c>
      <c r="MF68" s="3001" t="s">
        <v>1632</v>
      </c>
      <c r="MG68" s="3001" t="s">
        <v>1632</v>
      </c>
      <c r="MH68" s="3001" t="s">
        <v>1632</v>
      </c>
      <c r="MI68" s="754">
        <v>40</v>
      </c>
      <c r="MJ68" s="1602">
        <v>1</v>
      </c>
      <c r="MK68" s="3000" t="s">
        <v>1632</v>
      </c>
      <c r="ML68" s="3001" t="s">
        <v>1625</v>
      </c>
      <c r="MM68" s="3001" t="s">
        <v>1625</v>
      </c>
      <c r="MN68" s="754">
        <v>15</v>
      </c>
      <c r="MO68" s="1602">
        <v>33</v>
      </c>
      <c r="MP68" s="3000" t="s">
        <v>1632</v>
      </c>
      <c r="MQ68" s="3001" t="s">
        <v>1632</v>
      </c>
      <c r="MR68" s="3001" t="s">
        <v>1632</v>
      </c>
      <c r="MS68" s="3001" t="s">
        <v>1632</v>
      </c>
      <c r="MT68" s="754">
        <v>40</v>
      </c>
      <c r="MU68" s="1602">
        <v>1</v>
      </c>
      <c r="MV68" s="3001" t="s">
        <v>1625</v>
      </c>
      <c r="MW68" s="3001" t="s">
        <v>1625</v>
      </c>
      <c r="MX68" s="3001" t="s">
        <v>1625</v>
      </c>
      <c r="MY68" s="3001" t="s">
        <v>1625</v>
      </c>
      <c r="MZ68" s="754">
        <v>0</v>
      </c>
      <c r="NA68" s="1602">
        <v>47</v>
      </c>
      <c r="NB68" s="751">
        <v>294.57</v>
      </c>
      <c r="NC68" s="751">
        <f t="shared" si="3"/>
        <v>24</v>
      </c>
      <c r="ND68" s="755">
        <v>6</v>
      </c>
      <c r="NE68" s="751">
        <v>52</v>
      </c>
      <c r="NF68" s="766">
        <v>3.5650623885918002</v>
      </c>
      <c r="NG68" s="751">
        <v>51</v>
      </c>
      <c r="NH68" s="751">
        <v>6</v>
      </c>
      <c r="NI68" s="751">
        <v>53</v>
      </c>
      <c r="NJ68" s="766">
        <v>3.5650623885918002</v>
      </c>
      <c r="NK68" s="751">
        <v>51</v>
      </c>
      <c r="NL68" s="751">
        <v>6</v>
      </c>
      <c r="NM68" s="751">
        <v>54</v>
      </c>
      <c r="NN68" s="3646">
        <v>3.4622042700519331</v>
      </c>
      <c r="NO68" s="751">
        <v>46</v>
      </c>
      <c r="NP68" s="751">
        <v>1683</v>
      </c>
      <c r="NQ68" s="3350">
        <v>5</v>
      </c>
      <c r="NR68" s="3351">
        <v>2.8851702250432774</v>
      </c>
      <c r="NS68" s="3350">
        <v>5</v>
      </c>
      <c r="NT68" s="3350">
        <v>50</v>
      </c>
      <c r="NU68" s="3352">
        <v>2.8851702250432778</v>
      </c>
      <c r="NV68" s="3350">
        <v>3</v>
      </c>
      <c r="NW68" s="3350">
        <v>401</v>
      </c>
      <c r="NX68" s="3352">
        <v>23.139065204847086</v>
      </c>
      <c r="NY68" s="3350">
        <v>2</v>
      </c>
      <c r="NZ68" s="3350">
        <v>32</v>
      </c>
      <c r="OA68" s="1713">
        <v>18.465089440276977</v>
      </c>
      <c r="OB68" s="3350">
        <v>2</v>
      </c>
      <c r="OC68" s="755">
        <v>110</v>
      </c>
      <c r="OD68" s="3646">
        <v>65.127294256956773</v>
      </c>
      <c r="OE68" s="995">
        <v>32</v>
      </c>
      <c r="OF68" s="755" t="s">
        <v>31</v>
      </c>
      <c r="OG68" s="766" t="s">
        <v>31</v>
      </c>
      <c r="OH68" s="995" t="str">
        <f t="shared" si="52"/>
        <v>-</v>
      </c>
      <c r="OI68" s="996">
        <v>31.602966343411293</v>
      </c>
      <c r="OJ68" s="995">
        <f t="shared" si="126"/>
        <v>34</v>
      </c>
      <c r="OK68" s="1356" t="s">
        <v>3043</v>
      </c>
      <c r="OL68" s="1356" t="s">
        <v>3044</v>
      </c>
      <c r="OM68" s="1356">
        <v>31</v>
      </c>
      <c r="ON68" s="3721">
        <v>17.623649801023308</v>
      </c>
      <c r="OO68" s="1356">
        <v>54</v>
      </c>
      <c r="OP68" s="977"/>
      <c r="OQ68" s="753">
        <v>9.3000000000000007</v>
      </c>
      <c r="OR68" s="753">
        <v>5.4</v>
      </c>
      <c r="OS68" s="753">
        <v>4.4000000000000004</v>
      </c>
      <c r="OT68" s="753">
        <v>8.6021505376344098</v>
      </c>
      <c r="OU68" s="753">
        <v>13.333333333333334</v>
      </c>
      <c r="OV68" s="753">
        <v>14.516129032258066</v>
      </c>
      <c r="OW68" s="738">
        <f t="shared" si="53"/>
        <v>22</v>
      </c>
      <c r="OX68" s="753">
        <v>9.2586021505376355</v>
      </c>
      <c r="OY68" s="738">
        <f t="shared" si="53"/>
        <v>71</v>
      </c>
      <c r="OZ68" s="753">
        <v>12.8</v>
      </c>
      <c r="PA68" s="753">
        <v>9.8000000000000007</v>
      </c>
      <c r="PB68" s="753">
        <v>20.6</v>
      </c>
      <c r="PC68" s="753">
        <v>27.956989247311824</v>
      </c>
      <c r="PD68" s="753">
        <v>17.777777777777779</v>
      </c>
      <c r="PE68" s="753">
        <v>27.419354838709676</v>
      </c>
      <c r="PF68" s="738">
        <f t="shared" si="54"/>
        <v>5</v>
      </c>
      <c r="PG68" s="753">
        <v>19.392353643966548</v>
      </c>
      <c r="PH68" s="738">
        <f t="shared" si="55"/>
        <v>11</v>
      </c>
      <c r="PI68" s="753">
        <v>41.935483870967744</v>
      </c>
      <c r="PJ68" s="738">
        <f t="shared" si="56"/>
        <v>6</v>
      </c>
      <c r="PK68" s="1000">
        <v>28.650955794504185</v>
      </c>
      <c r="PL68" s="738">
        <f t="shared" si="56"/>
        <v>19</v>
      </c>
      <c r="PM68" s="1000">
        <v>0</v>
      </c>
      <c r="PN68" s="1000">
        <v>0</v>
      </c>
      <c r="PO68" s="738">
        <f t="shared" si="57"/>
        <v>37</v>
      </c>
      <c r="PP68" s="753">
        <v>0</v>
      </c>
      <c r="PQ68" s="1000">
        <v>0</v>
      </c>
      <c r="PR68" s="738">
        <f t="shared" si="58"/>
        <v>24</v>
      </c>
      <c r="PS68" s="997">
        <v>210</v>
      </c>
      <c r="PT68" s="761">
        <v>44.285714285714285</v>
      </c>
      <c r="PU68" s="738">
        <v>32</v>
      </c>
      <c r="PV68" s="738">
        <v>562</v>
      </c>
      <c r="PW68" s="761">
        <v>61.743772241992879</v>
      </c>
      <c r="PX68" s="738">
        <v>24</v>
      </c>
      <c r="PY68" s="751">
        <v>201</v>
      </c>
      <c r="PZ68" s="761">
        <v>82.587064676616919</v>
      </c>
      <c r="QA68" s="738">
        <v>13</v>
      </c>
      <c r="QB68" s="997">
        <v>204</v>
      </c>
      <c r="QC68" s="751">
        <v>42.156862745098039</v>
      </c>
      <c r="QD68" s="738">
        <v>47</v>
      </c>
      <c r="QE68" s="756">
        <v>0</v>
      </c>
      <c r="QF68" s="3644">
        <v>0</v>
      </c>
      <c r="QG68" s="738">
        <v>23</v>
      </c>
      <c r="QH68" s="1364" t="s">
        <v>1627</v>
      </c>
      <c r="QI68" s="753">
        <v>76.890756302521012</v>
      </c>
      <c r="QJ68" s="753">
        <v>75.029036004645761</v>
      </c>
      <c r="QK68" s="738">
        <f t="shared" si="59"/>
        <v>57</v>
      </c>
      <c r="QL68" s="751">
        <v>1722</v>
      </c>
      <c r="QM68" s="749">
        <v>52.599009900990104</v>
      </c>
      <c r="QN68" s="742">
        <v>48.865153538050734</v>
      </c>
      <c r="QO68" s="993">
        <v>56</v>
      </c>
      <c r="QP68" s="744">
        <v>749</v>
      </c>
      <c r="QQ68" s="3554">
        <v>94.247246022031831</v>
      </c>
      <c r="QR68" s="749">
        <v>380.9</v>
      </c>
      <c r="QS68" s="993">
        <f t="shared" si="60"/>
        <v>20</v>
      </c>
      <c r="QT68" s="742">
        <v>881.1</v>
      </c>
      <c r="QU68" s="993">
        <f t="shared" si="61"/>
        <v>33</v>
      </c>
      <c r="QV68" s="742">
        <v>0</v>
      </c>
      <c r="QW68" s="993">
        <f t="shared" si="62"/>
        <v>31</v>
      </c>
      <c r="QX68" s="742">
        <v>0</v>
      </c>
      <c r="QY68" s="994">
        <f t="shared" si="63"/>
        <v>12</v>
      </c>
      <c r="QZ68" s="753">
        <v>14.07</v>
      </c>
      <c r="RA68" s="738">
        <v>4</v>
      </c>
      <c r="RB68" s="753">
        <v>439.94</v>
      </c>
      <c r="RC68" s="738">
        <v>7</v>
      </c>
      <c r="RD68" s="753">
        <v>2.44</v>
      </c>
      <c r="RE68" s="738">
        <v>5</v>
      </c>
      <c r="RF68" s="753">
        <v>0</v>
      </c>
      <c r="RG68" s="738">
        <v>32</v>
      </c>
      <c r="RH68" s="738">
        <v>17913</v>
      </c>
      <c r="RI68" s="993">
        <f t="shared" si="64"/>
        <v>6</v>
      </c>
      <c r="RJ68" s="753">
        <v>0</v>
      </c>
      <c r="RK68" s="993">
        <f t="shared" si="64"/>
        <v>63</v>
      </c>
      <c r="RL68" s="753">
        <v>0</v>
      </c>
      <c r="RM68" s="993">
        <f t="shared" si="64"/>
        <v>46</v>
      </c>
      <c r="RN68" s="753">
        <v>0</v>
      </c>
      <c r="RO68" s="993">
        <f t="shared" si="64"/>
        <v>47</v>
      </c>
      <c r="RP68" s="753">
        <v>0</v>
      </c>
      <c r="RQ68" s="993">
        <f t="shared" si="65"/>
        <v>2</v>
      </c>
      <c r="RR68" s="753">
        <v>0</v>
      </c>
      <c r="RS68" s="993">
        <f t="shared" si="65"/>
        <v>1</v>
      </c>
      <c r="RT68" s="753">
        <v>0</v>
      </c>
      <c r="RU68" s="993">
        <f t="shared" si="65"/>
        <v>38</v>
      </c>
      <c r="RV68" s="753">
        <f t="shared" si="66"/>
        <v>0</v>
      </c>
      <c r="RW68" s="993">
        <f t="shared" si="67"/>
        <v>39</v>
      </c>
      <c r="RX68" s="753">
        <v>5</v>
      </c>
      <c r="RY68" s="753" t="s">
        <v>1632</v>
      </c>
      <c r="RZ68" s="753">
        <v>5</v>
      </c>
      <c r="SA68" s="753" t="s">
        <v>1632</v>
      </c>
      <c r="SB68" s="753">
        <v>5</v>
      </c>
      <c r="SC68" s="753" t="s">
        <v>1632</v>
      </c>
      <c r="SD68" s="753">
        <v>5</v>
      </c>
      <c r="SE68" s="753" t="s">
        <v>1632</v>
      </c>
      <c r="SF68" s="753">
        <v>0</v>
      </c>
      <c r="SG68" s="753" t="s">
        <v>1625</v>
      </c>
      <c r="SH68" s="753">
        <v>20</v>
      </c>
      <c r="SI68" s="738">
        <f t="shared" si="68"/>
        <v>17</v>
      </c>
      <c r="SJ68" s="753">
        <v>5</v>
      </c>
      <c r="SK68" s="753" t="s">
        <v>1632</v>
      </c>
      <c r="SL68" s="753">
        <v>5</v>
      </c>
      <c r="SM68" s="753" t="s">
        <v>1632</v>
      </c>
      <c r="SN68" s="753">
        <v>5</v>
      </c>
      <c r="SO68" s="753" t="s">
        <v>1632</v>
      </c>
      <c r="SP68" s="753">
        <v>5</v>
      </c>
      <c r="SQ68" s="753" t="s">
        <v>1632</v>
      </c>
      <c r="SR68" s="753">
        <v>20</v>
      </c>
      <c r="SS68" s="738">
        <f t="shared" si="69"/>
        <v>1</v>
      </c>
      <c r="ST68" s="753">
        <v>5</v>
      </c>
      <c r="SU68" s="753" t="s">
        <v>1632</v>
      </c>
      <c r="SV68" s="753">
        <v>5</v>
      </c>
      <c r="SW68" s="753" t="s">
        <v>1632</v>
      </c>
      <c r="SX68" s="753">
        <v>0</v>
      </c>
      <c r="SY68" s="753" t="s">
        <v>1625</v>
      </c>
      <c r="SZ68" s="753">
        <v>10</v>
      </c>
      <c r="TA68" s="738">
        <f t="shared" si="70"/>
        <v>27</v>
      </c>
      <c r="TB68" s="738">
        <v>10</v>
      </c>
      <c r="TC68" s="738" t="s">
        <v>1632</v>
      </c>
      <c r="TD68" s="738">
        <v>10</v>
      </c>
      <c r="TE68" s="738" t="s">
        <v>1632</v>
      </c>
      <c r="TF68" s="738">
        <v>10</v>
      </c>
      <c r="TG68" s="738" t="s">
        <v>1632</v>
      </c>
      <c r="TH68" s="738">
        <v>10</v>
      </c>
      <c r="TI68" s="738" t="s">
        <v>1632</v>
      </c>
      <c r="TJ68" s="738">
        <v>40</v>
      </c>
      <c r="TK68" s="738">
        <f t="shared" si="71"/>
        <v>1</v>
      </c>
      <c r="TL68" s="1001">
        <v>0</v>
      </c>
      <c r="TM68" s="1001">
        <v>0</v>
      </c>
      <c r="TN68" s="1001">
        <v>0</v>
      </c>
      <c r="TO68" s="1001">
        <v>0</v>
      </c>
      <c r="TP68" s="1001">
        <v>0</v>
      </c>
      <c r="TQ68" s="738">
        <f t="shared" si="72"/>
        <v>70</v>
      </c>
      <c r="TR68" s="753" t="s">
        <v>1632</v>
      </c>
      <c r="TS68" s="753" t="s">
        <v>1632</v>
      </c>
      <c r="TT68" s="753" t="s">
        <v>1632</v>
      </c>
      <c r="TU68" s="753" t="s">
        <v>1632</v>
      </c>
      <c r="TV68" s="753">
        <v>5</v>
      </c>
      <c r="TW68" s="753">
        <v>5</v>
      </c>
      <c r="TX68" s="753">
        <v>5</v>
      </c>
      <c r="TY68" s="753">
        <v>5</v>
      </c>
      <c r="TZ68" s="753">
        <v>20</v>
      </c>
      <c r="UA68" s="738">
        <f t="shared" si="73"/>
        <v>1</v>
      </c>
      <c r="UB68" s="753">
        <v>10</v>
      </c>
      <c r="UC68" s="753">
        <v>10</v>
      </c>
      <c r="UD68" s="753">
        <v>10</v>
      </c>
      <c r="UE68" s="753">
        <v>0</v>
      </c>
      <c r="UF68" s="753">
        <v>30</v>
      </c>
      <c r="UG68" s="738">
        <f t="shared" si="74"/>
        <v>11</v>
      </c>
      <c r="UH68" s="751">
        <v>0</v>
      </c>
      <c r="UI68" s="753">
        <v>0</v>
      </c>
      <c r="UJ68" s="738">
        <v>25</v>
      </c>
      <c r="UK68" s="751">
        <v>1</v>
      </c>
      <c r="UL68" s="753">
        <v>24.919013207077001</v>
      </c>
      <c r="UM68" s="738">
        <v>20</v>
      </c>
      <c r="UN68" s="751">
        <v>0</v>
      </c>
      <c r="UO68" s="753">
        <v>0</v>
      </c>
      <c r="UP68" s="738">
        <v>43</v>
      </c>
      <c r="UQ68" s="751">
        <v>0</v>
      </c>
      <c r="UR68" s="753">
        <v>0</v>
      </c>
      <c r="US68" s="738">
        <v>43</v>
      </c>
      <c r="UT68" s="753">
        <v>49.8</v>
      </c>
      <c r="UU68" s="738">
        <v>19</v>
      </c>
      <c r="UV68" s="753">
        <v>24.9</v>
      </c>
      <c r="UW68" s="738">
        <v>38</v>
      </c>
      <c r="UX68" s="1100">
        <v>0</v>
      </c>
      <c r="UY68" s="738">
        <v>42</v>
      </c>
      <c r="UZ68" s="1001">
        <v>0.114</v>
      </c>
      <c r="VA68" s="1001">
        <v>46</v>
      </c>
      <c r="VB68" s="1001">
        <v>6.9000000000000006E-2</v>
      </c>
      <c r="VC68" s="1001">
        <v>25</v>
      </c>
      <c r="VD68" s="1001">
        <v>6.0000000000000001E-3</v>
      </c>
      <c r="VE68" s="1001">
        <v>45</v>
      </c>
      <c r="VF68" s="1001">
        <v>7.0000000000000001E-3</v>
      </c>
      <c r="VG68" s="1001">
        <v>32</v>
      </c>
      <c r="VH68" s="1001">
        <v>5.0000000000000001E-3</v>
      </c>
      <c r="VI68" s="1001">
        <v>36</v>
      </c>
      <c r="VJ68" s="1001">
        <v>0.01</v>
      </c>
      <c r="VK68" s="1001">
        <v>18</v>
      </c>
      <c r="VL68" s="1001">
        <v>0</v>
      </c>
      <c r="VM68" s="1001">
        <v>7</v>
      </c>
      <c r="VN68" s="1001">
        <v>0</v>
      </c>
      <c r="VO68" s="1001">
        <v>7</v>
      </c>
      <c r="VP68" s="1001">
        <v>1</v>
      </c>
      <c r="VQ68" s="1001">
        <v>23.646252069047055</v>
      </c>
      <c r="VR68" s="1001">
        <v>75</v>
      </c>
      <c r="VS68" s="1001">
        <v>1</v>
      </c>
      <c r="VT68" s="1001">
        <v>23.646252069047055</v>
      </c>
      <c r="VU68" s="1001">
        <v>64</v>
      </c>
      <c r="VV68" s="1001">
        <v>3</v>
      </c>
      <c r="VW68" s="1001">
        <v>70.938756207141168</v>
      </c>
      <c r="VX68" s="1001">
        <v>54</v>
      </c>
      <c r="VY68" s="1001">
        <v>7</v>
      </c>
      <c r="VZ68" s="1001">
        <v>165.52376448332939</v>
      </c>
      <c r="WA68" s="1001">
        <v>13</v>
      </c>
      <c r="WB68" s="1001">
        <v>13</v>
      </c>
      <c r="WC68" s="1001">
        <v>307.40127689761175</v>
      </c>
      <c r="WD68" s="1001">
        <v>52</v>
      </c>
      <c r="WE68" s="1001">
        <v>9</v>
      </c>
      <c r="WF68" s="1001">
        <v>212.81626862142349</v>
      </c>
      <c r="WG68" s="1001">
        <v>26</v>
      </c>
      <c r="WH68" s="1001">
        <v>34.880000000000003</v>
      </c>
      <c r="WI68" s="1001">
        <v>45</v>
      </c>
      <c r="WJ68" s="1001">
        <v>0</v>
      </c>
      <c r="WK68" s="1001">
        <v>10</v>
      </c>
      <c r="WL68" s="1001">
        <v>0</v>
      </c>
      <c r="WM68" s="1001">
        <v>2</v>
      </c>
      <c r="WN68" s="1001">
        <v>29.07</v>
      </c>
      <c r="WO68" s="1001">
        <v>44</v>
      </c>
      <c r="WP68" s="1001">
        <v>0</v>
      </c>
      <c r="WQ68" s="1001">
        <v>19</v>
      </c>
      <c r="WR68" s="1001">
        <v>0</v>
      </c>
      <c r="WS68" s="1001">
        <v>31</v>
      </c>
      <c r="WT68" s="1001">
        <v>0</v>
      </c>
      <c r="WU68" s="1001">
        <v>25</v>
      </c>
      <c r="WV68" s="1001">
        <v>0</v>
      </c>
      <c r="WW68" s="1001">
        <v>12</v>
      </c>
      <c r="WX68" s="1001">
        <v>5.81</v>
      </c>
      <c r="WY68" s="1001">
        <v>30</v>
      </c>
      <c r="WZ68" s="753">
        <v>317.02</v>
      </c>
      <c r="XA68" s="738">
        <v>21</v>
      </c>
      <c r="XB68" s="753">
        <v>517.24</v>
      </c>
      <c r="XC68" s="753">
        <v>33</v>
      </c>
      <c r="XD68" s="753">
        <v>17.440000000000001</v>
      </c>
      <c r="XE68" s="738">
        <v>37</v>
      </c>
      <c r="XF68" s="753">
        <v>0</v>
      </c>
      <c r="XG68" s="753">
        <v>23</v>
      </c>
      <c r="XH68" s="753">
        <v>0</v>
      </c>
      <c r="XI68" s="738">
        <v>28</v>
      </c>
      <c r="XJ68" s="753">
        <v>166.85</v>
      </c>
      <c r="XK68" s="738">
        <v>38</v>
      </c>
      <c r="XL68" s="753">
        <v>383.72</v>
      </c>
      <c r="XM68" s="738">
        <v>15</v>
      </c>
      <c r="XN68" s="751"/>
      <c r="XO68" s="755"/>
      <c r="XP68" s="761"/>
      <c r="XQ68" s="751"/>
      <c r="XR68" s="755"/>
      <c r="XS68" s="761"/>
      <c r="XT68" s="751"/>
      <c r="XU68" s="751"/>
      <c r="XV68" s="753"/>
      <c r="XW68" s="751"/>
      <c r="XX68" s="1170">
        <v>205</v>
      </c>
      <c r="XY68" s="1175">
        <v>1.9512195121951219</v>
      </c>
      <c r="XZ68" s="1171">
        <f t="shared" si="75"/>
        <v>31</v>
      </c>
      <c r="YA68" s="751">
        <v>534</v>
      </c>
      <c r="YB68" s="761">
        <v>19.662921348314608</v>
      </c>
      <c r="YC68" s="751">
        <f t="shared" si="76"/>
        <v>16</v>
      </c>
      <c r="YD68" s="755">
        <v>615</v>
      </c>
      <c r="YE68" s="761">
        <v>7.1065989847715745</v>
      </c>
      <c r="YF68" s="751">
        <f t="shared" si="77"/>
        <v>32</v>
      </c>
      <c r="YG68" s="738">
        <v>551</v>
      </c>
      <c r="YH68" s="1100">
        <v>8.5299455535390205</v>
      </c>
      <c r="YI68" s="751">
        <f t="shared" si="78"/>
        <v>41</v>
      </c>
      <c r="YJ68" s="755">
        <v>615</v>
      </c>
      <c r="YK68" s="753">
        <v>26.395939086294419</v>
      </c>
      <c r="YL68" s="751">
        <f t="shared" si="79"/>
        <v>62</v>
      </c>
      <c r="YM68" s="738">
        <v>551</v>
      </c>
      <c r="YN68" s="753">
        <v>27.586206896551722</v>
      </c>
      <c r="YO68" s="751">
        <f t="shared" si="80"/>
        <v>65</v>
      </c>
      <c r="YP68" s="1179">
        <v>25</v>
      </c>
      <c r="YQ68" s="1100">
        <v>25</v>
      </c>
      <c r="YR68" s="1100">
        <v>0</v>
      </c>
      <c r="YS68" s="1100">
        <v>0</v>
      </c>
      <c r="YT68" s="1100">
        <v>0</v>
      </c>
      <c r="YU68" s="1100">
        <v>0</v>
      </c>
      <c r="YV68" s="1100">
        <v>25</v>
      </c>
      <c r="YW68" s="1100">
        <v>0</v>
      </c>
      <c r="YX68" s="1100">
        <v>0</v>
      </c>
      <c r="YY68" s="1100">
        <v>50</v>
      </c>
      <c r="YZ68" s="1100">
        <v>0</v>
      </c>
      <c r="ZA68" s="1189">
        <v>4</v>
      </c>
      <c r="ZB68" s="1000">
        <v>41</v>
      </c>
      <c r="ZC68" s="1000">
        <v>12</v>
      </c>
      <c r="ZD68" s="1000">
        <v>15</v>
      </c>
      <c r="ZE68" s="1000">
        <v>7.0000000000000009</v>
      </c>
      <c r="ZF68" s="1000">
        <v>6</v>
      </c>
      <c r="ZG68" s="1000">
        <v>15</v>
      </c>
      <c r="ZH68" s="1000">
        <v>13</v>
      </c>
      <c r="ZI68" s="1000">
        <v>7.0000000000000009</v>
      </c>
      <c r="ZJ68" s="1000">
        <v>48</v>
      </c>
      <c r="ZK68" s="1000">
        <v>13</v>
      </c>
      <c r="ZL68" s="1000">
        <v>5</v>
      </c>
      <c r="ZM68" s="738">
        <v>100</v>
      </c>
      <c r="ZN68" s="755" t="s">
        <v>1650</v>
      </c>
      <c r="ZO68" s="751" t="s">
        <v>1650</v>
      </c>
      <c r="ZP68" s="751" t="s">
        <v>1633</v>
      </c>
      <c r="ZQ68" s="751" t="s">
        <v>1650</v>
      </c>
      <c r="ZR68" s="751" t="s">
        <v>1650</v>
      </c>
      <c r="ZS68" s="751" t="s">
        <v>1633</v>
      </c>
      <c r="ZT68" s="751">
        <v>2</v>
      </c>
      <c r="ZU68" s="751">
        <v>2</v>
      </c>
      <c r="ZV68" s="751">
        <v>-1</v>
      </c>
      <c r="ZW68" s="751">
        <v>2</v>
      </c>
      <c r="ZX68" s="751">
        <v>2</v>
      </c>
      <c r="ZY68" s="751">
        <v>-1</v>
      </c>
      <c r="ZZ68" s="751">
        <f t="shared" si="81"/>
        <v>6</v>
      </c>
      <c r="AAA68" s="751">
        <f t="shared" si="82"/>
        <v>21</v>
      </c>
      <c r="AAB68" s="756" t="s">
        <v>31</v>
      </c>
      <c r="AAC68" s="753" t="s">
        <v>31</v>
      </c>
      <c r="AAD68" s="753" t="s">
        <v>1635</v>
      </c>
      <c r="AAE68" s="753" t="s">
        <v>31</v>
      </c>
      <c r="AAF68" s="753" t="s">
        <v>31</v>
      </c>
      <c r="AAG68" s="753" t="s">
        <v>1635</v>
      </c>
      <c r="AAH68" s="755">
        <v>1</v>
      </c>
      <c r="AAI68" s="751">
        <v>2</v>
      </c>
      <c r="AAJ68" s="751">
        <v>1</v>
      </c>
      <c r="AAK68" s="751">
        <v>3</v>
      </c>
      <c r="AAL68" s="751">
        <v>1</v>
      </c>
      <c r="AAM68" s="995">
        <v>1</v>
      </c>
      <c r="AAN68" s="3640">
        <v>0.58072009291521487</v>
      </c>
      <c r="AAO68" s="3641">
        <f t="shared" si="83"/>
        <v>44</v>
      </c>
      <c r="AAP68" s="3642">
        <v>1.1614401858304297</v>
      </c>
      <c r="AAQ68" s="3641">
        <f t="shared" si="84"/>
        <v>20</v>
      </c>
      <c r="AAR68" s="3642">
        <v>0.58072009291521487</v>
      </c>
      <c r="AAS68" s="3641">
        <f t="shared" si="85"/>
        <v>20</v>
      </c>
      <c r="AAT68" s="3642">
        <v>1.7421602787456445</v>
      </c>
      <c r="AAU68" s="3641">
        <f t="shared" si="86"/>
        <v>26</v>
      </c>
      <c r="AAV68" s="3642">
        <v>0.58072009291521487</v>
      </c>
      <c r="AAW68" s="3641">
        <f t="shared" si="87"/>
        <v>35</v>
      </c>
      <c r="AAX68" s="3642">
        <v>0.58072009291521487</v>
      </c>
      <c r="AAY68" s="3641">
        <f t="shared" si="88"/>
        <v>31</v>
      </c>
      <c r="AAZ68" s="997">
        <v>2</v>
      </c>
      <c r="ABA68" s="738">
        <v>1</v>
      </c>
      <c r="ABB68" s="738">
        <v>1</v>
      </c>
      <c r="ABC68" s="3639">
        <v>1.1614401858304297</v>
      </c>
      <c r="ABD68" s="3641">
        <f t="shared" si="89"/>
        <v>13</v>
      </c>
      <c r="ABE68" s="3638">
        <v>0.58072009291521487</v>
      </c>
      <c r="ABF68" s="3641">
        <f t="shared" si="89"/>
        <v>11</v>
      </c>
      <c r="ABG68" s="3638">
        <v>0.58072009291521487</v>
      </c>
      <c r="ABH68" s="3643">
        <f t="shared" si="89"/>
        <v>11</v>
      </c>
      <c r="ABI68" s="997">
        <v>1</v>
      </c>
      <c r="ABJ68" s="766">
        <v>0.59311981020166082</v>
      </c>
      <c r="ABK68" s="751">
        <f t="shared" si="90"/>
        <v>11</v>
      </c>
      <c r="ABL68" s="756" t="s">
        <v>106</v>
      </c>
      <c r="ABM68" s="753" t="s">
        <v>106</v>
      </c>
      <c r="ABN68" s="751">
        <v>3</v>
      </c>
      <c r="ABO68" s="751">
        <v>3</v>
      </c>
      <c r="ABP68" s="751">
        <f t="shared" si="91"/>
        <v>6</v>
      </c>
      <c r="ABQ68" s="751">
        <f t="shared" si="92"/>
        <v>1</v>
      </c>
      <c r="ABR68" s="1203" t="s">
        <v>1632</v>
      </c>
      <c r="ABS68" s="1204" t="s">
        <v>1632</v>
      </c>
      <c r="ABT68" s="1204" t="s">
        <v>1632</v>
      </c>
      <c r="ABU68" s="1204" t="s">
        <v>1625</v>
      </c>
      <c r="ABV68" s="761">
        <v>5</v>
      </c>
      <c r="ABW68" s="761">
        <v>5</v>
      </c>
      <c r="ABX68" s="761">
        <v>5</v>
      </c>
      <c r="ABY68" s="761">
        <v>0</v>
      </c>
      <c r="ABZ68" s="751">
        <f t="shared" si="93"/>
        <v>15</v>
      </c>
      <c r="ACA68" s="751">
        <f t="shared" si="94"/>
        <v>20</v>
      </c>
      <c r="ACB68" s="998" t="s">
        <v>1632</v>
      </c>
      <c r="ACC68" s="761" t="s">
        <v>1632</v>
      </c>
      <c r="ACD68" s="761" t="s">
        <v>1632</v>
      </c>
      <c r="ACE68" s="761" t="s">
        <v>1632</v>
      </c>
      <c r="ACF68" s="761">
        <v>5</v>
      </c>
      <c r="ACG68" s="761">
        <v>5</v>
      </c>
      <c r="ACH68" s="761">
        <v>5</v>
      </c>
      <c r="ACI68" s="761">
        <v>5</v>
      </c>
      <c r="ACJ68" s="751">
        <f t="shared" si="95"/>
        <v>20</v>
      </c>
      <c r="ACK68" s="751">
        <f t="shared" si="96"/>
        <v>1</v>
      </c>
      <c r="ACL68" s="997">
        <v>10</v>
      </c>
      <c r="ACM68" s="751">
        <v>1507</v>
      </c>
      <c r="ACN68" s="1091">
        <v>37.802</v>
      </c>
      <c r="ACO68" s="751">
        <v>1</v>
      </c>
      <c r="ACP68" s="1091">
        <v>1.1000000000000001</v>
      </c>
      <c r="ACQ68" s="751">
        <v>1</v>
      </c>
      <c r="ACR68" s="997">
        <v>92.2</v>
      </c>
      <c r="ACS68" s="1092">
        <v>6</v>
      </c>
      <c r="ACT68" s="998" t="s">
        <v>1632</v>
      </c>
      <c r="ACU68" s="761" t="s">
        <v>1625</v>
      </c>
      <c r="ACV68" s="761" t="s">
        <v>1625</v>
      </c>
      <c r="ACW68" s="761" t="s">
        <v>1625</v>
      </c>
      <c r="ACX68" s="761">
        <v>5</v>
      </c>
      <c r="ACY68" s="761">
        <v>0</v>
      </c>
      <c r="ACZ68" s="761">
        <v>0</v>
      </c>
      <c r="ADA68" s="761">
        <v>0</v>
      </c>
      <c r="ADB68" s="751">
        <f t="shared" si="97"/>
        <v>5</v>
      </c>
      <c r="ADC68" s="751">
        <f t="shared" si="98"/>
        <v>9</v>
      </c>
      <c r="ADD68" s="999" t="s">
        <v>1632</v>
      </c>
      <c r="ADE68" s="1000" t="s">
        <v>1632</v>
      </c>
      <c r="ADF68" s="1000" t="s">
        <v>1625</v>
      </c>
      <c r="ADG68" s="1000" t="s">
        <v>1625</v>
      </c>
      <c r="ADH68" s="1000">
        <v>5</v>
      </c>
      <c r="ADI68" s="1000">
        <v>5</v>
      </c>
      <c r="ADJ68" s="1000">
        <v>0</v>
      </c>
      <c r="ADK68" s="1000">
        <v>0</v>
      </c>
      <c r="ADL68" s="751">
        <f t="shared" si="99"/>
        <v>10</v>
      </c>
      <c r="ADM68" s="751">
        <f t="shared" si="100"/>
        <v>40</v>
      </c>
      <c r="ADN68" s="1170">
        <v>1</v>
      </c>
      <c r="ADO68" s="1171">
        <v>235</v>
      </c>
      <c r="ADP68" s="1171">
        <v>1880</v>
      </c>
      <c r="ADQ68" s="1001">
        <v>235</v>
      </c>
      <c r="ADR68" s="1001">
        <v>1880</v>
      </c>
      <c r="ADS68" s="1001">
        <v>1117.0528817587642</v>
      </c>
      <c r="ADT68" s="1001">
        <v>7</v>
      </c>
      <c r="ADU68" s="1001">
        <v>1</v>
      </c>
      <c r="ADV68" s="1001">
        <v>14.625</v>
      </c>
      <c r="ADW68" s="1001">
        <v>117</v>
      </c>
      <c r="ADX68" s="1001">
        <v>14.625</v>
      </c>
      <c r="ADY68" s="1001">
        <v>117</v>
      </c>
      <c r="ADZ68" s="1001">
        <v>69.518716577540104</v>
      </c>
      <c r="AEA68" s="1001">
        <v>35</v>
      </c>
      <c r="AEB68" s="1001">
        <v>2</v>
      </c>
      <c r="AEC68" s="1001">
        <v>249.625</v>
      </c>
      <c r="AED68" s="1001">
        <v>1997</v>
      </c>
      <c r="AEE68" s="1001">
        <v>124.8125</v>
      </c>
      <c r="AEF68" s="1001">
        <v>998.5</v>
      </c>
      <c r="AEG68" s="1001">
        <v>1186.5715983363043</v>
      </c>
      <c r="AEH68" s="754">
        <v>14</v>
      </c>
      <c r="AEI68" s="751"/>
      <c r="AEJ68" s="751"/>
      <c r="AEK68" s="751"/>
      <c r="AEL68" s="751"/>
      <c r="AEM68" s="751">
        <v>1580</v>
      </c>
      <c r="AEN68" s="751">
        <v>1136</v>
      </c>
      <c r="AEO68" s="1001">
        <v>99</v>
      </c>
      <c r="AEP68" s="1100">
        <v>8.714788732394366</v>
      </c>
      <c r="AEQ68" s="1001">
        <v>30</v>
      </c>
      <c r="AER68" s="1001">
        <v>70</v>
      </c>
      <c r="AES68" s="1001">
        <v>70.707070707070713</v>
      </c>
      <c r="AET68" s="1100">
        <v>3.7285714285714286</v>
      </c>
      <c r="AEU68" s="1001">
        <v>26</v>
      </c>
      <c r="AEV68" s="1001">
        <v>12</v>
      </c>
      <c r="AEW68" s="1001">
        <v>111</v>
      </c>
      <c r="AEX68" s="1001">
        <v>10.810810810810811</v>
      </c>
      <c r="AEY68" s="1001">
        <v>51</v>
      </c>
      <c r="AEZ68" s="1669">
        <v>1136</v>
      </c>
      <c r="AFA68" s="1670">
        <v>2.1452464788732395</v>
      </c>
      <c r="AFB68" s="1669">
        <f t="shared" si="101"/>
        <v>63</v>
      </c>
      <c r="AFC68" s="1171">
        <v>17</v>
      </c>
      <c r="AFD68" s="1100">
        <v>11.76470588235294</v>
      </c>
      <c r="AFE68" s="1001">
        <f t="shared" si="102"/>
        <v>32</v>
      </c>
      <c r="AFF68" s="751">
        <v>104</v>
      </c>
      <c r="AFG68" s="1000">
        <v>21.153846153846153</v>
      </c>
      <c r="AFH68" s="738">
        <f t="shared" si="103"/>
        <v>41</v>
      </c>
      <c r="AFI68" s="1001">
        <v>81</v>
      </c>
      <c r="AFJ68" s="751">
        <v>18</v>
      </c>
      <c r="AFK68" s="1000">
        <v>22.222222222222221</v>
      </c>
      <c r="AFL68" s="738">
        <f t="shared" si="104"/>
        <v>51</v>
      </c>
      <c r="AFM68" s="746">
        <v>58</v>
      </c>
      <c r="AFN68" s="1004">
        <v>0</v>
      </c>
      <c r="AFO68" s="759">
        <v>0</v>
      </c>
      <c r="AFP68" s="994">
        <f t="shared" si="105"/>
        <v>37</v>
      </c>
      <c r="AFQ68" s="751">
        <v>57</v>
      </c>
      <c r="AFR68" s="738">
        <f t="shared" si="105"/>
        <v>30</v>
      </c>
      <c r="AFS68" s="751" t="s">
        <v>31</v>
      </c>
      <c r="AFT68" s="751" t="s">
        <v>31</v>
      </c>
      <c r="AFU68" s="1000" t="s">
        <v>31</v>
      </c>
      <c r="AFV68" s="738" t="str">
        <f t="shared" si="106"/>
        <v>-</v>
      </c>
      <c r="AFW68" s="751" t="s">
        <v>31</v>
      </c>
      <c r="AFX68" s="751" t="s">
        <v>31</v>
      </c>
      <c r="AFY68" s="753" t="s">
        <v>31</v>
      </c>
      <c r="AFZ68" s="738" t="str">
        <f t="shared" si="107"/>
        <v>-</v>
      </c>
      <c r="AGA68" s="753">
        <v>39.622641509433961</v>
      </c>
      <c r="AGB68" s="753">
        <v>28.30188679245283</v>
      </c>
      <c r="AGC68" s="753">
        <v>15.09433962264151</v>
      </c>
      <c r="AGD68" s="753">
        <v>7.5471698113207548</v>
      </c>
      <c r="AGE68" s="753">
        <v>7.5471698113207548</v>
      </c>
      <c r="AGF68" s="753">
        <v>0</v>
      </c>
      <c r="AGG68" s="753">
        <v>1.8867924528301887</v>
      </c>
      <c r="AGH68" s="753">
        <v>0</v>
      </c>
      <c r="AGI68" s="753">
        <v>0</v>
      </c>
      <c r="AGJ68" s="751">
        <v>21</v>
      </c>
      <c r="AGK68" s="751">
        <v>15</v>
      </c>
      <c r="AGL68" s="751">
        <v>8</v>
      </c>
      <c r="AGM68" s="751">
        <v>4</v>
      </c>
      <c r="AGN68" s="751">
        <v>4</v>
      </c>
      <c r="AGO68" s="751">
        <v>0</v>
      </c>
      <c r="AGP68" s="751">
        <v>1</v>
      </c>
      <c r="AGQ68" s="751">
        <v>0</v>
      </c>
      <c r="AGR68" s="751">
        <v>0</v>
      </c>
      <c r="AGS68" s="751">
        <v>53</v>
      </c>
      <c r="AGT68" s="753" t="s">
        <v>31</v>
      </c>
      <c r="AGU68" s="753" t="s">
        <v>31</v>
      </c>
      <c r="AGV68" s="753" t="s">
        <v>31</v>
      </c>
      <c r="AGW68" s="753" t="s">
        <v>31</v>
      </c>
      <c r="AGX68" s="753" t="s">
        <v>31</v>
      </c>
      <c r="AGY68" s="753" t="s">
        <v>31</v>
      </c>
      <c r="AGZ68" s="753" t="s">
        <v>31</v>
      </c>
      <c r="AHA68" s="753" t="s">
        <v>31</v>
      </c>
      <c r="AHB68" s="753" t="s">
        <v>31</v>
      </c>
      <c r="AHC68" s="751">
        <v>0</v>
      </c>
      <c r="AHD68" s="751">
        <v>0</v>
      </c>
      <c r="AHE68" s="751">
        <v>0</v>
      </c>
      <c r="AHF68" s="751">
        <v>0</v>
      </c>
      <c r="AHG68" s="751">
        <v>0</v>
      </c>
      <c r="AHH68" s="751">
        <v>0</v>
      </c>
      <c r="AHI68" s="751">
        <v>0</v>
      </c>
      <c r="AHJ68" s="751">
        <v>0</v>
      </c>
      <c r="AHK68" s="751">
        <v>0</v>
      </c>
      <c r="AHL68" s="751">
        <v>0</v>
      </c>
      <c r="AHM68" s="753" t="s">
        <v>31</v>
      </c>
      <c r="AHN68" s="753" t="s">
        <v>31</v>
      </c>
      <c r="AHO68" s="753" t="s">
        <v>31</v>
      </c>
      <c r="AHP68" s="753" t="s">
        <v>31</v>
      </c>
      <c r="AHQ68" s="753" t="s">
        <v>31</v>
      </c>
      <c r="AHR68" s="753" t="s">
        <v>31</v>
      </c>
      <c r="AHS68" s="753" t="s">
        <v>31</v>
      </c>
      <c r="AHT68" s="753" t="s">
        <v>31</v>
      </c>
      <c r="AHU68" s="753" t="s">
        <v>31</v>
      </c>
      <c r="AHV68" s="751">
        <v>0</v>
      </c>
      <c r="AHW68" s="751">
        <v>0</v>
      </c>
      <c r="AHX68" s="751">
        <v>0</v>
      </c>
      <c r="AHY68" s="751">
        <v>0</v>
      </c>
      <c r="AHZ68" s="751">
        <v>0</v>
      </c>
      <c r="AIA68" s="751">
        <v>0</v>
      </c>
      <c r="AIB68" s="751">
        <v>0</v>
      </c>
      <c r="AIC68" s="751">
        <v>0</v>
      </c>
      <c r="AID68" s="751">
        <v>0</v>
      </c>
      <c r="AIE68" s="751">
        <v>0</v>
      </c>
      <c r="AIF68" s="753" t="s">
        <v>1648</v>
      </c>
      <c r="AIG68" s="753" t="s">
        <v>1623</v>
      </c>
      <c r="AIH68" s="749">
        <v>5</v>
      </c>
      <c r="AII68" s="993">
        <f t="shared" si="108"/>
        <v>30</v>
      </c>
      <c r="AIJ68" s="742" t="s">
        <v>1625</v>
      </c>
      <c r="AIK68" s="742" t="s">
        <v>1625</v>
      </c>
      <c r="AIL68" s="742" t="s">
        <v>1625</v>
      </c>
      <c r="AIM68" s="740" t="s">
        <v>1626</v>
      </c>
      <c r="AIN68" s="753" t="s">
        <v>1626</v>
      </c>
      <c r="AIO68" s="753" t="s">
        <v>1627</v>
      </c>
      <c r="AIP68" s="753" t="s">
        <v>1627</v>
      </c>
      <c r="AIQ68" s="753" t="s">
        <v>1627</v>
      </c>
      <c r="AIR68" s="753" t="s">
        <v>1625</v>
      </c>
      <c r="AIS68" s="753" t="s">
        <v>1685</v>
      </c>
      <c r="AIT68" s="753" t="s">
        <v>1641</v>
      </c>
      <c r="AIU68" s="753" t="s">
        <v>1642</v>
      </c>
      <c r="AIV68" s="753" t="s">
        <v>1832</v>
      </c>
      <c r="AIW68" s="738">
        <v>17</v>
      </c>
      <c r="AIX68" s="738">
        <v>1</v>
      </c>
      <c r="AIY68" s="1000">
        <v>5.8</v>
      </c>
      <c r="AIZ68" s="738">
        <v>0</v>
      </c>
      <c r="AJA68" s="753">
        <v>0</v>
      </c>
      <c r="AJB68" s="738">
        <f t="shared" si="109"/>
        <v>26</v>
      </c>
      <c r="AJC68" s="753">
        <v>0</v>
      </c>
      <c r="AJD68" s="993">
        <f t="shared" si="110"/>
        <v>25</v>
      </c>
      <c r="AJE68" s="753" t="s">
        <v>1625</v>
      </c>
      <c r="AJF68" s="753" t="s">
        <v>1625</v>
      </c>
      <c r="AJG68" s="753" t="s">
        <v>1625</v>
      </c>
      <c r="AJH68" s="753" t="s">
        <v>1625</v>
      </c>
      <c r="AJI68" s="753">
        <v>24.9</v>
      </c>
      <c r="AJJ68" s="738">
        <f t="shared" si="111"/>
        <v>13</v>
      </c>
      <c r="AJK68" s="751">
        <v>1</v>
      </c>
      <c r="AJL68" s="753">
        <v>0</v>
      </c>
      <c r="AJM68" s="738">
        <f t="shared" si="112"/>
        <v>39</v>
      </c>
      <c r="AJN68" s="751">
        <v>0</v>
      </c>
      <c r="AJO68" s="753">
        <v>0</v>
      </c>
      <c r="AJP68" s="738">
        <f t="shared" si="113"/>
        <v>17</v>
      </c>
      <c r="AJQ68" s="751">
        <v>0</v>
      </c>
      <c r="AJR68" s="753">
        <v>0</v>
      </c>
      <c r="AJS68" s="738">
        <f t="shared" si="114"/>
        <v>29</v>
      </c>
      <c r="AJT68" s="751">
        <v>0</v>
      </c>
      <c r="AJU68" s="753">
        <v>0</v>
      </c>
      <c r="AJV68" s="751">
        <v>0</v>
      </c>
      <c r="AJW68" s="753">
        <v>0</v>
      </c>
      <c r="AJX68" s="738">
        <f t="shared" si="115"/>
        <v>26</v>
      </c>
      <c r="AJY68" s="751">
        <v>0</v>
      </c>
      <c r="AJZ68" s="753">
        <v>0</v>
      </c>
      <c r="AKA68" s="738">
        <f t="shared" si="116"/>
        <v>9</v>
      </c>
      <c r="AKB68" s="751">
        <v>0</v>
      </c>
      <c r="AKC68" s="753">
        <v>24.9</v>
      </c>
      <c r="AKD68" s="738">
        <f t="shared" si="117"/>
        <v>11</v>
      </c>
      <c r="AKE68" s="751">
        <v>1</v>
      </c>
      <c r="AKF68" s="751">
        <v>67</v>
      </c>
      <c r="AKG68" s="751">
        <v>0</v>
      </c>
      <c r="AKH68" s="751">
        <v>0</v>
      </c>
      <c r="AKI68" s="751">
        <v>0</v>
      </c>
      <c r="AKJ68" s="751">
        <v>0</v>
      </c>
      <c r="AKK68" s="751">
        <v>67</v>
      </c>
      <c r="AKL68" s="751">
        <v>0</v>
      </c>
      <c r="AKM68" s="751">
        <v>18</v>
      </c>
      <c r="AKN68" s="751">
        <v>0</v>
      </c>
      <c r="AKO68" s="751">
        <v>18</v>
      </c>
      <c r="AKP68" s="753">
        <v>0.17399999999999999</v>
      </c>
      <c r="AKQ68" s="738">
        <f t="shared" si="118"/>
        <v>20</v>
      </c>
      <c r="AKR68" s="753">
        <v>2.9000000000000001E-2</v>
      </c>
      <c r="AKS68" s="738">
        <f t="shared" si="118"/>
        <v>39</v>
      </c>
      <c r="AKT68" s="753" t="s">
        <v>31</v>
      </c>
      <c r="AKU68" s="738" t="str">
        <f t="shared" si="127"/>
        <v>-</v>
      </c>
      <c r="AKV68" s="753" t="s">
        <v>31</v>
      </c>
      <c r="AKW68" s="738" t="str">
        <f t="shared" si="128"/>
        <v>-</v>
      </c>
      <c r="AKX68" s="753" t="s">
        <v>31</v>
      </c>
      <c r="AKY68" s="753">
        <v>0.20300000000000001</v>
      </c>
      <c r="AKZ68" s="753" t="s">
        <v>31</v>
      </c>
      <c r="ALA68" s="738" t="str">
        <f t="shared" si="129"/>
        <v>-</v>
      </c>
      <c r="ALB68" s="753">
        <v>4.7E-2</v>
      </c>
      <c r="ALC68" s="738">
        <f t="shared" si="130"/>
        <v>13</v>
      </c>
      <c r="ALD68" s="753" t="s">
        <v>31</v>
      </c>
      <c r="ALE68" s="738" t="str">
        <f t="shared" si="131"/>
        <v>-</v>
      </c>
      <c r="ALF68" s="753">
        <v>4.7E-2</v>
      </c>
      <c r="ALG68" s="753"/>
      <c r="ALH68" s="1706">
        <v>43.64483561998447</v>
      </c>
      <c r="ALI68" s="754">
        <v>84</v>
      </c>
      <c r="ALJ68" s="754">
        <v>22</v>
      </c>
      <c r="ALK68" s="754">
        <v>1683</v>
      </c>
      <c r="ALL68" s="754">
        <v>49.910873440285208</v>
      </c>
      <c r="ALM68" s="754">
        <v>13.071895424836601</v>
      </c>
      <c r="ALN68" s="754">
        <v>72</v>
      </c>
      <c r="ALO68" s="754">
        <v>72</v>
      </c>
    </row>
    <row r="69" spans="1:1003" ht="13" x14ac:dyDescent="0.2">
      <c r="A69" s="735" t="s">
        <v>1836</v>
      </c>
      <c r="B69" s="736" t="s">
        <v>1837</v>
      </c>
      <c r="C69" s="736" t="s">
        <v>1646</v>
      </c>
      <c r="D69" s="736"/>
      <c r="E69" s="736" t="s">
        <v>1733</v>
      </c>
      <c r="F69" s="737" t="s">
        <v>1838</v>
      </c>
      <c r="G69" s="738" t="s">
        <v>1919</v>
      </c>
      <c r="H69" s="739">
        <v>188</v>
      </c>
      <c r="I69" s="742">
        <v>7.23</v>
      </c>
      <c r="J69" s="738">
        <f t="shared" si="9"/>
        <v>27</v>
      </c>
      <c r="K69" s="741">
        <v>220</v>
      </c>
      <c r="L69" s="742">
        <v>6.99</v>
      </c>
      <c r="M69" s="750">
        <f t="shared" si="10"/>
        <v>62</v>
      </c>
      <c r="N69" s="753">
        <f t="shared" si="11"/>
        <v>-0.24000000000000021</v>
      </c>
      <c r="O69" s="741">
        <v>789</v>
      </c>
      <c r="P69" s="742">
        <v>6.21</v>
      </c>
      <c r="Q69" s="738">
        <f t="shared" si="120"/>
        <v>30</v>
      </c>
      <c r="R69" s="741">
        <v>578</v>
      </c>
      <c r="S69" s="742">
        <v>6.27</v>
      </c>
      <c r="T69" s="750">
        <f t="shared" si="125"/>
        <v>23</v>
      </c>
      <c r="U69" s="753">
        <f t="shared" si="12"/>
        <v>5.9999999999999609E-2</v>
      </c>
      <c r="V69" s="745">
        <v>498</v>
      </c>
      <c r="W69" s="740">
        <v>6.2188755020080322</v>
      </c>
      <c r="X69" s="741">
        <v>78</v>
      </c>
      <c r="Y69" s="743">
        <v>6.615384615384615</v>
      </c>
      <c r="Z69" s="744">
        <f t="shared" si="13"/>
        <v>19</v>
      </c>
      <c r="AA69" s="746">
        <v>372</v>
      </c>
      <c r="AB69" s="743">
        <v>6.389784946236559</v>
      </c>
      <c r="AC69" s="744">
        <f t="shared" si="14"/>
        <v>15</v>
      </c>
      <c r="AD69" s="741">
        <v>126</v>
      </c>
      <c r="AE69" s="743">
        <v>5.7142857142857144</v>
      </c>
      <c r="AF69" s="747">
        <f t="shared" si="15"/>
        <v>34</v>
      </c>
      <c r="AG69" s="748">
        <v>82.1</v>
      </c>
      <c r="AH69" s="744">
        <f t="shared" si="16"/>
        <v>11</v>
      </c>
      <c r="AI69" s="749">
        <v>84.7</v>
      </c>
      <c r="AJ69" s="744">
        <f t="shared" si="17"/>
        <v>34</v>
      </c>
      <c r="AK69" s="749">
        <v>3.6999999999999886</v>
      </c>
      <c r="AL69" s="740">
        <v>1.6000000000000085</v>
      </c>
      <c r="AM69" s="741">
        <v>80</v>
      </c>
      <c r="AN69" s="751">
        <f t="shared" si="18"/>
        <v>21</v>
      </c>
      <c r="AO69" s="750">
        <v>80</v>
      </c>
      <c r="AP69" s="751">
        <f t="shared" si="19"/>
        <v>19</v>
      </c>
      <c r="AQ69" s="741">
        <v>90</v>
      </c>
      <c r="AR69" s="750">
        <f t="shared" si="121"/>
        <v>67</v>
      </c>
      <c r="AS69" s="741">
        <v>216</v>
      </c>
      <c r="AT69" s="742">
        <v>29.629629629629626</v>
      </c>
      <c r="AU69" s="744">
        <f t="shared" si="20"/>
        <v>60</v>
      </c>
      <c r="AV69" s="741">
        <v>219</v>
      </c>
      <c r="AW69" s="742">
        <v>14.15525114155251</v>
      </c>
      <c r="AX69" s="744">
        <f t="shared" si="21"/>
        <v>47</v>
      </c>
      <c r="AY69" s="741">
        <v>208</v>
      </c>
      <c r="AZ69" s="742">
        <v>48.07692307692308</v>
      </c>
      <c r="BA69" s="744">
        <f t="shared" si="22"/>
        <v>40</v>
      </c>
      <c r="BB69" s="741">
        <v>215</v>
      </c>
      <c r="BC69" s="742">
        <v>13.953488372093023</v>
      </c>
      <c r="BD69" s="744">
        <f t="shared" si="23"/>
        <v>23</v>
      </c>
      <c r="BE69" s="741">
        <v>214</v>
      </c>
      <c r="BF69" s="742">
        <v>0.46728971962616817</v>
      </c>
      <c r="BG69" s="744">
        <f t="shared" si="24"/>
        <v>20</v>
      </c>
      <c r="BH69" s="741">
        <v>210</v>
      </c>
      <c r="BI69" s="742">
        <v>30.952380952380953</v>
      </c>
      <c r="BJ69" s="744">
        <f t="shared" si="25"/>
        <v>26</v>
      </c>
      <c r="BK69" s="741">
        <v>85</v>
      </c>
      <c r="BL69" s="742">
        <v>58.82352941176471</v>
      </c>
      <c r="BM69" s="744">
        <f t="shared" si="26"/>
        <v>53</v>
      </c>
      <c r="BN69" s="741">
        <v>85</v>
      </c>
      <c r="BO69" s="742">
        <v>83.529411764705884</v>
      </c>
      <c r="BP69" s="744">
        <f t="shared" si="27"/>
        <v>40</v>
      </c>
      <c r="BQ69" s="741">
        <v>81</v>
      </c>
      <c r="BR69" s="742">
        <v>66.666666666666657</v>
      </c>
      <c r="BS69" s="744">
        <f t="shared" si="28"/>
        <v>58</v>
      </c>
      <c r="BT69" s="741">
        <v>85</v>
      </c>
      <c r="BU69" s="742">
        <v>28.235294117647058</v>
      </c>
      <c r="BV69" s="744">
        <f t="shared" si="29"/>
        <v>11</v>
      </c>
      <c r="BW69" s="741">
        <v>76</v>
      </c>
      <c r="BX69" s="742">
        <v>2.6315789473684208</v>
      </c>
      <c r="BY69" s="744">
        <f t="shared" si="30"/>
        <v>25</v>
      </c>
      <c r="BZ69" s="741">
        <v>82</v>
      </c>
      <c r="CA69" s="742">
        <v>54.878048780487809</v>
      </c>
      <c r="CB69" s="744">
        <f t="shared" si="31"/>
        <v>37</v>
      </c>
      <c r="CC69" s="749">
        <v>12.4</v>
      </c>
      <c r="CD69" s="752">
        <f t="shared" si="32"/>
        <v>10</v>
      </c>
      <c r="CE69" s="742">
        <v>1.1000000000000001</v>
      </c>
      <c r="CF69" s="742">
        <v>6.3</v>
      </c>
      <c r="CG69" s="743">
        <v>5</v>
      </c>
      <c r="CH69" s="749">
        <v>12.2</v>
      </c>
      <c r="CI69" s="740">
        <v>12.2</v>
      </c>
      <c r="CJ69" s="753">
        <v>15.5</v>
      </c>
      <c r="CK69" s="754">
        <f t="shared" si="33"/>
        <v>15</v>
      </c>
      <c r="CL69" s="753">
        <v>1.2999999999999998</v>
      </c>
      <c r="CM69" s="753">
        <v>7.5</v>
      </c>
      <c r="CN69" s="753">
        <v>6.6999999999999993</v>
      </c>
      <c r="CO69" s="755">
        <v>46</v>
      </c>
      <c r="CP69" s="1000">
        <v>81.900000000000006</v>
      </c>
      <c r="CQ69" s="754">
        <f t="shared" si="34"/>
        <v>75</v>
      </c>
      <c r="CR69" s="751">
        <v>1</v>
      </c>
      <c r="CS69" s="1000">
        <v>70</v>
      </c>
      <c r="CT69" s="754">
        <f t="shared" si="134"/>
        <v>75</v>
      </c>
      <c r="CU69" s="751">
        <v>30</v>
      </c>
      <c r="CV69" s="753">
        <v>83.5</v>
      </c>
      <c r="CW69" s="754">
        <f t="shared" si="35"/>
        <v>55</v>
      </c>
      <c r="CX69" s="751">
        <v>15</v>
      </c>
      <c r="CY69" s="753">
        <v>79.5</v>
      </c>
      <c r="CZ69" s="754">
        <f t="shared" si="36"/>
        <v>75</v>
      </c>
      <c r="DA69" s="756">
        <v>28.571428571428569</v>
      </c>
      <c r="DB69" s="750">
        <f t="shared" si="37"/>
        <v>68</v>
      </c>
      <c r="DC69" s="751">
        <v>7</v>
      </c>
      <c r="DD69" s="757">
        <v>71.428571428571431</v>
      </c>
      <c r="DE69" s="750">
        <f t="shared" si="38"/>
        <v>53</v>
      </c>
      <c r="DF69" s="742">
        <v>0</v>
      </c>
      <c r="DG69" s="744">
        <f t="shared" si="135"/>
        <v>37</v>
      </c>
      <c r="DH69" s="749">
        <v>100</v>
      </c>
      <c r="DI69" s="744">
        <f t="shared" si="135"/>
        <v>1</v>
      </c>
      <c r="DJ69" s="742">
        <v>0</v>
      </c>
      <c r="DK69" s="744">
        <f t="shared" si="40"/>
        <v>34</v>
      </c>
      <c r="DL69" s="758">
        <v>60</v>
      </c>
      <c r="DM69" s="744">
        <f t="shared" si="41"/>
        <v>66</v>
      </c>
      <c r="DN69" s="742">
        <v>0</v>
      </c>
      <c r="DO69" s="744">
        <f t="shared" si="42"/>
        <v>60</v>
      </c>
      <c r="DP69" s="741">
        <v>191</v>
      </c>
      <c r="DQ69" s="759">
        <v>65.968586387434556</v>
      </c>
      <c r="DR69" s="744">
        <f t="shared" si="122"/>
        <v>45</v>
      </c>
      <c r="DS69" s="741">
        <v>79</v>
      </c>
      <c r="DT69" s="759">
        <v>49.367088607594937</v>
      </c>
      <c r="DU69" s="744">
        <v>21</v>
      </c>
      <c r="DV69" s="741">
        <v>182</v>
      </c>
      <c r="DW69" s="760">
        <v>62.087912087912088</v>
      </c>
      <c r="DX69" s="744">
        <v>54</v>
      </c>
      <c r="DY69" s="741">
        <v>149</v>
      </c>
      <c r="DZ69" s="1599">
        <v>0.86363636363636365</v>
      </c>
      <c r="EA69" s="752">
        <v>43</v>
      </c>
      <c r="EB69" s="760">
        <v>14.76510067114094</v>
      </c>
      <c r="EC69" s="744">
        <v>18</v>
      </c>
      <c r="ED69" s="741">
        <v>158</v>
      </c>
      <c r="EE69" s="753">
        <v>1.1756756756756757</v>
      </c>
      <c r="EF69" s="754">
        <v>54</v>
      </c>
      <c r="EG69" s="760">
        <v>23.417721518987342</v>
      </c>
      <c r="EH69" s="744">
        <v>40</v>
      </c>
      <c r="EI69" s="741">
        <v>165</v>
      </c>
      <c r="EJ69" s="753">
        <v>0.93243243243243246</v>
      </c>
      <c r="EK69" s="754">
        <v>45</v>
      </c>
      <c r="EL69" s="760">
        <v>22.424242424242426</v>
      </c>
      <c r="EM69" s="744">
        <v>58</v>
      </c>
      <c r="EN69" s="755">
        <v>149</v>
      </c>
      <c r="EO69" s="753">
        <v>0.8</v>
      </c>
      <c r="EP69" s="754">
        <v>33</v>
      </c>
      <c r="EQ69" s="761">
        <v>6.7114093959731544</v>
      </c>
      <c r="ER69" s="995">
        <v>58</v>
      </c>
      <c r="ES69" s="741">
        <v>165</v>
      </c>
      <c r="ET69" s="752">
        <v>0.65517241379310343</v>
      </c>
      <c r="EU69" s="752">
        <v>51</v>
      </c>
      <c r="EV69" s="760">
        <v>17.575757575757574</v>
      </c>
      <c r="EW69" s="744">
        <v>13</v>
      </c>
      <c r="EX69" s="751">
        <v>169</v>
      </c>
      <c r="EY69" s="752">
        <v>0.53333333333333333</v>
      </c>
      <c r="EZ69" s="752">
        <v>43</v>
      </c>
      <c r="FA69" s="761">
        <v>8.875739644970416</v>
      </c>
      <c r="FB69" s="751">
        <v>8</v>
      </c>
      <c r="FC69" s="741">
        <v>169</v>
      </c>
      <c r="FD69" s="752">
        <v>1.1333333333333333</v>
      </c>
      <c r="FE69" s="752">
        <v>5</v>
      </c>
      <c r="FF69" s="760">
        <v>8.8757396449704142</v>
      </c>
      <c r="FG69" s="744">
        <v>30</v>
      </c>
      <c r="FH69" s="741">
        <v>150</v>
      </c>
      <c r="FI69" s="752">
        <v>3.0178571428571428</v>
      </c>
      <c r="FJ69" s="752">
        <v>41</v>
      </c>
      <c r="FK69" s="760">
        <v>37.333333333333336</v>
      </c>
      <c r="FL69" s="744">
        <v>32</v>
      </c>
      <c r="FM69" s="755">
        <v>84</v>
      </c>
      <c r="FN69" s="761">
        <v>32.142857142857146</v>
      </c>
      <c r="FO69" s="751">
        <v>6</v>
      </c>
      <c r="FP69" s="741">
        <v>67</v>
      </c>
      <c r="FQ69" s="762">
        <v>1.875</v>
      </c>
      <c r="FR69" s="762">
        <v>3</v>
      </c>
      <c r="FS69" s="760">
        <v>5.9701492537313428</v>
      </c>
      <c r="FT69" s="744">
        <v>10</v>
      </c>
      <c r="FU69" s="741">
        <v>68</v>
      </c>
      <c r="FV69" s="753">
        <v>1.0625</v>
      </c>
      <c r="FW69" s="754">
        <v>44</v>
      </c>
      <c r="FX69" s="760">
        <v>11.76470588235294</v>
      </c>
      <c r="FY69" s="744">
        <v>2</v>
      </c>
      <c r="FZ69" s="741">
        <v>67</v>
      </c>
      <c r="GA69" s="753">
        <v>0.9</v>
      </c>
      <c r="GB69" s="754">
        <v>29</v>
      </c>
      <c r="GC69" s="760">
        <v>7.4626865671641784</v>
      </c>
      <c r="GD69" s="744">
        <v>38</v>
      </c>
      <c r="GE69" s="741">
        <v>65</v>
      </c>
      <c r="GF69" s="753">
        <v>0.5</v>
      </c>
      <c r="GG69" s="754">
        <v>41</v>
      </c>
      <c r="GH69" s="760">
        <v>1.5384615384615385</v>
      </c>
      <c r="GI69" s="744">
        <v>51</v>
      </c>
      <c r="GJ69" s="741">
        <v>73</v>
      </c>
      <c r="GK69" s="752">
        <v>1.2666666666666666</v>
      </c>
      <c r="GL69" s="752">
        <v>43</v>
      </c>
      <c r="GM69" s="760">
        <v>20.547945205479451</v>
      </c>
      <c r="GN69" s="744">
        <v>13</v>
      </c>
      <c r="GO69" s="741">
        <v>71</v>
      </c>
      <c r="GP69" s="752">
        <v>0.5</v>
      </c>
      <c r="GQ69" s="752">
        <v>39</v>
      </c>
      <c r="GR69" s="760">
        <v>2.8169014084507045</v>
      </c>
      <c r="GS69" s="744">
        <v>40</v>
      </c>
      <c r="GT69" s="741">
        <v>74</v>
      </c>
      <c r="GU69" s="752">
        <v>0.5</v>
      </c>
      <c r="GV69" s="752">
        <v>28</v>
      </c>
      <c r="GW69" s="760">
        <v>5.4054054054054053</v>
      </c>
      <c r="GX69" s="744">
        <v>3</v>
      </c>
      <c r="GY69" s="741">
        <v>71</v>
      </c>
      <c r="GZ69" s="752">
        <v>2.5</v>
      </c>
      <c r="HA69" s="752">
        <v>6</v>
      </c>
      <c r="HB69" s="760">
        <v>1.4084507042253522</v>
      </c>
      <c r="HC69" s="744">
        <v>23</v>
      </c>
      <c r="HD69" s="749">
        <v>33.333333333333329</v>
      </c>
      <c r="HE69" s="742">
        <v>0</v>
      </c>
      <c r="HF69" s="742">
        <v>50</v>
      </c>
      <c r="HG69" s="742">
        <v>16.666666666666664</v>
      </c>
      <c r="HH69" s="1600">
        <v>16.666666666666664</v>
      </c>
      <c r="HI69" s="1600">
        <v>0</v>
      </c>
      <c r="HJ69" s="1600">
        <v>50</v>
      </c>
      <c r="HK69" s="1600">
        <v>0</v>
      </c>
      <c r="HL69" s="1600">
        <v>66.666666666666657</v>
      </c>
      <c r="HM69" s="1601">
        <v>6</v>
      </c>
      <c r="HN69" s="749">
        <v>15.286624203821656</v>
      </c>
      <c r="HO69" s="749">
        <v>2.547770700636943</v>
      </c>
      <c r="HP69" s="749">
        <v>61.783439490445858</v>
      </c>
      <c r="HQ69" s="749">
        <v>20.382165605095544</v>
      </c>
      <c r="HR69" s="749">
        <v>8.9171974522292992</v>
      </c>
      <c r="HS69" s="749">
        <v>33.121019108280251</v>
      </c>
      <c r="HT69" s="749">
        <v>52.866242038216562</v>
      </c>
      <c r="HU69" s="749">
        <v>1.910828025477707</v>
      </c>
      <c r="HV69" s="749">
        <v>59.235668789808912</v>
      </c>
      <c r="HW69" s="1601">
        <v>157</v>
      </c>
      <c r="HX69" s="1271">
        <v>0</v>
      </c>
      <c r="HY69" s="1272">
        <v>1</v>
      </c>
      <c r="HZ69" s="1272">
        <v>0</v>
      </c>
      <c r="IA69" s="1272">
        <v>0</v>
      </c>
      <c r="IB69" s="1272">
        <v>0</v>
      </c>
      <c r="IC69" s="1272">
        <v>0</v>
      </c>
      <c r="ID69" s="1272">
        <v>0</v>
      </c>
      <c r="IE69" s="1272">
        <v>0</v>
      </c>
      <c r="IF69" s="1273">
        <v>1</v>
      </c>
      <c r="IG69" s="1274">
        <v>4</v>
      </c>
      <c r="IH69" s="1275">
        <v>3</v>
      </c>
      <c r="II69" s="1275">
        <v>8</v>
      </c>
      <c r="IJ69" s="1275">
        <v>1</v>
      </c>
      <c r="IK69" s="1275">
        <v>0</v>
      </c>
      <c r="IL69" s="1275">
        <v>0</v>
      </c>
      <c r="IM69" s="1275">
        <v>2</v>
      </c>
      <c r="IN69" s="1275">
        <v>7</v>
      </c>
      <c r="IO69" s="1273">
        <v>25</v>
      </c>
      <c r="IP69" s="1274">
        <v>4</v>
      </c>
      <c r="IQ69" s="1275">
        <v>1</v>
      </c>
      <c r="IR69" s="1275">
        <v>3</v>
      </c>
      <c r="IS69" s="1275">
        <v>2</v>
      </c>
      <c r="IT69" s="1275">
        <v>0</v>
      </c>
      <c r="IU69" s="1275">
        <v>0</v>
      </c>
      <c r="IV69" s="1275">
        <v>1</v>
      </c>
      <c r="IW69" s="1275">
        <v>1</v>
      </c>
      <c r="IX69" s="1276">
        <v>12</v>
      </c>
      <c r="IY69" s="1274">
        <v>0</v>
      </c>
      <c r="IZ69" s="1275">
        <v>100</v>
      </c>
      <c r="JA69" s="1275">
        <v>0</v>
      </c>
      <c r="JB69" s="1275">
        <v>0</v>
      </c>
      <c r="JC69" s="1275">
        <v>0</v>
      </c>
      <c r="JD69" s="1275">
        <v>0</v>
      </c>
      <c r="JE69" s="1275">
        <v>0</v>
      </c>
      <c r="JF69" s="1275">
        <v>0</v>
      </c>
      <c r="JG69" s="1276">
        <v>100</v>
      </c>
      <c r="JH69" s="1274">
        <v>16</v>
      </c>
      <c r="JI69" s="1275">
        <v>12</v>
      </c>
      <c r="JJ69" s="1275">
        <v>32</v>
      </c>
      <c r="JK69" s="1275">
        <v>4</v>
      </c>
      <c r="JL69" s="1275">
        <v>0</v>
      </c>
      <c r="JM69" s="1275">
        <v>0</v>
      </c>
      <c r="JN69" s="1275">
        <v>8</v>
      </c>
      <c r="JO69" s="1275">
        <v>28.000000000000004</v>
      </c>
      <c r="JP69" s="1276">
        <v>100</v>
      </c>
      <c r="JQ69" s="1274">
        <v>33.333333333333329</v>
      </c>
      <c r="JR69" s="1275">
        <v>8.3333333333333321</v>
      </c>
      <c r="JS69" s="1275">
        <v>25</v>
      </c>
      <c r="JT69" s="1275">
        <v>16.666666666666664</v>
      </c>
      <c r="JU69" s="1275">
        <v>0</v>
      </c>
      <c r="JV69" s="1275">
        <v>0</v>
      </c>
      <c r="JW69" s="1275">
        <v>8.3333333333333321</v>
      </c>
      <c r="JX69" s="1275">
        <v>8.3333333333333321</v>
      </c>
      <c r="JY69" s="1276">
        <v>100</v>
      </c>
      <c r="JZ69" s="758">
        <v>46.707818930041149</v>
      </c>
      <c r="KA69" s="744">
        <f t="shared" si="43"/>
        <v>54</v>
      </c>
      <c r="KB69" s="758">
        <v>72.222222222222214</v>
      </c>
      <c r="KC69" s="744">
        <f t="shared" si="43"/>
        <v>35</v>
      </c>
      <c r="KD69" s="761">
        <v>12.809472551130247</v>
      </c>
      <c r="KE69" s="751">
        <f t="shared" si="44"/>
        <v>4</v>
      </c>
      <c r="KF69" s="761">
        <v>0</v>
      </c>
      <c r="KG69" s="751">
        <f t="shared" si="44"/>
        <v>28</v>
      </c>
      <c r="KH69" s="761">
        <v>31.572769953051644</v>
      </c>
      <c r="KI69" s="751">
        <f t="shared" si="136"/>
        <v>7</v>
      </c>
      <c r="KJ69" s="761">
        <v>33.907427341227127</v>
      </c>
      <c r="KK69" s="751">
        <f t="shared" si="136"/>
        <v>4</v>
      </c>
      <c r="KL69" s="761">
        <v>14.360313315926893</v>
      </c>
      <c r="KM69" s="751">
        <f t="shared" si="46"/>
        <v>16</v>
      </c>
      <c r="KN69" s="751">
        <v>32.242225859247135</v>
      </c>
      <c r="KO69" s="751">
        <f t="shared" si="47"/>
        <v>7</v>
      </c>
      <c r="KP69" s="763">
        <v>30</v>
      </c>
      <c r="KQ69" s="754">
        <v>0</v>
      </c>
      <c r="KR69" s="754">
        <v>0</v>
      </c>
      <c r="KS69" s="754">
        <v>20</v>
      </c>
      <c r="KT69" s="754">
        <v>15</v>
      </c>
      <c r="KU69" s="764">
        <f t="shared" si="48"/>
        <v>65</v>
      </c>
      <c r="KV69" s="765">
        <f t="shared" si="49"/>
        <v>54</v>
      </c>
      <c r="KW69" s="763">
        <v>0</v>
      </c>
      <c r="KX69" s="754">
        <v>0</v>
      </c>
      <c r="KY69" s="745">
        <f t="shared" si="50"/>
        <v>0</v>
      </c>
      <c r="KZ69" s="744">
        <f t="shared" si="51"/>
        <v>37</v>
      </c>
      <c r="LA69" s="3000" t="s">
        <v>1632</v>
      </c>
      <c r="LB69" s="3001" t="s">
        <v>1625</v>
      </c>
      <c r="LC69" s="3001" t="s">
        <v>1625</v>
      </c>
      <c r="LD69" s="3001" t="s">
        <v>1625</v>
      </c>
      <c r="LE69" s="754">
        <v>10</v>
      </c>
      <c r="LF69" s="1602">
        <v>37</v>
      </c>
      <c r="LG69" s="3000" t="s">
        <v>1625</v>
      </c>
      <c r="LH69" s="3001" t="s">
        <v>1625</v>
      </c>
      <c r="LI69" s="3001" t="s">
        <v>1625</v>
      </c>
      <c r="LJ69" s="3001" t="s">
        <v>1625</v>
      </c>
      <c r="LK69" s="754">
        <v>0</v>
      </c>
      <c r="LL69" s="1602">
        <v>37</v>
      </c>
      <c r="LM69" s="3000" t="s">
        <v>1632</v>
      </c>
      <c r="LN69" s="3001" t="s">
        <v>1625</v>
      </c>
      <c r="LO69" s="3001" t="s">
        <v>1632</v>
      </c>
      <c r="LP69" s="3001" t="s">
        <v>1625</v>
      </c>
      <c r="LQ69" s="754">
        <v>30</v>
      </c>
      <c r="LR69" s="1602">
        <v>40</v>
      </c>
      <c r="LS69" s="3000" t="s">
        <v>1632</v>
      </c>
      <c r="LT69" s="3001" t="s">
        <v>1632</v>
      </c>
      <c r="LU69" s="3001" t="s">
        <v>1625</v>
      </c>
      <c r="LV69" s="3001" t="s">
        <v>1625</v>
      </c>
      <c r="LW69" s="754">
        <v>20</v>
      </c>
      <c r="LX69" s="1602">
        <v>51</v>
      </c>
      <c r="LY69" s="3000" t="s">
        <v>1625</v>
      </c>
      <c r="LZ69" s="3001" t="s">
        <v>1625</v>
      </c>
      <c r="MA69" s="3001" t="s">
        <v>1625</v>
      </c>
      <c r="MB69" s="3001" t="s">
        <v>1625</v>
      </c>
      <c r="MC69" s="754">
        <v>0</v>
      </c>
      <c r="MD69" s="1602">
        <v>69</v>
      </c>
      <c r="ME69" s="3000" t="s">
        <v>1625</v>
      </c>
      <c r="MF69" s="3001" t="s">
        <v>1632</v>
      </c>
      <c r="MG69" s="3001" t="s">
        <v>1625</v>
      </c>
      <c r="MH69" s="3001" t="s">
        <v>1625</v>
      </c>
      <c r="MI69" s="754">
        <v>10</v>
      </c>
      <c r="MJ69" s="1602">
        <v>54</v>
      </c>
      <c r="MK69" s="3000" t="s">
        <v>1632</v>
      </c>
      <c r="ML69" s="3001" t="s">
        <v>1632</v>
      </c>
      <c r="MM69" s="3001" t="s">
        <v>1625</v>
      </c>
      <c r="MN69" s="754">
        <v>30</v>
      </c>
      <c r="MO69" s="1602">
        <v>4</v>
      </c>
      <c r="MP69" s="3000" t="s">
        <v>1625</v>
      </c>
      <c r="MQ69" s="3001" t="s">
        <v>1625</v>
      </c>
      <c r="MR69" s="3001" t="s">
        <v>1625</v>
      </c>
      <c r="MS69" s="3001" t="s">
        <v>1625</v>
      </c>
      <c r="MT69" s="754">
        <v>0</v>
      </c>
      <c r="MU69" s="1602">
        <v>68</v>
      </c>
      <c r="MV69" s="3001" t="s">
        <v>1625</v>
      </c>
      <c r="MW69" s="3001" t="s">
        <v>1625</v>
      </c>
      <c r="MX69" s="3001" t="s">
        <v>1625</v>
      </c>
      <c r="MY69" s="3001" t="s">
        <v>1625</v>
      </c>
      <c r="MZ69" s="754">
        <v>0</v>
      </c>
      <c r="NA69" s="1602">
        <v>47</v>
      </c>
      <c r="NB69" s="751">
        <v>294.57</v>
      </c>
      <c r="NC69" s="751">
        <f t="shared" si="3"/>
        <v>24</v>
      </c>
      <c r="ND69" s="755">
        <v>0</v>
      </c>
      <c r="NE69" s="751">
        <v>55</v>
      </c>
      <c r="NF69" s="766">
        <v>0</v>
      </c>
      <c r="NG69" s="751">
        <v>55</v>
      </c>
      <c r="NH69" s="751">
        <v>0</v>
      </c>
      <c r="NI69" s="751">
        <v>56</v>
      </c>
      <c r="NJ69" s="766">
        <v>0</v>
      </c>
      <c r="NK69" s="751">
        <v>56</v>
      </c>
      <c r="NL69" s="751">
        <v>0</v>
      </c>
      <c r="NM69" s="751">
        <v>57</v>
      </c>
      <c r="NN69" s="3646">
        <v>0</v>
      </c>
      <c r="NO69" s="751">
        <v>57</v>
      </c>
      <c r="NP69" s="751">
        <v>1168</v>
      </c>
      <c r="NQ69" s="3350">
        <v>0</v>
      </c>
      <c r="NR69" s="3351">
        <v>0</v>
      </c>
      <c r="NS69" s="3350">
        <v>44</v>
      </c>
      <c r="NT69" s="3350">
        <v>0</v>
      </c>
      <c r="NU69" s="3352">
        <v>0</v>
      </c>
      <c r="NV69" s="3350">
        <v>44</v>
      </c>
      <c r="NW69" s="3350">
        <v>0</v>
      </c>
      <c r="NX69" s="3352">
        <v>0</v>
      </c>
      <c r="NY69" s="3350">
        <v>61</v>
      </c>
      <c r="NZ69" s="3350">
        <v>0</v>
      </c>
      <c r="OA69" s="1713">
        <v>0</v>
      </c>
      <c r="OB69" s="3350">
        <v>61</v>
      </c>
      <c r="OC69" s="755">
        <v>41</v>
      </c>
      <c r="OD69" s="3646">
        <v>35.375323554788608</v>
      </c>
      <c r="OE69" s="995">
        <v>45</v>
      </c>
      <c r="OF69" s="755" t="s">
        <v>31</v>
      </c>
      <c r="OG69" s="766" t="s">
        <v>31</v>
      </c>
      <c r="OH69" s="995" t="str">
        <f t="shared" si="52"/>
        <v>-</v>
      </c>
      <c r="OI69" s="996">
        <v>29.001721170395868</v>
      </c>
      <c r="OJ69" s="995">
        <f t="shared" si="126"/>
        <v>45</v>
      </c>
      <c r="OK69" s="1356" t="s">
        <v>3043</v>
      </c>
      <c r="OL69" s="1356" t="s">
        <v>3046</v>
      </c>
      <c r="OM69" s="1356">
        <v>62</v>
      </c>
      <c r="ON69" s="3721">
        <v>194.96855345911951</v>
      </c>
      <c r="OO69" s="1356">
        <v>8</v>
      </c>
      <c r="OP69" s="977"/>
      <c r="OQ69" s="753">
        <v>13.2</v>
      </c>
      <c r="OR69" s="753">
        <v>8.5</v>
      </c>
      <c r="OS69" s="753">
        <v>12.5</v>
      </c>
      <c r="OT69" s="753">
        <v>12.698412698412698</v>
      </c>
      <c r="OU69" s="753">
        <v>10.869565217391305</v>
      </c>
      <c r="OV69" s="753">
        <v>10.95890410958904</v>
      </c>
      <c r="OW69" s="738">
        <f t="shared" si="53"/>
        <v>50</v>
      </c>
      <c r="OX69" s="753">
        <v>11.454480337565506</v>
      </c>
      <c r="OY69" s="738">
        <f t="shared" si="53"/>
        <v>49</v>
      </c>
      <c r="OZ69" s="753">
        <v>30.2</v>
      </c>
      <c r="PA69" s="753">
        <v>35.6</v>
      </c>
      <c r="PB69" s="753">
        <v>18.8</v>
      </c>
      <c r="PC69" s="753">
        <v>38.095238095238095</v>
      </c>
      <c r="PD69" s="753">
        <v>23.913043478260871</v>
      </c>
      <c r="PE69" s="753">
        <v>19.17808219178082</v>
      </c>
      <c r="PF69" s="738">
        <f t="shared" si="54"/>
        <v>13</v>
      </c>
      <c r="PG69" s="753">
        <v>27.631060627546631</v>
      </c>
      <c r="PH69" s="738">
        <f t="shared" si="55"/>
        <v>1</v>
      </c>
      <c r="PI69" s="753">
        <v>30.136986301369859</v>
      </c>
      <c r="PJ69" s="738">
        <f t="shared" si="56"/>
        <v>19</v>
      </c>
      <c r="PK69" s="1000">
        <v>39.085540965112138</v>
      </c>
      <c r="PL69" s="738">
        <f t="shared" si="56"/>
        <v>2</v>
      </c>
      <c r="PM69" s="1000">
        <v>0</v>
      </c>
      <c r="PN69" s="1000">
        <v>0</v>
      </c>
      <c r="PO69" s="738">
        <f t="shared" si="57"/>
        <v>37</v>
      </c>
      <c r="PP69" s="753">
        <v>0</v>
      </c>
      <c r="PQ69" s="1000">
        <v>0</v>
      </c>
      <c r="PR69" s="738">
        <f t="shared" si="58"/>
        <v>24</v>
      </c>
      <c r="PS69" s="997">
        <v>210</v>
      </c>
      <c r="PT69" s="761">
        <v>44.285714285714285</v>
      </c>
      <c r="PU69" s="738">
        <v>32</v>
      </c>
      <c r="PV69" s="738">
        <v>562</v>
      </c>
      <c r="PW69" s="761">
        <v>61.743772241992879</v>
      </c>
      <c r="PX69" s="738">
        <v>24</v>
      </c>
      <c r="PY69" s="751">
        <v>201</v>
      </c>
      <c r="PZ69" s="761">
        <v>82.587064676616919</v>
      </c>
      <c r="QA69" s="738">
        <v>13</v>
      </c>
      <c r="QB69" s="997">
        <v>204</v>
      </c>
      <c r="QC69" s="751">
        <v>42.156862745098039</v>
      </c>
      <c r="QD69" s="738">
        <v>47</v>
      </c>
      <c r="QE69" s="756">
        <v>0</v>
      </c>
      <c r="QF69" s="3644">
        <v>0</v>
      </c>
      <c r="QG69" s="738">
        <v>23</v>
      </c>
      <c r="QH69" s="1364" t="s">
        <v>1627</v>
      </c>
      <c r="QI69" s="753">
        <v>76.890756302521012</v>
      </c>
      <c r="QJ69" s="753">
        <v>75.029036004645761</v>
      </c>
      <c r="QK69" s="738">
        <f t="shared" si="59"/>
        <v>57</v>
      </c>
      <c r="QL69" s="751">
        <v>1722</v>
      </c>
      <c r="QM69" s="749">
        <v>52.599009900990104</v>
      </c>
      <c r="QN69" s="742">
        <v>48.865153538050734</v>
      </c>
      <c r="QO69" s="993">
        <v>56</v>
      </c>
      <c r="QP69" s="744">
        <v>749</v>
      </c>
      <c r="QQ69" s="3554">
        <v>94.247246022031831</v>
      </c>
      <c r="QR69" s="749">
        <v>380.9</v>
      </c>
      <c r="QS69" s="993">
        <f t="shared" si="60"/>
        <v>20</v>
      </c>
      <c r="QT69" s="742">
        <v>881.1</v>
      </c>
      <c r="QU69" s="993">
        <f t="shared" si="61"/>
        <v>33</v>
      </c>
      <c r="QV69" s="742">
        <v>0</v>
      </c>
      <c r="QW69" s="993">
        <f t="shared" si="62"/>
        <v>31</v>
      </c>
      <c r="QX69" s="742">
        <v>0</v>
      </c>
      <c r="QY69" s="994">
        <f t="shared" si="63"/>
        <v>12</v>
      </c>
      <c r="QZ69" s="753">
        <v>14.07</v>
      </c>
      <c r="RA69" s="738">
        <v>4</v>
      </c>
      <c r="RB69" s="753">
        <v>439.94</v>
      </c>
      <c r="RC69" s="738">
        <v>7</v>
      </c>
      <c r="RD69" s="753">
        <v>2.44</v>
      </c>
      <c r="RE69" s="738">
        <v>5</v>
      </c>
      <c r="RF69" s="753">
        <v>0</v>
      </c>
      <c r="RG69" s="738">
        <v>32</v>
      </c>
      <c r="RH69" s="738">
        <v>2438.1999999999998</v>
      </c>
      <c r="RI69" s="993">
        <f t="shared" si="64"/>
        <v>54</v>
      </c>
      <c r="RJ69" s="753">
        <v>1236.7</v>
      </c>
      <c r="RK69" s="993">
        <f t="shared" si="64"/>
        <v>36</v>
      </c>
      <c r="RL69" s="753">
        <v>0</v>
      </c>
      <c r="RM69" s="993">
        <f t="shared" si="64"/>
        <v>46</v>
      </c>
      <c r="RN69" s="753">
        <v>0</v>
      </c>
      <c r="RO69" s="993">
        <f t="shared" si="64"/>
        <v>47</v>
      </c>
      <c r="RP69" s="753">
        <v>0</v>
      </c>
      <c r="RQ69" s="993">
        <f t="shared" si="65"/>
        <v>2</v>
      </c>
      <c r="RR69" s="753">
        <v>0</v>
      </c>
      <c r="RS69" s="993">
        <f t="shared" si="65"/>
        <v>1</v>
      </c>
      <c r="RT69" s="753">
        <v>0</v>
      </c>
      <c r="RU69" s="993">
        <f t="shared" si="65"/>
        <v>38</v>
      </c>
      <c r="RV69" s="753">
        <f t="shared" si="66"/>
        <v>0</v>
      </c>
      <c r="RW69" s="993">
        <f t="shared" si="67"/>
        <v>39</v>
      </c>
      <c r="RX69" s="753">
        <v>5</v>
      </c>
      <c r="RY69" s="753" t="s">
        <v>1632</v>
      </c>
      <c r="RZ69" s="753">
        <v>5</v>
      </c>
      <c r="SA69" s="753" t="s">
        <v>1632</v>
      </c>
      <c r="SB69" s="753">
        <v>5</v>
      </c>
      <c r="SC69" s="753" t="s">
        <v>1632</v>
      </c>
      <c r="SD69" s="753">
        <v>5</v>
      </c>
      <c r="SE69" s="753" t="s">
        <v>1632</v>
      </c>
      <c r="SF69" s="753">
        <v>0</v>
      </c>
      <c r="SG69" s="753" t="s">
        <v>1625</v>
      </c>
      <c r="SH69" s="753">
        <v>20</v>
      </c>
      <c r="SI69" s="738">
        <f t="shared" si="68"/>
        <v>17</v>
      </c>
      <c r="SJ69" s="753">
        <v>5</v>
      </c>
      <c r="SK69" s="753" t="s">
        <v>1632</v>
      </c>
      <c r="SL69" s="753">
        <v>5</v>
      </c>
      <c r="SM69" s="753" t="s">
        <v>1632</v>
      </c>
      <c r="SN69" s="753">
        <v>5</v>
      </c>
      <c r="SO69" s="753" t="s">
        <v>1632</v>
      </c>
      <c r="SP69" s="753">
        <v>5</v>
      </c>
      <c r="SQ69" s="753" t="s">
        <v>1632</v>
      </c>
      <c r="SR69" s="753">
        <v>20</v>
      </c>
      <c r="SS69" s="738">
        <f t="shared" si="69"/>
        <v>1</v>
      </c>
      <c r="ST69" s="753">
        <v>5</v>
      </c>
      <c r="SU69" s="753" t="s">
        <v>1632</v>
      </c>
      <c r="SV69" s="753">
        <v>5</v>
      </c>
      <c r="SW69" s="753" t="s">
        <v>1632</v>
      </c>
      <c r="SX69" s="753">
        <v>0</v>
      </c>
      <c r="SY69" s="753" t="s">
        <v>1625</v>
      </c>
      <c r="SZ69" s="753">
        <v>10</v>
      </c>
      <c r="TA69" s="738">
        <f t="shared" si="70"/>
        <v>27</v>
      </c>
      <c r="TB69" s="738">
        <v>10</v>
      </c>
      <c r="TC69" s="738" t="s">
        <v>1632</v>
      </c>
      <c r="TD69" s="738">
        <v>10</v>
      </c>
      <c r="TE69" s="738" t="s">
        <v>1632</v>
      </c>
      <c r="TF69" s="738">
        <v>10</v>
      </c>
      <c r="TG69" s="738" t="s">
        <v>1632</v>
      </c>
      <c r="TH69" s="738">
        <v>10</v>
      </c>
      <c r="TI69" s="738" t="s">
        <v>1632</v>
      </c>
      <c r="TJ69" s="738">
        <v>40</v>
      </c>
      <c r="TK69" s="738">
        <f t="shared" si="71"/>
        <v>1</v>
      </c>
      <c r="TL69" s="1001">
        <v>0</v>
      </c>
      <c r="TM69" s="1001">
        <v>0</v>
      </c>
      <c r="TN69" s="1001">
        <v>0</v>
      </c>
      <c r="TO69" s="1001">
        <v>0</v>
      </c>
      <c r="TP69" s="1001">
        <v>0</v>
      </c>
      <c r="TQ69" s="738">
        <f t="shared" si="72"/>
        <v>70</v>
      </c>
      <c r="TR69" s="753" t="s">
        <v>1632</v>
      </c>
      <c r="TS69" s="753" t="s">
        <v>1632</v>
      </c>
      <c r="TT69" s="753" t="s">
        <v>1632</v>
      </c>
      <c r="TU69" s="753" t="s">
        <v>1632</v>
      </c>
      <c r="TV69" s="753">
        <v>5</v>
      </c>
      <c r="TW69" s="753">
        <v>5</v>
      </c>
      <c r="TX69" s="753">
        <v>5</v>
      </c>
      <c r="TY69" s="753">
        <v>5</v>
      </c>
      <c r="TZ69" s="753">
        <v>20</v>
      </c>
      <c r="UA69" s="738">
        <f t="shared" si="73"/>
        <v>1</v>
      </c>
      <c r="UB69" s="753">
        <v>10</v>
      </c>
      <c r="UC69" s="753">
        <v>10</v>
      </c>
      <c r="UD69" s="753">
        <v>10</v>
      </c>
      <c r="UE69" s="753">
        <v>0</v>
      </c>
      <c r="UF69" s="753">
        <v>30</v>
      </c>
      <c r="UG69" s="738">
        <f t="shared" si="74"/>
        <v>11</v>
      </c>
      <c r="UH69" s="751">
        <v>0</v>
      </c>
      <c r="UI69" s="753">
        <v>0</v>
      </c>
      <c r="UJ69" s="738">
        <v>25</v>
      </c>
      <c r="UK69" s="751">
        <v>1</v>
      </c>
      <c r="UL69" s="753">
        <v>36.088054853843374</v>
      </c>
      <c r="UM69" s="738">
        <v>10</v>
      </c>
      <c r="UN69" s="751">
        <v>0</v>
      </c>
      <c r="UO69" s="753">
        <v>0</v>
      </c>
      <c r="UP69" s="738">
        <v>43</v>
      </c>
      <c r="UQ69" s="751">
        <v>0</v>
      </c>
      <c r="UR69" s="753">
        <v>0</v>
      </c>
      <c r="US69" s="738">
        <v>43</v>
      </c>
      <c r="UT69" s="753">
        <v>36.1</v>
      </c>
      <c r="UU69" s="738">
        <v>34</v>
      </c>
      <c r="UV69" s="753">
        <v>36.1</v>
      </c>
      <c r="UW69" s="738">
        <v>20</v>
      </c>
      <c r="UX69" s="1100">
        <v>0</v>
      </c>
      <c r="UY69" s="738">
        <v>42</v>
      </c>
      <c r="UZ69" s="1001">
        <v>0.114</v>
      </c>
      <c r="VA69" s="1001">
        <v>46</v>
      </c>
      <c r="VB69" s="1001">
        <v>6.9000000000000006E-2</v>
      </c>
      <c r="VC69" s="1001">
        <v>25</v>
      </c>
      <c r="VD69" s="1001">
        <v>6.0000000000000001E-3</v>
      </c>
      <c r="VE69" s="1001">
        <v>45</v>
      </c>
      <c r="VF69" s="1001">
        <v>7.0000000000000001E-3</v>
      </c>
      <c r="VG69" s="1001">
        <v>32</v>
      </c>
      <c r="VH69" s="1001">
        <v>5.0000000000000001E-3</v>
      </c>
      <c r="VI69" s="1001">
        <v>36</v>
      </c>
      <c r="VJ69" s="1001">
        <v>0.01</v>
      </c>
      <c r="VK69" s="1001">
        <v>18</v>
      </c>
      <c r="VL69" s="1001">
        <v>0</v>
      </c>
      <c r="VM69" s="1001">
        <v>7</v>
      </c>
      <c r="VN69" s="1001">
        <v>0</v>
      </c>
      <c r="VO69" s="1001">
        <v>7</v>
      </c>
      <c r="VP69" s="1001">
        <v>1</v>
      </c>
      <c r="VQ69" s="1001">
        <v>34.002040122407344</v>
      </c>
      <c r="VR69" s="1001">
        <v>68</v>
      </c>
      <c r="VS69" s="1001">
        <v>1</v>
      </c>
      <c r="VT69" s="1001">
        <v>34.002040122407344</v>
      </c>
      <c r="VU69" s="1001">
        <v>52</v>
      </c>
      <c r="VV69" s="1001">
        <v>5</v>
      </c>
      <c r="VW69" s="1001">
        <v>170.01020061203673</v>
      </c>
      <c r="VX69" s="1001">
        <v>24</v>
      </c>
      <c r="VY69" s="1001">
        <v>6</v>
      </c>
      <c r="VZ69" s="1001">
        <v>204.01224073444408</v>
      </c>
      <c r="WA69" s="1001">
        <v>7</v>
      </c>
      <c r="WB69" s="1001">
        <v>8</v>
      </c>
      <c r="WC69" s="1001">
        <v>272.01632097925875</v>
      </c>
      <c r="WD69" s="1001">
        <v>56</v>
      </c>
      <c r="WE69" s="1001">
        <v>4</v>
      </c>
      <c r="WF69" s="1001">
        <v>136.00816048962938</v>
      </c>
      <c r="WG69" s="1001">
        <v>51</v>
      </c>
      <c r="WH69" s="1001">
        <v>34.880000000000003</v>
      </c>
      <c r="WI69" s="1001">
        <v>45</v>
      </c>
      <c r="WJ69" s="1001">
        <v>0</v>
      </c>
      <c r="WK69" s="1001">
        <v>10</v>
      </c>
      <c r="WL69" s="1001">
        <v>0</v>
      </c>
      <c r="WM69" s="1001">
        <v>2</v>
      </c>
      <c r="WN69" s="1001">
        <v>29.07</v>
      </c>
      <c r="WO69" s="1001">
        <v>44</v>
      </c>
      <c r="WP69" s="1001">
        <v>0</v>
      </c>
      <c r="WQ69" s="1001">
        <v>19</v>
      </c>
      <c r="WR69" s="1001">
        <v>0</v>
      </c>
      <c r="WS69" s="1001">
        <v>31</v>
      </c>
      <c r="WT69" s="1001">
        <v>0</v>
      </c>
      <c r="WU69" s="1001">
        <v>25</v>
      </c>
      <c r="WV69" s="1001">
        <v>0</v>
      </c>
      <c r="WW69" s="1001">
        <v>12</v>
      </c>
      <c r="WX69" s="1001">
        <v>5.81</v>
      </c>
      <c r="WY69" s="1001">
        <v>30</v>
      </c>
      <c r="WZ69" s="753">
        <v>317.02</v>
      </c>
      <c r="XA69" s="738">
        <v>21</v>
      </c>
      <c r="XB69" s="753">
        <v>517.24</v>
      </c>
      <c r="XC69" s="753">
        <v>33</v>
      </c>
      <c r="XD69" s="753">
        <v>17.440000000000001</v>
      </c>
      <c r="XE69" s="738">
        <v>37</v>
      </c>
      <c r="XF69" s="753">
        <v>0</v>
      </c>
      <c r="XG69" s="753">
        <v>23</v>
      </c>
      <c r="XH69" s="753">
        <v>0</v>
      </c>
      <c r="XI69" s="738">
        <v>28</v>
      </c>
      <c r="XJ69" s="753">
        <v>166.85</v>
      </c>
      <c r="XK69" s="738">
        <v>38</v>
      </c>
      <c r="XL69" s="753">
        <v>383.72</v>
      </c>
      <c r="XM69" s="738">
        <v>15</v>
      </c>
      <c r="XN69" s="751"/>
      <c r="XO69" s="755"/>
      <c r="XP69" s="761"/>
      <c r="XQ69" s="751"/>
      <c r="XR69" s="755"/>
      <c r="XS69" s="761"/>
      <c r="XT69" s="751"/>
      <c r="XU69" s="751"/>
      <c r="XV69" s="753"/>
      <c r="XW69" s="751"/>
      <c r="XX69" s="1170">
        <v>205</v>
      </c>
      <c r="XY69" s="1175">
        <v>1.9512195121951219</v>
      </c>
      <c r="XZ69" s="1171">
        <f t="shared" si="75"/>
        <v>31</v>
      </c>
      <c r="YA69" s="751">
        <v>534</v>
      </c>
      <c r="YB69" s="761">
        <v>19.662921348314608</v>
      </c>
      <c r="YC69" s="751">
        <f t="shared" si="76"/>
        <v>16</v>
      </c>
      <c r="YD69" s="755">
        <v>615</v>
      </c>
      <c r="YE69" s="761">
        <v>7.1065989847715745</v>
      </c>
      <c r="YF69" s="751">
        <f t="shared" si="77"/>
        <v>32</v>
      </c>
      <c r="YG69" s="738">
        <v>551</v>
      </c>
      <c r="YH69" s="1100">
        <v>8.5299455535390205</v>
      </c>
      <c r="YI69" s="751">
        <f t="shared" si="78"/>
        <v>41</v>
      </c>
      <c r="YJ69" s="755">
        <v>615</v>
      </c>
      <c r="YK69" s="753">
        <v>26.395939086294419</v>
      </c>
      <c r="YL69" s="751">
        <f t="shared" si="79"/>
        <v>62</v>
      </c>
      <c r="YM69" s="738">
        <v>551</v>
      </c>
      <c r="YN69" s="753">
        <v>27.586206896551722</v>
      </c>
      <c r="YO69" s="751">
        <f t="shared" si="80"/>
        <v>65</v>
      </c>
      <c r="YP69" s="1179">
        <v>25</v>
      </c>
      <c r="YQ69" s="1100">
        <v>25</v>
      </c>
      <c r="YR69" s="1100">
        <v>0</v>
      </c>
      <c r="YS69" s="1100">
        <v>0</v>
      </c>
      <c r="YT69" s="1100">
        <v>0</v>
      </c>
      <c r="YU69" s="1100">
        <v>0</v>
      </c>
      <c r="YV69" s="1100">
        <v>25</v>
      </c>
      <c r="YW69" s="1100">
        <v>0</v>
      </c>
      <c r="YX69" s="1100">
        <v>0</v>
      </c>
      <c r="YY69" s="1100">
        <v>50</v>
      </c>
      <c r="YZ69" s="1100">
        <v>0</v>
      </c>
      <c r="ZA69" s="1189">
        <v>4</v>
      </c>
      <c r="ZB69" s="1000">
        <v>41</v>
      </c>
      <c r="ZC69" s="1000">
        <v>12</v>
      </c>
      <c r="ZD69" s="1000">
        <v>15</v>
      </c>
      <c r="ZE69" s="1000">
        <v>7.0000000000000009</v>
      </c>
      <c r="ZF69" s="1000">
        <v>6</v>
      </c>
      <c r="ZG69" s="1000">
        <v>15</v>
      </c>
      <c r="ZH69" s="1000">
        <v>13</v>
      </c>
      <c r="ZI69" s="1000">
        <v>7.0000000000000009</v>
      </c>
      <c r="ZJ69" s="1000">
        <v>48</v>
      </c>
      <c r="ZK69" s="1000">
        <v>13</v>
      </c>
      <c r="ZL69" s="1000">
        <v>5</v>
      </c>
      <c r="ZM69" s="738">
        <v>100</v>
      </c>
      <c r="ZN69" s="755" t="s">
        <v>1634</v>
      </c>
      <c r="ZO69" s="751" t="s">
        <v>1634</v>
      </c>
      <c r="ZP69" s="751" t="s">
        <v>1651</v>
      </c>
      <c r="ZQ69" s="751" t="s">
        <v>1651</v>
      </c>
      <c r="ZR69" s="751" t="s">
        <v>1634</v>
      </c>
      <c r="ZS69" s="751" t="s">
        <v>1634</v>
      </c>
      <c r="ZT69" s="751">
        <v>1</v>
      </c>
      <c r="ZU69" s="751">
        <v>1</v>
      </c>
      <c r="ZV69" s="751">
        <v>0</v>
      </c>
      <c r="ZW69" s="751">
        <v>0</v>
      </c>
      <c r="ZX69" s="751">
        <v>1</v>
      </c>
      <c r="ZY69" s="751">
        <v>1</v>
      </c>
      <c r="ZZ69" s="751">
        <f t="shared" si="81"/>
        <v>4</v>
      </c>
      <c r="AAA69" s="751">
        <f t="shared" si="82"/>
        <v>38</v>
      </c>
      <c r="AAB69" s="756" t="s">
        <v>31</v>
      </c>
      <c r="AAC69" s="753" t="s">
        <v>31</v>
      </c>
      <c r="AAD69" s="753" t="s">
        <v>31</v>
      </c>
      <c r="AAE69" s="753" t="s">
        <v>31</v>
      </c>
      <c r="AAF69" s="753" t="s">
        <v>31</v>
      </c>
      <c r="AAG69" s="753" t="s">
        <v>31</v>
      </c>
      <c r="AAH69" s="755">
        <v>1</v>
      </c>
      <c r="AAI69" s="751">
        <v>1</v>
      </c>
      <c r="AAJ69" s="751">
        <v>0</v>
      </c>
      <c r="AAK69" s="751">
        <v>0</v>
      </c>
      <c r="AAL69" s="751">
        <v>1</v>
      </c>
      <c r="AAM69" s="995">
        <v>1</v>
      </c>
      <c r="AAN69" s="3640">
        <v>3.225806451612903</v>
      </c>
      <c r="AAO69" s="3641">
        <f t="shared" si="83"/>
        <v>4</v>
      </c>
      <c r="AAP69" s="3642">
        <v>3.225806451612903</v>
      </c>
      <c r="AAQ69" s="3641">
        <f t="shared" si="84"/>
        <v>4</v>
      </c>
      <c r="AAR69" s="3642">
        <v>0</v>
      </c>
      <c r="AAS69" s="3641">
        <f t="shared" si="85"/>
        <v>54</v>
      </c>
      <c r="AAT69" s="3642">
        <v>0</v>
      </c>
      <c r="AAU69" s="3641">
        <f t="shared" si="86"/>
        <v>60</v>
      </c>
      <c r="AAV69" s="3642">
        <v>3.225806451612903</v>
      </c>
      <c r="AAW69" s="3641">
        <f t="shared" si="87"/>
        <v>5</v>
      </c>
      <c r="AAX69" s="3642">
        <v>3.225806451612903</v>
      </c>
      <c r="AAY69" s="3641">
        <f t="shared" si="88"/>
        <v>4</v>
      </c>
      <c r="AAZ69" s="997">
        <v>0</v>
      </c>
      <c r="ABA69" s="738">
        <v>0</v>
      </c>
      <c r="ABB69" s="738">
        <v>0</v>
      </c>
      <c r="ABC69" s="3639">
        <v>0</v>
      </c>
      <c r="ABD69" s="3641">
        <f t="shared" si="89"/>
        <v>58</v>
      </c>
      <c r="ABE69" s="3638">
        <v>0</v>
      </c>
      <c r="ABF69" s="3641">
        <f t="shared" si="89"/>
        <v>28</v>
      </c>
      <c r="ABG69" s="3638">
        <v>0</v>
      </c>
      <c r="ABH69" s="3643">
        <f t="shared" si="89"/>
        <v>32</v>
      </c>
      <c r="ABI69" s="997">
        <v>0</v>
      </c>
      <c r="ABJ69" s="766">
        <v>0</v>
      </c>
      <c r="ABK69" s="751">
        <f t="shared" si="90"/>
        <v>31</v>
      </c>
      <c r="ABL69" s="756" t="s">
        <v>1687</v>
      </c>
      <c r="ABM69" s="753" t="s">
        <v>1687</v>
      </c>
      <c r="ABN69" s="751">
        <v>0</v>
      </c>
      <c r="ABO69" s="751">
        <v>0</v>
      </c>
      <c r="ABP69" s="751">
        <f t="shared" si="91"/>
        <v>0</v>
      </c>
      <c r="ABQ69" s="751">
        <f t="shared" si="92"/>
        <v>53</v>
      </c>
      <c r="ABR69" s="1203" t="s">
        <v>1632</v>
      </c>
      <c r="ABS69" s="1204" t="s">
        <v>1632</v>
      </c>
      <c r="ABT69" s="1204" t="s">
        <v>1625</v>
      </c>
      <c r="ABU69" s="1204" t="s">
        <v>1625</v>
      </c>
      <c r="ABV69" s="761">
        <v>5</v>
      </c>
      <c r="ABW69" s="761">
        <v>5</v>
      </c>
      <c r="ABX69" s="761">
        <v>0</v>
      </c>
      <c r="ABY69" s="761">
        <v>0</v>
      </c>
      <c r="ABZ69" s="751">
        <f t="shared" si="93"/>
        <v>10</v>
      </c>
      <c r="ACA69" s="751">
        <f t="shared" si="94"/>
        <v>36</v>
      </c>
      <c r="ACB69" s="998" t="s">
        <v>1625</v>
      </c>
      <c r="ACC69" s="761" t="s">
        <v>1632</v>
      </c>
      <c r="ACD69" s="761" t="s">
        <v>1632</v>
      </c>
      <c r="ACE69" s="761" t="s">
        <v>1625</v>
      </c>
      <c r="ACF69" s="761">
        <v>0</v>
      </c>
      <c r="ACG69" s="761">
        <v>5</v>
      </c>
      <c r="ACH69" s="761">
        <v>5</v>
      </c>
      <c r="ACI69" s="761">
        <v>0</v>
      </c>
      <c r="ACJ69" s="751">
        <f t="shared" si="95"/>
        <v>10</v>
      </c>
      <c r="ACK69" s="751">
        <f t="shared" si="96"/>
        <v>54</v>
      </c>
      <c r="ACL69" s="997">
        <v>7</v>
      </c>
      <c r="ACM69" s="751">
        <v>293</v>
      </c>
      <c r="ACN69" s="1091">
        <v>10.825999999999999</v>
      </c>
      <c r="ACO69" s="751">
        <v>44</v>
      </c>
      <c r="ACP69" s="1091">
        <v>3.9</v>
      </c>
      <c r="ACQ69" s="751">
        <v>52</v>
      </c>
      <c r="ACR69" s="997">
        <v>36.088000000000001</v>
      </c>
      <c r="ACS69" s="1092">
        <v>44</v>
      </c>
      <c r="ACT69" s="998" t="s">
        <v>1625</v>
      </c>
      <c r="ACU69" s="761" t="s">
        <v>1625</v>
      </c>
      <c r="ACV69" s="761" t="s">
        <v>1625</v>
      </c>
      <c r="ACW69" s="761" t="s">
        <v>1625</v>
      </c>
      <c r="ACX69" s="761">
        <v>0</v>
      </c>
      <c r="ACY69" s="761">
        <v>0</v>
      </c>
      <c r="ACZ69" s="761">
        <v>0</v>
      </c>
      <c r="ADA69" s="761">
        <v>0</v>
      </c>
      <c r="ADB69" s="751">
        <f t="shared" si="97"/>
        <v>0</v>
      </c>
      <c r="ADC69" s="751">
        <f t="shared" si="98"/>
        <v>28</v>
      </c>
      <c r="ADD69" s="999" t="s">
        <v>1625</v>
      </c>
      <c r="ADE69" s="1000" t="s">
        <v>1632</v>
      </c>
      <c r="ADF69" s="1000" t="s">
        <v>1625</v>
      </c>
      <c r="ADG69" s="1000" t="s">
        <v>1625</v>
      </c>
      <c r="ADH69" s="1000">
        <v>0</v>
      </c>
      <c r="ADI69" s="1000">
        <v>5</v>
      </c>
      <c r="ADJ69" s="1000">
        <v>0</v>
      </c>
      <c r="ADK69" s="1000">
        <v>0</v>
      </c>
      <c r="ADL69" s="751">
        <f t="shared" si="99"/>
        <v>5</v>
      </c>
      <c r="ADM69" s="751">
        <f t="shared" si="100"/>
        <v>58</v>
      </c>
      <c r="ADN69" s="1170">
        <v>2</v>
      </c>
      <c r="ADO69" s="1171">
        <v>260</v>
      </c>
      <c r="ADP69" s="1171">
        <v>2080</v>
      </c>
      <c r="ADQ69" s="1001">
        <v>130</v>
      </c>
      <c r="ADR69" s="1001">
        <v>1040</v>
      </c>
      <c r="ADS69" s="1001">
        <v>1780.8219178082193</v>
      </c>
      <c r="ADT69" s="1001">
        <v>3</v>
      </c>
      <c r="ADU69" s="1001">
        <v>0</v>
      </c>
      <c r="ADV69" s="1001">
        <v>0</v>
      </c>
      <c r="ADW69" s="1001">
        <v>0</v>
      </c>
      <c r="ADX69" s="1001">
        <v>0</v>
      </c>
      <c r="ADY69" s="1001">
        <v>0</v>
      </c>
      <c r="ADZ69" s="1001">
        <v>0</v>
      </c>
      <c r="AEA69" s="1001">
        <v>50</v>
      </c>
      <c r="AEB69" s="1001">
        <v>2</v>
      </c>
      <c r="AEC69" s="1001">
        <v>260</v>
      </c>
      <c r="AED69" s="1001">
        <v>2080</v>
      </c>
      <c r="AEE69" s="1001">
        <v>130</v>
      </c>
      <c r="AEF69" s="1001">
        <v>1040</v>
      </c>
      <c r="AEG69" s="1001">
        <v>1780.8219178082193</v>
      </c>
      <c r="AEH69" s="754">
        <v>7</v>
      </c>
      <c r="AEI69" s="751"/>
      <c r="AEJ69" s="751"/>
      <c r="AEK69" s="751"/>
      <c r="AEL69" s="751"/>
      <c r="AEM69" s="751">
        <v>1580</v>
      </c>
      <c r="AEN69" s="751">
        <v>1136</v>
      </c>
      <c r="AEO69" s="1001">
        <v>99</v>
      </c>
      <c r="AEP69" s="1100">
        <v>8.714788732394366</v>
      </c>
      <c r="AEQ69" s="1001">
        <v>30</v>
      </c>
      <c r="AER69" s="1001">
        <v>70</v>
      </c>
      <c r="AES69" s="1001">
        <v>70.707070707070713</v>
      </c>
      <c r="AET69" s="1100">
        <v>3.7285714285714286</v>
      </c>
      <c r="AEU69" s="1001">
        <v>26</v>
      </c>
      <c r="AEV69" s="1001">
        <v>12</v>
      </c>
      <c r="AEW69" s="1001">
        <v>111</v>
      </c>
      <c r="AEX69" s="1001">
        <v>10.810810810810811</v>
      </c>
      <c r="AEY69" s="1001">
        <v>51</v>
      </c>
      <c r="AEZ69" s="1669">
        <v>1136</v>
      </c>
      <c r="AFA69" s="1670">
        <v>2.1452464788732395</v>
      </c>
      <c r="AFB69" s="1669">
        <f t="shared" si="101"/>
        <v>63</v>
      </c>
      <c r="AFC69" s="1171">
        <v>17</v>
      </c>
      <c r="AFD69" s="1100">
        <v>11.76470588235294</v>
      </c>
      <c r="AFE69" s="1001">
        <f t="shared" si="102"/>
        <v>32</v>
      </c>
      <c r="AFF69" s="751">
        <v>104</v>
      </c>
      <c r="AFG69" s="1000">
        <v>21.153846153846153</v>
      </c>
      <c r="AFH69" s="738">
        <f t="shared" si="103"/>
        <v>41</v>
      </c>
      <c r="AFI69" s="1001">
        <v>81</v>
      </c>
      <c r="AFJ69" s="751">
        <v>18</v>
      </c>
      <c r="AFK69" s="1000">
        <v>22.222222222222221</v>
      </c>
      <c r="AFL69" s="738">
        <f t="shared" si="104"/>
        <v>51</v>
      </c>
      <c r="AFM69" s="746">
        <v>0</v>
      </c>
      <c r="AFN69" s="1004">
        <v>0</v>
      </c>
      <c r="AFO69" s="759" t="s">
        <v>31</v>
      </c>
      <c r="AFP69" s="759" t="s">
        <v>31</v>
      </c>
      <c r="AFQ69" s="751">
        <v>57</v>
      </c>
      <c r="AFR69" s="738">
        <f t="shared" si="105"/>
        <v>30</v>
      </c>
      <c r="AFS69" s="751" t="s">
        <v>31</v>
      </c>
      <c r="AFT69" s="751" t="s">
        <v>31</v>
      </c>
      <c r="AFU69" s="1000" t="s">
        <v>31</v>
      </c>
      <c r="AFV69" s="738" t="str">
        <f t="shared" si="106"/>
        <v>-</v>
      </c>
      <c r="AFW69" s="751" t="s">
        <v>31</v>
      </c>
      <c r="AFX69" s="751" t="s">
        <v>31</v>
      </c>
      <c r="AFY69" s="753" t="s">
        <v>31</v>
      </c>
      <c r="AFZ69" s="738" t="str">
        <f t="shared" si="107"/>
        <v>-</v>
      </c>
      <c r="AGA69" s="753">
        <v>39.285714285714285</v>
      </c>
      <c r="AGB69" s="753">
        <v>25</v>
      </c>
      <c r="AGC69" s="753">
        <v>10.714285714285714</v>
      </c>
      <c r="AGD69" s="753">
        <v>3.5714285714285712</v>
      </c>
      <c r="AGE69" s="753">
        <v>10.714285714285714</v>
      </c>
      <c r="AGF69" s="753">
        <v>10.714285714285714</v>
      </c>
      <c r="AGG69" s="753">
        <v>0</v>
      </c>
      <c r="AGH69" s="753">
        <v>0</v>
      </c>
      <c r="AGI69" s="753">
        <v>0</v>
      </c>
      <c r="AGJ69" s="751">
        <v>11</v>
      </c>
      <c r="AGK69" s="751">
        <v>7</v>
      </c>
      <c r="AGL69" s="751">
        <v>3</v>
      </c>
      <c r="AGM69" s="751">
        <v>1</v>
      </c>
      <c r="AGN69" s="751">
        <v>3</v>
      </c>
      <c r="AGO69" s="751">
        <v>3</v>
      </c>
      <c r="AGP69" s="751">
        <v>0</v>
      </c>
      <c r="AGQ69" s="751">
        <v>0</v>
      </c>
      <c r="AGR69" s="751">
        <v>0</v>
      </c>
      <c r="AGS69" s="751">
        <v>28</v>
      </c>
      <c r="AGT69" s="753" t="s">
        <v>31</v>
      </c>
      <c r="AGU69" s="753" t="s">
        <v>31</v>
      </c>
      <c r="AGV69" s="753" t="s">
        <v>31</v>
      </c>
      <c r="AGW69" s="753" t="s">
        <v>31</v>
      </c>
      <c r="AGX69" s="753" t="s">
        <v>31</v>
      </c>
      <c r="AGY69" s="753" t="s">
        <v>31</v>
      </c>
      <c r="AGZ69" s="753" t="s">
        <v>31</v>
      </c>
      <c r="AHA69" s="753" t="s">
        <v>31</v>
      </c>
      <c r="AHB69" s="753" t="s">
        <v>31</v>
      </c>
      <c r="AHC69" s="751">
        <v>0</v>
      </c>
      <c r="AHD69" s="751">
        <v>0</v>
      </c>
      <c r="AHE69" s="751">
        <v>0</v>
      </c>
      <c r="AHF69" s="751">
        <v>0</v>
      </c>
      <c r="AHG69" s="751">
        <v>0</v>
      </c>
      <c r="AHH69" s="751">
        <v>0</v>
      </c>
      <c r="AHI69" s="751">
        <v>0</v>
      </c>
      <c r="AHJ69" s="751">
        <v>0</v>
      </c>
      <c r="AHK69" s="751">
        <v>0</v>
      </c>
      <c r="AHL69" s="751">
        <v>0</v>
      </c>
      <c r="AHM69" s="753" t="s">
        <v>31</v>
      </c>
      <c r="AHN69" s="753" t="s">
        <v>31</v>
      </c>
      <c r="AHO69" s="753" t="s">
        <v>31</v>
      </c>
      <c r="AHP69" s="753" t="s">
        <v>31</v>
      </c>
      <c r="AHQ69" s="753" t="s">
        <v>31</v>
      </c>
      <c r="AHR69" s="753" t="s">
        <v>31</v>
      </c>
      <c r="AHS69" s="753" t="s">
        <v>31</v>
      </c>
      <c r="AHT69" s="753" t="s">
        <v>31</v>
      </c>
      <c r="AHU69" s="753" t="s">
        <v>31</v>
      </c>
      <c r="AHV69" s="751">
        <v>0</v>
      </c>
      <c r="AHW69" s="751">
        <v>0</v>
      </c>
      <c r="AHX69" s="751">
        <v>0</v>
      </c>
      <c r="AHY69" s="751">
        <v>0</v>
      </c>
      <c r="AHZ69" s="751">
        <v>0</v>
      </c>
      <c r="AIA69" s="751">
        <v>0</v>
      </c>
      <c r="AIB69" s="751">
        <v>0</v>
      </c>
      <c r="AIC69" s="751">
        <v>0</v>
      </c>
      <c r="AID69" s="751">
        <v>0</v>
      </c>
      <c r="AIE69" s="751">
        <v>0</v>
      </c>
      <c r="AIF69" s="753" t="s">
        <v>1648</v>
      </c>
      <c r="AIG69" s="753" t="s">
        <v>1627</v>
      </c>
      <c r="AIH69" s="749">
        <v>0</v>
      </c>
      <c r="AII69" s="993">
        <f t="shared" si="108"/>
        <v>42</v>
      </c>
      <c r="AIJ69" s="742" t="s">
        <v>1625</v>
      </c>
      <c r="AIK69" s="742" t="s">
        <v>1625</v>
      </c>
      <c r="AIL69" s="742" t="s">
        <v>1625</v>
      </c>
      <c r="AIM69" s="740" t="s">
        <v>1625</v>
      </c>
      <c r="AIN69" s="753" t="s">
        <v>1625</v>
      </c>
      <c r="AIO69" s="753" t="s">
        <v>1627</v>
      </c>
      <c r="AIP69" s="753" t="s">
        <v>1627</v>
      </c>
      <c r="AIQ69" s="753" t="s">
        <v>1627</v>
      </c>
      <c r="AIR69" s="753" t="s">
        <v>1625</v>
      </c>
      <c r="AIS69" s="753" t="s">
        <v>1685</v>
      </c>
      <c r="AIT69" s="753" t="s">
        <v>1648</v>
      </c>
      <c r="AIU69" s="753" t="s">
        <v>1630</v>
      </c>
      <c r="AIV69" s="753" t="s">
        <v>1832</v>
      </c>
      <c r="AIW69" s="738">
        <v>17</v>
      </c>
      <c r="AIX69" s="738">
        <v>1</v>
      </c>
      <c r="AIY69" s="1000">
        <v>5.8</v>
      </c>
      <c r="AIZ69" s="738">
        <v>0</v>
      </c>
      <c r="AJA69" s="753">
        <v>0</v>
      </c>
      <c r="AJB69" s="738">
        <f t="shared" si="109"/>
        <v>26</v>
      </c>
      <c r="AJC69" s="753">
        <v>0</v>
      </c>
      <c r="AJD69" s="993">
        <f t="shared" si="110"/>
        <v>25</v>
      </c>
      <c r="AJE69" s="753" t="s">
        <v>1625</v>
      </c>
      <c r="AJF69" s="753" t="s">
        <v>1625</v>
      </c>
      <c r="AJG69" s="753" t="s">
        <v>1625</v>
      </c>
      <c r="AJH69" s="753" t="s">
        <v>1625</v>
      </c>
      <c r="AJI69" s="753">
        <v>36.1</v>
      </c>
      <c r="AJJ69" s="738">
        <f t="shared" si="111"/>
        <v>7</v>
      </c>
      <c r="AJK69" s="751">
        <v>1</v>
      </c>
      <c r="AJL69" s="753">
        <v>0</v>
      </c>
      <c r="AJM69" s="738">
        <f t="shared" si="112"/>
        <v>39</v>
      </c>
      <c r="AJN69" s="751">
        <v>0</v>
      </c>
      <c r="AJO69" s="753">
        <v>0</v>
      </c>
      <c r="AJP69" s="738">
        <f t="shared" si="113"/>
        <v>17</v>
      </c>
      <c r="AJQ69" s="751">
        <v>0</v>
      </c>
      <c r="AJR69" s="753">
        <v>0</v>
      </c>
      <c r="AJS69" s="738">
        <f t="shared" si="114"/>
        <v>29</v>
      </c>
      <c r="AJT69" s="751">
        <v>0</v>
      </c>
      <c r="AJU69" s="753">
        <v>0</v>
      </c>
      <c r="AJV69" s="751">
        <v>0</v>
      </c>
      <c r="AJW69" s="753">
        <v>0</v>
      </c>
      <c r="AJX69" s="738">
        <f t="shared" si="115"/>
        <v>26</v>
      </c>
      <c r="AJY69" s="751">
        <v>0</v>
      </c>
      <c r="AJZ69" s="753">
        <v>0</v>
      </c>
      <c r="AKA69" s="738">
        <f t="shared" si="116"/>
        <v>9</v>
      </c>
      <c r="AKB69" s="751">
        <v>0</v>
      </c>
      <c r="AKC69" s="753">
        <v>0</v>
      </c>
      <c r="AKD69" s="738">
        <f t="shared" si="117"/>
        <v>55</v>
      </c>
      <c r="AKE69" s="751">
        <v>0</v>
      </c>
      <c r="AKF69" s="751">
        <v>70</v>
      </c>
      <c r="AKG69" s="751">
        <v>0</v>
      </c>
      <c r="AKH69" s="751">
        <v>0</v>
      </c>
      <c r="AKI69" s="751">
        <v>0</v>
      </c>
      <c r="AKJ69" s="751">
        <v>0</v>
      </c>
      <c r="AKK69" s="751">
        <v>70</v>
      </c>
      <c r="AKL69" s="751">
        <v>0</v>
      </c>
      <c r="AKM69" s="751">
        <v>0</v>
      </c>
      <c r="AKN69" s="751">
        <v>0</v>
      </c>
      <c r="AKO69" s="751">
        <v>0</v>
      </c>
      <c r="AKP69" s="753">
        <v>0.17399999999999999</v>
      </c>
      <c r="AKQ69" s="738">
        <f t="shared" si="118"/>
        <v>20</v>
      </c>
      <c r="AKR69" s="753">
        <v>2.9000000000000001E-2</v>
      </c>
      <c r="AKS69" s="738">
        <f t="shared" si="118"/>
        <v>39</v>
      </c>
      <c r="AKT69" s="753" t="s">
        <v>31</v>
      </c>
      <c r="AKU69" s="738" t="str">
        <f t="shared" si="127"/>
        <v>-</v>
      </c>
      <c r="AKV69" s="753" t="s">
        <v>31</v>
      </c>
      <c r="AKW69" s="738" t="str">
        <f t="shared" si="128"/>
        <v>-</v>
      </c>
      <c r="AKX69" s="753" t="s">
        <v>31</v>
      </c>
      <c r="AKY69" s="753">
        <v>0.20300000000000001</v>
      </c>
      <c r="AKZ69" s="753" t="s">
        <v>31</v>
      </c>
      <c r="ALA69" s="738" t="str">
        <f t="shared" si="129"/>
        <v>-</v>
      </c>
      <c r="ALB69" s="753">
        <v>4.7E-2</v>
      </c>
      <c r="ALC69" s="738">
        <f t="shared" si="130"/>
        <v>13</v>
      </c>
      <c r="ALD69" s="753" t="s">
        <v>31</v>
      </c>
      <c r="ALE69" s="738" t="str">
        <f t="shared" si="131"/>
        <v>-</v>
      </c>
      <c r="ALF69" s="753">
        <v>4.7E-2</v>
      </c>
      <c r="ALG69" s="753"/>
      <c r="ALH69" s="1706">
        <v>44.19047619047619</v>
      </c>
      <c r="ALI69" s="754">
        <v>26</v>
      </c>
      <c r="ALJ69" s="754">
        <v>4</v>
      </c>
      <c r="ALK69" s="754">
        <v>1168</v>
      </c>
      <c r="ALL69" s="754">
        <v>22.260273972602739</v>
      </c>
      <c r="ALM69" s="754">
        <v>3.4246575342465753</v>
      </c>
      <c r="ALN69" s="754">
        <v>7</v>
      </c>
      <c r="ALO69" s="754">
        <v>15</v>
      </c>
    </row>
    <row r="70" spans="1:1003" ht="13" x14ac:dyDescent="0.2">
      <c r="A70" s="735" t="s">
        <v>1839</v>
      </c>
      <c r="B70" s="736" t="s">
        <v>1840</v>
      </c>
      <c r="C70" s="736" t="s">
        <v>1646</v>
      </c>
      <c r="D70" s="736"/>
      <c r="E70" s="736" t="s">
        <v>1733</v>
      </c>
      <c r="F70" s="737" t="s">
        <v>1841</v>
      </c>
      <c r="G70" s="738" t="s">
        <v>1919</v>
      </c>
      <c r="H70" s="739">
        <v>188</v>
      </c>
      <c r="I70" s="742">
        <v>7.23</v>
      </c>
      <c r="J70" s="738">
        <f t="shared" si="9"/>
        <v>27</v>
      </c>
      <c r="K70" s="741">
        <v>220</v>
      </c>
      <c r="L70" s="742">
        <v>6.99</v>
      </c>
      <c r="M70" s="750">
        <f t="shared" si="10"/>
        <v>62</v>
      </c>
      <c r="N70" s="753">
        <f t="shared" si="11"/>
        <v>-0.24000000000000021</v>
      </c>
      <c r="O70" s="741">
        <v>789</v>
      </c>
      <c r="P70" s="742">
        <v>6.21</v>
      </c>
      <c r="Q70" s="738">
        <f t="shared" si="120"/>
        <v>30</v>
      </c>
      <c r="R70" s="741">
        <v>578</v>
      </c>
      <c r="S70" s="742">
        <v>6.27</v>
      </c>
      <c r="T70" s="750">
        <f t="shared" si="125"/>
        <v>23</v>
      </c>
      <c r="U70" s="753">
        <f t="shared" si="12"/>
        <v>5.9999999999999609E-2</v>
      </c>
      <c r="V70" s="745">
        <v>498</v>
      </c>
      <c r="W70" s="740">
        <v>6.2188755020080322</v>
      </c>
      <c r="X70" s="741">
        <v>78</v>
      </c>
      <c r="Y70" s="743">
        <v>6.615384615384615</v>
      </c>
      <c r="Z70" s="744">
        <f t="shared" si="13"/>
        <v>19</v>
      </c>
      <c r="AA70" s="746">
        <v>372</v>
      </c>
      <c r="AB70" s="743">
        <v>6.389784946236559</v>
      </c>
      <c r="AC70" s="744">
        <f t="shared" si="14"/>
        <v>15</v>
      </c>
      <c r="AD70" s="741">
        <v>126</v>
      </c>
      <c r="AE70" s="743">
        <v>5.7142857142857144</v>
      </c>
      <c r="AF70" s="747">
        <f t="shared" si="15"/>
        <v>34</v>
      </c>
      <c r="AG70" s="748">
        <v>69.900000000000006</v>
      </c>
      <c r="AH70" s="744">
        <f t="shared" si="16"/>
        <v>77</v>
      </c>
      <c r="AI70" s="749">
        <v>84.1</v>
      </c>
      <c r="AJ70" s="744">
        <f t="shared" si="17"/>
        <v>52</v>
      </c>
      <c r="AK70" s="749">
        <v>-5.7999999999999972</v>
      </c>
      <c r="AL70" s="740">
        <v>5.8999999999999915</v>
      </c>
      <c r="AM70" s="741">
        <v>80</v>
      </c>
      <c r="AN70" s="751">
        <f t="shared" si="18"/>
        <v>21</v>
      </c>
      <c r="AO70" s="750">
        <v>80</v>
      </c>
      <c r="AP70" s="751">
        <f t="shared" si="19"/>
        <v>19</v>
      </c>
      <c r="AQ70" s="741">
        <v>90</v>
      </c>
      <c r="AR70" s="750">
        <f t="shared" si="121"/>
        <v>67</v>
      </c>
      <c r="AS70" s="741">
        <v>216</v>
      </c>
      <c r="AT70" s="742">
        <v>29.629629629629626</v>
      </c>
      <c r="AU70" s="744">
        <f t="shared" si="20"/>
        <v>60</v>
      </c>
      <c r="AV70" s="741">
        <v>219</v>
      </c>
      <c r="AW70" s="742">
        <v>14.15525114155251</v>
      </c>
      <c r="AX70" s="744">
        <f t="shared" si="21"/>
        <v>47</v>
      </c>
      <c r="AY70" s="741">
        <v>208</v>
      </c>
      <c r="AZ70" s="742">
        <v>48.07692307692308</v>
      </c>
      <c r="BA70" s="744">
        <f t="shared" si="22"/>
        <v>40</v>
      </c>
      <c r="BB70" s="741">
        <v>215</v>
      </c>
      <c r="BC70" s="742">
        <v>13.953488372093023</v>
      </c>
      <c r="BD70" s="744">
        <f t="shared" si="23"/>
        <v>23</v>
      </c>
      <c r="BE70" s="741">
        <v>214</v>
      </c>
      <c r="BF70" s="742">
        <v>0.46728971962616817</v>
      </c>
      <c r="BG70" s="744">
        <f t="shared" si="24"/>
        <v>20</v>
      </c>
      <c r="BH70" s="741">
        <v>210</v>
      </c>
      <c r="BI70" s="742">
        <v>30.952380952380953</v>
      </c>
      <c r="BJ70" s="744">
        <f t="shared" si="25"/>
        <v>26</v>
      </c>
      <c r="BK70" s="741">
        <v>85</v>
      </c>
      <c r="BL70" s="742">
        <v>58.82352941176471</v>
      </c>
      <c r="BM70" s="744">
        <f t="shared" si="26"/>
        <v>53</v>
      </c>
      <c r="BN70" s="741">
        <v>85</v>
      </c>
      <c r="BO70" s="742">
        <v>83.529411764705884</v>
      </c>
      <c r="BP70" s="744">
        <f t="shared" si="27"/>
        <v>40</v>
      </c>
      <c r="BQ70" s="741">
        <v>81</v>
      </c>
      <c r="BR70" s="742">
        <v>66.666666666666657</v>
      </c>
      <c r="BS70" s="744">
        <f t="shared" si="28"/>
        <v>58</v>
      </c>
      <c r="BT70" s="741">
        <v>85</v>
      </c>
      <c r="BU70" s="742">
        <v>28.235294117647058</v>
      </c>
      <c r="BV70" s="744">
        <f t="shared" si="29"/>
        <v>11</v>
      </c>
      <c r="BW70" s="741">
        <v>76</v>
      </c>
      <c r="BX70" s="742">
        <v>2.6315789473684208</v>
      </c>
      <c r="BY70" s="744">
        <f t="shared" si="30"/>
        <v>25</v>
      </c>
      <c r="BZ70" s="741">
        <v>82</v>
      </c>
      <c r="CA70" s="742">
        <v>54.878048780487809</v>
      </c>
      <c r="CB70" s="744">
        <f t="shared" si="31"/>
        <v>37</v>
      </c>
      <c r="CC70" s="749">
        <v>12.4</v>
      </c>
      <c r="CD70" s="752">
        <f t="shared" si="32"/>
        <v>10</v>
      </c>
      <c r="CE70" s="742">
        <v>1.1000000000000001</v>
      </c>
      <c r="CF70" s="742">
        <v>6.3</v>
      </c>
      <c r="CG70" s="743">
        <v>5</v>
      </c>
      <c r="CH70" s="749">
        <v>12.2</v>
      </c>
      <c r="CI70" s="740">
        <v>12.2</v>
      </c>
      <c r="CJ70" s="753">
        <v>15.5</v>
      </c>
      <c r="CK70" s="754">
        <f t="shared" si="33"/>
        <v>15</v>
      </c>
      <c r="CL70" s="753">
        <v>1.2999999999999998</v>
      </c>
      <c r="CM70" s="753">
        <v>7.5</v>
      </c>
      <c r="CN70" s="753">
        <v>6.6999999999999993</v>
      </c>
      <c r="CO70" s="755">
        <v>11</v>
      </c>
      <c r="CP70" s="1000">
        <v>81</v>
      </c>
      <c r="CQ70" s="754">
        <f t="shared" si="34"/>
        <v>77</v>
      </c>
      <c r="CR70" s="751">
        <v>1</v>
      </c>
      <c r="CS70" s="1000">
        <v>68</v>
      </c>
      <c r="CT70" s="754">
        <f t="shared" si="134"/>
        <v>76</v>
      </c>
      <c r="CU70" s="751">
        <v>6</v>
      </c>
      <c r="CV70" s="753">
        <v>85.3</v>
      </c>
      <c r="CW70" s="754">
        <f t="shared" si="35"/>
        <v>24</v>
      </c>
      <c r="CX70" s="751">
        <v>4</v>
      </c>
      <c r="CY70" s="753">
        <v>77.8</v>
      </c>
      <c r="CZ70" s="754">
        <f t="shared" si="36"/>
        <v>77</v>
      </c>
      <c r="DA70" s="756">
        <v>50</v>
      </c>
      <c r="DB70" s="750">
        <f t="shared" si="37"/>
        <v>76</v>
      </c>
      <c r="DC70" s="751">
        <v>4</v>
      </c>
      <c r="DD70" s="757">
        <v>25</v>
      </c>
      <c r="DE70" s="750">
        <f t="shared" si="38"/>
        <v>77</v>
      </c>
      <c r="DF70" s="742">
        <v>25</v>
      </c>
      <c r="DG70" s="744">
        <f t="shared" si="135"/>
        <v>3</v>
      </c>
      <c r="DH70" s="749">
        <v>0</v>
      </c>
      <c r="DI70" s="744">
        <f t="shared" si="135"/>
        <v>70</v>
      </c>
      <c r="DJ70" s="742">
        <v>0</v>
      </c>
      <c r="DK70" s="744">
        <f t="shared" si="40"/>
        <v>34</v>
      </c>
      <c r="DL70" s="758">
        <v>33.333333333333329</v>
      </c>
      <c r="DM70" s="744">
        <f t="shared" si="41"/>
        <v>75</v>
      </c>
      <c r="DN70" s="742">
        <v>33.333333333333329</v>
      </c>
      <c r="DO70" s="744">
        <f t="shared" si="42"/>
        <v>4</v>
      </c>
      <c r="DP70" s="741">
        <v>191</v>
      </c>
      <c r="DQ70" s="759">
        <v>65.968586387434556</v>
      </c>
      <c r="DR70" s="744">
        <f t="shared" si="122"/>
        <v>45</v>
      </c>
      <c r="DS70" s="741">
        <v>79</v>
      </c>
      <c r="DT70" s="759">
        <v>49.367088607594937</v>
      </c>
      <c r="DU70" s="744">
        <v>21</v>
      </c>
      <c r="DV70" s="741">
        <v>182</v>
      </c>
      <c r="DW70" s="760">
        <v>62.087912087912088</v>
      </c>
      <c r="DX70" s="744">
        <v>54</v>
      </c>
      <c r="DY70" s="741">
        <v>149</v>
      </c>
      <c r="DZ70" s="1599">
        <v>0.86363636363636365</v>
      </c>
      <c r="EA70" s="752">
        <v>43</v>
      </c>
      <c r="EB70" s="760">
        <v>14.76510067114094</v>
      </c>
      <c r="EC70" s="744">
        <v>18</v>
      </c>
      <c r="ED70" s="741">
        <v>158</v>
      </c>
      <c r="EE70" s="753">
        <v>1.1756756756756757</v>
      </c>
      <c r="EF70" s="754">
        <v>54</v>
      </c>
      <c r="EG70" s="760">
        <v>23.417721518987342</v>
      </c>
      <c r="EH70" s="744">
        <v>40</v>
      </c>
      <c r="EI70" s="741">
        <v>165</v>
      </c>
      <c r="EJ70" s="753">
        <v>0.93243243243243246</v>
      </c>
      <c r="EK70" s="754">
        <v>45</v>
      </c>
      <c r="EL70" s="760">
        <v>22.424242424242426</v>
      </c>
      <c r="EM70" s="744">
        <v>58</v>
      </c>
      <c r="EN70" s="755">
        <v>149</v>
      </c>
      <c r="EO70" s="753">
        <v>0.8</v>
      </c>
      <c r="EP70" s="754">
        <v>33</v>
      </c>
      <c r="EQ70" s="761">
        <v>6.7114093959731544</v>
      </c>
      <c r="ER70" s="995">
        <v>58</v>
      </c>
      <c r="ES70" s="741">
        <v>165</v>
      </c>
      <c r="ET70" s="752">
        <v>0.65517241379310343</v>
      </c>
      <c r="EU70" s="752">
        <v>51</v>
      </c>
      <c r="EV70" s="760">
        <v>17.575757575757574</v>
      </c>
      <c r="EW70" s="744">
        <v>13</v>
      </c>
      <c r="EX70" s="751">
        <v>169</v>
      </c>
      <c r="EY70" s="752">
        <v>0.53333333333333333</v>
      </c>
      <c r="EZ70" s="752">
        <v>43</v>
      </c>
      <c r="FA70" s="761">
        <v>8.875739644970416</v>
      </c>
      <c r="FB70" s="751">
        <v>8</v>
      </c>
      <c r="FC70" s="741">
        <v>169</v>
      </c>
      <c r="FD70" s="752">
        <v>1.1333333333333333</v>
      </c>
      <c r="FE70" s="752">
        <v>5</v>
      </c>
      <c r="FF70" s="760">
        <v>8.8757396449704142</v>
      </c>
      <c r="FG70" s="744">
        <v>30</v>
      </c>
      <c r="FH70" s="741">
        <v>150</v>
      </c>
      <c r="FI70" s="752">
        <v>3.0178571428571428</v>
      </c>
      <c r="FJ70" s="752">
        <v>41</v>
      </c>
      <c r="FK70" s="760">
        <v>37.333333333333336</v>
      </c>
      <c r="FL70" s="744">
        <v>32</v>
      </c>
      <c r="FM70" s="755">
        <v>84</v>
      </c>
      <c r="FN70" s="761">
        <v>32.142857142857146</v>
      </c>
      <c r="FO70" s="751">
        <v>6</v>
      </c>
      <c r="FP70" s="741">
        <v>67</v>
      </c>
      <c r="FQ70" s="762">
        <v>1.875</v>
      </c>
      <c r="FR70" s="762">
        <v>3</v>
      </c>
      <c r="FS70" s="760">
        <v>5.9701492537313428</v>
      </c>
      <c r="FT70" s="744">
        <v>10</v>
      </c>
      <c r="FU70" s="741">
        <v>68</v>
      </c>
      <c r="FV70" s="753">
        <v>1.0625</v>
      </c>
      <c r="FW70" s="754">
        <v>44</v>
      </c>
      <c r="FX70" s="760">
        <v>11.76470588235294</v>
      </c>
      <c r="FY70" s="744">
        <v>2</v>
      </c>
      <c r="FZ70" s="741">
        <v>67</v>
      </c>
      <c r="GA70" s="753">
        <v>0.9</v>
      </c>
      <c r="GB70" s="754">
        <v>29</v>
      </c>
      <c r="GC70" s="760">
        <v>7.4626865671641784</v>
      </c>
      <c r="GD70" s="744">
        <v>38</v>
      </c>
      <c r="GE70" s="741">
        <v>65</v>
      </c>
      <c r="GF70" s="753">
        <v>0.5</v>
      </c>
      <c r="GG70" s="754">
        <v>41</v>
      </c>
      <c r="GH70" s="760">
        <v>1.5384615384615385</v>
      </c>
      <c r="GI70" s="744">
        <v>51</v>
      </c>
      <c r="GJ70" s="741">
        <v>73</v>
      </c>
      <c r="GK70" s="752">
        <v>1.2666666666666666</v>
      </c>
      <c r="GL70" s="752">
        <v>43</v>
      </c>
      <c r="GM70" s="760">
        <v>20.547945205479451</v>
      </c>
      <c r="GN70" s="744">
        <v>13</v>
      </c>
      <c r="GO70" s="741">
        <v>71</v>
      </c>
      <c r="GP70" s="752">
        <v>0.5</v>
      </c>
      <c r="GQ70" s="752">
        <v>39</v>
      </c>
      <c r="GR70" s="760">
        <v>2.8169014084507045</v>
      </c>
      <c r="GS70" s="744">
        <v>40</v>
      </c>
      <c r="GT70" s="741">
        <v>74</v>
      </c>
      <c r="GU70" s="752">
        <v>0.5</v>
      </c>
      <c r="GV70" s="752">
        <v>28</v>
      </c>
      <c r="GW70" s="760">
        <v>5.4054054054054053</v>
      </c>
      <c r="GX70" s="744">
        <v>3</v>
      </c>
      <c r="GY70" s="741">
        <v>71</v>
      </c>
      <c r="GZ70" s="752">
        <v>2.5</v>
      </c>
      <c r="HA70" s="752">
        <v>6</v>
      </c>
      <c r="HB70" s="760">
        <v>1.4084507042253522</v>
      </c>
      <c r="HC70" s="744">
        <v>23</v>
      </c>
      <c r="HD70" s="749">
        <v>50</v>
      </c>
      <c r="HE70" s="742">
        <v>0</v>
      </c>
      <c r="HF70" s="742">
        <v>50</v>
      </c>
      <c r="HG70" s="742">
        <v>0</v>
      </c>
      <c r="HH70" s="1600">
        <v>50</v>
      </c>
      <c r="HI70" s="1600">
        <v>100</v>
      </c>
      <c r="HJ70" s="1600">
        <v>100</v>
      </c>
      <c r="HK70" s="1600">
        <v>0</v>
      </c>
      <c r="HL70" s="1600">
        <v>50</v>
      </c>
      <c r="HM70" s="1601">
        <v>2</v>
      </c>
      <c r="HN70" s="749">
        <v>36.170212765957451</v>
      </c>
      <c r="HO70" s="749">
        <v>0</v>
      </c>
      <c r="HP70" s="749">
        <v>51.063829787234042</v>
      </c>
      <c r="HQ70" s="749">
        <v>23.404255319148938</v>
      </c>
      <c r="HR70" s="749">
        <v>8.5106382978723403</v>
      </c>
      <c r="HS70" s="749">
        <v>23.404255319148938</v>
      </c>
      <c r="HT70" s="749">
        <v>48.936170212765958</v>
      </c>
      <c r="HU70" s="749">
        <v>2.1276595744680851</v>
      </c>
      <c r="HV70" s="749">
        <v>51.063829787234042</v>
      </c>
      <c r="HW70" s="1601">
        <v>47</v>
      </c>
      <c r="HX70" s="1271">
        <v>1</v>
      </c>
      <c r="HY70" s="1272">
        <v>0</v>
      </c>
      <c r="HZ70" s="1272">
        <v>0</v>
      </c>
      <c r="IA70" s="1272">
        <v>0</v>
      </c>
      <c r="IB70" s="1272">
        <v>0</v>
      </c>
      <c r="IC70" s="1272">
        <v>0</v>
      </c>
      <c r="ID70" s="1272">
        <v>0</v>
      </c>
      <c r="IE70" s="1272">
        <v>0</v>
      </c>
      <c r="IF70" s="1273">
        <v>1</v>
      </c>
      <c r="IG70" s="1274">
        <v>0</v>
      </c>
      <c r="IH70" s="1275">
        <v>1</v>
      </c>
      <c r="II70" s="1275">
        <v>3</v>
      </c>
      <c r="IJ70" s="1275">
        <v>1</v>
      </c>
      <c r="IK70" s="1275">
        <v>0</v>
      </c>
      <c r="IL70" s="1275">
        <v>0</v>
      </c>
      <c r="IM70" s="1275">
        <v>2</v>
      </c>
      <c r="IN70" s="1275">
        <v>0</v>
      </c>
      <c r="IO70" s="1273">
        <v>7</v>
      </c>
      <c r="IP70" s="1274">
        <v>1</v>
      </c>
      <c r="IQ70" s="1275">
        <v>0</v>
      </c>
      <c r="IR70" s="1275">
        <v>1</v>
      </c>
      <c r="IS70" s="1275">
        <v>2</v>
      </c>
      <c r="IT70" s="1275">
        <v>0</v>
      </c>
      <c r="IU70" s="1275">
        <v>0</v>
      </c>
      <c r="IV70" s="1275">
        <v>0</v>
      </c>
      <c r="IW70" s="1275">
        <v>0</v>
      </c>
      <c r="IX70" s="1276">
        <v>4</v>
      </c>
      <c r="IY70" s="1274">
        <v>100</v>
      </c>
      <c r="IZ70" s="1275">
        <v>0</v>
      </c>
      <c r="JA70" s="1275">
        <v>0</v>
      </c>
      <c r="JB70" s="1275">
        <v>0</v>
      </c>
      <c r="JC70" s="1275">
        <v>0</v>
      </c>
      <c r="JD70" s="1275">
        <v>0</v>
      </c>
      <c r="JE70" s="1275">
        <v>0</v>
      </c>
      <c r="JF70" s="1275">
        <v>0</v>
      </c>
      <c r="JG70" s="1276">
        <v>100</v>
      </c>
      <c r="JH70" s="1274">
        <v>0</v>
      </c>
      <c r="JI70" s="1275">
        <v>14.285714285714285</v>
      </c>
      <c r="JJ70" s="1275">
        <v>42.857142857142854</v>
      </c>
      <c r="JK70" s="1275">
        <v>14.285714285714285</v>
      </c>
      <c r="JL70" s="1275">
        <v>0</v>
      </c>
      <c r="JM70" s="1275">
        <v>0</v>
      </c>
      <c r="JN70" s="1275">
        <v>28.571428571428569</v>
      </c>
      <c r="JO70" s="1275">
        <v>0</v>
      </c>
      <c r="JP70" s="1276">
        <v>100</v>
      </c>
      <c r="JQ70" s="1274">
        <v>25</v>
      </c>
      <c r="JR70" s="1275">
        <v>0</v>
      </c>
      <c r="JS70" s="1275">
        <v>25</v>
      </c>
      <c r="JT70" s="1275">
        <v>50</v>
      </c>
      <c r="JU70" s="1275">
        <v>0</v>
      </c>
      <c r="JV70" s="1275">
        <v>0</v>
      </c>
      <c r="JW70" s="1275">
        <v>0</v>
      </c>
      <c r="JX70" s="1275">
        <v>0</v>
      </c>
      <c r="JY70" s="1276">
        <v>100</v>
      </c>
      <c r="JZ70" s="758">
        <v>40</v>
      </c>
      <c r="KA70" s="744">
        <f t="shared" si="43"/>
        <v>73</v>
      </c>
      <c r="KB70" s="758">
        <v>75</v>
      </c>
      <c r="KC70" s="744">
        <f t="shared" si="43"/>
        <v>29</v>
      </c>
      <c r="KD70" s="761">
        <v>5.4888507718696395</v>
      </c>
      <c r="KE70" s="751">
        <f t="shared" si="44"/>
        <v>28</v>
      </c>
      <c r="KF70" s="761">
        <v>0</v>
      </c>
      <c r="KG70" s="751">
        <f t="shared" si="44"/>
        <v>28</v>
      </c>
      <c r="KH70" s="761">
        <v>15.265866209262436</v>
      </c>
      <c r="KI70" s="751">
        <f t="shared" si="136"/>
        <v>39</v>
      </c>
      <c r="KJ70" s="761">
        <v>19.554030874785592</v>
      </c>
      <c r="KK70" s="751">
        <f t="shared" si="136"/>
        <v>14</v>
      </c>
      <c r="KL70" s="761">
        <v>7.0287539936102235</v>
      </c>
      <c r="KM70" s="751">
        <f t="shared" si="46"/>
        <v>53</v>
      </c>
      <c r="KN70" s="751">
        <v>15.135135135135137</v>
      </c>
      <c r="KO70" s="751">
        <f t="shared" si="47"/>
        <v>45</v>
      </c>
      <c r="KP70" s="763">
        <v>45</v>
      </c>
      <c r="KQ70" s="754">
        <v>10</v>
      </c>
      <c r="KR70" s="754">
        <v>10</v>
      </c>
      <c r="KS70" s="754">
        <v>40</v>
      </c>
      <c r="KT70" s="754">
        <v>0</v>
      </c>
      <c r="KU70" s="764">
        <f t="shared" si="48"/>
        <v>105</v>
      </c>
      <c r="KV70" s="765">
        <f t="shared" si="49"/>
        <v>25</v>
      </c>
      <c r="KW70" s="763">
        <v>0</v>
      </c>
      <c r="KX70" s="754">
        <v>0</v>
      </c>
      <c r="KY70" s="745">
        <f t="shared" si="50"/>
        <v>0</v>
      </c>
      <c r="KZ70" s="744">
        <f t="shared" si="51"/>
        <v>37</v>
      </c>
      <c r="LA70" s="3000" t="s">
        <v>1632</v>
      </c>
      <c r="LB70" s="3001" t="s">
        <v>1625</v>
      </c>
      <c r="LC70" s="3001" t="s">
        <v>1625</v>
      </c>
      <c r="LD70" s="3001" t="s">
        <v>1625</v>
      </c>
      <c r="LE70" s="754">
        <v>10</v>
      </c>
      <c r="LF70" s="1602">
        <v>37</v>
      </c>
      <c r="LG70" s="3000" t="s">
        <v>1625</v>
      </c>
      <c r="LH70" s="3001" t="s">
        <v>1625</v>
      </c>
      <c r="LI70" s="3001" t="s">
        <v>1625</v>
      </c>
      <c r="LJ70" s="3001" t="s">
        <v>1625</v>
      </c>
      <c r="LK70" s="754">
        <v>0</v>
      </c>
      <c r="LL70" s="1602">
        <v>37</v>
      </c>
      <c r="LM70" s="3000" t="s">
        <v>1632</v>
      </c>
      <c r="LN70" s="3001" t="s">
        <v>1632</v>
      </c>
      <c r="LO70" s="3001" t="s">
        <v>1632</v>
      </c>
      <c r="LP70" s="3001" t="s">
        <v>1625</v>
      </c>
      <c r="LQ70" s="754">
        <v>45</v>
      </c>
      <c r="LR70" s="1602">
        <v>20</v>
      </c>
      <c r="LS70" s="3000" t="s">
        <v>1632</v>
      </c>
      <c r="LT70" s="3001" t="s">
        <v>1632</v>
      </c>
      <c r="LU70" s="3001" t="s">
        <v>1632</v>
      </c>
      <c r="LV70" s="3001" t="s">
        <v>1632</v>
      </c>
      <c r="LW70" s="754">
        <v>40</v>
      </c>
      <c r="LX70" s="1602">
        <v>1</v>
      </c>
      <c r="LY70" s="3000" t="s">
        <v>1632</v>
      </c>
      <c r="LZ70" s="3001" t="s">
        <v>1632</v>
      </c>
      <c r="MA70" s="3001" t="s">
        <v>1632</v>
      </c>
      <c r="MB70" s="3001" t="s">
        <v>1632</v>
      </c>
      <c r="MC70" s="754">
        <v>40</v>
      </c>
      <c r="MD70" s="1602">
        <v>1</v>
      </c>
      <c r="ME70" s="3000" t="s">
        <v>1632</v>
      </c>
      <c r="MF70" s="3001" t="s">
        <v>1632</v>
      </c>
      <c r="MG70" s="3001" t="s">
        <v>1632</v>
      </c>
      <c r="MH70" s="3001" t="s">
        <v>1632</v>
      </c>
      <c r="MI70" s="754">
        <v>40</v>
      </c>
      <c r="MJ70" s="1602">
        <v>1</v>
      </c>
      <c r="MK70" s="3000" t="s">
        <v>1632</v>
      </c>
      <c r="ML70" s="3001" t="s">
        <v>1625</v>
      </c>
      <c r="MM70" s="3001" t="s">
        <v>1625</v>
      </c>
      <c r="MN70" s="754">
        <v>15</v>
      </c>
      <c r="MO70" s="1602">
        <v>33</v>
      </c>
      <c r="MP70" s="3000" t="s">
        <v>1632</v>
      </c>
      <c r="MQ70" s="3001" t="s">
        <v>1632</v>
      </c>
      <c r="MR70" s="3001" t="s">
        <v>1625</v>
      </c>
      <c r="MS70" s="3001" t="s">
        <v>1625</v>
      </c>
      <c r="MT70" s="754">
        <v>20</v>
      </c>
      <c r="MU70" s="1602">
        <v>44</v>
      </c>
      <c r="MV70" s="3001" t="s">
        <v>1632</v>
      </c>
      <c r="MW70" s="3001" t="s">
        <v>1632</v>
      </c>
      <c r="MX70" s="3001" t="s">
        <v>1632</v>
      </c>
      <c r="MY70" s="3001" t="s">
        <v>1632</v>
      </c>
      <c r="MZ70" s="754">
        <v>40</v>
      </c>
      <c r="NA70" s="1602">
        <v>1</v>
      </c>
      <c r="NB70" s="751">
        <v>294.57</v>
      </c>
      <c r="NC70" s="751">
        <f t="shared" si="3"/>
        <v>24</v>
      </c>
      <c r="ND70" s="755">
        <v>21</v>
      </c>
      <c r="NE70" s="751">
        <v>43</v>
      </c>
      <c r="NF70" s="766">
        <v>68.181818181818173</v>
      </c>
      <c r="NG70" s="751">
        <v>17</v>
      </c>
      <c r="NH70" s="751">
        <v>21</v>
      </c>
      <c r="NI70" s="751">
        <v>43</v>
      </c>
      <c r="NJ70" s="766">
        <v>68.181818181818173</v>
      </c>
      <c r="NK70" s="751">
        <v>16</v>
      </c>
      <c r="NL70" s="751">
        <v>19</v>
      </c>
      <c r="NM70" s="751">
        <v>40</v>
      </c>
      <c r="NN70" s="3646">
        <v>60.897435897435898</v>
      </c>
      <c r="NO70" s="751">
        <v>8</v>
      </c>
      <c r="NP70" s="751">
        <v>308</v>
      </c>
      <c r="NQ70" s="3350">
        <v>0</v>
      </c>
      <c r="NR70" s="3351">
        <v>0</v>
      </c>
      <c r="NS70" s="3350">
        <v>44</v>
      </c>
      <c r="NT70" s="3350">
        <v>0</v>
      </c>
      <c r="NU70" s="3352">
        <v>0</v>
      </c>
      <c r="NV70" s="3350">
        <v>44</v>
      </c>
      <c r="NW70" s="3350">
        <v>19</v>
      </c>
      <c r="NX70" s="3352">
        <v>6.0897435897435894</v>
      </c>
      <c r="NY70" s="3350">
        <v>19</v>
      </c>
      <c r="NZ70" s="3350">
        <v>3</v>
      </c>
      <c r="OA70" s="1713">
        <v>9.6153846153846168</v>
      </c>
      <c r="OB70" s="3350">
        <v>6</v>
      </c>
      <c r="OC70" s="755">
        <v>34</v>
      </c>
      <c r="OD70" s="3646">
        <v>109.32475884244373</v>
      </c>
      <c r="OE70" s="995">
        <v>17</v>
      </c>
      <c r="OF70" s="755" t="s">
        <v>31</v>
      </c>
      <c r="OG70" s="766" t="s">
        <v>31</v>
      </c>
      <c r="OH70" s="995" t="str">
        <f t="shared" si="52"/>
        <v>-</v>
      </c>
      <c r="OI70" s="996">
        <v>26.911314984709477</v>
      </c>
      <c r="OJ70" s="995">
        <f t="shared" si="126"/>
        <v>62</v>
      </c>
      <c r="OK70" s="1356" t="s">
        <v>3041</v>
      </c>
      <c r="OL70" s="1356" t="s">
        <v>3042</v>
      </c>
      <c r="OM70" s="1356">
        <v>0</v>
      </c>
      <c r="ON70" s="3721">
        <v>0</v>
      </c>
      <c r="OO70" s="1356">
        <v>67</v>
      </c>
      <c r="OP70" s="977"/>
      <c r="OQ70" s="753">
        <v>11.8</v>
      </c>
      <c r="OR70" s="753">
        <v>11.1</v>
      </c>
      <c r="OS70" s="753">
        <v>18.8</v>
      </c>
      <c r="OT70" s="753">
        <v>23.076923076923077</v>
      </c>
      <c r="OU70" s="753">
        <v>9.0909090909090917</v>
      </c>
      <c r="OV70" s="753">
        <v>0</v>
      </c>
      <c r="OW70" s="738">
        <f t="shared" si="53"/>
        <v>76</v>
      </c>
      <c r="OX70" s="753">
        <v>12.311305361305363</v>
      </c>
      <c r="OY70" s="738">
        <f t="shared" si="53"/>
        <v>42</v>
      </c>
      <c r="OZ70" s="753">
        <v>5.9</v>
      </c>
      <c r="PA70" s="753">
        <v>11.1</v>
      </c>
      <c r="PB70" s="753">
        <v>0</v>
      </c>
      <c r="PC70" s="753">
        <v>15.384615384615385</v>
      </c>
      <c r="PD70" s="753">
        <v>9.0909090909090917</v>
      </c>
      <c r="PE70" s="753">
        <v>21.428571428571427</v>
      </c>
      <c r="PF70" s="738">
        <f t="shared" si="54"/>
        <v>10</v>
      </c>
      <c r="PG70" s="753">
        <v>10.484015984015985</v>
      </c>
      <c r="PH70" s="738">
        <f t="shared" si="55"/>
        <v>38</v>
      </c>
      <c r="PI70" s="753">
        <v>21.428571428571427</v>
      </c>
      <c r="PJ70" s="738">
        <f t="shared" si="56"/>
        <v>54</v>
      </c>
      <c r="PK70" s="1000">
        <v>22.795321345321348</v>
      </c>
      <c r="PL70" s="738">
        <f t="shared" si="56"/>
        <v>42</v>
      </c>
      <c r="PM70" s="1000">
        <v>0</v>
      </c>
      <c r="PN70" s="1000">
        <v>0</v>
      </c>
      <c r="PO70" s="738">
        <f t="shared" si="57"/>
        <v>37</v>
      </c>
      <c r="PP70" s="753">
        <v>0</v>
      </c>
      <c r="PQ70" s="1000">
        <v>0</v>
      </c>
      <c r="PR70" s="738">
        <f t="shared" si="58"/>
        <v>24</v>
      </c>
      <c r="PS70" s="997">
        <v>210</v>
      </c>
      <c r="PT70" s="761">
        <v>44.285714285714285</v>
      </c>
      <c r="PU70" s="738">
        <v>32</v>
      </c>
      <c r="PV70" s="738">
        <v>562</v>
      </c>
      <c r="PW70" s="761">
        <v>61.743772241992879</v>
      </c>
      <c r="PX70" s="738">
        <v>24</v>
      </c>
      <c r="PY70" s="751">
        <v>201</v>
      </c>
      <c r="PZ70" s="761">
        <v>82.587064676616919</v>
      </c>
      <c r="QA70" s="738">
        <v>13</v>
      </c>
      <c r="QB70" s="997">
        <v>204</v>
      </c>
      <c r="QC70" s="751">
        <v>42.156862745098039</v>
      </c>
      <c r="QD70" s="738">
        <v>47</v>
      </c>
      <c r="QE70" s="756">
        <v>0</v>
      </c>
      <c r="QF70" s="3644">
        <v>0</v>
      </c>
      <c r="QG70" s="738">
        <v>23</v>
      </c>
      <c r="QH70" s="1364" t="s">
        <v>1627</v>
      </c>
      <c r="QI70" s="753">
        <v>76.890756302521012</v>
      </c>
      <c r="QJ70" s="753">
        <v>75.029036004645761</v>
      </c>
      <c r="QK70" s="738">
        <f t="shared" si="59"/>
        <v>57</v>
      </c>
      <c r="QL70" s="751">
        <v>1722</v>
      </c>
      <c r="QM70" s="749">
        <v>52.599009900990104</v>
      </c>
      <c r="QN70" s="742">
        <v>48.865153538050734</v>
      </c>
      <c r="QO70" s="993">
        <v>56</v>
      </c>
      <c r="QP70" s="744">
        <v>749</v>
      </c>
      <c r="QQ70" s="3554">
        <v>94.247246022031831</v>
      </c>
      <c r="QR70" s="749">
        <v>380.9</v>
      </c>
      <c r="QS70" s="993">
        <f t="shared" si="60"/>
        <v>20</v>
      </c>
      <c r="QT70" s="742">
        <v>881.1</v>
      </c>
      <c r="QU70" s="993">
        <f t="shared" si="61"/>
        <v>33</v>
      </c>
      <c r="QV70" s="742">
        <v>0</v>
      </c>
      <c r="QW70" s="993">
        <f t="shared" si="62"/>
        <v>31</v>
      </c>
      <c r="QX70" s="742">
        <v>0</v>
      </c>
      <c r="QY70" s="994">
        <f t="shared" si="63"/>
        <v>12</v>
      </c>
      <c r="QZ70" s="753">
        <v>14.07</v>
      </c>
      <c r="RA70" s="738">
        <v>4</v>
      </c>
      <c r="RB70" s="753">
        <v>439.94</v>
      </c>
      <c r="RC70" s="738">
        <v>7</v>
      </c>
      <c r="RD70" s="753">
        <v>2.44</v>
      </c>
      <c r="RE70" s="738">
        <v>5</v>
      </c>
      <c r="RF70" s="753">
        <v>0</v>
      </c>
      <c r="RG70" s="738">
        <v>32</v>
      </c>
      <c r="RH70" s="738">
        <v>0</v>
      </c>
      <c r="RI70" s="993">
        <f t="shared" si="64"/>
        <v>62</v>
      </c>
      <c r="RJ70" s="753">
        <v>0</v>
      </c>
      <c r="RK70" s="993">
        <f t="shared" si="64"/>
        <v>63</v>
      </c>
      <c r="RL70" s="753">
        <v>0</v>
      </c>
      <c r="RM70" s="993">
        <f t="shared" si="64"/>
        <v>46</v>
      </c>
      <c r="RN70" s="753">
        <v>0</v>
      </c>
      <c r="RO70" s="993">
        <f t="shared" si="64"/>
        <v>47</v>
      </c>
      <c r="RP70" s="753">
        <v>0</v>
      </c>
      <c r="RQ70" s="993">
        <f t="shared" si="65"/>
        <v>2</v>
      </c>
      <c r="RR70" s="753">
        <v>0</v>
      </c>
      <c r="RS70" s="993">
        <f t="shared" si="65"/>
        <v>1</v>
      </c>
      <c r="RT70" s="753">
        <v>0</v>
      </c>
      <c r="RU70" s="993">
        <f t="shared" si="65"/>
        <v>38</v>
      </c>
      <c r="RV70" s="753">
        <f t="shared" si="66"/>
        <v>0</v>
      </c>
      <c r="RW70" s="993">
        <f t="shared" si="67"/>
        <v>39</v>
      </c>
      <c r="RX70" s="753">
        <v>5</v>
      </c>
      <c r="RY70" s="753" t="s">
        <v>1632</v>
      </c>
      <c r="RZ70" s="753">
        <v>5</v>
      </c>
      <c r="SA70" s="753" t="s">
        <v>1632</v>
      </c>
      <c r="SB70" s="753">
        <v>5</v>
      </c>
      <c r="SC70" s="753" t="s">
        <v>1632</v>
      </c>
      <c r="SD70" s="753">
        <v>5</v>
      </c>
      <c r="SE70" s="753" t="s">
        <v>1632</v>
      </c>
      <c r="SF70" s="753">
        <v>0</v>
      </c>
      <c r="SG70" s="753" t="s">
        <v>1625</v>
      </c>
      <c r="SH70" s="753">
        <v>20</v>
      </c>
      <c r="SI70" s="738">
        <f t="shared" si="68"/>
        <v>17</v>
      </c>
      <c r="SJ70" s="753">
        <v>5</v>
      </c>
      <c r="SK70" s="753" t="s">
        <v>1632</v>
      </c>
      <c r="SL70" s="753">
        <v>5</v>
      </c>
      <c r="SM70" s="753" t="s">
        <v>1632</v>
      </c>
      <c r="SN70" s="753">
        <v>5</v>
      </c>
      <c r="SO70" s="753" t="s">
        <v>1632</v>
      </c>
      <c r="SP70" s="753">
        <v>5</v>
      </c>
      <c r="SQ70" s="753" t="s">
        <v>1632</v>
      </c>
      <c r="SR70" s="753">
        <v>20</v>
      </c>
      <c r="SS70" s="738">
        <f t="shared" si="69"/>
        <v>1</v>
      </c>
      <c r="ST70" s="753">
        <v>5</v>
      </c>
      <c r="SU70" s="753" t="s">
        <v>1632</v>
      </c>
      <c r="SV70" s="753">
        <v>5</v>
      </c>
      <c r="SW70" s="753" t="s">
        <v>1632</v>
      </c>
      <c r="SX70" s="753">
        <v>0</v>
      </c>
      <c r="SY70" s="753" t="s">
        <v>1625</v>
      </c>
      <c r="SZ70" s="753">
        <v>10</v>
      </c>
      <c r="TA70" s="738">
        <f t="shared" si="70"/>
        <v>27</v>
      </c>
      <c r="TB70" s="738">
        <v>10</v>
      </c>
      <c r="TC70" s="738" t="s">
        <v>1632</v>
      </c>
      <c r="TD70" s="738">
        <v>10</v>
      </c>
      <c r="TE70" s="738" t="s">
        <v>1632</v>
      </c>
      <c r="TF70" s="738">
        <v>10</v>
      </c>
      <c r="TG70" s="738" t="s">
        <v>1632</v>
      </c>
      <c r="TH70" s="738">
        <v>10</v>
      </c>
      <c r="TI70" s="738" t="s">
        <v>1632</v>
      </c>
      <c r="TJ70" s="738">
        <v>40</v>
      </c>
      <c r="TK70" s="738">
        <f t="shared" si="71"/>
        <v>1</v>
      </c>
      <c r="TL70" s="1001">
        <v>10</v>
      </c>
      <c r="TM70" s="1001">
        <v>10</v>
      </c>
      <c r="TN70" s="1001">
        <v>10</v>
      </c>
      <c r="TO70" s="1001">
        <v>0</v>
      </c>
      <c r="TP70" s="1001">
        <v>30</v>
      </c>
      <c r="TQ70" s="738">
        <f t="shared" si="72"/>
        <v>36</v>
      </c>
      <c r="TR70" s="753" t="s">
        <v>1632</v>
      </c>
      <c r="TS70" s="753" t="s">
        <v>1632</v>
      </c>
      <c r="TT70" s="753" t="s">
        <v>1632</v>
      </c>
      <c r="TU70" s="753" t="s">
        <v>1632</v>
      </c>
      <c r="TV70" s="753">
        <v>5</v>
      </c>
      <c r="TW70" s="753">
        <v>5</v>
      </c>
      <c r="TX70" s="753">
        <v>5</v>
      </c>
      <c r="TY70" s="753">
        <v>5</v>
      </c>
      <c r="TZ70" s="753">
        <v>20</v>
      </c>
      <c r="UA70" s="738">
        <f t="shared" si="73"/>
        <v>1</v>
      </c>
      <c r="UB70" s="753">
        <v>10</v>
      </c>
      <c r="UC70" s="753">
        <v>10</v>
      </c>
      <c r="UD70" s="753">
        <v>10</v>
      </c>
      <c r="UE70" s="753">
        <v>0</v>
      </c>
      <c r="UF70" s="753">
        <v>30</v>
      </c>
      <c r="UG70" s="738">
        <f t="shared" si="74"/>
        <v>11</v>
      </c>
      <c r="UH70" s="751">
        <v>0</v>
      </c>
      <c r="UI70" s="753">
        <v>0</v>
      </c>
      <c r="UJ70" s="738">
        <v>25</v>
      </c>
      <c r="UK70" s="751">
        <v>0</v>
      </c>
      <c r="UL70" s="753">
        <v>0</v>
      </c>
      <c r="UM70" s="738">
        <v>54</v>
      </c>
      <c r="UN70" s="751">
        <v>0</v>
      </c>
      <c r="UO70" s="753">
        <v>0</v>
      </c>
      <c r="UP70" s="738">
        <v>43</v>
      </c>
      <c r="UQ70" s="751">
        <v>0</v>
      </c>
      <c r="UR70" s="753">
        <v>0</v>
      </c>
      <c r="US70" s="738">
        <v>43</v>
      </c>
      <c r="UT70" s="753">
        <v>136.6</v>
      </c>
      <c r="UU70" s="738">
        <v>3</v>
      </c>
      <c r="UV70" s="753">
        <v>136.6</v>
      </c>
      <c r="UW70" s="738">
        <v>3</v>
      </c>
      <c r="UX70" s="1100">
        <v>0</v>
      </c>
      <c r="UY70" s="738">
        <v>42</v>
      </c>
      <c r="UZ70" s="1001">
        <v>0.114</v>
      </c>
      <c r="VA70" s="1001">
        <v>46</v>
      </c>
      <c r="VB70" s="1001">
        <v>6.9000000000000006E-2</v>
      </c>
      <c r="VC70" s="1001">
        <v>25</v>
      </c>
      <c r="VD70" s="1001">
        <v>6.0000000000000001E-3</v>
      </c>
      <c r="VE70" s="1001">
        <v>45</v>
      </c>
      <c r="VF70" s="1001">
        <v>7.0000000000000001E-3</v>
      </c>
      <c r="VG70" s="1001">
        <v>32</v>
      </c>
      <c r="VH70" s="1001">
        <v>5.0000000000000001E-3</v>
      </c>
      <c r="VI70" s="1001">
        <v>36</v>
      </c>
      <c r="VJ70" s="1001">
        <v>0.01</v>
      </c>
      <c r="VK70" s="1001">
        <v>18</v>
      </c>
      <c r="VL70" s="1001">
        <v>0</v>
      </c>
      <c r="VM70" s="1001">
        <v>7</v>
      </c>
      <c r="VN70" s="1001">
        <v>0</v>
      </c>
      <c r="VO70" s="1001">
        <v>7</v>
      </c>
      <c r="VP70" s="1001">
        <v>1</v>
      </c>
      <c r="VQ70" s="1001">
        <v>128.53470437017995</v>
      </c>
      <c r="VR70" s="1001">
        <v>28</v>
      </c>
      <c r="VS70" s="1001">
        <v>1</v>
      </c>
      <c r="VT70" s="1001">
        <v>128.53470437017995</v>
      </c>
      <c r="VU70" s="1001">
        <v>3</v>
      </c>
      <c r="VV70" s="1001">
        <v>7</v>
      </c>
      <c r="VW70" s="1001">
        <v>899.74293059125966</v>
      </c>
      <c r="VX70" s="1001">
        <v>1</v>
      </c>
      <c r="VY70" s="1001">
        <v>0</v>
      </c>
      <c r="VZ70" s="1001">
        <v>0</v>
      </c>
      <c r="WA70" s="1001">
        <v>76</v>
      </c>
      <c r="WB70" s="1001">
        <v>0</v>
      </c>
      <c r="WC70" s="1001">
        <v>0</v>
      </c>
      <c r="WD70" s="1001">
        <v>76</v>
      </c>
      <c r="WE70" s="1001">
        <v>3</v>
      </c>
      <c r="WF70" s="1001">
        <v>385.60411311053986</v>
      </c>
      <c r="WG70" s="1001">
        <v>5</v>
      </c>
      <c r="WH70" s="1001">
        <v>34.880000000000003</v>
      </c>
      <c r="WI70" s="1001">
        <v>45</v>
      </c>
      <c r="WJ70" s="1001">
        <v>0</v>
      </c>
      <c r="WK70" s="1001">
        <v>10</v>
      </c>
      <c r="WL70" s="1001">
        <v>0</v>
      </c>
      <c r="WM70" s="1001">
        <v>2</v>
      </c>
      <c r="WN70" s="1001">
        <v>29.07</v>
      </c>
      <c r="WO70" s="1001">
        <v>44</v>
      </c>
      <c r="WP70" s="1001">
        <v>0</v>
      </c>
      <c r="WQ70" s="1001">
        <v>19</v>
      </c>
      <c r="WR70" s="1001">
        <v>0</v>
      </c>
      <c r="WS70" s="1001">
        <v>31</v>
      </c>
      <c r="WT70" s="1001">
        <v>0</v>
      </c>
      <c r="WU70" s="1001">
        <v>25</v>
      </c>
      <c r="WV70" s="1001">
        <v>0</v>
      </c>
      <c r="WW70" s="1001">
        <v>12</v>
      </c>
      <c r="WX70" s="1001">
        <v>5.81</v>
      </c>
      <c r="WY70" s="1001">
        <v>30</v>
      </c>
      <c r="WZ70" s="753">
        <v>317.02</v>
      </c>
      <c r="XA70" s="738">
        <v>21</v>
      </c>
      <c r="XB70" s="753">
        <v>517.24</v>
      </c>
      <c r="XC70" s="753">
        <v>33</v>
      </c>
      <c r="XD70" s="753">
        <v>17.440000000000001</v>
      </c>
      <c r="XE70" s="738">
        <v>37</v>
      </c>
      <c r="XF70" s="753">
        <v>0</v>
      </c>
      <c r="XG70" s="753">
        <v>23</v>
      </c>
      <c r="XH70" s="753">
        <v>0</v>
      </c>
      <c r="XI70" s="738">
        <v>28</v>
      </c>
      <c r="XJ70" s="753">
        <v>166.85</v>
      </c>
      <c r="XK70" s="738">
        <v>38</v>
      </c>
      <c r="XL70" s="753">
        <v>383.72</v>
      </c>
      <c r="XM70" s="738">
        <v>15</v>
      </c>
      <c r="XN70" s="751"/>
      <c r="XO70" s="755"/>
      <c r="XP70" s="761"/>
      <c r="XQ70" s="751"/>
      <c r="XR70" s="755"/>
      <c r="XS70" s="761"/>
      <c r="XT70" s="751"/>
      <c r="XU70" s="751"/>
      <c r="XV70" s="753"/>
      <c r="XW70" s="751"/>
      <c r="XX70" s="1170">
        <v>205</v>
      </c>
      <c r="XY70" s="1175">
        <v>1.9512195121951219</v>
      </c>
      <c r="XZ70" s="1171">
        <f t="shared" si="75"/>
        <v>31</v>
      </c>
      <c r="YA70" s="751">
        <v>534</v>
      </c>
      <c r="YB70" s="761">
        <v>19.662921348314608</v>
      </c>
      <c r="YC70" s="751">
        <f t="shared" si="76"/>
        <v>16</v>
      </c>
      <c r="YD70" s="755">
        <v>615</v>
      </c>
      <c r="YE70" s="761">
        <v>7.1065989847715745</v>
      </c>
      <c r="YF70" s="751">
        <f t="shared" si="77"/>
        <v>32</v>
      </c>
      <c r="YG70" s="738">
        <v>551</v>
      </c>
      <c r="YH70" s="1100">
        <v>8.5299455535390205</v>
      </c>
      <c r="YI70" s="751">
        <f t="shared" si="78"/>
        <v>41</v>
      </c>
      <c r="YJ70" s="755">
        <v>615</v>
      </c>
      <c r="YK70" s="753">
        <v>26.395939086294419</v>
      </c>
      <c r="YL70" s="751">
        <f t="shared" si="79"/>
        <v>62</v>
      </c>
      <c r="YM70" s="738">
        <v>551</v>
      </c>
      <c r="YN70" s="753">
        <v>27.586206896551722</v>
      </c>
      <c r="YO70" s="751">
        <f t="shared" si="80"/>
        <v>65</v>
      </c>
      <c r="YP70" s="1179">
        <v>25</v>
      </c>
      <c r="YQ70" s="1100">
        <v>25</v>
      </c>
      <c r="YR70" s="1100">
        <v>0</v>
      </c>
      <c r="YS70" s="1100">
        <v>0</v>
      </c>
      <c r="YT70" s="1100">
        <v>0</v>
      </c>
      <c r="YU70" s="1100">
        <v>0</v>
      </c>
      <c r="YV70" s="1100">
        <v>25</v>
      </c>
      <c r="YW70" s="1100">
        <v>0</v>
      </c>
      <c r="YX70" s="1100">
        <v>0</v>
      </c>
      <c r="YY70" s="1100">
        <v>50</v>
      </c>
      <c r="YZ70" s="1100">
        <v>0</v>
      </c>
      <c r="ZA70" s="1189">
        <v>4</v>
      </c>
      <c r="ZB70" s="1000">
        <v>41</v>
      </c>
      <c r="ZC70" s="1000">
        <v>12</v>
      </c>
      <c r="ZD70" s="1000">
        <v>15</v>
      </c>
      <c r="ZE70" s="1000">
        <v>7.0000000000000009</v>
      </c>
      <c r="ZF70" s="1000">
        <v>6</v>
      </c>
      <c r="ZG70" s="1000">
        <v>15</v>
      </c>
      <c r="ZH70" s="1000">
        <v>13</v>
      </c>
      <c r="ZI70" s="1000">
        <v>7.0000000000000009</v>
      </c>
      <c r="ZJ70" s="1000">
        <v>48</v>
      </c>
      <c r="ZK70" s="1000">
        <v>13</v>
      </c>
      <c r="ZL70" s="1000">
        <v>5</v>
      </c>
      <c r="ZM70" s="738">
        <v>100</v>
      </c>
      <c r="ZN70" s="755" t="s">
        <v>1650</v>
      </c>
      <c r="ZO70" s="751" t="s">
        <v>1650</v>
      </c>
      <c r="ZP70" s="751" t="s">
        <v>1680</v>
      </c>
      <c r="ZQ70" s="751" t="s">
        <v>1680</v>
      </c>
      <c r="ZR70" s="751" t="s">
        <v>1680</v>
      </c>
      <c r="ZS70" s="751" t="s">
        <v>1650</v>
      </c>
      <c r="ZT70" s="751">
        <v>2</v>
      </c>
      <c r="ZU70" s="751">
        <v>2</v>
      </c>
      <c r="ZV70" s="751">
        <v>-2</v>
      </c>
      <c r="ZW70" s="751">
        <v>-2</v>
      </c>
      <c r="ZX70" s="751">
        <v>-2</v>
      </c>
      <c r="ZY70" s="751">
        <v>2</v>
      </c>
      <c r="ZZ70" s="751">
        <f t="shared" si="81"/>
        <v>0</v>
      </c>
      <c r="AAA70" s="751">
        <f t="shared" si="82"/>
        <v>62</v>
      </c>
      <c r="AAB70" s="756" t="s">
        <v>31</v>
      </c>
      <c r="AAC70" s="753" t="s">
        <v>31</v>
      </c>
      <c r="AAD70" s="753" t="s">
        <v>1635</v>
      </c>
      <c r="AAE70" s="753" t="s">
        <v>1635</v>
      </c>
      <c r="AAF70" s="753" t="s">
        <v>1635</v>
      </c>
      <c r="AAG70" s="753" t="s">
        <v>31</v>
      </c>
      <c r="AAH70" s="755">
        <v>1</v>
      </c>
      <c r="AAI70" s="751">
        <v>1</v>
      </c>
      <c r="AAJ70" s="751">
        <v>0</v>
      </c>
      <c r="AAK70" s="751">
        <v>0</v>
      </c>
      <c r="AAL70" s="751">
        <v>0</v>
      </c>
      <c r="AAM70" s="995">
        <v>1</v>
      </c>
      <c r="AAN70" s="3640">
        <v>0.65019505851755532</v>
      </c>
      <c r="AAO70" s="3641">
        <f t="shared" si="83"/>
        <v>39</v>
      </c>
      <c r="AAP70" s="3642">
        <v>0.65019505851755532</v>
      </c>
      <c r="AAQ70" s="3641">
        <f t="shared" si="84"/>
        <v>29</v>
      </c>
      <c r="AAR70" s="3642">
        <v>0</v>
      </c>
      <c r="AAS70" s="3641">
        <f t="shared" si="85"/>
        <v>54</v>
      </c>
      <c r="AAT70" s="3642">
        <v>0</v>
      </c>
      <c r="AAU70" s="3641">
        <f t="shared" si="86"/>
        <v>60</v>
      </c>
      <c r="AAV70" s="3642">
        <v>0</v>
      </c>
      <c r="AAW70" s="3641">
        <f t="shared" si="87"/>
        <v>69</v>
      </c>
      <c r="AAX70" s="3642">
        <v>0.65019505851755532</v>
      </c>
      <c r="AAY70" s="3641">
        <f t="shared" si="88"/>
        <v>27</v>
      </c>
      <c r="AAZ70" s="997">
        <v>1</v>
      </c>
      <c r="ABA70" s="738">
        <v>0</v>
      </c>
      <c r="ABB70" s="738">
        <v>0</v>
      </c>
      <c r="ABC70" s="3639">
        <v>0.65019505851755532</v>
      </c>
      <c r="ABD70" s="3641">
        <f t="shared" si="89"/>
        <v>37</v>
      </c>
      <c r="ABE70" s="3638">
        <v>0</v>
      </c>
      <c r="ABF70" s="3641">
        <f t="shared" si="89"/>
        <v>28</v>
      </c>
      <c r="ABG70" s="3638">
        <v>0</v>
      </c>
      <c r="ABH70" s="3643">
        <f t="shared" si="89"/>
        <v>32</v>
      </c>
      <c r="ABI70" s="997">
        <v>0</v>
      </c>
      <c r="ABJ70" s="766">
        <v>0</v>
      </c>
      <c r="ABK70" s="751">
        <f t="shared" si="90"/>
        <v>31</v>
      </c>
      <c r="ABL70" s="756" t="s">
        <v>106</v>
      </c>
      <c r="ABM70" s="753" t="s">
        <v>106</v>
      </c>
      <c r="ABN70" s="751">
        <v>3</v>
      </c>
      <c r="ABO70" s="751">
        <v>3</v>
      </c>
      <c r="ABP70" s="751">
        <f t="shared" si="91"/>
        <v>6</v>
      </c>
      <c r="ABQ70" s="751">
        <f t="shared" si="92"/>
        <v>1</v>
      </c>
      <c r="ABR70" s="1203" t="s">
        <v>1632</v>
      </c>
      <c r="ABS70" s="1204" t="s">
        <v>1632</v>
      </c>
      <c r="ABT70" s="1204" t="s">
        <v>1625</v>
      </c>
      <c r="ABU70" s="1204" t="s">
        <v>1625</v>
      </c>
      <c r="ABV70" s="761">
        <v>5</v>
      </c>
      <c r="ABW70" s="761">
        <v>5</v>
      </c>
      <c r="ABX70" s="761">
        <v>0</v>
      </c>
      <c r="ABY70" s="761">
        <v>0</v>
      </c>
      <c r="ABZ70" s="751">
        <f t="shared" si="93"/>
        <v>10</v>
      </c>
      <c r="ACA70" s="751">
        <f t="shared" si="94"/>
        <v>36</v>
      </c>
      <c r="ACB70" s="998" t="s">
        <v>1632</v>
      </c>
      <c r="ACC70" s="761" t="s">
        <v>1632</v>
      </c>
      <c r="ACD70" s="761" t="s">
        <v>1632</v>
      </c>
      <c r="ACE70" s="761" t="s">
        <v>1632</v>
      </c>
      <c r="ACF70" s="761">
        <v>5</v>
      </c>
      <c r="ACG70" s="761">
        <v>5</v>
      </c>
      <c r="ACH70" s="761">
        <v>5</v>
      </c>
      <c r="ACI70" s="761">
        <v>5</v>
      </c>
      <c r="ACJ70" s="751">
        <f t="shared" si="95"/>
        <v>20</v>
      </c>
      <c r="ACK70" s="751">
        <f t="shared" si="96"/>
        <v>1</v>
      </c>
      <c r="ACL70" s="997">
        <v>4</v>
      </c>
      <c r="ACM70" s="751">
        <v>82</v>
      </c>
      <c r="ACN70" s="1091">
        <v>11.749000000000001</v>
      </c>
      <c r="ACO70" s="751">
        <v>39</v>
      </c>
      <c r="ACP70" s="1091">
        <v>3.6</v>
      </c>
      <c r="ACQ70" s="751">
        <v>45</v>
      </c>
      <c r="ACR70" s="997">
        <v>40.984000000000002</v>
      </c>
      <c r="ACS70" s="1092">
        <v>41</v>
      </c>
      <c r="ACT70" s="998" t="s">
        <v>1625</v>
      </c>
      <c r="ACU70" s="761" t="s">
        <v>1625</v>
      </c>
      <c r="ACV70" s="761" t="s">
        <v>1625</v>
      </c>
      <c r="ACW70" s="761" t="s">
        <v>1625</v>
      </c>
      <c r="ACX70" s="761">
        <v>0</v>
      </c>
      <c r="ACY70" s="761">
        <v>0</v>
      </c>
      <c r="ACZ70" s="761">
        <v>0</v>
      </c>
      <c r="ADA70" s="761">
        <v>0</v>
      </c>
      <c r="ADB70" s="751">
        <f t="shared" si="97"/>
        <v>0</v>
      </c>
      <c r="ADC70" s="751">
        <f t="shared" si="98"/>
        <v>28</v>
      </c>
      <c r="ADD70" s="999" t="s">
        <v>1625</v>
      </c>
      <c r="ADE70" s="1000" t="s">
        <v>1625</v>
      </c>
      <c r="ADF70" s="1000" t="s">
        <v>1625</v>
      </c>
      <c r="ADG70" s="1000" t="s">
        <v>1625</v>
      </c>
      <c r="ADH70" s="1000">
        <v>0</v>
      </c>
      <c r="ADI70" s="1000">
        <v>0</v>
      </c>
      <c r="ADJ70" s="1000">
        <v>0</v>
      </c>
      <c r="ADK70" s="1000">
        <v>0</v>
      </c>
      <c r="ADL70" s="751">
        <f t="shared" si="99"/>
        <v>0</v>
      </c>
      <c r="ADM70" s="751">
        <f t="shared" si="100"/>
        <v>74</v>
      </c>
      <c r="ADN70" s="1170">
        <v>0</v>
      </c>
      <c r="ADO70" s="1171">
        <v>0</v>
      </c>
      <c r="ADP70" s="1171">
        <v>0</v>
      </c>
      <c r="ADQ70" s="1001">
        <v>0</v>
      </c>
      <c r="ADR70" s="1001">
        <v>0</v>
      </c>
      <c r="ADS70" s="1001">
        <v>0</v>
      </c>
      <c r="ADT70" s="1001">
        <v>38</v>
      </c>
      <c r="ADU70" s="1001">
        <v>1</v>
      </c>
      <c r="ADV70" s="1001">
        <v>125</v>
      </c>
      <c r="ADW70" s="1001">
        <v>1000</v>
      </c>
      <c r="ADX70" s="1001">
        <v>125</v>
      </c>
      <c r="ADY70" s="1001">
        <v>1000</v>
      </c>
      <c r="ADZ70" s="1001">
        <v>3246.7532467532469</v>
      </c>
      <c r="AEA70" s="1001">
        <v>2</v>
      </c>
      <c r="AEB70" s="1001">
        <v>1</v>
      </c>
      <c r="AEC70" s="1001">
        <v>125</v>
      </c>
      <c r="AED70" s="1001">
        <v>1000</v>
      </c>
      <c r="AEE70" s="1001">
        <v>125</v>
      </c>
      <c r="AEF70" s="1001">
        <v>1000</v>
      </c>
      <c r="AEG70" s="1001">
        <v>3246.7532467532469</v>
      </c>
      <c r="AEH70" s="754">
        <v>3</v>
      </c>
      <c r="AEI70" s="751"/>
      <c r="AEJ70" s="751"/>
      <c r="AEK70" s="751"/>
      <c r="AEL70" s="751"/>
      <c r="AEM70" s="751">
        <v>1580</v>
      </c>
      <c r="AEN70" s="751">
        <v>1136</v>
      </c>
      <c r="AEO70" s="1001">
        <v>99</v>
      </c>
      <c r="AEP70" s="1100">
        <v>8.714788732394366</v>
      </c>
      <c r="AEQ70" s="1001">
        <v>30</v>
      </c>
      <c r="AER70" s="1001">
        <v>70</v>
      </c>
      <c r="AES70" s="1001">
        <v>70.707070707070713</v>
      </c>
      <c r="AET70" s="1100">
        <v>3.7285714285714286</v>
      </c>
      <c r="AEU70" s="1001">
        <v>26</v>
      </c>
      <c r="AEV70" s="1001">
        <v>12</v>
      </c>
      <c r="AEW70" s="1001">
        <v>111</v>
      </c>
      <c r="AEX70" s="1001">
        <v>10.810810810810811</v>
      </c>
      <c r="AEY70" s="1001">
        <v>51</v>
      </c>
      <c r="AEZ70" s="1669">
        <v>1136</v>
      </c>
      <c r="AFA70" s="1670">
        <v>2.1452464788732395</v>
      </c>
      <c r="AFB70" s="1669">
        <f t="shared" si="101"/>
        <v>63</v>
      </c>
      <c r="AFC70" s="1171">
        <v>17</v>
      </c>
      <c r="AFD70" s="1100">
        <v>11.76470588235294</v>
      </c>
      <c r="AFE70" s="1001">
        <f t="shared" si="102"/>
        <v>32</v>
      </c>
      <c r="AFF70" s="751">
        <v>104</v>
      </c>
      <c r="AFG70" s="1000">
        <v>21.153846153846153</v>
      </c>
      <c r="AFH70" s="738">
        <f t="shared" si="103"/>
        <v>41</v>
      </c>
      <c r="AFI70" s="1001">
        <v>81</v>
      </c>
      <c r="AFJ70" s="751">
        <v>18</v>
      </c>
      <c r="AFK70" s="1000">
        <v>22.222222222222221</v>
      </c>
      <c r="AFL70" s="738">
        <f t="shared" si="104"/>
        <v>51</v>
      </c>
      <c r="AFM70" s="746">
        <v>20</v>
      </c>
      <c r="AFN70" s="1004">
        <v>0</v>
      </c>
      <c r="AFO70" s="759">
        <v>0</v>
      </c>
      <c r="AFP70" s="994">
        <f t="shared" si="105"/>
        <v>37</v>
      </c>
      <c r="AFQ70" s="751">
        <v>57</v>
      </c>
      <c r="AFR70" s="738">
        <f t="shared" si="105"/>
        <v>30</v>
      </c>
      <c r="AFS70" s="751" t="s">
        <v>31</v>
      </c>
      <c r="AFT70" s="751" t="s">
        <v>31</v>
      </c>
      <c r="AFU70" s="1000" t="s">
        <v>31</v>
      </c>
      <c r="AFV70" s="738" t="str">
        <f t="shared" si="106"/>
        <v>-</v>
      </c>
      <c r="AFW70" s="751" t="s">
        <v>31</v>
      </c>
      <c r="AFX70" s="751" t="s">
        <v>31</v>
      </c>
      <c r="AFY70" s="753" t="s">
        <v>31</v>
      </c>
      <c r="AFZ70" s="738" t="str">
        <f t="shared" si="107"/>
        <v>-</v>
      </c>
      <c r="AGA70" s="753">
        <v>40</v>
      </c>
      <c r="AGB70" s="753">
        <v>20</v>
      </c>
      <c r="AGC70" s="753">
        <v>0</v>
      </c>
      <c r="AGD70" s="753">
        <v>20</v>
      </c>
      <c r="AGE70" s="753">
        <v>0</v>
      </c>
      <c r="AGF70" s="753">
        <v>0</v>
      </c>
      <c r="AGG70" s="753">
        <v>20</v>
      </c>
      <c r="AGH70" s="753">
        <v>0</v>
      </c>
      <c r="AGI70" s="753">
        <v>0</v>
      </c>
      <c r="AGJ70" s="751">
        <v>2</v>
      </c>
      <c r="AGK70" s="751">
        <v>1</v>
      </c>
      <c r="AGL70" s="751">
        <v>0</v>
      </c>
      <c r="AGM70" s="751">
        <v>1</v>
      </c>
      <c r="AGN70" s="751">
        <v>0</v>
      </c>
      <c r="AGO70" s="751">
        <v>0</v>
      </c>
      <c r="AGP70" s="751">
        <v>1</v>
      </c>
      <c r="AGQ70" s="751">
        <v>0</v>
      </c>
      <c r="AGR70" s="751">
        <v>0</v>
      </c>
      <c r="AGS70" s="751">
        <v>5</v>
      </c>
      <c r="AGT70" s="753" t="s">
        <v>31</v>
      </c>
      <c r="AGU70" s="753" t="s">
        <v>31</v>
      </c>
      <c r="AGV70" s="753" t="s">
        <v>31</v>
      </c>
      <c r="AGW70" s="753" t="s">
        <v>31</v>
      </c>
      <c r="AGX70" s="753" t="s">
        <v>31</v>
      </c>
      <c r="AGY70" s="753" t="s">
        <v>31</v>
      </c>
      <c r="AGZ70" s="753" t="s">
        <v>31</v>
      </c>
      <c r="AHA70" s="753" t="s">
        <v>31</v>
      </c>
      <c r="AHB70" s="753" t="s">
        <v>31</v>
      </c>
      <c r="AHC70" s="751">
        <v>0</v>
      </c>
      <c r="AHD70" s="751">
        <v>0</v>
      </c>
      <c r="AHE70" s="751">
        <v>0</v>
      </c>
      <c r="AHF70" s="751">
        <v>0</v>
      </c>
      <c r="AHG70" s="751">
        <v>0</v>
      </c>
      <c r="AHH70" s="751">
        <v>0</v>
      </c>
      <c r="AHI70" s="751">
        <v>0</v>
      </c>
      <c r="AHJ70" s="751">
        <v>0</v>
      </c>
      <c r="AHK70" s="751">
        <v>0</v>
      </c>
      <c r="AHL70" s="751">
        <v>0</v>
      </c>
      <c r="AHM70" s="753" t="s">
        <v>31</v>
      </c>
      <c r="AHN70" s="753" t="s">
        <v>31</v>
      </c>
      <c r="AHO70" s="753" t="s">
        <v>31</v>
      </c>
      <c r="AHP70" s="753" t="s">
        <v>31</v>
      </c>
      <c r="AHQ70" s="753" t="s">
        <v>31</v>
      </c>
      <c r="AHR70" s="753" t="s">
        <v>31</v>
      </c>
      <c r="AHS70" s="753" t="s">
        <v>31</v>
      </c>
      <c r="AHT70" s="753" t="s">
        <v>31</v>
      </c>
      <c r="AHU70" s="753" t="s">
        <v>31</v>
      </c>
      <c r="AHV70" s="751">
        <v>0</v>
      </c>
      <c r="AHW70" s="751">
        <v>0</v>
      </c>
      <c r="AHX70" s="751">
        <v>0</v>
      </c>
      <c r="AHY70" s="751">
        <v>0</v>
      </c>
      <c r="AHZ70" s="751">
        <v>0</v>
      </c>
      <c r="AIA70" s="751">
        <v>0</v>
      </c>
      <c r="AIB70" s="751">
        <v>0</v>
      </c>
      <c r="AIC70" s="751">
        <v>0</v>
      </c>
      <c r="AID70" s="751">
        <v>0</v>
      </c>
      <c r="AIE70" s="751">
        <v>0</v>
      </c>
      <c r="AIF70" s="753" t="s">
        <v>1648</v>
      </c>
      <c r="AIG70" s="753" t="s">
        <v>1623</v>
      </c>
      <c r="AIH70" s="749">
        <v>0</v>
      </c>
      <c r="AII70" s="993">
        <f t="shared" si="108"/>
        <v>42</v>
      </c>
      <c r="AIJ70" s="742" t="s">
        <v>1625</v>
      </c>
      <c r="AIK70" s="742" t="s">
        <v>1625</v>
      </c>
      <c r="AIL70" s="742" t="s">
        <v>1625</v>
      </c>
      <c r="AIM70" s="740" t="s">
        <v>1625</v>
      </c>
      <c r="AIN70" s="753" t="s">
        <v>1625</v>
      </c>
      <c r="AIO70" s="753" t="s">
        <v>1623</v>
      </c>
      <c r="AIP70" s="753" t="s">
        <v>1627</v>
      </c>
      <c r="AIQ70" s="753" t="s">
        <v>1627</v>
      </c>
      <c r="AIR70" s="753" t="s">
        <v>1625</v>
      </c>
      <c r="AIS70" s="753" t="s">
        <v>1685</v>
      </c>
      <c r="AIT70" s="753" t="s">
        <v>1629</v>
      </c>
      <c r="AIU70" s="753" t="s">
        <v>1630</v>
      </c>
      <c r="AIV70" s="753" t="s">
        <v>1832</v>
      </c>
      <c r="AIW70" s="738">
        <v>17</v>
      </c>
      <c r="AIX70" s="738">
        <v>1</v>
      </c>
      <c r="AIY70" s="1000">
        <v>5.8</v>
      </c>
      <c r="AIZ70" s="738">
        <v>0</v>
      </c>
      <c r="AJA70" s="753">
        <v>0</v>
      </c>
      <c r="AJB70" s="738">
        <f t="shared" si="109"/>
        <v>26</v>
      </c>
      <c r="AJC70" s="753">
        <v>0</v>
      </c>
      <c r="AJD70" s="993">
        <f t="shared" si="110"/>
        <v>25</v>
      </c>
      <c r="AJE70" s="753" t="s">
        <v>1625</v>
      </c>
      <c r="AJF70" s="753" t="s">
        <v>1625</v>
      </c>
      <c r="AJG70" s="753" t="s">
        <v>1625</v>
      </c>
      <c r="AJH70" s="753" t="s">
        <v>1625</v>
      </c>
      <c r="AJI70" s="753">
        <v>0</v>
      </c>
      <c r="AJJ70" s="738">
        <f t="shared" si="111"/>
        <v>60</v>
      </c>
      <c r="AJK70" s="751">
        <v>0</v>
      </c>
      <c r="AJL70" s="753">
        <v>0</v>
      </c>
      <c r="AJM70" s="738">
        <f t="shared" si="112"/>
        <v>39</v>
      </c>
      <c r="AJN70" s="751">
        <v>0</v>
      </c>
      <c r="AJO70" s="753">
        <v>0</v>
      </c>
      <c r="AJP70" s="738">
        <f t="shared" si="113"/>
        <v>17</v>
      </c>
      <c r="AJQ70" s="751">
        <v>0</v>
      </c>
      <c r="AJR70" s="753">
        <v>0</v>
      </c>
      <c r="AJS70" s="738">
        <f t="shared" si="114"/>
        <v>29</v>
      </c>
      <c r="AJT70" s="751">
        <v>0</v>
      </c>
      <c r="AJU70" s="753">
        <v>0</v>
      </c>
      <c r="AJV70" s="751">
        <v>0</v>
      </c>
      <c r="AJW70" s="753">
        <v>0</v>
      </c>
      <c r="AJX70" s="738">
        <f t="shared" si="115"/>
        <v>26</v>
      </c>
      <c r="AJY70" s="751">
        <v>0</v>
      </c>
      <c r="AJZ70" s="753">
        <v>0</v>
      </c>
      <c r="AKA70" s="738">
        <f t="shared" si="116"/>
        <v>9</v>
      </c>
      <c r="AKB70" s="751">
        <v>0</v>
      </c>
      <c r="AKC70" s="753">
        <v>0</v>
      </c>
      <c r="AKD70" s="738">
        <f t="shared" si="117"/>
        <v>55</v>
      </c>
      <c r="AKE70" s="751">
        <v>0</v>
      </c>
      <c r="AKF70" s="751">
        <v>0</v>
      </c>
      <c r="AKG70" s="751">
        <v>0</v>
      </c>
      <c r="AKH70" s="751">
        <v>0</v>
      </c>
      <c r="AKI70" s="751">
        <v>0</v>
      </c>
      <c r="AKJ70" s="751">
        <v>0</v>
      </c>
      <c r="AKK70" s="751">
        <v>0</v>
      </c>
      <c r="AKL70" s="751">
        <v>0</v>
      </c>
      <c r="AKM70" s="751">
        <v>0</v>
      </c>
      <c r="AKN70" s="751">
        <v>0</v>
      </c>
      <c r="AKO70" s="751">
        <v>0</v>
      </c>
      <c r="AKP70" s="753">
        <v>0.17399999999999999</v>
      </c>
      <c r="AKQ70" s="738">
        <f t="shared" si="118"/>
        <v>20</v>
      </c>
      <c r="AKR70" s="753">
        <v>2.9000000000000001E-2</v>
      </c>
      <c r="AKS70" s="738">
        <f t="shared" si="118"/>
        <v>39</v>
      </c>
      <c r="AKT70" s="753" t="s">
        <v>31</v>
      </c>
      <c r="AKU70" s="738" t="str">
        <f t="shared" si="127"/>
        <v>-</v>
      </c>
      <c r="AKV70" s="753" t="s">
        <v>31</v>
      </c>
      <c r="AKW70" s="738" t="str">
        <f t="shared" si="128"/>
        <v>-</v>
      </c>
      <c r="AKX70" s="753" t="s">
        <v>31</v>
      </c>
      <c r="AKY70" s="753">
        <v>0.20300000000000001</v>
      </c>
      <c r="AKZ70" s="753" t="s">
        <v>31</v>
      </c>
      <c r="ALA70" s="738" t="str">
        <f t="shared" si="129"/>
        <v>-</v>
      </c>
      <c r="ALB70" s="753">
        <v>4.7E-2</v>
      </c>
      <c r="ALC70" s="738">
        <f t="shared" si="130"/>
        <v>13</v>
      </c>
      <c r="ALD70" s="753" t="s">
        <v>31</v>
      </c>
      <c r="ALE70" s="738" t="str">
        <f t="shared" si="131"/>
        <v>-</v>
      </c>
      <c r="ALF70" s="753">
        <v>4.7E-2</v>
      </c>
      <c r="ALG70" s="753"/>
      <c r="ALH70" s="1706">
        <v>43.593314763231199</v>
      </c>
      <c r="ALI70" s="754">
        <v>18</v>
      </c>
      <c r="ALJ70" s="754">
        <v>0</v>
      </c>
      <c r="ALK70" s="754">
        <v>308</v>
      </c>
      <c r="ALL70" s="754">
        <v>58.441558441558442</v>
      </c>
      <c r="ALM70" s="754">
        <v>0</v>
      </c>
      <c r="ALN70" s="754">
        <v>74</v>
      </c>
      <c r="ALO70" s="754">
        <v>1</v>
      </c>
    </row>
    <row r="71" spans="1:1003" ht="13" x14ac:dyDescent="0.2">
      <c r="A71" s="735" t="s">
        <v>1842</v>
      </c>
      <c r="B71" s="736" t="s">
        <v>1843</v>
      </c>
      <c r="C71" s="736" t="s">
        <v>1646</v>
      </c>
      <c r="D71" s="736"/>
      <c r="E71" s="736" t="s">
        <v>1733</v>
      </c>
      <c r="F71" s="737" t="s">
        <v>1844</v>
      </c>
      <c r="G71" s="738" t="s">
        <v>1919</v>
      </c>
      <c r="H71" s="739">
        <v>188</v>
      </c>
      <c r="I71" s="742">
        <v>7.23</v>
      </c>
      <c r="J71" s="738">
        <f t="shared" si="9"/>
        <v>27</v>
      </c>
      <c r="K71" s="741">
        <v>220</v>
      </c>
      <c r="L71" s="742">
        <v>6.99</v>
      </c>
      <c r="M71" s="750">
        <f t="shared" si="10"/>
        <v>62</v>
      </c>
      <c r="N71" s="753">
        <f t="shared" si="11"/>
        <v>-0.24000000000000021</v>
      </c>
      <c r="O71" s="741">
        <v>789</v>
      </c>
      <c r="P71" s="742">
        <v>6.21</v>
      </c>
      <c r="Q71" s="738">
        <f t="shared" si="120"/>
        <v>30</v>
      </c>
      <c r="R71" s="741">
        <v>578</v>
      </c>
      <c r="S71" s="742">
        <v>6.27</v>
      </c>
      <c r="T71" s="750">
        <f t="shared" si="125"/>
        <v>23</v>
      </c>
      <c r="U71" s="753">
        <f t="shared" si="12"/>
        <v>5.9999999999999609E-2</v>
      </c>
      <c r="V71" s="745">
        <v>498</v>
      </c>
      <c r="W71" s="740">
        <v>6.2188755020080322</v>
      </c>
      <c r="X71" s="741">
        <v>78</v>
      </c>
      <c r="Y71" s="743">
        <v>6.615384615384615</v>
      </c>
      <c r="Z71" s="744">
        <f t="shared" si="13"/>
        <v>19</v>
      </c>
      <c r="AA71" s="746">
        <v>372</v>
      </c>
      <c r="AB71" s="743">
        <v>6.389784946236559</v>
      </c>
      <c r="AC71" s="744">
        <f t="shared" si="14"/>
        <v>15</v>
      </c>
      <c r="AD71" s="741">
        <v>126</v>
      </c>
      <c r="AE71" s="743">
        <v>5.7142857142857144</v>
      </c>
      <c r="AF71" s="747">
        <f t="shared" si="15"/>
        <v>34</v>
      </c>
      <c r="AG71" s="748">
        <v>77.400000000000006</v>
      </c>
      <c r="AH71" s="744">
        <f t="shared" si="16"/>
        <v>73</v>
      </c>
      <c r="AI71" s="749">
        <v>87.8</v>
      </c>
      <c r="AJ71" s="744">
        <f t="shared" si="17"/>
        <v>2</v>
      </c>
      <c r="AK71" s="749">
        <v>-3.6999999999999886</v>
      </c>
      <c r="AL71" s="740">
        <v>0.79999999999999716</v>
      </c>
      <c r="AM71" s="741">
        <v>80</v>
      </c>
      <c r="AN71" s="751">
        <f t="shared" si="18"/>
        <v>21</v>
      </c>
      <c r="AO71" s="750">
        <v>80</v>
      </c>
      <c r="AP71" s="751">
        <f t="shared" si="19"/>
        <v>19</v>
      </c>
      <c r="AQ71" s="741">
        <v>90</v>
      </c>
      <c r="AR71" s="750">
        <f t="shared" si="121"/>
        <v>67</v>
      </c>
      <c r="AS71" s="741">
        <v>216</v>
      </c>
      <c r="AT71" s="742">
        <v>29.629629629629626</v>
      </c>
      <c r="AU71" s="744">
        <f t="shared" si="20"/>
        <v>60</v>
      </c>
      <c r="AV71" s="741">
        <v>219</v>
      </c>
      <c r="AW71" s="742">
        <v>14.15525114155251</v>
      </c>
      <c r="AX71" s="744">
        <f t="shared" si="21"/>
        <v>47</v>
      </c>
      <c r="AY71" s="741">
        <v>208</v>
      </c>
      <c r="AZ71" s="742">
        <v>48.07692307692308</v>
      </c>
      <c r="BA71" s="744">
        <f t="shared" si="22"/>
        <v>40</v>
      </c>
      <c r="BB71" s="741">
        <v>215</v>
      </c>
      <c r="BC71" s="742">
        <v>13.953488372093023</v>
      </c>
      <c r="BD71" s="744">
        <f t="shared" si="23"/>
        <v>23</v>
      </c>
      <c r="BE71" s="741">
        <v>214</v>
      </c>
      <c r="BF71" s="742">
        <v>0.46728971962616817</v>
      </c>
      <c r="BG71" s="744">
        <f t="shared" si="24"/>
        <v>20</v>
      </c>
      <c r="BH71" s="741">
        <v>210</v>
      </c>
      <c r="BI71" s="742">
        <v>30.952380952380953</v>
      </c>
      <c r="BJ71" s="744">
        <f t="shared" si="25"/>
        <v>26</v>
      </c>
      <c r="BK71" s="741">
        <v>85</v>
      </c>
      <c r="BL71" s="742">
        <v>58.82352941176471</v>
      </c>
      <c r="BM71" s="744">
        <f t="shared" si="26"/>
        <v>53</v>
      </c>
      <c r="BN71" s="741">
        <v>85</v>
      </c>
      <c r="BO71" s="742">
        <v>83.529411764705884</v>
      </c>
      <c r="BP71" s="744">
        <f t="shared" si="27"/>
        <v>40</v>
      </c>
      <c r="BQ71" s="741">
        <v>81</v>
      </c>
      <c r="BR71" s="742">
        <v>66.666666666666657</v>
      </c>
      <c r="BS71" s="744">
        <f t="shared" si="28"/>
        <v>58</v>
      </c>
      <c r="BT71" s="741">
        <v>85</v>
      </c>
      <c r="BU71" s="742">
        <v>28.235294117647058</v>
      </c>
      <c r="BV71" s="744">
        <f t="shared" si="29"/>
        <v>11</v>
      </c>
      <c r="BW71" s="741">
        <v>76</v>
      </c>
      <c r="BX71" s="742">
        <v>2.6315789473684208</v>
      </c>
      <c r="BY71" s="744">
        <f t="shared" si="30"/>
        <v>25</v>
      </c>
      <c r="BZ71" s="741">
        <v>82</v>
      </c>
      <c r="CA71" s="742">
        <v>54.878048780487809</v>
      </c>
      <c r="CB71" s="744">
        <f t="shared" si="31"/>
        <v>37</v>
      </c>
      <c r="CC71" s="749">
        <v>12.4</v>
      </c>
      <c r="CD71" s="752">
        <f t="shared" si="32"/>
        <v>10</v>
      </c>
      <c r="CE71" s="742">
        <v>1.1000000000000001</v>
      </c>
      <c r="CF71" s="742">
        <v>6.3</v>
      </c>
      <c r="CG71" s="743">
        <v>5</v>
      </c>
      <c r="CH71" s="749">
        <v>12.2</v>
      </c>
      <c r="CI71" s="740">
        <v>12.2</v>
      </c>
      <c r="CJ71" s="753">
        <v>15.5</v>
      </c>
      <c r="CK71" s="754">
        <f t="shared" si="33"/>
        <v>15</v>
      </c>
      <c r="CL71" s="753">
        <v>1.2999999999999998</v>
      </c>
      <c r="CM71" s="753">
        <v>7.5</v>
      </c>
      <c r="CN71" s="753">
        <v>6.6999999999999993</v>
      </c>
      <c r="CO71" s="755">
        <v>59</v>
      </c>
      <c r="CP71" s="1000">
        <v>83.6</v>
      </c>
      <c r="CQ71" s="754">
        <f t="shared" si="34"/>
        <v>48</v>
      </c>
      <c r="CR71" s="751">
        <v>7</v>
      </c>
      <c r="CS71" s="1000">
        <v>83.9</v>
      </c>
      <c r="CT71" s="754">
        <f t="shared" si="134"/>
        <v>42</v>
      </c>
      <c r="CU71" s="751">
        <v>40</v>
      </c>
      <c r="CV71" s="753">
        <v>84.1</v>
      </c>
      <c r="CW71" s="754">
        <f t="shared" si="35"/>
        <v>46</v>
      </c>
      <c r="CX71" s="751">
        <v>12</v>
      </c>
      <c r="CY71" s="753">
        <v>81.599999999999994</v>
      </c>
      <c r="CZ71" s="754">
        <f t="shared" si="36"/>
        <v>57</v>
      </c>
      <c r="DA71" s="756">
        <v>25</v>
      </c>
      <c r="DB71" s="750">
        <f t="shared" si="37"/>
        <v>53</v>
      </c>
      <c r="DC71" s="751">
        <v>4</v>
      </c>
      <c r="DD71" s="757">
        <v>75</v>
      </c>
      <c r="DE71" s="750">
        <f t="shared" si="38"/>
        <v>37</v>
      </c>
      <c r="DF71" s="742">
        <v>0</v>
      </c>
      <c r="DG71" s="744">
        <f t="shared" si="135"/>
        <v>37</v>
      </c>
      <c r="DH71" s="749"/>
      <c r="DI71" s="744">
        <f t="shared" si="135"/>
        <v>70</v>
      </c>
      <c r="DJ71" s="742">
        <v>0</v>
      </c>
      <c r="DK71" s="744">
        <f t="shared" si="40"/>
        <v>34</v>
      </c>
      <c r="DL71" s="758">
        <v>75</v>
      </c>
      <c r="DM71" s="744">
        <f t="shared" si="41"/>
        <v>31</v>
      </c>
      <c r="DN71" s="742">
        <v>0</v>
      </c>
      <c r="DO71" s="744">
        <f t="shared" si="42"/>
        <v>60</v>
      </c>
      <c r="DP71" s="741">
        <v>191</v>
      </c>
      <c r="DQ71" s="759">
        <v>65.968586387434556</v>
      </c>
      <c r="DR71" s="744">
        <f t="shared" si="122"/>
        <v>45</v>
      </c>
      <c r="DS71" s="741">
        <v>79</v>
      </c>
      <c r="DT71" s="759">
        <v>49.367088607594937</v>
      </c>
      <c r="DU71" s="744">
        <v>21</v>
      </c>
      <c r="DV71" s="741">
        <v>182</v>
      </c>
      <c r="DW71" s="760">
        <v>62.087912087912088</v>
      </c>
      <c r="DX71" s="744">
        <v>54</v>
      </c>
      <c r="DY71" s="741">
        <v>149</v>
      </c>
      <c r="DZ71" s="1599">
        <v>0.86363636363636365</v>
      </c>
      <c r="EA71" s="752">
        <v>43</v>
      </c>
      <c r="EB71" s="760">
        <v>14.76510067114094</v>
      </c>
      <c r="EC71" s="744">
        <v>18</v>
      </c>
      <c r="ED71" s="741">
        <v>158</v>
      </c>
      <c r="EE71" s="753">
        <v>1.1756756756756757</v>
      </c>
      <c r="EF71" s="754">
        <v>54</v>
      </c>
      <c r="EG71" s="760">
        <v>23.417721518987342</v>
      </c>
      <c r="EH71" s="744">
        <v>40</v>
      </c>
      <c r="EI71" s="741">
        <v>165</v>
      </c>
      <c r="EJ71" s="753">
        <v>0.93243243243243246</v>
      </c>
      <c r="EK71" s="754">
        <v>45</v>
      </c>
      <c r="EL71" s="760">
        <v>22.424242424242426</v>
      </c>
      <c r="EM71" s="744">
        <v>58</v>
      </c>
      <c r="EN71" s="755">
        <v>149</v>
      </c>
      <c r="EO71" s="753">
        <v>0.8</v>
      </c>
      <c r="EP71" s="754">
        <v>33</v>
      </c>
      <c r="EQ71" s="761">
        <v>6.7114093959731544</v>
      </c>
      <c r="ER71" s="995">
        <v>58</v>
      </c>
      <c r="ES71" s="741">
        <v>165</v>
      </c>
      <c r="ET71" s="752">
        <v>0.65517241379310343</v>
      </c>
      <c r="EU71" s="752">
        <v>51</v>
      </c>
      <c r="EV71" s="760">
        <v>17.575757575757574</v>
      </c>
      <c r="EW71" s="744">
        <v>13</v>
      </c>
      <c r="EX71" s="751">
        <v>169</v>
      </c>
      <c r="EY71" s="752">
        <v>0.53333333333333333</v>
      </c>
      <c r="EZ71" s="752">
        <v>43</v>
      </c>
      <c r="FA71" s="761">
        <v>8.875739644970416</v>
      </c>
      <c r="FB71" s="751">
        <v>8</v>
      </c>
      <c r="FC71" s="741">
        <v>169</v>
      </c>
      <c r="FD71" s="752">
        <v>1.1333333333333333</v>
      </c>
      <c r="FE71" s="752">
        <v>5</v>
      </c>
      <c r="FF71" s="760">
        <v>8.8757396449704142</v>
      </c>
      <c r="FG71" s="744">
        <v>30</v>
      </c>
      <c r="FH71" s="741">
        <v>150</v>
      </c>
      <c r="FI71" s="752">
        <v>3.0178571428571428</v>
      </c>
      <c r="FJ71" s="752">
        <v>41</v>
      </c>
      <c r="FK71" s="760">
        <v>37.333333333333336</v>
      </c>
      <c r="FL71" s="744">
        <v>32</v>
      </c>
      <c r="FM71" s="755">
        <v>84</v>
      </c>
      <c r="FN71" s="761">
        <v>32.142857142857146</v>
      </c>
      <c r="FO71" s="751">
        <v>6</v>
      </c>
      <c r="FP71" s="741">
        <v>67</v>
      </c>
      <c r="FQ71" s="762">
        <v>1.875</v>
      </c>
      <c r="FR71" s="762">
        <v>3</v>
      </c>
      <c r="FS71" s="760">
        <v>5.9701492537313428</v>
      </c>
      <c r="FT71" s="744">
        <v>10</v>
      </c>
      <c r="FU71" s="741">
        <v>68</v>
      </c>
      <c r="FV71" s="753">
        <v>1.0625</v>
      </c>
      <c r="FW71" s="754">
        <v>44</v>
      </c>
      <c r="FX71" s="760">
        <v>11.76470588235294</v>
      </c>
      <c r="FY71" s="744">
        <v>2</v>
      </c>
      <c r="FZ71" s="741">
        <v>67</v>
      </c>
      <c r="GA71" s="753">
        <v>0.9</v>
      </c>
      <c r="GB71" s="754">
        <v>29</v>
      </c>
      <c r="GC71" s="760">
        <v>7.4626865671641784</v>
      </c>
      <c r="GD71" s="744">
        <v>38</v>
      </c>
      <c r="GE71" s="741">
        <v>65</v>
      </c>
      <c r="GF71" s="753">
        <v>0.5</v>
      </c>
      <c r="GG71" s="754">
        <v>41</v>
      </c>
      <c r="GH71" s="760">
        <v>1.5384615384615385</v>
      </c>
      <c r="GI71" s="744">
        <v>51</v>
      </c>
      <c r="GJ71" s="741">
        <v>73</v>
      </c>
      <c r="GK71" s="752">
        <v>1.2666666666666666</v>
      </c>
      <c r="GL71" s="752">
        <v>43</v>
      </c>
      <c r="GM71" s="760">
        <v>20.547945205479451</v>
      </c>
      <c r="GN71" s="744">
        <v>13</v>
      </c>
      <c r="GO71" s="741">
        <v>71</v>
      </c>
      <c r="GP71" s="752">
        <v>0.5</v>
      </c>
      <c r="GQ71" s="752">
        <v>39</v>
      </c>
      <c r="GR71" s="760">
        <v>2.8169014084507045</v>
      </c>
      <c r="GS71" s="744">
        <v>40</v>
      </c>
      <c r="GT71" s="741">
        <v>74</v>
      </c>
      <c r="GU71" s="752">
        <v>0.5</v>
      </c>
      <c r="GV71" s="752">
        <v>28</v>
      </c>
      <c r="GW71" s="760">
        <v>5.4054054054054053</v>
      </c>
      <c r="GX71" s="744">
        <v>3</v>
      </c>
      <c r="GY71" s="741">
        <v>71</v>
      </c>
      <c r="GZ71" s="752">
        <v>2.5</v>
      </c>
      <c r="HA71" s="752">
        <v>6</v>
      </c>
      <c r="HB71" s="760">
        <v>1.4084507042253522</v>
      </c>
      <c r="HC71" s="744">
        <v>23</v>
      </c>
      <c r="HD71" s="749">
        <v>22.222222222222221</v>
      </c>
      <c r="HE71" s="742">
        <v>0</v>
      </c>
      <c r="HF71" s="742">
        <v>66.666666666666657</v>
      </c>
      <c r="HG71" s="742">
        <v>0</v>
      </c>
      <c r="HH71" s="1600">
        <v>11.111111111111111</v>
      </c>
      <c r="HI71" s="1600">
        <v>11.111111111111111</v>
      </c>
      <c r="HJ71" s="1600">
        <v>66.666666666666657</v>
      </c>
      <c r="HK71" s="1600">
        <v>0</v>
      </c>
      <c r="HL71" s="1600">
        <v>77.777777777777786</v>
      </c>
      <c r="HM71" s="1601">
        <v>9</v>
      </c>
      <c r="HN71" s="749">
        <v>16.577540106951872</v>
      </c>
      <c r="HO71" s="749">
        <v>0.53475935828876997</v>
      </c>
      <c r="HP71" s="749">
        <v>64.171122994652407</v>
      </c>
      <c r="HQ71" s="749">
        <v>20.320855614973262</v>
      </c>
      <c r="HR71" s="749">
        <v>5.3475935828877006</v>
      </c>
      <c r="HS71" s="749">
        <v>35.294117647058826</v>
      </c>
      <c r="HT71" s="749">
        <v>50.267379679144383</v>
      </c>
      <c r="HU71" s="749">
        <v>3.2085561497326207</v>
      </c>
      <c r="HV71" s="749">
        <v>67.379679144385022</v>
      </c>
      <c r="HW71" s="1601">
        <v>187</v>
      </c>
      <c r="HX71" s="1271">
        <v>4</v>
      </c>
      <c r="HY71" s="1272">
        <v>0</v>
      </c>
      <c r="HZ71" s="1272">
        <v>1</v>
      </c>
      <c r="IA71" s="1272">
        <v>0</v>
      </c>
      <c r="IB71" s="1272">
        <v>1</v>
      </c>
      <c r="IC71" s="1272">
        <v>0</v>
      </c>
      <c r="ID71" s="1272" t="s">
        <v>31</v>
      </c>
      <c r="IE71" s="1272">
        <v>1</v>
      </c>
      <c r="IF71" s="1273">
        <v>7</v>
      </c>
      <c r="IG71" s="1274">
        <v>15</v>
      </c>
      <c r="IH71" s="1275">
        <v>2</v>
      </c>
      <c r="II71" s="1275">
        <v>7</v>
      </c>
      <c r="IJ71" s="1275">
        <v>3</v>
      </c>
      <c r="IK71" s="1275">
        <v>1</v>
      </c>
      <c r="IL71" s="1275">
        <v>0</v>
      </c>
      <c r="IM71" s="1275" t="s">
        <v>31</v>
      </c>
      <c r="IN71" s="1275">
        <v>10</v>
      </c>
      <c r="IO71" s="1273">
        <v>38</v>
      </c>
      <c r="IP71" s="1274">
        <v>1</v>
      </c>
      <c r="IQ71" s="1275">
        <v>1</v>
      </c>
      <c r="IR71" s="1275">
        <v>3</v>
      </c>
      <c r="IS71" s="1275">
        <v>2</v>
      </c>
      <c r="IT71" s="1275">
        <v>1</v>
      </c>
      <c r="IU71" s="1275">
        <v>0</v>
      </c>
      <c r="IV71" s="1275" t="s">
        <v>31</v>
      </c>
      <c r="IW71" s="1275">
        <v>2</v>
      </c>
      <c r="IX71" s="1276">
        <v>10</v>
      </c>
      <c r="IY71" s="1274">
        <v>57.142857142857139</v>
      </c>
      <c r="IZ71" s="1275">
        <v>0</v>
      </c>
      <c r="JA71" s="1275">
        <v>14.285714285714285</v>
      </c>
      <c r="JB71" s="1275">
        <v>0</v>
      </c>
      <c r="JC71" s="1275">
        <v>14.285714285714285</v>
      </c>
      <c r="JD71" s="1275">
        <v>0</v>
      </c>
      <c r="JE71" s="1275" t="s">
        <v>31</v>
      </c>
      <c r="JF71" s="1275">
        <v>14.285714285714285</v>
      </c>
      <c r="JG71" s="1276">
        <v>100</v>
      </c>
      <c r="JH71" s="1274">
        <v>39.473684210526315</v>
      </c>
      <c r="JI71" s="1275">
        <v>5.2631578947368416</v>
      </c>
      <c r="JJ71" s="1275">
        <v>18.421052631578945</v>
      </c>
      <c r="JK71" s="1275">
        <v>7.8947368421052628</v>
      </c>
      <c r="JL71" s="1275">
        <v>2.6315789473684208</v>
      </c>
      <c r="JM71" s="1275">
        <v>0</v>
      </c>
      <c r="JN71" s="1275" t="s">
        <v>31</v>
      </c>
      <c r="JO71" s="1275">
        <v>26.315789473684209</v>
      </c>
      <c r="JP71" s="1276">
        <v>100</v>
      </c>
      <c r="JQ71" s="1274">
        <v>10</v>
      </c>
      <c r="JR71" s="1275">
        <v>10</v>
      </c>
      <c r="JS71" s="1275">
        <v>30</v>
      </c>
      <c r="JT71" s="1275">
        <v>20</v>
      </c>
      <c r="JU71" s="1275">
        <v>10</v>
      </c>
      <c r="JV71" s="1275">
        <v>0</v>
      </c>
      <c r="JW71" s="1275" t="s">
        <v>31</v>
      </c>
      <c r="JX71" s="1275">
        <v>20</v>
      </c>
      <c r="JY71" s="1276">
        <v>100</v>
      </c>
      <c r="JZ71" s="758">
        <v>56.638655462184872</v>
      </c>
      <c r="KA71" s="744">
        <f t="shared" si="43"/>
        <v>23</v>
      </c>
      <c r="KB71" s="758">
        <v>76.19047619047619</v>
      </c>
      <c r="KC71" s="744">
        <f t="shared" si="43"/>
        <v>25</v>
      </c>
      <c r="KD71" s="761">
        <v>13.397129186602871</v>
      </c>
      <c r="KE71" s="751">
        <f t="shared" si="44"/>
        <v>3</v>
      </c>
      <c r="KF71" s="761">
        <v>0</v>
      </c>
      <c r="KG71" s="751">
        <f t="shared" si="44"/>
        <v>28</v>
      </c>
      <c r="KH71" s="761">
        <v>33.388704318936881</v>
      </c>
      <c r="KI71" s="751">
        <f t="shared" si="136"/>
        <v>5</v>
      </c>
      <c r="KJ71" s="761">
        <v>0</v>
      </c>
      <c r="KK71" s="751">
        <f t="shared" si="136"/>
        <v>48</v>
      </c>
      <c r="KL71" s="761">
        <v>15.863689776733256</v>
      </c>
      <c r="KM71" s="751">
        <f t="shared" si="46"/>
        <v>13</v>
      </c>
      <c r="KN71" s="751">
        <v>28.465608465608465</v>
      </c>
      <c r="KO71" s="751">
        <f t="shared" si="47"/>
        <v>10</v>
      </c>
      <c r="KP71" s="763">
        <v>0</v>
      </c>
      <c r="KQ71" s="754">
        <v>10</v>
      </c>
      <c r="KR71" s="754">
        <v>10</v>
      </c>
      <c r="KS71" s="754">
        <v>30</v>
      </c>
      <c r="KT71" s="754">
        <v>0</v>
      </c>
      <c r="KU71" s="764">
        <f t="shared" si="48"/>
        <v>50</v>
      </c>
      <c r="KV71" s="765">
        <f t="shared" si="49"/>
        <v>62</v>
      </c>
      <c r="KW71" s="763">
        <v>0</v>
      </c>
      <c r="KX71" s="754">
        <v>0</v>
      </c>
      <c r="KY71" s="745">
        <f t="shared" si="50"/>
        <v>0</v>
      </c>
      <c r="KZ71" s="744">
        <f t="shared" si="51"/>
        <v>37</v>
      </c>
      <c r="LA71" s="3000" t="s">
        <v>1632</v>
      </c>
      <c r="LB71" s="3001" t="s">
        <v>1632</v>
      </c>
      <c r="LC71" s="3001" t="s">
        <v>1625</v>
      </c>
      <c r="LD71" s="3001" t="s">
        <v>1625</v>
      </c>
      <c r="LE71" s="754">
        <v>20</v>
      </c>
      <c r="LF71" s="1602">
        <v>31</v>
      </c>
      <c r="LG71" s="3000" t="s">
        <v>1625</v>
      </c>
      <c r="LH71" s="3001" t="s">
        <v>1625</v>
      </c>
      <c r="LI71" s="3001" t="s">
        <v>1625</v>
      </c>
      <c r="LJ71" s="3001" t="s">
        <v>1625</v>
      </c>
      <c r="LK71" s="754">
        <v>0</v>
      </c>
      <c r="LL71" s="1602">
        <v>37</v>
      </c>
      <c r="LM71" s="3000" t="s">
        <v>1625</v>
      </c>
      <c r="LN71" s="3001" t="s">
        <v>1625</v>
      </c>
      <c r="LO71" s="3001" t="s">
        <v>1625</v>
      </c>
      <c r="LP71" s="3001" t="s">
        <v>1625</v>
      </c>
      <c r="LQ71" s="754">
        <v>0</v>
      </c>
      <c r="LR71" s="1602">
        <v>68</v>
      </c>
      <c r="LS71" s="3000" t="s">
        <v>1632</v>
      </c>
      <c r="LT71" s="3001" t="s">
        <v>1625</v>
      </c>
      <c r="LU71" s="3001" t="s">
        <v>1632</v>
      </c>
      <c r="LV71" s="3001" t="s">
        <v>1632</v>
      </c>
      <c r="LW71" s="754">
        <v>30</v>
      </c>
      <c r="LX71" s="1602">
        <v>38</v>
      </c>
      <c r="LY71" s="3000" t="s">
        <v>1632</v>
      </c>
      <c r="LZ71" s="3001" t="s">
        <v>1632</v>
      </c>
      <c r="MA71" s="3001" t="s">
        <v>1625</v>
      </c>
      <c r="MB71" s="3001" t="s">
        <v>1625</v>
      </c>
      <c r="MC71" s="754">
        <v>20</v>
      </c>
      <c r="MD71" s="1602">
        <v>48</v>
      </c>
      <c r="ME71" s="3000" t="s">
        <v>1632</v>
      </c>
      <c r="MF71" s="3001" t="s">
        <v>1632</v>
      </c>
      <c r="MG71" s="3001" t="s">
        <v>1632</v>
      </c>
      <c r="MH71" s="3001" t="s">
        <v>1625</v>
      </c>
      <c r="MI71" s="754">
        <v>30</v>
      </c>
      <c r="MJ71" s="1602">
        <v>16</v>
      </c>
      <c r="MK71" s="3000" t="s">
        <v>1632</v>
      </c>
      <c r="ML71" s="3001" t="s">
        <v>1625</v>
      </c>
      <c r="MM71" s="3001" t="s">
        <v>1625</v>
      </c>
      <c r="MN71" s="754">
        <v>15</v>
      </c>
      <c r="MO71" s="1602">
        <v>33</v>
      </c>
      <c r="MP71" s="3000" t="s">
        <v>1632</v>
      </c>
      <c r="MQ71" s="3001" t="s">
        <v>1632</v>
      </c>
      <c r="MR71" s="3001" t="s">
        <v>1625</v>
      </c>
      <c r="MS71" s="3001" t="s">
        <v>1625</v>
      </c>
      <c r="MT71" s="754">
        <v>20</v>
      </c>
      <c r="MU71" s="1602">
        <v>44</v>
      </c>
      <c r="MV71" s="3001" t="s">
        <v>1632</v>
      </c>
      <c r="MW71" s="3001" t="s">
        <v>1625</v>
      </c>
      <c r="MX71" s="3001" t="s">
        <v>1625</v>
      </c>
      <c r="MY71" s="3001" t="s">
        <v>1625</v>
      </c>
      <c r="MZ71" s="754">
        <v>10</v>
      </c>
      <c r="NA71" s="1602">
        <v>35</v>
      </c>
      <c r="NB71" s="751">
        <v>294.57</v>
      </c>
      <c r="NC71" s="751">
        <f t="shared" si="3"/>
        <v>24</v>
      </c>
      <c r="ND71" s="755">
        <v>0</v>
      </c>
      <c r="NE71" s="751">
        <v>55</v>
      </c>
      <c r="NF71" s="766">
        <v>0</v>
      </c>
      <c r="NG71" s="751">
        <v>55</v>
      </c>
      <c r="NH71" s="751">
        <v>0</v>
      </c>
      <c r="NI71" s="751">
        <v>56</v>
      </c>
      <c r="NJ71" s="766">
        <v>0</v>
      </c>
      <c r="NK71" s="751">
        <v>56</v>
      </c>
      <c r="NL71" s="751">
        <v>0</v>
      </c>
      <c r="NM71" s="751">
        <v>57</v>
      </c>
      <c r="NN71" s="3646">
        <v>0</v>
      </c>
      <c r="NO71" s="751">
        <v>57</v>
      </c>
      <c r="NP71" s="751">
        <v>1482</v>
      </c>
      <c r="NQ71" s="3350">
        <v>1</v>
      </c>
      <c r="NR71" s="3351">
        <v>0.51480051480051481</v>
      </c>
      <c r="NS71" s="3350">
        <v>36</v>
      </c>
      <c r="NT71" s="3350">
        <v>8</v>
      </c>
      <c r="NU71" s="3352">
        <v>0.64350064350064351</v>
      </c>
      <c r="NV71" s="3350">
        <v>29</v>
      </c>
      <c r="NW71" s="3350">
        <v>206</v>
      </c>
      <c r="NX71" s="3352">
        <v>13.256113256113256</v>
      </c>
      <c r="NY71" s="3350">
        <v>6</v>
      </c>
      <c r="NZ71" s="3350">
        <v>24</v>
      </c>
      <c r="OA71" s="1713">
        <v>15.444015444015445</v>
      </c>
      <c r="OB71" s="3350">
        <v>3</v>
      </c>
      <c r="OC71" s="755">
        <v>106</v>
      </c>
      <c r="OD71" s="3646">
        <v>71.913161465400279</v>
      </c>
      <c r="OE71" s="995">
        <v>27</v>
      </c>
      <c r="OF71" s="755" t="s">
        <v>31</v>
      </c>
      <c r="OG71" s="766" t="s">
        <v>31</v>
      </c>
      <c r="OH71" s="995" t="str">
        <f t="shared" si="52"/>
        <v>-</v>
      </c>
      <c r="OI71" s="996">
        <v>25.341130604288498</v>
      </c>
      <c r="OJ71" s="995">
        <f t="shared" si="126"/>
        <v>70</v>
      </c>
      <c r="OK71" s="1356" t="s">
        <v>3047</v>
      </c>
      <c r="OL71" s="1356" t="s">
        <v>3046</v>
      </c>
      <c r="OM71" s="1356">
        <v>75</v>
      </c>
      <c r="ON71" s="3721">
        <v>16.563604240282686</v>
      </c>
      <c r="OO71" s="1356">
        <v>10</v>
      </c>
      <c r="OP71" s="977"/>
      <c r="OQ71" s="753">
        <v>12.7</v>
      </c>
      <c r="OR71" s="753">
        <v>10.3</v>
      </c>
      <c r="OS71" s="753">
        <v>14.5</v>
      </c>
      <c r="OT71" s="753">
        <v>17.543859649122805</v>
      </c>
      <c r="OU71" s="753">
        <v>20</v>
      </c>
      <c r="OV71" s="753">
        <v>12.987012987012985</v>
      </c>
      <c r="OW71" s="738">
        <f t="shared" si="53"/>
        <v>35</v>
      </c>
      <c r="OX71" s="753">
        <v>14.671812106022633</v>
      </c>
      <c r="OY71" s="738">
        <f t="shared" si="53"/>
        <v>20</v>
      </c>
      <c r="OZ71" s="753">
        <v>3.6</v>
      </c>
      <c r="PA71" s="753">
        <v>5.2</v>
      </c>
      <c r="PB71" s="753">
        <v>11.3</v>
      </c>
      <c r="PC71" s="753">
        <v>10.526315789473683</v>
      </c>
      <c r="PD71" s="753">
        <v>7.1428571428571423</v>
      </c>
      <c r="PE71" s="753">
        <v>7.7922077922077921</v>
      </c>
      <c r="PF71" s="738">
        <f t="shared" si="54"/>
        <v>56</v>
      </c>
      <c r="PG71" s="753">
        <v>7.5935634540897707</v>
      </c>
      <c r="PH71" s="738">
        <f t="shared" si="55"/>
        <v>53</v>
      </c>
      <c r="PI71" s="753">
        <v>20.779220779220779</v>
      </c>
      <c r="PJ71" s="738">
        <f t="shared" si="56"/>
        <v>57</v>
      </c>
      <c r="PK71" s="1000">
        <v>22.265375560112403</v>
      </c>
      <c r="PL71" s="738">
        <f t="shared" si="56"/>
        <v>47</v>
      </c>
      <c r="PM71" s="1000">
        <v>0</v>
      </c>
      <c r="PN71" s="1000">
        <v>0</v>
      </c>
      <c r="PO71" s="738">
        <f t="shared" si="57"/>
        <v>37</v>
      </c>
      <c r="PP71" s="753">
        <v>0</v>
      </c>
      <c r="PQ71" s="1000">
        <v>0</v>
      </c>
      <c r="PR71" s="738">
        <f t="shared" si="58"/>
        <v>24</v>
      </c>
      <c r="PS71" s="997">
        <v>210</v>
      </c>
      <c r="PT71" s="761">
        <v>44.285714285714285</v>
      </c>
      <c r="PU71" s="738">
        <v>32</v>
      </c>
      <c r="PV71" s="738">
        <v>562</v>
      </c>
      <c r="PW71" s="761">
        <v>61.743772241992879</v>
      </c>
      <c r="PX71" s="738">
        <v>24</v>
      </c>
      <c r="PY71" s="751">
        <v>201</v>
      </c>
      <c r="PZ71" s="761">
        <v>82.587064676616919</v>
      </c>
      <c r="QA71" s="738">
        <v>13</v>
      </c>
      <c r="QB71" s="997">
        <v>204</v>
      </c>
      <c r="QC71" s="751">
        <v>42.156862745098039</v>
      </c>
      <c r="QD71" s="738">
        <v>47</v>
      </c>
      <c r="QE71" s="756">
        <v>0</v>
      </c>
      <c r="QF71" s="3644">
        <v>0</v>
      </c>
      <c r="QG71" s="738">
        <v>23</v>
      </c>
      <c r="QH71" s="1364" t="s">
        <v>1627</v>
      </c>
      <c r="QI71" s="753">
        <v>76.890756302521012</v>
      </c>
      <c r="QJ71" s="753">
        <v>75.029036004645761</v>
      </c>
      <c r="QK71" s="738">
        <f t="shared" si="59"/>
        <v>57</v>
      </c>
      <c r="QL71" s="751">
        <v>1722</v>
      </c>
      <c r="QM71" s="749">
        <v>52.599009900990104</v>
      </c>
      <c r="QN71" s="742">
        <v>48.865153538050734</v>
      </c>
      <c r="QO71" s="993">
        <v>56</v>
      </c>
      <c r="QP71" s="744">
        <v>749</v>
      </c>
      <c r="QQ71" s="3554">
        <v>94.247246022031831</v>
      </c>
      <c r="QR71" s="749">
        <v>380.9</v>
      </c>
      <c r="QS71" s="993">
        <f t="shared" si="60"/>
        <v>20</v>
      </c>
      <c r="QT71" s="742">
        <v>881.1</v>
      </c>
      <c r="QU71" s="993">
        <f t="shared" si="61"/>
        <v>33</v>
      </c>
      <c r="QV71" s="742">
        <v>0</v>
      </c>
      <c r="QW71" s="993">
        <f t="shared" si="62"/>
        <v>31</v>
      </c>
      <c r="QX71" s="742">
        <v>0</v>
      </c>
      <c r="QY71" s="994">
        <f t="shared" si="63"/>
        <v>12</v>
      </c>
      <c r="QZ71" s="753">
        <v>14.07</v>
      </c>
      <c r="RA71" s="738">
        <v>4</v>
      </c>
      <c r="RB71" s="753">
        <v>439.94</v>
      </c>
      <c r="RC71" s="738">
        <v>7</v>
      </c>
      <c r="RD71" s="753">
        <v>2.44</v>
      </c>
      <c r="RE71" s="738">
        <v>5</v>
      </c>
      <c r="RF71" s="753">
        <v>0</v>
      </c>
      <c r="RG71" s="738">
        <v>32</v>
      </c>
      <c r="RH71" s="738">
        <v>2805.3</v>
      </c>
      <c r="RI71" s="993">
        <f t="shared" si="64"/>
        <v>53</v>
      </c>
      <c r="RJ71" s="753">
        <v>632.6</v>
      </c>
      <c r="RK71" s="993">
        <f t="shared" si="64"/>
        <v>52</v>
      </c>
      <c r="RL71" s="753">
        <v>0</v>
      </c>
      <c r="RM71" s="993">
        <f t="shared" si="64"/>
        <v>46</v>
      </c>
      <c r="RN71" s="753">
        <v>0</v>
      </c>
      <c r="RO71" s="993">
        <f t="shared" si="64"/>
        <v>47</v>
      </c>
      <c r="RP71" s="753">
        <v>0</v>
      </c>
      <c r="RQ71" s="993">
        <f t="shared" si="65"/>
        <v>2</v>
      </c>
      <c r="RR71" s="753">
        <v>0</v>
      </c>
      <c r="RS71" s="993">
        <f t="shared" si="65"/>
        <v>1</v>
      </c>
      <c r="RT71" s="753">
        <v>0</v>
      </c>
      <c r="RU71" s="993">
        <f t="shared" si="65"/>
        <v>38</v>
      </c>
      <c r="RV71" s="753">
        <f t="shared" si="66"/>
        <v>0</v>
      </c>
      <c r="RW71" s="993">
        <f t="shared" si="67"/>
        <v>39</v>
      </c>
      <c r="RX71" s="753">
        <v>5</v>
      </c>
      <c r="RY71" s="753" t="s">
        <v>1632</v>
      </c>
      <c r="RZ71" s="753">
        <v>5</v>
      </c>
      <c r="SA71" s="753" t="s">
        <v>1632</v>
      </c>
      <c r="SB71" s="753">
        <v>5</v>
      </c>
      <c r="SC71" s="753" t="s">
        <v>1632</v>
      </c>
      <c r="SD71" s="753">
        <v>5</v>
      </c>
      <c r="SE71" s="753" t="s">
        <v>1632</v>
      </c>
      <c r="SF71" s="753">
        <v>0</v>
      </c>
      <c r="SG71" s="753" t="s">
        <v>1625</v>
      </c>
      <c r="SH71" s="753">
        <v>20</v>
      </c>
      <c r="SI71" s="738">
        <f t="shared" si="68"/>
        <v>17</v>
      </c>
      <c r="SJ71" s="753">
        <v>5</v>
      </c>
      <c r="SK71" s="753" t="s">
        <v>1632</v>
      </c>
      <c r="SL71" s="753">
        <v>5</v>
      </c>
      <c r="SM71" s="753" t="s">
        <v>1632</v>
      </c>
      <c r="SN71" s="753">
        <v>5</v>
      </c>
      <c r="SO71" s="753" t="s">
        <v>1632</v>
      </c>
      <c r="SP71" s="753">
        <v>5</v>
      </c>
      <c r="SQ71" s="753" t="s">
        <v>1632</v>
      </c>
      <c r="SR71" s="753">
        <v>20</v>
      </c>
      <c r="SS71" s="738">
        <f t="shared" si="69"/>
        <v>1</v>
      </c>
      <c r="ST71" s="753">
        <v>5</v>
      </c>
      <c r="SU71" s="753" t="s">
        <v>1632</v>
      </c>
      <c r="SV71" s="753">
        <v>5</v>
      </c>
      <c r="SW71" s="753" t="s">
        <v>1632</v>
      </c>
      <c r="SX71" s="753">
        <v>0</v>
      </c>
      <c r="SY71" s="753" t="s">
        <v>1625</v>
      </c>
      <c r="SZ71" s="753">
        <v>10</v>
      </c>
      <c r="TA71" s="738">
        <f t="shared" si="70"/>
        <v>27</v>
      </c>
      <c r="TB71" s="738">
        <v>10</v>
      </c>
      <c r="TC71" s="738" t="s">
        <v>1632</v>
      </c>
      <c r="TD71" s="738">
        <v>10</v>
      </c>
      <c r="TE71" s="738" t="s">
        <v>1632</v>
      </c>
      <c r="TF71" s="738">
        <v>10</v>
      </c>
      <c r="TG71" s="738" t="s">
        <v>1632</v>
      </c>
      <c r="TH71" s="738">
        <v>10</v>
      </c>
      <c r="TI71" s="738" t="s">
        <v>1632</v>
      </c>
      <c r="TJ71" s="738">
        <v>40</v>
      </c>
      <c r="TK71" s="738">
        <f t="shared" si="71"/>
        <v>1</v>
      </c>
      <c r="TL71" s="1001">
        <v>10</v>
      </c>
      <c r="TM71" s="1001">
        <v>10</v>
      </c>
      <c r="TN71" s="1001">
        <v>10</v>
      </c>
      <c r="TO71" s="1001">
        <v>0</v>
      </c>
      <c r="TP71" s="1001">
        <v>30</v>
      </c>
      <c r="TQ71" s="738">
        <f t="shared" si="72"/>
        <v>36</v>
      </c>
      <c r="TR71" s="753" t="s">
        <v>1632</v>
      </c>
      <c r="TS71" s="753" t="s">
        <v>1632</v>
      </c>
      <c r="TT71" s="753" t="s">
        <v>1632</v>
      </c>
      <c r="TU71" s="753" t="s">
        <v>1632</v>
      </c>
      <c r="TV71" s="753">
        <v>5</v>
      </c>
      <c r="TW71" s="753">
        <v>5</v>
      </c>
      <c r="TX71" s="753">
        <v>5</v>
      </c>
      <c r="TY71" s="753">
        <v>5</v>
      </c>
      <c r="TZ71" s="753">
        <v>20</v>
      </c>
      <c r="UA71" s="738">
        <f t="shared" si="73"/>
        <v>1</v>
      </c>
      <c r="UB71" s="753">
        <v>10</v>
      </c>
      <c r="UC71" s="753">
        <v>10</v>
      </c>
      <c r="UD71" s="753">
        <v>10</v>
      </c>
      <c r="UE71" s="753">
        <v>0</v>
      </c>
      <c r="UF71" s="753">
        <v>30</v>
      </c>
      <c r="UG71" s="738">
        <f t="shared" si="74"/>
        <v>11</v>
      </c>
      <c r="UH71" s="751">
        <v>0</v>
      </c>
      <c r="UI71" s="753">
        <v>0</v>
      </c>
      <c r="UJ71" s="738">
        <v>25</v>
      </c>
      <c r="UK71" s="751">
        <v>0</v>
      </c>
      <c r="UL71" s="753">
        <v>0</v>
      </c>
      <c r="UM71" s="738">
        <v>54</v>
      </c>
      <c r="UN71" s="751">
        <v>0</v>
      </c>
      <c r="UO71" s="753">
        <v>0</v>
      </c>
      <c r="UP71" s="738">
        <v>43</v>
      </c>
      <c r="UQ71" s="751">
        <v>0</v>
      </c>
      <c r="UR71" s="753">
        <v>0</v>
      </c>
      <c r="US71" s="738">
        <v>43</v>
      </c>
      <c r="UT71" s="753">
        <v>56</v>
      </c>
      <c r="UU71" s="738">
        <v>18</v>
      </c>
      <c r="UV71" s="753">
        <v>28</v>
      </c>
      <c r="UW71" s="738">
        <v>31</v>
      </c>
      <c r="UX71" s="1100">
        <v>0</v>
      </c>
      <c r="UY71" s="738">
        <v>42</v>
      </c>
      <c r="UZ71" s="1001">
        <v>0.114</v>
      </c>
      <c r="VA71" s="1001">
        <v>46</v>
      </c>
      <c r="VB71" s="1001">
        <v>6.9000000000000006E-2</v>
      </c>
      <c r="VC71" s="1001">
        <v>25</v>
      </c>
      <c r="VD71" s="1001">
        <v>6.0000000000000001E-3</v>
      </c>
      <c r="VE71" s="1001">
        <v>45</v>
      </c>
      <c r="VF71" s="1001">
        <v>7.0000000000000001E-3</v>
      </c>
      <c r="VG71" s="1001">
        <v>32</v>
      </c>
      <c r="VH71" s="1001">
        <v>5.0000000000000001E-3</v>
      </c>
      <c r="VI71" s="1001">
        <v>36</v>
      </c>
      <c r="VJ71" s="1001">
        <v>0.01</v>
      </c>
      <c r="VK71" s="1001">
        <v>18</v>
      </c>
      <c r="VL71" s="1001">
        <v>0</v>
      </c>
      <c r="VM71" s="1001">
        <v>7</v>
      </c>
      <c r="VN71" s="1001">
        <v>0</v>
      </c>
      <c r="VO71" s="1001">
        <v>7</v>
      </c>
      <c r="VP71" s="1001">
        <v>2</v>
      </c>
      <c r="VQ71" s="1001">
        <v>52.002080083203332</v>
      </c>
      <c r="VR71" s="1001">
        <v>56</v>
      </c>
      <c r="VS71" s="1001">
        <v>1</v>
      </c>
      <c r="VT71" s="1001">
        <v>26.001040041601666</v>
      </c>
      <c r="VU71" s="1001">
        <v>62</v>
      </c>
      <c r="VV71" s="1001">
        <v>3</v>
      </c>
      <c r="VW71" s="1001">
        <v>78.003120124804994</v>
      </c>
      <c r="VX71" s="1001">
        <v>52</v>
      </c>
      <c r="VY71" s="1001">
        <v>6</v>
      </c>
      <c r="VZ71" s="1001">
        <v>156.00624024960999</v>
      </c>
      <c r="WA71" s="1001">
        <v>14</v>
      </c>
      <c r="WB71" s="1001">
        <v>6</v>
      </c>
      <c r="WC71" s="1001">
        <v>156.00624024960999</v>
      </c>
      <c r="WD71" s="1001">
        <v>68</v>
      </c>
      <c r="WE71" s="1001">
        <v>5</v>
      </c>
      <c r="WF71" s="1001">
        <v>130.00520020800832</v>
      </c>
      <c r="WG71" s="1001">
        <v>55</v>
      </c>
      <c r="WH71" s="1001">
        <v>34.880000000000003</v>
      </c>
      <c r="WI71" s="1001">
        <v>45</v>
      </c>
      <c r="WJ71" s="1001">
        <v>0</v>
      </c>
      <c r="WK71" s="1001">
        <v>10</v>
      </c>
      <c r="WL71" s="1001">
        <v>0</v>
      </c>
      <c r="WM71" s="1001">
        <v>2</v>
      </c>
      <c r="WN71" s="1001">
        <v>29.07</v>
      </c>
      <c r="WO71" s="1001">
        <v>44</v>
      </c>
      <c r="WP71" s="1001">
        <v>0</v>
      </c>
      <c r="WQ71" s="1001">
        <v>19</v>
      </c>
      <c r="WR71" s="1001">
        <v>0</v>
      </c>
      <c r="WS71" s="1001">
        <v>31</v>
      </c>
      <c r="WT71" s="1001">
        <v>0</v>
      </c>
      <c r="WU71" s="1001">
        <v>25</v>
      </c>
      <c r="WV71" s="1001">
        <v>0</v>
      </c>
      <c r="WW71" s="1001">
        <v>12</v>
      </c>
      <c r="WX71" s="1001">
        <v>5.81</v>
      </c>
      <c r="WY71" s="1001">
        <v>30</v>
      </c>
      <c r="WZ71" s="753">
        <v>317.02</v>
      </c>
      <c r="XA71" s="738">
        <v>21</v>
      </c>
      <c r="XB71" s="753">
        <v>517.24</v>
      </c>
      <c r="XC71" s="753">
        <v>33</v>
      </c>
      <c r="XD71" s="753">
        <v>17.440000000000001</v>
      </c>
      <c r="XE71" s="738">
        <v>37</v>
      </c>
      <c r="XF71" s="753">
        <v>0</v>
      </c>
      <c r="XG71" s="753">
        <v>23</v>
      </c>
      <c r="XH71" s="753">
        <v>0</v>
      </c>
      <c r="XI71" s="738">
        <v>28</v>
      </c>
      <c r="XJ71" s="753">
        <v>166.85</v>
      </c>
      <c r="XK71" s="738">
        <v>38</v>
      </c>
      <c r="XL71" s="753">
        <v>383.72</v>
      </c>
      <c r="XM71" s="738">
        <v>15</v>
      </c>
      <c r="XN71" s="751"/>
      <c r="XO71" s="755"/>
      <c r="XP71" s="761"/>
      <c r="XQ71" s="751"/>
      <c r="XR71" s="755"/>
      <c r="XS71" s="761"/>
      <c r="XT71" s="751"/>
      <c r="XU71" s="751"/>
      <c r="XV71" s="753"/>
      <c r="XW71" s="751"/>
      <c r="XX71" s="1170">
        <v>205</v>
      </c>
      <c r="XY71" s="1175">
        <v>1.9512195121951219</v>
      </c>
      <c r="XZ71" s="1171">
        <f t="shared" si="75"/>
        <v>31</v>
      </c>
      <c r="YA71" s="751">
        <v>534</v>
      </c>
      <c r="YB71" s="761">
        <v>19.662921348314608</v>
      </c>
      <c r="YC71" s="751">
        <f t="shared" si="76"/>
        <v>16</v>
      </c>
      <c r="YD71" s="755">
        <v>615</v>
      </c>
      <c r="YE71" s="761">
        <v>7.1065989847715745</v>
      </c>
      <c r="YF71" s="751">
        <f t="shared" si="77"/>
        <v>32</v>
      </c>
      <c r="YG71" s="738">
        <v>551</v>
      </c>
      <c r="YH71" s="1100">
        <v>8.5299455535390205</v>
      </c>
      <c r="YI71" s="751">
        <f t="shared" si="78"/>
        <v>41</v>
      </c>
      <c r="YJ71" s="755">
        <v>615</v>
      </c>
      <c r="YK71" s="753">
        <v>26.395939086294419</v>
      </c>
      <c r="YL71" s="751">
        <f t="shared" si="79"/>
        <v>62</v>
      </c>
      <c r="YM71" s="738">
        <v>551</v>
      </c>
      <c r="YN71" s="753">
        <v>27.586206896551722</v>
      </c>
      <c r="YO71" s="751">
        <f t="shared" si="80"/>
        <v>65</v>
      </c>
      <c r="YP71" s="1179">
        <v>25</v>
      </c>
      <c r="YQ71" s="1100">
        <v>25</v>
      </c>
      <c r="YR71" s="1100">
        <v>0</v>
      </c>
      <c r="YS71" s="1100">
        <v>0</v>
      </c>
      <c r="YT71" s="1100">
        <v>0</v>
      </c>
      <c r="YU71" s="1100">
        <v>0</v>
      </c>
      <c r="YV71" s="1100">
        <v>25</v>
      </c>
      <c r="YW71" s="1100">
        <v>0</v>
      </c>
      <c r="YX71" s="1100">
        <v>0</v>
      </c>
      <c r="YY71" s="1100">
        <v>50</v>
      </c>
      <c r="YZ71" s="1100">
        <v>0</v>
      </c>
      <c r="ZA71" s="1189">
        <v>4</v>
      </c>
      <c r="ZB71" s="1000">
        <v>41</v>
      </c>
      <c r="ZC71" s="1000">
        <v>12</v>
      </c>
      <c r="ZD71" s="1000">
        <v>15</v>
      </c>
      <c r="ZE71" s="1000">
        <v>7.0000000000000009</v>
      </c>
      <c r="ZF71" s="1000">
        <v>6</v>
      </c>
      <c r="ZG71" s="1000">
        <v>15</v>
      </c>
      <c r="ZH71" s="1000">
        <v>13</v>
      </c>
      <c r="ZI71" s="1000">
        <v>7.0000000000000009</v>
      </c>
      <c r="ZJ71" s="1000">
        <v>48</v>
      </c>
      <c r="ZK71" s="1000">
        <v>13</v>
      </c>
      <c r="ZL71" s="1000">
        <v>5</v>
      </c>
      <c r="ZM71" s="738">
        <v>100</v>
      </c>
      <c r="ZN71" s="755" t="s">
        <v>1634</v>
      </c>
      <c r="ZO71" s="751" t="s">
        <v>1634</v>
      </c>
      <c r="ZP71" s="751" t="s">
        <v>1634</v>
      </c>
      <c r="ZQ71" s="751" t="s">
        <v>1634</v>
      </c>
      <c r="ZR71" s="751" t="s">
        <v>1634</v>
      </c>
      <c r="ZS71" s="751" t="s">
        <v>1634</v>
      </c>
      <c r="ZT71" s="751">
        <v>1</v>
      </c>
      <c r="ZU71" s="751">
        <v>1</v>
      </c>
      <c r="ZV71" s="751">
        <v>1</v>
      </c>
      <c r="ZW71" s="751">
        <v>1</v>
      </c>
      <c r="ZX71" s="751">
        <v>1</v>
      </c>
      <c r="ZY71" s="751">
        <v>1</v>
      </c>
      <c r="ZZ71" s="751">
        <f t="shared" si="81"/>
        <v>6</v>
      </c>
      <c r="AAA71" s="751">
        <f t="shared" si="82"/>
        <v>21</v>
      </c>
      <c r="AAB71" s="756" t="s">
        <v>31</v>
      </c>
      <c r="AAC71" s="753" t="s">
        <v>31</v>
      </c>
      <c r="AAD71" s="753" t="s">
        <v>31</v>
      </c>
      <c r="AAE71" s="753" t="s">
        <v>31</v>
      </c>
      <c r="AAF71" s="753" t="s">
        <v>31</v>
      </c>
      <c r="AAG71" s="753" t="s">
        <v>31</v>
      </c>
      <c r="AAH71" s="755">
        <v>1</v>
      </c>
      <c r="AAI71" s="751">
        <v>2</v>
      </c>
      <c r="AAJ71" s="751">
        <v>2</v>
      </c>
      <c r="AAK71" s="751">
        <v>12</v>
      </c>
      <c r="AAL71" s="751">
        <v>1</v>
      </c>
      <c r="AAM71" s="995">
        <v>1</v>
      </c>
      <c r="AAN71" s="3640">
        <v>0.22212350066637049</v>
      </c>
      <c r="AAO71" s="3641">
        <f t="shared" si="83"/>
        <v>67</v>
      </c>
      <c r="AAP71" s="3642">
        <v>0.44424700133274098</v>
      </c>
      <c r="AAQ71" s="3641">
        <f t="shared" si="84"/>
        <v>33</v>
      </c>
      <c r="AAR71" s="3642">
        <v>0.44424700133274098</v>
      </c>
      <c r="AAS71" s="3641">
        <f t="shared" si="85"/>
        <v>22</v>
      </c>
      <c r="AAT71" s="3642">
        <v>2.6654820079964461</v>
      </c>
      <c r="AAU71" s="3641">
        <f t="shared" si="86"/>
        <v>15</v>
      </c>
      <c r="AAV71" s="3642">
        <v>0.22212350066637049</v>
      </c>
      <c r="AAW71" s="3641">
        <f t="shared" si="87"/>
        <v>55</v>
      </c>
      <c r="AAX71" s="3642">
        <v>0.22212350066637049</v>
      </c>
      <c r="AAY71" s="3641">
        <f t="shared" si="88"/>
        <v>56</v>
      </c>
      <c r="AAZ71" s="997">
        <v>0</v>
      </c>
      <c r="ABA71" s="738">
        <v>0</v>
      </c>
      <c r="ABB71" s="738">
        <v>0</v>
      </c>
      <c r="ABC71" s="3639">
        <v>0</v>
      </c>
      <c r="ABD71" s="3641">
        <f t="shared" si="89"/>
        <v>58</v>
      </c>
      <c r="ABE71" s="3638">
        <v>0</v>
      </c>
      <c r="ABF71" s="3641">
        <f t="shared" si="89"/>
        <v>28</v>
      </c>
      <c r="ABG71" s="3638">
        <v>0</v>
      </c>
      <c r="ABH71" s="3643">
        <f t="shared" si="89"/>
        <v>32</v>
      </c>
      <c r="ABI71" s="997">
        <v>0</v>
      </c>
      <c r="ABJ71" s="766">
        <v>0</v>
      </c>
      <c r="ABK71" s="751">
        <f t="shared" si="90"/>
        <v>31</v>
      </c>
      <c r="ABL71" s="756" t="s">
        <v>107</v>
      </c>
      <c r="ABM71" s="753" t="s">
        <v>1687</v>
      </c>
      <c r="ABN71" s="751">
        <v>1</v>
      </c>
      <c r="ABO71" s="751">
        <v>0</v>
      </c>
      <c r="ABP71" s="751">
        <f t="shared" si="91"/>
        <v>1</v>
      </c>
      <c r="ABQ71" s="751">
        <f t="shared" si="92"/>
        <v>48</v>
      </c>
      <c r="ABR71" s="1203" t="s">
        <v>1625</v>
      </c>
      <c r="ABS71" s="1204" t="s">
        <v>1625</v>
      </c>
      <c r="ABT71" s="1204" t="s">
        <v>1625</v>
      </c>
      <c r="ABU71" s="1204" t="s">
        <v>1625</v>
      </c>
      <c r="ABV71" s="761">
        <v>0</v>
      </c>
      <c r="ABW71" s="761">
        <v>0</v>
      </c>
      <c r="ABX71" s="761">
        <v>0</v>
      </c>
      <c r="ABY71" s="761">
        <v>0</v>
      </c>
      <c r="ABZ71" s="751">
        <f t="shared" si="93"/>
        <v>0</v>
      </c>
      <c r="ACA71" s="751">
        <f t="shared" si="94"/>
        <v>75</v>
      </c>
      <c r="ACB71" s="998" t="s">
        <v>1632</v>
      </c>
      <c r="ACC71" s="761" t="s">
        <v>1632</v>
      </c>
      <c r="ACD71" s="761" t="s">
        <v>1632</v>
      </c>
      <c r="ACE71" s="761" t="s">
        <v>1632</v>
      </c>
      <c r="ACF71" s="761">
        <v>5</v>
      </c>
      <c r="ACG71" s="761">
        <v>5</v>
      </c>
      <c r="ACH71" s="761">
        <v>5</v>
      </c>
      <c r="ACI71" s="761">
        <v>5</v>
      </c>
      <c r="ACJ71" s="751">
        <f t="shared" si="95"/>
        <v>20</v>
      </c>
      <c r="ACK71" s="751">
        <f t="shared" si="96"/>
        <v>1</v>
      </c>
      <c r="ACL71" s="997">
        <v>63</v>
      </c>
      <c r="ACM71" s="751">
        <v>1019</v>
      </c>
      <c r="ACN71" s="1091">
        <v>30.317</v>
      </c>
      <c r="ACO71" s="751">
        <v>2</v>
      </c>
      <c r="ACP71" s="1091">
        <v>1.4</v>
      </c>
      <c r="ACQ71" s="751">
        <v>5</v>
      </c>
      <c r="ACR71" s="997">
        <v>156.90700000000001</v>
      </c>
      <c r="ACS71" s="1092">
        <v>1</v>
      </c>
      <c r="ACT71" s="998" t="s">
        <v>1632</v>
      </c>
      <c r="ACU71" s="761" t="s">
        <v>1632</v>
      </c>
      <c r="ACV71" s="761" t="s">
        <v>1625</v>
      </c>
      <c r="ACW71" s="761" t="s">
        <v>1625</v>
      </c>
      <c r="ACX71" s="761">
        <v>5</v>
      </c>
      <c r="ACY71" s="761">
        <v>5</v>
      </c>
      <c r="ACZ71" s="761">
        <v>0</v>
      </c>
      <c r="ADA71" s="761">
        <v>0</v>
      </c>
      <c r="ADB71" s="751">
        <f t="shared" si="97"/>
        <v>10</v>
      </c>
      <c r="ADC71" s="751">
        <f t="shared" si="98"/>
        <v>7</v>
      </c>
      <c r="ADD71" s="999" t="s">
        <v>1632</v>
      </c>
      <c r="ADE71" s="1000" t="s">
        <v>1632</v>
      </c>
      <c r="ADF71" s="1000" t="s">
        <v>1632</v>
      </c>
      <c r="ADG71" s="1000" t="s">
        <v>1625</v>
      </c>
      <c r="ADH71" s="1000">
        <v>5</v>
      </c>
      <c r="ADI71" s="1000">
        <v>5</v>
      </c>
      <c r="ADJ71" s="1000">
        <v>5</v>
      </c>
      <c r="ADK71" s="1000">
        <v>0</v>
      </c>
      <c r="ADL71" s="751">
        <f t="shared" si="99"/>
        <v>15</v>
      </c>
      <c r="ADM71" s="751">
        <f t="shared" si="100"/>
        <v>20</v>
      </c>
      <c r="ADN71" s="1170">
        <v>1</v>
      </c>
      <c r="ADO71" s="1171">
        <v>176</v>
      </c>
      <c r="ADP71" s="1171">
        <v>1408</v>
      </c>
      <c r="ADQ71" s="1001">
        <v>176</v>
      </c>
      <c r="ADR71" s="1001">
        <v>1408</v>
      </c>
      <c r="ADS71" s="1001">
        <v>950.06747638326578</v>
      </c>
      <c r="ADT71" s="1001">
        <v>9</v>
      </c>
      <c r="ADU71" s="1001">
        <v>3</v>
      </c>
      <c r="ADV71" s="1001">
        <v>70.5</v>
      </c>
      <c r="ADW71" s="1001">
        <v>564</v>
      </c>
      <c r="ADX71" s="1001">
        <v>23.5</v>
      </c>
      <c r="ADY71" s="1001">
        <v>188</v>
      </c>
      <c r="ADZ71" s="1001">
        <v>380.56680161943319</v>
      </c>
      <c r="AEA71" s="1001">
        <v>20</v>
      </c>
      <c r="AEB71" s="1001">
        <v>4</v>
      </c>
      <c r="AEC71" s="1001">
        <v>246.5</v>
      </c>
      <c r="AED71" s="1001">
        <v>1972</v>
      </c>
      <c r="AEE71" s="1001">
        <v>61.625</v>
      </c>
      <c r="AEF71" s="1001">
        <v>493</v>
      </c>
      <c r="AEG71" s="1001">
        <v>1330.6342780026989</v>
      </c>
      <c r="AEH71" s="754">
        <v>13</v>
      </c>
      <c r="AEI71" s="751"/>
      <c r="AEJ71" s="751"/>
      <c r="AEK71" s="751"/>
      <c r="AEL71" s="751"/>
      <c r="AEM71" s="751">
        <v>1580</v>
      </c>
      <c r="AEN71" s="751">
        <v>1136</v>
      </c>
      <c r="AEO71" s="1001">
        <v>99</v>
      </c>
      <c r="AEP71" s="1100">
        <v>8.714788732394366</v>
      </c>
      <c r="AEQ71" s="1001">
        <v>30</v>
      </c>
      <c r="AER71" s="1001">
        <v>70</v>
      </c>
      <c r="AES71" s="1001">
        <v>70.707070707070713</v>
      </c>
      <c r="AET71" s="1100">
        <v>3.7285714285714286</v>
      </c>
      <c r="AEU71" s="1001">
        <v>26</v>
      </c>
      <c r="AEV71" s="1001">
        <v>12</v>
      </c>
      <c r="AEW71" s="1001">
        <v>111</v>
      </c>
      <c r="AEX71" s="1001">
        <v>10.810810810810811</v>
      </c>
      <c r="AEY71" s="1001">
        <v>51</v>
      </c>
      <c r="AEZ71" s="1669">
        <v>1136</v>
      </c>
      <c r="AFA71" s="1670">
        <v>2.1452464788732395</v>
      </c>
      <c r="AFB71" s="1669">
        <f t="shared" si="101"/>
        <v>63</v>
      </c>
      <c r="AFC71" s="1171">
        <v>17</v>
      </c>
      <c r="AFD71" s="1100">
        <v>11.76470588235294</v>
      </c>
      <c r="AFE71" s="1001">
        <f t="shared" si="102"/>
        <v>32</v>
      </c>
      <c r="AFF71" s="751">
        <v>104</v>
      </c>
      <c r="AFG71" s="1000">
        <v>21.153846153846153</v>
      </c>
      <c r="AFH71" s="738">
        <f t="shared" si="103"/>
        <v>41</v>
      </c>
      <c r="AFI71" s="1001">
        <v>81</v>
      </c>
      <c r="AFJ71" s="751">
        <v>18</v>
      </c>
      <c r="AFK71" s="1000">
        <v>22.222222222222221</v>
      </c>
      <c r="AFL71" s="738">
        <f t="shared" si="104"/>
        <v>51</v>
      </c>
      <c r="AFM71" s="746">
        <v>108</v>
      </c>
      <c r="AFN71" s="1004">
        <v>10</v>
      </c>
      <c r="AFO71" s="759">
        <v>9.2592592592592595</v>
      </c>
      <c r="AFP71" s="994">
        <f t="shared" si="105"/>
        <v>19</v>
      </c>
      <c r="AFQ71" s="751">
        <v>57</v>
      </c>
      <c r="AFR71" s="738">
        <f t="shared" si="105"/>
        <v>30</v>
      </c>
      <c r="AFS71" s="751" t="s">
        <v>31</v>
      </c>
      <c r="AFT71" s="751" t="s">
        <v>31</v>
      </c>
      <c r="AFU71" s="1000" t="s">
        <v>31</v>
      </c>
      <c r="AFV71" s="738" t="str">
        <f t="shared" si="106"/>
        <v>-</v>
      </c>
      <c r="AFW71" s="751" t="s">
        <v>31</v>
      </c>
      <c r="AFX71" s="751" t="s">
        <v>31</v>
      </c>
      <c r="AFY71" s="753" t="s">
        <v>31</v>
      </c>
      <c r="AFZ71" s="738" t="str">
        <f t="shared" si="107"/>
        <v>-</v>
      </c>
      <c r="AGA71" s="753">
        <v>28.000000000000004</v>
      </c>
      <c r="AGB71" s="753">
        <v>24</v>
      </c>
      <c r="AGC71" s="753">
        <v>4</v>
      </c>
      <c r="AGD71" s="753">
        <v>12</v>
      </c>
      <c r="AGE71" s="753">
        <v>20</v>
      </c>
      <c r="AGF71" s="753">
        <v>8</v>
      </c>
      <c r="AGG71" s="753">
        <v>4</v>
      </c>
      <c r="AGH71" s="753">
        <v>0</v>
      </c>
      <c r="AGI71" s="753">
        <v>0</v>
      </c>
      <c r="AGJ71" s="751">
        <v>7</v>
      </c>
      <c r="AGK71" s="751">
        <v>6</v>
      </c>
      <c r="AGL71" s="751">
        <v>1</v>
      </c>
      <c r="AGM71" s="751">
        <v>3</v>
      </c>
      <c r="AGN71" s="751">
        <v>5</v>
      </c>
      <c r="AGO71" s="751">
        <v>2</v>
      </c>
      <c r="AGP71" s="751">
        <v>1</v>
      </c>
      <c r="AGQ71" s="751">
        <v>0</v>
      </c>
      <c r="AGR71" s="751">
        <v>0</v>
      </c>
      <c r="AGS71" s="751">
        <v>25</v>
      </c>
      <c r="AGT71" s="753" t="s">
        <v>31</v>
      </c>
      <c r="AGU71" s="753" t="s">
        <v>31</v>
      </c>
      <c r="AGV71" s="753" t="s">
        <v>31</v>
      </c>
      <c r="AGW71" s="753" t="s">
        <v>31</v>
      </c>
      <c r="AGX71" s="753" t="s">
        <v>31</v>
      </c>
      <c r="AGY71" s="753" t="s">
        <v>31</v>
      </c>
      <c r="AGZ71" s="753" t="s">
        <v>31</v>
      </c>
      <c r="AHA71" s="753" t="s">
        <v>31</v>
      </c>
      <c r="AHB71" s="753" t="s">
        <v>31</v>
      </c>
      <c r="AHC71" s="751">
        <v>0</v>
      </c>
      <c r="AHD71" s="751">
        <v>0</v>
      </c>
      <c r="AHE71" s="751">
        <v>0</v>
      </c>
      <c r="AHF71" s="751">
        <v>0</v>
      </c>
      <c r="AHG71" s="751">
        <v>0</v>
      </c>
      <c r="AHH71" s="751">
        <v>0</v>
      </c>
      <c r="AHI71" s="751">
        <v>0</v>
      </c>
      <c r="AHJ71" s="751">
        <v>0</v>
      </c>
      <c r="AHK71" s="751">
        <v>0</v>
      </c>
      <c r="AHL71" s="751">
        <v>0</v>
      </c>
      <c r="AHM71" s="753" t="s">
        <v>31</v>
      </c>
      <c r="AHN71" s="753" t="s">
        <v>31</v>
      </c>
      <c r="AHO71" s="753" t="s">
        <v>31</v>
      </c>
      <c r="AHP71" s="753" t="s">
        <v>31</v>
      </c>
      <c r="AHQ71" s="753" t="s">
        <v>31</v>
      </c>
      <c r="AHR71" s="753" t="s">
        <v>31</v>
      </c>
      <c r="AHS71" s="753" t="s">
        <v>31</v>
      </c>
      <c r="AHT71" s="753" t="s">
        <v>31</v>
      </c>
      <c r="AHU71" s="753" t="s">
        <v>31</v>
      </c>
      <c r="AHV71" s="751">
        <v>0</v>
      </c>
      <c r="AHW71" s="751">
        <v>0</v>
      </c>
      <c r="AHX71" s="751">
        <v>0</v>
      </c>
      <c r="AHY71" s="751">
        <v>0</v>
      </c>
      <c r="AHZ71" s="751">
        <v>0</v>
      </c>
      <c r="AIA71" s="751">
        <v>0</v>
      </c>
      <c r="AIB71" s="751">
        <v>0</v>
      </c>
      <c r="AIC71" s="751">
        <v>0</v>
      </c>
      <c r="AID71" s="751">
        <v>0</v>
      </c>
      <c r="AIE71" s="751">
        <v>0</v>
      </c>
      <c r="AIF71" s="753" t="s">
        <v>1673</v>
      </c>
      <c r="AIG71" s="753" t="s">
        <v>1623</v>
      </c>
      <c r="AIH71" s="749">
        <v>20</v>
      </c>
      <c r="AII71" s="993">
        <f t="shared" si="108"/>
        <v>1</v>
      </c>
      <c r="AIJ71" s="742" t="s">
        <v>1626</v>
      </c>
      <c r="AIK71" s="742" t="s">
        <v>1626</v>
      </c>
      <c r="AIL71" s="742" t="s">
        <v>1626</v>
      </c>
      <c r="AIM71" s="740" t="s">
        <v>1626</v>
      </c>
      <c r="AIN71" s="753" t="s">
        <v>1626</v>
      </c>
      <c r="AIO71" s="753" t="s">
        <v>1627</v>
      </c>
      <c r="AIP71" s="753" t="s">
        <v>1627</v>
      </c>
      <c r="AIQ71" s="753" t="s">
        <v>1627</v>
      </c>
      <c r="AIR71" s="753" t="s">
        <v>1625</v>
      </c>
      <c r="AIS71" s="753" t="s">
        <v>1685</v>
      </c>
      <c r="AIT71" s="753" t="s">
        <v>1673</v>
      </c>
      <c r="AIU71" s="753" t="s">
        <v>1673</v>
      </c>
      <c r="AIV71" s="753" t="s">
        <v>1832</v>
      </c>
      <c r="AIW71" s="738">
        <v>17</v>
      </c>
      <c r="AIX71" s="738">
        <v>1</v>
      </c>
      <c r="AIY71" s="1000">
        <v>5.8</v>
      </c>
      <c r="AIZ71" s="738">
        <v>0</v>
      </c>
      <c r="AJA71" s="753">
        <v>0</v>
      </c>
      <c r="AJB71" s="738">
        <f t="shared" si="109"/>
        <v>26</v>
      </c>
      <c r="AJC71" s="753">
        <v>0</v>
      </c>
      <c r="AJD71" s="993">
        <f t="shared" si="110"/>
        <v>25</v>
      </c>
      <c r="AJE71" s="753" t="s">
        <v>1625</v>
      </c>
      <c r="AJF71" s="753" t="s">
        <v>1625</v>
      </c>
      <c r="AJG71" s="753" t="s">
        <v>1625</v>
      </c>
      <c r="AJH71" s="753" t="s">
        <v>1625</v>
      </c>
      <c r="AJI71" s="753">
        <v>0</v>
      </c>
      <c r="AJJ71" s="738">
        <f t="shared" si="111"/>
        <v>60</v>
      </c>
      <c r="AJK71" s="751">
        <v>0</v>
      </c>
      <c r="AJL71" s="753">
        <v>0</v>
      </c>
      <c r="AJM71" s="738">
        <f t="shared" si="112"/>
        <v>39</v>
      </c>
      <c r="AJN71" s="751">
        <v>0</v>
      </c>
      <c r="AJO71" s="753">
        <v>0</v>
      </c>
      <c r="AJP71" s="738">
        <f t="shared" si="113"/>
        <v>17</v>
      </c>
      <c r="AJQ71" s="751">
        <v>0</v>
      </c>
      <c r="AJR71" s="753">
        <v>0</v>
      </c>
      <c r="AJS71" s="738">
        <f t="shared" si="114"/>
        <v>29</v>
      </c>
      <c r="AJT71" s="751">
        <v>0</v>
      </c>
      <c r="AJU71" s="753">
        <v>0</v>
      </c>
      <c r="AJV71" s="751">
        <v>0</v>
      </c>
      <c r="AJW71" s="753">
        <v>0</v>
      </c>
      <c r="AJX71" s="738">
        <f t="shared" si="115"/>
        <v>26</v>
      </c>
      <c r="AJY71" s="751">
        <v>0</v>
      </c>
      <c r="AJZ71" s="753">
        <v>0</v>
      </c>
      <c r="AKA71" s="738">
        <f t="shared" si="116"/>
        <v>9</v>
      </c>
      <c r="AKB71" s="751">
        <v>0</v>
      </c>
      <c r="AKC71" s="753">
        <v>28</v>
      </c>
      <c r="AKD71" s="738">
        <f t="shared" si="117"/>
        <v>8</v>
      </c>
      <c r="AKE71" s="751">
        <v>1</v>
      </c>
      <c r="AKF71" s="751">
        <v>0</v>
      </c>
      <c r="AKG71" s="751">
        <v>0</v>
      </c>
      <c r="AKH71" s="751">
        <v>0</v>
      </c>
      <c r="AKI71" s="751">
        <v>0</v>
      </c>
      <c r="AKJ71" s="751">
        <v>0</v>
      </c>
      <c r="AKK71" s="751">
        <v>0</v>
      </c>
      <c r="AKL71" s="751">
        <v>0</v>
      </c>
      <c r="AKM71" s="751">
        <v>18</v>
      </c>
      <c r="AKN71" s="751">
        <v>0</v>
      </c>
      <c r="AKO71" s="751">
        <v>18</v>
      </c>
      <c r="AKP71" s="753">
        <v>0.17399999999999999</v>
      </c>
      <c r="AKQ71" s="738">
        <f t="shared" si="118"/>
        <v>20</v>
      </c>
      <c r="AKR71" s="753">
        <v>2.9000000000000001E-2</v>
      </c>
      <c r="AKS71" s="738">
        <f t="shared" si="118"/>
        <v>39</v>
      </c>
      <c r="AKT71" s="753" t="s">
        <v>31</v>
      </c>
      <c r="AKU71" s="738" t="str">
        <f t="shared" si="127"/>
        <v>-</v>
      </c>
      <c r="AKV71" s="753" t="s">
        <v>31</v>
      </c>
      <c r="AKW71" s="738" t="str">
        <f t="shared" si="128"/>
        <v>-</v>
      </c>
      <c r="AKX71" s="753" t="s">
        <v>31</v>
      </c>
      <c r="AKY71" s="753">
        <v>0.20300000000000001</v>
      </c>
      <c r="AKZ71" s="753" t="s">
        <v>31</v>
      </c>
      <c r="ALA71" s="738" t="str">
        <f t="shared" si="129"/>
        <v>-</v>
      </c>
      <c r="ALB71" s="753">
        <v>4.7E-2</v>
      </c>
      <c r="ALC71" s="738">
        <f t="shared" si="130"/>
        <v>13</v>
      </c>
      <c r="ALD71" s="753" t="s">
        <v>31</v>
      </c>
      <c r="ALE71" s="738" t="str">
        <f t="shared" si="131"/>
        <v>-</v>
      </c>
      <c r="ALF71" s="753">
        <v>4.7E-2</v>
      </c>
      <c r="ALG71" s="753"/>
      <c r="ALH71" s="1706">
        <v>43.761140819964353</v>
      </c>
      <c r="ALI71" s="754">
        <v>33</v>
      </c>
      <c r="ALJ71" s="754">
        <v>1</v>
      </c>
      <c r="ALK71" s="754">
        <v>1482</v>
      </c>
      <c r="ALL71" s="754">
        <v>22.267206477732792</v>
      </c>
      <c r="ALM71" s="754">
        <v>0.67476383265856943</v>
      </c>
      <c r="ALN71" s="754">
        <v>8</v>
      </c>
      <c r="ALO71" s="754">
        <v>3</v>
      </c>
    </row>
    <row r="72" spans="1:1003" ht="13" x14ac:dyDescent="0.2">
      <c r="A72" s="735" t="s">
        <v>1845</v>
      </c>
      <c r="B72" s="736" t="s">
        <v>1846</v>
      </c>
      <c r="C72" s="736" t="s">
        <v>1646</v>
      </c>
      <c r="D72" s="736"/>
      <c r="E72" s="736" t="s">
        <v>1638</v>
      </c>
      <c r="F72" s="737" t="s">
        <v>1847</v>
      </c>
      <c r="G72" s="738" t="s">
        <v>1919</v>
      </c>
      <c r="H72" s="739">
        <v>188</v>
      </c>
      <c r="I72" s="742">
        <v>7.23</v>
      </c>
      <c r="J72" s="738">
        <f t="shared" si="9"/>
        <v>27</v>
      </c>
      <c r="K72" s="741">
        <v>220</v>
      </c>
      <c r="L72" s="742">
        <v>6.99</v>
      </c>
      <c r="M72" s="750">
        <f t="shared" si="10"/>
        <v>62</v>
      </c>
      <c r="N72" s="753">
        <f t="shared" si="11"/>
        <v>-0.24000000000000021</v>
      </c>
      <c r="O72" s="741">
        <v>789</v>
      </c>
      <c r="P72" s="742">
        <v>6.21</v>
      </c>
      <c r="Q72" s="738">
        <f t="shared" si="120"/>
        <v>30</v>
      </c>
      <c r="R72" s="741">
        <v>578</v>
      </c>
      <c r="S72" s="742">
        <v>6.27</v>
      </c>
      <c r="T72" s="750">
        <f t="shared" si="125"/>
        <v>23</v>
      </c>
      <c r="U72" s="753">
        <f t="shared" si="12"/>
        <v>5.9999999999999609E-2</v>
      </c>
      <c r="V72" s="745">
        <v>498</v>
      </c>
      <c r="W72" s="740">
        <v>6.2188755020080322</v>
      </c>
      <c r="X72" s="741">
        <v>78</v>
      </c>
      <c r="Y72" s="743">
        <v>6.615384615384615</v>
      </c>
      <c r="Z72" s="744">
        <f t="shared" si="13"/>
        <v>19</v>
      </c>
      <c r="AA72" s="746">
        <v>372</v>
      </c>
      <c r="AB72" s="743">
        <v>6.389784946236559</v>
      </c>
      <c r="AC72" s="744">
        <f t="shared" si="14"/>
        <v>15</v>
      </c>
      <c r="AD72" s="741">
        <v>126</v>
      </c>
      <c r="AE72" s="743">
        <v>5.7142857142857144</v>
      </c>
      <c r="AF72" s="747">
        <f t="shared" si="15"/>
        <v>34</v>
      </c>
      <c r="AG72" s="748">
        <v>78.3</v>
      </c>
      <c r="AH72" s="744">
        <f t="shared" si="16"/>
        <v>70</v>
      </c>
      <c r="AI72" s="749">
        <v>82.5</v>
      </c>
      <c r="AJ72" s="744">
        <f t="shared" si="17"/>
        <v>71</v>
      </c>
      <c r="AK72" s="749">
        <v>1</v>
      </c>
      <c r="AL72" s="740">
        <v>0.20000000000000284</v>
      </c>
      <c r="AM72" s="741">
        <v>80</v>
      </c>
      <c r="AN72" s="751">
        <f t="shared" si="18"/>
        <v>21</v>
      </c>
      <c r="AO72" s="750">
        <v>80</v>
      </c>
      <c r="AP72" s="751">
        <f t="shared" si="19"/>
        <v>19</v>
      </c>
      <c r="AQ72" s="741">
        <v>90</v>
      </c>
      <c r="AR72" s="750">
        <f t="shared" si="121"/>
        <v>67</v>
      </c>
      <c r="AS72" s="741">
        <v>216</v>
      </c>
      <c r="AT72" s="742">
        <v>29.629629629629626</v>
      </c>
      <c r="AU72" s="744">
        <f t="shared" si="20"/>
        <v>60</v>
      </c>
      <c r="AV72" s="741">
        <v>219</v>
      </c>
      <c r="AW72" s="742">
        <v>14.15525114155251</v>
      </c>
      <c r="AX72" s="744">
        <f t="shared" si="21"/>
        <v>47</v>
      </c>
      <c r="AY72" s="741">
        <v>208</v>
      </c>
      <c r="AZ72" s="742">
        <v>48.07692307692308</v>
      </c>
      <c r="BA72" s="744">
        <f t="shared" si="22"/>
        <v>40</v>
      </c>
      <c r="BB72" s="741">
        <v>215</v>
      </c>
      <c r="BC72" s="742">
        <v>13.953488372093023</v>
      </c>
      <c r="BD72" s="744">
        <f t="shared" si="23"/>
        <v>23</v>
      </c>
      <c r="BE72" s="741">
        <v>214</v>
      </c>
      <c r="BF72" s="742">
        <v>0.46728971962616817</v>
      </c>
      <c r="BG72" s="744">
        <f t="shared" si="24"/>
        <v>20</v>
      </c>
      <c r="BH72" s="741">
        <v>210</v>
      </c>
      <c r="BI72" s="742">
        <v>30.952380952380953</v>
      </c>
      <c r="BJ72" s="744">
        <f t="shared" si="25"/>
        <v>26</v>
      </c>
      <c r="BK72" s="741">
        <v>85</v>
      </c>
      <c r="BL72" s="742">
        <v>58.82352941176471</v>
      </c>
      <c r="BM72" s="744">
        <f t="shared" si="26"/>
        <v>53</v>
      </c>
      <c r="BN72" s="741">
        <v>85</v>
      </c>
      <c r="BO72" s="742">
        <v>83.529411764705884</v>
      </c>
      <c r="BP72" s="744">
        <f t="shared" si="27"/>
        <v>40</v>
      </c>
      <c r="BQ72" s="741">
        <v>81</v>
      </c>
      <c r="BR72" s="742">
        <v>66.666666666666657</v>
      </c>
      <c r="BS72" s="744">
        <f t="shared" si="28"/>
        <v>58</v>
      </c>
      <c r="BT72" s="741">
        <v>85</v>
      </c>
      <c r="BU72" s="742">
        <v>28.235294117647058</v>
      </c>
      <c r="BV72" s="744">
        <f t="shared" si="29"/>
        <v>11</v>
      </c>
      <c r="BW72" s="741">
        <v>76</v>
      </c>
      <c r="BX72" s="742">
        <v>2.6315789473684208</v>
      </c>
      <c r="BY72" s="744">
        <f t="shared" si="30"/>
        <v>25</v>
      </c>
      <c r="BZ72" s="741">
        <v>82</v>
      </c>
      <c r="CA72" s="742">
        <v>54.878048780487809</v>
      </c>
      <c r="CB72" s="744">
        <f t="shared" si="31"/>
        <v>37</v>
      </c>
      <c r="CC72" s="749">
        <v>12.4</v>
      </c>
      <c r="CD72" s="752">
        <f t="shared" si="32"/>
        <v>10</v>
      </c>
      <c r="CE72" s="742">
        <v>1.1000000000000001</v>
      </c>
      <c r="CF72" s="742">
        <v>6.3</v>
      </c>
      <c r="CG72" s="743">
        <v>5</v>
      </c>
      <c r="CH72" s="749">
        <v>12.2</v>
      </c>
      <c r="CI72" s="740">
        <v>12.2</v>
      </c>
      <c r="CJ72" s="753">
        <v>15.5</v>
      </c>
      <c r="CK72" s="754">
        <f t="shared" si="33"/>
        <v>15</v>
      </c>
      <c r="CL72" s="753">
        <v>1.2999999999999998</v>
      </c>
      <c r="CM72" s="753">
        <v>7.5</v>
      </c>
      <c r="CN72" s="753">
        <v>6.6999999999999993</v>
      </c>
      <c r="CO72" s="755">
        <v>147</v>
      </c>
      <c r="CP72" s="1000">
        <v>83.3</v>
      </c>
      <c r="CQ72" s="754">
        <f t="shared" si="34"/>
        <v>50</v>
      </c>
      <c r="CR72" s="751">
        <v>30</v>
      </c>
      <c r="CS72" s="1000">
        <v>84.4</v>
      </c>
      <c r="CT72" s="754">
        <f t="shared" si="134"/>
        <v>32</v>
      </c>
      <c r="CU72" s="751">
        <v>83</v>
      </c>
      <c r="CV72" s="753">
        <v>83.8</v>
      </c>
      <c r="CW72" s="754">
        <f t="shared" si="35"/>
        <v>51</v>
      </c>
      <c r="CX72" s="751">
        <v>34</v>
      </c>
      <c r="CY72" s="753">
        <v>81</v>
      </c>
      <c r="CZ72" s="754">
        <f t="shared" si="36"/>
        <v>63</v>
      </c>
      <c r="DA72" s="756">
        <v>18.96551724137931</v>
      </c>
      <c r="DB72" s="750">
        <f t="shared" si="37"/>
        <v>30</v>
      </c>
      <c r="DC72" s="751">
        <v>58</v>
      </c>
      <c r="DD72" s="757">
        <v>79.310344827586206</v>
      </c>
      <c r="DE72" s="750">
        <f t="shared" si="38"/>
        <v>29</v>
      </c>
      <c r="DF72" s="742">
        <v>1.7241379310344827</v>
      </c>
      <c r="DG72" s="744">
        <f t="shared" si="135"/>
        <v>33</v>
      </c>
      <c r="DH72" s="749">
        <v>62.5</v>
      </c>
      <c r="DI72" s="744">
        <f t="shared" si="135"/>
        <v>39</v>
      </c>
      <c r="DJ72" s="742">
        <v>4.1666666666666661</v>
      </c>
      <c r="DK72" s="744">
        <f t="shared" si="40"/>
        <v>28</v>
      </c>
      <c r="DL72" s="758">
        <v>79.411764705882348</v>
      </c>
      <c r="DM72" s="744">
        <f t="shared" si="41"/>
        <v>15</v>
      </c>
      <c r="DN72" s="742">
        <v>0</v>
      </c>
      <c r="DO72" s="744">
        <f t="shared" si="42"/>
        <v>60</v>
      </c>
      <c r="DP72" s="741">
        <v>191</v>
      </c>
      <c r="DQ72" s="759">
        <v>65.968586387434556</v>
      </c>
      <c r="DR72" s="744">
        <f t="shared" si="122"/>
        <v>45</v>
      </c>
      <c r="DS72" s="741">
        <v>79</v>
      </c>
      <c r="DT72" s="759">
        <v>49.367088607594937</v>
      </c>
      <c r="DU72" s="744">
        <v>21</v>
      </c>
      <c r="DV72" s="741">
        <v>182</v>
      </c>
      <c r="DW72" s="760">
        <v>62.087912087912088</v>
      </c>
      <c r="DX72" s="744">
        <v>54</v>
      </c>
      <c r="DY72" s="741">
        <v>149</v>
      </c>
      <c r="DZ72" s="1599">
        <v>0.86363636363636365</v>
      </c>
      <c r="EA72" s="752">
        <v>43</v>
      </c>
      <c r="EB72" s="760">
        <v>14.76510067114094</v>
      </c>
      <c r="EC72" s="744">
        <v>18</v>
      </c>
      <c r="ED72" s="741">
        <v>158</v>
      </c>
      <c r="EE72" s="753">
        <v>1.1756756756756757</v>
      </c>
      <c r="EF72" s="754">
        <v>54</v>
      </c>
      <c r="EG72" s="760">
        <v>23.417721518987342</v>
      </c>
      <c r="EH72" s="744">
        <v>40</v>
      </c>
      <c r="EI72" s="741">
        <v>165</v>
      </c>
      <c r="EJ72" s="753">
        <v>0.93243243243243246</v>
      </c>
      <c r="EK72" s="754">
        <v>45</v>
      </c>
      <c r="EL72" s="760">
        <v>22.424242424242426</v>
      </c>
      <c r="EM72" s="744">
        <v>58</v>
      </c>
      <c r="EN72" s="755">
        <v>149</v>
      </c>
      <c r="EO72" s="753">
        <v>0.8</v>
      </c>
      <c r="EP72" s="754">
        <v>33</v>
      </c>
      <c r="EQ72" s="761">
        <v>6.7114093959731544</v>
      </c>
      <c r="ER72" s="995">
        <v>58</v>
      </c>
      <c r="ES72" s="741">
        <v>165</v>
      </c>
      <c r="ET72" s="752">
        <v>0.65517241379310343</v>
      </c>
      <c r="EU72" s="752">
        <v>51</v>
      </c>
      <c r="EV72" s="760">
        <v>17.575757575757574</v>
      </c>
      <c r="EW72" s="744">
        <v>13</v>
      </c>
      <c r="EX72" s="751">
        <v>169</v>
      </c>
      <c r="EY72" s="752">
        <v>0.53333333333333333</v>
      </c>
      <c r="EZ72" s="752">
        <v>43</v>
      </c>
      <c r="FA72" s="761">
        <v>8.875739644970416</v>
      </c>
      <c r="FB72" s="751">
        <v>8</v>
      </c>
      <c r="FC72" s="741">
        <v>169</v>
      </c>
      <c r="FD72" s="752">
        <v>1.1333333333333333</v>
      </c>
      <c r="FE72" s="752">
        <v>5</v>
      </c>
      <c r="FF72" s="760">
        <v>8.8757396449704142</v>
      </c>
      <c r="FG72" s="744">
        <v>30</v>
      </c>
      <c r="FH72" s="741">
        <v>150</v>
      </c>
      <c r="FI72" s="752">
        <v>3.0178571428571428</v>
      </c>
      <c r="FJ72" s="752">
        <v>41</v>
      </c>
      <c r="FK72" s="760">
        <v>37.333333333333336</v>
      </c>
      <c r="FL72" s="744">
        <v>32</v>
      </c>
      <c r="FM72" s="755">
        <v>84</v>
      </c>
      <c r="FN72" s="761">
        <v>32.142857142857146</v>
      </c>
      <c r="FO72" s="751">
        <v>6</v>
      </c>
      <c r="FP72" s="741">
        <v>67</v>
      </c>
      <c r="FQ72" s="762">
        <v>1.875</v>
      </c>
      <c r="FR72" s="762">
        <v>3</v>
      </c>
      <c r="FS72" s="760">
        <v>5.9701492537313428</v>
      </c>
      <c r="FT72" s="744">
        <v>10</v>
      </c>
      <c r="FU72" s="741">
        <v>68</v>
      </c>
      <c r="FV72" s="753">
        <v>1.0625</v>
      </c>
      <c r="FW72" s="754">
        <v>44</v>
      </c>
      <c r="FX72" s="760">
        <v>11.76470588235294</v>
      </c>
      <c r="FY72" s="744">
        <v>2</v>
      </c>
      <c r="FZ72" s="741">
        <v>67</v>
      </c>
      <c r="GA72" s="753">
        <v>0.9</v>
      </c>
      <c r="GB72" s="754">
        <v>29</v>
      </c>
      <c r="GC72" s="760">
        <v>7.4626865671641784</v>
      </c>
      <c r="GD72" s="744">
        <v>38</v>
      </c>
      <c r="GE72" s="741">
        <v>65</v>
      </c>
      <c r="GF72" s="753">
        <v>0.5</v>
      </c>
      <c r="GG72" s="754">
        <v>41</v>
      </c>
      <c r="GH72" s="760">
        <v>1.5384615384615385</v>
      </c>
      <c r="GI72" s="744">
        <v>51</v>
      </c>
      <c r="GJ72" s="741">
        <v>73</v>
      </c>
      <c r="GK72" s="752">
        <v>1.2666666666666666</v>
      </c>
      <c r="GL72" s="752">
        <v>43</v>
      </c>
      <c r="GM72" s="760">
        <v>20.547945205479451</v>
      </c>
      <c r="GN72" s="744">
        <v>13</v>
      </c>
      <c r="GO72" s="741">
        <v>71</v>
      </c>
      <c r="GP72" s="752">
        <v>0.5</v>
      </c>
      <c r="GQ72" s="752">
        <v>39</v>
      </c>
      <c r="GR72" s="760">
        <v>2.8169014084507045</v>
      </c>
      <c r="GS72" s="744">
        <v>40</v>
      </c>
      <c r="GT72" s="741">
        <v>74</v>
      </c>
      <c r="GU72" s="752">
        <v>0.5</v>
      </c>
      <c r="GV72" s="752">
        <v>28</v>
      </c>
      <c r="GW72" s="760">
        <v>5.4054054054054053</v>
      </c>
      <c r="GX72" s="744">
        <v>3</v>
      </c>
      <c r="GY72" s="741">
        <v>71</v>
      </c>
      <c r="GZ72" s="752">
        <v>2.5</v>
      </c>
      <c r="HA72" s="752">
        <v>6</v>
      </c>
      <c r="HB72" s="760">
        <v>1.4084507042253522</v>
      </c>
      <c r="HC72" s="744">
        <v>23</v>
      </c>
      <c r="HD72" s="749">
        <v>28.787878787878789</v>
      </c>
      <c r="HE72" s="742">
        <v>4.5454545454545459</v>
      </c>
      <c r="HF72" s="742">
        <v>68.181818181818173</v>
      </c>
      <c r="HG72" s="742">
        <v>15.151515151515152</v>
      </c>
      <c r="HH72" s="1600">
        <v>24.242424242424242</v>
      </c>
      <c r="HI72" s="1600">
        <v>21.212121212121211</v>
      </c>
      <c r="HJ72" s="1600">
        <v>78.787878787878782</v>
      </c>
      <c r="HK72" s="1600">
        <v>7.5757575757575761</v>
      </c>
      <c r="HL72" s="1600">
        <v>66.666666666666657</v>
      </c>
      <c r="HM72" s="1601">
        <v>66</v>
      </c>
      <c r="HN72" s="749">
        <v>17.839607201309331</v>
      </c>
      <c r="HO72" s="749">
        <v>1.9639934533551555</v>
      </c>
      <c r="HP72" s="749">
        <v>60.720130932896886</v>
      </c>
      <c r="HQ72" s="749">
        <v>18.657937806873978</v>
      </c>
      <c r="HR72" s="749">
        <v>9.0016366612111298</v>
      </c>
      <c r="HS72" s="749">
        <v>31.260229132569556</v>
      </c>
      <c r="HT72" s="749">
        <v>50.900163666121109</v>
      </c>
      <c r="HU72" s="749">
        <v>3.2733224222585928</v>
      </c>
      <c r="HV72" s="749">
        <v>58.59247135842881</v>
      </c>
      <c r="HW72" s="1601">
        <v>611</v>
      </c>
      <c r="HX72" s="1271">
        <v>8</v>
      </c>
      <c r="HY72" s="1272">
        <v>1</v>
      </c>
      <c r="HZ72" s="1272">
        <v>5</v>
      </c>
      <c r="IA72" s="1272">
        <v>6</v>
      </c>
      <c r="IB72" s="1272">
        <v>4</v>
      </c>
      <c r="IC72" s="1272">
        <v>0</v>
      </c>
      <c r="ID72" s="1272">
        <v>0</v>
      </c>
      <c r="IE72" s="1272">
        <v>5</v>
      </c>
      <c r="IF72" s="1273">
        <v>29</v>
      </c>
      <c r="IG72" s="1274">
        <v>27</v>
      </c>
      <c r="IH72" s="1275">
        <v>8</v>
      </c>
      <c r="II72" s="1275">
        <v>7</v>
      </c>
      <c r="IJ72" s="1275">
        <v>4</v>
      </c>
      <c r="IK72" s="1275">
        <v>5</v>
      </c>
      <c r="IL72" s="1275">
        <v>0</v>
      </c>
      <c r="IM72" s="1275">
        <v>12</v>
      </c>
      <c r="IN72" s="1275">
        <v>11</v>
      </c>
      <c r="IO72" s="1273">
        <v>74</v>
      </c>
      <c r="IP72" s="1274">
        <v>5</v>
      </c>
      <c r="IQ72" s="1275">
        <v>4</v>
      </c>
      <c r="IR72" s="1275">
        <v>4</v>
      </c>
      <c r="IS72" s="1275">
        <v>1</v>
      </c>
      <c r="IT72" s="1275">
        <v>2</v>
      </c>
      <c r="IU72" s="1275">
        <v>0</v>
      </c>
      <c r="IV72" s="1275">
        <v>7</v>
      </c>
      <c r="IW72" s="1275">
        <v>5</v>
      </c>
      <c r="IX72" s="1276">
        <v>28</v>
      </c>
      <c r="IY72" s="1274">
        <v>27.586206896551722</v>
      </c>
      <c r="IZ72" s="1275">
        <v>3.4482758620689653</v>
      </c>
      <c r="JA72" s="1275">
        <v>17.241379310344829</v>
      </c>
      <c r="JB72" s="1275">
        <v>20.689655172413794</v>
      </c>
      <c r="JC72" s="1275">
        <v>13.793103448275861</v>
      </c>
      <c r="JD72" s="1275">
        <v>0</v>
      </c>
      <c r="JE72" s="1275">
        <v>0</v>
      </c>
      <c r="JF72" s="1275">
        <v>17.241379310344829</v>
      </c>
      <c r="JG72" s="1276">
        <v>100</v>
      </c>
      <c r="JH72" s="1274">
        <v>36.486486486486484</v>
      </c>
      <c r="JI72" s="1275">
        <v>10.810810810810811</v>
      </c>
      <c r="JJ72" s="1275">
        <v>9.4594594594594597</v>
      </c>
      <c r="JK72" s="1275">
        <v>5.4054054054054053</v>
      </c>
      <c r="JL72" s="1275">
        <v>6.756756756756757</v>
      </c>
      <c r="JM72" s="1275">
        <v>0</v>
      </c>
      <c r="JN72" s="1275">
        <v>16.216216216216218</v>
      </c>
      <c r="JO72" s="1275">
        <v>14.864864864864865</v>
      </c>
      <c r="JP72" s="1276">
        <v>100</v>
      </c>
      <c r="JQ72" s="1274">
        <v>17.857142857142858</v>
      </c>
      <c r="JR72" s="1275">
        <v>14.285714285714285</v>
      </c>
      <c r="JS72" s="1275">
        <v>14.285714285714285</v>
      </c>
      <c r="JT72" s="1275">
        <v>3.5714285714285712</v>
      </c>
      <c r="JU72" s="1275">
        <v>7.1428571428571423</v>
      </c>
      <c r="JV72" s="1275">
        <v>0</v>
      </c>
      <c r="JW72" s="1275">
        <v>25</v>
      </c>
      <c r="JX72" s="1275">
        <v>17.857142857142858</v>
      </c>
      <c r="JY72" s="1276">
        <v>100</v>
      </c>
      <c r="JZ72" s="758">
        <v>64.932126696832583</v>
      </c>
      <c r="KA72" s="744">
        <f t="shared" si="43"/>
        <v>9</v>
      </c>
      <c r="KB72" s="758">
        <v>89.565217391304358</v>
      </c>
      <c r="KC72" s="744">
        <f t="shared" si="43"/>
        <v>10</v>
      </c>
      <c r="KD72" s="761">
        <v>5.0589836660617058</v>
      </c>
      <c r="KE72" s="751">
        <f t="shared" si="44"/>
        <v>35</v>
      </c>
      <c r="KF72" s="761">
        <v>0</v>
      </c>
      <c r="KG72" s="751">
        <f t="shared" si="44"/>
        <v>28</v>
      </c>
      <c r="KH72" s="761">
        <v>14.394174155562443</v>
      </c>
      <c r="KI72" s="751">
        <f t="shared" si="136"/>
        <v>45</v>
      </c>
      <c r="KJ72" s="761">
        <v>12.92221877905175</v>
      </c>
      <c r="KK72" s="751">
        <f t="shared" si="136"/>
        <v>26</v>
      </c>
      <c r="KL72" s="761">
        <v>11.129848229342327</v>
      </c>
      <c r="KM72" s="751">
        <f t="shared" si="46"/>
        <v>28</v>
      </c>
      <c r="KN72" s="751">
        <v>26.415094339622641</v>
      </c>
      <c r="KO72" s="751">
        <f t="shared" si="47"/>
        <v>15</v>
      </c>
      <c r="KP72" s="763">
        <v>30</v>
      </c>
      <c r="KQ72" s="754">
        <v>10</v>
      </c>
      <c r="KR72" s="754">
        <v>10</v>
      </c>
      <c r="KS72" s="754">
        <v>30</v>
      </c>
      <c r="KT72" s="754">
        <v>0</v>
      </c>
      <c r="KU72" s="764">
        <f t="shared" si="48"/>
        <v>80</v>
      </c>
      <c r="KV72" s="765">
        <f t="shared" si="49"/>
        <v>44</v>
      </c>
      <c r="KW72" s="763">
        <v>10</v>
      </c>
      <c r="KX72" s="754">
        <v>10</v>
      </c>
      <c r="KY72" s="745">
        <f t="shared" si="50"/>
        <v>20</v>
      </c>
      <c r="KZ72" s="744">
        <f t="shared" si="51"/>
        <v>1</v>
      </c>
      <c r="LA72" s="3000" t="s">
        <v>1632</v>
      </c>
      <c r="LB72" s="3001" t="s">
        <v>1625</v>
      </c>
      <c r="LC72" s="3001" t="s">
        <v>1625</v>
      </c>
      <c r="LD72" s="3001" t="s">
        <v>1625</v>
      </c>
      <c r="LE72" s="754">
        <v>10</v>
      </c>
      <c r="LF72" s="1602">
        <v>37</v>
      </c>
      <c r="LG72" s="3000" t="s">
        <v>1632</v>
      </c>
      <c r="LH72" s="3001" t="s">
        <v>1625</v>
      </c>
      <c r="LI72" s="3001" t="s">
        <v>1632</v>
      </c>
      <c r="LJ72" s="3001" t="s">
        <v>1625</v>
      </c>
      <c r="LK72" s="754">
        <v>20</v>
      </c>
      <c r="LL72" s="1602">
        <v>30</v>
      </c>
      <c r="LM72" s="3000" t="s">
        <v>1632</v>
      </c>
      <c r="LN72" s="3001" t="s">
        <v>1625</v>
      </c>
      <c r="LO72" s="3001" t="s">
        <v>1632</v>
      </c>
      <c r="LP72" s="3001" t="s">
        <v>1625</v>
      </c>
      <c r="LQ72" s="754">
        <v>30</v>
      </c>
      <c r="LR72" s="1602">
        <v>40</v>
      </c>
      <c r="LS72" s="3000" t="s">
        <v>1632</v>
      </c>
      <c r="LT72" s="3001" t="s">
        <v>1632</v>
      </c>
      <c r="LU72" s="3001" t="s">
        <v>1632</v>
      </c>
      <c r="LV72" s="3001" t="s">
        <v>1625</v>
      </c>
      <c r="LW72" s="754">
        <v>30</v>
      </c>
      <c r="LX72" s="1602">
        <v>38</v>
      </c>
      <c r="LY72" s="3000" t="s">
        <v>1632</v>
      </c>
      <c r="LZ72" s="3001" t="s">
        <v>1632</v>
      </c>
      <c r="MA72" s="3001" t="s">
        <v>1625</v>
      </c>
      <c r="MB72" s="3001" t="s">
        <v>1625</v>
      </c>
      <c r="MC72" s="754">
        <v>20</v>
      </c>
      <c r="MD72" s="1602">
        <v>48</v>
      </c>
      <c r="ME72" s="3000" t="s">
        <v>1632</v>
      </c>
      <c r="MF72" s="3001" t="s">
        <v>1632</v>
      </c>
      <c r="MG72" s="3001" t="s">
        <v>1632</v>
      </c>
      <c r="MH72" s="3001" t="s">
        <v>1625</v>
      </c>
      <c r="MI72" s="754">
        <v>30</v>
      </c>
      <c r="MJ72" s="1602">
        <v>16</v>
      </c>
      <c r="MK72" s="3000" t="s">
        <v>1625</v>
      </c>
      <c r="ML72" s="3001" t="s">
        <v>1625</v>
      </c>
      <c r="MM72" s="3001" t="s">
        <v>1625</v>
      </c>
      <c r="MN72" s="754">
        <v>0</v>
      </c>
      <c r="MO72" s="1602">
        <v>54</v>
      </c>
      <c r="MP72" s="3000" t="s">
        <v>1625</v>
      </c>
      <c r="MQ72" s="3001" t="s">
        <v>1632</v>
      </c>
      <c r="MR72" s="3001" t="s">
        <v>1632</v>
      </c>
      <c r="MS72" s="3001" t="s">
        <v>1625</v>
      </c>
      <c r="MT72" s="754">
        <v>20</v>
      </c>
      <c r="MU72" s="1602">
        <v>44</v>
      </c>
      <c r="MV72" s="3001" t="s">
        <v>1625</v>
      </c>
      <c r="MW72" s="3001" t="s">
        <v>1625</v>
      </c>
      <c r="MX72" s="3001" t="s">
        <v>1625</v>
      </c>
      <c r="MY72" s="3001" t="s">
        <v>1625</v>
      </c>
      <c r="MZ72" s="754">
        <v>0</v>
      </c>
      <c r="NA72" s="1602">
        <v>47</v>
      </c>
      <c r="NB72" s="751">
        <v>294.57</v>
      </c>
      <c r="NC72" s="751">
        <f t="shared" si="3"/>
        <v>24</v>
      </c>
      <c r="ND72" s="755">
        <v>29</v>
      </c>
      <c r="NE72" s="751">
        <v>38</v>
      </c>
      <c r="NF72" s="766">
        <v>6.5521915951197469</v>
      </c>
      <c r="NG72" s="751">
        <v>49</v>
      </c>
      <c r="NH72" s="751">
        <v>29</v>
      </c>
      <c r="NI72" s="751">
        <v>38</v>
      </c>
      <c r="NJ72" s="766">
        <v>6.5521915951197469</v>
      </c>
      <c r="NK72" s="751">
        <v>49</v>
      </c>
      <c r="NL72" s="751">
        <v>29</v>
      </c>
      <c r="NM72" s="751">
        <v>33</v>
      </c>
      <c r="NN72" s="3646">
        <v>6.4116736679195228</v>
      </c>
      <c r="NO72" s="751">
        <v>41</v>
      </c>
      <c r="NP72" s="751">
        <v>4426</v>
      </c>
      <c r="NQ72" s="3350">
        <v>0</v>
      </c>
      <c r="NR72" s="3351">
        <v>0</v>
      </c>
      <c r="NS72" s="3350">
        <v>44</v>
      </c>
      <c r="NT72" s="3350">
        <v>0</v>
      </c>
      <c r="NU72" s="3352">
        <v>0</v>
      </c>
      <c r="NV72" s="3350">
        <v>44</v>
      </c>
      <c r="NW72" s="3350">
        <v>63</v>
      </c>
      <c r="NX72" s="3352">
        <v>1.392880831306655</v>
      </c>
      <c r="NY72" s="3350">
        <v>50</v>
      </c>
      <c r="NZ72" s="3350">
        <v>5</v>
      </c>
      <c r="OA72" s="1713">
        <v>1.1054609772275039</v>
      </c>
      <c r="OB72" s="3350">
        <v>50</v>
      </c>
      <c r="OC72" s="755">
        <v>80</v>
      </c>
      <c r="OD72" s="3646">
        <v>18.103643358225845</v>
      </c>
      <c r="OE72" s="995">
        <v>60</v>
      </c>
      <c r="OF72" s="755" t="s">
        <v>31</v>
      </c>
      <c r="OG72" s="766" t="s">
        <v>31</v>
      </c>
      <c r="OH72" s="995" t="str">
        <f t="shared" si="52"/>
        <v>-</v>
      </c>
      <c r="OI72" s="996">
        <v>29.437418229393806</v>
      </c>
      <c r="OJ72" s="995">
        <f t="shared" si="126"/>
        <v>41</v>
      </c>
      <c r="OK72" s="1356" t="s">
        <v>3043</v>
      </c>
      <c r="OL72" s="1356" t="s">
        <v>3042</v>
      </c>
      <c r="OM72" s="1356">
        <v>208</v>
      </c>
      <c r="ON72" s="3721">
        <v>173.04492512479203</v>
      </c>
      <c r="OO72" s="1356">
        <v>11</v>
      </c>
      <c r="OP72" s="977"/>
      <c r="OQ72" s="753">
        <v>13.5</v>
      </c>
      <c r="OR72" s="753">
        <v>15.4</v>
      </c>
      <c r="OS72" s="753">
        <v>14.1</v>
      </c>
      <c r="OT72" s="753">
        <v>16.746411483253588</v>
      </c>
      <c r="OU72" s="753">
        <v>15.228426395939088</v>
      </c>
      <c r="OV72" s="753">
        <v>12.820512820512819</v>
      </c>
      <c r="OW72" s="738">
        <f t="shared" si="53"/>
        <v>37</v>
      </c>
      <c r="OX72" s="753">
        <v>14.632558449950915</v>
      </c>
      <c r="OY72" s="738">
        <f t="shared" si="53"/>
        <v>21</v>
      </c>
      <c r="OZ72" s="753">
        <v>12.4</v>
      </c>
      <c r="PA72" s="753">
        <v>12.5</v>
      </c>
      <c r="PB72" s="753">
        <v>13.7</v>
      </c>
      <c r="PC72" s="753">
        <v>11.961722488038278</v>
      </c>
      <c r="PD72" s="753">
        <v>12.18274111675127</v>
      </c>
      <c r="PE72" s="753">
        <v>16.923076923076923</v>
      </c>
      <c r="PF72" s="738">
        <f t="shared" si="54"/>
        <v>22</v>
      </c>
      <c r="PG72" s="753">
        <v>13.277923421311078</v>
      </c>
      <c r="PH72" s="738">
        <f t="shared" si="55"/>
        <v>24</v>
      </c>
      <c r="PI72" s="753">
        <v>29.743589743589745</v>
      </c>
      <c r="PJ72" s="738">
        <f t="shared" si="56"/>
        <v>21</v>
      </c>
      <c r="PK72" s="1000">
        <v>27.910481871261993</v>
      </c>
      <c r="PL72" s="738">
        <f t="shared" si="56"/>
        <v>22</v>
      </c>
      <c r="PM72" s="1000">
        <v>0</v>
      </c>
      <c r="PN72" s="1000">
        <v>0</v>
      </c>
      <c r="PO72" s="738">
        <f t="shared" si="57"/>
        <v>37</v>
      </c>
      <c r="PP72" s="753">
        <v>0</v>
      </c>
      <c r="PQ72" s="1000">
        <v>0</v>
      </c>
      <c r="PR72" s="738">
        <f t="shared" si="58"/>
        <v>24</v>
      </c>
      <c r="PS72" s="997">
        <v>210</v>
      </c>
      <c r="PT72" s="761">
        <v>44.285714285714285</v>
      </c>
      <c r="PU72" s="738">
        <v>32</v>
      </c>
      <c r="PV72" s="738">
        <v>562</v>
      </c>
      <c r="PW72" s="761">
        <v>61.743772241992879</v>
      </c>
      <c r="PX72" s="738">
        <v>24</v>
      </c>
      <c r="PY72" s="751">
        <v>201</v>
      </c>
      <c r="PZ72" s="761">
        <v>82.587064676616919</v>
      </c>
      <c r="QA72" s="738">
        <v>13</v>
      </c>
      <c r="QB72" s="997">
        <v>204</v>
      </c>
      <c r="QC72" s="751">
        <v>42.156862745098039</v>
      </c>
      <c r="QD72" s="738">
        <v>47</v>
      </c>
      <c r="QE72" s="756">
        <v>0</v>
      </c>
      <c r="QF72" s="3644">
        <v>0</v>
      </c>
      <c r="QG72" s="738">
        <v>23</v>
      </c>
      <c r="QH72" s="1364" t="s">
        <v>1623</v>
      </c>
      <c r="QI72" s="753">
        <v>76.890756302521012</v>
      </c>
      <c r="QJ72" s="753">
        <v>75.029036004645761</v>
      </c>
      <c r="QK72" s="738">
        <f t="shared" si="59"/>
        <v>57</v>
      </c>
      <c r="QL72" s="751">
        <v>1722</v>
      </c>
      <c r="QM72" s="749">
        <v>52.599009900990104</v>
      </c>
      <c r="QN72" s="742">
        <v>48.865153538050734</v>
      </c>
      <c r="QO72" s="993">
        <v>56</v>
      </c>
      <c r="QP72" s="744">
        <v>749</v>
      </c>
      <c r="QQ72" s="3554">
        <v>94.247246022031831</v>
      </c>
      <c r="QR72" s="749">
        <v>380.9</v>
      </c>
      <c r="QS72" s="993">
        <f t="shared" si="60"/>
        <v>20</v>
      </c>
      <c r="QT72" s="742">
        <v>881.1</v>
      </c>
      <c r="QU72" s="993">
        <f t="shared" si="61"/>
        <v>33</v>
      </c>
      <c r="QV72" s="742">
        <v>3385.8</v>
      </c>
      <c r="QW72" s="993">
        <f t="shared" si="62"/>
        <v>12</v>
      </c>
      <c r="QX72" s="742">
        <v>0</v>
      </c>
      <c r="QY72" s="994">
        <f t="shared" si="63"/>
        <v>12</v>
      </c>
      <c r="QZ72" s="753">
        <v>14.07</v>
      </c>
      <c r="RA72" s="738">
        <v>4</v>
      </c>
      <c r="RB72" s="753">
        <v>439.94</v>
      </c>
      <c r="RC72" s="738">
        <v>7</v>
      </c>
      <c r="RD72" s="753">
        <v>2.44</v>
      </c>
      <c r="RE72" s="738">
        <v>5</v>
      </c>
      <c r="RF72" s="753">
        <v>631.4</v>
      </c>
      <c r="RG72" s="738">
        <v>14</v>
      </c>
      <c r="RH72" s="738">
        <v>5563.7</v>
      </c>
      <c r="RI72" s="993">
        <f t="shared" si="64"/>
        <v>41</v>
      </c>
      <c r="RJ72" s="753">
        <v>604</v>
      </c>
      <c r="RK72" s="993">
        <f t="shared" si="64"/>
        <v>54</v>
      </c>
      <c r="RL72" s="753">
        <v>1244.5</v>
      </c>
      <c r="RM72" s="993">
        <f t="shared" si="64"/>
        <v>16</v>
      </c>
      <c r="RN72" s="753">
        <v>16727.7</v>
      </c>
      <c r="RO72" s="993">
        <f t="shared" si="64"/>
        <v>4</v>
      </c>
      <c r="RP72" s="753">
        <v>0</v>
      </c>
      <c r="RQ72" s="993">
        <f t="shared" si="65"/>
        <v>2</v>
      </c>
      <c r="RR72" s="753">
        <v>0</v>
      </c>
      <c r="RS72" s="993">
        <f t="shared" si="65"/>
        <v>1</v>
      </c>
      <c r="RT72" s="753">
        <v>0</v>
      </c>
      <c r="RU72" s="993">
        <f t="shared" si="65"/>
        <v>38</v>
      </c>
      <c r="RV72" s="753">
        <f t="shared" si="66"/>
        <v>0</v>
      </c>
      <c r="RW72" s="993">
        <f t="shared" si="67"/>
        <v>39</v>
      </c>
      <c r="RX72" s="753">
        <v>5</v>
      </c>
      <c r="RY72" s="753" t="s">
        <v>1632</v>
      </c>
      <c r="RZ72" s="753">
        <v>5</v>
      </c>
      <c r="SA72" s="753" t="s">
        <v>1632</v>
      </c>
      <c r="SB72" s="753">
        <v>5</v>
      </c>
      <c r="SC72" s="753" t="s">
        <v>1632</v>
      </c>
      <c r="SD72" s="753">
        <v>5</v>
      </c>
      <c r="SE72" s="753" t="s">
        <v>1632</v>
      </c>
      <c r="SF72" s="753">
        <v>0</v>
      </c>
      <c r="SG72" s="753" t="s">
        <v>1625</v>
      </c>
      <c r="SH72" s="753">
        <v>20</v>
      </c>
      <c r="SI72" s="738">
        <f t="shared" si="68"/>
        <v>17</v>
      </c>
      <c r="SJ72" s="753">
        <v>5</v>
      </c>
      <c r="SK72" s="753" t="s">
        <v>1632</v>
      </c>
      <c r="SL72" s="753">
        <v>5</v>
      </c>
      <c r="SM72" s="753" t="s">
        <v>1632</v>
      </c>
      <c r="SN72" s="753">
        <v>5</v>
      </c>
      <c r="SO72" s="753" t="s">
        <v>1632</v>
      </c>
      <c r="SP72" s="753">
        <v>5</v>
      </c>
      <c r="SQ72" s="753" t="s">
        <v>1632</v>
      </c>
      <c r="SR72" s="753">
        <v>20</v>
      </c>
      <c r="SS72" s="738">
        <f t="shared" si="69"/>
        <v>1</v>
      </c>
      <c r="ST72" s="753">
        <v>5</v>
      </c>
      <c r="SU72" s="753" t="s">
        <v>1632</v>
      </c>
      <c r="SV72" s="753">
        <v>5</v>
      </c>
      <c r="SW72" s="753" t="s">
        <v>1632</v>
      </c>
      <c r="SX72" s="753">
        <v>0</v>
      </c>
      <c r="SY72" s="753" t="s">
        <v>1625</v>
      </c>
      <c r="SZ72" s="753">
        <v>10</v>
      </c>
      <c r="TA72" s="738">
        <f t="shared" si="70"/>
        <v>27</v>
      </c>
      <c r="TB72" s="738">
        <v>10</v>
      </c>
      <c r="TC72" s="738" t="s">
        <v>1632</v>
      </c>
      <c r="TD72" s="738">
        <v>10</v>
      </c>
      <c r="TE72" s="738" t="s">
        <v>1632</v>
      </c>
      <c r="TF72" s="738">
        <v>10</v>
      </c>
      <c r="TG72" s="738" t="s">
        <v>1632</v>
      </c>
      <c r="TH72" s="738">
        <v>10</v>
      </c>
      <c r="TI72" s="738" t="s">
        <v>1632</v>
      </c>
      <c r="TJ72" s="738">
        <v>40</v>
      </c>
      <c r="TK72" s="738">
        <f t="shared" si="71"/>
        <v>1</v>
      </c>
      <c r="TL72" s="1001">
        <v>0</v>
      </c>
      <c r="TM72" s="1001">
        <v>0</v>
      </c>
      <c r="TN72" s="1001">
        <v>0</v>
      </c>
      <c r="TO72" s="1001">
        <v>0</v>
      </c>
      <c r="TP72" s="1001">
        <v>0</v>
      </c>
      <c r="TQ72" s="738">
        <f t="shared" si="72"/>
        <v>70</v>
      </c>
      <c r="TR72" s="753" t="s">
        <v>1632</v>
      </c>
      <c r="TS72" s="753" t="s">
        <v>1632</v>
      </c>
      <c r="TT72" s="753" t="s">
        <v>1632</v>
      </c>
      <c r="TU72" s="753" t="s">
        <v>1632</v>
      </c>
      <c r="TV72" s="753">
        <v>5</v>
      </c>
      <c r="TW72" s="753">
        <v>5</v>
      </c>
      <c r="TX72" s="753">
        <v>5</v>
      </c>
      <c r="TY72" s="753">
        <v>5</v>
      </c>
      <c r="TZ72" s="753">
        <v>20</v>
      </c>
      <c r="UA72" s="738">
        <f t="shared" si="73"/>
        <v>1</v>
      </c>
      <c r="UB72" s="753">
        <v>10</v>
      </c>
      <c r="UC72" s="753">
        <v>10</v>
      </c>
      <c r="UD72" s="753">
        <v>10</v>
      </c>
      <c r="UE72" s="753">
        <v>0</v>
      </c>
      <c r="UF72" s="753">
        <v>30</v>
      </c>
      <c r="UG72" s="738">
        <f t="shared" si="74"/>
        <v>11</v>
      </c>
      <c r="UH72" s="751">
        <v>1</v>
      </c>
      <c r="UI72" s="753">
        <v>9.4091080165600296</v>
      </c>
      <c r="UJ72" s="738">
        <v>4</v>
      </c>
      <c r="UK72" s="751">
        <v>0</v>
      </c>
      <c r="UL72" s="753">
        <v>0</v>
      </c>
      <c r="UM72" s="738">
        <v>54</v>
      </c>
      <c r="UN72" s="751">
        <v>2</v>
      </c>
      <c r="UO72" s="753">
        <v>18.818216033120059</v>
      </c>
      <c r="UP72" s="738">
        <v>10</v>
      </c>
      <c r="UQ72" s="751">
        <v>1</v>
      </c>
      <c r="UR72" s="753">
        <v>8.9533530307099998</v>
      </c>
      <c r="US72" s="738">
        <v>21</v>
      </c>
      <c r="UT72" s="753">
        <v>47</v>
      </c>
      <c r="UU72" s="738">
        <v>22</v>
      </c>
      <c r="UV72" s="753">
        <v>28.2</v>
      </c>
      <c r="UW72" s="738">
        <v>30</v>
      </c>
      <c r="UX72" s="1100">
        <v>9.4</v>
      </c>
      <c r="UY72" s="738">
        <v>18</v>
      </c>
      <c r="UZ72" s="1001">
        <v>0.114</v>
      </c>
      <c r="VA72" s="1001">
        <v>46</v>
      </c>
      <c r="VB72" s="1001">
        <v>6.9000000000000006E-2</v>
      </c>
      <c r="VC72" s="1001">
        <v>25</v>
      </c>
      <c r="VD72" s="1001">
        <v>6.0000000000000001E-3</v>
      </c>
      <c r="VE72" s="1001">
        <v>45</v>
      </c>
      <c r="VF72" s="1001">
        <v>7.0000000000000001E-3</v>
      </c>
      <c r="VG72" s="1001">
        <v>32</v>
      </c>
      <c r="VH72" s="1001">
        <v>5.0000000000000001E-3</v>
      </c>
      <c r="VI72" s="1001">
        <v>36</v>
      </c>
      <c r="VJ72" s="1001">
        <v>0.01</v>
      </c>
      <c r="VK72" s="1001">
        <v>18</v>
      </c>
      <c r="VL72" s="1001">
        <v>0</v>
      </c>
      <c r="VM72" s="1001">
        <v>7</v>
      </c>
      <c r="VN72" s="1001">
        <v>0</v>
      </c>
      <c r="VO72" s="1001">
        <v>7</v>
      </c>
      <c r="VP72" s="1001">
        <v>31</v>
      </c>
      <c r="VQ72" s="1001">
        <v>271.57249233464739</v>
      </c>
      <c r="VR72" s="1001">
        <v>6</v>
      </c>
      <c r="VS72" s="1001">
        <v>8</v>
      </c>
      <c r="VT72" s="1001">
        <v>70.083223828296099</v>
      </c>
      <c r="VU72" s="1001">
        <v>18</v>
      </c>
      <c r="VV72" s="1001">
        <v>24</v>
      </c>
      <c r="VW72" s="1001">
        <v>210.2496714848883</v>
      </c>
      <c r="VX72" s="1001">
        <v>14</v>
      </c>
      <c r="VY72" s="1001">
        <v>17</v>
      </c>
      <c r="VZ72" s="1001">
        <v>148.92685063512923</v>
      </c>
      <c r="WA72" s="1001">
        <v>16</v>
      </c>
      <c r="WB72" s="1001">
        <v>201</v>
      </c>
      <c r="WC72" s="1001">
        <v>1760.8409986859394</v>
      </c>
      <c r="WD72" s="1001">
        <v>4</v>
      </c>
      <c r="WE72" s="1001">
        <v>21</v>
      </c>
      <c r="WF72" s="1001">
        <v>183.96846254927726</v>
      </c>
      <c r="WG72" s="1001">
        <v>34</v>
      </c>
      <c r="WH72" s="1001">
        <v>34.880000000000003</v>
      </c>
      <c r="WI72" s="1001">
        <v>45</v>
      </c>
      <c r="WJ72" s="1001">
        <v>0</v>
      </c>
      <c r="WK72" s="1001">
        <v>10</v>
      </c>
      <c r="WL72" s="1001">
        <v>0</v>
      </c>
      <c r="WM72" s="1001">
        <v>2</v>
      </c>
      <c r="WN72" s="1001">
        <v>29.07</v>
      </c>
      <c r="WO72" s="1001">
        <v>44</v>
      </c>
      <c r="WP72" s="1001">
        <v>0</v>
      </c>
      <c r="WQ72" s="1001">
        <v>19</v>
      </c>
      <c r="WR72" s="1001">
        <v>0</v>
      </c>
      <c r="WS72" s="1001">
        <v>31</v>
      </c>
      <c r="WT72" s="1001">
        <v>0</v>
      </c>
      <c r="WU72" s="1001">
        <v>25</v>
      </c>
      <c r="WV72" s="1001">
        <v>0</v>
      </c>
      <c r="WW72" s="1001">
        <v>12</v>
      </c>
      <c r="WX72" s="1001">
        <v>5.81</v>
      </c>
      <c r="WY72" s="1001">
        <v>30</v>
      </c>
      <c r="WZ72" s="753">
        <v>317.02</v>
      </c>
      <c r="XA72" s="738">
        <v>21</v>
      </c>
      <c r="XB72" s="753">
        <v>517.24</v>
      </c>
      <c r="XC72" s="753">
        <v>33</v>
      </c>
      <c r="XD72" s="753">
        <v>17.440000000000001</v>
      </c>
      <c r="XE72" s="738">
        <v>37</v>
      </c>
      <c r="XF72" s="753">
        <v>0</v>
      </c>
      <c r="XG72" s="753">
        <v>23</v>
      </c>
      <c r="XH72" s="753">
        <v>0</v>
      </c>
      <c r="XI72" s="738">
        <v>28</v>
      </c>
      <c r="XJ72" s="753">
        <v>166.85</v>
      </c>
      <c r="XK72" s="738">
        <v>38</v>
      </c>
      <c r="XL72" s="753">
        <v>383.72</v>
      </c>
      <c r="XM72" s="738">
        <v>15</v>
      </c>
      <c r="XN72" s="751"/>
      <c r="XO72" s="755"/>
      <c r="XP72" s="761"/>
      <c r="XQ72" s="751"/>
      <c r="XR72" s="755"/>
      <c r="XS72" s="761"/>
      <c r="XT72" s="751"/>
      <c r="XU72" s="751"/>
      <c r="XV72" s="753"/>
      <c r="XW72" s="751"/>
      <c r="XX72" s="1170">
        <v>205</v>
      </c>
      <c r="XY72" s="1175">
        <v>1.9512195121951219</v>
      </c>
      <c r="XZ72" s="1171">
        <f t="shared" si="75"/>
        <v>31</v>
      </c>
      <c r="YA72" s="751">
        <v>534</v>
      </c>
      <c r="YB72" s="761">
        <v>19.662921348314608</v>
      </c>
      <c r="YC72" s="751">
        <f t="shared" si="76"/>
        <v>16</v>
      </c>
      <c r="YD72" s="755">
        <v>615</v>
      </c>
      <c r="YE72" s="761">
        <v>7.1065989847715745</v>
      </c>
      <c r="YF72" s="751">
        <f t="shared" si="77"/>
        <v>32</v>
      </c>
      <c r="YG72" s="738">
        <v>551</v>
      </c>
      <c r="YH72" s="1100">
        <v>8.5299455535390205</v>
      </c>
      <c r="YI72" s="751">
        <f t="shared" si="78"/>
        <v>41</v>
      </c>
      <c r="YJ72" s="755">
        <v>615</v>
      </c>
      <c r="YK72" s="753">
        <v>26.395939086294419</v>
      </c>
      <c r="YL72" s="751">
        <f t="shared" si="79"/>
        <v>62</v>
      </c>
      <c r="YM72" s="738">
        <v>551</v>
      </c>
      <c r="YN72" s="753">
        <v>27.586206896551722</v>
      </c>
      <c r="YO72" s="751">
        <f t="shared" si="80"/>
        <v>65</v>
      </c>
      <c r="YP72" s="1179">
        <v>25</v>
      </c>
      <c r="YQ72" s="1100">
        <v>25</v>
      </c>
      <c r="YR72" s="1100">
        <v>0</v>
      </c>
      <c r="YS72" s="1100">
        <v>0</v>
      </c>
      <c r="YT72" s="1100">
        <v>0</v>
      </c>
      <c r="YU72" s="1100">
        <v>0</v>
      </c>
      <c r="YV72" s="1100">
        <v>25</v>
      </c>
      <c r="YW72" s="1100">
        <v>0</v>
      </c>
      <c r="YX72" s="1100">
        <v>0</v>
      </c>
      <c r="YY72" s="1100">
        <v>50</v>
      </c>
      <c r="YZ72" s="1100">
        <v>0</v>
      </c>
      <c r="ZA72" s="1189">
        <v>4</v>
      </c>
      <c r="ZB72" s="1000">
        <v>41</v>
      </c>
      <c r="ZC72" s="1000">
        <v>12</v>
      </c>
      <c r="ZD72" s="1000">
        <v>15</v>
      </c>
      <c r="ZE72" s="1000">
        <v>7.0000000000000009</v>
      </c>
      <c r="ZF72" s="1000">
        <v>6</v>
      </c>
      <c r="ZG72" s="1000">
        <v>15</v>
      </c>
      <c r="ZH72" s="1000">
        <v>13</v>
      </c>
      <c r="ZI72" s="1000">
        <v>7.0000000000000009</v>
      </c>
      <c r="ZJ72" s="1000">
        <v>48</v>
      </c>
      <c r="ZK72" s="1000">
        <v>13</v>
      </c>
      <c r="ZL72" s="1000">
        <v>5</v>
      </c>
      <c r="ZM72" s="738">
        <v>100</v>
      </c>
      <c r="ZN72" s="755" t="s">
        <v>1634</v>
      </c>
      <c r="ZO72" s="751" t="s">
        <v>1634</v>
      </c>
      <c r="ZP72" s="751" t="s">
        <v>1633</v>
      </c>
      <c r="ZQ72" s="751" t="s">
        <v>1651</v>
      </c>
      <c r="ZR72" s="751" t="s">
        <v>1634</v>
      </c>
      <c r="ZS72" s="751" t="s">
        <v>1633</v>
      </c>
      <c r="ZT72" s="751">
        <v>1</v>
      </c>
      <c r="ZU72" s="751">
        <v>1</v>
      </c>
      <c r="ZV72" s="751">
        <v>-1</v>
      </c>
      <c r="ZW72" s="751">
        <v>0</v>
      </c>
      <c r="ZX72" s="751">
        <v>1</v>
      </c>
      <c r="ZY72" s="751">
        <v>-1</v>
      </c>
      <c r="ZZ72" s="751">
        <f t="shared" si="81"/>
        <v>1</v>
      </c>
      <c r="AAA72" s="751">
        <f t="shared" si="82"/>
        <v>58</v>
      </c>
      <c r="AAB72" s="756" t="s">
        <v>31</v>
      </c>
      <c r="AAC72" s="753" t="s">
        <v>31</v>
      </c>
      <c r="AAD72" s="753" t="s">
        <v>1635</v>
      </c>
      <c r="AAE72" s="753" t="s">
        <v>31</v>
      </c>
      <c r="AAF72" s="753" t="s">
        <v>31</v>
      </c>
      <c r="AAG72" s="753" t="s">
        <v>1635</v>
      </c>
      <c r="AAH72" s="755">
        <v>5</v>
      </c>
      <c r="AAI72" s="751">
        <v>2</v>
      </c>
      <c r="AAJ72" s="751">
        <v>1</v>
      </c>
      <c r="AAK72" s="751">
        <v>0</v>
      </c>
      <c r="AAL72" s="751">
        <v>3</v>
      </c>
      <c r="AAM72" s="995">
        <v>4</v>
      </c>
      <c r="AAN72" s="3640">
        <v>4.284490145672665</v>
      </c>
      <c r="AAO72" s="3641">
        <f t="shared" si="83"/>
        <v>2</v>
      </c>
      <c r="AAP72" s="3642">
        <v>1.7137960582690661</v>
      </c>
      <c r="AAQ72" s="3641">
        <f t="shared" si="84"/>
        <v>12</v>
      </c>
      <c r="AAR72" s="3642">
        <v>0.85689802913453306</v>
      </c>
      <c r="AAS72" s="3641">
        <f t="shared" si="85"/>
        <v>13</v>
      </c>
      <c r="AAT72" s="3642">
        <v>0</v>
      </c>
      <c r="AAU72" s="3641">
        <f t="shared" si="86"/>
        <v>60</v>
      </c>
      <c r="AAV72" s="3642">
        <v>2.5706940874035986</v>
      </c>
      <c r="AAW72" s="3641">
        <f t="shared" si="87"/>
        <v>7</v>
      </c>
      <c r="AAX72" s="3642">
        <v>3.4275921165381322</v>
      </c>
      <c r="AAY72" s="3641">
        <f t="shared" si="88"/>
        <v>3</v>
      </c>
      <c r="AAZ72" s="997">
        <v>1</v>
      </c>
      <c r="ABA72" s="738">
        <v>3</v>
      </c>
      <c r="ABB72" s="738">
        <v>0</v>
      </c>
      <c r="ABC72" s="3639">
        <v>0.85689802913453306</v>
      </c>
      <c r="ABD72" s="3641">
        <f t="shared" si="89"/>
        <v>25</v>
      </c>
      <c r="ABE72" s="3638">
        <v>2.5706940874035986</v>
      </c>
      <c r="ABF72" s="3641">
        <f t="shared" si="89"/>
        <v>1</v>
      </c>
      <c r="ABG72" s="3638">
        <v>0</v>
      </c>
      <c r="ABH72" s="3643">
        <f t="shared" si="89"/>
        <v>32</v>
      </c>
      <c r="ABI72" s="997">
        <v>0</v>
      </c>
      <c r="ABJ72" s="766">
        <v>0</v>
      </c>
      <c r="ABK72" s="751">
        <f t="shared" si="90"/>
        <v>31</v>
      </c>
      <c r="ABL72" s="756" t="s">
        <v>1687</v>
      </c>
      <c r="ABM72" s="753" t="s">
        <v>106</v>
      </c>
      <c r="ABN72" s="751">
        <v>0</v>
      </c>
      <c r="ABO72" s="751">
        <v>3</v>
      </c>
      <c r="ABP72" s="751">
        <f t="shared" si="91"/>
        <v>3</v>
      </c>
      <c r="ABQ72" s="751">
        <f t="shared" si="92"/>
        <v>23</v>
      </c>
      <c r="ABR72" s="1203" t="s">
        <v>1632</v>
      </c>
      <c r="ABS72" s="1204" t="s">
        <v>1625</v>
      </c>
      <c r="ABT72" s="1204" t="s">
        <v>1625</v>
      </c>
      <c r="ABU72" s="1204" t="s">
        <v>1625</v>
      </c>
      <c r="ABV72" s="761">
        <v>5</v>
      </c>
      <c r="ABW72" s="761">
        <v>0</v>
      </c>
      <c r="ABX72" s="761">
        <v>0</v>
      </c>
      <c r="ABY72" s="761">
        <v>0</v>
      </c>
      <c r="ABZ72" s="751">
        <f t="shared" si="93"/>
        <v>5</v>
      </c>
      <c r="ACA72" s="751">
        <f t="shared" si="94"/>
        <v>68</v>
      </c>
      <c r="ACB72" s="998" t="s">
        <v>1632</v>
      </c>
      <c r="ACC72" s="761" t="s">
        <v>1632</v>
      </c>
      <c r="ACD72" s="761" t="s">
        <v>1625</v>
      </c>
      <c r="ACE72" s="761" t="s">
        <v>1632</v>
      </c>
      <c r="ACF72" s="761">
        <v>5</v>
      </c>
      <c r="ACG72" s="761">
        <v>5</v>
      </c>
      <c r="ACH72" s="761">
        <v>0</v>
      </c>
      <c r="ACI72" s="761">
        <v>5</v>
      </c>
      <c r="ACJ72" s="751">
        <f t="shared" si="95"/>
        <v>15</v>
      </c>
      <c r="ACK72" s="751">
        <f t="shared" si="96"/>
        <v>46</v>
      </c>
      <c r="ACL72" s="997">
        <v>10</v>
      </c>
      <c r="ACM72" s="751">
        <v>552</v>
      </c>
      <c r="ACN72" s="1091">
        <v>5.2880000000000003</v>
      </c>
      <c r="ACO72" s="751">
        <v>66</v>
      </c>
      <c r="ACP72" s="1091">
        <v>8</v>
      </c>
      <c r="ACQ72" s="751">
        <v>67</v>
      </c>
      <c r="ACR72" s="997">
        <v>25.405000000000001</v>
      </c>
      <c r="ACS72" s="1092">
        <v>57</v>
      </c>
      <c r="ACT72" s="998" t="s">
        <v>1625</v>
      </c>
      <c r="ACU72" s="761" t="s">
        <v>1625</v>
      </c>
      <c r="ACV72" s="761" t="s">
        <v>1625</v>
      </c>
      <c r="ACW72" s="761" t="s">
        <v>1625</v>
      </c>
      <c r="ACX72" s="761">
        <v>0</v>
      </c>
      <c r="ACY72" s="761">
        <v>0</v>
      </c>
      <c r="ACZ72" s="761">
        <v>0</v>
      </c>
      <c r="ADA72" s="761">
        <v>0</v>
      </c>
      <c r="ADB72" s="751">
        <f t="shared" si="97"/>
        <v>0</v>
      </c>
      <c r="ADC72" s="751">
        <f t="shared" si="98"/>
        <v>28</v>
      </c>
      <c r="ADD72" s="999" t="s">
        <v>1632</v>
      </c>
      <c r="ADE72" s="1000" t="s">
        <v>1632</v>
      </c>
      <c r="ADF72" s="1000" t="s">
        <v>1625</v>
      </c>
      <c r="ADG72" s="1000" t="s">
        <v>1625</v>
      </c>
      <c r="ADH72" s="1000">
        <v>5</v>
      </c>
      <c r="ADI72" s="1000">
        <v>5</v>
      </c>
      <c r="ADJ72" s="1000">
        <v>0</v>
      </c>
      <c r="ADK72" s="1000">
        <v>0</v>
      </c>
      <c r="ADL72" s="751">
        <f t="shared" si="99"/>
        <v>10</v>
      </c>
      <c r="ADM72" s="751">
        <f t="shared" si="100"/>
        <v>40</v>
      </c>
      <c r="ADN72" s="1170">
        <v>1</v>
      </c>
      <c r="ADO72" s="1171">
        <v>204</v>
      </c>
      <c r="ADP72" s="1171">
        <v>1632</v>
      </c>
      <c r="ADQ72" s="1001">
        <v>204</v>
      </c>
      <c r="ADR72" s="1001">
        <v>1632</v>
      </c>
      <c r="ADS72" s="1001">
        <v>368.73023045639405</v>
      </c>
      <c r="ADT72" s="1001">
        <v>28</v>
      </c>
      <c r="ADU72" s="1001">
        <v>5</v>
      </c>
      <c r="ADV72" s="1001">
        <v>59.25</v>
      </c>
      <c r="ADW72" s="1001">
        <v>474</v>
      </c>
      <c r="ADX72" s="1001">
        <v>11.85</v>
      </c>
      <c r="ADY72" s="1001">
        <v>94.8</v>
      </c>
      <c r="ADZ72" s="1001">
        <v>107.09444193402621</v>
      </c>
      <c r="AEA72" s="1001">
        <v>31</v>
      </c>
      <c r="AEB72" s="1001">
        <v>6</v>
      </c>
      <c r="AEC72" s="1001">
        <v>263.25</v>
      </c>
      <c r="AED72" s="1001">
        <v>2106</v>
      </c>
      <c r="AEE72" s="1001">
        <v>43.875</v>
      </c>
      <c r="AEF72" s="1001">
        <v>351</v>
      </c>
      <c r="AEG72" s="1001">
        <v>475.82467239042023</v>
      </c>
      <c r="AEH72" s="754">
        <v>40</v>
      </c>
      <c r="AEI72" s="751"/>
      <c r="AEJ72" s="751"/>
      <c r="AEK72" s="751"/>
      <c r="AEL72" s="751"/>
      <c r="AEM72" s="751">
        <v>1580</v>
      </c>
      <c r="AEN72" s="751">
        <v>1136</v>
      </c>
      <c r="AEO72" s="1001">
        <v>99</v>
      </c>
      <c r="AEP72" s="1100">
        <v>8.714788732394366</v>
      </c>
      <c r="AEQ72" s="1001">
        <v>30</v>
      </c>
      <c r="AER72" s="1001">
        <v>70</v>
      </c>
      <c r="AES72" s="1001">
        <v>70.707070707070713</v>
      </c>
      <c r="AET72" s="1100">
        <v>3.7285714285714286</v>
      </c>
      <c r="AEU72" s="1001">
        <v>26</v>
      </c>
      <c r="AEV72" s="1001">
        <v>12</v>
      </c>
      <c r="AEW72" s="1001">
        <v>111</v>
      </c>
      <c r="AEX72" s="1001">
        <v>10.810810810810811</v>
      </c>
      <c r="AEY72" s="1001">
        <v>51</v>
      </c>
      <c r="AEZ72" s="1669">
        <v>1136</v>
      </c>
      <c r="AFA72" s="1670">
        <v>2.1452464788732395</v>
      </c>
      <c r="AFB72" s="1669">
        <f t="shared" si="101"/>
        <v>63</v>
      </c>
      <c r="AFC72" s="1171">
        <v>17</v>
      </c>
      <c r="AFD72" s="1100">
        <v>11.76470588235294</v>
      </c>
      <c r="AFE72" s="1001">
        <f t="shared" si="102"/>
        <v>32</v>
      </c>
      <c r="AFF72" s="751">
        <v>104</v>
      </c>
      <c r="AFG72" s="1000">
        <v>21.153846153846153</v>
      </c>
      <c r="AFH72" s="738">
        <f t="shared" si="103"/>
        <v>41</v>
      </c>
      <c r="AFI72" s="1001">
        <v>81</v>
      </c>
      <c r="AFJ72" s="751">
        <v>18</v>
      </c>
      <c r="AFK72" s="1000">
        <v>22.222222222222221</v>
      </c>
      <c r="AFL72" s="738">
        <f t="shared" si="104"/>
        <v>51</v>
      </c>
      <c r="AFM72" s="746">
        <v>174</v>
      </c>
      <c r="AFN72" s="1004">
        <v>2</v>
      </c>
      <c r="AFO72" s="759">
        <v>1.1494252873563218</v>
      </c>
      <c r="AFP72" s="994">
        <f t="shared" si="105"/>
        <v>32</v>
      </c>
      <c r="AFQ72" s="751">
        <v>57</v>
      </c>
      <c r="AFR72" s="738">
        <f t="shared" si="105"/>
        <v>30</v>
      </c>
      <c r="AFS72" s="751" t="s">
        <v>31</v>
      </c>
      <c r="AFT72" s="751" t="s">
        <v>31</v>
      </c>
      <c r="AFU72" s="1000" t="s">
        <v>31</v>
      </c>
      <c r="AFV72" s="738" t="str">
        <f t="shared" si="106"/>
        <v>-</v>
      </c>
      <c r="AFW72" s="751" t="s">
        <v>31</v>
      </c>
      <c r="AFX72" s="751" t="s">
        <v>31</v>
      </c>
      <c r="AFY72" s="753" t="s">
        <v>31</v>
      </c>
      <c r="AFZ72" s="738" t="str">
        <f t="shared" si="107"/>
        <v>-</v>
      </c>
      <c r="AGA72" s="753">
        <v>49.586776859504134</v>
      </c>
      <c r="AGB72" s="753">
        <v>20.66115702479339</v>
      </c>
      <c r="AGC72" s="753">
        <v>9.0909090909090917</v>
      </c>
      <c r="AGD72" s="753">
        <v>8.2644628099173563</v>
      </c>
      <c r="AGE72" s="753">
        <v>4.1322314049586781</v>
      </c>
      <c r="AGF72" s="753">
        <v>5.785123966942149</v>
      </c>
      <c r="AGG72" s="753">
        <v>2.4793388429752068</v>
      </c>
      <c r="AGH72" s="753">
        <v>0</v>
      </c>
      <c r="AGI72" s="753">
        <v>0</v>
      </c>
      <c r="AGJ72" s="751">
        <v>60</v>
      </c>
      <c r="AGK72" s="751">
        <v>25</v>
      </c>
      <c r="AGL72" s="751">
        <v>11</v>
      </c>
      <c r="AGM72" s="751">
        <v>10</v>
      </c>
      <c r="AGN72" s="751">
        <v>5</v>
      </c>
      <c r="AGO72" s="751">
        <v>7</v>
      </c>
      <c r="AGP72" s="751">
        <v>3</v>
      </c>
      <c r="AGQ72" s="751">
        <v>0</v>
      </c>
      <c r="AGR72" s="751">
        <v>0</v>
      </c>
      <c r="AGS72" s="751">
        <v>121</v>
      </c>
      <c r="AGT72" s="753" t="s">
        <v>31</v>
      </c>
      <c r="AGU72" s="753" t="s">
        <v>31</v>
      </c>
      <c r="AGV72" s="753" t="s">
        <v>31</v>
      </c>
      <c r="AGW72" s="753" t="s">
        <v>31</v>
      </c>
      <c r="AGX72" s="753" t="s">
        <v>31</v>
      </c>
      <c r="AGY72" s="753" t="s">
        <v>31</v>
      </c>
      <c r="AGZ72" s="753" t="s">
        <v>31</v>
      </c>
      <c r="AHA72" s="753" t="s">
        <v>31</v>
      </c>
      <c r="AHB72" s="753" t="s">
        <v>31</v>
      </c>
      <c r="AHC72" s="751">
        <v>0</v>
      </c>
      <c r="AHD72" s="751">
        <v>0</v>
      </c>
      <c r="AHE72" s="751">
        <v>0</v>
      </c>
      <c r="AHF72" s="751">
        <v>0</v>
      </c>
      <c r="AHG72" s="751">
        <v>0</v>
      </c>
      <c r="AHH72" s="751">
        <v>0</v>
      </c>
      <c r="AHI72" s="751">
        <v>0</v>
      </c>
      <c r="AHJ72" s="751">
        <v>0</v>
      </c>
      <c r="AHK72" s="751">
        <v>0</v>
      </c>
      <c r="AHL72" s="751">
        <v>0</v>
      </c>
      <c r="AHM72" s="753" t="s">
        <v>31</v>
      </c>
      <c r="AHN72" s="753" t="s">
        <v>31</v>
      </c>
      <c r="AHO72" s="753" t="s">
        <v>31</v>
      </c>
      <c r="AHP72" s="753" t="s">
        <v>31</v>
      </c>
      <c r="AHQ72" s="753" t="s">
        <v>31</v>
      </c>
      <c r="AHR72" s="753" t="s">
        <v>31</v>
      </c>
      <c r="AHS72" s="753" t="s">
        <v>31</v>
      </c>
      <c r="AHT72" s="753" t="s">
        <v>31</v>
      </c>
      <c r="AHU72" s="753" t="s">
        <v>31</v>
      </c>
      <c r="AHV72" s="751">
        <v>0</v>
      </c>
      <c r="AHW72" s="751">
        <v>0</v>
      </c>
      <c r="AHX72" s="751">
        <v>0</v>
      </c>
      <c r="AHY72" s="751">
        <v>0</v>
      </c>
      <c r="AHZ72" s="751">
        <v>0</v>
      </c>
      <c r="AIA72" s="751">
        <v>0</v>
      </c>
      <c r="AIB72" s="751">
        <v>0</v>
      </c>
      <c r="AIC72" s="751">
        <v>0</v>
      </c>
      <c r="AID72" s="751">
        <v>0</v>
      </c>
      <c r="AIE72" s="751">
        <v>0</v>
      </c>
      <c r="AIF72" s="753" t="s">
        <v>1648</v>
      </c>
      <c r="AIG72" s="753" t="s">
        <v>1623</v>
      </c>
      <c r="AIH72" s="749">
        <v>5</v>
      </c>
      <c r="AII72" s="993">
        <f t="shared" si="108"/>
        <v>30</v>
      </c>
      <c r="AIJ72" s="742" t="s">
        <v>1625</v>
      </c>
      <c r="AIK72" s="742" t="s">
        <v>1625</v>
      </c>
      <c r="AIL72" s="742" t="s">
        <v>1625</v>
      </c>
      <c r="AIM72" s="740" t="s">
        <v>1626</v>
      </c>
      <c r="AIN72" s="753" t="s">
        <v>1626</v>
      </c>
      <c r="AIO72" s="753" t="s">
        <v>1627</v>
      </c>
      <c r="AIP72" s="753" t="s">
        <v>1627</v>
      </c>
      <c r="AIQ72" s="753" t="s">
        <v>1627</v>
      </c>
      <c r="AIR72" s="753" t="s">
        <v>1625</v>
      </c>
      <c r="AIS72" s="753" t="s">
        <v>1628</v>
      </c>
      <c r="AIT72" s="753" t="s">
        <v>1641</v>
      </c>
      <c r="AIU72" s="753" t="s">
        <v>1642</v>
      </c>
      <c r="AIV72" s="753" t="s">
        <v>1832</v>
      </c>
      <c r="AIW72" s="738">
        <v>17</v>
      </c>
      <c r="AIX72" s="738">
        <v>1</v>
      </c>
      <c r="AIY72" s="1000">
        <v>5.8</v>
      </c>
      <c r="AIZ72" s="738">
        <v>1</v>
      </c>
      <c r="AJA72" s="753">
        <v>0.22212350066637049</v>
      </c>
      <c r="AJB72" s="738">
        <f t="shared" si="109"/>
        <v>15</v>
      </c>
      <c r="AJC72" s="753">
        <v>0</v>
      </c>
      <c r="AJD72" s="993">
        <f t="shared" si="110"/>
        <v>25</v>
      </c>
      <c r="AJE72" s="753" t="s">
        <v>1625</v>
      </c>
      <c r="AJF72" s="753" t="s">
        <v>1625</v>
      </c>
      <c r="AJG72" s="753" t="s">
        <v>1625</v>
      </c>
      <c r="AJH72" s="753" t="s">
        <v>1625</v>
      </c>
      <c r="AJI72" s="753">
        <v>28.2</v>
      </c>
      <c r="AJJ72" s="738">
        <f t="shared" si="111"/>
        <v>10</v>
      </c>
      <c r="AJK72" s="751">
        <v>3</v>
      </c>
      <c r="AJL72" s="753">
        <v>9.4</v>
      </c>
      <c r="AJM72" s="738">
        <f t="shared" si="112"/>
        <v>15</v>
      </c>
      <c r="AJN72" s="751">
        <v>1</v>
      </c>
      <c r="AJO72" s="753">
        <v>0</v>
      </c>
      <c r="AJP72" s="738">
        <f t="shared" si="113"/>
        <v>17</v>
      </c>
      <c r="AJQ72" s="751">
        <v>0</v>
      </c>
      <c r="AJR72" s="753">
        <v>0</v>
      </c>
      <c r="AJS72" s="738">
        <f t="shared" si="114"/>
        <v>29</v>
      </c>
      <c r="AJT72" s="751">
        <v>0</v>
      </c>
      <c r="AJU72" s="753">
        <v>9.4</v>
      </c>
      <c r="AJV72" s="751">
        <v>1</v>
      </c>
      <c r="AJW72" s="753">
        <v>0</v>
      </c>
      <c r="AJX72" s="738">
        <f t="shared" si="115"/>
        <v>26</v>
      </c>
      <c r="AJY72" s="751">
        <v>0</v>
      </c>
      <c r="AJZ72" s="753">
        <v>0</v>
      </c>
      <c r="AKA72" s="738">
        <f t="shared" si="116"/>
        <v>9</v>
      </c>
      <c r="AKB72" s="751">
        <v>0</v>
      </c>
      <c r="AKC72" s="753">
        <v>28.2</v>
      </c>
      <c r="AKD72" s="738">
        <f t="shared" si="117"/>
        <v>7</v>
      </c>
      <c r="AKE72" s="751">
        <v>3</v>
      </c>
      <c r="AKF72" s="751">
        <v>132</v>
      </c>
      <c r="AKG72" s="751">
        <v>50</v>
      </c>
      <c r="AKH72" s="751">
        <v>0</v>
      </c>
      <c r="AKI72" s="751">
        <v>0</v>
      </c>
      <c r="AKJ72" s="751">
        <v>0</v>
      </c>
      <c r="AKK72" s="751">
        <v>182</v>
      </c>
      <c r="AKL72" s="751">
        <v>0</v>
      </c>
      <c r="AKM72" s="751">
        <v>45</v>
      </c>
      <c r="AKN72" s="751">
        <v>0</v>
      </c>
      <c r="AKO72" s="751">
        <v>45</v>
      </c>
      <c r="AKP72" s="753">
        <v>0.17399999999999999</v>
      </c>
      <c r="AKQ72" s="738">
        <f t="shared" si="118"/>
        <v>20</v>
      </c>
      <c r="AKR72" s="753">
        <v>2.9000000000000001E-2</v>
      </c>
      <c r="AKS72" s="738">
        <f t="shared" si="118"/>
        <v>39</v>
      </c>
      <c r="AKT72" s="753" t="s">
        <v>31</v>
      </c>
      <c r="AKU72" s="738" t="str">
        <f t="shared" si="127"/>
        <v>-</v>
      </c>
      <c r="AKV72" s="753" t="s">
        <v>31</v>
      </c>
      <c r="AKW72" s="738" t="str">
        <f t="shared" si="128"/>
        <v>-</v>
      </c>
      <c r="AKX72" s="753" t="s">
        <v>31</v>
      </c>
      <c r="AKY72" s="753">
        <v>0.20300000000000001</v>
      </c>
      <c r="AKZ72" s="753" t="s">
        <v>31</v>
      </c>
      <c r="ALA72" s="738" t="str">
        <f t="shared" si="129"/>
        <v>-</v>
      </c>
      <c r="ALB72" s="753">
        <v>4.7E-2</v>
      </c>
      <c r="ALC72" s="738">
        <f t="shared" si="130"/>
        <v>13</v>
      </c>
      <c r="ALD72" s="753" t="s">
        <v>31</v>
      </c>
      <c r="ALE72" s="738" t="str">
        <f t="shared" si="131"/>
        <v>-</v>
      </c>
      <c r="ALF72" s="753">
        <v>4.7E-2</v>
      </c>
      <c r="ALG72" s="753"/>
      <c r="ALH72" s="1706">
        <v>43.135526831179007</v>
      </c>
      <c r="ALI72" s="754">
        <v>128</v>
      </c>
      <c r="ALJ72" s="754">
        <v>15</v>
      </c>
      <c r="ALK72" s="754">
        <v>4426</v>
      </c>
      <c r="ALL72" s="754">
        <v>28.920018075011299</v>
      </c>
      <c r="ALM72" s="754">
        <v>3.3890646181653863</v>
      </c>
      <c r="ALN72" s="754">
        <v>26</v>
      </c>
      <c r="ALO72" s="754">
        <v>14</v>
      </c>
    </row>
    <row r="73" spans="1:1003" ht="13" x14ac:dyDescent="0.2">
      <c r="A73" s="696" t="s">
        <v>1848</v>
      </c>
      <c r="B73" s="697" t="s">
        <v>1849</v>
      </c>
      <c r="C73" s="697" t="s">
        <v>1646</v>
      </c>
      <c r="D73" s="697" t="s">
        <v>1646</v>
      </c>
      <c r="E73" s="697" t="s">
        <v>1733</v>
      </c>
      <c r="F73" s="698" t="s">
        <v>1850</v>
      </c>
      <c r="G73" s="699" t="s">
        <v>1920</v>
      </c>
      <c r="H73" s="700">
        <v>53</v>
      </c>
      <c r="I73" s="703">
        <v>6.67</v>
      </c>
      <c r="J73" s="699">
        <f t="shared" si="9"/>
        <v>74</v>
      </c>
      <c r="K73" s="702">
        <v>78</v>
      </c>
      <c r="L73" s="703">
        <v>7.06</v>
      </c>
      <c r="M73" s="710">
        <f t="shared" si="10"/>
        <v>57</v>
      </c>
      <c r="N73" s="712">
        <f t="shared" si="11"/>
        <v>0.38999999999999968</v>
      </c>
      <c r="O73" s="702">
        <v>160</v>
      </c>
      <c r="P73" s="703">
        <v>6.67</v>
      </c>
      <c r="Q73" s="699">
        <f t="shared" si="120"/>
        <v>6</v>
      </c>
      <c r="R73" s="702">
        <v>113</v>
      </c>
      <c r="S73" s="703">
        <v>6.38</v>
      </c>
      <c r="T73" s="710">
        <f t="shared" si="125"/>
        <v>11</v>
      </c>
      <c r="U73" s="712">
        <f t="shared" si="12"/>
        <v>-0.29000000000000004</v>
      </c>
      <c r="V73" s="706">
        <v>58</v>
      </c>
      <c r="W73" s="701">
        <v>6</v>
      </c>
      <c r="X73" s="702">
        <v>48</v>
      </c>
      <c r="Y73" s="704">
        <v>6.895833333333333</v>
      </c>
      <c r="Z73" s="705">
        <f t="shared" si="13"/>
        <v>8</v>
      </c>
      <c r="AA73" s="707">
        <v>39</v>
      </c>
      <c r="AB73" s="704">
        <v>6.1794871794871797</v>
      </c>
      <c r="AC73" s="705">
        <f t="shared" si="14"/>
        <v>39</v>
      </c>
      <c r="AD73" s="702">
        <v>19</v>
      </c>
      <c r="AE73" s="704">
        <v>5.6315789473684212</v>
      </c>
      <c r="AF73" s="732">
        <f t="shared" si="15"/>
        <v>43</v>
      </c>
      <c r="AG73" s="708">
        <v>81</v>
      </c>
      <c r="AH73" s="705">
        <f t="shared" si="16"/>
        <v>33</v>
      </c>
      <c r="AI73" s="709">
        <v>82.7</v>
      </c>
      <c r="AJ73" s="705">
        <f t="shared" si="17"/>
        <v>69</v>
      </c>
      <c r="AK73" s="709">
        <v>0.5</v>
      </c>
      <c r="AL73" s="701">
        <v>0</v>
      </c>
      <c r="AM73" s="702">
        <v>80</v>
      </c>
      <c r="AN73" s="715">
        <f t="shared" si="18"/>
        <v>21</v>
      </c>
      <c r="AO73" s="710">
        <v>80</v>
      </c>
      <c r="AP73" s="715">
        <f t="shared" si="19"/>
        <v>19</v>
      </c>
      <c r="AQ73" s="702">
        <v>270</v>
      </c>
      <c r="AR73" s="710">
        <f t="shared" si="121"/>
        <v>11</v>
      </c>
      <c r="AS73" s="702">
        <v>77</v>
      </c>
      <c r="AT73" s="703">
        <v>20.779220779220779</v>
      </c>
      <c r="AU73" s="705">
        <f t="shared" si="20"/>
        <v>36</v>
      </c>
      <c r="AV73" s="702">
        <v>77</v>
      </c>
      <c r="AW73" s="703">
        <v>7.7922077922077921</v>
      </c>
      <c r="AX73" s="705">
        <f t="shared" si="21"/>
        <v>9</v>
      </c>
      <c r="AY73" s="702">
        <v>77</v>
      </c>
      <c r="AZ73" s="703">
        <v>53.246753246753244</v>
      </c>
      <c r="BA73" s="705">
        <f t="shared" si="22"/>
        <v>64</v>
      </c>
      <c r="BB73" s="702">
        <v>77</v>
      </c>
      <c r="BC73" s="703">
        <v>23.376623376623375</v>
      </c>
      <c r="BD73" s="705">
        <f t="shared" si="23"/>
        <v>75</v>
      </c>
      <c r="BE73" s="702">
        <v>76</v>
      </c>
      <c r="BF73" s="703">
        <v>0</v>
      </c>
      <c r="BG73" s="705">
        <f t="shared" si="24"/>
        <v>1</v>
      </c>
      <c r="BH73" s="702">
        <v>78</v>
      </c>
      <c r="BI73" s="703">
        <v>29.487179487179489</v>
      </c>
      <c r="BJ73" s="705">
        <f t="shared" si="25"/>
        <v>16</v>
      </c>
      <c r="BK73" s="702">
        <v>47</v>
      </c>
      <c r="BL73" s="703">
        <v>53.191489361702125</v>
      </c>
      <c r="BM73" s="705">
        <f t="shared" si="26"/>
        <v>37</v>
      </c>
      <c r="BN73" s="702">
        <v>48</v>
      </c>
      <c r="BO73" s="703">
        <v>81.25</v>
      </c>
      <c r="BP73" s="705">
        <f t="shared" si="27"/>
        <v>28</v>
      </c>
      <c r="BQ73" s="702">
        <v>49</v>
      </c>
      <c r="BR73" s="703">
        <v>55.102040816326522</v>
      </c>
      <c r="BS73" s="705">
        <f t="shared" si="28"/>
        <v>12</v>
      </c>
      <c r="BT73" s="702">
        <v>47</v>
      </c>
      <c r="BU73" s="703">
        <v>27.659574468085108</v>
      </c>
      <c r="BV73" s="705">
        <f t="shared" si="29"/>
        <v>10</v>
      </c>
      <c r="BW73" s="702">
        <v>33</v>
      </c>
      <c r="BX73" s="703">
        <v>0</v>
      </c>
      <c r="BY73" s="705">
        <f t="shared" si="30"/>
        <v>1</v>
      </c>
      <c r="BZ73" s="702">
        <v>49</v>
      </c>
      <c r="CA73" s="703">
        <v>51.020408163265309</v>
      </c>
      <c r="CB73" s="705">
        <f t="shared" si="31"/>
        <v>22</v>
      </c>
      <c r="CC73" s="709">
        <v>15.9</v>
      </c>
      <c r="CD73" s="726">
        <f t="shared" si="32"/>
        <v>69</v>
      </c>
      <c r="CE73" s="703">
        <v>6.7</v>
      </c>
      <c r="CF73" s="703">
        <v>4.5999999999999996</v>
      </c>
      <c r="CG73" s="704">
        <v>4.5999999999999996</v>
      </c>
      <c r="CH73" s="709">
        <v>15.2</v>
      </c>
      <c r="CI73" s="701">
        <v>15.299999999999999</v>
      </c>
      <c r="CJ73" s="712">
        <v>22.2</v>
      </c>
      <c r="CK73" s="729">
        <f t="shared" si="33"/>
        <v>76</v>
      </c>
      <c r="CL73" s="712">
        <v>8.5</v>
      </c>
      <c r="CM73" s="712">
        <v>6.3</v>
      </c>
      <c r="CN73" s="712">
        <v>7.5</v>
      </c>
      <c r="CO73" s="714">
        <v>50</v>
      </c>
      <c r="CP73" s="985">
        <v>85.2</v>
      </c>
      <c r="CQ73" s="729">
        <f t="shared" si="34"/>
        <v>24</v>
      </c>
      <c r="CR73" s="715">
        <v>17</v>
      </c>
      <c r="CS73" s="985">
        <v>82.2</v>
      </c>
      <c r="CT73" s="729">
        <f t="shared" si="134"/>
        <v>64</v>
      </c>
      <c r="CU73" s="715">
        <v>16</v>
      </c>
      <c r="CV73" s="712">
        <v>86.6</v>
      </c>
      <c r="CW73" s="729">
        <f t="shared" si="35"/>
        <v>15</v>
      </c>
      <c r="CX73" s="715">
        <v>17</v>
      </c>
      <c r="CY73" s="712">
        <v>87.4</v>
      </c>
      <c r="CZ73" s="729">
        <f t="shared" si="36"/>
        <v>6</v>
      </c>
      <c r="DA73" s="716">
        <v>11.111111111111111</v>
      </c>
      <c r="DB73" s="710">
        <f t="shared" si="37"/>
        <v>7</v>
      </c>
      <c r="DC73" s="715">
        <v>90</v>
      </c>
      <c r="DD73" s="717">
        <v>88.888888888888886</v>
      </c>
      <c r="DE73" s="710">
        <f t="shared" si="38"/>
        <v>6</v>
      </c>
      <c r="DF73" s="703">
        <v>0</v>
      </c>
      <c r="DG73" s="705">
        <f t="shared" si="135"/>
        <v>37</v>
      </c>
      <c r="DH73" s="709">
        <v>88.888888888888886</v>
      </c>
      <c r="DI73" s="705">
        <f t="shared" si="135"/>
        <v>7</v>
      </c>
      <c r="DJ73" s="703">
        <v>0</v>
      </c>
      <c r="DK73" s="705">
        <f t="shared" si="40"/>
        <v>34</v>
      </c>
      <c r="DL73" s="718">
        <v>80</v>
      </c>
      <c r="DM73" s="705">
        <f t="shared" si="41"/>
        <v>11</v>
      </c>
      <c r="DN73" s="703">
        <v>4.4444444444444446</v>
      </c>
      <c r="DO73" s="705">
        <f t="shared" si="42"/>
        <v>40</v>
      </c>
      <c r="DP73" s="702">
        <v>70</v>
      </c>
      <c r="DQ73" s="719">
        <v>71.428571428571431</v>
      </c>
      <c r="DR73" s="705">
        <f t="shared" si="122"/>
        <v>13</v>
      </c>
      <c r="DS73" s="702">
        <v>46</v>
      </c>
      <c r="DT73" s="719">
        <v>54.347826086956516</v>
      </c>
      <c r="DU73" s="705">
        <v>7</v>
      </c>
      <c r="DV73" s="702">
        <v>75</v>
      </c>
      <c r="DW73" s="720">
        <v>81.333333333333329</v>
      </c>
      <c r="DX73" s="705">
        <v>8</v>
      </c>
      <c r="DY73" s="702">
        <v>55</v>
      </c>
      <c r="DZ73" s="1145">
        <v>0.70454545454545459</v>
      </c>
      <c r="EA73" s="726">
        <v>62</v>
      </c>
      <c r="EB73" s="720">
        <v>40</v>
      </c>
      <c r="EC73" s="705">
        <v>2</v>
      </c>
      <c r="ED73" s="702">
        <v>64</v>
      </c>
      <c r="EE73" s="712">
        <v>1.2738095238095237</v>
      </c>
      <c r="EF73" s="729">
        <v>49</v>
      </c>
      <c r="EG73" s="720">
        <v>65.625</v>
      </c>
      <c r="EH73" s="705">
        <v>2</v>
      </c>
      <c r="EI73" s="702">
        <v>62</v>
      </c>
      <c r="EJ73" s="712">
        <v>0.7</v>
      </c>
      <c r="EK73" s="729">
        <v>68</v>
      </c>
      <c r="EL73" s="720">
        <v>48.387096774193544</v>
      </c>
      <c r="EM73" s="705">
        <v>5</v>
      </c>
      <c r="EN73" s="714">
        <v>58</v>
      </c>
      <c r="EO73" s="712">
        <v>0.6875</v>
      </c>
      <c r="EP73" s="729">
        <v>50</v>
      </c>
      <c r="EQ73" s="725">
        <v>27.586206896551722</v>
      </c>
      <c r="ER73" s="733">
        <v>3</v>
      </c>
      <c r="ES73" s="702">
        <v>58</v>
      </c>
      <c r="ET73" s="726">
        <v>0.875</v>
      </c>
      <c r="EU73" s="726">
        <v>36</v>
      </c>
      <c r="EV73" s="720">
        <v>27.586206896551722</v>
      </c>
      <c r="EW73" s="705">
        <v>4</v>
      </c>
      <c r="EX73" s="715">
        <v>61</v>
      </c>
      <c r="EY73" s="726">
        <v>0.5</v>
      </c>
      <c r="EZ73" s="726">
        <v>49</v>
      </c>
      <c r="FA73" s="725">
        <v>4.918032786885246</v>
      </c>
      <c r="FB73" s="715">
        <v>40</v>
      </c>
      <c r="FC73" s="702">
        <v>60</v>
      </c>
      <c r="FD73" s="726">
        <v>0.5</v>
      </c>
      <c r="FE73" s="726">
        <v>55</v>
      </c>
      <c r="FF73" s="720">
        <v>15</v>
      </c>
      <c r="FG73" s="705">
        <v>14</v>
      </c>
      <c r="FH73" s="702">
        <v>61</v>
      </c>
      <c r="FI73" s="726">
        <v>2.7916666666666665</v>
      </c>
      <c r="FJ73" s="726">
        <v>63</v>
      </c>
      <c r="FK73" s="720">
        <v>19.672131147540984</v>
      </c>
      <c r="FL73" s="705">
        <v>74</v>
      </c>
      <c r="FM73" s="714">
        <v>51</v>
      </c>
      <c r="FN73" s="725">
        <v>39.215686274509807</v>
      </c>
      <c r="FO73" s="715">
        <v>2</v>
      </c>
      <c r="FP73" s="702">
        <v>37</v>
      </c>
      <c r="FQ73" s="727">
        <v>1</v>
      </c>
      <c r="FR73" s="727">
        <v>33</v>
      </c>
      <c r="FS73" s="720">
        <v>2.7027027027027026</v>
      </c>
      <c r="FT73" s="705">
        <v>53</v>
      </c>
      <c r="FU73" s="702">
        <v>41</v>
      </c>
      <c r="FV73" s="712">
        <v>1</v>
      </c>
      <c r="FW73" s="729">
        <v>50</v>
      </c>
      <c r="FX73" s="720">
        <v>9.7560975609756095</v>
      </c>
      <c r="FY73" s="705">
        <v>12</v>
      </c>
      <c r="FZ73" s="702">
        <v>41</v>
      </c>
      <c r="GA73" s="712">
        <v>0.83333333333333337</v>
      </c>
      <c r="GB73" s="729">
        <v>45</v>
      </c>
      <c r="GC73" s="720">
        <v>7.3170731707317067</v>
      </c>
      <c r="GD73" s="705">
        <v>45</v>
      </c>
      <c r="GE73" s="702">
        <v>38</v>
      </c>
      <c r="GF73" s="712">
        <v>1</v>
      </c>
      <c r="GG73" s="729">
        <v>16</v>
      </c>
      <c r="GH73" s="720">
        <v>2.6315789473684208</v>
      </c>
      <c r="GI73" s="705">
        <v>46</v>
      </c>
      <c r="GJ73" s="702">
        <v>47</v>
      </c>
      <c r="GK73" s="726">
        <v>0.90625</v>
      </c>
      <c r="GL73" s="726">
        <v>65</v>
      </c>
      <c r="GM73" s="720">
        <v>34.042553191489361</v>
      </c>
      <c r="GN73" s="705">
        <v>1</v>
      </c>
      <c r="GO73" s="702">
        <v>43</v>
      </c>
      <c r="GP73" s="726">
        <v>0.5</v>
      </c>
      <c r="GQ73" s="726">
        <v>39</v>
      </c>
      <c r="GR73" s="720">
        <v>4.6511627906976747</v>
      </c>
      <c r="GS73" s="705">
        <v>21</v>
      </c>
      <c r="GT73" s="702">
        <v>38</v>
      </c>
      <c r="GU73" s="726">
        <v>0</v>
      </c>
      <c r="GV73" s="726">
        <v>51</v>
      </c>
      <c r="GW73" s="720">
        <v>0</v>
      </c>
      <c r="GX73" s="705">
        <v>51</v>
      </c>
      <c r="GY73" s="702">
        <v>38</v>
      </c>
      <c r="GZ73" s="726">
        <v>0</v>
      </c>
      <c r="HA73" s="726">
        <v>50</v>
      </c>
      <c r="HB73" s="720">
        <v>0</v>
      </c>
      <c r="HC73" s="705">
        <v>50</v>
      </c>
      <c r="HD73" s="709">
        <v>15.789473684210526</v>
      </c>
      <c r="HE73" s="703">
        <v>1.0526315789473684</v>
      </c>
      <c r="HF73" s="703">
        <v>61.05263157894737</v>
      </c>
      <c r="HG73" s="703">
        <v>21.052631578947366</v>
      </c>
      <c r="HH73" s="1299">
        <v>7.3684210526315779</v>
      </c>
      <c r="HI73" s="1299">
        <v>14.736842105263156</v>
      </c>
      <c r="HJ73" s="1299">
        <v>61.05263157894737</v>
      </c>
      <c r="HK73" s="1299">
        <v>2.1052631578947367</v>
      </c>
      <c r="HL73" s="1299">
        <v>61.05263157894737</v>
      </c>
      <c r="HM73" s="1300">
        <v>95</v>
      </c>
      <c r="HN73" s="709">
        <v>13.986013986013987</v>
      </c>
      <c r="HO73" s="709">
        <v>1.3986013986013985</v>
      </c>
      <c r="HP73" s="709">
        <v>60.139860139860133</v>
      </c>
      <c r="HQ73" s="709">
        <v>25.174825174825177</v>
      </c>
      <c r="HR73" s="709">
        <v>6.9930069930069934</v>
      </c>
      <c r="HS73" s="709">
        <v>41.25874125874126</v>
      </c>
      <c r="HT73" s="709">
        <v>59.44055944055944</v>
      </c>
      <c r="HU73" s="709">
        <v>2.0979020979020979</v>
      </c>
      <c r="HV73" s="709">
        <v>58.74125874125874</v>
      </c>
      <c r="HW73" s="1300">
        <v>143</v>
      </c>
      <c r="HX73" s="1265">
        <v>1</v>
      </c>
      <c r="HY73" s="1266">
        <v>3</v>
      </c>
      <c r="HZ73" s="1266">
        <v>9</v>
      </c>
      <c r="IA73" s="1266">
        <v>0</v>
      </c>
      <c r="IB73" s="1266">
        <v>2</v>
      </c>
      <c r="IC73" s="1266">
        <v>1</v>
      </c>
      <c r="ID73" s="1266" t="s">
        <v>31</v>
      </c>
      <c r="IE73" s="1266">
        <v>0</v>
      </c>
      <c r="IF73" s="1267">
        <v>16</v>
      </c>
      <c r="IG73" s="1268">
        <v>8</v>
      </c>
      <c r="IH73" s="1269">
        <v>0</v>
      </c>
      <c r="II73" s="1269">
        <v>2</v>
      </c>
      <c r="IJ73" s="1269">
        <v>1</v>
      </c>
      <c r="IK73" s="1269">
        <v>3</v>
      </c>
      <c r="IL73" s="1269">
        <v>2</v>
      </c>
      <c r="IM73" s="1269" t="s">
        <v>31</v>
      </c>
      <c r="IN73" s="1269">
        <v>0</v>
      </c>
      <c r="IO73" s="1267">
        <v>16</v>
      </c>
      <c r="IP73" s="1268">
        <v>6</v>
      </c>
      <c r="IQ73" s="1269">
        <v>0</v>
      </c>
      <c r="IR73" s="1269">
        <v>3</v>
      </c>
      <c r="IS73" s="1269">
        <v>4</v>
      </c>
      <c r="IT73" s="1269">
        <v>1</v>
      </c>
      <c r="IU73" s="1269" t="s">
        <v>31</v>
      </c>
      <c r="IV73" s="1269">
        <v>3</v>
      </c>
      <c r="IW73" s="1269">
        <v>0</v>
      </c>
      <c r="IX73" s="1270">
        <v>17</v>
      </c>
      <c r="IY73" s="1268">
        <v>6.25</v>
      </c>
      <c r="IZ73" s="1269">
        <v>18.75</v>
      </c>
      <c r="JA73" s="1269">
        <v>56.25</v>
      </c>
      <c r="JB73" s="1269">
        <v>0</v>
      </c>
      <c r="JC73" s="1269">
        <v>12.5</v>
      </c>
      <c r="JD73" s="1269">
        <v>6.25</v>
      </c>
      <c r="JE73" s="1269" t="s">
        <v>31</v>
      </c>
      <c r="JF73" s="1269">
        <v>0</v>
      </c>
      <c r="JG73" s="1270">
        <v>100</v>
      </c>
      <c r="JH73" s="1268">
        <v>50</v>
      </c>
      <c r="JI73" s="1269">
        <v>0</v>
      </c>
      <c r="JJ73" s="1269">
        <v>12.5</v>
      </c>
      <c r="JK73" s="1269">
        <v>6.25</v>
      </c>
      <c r="JL73" s="1269">
        <v>18.75</v>
      </c>
      <c r="JM73" s="1269">
        <v>12.5</v>
      </c>
      <c r="JN73" s="1269" t="s">
        <v>31</v>
      </c>
      <c r="JO73" s="1269">
        <v>0</v>
      </c>
      <c r="JP73" s="1270">
        <v>100</v>
      </c>
      <c r="JQ73" s="1268">
        <v>35.294117647058826</v>
      </c>
      <c r="JR73" s="1269">
        <v>0</v>
      </c>
      <c r="JS73" s="1269">
        <v>17.647058823529413</v>
      </c>
      <c r="JT73" s="1269">
        <v>23.52941176470588</v>
      </c>
      <c r="JU73" s="1269">
        <v>5.8823529411764701</v>
      </c>
      <c r="JV73" s="1269" t="s">
        <v>31</v>
      </c>
      <c r="JW73" s="1269">
        <v>17.647058823529413</v>
      </c>
      <c r="JX73" s="1269">
        <v>0</v>
      </c>
      <c r="JY73" s="1270">
        <v>100</v>
      </c>
      <c r="JZ73" s="718">
        <v>67.177242888402617</v>
      </c>
      <c r="KA73" s="705">
        <f t="shared" si="43"/>
        <v>6</v>
      </c>
      <c r="KB73" s="718">
        <v>88.235294117647058</v>
      </c>
      <c r="KC73" s="705">
        <f t="shared" si="43"/>
        <v>12</v>
      </c>
      <c r="KD73" s="725">
        <v>2.5875190258751903</v>
      </c>
      <c r="KE73" s="715">
        <f t="shared" si="44"/>
        <v>52</v>
      </c>
      <c r="KF73" s="725">
        <v>1.2176560121765601</v>
      </c>
      <c r="KG73" s="715">
        <f t="shared" si="44"/>
        <v>25</v>
      </c>
      <c r="KH73" s="725">
        <v>15.423642820903094</v>
      </c>
      <c r="KI73" s="715">
        <f t="shared" si="136"/>
        <v>36</v>
      </c>
      <c r="KJ73" s="725">
        <v>8.1177067478437337</v>
      </c>
      <c r="KK73" s="715">
        <f t="shared" si="136"/>
        <v>39</v>
      </c>
      <c r="KL73" s="725">
        <v>5.6190476190476195</v>
      </c>
      <c r="KM73" s="715">
        <f t="shared" si="46"/>
        <v>63</v>
      </c>
      <c r="KN73" s="715">
        <v>9.6153846153846168</v>
      </c>
      <c r="KO73" s="715">
        <f t="shared" si="47"/>
        <v>69</v>
      </c>
      <c r="KP73" s="728">
        <v>45</v>
      </c>
      <c r="KQ73" s="729">
        <v>10</v>
      </c>
      <c r="KR73" s="729">
        <v>0</v>
      </c>
      <c r="KS73" s="729">
        <v>40</v>
      </c>
      <c r="KT73" s="729">
        <v>0</v>
      </c>
      <c r="KU73" s="730">
        <f t="shared" si="48"/>
        <v>95</v>
      </c>
      <c r="KV73" s="734">
        <f t="shared" si="49"/>
        <v>33</v>
      </c>
      <c r="KW73" s="728">
        <v>10</v>
      </c>
      <c r="KX73" s="729">
        <v>10</v>
      </c>
      <c r="KY73" s="706">
        <f t="shared" si="50"/>
        <v>20</v>
      </c>
      <c r="KZ73" s="705">
        <f t="shared" si="51"/>
        <v>1</v>
      </c>
      <c r="LA73" s="847" t="s">
        <v>1632</v>
      </c>
      <c r="LB73" s="846" t="s">
        <v>1632</v>
      </c>
      <c r="LC73" s="846" t="s">
        <v>1632</v>
      </c>
      <c r="LD73" s="846" t="s">
        <v>1632</v>
      </c>
      <c r="LE73" s="729">
        <v>40</v>
      </c>
      <c r="LF73" s="1023">
        <v>1</v>
      </c>
      <c r="LG73" s="847" t="s">
        <v>1632</v>
      </c>
      <c r="LH73" s="846" t="s">
        <v>1632</v>
      </c>
      <c r="LI73" s="846" t="s">
        <v>1632</v>
      </c>
      <c r="LJ73" s="846" t="s">
        <v>1632</v>
      </c>
      <c r="LK73" s="729">
        <v>40</v>
      </c>
      <c r="LL73" s="1023">
        <v>1</v>
      </c>
      <c r="LM73" s="847" t="s">
        <v>1632</v>
      </c>
      <c r="LN73" s="846" t="s">
        <v>1632</v>
      </c>
      <c r="LO73" s="846" t="s">
        <v>1632</v>
      </c>
      <c r="LP73" s="846" t="s">
        <v>1625</v>
      </c>
      <c r="LQ73" s="729">
        <v>45</v>
      </c>
      <c r="LR73" s="1023">
        <v>20</v>
      </c>
      <c r="LS73" s="847" t="s">
        <v>1632</v>
      </c>
      <c r="LT73" s="846" t="s">
        <v>1632</v>
      </c>
      <c r="LU73" s="846" t="s">
        <v>1632</v>
      </c>
      <c r="LV73" s="846" t="s">
        <v>1632</v>
      </c>
      <c r="LW73" s="729">
        <v>40</v>
      </c>
      <c r="LX73" s="1023">
        <v>1</v>
      </c>
      <c r="LY73" s="847" t="s">
        <v>1632</v>
      </c>
      <c r="LZ73" s="846" t="s">
        <v>1625</v>
      </c>
      <c r="MA73" s="846" t="s">
        <v>1632</v>
      </c>
      <c r="MB73" s="846" t="s">
        <v>1625</v>
      </c>
      <c r="MC73" s="729">
        <v>20</v>
      </c>
      <c r="MD73" s="1023">
        <v>48</v>
      </c>
      <c r="ME73" s="847" t="s">
        <v>1632</v>
      </c>
      <c r="MF73" s="846" t="s">
        <v>1632</v>
      </c>
      <c r="MG73" s="846" t="s">
        <v>1632</v>
      </c>
      <c r="MH73" s="846" t="s">
        <v>1632</v>
      </c>
      <c r="MI73" s="729">
        <v>40</v>
      </c>
      <c r="MJ73" s="1023">
        <v>1</v>
      </c>
      <c r="MK73" s="847" t="s">
        <v>1632</v>
      </c>
      <c r="ML73" s="846" t="s">
        <v>1625</v>
      </c>
      <c r="MM73" s="846" t="s">
        <v>1625</v>
      </c>
      <c r="MN73" s="729">
        <v>15</v>
      </c>
      <c r="MO73" s="1023">
        <v>33</v>
      </c>
      <c r="MP73" s="847" t="s">
        <v>1632</v>
      </c>
      <c r="MQ73" s="846" t="s">
        <v>1632</v>
      </c>
      <c r="MR73" s="846" t="s">
        <v>1632</v>
      </c>
      <c r="MS73" s="846" t="s">
        <v>1632</v>
      </c>
      <c r="MT73" s="729">
        <v>40</v>
      </c>
      <c r="MU73" s="1023">
        <v>1</v>
      </c>
      <c r="MV73" s="846" t="s">
        <v>1625</v>
      </c>
      <c r="MW73" s="846" t="s">
        <v>1625</v>
      </c>
      <c r="MX73" s="846" t="s">
        <v>1625</v>
      </c>
      <c r="MY73" s="846" t="s">
        <v>1625</v>
      </c>
      <c r="MZ73" s="729">
        <v>0</v>
      </c>
      <c r="NA73" s="1023">
        <v>47</v>
      </c>
      <c r="NB73" s="715">
        <v>1341.04</v>
      </c>
      <c r="NC73" s="715">
        <f t="shared" si="3"/>
        <v>3</v>
      </c>
      <c r="ND73" s="714">
        <v>21</v>
      </c>
      <c r="NE73" s="715">
        <v>43</v>
      </c>
      <c r="NF73" s="731">
        <v>18.056749785038694</v>
      </c>
      <c r="NG73" s="715">
        <v>35</v>
      </c>
      <c r="NH73" s="715">
        <v>21</v>
      </c>
      <c r="NI73" s="715">
        <v>43</v>
      </c>
      <c r="NJ73" s="731">
        <v>18.056749785038694</v>
      </c>
      <c r="NK73" s="715">
        <v>35</v>
      </c>
      <c r="NL73" s="715">
        <v>21</v>
      </c>
      <c r="NM73" s="715">
        <v>38</v>
      </c>
      <c r="NN73" s="2946">
        <v>17.948717948717949</v>
      </c>
      <c r="NO73" s="715">
        <v>24</v>
      </c>
      <c r="NP73" s="715">
        <v>1163</v>
      </c>
      <c r="NQ73" s="3206">
        <v>0</v>
      </c>
      <c r="NR73" s="3349">
        <v>0</v>
      </c>
      <c r="NS73" s="3206">
        <v>44</v>
      </c>
      <c r="NT73" s="3206">
        <v>0</v>
      </c>
      <c r="NU73" s="3207">
        <v>0</v>
      </c>
      <c r="NV73" s="3206">
        <v>44</v>
      </c>
      <c r="NW73" s="3206">
        <v>83</v>
      </c>
      <c r="NX73" s="3207">
        <v>7.0940170940170937</v>
      </c>
      <c r="NY73" s="3206">
        <v>16</v>
      </c>
      <c r="NZ73" s="3206">
        <v>4</v>
      </c>
      <c r="OA73" s="3208">
        <v>3.4188034188034186</v>
      </c>
      <c r="OB73" s="3206">
        <v>28</v>
      </c>
      <c r="OC73" s="714">
        <v>73</v>
      </c>
      <c r="OD73" s="2946">
        <v>63.811188811188813</v>
      </c>
      <c r="OE73" s="733">
        <v>34</v>
      </c>
      <c r="OF73" s="714" t="s">
        <v>31</v>
      </c>
      <c r="OG73" s="731" t="s">
        <v>31</v>
      </c>
      <c r="OH73" s="733" t="str">
        <f t="shared" si="52"/>
        <v>-</v>
      </c>
      <c r="OI73" s="981">
        <v>32.148760330578511</v>
      </c>
      <c r="OJ73" s="733">
        <f t="shared" si="126"/>
        <v>32</v>
      </c>
      <c r="OK73" s="1355" t="s">
        <v>3043</v>
      </c>
      <c r="OL73" s="1355" t="s">
        <v>3044</v>
      </c>
      <c r="OM73" s="1355">
        <v>32</v>
      </c>
      <c r="ON73" s="3559">
        <v>26.60016625103907</v>
      </c>
      <c r="OO73" s="1355">
        <v>40</v>
      </c>
      <c r="OP73" s="977"/>
      <c r="OQ73" s="712">
        <v>4.8</v>
      </c>
      <c r="OR73" s="712">
        <v>8.5</v>
      </c>
      <c r="OS73" s="712">
        <v>16.100000000000001</v>
      </c>
      <c r="OT73" s="712">
        <v>11.76470588235294</v>
      </c>
      <c r="OU73" s="712">
        <v>9.7222222222222232</v>
      </c>
      <c r="OV73" s="712">
        <v>14.492753623188406</v>
      </c>
      <c r="OW73" s="699">
        <f t="shared" si="53"/>
        <v>23</v>
      </c>
      <c r="OX73" s="712">
        <v>10.896613621293929</v>
      </c>
      <c r="OY73" s="699">
        <f t="shared" si="53"/>
        <v>59</v>
      </c>
      <c r="OZ73" s="712">
        <v>17.5</v>
      </c>
      <c r="PA73" s="712">
        <v>23.2</v>
      </c>
      <c r="PB73" s="712">
        <v>24.2</v>
      </c>
      <c r="PC73" s="712">
        <v>26.47058823529412</v>
      </c>
      <c r="PD73" s="712">
        <v>26.388888888888889</v>
      </c>
      <c r="PE73" s="712">
        <v>33.333333333333329</v>
      </c>
      <c r="PF73" s="699">
        <f t="shared" si="54"/>
        <v>3</v>
      </c>
      <c r="PG73" s="712">
        <v>25.182135076252724</v>
      </c>
      <c r="PH73" s="699">
        <f t="shared" si="55"/>
        <v>4</v>
      </c>
      <c r="PI73" s="712">
        <v>47.826086956521735</v>
      </c>
      <c r="PJ73" s="699">
        <f t="shared" si="56"/>
        <v>2</v>
      </c>
      <c r="PK73" s="985">
        <v>36.078748697546651</v>
      </c>
      <c r="PL73" s="699">
        <f t="shared" si="56"/>
        <v>6</v>
      </c>
      <c r="PM73" s="985">
        <v>0</v>
      </c>
      <c r="PN73" s="985">
        <v>0</v>
      </c>
      <c r="PO73" s="699">
        <f t="shared" si="57"/>
        <v>37</v>
      </c>
      <c r="PP73" s="712">
        <v>0</v>
      </c>
      <c r="PQ73" s="985">
        <v>0</v>
      </c>
      <c r="PR73" s="699">
        <f t="shared" si="58"/>
        <v>24</v>
      </c>
      <c r="PS73" s="982">
        <v>74</v>
      </c>
      <c r="PT73" s="725">
        <v>43.243243243243242</v>
      </c>
      <c r="PU73" s="699">
        <v>42</v>
      </c>
      <c r="PV73" s="699">
        <v>105</v>
      </c>
      <c r="PW73" s="725">
        <v>64.761904761904759</v>
      </c>
      <c r="PX73" s="699">
        <v>10</v>
      </c>
      <c r="PY73" s="715">
        <v>64</v>
      </c>
      <c r="PZ73" s="725">
        <v>78.125</v>
      </c>
      <c r="QA73" s="699">
        <v>35</v>
      </c>
      <c r="QB73" s="982">
        <v>71</v>
      </c>
      <c r="QC73" s="715">
        <v>45.070422535211272</v>
      </c>
      <c r="QD73" s="699">
        <v>36</v>
      </c>
      <c r="QE73" s="716">
        <v>1</v>
      </c>
      <c r="QF73" s="3644">
        <v>0.87412587412587417</v>
      </c>
      <c r="QG73" s="699">
        <v>7</v>
      </c>
      <c r="QH73" s="1363" t="s">
        <v>1627</v>
      </c>
      <c r="QI73" s="712">
        <v>85.658914728682163</v>
      </c>
      <c r="QJ73" s="712">
        <v>84.87394957983193</v>
      </c>
      <c r="QK73" s="699">
        <f t="shared" si="59"/>
        <v>7</v>
      </c>
      <c r="QL73" s="715">
        <v>238</v>
      </c>
      <c r="QM73" s="709">
        <v>50</v>
      </c>
      <c r="QN73" s="703">
        <v>57.317073170731703</v>
      </c>
      <c r="QO73" s="978">
        <v>31</v>
      </c>
      <c r="QP73" s="705">
        <v>82</v>
      </c>
      <c r="QQ73" s="3553">
        <v>98.461538461538467</v>
      </c>
      <c r="QR73" s="709">
        <v>224.9</v>
      </c>
      <c r="QS73" s="978">
        <f t="shared" si="60"/>
        <v>55</v>
      </c>
      <c r="QT73" s="703">
        <v>524.70000000000005</v>
      </c>
      <c r="QU73" s="978">
        <f t="shared" si="61"/>
        <v>72</v>
      </c>
      <c r="QV73" s="703">
        <v>0</v>
      </c>
      <c r="QW73" s="978">
        <f t="shared" si="62"/>
        <v>31</v>
      </c>
      <c r="QX73" s="703">
        <v>0</v>
      </c>
      <c r="QY73" s="979">
        <f t="shared" si="63"/>
        <v>12</v>
      </c>
      <c r="QZ73" s="712">
        <v>0</v>
      </c>
      <c r="RA73" s="699">
        <v>30</v>
      </c>
      <c r="RB73" s="712">
        <v>710.92</v>
      </c>
      <c r="RC73" s="699">
        <v>1</v>
      </c>
      <c r="RD73" s="712">
        <v>0</v>
      </c>
      <c r="RE73" s="699">
        <v>24</v>
      </c>
      <c r="RF73" s="712">
        <v>0</v>
      </c>
      <c r="RG73" s="699">
        <v>32</v>
      </c>
      <c r="RH73" s="699">
        <v>8201</v>
      </c>
      <c r="RI73" s="978">
        <f t="shared" si="64"/>
        <v>29</v>
      </c>
      <c r="RJ73" s="712">
        <v>3140</v>
      </c>
      <c r="RK73" s="978">
        <f t="shared" si="64"/>
        <v>9</v>
      </c>
      <c r="RL73" s="712">
        <v>0</v>
      </c>
      <c r="RM73" s="978">
        <f t="shared" si="64"/>
        <v>46</v>
      </c>
      <c r="RN73" s="712">
        <v>33284.1</v>
      </c>
      <c r="RO73" s="978">
        <f t="shared" si="64"/>
        <v>2</v>
      </c>
      <c r="RP73" s="712">
        <v>0</v>
      </c>
      <c r="RQ73" s="978">
        <f t="shared" si="65"/>
        <v>2</v>
      </c>
      <c r="RR73" s="712">
        <v>0</v>
      </c>
      <c r="RS73" s="978">
        <f t="shared" si="65"/>
        <v>1</v>
      </c>
      <c r="RT73" s="712">
        <v>0</v>
      </c>
      <c r="RU73" s="978">
        <f t="shared" si="65"/>
        <v>38</v>
      </c>
      <c r="RV73" s="712">
        <f t="shared" si="66"/>
        <v>0</v>
      </c>
      <c r="RW73" s="978">
        <f t="shared" si="67"/>
        <v>39</v>
      </c>
      <c r="RX73" s="712">
        <v>5</v>
      </c>
      <c r="RY73" s="712" t="s">
        <v>1632</v>
      </c>
      <c r="RZ73" s="712">
        <v>5</v>
      </c>
      <c r="SA73" s="712" t="s">
        <v>1632</v>
      </c>
      <c r="SB73" s="712">
        <v>5</v>
      </c>
      <c r="SC73" s="712" t="s">
        <v>1632</v>
      </c>
      <c r="SD73" s="712">
        <v>0</v>
      </c>
      <c r="SE73" s="712" t="s">
        <v>1625</v>
      </c>
      <c r="SF73" s="712">
        <v>0</v>
      </c>
      <c r="SG73" s="712" t="s">
        <v>1625</v>
      </c>
      <c r="SH73" s="712">
        <v>15</v>
      </c>
      <c r="SI73" s="699">
        <f t="shared" si="68"/>
        <v>37</v>
      </c>
      <c r="SJ73" s="712">
        <v>5</v>
      </c>
      <c r="SK73" s="712" t="s">
        <v>1632</v>
      </c>
      <c r="SL73" s="712">
        <v>0</v>
      </c>
      <c r="SM73" s="712" t="s">
        <v>1625</v>
      </c>
      <c r="SN73" s="712">
        <v>0</v>
      </c>
      <c r="SO73" s="712" t="s">
        <v>1625</v>
      </c>
      <c r="SP73" s="712">
        <v>0</v>
      </c>
      <c r="SQ73" s="712" t="s">
        <v>1625</v>
      </c>
      <c r="SR73" s="712">
        <v>5</v>
      </c>
      <c r="SS73" s="699">
        <f t="shared" si="69"/>
        <v>50</v>
      </c>
      <c r="ST73" s="712">
        <v>5</v>
      </c>
      <c r="SU73" s="712" t="s">
        <v>1632</v>
      </c>
      <c r="SV73" s="712">
        <v>5</v>
      </c>
      <c r="SW73" s="712" t="s">
        <v>1632</v>
      </c>
      <c r="SX73" s="712">
        <v>5</v>
      </c>
      <c r="SY73" s="712" t="s">
        <v>1632</v>
      </c>
      <c r="SZ73" s="712">
        <v>15</v>
      </c>
      <c r="TA73" s="699">
        <f t="shared" si="70"/>
        <v>1</v>
      </c>
      <c r="TB73" s="699">
        <v>10</v>
      </c>
      <c r="TC73" s="699" t="s">
        <v>1632</v>
      </c>
      <c r="TD73" s="699">
        <v>10</v>
      </c>
      <c r="TE73" s="699" t="s">
        <v>1632</v>
      </c>
      <c r="TF73" s="699">
        <v>0</v>
      </c>
      <c r="TG73" s="699" t="s">
        <v>1625</v>
      </c>
      <c r="TH73" s="699">
        <v>0</v>
      </c>
      <c r="TI73" s="699" t="s">
        <v>1625</v>
      </c>
      <c r="TJ73" s="699">
        <v>20</v>
      </c>
      <c r="TK73" s="699">
        <f t="shared" si="71"/>
        <v>50</v>
      </c>
      <c r="TL73" s="989">
        <v>10</v>
      </c>
      <c r="TM73" s="989">
        <v>0</v>
      </c>
      <c r="TN73" s="989">
        <v>0</v>
      </c>
      <c r="TO73" s="989">
        <v>0</v>
      </c>
      <c r="TP73" s="989">
        <v>10</v>
      </c>
      <c r="TQ73" s="699">
        <f t="shared" si="72"/>
        <v>55</v>
      </c>
      <c r="TR73" s="712" t="s">
        <v>1632</v>
      </c>
      <c r="TS73" s="712" t="s">
        <v>1632</v>
      </c>
      <c r="TT73" s="712" t="s">
        <v>1632</v>
      </c>
      <c r="TU73" s="712" t="s">
        <v>1632</v>
      </c>
      <c r="TV73" s="712">
        <v>5</v>
      </c>
      <c r="TW73" s="712">
        <v>5</v>
      </c>
      <c r="TX73" s="712">
        <v>5</v>
      </c>
      <c r="TY73" s="712">
        <v>5</v>
      </c>
      <c r="TZ73" s="712">
        <v>20</v>
      </c>
      <c r="UA73" s="699">
        <f t="shared" si="73"/>
        <v>1</v>
      </c>
      <c r="UB73" s="712">
        <v>10</v>
      </c>
      <c r="UC73" s="712">
        <v>10</v>
      </c>
      <c r="UD73" s="712">
        <v>0</v>
      </c>
      <c r="UE73" s="712">
        <v>0</v>
      </c>
      <c r="UF73" s="712">
        <v>20</v>
      </c>
      <c r="UG73" s="699">
        <f t="shared" si="74"/>
        <v>34</v>
      </c>
      <c r="UH73" s="715">
        <v>0</v>
      </c>
      <c r="UI73" s="712">
        <v>0</v>
      </c>
      <c r="UJ73" s="699">
        <v>25</v>
      </c>
      <c r="UK73" s="715">
        <v>1</v>
      </c>
      <c r="UL73" s="712">
        <v>37.481259370314838</v>
      </c>
      <c r="UM73" s="699">
        <v>9</v>
      </c>
      <c r="UN73" s="715">
        <v>1</v>
      </c>
      <c r="UO73" s="712">
        <v>37.481259370314838</v>
      </c>
      <c r="UP73" s="699">
        <v>3</v>
      </c>
      <c r="UQ73" s="715">
        <v>0</v>
      </c>
      <c r="UR73" s="712">
        <v>0</v>
      </c>
      <c r="US73" s="699">
        <v>43</v>
      </c>
      <c r="UT73" s="712">
        <v>75</v>
      </c>
      <c r="UU73" s="699">
        <v>8</v>
      </c>
      <c r="UV73" s="712">
        <v>37.5</v>
      </c>
      <c r="UW73" s="699">
        <v>19</v>
      </c>
      <c r="UX73" s="1099">
        <v>0</v>
      </c>
      <c r="UY73" s="699">
        <v>42</v>
      </c>
      <c r="UZ73" s="989">
        <v>0.14199999999999999</v>
      </c>
      <c r="VA73" s="989">
        <v>36</v>
      </c>
      <c r="VB73" s="989">
        <v>0</v>
      </c>
      <c r="VC73" s="989">
        <v>66</v>
      </c>
      <c r="VD73" s="989">
        <v>8.1000000000000003E-2</v>
      </c>
      <c r="VE73" s="989">
        <v>8</v>
      </c>
      <c r="VF73" s="989">
        <v>0</v>
      </c>
      <c r="VG73" s="989">
        <v>49</v>
      </c>
      <c r="VH73" s="989">
        <v>0</v>
      </c>
      <c r="VI73" s="989">
        <v>44</v>
      </c>
      <c r="VJ73" s="989">
        <v>0</v>
      </c>
      <c r="VK73" s="989">
        <v>44</v>
      </c>
      <c r="VL73" s="989">
        <v>0</v>
      </c>
      <c r="VM73" s="989">
        <v>7</v>
      </c>
      <c r="VN73" s="989">
        <v>0</v>
      </c>
      <c r="VO73" s="989">
        <v>7</v>
      </c>
      <c r="VP73" s="989">
        <v>1</v>
      </c>
      <c r="VQ73" s="989">
        <v>35.43586109142452</v>
      </c>
      <c r="VR73" s="989">
        <v>67</v>
      </c>
      <c r="VS73" s="989">
        <v>2</v>
      </c>
      <c r="VT73" s="989">
        <v>70.871722182849041</v>
      </c>
      <c r="VU73" s="989">
        <v>17</v>
      </c>
      <c r="VV73" s="989">
        <v>4</v>
      </c>
      <c r="VW73" s="989">
        <v>141.74344436569808</v>
      </c>
      <c r="VX73" s="989">
        <v>32</v>
      </c>
      <c r="VY73" s="989">
        <v>3</v>
      </c>
      <c r="VZ73" s="989">
        <v>106.30758327427355</v>
      </c>
      <c r="WA73" s="989">
        <v>26</v>
      </c>
      <c r="WB73" s="989">
        <v>7</v>
      </c>
      <c r="WC73" s="989">
        <v>248.05102763997164</v>
      </c>
      <c r="WD73" s="989">
        <v>59</v>
      </c>
      <c r="WE73" s="989">
        <v>6</v>
      </c>
      <c r="WF73" s="989">
        <v>212.61516654854711</v>
      </c>
      <c r="WG73" s="989">
        <v>27</v>
      </c>
      <c r="WH73" s="989">
        <v>0</v>
      </c>
      <c r="WI73" s="989">
        <v>51</v>
      </c>
      <c r="WJ73" s="989">
        <v>0</v>
      </c>
      <c r="WK73" s="989">
        <v>10</v>
      </c>
      <c r="WL73" s="989">
        <v>0</v>
      </c>
      <c r="WM73" s="989">
        <v>2</v>
      </c>
      <c r="WN73" s="989">
        <v>0</v>
      </c>
      <c r="WO73" s="989">
        <v>51</v>
      </c>
      <c r="WP73" s="989">
        <v>0</v>
      </c>
      <c r="WQ73" s="989">
        <v>19</v>
      </c>
      <c r="WR73" s="989">
        <v>0</v>
      </c>
      <c r="WS73" s="989">
        <v>31</v>
      </c>
      <c r="WT73" s="989">
        <v>0</v>
      </c>
      <c r="WU73" s="989">
        <v>25</v>
      </c>
      <c r="WV73" s="989">
        <v>0</v>
      </c>
      <c r="WW73" s="989">
        <v>12</v>
      </c>
      <c r="WX73" s="989">
        <v>0</v>
      </c>
      <c r="WY73" s="989">
        <v>41</v>
      </c>
      <c r="WZ73" s="712">
        <v>120.97</v>
      </c>
      <c r="XA73" s="699">
        <v>72</v>
      </c>
      <c r="XB73" s="712">
        <v>967.74</v>
      </c>
      <c r="XC73" s="712">
        <v>10</v>
      </c>
      <c r="XD73" s="712">
        <v>0</v>
      </c>
      <c r="XE73" s="699">
        <v>43</v>
      </c>
      <c r="XF73" s="712">
        <v>0</v>
      </c>
      <c r="XG73" s="712">
        <v>23</v>
      </c>
      <c r="XH73" s="712">
        <v>0</v>
      </c>
      <c r="XI73" s="699">
        <v>28</v>
      </c>
      <c r="XJ73" s="712">
        <v>161.29</v>
      </c>
      <c r="XK73" s="699">
        <v>48</v>
      </c>
      <c r="XL73" s="712">
        <v>0</v>
      </c>
      <c r="XM73" s="699">
        <v>63</v>
      </c>
      <c r="XO73" s="714"/>
      <c r="XP73" s="725"/>
      <c r="XQ73" s="715"/>
      <c r="XR73" s="714"/>
      <c r="XS73" s="725"/>
      <c r="XT73" s="715"/>
      <c r="XU73" s="715"/>
      <c r="XV73" s="712"/>
      <c r="XW73" s="715"/>
      <c r="XX73" s="1169">
        <v>67</v>
      </c>
      <c r="XY73" s="1174">
        <v>4.4776119402985071</v>
      </c>
      <c r="XZ73" s="1168">
        <f t="shared" si="75"/>
        <v>9</v>
      </c>
      <c r="YA73" s="715">
        <v>104</v>
      </c>
      <c r="YB73" s="725">
        <v>25</v>
      </c>
      <c r="YC73" s="715">
        <f t="shared" si="76"/>
        <v>7</v>
      </c>
      <c r="YD73" s="714">
        <v>34</v>
      </c>
      <c r="YE73" s="725">
        <v>8.8235294117647065</v>
      </c>
      <c r="YF73" s="715">
        <f t="shared" si="77"/>
        <v>51</v>
      </c>
      <c r="YG73" s="699">
        <v>99</v>
      </c>
      <c r="YH73" s="1099">
        <v>6.0606060606060606</v>
      </c>
      <c r="YI73" s="715">
        <f t="shared" si="78"/>
        <v>11</v>
      </c>
      <c r="YJ73" s="714">
        <v>34</v>
      </c>
      <c r="YK73" s="712">
        <v>32.352941176470587</v>
      </c>
      <c r="YL73" s="715">
        <f t="shared" si="79"/>
        <v>74</v>
      </c>
      <c r="YM73" s="699">
        <v>99</v>
      </c>
      <c r="YN73" s="712">
        <v>20.202020202020201</v>
      </c>
      <c r="YO73" s="715">
        <f t="shared" si="80"/>
        <v>21</v>
      </c>
      <c r="YP73" s="1178">
        <v>0</v>
      </c>
      <c r="YQ73" s="1099">
        <v>0</v>
      </c>
      <c r="YR73" s="1099">
        <v>0</v>
      </c>
      <c r="YS73" s="1099">
        <v>0</v>
      </c>
      <c r="YT73" s="1099">
        <v>0</v>
      </c>
      <c r="YU73" s="1099">
        <v>0</v>
      </c>
      <c r="YV73" s="1099">
        <v>0</v>
      </c>
      <c r="YW73" s="1099">
        <v>0</v>
      </c>
      <c r="YX73" s="1099">
        <v>0</v>
      </c>
      <c r="YY73" s="1099">
        <v>100</v>
      </c>
      <c r="YZ73" s="1099">
        <v>0</v>
      </c>
      <c r="ZA73" s="1188">
        <v>2</v>
      </c>
      <c r="ZB73" s="985">
        <v>50</v>
      </c>
      <c r="ZC73" s="985">
        <v>3.8461538461538463</v>
      </c>
      <c r="ZD73" s="985">
        <v>15.384615384615385</v>
      </c>
      <c r="ZE73" s="985">
        <v>0</v>
      </c>
      <c r="ZF73" s="985">
        <v>11.538461538461538</v>
      </c>
      <c r="ZG73" s="985">
        <v>3.8461538461538463</v>
      </c>
      <c r="ZH73" s="985">
        <v>7.6923076923076925</v>
      </c>
      <c r="ZI73" s="985">
        <v>3.8461538461538463</v>
      </c>
      <c r="ZJ73" s="985">
        <v>7.6923076923076925</v>
      </c>
      <c r="ZK73" s="985">
        <v>34.615384615384613</v>
      </c>
      <c r="ZL73" s="985">
        <v>0</v>
      </c>
      <c r="ZM73" s="699">
        <v>26</v>
      </c>
      <c r="ZN73" s="714" t="s">
        <v>1634</v>
      </c>
      <c r="ZO73" s="715" t="s">
        <v>1634</v>
      </c>
      <c r="ZP73" s="715" t="s">
        <v>1634</v>
      </c>
      <c r="ZQ73" s="715" t="s">
        <v>1634</v>
      </c>
      <c r="ZR73" s="715" t="s">
        <v>1680</v>
      </c>
      <c r="ZS73" s="715" t="s">
        <v>1680</v>
      </c>
      <c r="ZT73" s="715">
        <v>1</v>
      </c>
      <c r="ZU73" s="715">
        <v>1</v>
      </c>
      <c r="ZV73" s="715">
        <v>1</v>
      </c>
      <c r="ZW73" s="715">
        <v>1</v>
      </c>
      <c r="ZX73" s="715">
        <v>-2</v>
      </c>
      <c r="ZY73" s="715">
        <v>-2</v>
      </c>
      <c r="ZZ73" s="715">
        <f t="shared" si="81"/>
        <v>0</v>
      </c>
      <c r="AAA73" s="715">
        <f t="shared" si="82"/>
        <v>62</v>
      </c>
      <c r="AAB73" s="716" t="s">
        <v>31</v>
      </c>
      <c r="AAC73" s="712" t="s">
        <v>31</v>
      </c>
      <c r="AAD73" s="712" t="s">
        <v>31</v>
      </c>
      <c r="AAE73" s="712" t="s">
        <v>31</v>
      </c>
      <c r="AAF73" s="712" t="s">
        <v>1657</v>
      </c>
      <c r="AAG73" s="712" t="s">
        <v>1657</v>
      </c>
      <c r="AAH73" s="714">
        <v>1</v>
      </c>
      <c r="AAI73" s="715">
        <v>2</v>
      </c>
      <c r="AAJ73" s="715">
        <v>1</v>
      </c>
      <c r="AAK73" s="715">
        <v>1</v>
      </c>
      <c r="AAL73" s="715">
        <v>1</v>
      </c>
      <c r="AAM73" s="733">
        <v>1</v>
      </c>
      <c r="AAN73" s="2996">
        <v>0.85836909871244627</v>
      </c>
      <c r="AAO73" s="2954">
        <f t="shared" si="83"/>
        <v>30</v>
      </c>
      <c r="AAP73" s="2995">
        <v>1.7167381974248925</v>
      </c>
      <c r="AAQ73" s="2954">
        <f t="shared" si="84"/>
        <v>11</v>
      </c>
      <c r="AAR73" s="2995">
        <v>0.85836909871244627</v>
      </c>
      <c r="AAS73" s="2954">
        <f t="shared" si="85"/>
        <v>12</v>
      </c>
      <c r="AAT73" s="2995">
        <v>0.85836909871244627</v>
      </c>
      <c r="AAU73" s="2954">
        <f t="shared" si="86"/>
        <v>41</v>
      </c>
      <c r="AAV73" s="2995">
        <v>0.85836909871244627</v>
      </c>
      <c r="AAW73" s="2954">
        <f t="shared" si="87"/>
        <v>25</v>
      </c>
      <c r="AAX73" s="2995">
        <v>0.85836909871244627</v>
      </c>
      <c r="AAY73" s="2954">
        <f t="shared" si="88"/>
        <v>24</v>
      </c>
      <c r="AAZ73" s="982">
        <v>1</v>
      </c>
      <c r="ABA73" s="699">
        <v>1</v>
      </c>
      <c r="ABB73" s="699">
        <v>1</v>
      </c>
      <c r="ABC73" s="2988">
        <v>0.85836909871244627</v>
      </c>
      <c r="ABD73" s="2954">
        <f t="shared" si="89"/>
        <v>24</v>
      </c>
      <c r="ABE73" s="2955">
        <v>0.85836909871244627</v>
      </c>
      <c r="ABF73" s="2954">
        <f t="shared" si="89"/>
        <v>6</v>
      </c>
      <c r="ABG73" s="2955">
        <v>0.85836909871244627</v>
      </c>
      <c r="ABH73" s="2993">
        <f t="shared" si="89"/>
        <v>6</v>
      </c>
      <c r="ABI73" s="982">
        <v>1</v>
      </c>
      <c r="ABJ73" s="731">
        <v>0.89206066012488849</v>
      </c>
      <c r="ABK73" s="715">
        <f t="shared" si="90"/>
        <v>9</v>
      </c>
      <c r="ABL73" s="716" t="s">
        <v>106</v>
      </c>
      <c r="ABM73" s="712" t="s">
        <v>106</v>
      </c>
      <c r="ABN73" s="715">
        <v>3</v>
      </c>
      <c r="ABO73" s="715">
        <v>3</v>
      </c>
      <c r="ABP73" s="715">
        <f t="shared" si="91"/>
        <v>6</v>
      </c>
      <c r="ABQ73" s="715">
        <f t="shared" si="92"/>
        <v>1</v>
      </c>
      <c r="ABR73" s="1201" t="s">
        <v>1632</v>
      </c>
      <c r="ABS73" s="1202" t="s">
        <v>1632</v>
      </c>
      <c r="ABT73" s="1202" t="s">
        <v>1632</v>
      </c>
      <c r="ABU73" s="1202" t="s">
        <v>1625</v>
      </c>
      <c r="ABV73" s="725">
        <v>5</v>
      </c>
      <c r="ABW73" s="725">
        <v>5</v>
      </c>
      <c r="ABX73" s="725">
        <v>5</v>
      </c>
      <c r="ABY73" s="725">
        <v>0</v>
      </c>
      <c r="ABZ73" s="715">
        <f t="shared" si="93"/>
        <v>15</v>
      </c>
      <c r="ACA73" s="715">
        <f t="shared" si="94"/>
        <v>20</v>
      </c>
      <c r="ACB73" s="983" t="s">
        <v>1632</v>
      </c>
      <c r="ACC73" s="725" t="s">
        <v>1632</v>
      </c>
      <c r="ACD73" s="725" t="s">
        <v>1632</v>
      </c>
      <c r="ACE73" s="725" t="s">
        <v>1625</v>
      </c>
      <c r="ACF73" s="725">
        <v>5</v>
      </c>
      <c r="ACG73" s="725">
        <v>5</v>
      </c>
      <c r="ACH73" s="725">
        <v>5</v>
      </c>
      <c r="ACI73" s="725">
        <v>0</v>
      </c>
      <c r="ACJ73" s="715">
        <f t="shared" si="95"/>
        <v>15</v>
      </c>
      <c r="ACK73" s="715">
        <f t="shared" si="96"/>
        <v>46</v>
      </c>
      <c r="ACL73" s="982">
        <v>6</v>
      </c>
      <c r="ACM73" s="715">
        <v>360</v>
      </c>
      <c r="ACN73" s="1089">
        <v>13.718</v>
      </c>
      <c r="ACO73" s="715">
        <v>31</v>
      </c>
      <c r="ACP73" s="1089">
        <v>3.2</v>
      </c>
      <c r="ACQ73" s="715">
        <v>40</v>
      </c>
      <c r="ACR73" s="982">
        <v>59.97</v>
      </c>
      <c r="ACS73" s="1090">
        <v>24</v>
      </c>
      <c r="ACT73" s="983" t="s">
        <v>1625</v>
      </c>
      <c r="ACU73" s="725" t="s">
        <v>1625</v>
      </c>
      <c r="ACV73" s="725" t="s">
        <v>1625</v>
      </c>
      <c r="ACW73" s="725" t="s">
        <v>1625</v>
      </c>
      <c r="ACX73" s="725">
        <v>0</v>
      </c>
      <c r="ACY73" s="725">
        <v>0</v>
      </c>
      <c r="ACZ73" s="725">
        <v>0</v>
      </c>
      <c r="ADA73" s="725">
        <v>0</v>
      </c>
      <c r="ADB73" s="715">
        <f t="shared" si="97"/>
        <v>0</v>
      </c>
      <c r="ADC73" s="715">
        <f t="shared" si="98"/>
        <v>28</v>
      </c>
      <c r="ADD73" s="984" t="s">
        <v>1632</v>
      </c>
      <c r="ADE73" s="985" t="s">
        <v>1632</v>
      </c>
      <c r="ADF73" s="985" t="s">
        <v>1625</v>
      </c>
      <c r="ADG73" s="985" t="s">
        <v>1632</v>
      </c>
      <c r="ADH73" s="985">
        <v>5</v>
      </c>
      <c r="ADI73" s="985">
        <v>5</v>
      </c>
      <c r="ADJ73" s="985">
        <v>0</v>
      </c>
      <c r="ADK73" s="985">
        <v>5</v>
      </c>
      <c r="ADL73" s="715">
        <f t="shared" si="99"/>
        <v>15</v>
      </c>
      <c r="ADM73" s="715">
        <f t="shared" si="100"/>
        <v>20</v>
      </c>
      <c r="ADN73" s="1169">
        <v>1</v>
      </c>
      <c r="ADO73" s="1168">
        <v>246</v>
      </c>
      <c r="ADP73" s="1168">
        <v>1968</v>
      </c>
      <c r="ADQ73" s="989">
        <v>246</v>
      </c>
      <c r="ADR73" s="989">
        <v>1968</v>
      </c>
      <c r="ADS73" s="989">
        <v>1692.1754084264833</v>
      </c>
      <c r="ADT73" s="989">
        <v>4</v>
      </c>
      <c r="ADU73" s="989">
        <v>0</v>
      </c>
      <c r="ADV73" s="989">
        <v>0</v>
      </c>
      <c r="ADW73" s="989">
        <v>0</v>
      </c>
      <c r="ADX73" s="989">
        <v>0</v>
      </c>
      <c r="ADY73" s="989">
        <v>0</v>
      </c>
      <c r="ADZ73" s="989">
        <v>0</v>
      </c>
      <c r="AEA73" s="989">
        <v>50</v>
      </c>
      <c r="AEB73" s="989">
        <v>1</v>
      </c>
      <c r="AEC73" s="989">
        <v>246</v>
      </c>
      <c r="AED73" s="989">
        <v>1968</v>
      </c>
      <c r="AEE73" s="989">
        <v>246</v>
      </c>
      <c r="AEF73" s="989">
        <v>1968</v>
      </c>
      <c r="AEG73" s="989">
        <v>1692.1754084264833</v>
      </c>
      <c r="AEH73" s="729">
        <v>9</v>
      </c>
      <c r="AEI73" s="987"/>
      <c r="AEM73" s="715">
        <v>148</v>
      </c>
      <c r="AEN73" s="715">
        <v>111</v>
      </c>
      <c r="AEO73" s="989">
        <v>6</v>
      </c>
      <c r="AEP73" s="1099">
        <v>5.4054054054054053</v>
      </c>
      <c r="AEQ73" s="989">
        <v>11</v>
      </c>
      <c r="AER73" s="989">
        <v>4</v>
      </c>
      <c r="AES73" s="989">
        <v>66.666666666666657</v>
      </c>
      <c r="AET73" s="1099">
        <v>3.5</v>
      </c>
      <c r="AEU73" s="989">
        <v>49</v>
      </c>
      <c r="AEV73" s="989">
        <v>2</v>
      </c>
      <c r="AEW73" s="989">
        <v>8</v>
      </c>
      <c r="AEX73" s="989">
        <v>25</v>
      </c>
      <c r="AEY73" s="989">
        <v>13</v>
      </c>
      <c r="AEZ73" s="1667">
        <v>111</v>
      </c>
      <c r="AFA73" s="1668">
        <v>2.4054054054054053</v>
      </c>
      <c r="AFB73" s="1667">
        <f t="shared" si="101"/>
        <v>19</v>
      </c>
      <c r="AFC73" s="1168">
        <v>3</v>
      </c>
      <c r="AFD73" s="1099">
        <v>33.333333333333329</v>
      </c>
      <c r="AFE73" s="989">
        <f t="shared" si="102"/>
        <v>71</v>
      </c>
      <c r="AFF73" s="715">
        <v>19</v>
      </c>
      <c r="AFG73" s="985">
        <v>5.2631578947368416</v>
      </c>
      <c r="AFH73" s="699">
        <f t="shared" si="103"/>
        <v>3</v>
      </c>
      <c r="AFI73" s="989">
        <v>212</v>
      </c>
      <c r="AFJ73" s="715">
        <v>45</v>
      </c>
      <c r="AFK73" s="985">
        <v>21.226415094339622</v>
      </c>
      <c r="AFL73" s="699">
        <f t="shared" si="104"/>
        <v>43</v>
      </c>
      <c r="AFM73" s="707">
        <v>12</v>
      </c>
      <c r="AFN73" s="990">
        <v>0</v>
      </c>
      <c r="AFO73" s="719">
        <v>0</v>
      </c>
      <c r="AFP73" s="979">
        <f t="shared" si="105"/>
        <v>37</v>
      </c>
      <c r="AFQ73" s="715">
        <v>171</v>
      </c>
      <c r="AFR73" s="699">
        <f t="shared" si="105"/>
        <v>1</v>
      </c>
      <c r="AFS73" s="715" t="s">
        <v>31</v>
      </c>
      <c r="AFT73" s="715" t="s">
        <v>31</v>
      </c>
      <c r="AFU73" s="985" t="s">
        <v>31</v>
      </c>
      <c r="AFV73" s="699" t="str">
        <f t="shared" si="106"/>
        <v>-</v>
      </c>
      <c r="AFW73" s="715" t="s">
        <v>31</v>
      </c>
      <c r="AFX73" s="715" t="s">
        <v>31</v>
      </c>
      <c r="AFY73" s="712" t="s">
        <v>31</v>
      </c>
      <c r="AFZ73" s="699" t="str">
        <f t="shared" si="107"/>
        <v>-</v>
      </c>
      <c r="AGA73" s="712">
        <v>66.666666666666657</v>
      </c>
      <c r="AGB73" s="712">
        <v>22.222222222222221</v>
      </c>
      <c r="AGC73" s="712">
        <v>0</v>
      </c>
      <c r="AGD73" s="712">
        <v>0</v>
      </c>
      <c r="AGE73" s="712">
        <v>3.7037037037037033</v>
      </c>
      <c r="AGF73" s="712">
        <v>0</v>
      </c>
      <c r="AGG73" s="712">
        <v>3.7037037037037033</v>
      </c>
      <c r="AGH73" s="712">
        <v>3.7037037037037033</v>
      </c>
      <c r="AGI73" s="712">
        <v>0</v>
      </c>
      <c r="AGJ73" s="715">
        <v>18</v>
      </c>
      <c r="AGK73" s="715">
        <v>6</v>
      </c>
      <c r="AGL73" s="715">
        <v>0</v>
      </c>
      <c r="AGM73" s="715">
        <v>0</v>
      </c>
      <c r="AGN73" s="715">
        <v>1</v>
      </c>
      <c r="AGO73" s="715">
        <v>0</v>
      </c>
      <c r="AGP73" s="715">
        <v>1</v>
      </c>
      <c r="AGQ73" s="715">
        <v>1</v>
      </c>
      <c r="AGR73" s="715">
        <v>0</v>
      </c>
      <c r="AGS73" s="715">
        <v>27</v>
      </c>
      <c r="AGT73" s="712" t="s">
        <v>31</v>
      </c>
      <c r="AGU73" s="712" t="s">
        <v>31</v>
      </c>
      <c r="AGV73" s="712" t="s">
        <v>31</v>
      </c>
      <c r="AGW73" s="712" t="s">
        <v>31</v>
      </c>
      <c r="AGX73" s="712" t="s">
        <v>31</v>
      </c>
      <c r="AGY73" s="712" t="s">
        <v>31</v>
      </c>
      <c r="AGZ73" s="712" t="s">
        <v>31</v>
      </c>
      <c r="AHA73" s="712" t="s">
        <v>31</v>
      </c>
      <c r="AHB73" s="712" t="s">
        <v>31</v>
      </c>
      <c r="AHC73" s="715">
        <v>0</v>
      </c>
      <c r="AHD73" s="715">
        <v>0</v>
      </c>
      <c r="AHE73" s="715">
        <v>0</v>
      </c>
      <c r="AHF73" s="715">
        <v>0</v>
      </c>
      <c r="AHG73" s="715">
        <v>0</v>
      </c>
      <c r="AHH73" s="715">
        <v>0</v>
      </c>
      <c r="AHI73" s="715">
        <v>0</v>
      </c>
      <c r="AHJ73" s="715">
        <v>0</v>
      </c>
      <c r="AHK73" s="715">
        <v>0</v>
      </c>
      <c r="AHL73" s="715">
        <v>0</v>
      </c>
      <c r="AHM73" s="712" t="s">
        <v>31</v>
      </c>
      <c r="AHN73" s="712" t="s">
        <v>31</v>
      </c>
      <c r="AHO73" s="712" t="s">
        <v>31</v>
      </c>
      <c r="AHP73" s="712" t="s">
        <v>31</v>
      </c>
      <c r="AHQ73" s="712" t="s">
        <v>31</v>
      </c>
      <c r="AHR73" s="712" t="s">
        <v>31</v>
      </c>
      <c r="AHS73" s="712" t="s">
        <v>31</v>
      </c>
      <c r="AHT73" s="712" t="s">
        <v>31</v>
      </c>
      <c r="AHU73" s="712" t="s">
        <v>31</v>
      </c>
      <c r="AHV73" s="715">
        <v>0</v>
      </c>
      <c r="AHW73" s="715">
        <v>0</v>
      </c>
      <c r="AHX73" s="715">
        <v>0</v>
      </c>
      <c r="AHY73" s="715">
        <v>0</v>
      </c>
      <c r="AHZ73" s="715">
        <v>0</v>
      </c>
      <c r="AIA73" s="715">
        <v>0</v>
      </c>
      <c r="AIB73" s="715">
        <v>0</v>
      </c>
      <c r="AIC73" s="715">
        <v>0</v>
      </c>
      <c r="AID73" s="715">
        <v>0</v>
      </c>
      <c r="AIE73" s="715">
        <v>0</v>
      </c>
      <c r="AIF73" s="712" t="s">
        <v>1648</v>
      </c>
      <c r="AIG73" s="712" t="s">
        <v>1623</v>
      </c>
      <c r="AIH73" s="709">
        <v>20</v>
      </c>
      <c r="AII73" s="978">
        <f t="shared" si="108"/>
        <v>1</v>
      </c>
      <c r="AIJ73" s="703" t="s">
        <v>1626</v>
      </c>
      <c r="AIK73" s="703" t="s">
        <v>1626</v>
      </c>
      <c r="AIL73" s="703" t="s">
        <v>1626</v>
      </c>
      <c r="AIM73" s="701" t="s">
        <v>1626</v>
      </c>
      <c r="AIN73" s="712" t="s">
        <v>1626</v>
      </c>
      <c r="AIO73" s="712" t="s">
        <v>1627</v>
      </c>
      <c r="AIP73" s="712" t="s">
        <v>1627</v>
      </c>
      <c r="AIQ73" s="712" t="s">
        <v>1627</v>
      </c>
      <c r="AIR73" s="712" t="s">
        <v>1625</v>
      </c>
      <c r="AIS73" s="712" t="s">
        <v>1628</v>
      </c>
      <c r="AIT73" s="712" t="s">
        <v>1641</v>
      </c>
      <c r="AIU73" s="712" t="s">
        <v>1642</v>
      </c>
      <c r="AIV73" s="712" t="s">
        <v>1851</v>
      </c>
      <c r="AIW73" s="699">
        <v>39</v>
      </c>
      <c r="AIX73" s="699">
        <v>6</v>
      </c>
      <c r="AIY73" s="985">
        <v>15.3</v>
      </c>
      <c r="AIZ73" s="699">
        <v>0</v>
      </c>
      <c r="AJA73" s="712">
        <v>0</v>
      </c>
      <c r="AJB73" s="699">
        <f t="shared" si="109"/>
        <v>26</v>
      </c>
      <c r="AJC73" s="712">
        <v>0</v>
      </c>
      <c r="AJD73" s="978">
        <f t="shared" si="110"/>
        <v>25</v>
      </c>
      <c r="AJE73" s="712" t="s">
        <v>1625</v>
      </c>
      <c r="AJF73" s="712" t="s">
        <v>1625</v>
      </c>
      <c r="AJG73" s="712" t="s">
        <v>1625</v>
      </c>
      <c r="AJH73" s="712" t="s">
        <v>1625</v>
      </c>
      <c r="AJI73" s="712">
        <v>37.5</v>
      </c>
      <c r="AJJ73" s="699">
        <f t="shared" si="111"/>
        <v>6</v>
      </c>
      <c r="AJK73" s="715">
        <v>1</v>
      </c>
      <c r="AJL73" s="712">
        <v>0</v>
      </c>
      <c r="AJM73" s="699">
        <f t="shared" si="112"/>
        <v>39</v>
      </c>
      <c r="AJN73" s="715">
        <v>0</v>
      </c>
      <c r="AJO73" s="712">
        <v>0</v>
      </c>
      <c r="AJP73" s="699">
        <f t="shared" si="113"/>
        <v>17</v>
      </c>
      <c r="AJQ73" s="715">
        <v>0</v>
      </c>
      <c r="AJR73" s="712">
        <v>0</v>
      </c>
      <c r="AJS73" s="699">
        <f t="shared" si="114"/>
        <v>29</v>
      </c>
      <c r="AJT73" s="715">
        <v>0</v>
      </c>
      <c r="AJU73" s="712">
        <v>0</v>
      </c>
      <c r="AJV73" s="715">
        <v>0</v>
      </c>
      <c r="AJW73" s="712">
        <v>0</v>
      </c>
      <c r="AJX73" s="699">
        <f t="shared" si="115"/>
        <v>26</v>
      </c>
      <c r="AJY73" s="715">
        <v>0</v>
      </c>
      <c r="AJZ73" s="712">
        <v>0</v>
      </c>
      <c r="AKA73" s="699">
        <f t="shared" si="116"/>
        <v>9</v>
      </c>
      <c r="AKB73" s="715">
        <v>0</v>
      </c>
      <c r="AKC73" s="712">
        <v>75</v>
      </c>
      <c r="AKD73" s="699">
        <f t="shared" si="117"/>
        <v>2</v>
      </c>
      <c r="AKE73" s="715">
        <v>2</v>
      </c>
      <c r="AKF73" s="715">
        <v>116</v>
      </c>
      <c r="AKG73" s="715">
        <v>0</v>
      </c>
      <c r="AKH73" s="715">
        <v>0</v>
      </c>
      <c r="AKI73" s="715">
        <v>0</v>
      </c>
      <c r="AKJ73" s="715">
        <v>0</v>
      </c>
      <c r="AKK73" s="715">
        <v>116</v>
      </c>
      <c r="AKL73" s="715">
        <v>0</v>
      </c>
      <c r="AKM73" s="715">
        <v>27</v>
      </c>
      <c r="AKN73" s="715">
        <v>0</v>
      </c>
      <c r="AKO73" s="715">
        <v>27</v>
      </c>
      <c r="AKP73" s="712">
        <v>0.47199999999999998</v>
      </c>
      <c r="AKQ73" s="699">
        <f t="shared" si="118"/>
        <v>5</v>
      </c>
      <c r="AKR73" s="712" t="s">
        <v>31</v>
      </c>
      <c r="AKS73" s="699" t="str">
        <f t="shared" si="118"/>
        <v>-</v>
      </c>
      <c r="AKT73" s="712" t="s">
        <v>31</v>
      </c>
      <c r="AKU73" s="699" t="str">
        <f t="shared" si="127"/>
        <v>-</v>
      </c>
      <c r="AKV73" s="712" t="s">
        <v>31</v>
      </c>
      <c r="AKW73" s="699" t="str">
        <f t="shared" si="128"/>
        <v>-</v>
      </c>
      <c r="AKX73" s="712" t="s">
        <v>31</v>
      </c>
      <c r="AKY73" s="712">
        <v>0.47199999999999998</v>
      </c>
      <c r="AKZ73" s="712" t="s">
        <v>31</v>
      </c>
      <c r="ALA73" s="699" t="str">
        <f t="shared" si="129"/>
        <v>-</v>
      </c>
      <c r="ALB73" s="712">
        <v>0.11</v>
      </c>
      <c r="ALC73" s="699">
        <f t="shared" si="130"/>
        <v>2</v>
      </c>
      <c r="ALD73" s="712" t="s">
        <v>31</v>
      </c>
      <c r="ALE73" s="699" t="str">
        <f t="shared" si="131"/>
        <v>-</v>
      </c>
      <c r="ALF73" s="712">
        <v>0.11</v>
      </c>
      <c r="ALG73" s="712"/>
      <c r="ALH73" s="1706">
        <v>44.92985971943888</v>
      </c>
      <c r="ALI73" s="729">
        <v>35</v>
      </c>
      <c r="ALJ73" s="729">
        <v>3</v>
      </c>
      <c r="ALK73" s="729">
        <v>1163</v>
      </c>
      <c r="ALL73" s="729">
        <v>30.09458297506449</v>
      </c>
      <c r="ALM73" s="729">
        <v>2.5795356835769563</v>
      </c>
      <c r="ALN73" s="729">
        <v>30</v>
      </c>
      <c r="ALO73" s="729">
        <v>10</v>
      </c>
    </row>
    <row r="74" spans="1:1003" ht="13" x14ac:dyDescent="0.2">
      <c r="A74" s="696" t="s">
        <v>1852</v>
      </c>
      <c r="B74" s="697" t="s">
        <v>1853</v>
      </c>
      <c r="C74" s="697" t="s">
        <v>1646</v>
      </c>
      <c r="D74" s="697" t="s">
        <v>1646</v>
      </c>
      <c r="E74" s="697" t="s">
        <v>1733</v>
      </c>
      <c r="F74" s="698" t="s">
        <v>1854</v>
      </c>
      <c r="G74" s="699" t="s">
        <v>1920</v>
      </c>
      <c r="H74" s="767">
        <v>34</v>
      </c>
      <c r="I74" s="769">
        <v>7.34</v>
      </c>
      <c r="J74" s="1039">
        <f t="shared" si="9"/>
        <v>18</v>
      </c>
      <c r="K74" s="768">
        <v>37</v>
      </c>
      <c r="L74" s="769">
        <v>7.65</v>
      </c>
      <c r="M74" s="1584">
        <f t="shared" si="10"/>
        <v>3</v>
      </c>
      <c r="N74" s="1583">
        <f t="shared" si="11"/>
        <v>0.3100000000000005</v>
      </c>
      <c r="O74" s="768">
        <v>81</v>
      </c>
      <c r="P74" s="769">
        <v>7.21</v>
      </c>
      <c r="Q74" s="1039">
        <f t="shared" si="120"/>
        <v>1</v>
      </c>
      <c r="R74" s="768">
        <v>49</v>
      </c>
      <c r="S74" s="769">
        <v>6.02</v>
      </c>
      <c r="T74" s="1584">
        <f t="shared" si="125"/>
        <v>60</v>
      </c>
      <c r="U74" s="1583">
        <f t="shared" si="12"/>
        <v>-1.1900000000000004</v>
      </c>
      <c r="V74" s="771">
        <v>0</v>
      </c>
      <c r="W74" s="1671" t="s">
        <v>3074</v>
      </c>
      <c r="X74" s="772">
        <v>0</v>
      </c>
      <c r="Y74" s="773" t="s">
        <v>1700</v>
      </c>
      <c r="Z74" s="1671" t="str">
        <f t="shared" si="13"/>
        <v>-</v>
      </c>
      <c r="AA74" s="774">
        <v>0</v>
      </c>
      <c r="AB74" s="773" t="s">
        <v>1700</v>
      </c>
      <c r="AC74" s="1671" t="str">
        <f t="shared" si="14"/>
        <v>-</v>
      </c>
      <c r="AD74" s="772">
        <v>0</v>
      </c>
      <c r="AE74" s="773" t="s">
        <v>1700</v>
      </c>
      <c r="AF74" s="775" t="str">
        <f t="shared" si="15"/>
        <v>-</v>
      </c>
      <c r="AG74" s="776">
        <v>82.2</v>
      </c>
      <c r="AH74" s="770">
        <f t="shared" si="16"/>
        <v>10</v>
      </c>
      <c r="AI74" s="777">
        <v>85.7</v>
      </c>
      <c r="AJ74" s="770">
        <f t="shared" si="17"/>
        <v>10</v>
      </c>
      <c r="AK74" s="777">
        <v>4.6000000000000085</v>
      </c>
      <c r="AL74" s="701">
        <v>-2.7000000000000028</v>
      </c>
      <c r="AM74" s="702">
        <v>55</v>
      </c>
      <c r="AN74" s="715">
        <f t="shared" si="18"/>
        <v>55</v>
      </c>
      <c r="AO74" s="710">
        <v>45</v>
      </c>
      <c r="AP74" s="715">
        <f t="shared" si="19"/>
        <v>66</v>
      </c>
      <c r="AQ74" s="702">
        <v>210</v>
      </c>
      <c r="AR74" s="710">
        <f t="shared" si="121"/>
        <v>23</v>
      </c>
      <c r="AS74" s="702">
        <v>33</v>
      </c>
      <c r="AT74" s="703">
        <v>36.363636363636367</v>
      </c>
      <c r="AU74" s="770">
        <f t="shared" si="20"/>
        <v>72</v>
      </c>
      <c r="AV74" s="702">
        <v>35</v>
      </c>
      <c r="AW74" s="703">
        <v>22.857142857142858</v>
      </c>
      <c r="AX74" s="770">
        <f t="shared" si="21"/>
        <v>76</v>
      </c>
      <c r="AY74" s="702">
        <v>33</v>
      </c>
      <c r="AZ74" s="703">
        <v>78.787878787878782</v>
      </c>
      <c r="BA74" s="770">
        <f t="shared" si="22"/>
        <v>77</v>
      </c>
      <c r="BB74" s="702">
        <v>36</v>
      </c>
      <c r="BC74" s="703">
        <v>25</v>
      </c>
      <c r="BD74" s="770">
        <f t="shared" si="23"/>
        <v>77</v>
      </c>
      <c r="BE74" s="702">
        <v>34</v>
      </c>
      <c r="BF74" s="703">
        <v>2.9411764705882351</v>
      </c>
      <c r="BG74" s="770">
        <f t="shared" si="24"/>
        <v>74</v>
      </c>
      <c r="BH74" s="702">
        <v>36</v>
      </c>
      <c r="BI74" s="703">
        <v>33.333333333333329</v>
      </c>
      <c r="BJ74" s="770">
        <f t="shared" si="25"/>
        <v>40</v>
      </c>
      <c r="BK74" s="702">
        <v>0</v>
      </c>
      <c r="BL74" s="703">
        <v>0</v>
      </c>
      <c r="BM74" s="770">
        <f t="shared" si="26"/>
        <v>1</v>
      </c>
      <c r="BN74" s="702">
        <v>0</v>
      </c>
      <c r="BO74" s="703">
        <v>0</v>
      </c>
      <c r="BP74" s="770">
        <f t="shared" si="27"/>
        <v>1</v>
      </c>
      <c r="BQ74" s="702">
        <v>0</v>
      </c>
      <c r="BR74" s="703">
        <v>0</v>
      </c>
      <c r="BS74" s="770">
        <f t="shared" si="28"/>
        <v>1</v>
      </c>
      <c r="BT74" s="702">
        <v>0</v>
      </c>
      <c r="BU74" s="703">
        <v>0</v>
      </c>
      <c r="BV74" s="770">
        <f t="shared" si="29"/>
        <v>1</v>
      </c>
      <c r="BW74" s="702">
        <v>0</v>
      </c>
      <c r="BX74" s="703">
        <v>0</v>
      </c>
      <c r="BY74" s="770">
        <f t="shared" si="30"/>
        <v>1</v>
      </c>
      <c r="BZ74" s="702">
        <v>0</v>
      </c>
      <c r="CA74" s="703">
        <v>0</v>
      </c>
      <c r="CB74" s="770">
        <f t="shared" si="31"/>
        <v>1</v>
      </c>
      <c r="CC74" s="709">
        <v>13</v>
      </c>
      <c r="CD74" s="726">
        <f t="shared" si="32"/>
        <v>25</v>
      </c>
      <c r="CE74" s="703">
        <v>2.2999999999999998</v>
      </c>
      <c r="CF74" s="703">
        <v>4.3</v>
      </c>
      <c r="CG74" s="704">
        <v>6.4</v>
      </c>
      <c r="CH74" s="709">
        <v>14.099999999999998</v>
      </c>
      <c r="CI74" s="701">
        <v>14.2</v>
      </c>
      <c r="CJ74" s="712">
        <v>18</v>
      </c>
      <c r="CK74" s="729">
        <f t="shared" si="33"/>
        <v>58</v>
      </c>
      <c r="CL74" s="712">
        <v>3.5</v>
      </c>
      <c r="CM74" s="712">
        <v>5.0999999999999996</v>
      </c>
      <c r="CN74" s="712">
        <v>9.4</v>
      </c>
      <c r="CO74" s="714">
        <v>27</v>
      </c>
      <c r="CP74" s="985">
        <v>85.5</v>
      </c>
      <c r="CQ74" s="729">
        <f t="shared" si="34"/>
        <v>18</v>
      </c>
      <c r="CR74" s="715">
        <v>8</v>
      </c>
      <c r="CS74" s="985">
        <v>85</v>
      </c>
      <c r="CT74" s="729">
        <f t="shared" si="134"/>
        <v>19</v>
      </c>
      <c r="CU74" s="715">
        <v>11</v>
      </c>
      <c r="CV74" s="712">
        <v>85.5</v>
      </c>
      <c r="CW74" s="729">
        <f t="shared" si="35"/>
        <v>23</v>
      </c>
      <c r="CX74" s="715">
        <v>8</v>
      </c>
      <c r="CY74" s="712">
        <v>85.9</v>
      </c>
      <c r="CZ74" s="729">
        <f t="shared" si="36"/>
        <v>15</v>
      </c>
      <c r="DA74" s="716">
        <v>26.315789473684209</v>
      </c>
      <c r="DB74" s="710">
        <f t="shared" si="37"/>
        <v>61</v>
      </c>
      <c r="DC74" s="715">
        <v>19</v>
      </c>
      <c r="DD74" s="717">
        <v>73.68421052631578</v>
      </c>
      <c r="DE74" s="710">
        <f t="shared" si="38"/>
        <v>44</v>
      </c>
      <c r="DF74" s="703">
        <v>0</v>
      </c>
      <c r="DG74" s="705">
        <f t="shared" si="135"/>
        <v>37</v>
      </c>
      <c r="DH74" s="709">
        <v>0</v>
      </c>
      <c r="DI74" s="705">
        <f t="shared" si="135"/>
        <v>70</v>
      </c>
      <c r="DJ74" s="703">
        <v>0</v>
      </c>
      <c r="DK74" s="705">
        <f t="shared" si="40"/>
        <v>34</v>
      </c>
      <c r="DL74" s="718">
        <v>77.777777777777786</v>
      </c>
      <c r="DM74" s="705">
        <f t="shared" si="41"/>
        <v>24</v>
      </c>
      <c r="DN74" s="703">
        <v>0</v>
      </c>
      <c r="DO74" s="705">
        <f t="shared" si="42"/>
        <v>60</v>
      </c>
      <c r="DP74" s="702">
        <v>26</v>
      </c>
      <c r="DQ74" s="719">
        <v>80.769230769230774</v>
      </c>
      <c r="DR74" s="705">
        <f t="shared" si="122"/>
        <v>5</v>
      </c>
      <c r="DS74" s="702">
        <v>0</v>
      </c>
      <c r="DT74" s="719">
        <v>0</v>
      </c>
      <c r="DU74" s="705" t="s">
        <v>31</v>
      </c>
      <c r="DV74" s="702">
        <v>30</v>
      </c>
      <c r="DW74" s="720">
        <v>60</v>
      </c>
      <c r="DX74" s="705">
        <v>67</v>
      </c>
      <c r="DY74" s="702">
        <v>22</v>
      </c>
      <c r="DZ74" s="1145">
        <v>0.5714285714285714</v>
      </c>
      <c r="EA74" s="726">
        <v>68</v>
      </c>
      <c r="EB74" s="720">
        <v>31.818181818181817</v>
      </c>
      <c r="EC74" s="705">
        <v>5</v>
      </c>
      <c r="ED74" s="702">
        <v>26</v>
      </c>
      <c r="EE74" s="712">
        <v>0.88888888888888884</v>
      </c>
      <c r="EF74" s="729">
        <v>72</v>
      </c>
      <c r="EG74" s="720">
        <v>34.615384615384613</v>
      </c>
      <c r="EH74" s="705">
        <v>7</v>
      </c>
      <c r="EI74" s="702">
        <v>27</v>
      </c>
      <c r="EJ74" s="712">
        <v>0.5</v>
      </c>
      <c r="EK74" s="729">
        <v>73</v>
      </c>
      <c r="EL74" s="720">
        <v>25.925925925925924</v>
      </c>
      <c r="EM74" s="705">
        <v>41</v>
      </c>
      <c r="EN74" s="714">
        <v>25</v>
      </c>
      <c r="EO74" s="712">
        <v>0.5</v>
      </c>
      <c r="EP74" s="729">
        <v>61</v>
      </c>
      <c r="EQ74" s="725">
        <v>12</v>
      </c>
      <c r="ER74" s="733">
        <v>23</v>
      </c>
      <c r="ES74" s="702">
        <v>27</v>
      </c>
      <c r="ET74" s="726">
        <v>0.7857142857142857</v>
      </c>
      <c r="EU74" s="726">
        <v>39</v>
      </c>
      <c r="EV74" s="720">
        <v>25.925925925925924</v>
      </c>
      <c r="EW74" s="705">
        <v>6</v>
      </c>
      <c r="EX74" s="715">
        <v>30</v>
      </c>
      <c r="EY74" s="726">
        <v>0.5</v>
      </c>
      <c r="EZ74" s="726">
        <v>49</v>
      </c>
      <c r="FA74" s="725">
        <v>3.3333333333333335</v>
      </c>
      <c r="FB74" s="715">
        <v>62</v>
      </c>
      <c r="FC74" s="702">
        <v>28</v>
      </c>
      <c r="FD74" s="726">
        <v>0.5</v>
      </c>
      <c r="FE74" s="726">
        <v>55</v>
      </c>
      <c r="FF74" s="720">
        <v>10.714285714285714</v>
      </c>
      <c r="FG74" s="705">
        <v>20</v>
      </c>
      <c r="FH74" s="702">
        <v>22</v>
      </c>
      <c r="FI74" s="726">
        <v>2.75</v>
      </c>
      <c r="FJ74" s="726">
        <v>65</v>
      </c>
      <c r="FK74" s="720">
        <v>18.181818181818183</v>
      </c>
      <c r="FL74" s="705">
        <v>76</v>
      </c>
      <c r="FM74" s="714">
        <v>0</v>
      </c>
      <c r="FN74" s="725">
        <v>0</v>
      </c>
      <c r="FO74" s="715" t="s">
        <v>31</v>
      </c>
      <c r="FP74" s="702">
        <v>0</v>
      </c>
      <c r="FQ74" s="727">
        <v>0</v>
      </c>
      <c r="FR74" s="727" t="s">
        <v>31</v>
      </c>
      <c r="FS74" s="720">
        <v>0</v>
      </c>
      <c r="FT74" s="705" t="s">
        <v>31</v>
      </c>
      <c r="FU74" s="702">
        <v>0</v>
      </c>
      <c r="FV74" s="712">
        <v>0</v>
      </c>
      <c r="FW74" s="729" t="s">
        <v>31</v>
      </c>
      <c r="FX74" s="720">
        <v>0</v>
      </c>
      <c r="FY74" s="705" t="s">
        <v>31</v>
      </c>
      <c r="FZ74" s="702">
        <v>0</v>
      </c>
      <c r="GA74" s="712">
        <v>0</v>
      </c>
      <c r="GB74" s="729" t="s">
        <v>31</v>
      </c>
      <c r="GC74" s="720" t="s">
        <v>1700</v>
      </c>
      <c r="GD74" s="705" t="s">
        <v>31</v>
      </c>
      <c r="GE74" s="702">
        <v>0</v>
      </c>
      <c r="GF74" s="712">
        <v>0</v>
      </c>
      <c r="GG74" s="729" t="s">
        <v>31</v>
      </c>
      <c r="GH74" s="720" t="s">
        <v>1700</v>
      </c>
      <c r="GI74" s="705" t="s">
        <v>31</v>
      </c>
      <c r="GJ74" s="702">
        <v>0</v>
      </c>
      <c r="GK74" s="726">
        <v>0</v>
      </c>
      <c r="GL74" s="726" t="s">
        <v>31</v>
      </c>
      <c r="GM74" s="720" t="s">
        <v>1700</v>
      </c>
      <c r="GN74" s="705" t="s">
        <v>31</v>
      </c>
      <c r="GO74" s="702">
        <v>0</v>
      </c>
      <c r="GP74" s="726">
        <v>0</v>
      </c>
      <c r="GQ74" s="726" t="s">
        <v>31</v>
      </c>
      <c r="GR74" s="720" t="s">
        <v>1700</v>
      </c>
      <c r="GS74" s="705" t="s">
        <v>31</v>
      </c>
      <c r="GT74" s="702">
        <v>0</v>
      </c>
      <c r="GU74" s="726">
        <v>0</v>
      </c>
      <c r="GV74" s="726" t="s">
        <v>31</v>
      </c>
      <c r="GW74" s="720" t="s">
        <v>1700</v>
      </c>
      <c r="GX74" s="705" t="s">
        <v>31</v>
      </c>
      <c r="GY74" s="702">
        <v>0</v>
      </c>
      <c r="GZ74" s="726">
        <v>0</v>
      </c>
      <c r="HA74" s="726" t="s">
        <v>31</v>
      </c>
      <c r="HB74" s="720">
        <v>0</v>
      </c>
      <c r="HC74" s="705" t="s">
        <v>31</v>
      </c>
      <c r="HD74" s="709">
        <v>25.925925925925924</v>
      </c>
      <c r="HE74" s="703">
        <v>7.4074074074074066</v>
      </c>
      <c r="HF74" s="703">
        <v>62.962962962962962</v>
      </c>
      <c r="HG74" s="703">
        <v>25.925925925925924</v>
      </c>
      <c r="HH74" s="1299">
        <v>14.814814814814813</v>
      </c>
      <c r="HI74" s="1299">
        <v>22.222222222222221</v>
      </c>
      <c r="HJ74" s="1299">
        <v>59.259259259259252</v>
      </c>
      <c r="HK74" s="1299">
        <v>3.7037037037037033</v>
      </c>
      <c r="HL74" s="1299">
        <v>74.074074074074076</v>
      </c>
      <c r="HM74" s="1300">
        <v>27</v>
      </c>
      <c r="HN74" s="709">
        <v>15.789473684210526</v>
      </c>
      <c r="HO74" s="709">
        <v>0.8771929824561403</v>
      </c>
      <c r="HP74" s="709">
        <v>46.491228070175438</v>
      </c>
      <c r="HQ74" s="709">
        <v>26.315789473684209</v>
      </c>
      <c r="HR74" s="709">
        <v>5.2631578947368416</v>
      </c>
      <c r="HS74" s="709">
        <v>29.82456140350877</v>
      </c>
      <c r="HT74" s="709">
        <v>37.719298245614034</v>
      </c>
      <c r="HU74" s="709">
        <v>1.7543859649122806</v>
      </c>
      <c r="HV74" s="709">
        <v>42.982456140350877</v>
      </c>
      <c r="HW74" s="1300">
        <v>114</v>
      </c>
      <c r="HX74" s="1265" t="s">
        <v>31</v>
      </c>
      <c r="HY74" s="1266" t="s">
        <v>31</v>
      </c>
      <c r="HZ74" s="1266" t="s">
        <v>31</v>
      </c>
      <c r="IA74" s="1266" t="s">
        <v>31</v>
      </c>
      <c r="IB74" s="1266" t="s">
        <v>31</v>
      </c>
      <c r="IC74" s="1266" t="s">
        <v>31</v>
      </c>
      <c r="ID74" s="1266" t="s">
        <v>31</v>
      </c>
      <c r="IE74" s="1266" t="s">
        <v>31</v>
      </c>
      <c r="IF74" s="1267" t="s">
        <v>31</v>
      </c>
      <c r="IG74" s="1268" t="s">
        <v>31</v>
      </c>
      <c r="IH74" s="1269" t="s">
        <v>31</v>
      </c>
      <c r="II74" s="1269" t="s">
        <v>31</v>
      </c>
      <c r="IJ74" s="1269" t="s">
        <v>31</v>
      </c>
      <c r="IK74" s="1269" t="s">
        <v>31</v>
      </c>
      <c r="IL74" s="1269" t="s">
        <v>31</v>
      </c>
      <c r="IM74" s="1269" t="s">
        <v>31</v>
      </c>
      <c r="IN74" s="1269" t="s">
        <v>31</v>
      </c>
      <c r="IO74" s="1267" t="s">
        <v>31</v>
      </c>
      <c r="IP74" s="1268" t="s">
        <v>31</v>
      </c>
      <c r="IQ74" s="1269" t="s">
        <v>31</v>
      </c>
      <c r="IR74" s="1269" t="s">
        <v>31</v>
      </c>
      <c r="IS74" s="1269" t="s">
        <v>31</v>
      </c>
      <c r="IT74" s="1269" t="s">
        <v>31</v>
      </c>
      <c r="IU74" s="1269" t="s">
        <v>31</v>
      </c>
      <c r="IV74" s="1269" t="s">
        <v>31</v>
      </c>
      <c r="IW74" s="1269" t="s">
        <v>31</v>
      </c>
      <c r="IX74" s="1270" t="s">
        <v>31</v>
      </c>
      <c r="IY74" s="1268" t="s">
        <v>31</v>
      </c>
      <c r="IZ74" s="1269" t="s">
        <v>31</v>
      </c>
      <c r="JA74" s="1269" t="s">
        <v>31</v>
      </c>
      <c r="JB74" s="1269" t="s">
        <v>31</v>
      </c>
      <c r="JC74" s="1269" t="s">
        <v>31</v>
      </c>
      <c r="JD74" s="1269" t="s">
        <v>31</v>
      </c>
      <c r="JE74" s="1269" t="s">
        <v>31</v>
      </c>
      <c r="JF74" s="1269" t="s">
        <v>31</v>
      </c>
      <c r="JG74" s="1270" t="s">
        <v>31</v>
      </c>
      <c r="JH74" s="1268" t="s">
        <v>31</v>
      </c>
      <c r="JI74" s="1269" t="s">
        <v>31</v>
      </c>
      <c r="JJ74" s="1269" t="s">
        <v>31</v>
      </c>
      <c r="JK74" s="1269" t="s">
        <v>31</v>
      </c>
      <c r="JL74" s="1269" t="s">
        <v>31</v>
      </c>
      <c r="JM74" s="1269" t="s">
        <v>31</v>
      </c>
      <c r="JN74" s="1269" t="s">
        <v>31</v>
      </c>
      <c r="JO74" s="1269" t="s">
        <v>31</v>
      </c>
      <c r="JP74" s="1270" t="s">
        <v>31</v>
      </c>
      <c r="JQ74" s="1268" t="s">
        <v>31</v>
      </c>
      <c r="JR74" s="1269" t="s">
        <v>31</v>
      </c>
      <c r="JS74" s="1269" t="s">
        <v>31</v>
      </c>
      <c r="JT74" s="1269" t="s">
        <v>31</v>
      </c>
      <c r="JU74" s="1269" t="s">
        <v>31</v>
      </c>
      <c r="JV74" s="1269" t="s">
        <v>31</v>
      </c>
      <c r="JW74" s="1269" t="s">
        <v>31</v>
      </c>
      <c r="JX74" s="1269" t="s">
        <v>31</v>
      </c>
      <c r="JY74" s="1270" t="s">
        <v>31</v>
      </c>
      <c r="JZ74" s="718">
        <v>65.337423312883431</v>
      </c>
      <c r="KA74" s="705">
        <f t="shared" si="43"/>
        <v>8</v>
      </c>
      <c r="KB74" s="718">
        <v>73.91304347826086</v>
      </c>
      <c r="KC74" s="705">
        <f t="shared" si="43"/>
        <v>33</v>
      </c>
      <c r="KD74" s="725">
        <v>3.9382239382239383</v>
      </c>
      <c r="KE74" s="715">
        <f t="shared" si="44"/>
        <v>38</v>
      </c>
      <c r="KF74" s="1212">
        <v>0</v>
      </c>
      <c r="KG74" s="715">
        <f t="shared" si="44"/>
        <v>28</v>
      </c>
      <c r="KH74" s="725">
        <v>16.756756756756758</v>
      </c>
      <c r="KI74" s="715">
        <f t="shared" si="136"/>
        <v>31</v>
      </c>
      <c r="KJ74" s="725">
        <v>12.818532818532818</v>
      </c>
      <c r="KK74" s="715">
        <f t="shared" si="136"/>
        <v>28</v>
      </c>
      <c r="KL74" s="725">
        <v>5.0595238095238093</v>
      </c>
      <c r="KM74" s="715">
        <f t="shared" si="46"/>
        <v>69</v>
      </c>
      <c r="KN74" s="715">
        <v>7.2139303482587067</v>
      </c>
      <c r="KO74" s="715">
        <f t="shared" si="47"/>
        <v>72</v>
      </c>
      <c r="KP74" s="728">
        <v>60</v>
      </c>
      <c r="KQ74" s="729">
        <v>10</v>
      </c>
      <c r="KR74" s="729">
        <v>10</v>
      </c>
      <c r="KS74" s="729">
        <v>40</v>
      </c>
      <c r="KT74" s="729">
        <v>15</v>
      </c>
      <c r="KU74" s="730">
        <f t="shared" si="48"/>
        <v>135</v>
      </c>
      <c r="KV74" s="734">
        <f t="shared" si="49"/>
        <v>1</v>
      </c>
      <c r="KW74" s="728">
        <v>10</v>
      </c>
      <c r="KX74" s="729">
        <v>10</v>
      </c>
      <c r="KY74" s="706">
        <f t="shared" si="50"/>
        <v>20</v>
      </c>
      <c r="KZ74" s="705">
        <f t="shared" si="51"/>
        <v>1</v>
      </c>
      <c r="LA74" s="847" t="s">
        <v>1632</v>
      </c>
      <c r="LB74" s="846" t="s">
        <v>1632</v>
      </c>
      <c r="LC74" s="846" t="s">
        <v>1632</v>
      </c>
      <c r="LD74" s="846" t="s">
        <v>1632</v>
      </c>
      <c r="LE74" s="729">
        <v>40</v>
      </c>
      <c r="LF74" s="1023">
        <v>1</v>
      </c>
      <c r="LG74" s="847" t="s">
        <v>1632</v>
      </c>
      <c r="LH74" s="846" t="s">
        <v>1632</v>
      </c>
      <c r="LI74" s="846" t="s">
        <v>1632</v>
      </c>
      <c r="LJ74" s="846" t="s">
        <v>1632</v>
      </c>
      <c r="LK74" s="729">
        <v>40</v>
      </c>
      <c r="LL74" s="1023">
        <v>1</v>
      </c>
      <c r="LM74" s="847" t="s">
        <v>1632</v>
      </c>
      <c r="LN74" s="846" t="s">
        <v>1632</v>
      </c>
      <c r="LO74" s="846" t="s">
        <v>1632</v>
      </c>
      <c r="LP74" s="846" t="s">
        <v>1632</v>
      </c>
      <c r="LQ74" s="729">
        <v>60</v>
      </c>
      <c r="LR74" s="1023">
        <v>1</v>
      </c>
      <c r="LS74" s="847" t="s">
        <v>1632</v>
      </c>
      <c r="LT74" s="846" t="s">
        <v>1632</v>
      </c>
      <c r="LU74" s="846" t="s">
        <v>1632</v>
      </c>
      <c r="LV74" s="846" t="s">
        <v>1632</v>
      </c>
      <c r="LW74" s="729">
        <v>40</v>
      </c>
      <c r="LX74" s="1023">
        <v>1</v>
      </c>
      <c r="LY74" s="847" t="s">
        <v>1632</v>
      </c>
      <c r="LZ74" s="846" t="s">
        <v>1632</v>
      </c>
      <c r="MA74" s="846" t="s">
        <v>1632</v>
      </c>
      <c r="MB74" s="846" t="s">
        <v>1632</v>
      </c>
      <c r="MC74" s="729">
        <v>40</v>
      </c>
      <c r="MD74" s="1023">
        <v>1</v>
      </c>
      <c r="ME74" s="847" t="s">
        <v>1632</v>
      </c>
      <c r="MF74" s="846" t="s">
        <v>1632</v>
      </c>
      <c r="MG74" s="846" t="s">
        <v>1625</v>
      </c>
      <c r="MH74" s="846" t="s">
        <v>1625</v>
      </c>
      <c r="MI74" s="729">
        <v>20</v>
      </c>
      <c r="MJ74" s="1023">
        <v>33</v>
      </c>
      <c r="MK74" s="847" t="s">
        <v>1632</v>
      </c>
      <c r="ML74" s="846" t="s">
        <v>1632</v>
      </c>
      <c r="MM74" s="846" t="s">
        <v>1625</v>
      </c>
      <c r="MN74" s="729">
        <v>30</v>
      </c>
      <c r="MO74" s="1023">
        <v>4</v>
      </c>
      <c r="MP74" s="847" t="s">
        <v>1632</v>
      </c>
      <c r="MQ74" s="846" t="s">
        <v>1632</v>
      </c>
      <c r="MR74" s="846" t="s">
        <v>1632</v>
      </c>
      <c r="MS74" s="846" t="s">
        <v>1625</v>
      </c>
      <c r="MT74" s="729">
        <v>30</v>
      </c>
      <c r="MU74" s="1023">
        <v>31</v>
      </c>
      <c r="MV74" s="846" t="s">
        <v>1632</v>
      </c>
      <c r="MW74" s="846" t="s">
        <v>1632</v>
      </c>
      <c r="MX74" s="846" t="s">
        <v>1632</v>
      </c>
      <c r="MY74" s="846" t="s">
        <v>1632</v>
      </c>
      <c r="MZ74" s="729">
        <v>40</v>
      </c>
      <c r="NA74" s="1023">
        <v>1</v>
      </c>
      <c r="NB74" s="715">
        <v>118.2</v>
      </c>
      <c r="NC74" s="715">
        <f t="shared" si="3"/>
        <v>42</v>
      </c>
      <c r="ND74" s="714">
        <v>629</v>
      </c>
      <c r="NE74" s="715">
        <v>10</v>
      </c>
      <c r="NF74" s="731">
        <v>903.73563218390802</v>
      </c>
      <c r="NG74" s="715">
        <v>1</v>
      </c>
      <c r="NH74" s="715">
        <v>503</v>
      </c>
      <c r="NI74" s="715">
        <v>13</v>
      </c>
      <c r="NJ74" s="731">
        <v>722.70114942528744</v>
      </c>
      <c r="NK74" s="715">
        <v>2</v>
      </c>
      <c r="NL74" s="715">
        <v>11</v>
      </c>
      <c r="NM74" s="715">
        <v>48</v>
      </c>
      <c r="NN74" s="2946">
        <v>14.864864864864865</v>
      </c>
      <c r="NO74" s="715">
        <v>30</v>
      </c>
      <c r="NP74" s="715">
        <v>696</v>
      </c>
      <c r="NQ74" s="3206">
        <v>0</v>
      </c>
      <c r="NR74" s="3349">
        <v>0</v>
      </c>
      <c r="NS74" s="3206">
        <v>44</v>
      </c>
      <c r="NT74" s="3206">
        <v>0</v>
      </c>
      <c r="NU74" s="3207">
        <v>0</v>
      </c>
      <c r="NV74" s="3206">
        <v>44</v>
      </c>
      <c r="NW74" s="3206">
        <v>0</v>
      </c>
      <c r="NX74" s="3207">
        <v>0</v>
      </c>
      <c r="NY74" s="3206">
        <v>61</v>
      </c>
      <c r="NZ74" s="3206">
        <v>0</v>
      </c>
      <c r="OA74" s="3208">
        <v>0</v>
      </c>
      <c r="OB74" s="3206">
        <v>61</v>
      </c>
      <c r="OC74" s="714">
        <v>640</v>
      </c>
      <c r="OD74" s="2946">
        <v>919.54022988505744</v>
      </c>
      <c r="OE74" s="733">
        <v>1</v>
      </c>
      <c r="OF74" s="714" t="s">
        <v>31</v>
      </c>
      <c r="OG74" s="731" t="s">
        <v>31</v>
      </c>
      <c r="OH74" s="733" t="str">
        <f t="shared" si="52"/>
        <v>-</v>
      </c>
      <c r="OI74" s="981">
        <v>25.845737483085252</v>
      </c>
      <c r="OJ74" s="733">
        <f t="shared" si="126"/>
        <v>68</v>
      </c>
      <c r="OK74" s="1355" t="s">
        <v>3048</v>
      </c>
      <c r="OL74" s="1355" t="s">
        <v>3046</v>
      </c>
      <c r="OM74" s="1355">
        <v>30</v>
      </c>
      <c r="ON74" s="3559">
        <v>39.473684210526315</v>
      </c>
      <c r="OO74" s="1355">
        <v>12</v>
      </c>
      <c r="OP74" s="977"/>
      <c r="OQ74" s="712">
        <v>9.4</v>
      </c>
      <c r="OR74" s="712">
        <v>8.1</v>
      </c>
      <c r="OS74" s="712">
        <v>20.7</v>
      </c>
      <c r="OT74" s="712">
        <v>21.739130434782609</v>
      </c>
      <c r="OU74" s="712">
        <v>13.793103448275861</v>
      </c>
      <c r="OV74" s="712">
        <v>15.151515151515152</v>
      </c>
      <c r="OW74" s="699">
        <f t="shared" si="53"/>
        <v>17</v>
      </c>
      <c r="OX74" s="712">
        <v>14.813958172428938</v>
      </c>
      <c r="OY74" s="699">
        <f t="shared" si="53"/>
        <v>19</v>
      </c>
      <c r="OZ74" s="712">
        <v>6.3</v>
      </c>
      <c r="PA74" s="712">
        <v>0</v>
      </c>
      <c r="PB74" s="712">
        <v>3.4</v>
      </c>
      <c r="PC74" s="712">
        <v>4.3478260869565215</v>
      </c>
      <c r="PD74" s="712">
        <v>3.4482758620689653</v>
      </c>
      <c r="PE74" s="712">
        <v>9.0909090909090917</v>
      </c>
      <c r="PF74" s="699">
        <f t="shared" si="54"/>
        <v>52</v>
      </c>
      <c r="PG74" s="712">
        <v>4.4311685066557631</v>
      </c>
      <c r="PH74" s="699">
        <f t="shared" si="55"/>
        <v>62</v>
      </c>
      <c r="PI74" s="712">
        <v>24.242424242424242</v>
      </c>
      <c r="PJ74" s="699">
        <f t="shared" si="56"/>
        <v>44</v>
      </c>
      <c r="PK74" s="985">
        <v>19.245126679084702</v>
      </c>
      <c r="PL74" s="699">
        <f t="shared" si="56"/>
        <v>60</v>
      </c>
      <c r="PM74" s="985">
        <v>0</v>
      </c>
      <c r="PN74" s="985">
        <v>0</v>
      </c>
      <c r="PO74" s="699">
        <f t="shared" si="57"/>
        <v>37</v>
      </c>
      <c r="PP74" s="712">
        <v>0</v>
      </c>
      <c r="PQ74" s="985">
        <v>0</v>
      </c>
      <c r="PR74" s="699">
        <f t="shared" si="58"/>
        <v>24</v>
      </c>
      <c r="PS74" s="982">
        <v>36</v>
      </c>
      <c r="PT74" s="725">
        <v>41.666666666666671</v>
      </c>
      <c r="PU74" s="699">
        <v>54</v>
      </c>
      <c r="PV74" s="699">
        <v>49</v>
      </c>
      <c r="PW74" s="725">
        <v>57.142857142857139</v>
      </c>
      <c r="PX74" s="699">
        <v>64</v>
      </c>
      <c r="PY74" s="715">
        <v>29</v>
      </c>
      <c r="PZ74" s="725">
        <v>86.206896551724128</v>
      </c>
      <c r="QA74" s="699">
        <v>6</v>
      </c>
      <c r="QB74" s="982">
        <v>34</v>
      </c>
      <c r="QC74" s="715">
        <v>38.235294117647065</v>
      </c>
      <c r="QD74" s="699">
        <v>61</v>
      </c>
      <c r="QE74" s="716">
        <v>0</v>
      </c>
      <c r="QF74" s="3644">
        <v>0</v>
      </c>
      <c r="QG74" s="699">
        <v>23</v>
      </c>
      <c r="QH74" s="1363" t="s">
        <v>1627</v>
      </c>
      <c r="QI74" s="712">
        <v>83.82352941176471</v>
      </c>
      <c r="QJ74" s="712">
        <v>67.910447761194021</v>
      </c>
      <c r="QK74" s="699">
        <f t="shared" si="59"/>
        <v>72</v>
      </c>
      <c r="QL74" s="715">
        <v>134</v>
      </c>
      <c r="QM74" s="709">
        <v>29.310344827586203</v>
      </c>
      <c r="QN74" s="703">
        <v>43.835616438356162</v>
      </c>
      <c r="QO74" s="978">
        <v>67</v>
      </c>
      <c r="QP74" s="705">
        <v>73</v>
      </c>
      <c r="QQ74" s="3553">
        <v>94.73684210526315</v>
      </c>
      <c r="QR74" s="709">
        <v>406</v>
      </c>
      <c r="QS74" s="978">
        <f t="shared" si="60"/>
        <v>14</v>
      </c>
      <c r="QT74" s="703">
        <v>1450.1</v>
      </c>
      <c r="QU74" s="978">
        <f t="shared" si="61"/>
        <v>9</v>
      </c>
      <c r="QV74" s="703">
        <v>0</v>
      </c>
      <c r="QW74" s="978">
        <f t="shared" si="62"/>
        <v>31</v>
      </c>
      <c r="QX74" s="703">
        <v>0</v>
      </c>
      <c r="QY74" s="979">
        <f t="shared" si="63"/>
        <v>12</v>
      </c>
      <c r="QZ74" s="712">
        <v>23.4</v>
      </c>
      <c r="RA74" s="699">
        <v>2</v>
      </c>
      <c r="RB74" s="712">
        <v>0</v>
      </c>
      <c r="RC74" s="699">
        <v>69</v>
      </c>
      <c r="RD74" s="712">
        <v>0</v>
      </c>
      <c r="RE74" s="699">
        <v>24</v>
      </c>
      <c r="RF74" s="712">
        <v>0</v>
      </c>
      <c r="RG74" s="699">
        <v>32</v>
      </c>
      <c r="RH74" s="699">
        <v>0</v>
      </c>
      <c r="RI74" s="978">
        <f t="shared" si="64"/>
        <v>62</v>
      </c>
      <c r="RJ74" s="712">
        <v>0</v>
      </c>
      <c r="RK74" s="978">
        <f t="shared" si="64"/>
        <v>63</v>
      </c>
      <c r="RL74" s="712">
        <v>0</v>
      </c>
      <c r="RM74" s="978">
        <f t="shared" si="64"/>
        <v>46</v>
      </c>
      <c r="RN74" s="712">
        <v>0</v>
      </c>
      <c r="RO74" s="978">
        <f t="shared" si="64"/>
        <v>47</v>
      </c>
      <c r="RP74" s="712">
        <v>0</v>
      </c>
      <c r="RQ74" s="978">
        <f t="shared" si="65"/>
        <v>2</v>
      </c>
      <c r="RR74" s="712">
        <v>0</v>
      </c>
      <c r="RS74" s="978">
        <f t="shared" si="65"/>
        <v>1</v>
      </c>
      <c r="RT74" s="712">
        <v>0</v>
      </c>
      <c r="RU74" s="978">
        <f t="shared" si="65"/>
        <v>38</v>
      </c>
      <c r="RV74" s="712">
        <f t="shared" si="66"/>
        <v>0</v>
      </c>
      <c r="RW74" s="978">
        <f t="shared" si="67"/>
        <v>39</v>
      </c>
      <c r="RX74" s="712">
        <v>5</v>
      </c>
      <c r="RY74" s="712" t="s">
        <v>1632</v>
      </c>
      <c r="RZ74" s="712">
        <v>5</v>
      </c>
      <c r="SA74" s="712" t="s">
        <v>1632</v>
      </c>
      <c r="SB74" s="712">
        <v>5</v>
      </c>
      <c r="SC74" s="712" t="s">
        <v>1632</v>
      </c>
      <c r="SD74" s="712">
        <v>5</v>
      </c>
      <c r="SE74" s="712" t="s">
        <v>1632</v>
      </c>
      <c r="SF74" s="712">
        <v>5</v>
      </c>
      <c r="SG74" s="712" t="s">
        <v>1632</v>
      </c>
      <c r="SH74" s="712">
        <v>25</v>
      </c>
      <c r="SI74" s="699">
        <f t="shared" si="68"/>
        <v>1</v>
      </c>
      <c r="SJ74" s="712">
        <v>5</v>
      </c>
      <c r="SK74" s="712" t="s">
        <v>1632</v>
      </c>
      <c r="SL74" s="712">
        <v>5</v>
      </c>
      <c r="SM74" s="712" t="s">
        <v>1632</v>
      </c>
      <c r="SN74" s="712">
        <v>5</v>
      </c>
      <c r="SO74" s="712" t="s">
        <v>1632</v>
      </c>
      <c r="SP74" s="712">
        <v>5</v>
      </c>
      <c r="SQ74" s="712" t="s">
        <v>1632</v>
      </c>
      <c r="SR74" s="712">
        <v>20</v>
      </c>
      <c r="SS74" s="699">
        <f t="shared" si="69"/>
        <v>1</v>
      </c>
      <c r="ST74" s="712">
        <v>5</v>
      </c>
      <c r="SU74" s="712" t="s">
        <v>1632</v>
      </c>
      <c r="SV74" s="712">
        <v>5</v>
      </c>
      <c r="SW74" s="712" t="s">
        <v>1632</v>
      </c>
      <c r="SX74" s="712">
        <v>5</v>
      </c>
      <c r="SY74" s="712" t="s">
        <v>1632</v>
      </c>
      <c r="SZ74" s="712">
        <v>15</v>
      </c>
      <c r="TA74" s="699">
        <f t="shared" si="70"/>
        <v>1</v>
      </c>
      <c r="TB74" s="699">
        <v>10</v>
      </c>
      <c r="TC74" s="699" t="s">
        <v>1632</v>
      </c>
      <c r="TD74" s="699">
        <v>10</v>
      </c>
      <c r="TE74" s="699" t="s">
        <v>1632</v>
      </c>
      <c r="TF74" s="699">
        <v>10</v>
      </c>
      <c r="TG74" s="699" t="s">
        <v>1632</v>
      </c>
      <c r="TH74" s="699">
        <v>10</v>
      </c>
      <c r="TI74" s="699" t="s">
        <v>1632</v>
      </c>
      <c r="TJ74" s="699">
        <v>40</v>
      </c>
      <c r="TK74" s="699">
        <f t="shared" si="71"/>
        <v>1</v>
      </c>
      <c r="TL74" s="989">
        <v>10</v>
      </c>
      <c r="TM74" s="989">
        <v>10</v>
      </c>
      <c r="TN74" s="989">
        <v>10</v>
      </c>
      <c r="TO74" s="989">
        <v>10</v>
      </c>
      <c r="TP74" s="989">
        <v>40</v>
      </c>
      <c r="TQ74" s="699">
        <f t="shared" si="72"/>
        <v>1</v>
      </c>
      <c r="TR74" s="712" t="s">
        <v>1632</v>
      </c>
      <c r="TS74" s="712" t="s">
        <v>1632</v>
      </c>
      <c r="TT74" s="712" t="s">
        <v>1632</v>
      </c>
      <c r="TU74" s="712" t="s">
        <v>1632</v>
      </c>
      <c r="TV74" s="712">
        <v>5</v>
      </c>
      <c r="TW74" s="712">
        <v>5</v>
      </c>
      <c r="TX74" s="712">
        <v>5</v>
      </c>
      <c r="TY74" s="712">
        <v>5</v>
      </c>
      <c r="TZ74" s="712">
        <v>20</v>
      </c>
      <c r="UA74" s="699">
        <f t="shared" si="73"/>
        <v>1</v>
      </c>
      <c r="UB74" s="712">
        <v>10</v>
      </c>
      <c r="UC74" s="712">
        <v>10</v>
      </c>
      <c r="UD74" s="712">
        <v>10</v>
      </c>
      <c r="UE74" s="712">
        <v>10</v>
      </c>
      <c r="UF74" s="712">
        <v>40</v>
      </c>
      <c r="UG74" s="699">
        <f t="shared" si="74"/>
        <v>1</v>
      </c>
      <c r="UH74" s="715">
        <v>0</v>
      </c>
      <c r="UI74" s="712">
        <v>0</v>
      </c>
      <c r="UJ74" s="699">
        <v>25</v>
      </c>
      <c r="UK74" s="715">
        <v>0</v>
      </c>
      <c r="UL74" s="712">
        <v>0</v>
      </c>
      <c r="UM74" s="699">
        <v>54</v>
      </c>
      <c r="UN74" s="715">
        <v>0</v>
      </c>
      <c r="UO74" s="712">
        <v>0</v>
      </c>
      <c r="UP74" s="699">
        <v>43</v>
      </c>
      <c r="UQ74" s="715">
        <v>0</v>
      </c>
      <c r="UR74" s="712">
        <v>0</v>
      </c>
      <c r="US74" s="699">
        <v>43</v>
      </c>
      <c r="UT74" s="712">
        <v>58</v>
      </c>
      <c r="UU74" s="699">
        <v>15</v>
      </c>
      <c r="UV74" s="712">
        <v>58</v>
      </c>
      <c r="UW74" s="699">
        <v>12</v>
      </c>
      <c r="UX74" s="1099">
        <v>0</v>
      </c>
      <c r="UY74" s="699">
        <v>42</v>
      </c>
      <c r="UZ74" s="989">
        <v>0.26200000000000001</v>
      </c>
      <c r="VA74" s="989">
        <v>7</v>
      </c>
      <c r="VB74" s="989">
        <v>0</v>
      </c>
      <c r="VC74" s="989">
        <v>66</v>
      </c>
      <c r="VD74" s="989">
        <v>0</v>
      </c>
      <c r="VE74" s="989">
        <v>51</v>
      </c>
      <c r="VF74" s="989">
        <v>9.1999999999999998E-2</v>
      </c>
      <c r="VG74" s="989">
        <v>2</v>
      </c>
      <c r="VH74" s="989">
        <v>0</v>
      </c>
      <c r="VI74" s="989">
        <v>44</v>
      </c>
      <c r="VJ74" s="989">
        <v>0</v>
      </c>
      <c r="VK74" s="989">
        <v>44</v>
      </c>
      <c r="VL74" s="989">
        <v>0</v>
      </c>
      <c r="VM74" s="989">
        <v>7</v>
      </c>
      <c r="VN74" s="989">
        <v>0</v>
      </c>
      <c r="VO74" s="989">
        <v>7</v>
      </c>
      <c r="VP74" s="989">
        <v>1</v>
      </c>
      <c r="VQ74" s="989">
        <v>54.884742041712407</v>
      </c>
      <c r="VR74" s="989">
        <v>53</v>
      </c>
      <c r="VS74" s="989">
        <v>1</v>
      </c>
      <c r="VT74" s="989">
        <v>54.884742041712407</v>
      </c>
      <c r="VU74" s="989">
        <v>32</v>
      </c>
      <c r="VV74" s="989">
        <v>0</v>
      </c>
      <c r="VW74" s="989">
        <v>0</v>
      </c>
      <c r="VX74" s="989">
        <v>65</v>
      </c>
      <c r="VY74" s="989">
        <v>4</v>
      </c>
      <c r="VZ74" s="989">
        <v>219.53896816684963</v>
      </c>
      <c r="WA74" s="989">
        <v>4</v>
      </c>
      <c r="WB74" s="989">
        <v>3</v>
      </c>
      <c r="WC74" s="989">
        <v>164.6542261251372</v>
      </c>
      <c r="WD74" s="989">
        <v>67</v>
      </c>
      <c r="WE74" s="989">
        <v>2</v>
      </c>
      <c r="WF74" s="989">
        <v>109.76948408342481</v>
      </c>
      <c r="WG74" s="989">
        <v>61</v>
      </c>
      <c r="WH74" s="989">
        <v>0</v>
      </c>
      <c r="WI74" s="989">
        <v>51</v>
      </c>
      <c r="WJ74" s="989">
        <v>0</v>
      </c>
      <c r="WK74" s="989">
        <v>10</v>
      </c>
      <c r="WL74" s="989">
        <v>0</v>
      </c>
      <c r="WM74" s="989">
        <v>2</v>
      </c>
      <c r="WN74" s="989">
        <v>0</v>
      </c>
      <c r="WO74" s="989">
        <v>51</v>
      </c>
      <c r="WP74" s="989">
        <v>0</v>
      </c>
      <c r="WQ74" s="989">
        <v>19</v>
      </c>
      <c r="WR74" s="989">
        <v>0</v>
      </c>
      <c r="WS74" s="989">
        <v>31</v>
      </c>
      <c r="WT74" s="989">
        <v>0</v>
      </c>
      <c r="WU74" s="989">
        <v>25</v>
      </c>
      <c r="WV74" s="989">
        <v>0</v>
      </c>
      <c r="WW74" s="989">
        <v>12</v>
      </c>
      <c r="WX74" s="989">
        <v>0</v>
      </c>
      <c r="WY74" s="989">
        <v>41</v>
      </c>
      <c r="WZ74" s="712">
        <v>261.44</v>
      </c>
      <c r="XA74" s="699">
        <v>41</v>
      </c>
      <c r="XB74" s="712">
        <v>849.67</v>
      </c>
      <c r="XC74" s="712">
        <v>15</v>
      </c>
      <c r="XD74" s="712">
        <v>0</v>
      </c>
      <c r="XE74" s="699">
        <v>43</v>
      </c>
      <c r="XF74" s="712">
        <v>0</v>
      </c>
      <c r="XG74" s="712">
        <v>23</v>
      </c>
      <c r="XH74" s="712">
        <v>0</v>
      </c>
      <c r="XI74" s="699">
        <v>28</v>
      </c>
      <c r="XJ74" s="712">
        <v>392.16</v>
      </c>
      <c r="XK74" s="699">
        <v>2</v>
      </c>
      <c r="XL74" s="712">
        <v>0</v>
      </c>
      <c r="XM74" s="699">
        <v>63</v>
      </c>
      <c r="XO74" s="714"/>
      <c r="XP74" s="725"/>
      <c r="XQ74" s="715"/>
      <c r="XR74" s="714"/>
      <c r="XS74" s="725"/>
      <c r="XT74" s="715"/>
      <c r="XU74" s="715"/>
      <c r="XV74" s="712"/>
      <c r="XW74" s="715"/>
      <c r="XX74" s="1169">
        <v>32</v>
      </c>
      <c r="XY74" s="1174">
        <v>12.5</v>
      </c>
      <c r="XZ74" s="1168">
        <f t="shared" si="75"/>
        <v>1</v>
      </c>
      <c r="YA74" s="715">
        <v>47</v>
      </c>
      <c r="YB74" s="725">
        <v>29.787234042553191</v>
      </c>
      <c r="YC74" s="715">
        <f t="shared" si="76"/>
        <v>4</v>
      </c>
      <c r="YD74" s="714">
        <v>261</v>
      </c>
      <c r="YE74" s="725">
        <v>5.8823529411764701</v>
      </c>
      <c r="YF74" s="715">
        <f t="shared" si="77"/>
        <v>19</v>
      </c>
      <c r="YG74" s="699">
        <v>50</v>
      </c>
      <c r="YH74" s="1099">
        <v>12</v>
      </c>
      <c r="YI74" s="715">
        <f t="shared" si="78"/>
        <v>73</v>
      </c>
      <c r="YJ74" s="714">
        <v>261</v>
      </c>
      <c r="YK74" s="712">
        <v>23.52941176470588</v>
      </c>
      <c r="YL74" s="715">
        <f t="shared" si="79"/>
        <v>45</v>
      </c>
      <c r="YM74" s="699">
        <v>50</v>
      </c>
      <c r="YN74" s="712">
        <v>10</v>
      </c>
      <c r="YO74" s="715">
        <f t="shared" si="80"/>
        <v>2</v>
      </c>
      <c r="YP74" s="1178">
        <v>0</v>
      </c>
      <c r="YQ74" s="1099">
        <v>0</v>
      </c>
      <c r="YR74" s="1099">
        <v>0</v>
      </c>
      <c r="YS74" s="1099">
        <v>0</v>
      </c>
      <c r="YT74" s="1099">
        <v>33.333333333333329</v>
      </c>
      <c r="YU74" s="1099">
        <v>0</v>
      </c>
      <c r="YV74" s="1099">
        <v>0</v>
      </c>
      <c r="YW74" s="1099">
        <v>0</v>
      </c>
      <c r="YX74" s="1099">
        <v>66.666666666666657</v>
      </c>
      <c r="YY74" s="1099">
        <v>0</v>
      </c>
      <c r="YZ74" s="1099">
        <v>0</v>
      </c>
      <c r="ZA74" s="1188">
        <v>3</v>
      </c>
      <c r="ZB74" s="985">
        <v>61.53846153846154</v>
      </c>
      <c r="ZC74" s="985">
        <v>0</v>
      </c>
      <c r="ZD74" s="985">
        <v>30.76923076923077</v>
      </c>
      <c r="ZE74" s="985">
        <v>7.6923076923076925</v>
      </c>
      <c r="ZF74" s="985">
        <v>7.6923076923076925</v>
      </c>
      <c r="ZG74" s="985">
        <v>15.384615384615385</v>
      </c>
      <c r="ZH74" s="985">
        <v>23.076923076923077</v>
      </c>
      <c r="ZI74" s="985">
        <v>23.076923076923077</v>
      </c>
      <c r="ZJ74" s="985">
        <v>15.384615384615385</v>
      </c>
      <c r="ZK74" s="985">
        <v>0</v>
      </c>
      <c r="ZL74" s="985">
        <v>7.6923076923076925</v>
      </c>
      <c r="ZM74" s="699">
        <v>13</v>
      </c>
      <c r="ZN74" s="714" t="s">
        <v>1650</v>
      </c>
      <c r="ZO74" s="715" t="s">
        <v>1634</v>
      </c>
      <c r="ZP74" s="715" t="s">
        <v>1633</v>
      </c>
      <c r="ZQ74" s="715" t="s">
        <v>1650</v>
      </c>
      <c r="ZR74" s="715" t="s">
        <v>1650</v>
      </c>
      <c r="ZS74" s="715" t="s">
        <v>1650</v>
      </c>
      <c r="ZT74" s="715">
        <v>2</v>
      </c>
      <c r="ZU74" s="715">
        <v>1</v>
      </c>
      <c r="ZV74" s="715">
        <v>-1</v>
      </c>
      <c r="ZW74" s="715">
        <v>2</v>
      </c>
      <c r="ZX74" s="715">
        <v>2</v>
      </c>
      <c r="ZY74" s="715">
        <v>2</v>
      </c>
      <c r="ZZ74" s="715">
        <f t="shared" si="81"/>
        <v>8</v>
      </c>
      <c r="AAA74" s="715">
        <f t="shared" si="82"/>
        <v>9</v>
      </c>
      <c r="AAB74" s="716" t="s">
        <v>31</v>
      </c>
      <c r="AAC74" s="712" t="s">
        <v>31</v>
      </c>
      <c r="AAD74" s="712" t="s">
        <v>1635</v>
      </c>
      <c r="AAE74" s="712" t="s">
        <v>31</v>
      </c>
      <c r="AAF74" s="712" t="s">
        <v>31</v>
      </c>
      <c r="AAG74" s="712" t="s">
        <v>31</v>
      </c>
      <c r="AAH74" s="714">
        <v>1</v>
      </c>
      <c r="AAI74" s="715">
        <v>1</v>
      </c>
      <c r="AAJ74" s="715">
        <v>1</v>
      </c>
      <c r="AAK74" s="715">
        <v>5</v>
      </c>
      <c r="AAL74" s="715">
        <v>1</v>
      </c>
      <c r="AAM74" s="733">
        <v>1</v>
      </c>
      <c r="AAN74" s="2996">
        <v>1.3755158184319121</v>
      </c>
      <c r="AAO74" s="2954">
        <f t="shared" si="83"/>
        <v>16</v>
      </c>
      <c r="AAP74" s="2995">
        <v>1.3755158184319121</v>
      </c>
      <c r="AAQ74" s="2954">
        <f t="shared" si="84"/>
        <v>14</v>
      </c>
      <c r="AAR74" s="2995">
        <v>1.3755158184319121</v>
      </c>
      <c r="AAS74" s="2954">
        <f t="shared" si="85"/>
        <v>6</v>
      </c>
      <c r="AAT74" s="2995">
        <v>6.8775790921595599</v>
      </c>
      <c r="AAU74" s="2954">
        <f t="shared" si="86"/>
        <v>4</v>
      </c>
      <c r="AAV74" s="2995">
        <v>1.3755158184319121</v>
      </c>
      <c r="AAW74" s="2954">
        <f t="shared" si="87"/>
        <v>16</v>
      </c>
      <c r="AAX74" s="2995">
        <v>1.3755158184319121</v>
      </c>
      <c r="AAY74" s="2954">
        <f t="shared" si="88"/>
        <v>17</v>
      </c>
      <c r="AAZ74" s="982">
        <v>1</v>
      </c>
      <c r="ABA74" s="699">
        <v>0</v>
      </c>
      <c r="ABB74" s="699">
        <v>1</v>
      </c>
      <c r="ABC74" s="2988">
        <v>1.3755158184319121</v>
      </c>
      <c r="ABD74" s="2954">
        <f t="shared" si="89"/>
        <v>11</v>
      </c>
      <c r="ABE74" s="2955">
        <v>0</v>
      </c>
      <c r="ABF74" s="2954">
        <f t="shared" si="89"/>
        <v>28</v>
      </c>
      <c r="ABG74" s="2955">
        <v>1.3755158184319121</v>
      </c>
      <c r="ABH74" s="2993">
        <f t="shared" si="89"/>
        <v>3</v>
      </c>
      <c r="ABI74" s="982">
        <v>1</v>
      </c>
      <c r="ABJ74" s="731">
        <v>1.4347202295552368</v>
      </c>
      <c r="ABK74" s="715">
        <f t="shared" si="90"/>
        <v>6</v>
      </c>
      <c r="ABL74" s="716" t="s">
        <v>106</v>
      </c>
      <c r="ABM74" s="712" t="s">
        <v>106</v>
      </c>
      <c r="ABN74" s="715">
        <v>3</v>
      </c>
      <c r="ABO74" s="715">
        <v>3</v>
      </c>
      <c r="ABP74" s="715">
        <f t="shared" si="91"/>
        <v>6</v>
      </c>
      <c r="ABQ74" s="715">
        <f t="shared" si="92"/>
        <v>1</v>
      </c>
      <c r="ABR74" s="1201" t="s">
        <v>1632</v>
      </c>
      <c r="ABS74" s="1202" t="s">
        <v>1632</v>
      </c>
      <c r="ABT74" s="1202" t="s">
        <v>1625</v>
      </c>
      <c r="ABU74" s="1202" t="s">
        <v>1625</v>
      </c>
      <c r="ABV74" s="725">
        <v>5</v>
      </c>
      <c r="ABW74" s="725">
        <v>5</v>
      </c>
      <c r="ABX74" s="725">
        <v>0</v>
      </c>
      <c r="ABY74" s="725">
        <v>0</v>
      </c>
      <c r="ABZ74" s="715">
        <f t="shared" si="93"/>
        <v>10</v>
      </c>
      <c r="ACA74" s="715">
        <f t="shared" si="94"/>
        <v>36</v>
      </c>
      <c r="ACB74" s="983" t="s">
        <v>1632</v>
      </c>
      <c r="ACC74" s="725" t="s">
        <v>1632</v>
      </c>
      <c r="ACD74" s="725" t="s">
        <v>1632</v>
      </c>
      <c r="ACE74" s="725" t="s">
        <v>1632</v>
      </c>
      <c r="ACF74" s="725">
        <v>5</v>
      </c>
      <c r="ACG74" s="725">
        <v>5</v>
      </c>
      <c r="ACH74" s="725">
        <v>5</v>
      </c>
      <c r="ACI74" s="725">
        <v>5</v>
      </c>
      <c r="ACJ74" s="715">
        <f t="shared" si="95"/>
        <v>20</v>
      </c>
      <c r="ACK74" s="715">
        <f t="shared" si="96"/>
        <v>1</v>
      </c>
      <c r="ACL74" s="982">
        <v>3</v>
      </c>
      <c r="ACM74" s="715">
        <v>157</v>
      </c>
      <c r="ACN74" s="1089">
        <v>9.2810000000000006</v>
      </c>
      <c r="ACO74" s="715">
        <v>52</v>
      </c>
      <c r="ACP74" s="1089">
        <v>4.5</v>
      </c>
      <c r="ACQ74" s="715">
        <v>56</v>
      </c>
      <c r="ACR74" s="982">
        <v>63.805</v>
      </c>
      <c r="ACS74" s="1090">
        <v>22</v>
      </c>
      <c r="ACT74" s="983" t="s">
        <v>1625</v>
      </c>
      <c r="ACU74" s="725" t="s">
        <v>1625</v>
      </c>
      <c r="ACV74" s="725" t="s">
        <v>1625</v>
      </c>
      <c r="ACW74" s="725" t="s">
        <v>1625</v>
      </c>
      <c r="ACX74" s="725">
        <v>0</v>
      </c>
      <c r="ACY74" s="725">
        <v>0</v>
      </c>
      <c r="ACZ74" s="725">
        <v>0</v>
      </c>
      <c r="ADA74" s="725">
        <v>0</v>
      </c>
      <c r="ADB74" s="715">
        <f t="shared" si="97"/>
        <v>0</v>
      </c>
      <c r="ADC74" s="715">
        <f t="shared" si="98"/>
        <v>28</v>
      </c>
      <c r="ADD74" s="984" t="s">
        <v>1632</v>
      </c>
      <c r="ADE74" s="985" t="s">
        <v>1632</v>
      </c>
      <c r="ADF74" s="985" t="s">
        <v>1632</v>
      </c>
      <c r="ADG74" s="985" t="s">
        <v>1632</v>
      </c>
      <c r="ADH74" s="985">
        <v>5</v>
      </c>
      <c r="ADI74" s="985">
        <v>5</v>
      </c>
      <c r="ADJ74" s="985">
        <v>5</v>
      </c>
      <c r="ADK74" s="985">
        <v>5</v>
      </c>
      <c r="ADL74" s="715">
        <f t="shared" si="99"/>
        <v>20</v>
      </c>
      <c r="ADM74" s="715">
        <f t="shared" si="100"/>
        <v>1</v>
      </c>
      <c r="ADN74" s="1169">
        <v>0</v>
      </c>
      <c r="ADO74" s="1168">
        <v>0</v>
      </c>
      <c r="ADP74" s="1168">
        <v>0</v>
      </c>
      <c r="ADQ74" s="989">
        <v>0</v>
      </c>
      <c r="ADR74" s="989">
        <v>0</v>
      </c>
      <c r="ADS74" s="989">
        <v>0</v>
      </c>
      <c r="ADT74" s="989">
        <v>38</v>
      </c>
      <c r="ADU74" s="989">
        <v>2</v>
      </c>
      <c r="ADV74" s="989">
        <v>180</v>
      </c>
      <c r="ADW74" s="989">
        <v>1440</v>
      </c>
      <c r="ADX74" s="989">
        <v>90</v>
      </c>
      <c r="ADY74" s="989">
        <v>720</v>
      </c>
      <c r="ADZ74" s="989">
        <v>2068.9655172413795</v>
      </c>
      <c r="AEA74" s="989">
        <v>3</v>
      </c>
      <c r="AEB74" s="989">
        <v>2</v>
      </c>
      <c r="AEC74" s="989">
        <v>180</v>
      </c>
      <c r="AED74" s="989">
        <v>1440</v>
      </c>
      <c r="AEE74" s="989">
        <v>90</v>
      </c>
      <c r="AEF74" s="989">
        <v>720</v>
      </c>
      <c r="AEG74" s="989">
        <v>2068.9655172413795</v>
      </c>
      <c r="AEH74" s="729">
        <v>5</v>
      </c>
      <c r="AEI74" s="987"/>
      <c r="AEM74" s="715">
        <v>112</v>
      </c>
      <c r="AEN74" s="715">
        <v>68</v>
      </c>
      <c r="AEO74" s="989">
        <v>15</v>
      </c>
      <c r="AEP74" s="1099">
        <v>22.058823529411764</v>
      </c>
      <c r="AEQ74" s="989">
        <v>76</v>
      </c>
      <c r="AER74" s="989">
        <v>2</v>
      </c>
      <c r="AES74" s="989">
        <v>13.333333333333334</v>
      </c>
      <c r="AET74" s="1099">
        <v>4.5</v>
      </c>
      <c r="AEU74" s="989">
        <v>3</v>
      </c>
      <c r="AEV74" s="989">
        <v>0</v>
      </c>
      <c r="AEW74" s="989">
        <v>15</v>
      </c>
      <c r="AEX74" s="989">
        <v>0</v>
      </c>
      <c r="AEY74" s="989">
        <v>63</v>
      </c>
      <c r="AEZ74" s="1667">
        <v>68</v>
      </c>
      <c r="AFA74" s="1668">
        <v>2.6323529411764706</v>
      </c>
      <c r="AFB74" s="1667">
        <f t="shared" si="101"/>
        <v>3</v>
      </c>
      <c r="AFC74" s="1168">
        <v>6</v>
      </c>
      <c r="AFD74" s="1099">
        <v>50</v>
      </c>
      <c r="AFE74" s="989">
        <f t="shared" si="102"/>
        <v>77</v>
      </c>
      <c r="AFF74" s="715">
        <v>9</v>
      </c>
      <c r="AFG74" s="985">
        <v>22.222222222222221</v>
      </c>
      <c r="AFH74" s="699">
        <f t="shared" si="103"/>
        <v>49</v>
      </c>
      <c r="AFI74" s="989">
        <v>212</v>
      </c>
      <c r="AFJ74" s="715">
        <v>45</v>
      </c>
      <c r="AFK74" s="985">
        <v>21.226415094339622</v>
      </c>
      <c r="AFL74" s="699">
        <f t="shared" si="104"/>
        <v>43</v>
      </c>
      <c r="AFM74" s="707">
        <v>56</v>
      </c>
      <c r="AFN74" s="990">
        <v>0</v>
      </c>
      <c r="AFO74" s="719">
        <v>0</v>
      </c>
      <c r="AFP74" s="979">
        <f t="shared" si="105"/>
        <v>37</v>
      </c>
      <c r="AFQ74" s="715">
        <v>66</v>
      </c>
      <c r="AFR74" s="699">
        <f t="shared" si="105"/>
        <v>17</v>
      </c>
      <c r="AFS74" s="715" t="s">
        <v>31</v>
      </c>
      <c r="AFT74" s="715" t="s">
        <v>31</v>
      </c>
      <c r="AFU74" s="985" t="s">
        <v>31</v>
      </c>
      <c r="AFV74" s="699" t="str">
        <f t="shared" si="106"/>
        <v>-</v>
      </c>
      <c r="AFW74" s="715" t="s">
        <v>31</v>
      </c>
      <c r="AFX74" s="715" t="s">
        <v>31</v>
      </c>
      <c r="AFY74" s="712" t="s">
        <v>31</v>
      </c>
      <c r="AFZ74" s="699" t="str">
        <f t="shared" si="107"/>
        <v>-</v>
      </c>
      <c r="AGA74" s="712">
        <v>26.666666666666668</v>
      </c>
      <c r="AGB74" s="712">
        <v>13.333333333333334</v>
      </c>
      <c r="AGC74" s="712">
        <v>0</v>
      </c>
      <c r="AGD74" s="712">
        <v>0</v>
      </c>
      <c r="AGE74" s="712">
        <v>20</v>
      </c>
      <c r="AGF74" s="712">
        <v>0</v>
      </c>
      <c r="AGG74" s="712">
        <v>0</v>
      </c>
      <c r="AGH74" s="712">
        <v>30</v>
      </c>
      <c r="AGI74" s="712">
        <v>10</v>
      </c>
      <c r="AGJ74" s="715">
        <v>8</v>
      </c>
      <c r="AGK74" s="715">
        <v>4</v>
      </c>
      <c r="AGL74" s="715">
        <v>0</v>
      </c>
      <c r="AGM74" s="715">
        <v>0</v>
      </c>
      <c r="AGN74" s="715">
        <v>6</v>
      </c>
      <c r="AGO74" s="715">
        <v>0</v>
      </c>
      <c r="AGP74" s="715">
        <v>0</v>
      </c>
      <c r="AGQ74" s="715">
        <v>9</v>
      </c>
      <c r="AGR74" s="715">
        <v>3</v>
      </c>
      <c r="AGS74" s="715">
        <v>30</v>
      </c>
      <c r="AGT74" s="712">
        <v>28.571428571428569</v>
      </c>
      <c r="AGU74" s="712">
        <v>14.285714285714285</v>
      </c>
      <c r="AGV74" s="712">
        <v>0</v>
      </c>
      <c r="AGW74" s="712">
        <v>14.285714285714285</v>
      </c>
      <c r="AGX74" s="712">
        <v>14.285714285714285</v>
      </c>
      <c r="AGY74" s="712">
        <v>14.285714285714285</v>
      </c>
      <c r="AGZ74" s="712">
        <v>14.285714285714285</v>
      </c>
      <c r="AHA74" s="712">
        <v>0</v>
      </c>
      <c r="AHB74" s="712">
        <v>0</v>
      </c>
      <c r="AHC74" s="715">
        <v>2</v>
      </c>
      <c r="AHD74" s="715">
        <v>1</v>
      </c>
      <c r="AHE74" s="715">
        <v>0</v>
      </c>
      <c r="AHF74" s="715">
        <v>1</v>
      </c>
      <c r="AHG74" s="715">
        <v>1</v>
      </c>
      <c r="AHH74" s="715">
        <v>1</v>
      </c>
      <c r="AHI74" s="715">
        <v>1</v>
      </c>
      <c r="AHJ74" s="715">
        <v>0</v>
      </c>
      <c r="AHK74" s="715">
        <v>0</v>
      </c>
      <c r="AHL74" s="715">
        <v>7</v>
      </c>
      <c r="AHM74" s="712" t="s">
        <v>31</v>
      </c>
      <c r="AHN74" s="712" t="s">
        <v>31</v>
      </c>
      <c r="AHO74" s="712" t="s">
        <v>31</v>
      </c>
      <c r="AHP74" s="712" t="s">
        <v>31</v>
      </c>
      <c r="AHQ74" s="712" t="s">
        <v>31</v>
      </c>
      <c r="AHR74" s="712" t="s">
        <v>31</v>
      </c>
      <c r="AHS74" s="712" t="s">
        <v>31</v>
      </c>
      <c r="AHT74" s="712" t="s">
        <v>31</v>
      </c>
      <c r="AHU74" s="712" t="s">
        <v>31</v>
      </c>
      <c r="AHV74" s="715">
        <v>0</v>
      </c>
      <c r="AHW74" s="715">
        <v>0</v>
      </c>
      <c r="AHX74" s="715">
        <v>0</v>
      </c>
      <c r="AHY74" s="715">
        <v>0</v>
      </c>
      <c r="AHZ74" s="715">
        <v>0</v>
      </c>
      <c r="AIA74" s="715">
        <v>0</v>
      </c>
      <c r="AIB74" s="715">
        <v>0</v>
      </c>
      <c r="AIC74" s="715">
        <v>0</v>
      </c>
      <c r="AID74" s="715">
        <v>0</v>
      </c>
      <c r="AIE74" s="715">
        <v>0</v>
      </c>
      <c r="AIF74" s="712" t="s">
        <v>1648</v>
      </c>
      <c r="AIG74" s="712" t="s">
        <v>1623</v>
      </c>
      <c r="AIH74" s="709">
        <v>0</v>
      </c>
      <c r="AII74" s="978">
        <f t="shared" si="108"/>
        <v>42</v>
      </c>
      <c r="AIJ74" s="703" t="s">
        <v>1625</v>
      </c>
      <c r="AIK74" s="703" t="s">
        <v>1625</v>
      </c>
      <c r="AIL74" s="703" t="s">
        <v>1625</v>
      </c>
      <c r="AIM74" s="701" t="s">
        <v>1625</v>
      </c>
      <c r="AIN74" s="712" t="s">
        <v>1626</v>
      </c>
      <c r="AIO74" s="712" t="s">
        <v>1623</v>
      </c>
      <c r="AIP74" s="712" t="s">
        <v>1627</v>
      </c>
      <c r="AIQ74" s="712" t="s">
        <v>1627</v>
      </c>
      <c r="AIR74" s="712" t="s">
        <v>1625</v>
      </c>
      <c r="AIS74" s="712" t="s">
        <v>1685</v>
      </c>
      <c r="AIT74" s="712" t="s">
        <v>1648</v>
      </c>
      <c r="AIU74" s="712" t="s">
        <v>1630</v>
      </c>
      <c r="AIV74" s="712" t="s">
        <v>1851</v>
      </c>
      <c r="AIW74" s="699">
        <v>39</v>
      </c>
      <c r="AIX74" s="699">
        <v>6</v>
      </c>
      <c r="AIY74" s="985">
        <v>15.3</v>
      </c>
      <c r="AIZ74" s="699">
        <v>0</v>
      </c>
      <c r="AJA74" s="712">
        <v>0</v>
      </c>
      <c r="AJB74" s="699">
        <f t="shared" si="109"/>
        <v>26</v>
      </c>
      <c r="AJC74" s="712">
        <v>0</v>
      </c>
      <c r="AJD74" s="978">
        <f t="shared" si="110"/>
        <v>25</v>
      </c>
      <c r="AJE74" s="712" t="s">
        <v>1625</v>
      </c>
      <c r="AJF74" s="712" t="s">
        <v>1625</v>
      </c>
      <c r="AJG74" s="712" t="s">
        <v>1625</v>
      </c>
      <c r="AJH74" s="712" t="s">
        <v>1625</v>
      </c>
      <c r="AJI74" s="712">
        <v>0</v>
      </c>
      <c r="AJJ74" s="699">
        <f t="shared" si="111"/>
        <v>60</v>
      </c>
      <c r="AJK74" s="715">
        <v>0</v>
      </c>
      <c r="AJL74" s="712">
        <v>0</v>
      </c>
      <c r="AJM74" s="699">
        <f t="shared" si="112"/>
        <v>39</v>
      </c>
      <c r="AJN74" s="715">
        <v>0</v>
      </c>
      <c r="AJO74" s="712">
        <v>0</v>
      </c>
      <c r="AJP74" s="699">
        <f t="shared" si="113"/>
        <v>17</v>
      </c>
      <c r="AJQ74" s="715">
        <v>0</v>
      </c>
      <c r="AJR74" s="712">
        <v>0</v>
      </c>
      <c r="AJS74" s="699">
        <f t="shared" si="114"/>
        <v>29</v>
      </c>
      <c r="AJT74" s="715">
        <v>0</v>
      </c>
      <c r="AJU74" s="712">
        <v>0</v>
      </c>
      <c r="AJV74" s="715">
        <v>0</v>
      </c>
      <c r="AJW74" s="712">
        <v>0</v>
      </c>
      <c r="AJX74" s="699">
        <f t="shared" si="115"/>
        <v>26</v>
      </c>
      <c r="AJY74" s="715">
        <v>0</v>
      </c>
      <c r="AJZ74" s="712">
        <v>0</v>
      </c>
      <c r="AKA74" s="699">
        <f t="shared" si="116"/>
        <v>9</v>
      </c>
      <c r="AKB74" s="715">
        <v>0</v>
      </c>
      <c r="AKC74" s="712">
        <v>0</v>
      </c>
      <c r="AKD74" s="699">
        <f t="shared" si="117"/>
        <v>55</v>
      </c>
      <c r="AKE74" s="715">
        <v>0</v>
      </c>
      <c r="AKF74" s="715">
        <v>0</v>
      </c>
      <c r="AKG74" s="715">
        <v>0</v>
      </c>
      <c r="AKH74" s="715">
        <v>0</v>
      </c>
      <c r="AKI74" s="715">
        <v>0</v>
      </c>
      <c r="AKJ74" s="715">
        <v>0</v>
      </c>
      <c r="AKK74" s="715">
        <v>0</v>
      </c>
      <c r="AKL74" s="715">
        <v>0</v>
      </c>
      <c r="AKM74" s="715">
        <v>0</v>
      </c>
      <c r="AKN74" s="715">
        <v>0</v>
      </c>
      <c r="AKO74" s="715">
        <v>0</v>
      </c>
      <c r="AKP74" s="712" t="s">
        <v>31</v>
      </c>
      <c r="AKQ74" s="699" t="str">
        <f t="shared" si="118"/>
        <v>-</v>
      </c>
      <c r="AKR74" s="712" t="s">
        <v>31</v>
      </c>
      <c r="AKS74" s="699" t="str">
        <f t="shared" si="118"/>
        <v>-</v>
      </c>
      <c r="AKT74" s="712" t="s">
        <v>31</v>
      </c>
      <c r="AKU74" s="699" t="str">
        <f t="shared" si="127"/>
        <v>-</v>
      </c>
      <c r="AKV74" s="712" t="s">
        <v>31</v>
      </c>
      <c r="AKW74" s="699" t="str">
        <f t="shared" si="128"/>
        <v>-</v>
      </c>
      <c r="AKX74" s="712" t="s">
        <v>31</v>
      </c>
      <c r="AKY74" s="712" t="s">
        <v>31</v>
      </c>
      <c r="AKZ74" s="712" t="s">
        <v>31</v>
      </c>
      <c r="ALA74" s="699" t="str">
        <f t="shared" si="129"/>
        <v>-</v>
      </c>
      <c r="ALB74" s="712" t="s">
        <v>31</v>
      </c>
      <c r="ALC74" s="699" t="str">
        <f t="shared" si="130"/>
        <v>-</v>
      </c>
      <c r="ALD74" s="712" t="s">
        <v>31</v>
      </c>
      <c r="ALE74" s="699" t="str">
        <f t="shared" si="131"/>
        <v>-</v>
      </c>
      <c r="ALF74" s="712" t="s">
        <v>31</v>
      </c>
      <c r="ALG74" s="712"/>
      <c r="ALH74" s="1706">
        <v>42.682180036742189</v>
      </c>
      <c r="ALI74" s="729">
        <v>25</v>
      </c>
      <c r="ALJ74" s="729">
        <v>3</v>
      </c>
      <c r="ALK74" s="729">
        <v>696</v>
      </c>
      <c r="ALL74" s="729">
        <v>35.919540229885058</v>
      </c>
      <c r="ALM74" s="729">
        <v>4.3103448275862064</v>
      </c>
      <c r="ALN74" s="729">
        <v>49</v>
      </c>
      <c r="ALO74" s="729">
        <v>22</v>
      </c>
    </row>
    <row r="75" spans="1:1003" ht="13" x14ac:dyDescent="0.2">
      <c r="A75" s="696" t="s">
        <v>1855</v>
      </c>
      <c r="B75" s="697" t="s">
        <v>1856</v>
      </c>
      <c r="C75" s="697" t="s">
        <v>1646</v>
      </c>
      <c r="D75" s="697" t="s">
        <v>1646</v>
      </c>
      <c r="E75" s="697" t="s">
        <v>1733</v>
      </c>
      <c r="F75" s="698" t="s">
        <v>1857</v>
      </c>
      <c r="G75" s="699" t="s">
        <v>1920</v>
      </c>
      <c r="H75" s="700">
        <v>38</v>
      </c>
      <c r="I75" s="703">
        <v>7.51</v>
      </c>
      <c r="J75" s="699">
        <f t="shared" si="9"/>
        <v>6</v>
      </c>
      <c r="K75" s="702">
        <v>276</v>
      </c>
      <c r="L75" s="703">
        <v>7.52</v>
      </c>
      <c r="M75" s="710">
        <f t="shared" si="10"/>
        <v>9</v>
      </c>
      <c r="N75" s="712">
        <f t="shared" si="11"/>
        <v>9.9999999999997868E-3</v>
      </c>
      <c r="O75" s="702">
        <v>127</v>
      </c>
      <c r="P75" s="703">
        <v>6.28</v>
      </c>
      <c r="Q75" s="699">
        <f t="shared" si="120"/>
        <v>25</v>
      </c>
      <c r="R75" s="702">
        <v>139</v>
      </c>
      <c r="S75" s="703">
        <v>6.58</v>
      </c>
      <c r="T75" s="710">
        <f t="shared" si="125"/>
        <v>2</v>
      </c>
      <c r="U75" s="712">
        <f t="shared" si="12"/>
        <v>0.29999999999999982</v>
      </c>
      <c r="V75" s="706">
        <v>81</v>
      </c>
      <c r="W75" s="701">
        <v>6.7530864197530862</v>
      </c>
      <c r="X75" s="702">
        <v>58</v>
      </c>
      <c r="Y75" s="704">
        <v>6.3275862068965516</v>
      </c>
      <c r="Z75" s="705">
        <f t="shared" si="13"/>
        <v>50</v>
      </c>
      <c r="AA75" s="707">
        <v>51</v>
      </c>
      <c r="AB75" s="704">
        <v>6.8235294117647056</v>
      </c>
      <c r="AC75" s="705">
        <f t="shared" si="14"/>
        <v>2</v>
      </c>
      <c r="AD75" s="702">
        <v>30</v>
      </c>
      <c r="AE75" s="704">
        <v>6.6333333333333337</v>
      </c>
      <c r="AF75" s="732">
        <f t="shared" si="15"/>
        <v>3</v>
      </c>
      <c r="AG75" s="708">
        <v>80</v>
      </c>
      <c r="AH75" s="705">
        <f t="shared" si="16"/>
        <v>57</v>
      </c>
      <c r="AI75" s="709">
        <v>84</v>
      </c>
      <c r="AJ75" s="705">
        <f t="shared" si="17"/>
        <v>53</v>
      </c>
      <c r="AK75" s="709">
        <v>1.7999999999999972</v>
      </c>
      <c r="AL75" s="701">
        <v>1</v>
      </c>
      <c r="AM75" s="702">
        <v>110</v>
      </c>
      <c r="AN75" s="715">
        <f t="shared" si="18"/>
        <v>3</v>
      </c>
      <c r="AO75" s="710">
        <v>110</v>
      </c>
      <c r="AP75" s="715">
        <f t="shared" si="19"/>
        <v>3</v>
      </c>
      <c r="AQ75" s="702">
        <v>180</v>
      </c>
      <c r="AR75" s="710">
        <f t="shared" si="121"/>
        <v>30</v>
      </c>
      <c r="AS75" s="702">
        <v>271</v>
      </c>
      <c r="AT75" s="703">
        <v>14.022140221402212</v>
      </c>
      <c r="AU75" s="705">
        <f t="shared" si="20"/>
        <v>10</v>
      </c>
      <c r="AV75" s="702">
        <v>274</v>
      </c>
      <c r="AW75" s="703">
        <v>10.948905109489052</v>
      </c>
      <c r="AX75" s="705">
        <f t="shared" si="21"/>
        <v>26</v>
      </c>
      <c r="AY75" s="702">
        <v>262</v>
      </c>
      <c r="AZ75" s="703">
        <v>45.801526717557252</v>
      </c>
      <c r="BA75" s="705">
        <f t="shared" si="22"/>
        <v>20</v>
      </c>
      <c r="BB75" s="702">
        <v>270</v>
      </c>
      <c r="BC75" s="703">
        <v>12.222222222222221</v>
      </c>
      <c r="BD75" s="705">
        <f t="shared" si="23"/>
        <v>16</v>
      </c>
      <c r="BE75" s="702">
        <v>271</v>
      </c>
      <c r="BF75" s="703">
        <v>0.73800738007380073</v>
      </c>
      <c r="BG75" s="705">
        <f t="shared" si="24"/>
        <v>38</v>
      </c>
      <c r="BH75" s="702">
        <v>271</v>
      </c>
      <c r="BI75" s="703">
        <v>29.15129151291513</v>
      </c>
      <c r="BJ75" s="705">
        <f t="shared" si="25"/>
        <v>14</v>
      </c>
      <c r="BK75" s="702">
        <v>56</v>
      </c>
      <c r="BL75" s="703">
        <v>62.5</v>
      </c>
      <c r="BM75" s="705">
        <f t="shared" si="26"/>
        <v>67</v>
      </c>
      <c r="BN75" s="702">
        <v>59</v>
      </c>
      <c r="BO75" s="703">
        <v>84.745762711864401</v>
      </c>
      <c r="BP75" s="705">
        <f t="shared" si="27"/>
        <v>49</v>
      </c>
      <c r="BQ75" s="702">
        <v>54</v>
      </c>
      <c r="BR75" s="703">
        <v>57.407407407407405</v>
      </c>
      <c r="BS75" s="705">
        <f t="shared" si="28"/>
        <v>17</v>
      </c>
      <c r="BT75" s="702">
        <v>59</v>
      </c>
      <c r="BU75" s="703">
        <v>44.067796610169488</v>
      </c>
      <c r="BV75" s="705">
        <f t="shared" si="29"/>
        <v>67</v>
      </c>
      <c r="BW75" s="702">
        <v>52</v>
      </c>
      <c r="BX75" s="703">
        <v>0</v>
      </c>
      <c r="BY75" s="705">
        <f t="shared" si="30"/>
        <v>1</v>
      </c>
      <c r="BZ75" s="702">
        <v>59</v>
      </c>
      <c r="CA75" s="703">
        <v>45.762711864406782</v>
      </c>
      <c r="CB75" s="705">
        <f t="shared" si="31"/>
        <v>9</v>
      </c>
      <c r="CC75" s="709">
        <v>13.9</v>
      </c>
      <c r="CD75" s="726">
        <f t="shared" si="32"/>
        <v>40</v>
      </c>
      <c r="CE75" s="703">
        <v>3.7</v>
      </c>
      <c r="CF75" s="703">
        <v>5.4</v>
      </c>
      <c r="CG75" s="704">
        <v>4.9000000000000004</v>
      </c>
      <c r="CH75" s="709">
        <v>14.899999999999999</v>
      </c>
      <c r="CI75" s="701">
        <v>14.400000000000002</v>
      </c>
      <c r="CJ75" s="712">
        <v>13.2</v>
      </c>
      <c r="CK75" s="729">
        <f t="shared" si="33"/>
        <v>3</v>
      </c>
      <c r="CL75" s="712">
        <v>3.5999999999999996</v>
      </c>
      <c r="CM75" s="712">
        <v>5</v>
      </c>
      <c r="CN75" s="712">
        <v>4.6000000000000005</v>
      </c>
      <c r="CO75" s="714">
        <v>61</v>
      </c>
      <c r="CP75" s="985">
        <v>81.599999999999994</v>
      </c>
      <c r="CQ75" s="729">
        <f t="shared" si="34"/>
        <v>76</v>
      </c>
      <c r="CR75" s="715">
        <v>24</v>
      </c>
      <c r="CS75" s="985">
        <v>82.6</v>
      </c>
      <c r="CT75" s="729">
        <f t="shared" si="134"/>
        <v>60</v>
      </c>
      <c r="CU75" s="715">
        <v>26</v>
      </c>
      <c r="CV75" s="712">
        <v>81.5</v>
      </c>
      <c r="CW75" s="729">
        <f t="shared" si="35"/>
        <v>76</v>
      </c>
      <c r="CX75" s="715">
        <v>11</v>
      </c>
      <c r="CY75" s="712">
        <v>79.900000000000006</v>
      </c>
      <c r="CZ75" s="729">
        <f t="shared" si="36"/>
        <v>73</v>
      </c>
      <c r="DA75" s="716">
        <v>12.941176470588237</v>
      </c>
      <c r="DB75" s="710">
        <f t="shared" si="37"/>
        <v>12</v>
      </c>
      <c r="DC75" s="715">
        <v>85</v>
      </c>
      <c r="DD75" s="717">
        <v>68.235294117647058</v>
      </c>
      <c r="DE75" s="710">
        <f t="shared" si="38"/>
        <v>63</v>
      </c>
      <c r="DF75" s="703">
        <v>18.823529411764707</v>
      </c>
      <c r="DG75" s="705">
        <f t="shared" si="135"/>
        <v>6</v>
      </c>
      <c r="DH75" s="709">
        <v>56.666666666666664</v>
      </c>
      <c r="DI75" s="705">
        <f t="shared" si="135"/>
        <v>51</v>
      </c>
      <c r="DJ75" s="703">
        <v>20</v>
      </c>
      <c r="DK75" s="705">
        <f t="shared" si="40"/>
        <v>5</v>
      </c>
      <c r="DL75" s="718">
        <v>67.272727272727266</v>
      </c>
      <c r="DM75" s="705">
        <f t="shared" si="41"/>
        <v>55</v>
      </c>
      <c r="DN75" s="703">
        <v>18.181818181818183</v>
      </c>
      <c r="DO75" s="705">
        <f t="shared" si="42"/>
        <v>8</v>
      </c>
      <c r="DP75" s="702">
        <v>255</v>
      </c>
      <c r="DQ75" s="719">
        <v>74.117647058823536</v>
      </c>
      <c r="DR75" s="705">
        <f t="shared" si="122"/>
        <v>9</v>
      </c>
      <c r="DS75" s="702">
        <v>54</v>
      </c>
      <c r="DT75" s="719">
        <v>46.296296296296298</v>
      </c>
      <c r="DU75" s="705">
        <v>41</v>
      </c>
      <c r="DV75" s="702">
        <v>229</v>
      </c>
      <c r="DW75" s="720">
        <v>80.349344978165931</v>
      </c>
      <c r="DX75" s="705">
        <v>9</v>
      </c>
      <c r="DY75" s="702">
        <v>194</v>
      </c>
      <c r="DZ75" s="1145">
        <v>0.77027027027027029</v>
      </c>
      <c r="EA75" s="726">
        <v>57</v>
      </c>
      <c r="EB75" s="720">
        <v>19.072164948453608</v>
      </c>
      <c r="EC75" s="705">
        <v>8</v>
      </c>
      <c r="ED75" s="702">
        <v>214</v>
      </c>
      <c r="EE75" s="712">
        <v>1.2397260273972603</v>
      </c>
      <c r="EF75" s="729">
        <v>51</v>
      </c>
      <c r="EG75" s="720">
        <v>34.112149532710276</v>
      </c>
      <c r="EH75" s="705">
        <v>10</v>
      </c>
      <c r="EI75" s="702">
        <v>225</v>
      </c>
      <c r="EJ75" s="712">
        <v>0.99404761904761907</v>
      </c>
      <c r="EK75" s="729">
        <v>36</v>
      </c>
      <c r="EL75" s="720">
        <v>37.333333333333329</v>
      </c>
      <c r="EM75" s="705">
        <v>7</v>
      </c>
      <c r="EN75" s="714">
        <v>205</v>
      </c>
      <c r="EO75" s="712">
        <v>0.8666666666666667</v>
      </c>
      <c r="EP75" s="729">
        <v>22</v>
      </c>
      <c r="EQ75" s="725">
        <v>14.634146341463417</v>
      </c>
      <c r="ER75" s="733">
        <v>10</v>
      </c>
      <c r="ES75" s="702">
        <v>208</v>
      </c>
      <c r="ET75" s="726">
        <v>1.1346153846153846</v>
      </c>
      <c r="EU75" s="726">
        <v>21</v>
      </c>
      <c r="EV75" s="720">
        <v>12.5</v>
      </c>
      <c r="EW75" s="705">
        <v>29</v>
      </c>
      <c r="EX75" s="715">
        <v>196</v>
      </c>
      <c r="EY75" s="726">
        <v>0.5</v>
      </c>
      <c r="EZ75" s="726">
        <v>49</v>
      </c>
      <c r="FA75" s="725">
        <v>1.0204081632653061</v>
      </c>
      <c r="FB75" s="715">
        <v>70</v>
      </c>
      <c r="FC75" s="702">
        <v>214</v>
      </c>
      <c r="FD75" s="726">
        <v>0.55555555555555558</v>
      </c>
      <c r="FE75" s="726">
        <v>51</v>
      </c>
      <c r="FF75" s="720">
        <v>8.4112149532710276</v>
      </c>
      <c r="FG75" s="705">
        <v>38</v>
      </c>
      <c r="FH75" s="702">
        <v>205</v>
      </c>
      <c r="FI75" s="726">
        <v>2.9754901960784315</v>
      </c>
      <c r="FJ75" s="726">
        <v>52</v>
      </c>
      <c r="FK75" s="720">
        <v>49.756097560975604</v>
      </c>
      <c r="FL75" s="705">
        <v>5</v>
      </c>
      <c r="FM75" s="714">
        <v>60</v>
      </c>
      <c r="FN75" s="725">
        <v>15</v>
      </c>
      <c r="FO75" s="715">
        <v>65</v>
      </c>
      <c r="FP75" s="702">
        <v>53</v>
      </c>
      <c r="FQ75" s="727">
        <v>0</v>
      </c>
      <c r="FR75" s="727">
        <v>62</v>
      </c>
      <c r="FS75" s="720">
        <v>0</v>
      </c>
      <c r="FT75" s="705">
        <v>62</v>
      </c>
      <c r="FU75" s="702">
        <v>52</v>
      </c>
      <c r="FV75" s="712">
        <v>0</v>
      </c>
      <c r="FW75" s="729">
        <v>65</v>
      </c>
      <c r="FX75" s="720">
        <v>0</v>
      </c>
      <c r="FY75" s="705">
        <v>65</v>
      </c>
      <c r="FZ75" s="702">
        <v>55</v>
      </c>
      <c r="GA75" s="712">
        <v>0.5</v>
      </c>
      <c r="GB75" s="729">
        <v>58</v>
      </c>
      <c r="GC75" s="720">
        <v>5.4545454545454541</v>
      </c>
      <c r="GD75" s="705">
        <v>54</v>
      </c>
      <c r="GE75" s="702">
        <v>54</v>
      </c>
      <c r="GF75" s="712">
        <v>1.5</v>
      </c>
      <c r="GG75" s="729">
        <v>2</v>
      </c>
      <c r="GH75" s="720">
        <v>3.7037037037037033</v>
      </c>
      <c r="GI75" s="705">
        <v>28</v>
      </c>
      <c r="GJ75" s="702">
        <v>55</v>
      </c>
      <c r="GK75" s="726">
        <v>1.8</v>
      </c>
      <c r="GL75" s="726">
        <v>9</v>
      </c>
      <c r="GM75" s="720">
        <v>9.0909090909090917</v>
      </c>
      <c r="GN75" s="705">
        <v>60</v>
      </c>
      <c r="GO75" s="702">
        <v>53</v>
      </c>
      <c r="GP75" s="726">
        <v>0</v>
      </c>
      <c r="GQ75" s="726">
        <v>60</v>
      </c>
      <c r="GR75" s="720">
        <v>0</v>
      </c>
      <c r="GS75" s="705">
        <v>60</v>
      </c>
      <c r="GT75" s="702">
        <v>55</v>
      </c>
      <c r="GU75" s="726">
        <v>0.5</v>
      </c>
      <c r="GV75" s="726">
        <v>28</v>
      </c>
      <c r="GW75" s="720">
        <v>1.8181818181818181</v>
      </c>
      <c r="GX75" s="705">
        <v>35</v>
      </c>
      <c r="GY75" s="702">
        <v>53</v>
      </c>
      <c r="GZ75" s="726">
        <v>0</v>
      </c>
      <c r="HA75" s="726">
        <v>50</v>
      </c>
      <c r="HB75" s="720">
        <v>0</v>
      </c>
      <c r="HC75" s="705">
        <v>50</v>
      </c>
      <c r="HD75" s="709">
        <v>25.609756097560975</v>
      </c>
      <c r="HE75" s="703">
        <v>8.536585365853659</v>
      </c>
      <c r="HF75" s="703">
        <v>71.951219512195124</v>
      </c>
      <c r="HG75" s="703">
        <v>25.609756097560975</v>
      </c>
      <c r="HH75" s="1299">
        <v>18.292682926829269</v>
      </c>
      <c r="HI75" s="1299">
        <v>14.634146341463413</v>
      </c>
      <c r="HJ75" s="1299">
        <v>74.390243902439025</v>
      </c>
      <c r="HK75" s="1299">
        <v>1.2195121951219512</v>
      </c>
      <c r="HL75" s="1299">
        <v>69.512195121951208</v>
      </c>
      <c r="HM75" s="1300">
        <v>82</v>
      </c>
      <c r="HN75" s="709">
        <v>20.161290322580644</v>
      </c>
      <c r="HO75" s="709">
        <v>2.4193548387096775</v>
      </c>
      <c r="HP75" s="709">
        <v>64.112903225806448</v>
      </c>
      <c r="HQ75" s="709">
        <v>25.806451612903224</v>
      </c>
      <c r="HR75" s="709">
        <v>8.064516129032258</v>
      </c>
      <c r="HS75" s="709">
        <v>42.741935483870968</v>
      </c>
      <c r="HT75" s="709">
        <v>55.241935483870961</v>
      </c>
      <c r="HU75" s="709">
        <v>2.82258064516129</v>
      </c>
      <c r="HV75" s="709">
        <v>58.467741935483872</v>
      </c>
      <c r="HW75" s="1300">
        <v>248</v>
      </c>
      <c r="HX75" s="1265">
        <v>1</v>
      </c>
      <c r="HY75" s="1266">
        <v>3</v>
      </c>
      <c r="HZ75" s="1266">
        <v>4</v>
      </c>
      <c r="IA75" s="1266">
        <v>4</v>
      </c>
      <c r="IB75" s="1266">
        <v>2</v>
      </c>
      <c r="IC75" s="1266">
        <v>2</v>
      </c>
      <c r="ID75" s="1266">
        <v>0</v>
      </c>
      <c r="IE75" s="1266">
        <v>8</v>
      </c>
      <c r="IF75" s="1267">
        <v>24</v>
      </c>
      <c r="IG75" s="1268">
        <v>14</v>
      </c>
      <c r="IH75" s="1269">
        <v>2</v>
      </c>
      <c r="II75" s="1269">
        <v>1</v>
      </c>
      <c r="IJ75" s="1269">
        <v>1</v>
      </c>
      <c r="IK75" s="1269">
        <v>0</v>
      </c>
      <c r="IL75" s="1269">
        <v>0</v>
      </c>
      <c r="IM75" s="1269">
        <v>3</v>
      </c>
      <c r="IN75" s="1269">
        <v>5</v>
      </c>
      <c r="IO75" s="1267">
        <v>26</v>
      </c>
      <c r="IP75" s="1268" t="s">
        <v>31</v>
      </c>
      <c r="IQ75" s="1269" t="s">
        <v>31</v>
      </c>
      <c r="IR75" s="1269">
        <v>1</v>
      </c>
      <c r="IS75" s="1269">
        <v>1</v>
      </c>
      <c r="IT75" s="1269" t="s">
        <v>31</v>
      </c>
      <c r="IU75" s="1269" t="s">
        <v>31</v>
      </c>
      <c r="IV75" s="1269">
        <v>3</v>
      </c>
      <c r="IW75" s="1269">
        <v>6</v>
      </c>
      <c r="IX75" s="1270">
        <v>11</v>
      </c>
      <c r="IY75" s="1268">
        <v>4.1666666666666661</v>
      </c>
      <c r="IZ75" s="1269">
        <v>12.5</v>
      </c>
      <c r="JA75" s="1269">
        <v>16.666666666666664</v>
      </c>
      <c r="JB75" s="1269">
        <v>16.666666666666664</v>
      </c>
      <c r="JC75" s="1269">
        <v>8.3333333333333321</v>
      </c>
      <c r="JD75" s="1269">
        <v>8.3333333333333321</v>
      </c>
      <c r="JE75" s="1269">
        <v>0</v>
      </c>
      <c r="JF75" s="1269">
        <v>33.333333333333329</v>
      </c>
      <c r="JG75" s="1270">
        <v>100</v>
      </c>
      <c r="JH75" s="1268">
        <v>53.846153846153847</v>
      </c>
      <c r="JI75" s="1269">
        <v>7.6923076923076925</v>
      </c>
      <c r="JJ75" s="1269">
        <v>3.8461538461538463</v>
      </c>
      <c r="JK75" s="1269">
        <v>3.8461538461538463</v>
      </c>
      <c r="JL75" s="1269">
        <v>0</v>
      </c>
      <c r="JM75" s="1269">
        <v>0</v>
      </c>
      <c r="JN75" s="1269">
        <v>11.538461538461538</v>
      </c>
      <c r="JO75" s="1269">
        <v>19.230769230769234</v>
      </c>
      <c r="JP75" s="1270">
        <v>100</v>
      </c>
      <c r="JQ75" s="1268" t="s">
        <v>31</v>
      </c>
      <c r="JR75" s="1269" t="s">
        <v>31</v>
      </c>
      <c r="JS75" s="1269">
        <v>9.0909090909090917</v>
      </c>
      <c r="JT75" s="1269">
        <v>9.0909090909090917</v>
      </c>
      <c r="JU75" s="1269" t="s">
        <v>31</v>
      </c>
      <c r="JV75" s="1269" t="s">
        <v>31</v>
      </c>
      <c r="JW75" s="1269">
        <v>27.27272727272727</v>
      </c>
      <c r="JX75" s="1269">
        <v>54.54545454545454</v>
      </c>
      <c r="JY75" s="1270">
        <v>100</v>
      </c>
      <c r="JZ75" s="718">
        <v>41.533333333333331</v>
      </c>
      <c r="KA75" s="705">
        <f t="shared" si="43"/>
        <v>70</v>
      </c>
      <c r="KB75" s="718">
        <v>35.61643835616438</v>
      </c>
      <c r="KC75" s="705">
        <f t="shared" si="43"/>
        <v>74</v>
      </c>
      <c r="KD75" s="725">
        <v>8.6317376554843577</v>
      </c>
      <c r="KE75" s="715">
        <f t="shared" si="44"/>
        <v>13</v>
      </c>
      <c r="KF75" s="1212">
        <v>0</v>
      </c>
      <c r="KG75" s="715">
        <f t="shared" si="44"/>
        <v>28</v>
      </c>
      <c r="KH75" s="725">
        <v>18.414676358601593</v>
      </c>
      <c r="KI75" s="715">
        <f t="shared" si="136"/>
        <v>25</v>
      </c>
      <c r="KJ75" s="725">
        <v>9.1233071988595871</v>
      </c>
      <c r="KK75" s="715">
        <f t="shared" si="136"/>
        <v>37</v>
      </c>
      <c r="KL75" s="725">
        <v>9.8920863309352516</v>
      </c>
      <c r="KM75" s="715">
        <f t="shared" si="46"/>
        <v>36</v>
      </c>
      <c r="KN75" s="715">
        <v>21.715328467153284</v>
      </c>
      <c r="KO75" s="715">
        <f t="shared" si="47"/>
        <v>26</v>
      </c>
      <c r="KP75" s="728">
        <v>15</v>
      </c>
      <c r="KQ75" s="729">
        <v>10</v>
      </c>
      <c r="KR75" s="729">
        <v>0</v>
      </c>
      <c r="KS75" s="729">
        <v>20</v>
      </c>
      <c r="KT75" s="729">
        <v>0</v>
      </c>
      <c r="KU75" s="730">
        <f t="shared" si="48"/>
        <v>45</v>
      </c>
      <c r="KV75" s="734">
        <f t="shared" si="49"/>
        <v>66</v>
      </c>
      <c r="KW75" s="728">
        <v>10</v>
      </c>
      <c r="KX75" s="729">
        <v>10</v>
      </c>
      <c r="KY75" s="706">
        <f t="shared" si="50"/>
        <v>20</v>
      </c>
      <c r="KZ75" s="705">
        <f>IFERROR(RANK(KY75,KY$15:KY$91,0),"-")</f>
        <v>1</v>
      </c>
      <c r="LA75" s="847" t="s">
        <v>1625</v>
      </c>
      <c r="LB75" s="846" t="s">
        <v>1625</v>
      </c>
      <c r="LC75" s="846" t="s">
        <v>1625</v>
      </c>
      <c r="LD75" s="846" t="s">
        <v>1625</v>
      </c>
      <c r="LE75" s="729">
        <v>0</v>
      </c>
      <c r="LF75" s="1023">
        <v>58</v>
      </c>
      <c r="LG75" s="847" t="s">
        <v>1632</v>
      </c>
      <c r="LH75" s="846" t="s">
        <v>1632</v>
      </c>
      <c r="LI75" s="846" t="s">
        <v>1632</v>
      </c>
      <c r="LJ75" s="846" t="s">
        <v>1625</v>
      </c>
      <c r="LK75" s="729">
        <v>30</v>
      </c>
      <c r="LL75" s="1023">
        <v>26</v>
      </c>
      <c r="LM75" s="847" t="s">
        <v>1632</v>
      </c>
      <c r="LN75" s="846" t="s">
        <v>1625</v>
      </c>
      <c r="LO75" s="846" t="s">
        <v>1625</v>
      </c>
      <c r="LP75" s="846" t="s">
        <v>1625</v>
      </c>
      <c r="LQ75" s="729">
        <v>15</v>
      </c>
      <c r="LR75" s="1023">
        <v>55</v>
      </c>
      <c r="LS75" s="847" t="s">
        <v>1632</v>
      </c>
      <c r="LT75" s="846" t="s">
        <v>1632</v>
      </c>
      <c r="LU75" s="846" t="s">
        <v>1625</v>
      </c>
      <c r="LV75" s="846" t="s">
        <v>1625</v>
      </c>
      <c r="LW75" s="729">
        <v>20</v>
      </c>
      <c r="LX75" s="1023">
        <v>51</v>
      </c>
      <c r="LY75" s="847" t="s">
        <v>1632</v>
      </c>
      <c r="LZ75" s="846" t="s">
        <v>1625</v>
      </c>
      <c r="MA75" s="846" t="s">
        <v>1632</v>
      </c>
      <c r="MB75" s="846" t="s">
        <v>1632</v>
      </c>
      <c r="MC75" s="729">
        <v>30</v>
      </c>
      <c r="MD75" s="1023">
        <v>35</v>
      </c>
      <c r="ME75" s="847" t="s">
        <v>1625</v>
      </c>
      <c r="MF75" s="846" t="s">
        <v>1625</v>
      </c>
      <c r="MG75" s="846" t="s">
        <v>1632</v>
      </c>
      <c r="MH75" s="846" t="s">
        <v>1625</v>
      </c>
      <c r="MI75" s="729">
        <v>10</v>
      </c>
      <c r="MJ75" s="1023">
        <v>54</v>
      </c>
      <c r="MK75" s="847" t="s">
        <v>1625</v>
      </c>
      <c r="ML75" s="846" t="s">
        <v>1625</v>
      </c>
      <c r="MM75" s="846" t="s">
        <v>1625</v>
      </c>
      <c r="MN75" s="729">
        <v>0</v>
      </c>
      <c r="MO75" s="1023">
        <v>54</v>
      </c>
      <c r="MP75" s="847" t="s">
        <v>1632</v>
      </c>
      <c r="MQ75" s="846" t="s">
        <v>1625</v>
      </c>
      <c r="MR75" s="846" t="s">
        <v>1625</v>
      </c>
      <c r="MS75" s="846" t="s">
        <v>1625</v>
      </c>
      <c r="MT75" s="729">
        <v>10</v>
      </c>
      <c r="MU75" s="1023">
        <v>62</v>
      </c>
      <c r="MV75" s="846" t="s">
        <v>1632</v>
      </c>
      <c r="MW75" s="846" t="s">
        <v>1625</v>
      </c>
      <c r="MX75" s="846" t="s">
        <v>1625</v>
      </c>
      <c r="MY75" s="846" t="s">
        <v>1625</v>
      </c>
      <c r="MZ75" s="729">
        <v>10</v>
      </c>
      <c r="NA75" s="1023">
        <v>35</v>
      </c>
      <c r="NB75" s="715">
        <v>4.82</v>
      </c>
      <c r="NC75" s="715">
        <f t="shared" si="3"/>
        <v>71</v>
      </c>
      <c r="ND75" s="714">
        <v>0</v>
      </c>
      <c r="NE75" s="715">
        <v>55</v>
      </c>
      <c r="NF75" s="731">
        <v>0</v>
      </c>
      <c r="NG75" s="715">
        <v>55</v>
      </c>
      <c r="NH75" s="715">
        <v>0</v>
      </c>
      <c r="NI75" s="715">
        <v>56</v>
      </c>
      <c r="NJ75" s="731">
        <v>0</v>
      </c>
      <c r="NK75" s="715">
        <v>56</v>
      </c>
      <c r="NL75" s="715">
        <v>0</v>
      </c>
      <c r="NM75" s="715">
        <v>57</v>
      </c>
      <c r="NN75" s="2946">
        <v>0</v>
      </c>
      <c r="NO75" s="715">
        <v>57</v>
      </c>
      <c r="NP75" s="715">
        <v>2436</v>
      </c>
      <c r="NQ75" s="3206">
        <v>0</v>
      </c>
      <c r="NR75" s="3349">
        <v>0</v>
      </c>
      <c r="NS75" s="3206">
        <v>44</v>
      </c>
      <c r="NT75" s="3206">
        <v>0</v>
      </c>
      <c r="NU75" s="3207">
        <v>0</v>
      </c>
      <c r="NV75" s="3206">
        <v>44</v>
      </c>
      <c r="NW75" s="3206">
        <v>0</v>
      </c>
      <c r="NX75" s="3207">
        <v>0</v>
      </c>
      <c r="NY75" s="3206">
        <v>61</v>
      </c>
      <c r="NZ75" s="3206">
        <v>0</v>
      </c>
      <c r="OA75" s="3208">
        <v>0</v>
      </c>
      <c r="OB75" s="3206">
        <v>61</v>
      </c>
      <c r="OC75" s="714">
        <v>94</v>
      </c>
      <c r="OD75" s="2946">
        <v>38.461538461538467</v>
      </c>
      <c r="OE75" s="733">
        <v>41</v>
      </c>
      <c r="OF75" s="714" t="s">
        <v>31</v>
      </c>
      <c r="OG75" s="731" t="s">
        <v>31</v>
      </c>
      <c r="OH75" s="733" t="str">
        <f t="shared" si="52"/>
        <v>-</v>
      </c>
      <c r="OI75" s="981">
        <v>40.150842945873997</v>
      </c>
      <c r="OJ75" s="733">
        <f t="shared" si="126"/>
        <v>9</v>
      </c>
      <c r="OK75" s="1355" t="s">
        <v>3043</v>
      </c>
      <c r="OL75" s="1355" t="s">
        <v>3046</v>
      </c>
      <c r="OM75" s="1355">
        <v>86</v>
      </c>
      <c r="ON75" s="3559">
        <v>35.923141186299077</v>
      </c>
      <c r="OO75" s="1355">
        <v>24</v>
      </c>
      <c r="OP75" s="977"/>
      <c r="OQ75" s="712">
        <v>17.399999999999999</v>
      </c>
      <c r="OR75" s="712">
        <v>17.100000000000001</v>
      </c>
      <c r="OS75" s="712">
        <v>20.8</v>
      </c>
      <c r="OT75" s="712">
        <v>16.822429906542055</v>
      </c>
      <c r="OU75" s="712">
        <v>13.888888888888889</v>
      </c>
      <c r="OV75" s="712">
        <v>20</v>
      </c>
      <c r="OW75" s="699">
        <f t="shared" si="53"/>
        <v>8</v>
      </c>
      <c r="OX75" s="712">
        <v>17.668553132571823</v>
      </c>
      <c r="OY75" s="699">
        <f t="shared" si="53"/>
        <v>10</v>
      </c>
      <c r="OZ75" s="712">
        <v>19.600000000000001</v>
      </c>
      <c r="PA75" s="712">
        <v>14.5</v>
      </c>
      <c r="PB75" s="712">
        <v>27.1</v>
      </c>
      <c r="PC75" s="712">
        <v>21.495327102803738</v>
      </c>
      <c r="PD75" s="712">
        <v>24.074074074074073</v>
      </c>
      <c r="PE75" s="712">
        <v>23.157894736842106</v>
      </c>
      <c r="PF75" s="699">
        <f t="shared" si="54"/>
        <v>6</v>
      </c>
      <c r="PG75" s="712">
        <v>21.654549318953318</v>
      </c>
      <c r="PH75" s="699">
        <f t="shared" si="55"/>
        <v>7</v>
      </c>
      <c r="PI75" s="712">
        <v>43.15789473684211</v>
      </c>
      <c r="PJ75" s="699">
        <f t="shared" si="56"/>
        <v>4</v>
      </c>
      <c r="PK75" s="985">
        <v>39.323102451525145</v>
      </c>
      <c r="PL75" s="699">
        <f t="shared" si="56"/>
        <v>1</v>
      </c>
      <c r="PM75" s="985">
        <v>604.20000000000005</v>
      </c>
      <c r="PN75" s="985">
        <v>895.6</v>
      </c>
      <c r="PO75" s="699">
        <f t="shared" si="57"/>
        <v>2</v>
      </c>
      <c r="PP75" s="712">
        <v>0</v>
      </c>
      <c r="PQ75" s="985">
        <v>252.6</v>
      </c>
      <c r="PR75" s="699">
        <f t="shared" si="58"/>
        <v>5</v>
      </c>
      <c r="PS75" s="982">
        <v>268</v>
      </c>
      <c r="PT75" s="725">
        <v>50</v>
      </c>
      <c r="PU75" s="699">
        <v>10</v>
      </c>
      <c r="PV75" s="699">
        <v>131</v>
      </c>
      <c r="PW75" s="725">
        <v>58.015267175572518</v>
      </c>
      <c r="PX75" s="699">
        <v>53</v>
      </c>
      <c r="PY75" s="715">
        <v>255</v>
      </c>
      <c r="PZ75" s="725">
        <v>81.568627450980387</v>
      </c>
      <c r="QA75" s="699">
        <v>23</v>
      </c>
      <c r="QB75" s="982">
        <v>260</v>
      </c>
      <c r="QC75" s="715">
        <v>50</v>
      </c>
      <c r="QD75" s="699">
        <v>18</v>
      </c>
      <c r="QE75" s="716">
        <v>0</v>
      </c>
      <c r="QF75" s="3644">
        <v>0</v>
      </c>
      <c r="QG75" s="699">
        <v>23</v>
      </c>
      <c r="QH75" s="1363" t="s">
        <v>1627</v>
      </c>
      <c r="QI75" s="712">
        <v>80.216802168021687</v>
      </c>
      <c r="QJ75" s="712">
        <v>77.448071216617208</v>
      </c>
      <c r="QK75" s="699">
        <f t="shared" si="59"/>
        <v>50</v>
      </c>
      <c r="QL75" s="715">
        <v>337</v>
      </c>
      <c r="QM75" s="709">
        <v>63.905325443786985</v>
      </c>
      <c r="QN75" s="703">
        <v>50.40650406504065</v>
      </c>
      <c r="QO75" s="978">
        <v>55</v>
      </c>
      <c r="QP75" s="705">
        <v>123</v>
      </c>
      <c r="QQ75" s="3553">
        <v>88.28125</v>
      </c>
      <c r="QR75" s="709">
        <v>92.3</v>
      </c>
      <c r="QS75" s="978">
        <f t="shared" si="60"/>
        <v>69</v>
      </c>
      <c r="QT75" s="703">
        <v>623.29999999999995</v>
      </c>
      <c r="QU75" s="978">
        <f t="shared" si="61"/>
        <v>63</v>
      </c>
      <c r="QV75" s="703">
        <v>0</v>
      </c>
      <c r="QW75" s="978">
        <f t="shared" si="62"/>
        <v>31</v>
      </c>
      <c r="QX75" s="703">
        <v>0</v>
      </c>
      <c r="QY75" s="979">
        <f t="shared" si="63"/>
        <v>12</v>
      </c>
      <c r="QZ75" s="712">
        <v>0</v>
      </c>
      <c r="RA75" s="699">
        <v>30</v>
      </c>
      <c r="RB75" s="712">
        <v>149.41999999999999</v>
      </c>
      <c r="RC75" s="699">
        <v>62</v>
      </c>
      <c r="RD75" s="712">
        <v>0</v>
      </c>
      <c r="RE75" s="699">
        <v>24</v>
      </c>
      <c r="RF75" s="712">
        <v>0</v>
      </c>
      <c r="RG75" s="699">
        <v>32</v>
      </c>
      <c r="RH75" s="699">
        <v>21219.4</v>
      </c>
      <c r="RI75" s="978">
        <f t="shared" si="64"/>
        <v>4</v>
      </c>
      <c r="RJ75" s="712">
        <v>3766.2</v>
      </c>
      <c r="RK75" s="978">
        <f t="shared" si="64"/>
        <v>6</v>
      </c>
      <c r="RL75" s="712">
        <v>1929</v>
      </c>
      <c r="RM75" s="978">
        <f t="shared" si="64"/>
        <v>8</v>
      </c>
      <c r="RN75" s="712">
        <v>0</v>
      </c>
      <c r="RO75" s="978">
        <f t="shared" si="64"/>
        <v>47</v>
      </c>
      <c r="RP75" s="712">
        <v>0</v>
      </c>
      <c r="RQ75" s="978">
        <f t="shared" si="65"/>
        <v>2</v>
      </c>
      <c r="RR75" s="712">
        <v>0</v>
      </c>
      <c r="RS75" s="978">
        <f t="shared" si="65"/>
        <v>1</v>
      </c>
      <c r="RT75" s="712">
        <v>0</v>
      </c>
      <c r="RU75" s="978">
        <f t="shared" si="65"/>
        <v>38</v>
      </c>
      <c r="RV75" s="712">
        <f t="shared" si="66"/>
        <v>0</v>
      </c>
      <c r="RW75" s="978">
        <f t="shared" si="67"/>
        <v>39</v>
      </c>
      <c r="RX75" s="712">
        <v>5</v>
      </c>
      <c r="RY75" s="712" t="s">
        <v>1632</v>
      </c>
      <c r="RZ75" s="712">
        <v>0</v>
      </c>
      <c r="SA75" s="712" t="s">
        <v>1625</v>
      </c>
      <c r="SB75" s="712">
        <v>0</v>
      </c>
      <c r="SC75" s="712" t="s">
        <v>1625</v>
      </c>
      <c r="SD75" s="712">
        <v>0</v>
      </c>
      <c r="SE75" s="712" t="s">
        <v>1625</v>
      </c>
      <c r="SF75" s="712">
        <v>0</v>
      </c>
      <c r="SG75" s="712" t="s">
        <v>1625</v>
      </c>
      <c r="SH75" s="712">
        <v>5</v>
      </c>
      <c r="SI75" s="699">
        <f t="shared" si="68"/>
        <v>57</v>
      </c>
      <c r="SJ75" s="712">
        <v>5</v>
      </c>
      <c r="SK75" s="712" t="s">
        <v>1632</v>
      </c>
      <c r="SL75" s="712">
        <v>5</v>
      </c>
      <c r="SM75" s="712" t="s">
        <v>1632</v>
      </c>
      <c r="SN75" s="712">
        <v>5</v>
      </c>
      <c r="SO75" s="712" t="s">
        <v>1632</v>
      </c>
      <c r="SP75" s="712">
        <v>0</v>
      </c>
      <c r="SQ75" s="712" t="s">
        <v>1625</v>
      </c>
      <c r="SR75" s="712">
        <v>15</v>
      </c>
      <c r="SS75" s="699">
        <f t="shared" si="69"/>
        <v>22</v>
      </c>
      <c r="ST75" s="712">
        <v>0</v>
      </c>
      <c r="SU75" s="712" t="s">
        <v>1625</v>
      </c>
      <c r="SV75" s="712">
        <v>5</v>
      </c>
      <c r="SW75" s="712" t="s">
        <v>1632</v>
      </c>
      <c r="SX75" s="712">
        <v>0</v>
      </c>
      <c r="SY75" s="712" t="s">
        <v>1625</v>
      </c>
      <c r="SZ75" s="712">
        <v>5</v>
      </c>
      <c r="TA75" s="699">
        <f t="shared" si="70"/>
        <v>54</v>
      </c>
      <c r="TB75" s="699">
        <v>10</v>
      </c>
      <c r="TC75" s="699" t="s">
        <v>1632</v>
      </c>
      <c r="TD75" s="699">
        <v>10</v>
      </c>
      <c r="TE75" s="699" t="s">
        <v>1632</v>
      </c>
      <c r="TF75" s="699">
        <v>10</v>
      </c>
      <c r="TG75" s="699" t="s">
        <v>1632</v>
      </c>
      <c r="TH75" s="699">
        <v>0</v>
      </c>
      <c r="TI75" s="699" t="s">
        <v>1625</v>
      </c>
      <c r="TJ75" s="699">
        <v>30</v>
      </c>
      <c r="TK75" s="699">
        <f t="shared" si="71"/>
        <v>30</v>
      </c>
      <c r="TL75" s="989">
        <v>0</v>
      </c>
      <c r="TM75" s="989">
        <v>0</v>
      </c>
      <c r="TN75" s="989">
        <v>0</v>
      </c>
      <c r="TO75" s="989">
        <v>0</v>
      </c>
      <c r="TP75" s="989">
        <v>0</v>
      </c>
      <c r="TQ75" s="699">
        <f t="shared" si="72"/>
        <v>70</v>
      </c>
      <c r="TR75" s="712" t="s">
        <v>1625</v>
      </c>
      <c r="TS75" s="712" t="s">
        <v>1632</v>
      </c>
      <c r="TT75" s="712" t="s">
        <v>1632</v>
      </c>
      <c r="TU75" s="712" t="s">
        <v>1625</v>
      </c>
      <c r="TV75" s="712">
        <v>0</v>
      </c>
      <c r="TW75" s="712">
        <v>5</v>
      </c>
      <c r="TX75" s="712">
        <v>5</v>
      </c>
      <c r="TY75" s="712">
        <v>0</v>
      </c>
      <c r="TZ75" s="712">
        <v>10</v>
      </c>
      <c r="UA75" s="699">
        <f t="shared" si="73"/>
        <v>50</v>
      </c>
      <c r="UB75" s="712">
        <v>10</v>
      </c>
      <c r="UC75" s="712">
        <v>10</v>
      </c>
      <c r="UD75" s="712">
        <v>0</v>
      </c>
      <c r="UE75" s="712">
        <v>0</v>
      </c>
      <c r="UF75" s="712">
        <v>20</v>
      </c>
      <c r="UG75" s="699">
        <f t="shared" si="74"/>
        <v>34</v>
      </c>
      <c r="UH75" s="715">
        <v>0</v>
      </c>
      <c r="UI75" s="712">
        <v>0</v>
      </c>
      <c r="UJ75" s="699">
        <v>25</v>
      </c>
      <c r="UK75" s="715">
        <v>3</v>
      </c>
      <c r="UL75" s="712">
        <v>34.630035784370307</v>
      </c>
      <c r="UM75" s="699">
        <v>11</v>
      </c>
      <c r="UN75" s="715">
        <v>0</v>
      </c>
      <c r="UO75" s="712">
        <v>0</v>
      </c>
      <c r="UP75" s="699">
        <v>43</v>
      </c>
      <c r="UQ75" s="715">
        <v>1</v>
      </c>
      <c r="UR75" s="712">
        <v>11.399908800729595</v>
      </c>
      <c r="US75" s="699">
        <v>16</v>
      </c>
      <c r="UT75" s="712">
        <v>23.1</v>
      </c>
      <c r="UU75" s="699">
        <v>62</v>
      </c>
      <c r="UV75" s="712">
        <v>23.1</v>
      </c>
      <c r="UW75" s="699">
        <v>45</v>
      </c>
      <c r="UX75" s="1099">
        <v>0</v>
      </c>
      <c r="UY75" s="699">
        <v>42</v>
      </c>
      <c r="UZ75" s="989">
        <v>0.214</v>
      </c>
      <c r="VA75" s="989">
        <v>13</v>
      </c>
      <c r="VB75" s="989">
        <v>0</v>
      </c>
      <c r="VC75" s="989">
        <v>66</v>
      </c>
      <c r="VD75" s="989">
        <v>3.1E-2</v>
      </c>
      <c r="VE75" s="989">
        <v>37</v>
      </c>
      <c r="VF75" s="989">
        <v>6.7000000000000004E-2</v>
      </c>
      <c r="VG75" s="989">
        <v>3</v>
      </c>
      <c r="VH75" s="989">
        <v>4.5999999999999999E-2</v>
      </c>
      <c r="VI75" s="989">
        <v>4</v>
      </c>
      <c r="VJ75" s="989">
        <v>1.4999999999999999E-2</v>
      </c>
      <c r="VK75" s="989">
        <v>8</v>
      </c>
      <c r="VL75" s="989">
        <v>0</v>
      </c>
      <c r="VM75" s="989">
        <v>7</v>
      </c>
      <c r="VN75" s="989">
        <v>0</v>
      </c>
      <c r="VO75" s="989">
        <v>7</v>
      </c>
      <c r="VP75" s="989">
        <v>5</v>
      </c>
      <c r="VQ75" s="989">
        <v>56.824639163541313</v>
      </c>
      <c r="VR75" s="989">
        <v>52</v>
      </c>
      <c r="VS75" s="989">
        <v>3</v>
      </c>
      <c r="VT75" s="989">
        <v>34.094783498124784</v>
      </c>
      <c r="VU75" s="989">
        <v>51</v>
      </c>
      <c r="VV75" s="989">
        <v>10</v>
      </c>
      <c r="VW75" s="989">
        <v>113.64927832708263</v>
      </c>
      <c r="VX75" s="989">
        <v>41</v>
      </c>
      <c r="VY75" s="989">
        <v>6</v>
      </c>
      <c r="VZ75" s="989">
        <v>68.189566996249567</v>
      </c>
      <c r="WA75" s="989">
        <v>56</v>
      </c>
      <c r="WB75" s="989">
        <v>24</v>
      </c>
      <c r="WC75" s="989">
        <v>272.75826798499827</v>
      </c>
      <c r="WD75" s="989">
        <v>55</v>
      </c>
      <c r="WE75" s="989">
        <v>12</v>
      </c>
      <c r="WF75" s="989">
        <v>136.37913399249913</v>
      </c>
      <c r="WG75" s="989">
        <v>50</v>
      </c>
      <c r="WH75" s="989">
        <v>115.61</v>
      </c>
      <c r="WI75" s="989">
        <v>20</v>
      </c>
      <c r="WJ75" s="989">
        <v>0</v>
      </c>
      <c r="WK75" s="989">
        <v>10</v>
      </c>
      <c r="WL75" s="989">
        <v>0</v>
      </c>
      <c r="WM75" s="989">
        <v>2</v>
      </c>
      <c r="WN75" s="989">
        <v>86.71</v>
      </c>
      <c r="WO75" s="989">
        <v>23</v>
      </c>
      <c r="WP75" s="989">
        <v>28.9</v>
      </c>
      <c r="WQ75" s="989">
        <v>1</v>
      </c>
      <c r="WR75" s="989">
        <v>0</v>
      </c>
      <c r="WS75" s="989">
        <v>31</v>
      </c>
      <c r="WT75" s="989">
        <v>0</v>
      </c>
      <c r="WU75" s="989">
        <v>25</v>
      </c>
      <c r="WV75" s="989">
        <v>0</v>
      </c>
      <c r="WW75" s="989">
        <v>12</v>
      </c>
      <c r="WX75" s="989">
        <v>0</v>
      </c>
      <c r="WY75" s="989">
        <v>41</v>
      </c>
      <c r="WZ75" s="712">
        <v>278.55</v>
      </c>
      <c r="XA75" s="699">
        <v>32</v>
      </c>
      <c r="XB75" s="712">
        <v>696.38</v>
      </c>
      <c r="XC75" s="712">
        <v>20</v>
      </c>
      <c r="XD75" s="712">
        <v>0</v>
      </c>
      <c r="XE75" s="699">
        <v>43</v>
      </c>
      <c r="XF75" s="712">
        <v>202.31</v>
      </c>
      <c r="XG75" s="712">
        <v>2</v>
      </c>
      <c r="XH75" s="712">
        <v>0</v>
      </c>
      <c r="XI75" s="699">
        <v>28</v>
      </c>
      <c r="XJ75" s="712">
        <v>306.41000000000003</v>
      </c>
      <c r="XK75" s="699">
        <v>4</v>
      </c>
      <c r="XL75" s="712">
        <v>0</v>
      </c>
      <c r="XM75" s="699">
        <v>63</v>
      </c>
      <c r="XO75" s="714"/>
      <c r="XP75" s="725"/>
      <c r="XQ75" s="715"/>
      <c r="XR75" s="714"/>
      <c r="XS75" s="725"/>
      <c r="XT75" s="715"/>
      <c r="XU75" s="715"/>
      <c r="XV75" s="712"/>
      <c r="XW75" s="715"/>
      <c r="XX75" s="1169">
        <v>261</v>
      </c>
      <c r="XY75" s="1174">
        <v>0.38314176245210724</v>
      </c>
      <c r="XZ75" s="1168">
        <f t="shared" si="75"/>
        <v>67</v>
      </c>
      <c r="YA75" s="715">
        <v>127</v>
      </c>
      <c r="YB75" s="725">
        <v>12.598425196850393</v>
      </c>
      <c r="YC75" s="715">
        <f t="shared" si="76"/>
        <v>68</v>
      </c>
      <c r="YD75" s="714">
        <v>35</v>
      </c>
      <c r="YE75" s="725">
        <v>11.111111111111111</v>
      </c>
      <c r="YF75" s="715">
        <f t="shared" si="77"/>
        <v>67</v>
      </c>
      <c r="YG75" s="699">
        <v>132</v>
      </c>
      <c r="YH75" s="1099">
        <v>10.606060606060606</v>
      </c>
      <c r="YI75" s="715">
        <f t="shared" si="78"/>
        <v>70</v>
      </c>
      <c r="YJ75" s="714">
        <v>35</v>
      </c>
      <c r="YK75" s="712">
        <v>22.60536398467433</v>
      </c>
      <c r="YL75" s="715">
        <f t="shared" si="79"/>
        <v>40</v>
      </c>
      <c r="YM75" s="699">
        <v>132</v>
      </c>
      <c r="YN75" s="712">
        <v>19.696969696969695</v>
      </c>
      <c r="YO75" s="715">
        <f t="shared" si="80"/>
        <v>18</v>
      </c>
      <c r="YP75" s="1178">
        <v>0</v>
      </c>
      <c r="YQ75" s="1099">
        <v>0</v>
      </c>
      <c r="YR75" s="1099">
        <v>0</v>
      </c>
      <c r="YS75" s="1099">
        <v>0</v>
      </c>
      <c r="YT75" s="1099">
        <v>100</v>
      </c>
      <c r="YU75" s="1099">
        <v>0</v>
      </c>
      <c r="YV75" s="1099">
        <v>0</v>
      </c>
      <c r="YW75" s="1099">
        <v>0</v>
      </c>
      <c r="YX75" s="1099">
        <v>0</v>
      </c>
      <c r="YY75" s="1099">
        <v>0</v>
      </c>
      <c r="YZ75" s="1099">
        <v>0</v>
      </c>
      <c r="ZA75" s="1188">
        <v>1</v>
      </c>
      <c r="ZB75" s="985">
        <v>40</v>
      </c>
      <c r="ZC75" s="985">
        <v>20</v>
      </c>
      <c r="ZD75" s="985">
        <v>20</v>
      </c>
      <c r="ZE75" s="985">
        <v>26.666666666666668</v>
      </c>
      <c r="ZF75" s="985">
        <v>13.333333333333334</v>
      </c>
      <c r="ZG75" s="985">
        <v>13.333333333333334</v>
      </c>
      <c r="ZH75" s="985">
        <v>0</v>
      </c>
      <c r="ZI75" s="985">
        <v>13.333333333333334</v>
      </c>
      <c r="ZJ75" s="985">
        <v>46.666666666666664</v>
      </c>
      <c r="ZK75" s="985">
        <v>0</v>
      </c>
      <c r="ZL75" s="985">
        <v>0</v>
      </c>
      <c r="ZM75" s="699">
        <v>15</v>
      </c>
      <c r="ZN75" s="714" t="s">
        <v>1650</v>
      </c>
      <c r="ZO75" s="715" t="s">
        <v>1650</v>
      </c>
      <c r="ZP75" s="715" t="s">
        <v>1680</v>
      </c>
      <c r="ZQ75" s="715" t="s">
        <v>1650</v>
      </c>
      <c r="ZR75" s="715" t="s">
        <v>1650</v>
      </c>
      <c r="ZS75" s="715" t="s">
        <v>1680</v>
      </c>
      <c r="ZT75" s="715">
        <v>2</v>
      </c>
      <c r="ZU75" s="715">
        <v>2</v>
      </c>
      <c r="ZV75" s="715">
        <v>-2</v>
      </c>
      <c r="ZW75" s="715">
        <v>2</v>
      </c>
      <c r="ZX75" s="715">
        <v>2</v>
      </c>
      <c r="ZY75" s="715">
        <v>-2</v>
      </c>
      <c r="ZZ75" s="715">
        <f t="shared" si="81"/>
        <v>4</v>
      </c>
      <c r="AAA75" s="715">
        <f t="shared" si="82"/>
        <v>38</v>
      </c>
      <c r="AAB75" s="716" t="s">
        <v>31</v>
      </c>
      <c r="AAC75" s="712" t="s">
        <v>31</v>
      </c>
      <c r="AAD75" s="712" t="s">
        <v>1657</v>
      </c>
      <c r="AAE75" s="712" t="s">
        <v>31</v>
      </c>
      <c r="AAF75" s="712" t="s">
        <v>31</v>
      </c>
      <c r="AAG75" s="712" t="s">
        <v>1657</v>
      </c>
      <c r="AAH75" s="714">
        <v>1</v>
      </c>
      <c r="AAI75" s="715">
        <v>2</v>
      </c>
      <c r="AAJ75" s="715">
        <v>0</v>
      </c>
      <c r="AAK75" s="715">
        <v>3</v>
      </c>
      <c r="AAL75" s="715">
        <v>1</v>
      </c>
      <c r="AAM75" s="733">
        <v>0</v>
      </c>
      <c r="AAN75" s="2996">
        <v>0.40799673602611181</v>
      </c>
      <c r="AAO75" s="2954">
        <f t="shared" si="83"/>
        <v>57</v>
      </c>
      <c r="AAP75" s="2995">
        <v>0.81599347205222361</v>
      </c>
      <c r="AAQ75" s="2954">
        <f t="shared" si="84"/>
        <v>25</v>
      </c>
      <c r="AAR75" s="2995">
        <v>0</v>
      </c>
      <c r="AAS75" s="2954">
        <f t="shared" si="85"/>
        <v>54</v>
      </c>
      <c r="AAT75" s="2995">
        <v>1.2239902080783354</v>
      </c>
      <c r="AAU75" s="2954">
        <f t="shared" si="86"/>
        <v>39</v>
      </c>
      <c r="AAV75" s="2995">
        <v>0.40799673602611181</v>
      </c>
      <c r="AAW75" s="2954">
        <f t="shared" si="87"/>
        <v>45</v>
      </c>
      <c r="AAX75" s="2995">
        <v>0</v>
      </c>
      <c r="AAY75" s="2954">
        <f t="shared" si="88"/>
        <v>69</v>
      </c>
      <c r="AAZ75" s="982">
        <v>0</v>
      </c>
      <c r="ABA75" s="699">
        <v>0</v>
      </c>
      <c r="ABB75" s="699">
        <v>1</v>
      </c>
      <c r="ABC75" s="2988">
        <v>0</v>
      </c>
      <c r="ABD75" s="2954">
        <f t="shared" si="89"/>
        <v>58</v>
      </c>
      <c r="ABE75" s="2955">
        <v>0</v>
      </c>
      <c r="ABF75" s="2954">
        <f t="shared" si="89"/>
        <v>28</v>
      </c>
      <c r="ABG75" s="2955">
        <v>0.40799673602611181</v>
      </c>
      <c r="ABH75" s="2993">
        <f t="shared" si="89"/>
        <v>17</v>
      </c>
      <c r="ABI75" s="982">
        <v>0</v>
      </c>
      <c r="ABJ75" s="731">
        <v>0</v>
      </c>
      <c r="ABK75" s="715">
        <f t="shared" si="90"/>
        <v>31</v>
      </c>
      <c r="ABL75" s="716" t="s">
        <v>1687</v>
      </c>
      <c r="ABM75" s="712" t="s">
        <v>1687</v>
      </c>
      <c r="ABN75" s="715">
        <v>0</v>
      </c>
      <c r="ABO75" s="715">
        <v>0</v>
      </c>
      <c r="ABP75" s="715">
        <f t="shared" si="91"/>
        <v>0</v>
      </c>
      <c r="ABQ75" s="715">
        <f t="shared" si="92"/>
        <v>53</v>
      </c>
      <c r="ABR75" s="1201" t="s">
        <v>1632</v>
      </c>
      <c r="ABS75" s="1202" t="s">
        <v>1632</v>
      </c>
      <c r="ABT75" s="1202" t="s">
        <v>1625</v>
      </c>
      <c r="ABU75" s="1202" t="s">
        <v>1625</v>
      </c>
      <c r="ABV75" s="725">
        <v>5</v>
      </c>
      <c r="ABW75" s="725">
        <v>5</v>
      </c>
      <c r="ABX75" s="725">
        <v>0</v>
      </c>
      <c r="ABY75" s="725">
        <v>0</v>
      </c>
      <c r="ABZ75" s="715">
        <f t="shared" si="93"/>
        <v>10</v>
      </c>
      <c r="ACA75" s="715">
        <f t="shared" si="94"/>
        <v>36</v>
      </c>
      <c r="ACB75" s="983" t="s">
        <v>1632</v>
      </c>
      <c r="ACC75" s="725" t="s">
        <v>1632</v>
      </c>
      <c r="ACD75" s="725" t="s">
        <v>1625</v>
      </c>
      <c r="ACE75" s="725" t="s">
        <v>1625</v>
      </c>
      <c r="ACF75" s="725">
        <v>5</v>
      </c>
      <c r="ACG75" s="725">
        <v>5</v>
      </c>
      <c r="ACH75" s="725">
        <v>0</v>
      </c>
      <c r="ACI75" s="725">
        <v>0</v>
      </c>
      <c r="ACJ75" s="715">
        <f t="shared" si="95"/>
        <v>10</v>
      </c>
      <c r="ACK75" s="715">
        <f t="shared" si="96"/>
        <v>54</v>
      </c>
      <c r="ACL75" s="982">
        <v>21</v>
      </c>
      <c r="ACM75" s="715">
        <v>523</v>
      </c>
      <c r="ACN75" s="1089">
        <v>6.2799999999999994</v>
      </c>
      <c r="ACO75" s="715">
        <v>62</v>
      </c>
      <c r="ACP75" s="1089">
        <v>4.5</v>
      </c>
      <c r="ACQ75" s="715">
        <v>56</v>
      </c>
      <c r="ACR75" s="982">
        <v>43.865000000000002</v>
      </c>
      <c r="ACS75" s="1090">
        <v>38</v>
      </c>
      <c r="ACT75" s="983" t="s">
        <v>1625</v>
      </c>
      <c r="ACU75" s="725" t="s">
        <v>1625</v>
      </c>
      <c r="ACV75" s="725" t="s">
        <v>1625</v>
      </c>
      <c r="ACW75" s="725" t="s">
        <v>1625</v>
      </c>
      <c r="ACX75" s="725">
        <v>0</v>
      </c>
      <c r="ACY75" s="725">
        <v>0</v>
      </c>
      <c r="ACZ75" s="725">
        <v>0</v>
      </c>
      <c r="ADA75" s="725">
        <v>0</v>
      </c>
      <c r="ADB75" s="715">
        <f t="shared" si="97"/>
        <v>0</v>
      </c>
      <c r="ADC75" s="715">
        <f t="shared" si="98"/>
        <v>28</v>
      </c>
      <c r="ADD75" s="984" t="s">
        <v>1632</v>
      </c>
      <c r="ADE75" s="985" t="s">
        <v>1632</v>
      </c>
      <c r="ADF75" s="985" t="s">
        <v>1625</v>
      </c>
      <c r="ADG75" s="985" t="s">
        <v>1625</v>
      </c>
      <c r="ADH75" s="985">
        <v>5</v>
      </c>
      <c r="ADI75" s="985">
        <v>5</v>
      </c>
      <c r="ADJ75" s="985">
        <v>0</v>
      </c>
      <c r="ADK75" s="985">
        <v>0</v>
      </c>
      <c r="ADL75" s="715">
        <f t="shared" si="99"/>
        <v>10</v>
      </c>
      <c r="ADM75" s="715">
        <f t="shared" si="100"/>
        <v>40</v>
      </c>
      <c r="ADN75" s="1169">
        <v>1</v>
      </c>
      <c r="ADO75" s="1168">
        <v>243</v>
      </c>
      <c r="ADP75" s="1168">
        <v>1944</v>
      </c>
      <c r="ADQ75" s="989">
        <v>243</v>
      </c>
      <c r="ADR75" s="989">
        <v>1944</v>
      </c>
      <c r="ADS75" s="989">
        <v>798.02955665024638</v>
      </c>
      <c r="ADT75" s="989">
        <v>13</v>
      </c>
      <c r="ADU75" s="989">
        <v>0</v>
      </c>
      <c r="ADV75" s="989">
        <v>0</v>
      </c>
      <c r="ADW75" s="989">
        <v>0</v>
      </c>
      <c r="ADX75" s="989">
        <v>0</v>
      </c>
      <c r="ADY75" s="989">
        <v>0</v>
      </c>
      <c r="ADZ75" s="989">
        <v>0</v>
      </c>
      <c r="AEA75" s="989">
        <v>50</v>
      </c>
      <c r="AEB75" s="989">
        <v>1</v>
      </c>
      <c r="AEC75" s="989">
        <v>243</v>
      </c>
      <c r="AED75" s="989">
        <v>1944</v>
      </c>
      <c r="AEE75" s="989">
        <v>243</v>
      </c>
      <c r="AEF75" s="989">
        <v>1944</v>
      </c>
      <c r="AEG75" s="989">
        <v>798.02955665024638</v>
      </c>
      <c r="AEH75" s="729">
        <v>24</v>
      </c>
      <c r="AEI75" s="987"/>
      <c r="AEM75" s="715">
        <v>257</v>
      </c>
      <c r="AEN75" s="715">
        <v>175</v>
      </c>
      <c r="AEO75" s="989">
        <v>11</v>
      </c>
      <c r="AEP75" s="1099">
        <v>6.2857142857142865</v>
      </c>
      <c r="AEQ75" s="989">
        <v>16</v>
      </c>
      <c r="AER75" s="989">
        <v>6</v>
      </c>
      <c r="AES75" s="989">
        <v>54.54545454545454</v>
      </c>
      <c r="AET75" s="1099">
        <v>3.6666666666666665</v>
      </c>
      <c r="AEU75" s="989">
        <v>37</v>
      </c>
      <c r="AEV75" s="989">
        <v>3</v>
      </c>
      <c r="AEW75" s="989">
        <v>14</v>
      </c>
      <c r="AEX75" s="989">
        <v>21.428571428571427</v>
      </c>
      <c r="AEY75" s="989">
        <v>21</v>
      </c>
      <c r="AEZ75" s="1667">
        <v>175</v>
      </c>
      <c r="AFA75" s="1668">
        <v>2.2857142857142856</v>
      </c>
      <c r="AFB75" s="1667">
        <f t="shared" si="101"/>
        <v>42</v>
      </c>
      <c r="AFC75" s="1168">
        <v>27</v>
      </c>
      <c r="AFD75" s="1099">
        <v>18.518518518518519</v>
      </c>
      <c r="AFE75" s="989">
        <f t="shared" si="102"/>
        <v>54</v>
      </c>
      <c r="AFF75" s="715">
        <v>21</v>
      </c>
      <c r="AFG75" s="985">
        <v>23.809523809523807</v>
      </c>
      <c r="AFH75" s="699">
        <f t="shared" si="103"/>
        <v>55</v>
      </c>
      <c r="AFI75" s="989">
        <v>212</v>
      </c>
      <c r="AFJ75" s="715">
        <v>45</v>
      </c>
      <c r="AFK75" s="985">
        <v>21.226415094339622</v>
      </c>
      <c r="AFL75" s="699">
        <f t="shared" si="104"/>
        <v>43</v>
      </c>
      <c r="AFM75" s="707">
        <v>0</v>
      </c>
      <c r="AFN75" s="990">
        <v>0</v>
      </c>
      <c r="AFO75" s="719" t="s">
        <v>31</v>
      </c>
      <c r="AFP75" s="719" t="s">
        <v>31</v>
      </c>
      <c r="AFQ75" s="715">
        <v>31</v>
      </c>
      <c r="AFR75" s="699">
        <f t="shared" si="105"/>
        <v>59</v>
      </c>
      <c r="AFS75" s="715" t="s">
        <v>31</v>
      </c>
      <c r="AFT75" s="715" t="s">
        <v>31</v>
      </c>
      <c r="AFU75" s="985" t="s">
        <v>31</v>
      </c>
      <c r="AFV75" s="699" t="str">
        <f t="shared" si="106"/>
        <v>-</v>
      </c>
      <c r="AFW75" s="715" t="s">
        <v>31</v>
      </c>
      <c r="AFX75" s="715" t="s">
        <v>31</v>
      </c>
      <c r="AFY75" s="712" t="s">
        <v>31</v>
      </c>
      <c r="AFZ75" s="699" t="str">
        <f t="shared" si="107"/>
        <v>-</v>
      </c>
      <c r="AGA75" s="712">
        <v>59.183673469387756</v>
      </c>
      <c r="AGB75" s="712">
        <v>12.244897959183673</v>
      </c>
      <c r="AGC75" s="712">
        <v>6.1224489795918364</v>
      </c>
      <c r="AGD75" s="712">
        <v>10.204081632653061</v>
      </c>
      <c r="AGE75" s="712">
        <v>10.204081632653061</v>
      </c>
      <c r="AGF75" s="712">
        <v>0</v>
      </c>
      <c r="AGG75" s="712">
        <v>0</v>
      </c>
      <c r="AGH75" s="712">
        <v>0</v>
      </c>
      <c r="AGI75" s="712">
        <v>2.0408163265306123</v>
      </c>
      <c r="AGJ75" s="715">
        <v>29</v>
      </c>
      <c r="AGK75" s="715">
        <v>6</v>
      </c>
      <c r="AGL75" s="715">
        <v>3</v>
      </c>
      <c r="AGM75" s="715">
        <v>5</v>
      </c>
      <c r="AGN75" s="715">
        <v>5</v>
      </c>
      <c r="AGO75" s="715">
        <v>0</v>
      </c>
      <c r="AGP75" s="715">
        <v>0</v>
      </c>
      <c r="AGQ75" s="715">
        <v>0</v>
      </c>
      <c r="AGR75" s="715">
        <v>1</v>
      </c>
      <c r="AGS75" s="715">
        <v>49</v>
      </c>
      <c r="AGT75" s="712">
        <v>14.285714285714285</v>
      </c>
      <c r="AGU75" s="712">
        <v>28.571428571428569</v>
      </c>
      <c r="AGV75" s="712">
        <v>0</v>
      </c>
      <c r="AGW75" s="712">
        <v>28.571428571428569</v>
      </c>
      <c r="AGX75" s="712">
        <v>14.285714285714285</v>
      </c>
      <c r="AGY75" s="712">
        <v>14.285714285714285</v>
      </c>
      <c r="AGZ75" s="712">
        <v>0</v>
      </c>
      <c r="AHA75" s="712">
        <v>0</v>
      </c>
      <c r="AHB75" s="712">
        <v>0</v>
      </c>
      <c r="AHC75" s="715">
        <v>1</v>
      </c>
      <c r="AHD75" s="715">
        <v>2</v>
      </c>
      <c r="AHE75" s="715">
        <v>0</v>
      </c>
      <c r="AHF75" s="715">
        <v>2</v>
      </c>
      <c r="AHG75" s="715">
        <v>1</v>
      </c>
      <c r="AHH75" s="715">
        <v>1</v>
      </c>
      <c r="AHI75" s="715">
        <v>0</v>
      </c>
      <c r="AHJ75" s="715">
        <v>0</v>
      </c>
      <c r="AHK75" s="715">
        <v>0</v>
      </c>
      <c r="AHL75" s="715">
        <v>7</v>
      </c>
      <c r="AHM75" s="712" t="s">
        <v>31</v>
      </c>
      <c r="AHN75" s="712" t="s">
        <v>31</v>
      </c>
      <c r="AHO75" s="712" t="s">
        <v>31</v>
      </c>
      <c r="AHP75" s="712" t="s">
        <v>31</v>
      </c>
      <c r="AHQ75" s="712" t="s">
        <v>31</v>
      </c>
      <c r="AHR75" s="712" t="s">
        <v>31</v>
      </c>
      <c r="AHS75" s="712" t="s">
        <v>31</v>
      </c>
      <c r="AHT75" s="712" t="s">
        <v>31</v>
      </c>
      <c r="AHU75" s="712" t="s">
        <v>31</v>
      </c>
      <c r="AHV75" s="715">
        <v>0</v>
      </c>
      <c r="AHW75" s="715">
        <v>0</v>
      </c>
      <c r="AHX75" s="715">
        <v>0</v>
      </c>
      <c r="AHY75" s="715">
        <v>0</v>
      </c>
      <c r="AHZ75" s="715">
        <v>0</v>
      </c>
      <c r="AIA75" s="715">
        <v>0</v>
      </c>
      <c r="AIB75" s="715">
        <v>0</v>
      </c>
      <c r="AIC75" s="715">
        <v>0</v>
      </c>
      <c r="AID75" s="715">
        <v>0</v>
      </c>
      <c r="AIE75" s="715">
        <v>0</v>
      </c>
      <c r="AIF75" s="712" t="s">
        <v>1678</v>
      </c>
      <c r="AIG75" s="712" t="s">
        <v>1627</v>
      </c>
      <c r="AIH75" s="709">
        <v>0</v>
      </c>
      <c r="AII75" s="978">
        <f t="shared" si="108"/>
        <v>42</v>
      </c>
      <c r="AIJ75" s="703" t="s">
        <v>1625</v>
      </c>
      <c r="AIK75" s="703" t="s">
        <v>1625</v>
      </c>
      <c r="AIL75" s="703" t="s">
        <v>1625</v>
      </c>
      <c r="AIM75" s="701" t="s">
        <v>1625</v>
      </c>
      <c r="AIN75" s="712" t="s">
        <v>1625</v>
      </c>
      <c r="AIO75" s="712" t="s">
        <v>1627</v>
      </c>
      <c r="AIP75" s="712" t="s">
        <v>1627</v>
      </c>
      <c r="AIQ75" s="712" t="s">
        <v>1627</v>
      </c>
      <c r="AIR75" s="712" t="s">
        <v>1625</v>
      </c>
      <c r="AIS75" s="712" t="s">
        <v>1685</v>
      </c>
      <c r="AIT75" s="712" t="s">
        <v>1641</v>
      </c>
      <c r="AIU75" s="712" t="s">
        <v>1642</v>
      </c>
      <c r="AIV75" s="712" t="s">
        <v>1851</v>
      </c>
      <c r="AIW75" s="699">
        <v>39</v>
      </c>
      <c r="AIX75" s="699">
        <v>6</v>
      </c>
      <c r="AIY75" s="985">
        <v>15.3</v>
      </c>
      <c r="AIZ75" s="699">
        <v>0</v>
      </c>
      <c r="AJA75" s="712">
        <v>0</v>
      </c>
      <c r="AJB75" s="699">
        <f t="shared" si="109"/>
        <v>26</v>
      </c>
      <c r="AJC75" s="712">
        <v>0</v>
      </c>
      <c r="AJD75" s="978">
        <f t="shared" si="110"/>
        <v>25</v>
      </c>
      <c r="AJE75" s="712" t="s">
        <v>1625</v>
      </c>
      <c r="AJF75" s="712" t="s">
        <v>1625</v>
      </c>
      <c r="AJG75" s="712" t="s">
        <v>1625</v>
      </c>
      <c r="AJH75" s="712" t="s">
        <v>1625</v>
      </c>
      <c r="AJI75" s="712">
        <v>11.5</v>
      </c>
      <c r="AJJ75" s="699">
        <f t="shared" si="111"/>
        <v>29</v>
      </c>
      <c r="AJK75" s="715">
        <v>1</v>
      </c>
      <c r="AJL75" s="712">
        <v>0</v>
      </c>
      <c r="AJM75" s="699">
        <f t="shared" si="112"/>
        <v>39</v>
      </c>
      <c r="AJN75" s="715">
        <v>0</v>
      </c>
      <c r="AJO75" s="712">
        <v>0</v>
      </c>
      <c r="AJP75" s="699">
        <f t="shared" si="113"/>
        <v>17</v>
      </c>
      <c r="AJQ75" s="715">
        <v>0</v>
      </c>
      <c r="AJR75" s="712">
        <v>0</v>
      </c>
      <c r="AJS75" s="699">
        <f t="shared" si="114"/>
        <v>29</v>
      </c>
      <c r="AJT75" s="715">
        <v>0</v>
      </c>
      <c r="AJU75" s="712">
        <v>0</v>
      </c>
      <c r="AJV75" s="715">
        <v>0</v>
      </c>
      <c r="AJW75" s="712">
        <v>0</v>
      </c>
      <c r="AJX75" s="699">
        <f t="shared" si="115"/>
        <v>26</v>
      </c>
      <c r="AJY75" s="715">
        <v>0</v>
      </c>
      <c r="AJZ75" s="712">
        <v>0</v>
      </c>
      <c r="AKA75" s="699">
        <f t="shared" si="116"/>
        <v>9</v>
      </c>
      <c r="AKB75" s="715">
        <v>0</v>
      </c>
      <c r="AKC75" s="712">
        <v>0</v>
      </c>
      <c r="AKD75" s="699">
        <f t="shared" si="117"/>
        <v>55</v>
      </c>
      <c r="AKE75" s="715">
        <v>0</v>
      </c>
      <c r="AKF75" s="715">
        <v>110</v>
      </c>
      <c r="AKG75" s="715">
        <v>0</v>
      </c>
      <c r="AKH75" s="715">
        <v>0</v>
      </c>
      <c r="AKI75" s="715">
        <v>0</v>
      </c>
      <c r="AKJ75" s="715">
        <v>0</v>
      </c>
      <c r="AKK75" s="715">
        <v>110</v>
      </c>
      <c r="AKL75" s="715">
        <v>0</v>
      </c>
      <c r="AKM75" s="715">
        <v>9</v>
      </c>
      <c r="AKN75" s="715">
        <v>0</v>
      </c>
      <c r="AKO75" s="715">
        <v>9</v>
      </c>
      <c r="AKP75" s="712">
        <v>0.33600000000000002</v>
      </c>
      <c r="AKQ75" s="699">
        <f t="shared" si="118"/>
        <v>7</v>
      </c>
      <c r="AKR75" s="712" t="s">
        <v>31</v>
      </c>
      <c r="AKS75" s="699" t="str">
        <f t="shared" si="118"/>
        <v>-</v>
      </c>
      <c r="AKT75" s="712" t="s">
        <v>31</v>
      </c>
      <c r="AKU75" s="699" t="str">
        <f t="shared" si="127"/>
        <v>-</v>
      </c>
      <c r="AKV75" s="712" t="s">
        <v>31</v>
      </c>
      <c r="AKW75" s="699" t="str">
        <f t="shared" si="128"/>
        <v>-</v>
      </c>
      <c r="AKX75" s="712" t="s">
        <v>31</v>
      </c>
      <c r="AKY75" s="712">
        <v>0.33600000000000002</v>
      </c>
      <c r="AKZ75" s="712" t="s">
        <v>31</v>
      </c>
      <c r="ALA75" s="699" t="str">
        <f t="shared" si="129"/>
        <v>-</v>
      </c>
      <c r="ALB75" s="712">
        <v>2.8000000000000001E-2</v>
      </c>
      <c r="ALC75" s="699">
        <f t="shared" si="130"/>
        <v>40</v>
      </c>
      <c r="ALD75" s="712" t="s">
        <v>31</v>
      </c>
      <c r="ALE75" s="699" t="str">
        <f t="shared" si="131"/>
        <v>-</v>
      </c>
      <c r="ALF75" s="712">
        <v>2.8000000000000001E-2</v>
      </c>
      <c r="ALG75" s="712"/>
      <c r="ALH75" s="1706">
        <v>29.628739637150066</v>
      </c>
      <c r="ALI75" s="729">
        <v>71</v>
      </c>
      <c r="ALJ75" s="729">
        <v>13</v>
      </c>
      <c r="ALK75" s="729">
        <v>2436</v>
      </c>
      <c r="ALL75" s="729">
        <v>29.146141215106731</v>
      </c>
      <c r="ALM75" s="729">
        <v>5.3366174055829232</v>
      </c>
      <c r="ALN75" s="729">
        <v>27</v>
      </c>
      <c r="ALO75" s="729">
        <v>39</v>
      </c>
    </row>
    <row r="76" spans="1:1003" ht="13" x14ac:dyDescent="0.2">
      <c r="A76" s="696" t="s">
        <v>1858</v>
      </c>
      <c r="B76" s="697" t="s">
        <v>1859</v>
      </c>
      <c r="C76" s="697" t="s">
        <v>1646</v>
      </c>
      <c r="D76" s="697" t="s">
        <v>1646</v>
      </c>
      <c r="E76" s="697" t="s">
        <v>1733</v>
      </c>
      <c r="F76" s="698" t="s">
        <v>1860</v>
      </c>
      <c r="G76" s="699" t="s">
        <v>1920</v>
      </c>
      <c r="H76" s="700">
        <v>31</v>
      </c>
      <c r="I76" s="703">
        <v>7.55</v>
      </c>
      <c r="J76" s="699">
        <f t="shared" si="9"/>
        <v>3</v>
      </c>
      <c r="K76" s="702">
        <v>37</v>
      </c>
      <c r="L76" s="703">
        <v>7.83</v>
      </c>
      <c r="M76" s="710">
        <f t="shared" si="10"/>
        <v>1</v>
      </c>
      <c r="N76" s="712">
        <f t="shared" si="11"/>
        <v>0.28000000000000025</v>
      </c>
      <c r="O76" s="702">
        <v>103</v>
      </c>
      <c r="P76" s="703">
        <v>6.34</v>
      </c>
      <c r="Q76" s="699">
        <f t="shared" si="120"/>
        <v>16</v>
      </c>
      <c r="R76" s="702">
        <v>115</v>
      </c>
      <c r="S76" s="703">
        <v>6.28</v>
      </c>
      <c r="T76" s="710">
        <f t="shared" si="125"/>
        <v>20</v>
      </c>
      <c r="U76" s="712">
        <f t="shared" si="12"/>
        <v>-5.9999999999999609E-2</v>
      </c>
      <c r="V76" s="706">
        <v>78</v>
      </c>
      <c r="W76" s="701">
        <v>6.2820512820512819</v>
      </c>
      <c r="X76" s="702">
        <v>37</v>
      </c>
      <c r="Y76" s="704">
        <v>6.2702702702702702</v>
      </c>
      <c r="Z76" s="705">
        <f t="shared" si="13"/>
        <v>60</v>
      </c>
      <c r="AA76" s="707">
        <v>53</v>
      </c>
      <c r="AB76" s="704">
        <v>6.3773584905660377</v>
      </c>
      <c r="AC76" s="705">
        <f t="shared" si="14"/>
        <v>22</v>
      </c>
      <c r="AD76" s="702">
        <v>25</v>
      </c>
      <c r="AE76" s="704">
        <v>6.08</v>
      </c>
      <c r="AF76" s="732">
        <f t="shared" si="15"/>
        <v>10</v>
      </c>
      <c r="AG76" s="708">
        <v>83.5</v>
      </c>
      <c r="AH76" s="705">
        <f t="shared" si="16"/>
        <v>2</v>
      </c>
      <c r="AI76" s="709">
        <v>85.2</v>
      </c>
      <c r="AJ76" s="705">
        <f t="shared" si="17"/>
        <v>21</v>
      </c>
      <c r="AK76" s="709">
        <v>1.2999999999999972</v>
      </c>
      <c r="AL76" s="701">
        <v>0.20000000000000284</v>
      </c>
      <c r="AM76" s="702">
        <v>10</v>
      </c>
      <c r="AN76" s="715">
        <f t="shared" si="18"/>
        <v>76</v>
      </c>
      <c r="AO76" s="710">
        <v>10</v>
      </c>
      <c r="AP76" s="715">
        <f t="shared" si="19"/>
        <v>76</v>
      </c>
      <c r="AQ76" s="702">
        <v>240</v>
      </c>
      <c r="AR76" s="710">
        <f t="shared" si="121"/>
        <v>15</v>
      </c>
      <c r="AS76" s="702">
        <v>36</v>
      </c>
      <c r="AT76" s="703">
        <v>16.666666666666668</v>
      </c>
      <c r="AU76" s="705">
        <f t="shared" si="20"/>
        <v>24</v>
      </c>
      <c r="AV76" s="702">
        <v>37</v>
      </c>
      <c r="AW76" s="703">
        <v>0</v>
      </c>
      <c r="AX76" s="705">
        <f t="shared" si="21"/>
        <v>1</v>
      </c>
      <c r="AY76" s="702">
        <v>36</v>
      </c>
      <c r="AZ76" s="703">
        <v>30.555555555555557</v>
      </c>
      <c r="BA76" s="705">
        <f t="shared" si="22"/>
        <v>1</v>
      </c>
      <c r="BB76" s="702">
        <v>37</v>
      </c>
      <c r="BC76" s="703">
        <v>8.1081081081081088</v>
      </c>
      <c r="BD76" s="705">
        <f t="shared" si="23"/>
        <v>7</v>
      </c>
      <c r="BE76" s="702">
        <v>37</v>
      </c>
      <c r="BF76" s="703">
        <v>0</v>
      </c>
      <c r="BG76" s="705">
        <f t="shared" si="24"/>
        <v>1</v>
      </c>
      <c r="BH76" s="702">
        <v>36</v>
      </c>
      <c r="BI76" s="703">
        <v>25</v>
      </c>
      <c r="BJ76" s="705">
        <f t="shared" si="25"/>
        <v>8</v>
      </c>
      <c r="BK76" s="702">
        <v>38</v>
      </c>
      <c r="BL76" s="703">
        <v>39.473684210526315</v>
      </c>
      <c r="BM76" s="705">
        <f t="shared" si="26"/>
        <v>4</v>
      </c>
      <c r="BN76" s="702">
        <v>39</v>
      </c>
      <c r="BO76" s="703">
        <v>89.743589743589752</v>
      </c>
      <c r="BP76" s="705">
        <f t="shared" si="27"/>
        <v>68</v>
      </c>
      <c r="BQ76" s="702">
        <v>37</v>
      </c>
      <c r="BR76" s="703">
        <v>54.054054054054056</v>
      </c>
      <c r="BS76" s="705">
        <f t="shared" si="28"/>
        <v>9</v>
      </c>
      <c r="BT76" s="702">
        <v>38</v>
      </c>
      <c r="BU76" s="703">
        <v>26.315789473684209</v>
      </c>
      <c r="BV76" s="705">
        <f t="shared" si="29"/>
        <v>9</v>
      </c>
      <c r="BW76" s="702">
        <v>31</v>
      </c>
      <c r="BX76" s="703">
        <v>6.4516129032258061</v>
      </c>
      <c r="BY76" s="705">
        <f t="shared" si="30"/>
        <v>70</v>
      </c>
      <c r="BZ76" s="702">
        <v>39</v>
      </c>
      <c r="CA76" s="703">
        <v>56.410256410256409</v>
      </c>
      <c r="CB76" s="705">
        <f t="shared" si="31"/>
        <v>46</v>
      </c>
      <c r="CC76" s="709">
        <v>14.4</v>
      </c>
      <c r="CD76" s="726">
        <f t="shared" si="32"/>
        <v>51</v>
      </c>
      <c r="CE76" s="703">
        <v>3.5999999999999996</v>
      </c>
      <c r="CF76" s="703">
        <v>5.0999999999999996</v>
      </c>
      <c r="CG76" s="704">
        <v>5.6000000000000005</v>
      </c>
      <c r="CH76" s="709">
        <v>13.100000000000001</v>
      </c>
      <c r="CI76" s="701">
        <v>13.900000000000002</v>
      </c>
      <c r="CJ76" s="712">
        <v>17.399999999999999</v>
      </c>
      <c r="CK76" s="729">
        <f t="shared" si="33"/>
        <v>48</v>
      </c>
      <c r="CL76" s="712">
        <v>4</v>
      </c>
      <c r="CM76" s="712">
        <v>6.5</v>
      </c>
      <c r="CN76" s="712">
        <v>6.8999999999999995</v>
      </c>
      <c r="CO76" s="714">
        <v>56</v>
      </c>
      <c r="CP76" s="985">
        <v>84.5</v>
      </c>
      <c r="CQ76" s="729">
        <f t="shared" si="34"/>
        <v>39</v>
      </c>
      <c r="CR76" s="715">
        <v>24</v>
      </c>
      <c r="CS76" s="985">
        <v>83.4</v>
      </c>
      <c r="CT76" s="729">
        <f t="shared" si="134"/>
        <v>47</v>
      </c>
      <c r="CU76" s="715">
        <v>22</v>
      </c>
      <c r="CV76" s="712">
        <v>86.3</v>
      </c>
      <c r="CW76" s="729">
        <f t="shared" si="35"/>
        <v>16</v>
      </c>
      <c r="CX76" s="715">
        <v>10</v>
      </c>
      <c r="CY76" s="712">
        <v>83</v>
      </c>
      <c r="CZ76" s="729">
        <f t="shared" si="36"/>
        <v>42</v>
      </c>
      <c r="DA76" s="716">
        <v>16</v>
      </c>
      <c r="DB76" s="710">
        <f t="shared" si="37"/>
        <v>19</v>
      </c>
      <c r="DC76" s="715">
        <v>50</v>
      </c>
      <c r="DD76" s="717">
        <v>78</v>
      </c>
      <c r="DE76" s="710">
        <f t="shared" si="38"/>
        <v>31</v>
      </c>
      <c r="DF76" s="703">
        <v>6</v>
      </c>
      <c r="DG76" s="705">
        <f t="shared" si="135"/>
        <v>21</v>
      </c>
      <c r="DH76" s="709">
        <v>75</v>
      </c>
      <c r="DI76" s="705">
        <f t="shared" si="135"/>
        <v>17</v>
      </c>
      <c r="DJ76" s="703">
        <v>0</v>
      </c>
      <c r="DK76" s="705">
        <f t="shared" si="40"/>
        <v>34</v>
      </c>
      <c r="DL76" s="718">
        <v>67.64705882352942</v>
      </c>
      <c r="DM76" s="705">
        <f t="shared" si="41"/>
        <v>53</v>
      </c>
      <c r="DN76" s="703">
        <v>17.647058823529409</v>
      </c>
      <c r="DO76" s="705">
        <f t="shared" si="42"/>
        <v>9</v>
      </c>
      <c r="DP76" s="702">
        <v>36</v>
      </c>
      <c r="DQ76" s="719">
        <v>63.888888888888886</v>
      </c>
      <c r="DR76" s="705">
        <f t="shared" si="122"/>
        <v>58</v>
      </c>
      <c r="DS76" s="702">
        <v>32</v>
      </c>
      <c r="DT76" s="719">
        <v>46.875</v>
      </c>
      <c r="DU76" s="705">
        <v>38</v>
      </c>
      <c r="DV76" s="702">
        <v>35</v>
      </c>
      <c r="DW76" s="720">
        <v>80</v>
      </c>
      <c r="DX76" s="705">
        <v>10</v>
      </c>
      <c r="DY76" s="702">
        <v>28</v>
      </c>
      <c r="DZ76" s="1145">
        <v>0.5</v>
      </c>
      <c r="EA76" s="726">
        <v>69</v>
      </c>
      <c r="EB76" s="720">
        <v>14.285714285714285</v>
      </c>
      <c r="EC76" s="705">
        <v>30</v>
      </c>
      <c r="ED76" s="702">
        <v>29</v>
      </c>
      <c r="EE76" s="712">
        <v>1.5</v>
      </c>
      <c r="EF76" s="729">
        <v>26</v>
      </c>
      <c r="EG76" s="720">
        <v>17.241379310344829</v>
      </c>
      <c r="EH76" s="705">
        <v>66</v>
      </c>
      <c r="EI76" s="702">
        <v>34</v>
      </c>
      <c r="EJ76" s="712">
        <v>0.75</v>
      </c>
      <c r="EK76" s="729">
        <v>63</v>
      </c>
      <c r="EL76" s="720">
        <v>23.52941176470588</v>
      </c>
      <c r="EM76" s="705">
        <v>56</v>
      </c>
      <c r="EN76" s="714">
        <v>29</v>
      </c>
      <c r="EO76" s="712">
        <v>0.5</v>
      </c>
      <c r="EP76" s="729">
        <v>61</v>
      </c>
      <c r="EQ76" s="725">
        <v>3.4482758620689653</v>
      </c>
      <c r="ER76" s="733">
        <v>72</v>
      </c>
      <c r="ES76" s="702">
        <v>29</v>
      </c>
      <c r="ET76" s="726">
        <v>0</v>
      </c>
      <c r="EU76" s="726">
        <v>75</v>
      </c>
      <c r="EV76" s="720">
        <v>0</v>
      </c>
      <c r="EW76" s="705">
        <v>75</v>
      </c>
      <c r="EX76" s="715">
        <v>29</v>
      </c>
      <c r="EY76" s="726">
        <v>0</v>
      </c>
      <c r="EZ76" s="726">
        <v>71</v>
      </c>
      <c r="FA76" s="725">
        <v>0</v>
      </c>
      <c r="FB76" s="715">
        <v>71</v>
      </c>
      <c r="FC76" s="702">
        <v>31</v>
      </c>
      <c r="FD76" s="726">
        <v>1.1666666666666667</v>
      </c>
      <c r="FE76" s="726">
        <v>3</v>
      </c>
      <c r="FF76" s="720">
        <v>9.67741935483871</v>
      </c>
      <c r="FG76" s="705">
        <v>28</v>
      </c>
      <c r="FH76" s="702">
        <v>32</v>
      </c>
      <c r="FI76" s="726">
        <v>3.3913043478260869</v>
      </c>
      <c r="FJ76" s="726">
        <v>7</v>
      </c>
      <c r="FK76" s="720">
        <v>71.875</v>
      </c>
      <c r="FL76" s="705">
        <v>1</v>
      </c>
      <c r="FM76" s="714">
        <v>39</v>
      </c>
      <c r="FN76" s="725">
        <v>25.641025641025639</v>
      </c>
      <c r="FO76" s="715">
        <v>25</v>
      </c>
      <c r="FP76" s="702">
        <v>36</v>
      </c>
      <c r="FQ76" s="727">
        <v>0.5</v>
      </c>
      <c r="FR76" s="727">
        <v>53</v>
      </c>
      <c r="FS76" s="720">
        <v>2.7777777777777777</v>
      </c>
      <c r="FT76" s="705">
        <v>52</v>
      </c>
      <c r="FU76" s="702">
        <v>36</v>
      </c>
      <c r="FV76" s="712">
        <v>1</v>
      </c>
      <c r="FW76" s="729">
        <v>50</v>
      </c>
      <c r="FX76" s="720">
        <v>5.5555555555555554</v>
      </c>
      <c r="FY76" s="705">
        <v>42</v>
      </c>
      <c r="FZ76" s="702">
        <v>36</v>
      </c>
      <c r="GA76" s="712">
        <v>1</v>
      </c>
      <c r="GB76" s="729">
        <v>19</v>
      </c>
      <c r="GC76" s="720">
        <v>5.5555555555555554</v>
      </c>
      <c r="GD76" s="705">
        <v>52</v>
      </c>
      <c r="GE76" s="702">
        <v>36</v>
      </c>
      <c r="GF76" s="712">
        <v>0.75</v>
      </c>
      <c r="GG76" s="729">
        <v>30</v>
      </c>
      <c r="GH76" s="720">
        <v>11.111111111111111</v>
      </c>
      <c r="GI76" s="705">
        <v>2</v>
      </c>
      <c r="GJ76" s="702">
        <v>37</v>
      </c>
      <c r="GK76" s="726">
        <v>1.5</v>
      </c>
      <c r="GL76" s="726">
        <v>22</v>
      </c>
      <c r="GM76" s="720">
        <v>16.216216216216218</v>
      </c>
      <c r="GN76" s="705">
        <v>26</v>
      </c>
      <c r="GO76" s="702">
        <v>36</v>
      </c>
      <c r="GP76" s="726">
        <v>1</v>
      </c>
      <c r="GQ76" s="726">
        <v>8</v>
      </c>
      <c r="GR76" s="720">
        <v>2.7777777777777777</v>
      </c>
      <c r="GS76" s="705">
        <v>47</v>
      </c>
      <c r="GT76" s="702">
        <v>37</v>
      </c>
      <c r="GU76" s="726">
        <v>0.5</v>
      </c>
      <c r="GV76" s="726">
        <v>28</v>
      </c>
      <c r="GW76" s="720">
        <v>2.7027027027027026</v>
      </c>
      <c r="GX76" s="705">
        <v>23</v>
      </c>
      <c r="GY76" s="702">
        <v>36</v>
      </c>
      <c r="GZ76" s="726">
        <v>0</v>
      </c>
      <c r="HA76" s="726">
        <v>50</v>
      </c>
      <c r="HB76" s="720">
        <v>0</v>
      </c>
      <c r="HC76" s="705">
        <v>50</v>
      </c>
      <c r="HD76" s="709">
        <v>20</v>
      </c>
      <c r="HE76" s="703">
        <v>3.3333333333333335</v>
      </c>
      <c r="HF76" s="703">
        <v>68.333333333333329</v>
      </c>
      <c r="HG76" s="703">
        <v>31.666666666666664</v>
      </c>
      <c r="HH76" s="1299">
        <v>5</v>
      </c>
      <c r="HI76" s="1299">
        <v>6.666666666666667</v>
      </c>
      <c r="HJ76" s="1299">
        <v>66.666666666666657</v>
      </c>
      <c r="HK76" s="1299">
        <v>5</v>
      </c>
      <c r="HL76" s="1299">
        <v>16.666666666666664</v>
      </c>
      <c r="HM76" s="1300">
        <v>60</v>
      </c>
      <c r="HN76" s="709">
        <v>15.591397849462366</v>
      </c>
      <c r="HO76" s="709">
        <v>1.6129032258064515</v>
      </c>
      <c r="HP76" s="709">
        <v>61.29032258064516</v>
      </c>
      <c r="HQ76" s="709">
        <v>26.344086021505376</v>
      </c>
      <c r="HR76" s="709">
        <v>9.1397849462365599</v>
      </c>
      <c r="HS76" s="709">
        <v>47.8494623655914</v>
      </c>
      <c r="HT76" s="709">
        <v>46.236559139784944</v>
      </c>
      <c r="HU76" s="709">
        <v>1.0752688172043012</v>
      </c>
      <c r="HV76" s="709">
        <v>50.537634408602152</v>
      </c>
      <c r="HW76" s="1300">
        <v>186</v>
      </c>
      <c r="HX76" s="1265">
        <v>1</v>
      </c>
      <c r="HY76" s="1266">
        <v>6</v>
      </c>
      <c r="HZ76" s="1266">
        <v>13</v>
      </c>
      <c r="IA76" s="1266">
        <v>10</v>
      </c>
      <c r="IB76" s="1266">
        <v>2</v>
      </c>
      <c r="IC76" s="1266">
        <v>1</v>
      </c>
      <c r="ID76" s="1266">
        <v>2</v>
      </c>
      <c r="IE76" s="1266">
        <v>8</v>
      </c>
      <c r="IF76" s="1267">
        <v>43</v>
      </c>
      <c r="IG76" s="1268">
        <v>26</v>
      </c>
      <c r="IH76" s="1269">
        <v>6</v>
      </c>
      <c r="II76" s="1269">
        <v>3</v>
      </c>
      <c r="IJ76" s="1269">
        <v>5</v>
      </c>
      <c r="IK76" s="1269">
        <v>2</v>
      </c>
      <c r="IL76" s="1269">
        <v>1</v>
      </c>
      <c r="IM76" s="1269">
        <v>2</v>
      </c>
      <c r="IN76" s="1269">
        <v>9</v>
      </c>
      <c r="IO76" s="1267">
        <v>54</v>
      </c>
      <c r="IP76" s="1268">
        <v>21</v>
      </c>
      <c r="IQ76" s="1269">
        <v>7</v>
      </c>
      <c r="IR76" s="1269">
        <v>4</v>
      </c>
      <c r="IS76" s="1269">
        <v>8</v>
      </c>
      <c r="IT76" s="1269">
        <v>3</v>
      </c>
      <c r="IU76" s="1269">
        <v>1</v>
      </c>
      <c r="IV76" s="1269">
        <v>4</v>
      </c>
      <c r="IW76" s="1269">
        <v>12</v>
      </c>
      <c r="IX76" s="1270">
        <v>60</v>
      </c>
      <c r="IY76" s="1268">
        <v>2.3255813953488373</v>
      </c>
      <c r="IZ76" s="1269">
        <v>13.953488372093023</v>
      </c>
      <c r="JA76" s="1269">
        <v>30.232558139534881</v>
      </c>
      <c r="JB76" s="1269">
        <v>23.255813953488371</v>
      </c>
      <c r="JC76" s="1269">
        <v>4.6511627906976747</v>
      </c>
      <c r="JD76" s="1269">
        <v>2.3255813953488373</v>
      </c>
      <c r="JE76" s="1269">
        <v>4.6511627906976747</v>
      </c>
      <c r="JF76" s="1269">
        <v>18.604651162790699</v>
      </c>
      <c r="JG76" s="1270">
        <v>100</v>
      </c>
      <c r="JH76" s="1268">
        <v>48.148148148148145</v>
      </c>
      <c r="JI76" s="1269">
        <v>11.111111111111111</v>
      </c>
      <c r="JJ76" s="1269">
        <v>5.5555555555555554</v>
      </c>
      <c r="JK76" s="1269">
        <v>9.2592592592592595</v>
      </c>
      <c r="JL76" s="1269">
        <v>3.7037037037037033</v>
      </c>
      <c r="JM76" s="1269">
        <v>1.8518518518518516</v>
      </c>
      <c r="JN76" s="1269">
        <v>3.7037037037037033</v>
      </c>
      <c r="JO76" s="1269">
        <v>16.666666666666664</v>
      </c>
      <c r="JP76" s="1270">
        <v>100</v>
      </c>
      <c r="JQ76" s="1268">
        <v>35</v>
      </c>
      <c r="JR76" s="1269">
        <v>11.666666666666666</v>
      </c>
      <c r="JS76" s="1269">
        <v>6.666666666666667</v>
      </c>
      <c r="JT76" s="1269">
        <v>13.333333333333334</v>
      </c>
      <c r="JU76" s="1269">
        <v>5</v>
      </c>
      <c r="JV76" s="1269">
        <v>1.6666666666666667</v>
      </c>
      <c r="JW76" s="1269">
        <v>6.666666666666667</v>
      </c>
      <c r="JX76" s="1269">
        <v>20</v>
      </c>
      <c r="JY76" s="1270">
        <v>100</v>
      </c>
      <c r="JZ76" s="718">
        <v>51.747311827956985</v>
      </c>
      <c r="KA76" s="705">
        <f t="shared" si="43"/>
        <v>36</v>
      </c>
      <c r="KB76" s="718">
        <v>36.95652173913043</v>
      </c>
      <c r="KC76" s="705">
        <f t="shared" si="43"/>
        <v>73</v>
      </c>
      <c r="KD76" s="725">
        <v>4.6901172529313229</v>
      </c>
      <c r="KE76" s="715">
        <f t="shared" si="44"/>
        <v>36</v>
      </c>
      <c r="KF76" s="725">
        <v>2.4120603015075375</v>
      </c>
      <c r="KG76" s="715">
        <f t="shared" si="44"/>
        <v>20</v>
      </c>
      <c r="KH76" s="725">
        <v>14.874371859296481</v>
      </c>
      <c r="KI76" s="715">
        <f t="shared" si="136"/>
        <v>43</v>
      </c>
      <c r="KJ76" s="725">
        <v>12.562814070351758</v>
      </c>
      <c r="KK76" s="715">
        <f t="shared" si="136"/>
        <v>30</v>
      </c>
      <c r="KL76" s="725">
        <v>5.9817945383615081</v>
      </c>
      <c r="KM76" s="715">
        <f t="shared" si="46"/>
        <v>60</v>
      </c>
      <c r="KN76" s="715">
        <v>13.890312660174271</v>
      </c>
      <c r="KO76" s="715">
        <f t="shared" si="47"/>
        <v>53</v>
      </c>
      <c r="KP76" s="728">
        <v>30</v>
      </c>
      <c r="KQ76" s="729">
        <v>10</v>
      </c>
      <c r="KR76" s="729">
        <v>10</v>
      </c>
      <c r="KS76" s="729">
        <v>20</v>
      </c>
      <c r="KT76" s="729">
        <v>15</v>
      </c>
      <c r="KU76" s="730">
        <f t="shared" si="48"/>
        <v>85</v>
      </c>
      <c r="KV76" s="734">
        <f t="shared" si="49"/>
        <v>40</v>
      </c>
      <c r="KW76" s="728">
        <v>10</v>
      </c>
      <c r="KX76" s="729">
        <v>10</v>
      </c>
      <c r="KY76" s="706">
        <f t="shared" si="50"/>
        <v>20</v>
      </c>
      <c r="KZ76" s="705">
        <f t="shared" si="51"/>
        <v>1</v>
      </c>
      <c r="LA76" s="847" t="s">
        <v>1632</v>
      </c>
      <c r="LB76" s="846" t="s">
        <v>1625</v>
      </c>
      <c r="LC76" s="846" t="s">
        <v>1625</v>
      </c>
      <c r="LD76" s="846" t="s">
        <v>1625</v>
      </c>
      <c r="LE76" s="729">
        <v>10</v>
      </c>
      <c r="LF76" s="1023">
        <v>37</v>
      </c>
      <c r="LG76" s="847" t="s">
        <v>1632</v>
      </c>
      <c r="LH76" s="846" t="s">
        <v>1632</v>
      </c>
      <c r="LI76" s="846" t="s">
        <v>1632</v>
      </c>
      <c r="LJ76" s="846" t="s">
        <v>1625</v>
      </c>
      <c r="LK76" s="729">
        <v>30</v>
      </c>
      <c r="LL76" s="1023">
        <v>26</v>
      </c>
      <c r="LM76" s="847" t="s">
        <v>1632</v>
      </c>
      <c r="LN76" s="846" t="s">
        <v>1632</v>
      </c>
      <c r="LO76" s="846" t="s">
        <v>1625</v>
      </c>
      <c r="LP76" s="846" t="s">
        <v>1625</v>
      </c>
      <c r="LQ76" s="729">
        <v>30</v>
      </c>
      <c r="LR76" s="1023">
        <v>40</v>
      </c>
      <c r="LS76" s="847" t="s">
        <v>1632</v>
      </c>
      <c r="LT76" s="846" t="s">
        <v>1632</v>
      </c>
      <c r="LU76" s="846" t="s">
        <v>1625</v>
      </c>
      <c r="LV76" s="846" t="s">
        <v>1625</v>
      </c>
      <c r="LW76" s="729">
        <v>20</v>
      </c>
      <c r="LX76" s="1023">
        <v>51</v>
      </c>
      <c r="LY76" s="847" t="s">
        <v>1632</v>
      </c>
      <c r="LZ76" s="846" t="s">
        <v>1632</v>
      </c>
      <c r="MA76" s="846" t="s">
        <v>1632</v>
      </c>
      <c r="MB76" s="846" t="s">
        <v>1632</v>
      </c>
      <c r="MC76" s="729">
        <v>40</v>
      </c>
      <c r="MD76" s="1023">
        <v>1</v>
      </c>
      <c r="ME76" s="847" t="s">
        <v>1632</v>
      </c>
      <c r="MF76" s="846" t="s">
        <v>1632</v>
      </c>
      <c r="MG76" s="846" t="s">
        <v>1625</v>
      </c>
      <c r="MH76" s="846" t="s">
        <v>1625</v>
      </c>
      <c r="MI76" s="729">
        <v>20</v>
      </c>
      <c r="MJ76" s="1023">
        <v>33</v>
      </c>
      <c r="MK76" s="847" t="s">
        <v>1632</v>
      </c>
      <c r="ML76" s="846" t="s">
        <v>1632</v>
      </c>
      <c r="MM76" s="846" t="s">
        <v>1625</v>
      </c>
      <c r="MN76" s="729">
        <v>30</v>
      </c>
      <c r="MO76" s="1023">
        <v>4</v>
      </c>
      <c r="MP76" s="847" t="s">
        <v>1632</v>
      </c>
      <c r="MQ76" s="846" t="s">
        <v>1632</v>
      </c>
      <c r="MR76" s="846" t="s">
        <v>1632</v>
      </c>
      <c r="MS76" s="846" t="s">
        <v>1632</v>
      </c>
      <c r="MT76" s="729">
        <v>40</v>
      </c>
      <c r="MU76" s="1023">
        <v>1</v>
      </c>
      <c r="MV76" s="846" t="s">
        <v>1625</v>
      </c>
      <c r="MW76" s="846" t="s">
        <v>1625</v>
      </c>
      <c r="MX76" s="846" t="s">
        <v>1625</v>
      </c>
      <c r="MY76" s="846" t="s">
        <v>1625</v>
      </c>
      <c r="MZ76" s="729">
        <v>0</v>
      </c>
      <c r="NA76" s="1023">
        <v>47</v>
      </c>
      <c r="NB76" s="715">
        <v>1216.5999999999999</v>
      </c>
      <c r="NC76" s="715">
        <f t="shared" si="3"/>
        <v>4</v>
      </c>
      <c r="ND76" s="714">
        <v>41</v>
      </c>
      <c r="NE76" s="715">
        <v>33</v>
      </c>
      <c r="NF76" s="731">
        <v>29.818181818181817</v>
      </c>
      <c r="NG76" s="715">
        <v>29</v>
      </c>
      <c r="NH76" s="715">
        <v>41</v>
      </c>
      <c r="NI76" s="715">
        <v>33</v>
      </c>
      <c r="NJ76" s="731">
        <v>29.818181818181817</v>
      </c>
      <c r="NK76" s="715">
        <v>29</v>
      </c>
      <c r="NL76" s="715">
        <v>39</v>
      </c>
      <c r="NM76" s="715">
        <v>28</v>
      </c>
      <c r="NN76" s="2946">
        <v>27.44546094299789</v>
      </c>
      <c r="NO76" s="715">
        <v>14</v>
      </c>
      <c r="NP76" s="715">
        <v>1375</v>
      </c>
      <c r="NQ76" s="3206">
        <v>0</v>
      </c>
      <c r="NR76" s="3349">
        <v>0</v>
      </c>
      <c r="NS76" s="3206">
        <v>44</v>
      </c>
      <c r="NT76" s="3206">
        <v>0</v>
      </c>
      <c r="NU76" s="3207">
        <v>0</v>
      </c>
      <c r="NV76" s="3206">
        <v>44</v>
      </c>
      <c r="NW76" s="3206">
        <v>0</v>
      </c>
      <c r="NX76" s="3207">
        <v>0</v>
      </c>
      <c r="NY76" s="3206">
        <v>61</v>
      </c>
      <c r="NZ76" s="3206">
        <v>0</v>
      </c>
      <c r="OA76" s="3208">
        <v>0</v>
      </c>
      <c r="OB76" s="3206">
        <v>61</v>
      </c>
      <c r="OC76" s="714">
        <v>0</v>
      </c>
      <c r="OD76" s="2946">
        <v>0</v>
      </c>
      <c r="OE76" s="733">
        <v>74</v>
      </c>
      <c r="OF76" s="714" t="s">
        <v>31</v>
      </c>
      <c r="OG76" s="731" t="s">
        <v>31</v>
      </c>
      <c r="OH76" s="733" t="str">
        <f t="shared" si="52"/>
        <v>-</v>
      </c>
      <c r="OI76" s="981">
        <v>36.262099776619507</v>
      </c>
      <c r="OJ76" s="733">
        <f t="shared" si="126"/>
        <v>19</v>
      </c>
      <c r="OK76" s="1355" t="s">
        <v>3048</v>
      </c>
      <c r="OL76" s="1355" t="s">
        <v>3046</v>
      </c>
      <c r="OM76" s="1355">
        <v>27</v>
      </c>
      <c r="ON76" s="3559">
        <v>19.607843137254903</v>
      </c>
      <c r="OO76" s="1355">
        <v>51</v>
      </c>
      <c r="OP76" s="977"/>
      <c r="OQ76" s="712">
        <v>32.299999999999997</v>
      </c>
      <c r="OR76" s="712">
        <v>13.3</v>
      </c>
      <c r="OS76" s="712">
        <v>17.3</v>
      </c>
      <c r="OT76" s="712">
        <v>13.20754716981132</v>
      </c>
      <c r="OU76" s="712">
        <v>5.0847457627118651</v>
      </c>
      <c r="OV76" s="712">
        <v>6.3829787234042552</v>
      </c>
      <c r="OW76" s="699">
        <f t="shared" si="53"/>
        <v>69</v>
      </c>
      <c r="OX76" s="712">
        <v>14.595878609321238</v>
      </c>
      <c r="OY76" s="699">
        <f t="shared" si="53"/>
        <v>22</v>
      </c>
      <c r="OZ76" s="712">
        <v>11.3</v>
      </c>
      <c r="PA76" s="712">
        <v>6.7</v>
      </c>
      <c r="PB76" s="712">
        <v>9.6</v>
      </c>
      <c r="PC76" s="712">
        <v>11.320754716981133</v>
      </c>
      <c r="PD76" s="712">
        <v>0</v>
      </c>
      <c r="PE76" s="712">
        <v>6.3829787234042552</v>
      </c>
      <c r="PF76" s="699">
        <f t="shared" si="54"/>
        <v>61</v>
      </c>
      <c r="PG76" s="712">
        <v>7.5506222400642322</v>
      </c>
      <c r="PH76" s="699">
        <f t="shared" si="55"/>
        <v>54</v>
      </c>
      <c r="PI76" s="712">
        <v>12.76595744680851</v>
      </c>
      <c r="PJ76" s="699">
        <f t="shared" si="56"/>
        <v>70</v>
      </c>
      <c r="PK76" s="985">
        <v>22.146500849385468</v>
      </c>
      <c r="PL76" s="699">
        <f t="shared" si="56"/>
        <v>48</v>
      </c>
      <c r="PM76" s="985">
        <v>0</v>
      </c>
      <c r="PN76" s="985">
        <v>0</v>
      </c>
      <c r="PO76" s="699">
        <f t="shared" si="57"/>
        <v>37</v>
      </c>
      <c r="PP76" s="712">
        <v>0</v>
      </c>
      <c r="PQ76" s="985">
        <v>0</v>
      </c>
      <c r="PR76" s="699">
        <f t="shared" si="58"/>
        <v>24</v>
      </c>
      <c r="PS76" s="982">
        <v>37</v>
      </c>
      <c r="PT76" s="725">
        <v>32.432432432432435</v>
      </c>
      <c r="PU76" s="699">
        <v>76</v>
      </c>
      <c r="PV76" s="699">
        <v>118</v>
      </c>
      <c r="PW76" s="725">
        <v>68.644067796610159</v>
      </c>
      <c r="PX76" s="699">
        <v>4</v>
      </c>
      <c r="PY76" s="715">
        <v>35</v>
      </c>
      <c r="PZ76" s="725">
        <v>77.142857142857153</v>
      </c>
      <c r="QA76" s="699">
        <v>38</v>
      </c>
      <c r="QB76" s="982">
        <v>37</v>
      </c>
      <c r="QC76" s="715">
        <v>54.054054054054056</v>
      </c>
      <c r="QD76" s="699">
        <v>3</v>
      </c>
      <c r="QE76" s="716">
        <v>0</v>
      </c>
      <c r="QF76" s="3644">
        <v>0</v>
      </c>
      <c r="QG76" s="699">
        <v>23</v>
      </c>
      <c r="QH76" s="1363" t="s">
        <v>1627</v>
      </c>
      <c r="QI76" s="712">
        <v>88.732394366197184</v>
      </c>
      <c r="QJ76" s="712">
        <v>84.645669291338592</v>
      </c>
      <c r="QK76" s="699">
        <f t="shared" si="59"/>
        <v>9</v>
      </c>
      <c r="QL76" s="715">
        <v>254</v>
      </c>
      <c r="QM76" s="709">
        <v>70.103092783505147</v>
      </c>
      <c r="QN76" s="703">
        <v>71.568627450980387</v>
      </c>
      <c r="QO76" s="978">
        <v>2</v>
      </c>
      <c r="QP76" s="705">
        <v>102</v>
      </c>
      <c r="QQ76" s="3553">
        <v>89.361702127659569</v>
      </c>
      <c r="QR76" s="709">
        <v>0</v>
      </c>
      <c r="QS76" s="978">
        <f t="shared" si="60"/>
        <v>74</v>
      </c>
      <c r="QT76" s="703">
        <v>1071.9000000000001</v>
      </c>
      <c r="QU76" s="978">
        <f t="shared" si="61"/>
        <v>24</v>
      </c>
      <c r="QV76" s="703">
        <v>0</v>
      </c>
      <c r="QW76" s="978">
        <f t="shared" si="62"/>
        <v>31</v>
      </c>
      <c r="QX76" s="703">
        <v>0</v>
      </c>
      <c r="QY76" s="979">
        <f t="shared" si="63"/>
        <v>12</v>
      </c>
      <c r="QZ76" s="712">
        <v>0</v>
      </c>
      <c r="RA76" s="699">
        <v>30</v>
      </c>
      <c r="RB76" s="712">
        <v>0</v>
      </c>
      <c r="RC76" s="699">
        <v>69</v>
      </c>
      <c r="RD76" s="712">
        <v>35.020000000000003</v>
      </c>
      <c r="RE76" s="699">
        <v>1</v>
      </c>
      <c r="RF76" s="712">
        <v>0</v>
      </c>
      <c r="RG76" s="699">
        <v>32</v>
      </c>
      <c r="RH76" s="699">
        <v>7258.4</v>
      </c>
      <c r="RI76" s="978">
        <f t="shared" si="64"/>
        <v>35</v>
      </c>
      <c r="RJ76" s="712">
        <v>765.2</v>
      </c>
      <c r="RK76" s="978">
        <f t="shared" si="64"/>
        <v>48</v>
      </c>
      <c r="RL76" s="712">
        <v>0</v>
      </c>
      <c r="RM76" s="978">
        <f t="shared" si="64"/>
        <v>46</v>
      </c>
      <c r="RN76" s="712">
        <v>699.6</v>
      </c>
      <c r="RO76" s="978">
        <f t="shared" si="64"/>
        <v>33</v>
      </c>
      <c r="RP76" s="712">
        <v>0</v>
      </c>
      <c r="RQ76" s="978">
        <f t="shared" si="65"/>
        <v>2</v>
      </c>
      <c r="RR76" s="712">
        <v>0</v>
      </c>
      <c r="RS76" s="978">
        <f t="shared" si="65"/>
        <v>1</v>
      </c>
      <c r="RT76" s="712">
        <v>0</v>
      </c>
      <c r="RU76" s="978">
        <f t="shared" si="65"/>
        <v>38</v>
      </c>
      <c r="RV76" s="712">
        <f t="shared" si="66"/>
        <v>0</v>
      </c>
      <c r="RW76" s="978">
        <f t="shared" si="67"/>
        <v>39</v>
      </c>
      <c r="RX76" s="712">
        <v>5</v>
      </c>
      <c r="RY76" s="712" t="s">
        <v>1632</v>
      </c>
      <c r="RZ76" s="712">
        <v>0</v>
      </c>
      <c r="SA76" s="712" t="s">
        <v>1625</v>
      </c>
      <c r="SB76" s="712">
        <v>0</v>
      </c>
      <c r="SC76" s="712" t="s">
        <v>1625</v>
      </c>
      <c r="SD76" s="712">
        <v>0</v>
      </c>
      <c r="SE76" s="712" t="s">
        <v>1625</v>
      </c>
      <c r="SF76" s="712">
        <v>0</v>
      </c>
      <c r="SG76" s="712" t="s">
        <v>1625</v>
      </c>
      <c r="SH76" s="712">
        <v>5</v>
      </c>
      <c r="SI76" s="699">
        <f t="shared" si="68"/>
        <v>57</v>
      </c>
      <c r="SJ76" s="712">
        <v>0</v>
      </c>
      <c r="SK76" s="712" t="s">
        <v>1625</v>
      </c>
      <c r="SL76" s="712">
        <v>0</v>
      </c>
      <c r="SM76" s="712" t="s">
        <v>1625</v>
      </c>
      <c r="SN76" s="712">
        <v>0</v>
      </c>
      <c r="SO76" s="712" t="s">
        <v>1625</v>
      </c>
      <c r="SP76" s="712">
        <v>0</v>
      </c>
      <c r="SQ76" s="712" t="s">
        <v>1625</v>
      </c>
      <c r="SR76" s="712">
        <v>0</v>
      </c>
      <c r="SS76" s="699">
        <f t="shared" si="69"/>
        <v>65</v>
      </c>
      <c r="ST76" s="712">
        <v>5</v>
      </c>
      <c r="SU76" s="712" t="s">
        <v>1632</v>
      </c>
      <c r="SV76" s="712">
        <v>0</v>
      </c>
      <c r="SW76" s="712" t="s">
        <v>1625</v>
      </c>
      <c r="SX76" s="712">
        <v>5</v>
      </c>
      <c r="SY76" s="712" t="s">
        <v>1632</v>
      </c>
      <c r="SZ76" s="712">
        <v>10</v>
      </c>
      <c r="TA76" s="699">
        <f t="shared" si="70"/>
        <v>27</v>
      </c>
      <c r="TB76" s="699">
        <v>0</v>
      </c>
      <c r="TC76" s="699" t="s">
        <v>1625</v>
      </c>
      <c r="TD76" s="699">
        <v>0</v>
      </c>
      <c r="TE76" s="699" t="s">
        <v>1625</v>
      </c>
      <c r="TF76" s="699">
        <v>10</v>
      </c>
      <c r="TG76" s="699" t="s">
        <v>1632</v>
      </c>
      <c r="TH76" s="699">
        <v>0</v>
      </c>
      <c r="TI76" s="699" t="s">
        <v>1625</v>
      </c>
      <c r="TJ76" s="699">
        <v>10</v>
      </c>
      <c r="TK76" s="699">
        <f t="shared" si="71"/>
        <v>56</v>
      </c>
      <c r="TL76" s="989">
        <v>10</v>
      </c>
      <c r="TM76" s="989">
        <v>0</v>
      </c>
      <c r="TN76" s="989">
        <v>0</v>
      </c>
      <c r="TO76" s="989">
        <v>0</v>
      </c>
      <c r="TP76" s="989">
        <v>10</v>
      </c>
      <c r="TQ76" s="699">
        <f t="shared" si="72"/>
        <v>55</v>
      </c>
      <c r="TR76" s="712" t="s">
        <v>1632</v>
      </c>
      <c r="TS76" s="712" t="s">
        <v>1632</v>
      </c>
      <c r="TT76" s="712" t="s">
        <v>1625</v>
      </c>
      <c r="TU76" s="712" t="s">
        <v>1625</v>
      </c>
      <c r="TV76" s="712">
        <v>5</v>
      </c>
      <c r="TW76" s="712">
        <v>5</v>
      </c>
      <c r="TX76" s="712">
        <v>0</v>
      </c>
      <c r="TY76" s="712">
        <v>0</v>
      </c>
      <c r="TZ76" s="712">
        <v>10</v>
      </c>
      <c r="UA76" s="699">
        <f t="shared" si="73"/>
        <v>50</v>
      </c>
      <c r="UB76" s="712">
        <v>10</v>
      </c>
      <c r="UC76" s="712">
        <v>10</v>
      </c>
      <c r="UD76" s="712">
        <v>0</v>
      </c>
      <c r="UE76" s="712">
        <v>0</v>
      </c>
      <c r="UF76" s="712">
        <v>20</v>
      </c>
      <c r="UG76" s="699">
        <f t="shared" si="74"/>
        <v>34</v>
      </c>
      <c r="UH76" s="715">
        <v>0</v>
      </c>
      <c r="UI76" s="712">
        <v>0</v>
      </c>
      <c r="UJ76" s="699">
        <v>25</v>
      </c>
      <c r="UK76" s="715">
        <v>0</v>
      </c>
      <c r="UL76" s="712">
        <v>0</v>
      </c>
      <c r="UM76" s="699">
        <v>54</v>
      </c>
      <c r="UN76" s="715">
        <v>1</v>
      </c>
      <c r="UO76" s="712">
        <v>22.331397945511387</v>
      </c>
      <c r="UP76" s="699">
        <v>8</v>
      </c>
      <c r="UQ76" s="715">
        <v>0</v>
      </c>
      <c r="UR76" s="712">
        <v>0</v>
      </c>
      <c r="US76" s="699">
        <v>43</v>
      </c>
      <c r="UT76" s="712">
        <v>44.7</v>
      </c>
      <c r="UU76" s="699">
        <v>24</v>
      </c>
      <c r="UV76" s="712">
        <v>22.3</v>
      </c>
      <c r="UW76" s="699">
        <v>52</v>
      </c>
      <c r="UX76" s="1099">
        <v>0</v>
      </c>
      <c r="UY76" s="699">
        <v>42</v>
      </c>
      <c r="UZ76" s="989">
        <v>0.22</v>
      </c>
      <c r="VA76" s="989">
        <v>11</v>
      </c>
      <c r="VB76" s="989">
        <v>9.8000000000000004E-2</v>
      </c>
      <c r="VC76" s="989">
        <v>11</v>
      </c>
      <c r="VD76" s="989">
        <v>0</v>
      </c>
      <c r="VE76" s="989">
        <v>51</v>
      </c>
      <c r="VF76" s="989">
        <v>0</v>
      </c>
      <c r="VG76" s="989">
        <v>49</v>
      </c>
      <c r="VH76" s="989">
        <v>0</v>
      </c>
      <c r="VI76" s="989">
        <v>44</v>
      </c>
      <c r="VJ76" s="989">
        <v>0</v>
      </c>
      <c r="VK76" s="989">
        <v>44</v>
      </c>
      <c r="VL76" s="989">
        <v>0</v>
      </c>
      <c r="VM76" s="989">
        <v>7</v>
      </c>
      <c r="VN76" s="989">
        <v>0</v>
      </c>
      <c r="VO76" s="989">
        <v>7</v>
      </c>
      <c r="VP76" s="989">
        <v>2</v>
      </c>
      <c r="VQ76" s="989">
        <v>43.318171973142732</v>
      </c>
      <c r="VR76" s="989">
        <v>61</v>
      </c>
      <c r="VS76" s="989">
        <v>3</v>
      </c>
      <c r="VT76" s="989">
        <v>64.977257959714095</v>
      </c>
      <c r="VU76" s="989">
        <v>20</v>
      </c>
      <c r="VV76" s="989">
        <v>0</v>
      </c>
      <c r="VW76" s="989">
        <v>0</v>
      </c>
      <c r="VX76" s="989">
        <v>65</v>
      </c>
      <c r="VY76" s="989">
        <v>4</v>
      </c>
      <c r="VZ76" s="989">
        <v>86.636343946285464</v>
      </c>
      <c r="WA76" s="989">
        <v>36</v>
      </c>
      <c r="WB76" s="989">
        <v>7</v>
      </c>
      <c r="WC76" s="989">
        <v>151.61360190599956</v>
      </c>
      <c r="WD76" s="989">
        <v>70</v>
      </c>
      <c r="WE76" s="989">
        <v>1</v>
      </c>
      <c r="WF76" s="989">
        <v>21.659085986571366</v>
      </c>
      <c r="WG76" s="989">
        <v>74</v>
      </c>
      <c r="WH76" s="989">
        <v>0</v>
      </c>
      <c r="WI76" s="989">
        <v>51</v>
      </c>
      <c r="WJ76" s="989">
        <v>0</v>
      </c>
      <c r="WK76" s="989">
        <v>10</v>
      </c>
      <c r="WL76" s="989">
        <v>0</v>
      </c>
      <c r="WM76" s="989">
        <v>2</v>
      </c>
      <c r="WN76" s="989">
        <v>0</v>
      </c>
      <c r="WO76" s="989">
        <v>51</v>
      </c>
      <c r="WP76" s="989">
        <v>0</v>
      </c>
      <c r="WQ76" s="989">
        <v>19</v>
      </c>
      <c r="WR76" s="989">
        <v>0</v>
      </c>
      <c r="WS76" s="989">
        <v>31</v>
      </c>
      <c r="WT76" s="989">
        <v>0</v>
      </c>
      <c r="WU76" s="989">
        <v>25</v>
      </c>
      <c r="WV76" s="989">
        <v>0</v>
      </c>
      <c r="WW76" s="989">
        <v>12</v>
      </c>
      <c r="WX76" s="989">
        <v>0</v>
      </c>
      <c r="WY76" s="989">
        <v>41</v>
      </c>
      <c r="WZ76" s="712">
        <v>131.58000000000001</v>
      </c>
      <c r="XA76" s="699">
        <v>68</v>
      </c>
      <c r="XB76" s="712">
        <v>614.04</v>
      </c>
      <c r="XC76" s="712">
        <v>23</v>
      </c>
      <c r="XD76" s="712">
        <v>0</v>
      </c>
      <c r="XE76" s="699">
        <v>43</v>
      </c>
      <c r="XF76" s="712">
        <v>0</v>
      </c>
      <c r="XG76" s="712">
        <v>23</v>
      </c>
      <c r="XH76" s="712">
        <v>1139.24</v>
      </c>
      <c r="XI76" s="699">
        <v>3</v>
      </c>
      <c r="XJ76" s="712">
        <v>219.3</v>
      </c>
      <c r="XK76" s="699">
        <v>11</v>
      </c>
      <c r="XL76" s="712">
        <v>168.78</v>
      </c>
      <c r="XM76" s="699">
        <v>54</v>
      </c>
      <c r="XO76" s="714"/>
      <c r="XP76" s="725"/>
      <c r="XQ76" s="715"/>
      <c r="XR76" s="714"/>
      <c r="XS76" s="725"/>
      <c r="XT76" s="715"/>
      <c r="XU76" s="715"/>
      <c r="XV76" s="712"/>
      <c r="XW76" s="715"/>
      <c r="XX76" s="1169">
        <v>36</v>
      </c>
      <c r="XY76" s="1174">
        <v>0</v>
      </c>
      <c r="XZ76" s="1168">
        <f t="shared" si="75"/>
        <v>69</v>
      </c>
      <c r="YA76" s="715">
        <v>110</v>
      </c>
      <c r="YB76" s="725">
        <v>11.818181818181818</v>
      </c>
      <c r="YC76" s="715">
        <f t="shared" si="76"/>
        <v>71</v>
      </c>
      <c r="YD76" s="714">
        <v>47</v>
      </c>
      <c r="YE76" s="725">
        <v>2.8571428571428572</v>
      </c>
      <c r="YF76" s="715">
        <f t="shared" si="77"/>
        <v>6</v>
      </c>
      <c r="YG76" s="699">
        <v>111</v>
      </c>
      <c r="YH76" s="1099">
        <v>6.3063063063063058</v>
      </c>
      <c r="YI76" s="715">
        <f t="shared" si="78"/>
        <v>12</v>
      </c>
      <c r="YJ76" s="714">
        <v>47</v>
      </c>
      <c r="YK76" s="712">
        <v>20</v>
      </c>
      <c r="YL76" s="715">
        <f t="shared" si="79"/>
        <v>18</v>
      </c>
      <c r="YM76" s="699">
        <v>111</v>
      </c>
      <c r="YN76" s="712">
        <v>33.333333333333329</v>
      </c>
      <c r="YO76" s="715">
        <f t="shared" si="80"/>
        <v>75</v>
      </c>
      <c r="YP76" s="1178">
        <v>0</v>
      </c>
      <c r="YQ76" s="1099">
        <v>0</v>
      </c>
      <c r="YR76" s="1099">
        <v>0</v>
      </c>
      <c r="YS76" s="1099">
        <v>0</v>
      </c>
      <c r="YT76" s="1099">
        <v>0</v>
      </c>
      <c r="YU76" s="1099">
        <v>0</v>
      </c>
      <c r="YV76" s="1099">
        <v>0</v>
      </c>
      <c r="YW76" s="1099">
        <v>0</v>
      </c>
      <c r="YX76" s="1099">
        <v>0</v>
      </c>
      <c r="YY76" s="1099">
        <v>0</v>
      </c>
      <c r="YZ76" s="1099">
        <v>0</v>
      </c>
      <c r="ZA76" s="1188" t="s">
        <v>1730</v>
      </c>
      <c r="ZB76" s="985">
        <v>53.846153846153847</v>
      </c>
      <c r="ZC76" s="985">
        <v>7.6923076923076925</v>
      </c>
      <c r="ZD76" s="985">
        <v>0</v>
      </c>
      <c r="ZE76" s="985">
        <v>15.384615384615385</v>
      </c>
      <c r="ZF76" s="985">
        <v>0</v>
      </c>
      <c r="ZG76" s="985">
        <v>15.384615384615385</v>
      </c>
      <c r="ZH76" s="985">
        <v>7.6923076923076925</v>
      </c>
      <c r="ZI76" s="985">
        <v>0</v>
      </c>
      <c r="ZJ76" s="985">
        <v>23.076923076923077</v>
      </c>
      <c r="ZK76" s="985">
        <v>15.384615384615385</v>
      </c>
      <c r="ZL76" s="985">
        <v>0</v>
      </c>
      <c r="ZM76" s="699">
        <v>13</v>
      </c>
      <c r="ZN76" s="714" t="s">
        <v>1650</v>
      </c>
      <c r="ZO76" s="715" t="s">
        <v>1634</v>
      </c>
      <c r="ZP76" s="715" t="s">
        <v>1633</v>
      </c>
      <c r="ZQ76" s="715" t="s">
        <v>1680</v>
      </c>
      <c r="ZR76" s="715" t="s">
        <v>1650</v>
      </c>
      <c r="ZS76" s="715" t="s">
        <v>1634</v>
      </c>
      <c r="ZT76" s="715">
        <v>2</v>
      </c>
      <c r="ZU76" s="715">
        <v>1</v>
      </c>
      <c r="ZV76" s="715">
        <v>-1</v>
      </c>
      <c r="ZW76" s="715">
        <v>-2</v>
      </c>
      <c r="ZX76" s="715">
        <v>2</v>
      </c>
      <c r="ZY76" s="715">
        <v>1</v>
      </c>
      <c r="ZZ76" s="715">
        <f t="shared" si="81"/>
        <v>3</v>
      </c>
      <c r="AAA76" s="715">
        <f t="shared" si="82"/>
        <v>46</v>
      </c>
      <c r="AAB76" s="716" t="s">
        <v>31</v>
      </c>
      <c r="AAC76" s="712" t="s">
        <v>31</v>
      </c>
      <c r="AAD76" s="712" t="s">
        <v>1636</v>
      </c>
      <c r="AAE76" s="712" t="s">
        <v>1701</v>
      </c>
      <c r="AAF76" s="712" t="s">
        <v>31</v>
      </c>
      <c r="AAG76" s="712" t="s">
        <v>31</v>
      </c>
      <c r="AAH76" s="714">
        <v>4</v>
      </c>
      <c r="AAI76" s="715">
        <v>4</v>
      </c>
      <c r="AAJ76" s="715">
        <v>0</v>
      </c>
      <c r="AAK76" s="715">
        <v>2</v>
      </c>
      <c r="AAL76" s="715">
        <v>4</v>
      </c>
      <c r="AAM76" s="733">
        <v>4</v>
      </c>
      <c r="AAN76" s="2996">
        <v>2.8089887640449436</v>
      </c>
      <c r="AAO76" s="2954">
        <f t="shared" si="83"/>
        <v>5</v>
      </c>
      <c r="AAP76" s="2995">
        <v>2.8089887640449436</v>
      </c>
      <c r="AAQ76" s="2954">
        <f t="shared" si="84"/>
        <v>5</v>
      </c>
      <c r="AAR76" s="2995">
        <v>0</v>
      </c>
      <c r="AAS76" s="2954">
        <f t="shared" si="85"/>
        <v>54</v>
      </c>
      <c r="AAT76" s="2995">
        <v>1.4044943820224718</v>
      </c>
      <c r="AAU76" s="2954">
        <f t="shared" si="86"/>
        <v>36</v>
      </c>
      <c r="AAV76" s="2995">
        <v>2.8089887640449436</v>
      </c>
      <c r="AAW76" s="2954">
        <f t="shared" si="87"/>
        <v>6</v>
      </c>
      <c r="AAX76" s="2995">
        <v>2.8089887640449436</v>
      </c>
      <c r="AAY76" s="2954">
        <f t="shared" si="88"/>
        <v>5</v>
      </c>
      <c r="AAZ76" s="982">
        <v>2</v>
      </c>
      <c r="ABA76" s="699">
        <v>1</v>
      </c>
      <c r="ABB76" s="699">
        <v>1</v>
      </c>
      <c r="ABC76" s="2988">
        <v>1.4044943820224718</v>
      </c>
      <c r="ABD76" s="2954">
        <f t="shared" si="89"/>
        <v>10</v>
      </c>
      <c r="ABE76" s="2955">
        <v>0.70224719101123589</v>
      </c>
      <c r="ABF76" s="2954">
        <f t="shared" si="89"/>
        <v>9</v>
      </c>
      <c r="ABG76" s="2955">
        <v>0.70224719101123589</v>
      </c>
      <c r="ABH76" s="2993">
        <f t="shared" si="89"/>
        <v>8</v>
      </c>
      <c r="ABI76" s="982">
        <v>0</v>
      </c>
      <c r="ABJ76" s="731">
        <v>0</v>
      </c>
      <c r="ABK76" s="715">
        <f t="shared" si="90"/>
        <v>31</v>
      </c>
      <c r="ABL76" s="716" t="s">
        <v>1687</v>
      </c>
      <c r="ABM76" s="712" t="s">
        <v>1687</v>
      </c>
      <c r="ABN76" s="715">
        <v>0</v>
      </c>
      <c r="ABO76" s="715">
        <v>0</v>
      </c>
      <c r="ABP76" s="715">
        <f t="shared" si="91"/>
        <v>0</v>
      </c>
      <c r="ABQ76" s="715">
        <f t="shared" si="92"/>
        <v>53</v>
      </c>
      <c r="ABR76" s="1201" t="s">
        <v>1632</v>
      </c>
      <c r="ABS76" s="1202" t="s">
        <v>1625</v>
      </c>
      <c r="ABT76" s="1202" t="s">
        <v>1625</v>
      </c>
      <c r="ABU76" s="1202" t="s">
        <v>1625</v>
      </c>
      <c r="ABV76" s="725">
        <v>5</v>
      </c>
      <c r="ABW76" s="725">
        <v>0</v>
      </c>
      <c r="ABX76" s="725">
        <v>0</v>
      </c>
      <c r="ABY76" s="725">
        <v>0</v>
      </c>
      <c r="ABZ76" s="715">
        <f t="shared" si="93"/>
        <v>5</v>
      </c>
      <c r="ACA76" s="715">
        <f t="shared" si="94"/>
        <v>68</v>
      </c>
      <c r="ACB76" s="983" t="s">
        <v>1632</v>
      </c>
      <c r="ACC76" s="725" t="s">
        <v>1625</v>
      </c>
      <c r="ACD76" s="725" t="s">
        <v>1625</v>
      </c>
      <c r="ACE76" s="725" t="s">
        <v>1632</v>
      </c>
      <c r="ACF76" s="725">
        <v>5</v>
      </c>
      <c r="ACG76" s="725">
        <v>0</v>
      </c>
      <c r="ACH76" s="725">
        <v>0</v>
      </c>
      <c r="ACI76" s="725">
        <v>5</v>
      </c>
      <c r="ACJ76" s="715">
        <f t="shared" si="95"/>
        <v>10</v>
      </c>
      <c r="ACK76" s="715">
        <f t="shared" si="96"/>
        <v>54</v>
      </c>
      <c r="ACL76" s="982">
        <v>36</v>
      </c>
      <c r="ACM76" s="715">
        <v>414</v>
      </c>
      <c r="ACN76" s="1089">
        <v>10.048999999999999</v>
      </c>
      <c r="ACO76" s="715">
        <v>47</v>
      </c>
      <c r="ACP76" s="1089">
        <v>3.2</v>
      </c>
      <c r="ACQ76" s="715">
        <v>40</v>
      </c>
      <c r="ACR76" s="982">
        <v>31.263999999999999</v>
      </c>
      <c r="ACS76" s="1090">
        <v>49</v>
      </c>
      <c r="ACT76" s="983" t="s">
        <v>1625</v>
      </c>
      <c r="ACU76" s="725" t="s">
        <v>1625</v>
      </c>
      <c r="ACV76" s="725" t="s">
        <v>1625</v>
      </c>
      <c r="ACW76" s="725" t="s">
        <v>1625</v>
      </c>
      <c r="ACX76" s="725">
        <v>0</v>
      </c>
      <c r="ACY76" s="725">
        <v>0</v>
      </c>
      <c r="ACZ76" s="725">
        <v>0</v>
      </c>
      <c r="ADA76" s="725">
        <v>0</v>
      </c>
      <c r="ADB76" s="715">
        <f t="shared" si="97"/>
        <v>0</v>
      </c>
      <c r="ADC76" s="715">
        <f t="shared" si="98"/>
        <v>28</v>
      </c>
      <c r="ADD76" s="984" t="s">
        <v>1632</v>
      </c>
      <c r="ADE76" s="985" t="s">
        <v>1632</v>
      </c>
      <c r="ADF76" s="985" t="s">
        <v>1625</v>
      </c>
      <c r="ADG76" s="985" t="s">
        <v>1632</v>
      </c>
      <c r="ADH76" s="985">
        <v>5</v>
      </c>
      <c r="ADI76" s="985">
        <v>5</v>
      </c>
      <c r="ADJ76" s="985">
        <v>0</v>
      </c>
      <c r="ADK76" s="985">
        <v>5</v>
      </c>
      <c r="ADL76" s="715">
        <f t="shared" si="99"/>
        <v>15</v>
      </c>
      <c r="ADM76" s="715">
        <f t="shared" si="100"/>
        <v>20</v>
      </c>
      <c r="ADN76" s="1169">
        <v>0</v>
      </c>
      <c r="ADO76" s="1168">
        <v>0</v>
      </c>
      <c r="ADP76" s="1168">
        <v>0</v>
      </c>
      <c r="ADQ76" s="989">
        <v>0</v>
      </c>
      <c r="ADR76" s="989">
        <v>0</v>
      </c>
      <c r="ADS76" s="989">
        <v>0</v>
      </c>
      <c r="ADT76" s="989">
        <v>38</v>
      </c>
      <c r="ADU76" s="989">
        <v>1</v>
      </c>
      <c r="ADV76" s="989">
        <v>30.5</v>
      </c>
      <c r="ADW76" s="989">
        <v>244</v>
      </c>
      <c r="ADX76" s="989">
        <v>30.5</v>
      </c>
      <c r="ADY76" s="989">
        <v>244</v>
      </c>
      <c r="ADZ76" s="989">
        <v>177.45454545454544</v>
      </c>
      <c r="AEA76" s="989">
        <v>29</v>
      </c>
      <c r="AEB76" s="989">
        <v>1</v>
      </c>
      <c r="AEC76" s="989">
        <v>30.5</v>
      </c>
      <c r="AED76" s="989">
        <v>244</v>
      </c>
      <c r="AEE76" s="989">
        <v>30.5</v>
      </c>
      <c r="AEF76" s="989">
        <v>244</v>
      </c>
      <c r="AEG76" s="989">
        <v>177.45454545454544</v>
      </c>
      <c r="AEH76" s="729">
        <v>55</v>
      </c>
      <c r="AEI76" s="987"/>
      <c r="AEM76" s="715">
        <v>199</v>
      </c>
      <c r="AEN76" s="715">
        <v>157</v>
      </c>
      <c r="AEO76" s="989">
        <v>15</v>
      </c>
      <c r="AEP76" s="1099">
        <v>9.5541401273885356</v>
      </c>
      <c r="AEQ76" s="989">
        <v>37</v>
      </c>
      <c r="AER76" s="989">
        <v>7</v>
      </c>
      <c r="AES76" s="989">
        <v>46.666666666666664</v>
      </c>
      <c r="AET76" s="1099">
        <v>3.4285714285714284</v>
      </c>
      <c r="AEU76" s="989">
        <v>54</v>
      </c>
      <c r="AEV76" s="989">
        <v>3</v>
      </c>
      <c r="AEW76" s="989">
        <v>18</v>
      </c>
      <c r="AEX76" s="989">
        <v>16.666666666666664</v>
      </c>
      <c r="AEY76" s="989">
        <v>33</v>
      </c>
      <c r="AEZ76" s="1667">
        <v>157</v>
      </c>
      <c r="AFA76" s="1668">
        <v>2.7452229299363058</v>
      </c>
      <c r="AFB76" s="1667">
        <f t="shared" si="101"/>
        <v>1</v>
      </c>
      <c r="AFC76" s="1168">
        <v>7</v>
      </c>
      <c r="AFD76" s="1099">
        <v>0</v>
      </c>
      <c r="AFE76" s="989">
        <f t="shared" si="102"/>
        <v>1</v>
      </c>
      <c r="AFF76" s="715">
        <v>21</v>
      </c>
      <c r="AFG76" s="985">
        <v>23.809523809523807</v>
      </c>
      <c r="AFH76" s="699">
        <f t="shared" si="103"/>
        <v>55</v>
      </c>
      <c r="AFI76" s="989">
        <v>212</v>
      </c>
      <c r="AFJ76" s="715">
        <v>45</v>
      </c>
      <c r="AFK76" s="985">
        <v>21.226415094339622</v>
      </c>
      <c r="AFL76" s="699">
        <f t="shared" si="104"/>
        <v>43</v>
      </c>
      <c r="AFM76" s="707">
        <v>28</v>
      </c>
      <c r="AFN76" s="990">
        <v>0</v>
      </c>
      <c r="AFO76" s="719">
        <v>0</v>
      </c>
      <c r="AFP76" s="979">
        <f t="shared" si="105"/>
        <v>37</v>
      </c>
      <c r="AFQ76" s="715">
        <v>53</v>
      </c>
      <c r="AFR76" s="699">
        <f t="shared" si="105"/>
        <v>43</v>
      </c>
      <c r="AFS76" s="715" t="s">
        <v>31</v>
      </c>
      <c r="AFT76" s="715" t="s">
        <v>31</v>
      </c>
      <c r="AFU76" s="985" t="s">
        <v>31</v>
      </c>
      <c r="AFV76" s="699" t="str">
        <f t="shared" si="106"/>
        <v>-</v>
      </c>
      <c r="AFW76" s="715" t="s">
        <v>31</v>
      </c>
      <c r="AFX76" s="715" t="s">
        <v>31</v>
      </c>
      <c r="AFY76" s="712" t="s">
        <v>31</v>
      </c>
      <c r="AFZ76" s="699" t="str">
        <f t="shared" si="107"/>
        <v>-</v>
      </c>
      <c r="AGA76" s="712">
        <v>36.95652173913043</v>
      </c>
      <c r="AGB76" s="712">
        <v>28.260869565217391</v>
      </c>
      <c r="AGC76" s="712">
        <v>13.043478260869565</v>
      </c>
      <c r="AGD76" s="712">
        <v>4.3478260869565215</v>
      </c>
      <c r="AGE76" s="712">
        <v>13.043478260869565</v>
      </c>
      <c r="AGF76" s="712">
        <v>2.1739130434782608</v>
      </c>
      <c r="AGG76" s="712">
        <v>2.1739130434782608</v>
      </c>
      <c r="AGH76" s="712">
        <v>0</v>
      </c>
      <c r="AGI76" s="712">
        <v>0</v>
      </c>
      <c r="AGJ76" s="715">
        <v>17</v>
      </c>
      <c r="AGK76" s="715">
        <v>13</v>
      </c>
      <c r="AGL76" s="715">
        <v>6</v>
      </c>
      <c r="AGM76" s="715">
        <v>2</v>
      </c>
      <c r="AGN76" s="715">
        <v>6</v>
      </c>
      <c r="AGO76" s="715">
        <v>1</v>
      </c>
      <c r="AGP76" s="715">
        <v>1</v>
      </c>
      <c r="AGQ76" s="715">
        <v>0</v>
      </c>
      <c r="AGR76" s="715">
        <v>0</v>
      </c>
      <c r="AGS76" s="715">
        <v>46</v>
      </c>
      <c r="AGT76" s="712">
        <v>66.666666666666657</v>
      </c>
      <c r="AGU76" s="712">
        <v>0</v>
      </c>
      <c r="AGV76" s="712">
        <v>0</v>
      </c>
      <c r="AGW76" s="712">
        <v>0</v>
      </c>
      <c r="AGX76" s="712">
        <v>0</v>
      </c>
      <c r="AGY76" s="712">
        <v>16.666666666666664</v>
      </c>
      <c r="AGZ76" s="712">
        <v>0</v>
      </c>
      <c r="AHA76" s="712">
        <v>0</v>
      </c>
      <c r="AHB76" s="712">
        <v>16.666666666666664</v>
      </c>
      <c r="AHC76" s="715">
        <v>4</v>
      </c>
      <c r="AHD76" s="715">
        <v>0</v>
      </c>
      <c r="AHE76" s="715">
        <v>0</v>
      </c>
      <c r="AHF76" s="715">
        <v>0</v>
      </c>
      <c r="AHG76" s="715">
        <v>0</v>
      </c>
      <c r="AHH76" s="715">
        <v>1</v>
      </c>
      <c r="AHI76" s="715">
        <v>0</v>
      </c>
      <c r="AHJ76" s="715">
        <v>0</v>
      </c>
      <c r="AHK76" s="715">
        <v>1</v>
      </c>
      <c r="AHL76" s="715">
        <v>6</v>
      </c>
      <c r="AHM76" s="712">
        <v>100</v>
      </c>
      <c r="AHN76" s="712">
        <v>0</v>
      </c>
      <c r="AHO76" s="712">
        <v>0</v>
      </c>
      <c r="AHP76" s="712">
        <v>0</v>
      </c>
      <c r="AHQ76" s="712">
        <v>0</v>
      </c>
      <c r="AHR76" s="712">
        <v>0</v>
      </c>
      <c r="AHS76" s="712">
        <v>0</v>
      </c>
      <c r="AHT76" s="712">
        <v>0</v>
      </c>
      <c r="AHU76" s="712">
        <v>0</v>
      </c>
      <c r="AHV76" s="715">
        <v>1</v>
      </c>
      <c r="AHW76" s="715">
        <v>0</v>
      </c>
      <c r="AHX76" s="715">
        <v>0</v>
      </c>
      <c r="AHY76" s="715">
        <v>0</v>
      </c>
      <c r="AHZ76" s="715">
        <v>0</v>
      </c>
      <c r="AIA76" s="715">
        <v>0</v>
      </c>
      <c r="AIB76" s="715">
        <v>0</v>
      </c>
      <c r="AIC76" s="715">
        <v>0</v>
      </c>
      <c r="AID76" s="715">
        <v>0</v>
      </c>
      <c r="AIE76" s="715">
        <v>1</v>
      </c>
      <c r="AIF76" s="712" t="s">
        <v>1648</v>
      </c>
      <c r="AIG76" s="712" t="s">
        <v>1627</v>
      </c>
      <c r="AIH76" s="709">
        <v>5</v>
      </c>
      <c r="AII76" s="978">
        <f t="shared" si="108"/>
        <v>30</v>
      </c>
      <c r="AIJ76" s="703" t="s">
        <v>1625</v>
      </c>
      <c r="AIK76" s="703" t="s">
        <v>1625</v>
      </c>
      <c r="AIL76" s="703" t="s">
        <v>1626</v>
      </c>
      <c r="AIM76" s="701" t="s">
        <v>1625</v>
      </c>
      <c r="AIN76" s="712" t="s">
        <v>1626</v>
      </c>
      <c r="AIO76" s="712" t="s">
        <v>1627</v>
      </c>
      <c r="AIP76" s="712" t="s">
        <v>1627</v>
      </c>
      <c r="AIQ76" s="712" t="s">
        <v>1627</v>
      </c>
      <c r="AIR76" s="712" t="s">
        <v>1625</v>
      </c>
      <c r="AIS76" s="712" t="s">
        <v>1685</v>
      </c>
      <c r="AIT76" s="712" t="s">
        <v>1648</v>
      </c>
      <c r="AIU76" s="712" t="s">
        <v>1630</v>
      </c>
      <c r="AIV76" s="712" t="s">
        <v>1851</v>
      </c>
      <c r="AIW76" s="699">
        <v>39</v>
      </c>
      <c r="AIX76" s="699">
        <v>6</v>
      </c>
      <c r="AIY76" s="985">
        <v>15.3</v>
      </c>
      <c r="AIZ76" s="699">
        <v>0</v>
      </c>
      <c r="AJA76" s="712">
        <v>0</v>
      </c>
      <c r="AJB76" s="699">
        <f t="shared" si="109"/>
        <v>26</v>
      </c>
      <c r="AJC76" s="712">
        <v>0</v>
      </c>
      <c r="AJD76" s="978">
        <f t="shared" si="110"/>
        <v>25</v>
      </c>
      <c r="AJE76" s="712" t="s">
        <v>1625</v>
      </c>
      <c r="AJF76" s="712" t="s">
        <v>1625</v>
      </c>
      <c r="AJG76" s="712" t="s">
        <v>1625</v>
      </c>
      <c r="AJH76" s="712" t="s">
        <v>1625</v>
      </c>
      <c r="AJI76" s="712">
        <v>0</v>
      </c>
      <c r="AJJ76" s="699">
        <f t="shared" si="111"/>
        <v>60</v>
      </c>
      <c r="AJK76" s="715">
        <v>0</v>
      </c>
      <c r="AJL76" s="712">
        <v>0</v>
      </c>
      <c r="AJM76" s="699">
        <f t="shared" si="112"/>
        <v>39</v>
      </c>
      <c r="AJN76" s="715">
        <v>0</v>
      </c>
      <c r="AJO76" s="712">
        <v>0</v>
      </c>
      <c r="AJP76" s="699">
        <f t="shared" si="113"/>
        <v>17</v>
      </c>
      <c r="AJQ76" s="715">
        <v>0</v>
      </c>
      <c r="AJR76" s="712">
        <v>22.3</v>
      </c>
      <c r="AJS76" s="699">
        <f t="shared" si="114"/>
        <v>3</v>
      </c>
      <c r="AJT76" s="715">
        <v>1</v>
      </c>
      <c r="AJU76" s="712">
        <v>0</v>
      </c>
      <c r="AJV76" s="715">
        <v>0</v>
      </c>
      <c r="AJW76" s="712">
        <v>0</v>
      </c>
      <c r="AJX76" s="699">
        <f t="shared" si="115"/>
        <v>26</v>
      </c>
      <c r="AJY76" s="715">
        <v>0</v>
      </c>
      <c r="AJZ76" s="712">
        <v>0</v>
      </c>
      <c r="AKA76" s="699">
        <f t="shared" si="116"/>
        <v>9</v>
      </c>
      <c r="AKB76" s="715">
        <v>0</v>
      </c>
      <c r="AKC76" s="712">
        <v>22.3</v>
      </c>
      <c r="AKD76" s="699">
        <f t="shared" si="117"/>
        <v>16</v>
      </c>
      <c r="AKE76" s="715">
        <v>1</v>
      </c>
      <c r="AKF76" s="715">
        <v>0</v>
      </c>
      <c r="AKG76" s="715">
        <v>0</v>
      </c>
      <c r="AKH76" s="715">
        <v>0</v>
      </c>
      <c r="AKI76" s="715">
        <v>28</v>
      </c>
      <c r="AKJ76" s="715">
        <v>0</v>
      </c>
      <c r="AKK76" s="715">
        <v>28</v>
      </c>
      <c r="AKL76" s="715">
        <v>0</v>
      </c>
      <c r="AKM76" s="715">
        <v>9</v>
      </c>
      <c r="AKN76" s="715">
        <v>0</v>
      </c>
      <c r="AKO76" s="715">
        <v>9</v>
      </c>
      <c r="AKP76" s="712" t="s">
        <v>31</v>
      </c>
      <c r="AKQ76" s="699" t="str">
        <f t="shared" si="118"/>
        <v>-</v>
      </c>
      <c r="AKR76" s="712" t="s">
        <v>31</v>
      </c>
      <c r="AKS76" s="699" t="str">
        <f t="shared" si="118"/>
        <v>-</v>
      </c>
      <c r="AKT76" s="712" t="s">
        <v>31</v>
      </c>
      <c r="AKU76" s="699" t="str">
        <f t="shared" si="127"/>
        <v>-</v>
      </c>
      <c r="AKV76" s="712">
        <v>0.114</v>
      </c>
      <c r="AKW76" s="699">
        <f t="shared" si="128"/>
        <v>2</v>
      </c>
      <c r="AKX76" s="712" t="s">
        <v>31</v>
      </c>
      <c r="AKY76" s="712">
        <v>0.114</v>
      </c>
      <c r="AKZ76" s="712" t="s">
        <v>31</v>
      </c>
      <c r="ALA76" s="699" t="str">
        <f t="shared" si="129"/>
        <v>-</v>
      </c>
      <c r="ALB76" s="712">
        <v>3.6999999999999998E-2</v>
      </c>
      <c r="ALC76" s="699">
        <f t="shared" si="130"/>
        <v>23</v>
      </c>
      <c r="ALD76" s="712" t="s">
        <v>31</v>
      </c>
      <c r="ALE76" s="699" t="str">
        <f t="shared" si="131"/>
        <v>-</v>
      </c>
      <c r="ALF76" s="712">
        <v>3.6999999999999998E-2</v>
      </c>
      <c r="ALG76" s="712"/>
      <c r="ALH76" s="1706">
        <v>33.134684147794999</v>
      </c>
      <c r="ALI76" s="729">
        <v>41</v>
      </c>
      <c r="ALJ76" s="729">
        <v>5</v>
      </c>
      <c r="ALK76" s="729">
        <v>1375</v>
      </c>
      <c r="ALL76" s="729">
        <v>29.818181818181817</v>
      </c>
      <c r="ALM76" s="729">
        <v>3.6363636363636362</v>
      </c>
      <c r="ALN76" s="729">
        <v>28</v>
      </c>
      <c r="ALO76" s="729">
        <v>16</v>
      </c>
    </row>
    <row r="77" spans="1:1003" ht="13" x14ac:dyDescent="0.2">
      <c r="A77" s="696" t="s">
        <v>1861</v>
      </c>
      <c r="B77" s="697" t="s">
        <v>1862</v>
      </c>
      <c r="C77" s="697" t="s">
        <v>1646</v>
      </c>
      <c r="D77" s="697" t="s">
        <v>1646</v>
      </c>
      <c r="E77" s="697" t="s">
        <v>1733</v>
      </c>
      <c r="F77" s="698" t="s">
        <v>1863</v>
      </c>
      <c r="G77" s="699" t="s">
        <v>1920</v>
      </c>
      <c r="H77" s="700">
        <v>35</v>
      </c>
      <c r="I77" s="703">
        <v>7.09</v>
      </c>
      <c r="J77" s="699">
        <f t="shared" si="9"/>
        <v>59</v>
      </c>
      <c r="K77" s="702">
        <v>47</v>
      </c>
      <c r="L77" s="703">
        <v>7.43</v>
      </c>
      <c r="M77" s="710">
        <f t="shared" si="10"/>
        <v>13</v>
      </c>
      <c r="N77" s="712">
        <f t="shared" si="11"/>
        <v>0.33999999999999986</v>
      </c>
      <c r="O77" s="702">
        <v>180</v>
      </c>
      <c r="P77" s="703">
        <v>6.34</v>
      </c>
      <c r="Q77" s="699">
        <f t="shared" si="120"/>
        <v>16</v>
      </c>
      <c r="R77" s="702">
        <v>174</v>
      </c>
      <c r="S77" s="703">
        <v>6.37</v>
      </c>
      <c r="T77" s="710">
        <f t="shared" si="125"/>
        <v>12</v>
      </c>
      <c r="U77" s="712">
        <f t="shared" si="12"/>
        <v>3.0000000000000249E-2</v>
      </c>
      <c r="V77" s="706">
        <v>104</v>
      </c>
      <c r="W77" s="701">
        <v>6.4423076923076925</v>
      </c>
      <c r="X77" s="702">
        <v>70</v>
      </c>
      <c r="Y77" s="704">
        <v>6.2714285714285714</v>
      </c>
      <c r="Z77" s="705">
        <f t="shared" si="13"/>
        <v>59</v>
      </c>
      <c r="AA77" s="707">
        <v>68</v>
      </c>
      <c r="AB77" s="704">
        <v>6.367647058823529</v>
      </c>
      <c r="AC77" s="705">
        <f t="shared" si="14"/>
        <v>23</v>
      </c>
      <c r="AD77" s="702">
        <v>36</v>
      </c>
      <c r="AE77" s="704">
        <v>6.583333333333333</v>
      </c>
      <c r="AF77" s="732">
        <f t="shared" si="15"/>
        <v>4</v>
      </c>
      <c r="AG77" s="708">
        <v>81.099999999999994</v>
      </c>
      <c r="AH77" s="705">
        <f t="shared" si="16"/>
        <v>28</v>
      </c>
      <c r="AI77" s="709">
        <v>85.8</v>
      </c>
      <c r="AJ77" s="705">
        <f t="shared" si="17"/>
        <v>9</v>
      </c>
      <c r="AK77" s="709">
        <v>1.3999999999999915</v>
      </c>
      <c r="AL77" s="701">
        <v>0.89999999999999147</v>
      </c>
      <c r="AM77" s="702">
        <v>45</v>
      </c>
      <c r="AN77" s="715">
        <f t="shared" si="18"/>
        <v>67</v>
      </c>
      <c r="AO77" s="710">
        <v>45</v>
      </c>
      <c r="AP77" s="715">
        <f t="shared" si="19"/>
        <v>66</v>
      </c>
      <c r="AQ77" s="702">
        <v>150</v>
      </c>
      <c r="AR77" s="710">
        <f t="shared" si="121"/>
        <v>45</v>
      </c>
      <c r="AS77" s="702">
        <v>47</v>
      </c>
      <c r="AT77" s="703">
        <v>29.787234042553191</v>
      </c>
      <c r="AU77" s="705">
        <f t="shared" si="20"/>
        <v>66</v>
      </c>
      <c r="AV77" s="702">
        <v>47</v>
      </c>
      <c r="AW77" s="703">
        <v>0</v>
      </c>
      <c r="AX77" s="705">
        <f t="shared" si="21"/>
        <v>1</v>
      </c>
      <c r="AY77" s="702">
        <v>46</v>
      </c>
      <c r="AZ77" s="703">
        <v>60.869565217391312</v>
      </c>
      <c r="BA77" s="705">
        <f t="shared" si="22"/>
        <v>74</v>
      </c>
      <c r="BB77" s="702">
        <v>47</v>
      </c>
      <c r="BC77" s="703">
        <v>6.3829787234042552</v>
      </c>
      <c r="BD77" s="705">
        <f t="shared" si="23"/>
        <v>1</v>
      </c>
      <c r="BE77" s="702">
        <v>47</v>
      </c>
      <c r="BF77" s="703">
        <v>0</v>
      </c>
      <c r="BG77" s="705">
        <f t="shared" si="24"/>
        <v>1</v>
      </c>
      <c r="BH77" s="702">
        <v>47</v>
      </c>
      <c r="BI77" s="703">
        <v>31.914893617021278</v>
      </c>
      <c r="BJ77" s="705">
        <f t="shared" si="25"/>
        <v>33</v>
      </c>
      <c r="BK77" s="702">
        <v>73</v>
      </c>
      <c r="BL77" s="703">
        <v>63.013698630136986</v>
      </c>
      <c r="BM77" s="705">
        <f t="shared" si="26"/>
        <v>69</v>
      </c>
      <c r="BN77" s="702">
        <v>74</v>
      </c>
      <c r="BO77" s="703">
        <v>79.729729729729726</v>
      </c>
      <c r="BP77" s="705">
        <f t="shared" si="27"/>
        <v>22</v>
      </c>
      <c r="BQ77" s="702">
        <v>68</v>
      </c>
      <c r="BR77" s="703">
        <v>54.411764705882348</v>
      </c>
      <c r="BS77" s="705">
        <f t="shared" si="28"/>
        <v>11</v>
      </c>
      <c r="BT77" s="702">
        <v>74</v>
      </c>
      <c r="BU77" s="703">
        <v>21.621621621621621</v>
      </c>
      <c r="BV77" s="705">
        <f t="shared" si="29"/>
        <v>7</v>
      </c>
      <c r="BW77" s="702">
        <v>61</v>
      </c>
      <c r="BX77" s="703">
        <v>6.557377049180328</v>
      </c>
      <c r="BY77" s="705">
        <f t="shared" si="30"/>
        <v>71</v>
      </c>
      <c r="BZ77" s="702">
        <v>73</v>
      </c>
      <c r="CA77" s="703">
        <v>43.835616438356162</v>
      </c>
      <c r="CB77" s="705">
        <f t="shared" si="31"/>
        <v>6</v>
      </c>
      <c r="CC77" s="709">
        <v>13.7</v>
      </c>
      <c r="CD77" s="726">
        <f t="shared" si="32"/>
        <v>34</v>
      </c>
      <c r="CE77" s="703">
        <v>3.4000000000000004</v>
      </c>
      <c r="CF77" s="703">
        <v>4.8000000000000007</v>
      </c>
      <c r="CG77" s="704">
        <v>5.3999999999999995</v>
      </c>
      <c r="CH77" s="709">
        <v>14.499999999999998</v>
      </c>
      <c r="CI77" s="701">
        <v>14.499999999999998</v>
      </c>
      <c r="CJ77" s="712">
        <v>17.3</v>
      </c>
      <c r="CK77" s="729">
        <f t="shared" si="33"/>
        <v>47</v>
      </c>
      <c r="CL77" s="712">
        <v>4.6999999999999993</v>
      </c>
      <c r="CM77" s="712">
        <v>5.7</v>
      </c>
      <c r="CN77" s="712">
        <v>6.8000000000000007</v>
      </c>
      <c r="CO77" s="714">
        <v>58</v>
      </c>
      <c r="CP77" s="985">
        <v>82</v>
      </c>
      <c r="CQ77" s="729">
        <f t="shared" si="34"/>
        <v>72</v>
      </c>
      <c r="CR77" s="715">
        <v>21</v>
      </c>
      <c r="CS77" s="985">
        <v>83</v>
      </c>
      <c r="CT77" s="729">
        <f t="shared" si="134"/>
        <v>52</v>
      </c>
      <c r="CU77" s="715">
        <v>21</v>
      </c>
      <c r="CV77" s="712">
        <v>83</v>
      </c>
      <c r="CW77" s="729">
        <f t="shared" si="35"/>
        <v>60</v>
      </c>
      <c r="CX77" s="715">
        <v>16</v>
      </c>
      <c r="CY77" s="712">
        <v>80</v>
      </c>
      <c r="CZ77" s="729">
        <f t="shared" si="36"/>
        <v>71</v>
      </c>
      <c r="DA77" s="716">
        <v>0</v>
      </c>
      <c r="DB77" s="710">
        <f t="shared" si="37"/>
        <v>1</v>
      </c>
      <c r="DC77" s="715">
        <v>13</v>
      </c>
      <c r="DD77" s="717">
        <v>92.307692307692307</v>
      </c>
      <c r="DE77" s="710">
        <f t="shared" si="38"/>
        <v>2</v>
      </c>
      <c r="DF77" s="703">
        <v>7.6923076923076925</v>
      </c>
      <c r="DG77" s="705">
        <f t="shared" si="135"/>
        <v>16</v>
      </c>
      <c r="DH77" s="709">
        <v>100</v>
      </c>
      <c r="DI77" s="705">
        <f t="shared" si="135"/>
        <v>1</v>
      </c>
      <c r="DJ77" s="703">
        <v>0</v>
      </c>
      <c r="DK77" s="705">
        <f t="shared" si="40"/>
        <v>34</v>
      </c>
      <c r="DL77" s="718">
        <v>85.714285714285708</v>
      </c>
      <c r="DM77" s="705">
        <f t="shared" si="41"/>
        <v>4</v>
      </c>
      <c r="DN77" s="703">
        <v>14.285714285714285</v>
      </c>
      <c r="DO77" s="705">
        <f t="shared" si="42"/>
        <v>10</v>
      </c>
      <c r="DP77" s="702">
        <v>45</v>
      </c>
      <c r="DQ77" s="719">
        <v>66.666666666666657</v>
      </c>
      <c r="DR77" s="705">
        <f t="shared" si="122"/>
        <v>35</v>
      </c>
      <c r="DS77" s="702">
        <v>67</v>
      </c>
      <c r="DT77" s="719">
        <v>41.791044776119399</v>
      </c>
      <c r="DU77" s="705">
        <v>58</v>
      </c>
      <c r="DV77" s="702">
        <v>47</v>
      </c>
      <c r="DW77" s="720">
        <v>91.489361702127653</v>
      </c>
      <c r="DX77" s="705">
        <v>1</v>
      </c>
      <c r="DY77" s="702">
        <v>42</v>
      </c>
      <c r="DZ77" s="1145">
        <v>1.1428571428571428</v>
      </c>
      <c r="EA77" s="726">
        <v>24</v>
      </c>
      <c r="EB77" s="720">
        <v>16.666666666666664</v>
      </c>
      <c r="EC77" s="705">
        <v>13</v>
      </c>
      <c r="ED77" s="702">
        <v>47</v>
      </c>
      <c r="EE77" s="712">
        <v>0.84210526315789469</v>
      </c>
      <c r="EF77" s="729">
        <v>73</v>
      </c>
      <c r="EG77" s="720">
        <v>80.851063829787236</v>
      </c>
      <c r="EH77" s="705">
        <v>1</v>
      </c>
      <c r="EI77" s="702">
        <v>45</v>
      </c>
      <c r="EJ77" s="712">
        <v>0.6785714285714286</v>
      </c>
      <c r="EK77" s="729">
        <v>70</v>
      </c>
      <c r="EL77" s="720">
        <v>31.111111111111111</v>
      </c>
      <c r="EM77" s="705">
        <v>18</v>
      </c>
      <c r="EN77" s="714">
        <v>44</v>
      </c>
      <c r="EO77" s="712">
        <v>0.5</v>
      </c>
      <c r="EP77" s="729">
        <v>61</v>
      </c>
      <c r="EQ77" s="725">
        <v>4.5454545454545459</v>
      </c>
      <c r="ER77" s="733">
        <v>71</v>
      </c>
      <c r="ES77" s="702">
        <v>46</v>
      </c>
      <c r="ET77" s="726">
        <v>0.75</v>
      </c>
      <c r="EU77" s="726">
        <v>43</v>
      </c>
      <c r="EV77" s="720">
        <v>26.086956521739129</v>
      </c>
      <c r="EW77" s="705">
        <v>5</v>
      </c>
      <c r="EX77" s="715">
        <v>46</v>
      </c>
      <c r="EY77" s="726">
        <v>0.9</v>
      </c>
      <c r="EZ77" s="726">
        <v>9</v>
      </c>
      <c r="FA77" s="725">
        <v>10.869565217391305</v>
      </c>
      <c r="FB77" s="715">
        <v>6</v>
      </c>
      <c r="FC77" s="702">
        <v>47</v>
      </c>
      <c r="FD77" s="726">
        <v>1.1666666666666667</v>
      </c>
      <c r="FE77" s="726">
        <v>3</v>
      </c>
      <c r="FF77" s="720">
        <v>6.3829787234042552</v>
      </c>
      <c r="FG77" s="705">
        <v>61</v>
      </c>
      <c r="FH77" s="702">
        <v>47</v>
      </c>
      <c r="FI77" s="726">
        <v>2.35</v>
      </c>
      <c r="FJ77" s="726">
        <v>74</v>
      </c>
      <c r="FK77" s="720">
        <v>21.276595744680847</v>
      </c>
      <c r="FL77" s="705">
        <v>73</v>
      </c>
      <c r="FM77" s="714">
        <v>74</v>
      </c>
      <c r="FN77" s="725">
        <v>28.378378378378379</v>
      </c>
      <c r="FO77" s="715">
        <v>19</v>
      </c>
      <c r="FP77" s="702">
        <v>58</v>
      </c>
      <c r="FQ77" s="727">
        <v>0.66666666666666663</v>
      </c>
      <c r="FR77" s="727">
        <v>47</v>
      </c>
      <c r="FS77" s="720">
        <v>5.1724137931034484</v>
      </c>
      <c r="FT77" s="705">
        <v>30</v>
      </c>
      <c r="FU77" s="702">
        <v>60</v>
      </c>
      <c r="FV77" s="712">
        <v>0.75</v>
      </c>
      <c r="FW77" s="729">
        <v>59</v>
      </c>
      <c r="FX77" s="720">
        <v>6.666666666666667</v>
      </c>
      <c r="FY77" s="705">
        <v>27</v>
      </c>
      <c r="FZ77" s="702">
        <v>62</v>
      </c>
      <c r="GA77" s="712">
        <v>0.58333333333333337</v>
      </c>
      <c r="GB77" s="729">
        <v>56</v>
      </c>
      <c r="GC77" s="720">
        <v>9.67741935483871</v>
      </c>
      <c r="GD77" s="705">
        <v>23</v>
      </c>
      <c r="GE77" s="702">
        <v>59</v>
      </c>
      <c r="GF77" s="712">
        <v>0.5</v>
      </c>
      <c r="GG77" s="729">
        <v>41</v>
      </c>
      <c r="GH77" s="720">
        <v>3.3898305084745761</v>
      </c>
      <c r="GI77" s="705">
        <v>32</v>
      </c>
      <c r="GJ77" s="702">
        <v>64</v>
      </c>
      <c r="GK77" s="726">
        <v>1.3214285714285714</v>
      </c>
      <c r="GL77" s="726">
        <v>38</v>
      </c>
      <c r="GM77" s="720">
        <v>21.875</v>
      </c>
      <c r="GN77" s="705">
        <v>10</v>
      </c>
      <c r="GO77" s="702">
        <v>65</v>
      </c>
      <c r="GP77" s="726">
        <v>1.3333333333333333</v>
      </c>
      <c r="GQ77" s="726">
        <v>3</v>
      </c>
      <c r="GR77" s="720">
        <v>4.6153846153846159</v>
      </c>
      <c r="GS77" s="705">
        <v>22</v>
      </c>
      <c r="GT77" s="702">
        <v>60</v>
      </c>
      <c r="GU77" s="726">
        <v>1</v>
      </c>
      <c r="GV77" s="726">
        <v>2</v>
      </c>
      <c r="GW77" s="720">
        <v>1.6666666666666667</v>
      </c>
      <c r="GX77" s="705">
        <v>36</v>
      </c>
      <c r="GY77" s="702">
        <v>61</v>
      </c>
      <c r="GZ77" s="726">
        <v>1</v>
      </c>
      <c r="HA77" s="726">
        <v>41</v>
      </c>
      <c r="HB77" s="720">
        <v>1.639344262295082</v>
      </c>
      <c r="HC77" s="705">
        <v>17</v>
      </c>
      <c r="HD77" s="709" t="s">
        <v>31</v>
      </c>
      <c r="HE77" s="703" t="s">
        <v>31</v>
      </c>
      <c r="HF77" s="703" t="s">
        <v>31</v>
      </c>
      <c r="HG77" s="703" t="s">
        <v>31</v>
      </c>
      <c r="HH77" s="1299" t="s">
        <v>31</v>
      </c>
      <c r="HI77" s="1299" t="s">
        <v>31</v>
      </c>
      <c r="HJ77" s="1299" t="s">
        <v>31</v>
      </c>
      <c r="HK77" s="1299" t="s">
        <v>31</v>
      </c>
      <c r="HL77" s="1299" t="s">
        <v>31</v>
      </c>
      <c r="HM77" s="1300" t="s">
        <v>31</v>
      </c>
      <c r="HN77" s="709" t="s">
        <v>31</v>
      </c>
      <c r="HO77" s="709" t="s">
        <v>31</v>
      </c>
      <c r="HP77" s="709" t="s">
        <v>31</v>
      </c>
      <c r="HQ77" s="709" t="s">
        <v>31</v>
      </c>
      <c r="HR77" s="709" t="s">
        <v>31</v>
      </c>
      <c r="HS77" s="709" t="s">
        <v>31</v>
      </c>
      <c r="HT77" s="709" t="s">
        <v>31</v>
      </c>
      <c r="HU77" s="709" t="s">
        <v>31</v>
      </c>
      <c r="HV77" s="709" t="s">
        <v>31</v>
      </c>
      <c r="HW77" s="1300" t="s">
        <v>31</v>
      </c>
      <c r="HX77" s="1265" t="s">
        <v>31</v>
      </c>
      <c r="HY77" s="1266">
        <v>8</v>
      </c>
      <c r="HZ77" s="1266">
        <v>13</v>
      </c>
      <c r="IA77" s="1266">
        <v>9</v>
      </c>
      <c r="IB77" s="1266">
        <v>5</v>
      </c>
      <c r="IC77" s="1266">
        <v>1</v>
      </c>
      <c r="ID77" s="1266">
        <v>3</v>
      </c>
      <c r="IE77" s="1266">
        <v>6</v>
      </c>
      <c r="IF77" s="1267">
        <v>45</v>
      </c>
      <c r="IG77" s="1268">
        <v>31</v>
      </c>
      <c r="IH77" s="1269">
        <v>8</v>
      </c>
      <c r="II77" s="1269">
        <v>6</v>
      </c>
      <c r="IJ77" s="1269">
        <v>10</v>
      </c>
      <c r="IK77" s="1269">
        <v>4</v>
      </c>
      <c r="IL77" s="1269">
        <v>2</v>
      </c>
      <c r="IM77" s="1269">
        <v>4</v>
      </c>
      <c r="IN77" s="1269">
        <v>3</v>
      </c>
      <c r="IO77" s="1267">
        <v>68</v>
      </c>
      <c r="IP77" s="1268">
        <v>25</v>
      </c>
      <c r="IQ77" s="1269">
        <v>15</v>
      </c>
      <c r="IR77" s="1269">
        <v>6</v>
      </c>
      <c r="IS77" s="1269">
        <v>12</v>
      </c>
      <c r="IT77" s="1269">
        <v>6</v>
      </c>
      <c r="IU77" s="1269" t="s">
        <v>31</v>
      </c>
      <c r="IV77" s="1269">
        <v>7</v>
      </c>
      <c r="IW77" s="1269">
        <v>5</v>
      </c>
      <c r="IX77" s="1270">
        <v>76</v>
      </c>
      <c r="IY77" s="1268" t="s">
        <v>31</v>
      </c>
      <c r="IZ77" s="1269">
        <v>17.777777777777779</v>
      </c>
      <c r="JA77" s="1269">
        <v>28.888888888888886</v>
      </c>
      <c r="JB77" s="1269">
        <v>20</v>
      </c>
      <c r="JC77" s="1269">
        <v>11.111111111111111</v>
      </c>
      <c r="JD77" s="1269">
        <v>2.2222222222222223</v>
      </c>
      <c r="JE77" s="1269">
        <v>6.666666666666667</v>
      </c>
      <c r="JF77" s="1269">
        <v>13.333333333333334</v>
      </c>
      <c r="JG77" s="1270">
        <v>100</v>
      </c>
      <c r="JH77" s="1268">
        <v>45.588235294117645</v>
      </c>
      <c r="JI77" s="1269">
        <v>11.76470588235294</v>
      </c>
      <c r="JJ77" s="1269">
        <v>8.8235294117647065</v>
      </c>
      <c r="JK77" s="1269">
        <v>14.705882352941178</v>
      </c>
      <c r="JL77" s="1269">
        <v>5.8823529411764701</v>
      </c>
      <c r="JM77" s="1269">
        <v>2.9411764705882351</v>
      </c>
      <c r="JN77" s="1269">
        <v>5.8823529411764701</v>
      </c>
      <c r="JO77" s="1269">
        <v>4.4117647058823533</v>
      </c>
      <c r="JP77" s="1270">
        <v>100</v>
      </c>
      <c r="JQ77" s="1268">
        <v>32.894736842105267</v>
      </c>
      <c r="JR77" s="1269">
        <v>19.736842105263158</v>
      </c>
      <c r="JS77" s="1269">
        <v>7.8947368421052628</v>
      </c>
      <c r="JT77" s="1269">
        <v>15.789473684210526</v>
      </c>
      <c r="JU77" s="1269">
        <v>7.8947368421052628</v>
      </c>
      <c r="JV77" s="1269" t="s">
        <v>31</v>
      </c>
      <c r="JW77" s="1269">
        <v>9.2105263157894726</v>
      </c>
      <c r="JX77" s="1269">
        <v>6.5789473684210522</v>
      </c>
      <c r="JY77" s="1270">
        <v>100</v>
      </c>
      <c r="JZ77" s="718">
        <v>59.162895927601809</v>
      </c>
      <c r="KA77" s="705">
        <f t="shared" si="43"/>
        <v>17</v>
      </c>
      <c r="KB77" s="718">
        <v>67.605633802816897</v>
      </c>
      <c r="KC77" s="705">
        <f t="shared" si="43"/>
        <v>38</v>
      </c>
      <c r="KD77" s="725">
        <v>7.9136690647482011</v>
      </c>
      <c r="KE77" s="715">
        <f t="shared" si="44"/>
        <v>15</v>
      </c>
      <c r="KF77" s="725">
        <v>5.4196642685851319</v>
      </c>
      <c r="KG77" s="715">
        <f t="shared" si="44"/>
        <v>11</v>
      </c>
      <c r="KH77" s="725">
        <v>31.094890510948904</v>
      </c>
      <c r="KI77" s="715">
        <f t="shared" si="136"/>
        <v>8</v>
      </c>
      <c r="KJ77" s="725">
        <v>14.695863746958636</v>
      </c>
      <c r="KK77" s="715">
        <f t="shared" si="136"/>
        <v>25</v>
      </c>
      <c r="KL77" s="725">
        <v>10.566356720202874</v>
      </c>
      <c r="KM77" s="715">
        <f t="shared" si="46"/>
        <v>32</v>
      </c>
      <c r="KN77" s="715">
        <v>15.736434108527131</v>
      </c>
      <c r="KO77" s="715">
        <f t="shared" si="47"/>
        <v>44</v>
      </c>
      <c r="KP77" s="728">
        <v>60</v>
      </c>
      <c r="KQ77" s="729">
        <v>10</v>
      </c>
      <c r="KR77" s="729">
        <v>10</v>
      </c>
      <c r="KS77" s="729">
        <v>40</v>
      </c>
      <c r="KT77" s="729">
        <v>0</v>
      </c>
      <c r="KU77" s="730">
        <f t="shared" si="48"/>
        <v>120</v>
      </c>
      <c r="KV77" s="734">
        <f t="shared" si="49"/>
        <v>15</v>
      </c>
      <c r="KW77" s="728">
        <v>10</v>
      </c>
      <c r="KX77" s="729">
        <v>10</v>
      </c>
      <c r="KY77" s="706">
        <f t="shared" si="50"/>
        <v>20</v>
      </c>
      <c r="KZ77" s="705">
        <f t="shared" si="51"/>
        <v>1</v>
      </c>
      <c r="LA77" s="847" t="s">
        <v>1632</v>
      </c>
      <c r="LB77" s="846" t="s">
        <v>1632</v>
      </c>
      <c r="LC77" s="846" t="s">
        <v>1632</v>
      </c>
      <c r="LD77" s="846" t="s">
        <v>1632</v>
      </c>
      <c r="LE77" s="729">
        <v>40</v>
      </c>
      <c r="LF77" s="1023">
        <v>1</v>
      </c>
      <c r="LG77" s="847" t="s">
        <v>1632</v>
      </c>
      <c r="LH77" s="846" t="s">
        <v>1632</v>
      </c>
      <c r="LI77" s="846" t="s">
        <v>1632</v>
      </c>
      <c r="LJ77" s="846" t="s">
        <v>1632</v>
      </c>
      <c r="LK77" s="729">
        <v>40</v>
      </c>
      <c r="LL77" s="1023">
        <v>1</v>
      </c>
      <c r="LM77" s="847" t="s">
        <v>1632</v>
      </c>
      <c r="LN77" s="846" t="s">
        <v>1632</v>
      </c>
      <c r="LO77" s="846" t="s">
        <v>1632</v>
      </c>
      <c r="LP77" s="846" t="s">
        <v>1632</v>
      </c>
      <c r="LQ77" s="729">
        <v>60</v>
      </c>
      <c r="LR77" s="1023">
        <v>1</v>
      </c>
      <c r="LS77" s="847" t="s">
        <v>1632</v>
      </c>
      <c r="LT77" s="846" t="s">
        <v>1632</v>
      </c>
      <c r="LU77" s="846" t="s">
        <v>1632</v>
      </c>
      <c r="LV77" s="846" t="s">
        <v>1632</v>
      </c>
      <c r="LW77" s="729">
        <v>40</v>
      </c>
      <c r="LX77" s="1023">
        <v>1</v>
      </c>
      <c r="LY77" s="847" t="s">
        <v>1632</v>
      </c>
      <c r="LZ77" s="846" t="s">
        <v>1632</v>
      </c>
      <c r="MA77" s="846" t="s">
        <v>1632</v>
      </c>
      <c r="MB77" s="846" t="s">
        <v>1625</v>
      </c>
      <c r="MC77" s="729">
        <v>30</v>
      </c>
      <c r="MD77" s="1023">
        <v>35</v>
      </c>
      <c r="ME77" s="847" t="s">
        <v>1632</v>
      </c>
      <c r="MF77" s="846" t="s">
        <v>1632</v>
      </c>
      <c r="MG77" s="846" t="s">
        <v>1632</v>
      </c>
      <c r="MH77" s="846" t="s">
        <v>1625</v>
      </c>
      <c r="MI77" s="729">
        <v>30</v>
      </c>
      <c r="MJ77" s="1023">
        <v>16</v>
      </c>
      <c r="MK77" s="847" t="s">
        <v>1632</v>
      </c>
      <c r="ML77" s="846" t="s">
        <v>1625</v>
      </c>
      <c r="MM77" s="846" t="s">
        <v>1625</v>
      </c>
      <c r="MN77" s="729">
        <v>15</v>
      </c>
      <c r="MO77" s="1023">
        <v>33</v>
      </c>
      <c r="MP77" s="847" t="s">
        <v>1632</v>
      </c>
      <c r="MQ77" s="846" t="s">
        <v>1632</v>
      </c>
      <c r="MR77" s="846" t="s">
        <v>1632</v>
      </c>
      <c r="MS77" s="846" t="s">
        <v>1632</v>
      </c>
      <c r="MT77" s="729">
        <v>40</v>
      </c>
      <c r="MU77" s="1023">
        <v>1</v>
      </c>
      <c r="MV77" s="846" t="s">
        <v>1632</v>
      </c>
      <c r="MW77" s="846" t="s">
        <v>1632</v>
      </c>
      <c r="MX77" s="846" t="s">
        <v>1632</v>
      </c>
      <c r="MY77" s="846" t="s">
        <v>1632</v>
      </c>
      <c r="MZ77" s="729">
        <v>40</v>
      </c>
      <c r="NA77" s="1023">
        <v>1</v>
      </c>
      <c r="NB77" s="715">
        <v>217.29</v>
      </c>
      <c r="NC77" s="715">
        <f t="shared" si="3"/>
        <v>32</v>
      </c>
      <c r="ND77" s="714">
        <v>33</v>
      </c>
      <c r="NE77" s="715">
        <v>35</v>
      </c>
      <c r="NF77" s="731">
        <v>17.098445595854923</v>
      </c>
      <c r="NG77" s="715">
        <v>38</v>
      </c>
      <c r="NH77" s="715">
        <v>33</v>
      </c>
      <c r="NI77" s="715">
        <v>35</v>
      </c>
      <c r="NJ77" s="731">
        <v>17.098445595854923</v>
      </c>
      <c r="NK77" s="715">
        <v>38</v>
      </c>
      <c r="NL77" s="715">
        <v>33</v>
      </c>
      <c r="NM77" s="715">
        <v>30</v>
      </c>
      <c r="NN77" s="2946">
        <v>16.61631419939577</v>
      </c>
      <c r="NO77" s="715">
        <v>29</v>
      </c>
      <c r="NP77" s="715">
        <v>1930</v>
      </c>
      <c r="NQ77" s="3206">
        <v>4</v>
      </c>
      <c r="NR77" s="3349">
        <v>2.0644511581067473</v>
      </c>
      <c r="NS77" s="3206">
        <v>12</v>
      </c>
      <c r="NT77" s="3206">
        <v>41</v>
      </c>
      <c r="NU77" s="3207">
        <v>2.0140986908358509</v>
      </c>
      <c r="NV77" s="3206">
        <v>8</v>
      </c>
      <c r="NW77" s="3206">
        <v>112</v>
      </c>
      <c r="NX77" s="3207">
        <v>5.6394763343403831</v>
      </c>
      <c r="NY77" s="3206">
        <v>20</v>
      </c>
      <c r="NZ77" s="3206">
        <v>15</v>
      </c>
      <c r="OA77" s="3208">
        <v>7.5528700906344417</v>
      </c>
      <c r="OB77" s="3206">
        <v>12</v>
      </c>
      <c r="OC77" s="714">
        <v>959</v>
      </c>
      <c r="OD77" s="2946">
        <v>496.89119170984458</v>
      </c>
      <c r="OE77" s="733">
        <v>2</v>
      </c>
      <c r="OF77" s="714">
        <v>104</v>
      </c>
      <c r="OG77" s="731">
        <v>52.366565961732128</v>
      </c>
      <c r="OH77" s="733">
        <f t="shared" si="52"/>
        <v>1</v>
      </c>
      <c r="OI77" s="981">
        <v>33.871781928319031</v>
      </c>
      <c r="OJ77" s="733">
        <f t="shared" si="126"/>
        <v>28</v>
      </c>
      <c r="OK77" s="1355" t="s">
        <v>3043</v>
      </c>
      <c r="OL77" s="1355" t="s">
        <v>3044</v>
      </c>
      <c r="OM77" s="1355">
        <v>9</v>
      </c>
      <c r="ON77" s="3559">
        <v>4.4009779951100239</v>
      </c>
      <c r="OO77" s="1355">
        <v>65</v>
      </c>
      <c r="OP77" s="977"/>
      <c r="OQ77" s="712">
        <v>9.4</v>
      </c>
      <c r="OR77" s="712">
        <v>11</v>
      </c>
      <c r="OS77" s="712">
        <v>19.399999999999999</v>
      </c>
      <c r="OT77" s="712">
        <v>15.18987341772152</v>
      </c>
      <c r="OU77" s="712">
        <v>17.567567567567568</v>
      </c>
      <c r="OV77" s="712">
        <v>19.540229885057471</v>
      </c>
      <c r="OW77" s="699">
        <f t="shared" si="53"/>
        <v>10</v>
      </c>
      <c r="OX77" s="712">
        <v>15.349611811724428</v>
      </c>
      <c r="OY77" s="699">
        <f t="shared" si="53"/>
        <v>15</v>
      </c>
      <c r="OZ77" s="712">
        <v>0</v>
      </c>
      <c r="PA77" s="712">
        <v>2.4</v>
      </c>
      <c r="PB77" s="712">
        <v>1.5</v>
      </c>
      <c r="PC77" s="712">
        <v>2.5316455696202533</v>
      </c>
      <c r="PD77" s="712">
        <v>9.4594594594594597</v>
      </c>
      <c r="PE77" s="712">
        <v>3.4482758620689653</v>
      </c>
      <c r="PF77" s="699">
        <f t="shared" si="54"/>
        <v>67</v>
      </c>
      <c r="PG77" s="712">
        <v>3.2232301485247796</v>
      </c>
      <c r="PH77" s="699">
        <f t="shared" si="55"/>
        <v>65</v>
      </c>
      <c r="PI77" s="712">
        <v>22.988505747126435</v>
      </c>
      <c r="PJ77" s="699">
        <f t="shared" si="56"/>
        <v>49</v>
      </c>
      <c r="PK77" s="985">
        <v>18.572841960249207</v>
      </c>
      <c r="PL77" s="699">
        <f t="shared" si="56"/>
        <v>62</v>
      </c>
      <c r="PM77" s="985">
        <v>0</v>
      </c>
      <c r="PN77" s="985">
        <v>0</v>
      </c>
      <c r="PO77" s="699">
        <f t="shared" si="57"/>
        <v>37</v>
      </c>
      <c r="PP77" s="712">
        <v>0</v>
      </c>
      <c r="PQ77" s="985">
        <v>0</v>
      </c>
      <c r="PR77" s="699">
        <f t="shared" si="58"/>
        <v>24</v>
      </c>
      <c r="PS77" s="982">
        <v>47</v>
      </c>
      <c r="PT77" s="725">
        <v>65.957446808510639</v>
      </c>
      <c r="PU77" s="699">
        <v>1</v>
      </c>
      <c r="PV77" s="699">
        <v>170</v>
      </c>
      <c r="PW77" s="725">
        <v>64.117647058823536</v>
      </c>
      <c r="PX77" s="699">
        <v>13</v>
      </c>
      <c r="PY77" s="715">
        <v>47</v>
      </c>
      <c r="PZ77" s="725">
        <v>78.723404255319153</v>
      </c>
      <c r="QA77" s="699">
        <v>30</v>
      </c>
      <c r="QB77" s="982">
        <v>47</v>
      </c>
      <c r="QC77" s="715">
        <v>40.425531914893611</v>
      </c>
      <c r="QD77" s="699">
        <v>59</v>
      </c>
      <c r="QE77" s="716">
        <v>0</v>
      </c>
      <c r="QF77" s="3644">
        <v>0</v>
      </c>
      <c r="QG77" s="699">
        <v>23</v>
      </c>
      <c r="QH77" s="1363" t="s">
        <v>1627</v>
      </c>
      <c r="QI77" s="712">
        <v>76.943005181347147</v>
      </c>
      <c r="QJ77" s="712">
        <v>78</v>
      </c>
      <c r="QK77" s="699">
        <f t="shared" si="59"/>
        <v>47</v>
      </c>
      <c r="QL77" s="715">
        <v>350</v>
      </c>
      <c r="QM77" s="709">
        <v>61.878453038674031</v>
      </c>
      <c r="QN77" s="703">
        <v>51.408450704225352</v>
      </c>
      <c r="QO77" s="978">
        <v>49</v>
      </c>
      <c r="QP77" s="705">
        <v>142</v>
      </c>
      <c r="QQ77" s="3553">
        <v>93.043478260869563</v>
      </c>
      <c r="QR77" s="709">
        <v>485.2</v>
      </c>
      <c r="QS77" s="978">
        <f t="shared" si="60"/>
        <v>10</v>
      </c>
      <c r="QT77" s="703">
        <v>1363.2</v>
      </c>
      <c r="QU77" s="978">
        <f t="shared" si="61"/>
        <v>11</v>
      </c>
      <c r="QV77" s="703">
        <v>0</v>
      </c>
      <c r="QW77" s="978">
        <f t="shared" si="62"/>
        <v>31</v>
      </c>
      <c r="QX77" s="703">
        <v>0</v>
      </c>
      <c r="QY77" s="979">
        <f t="shared" si="63"/>
        <v>12</v>
      </c>
      <c r="QZ77" s="712">
        <v>0</v>
      </c>
      <c r="RA77" s="699">
        <v>30</v>
      </c>
      <c r="RB77" s="712">
        <v>250.81</v>
      </c>
      <c r="RC77" s="699">
        <v>43</v>
      </c>
      <c r="RD77" s="712">
        <v>0</v>
      </c>
      <c r="RE77" s="699">
        <v>24</v>
      </c>
      <c r="RF77" s="712">
        <v>0</v>
      </c>
      <c r="RG77" s="699">
        <v>32</v>
      </c>
      <c r="RH77" s="699">
        <v>1037.9000000000001</v>
      </c>
      <c r="RI77" s="978">
        <f t="shared" si="64"/>
        <v>60</v>
      </c>
      <c r="RJ77" s="712">
        <v>1489.2</v>
      </c>
      <c r="RK77" s="978">
        <f t="shared" si="64"/>
        <v>30</v>
      </c>
      <c r="RL77" s="712">
        <v>0</v>
      </c>
      <c r="RM77" s="978">
        <f t="shared" si="64"/>
        <v>46</v>
      </c>
      <c r="RN77" s="712">
        <v>0</v>
      </c>
      <c r="RO77" s="978">
        <f t="shared" si="64"/>
        <v>47</v>
      </c>
      <c r="RP77" s="712">
        <v>0</v>
      </c>
      <c r="RQ77" s="978">
        <f t="shared" si="65"/>
        <v>2</v>
      </c>
      <c r="RR77" s="712">
        <v>0</v>
      </c>
      <c r="RS77" s="978">
        <f t="shared" si="65"/>
        <v>1</v>
      </c>
      <c r="RT77" s="712">
        <v>0</v>
      </c>
      <c r="RU77" s="978">
        <f t="shared" si="65"/>
        <v>38</v>
      </c>
      <c r="RV77" s="712">
        <f t="shared" si="66"/>
        <v>0</v>
      </c>
      <c r="RW77" s="978">
        <f t="shared" si="67"/>
        <v>39</v>
      </c>
      <c r="RX77" s="712">
        <v>5</v>
      </c>
      <c r="RY77" s="712" t="s">
        <v>1632</v>
      </c>
      <c r="RZ77" s="712">
        <v>5</v>
      </c>
      <c r="SA77" s="712" t="s">
        <v>1632</v>
      </c>
      <c r="SB77" s="712">
        <v>5</v>
      </c>
      <c r="SC77" s="712" t="s">
        <v>1632</v>
      </c>
      <c r="SD77" s="712">
        <v>5</v>
      </c>
      <c r="SE77" s="712" t="s">
        <v>1632</v>
      </c>
      <c r="SF77" s="712">
        <v>5</v>
      </c>
      <c r="SG77" s="712" t="s">
        <v>1632</v>
      </c>
      <c r="SH77" s="712">
        <v>25</v>
      </c>
      <c r="SI77" s="699">
        <f t="shared" si="68"/>
        <v>1</v>
      </c>
      <c r="SJ77" s="712">
        <v>5</v>
      </c>
      <c r="SK77" s="712" t="s">
        <v>1632</v>
      </c>
      <c r="SL77" s="712">
        <v>0</v>
      </c>
      <c r="SM77" s="712" t="s">
        <v>1625</v>
      </c>
      <c r="SN77" s="712">
        <v>5</v>
      </c>
      <c r="SO77" s="712" t="s">
        <v>1632</v>
      </c>
      <c r="SP77" s="712">
        <v>0</v>
      </c>
      <c r="SQ77" s="712" t="s">
        <v>1625</v>
      </c>
      <c r="SR77" s="712">
        <v>10</v>
      </c>
      <c r="SS77" s="699">
        <f t="shared" si="69"/>
        <v>41</v>
      </c>
      <c r="ST77" s="712">
        <v>0</v>
      </c>
      <c r="SU77" s="712" t="s">
        <v>1625</v>
      </c>
      <c r="SV77" s="712">
        <v>0</v>
      </c>
      <c r="SW77" s="712" t="s">
        <v>1625</v>
      </c>
      <c r="SX77" s="712">
        <v>5</v>
      </c>
      <c r="SY77" s="712" t="s">
        <v>1632</v>
      </c>
      <c r="SZ77" s="712">
        <v>5</v>
      </c>
      <c r="TA77" s="699">
        <f t="shared" si="70"/>
        <v>54</v>
      </c>
      <c r="TB77" s="699">
        <v>0</v>
      </c>
      <c r="TC77" s="699" t="s">
        <v>1625</v>
      </c>
      <c r="TD77" s="699">
        <v>10</v>
      </c>
      <c r="TE77" s="699" t="s">
        <v>1632</v>
      </c>
      <c r="TF77" s="699">
        <v>0</v>
      </c>
      <c r="TG77" s="699" t="s">
        <v>1625</v>
      </c>
      <c r="TH77" s="699">
        <v>0</v>
      </c>
      <c r="TI77" s="699" t="s">
        <v>1625</v>
      </c>
      <c r="TJ77" s="699">
        <v>10</v>
      </c>
      <c r="TK77" s="699">
        <f t="shared" si="71"/>
        <v>56</v>
      </c>
      <c r="TL77" s="989">
        <v>10</v>
      </c>
      <c r="TM77" s="989">
        <v>10</v>
      </c>
      <c r="TN77" s="989">
        <v>10</v>
      </c>
      <c r="TO77" s="989">
        <v>0</v>
      </c>
      <c r="TP77" s="989">
        <v>30</v>
      </c>
      <c r="TQ77" s="699">
        <f t="shared" si="72"/>
        <v>36</v>
      </c>
      <c r="TR77" s="712" t="s">
        <v>1632</v>
      </c>
      <c r="TS77" s="712" t="s">
        <v>1632</v>
      </c>
      <c r="TT77" s="712" t="s">
        <v>1632</v>
      </c>
      <c r="TU77" s="712" t="s">
        <v>1632</v>
      </c>
      <c r="TV77" s="712">
        <v>5</v>
      </c>
      <c r="TW77" s="712">
        <v>5</v>
      </c>
      <c r="TX77" s="712">
        <v>5</v>
      </c>
      <c r="TY77" s="712">
        <v>5</v>
      </c>
      <c r="TZ77" s="712">
        <v>20</v>
      </c>
      <c r="UA77" s="699">
        <f t="shared" si="73"/>
        <v>1</v>
      </c>
      <c r="UB77" s="712">
        <v>10</v>
      </c>
      <c r="UC77" s="712">
        <v>10</v>
      </c>
      <c r="UD77" s="712">
        <v>10</v>
      </c>
      <c r="UE77" s="712">
        <v>10</v>
      </c>
      <c r="UF77" s="712">
        <v>40</v>
      </c>
      <c r="UG77" s="699">
        <f t="shared" si="74"/>
        <v>1</v>
      </c>
      <c r="UH77" s="715">
        <v>0</v>
      </c>
      <c r="UI77" s="712">
        <v>0</v>
      </c>
      <c r="UJ77" s="699">
        <v>25</v>
      </c>
      <c r="UK77" s="715">
        <v>0</v>
      </c>
      <c r="UL77" s="712">
        <v>0</v>
      </c>
      <c r="UM77" s="699">
        <v>54</v>
      </c>
      <c r="UN77" s="715">
        <v>0</v>
      </c>
      <c r="UO77" s="712">
        <v>0</v>
      </c>
      <c r="UP77" s="699">
        <v>43</v>
      </c>
      <c r="UQ77" s="715">
        <v>0</v>
      </c>
      <c r="UR77" s="712">
        <v>0</v>
      </c>
      <c r="US77" s="699">
        <v>43</v>
      </c>
      <c r="UT77" s="712">
        <v>23.1</v>
      </c>
      <c r="UU77" s="699">
        <v>62</v>
      </c>
      <c r="UV77" s="712">
        <v>23.1</v>
      </c>
      <c r="UW77" s="699">
        <v>45</v>
      </c>
      <c r="UX77" s="1099">
        <v>0</v>
      </c>
      <c r="UY77" s="699">
        <v>42</v>
      </c>
      <c r="UZ77" s="989">
        <v>0.246</v>
      </c>
      <c r="VA77" s="989">
        <v>9</v>
      </c>
      <c r="VB77" s="989">
        <v>8.8999999999999996E-2</v>
      </c>
      <c r="VC77" s="989">
        <v>14</v>
      </c>
      <c r="VD77" s="989">
        <v>4.4999999999999998E-2</v>
      </c>
      <c r="VE77" s="989">
        <v>27</v>
      </c>
      <c r="VF77" s="989">
        <v>0</v>
      </c>
      <c r="VG77" s="989">
        <v>49</v>
      </c>
      <c r="VH77" s="989">
        <v>0</v>
      </c>
      <c r="VI77" s="989">
        <v>44</v>
      </c>
      <c r="VJ77" s="989">
        <v>0</v>
      </c>
      <c r="VK77" s="989">
        <v>44</v>
      </c>
      <c r="VL77" s="989">
        <v>0</v>
      </c>
      <c r="VM77" s="989">
        <v>7</v>
      </c>
      <c r="VN77" s="989">
        <v>0</v>
      </c>
      <c r="VO77" s="989">
        <v>7</v>
      </c>
      <c r="VP77" s="989">
        <v>3</v>
      </c>
      <c r="VQ77" s="989">
        <v>63.721325403568393</v>
      </c>
      <c r="VR77" s="989">
        <v>47</v>
      </c>
      <c r="VS77" s="989">
        <v>1</v>
      </c>
      <c r="VT77" s="989">
        <v>21.240441801189466</v>
      </c>
      <c r="VU77" s="989">
        <v>68</v>
      </c>
      <c r="VV77" s="989">
        <v>4</v>
      </c>
      <c r="VW77" s="989">
        <v>84.961767204757862</v>
      </c>
      <c r="VX77" s="989">
        <v>47</v>
      </c>
      <c r="VY77" s="989">
        <v>6</v>
      </c>
      <c r="VZ77" s="989">
        <v>127.44265080713679</v>
      </c>
      <c r="WA77" s="989">
        <v>20</v>
      </c>
      <c r="WB77" s="989">
        <v>18</v>
      </c>
      <c r="WC77" s="989">
        <v>382.32795242141037</v>
      </c>
      <c r="WD77" s="989">
        <v>47</v>
      </c>
      <c r="WE77" s="989">
        <v>12</v>
      </c>
      <c r="WF77" s="989">
        <v>254.88530161427357</v>
      </c>
      <c r="WG77" s="989">
        <v>16</v>
      </c>
      <c r="WH77" s="989">
        <v>0</v>
      </c>
      <c r="WI77" s="989">
        <v>51</v>
      </c>
      <c r="WJ77" s="989">
        <v>0</v>
      </c>
      <c r="WK77" s="989">
        <v>10</v>
      </c>
      <c r="WL77" s="989">
        <v>0</v>
      </c>
      <c r="WM77" s="989">
        <v>2</v>
      </c>
      <c r="WN77" s="989">
        <v>0</v>
      </c>
      <c r="WO77" s="989">
        <v>51</v>
      </c>
      <c r="WP77" s="989">
        <v>0</v>
      </c>
      <c r="WQ77" s="989">
        <v>19</v>
      </c>
      <c r="WR77" s="989">
        <v>0</v>
      </c>
      <c r="WS77" s="989">
        <v>31</v>
      </c>
      <c r="WT77" s="989">
        <v>0</v>
      </c>
      <c r="WU77" s="989">
        <v>25</v>
      </c>
      <c r="WV77" s="989">
        <v>0</v>
      </c>
      <c r="WW77" s="989">
        <v>12</v>
      </c>
      <c r="WX77" s="989">
        <v>0</v>
      </c>
      <c r="WY77" s="989">
        <v>41</v>
      </c>
      <c r="WZ77" s="712">
        <v>208.88</v>
      </c>
      <c r="XA77" s="699">
        <v>56</v>
      </c>
      <c r="XB77" s="712">
        <v>757.18</v>
      </c>
      <c r="XC77" s="712">
        <v>16</v>
      </c>
      <c r="XD77" s="712">
        <v>134.41</v>
      </c>
      <c r="XE77" s="699">
        <v>12</v>
      </c>
      <c r="XF77" s="712">
        <v>0</v>
      </c>
      <c r="XG77" s="712">
        <v>23</v>
      </c>
      <c r="XH77" s="712">
        <v>0</v>
      </c>
      <c r="XI77" s="699">
        <v>28</v>
      </c>
      <c r="XJ77" s="712">
        <v>208.88</v>
      </c>
      <c r="XK77" s="699">
        <v>15</v>
      </c>
      <c r="XL77" s="712">
        <v>618.28</v>
      </c>
      <c r="XM77" s="699">
        <v>9</v>
      </c>
      <c r="XO77" s="714"/>
      <c r="XP77" s="725"/>
      <c r="XQ77" s="715"/>
      <c r="XR77" s="714"/>
      <c r="XS77" s="725"/>
      <c r="XT77" s="715"/>
      <c r="XU77" s="715"/>
      <c r="XV77" s="712"/>
      <c r="XW77" s="715"/>
      <c r="XX77" s="1169">
        <v>47</v>
      </c>
      <c r="XY77" s="1174">
        <v>2.1276595744680851</v>
      </c>
      <c r="XZ77" s="1168">
        <f t="shared" si="75"/>
        <v>29</v>
      </c>
      <c r="YA77" s="715">
        <v>153</v>
      </c>
      <c r="YB77" s="725">
        <v>18.300653594771241</v>
      </c>
      <c r="YC77" s="715">
        <f t="shared" si="76"/>
        <v>34</v>
      </c>
      <c r="YD77" s="714">
        <v>69</v>
      </c>
      <c r="YE77" s="725">
        <v>2.1276595744680851</v>
      </c>
      <c r="YF77" s="715">
        <f t="shared" si="77"/>
        <v>3</v>
      </c>
      <c r="YG77" s="699">
        <v>171</v>
      </c>
      <c r="YH77" s="1099">
        <v>3.5087719298245612</v>
      </c>
      <c r="YI77" s="715">
        <f t="shared" si="78"/>
        <v>2</v>
      </c>
      <c r="YJ77" s="714">
        <v>69</v>
      </c>
      <c r="YK77" s="712">
        <v>12.76595744680851</v>
      </c>
      <c r="YL77" s="715">
        <f t="shared" si="79"/>
        <v>3</v>
      </c>
      <c r="YM77" s="699">
        <v>171</v>
      </c>
      <c r="YN77" s="712">
        <v>19.298245614035086</v>
      </c>
      <c r="YO77" s="715">
        <f t="shared" si="80"/>
        <v>15</v>
      </c>
      <c r="YP77" s="1178">
        <v>100</v>
      </c>
      <c r="YQ77" s="1099">
        <v>0</v>
      </c>
      <c r="YR77" s="1099">
        <v>0</v>
      </c>
      <c r="YS77" s="1099">
        <v>0</v>
      </c>
      <c r="YT77" s="1099">
        <v>0</v>
      </c>
      <c r="YU77" s="1099">
        <v>0</v>
      </c>
      <c r="YV77" s="1099">
        <v>0</v>
      </c>
      <c r="YW77" s="1099">
        <v>0</v>
      </c>
      <c r="YX77" s="1099">
        <v>0</v>
      </c>
      <c r="YY77" s="1099">
        <v>0</v>
      </c>
      <c r="YZ77" s="1099">
        <v>0</v>
      </c>
      <c r="ZA77" s="1188">
        <v>1</v>
      </c>
      <c r="ZB77" s="985">
        <v>35.714285714285715</v>
      </c>
      <c r="ZC77" s="985">
        <v>7.1428571428571423</v>
      </c>
      <c r="ZD77" s="985">
        <v>3.5714285714285712</v>
      </c>
      <c r="ZE77" s="985">
        <v>17.857142857142858</v>
      </c>
      <c r="ZF77" s="985">
        <v>10.714285714285714</v>
      </c>
      <c r="ZG77" s="985">
        <v>7.1428571428571423</v>
      </c>
      <c r="ZH77" s="985">
        <v>3.5714285714285712</v>
      </c>
      <c r="ZI77" s="985">
        <v>0</v>
      </c>
      <c r="ZJ77" s="985">
        <v>35.714285714285715</v>
      </c>
      <c r="ZK77" s="985">
        <v>3.5714285714285712</v>
      </c>
      <c r="ZL77" s="985">
        <v>3.5714285714285712</v>
      </c>
      <c r="ZM77" s="699">
        <v>28</v>
      </c>
      <c r="ZN77" s="714" t="s">
        <v>1650</v>
      </c>
      <c r="ZO77" s="715" t="s">
        <v>1650</v>
      </c>
      <c r="ZP77" s="715" t="s">
        <v>1650</v>
      </c>
      <c r="ZQ77" s="715" t="s">
        <v>1634</v>
      </c>
      <c r="ZR77" s="715" t="s">
        <v>1634</v>
      </c>
      <c r="ZS77" s="715" t="s">
        <v>1634</v>
      </c>
      <c r="ZT77" s="715">
        <v>2</v>
      </c>
      <c r="ZU77" s="715">
        <v>2</v>
      </c>
      <c r="ZV77" s="715">
        <v>2</v>
      </c>
      <c r="ZW77" s="715">
        <v>1</v>
      </c>
      <c r="ZX77" s="715">
        <v>1</v>
      </c>
      <c r="ZY77" s="715">
        <v>1</v>
      </c>
      <c r="ZZ77" s="715">
        <f t="shared" si="81"/>
        <v>9</v>
      </c>
      <c r="AAA77" s="715">
        <f t="shared" si="82"/>
        <v>7</v>
      </c>
      <c r="AAB77" s="716" t="s">
        <v>31</v>
      </c>
      <c r="AAC77" s="712" t="s">
        <v>31</v>
      </c>
      <c r="AAD77" s="712" t="s">
        <v>31</v>
      </c>
      <c r="AAE77" s="712" t="s">
        <v>31</v>
      </c>
      <c r="AAF77" s="712" t="s">
        <v>31</v>
      </c>
      <c r="AAG77" s="712" t="s">
        <v>31</v>
      </c>
      <c r="AAH77" s="714">
        <v>1</v>
      </c>
      <c r="AAI77" s="715">
        <v>2</v>
      </c>
      <c r="AAJ77" s="715">
        <v>2</v>
      </c>
      <c r="AAK77" s="715">
        <v>3</v>
      </c>
      <c r="AAL77" s="715">
        <v>3</v>
      </c>
      <c r="AAM77" s="733">
        <v>3</v>
      </c>
      <c r="AAN77" s="2996">
        <v>0.5089058524173028</v>
      </c>
      <c r="AAO77" s="2954">
        <f t="shared" si="83"/>
        <v>49</v>
      </c>
      <c r="AAP77" s="2995">
        <v>1.0178117048346056</v>
      </c>
      <c r="AAQ77" s="2954">
        <f t="shared" si="84"/>
        <v>23</v>
      </c>
      <c r="AAR77" s="2995">
        <v>1.0178117048346056</v>
      </c>
      <c r="AAS77" s="2954">
        <f t="shared" si="85"/>
        <v>9</v>
      </c>
      <c r="AAT77" s="2995">
        <v>1.5267175572519083</v>
      </c>
      <c r="AAU77" s="2954">
        <f t="shared" si="86"/>
        <v>33</v>
      </c>
      <c r="AAV77" s="2995">
        <v>1.5267175572519083</v>
      </c>
      <c r="AAW77" s="2954">
        <f t="shared" si="87"/>
        <v>14</v>
      </c>
      <c r="AAX77" s="2995">
        <v>1.5267175572519083</v>
      </c>
      <c r="AAY77" s="2954">
        <f t="shared" si="88"/>
        <v>14</v>
      </c>
      <c r="AAZ77" s="982">
        <v>1</v>
      </c>
      <c r="ABA77" s="699">
        <v>0</v>
      </c>
      <c r="ABB77" s="699">
        <v>1</v>
      </c>
      <c r="ABC77" s="2988">
        <v>0.5089058524173028</v>
      </c>
      <c r="ABD77" s="2954">
        <f t="shared" si="89"/>
        <v>43</v>
      </c>
      <c r="ABE77" s="2955">
        <v>0</v>
      </c>
      <c r="ABF77" s="2954">
        <f t="shared" si="89"/>
        <v>28</v>
      </c>
      <c r="ABG77" s="2955">
        <v>0.5089058524173028</v>
      </c>
      <c r="ABH77" s="2993">
        <f t="shared" si="89"/>
        <v>15</v>
      </c>
      <c r="ABI77" s="982">
        <v>1</v>
      </c>
      <c r="ABJ77" s="731">
        <v>0.51948051948051943</v>
      </c>
      <c r="ABK77" s="715">
        <f t="shared" si="90"/>
        <v>12</v>
      </c>
      <c r="ABL77" s="716" t="s">
        <v>106</v>
      </c>
      <c r="ABM77" s="712" t="s">
        <v>107</v>
      </c>
      <c r="ABN77" s="715">
        <v>3</v>
      </c>
      <c r="ABO77" s="715">
        <v>1</v>
      </c>
      <c r="ABP77" s="715">
        <f t="shared" si="91"/>
        <v>4</v>
      </c>
      <c r="ABQ77" s="715">
        <f t="shared" si="92"/>
        <v>18</v>
      </c>
      <c r="ABR77" s="1201" t="s">
        <v>1632</v>
      </c>
      <c r="ABS77" s="1202" t="s">
        <v>1632</v>
      </c>
      <c r="ABT77" s="1202" t="s">
        <v>1632</v>
      </c>
      <c r="ABU77" s="1202" t="s">
        <v>1632</v>
      </c>
      <c r="ABV77" s="725">
        <v>5</v>
      </c>
      <c r="ABW77" s="725">
        <v>5</v>
      </c>
      <c r="ABX77" s="725">
        <v>5</v>
      </c>
      <c r="ABY77" s="725">
        <v>5</v>
      </c>
      <c r="ABZ77" s="715">
        <f t="shared" si="93"/>
        <v>20</v>
      </c>
      <c r="ACA77" s="715">
        <f t="shared" si="94"/>
        <v>1</v>
      </c>
      <c r="ACB77" s="983" t="s">
        <v>1632</v>
      </c>
      <c r="ACC77" s="725" t="s">
        <v>1632</v>
      </c>
      <c r="ACD77" s="725" t="s">
        <v>1632</v>
      </c>
      <c r="ACE77" s="725" t="s">
        <v>1632</v>
      </c>
      <c r="ACF77" s="725">
        <v>5</v>
      </c>
      <c r="ACG77" s="725">
        <v>5</v>
      </c>
      <c r="ACH77" s="725">
        <v>5</v>
      </c>
      <c r="ACI77" s="725">
        <v>5</v>
      </c>
      <c r="ACJ77" s="715">
        <f t="shared" si="95"/>
        <v>20</v>
      </c>
      <c r="ACK77" s="715">
        <f t="shared" si="96"/>
        <v>1</v>
      </c>
      <c r="ACL77" s="982">
        <v>7</v>
      </c>
      <c r="ACM77" s="715">
        <v>532</v>
      </c>
      <c r="ACN77" s="1089">
        <v>12.454000000000001</v>
      </c>
      <c r="ACO77" s="715">
        <v>36</v>
      </c>
      <c r="ACP77" s="1089">
        <v>3.6</v>
      </c>
      <c r="ACQ77" s="715">
        <v>45</v>
      </c>
      <c r="ACR77" s="982">
        <v>20.795000000000002</v>
      </c>
      <c r="ACS77" s="1090">
        <v>61</v>
      </c>
      <c r="ACT77" s="983" t="s">
        <v>1625</v>
      </c>
      <c r="ACU77" s="725" t="s">
        <v>1625</v>
      </c>
      <c r="ACV77" s="725" t="s">
        <v>1625</v>
      </c>
      <c r="ACW77" s="725" t="s">
        <v>1625</v>
      </c>
      <c r="ACX77" s="725">
        <v>0</v>
      </c>
      <c r="ACY77" s="725">
        <v>0</v>
      </c>
      <c r="ACZ77" s="725">
        <v>0</v>
      </c>
      <c r="ADA77" s="725">
        <v>0</v>
      </c>
      <c r="ADB77" s="715">
        <f t="shared" si="97"/>
        <v>0</v>
      </c>
      <c r="ADC77" s="715">
        <f t="shared" si="98"/>
        <v>28</v>
      </c>
      <c r="ADD77" s="984" t="s">
        <v>1632</v>
      </c>
      <c r="ADE77" s="985" t="s">
        <v>1632</v>
      </c>
      <c r="ADF77" s="985" t="s">
        <v>1632</v>
      </c>
      <c r="ADG77" s="985" t="s">
        <v>1632</v>
      </c>
      <c r="ADH77" s="985">
        <v>5</v>
      </c>
      <c r="ADI77" s="985">
        <v>5</v>
      </c>
      <c r="ADJ77" s="985">
        <v>5</v>
      </c>
      <c r="ADK77" s="985">
        <v>5</v>
      </c>
      <c r="ADL77" s="715">
        <f t="shared" si="99"/>
        <v>20</v>
      </c>
      <c r="ADM77" s="715">
        <f t="shared" si="100"/>
        <v>1</v>
      </c>
      <c r="ADN77" s="1169">
        <v>3</v>
      </c>
      <c r="ADO77" s="1168">
        <v>557</v>
      </c>
      <c r="ADP77" s="1168">
        <v>4456</v>
      </c>
      <c r="ADQ77" s="989">
        <v>185.66666666666666</v>
      </c>
      <c r="ADR77" s="989">
        <v>1485.3333333333333</v>
      </c>
      <c r="ADS77" s="989">
        <v>2308.8082901554403</v>
      </c>
      <c r="ADT77" s="989">
        <v>1</v>
      </c>
      <c r="ADU77" s="989">
        <v>3</v>
      </c>
      <c r="ADV77" s="989">
        <v>487.375</v>
      </c>
      <c r="ADW77" s="989">
        <v>3899</v>
      </c>
      <c r="ADX77" s="989">
        <v>162.45833333333334</v>
      </c>
      <c r="ADY77" s="989">
        <v>1299.6666666666667</v>
      </c>
      <c r="ADZ77" s="989">
        <v>2020.2072538860104</v>
      </c>
      <c r="AEA77" s="989">
        <v>4</v>
      </c>
      <c r="AEB77" s="989">
        <v>6</v>
      </c>
      <c r="AEC77" s="989">
        <v>1044.375</v>
      </c>
      <c r="AED77" s="989">
        <v>8355</v>
      </c>
      <c r="AEE77" s="989">
        <v>174.0625</v>
      </c>
      <c r="AEF77" s="989">
        <v>1392.5</v>
      </c>
      <c r="AEG77" s="989">
        <v>4329.015544041451</v>
      </c>
      <c r="AEH77" s="729">
        <v>2</v>
      </c>
      <c r="AEI77" s="987"/>
      <c r="AEM77" s="715">
        <v>259</v>
      </c>
      <c r="AEN77" s="715">
        <v>180</v>
      </c>
      <c r="AEO77" s="989">
        <v>13</v>
      </c>
      <c r="AEP77" s="1099">
        <v>7.2222222222222214</v>
      </c>
      <c r="AEQ77" s="989">
        <v>21</v>
      </c>
      <c r="AER77" s="989">
        <v>9</v>
      </c>
      <c r="AES77" s="989">
        <v>69.230769230769226</v>
      </c>
      <c r="AET77" s="1099">
        <v>3.6666666666666665</v>
      </c>
      <c r="AEU77" s="989">
        <v>37</v>
      </c>
      <c r="AEV77" s="989">
        <v>3</v>
      </c>
      <c r="AEW77" s="989">
        <v>16</v>
      </c>
      <c r="AEX77" s="989">
        <v>18.75</v>
      </c>
      <c r="AEY77" s="989">
        <v>26</v>
      </c>
      <c r="AEZ77" s="1667">
        <v>180</v>
      </c>
      <c r="AFA77" s="1668">
        <v>2.4277777777777776</v>
      </c>
      <c r="AFB77" s="1667">
        <f t="shared" si="101"/>
        <v>17</v>
      </c>
      <c r="AFC77" s="1168">
        <v>3</v>
      </c>
      <c r="AFD77" s="1099">
        <v>33.333333333333329</v>
      </c>
      <c r="AFE77" s="989">
        <f t="shared" si="102"/>
        <v>71</v>
      </c>
      <c r="AFF77" s="715">
        <v>29</v>
      </c>
      <c r="AFG77" s="985">
        <v>17.241379310344829</v>
      </c>
      <c r="AFH77" s="699">
        <f t="shared" si="103"/>
        <v>16</v>
      </c>
      <c r="AFI77" s="989">
        <v>212</v>
      </c>
      <c r="AFJ77" s="715">
        <v>45</v>
      </c>
      <c r="AFK77" s="985">
        <v>21.226415094339622</v>
      </c>
      <c r="AFL77" s="699">
        <f t="shared" si="104"/>
        <v>43</v>
      </c>
      <c r="AFM77" s="707">
        <v>54</v>
      </c>
      <c r="AFN77" s="1002">
        <v>2</v>
      </c>
      <c r="AFO77" s="1003">
        <v>3.7037037037037033</v>
      </c>
      <c r="AFP77" s="979">
        <f t="shared" si="105"/>
        <v>26</v>
      </c>
      <c r="AFQ77" s="715">
        <v>97</v>
      </c>
      <c r="AFR77" s="699">
        <f t="shared" si="105"/>
        <v>5</v>
      </c>
      <c r="AFS77" s="715" t="s">
        <v>31</v>
      </c>
      <c r="AFT77" s="715" t="s">
        <v>31</v>
      </c>
      <c r="AFU77" s="985" t="s">
        <v>31</v>
      </c>
      <c r="AFV77" s="699" t="str">
        <f t="shared" si="106"/>
        <v>-</v>
      </c>
      <c r="AFW77" s="715" t="s">
        <v>31</v>
      </c>
      <c r="AFX77" s="715" t="s">
        <v>31</v>
      </c>
      <c r="AFY77" s="712" t="s">
        <v>31</v>
      </c>
      <c r="AFZ77" s="699" t="str">
        <f t="shared" si="107"/>
        <v>-</v>
      </c>
      <c r="AGA77" s="712">
        <v>67.391304347826093</v>
      </c>
      <c r="AGB77" s="712">
        <v>8.695652173913043</v>
      </c>
      <c r="AGC77" s="712">
        <v>10.869565217391305</v>
      </c>
      <c r="AGD77" s="712">
        <v>4.3478260869565215</v>
      </c>
      <c r="AGE77" s="712">
        <v>6.5217391304347823</v>
      </c>
      <c r="AGF77" s="712">
        <v>2.1739130434782608</v>
      </c>
      <c r="AGG77" s="712">
        <v>0</v>
      </c>
      <c r="AGH77" s="712">
        <v>0</v>
      </c>
      <c r="AGI77" s="712">
        <v>0</v>
      </c>
      <c r="AGJ77" s="715">
        <v>31</v>
      </c>
      <c r="AGK77" s="715">
        <v>4</v>
      </c>
      <c r="AGL77" s="715">
        <v>5</v>
      </c>
      <c r="AGM77" s="715">
        <v>2</v>
      </c>
      <c r="AGN77" s="715">
        <v>3</v>
      </c>
      <c r="AGO77" s="715">
        <v>1</v>
      </c>
      <c r="AGP77" s="715">
        <v>0</v>
      </c>
      <c r="AGQ77" s="715">
        <v>0</v>
      </c>
      <c r="AGR77" s="715">
        <v>0</v>
      </c>
      <c r="AGS77" s="715">
        <v>46</v>
      </c>
      <c r="AGT77" s="712">
        <v>38.888888888888893</v>
      </c>
      <c r="AGU77" s="712">
        <v>11.111111111111111</v>
      </c>
      <c r="AGV77" s="712">
        <v>16.666666666666664</v>
      </c>
      <c r="AGW77" s="712">
        <v>5.5555555555555554</v>
      </c>
      <c r="AGX77" s="712">
        <v>11.111111111111111</v>
      </c>
      <c r="AGY77" s="712">
        <v>5.5555555555555554</v>
      </c>
      <c r="AGZ77" s="712">
        <v>11.111111111111111</v>
      </c>
      <c r="AHA77" s="712">
        <v>0</v>
      </c>
      <c r="AHB77" s="712">
        <v>0</v>
      </c>
      <c r="AHC77" s="715">
        <v>7</v>
      </c>
      <c r="AHD77" s="715">
        <v>2</v>
      </c>
      <c r="AHE77" s="715">
        <v>3</v>
      </c>
      <c r="AHF77" s="715">
        <v>1</v>
      </c>
      <c r="AHG77" s="715">
        <v>2</v>
      </c>
      <c r="AHH77" s="715">
        <v>1</v>
      </c>
      <c r="AHI77" s="715">
        <v>2</v>
      </c>
      <c r="AHJ77" s="715">
        <v>0</v>
      </c>
      <c r="AHK77" s="715">
        <v>0</v>
      </c>
      <c r="AHL77" s="715">
        <v>18</v>
      </c>
      <c r="AHM77" s="712" t="s">
        <v>31</v>
      </c>
      <c r="AHN77" s="712" t="s">
        <v>31</v>
      </c>
      <c r="AHO77" s="712" t="s">
        <v>31</v>
      </c>
      <c r="AHP77" s="712" t="s">
        <v>31</v>
      </c>
      <c r="AHQ77" s="712" t="s">
        <v>31</v>
      </c>
      <c r="AHR77" s="712" t="s">
        <v>31</v>
      </c>
      <c r="AHS77" s="712" t="s">
        <v>31</v>
      </c>
      <c r="AHT77" s="712" t="s">
        <v>31</v>
      </c>
      <c r="AHU77" s="712" t="s">
        <v>31</v>
      </c>
      <c r="AHV77" s="715">
        <v>0</v>
      </c>
      <c r="AHW77" s="715">
        <v>0</v>
      </c>
      <c r="AHX77" s="715">
        <v>0</v>
      </c>
      <c r="AHY77" s="715">
        <v>0</v>
      </c>
      <c r="AHZ77" s="715">
        <v>0</v>
      </c>
      <c r="AIA77" s="715">
        <v>0</v>
      </c>
      <c r="AIB77" s="715">
        <v>0</v>
      </c>
      <c r="AIC77" s="715">
        <v>0</v>
      </c>
      <c r="AID77" s="715">
        <v>0</v>
      </c>
      <c r="AIE77" s="715">
        <v>0</v>
      </c>
      <c r="AIF77" s="712" t="s">
        <v>1648</v>
      </c>
      <c r="AIG77" s="712" t="s">
        <v>1627</v>
      </c>
      <c r="AIH77" s="709">
        <v>0</v>
      </c>
      <c r="AII77" s="978">
        <f t="shared" si="108"/>
        <v>42</v>
      </c>
      <c r="AIJ77" s="703" t="s">
        <v>1625</v>
      </c>
      <c r="AIK77" s="703" t="s">
        <v>1625</v>
      </c>
      <c r="AIL77" s="703" t="s">
        <v>1625</v>
      </c>
      <c r="AIM77" s="701" t="s">
        <v>1625</v>
      </c>
      <c r="AIN77" s="712" t="s">
        <v>1626</v>
      </c>
      <c r="AIO77" s="712" t="s">
        <v>1623</v>
      </c>
      <c r="AIP77" s="712" t="s">
        <v>1627</v>
      </c>
      <c r="AIQ77" s="712" t="s">
        <v>1627</v>
      </c>
      <c r="AIR77" s="712" t="s">
        <v>1625</v>
      </c>
      <c r="AIS77" s="712" t="s">
        <v>1685</v>
      </c>
      <c r="AIT77" s="712" t="s">
        <v>1648</v>
      </c>
      <c r="AIU77" s="712" t="s">
        <v>1630</v>
      </c>
      <c r="AIV77" s="712" t="s">
        <v>1851</v>
      </c>
      <c r="AIW77" s="699">
        <v>39</v>
      </c>
      <c r="AIX77" s="699">
        <v>6</v>
      </c>
      <c r="AIY77" s="985">
        <v>15.3</v>
      </c>
      <c r="AIZ77" s="699">
        <v>0</v>
      </c>
      <c r="AJA77" s="712">
        <v>0</v>
      </c>
      <c r="AJB77" s="699">
        <f t="shared" si="109"/>
        <v>26</v>
      </c>
      <c r="AJC77" s="712">
        <v>0</v>
      </c>
      <c r="AJD77" s="978">
        <f t="shared" si="110"/>
        <v>25</v>
      </c>
      <c r="AJE77" s="712" t="s">
        <v>1625</v>
      </c>
      <c r="AJF77" s="712" t="s">
        <v>1625</v>
      </c>
      <c r="AJG77" s="712" t="s">
        <v>1625</v>
      </c>
      <c r="AJH77" s="712" t="s">
        <v>1625</v>
      </c>
      <c r="AJI77" s="712">
        <v>0</v>
      </c>
      <c r="AJJ77" s="699">
        <f t="shared" si="111"/>
        <v>60</v>
      </c>
      <c r="AJK77" s="715">
        <v>0</v>
      </c>
      <c r="AJL77" s="712">
        <v>23.1</v>
      </c>
      <c r="AJM77" s="699">
        <f t="shared" si="112"/>
        <v>1</v>
      </c>
      <c r="AJN77" s="715">
        <v>1</v>
      </c>
      <c r="AJO77" s="712">
        <v>0</v>
      </c>
      <c r="AJP77" s="699">
        <f t="shared" si="113"/>
        <v>17</v>
      </c>
      <c r="AJQ77" s="715">
        <v>0</v>
      </c>
      <c r="AJR77" s="712">
        <v>0</v>
      </c>
      <c r="AJS77" s="699">
        <f t="shared" si="114"/>
        <v>29</v>
      </c>
      <c r="AJT77" s="715">
        <v>0</v>
      </c>
      <c r="AJU77" s="712">
        <v>0</v>
      </c>
      <c r="AJV77" s="715">
        <v>0</v>
      </c>
      <c r="AJW77" s="712">
        <v>0</v>
      </c>
      <c r="AJX77" s="699">
        <f t="shared" si="115"/>
        <v>26</v>
      </c>
      <c r="AJY77" s="715">
        <v>0</v>
      </c>
      <c r="AJZ77" s="712">
        <v>0</v>
      </c>
      <c r="AKA77" s="699">
        <f t="shared" si="116"/>
        <v>9</v>
      </c>
      <c r="AKB77" s="715">
        <v>0</v>
      </c>
      <c r="AKC77" s="712">
        <v>0</v>
      </c>
      <c r="AKD77" s="699">
        <f t="shared" si="117"/>
        <v>55</v>
      </c>
      <c r="AKE77" s="715">
        <v>0</v>
      </c>
      <c r="AKF77" s="715">
        <v>0</v>
      </c>
      <c r="AKG77" s="715">
        <v>29</v>
      </c>
      <c r="AKH77" s="715">
        <v>0</v>
      </c>
      <c r="AKI77" s="715">
        <v>0</v>
      </c>
      <c r="AKJ77" s="715">
        <v>0</v>
      </c>
      <c r="AKK77" s="715">
        <v>29</v>
      </c>
      <c r="AKL77" s="715">
        <v>0</v>
      </c>
      <c r="AKM77" s="715">
        <v>0</v>
      </c>
      <c r="AKN77" s="715">
        <v>0</v>
      </c>
      <c r="AKO77" s="715">
        <v>0</v>
      </c>
      <c r="AKP77" s="712" t="s">
        <v>31</v>
      </c>
      <c r="AKQ77" s="699" t="str">
        <f t="shared" si="118"/>
        <v>-</v>
      </c>
      <c r="AKR77" s="712">
        <v>8.5999999999999993E-2</v>
      </c>
      <c r="AKS77" s="699">
        <f t="shared" si="118"/>
        <v>21</v>
      </c>
      <c r="AKT77" s="712" t="s">
        <v>31</v>
      </c>
      <c r="AKU77" s="699" t="str">
        <f t="shared" si="127"/>
        <v>-</v>
      </c>
      <c r="AKV77" s="712" t="s">
        <v>31</v>
      </c>
      <c r="AKW77" s="699" t="str">
        <f t="shared" si="128"/>
        <v>-</v>
      </c>
      <c r="AKX77" s="712" t="s">
        <v>31</v>
      </c>
      <c r="AKY77" s="712">
        <v>8.5999999999999993E-2</v>
      </c>
      <c r="AKZ77" s="712" t="s">
        <v>31</v>
      </c>
      <c r="ALA77" s="699" t="str">
        <f t="shared" si="129"/>
        <v>-</v>
      </c>
      <c r="ALB77" s="712" t="s">
        <v>31</v>
      </c>
      <c r="ALC77" s="699" t="str">
        <f t="shared" si="130"/>
        <v>-</v>
      </c>
      <c r="ALD77" s="712" t="s">
        <v>31</v>
      </c>
      <c r="ALE77" s="699" t="str">
        <f t="shared" si="131"/>
        <v>-</v>
      </c>
      <c r="ALF77" s="712" t="s">
        <v>31</v>
      </c>
      <c r="ALG77" s="712"/>
      <c r="ALH77" s="1706">
        <v>47.020029311187102</v>
      </c>
      <c r="ALI77" s="729" t="e">
        <v>#VALUE!</v>
      </c>
      <c r="ALJ77" s="729" t="e">
        <v>#VALUE!</v>
      </c>
      <c r="ALK77" s="729">
        <v>1930</v>
      </c>
    </row>
    <row r="78" spans="1:1003" ht="13" x14ac:dyDescent="0.2">
      <c r="A78" s="735" t="s">
        <v>1864</v>
      </c>
      <c r="B78" s="736" t="s">
        <v>1865</v>
      </c>
      <c r="C78" s="736" t="s">
        <v>1646</v>
      </c>
      <c r="D78" s="736"/>
      <c r="E78" s="736" t="s">
        <v>1638</v>
      </c>
      <c r="F78" s="737" t="s">
        <v>1866</v>
      </c>
      <c r="G78" s="738" t="s">
        <v>1921</v>
      </c>
      <c r="H78" s="739">
        <v>234</v>
      </c>
      <c r="I78" s="742">
        <v>7.21</v>
      </c>
      <c r="J78" s="738">
        <f t="shared" si="9"/>
        <v>37</v>
      </c>
      <c r="K78" s="741">
        <v>183</v>
      </c>
      <c r="L78" s="742">
        <v>7.21</v>
      </c>
      <c r="M78" s="750">
        <f t="shared" si="10"/>
        <v>29</v>
      </c>
      <c r="N78" s="753">
        <f t="shared" si="11"/>
        <v>0</v>
      </c>
      <c r="O78" s="741">
        <v>2111</v>
      </c>
      <c r="P78" s="742">
        <v>6.33</v>
      </c>
      <c r="Q78" s="738">
        <f t="shared" si="120"/>
        <v>18</v>
      </c>
      <c r="R78" s="741">
        <v>1810</v>
      </c>
      <c r="S78" s="742">
        <v>6.09</v>
      </c>
      <c r="T78" s="750">
        <f t="shared" si="125"/>
        <v>51</v>
      </c>
      <c r="U78" s="753">
        <f t="shared" si="12"/>
        <v>-0.24000000000000021</v>
      </c>
      <c r="V78" s="745">
        <v>1258</v>
      </c>
      <c r="W78" s="740">
        <v>5.9856915739268679</v>
      </c>
      <c r="X78" s="741">
        <v>552</v>
      </c>
      <c r="Y78" s="743">
        <v>6.3188405797101446</v>
      </c>
      <c r="Z78" s="744">
        <f t="shared" si="13"/>
        <v>52</v>
      </c>
      <c r="AA78" s="746">
        <v>849</v>
      </c>
      <c r="AB78" s="743">
        <v>6.1672555948174326</v>
      </c>
      <c r="AC78" s="744">
        <f t="shared" si="14"/>
        <v>42</v>
      </c>
      <c r="AD78" s="741">
        <v>409</v>
      </c>
      <c r="AE78" s="743">
        <v>5.60880195599022</v>
      </c>
      <c r="AF78" s="747">
        <f t="shared" si="15"/>
        <v>47</v>
      </c>
      <c r="AG78" s="748">
        <v>80.599999999999994</v>
      </c>
      <c r="AH78" s="744">
        <f t="shared" si="16"/>
        <v>42</v>
      </c>
      <c r="AI78" s="749">
        <v>82.7</v>
      </c>
      <c r="AJ78" s="744">
        <f t="shared" si="17"/>
        <v>69</v>
      </c>
      <c r="AK78" s="749">
        <v>0.29999999999999716</v>
      </c>
      <c r="AL78" s="740">
        <v>-2</v>
      </c>
      <c r="AM78" s="741">
        <v>55</v>
      </c>
      <c r="AN78" s="751">
        <f t="shared" si="18"/>
        <v>55</v>
      </c>
      <c r="AO78" s="750">
        <v>55</v>
      </c>
      <c r="AP78" s="751">
        <f t="shared" si="19"/>
        <v>56</v>
      </c>
      <c r="AQ78" s="741">
        <v>180</v>
      </c>
      <c r="AR78" s="750">
        <f t="shared" si="121"/>
        <v>30</v>
      </c>
      <c r="AS78" s="741">
        <v>179</v>
      </c>
      <c r="AT78" s="742">
        <v>22.346368715083802</v>
      </c>
      <c r="AU78" s="744">
        <f t="shared" si="20"/>
        <v>45</v>
      </c>
      <c r="AV78" s="741">
        <v>183</v>
      </c>
      <c r="AW78" s="742">
        <v>10.382513661202186</v>
      </c>
      <c r="AX78" s="744">
        <f t="shared" si="21"/>
        <v>19</v>
      </c>
      <c r="AY78" s="741">
        <v>179</v>
      </c>
      <c r="AZ78" s="742">
        <v>46.368715083798882</v>
      </c>
      <c r="BA78" s="744">
        <f t="shared" si="22"/>
        <v>23</v>
      </c>
      <c r="BB78" s="741">
        <v>182</v>
      </c>
      <c r="BC78" s="742">
        <v>15.934065934065933</v>
      </c>
      <c r="BD78" s="744">
        <f t="shared" si="23"/>
        <v>41</v>
      </c>
      <c r="BE78" s="741">
        <v>183</v>
      </c>
      <c r="BF78" s="742">
        <v>1.639344262295082</v>
      </c>
      <c r="BG78" s="744">
        <f t="shared" si="24"/>
        <v>57</v>
      </c>
      <c r="BH78" s="741">
        <v>182</v>
      </c>
      <c r="BI78" s="742">
        <v>29.670329670329672</v>
      </c>
      <c r="BJ78" s="744">
        <f t="shared" si="25"/>
        <v>17</v>
      </c>
      <c r="BK78" s="741">
        <v>572</v>
      </c>
      <c r="BL78" s="742">
        <v>54.1958041958042</v>
      </c>
      <c r="BM78" s="744">
        <f t="shared" si="26"/>
        <v>40</v>
      </c>
      <c r="BN78" s="741">
        <v>576</v>
      </c>
      <c r="BO78" s="742">
        <v>82.986111111111114</v>
      </c>
      <c r="BP78" s="744">
        <f t="shared" si="27"/>
        <v>34</v>
      </c>
      <c r="BQ78" s="741">
        <v>546</v>
      </c>
      <c r="BR78" s="742">
        <v>61.355311355311358</v>
      </c>
      <c r="BS78" s="744">
        <f t="shared" si="28"/>
        <v>31</v>
      </c>
      <c r="BT78" s="741">
        <v>575</v>
      </c>
      <c r="BU78" s="742">
        <v>37.739130434782609</v>
      </c>
      <c r="BV78" s="744">
        <f t="shared" si="29"/>
        <v>36</v>
      </c>
      <c r="BW78" s="741">
        <v>523</v>
      </c>
      <c r="BX78" s="742">
        <v>4.5889101338432123</v>
      </c>
      <c r="BY78" s="744">
        <f t="shared" si="30"/>
        <v>56</v>
      </c>
      <c r="BZ78" s="741">
        <v>573</v>
      </c>
      <c r="CA78" s="742">
        <v>54.624781849912743</v>
      </c>
      <c r="CB78" s="744">
        <f t="shared" si="31"/>
        <v>30</v>
      </c>
      <c r="CC78" s="749">
        <v>13.9</v>
      </c>
      <c r="CD78" s="752">
        <f t="shared" si="32"/>
        <v>40</v>
      </c>
      <c r="CE78" s="742">
        <v>2.8</v>
      </c>
      <c r="CF78" s="742">
        <v>5.3</v>
      </c>
      <c r="CG78" s="743">
        <v>5.9</v>
      </c>
      <c r="CH78" s="749">
        <v>14.2</v>
      </c>
      <c r="CI78" s="740">
        <v>13.8</v>
      </c>
      <c r="CJ78" s="753">
        <v>16</v>
      </c>
      <c r="CK78" s="754">
        <f t="shared" si="33"/>
        <v>29</v>
      </c>
      <c r="CL78" s="753">
        <v>3</v>
      </c>
      <c r="CM78" s="753">
        <v>6.3000000000000007</v>
      </c>
      <c r="CN78" s="753">
        <v>6.8000000000000007</v>
      </c>
      <c r="CO78" s="755">
        <v>97</v>
      </c>
      <c r="CP78" s="1000">
        <v>84.1</v>
      </c>
      <c r="CQ78" s="754">
        <f t="shared" si="34"/>
        <v>42</v>
      </c>
      <c r="CR78" s="751">
        <v>25</v>
      </c>
      <c r="CS78" s="1000">
        <v>83.8</v>
      </c>
      <c r="CT78" s="754">
        <f t="shared" si="134"/>
        <v>44</v>
      </c>
      <c r="CU78" s="751">
        <v>51</v>
      </c>
      <c r="CV78" s="753">
        <v>85</v>
      </c>
      <c r="CW78" s="754">
        <f t="shared" si="35"/>
        <v>30</v>
      </c>
      <c r="CX78" s="751">
        <v>21</v>
      </c>
      <c r="CY78" s="753">
        <v>82.4</v>
      </c>
      <c r="CZ78" s="754">
        <f t="shared" si="36"/>
        <v>52</v>
      </c>
      <c r="DA78" s="756">
        <v>16.666666666666664</v>
      </c>
      <c r="DB78" s="750">
        <f t="shared" si="37"/>
        <v>25</v>
      </c>
      <c r="DC78" s="751">
        <v>138</v>
      </c>
      <c r="DD78" s="757">
        <v>76.08695652173914</v>
      </c>
      <c r="DE78" s="750">
        <f t="shared" si="38"/>
        <v>34</v>
      </c>
      <c r="DF78" s="742">
        <v>7.2463768115942031</v>
      </c>
      <c r="DG78" s="744">
        <f t="shared" si="135"/>
        <v>20</v>
      </c>
      <c r="DH78" s="749">
        <v>52.380952380952387</v>
      </c>
      <c r="DI78" s="744">
        <f t="shared" si="135"/>
        <v>54</v>
      </c>
      <c r="DJ78" s="742">
        <v>12.698412698412698</v>
      </c>
      <c r="DK78" s="744">
        <f t="shared" si="40"/>
        <v>14</v>
      </c>
      <c r="DL78" s="758">
        <v>66.666666666666657</v>
      </c>
      <c r="DM78" s="744">
        <f t="shared" si="41"/>
        <v>56</v>
      </c>
      <c r="DN78" s="742">
        <v>12.000000000000002</v>
      </c>
      <c r="DO78" s="744">
        <f t="shared" si="42"/>
        <v>17</v>
      </c>
      <c r="DP78" s="741">
        <v>173</v>
      </c>
      <c r="DQ78" s="759">
        <v>69.364161849710982</v>
      </c>
      <c r="DR78" s="744">
        <f t="shared" si="122"/>
        <v>18</v>
      </c>
      <c r="DS78" s="741">
        <v>548</v>
      </c>
      <c r="DT78" s="759">
        <v>50.912408759124084</v>
      </c>
      <c r="DU78" s="744">
        <v>10</v>
      </c>
      <c r="DV78" s="741">
        <v>161</v>
      </c>
      <c r="DW78" s="760">
        <v>61.490683229813669</v>
      </c>
      <c r="DX78" s="744">
        <v>62</v>
      </c>
      <c r="DY78" s="741">
        <v>142</v>
      </c>
      <c r="DZ78" s="1599">
        <v>1.1499999999999999</v>
      </c>
      <c r="EA78" s="752">
        <v>19</v>
      </c>
      <c r="EB78" s="760">
        <v>14.084507042253522</v>
      </c>
      <c r="EC78" s="744">
        <v>31</v>
      </c>
      <c r="ED78" s="741">
        <v>157</v>
      </c>
      <c r="EE78" s="753">
        <v>1.5340909090909092</v>
      </c>
      <c r="EF78" s="754">
        <v>20</v>
      </c>
      <c r="EG78" s="760">
        <v>28.02547770700637</v>
      </c>
      <c r="EH78" s="744">
        <v>19</v>
      </c>
      <c r="EI78" s="741">
        <v>157</v>
      </c>
      <c r="EJ78" s="753">
        <v>1.3125</v>
      </c>
      <c r="EK78" s="754">
        <v>6</v>
      </c>
      <c r="EL78" s="760">
        <v>25.477707006369428</v>
      </c>
      <c r="EM78" s="744">
        <v>42</v>
      </c>
      <c r="EN78" s="755">
        <v>147</v>
      </c>
      <c r="EO78" s="753">
        <v>0.75</v>
      </c>
      <c r="EP78" s="754">
        <v>43</v>
      </c>
      <c r="EQ78" s="761">
        <v>10.884353741496598</v>
      </c>
      <c r="ER78" s="995">
        <v>26</v>
      </c>
      <c r="ES78" s="741">
        <v>146</v>
      </c>
      <c r="ET78" s="752">
        <v>1.7222222222222223</v>
      </c>
      <c r="EU78" s="752">
        <v>4</v>
      </c>
      <c r="EV78" s="760">
        <v>6.1643835616438354</v>
      </c>
      <c r="EW78" s="744">
        <v>53</v>
      </c>
      <c r="EX78" s="751">
        <v>146</v>
      </c>
      <c r="EY78" s="752">
        <v>0.5714285714285714</v>
      </c>
      <c r="EZ78" s="752">
        <v>35</v>
      </c>
      <c r="FA78" s="761">
        <v>4.7945205479452051</v>
      </c>
      <c r="FB78" s="751">
        <v>42</v>
      </c>
      <c r="FC78" s="741">
        <v>161</v>
      </c>
      <c r="FD78" s="752">
        <v>0.72727272727272729</v>
      </c>
      <c r="FE78" s="752">
        <v>29</v>
      </c>
      <c r="FF78" s="760">
        <v>6.8322981366459627</v>
      </c>
      <c r="FG78" s="744">
        <v>54</v>
      </c>
      <c r="FH78" s="741">
        <v>147</v>
      </c>
      <c r="FI78" s="752">
        <v>2.8867924528301887</v>
      </c>
      <c r="FJ78" s="752">
        <v>56</v>
      </c>
      <c r="FK78" s="760">
        <v>36.054421768707478</v>
      </c>
      <c r="FL78" s="744">
        <v>42</v>
      </c>
      <c r="FM78" s="755">
        <v>577</v>
      </c>
      <c r="FN78" s="761">
        <v>24.783362218370883</v>
      </c>
      <c r="FO78" s="751">
        <v>34</v>
      </c>
      <c r="FP78" s="741">
        <v>491</v>
      </c>
      <c r="FQ78" s="762">
        <v>0.77083333333333337</v>
      </c>
      <c r="FR78" s="762">
        <v>40</v>
      </c>
      <c r="FS78" s="760">
        <v>4.887983706720977</v>
      </c>
      <c r="FT78" s="744">
        <v>32</v>
      </c>
      <c r="FU78" s="741">
        <v>507</v>
      </c>
      <c r="FV78" s="753">
        <v>1.1888888888888889</v>
      </c>
      <c r="FW78" s="754">
        <v>33</v>
      </c>
      <c r="FX78" s="760">
        <v>8.8757396449704142</v>
      </c>
      <c r="FY78" s="744">
        <v>16</v>
      </c>
      <c r="FZ78" s="741">
        <v>497</v>
      </c>
      <c r="GA78" s="753">
        <v>1.1000000000000001</v>
      </c>
      <c r="GB78" s="754">
        <v>11</v>
      </c>
      <c r="GC78" s="760">
        <v>8.0482897384305829</v>
      </c>
      <c r="GD78" s="744">
        <v>30</v>
      </c>
      <c r="GE78" s="741">
        <v>494</v>
      </c>
      <c r="GF78" s="753">
        <v>1.25</v>
      </c>
      <c r="GG78" s="754">
        <v>5</v>
      </c>
      <c r="GH78" s="760">
        <v>2.834008097165992</v>
      </c>
      <c r="GI78" s="744">
        <v>41</v>
      </c>
      <c r="GJ78" s="741">
        <v>522</v>
      </c>
      <c r="GK78" s="752">
        <v>1.4166666666666667</v>
      </c>
      <c r="GL78" s="752">
        <v>29</v>
      </c>
      <c r="GM78" s="760">
        <v>13.793103448275861</v>
      </c>
      <c r="GN78" s="744">
        <v>44</v>
      </c>
      <c r="GO78" s="741">
        <v>512</v>
      </c>
      <c r="GP78" s="752">
        <v>0.65625</v>
      </c>
      <c r="GQ78" s="752">
        <v>30</v>
      </c>
      <c r="GR78" s="760">
        <v>3.125</v>
      </c>
      <c r="GS78" s="744">
        <v>31</v>
      </c>
      <c r="GT78" s="741">
        <v>514</v>
      </c>
      <c r="GU78" s="752">
        <v>0.6785714285714286</v>
      </c>
      <c r="GV78" s="752">
        <v>18</v>
      </c>
      <c r="GW78" s="760">
        <v>2.7237354085603114</v>
      </c>
      <c r="GX78" s="744">
        <v>18</v>
      </c>
      <c r="GY78" s="741">
        <v>498</v>
      </c>
      <c r="GZ78" s="752">
        <v>2.4166666666666665</v>
      </c>
      <c r="HA78" s="752">
        <v>19</v>
      </c>
      <c r="HB78" s="760">
        <v>1.2048192771084338</v>
      </c>
      <c r="HC78" s="744">
        <v>29</v>
      </c>
      <c r="HD78" s="749">
        <v>22.794117647058822</v>
      </c>
      <c r="HE78" s="742">
        <v>5.8823529411764701</v>
      </c>
      <c r="HF78" s="742">
        <v>72.794117647058826</v>
      </c>
      <c r="HG78" s="742">
        <v>30.147058823529409</v>
      </c>
      <c r="HH78" s="1600">
        <v>22.794117647058822</v>
      </c>
      <c r="HI78" s="1600">
        <v>21.323529411764707</v>
      </c>
      <c r="HJ78" s="1600">
        <v>69.85294117647058</v>
      </c>
      <c r="HK78" s="1600">
        <v>8.0882352941176467</v>
      </c>
      <c r="HL78" s="1600">
        <v>72.794117647058826</v>
      </c>
      <c r="HM78" s="1601">
        <v>136</v>
      </c>
      <c r="HN78" s="749">
        <v>21.917808219178081</v>
      </c>
      <c r="HO78" s="749">
        <v>1.9569471624266144</v>
      </c>
      <c r="HP78" s="749">
        <v>57.142857142857139</v>
      </c>
      <c r="HQ78" s="749">
        <v>37.377690802348333</v>
      </c>
      <c r="HR78" s="749">
        <v>18.590998043052835</v>
      </c>
      <c r="HS78" s="749">
        <v>49.902152641878665</v>
      </c>
      <c r="HT78" s="749">
        <v>53.816046966731903</v>
      </c>
      <c r="HU78" s="749">
        <v>4.5009784735812133</v>
      </c>
      <c r="HV78" s="749">
        <v>57.534246575342465</v>
      </c>
      <c r="HW78" s="1601">
        <v>511</v>
      </c>
      <c r="HX78" s="1271">
        <v>1</v>
      </c>
      <c r="HY78" s="1272">
        <v>3</v>
      </c>
      <c r="HZ78" s="1272">
        <v>5</v>
      </c>
      <c r="IA78" s="1272">
        <v>6</v>
      </c>
      <c r="IB78" s="1272">
        <v>1</v>
      </c>
      <c r="IC78" s="1272">
        <v>3</v>
      </c>
      <c r="ID78" s="1272">
        <v>1</v>
      </c>
      <c r="IE78" s="1272">
        <v>5</v>
      </c>
      <c r="IF78" s="1273">
        <v>25</v>
      </c>
      <c r="IG78" s="1274">
        <v>16</v>
      </c>
      <c r="IH78" s="1275">
        <v>7</v>
      </c>
      <c r="II78" s="1275">
        <v>2</v>
      </c>
      <c r="IJ78" s="1275">
        <v>5</v>
      </c>
      <c r="IK78" s="1275">
        <v>6</v>
      </c>
      <c r="IL78" s="1275">
        <v>2</v>
      </c>
      <c r="IM78" s="1275">
        <v>4</v>
      </c>
      <c r="IN78" s="1275">
        <v>9</v>
      </c>
      <c r="IO78" s="1273">
        <v>51</v>
      </c>
      <c r="IP78" s="1274">
        <v>2</v>
      </c>
      <c r="IQ78" s="1275">
        <v>4</v>
      </c>
      <c r="IR78" s="1275">
        <v>4</v>
      </c>
      <c r="IS78" s="1275">
        <v>2</v>
      </c>
      <c r="IT78" s="1275">
        <v>0</v>
      </c>
      <c r="IU78" s="1275">
        <v>0</v>
      </c>
      <c r="IV78" s="1275">
        <v>5</v>
      </c>
      <c r="IW78" s="1275">
        <v>4</v>
      </c>
      <c r="IX78" s="1276">
        <v>21</v>
      </c>
      <c r="IY78" s="1274">
        <v>4</v>
      </c>
      <c r="IZ78" s="1275">
        <v>12</v>
      </c>
      <c r="JA78" s="1275">
        <v>20</v>
      </c>
      <c r="JB78" s="1275">
        <v>24</v>
      </c>
      <c r="JC78" s="1275">
        <v>4</v>
      </c>
      <c r="JD78" s="1275">
        <v>12</v>
      </c>
      <c r="JE78" s="1275">
        <v>4</v>
      </c>
      <c r="JF78" s="1275">
        <v>20</v>
      </c>
      <c r="JG78" s="1276">
        <v>100</v>
      </c>
      <c r="JH78" s="1274">
        <v>31.372549019607842</v>
      </c>
      <c r="JI78" s="1275">
        <v>13.725490196078432</v>
      </c>
      <c r="JJ78" s="1275">
        <v>3.9215686274509802</v>
      </c>
      <c r="JK78" s="1275">
        <v>9.8039215686274517</v>
      </c>
      <c r="JL78" s="1275">
        <v>11.76470588235294</v>
      </c>
      <c r="JM78" s="1275">
        <v>3.9215686274509802</v>
      </c>
      <c r="JN78" s="1275">
        <v>7.8431372549019605</v>
      </c>
      <c r="JO78" s="1275">
        <v>17.647058823529413</v>
      </c>
      <c r="JP78" s="1276">
        <v>100</v>
      </c>
      <c r="JQ78" s="1274">
        <v>9.5238095238095237</v>
      </c>
      <c r="JR78" s="1275">
        <v>19.047619047619047</v>
      </c>
      <c r="JS78" s="1275">
        <v>19.047619047619047</v>
      </c>
      <c r="JT78" s="1275">
        <v>9.5238095238095237</v>
      </c>
      <c r="JU78" s="1275">
        <v>0</v>
      </c>
      <c r="JV78" s="1275">
        <v>0</v>
      </c>
      <c r="JW78" s="1275">
        <v>23.809523809523807</v>
      </c>
      <c r="JX78" s="1275">
        <v>19.047619047619047</v>
      </c>
      <c r="JY78" s="1276">
        <v>100</v>
      </c>
      <c r="JZ78" s="758">
        <v>67.714285714285722</v>
      </c>
      <c r="KA78" s="744">
        <f t="shared" si="43"/>
        <v>4</v>
      </c>
      <c r="KB78" s="758">
        <v>86.4</v>
      </c>
      <c r="KC78" s="744">
        <f t="shared" si="43"/>
        <v>16</v>
      </c>
      <c r="KD78" s="761">
        <v>5.3563776603342372</v>
      </c>
      <c r="KE78" s="751">
        <f t="shared" si="44"/>
        <v>31</v>
      </c>
      <c r="KF78" s="761">
        <v>0</v>
      </c>
      <c r="KG78" s="751">
        <f t="shared" si="44"/>
        <v>28</v>
      </c>
      <c r="KH78" s="761">
        <v>12.641051278388801</v>
      </c>
      <c r="KI78" s="751">
        <f t="shared" si="136"/>
        <v>54</v>
      </c>
      <c r="KJ78" s="761">
        <v>0</v>
      </c>
      <c r="KK78" s="751">
        <f t="shared" si="136"/>
        <v>48</v>
      </c>
      <c r="KL78" s="761">
        <v>3.9173598068151327</v>
      </c>
      <c r="KM78" s="751">
        <f t="shared" si="46"/>
        <v>73</v>
      </c>
      <c r="KN78" s="751">
        <v>11.846087332468654</v>
      </c>
      <c r="KO78" s="751">
        <f t="shared" si="47"/>
        <v>65</v>
      </c>
      <c r="KP78" s="763">
        <v>45</v>
      </c>
      <c r="KQ78" s="754">
        <v>10</v>
      </c>
      <c r="KR78" s="754">
        <v>10</v>
      </c>
      <c r="KS78" s="754">
        <v>40</v>
      </c>
      <c r="KT78" s="754">
        <v>15</v>
      </c>
      <c r="KU78" s="764">
        <f t="shared" si="48"/>
        <v>120</v>
      </c>
      <c r="KV78" s="765">
        <f t="shared" si="49"/>
        <v>15</v>
      </c>
      <c r="KW78" s="763">
        <v>10</v>
      </c>
      <c r="KX78" s="754">
        <v>10</v>
      </c>
      <c r="KY78" s="745">
        <f t="shared" si="50"/>
        <v>20</v>
      </c>
      <c r="KZ78" s="744">
        <f t="shared" si="51"/>
        <v>1</v>
      </c>
      <c r="LA78" s="3000" t="s">
        <v>1632</v>
      </c>
      <c r="LB78" s="3001" t="s">
        <v>1632</v>
      </c>
      <c r="LC78" s="3001" t="s">
        <v>1632</v>
      </c>
      <c r="LD78" s="3001" t="s">
        <v>1632</v>
      </c>
      <c r="LE78" s="754">
        <v>40</v>
      </c>
      <c r="LF78" s="1602">
        <v>1</v>
      </c>
      <c r="LG78" s="3000" t="s">
        <v>1632</v>
      </c>
      <c r="LH78" s="3001" t="s">
        <v>1632</v>
      </c>
      <c r="LI78" s="3001" t="s">
        <v>1632</v>
      </c>
      <c r="LJ78" s="3001" t="s">
        <v>1632</v>
      </c>
      <c r="LK78" s="754">
        <v>40</v>
      </c>
      <c r="LL78" s="1602">
        <v>1</v>
      </c>
      <c r="LM78" s="3000" t="s">
        <v>1632</v>
      </c>
      <c r="LN78" s="3001" t="s">
        <v>1632</v>
      </c>
      <c r="LO78" s="3001" t="s">
        <v>1632</v>
      </c>
      <c r="LP78" s="3001" t="s">
        <v>1625</v>
      </c>
      <c r="LQ78" s="754">
        <v>45</v>
      </c>
      <c r="LR78" s="1602">
        <v>20</v>
      </c>
      <c r="LS78" s="3000" t="s">
        <v>1632</v>
      </c>
      <c r="LT78" s="3001" t="s">
        <v>1632</v>
      </c>
      <c r="LU78" s="3001" t="s">
        <v>1632</v>
      </c>
      <c r="LV78" s="3001" t="s">
        <v>1632</v>
      </c>
      <c r="LW78" s="754">
        <v>40</v>
      </c>
      <c r="LX78" s="1602">
        <v>1</v>
      </c>
      <c r="LY78" s="3000" t="s">
        <v>1632</v>
      </c>
      <c r="LZ78" s="3001" t="s">
        <v>1632</v>
      </c>
      <c r="MA78" s="3001" t="s">
        <v>1632</v>
      </c>
      <c r="MB78" s="3001" t="s">
        <v>1632</v>
      </c>
      <c r="MC78" s="754">
        <v>40</v>
      </c>
      <c r="MD78" s="1602">
        <v>1</v>
      </c>
      <c r="ME78" s="3000" t="s">
        <v>1632</v>
      </c>
      <c r="MF78" s="3001" t="s">
        <v>1632</v>
      </c>
      <c r="MG78" s="3001" t="s">
        <v>1632</v>
      </c>
      <c r="MH78" s="3001" t="s">
        <v>1632</v>
      </c>
      <c r="MI78" s="754">
        <v>40</v>
      </c>
      <c r="MJ78" s="1602">
        <v>1</v>
      </c>
      <c r="MK78" s="3000" t="s">
        <v>1632</v>
      </c>
      <c r="ML78" s="3001" t="s">
        <v>1632</v>
      </c>
      <c r="MM78" s="3001" t="s">
        <v>1625</v>
      </c>
      <c r="MN78" s="754">
        <v>30</v>
      </c>
      <c r="MO78" s="1602">
        <v>4</v>
      </c>
      <c r="MP78" s="3000" t="s">
        <v>1632</v>
      </c>
      <c r="MQ78" s="3001" t="s">
        <v>1632</v>
      </c>
      <c r="MR78" s="3001" t="s">
        <v>1632</v>
      </c>
      <c r="MS78" s="3001" t="s">
        <v>1632</v>
      </c>
      <c r="MT78" s="754">
        <v>40</v>
      </c>
      <c r="MU78" s="1602">
        <v>1</v>
      </c>
      <c r="MV78" s="3001" t="s">
        <v>1632</v>
      </c>
      <c r="MW78" s="3001" t="s">
        <v>1632</v>
      </c>
      <c r="MX78" s="3001" t="s">
        <v>1625</v>
      </c>
      <c r="MY78" s="3001" t="s">
        <v>1625</v>
      </c>
      <c r="MZ78" s="754">
        <v>20</v>
      </c>
      <c r="NA78" s="1602">
        <v>24</v>
      </c>
      <c r="NB78" s="751">
        <v>92.79</v>
      </c>
      <c r="NC78" s="751">
        <f t="shared" si="3"/>
        <v>45</v>
      </c>
      <c r="ND78" s="755">
        <v>170</v>
      </c>
      <c r="NE78" s="751">
        <v>22</v>
      </c>
      <c r="NF78" s="766">
        <v>45.846817691477888</v>
      </c>
      <c r="NG78" s="751">
        <v>25</v>
      </c>
      <c r="NH78" s="751">
        <v>170</v>
      </c>
      <c r="NI78" s="751">
        <v>22</v>
      </c>
      <c r="NJ78" s="766">
        <v>45.846817691477888</v>
      </c>
      <c r="NK78" s="751">
        <v>24</v>
      </c>
      <c r="NL78" s="751">
        <v>12</v>
      </c>
      <c r="NM78" s="751">
        <v>46</v>
      </c>
      <c r="NN78" s="3646">
        <v>3.1687351465540003</v>
      </c>
      <c r="NO78" s="751">
        <v>47</v>
      </c>
      <c r="NP78" s="751">
        <v>3708</v>
      </c>
      <c r="NQ78" s="3350">
        <v>10</v>
      </c>
      <c r="NR78" s="3351">
        <v>2.7462371270134671</v>
      </c>
      <c r="NS78" s="3350">
        <v>7</v>
      </c>
      <c r="NT78" s="3350">
        <v>104</v>
      </c>
      <c r="NU78" s="3352">
        <v>2.6406126221283337</v>
      </c>
      <c r="NV78" s="3350">
        <v>4</v>
      </c>
      <c r="NW78" s="3350">
        <v>204</v>
      </c>
      <c r="NX78" s="3352">
        <v>5.3868497491418008</v>
      </c>
      <c r="NY78" s="3350">
        <v>21</v>
      </c>
      <c r="NZ78" s="3350">
        <v>18</v>
      </c>
      <c r="OA78" s="1713">
        <v>4.7531027198310003</v>
      </c>
      <c r="OB78" s="3350">
        <v>20</v>
      </c>
      <c r="OC78" s="755">
        <v>287</v>
      </c>
      <c r="OD78" s="3646">
        <v>77.212806026365342</v>
      </c>
      <c r="OE78" s="995">
        <v>23</v>
      </c>
      <c r="OF78" s="755" t="s">
        <v>31</v>
      </c>
      <c r="OG78" s="766" t="s">
        <v>31</v>
      </c>
      <c r="OH78" s="995" t="str">
        <f>IFERROR(RANK(OG78,OG$15:OG$91,0),"-")</f>
        <v>-</v>
      </c>
      <c r="OI78" s="996">
        <v>26.672194582642344</v>
      </c>
      <c r="OJ78" s="995">
        <f t="shared" si="126"/>
        <v>63</v>
      </c>
      <c r="OK78" s="1356" t="s">
        <v>3043</v>
      </c>
      <c r="OL78" s="1356" t="s">
        <v>3044</v>
      </c>
      <c r="OM78" s="1356">
        <v>126</v>
      </c>
      <c r="ON78" s="3721">
        <v>33.175355450236971</v>
      </c>
      <c r="OO78" s="1356">
        <v>30</v>
      </c>
      <c r="OP78" s="977"/>
      <c r="OQ78" s="753">
        <v>13.8</v>
      </c>
      <c r="OR78" s="753">
        <v>10.199999999999999</v>
      </c>
      <c r="OS78" s="753">
        <v>9.6</v>
      </c>
      <c r="OT78" s="753">
        <v>13.636363636363635</v>
      </c>
      <c r="OU78" s="753">
        <v>12.643678160919542</v>
      </c>
      <c r="OV78" s="753">
        <v>8.235294117647058</v>
      </c>
      <c r="OW78" s="738">
        <f t="shared" si="53"/>
        <v>62</v>
      </c>
      <c r="OX78" s="753">
        <v>11.352555985821704</v>
      </c>
      <c r="OY78" s="738">
        <f t="shared" si="53"/>
        <v>52</v>
      </c>
      <c r="OZ78" s="753">
        <v>20.100000000000001</v>
      </c>
      <c r="PA78" s="753">
        <v>23.6</v>
      </c>
      <c r="PB78" s="753">
        <v>32.200000000000003</v>
      </c>
      <c r="PC78" s="753">
        <v>30.519480519480517</v>
      </c>
      <c r="PD78" s="753">
        <v>23.563218390804597</v>
      </c>
      <c r="PE78" s="753">
        <v>31.176470588235293</v>
      </c>
      <c r="PF78" s="738">
        <f t="shared" si="54"/>
        <v>4</v>
      </c>
      <c r="PG78" s="753">
        <v>26.859861583086737</v>
      </c>
      <c r="PH78" s="738">
        <f t="shared" si="55"/>
        <v>2</v>
      </c>
      <c r="PI78" s="753">
        <v>39.411764705882348</v>
      </c>
      <c r="PJ78" s="738">
        <f t="shared" si="56"/>
        <v>10</v>
      </c>
      <c r="PK78" s="1000">
        <v>38.212417568908442</v>
      </c>
      <c r="PL78" s="738">
        <f t="shared" si="56"/>
        <v>3</v>
      </c>
      <c r="PM78" s="1000">
        <v>447.2</v>
      </c>
      <c r="PN78" s="1000">
        <v>470.1</v>
      </c>
      <c r="PO78" s="738">
        <f t="shared" si="57"/>
        <v>9</v>
      </c>
      <c r="PP78" s="753">
        <v>0</v>
      </c>
      <c r="PQ78" s="1000">
        <v>0</v>
      </c>
      <c r="PR78" s="738">
        <f t="shared" si="58"/>
        <v>24</v>
      </c>
      <c r="PS78" s="997">
        <v>182</v>
      </c>
      <c r="PT78" s="761">
        <v>41.758241758241759</v>
      </c>
      <c r="PU78" s="738">
        <v>49</v>
      </c>
      <c r="PV78" s="738">
        <v>1761</v>
      </c>
      <c r="PW78" s="761">
        <v>60.533787620670076</v>
      </c>
      <c r="PX78" s="738">
        <v>35</v>
      </c>
      <c r="PY78" s="751">
        <v>169</v>
      </c>
      <c r="PZ78" s="761">
        <v>74.556213017751489</v>
      </c>
      <c r="QA78" s="738">
        <v>45</v>
      </c>
      <c r="QB78" s="997">
        <v>177</v>
      </c>
      <c r="QC78" s="751">
        <v>50.282485875706215</v>
      </c>
      <c r="QD78" s="738">
        <v>7</v>
      </c>
      <c r="QE78" s="756">
        <v>0</v>
      </c>
      <c r="QF78" s="3644">
        <v>0</v>
      </c>
      <c r="QG78" s="738">
        <v>23</v>
      </c>
      <c r="QH78" s="1364" t="s">
        <v>1627</v>
      </c>
      <c r="QI78" s="753">
        <v>80.027548209366401</v>
      </c>
      <c r="QJ78" s="753">
        <v>78.011245930748743</v>
      </c>
      <c r="QK78" s="738">
        <f t="shared" si="59"/>
        <v>42</v>
      </c>
      <c r="QL78" s="751">
        <v>3379</v>
      </c>
      <c r="QM78" s="749">
        <v>51.532430506058446</v>
      </c>
      <c r="QN78" s="742">
        <v>53.13576843556168</v>
      </c>
      <c r="QO78" s="993">
        <v>40</v>
      </c>
      <c r="QP78" s="744">
        <v>1451</v>
      </c>
      <c r="QQ78" s="3554">
        <v>95.220030349013669</v>
      </c>
      <c r="QR78" s="749">
        <v>327.60000000000002</v>
      </c>
      <c r="QS78" s="993">
        <f t="shared" si="60"/>
        <v>31</v>
      </c>
      <c r="QT78" s="742">
        <v>871.9</v>
      </c>
      <c r="QU78" s="993">
        <f t="shared" si="61"/>
        <v>39</v>
      </c>
      <c r="QV78" s="742">
        <v>5304</v>
      </c>
      <c r="QW78" s="993">
        <f t="shared" si="62"/>
        <v>6</v>
      </c>
      <c r="QX78" s="742">
        <v>0</v>
      </c>
      <c r="QY78" s="994">
        <f t="shared" si="63"/>
        <v>12</v>
      </c>
      <c r="QZ78" s="753">
        <v>4.47</v>
      </c>
      <c r="RA78" s="738">
        <v>20</v>
      </c>
      <c r="RB78" s="753">
        <v>186.07</v>
      </c>
      <c r="RC78" s="738">
        <v>55</v>
      </c>
      <c r="RD78" s="753">
        <v>1.49</v>
      </c>
      <c r="RE78" s="738">
        <v>11</v>
      </c>
      <c r="RF78" s="753">
        <v>2820.6</v>
      </c>
      <c r="RG78" s="738">
        <v>2</v>
      </c>
      <c r="RH78" s="738">
        <v>12161.5</v>
      </c>
      <c r="RI78" s="993">
        <f t="shared" si="64"/>
        <v>17</v>
      </c>
      <c r="RJ78" s="753">
        <v>1870.2</v>
      </c>
      <c r="RK78" s="993">
        <f t="shared" si="64"/>
        <v>22</v>
      </c>
      <c r="RL78" s="753">
        <v>3454.3</v>
      </c>
      <c r="RM78" s="993">
        <f t="shared" si="64"/>
        <v>2</v>
      </c>
      <c r="RN78" s="753">
        <v>1849.8</v>
      </c>
      <c r="RO78" s="993">
        <f t="shared" si="64"/>
        <v>25</v>
      </c>
      <c r="RP78" s="753">
        <v>0</v>
      </c>
      <c r="RQ78" s="993">
        <f t="shared" si="65"/>
        <v>2</v>
      </c>
      <c r="RR78" s="753">
        <v>0</v>
      </c>
      <c r="RS78" s="993">
        <f t="shared" si="65"/>
        <v>1</v>
      </c>
      <c r="RT78" s="753">
        <v>643.79999999999995</v>
      </c>
      <c r="RU78" s="993">
        <f t="shared" si="65"/>
        <v>9</v>
      </c>
      <c r="RV78" s="753">
        <f t="shared" si="66"/>
        <v>643.79999999999995</v>
      </c>
      <c r="RW78" s="993">
        <f t="shared" si="67"/>
        <v>9</v>
      </c>
      <c r="RX78" s="753">
        <v>5</v>
      </c>
      <c r="RY78" s="753" t="s">
        <v>1632</v>
      </c>
      <c r="RZ78" s="753">
        <v>5</v>
      </c>
      <c r="SA78" s="753" t="s">
        <v>1632</v>
      </c>
      <c r="SB78" s="753">
        <v>5</v>
      </c>
      <c r="SC78" s="753" t="s">
        <v>1632</v>
      </c>
      <c r="SD78" s="753">
        <v>5</v>
      </c>
      <c r="SE78" s="753" t="s">
        <v>1632</v>
      </c>
      <c r="SF78" s="753">
        <v>0</v>
      </c>
      <c r="SG78" s="753" t="s">
        <v>1625</v>
      </c>
      <c r="SH78" s="753">
        <v>20</v>
      </c>
      <c r="SI78" s="738">
        <f t="shared" si="68"/>
        <v>17</v>
      </c>
      <c r="SJ78" s="753">
        <v>5</v>
      </c>
      <c r="SK78" s="753" t="s">
        <v>1632</v>
      </c>
      <c r="SL78" s="753">
        <v>5</v>
      </c>
      <c r="SM78" s="753" t="s">
        <v>1632</v>
      </c>
      <c r="SN78" s="753">
        <v>0</v>
      </c>
      <c r="SO78" s="753" t="s">
        <v>1625</v>
      </c>
      <c r="SP78" s="753">
        <v>0</v>
      </c>
      <c r="SQ78" s="753" t="s">
        <v>1625</v>
      </c>
      <c r="SR78" s="753">
        <v>10</v>
      </c>
      <c r="SS78" s="738">
        <f t="shared" si="69"/>
        <v>41</v>
      </c>
      <c r="ST78" s="753">
        <v>5</v>
      </c>
      <c r="SU78" s="753" t="s">
        <v>1632</v>
      </c>
      <c r="SV78" s="753">
        <v>5</v>
      </c>
      <c r="SW78" s="753" t="s">
        <v>1632</v>
      </c>
      <c r="SX78" s="753">
        <v>0</v>
      </c>
      <c r="SY78" s="753" t="s">
        <v>1625</v>
      </c>
      <c r="SZ78" s="753">
        <v>10</v>
      </c>
      <c r="TA78" s="738">
        <f t="shared" si="70"/>
        <v>27</v>
      </c>
      <c r="TB78" s="738">
        <v>10</v>
      </c>
      <c r="TC78" s="738" t="s">
        <v>1632</v>
      </c>
      <c r="TD78" s="738">
        <v>10</v>
      </c>
      <c r="TE78" s="738" t="s">
        <v>1632</v>
      </c>
      <c r="TF78" s="738">
        <v>10</v>
      </c>
      <c r="TG78" s="738" t="s">
        <v>1632</v>
      </c>
      <c r="TH78" s="738">
        <v>0</v>
      </c>
      <c r="TI78" s="738" t="s">
        <v>1625</v>
      </c>
      <c r="TJ78" s="738">
        <v>30</v>
      </c>
      <c r="TK78" s="738">
        <f t="shared" si="71"/>
        <v>30</v>
      </c>
      <c r="TL78" s="1001">
        <v>10</v>
      </c>
      <c r="TM78" s="1001">
        <v>10</v>
      </c>
      <c r="TN78" s="1001">
        <v>10</v>
      </c>
      <c r="TO78" s="1001">
        <v>10</v>
      </c>
      <c r="TP78" s="1001">
        <v>40</v>
      </c>
      <c r="TQ78" s="738">
        <f t="shared" si="72"/>
        <v>1</v>
      </c>
      <c r="TR78" s="753" t="s">
        <v>1632</v>
      </c>
      <c r="TS78" s="753" t="s">
        <v>1625</v>
      </c>
      <c r="TT78" s="753" t="s">
        <v>1632</v>
      </c>
      <c r="TU78" s="753" t="s">
        <v>1632</v>
      </c>
      <c r="TV78" s="753">
        <v>5</v>
      </c>
      <c r="TW78" s="753">
        <v>0</v>
      </c>
      <c r="TX78" s="753">
        <v>5</v>
      </c>
      <c r="TY78" s="753">
        <v>5</v>
      </c>
      <c r="TZ78" s="753">
        <v>15</v>
      </c>
      <c r="UA78" s="738">
        <f t="shared" si="73"/>
        <v>43</v>
      </c>
      <c r="UB78" s="753">
        <v>10</v>
      </c>
      <c r="UC78" s="753">
        <v>10</v>
      </c>
      <c r="UD78" s="753">
        <v>10</v>
      </c>
      <c r="UE78" s="753">
        <v>0</v>
      </c>
      <c r="UF78" s="753">
        <v>30</v>
      </c>
      <c r="UG78" s="738">
        <f t="shared" si="74"/>
        <v>11</v>
      </c>
      <c r="UH78" s="751">
        <v>0</v>
      </c>
      <c r="UI78" s="753">
        <v>0</v>
      </c>
      <c r="UJ78" s="738">
        <v>25</v>
      </c>
      <c r="UK78" s="751">
        <v>2</v>
      </c>
      <c r="UL78" s="753">
        <v>20.639834881320947</v>
      </c>
      <c r="UM78" s="738">
        <v>29</v>
      </c>
      <c r="UN78" s="751">
        <v>2</v>
      </c>
      <c r="UO78" s="753">
        <v>20.639834881320947</v>
      </c>
      <c r="UP78" s="738">
        <v>9</v>
      </c>
      <c r="UQ78" s="751">
        <v>4</v>
      </c>
      <c r="UR78" s="753">
        <v>40.654538062811262</v>
      </c>
      <c r="US78" s="738">
        <v>1</v>
      </c>
      <c r="UT78" s="753">
        <v>61.9</v>
      </c>
      <c r="UU78" s="738">
        <v>12</v>
      </c>
      <c r="UV78" s="753">
        <v>20.6</v>
      </c>
      <c r="UW78" s="738">
        <v>56</v>
      </c>
      <c r="UX78" s="1100">
        <v>10.3</v>
      </c>
      <c r="UY78" s="738">
        <v>14</v>
      </c>
      <c r="UZ78" s="1001">
        <v>0.17499999999999999</v>
      </c>
      <c r="VA78" s="1001">
        <v>23</v>
      </c>
      <c r="VB78" s="1001">
        <v>7.6999999999999999E-2</v>
      </c>
      <c r="VC78" s="1001">
        <v>18</v>
      </c>
      <c r="VD78" s="1001">
        <v>3.2000000000000001E-2</v>
      </c>
      <c r="VE78" s="1001">
        <v>32</v>
      </c>
      <c r="VF78" s="1001">
        <v>2.5999999999999999E-2</v>
      </c>
      <c r="VG78" s="1001">
        <v>10</v>
      </c>
      <c r="VH78" s="1001">
        <v>1.2E-2</v>
      </c>
      <c r="VI78" s="1001">
        <v>28</v>
      </c>
      <c r="VJ78" s="1001">
        <v>4.0000000000000001E-3</v>
      </c>
      <c r="VK78" s="1001">
        <v>36</v>
      </c>
      <c r="VL78" s="1001">
        <v>0</v>
      </c>
      <c r="VM78" s="1001">
        <v>7</v>
      </c>
      <c r="VN78" s="1001">
        <v>0</v>
      </c>
      <c r="VO78" s="1001">
        <v>7</v>
      </c>
      <c r="VP78" s="1001">
        <v>59</v>
      </c>
      <c r="VQ78" s="1001">
        <v>588.00079728921662</v>
      </c>
      <c r="VR78" s="1001">
        <v>1</v>
      </c>
      <c r="VS78" s="1001">
        <v>7</v>
      </c>
      <c r="VT78" s="1001">
        <v>69.762806458042661</v>
      </c>
      <c r="VU78" s="1001">
        <v>19</v>
      </c>
      <c r="VV78" s="1001">
        <v>32</v>
      </c>
      <c r="VW78" s="1001">
        <v>318.91568666533789</v>
      </c>
      <c r="VX78" s="1001">
        <v>3</v>
      </c>
      <c r="VY78" s="1001">
        <v>14</v>
      </c>
      <c r="VZ78" s="1001">
        <v>139.52561291608532</v>
      </c>
      <c r="WA78" s="1001">
        <v>18</v>
      </c>
      <c r="WB78" s="1001">
        <v>301</v>
      </c>
      <c r="WC78" s="1001">
        <v>2999.8006776958341</v>
      </c>
      <c r="WD78" s="1001">
        <v>1</v>
      </c>
      <c r="WE78" s="1001">
        <v>30</v>
      </c>
      <c r="WF78" s="1001">
        <v>298.98345624875424</v>
      </c>
      <c r="WG78" s="1001">
        <v>9</v>
      </c>
      <c r="WH78" s="1001">
        <v>139.91999999999999</v>
      </c>
      <c r="WI78" s="1001">
        <v>10</v>
      </c>
      <c r="WJ78" s="1001">
        <v>0</v>
      </c>
      <c r="WK78" s="1001">
        <v>10</v>
      </c>
      <c r="WL78" s="1001">
        <v>0</v>
      </c>
      <c r="WM78" s="1001">
        <v>2</v>
      </c>
      <c r="WN78" s="1001">
        <v>110.15</v>
      </c>
      <c r="WO78" s="1001">
        <v>11</v>
      </c>
      <c r="WP78" s="1001">
        <v>8.93</v>
      </c>
      <c r="WQ78" s="1001">
        <v>7</v>
      </c>
      <c r="WR78" s="1001">
        <v>8.93</v>
      </c>
      <c r="WS78" s="1001">
        <v>11</v>
      </c>
      <c r="WT78" s="1001">
        <v>2.98</v>
      </c>
      <c r="WU78" s="1001">
        <v>14</v>
      </c>
      <c r="WV78" s="1001">
        <v>0</v>
      </c>
      <c r="WW78" s="1001">
        <v>12</v>
      </c>
      <c r="WX78" s="1001">
        <v>8.93</v>
      </c>
      <c r="WY78" s="1001">
        <v>13</v>
      </c>
      <c r="WZ78" s="753">
        <v>220.23</v>
      </c>
      <c r="XA78" s="738">
        <v>47</v>
      </c>
      <c r="XB78" s="753">
        <v>443.35</v>
      </c>
      <c r="XC78" s="753">
        <v>43</v>
      </c>
      <c r="XD78" s="753">
        <v>116.11</v>
      </c>
      <c r="XE78" s="738">
        <v>20</v>
      </c>
      <c r="XF78" s="753">
        <v>0</v>
      </c>
      <c r="XG78" s="753">
        <v>23</v>
      </c>
      <c r="XH78" s="753">
        <v>0</v>
      </c>
      <c r="XI78" s="738">
        <v>28</v>
      </c>
      <c r="XJ78" s="753">
        <v>199.94</v>
      </c>
      <c r="XK78" s="738">
        <v>21</v>
      </c>
      <c r="XL78" s="753">
        <v>342.36</v>
      </c>
      <c r="XM78" s="738">
        <v>21</v>
      </c>
      <c r="XN78" s="751"/>
      <c r="XO78" s="755"/>
      <c r="XP78" s="761"/>
      <c r="XQ78" s="751"/>
      <c r="XR78" s="755"/>
      <c r="XS78" s="761"/>
      <c r="XT78" s="751"/>
      <c r="XU78" s="751"/>
      <c r="XV78" s="753"/>
      <c r="XW78" s="751"/>
      <c r="XX78" s="1170">
        <v>179</v>
      </c>
      <c r="XY78" s="1175">
        <v>1.1173184357541899</v>
      </c>
      <c r="XZ78" s="1171">
        <f t="shared" si="75"/>
        <v>58</v>
      </c>
      <c r="YA78" s="751">
        <v>1691</v>
      </c>
      <c r="YB78" s="761">
        <v>15.198107628622118</v>
      </c>
      <c r="YC78" s="751">
        <f t="shared" si="76"/>
        <v>54</v>
      </c>
      <c r="YD78" s="755">
        <v>197</v>
      </c>
      <c r="YE78" s="761">
        <v>6.8571428571428577</v>
      </c>
      <c r="YF78" s="751">
        <f t="shared" si="77"/>
        <v>23</v>
      </c>
      <c r="YG78" s="738">
        <v>1777</v>
      </c>
      <c r="YH78" s="1100">
        <v>10.185706246482837</v>
      </c>
      <c r="YI78" s="751">
        <f t="shared" si="78"/>
        <v>62</v>
      </c>
      <c r="YJ78" s="755">
        <v>197</v>
      </c>
      <c r="YK78" s="753">
        <v>25.142857142857146</v>
      </c>
      <c r="YL78" s="751">
        <f t="shared" si="79"/>
        <v>53</v>
      </c>
      <c r="YM78" s="738">
        <v>1777</v>
      </c>
      <c r="YN78" s="753">
        <v>27.068092290377038</v>
      </c>
      <c r="YO78" s="751">
        <f t="shared" si="80"/>
        <v>60</v>
      </c>
      <c r="YP78" s="1179">
        <v>0</v>
      </c>
      <c r="YQ78" s="1100">
        <v>0</v>
      </c>
      <c r="YR78" s="1100">
        <v>0</v>
      </c>
      <c r="YS78" s="1100">
        <v>0</v>
      </c>
      <c r="YT78" s="1100">
        <v>0</v>
      </c>
      <c r="YU78" s="1100">
        <v>0</v>
      </c>
      <c r="YV78" s="1100">
        <v>50</v>
      </c>
      <c r="YW78" s="1100">
        <v>0</v>
      </c>
      <c r="YX78" s="1100">
        <v>0</v>
      </c>
      <c r="YY78" s="1100">
        <v>50</v>
      </c>
      <c r="YZ78" s="1100">
        <v>0</v>
      </c>
      <c r="ZA78" s="1189">
        <v>2</v>
      </c>
      <c r="ZB78" s="1000">
        <v>42.460317460317462</v>
      </c>
      <c r="ZC78" s="1000">
        <v>13.492063492063492</v>
      </c>
      <c r="ZD78" s="1000">
        <v>25.396825396825395</v>
      </c>
      <c r="ZE78" s="1000">
        <v>19.047619047619047</v>
      </c>
      <c r="ZF78" s="1000">
        <v>7.1428571428571423</v>
      </c>
      <c r="ZG78" s="1000">
        <v>13.492063492063492</v>
      </c>
      <c r="ZH78" s="1000">
        <v>14.682539682539684</v>
      </c>
      <c r="ZI78" s="1000">
        <v>10.317460317460316</v>
      </c>
      <c r="ZJ78" s="1000">
        <v>39.682539682539684</v>
      </c>
      <c r="ZK78" s="1000">
        <v>5.9523809523809517</v>
      </c>
      <c r="ZL78" s="1000">
        <v>4.3650793650793647</v>
      </c>
      <c r="ZM78" s="738">
        <v>252</v>
      </c>
      <c r="ZN78" s="755" t="s">
        <v>1634</v>
      </c>
      <c r="ZO78" s="751" t="s">
        <v>1634</v>
      </c>
      <c r="ZP78" s="751" t="s">
        <v>1651</v>
      </c>
      <c r="ZQ78" s="751" t="s">
        <v>1634</v>
      </c>
      <c r="ZR78" s="751" t="s">
        <v>1634</v>
      </c>
      <c r="ZS78" s="751" t="s">
        <v>1634</v>
      </c>
      <c r="ZT78" s="751">
        <v>1</v>
      </c>
      <c r="ZU78" s="751">
        <v>1</v>
      </c>
      <c r="ZV78" s="751">
        <v>0</v>
      </c>
      <c r="ZW78" s="751">
        <v>1</v>
      </c>
      <c r="ZX78" s="751">
        <v>1</v>
      </c>
      <c r="ZY78" s="751">
        <v>1</v>
      </c>
      <c r="ZZ78" s="751">
        <f t="shared" si="81"/>
        <v>5</v>
      </c>
      <c r="AAA78" s="751">
        <f t="shared" si="82"/>
        <v>32</v>
      </c>
      <c r="AAB78" s="756" t="s">
        <v>31</v>
      </c>
      <c r="AAC78" s="753" t="s">
        <v>31</v>
      </c>
      <c r="AAD78" s="753" t="s">
        <v>31</v>
      </c>
      <c r="AAE78" s="753" t="s">
        <v>31</v>
      </c>
      <c r="AAF78" s="753" t="s">
        <v>31</v>
      </c>
      <c r="AAG78" s="753" t="s">
        <v>31</v>
      </c>
      <c r="AAH78" s="755">
        <v>2</v>
      </c>
      <c r="AAI78" s="751">
        <v>1</v>
      </c>
      <c r="AAJ78" s="751">
        <v>0</v>
      </c>
      <c r="AAK78" s="751">
        <v>5</v>
      </c>
      <c r="AAL78" s="751">
        <v>1</v>
      </c>
      <c r="AAM78" s="995">
        <v>3</v>
      </c>
      <c r="AAN78" s="3640">
        <v>0.52603892688058917</v>
      </c>
      <c r="AAO78" s="3641">
        <f t="shared" si="83"/>
        <v>48</v>
      </c>
      <c r="AAP78" s="3642">
        <v>0.26301946344029459</v>
      </c>
      <c r="AAQ78" s="3641">
        <f t="shared" si="84"/>
        <v>44</v>
      </c>
      <c r="AAR78" s="3642">
        <v>0</v>
      </c>
      <c r="AAS78" s="3641">
        <f t="shared" si="85"/>
        <v>54</v>
      </c>
      <c r="AAT78" s="3642">
        <v>1.3150973172014728</v>
      </c>
      <c r="AAU78" s="3641">
        <f t="shared" si="86"/>
        <v>37</v>
      </c>
      <c r="AAV78" s="3642">
        <v>0.26301946344029459</v>
      </c>
      <c r="AAW78" s="3641">
        <f t="shared" si="87"/>
        <v>52</v>
      </c>
      <c r="AAX78" s="3642">
        <v>0.78905839032088376</v>
      </c>
      <c r="AAY78" s="3641">
        <f t="shared" si="88"/>
        <v>25</v>
      </c>
      <c r="AAZ78" s="997">
        <v>0</v>
      </c>
      <c r="ABA78" s="738">
        <v>0</v>
      </c>
      <c r="ABB78" s="738">
        <v>0</v>
      </c>
      <c r="ABC78" s="3639">
        <v>0</v>
      </c>
      <c r="ABD78" s="3641">
        <f t="shared" si="89"/>
        <v>58</v>
      </c>
      <c r="ABE78" s="3638">
        <v>0</v>
      </c>
      <c r="ABF78" s="3641">
        <f t="shared" si="89"/>
        <v>28</v>
      </c>
      <c r="ABG78" s="3638">
        <v>0</v>
      </c>
      <c r="ABH78" s="3643">
        <f t="shared" si="89"/>
        <v>32</v>
      </c>
      <c r="ABI78" s="997">
        <v>1</v>
      </c>
      <c r="ABJ78" s="766">
        <v>0.26809651474530832</v>
      </c>
      <c r="ABK78" s="751">
        <f t="shared" si="90"/>
        <v>20</v>
      </c>
      <c r="ABL78" s="756" t="s">
        <v>106</v>
      </c>
      <c r="ABM78" s="753" t="s">
        <v>106</v>
      </c>
      <c r="ABN78" s="751">
        <v>3</v>
      </c>
      <c r="ABO78" s="751">
        <v>3</v>
      </c>
      <c r="ABP78" s="751">
        <f t="shared" si="91"/>
        <v>6</v>
      </c>
      <c r="ABQ78" s="751">
        <f t="shared" si="92"/>
        <v>1</v>
      </c>
      <c r="ABR78" s="1203" t="s">
        <v>1632</v>
      </c>
      <c r="ABS78" s="1204" t="s">
        <v>1632</v>
      </c>
      <c r="ABT78" s="1204" t="s">
        <v>1632</v>
      </c>
      <c r="ABU78" s="1204" t="s">
        <v>1632</v>
      </c>
      <c r="ABV78" s="761">
        <v>5</v>
      </c>
      <c r="ABW78" s="761">
        <v>5</v>
      </c>
      <c r="ABX78" s="761">
        <v>5</v>
      </c>
      <c r="ABY78" s="761">
        <v>5</v>
      </c>
      <c r="ABZ78" s="751">
        <f t="shared" si="93"/>
        <v>20</v>
      </c>
      <c r="ACA78" s="751">
        <f t="shared" si="94"/>
        <v>1</v>
      </c>
      <c r="ACB78" s="998" t="s">
        <v>1632</v>
      </c>
      <c r="ACC78" s="761" t="s">
        <v>1632</v>
      </c>
      <c r="ACD78" s="761" t="s">
        <v>1632</v>
      </c>
      <c r="ACE78" s="761" t="s">
        <v>1632</v>
      </c>
      <c r="ACF78" s="761">
        <v>5</v>
      </c>
      <c r="ACG78" s="761">
        <v>5</v>
      </c>
      <c r="ACH78" s="761">
        <v>5</v>
      </c>
      <c r="ACI78" s="761">
        <v>5</v>
      </c>
      <c r="ACJ78" s="751">
        <f t="shared" si="95"/>
        <v>20</v>
      </c>
      <c r="ACK78" s="751">
        <f t="shared" si="96"/>
        <v>1</v>
      </c>
      <c r="ACL78" s="997">
        <v>36</v>
      </c>
      <c r="ACM78" s="751">
        <v>1410</v>
      </c>
      <c r="ACN78" s="1091">
        <v>14.923</v>
      </c>
      <c r="ACO78" s="751">
        <v>26</v>
      </c>
      <c r="ACP78" s="1091">
        <v>2.6</v>
      </c>
      <c r="ACQ78" s="751">
        <v>29</v>
      </c>
      <c r="ACR78" s="997">
        <v>77.399000000000001</v>
      </c>
      <c r="ACS78" s="1092">
        <v>15</v>
      </c>
      <c r="ACT78" s="998" t="s">
        <v>1632</v>
      </c>
      <c r="ACU78" s="761" t="s">
        <v>1625</v>
      </c>
      <c r="ACV78" s="761" t="s">
        <v>1625</v>
      </c>
      <c r="ACW78" s="761" t="s">
        <v>1625</v>
      </c>
      <c r="ACX78" s="761">
        <v>5</v>
      </c>
      <c r="ACY78" s="761">
        <v>0</v>
      </c>
      <c r="ACZ78" s="761">
        <v>0</v>
      </c>
      <c r="ADA78" s="761">
        <v>0</v>
      </c>
      <c r="ADB78" s="751">
        <f t="shared" si="97"/>
        <v>5</v>
      </c>
      <c r="ADC78" s="751">
        <f t="shared" si="98"/>
        <v>9</v>
      </c>
      <c r="ADD78" s="999" t="s">
        <v>1625</v>
      </c>
      <c r="ADE78" s="1000" t="s">
        <v>1625</v>
      </c>
      <c r="ADF78" s="1000" t="s">
        <v>1632</v>
      </c>
      <c r="ADG78" s="1000" t="s">
        <v>1625</v>
      </c>
      <c r="ADH78" s="1000">
        <v>0</v>
      </c>
      <c r="ADI78" s="1000">
        <v>0</v>
      </c>
      <c r="ADJ78" s="1000">
        <v>5</v>
      </c>
      <c r="ADK78" s="1000">
        <v>0</v>
      </c>
      <c r="ADL78" s="751">
        <f t="shared" si="99"/>
        <v>5</v>
      </c>
      <c r="ADM78" s="751">
        <f t="shared" si="100"/>
        <v>58</v>
      </c>
      <c r="ADN78" s="1170">
        <v>1</v>
      </c>
      <c r="ADO78" s="1171">
        <v>256</v>
      </c>
      <c r="ADP78" s="1171">
        <v>2048</v>
      </c>
      <c r="ADQ78" s="1001">
        <v>256</v>
      </c>
      <c r="ADR78" s="1001">
        <v>2048</v>
      </c>
      <c r="ADS78" s="1001">
        <v>552.31930960086299</v>
      </c>
      <c r="ADT78" s="1001">
        <v>22</v>
      </c>
      <c r="ADU78" s="1001">
        <v>0</v>
      </c>
      <c r="ADV78" s="1001">
        <v>0</v>
      </c>
      <c r="ADW78" s="1001">
        <v>0</v>
      </c>
      <c r="ADX78" s="1001">
        <v>0</v>
      </c>
      <c r="ADY78" s="1001">
        <v>0</v>
      </c>
      <c r="ADZ78" s="1001">
        <v>0</v>
      </c>
      <c r="AEA78" s="1001">
        <v>50</v>
      </c>
      <c r="AEB78" s="1001">
        <v>1</v>
      </c>
      <c r="AEC78" s="1001">
        <v>256</v>
      </c>
      <c r="AED78" s="1001">
        <v>2048</v>
      </c>
      <c r="AEE78" s="1001">
        <v>256</v>
      </c>
      <c r="AEF78" s="1001">
        <v>2048</v>
      </c>
      <c r="AEG78" s="1001">
        <v>552.31930960086299</v>
      </c>
      <c r="AEH78" s="754">
        <v>35</v>
      </c>
      <c r="AEI78" s="751"/>
      <c r="AEJ78" s="751"/>
      <c r="AEK78" s="751"/>
      <c r="AEL78" s="751"/>
      <c r="AEM78" s="751">
        <v>2813</v>
      </c>
      <c r="AEN78" s="751">
        <v>2026</v>
      </c>
      <c r="AEO78" s="1001">
        <v>346</v>
      </c>
      <c r="AEP78" s="1100">
        <v>17.077986179664364</v>
      </c>
      <c r="AEQ78" s="1001">
        <v>66</v>
      </c>
      <c r="AER78" s="1001">
        <v>167</v>
      </c>
      <c r="AES78" s="1001">
        <v>48.265895953757223</v>
      </c>
      <c r="AET78" s="1100">
        <v>3.8143712574850301</v>
      </c>
      <c r="AEU78" s="1001">
        <v>8</v>
      </c>
      <c r="AEV78" s="1001">
        <v>77</v>
      </c>
      <c r="AEW78" s="1001">
        <v>423</v>
      </c>
      <c r="AEX78" s="1001">
        <v>18.203309692671397</v>
      </c>
      <c r="AEY78" s="1001">
        <v>27</v>
      </c>
      <c r="AEZ78" s="1669">
        <v>2026</v>
      </c>
      <c r="AFA78" s="1670">
        <v>2.3099703849950641</v>
      </c>
      <c r="AFB78" s="1669">
        <f t="shared" si="101"/>
        <v>33</v>
      </c>
      <c r="AFC78" s="1171">
        <v>21</v>
      </c>
      <c r="AFD78" s="1100">
        <v>14.285714285714285</v>
      </c>
      <c r="AFE78" s="1001">
        <f t="shared" si="102"/>
        <v>43</v>
      </c>
      <c r="AFF78" s="751">
        <v>372</v>
      </c>
      <c r="AFG78" s="1000">
        <v>24.193548387096776</v>
      </c>
      <c r="AFH78" s="738">
        <f t="shared" si="103"/>
        <v>59</v>
      </c>
      <c r="AFI78" s="1001">
        <v>90</v>
      </c>
      <c r="AFJ78" s="751">
        <v>19</v>
      </c>
      <c r="AFK78" s="1000">
        <v>21.111111111111111</v>
      </c>
      <c r="AFL78" s="738">
        <f t="shared" si="104"/>
        <v>38</v>
      </c>
      <c r="AFM78" s="746">
        <v>53</v>
      </c>
      <c r="AFN78" s="1004">
        <v>0</v>
      </c>
      <c r="AFO78" s="759">
        <v>0</v>
      </c>
      <c r="AFP78" s="994">
        <f t="shared" si="105"/>
        <v>37</v>
      </c>
      <c r="AFQ78" s="751">
        <v>51</v>
      </c>
      <c r="AFR78" s="738">
        <f t="shared" si="105"/>
        <v>45</v>
      </c>
      <c r="AFS78" s="1712">
        <v>4140</v>
      </c>
      <c r="AFT78" s="1712" t="s">
        <v>31</v>
      </c>
      <c r="AFU78" s="1713" t="s">
        <v>31</v>
      </c>
      <c r="AFV78" s="1714" t="str">
        <f t="shared" si="106"/>
        <v>-</v>
      </c>
      <c r="AFW78" s="751" t="s">
        <v>31</v>
      </c>
      <c r="AFX78" s="751" t="s">
        <v>31</v>
      </c>
      <c r="AFY78" s="753" t="s">
        <v>31</v>
      </c>
      <c r="AFZ78" s="738" t="str">
        <f t="shared" si="107"/>
        <v>-</v>
      </c>
      <c r="AGA78" s="753">
        <v>41.17647058823529</v>
      </c>
      <c r="AGB78" s="753">
        <v>23.52941176470588</v>
      </c>
      <c r="AGC78" s="753">
        <v>17.647058823529413</v>
      </c>
      <c r="AGD78" s="753">
        <v>5.8823529411764701</v>
      </c>
      <c r="AGE78" s="753">
        <v>1.9607843137254901</v>
      </c>
      <c r="AGF78" s="753">
        <v>3.9215686274509802</v>
      </c>
      <c r="AGG78" s="753">
        <v>3.9215686274509802</v>
      </c>
      <c r="AGH78" s="753">
        <v>1.9607843137254901</v>
      </c>
      <c r="AGI78" s="753">
        <v>0</v>
      </c>
      <c r="AGJ78" s="751">
        <v>42</v>
      </c>
      <c r="AGK78" s="751">
        <v>24</v>
      </c>
      <c r="AGL78" s="751">
        <v>18</v>
      </c>
      <c r="AGM78" s="751">
        <v>6</v>
      </c>
      <c r="AGN78" s="751">
        <v>2</v>
      </c>
      <c r="AGO78" s="751">
        <v>4</v>
      </c>
      <c r="AGP78" s="751">
        <v>4</v>
      </c>
      <c r="AGQ78" s="751">
        <v>2</v>
      </c>
      <c r="AGR78" s="751">
        <v>0</v>
      </c>
      <c r="AGS78" s="751">
        <v>102</v>
      </c>
      <c r="AGT78" s="753" t="s">
        <v>31</v>
      </c>
      <c r="AGU78" s="753" t="s">
        <v>31</v>
      </c>
      <c r="AGV78" s="753" t="s">
        <v>31</v>
      </c>
      <c r="AGW78" s="753" t="s">
        <v>31</v>
      </c>
      <c r="AGX78" s="753" t="s">
        <v>31</v>
      </c>
      <c r="AGY78" s="753" t="s">
        <v>31</v>
      </c>
      <c r="AGZ78" s="753" t="s">
        <v>31</v>
      </c>
      <c r="AHA78" s="753" t="s">
        <v>31</v>
      </c>
      <c r="AHB78" s="753" t="s">
        <v>31</v>
      </c>
      <c r="AHC78" s="751">
        <v>0</v>
      </c>
      <c r="AHD78" s="751">
        <v>0</v>
      </c>
      <c r="AHE78" s="751">
        <v>0</v>
      </c>
      <c r="AHF78" s="751">
        <v>0</v>
      </c>
      <c r="AHG78" s="751">
        <v>0</v>
      </c>
      <c r="AHH78" s="751">
        <v>0</v>
      </c>
      <c r="AHI78" s="751">
        <v>0</v>
      </c>
      <c r="AHJ78" s="751">
        <v>0</v>
      </c>
      <c r="AHK78" s="751">
        <v>0</v>
      </c>
      <c r="AHL78" s="751">
        <v>0</v>
      </c>
      <c r="AHM78" s="753" t="s">
        <v>31</v>
      </c>
      <c r="AHN78" s="753" t="s">
        <v>31</v>
      </c>
      <c r="AHO78" s="753" t="s">
        <v>31</v>
      </c>
      <c r="AHP78" s="753" t="s">
        <v>31</v>
      </c>
      <c r="AHQ78" s="753" t="s">
        <v>31</v>
      </c>
      <c r="AHR78" s="753" t="s">
        <v>31</v>
      </c>
      <c r="AHS78" s="753" t="s">
        <v>31</v>
      </c>
      <c r="AHT78" s="753" t="s">
        <v>31</v>
      </c>
      <c r="AHU78" s="753" t="s">
        <v>31</v>
      </c>
      <c r="AHV78" s="751">
        <v>0</v>
      </c>
      <c r="AHW78" s="751">
        <v>0</v>
      </c>
      <c r="AHX78" s="751">
        <v>0</v>
      </c>
      <c r="AHY78" s="751">
        <v>0</v>
      </c>
      <c r="AHZ78" s="751">
        <v>0</v>
      </c>
      <c r="AIA78" s="751">
        <v>0</v>
      </c>
      <c r="AIB78" s="751">
        <v>0</v>
      </c>
      <c r="AIC78" s="751">
        <v>0</v>
      </c>
      <c r="AID78" s="751">
        <v>0</v>
      </c>
      <c r="AIE78" s="751">
        <v>0</v>
      </c>
      <c r="AIF78" s="753" t="s">
        <v>1648</v>
      </c>
      <c r="AIG78" s="753" t="s">
        <v>1623</v>
      </c>
      <c r="AIH78" s="749">
        <v>20</v>
      </c>
      <c r="AII78" s="993">
        <f t="shared" si="108"/>
        <v>1</v>
      </c>
      <c r="AIJ78" s="742" t="s">
        <v>1626</v>
      </c>
      <c r="AIK78" s="742" t="s">
        <v>1626</v>
      </c>
      <c r="AIL78" s="742" t="s">
        <v>1626</v>
      </c>
      <c r="AIM78" s="740" t="s">
        <v>1626</v>
      </c>
      <c r="AIN78" s="753" t="s">
        <v>1626</v>
      </c>
      <c r="AIO78" s="753" t="s">
        <v>1627</v>
      </c>
      <c r="AIP78" s="753" t="s">
        <v>1627</v>
      </c>
      <c r="AIQ78" s="753" t="s">
        <v>1627</v>
      </c>
      <c r="AIR78" s="753" t="s">
        <v>1625</v>
      </c>
      <c r="AIS78" s="753" t="s">
        <v>1685</v>
      </c>
      <c r="AIT78" s="753" t="s">
        <v>1629</v>
      </c>
      <c r="AIU78" s="753" t="s">
        <v>1630</v>
      </c>
      <c r="AIV78" s="753" t="s">
        <v>1867</v>
      </c>
      <c r="AIW78" s="738">
        <v>25</v>
      </c>
      <c r="AIX78" s="738">
        <v>2</v>
      </c>
      <c r="AIY78" s="1000">
        <v>8</v>
      </c>
      <c r="AIZ78" s="738">
        <v>2</v>
      </c>
      <c r="AJA78" s="753">
        <v>0.52603892688058917</v>
      </c>
      <c r="AJB78" s="738">
        <f t="shared" si="109"/>
        <v>5</v>
      </c>
      <c r="AJC78" s="753">
        <v>0</v>
      </c>
      <c r="AJD78" s="993">
        <f t="shared" si="110"/>
        <v>25</v>
      </c>
      <c r="AJE78" s="753" t="s">
        <v>1625</v>
      </c>
      <c r="AJF78" s="753" t="s">
        <v>1625</v>
      </c>
      <c r="AJG78" s="753" t="s">
        <v>1625</v>
      </c>
      <c r="AJH78" s="753" t="s">
        <v>1625</v>
      </c>
      <c r="AJI78" s="753">
        <v>20.6</v>
      </c>
      <c r="AJJ78" s="738">
        <f t="shared" si="111"/>
        <v>17</v>
      </c>
      <c r="AJK78" s="751">
        <v>2</v>
      </c>
      <c r="AJL78" s="753">
        <v>0</v>
      </c>
      <c r="AJM78" s="738">
        <f t="shared" si="112"/>
        <v>39</v>
      </c>
      <c r="AJN78" s="751">
        <v>0</v>
      </c>
      <c r="AJO78" s="753">
        <v>0</v>
      </c>
      <c r="AJP78" s="738">
        <f t="shared" si="113"/>
        <v>17</v>
      </c>
      <c r="AJQ78" s="751">
        <v>0</v>
      </c>
      <c r="AJR78" s="753">
        <v>0</v>
      </c>
      <c r="AJS78" s="738">
        <f t="shared" si="114"/>
        <v>29</v>
      </c>
      <c r="AJT78" s="751">
        <v>0</v>
      </c>
      <c r="AJU78" s="753">
        <v>0</v>
      </c>
      <c r="AJV78" s="751">
        <v>0</v>
      </c>
      <c r="AJW78" s="753">
        <v>0</v>
      </c>
      <c r="AJX78" s="738">
        <f t="shared" si="115"/>
        <v>26</v>
      </c>
      <c r="AJY78" s="751">
        <v>0</v>
      </c>
      <c r="AJZ78" s="753">
        <v>0</v>
      </c>
      <c r="AKA78" s="738">
        <f t="shared" si="116"/>
        <v>9</v>
      </c>
      <c r="AKB78" s="751">
        <v>0</v>
      </c>
      <c r="AKC78" s="753">
        <v>0</v>
      </c>
      <c r="AKD78" s="738">
        <f t="shared" si="117"/>
        <v>55</v>
      </c>
      <c r="AKE78" s="751">
        <v>0</v>
      </c>
      <c r="AKF78" s="751">
        <v>169</v>
      </c>
      <c r="AKG78" s="751">
        <v>0</v>
      </c>
      <c r="AKH78" s="751">
        <v>0</v>
      </c>
      <c r="AKI78" s="751">
        <v>0</v>
      </c>
      <c r="AKJ78" s="751">
        <v>0</v>
      </c>
      <c r="AKK78" s="751">
        <v>169</v>
      </c>
      <c r="AKL78" s="751">
        <v>0</v>
      </c>
      <c r="AKM78" s="751">
        <v>0</v>
      </c>
      <c r="AKN78" s="751">
        <v>0</v>
      </c>
      <c r="AKO78" s="751">
        <v>0</v>
      </c>
      <c r="AKP78" s="753">
        <v>0.14899999999999999</v>
      </c>
      <c r="AKQ78" s="738">
        <f t="shared" si="118"/>
        <v>28</v>
      </c>
      <c r="AKR78" s="753">
        <v>8.6999999999999994E-2</v>
      </c>
      <c r="AKS78" s="738">
        <f t="shared" si="118"/>
        <v>16</v>
      </c>
      <c r="AKT78" s="753" t="s">
        <v>31</v>
      </c>
      <c r="AKU78" s="738" t="str">
        <f t="shared" si="127"/>
        <v>-</v>
      </c>
      <c r="AKV78" s="753" t="s">
        <v>31</v>
      </c>
      <c r="AKW78" s="738" t="str">
        <f t="shared" si="128"/>
        <v>-</v>
      </c>
      <c r="AKX78" s="753" t="s">
        <v>31</v>
      </c>
      <c r="AKY78" s="753">
        <v>0.23599999999999999</v>
      </c>
      <c r="AKZ78" s="753" t="s">
        <v>31</v>
      </c>
      <c r="ALA78" s="738" t="str">
        <f t="shared" si="129"/>
        <v>-</v>
      </c>
      <c r="ALB78" s="753">
        <v>1.9E-2</v>
      </c>
      <c r="ALC78" s="738">
        <f t="shared" si="130"/>
        <v>54</v>
      </c>
      <c r="ALD78" s="753" t="s">
        <v>31</v>
      </c>
      <c r="ALE78" s="738" t="str">
        <f t="shared" si="131"/>
        <v>-</v>
      </c>
      <c r="ALF78" s="753">
        <v>1.9E-2</v>
      </c>
      <c r="ALG78" s="753"/>
      <c r="ALH78" s="1706">
        <v>40.341769413800563</v>
      </c>
      <c r="ALI78" s="754">
        <v>143</v>
      </c>
      <c r="ALJ78" s="754">
        <v>18</v>
      </c>
      <c r="ALK78" s="754">
        <v>3708</v>
      </c>
      <c r="ALL78" s="754">
        <v>38.565264293419631</v>
      </c>
      <c r="ALM78" s="754">
        <v>4.8543689320388346</v>
      </c>
      <c r="ALN78" s="754">
        <v>58</v>
      </c>
      <c r="ALO78" s="754">
        <v>28</v>
      </c>
    </row>
    <row r="79" spans="1:1003" ht="13" x14ac:dyDescent="0.2">
      <c r="A79" s="735" t="s">
        <v>1868</v>
      </c>
      <c r="B79" s="736" t="s">
        <v>1869</v>
      </c>
      <c r="C79" s="736" t="s">
        <v>1646</v>
      </c>
      <c r="D79" s="736"/>
      <c r="E79" s="736" t="s">
        <v>1733</v>
      </c>
      <c r="F79" s="737" t="s">
        <v>1870</v>
      </c>
      <c r="G79" s="738" t="s">
        <v>1921</v>
      </c>
      <c r="H79" s="739">
        <v>234</v>
      </c>
      <c r="I79" s="742">
        <v>7.21</v>
      </c>
      <c r="J79" s="738">
        <f t="shared" si="9"/>
        <v>37</v>
      </c>
      <c r="K79" s="741">
        <v>183</v>
      </c>
      <c r="L79" s="742">
        <v>7.21</v>
      </c>
      <c r="M79" s="750">
        <f t="shared" si="10"/>
        <v>29</v>
      </c>
      <c r="N79" s="753">
        <f t="shared" si="11"/>
        <v>0</v>
      </c>
      <c r="O79" s="741">
        <v>2111</v>
      </c>
      <c r="P79" s="742">
        <v>6.33</v>
      </c>
      <c r="Q79" s="738">
        <f t="shared" si="120"/>
        <v>18</v>
      </c>
      <c r="R79" s="741">
        <v>1810</v>
      </c>
      <c r="S79" s="742">
        <v>6.09</v>
      </c>
      <c r="T79" s="750">
        <f t="shared" ref="T79:T91" si="137">RANK(S79,S$15:S$91,0)</f>
        <v>51</v>
      </c>
      <c r="U79" s="753">
        <f t="shared" si="12"/>
        <v>-0.24000000000000021</v>
      </c>
      <c r="V79" s="745">
        <v>1258</v>
      </c>
      <c r="W79" s="740">
        <v>5.9856915739268679</v>
      </c>
      <c r="X79" s="741">
        <v>552</v>
      </c>
      <c r="Y79" s="743">
        <v>6.3188405797101446</v>
      </c>
      <c r="Z79" s="744">
        <f t="shared" si="13"/>
        <v>52</v>
      </c>
      <c r="AA79" s="746">
        <v>849</v>
      </c>
      <c r="AB79" s="743">
        <v>6.1672555948174326</v>
      </c>
      <c r="AC79" s="744">
        <f t="shared" si="14"/>
        <v>42</v>
      </c>
      <c r="AD79" s="741">
        <v>409</v>
      </c>
      <c r="AE79" s="743">
        <v>5.60880195599022</v>
      </c>
      <c r="AF79" s="747">
        <f t="shared" si="15"/>
        <v>47</v>
      </c>
      <c r="AG79" s="748">
        <v>80</v>
      </c>
      <c r="AH79" s="744">
        <f t="shared" si="16"/>
        <v>57</v>
      </c>
      <c r="AI79" s="749">
        <v>83.8</v>
      </c>
      <c r="AJ79" s="744">
        <f t="shared" si="17"/>
        <v>59</v>
      </c>
      <c r="AK79" s="749">
        <v>1.2999999999999972</v>
      </c>
      <c r="AL79" s="740">
        <v>-0.10000000000000853</v>
      </c>
      <c r="AM79" s="741">
        <v>55</v>
      </c>
      <c r="AN79" s="751">
        <f t="shared" si="18"/>
        <v>55</v>
      </c>
      <c r="AO79" s="750">
        <v>55</v>
      </c>
      <c r="AP79" s="751">
        <f t="shared" si="19"/>
        <v>56</v>
      </c>
      <c r="AQ79" s="741">
        <v>180</v>
      </c>
      <c r="AR79" s="750">
        <f t="shared" si="121"/>
        <v>30</v>
      </c>
      <c r="AS79" s="741">
        <v>179</v>
      </c>
      <c r="AT79" s="742">
        <v>22.346368715083802</v>
      </c>
      <c r="AU79" s="744">
        <f t="shared" si="20"/>
        <v>45</v>
      </c>
      <c r="AV79" s="741">
        <v>183</v>
      </c>
      <c r="AW79" s="742">
        <v>10.382513661202186</v>
      </c>
      <c r="AX79" s="744">
        <f t="shared" si="21"/>
        <v>19</v>
      </c>
      <c r="AY79" s="741">
        <v>179</v>
      </c>
      <c r="AZ79" s="742">
        <v>46.368715083798882</v>
      </c>
      <c r="BA79" s="744">
        <f t="shared" si="22"/>
        <v>23</v>
      </c>
      <c r="BB79" s="741">
        <v>182</v>
      </c>
      <c r="BC79" s="742">
        <v>15.934065934065933</v>
      </c>
      <c r="BD79" s="744">
        <f t="shared" si="23"/>
        <v>41</v>
      </c>
      <c r="BE79" s="741">
        <v>183</v>
      </c>
      <c r="BF79" s="742">
        <v>1.639344262295082</v>
      </c>
      <c r="BG79" s="744">
        <f t="shared" si="24"/>
        <v>57</v>
      </c>
      <c r="BH79" s="741">
        <v>182</v>
      </c>
      <c r="BI79" s="742">
        <v>29.670329670329672</v>
      </c>
      <c r="BJ79" s="744">
        <f t="shared" si="25"/>
        <v>17</v>
      </c>
      <c r="BK79" s="741">
        <v>572</v>
      </c>
      <c r="BL79" s="742">
        <v>54.1958041958042</v>
      </c>
      <c r="BM79" s="744">
        <f t="shared" si="26"/>
        <v>40</v>
      </c>
      <c r="BN79" s="741">
        <v>576</v>
      </c>
      <c r="BO79" s="742">
        <v>82.986111111111114</v>
      </c>
      <c r="BP79" s="744">
        <f t="shared" si="27"/>
        <v>34</v>
      </c>
      <c r="BQ79" s="741">
        <v>546</v>
      </c>
      <c r="BR79" s="742">
        <v>61.355311355311358</v>
      </c>
      <c r="BS79" s="744">
        <f t="shared" si="28"/>
        <v>31</v>
      </c>
      <c r="BT79" s="741">
        <v>575</v>
      </c>
      <c r="BU79" s="742">
        <v>37.739130434782609</v>
      </c>
      <c r="BV79" s="744">
        <f t="shared" si="29"/>
        <v>36</v>
      </c>
      <c r="BW79" s="741">
        <v>523</v>
      </c>
      <c r="BX79" s="742">
        <v>4.5889101338432123</v>
      </c>
      <c r="BY79" s="744">
        <f t="shared" si="30"/>
        <v>56</v>
      </c>
      <c r="BZ79" s="741">
        <v>573</v>
      </c>
      <c r="CA79" s="742">
        <v>54.624781849912743</v>
      </c>
      <c r="CB79" s="744">
        <f t="shared" si="31"/>
        <v>30</v>
      </c>
      <c r="CC79" s="749">
        <v>13.9</v>
      </c>
      <c r="CD79" s="752">
        <f t="shared" si="32"/>
        <v>40</v>
      </c>
      <c r="CE79" s="742">
        <v>2.8</v>
      </c>
      <c r="CF79" s="742">
        <v>5.3</v>
      </c>
      <c r="CG79" s="743">
        <v>5.9</v>
      </c>
      <c r="CH79" s="749">
        <v>14.2</v>
      </c>
      <c r="CI79" s="740">
        <v>13.8</v>
      </c>
      <c r="CJ79" s="753">
        <v>16</v>
      </c>
      <c r="CK79" s="754">
        <f t="shared" si="33"/>
        <v>29</v>
      </c>
      <c r="CL79" s="753">
        <v>3</v>
      </c>
      <c r="CM79" s="753">
        <v>6.3000000000000007</v>
      </c>
      <c r="CN79" s="753">
        <v>6.8000000000000007</v>
      </c>
      <c r="CO79" s="755">
        <v>89</v>
      </c>
      <c r="CP79" s="1000">
        <v>83.1</v>
      </c>
      <c r="CQ79" s="754">
        <f t="shared" si="34"/>
        <v>56</v>
      </c>
      <c r="CR79" s="751">
        <v>22</v>
      </c>
      <c r="CS79" s="1000">
        <v>82.8</v>
      </c>
      <c r="CT79" s="754">
        <f t="shared" si="134"/>
        <v>59</v>
      </c>
      <c r="CU79" s="751">
        <v>43</v>
      </c>
      <c r="CV79" s="753">
        <v>85.3</v>
      </c>
      <c r="CW79" s="754">
        <f t="shared" si="35"/>
        <v>24</v>
      </c>
      <c r="CX79" s="751">
        <v>24</v>
      </c>
      <c r="CY79" s="753">
        <v>79.5</v>
      </c>
      <c r="CZ79" s="754">
        <f t="shared" si="36"/>
        <v>75</v>
      </c>
      <c r="DA79" s="756">
        <v>20.3125</v>
      </c>
      <c r="DB79" s="750">
        <f t="shared" si="37"/>
        <v>37</v>
      </c>
      <c r="DC79" s="751">
        <v>64</v>
      </c>
      <c r="DD79" s="757">
        <v>62.5</v>
      </c>
      <c r="DE79" s="750">
        <f t="shared" si="38"/>
        <v>68</v>
      </c>
      <c r="DF79" s="742">
        <v>17.1875</v>
      </c>
      <c r="DG79" s="744">
        <f t="shared" si="135"/>
        <v>7</v>
      </c>
      <c r="DH79" s="749">
        <v>22.222222222222221</v>
      </c>
      <c r="DI79" s="744">
        <f t="shared" si="135"/>
        <v>69</v>
      </c>
      <c r="DJ79" s="742">
        <v>22.222222222222221</v>
      </c>
      <c r="DK79" s="744">
        <f t="shared" si="40"/>
        <v>4</v>
      </c>
      <c r="DL79" s="758">
        <v>67.567567567567565</v>
      </c>
      <c r="DM79" s="744">
        <f t="shared" si="41"/>
        <v>54</v>
      </c>
      <c r="DN79" s="742">
        <v>13.513513513513514</v>
      </c>
      <c r="DO79" s="744">
        <f t="shared" si="42"/>
        <v>13</v>
      </c>
      <c r="DP79" s="741">
        <v>173</v>
      </c>
      <c r="DQ79" s="759">
        <v>69.364161849710982</v>
      </c>
      <c r="DR79" s="744">
        <f t="shared" si="122"/>
        <v>18</v>
      </c>
      <c r="DS79" s="741">
        <v>548</v>
      </c>
      <c r="DT79" s="759">
        <v>50.912408759124084</v>
      </c>
      <c r="DU79" s="744">
        <v>10</v>
      </c>
      <c r="DV79" s="741">
        <v>161</v>
      </c>
      <c r="DW79" s="760">
        <v>61.490683229813669</v>
      </c>
      <c r="DX79" s="744">
        <v>62</v>
      </c>
      <c r="DY79" s="741">
        <v>142</v>
      </c>
      <c r="DZ79" s="1599">
        <v>1.1499999999999999</v>
      </c>
      <c r="EA79" s="752">
        <v>19</v>
      </c>
      <c r="EB79" s="760">
        <v>14.084507042253522</v>
      </c>
      <c r="EC79" s="744">
        <v>31</v>
      </c>
      <c r="ED79" s="741">
        <v>157</v>
      </c>
      <c r="EE79" s="753">
        <v>1.5340909090909092</v>
      </c>
      <c r="EF79" s="754">
        <v>20</v>
      </c>
      <c r="EG79" s="760">
        <v>28.02547770700637</v>
      </c>
      <c r="EH79" s="744">
        <v>19</v>
      </c>
      <c r="EI79" s="741">
        <v>157</v>
      </c>
      <c r="EJ79" s="753">
        <v>1.3125</v>
      </c>
      <c r="EK79" s="754">
        <v>6</v>
      </c>
      <c r="EL79" s="760">
        <v>25.477707006369428</v>
      </c>
      <c r="EM79" s="744">
        <v>42</v>
      </c>
      <c r="EN79" s="755">
        <v>147</v>
      </c>
      <c r="EO79" s="753">
        <v>0.75</v>
      </c>
      <c r="EP79" s="754">
        <v>43</v>
      </c>
      <c r="EQ79" s="761">
        <v>10.884353741496598</v>
      </c>
      <c r="ER79" s="995">
        <v>26</v>
      </c>
      <c r="ES79" s="741">
        <v>146</v>
      </c>
      <c r="ET79" s="752">
        <v>1.7222222222222223</v>
      </c>
      <c r="EU79" s="752">
        <v>4</v>
      </c>
      <c r="EV79" s="760">
        <v>6.1643835616438354</v>
      </c>
      <c r="EW79" s="744">
        <v>53</v>
      </c>
      <c r="EX79" s="751">
        <v>146</v>
      </c>
      <c r="EY79" s="752">
        <v>0.5714285714285714</v>
      </c>
      <c r="EZ79" s="752">
        <v>35</v>
      </c>
      <c r="FA79" s="761">
        <v>4.7945205479452051</v>
      </c>
      <c r="FB79" s="751">
        <v>42</v>
      </c>
      <c r="FC79" s="741">
        <v>161</v>
      </c>
      <c r="FD79" s="752">
        <v>0.72727272727272729</v>
      </c>
      <c r="FE79" s="752">
        <v>29</v>
      </c>
      <c r="FF79" s="760">
        <v>6.8322981366459627</v>
      </c>
      <c r="FG79" s="744">
        <v>54</v>
      </c>
      <c r="FH79" s="741">
        <v>147</v>
      </c>
      <c r="FI79" s="752">
        <v>2.8867924528301887</v>
      </c>
      <c r="FJ79" s="752">
        <v>56</v>
      </c>
      <c r="FK79" s="760">
        <v>36.054421768707478</v>
      </c>
      <c r="FL79" s="744">
        <v>42</v>
      </c>
      <c r="FM79" s="755">
        <v>577</v>
      </c>
      <c r="FN79" s="761">
        <v>24.783362218370883</v>
      </c>
      <c r="FO79" s="751">
        <v>34</v>
      </c>
      <c r="FP79" s="741">
        <v>491</v>
      </c>
      <c r="FQ79" s="762">
        <v>0.77083333333333337</v>
      </c>
      <c r="FR79" s="762">
        <v>40</v>
      </c>
      <c r="FS79" s="760">
        <v>4.887983706720977</v>
      </c>
      <c r="FT79" s="744">
        <v>32</v>
      </c>
      <c r="FU79" s="741">
        <v>507</v>
      </c>
      <c r="FV79" s="753">
        <v>1.1888888888888889</v>
      </c>
      <c r="FW79" s="754">
        <v>33</v>
      </c>
      <c r="FX79" s="760">
        <v>8.8757396449704142</v>
      </c>
      <c r="FY79" s="744">
        <v>16</v>
      </c>
      <c r="FZ79" s="741">
        <v>497</v>
      </c>
      <c r="GA79" s="753">
        <v>1.1000000000000001</v>
      </c>
      <c r="GB79" s="754">
        <v>11</v>
      </c>
      <c r="GC79" s="760">
        <v>8.0482897384305829</v>
      </c>
      <c r="GD79" s="744">
        <v>30</v>
      </c>
      <c r="GE79" s="741">
        <v>494</v>
      </c>
      <c r="GF79" s="753">
        <v>1.25</v>
      </c>
      <c r="GG79" s="754">
        <v>5</v>
      </c>
      <c r="GH79" s="760">
        <v>2.834008097165992</v>
      </c>
      <c r="GI79" s="744">
        <v>41</v>
      </c>
      <c r="GJ79" s="741">
        <v>522</v>
      </c>
      <c r="GK79" s="752">
        <v>1.4166666666666667</v>
      </c>
      <c r="GL79" s="752">
        <v>29</v>
      </c>
      <c r="GM79" s="760">
        <v>13.793103448275861</v>
      </c>
      <c r="GN79" s="744">
        <v>44</v>
      </c>
      <c r="GO79" s="741">
        <v>512</v>
      </c>
      <c r="GP79" s="752">
        <v>0.65625</v>
      </c>
      <c r="GQ79" s="752">
        <v>30</v>
      </c>
      <c r="GR79" s="760">
        <v>3.125</v>
      </c>
      <c r="GS79" s="744">
        <v>31</v>
      </c>
      <c r="GT79" s="741">
        <v>514</v>
      </c>
      <c r="GU79" s="752">
        <v>0.6785714285714286</v>
      </c>
      <c r="GV79" s="752">
        <v>18</v>
      </c>
      <c r="GW79" s="760">
        <v>2.7237354085603114</v>
      </c>
      <c r="GX79" s="744">
        <v>18</v>
      </c>
      <c r="GY79" s="741">
        <v>498</v>
      </c>
      <c r="GZ79" s="752">
        <v>2.4166666666666665</v>
      </c>
      <c r="HA79" s="752">
        <v>19</v>
      </c>
      <c r="HB79" s="760">
        <v>1.2048192771084338</v>
      </c>
      <c r="HC79" s="744">
        <v>29</v>
      </c>
      <c r="HD79" s="749">
        <v>29.850746268656714</v>
      </c>
      <c r="HE79" s="742">
        <v>8.9552238805970141</v>
      </c>
      <c r="HF79" s="742">
        <v>70.149253731343293</v>
      </c>
      <c r="HG79" s="742">
        <v>26.865671641791046</v>
      </c>
      <c r="HH79" s="1600">
        <v>22.388059701492537</v>
      </c>
      <c r="HI79" s="1600">
        <v>19.402985074626866</v>
      </c>
      <c r="HJ79" s="1600">
        <v>74.626865671641795</v>
      </c>
      <c r="HK79" s="1600">
        <v>4.4776119402985071</v>
      </c>
      <c r="HL79" s="1600">
        <v>74.626865671641795</v>
      </c>
      <c r="HM79" s="1601">
        <v>67</v>
      </c>
      <c r="HN79" s="749">
        <v>19.899244332493705</v>
      </c>
      <c r="HO79" s="749">
        <v>3.0226700251889169</v>
      </c>
      <c r="HP79" s="749">
        <v>55.667506297229217</v>
      </c>
      <c r="HQ79" s="749">
        <v>32.7455919395466</v>
      </c>
      <c r="HR79" s="749">
        <v>10.327455919395465</v>
      </c>
      <c r="HS79" s="749">
        <v>42.821158690176318</v>
      </c>
      <c r="HT79" s="749">
        <v>45.591939546599498</v>
      </c>
      <c r="HU79" s="749">
        <v>2.770780856423174</v>
      </c>
      <c r="HV79" s="749">
        <v>52.392947103274558</v>
      </c>
      <c r="HW79" s="1601">
        <v>397</v>
      </c>
      <c r="HX79" s="1271">
        <v>1</v>
      </c>
      <c r="HY79" s="1272">
        <v>2</v>
      </c>
      <c r="HZ79" s="1272">
        <v>5</v>
      </c>
      <c r="IA79" s="1272">
        <v>1</v>
      </c>
      <c r="IB79" s="1272">
        <v>3</v>
      </c>
      <c r="IC79" s="1272">
        <v>0</v>
      </c>
      <c r="ID79" s="1272">
        <v>1</v>
      </c>
      <c r="IE79" s="1272">
        <v>9</v>
      </c>
      <c r="IF79" s="1273">
        <v>22</v>
      </c>
      <c r="IG79" s="1274">
        <v>12</v>
      </c>
      <c r="IH79" s="1275">
        <v>5</v>
      </c>
      <c r="II79" s="1275">
        <v>2</v>
      </c>
      <c r="IJ79" s="1275">
        <v>5</v>
      </c>
      <c r="IK79" s="1275">
        <v>4</v>
      </c>
      <c r="IL79" s="1275">
        <v>3</v>
      </c>
      <c r="IM79" s="1275">
        <v>2</v>
      </c>
      <c r="IN79" s="1275">
        <v>10</v>
      </c>
      <c r="IO79" s="1273">
        <v>43</v>
      </c>
      <c r="IP79" s="1274">
        <v>2</v>
      </c>
      <c r="IQ79" s="1275">
        <v>9</v>
      </c>
      <c r="IR79" s="1275">
        <v>0</v>
      </c>
      <c r="IS79" s="1275">
        <v>1</v>
      </c>
      <c r="IT79" s="1275">
        <v>1</v>
      </c>
      <c r="IU79" s="1275">
        <v>0</v>
      </c>
      <c r="IV79" s="1275">
        <v>7</v>
      </c>
      <c r="IW79" s="1275">
        <v>4</v>
      </c>
      <c r="IX79" s="1276">
        <v>24</v>
      </c>
      <c r="IY79" s="1274">
        <v>4.5454545454545459</v>
      </c>
      <c r="IZ79" s="1275">
        <v>9.0909090909090917</v>
      </c>
      <c r="JA79" s="1275">
        <v>22.727272727272727</v>
      </c>
      <c r="JB79" s="1275">
        <v>4.5454545454545459</v>
      </c>
      <c r="JC79" s="1275">
        <v>13.636363636363635</v>
      </c>
      <c r="JD79" s="1275">
        <v>0</v>
      </c>
      <c r="JE79" s="1275">
        <v>4.5454545454545459</v>
      </c>
      <c r="JF79" s="1275">
        <v>40.909090909090914</v>
      </c>
      <c r="JG79" s="1276">
        <v>100</v>
      </c>
      <c r="JH79" s="1274">
        <v>27.906976744186046</v>
      </c>
      <c r="JI79" s="1275">
        <v>11.627906976744185</v>
      </c>
      <c r="JJ79" s="1275">
        <v>4.6511627906976747</v>
      </c>
      <c r="JK79" s="1275">
        <v>11.627906976744185</v>
      </c>
      <c r="JL79" s="1275">
        <v>9.3023255813953494</v>
      </c>
      <c r="JM79" s="1275">
        <v>6.9767441860465116</v>
      </c>
      <c r="JN79" s="1275">
        <v>4.6511627906976747</v>
      </c>
      <c r="JO79" s="1275">
        <v>23.255813953488371</v>
      </c>
      <c r="JP79" s="1276">
        <v>100</v>
      </c>
      <c r="JQ79" s="1274">
        <v>8.3333333333333321</v>
      </c>
      <c r="JR79" s="1275">
        <v>37.5</v>
      </c>
      <c r="JS79" s="1275">
        <v>0</v>
      </c>
      <c r="JT79" s="1275">
        <v>4.1666666666666661</v>
      </c>
      <c r="JU79" s="1275">
        <v>4.1666666666666661</v>
      </c>
      <c r="JV79" s="1275">
        <v>0</v>
      </c>
      <c r="JW79" s="1275">
        <v>29.166666666666668</v>
      </c>
      <c r="JX79" s="1275">
        <v>16.666666666666664</v>
      </c>
      <c r="JY79" s="1276">
        <v>100</v>
      </c>
      <c r="JZ79" s="758">
        <v>59.616613418530349</v>
      </c>
      <c r="KA79" s="744">
        <f t="shared" si="43"/>
        <v>16</v>
      </c>
      <c r="KB79" s="758">
        <v>67.058823529411754</v>
      </c>
      <c r="KC79" s="744">
        <f t="shared" si="43"/>
        <v>42</v>
      </c>
      <c r="KD79" s="761">
        <v>7.4886417045276517</v>
      </c>
      <c r="KE79" s="751">
        <f t="shared" si="44"/>
        <v>17</v>
      </c>
      <c r="KF79" s="761">
        <v>0</v>
      </c>
      <c r="KG79" s="751">
        <f t="shared" si="44"/>
        <v>28</v>
      </c>
      <c r="KH79" s="761">
        <v>17.060943130189564</v>
      </c>
      <c r="KI79" s="751">
        <f t="shared" si="136"/>
        <v>29</v>
      </c>
      <c r="KJ79" s="761">
        <v>0</v>
      </c>
      <c r="KK79" s="751">
        <f t="shared" si="136"/>
        <v>48</v>
      </c>
      <c r="KL79" s="761">
        <v>9.4985250737463129</v>
      </c>
      <c r="KM79" s="751">
        <f t="shared" si="46"/>
        <v>42</v>
      </c>
      <c r="KN79" s="751">
        <v>12.778040700425935</v>
      </c>
      <c r="KO79" s="751">
        <f t="shared" si="47"/>
        <v>60</v>
      </c>
      <c r="KP79" s="763">
        <v>30</v>
      </c>
      <c r="KQ79" s="754">
        <v>10</v>
      </c>
      <c r="KR79" s="754">
        <v>10</v>
      </c>
      <c r="KS79" s="754">
        <v>40</v>
      </c>
      <c r="KT79" s="754">
        <v>15</v>
      </c>
      <c r="KU79" s="764">
        <f t="shared" si="48"/>
        <v>105</v>
      </c>
      <c r="KV79" s="765">
        <f t="shared" si="49"/>
        <v>25</v>
      </c>
      <c r="KW79" s="763">
        <v>10</v>
      </c>
      <c r="KX79" s="754">
        <v>10</v>
      </c>
      <c r="KY79" s="745">
        <f t="shared" si="50"/>
        <v>20</v>
      </c>
      <c r="KZ79" s="744">
        <f t="shared" si="51"/>
        <v>1</v>
      </c>
      <c r="LA79" s="3000" t="s">
        <v>1625</v>
      </c>
      <c r="LB79" s="3001" t="s">
        <v>1625</v>
      </c>
      <c r="LC79" s="3001" t="s">
        <v>1625</v>
      </c>
      <c r="LD79" s="3001" t="s">
        <v>1625</v>
      </c>
      <c r="LE79" s="754">
        <v>0</v>
      </c>
      <c r="LF79" s="1602">
        <v>58</v>
      </c>
      <c r="LG79" s="3000" t="s">
        <v>1632</v>
      </c>
      <c r="LH79" s="3001" t="s">
        <v>1632</v>
      </c>
      <c r="LI79" s="3001" t="s">
        <v>1632</v>
      </c>
      <c r="LJ79" s="3001" t="s">
        <v>1632</v>
      </c>
      <c r="LK79" s="754">
        <v>40</v>
      </c>
      <c r="LL79" s="1602">
        <v>1</v>
      </c>
      <c r="LM79" s="3000" t="s">
        <v>1632</v>
      </c>
      <c r="LN79" s="3001" t="s">
        <v>1632</v>
      </c>
      <c r="LO79" s="3001" t="s">
        <v>1625</v>
      </c>
      <c r="LP79" s="3001" t="s">
        <v>1625</v>
      </c>
      <c r="LQ79" s="754">
        <v>30</v>
      </c>
      <c r="LR79" s="1602">
        <v>40</v>
      </c>
      <c r="LS79" s="3000" t="s">
        <v>1632</v>
      </c>
      <c r="LT79" s="3001" t="s">
        <v>1632</v>
      </c>
      <c r="LU79" s="3001" t="s">
        <v>1632</v>
      </c>
      <c r="LV79" s="3001" t="s">
        <v>1632</v>
      </c>
      <c r="LW79" s="754">
        <v>40</v>
      </c>
      <c r="LX79" s="1602">
        <v>1</v>
      </c>
      <c r="LY79" s="3000" t="s">
        <v>1632</v>
      </c>
      <c r="LZ79" s="3001" t="s">
        <v>1632</v>
      </c>
      <c r="MA79" s="3001" t="s">
        <v>1632</v>
      </c>
      <c r="MB79" s="3001" t="s">
        <v>1632</v>
      </c>
      <c r="MC79" s="754">
        <v>40</v>
      </c>
      <c r="MD79" s="1602">
        <v>1</v>
      </c>
      <c r="ME79" s="3000" t="s">
        <v>1632</v>
      </c>
      <c r="MF79" s="3001" t="s">
        <v>1632</v>
      </c>
      <c r="MG79" s="3001" t="s">
        <v>1632</v>
      </c>
      <c r="MH79" s="3001" t="s">
        <v>1632</v>
      </c>
      <c r="MI79" s="754">
        <v>40</v>
      </c>
      <c r="MJ79" s="1602">
        <v>1</v>
      </c>
      <c r="MK79" s="3000" t="s">
        <v>1632</v>
      </c>
      <c r="ML79" s="3001" t="s">
        <v>1632</v>
      </c>
      <c r="MM79" s="3001" t="s">
        <v>1625</v>
      </c>
      <c r="MN79" s="754">
        <v>30</v>
      </c>
      <c r="MO79" s="1602">
        <v>4</v>
      </c>
      <c r="MP79" s="3000" t="s">
        <v>1632</v>
      </c>
      <c r="MQ79" s="3001" t="s">
        <v>1632</v>
      </c>
      <c r="MR79" s="3001" t="s">
        <v>1632</v>
      </c>
      <c r="MS79" s="3001" t="s">
        <v>1632</v>
      </c>
      <c r="MT79" s="754">
        <v>40</v>
      </c>
      <c r="MU79" s="1602">
        <v>1</v>
      </c>
      <c r="MV79" s="3001" t="s">
        <v>1632</v>
      </c>
      <c r="MW79" s="3001" t="s">
        <v>1632</v>
      </c>
      <c r="MX79" s="3001" t="s">
        <v>1632</v>
      </c>
      <c r="MY79" s="3001" t="s">
        <v>1632</v>
      </c>
      <c r="MZ79" s="754">
        <v>40</v>
      </c>
      <c r="NA79" s="1602">
        <v>1</v>
      </c>
      <c r="NB79" s="751">
        <v>92.79</v>
      </c>
      <c r="NC79" s="751">
        <f t="shared" ref="NC79:NC91" si="138">IFERROR(RANK(NB79,NB$15:NB$91,0),"-")</f>
        <v>45</v>
      </c>
      <c r="ND79" s="755">
        <v>189</v>
      </c>
      <c r="NE79" s="751">
        <v>21</v>
      </c>
      <c r="NF79" s="766">
        <v>57.186081694402418</v>
      </c>
      <c r="NG79" s="751">
        <v>19</v>
      </c>
      <c r="NH79" s="751">
        <v>189</v>
      </c>
      <c r="NI79" s="751">
        <v>21</v>
      </c>
      <c r="NJ79" s="766">
        <v>57.186081694402418</v>
      </c>
      <c r="NK79" s="751">
        <v>17</v>
      </c>
      <c r="NL79" s="751">
        <v>134</v>
      </c>
      <c r="NM79" s="751">
        <v>15</v>
      </c>
      <c r="NN79" s="3646">
        <v>42.472266244057053</v>
      </c>
      <c r="NO79" s="751">
        <v>13</v>
      </c>
      <c r="NP79" s="751">
        <v>3305</v>
      </c>
      <c r="NQ79" s="3350">
        <v>6</v>
      </c>
      <c r="NR79" s="3351">
        <v>2.1870047543581617</v>
      </c>
      <c r="NS79" s="3350">
        <v>11</v>
      </c>
      <c r="NT79" s="3350">
        <v>69</v>
      </c>
      <c r="NU79" s="3352">
        <v>1.9017432646592711</v>
      </c>
      <c r="NV79" s="3350">
        <v>9</v>
      </c>
      <c r="NW79" s="3350">
        <v>133</v>
      </c>
      <c r="NX79" s="3352">
        <v>4.2155309033280508</v>
      </c>
      <c r="NY79" s="3350">
        <v>27</v>
      </c>
      <c r="NZ79" s="3350">
        <v>12</v>
      </c>
      <c r="OA79" s="1713">
        <v>3.8034865293185423</v>
      </c>
      <c r="OB79" s="3350">
        <v>24</v>
      </c>
      <c r="OC79" s="755">
        <v>252</v>
      </c>
      <c r="OD79" s="3646">
        <v>76.018099547511312</v>
      </c>
      <c r="OE79" s="995">
        <v>24</v>
      </c>
      <c r="OF79" s="755" t="s">
        <v>31</v>
      </c>
      <c r="OG79" s="766" t="s">
        <v>31</v>
      </c>
      <c r="OH79" s="995" t="str">
        <f t="shared" si="52"/>
        <v>-</v>
      </c>
      <c r="OI79" s="996">
        <v>29.045383411580595</v>
      </c>
      <c r="OJ79" s="995">
        <f t="shared" ref="OJ79:OJ91" si="139">IFERROR(RANK(OI79,OI$15:OI$91,0),"-")</f>
        <v>44</v>
      </c>
      <c r="OK79" s="1356" t="s">
        <v>3041</v>
      </c>
      <c r="OL79" s="1356" t="s">
        <v>3044</v>
      </c>
      <c r="OM79" s="1356">
        <v>119</v>
      </c>
      <c r="ON79" s="3721">
        <v>38.214515093127808</v>
      </c>
      <c r="OO79" s="1356">
        <v>22</v>
      </c>
      <c r="OP79" s="977"/>
      <c r="OQ79" s="753">
        <v>17.7</v>
      </c>
      <c r="OR79" s="753">
        <v>10.199999999999999</v>
      </c>
      <c r="OS79" s="753">
        <v>14.3</v>
      </c>
      <c r="OT79" s="753">
        <v>14.545454545454545</v>
      </c>
      <c r="OU79" s="753">
        <v>14.285714285714285</v>
      </c>
      <c r="OV79" s="753">
        <v>14.285714285714285</v>
      </c>
      <c r="OW79" s="738">
        <f t="shared" si="53"/>
        <v>25</v>
      </c>
      <c r="OX79" s="753">
        <v>14.219480519480518</v>
      </c>
      <c r="OY79" s="738">
        <f t="shared" si="53"/>
        <v>25</v>
      </c>
      <c r="OZ79" s="753">
        <v>2.7</v>
      </c>
      <c r="PA79" s="753">
        <v>6.8</v>
      </c>
      <c r="PB79" s="753">
        <v>4.2</v>
      </c>
      <c r="PC79" s="753">
        <v>8.1818181818181817</v>
      </c>
      <c r="PD79" s="753">
        <v>6.666666666666667</v>
      </c>
      <c r="PE79" s="753">
        <v>9.8214285714285712</v>
      </c>
      <c r="PF79" s="738">
        <f t="shared" si="54"/>
        <v>49</v>
      </c>
      <c r="PG79" s="753">
        <v>6.3949855699855709</v>
      </c>
      <c r="PH79" s="738">
        <f t="shared" si="55"/>
        <v>58</v>
      </c>
      <c r="PI79" s="753">
        <v>24.107142857142854</v>
      </c>
      <c r="PJ79" s="738">
        <f t="shared" si="56"/>
        <v>45</v>
      </c>
      <c r="PK79" s="1000">
        <v>20.614466089466088</v>
      </c>
      <c r="PL79" s="738">
        <f t="shared" si="56"/>
        <v>54</v>
      </c>
      <c r="PM79" s="1000">
        <v>0</v>
      </c>
      <c r="PN79" s="1000">
        <v>0</v>
      </c>
      <c r="PO79" s="738">
        <f t="shared" si="57"/>
        <v>37</v>
      </c>
      <c r="PP79" s="753">
        <v>0</v>
      </c>
      <c r="PQ79" s="1000">
        <v>0</v>
      </c>
      <c r="PR79" s="738">
        <f t="shared" si="58"/>
        <v>24</v>
      </c>
      <c r="PS79" s="997">
        <v>182</v>
      </c>
      <c r="PT79" s="761">
        <v>41.758241758241759</v>
      </c>
      <c r="PU79" s="738">
        <v>49</v>
      </c>
      <c r="PV79" s="738">
        <v>1761</v>
      </c>
      <c r="PW79" s="761">
        <v>60.533787620670076</v>
      </c>
      <c r="PX79" s="738">
        <v>35</v>
      </c>
      <c r="PY79" s="751">
        <v>169</v>
      </c>
      <c r="PZ79" s="761">
        <v>74.556213017751489</v>
      </c>
      <c r="QA79" s="738">
        <v>45</v>
      </c>
      <c r="QB79" s="997">
        <v>177</v>
      </c>
      <c r="QC79" s="751">
        <v>50.282485875706215</v>
      </c>
      <c r="QD79" s="738">
        <v>7</v>
      </c>
      <c r="QE79" s="756">
        <v>3</v>
      </c>
      <c r="QF79" s="3644">
        <v>0.90497737556561086</v>
      </c>
      <c r="QG79" s="738">
        <v>6</v>
      </c>
      <c r="QH79" s="1364" t="s">
        <v>1627</v>
      </c>
      <c r="QI79" s="753">
        <v>80.027548209366401</v>
      </c>
      <c r="QJ79" s="753">
        <v>78.011245930748743</v>
      </c>
      <c r="QK79" s="738">
        <f t="shared" si="59"/>
        <v>42</v>
      </c>
      <c r="QL79" s="751">
        <v>3379</v>
      </c>
      <c r="QM79" s="749">
        <v>51.532430506058446</v>
      </c>
      <c r="QN79" s="742">
        <v>53.13576843556168</v>
      </c>
      <c r="QO79" s="993">
        <v>40</v>
      </c>
      <c r="QP79" s="744">
        <v>1451</v>
      </c>
      <c r="QQ79" s="3554">
        <v>95.220030349013669</v>
      </c>
      <c r="QR79" s="749">
        <v>327.60000000000002</v>
      </c>
      <c r="QS79" s="993">
        <f t="shared" si="60"/>
        <v>31</v>
      </c>
      <c r="QT79" s="742">
        <v>871.9</v>
      </c>
      <c r="QU79" s="993">
        <f t="shared" si="61"/>
        <v>39</v>
      </c>
      <c r="QV79" s="742">
        <v>0</v>
      </c>
      <c r="QW79" s="993">
        <f t="shared" si="62"/>
        <v>31</v>
      </c>
      <c r="QX79" s="742">
        <v>0</v>
      </c>
      <c r="QY79" s="994">
        <f t="shared" si="63"/>
        <v>12</v>
      </c>
      <c r="QZ79" s="753">
        <v>4.47</v>
      </c>
      <c r="RA79" s="738">
        <v>20</v>
      </c>
      <c r="RB79" s="753">
        <v>186.07</v>
      </c>
      <c r="RC79" s="738">
        <v>55</v>
      </c>
      <c r="RD79" s="753">
        <v>1.49</v>
      </c>
      <c r="RE79" s="738">
        <v>11</v>
      </c>
      <c r="RF79" s="753">
        <v>0</v>
      </c>
      <c r="RG79" s="738">
        <v>32</v>
      </c>
      <c r="RH79" s="738">
        <v>1655.8</v>
      </c>
      <c r="RI79" s="993">
        <f t="shared" si="64"/>
        <v>57</v>
      </c>
      <c r="RJ79" s="753">
        <v>8972.4</v>
      </c>
      <c r="RK79" s="993">
        <f t="shared" si="64"/>
        <v>1</v>
      </c>
      <c r="RL79" s="753">
        <v>0</v>
      </c>
      <c r="RM79" s="993">
        <f t="shared" si="64"/>
        <v>46</v>
      </c>
      <c r="RN79" s="753">
        <v>1728.2</v>
      </c>
      <c r="RO79" s="993">
        <f t="shared" ref="RO79:RU79" si="140">RANK(RN79,RN$15:RN$91,0)</f>
        <v>27</v>
      </c>
      <c r="RP79" s="753">
        <v>0</v>
      </c>
      <c r="RQ79" s="993">
        <f t="shared" si="140"/>
        <v>2</v>
      </c>
      <c r="RR79" s="753">
        <v>0</v>
      </c>
      <c r="RS79" s="993">
        <f t="shared" si="140"/>
        <v>1</v>
      </c>
      <c r="RT79" s="753">
        <v>683</v>
      </c>
      <c r="RU79" s="993">
        <f t="shared" si="140"/>
        <v>7</v>
      </c>
      <c r="RV79" s="753">
        <f t="shared" si="66"/>
        <v>683</v>
      </c>
      <c r="RW79" s="993">
        <f t="shared" si="67"/>
        <v>7</v>
      </c>
      <c r="RX79" s="753">
        <v>5</v>
      </c>
      <c r="RY79" s="753" t="s">
        <v>1632</v>
      </c>
      <c r="RZ79" s="753">
        <v>5</v>
      </c>
      <c r="SA79" s="753" t="s">
        <v>1632</v>
      </c>
      <c r="SB79" s="753">
        <v>5</v>
      </c>
      <c r="SC79" s="753" t="s">
        <v>1632</v>
      </c>
      <c r="SD79" s="753">
        <v>5</v>
      </c>
      <c r="SE79" s="753" t="s">
        <v>1632</v>
      </c>
      <c r="SF79" s="753">
        <v>0</v>
      </c>
      <c r="SG79" s="753" t="s">
        <v>1625</v>
      </c>
      <c r="SH79" s="753">
        <v>20</v>
      </c>
      <c r="SI79" s="738">
        <f t="shared" si="68"/>
        <v>17</v>
      </c>
      <c r="SJ79" s="753">
        <v>5</v>
      </c>
      <c r="SK79" s="753" t="s">
        <v>1632</v>
      </c>
      <c r="SL79" s="753">
        <v>5</v>
      </c>
      <c r="SM79" s="753" t="s">
        <v>1632</v>
      </c>
      <c r="SN79" s="753">
        <v>0</v>
      </c>
      <c r="SO79" s="753" t="s">
        <v>1625</v>
      </c>
      <c r="SP79" s="753">
        <v>0</v>
      </c>
      <c r="SQ79" s="753" t="s">
        <v>1625</v>
      </c>
      <c r="SR79" s="753">
        <v>10</v>
      </c>
      <c r="SS79" s="738">
        <f t="shared" si="69"/>
        <v>41</v>
      </c>
      <c r="ST79" s="753">
        <v>5</v>
      </c>
      <c r="SU79" s="753" t="s">
        <v>1632</v>
      </c>
      <c r="SV79" s="753">
        <v>0</v>
      </c>
      <c r="SW79" s="753" t="s">
        <v>1625</v>
      </c>
      <c r="SX79" s="753">
        <v>0</v>
      </c>
      <c r="SY79" s="753" t="s">
        <v>1625</v>
      </c>
      <c r="SZ79" s="753">
        <v>5</v>
      </c>
      <c r="TA79" s="738">
        <f t="shared" si="70"/>
        <v>54</v>
      </c>
      <c r="TB79" s="738">
        <v>10</v>
      </c>
      <c r="TC79" s="738" t="s">
        <v>1632</v>
      </c>
      <c r="TD79" s="738">
        <v>10</v>
      </c>
      <c r="TE79" s="738" t="s">
        <v>1632</v>
      </c>
      <c r="TF79" s="738">
        <v>10</v>
      </c>
      <c r="TG79" s="738" t="s">
        <v>1632</v>
      </c>
      <c r="TH79" s="738">
        <v>0</v>
      </c>
      <c r="TI79" s="738" t="s">
        <v>1625</v>
      </c>
      <c r="TJ79" s="738">
        <v>30</v>
      </c>
      <c r="TK79" s="738">
        <f t="shared" si="71"/>
        <v>30</v>
      </c>
      <c r="TL79" s="1001">
        <v>10</v>
      </c>
      <c r="TM79" s="1001">
        <v>10</v>
      </c>
      <c r="TN79" s="1001">
        <v>10</v>
      </c>
      <c r="TO79" s="1001">
        <v>10</v>
      </c>
      <c r="TP79" s="1001">
        <v>40</v>
      </c>
      <c r="TQ79" s="738">
        <f t="shared" si="72"/>
        <v>1</v>
      </c>
      <c r="TR79" s="753" t="s">
        <v>1632</v>
      </c>
      <c r="TS79" s="753" t="s">
        <v>1632</v>
      </c>
      <c r="TT79" s="753" t="s">
        <v>1632</v>
      </c>
      <c r="TU79" s="753" t="s">
        <v>1632</v>
      </c>
      <c r="TV79" s="753">
        <v>5</v>
      </c>
      <c r="TW79" s="753">
        <v>5</v>
      </c>
      <c r="TX79" s="753">
        <v>5</v>
      </c>
      <c r="TY79" s="753">
        <v>5</v>
      </c>
      <c r="TZ79" s="753">
        <v>20</v>
      </c>
      <c r="UA79" s="738">
        <f t="shared" si="73"/>
        <v>1</v>
      </c>
      <c r="UB79" s="753">
        <v>10</v>
      </c>
      <c r="UC79" s="753">
        <v>10</v>
      </c>
      <c r="UD79" s="753">
        <v>10</v>
      </c>
      <c r="UE79" s="753">
        <v>0</v>
      </c>
      <c r="UF79" s="753">
        <v>30</v>
      </c>
      <c r="UG79" s="738">
        <f t="shared" si="74"/>
        <v>11</v>
      </c>
      <c r="UH79" s="751">
        <v>0</v>
      </c>
      <c r="UI79" s="753">
        <v>0</v>
      </c>
      <c r="UJ79" s="738">
        <v>25</v>
      </c>
      <c r="UK79" s="751">
        <v>1</v>
      </c>
      <c r="UL79" s="753">
        <v>10.303967027305513</v>
      </c>
      <c r="UM79" s="738">
        <v>46</v>
      </c>
      <c r="UN79" s="751">
        <v>4</v>
      </c>
      <c r="UO79" s="753">
        <v>41.21586810922205</v>
      </c>
      <c r="UP79" s="738">
        <v>2</v>
      </c>
      <c r="UQ79" s="751">
        <v>0</v>
      </c>
      <c r="UR79" s="753">
        <v>0</v>
      </c>
      <c r="US79" s="738">
        <v>43</v>
      </c>
      <c r="UT79" s="753">
        <v>61.8</v>
      </c>
      <c r="UU79" s="738">
        <v>13</v>
      </c>
      <c r="UV79" s="753">
        <v>30.9</v>
      </c>
      <c r="UW79" s="738">
        <v>25</v>
      </c>
      <c r="UX79" s="1100">
        <v>10.3</v>
      </c>
      <c r="UY79" s="738">
        <v>14</v>
      </c>
      <c r="UZ79" s="1001">
        <v>0.17499999999999999</v>
      </c>
      <c r="VA79" s="1001">
        <v>23</v>
      </c>
      <c r="VB79" s="1001">
        <v>7.6999999999999999E-2</v>
      </c>
      <c r="VC79" s="1001">
        <v>18</v>
      </c>
      <c r="VD79" s="1001">
        <v>3.2000000000000001E-2</v>
      </c>
      <c r="VE79" s="1001">
        <v>32</v>
      </c>
      <c r="VF79" s="1001">
        <v>2.5999999999999999E-2</v>
      </c>
      <c r="VG79" s="1001">
        <v>10</v>
      </c>
      <c r="VH79" s="1001">
        <v>1.2E-2</v>
      </c>
      <c r="VI79" s="1001">
        <v>28</v>
      </c>
      <c r="VJ79" s="1001">
        <v>4.0000000000000001E-3</v>
      </c>
      <c r="VK79" s="1001">
        <v>36</v>
      </c>
      <c r="VL79" s="1001">
        <v>0</v>
      </c>
      <c r="VM79" s="1001">
        <v>7</v>
      </c>
      <c r="VN79" s="1001">
        <v>0</v>
      </c>
      <c r="VO79" s="1001">
        <v>7</v>
      </c>
      <c r="VP79" s="1001">
        <v>11</v>
      </c>
      <c r="VQ79" s="1001">
        <v>111.72049563274427</v>
      </c>
      <c r="VR79" s="1001">
        <v>30</v>
      </c>
      <c r="VS79" s="1001">
        <v>5</v>
      </c>
      <c r="VT79" s="1001">
        <v>50.782043469429212</v>
      </c>
      <c r="VU79" s="1001">
        <v>37</v>
      </c>
      <c r="VV79" s="1001">
        <v>13</v>
      </c>
      <c r="VW79" s="1001">
        <v>132.03331302051595</v>
      </c>
      <c r="VX79" s="1001">
        <v>38</v>
      </c>
      <c r="VY79" s="1001">
        <v>7</v>
      </c>
      <c r="VZ79" s="1001">
        <v>71.094860857200899</v>
      </c>
      <c r="WA79" s="1001">
        <v>52</v>
      </c>
      <c r="WB79" s="1001">
        <v>38</v>
      </c>
      <c r="WC79" s="1001">
        <v>385.94353036766199</v>
      </c>
      <c r="WD79" s="1001">
        <v>46</v>
      </c>
      <c r="WE79" s="1001">
        <v>26</v>
      </c>
      <c r="WF79" s="1001">
        <v>264.0666260410319</v>
      </c>
      <c r="WG79" s="1001">
        <v>15</v>
      </c>
      <c r="WH79" s="1001">
        <v>139.91999999999999</v>
      </c>
      <c r="WI79" s="1001">
        <v>10</v>
      </c>
      <c r="WJ79" s="1001">
        <v>0</v>
      </c>
      <c r="WK79" s="1001">
        <v>10</v>
      </c>
      <c r="WL79" s="1001">
        <v>0</v>
      </c>
      <c r="WM79" s="1001">
        <v>2</v>
      </c>
      <c r="WN79" s="1001">
        <v>110.15</v>
      </c>
      <c r="WO79" s="1001">
        <v>11</v>
      </c>
      <c r="WP79" s="1001">
        <v>8.93</v>
      </c>
      <c r="WQ79" s="1001">
        <v>7</v>
      </c>
      <c r="WR79" s="1001">
        <v>8.93</v>
      </c>
      <c r="WS79" s="1001">
        <v>11</v>
      </c>
      <c r="WT79" s="1001">
        <v>2.98</v>
      </c>
      <c r="WU79" s="1001">
        <v>14</v>
      </c>
      <c r="WV79" s="1001">
        <v>0</v>
      </c>
      <c r="WW79" s="1001">
        <v>12</v>
      </c>
      <c r="WX79" s="1001">
        <v>8.93</v>
      </c>
      <c r="WY79" s="1001">
        <v>13</v>
      </c>
      <c r="WZ79" s="753">
        <v>220.23</v>
      </c>
      <c r="XA79" s="738">
        <v>47</v>
      </c>
      <c r="XB79" s="753">
        <v>443.35</v>
      </c>
      <c r="XC79" s="753">
        <v>43</v>
      </c>
      <c r="XD79" s="753">
        <v>116.11</v>
      </c>
      <c r="XE79" s="738">
        <v>20</v>
      </c>
      <c r="XF79" s="753">
        <v>0</v>
      </c>
      <c r="XG79" s="753">
        <v>23</v>
      </c>
      <c r="XH79" s="753">
        <v>0</v>
      </c>
      <c r="XI79" s="738">
        <v>28</v>
      </c>
      <c r="XJ79" s="753">
        <v>199.94</v>
      </c>
      <c r="XK79" s="738">
        <v>21</v>
      </c>
      <c r="XL79" s="753">
        <v>342.36</v>
      </c>
      <c r="XM79" s="738">
        <v>21</v>
      </c>
      <c r="XN79" s="751"/>
      <c r="XO79" s="755"/>
      <c r="XP79" s="761"/>
      <c r="XQ79" s="751"/>
      <c r="XR79" s="755"/>
      <c r="XS79" s="761"/>
      <c r="XT79" s="751"/>
      <c r="XU79" s="751"/>
      <c r="XV79" s="753"/>
      <c r="XW79" s="751"/>
      <c r="XX79" s="1170">
        <v>179</v>
      </c>
      <c r="XY79" s="1175">
        <v>1.1173184357541899</v>
      </c>
      <c r="XZ79" s="1171">
        <f t="shared" si="75"/>
        <v>58</v>
      </c>
      <c r="YA79" s="751">
        <v>1691</v>
      </c>
      <c r="YB79" s="761">
        <v>15.198107628622118</v>
      </c>
      <c r="YC79" s="751">
        <f t="shared" si="76"/>
        <v>54</v>
      </c>
      <c r="YD79" s="755">
        <v>197</v>
      </c>
      <c r="YE79" s="761">
        <v>6.8571428571428577</v>
      </c>
      <c r="YF79" s="751">
        <f t="shared" si="77"/>
        <v>23</v>
      </c>
      <c r="YG79" s="738">
        <v>1777</v>
      </c>
      <c r="YH79" s="1100">
        <v>10.185706246482837</v>
      </c>
      <c r="YI79" s="751">
        <f t="shared" si="78"/>
        <v>62</v>
      </c>
      <c r="YJ79" s="755">
        <v>197</v>
      </c>
      <c r="YK79" s="753">
        <v>25.142857142857146</v>
      </c>
      <c r="YL79" s="751">
        <f t="shared" si="79"/>
        <v>53</v>
      </c>
      <c r="YM79" s="738">
        <v>1777</v>
      </c>
      <c r="YN79" s="753">
        <v>27.068092290377038</v>
      </c>
      <c r="YO79" s="751">
        <f t="shared" si="80"/>
        <v>60</v>
      </c>
      <c r="YP79" s="1179">
        <v>0</v>
      </c>
      <c r="YQ79" s="1100">
        <v>0</v>
      </c>
      <c r="YR79" s="1100">
        <v>0</v>
      </c>
      <c r="YS79" s="1100">
        <v>0</v>
      </c>
      <c r="YT79" s="1100">
        <v>0</v>
      </c>
      <c r="YU79" s="1100">
        <v>0</v>
      </c>
      <c r="YV79" s="1100">
        <v>50</v>
      </c>
      <c r="YW79" s="1100">
        <v>0</v>
      </c>
      <c r="YX79" s="1100">
        <v>0</v>
      </c>
      <c r="YY79" s="1100">
        <v>50</v>
      </c>
      <c r="YZ79" s="1100">
        <v>0</v>
      </c>
      <c r="ZA79" s="1189">
        <v>2</v>
      </c>
      <c r="ZB79" s="1000">
        <v>42.460317460317462</v>
      </c>
      <c r="ZC79" s="1000">
        <v>13.492063492063492</v>
      </c>
      <c r="ZD79" s="1000">
        <v>25.396825396825395</v>
      </c>
      <c r="ZE79" s="1000">
        <v>19.047619047619047</v>
      </c>
      <c r="ZF79" s="1000">
        <v>7.1428571428571423</v>
      </c>
      <c r="ZG79" s="1000">
        <v>13.492063492063492</v>
      </c>
      <c r="ZH79" s="1000">
        <v>14.682539682539684</v>
      </c>
      <c r="ZI79" s="1000">
        <v>10.317460317460316</v>
      </c>
      <c r="ZJ79" s="1000">
        <v>39.682539682539684</v>
      </c>
      <c r="ZK79" s="1000">
        <v>5.9523809523809517</v>
      </c>
      <c r="ZL79" s="1000">
        <v>4.3650793650793647</v>
      </c>
      <c r="ZM79" s="738">
        <v>252</v>
      </c>
      <c r="ZN79" s="755" t="s">
        <v>1634</v>
      </c>
      <c r="ZO79" s="751" t="s">
        <v>1634</v>
      </c>
      <c r="ZP79" s="751" t="s">
        <v>1634</v>
      </c>
      <c r="ZQ79" s="751" t="s">
        <v>1634</v>
      </c>
      <c r="ZR79" s="751" t="s">
        <v>1634</v>
      </c>
      <c r="ZS79" s="751" t="s">
        <v>1633</v>
      </c>
      <c r="ZT79" s="751">
        <v>1</v>
      </c>
      <c r="ZU79" s="751">
        <v>1</v>
      </c>
      <c r="ZV79" s="751">
        <v>1</v>
      </c>
      <c r="ZW79" s="751">
        <v>1</v>
      </c>
      <c r="ZX79" s="751">
        <v>1</v>
      </c>
      <c r="ZY79" s="751">
        <v>-1</v>
      </c>
      <c r="ZZ79" s="751">
        <f t="shared" si="81"/>
        <v>4</v>
      </c>
      <c r="AAA79" s="751">
        <f t="shared" si="82"/>
        <v>38</v>
      </c>
      <c r="AAB79" s="756" t="s">
        <v>31</v>
      </c>
      <c r="AAC79" s="753" t="s">
        <v>31</v>
      </c>
      <c r="AAD79" s="753" t="s">
        <v>31</v>
      </c>
      <c r="AAE79" s="753" t="s">
        <v>31</v>
      </c>
      <c r="AAF79" s="753" t="s">
        <v>31</v>
      </c>
      <c r="AAG79" s="753" t="s">
        <v>1636</v>
      </c>
      <c r="AAH79" s="755">
        <v>7</v>
      </c>
      <c r="AAI79" s="751">
        <v>4</v>
      </c>
      <c r="AAJ79" s="751">
        <v>2</v>
      </c>
      <c r="AAK79" s="751">
        <v>1</v>
      </c>
      <c r="AAL79" s="751">
        <v>4</v>
      </c>
      <c r="AAM79" s="995">
        <v>1</v>
      </c>
      <c r="AAN79" s="3640">
        <v>2.1800062285892245</v>
      </c>
      <c r="AAO79" s="3641">
        <f t="shared" si="83"/>
        <v>8</v>
      </c>
      <c r="AAP79" s="3642">
        <v>1.2457178449081283</v>
      </c>
      <c r="AAQ79" s="3641">
        <f t="shared" si="84"/>
        <v>16</v>
      </c>
      <c r="AAR79" s="3642">
        <v>0.62285892245406416</v>
      </c>
      <c r="AAS79" s="3641">
        <f t="shared" si="85"/>
        <v>17</v>
      </c>
      <c r="AAT79" s="3642">
        <v>0.31142946122703208</v>
      </c>
      <c r="AAU79" s="3641">
        <f t="shared" si="86"/>
        <v>54</v>
      </c>
      <c r="AAV79" s="3642">
        <v>1.2457178449081283</v>
      </c>
      <c r="AAW79" s="3641">
        <f t="shared" si="87"/>
        <v>17</v>
      </c>
      <c r="AAX79" s="3642">
        <v>0.31142946122703208</v>
      </c>
      <c r="AAY79" s="3641">
        <f t="shared" si="88"/>
        <v>49</v>
      </c>
      <c r="AAZ79" s="997">
        <v>0</v>
      </c>
      <c r="ABA79" s="738">
        <v>0</v>
      </c>
      <c r="ABB79" s="738">
        <v>0</v>
      </c>
      <c r="ABC79" s="3639">
        <v>0</v>
      </c>
      <c r="ABD79" s="3641">
        <f t="shared" si="89"/>
        <v>58</v>
      </c>
      <c r="ABE79" s="3638">
        <v>0</v>
      </c>
      <c r="ABF79" s="3641">
        <f t="shared" si="89"/>
        <v>28</v>
      </c>
      <c r="ABG79" s="3638">
        <v>0</v>
      </c>
      <c r="ABH79" s="3643">
        <f t="shared" si="89"/>
        <v>32</v>
      </c>
      <c r="ABI79" s="997">
        <v>1</v>
      </c>
      <c r="ABJ79" s="766">
        <v>0.30057108506161706</v>
      </c>
      <c r="ABK79" s="751">
        <f t="shared" si="90"/>
        <v>18</v>
      </c>
      <c r="ABL79" s="756" t="s">
        <v>106</v>
      </c>
      <c r="ABM79" s="753" t="s">
        <v>106</v>
      </c>
      <c r="ABN79" s="751">
        <v>3</v>
      </c>
      <c r="ABO79" s="751">
        <v>3</v>
      </c>
      <c r="ABP79" s="751">
        <f t="shared" si="91"/>
        <v>6</v>
      </c>
      <c r="ABQ79" s="751">
        <f t="shared" si="92"/>
        <v>1</v>
      </c>
      <c r="ABR79" s="1203" t="s">
        <v>1632</v>
      </c>
      <c r="ABS79" s="1204" t="s">
        <v>1632</v>
      </c>
      <c r="ABT79" s="1204" t="s">
        <v>1632</v>
      </c>
      <c r="ABU79" s="1204" t="s">
        <v>1632</v>
      </c>
      <c r="ABV79" s="761">
        <v>5</v>
      </c>
      <c r="ABW79" s="761">
        <v>5</v>
      </c>
      <c r="ABX79" s="761">
        <v>5</v>
      </c>
      <c r="ABY79" s="761">
        <v>5</v>
      </c>
      <c r="ABZ79" s="751">
        <f t="shared" si="93"/>
        <v>20</v>
      </c>
      <c r="ACA79" s="751">
        <f t="shared" si="94"/>
        <v>1</v>
      </c>
      <c r="ACB79" s="998" t="s">
        <v>1632</v>
      </c>
      <c r="ACC79" s="761" t="s">
        <v>1632</v>
      </c>
      <c r="ACD79" s="761" t="s">
        <v>1632</v>
      </c>
      <c r="ACE79" s="761" t="s">
        <v>1632</v>
      </c>
      <c r="ACF79" s="761">
        <v>5</v>
      </c>
      <c r="ACG79" s="761">
        <v>5</v>
      </c>
      <c r="ACH79" s="761">
        <v>5</v>
      </c>
      <c r="ACI79" s="761">
        <v>5</v>
      </c>
      <c r="ACJ79" s="751">
        <f t="shared" si="95"/>
        <v>20</v>
      </c>
      <c r="ACK79" s="751">
        <f t="shared" si="96"/>
        <v>1</v>
      </c>
      <c r="ACL79" s="997">
        <v>30</v>
      </c>
      <c r="ACM79" s="751">
        <v>1256</v>
      </c>
      <c r="ACN79" s="1091">
        <v>13.250999999999999</v>
      </c>
      <c r="ACO79" s="751">
        <v>33</v>
      </c>
      <c r="ACP79" s="1091">
        <v>2.5</v>
      </c>
      <c r="ACQ79" s="751">
        <v>26</v>
      </c>
      <c r="ACR79" s="997">
        <v>57.701999999999998</v>
      </c>
      <c r="ACS79" s="1092">
        <v>26</v>
      </c>
      <c r="ACT79" s="998" t="s">
        <v>1625</v>
      </c>
      <c r="ACU79" s="761" t="s">
        <v>1625</v>
      </c>
      <c r="ACV79" s="761" t="s">
        <v>1625</v>
      </c>
      <c r="ACW79" s="761" t="s">
        <v>1625</v>
      </c>
      <c r="ACX79" s="761">
        <v>0</v>
      </c>
      <c r="ACY79" s="761">
        <v>0</v>
      </c>
      <c r="ACZ79" s="761">
        <v>0</v>
      </c>
      <c r="ADA79" s="761">
        <v>0</v>
      </c>
      <c r="ADB79" s="751">
        <f t="shared" si="97"/>
        <v>0</v>
      </c>
      <c r="ADC79" s="751">
        <f t="shared" si="98"/>
        <v>28</v>
      </c>
      <c r="ADD79" s="999" t="s">
        <v>1632</v>
      </c>
      <c r="ADE79" s="1000" t="s">
        <v>1632</v>
      </c>
      <c r="ADF79" s="1000" t="s">
        <v>1632</v>
      </c>
      <c r="ADG79" s="1000" t="s">
        <v>1632</v>
      </c>
      <c r="ADH79" s="1000">
        <v>5</v>
      </c>
      <c r="ADI79" s="1000">
        <v>5</v>
      </c>
      <c r="ADJ79" s="1000">
        <v>5</v>
      </c>
      <c r="ADK79" s="1000">
        <v>5</v>
      </c>
      <c r="ADL79" s="751">
        <f t="shared" si="99"/>
        <v>20</v>
      </c>
      <c r="ADM79" s="751">
        <f t="shared" si="100"/>
        <v>1</v>
      </c>
      <c r="ADN79" s="1170">
        <v>1</v>
      </c>
      <c r="ADO79" s="1171">
        <v>245</v>
      </c>
      <c r="ADP79" s="1171">
        <v>1960</v>
      </c>
      <c r="ADQ79" s="1001">
        <v>245</v>
      </c>
      <c r="ADR79" s="1001">
        <v>1960</v>
      </c>
      <c r="ADS79" s="1001">
        <v>593.04084720121034</v>
      </c>
      <c r="ADT79" s="1001">
        <v>20</v>
      </c>
      <c r="ADU79" s="1001">
        <v>0</v>
      </c>
      <c r="ADV79" s="1001">
        <v>0</v>
      </c>
      <c r="ADW79" s="1001">
        <v>0</v>
      </c>
      <c r="ADX79" s="1001">
        <v>0</v>
      </c>
      <c r="ADY79" s="1001">
        <v>0</v>
      </c>
      <c r="ADZ79" s="1001">
        <v>0</v>
      </c>
      <c r="AEA79" s="1001">
        <v>50</v>
      </c>
      <c r="AEB79" s="1001">
        <v>1</v>
      </c>
      <c r="AEC79" s="1001">
        <v>245</v>
      </c>
      <c r="AED79" s="1001">
        <v>1960</v>
      </c>
      <c r="AEE79" s="1001">
        <v>245</v>
      </c>
      <c r="AEF79" s="1001">
        <v>1960</v>
      </c>
      <c r="AEG79" s="1001">
        <v>593.04084720121034</v>
      </c>
      <c r="AEH79" s="754">
        <v>32</v>
      </c>
      <c r="AEI79" s="751"/>
      <c r="AEJ79" s="751"/>
      <c r="AEK79" s="751"/>
      <c r="AEL79" s="751"/>
      <c r="AEM79" s="751">
        <v>2813</v>
      </c>
      <c r="AEN79" s="751">
        <v>2026</v>
      </c>
      <c r="AEO79" s="1001">
        <v>346</v>
      </c>
      <c r="AEP79" s="1100">
        <v>17.077986179664364</v>
      </c>
      <c r="AEQ79" s="1001">
        <v>66</v>
      </c>
      <c r="AER79" s="1001">
        <v>167</v>
      </c>
      <c r="AES79" s="1001">
        <v>48.265895953757223</v>
      </c>
      <c r="AET79" s="1100">
        <v>3.8143712574850301</v>
      </c>
      <c r="AEU79" s="1001">
        <v>8</v>
      </c>
      <c r="AEV79" s="1001">
        <v>77</v>
      </c>
      <c r="AEW79" s="1001">
        <v>423</v>
      </c>
      <c r="AEX79" s="1001">
        <v>18.203309692671397</v>
      </c>
      <c r="AEY79" s="1001">
        <v>27</v>
      </c>
      <c r="AEZ79" s="1669">
        <v>2026</v>
      </c>
      <c r="AFA79" s="1670">
        <v>2.3099703849950641</v>
      </c>
      <c r="AFB79" s="1669">
        <f t="shared" si="101"/>
        <v>33</v>
      </c>
      <c r="AFC79" s="1171">
        <v>21</v>
      </c>
      <c r="AFD79" s="1100">
        <v>14.285714285714285</v>
      </c>
      <c r="AFE79" s="1001">
        <f t="shared" si="102"/>
        <v>43</v>
      </c>
      <c r="AFF79" s="751">
        <v>372</v>
      </c>
      <c r="AFG79" s="1000">
        <v>24.193548387096776</v>
      </c>
      <c r="AFH79" s="738">
        <f t="shared" si="103"/>
        <v>59</v>
      </c>
      <c r="AFI79" s="1001">
        <v>90</v>
      </c>
      <c r="AFJ79" s="751">
        <v>19</v>
      </c>
      <c r="AFK79" s="1000">
        <v>21.111111111111111</v>
      </c>
      <c r="AFL79" s="738">
        <f t="shared" si="104"/>
        <v>38</v>
      </c>
      <c r="AFM79" s="746">
        <v>91</v>
      </c>
      <c r="AFN79" s="1004">
        <v>0</v>
      </c>
      <c r="AFO79" s="759">
        <v>0</v>
      </c>
      <c r="AFP79" s="994">
        <f t="shared" si="105"/>
        <v>37</v>
      </c>
      <c r="AFQ79" s="751">
        <v>51</v>
      </c>
      <c r="AFR79" s="738">
        <f t="shared" si="105"/>
        <v>45</v>
      </c>
      <c r="AFS79" s="751" t="s">
        <v>31</v>
      </c>
      <c r="AFT79" s="751" t="s">
        <v>31</v>
      </c>
      <c r="AFU79" s="1000" t="s">
        <v>31</v>
      </c>
      <c r="AFV79" s="738" t="str">
        <f t="shared" si="106"/>
        <v>-</v>
      </c>
      <c r="AFW79" s="751" t="s">
        <v>31</v>
      </c>
      <c r="AFX79" s="751" t="s">
        <v>31</v>
      </c>
      <c r="AFY79" s="753" t="s">
        <v>31</v>
      </c>
      <c r="AFZ79" s="738" t="str">
        <f t="shared" si="107"/>
        <v>-</v>
      </c>
      <c r="AGA79" s="753">
        <v>60.563380281690137</v>
      </c>
      <c r="AGB79" s="753">
        <v>11.267605633802818</v>
      </c>
      <c r="AGC79" s="753">
        <v>14.084507042253522</v>
      </c>
      <c r="AGD79" s="753">
        <v>5.6338028169014089</v>
      </c>
      <c r="AGE79" s="753">
        <v>7.042253521126761</v>
      </c>
      <c r="AGF79" s="753">
        <v>0</v>
      </c>
      <c r="AGG79" s="753">
        <v>1.4084507042253522</v>
      </c>
      <c r="AGH79" s="753">
        <v>0</v>
      </c>
      <c r="AGI79" s="753">
        <v>0</v>
      </c>
      <c r="AGJ79" s="751">
        <v>43</v>
      </c>
      <c r="AGK79" s="751">
        <v>8</v>
      </c>
      <c r="AGL79" s="751">
        <v>10</v>
      </c>
      <c r="AGM79" s="751">
        <v>4</v>
      </c>
      <c r="AGN79" s="751">
        <v>5</v>
      </c>
      <c r="AGO79" s="751">
        <v>0</v>
      </c>
      <c r="AGP79" s="751">
        <v>1</v>
      </c>
      <c r="AGQ79" s="751">
        <v>0</v>
      </c>
      <c r="AGR79" s="751">
        <v>0</v>
      </c>
      <c r="AGS79" s="751">
        <v>71</v>
      </c>
      <c r="AGT79" s="753" t="s">
        <v>31</v>
      </c>
      <c r="AGU79" s="753" t="s">
        <v>31</v>
      </c>
      <c r="AGV79" s="753" t="s">
        <v>31</v>
      </c>
      <c r="AGW79" s="753" t="s">
        <v>31</v>
      </c>
      <c r="AGX79" s="753" t="s">
        <v>31</v>
      </c>
      <c r="AGY79" s="753" t="s">
        <v>31</v>
      </c>
      <c r="AGZ79" s="753" t="s">
        <v>31</v>
      </c>
      <c r="AHA79" s="753" t="s">
        <v>31</v>
      </c>
      <c r="AHB79" s="753" t="s">
        <v>31</v>
      </c>
      <c r="AHC79" s="751">
        <v>0</v>
      </c>
      <c r="AHD79" s="751">
        <v>0</v>
      </c>
      <c r="AHE79" s="751">
        <v>0</v>
      </c>
      <c r="AHF79" s="751">
        <v>0</v>
      </c>
      <c r="AHG79" s="751">
        <v>0</v>
      </c>
      <c r="AHH79" s="751">
        <v>0</v>
      </c>
      <c r="AHI79" s="751">
        <v>0</v>
      </c>
      <c r="AHJ79" s="751">
        <v>0</v>
      </c>
      <c r="AHK79" s="751">
        <v>0</v>
      </c>
      <c r="AHL79" s="751">
        <v>0</v>
      </c>
      <c r="AHM79" s="753" t="s">
        <v>31</v>
      </c>
      <c r="AHN79" s="753" t="s">
        <v>31</v>
      </c>
      <c r="AHO79" s="753" t="s">
        <v>31</v>
      </c>
      <c r="AHP79" s="753" t="s">
        <v>31</v>
      </c>
      <c r="AHQ79" s="753" t="s">
        <v>31</v>
      </c>
      <c r="AHR79" s="753" t="s">
        <v>31</v>
      </c>
      <c r="AHS79" s="753" t="s">
        <v>31</v>
      </c>
      <c r="AHT79" s="753" t="s">
        <v>31</v>
      </c>
      <c r="AHU79" s="753" t="s">
        <v>31</v>
      </c>
      <c r="AHV79" s="751">
        <v>0</v>
      </c>
      <c r="AHW79" s="751">
        <v>0</v>
      </c>
      <c r="AHX79" s="751">
        <v>0</v>
      </c>
      <c r="AHY79" s="751">
        <v>0</v>
      </c>
      <c r="AHZ79" s="751">
        <v>0</v>
      </c>
      <c r="AIA79" s="751">
        <v>0</v>
      </c>
      <c r="AIB79" s="751">
        <v>0</v>
      </c>
      <c r="AIC79" s="751">
        <v>0</v>
      </c>
      <c r="AID79" s="751">
        <v>0</v>
      </c>
      <c r="AIE79" s="751">
        <v>0</v>
      </c>
      <c r="AIF79" s="753" t="s">
        <v>1648</v>
      </c>
      <c r="AIG79" s="753" t="s">
        <v>1623</v>
      </c>
      <c r="AIH79" s="749">
        <v>20</v>
      </c>
      <c r="AII79" s="993">
        <f t="shared" si="108"/>
        <v>1</v>
      </c>
      <c r="AIJ79" s="742" t="s">
        <v>1626</v>
      </c>
      <c r="AIK79" s="742" t="s">
        <v>1626</v>
      </c>
      <c r="AIL79" s="742" t="s">
        <v>1626</v>
      </c>
      <c r="AIM79" s="740" t="s">
        <v>1626</v>
      </c>
      <c r="AIN79" s="753" t="s">
        <v>1626</v>
      </c>
      <c r="AIO79" s="753" t="s">
        <v>1623</v>
      </c>
      <c r="AIP79" s="753" t="s">
        <v>1627</v>
      </c>
      <c r="AIQ79" s="753" t="s">
        <v>1627</v>
      </c>
      <c r="AIR79" s="753" t="s">
        <v>1625</v>
      </c>
      <c r="AIS79" s="753" t="s">
        <v>1685</v>
      </c>
      <c r="AIT79" s="753" t="s">
        <v>1648</v>
      </c>
      <c r="AIU79" s="753" t="s">
        <v>1630</v>
      </c>
      <c r="AIV79" s="753" t="s">
        <v>1867</v>
      </c>
      <c r="AIW79" s="738">
        <v>25</v>
      </c>
      <c r="AIX79" s="738">
        <v>2</v>
      </c>
      <c r="AIY79" s="1000">
        <v>8</v>
      </c>
      <c r="AIZ79" s="738">
        <v>4</v>
      </c>
      <c r="AJA79" s="753">
        <v>1.2457178449081283</v>
      </c>
      <c r="AJB79" s="738">
        <f t="shared" si="109"/>
        <v>2</v>
      </c>
      <c r="AJC79" s="753">
        <v>0</v>
      </c>
      <c r="AJD79" s="993">
        <f t="shared" si="110"/>
        <v>25</v>
      </c>
      <c r="AJE79" s="753" t="s">
        <v>1625</v>
      </c>
      <c r="AJF79" s="753" t="s">
        <v>1625</v>
      </c>
      <c r="AJG79" s="753" t="s">
        <v>1625</v>
      </c>
      <c r="AJH79" s="753" t="s">
        <v>1625</v>
      </c>
      <c r="AJI79" s="753">
        <v>10.3</v>
      </c>
      <c r="AJJ79" s="738">
        <f t="shared" si="111"/>
        <v>33</v>
      </c>
      <c r="AJK79" s="751">
        <v>1</v>
      </c>
      <c r="AJL79" s="753">
        <v>20.6</v>
      </c>
      <c r="AJM79" s="738">
        <f t="shared" si="112"/>
        <v>4</v>
      </c>
      <c r="AJN79" s="751">
        <v>2</v>
      </c>
      <c r="AJO79" s="753">
        <v>0</v>
      </c>
      <c r="AJP79" s="738">
        <f t="shared" si="113"/>
        <v>17</v>
      </c>
      <c r="AJQ79" s="751">
        <v>0</v>
      </c>
      <c r="AJR79" s="753">
        <v>0</v>
      </c>
      <c r="AJS79" s="738">
        <f t="shared" si="114"/>
        <v>29</v>
      </c>
      <c r="AJT79" s="751">
        <v>0</v>
      </c>
      <c r="AJU79" s="753">
        <v>0</v>
      </c>
      <c r="AJV79" s="751">
        <v>0</v>
      </c>
      <c r="AJW79" s="753">
        <v>0</v>
      </c>
      <c r="AJX79" s="738">
        <f t="shared" si="115"/>
        <v>26</v>
      </c>
      <c r="AJY79" s="751">
        <v>0</v>
      </c>
      <c r="AJZ79" s="753">
        <v>0</v>
      </c>
      <c r="AKA79" s="738">
        <f t="shared" si="116"/>
        <v>9</v>
      </c>
      <c r="AKB79" s="751">
        <v>0</v>
      </c>
      <c r="AKC79" s="753">
        <v>10.3</v>
      </c>
      <c r="AKD79" s="738">
        <f t="shared" si="117"/>
        <v>43</v>
      </c>
      <c r="AKE79" s="751">
        <v>1</v>
      </c>
      <c r="AKF79" s="751">
        <v>60</v>
      </c>
      <c r="AKG79" s="751">
        <v>165</v>
      </c>
      <c r="AKH79" s="751">
        <v>0</v>
      </c>
      <c r="AKI79" s="751">
        <v>0</v>
      </c>
      <c r="AKJ79" s="751">
        <v>0</v>
      </c>
      <c r="AKK79" s="751">
        <v>225</v>
      </c>
      <c r="AKL79" s="751">
        <v>0</v>
      </c>
      <c r="AKM79" s="751">
        <v>9</v>
      </c>
      <c r="AKN79" s="751">
        <v>0</v>
      </c>
      <c r="AKO79" s="751">
        <v>9</v>
      </c>
      <c r="AKP79" s="753">
        <v>0.14899999999999999</v>
      </c>
      <c r="AKQ79" s="738">
        <f t="shared" si="118"/>
        <v>28</v>
      </c>
      <c r="AKR79" s="753">
        <v>8.6999999999999994E-2</v>
      </c>
      <c r="AKS79" s="738">
        <f t="shared" si="118"/>
        <v>16</v>
      </c>
      <c r="AKT79" s="753" t="s">
        <v>31</v>
      </c>
      <c r="AKU79" s="738" t="str">
        <f t="shared" ref="AKU79:AKU91" si="141">IFERROR(RANK(AKT79,AKT$15:AKT$91,0),"-")</f>
        <v>-</v>
      </c>
      <c r="AKV79" s="753" t="s">
        <v>31</v>
      </c>
      <c r="AKW79" s="738" t="str">
        <f t="shared" ref="AKW79:AKW91" si="142">IFERROR(RANK(AKV79,AKV$15:AKV$91,0),"-")</f>
        <v>-</v>
      </c>
      <c r="AKX79" s="753" t="s">
        <v>31</v>
      </c>
      <c r="AKY79" s="753">
        <v>0.23599999999999999</v>
      </c>
      <c r="AKZ79" s="753" t="s">
        <v>31</v>
      </c>
      <c r="ALA79" s="738" t="str">
        <f t="shared" ref="ALA79:ALA91" si="143">IFERROR(RANK(AKZ79,AKZ$15:AKZ$91,0),"-")</f>
        <v>-</v>
      </c>
      <c r="ALB79" s="753">
        <v>1.9E-2</v>
      </c>
      <c r="ALC79" s="738">
        <f t="shared" ref="ALC79:ALC91" si="144">IFERROR(RANK(ALB79,ALB$15:ALB$91,0),"-")</f>
        <v>54</v>
      </c>
      <c r="ALD79" s="753" t="s">
        <v>31</v>
      </c>
      <c r="ALE79" s="738" t="str">
        <f t="shared" ref="ALE79:ALE91" si="145">IFERROR(RANK(ALD79,ALD$15:ALD$91,0),"-")</f>
        <v>-</v>
      </c>
      <c r="ALF79" s="753">
        <v>1.9E-2</v>
      </c>
      <c r="ALG79" s="753"/>
      <c r="ALH79" s="1706">
        <v>34.866904212953258</v>
      </c>
      <c r="ALI79" s="754">
        <v>99</v>
      </c>
      <c r="ALJ79" s="754">
        <v>18</v>
      </c>
      <c r="ALK79" s="754">
        <v>3305</v>
      </c>
      <c r="ALL79" s="754">
        <v>29.95461422087746</v>
      </c>
      <c r="ALM79" s="754">
        <v>5.4462934947049924</v>
      </c>
      <c r="ALN79" s="754">
        <v>29</v>
      </c>
      <c r="ALO79" s="754">
        <v>43</v>
      </c>
    </row>
    <row r="80" spans="1:1003" ht="13" x14ac:dyDescent="0.2">
      <c r="A80" s="735" t="s">
        <v>1871</v>
      </c>
      <c r="B80" s="736" t="s">
        <v>1872</v>
      </c>
      <c r="C80" s="736" t="s">
        <v>1646</v>
      </c>
      <c r="D80" s="736"/>
      <c r="E80" s="736" t="s">
        <v>1733</v>
      </c>
      <c r="F80" s="737" t="s">
        <v>1873</v>
      </c>
      <c r="G80" s="738" t="s">
        <v>1921</v>
      </c>
      <c r="H80" s="739">
        <v>234</v>
      </c>
      <c r="I80" s="742">
        <v>7.21</v>
      </c>
      <c r="J80" s="738">
        <f t="shared" ref="J80:J91" si="146">RANK(I80,I$15:I$91,0)</f>
        <v>37</v>
      </c>
      <c r="K80" s="741">
        <v>183</v>
      </c>
      <c r="L80" s="742">
        <v>7.21</v>
      </c>
      <c r="M80" s="750">
        <f t="shared" ref="M80:M91" si="147">RANK(L80,L$15:L$91,0)</f>
        <v>29</v>
      </c>
      <c r="N80" s="753">
        <f t="shared" ref="N80:N94" si="148">L80-I80</f>
        <v>0</v>
      </c>
      <c r="O80" s="741">
        <v>2111</v>
      </c>
      <c r="P80" s="742">
        <v>6.33</v>
      </c>
      <c r="Q80" s="738">
        <f t="shared" si="120"/>
        <v>18</v>
      </c>
      <c r="R80" s="741">
        <v>1810</v>
      </c>
      <c r="S80" s="742">
        <v>6.09</v>
      </c>
      <c r="T80" s="750">
        <f t="shared" si="137"/>
        <v>51</v>
      </c>
      <c r="U80" s="753">
        <f t="shared" ref="U80:U94" si="149">S80-P80</f>
        <v>-0.24000000000000021</v>
      </c>
      <c r="V80" s="745">
        <v>1258</v>
      </c>
      <c r="W80" s="740">
        <v>5.9856915739268679</v>
      </c>
      <c r="X80" s="741">
        <v>552</v>
      </c>
      <c r="Y80" s="743">
        <v>6.3188405797101446</v>
      </c>
      <c r="Z80" s="744">
        <f t="shared" ref="Z80:Z91" si="150">IFERROR(RANK(Y80,Y$15:Y$91,0),"-")</f>
        <v>52</v>
      </c>
      <c r="AA80" s="746">
        <v>849</v>
      </c>
      <c r="AB80" s="743">
        <v>6.1672555948174326</v>
      </c>
      <c r="AC80" s="744">
        <f t="shared" ref="AC80:AC91" si="151">IFERROR(RANK(AB80,AB$15:AB$91,0),"-")</f>
        <v>42</v>
      </c>
      <c r="AD80" s="741">
        <v>409</v>
      </c>
      <c r="AE80" s="743">
        <v>5.60880195599022</v>
      </c>
      <c r="AF80" s="747">
        <f t="shared" ref="AF80:AF91" si="152">IFERROR(RANK(AE80,AE$15:AE$91,0),"-")</f>
        <v>47</v>
      </c>
      <c r="AG80" s="748">
        <v>82.1</v>
      </c>
      <c r="AH80" s="744">
        <f t="shared" ref="AH80:AH91" si="153">RANK(AG80,AG$15:AG$91,0)</f>
        <v>11</v>
      </c>
      <c r="AI80" s="749">
        <v>85.1</v>
      </c>
      <c r="AJ80" s="744">
        <f t="shared" ref="AJ80:AJ91" si="154">RANK(AI80,AI$15:AI$91,0)</f>
        <v>25</v>
      </c>
      <c r="AK80" s="749">
        <v>0.39999999999999147</v>
      </c>
      <c r="AL80" s="740">
        <v>0.19999999999998863</v>
      </c>
      <c r="AM80" s="741">
        <v>55</v>
      </c>
      <c r="AN80" s="751">
        <f t="shared" ref="AN80:AN91" si="155">RANK(AM80,AM$15:AM$91,0)</f>
        <v>55</v>
      </c>
      <c r="AO80" s="750">
        <v>55</v>
      </c>
      <c r="AP80" s="751">
        <f t="shared" ref="AP80:AP91" si="156">RANK(AO80,AO$15:AO$91,0)</f>
        <v>56</v>
      </c>
      <c r="AQ80" s="741">
        <v>180</v>
      </c>
      <c r="AR80" s="750">
        <f t="shared" ref="AR80:AR91" si="157">RANK(AQ80,AQ$15:AQ$91,0)</f>
        <v>30</v>
      </c>
      <c r="AS80" s="741">
        <v>179</v>
      </c>
      <c r="AT80" s="742">
        <v>22.346368715083802</v>
      </c>
      <c r="AU80" s="744">
        <f t="shared" ref="AU80:AU94" si="158">RANK(AT80,AT$15:AT$91,1)</f>
        <v>45</v>
      </c>
      <c r="AV80" s="741">
        <v>183</v>
      </c>
      <c r="AW80" s="742">
        <v>10.382513661202186</v>
      </c>
      <c r="AX80" s="744">
        <f t="shared" ref="AX80:AX94" si="159">RANK(AW80,AW$15:AW$91,1)</f>
        <v>19</v>
      </c>
      <c r="AY80" s="741">
        <v>179</v>
      </c>
      <c r="AZ80" s="742">
        <v>46.368715083798882</v>
      </c>
      <c r="BA80" s="744">
        <f t="shared" ref="BA80:BA94" si="160">RANK(AZ80,AZ$15:AZ$91,1)</f>
        <v>23</v>
      </c>
      <c r="BB80" s="741">
        <v>182</v>
      </c>
      <c r="BC80" s="742">
        <v>15.934065934065933</v>
      </c>
      <c r="BD80" s="744">
        <f t="shared" ref="BD80:BD94" si="161">RANK(BC80,BC$15:BC$91,1)</f>
        <v>41</v>
      </c>
      <c r="BE80" s="741">
        <v>183</v>
      </c>
      <c r="BF80" s="742">
        <v>1.639344262295082</v>
      </c>
      <c r="BG80" s="744">
        <f t="shared" ref="BG80:BG94" si="162">RANK(BF80,BF$15:BF$91,1)</f>
        <v>57</v>
      </c>
      <c r="BH80" s="741">
        <v>182</v>
      </c>
      <c r="BI80" s="742">
        <v>29.670329670329672</v>
      </c>
      <c r="BJ80" s="744">
        <f t="shared" ref="BJ80:BJ94" si="163">RANK(BI80,BI$15:BI$91,1)</f>
        <v>17</v>
      </c>
      <c r="BK80" s="741">
        <v>572</v>
      </c>
      <c r="BL80" s="742">
        <v>54.1958041958042</v>
      </c>
      <c r="BM80" s="744">
        <f t="shared" ref="BM80:BM94" si="164">RANK(BL80,BL$15:BL$91,1)</f>
        <v>40</v>
      </c>
      <c r="BN80" s="741">
        <v>576</v>
      </c>
      <c r="BO80" s="742">
        <v>82.986111111111114</v>
      </c>
      <c r="BP80" s="744">
        <f t="shared" ref="BP80:BP94" si="165">RANK(BO80,BO$15:BO$91,1)</f>
        <v>34</v>
      </c>
      <c r="BQ80" s="741">
        <v>546</v>
      </c>
      <c r="BR80" s="742">
        <v>61.355311355311358</v>
      </c>
      <c r="BS80" s="744">
        <f t="shared" ref="BS80:BS94" si="166">RANK(BR80,BR$15:BR$91,1)</f>
        <v>31</v>
      </c>
      <c r="BT80" s="741">
        <v>575</v>
      </c>
      <c r="BU80" s="742">
        <v>37.739130434782609</v>
      </c>
      <c r="BV80" s="744">
        <f t="shared" ref="BV80:BV94" si="167">RANK(BU80,BU$15:BU$91,1)</f>
        <v>36</v>
      </c>
      <c r="BW80" s="741">
        <v>523</v>
      </c>
      <c r="BX80" s="742">
        <v>4.5889101338432123</v>
      </c>
      <c r="BY80" s="744">
        <f t="shared" ref="BY80:BY94" si="168">RANK(BX80,BX$15:BX$91,1)</f>
        <v>56</v>
      </c>
      <c r="BZ80" s="741">
        <v>573</v>
      </c>
      <c r="CA80" s="742">
        <v>54.624781849912743</v>
      </c>
      <c r="CB80" s="744">
        <f t="shared" ref="CB80:CB94" si="169">RANK(CA80,CA$15:CA$91,1)</f>
        <v>30</v>
      </c>
      <c r="CC80" s="749">
        <v>13.9</v>
      </c>
      <c r="CD80" s="752">
        <f t="shared" ref="CD80:CD91" si="170">RANK(CC80,CC$15:CC$91,1)</f>
        <v>40</v>
      </c>
      <c r="CE80" s="742">
        <v>2.8</v>
      </c>
      <c r="CF80" s="742">
        <v>5.3</v>
      </c>
      <c r="CG80" s="743">
        <v>5.9</v>
      </c>
      <c r="CH80" s="749">
        <v>14.2</v>
      </c>
      <c r="CI80" s="740">
        <v>13.8</v>
      </c>
      <c r="CJ80" s="753">
        <v>16</v>
      </c>
      <c r="CK80" s="754">
        <f t="shared" ref="CK80:CK91" si="171">RANK(CJ80,CJ$15:CJ$91,1)</f>
        <v>29</v>
      </c>
      <c r="CL80" s="753">
        <v>3</v>
      </c>
      <c r="CM80" s="753">
        <v>6.3000000000000007</v>
      </c>
      <c r="CN80" s="753">
        <v>6.8000000000000007</v>
      </c>
      <c r="CO80" s="755">
        <v>68</v>
      </c>
      <c r="CP80" s="1000">
        <v>82.6</v>
      </c>
      <c r="CQ80" s="754">
        <f t="shared" ref="CQ80:CQ91" si="172">RANK(CP80,CP$15:CP$91,0)</f>
        <v>62</v>
      </c>
      <c r="CR80" s="751">
        <v>18</v>
      </c>
      <c r="CS80" s="1000">
        <v>83</v>
      </c>
      <c r="CT80" s="754">
        <f t="shared" si="134"/>
        <v>52</v>
      </c>
      <c r="CU80" s="751">
        <v>34</v>
      </c>
      <c r="CV80" s="753">
        <v>83.7</v>
      </c>
      <c r="CW80" s="754">
        <f t="shared" ref="CW80:CW91" si="173">RANK(CV80,CV$15:CV$91,0)</f>
        <v>53</v>
      </c>
      <c r="CX80" s="751">
        <v>16</v>
      </c>
      <c r="CY80" s="753">
        <v>79.599999999999994</v>
      </c>
      <c r="CZ80" s="754">
        <f t="shared" ref="CZ80:CZ91" si="174">RANK(CY80,CY$15:CY$91,0)</f>
        <v>74</v>
      </c>
      <c r="DA80" s="756">
        <v>21.666666666666668</v>
      </c>
      <c r="DB80" s="750">
        <f t="shared" ref="DB80:DB91" si="175">RANK(DA80,DA$15:DA$91,1)</f>
        <v>42</v>
      </c>
      <c r="DC80" s="751">
        <v>60</v>
      </c>
      <c r="DD80" s="757">
        <v>68.333333333333329</v>
      </c>
      <c r="DE80" s="750">
        <f t="shared" ref="DE80:DE91" si="176">RANK(DD80,DD$15:DD$91,0)</f>
        <v>62</v>
      </c>
      <c r="DF80" s="742">
        <v>10</v>
      </c>
      <c r="DG80" s="744">
        <f t="shared" ref="DG80:DI91" si="177">RANK(DF80,DF$15:DF$91,0)</f>
        <v>11</v>
      </c>
      <c r="DH80" s="749">
        <v>57.142857142857139</v>
      </c>
      <c r="DI80" s="744">
        <f t="shared" si="177"/>
        <v>49</v>
      </c>
      <c r="DJ80" s="742">
        <v>10.714285714285714</v>
      </c>
      <c r="DK80" s="744">
        <f t="shared" ref="DK80:DK91" si="178">RANK(DJ80,DJ$15:DJ$91,0)</f>
        <v>19</v>
      </c>
      <c r="DL80" s="758">
        <v>56.25</v>
      </c>
      <c r="DM80" s="744">
        <f t="shared" ref="DM80:DM91" si="179">RANK(DL80,DL$15:DL$91,0)</f>
        <v>70</v>
      </c>
      <c r="DN80" s="742">
        <v>12.5</v>
      </c>
      <c r="DO80" s="744">
        <f t="shared" ref="DO80:DO91" si="180">RANK(DN80,DN$15:DN$91,0)</f>
        <v>15</v>
      </c>
      <c r="DP80" s="741">
        <v>173</v>
      </c>
      <c r="DQ80" s="759">
        <v>69.364161849710982</v>
      </c>
      <c r="DR80" s="744">
        <f t="shared" si="122"/>
        <v>18</v>
      </c>
      <c r="DS80" s="741">
        <v>548</v>
      </c>
      <c r="DT80" s="759">
        <v>50.912408759124084</v>
      </c>
      <c r="DU80" s="744">
        <v>10</v>
      </c>
      <c r="DV80" s="741">
        <v>161</v>
      </c>
      <c r="DW80" s="760">
        <v>61.490683229813669</v>
      </c>
      <c r="DX80" s="744">
        <v>62</v>
      </c>
      <c r="DY80" s="741">
        <v>142</v>
      </c>
      <c r="DZ80" s="1599">
        <v>1.1499999999999999</v>
      </c>
      <c r="EA80" s="752">
        <v>19</v>
      </c>
      <c r="EB80" s="760">
        <v>14.084507042253522</v>
      </c>
      <c r="EC80" s="744">
        <v>31</v>
      </c>
      <c r="ED80" s="741">
        <v>157</v>
      </c>
      <c r="EE80" s="753">
        <v>1.5340909090909092</v>
      </c>
      <c r="EF80" s="754">
        <v>20</v>
      </c>
      <c r="EG80" s="760">
        <v>28.02547770700637</v>
      </c>
      <c r="EH80" s="744">
        <v>19</v>
      </c>
      <c r="EI80" s="741">
        <v>157</v>
      </c>
      <c r="EJ80" s="753">
        <v>1.3125</v>
      </c>
      <c r="EK80" s="754">
        <v>6</v>
      </c>
      <c r="EL80" s="760">
        <v>25.477707006369428</v>
      </c>
      <c r="EM80" s="744">
        <v>42</v>
      </c>
      <c r="EN80" s="755">
        <v>147</v>
      </c>
      <c r="EO80" s="753">
        <v>0.75</v>
      </c>
      <c r="EP80" s="754">
        <v>43</v>
      </c>
      <c r="EQ80" s="761">
        <v>10.884353741496598</v>
      </c>
      <c r="ER80" s="995">
        <v>26</v>
      </c>
      <c r="ES80" s="741">
        <v>146</v>
      </c>
      <c r="ET80" s="752">
        <v>1.7222222222222223</v>
      </c>
      <c r="EU80" s="752">
        <v>4</v>
      </c>
      <c r="EV80" s="760">
        <v>6.1643835616438354</v>
      </c>
      <c r="EW80" s="744">
        <v>53</v>
      </c>
      <c r="EX80" s="751">
        <v>146</v>
      </c>
      <c r="EY80" s="752">
        <v>0.5714285714285714</v>
      </c>
      <c r="EZ80" s="752">
        <v>35</v>
      </c>
      <c r="FA80" s="761">
        <v>4.7945205479452051</v>
      </c>
      <c r="FB80" s="751">
        <v>42</v>
      </c>
      <c r="FC80" s="741">
        <v>161</v>
      </c>
      <c r="FD80" s="752">
        <v>0.72727272727272729</v>
      </c>
      <c r="FE80" s="752">
        <v>29</v>
      </c>
      <c r="FF80" s="760">
        <v>6.8322981366459627</v>
      </c>
      <c r="FG80" s="744">
        <v>54</v>
      </c>
      <c r="FH80" s="741">
        <v>147</v>
      </c>
      <c r="FI80" s="752">
        <v>2.8867924528301887</v>
      </c>
      <c r="FJ80" s="752">
        <v>56</v>
      </c>
      <c r="FK80" s="760">
        <v>36.054421768707478</v>
      </c>
      <c r="FL80" s="744">
        <v>42</v>
      </c>
      <c r="FM80" s="755">
        <v>577</v>
      </c>
      <c r="FN80" s="761">
        <v>24.783362218370883</v>
      </c>
      <c r="FO80" s="751">
        <v>34</v>
      </c>
      <c r="FP80" s="741">
        <v>491</v>
      </c>
      <c r="FQ80" s="762">
        <v>0.77083333333333337</v>
      </c>
      <c r="FR80" s="762">
        <v>40</v>
      </c>
      <c r="FS80" s="760">
        <v>4.887983706720977</v>
      </c>
      <c r="FT80" s="744">
        <v>32</v>
      </c>
      <c r="FU80" s="741">
        <v>507</v>
      </c>
      <c r="FV80" s="753">
        <v>1.1888888888888889</v>
      </c>
      <c r="FW80" s="754">
        <v>33</v>
      </c>
      <c r="FX80" s="760">
        <v>8.8757396449704142</v>
      </c>
      <c r="FY80" s="744">
        <v>16</v>
      </c>
      <c r="FZ80" s="741">
        <v>497</v>
      </c>
      <c r="GA80" s="753">
        <v>1.1000000000000001</v>
      </c>
      <c r="GB80" s="754">
        <v>11</v>
      </c>
      <c r="GC80" s="760">
        <v>8.0482897384305829</v>
      </c>
      <c r="GD80" s="744">
        <v>30</v>
      </c>
      <c r="GE80" s="741">
        <v>494</v>
      </c>
      <c r="GF80" s="753">
        <v>1.25</v>
      </c>
      <c r="GG80" s="754">
        <v>5</v>
      </c>
      <c r="GH80" s="760">
        <v>2.834008097165992</v>
      </c>
      <c r="GI80" s="744">
        <v>41</v>
      </c>
      <c r="GJ80" s="741">
        <v>522</v>
      </c>
      <c r="GK80" s="752">
        <v>1.4166666666666667</v>
      </c>
      <c r="GL80" s="752">
        <v>29</v>
      </c>
      <c r="GM80" s="760">
        <v>13.793103448275861</v>
      </c>
      <c r="GN80" s="744">
        <v>44</v>
      </c>
      <c r="GO80" s="741">
        <v>512</v>
      </c>
      <c r="GP80" s="752">
        <v>0.65625</v>
      </c>
      <c r="GQ80" s="752">
        <v>30</v>
      </c>
      <c r="GR80" s="760">
        <v>3.125</v>
      </c>
      <c r="GS80" s="744">
        <v>31</v>
      </c>
      <c r="GT80" s="741">
        <v>514</v>
      </c>
      <c r="GU80" s="752">
        <v>0.6785714285714286</v>
      </c>
      <c r="GV80" s="752">
        <v>18</v>
      </c>
      <c r="GW80" s="760">
        <v>2.7237354085603114</v>
      </c>
      <c r="GX80" s="744">
        <v>18</v>
      </c>
      <c r="GY80" s="741">
        <v>498</v>
      </c>
      <c r="GZ80" s="752">
        <v>2.4166666666666665</v>
      </c>
      <c r="HA80" s="752">
        <v>19</v>
      </c>
      <c r="HB80" s="760">
        <v>1.2048192771084338</v>
      </c>
      <c r="HC80" s="744">
        <v>29</v>
      </c>
      <c r="HD80" s="749">
        <v>24.285714285714285</v>
      </c>
      <c r="HE80" s="742">
        <v>4.2857142857142856</v>
      </c>
      <c r="HF80" s="742">
        <v>61.428571428571431</v>
      </c>
      <c r="HG80" s="742">
        <v>27.142857142857142</v>
      </c>
      <c r="HH80" s="1600">
        <v>14.285714285714285</v>
      </c>
      <c r="HI80" s="1600">
        <v>15.714285714285714</v>
      </c>
      <c r="HJ80" s="1600">
        <v>64.285714285714292</v>
      </c>
      <c r="HK80" s="1600">
        <v>5.7142857142857144</v>
      </c>
      <c r="HL80" s="1600">
        <v>67.142857142857139</v>
      </c>
      <c r="HM80" s="1601">
        <v>70</v>
      </c>
      <c r="HN80" s="749">
        <v>18.70967741935484</v>
      </c>
      <c r="HO80" s="749">
        <v>0.967741935483871</v>
      </c>
      <c r="HP80" s="749">
        <v>58.709677419354833</v>
      </c>
      <c r="HQ80" s="749">
        <v>29.354838709677416</v>
      </c>
      <c r="HR80" s="749">
        <v>8.7096774193548381</v>
      </c>
      <c r="HS80" s="749">
        <v>46.774193548387096</v>
      </c>
      <c r="HT80" s="749">
        <v>48.064516129032256</v>
      </c>
      <c r="HU80" s="749">
        <v>2.5806451612903225</v>
      </c>
      <c r="HV80" s="749">
        <v>54.516129032258064</v>
      </c>
      <c r="HW80" s="1601">
        <v>310</v>
      </c>
      <c r="HX80" s="1271">
        <v>0</v>
      </c>
      <c r="HY80" s="1272">
        <v>2</v>
      </c>
      <c r="HZ80" s="1272">
        <v>3</v>
      </c>
      <c r="IA80" s="1272">
        <v>6</v>
      </c>
      <c r="IB80" s="1272">
        <v>2</v>
      </c>
      <c r="IC80" s="1272">
        <v>1</v>
      </c>
      <c r="ID80" s="1272">
        <v>2</v>
      </c>
      <c r="IE80" s="1272">
        <v>2</v>
      </c>
      <c r="IF80" s="1273">
        <v>18</v>
      </c>
      <c r="IG80" s="1274">
        <v>9</v>
      </c>
      <c r="IH80" s="1275">
        <v>4</v>
      </c>
      <c r="II80" s="1275">
        <v>0</v>
      </c>
      <c r="IJ80" s="1275">
        <v>3</v>
      </c>
      <c r="IK80" s="1275">
        <v>4</v>
      </c>
      <c r="IL80" s="1275">
        <v>2</v>
      </c>
      <c r="IM80" s="1275">
        <v>3</v>
      </c>
      <c r="IN80" s="1275">
        <v>9</v>
      </c>
      <c r="IO80" s="1273">
        <v>34</v>
      </c>
      <c r="IP80" s="1274">
        <v>3</v>
      </c>
      <c r="IQ80" s="1275">
        <v>5</v>
      </c>
      <c r="IR80" s="1275">
        <v>0</v>
      </c>
      <c r="IS80" s="1275">
        <v>0</v>
      </c>
      <c r="IT80" s="1275">
        <v>0</v>
      </c>
      <c r="IU80" s="1275">
        <v>0</v>
      </c>
      <c r="IV80" s="1275">
        <v>3</v>
      </c>
      <c r="IW80" s="1275">
        <v>5</v>
      </c>
      <c r="IX80" s="1276">
        <v>16</v>
      </c>
      <c r="IY80" s="1274">
        <v>0</v>
      </c>
      <c r="IZ80" s="1275">
        <v>11.111111111111111</v>
      </c>
      <c r="JA80" s="1275">
        <v>16.666666666666664</v>
      </c>
      <c r="JB80" s="1275">
        <v>33.333333333333329</v>
      </c>
      <c r="JC80" s="1275">
        <v>11.111111111111111</v>
      </c>
      <c r="JD80" s="1275">
        <v>5.5555555555555554</v>
      </c>
      <c r="JE80" s="1275">
        <v>11.111111111111111</v>
      </c>
      <c r="JF80" s="1275">
        <v>11.111111111111111</v>
      </c>
      <c r="JG80" s="1276">
        <v>100</v>
      </c>
      <c r="JH80" s="1274">
        <v>26.47058823529412</v>
      </c>
      <c r="JI80" s="1275">
        <v>11.76470588235294</v>
      </c>
      <c r="JJ80" s="1275">
        <v>0</v>
      </c>
      <c r="JK80" s="1275">
        <v>8.8235294117647065</v>
      </c>
      <c r="JL80" s="1275">
        <v>11.76470588235294</v>
      </c>
      <c r="JM80" s="1275">
        <v>5.8823529411764701</v>
      </c>
      <c r="JN80" s="1275">
        <v>8.8235294117647065</v>
      </c>
      <c r="JO80" s="1275">
        <v>26.47058823529412</v>
      </c>
      <c r="JP80" s="1276">
        <v>100</v>
      </c>
      <c r="JQ80" s="1274">
        <v>18.75</v>
      </c>
      <c r="JR80" s="1275">
        <v>31.25</v>
      </c>
      <c r="JS80" s="1275">
        <v>0</v>
      </c>
      <c r="JT80" s="1275">
        <v>0</v>
      </c>
      <c r="JU80" s="1275">
        <v>0</v>
      </c>
      <c r="JV80" s="1275">
        <v>0</v>
      </c>
      <c r="JW80" s="1275">
        <v>18.75</v>
      </c>
      <c r="JX80" s="1275">
        <v>31.25</v>
      </c>
      <c r="JY80" s="1276">
        <v>100</v>
      </c>
      <c r="JZ80" s="758">
        <v>54.078389830508478</v>
      </c>
      <c r="KA80" s="744">
        <f t="shared" ref="KA80:KC90" si="181">RANK(JZ80,JZ$15:JZ$91,0)</f>
        <v>29</v>
      </c>
      <c r="KB80" s="758">
        <v>67.592592592592595</v>
      </c>
      <c r="KC80" s="744">
        <f t="shared" si="181"/>
        <v>39</v>
      </c>
      <c r="KD80" s="761">
        <v>6.5682281059063135</v>
      </c>
      <c r="KE80" s="751">
        <f t="shared" ref="KE80:KG91" si="182">IFERROR(RANK(KD80,KD$15:KD$91,0),"-")</f>
        <v>22</v>
      </c>
      <c r="KF80" s="761">
        <v>0</v>
      </c>
      <c r="KG80" s="751">
        <f t="shared" si="182"/>
        <v>28</v>
      </c>
      <c r="KH80" s="761">
        <v>16.14052953156823</v>
      </c>
      <c r="KI80" s="751">
        <f t="shared" ref="KI80:KK91" si="183">IFERROR(RANK(KH80,KH$15:KH$91,0),"-")</f>
        <v>33</v>
      </c>
      <c r="KJ80" s="761">
        <v>18.245078071961981</v>
      </c>
      <c r="KK80" s="751">
        <f t="shared" si="183"/>
        <v>16</v>
      </c>
      <c r="KL80" s="761">
        <v>11.169024571854058</v>
      </c>
      <c r="KM80" s="751">
        <f t="shared" ref="KM80:KM91" si="184">IFERROR(RANK(KL80,KL$15:KL$91,0),"-")</f>
        <v>27</v>
      </c>
      <c r="KN80" s="751">
        <v>17.241379310344829</v>
      </c>
      <c r="KO80" s="751">
        <f t="shared" ref="KO80:KO91" si="185">IFERROR(RANK(KN80,KN$15:KN$91,0),"-")</f>
        <v>40</v>
      </c>
      <c r="KP80" s="763">
        <v>30</v>
      </c>
      <c r="KQ80" s="754">
        <v>10</v>
      </c>
      <c r="KR80" s="754">
        <v>10</v>
      </c>
      <c r="KS80" s="754">
        <v>10</v>
      </c>
      <c r="KT80" s="754">
        <v>0</v>
      </c>
      <c r="KU80" s="764">
        <f t="shared" ref="KU80:KU91" si="186">SUM(KP80:KT80)</f>
        <v>60</v>
      </c>
      <c r="KV80" s="765">
        <f t="shared" ref="KV80:KV91" si="187">IFERROR(RANK(KU80,KU$15:KU$91,0),"-")</f>
        <v>56</v>
      </c>
      <c r="KW80" s="763">
        <v>10</v>
      </c>
      <c r="KX80" s="754">
        <v>10</v>
      </c>
      <c r="KY80" s="745">
        <f t="shared" ref="KY80:KY91" si="188">SUM(KW80:KX80)</f>
        <v>20</v>
      </c>
      <c r="KZ80" s="744">
        <f t="shared" ref="KZ80:KZ91" si="189">IFERROR(RANK(KY80,KY$15:KY$91,0),"-")</f>
        <v>1</v>
      </c>
      <c r="LA80" s="3000" t="s">
        <v>1625</v>
      </c>
      <c r="LB80" s="3001" t="s">
        <v>1625</v>
      </c>
      <c r="LC80" s="3001" t="s">
        <v>1625</v>
      </c>
      <c r="LD80" s="3001" t="s">
        <v>1625</v>
      </c>
      <c r="LE80" s="754">
        <v>0</v>
      </c>
      <c r="LF80" s="1602">
        <v>58</v>
      </c>
      <c r="LG80" s="3000" t="s">
        <v>1632</v>
      </c>
      <c r="LH80" s="3001" t="s">
        <v>1632</v>
      </c>
      <c r="LI80" s="3001" t="s">
        <v>1632</v>
      </c>
      <c r="LJ80" s="3001" t="s">
        <v>1632</v>
      </c>
      <c r="LK80" s="754">
        <v>40</v>
      </c>
      <c r="LL80" s="1602">
        <v>1</v>
      </c>
      <c r="LM80" s="3000" t="s">
        <v>1632</v>
      </c>
      <c r="LN80" s="3001" t="s">
        <v>1632</v>
      </c>
      <c r="LO80" s="3001" t="s">
        <v>1625</v>
      </c>
      <c r="LP80" s="3001" t="s">
        <v>1625</v>
      </c>
      <c r="LQ80" s="754">
        <v>30</v>
      </c>
      <c r="LR80" s="1602">
        <v>40</v>
      </c>
      <c r="LS80" s="3000" t="s">
        <v>1632</v>
      </c>
      <c r="LT80" s="3001" t="s">
        <v>1625</v>
      </c>
      <c r="LU80" s="3001" t="s">
        <v>1625</v>
      </c>
      <c r="LV80" s="3001" t="s">
        <v>1625</v>
      </c>
      <c r="LW80" s="754">
        <v>10</v>
      </c>
      <c r="LX80" s="1602">
        <v>67</v>
      </c>
      <c r="LY80" s="3000" t="s">
        <v>1632</v>
      </c>
      <c r="LZ80" s="3001" t="s">
        <v>1632</v>
      </c>
      <c r="MA80" s="3001" t="s">
        <v>1632</v>
      </c>
      <c r="MB80" s="3001" t="s">
        <v>1632</v>
      </c>
      <c r="MC80" s="754">
        <v>40</v>
      </c>
      <c r="MD80" s="1602">
        <v>1</v>
      </c>
      <c r="ME80" s="3000" t="s">
        <v>1632</v>
      </c>
      <c r="MF80" s="3001" t="s">
        <v>1625</v>
      </c>
      <c r="MG80" s="3001" t="s">
        <v>1632</v>
      </c>
      <c r="MH80" s="3001" t="s">
        <v>1632</v>
      </c>
      <c r="MI80" s="754">
        <v>30</v>
      </c>
      <c r="MJ80" s="1602">
        <v>16</v>
      </c>
      <c r="MK80" s="3000" t="s">
        <v>1625</v>
      </c>
      <c r="ML80" s="3001" t="s">
        <v>1625</v>
      </c>
      <c r="MM80" s="3001" t="s">
        <v>1625</v>
      </c>
      <c r="MN80" s="754">
        <v>0</v>
      </c>
      <c r="MO80" s="1602">
        <v>54</v>
      </c>
      <c r="MP80" s="3000" t="s">
        <v>1632</v>
      </c>
      <c r="MQ80" s="3001" t="s">
        <v>1632</v>
      </c>
      <c r="MR80" s="3001" t="s">
        <v>1625</v>
      </c>
      <c r="MS80" s="3001" t="s">
        <v>1625</v>
      </c>
      <c r="MT80" s="754">
        <v>20</v>
      </c>
      <c r="MU80" s="1602">
        <v>44</v>
      </c>
      <c r="MV80" s="3001" t="s">
        <v>1632</v>
      </c>
      <c r="MW80" s="3001" t="s">
        <v>1625</v>
      </c>
      <c r="MX80" s="3001" t="s">
        <v>1632</v>
      </c>
      <c r="MY80" s="3001" t="s">
        <v>1625</v>
      </c>
      <c r="MZ80" s="754">
        <v>20</v>
      </c>
      <c r="NA80" s="1602">
        <v>24</v>
      </c>
      <c r="NB80" s="751">
        <v>92.79</v>
      </c>
      <c r="NC80" s="751">
        <f t="shared" si="138"/>
        <v>45</v>
      </c>
      <c r="ND80" s="755">
        <v>99</v>
      </c>
      <c r="NE80" s="751">
        <v>27</v>
      </c>
      <c r="NF80" s="766">
        <v>35.547576301615798</v>
      </c>
      <c r="NG80" s="751">
        <v>27</v>
      </c>
      <c r="NH80" s="751">
        <v>99</v>
      </c>
      <c r="NI80" s="751">
        <v>27</v>
      </c>
      <c r="NJ80" s="766">
        <v>35.547576301615798</v>
      </c>
      <c r="NK80" s="751">
        <v>26</v>
      </c>
      <c r="NL80" s="751">
        <v>31</v>
      </c>
      <c r="NM80" s="751">
        <v>31</v>
      </c>
      <c r="NN80" s="3646">
        <v>11.472982975573649</v>
      </c>
      <c r="NO80" s="751">
        <v>35</v>
      </c>
      <c r="NP80" s="751">
        <v>2785</v>
      </c>
      <c r="NQ80" s="3350">
        <v>2</v>
      </c>
      <c r="NR80" s="3351">
        <v>0.77720207253886009</v>
      </c>
      <c r="NS80" s="3350">
        <v>32</v>
      </c>
      <c r="NT80" s="3350">
        <v>21</v>
      </c>
      <c r="NU80" s="3352">
        <v>0.74019245003700962</v>
      </c>
      <c r="NV80" s="3350">
        <v>28</v>
      </c>
      <c r="NW80" s="3350">
        <v>177</v>
      </c>
      <c r="NX80" s="3352">
        <v>6.5507031828275357</v>
      </c>
      <c r="NY80" s="3350">
        <v>18</v>
      </c>
      <c r="NZ80" s="3350">
        <v>17</v>
      </c>
      <c r="OA80" s="1713">
        <v>6.2916358253145814</v>
      </c>
      <c r="OB80" s="3350">
        <v>18</v>
      </c>
      <c r="OC80" s="755">
        <v>70</v>
      </c>
      <c r="OD80" s="3646">
        <v>24.973242953977884</v>
      </c>
      <c r="OE80" s="995">
        <v>52</v>
      </c>
      <c r="OF80" s="755" t="s">
        <v>31</v>
      </c>
      <c r="OG80" s="766" t="s">
        <v>31</v>
      </c>
      <c r="OH80" s="995" t="str">
        <f t="shared" ref="OH80:OH91" si="190">IFERROR(RANK(OG80,OG$15:OG$91,0),"-")</f>
        <v>-</v>
      </c>
      <c r="OI80" s="996">
        <v>36.914285714285718</v>
      </c>
      <c r="OJ80" s="995">
        <f t="shared" si="139"/>
        <v>16</v>
      </c>
      <c r="OK80" s="1356" t="s">
        <v>3041</v>
      </c>
      <c r="OL80" s="1356" t="s">
        <v>3042</v>
      </c>
      <c r="OM80" s="1356">
        <v>114</v>
      </c>
      <c r="ON80" s="3721">
        <v>42.954031650339111</v>
      </c>
      <c r="OO80" s="1356">
        <v>15</v>
      </c>
      <c r="OP80" s="977"/>
      <c r="OQ80" s="753">
        <v>15.9</v>
      </c>
      <c r="OR80" s="753">
        <v>12.2</v>
      </c>
      <c r="OS80" s="753">
        <v>12.5</v>
      </c>
      <c r="OT80" s="753">
        <v>13.888888888888889</v>
      </c>
      <c r="OU80" s="753">
        <v>13.043478260869565</v>
      </c>
      <c r="OV80" s="753">
        <v>9.5238095238095237</v>
      </c>
      <c r="OW80" s="738">
        <f t="shared" ref="OW80:OY91" si="191">RANK(OV80,OV$15:OV$91,0)</f>
        <v>58</v>
      </c>
      <c r="OX80" s="753">
        <v>12.842696112261329</v>
      </c>
      <c r="OY80" s="738">
        <f t="shared" si="191"/>
        <v>39</v>
      </c>
      <c r="OZ80" s="753">
        <v>21.2</v>
      </c>
      <c r="PA80" s="753">
        <v>17.3</v>
      </c>
      <c r="PB80" s="753">
        <v>22.3</v>
      </c>
      <c r="PC80" s="753">
        <v>27.777777777777779</v>
      </c>
      <c r="PD80" s="753">
        <v>21.739130434782609</v>
      </c>
      <c r="PE80" s="753">
        <v>19.047619047619047</v>
      </c>
      <c r="PF80" s="738">
        <f t="shared" ref="PF80:PF91" si="192">RANK(PE80,PE$15:PE$91,0)</f>
        <v>14</v>
      </c>
      <c r="PG80" s="753">
        <v>21.560754543363242</v>
      </c>
      <c r="PH80" s="738">
        <f t="shared" ref="PH80:PH91" si="193">RANK(PG80,PG$15:PG$91,0)</f>
        <v>8</v>
      </c>
      <c r="PI80" s="753">
        <v>28.571428571428569</v>
      </c>
      <c r="PJ80" s="738">
        <f t="shared" ref="PJ80:PL91" si="194">RANK(PI80,PI$15:PI$91,0)</f>
        <v>28</v>
      </c>
      <c r="PK80" s="1000">
        <v>34.403450655624567</v>
      </c>
      <c r="PL80" s="738">
        <f t="shared" si="194"/>
        <v>10</v>
      </c>
      <c r="PM80" s="1000">
        <v>275.2</v>
      </c>
      <c r="PN80" s="1000">
        <v>379.6</v>
      </c>
      <c r="PO80" s="738">
        <f t="shared" ref="PO80:PO91" si="195">RANK(PN80,PN$15:PN$91,0)</f>
        <v>11</v>
      </c>
      <c r="PP80" s="753">
        <v>0</v>
      </c>
      <c r="PQ80" s="1000">
        <v>0</v>
      </c>
      <c r="PR80" s="738">
        <f t="shared" ref="PR80:PR91" si="196">RANK(PQ80,PQ$15:PQ$91,0)</f>
        <v>24</v>
      </c>
      <c r="PS80" s="997">
        <v>182</v>
      </c>
      <c r="PT80" s="761">
        <v>41.758241758241759</v>
      </c>
      <c r="PU80" s="738">
        <v>49</v>
      </c>
      <c r="PV80" s="738">
        <v>1761</v>
      </c>
      <c r="PW80" s="761">
        <v>60.533787620670076</v>
      </c>
      <c r="PX80" s="738">
        <v>35</v>
      </c>
      <c r="PY80" s="751">
        <v>169</v>
      </c>
      <c r="PZ80" s="761">
        <v>74.556213017751489</v>
      </c>
      <c r="QA80" s="738">
        <v>45</v>
      </c>
      <c r="QB80" s="997">
        <v>177</v>
      </c>
      <c r="QC80" s="751">
        <v>50.282485875706215</v>
      </c>
      <c r="QD80" s="738">
        <v>7</v>
      </c>
      <c r="QE80" s="756">
        <v>1</v>
      </c>
      <c r="QF80" s="3644">
        <v>0.35676061362825545</v>
      </c>
      <c r="QG80" s="738">
        <v>12</v>
      </c>
      <c r="QH80" s="1364" t="s">
        <v>1623</v>
      </c>
      <c r="QI80" s="753">
        <v>80.027548209366401</v>
      </c>
      <c r="QJ80" s="753">
        <v>78.011245930748743</v>
      </c>
      <c r="QK80" s="738">
        <f t="shared" ref="QK80:QK91" si="197">RANK(QJ80,QJ$15:QJ$91,0)</f>
        <v>42</v>
      </c>
      <c r="QL80" s="751">
        <v>3379</v>
      </c>
      <c r="QM80" s="749">
        <v>51.532430506058446</v>
      </c>
      <c r="QN80" s="742">
        <v>53.13576843556168</v>
      </c>
      <c r="QO80" s="993">
        <v>40</v>
      </c>
      <c r="QP80" s="744">
        <v>1451</v>
      </c>
      <c r="QQ80" s="3554">
        <v>95.220030349013669</v>
      </c>
      <c r="QR80" s="749">
        <v>327.60000000000002</v>
      </c>
      <c r="QS80" s="993">
        <f t="shared" ref="QS80:QS91" si="198">RANK(QR80,QR$15:QR$91,0)</f>
        <v>31</v>
      </c>
      <c r="QT80" s="742">
        <v>871.9</v>
      </c>
      <c r="QU80" s="993">
        <f t="shared" ref="QU80:QU91" si="199">RANK(QT80,QT$15:QT$91,0)</f>
        <v>39</v>
      </c>
      <c r="QV80" s="742">
        <v>0</v>
      </c>
      <c r="QW80" s="993">
        <f t="shared" ref="QW80:QW91" si="200">RANK(QV80,QV$15:QV$91,0)</f>
        <v>31</v>
      </c>
      <c r="QX80" s="742">
        <v>0</v>
      </c>
      <c r="QY80" s="994">
        <f t="shared" ref="QY80:QY91" si="201">RANK(QX80,QX$15:QX$91,0)</f>
        <v>12</v>
      </c>
      <c r="QZ80" s="753">
        <v>4.47</v>
      </c>
      <c r="RA80" s="738">
        <v>20</v>
      </c>
      <c r="RB80" s="753">
        <v>186.07</v>
      </c>
      <c r="RC80" s="738">
        <v>55</v>
      </c>
      <c r="RD80" s="753">
        <v>1.49</v>
      </c>
      <c r="RE80" s="738">
        <v>11</v>
      </c>
      <c r="RF80" s="753">
        <v>0</v>
      </c>
      <c r="RG80" s="738">
        <v>32</v>
      </c>
      <c r="RH80" s="738">
        <v>643.20000000000005</v>
      </c>
      <c r="RI80" s="993">
        <f t="shared" ref="RI80:RU91" si="202">RANK(RH80,RH$15:RH$91,0)</f>
        <v>61</v>
      </c>
      <c r="RJ80" s="753">
        <v>664.3</v>
      </c>
      <c r="RK80" s="993">
        <f t="shared" si="202"/>
        <v>51</v>
      </c>
      <c r="RL80" s="753">
        <v>833</v>
      </c>
      <c r="RM80" s="993">
        <f t="shared" si="202"/>
        <v>27</v>
      </c>
      <c r="RN80" s="753">
        <v>474.5</v>
      </c>
      <c r="RO80" s="993">
        <f t="shared" si="202"/>
        <v>38</v>
      </c>
      <c r="RP80" s="753">
        <v>0</v>
      </c>
      <c r="RQ80" s="993">
        <f t="shared" si="202"/>
        <v>2</v>
      </c>
      <c r="RR80" s="753">
        <v>0</v>
      </c>
      <c r="RS80" s="993">
        <f t="shared" si="202"/>
        <v>1</v>
      </c>
      <c r="RT80" s="753">
        <v>0</v>
      </c>
      <c r="RU80" s="993">
        <f t="shared" si="202"/>
        <v>38</v>
      </c>
      <c r="RV80" s="753">
        <f t="shared" ref="RV80:RV91" si="203">RP80+RR80+RT80</f>
        <v>0</v>
      </c>
      <c r="RW80" s="993">
        <f t="shared" ref="RW80:RW91" si="204">RANK(RV80,RV$15:RV$91,0)</f>
        <v>39</v>
      </c>
      <c r="RX80" s="753">
        <v>5</v>
      </c>
      <c r="RY80" s="753" t="s">
        <v>1632</v>
      </c>
      <c r="RZ80" s="753">
        <v>5</v>
      </c>
      <c r="SA80" s="753" t="s">
        <v>1632</v>
      </c>
      <c r="SB80" s="753">
        <v>5</v>
      </c>
      <c r="SC80" s="753" t="s">
        <v>1632</v>
      </c>
      <c r="SD80" s="753">
        <v>5</v>
      </c>
      <c r="SE80" s="753" t="s">
        <v>1632</v>
      </c>
      <c r="SF80" s="753">
        <v>0</v>
      </c>
      <c r="SG80" s="753" t="s">
        <v>1625</v>
      </c>
      <c r="SH80" s="753">
        <v>20</v>
      </c>
      <c r="SI80" s="738">
        <f t="shared" ref="SI80:SI91" si="205">RANK(SH80,SH$15:SH$91,0)</f>
        <v>17</v>
      </c>
      <c r="SJ80" s="753">
        <v>5</v>
      </c>
      <c r="SK80" s="753" t="s">
        <v>1632</v>
      </c>
      <c r="SL80" s="753">
        <v>5</v>
      </c>
      <c r="SM80" s="753" t="s">
        <v>1632</v>
      </c>
      <c r="SN80" s="753">
        <v>0</v>
      </c>
      <c r="SO80" s="753" t="s">
        <v>1625</v>
      </c>
      <c r="SP80" s="753">
        <v>0</v>
      </c>
      <c r="SQ80" s="753" t="s">
        <v>1625</v>
      </c>
      <c r="SR80" s="753">
        <v>10</v>
      </c>
      <c r="SS80" s="738">
        <f t="shared" ref="SS80:SS91" si="206">RANK(SR80,SR$15:SR$91,0)</f>
        <v>41</v>
      </c>
      <c r="ST80" s="753">
        <v>5</v>
      </c>
      <c r="SU80" s="753" t="s">
        <v>1632</v>
      </c>
      <c r="SV80" s="753">
        <v>0</v>
      </c>
      <c r="SW80" s="753" t="s">
        <v>1625</v>
      </c>
      <c r="SX80" s="753">
        <v>0</v>
      </c>
      <c r="SY80" s="753" t="s">
        <v>1625</v>
      </c>
      <c r="SZ80" s="753">
        <v>5</v>
      </c>
      <c r="TA80" s="738">
        <f t="shared" ref="TA80:TA91" si="207">RANK(SZ80,SZ$15:SZ$91,0)</f>
        <v>54</v>
      </c>
      <c r="TB80" s="738">
        <v>10</v>
      </c>
      <c r="TC80" s="738" t="s">
        <v>1632</v>
      </c>
      <c r="TD80" s="738">
        <v>10</v>
      </c>
      <c r="TE80" s="738" t="s">
        <v>1632</v>
      </c>
      <c r="TF80" s="738">
        <v>10</v>
      </c>
      <c r="TG80" s="738" t="s">
        <v>1632</v>
      </c>
      <c r="TH80" s="738">
        <v>0</v>
      </c>
      <c r="TI80" s="738" t="s">
        <v>1625</v>
      </c>
      <c r="TJ80" s="738">
        <v>30</v>
      </c>
      <c r="TK80" s="738">
        <f t="shared" ref="TK80:TK91" si="208">RANK(TJ80,TJ$15:TJ$91,0)</f>
        <v>30</v>
      </c>
      <c r="TL80" s="1001">
        <v>10</v>
      </c>
      <c r="TM80" s="1001">
        <v>10</v>
      </c>
      <c r="TN80" s="1001">
        <v>10</v>
      </c>
      <c r="TO80" s="1001">
        <v>10</v>
      </c>
      <c r="TP80" s="1001">
        <v>40</v>
      </c>
      <c r="TQ80" s="738">
        <f t="shared" ref="TQ80:TQ91" si="209">RANK(TP80,TP$15:TP$91,0)</f>
        <v>1</v>
      </c>
      <c r="TR80" s="753" t="s">
        <v>1625</v>
      </c>
      <c r="TS80" s="753" t="s">
        <v>1625</v>
      </c>
      <c r="TT80" s="753" t="s">
        <v>1632</v>
      </c>
      <c r="TU80" s="753" t="s">
        <v>1632</v>
      </c>
      <c r="TV80" s="753">
        <v>0</v>
      </c>
      <c r="TW80" s="753">
        <v>0</v>
      </c>
      <c r="TX80" s="753">
        <v>5</v>
      </c>
      <c r="TY80" s="753">
        <v>5</v>
      </c>
      <c r="TZ80" s="753">
        <v>10</v>
      </c>
      <c r="UA80" s="738">
        <f t="shared" ref="UA80:UA91" si="210">RANK(TZ80,TZ$15:TZ$91,0)</f>
        <v>50</v>
      </c>
      <c r="UB80" s="753">
        <v>0</v>
      </c>
      <c r="UC80" s="753">
        <v>0</v>
      </c>
      <c r="UD80" s="753">
        <v>0</v>
      </c>
      <c r="UE80" s="753">
        <v>0</v>
      </c>
      <c r="UF80" s="753">
        <v>0</v>
      </c>
      <c r="UG80" s="738">
        <f t="shared" ref="UG80:UG91" si="211">RANK(UF80,UF$15:UF$91,0)</f>
        <v>72</v>
      </c>
      <c r="UH80" s="751">
        <v>0</v>
      </c>
      <c r="UI80" s="753">
        <v>0</v>
      </c>
      <c r="UJ80" s="738">
        <v>25</v>
      </c>
      <c r="UK80" s="751">
        <v>1</v>
      </c>
      <c r="UL80" s="753">
        <v>11.554015020219527</v>
      </c>
      <c r="UM80" s="738">
        <v>42</v>
      </c>
      <c r="UN80" s="751">
        <v>1</v>
      </c>
      <c r="UO80" s="753">
        <v>11.554015020219527</v>
      </c>
      <c r="UP80" s="738">
        <v>25</v>
      </c>
      <c r="UQ80" s="751">
        <v>2</v>
      </c>
      <c r="UR80" s="753">
        <v>21.170742034508308</v>
      </c>
      <c r="US80" s="738">
        <v>5</v>
      </c>
      <c r="UT80" s="753">
        <v>34.700000000000003</v>
      </c>
      <c r="UU80" s="738">
        <v>35</v>
      </c>
      <c r="UV80" s="753">
        <v>23.1</v>
      </c>
      <c r="UW80" s="738">
        <v>45</v>
      </c>
      <c r="UX80" s="1100">
        <v>23.1</v>
      </c>
      <c r="UY80" s="738">
        <v>4</v>
      </c>
      <c r="UZ80" s="1001">
        <v>0.17499999999999999</v>
      </c>
      <c r="VA80" s="1001">
        <v>23</v>
      </c>
      <c r="VB80" s="1001">
        <v>7.6999999999999999E-2</v>
      </c>
      <c r="VC80" s="1001">
        <v>18</v>
      </c>
      <c r="VD80" s="1001">
        <v>3.2000000000000001E-2</v>
      </c>
      <c r="VE80" s="1001">
        <v>32</v>
      </c>
      <c r="VF80" s="1001">
        <v>2.5999999999999999E-2</v>
      </c>
      <c r="VG80" s="1001">
        <v>10</v>
      </c>
      <c r="VH80" s="1001">
        <v>1.2E-2</v>
      </c>
      <c r="VI80" s="1001">
        <v>28</v>
      </c>
      <c r="VJ80" s="1001">
        <v>4.0000000000000001E-3</v>
      </c>
      <c r="VK80" s="1001">
        <v>36</v>
      </c>
      <c r="VL80" s="1001">
        <v>0</v>
      </c>
      <c r="VM80" s="1001">
        <v>7</v>
      </c>
      <c r="VN80" s="1001">
        <v>0</v>
      </c>
      <c r="VO80" s="1001">
        <v>7</v>
      </c>
      <c r="VP80" s="1001">
        <v>8</v>
      </c>
      <c r="VQ80" s="1001">
        <v>86.542622241453913</v>
      </c>
      <c r="VR80" s="1001">
        <v>41</v>
      </c>
      <c r="VS80" s="1001">
        <v>4</v>
      </c>
      <c r="VT80" s="1001">
        <v>43.271311120726956</v>
      </c>
      <c r="VU80" s="1001">
        <v>46</v>
      </c>
      <c r="VV80" s="1001">
        <v>8</v>
      </c>
      <c r="VW80" s="1001">
        <v>86.542622241453913</v>
      </c>
      <c r="VX80" s="1001">
        <v>46</v>
      </c>
      <c r="VY80" s="1001">
        <v>5</v>
      </c>
      <c r="VZ80" s="1001">
        <v>54.089138900908694</v>
      </c>
      <c r="WA80" s="1001">
        <v>71</v>
      </c>
      <c r="WB80" s="1001">
        <v>45</v>
      </c>
      <c r="WC80" s="1001">
        <v>486.80225010817827</v>
      </c>
      <c r="WD80" s="1001">
        <v>36</v>
      </c>
      <c r="WE80" s="1001">
        <v>12</v>
      </c>
      <c r="WF80" s="1001">
        <v>129.81393336218088</v>
      </c>
      <c r="WG80" s="1001">
        <v>56</v>
      </c>
      <c r="WH80" s="1001">
        <v>139.91999999999999</v>
      </c>
      <c r="WI80" s="1001">
        <v>10</v>
      </c>
      <c r="WJ80" s="1001">
        <v>0</v>
      </c>
      <c r="WK80" s="1001">
        <v>10</v>
      </c>
      <c r="WL80" s="1001">
        <v>0</v>
      </c>
      <c r="WM80" s="1001">
        <v>2</v>
      </c>
      <c r="WN80" s="1001">
        <v>110.15</v>
      </c>
      <c r="WO80" s="1001">
        <v>11</v>
      </c>
      <c r="WP80" s="1001">
        <v>8.93</v>
      </c>
      <c r="WQ80" s="1001">
        <v>7</v>
      </c>
      <c r="WR80" s="1001">
        <v>8.93</v>
      </c>
      <c r="WS80" s="1001">
        <v>11</v>
      </c>
      <c r="WT80" s="1001">
        <v>2.98</v>
      </c>
      <c r="WU80" s="1001">
        <v>14</v>
      </c>
      <c r="WV80" s="1001">
        <v>0</v>
      </c>
      <c r="WW80" s="1001">
        <v>12</v>
      </c>
      <c r="WX80" s="1001">
        <v>8.93</v>
      </c>
      <c r="WY80" s="1001">
        <v>13</v>
      </c>
      <c r="WZ80" s="753">
        <v>220.23</v>
      </c>
      <c r="XA80" s="738">
        <v>47</v>
      </c>
      <c r="XB80" s="753">
        <v>443.35</v>
      </c>
      <c r="XC80" s="753">
        <v>43</v>
      </c>
      <c r="XD80" s="753">
        <v>116.11</v>
      </c>
      <c r="XE80" s="738">
        <v>20</v>
      </c>
      <c r="XF80" s="753">
        <v>0</v>
      </c>
      <c r="XG80" s="753">
        <v>23</v>
      </c>
      <c r="XH80" s="753">
        <v>0</v>
      </c>
      <c r="XI80" s="738">
        <v>28</v>
      </c>
      <c r="XJ80" s="753">
        <v>199.94</v>
      </c>
      <c r="XK80" s="738">
        <v>21</v>
      </c>
      <c r="XL80" s="753">
        <v>342.36</v>
      </c>
      <c r="XM80" s="738">
        <v>21</v>
      </c>
      <c r="XN80" s="751"/>
      <c r="XO80" s="755"/>
      <c r="XP80" s="761"/>
      <c r="XQ80" s="751"/>
      <c r="XR80" s="755"/>
      <c r="XS80" s="761"/>
      <c r="XT80" s="751"/>
      <c r="XU80" s="751"/>
      <c r="XV80" s="753"/>
      <c r="XW80" s="751"/>
      <c r="XX80" s="1170">
        <v>179</v>
      </c>
      <c r="XY80" s="1175">
        <v>1.1173184357541899</v>
      </c>
      <c r="XZ80" s="1171">
        <f t="shared" ref="XZ80:XZ91" si="212">IFERROR(RANK(XY80,XY$15:XY$91,0),"-")</f>
        <v>58</v>
      </c>
      <c r="YA80" s="751">
        <v>1691</v>
      </c>
      <c r="YB80" s="761">
        <v>15.198107628622118</v>
      </c>
      <c r="YC80" s="751">
        <f t="shared" ref="YC80:YC91" si="213">IFERROR(RANK(YB80,YB$15:YB$91,0),"-")</f>
        <v>54</v>
      </c>
      <c r="YD80" s="755">
        <v>197</v>
      </c>
      <c r="YE80" s="761">
        <v>6.8571428571428577</v>
      </c>
      <c r="YF80" s="751">
        <f t="shared" ref="YF80:YF91" si="214">IFERROR(RANK(YE80,YE$15:YE$91,1),"-")</f>
        <v>23</v>
      </c>
      <c r="YG80" s="738">
        <v>1777</v>
      </c>
      <c r="YH80" s="1100">
        <v>10.185706246482837</v>
      </c>
      <c r="YI80" s="751">
        <f t="shared" ref="YI80:YI91" si="215">IFERROR(RANK(YH80,YH$15:YH$91,1),"-")</f>
        <v>62</v>
      </c>
      <c r="YJ80" s="755">
        <v>197</v>
      </c>
      <c r="YK80" s="753">
        <v>25.142857142857146</v>
      </c>
      <c r="YL80" s="751">
        <f t="shared" ref="YL80:YL91" si="216">IFERROR(RANK(YK80,YK$15:YK$91,1),"-")</f>
        <v>53</v>
      </c>
      <c r="YM80" s="738">
        <v>1777</v>
      </c>
      <c r="YN80" s="753">
        <v>27.068092290377038</v>
      </c>
      <c r="YO80" s="751">
        <f t="shared" ref="YO80:YO91" si="217">IFERROR(RANK(YN80,YN$15:YN$91,1),"-")</f>
        <v>60</v>
      </c>
      <c r="YP80" s="1179">
        <v>0</v>
      </c>
      <c r="YQ80" s="1100">
        <v>0</v>
      </c>
      <c r="YR80" s="1100">
        <v>0</v>
      </c>
      <c r="YS80" s="1100">
        <v>0</v>
      </c>
      <c r="YT80" s="1100">
        <v>0</v>
      </c>
      <c r="YU80" s="1100">
        <v>0</v>
      </c>
      <c r="YV80" s="1100">
        <v>50</v>
      </c>
      <c r="YW80" s="1100">
        <v>0</v>
      </c>
      <c r="YX80" s="1100">
        <v>0</v>
      </c>
      <c r="YY80" s="1100">
        <v>50</v>
      </c>
      <c r="YZ80" s="1100">
        <v>0</v>
      </c>
      <c r="ZA80" s="1189">
        <v>2</v>
      </c>
      <c r="ZB80" s="1000">
        <v>42.460317460317462</v>
      </c>
      <c r="ZC80" s="1000">
        <v>13.492063492063492</v>
      </c>
      <c r="ZD80" s="1000">
        <v>25.396825396825395</v>
      </c>
      <c r="ZE80" s="1000">
        <v>19.047619047619047</v>
      </c>
      <c r="ZF80" s="1000">
        <v>7.1428571428571423</v>
      </c>
      <c r="ZG80" s="1000">
        <v>13.492063492063492</v>
      </c>
      <c r="ZH80" s="1000">
        <v>14.682539682539684</v>
      </c>
      <c r="ZI80" s="1000">
        <v>10.317460317460316</v>
      </c>
      <c r="ZJ80" s="1000">
        <v>39.682539682539684</v>
      </c>
      <c r="ZK80" s="1000">
        <v>5.9523809523809517</v>
      </c>
      <c r="ZL80" s="1000">
        <v>4.3650793650793647</v>
      </c>
      <c r="ZM80" s="738">
        <v>252</v>
      </c>
      <c r="ZN80" s="755" t="s">
        <v>1650</v>
      </c>
      <c r="ZO80" s="751" t="s">
        <v>1651</v>
      </c>
      <c r="ZP80" s="751" t="s">
        <v>1633</v>
      </c>
      <c r="ZQ80" s="751" t="s">
        <v>1650</v>
      </c>
      <c r="ZR80" s="751" t="s">
        <v>1680</v>
      </c>
      <c r="ZS80" s="751" t="s">
        <v>1634</v>
      </c>
      <c r="ZT80" s="751">
        <v>2</v>
      </c>
      <c r="ZU80" s="751">
        <v>0</v>
      </c>
      <c r="ZV80" s="751">
        <v>-1</v>
      </c>
      <c r="ZW80" s="751">
        <v>2</v>
      </c>
      <c r="ZX80" s="751">
        <v>-2</v>
      </c>
      <c r="ZY80" s="751">
        <v>1</v>
      </c>
      <c r="ZZ80" s="751">
        <f t="shared" ref="ZZ80:ZZ91" si="218">SUM(ZT80:ZY80)</f>
        <v>2</v>
      </c>
      <c r="AAA80" s="751">
        <f t="shared" ref="AAA80:AAA91" si="219">IFERROR(RANK(ZZ80,ZZ$15:ZZ$91,0),"-")</f>
        <v>50</v>
      </c>
      <c r="AAB80" s="756" t="s">
        <v>31</v>
      </c>
      <c r="AAC80" s="753" t="s">
        <v>31</v>
      </c>
      <c r="AAD80" s="753" t="s">
        <v>1657</v>
      </c>
      <c r="AAE80" s="753" t="s">
        <v>31</v>
      </c>
      <c r="AAF80" s="753" t="s">
        <v>1657</v>
      </c>
      <c r="AAG80" s="753" t="s">
        <v>31</v>
      </c>
      <c r="AAH80" s="755">
        <v>3</v>
      </c>
      <c r="AAI80" s="751">
        <v>2</v>
      </c>
      <c r="AAJ80" s="751">
        <v>2</v>
      </c>
      <c r="AAK80" s="751">
        <v>2</v>
      </c>
      <c r="AAL80" s="751">
        <v>2</v>
      </c>
      <c r="AAM80" s="995">
        <v>1</v>
      </c>
      <c r="AAN80" s="3640">
        <v>1.0932944606413995</v>
      </c>
      <c r="AAO80" s="3641">
        <f t="shared" ref="AAO80:AAO91" si="220">IFERROR(RANK(AAN80,AAN$15:AAN$91,0),"-")</f>
        <v>20</v>
      </c>
      <c r="AAP80" s="3642">
        <v>0.7288629737609329</v>
      </c>
      <c r="AAQ80" s="3641">
        <f t="shared" ref="AAQ80:AAQ91" si="221">IFERROR(RANK(AAP80,AAP$15:AAP$91,0),"-")</f>
        <v>27</v>
      </c>
      <c r="AAR80" s="3642">
        <v>0.7288629737609329</v>
      </c>
      <c r="AAS80" s="3641">
        <f t="shared" ref="AAS80:AAS91" si="222">IFERROR(RANK(AAR80,AAR$15:AAR$91,0),"-")</f>
        <v>16</v>
      </c>
      <c r="AAT80" s="3642">
        <v>0.7288629737609329</v>
      </c>
      <c r="AAU80" s="3641">
        <f t="shared" ref="AAU80:AAU91" si="223">IFERROR(RANK(AAT80,AAT$15:AAT$91,0),"-")</f>
        <v>45</v>
      </c>
      <c r="AAV80" s="3642">
        <v>0.7288629737609329</v>
      </c>
      <c r="AAW80" s="3641">
        <f t="shared" ref="AAW80:AAW91" si="224">IFERROR(RANK(AAV80,AAV$15:AAV$91,0),"-")</f>
        <v>29</v>
      </c>
      <c r="AAX80" s="3642">
        <v>0.36443148688046645</v>
      </c>
      <c r="AAY80" s="3641">
        <f t="shared" ref="AAY80:AAY91" si="225">IFERROR(RANK(AAX80,AAX$15:AAX$91,0),"-")</f>
        <v>47</v>
      </c>
      <c r="AAZ80" s="997">
        <v>2</v>
      </c>
      <c r="ABA80" s="738">
        <v>0</v>
      </c>
      <c r="ABB80" s="738">
        <v>1</v>
      </c>
      <c r="ABC80" s="3639">
        <v>0.7288629737609329</v>
      </c>
      <c r="ABD80" s="3641">
        <f t="shared" ref="ABD80:ABH91" si="226">IFERROR(RANK(ABC80,ABC$15:ABC$91,0),"-")</f>
        <v>30</v>
      </c>
      <c r="ABE80" s="3638">
        <v>0</v>
      </c>
      <c r="ABF80" s="3641">
        <f t="shared" si="226"/>
        <v>28</v>
      </c>
      <c r="ABG80" s="3638">
        <v>0.36443148688046645</v>
      </c>
      <c r="ABH80" s="3643">
        <f t="shared" si="226"/>
        <v>21</v>
      </c>
      <c r="ABI80" s="997">
        <v>4</v>
      </c>
      <c r="ABJ80" s="766">
        <v>1.422981145499822</v>
      </c>
      <c r="ABK80" s="751">
        <f t="shared" ref="ABK80:ABK91" si="227">IFERROR(RANK(ABJ80,ABJ$15:ABJ$91,0),"-")</f>
        <v>7</v>
      </c>
      <c r="ABL80" s="756" t="s">
        <v>107</v>
      </c>
      <c r="ABM80" s="753" t="s">
        <v>107</v>
      </c>
      <c r="ABN80" s="751">
        <v>1</v>
      </c>
      <c r="ABO80" s="751">
        <v>1</v>
      </c>
      <c r="ABP80" s="751">
        <f t="shared" ref="ABP80:ABP91" si="228">SUM(ABN80:ABO80)</f>
        <v>2</v>
      </c>
      <c r="ABQ80" s="751">
        <f t="shared" ref="ABQ80:ABQ91" si="229">IFERROR(RANK(ABP80,ABP$15:ABP$91,0),"-")</f>
        <v>37</v>
      </c>
      <c r="ABR80" s="1203" t="s">
        <v>1632</v>
      </c>
      <c r="ABS80" s="1204" t="s">
        <v>1625</v>
      </c>
      <c r="ABT80" s="1204" t="s">
        <v>1625</v>
      </c>
      <c r="ABU80" s="1204" t="s">
        <v>1625</v>
      </c>
      <c r="ABV80" s="761">
        <v>5</v>
      </c>
      <c r="ABW80" s="761">
        <v>0</v>
      </c>
      <c r="ABX80" s="761">
        <v>0</v>
      </c>
      <c r="ABY80" s="761">
        <v>0</v>
      </c>
      <c r="ABZ80" s="751">
        <f t="shared" ref="ABZ80:ABZ91" si="230">SUM(ABV80:ABY80)</f>
        <v>5</v>
      </c>
      <c r="ACA80" s="751">
        <f t="shared" ref="ACA80:ACA91" si="231">IFERROR(RANK(ABZ80,ABZ$15:ABZ$91,0),"-")</f>
        <v>68</v>
      </c>
      <c r="ACB80" s="998" t="s">
        <v>1632</v>
      </c>
      <c r="ACC80" s="761" t="s">
        <v>1632</v>
      </c>
      <c r="ACD80" s="761" t="s">
        <v>1632</v>
      </c>
      <c r="ACE80" s="761" t="s">
        <v>1632</v>
      </c>
      <c r="ACF80" s="761">
        <v>5</v>
      </c>
      <c r="ACG80" s="761">
        <v>5</v>
      </c>
      <c r="ACH80" s="761">
        <v>5</v>
      </c>
      <c r="ACI80" s="761">
        <v>5</v>
      </c>
      <c r="ACJ80" s="751">
        <f t="shared" ref="ACJ80:ACJ91" si="232">SUM(ACF80:ACI80)</f>
        <v>20</v>
      </c>
      <c r="ACK80" s="751">
        <f t="shared" ref="ACK80:ACK91" si="233">IFERROR(RANK(ACJ80,ACJ$15:ACJ$91,0),"-")</f>
        <v>1</v>
      </c>
      <c r="ACL80" s="997">
        <v>26</v>
      </c>
      <c r="ACM80" s="751">
        <v>1509</v>
      </c>
      <c r="ACN80" s="1091">
        <v>17.734999999999999</v>
      </c>
      <c r="ACO80" s="751">
        <v>15</v>
      </c>
      <c r="ACP80" s="1091">
        <v>1.8</v>
      </c>
      <c r="ACQ80" s="751">
        <v>13</v>
      </c>
      <c r="ACR80" s="997">
        <v>68.168999999999997</v>
      </c>
      <c r="ACS80" s="1092">
        <v>19</v>
      </c>
      <c r="ACT80" s="998" t="s">
        <v>1632</v>
      </c>
      <c r="ACU80" s="761" t="s">
        <v>1632</v>
      </c>
      <c r="ACV80" s="761" t="s">
        <v>1632</v>
      </c>
      <c r="ACW80" s="761" t="s">
        <v>1625</v>
      </c>
      <c r="ACX80" s="761">
        <v>5</v>
      </c>
      <c r="ACY80" s="761">
        <v>5</v>
      </c>
      <c r="ACZ80" s="761">
        <v>5</v>
      </c>
      <c r="ADA80" s="761">
        <v>0</v>
      </c>
      <c r="ADB80" s="751">
        <f t="shared" ref="ADB80:ADB91" si="234">SUM(ACX80:ADA80)</f>
        <v>15</v>
      </c>
      <c r="ADC80" s="751">
        <f t="shared" ref="ADC80:ADC91" si="235">IFERROR(RANK(ADB80,ADB$15:ADB$91,0),"-")</f>
        <v>3</v>
      </c>
      <c r="ADD80" s="999" t="s">
        <v>1632</v>
      </c>
      <c r="ADE80" s="1000" t="s">
        <v>1632</v>
      </c>
      <c r="ADF80" s="1000" t="s">
        <v>1625</v>
      </c>
      <c r="ADG80" s="1000" t="s">
        <v>1625</v>
      </c>
      <c r="ADH80" s="1000">
        <v>5</v>
      </c>
      <c r="ADI80" s="1000">
        <v>5</v>
      </c>
      <c r="ADJ80" s="1000">
        <v>0</v>
      </c>
      <c r="ADK80" s="1000">
        <v>0</v>
      </c>
      <c r="ADL80" s="751">
        <f t="shared" ref="ADL80:ADL91" si="236">SUM(ADH80:ADK80)</f>
        <v>10</v>
      </c>
      <c r="ADM80" s="751">
        <f t="shared" ref="ADM80:ADM91" si="237">IFERROR(RANK(ADL80,ADL$15:ADL$91,0),"-")</f>
        <v>40</v>
      </c>
      <c r="ADN80" s="1170">
        <v>1</v>
      </c>
      <c r="ADO80" s="1171">
        <v>240</v>
      </c>
      <c r="ADP80" s="1171">
        <v>1920</v>
      </c>
      <c r="ADQ80" s="1001">
        <v>240</v>
      </c>
      <c r="ADR80" s="1001">
        <v>1920</v>
      </c>
      <c r="ADS80" s="1001">
        <v>689.40754039497313</v>
      </c>
      <c r="ADT80" s="1001">
        <v>16</v>
      </c>
      <c r="ADU80" s="1001">
        <v>0</v>
      </c>
      <c r="ADV80" s="1001">
        <v>0</v>
      </c>
      <c r="ADW80" s="1001">
        <v>0</v>
      </c>
      <c r="ADX80" s="1001">
        <v>0</v>
      </c>
      <c r="ADY80" s="1001">
        <v>0</v>
      </c>
      <c r="ADZ80" s="1001">
        <v>0</v>
      </c>
      <c r="AEA80" s="1001">
        <v>50</v>
      </c>
      <c r="AEB80" s="1001">
        <v>1</v>
      </c>
      <c r="AEC80" s="1001">
        <v>240</v>
      </c>
      <c r="AED80" s="1001">
        <v>1920</v>
      </c>
      <c r="AEE80" s="1001">
        <v>240</v>
      </c>
      <c r="AEF80" s="1001">
        <v>1920</v>
      </c>
      <c r="AEG80" s="1001">
        <v>689.40754039497313</v>
      </c>
      <c r="AEH80" s="754">
        <v>29</v>
      </c>
      <c r="AEI80" s="751"/>
      <c r="AEJ80" s="751"/>
      <c r="AEK80" s="751"/>
      <c r="AEL80" s="751"/>
      <c r="AEM80" s="751">
        <v>2813</v>
      </c>
      <c r="AEN80" s="751">
        <v>2026</v>
      </c>
      <c r="AEO80" s="1001">
        <v>346</v>
      </c>
      <c r="AEP80" s="1100">
        <v>17.077986179664364</v>
      </c>
      <c r="AEQ80" s="1001">
        <v>66</v>
      </c>
      <c r="AER80" s="1001">
        <v>167</v>
      </c>
      <c r="AES80" s="1001">
        <v>48.265895953757223</v>
      </c>
      <c r="AET80" s="1100">
        <v>3.8143712574850301</v>
      </c>
      <c r="AEU80" s="1001">
        <v>8</v>
      </c>
      <c r="AEV80" s="1001">
        <v>77</v>
      </c>
      <c r="AEW80" s="1001">
        <v>423</v>
      </c>
      <c r="AEX80" s="1001">
        <v>18.203309692671397</v>
      </c>
      <c r="AEY80" s="1001">
        <v>27</v>
      </c>
      <c r="AEZ80" s="1669">
        <v>2026</v>
      </c>
      <c r="AFA80" s="1670">
        <v>2.3099703849950641</v>
      </c>
      <c r="AFB80" s="1669">
        <f t="shared" ref="AFB80:AFB94" si="238">RANK(AFA80,AFA$15:AFA$91,0)</f>
        <v>33</v>
      </c>
      <c r="AFC80" s="1171">
        <v>21</v>
      </c>
      <c r="AFD80" s="1100">
        <v>14.285714285714285</v>
      </c>
      <c r="AFE80" s="1001">
        <f t="shared" ref="AFE80:AFE91" si="239">RANK(AFD80,AFD$15:AFD$91,1)</f>
        <v>43</v>
      </c>
      <c r="AFF80" s="751">
        <v>372</v>
      </c>
      <c r="AFG80" s="1000">
        <v>24.193548387096776</v>
      </c>
      <c r="AFH80" s="738">
        <f t="shared" ref="AFH80:AFH91" si="240">RANK(AFG80,AFG$15:AFG$91,1)</f>
        <v>59</v>
      </c>
      <c r="AFI80" s="1001">
        <v>90</v>
      </c>
      <c r="AFJ80" s="751">
        <v>19</v>
      </c>
      <c r="AFK80" s="1000">
        <v>21.111111111111111</v>
      </c>
      <c r="AFL80" s="738">
        <f t="shared" ref="AFL80:AFL91" si="241">RANK(AFK80,AFK$15:AFK$91,1)</f>
        <v>38</v>
      </c>
      <c r="AFM80" s="746">
        <v>24</v>
      </c>
      <c r="AFN80" s="1004">
        <v>18</v>
      </c>
      <c r="AFO80" s="759">
        <v>75</v>
      </c>
      <c r="AFP80" s="994">
        <f t="shared" ref="AFP80:AFR91" si="242">RANK(AFO80,AFO$15:AFO$91,0)</f>
        <v>1</v>
      </c>
      <c r="AFQ80" s="751">
        <v>51</v>
      </c>
      <c r="AFR80" s="738">
        <f t="shared" si="242"/>
        <v>45</v>
      </c>
      <c r="AFS80" s="751" t="s">
        <v>31</v>
      </c>
      <c r="AFT80" s="751" t="s">
        <v>31</v>
      </c>
      <c r="AFU80" s="1000" t="s">
        <v>31</v>
      </c>
      <c r="AFV80" s="738" t="str">
        <f t="shared" ref="AFV80:AFV91" si="243">IFERROR(RANK(AFU80,AFU$15:AFU$91,0),"-")</f>
        <v>-</v>
      </c>
      <c r="AFW80" s="751" t="s">
        <v>31</v>
      </c>
      <c r="AFX80" s="751" t="s">
        <v>31</v>
      </c>
      <c r="AFY80" s="753" t="s">
        <v>31</v>
      </c>
      <c r="AFZ80" s="738" t="str">
        <f t="shared" ref="AFZ80:AFZ91" si="244">IFERROR(RANK(AFY80,AFY$15:AFY$91,0),"-")</f>
        <v>-</v>
      </c>
      <c r="AGA80" s="753">
        <v>66.666666666666657</v>
      </c>
      <c r="AGB80" s="753">
        <v>15.555555555555555</v>
      </c>
      <c r="AGC80" s="753">
        <v>6.666666666666667</v>
      </c>
      <c r="AGD80" s="753">
        <v>4.4444444444444446</v>
      </c>
      <c r="AGE80" s="753">
        <v>2.2222222222222223</v>
      </c>
      <c r="AGF80" s="753">
        <v>4.4444444444444446</v>
      </c>
      <c r="AGG80" s="753">
        <v>0</v>
      </c>
      <c r="AGH80" s="753">
        <v>0</v>
      </c>
      <c r="AGI80" s="753">
        <v>0</v>
      </c>
      <c r="AGJ80" s="751">
        <v>30</v>
      </c>
      <c r="AGK80" s="751">
        <v>7</v>
      </c>
      <c r="AGL80" s="751">
        <v>3</v>
      </c>
      <c r="AGM80" s="751">
        <v>2</v>
      </c>
      <c r="AGN80" s="751">
        <v>1</v>
      </c>
      <c r="AGO80" s="751">
        <v>2</v>
      </c>
      <c r="AGP80" s="751">
        <v>0</v>
      </c>
      <c r="AGQ80" s="751">
        <v>0</v>
      </c>
      <c r="AGR80" s="751">
        <v>0</v>
      </c>
      <c r="AGS80" s="751">
        <v>45</v>
      </c>
      <c r="AGT80" s="753" t="s">
        <v>31</v>
      </c>
      <c r="AGU80" s="753" t="s">
        <v>31</v>
      </c>
      <c r="AGV80" s="753" t="s">
        <v>31</v>
      </c>
      <c r="AGW80" s="753" t="s">
        <v>31</v>
      </c>
      <c r="AGX80" s="753" t="s">
        <v>31</v>
      </c>
      <c r="AGY80" s="753" t="s">
        <v>31</v>
      </c>
      <c r="AGZ80" s="753" t="s">
        <v>31</v>
      </c>
      <c r="AHA80" s="753" t="s">
        <v>31</v>
      </c>
      <c r="AHB80" s="753" t="s">
        <v>31</v>
      </c>
      <c r="AHC80" s="751">
        <v>0</v>
      </c>
      <c r="AHD80" s="751">
        <v>0</v>
      </c>
      <c r="AHE80" s="751">
        <v>0</v>
      </c>
      <c r="AHF80" s="751">
        <v>0</v>
      </c>
      <c r="AHG80" s="751">
        <v>0</v>
      </c>
      <c r="AHH80" s="751">
        <v>0</v>
      </c>
      <c r="AHI80" s="751">
        <v>0</v>
      </c>
      <c r="AHJ80" s="751">
        <v>0</v>
      </c>
      <c r="AHK80" s="751">
        <v>0</v>
      </c>
      <c r="AHL80" s="751">
        <v>0</v>
      </c>
      <c r="AHM80" s="753" t="s">
        <v>31</v>
      </c>
      <c r="AHN80" s="753" t="s">
        <v>31</v>
      </c>
      <c r="AHO80" s="753" t="s">
        <v>31</v>
      </c>
      <c r="AHP80" s="753" t="s">
        <v>31</v>
      </c>
      <c r="AHQ80" s="753" t="s">
        <v>31</v>
      </c>
      <c r="AHR80" s="753" t="s">
        <v>31</v>
      </c>
      <c r="AHS80" s="753" t="s">
        <v>31</v>
      </c>
      <c r="AHT80" s="753" t="s">
        <v>31</v>
      </c>
      <c r="AHU80" s="753" t="s">
        <v>31</v>
      </c>
      <c r="AHV80" s="751">
        <v>0</v>
      </c>
      <c r="AHW80" s="751">
        <v>0</v>
      </c>
      <c r="AHX80" s="751">
        <v>0</v>
      </c>
      <c r="AHY80" s="751">
        <v>0</v>
      </c>
      <c r="AHZ80" s="751">
        <v>0</v>
      </c>
      <c r="AIA80" s="751">
        <v>0</v>
      </c>
      <c r="AIB80" s="751">
        <v>0</v>
      </c>
      <c r="AIC80" s="751">
        <v>0</v>
      </c>
      <c r="AID80" s="751">
        <v>0</v>
      </c>
      <c r="AIE80" s="751">
        <v>0</v>
      </c>
      <c r="AIF80" s="753" t="s">
        <v>1648</v>
      </c>
      <c r="AIG80" s="753" t="s">
        <v>1623</v>
      </c>
      <c r="AIH80" s="749">
        <v>0</v>
      </c>
      <c r="AII80" s="993">
        <f t="shared" ref="AII80:AII91" si="245">RANK(AIH80,AIH$15:AIH$91,0)</f>
        <v>42</v>
      </c>
      <c r="AIJ80" s="742" t="s">
        <v>1625</v>
      </c>
      <c r="AIK80" s="742" t="s">
        <v>1625</v>
      </c>
      <c r="AIL80" s="742" t="s">
        <v>1625</v>
      </c>
      <c r="AIM80" s="740" t="s">
        <v>1625</v>
      </c>
      <c r="AIN80" s="753" t="s">
        <v>1625</v>
      </c>
      <c r="AIO80" s="753" t="s">
        <v>1627</v>
      </c>
      <c r="AIP80" s="753" t="s">
        <v>1627</v>
      </c>
      <c r="AIQ80" s="753" t="s">
        <v>1627</v>
      </c>
      <c r="AIR80" s="753" t="s">
        <v>1625</v>
      </c>
      <c r="AIS80" s="753" t="s">
        <v>1685</v>
      </c>
      <c r="AIT80" s="753" t="s">
        <v>1641</v>
      </c>
      <c r="AIU80" s="753" t="s">
        <v>1642</v>
      </c>
      <c r="AIV80" s="753" t="s">
        <v>1867</v>
      </c>
      <c r="AIW80" s="738">
        <v>25</v>
      </c>
      <c r="AIX80" s="738">
        <v>2</v>
      </c>
      <c r="AIY80" s="1000">
        <v>8</v>
      </c>
      <c r="AIZ80" s="738">
        <v>0</v>
      </c>
      <c r="AJA80" s="753">
        <v>0</v>
      </c>
      <c r="AJB80" s="738">
        <f t="shared" ref="AJB80:AJB91" si="246">RANK(AJA80,AJA$15:AJA$91,0)</f>
        <v>26</v>
      </c>
      <c r="AJC80" s="753">
        <v>0</v>
      </c>
      <c r="AJD80" s="993">
        <f t="shared" ref="AJD80:AJD91" si="247">RANK(AJC80,AJC$15:AJC$91,0)</f>
        <v>25</v>
      </c>
      <c r="AJE80" s="753" t="s">
        <v>1625</v>
      </c>
      <c r="AJF80" s="753" t="s">
        <v>1625</v>
      </c>
      <c r="AJG80" s="753" t="s">
        <v>1625</v>
      </c>
      <c r="AJH80" s="753" t="s">
        <v>1625</v>
      </c>
      <c r="AJI80" s="753">
        <v>11.6</v>
      </c>
      <c r="AJJ80" s="738">
        <f t="shared" ref="AJJ80:AJJ91" si="248">RANK(AJI80,AJI$15:AJI$91,0)</f>
        <v>28</v>
      </c>
      <c r="AJK80" s="751">
        <v>1</v>
      </c>
      <c r="AJL80" s="753">
        <v>11.6</v>
      </c>
      <c r="AJM80" s="738">
        <f t="shared" ref="AJM80:AJM91" si="249">RANK(AJL80,AJL$15:AJL$91,0)</f>
        <v>11</v>
      </c>
      <c r="AJN80" s="751">
        <v>1</v>
      </c>
      <c r="AJO80" s="753">
        <v>11.6</v>
      </c>
      <c r="AJP80" s="738">
        <f t="shared" ref="AJP80:AJP91" si="250">RANK(AJO80,AJO$15:AJO$91,0)</f>
        <v>3</v>
      </c>
      <c r="AJQ80" s="751">
        <v>1</v>
      </c>
      <c r="AJR80" s="753">
        <v>0</v>
      </c>
      <c r="AJS80" s="738">
        <f t="shared" ref="AJS80:AJS91" si="251">RANK(AJR80,AJR$15:AJR$91,0)</f>
        <v>29</v>
      </c>
      <c r="AJT80" s="751">
        <v>0</v>
      </c>
      <c r="AJU80" s="753">
        <v>0</v>
      </c>
      <c r="AJV80" s="751">
        <v>0</v>
      </c>
      <c r="AJW80" s="753">
        <v>0</v>
      </c>
      <c r="AJX80" s="738">
        <f t="shared" ref="AJX80:AJX91" si="252">RANK(AJW80,AJW$15:AJW$91,0)</f>
        <v>26</v>
      </c>
      <c r="AJY80" s="751">
        <v>0</v>
      </c>
      <c r="AJZ80" s="753">
        <v>0</v>
      </c>
      <c r="AKA80" s="738">
        <f t="shared" ref="AKA80:AKA91" si="253">RANK(AJZ80,AJZ$15:AJZ$91,0)</f>
        <v>9</v>
      </c>
      <c r="AKB80" s="751">
        <v>0</v>
      </c>
      <c r="AKC80" s="753">
        <v>11.6</v>
      </c>
      <c r="AKD80" s="738">
        <f t="shared" ref="AKD80:AKD91" si="254">RANK(AKC80,AKC$15:AKC$91,0)</f>
        <v>40</v>
      </c>
      <c r="AKE80" s="751">
        <v>1</v>
      </c>
      <c r="AKF80" s="751">
        <v>80</v>
      </c>
      <c r="AKG80" s="751">
        <v>80</v>
      </c>
      <c r="AKH80" s="751">
        <v>0</v>
      </c>
      <c r="AKI80" s="751">
        <v>0</v>
      </c>
      <c r="AKJ80" s="751">
        <v>0</v>
      </c>
      <c r="AKK80" s="751">
        <v>160</v>
      </c>
      <c r="AKL80" s="751">
        <v>0</v>
      </c>
      <c r="AKM80" s="751">
        <v>9</v>
      </c>
      <c r="AKN80" s="751">
        <v>0</v>
      </c>
      <c r="AKO80" s="751">
        <v>9</v>
      </c>
      <c r="AKP80" s="753">
        <v>0.14899999999999999</v>
      </c>
      <c r="AKQ80" s="738">
        <f t="shared" ref="AKQ80:AKS91" si="255">IFERROR(RANK(AKP80,AKP$15:AKP$91,0),"-")</f>
        <v>28</v>
      </c>
      <c r="AKR80" s="753">
        <v>8.6999999999999994E-2</v>
      </c>
      <c r="AKS80" s="738">
        <f t="shared" si="255"/>
        <v>16</v>
      </c>
      <c r="AKT80" s="753" t="s">
        <v>31</v>
      </c>
      <c r="AKU80" s="738" t="str">
        <f t="shared" si="141"/>
        <v>-</v>
      </c>
      <c r="AKV80" s="753" t="s">
        <v>31</v>
      </c>
      <c r="AKW80" s="738" t="str">
        <f t="shared" si="142"/>
        <v>-</v>
      </c>
      <c r="AKX80" s="753" t="s">
        <v>31</v>
      </c>
      <c r="AKY80" s="753">
        <v>0.23599999999999999</v>
      </c>
      <c r="AKZ80" s="753" t="s">
        <v>31</v>
      </c>
      <c r="ALA80" s="738" t="str">
        <f t="shared" si="143"/>
        <v>-</v>
      </c>
      <c r="ALB80" s="753">
        <v>1.9E-2</v>
      </c>
      <c r="ALC80" s="738">
        <f t="shared" si="144"/>
        <v>54</v>
      </c>
      <c r="ALD80" s="753" t="s">
        <v>31</v>
      </c>
      <c r="ALE80" s="738" t="str">
        <f t="shared" si="145"/>
        <v>-</v>
      </c>
      <c r="ALF80" s="753">
        <v>1.9E-2</v>
      </c>
      <c r="ALG80" s="753"/>
      <c r="ALH80" s="1706">
        <v>33.781997356087004</v>
      </c>
      <c r="ALI80" s="754">
        <v>75</v>
      </c>
      <c r="ALJ80" s="754">
        <v>6</v>
      </c>
      <c r="ALK80" s="754">
        <v>2785</v>
      </c>
      <c r="ALL80" s="754">
        <v>26.929982046678635</v>
      </c>
      <c r="ALM80" s="754">
        <v>2.1543985637342908</v>
      </c>
      <c r="ALN80" s="754">
        <v>17</v>
      </c>
      <c r="ALO80" s="754">
        <v>9</v>
      </c>
    </row>
    <row r="81" spans="1:1003" ht="13" x14ac:dyDescent="0.2">
      <c r="A81" s="735" t="s">
        <v>1874</v>
      </c>
      <c r="B81" s="736" t="s">
        <v>1875</v>
      </c>
      <c r="C81" s="736" t="s">
        <v>1646</v>
      </c>
      <c r="D81" s="736"/>
      <c r="E81" s="736" t="s">
        <v>1733</v>
      </c>
      <c r="F81" s="737" t="s">
        <v>1876</v>
      </c>
      <c r="G81" s="738" t="s">
        <v>1921</v>
      </c>
      <c r="H81" s="739">
        <v>234</v>
      </c>
      <c r="I81" s="742">
        <v>7.21</v>
      </c>
      <c r="J81" s="738">
        <f t="shared" si="146"/>
        <v>37</v>
      </c>
      <c r="K81" s="741">
        <v>183</v>
      </c>
      <c r="L81" s="742">
        <v>7.21</v>
      </c>
      <c r="M81" s="750">
        <f t="shared" si="147"/>
        <v>29</v>
      </c>
      <c r="N81" s="753">
        <f t="shared" si="148"/>
        <v>0</v>
      </c>
      <c r="O81" s="741">
        <v>2111</v>
      </c>
      <c r="P81" s="742">
        <v>6.33</v>
      </c>
      <c r="Q81" s="738">
        <f t="shared" si="120"/>
        <v>18</v>
      </c>
      <c r="R81" s="741">
        <v>1810</v>
      </c>
      <c r="S81" s="742">
        <v>6.09</v>
      </c>
      <c r="T81" s="750">
        <f t="shared" si="137"/>
        <v>51</v>
      </c>
      <c r="U81" s="753">
        <f t="shared" si="149"/>
        <v>-0.24000000000000021</v>
      </c>
      <c r="V81" s="745">
        <v>1258</v>
      </c>
      <c r="W81" s="740">
        <v>5.9856915739268679</v>
      </c>
      <c r="X81" s="741">
        <v>552</v>
      </c>
      <c r="Y81" s="743">
        <v>6.3188405797101446</v>
      </c>
      <c r="Z81" s="744">
        <f t="shared" si="150"/>
        <v>52</v>
      </c>
      <c r="AA81" s="746">
        <v>849</v>
      </c>
      <c r="AB81" s="743">
        <v>6.1672555948174326</v>
      </c>
      <c r="AC81" s="744">
        <f t="shared" si="151"/>
        <v>42</v>
      </c>
      <c r="AD81" s="741">
        <v>409</v>
      </c>
      <c r="AE81" s="743">
        <v>5.60880195599022</v>
      </c>
      <c r="AF81" s="747">
        <f t="shared" si="152"/>
        <v>47</v>
      </c>
      <c r="AG81" s="748">
        <v>83</v>
      </c>
      <c r="AH81" s="744">
        <f t="shared" si="153"/>
        <v>5</v>
      </c>
      <c r="AI81" s="749">
        <v>84.3</v>
      </c>
      <c r="AJ81" s="744">
        <f t="shared" si="154"/>
        <v>48</v>
      </c>
      <c r="AK81" s="749">
        <v>4.4000000000000057</v>
      </c>
      <c r="AL81" s="740">
        <v>4.0999999999999943</v>
      </c>
      <c r="AM81" s="741">
        <v>55</v>
      </c>
      <c r="AN81" s="751">
        <f t="shared" si="155"/>
        <v>55</v>
      </c>
      <c r="AO81" s="750">
        <v>55</v>
      </c>
      <c r="AP81" s="751">
        <f t="shared" si="156"/>
        <v>56</v>
      </c>
      <c r="AQ81" s="741">
        <v>180</v>
      </c>
      <c r="AR81" s="750">
        <f t="shared" si="157"/>
        <v>30</v>
      </c>
      <c r="AS81" s="741">
        <v>179</v>
      </c>
      <c r="AT81" s="742">
        <v>22.346368715083802</v>
      </c>
      <c r="AU81" s="744">
        <f t="shared" si="158"/>
        <v>45</v>
      </c>
      <c r="AV81" s="741">
        <v>183</v>
      </c>
      <c r="AW81" s="742">
        <v>10.382513661202186</v>
      </c>
      <c r="AX81" s="744">
        <f t="shared" si="159"/>
        <v>19</v>
      </c>
      <c r="AY81" s="741">
        <v>179</v>
      </c>
      <c r="AZ81" s="742">
        <v>46.368715083798882</v>
      </c>
      <c r="BA81" s="744">
        <f t="shared" si="160"/>
        <v>23</v>
      </c>
      <c r="BB81" s="741">
        <v>182</v>
      </c>
      <c r="BC81" s="742">
        <v>15.934065934065933</v>
      </c>
      <c r="BD81" s="744">
        <f t="shared" si="161"/>
        <v>41</v>
      </c>
      <c r="BE81" s="741">
        <v>183</v>
      </c>
      <c r="BF81" s="742">
        <v>1.639344262295082</v>
      </c>
      <c r="BG81" s="744">
        <f t="shared" si="162"/>
        <v>57</v>
      </c>
      <c r="BH81" s="741">
        <v>182</v>
      </c>
      <c r="BI81" s="742">
        <v>29.670329670329672</v>
      </c>
      <c r="BJ81" s="744">
        <f t="shared" si="163"/>
        <v>17</v>
      </c>
      <c r="BK81" s="741">
        <v>572</v>
      </c>
      <c r="BL81" s="742">
        <v>54.1958041958042</v>
      </c>
      <c r="BM81" s="744">
        <f t="shared" si="164"/>
        <v>40</v>
      </c>
      <c r="BN81" s="741">
        <v>576</v>
      </c>
      <c r="BO81" s="742">
        <v>82.986111111111114</v>
      </c>
      <c r="BP81" s="744">
        <f t="shared" si="165"/>
        <v>34</v>
      </c>
      <c r="BQ81" s="741">
        <v>546</v>
      </c>
      <c r="BR81" s="742">
        <v>61.355311355311358</v>
      </c>
      <c r="BS81" s="744">
        <f t="shared" si="166"/>
        <v>31</v>
      </c>
      <c r="BT81" s="741">
        <v>575</v>
      </c>
      <c r="BU81" s="742">
        <v>37.739130434782609</v>
      </c>
      <c r="BV81" s="744">
        <f t="shared" si="167"/>
        <v>36</v>
      </c>
      <c r="BW81" s="741">
        <v>523</v>
      </c>
      <c r="BX81" s="742">
        <v>4.5889101338432123</v>
      </c>
      <c r="BY81" s="744">
        <f t="shared" si="168"/>
        <v>56</v>
      </c>
      <c r="BZ81" s="741">
        <v>573</v>
      </c>
      <c r="CA81" s="742">
        <v>54.624781849912743</v>
      </c>
      <c r="CB81" s="744">
        <f t="shared" si="169"/>
        <v>30</v>
      </c>
      <c r="CC81" s="749">
        <v>13.9</v>
      </c>
      <c r="CD81" s="752">
        <f t="shared" si="170"/>
        <v>40</v>
      </c>
      <c r="CE81" s="742">
        <v>2.8</v>
      </c>
      <c r="CF81" s="742">
        <v>5.3</v>
      </c>
      <c r="CG81" s="743">
        <v>5.9</v>
      </c>
      <c r="CH81" s="749">
        <v>14.2</v>
      </c>
      <c r="CI81" s="740">
        <v>13.8</v>
      </c>
      <c r="CJ81" s="753">
        <v>16</v>
      </c>
      <c r="CK81" s="754">
        <f t="shared" si="171"/>
        <v>29</v>
      </c>
      <c r="CL81" s="753">
        <v>3</v>
      </c>
      <c r="CM81" s="753">
        <v>6.3000000000000007</v>
      </c>
      <c r="CN81" s="753">
        <v>6.8000000000000007</v>
      </c>
      <c r="CO81" s="755">
        <v>32</v>
      </c>
      <c r="CP81" s="1000">
        <v>85.2</v>
      </c>
      <c r="CQ81" s="754">
        <f t="shared" si="172"/>
        <v>24</v>
      </c>
      <c r="CR81" s="751">
        <v>8</v>
      </c>
      <c r="CS81" s="1000">
        <v>89.5</v>
      </c>
      <c r="CT81" s="754">
        <f t="shared" si="134"/>
        <v>3</v>
      </c>
      <c r="CU81" s="751">
        <v>16</v>
      </c>
      <c r="CV81" s="753">
        <v>83.3</v>
      </c>
      <c r="CW81" s="754">
        <f t="shared" si="173"/>
        <v>57</v>
      </c>
      <c r="CX81" s="751">
        <v>8</v>
      </c>
      <c r="CY81" s="753">
        <v>84.6</v>
      </c>
      <c r="CZ81" s="754">
        <f t="shared" si="174"/>
        <v>23</v>
      </c>
      <c r="DA81" s="756">
        <v>21.875</v>
      </c>
      <c r="DB81" s="750">
        <f t="shared" si="175"/>
        <v>45</v>
      </c>
      <c r="DC81" s="751">
        <v>32</v>
      </c>
      <c r="DD81" s="757">
        <v>62.5</v>
      </c>
      <c r="DE81" s="750">
        <f t="shared" si="176"/>
        <v>68</v>
      </c>
      <c r="DF81" s="742">
        <v>15.625</v>
      </c>
      <c r="DG81" s="744">
        <f t="shared" si="177"/>
        <v>8</v>
      </c>
      <c r="DH81" s="749">
        <v>50</v>
      </c>
      <c r="DI81" s="744">
        <f t="shared" si="177"/>
        <v>56</v>
      </c>
      <c r="DJ81" s="742">
        <v>12.5</v>
      </c>
      <c r="DK81" s="744">
        <f t="shared" si="178"/>
        <v>15</v>
      </c>
      <c r="DL81" s="758">
        <v>43.75</v>
      </c>
      <c r="DM81" s="744">
        <f t="shared" si="179"/>
        <v>74</v>
      </c>
      <c r="DN81" s="742">
        <v>25</v>
      </c>
      <c r="DO81" s="744">
        <f t="shared" si="180"/>
        <v>5</v>
      </c>
      <c r="DP81" s="741">
        <v>173</v>
      </c>
      <c r="DQ81" s="759">
        <v>69.364161849710982</v>
      </c>
      <c r="DR81" s="744">
        <f t="shared" si="122"/>
        <v>18</v>
      </c>
      <c r="DS81" s="741">
        <v>548</v>
      </c>
      <c r="DT81" s="759">
        <v>50.912408759124084</v>
      </c>
      <c r="DU81" s="744">
        <v>10</v>
      </c>
      <c r="DV81" s="741">
        <v>161</v>
      </c>
      <c r="DW81" s="760">
        <v>61.490683229813669</v>
      </c>
      <c r="DX81" s="744">
        <v>62</v>
      </c>
      <c r="DY81" s="741">
        <v>142</v>
      </c>
      <c r="DZ81" s="1599">
        <v>1.1499999999999999</v>
      </c>
      <c r="EA81" s="752">
        <v>19</v>
      </c>
      <c r="EB81" s="760">
        <v>14.084507042253522</v>
      </c>
      <c r="EC81" s="744">
        <v>31</v>
      </c>
      <c r="ED81" s="741">
        <v>157</v>
      </c>
      <c r="EE81" s="753">
        <v>1.5340909090909092</v>
      </c>
      <c r="EF81" s="754">
        <v>20</v>
      </c>
      <c r="EG81" s="760">
        <v>28.02547770700637</v>
      </c>
      <c r="EH81" s="744">
        <v>19</v>
      </c>
      <c r="EI81" s="741">
        <v>157</v>
      </c>
      <c r="EJ81" s="753">
        <v>1.3125</v>
      </c>
      <c r="EK81" s="754">
        <v>6</v>
      </c>
      <c r="EL81" s="760">
        <v>25.477707006369428</v>
      </c>
      <c r="EM81" s="744">
        <v>42</v>
      </c>
      <c r="EN81" s="755">
        <v>147</v>
      </c>
      <c r="EO81" s="753">
        <v>0.75</v>
      </c>
      <c r="EP81" s="754">
        <v>43</v>
      </c>
      <c r="EQ81" s="761">
        <v>10.884353741496598</v>
      </c>
      <c r="ER81" s="995">
        <v>26</v>
      </c>
      <c r="ES81" s="741">
        <v>146</v>
      </c>
      <c r="ET81" s="752">
        <v>1.7222222222222223</v>
      </c>
      <c r="EU81" s="752">
        <v>4</v>
      </c>
      <c r="EV81" s="760">
        <v>6.1643835616438354</v>
      </c>
      <c r="EW81" s="744">
        <v>53</v>
      </c>
      <c r="EX81" s="751">
        <v>146</v>
      </c>
      <c r="EY81" s="752">
        <v>0.5714285714285714</v>
      </c>
      <c r="EZ81" s="752">
        <v>35</v>
      </c>
      <c r="FA81" s="761">
        <v>4.7945205479452051</v>
      </c>
      <c r="FB81" s="751">
        <v>42</v>
      </c>
      <c r="FC81" s="741">
        <v>161</v>
      </c>
      <c r="FD81" s="752">
        <v>0.72727272727272729</v>
      </c>
      <c r="FE81" s="752">
        <v>29</v>
      </c>
      <c r="FF81" s="760">
        <v>6.8322981366459627</v>
      </c>
      <c r="FG81" s="744">
        <v>54</v>
      </c>
      <c r="FH81" s="741">
        <v>147</v>
      </c>
      <c r="FI81" s="752">
        <v>2.8867924528301887</v>
      </c>
      <c r="FJ81" s="752">
        <v>56</v>
      </c>
      <c r="FK81" s="760">
        <v>36.054421768707478</v>
      </c>
      <c r="FL81" s="744">
        <v>42</v>
      </c>
      <c r="FM81" s="755">
        <v>577</v>
      </c>
      <c r="FN81" s="761">
        <v>24.783362218370883</v>
      </c>
      <c r="FO81" s="751">
        <v>34</v>
      </c>
      <c r="FP81" s="741">
        <v>491</v>
      </c>
      <c r="FQ81" s="762">
        <v>0.77083333333333337</v>
      </c>
      <c r="FR81" s="762">
        <v>40</v>
      </c>
      <c r="FS81" s="760">
        <v>4.887983706720977</v>
      </c>
      <c r="FT81" s="744">
        <v>32</v>
      </c>
      <c r="FU81" s="741">
        <v>507</v>
      </c>
      <c r="FV81" s="753">
        <v>1.1888888888888889</v>
      </c>
      <c r="FW81" s="754">
        <v>33</v>
      </c>
      <c r="FX81" s="760">
        <v>8.8757396449704142</v>
      </c>
      <c r="FY81" s="744">
        <v>16</v>
      </c>
      <c r="FZ81" s="741">
        <v>497</v>
      </c>
      <c r="GA81" s="753">
        <v>1.1000000000000001</v>
      </c>
      <c r="GB81" s="754">
        <v>11</v>
      </c>
      <c r="GC81" s="760">
        <v>8.0482897384305829</v>
      </c>
      <c r="GD81" s="744">
        <v>30</v>
      </c>
      <c r="GE81" s="741">
        <v>494</v>
      </c>
      <c r="GF81" s="753">
        <v>1.25</v>
      </c>
      <c r="GG81" s="754">
        <v>5</v>
      </c>
      <c r="GH81" s="760">
        <v>2.834008097165992</v>
      </c>
      <c r="GI81" s="744">
        <v>41</v>
      </c>
      <c r="GJ81" s="741">
        <v>522</v>
      </c>
      <c r="GK81" s="752">
        <v>1.4166666666666667</v>
      </c>
      <c r="GL81" s="752">
        <v>29</v>
      </c>
      <c r="GM81" s="760">
        <v>13.793103448275861</v>
      </c>
      <c r="GN81" s="744">
        <v>44</v>
      </c>
      <c r="GO81" s="741">
        <v>512</v>
      </c>
      <c r="GP81" s="752">
        <v>0.65625</v>
      </c>
      <c r="GQ81" s="752">
        <v>30</v>
      </c>
      <c r="GR81" s="760">
        <v>3.125</v>
      </c>
      <c r="GS81" s="744">
        <v>31</v>
      </c>
      <c r="GT81" s="741">
        <v>514</v>
      </c>
      <c r="GU81" s="752">
        <v>0.6785714285714286</v>
      </c>
      <c r="GV81" s="752">
        <v>18</v>
      </c>
      <c r="GW81" s="760">
        <v>2.7237354085603114</v>
      </c>
      <c r="GX81" s="744">
        <v>18</v>
      </c>
      <c r="GY81" s="741">
        <v>498</v>
      </c>
      <c r="GZ81" s="752">
        <v>2.4166666666666665</v>
      </c>
      <c r="HA81" s="752">
        <v>19</v>
      </c>
      <c r="HB81" s="760">
        <v>1.2048192771084338</v>
      </c>
      <c r="HC81" s="744">
        <v>29</v>
      </c>
      <c r="HD81" s="749">
        <v>23.333333333333332</v>
      </c>
      <c r="HE81" s="742">
        <v>0</v>
      </c>
      <c r="HF81" s="742">
        <v>70</v>
      </c>
      <c r="HG81" s="742">
        <v>6.666666666666667</v>
      </c>
      <c r="HH81" s="1600">
        <v>20</v>
      </c>
      <c r="HI81" s="1600">
        <v>23.333333333333332</v>
      </c>
      <c r="HJ81" s="1600">
        <v>70</v>
      </c>
      <c r="HK81" s="1600">
        <v>3.3333333333333335</v>
      </c>
      <c r="HL81" s="1600">
        <v>66.666666666666657</v>
      </c>
      <c r="HM81" s="1601">
        <v>30</v>
      </c>
      <c r="HN81" s="749">
        <v>14.102564102564102</v>
      </c>
      <c r="HO81" s="749">
        <v>2.5641025641025639</v>
      </c>
      <c r="HP81" s="749">
        <v>46.794871794871796</v>
      </c>
      <c r="HQ81" s="749">
        <v>18.589743589743591</v>
      </c>
      <c r="HR81" s="749">
        <v>8.3333333333333321</v>
      </c>
      <c r="HS81" s="749">
        <v>39.102564102564102</v>
      </c>
      <c r="HT81" s="749">
        <v>37.820512820512818</v>
      </c>
      <c r="HU81" s="749">
        <v>0.64102564102564097</v>
      </c>
      <c r="HV81" s="749">
        <v>41.666666666666671</v>
      </c>
      <c r="HW81" s="1601">
        <v>156</v>
      </c>
      <c r="HX81" s="1271">
        <v>2</v>
      </c>
      <c r="HY81" s="1272">
        <v>0</v>
      </c>
      <c r="HZ81" s="1272">
        <v>0</v>
      </c>
      <c r="IA81" s="1272">
        <v>2</v>
      </c>
      <c r="IB81" s="1272">
        <v>0</v>
      </c>
      <c r="IC81" s="1272">
        <v>2</v>
      </c>
      <c r="ID81" s="1272">
        <v>1</v>
      </c>
      <c r="IE81" s="1272">
        <v>1</v>
      </c>
      <c r="IF81" s="1273">
        <v>8</v>
      </c>
      <c r="IG81" s="1274">
        <v>8</v>
      </c>
      <c r="IH81" s="1275">
        <v>0</v>
      </c>
      <c r="II81" s="1275">
        <v>1</v>
      </c>
      <c r="IJ81" s="1275">
        <v>1</v>
      </c>
      <c r="IK81" s="1275">
        <v>0</v>
      </c>
      <c r="IL81" s="1275">
        <v>1</v>
      </c>
      <c r="IM81" s="1275">
        <v>4</v>
      </c>
      <c r="IN81" s="1275">
        <v>1</v>
      </c>
      <c r="IO81" s="1273">
        <v>16</v>
      </c>
      <c r="IP81" s="1274">
        <v>0</v>
      </c>
      <c r="IQ81" s="1275">
        <v>3</v>
      </c>
      <c r="IR81" s="1275">
        <v>0</v>
      </c>
      <c r="IS81" s="1275">
        <v>0</v>
      </c>
      <c r="IT81" s="1275">
        <v>0</v>
      </c>
      <c r="IU81" s="1275">
        <v>0</v>
      </c>
      <c r="IV81" s="1275">
        <v>3</v>
      </c>
      <c r="IW81" s="1275">
        <v>2</v>
      </c>
      <c r="IX81" s="1276">
        <v>8</v>
      </c>
      <c r="IY81" s="1274">
        <v>25</v>
      </c>
      <c r="IZ81" s="1275">
        <v>0</v>
      </c>
      <c r="JA81" s="1275">
        <v>0</v>
      </c>
      <c r="JB81" s="1275">
        <v>25</v>
      </c>
      <c r="JC81" s="1275">
        <v>0</v>
      </c>
      <c r="JD81" s="1275">
        <v>25</v>
      </c>
      <c r="JE81" s="1275">
        <v>12.5</v>
      </c>
      <c r="JF81" s="1275">
        <v>12.5</v>
      </c>
      <c r="JG81" s="1276">
        <v>100</v>
      </c>
      <c r="JH81" s="1274">
        <v>50</v>
      </c>
      <c r="JI81" s="1275">
        <v>0</v>
      </c>
      <c r="JJ81" s="1275">
        <v>6.25</v>
      </c>
      <c r="JK81" s="1275">
        <v>6.25</v>
      </c>
      <c r="JL81" s="1275">
        <v>0</v>
      </c>
      <c r="JM81" s="1275">
        <v>6.25</v>
      </c>
      <c r="JN81" s="1275">
        <v>25</v>
      </c>
      <c r="JO81" s="1275">
        <v>6.25</v>
      </c>
      <c r="JP81" s="1276">
        <v>100</v>
      </c>
      <c r="JQ81" s="1274">
        <v>0</v>
      </c>
      <c r="JR81" s="1275">
        <v>37.5</v>
      </c>
      <c r="JS81" s="1275">
        <v>0</v>
      </c>
      <c r="JT81" s="1275">
        <v>0</v>
      </c>
      <c r="JU81" s="1275">
        <v>0</v>
      </c>
      <c r="JV81" s="1275">
        <v>0</v>
      </c>
      <c r="JW81" s="1275">
        <v>37.5</v>
      </c>
      <c r="JX81" s="1275">
        <v>25</v>
      </c>
      <c r="JY81" s="1276">
        <v>100</v>
      </c>
      <c r="JZ81" s="758">
        <v>56.974789915966383</v>
      </c>
      <c r="KA81" s="744">
        <f t="shared" si="181"/>
        <v>22</v>
      </c>
      <c r="KB81" s="758">
        <v>67.441860465116278</v>
      </c>
      <c r="KC81" s="744">
        <f t="shared" si="181"/>
        <v>40</v>
      </c>
      <c r="KD81" s="761">
        <v>10.327949094468918</v>
      </c>
      <c r="KE81" s="751">
        <f t="shared" si="182"/>
        <v>8</v>
      </c>
      <c r="KF81" s="761">
        <v>0</v>
      </c>
      <c r="KG81" s="751">
        <f t="shared" si="182"/>
        <v>28</v>
      </c>
      <c r="KH81" s="761">
        <v>20.362212432697014</v>
      </c>
      <c r="KI81" s="751">
        <f t="shared" si="183"/>
        <v>21</v>
      </c>
      <c r="KJ81" s="761">
        <v>16.789035731767012</v>
      </c>
      <c r="KK81" s="751">
        <f t="shared" si="183"/>
        <v>18</v>
      </c>
      <c r="KL81" s="761">
        <v>9.9903006789524742</v>
      </c>
      <c r="KM81" s="751">
        <f t="shared" si="184"/>
        <v>35</v>
      </c>
      <c r="KN81" s="751">
        <v>14.808787632221318</v>
      </c>
      <c r="KO81" s="751">
        <f t="shared" si="185"/>
        <v>48</v>
      </c>
      <c r="KP81" s="763">
        <v>60</v>
      </c>
      <c r="KQ81" s="754">
        <v>10</v>
      </c>
      <c r="KR81" s="754">
        <v>10</v>
      </c>
      <c r="KS81" s="754">
        <v>40</v>
      </c>
      <c r="KT81" s="754">
        <v>15</v>
      </c>
      <c r="KU81" s="764">
        <f t="shared" si="186"/>
        <v>135</v>
      </c>
      <c r="KV81" s="765">
        <f t="shared" si="187"/>
        <v>1</v>
      </c>
      <c r="KW81" s="763">
        <v>10</v>
      </c>
      <c r="KX81" s="754">
        <v>10</v>
      </c>
      <c r="KY81" s="745">
        <f t="shared" si="188"/>
        <v>20</v>
      </c>
      <c r="KZ81" s="744">
        <f t="shared" si="189"/>
        <v>1</v>
      </c>
      <c r="LA81" s="3000" t="s">
        <v>1632</v>
      </c>
      <c r="LB81" s="3001" t="s">
        <v>1632</v>
      </c>
      <c r="LC81" s="3001" t="s">
        <v>1632</v>
      </c>
      <c r="LD81" s="3001" t="s">
        <v>1632</v>
      </c>
      <c r="LE81" s="754">
        <v>40</v>
      </c>
      <c r="LF81" s="1602">
        <v>1</v>
      </c>
      <c r="LG81" s="3000" t="s">
        <v>1632</v>
      </c>
      <c r="LH81" s="3001" t="s">
        <v>1632</v>
      </c>
      <c r="LI81" s="3001" t="s">
        <v>1632</v>
      </c>
      <c r="LJ81" s="3001" t="s">
        <v>1632</v>
      </c>
      <c r="LK81" s="754">
        <v>40</v>
      </c>
      <c r="LL81" s="1602">
        <v>1</v>
      </c>
      <c r="LM81" s="3000" t="s">
        <v>1632</v>
      </c>
      <c r="LN81" s="3001" t="s">
        <v>1632</v>
      </c>
      <c r="LO81" s="3001" t="s">
        <v>1632</v>
      </c>
      <c r="LP81" s="3001" t="s">
        <v>1632</v>
      </c>
      <c r="LQ81" s="754">
        <v>60</v>
      </c>
      <c r="LR81" s="1602">
        <v>1</v>
      </c>
      <c r="LS81" s="3000" t="s">
        <v>1632</v>
      </c>
      <c r="LT81" s="3001" t="s">
        <v>1632</v>
      </c>
      <c r="LU81" s="3001" t="s">
        <v>1632</v>
      </c>
      <c r="LV81" s="3001" t="s">
        <v>1632</v>
      </c>
      <c r="LW81" s="754">
        <v>40</v>
      </c>
      <c r="LX81" s="1602">
        <v>1</v>
      </c>
      <c r="LY81" s="3000" t="s">
        <v>1632</v>
      </c>
      <c r="LZ81" s="3001" t="s">
        <v>1632</v>
      </c>
      <c r="MA81" s="3001" t="s">
        <v>1632</v>
      </c>
      <c r="MB81" s="3001" t="s">
        <v>1632</v>
      </c>
      <c r="MC81" s="754">
        <v>40</v>
      </c>
      <c r="MD81" s="1602">
        <v>1</v>
      </c>
      <c r="ME81" s="3000" t="s">
        <v>1632</v>
      </c>
      <c r="MF81" s="3001" t="s">
        <v>1632</v>
      </c>
      <c r="MG81" s="3001" t="s">
        <v>1632</v>
      </c>
      <c r="MH81" s="3001" t="s">
        <v>1632</v>
      </c>
      <c r="MI81" s="754">
        <v>40</v>
      </c>
      <c r="MJ81" s="1602">
        <v>1</v>
      </c>
      <c r="MK81" s="3000" t="s">
        <v>1632</v>
      </c>
      <c r="ML81" s="3001" t="s">
        <v>1632</v>
      </c>
      <c r="MM81" s="3001" t="s">
        <v>1625</v>
      </c>
      <c r="MN81" s="754">
        <v>30</v>
      </c>
      <c r="MO81" s="1602">
        <v>4</v>
      </c>
      <c r="MP81" s="3000" t="s">
        <v>1632</v>
      </c>
      <c r="MQ81" s="3001" t="s">
        <v>1632</v>
      </c>
      <c r="MR81" s="3001" t="s">
        <v>1625</v>
      </c>
      <c r="MS81" s="3001" t="s">
        <v>1625</v>
      </c>
      <c r="MT81" s="754">
        <v>20</v>
      </c>
      <c r="MU81" s="1602">
        <v>44</v>
      </c>
      <c r="MV81" s="3001" t="s">
        <v>1632</v>
      </c>
      <c r="MW81" s="3001" t="s">
        <v>1625</v>
      </c>
      <c r="MX81" s="3001" t="s">
        <v>1625</v>
      </c>
      <c r="MY81" s="3001" t="s">
        <v>1625</v>
      </c>
      <c r="MZ81" s="754">
        <v>10</v>
      </c>
      <c r="NA81" s="1602">
        <v>35</v>
      </c>
      <c r="NB81" s="751">
        <v>92.79</v>
      </c>
      <c r="NC81" s="751">
        <f t="shared" si="138"/>
        <v>45</v>
      </c>
      <c r="ND81" s="755">
        <v>31</v>
      </c>
      <c r="NE81" s="751">
        <v>36</v>
      </c>
      <c r="NF81" s="766">
        <v>30.57199211045365</v>
      </c>
      <c r="NG81" s="751">
        <v>28</v>
      </c>
      <c r="NH81" s="751">
        <v>31</v>
      </c>
      <c r="NI81" s="751">
        <v>36</v>
      </c>
      <c r="NJ81" s="766">
        <v>30.57199211045365</v>
      </c>
      <c r="NK81" s="751">
        <v>28</v>
      </c>
      <c r="NL81" s="751">
        <v>26</v>
      </c>
      <c r="NM81" s="751">
        <v>36</v>
      </c>
      <c r="NN81" s="3646">
        <v>24.096385542168676</v>
      </c>
      <c r="NO81" s="751">
        <v>15</v>
      </c>
      <c r="NP81" s="751">
        <v>1014</v>
      </c>
      <c r="NQ81" s="3350">
        <v>1</v>
      </c>
      <c r="NR81" s="3351">
        <v>0.83410565338276188</v>
      </c>
      <c r="NS81" s="3350">
        <v>29</v>
      </c>
      <c r="NT81" s="3350">
        <v>9</v>
      </c>
      <c r="NU81" s="3352">
        <v>0.92678405931417984</v>
      </c>
      <c r="NV81" s="3350">
        <v>22</v>
      </c>
      <c r="NW81" s="3350">
        <v>58</v>
      </c>
      <c r="NX81" s="3352">
        <v>5.3753475440222429</v>
      </c>
      <c r="NY81" s="3350">
        <v>23</v>
      </c>
      <c r="NZ81" s="3350">
        <v>7</v>
      </c>
      <c r="OA81" s="1713">
        <v>6.487488415199258</v>
      </c>
      <c r="OB81" s="3350">
        <v>17</v>
      </c>
      <c r="OC81" s="755">
        <v>151</v>
      </c>
      <c r="OD81" s="3646">
        <v>151</v>
      </c>
      <c r="OE81" s="995">
        <v>12</v>
      </c>
      <c r="OF81" s="755" t="s">
        <v>31</v>
      </c>
      <c r="OG81" s="766" t="s">
        <v>31</v>
      </c>
      <c r="OH81" s="995" t="str">
        <f t="shared" si="190"/>
        <v>-</v>
      </c>
      <c r="OI81" s="996">
        <v>35.956084172003663</v>
      </c>
      <c r="OJ81" s="995">
        <f t="shared" si="139"/>
        <v>23</v>
      </c>
      <c r="OK81" s="1356" t="s">
        <v>3041</v>
      </c>
      <c r="OL81" s="1356" t="s">
        <v>3046</v>
      </c>
      <c r="OM81" s="1356">
        <v>13</v>
      </c>
      <c r="ON81" s="3721">
        <v>11.648745519713263</v>
      </c>
      <c r="OO81" s="1356">
        <v>61</v>
      </c>
      <c r="OP81" s="977"/>
      <c r="OQ81" s="753">
        <v>18.600000000000001</v>
      </c>
      <c r="OR81" s="753">
        <v>16.2</v>
      </c>
      <c r="OS81" s="753">
        <v>5.9</v>
      </c>
      <c r="OT81" s="753">
        <v>20</v>
      </c>
      <c r="OU81" s="753">
        <v>11.627906976744185</v>
      </c>
      <c r="OV81" s="753">
        <v>15</v>
      </c>
      <c r="OW81" s="738">
        <f t="shared" si="191"/>
        <v>20</v>
      </c>
      <c r="OX81" s="753">
        <v>14.554651162790696</v>
      </c>
      <c r="OY81" s="738">
        <f t="shared" si="191"/>
        <v>23</v>
      </c>
      <c r="OZ81" s="753">
        <v>0</v>
      </c>
      <c r="PA81" s="753">
        <v>0</v>
      </c>
      <c r="PB81" s="753">
        <v>0</v>
      </c>
      <c r="PC81" s="753">
        <v>2.5</v>
      </c>
      <c r="PD81" s="753">
        <v>2.3255813953488373</v>
      </c>
      <c r="PE81" s="753">
        <v>2.5</v>
      </c>
      <c r="PF81" s="738">
        <f t="shared" si="192"/>
        <v>68</v>
      </c>
      <c r="PG81" s="753">
        <v>1.2209302325581397</v>
      </c>
      <c r="PH81" s="738">
        <f t="shared" si="193"/>
        <v>72</v>
      </c>
      <c r="PI81" s="753">
        <v>17.5</v>
      </c>
      <c r="PJ81" s="738">
        <f t="shared" si="194"/>
        <v>62</v>
      </c>
      <c r="PK81" s="1000">
        <v>15.775581395348835</v>
      </c>
      <c r="PL81" s="738">
        <f t="shared" si="194"/>
        <v>73</v>
      </c>
      <c r="PM81" s="1000">
        <v>0</v>
      </c>
      <c r="PN81" s="1000">
        <v>0</v>
      </c>
      <c r="PO81" s="738">
        <f t="shared" si="195"/>
        <v>37</v>
      </c>
      <c r="PP81" s="753">
        <v>0</v>
      </c>
      <c r="PQ81" s="1000">
        <v>0</v>
      </c>
      <c r="PR81" s="738">
        <f t="shared" si="196"/>
        <v>24</v>
      </c>
      <c r="PS81" s="997">
        <v>182</v>
      </c>
      <c r="PT81" s="761">
        <v>41.758241758241759</v>
      </c>
      <c r="PU81" s="738">
        <v>49</v>
      </c>
      <c r="PV81" s="738">
        <v>1761</v>
      </c>
      <c r="PW81" s="761">
        <v>60.533787620670076</v>
      </c>
      <c r="PX81" s="738">
        <v>35</v>
      </c>
      <c r="PY81" s="751">
        <v>169</v>
      </c>
      <c r="PZ81" s="761">
        <v>74.556213017751489</v>
      </c>
      <c r="QA81" s="738">
        <v>45</v>
      </c>
      <c r="QB81" s="997">
        <v>177</v>
      </c>
      <c r="QC81" s="751">
        <v>50.282485875706215</v>
      </c>
      <c r="QD81" s="738">
        <v>7</v>
      </c>
      <c r="QE81" s="756">
        <v>4</v>
      </c>
      <c r="QF81" s="3644">
        <v>4</v>
      </c>
      <c r="QG81" s="738">
        <v>1</v>
      </c>
      <c r="QH81" s="1364" t="s">
        <v>1623</v>
      </c>
      <c r="QI81" s="753">
        <v>80.027548209366401</v>
      </c>
      <c r="QJ81" s="753">
        <v>78.011245930748743</v>
      </c>
      <c r="QK81" s="738">
        <f t="shared" si="197"/>
        <v>42</v>
      </c>
      <c r="QL81" s="751">
        <v>3379</v>
      </c>
      <c r="QM81" s="749">
        <v>51.532430506058446</v>
      </c>
      <c r="QN81" s="742">
        <v>53.13576843556168</v>
      </c>
      <c r="QO81" s="993">
        <v>40</v>
      </c>
      <c r="QP81" s="744">
        <v>1451</v>
      </c>
      <c r="QQ81" s="3554">
        <v>95.220030349013669</v>
      </c>
      <c r="QR81" s="749">
        <v>327.60000000000002</v>
      </c>
      <c r="QS81" s="993">
        <f t="shared" si="198"/>
        <v>31</v>
      </c>
      <c r="QT81" s="742">
        <v>871.9</v>
      </c>
      <c r="QU81" s="993">
        <f t="shared" si="199"/>
        <v>39</v>
      </c>
      <c r="QV81" s="742">
        <v>0</v>
      </c>
      <c r="QW81" s="993">
        <f t="shared" si="200"/>
        <v>31</v>
      </c>
      <c r="QX81" s="742">
        <v>0</v>
      </c>
      <c r="QY81" s="994">
        <f t="shared" si="201"/>
        <v>12</v>
      </c>
      <c r="QZ81" s="753">
        <v>4.47</v>
      </c>
      <c r="RA81" s="738">
        <v>20</v>
      </c>
      <c r="RB81" s="753">
        <v>186.07</v>
      </c>
      <c r="RC81" s="738">
        <v>55</v>
      </c>
      <c r="RD81" s="753">
        <v>1.49</v>
      </c>
      <c r="RE81" s="738">
        <v>11</v>
      </c>
      <c r="RF81" s="753">
        <v>0</v>
      </c>
      <c r="RG81" s="738">
        <v>32</v>
      </c>
      <c r="RH81" s="738">
        <v>0</v>
      </c>
      <c r="RI81" s="993">
        <f t="shared" si="202"/>
        <v>62</v>
      </c>
      <c r="RJ81" s="753">
        <v>3001.7</v>
      </c>
      <c r="RK81" s="993">
        <f t="shared" si="202"/>
        <v>10</v>
      </c>
      <c r="RL81" s="753">
        <v>0</v>
      </c>
      <c r="RM81" s="993">
        <f t="shared" si="202"/>
        <v>46</v>
      </c>
      <c r="RN81" s="753">
        <v>0</v>
      </c>
      <c r="RO81" s="993">
        <f t="shared" si="202"/>
        <v>47</v>
      </c>
      <c r="RP81" s="753">
        <v>0</v>
      </c>
      <c r="RQ81" s="993">
        <f t="shared" si="202"/>
        <v>2</v>
      </c>
      <c r="RR81" s="753">
        <v>0</v>
      </c>
      <c r="RS81" s="993">
        <f t="shared" si="202"/>
        <v>1</v>
      </c>
      <c r="RT81" s="753">
        <v>0</v>
      </c>
      <c r="RU81" s="993">
        <f t="shared" si="202"/>
        <v>38</v>
      </c>
      <c r="RV81" s="753">
        <f t="shared" si="203"/>
        <v>0</v>
      </c>
      <c r="RW81" s="993">
        <f t="shared" si="204"/>
        <v>39</v>
      </c>
      <c r="RX81" s="753">
        <v>5</v>
      </c>
      <c r="RY81" s="753" t="s">
        <v>1632</v>
      </c>
      <c r="RZ81" s="753">
        <v>5</v>
      </c>
      <c r="SA81" s="753" t="s">
        <v>1632</v>
      </c>
      <c r="SB81" s="753">
        <v>5</v>
      </c>
      <c r="SC81" s="753" t="s">
        <v>1632</v>
      </c>
      <c r="SD81" s="753">
        <v>5</v>
      </c>
      <c r="SE81" s="753" t="s">
        <v>1632</v>
      </c>
      <c r="SF81" s="753">
        <v>0</v>
      </c>
      <c r="SG81" s="753" t="s">
        <v>1625</v>
      </c>
      <c r="SH81" s="753">
        <v>20</v>
      </c>
      <c r="SI81" s="738">
        <f t="shared" si="205"/>
        <v>17</v>
      </c>
      <c r="SJ81" s="753">
        <v>5</v>
      </c>
      <c r="SK81" s="753" t="s">
        <v>1632</v>
      </c>
      <c r="SL81" s="753">
        <v>5</v>
      </c>
      <c r="SM81" s="753" t="s">
        <v>1632</v>
      </c>
      <c r="SN81" s="753">
        <v>5</v>
      </c>
      <c r="SO81" s="753" t="s">
        <v>1632</v>
      </c>
      <c r="SP81" s="753">
        <v>5</v>
      </c>
      <c r="SQ81" s="753" t="s">
        <v>1632</v>
      </c>
      <c r="SR81" s="753">
        <v>20</v>
      </c>
      <c r="SS81" s="738">
        <f t="shared" si="206"/>
        <v>1</v>
      </c>
      <c r="ST81" s="753">
        <v>5</v>
      </c>
      <c r="SU81" s="753" t="s">
        <v>1632</v>
      </c>
      <c r="SV81" s="753">
        <v>5</v>
      </c>
      <c r="SW81" s="753" t="s">
        <v>1632</v>
      </c>
      <c r="SX81" s="753">
        <v>0</v>
      </c>
      <c r="SY81" s="753" t="s">
        <v>1625</v>
      </c>
      <c r="SZ81" s="753">
        <v>10</v>
      </c>
      <c r="TA81" s="738">
        <f t="shared" si="207"/>
        <v>27</v>
      </c>
      <c r="TB81" s="738">
        <v>10</v>
      </c>
      <c r="TC81" s="738" t="s">
        <v>1632</v>
      </c>
      <c r="TD81" s="738">
        <v>10</v>
      </c>
      <c r="TE81" s="738" t="s">
        <v>1632</v>
      </c>
      <c r="TF81" s="738">
        <v>10</v>
      </c>
      <c r="TG81" s="738" t="s">
        <v>1632</v>
      </c>
      <c r="TH81" s="738">
        <v>0</v>
      </c>
      <c r="TI81" s="738" t="s">
        <v>1625</v>
      </c>
      <c r="TJ81" s="738">
        <v>30</v>
      </c>
      <c r="TK81" s="738">
        <f t="shared" si="208"/>
        <v>30</v>
      </c>
      <c r="TL81" s="1001">
        <v>10</v>
      </c>
      <c r="TM81" s="1001">
        <v>10</v>
      </c>
      <c r="TN81" s="1001">
        <v>10</v>
      </c>
      <c r="TO81" s="1001">
        <v>10</v>
      </c>
      <c r="TP81" s="1001">
        <v>40</v>
      </c>
      <c r="TQ81" s="738">
        <f t="shared" si="209"/>
        <v>1</v>
      </c>
      <c r="TR81" s="753" t="s">
        <v>1632</v>
      </c>
      <c r="TS81" s="753" t="s">
        <v>1632</v>
      </c>
      <c r="TT81" s="753" t="s">
        <v>1632</v>
      </c>
      <c r="TU81" s="753" t="s">
        <v>1632</v>
      </c>
      <c r="TV81" s="753">
        <v>5</v>
      </c>
      <c r="TW81" s="753">
        <v>5</v>
      </c>
      <c r="TX81" s="753">
        <v>5</v>
      </c>
      <c r="TY81" s="753">
        <v>5</v>
      </c>
      <c r="TZ81" s="753">
        <v>20</v>
      </c>
      <c r="UA81" s="738">
        <f t="shared" si="210"/>
        <v>1</v>
      </c>
      <c r="UB81" s="753">
        <v>10</v>
      </c>
      <c r="UC81" s="753">
        <v>10</v>
      </c>
      <c r="UD81" s="753">
        <v>10</v>
      </c>
      <c r="UE81" s="753">
        <v>10</v>
      </c>
      <c r="UF81" s="753">
        <v>40</v>
      </c>
      <c r="UG81" s="738">
        <f t="shared" si="211"/>
        <v>1</v>
      </c>
      <c r="UH81" s="751">
        <v>0</v>
      </c>
      <c r="UI81" s="753">
        <v>0</v>
      </c>
      <c r="UJ81" s="738">
        <v>25</v>
      </c>
      <c r="UK81" s="751">
        <v>0</v>
      </c>
      <c r="UL81" s="753">
        <v>0</v>
      </c>
      <c r="UM81" s="738">
        <v>54</v>
      </c>
      <c r="UN81" s="751">
        <v>0</v>
      </c>
      <c r="UO81" s="753">
        <v>0</v>
      </c>
      <c r="UP81" s="738">
        <v>43</v>
      </c>
      <c r="UQ81" s="751">
        <v>0</v>
      </c>
      <c r="UR81" s="753">
        <v>0</v>
      </c>
      <c r="US81" s="738">
        <v>43</v>
      </c>
      <c r="UT81" s="753">
        <v>72.2</v>
      </c>
      <c r="UU81" s="738">
        <v>9</v>
      </c>
      <c r="UV81" s="753">
        <v>72.2</v>
      </c>
      <c r="UW81" s="738">
        <v>8</v>
      </c>
      <c r="UX81" s="1100">
        <v>0</v>
      </c>
      <c r="UY81" s="738">
        <v>42</v>
      </c>
      <c r="UZ81" s="1001">
        <v>0.17499999999999999</v>
      </c>
      <c r="VA81" s="1001">
        <v>23</v>
      </c>
      <c r="VB81" s="1001">
        <v>7.6999999999999999E-2</v>
      </c>
      <c r="VC81" s="1001">
        <v>18</v>
      </c>
      <c r="VD81" s="1001">
        <v>3.2000000000000001E-2</v>
      </c>
      <c r="VE81" s="1001">
        <v>32</v>
      </c>
      <c r="VF81" s="1001">
        <v>2.5999999999999999E-2</v>
      </c>
      <c r="VG81" s="1001">
        <v>10</v>
      </c>
      <c r="VH81" s="1001">
        <v>1.2E-2</v>
      </c>
      <c r="VI81" s="1001">
        <v>28</v>
      </c>
      <c r="VJ81" s="1001">
        <v>4.0000000000000001E-3</v>
      </c>
      <c r="VK81" s="1001">
        <v>36</v>
      </c>
      <c r="VL81" s="1001">
        <v>0</v>
      </c>
      <c r="VM81" s="1001">
        <v>7</v>
      </c>
      <c r="VN81" s="1001">
        <v>0</v>
      </c>
      <c r="VO81" s="1001">
        <v>7</v>
      </c>
      <c r="VP81" s="1001">
        <v>1</v>
      </c>
      <c r="VQ81" s="1001">
        <v>33.500837520938028</v>
      </c>
      <c r="VR81" s="1001">
        <v>69</v>
      </c>
      <c r="VS81" s="1001">
        <v>1</v>
      </c>
      <c r="VT81" s="1001">
        <v>33.500837520938028</v>
      </c>
      <c r="VU81" s="1001">
        <v>54</v>
      </c>
      <c r="VV81" s="1001">
        <v>0</v>
      </c>
      <c r="VW81" s="1001">
        <v>0</v>
      </c>
      <c r="VX81" s="1001">
        <v>65</v>
      </c>
      <c r="VY81" s="1001">
        <v>3</v>
      </c>
      <c r="VZ81" s="1001">
        <v>100.50251256281408</v>
      </c>
      <c r="WA81" s="1001">
        <v>30</v>
      </c>
      <c r="WB81" s="1001">
        <v>7</v>
      </c>
      <c r="WC81" s="1001">
        <v>234.50586264656616</v>
      </c>
      <c r="WD81" s="1001">
        <v>61</v>
      </c>
      <c r="WE81" s="1001">
        <v>1</v>
      </c>
      <c r="WF81" s="1001">
        <v>33.500837520938028</v>
      </c>
      <c r="WG81" s="1001">
        <v>73</v>
      </c>
      <c r="WH81" s="1001">
        <v>139.91999999999999</v>
      </c>
      <c r="WI81" s="1001">
        <v>10</v>
      </c>
      <c r="WJ81" s="1001">
        <v>0</v>
      </c>
      <c r="WK81" s="1001">
        <v>10</v>
      </c>
      <c r="WL81" s="1001">
        <v>0</v>
      </c>
      <c r="WM81" s="1001">
        <v>2</v>
      </c>
      <c r="WN81" s="1001">
        <v>110.15</v>
      </c>
      <c r="WO81" s="1001">
        <v>11</v>
      </c>
      <c r="WP81" s="1001">
        <v>8.93</v>
      </c>
      <c r="WQ81" s="1001">
        <v>7</v>
      </c>
      <c r="WR81" s="1001">
        <v>8.93</v>
      </c>
      <c r="WS81" s="1001">
        <v>11</v>
      </c>
      <c r="WT81" s="1001">
        <v>2.98</v>
      </c>
      <c r="WU81" s="1001">
        <v>14</v>
      </c>
      <c r="WV81" s="1001">
        <v>0</v>
      </c>
      <c r="WW81" s="1001">
        <v>12</v>
      </c>
      <c r="WX81" s="1001">
        <v>8.93</v>
      </c>
      <c r="WY81" s="1001">
        <v>13</v>
      </c>
      <c r="WZ81" s="753">
        <v>220.23</v>
      </c>
      <c r="XA81" s="738">
        <v>47</v>
      </c>
      <c r="XB81" s="753">
        <v>443.35</v>
      </c>
      <c r="XC81" s="753">
        <v>43</v>
      </c>
      <c r="XD81" s="753">
        <v>116.11</v>
      </c>
      <c r="XE81" s="738">
        <v>20</v>
      </c>
      <c r="XF81" s="753">
        <v>0</v>
      </c>
      <c r="XG81" s="753">
        <v>23</v>
      </c>
      <c r="XH81" s="753">
        <v>0</v>
      </c>
      <c r="XI81" s="738">
        <v>28</v>
      </c>
      <c r="XJ81" s="753">
        <v>199.94</v>
      </c>
      <c r="XK81" s="738">
        <v>21</v>
      </c>
      <c r="XL81" s="753">
        <v>342.36</v>
      </c>
      <c r="XM81" s="738">
        <v>21</v>
      </c>
      <c r="XN81" s="751"/>
      <c r="XO81" s="755"/>
      <c r="XP81" s="761"/>
      <c r="XQ81" s="751"/>
      <c r="XR81" s="755"/>
      <c r="XS81" s="761"/>
      <c r="XT81" s="751"/>
      <c r="XU81" s="751"/>
      <c r="XV81" s="753"/>
      <c r="XW81" s="751"/>
      <c r="XX81" s="1170">
        <v>179</v>
      </c>
      <c r="XY81" s="1175">
        <v>1.1173184357541899</v>
      </c>
      <c r="XZ81" s="1171">
        <f t="shared" si="212"/>
        <v>58</v>
      </c>
      <c r="YA81" s="751">
        <v>1691</v>
      </c>
      <c r="YB81" s="761">
        <v>15.198107628622118</v>
      </c>
      <c r="YC81" s="751">
        <f t="shared" si="213"/>
        <v>54</v>
      </c>
      <c r="YD81" s="755">
        <v>197</v>
      </c>
      <c r="YE81" s="761">
        <v>6.8571428571428577</v>
      </c>
      <c r="YF81" s="751">
        <f t="shared" si="214"/>
        <v>23</v>
      </c>
      <c r="YG81" s="738">
        <v>1777</v>
      </c>
      <c r="YH81" s="1100">
        <v>10.185706246482837</v>
      </c>
      <c r="YI81" s="751">
        <f t="shared" si="215"/>
        <v>62</v>
      </c>
      <c r="YJ81" s="755">
        <v>197</v>
      </c>
      <c r="YK81" s="753">
        <v>25.142857142857146</v>
      </c>
      <c r="YL81" s="751">
        <f t="shared" si="216"/>
        <v>53</v>
      </c>
      <c r="YM81" s="738">
        <v>1777</v>
      </c>
      <c r="YN81" s="753">
        <v>27.068092290377038</v>
      </c>
      <c r="YO81" s="751">
        <f t="shared" si="217"/>
        <v>60</v>
      </c>
      <c r="YP81" s="1179">
        <v>0</v>
      </c>
      <c r="YQ81" s="1100">
        <v>0</v>
      </c>
      <c r="YR81" s="1100">
        <v>0</v>
      </c>
      <c r="YS81" s="1100">
        <v>0</v>
      </c>
      <c r="YT81" s="1100">
        <v>0</v>
      </c>
      <c r="YU81" s="1100">
        <v>0</v>
      </c>
      <c r="YV81" s="1100">
        <v>50</v>
      </c>
      <c r="YW81" s="1100">
        <v>0</v>
      </c>
      <c r="YX81" s="1100">
        <v>0</v>
      </c>
      <c r="YY81" s="1100">
        <v>50</v>
      </c>
      <c r="YZ81" s="1100">
        <v>0</v>
      </c>
      <c r="ZA81" s="1189">
        <v>2</v>
      </c>
      <c r="ZB81" s="1000">
        <v>42.460317460317462</v>
      </c>
      <c r="ZC81" s="1000">
        <v>13.492063492063492</v>
      </c>
      <c r="ZD81" s="1000">
        <v>25.396825396825395</v>
      </c>
      <c r="ZE81" s="1000">
        <v>19.047619047619047</v>
      </c>
      <c r="ZF81" s="1000">
        <v>7.1428571428571423</v>
      </c>
      <c r="ZG81" s="1000">
        <v>13.492063492063492</v>
      </c>
      <c r="ZH81" s="1000">
        <v>14.682539682539684</v>
      </c>
      <c r="ZI81" s="1000">
        <v>10.317460317460316</v>
      </c>
      <c r="ZJ81" s="1000">
        <v>39.682539682539684</v>
      </c>
      <c r="ZK81" s="1000">
        <v>5.9523809523809517</v>
      </c>
      <c r="ZL81" s="1000">
        <v>4.3650793650793647</v>
      </c>
      <c r="ZM81" s="738">
        <v>252</v>
      </c>
      <c r="ZN81" s="755" t="s">
        <v>1634</v>
      </c>
      <c r="ZO81" s="751" t="s">
        <v>1650</v>
      </c>
      <c r="ZP81" s="751" t="s">
        <v>1650</v>
      </c>
      <c r="ZQ81" s="751" t="s">
        <v>1634</v>
      </c>
      <c r="ZR81" s="751" t="s">
        <v>1633</v>
      </c>
      <c r="ZS81" s="751" t="s">
        <v>1634</v>
      </c>
      <c r="ZT81" s="751">
        <v>1</v>
      </c>
      <c r="ZU81" s="751">
        <v>2</v>
      </c>
      <c r="ZV81" s="751">
        <v>2</v>
      </c>
      <c r="ZW81" s="751">
        <v>1</v>
      </c>
      <c r="ZX81" s="751">
        <v>-1</v>
      </c>
      <c r="ZY81" s="751">
        <v>1</v>
      </c>
      <c r="ZZ81" s="751">
        <f t="shared" si="218"/>
        <v>6</v>
      </c>
      <c r="AAA81" s="751">
        <f t="shared" si="219"/>
        <v>21</v>
      </c>
      <c r="AAB81" s="756" t="s">
        <v>31</v>
      </c>
      <c r="AAC81" s="753" t="s">
        <v>31</v>
      </c>
      <c r="AAD81" s="753" t="s">
        <v>31</v>
      </c>
      <c r="AAE81" s="753" t="s">
        <v>31</v>
      </c>
      <c r="AAF81" s="753" t="s">
        <v>1635</v>
      </c>
      <c r="AAG81" s="753" t="s">
        <v>31</v>
      </c>
      <c r="AAH81" s="755">
        <v>1</v>
      </c>
      <c r="AAI81" s="751">
        <v>2</v>
      </c>
      <c r="AAJ81" s="751">
        <v>1</v>
      </c>
      <c r="AAK81" s="751">
        <v>2</v>
      </c>
      <c r="AAL81" s="751">
        <v>2</v>
      </c>
      <c r="AAM81" s="995">
        <v>2</v>
      </c>
      <c r="AAN81" s="3640">
        <v>0.94966761633428309</v>
      </c>
      <c r="AAO81" s="3641">
        <f t="shared" si="220"/>
        <v>27</v>
      </c>
      <c r="AAP81" s="3642">
        <v>1.8993352326685662</v>
      </c>
      <c r="AAQ81" s="3641">
        <f t="shared" si="221"/>
        <v>9</v>
      </c>
      <c r="AAR81" s="3642">
        <v>0.94966761633428309</v>
      </c>
      <c r="AAS81" s="3641">
        <f t="shared" si="222"/>
        <v>10</v>
      </c>
      <c r="AAT81" s="3642">
        <v>1.8993352326685662</v>
      </c>
      <c r="AAU81" s="3641">
        <f t="shared" si="223"/>
        <v>24</v>
      </c>
      <c r="AAV81" s="3642">
        <v>1.8993352326685662</v>
      </c>
      <c r="AAW81" s="3641">
        <f t="shared" si="224"/>
        <v>13</v>
      </c>
      <c r="AAX81" s="3642">
        <v>1.8993352326685662</v>
      </c>
      <c r="AAY81" s="3641">
        <f t="shared" si="225"/>
        <v>11</v>
      </c>
      <c r="AAZ81" s="997">
        <v>1</v>
      </c>
      <c r="ABA81" s="738">
        <v>0</v>
      </c>
      <c r="ABB81" s="738">
        <v>0</v>
      </c>
      <c r="ABC81" s="3639">
        <v>0.94966761633428309</v>
      </c>
      <c r="ABD81" s="3641">
        <f t="shared" si="226"/>
        <v>19</v>
      </c>
      <c r="ABE81" s="3638">
        <v>0</v>
      </c>
      <c r="ABF81" s="3641">
        <f t="shared" si="226"/>
        <v>28</v>
      </c>
      <c r="ABG81" s="3638">
        <v>0</v>
      </c>
      <c r="ABH81" s="3643">
        <f t="shared" si="226"/>
        <v>32</v>
      </c>
      <c r="ABI81" s="997">
        <v>0</v>
      </c>
      <c r="ABJ81" s="766">
        <v>0</v>
      </c>
      <c r="ABK81" s="751">
        <f t="shared" si="227"/>
        <v>31</v>
      </c>
      <c r="ABL81" s="756" t="s">
        <v>106</v>
      </c>
      <c r="ABM81" s="753" t="s">
        <v>107</v>
      </c>
      <c r="ABN81" s="751">
        <v>3</v>
      </c>
      <c r="ABO81" s="751">
        <v>1</v>
      </c>
      <c r="ABP81" s="751">
        <f t="shared" si="228"/>
        <v>4</v>
      </c>
      <c r="ABQ81" s="751">
        <f t="shared" si="229"/>
        <v>18</v>
      </c>
      <c r="ABR81" s="1203" t="s">
        <v>1632</v>
      </c>
      <c r="ABS81" s="1204" t="s">
        <v>1632</v>
      </c>
      <c r="ABT81" s="1204" t="s">
        <v>1632</v>
      </c>
      <c r="ABU81" s="1204" t="s">
        <v>1625</v>
      </c>
      <c r="ABV81" s="761">
        <v>5</v>
      </c>
      <c r="ABW81" s="761">
        <v>5</v>
      </c>
      <c r="ABX81" s="761">
        <v>5</v>
      </c>
      <c r="ABY81" s="761">
        <v>0</v>
      </c>
      <c r="ABZ81" s="751">
        <f t="shared" si="230"/>
        <v>15</v>
      </c>
      <c r="ACA81" s="751">
        <f t="shared" si="231"/>
        <v>20</v>
      </c>
      <c r="ACB81" s="998" t="s">
        <v>1632</v>
      </c>
      <c r="ACC81" s="761" t="s">
        <v>1632</v>
      </c>
      <c r="ACD81" s="761" t="s">
        <v>1632</v>
      </c>
      <c r="ACE81" s="761" t="s">
        <v>1632</v>
      </c>
      <c r="ACF81" s="761">
        <v>5</v>
      </c>
      <c r="ACG81" s="761">
        <v>5</v>
      </c>
      <c r="ACH81" s="761">
        <v>5</v>
      </c>
      <c r="ACI81" s="761">
        <v>5</v>
      </c>
      <c r="ACJ81" s="751">
        <f t="shared" si="232"/>
        <v>20</v>
      </c>
      <c r="ACK81" s="751">
        <f t="shared" si="233"/>
        <v>1</v>
      </c>
      <c r="ACL81" s="997">
        <v>12</v>
      </c>
      <c r="ACM81" s="751">
        <v>411</v>
      </c>
      <c r="ACN81" s="1091">
        <v>15.276</v>
      </c>
      <c r="ACO81" s="751">
        <v>25</v>
      </c>
      <c r="ACP81" s="1091">
        <v>2.5</v>
      </c>
      <c r="ACQ81" s="751">
        <v>26</v>
      </c>
      <c r="ACR81" s="997">
        <v>93.897000000000006</v>
      </c>
      <c r="ACS81" s="1092">
        <v>5</v>
      </c>
      <c r="ACT81" s="998" t="s">
        <v>1625</v>
      </c>
      <c r="ACU81" s="761" t="s">
        <v>1625</v>
      </c>
      <c r="ACV81" s="761" t="s">
        <v>1625</v>
      </c>
      <c r="ACW81" s="761" t="s">
        <v>1625</v>
      </c>
      <c r="ACX81" s="761">
        <v>0</v>
      </c>
      <c r="ACY81" s="761">
        <v>0</v>
      </c>
      <c r="ACZ81" s="761">
        <v>0</v>
      </c>
      <c r="ADA81" s="761">
        <v>0</v>
      </c>
      <c r="ADB81" s="751">
        <f t="shared" si="234"/>
        <v>0</v>
      </c>
      <c r="ADC81" s="751">
        <f t="shared" si="235"/>
        <v>28</v>
      </c>
      <c r="ADD81" s="999" t="s">
        <v>1632</v>
      </c>
      <c r="ADE81" s="1000" t="s">
        <v>1632</v>
      </c>
      <c r="ADF81" s="1000" t="s">
        <v>1632</v>
      </c>
      <c r="ADG81" s="1000" t="s">
        <v>1632</v>
      </c>
      <c r="ADH81" s="1000">
        <v>5</v>
      </c>
      <c r="ADI81" s="1000">
        <v>5</v>
      </c>
      <c r="ADJ81" s="1000">
        <v>5</v>
      </c>
      <c r="ADK81" s="1000">
        <v>5</v>
      </c>
      <c r="ADL81" s="751">
        <f t="shared" si="236"/>
        <v>20</v>
      </c>
      <c r="ADM81" s="751">
        <f t="shared" si="237"/>
        <v>1</v>
      </c>
      <c r="ADN81" s="1170">
        <v>1</v>
      </c>
      <c r="ADO81" s="1171">
        <v>208</v>
      </c>
      <c r="ADP81" s="1171">
        <v>1664</v>
      </c>
      <c r="ADQ81" s="1001">
        <v>208</v>
      </c>
      <c r="ADR81" s="1001">
        <v>1664</v>
      </c>
      <c r="ADS81" s="1001">
        <v>1641.0256410256409</v>
      </c>
      <c r="ADT81" s="1001">
        <v>5</v>
      </c>
      <c r="ADU81" s="1001">
        <v>0</v>
      </c>
      <c r="ADV81" s="1001">
        <v>0</v>
      </c>
      <c r="ADW81" s="1001">
        <v>0</v>
      </c>
      <c r="ADX81" s="1001">
        <v>0</v>
      </c>
      <c r="ADY81" s="1001">
        <v>0</v>
      </c>
      <c r="ADZ81" s="1001">
        <v>0</v>
      </c>
      <c r="AEA81" s="1001">
        <v>50</v>
      </c>
      <c r="AEB81" s="1001">
        <v>1</v>
      </c>
      <c r="AEC81" s="1001">
        <v>208</v>
      </c>
      <c r="AED81" s="1001">
        <v>1664</v>
      </c>
      <c r="AEE81" s="1001">
        <v>208</v>
      </c>
      <c r="AEF81" s="1001">
        <v>1664</v>
      </c>
      <c r="AEG81" s="1001">
        <v>1641.0256410256409</v>
      </c>
      <c r="AEH81" s="754">
        <v>10</v>
      </c>
      <c r="AEI81" s="751"/>
      <c r="AEJ81" s="751"/>
      <c r="AEK81" s="751"/>
      <c r="AEL81" s="751"/>
      <c r="AEM81" s="751">
        <v>2813</v>
      </c>
      <c r="AEN81" s="751">
        <v>2026</v>
      </c>
      <c r="AEO81" s="1001">
        <v>346</v>
      </c>
      <c r="AEP81" s="1100">
        <v>17.077986179664364</v>
      </c>
      <c r="AEQ81" s="1001">
        <v>66</v>
      </c>
      <c r="AER81" s="1001">
        <v>167</v>
      </c>
      <c r="AES81" s="1001">
        <v>48.265895953757223</v>
      </c>
      <c r="AET81" s="1100">
        <v>3.8143712574850301</v>
      </c>
      <c r="AEU81" s="1001">
        <v>8</v>
      </c>
      <c r="AEV81" s="1001">
        <v>77</v>
      </c>
      <c r="AEW81" s="1001">
        <v>423</v>
      </c>
      <c r="AEX81" s="1001">
        <v>18.203309692671397</v>
      </c>
      <c r="AEY81" s="1001">
        <v>27</v>
      </c>
      <c r="AEZ81" s="1669">
        <v>2026</v>
      </c>
      <c r="AFA81" s="1670">
        <v>2.3099703849950641</v>
      </c>
      <c r="AFB81" s="1669">
        <f t="shared" si="238"/>
        <v>33</v>
      </c>
      <c r="AFC81" s="1171">
        <v>21</v>
      </c>
      <c r="AFD81" s="1100">
        <v>14.285714285714285</v>
      </c>
      <c r="AFE81" s="1001">
        <f t="shared" si="239"/>
        <v>43</v>
      </c>
      <c r="AFF81" s="751">
        <v>372</v>
      </c>
      <c r="AFG81" s="1000">
        <v>24.193548387096776</v>
      </c>
      <c r="AFH81" s="738">
        <f t="shared" si="240"/>
        <v>59</v>
      </c>
      <c r="AFI81" s="1001">
        <v>90</v>
      </c>
      <c r="AFJ81" s="751">
        <v>19</v>
      </c>
      <c r="AFK81" s="1000">
        <v>21.111111111111111</v>
      </c>
      <c r="AFL81" s="738">
        <f t="shared" si="241"/>
        <v>38</v>
      </c>
      <c r="AFM81" s="746">
        <v>23</v>
      </c>
      <c r="AFN81" s="1004">
        <v>8</v>
      </c>
      <c r="AFO81" s="759">
        <v>34.782608695652172</v>
      </c>
      <c r="AFP81" s="994">
        <f t="shared" si="242"/>
        <v>6</v>
      </c>
      <c r="AFQ81" s="751">
        <v>51</v>
      </c>
      <c r="AFR81" s="738">
        <f t="shared" si="242"/>
        <v>45</v>
      </c>
      <c r="AFS81" s="751" t="s">
        <v>31</v>
      </c>
      <c r="AFT81" s="751" t="s">
        <v>31</v>
      </c>
      <c r="AFU81" s="1000" t="s">
        <v>31</v>
      </c>
      <c r="AFV81" s="738" t="str">
        <f t="shared" si="243"/>
        <v>-</v>
      </c>
      <c r="AFW81" s="751" t="s">
        <v>31</v>
      </c>
      <c r="AFX81" s="751" t="s">
        <v>31</v>
      </c>
      <c r="AFY81" s="753" t="s">
        <v>31</v>
      </c>
      <c r="AFZ81" s="738" t="str">
        <f t="shared" si="244"/>
        <v>-</v>
      </c>
      <c r="AGA81" s="753">
        <v>74.074074074074076</v>
      </c>
      <c r="AGB81" s="753">
        <v>18.518518518518519</v>
      </c>
      <c r="AGC81" s="753">
        <v>0</v>
      </c>
      <c r="AGD81" s="753">
        <v>3.7037037037037033</v>
      </c>
      <c r="AGE81" s="753">
        <v>3.7037037037037033</v>
      </c>
      <c r="AGF81" s="753">
        <v>0</v>
      </c>
      <c r="AGG81" s="753">
        <v>0</v>
      </c>
      <c r="AGH81" s="753">
        <v>0</v>
      </c>
      <c r="AGI81" s="753">
        <v>0</v>
      </c>
      <c r="AGJ81" s="751">
        <v>20</v>
      </c>
      <c r="AGK81" s="751">
        <v>5</v>
      </c>
      <c r="AGL81" s="751">
        <v>0</v>
      </c>
      <c r="AGM81" s="751">
        <v>1</v>
      </c>
      <c r="AGN81" s="751">
        <v>1</v>
      </c>
      <c r="AGO81" s="751">
        <v>0</v>
      </c>
      <c r="AGP81" s="751">
        <v>0</v>
      </c>
      <c r="AGQ81" s="751">
        <v>0</v>
      </c>
      <c r="AGR81" s="751">
        <v>0</v>
      </c>
      <c r="AGS81" s="751">
        <v>27</v>
      </c>
      <c r="AGT81" s="753" t="s">
        <v>31</v>
      </c>
      <c r="AGU81" s="753" t="s">
        <v>31</v>
      </c>
      <c r="AGV81" s="753" t="s">
        <v>31</v>
      </c>
      <c r="AGW81" s="753" t="s">
        <v>31</v>
      </c>
      <c r="AGX81" s="753" t="s">
        <v>31</v>
      </c>
      <c r="AGY81" s="753" t="s">
        <v>31</v>
      </c>
      <c r="AGZ81" s="753" t="s">
        <v>31</v>
      </c>
      <c r="AHA81" s="753" t="s">
        <v>31</v>
      </c>
      <c r="AHB81" s="753" t="s">
        <v>31</v>
      </c>
      <c r="AHC81" s="751">
        <v>0</v>
      </c>
      <c r="AHD81" s="751">
        <v>0</v>
      </c>
      <c r="AHE81" s="751">
        <v>0</v>
      </c>
      <c r="AHF81" s="751">
        <v>0</v>
      </c>
      <c r="AHG81" s="751">
        <v>0</v>
      </c>
      <c r="AHH81" s="751">
        <v>0</v>
      </c>
      <c r="AHI81" s="751">
        <v>0</v>
      </c>
      <c r="AHJ81" s="751">
        <v>0</v>
      </c>
      <c r="AHK81" s="751">
        <v>0</v>
      </c>
      <c r="AHL81" s="751">
        <v>0</v>
      </c>
      <c r="AHM81" s="753" t="s">
        <v>31</v>
      </c>
      <c r="AHN81" s="753" t="s">
        <v>31</v>
      </c>
      <c r="AHO81" s="753" t="s">
        <v>31</v>
      </c>
      <c r="AHP81" s="753" t="s">
        <v>31</v>
      </c>
      <c r="AHQ81" s="753" t="s">
        <v>31</v>
      </c>
      <c r="AHR81" s="753" t="s">
        <v>31</v>
      </c>
      <c r="AHS81" s="753" t="s">
        <v>31</v>
      </c>
      <c r="AHT81" s="753" t="s">
        <v>31</v>
      </c>
      <c r="AHU81" s="753" t="s">
        <v>31</v>
      </c>
      <c r="AHV81" s="751">
        <v>0</v>
      </c>
      <c r="AHW81" s="751">
        <v>0</v>
      </c>
      <c r="AHX81" s="751">
        <v>0</v>
      </c>
      <c r="AHY81" s="751">
        <v>0</v>
      </c>
      <c r="AHZ81" s="751">
        <v>0</v>
      </c>
      <c r="AIA81" s="751">
        <v>0</v>
      </c>
      <c r="AIB81" s="751">
        <v>0</v>
      </c>
      <c r="AIC81" s="751">
        <v>0</v>
      </c>
      <c r="AID81" s="751">
        <v>0</v>
      </c>
      <c r="AIE81" s="751">
        <v>0</v>
      </c>
      <c r="AIF81" s="753" t="s">
        <v>1673</v>
      </c>
      <c r="AIG81" s="753" t="s">
        <v>1623</v>
      </c>
      <c r="AIH81" s="749">
        <v>15</v>
      </c>
      <c r="AII81" s="993">
        <f t="shared" si="245"/>
        <v>10</v>
      </c>
      <c r="AIJ81" s="742" t="s">
        <v>1626</v>
      </c>
      <c r="AIK81" s="742" t="s">
        <v>1626</v>
      </c>
      <c r="AIL81" s="742" t="s">
        <v>1625</v>
      </c>
      <c r="AIM81" s="740" t="s">
        <v>1626</v>
      </c>
      <c r="AIN81" s="753" t="s">
        <v>1626</v>
      </c>
      <c r="AIO81" s="753" t="s">
        <v>1623</v>
      </c>
      <c r="AIP81" s="753" t="s">
        <v>1627</v>
      </c>
      <c r="AIQ81" s="753" t="s">
        <v>1627</v>
      </c>
      <c r="AIR81" s="753" t="s">
        <v>1625</v>
      </c>
      <c r="AIS81" s="753" t="s">
        <v>1628</v>
      </c>
      <c r="AIT81" s="753" t="s">
        <v>1673</v>
      </c>
      <c r="AIU81" s="753" t="s">
        <v>1673</v>
      </c>
      <c r="AIV81" s="753" t="s">
        <v>1867</v>
      </c>
      <c r="AIW81" s="738">
        <v>25</v>
      </c>
      <c r="AIX81" s="738">
        <v>2</v>
      </c>
      <c r="AIY81" s="1000">
        <v>8</v>
      </c>
      <c r="AIZ81" s="738">
        <v>1</v>
      </c>
      <c r="AJA81" s="753">
        <v>0.94966761633428309</v>
      </c>
      <c r="AJB81" s="738">
        <f t="shared" si="246"/>
        <v>3</v>
      </c>
      <c r="AJC81" s="753">
        <v>0</v>
      </c>
      <c r="AJD81" s="993">
        <f t="shared" si="247"/>
        <v>25</v>
      </c>
      <c r="AJE81" s="753" t="s">
        <v>1625</v>
      </c>
      <c r="AJF81" s="753" t="s">
        <v>1625</v>
      </c>
      <c r="AJG81" s="753" t="s">
        <v>1625</v>
      </c>
      <c r="AJH81" s="753" t="s">
        <v>1625</v>
      </c>
      <c r="AJI81" s="753">
        <v>0</v>
      </c>
      <c r="AJJ81" s="738">
        <f t="shared" si="248"/>
        <v>60</v>
      </c>
      <c r="AJK81" s="751">
        <v>0</v>
      </c>
      <c r="AJL81" s="753">
        <v>0</v>
      </c>
      <c r="AJM81" s="738">
        <f t="shared" si="249"/>
        <v>39</v>
      </c>
      <c r="AJN81" s="751">
        <v>0</v>
      </c>
      <c r="AJO81" s="753">
        <v>0</v>
      </c>
      <c r="AJP81" s="738">
        <f t="shared" si="250"/>
        <v>17</v>
      </c>
      <c r="AJQ81" s="751">
        <v>0</v>
      </c>
      <c r="AJR81" s="753">
        <v>0</v>
      </c>
      <c r="AJS81" s="738">
        <f t="shared" si="251"/>
        <v>29</v>
      </c>
      <c r="AJT81" s="751">
        <v>0</v>
      </c>
      <c r="AJU81" s="753">
        <v>0</v>
      </c>
      <c r="AJV81" s="751">
        <v>0</v>
      </c>
      <c r="AJW81" s="753">
        <v>0</v>
      </c>
      <c r="AJX81" s="738">
        <f t="shared" si="252"/>
        <v>26</v>
      </c>
      <c r="AJY81" s="751">
        <v>0</v>
      </c>
      <c r="AJZ81" s="753">
        <v>0</v>
      </c>
      <c r="AKA81" s="738">
        <f t="shared" si="253"/>
        <v>9</v>
      </c>
      <c r="AKB81" s="751">
        <v>0</v>
      </c>
      <c r="AKC81" s="753">
        <v>0</v>
      </c>
      <c r="AKD81" s="738">
        <f t="shared" si="254"/>
        <v>55</v>
      </c>
      <c r="AKE81" s="751">
        <v>0</v>
      </c>
      <c r="AKF81" s="751">
        <v>0</v>
      </c>
      <c r="AKG81" s="751">
        <v>0</v>
      </c>
      <c r="AKH81" s="751">
        <v>0</v>
      </c>
      <c r="AKI81" s="751">
        <v>0</v>
      </c>
      <c r="AKJ81" s="751">
        <v>0</v>
      </c>
      <c r="AKK81" s="751">
        <v>0</v>
      </c>
      <c r="AKL81" s="751">
        <v>0</v>
      </c>
      <c r="AKM81" s="751">
        <v>0</v>
      </c>
      <c r="AKN81" s="751">
        <v>0</v>
      </c>
      <c r="AKO81" s="751">
        <v>0</v>
      </c>
      <c r="AKP81" s="753">
        <v>0.14899999999999999</v>
      </c>
      <c r="AKQ81" s="738">
        <f t="shared" si="255"/>
        <v>28</v>
      </c>
      <c r="AKR81" s="753">
        <v>8.6999999999999994E-2</v>
      </c>
      <c r="AKS81" s="738">
        <f t="shared" si="255"/>
        <v>16</v>
      </c>
      <c r="AKT81" s="753" t="s">
        <v>31</v>
      </c>
      <c r="AKU81" s="738" t="str">
        <f t="shared" si="141"/>
        <v>-</v>
      </c>
      <c r="AKV81" s="753" t="s">
        <v>31</v>
      </c>
      <c r="AKW81" s="738" t="str">
        <f t="shared" si="142"/>
        <v>-</v>
      </c>
      <c r="AKX81" s="753" t="s">
        <v>31</v>
      </c>
      <c r="AKY81" s="753">
        <v>0.23599999999999999</v>
      </c>
      <c r="AKZ81" s="753" t="s">
        <v>31</v>
      </c>
      <c r="ALA81" s="738" t="str">
        <f t="shared" si="143"/>
        <v>-</v>
      </c>
      <c r="ALB81" s="753">
        <v>1.9E-2</v>
      </c>
      <c r="ALC81" s="738">
        <f t="shared" si="144"/>
        <v>54</v>
      </c>
      <c r="ALD81" s="753" t="s">
        <v>31</v>
      </c>
      <c r="ALE81" s="738" t="str">
        <f t="shared" si="145"/>
        <v>-</v>
      </c>
      <c r="ALF81" s="753">
        <v>1.9E-2</v>
      </c>
      <c r="ALG81" s="753"/>
      <c r="ALH81" s="1706">
        <v>38.344988344988344</v>
      </c>
      <c r="ALI81" s="754">
        <v>29</v>
      </c>
      <c r="ALJ81" s="754">
        <v>4</v>
      </c>
      <c r="ALK81" s="754">
        <v>1014</v>
      </c>
      <c r="ALL81" s="754">
        <v>28.599605522682445</v>
      </c>
      <c r="ALM81" s="754">
        <v>3.9447731755424065</v>
      </c>
      <c r="ALN81" s="754">
        <v>23</v>
      </c>
      <c r="ALO81" s="754">
        <v>18</v>
      </c>
    </row>
    <row r="82" spans="1:1003" ht="13" x14ac:dyDescent="0.2">
      <c r="A82" s="696" t="s">
        <v>1877</v>
      </c>
      <c r="B82" s="697" t="s">
        <v>1878</v>
      </c>
      <c r="C82" s="697" t="s">
        <v>1646</v>
      </c>
      <c r="D82" s="697" t="s">
        <v>1646</v>
      </c>
      <c r="E82" s="697" t="s">
        <v>1638</v>
      </c>
      <c r="F82" s="698" t="s">
        <v>1879</v>
      </c>
      <c r="G82" s="699" t="s">
        <v>1922</v>
      </c>
      <c r="H82" s="700">
        <v>52</v>
      </c>
      <c r="I82" s="703">
        <v>7.32</v>
      </c>
      <c r="J82" s="699">
        <f t="shared" si="146"/>
        <v>20</v>
      </c>
      <c r="K82" s="702">
        <v>75</v>
      </c>
      <c r="L82" s="703">
        <v>7.47</v>
      </c>
      <c r="M82" s="710">
        <f t="shared" si="147"/>
        <v>12</v>
      </c>
      <c r="N82" s="712">
        <f t="shared" si="148"/>
        <v>0.14999999999999947</v>
      </c>
      <c r="O82" s="702">
        <v>447</v>
      </c>
      <c r="P82" s="703">
        <v>6.15</v>
      </c>
      <c r="Q82" s="699">
        <f t="shared" si="120"/>
        <v>42</v>
      </c>
      <c r="R82" s="702">
        <v>399</v>
      </c>
      <c r="S82" s="703">
        <v>5.94</v>
      </c>
      <c r="T82" s="710">
        <f t="shared" si="137"/>
        <v>71</v>
      </c>
      <c r="U82" s="712">
        <f t="shared" si="149"/>
        <v>-0.20999999999999996</v>
      </c>
      <c r="V82" s="706">
        <v>264</v>
      </c>
      <c r="W82" s="701">
        <v>5.9356060606060606</v>
      </c>
      <c r="X82" s="702">
        <v>135</v>
      </c>
      <c r="Y82" s="704">
        <v>5.9555555555555557</v>
      </c>
      <c r="Z82" s="705">
        <f t="shared" si="150"/>
        <v>72</v>
      </c>
      <c r="AA82" s="707">
        <v>174</v>
      </c>
      <c r="AB82" s="704">
        <v>6.0459770114942533</v>
      </c>
      <c r="AC82" s="705">
        <f t="shared" si="151"/>
        <v>56</v>
      </c>
      <c r="AD82" s="702">
        <v>90</v>
      </c>
      <c r="AE82" s="704">
        <v>5.7222222222222223</v>
      </c>
      <c r="AF82" s="732">
        <f t="shared" si="152"/>
        <v>33</v>
      </c>
      <c r="AG82" s="708">
        <v>81.3</v>
      </c>
      <c r="AH82" s="705">
        <f t="shared" si="153"/>
        <v>22</v>
      </c>
      <c r="AI82" s="709">
        <v>85.4</v>
      </c>
      <c r="AJ82" s="705">
        <f t="shared" si="154"/>
        <v>15</v>
      </c>
      <c r="AK82" s="709">
        <v>3.7000000000000028</v>
      </c>
      <c r="AL82" s="701">
        <v>1.1000000000000085</v>
      </c>
      <c r="AM82" s="702">
        <v>95</v>
      </c>
      <c r="AN82" s="715">
        <f t="shared" si="155"/>
        <v>7</v>
      </c>
      <c r="AO82" s="710">
        <v>105</v>
      </c>
      <c r="AP82" s="715">
        <f t="shared" si="156"/>
        <v>4</v>
      </c>
      <c r="AQ82" s="702">
        <v>150</v>
      </c>
      <c r="AR82" s="710">
        <f t="shared" si="157"/>
        <v>45</v>
      </c>
      <c r="AS82" s="702">
        <v>75</v>
      </c>
      <c r="AT82" s="703">
        <v>20</v>
      </c>
      <c r="AU82" s="705">
        <f t="shared" si="158"/>
        <v>34</v>
      </c>
      <c r="AV82" s="702">
        <v>75</v>
      </c>
      <c r="AW82" s="703">
        <v>13.333333333333334</v>
      </c>
      <c r="AX82" s="705">
        <f t="shared" si="159"/>
        <v>41</v>
      </c>
      <c r="AY82" s="702">
        <v>73</v>
      </c>
      <c r="AZ82" s="703">
        <v>42.465753424657535</v>
      </c>
      <c r="BA82" s="705">
        <f t="shared" si="160"/>
        <v>10</v>
      </c>
      <c r="BB82" s="702">
        <v>75</v>
      </c>
      <c r="BC82" s="703">
        <v>21.333333333333336</v>
      </c>
      <c r="BD82" s="705">
        <f t="shared" si="161"/>
        <v>70</v>
      </c>
      <c r="BE82" s="702">
        <v>74</v>
      </c>
      <c r="BF82" s="703">
        <v>1.3513513513513513</v>
      </c>
      <c r="BG82" s="705">
        <f t="shared" si="162"/>
        <v>48</v>
      </c>
      <c r="BH82" s="702">
        <v>75</v>
      </c>
      <c r="BI82" s="703">
        <v>29.333333333333332</v>
      </c>
      <c r="BJ82" s="705">
        <f t="shared" si="163"/>
        <v>15</v>
      </c>
      <c r="BK82" s="702">
        <v>147</v>
      </c>
      <c r="BL82" s="703">
        <v>44.217687074829932</v>
      </c>
      <c r="BM82" s="705">
        <f t="shared" si="164"/>
        <v>6</v>
      </c>
      <c r="BN82" s="702">
        <v>148</v>
      </c>
      <c r="BO82" s="703">
        <v>83.108108108108098</v>
      </c>
      <c r="BP82" s="705">
        <f t="shared" si="165"/>
        <v>39</v>
      </c>
      <c r="BQ82" s="702">
        <v>131</v>
      </c>
      <c r="BR82" s="703">
        <v>64.885496183206101</v>
      </c>
      <c r="BS82" s="705">
        <f t="shared" si="166"/>
        <v>53</v>
      </c>
      <c r="BT82" s="702">
        <v>146</v>
      </c>
      <c r="BU82" s="703">
        <v>41.095890410958901</v>
      </c>
      <c r="BV82" s="705">
        <f t="shared" si="167"/>
        <v>54</v>
      </c>
      <c r="BW82" s="702">
        <v>129</v>
      </c>
      <c r="BX82" s="703">
        <v>3.1007751937984498</v>
      </c>
      <c r="BY82" s="705">
        <f t="shared" si="168"/>
        <v>33</v>
      </c>
      <c r="BZ82" s="702">
        <v>142</v>
      </c>
      <c r="CA82" s="703">
        <v>54.225352112676063</v>
      </c>
      <c r="CB82" s="705">
        <f t="shared" si="169"/>
        <v>28</v>
      </c>
      <c r="CC82" s="709">
        <v>14</v>
      </c>
      <c r="CD82" s="726">
        <f t="shared" si="170"/>
        <v>48</v>
      </c>
      <c r="CE82" s="703">
        <v>3.6</v>
      </c>
      <c r="CF82" s="703">
        <v>5</v>
      </c>
      <c r="CG82" s="704">
        <v>5.4</v>
      </c>
      <c r="CH82" s="709">
        <v>13.3</v>
      </c>
      <c r="CI82" s="701">
        <v>13.3</v>
      </c>
      <c r="CJ82" s="712">
        <v>15.6</v>
      </c>
      <c r="CK82" s="729">
        <f t="shared" si="171"/>
        <v>24</v>
      </c>
      <c r="CL82" s="712">
        <v>3.8</v>
      </c>
      <c r="CM82" s="712">
        <v>5.6</v>
      </c>
      <c r="CN82" s="712">
        <v>6</v>
      </c>
      <c r="CO82" s="714">
        <v>190</v>
      </c>
      <c r="CP82" s="985">
        <v>84</v>
      </c>
      <c r="CQ82" s="729">
        <f t="shared" si="172"/>
        <v>44</v>
      </c>
      <c r="CR82" s="715">
        <v>72</v>
      </c>
      <c r="CS82" s="985">
        <v>84</v>
      </c>
      <c r="CT82" s="729">
        <f t="shared" si="134"/>
        <v>38</v>
      </c>
      <c r="CU82" s="715">
        <v>73</v>
      </c>
      <c r="CV82" s="712">
        <v>85</v>
      </c>
      <c r="CW82" s="729">
        <f t="shared" si="173"/>
        <v>30</v>
      </c>
      <c r="CX82" s="715">
        <v>45</v>
      </c>
      <c r="CY82" s="712">
        <v>81</v>
      </c>
      <c r="CZ82" s="729">
        <f t="shared" si="174"/>
        <v>63</v>
      </c>
      <c r="DA82" s="716">
        <v>20.689655172413794</v>
      </c>
      <c r="DB82" s="710">
        <f t="shared" si="175"/>
        <v>41</v>
      </c>
      <c r="DC82" s="715">
        <v>145</v>
      </c>
      <c r="DD82" s="717">
        <v>79.310344827586206</v>
      </c>
      <c r="DE82" s="710">
        <f t="shared" si="176"/>
        <v>29</v>
      </c>
      <c r="DF82" s="703">
        <v>0</v>
      </c>
      <c r="DG82" s="705">
        <f t="shared" si="177"/>
        <v>37</v>
      </c>
      <c r="DH82" s="709">
        <v>72.972972972972968</v>
      </c>
      <c r="DI82" s="705">
        <f t="shared" si="177"/>
        <v>23</v>
      </c>
      <c r="DJ82" s="703">
        <v>0</v>
      </c>
      <c r="DK82" s="705">
        <f t="shared" si="178"/>
        <v>34</v>
      </c>
      <c r="DL82" s="718">
        <v>69.014084507042256</v>
      </c>
      <c r="DM82" s="705">
        <f t="shared" si="179"/>
        <v>50</v>
      </c>
      <c r="DN82" s="703">
        <v>8.4507042253521121</v>
      </c>
      <c r="DO82" s="705">
        <f t="shared" si="180"/>
        <v>26</v>
      </c>
      <c r="DP82" s="702">
        <v>72</v>
      </c>
      <c r="DQ82" s="719">
        <v>68.055555555555557</v>
      </c>
      <c r="DR82" s="705">
        <f t="shared" si="122"/>
        <v>30</v>
      </c>
      <c r="DS82" s="702">
        <v>128</v>
      </c>
      <c r="DT82" s="719">
        <v>39.84375</v>
      </c>
      <c r="DU82" s="705">
        <v>61</v>
      </c>
      <c r="DV82" s="702">
        <v>68</v>
      </c>
      <c r="DW82" s="720">
        <v>64.705882352941174</v>
      </c>
      <c r="DX82" s="705">
        <v>45</v>
      </c>
      <c r="DY82" s="702">
        <v>58</v>
      </c>
      <c r="DZ82" s="1145">
        <v>1</v>
      </c>
      <c r="EA82" s="726">
        <v>28</v>
      </c>
      <c r="EB82" s="720">
        <v>15.517241379310345</v>
      </c>
      <c r="EC82" s="705">
        <v>17</v>
      </c>
      <c r="ED82" s="702">
        <v>64</v>
      </c>
      <c r="EE82" s="712">
        <v>1.0769230769230769</v>
      </c>
      <c r="EF82" s="729">
        <v>63</v>
      </c>
      <c r="EG82" s="720">
        <v>20.3125</v>
      </c>
      <c r="EH82" s="705">
        <v>59</v>
      </c>
      <c r="EI82" s="702">
        <v>63</v>
      </c>
      <c r="EJ82" s="712">
        <v>0.90625</v>
      </c>
      <c r="EK82" s="729">
        <v>53</v>
      </c>
      <c r="EL82" s="720">
        <v>25.396825396825395</v>
      </c>
      <c r="EM82" s="705">
        <v>48</v>
      </c>
      <c r="EN82" s="714">
        <v>62</v>
      </c>
      <c r="EO82" s="712">
        <v>0.625</v>
      </c>
      <c r="EP82" s="729">
        <v>53</v>
      </c>
      <c r="EQ82" s="725">
        <v>12.903225806451612</v>
      </c>
      <c r="ER82" s="733">
        <v>19</v>
      </c>
      <c r="ES82" s="702">
        <v>65</v>
      </c>
      <c r="ET82" s="726">
        <v>1.5</v>
      </c>
      <c r="EU82" s="726">
        <v>11</v>
      </c>
      <c r="EV82" s="720">
        <v>7.6923076923076925</v>
      </c>
      <c r="EW82" s="705">
        <v>49</v>
      </c>
      <c r="EX82" s="715">
        <v>64</v>
      </c>
      <c r="EY82" s="726">
        <v>0.66666666666666663</v>
      </c>
      <c r="EZ82" s="726">
        <v>23</v>
      </c>
      <c r="FA82" s="725">
        <v>4.6875</v>
      </c>
      <c r="FB82" s="715">
        <v>48</v>
      </c>
      <c r="FC82" s="702">
        <v>65</v>
      </c>
      <c r="FD82" s="726">
        <v>1</v>
      </c>
      <c r="FE82" s="726">
        <v>11</v>
      </c>
      <c r="FF82" s="720">
        <v>6.1538461538461542</v>
      </c>
      <c r="FG82" s="705">
        <v>62</v>
      </c>
      <c r="FH82" s="702">
        <v>62</v>
      </c>
      <c r="FI82" s="726">
        <v>3.4249999999999998</v>
      </c>
      <c r="FJ82" s="726">
        <v>6</v>
      </c>
      <c r="FK82" s="720">
        <v>32.258064516129039</v>
      </c>
      <c r="FL82" s="705">
        <v>57</v>
      </c>
      <c r="FM82" s="714">
        <v>151</v>
      </c>
      <c r="FN82" s="725">
        <v>21.85430463576159</v>
      </c>
      <c r="FO82" s="715">
        <v>44</v>
      </c>
      <c r="FP82" s="702">
        <v>135</v>
      </c>
      <c r="FQ82" s="727">
        <v>0.75</v>
      </c>
      <c r="FR82" s="727">
        <v>45</v>
      </c>
      <c r="FS82" s="720">
        <v>1.4814814814814816</v>
      </c>
      <c r="FT82" s="705">
        <v>59</v>
      </c>
      <c r="FU82" s="702">
        <v>134</v>
      </c>
      <c r="FV82" s="712">
        <v>1</v>
      </c>
      <c r="FW82" s="729">
        <v>50</v>
      </c>
      <c r="FX82" s="720">
        <v>0.74626865671641784</v>
      </c>
      <c r="FY82" s="705">
        <v>64</v>
      </c>
      <c r="FZ82" s="702">
        <v>137</v>
      </c>
      <c r="GA82" s="712">
        <v>1</v>
      </c>
      <c r="GB82" s="729">
        <v>19</v>
      </c>
      <c r="GC82" s="720">
        <v>4.3795620437956204</v>
      </c>
      <c r="GD82" s="705">
        <v>60</v>
      </c>
      <c r="GE82" s="702">
        <v>135</v>
      </c>
      <c r="GF82" s="712">
        <v>0.625</v>
      </c>
      <c r="GG82" s="729">
        <v>38</v>
      </c>
      <c r="GH82" s="720">
        <v>2.9629629629629632</v>
      </c>
      <c r="GI82" s="705">
        <v>36</v>
      </c>
      <c r="GJ82" s="702">
        <v>146</v>
      </c>
      <c r="GK82" s="726">
        <v>1.8043478260869565</v>
      </c>
      <c r="GL82" s="726">
        <v>8</v>
      </c>
      <c r="GM82" s="720">
        <v>15.753424657534246</v>
      </c>
      <c r="GN82" s="705">
        <v>30</v>
      </c>
      <c r="GO82" s="702">
        <v>136</v>
      </c>
      <c r="GP82" s="726">
        <v>0.5</v>
      </c>
      <c r="GQ82" s="726">
        <v>39</v>
      </c>
      <c r="GR82" s="720">
        <v>0.73529411764705876</v>
      </c>
      <c r="GS82" s="705">
        <v>59</v>
      </c>
      <c r="GT82" s="702">
        <v>135</v>
      </c>
      <c r="GU82" s="726">
        <v>0</v>
      </c>
      <c r="GV82" s="726">
        <v>51</v>
      </c>
      <c r="GW82" s="720">
        <v>0</v>
      </c>
      <c r="GX82" s="705">
        <v>51</v>
      </c>
      <c r="GY82" s="702">
        <v>137</v>
      </c>
      <c r="GZ82" s="726">
        <v>2.5</v>
      </c>
      <c r="HA82" s="726">
        <v>6</v>
      </c>
      <c r="HB82" s="720">
        <v>2.1897810218978102</v>
      </c>
      <c r="HC82" s="705">
        <v>11</v>
      </c>
      <c r="HD82" s="709">
        <v>54.491017964071851</v>
      </c>
      <c r="HE82" s="703">
        <v>9.5808383233532943</v>
      </c>
      <c r="HF82" s="703">
        <v>88.622754491017957</v>
      </c>
      <c r="HG82" s="703">
        <v>37.724550898203589</v>
      </c>
      <c r="HH82" s="1299">
        <v>16.766467065868262</v>
      </c>
      <c r="HI82" s="1299">
        <v>31.137724550898206</v>
      </c>
      <c r="HJ82" s="1299">
        <v>88.622754491017957</v>
      </c>
      <c r="HK82" s="1299">
        <v>5.9880239520958085</v>
      </c>
      <c r="HL82" s="1299">
        <v>91.017964071856284</v>
      </c>
      <c r="HM82" s="1300">
        <v>167</v>
      </c>
      <c r="HN82" s="709">
        <v>102.6981450252951</v>
      </c>
      <c r="HO82" s="709">
        <v>9.1062394603709951</v>
      </c>
      <c r="HP82" s="709">
        <v>168.29679595278247</v>
      </c>
      <c r="HQ82" s="709">
        <v>99.662731871838105</v>
      </c>
      <c r="HR82" s="709">
        <v>27.655986509274872</v>
      </c>
      <c r="HS82" s="709">
        <v>106.23946037099495</v>
      </c>
      <c r="HT82" s="709">
        <v>149.74704890387858</v>
      </c>
      <c r="HU82" s="709">
        <v>13.15345699831366</v>
      </c>
      <c r="HV82" s="709">
        <v>170.65767284991568</v>
      </c>
      <c r="HW82" s="1300">
        <v>593</v>
      </c>
      <c r="HX82" s="1265" t="s">
        <v>31</v>
      </c>
      <c r="HY82" s="1266" t="s">
        <v>31</v>
      </c>
      <c r="HZ82" s="1266" t="s">
        <v>31</v>
      </c>
      <c r="IA82" s="1266" t="s">
        <v>31</v>
      </c>
      <c r="IB82" s="1266" t="s">
        <v>31</v>
      </c>
      <c r="IC82" s="1266" t="s">
        <v>31</v>
      </c>
      <c r="ID82" s="1266" t="s">
        <v>31</v>
      </c>
      <c r="IE82" s="1266" t="s">
        <v>31</v>
      </c>
      <c r="IF82" s="1267" t="s">
        <v>31</v>
      </c>
      <c r="IG82" s="1268" t="s">
        <v>31</v>
      </c>
      <c r="IH82" s="1269" t="s">
        <v>31</v>
      </c>
      <c r="II82" s="1269" t="s">
        <v>31</v>
      </c>
      <c r="IJ82" s="1269" t="s">
        <v>31</v>
      </c>
      <c r="IK82" s="1269" t="s">
        <v>31</v>
      </c>
      <c r="IL82" s="1269" t="s">
        <v>31</v>
      </c>
      <c r="IM82" s="1269" t="s">
        <v>31</v>
      </c>
      <c r="IN82" s="1269" t="s">
        <v>31</v>
      </c>
      <c r="IO82" s="1267" t="s">
        <v>31</v>
      </c>
      <c r="IP82" s="1268" t="s">
        <v>31</v>
      </c>
      <c r="IQ82" s="1269" t="s">
        <v>31</v>
      </c>
      <c r="IR82" s="1269" t="s">
        <v>31</v>
      </c>
      <c r="IS82" s="1269" t="s">
        <v>31</v>
      </c>
      <c r="IT82" s="1269" t="s">
        <v>31</v>
      </c>
      <c r="IU82" s="1269" t="s">
        <v>31</v>
      </c>
      <c r="IV82" s="1269" t="s">
        <v>31</v>
      </c>
      <c r="IW82" s="1269" t="s">
        <v>31</v>
      </c>
      <c r="IX82" s="1270" t="s">
        <v>31</v>
      </c>
      <c r="IY82" s="1268" t="s">
        <v>31</v>
      </c>
      <c r="IZ82" s="1269" t="s">
        <v>31</v>
      </c>
      <c r="JA82" s="1269" t="s">
        <v>31</v>
      </c>
      <c r="JB82" s="1269" t="s">
        <v>31</v>
      </c>
      <c r="JC82" s="1269" t="s">
        <v>31</v>
      </c>
      <c r="JD82" s="1269" t="s">
        <v>31</v>
      </c>
      <c r="JE82" s="1269" t="s">
        <v>31</v>
      </c>
      <c r="JF82" s="1269" t="s">
        <v>31</v>
      </c>
      <c r="JG82" s="1270" t="s">
        <v>31</v>
      </c>
      <c r="JH82" s="1268" t="s">
        <v>31</v>
      </c>
      <c r="JI82" s="1269" t="s">
        <v>31</v>
      </c>
      <c r="JJ82" s="1269" t="s">
        <v>31</v>
      </c>
      <c r="JK82" s="1269" t="s">
        <v>31</v>
      </c>
      <c r="JL82" s="1269" t="s">
        <v>31</v>
      </c>
      <c r="JM82" s="1269" t="s">
        <v>31</v>
      </c>
      <c r="JN82" s="1269" t="s">
        <v>31</v>
      </c>
      <c r="JO82" s="1269" t="s">
        <v>31</v>
      </c>
      <c r="JP82" s="1270" t="s">
        <v>31</v>
      </c>
      <c r="JQ82" s="1268" t="s">
        <v>31</v>
      </c>
      <c r="JR82" s="1269" t="s">
        <v>31</v>
      </c>
      <c r="JS82" s="1269" t="s">
        <v>31</v>
      </c>
      <c r="JT82" s="1269" t="s">
        <v>31</v>
      </c>
      <c r="JU82" s="1269" t="s">
        <v>31</v>
      </c>
      <c r="JV82" s="1269" t="s">
        <v>31</v>
      </c>
      <c r="JW82" s="1269" t="s">
        <v>31</v>
      </c>
      <c r="JX82" s="1269" t="s">
        <v>31</v>
      </c>
      <c r="JY82" s="1270" t="s">
        <v>31</v>
      </c>
      <c r="JZ82" s="718">
        <v>58.696609423161604</v>
      </c>
      <c r="KA82" s="705">
        <f t="shared" si="181"/>
        <v>18</v>
      </c>
      <c r="KB82" s="718">
        <v>77.862595419847324</v>
      </c>
      <c r="KC82" s="705">
        <f t="shared" si="181"/>
        <v>23</v>
      </c>
      <c r="KD82" s="725">
        <v>2.7771069789905822</v>
      </c>
      <c r="KE82" s="715">
        <f t="shared" si="182"/>
        <v>49</v>
      </c>
      <c r="KF82" s="1212">
        <v>0</v>
      </c>
      <c r="KG82" s="715">
        <f t="shared" si="182"/>
        <v>28</v>
      </c>
      <c r="KH82" s="725">
        <v>10.602723267921506</v>
      </c>
      <c r="KI82" s="715">
        <f t="shared" si="183"/>
        <v>61</v>
      </c>
      <c r="KJ82" s="1212">
        <v>0</v>
      </c>
      <c r="KK82" s="715">
        <f t="shared" si="183"/>
        <v>48</v>
      </c>
      <c r="KL82" s="725">
        <v>5.3871403745896895</v>
      </c>
      <c r="KM82" s="715">
        <f t="shared" si="184"/>
        <v>67</v>
      </c>
      <c r="KN82" s="715">
        <v>13.531862366918684</v>
      </c>
      <c r="KO82" s="715">
        <f t="shared" si="185"/>
        <v>59</v>
      </c>
      <c r="KP82" s="728">
        <v>15</v>
      </c>
      <c r="KQ82" s="729">
        <v>10</v>
      </c>
      <c r="KR82" s="729">
        <v>10</v>
      </c>
      <c r="KS82" s="729">
        <v>40</v>
      </c>
      <c r="KT82" s="729">
        <v>0</v>
      </c>
      <c r="KU82" s="730">
        <f t="shared" si="186"/>
        <v>75</v>
      </c>
      <c r="KV82" s="734">
        <f t="shared" si="187"/>
        <v>49</v>
      </c>
      <c r="KW82" s="728">
        <v>0</v>
      </c>
      <c r="KX82" s="729">
        <v>0</v>
      </c>
      <c r="KY82" s="706">
        <f t="shared" si="188"/>
        <v>0</v>
      </c>
      <c r="KZ82" s="705">
        <f t="shared" si="189"/>
        <v>37</v>
      </c>
      <c r="LA82" s="847" t="s">
        <v>1632</v>
      </c>
      <c r="LB82" s="846" t="s">
        <v>1632</v>
      </c>
      <c r="LC82" s="846" t="s">
        <v>1632</v>
      </c>
      <c r="LD82" s="846" t="s">
        <v>1625</v>
      </c>
      <c r="LE82" s="729">
        <v>30</v>
      </c>
      <c r="LF82" s="1023">
        <v>23</v>
      </c>
      <c r="LG82" s="847" t="s">
        <v>1625</v>
      </c>
      <c r="LH82" s="846" t="s">
        <v>1625</v>
      </c>
      <c r="LI82" s="846" t="s">
        <v>1625</v>
      </c>
      <c r="LJ82" s="846" t="s">
        <v>1625</v>
      </c>
      <c r="LK82" s="729">
        <v>0</v>
      </c>
      <c r="LL82" s="1023">
        <v>37</v>
      </c>
      <c r="LM82" s="847" t="s">
        <v>1632</v>
      </c>
      <c r="LN82" s="846" t="s">
        <v>1625</v>
      </c>
      <c r="LO82" s="846" t="s">
        <v>1625</v>
      </c>
      <c r="LP82" s="846" t="s">
        <v>1625</v>
      </c>
      <c r="LQ82" s="729">
        <v>15</v>
      </c>
      <c r="LR82" s="1023">
        <v>55</v>
      </c>
      <c r="LS82" s="847" t="s">
        <v>1632</v>
      </c>
      <c r="LT82" s="846" t="s">
        <v>1632</v>
      </c>
      <c r="LU82" s="846" t="s">
        <v>1632</v>
      </c>
      <c r="LV82" s="846" t="s">
        <v>1632</v>
      </c>
      <c r="LW82" s="729">
        <v>40</v>
      </c>
      <c r="LX82" s="1023">
        <v>1</v>
      </c>
      <c r="LY82" s="847" t="s">
        <v>1632</v>
      </c>
      <c r="LZ82" s="846" t="s">
        <v>1632</v>
      </c>
      <c r="MA82" s="846" t="s">
        <v>1632</v>
      </c>
      <c r="MB82" s="846" t="s">
        <v>1632</v>
      </c>
      <c r="MC82" s="729">
        <v>40</v>
      </c>
      <c r="MD82" s="1023">
        <v>1</v>
      </c>
      <c r="ME82" s="847" t="s">
        <v>1632</v>
      </c>
      <c r="MF82" s="846" t="s">
        <v>1632</v>
      </c>
      <c r="MG82" s="846" t="s">
        <v>1632</v>
      </c>
      <c r="MH82" s="846" t="s">
        <v>1625</v>
      </c>
      <c r="MI82" s="729">
        <v>30</v>
      </c>
      <c r="MJ82" s="1023">
        <v>16</v>
      </c>
      <c r="MK82" s="847" t="s">
        <v>1632</v>
      </c>
      <c r="ML82" s="846" t="s">
        <v>1625</v>
      </c>
      <c r="MM82" s="846" t="s">
        <v>1625</v>
      </c>
      <c r="MN82" s="729">
        <v>15</v>
      </c>
      <c r="MO82" s="1023">
        <v>33</v>
      </c>
      <c r="MP82" s="847" t="s">
        <v>1632</v>
      </c>
      <c r="MQ82" s="846" t="s">
        <v>1632</v>
      </c>
      <c r="MR82" s="846" t="s">
        <v>1632</v>
      </c>
      <c r="MS82" s="846" t="s">
        <v>1632</v>
      </c>
      <c r="MT82" s="729">
        <v>40</v>
      </c>
      <c r="MU82" s="1023">
        <v>1</v>
      </c>
      <c r="MV82" s="846" t="s">
        <v>1625</v>
      </c>
      <c r="MW82" s="846" t="s">
        <v>1625</v>
      </c>
      <c r="MX82" s="846" t="s">
        <v>1625</v>
      </c>
      <c r="MY82" s="846" t="s">
        <v>1625</v>
      </c>
      <c r="MZ82" s="729">
        <v>0</v>
      </c>
      <c r="NA82" s="1023">
        <v>47</v>
      </c>
      <c r="NB82" s="715">
        <v>23.03</v>
      </c>
      <c r="NC82" s="715">
        <f t="shared" si="138"/>
        <v>63</v>
      </c>
      <c r="ND82" s="714">
        <v>0</v>
      </c>
      <c r="NE82" s="715">
        <v>55</v>
      </c>
      <c r="NF82" s="731">
        <v>0</v>
      </c>
      <c r="NG82" s="715">
        <v>55</v>
      </c>
      <c r="NH82" s="715">
        <v>0</v>
      </c>
      <c r="NI82" s="715">
        <v>56</v>
      </c>
      <c r="NJ82" s="731">
        <v>0</v>
      </c>
      <c r="NK82" s="715">
        <v>56</v>
      </c>
      <c r="NL82" s="715">
        <v>0</v>
      </c>
      <c r="NM82" s="715">
        <v>57</v>
      </c>
      <c r="NN82" s="2946">
        <v>0</v>
      </c>
      <c r="NO82" s="715">
        <v>57</v>
      </c>
      <c r="NP82" s="715">
        <v>5018</v>
      </c>
      <c r="NQ82" s="3206">
        <v>3</v>
      </c>
      <c r="NR82" s="3349">
        <v>0.73119107177217624</v>
      </c>
      <c r="NS82" s="3206">
        <v>34</v>
      </c>
      <c r="NT82" s="3206">
        <v>38</v>
      </c>
      <c r="NU82" s="3207">
        <v>0.57725610929382343</v>
      </c>
      <c r="NV82" s="3206">
        <v>33</v>
      </c>
      <c r="NW82" s="3206">
        <v>198</v>
      </c>
      <c r="NX82" s="3207">
        <v>3.8098903213392341</v>
      </c>
      <c r="NY82" s="3206">
        <v>35</v>
      </c>
      <c r="NZ82" s="3206">
        <v>13</v>
      </c>
      <c r="OA82" s="3208">
        <v>2.5014431402732349</v>
      </c>
      <c r="OB82" s="3206">
        <v>35</v>
      </c>
      <c r="OC82" s="714">
        <v>30</v>
      </c>
      <c r="OD82" s="2946">
        <v>6.0012002400480089</v>
      </c>
      <c r="OE82" s="733">
        <v>70</v>
      </c>
      <c r="OF82" s="714" t="s">
        <v>31</v>
      </c>
      <c r="OG82" s="731" t="s">
        <v>31</v>
      </c>
      <c r="OH82" s="733" t="str">
        <f t="shared" si="190"/>
        <v>-</v>
      </c>
      <c r="OI82" s="981">
        <v>26.964467005076141</v>
      </c>
      <c r="OJ82" s="733">
        <f t="shared" si="139"/>
        <v>61</v>
      </c>
      <c r="OK82" s="1355" t="s">
        <v>3041</v>
      </c>
      <c r="OL82" s="1355" t="s">
        <v>3042</v>
      </c>
      <c r="OM82" s="1355">
        <v>0</v>
      </c>
      <c r="ON82" s="3559">
        <v>0</v>
      </c>
      <c r="OO82" s="1355">
        <v>67</v>
      </c>
      <c r="OP82" s="977"/>
      <c r="OQ82" s="712">
        <v>9.5</v>
      </c>
      <c r="OR82" s="712">
        <v>5.6</v>
      </c>
      <c r="OS82" s="712">
        <v>7.3</v>
      </c>
      <c r="OT82" s="712">
        <v>8.1521739130434785</v>
      </c>
      <c r="OU82" s="712">
        <v>10.945273631840797</v>
      </c>
      <c r="OV82" s="712">
        <v>7.8048780487804876</v>
      </c>
      <c r="OW82" s="699">
        <f t="shared" si="191"/>
        <v>64</v>
      </c>
      <c r="OX82" s="712">
        <v>8.217054265610793</v>
      </c>
      <c r="OY82" s="699">
        <f t="shared" si="191"/>
        <v>75</v>
      </c>
      <c r="OZ82" s="712">
        <v>6.3</v>
      </c>
      <c r="PA82" s="712">
        <v>7.4</v>
      </c>
      <c r="PB82" s="712">
        <v>7.3</v>
      </c>
      <c r="PC82" s="712">
        <v>10.326086956521738</v>
      </c>
      <c r="PD82" s="712">
        <v>13.432835820895523</v>
      </c>
      <c r="PE82" s="712">
        <v>8.7804878048780477</v>
      </c>
      <c r="PF82" s="699">
        <f t="shared" si="192"/>
        <v>53</v>
      </c>
      <c r="PG82" s="712">
        <v>8.9232350970492185</v>
      </c>
      <c r="PH82" s="699">
        <f t="shared" si="193"/>
        <v>46</v>
      </c>
      <c r="PI82" s="712">
        <v>16.585365853658537</v>
      </c>
      <c r="PJ82" s="699">
        <f t="shared" si="194"/>
        <v>64</v>
      </c>
      <c r="PK82" s="985">
        <v>17.140289362660013</v>
      </c>
      <c r="PL82" s="699">
        <f t="shared" si="194"/>
        <v>66</v>
      </c>
      <c r="PM82" s="985">
        <v>172.5</v>
      </c>
      <c r="PN82" s="985">
        <v>0</v>
      </c>
      <c r="PO82" s="699">
        <f t="shared" si="195"/>
        <v>37</v>
      </c>
      <c r="PP82" s="712">
        <v>0</v>
      </c>
      <c r="PQ82" s="985">
        <v>0</v>
      </c>
      <c r="PR82" s="699">
        <f t="shared" si="196"/>
        <v>24</v>
      </c>
      <c r="PS82" s="982">
        <v>75</v>
      </c>
      <c r="PT82" s="725">
        <v>45.333333333333329</v>
      </c>
      <c r="PU82" s="699">
        <v>26</v>
      </c>
      <c r="PV82" s="699">
        <v>386</v>
      </c>
      <c r="PW82" s="725">
        <v>65.025906735751292</v>
      </c>
      <c r="PX82" s="699">
        <v>9</v>
      </c>
      <c r="PY82" s="715">
        <v>71</v>
      </c>
      <c r="PZ82" s="725">
        <v>87.323943661971825</v>
      </c>
      <c r="QA82" s="699">
        <v>4</v>
      </c>
      <c r="QB82" s="982">
        <v>71</v>
      </c>
      <c r="QC82" s="715">
        <v>21.12676056338028</v>
      </c>
      <c r="QD82" s="699">
        <v>77</v>
      </c>
      <c r="QE82" s="716">
        <v>0</v>
      </c>
      <c r="QF82" s="3644">
        <v>0</v>
      </c>
      <c r="QG82" s="699">
        <v>23</v>
      </c>
      <c r="QH82" s="1363" t="s">
        <v>1627</v>
      </c>
      <c r="QI82" s="712">
        <v>81.67613636363636</v>
      </c>
      <c r="QJ82" s="712">
        <v>83.565107458912763</v>
      </c>
      <c r="QK82" s="699">
        <f t="shared" si="197"/>
        <v>19</v>
      </c>
      <c r="QL82" s="715">
        <v>791</v>
      </c>
      <c r="QM82" s="709">
        <v>61.341853035143771</v>
      </c>
      <c r="QN82" s="703">
        <v>60.586319218241044</v>
      </c>
      <c r="QO82" s="978">
        <v>17</v>
      </c>
      <c r="QP82" s="705">
        <v>307</v>
      </c>
      <c r="QQ82" s="3555">
        <v>96.917808219178085</v>
      </c>
      <c r="QR82" s="709">
        <v>327</v>
      </c>
      <c r="QS82" s="978">
        <f t="shared" si="198"/>
        <v>36</v>
      </c>
      <c r="QT82" s="703">
        <v>763</v>
      </c>
      <c r="QU82" s="978">
        <f t="shared" si="199"/>
        <v>53</v>
      </c>
      <c r="QV82" s="703">
        <v>0</v>
      </c>
      <c r="QW82" s="978">
        <f t="shared" si="200"/>
        <v>31</v>
      </c>
      <c r="QX82" s="703">
        <v>0</v>
      </c>
      <c r="QY82" s="979">
        <f t="shared" si="201"/>
        <v>12</v>
      </c>
      <c r="QZ82" s="712">
        <v>0</v>
      </c>
      <c r="RA82" s="699">
        <v>30</v>
      </c>
      <c r="RB82" s="712">
        <v>5.53</v>
      </c>
      <c r="RC82" s="699">
        <v>68</v>
      </c>
      <c r="RD82" s="712">
        <v>0</v>
      </c>
      <c r="RE82" s="699">
        <v>24</v>
      </c>
      <c r="RF82" s="712">
        <v>0</v>
      </c>
      <c r="RG82" s="699">
        <v>32</v>
      </c>
      <c r="RH82" s="699">
        <v>4306.5</v>
      </c>
      <c r="RI82" s="978">
        <f t="shared" si="202"/>
        <v>46</v>
      </c>
      <c r="RJ82" s="712">
        <v>857.3</v>
      </c>
      <c r="RK82" s="978">
        <f t="shared" si="202"/>
        <v>45</v>
      </c>
      <c r="RL82" s="712">
        <v>0</v>
      </c>
      <c r="RM82" s="978">
        <f t="shared" si="202"/>
        <v>46</v>
      </c>
      <c r="RN82" s="712">
        <v>0</v>
      </c>
      <c r="RO82" s="978">
        <f t="shared" si="202"/>
        <v>47</v>
      </c>
      <c r="RP82" s="712">
        <v>0</v>
      </c>
      <c r="RQ82" s="978">
        <f t="shared" si="202"/>
        <v>2</v>
      </c>
      <c r="RR82" s="712">
        <v>0</v>
      </c>
      <c r="RS82" s="978">
        <f t="shared" si="202"/>
        <v>1</v>
      </c>
      <c r="RT82" s="712">
        <v>247.8</v>
      </c>
      <c r="RU82" s="978">
        <f t="shared" si="202"/>
        <v>23</v>
      </c>
      <c r="RV82" s="712">
        <f t="shared" si="203"/>
        <v>247.8</v>
      </c>
      <c r="RW82" s="978">
        <f t="shared" si="204"/>
        <v>24</v>
      </c>
      <c r="RX82" s="712">
        <v>5</v>
      </c>
      <c r="RY82" s="712" t="s">
        <v>1632</v>
      </c>
      <c r="RZ82" s="712">
        <v>5</v>
      </c>
      <c r="SA82" s="712" t="s">
        <v>1632</v>
      </c>
      <c r="SB82" s="712">
        <v>5</v>
      </c>
      <c r="SC82" s="712" t="s">
        <v>1632</v>
      </c>
      <c r="SD82" s="712">
        <v>0</v>
      </c>
      <c r="SE82" s="712" t="s">
        <v>1625</v>
      </c>
      <c r="SF82" s="712">
        <v>0</v>
      </c>
      <c r="SG82" s="712" t="s">
        <v>1625</v>
      </c>
      <c r="SH82" s="712">
        <v>15</v>
      </c>
      <c r="SI82" s="699">
        <f t="shared" si="205"/>
        <v>37</v>
      </c>
      <c r="SJ82" s="712">
        <v>5</v>
      </c>
      <c r="SK82" s="712" t="s">
        <v>1632</v>
      </c>
      <c r="SL82" s="712">
        <v>0</v>
      </c>
      <c r="SM82" s="712" t="s">
        <v>1625</v>
      </c>
      <c r="SN82" s="712">
        <v>0</v>
      </c>
      <c r="SO82" s="712" t="s">
        <v>1625</v>
      </c>
      <c r="SP82" s="712">
        <v>0</v>
      </c>
      <c r="SQ82" s="712" t="s">
        <v>1625</v>
      </c>
      <c r="SR82" s="712">
        <v>5</v>
      </c>
      <c r="SS82" s="699">
        <f t="shared" si="206"/>
        <v>50</v>
      </c>
      <c r="ST82" s="712">
        <v>0</v>
      </c>
      <c r="SU82" s="712" t="s">
        <v>1625</v>
      </c>
      <c r="SV82" s="712">
        <v>0</v>
      </c>
      <c r="SW82" s="712" t="s">
        <v>1625</v>
      </c>
      <c r="SX82" s="712">
        <v>0</v>
      </c>
      <c r="SY82" s="712" t="s">
        <v>1625</v>
      </c>
      <c r="SZ82" s="712">
        <v>0</v>
      </c>
      <c r="TA82" s="699">
        <f t="shared" si="207"/>
        <v>72</v>
      </c>
      <c r="TB82" s="699">
        <v>10</v>
      </c>
      <c r="TC82" s="699" t="s">
        <v>1632</v>
      </c>
      <c r="TD82" s="699">
        <v>10</v>
      </c>
      <c r="TE82" s="699" t="s">
        <v>1632</v>
      </c>
      <c r="TF82" s="699">
        <v>10</v>
      </c>
      <c r="TG82" s="699" t="s">
        <v>1632</v>
      </c>
      <c r="TH82" s="699">
        <v>0</v>
      </c>
      <c r="TI82" s="699" t="s">
        <v>1625</v>
      </c>
      <c r="TJ82" s="699">
        <v>30</v>
      </c>
      <c r="TK82" s="699">
        <f t="shared" si="208"/>
        <v>30</v>
      </c>
      <c r="TL82" s="989">
        <v>10</v>
      </c>
      <c r="TM82" s="989">
        <v>0</v>
      </c>
      <c r="TN82" s="989">
        <v>0</v>
      </c>
      <c r="TO82" s="989">
        <v>0</v>
      </c>
      <c r="TP82" s="989">
        <v>10</v>
      </c>
      <c r="TQ82" s="699">
        <f t="shared" si="209"/>
        <v>55</v>
      </c>
      <c r="TR82" s="712" t="s">
        <v>1632</v>
      </c>
      <c r="TS82" s="712" t="s">
        <v>1632</v>
      </c>
      <c r="TT82" s="712" t="s">
        <v>1625</v>
      </c>
      <c r="TU82" s="712" t="s">
        <v>1625</v>
      </c>
      <c r="TV82" s="712">
        <v>5</v>
      </c>
      <c r="TW82" s="712">
        <v>5</v>
      </c>
      <c r="TX82" s="712">
        <v>0</v>
      </c>
      <c r="TY82" s="712">
        <v>0</v>
      </c>
      <c r="TZ82" s="712">
        <v>10</v>
      </c>
      <c r="UA82" s="699">
        <f t="shared" si="210"/>
        <v>50</v>
      </c>
      <c r="UB82" s="712">
        <v>10</v>
      </c>
      <c r="UC82" s="712">
        <v>10</v>
      </c>
      <c r="UD82" s="712">
        <v>0</v>
      </c>
      <c r="UE82" s="712">
        <v>10</v>
      </c>
      <c r="UF82" s="712">
        <v>30</v>
      </c>
      <c r="UG82" s="699">
        <f t="shared" si="211"/>
        <v>11</v>
      </c>
      <c r="UH82" s="715">
        <v>0</v>
      </c>
      <c r="UI82" s="712">
        <v>0</v>
      </c>
      <c r="UJ82" s="699">
        <v>25</v>
      </c>
      <c r="UK82" s="715">
        <v>5</v>
      </c>
      <c r="UL82" s="712">
        <v>34.062265821922473</v>
      </c>
      <c r="UM82" s="699">
        <v>12</v>
      </c>
      <c r="UN82" s="715">
        <v>0</v>
      </c>
      <c r="UO82" s="712">
        <v>0</v>
      </c>
      <c r="UP82" s="699">
        <v>43</v>
      </c>
      <c r="UQ82" s="715">
        <v>0</v>
      </c>
      <c r="UR82" s="712">
        <v>0</v>
      </c>
      <c r="US82" s="699">
        <v>43</v>
      </c>
      <c r="UT82" s="712">
        <v>13.6</v>
      </c>
      <c r="UU82" s="699">
        <v>75</v>
      </c>
      <c r="UV82" s="712">
        <v>6.8</v>
      </c>
      <c r="UW82" s="699">
        <v>75</v>
      </c>
      <c r="UX82" s="1099">
        <v>0</v>
      </c>
      <c r="UY82" s="699">
        <v>42</v>
      </c>
      <c r="UZ82" s="989">
        <v>9.4E-2</v>
      </c>
      <c r="VA82" s="989">
        <v>65</v>
      </c>
      <c r="VB82" s="989">
        <v>3.2000000000000001E-2</v>
      </c>
      <c r="VC82" s="989">
        <v>58</v>
      </c>
      <c r="VD82" s="989">
        <v>0</v>
      </c>
      <c r="VE82" s="989">
        <v>51</v>
      </c>
      <c r="VF82" s="989">
        <v>1.4999999999999999E-2</v>
      </c>
      <c r="VG82" s="989">
        <v>21</v>
      </c>
      <c r="VH82" s="989">
        <v>1.9E-2</v>
      </c>
      <c r="VI82" s="989">
        <v>20</v>
      </c>
      <c r="VJ82" s="989">
        <v>8.0000000000000002E-3</v>
      </c>
      <c r="VK82" s="989">
        <v>28</v>
      </c>
      <c r="VL82" s="989">
        <v>0</v>
      </c>
      <c r="VM82" s="989">
        <v>7</v>
      </c>
      <c r="VN82" s="989">
        <v>0</v>
      </c>
      <c r="VO82" s="989">
        <v>7</v>
      </c>
      <c r="VP82" s="989">
        <v>8</v>
      </c>
      <c r="VQ82" s="989">
        <v>52.673163023439564</v>
      </c>
      <c r="VR82" s="989">
        <v>55</v>
      </c>
      <c r="VS82" s="989">
        <v>5</v>
      </c>
      <c r="VT82" s="989">
        <v>32.920726889649721</v>
      </c>
      <c r="VU82" s="989">
        <v>55</v>
      </c>
      <c r="VV82" s="989">
        <v>28</v>
      </c>
      <c r="VW82" s="989">
        <v>184.35607058203846</v>
      </c>
      <c r="VX82" s="989">
        <v>19</v>
      </c>
      <c r="VY82" s="989">
        <v>9</v>
      </c>
      <c r="VZ82" s="989">
        <v>59.2573084013695</v>
      </c>
      <c r="WA82" s="989">
        <v>62</v>
      </c>
      <c r="WB82" s="989">
        <v>20</v>
      </c>
      <c r="WC82" s="989">
        <v>131.68290755859888</v>
      </c>
      <c r="WD82" s="989">
        <v>73</v>
      </c>
      <c r="WE82" s="989">
        <v>13</v>
      </c>
      <c r="WF82" s="989">
        <v>85.593889913089271</v>
      </c>
      <c r="WG82" s="989">
        <v>68</v>
      </c>
      <c r="WH82" s="989">
        <v>0</v>
      </c>
      <c r="WI82" s="989">
        <v>51</v>
      </c>
      <c r="WJ82" s="989">
        <v>0</v>
      </c>
      <c r="WK82" s="989">
        <v>10</v>
      </c>
      <c r="WL82" s="989">
        <v>0</v>
      </c>
      <c r="WM82" s="989">
        <v>2</v>
      </c>
      <c r="WN82" s="989">
        <v>0</v>
      </c>
      <c r="WO82" s="989">
        <v>51</v>
      </c>
      <c r="WP82" s="989">
        <v>0</v>
      </c>
      <c r="WQ82" s="989">
        <v>19</v>
      </c>
      <c r="WR82" s="989">
        <v>0</v>
      </c>
      <c r="WS82" s="989">
        <v>31</v>
      </c>
      <c r="WT82" s="989">
        <v>0</v>
      </c>
      <c r="WU82" s="989">
        <v>25</v>
      </c>
      <c r="WV82" s="989">
        <v>0</v>
      </c>
      <c r="WW82" s="989">
        <v>12</v>
      </c>
      <c r="WX82" s="989">
        <v>0</v>
      </c>
      <c r="WY82" s="989">
        <v>41</v>
      </c>
      <c r="WZ82" s="712">
        <v>298.91000000000003</v>
      </c>
      <c r="XA82" s="699">
        <v>28</v>
      </c>
      <c r="XB82" s="712">
        <v>108.7</v>
      </c>
      <c r="XC82" s="712">
        <v>70</v>
      </c>
      <c r="XD82" s="712">
        <v>0</v>
      </c>
      <c r="XE82" s="699">
        <v>43</v>
      </c>
      <c r="XF82" s="712">
        <v>0</v>
      </c>
      <c r="XG82" s="712">
        <v>23</v>
      </c>
      <c r="XH82" s="712">
        <v>236.84</v>
      </c>
      <c r="XI82" s="699">
        <v>13</v>
      </c>
      <c r="XJ82" s="712">
        <v>122.28</v>
      </c>
      <c r="XK82" s="699">
        <v>69</v>
      </c>
      <c r="XL82" s="712">
        <v>78.95</v>
      </c>
      <c r="XM82" s="699">
        <v>59</v>
      </c>
      <c r="XO82" s="714"/>
      <c r="XP82" s="725"/>
      <c r="XQ82" s="715"/>
      <c r="XR82" s="714"/>
      <c r="XS82" s="725"/>
      <c r="XT82" s="715"/>
      <c r="XU82" s="715"/>
      <c r="XV82" s="712"/>
      <c r="XW82" s="715"/>
      <c r="XX82" s="1169">
        <v>73</v>
      </c>
      <c r="XY82" s="1174">
        <v>1.3698630136986301</v>
      </c>
      <c r="XZ82" s="1168">
        <f t="shared" si="212"/>
        <v>44</v>
      </c>
      <c r="YA82" s="715">
        <v>378</v>
      </c>
      <c r="YB82" s="725">
        <v>16.666666666666664</v>
      </c>
      <c r="YC82" s="715">
        <f t="shared" si="213"/>
        <v>44</v>
      </c>
      <c r="YD82" s="714">
        <v>290</v>
      </c>
      <c r="YE82" s="725">
        <v>10.144927536231885</v>
      </c>
      <c r="YF82" s="715">
        <f t="shared" si="214"/>
        <v>62</v>
      </c>
      <c r="YG82" s="699">
        <v>392</v>
      </c>
      <c r="YH82" s="1099">
        <v>7.9081632653061229</v>
      </c>
      <c r="YI82" s="715">
        <f t="shared" si="215"/>
        <v>35</v>
      </c>
      <c r="YJ82" s="714">
        <v>290</v>
      </c>
      <c r="YK82" s="712">
        <v>20.289855072463769</v>
      </c>
      <c r="YL82" s="715">
        <f t="shared" si="216"/>
        <v>19</v>
      </c>
      <c r="YM82" s="699">
        <v>392</v>
      </c>
      <c r="YN82" s="712">
        <v>23.469387755102041</v>
      </c>
      <c r="YO82" s="715">
        <f t="shared" si="217"/>
        <v>34</v>
      </c>
      <c r="YP82" s="1178">
        <v>0</v>
      </c>
      <c r="YQ82" s="1099">
        <v>0</v>
      </c>
      <c r="YR82" s="1099">
        <v>0</v>
      </c>
      <c r="YS82" s="1099">
        <v>0</v>
      </c>
      <c r="YT82" s="1099">
        <v>0</v>
      </c>
      <c r="YU82" s="1099">
        <v>0</v>
      </c>
      <c r="YV82" s="1099">
        <v>0</v>
      </c>
      <c r="YW82" s="1099">
        <v>100</v>
      </c>
      <c r="YX82" s="1099">
        <v>0</v>
      </c>
      <c r="YY82" s="1099">
        <v>0</v>
      </c>
      <c r="YZ82" s="1099">
        <v>0</v>
      </c>
      <c r="ZA82" s="1188">
        <v>1</v>
      </c>
      <c r="ZB82" s="985">
        <v>33.898305084745758</v>
      </c>
      <c r="ZC82" s="985">
        <v>11.864406779661017</v>
      </c>
      <c r="ZD82" s="985">
        <v>35.593220338983052</v>
      </c>
      <c r="ZE82" s="985">
        <v>15.254237288135593</v>
      </c>
      <c r="ZF82" s="985">
        <v>6.7796610169491522</v>
      </c>
      <c r="ZG82" s="985">
        <v>8.4745762711864394</v>
      </c>
      <c r="ZH82" s="985">
        <v>6.7796610169491522</v>
      </c>
      <c r="ZI82" s="985">
        <v>10.16949152542373</v>
      </c>
      <c r="ZJ82" s="985">
        <v>16.949152542372879</v>
      </c>
      <c r="ZK82" s="985">
        <v>1.6949152542372881</v>
      </c>
      <c r="ZL82" s="985">
        <v>3.3898305084745761</v>
      </c>
      <c r="ZM82" s="699">
        <v>59</v>
      </c>
      <c r="ZN82" s="714" t="s">
        <v>1634</v>
      </c>
      <c r="ZO82" s="715" t="s">
        <v>1634</v>
      </c>
      <c r="ZP82" s="715" t="s">
        <v>1634</v>
      </c>
      <c r="ZQ82" s="715" t="s">
        <v>1634</v>
      </c>
      <c r="ZR82" s="715" t="s">
        <v>1633</v>
      </c>
      <c r="ZS82" s="715" t="s">
        <v>1633</v>
      </c>
      <c r="ZT82" s="715">
        <v>1</v>
      </c>
      <c r="ZU82" s="715">
        <v>1</v>
      </c>
      <c r="ZV82" s="715">
        <v>1</v>
      </c>
      <c r="ZW82" s="715">
        <v>1</v>
      </c>
      <c r="ZX82" s="715">
        <v>-1</v>
      </c>
      <c r="ZY82" s="715">
        <v>-1</v>
      </c>
      <c r="ZZ82" s="715">
        <f t="shared" si="218"/>
        <v>2</v>
      </c>
      <c r="AAA82" s="715">
        <f t="shared" si="219"/>
        <v>50</v>
      </c>
      <c r="AAB82" s="716" t="s">
        <v>31</v>
      </c>
      <c r="AAC82" s="712" t="s">
        <v>31</v>
      </c>
      <c r="AAD82" s="712" t="s">
        <v>31</v>
      </c>
      <c r="AAE82" s="712" t="s">
        <v>31</v>
      </c>
      <c r="AAF82" s="712" t="s">
        <v>1635</v>
      </c>
      <c r="AAG82" s="712" t="s">
        <v>1635</v>
      </c>
      <c r="AAH82" s="714">
        <v>1</v>
      </c>
      <c r="AAI82" s="715">
        <v>1</v>
      </c>
      <c r="AAJ82" s="715">
        <v>1</v>
      </c>
      <c r="AAK82" s="715">
        <v>17</v>
      </c>
      <c r="AAL82" s="715">
        <v>0</v>
      </c>
      <c r="AAM82" s="733">
        <v>1</v>
      </c>
      <c r="AAN82" s="2996">
        <v>0.1921598770176787</v>
      </c>
      <c r="AAO82" s="2954">
        <f t="shared" si="220"/>
        <v>71</v>
      </c>
      <c r="AAP82" s="2995">
        <v>0.1921598770176787</v>
      </c>
      <c r="AAQ82" s="2954">
        <f t="shared" si="221"/>
        <v>47</v>
      </c>
      <c r="AAR82" s="2995">
        <v>0.1921598770176787</v>
      </c>
      <c r="AAS82" s="2954">
        <f t="shared" si="222"/>
        <v>39</v>
      </c>
      <c r="AAT82" s="2995">
        <v>3.2667179093005383</v>
      </c>
      <c r="AAU82" s="2954">
        <f t="shared" si="223"/>
        <v>12</v>
      </c>
      <c r="AAV82" s="2995">
        <v>0</v>
      </c>
      <c r="AAW82" s="2954">
        <f t="shared" si="224"/>
        <v>69</v>
      </c>
      <c r="AAX82" s="2995">
        <v>0.1921598770176787</v>
      </c>
      <c r="AAY82" s="2954">
        <f t="shared" si="225"/>
        <v>59</v>
      </c>
      <c r="AAZ82" s="982">
        <v>1</v>
      </c>
      <c r="ABA82" s="699">
        <v>0</v>
      </c>
      <c r="ABB82" s="699">
        <v>0</v>
      </c>
      <c r="ABC82" s="2988">
        <v>0.1921598770176787</v>
      </c>
      <c r="ABD82" s="2954">
        <f t="shared" si="226"/>
        <v>55</v>
      </c>
      <c r="ABE82" s="2955">
        <v>0</v>
      </c>
      <c r="ABF82" s="2954">
        <f t="shared" si="226"/>
        <v>28</v>
      </c>
      <c r="ABG82" s="2955">
        <v>0</v>
      </c>
      <c r="ABH82" s="2993">
        <f t="shared" si="226"/>
        <v>32</v>
      </c>
      <c r="ABI82" s="982">
        <v>0</v>
      </c>
      <c r="ABJ82" s="731">
        <v>0</v>
      </c>
      <c r="ABK82" s="715">
        <f t="shared" si="227"/>
        <v>31</v>
      </c>
      <c r="ABL82" s="716" t="s">
        <v>107</v>
      </c>
      <c r="ABM82" s="712" t="s">
        <v>107</v>
      </c>
      <c r="ABN82" s="715">
        <v>1</v>
      </c>
      <c r="ABO82" s="715">
        <v>1</v>
      </c>
      <c r="ABP82" s="715">
        <f t="shared" si="228"/>
        <v>2</v>
      </c>
      <c r="ABQ82" s="715">
        <f t="shared" si="229"/>
        <v>37</v>
      </c>
      <c r="ABR82" s="1201" t="s">
        <v>1632</v>
      </c>
      <c r="ABS82" s="1202" t="s">
        <v>1632</v>
      </c>
      <c r="ABT82" s="1202" t="s">
        <v>1625</v>
      </c>
      <c r="ABU82" s="1202" t="s">
        <v>1625</v>
      </c>
      <c r="ABV82" s="725">
        <v>5</v>
      </c>
      <c r="ABW82" s="725">
        <v>5</v>
      </c>
      <c r="ABX82" s="725">
        <v>0</v>
      </c>
      <c r="ABY82" s="725">
        <v>0</v>
      </c>
      <c r="ABZ82" s="715">
        <f t="shared" si="230"/>
        <v>10</v>
      </c>
      <c r="ACA82" s="715">
        <f t="shared" si="231"/>
        <v>36</v>
      </c>
      <c r="ACB82" s="983" t="s">
        <v>1632</v>
      </c>
      <c r="ACC82" s="725" t="s">
        <v>1632</v>
      </c>
      <c r="ACD82" s="725" t="s">
        <v>1632</v>
      </c>
      <c r="ACE82" s="725" t="s">
        <v>1632</v>
      </c>
      <c r="ACF82" s="725">
        <v>5</v>
      </c>
      <c r="ACG82" s="725">
        <v>5</v>
      </c>
      <c r="ACH82" s="725">
        <v>5</v>
      </c>
      <c r="ACI82" s="725">
        <v>5</v>
      </c>
      <c r="ACJ82" s="715">
        <f t="shared" si="232"/>
        <v>20</v>
      </c>
      <c r="ACK82" s="715">
        <f t="shared" si="233"/>
        <v>1</v>
      </c>
      <c r="ACL82" s="982">
        <v>66</v>
      </c>
      <c r="ACM82" s="715">
        <v>467</v>
      </c>
      <c r="ACN82" s="1089">
        <v>3.6310000000000002</v>
      </c>
      <c r="ACO82" s="715">
        <v>70</v>
      </c>
      <c r="ACP82" s="1089">
        <v>9.8000000000000007</v>
      </c>
      <c r="ACQ82" s="715">
        <v>70</v>
      </c>
      <c r="ACR82" s="982">
        <v>12.262</v>
      </c>
      <c r="ACS82" s="1090">
        <v>69</v>
      </c>
      <c r="ACT82" s="983" t="s">
        <v>1625</v>
      </c>
      <c r="ACU82" s="725" t="s">
        <v>1625</v>
      </c>
      <c r="ACV82" s="725" t="s">
        <v>1625</v>
      </c>
      <c r="ACW82" s="725" t="s">
        <v>1625</v>
      </c>
      <c r="ACX82" s="725">
        <v>0</v>
      </c>
      <c r="ACY82" s="725">
        <v>0</v>
      </c>
      <c r="ACZ82" s="725">
        <v>0</v>
      </c>
      <c r="ADA82" s="725">
        <v>0</v>
      </c>
      <c r="ADB82" s="715">
        <f t="shared" si="234"/>
        <v>0</v>
      </c>
      <c r="ADC82" s="715">
        <f t="shared" si="235"/>
        <v>28</v>
      </c>
      <c r="ADD82" s="984" t="s">
        <v>1625</v>
      </c>
      <c r="ADE82" s="985" t="s">
        <v>1625</v>
      </c>
      <c r="ADF82" s="985" t="s">
        <v>1625</v>
      </c>
      <c r="ADG82" s="985" t="s">
        <v>1632</v>
      </c>
      <c r="ADH82" s="985">
        <v>0</v>
      </c>
      <c r="ADI82" s="985">
        <v>0</v>
      </c>
      <c r="ADJ82" s="985">
        <v>0</v>
      </c>
      <c r="ADK82" s="985">
        <v>5</v>
      </c>
      <c r="ADL82" s="715">
        <f t="shared" si="236"/>
        <v>5</v>
      </c>
      <c r="ADM82" s="715">
        <f t="shared" si="237"/>
        <v>58</v>
      </c>
      <c r="ADN82" s="1169">
        <v>0</v>
      </c>
      <c r="ADO82" s="1168">
        <v>0</v>
      </c>
      <c r="ADP82" s="1168">
        <v>0</v>
      </c>
      <c r="ADQ82" s="989">
        <v>0</v>
      </c>
      <c r="ADR82" s="989">
        <v>0</v>
      </c>
      <c r="ADS82" s="989">
        <v>0</v>
      </c>
      <c r="ADT82" s="989">
        <v>38</v>
      </c>
      <c r="ADU82" s="989">
        <v>1</v>
      </c>
      <c r="ADV82" s="989">
        <v>0</v>
      </c>
      <c r="ADW82" s="989">
        <v>0</v>
      </c>
      <c r="ADX82" s="989">
        <v>0</v>
      </c>
      <c r="ADY82" s="989">
        <v>0</v>
      </c>
      <c r="ADZ82" s="989">
        <v>0</v>
      </c>
      <c r="AEA82" s="989">
        <v>50</v>
      </c>
      <c r="AEB82" s="989">
        <v>1</v>
      </c>
      <c r="AEC82" s="989">
        <v>0</v>
      </c>
      <c r="AED82" s="989">
        <v>0</v>
      </c>
      <c r="AEE82" s="989">
        <v>0</v>
      </c>
      <c r="AEF82" s="989">
        <v>0</v>
      </c>
      <c r="AEG82" s="989">
        <v>0</v>
      </c>
      <c r="AEH82" s="729">
        <v>71</v>
      </c>
      <c r="AEI82" s="987"/>
      <c r="AEM82" s="715">
        <v>609</v>
      </c>
      <c r="AEN82" s="715">
        <v>469</v>
      </c>
      <c r="AEO82" s="989">
        <v>59</v>
      </c>
      <c r="AEP82" s="1099">
        <v>12.579957356076759</v>
      </c>
      <c r="AEQ82" s="989">
        <v>53</v>
      </c>
      <c r="AER82" s="989">
        <v>24</v>
      </c>
      <c r="AES82" s="989">
        <v>40.677966101694921</v>
      </c>
      <c r="AET82" s="1099">
        <v>3.125</v>
      </c>
      <c r="AEU82" s="989">
        <v>58</v>
      </c>
      <c r="AEV82" s="989">
        <v>18</v>
      </c>
      <c r="AEW82" s="989">
        <v>77</v>
      </c>
      <c r="AEX82" s="989">
        <v>23.376623376623375</v>
      </c>
      <c r="AEY82" s="989">
        <v>16</v>
      </c>
      <c r="AEZ82" s="1667">
        <v>469</v>
      </c>
      <c r="AFA82" s="1668">
        <v>2.3155650319829424</v>
      </c>
      <c r="AFB82" s="1667">
        <f t="shared" si="238"/>
        <v>32</v>
      </c>
      <c r="AFC82" s="1168">
        <v>4</v>
      </c>
      <c r="AFD82" s="1099">
        <v>25</v>
      </c>
      <c r="AFE82" s="989">
        <f t="shared" si="239"/>
        <v>59</v>
      </c>
      <c r="AFF82" s="715">
        <v>64</v>
      </c>
      <c r="AFG82" s="985">
        <v>9.375</v>
      </c>
      <c r="AFH82" s="699">
        <f t="shared" si="240"/>
        <v>5</v>
      </c>
      <c r="AFI82" s="989">
        <v>344</v>
      </c>
      <c r="AFJ82" s="715">
        <v>53</v>
      </c>
      <c r="AFK82" s="985">
        <v>15.406976744186046</v>
      </c>
      <c r="AFL82" s="699">
        <f t="shared" si="241"/>
        <v>30</v>
      </c>
      <c r="AFM82" s="707">
        <v>219</v>
      </c>
      <c r="AFN82" s="990">
        <v>0</v>
      </c>
      <c r="AFO82" s="719">
        <v>0</v>
      </c>
      <c r="AFP82" s="979">
        <f t="shared" si="242"/>
        <v>37</v>
      </c>
      <c r="AFQ82" s="715">
        <v>86</v>
      </c>
      <c r="AFR82" s="699">
        <f t="shared" si="242"/>
        <v>8</v>
      </c>
      <c r="AFS82" s="715" t="s">
        <v>31</v>
      </c>
      <c r="AFT82" s="715" t="s">
        <v>31</v>
      </c>
      <c r="AFU82" s="985" t="s">
        <v>31</v>
      </c>
      <c r="AFV82" s="699" t="str">
        <f t="shared" si="243"/>
        <v>-</v>
      </c>
      <c r="AFW82" s="715" t="s">
        <v>31</v>
      </c>
      <c r="AFX82" s="715" t="s">
        <v>31</v>
      </c>
      <c r="AFY82" s="712" t="s">
        <v>31</v>
      </c>
      <c r="AFZ82" s="699" t="str">
        <f t="shared" si="244"/>
        <v>-</v>
      </c>
      <c r="AGA82" s="712">
        <v>38.144329896907216</v>
      </c>
      <c r="AGB82" s="712">
        <v>23.711340206185564</v>
      </c>
      <c r="AGC82" s="712">
        <v>20.618556701030926</v>
      </c>
      <c r="AGD82" s="712">
        <v>2.0618556701030926</v>
      </c>
      <c r="AGE82" s="712">
        <v>3.0927835051546393</v>
      </c>
      <c r="AGF82" s="712">
        <v>7.216494845360824</v>
      </c>
      <c r="AGG82" s="712">
        <v>4.1237113402061851</v>
      </c>
      <c r="AGH82" s="712">
        <v>0</v>
      </c>
      <c r="AGI82" s="712">
        <v>1.0309278350515463</v>
      </c>
      <c r="AGJ82" s="715">
        <v>37</v>
      </c>
      <c r="AGK82" s="715">
        <v>23</v>
      </c>
      <c r="AGL82" s="715">
        <v>20</v>
      </c>
      <c r="AGM82" s="715">
        <v>2</v>
      </c>
      <c r="AGN82" s="715">
        <v>3</v>
      </c>
      <c r="AGO82" s="715">
        <v>7</v>
      </c>
      <c r="AGP82" s="715">
        <v>4</v>
      </c>
      <c r="AGQ82" s="715">
        <v>0</v>
      </c>
      <c r="AGR82" s="715">
        <v>1</v>
      </c>
      <c r="AGS82" s="715">
        <v>97</v>
      </c>
      <c r="AGT82" s="712" t="s">
        <v>31</v>
      </c>
      <c r="AGU82" s="712" t="s">
        <v>31</v>
      </c>
      <c r="AGV82" s="712" t="s">
        <v>31</v>
      </c>
      <c r="AGW82" s="712" t="s">
        <v>31</v>
      </c>
      <c r="AGX82" s="712" t="s">
        <v>31</v>
      </c>
      <c r="AGY82" s="712" t="s">
        <v>31</v>
      </c>
      <c r="AGZ82" s="712" t="s">
        <v>31</v>
      </c>
      <c r="AHA82" s="712" t="s">
        <v>31</v>
      </c>
      <c r="AHB82" s="712" t="s">
        <v>31</v>
      </c>
      <c r="AHC82" s="715">
        <v>0</v>
      </c>
      <c r="AHD82" s="715">
        <v>0</v>
      </c>
      <c r="AHE82" s="715">
        <v>0</v>
      </c>
      <c r="AHF82" s="715">
        <v>0</v>
      </c>
      <c r="AHG82" s="715">
        <v>0</v>
      </c>
      <c r="AHH82" s="715">
        <v>0</v>
      </c>
      <c r="AHI82" s="715">
        <v>0</v>
      </c>
      <c r="AHJ82" s="715">
        <v>0</v>
      </c>
      <c r="AHK82" s="715">
        <v>0</v>
      </c>
      <c r="AHL82" s="715">
        <v>0</v>
      </c>
      <c r="AHM82" s="712" t="s">
        <v>31</v>
      </c>
      <c r="AHN82" s="712" t="s">
        <v>31</v>
      </c>
      <c r="AHO82" s="712" t="s">
        <v>31</v>
      </c>
      <c r="AHP82" s="712" t="s">
        <v>31</v>
      </c>
      <c r="AHQ82" s="712" t="s">
        <v>31</v>
      </c>
      <c r="AHR82" s="712" t="s">
        <v>31</v>
      </c>
      <c r="AHS82" s="712" t="s">
        <v>31</v>
      </c>
      <c r="AHT82" s="712" t="s">
        <v>31</v>
      </c>
      <c r="AHU82" s="712" t="s">
        <v>31</v>
      </c>
      <c r="AHV82" s="715">
        <v>0</v>
      </c>
      <c r="AHW82" s="715">
        <v>0</v>
      </c>
      <c r="AHX82" s="715">
        <v>0</v>
      </c>
      <c r="AHY82" s="715">
        <v>0</v>
      </c>
      <c r="AHZ82" s="715">
        <v>0</v>
      </c>
      <c r="AIA82" s="715">
        <v>0</v>
      </c>
      <c r="AIB82" s="715">
        <v>0</v>
      </c>
      <c r="AIC82" s="715">
        <v>0</v>
      </c>
      <c r="AID82" s="715">
        <v>0</v>
      </c>
      <c r="AIE82" s="715">
        <v>0</v>
      </c>
      <c r="AIF82" s="712" t="s">
        <v>1678</v>
      </c>
      <c r="AIG82" s="712" t="s">
        <v>1623</v>
      </c>
      <c r="AIH82" s="709">
        <v>10</v>
      </c>
      <c r="AII82" s="978">
        <f t="shared" si="245"/>
        <v>17</v>
      </c>
      <c r="AIJ82" s="703" t="s">
        <v>1625</v>
      </c>
      <c r="AIK82" s="703" t="s">
        <v>1625</v>
      </c>
      <c r="AIL82" s="703" t="s">
        <v>1626</v>
      </c>
      <c r="AIM82" s="701" t="s">
        <v>1626</v>
      </c>
      <c r="AIN82" s="712" t="s">
        <v>1625</v>
      </c>
      <c r="AIO82" s="712" t="s">
        <v>1627</v>
      </c>
      <c r="AIP82" s="712" t="s">
        <v>1627</v>
      </c>
      <c r="AIQ82" s="712" t="s">
        <v>1627</v>
      </c>
      <c r="AIR82" s="712" t="s">
        <v>1625</v>
      </c>
      <c r="AIS82" s="712" t="s">
        <v>1628</v>
      </c>
      <c r="AIT82" s="712" t="s">
        <v>1641</v>
      </c>
      <c r="AIU82" s="712" t="s">
        <v>1642</v>
      </c>
      <c r="AIV82" s="712" t="s">
        <v>1880</v>
      </c>
      <c r="AIW82" s="699">
        <v>136</v>
      </c>
      <c r="AIX82" s="699">
        <v>20</v>
      </c>
      <c r="AIY82" s="985">
        <v>14.7</v>
      </c>
      <c r="AIZ82" s="699">
        <v>3</v>
      </c>
      <c r="AJA82" s="712">
        <v>0.57647963105303612</v>
      </c>
      <c r="AJB82" s="699">
        <f t="shared" si="246"/>
        <v>4</v>
      </c>
      <c r="AJC82" s="712">
        <v>0</v>
      </c>
      <c r="AJD82" s="978">
        <f t="shared" si="247"/>
        <v>25</v>
      </c>
      <c r="AJE82" s="712" t="s">
        <v>1625</v>
      </c>
      <c r="AJF82" s="712" t="s">
        <v>1625</v>
      </c>
      <c r="AJG82" s="712" t="s">
        <v>1625</v>
      </c>
      <c r="AJH82" s="712" t="s">
        <v>1625</v>
      </c>
      <c r="AJI82" s="712">
        <v>13.6</v>
      </c>
      <c r="AJJ82" s="699">
        <f t="shared" si="248"/>
        <v>24</v>
      </c>
      <c r="AJK82" s="715">
        <v>2</v>
      </c>
      <c r="AJL82" s="712">
        <v>0</v>
      </c>
      <c r="AJM82" s="699">
        <f t="shared" si="249"/>
        <v>39</v>
      </c>
      <c r="AJN82" s="715">
        <v>0</v>
      </c>
      <c r="AJO82" s="712">
        <v>0</v>
      </c>
      <c r="AJP82" s="699">
        <f t="shared" si="250"/>
        <v>17</v>
      </c>
      <c r="AJQ82" s="715">
        <v>0</v>
      </c>
      <c r="AJR82" s="712">
        <v>6.8</v>
      </c>
      <c r="AJS82" s="699">
        <f t="shared" si="251"/>
        <v>13</v>
      </c>
      <c r="AJT82" s="715">
        <v>1</v>
      </c>
      <c r="AJU82" s="712">
        <v>0</v>
      </c>
      <c r="AJV82" s="715">
        <v>0</v>
      </c>
      <c r="AJW82" s="712">
        <v>0</v>
      </c>
      <c r="AJX82" s="699">
        <f t="shared" si="252"/>
        <v>26</v>
      </c>
      <c r="AJY82" s="715">
        <v>0</v>
      </c>
      <c r="AJZ82" s="712">
        <v>0</v>
      </c>
      <c r="AKA82" s="699">
        <f t="shared" si="253"/>
        <v>9</v>
      </c>
      <c r="AKB82" s="715">
        <v>0</v>
      </c>
      <c r="AKC82" s="712">
        <v>6.8</v>
      </c>
      <c r="AKD82" s="699">
        <f t="shared" si="254"/>
        <v>52</v>
      </c>
      <c r="AKE82" s="715">
        <v>1</v>
      </c>
      <c r="AKF82" s="715">
        <v>100</v>
      </c>
      <c r="AKG82" s="715">
        <v>0</v>
      </c>
      <c r="AKH82" s="715">
        <v>0</v>
      </c>
      <c r="AKI82" s="715">
        <v>20</v>
      </c>
      <c r="AKJ82" s="715">
        <v>0</v>
      </c>
      <c r="AKK82" s="715">
        <v>120</v>
      </c>
      <c r="AKL82" s="715">
        <v>0</v>
      </c>
      <c r="AKM82" s="715">
        <v>0</v>
      </c>
      <c r="AKN82" s="715">
        <v>0</v>
      </c>
      <c r="AKO82" s="715">
        <v>0</v>
      </c>
      <c r="AKP82" s="712">
        <v>0.127</v>
      </c>
      <c r="AKQ82" s="699">
        <f t="shared" si="255"/>
        <v>38</v>
      </c>
      <c r="AKR82" s="712" t="s">
        <v>31</v>
      </c>
      <c r="AKS82" s="699" t="str">
        <f t="shared" si="255"/>
        <v>-</v>
      </c>
      <c r="AKT82" s="712" t="s">
        <v>31</v>
      </c>
      <c r="AKU82" s="699" t="str">
        <f t="shared" si="141"/>
        <v>-</v>
      </c>
      <c r="AKV82" s="712">
        <v>2.5000000000000001E-2</v>
      </c>
      <c r="AKW82" s="699">
        <f t="shared" si="142"/>
        <v>16</v>
      </c>
      <c r="AKX82" s="712" t="s">
        <v>31</v>
      </c>
      <c r="AKY82" s="712">
        <v>0.152</v>
      </c>
      <c r="AKZ82" s="712" t="s">
        <v>31</v>
      </c>
      <c r="ALA82" s="699" t="str">
        <f t="shared" si="143"/>
        <v>-</v>
      </c>
      <c r="ALB82" s="712" t="s">
        <v>31</v>
      </c>
      <c r="ALC82" s="699" t="str">
        <f t="shared" si="144"/>
        <v>-</v>
      </c>
      <c r="ALD82" s="712" t="s">
        <v>31</v>
      </c>
      <c r="ALE82" s="699" t="str">
        <f t="shared" si="145"/>
        <v>-</v>
      </c>
      <c r="ALF82" s="712" t="s">
        <v>31</v>
      </c>
      <c r="ALG82" s="712"/>
      <c r="ALH82" s="1706">
        <v>36.63519693170084</v>
      </c>
      <c r="ALI82" s="729">
        <v>700</v>
      </c>
      <c r="ALJ82" s="729">
        <v>70</v>
      </c>
      <c r="ALK82" s="729">
        <v>5018</v>
      </c>
      <c r="ALL82" s="729">
        <v>139.49780789159027</v>
      </c>
      <c r="ALM82" s="729">
        <v>13.949780789159028</v>
      </c>
      <c r="ALN82" s="729">
        <v>76</v>
      </c>
      <c r="ALO82" s="729">
        <v>74</v>
      </c>
    </row>
    <row r="83" spans="1:1003" ht="13" x14ac:dyDescent="0.2">
      <c r="A83" s="696" t="s">
        <v>1881</v>
      </c>
      <c r="B83" s="697" t="s">
        <v>1882</v>
      </c>
      <c r="C83" s="697" t="s">
        <v>1646</v>
      </c>
      <c r="D83" s="697" t="s">
        <v>1646</v>
      </c>
      <c r="E83" s="697" t="s">
        <v>1638</v>
      </c>
      <c r="F83" s="698" t="s">
        <v>1883</v>
      </c>
      <c r="G83" s="699" t="s">
        <v>1922</v>
      </c>
      <c r="H83" s="700">
        <v>470</v>
      </c>
      <c r="I83" s="703">
        <v>7.42</v>
      </c>
      <c r="J83" s="699">
        <f t="shared" si="146"/>
        <v>15</v>
      </c>
      <c r="K83" s="702">
        <v>314</v>
      </c>
      <c r="L83" s="703">
        <v>7.18</v>
      </c>
      <c r="M83" s="710">
        <f t="shared" si="147"/>
        <v>46</v>
      </c>
      <c r="N83" s="712">
        <f t="shared" si="148"/>
        <v>-0.24000000000000021</v>
      </c>
      <c r="O83" s="702">
        <v>321</v>
      </c>
      <c r="P83" s="703">
        <v>6.47</v>
      </c>
      <c r="Q83" s="699">
        <f t="shared" ref="Q83:Q91" si="256">RANK(P83,P$15:P$91,0)</f>
        <v>9</v>
      </c>
      <c r="R83" s="702">
        <v>302</v>
      </c>
      <c r="S83" s="703">
        <v>6.45</v>
      </c>
      <c r="T83" s="710">
        <f t="shared" si="137"/>
        <v>7</v>
      </c>
      <c r="U83" s="712">
        <f t="shared" si="149"/>
        <v>-1.9999999999999574E-2</v>
      </c>
      <c r="V83" s="706">
        <v>205</v>
      </c>
      <c r="W83" s="701">
        <v>6.4487804878048784</v>
      </c>
      <c r="X83" s="702">
        <v>97</v>
      </c>
      <c r="Y83" s="704">
        <v>6.4536082474226806</v>
      </c>
      <c r="Z83" s="705">
        <f t="shared" si="150"/>
        <v>40</v>
      </c>
      <c r="AA83" s="707">
        <v>147</v>
      </c>
      <c r="AB83" s="704">
        <v>6.5986394557823127</v>
      </c>
      <c r="AC83" s="705">
        <f t="shared" si="151"/>
        <v>6</v>
      </c>
      <c r="AD83" s="702">
        <v>58</v>
      </c>
      <c r="AE83" s="704">
        <v>6.068965517241379</v>
      </c>
      <c r="AF83" s="732">
        <f t="shared" si="152"/>
        <v>11</v>
      </c>
      <c r="AG83" s="708">
        <v>82.4</v>
      </c>
      <c r="AH83" s="705">
        <f t="shared" si="153"/>
        <v>7</v>
      </c>
      <c r="AI83" s="709">
        <v>83.1</v>
      </c>
      <c r="AJ83" s="705">
        <f t="shared" si="154"/>
        <v>67</v>
      </c>
      <c r="AK83" s="709">
        <v>3.1000000000000085</v>
      </c>
      <c r="AL83" s="701">
        <v>-0.5</v>
      </c>
      <c r="AM83" s="702">
        <v>65</v>
      </c>
      <c r="AN83" s="715">
        <f t="shared" si="155"/>
        <v>42</v>
      </c>
      <c r="AO83" s="710">
        <v>70</v>
      </c>
      <c r="AP83" s="715">
        <f t="shared" si="156"/>
        <v>36</v>
      </c>
      <c r="AQ83" s="702">
        <v>240</v>
      </c>
      <c r="AR83" s="710">
        <f t="shared" si="157"/>
        <v>15</v>
      </c>
      <c r="AS83" s="702">
        <v>306</v>
      </c>
      <c r="AT83" s="703">
        <v>14.052287581699346</v>
      </c>
      <c r="AU83" s="705">
        <f t="shared" si="158"/>
        <v>11</v>
      </c>
      <c r="AV83" s="702">
        <v>312</v>
      </c>
      <c r="AW83" s="703">
        <v>10.897435897435898</v>
      </c>
      <c r="AX83" s="705">
        <f t="shared" si="159"/>
        <v>25</v>
      </c>
      <c r="AY83" s="702">
        <v>299</v>
      </c>
      <c r="AZ83" s="703">
        <v>44.147157190635447</v>
      </c>
      <c r="BA83" s="705">
        <f t="shared" si="160"/>
        <v>14</v>
      </c>
      <c r="BB83" s="702">
        <v>309</v>
      </c>
      <c r="BC83" s="703">
        <v>11.974110032362459</v>
      </c>
      <c r="BD83" s="705">
        <f t="shared" si="161"/>
        <v>14</v>
      </c>
      <c r="BE83" s="702">
        <v>300</v>
      </c>
      <c r="BF83" s="703">
        <v>2.3333333333333335</v>
      </c>
      <c r="BG83" s="705">
        <f t="shared" si="162"/>
        <v>66</v>
      </c>
      <c r="BH83" s="702">
        <v>309</v>
      </c>
      <c r="BI83" s="703">
        <v>33.980582524271846</v>
      </c>
      <c r="BJ83" s="705">
        <f t="shared" si="163"/>
        <v>44</v>
      </c>
      <c r="BK83" s="702">
        <v>101</v>
      </c>
      <c r="BL83" s="703">
        <v>62.376237623762378</v>
      </c>
      <c r="BM83" s="705">
        <f t="shared" si="164"/>
        <v>66</v>
      </c>
      <c r="BN83" s="702">
        <v>103</v>
      </c>
      <c r="BO83" s="703">
        <v>86.40776699029125</v>
      </c>
      <c r="BP83" s="705">
        <f t="shared" si="165"/>
        <v>53</v>
      </c>
      <c r="BQ83" s="702">
        <v>97</v>
      </c>
      <c r="BR83" s="703">
        <v>63.917525773195869</v>
      </c>
      <c r="BS83" s="705">
        <f t="shared" si="166"/>
        <v>49</v>
      </c>
      <c r="BT83" s="702">
        <v>103</v>
      </c>
      <c r="BU83" s="703">
        <v>40.776699029126213</v>
      </c>
      <c r="BV83" s="705">
        <f t="shared" si="167"/>
        <v>53</v>
      </c>
      <c r="BW83" s="702">
        <v>89</v>
      </c>
      <c r="BX83" s="703">
        <v>2.2471910112359552</v>
      </c>
      <c r="BY83" s="705">
        <f t="shared" si="168"/>
        <v>21</v>
      </c>
      <c r="BZ83" s="702">
        <v>100</v>
      </c>
      <c r="CA83" s="703">
        <v>56.000000000000007</v>
      </c>
      <c r="CB83" s="705">
        <f t="shared" si="169"/>
        <v>44</v>
      </c>
      <c r="CC83" s="709">
        <v>12.7</v>
      </c>
      <c r="CD83" s="726">
        <f t="shared" si="170"/>
        <v>19</v>
      </c>
      <c r="CE83" s="703">
        <v>2.7</v>
      </c>
      <c r="CF83" s="703">
        <v>5.0999999999999996</v>
      </c>
      <c r="CG83" s="704">
        <v>4.9000000000000004</v>
      </c>
      <c r="CH83" s="709">
        <v>12.7</v>
      </c>
      <c r="CI83" s="701">
        <v>13.200000000000001</v>
      </c>
      <c r="CJ83" s="712">
        <v>13.4</v>
      </c>
      <c r="CK83" s="729">
        <f t="shared" si="171"/>
        <v>4</v>
      </c>
      <c r="CL83" s="712">
        <v>2.6</v>
      </c>
      <c r="CM83" s="712">
        <v>5.4</v>
      </c>
      <c r="CN83" s="712">
        <v>5.3000000000000007</v>
      </c>
      <c r="CO83" s="714">
        <v>92</v>
      </c>
      <c r="CP83" s="985">
        <v>84.6</v>
      </c>
      <c r="CQ83" s="729">
        <f t="shared" si="172"/>
        <v>36</v>
      </c>
      <c r="CR83" s="715">
        <v>29</v>
      </c>
      <c r="CS83" s="985">
        <v>85.7</v>
      </c>
      <c r="CT83" s="729">
        <f t="shared" si="134"/>
        <v>14</v>
      </c>
      <c r="CU83" s="715">
        <v>31</v>
      </c>
      <c r="CV83" s="712">
        <v>85</v>
      </c>
      <c r="CW83" s="729">
        <f t="shared" si="173"/>
        <v>30</v>
      </c>
      <c r="CX83" s="715">
        <v>32</v>
      </c>
      <c r="CY83" s="712">
        <v>83.2</v>
      </c>
      <c r="CZ83" s="729">
        <f t="shared" si="174"/>
        <v>39</v>
      </c>
      <c r="DA83" s="716">
        <v>28.571428571428569</v>
      </c>
      <c r="DB83" s="710">
        <f t="shared" si="175"/>
        <v>68</v>
      </c>
      <c r="DC83" s="715">
        <v>105</v>
      </c>
      <c r="DD83" s="717">
        <v>71.428571428571431</v>
      </c>
      <c r="DE83" s="710">
        <f t="shared" si="176"/>
        <v>53</v>
      </c>
      <c r="DF83" s="703">
        <v>0</v>
      </c>
      <c r="DG83" s="705">
        <f t="shared" si="177"/>
        <v>37</v>
      </c>
      <c r="DH83" s="709">
        <v>60</v>
      </c>
      <c r="DI83" s="705">
        <f t="shared" si="177"/>
        <v>43</v>
      </c>
      <c r="DJ83" s="703">
        <v>0</v>
      </c>
      <c r="DK83" s="705">
        <f t="shared" si="178"/>
        <v>34</v>
      </c>
      <c r="DL83" s="718">
        <v>70</v>
      </c>
      <c r="DM83" s="705">
        <f t="shared" si="179"/>
        <v>47</v>
      </c>
      <c r="DN83" s="703">
        <v>2.5</v>
      </c>
      <c r="DO83" s="705">
        <f t="shared" si="180"/>
        <v>53</v>
      </c>
      <c r="DP83" s="702">
        <v>285</v>
      </c>
      <c r="DQ83" s="719">
        <v>62.10526315789474</v>
      </c>
      <c r="DR83" s="705">
        <f t="shared" si="122"/>
        <v>68</v>
      </c>
      <c r="DS83" s="702">
        <v>99</v>
      </c>
      <c r="DT83" s="719">
        <v>39.393939393939391</v>
      </c>
      <c r="DU83" s="705">
        <v>62</v>
      </c>
      <c r="DV83" s="702">
        <v>257</v>
      </c>
      <c r="DW83" s="720">
        <v>62.2568093385214</v>
      </c>
      <c r="DX83" s="705">
        <v>53</v>
      </c>
      <c r="DY83" s="702">
        <v>235</v>
      </c>
      <c r="DZ83" s="1145">
        <v>1.2352941176470589</v>
      </c>
      <c r="EA83" s="726">
        <v>10</v>
      </c>
      <c r="EB83" s="720">
        <v>7.2340425531914887</v>
      </c>
      <c r="EC83" s="705">
        <v>62</v>
      </c>
      <c r="ED83" s="702">
        <v>258</v>
      </c>
      <c r="EE83" s="712">
        <v>1.3720930232558139</v>
      </c>
      <c r="EF83" s="729">
        <v>38</v>
      </c>
      <c r="EG83" s="720">
        <v>16.666666666666668</v>
      </c>
      <c r="EH83" s="705">
        <v>68</v>
      </c>
      <c r="EI83" s="702">
        <v>266</v>
      </c>
      <c r="EJ83" s="712">
        <v>0.75</v>
      </c>
      <c r="EK83" s="729">
        <v>63</v>
      </c>
      <c r="EL83" s="720">
        <v>21.052631578947366</v>
      </c>
      <c r="EM83" s="705">
        <v>66</v>
      </c>
      <c r="EN83" s="714">
        <v>249</v>
      </c>
      <c r="EO83" s="712">
        <v>0.8666666666666667</v>
      </c>
      <c r="EP83" s="729">
        <v>22</v>
      </c>
      <c r="EQ83" s="725">
        <v>12.048192771084338</v>
      </c>
      <c r="ER83" s="733">
        <v>22</v>
      </c>
      <c r="ES83" s="702">
        <v>252</v>
      </c>
      <c r="ET83" s="726">
        <v>0.55882352941176472</v>
      </c>
      <c r="EU83" s="726">
        <v>62</v>
      </c>
      <c r="EV83" s="720">
        <v>6.746031746031746</v>
      </c>
      <c r="EW83" s="705">
        <v>52</v>
      </c>
      <c r="EX83" s="715">
        <v>264</v>
      </c>
      <c r="EY83" s="726">
        <v>1.0357142857142858</v>
      </c>
      <c r="EZ83" s="726">
        <v>6</v>
      </c>
      <c r="FA83" s="725">
        <v>5.3030303030303028</v>
      </c>
      <c r="FB83" s="715">
        <v>38</v>
      </c>
      <c r="FC83" s="702">
        <v>264</v>
      </c>
      <c r="FD83" s="726">
        <v>0.52631578947368418</v>
      </c>
      <c r="FE83" s="726">
        <v>54</v>
      </c>
      <c r="FF83" s="720">
        <v>7.1969696969696964</v>
      </c>
      <c r="FG83" s="705">
        <v>52</v>
      </c>
      <c r="FH83" s="702">
        <v>229</v>
      </c>
      <c r="FI83" s="726">
        <v>3.3139534883720931</v>
      </c>
      <c r="FJ83" s="726">
        <v>11</v>
      </c>
      <c r="FK83" s="720">
        <v>37.554585152838435</v>
      </c>
      <c r="FL83" s="705">
        <v>30</v>
      </c>
      <c r="FM83" s="714">
        <v>104</v>
      </c>
      <c r="FN83" s="725">
        <v>20.192307692307693</v>
      </c>
      <c r="FO83" s="715">
        <v>50</v>
      </c>
      <c r="FP83" s="702">
        <v>93</v>
      </c>
      <c r="FQ83" s="727">
        <v>0.5</v>
      </c>
      <c r="FR83" s="727">
        <v>53</v>
      </c>
      <c r="FS83" s="720">
        <v>4.3010752688172049</v>
      </c>
      <c r="FT83" s="705">
        <v>41</v>
      </c>
      <c r="FU83" s="702">
        <v>94</v>
      </c>
      <c r="FV83" s="712">
        <v>1.125</v>
      </c>
      <c r="FW83" s="729">
        <v>42</v>
      </c>
      <c r="FX83" s="720">
        <v>4.2553191489361701</v>
      </c>
      <c r="FY83" s="705">
        <v>46</v>
      </c>
      <c r="FZ83" s="702">
        <v>94</v>
      </c>
      <c r="GA83" s="712">
        <v>0.8571428571428571</v>
      </c>
      <c r="GB83" s="729">
        <v>43</v>
      </c>
      <c r="GC83" s="720">
        <v>7.4468085106382977</v>
      </c>
      <c r="GD83" s="705">
        <v>44</v>
      </c>
      <c r="GE83" s="702">
        <v>94</v>
      </c>
      <c r="GF83" s="712">
        <v>1</v>
      </c>
      <c r="GG83" s="729">
        <v>16</v>
      </c>
      <c r="GH83" s="720">
        <v>5.3191489361702127</v>
      </c>
      <c r="GI83" s="705">
        <v>9</v>
      </c>
      <c r="GJ83" s="702">
        <v>100</v>
      </c>
      <c r="GK83" s="726">
        <v>1.1666666666666667</v>
      </c>
      <c r="GL83" s="726">
        <v>54</v>
      </c>
      <c r="GM83" s="720">
        <v>15</v>
      </c>
      <c r="GN83" s="705">
        <v>40</v>
      </c>
      <c r="GO83" s="702">
        <v>96</v>
      </c>
      <c r="GP83" s="726">
        <v>1.25</v>
      </c>
      <c r="GQ83" s="726">
        <v>4</v>
      </c>
      <c r="GR83" s="720">
        <v>6.25</v>
      </c>
      <c r="GS83" s="705">
        <v>5</v>
      </c>
      <c r="GT83" s="702">
        <v>96</v>
      </c>
      <c r="GU83" s="726">
        <v>0.5</v>
      </c>
      <c r="GV83" s="726">
        <v>28</v>
      </c>
      <c r="GW83" s="720">
        <v>1.0416666666666665</v>
      </c>
      <c r="GX83" s="705">
        <v>50</v>
      </c>
      <c r="GY83" s="702">
        <v>96</v>
      </c>
      <c r="GZ83" s="726">
        <v>3.25</v>
      </c>
      <c r="HA83" s="726">
        <v>4</v>
      </c>
      <c r="HB83" s="720">
        <v>2.083333333333333</v>
      </c>
      <c r="HC83" s="705">
        <v>12</v>
      </c>
      <c r="HD83" s="709">
        <v>33.944954128440372</v>
      </c>
      <c r="HE83" s="703">
        <v>4.5871559633027523</v>
      </c>
      <c r="HF83" s="703">
        <v>77.064220183486242</v>
      </c>
      <c r="HG83" s="703">
        <v>30.275229357798167</v>
      </c>
      <c r="HH83" s="1299">
        <v>20.183486238532112</v>
      </c>
      <c r="HI83" s="1299">
        <v>29.357798165137616</v>
      </c>
      <c r="HJ83" s="1299">
        <v>68.807339449541288</v>
      </c>
      <c r="HK83" s="1299">
        <v>4.5871559633027523</v>
      </c>
      <c r="HL83" s="1299">
        <v>77.064220183486242</v>
      </c>
      <c r="HM83" s="1300">
        <v>109</v>
      </c>
      <c r="HN83" s="709">
        <v>24.129353233830848</v>
      </c>
      <c r="HO83" s="709">
        <v>1.2437810945273633</v>
      </c>
      <c r="HP83" s="709">
        <v>68.905472636815929</v>
      </c>
      <c r="HQ83" s="709">
        <v>30.597014925373134</v>
      </c>
      <c r="HR83" s="709">
        <v>11.442786069651742</v>
      </c>
      <c r="HS83" s="709">
        <v>48.009950248756219</v>
      </c>
      <c r="HT83" s="709">
        <v>57.960199004975124</v>
      </c>
      <c r="HU83" s="709">
        <v>3.7313432835820892</v>
      </c>
      <c r="HV83" s="709">
        <v>65.920398009950247</v>
      </c>
      <c r="HW83" s="1300">
        <v>402</v>
      </c>
      <c r="HX83" s="1265">
        <v>4</v>
      </c>
      <c r="HY83" s="1266">
        <v>0</v>
      </c>
      <c r="HZ83" s="1266">
        <v>3</v>
      </c>
      <c r="IA83" s="1266">
        <v>4</v>
      </c>
      <c r="IB83" s="1266">
        <v>1</v>
      </c>
      <c r="IC83" s="1266">
        <v>5</v>
      </c>
      <c r="ID83" s="1266">
        <v>4</v>
      </c>
      <c r="IE83" s="1266">
        <v>14</v>
      </c>
      <c r="IF83" s="1267">
        <v>35</v>
      </c>
      <c r="IG83" s="1268">
        <v>6</v>
      </c>
      <c r="IH83" s="1269">
        <v>0</v>
      </c>
      <c r="II83" s="1269">
        <v>2</v>
      </c>
      <c r="IJ83" s="1269">
        <v>4</v>
      </c>
      <c r="IK83" s="1269">
        <v>2</v>
      </c>
      <c r="IL83" s="1269">
        <v>2</v>
      </c>
      <c r="IM83" s="1269" t="s">
        <v>31</v>
      </c>
      <c r="IN83" s="1269">
        <v>12</v>
      </c>
      <c r="IO83" s="1267">
        <v>28</v>
      </c>
      <c r="IP83" s="1268">
        <v>0</v>
      </c>
      <c r="IQ83" s="1269">
        <v>5</v>
      </c>
      <c r="IR83" s="1269">
        <v>1</v>
      </c>
      <c r="IS83" s="1269">
        <v>4</v>
      </c>
      <c r="IT83" s="1269">
        <v>3</v>
      </c>
      <c r="IU83" s="1269">
        <v>0</v>
      </c>
      <c r="IV83" s="1269">
        <v>4</v>
      </c>
      <c r="IW83" s="1269">
        <v>17</v>
      </c>
      <c r="IX83" s="1270">
        <v>34</v>
      </c>
      <c r="IY83" s="1268">
        <v>11.428571428571429</v>
      </c>
      <c r="IZ83" s="1269">
        <v>0</v>
      </c>
      <c r="JA83" s="1269">
        <v>8.5714285714285712</v>
      </c>
      <c r="JB83" s="1269">
        <v>11.428571428571429</v>
      </c>
      <c r="JC83" s="1269">
        <v>2.8571428571428572</v>
      </c>
      <c r="JD83" s="1269">
        <v>14.285714285714285</v>
      </c>
      <c r="JE83" s="1269">
        <v>11.428571428571429</v>
      </c>
      <c r="JF83" s="1269">
        <v>40</v>
      </c>
      <c r="JG83" s="1270">
        <v>100</v>
      </c>
      <c r="JH83" s="1268">
        <v>21.428571428571427</v>
      </c>
      <c r="JI83" s="1269">
        <v>0</v>
      </c>
      <c r="JJ83" s="1269">
        <v>7.1428571428571423</v>
      </c>
      <c r="JK83" s="1269">
        <v>14.285714285714285</v>
      </c>
      <c r="JL83" s="1269">
        <v>7.1428571428571423</v>
      </c>
      <c r="JM83" s="1269">
        <v>7.1428571428571423</v>
      </c>
      <c r="JN83" s="1269" t="s">
        <v>31</v>
      </c>
      <c r="JO83" s="1269">
        <v>42.857142857142854</v>
      </c>
      <c r="JP83" s="1270">
        <v>100</v>
      </c>
      <c r="JQ83" s="1268">
        <v>0</v>
      </c>
      <c r="JR83" s="1269">
        <v>14.705882352941178</v>
      </c>
      <c r="JS83" s="1269">
        <v>2.9411764705882351</v>
      </c>
      <c r="JT83" s="1269">
        <v>11.76470588235294</v>
      </c>
      <c r="JU83" s="1269">
        <v>8.8235294117647065</v>
      </c>
      <c r="JV83" s="1269">
        <v>0</v>
      </c>
      <c r="JW83" s="1269">
        <v>11.76470588235294</v>
      </c>
      <c r="JX83" s="1269">
        <v>50</v>
      </c>
      <c r="JY83" s="1270">
        <v>100</v>
      </c>
      <c r="JZ83" s="718">
        <v>44.980314960629919</v>
      </c>
      <c r="KA83" s="705">
        <f t="shared" si="181"/>
        <v>60</v>
      </c>
      <c r="KB83" s="718">
        <v>60.465116279069761</v>
      </c>
      <c r="KC83" s="705">
        <f t="shared" si="181"/>
        <v>52</v>
      </c>
      <c r="KD83" s="725">
        <v>2.5626662932362416</v>
      </c>
      <c r="KE83" s="715">
        <f t="shared" si="182"/>
        <v>53</v>
      </c>
      <c r="KF83" s="725">
        <v>4.8452597675395603</v>
      </c>
      <c r="KG83" s="715">
        <f t="shared" si="182"/>
        <v>12</v>
      </c>
      <c r="KH83" s="725">
        <v>17.042431032068336</v>
      </c>
      <c r="KI83" s="715">
        <f t="shared" si="183"/>
        <v>30</v>
      </c>
      <c r="KJ83" s="1212">
        <v>0</v>
      </c>
      <c r="KK83" s="715">
        <f t="shared" si="183"/>
        <v>48</v>
      </c>
      <c r="KL83" s="725">
        <v>16.950025759917565</v>
      </c>
      <c r="KM83" s="715">
        <f t="shared" si="184"/>
        <v>9</v>
      </c>
      <c r="KN83" s="715">
        <v>21.251035625517815</v>
      </c>
      <c r="KO83" s="715">
        <f t="shared" si="185"/>
        <v>28</v>
      </c>
      <c r="KP83" s="728">
        <v>15</v>
      </c>
      <c r="KQ83" s="729">
        <v>10</v>
      </c>
      <c r="KR83" s="729">
        <v>10</v>
      </c>
      <c r="KS83" s="729">
        <v>40</v>
      </c>
      <c r="KT83" s="729">
        <v>15</v>
      </c>
      <c r="KU83" s="730">
        <f t="shared" si="186"/>
        <v>90</v>
      </c>
      <c r="KV83" s="734">
        <f t="shared" si="187"/>
        <v>37</v>
      </c>
      <c r="KW83" s="728">
        <v>10</v>
      </c>
      <c r="KX83" s="729">
        <v>10</v>
      </c>
      <c r="KY83" s="706">
        <f t="shared" si="188"/>
        <v>20</v>
      </c>
      <c r="KZ83" s="705">
        <f t="shared" si="189"/>
        <v>1</v>
      </c>
      <c r="LA83" s="847" t="s">
        <v>1632</v>
      </c>
      <c r="LB83" s="846" t="s">
        <v>1625</v>
      </c>
      <c r="LC83" s="846" t="s">
        <v>1625</v>
      </c>
      <c r="LD83" s="846" t="s">
        <v>1625</v>
      </c>
      <c r="LE83" s="729">
        <v>10</v>
      </c>
      <c r="LF83" s="1023">
        <v>37</v>
      </c>
      <c r="LG83" s="847" t="s">
        <v>1632</v>
      </c>
      <c r="LH83" s="846" t="s">
        <v>1625</v>
      </c>
      <c r="LI83" s="846" t="s">
        <v>1632</v>
      </c>
      <c r="LJ83" s="846" t="s">
        <v>1625</v>
      </c>
      <c r="LK83" s="729">
        <v>20</v>
      </c>
      <c r="LL83" s="1023">
        <v>30</v>
      </c>
      <c r="LM83" s="847" t="s">
        <v>1632</v>
      </c>
      <c r="LN83" s="846" t="s">
        <v>1625</v>
      </c>
      <c r="LO83" s="846" t="s">
        <v>1625</v>
      </c>
      <c r="LP83" s="846" t="s">
        <v>1625</v>
      </c>
      <c r="LQ83" s="729">
        <v>15</v>
      </c>
      <c r="LR83" s="1023">
        <v>55</v>
      </c>
      <c r="LS83" s="847" t="s">
        <v>1632</v>
      </c>
      <c r="LT83" s="846" t="s">
        <v>1632</v>
      </c>
      <c r="LU83" s="846" t="s">
        <v>1632</v>
      </c>
      <c r="LV83" s="846" t="s">
        <v>1632</v>
      </c>
      <c r="LW83" s="729">
        <v>40</v>
      </c>
      <c r="LX83" s="1023">
        <v>1</v>
      </c>
      <c r="LY83" s="847" t="s">
        <v>1632</v>
      </c>
      <c r="LZ83" s="846" t="s">
        <v>1632</v>
      </c>
      <c r="MA83" s="846" t="s">
        <v>1632</v>
      </c>
      <c r="MB83" s="846" t="s">
        <v>1632</v>
      </c>
      <c r="MC83" s="729">
        <v>40</v>
      </c>
      <c r="MD83" s="1023">
        <v>1</v>
      </c>
      <c r="ME83" s="847" t="s">
        <v>1632</v>
      </c>
      <c r="MF83" s="846" t="s">
        <v>1632</v>
      </c>
      <c r="MG83" s="846" t="s">
        <v>1625</v>
      </c>
      <c r="MH83" s="846" t="s">
        <v>1632</v>
      </c>
      <c r="MI83" s="729">
        <v>30</v>
      </c>
      <c r="MJ83" s="1023">
        <v>16</v>
      </c>
      <c r="MK83" s="847" t="s">
        <v>1632</v>
      </c>
      <c r="ML83" s="846" t="s">
        <v>1632</v>
      </c>
      <c r="MM83" s="846" t="s">
        <v>1625</v>
      </c>
      <c r="MN83" s="729">
        <v>30</v>
      </c>
      <c r="MO83" s="1023">
        <v>4</v>
      </c>
      <c r="MP83" s="847" t="s">
        <v>1625</v>
      </c>
      <c r="MQ83" s="846" t="s">
        <v>1632</v>
      </c>
      <c r="MR83" s="846" t="s">
        <v>1632</v>
      </c>
      <c r="MS83" s="846" t="s">
        <v>1632</v>
      </c>
      <c r="MT83" s="729">
        <v>30</v>
      </c>
      <c r="MU83" s="1023">
        <v>31</v>
      </c>
      <c r="MV83" s="846" t="s">
        <v>1632</v>
      </c>
      <c r="MW83" s="846" t="s">
        <v>1632</v>
      </c>
      <c r="MX83" s="846" t="s">
        <v>1632</v>
      </c>
      <c r="MY83" s="846" t="s">
        <v>1625</v>
      </c>
      <c r="MZ83" s="729">
        <v>30</v>
      </c>
      <c r="NA83" s="1023">
        <v>15</v>
      </c>
      <c r="NB83" s="715">
        <v>32.24</v>
      </c>
      <c r="NC83" s="715">
        <f t="shared" si="138"/>
        <v>60</v>
      </c>
      <c r="ND83" s="714">
        <v>29</v>
      </c>
      <c r="NE83" s="715">
        <v>38</v>
      </c>
      <c r="NF83" s="731">
        <v>7.7374599786552833</v>
      </c>
      <c r="NG83" s="715">
        <v>45</v>
      </c>
      <c r="NH83" s="715">
        <v>29</v>
      </c>
      <c r="NI83" s="715">
        <v>38</v>
      </c>
      <c r="NJ83" s="731">
        <v>7.7374599786552833</v>
      </c>
      <c r="NK83" s="715">
        <v>45</v>
      </c>
      <c r="NL83" s="715">
        <v>9</v>
      </c>
      <c r="NM83" s="715">
        <v>50</v>
      </c>
      <c r="NN83" s="2946">
        <v>2.4122219244170462</v>
      </c>
      <c r="NO83" s="715">
        <v>52</v>
      </c>
      <c r="NP83" s="715">
        <v>3748</v>
      </c>
      <c r="NQ83" s="3206">
        <v>0</v>
      </c>
      <c r="NR83" s="3349">
        <v>0</v>
      </c>
      <c r="NS83" s="3206">
        <v>44</v>
      </c>
      <c r="NT83" s="3206">
        <v>0</v>
      </c>
      <c r="NU83" s="3207">
        <v>0</v>
      </c>
      <c r="NV83" s="3206">
        <v>44</v>
      </c>
      <c r="NW83" s="3206">
        <v>265</v>
      </c>
      <c r="NX83" s="3207">
        <v>7.1026534441168589</v>
      </c>
      <c r="NY83" s="3206">
        <v>15</v>
      </c>
      <c r="NZ83" s="3206">
        <v>26</v>
      </c>
      <c r="OA83" s="3208">
        <v>6.968641114982578</v>
      </c>
      <c r="OB83" s="3206">
        <v>14</v>
      </c>
      <c r="OC83" s="714">
        <v>109</v>
      </c>
      <c r="OD83" s="2946">
        <v>29.066666666666666</v>
      </c>
      <c r="OE83" s="733">
        <v>50</v>
      </c>
      <c r="OF83" s="714" t="s">
        <v>31</v>
      </c>
      <c r="OG83" s="731" t="s">
        <v>31</v>
      </c>
      <c r="OH83" s="733" t="str">
        <f t="shared" si="190"/>
        <v>-</v>
      </c>
      <c r="OI83" s="981">
        <v>41.168091168091166</v>
      </c>
      <c r="OJ83" s="733">
        <f t="shared" si="139"/>
        <v>5</v>
      </c>
      <c r="OK83" s="1355" t="s">
        <v>3047</v>
      </c>
      <c r="OL83" s="1355" t="s">
        <v>3042</v>
      </c>
      <c r="OM83" s="1355">
        <v>61</v>
      </c>
      <c r="ON83" s="3559">
        <v>16.621253405994551</v>
      </c>
      <c r="OO83" s="1355">
        <v>57</v>
      </c>
      <c r="OP83" s="977"/>
      <c r="OQ83" s="712">
        <v>19.5</v>
      </c>
      <c r="OR83" s="712">
        <v>21.8</v>
      </c>
      <c r="OS83" s="712">
        <v>14.3</v>
      </c>
      <c r="OT83" s="712">
        <v>15.107913669064748</v>
      </c>
      <c r="OU83" s="712">
        <v>16.197183098591552</v>
      </c>
      <c r="OV83" s="712">
        <v>17.599999999999998</v>
      </c>
      <c r="OW83" s="699">
        <f t="shared" si="191"/>
        <v>12</v>
      </c>
      <c r="OX83" s="712">
        <v>17.417516127942715</v>
      </c>
      <c r="OY83" s="699">
        <f t="shared" si="191"/>
        <v>11</v>
      </c>
      <c r="OZ83" s="712">
        <v>13.5</v>
      </c>
      <c r="PA83" s="712">
        <v>11.3</v>
      </c>
      <c r="PB83" s="712">
        <v>12.9</v>
      </c>
      <c r="PC83" s="712">
        <v>17.266187050359711</v>
      </c>
      <c r="PD83" s="712">
        <v>18.30985915492958</v>
      </c>
      <c r="PE83" s="712">
        <v>13.600000000000001</v>
      </c>
      <c r="PF83" s="699">
        <f t="shared" si="192"/>
        <v>34</v>
      </c>
      <c r="PG83" s="712">
        <v>14.479341034214883</v>
      </c>
      <c r="PH83" s="699">
        <f t="shared" si="193"/>
        <v>18</v>
      </c>
      <c r="PI83" s="712">
        <v>31.2</v>
      </c>
      <c r="PJ83" s="699">
        <f t="shared" si="194"/>
        <v>18</v>
      </c>
      <c r="PK83" s="985">
        <v>31.896857162157598</v>
      </c>
      <c r="PL83" s="699">
        <f t="shared" si="194"/>
        <v>12</v>
      </c>
      <c r="PM83" s="985">
        <v>1081.3</v>
      </c>
      <c r="PN83" s="985">
        <v>1087.9000000000001</v>
      </c>
      <c r="PO83" s="699">
        <f t="shared" si="195"/>
        <v>1</v>
      </c>
      <c r="PP83" s="712">
        <v>427.1</v>
      </c>
      <c r="PQ83" s="985">
        <v>607.4</v>
      </c>
      <c r="PR83" s="699">
        <f t="shared" si="196"/>
        <v>1</v>
      </c>
      <c r="PS83" s="982">
        <v>304</v>
      </c>
      <c r="PT83" s="725">
        <v>41.44736842105263</v>
      </c>
      <c r="PU83" s="699">
        <v>55</v>
      </c>
      <c r="PV83" s="699">
        <v>299</v>
      </c>
      <c r="PW83" s="725">
        <v>57.525083612040127</v>
      </c>
      <c r="PX83" s="699">
        <v>62</v>
      </c>
      <c r="PY83" s="715">
        <v>288</v>
      </c>
      <c r="PZ83" s="725">
        <v>70.833333333333343</v>
      </c>
      <c r="QA83" s="699">
        <v>68</v>
      </c>
      <c r="QB83" s="982">
        <v>300</v>
      </c>
      <c r="QC83" s="715">
        <v>47.333333333333336</v>
      </c>
      <c r="QD83" s="699">
        <v>23</v>
      </c>
      <c r="QE83" s="716">
        <v>0</v>
      </c>
      <c r="QF83" s="3644">
        <v>0</v>
      </c>
      <c r="QG83" s="699">
        <v>23</v>
      </c>
      <c r="QH83" s="1363" t="s">
        <v>1623</v>
      </c>
      <c r="QI83" s="712">
        <v>82.653061224489804</v>
      </c>
      <c r="QJ83" s="712">
        <v>82.945736434108525</v>
      </c>
      <c r="QK83" s="699">
        <f t="shared" si="197"/>
        <v>20</v>
      </c>
      <c r="QL83" s="715">
        <v>516</v>
      </c>
      <c r="QM83" s="709">
        <v>55.737704918032783</v>
      </c>
      <c r="QN83" s="703">
        <v>60.679611650485434</v>
      </c>
      <c r="QO83" s="978">
        <v>16</v>
      </c>
      <c r="QP83" s="705">
        <v>206</v>
      </c>
      <c r="QQ83" s="3553">
        <v>96.682464454976298</v>
      </c>
      <c r="QR83" s="709">
        <v>417.1</v>
      </c>
      <c r="QS83" s="978">
        <f t="shared" si="198"/>
        <v>13</v>
      </c>
      <c r="QT83" s="703">
        <v>743.5</v>
      </c>
      <c r="QU83" s="978">
        <f t="shared" si="199"/>
        <v>56</v>
      </c>
      <c r="QV83" s="703">
        <v>2375.3000000000002</v>
      </c>
      <c r="QW83" s="978">
        <f t="shared" si="200"/>
        <v>20</v>
      </c>
      <c r="QX83" s="703">
        <v>0</v>
      </c>
      <c r="QY83" s="979">
        <f t="shared" si="201"/>
        <v>12</v>
      </c>
      <c r="QZ83" s="712">
        <v>0</v>
      </c>
      <c r="RA83" s="699">
        <v>30</v>
      </c>
      <c r="RB83" s="712">
        <v>559.38</v>
      </c>
      <c r="RC83" s="699">
        <v>4</v>
      </c>
      <c r="RD83" s="712">
        <v>0</v>
      </c>
      <c r="RE83" s="699">
        <v>24</v>
      </c>
      <c r="RF83" s="712">
        <v>0</v>
      </c>
      <c r="RG83" s="699">
        <v>32</v>
      </c>
      <c r="RH83" s="699">
        <v>36174.1</v>
      </c>
      <c r="RI83" s="978">
        <f t="shared" si="202"/>
        <v>1</v>
      </c>
      <c r="RJ83" s="712">
        <v>4741.6000000000004</v>
      </c>
      <c r="RK83" s="978">
        <f t="shared" si="202"/>
        <v>3</v>
      </c>
      <c r="RL83" s="712">
        <v>1913</v>
      </c>
      <c r="RM83" s="978">
        <f t="shared" si="202"/>
        <v>9</v>
      </c>
      <c r="RN83" s="712">
        <v>2620.1</v>
      </c>
      <c r="RO83" s="978">
        <f t="shared" si="202"/>
        <v>20</v>
      </c>
      <c r="RP83" s="712">
        <v>0</v>
      </c>
      <c r="RQ83" s="978">
        <f t="shared" si="202"/>
        <v>2</v>
      </c>
      <c r="RR83" s="712">
        <v>0</v>
      </c>
      <c r="RS83" s="978">
        <f t="shared" si="202"/>
        <v>1</v>
      </c>
      <c r="RT83" s="712">
        <v>299.2</v>
      </c>
      <c r="RU83" s="978">
        <f t="shared" si="202"/>
        <v>18</v>
      </c>
      <c r="RV83" s="712">
        <f t="shared" si="203"/>
        <v>299.2</v>
      </c>
      <c r="RW83" s="978">
        <f t="shared" si="204"/>
        <v>19</v>
      </c>
      <c r="RX83" s="712">
        <v>5</v>
      </c>
      <c r="RY83" s="712" t="s">
        <v>1632</v>
      </c>
      <c r="RZ83" s="712">
        <v>0</v>
      </c>
      <c r="SA83" s="712" t="s">
        <v>1625</v>
      </c>
      <c r="SB83" s="712">
        <v>0</v>
      </c>
      <c r="SC83" s="712" t="s">
        <v>1625</v>
      </c>
      <c r="SD83" s="712">
        <v>0</v>
      </c>
      <c r="SE83" s="712" t="s">
        <v>1625</v>
      </c>
      <c r="SF83" s="712">
        <v>0</v>
      </c>
      <c r="SG83" s="712" t="s">
        <v>1625</v>
      </c>
      <c r="SH83" s="712">
        <v>5</v>
      </c>
      <c r="SI83" s="699">
        <f t="shared" si="205"/>
        <v>57</v>
      </c>
      <c r="SJ83" s="712">
        <v>0</v>
      </c>
      <c r="SK83" s="712" t="s">
        <v>1625</v>
      </c>
      <c r="SL83" s="712">
        <v>0</v>
      </c>
      <c r="SM83" s="712" t="s">
        <v>1625</v>
      </c>
      <c r="SN83" s="712">
        <v>0</v>
      </c>
      <c r="SO83" s="712" t="s">
        <v>1625</v>
      </c>
      <c r="SP83" s="712">
        <v>0</v>
      </c>
      <c r="SQ83" s="712" t="s">
        <v>1625</v>
      </c>
      <c r="SR83" s="712">
        <v>0</v>
      </c>
      <c r="SS83" s="699">
        <f t="shared" si="206"/>
        <v>65</v>
      </c>
      <c r="ST83" s="712">
        <v>5</v>
      </c>
      <c r="SU83" s="712" t="s">
        <v>1632</v>
      </c>
      <c r="SV83" s="712">
        <v>5</v>
      </c>
      <c r="SW83" s="712" t="s">
        <v>1632</v>
      </c>
      <c r="SX83" s="712">
        <v>5</v>
      </c>
      <c r="SY83" s="712" t="s">
        <v>1632</v>
      </c>
      <c r="SZ83" s="712">
        <v>15</v>
      </c>
      <c r="TA83" s="699">
        <f t="shared" si="207"/>
        <v>1</v>
      </c>
      <c r="TB83" s="699">
        <v>10</v>
      </c>
      <c r="TC83" s="699" t="s">
        <v>1632</v>
      </c>
      <c r="TD83" s="699">
        <v>10</v>
      </c>
      <c r="TE83" s="699" t="s">
        <v>1632</v>
      </c>
      <c r="TF83" s="699">
        <v>10</v>
      </c>
      <c r="TG83" s="699" t="s">
        <v>1632</v>
      </c>
      <c r="TH83" s="699">
        <v>0</v>
      </c>
      <c r="TI83" s="699" t="s">
        <v>1625</v>
      </c>
      <c r="TJ83" s="699">
        <v>30</v>
      </c>
      <c r="TK83" s="699">
        <f t="shared" si="208"/>
        <v>30</v>
      </c>
      <c r="TL83" s="989">
        <v>10</v>
      </c>
      <c r="TM83" s="989">
        <v>10</v>
      </c>
      <c r="TN83" s="989">
        <v>10</v>
      </c>
      <c r="TO83" s="989">
        <v>0</v>
      </c>
      <c r="TP83" s="989">
        <v>30</v>
      </c>
      <c r="TQ83" s="699">
        <f t="shared" si="209"/>
        <v>36</v>
      </c>
      <c r="TR83" s="712" t="s">
        <v>1632</v>
      </c>
      <c r="TS83" s="712" t="s">
        <v>1632</v>
      </c>
      <c r="TT83" s="712" t="s">
        <v>1625</v>
      </c>
      <c r="TU83" s="712" t="s">
        <v>1625</v>
      </c>
      <c r="TV83" s="712">
        <v>5</v>
      </c>
      <c r="TW83" s="712">
        <v>5</v>
      </c>
      <c r="TX83" s="712">
        <v>0</v>
      </c>
      <c r="TY83" s="712">
        <v>0</v>
      </c>
      <c r="TZ83" s="712">
        <v>10</v>
      </c>
      <c r="UA83" s="699">
        <f t="shared" si="210"/>
        <v>50</v>
      </c>
      <c r="UB83" s="712">
        <v>10</v>
      </c>
      <c r="UC83" s="712">
        <v>10</v>
      </c>
      <c r="UD83" s="712">
        <v>0</v>
      </c>
      <c r="UE83" s="712">
        <v>10</v>
      </c>
      <c r="UF83" s="712">
        <v>30</v>
      </c>
      <c r="UG83" s="699">
        <f t="shared" si="211"/>
        <v>11</v>
      </c>
      <c r="UH83" s="715">
        <v>2</v>
      </c>
      <c r="UI83" s="712">
        <v>18.134010336385892</v>
      </c>
      <c r="UJ83" s="699">
        <v>2</v>
      </c>
      <c r="UK83" s="715">
        <v>5</v>
      </c>
      <c r="UL83" s="712">
        <v>45.335025840964732</v>
      </c>
      <c r="UM83" s="699">
        <v>5</v>
      </c>
      <c r="UN83" s="715">
        <v>0</v>
      </c>
      <c r="UO83" s="712">
        <v>0</v>
      </c>
      <c r="UP83" s="699">
        <v>43</v>
      </c>
      <c r="UQ83" s="715">
        <v>1</v>
      </c>
      <c r="UR83" s="712">
        <v>9.086778736937756</v>
      </c>
      <c r="US83" s="699">
        <v>20</v>
      </c>
      <c r="UT83" s="712">
        <v>27.2</v>
      </c>
      <c r="UU83" s="699">
        <v>54</v>
      </c>
      <c r="UV83" s="712">
        <v>27.2</v>
      </c>
      <c r="UW83" s="699">
        <v>32</v>
      </c>
      <c r="UX83" s="1099">
        <v>18.100000000000001</v>
      </c>
      <c r="UY83" s="699">
        <v>7</v>
      </c>
      <c r="UZ83" s="989">
        <v>0.214</v>
      </c>
      <c r="VA83" s="989">
        <v>13</v>
      </c>
      <c r="VB83" s="989">
        <v>2.4E-2</v>
      </c>
      <c r="VC83" s="989">
        <v>61</v>
      </c>
      <c r="VD83" s="989">
        <v>0.13900000000000001</v>
      </c>
      <c r="VE83" s="989">
        <v>3</v>
      </c>
      <c r="VF83" s="989">
        <v>0</v>
      </c>
      <c r="VG83" s="989">
        <v>49</v>
      </c>
      <c r="VH83" s="989">
        <v>3.5999999999999997E-2</v>
      </c>
      <c r="VI83" s="989">
        <v>7</v>
      </c>
      <c r="VJ83" s="989">
        <v>0.01</v>
      </c>
      <c r="VK83" s="989">
        <v>18</v>
      </c>
      <c r="VL83" s="989">
        <v>3.5999999999999997E-2</v>
      </c>
      <c r="VM83" s="989">
        <v>2</v>
      </c>
      <c r="VN83" s="989">
        <v>1.7999999999999999E-2</v>
      </c>
      <c r="VO83" s="989">
        <v>2</v>
      </c>
      <c r="VP83" s="989">
        <v>21</v>
      </c>
      <c r="VQ83" s="989">
        <v>189.82192895236372</v>
      </c>
      <c r="VR83" s="989">
        <v>19</v>
      </c>
      <c r="VS83" s="989">
        <v>7</v>
      </c>
      <c r="VT83" s="989">
        <v>63.273976317454583</v>
      </c>
      <c r="VU83" s="989">
        <v>24</v>
      </c>
      <c r="VV83" s="989">
        <v>23</v>
      </c>
      <c r="VW83" s="989">
        <v>207.9002079002079</v>
      </c>
      <c r="VX83" s="989">
        <v>16</v>
      </c>
      <c r="VY83" s="989">
        <v>12</v>
      </c>
      <c r="VZ83" s="989">
        <v>108.469673687065</v>
      </c>
      <c r="WA83" s="989">
        <v>24</v>
      </c>
      <c r="WB83" s="989">
        <v>148</v>
      </c>
      <c r="WC83" s="989">
        <v>1337.7926421404682</v>
      </c>
      <c r="WD83" s="989">
        <v>10</v>
      </c>
      <c r="WE83" s="989">
        <v>15</v>
      </c>
      <c r="WF83" s="989">
        <v>135.58709210883123</v>
      </c>
      <c r="WG83" s="989">
        <v>52</v>
      </c>
      <c r="WH83" s="989">
        <v>483.56</v>
      </c>
      <c r="WI83" s="989">
        <v>1</v>
      </c>
      <c r="WJ83" s="989">
        <v>0</v>
      </c>
      <c r="WK83" s="989">
        <v>10</v>
      </c>
      <c r="WL83" s="989">
        <v>0</v>
      </c>
      <c r="WM83" s="989">
        <v>2</v>
      </c>
      <c r="WN83" s="989">
        <v>444.87</v>
      </c>
      <c r="WO83" s="989">
        <v>1</v>
      </c>
      <c r="WP83" s="989">
        <v>0</v>
      </c>
      <c r="WQ83" s="989">
        <v>19</v>
      </c>
      <c r="WR83" s="989">
        <v>0</v>
      </c>
      <c r="WS83" s="989">
        <v>31</v>
      </c>
      <c r="WT83" s="989">
        <v>0</v>
      </c>
      <c r="WU83" s="989">
        <v>25</v>
      </c>
      <c r="WV83" s="989">
        <v>0</v>
      </c>
      <c r="WW83" s="989">
        <v>12</v>
      </c>
      <c r="WX83" s="989">
        <v>38.68</v>
      </c>
      <c r="WY83" s="989">
        <v>1</v>
      </c>
      <c r="WZ83" s="712">
        <v>215.52</v>
      </c>
      <c r="XA83" s="699">
        <v>53</v>
      </c>
      <c r="XB83" s="712">
        <v>689.66</v>
      </c>
      <c r="XC83" s="712">
        <v>21</v>
      </c>
      <c r="XD83" s="712">
        <v>0</v>
      </c>
      <c r="XE83" s="699">
        <v>43</v>
      </c>
      <c r="XF83" s="712">
        <v>444.87</v>
      </c>
      <c r="XG83" s="712">
        <v>1</v>
      </c>
      <c r="XH83" s="712">
        <v>0</v>
      </c>
      <c r="XI83" s="699">
        <v>28</v>
      </c>
      <c r="XJ83" s="712">
        <v>172.41</v>
      </c>
      <c r="XK83" s="699">
        <v>36</v>
      </c>
      <c r="XL83" s="712">
        <v>154.74</v>
      </c>
      <c r="XM83" s="699">
        <v>55</v>
      </c>
      <c r="XO83" s="714"/>
      <c r="XP83" s="725"/>
      <c r="XQ83" s="715"/>
      <c r="XR83" s="714"/>
      <c r="XS83" s="725"/>
      <c r="XT83" s="715"/>
      <c r="XU83" s="715"/>
      <c r="XV83" s="712"/>
      <c r="XW83" s="715"/>
      <c r="XX83" s="1169">
        <v>294</v>
      </c>
      <c r="XY83" s="1174">
        <v>1.3605442176870748</v>
      </c>
      <c r="XZ83" s="1168">
        <f t="shared" si="212"/>
        <v>45</v>
      </c>
      <c r="YA83" s="715">
        <v>304</v>
      </c>
      <c r="YB83" s="725">
        <v>14.802631578947366</v>
      </c>
      <c r="YC83" s="715">
        <f t="shared" si="213"/>
        <v>60</v>
      </c>
      <c r="YD83" s="714">
        <v>66</v>
      </c>
      <c r="YE83" s="725">
        <v>8.6206896551724146</v>
      </c>
      <c r="YF83" s="715">
        <f t="shared" si="214"/>
        <v>49</v>
      </c>
      <c r="YG83" s="699">
        <v>297</v>
      </c>
      <c r="YH83" s="1099">
        <v>9.4276094276094273</v>
      </c>
      <c r="YI83" s="715">
        <f t="shared" si="215"/>
        <v>52</v>
      </c>
      <c r="YJ83" s="714">
        <v>66</v>
      </c>
      <c r="YK83" s="712">
        <v>21.72413793103448</v>
      </c>
      <c r="YL83" s="715">
        <f t="shared" si="216"/>
        <v>32</v>
      </c>
      <c r="YM83" s="699">
        <v>297</v>
      </c>
      <c r="YN83" s="712">
        <v>21.885521885521886</v>
      </c>
      <c r="YO83" s="715">
        <f t="shared" si="217"/>
        <v>27</v>
      </c>
      <c r="YP83" s="1178">
        <v>0</v>
      </c>
      <c r="YQ83" s="1099">
        <v>33.333333333333329</v>
      </c>
      <c r="YR83" s="1099">
        <v>0</v>
      </c>
      <c r="YS83" s="1099">
        <v>33.333333333333329</v>
      </c>
      <c r="YT83" s="1099">
        <v>0</v>
      </c>
      <c r="YU83" s="1099">
        <v>33.333333333333329</v>
      </c>
      <c r="YV83" s="1099">
        <v>33.333333333333329</v>
      </c>
      <c r="YW83" s="1099">
        <v>0</v>
      </c>
      <c r="YX83" s="1099">
        <v>33.333333333333329</v>
      </c>
      <c r="YY83" s="1099">
        <v>33.333333333333329</v>
      </c>
      <c r="YZ83" s="1099">
        <v>0</v>
      </c>
      <c r="ZA83" s="1188">
        <v>3</v>
      </c>
      <c r="ZB83" s="985">
        <v>55.813953488372093</v>
      </c>
      <c r="ZC83" s="985">
        <v>4.6511627906976747</v>
      </c>
      <c r="ZD83" s="985">
        <v>16.279069767441861</v>
      </c>
      <c r="ZE83" s="985">
        <v>6.9767441860465116</v>
      </c>
      <c r="ZF83" s="985">
        <v>13.953488372093023</v>
      </c>
      <c r="ZG83" s="985">
        <v>6.9767441860465116</v>
      </c>
      <c r="ZH83" s="985">
        <v>4.6511627906976747</v>
      </c>
      <c r="ZI83" s="985">
        <v>6.9767441860465116</v>
      </c>
      <c r="ZJ83" s="985">
        <v>23.255813953488371</v>
      </c>
      <c r="ZK83" s="985">
        <v>9.3023255813953494</v>
      </c>
      <c r="ZL83" s="985">
        <v>4.6511627906976747</v>
      </c>
      <c r="ZM83" s="699">
        <v>43</v>
      </c>
      <c r="ZN83" s="714" t="s">
        <v>1634</v>
      </c>
      <c r="ZO83" s="715" t="s">
        <v>1634</v>
      </c>
      <c r="ZP83" s="715" t="s">
        <v>1633</v>
      </c>
      <c r="ZQ83" s="715" t="s">
        <v>1634</v>
      </c>
      <c r="ZR83" s="715" t="s">
        <v>1634</v>
      </c>
      <c r="ZS83" s="715" t="s">
        <v>1680</v>
      </c>
      <c r="ZT83" s="715">
        <v>1</v>
      </c>
      <c r="ZU83" s="715">
        <v>1</v>
      </c>
      <c r="ZV83" s="715">
        <v>-1</v>
      </c>
      <c r="ZW83" s="715">
        <v>1</v>
      </c>
      <c r="ZX83" s="715">
        <v>1</v>
      </c>
      <c r="ZY83" s="715">
        <v>-2</v>
      </c>
      <c r="ZZ83" s="715">
        <f t="shared" si="218"/>
        <v>1</v>
      </c>
      <c r="AAA83" s="715">
        <f t="shared" si="219"/>
        <v>58</v>
      </c>
      <c r="AAB83" s="716" t="s">
        <v>31</v>
      </c>
      <c r="AAC83" s="712" t="s">
        <v>31</v>
      </c>
      <c r="AAD83" s="712" t="s">
        <v>1635</v>
      </c>
      <c r="AAE83" s="712" t="s">
        <v>31</v>
      </c>
      <c r="AAF83" s="712" t="s">
        <v>31</v>
      </c>
      <c r="AAG83" s="712" t="s">
        <v>1657</v>
      </c>
      <c r="AAH83" s="714">
        <v>4</v>
      </c>
      <c r="AAI83" s="715">
        <v>1</v>
      </c>
      <c r="AAJ83" s="715">
        <v>1</v>
      </c>
      <c r="AAK83" s="715">
        <v>1</v>
      </c>
      <c r="AAL83" s="715">
        <v>1</v>
      </c>
      <c r="AAM83" s="733">
        <v>1</v>
      </c>
      <c r="AAN83" s="2996">
        <v>1.0652463382157122</v>
      </c>
      <c r="AAO83" s="2954">
        <f t="shared" si="220"/>
        <v>24</v>
      </c>
      <c r="AAP83" s="2995">
        <v>0.26631158455392806</v>
      </c>
      <c r="AAQ83" s="2954">
        <f t="shared" si="221"/>
        <v>42</v>
      </c>
      <c r="AAR83" s="2995">
        <v>0.26631158455392806</v>
      </c>
      <c r="AAS83" s="2954">
        <f t="shared" si="222"/>
        <v>30</v>
      </c>
      <c r="AAT83" s="2995">
        <v>0.26631158455392806</v>
      </c>
      <c r="AAU83" s="2954">
        <f t="shared" si="223"/>
        <v>55</v>
      </c>
      <c r="AAV83" s="2995">
        <v>0.26631158455392806</v>
      </c>
      <c r="AAW83" s="2954">
        <f t="shared" si="224"/>
        <v>51</v>
      </c>
      <c r="AAX83" s="2995">
        <v>0.26631158455392806</v>
      </c>
      <c r="AAY83" s="2954">
        <f t="shared" si="225"/>
        <v>53</v>
      </c>
      <c r="AAZ83" s="982">
        <v>0</v>
      </c>
      <c r="ABA83" s="699">
        <v>0</v>
      </c>
      <c r="ABB83" s="699">
        <v>0</v>
      </c>
      <c r="ABC83" s="2988">
        <v>0</v>
      </c>
      <c r="ABD83" s="2954">
        <f t="shared" si="226"/>
        <v>58</v>
      </c>
      <c r="ABE83" s="2955">
        <v>0</v>
      </c>
      <c r="ABF83" s="2954">
        <f t="shared" si="226"/>
        <v>28</v>
      </c>
      <c r="ABG83" s="2955">
        <v>0</v>
      </c>
      <c r="ABH83" s="2993">
        <f t="shared" si="226"/>
        <v>32</v>
      </c>
      <c r="ABI83" s="982">
        <v>0</v>
      </c>
      <c r="ABJ83" s="731">
        <v>0</v>
      </c>
      <c r="ABK83" s="715">
        <f t="shared" si="227"/>
        <v>31</v>
      </c>
      <c r="ABL83" s="716" t="s">
        <v>1687</v>
      </c>
      <c r="ABM83" s="712" t="s">
        <v>1687</v>
      </c>
      <c r="ABN83" s="715">
        <v>0</v>
      </c>
      <c r="ABO83" s="715">
        <v>0</v>
      </c>
      <c r="ABP83" s="715">
        <f t="shared" si="228"/>
        <v>0</v>
      </c>
      <c r="ABQ83" s="715">
        <f t="shared" si="229"/>
        <v>53</v>
      </c>
      <c r="ABR83" s="1201" t="s">
        <v>1632</v>
      </c>
      <c r="ABS83" s="1202" t="s">
        <v>1632</v>
      </c>
      <c r="ABT83" s="1202" t="s">
        <v>1625</v>
      </c>
      <c r="ABU83" s="1202" t="s">
        <v>1625</v>
      </c>
      <c r="ABV83" s="725">
        <v>5</v>
      </c>
      <c r="ABW83" s="725">
        <v>5</v>
      </c>
      <c r="ABX83" s="725">
        <v>0</v>
      </c>
      <c r="ABY83" s="725">
        <v>0</v>
      </c>
      <c r="ABZ83" s="715">
        <f t="shared" si="230"/>
        <v>10</v>
      </c>
      <c r="ACA83" s="715">
        <f t="shared" si="231"/>
        <v>36</v>
      </c>
      <c r="ACB83" s="983" t="s">
        <v>1625</v>
      </c>
      <c r="ACC83" s="725" t="s">
        <v>1632</v>
      </c>
      <c r="ACD83" s="725" t="s">
        <v>1625</v>
      </c>
      <c r="ACE83" s="725" t="s">
        <v>1632</v>
      </c>
      <c r="ACF83" s="725">
        <v>0</v>
      </c>
      <c r="ACG83" s="725">
        <v>5</v>
      </c>
      <c r="ACH83" s="725">
        <v>0</v>
      </c>
      <c r="ACI83" s="725">
        <v>5</v>
      </c>
      <c r="ACJ83" s="715">
        <f t="shared" si="232"/>
        <v>10</v>
      </c>
      <c r="ACK83" s="715">
        <f t="shared" si="233"/>
        <v>54</v>
      </c>
      <c r="ACL83" s="982">
        <v>28</v>
      </c>
      <c r="ACM83" s="715">
        <v>340</v>
      </c>
      <c r="ACN83" s="1089">
        <v>3.3369999999999997</v>
      </c>
      <c r="ACO83" s="715">
        <v>71</v>
      </c>
      <c r="ACP83" s="1089">
        <v>10.199999999999999</v>
      </c>
      <c r="ACQ83" s="715">
        <v>71</v>
      </c>
      <c r="ACR83" s="982">
        <v>10.88</v>
      </c>
      <c r="ACS83" s="1090">
        <v>70</v>
      </c>
      <c r="ACT83" s="983" t="s">
        <v>1625</v>
      </c>
      <c r="ACU83" s="725" t="s">
        <v>1625</v>
      </c>
      <c r="ACV83" s="725" t="s">
        <v>1625</v>
      </c>
      <c r="ACW83" s="725" t="s">
        <v>1625</v>
      </c>
      <c r="ACX83" s="725">
        <v>0</v>
      </c>
      <c r="ACY83" s="725">
        <v>0</v>
      </c>
      <c r="ACZ83" s="725">
        <v>0</v>
      </c>
      <c r="ADA83" s="725">
        <v>0</v>
      </c>
      <c r="ADB83" s="715">
        <f t="shared" si="234"/>
        <v>0</v>
      </c>
      <c r="ADC83" s="715">
        <f t="shared" si="235"/>
        <v>28</v>
      </c>
      <c r="ADD83" s="984" t="s">
        <v>1632</v>
      </c>
      <c r="ADE83" s="985" t="s">
        <v>1625</v>
      </c>
      <c r="ADF83" s="985" t="s">
        <v>1625</v>
      </c>
      <c r="ADG83" s="985" t="s">
        <v>1625</v>
      </c>
      <c r="ADH83" s="985">
        <v>5</v>
      </c>
      <c r="ADI83" s="985">
        <v>0</v>
      </c>
      <c r="ADJ83" s="985">
        <v>0</v>
      </c>
      <c r="ADK83" s="985">
        <v>0</v>
      </c>
      <c r="ADL83" s="715">
        <f t="shared" si="236"/>
        <v>5</v>
      </c>
      <c r="ADM83" s="715">
        <f t="shared" si="237"/>
        <v>58</v>
      </c>
      <c r="ADN83" s="1169">
        <v>0</v>
      </c>
      <c r="ADO83" s="1168">
        <v>0</v>
      </c>
      <c r="ADP83" s="1168">
        <v>0</v>
      </c>
      <c r="ADQ83" s="989">
        <v>0</v>
      </c>
      <c r="ADR83" s="989">
        <v>0</v>
      </c>
      <c r="ADS83" s="989">
        <v>0</v>
      </c>
      <c r="ADT83" s="989">
        <v>38</v>
      </c>
      <c r="ADU83" s="989">
        <v>2</v>
      </c>
      <c r="ADV83" s="989">
        <v>439.25</v>
      </c>
      <c r="ADW83" s="989">
        <v>3514</v>
      </c>
      <c r="ADX83" s="989">
        <v>219.625</v>
      </c>
      <c r="ADY83" s="989">
        <v>1757</v>
      </c>
      <c r="ADZ83" s="989">
        <v>937.56670224119534</v>
      </c>
      <c r="AEA83" s="989">
        <v>10</v>
      </c>
      <c r="AEB83" s="989">
        <v>2</v>
      </c>
      <c r="AEC83" s="989">
        <v>439.25</v>
      </c>
      <c r="AED83" s="989">
        <v>3514</v>
      </c>
      <c r="AEE83" s="989">
        <v>219.625</v>
      </c>
      <c r="AEF83" s="989">
        <v>1757</v>
      </c>
      <c r="AEG83" s="989">
        <v>937.56670224119534</v>
      </c>
      <c r="AEH83" s="729">
        <v>18</v>
      </c>
      <c r="AEI83" s="987"/>
      <c r="AEM83" s="715">
        <v>424</v>
      </c>
      <c r="AEN83" s="715">
        <v>329</v>
      </c>
      <c r="AEO83" s="989">
        <v>33</v>
      </c>
      <c r="AEP83" s="1099">
        <v>10.030395136778116</v>
      </c>
      <c r="AEQ83" s="989">
        <v>40</v>
      </c>
      <c r="AER83" s="989">
        <v>15</v>
      </c>
      <c r="AES83" s="989">
        <v>45.454545454545453</v>
      </c>
      <c r="AET83" s="1099">
        <v>4.2</v>
      </c>
      <c r="AEU83" s="989">
        <v>4</v>
      </c>
      <c r="AEV83" s="989">
        <v>6</v>
      </c>
      <c r="AEW83" s="989">
        <v>39</v>
      </c>
      <c r="AEX83" s="989">
        <v>15.384615384615385</v>
      </c>
      <c r="AEY83" s="989">
        <v>37</v>
      </c>
      <c r="AEZ83" s="1667">
        <v>329</v>
      </c>
      <c r="AFA83" s="1668">
        <v>2.3404255319148937</v>
      </c>
      <c r="AFB83" s="1667">
        <f t="shared" si="238"/>
        <v>27</v>
      </c>
      <c r="AFC83" s="1168">
        <v>29</v>
      </c>
      <c r="AFD83" s="1099">
        <v>13.793103448275861</v>
      </c>
      <c r="AFE83" s="989">
        <f t="shared" si="239"/>
        <v>42</v>
      </c>
      <c r="AFF83" s="715">
        <v>55</v>
      </c>
      <c r="AFG83" s="985">
        <v>20</v>
      </c>
      <c r="AFH83" s="699">
        <f t="shared" si="240"/>
        <v>34</v>
      </c>
      <c r="AFI83" s="989">
        <v>344</v>
      </c>
      <c r="AFJ83" s="715">
        <v>53</v>
      </c>
      <c r="AFK83" s="985">
        <v>15.406976744186046</v>
      </c>
      <c r="AFL83" s="699">
        <f t="shared" si="241"/>
        <v>30</v>
      </c>
      <c r="AFM83" s="707">
        <v>50</v>
      </c>
      <c r="AFN83" s="990">
        <v>2</v>
      </c>
      <c r="AFO83" s="719">
        <v>4</v>
      </c>
      <c r="AFP83" s="979">
        <f t="shared" si="242"/>
        <v>25</v>
      </c>
      <c r="AFQ83" s="715">
        <v>9</v>
      </c>
      <c r="AFR83" s="699">
        <f t="shared" si="242"/>
        <v>70</v>
      </c>
      <c r="AFS83" s="715" t="s">
        <v>31</v>
      </c>
      <c r="AFT83" s="715" t="s">
        <v>31</v>
      </c>
      <c r="AFU83" s="985" t="s">
        <v>31</v>
      </c>
      <c r="AFV83" s="699" t="str">
        <f t="shared" si="243"/>
        <v>-</v>
      </c>
      <c r="AFW83" s="715" t="s">
        <v>31</v>
      </c>
      <c r="AFX83" s="715" t="s">
        <v>31</v>
      </c>
      <c r="AFY83" s="712" t="s">
        <v>31</v>
      </c>
      <c r="AFZ83" s="699" t="str">
        <f t="shared" si="244"/>
        <v>-</v>
      </c>
      <c r="AGA83" s="712">
        <v>50</v>
      </c>
      <c r="AGB83" s="712">
        <v>12.121212121212121</v>
      </c>
      <c r="AGC83" s="712">
        <v>13.636363636363635</v>
      </c>
      <c r="AGD83" s="712">
        <v>7.5757575757575761</v>
      </c>
      <c r="AGE83" s="712">
        <v>7.5757575757575761</v>
      </c>
      <c r="AGF83" s="712">
        <v>6.0606060606060606</v>
      </c>
      <c r="AGG83" s="712">
        <v>3.0303030303030303</v>
      </c>
      <c r="AGH83" s="712">
        <v>0</v>
      </c>
      <c r="AGI83" s="712">
        <v>0</v>
      </c>
      <c r="AGJ83" s="715">
        <v>33</v>
      </c>
      <c r="AGK83" s="715">
        <v>8</v>
      </c>
      <c r="AGL83" s="715">
        <v>9</v>
      </c>
      <c r="AGM83" s="715">
        <v>5</v>
      </c>
      <c r="AGN83" s="715">
        <v>5</v>
      </c>
      <c r="AGO83" s="715">
        <v>4</v>
      </c>
      <c r="AGP83" s="715">
        <v>2</v>
      </c>
      <c r="AGQ83" s="715">
        <v>0</v>
      </c>
      <c r="AGR83" s="715">
        <v>0</v>
      </c>
      <c r="AGS83" s="715">
        <v>66</v>
      </c>
      <c r="AGT83" s="712" t="s">
        <v>31</v>
      </c>
      <c r="AGU83" s="712" t="s">
        <v>31</v>
      </c>
      <c r="AGV83" s="712" t="s">
        <v>31</v>
      </c>
      <c r="AGW83" s="712" t="s">
        <v>31</v>
      </c>
      <c r="AGX83" s="712" t="s">
        <v>31</v>
      </c>
      <c r="AGY83" s="712" t="s">
        <v>31</v>
      </c>
      <c r="AGZ83" s="712" t="s">
        <v>31</v>
      </c>
      <c r="AHA83" s="712" t="s">
        <v>31</v>
      </c>
      <c r="AHB83" s="712" t="s">
        <v>31</v>
      </c>
      <c r="AHC83" s="715">
        <v>0</v>
      </c>
      <c r="AHD83" s="715">
        <v>0</v>
      </c>
      <c r="AHE83" s="715">
        <v>0</v>
      </c>
      <c r="AHF83" s="715">
        <v>0</v>
      </c>
      <c r="AHG83" s="715">
        <v>0</v>
      </c>
      <c r="AHH83" s="715">
        <v>0</v>
      </c>
      <c r="AHI83" s="715">
        <v>0</v>
      </c>
      <c r="AHJ83" s="715">
        <v>0</v>
      </c>
      <c r="AHK83" s="715">
        <v>0</v>
      </c>
      <c r="AHL83" s="715">
        <v>0</v>
      </c>
      <c r="AHM83" s="712" t="s">
        <v>31</v>
      </c>
      <c r="AHN83" s="712" t="s">
        <v>31</v>
      </c>
      <c r="AHO83" s="712" t="s">
        <v>31</v>
      </c>
      <c r="AHP83" s="712" t="s">
        <v>31</v>
      </c>
      <c r="AHQ83" s="712" t="s">
        <v>31</v>
      </c>
      <c r="AHR83" s="712" t="s">
        <v>31</v>
      </c>
      <c r="AHS83" s="712" t="s">
        <v>31</v>
      </c>
      <c r="AHT83" s="712" t="s">
        <v>31</v>
      </c>
      <c r="AHU83" s="712" t="s">
        <v>31</v>
      </c>
      <c r="AHV83" s="715">
        <v>0</v>
      </c>
      <c r="AHW83" s="715">
        <v>0</v>
      </c>
      <c r="AHX83" s="715">
        <v>0</v>
      </c>
      <c r="AHY83" s="715">
        <v>0</v>
      </c>
      <c r="AHZ83" s="715">
        <v>0</v>
      </c>
      <c r="AIA83" s="715">
        <v>0</v>
      </c>
      <c r="AIB83" s="715">
        <v>0</v>
      </c>
      <c r="AIC83" s="715">
        <v>0</v>
      </c>
      <c r="AID83" s="715">
        <v>0</v>
      </c>
      <c r="AIE83" s="715">
        <v>0</v>
      </c>
      <c r="AIF83" s="712" t="s">
        <v>1678</v>
      </c>
      <c r="AIG83" s="712" t="s">
        <v>1623</v>
      </c>
      <c r="AIH83" s="709">
        <v>0</v>
      </c>
      <c r="AII83" s="978">
        <f t="shared" si="245"/>
        <v>42</v>
      </c>
      <c r="AIJ83" s="703" t="s">
        <v>1625</v>
      </c>
      <c r="AIK83" s="703" t="s">
        <v>1625</v>
      </c>
      <c r="AIL83" s="703" t="s">
        <v>1625</v>
      </c>
      <c r="AIM83" s="701" t="s">
        <v>1625</v>
      </c>
      <c r="AIN83" s="712" t="s">
        <v>1625</v>
      </c>
      <c r="AIO83" s="712" t="s">
        <v>1627</v>
      </c>
      <c r="AIP83" s="712" t="s">
        <v>1627</v>
      </c>
      <c r="AIQ83" s="712" t="s">
        <v>1627</v>
      </c>
      <c r="AIR83" s="712" t="s">
        <v>1625</v>
      </c>
      <c r="AIS83" s="712" t="s">
        <v>1628</v>
      </c>
      <c r="AIT83" s="712" t="s">
        <v>1641</v>
      </c>
      <c r="AIU83" s="712" t="s">
        <v>1642</v>
      </c>
      <c r="AIV83" s="712" t="s">
        <v>1880</v>
      </c>
      <c r="AIW83" s="699">
        <v>136</v>
      </c>
      <c r="AIX83" s="699">
        <v>20</v>
      </c>
      <c r="AIY83" s="985">
        <v>14.7</v>
      </c>
      <c r="AIZ83" s="699">
        <v>0</v>
      </c>
      <c r="AJA83" s="712">
        <v>0</v>
      </c>
      <c r="AJB83" s="699">
        <f t="shared" si="246"/>
        <v>26</v>
      </c>
      <c r="AJC83" s="712">
        <v>0</v>
      </c>
      <c r="AJD83" s="978">
        <f t="shared" si="247"/>
        <v>25</v>
      </c>
      <c r="AJE83" s="712" t="s">
        <v>1625</v>
      </c>
      <c r="AJF83" s="712" t="s">
        <v>1625</v>
      </c>
      <c r="AJG83" s="712" t="s">
        <v>1625</v>
      </c>
      <c r="AJH83" s="712" t="s">
        <v>1625</v>
      </c>
      <c r="AJI83" s="712">
        <v>27.2</v>
      </c>
      <c r="AJJ83" s="699">
        <f t="shared" si="248"/>
        <v>11</v>
      </c>
      <c r="AJK83" s="715">
        <v>3</v>
      </c>
      <c r="AJL83" s="712">
        <v>0</v>
      </c>
      <c r="AJM83" s="699">
        <f t="shared" si="249"/>
        <v>39</v>
      </c>
      <c r="AJN83" s="715">
        <v>0</v>
      </c>
      <c r="AJO83" s="712">
        <v>0</v>
      </c>
      <c r="AJP83" s="699">
        <f t="shared" si="250"/>
        <v>17</v>
      </c>
      <c r="AJQ83" s="715">
        <v>0</v>
      </c>
      <c r="AJR83" s="712">
        <v>0</v>
      </c>
      <c r="AJS83" s="699">
        <f t="shared" si="251"/>
        <v>29</v>
      </c>
      <c r="AJT83" s="715">
        <v>0</v>
      </c>
      <c r="AJU83" s="712">
        <v>0</v>
      </c>
      <c r="AJV83" s="715">
        <v>0</v>
      </c>
      <c r="AJW83" s="712">
        <v>0</v>
      </c>
      <c r="AJX83" s="699">
        <f t="shared" si="252"/>
        <v>26</v>
      </c>
      <c r="AJY83" s="715">
        <v>0</v>
      </c>
      <c r="AJZ83" s="712">
        <v>0</v>
      </c>
      <c r="AKA83" s="699">
        <f t="shared" si="253"/>
        <v>9</v>
      </c>
      <c r="AKB83" s="715">
        <v>0</v>
      </c>
      <c r="AKC83" s="712">
        <v>27.2</v>
      </c>
      <c r="AKD83" s="699">
        <f t="shared" si="254"/>
        <v>9</v>
      </c>
      <c r="AKE83" s="715">
        <v>3</v>
      </c>
      <c r="AKF83" s="715">
        <v>70</v>
      </c>
      <c r="AKG83" s="715">
        <v>0</v>
      </c>
      <c r="AKH83" s="715">
        <v>0</v>
      </c>
      <c r="AKI83" s="715">
        <v>0</v>
      </c>
      <c r="AKJ83" s="715">
        <v>0</v>
      </c>
      <c r="AKK83" s="715">
        <v>70</v>
      </c>
      <c r="AKL83" s="715">
        <v>8</v>
      </c>
      <c r="AKM83" s="715">
        <v>54</v>
      </c>
      <c r="AKN83" s="715">
        <v>0</v>
      </c>
      <c r="AKO83" s="715">
        <v>62</v>
      </c>
      <c r="AKP83" s="712">
        <v>0.13900000000000001</v>
      </c>
      <c r="AKQ83" s="699">
        <f t="shared" si="255"/>
        <v>35</v>
      </c>
      <c r="AKR83" s="712" t="s">
        <v>31</v>
      </c>
      <c r="AKS83" s="699" t="str">
        <f t="shared" si="255"/>
        <v>-</v>
      </c>
      <c r="AKT83" s="712" t="s">
        <v>31</v>
      </c>
      <c r="AKU83" s="699" t="str">
        <f t="shared" si="141"/>
        <v>-</v>
      </c>
      <c r="AKV83" s="712" t="s">
        <v>31</v>
      </c>
      <c r="AKW83" s="699" t="str">
        <f t="shared" si="142"/>
        <v>-</v>
      </c>
      <c r="AKX83" s="712" t="s">
        <v>31</v>
      </c>
      <c r="AKY83" s="712">
        <v>0.13900000000000001</v>
      </c>
      <c r="AKZ83" s="712">
        <v>1.6E-2</v>
      </c>
      <c r="ALA83" s="699">
        <f t="shared" si="143"/>
        <v>20</v>
      </c>
      <c r="ALB83" s="712">
        <v>0.107</v>
      </c>
      <c r="ALC83" s="699">
        <f t="shared" si="144"/>
        <v>3</v>
      </c>
      <c r="ALD83" s="712" t="s">
        <v>31</v>
      </c>
      <c r="ALE83" s="699" t="str">
        <f t="shared" si="145"/>
        <v>-</v>
      </c>
      <c r="ALF83" s="712">
        <v>0.123</v>
      </c>
      <c r="ALG83" s="712"/>
      <c r="ALH83" s="1706">
        <v>35.240511086057872</v>
      </c>
      <c r="ALI83" s="729">
        <v>134</v>
      </c>
      <c r="ALJ83" s="729">
        <v>10</v>
      </c>
      <c r="ALK83" s="729">
        <v>3748</v>
      </c>
      <c r="ALL83" s="729">
        <v>35.752401280683031</v>
      </c>
      <c r="ALM83" s="729">
        <v>2.6680896478121667</v>
      </c>
      <c r="ALN83" s="729">
        <v>47</v>
      </c>
      <c r="ALO83" s="729">
        <v>11</v>
      </c>
    </row>
    <row r="84" spans="1:1003" ht="13" x14ac:dyDescent="0.2">
      <c r="A84" s="696" t="s">
        <v>1884</v>
      </c>
      <c r="B84" s="697" t="s">
        <v>1885</v>
      </c>
      <c r="C84" s="697" t="s">
        <v>1646</v>
      </c>
      <c r="D84" s="697" t="s">
        <v>1646</v>
      </c>
      <c r="E84" s="697" t="s">
        <v>1733</v>
      </c>
      <c r="F84" s="698" t="s">
        <v>1886</v>
      </c>
      <c r="G84" s="699" t="s">
        <v>1922</v>
      </c>
      <c r="H84" s="700">
        <v>78</v>
      </c>
      <c r="I84" s="703">
        <v>7.49</v>
      </c>
      <c r="J84" s="699">
        <f t="shared" si="146"/>
        <v>8</v>
      </c>
      <c r="K84" s="702">
        <v>74</v>
      </c>
      <c r="L84" s="703">
        <v>7.51</v>
      </c>
      <c r="M84" s="710">
        <f t="shared" si="147"/>
        <v>10</v>
      </c>
      <c r="N84" s="712">
        <f t="shared" si="148"/>
        <v>1.9999999999999574E-2</v>
      </c>
      <c r="O84" s="702">
        <v>152</v>
      </c>
      <c r="P84" s="703">
        <v>5.91</v>
      </c>
      <c r="Q84" s="699">
        <f t="shared" si="256"/>
        <v>65</v>
      </c>
      <c r="R84" s="702">
        <v>182</v>
      </c>
      <c r="S84" s="703">
        <v>6.23</v>
      </c>
      <c r="T84" s="710">
        <f t="shared" si="137"/>
        <v>35</v>
      </c>
      <c r="U84" s="712">
        <f t="shared" si="149"/>
        <v>0.32000000000000028</v>
      </c>
      <c r="V84" s="706">
        <v>110</v>
      </c>
      <c r="W84" s="701">
        <v>6</v>
      </c>
      <c r="X84" s="702">
        <v>72</v>
      </c>
      <c r="Y84" s="704">
        <v>6.583333333333333</v>
      </c>
      <c r="Z84" s="705">
        <f t="shared" si="150"/>
        <v>29</v>
      </c>
      <c r="AA84" s="707">
        <v>68</v>
      </c>
      <c r="AB84" s="704">
        <v>6.2794117647058822</v>
      </c>
      <c r="AC84" s="705">
        <f t="shared" si="151"/>
        <v>31</v>
      </c>
      <c r="AD84" s="702">
        <v>42</v>
      </c>
      <c r="AE84" s="704">
        <v>5.5476190476190474</v>
      </c>
      <c r="AF84" s="732">
        <f t="shared" si="152"/>
        <v>55</v>
      </c>
      <c r="AG84" s="708">
        <v>81.3</v>
      </c>
      <c r="AH84" s="705">
        <f t="shared" si="153"/>
        <v>22</v>
      </c>
      <c r="AI84" s="709">
        <v>85.3</v>
      </c>
      <c r="AJ84" s="705">
        <f t="shared" si="154"/>
        <v>19</v>
      </c>
      <c r="AK84" s="709">
        <v>1.2000000000000028</v>
      </c>
      <c r="AL84" s="701">
        <v>0.70000000000000284</v>
      </c>
      <c r="AM84" s="702">
        <v>95</v>
      </c>
      <c r="AN84" s="715">
        <f t="shared" si="155"/>
        <v>7</v>
      </c>
      <c r="AO84" s="710">
        <v>95</v>
      </c>
      <c r="AP84" s="715">
        <f t="shared" si="156"/>
        <v>8</v>
      </c>
      <c r="AQ84" s="702">
        <v>120</v>
      </c>
      <c r="AR84" s="710">
        <f t="shared" si="157"/>
        <v>63</v>
      </c>
      <c r="AS84" s="702">
        <v>69</v>
      </c>
      <c r="AT84" s="703">
        <v>21.739130434782609</v>
      </c>
      <c r="AU84" s="705">
        <f t="shared" si="158"/>
        <v>42</v>
      </c>
      <c r="AV84" s="702">
        <v>73</v>
      </c>
      <c r="AW84" s="703">
        <v>17.80821917808219</v>
      </c>
      <c r="AX84" s="705">
        <f t="shared" si="159"/>
        <v>63</v>
      </c>
      <c r="AY84" s="702">
        <v>69</v>
      </c>
      <c r="AZ84" s="703">
        <v>49.275362318840585</v>
      </c>
      <c r="BA84" s="705">
        <f t="shared" si="160"/>
        <v>49</v>
      </c>
      <c r="BB84" s="702">
        <v>73</v>
      </c>
      <c r="BC84" s="703">
        <v>15.068493150684931</v>
      </c>
      <c r="BD84" s="705">
        <f t="shared" si="161"/>
        <v>34</v>
      </c>
      <c r="BE84" s="702">
        <v>74</v>
      </c>
      <c r="BF84" s="703">
        <v>1.3513513513513513</v>
      </c>
      <c r="BG84" s="705">
        <f t="shared" si="162"/>
        <v>48</v>
      </c>
      <c r="BH84" s="702">
        <v>74</v>
      </c>
      <c r="BI84" s="703">
        <v>29.72972972972973</v>
      </c>
      <c r="BJ84" s="705">
        <f t="shared" si="163"/>
        <v>22</v>
      </c>
      <c r="BK84" s="702">
        <v>71</v>
      </c>
      <c r="BL84" s="703">
        <v>59.154929577464785</v>
      </c>
      <c r="BM84" s="705">
        <f t="shared" si="164"/>
        <v>59</v>
      </c>
      <c r="BN84" s="702">
        <v>72</v>
      </c>
      <c r="BO84" s="703">
        <v>79.166666666666657</v>
      </c>
      <c r="BP84" s="705">
        <f t="shared" si="165"/>
        <v>12</v>
      </c>
      <c r="BQ84" s="702">
        <v>70</v>
      </c>
      <c r="BR84" s="703">
        <v>62.857142857142854</v>
      </c>
      <c r="BS84" s="705">
        <f t="shared" si="166"/>
        <v>45</v>
      </c>
      <c r="BT84" s="702">
        <v>73</v>
      </c>
      <c r="BU84" s="703">
        <v>28.767123287671232</v>
      </c>
      <c r="BV84" s="705">
        <f t="shared" si="167"/>
        <v>17</v>
      </c>
      <c r="BW84" s="702">
        <v>66</v>
      </c>
      <c r="BX84" s="703">
        <v>4.5454545454545459</v>
      </c>
      <c r="BY84" s="705">
        <f t="shared" si="168"/>
        <v>53</v>
      </c>
      <c r="BZ84" s="702">
        <v>71</v>
      </c>
      <c r="CA84" s="703">
        <v>49.295774647887328</v>
      </c>
      <c r="CB84" s="705">
        <f t="shared" si="169"/>
        <v>15</v>
      </c>
      <c r="CC84" s="709">
        <v>15.3</v>
      </c>
      <c r="CD84" s="726">
        <f t="shared" si="170"/>
        <v>58</v>
      </c>
      <c r="CE84" s="703">
        <v>3.3</v>
      </c>
      <c r="CF84" s="703">
        <v>6.3000000000000007</v>
      </c>
      <c r="CG84" s="704">
        <v>5.6000000000000005</v>
      </c>
      <c r="CH84" s="709">
        <v>14.3</v>
      </c>
      <c r="CI84" s="701">
        <v>14.6</v>
      </c>
      <c r="CJ84" s="712">
        <v>15</v>
      </c>
      <c r="CK84" s="729">
        <f t="shared" si="171"/>
        <v>13</v>
      </c>
      <c r="CL84" s="712">
        <v>3.1</v>
      </c>
      <c r="CM84" s="712">
        <v>6</v>
      </c>
      <c r="CN84" s="712">
        <v>6.1000000000000005</v>
      </c>
      <c r="CO84" s="714">
        <v>82</v>
      </c>
      <c r="CP84" s="985">
        <v>82.1</v>
      </c>
      <c r="CQ84" s="729">
        <f t="shared" si="172"/>
        <v>71</v>
      </c>
      <c r="CR84" s="715">
        <v>16</v>
      </c>
      <c r="CS84" s="985">
        <v>83</v>
      </c>
      <c r="CT84" s="729">
        <f t="shared" si="134"/>
        <v>52</v>
      </c>
      <c r="CU84" s="715">
        <v>49</v>
      </c>
      <c r="CV84" s="712">
        <v>81.2</v>
      </c>
      <c r="CW84" s="729">
        <f t="shared" si="173"/>
        <v>77</v>
      </c>
      <c r="CX84" s="715">
        <v>17</v>
      </c>
      <c r="CY84" s="712">
        <v>84.1</v>
      </c>
      <c r="CZ84" s="729">
        <f t="shared" si="174"/>
        <v>28</v>
      </c>
      <c r="DA84" s="716">
        <v>27.956989247311824</v>
      </c>
      <c r="DB84" s="710">
        <f t="shared" si="175"/>
        <v>65</v>
      </c>
      <c r="DC84" s="715">
        <v>93</v>
      </c>
      <c r="DD84" s="717">
        <v>72.043010752688176</v>
      </c>
      <c r="DE84" s="710">
        <f t="shared" si="176"/>
        <v>51</v>
      </c>
      <c r="DF84" s="703">
        <v>0</v>
      </c>
      <c r="DG84" s="705">
        <f t="shared" si="177"/>
        <v>37</v>
      </c>
      <c r="DH84" s="709">
        <v>73.469387755102048</v>
      </c>
      <c r="DI84" s="705">
        <f t="shared" si="177"/>
        <v>21</v>
      </c>
      <c r="DJ84" s="703">
        <v>0</v>
      </c>
      <c r="DK84" s="705">
        <f t="shared" si="178"/>
        <v>34</v>
      </c>
      <c r="DL84" s="718">
        <v>65.909090909090907</v>
      </c>
      <c r="DM84" s="705">
        <f t="shared" si="179"/>
        <v>59</v>
      </c>
      <c r="DN84" s="703">
        <v>0</v>
      </c>
      <c r="DO84" s="705">
        <f t="shared" si="180"/>
        <v>60</v>
      </c>
      <c r="DP84" s="702">
        <v>71</v>
      </c>
      <c r="DQ84" s="719">
        <v>57.74647887323944</v>
      </c>
      <c r="DR84" s="705">
        <f t="shared" si="122"/>
        <v>72</v>
      </c>
      <c r="DS84" s="702">
        <v>70</v>
      </c>
      <c r="DT84" s="719">
        <v>35.714285714285715</v>
      </c>
      <c r="DU84" s="705">
        <v>68</v>
      </c>
      <c r="DV84" s="702">
        <v>65</v>
      </c>
      <c r="DW84" s="720">
        <v>67.692307692307693</v>
      </c>
      <c r="DX84" s="705">
        <v>36</v>
      </c>
      <c r="DY84" s="702">
        <v>56</v>
      </c>
      <c r="DZ84" s="1145">
        <v>0.5</v>
      </c>
      <c r="EA84" s="726">
        <v>69</v>
      </c>
      <c r="EB84" s="720">
        <v>17.857142857142858</v>
      </c>
      <c r="EC84" s="705">
        <v>10</v>
      </c>
      <c r="ED84" s="702">
        <v>59</v>
      </c>
      <c r="EE84" s="712">
        <v>1.2307692307692308</v>
      </c>
      <c r="EF84" s="729">
        <v>52</v>
      </c>
      <c r="EG84" s="720">
        <v>22.033898305084744</v>
      </c>
      <c r="EH84" s="705">
        <v>56</v>
      </c>
      <c r="EI84" s="702">
        <v>66</v>
      </c>
      <c r="EJ84" s="712">
        <v>0.70833333333333337</v>
      </c>
      <c r="EK84" s="729">
        <v>67</v>
      </c>
      <c r="EL84" s="720">
        <v>36.363636363636367</v>
      </c>
      <c r="EM84" s="705">
        <v>10</v>
      </c>
      <c r="EN84" s="714">
        <v>57</v>
      </c>
      <c r="EO84" s="712">
        <v>1</v>
      </c>
      <c r="EP84" s="729">
        <v>4</v>
      </c>
      <c r="EQ84" s="725">
        <v>14.035087719298245</v>
      </c>
      <c r="ER84" s="733">
        <v>11</v>
      </c>
      <c r="ES84" s="702">
        <v>57</v>
      </c>
      <c r="ET84" s="726">
        <v>0.5</v>
      </c>
      <c r="EU84" s="726">
        <v>66</v>
      </c>
      <c r="EV84" s="720">
        <v>12.280701754385964</v>
      </c>
      <c r="EW84" s="705">
        <v>30</v>
      </c>
      <c r="EX84" s="715">
        <v>61</v>
      </c>
      <c r="EY84" s="726">
        <v>0.625</v>
      </c>
      <c r="EZ84" s="726">
        <v>30</v>
      </c>
      <c r="FA84" s="725">
        <v>6.557377049180328</v>
      </c>
      <c r="FB84" s="715">
        <v>23</v>
      </c>
      <c r="FC84" s="702">
        <v>61</v>
      </c>
      <c r="FD84" s="726">
        <v>0.5</v>
      </c>
      <c r="FE84" s="726">
        <v>55</v>
      </c>
      <c r="FF84" s="720">
        <v>9.8360655737704921</v>
      </c>
      <c r="FG84" s="705">
        <v>26</v>
      </c>
      <c r="FH84" s="702">
        <v>56</v>
      </c>
      <c r="FI84" s="726">
        <v>3.2272727272727271</v>
      </c>
      <c r="FJ84" s="726">
        <v>15</v>
      </c>
      <c r="FK84" s="720">
        <v>39.285714285714278</v>
      </c>
      <c r="FL84" s="705">
        <v>19</v>
      </c>
      <c r="FM84" s="714">
        <v>73</v>
      </c>
      <c r="FN84" s="725">
        <v>12.328767123287671</v>
      </c>
      <c r="FO84" s="715">
        <v>70</v>
      </c>
      <c r="FP84" s="702">
        <v>64</v>
      </c>
      <c r="FQ84" s="727">
        <v>1.75</v>
      </c>
      <c r="FR84" s="727">
        <v>10</v>
      </c>
      <c r="FS84" s="720">
        <v>3.125</v>
      </c>
      <c r="FT84" s="705">
        <v>50</v>
      </c>
      <c r="FU84" s="702">
        <v>64</v>
      </c>
      <c r="FV84" s="712">
        <v>2.5</v>
      </c>
      <c r="FW84" s="729">
        <v>2</v>
      </c>
      <c r="FX84" s="720">
        <v>1.5625</v>
      </c>
      <c r="FY84" s="705">
        <v>63</v>
      </c>
      <c r="FZ84" s="702">
        <v>65</v>
      </c>
      <c r="GA84" s="712">
        <v>1.3333333333333333</v>
      </c>
      <c r="GB84" s="729">
        <v>6</v>
      </c>
      <c r="GC84" s="720">
        <v>4.6153846153846159</v>
      </c>
      <c r="GD84" s="705">
        <v>57</v>
      </c>
      <c r="GE84" s="702">
        <v>65</v>
      </c>
      <c r="GF84" s="712">
        <v>0</v>
      </c>
      <c r="GG84" s="729">
        <v>59</v>
      </c>
      <c r="GH84" s="720">
        <v>0</v>
      </c>
      <c r="GI84" s="705">
        <v>59</v>
      </c>
      <c r="GJ84" s="702">
        <v>66</v>
      </c>
      <c r="GK84" s="726">
        <v>1.25</v>
      </c>
      <c r="GL84" s="726">
        <v>49</v>
      </c>
      <c r="GM84" s="720">
        <v>6.0606060606060606</v>
      </c>
      <c r="GN84" s="705">
        <v>69</v>
      </c>
      <c r="GO84" s="702">
        <v>65</v>
      </c>
      <c r="GP84" s="726">
        <v>0</v>
      </c>
      <c r="GQ84" s="726">
        <v>60</v>
      </c>
      <c r="GR84" s="720">
        <v>0</v>
      </c>
      <c r="GS84" s="705">
        <v>60</v>
      </c>
      <c r="GT84" s="702">
        <v>65</v>
      </c>
      <c r="GU84" s="726">
        <v>0.5</v>
      </c>
      <c r="GV84" s="726">
        <v>28</v>
      </c>
      <c r="GW84" s="720">
        <v>1.5384615384615385</v>
      </c>
      <c r="GX84" s="705">
        <v>38</v>
      </c>
      <c r="GY84" s="702">
        <v>65</v>
      </c>
      <c r="GZ84" s="726">
        <v>4</v>
      </c>
      <c r="HA84" s="726">
        <v>1</v>
      </c>
      <c r="HB84" s="720">
        <v>1.5384615384615385</v>
      </c>
      <c r="HC84" s="705">
        <v>20</v>
      </c>
      <c r="HD84" s="709">
        <v>24.050632911392405</v>
      </c>
      <c r="HE84" s="703">
        <v>11.39240506329114</v>
      </c>
      <c r="HF84" s="703">
        <v>64.556962025316452</v>
      </c>
      <c r="HG84" s="703">
        <v>27.848101265822784</v>
      </c>
      <c r="HH84" s="1299">
        <v>6.3291139240506329</v>
      </c>
      <c r="HI84" s="1299">
        <v>32.911392405063289</v>
      </c>
      <c r="HJ84" s="1299">
        <v>60.75949367088608</v>
      </c>
      <c r="HK84" s="1299">
        <v>3.79746835443038</v>
      </c>
      <c r="HL84" s="1299">
        <v>72.151898734177209</v>
      </c>
      <c r="HM84" s="1300">
        <v>79</v>
      </c>
      <c r="HN84" s="709">
        <v>20.477815699658702</v>
      </c>
      <c r="HO84" s="709">
        <v>6.4846416382252556</v>
      </c>
      <c r="HP84" s="709">
        <v>64.50511945392492</v>
      </c>
      <c r="HQ84" s="709">
        <v>32.764505119453922</v>
      </c>
      <c r="HR84" s="709">
        <v>13.310580204778159</v>
      </c>
      <c r="HS84" s="709">
        <v>41.979522184300336</v>
      </c>
      <c r="HT84" s="709">
        <v>57.67918088737202</v>
      </c>
      <c r="HU84" s="709">
        <v>2.3890784982935154</v>
      </c>
      <c r="HV84" s="709">
        <v>63.822525597269617</v>
      </c>
      <c r="HW84" s="1300">
        <v>293</v>
      </c>
      <c r="HX84" s="1265" t="s">
        <v>31</v>
      </c>
      <c r="HY84" s="1266" t="s">
        <v>31</v>
      </c>
      <c r="HZ84" s="1266" t="s">
        <v>31</v>
      </c>
      <c r="IA84" s="1266" t="s">
        <v>31</v>
      </c>
      <c r="IB84" s="1266" t="s">
        <v>31</v>
      </c>
      <c r="IC84" s="1266" t="s">
        <v>31</v>
      </c>
      <c r="ID84" s="1266" t="s">
        <v>31</v>
      </c>
      <c r="IE84" s="1266" t="s">
        <v>31</v>
      </c>
      <c r="IF84" s="1267" t="s">
        <v>31</v>
      </c>
      <c r="IG84" s="1268" t="s">
        <v>31</v>
      </c>
      <c r="IH84" s="1269" t="s">
        <v>31</v>
      </c>
      <c r="II84" s="1269" t="s">
        <v>31</v>
      </c>
      <c r="IJ84" s="1269" t="s">
        <v>31</v>
      </c>
      <c r="IK84" s="1269" t="s">
        <v>31</v>
      </c>
      <c r="IL84" s="1269" t="s">
        <v>31</v>
      </c>
      <c r="IM84" s="1269" t="s">
        <v>31</v>
      </c>
      <c r="IN84" s="1269" t="s">
        <v>31</v>
      </c>
      <c r="IO84" s="1267" t="s">
        <v>31</v>
      </c>
      <c r="IP84" s="1268" t="s">
        <v>31</v>
      </c>
      <c r="IQ84" s="1269" t="s">
        <v>31</v>
      </c>
      <c r="IR84" s="1269" t="s">
        <v>31</v>
      </c>
      <c r="IS84" s="1269" t="s">
        <v>31</v>
      </c>
      <c r="IT84" s="1269" t="s">
        <v>31</v>
      </c>
      <c r="IU84" s="1269" t="s">
        <v>31</v>
      </c>
      <c r="IV84" s="1269" t="s">
        <v>31</v>
      </c>
      <c r="IW84" s="1269" t="s">
        <v>31</v>
      </c>
      <c r="IX84" s="1270" t="s">
        <v>31</v>
      </c>
      <c r="IY84" s="1268" t="s">
        <v>31</v>
      </c>
      <c r="IZ84" s="1269" t="s">
        <v>31</v>
      </c>
      <c r="JA84" s="1269" t="s">
        <v>31</v>
      </c>
      <c r="JB84" s="1269" t="s">
        <v>31</v>
      </c>
      <c r="JC84" s="1269" t="s">
        <v>31</v>
      </c>
      <c r="JD84" s="1269" t="s">
        <v>31</v>
      </c>
      <c r="JE84" s="1269" t="s">
        <v>31</v>
      </c>
      <c r="JF84" s="1269" t="s">
        <v>31</v>
      </c>
      <c r="JG84" s="1270" t="s">
        <v>31</v>
      </c>
      <c r="JH84" s="1268" t="s">
        <v>31</v>
      </c>
      <c r="JI84" s="1269" t="s">
        <v>31</v>
      </c>
      <c r="JJ84" s="1269" t="s">
        <v>31</v>
      </c>
      <c r="JK84" s="1269" t="s">
        <v>31</v>
      </c>
      <c r="JL84" s="1269" t="s">
        <v>31</v>
      </c>
      <c r="JM84" s="1269" t="s">
        <v>31</v>
      </c>
      <c r="JN84" s="1269" t="s">
        <v>31</v>
      </c>
      <c r="JO84" s="1269" t="s">
        <v>31</v>
      </c>
      <c r="JP84" s="1270" t="s">
        <v>31</v>
      </c>
      <c r="JQ84" s="1268" t="s">
        <v>31</v>
      </c>
      <c r="JR84" s="1269" t="s">
        <v>31</v>
      </c>
      <c r="JS84" s="1269" t="s">
        <v>31</v>
      </c>
      <c r="JT84" s="1269" t="s">
        <v>31</v>
      </c>
      <c r="JU84" s="1269" t="s">
        <v>31</v>
      </c>
      <c r="JV84" s="1269" t="s">
        <v>31</v>
      </c>
      <c r="JW84" s="1269" t="s">
        <v>31</v>
      </c>
      <c r="JX84" s="1269" t="s">
        <v>31</v>
      </c>
      <c r="JY84" s="1270" t="s">
        <v>31</v>
      </c>
      <c r="JZ84" s="718">
        <v>69.43802925327175</v>
      </c>
      <c r="KA84" s="705">
        <f t="shared" si="181"/>
        <v>3</v>
      </c>
      <c r="KB84" s="718">
        <v>89.610389610389603</v>
      </c>
      <c r="KC84" s="705">
        <f t="shared" si="181"/>
        <v>9</v>
      </c>
      <c r="KD84" s="725">
        <v>5.9906858594411512</v>
      </c>
      <c r="KE84" s="715">
        <f t="shared" si="182"/>
        <v>26</v>
      </c>
      <c r="KF84" s="725">
        <v>1.2489415749364945</v>
      </c>
      <c r="KG84" s="715">
        <f t="shared" si="182"/>
        <v>24</v>
      </c>
      <c r="KH84" s="725">
        <v>13.441998306519897</v>
      </c>
      <c r="KI84" s="715">
        <f t="shared" si="183"/>
        <v>48</v>
      </c>
      <c r="KJ84" s="1212">
        <v>0</v>
      </c>
      <c r="KK84" s="715">
        <f t="shared" si="183"/>
        <v>48</v>
      </c>
      <c r="KL84" s="725">
        <v>5.5192150449713822</v>
      </c>
      <c r="KM84" s="715">
        <f t="shared" si="184"/>
        <v>66</v>
      </c>
      <c r="KN84" s="715">
        <v>6.1589403973509933</v>
      </c>
      <c r="KO84" s="715">
        <f t="shared" si="185"/>
        <v>75</v>
      </c>
      <c r="KP84" s="728">
        <v>45</v>
      </c>
      <c r="KQ84" s="729">
        <v>10</v>
      </c>
      <c r="KR84" s="729">
        <v>10</v>
      </c>
      <c r="KS84" s="729">
        <v>40</v>
      </c>
      <c r="KT84" s="729">
        <v>0</v>
      </c>
      <c r="KU84" s="730">
        <f t="shared" si="186"/>
        <v>105</v>
      </c>
      <c r="KV84" s="734">
        <f t="shared" si="187"/>
        <v>25</v>
      </c>
      <c r="KW84" s="728">
        <v>0</v>
      </c>
      <c r="KX84" s="729">
        <v>0</v>
      </c>
      <c r="KY84" s="706">
        <f t="shared" si="188"/>
        <v>0</v>
      </c>
      <c r="KZ84" s="705">
        <f t="shared" si="189"/>
        <v>37</v>
      </c>
      <c r="LA84" s="847" t="s">
        <v>1625</v>
      </c>
      <c r="LB84" s="846" t="s">
        <v>1625</v>
      </c>
      <c r="LC84" s="846" t="s">
        <v>1625</v>
      </c>
      <c r="LD84" s="846" t="s">
        <v>1625</v>
      </c>
      <c r="LE84" s="729">
        <v>0</v>
      </c>
      <c r="LF84" s="1023">
        <v>58</v>
      </c>
      <c r="LG84" s="847" t="s">
        <v>1625</v>
      </c>
      <c r="LH84" s="846" t="s">
        <v>1625</v>
      </c>
      <c r="LI84" s="846" t="s">
        <v>1625</v>
      </c>
      <c r="LJ84" s="846" t="s">
        <v>1625</v>
      </c>
      <c r="LK84" s="729">
        <v>0</v>
      </c>
      <c r="LL84" s="1023">
        <v>37</v>
      </c>
      <c r="LM84" s="847" t="s">
        <v>1632</v>
      </c>
      <c r="LN84" s="846" t="s">
        <v>1632</v>
      </c>
      <c r="LO84" s="846" t="s">
        <v>1632</v>
      </c>
      <c r="LP84" s="846" t="s">
        <v>1625</v>
      </c>
      <c r="LQ84" s="729">
        <v>45</v>
      </c>
      <c r="LR84" s="1023">
        <v>20</v>
      </c>
      <c r="LS84" s="847" t="s">
        <v>1632</v>
      </c>
      <c r="LT84" s="846" t="s">
        <v>1632</v>
      </c>
      <c r="LU84" s="846" t="s">
        <v>1632</v>
      </c>
      <c r="LV84" s="846" t="s">
        <v>1632</v>
      </c>
      <c r="LW84" s="729">
        <v>40</v>
      </c>
      <c r="LX84" s="1023">
        <v>1</v>
      </c>
      <c r="LY84" s="847" t="s">
        <v>1632</v>
      </c>
      <c r="LZ84" s="846" t="s">
        <v>1632</v>
      </c>
      <c r="MA84" s="846" t="s">
        <v>1632</v>
      </c>
      <c r="MB84" s="846" t="s">
        <v>1632</v>
      </c>
      <c r="MC84" s="729">
        <v>40</v>
      </c>
      <c r="MD84" s="1023">
        <v>1</v>
      </c>
      <c r="ME84" s="847" t="s">
        <v>1625</v>
      </c>
      <c r="MF84" s="846" t="s">
        <v>1625</v>
      </c>
      <c r="MG84" s="846" t="s">
        <v>1625</v>
      </c>
      <c r="MH84" s="846" t="s">
        <v>1625</v>
      </c>
      <c r="MI84" s="729">
        <v>0</v>
      </c>
      <c r="MJ84" s="1023">
        <v>64</v>
      </c>
      <c r="MK84" s="847" t="s">
        <v>1625</v>
      </c>
      <c r="ML84" s="846" t="s">
        <v>1625</v>
      </c>
      <c r="MM84" s="846" t="s">
        <v>1625</v>
      </c>
      <c r="MN84" s="729">
        <v>0</v>
      </c>
      <c r="MO84" s="1023">
        <v>54</v>
      </c>
      <c r="MP84" s="847" t="s">
        <v>1632</v>
      </c>
      <c r="MQ84" s="846" t="s">
        <v>1632</v>
      </c>
      <c r="MR84" s="846" t="s">
        <v>1625</v>
      </c>
      <c r="MS84" s="846" t="s">
        <v>1625</v>
      </c>
      <c r="MT84" s="729">
        <v>20</v>
      </c>
      <c r="MU84" s="1023">
        <v>44</v>
      </c>
      <c r="MV84" s="846" t="s">
        <v>1625</v>
      </c>
      <c r="MW84" s="846" t="s">
        <v>1625</v>
      </c>
      <c r="MX84" s="846" t="s">
        <v>1625</v>
      </c>
      <c r="MY84" s="846" t="s">
        <v>1625</v>
      </c>
      <c r="MZ84" s="729">
        <v>0</v>
      </c>
      <c r="NA84" s="1023">
        <v>47</v>
      </c>
      <c r="NB84" s="715">
        <v>33.78</v>
      </c>
      <c r="NC84" s="715">
        <f t="shared" si="138"/>
        <v>58</v>
      </c>
      <c r="ND84" s="714">
        <v>27</v>
      </c>
      <c r="NE84" s="715">
        <v>40</v>
      </c>
      <c r="NF84" s="731">
        <v>11.06104055714871</v>
      </c>
      <c r="NG84" s="715">
        <v>43</v>
      </c>
      <c r="NH84" s="715">
        <v>27</v>
      </c>
      <c r="NI84" s="715">
        <v>40</v>
      </c>
      <c r="NJ84" s="731">
        <v>11.06104055714871</v>
      </c>
      <c r="NK84" s="715">
        <v>43</v>
      </c>
      <c r="NL84" s="715">
        <v>27</v>
      </c>
      <c r="NM84" s="715">
        <v>34</v>
      </c>
      <c r="NN84" s="2946">
        <v>11.245314452311536</v>
      </c>
      <c r="NO84" s="715">
        <v>36</v>
      </c>
      <c r="NP84" s="715">
        <v>2441</v>
      </c>
      <c r="NQ84" s="3206">
        <v>2</v>
      </c>
      <c r="NR84" s="3349">
        <v>0.95793419408579761</v>
      </c>
      <c r="NS84" s="3206">
        <v>26</v>
      </c>
      <c r="NT84" s="3206">
        <v>23</v>
      </c>
      <c r="NU84" s="3207">
        <v>0.83298625572678053</v>
      </c>
      <c r="NV84" s="3206">
        <v>25</v>
      </c>
      <c r="NW84" s="3206">
        <v>165</v>
      </c>
      <c r="NX84" s="3207">
        <v>6.8721366097459393</v>
      </c>
      <c r="NY84" s="3206">
        <v>17</v>
      </c>
      <c r="NZ84" s="3206">
        <v>11</v>
      </c>
      <c r="OA84" s="3208">
        <v>4.5814244064972929</v>
      </c>
      <c r="OB84" s="3206">
        <v>21</v>
      </c>
      <c r="OC84" s="714">
        <v>37</v>
      </c>
      <c r="OD84" s="2946">
        <v>15.151515151515152</v>
      </c>
      <c r="OE84" s="733">
        <v>61</v>
      </c>
      <c r="OF84" s="714" t="s">
        <v>31</v>
      </c>
      <c r="OG84" s="731" t="s">
        <v>31</v>
      </c>
      <c r="OH84" s="733" t="str">
        <f t="shared" si="190"/>
        <v>-</v>
      </c>
      <c r="OI84" s="981">
        <v>40.035351303579318</v>
      </c>
      <c r="OJ84" s="733">
        <f t="shared" si="139"/>
        <v>10</v>
      </c>
      <c r="OK84" s="1355" t="s">
        <v>3041</v>
      </c>
      <c r="OL84" s="1355" t="s">
        <v>3046</v>
      </c>
      <c r="OM84" s="1355">
        <v>82</v>
      </c>
      <c r="ON84" s="3559">
        <v>34.555415086388535</v>
      </c>
      <c r="OO84" s="1355">
        <v>32</v>
      </c>
      <c r="OP84" s="977"/>
      <c r="OQ84" s="712">
        <v>16</v>
      </c>
      <c r="OR84" s="712">
        <v>16.100000000000001</v>
      </c>
      <c r="OS84" s="712">
        <v>18.600000000000001</v>
      </c>
      <c r="OT84" s="712">
        <v>14.893617021276595</v>
      </c>
      <c r="OU84" s="712">
        <v>10.185185185185185</v>
      </c>
      <c r="OV84" s="712">
        <v>6.4516129032258061</v>
      </c>
      <c r="OW84" s="699">
        <f t="shared" si="191"/>
        <v>68</v>
      </c>
      <c r="OX84" s="712">
        <v>13.705069184947932</v>
      </c>
      <c r="OY84" s="699">
        <f t="shared" si="191"/>
        <v>28</v>
      </c>
      <c r="OZ84" s="712">
        <v>2.7</v>
      </c>
      <c r="PA84" s="712">
        <v>4.5999999999999996</v>
      </c>
      <c r="PB84" s="712">
        <v>0</v>
      </c>
      <c r="PC84" s="712">
        <v>1.0638297872340425</v>
      </c>
      <c r="PD84" s="712">
        <v>3.7037037037037033</v>
      </c>
      <c r="PE84" s="712">
        <v>4.3010752688172049</v>
      </c>
      <c r="PF84" s="699">
        <f t="shared" si="192"/>
        <v>64</v>
      </c>
      <c r="PG84" s="712">
        <v>2.728101459959158</v>
      </c>
      <c r="PH84" s="699">
        <f t="shared" si="193"/>
        <v>68</v>
      </c>
      <c r="PI84" s="712">
        <v>10.752688172043012</v>
      </c>
      <c r="PJ84" s="699">
        <f t="shared" si="194"/>
        <v>71</v>
      </c>
      <c r="PK84" s="985">
        <v>16.43317064490709</v>
      </c>
      <c r="PL84" s="699">
        <f t="shared" si="194"/>
        <v>71</v>
      </c>
      <c r="PM84" s="985">
        <v>0</v>
      </c>
      <c r="PN84" s="985">
        <v>0</v>
      </c>
      <c r="PO84" s="699">
        <f t="shared" si="195"/>
        <v>37</v>
      </c>
      <c r="PP84" s="712">
        <v>0</v>
      </c>
      <c r="PQ84" s="985">
        <v>0</v>
      </c>
      <c r="PR84" s="699">
        <f t="shared" si="196"/>
        <v>24</v>
      </c>
      <c r="PS84" s="982">
        <v>73</v>
      </c>
      <c r="PT84" s="725">
        <v>46.575342465753423</v>
      </c>
      <c r="PU84" s="699">
        <v>17</v>
      </c>
      <c r="PV84" s="699">
        <v>172</v>
      </c>
      <c r="PW84" s="725">
        <v>58.720930232558146</v>
      </c>
      <c r="PX84" s="699">
        <v>51</v>
      </c>
      <c r="PY84" s="715">
        <v>68</v>
      </c>
      <c r="PZ84" s="725">
        <v>77.941176470588232</v>
      </c>
      <c r="QA84" s="699">
        <v>36</v>
      </c>
      <c r="QB84" s="982">
        <v>69</v>
      </c>
      <c r="QC84" s="715">
        <v>33.333333333333336</v>
      </c>
      <c r="QD84" s="699">
        <v>72</v>
      </c>
      <c r="QE84" s="716">
        <v>0</v>
      </c>
      <c r="QF84" s="3644">
        <v>0</v>
      </c>
      <c r="QG84" s="699">
        <v>23</v>
      </c>
      <c r="QH84" s="1363" t="s">
        <v>1623</v>
      </c>
      <c r="QI84" s="712">
        <v>80.838323353293418</v>
      </c>
      <c r="QJ84" s="712">
        <v>82.561307901907355</v>
      </c>
      <c r="QK84" s="699">
        <f t="shared" si="197"/>
        <v>21</v>
      </c>
      <c r="QL84" s="715">
        <v>367</v>
      </c>
      <c r="QM84" s="709">
        <v>62.251655629139066</v>
      </c>
      <c r="QN84" s="703">
        <v>60.958904109589042</v>
      </c>
      <c r="QO84" s="978">
        <v>15</v>
      </c>
      <c r="QP84" s="705">
        <v>146</v>
      </c>
      <c r="QQ84" s="3553">
        <v>95.205479452054803</v>
      </c>
      <c r="QR84" s="709">
        <v>247.9</v>
      </c>
      <c r="QS84" s="978">
        <f t="shared" si="198"/>
        <v>49</v>
      </c>
      <c r="QT84" s="703">
        <v>700</v>
      </c>
      <c r="QU84" s="978">
        <f t="shared" si="199"/>
        <v>57</v>
      </c>
      <c r="QV84" s="703">
        <v>0</v>
      </c>
      <c r="QW84" s="978">
        <f t="shared" si="200"/>
        <v>31</v>
      </c>
      <c r="QX84" s="703">
        <v>0</v>
      </c>
      <c r="QY84" s="979">
        <f t="shared" si="201"/>
        <v>12</v>
      </c>
      <c r="QZ84" s="712">
        <v>0</v>
      </c>
      <c r="RA84" s="699">
        <v>30</v>
      </c>
      <c r="RB84" s="712">
        <v>279.19</v>
      </c>
      <c r="RC84" s="699">
        <v>31</v>
      </c>
      <c r="RD84" s="712">
        <v>0</v>
      </c>
      <c r="RE84" s="699">
        <v>24</v>
      </c>
      <c r="RF84" s="712">
        <v>0</v>
      </c>
      <c r="RG84" s="699">
        <v>32</v>
      </c>
      <c r="RH84" s="699">
        <v>7085.8</v>
      </c>
      <c r="RI84" s="978">
        <f t="shared" si="202"/>
        <v>36</v>
      </c>
      <c r="RJ84" s="712">
        <v>755.6</v>
      </c>
      <c r="RK84" s="978">
        <f t="shared" si="202"/>
        <v>50</v>
      </c>
      <c r="RL84" s="712">
        <v>570.29999999999995</v>
      </c>
      <c r="RM84" s="978">
        <f t="shared" si="202"/>
        <v>36</v>
      </c>
      <c r="RN84" s="712">
        <v>0</v>
      </c>
      <c r="RO84" s="978">
        <f t="shared" si="202"/>
        <v>47</v>
      </c>
      <c r="RP84" s="712">
        <v>0</v>
      </c>
      <c r="RQ84" s="978">
        <f t="shared" si="202"/>
        <v>2</v>
      </c>
      <c r="RR84" s="712">
        <v>0</v>
      </c>
      <c r="RS84" s="978">
        <f t="shared" si="202"/>
        <v>1</v>
      </c>
      <c r="RT84" s="712">
        <v>0</v>
      </c>
      <c r="RU84" s="978">
        <f t="shared" si="202"/>
        <v>38</v>
      </c>
      <c r="RV84" s="712">
        <f t="shared" si="203"/>
        <v>0</v>
      </c>
      <c r="RW84" s="978">
        <f t="shared" si="204"/>
        <v>39</v>
      </c>
      <c r="RX84" s="712">
        <v>5</v>
      </c>
      <c r="RY84" s="712" t="s">
        <v>1632</v>
      </c>
      <c r="RZ84" s="712">
        <v>5</v>
      </c>
      <c r="SA84" s="712" t="s">
        <v>1632</v>
      </c>
      <c r="SB84" s="712">
        <v>0</v>
      </c>
      <c r="SC84" s="712" t="s">
        <v>1625</v>
      </c>
      <c r="SD84" s="712">
        <v>0</v>
      </c>
      <c r="SE84" s="712" t="s">
        <v>1625</v>
      </c>
      <c r="SF84" s="712">
        <v>0</v>
      </c>
      <c r="SG84" s="712" t="s">
        <v>1625</v>
      </c>
      <c r="SH84" s="712">
        <v>10</v>
      </c>
      <c r="SI84" s="699">
        <f t="shared" si="205"/>
        <v>46</v>
      </c>
      <c r="SJ84" s="712">
        <v>5</v>
      </c>
      <c r="SK84" s="712" t="s">
        <v>1632</v>
      </c>
      <c r="SL84" s="712">
        <v>5</v>
      </c>
      <c r="SM84" s="712" t="s">
        <v>1632</v>
      </c>
      <c r="SN84" s="712">
        <v>5</v>
      </c>
      <c r="SO84" s="712" t="s">
        <v>1632</v>
      </c>
      <c r="SP84" s="712">
        <v>5</v>
      </c>
      <c r="SQ84" s="712" t="s">
        <v>1632</v>
      </c>
      <c r="SR84" s="712">
        <v>20</v>
      </c>
      <c r="SS84" s="699">
        <f t="shared" si="206"/>
        <v>1</v>
      </c>
      <c r="ST84" s="712">
        <v>5</v>
      </c>
      <c r="SU84" s="712" t="s">
        <v>1632</v>
      </c>
      <c r="SV84" s="712">
        <v>5</v>
      </c>
      <c r="SW84" s="712" t="s">
        <v>1632</v>
      </c>
      <c r="SX84" s="712">
        <v>5</v>
      </c>
      <c r="SY84" s="712" t="s">
        <v>1632</v>
      </c>
      <c r="SZ84" s="712">
        <v>15</v>
      </c>
      <c r="TA84" s="699">
        <f t="shared" si="207"/>
        <v>1</v>
      </c>
      <c r="TB84" s="699">
        <v>10</v>
      </c>
      <c r="TC84" s="699" t="s">
        <v>1632</v>
      </c>
      <c r="TD84" s="699">
        <v>10</v>
      </c>
      <c r="TE84" s="699" t="s">
        <v>1632</v>
      </c>
      <c r="TF84" s="699">
        <v>10</v>
      </c>
      <c r="TG84" s="699" t="s">
        <v>1632</v>
      </c>
      <c r="TH84" s="699">
        <v>10</v>
      </c>
      <c r="TI84" s="699" t="s">
        <v>1632</v>
      </c>
      <c r="TJ84" s="699">
        <v>40</v>
      </c>
      <c r="TK84" s="699">
        <f t="shared" si="208"/>
        <v>1</v>
      </c>
      <c r="TL84" s="989">
        <v>10</v>
      </c>
      <c r="TM84" s="989">
        <v>10</v>
      </c>
      <c r="TN84" s="989">
        <v>10</v>
      </c>
      <c r="TO84" s="989">
        <v>10</v>
      </c>
      <c r="TP84" s="989">
        <v>40</v>
      </c>
      <c r="TQ84" s="699">
        <f t="shared" si="209"/>
        <v>1</v>
      </c>
      <c r="TR84" s="712" t="s">
        <v>1632</v>
      </c>
      <c r="TS84" s="712" t="s">
        <v>1632</v>
      </c>
      <c r="TT84" s="712" t="s">
        <v>1632</v>
      </c>
      <c r="TU84" s="712" t="s">
        <v>1632</v>
      </c>
      <c r="TV84" s="712">
        <v>5</v>
      </c>
      <c r="TW84" s="712">
        <v>5</v>
      </c>
      <c r="TX84" s="712">
        <v>5</v>
      </c>
      <c r="TY84" s="712">
        <v>5</v>
      </c>
      <c r="TZ84" s="712">
        <v>20</v>
      </c>
      <c r="UA84" s="699">
        <f t="shared" si="210"/>
        <v>1</v>
      </c>
      <c r="UB84" s="712">
        <v>10</v>
      </c>
      <c r="UC84" s="712">
        <v>10</v>
      </c>
      <c r="UD84" s="712">
        <v>0</v>
      </c>
      <c r="UE84" s="712">
        <v>0</v>
      </c>
      <c r="UF84" s="712">
        <v>20</v>
      </c>
      <c r="UG84" s="699">
        <f t="shared" si="211"/>
        <v>34</v>
      </c>
      <c r="UH84" s="715">
        <v>0</v>
      </c>
      <c r="UI84" s="712">
        <v>0</v>
      </c>
      <c r="UJ84" s="699">
        <v>25</v>
      </c>
      <c r="UK84" s="715">
        <v>0</v>
      </c>
      <c r="UL84" s="712">
        <v>0</v>
      </c>
      <c r="UM84" s="699">
        <v>54</v>
      </c>
      <c r="UN84" s="715">
        <v>0</v>
      </c>
      <c r="UO84" s="712">
        <v>0</v>
      </c>
      <c r="UP84" s="699">
        <v>43</v>
      </c>
      <c r="UQ84" s="715">
        <v>1</v>
      </c>
      <c r="UR84" s="712">
        <v>14.066676044450697</v>
      </c>
      <c r="US84" s="699">
        <v>11</v>
      </c>
      <c r="UT84" s="712">
        <v>43.8</v>
      </c>
      <c r="UU84" s="699">
        <v>27</v>
      </c>
      <c r="UV84" s="712">
        <v>29.2</v>
      </c>
      <c r="UW84" s="699">
        <v>28</v>
      </c>
      <c r="UX84" s="1099">
        <v>0</v>
      </c>
      <c r="UY84" s="699">
        <v>42</v>
      </c>
      <c r="UZ84" s="989">
        <v>9.2999999999999999E-2</v>
      </c>
      <c r="VA84" s="989">
        <v>66</v>
      </c>
      <c r="VB84" s="989">
        <v>5.2999999999999999E-2</v>
      </c>
      <c r="VC84" s="989">
        <v>42</v>
      </c>
      <c r="VD84" s="989">
        <v>6.6000000000000003E-2</v>
      </c>
      <c r="VE84" s="989">
        <v>20</v>
      </c>
      <c r="VF84" s="989">
        <v>0</v>
      </c>
      <c r="VG84" s="989">
        <v>49</v>
      </c>
      <c r="VH84" s="989">
        <v>0</v>
      </c>
      <c r="VI84" s="989">
        <v>44</v>
      </c>
      <c r="VJ84" s="989">
        <v>0</v>
      </c>
      <c r="VK84" s="989">
        <v>44</v>
      </c>
      <c r="VL84" s="989">
        <v>0</v>
      </c>
      <c r="VM84" s="989">
        <v>7</v>
      </c>
      <c r="VN84" s="989">
        <v>0</v>
      </c>
      <c r="VO84" s="989">
        <v>7</v>
      </c>
      <c r="VP84" s="989">
        <v>2</v>
      </c>
      <c r="VQ84" s="989">
        <v>27.847396268448897</v>
      </c>
      <c r="VR84" s="989">
        <v>73</v>
      </c>
      <c r="VS84" s="989">
        <v>1</v>
      </c>
      <c r="VT84" s="989">
        <v>13.923698134224448</v>
      </c>
      <c r="VU84" s="989">
        <v>71</v>
      </c>
      <c r="VV84" s="989">
        <v>3</v>
      </c>
      <c r="VW84" s="989">
        <v>41.771094402673349</v>
      </c>
      <c r="VX84" s="989">
        <v>63</v>
      </c>
      <c r="VY84" s="989">
        <v>6</v>
      </c>
      <c r="VZ84" s="989">
        <v>83.542188805346697</v>
      </c>
      <c r="WA84" s="989">
        <v>39</v>
      </c>
      <c r="WB84" s="989">
        <v>24</v>
      </c>
      <c r="WC84" s="989">
        <v>334.16875522138679</v>
      </c>
      <c r="WD84" s="989">
        <v>50</v>
      </c>
      <c r="WE84" s="989">
        <v>10</v>
      </c>
      <c r="WF84" s="989">
        <v>139.23698134224449</v>
      </c>
      <c r="WG84" s="989">
        <v>49</v>
      </c>
      <c r="WH84" s="989">
        <v>108.11</v>
      </c>
      <c r="WI84" s="989">
        <v>23</v>
      </c>
      <c r="WJ84" s="989">
        <v>0</v>
      </c>
      <c r="WK84" s="989">
        <v>10</v>
      </c>
      <c r="WL84" s="989">
        <v>0</v>
      </c>
      <c r="WM84" s="989">
        <v>2</v>
      </c>
      <c r="WN84" s="989">
        <v>54.05</v>
      </c>
      <c r="WO84" s="989">
        <v>39</v>
      </c>
      <c r="WP84" s="989">
        <v>27.03</v>
      </c>
      <c r="WQ84" s="989">
        <v>2</v>
      </c>
      <c r="WR84" s="989">
        <v>0</v>
      </c>
      <c r="WS84" s="989">
        <v>31</v>
      </c>
      <c r="WT84" s="989">
        <v>0</v>
      </c>
      <c r="WU84" s="989">
        <v>25</v>
      </c>
      <c r="WV84" s="989">
        <v>0</v>
      </c>
      <c r="WW84" s="989">
        <v>12</v>
      </c>
      <c r="WX84" s="989">
        <v>27.03</v>
      </c>
      <c r="WY84" s="989">
        <v>4</v>
      </c>
      <c r="WZ84" s="712">
        <v>194.99</v>
      </c>
      <c r="XA84" s="699">
        <v>58</v>
      </c>
      <c r="XB84" s="712">
        <v>445.68</v>
      </c>
      <c r="XC84" s="712">
        <v>42</v>
      </c>
      <c r="XD84" s="712">
        <v>216.22</v>
      </c>
      <c r="XE84" s="699">
        <v>7</v>
      </c>
      <c r="XF84" s="712">
        <v>0</v>
      </c>
      <c r="XG84" s="712">
        <v>23</v>
      </c>
      <c r="XH84" s="712">
        <v>1297.3</v>
      </c>
      <c r="XI84" s="699">
        <v>2</v>
      </c>
      <c r="XJ84" s="712">
        <v>194.99</v>
      </c>
      <c r="XK84" s="699">
        <v>27</v>
      </c>
      <c r="XL84" s="712">
        <v>189.19</v>
      </c>
      <c r="XM84" s="699">
        <v>52</v>
      </c>
      <c r="XO84" s="714"/>
      <c r="XP84" s="725"/>
      <c r="XQ84" s="715"/>
      <c r="XR84" s="714"/>
      <c r="XS84" s="725"/>
      <c r="XT84" s="715"/>
      <c r="XU84" s="715"/>
      <c r="XV84" s="712"/>
      <c r="XW84" s="715"/>
      <c r="XX84" s="1169">
        <v>68</v>
      </c>
      <c r="XY84" s="1174">
        <v>8.8235294117647065</v>
      </c>
      <c r="XZ84" s="1168">
        <f t="shared" si="212"/>
        <v>3</v>
      </c>
      <c r="YA84" s="715">
        <v>155</v>
      </c>
      <c r="YB84" s="725">
        <v>10.967741935483872</v>
      </c>
      <c r="YC84" s="715">
        <f t="shared" si="213"/>
        <v>74</v>
      </c>
      <c r="YD84" s="714">
        <v>54</v>
      </c>
      <c r="YE84" s="725">
        <v>10.606060606060606</v>
      </c>
      <c r="YF84" s="715">
        <f t="shared" si="214"/>
        <v>65</v>
      </c>
      <c r="YG84" s="699">
        <v>168</v>
      </c>
      <c r="YH84" s="1099">
        <v>4.1666666666666661</v>
      </c>
      <c r="YI84" s="715">
        <f t="shared" si="215"/>
        <v>3</v>
      </c>
      <c r="YJ84" s="714">
        <v>54</v>
      </c>
      <c r="YK84" s="712">
        <v>24.242424242424242</v>
      </c>
      <c r="YL84" s="715">
        <f t="shared" si="216"/>
        <v>48</v>
      </c>
      <c r="YM84" s="699">
        <v>168</v>
      </c>
      <c r="YN84" s="712">
        <v>22.61904761904762</v>
      </c>
      <c r="YO84" s="715">
        <f t="shared" si="217"/>
        <v>31</v>
      </c>
      <c r="YP84" s="1178">
        <v>0</v>
      </c>
      <c r="YQ84" s="1099">
        <v>16.666666666666664</v>
      </c>
      <c r="YR84" s="1099">
        <v>0</v>
      </c>
      <c r="YS84" s="1099">
        <v>0</v>
      </c>
      <c r="YT84" s="1099">
        <v>16.666666666666664</v>
      </c>
      <c r="YU84" s="1099">
        <v>0</v>
      </c>
      <c r="YV84" s="1099">
        <v>0</v>
      </c>
      <c r="YW84" s="1099">
        <v>0</v>
      </c>
      <c r="YX84" s="1099">
        <v>50</v>
      </c>
      <c r="YY84" s="1099">
        <v>33.333333333333329</v>
      </c>
      <c r="YZ84" s="1099">
        <v>16.666666666666664</v>
      </c>
      <c r="ZA84" s="1188">
        <v>6</v>
      </c>
      <c r="ZB84" s="985">
        <v>20</v>
      </c>
      <c r="ZC84" s="985">
        <v>20</v>
      </c>
      <c r="ZD84" s="985">
        <v>6.666666666666667</v>
      </c>
      <c r="ZE84" s="985">
        <v>13.333333333333334</v>
      </c>
      <c r="ZF84" s="985">
        <v>6.666666666666667</v>
      </c>
      <c r="ZG84" s="985">
        <v>20</v>
      </c>
      <c r="ZH84" s="985">
        <v>6.666666666666667</v>
      </c>
      <c r="ZI84" s="985">
        <v>20</v>
      </c>
      <c r="ZJ84" s="985">
        <v>26.666666666666668</v>
      </c>
      <c r="ZK84" s="985">
        <v>6.666666666666667</v>
      </c>
      <c r="ZL84" s="985">
        <v>6.666666666666667</v>
      </c>
      <c r="ZM84" s="699">
        <v>15</v>
      </c>
      <c r="ZN84" s="714" t="s">
        <v>1650</v>
      </c>
      <c r="ZO84" s="715" t="s">
        <v>1650</v>
      </c>
      <c r="ZP84" s="715" t="s">
        <v>1633</v>
      </c>
      <c r="ZQ84" s="715" t="s">
        <v>1650</v>
      </c>
      <c r="ZR84" s="715" t="s">
        <v>1680</v>
      </c>
      <c r="ZS84" s="715" t="s">
        <v>1650</v>
      </c>
      <c r="ZT84" s="715">
        <v>2</v>
      </c>
      <c r="ZU84" s="715">
        <v>2</v>
      </c>
      <c r="ZV84" s="715">
        <v>-1</v>
      </c>
      <c r="ZW84" s="715">
        <v>2</v>
      </c>
      <c r="ZX84" s="715">
        <v>-2</v>
      </c>
      <c r="ZY84" s="715">
        <v>2</v>
      </c>
      <c r="ZZ84" s="715">
        <f t="shared" si="218"/>
        <v>5</v>
      </c>
      <c r="AAA84" s="715">
        <f t="shared" si="219"/>
        <v>32</v>
      </c>
      <c r="AAB84" s="716" t="s">
        <v>31</v>
      </c>
      <c r="AAC84" s="712" t="s">
        <v>31</v>
      </c>
      <c r="AAD84" s="712" t="s">
        <v>1635</v>
      </c>
      <c r="AAE84" s="712" t="s">
        <v>31</v>
      </c>
      <c r="AAF84" s="712" t="s">
        <v>1657</v>
      </c>
      <c r="AAG84" s="712" t="s">
        <v>31</v>
      </c>
      <c r="AAH84" s="714">
        <v>2</v>
      </c>
      <c r="AAI84" s="715">
        <v>2</v>
      </c>
      <c r="AAJ84" s="715">
        <v>1</v>
      </c>
      <c r="AAK84" s="715">
        <v>10</v>
      </c>
      <c r="AAL84" s="715">
        <v>0</v>
      </c>
      <c r="AAM84" s="733">
        <v>1</v>
      </c>
      <c r="AAN84" s="2996">
        <v>0.83507306889352828</v>
      </c>
      <c r="AAO84" s="2954">
        <f t="shared" si="220"/>
        <v>31</v>
      </c>
      <c r="AAP84" s="2995">
        <v>0.83507306889352828</v>
      </c>
      <c r="AAQ84" s="2954">
        <f t="shared" si="221"/>
        <v>24</v>
      </c>
      <c r="AAR84" s="2995">
        <v>0.41753653444676414</v>
      </c>
      <c r="AAS84" s="2954">
        <f t="shared" si="222"/>
        <v>23</v>
      </c>
      <c r="AAT84" s="2995">
        <v>4.1753653444676404</v>
      </c>
      <c r="AAU84" s="2954">
        <f t="shared" si="223"/>
        <v>9</v>
      </c>
      <c r="AAV84" s="2995">
        <v>0</v>
      </c>
      <c r="AAW84" s="2954">
        <f t="shared" si="224"/>
        <v>69</v>
      </c>
      <c r="AAX84" s="2995">
        <v>0.41753653444676414</v>
      </c>
      <c r="AAY84" s="2954">
        <f t="shared" si="225"/>
        <v>44</v>
      </c>
      <c r="AAZ84" s="982">
        <v>1</v>
      </c>
      <c r="ABA84" s="699">
        <v>0</v>
      </c>
      <c r="ABB84" s="699">
        <v>0</v>
      </c>
      <c r="ABC84" s="2988">
        <v>0.41753653444676414</v>
      </c>
      <c r="ABD84" s="2954">
        <f t="shared" si="226"/>
        <v>47</v>
      </c>
      <c r="ABE84" s="2955">
        <v>0</v>
      </c>
      <c r="ABF84" s="2954">
        <f t="shared" si="226"/>
        <v>28</v>
      </c>
      <c r="ABG84" s="2955">
        <v>0</v>
      </c>
      <c r="ABH84" s="2993">
        <f t="shared" si="226"/>
        <v>32</v>
      </c>
      <c r="ABI84" s="982">
        <v>0</v>
      </c>
      <c r="ABJ84" s="731">
        <v>0</v>
      </c>
      <c r="ABK84" s="715">
        <f t="shared" si="227"/>
        <v>31</v>
      </c>
      <c r="ABL84" s="716" t="s">
        <v>1687</v>
      </c>
      <c r="ABM84" s="712" t="s">
        <v>106</v>
      </c>
      <c r="ABN84" s="715">
        <v>0</v>
      </c>
      <c r="ABO84" s="715">
        <v>3</v>
      </c>
      <c r="ABP84" s="715">
        <f t="shared" si="228"/>
        <v>3</v>
      </c>
      <c r="ABQ84" s="715">
        <f t="shared" si="229"/>
        <v>23</v>
      </c>
      <c r="ABR84" s="1201" t="s">
        <v>1632</v>
      </c>
      <c r="ABS84" s="1202" t="s">
        <v>1632</v>
      </c>
      <c r="ABT84" s="1202" t="s">
        <v>1625</v>
      </c>
      <c r="ABU84" s="1202" t="s">
        <v>1625</v>
      </c>
      <c r="ABV84" s="725">
        <v>5</v>
      </c>
      <c r="ABW84" s="725">
        <v>5</v>
      </c>
      <c r="ABX84" s="725">
        <v>0</v>
      </c>
      <c r="ABY84" s="725">
        <v>0</v>
      </c>
      <c r="ABZ84" s="715">
        <f t="shared" si="230"/>
        <v>10</v>
      </c>
      <c r="ACA84" s="715">
        <f t="shared" si="231"/>
        <v>36</v>
      </c>
      <c r="ACB84" s="983" t="s">
        <v>1632</v>
      </c>
      <c r="ACC84" s="725" t="s">
        <v>1632</v>
      </c>
      <c r="ACD84" s="725" t="s">
        <v>1632</v>
      </c>
      <c r="ACE84" s="725" t="s">
        <v>1632</v>
      </c>
      <c r="ACF84" s="725">
        <v>5</v>
      </c>
      <c r="ACG84" s="725">
        <v>5</v>
      </c>
      <c r="ACH84" s="725">
        <v>5</v>
      </c>
      <c r="ACI84" s="725">
        <v>5</v>
      </c>
      <c r="ACJ84" s="715">
        <f t="shared" si="232"/>
        <v>20</v>
      </c>
      <c r="ACK84" s="715">
        <f t="shared" si="233"/>
        <v>1</v>
      </c>
      <c r="ACL84" s="982">
        <v>32</v>
      </c>
      <c r="ACM84" s="715">
        <v>267</v>
      </c>
      <c r="ACN84" s="1089">
        <v>4.3610000000000007</v>
      </c>
      <c r="ACO84" s="715">
        <v>69</v>
      </c>
      <c r="ACP84" s="1089">
        <v>8</v>
      </c>
      <c r="ACQ84" s="715">
        <v>67</v>
      </c>
      <c r="ACR84" s="982">
        <v>10.209</v>
      </c>
      <c r="ACS84" s="1090">
        <v>71</v>
      </c>
      <c r="ACT84" s="983" t="s">
        <v>1625</v>
      </c>
      <c r="ACU84" s="725" t="s">
        <v>1625</v>
      </c>
      <c r="ACV84" s="725" t="s">
        <v>1625</v>
      </c>
      <c r="ACW84" s="725" t="s">
        <v>1625</v>
      </c>
      <c r="ACX84" s="725">
        <v>0</v>
      </c>
      <c r="ACY84" s="725">
        <v>0</v>
      </c>
      <c r="ACZ84" s="725">
        <v>0</v>
      </c>
      <c r="ADA84" s="725">
        <v>0</v>
      </c>
      <c r="ADB84" s="715">
        <f t="shared" si="234"/>
        <v>0</v>
      </c>
      <c r="ADC84" s="715">
        <f t="shared" si="235"/>
        <v>28</v>
      </c>
      <c r="ADD84" s="984" t="s">
        <v>1632</v>
      </c>
      <c r="ADE84" s="985" t="s">
        <v>1625</v>
      </c>
      <c r="ADF84" s="985" t="s">
        <v>1625</v>
      </c>
      <c r="ADG84" s="985" t="s">
        <v>1625</v>
      </c>
      <c r="ADH84" s="985">
        <v>5</v>
      </c>
      <c r="ADI84" s="985">
        <v>0</v>
      </c>
      <c r="ADJ84" s="985">
        <v>0</v>
      </c>
      <c r="ADK84" s="985">
        <v>0</v>
      </c>
      <c r="ADL84" s="715">
        <f t="shared" si="236"/>
        <v>5</v>
      </c>
      <c r="ADM84" s="715">
        <f t="shared" si="237"/>
        <v>58</v>
      </c>
      <c r="ADN84" s="1169">
        <v>0</v>
      </c>
      <c r="ADO84" s="1168">
        <v>0</v>
      </c>
      <c r="ADP84" s="1168">
        <v>0</v>
      </c>
      <c r="ADQ84" s="989">
        <v>0</v>
      </c>
      <c r="ADR84" s="989">
        <v>0</v>
      </c>
      <c r="ADS84" s="989">
        <v>0</v>
      </c>
      <c r="ADT84" s="989">
        <v>38</v>
      </c>
      <c r="ADU84" s="989">
        <v>1</v>
      </c>
      <c r="ADV84" s="989">
        <v>6.25</v>
      </c>
      <c r="ADW84" s="989">
        <v>50</v>
      </c>
      <c r="ADX84" s="989">
        <v>6.25</v>
      </c>
      <c r="ADY84" s="989">
        <v>50</v>
      </c>
      <c r="ADZ84" s="989">
        <v>20.483408439164275</v>
      </c>
      <c r="AEA84" s="989">
        <v>47</v>
      </c>
      <c r="AEB84" s="989">
        <v>1</v>
      </c>
      <c r="AEC84" s="989">
        <v>6.25</v>
      </c>
      <c r="AED84" s="989">
        <v>50</v>
      </c>
      <c r="AEE84" s="989">
        <v>6.25</v>
      </c>
      <c r="AEF84" s="989">
        <v>50</v>
      </c>
      <c r="AEG84" s="989">
        <v>20.483408439164275</v>
      </c>
      <c r="AEH84" s="729">
        <v>69</v>
      </c>
      <c r="AEI84" s="987"/>
      <c r="AEM84" s="715">
        <v>294</v>
      </c>
      <c r="AEN84" s="715">
        <v>228</v>
      </c>
      <c r="AEO84" s="989">
        <v>24</v>
      </c>
      <c r="AEP84" s="1099">
        <v>10.526315789473683</v>
      </c>
      <c r="AEQ84" s="989">
        <v>41</v>
      </c>
      <c r="AER84" s="989">
        <v>6</v>
      </c>
      <c r="AES84" s="989">
        <v>25</v>
      </c>
      <c r="AET84" s="1099">
        <v>3.5</v>
      </c>
      <c r="AEU84" s="989">
        <v>49</v>
      </c>
      <c r="AEV84" s="989">
        <v>6</v>
      </c>
      <c r="AEW84" s="989">
        <v>30</v>
      </c>
      <c r="AEX84" s="989">
        <v>20</v>
      </c>
      <c r="AEY84" s="989">
        <v>22</v>
      </c>
      <c r="AEZ84" s="1667">
        <v>228</v>
      </c>
      <c r="AFA84" s="1668">
        <v>2.3289473684210527</v>
      </c>
      <c r="AFB84" s="1667">
        <f t="shared" si="238"/>
        <v>30</v>
      </c>
      <c r="AFC84" s="1168">
        <v>5</v>
      </c>
      <c r="AFD84" s="1099">
        <v>20</v>
      </c>
      <c r="AFE84" s="989">
        <f t="shared" si="239"/>
        <v>57</v>
      </c>
      <c r="AFF84" s="715">
        <v>30</v>
      </c>
      <c r="AFG84" s="985">
        <v>10</v>
      </c>
      <c r="AFH84" s="699">
        <f t="shared" si="240"/>
        <v>6</v>
      </c>
      <c r="AFI84" s="989">
        <v>344</v>
      </c>
      <c r="AFJ84" s="715">
        <v>53</v>
      </c>
      <c r="AFK84" s="985">
        <v>15.406976744186046</v>
      </c>
      <c r="AFL84" s="699">
        <f t="shared" si="241"/>
        <v>30</v>
      </c>
      <c r="AFM84" s="707">
        <v>4</v>
      </c>
      <c r="AFN84" s="990">
        <v>0</v>
      </c>
      <c r="AFO84" s="719">
        <v>0</v>
      </c>
      <c r="AFP84" s="979">
        <f t="shared" si="242"/>
        <v>37</v>
      </c>
      <c r="AFQ84" s="715">
        <v>93</v>
      </c>
      <c r="AFR84" s="699">
        <f t="shared" si="242"/>
        <v>6</v>
      </c>
      <c r="AFS84" s="715" t="s">
        <v>31</v>
      </c>
      <c r="AFT84" s="715" t="s">
        <v>31</v>
      </c>
      <c r="AFU84" s="985" t="s">
        <v>31</v>
      </c>
      <c r="AFV84" s="699" t="str">
        <f t="shared" si="243"/>
        <v>-</v>
      </c>
      <c r="AFW84" s="715" t="s">
        <v>31</v>
      </c>
      <c r="AFX84" s="715" t="s">
        <v>31</v>
      </c>
      <c r="AFY84" s="712" t="s">
        <v>31</v>
      </c>
      <c r="AFZ84" s="699" t="str">
        <f t="shared" si="244"/>
        <v>-</v>
      </c>
      <c r="AGA84" s="712">
        <v>61.111111111111114</v>
      </c>
      <c r="AGB84" s="712">
        <v>13.888888888888889</v>
      </c>
      <c r="AGC84" s="712">
        <v>16.666666666666664</v>
      </c>
      <c r="AGD84" s="712">
        <v>0</v>
      </c>
      <c r="AGE84" s="712">
        <v>0</v>
      </c>
      <c r="AGF84" s="712">
        <v>5.5555555555555554</v>
      </c>
      <c r="AGG84" s="712">
        <v>2.7777777777777777</v>
      </c>
      <c r="AGH84" s="712">
        <v>0</v>
      </c>
      <c r="AGI84" s="712">
        <v>0</v>
      </c>
      <c r="AGJ84" s="715">
        <v>22</v>
      </c>
      <c r="AGK84" s="715">
        <v>5</v>
      </c>
      <c r="AGL84" s="715">
        <v>6</v>
      </c>
      <c r="AGM84" s="715">
        <v>0</v>
      </c>
      <c r="AGN84" s="715">
        <v>0</v>
      </c>
      <c r="AGO84" s="715">
        <v>2</v>
      </c>
      <c r="AGP84" s="715">
        <v>1</v>
      </c>
      <c r="AGQ84" s="715">
        <v>0</v>
      </c>
      <c r="AGR84" s="715">
        <v>0</v>
      </c>
      <c r="AGS84" s="715">
        <v>36</v>
      </c>
      <c r="AGT84" s="712">
        <v>0</v>
      </c>
      <c r="AGU84" s="712">
        <v>0</v>
      </c>
      <c r="AGV84" s="712">
        <v>0</v>
      </c>
      <c r="AGW84" s="712">
        <v>0</v>
      </c>
      <c r="AGX84" s="712">
        <v>0</v>
      </c>
      <c r="AGY84" s="712">
        <v>50</v>
      </c>
      <c r="AGZ84" s="712">
        <v>50</v>
      </c>
      <c r="AHA84" s="712">
        <v>0</v>
      </c>
      <c r="AHB84" s="712">
        <v>0</v>
      </c>
      <c r="AHC84" s="715">
        <v>0</v>
      </c>
      <c r="AHD84" s="715">
        <v>0</v>
      </c>
      <c r="AHE84" s="715">
        <v>0</v>
      </c>
      <c r="AHF84" s="715">
        <v>0</v>
      </c>
      <c r="AHG84" s="715">
        <v>0</v>
      </c>
      <c r="AHH84" s="715">
        <v>1</v>
      </c>
      <c r="AHI84" s="715">
        <v>1</v>
      </c>
      <c r="AHJ84" s="715">
        <v>0</v>
      </c>
      <c r="AHK84" s="715">
        <v>0</v>
      </c>
      <c r="AHL84" s="715">
        <v>2</v>
      </c>
      <c r="AHM84" s="712" t="s">
        <v>31</v>
      </c>
      <c r="AHN84" s="712" t="s">
        <v>31</v>
      </c>
      <c r="AHO84" s="712" t="s">
        <v>31</v>
      </c>
      <c r="AHP84" s="712" t="s">
        <v>31</v>
      </c>
      <c r="AHQ84" s="712" t="s">
        <v>31</v>
      </c>
      <c r="AHR84" s="712" t="s">
        <v>31</v>
      </c>
      <c r="AHS84" s="712" t="s">
        <v>31</v>
      </c>
      <c r="AHT84" s="712" t="s">
        <v>31</v>
      </c>
      <c r="AHU84" s="712" t="s">
        <v>31</v>
      </c>
      <c r="AHV84" s="715">
        <v>0</v>
      </c>
      <c r="AHW84" s="715">
        <v>0</v>
      </c>
      <c r="AHX84" s="715">
        <v>0</v>
      </c>
      <c r="AHY84" s="715">
        <v>0</v>
      </c>
      <c r="AHZ84" s="715">
        <v>0</v>
      </c>
      <c r="AIA84" s="715">
        <v>0</v>
      </c>
      <c r="AIB84" s="715">
        <v>0</v>
      </c>
      <c r="AIC84" s="715">
        <v>0</v>
      </c>
      <c r="AID84" s="715">
        <v>0</v>
      </c>
      <c r="AIE84" s="715">
        <v>0</v>
      </c>
      <c r="AIF84" s="712" t="s">
        <v>1648</v>
      </c>
      <c r="AIG84" s="712" t="s">
        <v>1623</v>
      </c>
      <c r="AIH84" s="709">
        <v>0</v>
      </c>
      <c r="AII84" s="978">
        <f t="shared" si="245"/>
        <v>42</v>
      </c>
      <c r="AIJ84" s="703" t="s">
        <v>1625</v>
      </c>
      <c r="AIK84" s="703" t="s">
        <v>1625</v>
      </c>
      <c r="AIL84" s="703" t="s">
        <v>1625</v>
      </c>
      <c r="AIM84" s="701" t="s">
        <v>1625</v>
      </c>
      <c r="AIN84" s="712" t="s">
        <v>1626</v>
      </c>
      <c r="AIO84" s="712" t="s">
        <v>1623</v>
      </c>
      <c r="AIP84" s="712" t="s">
        <v>1627</v>
      </c>
      <c r="AIQ84" s="712" t="s">
        <v>1627</v>
      </c>
      <c r="AIR84" s="712" t="s">
        <v>1625</v>
      </c>
      <c r="AIS84" s="712" t="s">
        <v>1685</v>
      </c>
      <c r="AIT84" s="712" t="s">
        <v>1648</v>
      </c>
      <c r="AIU84" s="712" t="s">
        <v>1630</v>
      </c>
      <c r="AIV84" s="712" t="s">
        <v>1880</v>
      </c>
      <c r="AIW84" s="699">
        <v>136</v>
      </c>
      <c r="AIX84" s="699">
        <v>20</v>
      </c>
      <c r="AIY84" s="985">
        <v>14.7</v>
      </c>
      <c r="AIZ84" s="699">
        <v>0</v>
      </c>
      <c r="AJA84" s="712">
        <v>0</v>
      </c>
      <c r="AJB84" s="699">
        <f t="shared" si="246"/>
        <v>26</v>
      </c>
      <c r="AJC84" s="712">
        <v>0</v>
      </c>
      <c r="AJD84" s="978">
        <f t="shared" si="247"/>
        <v>25</v>
      </c>
      <c r="AJE84" s="712" t="s">
        <v>1625</v>
      </c>
      <c r="AJF84" s="712" t="s">
        <v>1625</v>
      </c>
      <c r="AJG84" s="712" t="s">
        <v>1625</v>
      </c>
      <c r="AJH84" s="712" t="s">
        <v>1625</v>
      </c>
      <c r="AJI84" s="712">
        <v>14.6</v>
      </c>
      <c r="AJJ84" s="699">
        <f t="shared" si="248"/>
        <v>21</v>
      </c>
      <c r="AJK84" s="715">
        <v>1</v>
      </c>
      <c r="AJL84" s="712">
        <v>14.6</v>
      </c>
      <c r="AJM84" s="699">
        <f t="shared" si="249"/>
        <v>8</v>
      </c>
      <c r="AJN84" s="715">
        <v>1</v>
      </c>
      <c r="AJO84" s="712">
        <v>0</v>
      </c>
      <c r="AJP84" s="699">
        <f t="shared" si="250"/>
        <v>17</v>
      </c>
      <c r="AJQ84" s="715">
        <v>0</v>
      </c>
      <c r="AJR84" s="712">
        <v>14.6</v>
      </c>
      <c r="AJS84" s="699">
        <f t="shared" si="251"/>
        <v>6</v>
      </c>
      <c r="AJT84" s="715">
        <v>1</v>
      </c>
      <c r="AJU84" s="712">
        <v>0</v>
      </c>
      <c r="AJV84" s="715">
        <v>0</v>
      </c>
      <c r="AJW84" s="712">
        <v>0</v>
      </c>
      <c r="AJX84" s="699">
        <f t="shared" si="252"/>
        <v>26</v>
      </c>
      <c r="AJY84" s="715">
        <v>0</v>
      </c>
      <c r="AJZ84" s="712">
        <v>0</v>
      </c>
      <c r="AKA84" s="699">
        <f t="shared" si="253"/>
        <v>9</v>
      </c>
      <c r="AKB84" s="715">
        <v>0</v>
      </c>
      <c r="AKC84" s="712">
        <v>14.6</v>
      </c>
      <c r="AKD84" s="699">
        <f t="shared" si="254"/>
        <v>31</v>
      </c>
      <c r="AKE84" s="715">
        <v>1</v>
      </c>
      <c r="AKF84" s="715">
        <v>50</v>
      </c>
      <c r="AKG84" s="715">
        <v>70</v>
      </c>
      <c r="AKH84" s="715">
        <v>0</v>
      </c>
      <c r="AKI84" s="715">
        <v>29</v>
      </c>
      <c r="AKJ84" s="715">
        <v>0</v>
      </c>
      <c r="AKK84" s="715">
        <v>149</v>
      </c>
      <c r="AKL84" s="715">
        <v>0</v>
      </c>
      <c r="AKM84" s="715">
        <v>18</v>
      </c>
      <c r="AKN84" s="715">
        <v>0</v>
      </c>
      <c r="AKO84" s="715">
        <v>18</v>
      </c>
      <c r="AKP84" s="712">
        <v>0.13300000000000001</v>
      </c>
      <c r="AKQ84" s="699">
        <f t="shared" si="255"/>
        <v>36</v>
      </c>
      <c r="AKR84" s="712">
        <v>0.186</v>
      </c>
      <c r="AKS84" s="699">
        <f t="shared" si="255"/>
        <v>8</v>
      </c>
      <c r="AKT84" s="712" t="s">
        <v>31</v>
      </c>
      <c r="AKU84" s="699" t="str">
        <f t="shared" si="141"/>
        <v>-</v>
      </c>
      <c r="AKV84" s="712">
        <v>7.6999999999999999E-2</v>
      </c>
      <c r="AKW84" s="699">
        <f t="shared" si="142"/>
        <v>7</v>
      </c>
      <c r="AKX84" s="712" t="s">
        <v>31</v>
      </c>
      <c r="AKY84" s="712">
        <v>0.39500000000000002</v>
      </c>
      <c r="AKZ84" s="712" t="s">
        <v>31</v>
      </c>
      <c r="ALA84" s="699" t="str">
        <f t="shared" si="143"/>
        <v>-</v>
      </c>
      <c r="ALB84" s="712">
        <v>4.8000000000000001E-2</v>
      </c>
      <c r="ALC84" s="699">
        <f t="shared" si="144"/>
        <v>12</v>
      </c>
      <c r="ALD84" s="712" t="s">
        <v>31</v>
      </c>
      <c r="ALE84" s="699" t="str">
        <f t="shared" si="145"/>
        <v>-</v>
      </c>
      <c r="ALF84" s="712">
        <v>4.8000000000000001E-2</v>
      </c>
      <c r="ALG84" s="712"/>
      <c r="ALH84" s="1706">
        <v>37.756519055701283</v>
      </c>
      <c r="ALI84" s="729">
        <v>79</v>
      </c>
      <c r="ALJ84" s="729">
        <v>28</v>
      </c>
      <c r="ALK84" s="729">
        <v>2441</v>
      </c>
      <c r="ALL84" s="729">
        <v>32.363785333879555</v>
      </c>
      <c r="ALM84" s="729">
        <v>11.470708725931996</v>
      </c>
      <c r="ALN84" s="729">
        <v>35</v>
      </c>
      <c r="ALO84" s="729">
        <v>69</v>
      </c>
    </row>
    <row r="85" spans="1:1003" ht="13" x14ac:dyDescent="0.2">
      <c r="A85" s="696" t="s">
        <v>1887</v>
      </c>
      <c r="B85" s="697" t="s">
        <v>1888</v>
      </c>
      <c r="C85" s="697" t="s">
        <v>1646</v>
      </c>
      <c r="D85" s="697" t="s">
        <v>1646</v>
      </c>
      <c r="E85" s="697" t="s">
        <v>1638</v>
      </c>
      <c r="F85" s="698" t="s">
        <v>1889</v>
      </c>
      <c r="G85" s="699" t="s">
        <v>1923</v>
      </c>
      <c r="H85" s="700">
        <v>50</v>
      </c>
      <c r="I85" s="703">
        <v>7.33</v>
      </c>
      <c r="J85" s="699">
        <f t="shared" si="146"/>
        <v>19</v>
      </c>
      <c r="K85" s="702">
        <v>60</v>
      </c>
      <c r="L85" s="703">
        <v>6.57</v>
      </c>
      <c r="M85" s="710">
        <f t="shared" si="147"/>
        <v>77</v>
      </c>
      <c r="N85" s="712">
        <f t="shared" si="148"/>
        <v>-0.75999999999999979</v>
      </c>
      <c r="O85" s="702">
        <v>533</v>
      </c>
      <c r="P85" s="703">
        <v>6.38</v>
      </c>
      <c r="Q85" s="699">
        <f t="shared" si="256"/>
        <v>13</v>
      </c>
      <c r="R85" s="702">
        <v>425</v>
      </c>
      <c r="S85" s="703">
        <v>6.32</v>
      </c>
      <c r="T85" s="710">
        <f t="shared" si="137"/>
        <v>16</v>
      </c>
      <c r="U85" s="712">
        <f t="shared" si="149"/>
        <v>-5.9999999999999609E-2</v>
      </c>
      <c r="V85" s="706">
        <v>341</v>
      </c>
      <c r="W85" s="701">
        <v>6.193548387096774</v>
      </c>
      <c r="X85" s="702">
        <v>84</v>
      </c>
      <c r="Y85" s="704">
        <v>6.8214285714285712</v>
      </c>
      <c r="Z85" s="705">
        <f t="shared" si="150"/>
        <v>9</v>
      </c>
      <c r="AA85" s="707">
        <v>217</v>
      </c>
      <c r="AB85" s="704">
        <v>6.4055299539170507</v>
      </c>
      <c r="AC85" s="705">
        <f t="shared" si="151"/>
        <v>14</v>
      </c>
      <c r="AD85" s="702">
        <v>124</v>
      </c>
      <c r="AE85" s="704">
        <v>5.82258064516129</v>
      </c>
      <c r="AF85" s="732">
        <f t="shared" si="152"/>
        <v>28</v>
      </c>
      <c r="AG85" s="708">
        <v>80</v>
      </c>
      <c r="AH85" s="705">
        <f t="shared" si="153"/>
        <v>57</v>
      </c>
      <c r="AI85" s="709">
        <v>84</v>
      </c>
      <c r="AJ85" s="705">
        <f t="shared" si="154"/>
        <v>53</v>
      </c>
      <c r="AK85" s="709">
        <v>4.0999999999999943</v>
      </c>
      <c r="AL85" s="701">
        <v>1.2999999999999972</v>
      </c>
      <c r="AM85" s="702">
        <v>10</v>
      </c>
      <c r="AN85" s="715">
        <f t="shared" si="155"/>
        <v>76</v>
      </c>
      <c r="AO85" s="710">
        <v>10</v>
      </c>
      <c r="AP85" s="715">
        <f t="shared" si="156"/>
        <v>76</v>
      </c>
      <c r="AQ85" s="702">
        <v>240</v>
      </c>
      <c r="AR85" s="710">
        <f t="shared" si="157"/>
        <v>15</v>
      </c>
      <c r="AS85" s="702">
        <v>60</v>
      </c>
      <c r="AT85" s="703">
        <v>13.333333333333334</v>
      </c>
      <c r="AU85" s="705">
        <f t="shared" si="158"/>
        <v>8</v>
      </c>
      <c r="AV85" s="702">
        <v>60</v>
      </c>
      <c r="AW85" s="703">
        <v>18.333333333333332</v>
      </c>
      <c r="AX85" s="705">
        <f t="shared" si="159"/>
        <v>66</v>
      </c>
      <c r="AY85" s="702">
        <v>59</v>
      </c>
      <c r="AZ85" s="703">
        <v>33.898305084745758</v>
      </c>
      <c r="BA85" s="705">
        <f t="shared" si="160"/>
        <v>3</v>
      </c>
      <c r="BB85" s="702">
        <v>60</v>
      </c>
      <c r="BC85" s="703">
        <v>8.3333333333333321</v>
      </c>
      <c r="BD85" s="705">
        <f t="shared" si="161"/>
        <v>8</v>
      </c>
      <c r="BE85" s="702">
        <v>60</v>
      </c>
      <c r="BF85" s="703">
        <v>0</v>
      </c>
      <c r="BG85" s="705">
        <f t="shared" si="162"/>
        <v>1</v>
      </c>
      <c r="BH85" s="702">
        <v>60</v>
      </c>
      <c r="BI85" s="703">
        <v>33.333333333333329</v>
      </c>
      <c r="BJ85" s="705">
        <f t="shared" si="163"/>
        <v>40</v>
      </c>
      <c r="BK85" s="702">
        <v>89</v>
      </c>
      <c r="BL85" s="703">
        <v>51.68539325842697</v>
      </c>
      <c r="BM85" s="705">
        <f t="shared" si="164"/>
        <v>30</v>
      </c>
      <c r="BN85" s="702">
        <v>91</v>
      </c>
      <c r="BO85" s="703">
        <v>75.824175824175825</v>
      </c>
      <c r="BP85" s="705">
        <f t="shared" si="165"/>
        <v>6</v>
      </c>
      <c r="BQ85" s="702">
        <v>75</v>
      </c>
      <c r="BR85" s="703">
        <v>56.000000000000007</v>
      </c>
      <c r="BS85" s="705">
        <f t="shared" si="166"/>
        <v>14</v>
      </c>
      <c r="BT85" s="702">
        <v>90</v>
      </c>
      <c r="BU85" s="703">
        <v>28.888888888888886</v>
      </c>
      <c r="BV85" s="705">
        <f t="shared" si="167"/>
        <v>18</v>
      </c>
      <c r="BW85" s="702">
        <v>74</v>
      </c>
      <c r="BX85" s="703">
        <v>4.0540540540540544</v>
      </c>
      <c r="BY85" s="705">
        <f t="shared" si="168"/>
        <v>43</v>
      </c>
      <c r="BZ85" s="702">
        <v>87</v>
      </c>
      <c r="CA85" s="703">
        <v>48.275862068965516</v>
      </c>
      <c r="CB85" s="705">
        <f t="shared" si="169"/>
        <v>14</v>
      </c>
      <c r="CC85" s="709">
        <v>15.5</v>
      </c>
      <c r="CD85" s="726">
        <f t="shared" si="170"/>
        <v>60</v>
      </c>
      <c r="CE85" s="703">
        <v>2</v>
      </c>
      <c r="CF85" s="703">
        <v>7</v>
      </c>
      <c r="CG85" s="704">
        <v>6.5</v>
      </c>
      <c r="CH85" s="709">
        <v>14.899999999999999</v>
      </c>
      <c r="CI85" s="701">
        <v>14.899999999999999</v>
      </c>
      <c r="CJ85" s="712">
        <v>18.7</v>
      </c>
      <c r="CK85" s="729">
        <f t="shared" si="171"/>
        <v>63</v>
      </c>
      <c r="CL85" s="712">
        <v>2.1</v>
      </c>
      <c r="CM85" s="712">
        <v>8.1999999999999993</v>
      </c>
      <c r="CN85" s="712">
        <v>8.4</v>
      </c>
      <c r="CO85" s="714">
        <v>175</v>
      </c>
      <c r="CP85" s="985">
        <v>85</v>
      </c>
      <c r="CQ85" s="729">
        <f t="shared" si="172"/>
        <v>27</v>
      </c>
      <c r="CR85" s="715">
        <v>35</v>
      </c>
      <c r="CS85" s="985">
        <v>85</v>
      </c>
      <c r="CT85" s="729">
        <f t="shared" si="134"/>
        <v>19</v>
      </c>
      <c r="CU85" s="715">
        <v>107</v>
      </c>
      <c r="CV85" s="712">
        <v>85</v>
      </c>
      <c r="CW85" s="729">
        <f t="shared" si="173"/>
        <v>30</v>
      </c>
      <c r="CX85" s="715">
        <v>33</v>
      </c>
      <c r="CY85" s="712">
        <v>84</v>
      </c>
      <c r="CZ85" s="729">
        <f t="shared" si="174"/>
        <v>30</v>
      </c>
      <c r="DA85" s="716">
        <v>21.739130434782609</v>
      </c>
      <c r="DB85" s="710">
        <f t="shared" si="175"/>
        <v>44</v>
      </c>
      <c r="DC85" s="715">
        <v>115</v>
      </c>
      <c r="DD85" s="717">
        <v>69.565217391304344</v>
      </c>
      <c r="DE85" s="710">
        <f t="shared" si="176"/>
        <v>59</v>
      </c>
      <c r="DF85" s="703">
        <v>8.695652173913043</v>
      </c>
      <c r="DG85" s="705">
        <f t="shared" si="177"/>
        <v>14</v>
      </c>
      <c r="DH85" s="709">
        <v>64.444444444444443</v>
      </c>
      <c r="DI85" s="705">
        <f t="shared" si="177"/>
        <v>37</v>
      </c>
      <c r="DJ85" s="703">
        <v>8.8888888888888893</v>
      </c>
      <c r="DK85" s="705">
        <f t="shared" si="178"/>
        <v>22</v>
      </c>
      <c r="DL85" s="718">
        <v>60</v>
      </c>
      <c r="DM85" s="705">
        <f t="shared" si="179"/>
        <v>66</v>
      </c>
      <c r="DN85" s="703">
        <v>14.285714285714285</v>
      </c>
      <c r="DO85" s="705">
        <f t="shared" si="180"/>
        <v>10</v>
      </c>
      <c r="DP85" s="702">
        <v>56</v>
      </c>
      <c r="DQ85" s="719">
        <v>62.5</v>
      </c>
      <c r="DR85" s="705">
        <f t="shared" si="122"/>
        <v>65</v>
      </c>
      <c r="DS85" s="702">
        <v>76</v>
      </c>
      <c r="DT85" s="719">
        <v>43.421052631578952</v>
      </c>
      <c r="DU85" s="705">
        <v>53</v>
      </c>
      <c r="DV85" s="702">
        <v>45</v>
      </c>
      <c r="DW85" s="720">
        <v>60</v>
      </c>
      <c r="DX85" s="705">
        <v>67</v>
      </c>
      <c r="DY85" s="702">
        <v>46</v>
      </c>
      <c r="DZ85" s="1145">
        <v>1.8333333333333333</v>
      </c>
      <c r="EA85" s="726">
        <v>3</v>
      </c>
      <c r="EB85" s="720">
        <v>6.5217391304347823</v>
      </c>
      <c r="EC85" s="705">
        <v>66</v>
      </c>
      <c r="ED85" s="702">
        <v>48</v>
      </c>
      <c r="EE85" s="712">
        <v>1.8125</v>
      </c>
      <c r="EF85" s="729">
        <v>4</v>
      </c>
      <c r="EG85" s="720">
        <v>16.666666666666664</v>
      </c>
      <c r="EH85" s="705">
        <v>69</v>
      </c>
      <c r="EI85" s="702">
        <v>51</v>
      </c>
      <c r="EJ85" s="712">
        <v>1.1071428571428572</v>
      </c>
      <c r="EK85" s="729">
        <v>20</v>
      </c>
      <c r="EL85" s="720">
        <v>27.450980392156865</v>
      </c>
      <c r="EM85" s="705">
        <v>27</v>
      </c>
      <c r="EN85" s="714">
        <v>46</v>
      </c>
      <c r="EO85" s="712">
        <v>1.125</v>
      </c>
      <c r="EP85" s="729">
        <v>2</v>
      </c>
      <c r="EQ85" s="725">
        <v>8.695652173913043</v>
      </c>
      <c r="ER85" s="733">
        <v>52</v>
      </c>
      <c r="ES85" s="702">
        <v>45</v>
      </c>
      <c r="ET85" s="726">
        <v>0</v>
      </c>
      <c r="EU85" s="726">
        <v>75</v>
      </c>
      <c r="EV85" s="720">
        <v>0</v>
      </c>
      <c r="EW85" s="705">
        <v>75</v>
      </c>
      <c r="EX85" s="715">
        <v>45</v>
      </c>
      <c r="EY85" s="726">
        <v>0</v>
      </c>
      <c r="EZ85" s="726">
        <v>71</v>
      </c>
      <c r="FA85" s="725">
        <v>0</v>
      </c>
      <c r="FB85" s="715">
        <v>71</v>
      </c>
      <c r="FC85" s="702">
        <v>50</v>
      </c>
      <c r="FD85" s="726">
        <v>1.4166666666666667</v>
      </c>
      <c r="FE85" s="726">
        <v>2</v>
      </c>
      <c r="FF85" s="720">
        <v>12</v>
      </c>
      <c r="FG85" s="705">
        <v>15</v>
      </c>
      <c r="FH85" s="702">
        <v>42</v>
      </c>
      <c r="FI85" s="726">
        <v>3.6538461538461537</v>
      </c>
      <c r="FJ85" s="726">
        <v>1</v>
      </c>
      <c r="FK85" s="720">
        <v>30.952380952380953</v>
      </c>
      <c r="FL85" s="705">
        <v>61</v>
      </c>
      <c r="FM85" s="714">
        <v>90</v>
      </c>
      <c r="FN85" s="725">
        <v>16.666666666666664</v>
      </c>
      <c r="FO85" s="715">
        <v>60</v>
      </c>
      <c r="FP85" s="702">
        <v>77</v>
      </c>
      <c r="FQ85" s="727">
        <v>1</v>
      </c>
      <c r="FR85" s="727">
        <v>33</v>
      </c>
      <c r="FS85" s="720">
        <v>1.2987012987012987</v>
      </c>
      <c r="FT85" s="705">
        <v>61</v>
      </c>
      <c r="FU85" s="702">
        <v>79</v>
      </c>
      <c r="FV85" s="712">
        <v>1.5</v>
      </c>
      <c r="FW85" s="729">
        <v>16</v>
      </c>
      <c r="FX85" s="720">
        <v>6.3291139240506329</v>
      </c>
      <c r="FY85" s="705">
        <v>30</v>
      </c>
      <c r="FZ85" s="702">
        <v>79</v>
      </c>
      <c r="GA85" s="712">
        <v>0.8</v>
      </c>
      <c r="GB85" s="729">
        <v>47</v>
      </c>
      <c r="GC85" s="720">
        <v>6.3291139240506329</v>
      </c>
      <c r="GD85" s="705">
        <v>48</v>
      </c>
      <c r="GE85" s="702">
        <v>77</v>
      </c>
      <c r="GF85" s="712">
        <v>1.1666666666666667</v>
      </c>
      <c r="GG85" s="729">
        <v>10</v>
      </c>
      <c r="GH85" s="720">
        <v>3.8961038961038961</v>
      </c>
      <c r="GI85" s="705">
        <v>27</v>
      </c>
      <c r="GJ85" s="702">
        <v>82</v>
      </c>
      <c r="GK85" s="726">
        <v>1.3</v>
      </c>
      <c r="GL85" s="726">
        <v>41</v>
      </c>
      <c r="GM85" s="720">
        <v>12.195121951219512</v>
      </c>
      <c r="GN85" s="705">
        <v>52</v>
      </c>
      <c r="GO85" s="702">
        <v>80</v>
      </c>
      <c r="GP85" s="726">
        <v>0.625</v>
      </c>
      <c r="GQ85" s="726">
        <v>36</v>
      </c>
      <c r="GR85" s="720">
        <v>5</v>
      </c>
      <c r="GS85" s="705">
        <v>18</v>
      </c>
      <c r="GT85" s="702">
        <v>82</v>
      </c>
      <c r="GU85" s="726">
        <v>0</v>
      </c>
      <c r="GV85" s="726">
        <v>51</v>
      </c>
      <c r="GW85" s="720">
        <v>0</v>
      </c>
      <c r="GX85" s="705">
        <v>51</v>
      </c>
      <c r="GY85" s="702">
        <v>79</v>
      </c>
      <c r="GZ85" s="726">
        <v>0</v>
      </c>
      <c r="HA85" s="726">
        <v>50</v>
      </c>
      <c r="HB85" s="720">
        <v>0</v>
      </c>
      <c r="HC85" s="705">
        <v>50</v>
      </c>
      <c r="HD85" s="709">
        <v>27.586206896551722</v>
      </c>
      <c r="HE85" s="703">
        <v>6.0344827586206895</v>
      </c>
      <c r="HF85" s="703">
        <v>73.275862068965509</v>
      </c>
      <c r="HG85" s="703">
        <v>10.344827586206897</v>
      </c>
      <c r="HH85" s="1299">
        <v>12.068965517241379</v>
      </c>
      <c r="HI85" s="1299">
        <v>13.793103448275861</v>
      </c>
      <c r="HJ85" s="1299">
        <v>59.482758620689658</v>
      </c>
      <c r="HK85" s="1299">
        <v>1.7241379310344827</v>
      </c>
      <c r="HL85" s="1299">
        <v>76.724137931034491</v>
      </c>
      <c r="HM85" s="1300">
        <v>116</v>
      </c>
      <c r="HN85" s="709">
        <v>18.294190358467244</v>
      </c>
      <c r="HO85" s="709">
        <v>2.2249690976514214</v>
      </c>
      <c r="HP85" s="709">
        <v>57.478368355995059</v>
      </c>
      <c r="HQ85" s="709">
        <v>16.563658838071692</v>
      </c>
      <c r="HR85" s="709">
        <v>6.9221260815822001</v>
      </c>
      <c r="HS85" s="709">
        <v>25.834363411619282</v>
      </c>
      <c r="HT85" s="709">
        <v>40.296662546353524</v>
      </c>
      <c r="HU85" s="709">
        <v>2.9666254635352289</v>
      </c>
      <c r="HV85" s="709">
        <v>58.838071693448704</v>
      </c>
      <c r="HW85" s="1300">
        <v>809</v>
      </c>
      <c r="HX85" s="1265" t="s">
        <v>31</v>
      </c>
      <c r="HY85" s="1266" t="s">
        <v>31</v>
      </c>
      <c r="HZ85" s="1266" t="s">
        <v>31</v>
      </c>
      <c r="IA85" s="1266" t="s">
        <v>31</v>
      </c>
      <c r="IB85" s="1266" t="s">
        <v>31</v>
      </c>
      <c r="IC85" s="1266" t="s">
        <v>31</v>
      </c>
      <c r="ID85" s="1266" t="s">
        <v>31</v>
      </c>
      <c r="IE85" s="1266" t="s">
        <v>31</v>
      </c>
      <c r="IF85" s="1267" t="s">
        <v>31</v>
      </c>
      <c r="IG85" s="1268" t="s">
        <v>31</v>
      </c>
      <c r="IH85" s="1269" t="s">
        <v>31</v>
      </c>
      <c r="II85" s="1269" t="s">
        <v>31</v>
      </c>
      <c r="IJ85" s="1269" t="s">
        <v>31</v>
      </c>
      <c r="IK85" s="1269" t="s">
        <v>31</v>
      </c>
      <c r="IL85" s="1269" t="s">
        <v>31</v>
      </c>
      <c r="IM85" s="1269" t="s">
        <v>31</v>
      </c>
      <c r="IN85" s="1269" t="s">
        <v>31</v>
      </c>
      <c r="IO85" s="1267" t="s">
        <v>31</v>
      </c>
      <c r="IP85" s="1268" t="s">
        <v>31</v>
      </c>
      <c r="IQ85" s="1269" t="s">
        <v>31</v>
      </c>
      <c r="IR85" s="1269" t="s">
        <v>31</v>
      </c>
      <c r="IS85" s="1269" t="s">
        <v>31</v>
      </c>
      <c r="IT85" s="1269" t="s">
        <v>31</v>
      </c>
      <c r="IU85" s="1269" t="s">
        <v>31</v>
      </c>
      <c r="IV85" s="1269" t="s">
        <v>31</v>
      </c>
      <c r="IW85" s="1269" t="s">
        <v>31</v>
      </c>
      <c r="IX85" s="1270" t="s">
        <v>31</v>
      </c>
      <c r="IY85" s="1268" t="s">
        <v>31</v>
      </c>
      <c r="IZ85" s="1269" t="s">
        <v>31</v>
      </c>
      <c r="JA85" s="1269" t="s">
        <v>31</v>
      </c>
      <c r="JB85" s="1269" t="s">
        <v>31</v>
      </c>
      <c r="JC85" s="1269" t="s">
        <v>31</v>
      </c>
      <c r="JD85" s="1269" t="s">
        <v>31</v>
      </c>
      <c r="JE85" s="1269" t="s">
        <v>31</v>
      </c>
      <c r="JF85" s="1269" t="s">
        <v>31</v>
      </c>
      <c r="JG85" s="1270" t="s">
        <v>31</v>
      </c>
      <c r="JH85" s="1268" t="s">
        <v>31</v>
      </c>
      <c r="JI85" s="1269" t="s">
        <v>31</v>
      </c>
      <c r="JJ85" s="1269" t="s">
        <v>31</v>
      </c>
      <c r="JK85" s="1269" t="s">
        <v>31</v>
      </c>
      <c r="JL85" s="1269" t="s">
        <v>31</v>
      </c>
      <c r="JM85" s="1269" t="s">
        <v>31</v>
      </c>
      <c r="JN85" s="1269" t="s">
        <v>31</v>
      </c>
      <c r="JO85" s="1269" t="s">
        <v>31</v>
      </c>
      <c r="JP85" s="1270" t="s">
        <v>31</v>
      </c>
      <c r="JQ85" s="1268" t="s">
        <v>31</v>
      </c>
      <c r="JR85" s="1269" t="s">
        <v>31</v>
      </c>
      <c r="JS85" s="1269" t="s">
        <v>31</v>
      </c>
      <c r="JT85" s="1269" t="s">
        <v>31</v>
      </c>
      <c r="JU85" s="1269" t="s">
        <v>31</v>
      </c>
      <c r="JV85" s="1269" t="s">
        <v>31</v>
      </c>
      <c r="JW85" s="1269" t="s">
        <v>31</v>
      </c>
      <c r="JX85" s="1269" t="s">
        <v>31</v>
      </c>
      <c r="JY85" s="1270" t="s">
        <v>31</v>
      </c>
      <c r="JZ85" s="718">
        <v>52.905886764154488</v>
      </c>
      <c r="KA85" s="705">
        <f t="shared" si="181"/>
        <v>33</v>
      </c>
      <c r="KB85" s="718">
        <v>75.124378109452735</v>
      </c>
      <c r="KC85" s="705">
        <f t="shared" si="181"/>
        <v>28</v>
      </c>
      <c r="KD85" s="725">
        <v>6.6674087266251112</v>
      </c>
      <c r="KE85" s="715">
        <f t="shared" si="182"/>
        <v>21</v>
      </c>
      <c r="KF85" s="1212">
        <v>0</v>
      </c>
      <c r="KG85" s="715">
        <f t="shared" si="182"/>
        <v>28</v>
      </c>
      <c r="KH85" s="725">
        <v>13.156723063223508</v>
      </c>
      <c r="KI85" s="715">
        <f t="shared" si="183"/>
        <v>49</v>
      </c>
      <c r="KJ85" s="725">
        <v>15.646940822467403</v>
      </c>
      <c r="KK85" s="715">
        <f t="shared" si="183"/>
        <v>23</v>
      </c>
      <c r="KL85" s="725">
        <v>5.5343511450381682</v>
      </c>
      <c r="KM85" s="715">
        <f t="shared" si="184"/>
        <v>65</v>
      </c>
      <c r="KN85" s="715">
        <v>14.430645443414377</v>
      </c>
      <c r="KO85" s="715">
        <f t="shared" si="185"/>
        <v>50</v>
      </c>
      <c r="KP85" s="728">
        <v>15</v>
      </c>
      <c r="KQ85" s="729">
        <v>0</v>
      </c>
      <c r="KR85" s="729">
        <v>0</v>
      </c>
      <c r="KS85" s="729">
        <v>10</v>
      </c>
      <c r="KT85" s="729">
        <v>0</v>
      </c>
      <c r="KU85" s="730">
        <f t="shared" si="186"/>
        <v>25</v>
      </c>
      <c r="KV85" s="734">
        <f t="shared" si="187"/>
        <v>73</v>
      </c>
      <c r="KW85" s="728">
        <v>0</v>
      </c>
      <c r="KX85" s="729">
        <v>0</v>
      </c>
      <c r="KY85" s="706">
        <f t="shared" si="188"/>
        <v>0</v>
      </c>
      <c r="KZ85" s="705">
        <f t="shared" si="189"/>
        <v>37</v>
      </c>
      <c r="LA85" s="847" t="s">
        <v>1632</v>
      </c>
      <c r="LB85" s="846" t="s">
        <v>1625</v>
      </c>
      <c r="LC85" s="846" t="s">
        <v>1625</v>
      </c>
      <c r="LD85" s="846" t="s">
        <v>1625</v>
      </c>
      <c r="LE85" s="729">
        <v>10</v>
      </c>
      <c r="LF85" s="1023">
        <v>37</v>
      </c>
      <c r="LG85" s="847" t="s">
        <v>1625</v>
      </c>
      <c r="LH85" s="846" t="s">
        <v>1625</v>
      </c>
      <c r="LI85" s="846" t="s">
        <v>1625</v>
      </c>
      <c r="LJ85" s="846" t="s">
        <v>1625</v>
      </c>
      <c r="LK85" s="729">
        <v>0</v>
      </c>
      <c r="LL85" s="1023">
        <v>37</v>
      </c>
      <c r="LM85" s="847" t="s">
        <v>1632</v>
      </c>
      <c r="LN85" s="846" t="s">
        <v>1625</v>
      </c>
      <c r="LO85" s="846" t="s">
        <v>1625</v>
      </c>
      <c r="LP85" s="846" t="s">
        <v>1625</v>
      </c>
      <c r="LQ85" s="729">
        <v>15</v>
      </c>
      <c r="LR85" s="1023">
        <v>55</v>
      </c>
      <c r="LS85" s="847" t="s">
        <v>1632</v>
      </c>
      <c r="LT85" s="846" t="s">
        <v>1625</v>
      </c>
      <c r="LU85" s="846" t="s">
        <v>1625</v>
      </c>
      <c r="LV85" s="846" t="s">
        <v>1625</v>
      </c>
      <c r="LW85" s="729">
        <v>10</v>
      </c>
      <c r="LX85" s="1023">
        <v>67</v>
      </c>
      <c r="LY85" s="847" t="s">
        <v>1625</v>
      </c>
      <c r="LZ85" s="846" t="s">
        <v>1625</v>
      </c>
      <c r="MA85" s="846" t="s">
        <v>1625</v>
      </c>
      <c r="MB85" s="846" t="s">
        <v>1625</v>
      </c>
      <c r="MC85" s="729">
        <v>0</v>
      </c>
      <c r="MD85" s="1023">
        <v>69</v>
      </c>
      <c r="ME85" s="847" t="s">
        <v>1625</v>
      </c>
      <c r="MF85" s="846" t="s">
        <v>1625</v>
      </c>
      <c r="MG85" s="846" t="s">
        <v>1625</v>
      </c>
      <c r="MH85" s="846" t="s">
        <v>1625</v>
      </c>
      <c r="MI85" s="729">
        <v>0</v>
      </c>
      <c r="MJ85" s="1023">
        <v>64</v>
      </c>
      <c r="MK85" s="847" t="s">
        <v>1625</v>
      </c>
      <c r="ML85" s="846" t="s">
        <v>1625</v>
      </c>
      <c r="MM85" s="846" t="s">
        <v>1625</v>
      </c>
      <c r="MN85" s="729">
        <v>0</v>
      </c>
      <c r="MO85" s="1023">
        <v>54</v>
      </c>
      <c r="MP85" s="847" t="s">
        <v>1625</v>
      </c>
      <c r="MQ85" s="846" t="s">
        <v>1625</v>
      </c>
      <c r="MR85" s="846" t="s">
        <v>1625</v>
      </c>
      <c r="MS85" s="846" t="s">
        <v>1625</v>
      </c>
      <c r="MT85" s="729">
        <v>0</v>
      </c>
      <c r="MU85" s="1023">
        <v>68</v>
      </c>
      <c r="MV85" s="846" t="s">
        <v>1625</v>
      </c>
      <c r="MW85" s="846" t="s">
        <v>1625</v>
      </c>
      <c r="MX85" s="846" t="s">
        <v>1625</v>
      </c>
      <c r="MY85" s="846" t="s">
        <v>1625</v>
      </c>
      <c r="MZ85" s="729">
        <v>0</v>
      </c>
      <c r="NA85" s="1023">
        <v>47</v>
      </c>
      <c r="NB85" s="715">
        <v>130.59</v>
      </c>
      <c r="NC85" s="715">
        <f t="shared" si="138"/>
        <v>39</v>
      </c>
      <c r="ND85" s="714">
        <v>3887</v>
      </c>
      <c r="NE85" s="715">
        <v>2</v>
      </c>
      <c r="NF85" s="731">
        <v>816.2536749265015</v>
      </c>
      <c r="NG85" s="715">
        <v>3</v>
      </c>
      <c r="NH85" s="715">
        <v>3439</v>
      </c>
      <c r="NI85" s="715">
        <v>2</v>
      </c>
      <c r="NJ85" s="731">
        <v>722.17555648887026</v>
      </c>
      <c r="NK85" s="715">
        <v>3</v>
      </c>
      <c r="NL85" s="715">
        <v>1532</v>
      </c>
      <c r="NM85" s="715">
        <v>2</v>
      </c>
      <c r="NN85" s="2946">
        <v>310.81355244471496</v>
      </c>
      <c r="NO85" s="715">
        <v>2</v>
      </c>
      <c r="NP85" s="715">
        <v>4762</v>
      </c>
      <c r="NQ85" s="3206">
        <v>1</v>
      </c>
      <c r="NR85" s="3349">
        <v>0.24345709068776628</v>
      </c>
      <c r="NS85" s="3206">
        <v>39</v>
      </c>
      <c r="NT85" s="3206">
        <v>12</v>
      </c>
      <c r="NU85" s="3207">
        <v>0.2028809089064719</v>
      </c>
      <c r="NV85" s="3206">
        <v>40</v>
      </c>
      <c r="NW85" s="3206">
        <v>31</v>
      </c>
      <c r="NX85" s="3207">
        <v>0.62893081761006298</v>
      </c>
      <c r="NY85" s="3206">
        <v>56</v>
      </c>
      <c r="NZ85" s="3206">
        <v>3</v>
      </c>
      <c r="OA85" s="3208">
        <v>0.60864272671941566</v>
      </c>
      <c r="OB85" s="3206">
        <v>54</v>
      </c>
      <c r="OC85" s="714">
        <v>176</v>
      </c>
      <c r="OD85" s="2946">
        <v>37.130801687763714</v>
      </c>
      <c r="OE85" s="733">
        <v>43</v>
      </c>
      <c r="OF85" s="714" t="s">
        <v>31</v>
      </c>
      <c r="OG85" s="731" t="s">
        <v>31</v>
      </c>
      <c r="OH85" s="733" t="str">
        <f t="shared" si="190"/>
        <v>-</v>
      </c>
      <c r="OI85" s="981">
        <v>39.779940753279732</v>
      </c>
      <c r="OJ85" s="733">
        <f t="shared" si="139"/>
        <v>11</v>
      </c>
      <c r="OK85" s="1355" t="s">
        <v>3043</v>
      </c>
      <c r="OL85" s="1355" t="s">
        <v>3042</v>
      </c>
      <c r="OM85" s="1355">
        <v>288</v>
      </c>
      <c r="ON85" s="3559">
        <v>58.264212016993731</v>
      </c>
      <c r="OO85" s="1355">
        <v>7</v>
      </c>
      <c r="OP85" s="977"/>
      <c r="OQ85" s="712">
        <v>12.4</v>
      </c>
      <c r="OR85" s="712">
        <v>16.100000000000001</v>
      </c>
      <c r="OS85" s="712">
        <v>11.7</v>
      </c>
      <c r="OT85" s="712">
        <v>14.814814814814813</v>
      </c>
      <c r="OU85" s="712">
        <v>12.903225806451612</v>
      </c>
      <c r="OV85" s="712">
        <v>12.169312169312169</v>
      </c>
      <c r="OW85" s="699">
        <f t="shared" si="191"/>
        <v>44</v>
      </c>
      <c r="OX85" s="712">
        <v>13.347892131763098</v>
      </c>
      <c r="OY85" s="699">
        <f t="shared" si="191"/>
        <v>32</v>
      </c>
      <c r="OZ85" s="712">
        <v>10.8</v>
      </c>
      <c r="PA85" s="712">
        <v>15.6</v>
      </c>
      <c r="PB85" s="712">
        <v>15.2</v>
      </c>
      <c r="PC85" s="712">
        <v>12.698412698412698</v>
      </c>
      <c r="PD85" s="712">
        <v>14.746543778801843</v>
      </c>
      <c r="PE85" s="712">
        <v>15.343915343915343</v>
      </c>
      <c r="PF85" s="699">
        <f t="shared" si="192"/>
        <v>29</v>
      </c>
      <c r="PG85" s="712">
        <v>14.064811970188311</v>
      </c>
      <c r="PH85" s="699">
        <f t="shared" si="193"/>
        <v>21</v>
      </c>
      <c r="PI85" s="712">
        <v>27.513227513227513</v>
      </c>
      <c r="PJ85" s="699">
        <f t="shared" si="194"/>
        <v>33</v>
      </c>
      <c r="PK85" s="985">
        <v>27.412704101951409</v>
      </c>
      <c r="PL85" s="699">
        <f t="shared" si="194"/>
        <v>24</v>
      </c>
      <c r="PM85" s="985">
        <v>0</v>
      </c>
      <c r="PN85" s="985">
        <v>0</v>
      </c>
      <c r="PO85" s="699">
        <f t="shared" si="195"/>
        <v>37</v>
      </c>
      <c r="PP85" s="712">
        <v>0</v>
      </c>
      <c r="PQ85" s="985">
        <v>0</v>
      </c>
      <c r="PR85" s="699">
        <f t="shared" si="196"/>
        <v>24</v>
      </c>
      <c r="PS85" s="982">
        <v>57</v>
      </c>
      <c r="PT85" s="725">
        <v>33.333333333333329</v>
      </c>
      <c r="PU85" s="699">
        <v>72</v>
      </c>
      <c r="PV85" s="699">
        <v>421</v>
      </c>
      <c r="PW85" s="725">
        <v>59.857482185273156</v>
      </c>
      <c r="PX85" s="699">
        <v>40</v>
      </c>
      <c r="PY85" s="715">
        <v>54</v>
      </c>
      <c r="PZ85" s="725">
        <v>66.666666666666657</v>
      </c>
      <c r="QA85" s="699">
        <v>73</v>
      </c>
      <c r="QB85" s="982">
        <v>56</v>
      </c>
      <c r="QC85" s="715">
        <v>33.928571428571431</v>
      </c>
      <c r="QD85" s="699">
        <v>71</v>
      </c>
      <c r="QE85" s="716">
        <v>2</v>
      </c>
      <c r="QF85" s="3644">
        <v>0.4219409282700422</v>
      </c>
      <c r="QG85" s="699">
        <v>10</v>
      </c>
      <c r="QH85" s="1363" t="s">
        <v>1627</v>
      </c>
      <c r="QI85" s="712">
        <v>82.138660399529968</v>
      </c>
      <c r="QJ85" s="712">
        <v>80.616740088105729</v>
      </c>
      <c r="QK85" s="699">
        <f t="shared" si="197"/>
        <v>24</v>
      </c>
      <c r="QL85" s="715">
        <v>908</v>
      </c>
      <c r="QM85" s="709">
        <v>53.370786516853933</v>
      </c>
      <c r="QN85" s="703">
        <v>58.706467661691541</v>
      </c>
      <c r="QO85" s="978">
        <v>21</v>
      </c>
      <c r="QP85" s="705">
        <v>402</v>
      </c>
      <c r="QQ85" s="3553">
        <v>97.5</v>
      </c>
      <c r="QR85" s="709">
        <v>418.1</v>
      </c>
      <c r="QS85" s="978">
        <f t="shared" si="198"/>
        <v>12</v>
      </c>
      <c r="QT85" s="703">
        <v>1338</v>
      </c>
      <c r="QU85" s="978">
        <f t="shared" si="199"/>
        <v>13</v>
      </c>
      <c r="QV85" s="703">
        <v>0</v>
      </c>
      <c r="QW85" s="978">
        <f t="shared" si="200"/>
        <v>31</v>
      </c>
      <c r="QX85" s="703">
        <v>0</v>
      </c>
      <c r="QY85" s="979">
        <f t="shared" si="201"/>
        <v>12</v>
      </c>
      <c r="QZ85" s="712">
        <v>5.64</v>
      </c>
      <c r="RA85" s="699">
        <v>19</v>
      </c>
      <c r="RB85" s="712">
        <v>283.77</v>
      </c>
      <c r="RC85" s="699">
        <v>30</v>
      </c>
      <c r="RD85" s="712">
        <v>0</v>
      </c>
      <c r="RE85" s="699">
        <v>24</v>
      </c>
      <c r="RF85" s="712">
        <v>0</v>
      </c>
      <c r="RG85" s="699">
        <v>32</v>
      </c>
      <c r="RH85" s="699">
        <v>0</v>
      </c>
      <c r="RI85" s="978">
        <f t="shared" si="202"/>
        <v>62</v>
      </c>
      <c r="RJ85" s="712">
        <v>615.6</v>
      </c>
      <c r="RK85" s="978">
        <f t="shared" si="202"/>
        <v>53</v>
      </c>
      <c r="RL85" s="712">
        <v>696.6</v>
      </c>
      <c r="RM85" s="978">
        <f t="shared" si="202"/>
        <v>34</v>
      </c>
      <c r="RN85" s="712">
        <v>0</v>
      </c>
      <c r="RO85" s="978">
        <f t="shared" si="202"/>
        <v>47</v>
      </c>
      <c r="RP85" s="712">
        <v>0</v>
      </c>
      <c r="RQ85" s="978">
        <f t="shared" si="202"/>
        <v>2</v>
      </c>
      <c r="RR85" s="712">
        <v>0</v>
      </c>
      <c r="RS85" s="978">
        <f t="shared" si="202"/>
        <v>1</v>
      </c>
      <c r="RT85" s="712">
        <v>178.2</v>
      </c>
      <c r="RU85" s="978">
        <f t="shared" si="202"/>
        <v>32</v>
      </c>
      <c r="RV85" s="712">
        <f t="shared" si="203"/>
        <v>178.2</v>
      </c>
      <c r="RW85" s="978">
        <f t="shared" si="204"/>
        <v>33</v>
      </c>
      <c r="RX85" s="712">
        <v>5</v>
      </c>
      <c r="RY85" s="712" t="s">
        <v>1632</v>
      </c>
      <c r="RZ85" s="712">
        <v>0</v>
      </c>
      <c r="SA85" s="712" t="s">
        <v>1625</v>
      </c>
      <c r="SB85" s="712">
        <v>0</v>
      </c>
      <c r="SC85" s="712" t="s">
        <v>1625</v>
      </c>
      <c r="SD85" s="712">
        <v>0</v>
      </c>
      <c r="SE85" s="712" t="s">
        <v>1625</v>
      </c>
      <c r="SF85" s="712">
        <v>0</v>
      </c>
      <c r="SG85" s="712" t="s">
        <v>1625</v>
      </c>
      <c r="SH85" s="712">
        <v>5</v>
      </c>
      <c r="SI85" s="699">
        <f t="shared" si="205"/>
        <v>57</v>
      </c>
      <c r="SJ85" s="712">
        <v>5</v>
      </c>
      <c r="SK85" s="712" t="s">
        <v>1632</v>
      </c>
      <c r="SL85" s="712">
        <v>0</v>
      </c>
      <c r="SM85" s="712" t="s">
        <v>1625</v>
      </c>
      <c r="SN85" s="712">
        <v>0</v>
      </c>
      <c r="SO85" s="712" t="s">
        <v>1625</v>
      </c>
      <c r="SP85" s="712">
        <v>0</v>
      </c>
      <c r="SQ85" s="712" t="s">
        <v>1625</v>
      </c>
      <c r="SR85" s="712">
        <v>5</v>
      </c>
      <c r="SS85" s="699">
        <f t="shared" si="206"/>
        <v>50</v>
      </c>
      <c r="ST85" s="712">
        <v>5</v>
      </c>
      <c r="SU85" s="712" t="s">
        <v>1632</v>
      </c>
      <c r="SV85" s="712">
        <v>0</v>
      </c>
      <c r="SW85" s="712" t="s">
        <v>1625</v>
      </c>
      <c r="SX85" s="712">
        <v>0</v>
      </c>
      <c r="SY85" s="712" t="s">
        <v>1625</v>
      </c>
      <c r="SZ85" s="712">
        <v>5</v>
      </c>
      <c r="TA85" s="699">
        <f t="shared" si="207"/>
        <v>54</v>
      </c>
      <c r="TB85" s="699">
        <v>0</v>
      </c>
      <c r="TC85" s="699" t="s">
        <v>1625</v>
      </c>
      <c r="TD85" s="699">
        <v>0</v>
      </c>
      <c r="TE85" s="699" t="s">
        <v>1625</v>
      </c>
      <c r="TF85" s="699">
        <v>0</v>
      </c>
      <c r="TG85" s="699" t="s">
        <v>1625</v>
      </c>
      <c r="TH85" s="699">
        <v>0</v>
      </c>
      <c r="TI85" s="699" t="s">
        <v>1625</v>
      </c>
      <c r="TJ85" s="699">
        <v>0</v>
      </c>
      <c r="TK85" s="699">
        <f t="shared" si="208"/>
        <v>64</v>
      </c>
      <c r="TL85" s="989">
        <v>10</v>
      </c>
      <c r="TM85" s="989">
        <v>10</v>
      </c>
      <c r="TN85" s="989">
        <v>0</v>
      </c>
      <c r="TO85" s="989">
        <v>0</v>
      </c>
      <c r="TP85" s="989">
        <v>20</v>
      </c>
      <c r="TQ85" s="699">
        <f t="shared" si="209"/>
        <v>50</v>
      </c>
      <c r="TR85" s="712" t="s">
        <v>1632</v>
      </c>
      <c r="TS85" s="712" t="s">
        <v>1625</v>
      </c>
      <c r="TT85" s="712" t="s">
        <v>1625</v>
      </c>
      <c r="TU85" s="712" t="s">
        <v>1625</v>
      </c>
      <c r="TV85" s="712">
        <v>5</v>
      </c>
      <c r="TW85" s="712">
        <v>0</v>
      </c>
      <c r="TX85" s="712">
        <v>0</v>
      </c>
      <c r="TY85" s="712">
        <v>0</v>
      </c>
      <c r="TZ85" s="712">
        <v>5</v>
      </c>
      <c r="UA85" s="699">
        <f t="shared" si="210"/>
        <v>75</v>
      </c>
      <c r="UB85" s="712">
        <v>10</v>
      </c>
      <c r="UC85" s="712">
        <v>0</v>
      </c>
      <c r="UD85" s="712">
        <v>0</v>
      </c>
      <c r="UE85" s="712">
        <v>0</v>
      </c>
      <c r="UF85" s="712">
        <v>10</v>
      </c>
      <c r="UG85" s="699">
        <f t="shared" si="211"/>
        <v>56</v>
      </c>
      <c r="UH85" s="715">
        <v>0</v>
      </c>
      <c r="UI85" s="712">
        <v>0</v>
      </c>
      <c r="UJ85" s="699">
        <v>25</v>
      </c>
      <c r="UK85" s="715">
        <v>0</v>
      </c>
      <c r="UL85" s="712">
        <v>0</v>
      </c>
      <c r="UM85" s="699">
        <v>54</v>
      </c>
      <c r="UN85" s="715">
        <v>0</v>
      </c>
      <c r="UO85" s="712">
        <v>0</v>
      </c>
      <c r="UP85" s="699">
        <v>43</v>
      </c>
      <c r="UQ85" s="715">
        <v>1</v>
      </c>
      <c r="UR85" s="712">
        <v>7.9897730904442312</v>
      </c>
      <c r="US85" s="699">
        <v>25</v>
      </c>
      <c r="UT85" s="712">
        <v>58.5</v>
      </c>
      <c r="UU85" s="699">
        <v>14</v>
      </c>
      <c r="UV85" s="712">
        <v>33.5</v>
      </c>
      <c r="UW85" s="699">
        <v>22</v>
      </c>
      <c r="UX85" s="1099">
        <v>0</v>
      </c>
      <c r="UY85" s="699">
        <v>42</v>
      </c>
      <c r="UZ85" s="989">
        <v>0.17899999999999999</v>
      </c>
      <c r="VA85" s="989">
        <v>22</v>
      </c>
      <c r="VB85" s="989">
        <v>4.5999999999999999E-2</v>
      </c>
      <c r="VC85" s="989">
        <v>48</v>
      </c>
      <c r="VD85" s="989">
        <v>0</v>
      </c>
      <c r="VE85" s="989">
        <v>51</v>
      </c>
      <c r="VF85" s="989">
        <v>1.4E-2</v>
      </c>
      <c r="VG85" s="989">
        <v>22</v>
      </c>
      <c r="VH85" s="989">
        <v>0</v>
      </c>
      <c r="VI85" s="989">
        <v>44</v>
      </c>
      <c r="VJ85" s="989">
        <v>0</v>
      </c>
      <c r="VK85" s="989">
        <v>44</v>
      </c>
      <c r="VL85" s="989">
        <v>0</v>
      </c>
      <c r="VM85" s="989">
        <v>7</v>
      </c>
      <c r="VN85" s="989">
        <v>0</v>
      </c>
      <c r="VO85" s="989">
        <v>7</v>
      </c>
      <c r="VP85" s="989">
        <v>4</v>
      </c>
      <c r="VQ85" s="989">
        <v>31.186652112895683</v>
      </c>
      <c r="VR85" s="989">
        <v>71</v>
      </c>
      <c r="VS85" s="989">
        <v>3</v>
      </c>
      <c r="VT85" s="989">
        <v>23.389989084671761</v>
      </c>
      <c r="VU85" s="989">
        <v>65</v>
      </c>
      <c r="VV85" s="989">
        <v>6</v>
      </c>
      <c r="VW85" s="989">
        <v>46.779978169343522</v>
      </c>
      <c r="VX85" s="989">
        <v>60</v>
      </c>
      <c r="VY85" s="989">
        <v>10</v>
      </c>
      <c r="VZ85" s="989">
        <v>77.966630282239194</v>
      </c>
      <c r="WA85" s="989">
        <v>44</v>
      </c>
      <c r="WB85" s="989">
        <v>37</v>
      </c>
      <c r="WC85" s="989">
        <v>288.47653204428502</v>
      </c>
      <c r="WD85" s="989">
        <v>54</v>
      </c>
      <c r="WE85" s="989">
        <v>20</v>
      </c>
      <c r="WF85" s="989">
        <v>155.93326056447839</v>
      </c>
      <c r="WG85" s="989">
        <v>42</v>
      </c>
      <c r="WH85" s="989">
        <v>45.1</v>
      </c>
      <c r="WI85" s="989">
        <v>43</v>
      </c>
      <c r="WJ85" s="989">
        <v>0</v>
      </c>
      <c r="WK85" s="989">
        <v>10</v>
      </c>
      <c r="WL85" s="989">
        <v>0</v>
      </c>
      <c r="WM85" s="989">
        <v>2</v>
      </c>
      <c r="WN85" s="989">
        <v>33.82</v>
      </c>
      <c r="WO85" s="989">
        <v>43</v>
      </c>
      <c r="WP85" s="989">
        <v>11.27</v>
      </c>
      <c r="WQ85" s="989">
        <v>6</v>
      </c>
      <c r="WR85" s="989">
        <v>0</v>
      </c>
      <c r="WS85" s="989">
        <v>31</v>
      </c>
      <c r="WT85" s="989">
        <v>0</v>
      </c>
      <c r="WU85" s="989">
        <v>25</v>
      </c>
      <c r="WV85" s="989">
        <v>0</v>
      </c>
      <c r="WW85" s="989">
        <v>12</v>
      </c>
      <c r="WX85" s="989">
        <v>0</v>
      </c>
      <c r="WY85" s="989">
        <v>41</v>
      </c>
      <c r="WZ85" s="712">
        <v>427.25</v>
      </c>
      <c r="XA85" s="699">
        <v>15</v>
      </c>
      <c r="XB85" s="712">
        <v>750.58</v>
      </c>
      <c r="XC85" s="712">
        <v>18</v>
      </c>
      <c r="XD85" s="712">
        <v>0</v>
      </c>
      <c r="XE85" s="699">
        <v>43</v>
      </c>
      <c r="XF85" s="712">
        <v>0</v>
      </c>
      <c r="XG85" s="712">
        <v>23</v>
      </c>
      <c r="XH85" s="712">
        <v>0</v>
      </c>
      <c r="XI85" s="699">
        <v>28</v>
      </c>
      <c r="XJ85" s="712">
        <v>207.85</v>
      </c>
      <c r="XK85" s="699">
        <v>17</v>
      </c>
      <c r="XL85" s="712">
        <v>248.03</v>
      </c>
      <c r="XM85" s="699">
        <v>42</v>
      </c>
      <c r="XO85" s="714"/>
      <c r="XP85" s="725"/>
      <c r="XQ85" s="715"/>
      <c r="XR85" s="714"/>
      <c r="XS85" s="725"/>
      <c r="XT85" s="715"/>
      <c r="XU85" s="715"/>
      <c r="XV85" s="712"/>
      <c r="XW85" s="715"/>
      <c r="XX85" s="1169">
        <v>55</v>
      </c>
      <c r="XY85" s="1174">
        <v>1.8181818181818181</v>
      </c>
      <c r="XZ85" s="1168">
        <f t="shared" si="212"/>
        <v>37</v>
      </c>
      <c r="YA85" s="715">
        <v>385</v>
      </c>
      <c r="YB85" s="725">
        <v>15.064935064935064</v>
      </c>
      <c r="YC85" s="715">
        <f t="shared" si="213"/>
        <v>59</v>
      </c>
      <c r="YD85" s="714">
        <v>34</v>
      </c>
      <c r="YE85" s="725">
        <v>9.2592592592592595</v>
      </c>
      <c r="YF85" s="715">
        <f t="shared" si="214"/>
        <v>58</v>
      </c>
      <c r="YG85" s="699">
        <v>418</v>
      </c>
      <c r="YH85" s="1099">
        <v>5.0239234449760763</v>
      </c>
      <c r="YI85" s="715">
        <f t="shared" si="215"/>
        <v>9</v>
      </c>
      <c r="YJ85" s="714">
        <v>34</v>
      </c>
      <c r="YK85" s="712">
        <v>22.222222222222221</v>
      </c>
      <c r="YL85" s="715">
        <f t="shared" si="216"/>
        <v>35</v>
      </c>
      <c r="YM85" s="699">
        <v>418</v>
      </c>
      <c r="YN85" s="712">
        <v>18.181818181818183</v>
      </c>
      <c r="YO85" s="715">
        <f t="shared" si="217"/>
        <v>11</v>
      </c>
      <c r="YP85" s="1178">
        <v>0</v>
      </c>
      <c r="YQ85" s="1099">
        <v>0</v>
      </c>
      <c r="YR85" s="1099">
        <v>0</v>
      </c>
      <c r="YS85" s="1099">
        <v>0</v>
      </c>
      <c r="YT85" s="1099">
        <v>0</v>
      </c>
      <c r="YU85" s="1099">
        <v>0</v>
      </c>
      <c r="YV85" s="1099">
        <v>0</v>
      </c>
      <c r="YW85" s="1099">
        <v>0</v>
      </c>
      <c r="YX85" s="1099">
        <v>0</v>
      </c>
      <c r="YY85" s="1099">
        <v>0</v>
      </c>
      <c r="YZ85" s="1099">
        <v>0</v>
      </c>
      <c r="ZA85" s="1188">
        <v>0</v>
      </c>
      <c r="ZB85" s="985">
        <v>28.571428571428569</v>
      </c>
      <c r="ZC85" s="985">
        <v>10.714285714285714</v>
      </c>
      <c r="ZD85" s="985">
        <v>25</v>
      </c>
      <c r="ZE85" s="985">
        <v>8.9285714285714288</v>
      </c>
      <c r="ZF85" s="985">
        <v>10.714285714285714</v>
      </c>
      <c r="ZG85" s="985">
        <v>7.1428571428571423</v>
      </c>
      <c r="ZH85" s="985">
        <v>5.3571428571428568</v>
      </c>
      <c r="ZI85" s="985">
        <v>8.9285714285714288</v>
      </c>
      <c r="ZJ85" s="985">
        <v>46.428571428571431</v>
      </c>
      <c r="ZK85" s="985">
        <v>5.3571428571428568</v>
      </c>
      <c r="ZL85" s="985">
        <v>1.7857142857142856</v>
      </c>
      <c r="ZM85" s="699">
        <v>56</v>
      </c>
      <c r="ZN85" s="714" t="s">
        <v>1650</v>
      </c>
      <c r="ZO85" s="715" t="s">
        <v>1651</v>
      </c>
      <c r="ZP85" s="715" t="s">
        <v>1633</v>
      </c>
      <c r="ZQ85" s="715" t="s">
        <v>1650</v>
      </c>
      <c r="ZR85" s="715" t="s">
        <v>1680</v>
      </c>
      <c r="ZS85" s="715" t="s">
        <v>1680</v>
      </c>
      <c r="ZT85" s="715">
        <v>2</v>
      </c>
      <c r="ZU85" s="715">
        <v>0</v>
      </c>
      <c r="ZV85" s="715">
        <v>-1</v>
      </c>
      <c r="ZW85" s="715">
        <v>2</v>
      </c>
      <c r="ZX85" s="715">
        <v>-2</v>
      </c>
      <c r="ZY85" s="715">
        <v>-2</v>
      </c>
      <c r="ZZ85" s="715">
        <f t="shared" si="218"/>
        <v>-1</v>
      </c>
      <c r="AAA85" s="715">
        <f t="shared" si="219"/>
        <v>65</v>
      </c>
      <c r="AAB85" s="716" t="s">
        <v>31</v>
      </c>
      <c r="AAC85" s="712" t="s">
        <v>31</v>
      </c>
      <c r="AAD85" s="712" t="s">
        <v>1657</v>
      </c>
      <c r="AAE85" s="712" t="s">
        <v>31</v>
      </c>
      <c r="AAF85" s="712" t="s">
        <v>1657</v>
      </c>
      <c r="AAG85" s="712" t="s">
        <v>1657</v>
      </c>
      <c r="AAH85" s="714">
        <v>2</v>
      </c>
      <c r="AAI85" s="715">
        <v>2</v>
      </c>
      <c r="AAJ85" s="715">
        <v>0</v>
      </c>
      <c r="AAK85" s="715">
        <v>35</v>
      </c>
      <c r="AAL85" s="715">
        <v>12</v>
      </c>
      <c r="AAM85" s="733">
        <v>2</v>
      </c>
      <c r="AAN85" s="2996">
        <v>0.4082465809348847</v>
      </c>
      <c r="AAO85" s="2954">
        <f t="shared" si="220"/>
        <v>56</v>
      </c>
      <c r="AAP85" s="2995">
        <v>0.4082465809348847</v>
      </c>
      <c r="AAQ85" s="2954">
        <f t="shared" si="221"/>
        <v>35</v>
      </c>
      <c r="AAR85" s="2995">
        <v>0</v>
      </c>
      <c r="AAS85" s="2954">
        <f t="shared" si="222"/>
        <v>54</v>
      </c>
      <c r="AAT85" s="2995">
        <v>7.1443151663604816</v>
      </c>
      <c r="AAU85" s="2954">
        <f t="shared" si="223"/>
        <v>3</v>
      </c>
      <c r="AAV85" s="2995">
        <v>2.4494794856093081</v>
      </c>
      <c r="AAW85" s="2954">
        <f t="shared" si="224"/>
        <v>8</v>
      </c>
      <c r="AAX85" s="2995">
        <v>0.4082465809348847</v>
      </c>
      <c r="AAY85" s="2954">
        <f t="shared" si="225"/>
        <v>45</v>
      </c>
      <c r="AAZ85" s="982">
        <v>4</v>
      </c>
      <c r="ABA85" s="699">
        <v>0</v>
      </c>
      <c r="ABB85" s="699">
        <v>0</v>
      </c>
      <c r="ABC85" s="2988">
        <v>0.81649316186976939</v>
      </c>
      <c r="ABD85" s="2954">
        <f t="shared" si="226"/>
        <v>26</v>
      </c>
      <c r="ABE85" s="2955">
        <v>0</v>
      </c>
      <c r="ABF85" s="2954">
        <f t="shared" si="226"/>
        <v>28</v>
      </c>
      <c r="ABG85" s="2955">
        <v>0</v>
      </c>
      <c r="ABH85" s="2993">
        <f t="shared" si="226"/>
        <v>32</v>
      </c>
      <c r="ABI85" s="982">
        <v>0</v>
      </c>
      <c r="ABJ85" s="731">
        <v>0</v>
      </c>
      <c r="ABK85" s="715">
        <f t="shared" si="227"/>
        <v>31</v>
      </c>
      <c r="ABL85" s="716" t="s">
        <v>1687</v>
      </c>
      <c r="ABM85" s="712" t="s">
        <v>1687</v>
      </c>
      <c r="ABN85" s="715">
        <v>0</v>
      </c>
      <c r="ABO85" s="715">
        <v>0</v>
      </c>
      <c r="ABP85" s="715">
        <f t="shared" si="228"/>
        <v>0</v>
      </c>
      <c r="ABQ85" s="715">
        <f t="shared" si="229"/>
        <v>53</v>
      </c>
      <c r="ABR85" s="1201" t="s">
        <v>1632</v>
      </c>
      <c r="ABS85" s="1202" t="s">
        <v>1625</v>
      </c>
      <c r="ABT85" s="1202" t="s">
        <v>1625</v>
      </c>
      <c r="ABU85" s="1202" t="s">
        <v>1625</v>
      </c>
      <c r="ABV85" s="725">
        <v>5</v>
      </c>
      <c r="ABW85" s="725">
        <v>0</v>
      </c>
      <c r="ABX85" s="725">
        <v>0</v>
      </c>
      <c r="ABY85" s="725">
        <v>0</v>
      </c>
      <c r="ABZ85" s="715">
        <f t="shared" si="230"/>
        <v>5</v>
      </c>
      <c r="ACA85" s="715">
        <f t="shared" si="231"/>
        <v>68</v>
      </c>
      <c r="ACB85" s="983" t="s">
        <v>1632</v>
      </c>
      <c r="ACC85" s="725" t="s">
        <v>1625</v>
      </c>
      <c r="ACD85" s="725" t="s">
        <v>1625</v>
      </c>
      <c r="ACE85" s="725" t="s">
        <v>1625</v>
      </c>
      <c r="ACF85" s="725">
        <v>5</v>
      </c>
      <c r="ACG85" s="725">
        <v>0</v>
      </c>
      <c r="ACH85" s="725">
        <v>0</v>
      </c>
      <c r="ACI85" s="725">
        <v>0</v>
      </c>
      <c r="ACJ85" s="715">
        <f t="shared" si="232"/>
        <v>5</v>
      </c>
      <c r="ACK85" s="715">
        <f t="shared" si="233"/>
        <v>68</v>
      </c>
      <c r="ACL85" s="982">
        <v>25</v>
      </c>
      <c r="ACM85" s="715">
        <v>629</v>
      </c>
      <c r="ACN85" s="1089">
        <v>5.4690000000000003</v>
      </c>
      <c r="ACO85" s="715">
        <v>65</v>
      </c>
      <c r="ACP85" s="1089">
        <v>7.5</v>
      </c>
      <c r="ACQ85" s="715">
        <v>65</v>
      </c>
      <c r="ACR85" s="982">
        <v>19.234000000000002</v>
      </c>
      <c r="ACS85" s="1090">
        <v>64</v>
      </c>
      <c r="ACT85" s="983" t="s">
        <v>1625</v>
      </c>
      <c r="ACU85" s="725" t="s">
        <v>1625</v>
      </c>
      <c r="ACV85" s="725" t="s">
        <v>1625</v>
      </c>
      <c r="ACW85" s="725" t="s">
        <v>1625</v>
      </c>
      <c r="ACX85" s="725">
        <v>0</v>
      </c>
      <c r="ACY85" s="725">
        <v>0</v>
      </c>
      <c r="ACZ85" s="725">
        <v>0</v>
      </c>
      <c r="ADA85" s="725">
        <v>0</v>
      </c>
      <c r="ADB85" s="715">
        <f t="shared" si="234"/>
        <v>0</v>
      </c>
      <c r="ADC85" s="715">
        <f t="shared" si="235"/>
        <v>28</v>
      </c>
      <c r="ADD85" s="984" t="s">
        <v>1632</v>
      </c>
      <c r="ADE85" s="985" t="s">
        <v>1632</v>
      </c>
      <c r="ADF85" s="985" t="s">
        <v>1632</v>
      </c>
      <c r="ADG85" s="985" t="s">
        <v>1625</v>
      </c>
      <c r="ADH85" s="985">
        <v>5</v>
      </c>
      <c r="ADI85" s="985">
        <v>5</v>
      </c>
      <c r="ADJ85" s="985">
        <v>5</v>
      </c>
      <c r="ADK85" s="985">
        <v>0</v>
      </c>
      <c r="ADL85" s="715">
        <f t="shared" si="236"/>
        <v>15</v>
      </c>
      <c r="ADM85" s="715">
        <f t="shared" si="237"/>
        <v>20</v>
      </c>
      <c r="ADN85" s="1169">
        <v>0</v>
      </c>
      <c r="ADO85" s="1168">
        <v>0</v>
      </c>
      <c r="ADP85" s="1168">
        <v>0</v>
      </c>
      <c r="ADQ85" s="989">
        <v>0</v>
      </c>
      <c r="ADR85" s="989">
        <v>0</v>
      </c>
      <c r="ADS85" s="989">
        <v>0</v>
      </c>
      <c r="ADT85" s="989">
        <v>38</v>
      </c>
      <c r="ADU85" s="989">
        <v>2</v>
      </c>
      <c r="ADV85" s="989">
        <v>230.875</v>
      </c>
      <c r="ADW85" s="989">
        <v>1847</v>
      </c>
      <c r="ADX85" s="989">
        <v>115.4375</v>
      </c>
      <c r="ADY85" s="989">
        <v>923.5</v>
      </c>
      <c r="ADZ85" s="989">
        <v>387.86224275514491</v>
      </c>
      <c r="AEA85" s="989">
        <v>19</v>
      </c>
      <c r="AEB85" s="989">
        <v>2</v>
      </c>
      <c r="AEC85" s="989">
        <v>230.875</v>
      </c>
      <c r="AED85" s="989">
        <v>1847</v>
      </c>
      <c r="AEE85" s="989">
        <v>115.4375</v>
      </c>
      <c r="AEF85" s="989">
        <v>923.5</v>
      </c>
      <c r="AEG85" s="989">
        <v>387.86224275514491</v>
      </c>
      <c r="AEH85" s="729">
        <v>45</v>
      </c>
      <c r="AEI85" s="987"/>
      <c r="AEM85" s="715">
        <v>806</v>
      </c>
      <c r="AEN85" s="715">
        <v>626</v>
      </c>
      <c r="AEO85" s="989">
        <v>43</v>
      </c>
      <c r="AEP85" s="1099">
        <v>6.8690095846645374</v>
      </c>
      <c r="AEQ85" s="989">
        <v>19</v>
      </c>
      <c r="AER85" s="989">
        <v>17</v>
      </c>
      <c r="AES85" s="989">
        <v>39.534883720930232</v>
      </c>
      <c r="AET85" s="1099">
        <v>3.4705882352941178</v>
      </c>
      <c r="AEU85" s="989">
        <v>52</v>
      </c>
      <c r="AEV85" s="989">
        <v>16</v>
      </c>
      <c r="AEW85" s="989">
        <v>59</v>
      </c>
      <c r="AEX85" s="989">
        <v>27.118644067796609</v>
      </c>
      <c r="AEY85" s="989">
        <v>12</v>
      </c>
      <c r="AEZ85" s="1667">
        <v>626</v>
      </c>
      <c r="AFA85" s="1668">
        <v>2.330670926517572</v>
      </c>
      <c r="AFB85" s="1667">
        <f t="shared" si="238"/>
        <v>29</v>
      </c>
      <c r="AFC85" s="1168">
        <v>4</v>
      </c>
      <c r="AFD85" s="1099">
        <v>0</v>
      </c>
      <c r="AFE85" s="989">
        <f t="shared" si="239"/>
        <v>1</v>
      </c>
      <c r="AFF85" s="715">
        <v>82</v>
      </c>
      <c r="AFG85" s="985">
        <v>28.04878048780488</v>
      </c>
      <c r="AFH85" s="699">
        <f t="shared" si="240"/>
        <v>68</v>
      </c>
      <c r="AFI85" s="989">
        <v>71</v>
      </c>
      <c r="AFJ85" s="715">
        <v>2</v>
      </c>
      <c r="AFK85" s="985">
        <v>2.8169014084507045</v>
      </c>
      <c r="AFL85" s="699">
        <f t="shared" si="241"/>
        <v>9</v>
      </c>
      <c r="AFM85" s="707">
        <v>65</v>
      </c>
      <c r="AFN85" s="990">
        <v>0</v>
      </c>
      <c r="AFO85" s="719">
        <v>0</v>
      </c>
      <c r="AFP85" s="979">
        <f t="shared" si="242"/>
        <v>37</v>
      </c>
      <c r="AFQ85" s="715">
        <v>67</v>
      </c>
      <c r="AFR85" s="699">
        <f t="shared" si="242"/>
        <v>16</v>
      </c>
      <c r="AFS85" s="715" t="s">
        <v>31</v>
      </c>
      <c r="AFT85" s="715" t="s">
        <v>31</v>
      </c>
      <c r="AFU85" s="985" t="s">
        <v>31</v>
      </c>
      <c r="AFV85" s="699" t="str">
        <f t="shared" si="243"/>
        <v>-</v>
      </c>
      <c r="AFW85" s="715" t="s">
        <v>31</v>
      </c>
      <c r="AFX85" s="715" t="s">
        <v>31</v>
      </c>
      <c r="AFY85" s="712" t="s">
        <v>31</v>
      </c>
      <c r="AFZ85" s="699" t="str">
        <f t="shared" si="244"/>
        <v>-</v>
      </c>
      <c r="AGA85" s="712">
        <v>58.474576271186443</v>
      </c>
      <c r="AGB85" s="712">
        <v>19.491525423728813</v>
      </c>
      <c r="AGC85" s="712">
        <v>11.864406779661017</v>
      </c>
      <c r="AGD85" s="712">
        <v>3.3898305084745761</v>
      </c>
      <c r="AGE85" s="712">
        <v>1.6949152542372881</v>
      </c>
      <c r="AGF85" s="712">
        <v>4.2372881355932197</v>
      </c>
      <c r="AGG85" s="712">
        <v>0.84745762711864403</v>
      </c>
      <c r="AGH85" s="712">
        <v>0</v>
      </c>
      <c r="AGI85" s="712">
        <v>0</v>
      </c>
      <c r="AGJ85" s="715">
        <v>69</v>
      </c>
      <c r="AGK85" s="715">
        <v>23</v>
      </c>
      <c r="AGL85" s="715">
        <v>14</v>
      </c>
      <c r="AGM85" s="715">
        <v>4</v>
      </c>
      <c r="AGN85" s="715">
        <v>2</v>
      </c>
      <c r="AGO85" s="715">
        <v>5</v>
      </c>
      <c r="AGP85" s="715">
        <v>1</v>
      </c>
      <c r="AGQ85" s="715">
        <v>0</v>
      </c>
      <c r="AGR85" s="715">
        <v>0</v>
      </c>
      <c r="AGS85" s="715">
        <v>118</v>
      </c>
      <c r="AGT85" s="712" t="s">
        <v>31</v>
      </c>
      <c r="AGU85" s="712" t="s">
        <v>31</v>
      </c>
      <c r="AGV85" s="712" t="s">
        <v>31</v>
      </c>
      <c r="AGW85" s="712" t="s">
        <v>31</v>
      </c>
      <c r="AGX85" s="712" t="s">
        <v>31</v>
      </c>
      <c r="AGY85" s="712" t="s">
        <v>31</v>
      </c>
      <c r="AGZ85" s="712" t="s">
        <v>31</v>
      </c>
      <c r="AHA85" s="712" t="s">
        <v>31</v>
      </c>
      <c r="AHB85" s="712" t="s">
        <v>31</v>
      </c>
      <c r="AHC85" s="715">
        <v>0</v>
      </c>
      <c r="AHD85" s="715">
        <v>0</v>
      </c>
      <c r="AHE85" s="715">
        <v>0</v>
      </c>
      <c r="AHF85" s="715">
        <v>0</v>
      </c>
      <c r="AHG85" s="715">
        <v>0</v>
      </c>
      <c r="AHH85" s="715">
        <v>0</v>
      </c>
      <c r="AHI85" s="715">
        <v>0</v>
      </c>
      <c r="AHJ85" s="715">
        <v>0</v>
      </c>
      <c r="AHK85" s="715">
        <v>0</v>
      </c>
      <c r="AHL85" s="715">
        <v>0</v>
      </c>
      <c r="AHM85" s="712" t="s">
        <v>31</v>
      </c>
      <c r="AHN85" s="712" t="s">
        <v>31</v>
      </c>
      <c r="AHO85" s="712" t="s">
        <v>31</v>
      </c>
      <c r="AHP85" s="712" t="s">
        <v>31</v>
      </c>
      <c r="AHQ85" s="712" t="s">
        <v>31</v>
      </c>
      <c r="AHR85" s="712" t="s">
        <v>31</v>
      </c>
      <c r="AHS85" s="712" t="s">
        <v>31</v>
      </c>
      <c r="AHT85" s="712" t="s">
        <v>31</v>
      </c>
      <c r="AHU85" s="712" t="s">
        <v>31</v>
      </c>
      <c r="AHV85" s="715">
        <v>0</v>
      </c>
      <c r="AHW85" s="715">
        <v>0</v>
      </c>
      <c r="AHX85" s="715">
        <v>0</v>
      </c>
      <c r="AHY85" s="715">
        <v>0</v>
      </c>
      <c r="AHZ85" s="715">
        <v>0</v>
      </c>
      <c r="AIA85" s="715">
        <v>0</v>
      </c>
      <c r="AIB85" s="715">
        <v>0</v>
      </c>
      <c r="AIC85" s="715">
        <v>0</v>
      </c>
      <c r="AID85" s="715">
        <v>0</v>
      </c>
      <c r="AIE85" s="715">
        <v>0</v>
      </c>
      <c r="AIF85" s="712" t="s">
        <v>1648</v>
      </c>
      <c r="AIG85" s="712" t="s">
        <v>1623</v>
      </c>
      <c r="AIH85" s="709">
        <v>0</v>
      </c>
      <c r="AII85" s="978">
        <f t="shared" si="245"/>
        <v>42</v>
      </c>
      <c r="AIJ85" s="703" t="s">
        <v>1625</v>
      </c>
      <c r="AIK85" s="703" t="s">
        <v>1625</v>
      </c>
      <c r="AIL85" s="703" t="s">
        <v>1625</v>
      </c>
      <c r="AIM85" s="701" t="s">
        <v>1625</v>
      </c>
      <c r="AIN85" s="712" t="s">
        <v>1625</v>
      </c>
      <c r="AIO85" s="712" t="s">
        <v>1627</v>
      </c>
      <c r="AIP85" s="712" t="s">
        <v>1627</v>
      </c>
      <c r="AIQ85" s="712" t="s">
        <v>1627</v>
      </c>
      <c r="AIR85" s="712" t="s">
        <v>1625</v>
      </c>
      <c r="AIS85" s="712" t="s">
        <v>1628</v>
      </c>
      <c r="AIT85" s="712" t="s">
        <v>1629</v>
      </c>
      <c r="AIU85" s="712" t="s">
        <v>1630</v>
      </c>
      <c r="AIV85" s="712" t="s">
        <v>2465</v>
      </c>
      <c r="AIW85" s="1672">
        <v>24</v>
      </c>
      <c r="AIX85" s="1672">
        <v>2</v>
      </c>
      <c r="AIY85" s="1673">
        <v>8.3000000000000007</v>
      </c>
      <c r="AIZ85" s="699">
        <v>0</v>
      </c>
      <c r="AJA85" s="712">
        <v>0</v>
      </c>
      <c r="AJB85" s="699">
        <f t="shared" si="246"/>
        <v>26</v>
      </c>
      <c r="AJC85" s="712">
        <v>0</v>
      </c>
      <c r="AJD85" s="978">
        <f t="shared" si="247"/>
        <v>25</v>
      </c>
      <c r="AJE85" s="712" t="s">
        <v>1625</v>
      </c>
      <c r="AJF85" s="712" t="s">
        <v>1625</v>
      </c>
      <c r="AJG85" s="712" t="s">
        <v>1625</v>
      </c>
      <c r="AJH85" s="712" t="s">
        <v>1625</v>
      </c>
      <c r="AJI85" s="712">
        <v>8.4</v>
      </c>
      <c r="AJJ85" s="699">
        <f t="shared" si="248"/>
        <v>41</v>
      </c>
      <c r="AJK85" s="715">
        <v>1</v>
      </c>
      <c r="AJL85" s="712">
        <v>0</v>
      </c>
      <c r="AJM85" s="699">
        <f t="shared" si="249"/>
        <v>39</v>
      </c>
      <c r="AJN85" s="715">
        <v>0</v>
      </c>
      <c r="AJO85" s="712">
        <v>0</v>
      </c>
      <c r="AJP85" s="699">
        <f t="shared" si="250"/>
        <v>17</v>
      </c>
      <c r="AJQ85" s="715">
        <v>0</v>
      </c>
      <c r="AJR85" s="712">
        <v>0</v>
      </c>
      <c r="AJS85" s="699">
        <f t="shared" si="251"/>
        <v>29</v>
      </c>
      <c r="AJT85" s="715">
        <v>0</v>
      </c>
      <c r="AJU85" s="712">
        <v>0</v>
      </c>
      <c r="AJV85" s="715">
        <v>0</v>
      </c>
      <c r="AJW85" s="712">
        <v>0</v>
      </c>
      <c r="AJX85" s="699">
        <f t="shared" si="252"/>
        <v>26</v>
      </c>
      <c r="AJY85" s="715">
        <v>0</v>
      </c>
      <c r="AJZ85" s="712">
        <v>0</v>
      </c>
      <c r="AKA85" s="699">
        <f t="shared" si="253"/>
        <v>9</v>
      </c>
      <c r="AKB85" s="715">
        <v>0</v>
      </c>
      <c r="AKC85" s="712">
        <v>25.1</v>
      </c>
      <c r="AKD85" s="699">
        <f t="shared" si="254"/>
        <v>10</v>
      </c>
      <c r="AKE85" s="715">
        <v>3</v>
      </c>
      <c r="AKF85" s="715">
        <v>70</v>
      </c>
      <c r="AKG85" s="715">
        <v>0</v>
      </c>
      <c r="AKH85" s="715">
        <v>0</v>
      </c>
      <c r="AKI85" s="715">
        <v>0</v>
      </c>
      <c r="AKJ85" s="715">
        <v>0</v>
      </c>
      <c r="AKK85" s="715">
        <v>70</v>
      </c>
      <c r="AKL85" s="715">
        <v>0</v>
      </c>
      <c r="AKM85" s="715">
        <v>27</v>
      </c>
      <c r="AKN85" s="715">
        <v>0</v>
      </c>
      <c r="AKO85" s="715">
        <v>27</v>
      </c>
      <c r="AKP85" s="712">
        <v>7.6999999999999999E-2</v>
      </c>
      <c r="AKQ85" s="699">
        <f t="shared" si="255"/>
        <v>59</v>
      </c>
      <c r="AKR85" s="712" t="s">
        <v>31</v>
      </c>
      <c r="AKS85" s="699" t="str">
        <f t="shared" si="255"/>
        <v>-</v>
      </c>
      <c r="AKT85" s="712" t="s">
        <v>31</v>
      </c>
      <c r="AKU85" s="699" t="str">
        <f t="shared" si="141"/>
        <v>-</v>
      </c>
      <c r="AKV85" s="712" t="s">
        <v>31</v>
      </c>
      <c r="AKW85" s="699" t="str">
        <f t="shared" si="142"/>
        <v>-</v>
      </c>
      <c r="AKX85" s="712" t="s">
        <v>31</v>
      </c>
      <c r="AKY85" s="712">
        <v>7.6999999999999999E-2</v>
      </c>
      <c r="AKZ85" s="712" t="s">
        <v>31</v>
      </c>
      <c r="ALA85" s="699" t="str">
        <f t="shared" si="143"/>
        <v>-</v>
      </c>
      <c r="ALB85" s="712">
        <v>0.03</v>
      </c>
      <c r="ALC85" s="699">
        <f t="shared" si="144"/>
        <v>33</v>
      </c>
      <c r="ALD85" s="712" t="s">
        <v>31</v>
      </c>
      <c r="ALE85" s="699" t="str">
        <f t="shared" si="145"/>
        <v>-</v>
      </c>
      <c r="ALF85" s="712">
        <v>0.03</v>
      </c>
      <c r="ALG85" s="712"/>
      <c r="ALH85" s="1706">
        <v>42.546443135478022</v>
      </c>
      <c r="ALI85" s="729">
        <v>180</v>
      </c>
      <c r="ALJ85" s="729">
        <v>25</v>
      </c>
      <c r="ALK85" s="729">
        <v>4762</v>
      </c>
      <c r="ALL85" s="729">
        <v>37.799244015119697</v>
      </c>
      <c r="ALM85" s="729">
        <v>5.249895002099958</v>
      </c>
      <c r="ALN85" s="729">
        <v>56</v>
      </c>
      <c r="ALO85" s="729">
        <v>38</v>
      </c>
    </row>
    <row r="86" spans="1:1003" ht="13" x14ac:dyDescent="0.2">
      <c r="A86" s="696" t="s">
        <v>1890</v>
      </c>
      <c r="B86" s="697" t="s">
        <v>1891</v>
      </c>
      <c r="C86" s="697" t="s">
        <v>1646</v>
      </c>
      <c r="D86" s="697" t="s">
        <v>1646</v>
      </c>
      <c r="E86" s="697" t="s">
        <v>1733</v>
      </c>
      <c r="F86" s="698" t="s">
        <v>1892</v>
      </c>
      <c r="G86" s="699" t="s">
        <v>1923</v>
      </c>
      <c r="H86" s="700">
        <v>28</v>
      </c>
      <c r="I86" s="703">
        <v>7.11</v>
      </c>
      <c r="J86" s="699">
        <f t="shared" si="146"/>
        <v>52</v>
      </c>
      <c r="K86" s="702">
        <v>37</v>
      </c>
      <c r="L86" s="703">
        <v>6.64</v>
      </c>
      <c r="M86" s="710">
        <f t="shared" si="147"/>
        <v>76</v>
      </c>
      <c r="N86" s="712">
        <f t="shared" si="148"/>
        <v>-0.47000000000000064</v>
      </c>
      <c r="O86" s="702">
        <v>106</v>
      </c>
      <c r="P86" s="703">
        <v>6.27</v>
      </c>
      <c r="Q86" s="699">
        <f t="shared" si="256"/>
        <v>26</v>
      </c>
      <c r="R86" s="702">
        <v>116</v>
      </c>
      <c r="S86" s="703">
        <v>6.44</v>
      </c>
      <c r="T86" s="710">
        <f t="shared" si="137"/>
        <v>8</v>
      </c>
      <c r="U86" s="712">
        <f t="shared" si="149"/>
        <v>0.17000000000000082</v>
      </c>
      <c r="V86" s="706">
        <v>72</v>
      </c>
      <c r="W86" s="701">
        <v>6.333333333333333</v>
      </c>
      <c r="X86" s="702">
        <v>44</v>
      </c>
      <c r="Y86" s="704">
        <v>6.6136363636363633</v>
      </c>
      <c r="Z86" s="705">
        <f t="shared" si="150"/>
        <v>25</v>
      </c>
      <c r="AA86" s="707">
        <v>43</v>
      </c>
      <c r="AB86" s="704">
        <v>6.6279069767441863</v>
      </c>
      <c r="AC86" s="705">
        <f t="shared" si="151"/>
        <v>5</v>
      </c>
      <c r="AD86" s="702">
        <v>29</v>
      </c>
      <c r="AE86" s="704">
        <v>5.8965517241379306</v>
      </c>
      <c r="AF86" s="732">
        <f t="shared" si="152"/>
        <v>19</v>
      </c>
      <c r="AG86" s="708">
        <v>79.5</v>
      </c>
      <c r="AH86" s="705">
        <f t="shared" si="153"/>
        <v>64</v>
      </c>
      <c r="AI86" s="709">
        <v>83.3</v>
      </c>
      <c r="AJ86" s="705">
        <f t="shared" si="154"/>
        <v>66</v>
      </c>
      <c r="AK86" s="709">
        <v>9.9999999999994316E-2</v>
      </c>
      <c r="AL86" s="701">
        <v>0.59999999999999432</v>
      </c>
      <c r="AM86" s="702">
        <v>95</v>
      </c>
      <c r="AN86" s="715">
        <f t="shared" si="155"/>
        <v>7</v>
      </c>
      <c r="AO86" s="710">
        <v>95</v>
      </c>
      <c r="AP86" s="715">
        <f t="shared" si="156"/>
        <v>8</v>
      </c>
      <c r="AQ86" s="702">
        <v>270</v>
      </c>
      <c r="AR86" s="710">
        <f t="shared" si="157"/>
        <v>11</v>
      </c>
      <c r="AS86" s="702">
        <v>37</v>
      </c>
      <c r="AT86" s="703">
        <v>18.918918918918919</v>
      </c>
      <c r="AU86" s="705">
        <f t="shared" si="158"/>
        <v>31</v>
      </c>
      <c r="AV86" s="702">
        <v>37</v>
      </c>
      <c r="AW86" s="703">
        <v>10.810810810810811</v>
      </c>
      <c r="AX86" s="705">
        <f t="shared" si="159"/>
        <v>24</v>
      </c>
      <c r="AY86" s="702">
        <v>33</v>
      </c>
      <c r="AZ86" s="703">
        <v>54.54545454545454</v>
      </c>
      <c r="BA86" s="705">
        <f t="shared" si="160"/>
        <v>66</v>
      </c>
      <c r="BB86" s="702">
        <v>37</v>
      </c>
      <c r="BC86" s="703">
        <v>21.621621621621621</v>
      </c>
      <c r="BD86" s="705">
        <f t="shared" si="161"/>
        <v>71</v>
      </c>
      <c r="BE86" s="702">
        <v>37</v>
      </c>
      <c r="BF86" s="703">
        <v>2.7027027027027026</v>
      </c>
      <c r="BG86" s="705">
        <f t="shared" si="162"/>
        <v>71</v>
      </c>
      <c r="BH86" s="702">
        <v>37</v>
      </c>
      <c r="BI86" s="703">
        <v>24.324324324324326</v>
      </c>
      <c r="BJ86" s="705">
        <f t="shared" si="163"/>
        <v>6</v>
      </c>
      <c r="BK86" s="702">
        <v>44</v>
      </c>
      <c r="BL86" s="703">
        <v>47.727272727272727</v>
      </c>
      <c r="BM86" s="705">
        <f t="shared" si="164"/>
        <v>13</v>
      </c>
      <c r="BN86" s="702">
        <v>46</v>
      </c>
      <c r="BO86" s="703">
        <v>80.434782608695656</v>
      </c>
      <c r="BP86" s="705">
        <f t="shared" si="165"/>
        <v>26</v>
      </c>
      <c r="BQ86" s="702">
        <v>43</v>
      </c>
      <c r="BR86" s="703">
        <v>55.813953488372093</v>
      </c>
      <c r="BS86" s="705">
        <f t="shared" si="166"/>
        <v>13</v>
      </c>
      <c r="BT86" s="702">
        <v>45</v>
      </c>
      <c r="BU86" s="703">
        <v>40</v>
      </c>
      <c r="BV86" s="705">
        <f t="shared" si="167"/>
        <v>51</v>
      </c>
      <c r="BW86" s="702">
        <v>39</v>
      </c>
      <c r="BX86" s="703">
        <v>2.5641025641025639</v>
      </c>
      <c r="BY86" s="705">
        <f t="shared" si="168"/>
        <v>24</v>
      </c>
      <c r="BZ86" s="702">
        <v>45</v>
      </c>
      <c r="CA86" s="703">
        <v>51.111111111111107</v>
      </c>
      <c r="CB86" s="705">
        <f t="shared" si="169"/>
        <v>23</v>
      </c>
      <c r="CC86" s="709">
        <v>13.8</v>
      </c>
      <c r="CD86" s="726">
        <f t="shared" si="170"/>
        <v>36</v>
      </c>
      <c r="CE86" s="703">
        <v>3.1</v>
      </c>
      <c r="CF86" s="703">
        <v>4.8000000000000007</v>
      </c>
      <c r="CG86" s="704">
        <v>5.9</v>
      </c>
      <c r="CH86" s="709">
        <v>13.200000000000001</v>
      </c>
      <c r="CI86" s="701">
        <v>12.9</v>
      </c>
      <c r="CJ86" s="712">
        <v>15.7</v>
      </c>
      <c r="CK86" s="729">
        <f t="shared" si="171"/>
        <v>28</v>
      </c>
      <c r="CL86" s="712">
        <v>3.6</v>
      </c>
      <c r="CM86" s="712">
        <v>5</v>
      </c>
      <c r="CN86" s="712">
        <v>7.1</v>
      </c>
      <c r="CO86" s="714">
        <v>66</v>
      </c>
      <c r="CP86" s="985">
        <v>86</v>
      </c>
      <c r="CQ86" s="729">
        <f t="shared" si="172"/>
        <v>11</v>
      </c>
      <c r="CR86" s="715">
        <v>24</v>
      </c>
      <c r="CS86" s="985">
        <v>84</v>
      </c>
      <c r="CT86" s="729">
        <f t="shared" si="134"/>
        <v>38</v>
      </c>
      <c r="CU86" s="715">
        <v>27</v>
      </c>
      <c r="CV86" s="712">
        <v>87</v>
      </c>
      <c r="CW86" s="729">
        <f t="shared" si="173"/>
        <v>11</v>
      </c>
      <c r="CX86" s="715">
        <v>15</v>
      </c>
      <c r="CY86" s="712">
        <v>86</v>
      </c>
      <c r="CZ86" s="729">
        <f t="shared" si="174"/>
        <v>11</v>
      </c>
      <c r="DA86" s="716">
        <v>12</v>
      </c>
      <c r="DB86" s="710">
        <f t="shared" si="175"/>
        <v>8</v>
      </c>
      <c r="DC86" s="715">
        <v>50</v>
      </c>
      <c r="DD86" s="717">
        <v>88</v>
      </c>
      <c r="DE86" s="710">
        <f t="shared" si="176"/>
        <v>7</v>
      </c>
      <c r="DF86" s="703">
        <v>0</v>
      </c>
      <c r="DG86" s="705">
        <f t="shared" si="177"/>
        <v>37</v>
      </c>
      <c r="DH86" s="709">
        <v>91.304347826086953</v>
      </c>
      <c r="DI86" s="705">
        <f t="shared" si="177"/>
        <v>4</v>
      </c>
      <c r="DJ86" s="703">
        <v>0</v>
      </c>
      <c r="DK86" s="705">
        <f t="shared" si="178"/>
        <v>34</v>
      </c>
      <c r="DL86" s="718">
        <v>74.074074074074076</v>
      </c>
      <c r="DM86" s="705">
        <f t="shared" si="179"/>
        <v>35</v>
      </c>
      <c r="DN86" s="703">
        <v>3.7037037037037033</v>
      </c>
      <c r="DO86" s="705">
        <f t="shared" si="180"/>
        <v>43</v>
      </c>
      <c r="DP86" s="702">
        <v>36</v>
      </c>
      <c r="DQ86" s="719">
        <v>69.444444444444443</v>
      </c>
      <c r="DR86" s="705">
        <f t="shared" ref="DR86:DR91" si="257">RANK(DQ86,DQ$15:DQ$91,0)</f>
        <v>17</v>
      </c>
      <c r="DS86" s="702">
        <v>42</v>
      </c>
      <c r="DT86" s="719">
        <v>28.571428571428569</v>
      </c>
      <c r="DU86" s="705">
        <v>74</v>
      </c>
      <c r="DV86" s="702">
        <v>32</v>
      </c>
      <c r="DW86" s="720">
        <v>50</v>
      </c>
      <c r="DX86" s="705">
        <v>76</v>
      </c>
      <c r="DY86" s="702">
        <v>28</v>
      </c>
      <c r="DZ86" s="1145">
        <v>0.75</v>
      </c>
      <c r="EA86" s="726">
        <v>58</v>
      </c>
      <c r="EB86" s="720">
        <v>7.1428571428571423</v>
      </c>
      <c r="EC86" s="705">
        <v>64</v>
      </c>
      <c r="ED86" s="702">
        <v>26</v>
      </c>
      <c r="EE86" s="712">
        <v>0.75</v>
      </c>
      <c r="EF86" s="729">
        <v>76</v>
      </c>
      <c r="EG86" s="720">
        <v>7.6923076923076925</v>
      </c>
      <c r="EH86" s="705">
        <v>76</v>
      </c>
      <c r="EI86" s="702">
        <v>30</v>
      </c>
      <c r="EJ86" s="712">
        <v>0.5</v>
      </c>
      <c r="EK86" s="729">
        <v>73</v>
      </c>
      <c r="EL86" s="720">
        <v>13.333333333333334</v>
      </c>
      <c r="EM86" s="705">
        <v>75</v>
      </c>
      <c r="EN86" s="714">
        <v>29</v>
      </c>
      <c r="EO86" s="712">
        <v>0.5</v>
      </c>
      <c r="EP86" s="729">
        <v>61</v>
      </c>
      <c r="EQ86" s="725">
        <v>6.8965517241379306</v>
      </c>
      <c r="ER86" s="733">
        <v>56</v>
      </c>
      <c r="ES86" s="702">
        <v>28</v>
      </c>
      <c r="ET86" s="726">
        <v>0.5</v>
      </c>
      <c r="EU86" s="726">
        <v>66</v>
      </c>
      <c r="EV86" s="720">
        <v>3.5714285714285712</v>
      </c>
      <c r="EW86" s="705">
        <v>73</v>
      </c>
      <c r="EX86" s="715">
        <v>33</v>
      </c>
      <c r="EY86" s="726">
        <v>0.5</v>
      </c>
      <c r="EZ86" s="726">
        <v>49</v>
      </c>
      <c r="FA86" s="725">
        <v>6.0606060606060606</v>
      </c>
      <c r="FB86" s="715">
        <v>26</v>
      </c>
      <c r="FC86" s="702">
        <v>32</v>
      </c>
      <c r="FD86" s="726">
        <v>0.6</v>
      </c>
      <c r="FE86" s="726">
        <v>46</v>
      </c>
      <c r="FF86" s="720">
        <v>15.625</v>
      </c>
      <c r="FG86" s="705">
        <v>12</v>
      </c>
      <c r="FH86" s="702">
        <v>27</v>
      </c>
      <c r="FI86" s="726">
        <v>3.5</v>
      </c>
      <c r="FJ86" s="726">
        <v>3</v>
      </c>
      <c r="FK86" s="720">
        <v>33.333333333333329</v>
      </c>
      <c r="FL86" s="705">
        <v>56</v>
      </c>
      <c r="FM86" s="714">
        <v>45</v>
      </c>
      <c r="FN86" s="725">
        <v>13.333333333333334</v>
      </c>
      <c r="FO86" s="715">
        <v>68</v>
      </c>
      <c r="FP86" s="702">
        <v>42</v>
      </c>
      <c r="FQ86" s="727">
        <v>0.5</v>
      </c>
      <c r="FR86" s="727">
        <v>53</v>
      </c>
      <c r="FS86" s="720">
        <v>2.3809523809523809</v>
      </c>
      <c r="FT86" s="705">
        <v>54</v>
      </c>
      <c r="FU86" s="702">
        <v>41</v>
      </c>
      <c r="FV86" s="712">
        <v>0</v>
      </c>
      <c r="FW86" s="729">
        <v>65</v>
      </c>
      <c r="FX86" s="720">
        <v>0</v>
      </c>
      <c r="FY86" s="705">
        <v>65</v>
      </c>
      <c r="FZ86" s="702">
        <v>43</v>
      </c>
      <c r="GA86" s="712">
        <v>0.5</v>
      </c>
      <c r="GB86" s="729">
        <v>58</v>
      </c>
      <c r="GC86" s="720">
        <v>6.9767441860465116</v>
      </c>
      <c r="GD86" s="705">
        <v>47</v>
      </c>
      <c r="GE86" s="702">
        <v>42</v>
      </c>
      <c r="GF86" s="712">
        <v>0</v>
      </c>
      <c r="GG86" s="729">
        <v>59</v>
      </c>
      <c r="GH86" s="720">
        <v>0</v>
      </c>
      <c r="GI86" s="705">
        <v>59</v>
      </c>
      <c r="GJ86" s="702">
        <v>43</v>
      </c>
      <c r="GK86" s="726">
        <v>0.83333333333333337</v>
      </c>
      <c r="GL86" s="726">
        <v>66</v>
      </c>
      <c r="GM86" s="720">
        <v>6.9767441860465116</v>
      </c>
      <c r="GN86" s="705">
        <v>66</v>
      </c>
      <c r="GO86" s="702">
        <v>43</v>
      </c>
      <c r="GP86" s="726">
        <v>0.5</v>
      </c>
      <c r="GQ86" s="726">
        <v>39</v>
      </c>
      <c r="GR86" s="720">
        <v>2.3255813953488373</v>
      </c>
      <c r="GS86" s="705">
        <v>49</v>
      </c>
      <c r="GT86" s="702">
        <v>42</v>
      </c>
      <c r="GU86" s="726">
        <v>0</v>
      </c>
      <c r="GV86" s="726">
        <v>51</v>
      </c>
      <c r="GW86" s="720">
        <v>0</v>
      </c>
      <c r="GX86" s="705">
        <v>51</v>
      </c>
      <c r="GY86" s="702">
        <v>42</v>
      </c>
      <c r="GZ86" s="726">
        <v>0</v>
      </c>
      <c r="HA86" s="726">
        <v>50</v>
      </c>
      <c r="HB86" s="720">
        <v>0</v>
      </c>
      <c r="HC86" s="705">
        <v>50</v>
      </c>
      <c r="HD86" s="709">
        <v>17.460317460317459</v>
      </c>
      <c r="HE86" s="703">
        <v>4.7619047619047619</v>
      </c>
      <c r="HF86" s="703">
        <v>66.666666666666657</v>
      </c>
      <c r="HG86" s="703">
        <v>19.047619047619047</v>
      </c>
      <c r="HH86" s="1299">
        <v>12.698412698412698</v>
      </c>
      <c r="HI86" s="1299">
        <v>30.158730158730158</v>
      </c>
      <c r="HJ86" s="1299">
        <v>49.206349206349202</v>
      </c>
      <c r="HK86" s="1299">
        <v>3.1746031746031744</v>
      </c>
      <c r="HL86" s="1299">
        <v>65.079365079365076</v>
      </c>
      <c r="HM86" s="1300">
        <v>63</v>
      </c>
      <c r="HN86" s="709">
        <v>14.09090909090909</v>
      </c>
      <c r="HO86" s="709">
        <v>2.7272727272727271</v>
      </c>
      <c r="HP86" s="709">
        <v>55.909090909090907</v>
      </c>
      <c r="HQ86" s="709">
        <v>20.454545454545457</v>
      </c>
      <c r="HR86" s="709">
        <v>5.4545454545454541</v>
      </c>
      <c r="HS86" s="709">
        <v>46.36363636363636</v>
      </c>
      <c r="HT86" s="709">
        <v>64.545454545454547</v>
      </c>
      <c r="HU86" s="709">
        <v>2.2727272727272729</v>
      </c>
      <c r="HV86" s="709">
        <v>53.181818181818187</v>
      </c>
      <c r="HW86" s="1300">
        <v>220</v>
      </c>
      <c r="HX86" s="1265">
        <v>3</v>
      </c>
      <c r="HY86" s="1266">
        <v>4</v>
      </c>
      <c r="HZ86" s="1266">
        <v>3</v>
      </c>
      <c r="IA86" s="1266">
        <v>3</v>
      </c>
      <c r="IB86" s="1266">
        <v>3</v>
      </c>
      <c r="IC86" s="1266">
        <v>1</v>
      </c>
      <c r="ID86" s="1266">
        <v>2</v>
      </c>
      <c r="IE86" s="1266">
        <v>8</v>
      </c>
      <c r="IF86" s="1267">
        <v>27</v>
      </c>
      <c r="IG86" s="1268">
        <v>11</v>
      </c>
      <c r="IH86" s="1269">
        <v>2</v>
      </c>
      <c r="II86" s="1269" t="s">
        <v>31</v>
      </c>
      <c r="IJ86" s="1269">
        <v>3</v>
      </c>
      <c r="IK86" s="1269">
        <v>1</v>
      </c>
      <c r="IL86" s="1269" t="s">
        <v>31</v>
      </c>
      <c r="IM86" s="1269">
        <v>5</v>
      </c>
      <c r="IN86" s="1269">
        <v>5</v>
      </c>
      <c r="IO86" s="1267">
        <v>27</v>
      </c>
      <c r="IP86" s="1268">
        <v>1</v>
      </c>
      <c r="IQ86" s="1269" t="s">
        <v>31</v>
      </c>
      <c r="IR86" s="1269">
        <v>1</v>
      </c>
      <c r="IS86" s="1269">
        <v>1</v>
      </c>
      <c r="IT86" s="1269">
        <v>1</v>
      </c>
      <c r="IU86" s="1269" t="s">
        <v>31</v>
      </c>
      <c r="IV86" s="1269">
        <v>3</v>
      </c>
      <c r="IW86" s="1269">
        <v>5</v>
      </c>
      <c r="IX86" s="1270">
        <v>12</v>
      </c>
      <c r="IY86" s="1268">
        <v>11.111111111111111</v>
      </c>
      <c r="IZ86" s="1269">
        <v>14.814814814814813</v>
      </c>
      <c r="JA86" s="1269">
        <v>11.111111111111111</v>
      </c>
      <c r="JB86" s="1269">
        <v>11.111111111111111</v>
      </c>
      <c r="JC86" s="1269">
        <v>11.111111111111111</v>
      </c>
      <c r="JD86" s="1269">
        <v>3.7037037037037033</v>
      </c>
      <c r="JE86" s="1269">
        <v>7.4074074074074066</v>
      </c>
      <c r="JF86" s="1269">
        <v>29.629629629629626</v>
      </c>
      <c r="JG86" s="1270">
        <v>100</v>
      </c>
      <c r="JH86" s="1268">
        <v>40.74074074074074</v>
      </c>
      <c r="JI86" s="1269">
        <v>7.4074074074074066</v>
      </c>
      <c r="JJ86" s="1269" t="s">
        <v>31</v>
      </c>
      <c r="JK86" s="1269">
        <v>11.111111111111111</v>
      </c>
      <c r="JL86" s="1269">
        <v>3.7037037037037033</v>
      </c>
      <c r="JM86" s="1269" t="s">
        <v>31</v>
      </c>
      <c r="JN86" s="1269">
        <v>18.518518518518519</v>
      </c>
      <c r="JO86" s="1269">
        <v>18.518518518518519</v>
      </c>
      <c r="JP86" s="1270">
        <v>100</v>
      </c>
      <c r="JQ86" s="1268">
        <v>8.3333333333333321</v>
      </c>
      <c r="JR86" s="1269" t="s">
        <v>31</v>
      </c>
      <c r="JS86" s="1269">
        <v>8.3333333333333321</v>
      </c>
      <c r="JT86" s="1269">
        <v>8.3333333333333321</v>
      </c>
      <c r="JU86" s="1269">
        <v>8.3333333333333321</v>
      </c>
      <c r="JV86" s="1269" t="s">
        <v>31</v>
      </c>
      <c r="JW86" s="1269">
        <v>25</v>
      </c>
      <c r="JX86" s="1269">
        <v>41.666666666666671</v>
      </c>
      <c r="JY86" s="1270">
        <v>100</v>
      </c>
      <c r="JZ86" s="718">
        <v>53.427638737758429</v>
      </c>
      <c r="KA86" s="705">
        <f t="shared" si="181"/>
        <v>30</v>
      </c>
      <c r="KB86" s="718">
        <v>61.971830985915489</v>
      </c>
      <c r="KC86" s="705">
        <f t="shared" si="181"/>
        <v>49</v>
      </c>
      <c r="KD86" s="725">
        <v>2.4475524475524475</v>
      </c>
      <c r="KE86" s="715">
        <f t="shared" si="182"/>
        <v>55</v>
      </c>
      <c r="KF86" s="1212">
        <v>0</v>
      </c>
      <c r="KG86" s="715">
        <f t="shared" si="182"/>
        <v>28</v>
      </c>
      <c r="KH86" s="725">
        <v>17.836812144212523</v>
      </c>
      <c r="KI86" s="715">
        <f t="shared" si="183"/>
        <v>27</v>
      </c>
      <c r="KJ86" s="1212">
        <v>0</v>
      </c>
      <c r="KK86" s="715">
        <f t="shared" si="183"/>
        <v>48</v>
      </c>
      <c r="KL86" s="725">
        <v>6.3945578231292517</v>
      </c>
      <c r="KM86" s="715">
        <f t="shared" si="184"/>
        <v>58</v>
      </c>
      <c r="KN86" s="715">
        <v>19.134396355353076</v>
      </c>
      <c r="KO86" s="715">
        <f t="shared" si="185"/>
        <v>35</v>
      </c>
      <c r="KP86" s="728">
        <v>30</v>
      </c>
      <c r="KQ86" s="729">
        <v>10</v>
      </c>
      <c r="KR86" s="729">
        <v>10</v>
      </c>
      <c r="KS86" s="729">
        <v>40</v>
      </c>
      <c r="KT86" s="729">
        <v>15</v>
      </c>
      <c r="KU86" s="730">
        <f t="shared" si="186"/>
        <v>105</v>
      </c>
      <c r="KV86" s="734">
        <f t="shared" si="187"/>
        <v>25</v>
      </c>
      <c r="KW86" s="728">
        <v>0</v>
      </c>
      <c r="KX86" s="729">
        <v>0</v>
      </c>
      <c r="KY86" s="706">
        <f t="shared" si="188"/>
        <v>0</v>
      </c>
      <c r="KZ86" s="705">
        <f t="shared" si="189"/>
        <v>37</v>
      </c>
      <c r="LA86" s="847" t="s">
        <v>1625</v>
      </c>
      <c r="LB86" s="846" t="s">
        <v>1625</v>
      </c>
      <c r="LC86" s="846" t="s">
        <v>1625</v>
      </c>
      <c r="LD86" s="846" t="s">
        <v>1625</v>
      </c>
      <c r="LE86" s="729">
        <v>0</v>
      </c>
      <c r="LF86" s="1023">
        <v>58</v>
      </c>
      <c r="LG86" s="847" t="s">
        <v>1625</v>
      </c>
      <c r="LH86" s="846" t="s">
        <v>1625</v>
      </c>
      <c r="LI86" s="846" t="s">
        <v>1625</v>
      </c>
      <c r="LJ86" s="846" t="s">
        <v>1625</v>
      </c>
      <c r="LK86" s="729">
        <v>0</v>
      </c>
      <c r="LL86" s="1023">
        <v>37</v>
      </c>
      <c r="LM86" s="847" t="s">
        <v>1632</v>
      </c>
      <c r="LN86" s="846" t="s">
        <v>1632</v>
      </c>
      <c r="LO86" s="846" t="s">
        <v>1625</v>
      </c>
      <c r="LP86" s="846" t="s">
        <v>1625</v>
      </c>
      <c r="LQ86" s="729">
        <v>30</v>
      </c>
      <c r="LR86" s="1023">
        <v>40</v>
      </c>
      <c r="LS86" s="847" t="s">
        <v>1632</v>
      </c>
      <c r="LT86" s="846" t="s">
        <v>1632</v>
      </c>
      <c r="LU86" s="846" t="s">
        <v>1632</v>
      </c>
      <c r="LV86" s="846" t="s">
        <v>1632</v>
      </c>
      <c r="LW86" s="729">
        <v>40</v>
      </c>
      <c r="LX86" s="1023">
        <v>1</v>
      </c>
      <c r="LY86" s="847" t="s">
        <v>1632</v>
      </c>
      <c r="LZ86" s="846" t="s">
        <v>1632</v>
      </c>
      <c r="MA86" s="846" t="s">
        <v>1632</v>
      </c>
      <c r="MB86" s="846" t="s">
        <v>1625</v>
      </c>
      <c r="MC86" s="729">
        <v>30</v>
      </c>
      <c r="MD86" s="1023">
        <v>35</v>
      </c>
      <c r="ME86" s="847" t="s">
        <v>1632</v>
      </c>
      <c r="MF86" s="846" t="s">
        <v>1625</v>
      </c>
      <c r="MG86" s="846" t="s">
        <v>1632</v>
      </c>
      <c r="MH86" s="846" t="s">
        <v>1625</v>
      </c>
      <c r="MI86" s="729">
        <v>20</v>
      </c>
      <c r="MJ86" s="1023">
        <v>33</v>
      </c>
      <c r="MK86" s="847" t="s">
        <v>1632</v>
      </c>
      <c r="ML86" s="846" t="s">
        <v>1632</v>
      </c>
      <c r="MM86" s="846" t="s">
        <v>1625</v>
      </c>
      <c r="MN86" s="729">
        <v>30</v>
      </c>
      <c r="MO86" s="1023">
        <v>4</v>
      </c>
      <c r="MP86" s="847" t="s">
        <v>1632</v>
      </c>
      <c r="MQ86" s="846" t="s">
        <v>1632</v>
      </c>
      <c r="MR86" s="846" t="s">
        <v>1632</v>
      </c>
      <c r="MS86" s="846" t="s">
        <v>1632</v>
      </c>
      <c r="MT86" s="729">
        <v>40</v>
      </c>
      <c r="MU86" s="1023">
        <v>1</v>
      </c>
      <c r="MV86" s="846" t="s">
        <v>1632</v>
      </c>
      <c r="MW86" s="846" t="s">
        <v>1625</v>
      </c>
      <c r="MX86" s="846" t="s">
        <v>1625</v>
      </c>
      <c r="MY86" s="846" t="s">
        <v>1625</v>
      </c>
      <c r="MZ86" s="729">
        <v>10</v>
      </c>
      <c r="NA86" s="1023">
        <v>35</v>
      </c>
      <c r="NB86" s="715">
        <v>824.04</v>
      </c>
      <c r="NC86" s="715">
        <f t="shared" si="138"/>
        <v>6</v>
      </c>
      <c r="ND86" s="714">
        <v>1006</v>
      </c>
      <c r="NE86" s="715">
        <v>5</v>
      </c>
      <c r="NF86" s="731">
        <v>571.26632595116416</v>
      </c>
      <c r="NG86" s="715">
        <v>5</v>
      </c>
      <c r="NH86" s="715">
        <v>917</v>
      </c>
      <c r="NI86" s="715">
        <v>4</v>
      </c>
      <c r="NJ86" s="731">
        <v>520.7268597387847</v>
      </c>
      <c r="NK86" s="715">
        <v>4</v>
      </c>
      <c r="NL86" s="715">
        <v>525</v>
      </c>
      <c r="NM86" s="715">
        <v>5</v>
      </c>
      <c r="NN86" s="2946">
        <v>294.77821448624371</v>
      </c>
      <c r="NO86" s="715">
        <v>3</v>
      </c>
      <c r="NP86" s="715">
        <v>1761</v>
      </c>
      <c r="NQ86" s="3206">
        <v>2</v>
      </c>
      <c r="NR86" s="3349">
        <v>1.1229646266142617</v>
      </c>
      <c r="NS86" s="3206">
        <v>23</v>
      </c>
      <c r="NT86" s="3206">
        <v>20</v>
      </c>
      <c r="NU86" s="3207">
        <v>1.1229646266142617</v>
      </c>
      <c r="NV86" s="3206">
        <v>17</v>
      </c>
      <c r="NW86" s="3206">
        <v>40</v>
      </c>
      <c r="NX86" s="3207">
        <v>2.2459292532285233</v>
      </c>
      <c r="NY86" s="3206">
        <v>41</v>
      </c>
      <c r="NZ86" s="3206">
        <v>3</v>
      </c>
      <c r="OA86" s="3208">
        <v>1.6844469399213924</v>
      </c>
      <c r="OB86" s="3206">
        <v>44</v>
      </c>
      <c r="OC86" s="714">
        <v>64</v>
      </c>
      <c r="OD86" s="2946">
        <v>36.425725668753557</v>
      </c>
      <c r="OE86" s="733">
        <v>44</v>
      </c>
      <c r="OF86" s="714" t="s">
        <v>31</v>
      </c>
      <c r="OG86" s="731" t="s">
        <v>31</v>
      </c>
      <c r="OH86" s="733" t="str">
        <f t="shared" si="190"/>
        <v>-</v>
      </c>
      <c r="OI86" s="981">
        <v>38.470800722456353</v>
      </c>
      <c r="OJ86" s="733">
        <f t="shared" si="139"/>
        <v>15</v>
      </c>
      <c r="OK86" s="1355" t="s">
        <v>3041</v>
      </c>
      <c r="OL86" s="1355" t="s">
        <v>3042</v>
      </c>
      <c r="OM86" s="1355">
        <v>0</v>
      </c>
      <c r="ON86" s="3559">
        <v>0</v>
      </c>
      <c r="OO86" s="1355">
        <v>67</v>
      </c>
      <c r="OP86" s="977"/>
      <c r="OQ86" s="712">
        <v>8.6</v>
      </c>
      <c r="OR86" s="712">
        <v>5.3</v>
      </c>
      <c r="OS86" s="712">
        <v>11.2</v>
      </c>
      <c r="OT86" s="712">
        <v>12.121212121212121</v>
      </c>
      <c r="OU86" s="712">
        <v>14.117647058823529</v>
      </c>
      <c r="OV86" s="712">
        <v>10.891089108910892</v>
      </c>
      <c r="OW86" s="699">
        <f t="shared" si="191"/>
        <v>52</v>
      </c>
      <c r="OX86" s="712">
        <v>10.371658048157757</v>
      </c>
      <c r="OY86" s="699">
        <f t="shared" si="191"/>
        <v>63</v>
      </c>
      <c r="OZ86" s="712">
        <v>25</v>
      </c>
      <c r="PA86" s="712">
        <v>26.7</v>
      </c>
      <c r="PB86" s="712">
        <v>28.6</v>
      </c>
      <c r="PC86" s="712">
        <v>30.303030303030305</v>
      </c>
      <c r="PD86" s="712">
        <v>25.882352941176475</v>
      </c>
      <c r="PE86" s="712">
        <v>13.861386138613863</v>
      </c>
      <c r="PF86" s="699">
        <f t="shared" si="192"/>
        <v>33</v>
      </c>
      <c r="PG86" s="712">
        <v>25.057794897136773</v>
      </c>
      <c r="PH86" s="699">
        <f t="shared" si="193"/>
        <v>5</v>
      </c>
      <c r="PI86" s="712">
        <v>24.752475247524757</v>
      </c>
      <c r="PJ86" s="699">
        <f t="shared" si="194"/>
        <v>42</v>
      </c>
      <c r="PK86" s="985">
        <v>35.429452945294528</v>
      </c>
      <c r="PL86" s="699">
        <f t="shared" si="194"/>
        <v>7</v>
      </c>
      <c r="PM86" s="985">
        <v>0</v>
      </c>
      <c r="PN86" s="985">
        <v>0</v>
      </c>
      <c r="PO86" s="699">
        <f t="shared" si="195"/>
        <v>37</v>
      </c>
      <c r="PP86" s="712">
        <v>0</v>
      </c>
      <c r="PQ86" s="985">
        <v>0</v>
      </c>
      <c r="PR86" s="699">
        <f t="shared" si="196"/>
        <v>24</v>
      </c>
      <c r="PS86" s="982">
        <v>36</v>
      </c>
      <c r="PT86" s="725">
        <v>33.333333333333329</v>
      </c>
      <c r="PU86" s="699">
        <v>72</v>
      </c>
      <c r="PV86" s="699">
        <v>118</v>
      </c>
      <c r="PW86" s="725">
        <v>65.254237288135599</v>
      </c>
      <c r="PX86" s="699">
        <v>7</v>
      </c>
      <c r="PY86" s="715">
        <v>31</v>
      </c>
      <c r="PZ86" s="725">
        <v>74.193548387096769</v>
      </c>
      <c r="QA86" s="699">
        <v>51</v>
      </c>
      <c r="QB86" s="982">
        <v>34</v>
      </c>
      <c r="QC86" s="715">
        <v>47.058823529411761</v>
      </c>
      <c r="QD86" s="699">
        <v>26</v>
      </c>
      <c r="QE86" s="716">
        <v>0</v>
      </c>
      <c r="QF86" s="3644">
        <v>0</v>
      </c>
      <c r="QG86" s="699">
        <v>23</v>
      </c>
      <c r="QH86" s="1363" t="s">
        <v>1627</v>
      </c>
      <c r="QI86" s="712">
        <v>85.18518518518519</v>
      </c>
      <c r="QJ86" s="712">
        <v>84.249084249084248</v>
      </c>
      <c r="QK86" s="699">
        <f t="shared" si="197"/>
        <v>10</v>
      </c>
      <c r="QL86" s="715">
        <v>273</v>
      </c>
      <c r="QM86" s="709">
        <v>71.428571428571431</v>
      </c>
      <c r="QN86" s="703">
        <v>70.247933884297524</v>
      </c>
      <c r="QO86" s="978">
        <v>3</v>
      </c>
      <c r="QP86" s="705">
        <v>121</v>
      </c>
      <c r="QQ86" s="3553">
        <v>91.860465116279073</v>
      </c>
      <c r="QR86" s="709">
        <v>524.1</v>
      </c>
      <c r="QS86" s="978">
        <f t="shared" si="198"/>
        <v>8</v>
      </c>
      <c r="QT86" s="703">
        <v>1703.4</v>
      </c>
      <c r="QU86" s="978">
        <f t="shared" si="199"/>
        <v>5</v>
      </c>
      <c r="QV86" s="703">
        <v>0</v>
      </c>
      <c r="QW86" s="978">
        <f t="shared" si="200"/>
        <v>31</v>
      </c>
      <c r="QX86" s="703">
        <v>0</v>
      </c>
      <c r="QY86" s="979">
        <f t="shared" si="201"/>
        <v>12</v>
      </c>
      <c r="QZ86" s="712">
        <v>18.59</v>
      </c>
      <c r="RA86" s="699">
        <v>3</v>
      </c>
      <c r="RB86" s="712">
        <v>195.17</v>
      </c>
      <c r="RC86" s="699">
        <v>53</v>
      </c>
      <c r="RD86" s="712">
        <v>0</v>
      </c>
      <c r="RE86" s="699">
        <v>24</v>
      </c>
      <c r="RF86" s="712">
        <v>0</v>
      </c>
      <c r="RG86" s="699">
        <v>32</v>
      </c>
      <c r="RH86" s="699">
        <v>8010.3</v>
      </c>
      <c r="RI86" s="978">
        <f t="shared" si="202"/>
        <v>31</v>
      </c>
      <c r="RJ86" s="712">
        <v>599.70000000000005</v>
      </c>
      <c r="RK86" s="978">
        <f t="shared" si="202"/>
        <v>55</v>
      </c>
      <c r="RL86" s="712">
        <v>0</v>
      </c>
      <c r="RM86" s="978">
        <f t="shared" si="202"/>
        <v>46</v>
      </c>
      <c r="RN86" s="712">
        <v>492.6</v>
      </c>
      <c r="RO86" s="978">
        <f t="shared" si="202"/>
        <v>37</v>
      </c>
      <c r="RP86" s="712">
        <v>0</v>
      </c>
      <c r="RQ86" s="978">
        <f t="shared" si="202"/>
        <v>2</v>
      </c>
      <c r="RR86" s="712">
        <v>0</v>
      </c>
      <c r="RS86" s="978">
        <f t="shared" si="202"/>
        <v>1</v>
      </c>
      <c r="RT86" s="712">
        <v>642.5</v>
      </c>
      <c r="RU86" s="978">
        <f t="shared" si="202"/>
        <v>10</v>
      </c>
      <c r="RV86" s="712">
        <f t="shared" si="203"/>
        <v>642.5</v>
      </c>
      <c r="RW86" s="978">
        <f t="shared" si="204"/>
        <v>10</v>
      </c>
      <c r="RX86" s="712">
        <v>5</v>
      </c>
      <c r="RY86" s="712" t="s">
        <v>1632</v>
      </c>
      <c r="RZ86" s="712">
        <v>0</v>
      </c>
      <c r="SA86" s="712" t="s">
        <v>1625</v>
      </c>
      <c r="SB86" s="712">
        <v>0</v>
      </c>
      <c r="SC86" s="712" t="s">
        <v>1625</v>
      </c>
      <c r="SD86" s="712">
        <v>0</v>
      </c>
      <c r="SE86" s="712" t="s">
        <v>1625</v>
      </c>
      <c r="SF86" s="712">
        <v>0</v>
      </c>
      <c r="SG86" s="712" t="s">
        <v>1625</v>
      </c>
      <c r="SH86" s="712">
        <v>5</v>
      </c>
      <c r="SI86" s="699">
        <f t="shared" si="205"/>
        <v>57</v>
      </c>
      <c r="SJ86" s="712">
        <v>5</v>
      </c>
      <c r="SK86" s="712" t="s">
        <v>1632</v>
      </c>
      <c r="SL86" s="712">
        <v>5</v>
      </c>
      <c r="SM86" s="712" t="s">
        <v>1632</v>
      </c>
      <c r="SN86" s="712">
        <v>5</v>
      </c>
      <c r="SO86" s="712" t="s">
        <v>1632</v>
      </c>
      <c r="SP86" s="712">
        <v>0</v>
      </c>
      <c r="SQ86" s="712" t="s">
        <v>1625</v>
      </c>
      <c r="SR86" s="712">
        <v>15</v>
      </c>
      <c r="SS86" s="699">
        <f t="shared" si="206"/>
        <v>22</v>
      </c>
      <c r="ST86" s="712">
        <v>5</v>
      </c>
      <c r="SU86" s="712" t="s">
        <v>1632</v>
      </c>
      <c r="SV86" s="712">
        <v>5</v>
      </c>
      <c r="SW86" s="712" t="s">
        <v>1632</v>
      </c>
      <c r="SX86" s="712">
        <v>5</v>
      </c>
      <c r="SY86" s="712" t="s">
        <v>1632</v>
      </c>
      <c r="SZ86" s="712">
        <v>15</v>
      </c>
      <c r="TA86" s="699">
        <f t="shared" si="207"/>
        <v>1</v>
      </c>
      <c r="TB86" s="699">
        <v>10</v>
      </c>
      <c r="TC86" s="699" t="s">
        <v>1632</v>
      </c>
      <c r="TD86" s="699">
        <v>0</v>
      </c>
      <c r="TE86" s="699" t="s">
        <v>1625</v>
      </c>
      <c r="TF86" s="699">
        <v>0</v>
      </c>
      <c r="TG86" s="699" t="s">
        <v>1625</v>
      </c>
      <c r="TH86" s="699">
        <v>0</v>
      </c>
      <c r="TI86" s="699" t="s">
        <v>1625</v>
      </c>
      <c r="TJ86" s="699">
        <v>10</v>
      </c>
      <c r="TK86" s="699">
        <f t="shared" si="208"/>
        <v>56</v>
      </c>
      <c r="TL86" s="989">
        <v>10</v>
      </c>
      <c r="TM86" s="989">
        <v>10</v>
      </c>
      <c r="TN86" s="989">
        <v>10</v>
      </c>
      <c r="TO86" s="989">
        <v>10</v>
      </c>
      <c r="TP86" s="989">
        <v>40</v>
      </c>
      <c r="TQ86" s="699">
        <f t="shared" si="209"/>
        <v>1</v>
      </c>
      <c r="TR86" s="712" t="s">
        <v>1632</v>
      </c>
      <c r="TS86" s="712" t="s">
        <v>1632</v>
      </c>
      <c r="TT86" s="712" t="s">
        <v>1632</v>
      </c>
      <c r="TU86" s="712" t="s">
        <v>1632</v>
      </c>
      <c r="TV86" s="712">
        <v>5</v>
      </c>
      <c r="TW86" s="712">
        <v>5</v>
      </c>
      <c r="TX86" s="712">
        <v>5</v>
      </c>
      <c r="TY86" s="712">
        <v>5</v>
      </c>
      <c r="TZ86" s="712">
        <v>20</v>
      </c>
      <c r="UA86" s="699">
        <f t="shared" si="210"/>
        <v>1</v>
      </c>
      <c r="UB86" s="712">
        <v>10</v>
      </c>
      <c r="UC86" s="712">
        <v>10</v>
      </c>
      <c r="UD86" s="712">
        <v>10</v>
      </c>
      <c r="UE86" s="712">
        <v>0</v>
      </c>
      <c r="UF86" s="712">
        <v>30</v>
      </c>
      <c r="UG86" s="699">
        <f t="shared" si="211"/>
        <v>11</v>
      </c>
      <c r="UH86" s="715">
        <v>0</v>
      </c>
      <c r="UI86" s="712">
        <v>0</v>
      </c>
      <c r="UJ86" s="699">
        <v>25</v>
      </c>
      <c r="UK86" s="715">
        <v>1</v>
      </c>
      <c r="UL86" s="712">
        <v>21.838829438742081</v>
      </c>
      <c r="UM86" s="699">
        <v>26</v>
      </c>
      <c r="UN86" s="715">
        <v>0</v>
      </c>
      <c r="UO86" s="712">
        <v>0</v>
      </c>
      <c r="UP86" s="699">
        <v>43</v>
      </c>
      <c r="UQ86" s="715">
        <v>0</v>
      </c>
      <c r="UR86" s="712">
        <v>0</v>
      </c>
      <c r="US86" s="699">
        <v>43</v>
      </c>
      <c r="UT86" s="712">
        <v>21.8</v>
      </c>
      <c r="UU86" s="699">
        <v>67</v>
      </c>
      <c r="UV86" s="712">
        <v>21.8</v>
      </c>
      <c r="UW86" s="699">
        <v>54</v>
      </c>
      <c r="UX86" s="1099">
        <v>0</v>
      </c>
      <c r="UY86" s="699">
        <v>42</v>
      </c>
      <c r="UZ86" s="989">
        <v>0.13400000000000001</v>
      </c>
      <c r="VA86" s="989">
        <v>40</v>
      </c>
      <c r="VB86" s="989">
        <v>0</v>
      </c>
      <c r="VC86" s="989">
        <v>66</v>
      </c>
      <c r="VD86" s="989">
        <v>0</v>
      </c>
      <c r="VE86" s="989">
        <v>51</v>
      </c>
      <c r="VF86" s="989">
        <v>4.2000000000000003E-2</v>
      </c>
      <c r="VG86" s="989">
        <v>7</v>
      </c>
      <c r="VH86" s="989">
        <v>0</v>
      </c>
      <c r="VI86" s="989">
        <v>44</v>
      </c>
      <c r="VJ86" s="989">
        <v>0</v>
      </c>
      <c r="VK86" s="989">
        <v>44</v>
      </c>
      <c r="VL86" s="989">
        <v>0</v>
      </c>
      <c r="VM86" s="989">
        <v>7</v>
      </c>
      <c r="VN86" s="989">
        <v>0</v>
      </c>
      <c r="VO86" s="989">
        <v>7</v>
      </c>
      <c r="VP86" s="989">
        <v>3</v>
      </c>
      <c r="VQ86" s="989">
        <v>62.408986894112751</v>
      </c>
      <c r="VR86" s="989">
        <v>49</v>
      </c>
      <c r="VS86" s="989">
        <v>2</v>
      </c>
      <c r="VT86" s="989">
        <v>41.605991262741831</v>
      </c>
      <c r="VU86" s="989">
        <v>47</v>
      </c>
      <c r="VV86" s="989">
        <v>4</v>
      </c>
      <c r="VW86" s="989">
        <v>83.211982525483663</v>
      </c>
      <c r="VX86" s="989">
        <v>49</v>
      </c>
      <c r="VY86" s="989">
        <v>4</v>
      </c>
      <c r="VZ86" s="989">
        <v>83.211982525483663</v>
      </c>
      <c r="WA86" s="989">
        <v>40</v>
      </c>
      <c r="WB86" s="989">
        <v>19</v>
      </c>
      <c r="WC86" s="989">
        <v>395.25691699604738</v>
      </c>
      <c r="WD86" s="989">
        <v>43</v>
      </c>
      <c r="WE86" s="989">
        <v>6</v>
      </c>
      <c r="WF86" s="989">
        <v>124.8179737882255</v>
      </c>
      <c r="WG86" s="989">
        <v>58</v>
      </c>
      <c r="WH86" s="989">
        <v>0</v>
      </c>
      <c r="WI86" s="989">
        <v>51</v>
      </c>
      <c r="WJ86" s="989">
        <v>0</v>
      </c>
      <c r="WK86" s="989">
        <v>10</v>
      </c>
      <c r="WL86" s="989">
        <v>0</v>
      </c>
      <c r="WM86" s="989">
        <v>2</v>
      </c>
      <c r="WN86" s="989">
        <v>0</v>
      </c>
      <c r="WO86" s="989">
        <v>51</v>
      </c>
      <c r="WP86" s="989">
        <v>0</v>
      </c>
      <c r="WQ86" s="989">
        <v>19</v>
      </c>
      <c r="WR86" s="989">
        <v>0</v>
      </c>
      <c r="WS86" s="989">
        <v>31</v>
      </c>
      <c r="WT86" s="989">
        <v>0</v>
      </c>
      <c r="WU86" s="989">
        <v>25</v>
      </c>
      <c r="WV86" s="989">
        <v>0</v>
      </c>
      <c r="WW86" s="989">
        <v>12</v>
      </c>
      <c r="WX86" s="989">
        <v>0</v>
      </c>
      <c r="WY86" s="989">
        <v>41</v>
      </c>
      <c r="WZ86" s="712">
        <v>153.26</v>
      </c>
      <c r="XA86" s="699">
        <v>63</v>
      </c>
      <c r="XB86" s="712">
        <v>613.03</v>
      </c>
      <c r="XC86" s="712">
        <v>24</v>
      </c>
      <c r="XD86" s="712">
        <v>0</v>
      </c>
      <c r="XE86" s="699">
        <v>43</v>
      </c>
      <c r="XF86" s="712">
        <v>0</v>
      </c>
      <c r="XG86" s="712">
        <v>23</v>
      </c>
      <c r="XH86" s="712">
        <v>0</v>
      </c>
      <c r="XI86" s="699">
        <v>28</v>
      </c>
      <c r="XJ86" s="712">
        <v>153.26</v>
      </c>
      <c r="XK86" s="699">
        <v>59</v>
      </c>
      <c r="XL86" s="712">
        <v>0</v>
      </c>
      <c r="XM86" s="699">
        <v>63</v>
      </c>
      <c r="XO86" s="714"/>
      <c r="XP86" s="725"/>
      <c r="XQ86" s="715"/>
      <c r="XR86" s="714"/>
      <c r="XS86" s="725"/>
      <c r="XT86" s="715"/>
      <c r="XU86" s="715"/>
      <c r="XV86" s="712"/>
      <c r="XW86" s="715"/>
      <c r="XX86" s="1169">
        <v>33</v>
      </c>
      <c r="XY86" s="1174">
        <v>6.0606060606060606</v>
      </c>
      <c r="XZ86" s="1168">
        <f t="shared" si="212"/>
        <v>8</v>
      </c>
      <c r="YA86" s="715">
        <v>112</v>
      </c>
      <c r="YB86" s="725">
        <v>11.607142857142858</v>
      </c>
      <c r="YC86" s="715">
        <f t="shared" si="213"/>
        <v>72</v>
      </c>
      <c r="YD86" s="714">
        <v>44</v>
      </c>
      <c r="YE86" s="725">
        <v>8.8235294117647065</v>
      </c>
      <c r="YF86" s="715">
        <f t="shared" si="214"/>
        <v>51</v>
      </c>
      <c r="YG86" s="699">
        <v>116</v>
      </c>
      <c r="YH86" s="1099">
        <v>7.7586206896551726</v>
      </c>
      <c r="YI86" s="715">
        <f t="shared" si="215"/>
        <v>34</v>
      </c>
      <c r="YJ86" s="714">
        <v>44</v>
      </c>
      <c r="YK86" s="712">
        <v>29.411764705882355</v>
      </c>
      <c r="YL86" s="715">
        <f t="shared" si="216"/>
        <v>71</v>
      </c>
      <c r="YM86" s="699">
        <v>116</v>
      </c>
      <c r="YN86" s="712">
        <v>18.103448275862068</v>
      </c>
      <c r="YO86" s="715">
        <f t="shared" si="217"/>
        <v>10</v>
      </c>
      <c r="YP86" s="1178">
        <v>0</v>
      </c>
      <c r="YQ86" s="1099">
        <v>0</v>
      </c>
      <c r="YR86" s="1099">
        <v>0</v>
      </c>
      <c r="YS86" s="1099">
        <v>50</v>
      </c>
      <c r="YT86" s="1099">
        <v>0</v>
      </c>
      <c r="YU86" s="1099">
        <v>50</v>
      </c>
      <c r="YV86" s="1099">
        <v>0</v>
      </c>
      <c r="YW86" s="1099">
        <v>0</v>
      </c>
      <c r="YX86" s="1099">
        <v>0</v>
      </c>
      <c r="YY86" s="1099">
        <v>50</v>
      </c>
      <c r="YZ86" s="1099">
        <v>0</v>
      </c>
      <c r="ZA86" s="1188">
        <v>2</v>
      </c>
      <c r="ZB86" s="985">
        <v>38.461538461538467</v>
      </c>
      <c r="ZC86" s="985">
        <v>15.384615384615385</v>
      </c>
      <c r="ZD86" s="985">
        <v>15.384615384615385</v>
      </c>
      <c r="ZE86" s="985">
        <v>7.6923076923076925</v>
      </c>
      <c r="ZF86" s="985">
        <v>23.076923076923077</v>
      </c>
      <c r="ZG86" s="985">
        <v>23.076923076923077</v>
      </c>
      <c r="ZH86" s="985">
        <v>7.6923076923076925</v>
      </c>
      <c r="ZI86" s="985">
        <v>7.6923076923076925</v>
      </c>
      <c r="ZJ86" s="985">
        <v>30.76923076923077</v>
      </c>
      <c r="ZK86" s="985">
        <v>7.6923076923076925</v>
      </c>
      <c r="ZL86" s="985">
        <v>0</v>
      </c>
      <c r="ZM86" s="699">
        <v>13</v>
      </c>
      <c r="ZN86" s="714" t="s">
        <v>1634</v>
      </c>
      <c r="ZO86" s="715" t="s">
        <v>1634</v>
      </c>
      <c r="ZP86" s="715" t="s">
        <v>1634</v>
      </c>
      <c r="ZQ86" s="715" t="s">
        <v>1651</v>
      </c>
      <c r="ZR86" s="715" t="s">
        <v>1680</v>
      </c>
      <c r="ZS86" s="715" t="s">
        <v>1634</v>
      </c>
      <c r="ZT86" s="715">
        <v>1</v>
      </c>
      <c r="ZU86" s="715">
        <v>1</v>
      </c>
      <c r="ZV86" s="715">
        <v>1</v>
      </c>
      <c r="ZW86" s="715">
        <v>0</v>
      </c>
      <c r="ZX86" s="715">
        <v>-2</v>
      </c>
      <c r="ZY86" s="715">
        <v>1</v>
      </c>
      <c r="ZZ86" s="715">
        <f t="shared" si="218"/>
        <v>2</v>
      </c>
      <c r="AAA86" s="715">
        <f t="shared" si="219"/>
        <v>50</v>
      </c>
      <c r="AAB86" s="716" t="s">
        <v>31</v>
      </c>
      <c r="AAC86" s="712" t="s">
        <v>31</v>
      </c>
      <c r="AAD86" s="712" t="s">
        <v>31</v>
      </c>
      <c r="AAE86" s="712" t="s">
        <v>31</v>
      </c>
      <c r="AAF86" s="712" t="s">
        <v>1657</v>
      </c>
      <c r="AAG86" s="712" t="s">
        <v>31</v>
      </c>
      <c r="AAH86" s="714">
        <v>1</v>
      </c>
      <c r="AAI86" s="715">
        <v>0</v>
      </c>
      <c r="AAJ86" s="715">
        <v>0</v>
      </c>
      <c r="AAK86" s="715">
        <v>0</v>
      </c>
      <c r="AAL86" s="715">
        <v>1</v>
      </c>
      <c r="AAM86" s="733">
        <v>0</v>
      </c>
      <c r="AAN86" s="2996">
        <v>0.5605381165919282</v>
      </c>
      <c r="AAO86" s="2954">
        <f t="shared" si="220"/>
        <v>45</v>
      </c>
      <c r="AAP86" s="2995">
        <v>0</v>
      </c>
      <c r="AAQ86" s="2954">
        <f t="shared" si="221"/>
        <v>58</v>
      </c>
      <c r="AAR86" s="2995">
        <v>0</v>
      </c>
      <c r="AAS86" s="2954">
        <f t="shared" si="222"/>
        <v>54</v>
      </c>
      <c r="AAT86" s="2995">
        <v>0</v>
      </c>
      <c r="AAU86" s="2954">
        <f t="shared" si="223"/>
        <v>60</v>
      </c>
      <c r="AAV86" s="2995">
        <v>0.5605381165919282</v>
      </c>
      <c r="AAW86" s="2954">
        <f t="shared" si="224"/>
        <v>37</v>
      </c>
      <c r="AAX86" s="2995">
        <v>0</v>
      </c>
      <c r="AAY86" s="2954">
        <f t="shared" si="225"/>
        <v>69</v>
      </c>
      <c r="AAZ86" s="982">
        <v>0</v>
      </c>
      <c r="ABA86" s="699">
        <v>0</v>
      </c>
      <c r="ABB86" s="699">
        <v>0</v>
      </c>
      <c r="ABC86" s="2988">
        <v>0</v>
      </c>
      <c r="ABD86" s="2954">
        <f t="shared" si="226"/>
        <v>58</v>
      </c>
      <c r="ABE86" s="2955">
        <v>0</v>
      </c>
      <c r="ABF86" s="2954">
        <f t="shared" si="226"/>
        <v>28</v>
      </c>
      <c r="ABG86" s="2955">
        <v>0</v>
      </c>
      <c r="ABH86" s="2993">
        <f t="shared" si="226"/>
        <v>32</v>
      </c>
      <c r="ABI86" s="982">
        <v>0</v>
      </c>
      <c r="ABJ86" s="731">
        <v>0</v>
      </c>
      <c r="ABK86" s="715">
        <f t="shared" si="227"/>
        <v>31</v>
      </c>
      <c r="ABL86" s="716" t="s">
        <v>107</v>
      </c>
      <c r="ABM86" s="712" t="s">
        <v>107</v>
      </c>
      <c r="ABN86" s="715">
        <v>1</v>
      </c>
      <c r="ABO86" s="715">
        <v>1</v>
      </c>
      <c r="ABP86" s="715">
        <f t="shared" si="228"/>
        <v>2</v>
      </c>
      <c r="ABQ86" s="715">
        <f t="shared" si="229"/>
        <v>37</v>
      </c>
      <c r="ABR86" s="1201" t="s">
        <v>1632</v>
      </c>
      <c r="ABS86" s="1202" t="s">
        <v>1632</v>
      </c>
      <c r="ABT86" s="1202" t="s">
        <v>1625</v>
      </c>
      <c r="ABU86" s="1202" t="s">
        <v>1625</v>
      </c>
      <c r="ABV86" s="725">
        <v>5</v>
      </c>
      <c r="ABW86" s="725">
        <v>5</v>
      </c>
      <c r="ABX86" s="725">
        <v>0</v>
      </c>
      <c r="ABY86" s="725">
        <v>0</v>
      </c>
      <c r="ABZ86" s="715">
        <f t="shared" si="230"/>
        <v>10</v>
      </c>
      <c r="ACA86" s="715">
        <f t="shared" si="231"/>
        <v>36</v>
      </c>
      <c r="ACB86" s="983" t="s">
        <v>1632</v>
      </c>
      <c r="ACC86" s="725" t="s">
        <v>1632</v>
      </c>
      <c r="ACD86" s="725" t="s">
        <v>1632</v>
      </c>
      <c r="ACE86" s="725" t="s">
        <v>1632</v>
      </c>
      <c r="ACF86" s="725">
        <v>5</v>
      </c>
      <c r="ACG86" s="725">
        <v>5</v>
      </c>
      <c r="ACH86" s="725">
        <v>5</v>
      </c>
      <c r="ACI86" s="725">
        <v>5</v>
      </c>
      <c r="ACJ86" s="715">
        <f t="shared" si="232"/>
        <v>20</v>
      </c>
      <c r="ACK86" s="715">
        <f t="shared" si="233"/>
        <v>1</v>
      </c>
      <c r="ACL86" s="982">
        <v>26</v>
      </c>
      <c r="ACM86" s="715">
        <v>427</v>
      </c>
      <c r="ACN86" s="1089">
        <v>9.8930000000000007</v>
      </c>
      <c r="ACO86" s="715">
        <v>49</v>
      </c>
      <c r="ACP86" s="1089">
        <v>3.9</v>
      </c>
      <c r="ACQ86" s="715">
        <v>52</v>
      </c>
      <c r="ACR86" s="982">
        <v>48.045000000000002</v>
      </c>
      <c r="ACS86" s="1090">
        <v>33</v>
      </c>
      <c r="ACT86" s="983" t="s">
        <v>1625</v>
      </c>
      <c r="ACU86" s="725" t="s">
        <v>1625</v>
      </c>
      <c r="ACV86" s="725" t="s">
        <v>1625</v>
      </c>
      <c r="ACW86" s="725" t="s">
        <v>1625</v>
      </c>
      <c r="ACX86" s="725">
        <v>0</v>
      </c>
      <c r="ACY86" s="725">
        <v>0</v>
      </c>
      <c r="ACZ86" s="725">
        <v>0</v>
      </c>
      <c r="ADA86" s="725">
        <v>0</v>
      </c>
      <c r="ADB86" s="715">
        <f t="shared" si="234"/>
        <v>0</v>
      </c>
      <c r="ADC86" s="715">
        <f t="shared" si="235"/>
        <v>28</v>
      </c>
      <c r="ADD86" s="984" t="s">
        <v>1625</v>
      </c>
      <c r="ADE86" s="985" t="s">
        <v>1632</v>
      </c>
      <c r="ADF86" s="985" t="s">
        <v>1625</v>
      </c>
      <c r="ADG86" s="985" t="s">
        <v>1625</v>
      </c>
      <c r="ADH86" s="985">
        <v>0</v>
      </c>
      <c r="ADI86" s="985">
        <v>5</v>
      </c>
      <c r="ADJ86" s="985">
        <v>0</v>
      </c>
      <c r="ADK86" s="985">
        <v>0</v>
      </c>
      <c r="ADL86" s="715">
        <f t="shared" si="236"/>
        <v>5</v>
      </c>
      <c r="ADM86" s="715">
        <f t="shared" si="237"/>
        <v>58</v>
      </c>
      <c r="ADN86" s="1169">
        <v>0</v>
      </c>
      <c r="ADO86" s="1168">
        <v>0</v>
      </c>
      <c r="ADP86" s="1168">
        <v>0</v>
      </c>
      <c r="ADQ86" s="989">
        <v>0</v>
      </c>
      <c r="ADR86" s="989">
        <v>0</v>
      </c>
      <c r="ADS86" s="989">
        <v>0</v>
      </c>
      <c r="ADT86" s="989">
        <v>38</v>
      </c>
      <c r="ADU86" s="989">
        <v>1</v>
      </c>
      <c r="ADV86" s="989">
        <v>105</v>
      </c>
      <c r="ADW86" s="989">
        <v>840</v>
      </c>
      <c r="ADX86" s="989">
        <v>105</v>
      </c>
      <c r="ADY86" s="989">
        <v>840</v>
      </c>
      <c r="ADZ86" s="989">
        <v>477.00170357751279</v>
      </c>
      <c r="AEA86" s="989">
        <v>18</v>
      </c>
      <c r="AEB86" s="989">
        <v>1</v>
      </c>
      <c r="AEC86" s="989">
        <v>105</v>
      </c>
      <c r="AED86" s="989">
        <v>840</v>
      </c>
      <c r="AEE86" s="989">
        <v>105</v>
      </c>
      <c r="AEF86" s="989">
        <v>840</v>
      </c>
      <c r="AEG86" s="989">
        <v>477.00170357751279</v>
      </c>
      <c r="AEH86" s="729">
        <v>39</v>
      </c>
      <c r="AEI86" s="987"/>
      <c r="AEM86" s="715">
        <v>210</v>
      </c>
      <c r="AEN86" s="715">
        <v>164</v>
      </c>
      <c r="AEO86" s="989">
        <v>9</v>
      </c>
      <c r="AEP86" s="1099">
        <v>5.4878048780487809</v>
      </c>
      <c r="AEQ86" s="989">
        <v>13</v>
      </c>
      <c r="AER86" s="989">
        <v>4</v>
      </c>
      <c r="AES86" s="989">
        <v>44.444444444444443</v>
      </c>
      <c r="AET86" s="1099">
        <v>3.75</v>
      </c>
      <c r="AEU86" s="989">
        <v>21</v>
      </c>
      <c r="AEV86" s="989">
        <v>3</v>
      </c>
      <c r="AEW86" s="989">
        <v>12</v>
      </c>
      <c r="AEX86" s="989">
        <v>25</v>
      </c>
      <c r="AEY86" s="989">
        <v>13</v>
      </c>
      <c r="AEZ86" s="1667">
        <v>164</v>
      </c>
      <c r="AFA86" s="1668">
        <v>2.6707317073170733</v>
      </c>
      <c r="AFB86" s="1667">
        <f t="shared" si="238"/>
        <v>2</v>
      </c>
      <c r="AFC86" s="1168">
        <v>4</v>
      </c>
      <c r="AFD86" s="1099">
        <v>25</v>
      </c>
      <c r="AFE86" s="989">
        <f t="shared" si="239"/>
        <v>59</v>
      </c>
      <c r="AFF86" s="715">
        <v>19</v>
      </c>
      <c r="AFG86" s="985">
        <v>21.052631578947366</v>
      </c>
      <c r="AFH86" s="699">
        <f t="shared" si="240"/>
        <v>40</v>
      </c>
      <c r="AFI86" s="989">
        <v>71</v>
      </c>
      <c r="AFJ86" s="715">
        <v>2</v>
      </c>
      <c r="AFK86" s="985">
        <v>2.8169014084507045</v>
      </c>
      <c r="AFL86" s="699">
        <f t="shared" si="241"/>
        <v>9</v>
      </c>
      <c r="AFM86" s="707">
        <v>0</v>
      </c>
      <c r="AFN86" s="990">
        <v>0</v>
      </c>
      <c r="AFO86" s="719" t="s">
        <v>31</v>
      </c>
      <c r="AFP86" s="719" t="s">
        <v>31</v>
      </c>
      <c r="AFQ86" s="715">
        <v>75</v>
      </c>
      <c r="AFR86" s="699">
        <f t="shared" si="242"/>
        <v>10</v>
      </c>
      <c r="AFS86" s="715" t="s">
        <v>31</v>
      </c>
      <c r="AFT86" s="715" t="s">
        <v>31</v>
      </c>
      <c r="AFU86" s="985" t="s">
        <v>31</v>
      </c>
      <c r="AFV86" s="699" t="str">
        <f t="shared" si="243"/>
        <v>-</v>
      </c>
      <c r="AFW86" s="715" t="s">
        <v>31</v>
      </c>
      <c r="AFX86" s="715" t="s">
        <v>31</v>
      </c>
      <c r="AFY86" s="712" t="s">
        <v>31</v>
      </c>
      <c r="AFZ86" s="699" t="str">
        <f t="shared" si="244"/>
        <v>-</v>
      </c>
      <c r="AGA86" s="712">
        <v>68.627450980392155</v>
      </c>
      <c r="AGB86" s="712">
        <v>13.725490196078432</v>
      </c>
      <c r="AGC86" s="712">
        <v>9.8039215686274517</v>
      </c>
      <c r="AGD86" s="712">
        <v>1.9607843137254901</v>
      </c>
      <c r="AGE86" s="712">
        <v>3.9215686274509802</v>
      </c>
      <c r="AGF86" s="712">
        <v>1.9607843137254901</v>
      </c>
      <c r="AGG86" s="712">
        <v>0</v>
      </c>
      <c r="AGH86" s="712">
        <v>0</v>
      </c>
      <c r="AGI86" s="712">
        <v>0</v>
      </c>
      <c r="AGJ86" s="715">
        <v>35</v>
      </c>
      <c r="AGK86" s="715">
        <v>7</v>
      </c>
      <c r="AGL86" s="715">
        <v>5</v>
      </c>
      <c r="AGM86" s="715">
        <v>1</v>
      </c>
      <c r="AGN86" s="715">
        <v>2</v>
      </c>
      <c r="AGO86" s="715">
        <v>1</v>
      </c>
      <c r="AGP86" s="715">
        <v>0</v>
      </c>
      <c r="AGQ86" s="715">
        <v>0</v>
      </c>
      <c r="AGR86" s="715">
        <v>0</v>
      </c>
      <c r="AGS86" s="715">
        <v>51</v>
      </c>
      <c r="AGT86" s="712" t="s">
        <v>31</v>
      </c>
      <c r="AGU86" s="712" t="s">
        <v>31</v>
      </c>
      <c r="AGV86" s="712" t="s">
        <v>31</v>
      </c>
      <c r="AGW86" s="712" t="s">
        <v>31</v>
      </c>
      <c r="AGX86" s="712" t="s">
        <v>31</v>
      </c>
      <c r="AGY86" s="712" t="s">
        <v>31</v>
      </c>
      <c r="AGZ86" s="712" t="s">
        <v>31</v>
      </c>
      <c r="AHA86" s="712" t="s">
        <v>31</v>
      </c>
      <c r="AHB86" s="712" t="s">
        <v>31</v>
      </c>
      <c r="AHC86" s="715">
        <v>0</v>
      </c>
      <c r="AHD86" s="715">
        <v>0</v>
      </c>
      <c r="AHE86" s="715">
        <v>0</v>
      </c>
      <c r="AHF86" s="715">
        <v>0</v>
      </c>
      <c r="AHG86" s="715">
        <v>0</v>
      </c>
      <c r="AHH86" s="715">
        <v>0</v>
      </c>
      <c r="AHI86" s="715">
        <v>0</v>
      </c>
      <c r="AHJ86" s="715">
        <v>0</v>
      </c>
      <c r="AHK86" s="715">
        <v>0</v>
      </c>
      <c r="AHL86" s="715">
        <v>0</v>
      </c>
      <c r="AHM86" s="712" t="s">
        <v>31</v>
      </c>
      <c r="AHN86" s="712" t="s">
        <v>31</v>
      </c>
      <c r="AHO86" s="712" t="s">
        <v>31</v>
      </c>
      <c r="AHP86" s="712" t="s">
        <v>31</v>
      </c>
      <c r="AHQ86" s="712" t="s">
        <v>31</v>
      </c>
      <c r="AHR86" s="712" t="s">
        <v>31</v>
      </c>
      <c r="AHS86" s="712" t="s">
        <v>31</v>
      </c>
      <c r="AHT86" s="712" t="s">
        <v>31</v>
      </c>
      <c r="AHU86" s="712" t="s">
        <v>31</v>
      </c>
      <c r="AHV86" s="715">
        <v>0</v>
      </c>
      <c r="AHW86" s="715">
        <v>0</v>
      </c>
      <c r="AHX86" s="715">
        <v>0</v>
      </c>
      <c r="AHY86" s="715">
        <v>0</v>
      </c>
      <c r="AHZ86" s="715">
        <v>0</v>
      </c>
      <c r="AIA86" s="715">
        <v>0</v>
      </c>
      <c r="AIB86" s="715">
        <v>0</v>
      </c>
      <c r="AIC86" s="715">
        <v>0</v>
      </c>
      <c r="AID86" s="715">
        <v>0</v>
      </c>
      <c r="AIE86" s="715">
        <v>0</v>
      </c>
      <c r="AIF86" s="712" t="s">
        <v>1648</v>
      </c>
      <c r="AIG86" s="712" t="s">
        <v>1627</v>
      </c>
      <c r="AIH86" s="709">
        <v>0</v>
      </c>
      <c r="AII86" s="978">
        <f t="shared" si="245"/>
        <v>42</v>
      </c>
      <c r="AIJ86" s="703" t="s">
        <v>1625</v>
      </c>
      <c r="AIK86" s="703" t="s">
        <v>1625</v>
      </c>
      <c r="AIL86" s="703" t="s">
        <v>1625</v>
      </c>
      <c r="AIM86" s="701" t="s">
        <v>1625</v>
      </c>
      <c r="AIN86" s="712" t="s">
        <v>1625</v>
      </c>
      <c r="AIO86" s="712" t="s">
        <v>1623</v>
      </c>
      <c r="AIP86" s="712" t="s">
        <v>1627</v>
      </c>
      <c r="AIQ86" s="712" t="s">
        <v>1627</v>
      </c>
      <c r="AIR86" s="712" t="s">
        <v>1625</v>
      </c>
      <c r="AIS86" s="712" t="s">
        <v>1628</v>
      </c>
      <c r="AIT86" s="712" t="s">
        <v>1641</v>
      </c>
      <c r="AIU86" s="712" t="s">
        <v>1642</v>
      </c>
      <c r="AIV86" s="712" t="s">
        <v>2466</v>
      </c>
      <c r="AIW86" s="1672">
        <v>24</v>
      </c>
      <c r="AIX86" s="1672">
        <v>2</v>
      </c>
      <c r="AIY86" s="1673">
        <v>8.3000000000000007</v>
      </c>
      <c r="AIZ86" s="699">
        <v>0</v>
      </c>
      <c r="AJA86" s="712">
        <v>0</v>
      </c>
      <c r="AJB86" s="699">
        <f t="shared" si="246"/>
        <v>26</v>
      </c>
      <c r="AJC86" s="712">
        <v>10</v>
      </c>
      <c r="AJD86" s="978">
        <f t="shared" si="247"/>
        <v>7</v>
      </c>
      <c r="AJE86" s="712" t="s">
        <v>1626</v>
      </c>
      <c r="AJF86" s="712" t="s">
        <v>1626</v>
      </c>
      <c r="AJG86" s="712" t="s">
        <v>1625</v>
      </c>
      <c r="AJH86" s="712" t="s">
        <v>1625</v>
      </c>
      <c r="AJI86" s="712">
        <v>21.8</v>
      </c>
      <c r="AJJ86" s="699">
        <f t="shared" si="248"/>
        <v>16</v>
      </c>
      <c r="AJK86" s="715">
        <v>1</v>
      </c>
      <c r="AJL86" s="712">
        <v>0</v>
      </c>
      <c r="AJM86" s="699">
        <f t="shared" si="249"/>
        <v>39</v>
      </c>
      <c r="AJN86" s="715">
        <v>0</v>
      </c>
      <c r="AJO86" s="712">
        <v>0</v>
      </c>
      <c r="AJP86" s="699">
        <f t="shared" si="250"/>
        <v>17</v>
      </c>
      <c r="AJQ86" s="715">
        <v>0</v>
      </c>
      <c r="AJR86" s="712">
        <v>21.8</v>
      </c>
      <c r="AJS86" s="699">
        <f t="shared" si="251"/>
        <v>4</v>
      </c>
      <c r="AJT86" s="715">
        <v>1</v>
      </c>
      <c r="AJU86" s="712">
        <v>0</v>
      </c>
      <c r="AJV86" s="715">
        <v>0</v>
      </c>
      <c r="AJW86" s="712">
        <v>0</v>
      </c>
      <c r="AJX86" s="699">
        <f t="shared" si="252"/>
        <v>26</v>
      </c>
      <c r="AJY86" s="715">
        <v>0</v>
      </c>
      <c r="AJZ86" s="712">
        <v>0</v>
      </c>
      <c r="AKA86" s="699">
        <f t="shared" si="253"/>
        <v>9</v>
      </c>
      <c r="AKB86" s="715">
        <v>0</v>
      </c>
      <c r="AKC86" s="712">
        <v>43.7</v>
      </c>
      <c r="AKD86" s="699">
        <f t="shared" si="254"/>
        <v>4</v>
      </c>
      <c r="AKE86" s="715">
        <v>2</v>
      </c>
      <c r="AKF86" s="715">
        <v>91</v>
      </c>
      <c r="AKG86" s="715">
        <v>0</v>
      </c>
      <c r="AKH86" s="715">
        <v>0</v>
      </c>
      <c r="AKI86" s="715">
        <v>29</v>
      </c>
      <c r="AKJ86" s="715">
        <v>0</v>
      </c>
      <c r="AKK86" s="715">
        <v>120</v>
      </c>
      <c r="AKL86" s="715">
        <v>0</v>
      </c>
      <c r="AKM86" s="715">
        <v>15</v>
      </c>
      <c r="AKN86" s="715">
        <v>0</v>
      </c>
      <c r="AKO86" s="715">
        <v>15</v>
      </c>
      <c r="AKP86" s="712">
        <v>0.32200000000000001</v>
      </c>
      <c r="AKQ86" s="699">
        <f t="shared" si="255"/>
        <v>9</v>
      </c>
      <c r="AKR86" s="712" t="s">
        <v>31</v>
      </c>
      <c r="AKS86" s="699" t="str">
        <f t="shared" si="255"/>
        <v>-</v>
      </c>
      <c r="AKT86" s="712" t="s">
        <v>31</v>
      </c>
      <c r="AKU86" s="699" t="str">
        <f t="shared" si="141"/>
        <v>-</v>
      </c>
      <c r="AKV86" s="712">
        <v>0.10199999999999999</v>
      </c>
      <c r="AKW86" s="699">
        <f t="shared" si="142"/>
        <v>4</v>
      </c>
      <c r="AKX86" s="712" t="s">
        <v>31</v>
      </c>
      <c r="AKY86" s="712">
        <v>0.42399999999999999</v>
      </c>
      <c r="AKZ86" s="712" t="s">
        <v>31</v>
      </c>
      <c r="ALA86" s="699" t="str">
        <f t="shared" si="143"/>
        <v>-</v>
      </c>
      <c r="ALB86" s="712">
        <v>5.2999999999999999E-2</v>
      </c>
      <c r="ALC86" s="699">
        <f t="shared" si="144"/>
        <v>8</v>
      </c>
      <c r="ALD86" s="712" t="s">
        <v>31</v>
      </c>
      <c r="ALE86" s="699" t="str">
        <f t="shared" si="145"/>
        <v>-</v>
      </c>
      <c r="ALF86" s="712">
        <v>5.2999999999999999E-2</v>
      </c>
      <c r="ALG86" s="712"/>
      <c r="ALH86" s="1706">
        <v>41.15839243498818</v>
      </c>
      <c r="ALI86" s="729">
        <v>42</v>
      </c>
      <c r="ALJ86" s="729">
        <v>9</v>
      </c>
      <c r="ALK86" s="729">
        <v>1761</v>
      </c>
      <c r="ALL86" s="729">
        <v>23.850085178875641</v>
      </c>
      <c r="ALM86" s="729">
        <v>5.1107325383304936</v>
      </c>
      <c r="ALN86" s="729">
        <v>13</v>
      </c>
      <c r="ALO86" s="729">
        <v>33</v>
      </c>
    </row>
    <row r="87" spans="1:1003" ht="13" x14ac:dyDescent="0.2">
      <c r="A87" s="696" t="s">
        <v>1893</v>
      </c>
      <c r="B87" s="697" t="s">
        <v>1894</v>
      </c>
      <c r="C87" s="697" t="s">
        <v>1646</v>
      </c>
      <c r="D87" s="697" t="s">
        <v>1646</v>
      </c>
      <c r="E87" s="697" t="s">
        <v>1733</v>
      </c>
      <c r="F87" s="698" t="s">
        <v>1895</v>
      </c>
      <c r="G87" s="699" t="s">
        <v>1923</v>
      </c>
      <c r="H87" s="700">
        <v>35</v>
      </c>
      <c r="I87" s="703">
        <v>7.09</v>
      </c>
      <c r="J87" s="699">
        <f t="shared" si="146"/>
        <v>59</v>
      </c>
      <c r="K87" s="702">
        <v>47</v>
      </c>
      <c r="L87" s="703">
        <v>7.6</v>
      </c>
      <c r="M87" s="710">
        <f t="shared" si="147"/>
        <v>4</v>
      </c>
      <c r="N87" s="712">
        <f t="shared" si="148"/>
        <v>0.50999999999999979</v>
      </c>
      <c r="O87" s="702">
        <v>137</v>
      </c>
      <c r="P87" s="703">
        <v>6.69</v>
      </c>
      <c r="Q87" s="699">
        <f t="shared" si="256"/>
        <v>4</v>
      </c>
      <c r="R87" s="702">
        <v>118</v>
      </c>
      <c r="S87" s="703">
        <v>6.03</v>
      </c>
      <c r="T87" s="710">
        <f t="shared" si="137"/>
        <v>59</v>
      </c>
      <c r="U87" s="712">
        <f t="shared" si="149"/>
        <v>-0.66000000000000014</v>
      </c>
      <c r="V87" s="706">
        <v>101</v>
      </c>
      <c r="W87" s="701">
        <v>5.8514851485148514</v>
      </c>
      <c r="X87" s="702">
        <v>17</v>
      </c>
      <c r="Y87" s="704">
        <v>7.117647058823529</v>
      </c>
      <c r="Z87" s="705">
        <f t="shared" si="150"/>
        <v>4</v>
      </c>
      <c r="AA87" s="707">
        <v>73</v>
      </c>
      <c r="AB87" s="704">
        <v>6.0273972602739727</v>
      </c>
      <c r="AC87" s="705">
        <f t="shared" si="151"/>
        <v>58</v>
      </c>
      <c r="AD87" s="702">
        <v>28</v>
      </c>
      <c r="AE87" s="704">
        <v>5.3928571428571432</v>
      </c>
      <c r="AF87" s="732">
        <f t="shared" si="152"/>
        <v>65</v>
      </c>
      <c r="AG87" s="708">
        <v>81.3</v>
      </c>
      <c r="AH87" s="705">
        <f t="shared" si="153"/>
        <v>22</v>
      </c>
      <c r="AI87" s="709">
        <v>85.6</v>
      </c>
      <c r="AJ87" s="705">
        <f t="shared" si="154"/>
        <v>12</v>
      </c>
      <c r="AK87" s="709">
        <v>5.2999999999999972</v>
      </c>
      <c r="AL87" s="701">
        <v>2.5</v>
      </c>
      <c r="AM87" s="702">
        <v>80</v>
      </c>
      <c r="AN87" s="715">
        <f t="shared" si="155"/>
        <v>21</v>
      </c>
      <c r="AO87" s="710">
        <v>75</v>
      </c>
      <c r="AP87" s="715">
        <f t="shared" si="156"/>
        <v>31</v>
      </c>
      <c r="AQ87" s="702">
        <v>60</v>
      </c>
      <c r="AR87" s="710">
        <f t="shared" si="157"/>
        <v>75</v>
      </c>
      <c r="AS87" s="702">
        <v>47</v>
      </c>
      <c r="AT87" s="703">
        <v>19.148936170212767</v>
      </c>
      <c r="AU87" s="705">
        <f t="shared" si="158"/>
        <v>32</v>
      </c>
      <c r="AV87" s="702">
        <v>47</v>
      </c>
      <c r="AW87" s="703">
        <v>8.5106382978723403</v>
      </c>
      <c r="AX87" s="705">
        <f t="shared" si="159"/>
        <v>11</v>
      </c>
      <c r="AY87" s="702">
        <v>44</v>
      </c>
      <c r="AZ87" s="703">
        <v>54.54545454545454</v>
      </c>
      <c r="BA87" s="705">
        <f t="shared" si="160"/>
        <v>66</v>
      </c>
      <c r="BB87" s="702">
        <v>46</v>
      </c>
      <c r="BC87" s="703">
        <v>13.043478260869565</v>
      </c>
      <c r="BD87" s="705">
        <f t="shared" si="161"/>
        <v>19</v>
      </c>
      <c r="BE87" s="702">
        <v>47</v>
      </c>
      <c r="BF87" s="703">
        <v>2.1276595744680851</v>
      </c>
      <c r="BG87" s="705">
        <f t="shared" si="162"/>
        <v>64</v>
      </c>
      <c r="BH87" s="702">
        <v>47</v>
      </c>
      <c r="BI87" s="703">
        <v>23.404255319148938</v>
      </c>
      <c r="BJ87" s="705">
        <f t="shared" si="163"/>
        <v>3</v>
      </c>
      <c r="BK87" s="702">
        <v>17</v>
      </c>
      <c r="BL87" s="703">
        <v>35.294117647058826</v>
      </c>
      <c r="BM87" s="705">
        <f t="shared" si="164"/>
        <v>3</v>
      </c>
      <c r="BN87" s="702">
        <v>17</v>
      </c>
      <c r="BO87" s="703">
        <v>100</v>
      </c>
      <c r="BP87" s="705">
        <f t="shared" si="165"/>
        <v>74</v>
      </c>
      <c r="BQ87" s="702">
        <v>17</v>
      </c>
      <c r="BR87" s="703">
        <v>58.82352941176471</v>
      </c>
      <c r="BS87" s="705">
        <f t="shared" si="166"/>
        <v>23</v>
      </c>
      <c r="BT87" s="702">
        <v>17</v>
      </c>
      <c r="BU87" s="703">
        <v>17.647058823529413</v>
      </c>
      <c r="BV87" s="705">
        <f t="shared" si="167"/>
        <v>4</v>
      </c>
      <c r="BW87" s="702">
        <v>13</v>
      </c>
      <c r="BX87" s="703">
        <v>0</v>
      </c>
      <c r="BY87" s="705">
        <f t="shared" si="168"/>
        <v>1</v>
      </c>
      <c r="BZ87" s="702">
        <v>17</v>
      </c>
      <c r="CA87" s="703">
        <v>47.058823529411761</v>
      </c>
      <c r="CB87" s="705">
        <f t="shared" si="169"/>
        <v>11</v>
      </c>
      <c r="CC87" s="709">
        <v>12.1</v>
      </c>
      <c r="CD87" s="726">
        <f t="shared" si="170"/>
        <v>7</v>
      </c>
      <c r="CE87" s="703">
        <v>0.8</v>
      </c>
      <c r="CF87" s="703">
        <v>6.6999999999999993</v>
      </c>
      <c r="CG87" s="704">
        <v>4.5999999999999996</v>
      </c>
      <c r="CH87" s="709">
        <v>12.4</v>
      </c>
      <c r="CI87" s="701">
        <v>12.5</v>
      </c>
      <c r="CJ87" s="712">
        <v>16.600000000000001</v>
      </c>
      <c r="CK87" s="729">
        <f t="shared" si="171"/>
        <v>39</v>
      </c>
      <c r="CL87" s="712">
        <v>1</v>
      </c>
      <c r="CM87" s="712">
        <v>8.1999999999999993</v>
      </c>
      <c r="CN87" s="712">
        <v>7.3</v>
      </c>
      <c r="CO87" s="714">
        <v>39</v>
      </c>
      <c r="CP87" s="985">
        <v>87.05</v>
      </c>
      <c r="CQ87" s="729">
        <f t="shared" si="172"/>
        <v>6</v>
      </c>
      <c r="CR87" s="715">
        <v>5</v>
      </c>
      <c r="CS87" s="985">
        <v>81</v>
      </c>
      <c r="CT87" s="729">
        <f t="shared" si="134"/>
        <v>72</v>
      </c>
      <c r="CU87" s="715">
        <v>25</v>
      </c>
      <c r="CV87" s="712">
        <v>89.16</v>
      </c>
      <c r="CW87" s="729">
        <f t="shared" si="173"/>
        <v>4</v>
      </c>
      <c r="CX87" s="715">
        <v>9</v>
      </c>
      <c r="CY87" s="712">
        <v>84.5</v>
      </c>
      <c r="CZ87" s="729">
        <f t="shared" si="174"/>
        <v>24</v>
      </c>
      <c r="DA87" s="716">
        <v>33.333333333333329</v>
      </c>
      <c r="DB87" s="710">
        <f t="shared" si="175"/>
        <v>74</v>
      </c>
      <c r="DC87" s="715">
        <v>18</v>
      </c>
      <c r="DD87" s="717">
        <v>55.555555555555557</v>
      </c>
      <c r="DE87" s="710">
        <f t="shared" si="176"/>
        <v>73</v>
      </c>
      <c r="DF87" s="703">
        <v>11.111111111111111</v>
      </c>
      <c r="DG87" s="705">
        <f t="shared" si="177"/>
        <v>9</v>
      </c>
      <c r="DH87" s="709">
        <v>46.153846153846153</v>
      </c>
      <c r="DI87" s="705">
        <f t="shared" si="177"/>
        <v>62</v>
      </c>
      <c r="DJ87" s="703">
        <v>15.384615384615385</v>
      </c>
      <c r="DK87" s="705">
        <f t="shared" si="178"/>
        <v>8</v>
      </c>
      <c r="DL87" s="718">
        <v>80</v>
      </c>
      <c r="DM87" s="705">
        <f t="shared" si="179"/>
        <v>11</v>
      </c>
      <c r="DN87" s="703">
        <v>0</v>
      </c>
      <c r="DO87" s="705">
        <f t="shared" si="180"/>
        <v>60</v>
      </c>
      <c r="DP87" s="702">
        <v>43</v>
      </c>
      <c r="DQ87" s="719">
        <v>65.116279069767444</v>
      </c>
      <c r="DR87" s="705">
        <f t="shared" si="257"/>
        <v>56</v>
      </c>
      <c r="DS87" s="702">
        <v>17</v>
      </c>
      <c r="DT87" s="719">
        <v>35.294117647058826</v>
      </c>
      <c r="DU87" s="705">
        <v>69</v>
      </c>
      <c r="DV87" s="702">
        <v>41</v>
      </c>
      <c r="DW87" s="720">
        <v>70.731707317073173</v>
      </c>
      <c r="DX87" s="705">
        <v>21</v>
      </c>
      <c r="DY87" s="702">
        <v>34</v>
      </c>
      <c r="DZ87" s="1145">
        <v>0.6428571428571429</v>
      </c>
      <c r="EA87" s="726">
        <v>65</v>
      </c>
      <c r="EB87" s="720">
        <v>20.588235294117645</v>
      </c>
      <c r="EC87" s="705">
        <v>6</v>
      </c>
      <c r="ED87" s="702">
        <v>39</v>
      </c>
      <c r="EE87" s="712">
        <v>1.4230769230769231</v>
      </c>
      <c r="EF87" s="729">
        <v>34</v>
      </c>
      <c r="EG87" s="720">
        <v>33.333333333333336</v>
      </c>
      <c r="EH87" s="705">
        <v>11</v>
      </c>
      <c r="EI87" s="702">
        <v>37</v>
      </c>
      <c r="EJ87" s="712">
        <v>1.1818181818181819</v>
      </c>
      <c r="EK87" s="729">
        <v>15</v>
      </c>
      <c r="EL87" s="720">
        <v>29.72972972972973</v>
      </c>
      <c r="EM87" s="705">
        <v>20</v>
      </c>
      <c r="EN87" s="714">
        <v>34</v>
      </c>
      <c r="EO87" s="712">
        <v>0.5</v>
      </c>
      <c r="EP87" s="729">
        <v>61</v>
      </c>
      <c r="EQ87" s="725">
        <v>5.8823529411764701</v>
      </c>
      <c r="ER87" s="733">
        <v>65</v>
      </c>
      <c r="ES87" s="702">
        <v>34</v>
      </c>
      <c r="ET87" s="726">
        <v>0.5</v>
      </c>
      <c r="EU87" s="726">
        <v>66</v>
      </c>
      <c r="EV87" s="720">
        <v>8.8235294117647065</v>
      </c>
      <c r="EW87" s="705">
        <v>41</v>
      </c>
      <c r="EX87" s="715">
        <v>36</v>
      </c>
      <c r="EY87" s="726">
        <v>1.5</v>
      </c>
      <c r="EZ87" s="726">
        <v>2</v>
      </c>
      <c r="FA87" s="725">
        <v>5.5555555555555554</v>
      </c>
      <c r="FB87" s="715">
        <v>33</v>
      </c>
      <c r="FC87" s="702">
        <v>36</v>
      </c>
      <c r="FD87" s="726">
        <v>0.5</v>
      </c>
      <c r="FE87" s="726">
        <v>55</v>
      </c>
      <c r="FF87" s="720">
        <v>2.7777777777777777</v>
      </c>
      <c r="FG87" s="705">
        <v>71</v>
      </c>
      <c r="FH87" s="702">
        <v>38</v>
      </c>
      <c r="FI87" s="726">
        <v>3</v>
      </c>
      <c r="FJ87" s="726">
        <v>47</v>
      </c>
      <c r="FK87" s="720">
        <v>47.368421052631582</v>
      </c>
      <c r="FL87" s="705">
        <v>8</v>
      </c>
      <c r="FM87" s="714">
        <v>17</v>
      </c>
      <c r="FN87" s="725">
        <v>0</v>
      </c>
      <c r="FO87" s="715">
        <v>74</v>
      </c>
      <c r="FP87" s="702">
        <v>16</v>
      </c>
      <c r="FQ87" s="727">
        <v>0</v>
      </c>
      <c r="FR87" s="727">
        <v>62</v>
      </c>
      <c r="FS87" s="720">
        <v>0</v>
      </c>
      <c r="FT87" s="705">
        <v>62</v>
      </c>
      <c r="FU87" s="702">
        <v>16</v>
      </c>
      <c r="FV87" s="712">
        <v>0</v>
      </c>
      <c r="FW87" s="729">
        <v>65</v>
      </c>
      <c r="FX87" s="720">
        <v>0</v>
      </c>
      <c r="FY87" s="705">
        <v>65</v>
      </c>
      <c r="FZ87" s="702">
        <v>16</v>
      </c>
      <c r="GA87" s="712">
        <v>0</v>
      </c>
      <c r="GB87" s="729">
        <v>68</v>
      </c>
      <c r="GC87" s="720">
        <v>0</v>
      </c>
      <c r="GD87" s="705">
        <v>68</v>
      </c>
      <c r="GE87" s="702">
        <v>16</v>
      </c>
      <c r="GF87" s="712">
        <v>0</v>
      </c>
      <c r="GG87" s="729">
        <v>59</v>
      </c>
      <c r="GH87" s="720">
        <v>0</v>
      </c>
      <c r="GI87" s="705">
        <v>59</v>
      </c>
      <c r="GJ87" s="702">
        <v>17</v>
      </c>
      <c r="GK87" s="726">
        <v>0</v>
      </c>
      <c r="GL87" s="726">
        <v>72</v>
      </c>
      <c r="GM87" s="720">
        <v>0</v>
      </c>
      <c r="GN87" s="705">
        <v>72</v>
      </c>
      <c r="GO87" s="702">
        <v>17</v>
      </c>
      <c r="GP87" s="726">
        <v>0</v>
      </c>
      <c r="GQ87" s="726">
        <v>60</v>
      </c>
      <c r="GR87" s="720">
        <v>0</v>
      </c>
      <c r="GS87" s="705">
        <v>60</v>
      </c>
      <c r="GT87" s="702">
        <v>16</v>
      </c>
      <c r="GU87" s="726">
        <v>0</v>
      </c>
      <c r="GV87" s="726">
        <v>51</v>
      </c>
      <c r="GW87" s="720">
        <v>0</v>
      </c>
      <c r="GX87" s="705">
        <v>51</v>
      </c>
      <c r="GY87" s="702">
        <v>16</v>
      </c>
      <c r="GZ87" s="726">
        <v>0</v>
      </c>
      <c r="HA87" s="726">
        <v>50</v>
      </c>
      <c r="HB87" s="720">
        <v>0</v>
      </c>
      <c r="HC87" s="705">
        <v>50</v>
      </c>
      <c r="HD87" s="709">
        <v>15.384615384615385</v>
      </c>
      <c r="HE87" s="703">
        <v>0</v>
      </c>
      <c r="HF87" s="703">
        <v>61.53846153846154</v>
      </c>
      <c r="HG87" s="703">
        <v>23.076923076923077</v>
      </c>
      <c r="HH87" s="1299">
        <v>15.384615384615385</v>
      </c>
      <c r="HI87" s="1299">
        <v>15.384615384615385</v>
      </c>
      <c r="HJ87" s="1299">
        <v>61.53846153846154</v>
      </c>
      <c r="HK87" s="1299">
        <v>7.6923076923076925</v>
      </c>
      <c r="HL87" s="1299">
        <v>61.53846153846154</v>
      </c>
      <c r="HM87" s="1300">
        <v>13</v>
      </c>
      <c r="HN87" s="709">
        <v>12.23404255319149</v>
      </c>
      <c r="HO87" s="709">
        <v>1.0638297872340425</v>
      </c>
      <c r="HP87" s="709">
        <v>48.936170212765958</v>
      </c>
      <c r="HQ87" s="709">
        <v>20.212765957446805</v>
      </c>
      <c r="HR87" s="709">
        <v>10.106382978723403</v>
      </c>
      <c r="HS87" s="709">
        <v>29.787234042553191</v>
      </c>
      <c r="HT87" s="709">
        <v>45.744680851063826</v>
      </c>
      <c r="HU87" s="709">
        <v>2.6595744680851063</v>
      </c>
      <c r="HV87" s="709">
        <v>44.680851063829785</v>
      </c>
      <c r="HW87" s="1300">
        <v>188</v>
      </c>
      <c r="HX87" s="1265" t="s">
        <v>31</v>
      </c>
      <c r="HY87" s="1266" t="s">
        <v>31</v>
      </c>
      <c r="HZ87" s="1266" t="s">
        <v>31</v>
      </c>
      <c r="IA87" s="1266" t="s">
        <v>31</v>
      </c>
      <c r="IB87" s="1266" t="s">
        <v>31</v>
      </c>
      <c r="IC87" s="1266" t="s">
        <v>31</v>
      </c>
      <c r="ID87" s="1266" t="s">
        <v>31</v>
      </c>
      <c r="IE87" s="1266" t="s">
        <v>31</v>
      </c>
      <c r="IF87" s="1267" t="s">
        <v>31</v>
      </c>
      <c r="IG87" s="1268" t="s">
        <v>31</v>
      </c>
      <c r="IH87" s="1269" t="s">
        <v>31</v>
      </c>
      <c r="II87" s="1269" t="s">
        <v>31</v>
      </c>
      <c r="IJ87" s="1269" t="s">
        <v>31</v>
      </c>
      <c r="IK87" s="1269" t="s">
        <v>31</v>
      </c>
      <c r="IL87" s="1269" t="s">
        <v>31</v>
      </c>
      <c r="IM87" s="1269" t="s">
        <v>31</v>
      </c>
      <c r="IN87" s="1269" t="s">
        <v>31</v>
      </c>
      <c r="IO87" s="1267" t="s">
        <v>31</v>
      </c>
      <c r="IP87" s="1268" t="s">
        <v>31</v>
      </c>
      <c r="IQ87" s="1269" t="s">
        <v>31</v>
      </c>
      <c r="IR87" s="1269" t="s">
        <v>31</v>
      </c>
      <c r="IS87" s="1269" t="s">
        <v>31</v>
      </c>
      <c r="IT87" s="1269" t="s">
        <v>31</v>
      </c>
      <c r="IU87" s="1269" t="s">
        <v>31</v>
      </c>
      <c r="IV87" s="1269" t="s">
        <v>31</v>
      </c>
      <c r="IW87" s="1269" t="s">
        <v>31</v>
      </c>
      <c r="IX87" s="1270" t="s">
        <v>31</v>
      </c>
      <c r="IY87" s="1268" t="s">
        <v>31</v>
      </c>
      <c r="IZ87" s="1269" t="s">
        <v>31</v>
      </c>
      <c r="JA87" s="1269" t="s">
        <v>31</v>
      </c>
      <c r="JB87" s="1269" t="s">
        <v>31</v>
      </c>
      <c r="JC87" s="1269" t="s">
        <v>31</v>
      </c>
      <c r="JD87" s="1269" t="s">
        <v>31</v>
      </c>
      <c r="JE87" s="1269" t="s">
        <v>31</v>
      </c>
      <c r="JF87" s="1269" t="s">
        <v>31</v>
      </c>
      <c r="JG87" s="1270" t="s">
        <v>31</v>
      </c>
      <c r="JH87" s="1268" t="s">
        <v>31</v>
      </c>
      <c r="JI87" s="1269" t="s">
        <v>31</v>
      </c>
      <c r="JJ87" s="1269" t="s">
        <v>31</v>
      </c>
      <c r="JK87" s="1269" t="s">
        <v>31</v>
      </c>
      <c r="JL87" s="1269" t="s">
        <v>31</v>
      </c>
      <c r="JM87" s="1269" t="s">
        <v>31</v>
      </c>
      <c r="JN87" s="1269" t="s">
        <v>31</v>
      </c>
      <c r="JO87" s="1269" t="s">
        <v>31</v>
      </c>
      <c r="JP87" s="1270" t="s">
        <v>31</v>
      </c>
      <c r="JQ87" s="1268" t="s">
        <v>31</v>
      </c>
      <c r="JR87" s="1269" t="s">
        <v>31</v>
      </c>
      <c r="JS87" s="1269" t="s">
        <v>31</v>
      </c>
      <c r="JT87" s="1269" t="s">
        <v>31</v>
      </c>
      <c r="JU87" s="1269" t="s">
        <v>31</v>
      </c>
      <c r="JV87" s="1269" t="s">
        <v>31</v>
      </c>
      <c r="JW87" s="1269" t="s">
        <v>31</v>
      </c>
      <c r="JX87" s="1269" t="s">
        <v>31</v>
      </c>
      <c r="JY87" s="1270" t="s">
        <v>31</v>
      </c>
      <c r="JZ87" s="718">
        <v>50.547945205479451</v>
      </c>
      <c r="KA87" s="705">
        <f t="shared" si="181"/>
        <v>40</v>
      </c>
      <c r="KB87" s="718">
        <v>53.658536585365859</v>
      </c>
      <c r="KC87" s="705">
        <f t="shared" si="181"/>
        <v>60</v>
      </c>
      <c r="KD87" s="725">
        <v>3.5698545614808284</v>
      </c>
      <c r="KE87" s="715">
        <f t="shared" si="182"/>
        <v>40</v>
      </c>
      <c r="KF87" s="1212">
        <v>0</v>
      </c>
      <c r="KG87" s="715">
        <f t="shared" si="182"/>
        <v>28</v>
      </c>
      <c r="KH87" s="725">
        <v>20.706006322444679</v>
      </c>
      <c r="KI87" s="715">
        <f t="shared" si="183"/>
        <v>19</v>
      </c>
      <c r="KJ87" s="1212">
        <v>0</v>
      </c>
      <c r="KK87" s="715">
        <f t="shared" si="183"/>
        <v>48</v>
      </c>
      <c r="KL87" s="725">
        <v>9.167544783983141</v>
      </c>
      <c r="KM87" s="715">
        <f t="shared" si="184"/>
        <v>43</v>
      </c>
      <c r="KN87" s="715">
        <v>21.895424836601308</v>
      </c>
      <c r="KO87" s="715">
        <f t="shared" si="185"/>
        <v>24</v>
      </c>
      <c r="KP87" s="728">
        <v>15</v>
      </c>
      <c r="KQ87" s="729">
        <v>0</v>
      </c>
      <c r="KR87" s="729">
        <v>0</v>
      </c>
      <c r="KS87" s="729">
        <v>10</v>
      </c>
      <c r="KT87" s="729">
        <v>0</v>
      </c>
      <c r="KU87" s="730">
        <f t="shared" si="186"/>
        <v>25</v>
      </c>
      <c r="KV87" s="734">
        <f t="shared" si="187"/>
        <v>73</v>
      </c>
      <c r="KW87" s="728">
        <v>0</v>
      </c>
      <c r="KX87" s="729">
        <v>0</v>
      </c>
      <c r="KY87" s="706">
        <f t="shared" si="188"/>
        <v>0</v>
      </c>
      <c r="KZ87" s="705">
        <f t="shared" si="189"/>
        <v>37</v>
      </c>
      <c r="LA87" s="847" t="s">
        <v>1632</v>
      </c>
      <c r="LB87" s="846" t="s">
        <v>1625</v>
      </c>
      <c r="LC87" s="846" t="s">
        <v>1625</v>
      </c>
      <c r="LD87" s="846" t="s">
        <v>1625</v>
      </c>
      <c r="LE87" s="729">
        <v>10</v>
      </c>
      <c r="LF87" s="1023">
        <v>37</v>
      </c>
      <c r="LG87" s="847" t="s">
        <v>1625</v>
      </c>
      <c r="LH87" s="846" t="s">
        <v>1625</v>
      </c>
      <c r="LI87" s="846" t="s">
        <v>1625</v>
      </c>
      <c r="LJ87" s="846" t="s">
        <v>1625</v>
      </c>
      <c r="LK87" s="729">
        <v>0</v>
      </c>
      <c r="LL87" s="1023">
        <v>37</v>
      </c>
      <c r="LM87" s="847" t="s">
        <v>1625</v>
      </c>
      <c r="LN87" s="846" t="s">
        <v>1632</v>
      </c>
      <c r="LO87" s="846" t="s">
        <v>1625</v>
      </c>
      <c r="LP87" s="846" t="s">
        <v>1625</v>
      </c>
      <c r="LQ87" s="729">
        <v>15</v>
      </c>
      <c r="LR87" s="1023">
        <v>55</v>
      </c>
      <c r="LS87" s="847" t="s">
        <v>1632</v>
      </c>
      <c r="LT87" s="846" t="s">
        <v>1625</v>
      </c>
      <c r="LU87" s="846" t="s">
        <v>1625</v>
      </c>
      <c r="LV87" s="846" t="s">
        <v>1625</v>
      </c>
      <c r="LW87" s="729">
        <v>10</v>
      </c>
      <c r="LX87" s="1023">
        <v>67</v>
      </c>
      <c r="LY87" s="847" t="s">
        <v>1625</v>
      </c>
      <c r="LZ87" s="846" t="s">
        <v>1625</v>
      </c>
      <c r="MA87" s="846" t="s">
        <v>1625</v>
      </c>
      <c r="MB87" s="846" t="s">
        <v>1625</v>
      </c>
      <c r="MC87" s="729">
        <v>0</v>
      </c>
      <c r="MD87" s="1023">
        <v>69</v>
      </c>
      <c r="ME87" s="847" t="s">
        <v>1632</v>
      </c>
      <c r="MF87" s="846" t="s">
        <v>1625</v>
      </c>
      <c r="MG87" s="846" t="s">
        <v>1625</v>
      </c>
      <c r="MH87" s="846" t="s">
        <v>1625</v>
      </c>
      <c r="MI87" s="729">
        <v>10</v>
      </c>
      <c r="MJ87" s="1023">
        <v>54</v>
      </c>
      <c r="MK87" s="847" t="s">
        <v>1625</v>
      </c>
      <c r="ML87" s="846" t="s">
        <v>1625</v>
      </c>
      <c r="MM87" s="846" t="s">
        <v>1625</v>
      </c>
      <c r="MN87" s="729">
        <v>0</v>
      </c>
      <c r="MO87" s="1023">
        <v>54</v>
      </c>
      <c r="MP87" s="847" t="s">
        <v>1625</v>
      </c>
      <c r="MQ87" s="846" t="s">
        <v>1625</v>
      </c>
      <c r="MR87" s="846" t="s">
        <v>1625</v>
      </c>
      <c r="MS87" s="846" t="s">
        <v>1625</v>
      </c>
      <c r="MT87" s="729">
        <v>0</v>
      </c>
      <c r="MU87" s="1023">
        <v>68</v>
      </c>
      <c r="MV87" s="846" t="s">
        <v>1625</v>
      </c>
      <c r="MW87" s="846" t="s">
        <v>1625</v>
      </c>
      <c r="MX87" s="846" t="s">
        <v>1625</v>
      </c>
      <c r="MY87" s="846" t="s">
        <v>1625</v>
      </c>
      <c r="MZ87" s="729">
        <v>0</v>
      </c>
      <c r="NA87" s="1023">
        <v>47</v>
      </c>
      <c r="NB87" s="715">
        <v>1789.22</v>
      </c>
      <c r="NC87" s="715">
        <f t="shared" si="138"/>
        <v>2</v>
      </c>
      <c r="ND87" s="714">
        <v>0</v>
      </c>
      <c r="NE87" s="715">
        <v>55</v>
      </c>
      <c r="NF87" s="731">
        <v>0</v>
      </c>
      <c r="NG87" s="715">
        <v>55</v>
      </c>
      <c r="NH87" s="715">
        <v>0</v>
      </c>
      <c r="NI87" s="715">
        <v>56</v>
      </c>
      <c r="NJ87" s="731">
        <v>0</v>
      </c>
      <c r="NK87" s="715">
        <v>56</v>
      </c>
      <c r="NL87" s="715">
        <v>0</v>
      </c>
      <c r="NM87" s="715">
        <v>57</v>
      </c>
      <c r="NN87" s="2946">
        <v>0</v>
      </c>
      <c r="NO87" s="715">
        <v>57</v>
      </c>
      <c r="NP87" s="715">
        <v>1257</v>
      </c>
      <c r="NQ87" s="3206">
        <v>0</v>
      </c>
      <c r="NR87" s="3349">
        <v>0</v>
      </c>
      <c r="NS87" s="3206">
        <v>44</v>
      </c>
      <c r="NT87" s="3206">
        <v>0</v>
      </c>
      <c r="NU87" s="3207">
        <v>0</v>
      </c>
      <c r="NV87" s="3206">
        <v>44</v>
      </c>
      <c r="NW87" s="3206">
        <v>0</v>
      </c>
      <c r="NX87" s="3207">
        <v>0</v>
      </c>
      <c r="NY87" s="3206">
        <v>61</v>
      </c>
      <c r="NZ87" s="3206">
        <v>0</v>
      </c>
      <c r="OA87" s="3208">
        <v>0</v>
      </c>
      <c r="OB87" s="3206">
        <v>61</v>
      </c>
      <c r="OC87" s="714">
        <v>70</v>
      </c>
      <c r="OD87" s="2946">
        <v>55.776892430278885</v>
      </c>
      <c r="OE87" s="733">
        <v>37</v>
      </c>
      <c r="OF87" s="714" t="s">
        <v>31</v>
      </c>
      <c r="OG87" s="731" t="s">
        <v>31</v>
      </c>
      <c r="OH87" s="733" t="str">
        <f t="shared" si="190"/>
        <v>-</v>
      </c>
      <c r="OI87" s="981">
        <v>36.041834271922767</v>
      </c>
      <c r="OJ87" s="733">
        <f t="shared" si="139"/>
        <v>22</v>
      </c>
      <c r="OK87" s="1355" t="s">
        <v>3043</v>
      </c>
      <c r="OL87" s="1355" t="s">
        <v>3044</v>
      </c>
      <c r="OM87" s="1355">
        <v>0</v>
      </c>
      <c r="ON87" s="3559">
        <v>0</v>
      </c>
      <c r="OO87" s="1355">
        <v>67</v>
      </c>
      <c r="OP87" s="977"/>
      <c r="OQ87" s="712">
        <v>12.1</v>
      </c>
      <c r="OR87" s="712">
        <v>4.5999999999999996</v>
      </c>
      <c r="OS87" s="712">
        <v>13.3</v>
      </c>
      <c r="OT87" s="712">
        <v>9.8360655737704921</v>
      </c>
      <c r="OU87" s="712">
        <v>16.923076923076923</v>
      </c>
      <c r="OV87" s="712">
        <v>9.6153846153846168</v>
      </c>
      <c r="OW87" s="699">
        <f t="shared" si="191"/>
        <v>57</v>
      </c>
      <c r="OX87" s="712">
        <v>11.062421185372004</v>
      </c>
      <c r="OY87" s="699">
        <f t="shared" si="191"/>
        <v>56</v>
      </c>
      <c r="OZ87" s="712">
        <v>19</v>
      </c>
      <c r="PA87" s="712">
        <v>9.1999999999999993</v>
      </c>
      <c r="PB87" s="712">
        <v>16.7</v>
      </c>
      <c r="PC87" s="712">
        <v>31.147540983606557</v>
      </c>
      <c r="PD87" s="712">
        <v>15.384615384615385</v>
      </c>
      <c r="PE87" s="712">
        <v>23.076923076923077</v>
      </c>
      <c r="PF87" s="699">
        <f t="shared" si="192"/>
        <v>7</v>
      </c>
      <c r="PG87" s="712">
        <v>19.084846574190838</v>
      </c>
      <c r="PH87" s="699">
        <f t="shared" si="193"/>
        <v>12</v>
      </c>
      <c r="PI87" s="712">
        <v>32.692307692307693</v>
      </c>
      <c r="PJ87" s="699">
        <f t="shared" si="194"/>
        <v>12</v>
      </c>
      <c r="PK87" s="985">
        <v>30.147267759562844</v>
      </c>
      <c r="PL87" s="699">
        <f t="shared" si="194"/>
        <v>15</v>
      </c>
      <c r="PM87" s="985">
        <v>0</v>
      </c>
      <c r="PN87" s="985">
        <v>0</v>
      </c>
      <c r="PO87" s="699">
        <f t="shared" si="195"/>
        <v>37</v>
      </c>
      <c r="PP87" s="712">
        <v>0</v>
      </c>
      <c r="PQ87" s="985">
        <v>0</v>
      </c>
      <c r="PR87" s="699">
        <f t="shared" si="196"/>
        <v>24</v>
      </c>
      <c r="PS87" s="982">
        <v>47</v>
      </c>
      <c r="PT87" s="725">
        <v>36.170212765957451</v>
      </c>
      <c r="PU87" s="699">
        <v>70</v>
      </c>
      <c r="PV87" s="699">
        <v>123</v>
      </c>
      <c r="PW87" s="725">
        <v>61.788617886178862</v>
      </c>
      <c r="PX87" s="699">
        <v>23</v>
      </c>
      <c r="PY87" s="715">
        <v>43</v>
      </c>
      <c r="PZ87" s="725">
        <v>74.418604651162795</v>
      </c>
      <c r="QA87" s="699">
        <v>50</v>
      </c>
      <c r="QB87" s="982">
        <v>44</v>
      </c>
      <c r="QC87" s="715">
        <v>34.090909090909086</v>
      </c>
      <c r="QD87" s="699">
        <v>70</v>
      </c>
      <c r="QE87" s="716">
        <v>0</v>
      </c>
      <c r="QF87" s="3644">
        <v>0</v>
      </c>
      <c r="QG87" s="699">
        <v>23</v>
      </c>
      <c r="QH87" s="1363" t="s">
        <v>1627</v>
      </c>
      <c r="QI87" s="712">
        <v>79.090909090909093</v>
      </c>
      <c r="QJ87" s="712">
        <v>76.213592233009706</v>
      </c>
      <c r="QK87" s="699">
        <f t="shared" si="197"/>
        <v>53</v>
      </c>
      <c r="QL87" s="715">
        <v>206</v>
      </c>
      <c r="QM87" s="709">
        <v>45.348837209302324</v>
      </c>
      <c r="QN87" s="703">
        <v>45.977011494252871</v>
      </c>
      <c r="QO87" s="978">
        <v>64</v>
      </c>
      <c r="QP87" s="705">
        <v>87</v>
      </c>
      <c r="QQ87" s="3553">
        <v>98.113207547169807</v>
      </c>
      <c r="QR87" s="709">
        <v>227.5</v>
      </c>
      <c r="QS87" s="978">
        <f t="shared" si="198"/>
        <v>54</v>
      </c>
      <c r="QT87" s="703">
        <v>1194.2</v>
      </c>
      <c r="QU87" s="978">
        <f t="shared" si="199"/>
        <v>16</v>
      </c>
      <c r="QV87" s="703">
        <v>0</v>
      </c>
      <c r="QW87" s="978">
        <f t="shared" si="200"/>
        <v>31</v>
      </c>
      <c r="QX87" s="703">
        <v>0</v>
      </c>
      <c r="QY87" s="979">
        <f t="shared" si="201"/>
        <v>12</v>
      </c>
      <c r="QZ87" s="712">
        <v>0</v>
      </c>
      <c r="RA87" s="699">
        <v>30</v>
      </c>
      <c r="RB87" s="712">
        <v>285.77999999999997</v>
      </c>
      <c r="RC87" s="699">
        <v>29</v>
      </c>
      <c r="RD87" s="712">
        <v>0</v>
      </c>
      <c r="RE87" s="699">
        <v>24</v>
      </c>
      <c r="RF87" s="712">
        <v>0</v>
      </c>
      <c r="RG87" s="699">
        <v>32</v>
      </c>
      <c r="RH87" s="699">
        <v>2108.9</v>
      </c>
      <c r="RI87" s="978">
        <f t="shared" si="202"/>
        <v>55</v>
      </c>
      <c r="RJ87" s="712">
        <v>987.7</v>
      </c>
      <c r="RK87" s="978">
        <f t="shared" si="202"/>
        <v>41</v>
      </c>
      <c r="RL87" s="712">
        <v>0</v>
      </c>
      <c r="RM87" s="978">
        <f t="shared" si="202"/>
        <v>46</v>
      </c>
      <c r="RN87" s="712">
        <v>0</v>
      </c>
      <c r="RO87" s="978">
        <f t="shared" si="202"/>
        <v>47</v>
      </c>
      <c r="RP87" s="712">
        <v>0</v>
      </c>
      <c r="RQ87" s="978">
        <f t="shared" si="202"/>
        <v>2</v>
      </c>
      <c r="RR87" s="712">
        <v>0</v>
      </c>
      <c r="RS87" s="978">
        <f t="shared" si="202"/>
        <v>1</v>
      </c>
      <c r="RT87" s="712">
        <v>0</v>
      </c>
      <c r="RU87" s="978">
        <f t="shared" si="202"/>
        <v>38</v>
      </c>
      <c r="RV87" s="712">
        <f t="shared" si="203"/>
        <v>0</v>
      </c>
      <c r="RW87" s="978">
        <f t="shared" si="204"/>
        <v>39</v>
      </c>
      <c r="RX87" s="712">
        <v>5</v>
      </c>
      <c r="RY87" s="712" t="s">
        <v>1632</v>
      </c>
      <c r="RZ87" s="712">
        <v>0</v>
      </c>
      <c r="SA87" s="712" t="s">
        <v>1625</v>
      </c>
      <c r="SB87" s="712">
        <v>0</v>
      </c>
      <c r="SC87" s="712" t="s">
        <v>1625</v>
      </c>
      <c r="SD87" s="712">
        <v>0</v>
      </c>
      <c r="SE87" s="712" t="s">
        <v>1625</v>
      </c>
      <c r="SF87" s="712">
        <v>0</v>
      </c>
      <c r="SG87" s="712" t="s">
        <v>1625</v>
      </c>
      <c r="SH87" s="712">
        <v>5</v>
      </c>
      <c r="SI87" s="699">
        <f t="shared" si="205"/>
        <v>57</v>
      </c>
      <c r="SJ87" s="712">
        <v>5</v>
      </c>
      <c r="SK87" s="712" t="s">
        <v>1632</v>
      </c>
      <c r="SL87" s="712">
        <v>5</v>
      </c>
      <c r="SM87" s="712" t="s">
        <v>1632</v>
      </c>
      <c r="SN87" s="712">
        <v>5</v>
      </c>
      <c r="SO87" s="712" t="s">
        <v>1632</v>
      </c>
      <c r="SP87" s="712">
        <v>0</v>
      </c>
      <c r="SQ87" s="712" t="s">
        <v>1625</v>
      </c>
      <c r="SR87" s="712">
        <v>15</v>
      </c>
      <c r="SS87" s="699">
        <f t="shared" si="206"/>
        <v>22</v>
      </c>
      <c r="ST87" s="712">
        <v>5</v>
      </c>
      <c r="SU87" s="712" t="s">
        <v>1632</v>
      </c>
      <c r="SV87" s="712">
        <v>5</v>
      </c>
      <c r="SW87" s="712" t="s">
        <v>1632</v>
      </c>
      <c r="SX87" s="712">
        <v>0</v>
      </c>
      <c r="SY87" s="712" t="s">
        <v>1625</v>
      </c>
      <c r="SZ87" s="712">
        <v>10</v>
      </c>
      <c r="TA87" s="699">
        <f t="shared" si="207"/>
        <v>27</v>
      </c>
      <c r="TB87" s="699">
        <v>0</v>
      </c>
      <c r="TC87" s="699" t="s">
        <v>1625</v>
      </c>
      <c r="TD87" s="699">
        <v>0</v>
      </c>
      <c r="TE87" s="699" t="s">
        <v>1625</v>
      </c>
      <c r="TF87" s="699">
        <v>0</v>
      </c>
      <c r="TG87" s="699" t="s">
        <v>1625</v>
      </c>
      <c r="TH87" s="699">
        <v>0</v>
      </c>
      <c r="TI87" s="699" t="s">
        <v>1625</v>
      </c>
      <c r="TJ87" s="699">
        <v>0</v>
      </c>
      <c r="TK87" s="699">
        <f t="shared" si="208"/>
        <v>64</v>
      </c>
      <c r="TL87" s="989">
        <v>10</v>
      </c>
      <c r="TM87" s="989">
        <v>10</v>
      </c>
      <c r="TN87" s="989">
        <v>10</v>
      </c>
      <c r="TO87" s="989">
        <v>10</v>
      </c>
      <c r="TP87" s="989">
        <v>40</v>
      </c>
      <c r="TQ87" s="699">
        <f t="shared" si="209"/>
        <v>1</v>
      </c>
      <c r="TR87" s="712" t="s">
        <v>1632</v>
      </c>
      <c r="TS87" s="712" t="s">
        <v>1632</v>
      </c>
      <c r="TT87" s="712" t="s">
        <v>1632</v>
      </c>
      <c r="TU87" s="712" t="s">
        <v>1632</v>
      </c>
      <c r="TV87" s="712">
        <v>5</v>
      </c>
      <c r="TW87" s="712">
        <v>5</v>
      </c>
      <c r="TX87" s="712">
        <v>5</v>
      </c>
      <c r="TY87" s="712">
        <v>5</v>
      </c>
      <c r="TZ87" s="712">
        <v>20</v>
      </c>
      <c r="UA87" s="699">
        <f t="shared" si="210"/>
        <v>1</v>
      </c>
      <c r="UB87" s="712">
        <v>10</v>
      </c>
      <c r="UC87" s="712">
        <v>0</v>
      </c>
      <c r="UD87" s="712">
        <v>0</v>
      </c>
      <c r="UE87" s="712">
        <v>0</v>
      </c>
      <c r="UF87" s="712">
        <v>10</v>
      </c>
      <c r="UG87" s="699">
        <f t="shared" si="211"/>
        <v>56</v>
      </c>
      <c r="UH87" s="715">
        <v>0</v>
      </c>
      <c r="UI87" s="712">
        <v>0</v>
      </c>
      <c r="UJ87" s="699">
        <v>25</v>
      </c>
      <c r="UK87" s="715">
        <v>0</v>
      </c>
      <c r="UL87" s="712">
        <v>0</v>
      </c>
      <c r="UM87" s="699">
        <v>54</v>
      </c>
      <c r="UN87" s="715">
        <v>0</v>
      </c>
      <c r="UO87" s="712">
        <v>0</v>
      </c>
      <c r="UP87" s="699">
        <v>43</v>
      </c>
      <c r="UQ87" s="715">
        <v>0</v>
      </c>
      <c r="UR87" s="712">
        <v>0</v>
      </c>
      <c r="US87" s="699">
        <v>43</v>
      </c>
      <c r="UT87" s="712">
        <v>56.9</v>
      </c>
      <c r="UU87" s="699">
        <v>17</v>
      </c>
      <c r="UV87" s="712">
        <v>56.9</v>
      </c>
      <c r="UW87" s="699">
        <v>14</v>
      </c>
      <c r="UX87" s="1099">
        <v>0</v>
      </c>
      <c r="UY87" s="699">
        <v>42</v>
      </c>
      <c r="UZ87" s="989">
        <v>0.20499999999999999</v>
      </c>
      <c r="VA87" s="989">
        <v>18</v>
      </c>
      <c r="VB87" s="989">
        <v>7.6999999999999999E-2</v>
      </c>
      <c r="VC87" s="989">
        <v>18</v>
      </c>
      <c r="VD87" s="989">
        <v>0</v>
      </c>
      <c r="VE87" s="989">
        <v>51</v>
      </c>
      <c r="VF87" s="989">
        <v>0</v>
      </c>
      <c r="VG87" s="989">
        <v>49</v>
      </c>
      <c r="VH87" s="989">
        <v>0</v>
      </c>
      <c r="VI87" s="989">
        <v>44</v>
      </c>
      <c r="VJ87" s="989">
        <v>0</v>
      </c>
      <c r="VK87" s="989">
        <v>44</v>
      </c>
      <c r="VL87" s="989">
        <v>0</v>
      </c>
      <c r="VM87" s="989">
        <v>7</v>
      </c>
      <c r="VN87" s="989">
        <v>0</v>
      </c>
      <c r="VO87" s="989">
        <v>7</v>
      </c>
      <c r="VP87" s="989">
        <v>2</v>
      </c>
      <c r="VQ87" s="989">
        <v>53.763440860215056</v>
      </c>
      <c r="VR87" s="989">
        <v>54</v>
      </c>
      <c r="VS87" s="989">
        <v>3</v>
      </c>
      <c r="VT87" s="989">
        <v>80.645161290322577</v>
      </c>
      <c r="VU87" s="989">
        <v>11</v>
      </c>
      <c r="VV87" s="989">
        <v>2</v>
      </c>
      <c r="VW87" s="989">
        <v>53.763440860215056</v>
      </c>
      <c r="VX87" s="989">
        <v>59</v>
      </c>
      <c r="VY87" s="989">
        <v>4</v>
      </c>
      <c r="VZ87" s="989">
        <v>107.52688172043011</v>
      </c>
      <c r="WA87" s="989">
        <v>25</v>
      </c>
      <c r="WB87" s="989">
        <v>14</v>
      </c>
      <c r="WC87" s="989">
        <v>376.3440860215054</v>
      </c>
      <c r="WD87" s="989">
        <v>48</v>
      </c>
      <c r="WE87" s="989">
        <v>3</v>
      </c>
      <c r="WF87" s="989">
        <v>80.645161290322577</v>
      </c>
      <c r="WG87" s="989">
        <v>69</v>
      </c>
      <c r="WH87" s="989">
        <v>0</v>
      </c>
      <c r="WI87" s="989">
        <v>51</v>
      </c>
      <c r="WJ87" s="989">
        <v>0</v>
      </c>
      <c r="WK87" s="989">
        <v>10</v>
      </c>
      <c r="WL87" s="989">
        <v>0</v>
      </c>
      <c r="WM87" s="989">
        <v>2</v>
      </c>
      <c r="WN87" s="989">
        <v>0</v>
      </c>
      <c r="WO87" s="989">
        <v>51</v>
      </c>
      <c r="WP87" s="989">
        <v>0</v>
      </c>
      <c r="WQ87" s="989">
        <v>19</v>
      </c>
      <c r="WR87" s="989">
        <v>0</v>
      </c>
      <c r="WS87" s="989">
        <v>31</v>
      </c>
      <c r="WT87" s="989">
        <v>0</v>
      </c>
      <c r="WU87" s="989">
        <v>25</v>
      </c>
      <c r="WV87" s="989">
        <v>0</v>
      </c>
      <c r="WW87" s="989">
        <v>12</v>
      </c>
      <c r="WX87" s="989">
        <v>0</v>
      </c>
      <c r="WY87" s="989">
        <v>41</v>
      </c>
      <c r="WZ87" s="712">
        <v>285.70999999999998</v>
      </c>
      <c r="XA87" s="699">
        <v>30</v>
      </c>
      <c r="XB87" s="712">
        <v>1380.95</v>
      </c>
      <c r="XC87" s="712">
        <v>3</v>
      </c>
      <c r="XD87" s="712">
        <v>0</v>
      </c>
      <c r="XE87" s="699">
        <v>43</v>
      </c>
      <c r="XF87" s="712">
        <v>0</v>
      </c>
      <c r="XG87" s="712">
        <v>23</v>
      </c>
      <c r="XH87" s="712">
        <v>0</v>
      </c>
      <c r="XI87" s="699">
        <v>28</v>
      </c>
      <c r="XJ87" s="712">
        <v>238.1</v>
      </c>
      <c r="XK87" s="699">
        <v>7</v>
      </c>
      <c r="XL87" s="712">
        <v>441.18</v>
      </c>
      <c r="XM87" s="699">
        <v>12</v>
      </c>
      <c r="XO87" s="714"/>
      <c r="XP87" s="725"/>
      <c r="XQ87" s="715"/>
      <c r="XR87" s="714"/>
      <c r="XS87" s="725"/>
      <c r="XT87" s="715"/>
      <c r="XU87" s="715"/>
      <c r="XV87" s="712"/>
      <c r="XW87" s="715"/>
      <c r="XX87" s="1169">
        <v>44</v>
      </c>
      <c r="XY87" s="1174">
        <v>0</v>
      </c>
      <c r="XZ87" s="1168">
        <f t="shared" si="212"/>
        <v>69</v>
      </c>
      <c r="YA87" s="715">
        <v>117</v>
      </c>
      <c r="YB87" s="725">
        <v>8.5470085470085468</v>
      </c>
      <c r="YC87" s="715">
        <f t="shared" si="213"/>
        <v>76</v>
      </c>
      <c r="YD87" s="714">
        <v>71</v>
      </c>
      <c r="YE87" s="725">
        <v>11.363636363636363</v>
      </c>
      <c r="YF87" s="715">
        <f t="shared" si="214"/>
        <v>71</v>
      </c>
      <c r="YG87" s="699">
        <v>117</v>
      </c>
      <c r="YH87" s="1099">
        <v>4.2735042735042734</v>
      </c>
      <c r="YI87" s="715">
        <f t="shared" si="215"/>
        <v>4</v>
      </c>
      <c r="YJ87" s="714">
        <v>71</v>
      </c>
      <c r="YK87" s="712">
        <v>18.181818181818183</v>
      </c>
      <c r="YL87" s="715">
        <f t="shared" si="216"/>
        <v>13</v>
      </c>
      <c r="YM87" s="699">
        <v>117</v>
      </c>
      <c r="YN87" s="712">
        <v>14.529914529914532</v>
      </c>
      <c r="YO87" s="715">
        <f t="shared" si="217"/>
        <v>5</v>
      </c>
      <c r="YP87" s="1178">
        <v>0</v>
      </c>
      <c r="YQ87" s="1099">
        <v>0</v>
      </c>
      <c r="YR87" s="1099">
        <v>0</v>
      </c>
      <c r="YS87" s="1099">
        <v>0</v>
      </c>
      <c r="YT87" s="1099">
        <v>0</v>
      </c>
      <c r="YU87" s="1099">
        <v>0</v>
      </c>
      <c r="YV87" s="1099">
        <v>0</v>
      </c>
      <c r="YW87" s="1099">
        <v>0</v>
      </c>
      <c r="YX87" s="1099">
        <v>0</v>
      </c>
      <c r="YY87" s="1099">
        <v>0</v>
      </c>
      <c r="YZ87" s="1099">
        <v>0</v>
      </c>
      <c r="ZA87" s="1188" t="s">
        <v>1730</v>
      </c>
      <c r="ZB87" s="985">
        <v>80</v>
      </c>
      <c r="ZC87" s="985">
        <v>0</v>
      </c>
      <c r="ZD87" s="985">
        <v>10</v>
      </c>
      <c r="ZE87" s="985">
        <v>0</v>
      </c>
      <c r="ZF87" s="985">
        <v>0</v>
      </c>
      <c r="ZG87" s="985">
        <v>20</v>
      </c>
      <c r="ZH87" s="985">
        <v>10</v>
      </c>
      <c r="ZI87" s="985">
        <v>10</v>
      </c>
      <c r="ZJ87" s="985">
        <v>20</v>
      </c>
      <c r="ZK87" s="985">
        <v>10</v>
      </c>
      <c r="ZL87" s="985">
        <v>0</v>
      </c>
      <c r="ZM87" s="699">
        <v>10</v>
      </c>
      <c r="ZN87" s="714" t="s">
        <v>1634</v>
      </c>
      <c r="ZO87" s="715" t="s">
        <v>1680</v>
      </c>
      <c r="ZP87" s="715" t="s">
        <v>1680</v>
      </c>
      <c r="ZQ87" s="715" t="s">
        <v>1680</v>
      </c>
      <c r="ZR87" s="715" t="s">
        <v>1634</v>
      </c>
      <c r="ZS87" s="715" t="s">
        <v>1680</v>
      </c>
      <c r="ZT87" s="715">
        <v>1</v>
      </c>
      <c r="ZU87" s="715">
        <v>-2</v>
      </c>
      <c r="ZV87" s="715">
        <v>-2</v>
      </c>
      <c r="ZW87" s="715">
        <v>-2</v>
      </c>
      <c r="ZX87" s="715">
        <v>1</v>
      </c>
      <c r="ZY87" s="715">
        <v>-2</v>
      </c>
      <c r="ZZ87" s="715">
        <f t="shared" si="218"/>
        <v>-6</v>
      </c>
      <c r="AAA87" s="715">
        <f t="shared" si="219"/>
        <v>72</v>
      </c>
      <c r="AAB87" s="716" t="s">
        <v>31</v>
      </c>
      <c r="AAC87" s="712" t="s">
        <v>1701</v>
      </c>
      <c r="AAD87" s="712" t="s">
        <v>1701</v>
      </c>
      <c r="AAE87" s="712" t="s">
        <v>1701</v>
      </c>
      <c r="AAF87" s="712" t="s">
        <v>31</v>
      </c>
      <c r="AAG87" s="712" t="s">
        <v>1701</v>
      </c>
      <c r="AAH87" s="714">
        <v>1</v>
      </c>
      <c r="AAI87" s="715">
        <v>0</v>
      </c>
      <c r="AAJ87" s="715">
        <v>0</v>
      </c>
      <c r="AAK87" s="715">
        <v>0</v>
      </c>
      <c r="AAL87" s="715">
        <v>1</v>
      </c>
      <c r="AAM87" s="733">
        <v>0</v>
      </c>
      <c r="AAN87" s="2996">
        <v>0.78616352201257866</v>
      </c>
      <c r="AAO87" s="2954">
        <f t="shared" si="220"/>
        <v>35</v>
      </c>
      <c r="AAP87" s="2995">
        <v>0</v>
      </c>
      <c r="AAQ87" s="2954">
        <f t="shared" si="221"/>
        <v>58</v>
      </c>
      <c r="AAR87" s="2995">
        <v>0</v>
      </c>
      <c r="AAS87" s="2954">
        <f t="shared" si="222"/>
        <v>54</v>
      </c>
      <c r="AAT87" s="2995">
        <v>0</v>
      </c>
      <c r="AAU87" s="2954">
        <f t="shared" si="223"/>
        <v>60</v>
      </c>
      <c r="AAV87" s="2995">
        <v>0.78616352201257866</v>
      </c>
      <c r="AAW87" s="2954">
        <f t="shared" si="224"/>
        <v>28</v>
      </c>
      <c r="AAX87" s="2995">
        <v>0</v>
      </c>
      <c r="AAY87" s="2954">
        <f t="shared" si="225"/>
        <v>69</v>
      </c>
      <c r="AAZ87" s="982">
        <v>1</v>
      </c>
      <c r="ABA87" s="699">
        <v>0</v>
      </c>
      <c r="ABB87" s="699">
        <v>0</v>
      </c>
      <c r="ABC87" s="2988">
        <v>0.78616352201257866</v>
      </c>
      <c r="ABD87" s="2954">
        <f t="shared" si="226"/>
        <v>29</v>
      </c>
      <c r="ABE87" s="2955">
        <v>0</v>
      </c>
      <c r="ABF87" s="2954">
        <f t="shared" si="226"/>
        <v>28</v>
      </c>
      <c r="ABG87" s="2955">
        <v>0</v>
      </c>
      <c r="ABH87" s="2993">
        <f t="shared" si="226"/>
        <v>32</v>
      </c>
      <c r="ABI87" s="982">
        <v>0</v>
      </c>
      <c r="ABJ87" s="731">
        <v>0</v>
      </c>
      <c r="ABK87" s="715">
        <f t="shared" si="227"/>
        <v>31</v>
      </c>
      <c r="ABL87" s="716" t="s">
        <v>1687</v>
      </c>
      <c r="ABM87" s="712" t="s">
        <v>1687</v>
      </c>
      <c r="ABN87" s="715">
        <v>0</v>
      </c>
      <c r="ABO87" s="715">
        <v>0</v>
      </c>
      <c r="ABP87" s="715">
        <f t="shared" si="228"/>
        <v>0</v>
      </c>
      <c r="ABQ87" s="715">
        <f t="shared" si="229"/>
        <v>53</v>
      </c>
      <c r="ABR87" s="1201" t="s">
        <v>1632</v>
      </c>
      <c r="ABS87" s="1202" t="s">
        <v>1625</v>
      </c>
      <c r="ABT87" s="1202" t="s">
        <v>1625</v>
      </c>
      <c r="ABU87" s="1202" t="s">
        <v>1625</v>
      </c>
      <c r="ABV87" s="725">
        <v>5</v>
      </c>
      <c r="ABW87" s="725">
        <v>0</v>
      </c>
      <c r="ABX87" s="725">
        <v>0</v>
      </c>
      <c r="ABY87" s="725">
        <v>0</v>
      </c>
      <c r="ABZ87" s="715">
        <f t="shared" si="230"/>
        <v>5</v>
      </c>
      <c r="ACA87" s="715">
        <f t="shared" si="231"/>
        <v>68</v>
      </c>
      <c r="ACB87" s="983" t="s">
        <v>1625</v>
      </c>
      <c r="ACC87" s="725" t="s">
        <v>1632</v>
      </c>
      <c r="ACD87" s="725" t="s">
        <v>1625</v>
      </c>
      <c r="ACE87" s="725" t="s">
        <v>1625</v>
      </c>
      <c r="ACF87" s="725">
        <v>0</v>
      </c>
      <c r="ACG87" s="725">
        <v>5</v>
      </c>
      <c r="ACH87" s="725">
        <v>0</v>
      </c>
      <c r="ACI87" s="725">
        <v>0</v>
      </c>
      <c r="ACJ87" s="715">
        <f t="shared" si="232"/>
        <v>5</v>
      </c>
      <c r="ACK87" s="715">
        <f t="shared" si="233"/>
        <v>68</v>
      </c>
      <c r="ACL87" s="982">
        <v>4</v>
      </c>
      <c r="ACM87" s="715">
        <v>105</v>
      </c>
      <c r="ACN87" s="1089">
        <v>3.0990000000000002</v>
      </c>
      <c r="ACO87" s="715">
        <v>72</v>
      </c>
      <c r="ACP87" s="1089">
        <v>11.7</v>
      </c>
      <c r="ACQ87" s="715">
        <v>72</v>
      </c>
      <c r="ACR87" s="982">
        <v>2.843</v>
      </c>
      <c r="ACS87" s="1090">
        <v>74</v>
      </c>
      <c r="ACT87" s="983" t="s">
        <v>1625</v>
      </c>
      <c r="ACU87" s="725" t="s">
        <v>1625</v>
      </c>
      <c r="ACV87" s="725" t="s">
        <v>1625</v>
      </c>
      <c r="ACW87" s="725" t="s">
        <v>1625</v>
      </c>
      <c r="ACX87" s="725">
        <v>0</v>
      </c>
      <c r="ACY87" s="725">
        <v>0</v>
      </c>
      <c r="ACZ87" s="725">
        <v>0</v>
      </c>
      <c r="ADA87" s="725">
        <v>0</v>
      </c>
      <c r="ADB87" s="715">
        <f t="shared" si="234"/>
        <v>0</v>
      </c>
      <c r="ADC87" s="715">
        <f t="shared" si="235"/>
        <v>28</v>
      </c>
      <c r="ADD87" s="984" t="s">
        <v>1625</v>
      </c>
      <c r="ADE87" s="985" t="s">
        <v>1625</v>
      </c>
      <c r="ADF87" s="985" t="s">
        <v>1625</v>
      </c>
      <c r="ADG87" s="985" t="s">
        <v>1625</v>
      </c>
      <c r="ADH87" s="985">
        <v>0</v>
      </c>
      <c r="ADI87" s="985">
        <v>0</v>
      </c>
      <c r="ADJ87" s="985">
        <v>0</v>
      </c>
      <c r="ADK87" s="985">
        <v>0</v>
      </c>
      <c r="ADL87" s="715">
        <f t="shared" si="236"/>
        <v>0</v>
      </c>
      <c r="ADM87" s="715">
        <f t="shared" si="237"/>
        <v>74</v>
      </c>
      <c r="ADN87" s="1169">
        <v>0</v>
      </c>
      <c r="ADO87" s="1168">
        <v>0</v>
      </c>
      <c r="ADP87" s="1168">
        <v>0</v>
      </c>
      <c r="ADQ87" s="989">
        <v>0</v>
      </c>
      <c r="ADR87" s="989">
        <v>0</v>
      </c>
      <c r="ADS87" s="989">
        <v>0</v>
      </c>
      <c r="ADT87" s="989">
        <v>38</v>
      </c>
      <c r="ADU87" s="989">
        <v>1</v>
      </c>
      <c r="ADV87" s="989">
        <v>120</v>
      </c>
      <c r="ADW87" s="989">
        <v>960</v>
      </c>
      <c r="ADX87" s="989">
        <v>120</v>
      </c>
      <c r="ADY87" s="989">
        <v>960</v>
      </c>
      <c r="ADZ87" s="989">
        <v>763.72315035799522</v>
      </c>
      <c r="AEA87" s="989">
        <v>12</v>
      </c>
      <c r="AEB87" s="989">
        <v>1</v>
      </c>
      <c r="AEC87" s="989">
        <v>120</v>
      </c>
      <c r="AED87" s="989">
        <v>960</v>
      </c>
      <c r="AEE87" s="989">
        <v>120</v>
      </c>
      <c r="AEF87" s="989">
        <v>960</v>
      </c>
      <c r="AEG87" s="989">
        <v>763.72315035799522</v>
      </c>
      <c r="AEH87" s="729">
        <v>26</v>
      </c>
      <c r="AEI87" s="987"/>
      <c r="AEM87" s="715">
        <v>195</v>
      </c>
      <c r="AEN87" s="715">
        <v>144</v>
      </c>
      <c r="AEO87" s="989">
        <v>7</v>
      </c>
      <c r="AEP87" s="1099">
        <v>4.8611111111111116</v>
      </c>
      <c r="AEQ87" s="989">
        <v>4</v>
      </c>
      <c r="AER87" s="989">
        <v>1</v>
      </c>
      <c r="AES87" s="989">
        <v>14.285714285714285</v>
      </c>
      <c r="AET87" s="1099">
        <v>3</v>
      </c>
      <c r="AEU87" s="989">
        <v>61</v>
      </c>
      <c r="AEV87" s="989">
        <v>0</v>
      </c>
      <c r="AEW87" s="989">
        <v>7</v>
      </c>
      <c r="AEX87" s="989">
        <v>0</v>
      </c>
      <c r="AEY87" s="989">
        <v>63</v>
      </c>
      <c r="AEZ87" s="1667">
        <v>144</v>
      </c>
      <c r="AFA87" s="1668">
        <v>2.1041666666666665</v>
      </c>
      <c r="AFB87" s="1667">
        <f t="shared" si="238"/>
        <v>71</v>
      </c>
      <c r="AFC87" s="1168">
        <v>5</v>
      </c>
      <c r="AFD87" s="1099">
        <v>0</v>
      </c>
      <c r="AFE87" s="989">
        <f t="shared" si="239"/>
        <v>1</v>
      </c>
      <c r="AFF87" s="715">
        <v>15</v>
      </c>
      <c r="AFG87" s="985">
        <v>40</v>
      </c>
      <c r="AFH87" s="699">
        <f t="shared" si="240"/>
        <v>75</v>
      </c>
      <c r="AFI87" s="989">
        <v>71</v>
      </c>
      <c r="AFJ87" s="715">
        <v>2</v>
      </c>
      <c r="AFK87" s="985">
        <v>2.8169014084507045</v>
      </c>
      <c r="AFL87" s="699">
        <f t="shared" si="241"/>
        <v>9</v>
      </c>
      <c r="AFM87" s="707">
        <v>0</v>
      </c>
      <c r="AFN87" s="990">
        <v>0</v>
      </c>
      <c r="AFO87" s="719" t="s">
        <v>31</v>
      </c>
      <c r="AFP87" s="719" t="s">
        <v>31</v>
      </c>
      <c r="AFQ87" s="715">
        <v>26</v>
      </c>
      <c r="AFR87" s="699">
        <f t="shared" si="242"/>
        <v>61</v>
      </c>
      <c r="AFS87" s="715" t="s">
        <v>31</v>
      </c>
      <c r="AFT87" s="715" t="s">
        <v>31</v>
      </c>
      <c r="AFU87" s="985" t="s">
        <v>31</v>
      </c>
      <c r="AFV87" s="699" t="str">
        <f t="shared" si="243"/>
        <v>-</v>
      </c>
      <c r="AFW87" s="715" t="s">
        <v>31</v>
      </c>
      <c r="AFX87" s="715" t="s">
        <v>31</v>
      </c>
      <c r="AFY87" s="712" t="s">
        <v>31</v>
      </c>
      <c r="AFZ87" s="699" t="str">
        <f t="shared" si="244"/>
        <v>-</v>
      </c>
      <c r="AGA87" s="712">
        <v>79.411764705882348</v>
      </c>
      <c r="AGB87" s="712">
        <v>2.9411764705882351</v>
      </c>
      <c r="AGC87" s="712">
        <v>2.9411764705882351</v>
      </c>
      <c r="AGD87" s="712">
        <v>5.8823529411764701</v>
      </c>
      <c r="AGE87" s="712">
        <v>5.8823529411764701</v>
      </c>
      <c r="AGF87" s="712">
        <v>2.9411764705882351</v>
      </c>
      <c r="AGG87" s="712">
        <v>0</v>
      </c>
      <c r="AGH87" s="712">
        <v>0</v>
      </c>
      <c r="AGI87" s="712">
        <v>0</v>
      </c>
      <c r="AGJ87" s="715">
        <v>27</v>
      </c>
      <c r="AGK87" s="715">
        <v>1</v>
      </c>
      <c r="AGL87" s="715">
        <v>1</v>
      </c>
      <c r="AGM87" s="715">
        <v>2</v>
      </c>
      <c r="AGN87" s="715">
        <v>2</v>
      </c>
      <c r="AGO87" s="715">
        <v>1</v>
      </c>
      <c r="AGP87" s="715">
        <v>0</v>
      </c>
      <c r="AGQ87" s="715">
        <v>0</v>
      </c>
      <c r="AGR87" s="715">
        <v>0</v>
      </c>
      <c r="AGS87" s="715">
        <v>34</v>
      </c>
      <c r="AGT87" s="712">
        <v>100</v>
      </c>
      <c r="AGU87" s="712">
        <v>0</v>
      </c>
      <c r="AGV87" s="712">
        <v>0</v>
      </c>
      <c r="AGW87" s="712">
        <v>0</v>
      </c>
      <c r="AGX87" s="712">
        <v>0</v>
      </c>
      <c r="AGY87" s="712">
        <v>0</v>
      </c>
      <c r="AGZ87" s="712">
        <v>0</v>
      </c>
      <c r="AHA87" s="712">
        <v>0</v>
      </c>
      <c r="AHB87" s="712">
        <v>0</v>
      </c>
      <c r="AHC87" s="715">
        <v>2</v>
      </c>
      <c r="AHD87" s="715">
        <v>0</v>
      </c>
      <c r="AHE87" s="715">
        <v>0</v>
      </c>
      <c r="AHF87" s="715">
        <v>0</v>
      </c>
      <c r="AHG87" s="715">
        <v>0</v>
      </c>
      <c r="AHH87" s="715">
        <v>0</v>
      </c>
      <c r="AHI87" s="715">
        <v>0</v>
      </c>
      <c r="AHJ87" s="715">
        <v>0</v>
      </c>
      <c r="AHK87" s="715">
        <v>0</v>
      </c>
      <c r="AHL87" s="715">
        <v>2</v>
      </c>
      <c r="AHM87" s="712" t="s">
        <v>31</v>
      </c>
      <c r="AHN87" s="712" t="s">
        <v>31</v>
      </c>
      <c r="AHO87" s="712" t="s">
        <v>31</v>
      </c>
      <c r="AHP87" s="712" t="s">
        <v>31</v>
      </c>
      <c r="AHQ87" s="712" t="s">
        <v>31</v>
      </c>
      <c r="AHR87" s="712" t="s">
        <v>31</v>
      </c>
      <c r="AHS87" s="712" t="s">
        <v>31</v>
      </c>
      <c r="AHT87" s="712" t="s">
        <v>31</v>
      </c>
      <c r="AHU87" s="712" t="s">
        <v>31</v>
      </c>
      <c r="AHV87" s="715">
        <v>0</v>
      </c>
      <c r="AHW87" s="715">
        <v>0</v>
      </c>
      <c r="AHX87" s="715">
        <v>0</v>
      </c>
      <c r="AHY87" s="715">
        <v>0</v>
      </c>
      <c r="AHZ87" s="715">
        <v>0</v>
      </c>
      <c r="AIA87" s="715">
        <v>0</v>
      </c>
      <c r="AIB87" s="715">
        <v>0</v>
      </c>
      <c r="AIC87" s="715">
        <v>0</v>
      </c>
      <c r="AID87" s="715">
        <v>0</v>
      </c>
      <c r="AIE87" s="715">
        <v>0</v>
      </c>
      <c r="AIF87" s="712" t="s">
        <v>1648</v>
      </c>
      <c r="AIG87" s="712" t="s">
        <v>1627</v>
      </c>
      <c r="AIH87" s="709">
        <v>0</v>
      </c>
      <c r="AII87" s="978">
        <f t="shared" si="245"/>
        <v>42</v>
      </c>
      <c r="AIJ87" s="703" t="s">
        <v>1625</v>
      </c>
      <c r="AIK87" s="703" t="s">
        <v>1625</v>
      </c>
      <c r="AIL87" s="703" t="s">
        <v>1625</v>
      </c>
      <c r="AIM87" s="701" t="s">
        <v>1625</v>
      </c>
      <c r="AIN87" s="712" t="s">
        <v>1626</v>
      </c>
      <c r="AIO87" s="712" t="s">
        <v>1623</v>
      </c>
      <c r="AIP87" s="712" t="s">
        <v>1627</v>
      </c>
      <c r="AIQ87" s="712" t="s">
        <v>1627</v>
      </c>
      <c r="AIR87" s="712" t="s">
        <v>1625</v>
      </c>
      <c r="AIS87" s="712" t="s">
        <v>1685</v>
      </c>
      <c r="AIT87" s="712" t="s">
        <v>1648</v>
      </c>
      <c r="AIU87" s="712" t="s">
        <v>1630</v>
      </c>
      <c r="AIV87" s="712" t="s">
        <v>2466</v>
      </c>
      <c r="AIW87" s="1672">
        <v>24</v>
      </c>
      <c r="AIX87" s="1672">
        <v>2</v>
      </c>
      <c r="AIY87" s="1673">
        <v>8.3000000000000007</v>
      </c>
      <c r="AIZ87" s="699">
        <v>0</v>
      </c>
      <c r="AJA87" s="712">
        <v>0</v>
      </c>
      <c r="AJB87" s="699">
        <f t="shared" si="246"/>
        <v>26</v>
      </c>
      <c r="AJC87" s="712">
        <v>0</v>
      </c>
      <c r="AJD87" s="978">
        <f t="shared" si="247"/>
        <v>25</v>
      </c>
      <c r="AJE87" s="712" t="s">
        <v>1625</v>
      </c>
      <c r="AJF87" s="712" t="s">
        <v>1625</v>
      </c>
      <c r="AJG87" s="712" t="s">
        <v>1625</v>
      </c>
      <c r="AJH87" s="712" t="s">
        <v>1625</v>
      </c>
      <c r="AJI87" s="712">
        <v>28.4</v>
      </c>
      <c r="AJJ87" s="699">
        <f t="shared" si="248"/>
        <v>9</v>
      </c>
      <c r="AJK87" s="715">
        <v>1</v>
      </c>
      <c r="AJL87" s="712">
        <v>0</v>
      </c>
      <c r="AJM87" s="699">
        <f t="shared" si="249"/>
        <v>39</v>
      </c>
      <c r="AJN87" s="715">
        <v>0</v>
      </c>
      <c r="AJO87" s="712">
        <v>0</v>
      </c>
      <c r="AJP87" s="699">
        <f t="shared" si="250"/>
        <v>17</v>
      </c>
      <c r="AJQ87" s="715">
        <v>0</v>
      </c>
      <c r="AJR87" s="712">
        <v>0</v>
      </c>
      <c r="AJS87" s="699">
        <f t="shared" si="251"/>
        <v>29</v>
      </c>
      <c r="AJT87" s="715">
        <v>0</v>
      </c>
      <c r="AJU87" s="712">
        <v>0</v>
      </c>
      <c r="AJV87" s="715">
        <v>0</v>
      </c>
      <c r="AJW87" s="712">
        <v>0</v>
      </c>
      <c r="AJX87" s="699">
        <f t="shared" si="252"/>
        <v>26</v>
      </c>
      <c r="AJY87" s="715">
        <v>0</v>
      </c>
      <c r="AJZ87" s="712">
        <v>0</v>
      </c>
      <c r="AKA87" s="699">
        <f t="shared" si="253"/>
        <v>9</v>
      </c>
      <c r="AKB87" s="715">
        <v>0</v>
      </c>
      <c r="AKC87" s="712">
        <v>0</v>
      </c>
      <c r="AKD87" s="699">
        <f t="shared" si="254"/>
        <v>55</v>
      </c>
      <c r="AKE87" s="715">
        <v>0</v>
      </c>
      <c r="AKF87" s="715">
        <v>62</v>
      </c>
      <c r="AKG87" s="715">
        <v>0</v>
      </c>
      <c r="AKH87" s="715">
        <v>0</v>
      </c>
      <c r="AKI87" s="715">
        <v>0</v>
      </c>
      <c r="AKJ87" s="715">
        <v>0</v>
      </c>
      <c r="AKK87" s="715">
        <v>62</v>
      </c>
      <c r="AKL87" s="715">
        <v>0</v>
      </c>
      <c r="AKM87" s="715">
        <v>0</v>
      </c>
      <c r="AKN87" s="715">
        <v>0</v>
      </c>
      <c r="AKO87" s="715">
        <v>0</v>
      </c>
      <c r="AKP87" s="712">
        <v>0.318</v>
      </c>
      <c r="AKQ87" s="699">
        <f t="shared" si="255"/>
        <v>11</v>
      </c>
      <c r="AKR87" s="712" t="s">
        <v>31</v>
      </c>
      <c r="AKS87" s="699" t="str">
        <f t="shared" si="255"/>
        <v>-</v>
      </c>
      <c r="AKT87" s="712" t="s">
        <v>31</v>
      </c>
      <c r="AKU87" s="699" t="str">
        <f t="shared" si="141"/>
        <v>-</v>
      </c>
      <c r="AKV87" s="712" t="s">
        <v>31</v>
      </c>
      <c r="AKW87" s="699" t="str">
        <f t="shared" si="142"/>
        <v>-</v>
      </c>
      <c r="AKX87" s="712" t="s">
        <v>31</v>
      </c>
      <c r="AKY87" s="712">
        <v>0.318</v>
      </c>
      <c r="AKZ87" s="712" t="s">
        <v>31</v>
      </c>
      <c r="ALA87" s="699" t="str">
        <f t="shared" si="143"/>
        <v>-</v>
      </c>
      <c r="ALB87" s="712" t="s">
        <v>31</v>
      </c>
      <c r="ALC87" s="699" t="str">
        <f t="shared" si="144"/>
        <v>-</v>
      </c>
      <c r="ALD87" s="712" t="s">
        <v>31</v>
      </c>
      <c r="ALE87" s="699" t="str">
        <f t="shared" si="145"/>
        <v>-</v>
      </c>
      <c r="ALF87" s="712" t="s">
        <v>31</v>
      </c>
      <c r="ALG87" s="712"/>
      <c r="ALH87" s="1706">
        <v>39.146800501882055</v>
      </c>
      <c r="ALI87" s="729">
        <v>25</v>
      </c>
      <c r="ALJ87" s="729">
        <v>2</v>
      </c>
      <c r="ALK87" s="729">
        <v>1257</v>
      </c>
      <c r="ALL87" s="729">
        <v>19.888623707239461</v>
      </c>
      <c r="ALM87" s="729">
        <v>1.5910898965791569</v>
      </c>
      <c r="ALN87" s="729">
        <v>4</v>
      </c>
      <c r="ALO87" s="729">
        <v>5</v>
      </c>
    </row>
    <row r="88" spans="1:1003" ht="13" x14ac:dyDescent="0.2">
      <c r="A88" s="696" t="s">
        <v>1896</v>
      </c>
      <c r="B88" s="697" t="s">
        <v>1897</v>
      </c>
      <c r="C88" s="697" t="s">
        <v>1646</v>
      </c>
      <c r="D88" s="697" t="s">
        <v>1646</v>
      </c>
      <c r="E88" s="697" t="s">
        <v>1638</v>
      </c>
      <c r="F88" s="698" t="s">
        <v>1898</v>
      </c>
      <c r="G88" s="699" t="s">
        <v>1922</v>
      </c>
      <c r="H88" s="700">
        <v>63</v>
      </c>
      <c r="I88" s="703">
        <v>7.44</v>
      </c>
      <c r="J88" s="699">
        <f t="shared" si="146"/>
        <v>12</v>
      </c>
      <c r="K88" s="702">
        <v>73</v>
      </c>
      <c r="L88" s="703">
        <v>7.03</v>
      </c>
      <c r="M88" s="710">
        <f t="shared" si="147"/>
        <v>59</v>
      </c>
      <c r="N88" s="712">
        <f t="shared" si="148"/>
        <v>-0.41000000000000014</v>
      </c>
      <c r="O88" s="702">
        <v>241</v>
      </c>
      <c r="P88" s="703">
        <v>6.26</v>
      </c>
      <c r="Q88" s="699">
        <f t="shared" si="256"/>
        <v>27</v>
      </c>
      <c r="R88" s="702">
        <v>196</v>
      </c>
      <c r="S88" s="703">
        <v>6.36</v>
      </c>
      <c r="T88" s="710">
        <f t="shared" si="137"/>
        <v>13</v>
      </c>
      <c r="U88" s="712">
        <f t="shared" si="149"/>
        <v>0.10000000000000053</v>
      </c>
      <c r="V88" s="706">
        <v>139</v>
      </c>
      <c r="W88" s="701">
        <v>6.1223021582733814</v>
      </c>
      <c r="X88" s="702">
        <v>56</v>
      </c>
      <c r="Y88" s="704">
        <v>7.0357142857142856</v>
      </c>
      <c r="Z88" s="705">
        <f t="shared" si="150"/>
        <v>6</v>
      </c>
      <c r="AA88" s="707">
        <v>99</v>
      </c>
      <c r="AB88" s="704">
        <v>6.2525252525252526</v>
      </c>
      <c r="AC88" s="705">
        <f t="shared" si="151"/>
        <v>36</v>
      </c>
      <c r="AD88" s="702">
        <v>40</v>
      </c>
      <c r="AE88" s="704">
        <v>5.8</v>
      </c>
      <c r="AF88" s="732">
        <f t="shared" si="152"/>
        <v>29</v>
      </c>
      <c r="AG88" s="708">
        <v>81.099999999999994</v>
      </c>
      <c r="AH88" s="705">
        <f t="shared" si="153"/>
        <v>28</v>
      </c>
      <c r="AI88" s="709">
        <v>84.3</v>
      </c>
      <c r="AJ88" s="705">
        <f t="shared" si="154"/>
        <v>48</v>
      </c>
      <c r="AK88" s="709">
        <v>1.6999999999999886</v>
      </c>
      <c r="AL88" s="701">
        <v>-0.70000000000000284</v>
      </c>
      <c r="AM88" s="702">
        <v>70</v>
      </c>
      <c r="AN88" s="715">
        <f t="shared" si="155"/>
        <v>38</v>
      </c>
      <c r="AO88" s="710">
        <v>70</v>
      </c>
      <c r="AP88" s="715">
        <f t="shared" si="156"/>
        <v>36</v>
      </c>
      <c r="AQ88" s="702">
        <v>300</v>
      </c>
      <c r="AR88" s="710">
        <f t="shared" si="157"/>
        <v>6</v>
      </c>
      <c r="AS88" s="702">
        <v>70</v>
      </c>
      <c r="AT88" s="703">
        <v>25.714285714285712</v>
      </c>
      <c r="AU88" s="705">
        <f t="shared" si="158"/>
        <v>57</v>
      </c>
      <c r="AV88" s="702">
        <v>73</v>
      </c>
      <c r="AW88" s="703">
        <v>15.068493150684931</v>
      </c>
      <c r="AX88" s="705">
        <f t="shared" si="159"/>
        <v>56</v>
      </c>
      <c r="AY88" s="702">
        <v>73</v>
      </c>
      <c r="AZ88" s="703">
        <v>47.945205479452049</v>
      </c>
      <c r="BA88" s="705">
        <f t="shared" si="160"/>
        <v>39</v>
      </c>
      <c r="BB88" s="702">
        <v>71</v>
      </c>
      <c r="BC88" s="703">
        <v>8.4507042253521121</v>
      </c>
      <c r="BD88" s="705">
        <f t="shared" si="161"/>
        <v>10</v>
      </c>
      <c r="BE88" s="702">
        <v>73</v>
      </c>
      <c r="BF88" s="703">
        <v>1.3698630136986301</v>
      </c>
      <c r="BG88" s="705">
        <f t="shared" si="162"/>
        <v>50</v>
      </c>
      <c r="BH88" s="702">
        <v>70</v>
      </c>
      <c r="BI88" s="703">
        <v>35.714285714285715</v>
      </c>
      <c r="BJ88" s="705">
        <f t="shared" si="163"/>
        <v>55</v>
      </c>
      <c r="BK88" s="702">
        <v>63</v>
      </c>
      <c r="BL88" s="703">
        <v>61.904761904761905</v>
      </c>
      <c r="BM88" s="705">
        <f t="shared" si="164"/>
        <v>65</v>
      </c>
      <c r="BN88" s="702">
        <v>64</v>
      </c>
      <c r="BO88" s="703">
        <v>76.5625</v>
      </c>
      <c r="BP88" s="705">
        <f t="shared" si="165"/>
        <v>7</v>
      </c>
      <c r="BQ88" s="702">
        <v>61</v>
      </c>
      <c r="BR88" s="703">
        <v>59.016393442622949</v>
      </c>
      <c r="BS88" s="705">
        <f t="shared" si="166"/>
        <v>24</v>
      </c>
      <c r="BT88" s="702">
        <v>63</v>
      </c>
      <c r="BU88" s="703">
        <v>34.920634920634917</v>
      </c>
      <c r="BV88" s="705">
        <f t="shared" si="167"/>
        <v>27</v>
      </c>
      <c r="BW88" s="702">
        <v>60</v>
      </c>
      <c r="BX88" s="703">
        <v>3.3333333333333335</v>
      </c>
      <c r="BY88" s="705">
        <f t="shared" si="168"/>
        <v>36</v>
      </c>
      <c r="BZ88" s="702">
        <v>59</v>
      </c>
      <c r="CA88" s="703">
        <v>50.847457627118644</v>
      </c>
      <c r="CB88" s="705">
        <f t="shared" si="169"/>
        <v>21</v>
      </c>
      <c r="CC88" s="709">
        <v>13.8</v>
      </c>
      <c r="CD88" s="726">
        <f t="shared" si="170"/>
        <v>36</v>
      </c>
      <c r="CE88" s="703">
        <v>3.3</v>
      </c>
      <c r="CF88" s="703">
        <v>5.2</v>
      </c>
      <c r="CG88" s="704">
        <v>5.3</v>
      </c>
      <c r="CH88" s="709">
        <v>12.7</v>
      </c>
      <c r="CI88" s="701">
        <v>12.6</v>
      </c>
      <c r="CJ88" s="712">
        <v>15.6</v>
      </c>
      <c r="CK88" s="729">
        <f t="shared" si="171"/>
        <v>24</v>
      </c>
      <c r="CL88" s="712">
        <v>3.9000000000000004</v>
      </c>
      <c r="CM88" s="712">
        <v>5.4</v>
      </c>
      <c r="CN88" s="712">
        <v>6.4</v>
      </c>
      <c r="CO88" s="714">
        <v>118</v>
      </c>
      <c r="CP88" s="985">
        <v>85</v>
      </c>
      <c r="CQ88" s="729">
        <f t="shared" si="172"/>
        <v>27</v>
      </c>
      <c r="CR88" s="715">
        <v>40</v>
      </c>
      <c r="CS88" s="985">
        <v>85</v>
      </c>
      <c r="CT88" s="729">
        <f t="shared" si="134"/>
        <v>19</v>
      </c>
      <c r="CU88" s="715">
        <v>41</v>
      </c>
      <c r="CV88" s="712">
        <v>85</v>
      </c>
      <c r="CW88" s="729">
        <f t="shared" si="173"/>
        <v>30</v>
      </c>
      <c r="CX88" s="715">
        <v>37</v>
      </c>
      <c r="CY88" s="712">
        <v>85</v>
      </c>
      <c r="CZ88" s="729">
        <f t="shared" si="174"/>
        <v>19</v>
      </c>
      <c r="DA88" s="716">
        <v>21.69811320754717</v>
      </c>
      <c r="DB88" s="710">
        <f t="shared" si="175"/>
        <v>43</v>
      </c>
      <c r="DC88" s="715">
        <v>106</v>
      </c>
      <c r="DD88" s="717">
        <v>72.641509433962256</v>
      </c>
      <c r="DE88" s="710">
        <f t="shared" si="176"/>
        <v>49</v>
      </c>
      <c r="DF88" s="703">
        <v>5.6603773584905666</v>
      </c>
      <c r="DG88" s="705">
        <f t="shared" si="177"/>
        <v>22</v>
      </c>
      <c r="DH88" s="709">
        <v>71.428571428571431</v>
      </c>
      <c r="DI88" s="705">
        <f t="shared" si="177"/>
        <v>28</v>
      </c>
      <c r="DJ88" s="703">
        <v>11.904761904761903</v>
      </c>
      <c r="DK88" s="705">
        <f t="shared" si="178"/>
        <v>18</v>
      </c>
      <c r="DL88" s="718">
        <v>65.625</v>
      </c>
      <c r="DM88" s="705">
        <f t="shared" si="179"/>
        <v>60</v>
      </c>
      <c r="DN88" s="703">
        <v>7.8125</v>
      </c>
      <c r="DO88" s="705">
        <f t="shared" si="180"/>
        <v>28</v>
      </c>
      <c r="DP88" s="702">
        <v>62</v>
      </c>
      <c r="DQ88" s="719">
        <v>61.29032258064516</v>
      </c>
      <c r="DR88" s="705">
        <f t="shared" si="257"/>
        <v>70</v>
      </c>
      <c r="DS88" s="702">
        <v>59</v>
      </c>
      <c r="DT88" s="719">
        <v>45.762711864406782</v>
      </c>
      <c r="DU88" s="705">
        <v>44</v>
      </c>
      <c r="DV88" s="702">
        <v>62</v>
      </c>
      <c r="DW88" s="720">
        <v>48.387096774193552</v>
      </c>
      <c r="DX88" s="705">
        <v>77</v>
      </c>
      <c r="DY88" s="702">
        <v>48</v>
      </c>
      <c r="DZ88" s="1145">
        <v>1.1666666666666667</v>
      </c>
      <c r="EA88" s="726">
        <v>16</v>
      </c>
      <c r="EB88" s="720">
        <v>6.25</v>
      </c>
      <c r="EC88" s="705">
        <v>67</v>
      </c>
      <c r="ED88" s="702">
        <v>48</v>
      </c>
      <c r="EE88" s="712">
        <v>1.3333333333333333</v>
      </c>
      <c r="EF88" s="729">
        <v>43</v>
      </c>
      <c r="EG88" s="720">
        <v>6.25</v>
      </c>
      <c r="EH88" s="705">
        <v>77</v>
      </c>
      <c r="EI88" s="702">
        <v>53</v>
      </c>
      <c r="EJ88" s="712">
        <v>1.65</v>
      </c>
      <c r="EK88" s="729">
        <v>3</v>
      </c>
      <c r="EL88" s="720">
        <v>18.867924528301888</v>
      </c>
      <c r="EM88" s="705">
        <v>68</v>
      </c>
      <c r="EN88" s="714">
        <v>51</v>
      </c>
      <c r="EO88" s="712">
        <v>1.0714285714285714</v>
      </c>
      <c r="EP88" s="729">
        <v>3</v>
      </c>
      <c r="EQ88" s="725">
        <v>13.725490196078432</v>
      </c>
      <c r="ER88" s="733">
        <v>13</v>
      </c>
      <c r="ES88" s="702">
        <v>50</v>
      </c>
      <c r="ET88" s="726">
        <v>1</v>
      </c>
      <c r="EU88" s="726">
        <v>27</v>
      </c>
      <c r="EV88" s="720">
        <v>4</v>
      </c>
      <c r="EW88" s="705">
        <v>71</v>
      </c>
      <c r="EX88" s="715">
        <v>52</v>
      </c>
      <c r="EY88" s="726">
        <v>0.5</v>
      </c>
      <c r="EZ88" s="726">
        <v>49</v>
      </c>
      <c r="FA88" s="725">
        <v>1.9230769230769231</v>
      </c>
      <c r="FB88" s="715">
        <v>68</v>
      </c>
      <c r="FC88" s="702">
        <v>55</v>
      </c>
      <c r="FD88" s="726">
        <v>0.5</v>
      </c>
      <c r="FE88" s="726">
        <v>55</v>
      </c>
      <c r="FF88" s="720">
        <v>5.4545454545454541</v>
      </c>
      <c r="FG88" s="705">
        <v>64</v>
      </c>
      <c r="FH88" s="702">
        <v>56</v>
      </c>
      <c r="FI88" s="726">
        <v>3.125</v>
      </c>
      <c r="FJ88" s="726">
        <v>30</v>
      </c>
      <c r="FK88" s="720">
        <v>28.571428571428569</v>
      </c>
      <c r="FL88" s="705">
        <v>66</v>
      </c>
      <c r="FM88" s="714">
        <v>66</v>
      </c>
      <c r="FN88" s="725">
        <v>18.181818181818183</v>
      </c>
      <c r="FO88" s="715">
        <v>54</v>
      </c>
      <c r="FP88" s="702">
        <v>54</v>
      </c>
      <c r="FQ88" s="727">
        <v>0.5</v>
      </c>
      <c r="FR88" s="727">
        <v>53</v>
      </c>
      <c r="FS88" s="720">
        <v>1.8518518518518516</v>
      </c>
      <c r="FT88" s="705">
        <v>58</v>
      </c>
      <c r="FU88" s="702">
        <v>55</v>
      </c>
      <c r="FV88" s="712">
        <v>3.25</v>
      </c>
      <c r="FW88" s="729">
        <v>1</v>
      </c>
      <c r="FX88" s="720">
        <v>3.6363636363636362</v>
      </c>
      <c r="FY88" s="705">
        <v>51</v>
      </c>
      <c r="FZ88" s="702">
        <v>57</v>
      </c>
      <c r="GA88" s="712">
        <v>0.66666666666666663</v>
      </c>
      <c r="GB88" s="729">
        <v>51</v>
      </c>
      <c r="GC88" s="720">
        <v>5.2631578947368416</v>
      </c>
      <c r="GD88" s="705">
        <v>55</v>
      </c>
      <c r="GE88" s="702">
        <v>57</v>
      </c>
      <c r="GF88" s="712">
        <v>1</v>
      </c>
      <c r="GG88" s="729">
        <v>16</v>
      </c>
      <c r="GH88" s="720">
        <v>1.7543859649122806</v>
      </c>
      <c r="GI88" s="705">
        <v>50</v>
      </c>
      <c r="GJ88" s="702">
        <v>61</v>
      </c>
      <c r="GK88" s="726">
        <v>1.3888888888888888</v>
      </c>
      <c r="GL88" s="726">
        <v>35</v>
      </c>
      <c r="GM88" s="720">
        <v>14.754098360655737</v>
      </c>
      <c r="GN88" s="705">
        <v>41</v>
      </c>
      <c r="GO88" s="702">
        <v>59</v>
      </c>
      <c r="GP88" s="726">
        <v>0.5</v>
      </c>
      <c r="GQ88" s="726">
        <v>39</v>
      </c>
      <c r="GR88" s="720">
        <v>1.6949152542372881</v>
      </c>
      <c r="GS88" s="705">
        <v>54</v>
      </c>
      <c r="GT88" s="702">
        <v>60</v>
      </c>
      <c r="GU88" s="726">
        <v>0.5</v>
      </c>
      <c r="GV88" s="726">
        <v>28</v>
      </c>
      <c r="GW88" s="720">
        <v>1.6666666666666667</v>
      </c>
      <c r="GX88" s="705">
        <v>36</v>
      </c>
      <c r="GY88" s="702">
        <v>59</v>
      </c>
      <c r="GZ88" s="726">
        <v>0</v>
      </c>
      <c r="HA88" s="726">
        <v>50</v>
      </c>
      <c r="HB88" s="720">
        <v>0</v>
      </c>
      <c r="HC88" s="705">
        <v>50</v>
      </c>
      <c r="HD88" s="709">
        <v>30</v>
      </c>
      <c r="HE88" s="703">
        <v>7.5</v>
      </c>
      <c r="HF88" s="703">
        <v>68.333333333333329</v>
      </c>
      <c r="HG88" s="703">
        <v>35.833333333333336</v>
      </c>
      <c r="HH88" s="1299">
        <v>13.333333333333334</v>
      </c>
      <c r="HI88" s="1299">
        <v>27.500000000000004</v>
      </c>
      <c r="HJ88" s="1299">
        <v>65.833333333333329</v>
      </c>
      <c r="HK88" s="1299">
        <v>10</v>
      </c>
      <c r="HL88" s="1299">
        <v>70</v>
      </c>
      <c r="HM88" s="1300">
        <v>120</v>
      </c>
      <c r="HN88" s="709">
        <v>23.300970873786408</v>
      </c>
      <c r="HO88" s="709">
        <v>7.2815533980582519</v>
      </c>
      <c r="HP88" s="709">
        <v>66.504854368932044</v>
      </c>
      <c r="HQ88" s="709">
        <v>38.834951456310677</v>
      </c>
      <c r="HR88" s="709">
        <v>13.834951456310678</v>
      </c>
      <c r="HS88" s="709">
        <v>45.631067961165051</v>
      </c>
      <c r="HT88" s="709">
        <v>58.009708737864074</v>
      </c>
      <c r="HU88" s="709">
        <v>5.3398058252427179</v>
      </c>
      <c r="HV88" s="709">
        <v>63.349514563106801</v>
      </c>
      <c r="HW88" s="1300">
        <v>412</v>
      </c>
      <c r="HX88" s="1265" t="s">
        <v>31</v>
      </c>
      <c r="HY88" s="1266" t="s">
        <v>31</v>
      </c>
      <c r="HZ88" s="1266" t="s">
        <v>31</v>
      </c>
      <c r="IA88" s="1266" t="s">
        <v>31</v>
      </c>
      <c r="IB88" s="1266" t="s">
        <v>31</v>
      </c>
      <c r="IC88" s="1266" t="s">
        <v>31</v>
      </c>
      <c r="ID88" s="1266" t="s">
        <v>31</v>
      </c>
      <c r="IE88" s="1266" t="s">
        <v>31</v>
      </c>
      <c r="IF88" s="1267" t="s">
        <v>31</v>
      </c>
      <c r="IG88" s="1268" t="s">
        <v>31</v>
      </c>
      <c r="IH88" s="1269" t="s">
        <v>31</v>
      </c>
      <c r="II88" s="1269" t="s">
        <v>31</v>
      </c>
      <c r="IJ88" s="1269" t="s">
        <v>31</v>
      </c>
      <c r="IK88" s="1269" t="s">
        <v>31</v>
      </c>
      <c r="IL88" s="1269" t="s">
        <v>31</v>
      </c>
      <c r="IM88" s="1269" t="s">
        <v>31</v>
      </c>
      <c r="IN88" s="1269" t="s">
        <v>31</v>
      </c>
      <c r="IO88" s="1267" t="s">
        <v>31</v>
      </c>
      <c r="IP88" s="1268" t="s">
        <v>31</v>
      </c>
      <c r="IQ88" s="1269" t="s">
        <v>31</v>
      </c>
      <c r="IR88" s="1269" t="s">
        <v>31</v>
      </c>
      <c r="IS88" s="1269" t="s">
        <v>31</v>
      </c>
      <c r="IT88" s="1269" t="s">
        <v>31</v>
      </c>
      <c r="IU88" s="1269" t="s">
        <v>31</v>
      </c>
      <c r="IV88" s="1269" t="s">
        <v>31</v>
      </c>
      <c r="IW88" s="1269" t="s">
        <v>31</v>
      </c>
      <c r="IX88" s="1270" t="s">
        <v>31</v>
      </c>
      <c r="IY88" s="1268" t="s">
        <v>31</v>
      </c>
      <c r="IZ88" s="1269" t="s">
        <v>31</v>
      </c>
      <c r="JA88" s="1269" t="s">
        <v>31</v>
      </c>
      <c r="JB88" s="1269" t="s">
        <v>31</v>
      </c>
      <c r="JC88" s="1269" t="s">
        <v>31</v>
      </c>
      <c r="JD88" s="1269" t="s">
        <v>31</v>
      </c>
      <c r="JE88" s="1269" t="s">
        <v>31</v>
      </c>
      <c r="JF88" s="1269" t="s">
        <v>31</v>
      </c>
      <c r="JG88" s="1270" t="s">
        <v>31</v>
      </c>
      <c r="JH88" s="1268" t="s">
        <v>31</v>
      </c>
      <c r="JI88" s="1269" t="s">
        <v>31</v>
      </c>
      <c r="JJ88" s="1269" t="s">
        <v>31</v>
      </c>
      <c r="JK88" s="1269" t="s">
        <v>31</v>
      </c>
      <c r="JL88" s="1269" t="s">
        <v>31</v>
      </c>
      <c r="JM88" s="1269" t="s">
        <v>31</v>
      </c>
      <c r="JN88" s="1269" t="s">
        <v>31</v>
      </c>
      <c r="JO88" s="1269" t="s">
        <v>31</v>
      </c>
      <c r="JP88" s="1270" t="s">
        <v>31</v>
      </c>
      <c r="JQ88" s="1268" t="s">
        <v>31</v>
      </c>
      <c r="JR88" s="1269" t="s">
        <v>31</v>
      </c>
      <c r="JS88" s="1269" t="s">
        <v>31</v>
      </c>
      <c r="JT88" s="1269" t="s">
        <v>31</v>
      </c>
      <c r="JU88" s="1269" t="s">
        <v>31</v>
      </c>
      <c r="JV88" s="1269" t="s">
        <v>31</v>
      </c>
      <c r="JW88" s="1269" t="s">
        <v>31</v>
      </c>
      <c r="JX88" s="1269" t="s">
        <v>31</v>
      </c>
      <c r="JY88" s="1270" t="s">
        <v>31</v>
      </c>
      <c r="JZ88" s="718">
        <v>48.883928571428569</v>
      </c>
      <c r="KA88" s="705">
        <f t="shared" si="181"/>
        <v>45</v>
      </c>
      <c r="KB88" s="718">
        <v>94.505494505494497</v>
      </c>
      <c r="KC88" s="705">
        <f t="shared" si="181"/>
        <v>5</v>
      </c>
      <c r="KD88" s="725">
        <v>2.2000963545848724</v>
      </c>
      <c r="KE88" s="715">
        <f t="shared" si="182"/>
        <v>58</v>
      </c>
      <c r="KF88" s="1212">
        <v>0</v>
      </c>
      <c r="KG88" s="715">
        <f t="shared" si="182"/>
        <v>28</v>
      </c>
      <c r="KH88" s="725">
        <v>10.406295166211658</v>
      </c>
      <c r="KI88" s="715">
        <f t="shared" si="183"/>
        <v>62</v>
      </c>
      <c r="KJ88" s="725">
        <v>5.6070540357223608</v>
      </c>
      <c r="KK88" s="715">
        <f t="shared" si="183"/>
        <v>41</v>
      </c>
      <c r="KL88" s="725">
        <v>3.6923076923076925</v>
      </c>
      <c r="KM88" s="715">
        <f t="shared" si="184"/>
        <v>74</v>
      </c>
      <c r="KN88" s="715">
        <v>6.4516129032258061</v>
      </c>
      <c r="KO88" s="715">
        <f t="shared" si="185"/>
        <v>73</v>
      </c>
      <c r="KP88" s="728">
        <v>0</v>
      </c>
      <c r="KQ88" s="729">
        <v>0</v>
      </c>
      <c r="KR88" s="729">
        <v>0</v>
      </c>
      <c r="KS88" s="729">
        <v>0</v>
      </c>
      <c r="KT88" s="729">
        <v>0</v>
      </c>
      <c r="KU88" s="730">
        <f t="shared" si="186"/>
        <v>0</v>
      </c>
      <c r="KV88" s="734">
        <f t="shared" si="187"/>
        <v>77</v>
      </c>
      <c r="KW88" s="728">
        <v>10</v>
      </c>
      <c r="KX88" s="729">
        <v>0</v>
      </c>
      <c r="KY88" s="706">
        <f t="shared" si="188"/>
        <v>10</v>
      </c>
      <c r="KZ88" s="705">
        <f t="shared" si="189"/>
        <v>35</v>
      </c>
      <c r="LA88" s="847" t="s">
        <v>1625</v>
      </c>
      <c r="LB88" s="846" t="s">
        <v>1625</v>
      </c>
      <c r="LC88" s="846" t="s">
        <v>1625</v>
      </c>
      <c r="LD88" s="846" t="s">
        <v>1625</v>
      </c>
      <c r="LE88" s="729">
        <v>0</v>
      </c>
      <c r="LF88" s="1023">
        <v>58</v>
      </c>
      <c r="LG88" s="847" t="s">
        <v>1632</v>
      </c>
      <c r="LH88" s="846" t="s">
        <v>1625</v>
      </c>
      <c r="LI88" s="846" t="s">
        <v>1625</v>
      </c>
      <c r="LJ88" s="846" t="s">
        <v>1625</v>
      </c>
      <c r="LK88" s="729">
        <v>10</v>
      </c>
      <c r="LL88" s="1023">
        <v>35</v>
      </c>
      <c r="LM88" s="847" t="s">
        <v>1625</v>
      </c>
      <c r="LN88" s="846" t="s">
        <v>1625</v>
      </c>
      <c r="LO88" s="846" t="s">
        <v>1625</v>
      </c>
      <c r="LP88" s="846" t="s">
        <v>1625</v>
      </c>
      <c r="LQ88" s="729">
        <v>0</v>
      </c>
      <c r="LR88" s="1023">
        <v>68</v>
      </c>
      <c r="LS88" s="847" t="s">
        <v>1625</v>
      </c>
      <c r="LT88" s="846" t="s">
        <v>1625</v>
      </c>
      <c r="LU88" s="846" t="s">
        <v>1625</v>
      </c>
      <c r="LV88" s="846" t="s">
        <v>1625</v>
      </c>
      <c r="LW88" s="729">
        <v>0</v>
      </c>
      <c r="LX88" s="1023">
        <v>76</v>
      </c>
      <c r="LY88" s="847" t="s">
        <v>1625</v>
      </c>
      <c r="LZ88" s="846" t="s">
        <v>1625</v>
      </c>
      <c r="MA88" s="846" t="s">
        <v>1625</v>
      </c>
      <c r="MB88" s="846" t="s">
        <v>1625</v>
      </c>
      <c r="MC88" s="729">
        <v>0</v>
      </c>
      <c r="MD88" s="1023">
        <v>69</v>
      </c>
      <c r="ME88" s="847" t="s">
        <v>1625</v>
      </c>
      <c r="MF88" s="846" t="s">
        <v>1625</v>
      </c>
      <c r="MG88" s="846" t="s">
        <v>1625</v>
      </c>
      <c r="MH88" s="846" t="s">
        <v>1625</v>
      </c>
      <c r="MI88" s="729">
        <v>0</v>
      </c>
      <c r="MJ88" s="1023">
        <v>64</v>
      </c>
      <c r="MK88" s="847" t="s">
        <v>1625</v>
      </c>
      <c r="ML88" s="846" t="s">
        <v>1625</v>
      </c>
      <c r="MM88" s="846" t="s">
        <v>1625</v>
      </c>
      <c r="MN88" s="729">
        <v>0</v>
      </c>
      <c r="MO88" s="1023">
        <v>54</v>
      </c>
      <c r="MP88" s="847" t="s">
        <v>1625</v>
      </c>
      <c r="MQ88" s="846" t="s">
        <v>1625</v>
      </c>
      <c r="MR88" s="846" t="s">
        <v>1625</v>
      </c>
      <c r="MS88" s="846" t="s">
        <v>1625</v>
      </c>
      <c r="MT88" s="729">
        <v>0</v>
      </c>
      <c r="MU88" s="1023">
        <v>68</v>
      </c>
      <c r="MV88" s="846" t="s">
        <v>1625</v>
      </c>
      <c r="MW88" s="846" t="s">
        <v>1625</v>
      </c>
      <c r="MX88" s="846" t="s">
        <v>1625</v>
      </c>
      <c r="MY88" s="846" t="s">
        <v>1625</v>
      </c>
      <c r="MZ88" s="729">
        <v>0</v>
      </c>
      <c r="NA88" s="1023">
        <v>47</v>
      </c>
      <c r="NB88" s="715">
        <v>20.28</v>
      </c>
      <c r="NC88" s="715">
        <f t="shared" si="138"/>
        <v>64</v>
      </c>
      <c r="ND88" s="714">
        <v>283</v>
      </c>
      <c r="NE88" s="715">
        <v>18</v>
      </c>
      <c r="NF88" s="731">
        <v>82.845433255269313</v>
      </c>
      <c r="NG88" s="715">
        <v>15</v>
      </c>
      <c r="NH88" s="715">
        <v>283</v>
      </c>
      <c r="NI88" s="715">
        <v>18</v>
      </c>
      <c r="NJ88" s="731">
        <v>82.845433255269313</v>
      </c>
      <c r="NK88" s="715">
        <v>14</v>
      </c>
      <c r="NL88" s="715">
        <v>20</v>
      </c>
      <c r="NM88" s="715">
        <v>39</v>
      </c>
      <c r="NN88" s="2946">
        <v>5.8479532163742682</v>
      </c>
      <c r="NO88" s="715">
        <v>42</v>
      </c>
      <c r="NP88" s="715">
        <v>3416</v>
      </c>
      <c r="NQ88" s="3206">
        <v>0</v>
      </c>
      <c r="NR88" s="3349">
        <v>0</v>
      </c>
      <c r="NS88" s="3206">
        <v>44</v>
      </c>
      <c r="NT88" s="3206">
        <v>0</v>
      </c>
      <c r="NU88" s="3207">
        <v>0</v>
      </c>
      <c r="NV88" s="3206">
        <v>44</v>
      </c>
      <c r="NW88" s="3206">
        <v>0</v>
      </c>
      <c r="NX88" s="3207">
        <v>0</v>
      </c>
      <c r="NY88" s="3206">
        <v>61</v>
      </c>
      <c r="NZ88" s="3206">
        <v>0</v>
      </c>
      <c r="OA88" s="3208">
        <v>0</v>
      </c>
      <c r="OB88" s="3206">
        <v>61</v>
      </c>
      <c r="OC88" s="714">
        <v>20</v>
      </c>
      <c r="OD88" s="2946">
        <v>5.8479532163742682</v>
      </c>
      <c r="OE88" s="733">
        <v>71</v>
      </c>
      <c r="OF88" s="714" t="s">
        <v>31</v>
      </c>
      <c r="OG88" s="731" t="s">
        <v>31</v>
      </c>
      <c r="OH88" s="733" t="str">
        <f t="shared" si="190"/>
        <v>-</v>
      </c>
      <c r="OI88" s="981">
        <v>33.566009104704101</v>
      </c>
      <c r="OJ88" s="733">
        <f t="shared" si="139"/>
        <v>30</v>
      </c>
      <c r="OK88" s="1355" t="s">
        <v>3043</v>
      </c>
      <c r="OL88" s="1355" t="s">
        <v>3044</v>
      </c>
      <c r="OM88" s="1355">
        <v>39</v>
      </c>
      <c r="ON88" s="3559">
        <v>11.40017538731365</v>
      </c>
      <c r="OO88" s="1355">
        <v>62</v>
      </c>
      <c r="OP88" s="977"/>
      <c r="OQ88" s="712">
        <v>8.4</v>
      </c>
      <c r="OR88" s="712">
        <v>4.7</v>
      </c>
      <c r="OS88" s="712">
        <v>6.5</v>
      </c>
      <c r="OT88" s="712">
        <v>11.971830985915492</v>
      </c>
      <c r="OU88" s="712">
        <v>9.2857142857142865</v>
      </c>
      <c r="OV88" s="712">
        <v>3.2051282051282048</v>
      </c>
      <c r="OW88" s="699">
        <f t="shared" si="191"/>
        <v>75</v>
      </c>
      <c r="OX88" s="712">
        <v>7.343778912792998</v>
      </c>
      <c r="OY88" s="699">
        <f t="shared" si="191"/>
        <v>77</v>
      </c>
      <c r="OZ88" s="712">
        <v>1.9</v>
      </c>
      <c r="PA88" s="712">
        <v>1.6</v>
      </c>
      <c r="PB88" s="712">
        <v>1.4</v>
      </c>
      <c r="PC88" s="712">
        <v>2.8169014084507045</v>
      </c>
      <c r="PD88" s="712">
        <v>2.1428571428571428</v>
      </c>
      <c r="PE88" s="712">
        <v>0</v>
      </c>
      <c r="PF88" s="699">
        <f t="shared" si="192"/>
        <v>71</v>
      </c>
      <c r="PG88" s="712">
        <v>1.6432930918846411</v>
      </c>
      <c r="PH88" s="699">
        <f t="shared" si="193"/>
        <v>71</v>
      </c>
      <c r="PI88" s="712">
        <v>3.2051282051282048</v>
      </c>
      <c r="PJ88" s="699">
        <f t="shared" si="194"/>
        <v>76</v>
      </c>
      <c r="PK88" s="985">
        <v>8.9870720046776391</v>
      </c>
      <c r="PL88" s="699">
        <f t="shared" si="194"/>
        <v>77</v>
      </c>
      <c r="PM88" s="985">
        <v>0</v>
      </c>
      <c r="PN88" s="985">
        <v>0</v>
      </c>
      <c r="PO88" s="699">
        <f t="shared" si="195"/>
        <v>37</v>
      </c>
      <c r="PP88" s="712">
        <v>0</v>
      </c>
      <c r="PQ88" s="985">
        <v>0</v>
      </c>
      <c r="PR88" s="699">
        <f t="shared" si="196"/>
        <v>24</v>
      </c>
      <c r="PS88" s="982">
        <v>70</v>
      </c>
      <c r="PT88" s="725">
        <v>30</v>
      </c>
      <c r="PU88" s="699">
        <v>77</v>
      </c>
      <c r="PV88" s="699">
        <v>176</v>
      </c>
      <c r="PW88" s="725">
        <v>53.977272727272727</v>
      </c>
      <c r="PX88" s="699">
        <v>74</v>
      </c>
      <c r="PY88" s="715">
        <v>65</v>
      </c>
      <c r="PZ88" s="725">
        <v>64.615384615384613</v>
      </c>
      <c r="QA88" s="699">
        <v>75</v>
      </c>
      <c r="QB88" s="982">
        <v>69</v>
      </c>
      <c r="QC88" s="715">
        <v>43.478260869565219</v>
      </c>
      <c r="QD88" s="699">
        <v>43</v>
      </c>
      <c r="QE88" s="716">
        <v>0</v>
      </c>
      <c r="QF88" s="3644">
        <v>0</v>
      </c>
      <c r="QG88" s="699">
        <v>23</v>
      </c>
      <c r="QH88" s="1363" t="s">
        <v>1627</v>
      </c>
      <c r="QI88" s="712">
        <v>76.771653543307082</v>
      </c>
      <c r="QJ88" s="712">
        <v>79.889298892988919</v>
      </c>
      <c r="QK88" s="699">
        <f t="shared" si="197"/>
        <v>28</v>
      </c>
      <c r="QL88" s="715">
        <v>542</v>
      </c>
      <c r="QM88" s="709">
        <v>51.401869158878498</v>
      </c>
      <c r="QN88" s="703">
        <v>53.571428571428569</v>
      </c>
      <c r="QO88" s="978">
        <v>39</v>
      </c>
      <c r="QP88" s="705">
        <v>224</v>
      </c>
      <c r="QQ88" s="3553">
        <v>97.326203208556151</v>
      </c>
      <c r="QR88" s="709">
        <v>395.1</v>
      </c>
      <c r="QS88" s="978">
        <f t="shared" si="198"/>
        <v>16</v>
      </c>
      <c r="QT88" s="703">
        <v>753.1</v>
      </c>
      <c r="QU88" s="978">
        <f t="shared" si="199"/>
        <v>54</v>
      </c>
      <c r="QV88" s="703">
        <v>0</v>
      </c>
      <c r="QW88" s="978">
        <f t="shared" si="200"/>
        <v>31</v>
      </c>
      <c r="QX88" s="703">
        <v>0</v>
      </c>
      <c r="QY88" s="979">
        <f t="shared" si="201"/>
        <v>12</v>
      </c>
      <c r="QZ88" s="712">
        <v>3.45</v>
      </c>
      <c r="RA88" s="699">
        <v>25</v>
      </c>
      <c r="RB88" s="712">
        <v>606.9</v>
      </c>
      <c r="RC88" s="699">
        <v>3</v>
      </c>
      <c r="RD88" s="712">
        <v>0</v>
      </c>
      <c r="RE88" s="699">
        <v>24</v>
      </c>
      <c r="RF88" s="712">
        <v>304.5</v>
      </c>
      <c r="RG88" s="699">
        <v>25</v>
      </c>
      <c r="RH88" s="699">
        <v>4104.8</v>
      </c>
      <c r="RI88" s="978">
        <f t="shared" si="202"/>
        <v>48</v>
      </c>
      <c r="RJ88" s="712">
        <v>377.6</v>
      </c>
      <c r="RK88" s="978">
        <f t="shared" si="202"/>
        <v>59</v>
      </c>
      <c r="RL88" s="712">
        <v>1266.7</v>
      </c>
      <c r="RM88" s="978">
        <f t="shared" si="202"/>
        <v>15</v>
      </c>
      <c r="RN88" s="712">
        <v>743</v>
      </c>
      <c r="RO88" s="978">
        <f t="shared" si="202"/>
        <v>31</v>
      </c>
      <c r="RP88" s="712">
        <v>0</v>
      </c>
      <c r="RQ88" s="978">
        <f t="shared" si="202"/>
        <v>2</v>
      </c>
      <c r="RR88" s="712">
        <v>0</v>
      </c>
      <c r="RS88" s="978">
        <f t="shared" si="202"/>
        <v>1</v>
      </c>
      <c r="RT88" s="712">
        <v>0</v>
      </c>
      <c r="RU88" s="978">
        <f t="shared" si="202"/>
        <v>38</v>
      </c>
      <c r="RV88" s="712">
        <f t="shared" si="203"/>
        <v>0</v>
      </c>
      <c r="RW88" s="978">
        <f t="shared" si="204"/>
        <v>39</v>
      </c>
      <c r="RX88" s="712">
        <v>0</v>
      </c>
      <c r="RY88" s="712" t="s">
        <v>1625</v>
      </c>
      <c r="RZ88" s="712">
        <v>0</v>
      </c>
      <c r="SA88" s="712" t="s">
        <v>1625</v>
      </c>
      <c r="SB88" s="712">
        <v>0</v>
      </c>
      <c r="SC88" s="712" t="s">
        <v>1625</v>
      </c>
      <c r="SD88" s="712">
        <v>0</v>
      </c>
      <c r="SE88" s="712" t="s">
        <v>1625</v>
      </c>
      <c r="SF88" s="712">
        <v>0</v>
      </c>
      <c r="SG88" s="712" t="s">
        <v>1625</v>
      </c>
      <c r="SH88" s="712">
        <v>0</v>
      </c>
      <c r="SI88" s="699">
        <f t="shared" si="205"/>
        <v>73</v>
      </c>
      <c r="SJ88" s="712">
        <v>5</v>
      </c>
      <c r="SK88" s="712" t="s">
        <v>1632</v>
      </c>
      <c r="SL88" s="712">
        <v>5</v>
      </c>
      <c r="SM88" s="712" t="s">
        <v>1632</v>
      </c>
      <c r="SN88" s="712">
        <v>5</v>
      </c>
      <c r="SO88" s="712" t="s">
        <v>1632</v>
      </c>
      <c r="SP88" s="712">
        <v>0</v>
      </c>
      <c r="SQ88" s="712" t="s">
        <v>1625</v>
      </c>
      <c r="SR88" s="712">
        <v>15</v>
      </c>
      <c r="SS88" s="699">
        <f t="shared" si="206"/>
        <v>22</v>
      </c>
      <c r="ST88" s="712">
        <v>5</v>
      </c>
      <c r="SU88" s="712" t="s">
        <v>1632</v>
      </c>
      <c r="SV88" s="712">
        <v>0</v>
      </c>
      <c r="SW88" s="712" t="s">
        <v>1625</v>
      </c>
      <c r="SX88" s="712">
        <v>0</v>
      </c>
      <c r="SY88" s="712" t="s">
        <v>1625</v>
      </c>
      <c r="SZ88" s="712">
        <v>5</v>
      </c>
      <c r="TA88" s="699">
        <f t="shared" si="207"/>
        <v>54</v>
      </c>
      <c r="TB88" s="699">
        <v>10</v>
      </c>
      <c r="TC88" s="699" t="s">
        <v>1632</v>
      </c>
      <c r="TD88" s="699">
        <v>0</v>
      </c>
      <c r="TE88" s="699" t="s">
        <v>1625</v>
      </c>
      <c r="TF88" s="699">
        <v>0</v>
      </c>
      <c r="TG88" s="699" t="s">
        <v>1625</v>
      </c>
      <c r="TH88" s="699">
        <v>0</v>
      </c>
      <c r="TI88" s="699" t="s">
        <v>1625</v>
      </c>
      <c r="TJ88" s="699">
        <v>10</v>
      </c>
      <c r="TK88" s="699">
        <f t="shared" si="208"/>
        <v>56</v>
      </c>
      <c r="TL88" s="989">
        <v>10</v>
      </c>
      <c r="TM88" s="989">
        <v>0</v>
      </c>
      <c r="TN88" s="989">
        <v>0</v>
      </c>
      <c r="TO88" s="989">
        <v>0</v>
      </c>
      <c r="TP88" s="989">
        <v>10</v>
      </c>
      <c r="TQ88" s="699">
        <f t="shared" si="209"/>
        <v>55</v>
      </c>
      <c r="TR88" s="712" t="s">
        <v>1632</v>
      </c>
      <c r="TS88" s="712" t="s">
        <v>1632</v>
      </c>
      <c r="TT88" s="712" t="s">
        <v>1625</v>
      </c>
      <c r="TU88" s="712" t="s">
        <v>1625</v>
      </c>
      <c r="TV88" s="712">
        <v>5</v>
      </c>
      <c r="TW88" s="712">
        <v>5</v>
      </c>
      <c r="TX88" s="712">
        <v>0</v>
      </c>
      <c r="TY88" s="712">
        <v>0</v>
      </c>
      <c r="TZ88" s="712">
        <v>10</v>
      </c>
      <c r="UA88" s="699">
        <f t="shared" si="210"/>
        <v>50</v>
      </c>
      <c r="UB88" s="712">
        <v>10</v>
      </c>
      <c r="UC88" s="712">
        <v>10</v>
      </c>
      <c r="UD88" s="712">
        <v>0</v>
      </c>
      <c r="UE88" s="712">
        <v>0</v>
      </c>
      <c r="UF88" s="712">
        <v>20</v>
      </c>
      <c r="UG88" s="699">
        <f t="shared" si="211"/>
        <v>34</v>
      </c>
      <c r="UH88" s="715">
        <v>1</v>
      </c>
      <c r="UI88" s="712">
        <v>12.345679012345679</v>
      </c>
      <c r="UJ88" s="699">
        <v>3</v>
      </c>
      <c r="UK88" s="715">
        <v>0</v>
      </c>
      <c r="UL88" s="712">
        <v>0</v>
      </c>
      <c r="UM88" s="699">
        <v>54</v>
      </c>
      <c r="UN88" s="715">
        <v>2</v>
      </c>
      <c r="UO88" s="712">
        <v>24.691358024691358</v>
      </c>
      <c r="UP88" s="699">
        <v>6</v>
      </c>
      <c r="UQ88" s="715">
        <v>1</v>
      </c>
      <c r="UR88" s="712">
        <v>11.859582542694497</v>
      </c>
      <c r="US88" s="699">
        <v>15</v>
      </c>
      <c r="UT88" s="712">
        <v>37</v>
      </c>
      <c r="UU88" s="699">
        <v>31</v>
      </c>
      <c r="UV88" s="712">
        <v>24.7</v>
      </c>
      <c r="UW88" s="699">
        <v>39</v>
      </c>
      <c r="UX88" s="1099">
        <v>12.3</v>
      </c>
      <c r="UY88" s="699">
        <v>10</v>
      </c>
      <c r="UZ88" s="989">
        <v>5.8000000000000003E-2</v>
      </c>
      <c r="VA88" s="989">
        <v>70</v>
      </c>
      <c r="VB88" s="989">
        <v>9.6000000000000002E-2</v>
      </c>
      <c r="VC88" s="989">
        <v>12</v>
      </c>
      <c r="VD88" s="989">
        <v>0</v>
      </c>
      <c r="VE88" s="989">
        <v>51</v>
      </c>
      <c r="VF88" s="989">
        <v>0</v>
      </c>
      <c r="VG88" s="989">
        <v>49</v>
      </c>
      <c r="VH88" s="989">
        <v>0</v>
      </c>
      <c r="VI88" s="989">
        <v>44</v>
      </c>
      <c r="VJ88" s="989">
        <v>0</v>
      </c>
      <c r="VK88" s="989">
        <v>44</v>
      </c>
      <c r="VL88" s="989">
        <v>0</v>
      </c>
      <c r="VM88" s="989">
        <v>7</v>
      </c>
      <c r="VN88" s="989">
        <v>0</v>
      </c>
      <c r="VO88" s="989">
        <v>7</v>
      </c>
      <c r="VP88" s="989">
        <v>7</v>
      </c>
      <c r="VQ88" s="989">
        <v>81.423752471792483</v>
      </c>
      <c r="VR88" s="989">
        <v>42</v>
      </c>
      <c r="VS88" s="989">
        <v>5</v>
      </c>
      <c r="VT88" s="989">
        <v>58.159823194137488</v>
      </c>
      <c r="VU88" s="989">
        <v>29</v>
      </c>
      <c r="VV88" s="989">
        <v>9</v>
      </c>
      <c r="VW88" s="989">
        <v>104.68768174944749</v>
      </c>
      <c r="VX88" s="989">
        <v>42</v>
      </c>
      <c r="VY88" s="989">
        <v>6</v>
      </c>
      <c r="VZ88" s="989">
        <v>69.791787832964985</v>
      </c>
      <c r="WA88" s="989">
        <v>54</v>
      </c>
      <c r="WB88" s="989">
        <v>58</v>
      </c>
      <c r="WC88" s="989">
        <v>674.65394905199491</v>
      </c>
      <c r="WD88" s="989">
        <v>29</v>
      </c>
      <c r="WE88" s="989">
        <v>9</v>
      </c>
      <c r="WF88" s="989">
        <v>104.68768174944749</v>
      </c>
      <c r="WG88" s="989">
        <v>62</v>
      </c>
      <c r="WH88" s="989">
        <v>81.14</v>
      </c>
      <c r="WI88" s="989">
        <v>38</v>
      </c>
      <c r="WJ88" s="989">
        <v>0</v>
      </c>
      <c r="WK88" s="989">
        <v>10</v>
      </c>
      <c r="WL88" s="989">
        <v>0</v>
      </c>
      <c r="WM88" s="989">
        <v>2</v>
      </c>
      <c r="WN88" s="989">
        <v>81.14</v>
      </c>
      <c r="WO88" s="989">
        <v>26</v>
      </c>
      <c r="WP88" s="989">
        <v>0</v>
      </c>
      <c r="WQ88" s="989">
        <v>19</v>
      </c>
      <c r="WR88" s="989">
        <v>0</v>
      </c>
      <c r="WS88" s="989">
        <v>31</v>
      </c>
      <c r="WT88" s="989">
        <v>0</v>
      </c>
      <c r="WU88" s="989">
        <v>25</v>
      </c>
      <c r="WV88" s="989">
        <v>0</v>
      </c>
      <c r="WW88" s="989">
        <v>12</v>
      </c>
      <c r="WX88" s="989">
        <v>0</v>
      </c>
      <c r="WY88" s="989">
        <v>41</v>
      </c>
      <c r="WZ88" s="712">
        <v>306.75</v>
      </c>
      <c r="XA88" s="699">
        <v>27</v>
      </c>
      <c r="XB88" s="712">
        <v>204.5</v>
      </c>
      <c r="XC88" s="712">
        <v>69</v>
      </c>
      <c r="XD88" s="712">
        <v>0</v>
      </c>
      <c r="XE88" s="699">
        <v>43</v>
      </c>
      <c r="XF88" s="712">
        <v>0</v>
      </c>
      <c r="XG88" s="712">
        <v>23</v>
      </c>
      <c r="XH88" s="712">
        <v>0</v>
      </c>
      <c r="XI88" s="699">
        <v>28</v>
      </c>
      <c r="XJ88" s="712">
        <v>163.6</v>
      </c>
      <c r="XK88" s="699">
        <v>44</v>
      </c>
      <c r="XL88" s="712">
        <v>304.26</v>
      </c>
      <c r="XM88" s="699">
        <v>30</v>
      </c>
      <c r="XO88" s="714"/>
      <c r="XP88" s="725"/>
      <c r="XQ88" s="715"/>
      <c r="XR88" s="714"/>
      <c r="XS88" s="725"/>
      <c r="XT88" s="715"/>
      <c r="XU88" s="715"/>
      <c r="XV88" s="712"/>
      <c r="XW88" s="715"/>
      <c r="XX88" s="1169">
        <v>69</v>
      </c>
      <c r="XY88" s="1174">
        <v>4.3478260869565215</v>
      </c>
      <c r="XZ88" s="1168">
        <f t="shared" si="212"/>
        <v>10</v>
      </c>
      <c r="YA88" s="715">
        <v>165</v>
      </c>
      <c r="YB88" s="725">
        <v>16.363636363636363</v>
      </c>
      <c r="YC88" s="715">
        <f t="shared" si="213"/>
        <v>46</v>
      </c>
      <c r="YD88" s="714">
        <v>40</v>
      </c>
      <c r="YE88" s="725">
        <v>2.8169014084507045</v>
      </c>
      <c r="YF88" s="715">
        <f t="shared" si="214"/>
        <v>5</v>
      </c>
      <c r="YG88" s="699">
        <v>183</v>
      </c>
      <c r="YH88" s="1099">
        <v>7.1038251366120218</v>
      </c>
      <c r="YI88" s="715">
        <f t="shared" si="215"/>
        <v>18</v>
      </c>
      <c r="YJ88" s="714">
        <v>40</v>
      </c>
      <c r="YK88" s="712">
        <v>14.084507042253522</v>
      </c>
      <c r="YL88" s="715">
        <f t="shared" si="216"/>
        <v>5</v>
      </c>
      <c r="YM88" s="699">
        <v>183</v>
      </c>
      <c r="YN88" s="712">
        <v>19.125683060109289</v>
      </c>
      <c r="YO88" s="715">
        <f t="shared" si="217"/>
        <v>14</v>
      </c>
      <c r="YP88" s="1178">
        <v>33.333333333333329</v>
      </c>
      <c r="YQ88" s="1099">
        <v>0</v>
      </c>
      <c r="YR88" s="1099">
        <v>0</v>
      </c>
      <c r="YS88" s="1099">
        <v>0</v>
      </c>
      <c r="YT88" s="1099">
        <v>0</v>
      </c>
      <c r="YU88" s="1099">
        <v>0</v>
      </c>
      <c r="YV88" s="1099">
        <v>0</v>
      </c>
      <c r="YW88" s="1099">
        <v>33.333333333333329</v>
      </c>
      <c r="YX88" s="1099">
        <v>66.666666666666657</v>
      </c>
      <c r="YY88" s="1099">
        <v>66.666666666666657</v>
      </c>
      <c r="YZ88" s="1099">
        <v>0</v>
      </c>
      <c r="ZA88" s="1188">
        <v>3</v>
      </c>
      <c r="ZB88" s="985">
        <v>11.538461538461538</v>
      </c>
      <c r="ZC88" s="985">
        <v>11.538461538461538</v>
      </c>
      <c r="ZD88" s="985">
        <v>26.923076923076923</v>
      </c>
      <c r="ZE88" s="985">
        <v>7.6923076923076925</v>
      </c>
      <c r="ZF88" s="985">
        <v>19.230769230769234</v>
      </c>
      <c r="ZG88" s="985">
        <v>0</v>
      </c>
      <c r="ZH88" s="985">
        <v>11.538461538461538</v>
      </c>
      <c r="ZI88" s="985">
        <v>23.076923076923077</v>
      </c>
      <c r="ZJ88" s="985">
        <v>19.230769230769234</v>
      </c>
      <c r="ZK88" s="985">
        <v>11.538461538461538</v>
      </c>
      <c r="ZL88" s="985">
        <v>3.8461538461538463</v>
      </c>
      <c r="ZM88" s="699">
        <v>26</v>
      </c>
      <c r="ZN88" s="714" t="s">
        <v>1634</v>
      </c>
      <c r="ZO88" s="715" t="s">
        <v>1634</v>
      </c>
      <c r="ZP88" s="715" t="s">
        <v>1634</v>
      </c>
      <c r="ZQ88" s="715" t="s">
        <v>1634</v>
      </c>
      <c r="ZR88" s="715" t="s">
        <v>1634</v>
      </c>
      <c r="ZS88" s="715" t="s">
        <v>1634</v>
      </c>
      <c r="ZT88" s="715">
        <v>1</v>
      </c>
      <c r="ZU88" s="715">
        <v>1</v>
      </c>
      <c r="ZV88" s="715">
        <v>1</v>
      </c>
      <c r="ZW88" s="715">
        <v>1</v>
      </c>
      <c r="ZX88" s="715">
        <v>1</v>
      </c>
      <c r="ZY88" s="715">
        <v>1</v>
      </c>
      <c r="ZZ88" s="715">
        <f t="shared" si="218"/>
        <v>6</v>
      </c>
      <c r="AAA88" s="715">
        <f t="shared" si="219"/>
        <v>21</v>
      </c>
      <c r="AAB88" s="716" t="s">
        <v>31</v>
      </c>
      <c r="AAC88" s="712" t="s">
        <v>31</v>
      </c>
      <c r="AAD88" s="712" t="s">
        <v>31</v>
      </c>
      <c r="AAE88" s="712" t="s">
        <v>31</v>
      </c>
      <c r="AAF88" s="712" t="s">
        <v>31</v>
      </c>
      <c r="AAG88" s="712" t="s">
        <v>31</v>
      </c>
      <c r="AAH88" s="714">
        <v>1</v>
      </c>
      <c r="AAI88" s="715">
        <v>2</v>
      </c>
      <c r="AAJ88" s="715">
        <v>1</v>
      </c>
      <c r="AAK88" s="715">
        <v>2</v>
      </c>
      <c r="AAL88" s="715">
        <v>4</v>
      </c>
      <c r="AAM88" s="733">
        <v>1</v>
      </c>
      <c r="AAN88" s="2996">
        <v>0.28793550244745175</v>
      </c>
      <c r="AAO88" s="2954">
        <f t="shared" si="220"/>
        <v>63</v>
      </c>
      <c r="AAP88" s="2995">
        <v>0.5758710048949035</v>
      </c>
      <c r="AAQ88" s="2954">
        <f t="shared" si="221"/>
        <v>30</v>
      </c>
      <c r="AAR88" s="2995">
        <v>0.28793550244745175</v>
      </c>
      <c r="AAS88" s="2954">
        <f t="shared" si="222"/>
        <v>26</v>
      </c>
      <c r="AAT88" s="2995">
        <v>0.5758710048949035</v>
      </c>
      <c r="AAU88" s="2954">
        <f t="shared" si="223"/>
        <v>48</v>
      </c>
      <c r="AAV88" s="2995">
        <v>1.151742009789807</v>
      </c>
      <c r="AAW88" s="2954">
        <f t="shared" si="224"/>
        <v>19</v>
      </c>
      <c r="AAX88" s="2995">
        <v>0.28793550244745175</v>
      </c>
      <c r="AAY88" s="2954">
        <f t="shared" si="225"/>
        <v>51</v>
      </c>
      <c r="AAZ88" s="982">
        <v>2</v>
      </c>
      <c r="ABA88" s="699">
        <v>0</v>
      </c>
      <c r="ABB88" s="699">
        <v>2</v>
      </c>
      <c r="ABC88" s="2988">
        <v>0.5758710048949035</v>
      </c>
      <c r="ABD88" s="2954">
        <f t="shared" si="226"/>
        <v>41</v>
      </c>
      <c r="ABE88" s="2955">
        <v>0</v>
      </c>
      <c r="ABF88" s="2954">
        <f t="shared" si="226"/>
        <v>28</v>
      </c>
      <c r="ABG88" s="2955">
        <v>0.5758710048949035</v>
      </c>
      <c r="ABH88" s="2993">
        <f t="shared" si="226"/>
        <v>12</v>
      </c>
      <c r="ABI88" s="982">
        <v>1</v>
      </c>
      <c r="ABJ88" s="731">
        <v>0.29291154071470415</v>
      </c>
      <c r="ABK88" s="715">
        <f t="shared" si="227"/>
        <v>19</v>
      </c>
      <c r="ABL88" s="716" t="s">
        <v>106</v>
      </c>
      <c r="ABM88" s="712" t="s">
        <v>106</v>
      </c>
      <c r="ABN88" s="715">
        <v>3</v>
      </c>
      <c r="ABO88" s="715">
        <v>3</v>
      </c>
      <c r="ABP88" s="715">
        <f t="shared" si="228"/>
        <v>6</v>
      </c>
      <c r="ABQ88" s="715">
        <f t="shared" si="229"/>
        <v>1</v>
      </c>
      <c r="ABR88" s="1201" t="s">
        <v>1632</v>
      </c>
      <c r="ABS88" s="1202" t="s">
        <v>1632</v>
      </c>
      <c r="ABT88" s="1202" t="s">
        <v>1625</v>
      </c>
      <c r="ABU88" s="1202" t="s">
        <v>1625</v>
      </c>
      <c r="ABV88" s="725">
        <v>5</v>
      </c>
      <c r="ABW88" s="725">
        <v>5</v>
      </c>
      <c r="ABX88" s="725">
        <v>0</v>
      </c>
      <c r="ABY88" s="725">
        <v>0</v>
      </c>
      <c r="ABZ88" s="715">
        <f t="shared" si="230"/>
        <v>10</v>
      </c>
      <c r="ACA88" s="715">
        <f t="shared" si="231"/>
        <v>36</v>
      </c>
      <c r="ACB88" s="983" t="s">
        <v>1625</v>
      </c>
      <c r="ACC88" s="725" t="s">
        <v>1632</v>
      </c>
      <c r="ACD88" s="725" t="s">
        <v>1625</v>
      </c>
      <c r="ACE88" s="725" t="s">
        <v>1632</v>
      </c>
      <c r="ACF88" s="725">
        <v>0</v>
      </c>
      <c r="ACG88" s="725">
        <v>5</v>
      </c>
      <c r="ACH88" s="725">
        <v>0</v>
      </c>
      <c r="ACI88" s="725">
        <v>5</v>
      </c>
      <c r="ACJ88" s="715">
        <f t="shared" si="232"/>
        <v>10</v>
      </c>
      <c r="ACK88" s="715">
        <f t="shared" si="233"/>
        <v>54</v>
      </c>
      <c r="ACL88" s="982">
        <v>45</v>
      </c>
      <c r="ACM88" s="715">
        <v>885</v>
      </c>
      <c r="ACN88" s="1089">
        <v>11.481</v>
      </c>
      <c r="ACO88" s="715">
        <v>41</v>
      </c>
      <c r="ACP88" s="1089">
        <v>3.7</v>
      </c>
      <c r="ACQ88" s="715">
        <v>48</v>
      </c>
      <c r="ACR88" s="982">
        <v>54.320999999999998</v>
      </c>
      <c r="ACS88" s="1090">
        <v>28</v>
      </c>
      <c r="ACT88" s="983" t="s">
        <v>1625</v>
      </c>
      <c r="ACU88" s="725" t="s">
        <v>1625</v>
      </c>
      <c r="ACV88" s="725" t="s">
        <v>1625</v>
      </c>
      <c r="ACW88" s="725" t="s">
        <v>1625</v>
      </c>
      <c r="ACX88" s="725">
        <v>0</v>
      </c>
      <c r="ACY88" s="725">
        <v>0</v>
      </c>
      <c r="ACZ88" s="725">
        <v>0</v>
      </c>
      <c r="ADA88" s="725">
        <v>0</v>
      </c>
      <c r="ADB88" s="715">
        <f t="shared" si="234"/>
        <v>0</v>
      </c>
      <c r="ADC88" s="715">
        <f t="shared" si="235"/>
        <v>28</v>
      </c>
      <c r="ADD88" s="984" t="s">
        <v>1632</v>
      </c>
      <c r="ADE88" s="985" t="s">
        <v>1625</v>
      </c>
      <c r="ADF88" s="985" t="s">
        <v>1625</v>
      </c>
      <c r="ADG88" s="985" t="s">
        <v>1625</v>
      </c>
      <c r="ADH88" s="985">
        <v>5</v>
      </c>
      <c r="ADI88" s="985">
        <v>0</v>
      </c>
      <c r="ADJ88" s="985">
        <v>0</v>
      </c>
      <c r="ADK88" s="985">
        <v>0</v>
      </c>
      <c r="ADL88" s="715">
        <f t="shared" si="236"/>
        <v>5</v>
      </c>
      <c r="ADM88" s="715">
        <f t="shared" si="237"/>
        <v>58</v>
      </c>
      <c r="ADN88" s="1169">
        <v>1</v>
      </c>
      <c r="ADO88" s="1168">
        <v>216</v>
      </c>
      <c r="ADP88" s="1168">
        <v>1728</v>
      </c>
      <c r="ADQ88" s="989">
        <v>216</v>
      </c>
      <c r="ADR88" s="989">
        <v>1728</v>
      </c>
      <c r="ADS88" s="989">
        <v>505.85480093676813</v>
      </c>
      <c r="ADT88" s="989">
        <v>23</v>
      </c>
      <c r="ADU88" s="989">
        <v>0</v>
      </c>
      <c r="ADV88" s="989">
        <v>0</v>
      </c>
      <c r="ADW88" s="989">
        <v>0</v>
      </c>
      <c r="ADX88" s="989">
        <v>0</v>
      </c>
      <c r="ADY88" s="989">
        <v>0</v>
      </c>
      <c r="ADZ88" s="989">
        <v>0</v>
      </c>
      <c r="AEA88" s="989">
        <v>50</v>
      </c>
      <c r="AEB88" s="989">
        <v>1</v>
      </c>
      <c r="AEC88" s="989">
        <v>216</v>
      </c>
      <c r="AED88" s="989">
        <v>1728</v>
      </c>
      <c r="AEE88" s="989">
        <v>216</v>
      </c>
      <c r="AEF88" s="989">
        <v>1728</v>
      </c>
      <c r="AEG88" s="989">
        <v>505.85480093676813</v>
      </c>
      <c r="AEH88" s="729">
        <v>36</v>
      </c>
      <c r="AEI88" s="987"/>
      <c r="AEM88" s="715">
        <v>412</v>
      </c>
      <c r="AEN88" s="715">
        <v>302</v>
      </c>
      <c r="AEO88" s="989">
        <v>19</v>
      </c>
      <c r="AEP88" s="1099">
        <v>6.2913907284768218</v>
      </c>
      <c r="AEQ88" s="989">
        <v>17</v>
      </c>
      <c r="AER88" s="989">
        <v>4</v>
      </c>
      <c r="AES88" s="989">
        <v>21.052631578947366</v>
      </c>
      <c r="AET88" s="1099">
        <v>3</v>
      </c>
      <c r="AEU88" s="989">
        <v>61</v>
      </c>
      <c r="AEV88" s="989">
        <v>3</v>
      </c>
      <c r="AEW88" s="989">
        <v>22</v>
      </c>
      <c r="AEX88" s="989">
        <v>13.636363636363635</v>
      </c>
      <c r="AEY88" s="989">
        <v>42</v>
      </c>
      <c r="AEZ88" s="1667">
        <v>302</v>
      </c>
      <c r="AFA88" s="1668">
        <v>2.3874172185430464</v>
      </c>
      <c r="AFB88" s="1667">
        <f t="shared" si="238"/>
        <v>22</v>
      </c>
      <c r="AFC88" s="1168">
        <v>12</v>
      </c>
      <c r="AFD88" s="1099">
        <v>25</v>
      </c>
      <c r="AFE88" s="989">
        <f t="shared" si="239"/>
        <v>59</v>
      </c>
      <c r="AFF88" s="715">
        <v>48</v>
      </c>
      <c r="AFG88" s="985">
        <v>29.166666666666668</v>
      </c>
      <c r="AFH88" s="699">
        <f t="shared" si="240"/>
        <v>71</v>
      </c>
      <c r="AFI88" s="989">
        <v>344</v>
      </c>
      <c r="AFJ88" s="715">
        <v>53</v>
      </c>
      <c r="AFK88" s="985">
        <v>15.406976744186046</v>
      </c>
      <c r="AFL88" s="699">
        <f t="shared" si="241"/>
        <v>30</v>
      </c>
      <c r="AFM88" s="707">
        <v>13</v>
      </c>
      <c r="AFN88" s="1002">
        <v>9</v>
      </c>
      <c r="AFO88" s="1003">
        <v>69.230769230769226</v>
      </c>
      <c r="AFP88" s="979">
        <f t="shared" si="242"/>
        <v>2</v>
      </c>
      <c r="AFQ88" s="715">
        <v>66</v>
      </c>
      <c r="AFR88" s="699">
        <f t="shared" si="242"/>
        <v>17</v>
      </c>
      <c r="AFS88" s="715" t="s">
        <v>31</v>
      </c>
      <c r="AFT88" s="715" t="s">
        <v>31</v>
      </c>
      <c r="AFU88" s="985" t="s">
        <v>31</v>
      </c>
      <c r="AFV88" s="699" t="str">
        <f t="shared" si="243"/>
        <v>-</v>
      </c>
      <c r="AFW88" s="715" t="s">
        <v>31</v>
      </c>
      <c r="AFX88" s="715" t="s">
        <v>31</v>
      </c>
      <c r="AFY88" s="712" t="s">
        <v>31</v>
      </c>
      <c r="AFZ88" s="699" t="str">
        <f t="shared" si="244"/>
        <v>-</v>
      </c>
      <c r="AGA88" s="712">
        <v>50</v>
      </c>
      <c r="AGB88" s="712">
        <v>16.25</v>
      </c>
      <c r="AGC88" s="712">
        <v>6.25</v>
      </c>
      <c r="AGD88" s="712">
        <v>10</v>
      </c>
      <c r="AGE88" s="712">
        <v>8.75</v>
      </c>
      <c r="AGF88" s="712">
        <v>6.25</v>
      </c>
      <c r="AGG88" s="712">
        <v>2.5</v>
      </c>
      <c r="AGH88" s="712">
        <v>0</v>
      </c>
      <c r="AGI88" s="712">
        <v>0</v>
      </c>
      <c r="AGJ88" s="715">
        <v>40</v>
      </c>
      <c r="AGK88" s="715">
        <v>13</v>
      </c>
      <c r="AGL88" s="715">
        <v>5</v>
      </c>
      <c r="AGM88" s="715">
        <v>8</v>
      </c>
      <c r="AGN88" s="715">
        <v>7</v>
      </c>
      <c r="AGO88" s="715">
        <v>5</v>
      </c>
      <c r="AGP88" s="715">
        <v>2</v>
      </c>
      <c r="AGQ88" s="715">
        <v>0</v>
      </c>
      <c r="AGR88" s="715">
        <v>0</v>
      </c>
      <c r="AGS88" s="715">
        <v>80</v>
      </c>
      <c r="AGT88" s="712">
        <v>71.428571428571431</v>
      </c>
      <c r="AGU88" s="712">
        <v>14.285714285714285</v>
      </c>
      <c r="AGV88" s="712">
        <v>0</v>
      </c>
      <c r="AGW88" s="712">
        <v>0</v>
      </c>
      <c r="AGX88" s="712">
        <v>0</v>
      </c>
      <c r="AGY88" s="712">
        <v>0</v>
      </c>
      <c r="AGZ88" s="712">
        <v>0</v>
      </c>
      <c r="AHA88" s="712">
        <v>0</v>
      </c>
      <c r="AHB88" s="712">
        <v>14.285714285714285</v>
      </c>
      <c r="AHC88" s="715">
        <v>5</v>
      </c>
      <c r="AHD88" s="715">
        <v>1</v>
      </c>
      <c r="AHE88" s="715">
        <v>0</v>
      </c>
      <c r="AHF88" s="715">
        <v>0</v>
      </c>
      <c r="AHG88" s="715">
        <v>0</v>
      </c>
      <c r="AHH88" s="715">
        <v>0</v>
      </c>
      <c r="AHI88" s="715">
        <v>0</v>
      </c>
      <c r="AHJ88" s="715">
        <v>0</v>
      </c>
      <c r="AHK88" s="715">
        <v>1</v>
      </c>
      <c r="AHL88" s="715">
        <v>7</v>
      </c>
      <c r="AHM88" s="712" t="s">
        <v>31</v>
      </c>
      <c r="AHN88" s="712" t="s">
        <v>31</v>
      </c>
      <c r="AHO88" s="712" t="s">
        <v>31</v>
      </c>
      <c r="AHP88" s="712" t="s">
        <v>31</v>
      </c>
      <c r="AHQ88" s="712" t="s">
        <v>31</v>
      </c>
      <c r="AHR88" s="712" t="s">
        <v>31</v>
      </c>
      <c r="AHS88" s="712" t="s">
        <v>31</v>
      </c>
      <c r="AHT88" s="712" t="s">
        <v>31</v>
      </c>
      <c r="AHU88" s="712" t="s">
        <v>31</v>
      </c>
      <c r="AHV88" s="715">
        <v>0</v>
      </c>
      <c r="AHW88" s="715">
        <v>0</v>
      </c>
      <c r="AHX88" s="715">
        <v>0</v>
      </c>
      <c r="AHY88" s="715">
        <v>0</v>
      </c>
      <c r="AHZ88" s="715">
        <v>0</v>
      </c>
      <c r="AIA88" s="715">
        <v>0</v>
      </c>
      <c r="AIB88" s="715">
        <v>0</v>
      </c>
      <c r="AIC88" s="715">
        <v>0</v>
      </c>
      <c r="AID88" s="715">
        <v>0</v>
      </c>
      <c r="AIE88" s="715">
        <v>0</v>
      </c>
      <c r="AIF88" s="712" t="s">
        <v>1648</v>
      </c>
      <c r="AIG88" s="712" t="s">
        <v>1623</v>
      </c>
      <c r="AIH88" s="709">
        <v>5</v>
      </c>
      <c r="AII88" s="978">
        <f t="shared" si="245"/>
        <v>30</v>
      </c>
      <c r="AIJ88" s="703" t="s">
        <v>1625</v>
      </c>
      <c r="AIK88" s="703" t="s">
        <v>1625</v>
      </c>
      <c r="AIL88" s="703" t="s">
        <v>1626</v>
      </c>
      <c r="AIM88" s="701" t="s">
        <v>1625</v>
      </c>
      <c r="AIN88" s="712" t="s">
        <v>1626</v>
      </c>
      <c r="AIO88" s="712" t="s">
        <v>1627</v>
      </c>
      <c r="AIP88" s="712" t="s">
        <v>1627</v>
      </c>
      <c r="AIQ88" s="712" t="s">
        <v>1627</v>
      </c>
      <c r="AIR88" s="712" t="s">
        <v>1625</v>
      </c>
      <c r="AIS88" s="712" t="s">
        <v>1628</v>
      </c>
      <c r="AIT88" s="712" t="s">
        <v>1641</v>
      </c>
      <c r="AIU88" s="712" t="s">
        <v>1642</v>
      </c>
      <c r="AIV88" s="712" t="s">
        <v>1880</v>
      </c>
      <c r="AIW88" s="699">
        <v>136</v>
      </c>
      <c r="AIX88" s="699">
        <v>20</v>
      </c>
      <c r="AIY88" s="985">
        <v>14.7</v>
      </c>
      <c r="AIZ88" s="699">
        <v>0</v>
      </c>
      <c r="AJA88" s="712">
        <v>0</v>
      </c>
      <c r="AJB88" s="699">
        <f t="shared" si="246"/>
        <v>26</v>
      </c>
      <c r="AJC88" s="712">
        <v>0</v>
      </c>
      <c r="AJD88" s="978">
        <f t="shared" si="247"/>
        <v>25</v>
      </c>
      <c r="AJE88" s="712" t="s">
        <v>1625</v>
      </c>
      <c r="AJF88" s="712" t="s">
        <v>1625</v>
      </c>
      <c r="AJG88" s="712" t="s">
        <v>1625</v>
      </c>
      <c r="AJH88" s="712" t="s">
        <v>1625</v>
      </c>
      <c r="AJI88" s="712">
        <v>12.3</v>
      </c>
      <c r="AJJ88" s="699">
        <f t="shared" si="248"/>
        <v>27</v>
      </c>
      <c r="AJK88" s="715">
        <v>1</v>
      </c>
      <c r="AJL88" s="712">
        <v>0</v>
      </c>
      <c r="AJM88" s="699">
        <f t="shared" si="249"/>
        <v>39</v>
      </c>
      <c r="AJN88" s="715">
        <v>0</v>
      </c>
      <c r="AJO88" s="712">
        <v>12.3</v>
      </c>
      <c r="AJP88" s="699">
        <f t="shared" si="250"/>
        <v>2</v>
      </c>
      <c r="AJQ88" s="715">
        <v>1</v>
      </c>
      <c r="AJR88" s="712">
        <v>0</v>
      </c>
      <c r="AJS88" s="699">
        <f t="shared" si="251"/>
        <v>29</v>
      </c>
      <c r="AJT88" s="715">
        <v>0</v>
      </c>
      <c r="AJU88" s="712">
        <v>0</v>
      </c>
      <c r="AJV88" s="715">
        <v>0</v>
      </c>
      <c r="AJW88" s="712">
        <v>0</v>
      </c>
      <c r="AJX88" s="699">
        <f t="shared" si="252"/>
        <v>26</v>
      </c>
      <c r="AJY88" s="715">
        <v>0</v>
      </c>
      <c r="AJZ88" s="712">
        <v>0</v>
      </c>
      <c r="AKA88" s="699">
        <f t="shared" si="253"/>
        <v>9</v>
      </c>
      <c r="AKB88" s="715">
        <v>0</v>
      </c>
      <c r="AKC88" s="712">
        <v>24.7</v>
      </c>
      <c r="AKD88" s="699">
        <f t="shared" si="254"/>
        <v>12</v>
      </c>
      <c r="AKE88" s="715">
        <v>2</v>
      </c>
      <c r="AKF88" s="715">
        <v>50</v>
      </c>
      <c r="AKG88" s="715">
        <v>0</v>
      </c>
      <c r="AKH88" s="715">
        <v>25</v>
      </c>
      <c r="AKI88" s="715">
        <v>0</v>
      </c>
      <c r="AKJ88" s="715">
        <v>0</v>
      </c>
      <c r="AKK88" s="715">
        <v>75</v>
      </c>
      <c r="AKL88" s="715">
        <v>0</v>
      </c>
      <c r="AKM88" s="715">
        <v>27</v>
      </c>
      <c r="AKN88" s="715">
        <v>0</v>
      </c>
      <c r="AKO88" s="715">
        <v>27</v>
      </c>
      <c r="AKP88" s="712">
        <v>9.4E-2</v>
      </c>
      <c r="AKQ88" s="699">
        <f t="shared" si="255"/>
        <v>54</v>
      </c>
      <c r="AKR88" s="712" t="s">
        <v>31</v>
      </c>
      <c r="AKS88" s="699" t="str">
        <f t="shared" si="255"/>
        <v>-</v>
      </c>
      <c r="AKT88" s="712">
        <v>4.7E-2</v>
      </c>
      <c r="AKU88" s="699">
        <f t="shared" si="141"/>
        <v>4</v>
      </c>
      <c r="AKV88" s="712" t="s">
        <v>31</v>
      </c>
      <c r="AKW88" s="699" t="str">
        <f t="shared" si="142"/>
        <v>-</v>
      </c>
      <c r="AKX88" s="712" t="s">
        <v>31</v>
      </c>
      <c r="AKY88" s="712">
        <v>0.14199999999999999</v>
      </c>
      <c r="AKZ88" s="712" t="s">
        <v>31</v>
      </c>
      <c r="ALA88" s="699" t="str">
        <f t="shared" si="143"/>
        <v>-</v>
      </c>
      <c r="ALB88" s="712">
        <v>5.0999999999999997E-2</v>
      </c>
      <c r="ALC88" s="699">
        <f t="shared" si="144"/>
        <v>11</v>
      </c>
      <c r="ALD88" s="712" t="s">
        <v>31</v>
      </c>
      <c r="ALE88" s="699" t="str">
        <f t="shared" si="145"/>
        <v>-</v>
      </c>
      <c r="ALF88" s="712">
        <v>5.0999999999999997E-2</v>
      </c>
      <c r="ALG88" s="712"/>
      <c r="ALH88" s="1706">
        <v>44.926964074220294</v>
      </c>
      <c r="ALI88" s="729">
        <v>132</v>
      </c>
      <c r="ALJ88" s="729">
        <v>39</v>
      </c>
      <c r="ALK88" s="729">
        <v>3416</v>
      </c>
      <c r="ALL88" s="729">
        <v>38.641686182669794</v>
      </c>
      <c r="ALM88" s="729">
        <v>11.416861826697893</v>
      </c>
      <c r="ALN88" s="729">
        <v>60</v>
      </c>
      <c r="ALO88" s="729">
        <v>68</v>
      </c>
    </row>
    <row r="89" spans="1:1003" ht="13" x14ac:dyDescent="0.2">
      <c r="A89" s="696" t="s">
        <v>1899</v>
      </c>
      <c r="B89" s="697" t="s">
        <v>1900</v>
      </c>
      <c r="C89" s="697" t="s">
        <v>1646</v>
      </c>
      <c r="D89" s="697" t="s">
        <v>1646</v>
      </c>
      <c r="E89" s="697" t="s">
        <v>1733</v>
      </c>
      <c r="F89" s="698" t="s">
        <v>1901</v>
      </c>
      <c r="G89" s="699" t="s">
        <v>1922</v>
      </c>
      <c r="H89" s="700">
        <v>34</v>
      </c>
      <c r="I89" s="703">
        <v>6.13</v>
      </c>
      <c r="J89" s="699">
        <f t="shared" si="146"/>
        <v>77</v>
      </c>
      <c r="K89" s="702">
        <v>40</v>
      </c>
      <c r="L89" s="703">
        <v>7.3</v>
      </c>
      <c r="M89" s="710">
        <f t="shared" si="147"/>
        <v>20</v>
      </c>
      <c r="N89" s="712">
        <f t="shared" si="148"/>
        <v>1.17</v>
      </c>
      <c r="O89" s="702">
        <v>117</v>
      </c>
      <c r="P89" s="703">
        <v>6.37</v>
      </c>
      <c r="Q89" s="699">
        <f t="shared" si="256"/>
        <v>14</v>
      </c>
      <c r="R89" s="702">
        <v>98</v>
      </c>
      <c r="S89" s="703">
        <v>6.09</v>
      </c>
      <c r="T89" s="710">
        <f t="shared" si="137"/>
        <v>51</v>
      </c>
      <c r="U89" s="712">
        <f t="shared" si="149"/>
        <v>-0.28000000000000025</v>
      </c>
      <c r="V89" s="706">
        <v>65</v>
      </c>
      <c r="W89" s="701">
        <v>6.1076923076923073</v>
      </c>
      <c r="X89" s="702">
        <v>33</v>
      </c>
      <c r="Y89" s="704">
        <v>6.0606060606060606</v>
      </c>
      <c r="Z89" s="705">
        <f t="shared" si="150"/>
        <v>67</v>
      </c>
      <c r="AA89" s="707">
        <v>50</v>
      </c>
      <c r="AB89" s="704">
        <v>6.3</v>
      </c>
      <c r="AC89" s="705">
        <f t="shared" si="151"/>
        <v>30</v>
      </c>
      <c r="AD89" s="702">
        <v>15</v>
      </c>
      <c r="AE89" s="704">
        <v>5.4666666666666668</v>
      </c>
      <c r="AF89" s="732">
        <f t="shared" si="152"/>
        <v>57</v>
      </c>
      <c r="AG89" s="708">
        <v>82.4</v>
      </c>
      <c r="AH89" s="705">
        <f t="shared" si="153"/>
        <v>7</v>
      </c>
      <c r="AI89" s="709">
        <v>86.1</v>
      </c>
      <c r="AJ89" s="705">
        <f t="shared" si="154"/>
        <v>7</v>
      </c>
      <c r="AK89" s="709">
        <v>0.80000000000001137</v>
      </c>
      <c r="AL89" s="701">
        <v>-2.4000000000000057</v>
      </c>
      <c r="AM89" s="702">
        <v>65</v>
      </c>
      <c r="AN89" s="715">
        <f t="shared" si="155"/>
        <v>42</v>
      </c>
      <c r="AO89" s="710">
        <v>65</v>
      </c>
      <c r="AP89" s="715">
        <f t="shared" si="156"/>
        <v>43</v>
      </c>
      <c r="AQ89" s="702">
        <v>150</v>
      </c>
      <c r="AR89" s="710">
        <f t="shared" si="157"/>
        <v>45</v>
      </c>
      <c r="AS89" s="702">
        <v>40</v>
      </c>
      <c r="AT89" s="703">
        <v>20</v>
      </c>
      <c r="AU89" s="705">
        <f t="shared" si="158"/>
        <v>34</v>
      </c>
      <c r="AV89" s="702">
        <v>40</v>
      </c>
      <c r="AW89" s="703">
        <v>10</v>
      </c>
      <c r="AX89" s="705">
        <f t="shared" si="159"/>
        <v>16</v>
      </c>
      <c r="AY89" s="702">
        <v>39</v>
      </c>
      <c r="AZ89" s="703">
        <v>56.410256410256409</v>
      </c>
      <c r="BA89" s="705">
        <f t="shared" si="160"/>
        <v>69</v>
      </c>
      <c r="BB89" s="702">
        <v>40</v>
      </c>
      <c r="BC89" s="703">
        <v>12.5</v>
      </c>
      <c r="BD89" s="705">
        <f t="shared" si="161"/>
        <v>17</v>
      </c>
      <c r="BE89" s="702">
        <v>40</v>
      </c>
      <c r="BF89" s="703">
        <v>0</v>
      </c>
      <c r="BG89" s="705">
        <f t="shared" si="162"/>
        <v>1</v>
      </c>
      <c r="BH89" s="702">
        <v>40</v>
      </c>
      <c r="BI89" s="703">
        <v>30</v>
      </c>
      <c r="BJ89" s="705">
        <f t="shared" si="163"/>
        <v>23</v>
      </c>
      <c r="BK89" s="702">
        <v>38</v>
      </c>
      <c r="BL89" s="703">
        <v>63.157894736842103</v>
      </c>
      <c r="BM89" s="705">
        <f t="shared" si="164"/>
        <v>70</v>
      </c>
      <c r="BN89" s="702">
        <v>38</v>
      </c>
      <c r="BO89" s="703">
        <v>89.473684210526315</v>
      </c>
      <c r="BP89" s="705">
        <f t="shared" si="165"/>
        <v>64</v>
      </c>
      <c r="BQ89" s="702">
        <v>37</v>
      </c>
      <c r="BR89" s="703">
        <v>70.270270270270274</v>
      </c>
      <c r="BS89" s="705">
        <f t="shared" si="166"/>
        <v>70</v>
      </c>
      <c r="BT89" s="702">
        <v>38</v>
      </c>
      <c r="BU89" s="703">
        <v>36.84210526315789</v>
      </c>
      <c r="BV89" s="705">
        <f t="shared" si="167"/>
        <v>32</v>
      </c>
      <c r="BW89" s="702">
        <v>26</v>
      </c>
      <c r="BX89" s="703">
        <v>11.538461538461538</v>
      </c>
      <c r="BY89" s="705">
        <f t="shared" si="168"/>
        <v>76</v>
      </c>
      <c r="BZ89" s="702">
        <v>34</v>
      </c>
      <c r="CA89" s="703">
        <v>32.352941176470587</v>
      </c>
      <c r="CB89" s="705">
        <f t="shared" si="169"/>
        <v>4</v>
      </c>
      <c r="CC89" s="709">
        <v>13.6</v>
      </c>
      <c r="CD89" s="726">
        <f t="shared" si="170"/>
        <v>32</v>
      </c>
      <c r="CE89" s="703">
        <v>2.9</v>
      </c>
      <c r="CF89" s="703">
        <v>5.3000000000000007</v>
      </c>
      <c r="CG89" s="704">
        <v>5.5</v>
      </c>
      <c r="CH89" s="709">
        <v>13.200000000000001</v>
      </c>
      <c r="CI89" s="701">
        <v>13.100000000000001</v>
      </c>
      <c r="CJ89" s="712">
        <v>19.399999999999999</v>
      </c>
      <c r="CK89" s="729">
        <f t="shared" si="171"/>
        <v>69</v>
      </c>
      <c r="CL89" s="712">
        <v>3.8</v>
      </c>
      <c r="CM89" s="712">
        <v>6.7</v>
      </c>
      <c r="CN89" s="712">
        <v>8.9</v>
      </c>
      <c r="CO89" s="714">
        <v>48</v>
      </c>
      <c r="CP89" s="985">
        <v>86</v>
      </c>
      <c r="CQ89" s="729">
        <f t="shared" si="172"/>
        <v>11</v>
      </c>
      <c r="CR89" s="715">
        <v>13</v>
      </c>
      <c r="CS89" s="985">
        <v>85</v>
      </c>
      <c r="CT89" s="729">
        <f t="shared" si="134"/>
        <v>19</v>
      </c>
      <c r="CU89" s="715">
        <v>18</v>
      </c>
      <c r="CV89" s="712">
        <v>87</v>
      </c>
      <c r="CW89" s="729">
        <f t="shared" si="173"/>
        <v>11</v>
      </c>
      <c r="CX89" s="715">
        <v>17</v>
      </c>
      <c r="CY89" s="712">
        <v>85</v>
      </c>
      <c r="CZ89" s="729">
        <f t="shared" si="174"/>
        <v>19</v>
      </c>
      <c r="DA89" s="716">
        <v>34.210526315789473</v>
      </c>
      <c r="DB89" s="710">
        <f t="shared" si="175"/>
        <v>75</v>
      </c>
      <c r="DC89" s="715">
        <v>38</v>
      </c>
      <c r="DD89" s="717">
        <v>65.789473684210535</v>
      </c>
      <c r="DE89" s="710">
        <f t="shared" si="176"/>
        <v>65</v>
      </c>
      <c r="DF89" s="703">
        <v>0</v>
      </c>
      <c r="DG89" s="705">
        <f t="shared" si="177"/>
        <v>37</v>
      </c>
      <c r="DH89" s="709">
        <v>41.666666666666671</v>
      </c>
      <c r="DI89" s="705">
        <f t="shared" si="177"/>
        <v>64</v>
      </c>
      <c r="DJ89" s="703">
        <v>0</v>
      </c>
      <c r="DK89" s="705">
        <f t="shared" si="178"/>
        <v>34</v>
      </c>
      <c r="DL89" s="718">
        <v>65.384615384615387</v>
      </c>
      <c r="DM89" s="705">
        <f t="shared" si="179"/>
        <v>61</v>
      </c>
      <c r="DN89" s="703">
        <v>3.8461538461538463</v>
      </c>
      <c r="DO89" s="705">
        <f t="shared" si="180"/>
        <v>42</v>
      </c>
      <c r="DP89" s="702">
        <v>39</v>
      </c>
      <c r="DQ89" s="719">
        <v>69.230769230769226</v>
      </c>
      <c r="DR89" s="705">
        <f t="shared" si="257"/>
        <v>24</v>
      </c>
      <c r="DS89" s="702">
        <v>35</v>
      </c>
      <c r="DT89" s="719">
        <v>40</v>
      </c>
      <c r="DU89" s="705">
        <v>60</v>
      </c>
      <c r="DV89" s="702">
        <v>40</v>
      </c>
      <c r="DW89" s="720">
        <v>90</v>
      </c>
      <c r="DX89" s="705">
        <v>2</v>
      </c>
      <c r="DY89" s="702">
        <v>29</v>
      </c>
      <c r="DZ89" s="1145">
        <v>4</v>
      </c>
      <c r="EA89" s="726">
        <v>1</v>
      </c>
      <c r="EB89" s="720">
        <v>3.4482758620689653</v>
      </c>
      <c r="EC89" s="705">
        <v>74</v>
      </c>
      <c r="ED89" s="702">
        <v>34</v>
      </c>
      <c r="EE89" s="712">
        <v>2.0263157894736841</v>
      </c>
      <c r="EF89" s="729">
        <v>2</v>
      </c>
      <c r="EG89" s="720">
        <v>55.882352941176471</v>
      </c>
      <c r="EH89" s="705">
        <v>3</v>
      </c>
      <c r="EI89" s="702">
        <v>34</v>
      </c>
      <c r="EJ89" s="712">
        <v>0.5</v>
      </c>
      <c r="EK89" s="729">
        <v>73</v>
      </c>
      <c r="EL89" s="720">
        <v>26.47058823529412</v>
      </c>
      <c r="EM89" s="705">
        <v>38</v>
      </c>
      <c r="EN89" s="714">
        <v>33</v>
      </c>
      <c r="EO89" s="712">
        <v>0.5357142857142857</v>
      </c>
      <c r="EP89" s="729">
        <v>60</v>
      </c>
      <c r="EQ89" s="725">
        <v>42.424242424242422</v>
      </c>
      <c r="ER89" s="733">
        <v>1</v>
      </c>
      <c r="ES89" s="702">
        <v>34</v>
      </c>
      <c r="ET89" s="726">
        <v>0.53846153846153844</v>
      </c>
      <c r="EU89" s="726">
        <v>64</v>
      </c>
      <c r="EV89" s="720">
        <v>38.235294117647065</v>
      </c>
      <c r="EW89" s="705">
        <v>2</v>
      </c>
      <c r="EX89" s="715">
        <v>36</v>
      </c>
      <c r="EY89" s="726">
        <v>0.7142857142857143</v>
      </c>
      <c r="EZ89" s="726">
        <v>16</v>
      </c>
      <c r="FA89" s="725">
        <v>38.888888888888893</v>
      </c>
      <c r="FB89" s="715">
        <v>1</v>
      </c>
      <c r="FC89" s="702">
        <v>35</v>
      </c>
      <c r="FD89" s="726">
        <v>0.5714285714285714</v>
      </c>
      <c r="FE89" s="726">
        <v>49</v>
      </c>
      <c r="FF89" s="720">
        <v>20</v>
      </c>
      <c r="FG89" s="705">
        <v>5</v>
      </c>
      <c r="FH89" s="702">
        <v>38</v>
      </c>
      <c r="FI89" s="726">
        <v>1.4285714285714286</v>
      </c>
      <c r="FJ89" s="726">
        <v>77</v>
      </c>
      <c r="FK89" s="720">
        <v>18.421052631578945</v>
      </c>
      <c r="FL89" s="705">
        <v>75</v>
      </c>
      <c r="FM89" s="714">
        <v>38</v>
      </c>
      <c r="FN89" s="725">
        <v>31.578947368421051</v>
      </c>
      <c r="FO89" s="715">
        <v>12</v>
      </c>
      <c r="FP89" s="702">
        <v>33</v>
      </c>
      <c r="FQ89" s="727">
        <v>0</v>
      </c>
      <c r="FR89" s="727">
        <v>62</v>
      </c>
      <c r="FS89" s="720">
        <v>0</v>
      </c>
      <c r="FT89" s="705">
        <v>62</v>
      </c>
      <c r="FU89" s="702">
        <v>33</v>
      </c>
      <c r="FV89" s="712">
        <v>1</v>
      </c>
      <c r="FW89" s="729">
        <v>50</v>
      </c>
      <c r="FX89" s="720">
        <v>3.0303030303030303</v>
      </c>
      <c r="FY89" s="705">
        <v>57</v>
      </c>
      <c r="FZ89" s="702">
        <v>35</v>
      </c>
      <c r="GA89" s="712">
        <v>0.66666666666666663</v>
      </c>
      <c r="GB89" s="729">
        <v>51</v>
      </c>
      <c r="GC89" s="720">
        <v>8.5714285714285712</v>
      </c>
      <c r="GD89" s="705">
        <v>27</v>
      </c>
      <c r="GE89" s="702">
        <v>33</v>
      </c>
      <c r="GF89" s="712">
        <v>0.75</v>
      </c>
      <c r="GG89" s="729">
        <v>30</v>
      </c>
      <c r="GH89" s="720">
        <v>6.0606060606060606</v>
      </c>
      <c r="GI89" s="705">
        <v>6</v>
      </c>
      <c r="GJ89" s="702">
        <v>38</v>
      </c>
      <c r="GK89" s="726">
        <v>1</v>
      </c>
      <c r="GL89" s="726">
        <v>61</v>
      </c>
      <c r="GM89" s="720">
        <v>15.789473684210526</v>
      </c>
      <c r="GN89" s="705">
        <v>29</v>
      </c>
      <c r="GO89" s="702">
        <v>36</v>
      </c>
      <c r="GP89" s="726">
        <v>0.5</v>
      </c>
      <c r="GQ89" s="726">
        <v>39</v>
      </c>
      <c r="GR89" s="720">
        <v>2.7777777777777777</v>
      </c>
      <c r="GS89" s="705">
        <v>47</v>
      </c>
      <c r="GT89" s="702">
        <v>36</v>
      </c>
      <c r="GU89" s="726">
        <v>0.5</v>
      </c>
      <c r="GV89" s="726">
        <v>28</v>
      </c>
      <c r="GW89" s="720">
        <v>2.7777777777777777</v>
      </c>
      <c r="GX89" s="705">
        <v>17</v>
      </c>
      <c r="GY89" s="702">
        <v>36</v>
      </c>
      <c r="GZ89" s="726">
        <v>0</v>
      </c>
      <c r="HA89" s="726">
        <v>50</v>
      </c>
      <c r="HB89" s="720">
        <v>0</v>
      </c>
      <c r="HC89" s="705">
        <v>50</v>
      </c>
      <c r="HD89" s="709">
        <v>11.904761904761903</v>
      </c>
      <c r="HE89" s="703">
        <v>0</v>
      </c>
      <c r="HF89" s="703">
        <v>40.476190476190474</v>
      </c>
      <c r="HG89" s="703">
        <v>14.285714285714285</v>
      </c>
      <c r="HH89" s="1299">
        <v>2.3809523809523809</v>
      </c>
      <c r="HI89" s="1299">
        <v>19.047619047619047</v>
      </c>
      <c r="HJ89" s="1299">
        <v>52.380952380952387</v>
      </c>
      <c r="HK89" s="1299">
        <v>14.285714285714285</v>
      </c>
      <c r="HL89" s="1299">
        <v>35.714285714285715</v>
      </c>
      <c r="HM89" s="1300">
        <v>42</v>
      </c>
      <c r="HN89" s="709">
        <v>10.734463276836157</v>
      </c>
      <c r="HO89" s="709">
        <v>0.56497175141242939</v>
      </c>
      <c r="HP89" s="709">
        <v>35.593220338983052</v>
      </c>
      <c r="HQ89" s="709">
        <v>17.514124293785311</v>
      </c>
      <c r="HR89" s="709">
        <v>5.0847457627118651</v>
      </c>
      <c r="HS89" s="709">
        <v>18.64406779661017</v>
      </c>
      <c r="HT89" s="709">
        <v>35.028248587570623</v>
      </c>
      <c r="HU89" s="709">
        <v>1.6949152542372881</v>
      </c>
      <c r="HV89" s="709">
        <v>37.288135593220339</v>
      </c>
      <c r="HW89" s="1300">
        <v>177</v>
      </c>
      <c r="HX89" s="1265" t="s">
        <v>31</v>
      </c>
      <c r="HY89" s="1266" t="s">
        <v>31</v>
      </c>
      <c r="HZ89" s="1266" t="s">
        <v>31</v>
      </c>
      <c r="IA89" s="1266" t="s">
        <v>31</v>
      </c>
      <c r="IB89" s="1266" t="s">
        <v>31</v>
      </c>
      <c r="IC89" s="1266" t="s">
        <v>31</v>
      </c>
      <c r="ID89" s="1266" t="s">
        <v>31</v>
      </c>
      <c r="IE89" s="1266" t="s">
        <v>31</v>
      </c>
      <c r="IF89" s="1267" t="s">
        <v>31</v>
      </c>
      <c r="IG89" s="1268" t="s">
        <v>31</v>
      </c>
      <c r="IH89" s="1269" t="s">
        <v>31</v>
      </c>
      <c r="II89" s="1269" t="s">
        <v>31</v>
      </c>
      <c r="IJ89" s="1269" t="s">
        <v>31</v>
      </c>
      <c r="IK89" s="1269" t="s">
        <v>31</v>
      </c>
      <c r="IL89" s="1269" t="s">
        <v>31</v>
      </c>
      <c r="IM89" s="1269" t="s">
        <v>31</v>
      </c>
      <c r="IN89" s="1269" t="s">
        <v>31</v>
      </c>
      <c r="IO89" s="1267" t="s">
        <v>31</v>
      </c>
      <c r="IP89" s="1268" t="s">
        <v>31</v>
      </c>
      <c r="IQ89" s="1269" t="s">
        <v>31</v>
      </c>
      <c r="IR89" s="1269" t="s">
        <v>31</v>
      </c>
      <c r="IS89" s="1269" t="s">
        <v>31</v>
      </c>
      <c r="IT89" s="1269" t="s">
        <v>31</v>
      </c>
      <c r="IU89" s="1269" t="s">
        <v>31</v>
      </c>
      <c r="IV89" s="1269" t="s">
        <v>31</v>
      </c>
      <c r="IW89" s="1269" t="s">
        <v>31</v>
      </c>
      <c r="IX89" s="1270" t="s">
        <v>31</v>
      </c>
      <c r="IY89" s="1268" t="s">
        <v>31</v>
      </c>
      <c r="IZ89" s="1269" t="s">
        <v>31</v>
      </c>
      <c r="JA89" s="1269" t="s">
        <v>31</v>
      </c>
      <c r="JB89" s="1269" t="s">
        <v>31</v>
      </c>
      <c r="JC89" s="1269" t="s">
        <v>31</v>
      </c>
      <c r="JD89" s="1269" t="s">
        <v>31</v>
      </c>
      <c r="JE89" s="1269" t="s">
        <v>31</v>
      </c>
      <c r="JF89" s="1269" t="s">
        <v>31</v>
      </c>
      <c r="JG89" s="1270" t="s">
        <v>31</v>
      </c>
      <c r="JH89" s="1268" t="s">
        <v>31</v>
      </c>
      <c r="JI89" s="1269" t="s">
        <v>31</v>
      </c>
      <c r="JJ89" s="1269" t="s">
        <v>31</v>
      </c>
      <c r="JK89" s="1269" t="s">
        <v>31</v>
      </c>
      <c r="JL89" s="1269" t="s">
        <v>31</v>
      </c>
      <c r="JM89" s="1269" t="s">
        <v>31</v>
      </c>
      <c r="JN89" s="1269" t="s">
        <v>31</v>
      </c>
      <c r="JO89" s="1269" t="s">
        <v>31</v>
      </c>
      <c r="JP89" s="1270" t="s">
        <v>31</v>
      </c>
      <c r="JQ89" s="1268" t="s">
        <v>31</v>
      </c>
      <c r="JR89" s="1269" t="s">
        <v>31</v>
      </c>
      <c r="JS89" s="1269" t="s">
        <v>31</v>
      </c>
      <c r="JT89" s="1269" t="s">
        <v>31</v>
      </c>
      <c r="JU89" s="1269" t="s">
        <v>31</v>
      </c>
      <c r="JV89" s="1269" t="s">
        <v>31</v>
      </c>
      <c r="JW89" s="1269" t="s">
        <v>31</v>
      </c>
      <c r="JX89" s="1269" t="s">
        <v>31</v>
      </c>
      <c r="JY89" s="1270" t="s">
        <v>31</v>
      </c>
      <c r="JZ89" s="718">
        <v>57.349397590361448</v>
      </c>
      <c r="KA89" s="705">
        <f t="shared" si="181"/>
        <v>20</v>
      </c>
      <c r="KB89" s="718">
        <v>81.818181818181827</v>
      </c>
      <c r="KC89" s="705">
        <f t="shared" si="181"/>
        <v>20</v>
      </c>
      <c r="KD89" s="1109">
        <v>0</v>
      </c>
      <c r="KE89" s="715">
        <f t="shared" si="182"/>
        <v>75</v>
      </c>
      <c r="KF89" s="725">
        <v>9.6907216494845372</v>
      </c>
      <c r="KG89" s="715">
        <f t="shared" si="182"/>
        <v>4</v>
      </c>
      <c r="KH89" s="725">
        <v>24.484536082474225</v>
      </c>
      <c r="KI89" s="715">
        <f t="shared" si="183"/>
        <v>16</v>
      </c>
      <c r="KJ89" s="725">
        <v>9.2783505154639183</v>
      </c>
      <c r="KK89" s="715">
        <f t="shared" si="183"/>
        <v>36</v>
      </c>
      <c r="KL89" s="725">
        <v>8.9920948616600782</v>
      </c>
      <c r="KM89" s="715">
        <f t="shared" si="184"/>
        <v>45</v>
      </c>
      <c r="KN89" s="715">
        <v>26.039016115351991</v>
      </c>
      <c r="KO89" s="715">
        <f t="shared" si="185"/>
        <v>16</v>
      </c>
      <c r="KP89" s="728">
        <v>0</v>
      </c>
      <c r="KQ89" s="729">
        <v>10</v>
      </c>
      <c r="KR89" s="729">
        <v>10</v>
      </c>
      <c r="KS89" s="729">
        <v>0</v>
      </c>
      <c r="KT89" s="729">
        <v>0</v>
      </c>
      <c r="KU89" s="730">
        <f t="shared" si="186"/>
        <v>20</v>
      </c>
      <c r="KV89" s="734">
        <f t="shared" si="187"/>
        <v>75</v>
      </c>
      <c r="KW89" s="728">
        <v>10</v>
      </c>
      <c r="KX89" s="729">
        <v>10</v>
      </c>
      <c r="KY89" s="706">
        <f t="shared" si="188"/>
        <v>20</v>
      </c>
      <c r="KZ89" s="705">
        <f t="shared" si="189"/>
        <v>1</v>
      </c>
      <c r="LA89" s="847" t="s">
        <v>1632</v>
      </c>
      <c r="LB89" s="846" t="s">
        <v>1625</v>
      </c>
      <c r="LC89" s="846" t="s">
        <v>1625</v>
      </c>
      <c r="LD89" s="846" t="s">
        <v>1625</v>
      </c>
      <c r="LE89" s="729">
        <v>10</v>
      </c>
      <c r="LF89" s="1023">
        <v>37</v>
      </c>
      <c r="LG89" s="847" t="s">
        <v>1632</v>
      </c>
      <c r="LH89" s="846" t="s">
        <v>1632</v>
      </c>
      <c r="LI89" s="846" t="s">
        <v>1632</v>
      </c>
      <c r="LJ89" s="846" t="s">
        <v>1632</v>
      </c>
      <c r="LK89" s="729">
        <v>40</v>
      </c>
      <c r="LL89" s="1023">
        <v>1</v>
      </c>
      <c r="LM89" s="847" t="s">
        <v>1625</v>
      </c>
      <c r="LN89" s="846" t="s">
        <v>1625</v>
      </c>
      <c r="LO89" s="846" t="s">
        <v>1625</v>
      </c>
      <c r="LP89" s="846" t="s">
        <v>1625</v>
      </c>
      <c r="LQ89" s="729">
        <v>0</v>
      </c>
      <c r="LR89" s="1023">
        <v>68</v>
      </c>
      <c r="LS89" s="847" t="s">
        <v>1625</v>
      </c>
      <c r="LT89" s="846" t="s">
        <v>1625</v>
      </c>
      <c r="LU89" s="846" t="s">
        <v>1625</v>
      </c>
      <c r="LV89" s="846" t="s">
        <v>1625</v>
      </c>
      <c r="LW89" s="729">
        <v>0</v>
      </c>
      <c r="LX89" s="1023">
        <v>76</v>
      </c>
      <c r="LY89" s="847" t="s">
        <v>1632</v>
      </c>
      <c r="LZ89" s="846" t="s">
        <v>1632</v>
      </c>
      <c r="MA89" s="846" t="s">
        <v>1625</v>
      </c>
      <c r="MB89" s="846" t="s">
        <v>1625</v>
      </c>
      <c r="MC89" s="729">
        <v>20</v>
      </c>
      <c r="MD89" s="1023">
        <v>48</v>
      </c>
      <c r="ME89" s="847" t="s">
        <v>1625</v>
      </c>
      <c r="MF89" s="846" t="s">
        <v>1625</v>
      </c>
      <c r="MG89" s="846" t="s">
        <v>1625</v>
      </c>
      <c r="MH89" s="846" t="s">
        <v>1625</v>
      </c>
      <c r="MI89" s="729">
        <v>0</v>
      </c>
      <c r="MJ89" s="1023">
        <v>64</v>
      </c>
      <c r="MK89" s="847" t="s">
        <v>1625</v>
      </c>
      <c r="ML89" s="846" t="s">
        <v>1625</v>
      </c>
      <c r="MM89" s="846" t="s">
        <v>1625</v>
      </c>
      <c r="MN89" s="729">
        <v>0</v>
      </c>
      <c r="MO89" s="1023">
        <v>54</v>
      </c>
      <c r="MP89" s="847" t="s">
        <v>1625</v>
      </c>
      <c r="MQ89" s="846" t="s">
        <v>1625</v>
      </c>
      <c r="MR89" s="846" t="s">
        <v>1625</v>
      </c>
      <c r="MS89" s="846" t="s">
        <v>1625</v>
      </c>
      <c r="MT89" s="729">
        <v>0</v>
      </c>
      <c r="MU89" s="1023">
        <v>68</v>
      </c>
      <c r="MV89" s="846" t="s">
        <v>1632</v>
      </c>
      <c r="MW89" s="846" t="s">
        <v>1625</v>
      </c>
      <c r="MX89" s="846" t="s">
        <v>1625</v>
      </c>
      <c r="MY89" s="846" t="s">
        <v>1625</v>
      </c>
      <c r="MZ89" s="729">
        <v>10</v>
      </c>
      <c r="NA89" s="1023">
        <v>35</v>
      </c>
      <c r="NB89" s="715">
        <v>7.72</v>
      </c>
      <c r="NC89" s="715">
        <f t="shared" si="138"/>
        <v>68</v>
      </c>
      <c r="ND89" s="714">
        <v>13</v>
      </c>
      <c r="NE89" s="715">
        <v>49</v>
      </c>
      <c r="NF89" s="731">
        <v>12.782694198623402</v>
      </c>
      <c r="NG89" s="715">
        <v>42</v>
      </c>
      <c r="NH89" s="715">
        <v>13</v>
      </c>
      <c r="NI89" s="715">
        <v>49</v>
      </c>
      <c r="NJ89" s="731">
        <v>12.782694198623402</v>
      </c>
      <c r="NK89" s="715">
        <v>42</v>
      </c>
      <c r="NL89" s="715">
        <v>13</v>
      </c>
      <c r="NM89" s="715">
        <v>45</v>
      </c>
      <c r="NN89" s="2946">
        <v>11.545293072824157</v>
      </c>
      <c r="NO89" s="715">
        <v>31</v>
      </c>
      <c r="NP89" s="715">
        <v>1017</v>
      </c>
      <c r="NQ89" s="3206">
        <v>0</v>
      </c>
      <c r="NR89" s="3349">
        <v>0</v>
      </c>
      <c r="NS89" s="3206">
        <v>44</v>
      </c>
      <c r="NT89" s="3206">
        <v>0</v>
      </c>
      <c r="NU89" s="3207">
        <v>0</v>
      </c>
      <c r="NV89" s="3206">
        <v>44</v>
      </c>
      <c r="NW89" s="3206">
        <v>0</v>
      </c>
      <c r="NX89" s="3207">
        <v>0</v>
      </c>
      <c r="NY89" s="3206">
        <v>61</v>
      </c>
      <c r="NZ89" s="3206">
        <v>0</v>
      </c>
      <c r="OA89" s="3208">
        <v>0</v>
      </c>
      <c r="OB89" s="3206">
        <v>61</v>
      </c>
      <c r="OC89" s="714">
        <v>89</v>
      </c>
      <c r="OD89" s="2946">
        <v>87.598425196850386</v>
      </c>
      <c r="OE89" s="733">
        <v>18</v>
      </c>
      <c r="OF89" s="714" t="s">
        <v>31</v>
      </c>
      <c r="OG89" s="731" t="s">
        <v>31</v>
      </c>
      <c r="OH89" s="733" t="str">
        <f t="shared" si="190"/>
        <v>-</v>
      </c>
      <c r="OI89" s="981">
        <v>34.047815333882937</v>
      </c>
      <c r="OJ89" s="733">
        <f t="shared" si="139"/>
        <v>27</v>
      </c>
      <c r="OK89" s="1355" t="s">
        <v>3047</v>
      </c>
      <c r="OL89" s="1355" t="s">
        <v>3046</v>
      </c>
      <c r="OM89" s="1355">
        <v>18</v>
      </c>
      <c r="ON89" s="3559">
        <v>4.3520309477756287</v>
      </c>
      <c r="OO89" s="1355">
        <v>56</v>
      </c>
      <c r="OP89" s="977"/>
      <c r="OQ89" s="712">
        <v>13.8</v>
      </c>
      <c r="OR89" s="712">
        <v>20.3</v>
      </c>
      <c r="OS89" s="712">
        <v>16.7</v>
      </c>
      <c r="OT89" s="712">
        <v>8.1632653061224492</v>
      </c>
      <c r="OU89" s="712">
        <v>3.1746031746031744</v>
      </c>
      <c r="OV89" s="712">
        <v>5.4545454545454541</v>
      </c>
      <c r="OW89" s="699">
        <f t="shared" si="191"/>
        <v>74</v>
      </c>
      <c r="OX89" s="712">
        <v>11.26540232254518</v>
      </c>
      <c r="OY89" s="699">
        <f t="shared" si="191"/>
        <v>54</v>
      </c>
      <c r="OZ89" s="712">
        <v>0</v>
      </c>
      <c r="PA89" s="712">
        <v>0</v>
      </c>
      <c r="PB89" s="712">
        <v>0</v>
      </c>
      <c r="PC89" s="712">
        <v>2.0408163265306123</v>
      </c>
      <c r="PD89" s="712">
        <v>3.1746031746031744</v>
      </c>
      <c r="PE89" s="712">
        <v>1.8181818181818181</v>
      </c>
      <c r="PF89" s="699">
        <f t="shared" si="192"/>
        <v>70</v>
      </c>
      <c r="PG89" s="712">
        <v>1.1722668865526009</v>
      </c>
      <c r="PH89" s="699">
        <f t="shared" si="193"/>
        <v>74</v>
      </c>
      <c r="PI89" s="712">
        <v>7.2727272727272725</v>
      </c>
      <c r="PJ89" s="699">
        <f t="shared" si="194"/>
        <v>73</v>
      </c>
      <c r="PK89" s="985">
        <v>12.437669209097781</v>
      </c>
      <c r="PL89" s="699">
        <f t="shared" si="194"/>
        <v>76</v>
      </c>
      <c r="PM89" s="985">
        <v>0</v>
      </c>
      <c r="PN89" s="985">
        <v>0</v>
      </c>
      <c r="PO89" s="699">
        <f t="shared" si="195"/>
        <v>37</v>
      </c>
      <c r="PP89" s="712">
        <v>0</v>
      </c>
      <c r="PQ89" s="985">
        <v>0</v>
      </c>
      <c r="PR89" s="699">
        <f t="shared" si="196"/>
        <v>24</v>
      </c>
      <c r="PS89" s="982">
        <v>40</v>
      </c>
      <c r="PT89" s="725">
        <v>57.499999999999993</v>
      </c>
      <c r="PU89" s="699">
        <v>3</v>
      </c>
      <c r="PV89" s="699">
        <v>110</v>
      </c>
      <c r="PW89" s="725">
        <v>64.545454545454547</v>
      </c>
      <c r="PX89" s="699">
        <v>12</v>
      </c>
      <c r="PY89" s="715">
        <v>38</v>
      </c>
      <c r="PZ89" s="725">
        <v>92.10526315789474</v>
      </c>
      <c r="QA89" s="699">
        <v>1</v>
      </c>
      <c r="QB89" s="982">
        <v>39</v>
      </c>
      <c r="QC89" s="715">
        <v>41.025641025641029</v>
      </c>
      <c r="QD89" s="699">
        <v>56</v>
      </c>
      <c r="QE89" s="716">
        <v>0</v>
      </c>
      <c r="QF89" s="3644">
        <v>0</v>
      </c>
      <c r="QG89" s="699">
        <v>23</v>
      </c>
      <c r="QH89" s="1363" t="s">
        <v>1627</v>
      </c>
      <c r="QI89" s="712">
        <v>66.165413533834581</v>
      </c>
      <c r="QJ89" s="712">
        <v>64.840182648401822</v>
      </c>
      <c r="QK89" s="699">
        <f t="shared" si="197"/>
        <v>74</v>
      </c>
      <c r="QL89" s="715">
        <v>219</v>
      </c>
      <c r="QM89" s="709">
        <v>43.220338983050851</v>
      </c>
      <c r="QN89" s="703">
        <v>29.473684210526311</v>
      </c>
      <c r="QO89" s="978">
        <v>75</v>
      </c>
      <c r="QP89" s="705">
        <v>95</v>
      </c>
      <c r="QQ89" s="3553">
        <v>87.654320987654316</v>
      </c>
      <c r="QR89" s="709">
        <v>41.8</v>
      </c>
      <c r="QS89" s="978">
        <f t="shared" si="198"/>
        <v>73</v>
      </c>
      <c r="QT89" s="703">
        <v>1338.9</v>
      </c>
      <c r="QU89" s="978">
        <f t="shared" si="199"/>
        <v>12</v>
      </c>
      <c r="QV89" s="703">
        <v>0</v>
      </c>
      <c r="QW89" s="978">
        <f t="shared" si="200"/>
        <v>31</v>
      </c>
      <c r="QX89" s="703">
        <v>0</v>
      </c>
      <c r="QY89" s="979">
        <f t="shared" si="201"/>
        <v>12</v>
      </c>
      <c r="QZ89" s="712">
        <v>0</v>
      </c>
      <c r="RA89" s="699">
        <v>30</v>
      </c>
      <c r="RB89" s="712">
        <v>0</v>
      </c>
      <c r="RC89" s="699">
        <v>69</v>
      </c>
      <c r="RD89" s="712">
        <v>0</v>
      </c>
      <c r="RE89" s="699">
        <v>24</v>
      </c>
      <c r="RF89" s="712">
        <v>0</v>
      </c>
      <c r="RG89" s="699">
        <v>32</v>
      </c>
      <c r="RH89" s="699">
        <v>4511.8999999999996</v>
      </c>
      <c r="RI89" s="978">
        <f t="shared" si="202"/>
        <v>44</v>
      </c>
      <c r="RJ89" s="712">
        <v>1599.7</v>
      </c>
      <c r="RK89" s="978">
        <f t="shared" si="202"/>
        <v>27</v>
      </c>
      <c r="RL89" s="712">
        <v>0</v>
      </c>
      <c r="RM89" s="978">
        <f t="shared" si="202"/>
        <v>46</v>
      </c>
      <c r="RN89" s="712">
        <v>0</v>
      </c>
      <c r="RO89" s="978">
        <f t="shared" si="202"/>
        <v>47</v>
      </c>
      <c r="RP89" s="712">
        <v>0</v>
      </c>
      <c r="RQ89" s="978">
        <f t="shared" si="202"/>
        <v>2</v>
      </c>
      <c r="RR89" s="712">
        <v>0</v>
      </c>
      <c r="RS89" s="978">
        <f t="shared" si="202"/>
        <v>1</v>
      </c>
      <c r="RT89" s="712">
        <v>0</v>
      </c>
      <c r="RU89" s="978">
        <f t="shared" si="202"/>
        <v>38</v>
      </c>
      <c r="RV89" s="712">
        <f t="shared" si="203"/>
        <v>0</v>
      </c>
      <c r="RW89" s="978">
        <f t="shared" si="204"/>
        <v>39</v>
      </c>
      <c r="RX89" s="712">
        <v>5</v>
      </c>
      <c r="RY89" s="712" t="s">
        <v>1632</v>
      </c>
      <c r="RZ89" s="712">
        <v>5</v>
      </c>
      <c r="SA89" s="712" t="s">
        <v>1632</v>
      </c>
      <c r="SB89" s="712">
        <v>5</v>
      </c>
      <c r="SC89" s="712" t="s">
        <v>1632</v>
      </c>
      <c r="SD89" s="712">
        <v>0</v>
      </c>
      <c r="SE89" s="712" t="s">
        <v>1625</v>
      </c>
      <c r="SF89" s="712">
        <v>0</v>
      </c>
      <c r="SG89" s="712" t="s">
        <v>1625</v>
      </c>
      <c r="SH89" s="712">
        <v>15</v>
      </c>
      <c r="SI89" s="699">
        <f t="shared" si="205"/>
        <v>37</v>
      </c>
      <c r="SJ89" s="712">
        <v>0</v>
      </c>
      <c r="SK89" s="712" t="s">
        <v>1625</v>
      </c>
      <c r="SL89" s="712">
        <v>0</v>
      </c>
      <c r="SM89" s="712" t="s">
        <v>1625</v>
      </c>
      <c r="SN89" s="712">
        <v>0</v>
      </c>
      <c r="SO89" s="712" t="s">
        <v>1625</v>
      </c>
      <c r="SP89" s="712">
        <v>0</v>
      </c>
      <c r="SQ89" s="712" t="s">
        <v>1625</v>
      </c>
      <c r="SR89" s="712">
        <v>0</v>
      </c>
      <c r="SS89" s="699">
        <f t="shared" si="206"/>
        <v>65</v>
      </c>
      <c r="ST89" s="712">
        <v>5</v>
      </c>
      <c r="SU89" s="712" t="s">
        <v>1632</v>
      </c>
      <c r="SV89" s="712">
        <v>5</v>
      </c>
      <c r="SW89" s="712" t="s">
        <v>1632</v>
      </c>
      <c r="SX89" s="712">
        <v>5</v>
      </c>
      <c r="SY89" s="712" t="s">
        <v>1632</v>
      </c>
      <c r="SZ89" s="712">
        <v>15</v>
      </c>
      <c r="TA89" s="699">
        <f t="shared" si="207"/>
        <v>1</v>
      </c>
      <c r="TB89" s="699">
        <v>0</v>
      </c>
      <c r="TC89" s="699" t="s">
        <v>1625</v>
      </c>
      <c r="TD89" s="699">
        <v>0</v>
      </c>
      <c r="TE89" s="699" t="s">
        <v>1625</v>
      </c>
      <c r="TF89" s="699">
        <v>0</v>
      </c>
      <c r="TG89" s="699" t="s">
        <v>1625</v>
      </c>
      <c r="TH89" s="699">
        <v>0</v>
      </c>
      <c r="TI89" s="699" t="s">
        <v>1625</v>
      </c>
      <c r="TJ89" s="699">
        <v>0</v>
      </c>
      <c r="TK89" s="699">
        <f t="shared" si="208"/>
        <v>64</v>
      </c>
      <c r="TL89" s="989">
        <v>0</v>
      </c>
      <c r="TM89" s="989">
        <v>0</v>
      </c>
      <c r="TN89" s="989">
        <v>0</v>
      </c>
      <c r="TO89" s="989">
        <v>0</v>
      </c>
      <c r="TP89" s="989">
        <v>0</v>
      </c>
      <c r="TQ89" s="699">
        <f t="shared" si="209"/>
        <v>70</v>
      </c>
      <c r="TR89" s="712" t="s">
        <v>1632</v>
      </c>
      <c r="TS89" s="712" t="s">
        <v>1632</v>
      </c>
      <c r="TT89" s="712" t="s">
        <v>1632</v>
      </c>
      <c r="TU89" s="712" t="s">
        <v>1632</v>
      </c>
      <c r="TV89" s="712">
        <v>5</v>
      </c>
      <c r="TW89" s="712">
        <v>5</v>
      </c>
      <c r="TX89" s="712">
        <v>5</v>
      </c>
      <c r="TY89" s="712">
        <v>5</v>
      </c>
      <c r="TZ89" s="712">
        <v>20</v>
      </c>
      <c r="UA89" s="699">
        <f t="shared" si="210"/>
        <v>1</v>
      </c>
      <c r="UB89" s="712">
        <v>0</v>
      </c>
      <c r="UC89" s="712">
        <v>0</v>
      </c>
      <c r="UD89" s="712">
        <v>0</v>
      </c>
      <c r="UE89" s="712">
        <v>0</v>
      </c>
      <c r="UF89" s="712">
        <v>0</v>
      </c>
      <c r="UG89" s="699">
        <f t="shared" si="211"/>
        <v>72</v>
      </c>
      <c r="UH89" s="715">
        <v>0</v>
      </c>
      <c r="UI89" s="712">
        <v>0</v>
      </c>
      <c r="UJ89" s="699">
        <v>25</v>
      </c>
      <c r="UK89" s="715">
        <v>1</v>
      </c>
      <c r="UL89" s="712">
        <v>41.841004184100413</v>
      </c>
      <c r="UM89" s="699">
        <v>7</v>
      </c>
      <c r="UN89" s="715">
        <v>0</v>
      </c>
      <c r="UO89" s="712">
        <v>0</v>
      </c>
      <c r="UP89" s="699">
        <v>43</v>
      </c>
      <c r="UQ89" s="715">
        <v>0</v>
      </c>
      <c r="UR89" s="712">
        <v>0</v>
      </c>
      <c r="US89" s="699">
        <v>43</v>
      </c>
      <c r="UT89" s="712">
        <v>41.8</v>
      </c>
      <c r="UU89" s="699">
        <v>28</v>
      </c>
      <c r="UV89" s="712">
        <v>41.8</v>
      </c>
      <c r="UW89" s="699">
        <v>17</v>
      </c>
      <c r="UX89" s="1099">
        <v>41.8</v>
      </c>
      <c r="UY89" s="699">
        <v>1</v>
      </c>
      <c r="UZ89" s="989">
        <v>0.14000000000000001</v>
      </c>
      <c r="VA89" s="989">
        <v>38</v>
      </c>
      <c r="VB89" s="989">
        <v>0</v>
      </c>
      <c r="VC89" s="989">
        <v>66</v>
      </c>
      <c r="VD89" s="989">
        <v>0</v>
      </c>
      <c r="VE89" s="989">
        <v>51</v>
      </c>
      <c r="VF89" s="989">
        <v>0</v>
      </c>
      <c r="VG89" s="989">
        <v>49</v>
      </c>
      <c r="VH89" s="989">
        <v>0</v>
      </c>
      <c r="VI89" s="989">
        <v>44</v>
      </c>
      <c r="VJ89" s="989">
        <v>0</v>
      </c>
      <c r="VK89" s="989">
        <v>44</v>
      </c>
      <c r="VL89" s="989">
        <v>0</v>
      </c>
      <c r="VM89" s="989">
        <v>7</v>
      </c>
      <c r="VN89" s="989">
        <v>0</v>
      </c>
      <c r="VO89" s="989">
        <v>7</v>
      </c>
      <c r="VP89" s="989">
        <v>1</v>
      </c>
      <c r="VQ89" s="989">
        <v>38.358266206367468</v>
      </c>
      <c r="VR89" s="989">
        <v>65</v>
      </c>
      <c r="VS89" s="989">
        <v>1</v>
      </c>
      <c r="VT89" s="989">
        <v>38.358266206367468</v>
      </c>
      <c r="VU89" s="989">
        <v>49</v>
      </c>
      <c r="VV89" s="989">
        <v>0</v>
      </c>
      <c r="VW89" s="989">
        <v>0</v>
      </c>
      <c r="VX89" s="989">
        <v>65</v>
      </c>
      <c r="VY89" s="989">
        <v>3</v>
      </c>
      <c r="VZ89" s="989">
        <v>115.07479861910241</v>
      </c>
      <c r="WA89" s="989">
        <v>23</v>
      </c>
      <c r="WB89" s="989">
        <v>2</v>
      </c>
      <c r="WC89" s="989">
        <v>76.716532412734935</v>
      </c>
      <c r="WD89" s="989">
        <v>75</v>
      </c>
      <c r="WE89" s="989">
        <v>2</v>
      </c>
      <c r="WF89" s="989">
        <v>76.716532412734935</v>
      </c>
      <c r="WG89" s="989">
        <v>72</v>
      </c>
      <c r="WH89" s="989">
        <v>0</v>
      </c>
      <c r="WI89" s="989">
        <v>51</v>
      </c>
      <c r="WJ89" s="989">
        <v>0</v>
      </c>
      <c r="WK89" s="989">
        <v>10</v>
      </c>
      <c r="WL89" s="989">
        <v>0</v>
      </c>
      <c r="WM89" s="989">
        <v>2</v>
      </c>
      <c r="WN89" s="989">
        <v>0</v>
      </c>
      <c r="WO89" s="989">
        <v>51</v>
      </c>
      <c r="WP89" s="989">
        <v>0</v>
      </c>
      <c r="WQ89" s="989">
        <v>19</v>
      </c>
      <c r="WR89" s="989">
        <v>0</v>
      </c>
      <c r="WS89" s="989">
        <v>31</v>
      </c>
      <c r="WT89" s="989">
        <v>0</v>
      </c>
      <c r="WU89" s="989">
        <v>25</v>
      </c>
      <c r="WV89" s="989">
        <v>0</v>
      </c>
      <c r="WW89" s="989">
        <v>12</v>
      </c>
      <c r="WX89" s="989">
        <v>0</v>
      </c>
      <c r="WY89" s="989">
        <v>41</v>
      </c>
      <c r="WZ89" s="712">
        <v>168.78</v>
      </c>
      <c r="XA89" s="699">
        <v>62</v>
      </c>
      <c r="XB89" s="712">
        <v>675.11</v>
      </c>
      <c r="XC89" s="712">
        <v>22</v>
      </c>
      <c r="XD89" s="712">
        <v>0</v>
      </c>
      <c r="XE89" s="699">
        <v>43</v>
      </c>
      <c r="XF89" s="712">
        <v>0</v>
      </c>
      <c r="XG89" s="712">
        <v>23</v>
      </c>
      <c r="XH89" s="712">
        <v>0</v>
      </c>
      <c r="XI89" s="699">
        <v>28</v>
      </c>
      <c r="XJ89" s="712">
        <v>126.58</v>
      </c>
      <c r="XK89" s="699">
        <v>66</v>
      </c>
      <c r="XL89" s="712">
        <v>0</v>
      </c>
      <c r="XM89" s="699">
        <v>63</v>
      </c>
      <c r="XO89" s="714"/>
      <c r="XP89" s="725"/>
      <c r="XQ89" s="715"/>
      <c r="XR89" s="714"/>
      <c r="XS89" s="725"/>
      <c r="XT89" s="715"/>
      <c r="XU89" s="715"/>
      <c r="XV89" s="712"/>
      <c r="XW89" s="715"/>
      <c r="XX89" s="1169">
        <v>40</v>
      </c>
      <c r="XY89" s="1174">
        <v>0</v>
      </c>
      <c r="XZ89" s="1168">
        <f t="shared" si="212"/>
        <v>69</v>
      </c>
      <c r="YA89" s="715">
        <v>108</v>
      </c>
      <c r="YB89" s="725">
        <v>13.888888888888889</v>
      </c>
      <c r="YC89" s="715">
        <f t="shared" si="213"/>
        <v>65</v>
      </c>
      <c r="YD89" s="714">
        <v>63</v>
      </c>
      <c r="YE89" s="725">
        <v>7.5</v>
      </c>
      <c r="YF89" s="715">
        <f t="shared" si="214"/>
        <v>42</v>
      </c>
      <c r="YG89" s="699">
        <v>110</v>
      </c>
      <c r="YH89" s="1099">
        <v>6.3636363636363633</v>
      </c>
      <c r="YI89" s="715">
        <f t="shared" si="215"/>
        <v>13</v>
      </c>
      <c r="YJ89" s="714">
        <v>63</v>
      </c>
      <c r="YK89" s="712">
        <v>22.5</v>
      </c>
      <c r="YL89" s="715">
        <f t="shared" si="216"/>
        <v>37</v>
      </c>
      <c r="YM89" s="699">
        <v>110</v>
      </c>
      <c r="YN89" s="712">
        <v>20</v>
      </c>
      <c r="YO89" s="715">
        <f t="shared" si="217"/>
        <v>19</v>
      </c>
      <c r="YP89" s="1178">
        <v>0</v>
      </c>
      <c r="YQ89" s="1099">
        <v>0</v>
      </c>
      <c r="YR89" s="1099">
        <v>0</v>
      </c>
      <c r="YS89" s="1099">
        <v>0</v>
      </c>
      <c r="YT89" s="1099">
        <v>0</v>
      </c>
      <c r="YU89" s="1099">
        <v>0</v>
      </c>
      <c r="YV89" s="1099">
        <v>0</v>
      </c>
      <c r="YW89" s="1099">
        <v>0</v>
      </c>
      <c r="YX89" s="1099">
        <v>0</v>
      </c>
      <c r="YY89" s="1099">
        <v>0</v>
      </c>
      <c r="YZ89" s="1099">
        <v>0</v>
      </c>
      <c r="ZA89" s="1188" t="s">
        <v>1730</v>
      </c>
      <c r="ZB89" s="985">
        <v>60</v>
      </c>
      <c r="ZC89" s="985">
        <v>0</v>
      </c>
      <c r="ZD89" s="985">
        <v>6.666666666666667</v>
      </c>
      <c r="ZE89" s="985">
        <v>0</v>
      </c>
      <c r="ZF89" s="985">
        <v>6.666666666666667</v>
      </c>
      <c r="ZG89" s="985">
        <v>0</v>
      </c>
      <c r="ZH89" s="985">
        <v>6.666666666666667</v>
      </c>
      <c r="ZI89" s="985">
        <v>0</v>
      </c>
      <c r="ZJ89" s="985">
        <v>6.666666666666667</v>
      </c>
      <c r="ZK89" s="985">
        <v>13.333333333333334</v>
      </c>
      <c r="ZL89" s="985">
        <v>0</v>
      </c>
      <c r="ZM89" s="699">
        <v>15</v>
      </c>
      <c r="ZN89" s="714" t="s">
        <v>1634</v>
      </c>
      <c r="ZO89" s="715" t="s">
        <v>1680</v>
      </c>
      <c r="ZP89" s="715" t="s">
        <v>1634</v>
      </c>
      <c r="ZQ89" s="715" t="s">
        <v>1680</v>
      </c>
      <c r="ZR89" s="715" t="s">
        <v>1680</v>
      </c>
      <c r="ZS89" s="715" t="s">
        <v>1680</v>
      </c>
      <c r="ZT89" s="715">
        <v>1</v>
      </c>
      <c r="ZU89" s="715">
        <v>-2</v>
      </c>
      <c r="ZV89" s="715">
        <v>1</v>
      </c>
      <c r="ZW89" s="715">
        <v>-2</v>
      </c>
      <c r="ZX89" s="715">
        <v>-2</v>
      </c>
      <c r="ZY89" s="715">
        <v>-2</v>
      </c>
      <c r="ZZ89" s="715">
        <f t="shared" si="218"/>
        <v>-6</v>
      </c>
      <c r="AAA89" s="715">
        <f t="shared" si="219"/>
        <v>72</v>
      </c>
      <c r="AAB89" s="716" t="s">
        <v>31</v>
      </c>
      <c r="AAC89" s="712" t="s">
        <v>1701</v>
      </c>
      <c r="AAD89" s="712" t="s">
        <v>31</v>
      </c>
      <c r="AAE89" s="712" t="s">
        <v>1701</v>
      </c>
      <c r="AAF89" s="712" t="s">
        <v>1701</v>
      </c>
      <c r="AAG89" s="712" t="s">
        <v>1701</v>
      </c>
      <c r="AAH89" s="714">
        <v>1</v>
      </c>
      <c r="AAI89" s="715">
        <v>0</v>
      </c>
      <c r="AAJ89" s="715">
        <v>1</v>
      </c>
      <c r="AAK89" s="715">
        <v>0</v>
      </c>
      <c r="AAL89" s="715">
        <v>0</v>
      </c>
      <c r="AAM89" s="733">
        <v>0</v>
      </c>
      <c r="AAN89" s="2996">
        <v>0.23529411764705882</v>
      </c>
      <c r="AAO89" s="2954">
        <f t="shared" si="220"/>
        <v>66</v>
      </c>
      <c r="AAP89" s="2995">
        <v>0</v>
      </c>
      <c r="AAQ89" s="2954">
        <f t="shared" si="221"/>
        <v>58</v>
      </c>
      <c r="AAR89" s="2995">
        <v>0.23529411764705882</v>
      </c>
      <c r="AAS89" s="2954">
        <f t="shared" si="222"/>
        <v>33</v>
      </c>
      <c r="AAT89" s="2995">
        <v>0</v>
      </c>
      <c r="AAU89" s="2954">
        <f t="shared" si="223"/>
        <v>60</v>
      </c>
      <c r="AAV89" s="2995">
        <v>0</v>
      </c>
      <c r="AAW89" s="2954">
        <f t="shared" si="224"/>
        <v>69</v>
      </c>
      <c r="AAX89" s="2995">
        <v>0</v>
      </c>
      <c r="AAY89" s="2954">
        <f t="shared" si="225"/>
        <v>69</v>
      </c>
      <c r="AAZ89" s="982">
        <v>1</v>
      </c>
      <c r="ABA89" s="699">
        <v>0</v>
      </c>
      <c r="ABB89" s="699">
        <v>0</v>
      </c>
      <c r="ABC89" s="2988">
        <v>0.23529411764705882</v>
      </c>
      <c r="ABD89" s="2954">
        <f t="shared" si="226"/>
        <v>54</v>
      </c>
      <c r="ABE89" s="2955">
        <v>0</v>
      </c>
      <c r="ABF89" s="2954">
        <f t="shared" si="226"/>
        <v>28</v>
      </c>
      <c r="ABG89" s="2955">
        <v>0</v>
      </c>
      <c r="ABH89" s="2993">
        <f t="shared" si="226"/>
        <v>32</v>
      </c>
      <c r="ABI89" s="982">
        <v>0</v>
      </c>
      <c r="ABJ89" s="731">
        <v>0</v>
      </c>
      <c r="ABK89" s="715">
        <f t="shared" si="227"/>
        <v>31</v>
      </c>
      <c r="ABL89" s="716" t="s">
        <v>1687</v>
      </c>
      <c r="ABM89" s="712" t="s">
        <v>1687</v>
      </c>
      <c r="ABN89" s="715">
        <v>0</v>
      </c>
      <c r="ABO89" s="715">
        <v>0</v>
      </c>
      <c r="ABP89" s="715">
        <f t="shared" si="228"/>
        <v>0</v>
      </c>
      <c r="ABQ89" s="715">
        <f t="shared" si="229"/>
        <v>53</v>
      </c>
      <c r="ABR89" s="1201" t="s">
        <v>1632</v>
      </c>
      <c r="ABS89" s="1202" t="s">
        <v>1632</v>
      </c>
      <c r="ABT89" s="1202" t="s">
        <v>1632</v>
      </c>
      <c r="ABU89" s="1202" t="s">
        <v>1632</v>
      </c>
      <c r="ABV89" s="725">
        <v>5</v>
      </c>
      <c r="ABW89" s="725">
        <v>5</v>
      </c>
      <c r="ABX89" s="725">
        <v>5</v>
      </c>
      <c r="ABY89" s="725">
        <v>5</v>
      </c>
      <c r="ABZ89" s="715">
        <f t="shared" si="230"/>
        <v>20</v>
      </c>
      <c r="ACA89" s="715">
        <f t="shared" si="231"/>
        <v>1</v>
      </c>
      <c r="ACB89" s="983" t="s">
        <v>1632</v>
      </c>
      <c r="ACC89" s="725" t="s">
        <v>1632</v>
      </c>
      <c r="ACD89" s="725" t="s">
        <v>1625</v>
      </c>
      <c r="ACE89" s="725" t="s">
        <v>1625</v>
      </c>
      <c r="ACF89" s="725">
        <v>5</v>
      </c>
      <c r="ACG89" s="725">
        <v>5</v>
      </c>
      <c r="ACH89" s="725">
        <v>0</v>
      </c>
      <c r="ACI89" s="725">
        <v>0</v>
      </c>
      <c r="ACJ89" s="715">
        <f t="shared" si="232"/>
        <v>10</v>
      </c>
      <c r="ACK89" s="715">
        <f t="shared" si="233"/>
        <v>54</v>
      </c>
      <c r="ACL89" s="982">
        <v>0</v>
      </c>
      <c r="ACM89" s="715">
        <v>0</v>
      </c>
      <c r="ACN89" s="1089">
        <v>0</v>
      </c>
      <c r="ACO89" s="715">
        <v>75</v>
      </c>
      <c r="ACP89" s="1089">
        <v>0</v>
      </c>
      <c r="ACQ89" s="980" t="s">
        <v>31</v>
      </c>
      <c r="ACR89" s="982">
        <v>0</v>
      </c>
      <c r="ACS89" s="1090">
        <v>75</v>
      </c>
      <c r="ACT89" s="983" t="s">
        <v>1625</v>
      </c>
      <c r="ACU89" s="725" t="s">
        <v>1625</v>
      </c>
      <c r="ACV89" s="725" t="s">
        <v>1625</v>
      </c>
      <c r="ACW89" s="725" t="s">
        <v>1625</v>
      </c>
      <c r="ACX89" s="725">
        <v>0</v>
      </c>
      <c r="ACY89" s="725">
        <v>0</v>
      </c>
      <c r="ACZ89" s="725">
        <v>0</v>
      </c>
      <c r="ADA89" s="725">
        <v>0</v>
      </c>
      <c r="ADB89" s="715">
        <f t="shared" si="234"/>
        <v>0</v>
      </c>
      <c r="ADC89" s="715">
        <f t="shared" si="235"/>
        <v>28</v>
      </c>
      <c r="ADD89" s="984" t="s">
        <v>1625</v>
      </c>
      <c r="ADE89" s="985" t="s">
        <v>1625</v>
      </c>
      <c r="ADF89" s="985" t="s">
        <v>1625</v>
      </c>
      <c r="ADG89" s="985" t="s">
        <v>1625</v>
      </c>
      <c r="ADH89" s="985">
        <v>0</v>
      </c>
      <c r="ADI89" s="985">
        <v>0</v>
      </c>
      <c r="ADJ89" s="985">
        <v>0</v>
      </c>
      <c r="ADK89" s="985">
        <v>0</v>
      </c>
      <c r="ADL89" s="715">
        <f t="shared" si="236"/>
        <v>0</v>
      </c>
      <c r="ADM89" s="715">
        <f t="shared" si="237"/>
        <v>74</v>
      </c>
      <c r="ADN89" s="1169">
        <v>0</v>
      </c>
      <c r="ADO89" s="1168">
        <v>0</v>
      </c>
      <c r="ADP89" s="1168">
        <v>0</v>
      </c>
      <c r="ADQ89" s="989">
        <v>0</v>
      </c>
      <c r="ADR89" s="989">
        <v>0</v>
      </c>
      <c r="ADS89" s="989">
        <v>0</v>
      </c>
      <c r="ADT89" s="989">
        <v>38</v>
      </c>
      <c r="ADU89" s="989">
        <v>2</v>
      </c>
      <c r="ADV89" s="989">
        <v>90</v>
      </c>
      <c r="ADW89" s="989">
        <v>720</v>
      </c>
      <c r="ADX89" s="989">
        <v>45</v>
      </c>
      <c r="ADY89" s="989">
        <v>360</v>
      </c>
      <c r="ADZ89" s="989">
        <v>707.9646017699115</v>
      </c>
      <c r="AEA89" s="989">
        <v>14</v>
      </c>
      <c r="AEB89" s="989">
        <v>2</v>
      </c>
      <c r="AEC89" s="989">
        <v>90</v>
      </c>
      <c r="AED89" s="989">
        <v>720</v>
      </c>
      <c r="AEE89" s="989">
        <v>45</v>
      </c>
      <c r="AEF89" s="989">
        <v>360</v>
      </c>
      <c r="AEG89" s="989">
        <v>707.9646017699115</v>
      </c>
      <c r="AEH89" s="729">
        <v>27</v>
      </c>
      <c r="AEI89" s="987"/>
      <c r="AEM89" s="715">
        <v>182</v>
      </c>
      <c r="AEN89" s="715">
        <v>99</v>
      </c>
      <c r="AEO89" s="989">
        <v>5</v>
      </c>
      <c r="AEP89" s="1099">
        <v>5.0505050505050502</v>
      </c>
      <c r="AEQ89" s="989">
        <v>6</v>
      </c>
      <c r="AER89" s="989">
        <v>1</v>
      </c>
      <c r="AES89" s="989">
        <v>20</v>
      </c>
      <c r="AET89" s="1099">
        <v>3</v>
      </c>
      <c r="AEU89" s="989">
        <v>61</v>
      </c>
      <c r="AEV89" s="989">
        <v>2</v>
      </c>
      <c r="AEW89" s="989">
        <v>7</v>
      </c>
      <c r="AEX89" s="989">
        <v>28.571428571428569</v>
      </c>
      <c r="AEY89" s="989">
        <v>9</v>
      </c>
      <c r="AEZ89" s="1667">
        <v>99</v>
      </c>
      <c r="AFA89" s="1668">
        <v>2.0505050505050506</v>
      </c>
      <c r="AFB89" s="1667">
        <f t="shared" si="238"/>
        <v>72</v>
      </c>
      <c r="AFC89" s="1168">
        <v>3</v>
      </c>
      <c r="AFD89" s="1099">
        <v>0</v>
      </c>
      <c r="AFE89" s="989">
        <f t="shared" si="239"/>
        <v>1</v>
      </c>
      <c r="AFF89" s="715">
        <v>21</v>
      </c>
      <c r="AFG89" s="985">
        <v>28.571428571428569</v>
      </c>
      <c r="AFH89" s="699">
        <f t="shared" si="240"/>
        <v>69</v>
      </c>
      <c r="AFI89" s="989">
        <v>344</v>
      </c>
      <c r="AFJ89" s="715">
        <v>53</v>
      </c>
      <c r="AFK89" s="985">
        <v>15.406976744186046</v>
      </c>
      <c r="AFL89" s="699">
        <f t="shared" si="241"/>
        <v>30</v>
      </c>
      <c r="AFM89" s="707">
        <v>116</v>
      </c>
      <c r="AFN89" s="1002">
        <v>4</v>
      </c>
      <c r="AFO89" s="1003">
        <v>3.4482758620689653</v>
      </c>
      <c r="AFP89" s="979">
        <f t="shared" si="242"/>
        <v>27</v>
      </c>
      <c r="AFQ89" s="715">
        <v>60</v>
      </c>
      <c r="AFR89" s="699">
        <f t="shared" si="242"/>
        <v>25</v>
      </c>
      <c r="AFS89" s="715" t="s">
        <v>31</v>
      </c>
      <c r="AFT89" s="715" t="s">
        <v>31</v>
      </c>
      <c r="AFU89" s="985" t="s">
        <v>31</v>
      </c>
      <c r="AFV89" s="699" t="str">
        <f t="shared" si="243"/>
        <v>-</v>
      </c>
      <c r="AFW89" s="715" t="s">
        <v>31</v>
      </c>
      <c r="AFX89" s="715" t="s">
        <v>31</v>
      </c>
      <c r="AFY89" s="712" t="s">
        <v>31</v>
      </c>
      <c r="AFZ89" s="699" t="str">
        <f t="shared" si="244"/>
        <v>-</v>
      </c>
      <c r="AGA89" s="712">
        <v>42.307692307692307</v>
      </c>
      <c r="AGB89" s="712">
        <v>30.76923076923077</v>
      </c>
      <c r="AGC89" s="712">
        <v>19.230769230769234</v>
      </c>
      <c r="AGD89" s="712">
        <v>0</v>
      </c>
      <c r="AGE89" s="712">
        <v>7.6923076923076925</v>
      </c>
      <c r="AGF89" s="712">
        <v>0</v>
      </c>
      <c r="AGG89" s="712">
        <v>0</v>
      </c>
      <c r="AGH89" s="712">
        <v>0</v>
      </c>
      <c r="AGI89" s="712">
        <v>0</v>
      </c>
      <c r="AGJ89" s="715">
        <v>11</v>
      </c>
      <c r="AGK89" s="715">
        <v>8</v>
      </c>
      <c r="AGL89" s="715">
        <v>5</v>
      </c>
      <c r="AGM89" s="715">
        <v>0</v>
      </c>
      <c r="AGN89" s="715">
        <v>2</v>
      </c>
      <c r="AGO89" s="715">
        <v>0</v>
      </c>
      <c r="AGP89" s="715">
        <v>0</v>
      </c>
      <c r="AGQ89" s="715">
        <v>0</v>
      </c>
      <c r="AGR89" s="715">
        <v>0</v>
      </c>
      <c r="AGS89" s="715">
        <v>26</v>
      </c>
      <c r="AGT89" s="712" t="s">
        <v>31</v>
      </c>
      <c r="AGU89" s="712" t="s">
        <v>31</v>
      </c>
      <c r="AGV89" s="712" t="s">
        <v>31</v>
      </c>
      <c r="AGW89" s="712" t="s">
        <v>31</v>
      </c>
      <c r="AGX89" s="712" t="s">
        <v>31</v>
      </c>
      <c r="AGY89" s="712" t="s">
        <v>31</v>
      </c>
      <c r="AGZ89" s="712" t="s">
        <v>31</v>
      </c>
      <c r="AHA89" s="712" t="s">
        <v>31</v>
      </c>
      <c r="AHB89" s="712" t="s">
        <v>31</v>
      </c>
      <c r="AHC89" s="715">
        <v>0</v>
      </c>
      <c r="AHD89" s="715">
        <v>0</v>
      </c>
      <c r="AHE89" s="715">
        <v>0</v>
      </c>
      <c r="AHF89" s="715">
        <v>0</v>
      </c>
      <c r="AHG89" s="715">
        <v>0</v>
      </c>
      <c r="AHH89" s="715">
        <v>0</v>
      </c>
      <c r="AHI89" s="715">
        <v>0</v>
      </c>
      <c r="AHJ89" s="715">
        <v>0</v>
      </c>
      <c r="AHK89" s="715">
        <v>0</v>
      </c>
      <c r="AHL89" s="715">
        <v>0</v>
      </c>
      <c r="AHM89" s="712" t="s">
        <v>31</v>
      </c>
      <c r="AHN89" s="712" t="s">
        <v>31</v>
      </c>
      <c r="AHO89" s="712" t="s">
        <v>31</v>
      </c>
      <c r="AHP89" s="712" t="s">
        <v>31</v>
      </c>
      <c r="AHQ89" s="712" t="s">
        <v>31</v>
      </c>
      <c r="AHR89" s="712" t="s">
        <v>31</v>
      </c>
      <c r="AHS89" s="712" t="s">
        <v>31</v>
      </c>
      <c r="AHT89" s="712" t="s">
        <v>31</v>
      </c>
      <c r="AHU89" s="712" t="s">
        <v>31</v>
      </c>
      <c r="AHV89" s="715">
        <v>0</v>
      </c>
      <c r="AHW89" s="715">
        <v>0</v>
      </c>
      <c r="AHX89" s="715">
        <v>0</v>
      </c>
      <c r="AHY89" s="715">
        <v>0</v>
      </c>
      <c r="AHZ89" s="715">
        <v>0</v>
      </c>
      <c r="AIA89" s="715">
        <v>0</v>
      </c>
      <c r="AIB89" s="715">
        <v>0</v>
      </c>
      <c r="AIC89" s="715">
        <v>0</v>
      </c>
      <c r="AID89" s="715">
        <v>0</v>
      </c>
      <c r="AIE89" s="715">
        <v>0</v>
      </c>
      <c r="AIF89" s="712" t="s">
        <v>1624</v>
      </c>
      <c r="AIG89" s="712" t="s">
        <v>1623</v>
      </c>
      <c r="AIH89" s="709">
        <v>0</v>
      </c>
      <c r="AII89" s="978">
        <f t="shared" si="245"/>
        <v>42</v>
      </c>
      <c r="AIJ89" s="703" t="s">
        <v>1625</v>
      </c>
      <c r="AIK89" s="703" t="s">
        <v>1625</v>
      </c>
      <c r="AIL89" s="703" t="s">
        <v>1625</v>
      </c>
      <c r="AIM89" s="701" t="s">
        <v>1625</v>
      </c>
      <c r="AIN89" s="712" t="s">
        <v>1626</v>
      </c>
      <c r="AIO89" s="712" t="s">
        <v>1623</v>
      </c>
      <c r="AIP89" s="712" t="s">
        <v>1627</v>
      </c>
      <c r="AIQ89" s="712" t="s">
        <v>1627</v>
      </c>
      <c r="AIR89" s="712" t="s">
        <v>1625</v>
      </c>
      <c r="AIS89" s="712" t="s">
        <v>1685</v>
      </c>
      <c r="AIT89" s="712" t="s">
        <v>1655</v>
      </c>
      <c r="AIU89" s="712" t="s">
        <v>1630</v>
      </c>
      <c r="AIV89" s="712" t="s">
        <v>1880</v>
      </c>
      <c r="AIW89" s="699">
        <v>136</v>
      </c>
      <c r="AIX89" s="699">
        <v>20</v>
      </c>
      <c r="AIY89" s="985">
        <v>14.7</v>
      </c>
      <c r="AIZ89" s="699">
        <v>0</v>
      </c>
      <c r="AJA89" s="712">
        <v>0</v>
      </c>
      <c r="AJB89" s="699">
        <f t="shared" si="246"/>
        <v>26</v>
      </c>
      <c r="AJC89" s="712">
        <v>0</v>
      </c>
      <c r="AJD89" s="978">
        <f t="shared" si="247"/>
        <v>25</v>
      </c>
      <c r="AJE89" s="712" t="s">
        <v>1625</v>
      </c>
      <c r="AJF89" s="712" t="s">
        <v>1625</v>
      </c>
      <c r="AJG89" s="712" t="s">
        <v>1625</v>
      </c>
      <c r="AJH89" s="712" t="s">
        <v>1625</v>
      </c>
      <c r="AJI89" s="712">
        <v>0</v>
      </c>
      <c r="AJJ89" s="699">
        <f t="shared" si="248"/>
        <v>60</v>
      </c>
      <c r="AJK89" s="715">
        <v>0</v>
      </c>
      <c r="AJL89" s="712">
        <v>0</v>
      </c>
      <c r="AJM89" s="699">
        <f t="shared" si="249"/>
        <v>39</v>
      </c>
      <c r="AJN89" s="715">
        <v>0</v>
      </c>
      <c r="AJO89" s="712">
        <v>0</v>
      </c>
      <c r="AJP89" s="699">
        <f t="shared" si="250"/>
        <v>17</v>
      </c>
      <c r="AJQ89" s="715">
        <v>0</v>
      </c>
      <c r="AJR89" s="712">
        <v>0</v>
      </c>
      <c r="AJS89" s="699">
        <f t="shared" si="251"/>
        <v>29</v>
      </c>
      <c r="AJT89" s="715">
        <v>0</v>
      </c>
      <c r="AJU89" s="712">
        <v>0</v>
      </c>
      <c r="AJV89" s="715">
        <v>0</v>
      </c>
      <c r="AJW89" s="712">
        <v>0</v>
      </c>
      <c r="AJX89" s="699">
        <f t="shared" si="252"/>
        <v>26</v>
      </c>
      <c r="AJY89" s="715">
        <v>0</v>
      </c>
      <c r="AJZ89" s="712">
        <v>0</v>
      </c>
      <c r="AKA89" s="699">
        <f t="shared" si="253"/>
        <v>9</v>
      </c>
      <c r="AKB89" s="715">
        <v>0</v>
      </c>
      <c r="AKC89" s="712">
        <v>0</v>
      </c>
      <c r="AKD89" s="699">
        <f t="shared" si="254"/>
        <v>55</v>
      </c>
      <c r="AKE89" s="715">
        <v>0</v>
      </c>
      <c r="AKF89" s="715">
        <v>0</v>
      </c>
      <c r="AKG89" s="715">
        <v>0</v>
      </c>
      <c r="AKH89" s="715">
        <v>0</v>
      </c>
      <c r="AKI89" s="715">
        <v>0</v>
      </c>
      <c r="AKJ89" s="715">
        <v>0</v>
      </c>
      <c r="AKK89" s="715">
        <v>0</v>
      </c>
      <c r="AKL89" s="715">
        <v>0</v>
      </c>
      <c r="AKM89" s="715">
        <v>0</v>
      </c>
      <c r="AKN89" s="715">
        <v>0</v>
      </c>
      <c r="AKO89" s="715">
        <v>0</v>
      </c>
      <c r="AKP89" s="712" t="s">
        <v>31</v>
      </c>
      <c r="AKQ89" s="699" t="str">
        <f t="shared" si="255"/>
        <v>-</v>
      </c>
      <c r="AKR89" s="712" t="s">
        <v>31</v>
      </c>
      <c r="AKS89" s="699" t="str">
        <f t="shared" si="255"/>
        <v>-</v>
      </c>
      <c r="AKT89" s="712" t="s">
        <v>31</v>
      </c>
      <c r="AKU89" s="699" t="str">
        <f t="shared" si="141"/>
        <v>-</v>
      </c>
      <c r="AKV89" s="712" t="s">
        <v>31</v>
      </c>
      <c r="AKW89" s="699" t="str">
        <f t="shared" si="142"/>
        <v>-</v>
      </c>
      <c r="AKX89" s="712" t="s">
        <v>31</v>
      </c>
      <c r="AKY89" s="712" t="s">
        <v>31</v>
      </c>
      <c r="AKZ89" s="712" t="s">
        <v>31</v>
      </c>
      <c r="ALA89" s="699" t="str">
        <f t="shared" si="143"/>
        <v>-</v>
      </c>
      <c r="ALB89" s="712" t="s">
        <v>31</v>
      </c>
      <c r="ALC89" s="699" t="str">
        <f t="shared" si="144"/>
        <v>-</v>
      </c>
      <c r="ALD89" s="712" t="s">
        <v>31</v>
      </c>
      <c r="ALE89" s="699" t="str">
        <f t="shared" si="145"/>
        <v>-</v>
      </c>
      <c r="ALF89" s="712" t="s">
        <v>31</v>
      </c>
      <c r="ALG89" s="712"/>
      <c r="ALH89" s="1706">
        <v>46.335912608101957</v>
      </c>
      <c r="ALI89" s="729">
        <v>24</v>
      </c>
      <c r="ALJ89" s="729">
        <v>1</v>
      </c>
      <c r="ALK89" s="729">
        <v>1017</v>
      </c>
      <c r="ALL89" s="729">
        <v>23.598820058997049</v>
      </c>
      <c r="ALM89" s="729">
        <v>0.98328416912487715</v>
      </c>
      <c r="ALN89" s="729">
        <v>12</v>
      </c>
      <c r="ALO89" s="729">
        <v>4</v>
      </c>
    </row>
    <row r="90" spans="1:1003" ht="13" x14ac:dyDescent="0.2">
      <c r="A90" s="696" t="s">
        <v>1902</v>
      </c>
      <c r="B90" s="697" t="s">
        <v>1903</v>
      </c>
      <c r="C90" s="697" t="s">
        <v>1646</v>
      </c>
      <c r="D90" s="697" t="s">
        <v>1646</v>
      </c>
      <c r="E90" s="697" t="s">
        <v>1638</v>
      </c>
      <c r="F90" s="698" t="s">
        <v>1904</v>
      </c>
      <c r="G90" s="699" t="s">
        <v>1922</v>
      </c>
      <c r="H90" s="700">
        <v>53</v>
      </c>
      <c r="I90" s="703">
        <v>7.21</v>
      </c>
      <c r="J90" s="699">
        <f t="shared" si="146"/>
        <v>37</v>
      </c>
      <c r="K90" s="702">
        <v>65</v>
      </c>
      <c r="L90" s="703">
        <v>7.17</v>
      </c>
      <c r="M90" s="710">
        <f t="shared" si="147"/>
        <v>48</v>
      </c>
      <c r="N90" s="712">
        <f t="shared" si="148"/>
        <v>-4.0000000000000036E-2</v>
      </c>
      <c r="O90" s="702">
        <v>340</v>
      </c>
      <c r="P90" s="703">
        <v>6.15</v>
      </c>
      <c r="Q90" s="699">
        <f t="shared" si="256"/>
        <v>42</v>
      </c>
      <c r="R90" s="702">
        <v>265</v>
      </c>
      <c r="S90" s="703">
        <v>6</v>
      </c>
      <c r="T90" s="710">
        <f t="shared" si="137"/>
        <v>68</v>
      </c>
      <c r="U90" s="712">
        <f t="shared" si="149"/>
        <v>-0.15000000000000036</v>
      </c>
      <c r="V90" s="706">
        <v>184</v>
      </c>
      <c r="W90" s="701">
        <v>5.8641304347826084</v>
      </c>
      <c r="X90" s="702">
        <v>81</v>
      </c>
      <c r="Y90" s="704">
        <v>6.3086419753086416</v>
      </c>
      <c r="Z90" s="705">
        <f t="shared" si="150"/>
        <v>57</v>
      </c>
      <c r="AA90" s="707">
        <v>121</v>
      </c>
      <c r="AB90" s="704">
        <v>5.8264462809917354</v>
      </c>
      <c r="AC90" s="705">
        <f t="shared" si="151"/>
        <v>73</v>
      </c>
      <c r="AD90" s="702">
        <v>63</v>
      </c>
      <c r="AE90" s="704">
        <v>5.9365079365079367</v>
      </c>
      <c r="AF90" s="732">
        <f t="shared" si="152"/>
        <v>17</v>
      </c>
      <c r="AG90" s="708">
        <v>80.2</v>
      </c>
      <c r="AH90" s="705">
        <f t="shared" si="153"/>
        <v>55</v>
      </c>
      <c r="AI90" s="709">
        <v>84</v>
      </c>
      <c r="AJ90" s="705">
        <f t="shared" si="154"/>
        <v>53</v>
      </c>
      <c r="AK90" s="709">
        <v>0.20000000000000284</v>
      </c>
      <c r="AL90" s="701">
        <v>0</v>
      </c>
      <c r="AM90" s="702">
        <v>80</v>
      </c>
      <c r="AN90" s="715">
        <f t="shared" si="155"/>
        <v>21</v>
      </c>
      <c r="AO90" s="710">
        <v>80</v>
      </c>
      <c r="AP90" s="715">
        <f t="shared" si="156"/>
        <v>19</v>
      </c>
      <c r="AQ90" s="702">
        <v>180</v>
      </c>
      <c r="AR90" s="710">
        <f t="shared" si="157"/>
        <v>30</v>
      </c>
      <c r="AS90" s="702">
        <v>64</v>
      </c>
      <c r="AT90" s="703">
        <v>15.625</v>
      </c>
      <c r="AU90" s="705">
        <f t="shared" si="158"/>
        <v>14</v>
      </c>
      <c r="AV90" s="702">
        <v>64</v>
      </c>
      <c r="AW90" s="703">
        <v>6.25</v>
      </c>
      <c r="AX90" s="705">
        <f t="shared" si="159"/>
        <v>7</v>
      </c>
      <c r="AY90" s="702">
        <v>65</v>
      </c>
      <c r="AZ90" s="703">
        <v>43.07692307692308</v>
      </c>
      <c r="BA90" s="705">
        <f t="shared" si="160"/>
        <v>12</v>
      </c>
      <c r="BB90" s="702">
        <v>65</v>
      </c>
      <c r="BC90" s="703">
        <v>13.846153846153847</v>
      </c>
      <c r="BD90" s="705">
        <f t="shared" si="161"/>
        <v>21</v>
      </c>
      <c r="BE90" s="702">
        <v>63</v>
      </c>
      <c r="BF90" s="703">
        <v>0</v>
      </c>
      <c r="BG90" s="705">
        <f t="shared" si="162"/>
        <v>1</v>
      </c>
      <c r="BH90" s="702">
        <v>65</v>
      </c>
      <c r="BI90" s="703">
        <v>26.153846153846157</v>
      </c>
      <c r="BJ90" s="705">
        <f t="shared" si="163"/>
        <v>12</v>
      </c>
      <c r="BK90" s="702">
        <v>82</v>
      </c>
      <c r="BL90" s="703">
        <v>59.756097560975604</v>
      </c>
      <c r="BM90" s="705">
        <f t="shared" si="164"/>
        <v>60</v>
      </c>
      <c r="BN90" s="702">
        <v>83</v>
      </c>
      <c r="BO90" s="703">
        <v>86.746987951807228</v>
      </c>
      <c r="BP90" s="705">
        <f t="shared" si="165"/>
        <v>55</v>
      </c>
      <c r="BQ90" s="702">
        <v>76</v>
      </c>
      <c r="BR90" s="703">
        <v>68.421052631578945</v>
      </c>
      <c r="BS90" s="705">
        <f t="shared" si="166"/>
        <v>68</v>
      </c>
      <c r="BT90" s="702">
        <v>82</v>
      </c>
      <c r="BU90" s="703">
        <v>43.902439024390247</v>
      </c>
      <c r="BV90" s="705">
        <f t="shared" si="167"/>
        <v>66</v>
      </c>
      <c r="BW90" s="702">
        <v>73</v>
      </c>
      <c r="BX90" s="703">
        <v>1.3698630136986301</v>
      </c>
      <c r="BY90" s="705">
        <f t="shared" si="168"/>
        <v>18</v>
      </c>
      <c r="BZ90" s="702">
        <v>83</v>
      </c>
      <c r="CA90" s="703">
        <v>57.831325301204814</v>
      </c>
      <c r="CB90" s="705">
        <f t="shared" si="169"/>
        <v>54</v>
      </c>
      <c r="CC90" s="709">
        <v>14.1</v>
      </c>
      <c r="CD90" s="726">
        <f t="shared" si="170"/>
        <v>49</v>
      </c>
      <c r="CE90" s="703">
        <v>2.9000000000000004</v>
      </c>
      <c r="CF90" s="703">
        <v>4.9000000000000004</v>
      </c>
      <c r="CG90" s="704">
        <v>6.3999999999999995</v>
      </c>
      <c r="CH90" s="709">
        <v>13.100000000000001</v>
      </c>
      <c r="CI90" s="701">
        <v>13.3</v>
      </c>
      <c r="CJ90" s="712">
        <v>15.3</v>
      </c>
      <c r="CK90" s="729">
        <f t="shared" si="171"/>
        <v>14</v>
      </c>
      <c r="CL90" s="712">
        <v>3.0999999999999996</v>
      </c>
      <c r="CM90" s="712">
        <v>5.3000000000000007</v>
      </c>
      <c r="CN90" s="712">
        <v>6.8</v>
      </c>
      <c r="CO90" s="714">
        <v>142</v>
      </c>
      <c r="CP90" s="985">
        <v>83.71</v>
      </c>
      <c r="CQ90" s="729">
        <f t="shared" si="172"/>
        <v>46</v>
      </c>
      <c r="CR90" s="715">
        <v>42</v>
      </c>
      <c r="CS90" s="985">
        <v>85.76</v>
      </c>
      <c r="CT90" s="729">
        <f t="shared" si="134"/>
        <v>13</v>
      </c>
      <c r="CU90" s="715">
        <v>61</v>
      </c>
      <c r="CV90" s="712">
        <v>84.72</v>
      </c>
      <c r="CW90" s="729">
        <f t="shared" si="173"/>
        <v>41</v>
      </c>
      <c r="CX90" s="715">
        <v>39</v>
      </c>
      <c r="CY90" s="712">
        <v>80.97</v>
      </c>
      <c r="CZ90" s="729">
        <f t="shared" si="174"/>
        <v>68</v>
      </c>
      <c r="DA90" s="716">
        <v>12.631578947368421</v>
      </c>
      <c r="DB90" s="710">
        <f t="shared" si="175"/>
        <v>11</v>
      </c>
      <c r="DC90" s="715">
        <v>95</v>
      </c>
      <c r="DD90" s="717">
        <v>82.10526315789474</v>
      </c>
      <c r="DE90" s="710">
        <f t="shared" si="176"/>
        <v>19</v>
      </c>
      <c r="DF90" s="703">
        <v>5.2631578947368416</v>
      </c>
      <c r="DG90" s="705">
        <f t="shared" si="177"/>
        <v>23</v>
      </c>
      <c r="DH90" s="709">
        <v>69.444444444444443</v>
      </c>
      <c r="DI90" s="705">
        <f t="shared" si="177"/>
        <v>30</v>
      </c>
      <c r="DJ90" s="703">
        <v>8.3333333333333321</v>
      </c>
      <c r="DK90" s="705">
        <f t="shared" si="178"/>
        <v>23</v>
      </c>
      <c r="DL90" s="718">
        <v>76.271186440677965</v>
      </c>
      <c r="DM90" s="705">
        <f t="shared" si="179"/>
        <v>29</v>
      </c>
      <c r="DN90" s="703">
        <v>13.559322033898304</v>
      </c>
      <c r="DO90" s="705">
        <f t="shared" si="180"/>
        <v>12</v>
      </c>
      <c r="DP90" s="702">
        <v>63</v>
      </c>
      <c r="DQ90" s="719">
        <v>60.317460317460316</v>
      </c>
      <c r="DR90" s="705">
        <f t="shared" si="257"/>
        <v>71</v>
      </c>
      <c r="DS90" s="702">
        <v>73</v>
      </c>
      <c r="DT90" s="719">
        <v>43.835616438356162</v>
      </c>
      <c r="DU90" s="705">
        <v>51</v>
      </c>
      <c r="DV90" s="702">
        <v>60</v>
      </c>
      <c r="DW90" s="720">
        <v>73.333333333333329</v>
      </c>
      <c r="DX90" s="705">
        <v>14</v>
      </c>
      <c r="DY90" s="702">
        <v>51</v>
      </c>
      <c r="DZ90" s="1145">
        <v>0.5</v>
      </c>
      <c r="EA90" s="726">
        <v>69</v>
      </c>
      <c r="EB90" s="720">
        <v>17.647058823529413</v>
      </c>
      <c r="EC90" s="705">
        <v>11</v>
      </c>
      <c r="ED90" s="702">
        <v>50</v>
      </c>
      <c r="EE90" s="712">
        <v>1</v>
      </c>
      <c r="EF90" s="729">
        <v>66</v>
      </c>
      <c r="EG90" s="720">
        <v>10</v>
      </c>
      <c r="EH90" s="705">
        <v>74</v>
      </c>
      <c r="EI90" s="702">
        <v>55</v>
      </c>
      <c r="EJ90" s="712">
        <v>0.75</v>
      </c>
      <c r="EK90" s="729">
        <v>63</v>
      </c>
      <c r="EL90" s="720">
        <v>25.454545454545453</v>
      </c>
      <c r="EM90" s="705">
        <v>47</v>
      </c>
      <c r="EN90" s="714">
        <v>52</v>
      </c>
      <c r="EO90" s="712">
        <v>0.5714285714285714</v>
      </c>
      <c r="EP90" s="729">
        <v>57</v>
      </c>
      <c r="EQ90" s="725">
        <v>13.461538461538463</v>
      </c>
      <c r="ER90" s="733">
        <v>17</v>
      </c>
      <c r="ES90" s="702">
        <v>50</v>
      </c>
      <c r="ET90" s="726">
        <v>1.3</v>
      </c>
      <c r="EU90" s="726">
        <v>16</v>
      </c>
      <c r="EV90" s="720">
        <v>10</v>
      </c>
      <c r="EW90" s="705">
        <v>38</v>
      </c>
      <c r="EX90" s="715">
        <v>52</v>
      </c>
      <c r="EY90" s="726">
        <v>0</v>
      </c>
      <c r="EZ90" s="726">
        <v>71</v>
      </c>
      <c r="FA90" s="725">
        <v>0</v>
      </c>
      <c r="FB90" s="715">
        <v>71</v>
      </c>
      <c r="FC90" s="702">
        <v>58</v>
      </c>
      <c r="FD90" s="726">
        <v>0.77272727272727271</v>
      </c>
      <c r="FE90" s="726">
        <v>23</v>
      </c>
      <c r="FF90" s="720">
        <v>18.96551724137931</v>
      </c>
      <c r="FG90" s="705">
        <v>6</v>
      </c>
      <c r="FH90" s="702">
        <v>58</v>
      </c>
      <c r="FI90" s="726">
        <v>3.0333333333333332</v>
      </c>
      <c r="FJ90" s="726">
        <v>40</v>
      </c>
      <c r="FK90" s="720">
        <v>51.724137931034484</v>
      </c>
      <c r="FL90" s="705">
        <v>3</v>
      </c>
      <c r="FM90" s="714">
        <v>83</v>
      </c>
      <c r="FN90" s="725">
        <v>20.481927710843372</v>
      </c>
      <c r="FO90" s="715">
        <v>48</v>
      </c>
      <c r="FP90" s="702">
        <v>70</v>
      </c>
      <c r="FQ90" s="727">
        <v>1.8333333333333333</v>
      </c>
      <c r="FR90" s="727">
        <v>9</v>
      </c>
      <c r="FS90" s="720">
        <v>4.2857142857142856</v>
      </c>
      <c r="FT90" s="705">
        <v>42</v>
      </c>
      <c r="FU90" s="702">
        <v>69</v>
      </c>
      <c r="FV90" s="712">
        <v>1.75</v>
      </c>
      <c r="FW90" s="729">
        <v>10</v>
      </c>
      <c r="FX90" s="720">
        <v>2.8985507246376812</v>
      </c>
      <c r="FY90" s="705">
        <v>59</v>
      </c>
      <c r="FZ90" s="702">
        <v>68</v>
      </c>
      <c r="GA90" s="712">
        <v>0.5</v>
      </c>
      <c r="GB90" s="729">
        <v>58</v>
      </c>
      <c r="GC90" s="720">
        <v>1.4705882352941175</v>
      </c>
      <c r="GD90" s="705">
        <v>67</v>
      </c>
      <c r="GE90" s="702">
        <v>69</v>
      </c>
      <c r="GF90" s="712">
        <v>0.5</v>
      </c>
      <c r="GG90" s="729">
        <v>41</v>
      </c>
      <c r="GH90" s="720">
        <v>2.8985507246376812</v>
      </c>
      <c r="GI90" s="705">
        <v>38</v>
      </c>
      <c r="GJ90" s="702">
        <v>77</v>
      </c>
      <c r="GK90" s="726">
        <v>1.6666666666666667</v>
      </c>
      <c r="GL90" s="726">
        <v>11</v>
      </c>
      <c r="GM90" s="720">
        <v>15.584415584415584</v>
      </c>
      <c r="GN90" s="705">
        <v>32</v>
      </c>
      <c r="GO90" s="702">
        <v>71</v>
      </c>
      <c r="GP90" s="726">
        <v>1</v>
      </c>
      <c r="GQ90" s="726">
        <v>8</v>
      </c>
      <c r="GR90" s="720">
        <v>1.4084507042253522</v>
      </c>
      <c r="GS90" s="705">
        <v>56</v>
      </c>
      <c r="GT90" s="702">
        <v>68</v>
      </c>
      <c r="GU90" s="726">
        <v>0.5</v>
      </c>
      <c r="GV90" s="726">
        <v>28</v>
      </c>
      <c r="GW90" s="720">
        <v>1.4705882352941175</v>
      </c>
      <c r="GX90" s="705">
        <v>46</v>
      </c>
      <c r="GY90" s="702">
        <v>68</v>
      </c>
      <c r="GZ90" s="726">
        <v>0</v>
      </c>
      <c r="HA90" s="726">
        <v>50</v>
      </c>
      <c r="HB90" s="720">
        <v>0</v>
      </c>
      <c r="HC90" s="705">
        <v>50</v>
      </c>
      <c r="HD90" s="709">
        <v>25.190839694656486</v>
      </c>
      <c r="HE90" s="703">
        <v>5.343511450381679</v>
      </c>
      <c r="HF90" s="703">
        <v>84.732824427480907</v>
      </c>
      <c r="HG90" s="703">
        <v>83.969465648854964</v>
      </c>
      <c r="HH90" s="1299">
        <v>26.717557251908396</v>
      </c>
      <c r="HI90" s="1299">
        <v>60.305343511450381</v>
      </c>
      <c r="HJ90" s="1299">
        <v>75.572519083969468</v>
      </c>
      <c r="HK90" s="1299">
        <v>9.1603053435114496</v>
      </c>
      <c r="HL90" s="1299">
        <v>76.335877862595424</v>
      </c>
      <c r="HM90" s="1300">
        <v>131</v>
      </c>
      <c r="HN90" s="709">
        <v>25.89792060491493</v>
      </c>
      <c r="HO90" s="709">
        <v>5.4820415879017013</v>
      </c>
      <c r="HP90" s="709">
        <v>79.773156899810957</v>
      </c>
      <c r="HQ90" s="709">
        <v>28.355387523629489</v>
      </c>
      <c r="HR90" s="709">
        <v>19.092627599243855</v>
      </c>
      <c r="HS90" s="709">
        <v>47.637051039697539</v>
      </c>
      <c r="HT90" s="709">
        <v>73.156899810964077</v>
      </c>
      <c r="HU90" s="709">
        <v>8.3175803402646498</v>
      </c>
      <c r="HV90" s="709">
        <v>75.236294896030245</v>
      </c>
      <c r="HW90" s="1300">
        <v>529</v>
      </c>
      <c r="HX90" s="1265" t="s">
        <v>31</v>
      </c>
      <c r="HY90" s="1266" t="s">
        <v>31</v>
      </c>
      <c r="HZ90" s="1266" t="s">
        <v>31</v>
      </c>
      <c r="IA90" s="1266" t="s">
        <v>31</v>
      </c>
      <c r="IB90" s="1266" t="s">
        <v>31</v>
      </c>
      <c r="IC90" s="1266" t="s">
        <v>31</v>
      </c>
      <c r="ID90" s="1266" t="s">
        <v>31</v>
      </c>
      <c r="IE90" s="1266" t="s">
        <v>31</v>
      </c>
      <c r="IF90" s="1267" t="s">
        <v>31</v>
      </c>
      <c r="IG90" s="1268" t="s">
        <v>31</v>
      </c>
      <c r="IH90" s="1269" t="s">
        <v>31</v>
      </c>
      <c r="II90" s="1269" t="s">
        <v>31</v>
      </c>
      <c r="IJ90" s="1269" t="s">
        <v>31</v>
      </c>
      <c r="IK90" s="1269" t="s">
        <v>31</v>
      </c>
      <c r="IL90" s="1269" t="s">
        <v>31</v>
      </c>
      <c r="IM90" s="1269" t="s">
        <v>31</v>
      </c>
      <c r="IN90" s="1269" t="s">
        <v>31</v>
      </c>
      <c r="IO90" s="1267" t="s">
        <v>31</v>
      </c>
      <c r="IP90" s="1268" t="s">
        <v>31</v>
      </c>
      <c r="IQ90" s="1269" t="s">
        <v>31</v>
      </c>
      <c r="IR90" s="1269" t="s">
        <v>31</v>
      </c>
      <c r="IS90" s="1269" t="s">
        <v>31</v>
      </c>
      <c r="IT90" s="1269" t="s">
        <v>31</v>
      </c>
      <c r="IU90" s="1269" t="s">
        <v>31</v>
      </c>
      <c r="IV90" s="1269" t="s">
        <v>31</v>
      </c>
      <c r="IW90" s="1269" t="s">
        <v>31</v>
      </c>
      <c r="IX90" s="1270" t="s">
        <v>31</v>
      </c>
      <c r="IY90" s="1268" t="s">
        <v>31</v>
      </c>
      <c r="IZ90" s="1269" t="s">
        <v>31</v>
      </c>
      <c r="JA90" s="1269" t="s">
        <v>31</v>
      </c>
      <c r="JB90" s="1269" t="s">
        <v>31</v>
      </c>
      <c r="JC90" s="1269" t="s">
        <v>31</v>
      </c>
      <c r="JD90" s="1269" t="s">
        <v>31</v>
      </c>
      <c r="JE90" s="1269" t="s">
        <v>31</v>
      </c>
      <c r="JF90" s="1269" t="s">
        <v>31</v>
      </c>
      <c r="JG90" s="1270" t="s">
        <v>31</v>
      </c>
      <c r="JH90" s="1268" t="s">
        <v>31</v>
      </c>
      <c r="JI90" s="1269" t="s">
        <v>31</v>
      </c>
      <c r="JJ90" s="1269" t="s">
        <v>31</v>
      </c>
      <c r="JK90" s="1269" t="s">
        <v>31</v>
      </c>
      <c r="JL90" s="1269" t="s">
        <v>31</v>
      </c>
      <c r="JM90" s="1269" t="s">
        <v>31</v>
      </c>
      <c r="JN90" s="1269" t="s">
        <v>31</v>
      </c>
      <c r="JO90" s="1269" t="s">
        <v>31</v>
      </c>
      <c r="JP90" s="1270" t="s">
        <v>31</v>
      </c>
      <c r="JQ90" s="1268" t="s">
        <v>31</v>
      </c>
      <c r="JR90" s="1269" t="s">
        <v>31</v>
      </c>
      <c r="JS90" s="1269" t="s">
        <v>31</v>
      </c>
      <c r="JT90" s="1269" t="s">
        <v>31</v>
      </c>
      <c r="JU90" s="1269" t="s">
        <v>31</v>
      </c>
      <c r="JV90" s="1269" t="s">
        <v>31</v>
      </c>
      <c r="JW90" s="1269" t="s">
        <v>31</v>
      </c>
      <c r="JX90" s="1269" t="s">
        <v>31</v>
      </c>
      <c r="JY90" s="1270" t="s">
        <v>31</v>
      </c>
      <c r="JZ90" s="718">
        <v>46.627433227704849</v>
      </c>
      <c r="KA90" s="705">
        <f t="shared" si="181"/>
        <v>55</v>
      </c>
      <c r="KB90" s="718">
        <v>61.05263157894737</v>
      </c>
      <c r="KC90" s="705">
        <f t="shared" si="181"/>
        <v>51</v>
      </c>
      <c r="KD90" s="725">
        <v>3.4557510839071668</v>
      </c>
      <c r="KE90" s="715">
        <f t="shared" si="182"/>
        <v>42</v>
      </c>
      <c r="KF90" s="725">
        <v>4.667176740627391</v>
      </c>
      <c r="KG90" s="715">
        <f t="shared" si="182"/>
        <v>13</v>
      </c>
      <c r="KH90" s="725">
        <v>12.522315735781689</v>
      </c>
      <c r="KI90" s="715">
        <f t="shared" si="183"/>
        <v>56</v>
      </c>
      <c r="KJ90" s="725">
        <v>18.859984697781179</v>
      </c>
      <c r="KK90" s="715">
        <f t="shared" si="183"/>
        <v>15</v>
      </c>
      <c r="KL90" s="725">
        <v>9.7262952101661782</v>
      </c>
      <c r="KM90" s="715">
        <f t="shared" si="184"/>
        <v>38</v>
      </c>
      <c r="KN90" s="715">
        <v>12.363194162950952</v>
      </c>
      <c r="KO90" s="715">
        <f t="shared" si="185"/>
        <v>61</v>
      </c>
      <c r="KP90" s="728">
        <v>15</v>
      </c>
      <c r="KQ90" s="729">
        <v>10</v>
      </c>
      <c r="KR90" s="729">
        <v>10</v>
      </c>
      <c r="KS90" s="729">
        <v>40</v>
      </c>
      <c r="KT90" s="729">
        <v>15</v>
      </c>
      <c r="KU90" s="730">
        <f t="shared" si="186"/>
        <v>90</v>
      </c>
      <c r="KV90" s="734">
        <f t="shared" si="187"/>
        <v>37</v>
      </c>
      <c r="KW90" s="728">
        <v>0</v>
      </c>
      <c r="KX90" s="729">
        <v>0</v>
      </c>
      <c r="KY90" s="706">
        <f t="shared" si="188"/>
        <v>0</v>
      </c>
      <c r="KZ90" s="705">
        <f t="shared" si="189"/>
        <v>37</v>
      </c>
      <c r="LA90" s="847" t="s">
        <v>1632</v>
      </c>
      <c r="LB90" s="846" t="s">
        <v>1625</v>
      </c>
      <c r="LC90" s="846" t="s">
        <v>1625</v>
      </c>
      <c r="LD90" s="846" t="s">
        <v>1625</v>
      </c>
      <c r="LE90" s="729">
        <v>10</v>
      </c>
      <c r="LF90" s="1023">
        <v>37</v>
      </c>
      <c r="LG90" s="847" t="s">
        <v>1625</v>
      </c>
      <c r="LH90" s="846" t="s">
        <v>1625</v>
      </c>
      <c r="LI90" s="846" t="s">
        <v>1625</v>
      </c>
      <c r="LJ90" s="846" t="s">
        <v>1625</v>
      </c>
      <c r="LK90" s="729">
        <v>0</v>
      </c>
      <c r="LL90" s="1023">
        <v>37</v>
      </c>
      <c r="LM90" s="847" t="s">
        <v>1632</v>
      </c>
      <c r="LN90" s="846" t="s">
        <v>1625</v>
      </c>
      <c r="LO90" s="846" t="s">
        <v>1625</v>
      </c>
      <c r="LP90" s="846" t="s">
        <v>1625</v>
      </c>
      <c r="LQ90" s="729">
        <v>15</v>
      </c>
      <c r="LR90" s="1023">
        <v>55</v>
      </c>
      <c r="LS90" s="847" t="s">
        <v>1632</v>
      </c>
      <c r="LT90" s="846" t="s">
        <v>1632</v>
      </c>
      <c r="LU90" s="846" t="s">
        <v>1632</v>
      </c>
      <c r="LV90" s="846" t="s">
        <v>1632</v>
      </c>
      <c r="LW90" s="729">
        <v>40</v>
      </c>
      <c r="LX90" s="1023">
        <v>1</v>
      </c>
      <c r="LY90" s="847" t="s">
        <v>1632</v>
      </c>
      <c r="LZ90" s="846" t="s">
        <v>1632</v>
      </c>
      <c r="MA90" s="846" t="s">
        <v>1632</v>
      </c>
      <c r="MB90" s="846" t="s">
        <v>1625</v>
      </c>
      <c r="MC90" s="729">
        <v>30</v>
      </c>
      <c r="MD90" s="1023">
        <v>35</v>
      </c>
      <c r="ME90" s="847" t="s">
        <v>1632</v>
      </c>
      <c r="MF90" s="846" t="s">
        <v>1632</v>
      </c>
      <c r="MG90" s="846" t="s">
        <v>1632</v>
      </c>
      <c r="MH90" s="846" t="s">
        <v>1625</v>
      </c>
      <c r="MI90" s="729">
        <v>30</v>
      </c>
      <c r="MJ90" s="1023">
        <v>16</v>
      </c>
      <c r="MK90" s="847" t="s">
        <v>1632</v>
      </c>
      <c r="ML90" s="846" t="s">
        <v>1632</v>
      </c>
      <c r="MM90" s="846" t="s">
        <v>1625</v>
      </c>
      <c r="MN90" s="729">
        <v>30</v>
      </c>
      <c r="MO90" s="1023">
        <v>4</v>
      </c>
      <c r="MP90" s="847" t="s">
        <v>1632</v>
      </c>
      <c r="MQ90" s="846" t="s">
        <v>1632</v>
      </c>
      <c r="MR90" s="846" t="s">
        <v>1625</v>
      </c>
      <c r="MS90" s="846" t="s">
        <v>1625</v>
      </c>
      <c r="MT90" s="729">
        <v>20</v>
      </c>
      <c r="MU90" s="1023">
        <v>44</v>
      </c>
      <c r="MV90" s="846" t="s">
        <v>1632</v>
      </c>
      <c r="MW90" s="846" t="s">
        <v>1632</v>
      </c>
      <c r="MX90" s="846" t="s">
        <v>1632</v>
      </c>
      <c r="MY90" s="846" t="s">
        <v>1625</v>
      </c>
      <c r="MZ90" s="729">
        <v>30</v>
      </c>
      <c r="NA90" s="1023">
        <v>15</v>
      </c>
      <c r="NB90" s="715">
        <v>17.62</v>
      </c>
      <c r="NC90" s="715">
        <f t="shared" si="138"/>
        <v>65</v>
      </c>
      <c r="ND90" s="714">
        <v>400</v>
      </c>
      <c r="NE90" s="715">
        <v>17</v>
      </c>
      <c r="NF90" s="731">
        <v>95.648015303682442</v>
      </c>
      <c r="NG90" s="715">
        <v>13</v>
      </c>
      <c r="NH90" s="715">
        <v>400</v>
      </c>
      <c r="NI90" s="715">
        <v>16</v>
      </c>
      <c r="NJ90" s="731">
        <v>95.648015303682442</v>
      </c>
      <c r="NK90" s="715">
        <v>13</v>
      </c>
      <c r="NL90" s="715">
        <v>310</v>
      </c>
      <c r="NM90" s="715">
        <v>8</v>
      </c>
      <c r="NN90" s="2946">
        <v>73.268730796502012</v>
      </c>
      <c r="NO90" s="715">
        <v>7</v>
      </c>
      <c r="NP90" s="715">
        <v>4182</v>
      </c>
      <c r="NQ90" s="3206">
        <v>1</v>
      </c>
      <c r="NR90" s="3349">
        <v>0.18908059560387616</v>
      </c>
      <c r="NS90" s="3206">
        <v>40</v>
      </c>
      <c r="NT90" s="3206">
        <v>8</v>
      </c>
      <c r="NU90" s="3207">
        <v>0.23635074450484519</v>
      </c>
      <c r="NV90" s="3206">
        <v>38</v>
      </c>
      <c r="NW90" s="3206">
        <v>139</v>
      </c>
      <c r="NX90" s="3207">
        <v>3.2852753486173483</v>
      </c>
      <c r="NY90" s="3206">
        <v>39</v>
      </c>
      <c r="NZ90" s="3206">
        <v>7</v>
      </c>
      <c r="OA90" s="3208">
        <v>1.6544552115339162</v>
      </c>
      <c r="OB90" s="3206">
        <v>45</v>
      </c>
      <c r="OC90" s="714">
        <v>56</v>
      </c>
      <c r="OD90" s="2946">
        <v>13.461538461538462</v>
      </c>
      <c r="OE90" s="733">
        <v>62</v>
      </c>
      <c r="OF90" s="714" t="s">
        <v>31</v>
      </c>
      <c r="OG90" s="731" t="s">
        <v>31</v>
      </c>
      <c r="OH90" s="733" t="str">
        <f t="shared" si="190"/>
        <v>-</v>
      </c>
      <c r="OI90" s="981">
        <v>43.069182389937104</v>
      </c>
      <c r="OJ90" s="733">
        <f t="shared" si="139"/>
        <v>3</v>
      </c>
      <c r="OK90" s="1355" t="s">
        <v>3043</v>
      </c>
      <c r="OL90" s="1355" t="s">
        <v>3044</v>
      </c>
      <c r="OM90" s="1355">
        <v>32</v>
      </c>
      <c r="ON90" s="3559">
        <v>27.210884353741495</v>
      </c>
      <c r="OO90" s="1355">
        <v>64</v>
      </c>
      <c r="OP90" s="977"/>
      <c r="OQ90" s="712">
        <v>7.5</v>
      </c>
      <c r="OR90" s="712">
        <v>3.5</v>
      </c>
      <c r="OS90" s="712">
        <v>5.7</v>
      </c>
      <c r="OT90" s="712">
        <v>8.6734693877551017</v>
      </c>
      <c r="OU90" s="712">
        <v>8.8435374149659864</v>
      </c>
      <c r="OV90" s="712">
        <v>13.725490196078432</v>
      </c>
      <c r="OW90" s="699">
        <f t="shared" si="191"/>
        <v>30</v>
      </c>
      <c r="OX90" s="712">
        <v>7.9904161664665869</v>
      </c>
      <c r="OY90" s="699">
        <f t="shared" si="191"/>
        <v>76</v>
      </c>
      <c r="OZ90" s="712">
        <v>8.9</v>
      </c>
      <c r="PA90" s="712">
        <v>4.7</v>
      </c>
      <c r="PB90" s="712">
        <v>9</v>
      </c>
      <c r="PC90" s="712">
        <v>8.1632653061224492</v>
      </c>
      <c r="PD90" s="712">
        <v>8.1632653061224492</v>
      </c>
      <c r="PE90" s="712">
        <v>9.8039215686274517</v>
      </c>
      <c r="PF90" s="699">
        <f t="shared" si="192"/>
        <v>50</v>
      </c>
      <c r="PG90" s="712">
        <v>8.1217420301453913</v>
      </c>
      <c r="PH90" s="699">
        <f t="shared" si="193"/>
        <v>50</v>
      </c>
      <c r="PI90" s="712">
        <v>23.529411764705884</v>
      </c>
      <c r="PJ90" s="699">
        <f t="shared" si="194"/>
        <v>47</v>
      </c>
      <c r="PK90" s="985">
        <v>16.112158196611979</v>
      </c>
      <c r="PL90" s="699">
        <f t="shared" si="194"/>
        <v>72</v>
      </c>
      <c r="PM90" s="985">
        <v>0</v>
      </c>
      <c r="PN90" s="985">
        <v>0</v>
      </c>
      <c r="PO90" s="699">
        <f t="shared" si="195"/>
        <v>37</v>
      </c>
      <c r="PP90" s="712">
        <v>0</v>
      </c>
      <c r="PQ90" s="985">
        <v>0</v>
      </c>
      <c r="PR90" s="699">
        <f t="shared" si="196"/>
        <v>24</v>
      </c>
      <c r="PS90" s="982">
        <v>64</v>
      </c>
      <c r="PT90" s="725">
        <v>43.75</v>
      </c>
      <c r="PU90" s="699">
        <v>38</v>
      </c>
      <c r="PV90" s="699">
        <v>268</v>
      </c>
      <c r="PW90" s="725">
        <v>51.119402985074622</v>
      </c>
      <c r="PX90" s="699">
        <v>76</v>
      </c>
      <c r="PY90" s="715">
        <v>63</v>
      </c>
      <c r="PZ90" s="725">
        <v>55.555555555555557</v>
      </c>
      <c r="QA90" s="699">
        <v>77</v>
      </c>
      <c r="QB90" s="982">
        <v>63</v>
      </c>
      <c r="QC90" s="715">
        <v>39.682539682539684</v>
      </c>
      <c r="QD90" s="699">
        <v>60</v>
      </c>
      <c r="QE90" s="716">
        <v>2</v>
      </c>
      <c r="QF90" s="3644">
        <v>0.48076923076923078</v>
      </c>
      <c r="QG90" s="699">
        <v>8</v>
      </c>
      <c r="QH90" s="1363" t="s">
        <v>1623</v>
      </c>
      <c r="QI90" s="712">
        <v>82.544378698224847</v>
      </c>
      <c r="QJ90" s="712">
        <v>79.754601226993856</v>
      </c>
      <c r="QK90" s="699">
        <f t="shared" si="197"/>
        <v>29</v>
      </c>
      <c r="QL90" s="715">
        <v>652</v>
      </c>
      <c r="QM90" s="709">
        <v>50</v>
      </c>
      <c r="QN90" s="703">
        <v>55.052264808362374</v>
      </c>
      <c r="QO90" s="978">
        <v>35</v>
      </c>
      <c r="QP90" s="705">
        <v>287</v>
      </c>
      <c r="QQ90" s="3553">
        <v>98.71794871794873</v>
      </c>
      <c r="QR90" s="709">
        <v>433</v>
      </c>
      <c r="QS90" s="978">
        <f t="shared" si="198"/>
        <v>11</v>
      </c>
      <c r="QT90" s="703">
        <v>1271.4000000000001</v>
      </c>
      <c r="QU90" s="978">
        <f t="shared" si="199"/>
        <v>14</v>
      </c>
      <c r="QV90" s="703">
        <v>0</v>
      </c>
      <c r="QW90" s="978">
        <f t="shared" si="200"/>
        <v>31</v>
      </c>
      <c r="QX90" s="703">
        <v>0</v>
      </c>
      <c r="QY90" s="979">
        <f t="shared" si="201"/>
        <v>12</v>
      </c>
      <c r="QZ90" s="712">
        <v>0</v>
      </c>
      <c r="RA90" s="699">
        <v>30</v>
      </c>
      <c r="RB90" s="712">
        <v>471.54</v>
      </c>
      <c r="RC90" s="699">
        <v>6</v>
      </c>
      <c r="RD90" s="712">
        <v>0</v>
      </c>
      <c r="RE90" s="699">
        <v>24</v>
      </c>
      <c r="RF90" s="712">
        <v>817</v>
      </c>
      <c r="RG90" s="699">
        <v>12</v>
      </c>
      <c r="RH90" s="699">
        <v>3195.4</v>
      </c>
      <c r="RI90" s="978">
        <f t="shared" si="202"/>
        <v>52</v>
      </c>
      <c r="RJ90" s="712">
        <v>226.9</v>
      </c>
      <c r="RK90" s="978">
        <f t="shared" si="202"/>
        <v>62</v>
      </c>
      <c r="RL90" s="712">
        <v>844.2</v>
      </c>
      <c r="RM90" s="978">
        <f t="shared" si="202"/>
        <v>25</v>
      </c>
      <c r="RN90" s="712">
        <v>226.9</v>
      </c>
      <c r="RO90" s="978">
        <f t="shared" si="202"/>
        <v>43</v>
      </c>
      <c r="RP90" s="712">
        <v>0</v>
      </c>
      <c r="RQ90" s="978">
        <f t="shared" si="202"/>
        <v>2</v>
      </c>
      <c r="RR90" s="712">
        <v>0</v>
      </c>
      <c r="RS90" s="978">
        <f t="shared" si="202"/>
        <v>1</v>
      </c>
      <c r="RT90" s="712">
        <v>0</v>
      </c>
      <c r="RU90" s="978">
        <f t="shared" si="202"/>
        <v>38</v>
      </c>
      <c r="RV90" s="712">
        <f t="shared" si="203"/>
        <v>0</v>
      </c>
      <c r="RW90" s="978">
        <f t="shared" si="204"/>
        <v>39</v>
      </c>
      <c r="RX90" s="712">
        <v>5</v>
      </c>
      <c r="RY90" s="712" t="s">
        <v>1632</v>
      </c>
      <c r="RZ90" s="712">
        <v>5</v>
      </c>
      <c r="SA90" s="712" t="s">
        <v>1632</v>
      </c>
      <c r="SB90" s="712">
        <v>5</v>
      </c>
      <c r="SC90" s="712" t="s">
        <v>1632</v>
      </c>
      <c r="SD90" s="712">
        <v>0</v>
      </c>
      <c r="SE90" s="712" t="s">
        <v>1625</v>
      </c>
      <c r="SF90" s="712">
        <v>0</v>
      </c>
      <c r="SG90" s="712" t="s">
        <v>1625</v>
      </c>
      <c r="SH90" s="712">
        <v>15</v>
      </c>
      <c r="SI90" s="699">
        <f t="shared" si="205"/>
        <v>37</v>
      </c>
      <c r="SJ90" s="712">
        <v>5</v>
      </c>
      <c r="SK90" s="712" t="s">
        <v>1632</v>
      </c>
      <c r="SL90" s="712">
        <v>5</v>
      </c>
      <c r="SM90" s="712" t="s">
        <v>1632</v>
      </c>
      <c r="SN90" s="712">
        <v>5</v>
      </c>
      <c r="SO90" s="712" t="s">
        <v>1632</v>
      </c>
      <c r="SP90" s="712">
        <v>0</v>
      </c>
      <c r="SQ90" s="712" t="s">
        <v>1625</v>
      </c>
      <c r="SR90" s="712">
        <v>15</v>
      </c>
      <c r="SS90" s="699">
        <f t="shared" si="206"/>
        <v>22</v>
      </c>
      <c r="ST90" s="712">
        <v>0</v>
      </c>
      <c r="SU90" s="712" t="s">
        <v>1625</v>
      </c>
      <c r="SV90" s="712">
        <v>0</v>
      </c>
      <c r="SW90" s="712" t="s">
        <v>1625</v>
      </c>
      <c r="SX90" s="712">
        <v>0</v>
      </c>
      <c r="SY90" s="712" t="s">
        <v>1625</v>
      </c>
      <c r="SZ90" s="712">
        <v>0</v>
      </c>
      <c r="TA90" s="699">
        <f t="shared" si="207"/>
        <v>72</v>
      </c>
      <c r="TB90" s="699">
        <v>10</v>
      </c>
      <c r="TC90" s="699" t="s">
        <v>1632</v>
      </c>
      <c r="TD90" s="699">
        <v>10</v>
      </c>
      <c r="TE90" s="699" t="s">
        <v>1632</v>
      </c>
      <c r="TF90" s="699">
        <v>10</v>
      </c>
      <c r="TG90" s="699" t="s">
        <v>1632</v>
      </c>
      <c r="TH90" s="699">
        <v>0</v>
      </c>
      <c r="TI90" s="699" t="s">
        <v>1625</v>
      </c>
      <c r="TJ90" s="699">
        <v>30</v>
      </c>
      <c r="TK90" s="699">
        <f t="shared" si="208"/>
        <v>30</v>
      </c>
      <c r="TL90" s="989">
        <v>10</v>
      </c>
      <c r="TM90" s="989">
        <v>10</v>
      </c>
      <c r="TN90" s="989">
        <v>10</v>
      </c>
      <c r="TO90" s="989">
        <v>0</v>
      </c>
      <c r="TP90" s="989">
        <v>30</v>
      </c>
      <c r="TQ90" s="699">
        <f t="shared" si="209"/>
        <v>36</v>
      </c>
      <c r="TR90" s="712" t="s">
        <v>1632</v>
      </c>
      <c r="TS90" s="712" t="s">
        <v>1632</v>
      </c>
      <c r="TT90" s="712" t="s">
        <v>1632</v>
      </c>
      <c r="TU90" s="712" t="s">
        <v>1632</v>
      </c>
      <c r="TV90" s="712">
        <v>5</v>
      </c>
      <c r="TW90" s="712">
        <v>5</v>
      </c>
      <c r="TX90" s="712">
        <v>5</v>
      </c>
      <c r="TY90" s="712">
        <v>5</v>
      </c>
      <c r="TZ90" s="712">
        <v>20</v>
      </c>
      <c r="UA90" s="699">
        <f t="shared" si="210"/>
        <v>1</v>
      </c>
      <c r="UB90" s="712">
        <v>0</v>
      </c>
      <c r="UC90" s="712">
        <v>0</v>
      </c>
      <c r="UD90" s="712">
        <v>0</v>
      </c>
      <c r="UE90" s="712">
        <v>0</v>
      </c>
      <c r="UF90" s="712">
        <v>0</v>
      </c>
      <c r="UG90" s="699">
        <f t="shared" si="211"/>
        <v>72</v>
      </c>
      <c r="UH90" s="715">
        <v>0</v>
      </c>
      <c r="UI90" s="712">
        <v>0</v>
      </c>
      <c r="UJ90" s="699">
        <v>25</v>
      </c>
      <c r="UK90" s="715">
        <v>1</v>
      </c>
      <c r="UL90" s="712">
        <v>9.2131932927952835</v>
      </c>
      <c r="UM90" s="699">
        <v>48</v>
      </c>
      <c r="UN90" s="715">
        <v>1</v>
      </c>
      <c r="UO90" s="712">
        <v>9.2131932927952835</v>
      </c>
      <c r="UP90" s="699">
        <v>28</v>
      </c>
      <c r="UQ90" s="715">
        <v>1</v>
      </c>
      <c r="UR90" s="712">
        <v>8.9453439484748198</v>
      </c>
      <c r="US90" s="699">
        <v>22</v>
      </c>
      <c r="UT90" s="712">
        <v>36.9</v>
      </c>
      <c r="UU90" s="699">
        <v>32</v>
      </c>
      <c r="UV90" s="712">
        <v>9.1999999999999993</v>
      </c>
      <c r="UW90" s="699">
        <v>74</v>
      </c>
      <c r="UX90" s="1099">
        <v>9.1999999999999993</v>
      </c>
      <c r="UY90" s="699">
        <v>20</v>
      </c>
      <c r="UZ90" s="989">
        <v>0.223</v>
      </c>
      <c r="VA90" s="989">
        <v>10</v>
      </c>
      <c r="VB90" s="989">
        <v>8.5999999999999993E-2</v>
      </c>
      <c r="VC90" s="989">
        <v>15</v>
      </c>
      <c r="VD90" s="989">
        <v>0</v>
      </c>
      <c r="VE90" s="989">
        <v>51</v>
      </c>
      <c r="VF90" s="989">
        <v>1.4E-2</v>
      </c>
      <c r="VG90" s="989">
        <v>22</v>
      </c>
      <c r="VH90" s="989">
        <v>1.4E-2</v>
      </c>
      <c r="VI90" s="989">
        <v>27</v>
      </c>
      <c r="VJ90" s="989">
        <v>2.3E-2</v>
      </c>
      <c r="VK90" s="989">
        <v>5</v>
      </c>
      <c r="VL90" s="989">
        <v>0</v>
      </c>
      <c r="VM90" s="989">
        <v>7</v>
      </c>
      <c r="VN90" s="989">
        <v>0</v>
      </c>
      <c r="VO90" s="989">
        <v>7</v>
      </c>
      <c r="VP90" s="989">
        <v>11</v>
      </c>
      <c r="VQ90" s="989">
        <v>97.12166696097475</v>
      </c>
      <c r="VR90" s="989">
        <v>34</v>
      </c>
      <c r="VS90" s="989">
        <v>6</v>
      </c>
      <c r="VT90" s="989">
        <v>52.975454705986223</v>
      </c>
      <c r="VU90" s="989">
        <v>34</v>
      </c>
      <c r="VV90" s="989">
        <v>16</v>
      </c>
      <c r="VW90" s="989">
        <v>141.26787921596326</v>
      </c>
      <c r="VX90" s="989">
        <v>34</v>
      </c>
      <c r="VY90" s="989">
        <v>12</v>
      </c>
      <c r="VZ90" s="989">
        <v>105.95090941197245</v>
      </c>
      <c r="WA90" s="989">
        <v>27</v>
      </c>
      <c r="WB90" s="989">
        <v>98</v>
      </c>
      <c r="WC90" s="989">
        <v>865.26576019777497</v>
      </c>
      <c r="WD90" s="989">
        <v>26</v>
      </c>
      <c r="WE90" s="989">
        <v>16</v>
      </c>
      <c r="WF90" s="989">
        <v>141.26787921596326</v>
      </c>
      <c r="WG90" s="989">
        <v>47</v>
      </c>
      <c r="WH90" s="989">
        <v>81.3</v>
      </c>
      <c r="WI90" s="989">
        <v>37</v>
      </c>
      <c r="WJ90" s="989">
        <v>0</v>
      </c>
      <c r="WK90" s="989">
        <v>10</v>
      </c>
      <c r="WL90" s="989">
        <v>0</v>
      </c>
      <c r="WM90" s="989">
        <v>2</v>
      </c>
      <c r="WN90" s="989">
        <v>65.040000000000006</v>
      </c>
      <c r="WO90" s="989">
        <v>29</v>
      </c>
      <c r="WP90" s="989">
        <v>0</v>
      </c>
      <c r="WQ90" s="989">
        <v>19</v>
      </c>
      <c r="WR90" s="989">
        <v>0</v>
      </c>
      <c r="WS90" s="989">
        <v>31</v>
      </c>
      <c r="WT90" s="989">
        <v>0</v>
      </c>
      <c r="WU90" s="989">
        <v>25</v>
      </c>
      <c r="WV90" s="989">
        <v>0</v>
      </c>
      <c r="WW90" s="989">
        <v>12</v>
      </c>
      <c r="WX90" s="989">
        <v>16.260000000000002</v>
      </c>
      <c r="WY90" s="989">
        <v>7</v>
      </c>
      <c r="WZ90" s="712">
        <v>129.87</v>
      </c>
      <c r="XA90" s="699">
        <v>69</v>
      </c>
      <c r="XB90" s="712">
        <v>519.48</v>
      </c>
      <c r="XC90" s="712">
        <v>32</v>
      </c>
      <c r="XD90" s="712">
        <v>0</v>
      </c>
      <c r="XE90" s="699">
        <v>43</v>
      </c>
      <c r="XF90" s="712">
        <v>0</v>
      </c>
      <c r="XG90" s="712">
        <v>23</v>
      </c>
      <c r="XH90" s="712">
        <v>0</v>
      </c>
      <c r="XI90" s="699">
        <v>28</v>
      </c>
      <c r="XJ90" s="712">
        <v>97.4</v>
      </c>
      <c r="XK90" s="699">
        <v>73</v>
      </c>
      <c r="XL90" s="712">
        <v>325.2</v>
      </c>
      <c r="XM90" s="699">
        <v>28</v>
      </c>
      <c r="XO90" s="714"/>
      <c r="XP90" s="725"/>
      <c r="XQ90" s="715"/>
      <c r="XR90" s="714"/>
      <c r="XS90" s="725"/>
      <c r="XT90" s="715"/>
      <c r="XU90" s="715"/>
      <c r="XV90" s="712"/>
      <c r="XW90" s="715"/>
      <c r="XX90" s="1169">
        <v>61</v>
      </c>
      <c r="XY90" s="1174">
        <v>3.278688524590164</v>
      </c>
      <c r="XZ90" s="1168">
        <f t="shared" si="212"/>
        <v>18</v>
      </c>
      <c r="YA90" s="715">
        <v>251</v>
      </c>
      <c r="YB90" s="725">
        <v>15.53784860557769</v>
      </c>
      <c r="YC90" s="715">
        <f t="shared" si="213"/>
        <v>51</v>
      </c>
      <c r="YD90" s="714">
        <v>46</v>
      </c>
      <c r="YE90" s="725">
        <v>11.111111111111111</v>
      </c>
      <c r="YF90" s="715">
        <f t="shared" si="214"/>
        <v>67</v>
      </c>
      <c r="YG90" s="699">
        <v>259</v>
      </c>
      <c r="YH90" s="1099">
        <v>6.9498069498069501</v>
      </c>
      <c r="YI90" s="715">
        <f t="shared" si="215"/>
        <v>17</v>
      </c>
      <c r="YJ90" s="714">
        <v>46</v>
      </c>
      <c r="YK90" s="712">
        <v>19.047619047619047</v>
      </c>
      <c r="YL90" s="715">
        <f t="shared" si="216"/>
        <v>16</v>
      </c>
      <c r="YM90" s="699">
        <v>259</v>
      </c>
      <c r="YN90" s="712">
        <v>21.235521235521233</v>
      </c>
      <c r="YO90" s="715">
        <f t="shared" si="217"/>
        <v>24</v>
      </c>
      <c r="YP90" s="1178">
        <v>0</v>
      </c>
      <c r="YQ90" s="1099">
        <v>0</v>
      </c>
      <c r="YR90" s="1099">
        <v>0</v>
      </c>
      <c r="YS90" s="1099">
        <v>0</v>
      </c>
      <c r="YT90" s="1099">
        <v>0</v>
      </c>
      <c r="YU90" s="1099">
        <v>0</v>
      </c>
      <c r="YV90" s="1099">
        <v>0</v>
      </c>
      <c r="YW90" s="1099">
        <v>0</v>
      </c>
      <c r="YX90" s="1099">
        <v>0</v>
      </c>
      <c r="YY90" s="1099">
        <v>100</v>
      </c>
      <c r="YZ90" s="1099">
        <v>0</v>
      </c>
      <c r="ZA90" s="1188">
        <v>2</v>
      </c>
      <c r="ZB90" s="985">
        <v>43.243243243243242</v>
      </c>
      <c r="ZC90" s="985">
        <v>2.7027027027027026</v>
      </c>
      <c r="ZD90" s="985">
        <v>13.513513513513514</v>
      </c>
      <c r="ZE90" s="985">
        <v>10.810810810810811</v>
      </c>
      <c r="ZF90" s="985">
        <v>5.4054054054054053</v>
      </c>
      <c r="ZG90" s="985">
        <v>13.513513513513514</v>
      </c>
      <c r="ZH90" s="985">
        <v>10.810810810810811</v>
      </c>
      <c r="ZI90" s="985">
        <v>5.4054054054054053</v>
      </c>
      <c r="ZJ90" s="985">
        <v>21.621621621621621</v>
      </c>
      <c r="ZK90" s="985">
        <v>13.513513513513514</v>
      </c>
      <c r="ZL90" s="985">
        <v>2.7027027027027026</v>
      </c>
      <c r="ZM90" s="699">
        <v>37</v>
      </c>
      <c r="ZN90" s="714" t="s">
        <v>1650</v>
      </c>
      <c r="ZO90" s="715" t="s">
        <v>1650</v>
      </c>
      <c r="ZP90" s="715" t="s">
        <v>1634</v>
      </c>
      <c r="ZQ90" s="715" t="s">
        <v>1634</v>
      </c>
      <c r="ZR90" s="715" t="s">
        <v>1650</v>
      </c>
      <c r="ZS90" s="715" t="s">
        <v>1650</v>
      </c>
      <c r="ZT90" s="715">
        <v>2</v>
      </c>
      <c r="ZU90" s="715">
        <v>2</v>
      </c>
      <c r="ZV90" s="715">
        <v>1</v>
      </c>
      <c r="ZW90" s="715">
        <v>1</v>
      </c>
      <c r="ZX90" s="715">
        <v>2</v>
      </c>
      <c r="ZY90" s="715">
        <v>2</v>
      </c>
      <c r="ZZ90" s="715">
        <f t="shared" si="218"/>
        <v>10</v>
      </c>
      <c r="AAA90" s="715">
        <f t="shared" si="219"/>
        <v>5</v>
      </c>
      <c r="AAB90" s="716" t="s">
        <v>31</v>
      </c>
      <c r="AAC90" s="712" t="s">
        <v>31</v>
      </c>
      <c r="AAD90" s="712" t="s">
        <v>31</v>
      </c>
      <c r="AAE90" s="712" t="s">
        <v>31</v>
      </c>
      <c r="AAF90" s="712" t="s">
        <v>31</v>
      </c>
      <c r="AAG90" s="712" t="s">
        <v>31</v>
      </c>
      <c r="AAH90" s="714">
        <v>1</v>
      </c>
      <c r="AAI90" s="715">
        <v>0</v>
      </c>
      <c r="AAJ90" s="715">
        <v>1</v>
      </c>
      <c r="AAK90" s="715">
        <v>0</v>
      </c>
      <c r="AAL90" s="715">
        <v>1</v>
      </c>
      <c r="AAM90" s="733">
        <v>2</v>
      </c>
      <c r="AAN90" s="2996">
        <v>0.90334236675700086</v>
      </c>
      <c r="AAO90" s="2954">
        <f t="shared" si="220"/>
        <v>29</v>
      </c>
      <c r="AAP90" s="2995">
        <v>0</v>
      </c>
      <c r="AAQ90" s="2954">
        <f t="shared" si="221"/>
        <v>58</v>
      </c>
      <c r="AAR90" s="2995">
        <v>0.90334236675700086</v>
      </c>
      <c r="AAS90" s="2954">
        <f t="shared" si="222"/>
        <v>11</v>
      </c>
      <c r="AAT90" s="2995">
        <v>0</v>
      </c>
      <c r="AAU90" s="2954">
        <f t="shared" si="223"/>
        <v>60</v>
      </c>
      <c r="AAV90" s="2995">
        <v>0.90334236675700086</v>
      </c>
      <c r="AAW90" s="2954">
        <f t="shared" si="224"/>
        <v>24</v>
      </c>
      <c r="AAX90" s="2995">
        <v>1.8066847335140017</v>
      </c>
      <c r="AAY90" s="2954">
        <f t="shared" si="225"/>
        <v>12</v>
      </c>
      <c r="AAZ90" s="982">
        <v>1</v>
      </c>
      <c r="ABA90" s="699">
        <v>0</v>
      </c>
      <c r="ABB90" s="699">
        <v>0</v>
      </c>
      <c r="ABC90" s="2988">
        <v>0.90334236675700086</v>
      </c>
      <c r="ABD90" s="2954">
        <f t="shared" si="226"/>
        <v>23</v>
      </c>
      <c r="ABE90" s="2955">
        <v>0</v>
      </c>
      <c r="ABF90" s="2954">
        <f t="shared" si="226"/>
        <v>28</v>
      </c>
      <c r="ABG90" s="2955">
        <v>0</v>
      </c>
      <c r="ABH90" s="2993">
        <f t="shared" si="226"/>
        <v>32</v>
      </c>
      <c r="ABI90" s="982">
        <v>0</v>
      </c>
      <c r="ABJ90" s="731">
        <v>0</v>
      </c>
      <c r="ABK90" s="715">
        <f t="shared" si="227"/>
        <v>31</v>
      </c>
      <c r="ABL90" s="716" t="s">
        <v>106</v>
      </c>
      <c r="ABM90" s="712" t="s">
        <v>106</v>
      </c>
      <c r="ABN90" s="715">
        <v>3</v>
      </c>
      <c r="ABO90" s="715">
        <v>3</v>
      </c>
      <c r="ABP90" s="715">
        <f t="shared" si="228"/>
        <v>6</v>
      </c>
      <c r="ABQ90" s="715">
        <f t="shared" si="229"/>
        <v>1</v>
      </c>
      <c r="ABR90" s="1201" t="s">
        <v>1632</v>
      </c>
      <c r="ABS90" s="1202" t="s">
        <v>1632</v>
      </c>
      <c r="ABT90" s="1202" t="s">
        <v>1625</v>
      </c>
      <c r="ABU90" s="1202" t="s">
        <v>1625</v>
      </c>
      <c r="ABV90" s="725">
        <v>5</v>
      </c>
      <c r="ABW90" s="725">
        <v>5</v>
      </c>
      <c r="ABX90" s="725">
        <v>0</v>
      </c>
      <c r="ABY90" s="725">
        <v>0</v>
      </c>
      <c r="ABZ90" s="715">
        <f t="shared" si="230"/>
        <v>10</v>
      </c>
      <c r="ACA90" s="715">
        <f t="shared" si="231"/>
        <v>36</v>
      </c>
      <c r="ACB90" s="983" t="s">
        <v>1632</v>
      </c>
      <c r="ACC90" s="725" t="s">
        <v>1632</v>
      </c>
      <c r="ACD90" s="725" t="s">
        <v>1632</v>
      </c>
      <c r="ACE90" s="725" t="s">
        <v>1632</v>
      </c>
      <c r="ACF90" s="725">
        <v>5</v>
      </c>
      <c r="ACG90" s="725">
        <v>5</v>
      </c>
      <c r="ACH90" s="725">
        <v>5</v>
      </c>
      <c r="ACI90" s="725">
        <v>5</v>
      </c>
      <c r="ACJ90" s="715">
        <f t="shared" si="232"/>
        <v>20</v>
      </c>
      <c r="ACK90" s="715">
        <f t="shared" si="233"/>
        <v>1</v>
      </c>
      <c r="ACL90" s="982">
        <v>71</v>
      </c>
      <c r="ACM90" s="715">
        <v>2828</v>
      </c>
      <c r="ACN90" s="1089">
        <v>26.709</v>
      </c>
      <c r="ACO90" s="715">
        <v>5</v>
      </c>
      <c r="ACP90" s="1089">
        <v>1.5</v>
      </c>
      <c r="ACQ90" s="715">
        <v>8</v>
      </c>
      <c r="ACR90" s="982">
        <v>118.85</v>
      </c>
      <c r="ACS90" s="1090">
        <v>2</v>
      </c>
      <c r="ACT90" s="983" t="s">
        <v>1625</v>
      </c>
      <c r="ACU90" s="725" t="s">
        <v>1625</v>
      </c>
      <c r="ACV90" s="725" t="s">
        <v>1625</v>
      </c>
      <c r="ACW90" s="725" t="s">
        <v>1625</v>
      </c>
      <c r="ACX90" s="725">
        <v>0</v>
      </c>
      <c r="ACY90" s="725">
        <v>0</v>
      </c>
      <c r="ACZ90" s="725">
        <v>0</v>
      </c>
      <c r="ADA90" s="725">
        <v>0</v>
      </c>
      <c r="ADB90" s="715">
        <f t="shared" si="234"/>
        <v>0</v>
      </c>
      <c r="ADC90" s="715">
        <f t="shared" si="235"/>
        <v>28</v>
      </c>
      <c r="ADD90" s="984" t="s">
        <v>1632</v>
      </c>
      <c r="ADE90" s="985" t="s">
        <v>1632</v>
      </c>
      <c r="ADF90" s="985" t="s">
        <v>1632</v>
      </c>
      <c r="ADG90" s="985" t="s">
        <v>1625</v>
      </c>
      <c r="ADH90" s="985">
        <v>5</v>
      </c>
      <c r="ADI90" s="985">
        <v>5</v>
      </c>
      <c r="ADJ90" s="985">
        <v>5</v>
      </c>
      <c r="ADK90" s="985">
        <v>0</v>
      </c>
      <c r="ADL90" s="715">
        <f t="shared" si="236"/>
        <v>15</v>
      </c>
      <c r="ADM90" s="715">
        <f t="shared" si="237"/>
        <v>20</v>
      </c>
      <c r="ADN90" s="1169">
        <v>2</v>
      </c>
      <c r="ADO90" s="1168">
        <v>480</v>
      </c>
      <c r="ADP90" s="1168">
        <v>3840</v>
      </c>
      <c r="ADQ90" s="989">
        <v>240</v>
      </c>
      <c r="ADR90" s="989">
        <v>1920</v>
      </c>
      <c r="ADS90" s="989">
        <v>918.22094691535153</v>
      </c>
      <c r="ADT90" s="989">
        <v>10</v>
      </c>
      <c r="ADU90" s="989">
        <v>0</v>
      </c>
      <c r="ADV90" s="989">
        <v>0</v>
      </c>
      <c r="ADW90" s="989">
        <v>0</v>
      </c>
      <c r="ADX90" s="989">
        <v>0</v>
      </c>
      <c r="ADY90" s="989">
        <v>0</v>
      </c>
      <c r="ADZ90" s="989">
        <v>0</v>
      </c>
      <c r="AEA90" s="989">
        <v>50</v>
      </c>
      <c r="AEB90" s="989">
        <v>2</v>
      </c>
      <c r="AEC90" s="989">
        <v>480</v>
      </c>
      <c r="AED90" s="989">
        <v>3840</v>
      </c>
      <c r="AEE90" s="989">
        <v>240</v>
      </c>
      <c r="AEF90" s="989">
        <v>1920</v>
      </c>
      <c r="AEG90" s="989">
        <v>918.22094691535153</v>
      </c>
      <c r="AEH90" s="729">
        <v>19</v>
      </c>
      <c r="AEI90" s="987"/>
      <c r="AEM90" s="715">
        <v>527</v>
      </c>
      <c r="AEN90" s="715">
        <v>389</v>
      </c>
      <c r="AEO90" s="989">
        <v>57</v>
      </c>
      <c r="AEP90" s="1099">
        <v>14.652956298200515</v>
      </c>
      <c r="AEQ90" s="989">
        <v>62</v>
      </c>
      <c r="AER90" s="989">
        <v>9</v>
      </c>
      <c r="AES90" s="989">
        <v>15.789473684210526</v>
      </c>
      <c r="AET90" s="1099">
        <v>3.5555555555555554</v>
      </c>
      <c r="AEU90" s="989">
        <v>46</v>
      </c>
      <c r="AEV90" s="989">
        <v>7</v>
      </c>
      <c r="AEW90" s="989">
        <v>64</v>
      </c>
      <c r="AEX90" s="989">
        <v>10.9375</v>
      </c>
      <c r="AEY90" s="989">
        <v>50</v>
      </c>
      <c r="AEZ90" s="1667">
        <v>389</v>
      </c>
      <c r="AFA90" s="1668">
        <v>2.2879177377892033</v>
      </c>
      <c r="AFB90" s="1667">
        <f t="shared" si="238"/>
        <v>41</v>
      </c>
      <c r="AFC90" s="1168">
        <v>10</v>
      </c>
      <c r="AFD90" s="1099">
        <v>30</v>
      </c>
      <c r="AFE90" s="989">
        <f t="shared" si="239"/>
        <v>69</v>
      </c>
      <c r="AFF90" s="715">
        <v>60</v>
      </c>
      <c r="AFG90" s="985">
        <v>11.666666666666666</v>
      </c>
      <c r="AFH90" s="699">
        <f t="shared" si="240"/>
        <v>11</v>
      </c>
      <c r="AFI90" s="989">
        <v>344</v>
      </c>
      <c r="AFJ90" s="715">
        <v>53</v>
      </c>
      <c r="AFK90" s="985">
        <v>15.406976744186046</v>
      </c>
      <c r="AFL90" s="699">
        <f t="shared" si="241"/>
        <v>30</v>
      </c>
      <c r="AFM90" s="707">
        <v>52</v>
      </c>
      <c r="AFN90" s="990">
        <v>1</v>
      </c>
      <c r="AFO90" s="719">
        <v>1.9230769230769231</v>
      </c>
      <c r="AFP90" s="979">
        <f t="shared" si="242"/>
        <v>29</v>
      </c>
      <c r="AFQ90" s="715">
        <v>60</v>
      </c>
      <c r="AFR90" s="699">
        <f t="shared" si="242"/>
        <v>25</v>
      </c>
      <c r="AFS90" s="715" t="s">
        <v>31</v>
      </c>
      <c r="AFT90" s="715" t="s">
        <v>31</v>
      </c>
      <c r="AFU90" s="985" t="s">
        <v>31</v>
      </c>
      <c r="AFV90" s="699" t="str">
        <f t="shared" si="243"/>
        <v>-</v>
      </c>
      <c r="AFW90" s="715" t="s">
        <v>31</v>
      </c>
      <c r="AFX90" s="715" t="s">
        <v>31</v>
      </c>
      <c r="AFY90" s="712" t="s">
        <v>31</v>
      </c>
      <c r="AFZ90" s="699" t="str">
        <f t="shared" si="244"/>
        <v>-</v>
      </c>
      <c r="AGA90" s="712">
        <v>56.666666666666664</v>
      </c>
      <c r="AGB90" s="712">
        <v>16.666666666666664</v>
      </c>
      <c r="AGC90" s="712">
        <v>8.8888888888888893</v>
      </c>
      <c r="AGD90" s="712">
        <v>8.8888888888888893</v>
      </c>
      <c r="AGE90" s="712">
        <v>6.666666666666667</v>
      </c>
      <c r="AGF90" s="712">
        <v>1.1111111111111112</v>
      </c>
      <c r="AGG90" s="712">
        <v>1.1111111111111112</v>
      </c>
      <c r="AGH90" s="712">
        <v>0</v>
      </c>
      <c r="AGI90" s="712">
        <v>0</v>
      </c>
      <c r="AGJ90" s="715">
        <v>51</v>
      </c>
      <c r="AGK90" s="715">
        <v>15</v>
      </c>
      <c r="AGL90" s="715">
        <v>8</v>
      </c>
      <c r="AGM90" s="715">
        <v>8</v>
      </c>
      <c r="AGN90" s="715">
        <v>6</v>
      </c>
      <c r="AGO90" s="715">
        <v>1</v>
      </c>
      <c r="AGP90" s="715">
        <v>1</v>
      </c>
      <c r="AGQ90" s="715">
        <v>0</v>
      </c>
      <c r="AGR90" s="715">
        <v>0</v>
      </c>
      <c r="AGS90" s="715">
        <v>90</v>
      </c>
      <c r="AGT90" s="712">
        <v>41.666666666666671</v>
      </c>
      <c r="AGU90" s="712">
        <v>25</v>
      </c>
      <c r="AGV90" s="712">
        <v>0</v>
      </c>
      <c r="AGW90" s="712">
        <v>16.666666666666664</v>
      </c>
      <c r="AGX90" s="712">
        <v>0</v>
      </c>
      <c r="AGY90" s="712">
        <v>16.666666666666664</v>
      </c>
      <c r="AGZ90" s="712">
        <v>0</v>
      </c>
      <c r="AHA90" s="712">
        <v>0</v>
      </c>
      <c r="AHB90" s="712">
        <v>0</v>
      </c>
      <c r="AHC90" s="715">
        <v>5</v>
      </c>
      <c r="AHD90" s="715">
        <v>3</v>
      </c>
      <c r="AHE90" s="715">
        <v>0</v>
      </c>
      <c r="AHF90" s="715">
        <v>2</v>
      </c>
      <c r="AHG90" s="715">
        <v>0</v>
      </c>
      <c r="AHH90" s="715">
        <v>2</v>
      </c>
      <c r="AHI90" s="715">
        <v>0</v>
      </c>
      <c r="AHJ90" s="715">
        <v>0</v>
      </c>
      <c r="AHK90" s="715">
        <v>0</v>
      </c>
      <c r="AHL90" s="715">
        <v>12</v>
      </c>
      <c r="AHM90" s="712">
        <v>25</v>
      </c>
      <c r="AHN90" s="712">
        <v>12.5</v>
      </c>
      <c r="AHO90" s="712">
        <v>12.5</v>
      </c>
      <c r="AHP90" s="712">
        <v>25</v>
      </c>
      <c r="AHQ90" s="712">
        <v>12.5</v>
      </c>
      <c r="AHR90" s="712">
        <v>12.5</v>
      </c>
      <c r="AHS90" s="712">
        <v>0</v>
      </c>
      <c r="AHT90" s="712">
        <v>0</v>
      </c>
      <c r="AHU90" s="712">
        <v>0</v>
      </c>
      <c r="AHV90" s="715">
        <v>2</v>
      </c>
      <c r="AHW90" s="715">
        <v>1</v>
      </c>
      <c r="AHX90" s="715">
        <v>1</v>
      </c>
      <c r="AHY90" s="715">
        <v>2</v>
      </c>
      <c r="AHZ90" s="715">
        <v>1</v>
      </c>
      <c r="AIA90" s="715">
        <v>1</v>
      </c>
      <c r="AIB90" s="715">
        <v>0</v>
      </c>
      <c r="AIC90" s="715">
        <v>0</v>
      </c>
      <c r="AID90" s="715">
        <v>0</v>
      </c>
      <c r="AIE90" s="715">
        <v>8</v>
      </c>
      <c r="AIF90" s="712" t="s">
        <v>1678</v>
      </c>
      <c r="AIG90" s="712" t="s">
        <v>1623</v>
      </c>
      <c r="AIH90" s="709">
        <v>0</v>
      </c>
      <c r="AII90" s="978">
        <f t="shared" si="245"/>
        <v>42</v>
      </c>
      <c r="AIJ90" s="703" t="s">
        <v>1625</v>
      </c>
      <c r="AIK90" s="703" t="s">
        <v>1625</v>
      </c>
      <c r="AIL90" s="703" t="s">
        <v>1625</v>
      </c>
      <c r="AIM90" s="701" t="s">
        <v>1625</v>
      </c>
      <c r="AIN90" s="712" t="s">
        <v>1625</v>
      </c>
      <c r="AIO90" s="712" t="s">
        <v>1627</v>
      </c>
      <c r="AIP90" s="712" t="s">
        <v>1627</v>
      </c>
      <c r="AIQ90" s="712" t="s">
        <v>1627</v>
      </c>
      <c r="AIR90" s="712" t="s">
        <v>1625</v>
      </c>
      <c r="AIS90" s="712" t="s">
        <v>1685</v>
      </c>
      <c r="AIT90" s="712" t="s">
        <v>1641</v>
      </c>
      <c r="AIU90" s="712" t="s">
        <v>1642</v>
      </c>
      <c r="AIV90" s="712" t="s">
        <v>1880</v>
      </c>
      <c r="AIW90" s="1039">
        <v>136</v>
      </c>
      <c r="AIX90" s="1039">
        <v>20</v>
      </c>
      <c r="AIY90" s="1040">
        <v>14.7</v>
      </c>
      <c r="AIZ90" s="699">
        <v>1</v>
      </c>
      <c r="AJA90" s="712">
        <v>0.23529411764705882</v>
      </c>
      <c r="AJB90" s="699">
        <f t="shared" si="246"/>
        <v>13</v>
      </c>
      <c r="AJC90" s="712">
        <v>0</v>
      </c>
      <c r="AJD90" s="978">
        <f t="shared" si="247"/>
        <v>25</v>
      </c>
      <c r="AJE90" s="712" t="s">
        <v>1625</v>
      </c>
      <c r="AJF90" s="712" t="s">
        <v>1625</v>
      </c>
      <c r="AJG90" s="712" t="s">
        <v>1625</v>
      </c>
      <c r="AJH90" s="712" t="s">
        <v>1625</v>
      </c>
      <c r="AJI90" s="712">
        <v>9.1999999999999993</v>
      </c>
      <c r="AJJ90" s="699">
        <f t="shared" si="248"/>
        <v>40</v>
      </c>
      <c r="AJK90" s="715">
        <v>1</v>
      </c>
      <c r="AJL90" s="712">
        <v>0</v>
      </c>
      <c r="AJM90" s="699">
        <f t="shared" si="249"/>
        <v>39</v>
      </c>
      <c r="AJN90" s="715">
        <v>0</v>
      </c>
      <c r="AJO90" s="712">
        <v>9.1999999999999993</v>
      </c>
      <c r="AJP90" s="699">
        <f t="shared" si="250"/>
        <v>4</v>
      </c>
      <c r="AJQ90" s="715">
        <v>1</v>
      </c>
      <c r="AJR90" s="712">
        <v>0</v>
      </c>
      <c r="AJS90" s="699">
        <f t="shared" si="251"/>
        <v>29</v>
      </c>
      <c r="AJT90" s="715">
        <v>0</v>
      </c>
      <c r="AJU90" s="712">
        <v>0</v>
      </c>
      <c r="AJV90" s="715">
        <v>0</v>
      </c>
      <c r="AJW90" s="712">
        <v>0</v>
      </c>
      <c r="AJX90" s="699">
        <f t="shared" si="252"/>
        <v>26</v>
      </c>
      <c r="AJY90" s="715">
        <v>0</v>
      </c>
      <c r="AJZ90" s="712">
        <v>0</v>
      </c>
      <c r="AKA90" s="699">
        <f t="shared" si="253"/>
        <v>9</v>
      </c>
      <c r="AKB90" s="715">
        <v>0</v>
      </c>
      <c r="AKC90" s="712">
        <v>18.399999999999999</v>
      </c>
      <c r="AKD90" s="699">
        <f t="shared" si="254"/>
        <v>18</v>
      </c>
      <c r="AKE90" s="715">
        <v>2</v>
      </c>
      <c r="AKF90" s="715">
        <v>72</v>
      </c>
      <c r="AKG90" s="715">
        <v>0</v>
      </c>
      <c r="AKH90" s="715">
        <v>21</v>
      </c>
      <c r="AKI90" s="715">
        <v>0</v>
      </c>
      <c r="AKJ90" s="715">
        <v>0</v>
      </c>
      <c r="AKK90" s="715">
        <v>93</v>
      </c>
      <c r="AKL90" s="715">
        <v>0</v>
      </c>
      <c r="AKM90" s="715">
        <v>36</v>
      </c>
      <c r="AKN90" s="715">
        <v>0</v>
      </c>
      <c r="AKO90" s="715">
        <v>36</v>
      </c>
      <c r="AKP90" s="712">
        <v>0.111</v>
      </c>
      <c r="AKQ90" s="699">
        <f t="shared" si="255"/>
        <v>40</v>
      </c>
      <c r="AKR90" s="712" t="s">
        <v>31</v>
      </c>
      <c r="AKS90" s="699" t="str">
        <f t="shared" si="255"/>
        <v>-</v>
      </c>
      <c r="AKT90" s="712">
        <v>3.2000000000000001E-2</v>
      </c>
      <c r="AKU90" s="699">
        <f t="shared" si="141"/>
        <v>6</v>
      </c>
      <c r="AKV90" s="712" t="s">
        <v>31</v>
      </c>
      <c r="AKW90" s="699" t="str">
        <f t="shared" si="142"/>
        <v>-</v>
      </c>
      <c r="AKX90" s="712" t="s">
        <v>31</v>
      </c>
      <c r="AKY90" s="712">
        <v>0.14299999999999999</v>
      </c>
      <c r="AKZ90" s="712" t="s">
        <v>31</v>
      </c>
      <c r="ALA90" s="699" t="str">
        <f t="shared" si="143"/>
        <v>-</v>
      </c>
      <c r="ALB90" s="712">
        <v>5.5E-2</v>
      </c>
      <c r="ALC90" s="699">
        <f t="shared" si="144"/>
        <v>7</v>
      </c>
      <c r="ALD90" s="712" t="s">
        <v>31</v>
      </c>
      <c r="ALE90" s="699" t="str">
        <f t="shared" si="145"/>
        <v>-</v>
      </c>
      <c r="ALF90" s="712">
        <v>5.5E-2</v>
      </c>
      <c r="ALG90" s="712"/>
      <c r="ALH90" s="1706">
        <v>41.104415687049297</v>
      </c>
      <c r="ALI90" s="729">
        <v>170</v>
      </c>
      <c r="ALJ90" s="729">
        <v>36</v>
      </c>
      <c r="ALK90" s="729">
        <v>4182</v>
      </c>
      <c r="ALL90" s="729">
        <v>40.650406504065039</v>
      </c>
      <c r="ALM90" s="729">
        <v>8.6083213773314196</v>
      </c>
      <c r="ALN90" s="729">
        <v>64</v>
      </c>
      <c r="ALO90" s="729">
        <v>62</v>
      </c>
    </row>
    <row r="91" spans="1:1003" ht="13" x14ac:dyDescent="0.2">
      <c r="A91" s="696" t="s">
        <v>1905</v>
      </c>
      <c r="B91" s="697" t="s">
        <v>1906</v>
      </c>
      <c r="C91" s="697" t="s">
        <v>1646</v>
      </c>
      <c r="D91" s="697" t="s">
        <v>1646</v>
      </c>
      <c r="E91" s="697" t="s">
        <v>1733</v>
      </c>
      <c r="F91" s="698" t="s">
        <v>1907</v>
      </c>
      <c r="G91" s="699" t="s">
        <v>1923</v>
      </c>
      <c r="H91" s="700">
        <v>32</v>
      </c>
      <c r="I91" s="703">
        <v>7.03</v>
      </c>
      <c r="J91" s="699">
        <f t="shared" si="146"/>
        <v>64</v>
      </c>
      <c r="K91" s="702">
        <v>47</v>
      </c>
      <c r="L91" s="703">
        <v>6.89</v>
      </c>
      <c r="M91" s="710">
        <f t="shared" si="147"/>
        <v>70</v>
      </c>
      <c r="N91" s="712">
        <f t="shared" si="148"/>
        <v>-0.14000000000000057</v>
      </c>
      <c r="O91" s="702">
        <v>60</v>
      </c>
      <c r="P91" s="703">
        <v>6.72</v>
      </c>
      <c r="Q91" s="699">
        <f t="shared" si="256"/>
        <v>3</v>
      </c>
      <c r="R91" s="702">
        <v>69</v>
      </c>
      <c r="S91" s="703">
        <v>6.23</v>
      </c>
      <c r="T91" s="710">
        <f t="shared" si="137"/>
        <v>35</v>
      </c>
      <c r="U91" s="712">
        <f t="shared" si="149"/>
        <v>-0.48999999999999932</v>
      </c>
      <c r="V91" s="706">
        <v>43</v>
      </c>
      <c r="W91" s="701">
        <v>5.7209302325581399</v>
      </c>
      <c r="X91" s="702">
        <v>26</v>
      </c>
      <c r="Y91" s="704">
        <v>7.0769230769230766</v>
      </c>
      <c r="Z91" s="705">
        <f t="shared" si="150"/>
        <v>5</v>
      </c>
      <c r="AA91" s="707">
        <v>30</v>
      </c>
      <c r="AB91" s="704">
        <v>5.9</v>
      </c>
      <c r="AC91" s="705">
        <f t="shared" si="151"/>
        <v>71</v>
      </c>
      <c r="AD91" s="702">
        <v>13</v>
      </c>
      <c r="AE91" s="704">
        <v>5.3076923076923075</v>
      </c>
      <c r="AF91" s="732">
        <f t="shared" si="152"/>
        <v>71</v>
      </c>
      <c r="AG91" s="708">
        <v>78.3</v>
      </c>
      <c r="AH91" s="705">
        <f t="shared" si="153"/>
        <v>70</v>
      </c>
      <c r="AI91" s="709">
        <v>79.3</v>
      </c>
      <c r="AJ91" s="705">
        <f t="shared" si="154"/>
        <v>76</v>
      </c>
      <c r="AK91" s="709">
        <v>6.2999999999999972</v>
      </c>
      <c r="AL91" s="701">
        <v>-7.2999999999999972</v>
      </c>
      <c r="AM91" s="702">
        <v>60</v>
      </c>
      <c r="AN91" s="715">
        <f t="shared" si="155"/>
        <v>52</v>
      </c>
      <c r="AO91" s="710">
        <v>60</v>
      </c>
      <c r="AP91" s="715">
        <f t="shared" si="156"/>
        <v>51</v>
      </c>
      <c r="AQ91" s="702">
        <v>330</v>
      </c>
      <c r="AR91" s="710">
        <f t="shared" si="157"/>
        <v>1</v>
      </c>
      <c r="AS91" s="702">
        <v>45</v>
      </c>
      <c r="AT91" s="703">
        <v>17.777777777777779</v>
      </c>
      <c r="AU91" s="705">
        <f t="shared" si="158"/>
        <v>28</v>
      </c>
      <c r="AV91" s="702">
        <v>45</v>
      </c>
      <c r="AW91" s="703">
        <v>17.777777777777779</v>
      </c>
      <c r="AX91" s="705">
        <f t="shared" si="159"/>
        <v>62</v>
      </c>
      <c r="AY91" s="702">
        <v>47</v>
      </c>
      <c r="AZ91" s="703">
        <v>57.446808510638306</v>
      </c>
      <c r="BA91" s="705">
        <f t="shared" si="160"/>
        <v>71</v>
      </c>
      <c r="BB91" s="702">
        <v>46</v>
      </c>
      <c r="BC91" s="703">
        <v>6.5217391304347823</v>
      </c>
      <c r="BD91" s="705">
        <f t="shared" si="161"/>
        <v>2</v>
      </c>
      <c r="BE91" s="702">
        <v>46</v>
      </c>
      <c r="BF91" s="703">
        <v>0</v>
      </c>
      <c r="BG91" s="705">
        <f t="shared" si="162"/>
        <v>1</v>
      </c>
      <c r="BH91" s="702">
        <v>46</v>
      </c>
      <c r="BI91" s="703">
        <v>23.913043478260871</v>
      </c>
      <c r="BJ91" s="705">
        <f t="shared" si="163"/>
        <v>4</v>
      </c>
      <c r="BK91" s="702">
        <v>30</v>
      </c>
      <c r="BL91" s="703">
        <v>66.666666666666657</v>
      </c>
      <c r="BM91" s="705">
        <f t="shared" si="164"/>
        <v>72</v>
      </c>
      <c r="BN91" s="702">
        <v>30</v>
      </c>
      <c r="BO91" s="703">
        <v>86.666666666666671</v>
      </c>
      <c r="BP91" s="705">
        <f t="shared" si="165"/>
        <v>54</v>
      </c>
      <c r="BQ91" s="702">
        <v>28</v>
      </c>
      <c r="BR91" s="703">
        <v>53.571428571428569</v>
      </c>
      <c r="BS91" s="705">
        <f t="shared" si="166"/>
        <v>7</v>
      </c>
      <c r="BT91" s="702">
        <v>29</v>
      </c>
      <c r="BU91" s="703">
        <v>34.482758620689658</v>
      </c>
      <c r="BV91" s="705">
        <f t="shared" si="167"/>
        <v>26</v>
      </c>
      <c r="BW91" s="702">
        <v>20</v>
      </c>
      <c r="BX91" s="703">
        <v>0</v>
      </c>
      <c r="BY91" s="705">
        <f t="shared" si="168"/>
        <v>1</v>
      </c>
      <c r="BZ91" s="702">
        <v>30</v>
      </c>
      <c r="CA91" s="703">
        <v>46.666666666666664</v>
      </c>
      <c r="CB91" s="705">
        <f t="shared" si="169"/>
        <v>10</v>
      </c>
      <c r="CC91" s="709">
        <v>12.7</v>
      </c>
      <c r="CD91" s="726">
        <f t="shared" si="170"/>
        <v>19</v>
      </c>
      <c r="CE91" s="703">
        <v>3.2</v>
      </c>
      <c r="CF91" s="703">
        <v>4.5999999999999996</v>
      </c>
      <c r="CG91" s="704">
        <v>5</v>
      </c>
      <c r="CH91" s="709">
        <v>11.5</v>
      </c>
      <c r="CI91" s="701">
        <v>12.6</v>
      </c>
      <c r="CJ91" s="712">
        <v>19.399999999999999</v>
      </c>
      <c r="CK91" s="729">
        <f t="shared" si="171"/>
        <v>69</v>
      </c>
      <c r="CL91" s="712">
        <v>3.7</v>
      </c>
      <c r="CM91" s="712">
        <v>7.5</v>
      </c>
      <c r="CN91" s="712">
        <v>8.3000000000000007</v>
      </c>
      <c r="CO91" s="714">
        <v>132</v>
      </c>
      <c r="CP91" s="985">
        <v>88.6</v>
      </c>
      <c r="CQ91" s="729">
        <f t="shared" si="172"/>
        <v>3</v>
      </c>
      <c r="CR91" s="715">
        <v>25</v>
      </c>
      <c r="CS91" s="985">
        <v>85.9</v>
      </c>
      <c r="CT91" s="729">
        <f t="shared" si="134"/>
        <v>11</v>
      </c>
      <c r="CU91" s="715">
        <v>56</v>
      </c>
      <c r="CV91" s="712">
        <v>88.3</v>
      </c>
      <c r="CW91" s="729">
        <f t="shared" si="173"/>
        <v>6</v>
      </c>
      <c r="CX91" s="715">
        <v>51</v>
      </c>
      <c r="CY91" s="712">
        <v>89.4</v>
      </c>
      <c r="CZ91" s="729">
        <f t="shared" si="174"/>
        <v>3</v>
      </c>
      <c r="DA91" s="716">
        <v>25</v>
      </c>
      <c r="DB91" s="710">
        <f t="shared" si="175"/>
        <v>53</v>
      </c>
      <c r="DC91" s="715">
        <v>24</v>
      </c>
      <c r="DD91" s="717">
        <v>75</v>
      </c>
      <c r="DE91" s="710">
        <f t="shared" si="176"/>
        <v>37</v>
      </c>
      <c r="DF91" s="703">
        <v>0</v>
      </c>
      <c r="DG91" s="705">
        <f t="shared" si="177"/>
        <v>37</v>
      </c>
      <c r="DH91" s="709">
        <v>72.222222222222214</v>
      </c>
      <c r="DI91" s="705">
        <f t="shared" si="177"/>
        <v>26</v>
      </c>
      <c r="DJ91" s="703">
        <v>0</v>
      </c>
      <c r="DK91" s="705">
        <f t="shared" si="178"/>
        <v>34</v>
      </c>
      <c r="DL91" s="718">
        <v>66.666666666666657</v>
      </c>
      <c r="DM91" s="705">
        <f t="shared" si="179"/>
        <v>56</v>
      </c>
      <c r="DN91" s="703">
        <v>0</v>
      </c>
      <c r="DO91" s="705">
        <f t="shared" si="180"/>
        <v>60</v>
      </c>
      <c r="DP91" s="702">
        <v>43</v>
      </c>
      <c r="DQ91" s="719">
        <v>62.790697674418603</v>
      </c>
      <c r="DR91" s="705">
        <f t="shared" si="257"/>
        <v>64</v>
      </c>
      <c r="DS91" s="702">
        <v>29</v>
      </c>
      <c r="DT91" s="719">
        <v>24.137931034482758</v>
      </c>
      <c r="DU91" s="705">
        <v>75</v>
      </c>
      <c r="DV91" s="702">
        <v>38</v>
      </c>
      <c r="DW91" s="720">
        <v>63.157894736842103</v>
      </c>
      <c r="DX91" s="705">
        <v>48</v>
      </c>
      <c r="DY91" s="702">
        <v>37</v>
      </c>
      <c r="DZ91" s="1145">
        <v>2.25</v>
      </c>
      <c r="EA91" s="726">
        <v>2</v>
      </c>
      <c r="EB91" s="720">
        <v>5.4054054054054053</v>
      </c>
      <c r="EC91" s="705">
        <v>71</v>
      </c>
      <c r="ED91" s="702">
        <v>39</v>
      </c>
      <c r="EE91" s="712">
        <v>1</v>
      </c>
      <c r="EF91" s="729">
        <v>66</v>
      </c>
      <c r="EG91" s="720">
        <v>20.512820512820511</v>
      </c>
      <c r="EH91" s="705">
        <v>57</v>
      </c>
      <c r="EI91" s="702">
        <v>40</v>
      </c>
      <c r="EJ91" s="712">
        <v>0.8</v>
      </c>
      <c r="EK91" s="729">
        <v>62</v>
      </c>
      <c r="EL91" s="720">
        <v>25</v>
      </c>
      <c r="EM91" s="705">
        <v>52</v>
      </c>
      <c r="EN91" s="714">
        <v>39</v>
      </c>
      <c r="EO91" s="712">
        <v>0.625</v>
      </c>
      <c r="EP91" s="729">
        <v>53</v>
      </c>
      <c r="EQ91" s="725">
        <v>10.256410256410255</v>
      </c>
      <c r="ER91" s="733">
        <v>40</v>
      </c>
      <c r="ES91" s="702">
        <v>39</v>
      </c>
      <c r="ET91" s="726">
        <v>0.58333333333333337</v>
      </c>
      <c r="EU91" s="726">
        <v>61</v>
      </c>
      <c r="EV91" s="720">
        <v>15.384615384615383</v>
      </c>
      <c r="EW91" s="705">
        <v>21</v>
      </c>
      <c r="EX91" s="715">
        <v>39</v>
      </c>
      <c r="EY91" s="726">
        <v>0.5</v>
      </c>
      <c r="EZ91" s="726">
        <v>49</v>
      </c>
      <c r="FA91" s="725">
        <v>2.5641025641025639</v>
      </c>
      <c r="FB91" s="715">
        <v>65</v>
      </c>
      <c r="FC91" s="702">
        <v>40</v>
      </c>
      <c r="FD91" s="726">
        <v>0</v>
      </c>
      <c r="FE91" s="726">
        <v>74</v>
      </c>
      <c r="FF91" s="720">
        <v>0</v>
      </c>
      <c r="FG91" s="705">
        <v>74</v>
      </c>
      <c r="FH91" s="702">
        <v>34</v>
      </c>
      <c r="FI91" s="726">
        <v>3.2</v>
      </c>
      <c r="FJ91" s="726">
        <v>19</v>
      </c>
      <c r="FK91" s="720">
        <v>29.411764705882355</v>
      </c>
      <c r="FL91" s="705">
        <v>64</v>
      </c>
      <c r="FM91" s="714">
        <v>30</v>
      </c>
      <c r="FN91" s="725">
        <v>10</v>
      </c>
      <c r="FO91" s="715">
        <v>72</v>
      </c>
      <c r="FP91" s="702">
        <v>27</v>
      </c>
      <c r="FQ91" s="727">
        <v>0</v>
      </c>
      <c r="FR91" s="727">
        <v>62</v>
      </c>
      <c r="FS91" s="720">
        <v>0</v>
      </c>
      <c r="FT91" s="705">
        <v>62</v>
      </c>
      <c r="FU91" s="702">
        <v>28</v>
      </c>
      <c r="FV91" s="712">
        <v>2.5</v>
      </c>
      <c r="FW91" s="729">
        <v>2</v>
      </c>
      <c r="FX91" s="720">
        <v>3.5714285714285712</v>
      </c>
      <c r="FY91" s="705">
        <v>52</v>
      </c>
      <c r="FZ91" s="702">
        <v>28</v>
      </c>
      <c r="GA91" s="712">
        <v>0</v>
      </c>
      <c r="GB91" s="729">
        <v>68</v>
      </c>
      <c r="GC91" s="720">
        <v>0</v>
      </c>
      <c r="GD91" s="705">
        <v>68</v>
      </c>
      <c r="GE91" s="702">
        <v>27</v>
      </c>
      <c r="GF91" s="712">
        <v>0</v>
      </c>
      <c r="GG91" s="729">
        <v>59</v>
      </c>
      <c r="GH91" s="720">
        <v>0</v>
      </c>
      <c r="GI91" s="705">
        <v>59</v>
      </c>
      <c r="GJ91" s="702">
        <v>29</v>
      </c>
      <c r="GK91" s="726">
        <v>0.5</v>
      </c>
      <c r="GL91" s="726">
        <v>69</v>
      </c>
      <c r="GM91" s="720">
        <v>6.8965517241379306</v>
      </c>
      <c r="GN91" s="705">
        <v>67</v>
      </c>
      <c r="GO91" s="702">
        <v>28</v>
      </c>
      <c r="GP91" s="726">
        <v>0</v>
      </c>
      <c r="GQ91" s="726">
        <v>60</v>
      </c>
      <c r="GR91" s="720">
        <v>0</v>
      </c>
      <c r="GS91" s="705">
        <v>60</v>
      </c>
      <c r="GT91" s="702">
        <v>28</v>
      </c>
      <c r="GU91" s="726">
        <v>0</v>
      </c>
      <c r="GV91" s="726">
        <v>51</v>
      </c>
      <c r="GW91" s="720">
        <v>0</v>
      </c>
      <c r="GX91" s="705">
        <v>51</v>
      </c>
      <c r="GY91" s="702">
        <v>27</v>
      </c>
      <c r="GZ91" s="726">
        <v>0</v>
      </c>
      <c r="HA91" s="726">
        <v>50</v>
      </c>
      <c r="HB91" s="720">
        <v>0</v>
      </c>
      <c r="HC91" s="705">
        <v>50</v>
      </c>
      <c r="HD91" s="709">
        <v>14.705882352941178</v>
      </c>
      <c r="HE91" s="703">
        <v>2.9411764705882351</v>
      </c>
      <c r="HF91" s="703">
        <v>79.411764705882348</v>
      </c>
      <c r="HG91" s="703">
        <v>32.352941176470587</v>
      </c>
      <c r="HH91" s="1299">
        <v>0</v>
      </c>
      <c r="HI91" s="1299">
        <v>29.411764705882355</v>
      </c>
      <c r="HJ91" s="1299">
        <v>73.529411764705884</v>
      </c>
      <c r="HK91" s="1299">
        <v>2.9411764705882351</v>
      </c>
      <c r="HL91" s="1299">
        <v>73.529411764705884</v>
      </c>
      <c r="HM91" s="1300">
        <v>34</v>
      </c>
      <c r="HN91" s="709">
        <v>20.714285714285715</v>
      </c>
      <c r="HO91" s="709">
        <v>5</v>
      </c>
      <c r="HP91" s="709">
        <v>59.285714285714285</v>
      </c>
      <c r="HQ91" s="709">
        <v>17.142857142857142</v>
      </c>
      <c r="HR91" s="709">
        <v>10.714285714285714</v>
      </c>
      <c r="HS91" s="709">
        <v>39.285714285714285</v>
      </c>
      <c r="HT91" s="709">
        <v>46.428571428571431</v>
      </c>
      <c r="HU91" s="709">
        <v>0</v>
      </c>
      <c r="HV91" s="709">
        <v>52.142857142857146</v>
      </c>
      <c r="HW91" s="1300">
        <v>140</v>
      </c>
      <c r="HX91" s="1265" t="s">
        <v>31</v>
      </c>
      <c r="HY91" s="1266" t="s">
        <v>31</v>
      </c>
      <c r="HZ91" s="1266" t="s">
        <v>31</v>
      </c>
      <c r="IA91" s="1266" t="s">
        <v>31</v>
      </c>
      <c r="IB91" s="1266" t="s">
        <v>31</v>
      </c>
      <c r="IC91" s="1266" t="s">
        <v>31</v>
      </c>
      <c r="ID91" s="1266" t="s">
        <v>31</v>
      </c>
      <c r="IE91" s="1266" t="s">
        <v>31</v>
      </c>
      <c r="IF91" s="1267" t="s">
        <v>31</v>
      </c>
      <c r="IG91" s="1268" t="s">
        <v>31</v>
      </c>
      <c r="IH91" s="1269" t="s">
        <v>31</v>
      </c>
      <c r="II91" s="1269" t="s">
        <v>31</v>
      </c>
      <c r="IJ91" s="1269" t="s">
        <v>31</v>
      </c>
      <c r="IK91" s="1269" t="s">
        <v>31</v>
      </c>
      <c r="IL91" s="1269" t="s">
        <v>31</v>
      </c>
      <c r="IM91" s="1269" t="s">
        <v>31</v>
      </c>
      <c r="IN91" s="1269" t="s">
        <v>31</v>
      </c>
      <c r="IO91" s="1267" t="s">
        <v>31</v>
      </c>
      <c r="IP91" s="1268" t="s">
        <v>31</v>
      </c>
      <c r="IQ91" s="1269" t="s">
        <v>31</v>
      </c>
      <c r="IR91" s="1269" t="s">
        <v>31</v>
      </c>
      <c r="IS91" s="1269" t="s">
        <v>31</v>
      </c>
      <c r="IT91" s="1269" t="s">
        <v>31</v>
      </c>
      <c r="IU91" s="1269" t="s">
        <v>31</v>
      </c>
      <c r="IV91" s="1269" t="s">
        <v>31</v>
      </c>
      <c r="IW91" s="1269" t="s">
        <v>31</v>
      </c>
      <c r="IX91" s="1270" t="s">
        <v>31</v>
      </c>
      <c r="IY91" s="1268" t="s">
        <v>31</v>
      </c>
      <c r="IZ91" s="1269" t="s">
        <v>31</v>
      </c>
      <c r="JA91" s="1269" t="s">
        <v>31</v>
      </c>
      <c r="JB91" s="1269" t="s">
        <v>31</v>
      </c>
      <c r="JC91" s="1269" t="s">
        <v>31</v>
      </c>
      <c r="JD91" s="1269" t="s">
        <v>31</v>
      </c>
      <c r="JE91" s="1269" t="s">
        <v>31</v>
      </c>
      <c r="JF91" s="1269" t="s">
        <v>31</v>
      </c>
      <c r="JG91" s="1270" t="s">
        <v>31</v>
      </c>
      <c r="JH91" s="1268" t="s">
        <v>31</v>
      </c>
      <c r="JI91" s="1269" t="s">
        <v>31</v>
      </c>
      <c r="JJ91" s="1269" t="s">
        <v>31</v>
      </c>
      <c r="JK91" s="1269" t="s">
        <v>31</v>
      </c>
      <c r="JL91" s="1269" t="s">
        <v>31</v>
      </c>
      <c r="JM91" s="1269" t="s">
        <v>31</v>
      </c>
      <c r="JN91" s="1269" t="s">
        <v>31</v>
      </c>
      <c r="JO91" s="1269" t="s">
        <v>31</v>
      </c>
      <c r="JP91" s="1270" t="s">
        <v>31</v>
      </c>
      <c r="JQ91" s="1268" t="s">
        <v>31</v>
      </c>
      <c r="JR91" s="1269" t="s">
        <v>31</v>
      </c>
      <c r="JS91" s="1269" t="s">
        <v>31</v>
      </c>
      <c r="JT91" s="1269" t="s">
        <v>31</v>
      </c>
      <c r="JU91" s="1269" t="s">
        <v>31</v>
      </c>
      <c r="JV91" s="1269" t="s">
        <v>31</v>
      </c>
      <c r="JW91" s="1269" t="s">
        <v>31</v>
      </c>
      <c r="JX91" s="1269" t="s">
        <v>31</v>
      </c>
      <c r="JY91" s="1270" t="s">
        <v>31</v>
      </c>
      <c r="JZ91" s="718">
        <v>48.009950248756219</v>
      </c>
      <c r="KA91" s="705">
        <f>RANK(JZ91,JZ$15:JZ$91,0)</f>
        <v>48</v>
      </c>
      <c r="KB91" s="718">
        <v>50</v>
      </c>
      <c r="KC91" s="705">
        <f>RANK(KB91,KB$15:KB$91,0)</f>
        <v>65</v>
      </c>
      <c r="KD91" s="725">
        <v>8.0381471389645771</v>
      </c>
      <c r="KE91" s="715">
        <f t="shared" si="182"/>
        <v>14</v>
      </c>
      <c r="KF91" s="1212">
        <v>0</v>
      </c>
      <c r="KG91" s="715">
        <f t="shared" si="182"/>
        <v>28</v>
      </c>
      <c r="KH91" s="725">
        <v>12.602179836512262</v>
      </c>
      <c r="KI91" s="715">
        <f t="shared" si="183"/>
        <v>55</v>
      </c>
      <c r="KJ91" s="1212">
        <v>0</v>
      </c>
      <c r="KK91" s="715">
        <f t="shared" si="183"/>
        <v>48</v>
      </c>
      <c r="KL91" s="731">
        <v>5.6628056628056633</v>
      </c>
      <c r="KM91" s="715">
        <f t="shared" si="184"/>
        <v>61</v>
      </c>
      <c r="KN91" s="715">
        <v>19.165727170236753</v>
      </c>
      <c r="KO91" s="715">
        <f t="shared" si="185"/>
        <v>34</v>
      </c>
      <c r="KP91" s="728">
        <v>60</v>
      </c>
      <c r="KQ91" s="729">
        <v>10</v>
      </c>
      <c r="KR91" s="729">
        <v>10</v>
      </c>
      <c r="KS91" s="729">
        <v>40</v>
      </c>
      <c r="KT91" s="729">
        <v>15</v>
      </c>
      <c r="KU91" s="730">
        <f t="shared" si="186"/>
        <v>135</v>
      </c>
      <c r="KV91" s="734">
        <f t="shared" si="187"/>
        <v>1</v>
      </c>
      <c r="KW91" s="728">
        <v>0</v>
      </c>
      <c r="KX91" s="729">
        <v>0</v>
      </c>
      <c r="KY91" s="706">
        <f t="shared" si="188"/>
        <v>0</v>
      </c>
      <c r="KZ91" s="705">
        <f t="shared" si="189"/>
        <v>37</v>
      </c>
      <c r="LA91" s="847" t="s">
        <v>1632</v>
      </c>
      <c r="LB91" s="846" t="s">
        <v>1632</v>
      </c>
      <c r="LC91" s="846" t="s">
        <v>1625</v>
      </c>
      <c r="LD91" s="846" t="s">
        <v>1625</v>
      </c>
      <c r="LE91" s="729">
        <v>20</v>
      </c>
      <c r="LF91" s="1023">
        <v>31</v>
      </c>
      <c r="LG91" s="847" t="s">
        <v>1625</v>
      </c>
      <c r="LH91" s="846" t="s">
        <v>1625</v>
      </c>
      <c r="LI91" s="846" t="s">
        <v>1625</v>
      </c>
      <c r="LJ91" s="846" t="s">
        <v>1625</v>
      </c>
      <c r="LK91" s="729">
        <v>0</v>
      </c>
      <c r="LL91" s="1023">
        <v>37</v>
      </c>
      <c r="LM91" s="847" t="s">
        <v>1632</v>
      </c>
      <c r="LN91" s="846" t="s">
        <v>1632</v>
      </c>
      <c r="LO91" s="846" t="s">
        <v>1632</v>
      </c>
      <c r="LP91" s="846" t="s">
        <v>1632</v>
      </c>
      <c r="LQ91" s="729">
        <v>60</v>
      </c>
      <c r="LR91" s="1023">
        <v>1</v>
      </c>
      <c r="LS91" s="847" t="s">
        <v>1632</v>
      </c>
      <c r="LT91" s="846" t="s">
        <v>1632</v>
      </c>
      <c r="LU91" s="846" t="s">
        <v>1632</v>
      </c>
      <c r="LV91" s="846" t="s">
        <v>1632</v>
      </c>
      <c r="LW91" s="729">
        <v>40</v>
      </c>
      <c r="LX91" s="1023">
        <v>1</v>
      </c>
      <c r="LY91" s="847" t="s">
        <v>1632</v>
      </c>
      <c r="LZ91" s="846" t="s">
        <v>1632</v>
      </c>
      <c r="MA91" s="846" t="s">
        <v>1632</v>
      </c>
      <c r="MB91" s="846" t="s">
        <v>1632</v>
      </c>
      <c r="MC91" s="729">
        <v>40</v>
      </c>
      <c r="MD91" s="1023">
        <v>1</v>
      </c>
      <c r="ME91" s="847" t="s">
        <v>1632</v>
      </c>
      <c r="MF91" s="846" t="s">
        <v>1632</v>
      </c>
      <c r="MG91" s="846" t="s">
        <v>1632</v>
      </c>
      <c r="MH91" s="846" t="s">
        <v>1632</v>
      </c>
      <c r="MI91" s="729">
        <v>40</v>
      </c>
      <c r="MJ91" s="1023">
        <v>1</v>
      </c>
      <c r="MK91" s="847" t="s">
        <v>1632</v>
      </c>
      <c r="ML91" s="846" t="s">
        <v>1632</v>
      </c>
      <c r="MM91" s="846" t="s">
        <v>1625</v>
      </c>
      <c r="MN91" s="729">
        <v>30</v>
      </c>
      <c r="MO91" s="1023">
        <v>4</v>
      </c>
      <c r="MP91" s="847" t="s">
        <v>1632</v>
      </c>
      <c r="MQ91" s="846" t="s">
        <v>1632</v>
      </c>
      <c r="MR91" s="846" t="s">
        <v>1632</v>
      </c>
      <c r="MS91" s="846" t="s">
        <v>1632</v>
      </c>
      <c r="MT91" s="729">
        <v>40</v>
      </c>
      <c r="MU91" s="1023">
        <v>1</v>
      </c>
      <c r="MV91" s="846" t="s">
        <v>1632</v>
      </c>
      <c r="MW91" s="846" t="s">
        <v>1632</v>
      </c>
      <c r="MX91" s="846" t="s">
        <v>1632</v>
      </c>
      <c r="MY91" s="846" t="s">
        <v>1632</v>
      </c>
      <c r="MZ91" s="729">
        <v>40</v>
      </c>
      <c r="NA91" s="1023">
        <v>1</v>
      </c>
      <c r="NB91" s="715">
        <v>117.7</v>
      </c>
      <c r="NC91" s="715">
        <f t="shared" si="138"/>
        <v>43</v>
      </c>
      <c r="ND91" s="714">
        <v>68</v>
      </c>
      <c r="NE91" s="715">
        <v>28</v>
      </c>
      <c r="NF91" s="731">
        <v>75.388026607538805</v>
      </c>
      <c r="NG91" s="715">
        <v>16</v>
      </c>
      <c r="NH91" s="715">
        <v>68</v>
      </c>
      <c r="NI91" s="715">
        <v>28</v>
      </c>
      <c r="NJ91" s="731">
        <v>75.388026607538805</v>
      </c>
      <c r="NK91" s="715">
        <v>15</v>
      </c>
      <c r="NL91" s="715">
        <v>68</v>
      </c>
      <c r="NM91" s="715">
        <v>21</v>
      </c>
      <c r="NN91" s="2946">
        <v>73.593073593073598</v>
      </c>
      <c r="NO91" s="715">
        <v>6</v>
      </c>
      <c r="NP91" s="715">
        <v>902</v>
      </c>
      <c r="NQ91" s="3206">
        <v>0</v>
      </c>
      <c r="NR91" s="3349">
        <v>0</v>
      </c>
      <c r="NS91" s="3206">
        <v>44</v>
      </c>
      <c r="NT91" s="3206">
        <v>0</v>
      </c>
      <c r="NU91" s="3207">
        <v>0</v>
      </c>
      <c r="NV91" s="3206">
        <v>44</v>
      </c>
      <c r="NW91" s="3206">
        <v>17</v>
      </c>
      <c r="NX91" s="3207">
        <v>1.83982683982684</v>
      </c>
      <c r="NY91" s="3206">
        <v>43</v>
      </c>
      <c r="NZ91" s="3206">
        <v>3</v>
      </c>
      <c r="OA91" s="3208">
        <v>3.2467532467532472</v>
      </c>
      <c r="OB91" s="3206">
        <v>30</v>
      </c>
      <c r="OC91" s="714">
        <v>130</v>
      </c>
      <c r="OD91" s="2946">
        <v>144.28412874583796</v>
      </c>
      <c r="OE91" s="733">
        <v>13</v>
      </c>
      <c r="OF91" s="714" t="s">
        <v>31</v>
      </c>
      <c r="OG91" s="731" t="s">
        <v>31</v>
      </c>
      <c r="OH91" s="733" t="str">
        <f t="shared" si="190"/>
        <v>-</v>
      </c>
      <c r="OI91" s="981">
        <v>36.317395727365209</v>
      </c>
      <c r="OJ91" s="733">
        <f t="shared" si="139"/>
        <v>18</v>
      </c>
      <c r="OK91" s="1355" t="s">
        <v>3041</v>
      </c>
      <c r="OL91" s="1355" t="s">
        <v>3046</v>
      </c>
      <c r="OM91" s="1355">
        <v>0</v>
      </c>
      <c r="ON91" s="3559">
        <v>0</v>
      </c>
      <c r="OO91" s="1355">
        <v>67</v>
      </c>
      <c r="OP91" s="977"/>
      <c r="OQ91" s="712">
        <v>16.3</v>
      </c>
      <c r="OR91" s="712">
        <v>6.9</v>
      </c>
      <c r="OS91" s="712">
        <v>3.4</v>
      </c>
      <c r="OT91" s="712">
        <v>3.5714285714285712</v>
      </c>
      <c r="OU91" s="712">
        <v>9.0909090909090917</v>
      </c>
      <c r="OV91" s="712">
        <v>14.634146341463413</v>
      </c>
      <c r="OW91" s="699">
        <f t="shared" si="191"/>
        <v>21</v>
      </c>
      <c r="OX91" s="712">
        <v>8.9827473339668469</v>
      </c>
      <c r="OY91" s="699">
        <f t="shared" si="191"/>
        <v>72</v>
      </c>
      <c r="OZ91" s="712">
        <v>20.9</v>
      </c>
      <c r="PA91" s="712">
        <v>25.9</v>
      </c>
      <c r="PB91" s="712">
        <v>30.5</v>
      </c>
      <c r="PC91" s="712">
        <v>23.214285714285715</v>
      </c>
      <c r="PD91" s="712">
        <v>23.636363636363637</v>
      </c>
      <c r="PE91" s="712">
        <v>34.146341463414636</v>
      </c>
      <c r="PF91" s="699">
        <f t="shared" si="192"/>
        <v>1</v>
      </c>
      <c r="PG91" s="712">
        <v>26.382831802343997</v>
      </c>
      <c r="PH91" s="699">
        <f t="shared" si="193"/>
        <v>3</v>
      </c>
      <c r="PI91" s="712">
        <v>48.780487804878</v>
      </c>
      <c r="PJ91" s="699">
        <f t="shared" si="194"/>
        <v>1</v>
      </c>
      <c r="PK91" s="985">
        <v>35.365579136310842</v>
      </c>
      <c r="PL91" s="699">
        <f t="shared" si="194"/>
        <v>8</v>
      </c>
      <c r="PM91" s="985">
        <v>0</v>
      </c>
      <c r="PN91" s="985">
        <v>0</v>
      </c>
      <c r="PO91" s="699">
        <f t="shared" si="195"/>
        <v>37</v>
      </c>
      <c r="PP91" s="712">
        <v>0</v>
      </c>
      <c r="PQ91" s="985">
        <v>0</v>
      </c>
      <c r="PR91" s="699">
        <f t="shared" si="196"/>
        <v>24</v>
      </c>
      <c r="PS91" s="982">
        <v>45</v>
      </c>
      <c r="PT91" s="725">
        <v>42.222222222222221</v>
      </c>
      <c r="PU91" s="699">
        <v>48</v>
      </c>
      <c r="PV91" s="699">
        <v>68</v>
      </c>
      <c r="PW91" s="725">
        <v>55.882352941176471</v>
      </c>
      <c r="PX91" s="699">
        <v>73</v>
      </c>
      <c r="PY91" s="715">
        <v>43</v>
      </c>
      <c r="PZ91" s="725">
        <v>72.093023255813947</v>
      </c>
      <c r="QA91" s="699">
        <v>64</v>
      </c>
      <c r="QB91" s="982">
        <v>44</v>
      </c>
      <c r="QC91" s="715">
        <v>40.909090909090914</v>
      </c>
      <c r="QD91" s="699">
        <v>57</v>
      </c>
      <c r="QE91" s="716">
        <v>0</v>
      </c>
      <c r="QF91" s="3644">
        <v>0</v>
      </c>
      <c r="QG91" s="699">
        <v>23</v>
      </c>
      <c r="QH91" s="1363" t="s">
        <v>1627</v>
      </c>
      <c r="QI91" s="712">
        <v>71.502590673575128</v>
      </c>
      <c r="QJ91" s="712">
        <v>64.367816091954026</v>
      </c>
      <c r="QK91" s="699">
        <f t="shared" si="197"/>
        <v>75</v>
      </c>
      <c r="QL91" s="715">
        <v>174</v>
      </c>
      <c r="QM91" s="709">
        <v>27.777777777777779</v>
      </c>
      <c r="QN91" s="703">
        <v>30.666666666666664</v>
      </c>
      <c r="QO91" s="978">
        <v>74</v>
      </c>
      <c r="QP91" s="705">
        <v>75</v>
      </c>
      <c r="QQ91" s="3553">
        <v>84.615384615384613</v>
      </c>
      <c r="QR91" s="709">
        <v>114.5</v>
      </c>
      <c r="QS91" s="978">
        <f t="shared" si="198"/>
        <v>67</v>
      </c>
      <c r="QT91" s="703">
        <v>1145.5</v>
      </c>
      <c r="QU91" s="978">
        <f t="shared" si="199"/>
        <v>18</v>
      </c>
      <c r="QV91" s="703">
        <v>0</v>
      </c>
      <c r="QW91" s="978">
        <f t="shared" si="200"/>
        <v>31</v>
      </c>
      <c r="QX91" s="703">
        <v>0</v>
      </c>
      <c r="QY91" s="979">
        <f t="shared" si="201"/>
        <v>12</v>
      </c>
      <c r="QZ91" s="712">
        <v>32.770000000000003</v>
      </c>
      <c r="RA91" s="699">
        <v>1</v>
      </c>
      <c r="RB91" s="712">
        <v>324.86</v>
      </c>
      <c r="RC91" s="699">
        <v>23</v>
      </c>
      <c r="RD91" s="712">
        <v>0</v>
      </c>
      <c r="RE91" s="699">
        <v>24</v>
      </c>
      <c r="RF91" s="712">
        <v>0</v>
      </c>
      <c r="RG91" s="699">
        <v>32</v>
      </c>
      <c r="RH91" s="699">
        <v>0</v>
      </c>
      <c r="RI91" s="978">
        <f t="shared" si="202"/>
        <v>62</v>
      </c>
      <c r="RJ91" s="712">
        <v>0</v>
      </c>
      <c r="RK91" s="978">
        <f t="shared" si="202"/>
        <v>63</v>
      </c>
      <c r="RL91" s="712">
        <v>0</v>
      </c>
      <c r="RM91" s="978">
        <f t="shared" si="202"/>
        <v>46</v>
      </c>
      <c r="RN91" s="712">
        <v>0</v>
      </c>
      <c r="RO91" s="978">
        <f t="shared" si="202"/>
        <v>47</v>
      </c>
      <c r="RP91" s="712">
        <v>0</v>
      </c>
      <c r="RQ91" s="978">
        <f t="shared" si="202"/>
        <v>2</v>
      </c>
      <c r="RR91" s="712">
        <v>0</v>
      </c>
      <c r="RS91" s="978">
        <f t="shared" si="202"/>
        <v>1</v>
      </c>
      <c r="RT91" s="712">
        <v>0</v>
      </c>
      <c r="RU91" s="978">
        <f t="shared" si="202"/>
        <v>38</v>
      </c>
      <c r="RV91" s="712">
        <f t="shared" si="203"/>
        <v>0</v>
      </c>
      <c r="RW91" s="978">
        <f t="shared" si="204"/>
        <v>39</v>
      </c>
      <c r="RX91" s="712">
        <v>5</v>
      </c>
      <c r="RY91" s="712" t="s">
        <v>1632</v>
      </c>
      <c r="RZ91" s="712">
        <v>5</v>
      </c>
      <c r="SA91" s="712" t="s">
        <v>1632</v>
      </c>
      <c r="SB91" s="712">
        <v>5</v>
      </c>
      <c r="SC91" s="712" t="s">
        <v>1632</v>
      </c>
      <c r="SD91" s="712">
        <v>5</v>
      </c>
      <c r="SE91" s="712" t="s">
        <v>1632</v>
      </c>
      <c r="SF91" s="712">
        <v>0</v>
      </c>
      <c r="SG91" s="712" t="s">
        <v>1625</v>
      </c>
      <c r="SH91" s="712">
        <v>20</v>
      </c>
      <c r="SI91" s="699">
        <f t="shared" si="205"/>
        <v>17</v>
      </c>
      <c r="SJ91" s="712">
        <v>5</v>
      </c>
      <c r="SK91" s="712" t="s">
        <v>1632</v>
      </c>
      <c r="SL91" s="712">
        <v>5</v>
      </c>
      <c r="SM91" s="712" t="s">
        <v>1632</v>
      </c>
      <c r="SN91" s="712">
        <v>5</v>
      </c>
      <c r="SO91" s="712" t="s">
        <v>1632</v>
      </c>
      <c r="SP91" s="712">
        <v>0</v>
      </c>
      <c r="SQ91" s="712" t="s">
        <v>1625</v>
      </c>
      <c r="SR91" s="712">
        <v>15</v>
      </c>
      <c r="SS91" s="699">
        <f t="shared" si="206"/>
        <v>22</v>
      </c>
      <c r="ST91" s="712">
        <v>5</v>
      </c>
      <c r="SU91" s="712" t="s">
        <v>1632</v>
      </c>
      <c r="SV91" s="712">
        <v>5</v>
      </c>
      <c r="SW91" s="712" t="s">
        <v>1632</v>
      </c>
      <c r="SX91" s="712">
        <v>0</v>
      </c>
      <c r="SY91" s="712" t="s">
        <v>1625</v>
      </c>
      <c r="SZ91" s="712">
        <v>10</v>
      </c>
      <c r="TA91" s="699">
        <f t="shared" si="207"/>
        <v>27</v>
      </c>
      <c r="TB91" s="699">
        <v>10</v>
      </c>
      <c r="TC91" s="699" t="s">
        <v>1632</v>
      </c>
      <c r="TD91" s="699">
        <v>10</v>
      </c>
      <c r="TE91" s="699" t="s">
        <v>1632</v>
      </c>
      <c r="TF91" s="699">
        <v>10</v>
      </c>
      <c r="TG91" s="699" t="s">
        <v>1632</v>
      </c>
      <c r="TH91" s="699">
        <v>10</v>
      </c>
      <c r="TI91" s="699" t="s">
        <v>1632</v>
      </c>
      <c r="TJ91" s="699">
        <v>40</v>
      </c>
      <c r="TK91" s="699">
        <f t="shared" si="208"/>
        <v>1</v>
      </c>
      <c r="TL91" s="989">
        <v>10</v>
      </c>
      <c r="TM91" s="989">
        <v>10</v>
      </c>
      <c r="TN91" s="989">
        <v>10</v>
      </c>
      <c r="TO91" s="989">
        <v>10</v>
      </c>
      <c r="TP91" s="989">
        <v>40</v>
      </c>
      <c r="TQ91" s="699">
        <f t="shared" si="209"/>
        <v>1</v>
      </c>
      <c r="TR91" s="712" t="s">
        <v>1632</v>
      </c>
      <c r="TS91" s="712" t="s">
        <v>1632</v>
      </c>
      <c r="TT91" s="712" t="s">
        <v>1632</v>
      </c>
      <c r="TU91" s="712" t="s">
        <v>1632</v>
      </c>
      <c r="TV91" s="712">
        <v>5</v>
      </c>
      <c r="TW91" s="712">
        <v>5</v>
      </c>
      <c r="TX91" s="712">
        <v>5</v>
      </c>
      <c r="TY91" s="712">
        <v>5</v>
      </c>
      <c r="TZ91" s="712">
        <v>20</v>
      </c>
      <c r="UA91" s="699">
        <f t="shared" si="210"/>
        <v>1</v>
      </c>
      <c r="UB91" s="712">
        <v>10</v>
      </c>
      <c r="UC91" s="712">
        <v>10</v>
      </c>
      <c r="UD91" s="712">
        <v>0</v>
      </c>
      <c r="UE91" s="712">
        <v>10</v>
      </c>
      <c r="UF91" s="712">
        <v>30</v>
      </c>
      <c r="UG91" s="699">
        <f t="shared" si="211"/>
        <v>11</v>
      </c>
      <c r="UH91" s="715">
        <v>0</v>
      </c>
      <c r="UI91" s="712">
        <v>0</v>
      </c>
      <c r="UJ91" s="699">
        <v>25</v>
      </c>
      <c r="UK91" s="715">
        <v>0</v>
      </c>
      <c r="UL91" s="712">
        <v>0</v>
      </c>
      <c r="UM91" s="699">
        <v>54</v>
      </c>
      <c r="UN91" s="715">
        <v>0</v>
      </c>
      <c r="UO91" s="712">
        <v>0</v>
      </c>
      <c r="UP91" s="699">
        <v>43</v>
      </c>
      <c r="UQ91" s="715">
        <v>0</v>
      </c>
      <c r="UR91" s="712">
        <v>0</v>
      </c>
      <c r="US91" s="699">
        <v>43</v>
      </c>
      <c r="UT91" s="712">
        <v>57.3</v>
      </c>
      <c r="UU91" s="699">
        <v>16</v>
      </c>
      <c r="UV91" s="712">
        <v>57.3</v>
      </c>
      <c r="UW91" s="699">
        <v>13</v>
      </c>
      <c r="UX91" s="1099">
        <v>0</v>
      </c>
      <c r="UY91" s="699">
        <v>42</v>
      </c>
      <c r="UZ91" s="989">
        <v>0.373</v>
      </c>
      <c r="VA91" s="989">
        <v>4</v>
      </c>
      <c r="VB91" s="989">
        <v>0</v>
      </c>
      <c r="VC91" s="989">
        <v>66</v>
      </c>
      <c r="VD91" s="989">
        <v>0</v>
      </c>
      <c r="VE91" s="989">
        <v>51</v>
      </c>
      <c r="VF91" s="989">
        <v>0</v>
      </c>
      <c r="VG91" s="989">
        <v>49</v>
      </c>
      <c r="VH91" s="989">
        <v>0</v>
      </c>
      <c r="VI91" s="989">
        <v>44</v>
      </c>
      <c r="VJ91" s="989">
        <v>0</v>
      </c>
      <c r="VK91" s="989">
        <v>44</v>
      </c>
      <c r="VL91" s="989">
        <v>0</v>
      </c>
      <c r="VM91" s="989">
        <v>7</v>
      </c>
      <c r="VN91" s="989">
        <v>0</v>
      </c>
      <c r="VO91" s="989">
        <v>7</v>
      </c>
      <c r="VP91" s="989">
        <v>1</v>
      </c>
      <c r="VQ91" s="989">
        <v>51.786639047125838</v>
      </c>
      <c r="VR91" s="989">
        <v>57</v>
      </c>
      <c r="VS91" s="989">
        <v>1</v>
      </c>
      <c r="VT91" s="989">
        <v>51.786639047125838</v>
      </c>
      <c r="VU91" s="989">
        <v>35</v>
      </c>
      <c r="VV91" s="989">
        <v>0</v>
      </c>
      <c r="VW91" s="989">
        <v>0</v>
      </c>
      <c r="VX91" s="989">
        <v>65</v>
      </c>
      <c r="VY91" s="989">
        <v>4</v>
      </c>
      <c r="VZ91" s="989">
        <v>207.14655618850335</v>
      </c>
      <c r="WA91" s="989">
        <v>6</v>
      </c>
      <c r="WB91" s="989">
        <v>3</v>
      </c>
      <c r="WC91" s="989">
        <v>155.35991714137754</v>
      </c>
      <c r="WD91" s="989">
        <v>69</v>
      </c>
      <c r="WE91" s="989">
        <v>2</v>
      </c>
      <c r="WF91" s="989">
        <v>103.57327809425168</v>
      </c>
      <c r="WG91" s="989">
        <v>63</v>
      </c>
      <c r="WH91" s="989">
        <v>0</v>
      </c>
      <c r="WI91" s="989">
        <v>51</v>
      </c>
      <c r="WJ91" s="989">
        <v>0</v>
      </c>
      <c r="WK91" s="989">
        <v>10</v>
      </c>
      <c r="WL91" s="989">
        <v>0</v>
      </c>
      <c r="WM91" s="989">
        <v>2</v>
      </c>
      <c r="WN91" s="989">
        <v>0</v>
      </c>
      <c r="WO91" s="989">
        <v>51</v>
      </c>
      <c r="WP91" s="989">
        <v>0</v>
      </c>
      <c r="WQ91" s="989">
        <v>19</v>
      </c>
      <c r="WR91" s="989">
        <v>0</v>
      </c>
      <c r="WS91" s="989">
        <v>31</v>
      </c>
      <c r="WT91" s="989">
        <v>0</v>
      </c>
      <c r="WU91" s="989">
        <v>25</v>
      </c>
      <c r="WV91" s="989">
        <v>0</v>
      </c>
      <c r="WW91" s="989">
        <v>12</v>
      </c>
      <c r="WX91" s="989">
        <v>0</v>
      </c>
      <c r="WY91" s="989">
        <v>41</v>
      </c>
      <c r="WZ91" s="712">
        <v>647.05999999999995</v>
      </c>
      <c r="XA91" s="699">
        <v>7</v>
      </c>
      <c r="XB91" s="712">
        <v>1000</v>
      </c>
      <c r="XC91" s="712">
        <v>8</v>
      </c>
      <c r="XD91" s="712">
        <v>0</v>
      </c>
      <c r="XE91" s="699">
        <v>43</v>
      </c>
      <c r="XF91" s="712">
        <v>0</v>
      </c>
      <c r="XG91" s="712">
        <v>23</v>
      </c>
      <c r="XH91" s="712">
        <v>0</v>
      </c>
      <c r="XI91" s="699">
        <v>28</v>
      </c>
      <c r="XJ91" s="712">
        <v>176.47</v>
      </c>
      <c r="XK91" s="699">
        <v>34</v>
      </c>
      <c r="XL91" s="712">
        <v>0</v>
      </c>
      <c r="XM91" s="699">
        <v>63</v>
      </c>
      <c r="XO91" s="714"/>
      <c r="XP91" s="725"/>
      <c r="XQ91" s="715"/>
      <c r="XR91" s="714"/>
      <c r="XS91" s="725"/>
      <c r="XT91" s="715"/>
      <c r="XU91" s="715"/>
      <c r="XV91" s="712"/>
      <c r="XW91" s="715"/>
      <c r="XX91" s="1169">
        <v>46</v>
      </c>
      <c r="XY91" s="1174">
        <v>0</v>
      </c>
      <c r="XZ91" s="1168">
        <f t="shared" si="212"/>
        <v>69</v>
      </c>
      <c r="YA91" s="715">
        <v>65</v>
      </c>
      <c r="YB91" s="725">
        <v>26.153846153846157</v>
      </c>
      <c r="YC91" s="715">
        <f t="shared" si="213"/>
        <v>5</v>
      </c>
      <c r="YD91" s="714">
        <v>175</v>
      </c>
      <c r="YE91" s="725">
        <v>13.043478260869565</v>
      </c>
      <c r="YF91" s="715">
        <f t="shared" si="214"/>
        <v>73</v>
      </c>
      <c r="YG91" s="699">
        <v>65</v>
      </c>
      <c r="YH91" s="1099">
        <v>4.6153846153846159</v>
      </c>
      <c r="YI91" s="715">
        <f t="shared" si="215"/>
        <v>7</v>
      </c>
      <c r="YJ91" s="714">
        <v>175</v>
      </c>
      <c r="YK91" s="712">
        <v>21.739130434782609</v>
      </c>
      <c r="YL91" s="715">
        <f t="shared" si="216"/>
        <v>33</v>
      </c>
      <c r="YM91" s="699">
        <v>65</v>
      </c>
      <c r="YN91" s="712">
        <v>18.461538461538463</v>
      </c>
      <c r="YO91" s="715">
        <f t="shared" si="217"/>
        <v>12</v>
      </c>
      <c r="YP91" s="1178">
        <v>0</v>
      </c>
      <c r="YQ91" s="1099">
        <v>0</v>
      </c>
      <c r="YR91" s="1099">
        <v>0</v>
      </c>
      <c r="YS91" s="1099">
        <v>0</v>
      </c>
      <c r="YT91" s="1099">
        <v>0</v>
      </c>
      <c r="YU91" s="1099">
        <v>0</v>
      </c>
      <c r="YV91" s="1099">
        <v>0</v>
      </c>
      <c r="YW91" s="1099">
        <v>0</v>
      </c>
      <c r="YX91" s="1099">
        <v>0</v>
      </c>
      <c r="YY91" s="1099">
        <v>0</v>
      </c>
      <c r="YZ91" s="1099">
        <v>0</v>
      </c>
      <c r="ZA91" s="1188" t="s">
        <v>1730</v>
      </c>
      <c r="ZB91" s="985">
        <v>80</v>
      </c>
      <c r="ZC91" s="985">
        <v>40</v>
      </c>
      <c r="ZD91" s="985">
        <v>20</v>
      </c>
      <c r="ZE91" s="985">
        <v>20</v>
      </c>
      <c r="ZF91" s="985">
        <v>6.666666666666667</v>
      </c>
      <c r="ZG91" s="985">
        <v>0</v>
      </c>
      <c r="ZH91" s="985">
        <v>26.666666666666668</v>
      </c>
      <c r="ZI91" s="985">
        <v>33.333333333333329</v>
      </c>
      <c r="ZJ91" s="985">
        <v>13.333333333333334</v>
      </c>
      <c r="ZK91" s="985">
        <v>6.666666666666667</v>
      </c>
      <c r="ZL91" s="985">
        <v>0</v>
      </c>
      <c r="ZM91" s="699">
        <v>15</v>
      </c>
      <c r="ZN91" s="714" t="s">
        <v>1634</v>
      </c>
      <c r="ZO91" s="715" t="s">
        <v>1680</v>
      </c>
      <c r="ZP91" s="715" t="s">
        <v>1680</v>
      </c>
      <c r="ZQ91" s="715" t="s">
        <v>1680</v>
      </c>
      <c r="ZR91" s="715" t="s">
        <v>1680</v>
      </c>
      <c r="ZS91" s="715" t="s">
        <v>1633</v>
      </c>
      <c r="ZT91" s="715">
        <v>1</v>
      </c>
      <c r="ZU91" s="715">
        <v>-2</v>
      </c>
      <c r="ZV91" s="715">
        <v>-2</v>
      </c>
      <c r="ZW91" s="715">
        <v>-2</v>
      </c>
      <c r="ZX91" s="715">
        <v>-2</v>
      </c>
      <c r="ZY91" s="715">
        <v>-1</v>
      </c>
      <c r="ZZ91" s="715">
        <f t="shared" si="218"/>
        <v>-8</v>
      </c>
      <c r="AAA91" s="715">
        <f t="shared" si="219"/>
        <v>75</v>
      </c>
      <c r="AAB91" s="716" t="s">
        <v>31</v>
      </c>
      <c r="AAC91" s="712" t="s">
        <v>1657</v>
      </c>
      <c r="AAD91" s="712" t="s">
        <v>1657</v>
      </c>
      <c r="AAE91" s="712" t="s">
        <v>1657</v>
      </c>
      <c r="AAF91" s="712" t="s">
        <v>1657</v>
      </c>
      <c r="AAG91" s="712" t="s">
        <v>1657</v>
      </c>
      <c r="AAH91" s="714">
        <v>1</v>
      </c>
      <c r="AAI91" s="715">
        <v>0</v>
      </c>
      <c r="AAJ91" s="715">
        <v>0</v>
      </c>
      <c r="AAK91" s="715">
        <v>0</v>
      </c>
      <c r="AAL91" s="715">
        <v>0</v>
      </c>
      <c r="AAM91" s="733">
        <v>0</v>
      </c>
      <c r="AAN91" s="2996">
        <v>1.0928961748633881</v>
      </c>
      <c r="AAO91" s="2954">
        <f t="shared" si="220"/>
        <v>21</v>
      </c>
      <c r="AAP91" s="2995">
        <v>0</v>
      </c>
      <c r="AAQ91" s="2954">
        <f t="shared" si="221"/>
        <v>58</v>
      </c>
      <c r="AAR91" s="2995">
        <v>0</v>
      </c>
      <c r="AAS91" s="2954">
        <f t="shared" si="222"/>
        <v>54</v>
      </c>
      <c r="AAT91" s="2995">
        <v>0</v>
      </c>
      <c r="AAU91" s="2954">
        <f t="shared" si="223"/>
        <v>60</v>
      </c>
      <c r="AAV91" s="2995">
        <v>0</v>
      </c>
      <c r="AAW91" s="2954">
        <f t="shared" si="224"/>
        <v>69</v>
      </c>
      <c r="AAX91" s="2995">
        <v>0</v>
      </c>
      <c r="AAY91" s="2954">
        <f t="shared" si="225"/>
        <v>69</v>
      </c>
      <c r="AAZ91" s="982">
        <v>1</v>
      </c>
      <c r="ABA91" s="699">
        <v>0</v>
      </c>
      <c r="ABB91" s="699">
        <v>0</v>
      </c>
      <c r="ABC91" s="2988">
        <v>1.0928961748633881</v>
      </c>
      <c r="ABD91" s="2954">
        <f t="shared" si="226"/>
        <v>14</v>
      </c>
      <c r="ABE91" s="2955">
        <v>0</v>
      </c>
      <c r="ABF91" s="2954">
        <f t="shared" si="226"/>
        <v>28</v>
      </c>
      <c r="ABG91" s="2955">
        <v>0</v>
      </c>
      <c r="ABH91" s="2993">
        <f t="shared" si="226"/>
        <v>32</v>
      </c>
      <c r="ABI91" s="982">
        <v>0</v>
      </c>
      <c r="ABJ91" s="731">
        <v>0</v>
      </c>
      <c r="ABK91" s="715">
        <f t="shared" si="227"/>
        <v>31</v>
      </c>
      <c r="ABL91" s="716" t="s">
        <v>106</v>
      </c>
      <c r="ABM91" s="712" t="s">
        <v>1687</v>
      </c>
      <c r="ABN91" s="715">
        <v>3</v>
      </c>
      <c r="ABO91" s="715">
        <v>0</v>
      </c>
      <c r="ABP91" s="715">
        <f t="shared" si="228"/>
        <v>3</v>
      </c>
      <c r="ABQ91" s="715">
        <f t="shared" si="229"/>
        <v>23</v>
      </c>
      <c r="ABR91" s="1201" t="s">
        <v>1632</v>
      </c>
      <c r="ABS91" s="1202" t="s">
        <v>1632</v>
      </c>
      <c r="ABT91" s="1202" t="s">
        <v>1625</v>
      </c>
      <c r="ABU91" s="1202" t="s">
        <v>1625</v>
      </c>
      <c r="ABV91" s="725">
        <v>5</v>
      </c>
      <c r="ABW91" s="725">
        <v>5</v>
      </c>
      <c r="ABX91" s="725">
        <v>0</v>
      </c>
      <c r="ABY91" s="725">
        <v>0</v>
      </c>
      <c r="ABZ91" s="715">
        <f t="shared" si="230"/>
        <v>10</v>
      </c>
      <c r="ACA91" s="715">
        <f t="shared" si="231"/>
        <v>36</v>
      </c>
      <c r="ACB91" s="983" t="s">
        <v>1632</v>
      </c>
      <c r="ACC91" s="725" t="s">
        <v>1632</v>
      </c>
      <c r="ACD91" s="725" t="s">
        <v>1625</v>
      </c>
      <c r="ACE91" s="725" t="s">
        <v>1625</v>
      </c>
      <c r="ACF91" s="725">
        <v>5</v>
      </c>
      <c r="ACG91" s="725">
        <v>5</v>
      </c>
      <c r="ACH91" s="725">
        <v>0</v>
      </c>
      <c r="ACI91" s="725">
        <v>0</v>
      </c>
      <c r="ACJ91" s="715">
        <f t="shared" si="232"/>
        <v>10</v>
      </c>
      <c r="ACK91" s="715">
        <f t="shared" si="233"/>
        <v>54</v>
      </c>
      <c r="ACL91" s="982">
        <v>13</v>
      </c>
      <c r="ACM91" s="715">
        <v>100</v>
      </c>
      <c r="ACN91" s="1089">
        <v>6.4719999999999995</v>
      </c>
      <c r="ACO91" s="715">
        <v>60</v>
      </c>
      <c r="ACP91" s="1089">
        <v>8.1</v>
      </c>
      <c r="ACQ91" s="715">
        <v>69</v>
      </c>
      <c r="ACR91" s="982">
        <v>34.363999999999997</v>
      </c>
      <c r="ACS91" s="1090">
        <v>48</v>
      </c>
      <c r="ACT91" s="983" t="s">
        <v>1632</v>
      </c>
      <c r="ACU91" s="725" t="s">
        <v>1625</v>
      </c>
      <c r="ACV91" s="725" t="s">
        <v>1625</v>
      </c>
      <c r="ACW91" s="725" t="s">
        <v>1625</v>
      </c>
      <c r="ACX91" s="725">
        <v>5</v>
      </c>
      <c r="ACY91" s="725">
        <v>0</v>
      </c>
      <c r="ACZ91" s="725">
        <v>0</v>
      </c>
      <c r="ADA91" s="725">
        <v>0</v>
      </c>
      <c r="ADB91" s="715">
        <f t="shared" si="234"/>
        <v>5</v>
      </c>
      <c r="ADC91" s="715">
        <f t="shared" si="235"/>
        <v>9</v>
      </c>
      <c r="ADD91" s="984" t="s">
        <v>1632</v>
      </c>
      <c r="ADE91" s="985" t="s">
        <v>1632</v>
      </c>
      <c r="ADF91" s="985" t="s">
        <v>1625</v>
      </c>
      <c r="ADG91" s="985" t="s">
        <v>1632</v>
      </c>
      <c r="ADH91" s="985">
        <v>5</v>
      </c>
      <c r="ADI91" s="985">
        <v>5</v>
      </c>
      <c r="ADJ91" s="985">
        <v>0</v>
      </c>
      <c r="ADK91" s="985">
        <v>5</v>
      </c>
      <c r="ADL91" s="715">
        <f t="shared" si="236"/>
        <v>15</v>
      </c>
      <c r="ADM91" s="715">
        <f t="shared" si="237"/>
        <v>20</v>
      </c>
      <c r="ADN91" s="1169">
        <v>0</v>
      </c>
      <c r="ADO91" s="1168">
        <v>0</v>
      </c>
      <c r="ADP91" s="1168">
        <v>0</v>
      </c>
      <c r="ADQ91" s="989">
        <v>0</v>
      </c>
      <c r="ADR91" s="989">
        <v>0</v>
      </c>
      <c r="ADS91" s="989">
        <v>0</v>
      </c>
      <c r="ADT91" s="989">
        <v>38</v>
      </c>
      <c r="ADU91" s="989">
        <v>1</v>
      </c>
      <c r="ADV91" s="989">
        <v>12.5</v>
      </c>
      <c r="ADW91" s="989">
        <v>100</v>
      </c>
      <c r="ADX91" s="989">
        <v>12.5</v>
      </c>
      <c r="ADY91" s="989">
        <v>100</v>
      </c>
      <c r="ADZ91" s="989">
        <v>110.86474501108648</v>
      </c>
      <c r="AEA91" s="989">
        <v>30</v>
      </c>
      <c r="AEB91" s="989">
        <v>1</v>
      </c>
      <c r="AEC91" s="989">
        <v>12.5</v>
      </c>
      <c r="AED91" s="989">
        <v>100</v>
      </c>
      <c r="AEE91" s="989">
        <v>12.5</v>
      </c>
      <c r="AEF91" s="989">
        <v>100</v>
      </c>
      <c r="AEG91" s="989">
        <v>110.86474501108648</v>
      </c>
      <c r="AEH91" s="729">
        <v>60</v>
      </c>
      <c r="AEI91" s="987"/>
      <c r="AEM91" s="715">
        <v>141</v>
      </c>
      <c r="AEN91" s="715">
        <v>78</v>
      </c>
      <c r="AEO91" s="989">
        <v>0</v>
      </c>
      <c r="AEP91" s="1099">
        <v>0</v>
      </c>
      <c r="AEQ91" s="1519">
        <v>1</v>
      </c>
      <c r="AER91" s="989">
        <v>0</v>
      </c>
      <c r="AES91" s="1518" t="s">
        <v>3183</v>
      </c>
      <c r="AET91" s="1666" t="s">
        <v>3183</v>
      </c>
      <c r="AEU91" s="1519">
        <v>1</v>
      </c>
      <c r="AEV91" s="989">
        <v>3</v>
      </c>
      <c r="AEW91" s="989">
        <v>3</v>
      </c>
      <c r="AEX91" s="989">
        <v>100</v>
      </c>
      <c r="AEY91" s="989">
        <v>1</v>
      </c>
      <c r="AEZ91" s="1667">
        <v>78</v>
      </c>
      <c r="AFA91" s="1668">
        <v>2.0384615384615383</v>
      </c>
      <c r="AFB91" s="1667">
        <f t="shared" si="238"/>
        <v>73</v>
      </c>
      <c r="AFC91" s="1168">
        <v>4</v>
      </c>
      <c r="AFD91" s="1099">
        <v>25</v>
      </c>
      <c r="AFE91" s="989">
        <f t="shared" si="239"/>
        <v>59</v>
      </c>
      <c r="AFF91" s="715">
        <v>19</v>
      </c>
      <c r="AFG91" s="985">
        <v>26.315789473684209</v>
      </c>
      <c r="AFH91" s="699">
        <f t="shared" si="240"/>
        <v>66</v>
      </c>
      <c r="AFI91" s="989">
        <v>71</v>
      </c>
      <c r="AFJ91" s="715">
        <v>2</v>
      </c>
      <c r="AFK91" s="985">
        <v>2.8169014084507045</v>
      </c>
      <c r="AFL91" s="699">
        <f t="shared" si="241"/>
        <v>9</v>
      </c>
      <c r="AFM91" s="707">
        <v>48</v>
      </c>
      <c r="AFN91" s="990">
        <v>28</v>
      </c>
      <c r="AFO91" s="719">
        <v>58.333333333333336</v>
      </c>
      <c r="AFP91" s="979">
        <f t="shared" si="242"/>
        <v>3</v>
      </c>
      <c r="AFQ91" s="715">
        <v>59</v>
      </c>
      <c r="AFR91" s="699">
        <f t="shared" si="242"/>
        <v>28</v>
      </c>
      <c r="AFS91" s="715" t="s">
        <v>31</v>
      </c>
      <c r="AFT91" s="715" t="s">
        <v>31</v>
      </c>
      <c r="AFU91" s="985" t="s">
        <v>31</v>
      </c>
      <c r="AFV91" s="699" t="str">
        <f t="shared" si="243"/>
        <v>-</v>
      </c>
      <c r="AFW91" s="715" t="s">
        <v>31</v>
      </c>
      <c r="AFX91" s="715" t="s">
        <v>31</v>
      </c>
      <c r="AFY91" s="712" t="s">
        <v>31</v>
      </c>
      <c r="AFZ91" s="699" t="str">
        <f t="shared" si="244"/>
        <v>-</v>
      </c>
      <c r="AGA91" s="712">
        <v>65.454545454545453</v>
      </c>
      <c r="AGB91" s="712">
        <v>18.181818181818183</v>
      </c>
      <c r="AGC91" s="712">
        <v>1.8181818181818181</v>
      </c>
      <c r="AGD91" s="712">
        <v>9.0909090909090917</v>
      </c>
      <c r="AGE91" s="712">
        <v>1.8181818181818181</v>
      </c>
      <c r="AGF91" s="712">
        <v>0</v>
      </c>
      <c r="AGG91" s="712">
        <v>1.8181818181818181</v>
      </c>
      <c r="AGH91" s="712">
        <v>1.8181818181818181</v>
      </c>
      <c r="AGI91" s="712">
        <v>0</v>
      </c>
      <c r="AGJ91" s="715">
        <v>36</v>
      </c>
      <c r="AGK91" s="715">
        <v>10</v>
      </c>
      <c r="AGL91" s="715">
        <v>1</v>
      </c>
      <c r="AGM91" s="715">
        <v>5</v>
      </c>
      <c r="AGN91" s="715">
        <v>1</v>
      </c>
      <c r="AGO91" s="715">
        <v>0</v>
      </c>
      <c r="AGP91" s="715">
        <v>1</v>
      </c>
      <c r="AGQ91" s="715">
        <v>1</v>
      </c>
      <c r="AGR91" s="715">
        <v>0</v>
      </c>
      <c r="AGS91" s="715">
        <v>55</v>
      </c>
      <c r="AGT91" s="712">
        <v>66.666666666666657</v>
      </c>
      <c r="AGU91" s="712">
        <v>0</v>
      </c>
      <c r="AGV91" s="712">
        <v>33.333333333333329</v>
      </c>
      <c r="AGW91" s="712">
        <v>0</v>
      </c>
      <c r="AGX91" s="712">
        <v>0</v>
      </c>
      <c r="AGY91" s="712">
        <v>0</v>
      </c>
      <c r="AGZ91" s="712">
        <v>0</v>
      </c>
      <c r="AHA91" s="712">
        <v>0</v>
      </c>
      <c r="AHB91" s="712">
        <v>0</v>
      </c>
      <c r="AHC91" s="715">
        <v>2</v>
      </c>
      <c r="AHD91" s="715">
        <v>0</v>
      </c>
      <c r="AHE91" s="715">
        <v>1</v>
      </c>
      <c r="AHF91" s="715">
        <v>0</v>
      </c>
      <c r="AHG91" s="715">
        <v>0</v>
      </c>
      <c r="AHH91" s="715">
        <v>0</v>
      </c>
      <c r="AHI91" s="715">
        <v>0</v>
      </c>
      <c r="AHJ91" s="715">
        <v>0</v>
      </c>
      <c r="AHK91" s="715">
        <v>0</v>
      </c>
      <c r="AHL91" s="715">
        <v>3</v>
      </c>
      <c r="AHM91" s="712" t="s">
        <v>31</v>
      </c>
      <c r="AHN91" s="712" t="s">
        <v>31</v>
      </c>
      <c r="AHO91" s="712" t="s">
        <v>31</v>
      </c>
      <c r="AHP91" s="712" t="s">
        <v>31</v>
      </c>
      <c r="AHQ91" s="712" t="s">
        <v>31</v>
      </c>
      <c r="AHR91" s="712" t="s">
        <v>31</v>
      </c>
      <c r="AHS91" s="712" t="s">
        <v>31</v>
      </c>
      <c r="AHT91" s="712" t="s">
        <v>31</v>
      </c>
      <c r="AHU91" s="712" t="s">
        <v>31</v>
      </c>
      <c r="AHV91" s="715">
        <v>0</v>
      </c>
      <c r="AHW91" s="715">
        <v>0</v>
      </c>
      <c r="AHX91" s="715">
        <v>0</v>
      </c>
      <c r="AHY91" s="715">
        <v>0</v>
      </c>
      <c r="AHZ91" s="715">
        <v>0</v>
      </c>
      <c r="AIA91" s="715">
        <v>0</v>
      </c>
      <c r="AIB91" s="715">
        <v>0</v>
      </c>
      <c r="AIC91" s="715">
        <v>0</v>
      </c>
      <c r="AID91" s="715">
        <v>0</v>
      </c>
      <c r="AIE91" s="715">
        <v>0</v>
      </c>
      <c r="AIF91" s="712" t="s">
        <v>1648</v>
      </c>
      <c r="AIG91" s="712" t="s">
        <v>1623</v>
      </c>
      <c r="AIH91" s="709">
        <v>10</v>
      </c>
      <c r="AII91" s="978">
        <f t="shared" si="245"/>
        <v>17</v>
      </c>
      <c r="AIJ91" s="703" t="s">
        <v>1625</v>
      </c>
      <c r="AIK91" s="703" t="s">
        <v>1625</v>
      </c>
      <c r="AIL91" s="703" t="s">
        <v>1626</v>
      </c>
      <c r="AIM91" s="701" t="s">
        <v>1626</v>
      </c>
      <c r="AIN91" s="712" t="s">
        <v>1626</v>
      </c>
      <c r="AIO91" s="712" t="s">
        <v>1627</v>
      </c>
      <c r="AIP91" s="712" t="s">
        <v>1627</v>
      </c>
      <c r="AIQ91" s="712" t="s">
        <v>1627</v>
      </c>
      <c r="AIR91" s="712" t="s">
        <v>1625</v>
      </c>
      <c r="AIS91" s="712" t="s">
        <v>1685</v>
      </c>
      <c r="AIT91" s="712" t="s">
        <v>1648</v>
      </c>
      <c r="AIU91" s="712" t="s">
        <v>1630</v>
      </c>
      <c r="AIV91" s="712" t="s">
        <v>2466</v>
      </c>
      <c r="AIW91" s="1672">
        <v>24</v>
      </c>
      <c r="AIX91" s="1672">
        <v>2</v>
      </c>
      <c r="AIY91" s="1673">
        <v>8.3000000000000007</v>
      </c>
      <c r="AIZ91" s="699">
        <v>0</v>
      </c>
      <c r="AJA91" s="712">
        <v>0</v>
      </c>
      <c r="AJB91" s="699">
        <f t="shared" si="246"/>
        <v>26</v>
      </c>
      <c r="AJC91" s="712">
        <v>20</v>
      </c>
      <c r="AJD91" s="978">
        <f t="shared" si="247"/>
        <v>1</v>
      </c>
      <c r="AJE91" s="712" t="s">
        <v>1626</v>
      </c>
      <c r="AJF91" s="712" t="s">
        <v>1626</v>
      </c>
      <c r="AJG91" s="712" t="s">
        <v>1626</v>
      </c>
      <c r="AJH91" s="712" t="s">
        <v>1626</v>
      </c>
      <c r="AJI91" s="712">
        <v>114.5</v>
      </c>
      <c r="AJJ91" s="699">
        <f t="shared" si="248"/>
        <v>1</v>
      </c>
      <c r="AJK91" s="715">
        <v>2</v>
      </c>
      <c r="AJL91" s="712">
        <v>0</v>
      </c>
      <c r="AJM91" s="699">
        <f t="shared" si="249"/>
        <v>39</v>
      </c>
      <c r="AJN91" s="715">
        <v>0</v>
      </c>
      <c r="AJO91" s="712">
        <v>0</v>
      </c>
      <c r="AJP91" s="699">
        <f t="shared" si="250"/>
        <v>17</v>
      </c>
      <c r="AJQ91" s="715">
        <v>0</v>
      </c>
      <c r="AJR91" s="712">
        <v>0</v>
      </c>
      <c r="AJS91" s="699">
        <f t="shared" si="251"/>
        <v>29</v>
      </c>
      <c r="AJT91" s="715">
        <v>0</v>
      </c>
      <c r="AJU91" s="712">
        <v>0</v>
      </c>
      <c r="AJV91" s="715">
        <v>0</v>
      </c>
      <c r="AJW91" s="712">
        <v>0</v>
      </c>
      <c r="AJX91" s="699">
        <f t="shared" si="252"/>
        <v>26</v>
      </c>
      <c r="AJY91" s="715">
        <v>0</v>
      </c>
      <c r="AJZ91" s="712">
        <v>0</v>
      </c>
      <c r="AKA91" s="699">
        <f t="shared" si="253"/>
        <v>9</v>
      </c>
      <c r="AKB91" s="715">
        <v>0</v>
      </c>
      <c r="AKC91" s="712">
        <v>0</v>
      </c>
      <c r="AKD91" s="699">
        <f t="shared" si="254"/>
        <v>55</v>
      </c>
      <c r="AKE91" s="715">
        <v>0</v>
      </c>
      <c r="AKF91" s="715">
        <v>90</v>
      </c>
      <c r="AKG91" s="715">
        <v>0</v>
      </c>
      <c r="AKH91" s="715">
        <v>0</v>
      </c>
      <c r="AKI91" s="715">
        <v>0</v>
      </c>
      <c r="AKJ91" s="715">
        <v>0</v>
      </c>
      <c r="AKK91" s="715">
        <v>90</v>
      </c>
      <c r="AKL91" s="715">
        <v>0</v>
      </c>
      <c r="AKM91" s="715">
        <v>0</v>
      </c>
      <c r="AKN91" s="715">
        <v>0</v>
      </c>
      <c r="AKO91" s="715">
        <v>0</v>
      </c>
      <c r="AKP91" s="712">
        <v>0.50800000000000001</v>
      </c>
      <c r="AKQ91" s="699">
        <f t="shared" si="255"/>
        <v>3</v>
      </c>
      <c r="AKR91" s="712" t="s">
        <v>31</v>
      </c>
      <c r="AKS91" s="699" t="str">
        <f t="shared" si="255"/>
        <v>-</v>
      </c>
      <c r="AKT91" s="712" t="s">
        <v>31</v>
      </c>
      <c r="AKU91" s="699" t="str">
        <f t="shared" si="141"/>
        <v>-</v>
      </c>
      <c r="AKV91" s="712" t="s">
        <v>31</v>
      </c>
      <c r="AKW91" s="699" t="str">
        <f t="shared" si="142"/>
        <v>-</v>
      </c>
      <c r="AKX91" s="712" t="s">
        <v>31</v>
      </c>
      <c r="AKY91" s="712">
        <v>0.50800000000000001</v>
      </c>
      <c r="AKZ91" s="712" t="s">
        <v>31</v>
      </c>
      <c r="ALA91" s="699" t="str">
        <f t="shared" si="143"/>
        <v>-</v>
      </c>
      <c r="ALB91" s="712" t="s">
        <v>31</v>
      </c>
      <c r="ALC91" s="699" t="str">
        <f t="shared" si="144"/>
        <v>-</v>
      </c>
      <c r="ALD91" s="712" t="s">
        <v>31</v>
      </c>
      <c r="ALE91" s="699" t="str">
        <f t="shared" si="145"/>
        <v>-</v>
      </c>
      <c r="ALF91" s="712" t="s">
        <v>31</v>
      </c>
      <c r="ALG91" s="712"/>
      <c r="ALH91" s="1706">
        <v>55.493133583021226</v>
      </c>
      <c r="ALI91" s="729">
        <v>34</v>
      </c>
      <c r="ALJ91" s="729">
        <v>8</v>
      </c>
      <c r="ALK91" s="729">
        <v>902</v>
      </c>
      <c r="ALL91" s="729">
        <v>37.694013303769403</v>
      </c>
      <c r="ALM91" s="729">
        <v>8.8691796008869179</v>
      </c>
      <c r="ALN91" s="729">
        <v>55</v>
      </c>
      <c r="ALO91" s="729">
        <v>64</v>
      </c>
    </row>
    <row r="92" spans="1:1003" ht="14" x14ac:dyDescent="0.2">
      <c r="A92" s="778">
        <v>1</v>
      </c>
      <c r="B92" s="779" t="s">
        <v>1908</v>
      </c>
      <c r="C92" s="779"/>
      <c r="D92" s="779" t="s">
        <v>1639</v>
      </c>
      <c r="E92" s="779"/>
      <c r="F92" s="780" t="s">
        <v>1909</v>
      </c>
      <c r="G92" s="781"/>
      <c r="H92" s="782">
        <v>234</v>
      </c>
      <c r="I92" s="785">
        <v>7.21</v>
      </c>
      <c r="J92" s="781"/>
      <c r="K92" s="784">
        <v>183</v>
      </c>
      <c r="L92" s="785">
        <v>7.21</v>
      </c>
      <c r="M92" s="793"/>
      <c r="N92" s="781">
        <f t="shared" si="148"/>
        <v>0</v>
      </c>
      <c r="O92" s="784">
        <v>2111</v>
      </c>
      <c r="P92" s="785">
        <v>6.33</v>
      </c>
      <c r="Q92" s="781"/>
      <c r="R92" s="784">
        <v>1810</v>
      </c>
      <c r="S92" s="785">
        <v>6.09</v>
      </c>
      <c r="T92" s="793"/>
      <c r="U92" s="781">
        <f t="shared" si="149"/>
        <v>-0.24000000000000021</v>
      </c>
      <c r="V92" s="788">
        <v>1258</v>
      </c>
      <c r="W92" s="783">
        <v>5.9856915739268697</v>
      </c>
      <c r="X92" s="784">
        <v>552</v>
      </c>
      <c r="Y92" s="786">
        <v>6.3188405797101446</v>
      </c>
      <c r="Z92" s="787"/>
      <c r="AA92" s="789">
        <v>849</v>
      </c>
      <c r="AB92" s="786">
        <v>6.1672555948174326</v>
      </c>
      <c r="AC92" s="787"/>
      <c r="AD92" s="784">
        <v>409</v>
      </c>
      <c r="AE92" s="786">
        <v>5.60880195599022</v>
      </c>
      <c r="AF92" s="790"/>
      <c r="AG92" s="791"/>
      <c r="AH92" s="787"/>
      <c r="AI92" s="792"/>
      <c r="AJ92" s="783"/>
      <c r="AK92" s="792"/>
      <c r="AL92" s="783"/>
      <c r="AM92" s="784">
        <v>55</v>
      </c>
      <c r="AN92" s="794"/>
      <c r="AO92" s="793">
        <v>55</v>
      </c>
      <c r="AP92" s="794"/>
      <c r="AQ92" s="784">
        <v>55</v>
      </c>
      <c r="AR92" s="793"/>
      <c r="AS92" s="784">
        <v>179</v>
      </c>
      <c r="AT92" s="785">
        <v>22.346368715083802</v>
      </c>
      <c r="AU92" s="787">
        <f t="shared" si="158"/>
        <v>45</v>
      </c>
      <c r="AV92" s="784">
        <v>183</v>
      </c>
      <c r="AW92" s="785">
        <v>10.382513661202186</v>
      </c>
      <c r="AX92" s="787">
        <f t="shared" si="159"/>
        <v>19</v>
      </c>
      <c r="AY92" s="784">
        <v>179</v>
      </c>
      <c r="AZ92" s="785">
        <v>46.368715083798882</v>
      </c>
      <c r="BA92" s="787">
        <f t="shared" si="160"/>
        <v>23</v>
      </c>
      <c r="BB92" s="784">
        <v>182</v>
      </c>
      <c r="BC92" s="785">
        <v>15.934065934065933</v>
      </c>
      <c r="BD92" s="787">
        <f t="shared" si="161"/>
        <v>41</v>
      </c>
      <c r="BE92" s="784">
        <v>183</v>
      </c>
      <c r="BF92" s="785">
        <v>1.639344262295082</v>
      </c>
      <c r="BG92" s="787">
        <f t="shared" si="162"/>
        <v>57</v>
      </c>
      <c r="BH92" s="784">
        <v>182</v>
      </c>
      <c r="BI92" s="785">
        <v>29.670329670329672</v>
      </c>
      <c r="BJ92" s="787">
        <f t="shared" si="163"/>
        <v>17</v>
      </c>
      <c r="BK92" s="784">
        <v>572</v>
      </c>
      <c r="BL92" s="785">
        <v>54.1958041958042</v>
      </c>
      <c r="BM92" s="787">
        <f t="shared" si="164"/>
        <v>40</v>
      </c>
      <c r="BN92" s="784">
        <v>576</v>
      </c>
      <c r="BO92" s="785">
        <v>82.986111111111114</v>
      </c>
      <c r="BP92" s="787">
        <f t="shared" si="165"/>
        <v>34</v>
      </c>
      <c r="BQ92" s="784">
        <v>546</v>
      </c>
      <c r="BR92" s="785">
        <v>61.355311355311358</v>
      </c>
      <c r="BS92" s="787">
        <f t="shared" si="166"/>
        <v>31</v>
      </c>
      <c r="BT92" s="784">
        <v>575</v>
      </c>
      <c r="BU92" s="785">
        <v>37.739130434782609</v>
      </c>
      <c r="BV92" s="787">
        <f t="shared" si="167"/>
        <v>36</v>
      </c>
      <c r="BW92" s="784">
        <v>523</v>
      </c>
      <c r="BX92" s="785">
        <v>4.5889101338432123</v>
      </c>
      <c r="BY92" s="787">
        <f t="shared" si="168"/>
        <v>56</v>
      </c>
      <c r="BZ92" s="784">
        <v>573</v>
      </c>
      <c r="CA92" s="785">
        <v>54.624781849912743</v>
      </c>
      <c r="CB92" s="787">
        <f t="shared" si="169"/>
        <v>30</v>
      </c>
      <c r="CC92" s="792">
        <v>13.9</v>
      </c>
      <c r="CD92" s="795"/>
      <c r="CE92" s="785">
        <v>2.8</v>
      </c>
      <c r="CF92" s="785">
        <v>5.3</v>
      </c>
      <c r="CG92" s="786">
        <v>5.9</v>
      </c>
      <c r="CH92" s="792">
        <v>14.2</v>
      </c>
      <c r="CI92" s="783">
        <v>13.8</v>
      </c>
      <c r="CJ92" s="781">
        <v>16</v>
      </c>
      <c r="CK92" s="781"/>
      <c r="CL92" s="781">
        <v>3</v>
      </c>
      <c r="CM92" s="781">
        <v>6.3000000000000007</v>
      </c>
      <c r="CN92" s="781">
        <v>6.8000000000000007</v>
      </c>
      <c r="CO92" s="796"/>
      <c r="CP92" s="781"/>
      <c r="CQ92" s="781"/>
      <c r="CR92" s="794"/>
      <c r="CS92" s="781"/>
      <c r="CT92" s="781"/>
      <c r="CU92" s="794"/>
      <c r="CV92" s="781"/>
      <c r="CW92" s="781"/>
      <c r="CX92" s="794"/>
      <c r="CY92" s="781"/>
      <c r="CZ92" s="781"/>
      <c r="DA92" s="797"/>
      <c r="DB92" s="781"/>
      <c r="DC92" s="794"/>
      <c r="DD92" s="795"/>
      <c r="DE92" s="785"/>
      <c r="DF92" s="785"/>
      <c r="DG92" s="783"/>
      <c r="DH92" s="792"/>
      <c r="DI92" s="785"/>
      <c r="DJ92" s="785"/>
      <c r="DK92" s="783"/>
      <c r="DL92" s="792"/>
      <c r="DM92" s="785"/>
      <c r="DN92" s="785"/>
      <c r="DO92" s="783"/>
      <c r="DP92" s="784">
        <v>173</v>
      </c>
      <c r="DQ92" s="798">
        <v>69.364161849710982</v>
      </c>
      <c r="DR92" s="783"/>
      <c r="DS92" s="784">
        <v>548</v>
      </c>
      <c r="DT92" s="798">
        <v>50.912408759124084</v>
      </c>
      <c r="DU92" s="783"/>
      <c r="DV92" s="792">
        <v>161</v>
      </c>
      <c r="DW92" s="799">
        <v>61.490683229813669</v>
      </c>
      <c r="DX92" s="800">
        <v>64</v>
      </c>
      <c r="DY92" s="792">
        <v>142</v>
      </c>
      <c r="DZ92" s="1148">
        <v>1.1499999999999999</v>
      </c>
      <c r="EA92" s="1149">
        <v>19</v>
      </c>
      <c r="EB92" s="799">
        <v>14.084507042253522</v>
      </c>
      <c r="EC92" s="800">
        <v>33</v>
      </c>
      <c r="ED92" s="792">
        <v>157</v>
      </c>
      <c r="EE92" s="781">
        <v>1.5340909090909092</v>
      </c>
      <c r="EF92" s="781">
        <v>21</v>
      </c>
      <c r="EG92" s="799">
        <v>28.02547770700637</v>
      </c>
      <c r="EH92" s="800">
        <v>19</v>
      </c>
      <c r="EI92" s="792">
        <v>157</v>
      </c>
      <c r="EJ92" s="781">
        <v>1.3125</v>
      </c>
      <c r="EK92" s="781">
        <v>6</v>
      </c>
      <c r="EL92" s="799">
        <v>25.477707006369428</v>
      </c>
      <c r="EM92" s="800">
        <v>43</v>
      </c>
      <c r="EN92" s="792">
        <v>147</v>
      </c>
      <c r="EO92" s="781">
        <v>0.75</v>
      </c>
      <c r="EP92" s="781">
        <v>45</v>
      </c>
      <c r="EQ92" s="799">
        <v>10.884353741496598</v>
      </c>
      <c r="ER92" s="800">
        <v>26</v>
      </c>
      <c r="ES92" s="792">
        <v>146</v>
      </c>
      <c r="ET92" s="1149">
        <v>1.7222222222222223</v>
      </c>
      <c r="EU92" s="1149">
        <v>4</v>
      </c>
      <c r="EV92" s="799">
        <v>6.1643835616438354</v>
      </c>
      <c r="EW92" s="800">
        <v>54</v>
      </c>
      <c r="EX92" s="795">
        <v>146</v>
      </c>
      <c r="EY92" s="1149">
        <v>0.5714285714285714</v>
      </c>
      <c r="EZ92" s="1149">
        <v>36</v>
      </c>
      <c r="FA92" s="799">
        <v>4.7945205479452051</v>
      </c>
      <c r="FB92" s="801">
        <v>43</v>
      </c>
      <c r="FC92" s="792">
        <v>161</v>
      </c>
      <c r="FD92" s="1149">
        <v>0.72727272727272729</v>
      </c>
      <c r="FE92" s="1149">
        <v>30</v>
      </c>
      <c r="FF92" s="799">
        <v>6.8322981366459627</v>
      </c>
      <c r="FG92" s="800">
        <v>56</v>
      </c>
      <c r="FH92" s="792">
        <v>147</v>
      </c>
      <c r="FI92" s="1149">
        <v>2.8867924528301887</v>
      </c>
      <c r="FJ92" s="1149">
        <v>58</v>
      </c>
      <c r="FK92" s="799">
        <v>36.054421768707478</v>
      </c>
      <c r="FL92" s="800">
        <v>44</v>
      </c>
      <c r="FM92" s="797">
        <v>577</v>
      </c>
      <c r="FN92" s="799">
        <v>24.783362218370883</v>
      </c>
      <c r="FO92" s="801"/>
      <c r="FP92" s="792">
        <v>491</v>
      </c>
      <c r="FQ92" s="781">
        <v>0.77083333333333337</v>
      </c>
      <c r="FR92" s="781"/>
      <c r="FS92" s="799">
        <v>4.887983706720977</v>
      </c>
      <c r="FT92" s="800"/>
      <c r="FU92" s="792">
        <v>507</v>
      </c>
      <c r="FV92" s="781">
        <v>1.1888888888888889</v>
      </c>
      <c r="FW92" s="781"/>
      <c r="FX92" s="799">
        <v>8.8757396449704142</v>
      </c>
      <c r="FY92" s="800"/>
      <c r="FZ92" s="792">
        <v>497</v>
      </c>
      <c r="GA92" s="781">
        <v>1.1000000000000001</v>
      </c>
      <c r="GB92" s="781"/>
      <c r="GC92" s="799">
        <v>8.0482897384305829</v>
      </c>
      <c r="GD92" s="800"/>
      <c r="GE92" s="792">
        <v>494</v>
      </c>
      <c r="GF92" s="781">
        <v>1.25</v>
      </c>
      <c r="GG92" s="781"/>
      <c r="GH92" s="799">
        <v>2.834008097165992</v>
      </c>
      <c r="GI92" s="800"/>
      <c r="GJ92" s="792">
        <v>522</v>
      </c>
      <c r="GK92" s="795">
        <v>1.4166666666666667</v>
      </c>
      <c r="GL92" s="795"/>
      <c r="GM92" s="799">
        <v>13.793103448275861</v>
      </c>
      <c r="GN92" s="800"/>
      <c r="GO92" s="792">
        <v>512</v>
      </c>
      <c r="GP92" s="795">
        <v>0.65625</v>
      </c>
      <c r="GQ92" s="795"/>
      <c r="GR92" s="799">
        <v>3.125</v>
      </c>
      <c r="GS92" s="800"/>
      <c r="GT92" s="792">
        <v>514</v>
      </c>
      <c r="GU92" s="795">
        <v>0.6785714285714286</v>
      </c>
      <c r="GV92" s="795"/>
      <c r="GW92" s="799">
        <v>2.7237354085603114</v>
      </c>
      <c r="GX92" s="800"/>
      <c r="GY92" s="792">
        <v>498</v>
      </c>
      <c r="GZ92" s="795">
        <v>2.4166666666666665</v>
      </c>
      <c r="HA92" s="795"/>
      <c r="HB92" s="799">
        <v>1.2048192771084338</v>
      </c>
      <c r="HC92" s="800"/>
      <c r="HD92" s="792"/>
      <c r="HE92" s="785"/>
      <c r="HF92" s="785"/>
      <c r="HG92" s="785"/>
      <c r="HH92" s="785"/>
      <c r="HI92" s="785"/>
      <c r="HJ92" s="785"/>
      <c r="HK92" s="785"/>
      <c r="HL92" s="785"/>
      <c r="HM92" s="1301"/>
      <c r="HN92" s="792"/>
      <c r="HO92" s="785"/>
      <c r="HP92" s="785"/>
      <c r="HQ92" s="785"/>
      <c r="HR92" s="785"/>
      <c r="HS92" s="785"/>
      <c r="HT92" s="785"/>
      <c r="HU92" s="785"/>
      <c r="HV92" s="785"/>
      <c r="HW92" s="783"/>
      <c r="HX92" s="1277"/>
      <c r="HY92" s="1278"/>
      <c r="HZ92" s="1278"/>
      <c r="IA92" s="1278"/>
      <c r="IB92" s="1278"/>
      <c r="IC92" s="1278"/>
      <c r="ID92" s="1278"/>
      <c r="IE92" s="1278"/>
      <c r="IF92" s="1279"/>
      <c r="IG92" s="1277"/>
      <c r="IH92" s="1278"/>
      <c r="II92" s="1278"/>
      <c r="IJ92" s="1278"/>
      <c r="IK92" s="1278"/>
      <c r="IL92" s="1278"/>
      <c r="IM92" s="1278"/>
      <c r="IN92" s="1278"/>
      <c r="IO92" s="1279"/>
      <c r="IP92" s="1277"/>
      <c r="IQ92" s="1278"/>
      <c r="IR92" s="1278"/>
      <c r="IS92" s="1278"/>
      <c r="IT92" s="1278"/>
      <c r="IU92" s="1278"/>
      <c r="IV92" s="1278"/>
      <c r="IW92" s="1278"/>
      <c r="IX92" s="1279"/>
      <c r="IY92" s="1277"/>
      <c r="IZ92" s="1278"/>
      <c r="JA92" s="1278"/>
      <c r="JB92" s="1278"/>
      <c r="JC92" s="1278"/>
      <c r="JD92" s="1278"/>
      <c r="JE92" s="1278"/>
      <c r="JF92" s="1278"/>
      <c r="JG92" s="1279"/>
      <c r="JH92" s="1277"/>
      <c r="JI92" s="1278"/>
      <c r="JJ92" s="1278"/>
      <c r="JK92" s="1278"/>
      <c r="JL92" s="1278"/>
      <c r="JM92" s="1278"/>
      <c r="JN92" s="1278"/>
      <c r="JO92" s="1278"/>
      <c r="JP92" s="1279"/>
      <c r="JQ92" s="1277"/>
      <c r="JR92" s="1278"/>
      <c r="JS92" s="1278"/>
      <c r="JT92" s="1278"/>
      <c r="JU92" s="1278"/>
      <c r="JV92" s="1278"/>
      <c r="JW92" s="1278"/>
      <c r="JX92" s="1278"/>
      <c r="JY92" s="1279"/>
      <c r="JZ92" s="792"/>
      <c r="KA92" s="783"/>
      <c r="KB92" s="792"/>
      <c r="KC92" s="783"/>
      <c r="KD92" s="781"/>
      <c r="KE92" s="781"/>
      <c r="KF92" s="781"/>
      <c r="KG92" s="781"/>
      <c r="KH92" s="781"/>
      <c r="KI92" s="781"/>
      <c r="KJ92" s="781"/>
      <c r="KK92" s="781"/>
      <c r="KL92" s="781"/>
      <c r="KM92" s="781"/>
      <c r="KN92" s="781"/>
      <c r="KO92" s="781"/>
      <c r="KP92" s="797"/>
      <c r="KQ92" s="781"/>
      <c r="KR92" s="781"/>
      <c r="KS92" s="781"/>
      <c r="KT92" s="781" t="s">
        <v>81</v>
      </c>
      <c r="KU92" s="802"/>
      <c r="KV92" s="783"/>
      <c r="KW92" s="797" t="s">
        <v>81</v>
      </c>
      <c r="KX92" s="781" t="s">
        <v>81</v>
      </c>
      <c r="KY92" s="802"/>
      <c r="KZ92" s="783"/>
      <c r="LA92" s="3003" t="s">
        <v>81</v>
      </c>
      <c r="LB92" s="3004" t="s">
        <v>81</v>
      </c>
      <c r="LC92" s="3004" t="s">
        <v>81</v>
      </c>
      <c r="LD92" s="3004" t="s">
        <v>81</v>
      </c>
      <c r="LE92" s="2607"/>
      <c r="LF92" s="2608"/>
      <c r="LG92" s="3003" t="s">
        <v>81</v>
      </c>
      <c r="LH92" s="3004" t="s">
        <v>81</v>
      </c>
      <c r="LI92" s="3004" t="s">
        <v>81</v>
      </c>
      <c r="LJ92" s="3004" t="s">
        <v>81</v>
      </c>
      <c r="LK92" s="2607"/>
      <c r="LL92" s="2608"/>
      <c r="LM92" s="3003" t="s">
        <v>81</v>
      </c>
      <c r="LN92" s="3004" t="s">
        <v>81</v>
      </c>
      <c r="LO92" s="3004" t="s">
        <v>81</v>
      </c>
      <c r="LP92" s="3004" t="s">
        <v>81</v>
      </c>
      <c r="LQ92" s="2607"/>
      <c r="LR92" s="2608"/>
      <c r="LS92" s="3003" t="s">
        <v>81</v>
      </c>
      <c r="LT92" s="3004" t="s">
        <v>81</v>
      </c>
      <c r="LU92" s="3004" t="s">
        <v>81</v>
      </c>
      <c r="LV92" s="3004" t="s">
        <v>81</v>
      </c>
      <c r="LW92" s="2607"/>
      <c r="LX92" s="2608"/>
      <c r="LY92" s="3003" t="s">
        <v>81</v>
      </c>
      <c r="LZ92" s="3004" t="s">
        <v>81</v>
      </c>
      <c r="MA92" s="3004" t="s">
        <v>81</v>
      </c>
      <c r="MB92" s="3004" t="s">
        <v>81</v>
      </c>
      <c r="MC92" s="2607"/>
      <c r="MD92" s="2608"/>
      <c r="ME92" s="3003" t="s">
        <v>81</v>
      </c>
      <c r="MF92" s="3004" t="s">
        <v>81</v>
      </c>
      <c r="MG92" s="3004" t="s">
        <v>81</v>
      </c>
      <c r="MH92" s="3004" t="s">
        <v>81</v>
      </c>
      <c r="MI92" s="2607"/>
      <c r="MJ92" s="2608"/>
      <c r="MK92" s="3003" t="s">
        <v>81</v>
      </c>
      <c r="ML92" s="3004" t="s">
        <v>81</v>
      </c>
      <c r="MM92" s="3004" t="s">
        <v>81</v>
      </c>
      <c r="MN92" s="3004"/>
      <c r="MO92" s="2608"/>
      <c r="MP92" s="3003" t="s">
        <v>81</v>
      </c>
      <c r="MQ92" s="3004" t="s">
        <v>81</v>
      </c>
      <c r="MR92" s="3004" t="s">
        <v>81</v>
      </c>
      <c r="MS92" s="3004" t="s">
        <v>81</v>
      </c>
      <c r="MT92" s="2607"/>
      <c r="MU92" s="2608"/>
      <c r="MV92" s="3004" t="s">
        <v>81</v>
      </c>
      <c r="MW92" s="3004" t="s">
        <v>81</v>
      </c>
      <c r="MX92" s="3004" t="s">
        <v>81</v>
      </c>
      <c r="MY92" s="3004" t="s">
        <v>81</v>
      </c>
      <c r="MZ92" s="2607"/>
      <c r="NA92" s="2608"/>
      <c r="NB92" s="781">
        <v>92.79</v>
      </c>
      <c r="NC92" s="781"/>
      <c r="ND92" s="797"/>
      <c r="NE92" s="781"/>
      <c r="NF92" s="781"/>
      <c r="NG92" s="781"/>
      <c r="NH92" s="781"/>
      <c r="NI92" s="781"/>
      <c r="NJ92" s="781"/>
      <c r="NK92" s="781"/>
      <c r="NL92" s="781"/>
      <c r="NM92" s="781"/>
      <c r="NN92" s="781"/>
      <c r="NO92" s="781"/>
      <c r="NP92" s="781"/>
      <c r="NQ92" s="806"/>
      <c r="NR92" s="803"/>
      <c r="NS92" s="781"/>
      <c r="NT92" s="781"/>
      <c r="NU92" s="781"/>
      <c r="NV92" s="781"/>
      <c r="NW92" s="781"/>
      <c r="NX92" s="781"/>
      <c r="NY92" s="781"/>
      <c r="NZ92" s="804"/>
      <c r="OA92" s="804"/>
      <c r="OB92" s="781"/>
      <c r="OC92" s="805"/>
      <c r="OD92" s="806"/>
      <c r="OE92" s="1359"/>
      <c r="OF92" s="797"/>
      <c r="OG92" s="781"/>
      <c r="OH92" s="1359"/>
      <c r="OI92" s="1362">
        <v>29.107749913780363</v>
      </c>
      <c r="OJ92" s="1359"/>
      <c r="OK92" s="1359"/>
      <c r="OL92" s="1359"/>
      <c r="OM92" s="1359"/>
      <c r="ON92" s="1359"/>
      <c r="OO92" s="1359"/>
      <c r="OP92" s="991"/>
      <c r="OQ92" s="781"/>
      <c r="OR92" s="781"/>
      <c r="OS92" s="781"/>
      <c r="OT92" s="781"/>
      <c r="OU92" s="781"/>
      <c r="OV92" s="781"/>
      <c r="OW92" s="781"/>
      <c r="OX92" s="781"/>
      <c r="OY92" s="781"/>
      <c r="OZ92" s="781"/>
      <c r="PA92" s="781"/>
      <c r="PB92" s="781"/>
      <c r="PC92" s="781"/>
      <c r="PD92" s="781"/>
      <c r="PE92" s="781"/>
      <c r="PF92" s="781"/>
      <c r="PG92" s="781"/>
      <c r="PH92" s="781"/>
      <c r="PI92" s="781"/>
      <c r="PJ92" s="781"/>
      <c r="PK92" s="781"/>
      <c r="PL92" s="781"/>
      <c r="PM92" s="804"/>
      <c r="PN92" s="804"/>
      <c r="PO92" s="781"/>
      <c r="PP92" s="781"/>
      <c r="PQ92" s="781"/>
      <c r="PR92" s="781"/>
      <c r="PS92" s="1007">
        <v>182</v>
      </c>
      <c r="PT92" s="1162">
        <v>41.758241758241759</v>
      </c>
      <c r="PU92" s="794"/>
      <c r="PV92" s="1005">
        <v>1761</v>
      </c>
      <c r="PW92" s="1162">
        <v>60.533787620670076</v>
      </c>
      <c r="PX92" s="794"/>
      <c r="PY92" s="794">
        <v>169</v>
      </c>
      <c r="PZ92" s="1162">
        <v>74.556213017751489</v>
      </c>
      <c r="QA92" s="794"/>
      <c r="QB92" s="1007">
        <v>177</v>
      </c>
      <c r="QC92" s="794">
        <v>50.282485875706215</v>
      </c>
      <c r="QD92" s="794"/>
      <c r="QE92" s="797"/>
      <c r="QF92" s="781"/>
      <c r="QG92" s="781"/>
      <c r="QH92" s="1359"/>
      <c r="QI92" s="781">
        <v>80.027548209366401</v>
      </c>
      <c r="QJ92" s="781">
        <v>78.011245930748743</v>
      </c>
      <c r="QK92" s="794">
        <v>42</v>
      </c>
      <c r="QL92" s="794">
        <v>3379</v>
      </c>
      <c r="QM92" s="792">
        <v>51.532430506058446</v>
      </c>
      <c r="QN92" s="785">
        <v>53.13576843556168</v>
      </c>
      <c r="QO92" s="793">
        <v>40</v>
      </c>
      <c r="QP92" s="787">
        <v>1451</v>
      </c>
      <c r="QQ92" s="3556">
        <v>95.220030349013669</v>
      </c>
      <c r="QR92" s="792">
        <v>327.60000000000002</v>
      </c>
      <c r="QS92" s="793"/>
      <c r="QT92" s="785">
        <v>871.9</v>
      </c>
      <c r="QU92" s="793"/>
      <c r="QV92" s="785" t="e">
        <v>#N/A</v>
      </c>
      <c r="QW92" s="793"/>
      <c r="QX92" s="785" t="e">
        <v>#N/A</v>
      </c>
      <c r="QY92" s="787"/>
      <c r="QZ92" s="781">
        <v>4.47</v>
      </c>
      <c r="RA92" s="794"/>
      <c r="RB92" s="781">
        <v>186.07</v>
      </c>
      <c r="RC92" s="794"/>
      <c r="RD92" s="781">
        <v>1.49</v>
      </c>
      <c r="RE92" s="794"/>
      <c r="RF92" s="781" t="e">
        <v>#N/A</v>
      </c>
      <c r="RG92" s="794"/>
      <c r="RH92" s="781"/>
      <c r="RI92" s="781"/>
      <c r="RJ92" s="781"/>
      <c r="RK92" s="781"/>
      <c r="RL92" s="781"/>
      <c r="RM92" s="781"/>
      <c r="RN92" s="781"/>
      <c r="RO92" s="781"/>
      <c r="RP92" s="781"/>
      <c r="RQ92" s="781"/>
      <c r="RR92" s="781"/>
      <c r="RS92" s="781"/>
      <c r="RT92" s="781"/>
      <c r="RU92" s="781"/>
      <c r="RV92" s="781"/>
      <c r="RW92" s="781"/>
      <c r="RX92" s="781"/>
      <c r="RY92" s="781"/>
      <c r="RZ92" s="781"/>
      <c r="SA92" s="781"/>
      <c r="SB92" s="781"/>
      <c r="SC92" s="781"/>
      <c r="SD92" s="781"/>
      <c r="SE92" s="781"/>
      <c r="SF92" s="781"/>
      <c r="SG92" s="781"/>
      <c r="SH92" s="781"/>
      <c r="SI92" s="794"/>
      <c r="SJ92" s="781"/>
      <c r="SK92" s="781"/>
      <c r="SL92" s="781"/>
      <c r="SM92" s="781"/>
      <c r="SN92" s="781"/>
      <c r="SO92" s="781"/>
      <c r="SP92" s="781"/>
      <c r="SQ92" s="781"/>
      <c r="SR92" s="781"/>
      <c r="SS92" s="794"/>
      <c r="ST92" s="781"/>
      <c r="SU92" s="781"/>
      <c r="SV92" s="781"/>
      <c r="SW92" s="781"/>
      <c r="SX92" s="781"/>
      <c r="SY92" s="781"/>
      <c r="SZ92" s="781"/>
      <c r="TA92" s="794"/>
      <c r="TB92" s="781"/>
      <c r="TC92" s="781"/>
      <c r="TD92" s="781"/>
      <c r="TE92" s="781"/>
      <c r="TF92" s="781"/>
      <c r="TG92" s="781"/>
      <c r="TH92" s="781"/>
      <c r="TI92" s="781"/>
      <c r="TJ92" s="781"/>
      <c r="TK92" s="794"/>
      <c r="TL92" s="781"/>
      <c r="TM92" s="781"/>
      <c r="TN92" s="781"/>
      <c r="TO92" s="781"/>
      <c r="TP92" s="781"/>
      <c r="TQ92" s="794"/>
      <c r="TR92" s="781"/>
      <c r="TS92" s="781"/>
      <c r="TT92" s="781"/>
      <c r="TU92" s="781"/>
      <c r="TV92" s="781"/>
      <c r="TW92" s="781"/>
      <c r="TX92" s="781"/>
      <c r="TY92" s="781"/>
      <c r="TZ92" s="781"/>
      <c r="UA92" s="794"/>
      <c r="UB92" s="781"/>
      <c r="UC92" s="781"/>
      <c r="UD92" s="781"/>
      <c r="UE92" s="781"/>
      <c r="UF92" s="781"/>
      <c r="UG92" s="794"/>
      <c r="UH92" s="794"/>
      <c r="UI92" s="781"/>
      <c r="UJ92" s="781"/>
      <c r="UK92" s="794"/>
      <c r="UL92" s="781"/>
      <c r="UM92" s="781"/>
      <c r="UN92" s="794"/>
      <c r="UO92" s="781"/>
      <c r="UP92" s="781"/>
      <c r="UQ92" s="794"/>
      <c r="UR92" s="781"/>
      <c r="US92" s="781"/>
      <c r="UT92" s="781">
        <v>52</v>
      </c>
      <c r="UU92" s="781" t="e">
        <v>#N/A</v>
      </c>
      <c r="UV92" s="781">
        <v>27.7</v>
      </c>
      <c r="UW92" s="781" t="e">
        <v>#N/A</v>
      </c>
      <c r="UX92" s="1006">
        <v>8.6999999999999993</v>
      </c>
      <c r="UY92" s="781" t="e">
        <v>#N/A</v>
      </c>
      <c r="UZ92" s="1012"/>
      <c r="VA92" s="1012"/>
      <c r="VB92" s="1012"/>
      <c r="VC92" s="1012"/>
      <c r="VD92" s="1012"/>
      <c r="VE92" s="1012"/>
      <c r="VF92" s="1012"/>
      <c r="VG92" s="1012"/>
      <c r="VH92" s="1012"/>
      <c r="VI92" s="1012"/>
      <c r="VJ92" s="1012"/>
      <c r="VK92" s="1012"/>
      <c r="VL92" s="1012"/>
      <c r="VM92" s="1012"/>
      <c r="VN92" s="1012"/>
      <c r="VO92" s="1012"/>
      <c r="VP92" s="1012">
        <v>0</v>
      </c>
      <c r="VQ92" s="1012">
        <v>0</v>
      </c>
      <c r="VR92" s="1012">
        <v>76</v>
      </c>
      <c r="VS92" s="1012">
        <v>0</v>
      </c>
      <c r="VT92" s="1012">
        <v>0</v>
      </c>
      <c r="VU92" s="1012">
        <v>72</v>
      </c>
      <c r="VV92" s="1012">
        <v>0</v>
      </c>
      <c r="VW92" s="1012">
        <v>0</v>
      </c>
      <c r="VX92" s="1012">
        <v>65</v>
      </c>
      <c r="VY92" s="1012">
        <v>0</v>
      </c>
      <c r="VZ92" s="1012">
        <v>0</v>
      </c>
      <c r="WA92" s="1012">
        <v>76</v>
      </c>
      <c r="WB92" s="1012">
        <v>0</v>
      </c>
      <c r="WC92" s="1012">
        <v>0</v>
      </c>
      <c r="WD92" s="1012">
        <v>76</v>
      </c>
      <c r="WE92" s="1012">
        <v>0</v>
      </c>
      <c r="WF92" s="1012">
        <v>0</v>
      </c>
      <c r="WG92" s="1012">
        <v>75</v>
      </c>
      <c r="WH92" s="781"/>
      <c r="WI92" s="781"/>
      <c r="WJ92" s="781"/>
      <c r="WK92" s="781"/>
      <c r="WL92" s="781"/>
      <c r="WM92" s="781"/>
      <c r="WN92" s="781"/>
      <c r="WO92" s="781"/>
      <c r="WP92" s="781"/>
      <c r="WQ92" s="781"/>
      <c r="WR92" s="781"/>
      <c r="WS92" s="781"/>
      <c r="WT92" s="781"/>
      <c r="WU92" s="781"/>
      <c r="WV92" s="781"/>
      <c r="WW92" s="781"/>
      <c r="WX92" s="781"/>
      <c r="WY92" s="781"/>
      <c r="WZ92" s="781">
        <v>220.23</v>
      </c>
      <c r="XA92" s="781"/>
      <c r="XB92" s="781">
        <v>443.35</v>
      </c>
      <c r="XC92" s="781"/>
      <c r="XD92" s="781">
        <v>116.11</v>
      </c>
      <c r="XE92" s="781"/>
      <c r="XF92" s="781">
        <v>0</v>
      </c>
      <c r="XG92" s="781"/>
      <c r="XH92" s="781">
        <v>0</v>
      </c>
      <c r="XI92" s="781"/>
      <c r="XJ92" s="781">
        <v>199.94</v>
      </c>
      <c r="XK92" s="781"/>
      <c r="XL92" s="781">
        <v>342.36</v>
      </c>
      <c r="XM92" s="781"/>
      <c r="XO92" s="1007"/>
      <c r="XP92" s="806"/>
      <c r="XQ92" s="806"/>
      <c r="XR92" s="805"/>
      <c r="XS92" s="806"/>
      <c r="XT92" s="806"/>
      <c r="XU92" s="1008"/>
      <c r="XV92" s="781"/>
      <c r="XW92" s="806"/>
      <c r="XX92" s="1172">
        <v>179</v>
      </c>
      <c r="XY92" s="1176">
        <v>1.1173184357541899</v>
      </c>
      <c r="XZ92" s="1012"/>
      <c r="YA92" s="1008">
        <v>1691</v>
      </c>
      <c r="YB92" s="806">
        <v>15.198107628622118</v>
      </c>
      <c r="YC92" s="806"/>
      <c r="YD92" s="803">
        <v>197</v>
      </c>
      <c r="YE92" s="806">
        <v>6.8571428571428577</v>
      </c>
      <c r="YF92" s="806"/>
      <c r="YG92" s="1005">
        <v>1777</v>
      </c>
      <c r="YH92" s="1176">
        <v>10.185706246482837</v>
      </c>
      <c r="YI92" s="806"/>
      <c r="YJ92" s="803">
        <v>197</v>
      </c>
      <c r="YK92" s="781">
        <v>25.142857142857146</v>
      </c>
      <c r="YL92" s="806"/>
      <c r="YM92" s="1005">
        <v>1777</v>
      </c>
      <c r="YN92" s="781">
        <v>27.068092290377038</v>
      </c>
      <c r="YO92" s="806"/>
      <c r="YP92" s="1180">
        <v>0</v>
      </c>
      <c r="YQ92" s="1176">
        <v>0</v>
      </c>
      <c r="YR92" s="1176">
        <v>0</v>
      </c>
      <c r="YS92" s="1176">
        <v>0</v>
      </c>
      <c r="YT92" s="1176">
        <v>0</v>
      </c>
      <c r="YU92" s="1176">
        <v>0</v>
      </c>
      <c r="YV92" s="1176">
        <v>50</v>
      </c>
      <c r="YW92" s="1176">
        <v>0</v>
      </c>
      <c r="YX92" s="1176">
        <v>0</v>
      </c>
      <c r="YY92" s="1176">
        <v>50</v>
      </c>
      <c r="YZ92" s="1176">
        <v>0</v>
      </c>
      <c r="ZA92" s="1190">
        <v>2</v>
      </c>
      <c r="ZB92" s="804">
        <v>42.460317460317462</v>
      </c>
      <c r="ZC92" s="804">
        <v>13.492063492063492</v>
      </c>
      <c r="ZD92" s="804">
        <v>25.396825396825395</v>
      </c>
      <c r="ZE92" s="804">
        <v>19.047619047619047</v>
      </c>
      <c r="ZF92" s="804">
        <v>7.1428571428571423</v>
      </c>
      <c r="ZG92" s="804">
        <v>13.492063492063492</v>
      </c>
      <c r="ZH92" s="804">
        <v>14.682539682539684</v>
      </c>
      <c r="ZI92" s="804">
        <v>10.317460317460316</v>
      </c>
      <c r="ZJ92" s="804">
        <v>39.682539682539684</v>
      </c>
      <c r="ZK92" s="804">
        <v>5.9523809523809517</v>
      </c>
      <c r="ZL92" s="804">
        <v>4.3650793650793647</v>
      </c>
      <c r="ZM92" s="1005">
        <v>252</v>
      </c>
      <c r="ZN92" s="803"/>
      <c r="ZO92" s="806"/>
      <c r="ZP92" s="806"/>
      <c r="ZQ92" s="806"/>
      <c r="ZR92" s="806"/>
      <c r="ZS92" s="806"/>
      <c r="ZT92" s="806"/>
      <c r="ZU92" s="806"/>
      <c r="ZV92" s="806"/>
      <c r="ZW92" s="806"/>
      <c r="ZX92" s="806"/>
      <c r="ZY92" s="806"/>
      <c r="ZZ92" s="806"/>
      <c r="AAA92" s="806"/>
      <c r="AAB92" s="797"/>
      <c r="AAC92" s="781"/>
      <c r="AAD92" s="781"/>
      <c r="AAE92" s="781"/>
      <c r="AAF92" s="781"/>
      <c r="AAG92" s="781"/>
      <c r="AAH92" s="796"/>
      <c r="AAI92" s="794"/>
      <c r="AAJ92" s="794"/>
      <c r="AAK92" s="794"/>
      <c r="AAL92" s="794"/>
      <c r="AAM92" s="1009"/>
      <c r="AAN92" s="803"/>
      <c r="AAO92" s="806"/>
      <c r="AAP92" s="806"/>
      <c r="AAQ92" s="806"/>
      <c r="AAR92" s="806"/>
      <c r="AAS92" s="806"/>
      <c r="AAT92" s="806"/>
      <c r="AAU92" s="806"/>
      <c r="AAV92" s="806"/>
      <c r="AAW92" s="806"/>
      <c r="AAX92" s="806"/>
      <c r="AAY92" s="806"/>
      <c r="AAZ92" s="1007"/>
      <c r="ABA92" s="1005"/>
      <c r="ABB92" s="1005"/>
      <c r="ABC92" s="797"/>
      <c r="ABD92" s="806"/>
      <c r="ABE92" s="781"/>
      <c r="ABF92" s="806"/>
      <c r="ABG92" s="781"/>
      <c r="ABH92" s="1010"/>
      <c r="ABI92" s="797"/>
      <c r="ABJ92" s="806"/>
      <c r="ABK92" s="806"/>
      <c r="ABL92" s="797"/>
      <c r="ABM92" s="781"/>
      <c r="ABN92" s="806"/>
      <c r="ABO92" s="806"/>
      <c r="ABP92" s="806"/>
      <c r="ABQ92" s="806"/>
      <c r="ABR92" s="1205"/>
      <c r="ABS92" s="1206"/>
      <c r="ABT92" s="1206"/>
      <c r="ABU92" s="1206"/>
      <c r="ABV92" s="806"/>
      <c r="ABW92" s="806"/>
      <c r="ABX92" s="806"/>
      <c r="ABY92" s="806"/>
      <c r="ABZ92" s="806"/>
      <c r="ACA92" s="806"/>
      <c r="ACB92" s="803"/>
      <c r="ACC92" s="806"/>
      <c r="ACD92" s="806"/>
      <c r="ACE92" s="806"/>
      <c r="ACF92" s="806"/>
      <c r="ACG92" s="806"/>
      <c r="ACH92" s="806"/>
      <c r="ACI92" s="806"/>
      <c r="ACJ92" s="806"/>
      <c r="ACK92" s="806"/>
      <c r="ACL92" s="797"/>
      <c r="ACM92" s="794"/>
      <c r="ACN92" s="1093"/>
      <c r="ACO92" s="794"/>
      <c r="ACP92" s="1093"/>
      <c r="ACQ92" s="794"/>
      <c r="ACR92" s="797"/>
      <c r="ACS92" s="1094"/>
      <c r="ACT92" s="803"/>
      <c r="ACU92" s="806"/>
      <c r="ACV92" s="806"/>
      <c r="ACW92" s="806"/>
      <c r="ACX92" s="806"/>
      <c r="ACY92" s="806"/>
      <c r="ACZ92" s="806"/>
      <c r="ADA92" s="806"/>
      <c r="ADB92" s="806"/>
      <c r="ADC92" s="806"/>
      <c r="ADD92" s="797"/>
      <c r="ADE92" s="781"/>
      <c r="ADF92" s="781"/>
      <c r="ADG92" s="781"/>
      <c r="ADH92" s="781"/>
      <c r="ADI92" s="781"/>
      <c r="ADJ92" s="781"/>
      <c r="ADK92" s="781"/>
      <c r="ADL92" s="806"/>
      <c r="ADM92" s="806"/>
      <c r="ADN92" s="796"/>
      <c r="ADO92" s="794"/>
      <c r="ADP92" s="794"/>
      <c r="ADQ92" s="781"/>
      <c r="ADR92" s="781"/>
      <c r="ADS92" s="781"/>
      <c r="ADT92" s="781"/>
      <c r="ADU92" s="781"/>
      <c r="ADV92" s="781"/>
      <c r="ADW92" s="781"/>
      <c r="ADX92" s="781"/>
      <c r="ADY92" s="781"/>
      <c r="ADZ92" s="781"/>
      <c r="AEA92" s="781"/>
      <c r="AEB92" s="781"/>
      <c r="AEC92" s="781"/>
      <c r="AED92" s="781"/>
      <c r="AEE92" s="781"/>
      <c r="AEF92" s="781"/>
      <c r="AEG92" s="781"/>
      <c r="AEH92" s="781"/>
      <c r="AEI92" s="1011"/>
      <c r="AEM92" s="794">
        <v>2813</v>
      </c>
      <c r="AEN92" s="794">
        <v>2026</v>
      </c>
      <c r="AEO92" s="1012">
        <v>346</v>
      </c>
      <c r="AEP92" s="1176">
        <v>17.077986179664364</v>
      </c>
      <c r="AEQ92" s="1012"/>
      <c r="AER92" s="1012">
        <v>167</v>
      </c>
      <c r="AES92" s="1012">
        <v>48.265895953757223</v>
      </c>
      <c r="AET92" s="1176">
        <v>3.8143712574850301</v>
      </c>
      <c r="AEU92" s="1012"/>
      <c r="AEV92" s="1012">
        <v>77</v>
      </c>
      <c r="AEW92" s="1012">
        <v>423</v>
      </c>
      <c r="AEX92" s="1012">
        <v>18.203309692671397</v>
      </c>
      <c r="AEY92" s="1012"/>
      <c r="AEZ92" s="1667">
        <v>2026</v>
      </c>
      <c r="AFA92" s="1668">
        <v>2.3099703849950641</v>
      </c>
      <c r="AFB92" s="1667">
        <f t="shared" si="238"/>
        <v>33</v>
      </c>
      <c r="AFC92" s="1196">
        <v>21</v>
      </c>
      <c r="AFD92" s="1176">
        <v>14.285714285714285</v>
      </c>
      <c r="AFE92" s="1012"/>
      <c r="AFF92" s="794">
        <v>372</v>
      </c>
      <c r="AFG92" s="804">
        <v>24.193548387096776</v>
      </c>
      <c r="AFH92" s="794"/>
      <c r="AFI92" s="1012"/>
      <c r="AFJ92" s="794"/>
      <c r="AFK92" s="781"/>
      <c r="AFL92" s="781"/>
      <c r="AFM92" s="792"/>
      <c r="AFN92" s="793"/>
      <c r="AFO92" s="785"/>
      <c r="AFP92" s="783"/>
      <c r="AFQ92" s="794">
        <v>51</v>
      </c>
      <c r="AFR92" s="794"/>
      <c r="AFS92" s="794" t="s">
        <v>31</v>
      </c>
      <c r="AFT92" s="794" t="s">
        <v>31</v>
      </c>
      <c r="AFU92" s="804" t="s">
        <v>31</v>
      </c>
      <c r="AFV92" s="781"/>
      <c r="AFW92" s="794" t="s">
        <v>31</v>
      </c>
      <c r="AFX92" s="794" t="s">
        <v>31</v>
      </c>
      <c r="AFY92" s="781" t="s">
        <v>31</v>
      </c>
      <c r="AFZ92" s="781"/>
      <c r="AGA92" s="781"/>
      <c r="AGB92" s="781"/>
      <c r="AGC92" s="781"/>
      <c r="AGD92" s="781"/>
      <c r="AGE92" s="781"/>
      <c r="AGF92" s="781"/>
      <c r="AGG92" s="781"/>
      <c r="AGH92" s="781"/>
      <c r="AGI92" s="781"/>
      <c r="AGJ92" s="794"/>
      <c r="AGK92" s="794"/>
      <c r="AGL92" s="794"/>
      <c r="AGM92" s="794"/>
      <c r="AGN92" s="794"/>
      <c r="AGO92" s="794"/>
      <c r="AGP92" s="794"/>
      <c r="AGQ92" s="794"/>
      <c r="AGR92" s="794"/>
      <c r="AGS92" s="794"/>
      <c r="AGT92" s="781"/>
      <c r="AGU92" s="781"/>
      <c r="AGV92" s="781"/>
      <c r="AGW92" s="781"/>
      <c r="AGX92" s="781"/>
      <c r="AGY92" s="781"/>
      <c r="AGZ92" s="781"/>
      <c r="AHA92" s="781"/>
      <c r="AHB92" s="781"/>
      <c r="AHC92" s="794"/>
      <c r="AHD92" s="794"/>
      <c r="AHE92" s="794"/>
      <c r="AHF92" s="794"/>
      <c r="AHG92" s="794"/>
      <c r="AHH92" s="794"/>
      <c r="AHI92" s="794"/>
      <c r="AHJ92" s="794"/>
      <c r="AHK92" s="794"/>
      <c r="AHL92" s="794"/>
      <c r="AHM92" s="781"/>
      <c r="AHN92" s="781"/>
      <c r="AHO92" s="781"/>
      <c r="AHP92" s="781"/>
      <c r="AHQ92" s="781"/>
      <c r="AHR92" s="781"/>
      <c r="AHS92" s="781"/>
      <c r="AHT92" s="781"/>
      <c r="AHU92" s="781"/>
      <c r="AHV92" s="794"/>
      <c r="AHW92" s="794"/>
      <c r="AHX92" s="794"/>
      <c r="AHY92" s="794"/>
      <c r="AHZ92" s="794"/>
      <c r="AIA92" s="794"/>
      <c r="AIB92" s="794"/>
      <c r="AIC92" s="794"/>
      <c r="AID92" s="794"/>
      <c r="AIE92" s="794"/>
      <c r="AIF92" s="781"/>
      <c r="AIG92" s="781"/>
      <c r="AIH92" s="792"/>
      <c r="AII92" s="785"/>
      <c r="AIJ92" s="785" t="s">
        <v>81</v>
      </c>
      <c r="AIK92" s="785" t="s">
        <v>81</v>
      </c>
      <c r="AIL92" s="785" t="s">
        <v>81</v>
      </c>
      <c r="AIM92" s="783" t="s">
        <v>81</v>
      </c>
      <c r="AIN92" s="781" t="s">
        <v>81</v>
      </c>
      <c r="AIO92" s="781"/>
      <c r="AIP92" s="781"/>
      <c r="AIQ92" s="781"/>
      <c r="AIR92" s="781" t="s">
        <v>81</v>
      </c>
      <c r="AIS92" s="781"/>
      <c r="AIT92" s="781"/>
      <c r="AIU92" s="781"/>
      <c r="AIV92" s="781"/>
      <c r="AIW92" s="781"/>
      <c r="AIX92" s="781"/>
      <c r="AIY92" s="781"/>
      <c r="AIZ92" s="781"/>
      <c r="AJA92" s="781"/>
      <c r="AJB92" s="781"/>
      <c r="AJC92" s="781">
        <v>0</v>
      </c>
      <c r="AJD92" s="785"/>
      <c r="AJE92" s="781" t="s">
        <v>81</v>
      </c>
      <c r="AJF92" s="781" t="s">
        <v>81</v>
      </c>
      <c r="AJG92" s="781" t="s">
        <v>81</v>
      </c>
      <c r="AJH92" s="781" t="s">
        <v>81</v>
      </c>
      <c r="AJI92" s="781">
        <v>12.1</v>
      </c>
      <c r="AJJ92" s="781"/>
      <c r="AJK92" s="794">
        <v>7</v>
      </c>
      <c r="AJL92" s="781">
        <v>6.9</v>
      </c>
      <c r="AJM92" s="781"/>
      <c r="AJN92" s="794">
        <v>4</v>
      </c>
      <c r="AJO92" s="781">
        <v>1.7</v>
      </c>
      <c r="AJP92" s="781"/>
      <c r="AJQ92" s="794">
        <v>1</v>
      </c>
      <c r="AJR92" s="781">
        <v>0</v>
      </c>
      <c r="AJS92" s="781"/>
      <c r="AJT92" s="794">
        <v>0</v>
      </c>
      <c r="AJU92" s="781">
        <v>0</v>
      </c>
      <c r="AJV92" s="794">
        <v>0</v>
      </c>
      <c r="AJW92" s="781">
        <v>0</v>
      </c>
      <c r="AJX92" s="781"/>
      <c r="AJY92" s="794">
        <v>0</v>
      </c>
      <c r="AJZ92" s="781">
        <v>0</v>
      </c>
      <c r="AKA92" s="781"/>
      <c r="AKB92" s="794">
        <v>0</v>
      </c>
      <c r="AKC92" s="781">
        <v>10.4</v>
      </c>
      <c r="AKD92" s="781"/>
      <c r="AKE92" s="794">
        <v>6</v>
      </c>
      <c r="AKF92" s="794"/>
      <c r="AKG92" s="794"/>
      <c r="AKH92" s="794"/>
      <c r="AKI92" s="794"/>
      <c r="AKJ92" s="794"/>
      <c r="AKK92" s="794"/>
      <c r="AKL92" s="794">
        <v>0</v>
      </c>
      <c r="AKM92" s="794">
        <v>63</v>
      </c>
      <c r="AKN92" s="794">
        <v>0</v>
      </c>
      <c r="AKO92" s="794">
        <v>63</v>
      </c>
      <c r="AKP92" s="781">
        <v>0.14899999999999999</v>
      </c>
      <c r="AKQ92" s="781"/>
      <c r="AKR92" s="781">
        <v>8.6999999999999994E-2</v>
      </c>
      <c r="AKS92" s="781"/>
      <c r="AKT92" s="781" t="s">
        <v>31</v>
      </c>
      <c r="AKU92" s="781"/>
      <c r="AKV92" s="781" t="s">
        <v>31</v>
      </c>
      <c r="AKW92" s="781"/>
      <c r="AKX92" s="781" t="s">
        <v>31</v>
      </c>
      <c r="AKY92" s="781">
        <v>0.23599999999999999</v>
      </c>
      <c r="AKZ92" s="781" t="s">
        <v>31</v>
      </c>
      <c r="ALA92" s="781"/>
      <c r="ALB92" s="781">
        <v>1.9E-2</v>
      </c>
      <c r="ALC92" s="781"/>
      <c r="ALD92" s="781" t="s">
        <v>31</v>
      </c>
      <c r="ALE92" s="781"/>
      <c r="ALF92" s="781">
        <v>1.9E-2</v>
      </c>
      <c r="ALG92" s="781"/>
      <c r="ALH92" s="1220"/>
    </row>
    <row r="93" spans="1:1003" ht="13" x14ac:dyDescent="0.2">
      <c r="A93" s="778">
        <v>2</v>
      </c>
      <c r="B93" s="779" t="s">
        <v>1910</v>
      </c>
      <c r="C93" s="779"/>
      <c r="D93" s="779" t="s">
        <v>1639</v>
      </c>
      <c r="E93" s="779"/>
      <c r="F93" s="780" t="s">
        <v>1911</v>
      </c>
      <c r="G93" s="781"/>
      <c r="H93" s="782">
        <v>188</v>
      </c>
      <c r="I93" s="785">
        <v>7.23</v>
      </c>
      <c r="J93" s="781"/>
      <c r="K93" s="784">
        <v>220</v>
      </c>
      <c r="L93" s="785">
        <v>6.99</v>
      </c>
      <c r="M93" s="793"/>
      <c r="N93" s="781">
        <f t="shared" si="148"/>
        <v>-0.24000000000000021</v>
      </c>
      <c r="O93" s="784">
        <v>789</v>
      </c>
      <c r="P93" s="785">
        <v>6.21</v>
      </c>
      <c r="Q93" s="781"/>
      <c r="R93" s="784">
        <v>578</v>
      </c>
      <c r="S93" s="785">
        <v>6.27</v>
      </c>
      <c r="T93" s="793"/>
      <c r="U93" s="781">
        <f t="shared" si="149"/>
        <v>5.9999999999999609E-2</v>
      </c>
      <c r="V93" s="788">
        <v>498</v>
      </c>
      <c r="W93" s="783">
        <v>6.2188755020080322</v>
      </c>
      <c r="X93" s="784">
        <v>78</v>
      </c>
      <c r="Y93" s="786">
        <v>6.615384615384615</v>
      </c>
      <c r="Z93" s="787"/>
      <c r="AA93" s="789">
        <v>372</v>
      </c>
      <c r="AB93" s="786">
        <v>6.389784946236559</v>
      </c>
      <c r="AC93" s="787"/>
      <c r="AD93" s="784">
        <v>126</v>
      </c>
      <c r="AE93" s="786">
        <v>5.7142857142857144</v>
      </c>
      <c r="AF93" s="790"/>
      <c r="AG93" s="791"/>
      <c r="AH93" s="787"/>
      <c r="AI93" s="792"/>
      <c r="AJ93" s="783"/>
      <c r="AK93" s="792"/>
      <c r="AL93" s="783"/>
      <c r="AM93" s="784">
        <v>80</v>
      </c>
      <c r="AN93" s="794"/>
      <c r="AO93" s="793">
        <v>80</v>
      </c>
      <c r="AP93" s="794"/>
      <c r="AQ93" s="784">
        <v>80</v>
      </c>
      <c r="AR93" s="793"/>
      <c r="AS93" s="784">
        <v>216</v>
      </c>
      <c r="AT93" s="785">
        <v>29.629629629629626</v>
      </c>
      <c r="AU93" s="787">
        <f t="shared" si="158"/>
        <v>60</v>
      </c>
      <c r="AV93" s="784">
        <v>219</v>
      </c>
      <c r="AW93" s="785">
        <v>14.15525114155251</v>
      </c>
      <c r="AX93" s="787">
        <f t="shared" si="159"/>
        <v>47</v>
      </c>
      <c r="AY93" s="784">
        <v>208</v>
      </c>
      <c r="AZ93" s="785">
        <v>48.07692307692308</v>
      </c>
      <c r="BA93" s="787">
        <f t="shared" si="160"/>
        <v>40</v>
      </c>
      <c r="BB93" s="784">
        <v>215</v>
      </c>
      <c r="BC93" s="785">
        <v>13.953488372093023</v>
      </c>
      <c r="BD93" s="787">
        <f t="shared" si="161"/>
        <v>23</v>
      </c>
      <c r="BE93" s="784">
        <v>214</v>
      </c>
      <c r="BF93" s="785">
        <v>0.46728971962616817</v>
      </c>
      <c r="BG93" s="787">
        <f t="shared" si="162"/>
        <v>20</v>
      </c>
      <c r="BH93" s="784">
        <v>210</v>
      </c>
      <c r="BI93" s="785">
        <v>30.952380952380953</v>
      </c>
      <c r="BJ93" s="787">
        <f t="shared" si="163"/>
        <v>26</v>
      </c>
      <c r="BK93" s="784">
        <v>85</v>
      </c>
      <c r="BL93" s="785">
        <v>58.82352941176471</v>
      </c>
      <c r="BM93" s="787">
        <f t="shared" si="164"/>
        <v>53</v>
      </c>
      <c r="BN93" s="784">
        <v>85</v>
      </c>
      <c r="BO93" s="785">
        <v>83.529411764705884</v>
      </c>
      <c r="BP93" s="787">
        <f t="shared" si="165"/>
        <v>40</v>
      </c>
      <c r="BQ93" s="784">
        <v>81</v>
      </c>
      <c r="BR93" s="785">
        <v>66.666666666666657</v>
      </c>
      <c r="BS93" s="787">
        <f t="shared" si="166"/>
        <v>58</v>
      </c>
      <c r="BT93" s="784">
        <v>85</v>
      </c>
      <c r="BU93" s="785">
        <v>28.235294117647058</v>
      </c>
      <c r="BV93" s="787">
        <f t="shared" si="167"/>
        <v>11</v>
      </c>
      <c r="BW93" s="784">
        <v>76</v>
      </c>
      <c r="BX93" s="785">
        <v>2.6315789473684208</v>
      </c>
      <c r="BY93" s="787">
        <f t="shared" si="168"/>
        <v>25</v>
      </c>
      <c r="BZ93" s="784">
        <v>82</v>
      </c>
      <c r="CA93" s="785">
        <v>54.878048780487809</v>
      </c>
      <c r="CB93" s="787">
        <f t="shared" si="169"/>
        <v>37</v>
      </c>
      <c r="CC93" s="792">
        <v>12.4</v>
      </c>
      <c r="CD93" s="795"/>
      <c r="CE93" s="785">
        <v>1.1000000000000001</v>
      </c>
      <c r="CF93" s="785">
        <v>6.3</v>
      </c>
      <c r="CG93" s="786">
        <v>5</v>
      </c>
      <c r="CH93" s="792">
        <v>12.2</v>
      </c>
      <c r="CI93" s="783">
        <v>12.2</v>
      </c>
      <c r="CJ93" s="781">
        <v>15.5</v>
      </c>
      <c r="CK93" s="781"/>
      <c r="CL93" s="781">
        <v>1.2999999999999998</v>
      </c>
      <c r="CM93" s="781">
        <v>7.5</v>
      </c>
      <c r="CN93" s="781">
        <v>6.6999999999999993</v>
      </c>
      <c r="CO93" s="796"/>
      <c r="CP93" s="781"/>
      <c r="CQ93" s="781"/>
      <c r="CR93" s="794"/>
      <c r="CS93" s="781"/>
      <c r="CT93" s="781"/>
      <c r="CU93" s="794"/>
      <c r="CV93" s="781"/>
      <c r="CW93" s="781"/>
      <c r="CX93" s="794"/>
      <c r="CY93" s="781"/>
      <c r="CZ93" s="781"/>
      <c r="DA93" s="797"/>
      <c r="DB93" s="781"/>
      <c r="DC93" s="794"/>
      <c r="DD93" s="795"/>
      <c r="DE93" s="785"/>
      <c r="DF93" s="785"/>
      <c r="DG93" s="783"/>
      <c r="DH93" s="792"/>
      <c r="DI93" s="785"/>
      <c r="DJ93" s="785"/>
      <c r="DK93" s="783"/>
      <c r="DL93" s="792"/>
      <c r="DM93" s="785"/>
      <c r="DN93" s="785"/>
      <c r="DO93" s="783"/>
      <c r="DP93" s="784">
        <v>191</v>
      </c>
      <c r="DQ93" s="798">
        <v>65.968586387434556</v>
      </c>
      <c r="DR93" s="783"/>
      <c r="DS93" s="784">
        <v>79</v>
      </c>
      <c r="DT93" s="798">
        <v>49.367088607594937</v>
      </c>
      <c r="DU93" s="783"/>
      <c r="DV93" s="792">
        <v>182</v>
      </c>
      <c r="DW93" s="799">
        <v>62.087912087912088</v>
      </c>
      <c r="DX93" s="800">
        <v>55</v>
      </c>
      <c r="DY93" s="792">
        <v>149</v>
      </c>
      <c r="DZ93" s="1148">
        <v>0.86363636363636365</v>
      </c>
      <c r="EA93" s="1149">
        <v>45</v>
      </c>
      <c r="EB93" s="799">
        <v>14.76510067114094</v>
      </c>
      <c r="EC93" s="800">
        <v>18</v>
      </c>
      <c r="ED93" s="792">
        <v>158</v>
      </c>
      <c r="EE93" s="781">
        <v>1.1756756756756757</v>
      </c>
      <c r="EF93" s="781">
        <v>56</v>
      </c>
      <c r="EG93" s="799">
        <v>23.417721518987342</v>
      </c>
      <c r="EH93" s="800">
        <v>41</v>
      </c>
      <c r="EI93" s="792">
        <v>165</v>
      </c>
      <c r="EJ93" s="781">
        <v>0.93243243243243246</v>
      </c>
      <c r="EK93" s="781">
        <v>47</v>
      </c>
      <c r="EL93" s="799">
        <v>22.424242424242426</v>
      </c>
      <c r="EM93" s="800">
        <v>60</v>
      </c>
      <c r="EN93" s="792">
        <v>149</v>
      </c>
      <c r="EO93" s="781">
        <v>0.8</v>
      </c>
      <c r="EP93" s="781">
        <v>34</v>
      </c>
      <c r="EQ93" s="799">
        <v>6.7114093959731544</v>
      </c>
      <c r="ER93" s="800">
        <v>60</v>
      </c>
      <c r="ES93" s="792">
        <v>165</v>
      </c>
      <c r="ET93" s="1149">
        <v>0.65517241379310343</v>
      </c>
      <c r="EU93" s="1149">
        <v>53</v>
      </c>
      <c r="EV93" s="799">
        <v>17.575757575757574</v>
      </c>
      <c r="EW93" s="800">
        <v>13</v>
      </c>
      <c r="EX93" s="795">
        <v>169</v>
      </c>
      <c r="EY93" s="1149">
        <v>0.53333333333333333</v>
      </c>
      <c r="EZ93" s="1149">
        <v>45</v>
      </c>
      <c r="FA93" s="799">
        <v>8.875739644970416</v>
      </c>
      <c r="FB93" s="801">
        <v>8</v>
      </c>
      <c r="FC93" s="792">
        <v>169</v>
      </c>
      <c r="FD93" s="1149">
        <v>1.1333333333333333</v>
      </c>
      <c r="FE93" s="1149">
        <v>5</v>
      </c>
      <c r="FF93" s="799">
        <v>8.8757396449704142</v>
      </c>
      <c r="FG93" s="800">
        <v>30</v>
      </c>
      <c r="FH93" s="792">
        <v>150</v>
      </c>
      <c r="FI93" s="1149">
        <v>3.0178571428571428</v>
      </c>
      <c r="FJ93" s="1149">
        <v>42</v>
      </c>
      <c r="FK93" s="799">
        <v>37.333333333333336</v>
      </c>
      <c r="FL93" s="800">
        <v>33</v>
      </c>
      <c r="FM93" s="797">
        <v>84</v>
      </c>
      <c r="FN93" s="799">
        <v>32.142857142857146</v>
      </c>
      <c r="FO93" s="801"/>
      <c r="FP93" s="792">
        <v>67</v>
      </c>
      <c r="FQ93" s="781">
        <v>1.875</v>
      </c>
      <c r="FR93" s="781"/>
      <c r="FS93" s="799">
        <v>5.9701492537313428</v>
      </c>
      <c r="FT93" s="800"/>
      <c r="FU93" s="792">
        <v>68</v>
      </c>
      <c r="FV93" s="781">
        <v>1.0625</v>
      </c>
      <c r="FW93" s="781"/>
      <c r="FX93" s="799">
        <v>11.76470588235294</v>
      </c>
      <c r="FY93" s="800"/>
      <c r="FZ93" s="792">
        <v>67</v>
      </c>
      <c r="GA93" s="781">
        <v>0.9</v>
      </c>
      <c r="GB93" s="781"/>
      <c r="GC93" s="799">
        <v>7.4626865671641784</v>
      </c>
      <c r="GD93" s="800"/>
      <c r="GE93" s="792">
        <v>65</v>
      </c>
      <c r="GF93" s="781">
        <v>0.5</v>
      </c>
      <c r="GG93" s="781"/>
      <c r="GH93" s="799">
        <v>1.5384615384615385</v>
      </c>
      <c r="GI93" s="800"/>
      <c r="GJ93" s="792">
        <v>73</v>
      </c>
      <c r="GK93" s="795">
        <v>1.2666666666666666</v>
      </c>
      <c r="GL93" s="795"/>
      <c r="GM93" s="799">
        <v>20.547945205479451</v>
      </c>
      <c r="GN93" s="800"/>
      <c r="GO93" s="792">
        <v>71</v>
      </c>
      <c r="GP93" s="795">
        <v>0.5</v>
      </c>
      <c r="GQ93" s="795"/>
      <c r="GR93" s="799">
        <v>2.8169014084507045</v>
      </c>
      <c r="GS93" s="800"/>
      <c r="GT93" s="792">
        <v>74</v>
      </c>
      <c r="GU93" s="795">
        <v>0.5</v>
      </c>
      <c r="GV93" s="795"/>
      <c r="GW93" s="799">
        <v>5.4054054054054053</v>
      </c>
      <c r="GX93" s="800"/>
      <c r="GY93" s="792">
        <v>71</v>
      </c>
      <c r="GZ93" s="795">
        <v>2.5</v>
      </c>
      <c r="HA93" s="795"/>
      <c r="HB93" s="799">
        <v>1.4084507042253522</v>
      </c>
      <c r="HC93" s="800"/>
      <c r="HD93" s="792"/>
      <c r="HE93" s="785"/>
      <c r="HF93" s="785"/>
      <c r="HG93" s="785"/>
      <c r="HH93" s="785"/>
      <c r="HI93" s="785"/>
      <c r="HJ93" s="785"/>
      <c r="HK93" s="785"/>
      <c r="HL93" s="785"/>
      <c r="HM93" s="1301"/>
      <c r="HN93" s="792"/>
      <c r="HO93" s="785"/>
      <c r="HP93" s="785"/>
      <c r="HQ93" s="785"/>
      <c r="HR93" s="785"/>
      <c r="HS93" s="785"/>
      <c r="HT93" s="785"/>
      <c r="HU93" s="785"/>
      <c r="HV93" s="785"/>
      <c r="HW93" s="783"/>
      <c r="HX93" s="1280"/>
      <c r="HY93" s="1281"/>
      <c r="HZ93" s="1281"/>
      <c r="IA93" s="1281"/>
      <c r="IB93" s="1281"/>
      <c r="IC93" s="1281"/>
      <c r="ID93" s="1281"/>
      <c r="IE93" s="1281"/>
      <c r="IF93" s="1282"/>
      <c r="IG93" s="1280"/>
      <c r="IH93" s="1281"/>
      <c r="II93" s="1281"/>
      <c r="IJ93" s="1281"/>
      <c r="IK93" s="1281"/>
      <c r="IL93" s="1281"/>
      <c r="IM93" s="1281"/>
      <c r="IN93" s="1281"/>
      <c r="IO93" s="1282"/>
      <c r="IP93" s="1280"/>
      <c r="IQ93" s="1281"/>
      <c r="IR93" s="1281"/>
      <c r="IS93" s="1281"/>
      <c r="IT93" s="1281"/>
      <c r="IU93" s="1281"/>
      <c r="IV93" s="1281"/>
      <c r="IW93" s="1281"/>
      <c r="IX93" s="1282"/>
      <c r="IY93" s="1280"/>
      <c r="IZ93" s="1281"/>
      <c r="JA93" s="1281"/>
      <c r="JB93" s="1281"/>
      <c r="JC93" s="1281"/>
      <c r="JD93" s="1281"/>
      <c r="JE93" s="1281"/>
      <c r="JF93" s="1281"/>
      <c r="JG93" s="1282"/>
      <c r="JH93" s="1280"/>
      <c r="JI93" s="1281"/>
      <c r="JJ93" s="1281"/>
      <c r="JK93" s="1281"/>
      <c r="JL93" s="1281"/>
      <c r="JM93" s="1281"/>
      <c r="JN93" s="1281"/>
      <c r="JO93" s="1281"/>
      <c r="JP93" s="1282"/>
      <c r="JQ93" s="1280"/>
      <c r="JR93" s="1281"/>
      <c r="JS93" s="1281"/>
      <c r="JT93" s="1281"/>
      <c r="JU93" s="1281"/>
      <c r="JV93" s="1281"/>
      <c r="JW93" s="1281"/>
      <c r="JX93" s="1281"/>
      <c r="JY93" s="1282"/>
      <c r="JZ93" s="792"/>
      <c r="KA93" s="783"/>
      <c r="KB93" s="792"/>
      <c r="KC93" s="783"/>
      <c r="KD93" s="781"/>
      <c r="KE93" s="781"/>
      <c r="KF93" s="781"/>
      <c r="KG93" s="781"/>
      <c r="KH93" s="781"/>
      <c r="KI93" s="781"/>
      <c r="KJ93" s="781"/>
      <c r="KK93" s="781"/>
      <c r="KL93" s="781"/>
      <c r="KM93" s="781"/>
      <c r="KN93" s="781"/>
      <c r="KO93" s="781"/>
      <c r="KP93" s="797"/>
      <c r="KQ93" s="781"/>
      <c r="KR93" s="781"/>
      <c r="KS93" s="781"/>
      <c r="KT93" s="781" t="s">
        <v>81</v>
      </c>
      <c r="KU93" s="802"/>
      <c r="KV93" s="783"/>
      <c r="KW93" s="797" t="s">
        <v>81</v>
      </c>
      <c r="KX93" s="781" t="s">
        <v>81</v>
      </c>
      <c r="KY93" s="802"/>
      <c r="KZ93" s="783"/>
      <c r="LA93" s="3003" t="s">
        <v>81</v>
      </c>
      <c r="LB93" s="3004" t="s">
        <v>81</v>
      </c>
      <c r="LC93" s="3004" t="s">
        <v>81</v>
      </c>
      <c r="LD93" s="3004" t="s">
        <v>81</v>
      </c>
      <c r="LE93" s="2607"/>
      <c r="LF93" s="2608"/>
      <c r="LG93" s="3003" t="s">
        <v>81</v>
      </c>
      <c r="LH93" s="3004" t="s">
        <v>81</v>
      </c>
      <c r="LI93" s="3004" t="s">
        <v>81</v>
      </c>
      <c r="LJ93" s="3004" t="s">
        <v>81</v>
      </c>
      <c r="LK93" s="2607"/>
      <c r="LL93" s="2608"/>
      <c r="LM93" s="3003" t="s">
        <v>81</v>
      </c>
      <c r="LN93" s="3004" t="s">
        <v>81</v>
      </c>
      <c r="LO93" s="3004" t="s">
        <v>81</v>
      </c>
      <c r="LP93" s="3004" t="s">
        <v>81</v>
      </c>
      <c r="LQ93" s="2607"/>
      <c r="LR93" s="2608"/>
      <c r="LS93" s="3003" t="s">
        <v>81</v>
      </c>
      <c r="LT93" s="3004" t="s">
        <v>81</v>
      </c>
      <c r="LU93" s="3004" t="s">
        <v>81</v>
      </c>
      <c r="LV93" s="3004" t="s">
        <v>81</v>
      </c>
      <c r="LW93" s="2607"/>
      <c r="LX93" s="2608"/>
      <c r="LY93" s="3003" t="s">
        <v>81</v>
      </c>
      <c r="LZ93" s="3004" t="s">
        <v>81</v>
      </c>
      <c r="MA93" s="3004" t="s">
        <v>81</v>
      </c>
      <c r="MB93" s="3004" t="s">
        <v>81</v>
      </c>
      <c r="MC93" s="2607"/>
      <c r="MD93" s="2608"/>
      <c r="ME93" s="3003" t="s">
        <v>81</v>
      </c>
      <c r="MF93" s="3004" t="s">
        <v>81</v>
      </c>
      <c r="MG93" s="3004" t="s">
        <v>81</v>
      </c>
      <c r="MH93" s="3004" t="s">
        <v>81</v>
      </c>
      <c r="MI93" s="2607"/>
      <c r="MJ93" s="2608"/>
      <c r="MK93" s="3003" t="s">
        <v>81</v>
      </c>
      <c r="ML93" s="3004" t="s">
        <v>81</v>
      </c>
      <c r="MM93" s="3004" t="s">
        <v>81</v>
      </c>
      <c r="MN93" s="3004"/>
      <c r="MO93" s="2608"/>
      <c r="MP93" s="3003" t="s">
        <v>81</v>
      </c>
      <c r="MQ93" s="3004" t="s">
        <v>81</v>
      </c>
      <c r="MR93" s="3004" t="s">
        <v>81</v>
      </c>
      <c r="MS93" s="3004" t="s">
        <v>81</v>
      </c>
      <c r="MT93" s="2607"/>
      <c r="MU93" s="2608"/>
      <c r="MV93" s="3004" t="s">
        <v>81</v>
      </c>
      <c r="MW93" s="3004" t="s">
        <v>81</v>
      </c>
      <c r="MX93" s="3004" t="s">
        <v>81</v>
      </c>
      <c r="MY93" s="3004" t="s">
        <v>81</v>
      </c>
      <c r="MZ93" s="2607"/>
      <c r="NA93" s="2608"/>
      <c r="NB93" s="781">
        <v>294.57</v>
      </c>
      <c r="NC93" s="781"/>
      <c r="ND93" s="797"/>
      <c r="NE93" s="781"/>
      <c r="NF93" s="781"/>
      <c r="NG93" s="781"/>
      <c r="NH93" s="781"/>
      <c r="NI93" s="781"/>
      <c r="NJ93" s="781"/>
      <c r="NK93" s="781"/>
      <c r="NL93" s="781"/>
      <c r="NM93" s="781"/>
      <c r="NN93" s="781"/>
      <c r="NO93" s="781"/>
      <c r="NP93" s="781"/>
      <c r="NQ93" s="806"/>
      <c r="NR93" s="803"/>
      <c r="NS93" s="781"/>
      <c r="NT93" s="781"/>
      <c r="NU93" s="781"/>
      <c r="NV93" s="781"/>
      <c r="NW93" s="781"/>
      <c r="NX93" s="781"/>
      <c r="NY93" s="781"/>
      <c r="NZ93" s="804"/>
      <c r="OA93" s="804"/>
      <c r="OB93" s="781"/>
      <c r="OC93" s="805"/>
      <c r="OD93" s="806"/>
      <c r="OE93" s="1359"/>
      <c r="OF93" s="797"/>
      <c r="OG93" s="781"/>
      <c r="OH93" s="1359"/>
      <c r="OI93" s="1362">
        <v>28.558679161088801</v>
      </c>
      <c r="OJ93" s="1359"/>
      <c r="OK93" s="1359"/>
      <c r="OL93" s="1359"/>
      <c r="OM93" s="1359"/>
      <c r="ON93" s="1359"/>
      <c r="OO93" s="1359"/>
      <c r="OP93" s="991"/>
      <c r="OQ93" s="781"/>
      <c r="OR93" s="781"/>
      <c r="OS93" s="781"/>
      <c r="OT93" s="781"/>
      <c r="OU93" s="781"/>
      <c r="OV93" s="781"/>
      <c r="OW93" s="781"/>
      <c r="OX93" s="781"/>
      <c r="OY93" s="781"/>
      <c r="OZ93" s="781"/>
      <c r="PA93" s="781"/>
      <c r="PB93" s="781"/>
      <c r="PC93" s="781"/>
      <c r="PD93" s="781"/>
      <c r="PE93" s="781"/>
      <c r="PF93" s="781"/>
      <c r="PG93" s="781"/>
      <c r="PH93" s="781"/>
      <c r="PI93" s="781"/>
      <c r="PJ93" s="781"/>
      <c r="PK93" s="781"/>
      <c r="PL93" s="781"/>
      <c r="PM93" s="804"/>
      <c r="PN93" s="804"/>
      <c r="PO93" s="781"/>
      <c r="PP93" s="781"/>
      <c r="PQ93" s="781"/>
      <c r="PR93" s="781"/>
      <c r="PS93" s="1007">
        <v>210</v>
      </c>
      <c r="PT93" s="1162">
        <v>44.285714285714285</v>
      </c>
      <c r="PU93" s="794"/>
      <c r="PV93" s="1005">
        <v>562</v>
      </c>
      <c r="PW93" s="1162">
        <v>61.743772241992879</v>
      </c>
      <c r="PX93" s="794"/>
      <c r="PY93" s="794">
        <v>201</v>
      </c>
      <c r="PZ93" s="1162">
        <v>82.587064676616919</v>
      </c>
      <c r="QA93" s="794"/>
      <c r="QB93" s="1007">
        <v>204</v>
      </c>
      <c r="QC93" s="794">
        <v>42.156862745098039</v>
      </c>
      <c r="QD93" s="794"/>
      <c r="QE93" s="797"/>
      <c r="QF93" s="781"/>
      <c r="QG93" s="781"/>
      <c r="QH93" s="1359"/>
      <c r="QI93" s="781">
        <v>76.890756302521012</v>
      </c>
      <c r="QJ93" s="781">
        <v>75.029036004645761</v>
      </c>
      <c r="QK93" s="794">
        <v>57</v>
      </c>
      <c r="QL93" s="794">
        <v>1722</v>
      </c>
      <c r="QM93" s="792">
        <v>52.599009900990104</v>
      </c>
      <c r="QN93" s="785">
        <v>48.865153538050734</v>
      </c>
      <c r="QO93" s="793">
        <v>56</v>
      </c>
      <c r="QP93" s="787">
        <v>749</v>
      </c>
      <c r="QQ93" s="3556">
        <v>94.247246022031831</v>
      </c>
      <c r="QR93" s="792">
        <v>380.9</v>
      </c>
      <c r="QS93" s="793"/>
      <c r="QT93" s="785">
        <v>881.1</v>
      </c>
      <c r="QU93" s="793"/>
      <c r="QV93" s="785" t="e">
        <v>#N/A</v>
      </c>
      <c r="QW93" s="793"/>
      <c r="QX93" s="785" t="e">
        <v>#N/A</v>
      </c>
      <c r="QY93" s="787"/>
      <c r="QZ93" s="781">
        <v>14.07</v>
      </c>
      <c r="RA93" s="794"/>
      <c r="RB93" s="781">
        <v>439.94</v>
      </c>
      <c r="RC93" s="794"/>
      <c r="RD93" s="781">
        <v>2.44</v>
      </c>
      <c r="RE93" s="794"/>
      <c r="RF93" s="781" t="e">
        <v>#N/A</v>
      </c>
      <c r="RG93" s="794"/>
      <c r="RH93" s="781"/>
      <c r="RI93" s="781"/>
      <c r="RJ93" s="781"/>
      <c r="RK93" s="781"/>
      <c r="RL93" s="781"/>
      <c r="RM93" s="781"/>
      <c r="RN93" s="781"/>
      <c r="RO93" s="781"/>
      <c r="RP93" s="781"/>
      <c r="RQ93" s="781"/>
      <c r="RR93" s="781"/>
      <c r="RS93" s="781"/>
      <c r="RT93" s="781"/>
      <c r="RU93" s="781"/>
      <c r="RV93" s="781"/>
      <c r="RW93" s="781"/>
      <c r="RX93" s="781"/>
      <c r="RY93" s="781"/>
      <c r="RZ93" s="781"/>
      <c r="SA93" s="781"/>
      <c r="SB93" s="781"/>
      <c r="SC93" s="781"/>
      <c r="SD93" s="781"/>
      <c r="SE93" s="781"/>
      <c r="SF93" s="781"/>
      <c r="SG93" s="781"/>
      <c r="SH93" s="781"/>
      <c r="SI93" s="794"/>
      <c r="SJ93" s="781"/>
      <c r="SK93" s="781"/>
      <c r="SL93" s="781"/>
      <c r="SM93" s="781"/>
      <c r="SN93" s="781"/>
      <c r="SO93" s="781"/>
      <c r="SP93" s="781"/>
      <c r="SQ93" s="781"/>
      <c r="SR93" s="781"/>
      <c r="SS93" s="794"/>
      <c r="ST93" s="781"/>
      <c r="SU93" s="781"/>
      <c r="SV93" s="781"/>
      <c r="SW93" s="781"/>
      <c r="SX93" s="781"/>
      <c r="SY93" s="781"/>
      <c r="SZ93" s="781"/>
      <c r="TA93" s="794"/>
      <c r="TB93" s="781"/>
      <c r="TC93" s="781"/>
      <c r="TD93" s="781"/>
      <c r="TE93" s="781"/>
      <c r="TF93" s="781"/>
      <c r="TG93" s="781"/>
      <c r="TH93" s="781"/>
      <c r="TI93" s="781"/>
      <c r="TJ93" s="781"/>
      <c r="TK93" s="794"/>
      <c r="TL93" s="781"/>
      <c r="TM93" s="781"/>
      <c r="TN93" s="781"/>
      <c r="TO93" s="781"/>
      <c r="TP93" s="781"/>
      <c r="TQ93" s="794"/>
      <c r="TR93" s="781"/>
      <c r="TS93" s="781"/>
      <c r="TT93" s="781"/>
      <c r="TU93" s="781"/>
      <c r="TV93" s="781"/>
      <c r="TW93" s="781"/>
      <c r="TX93" s="781"/>
      <c r="TY93" s="781"/>
      <c r="TZ93" s="781"/>
      <c r="UA93" s="794"/>
      <c r="UB93" s="781"/>
      <c r="UC93" s="781"/>
      <c r="UD93" s="781"/>
      <c r="UE93" s="781"/>
      <c r="UF93" s="781"/>
      <c r="UG93" s="794"/>
      <c r="UH93" s="794"/>
      <c r="UI93" s="781"/>
      <c r="UJ93" s="781"/>
      <c r="UK93" s="794"/>
      <c r="UL93" s="781"/>
      <c r="UM93" s="781"/>
      <c r="UN93" s="794"/>
      <c r="UO93" s="781"/>
      <c r="UP93" s="781"/>
      <c r="UQ93" s="794"/>
      <c r="UR93" s="781"/>
      <c r="US93" s="781"/>
      <c r="UT93" s="781">
        <v>50</v>
      </c>
      <c r="UU93" s="781" t="e">
        <v>#N/A</v>
      </c>
      <c r="UV93" s="781">
        <v>34.6</v>
      </c>
      <c r="UW93" s="781" t="e">
        <v>#N/A</v>
      </c>
      <c r="UX93" s="1006">
        <v>3.8</v>
      </c>
      <c r="UY93" s="781" t="e">
        <v>#N/A</v>
      </c>
      <c r="UZ93" s="1006"/>
      <c r="VA93" s="781"/>
      <c r="VB93" s="1006"/>
      <c r="VC93" s="781"/>
      <c r="VD93" s="1006"/>
      <c r="VE93" s="781"/>
      <c r="VF93" s="1006"/>
      <c r="VG93" s="781"/>
      <c r="VH93" s="1006"/>
      <c r="VI93" s="781"/>
      <c r="VJ93" s="1006"/>
      <c r="VK93" s="781"/>
      <c r="VL93" s="1006"/>
      <c r="VM93" s="781"/>
      <c r="VN93" s="1006"/>
      <c r="VO93" s="781"/>
      <c r="VP93" s="781">
        <v>0</v>
      </c>
      <c r="VQ93" s="781">
        <v>0</v>
      </c>
      <c r="VR93" s="781">
        <v>76</v>
      </c>
      <c r="VS93" s="781">
        <v>0</v>
      </c>
      <c r="VT93" s="781">
        <v>0</v>
      </c>
      <c r="VU93" s="781">
        <v>72</v>
      </c>
      <c r="VV93" s="781">
        <v>0</v>
      </c>
      <c r="VW93" s="781">
        <v>0</v>
      </c>
      <c r="VX93" s="781">
        <v>65</v>
      </c>
      <c r="VY93" s="781">
        <v>0</v>
      </c>
      <c r="VZ93" s="781">
        <v>0</v>
      </c>
      <c r="WA93" s="781">
        <v>76</v>
      </c>
      <c r="WB93" s="781">
        <v>0</v>
      </c>
      <c r="WC93" s="781">
        <v>0</v>
      </c>
      <c r="WD93" s="781">
        <v>76</v>
      </c>
      <c r="WE93" s="781">
        <v>0</v>
      </c>
      <c r="WF93" s="781">
        <v>0</v>
      </c>
      <c r="WG93" s="781">
        <v>75</v>
      </c>
      <c r="WH93" s="781"/>
      <c r="WI93" s="781"/>
      <c r="WJ93" s="781"/>
      <c r="WK93" s="781"/>
      <c r="WL93" s="781"/>
      <c r="WM93" s="781"/>
      <c r="WN93" s="781"/>
      <c r="WO93" s="781"/>
      <c r="WP93" s="781"/>
      <c r="WQ93" s="781"/>
      <c r="WR93" s="781"/>
      <c r="WS93" s="781"/>
      <c r="WT93" s="781"/>
      <c r="WU93" s="781"/>
      <c r="WV93" s="781"/>
      <c r="WW93" s="781"/>
      <c r="WX93" s="781"/>
      <c r="WY93" s="781"/>
      <c r="WZ93" s="781">
        <v>317.02</v>
      </c>
      <c r="XA93" s="781"/>
      <c r="XB93" s="781">
        <v>517.24</v>
      </c>
      <c r="XC93" s="781"/>
      <c r="XD93" s="781">
        <v>17.440000000000001</v>
      </c>
      <c r="XE93" s="781"/>
      <c r="XF93" s="781">
        <v>0</v>
      </c>
      <c r="XG93" s="781"/>
      <c r="XH93" s="781">
        <v>0</v>
      </c>
      <c r="XI93" s="781"/>
      <c r="XJ93" s="781">
        <v>166.85</v>
      </c>
      <c r="XK93" s="781"/>
      <c r="XL93" s="781">
        <v>383.72</v>
      </c>
      <c r="XM93" s="781"/>
      <c r="XO93" s="1007"/>
      <c r="XP93" s="806"/>
      <c r="XQ93" s="806"/>
      <c r="XR93" s="805"/>
      <c r="XS93" s="806"/>
      <c r="XT93" s="806"/>
      <c r="XU93" s="1008"/>
      <c r="XV93" s="781"/>
      <c r="XW93" s="806"/>
      <c r="XX93" s="1172">
        <v>205</v>
      </c>
      <c r="XY93" s="1176">
        <v>1.9512195121951219</v>
      </c>
      <c r="XZ93" s="1012"/>
      <c r="YA93" s="1008">
        <v>534</v>
      </c>
      <c r="YB93" s="806">
        <v>19.662921348314608</v>
      </c>
      <c r="YC93" s="806"/>
      <c r="YD93" s="803">
        <v>615</v>
      </c>
      <c r="YE93" s="806">
        <v>7.1065989847715745</v>
      </c>
      <c r="YF93" s="806"/>
      <c r="YG93" s="1005">
        <v>551</v>
      </c>
      <c r="YH93" s="1176">
        <v>8.5299455535390205</v>
      </c>
      <c r="YI93" s="806"/>
      <c r="YJ93" s="803">
        <v>615</v>
      </c>
      <c r="YK93" s="781">
        <v>26.395939086294419</v>
      </c>
      <c r="YL93" s="806"/>
      <c r="YM93" s="1005">
        <v>551</v>
      </c>
      <c r="YN93" s="781">
        <v>27.586206896551722</v>
      </c>
      <c r="YO93" s="806"/>
      <c r="YP93" s="1180">
        <v>25</v>
      </c>
      <c r="YQ93" s="1176">
        <v>25</v>
      </c>
      <c r="YR93" s="1176">
        <v>0</v>
      </c>
      <c r="YS93" s="1176">
        <v>0</v>
      </c>
      <c r="YT93" s="1176">
        <v>0</v>
      </c>
      <c r="YU93" s="1176">
        <v>0</v>
      </c>
      <c r="YV93" s="1176">
        <v>25</v>
      </c>
      <c r="YW93" s="1176">
        <v>0</v>
      </c>
      <c r="YX93" s="1176">
        <v>0</v>
      </c>
      <c r="YY93" s="1176">
        <v>50</v>
      </c>
      <c r="YZ93" s="1176">
        <v>0</v>
      </c>
      <c r="ZA93" s="1190">
        <v>4</v>
      </c>
      <c r="ZB93" s="804">
        <v>41</v>
      </c>
      <c r="ZC93" s="804">
        <v>12</v>
      </c>
      <c r="ZD93" s="804">
        <v>15</v>
      </c>
      <c r="ZE93" s="804">
        <v>7.0000000000000009</v>
      </c>
      <c r="ZF93" s="804">
        <v>6</v>
      </c>
      <c r="ZG93" s="804">
        <v>15</v>
      </c>
      <c r="ZH93" s="804">
        <v>13</v>
      </c>
      <c r="ZI93" s="804">
        <v>7.0000000000000009</v>
      </c>
      <c r="ZJ93" s="804">
        <v>48</v>
      </c>
      <c r="ZK93" s="804">
        <v>13</v>
      </c>
      <c r="ZL93" s="804">
        <v>5</v>
      </c>
      <c r="ZM93" s="1005">
        <v>100</v>
      </c>
      <c r="ZN93" s="803"/>
      <c r="ZO93" s="806"/>
      <c r="ZP93" s="806"/>
      <c r="ZQ93" s="806"/>
      <c r="ZR93" s="806"/>
      <c r="ZS93" s="806"/>
      <c r="ZT93" s="806"/>
      <c r="ZU93" s="806"/>
      <c r="ZV93" s="806"/>
      <c r="ZW93" s="806"/>
      <c r="ZX93" s="806"/>
      <c r="ZY93" s="806"/>
      <c r="ZZ93" s="806"/>
      <c r="AAA93" s="806"/>
      <c r="AAB93" s="797"/>
      <c r="AAC93" s="781"/>
      <c r="AAD93" s="781"/>
      <c r="AAE93" s="781"/>
      <c r="AAF93" s="781"/>
      <c r="AAG93" s="781"/>
      <c r="AAH93" s="796"/>
      <c r="AAI93" s="794"/>
      <c r="AAJ93" s="794"/>
      <c r="AAK93" s="794"/>
      <c r="AAL93" s="794"/>
      <c r="AAM93" s="1009"/>
      <c r="AAN93" s="803"/>
      <c r="AAO93" s="806"/>
      <c r="AAP93" s="806"/>
      <c r="AAQ93" s="806"/>
      <c r="AAR93" s="806"/>
      <c r="AAS93" s="806"/>
      <c r="AAT93" s="806"/>
      <c r="AAU93" s="806"/>
      <c r="AAV93" s="806"/>
      <c r="AAW93" s="806"/>
      <c r="AAX93" s="806"/>
      <c r="AAY93" s="806"/>
      <c r="AAZ93" s="797"/>
      <c r="ABA93" s="781"/>
      <c r="ABB93" s="781"/>
      <c r="ABC93" s="797"/>
      <c r="ABD93" s="806"/>
      <c r="ABE93" s="781"/>
      <c r="ABF93" s="806"/>
      <c r="ABG93" s="781"/>
      <c r="ABH93" s="1010"/>
      <c r="ABI93" s="797"/>
      <c r="ABJ93" s="806"/>
      <c r="ABK93" s="806"/>
      <c r="ABL93" s="797"/>
      <c r="ABM93" s="781"/>
      <c r="ABN93" s="806"/>
      <c r="ABO93" s="806"/>
      <c r="ABP93" s="806"/>
      <c r="ABQ93" s="806"/>
      <c r="ABR93" s="1205"/>
      <c r="ABS93" s="1206"/>
      <c r="ABT93" s="1206"/>
      <c r="ABU93" s="1206"/>
      <c r="ABV93" s="806"/>
      <c r="ABW93" s="806"/>
      <c r="ABX93" s="806"/>
      <c r="ABY93" s="806"/>
      <c r="ABZ93" s="806"/>
      <c r="ACA93" s="806"/>
      <c r="ACB93" s="803"/>
      <c r="ACC93" s="806"/>
      <c r="ACD93" s="806"/>
      <c r="ACE93" s="806"/>
      <c r="ACF93" s="806"/>
      <c r="ACG93" s="806"/>
      <c r="ACH93" s="806"/>
      <c r="ACI93" s="806"/>
      <c r="ACJ93" s="806"/>
      <c r="ACK93" s="806"/>
      <c r="ACL93" s="797"/>
      <c r="ACM93" s="794"/>
      <c r="ACN93" s="1093"/>
      <c r="ACO93" s="794"/>
      <c r="ACP93" s="1093"/>
      <c r="ACQ93" s="794"/>
      <c r="ACR93" s="797"/>
      <c r="ACS93" s="1094"/>
      <c r="ACT93" s="803"/>
      <c r="ACU93" s="806"/>
      <c r="ACV93" s="806"/>
      <c r="ACW93" s="806"/>
      <c r="ACX93" s="806"/>
      <c r="ACY93" s="806"/>
      <c r="ACZ93" s="806"/>
      <c r="ADA93" s="806"/>
      <c r="ADB93" s="806"/>
      <c r="ADC93" s="806"/>
      <c r="ADD93" s="797"/>
      <c r="ADE93" s="781"/>
      <c r="ADF93" s="781"/>
      <c r="ADG93" s="781"/>
      <c r="ADH93" s="781"/>
      <c r="ADI93" s="781"/>
      <c r="ADJ93" s="781"/>
      <c r="ADK93" s="781"/>
      <c r="ADL93" s="806"/>
      <c r="ADM93" s="806"/>
      <c r="ADN93" s="796"/>
      <c r="ADO93" s="794"/>
      <c r="ADP93" s="794"/>
      <c r="ADQ93" s="781"/>
      <c r="ADR93" s="781"/>
      <c r="ADS93" s="781"/>
      <c r="ADT93" s="781"/>
      <c r="ADU93" s="781"/>
      <c r="ADV93" s="781"/>
      <c r="ADW93" s="781"/>
      <c r="ADX93" s="781"/>
      <c r="ADY93" s="781"/>
      <c r="ADZ93" s="781"/>
      <c r="AEA93" s="781"/>
      <c r="AEB93" s="781"/>
      <c r="AEC93" s="781"/>
      <c r="AED93" s="781"/>
      <c r="AEE93" s="781"/>
      <c r="AEF93" s="781"/>
      <c r="AEG93" s="781"/>
      <c r="AEH93" s="781"/>
      <c r="AEI93" s="1011"/>
      <c r="AEM93" s="794">
        <v>1580</v>
      </c>
      <c r="AEN93" s="794">
        <v>1136</v>
      </c>
      <c r="AEO93" s="1012">
        <v>99</v>
      </c>
      <c r="AEP93" s="1176">
        <v>8.714788732394366</v>
      </c>
      <c r="AEQ93" s="1012"/>
      <c r="AER93" s="1012">
        <v>70</v>
      </c>
      <c r="AES93" s="1012">
        <v>70.707070707070713</v>
      </c>
      <c r="AET93" s="1176">
        <v>3.7285714285714286</v>
      </c>
      <c r="AEU93" s="1012"/>
      <c r="AEV93" s="1012">
        <v>12</v>
      </c>
      <c r="AEW93" s="1012">
        <v>111</v>
      </c>
      <c r="AEX93" s="1012">
        <v>10.810810810810811</v>
      </c>
      <c r="AEY93" s="1012"/>
      <c r="AEZ93" s="1667">
        <v>1136</v>
      </c>
      <c r="AFA93" s="1668">
        <v>2.1452464788732395</v>
      </c>
      <c r="AFB93" s="1667">
        <f t="shared" si="238"/>
        <v>63</v>
      </c>
      <c r="AFC93" s="1196">
        <v>17</v>
      </c>
      <c r="AFD93" s="1176">
        <v>11.76470588235294</v>
      </c>
      <c r="AFE93" s="1012"/>
      <c r="AFF93" s="794">
        <v>104</v>
      </c>
      <c r="AFG93" s="804">
        <v>21.153846153846153</v>
      </c>
      <c r="AFH93" s="794"/>
      <c r="AFI93" s="1012"/>
      <c r="AFJ93" s="794"/>
      <c r="AFK93" s="781"/>
      <c r="AFL93" s="781"/>
      <c r="AFM93" s="792"/>
      <c r="AFN93" s="793"/>
      <c r="AFO93" s="785"/>
      <c r="AFP93" s="783"/>
      <c r="AFQ93" s="794">
        <v>57</v>
      </c>
      <c r="AFR93" s="794"/>
      <c r="AFS93" s="794" t="s">
        <v>31</v>
      </c>
      <c r="AFT93" s="794" t="s">
        <v>31</v>
      </c>
      <c r="AFU93" s="804" t="s">
        <v>31</v>
      </c>
      <c r="AFV93" s="781"/>
      <c r="AFW93" s="794" t="s">
        <v>31</v>
      </c>
      <c r="AFX93" s="794" t="s">
        <v>31</v>
      </c>
      <c r="AFY93" s="781" t="s">
        <v>31</v>
      </c>
      <c r="AFZ93" s="781"/>
      <c r="AGA93" s="781"/>
      <c r="AGB93" s="781"/>
      <c r="AGC93" s="781"/>
      <c r="AGD93" s="781"/>
      <c r="AGE93" s="781"/>
      <c r="AGF93" s="781"/>
      <c r="AGG93" s="781"/>
      <c r="AGH93" s="781"/>
      <c r="AGI93" s="781"/>
      <c r="AGJ93" s="794"/>
      <c r="AGK93" s="794"/>
      <c r="AGL93" s="794"/>
      <c r="AGM93" s="794"/>
      <c r="AGN93" s="794"/>
      <c r="AGO93" s="794"/>
      <c r="AGP93" s="794"/>
      <c r="AGQ93" s="794"/>
      <c r="AGR93" s="794"/>
      <c r="AGS93" s="794"/>
      <c r="AGT93" s="781"/>
      <c r="AGU93" s="781"/>
      <c r="AGV93" s="781"/>
      <c r="AGW93" s="781"/>
      <c r="AGX93" s="781"/>
      <c r="AGY93" s="781"/>
      <c r="AGZ93" s="781"/>
      <c r="AHA93" s="781"/>
      <c r="AHB93" s="781"/>
      <c r="AHC93" s="794"/>
      <c r="AHD93" s="794"/>
      <c r="AHE93" s="794"/>
      <c r="AHF93" s="794"/>
      <c r="AHG93" s="794"/>
      <c r="AHH93" s="794"/>
      <c r="AHI93" s="794"/>
      <c r="AHJ93" s="794"/>
      <c r="AHK93" s="794"/>
      <c r="AHL93" s="794"/>
      <c r="AHM93" s="781"/>
      <c r="AHN93" s="781"/>
      <c r="AHO93" s="781"/>
      <c r="AHP93" s="781"/>
      <c r="AHQ93" s="781"/>
      <c r="AHR93" s="781"/>
      <c r="AHS93" s="781"/>
      <c r="AHT93" s="781"/>
      <c r="AHU93" s="781"/>
      <c r="AHV93" s="794"/>
      <c r="AHW93" s="794"/>
      <c r="AHX93" s="794"/>
      <c r="AHY93" s="794"/>
      <c r="AHZ93" s="794"/>
      <c r="AIA93" s="794"/>
      <c r="AIB93" s="794"/>
      <c r="AIC93" s="794"/>
      <c r="AID93" s="794"/>
      <c r="AIE93" s="794"/>
      <c r="AIF93" s="781"/>
      <c r="AIG93" s="781"/>
      <c r="AIH93" s="792"/>
      <c r="AII93" s="785"/>
      <c r="AIJ93" s="785" t="s">
        <v>81</v>
      </c>
      <c r="AIK93" s="785" t="s">
        <v>81</v>
      </c>
      <c r="AIL93" s="785" t="s">
        <v>81</v>
      </c>
      <c r="AIM93" s="783" t="s">
        <v>81</v>
      </c>
      <c r="AIN93" s="781" t="s">
        <v>81</v>
      </c>
      <c r="AIO93" s="781"/>
      <c r="AIP93" s="781"/>
      <c r="AIQ93" s="781"/>
      <c r="AIR93" s="781" t="s">
        <v>81</v>
      </c>
      <c r="AIS93" s="781"/>
      <c r="AIT93" s="781"/>
      <c r="AIU93" s="781"/>
      <c r="AIV93" s="781"/>
      <c r="AIW93" s="781"/>
      <c r="AIX93" s="781"/>
      <c r="AIY93" s="781"/>
      <c r="AIZ93" s="781"/>
      <c r="AJA93" s="781"/>
      <c r="AJB93" s="781"/>
      <c r="AJC93" s="781">
        <v>0</v>
      </c>
      <c r="AJD93" s="785"/>
      <c r="AJE93" s="781" t="s">
        <v>81</v>
      </c>
      <c r="AJF93" s="781" t="s">
        <v>81</v>
      </c>
      <c r="AJG93" s="781" t="s">
        <v>81</v>
      </c>
      <c r="AJH93" s="781" t="s">
        <v>81</v>
      </c>
      <c r="AJI93" s="781">
        <v>23.1</v>
      </c>
      <c r="AJJ93" s="781"/>
      <c r="AJK93" s="794">
        <v>6</v>
      </c>
      <c r="AJL93" s="781">
        <v>3.8</v>
      </c>
      <c r="AJM93" s="781"/>
      <c r="AJN93" s="794">
        <v>1</v>
      </c>
      <c r="AJO93" s="781">
        <v>0</v>
      </c>
      <c r="AJP93" s="781"/>
      <c r="AJQ93" s="794">
        <v>0</v>
      </c>
      <c r="AJR93" s="781">
        <v>0</v>
      </c>
      <c r="AJS93" s="781"/>
      <c r="AJT93" s="794">
        <v>0</v>
      </c>
      <c r="AJU93" s="781">
        <v>3.8</v>
      </c>
      <c r="AJV93" s="794">
        <v>1</v>
      </c>
      <c r="AJW93" s="781">
        <v>0</v>
      </c>
      <c r="AJX93" s="781"/>
      <c r="AJY93" s="794">
        <v>0</v>
      </c>
      <c r="AJZ93" s="781">
        <v>0</v>
      </c>
      <c r="AKA93" s="781"/>
      <c r="AKB93" s="794">
        <v>0</v>
      </c>
      <c r="AKC93" s="781">
        <v>19.2</v>
      </c>
      <c r="AKD93" s="781"/>
      <c r="AKE93" s="794">
        <v>5</v>
      </c>
      <c r="AKF93" s="794"/>
      <c r="AKG93" s="794"/>
      <c r="AKH93" s="794"/>
      <c r="AKI93" s="794"/>
      <c r="AKJ93" s="794"/>
      <c r="AKK93" s="794"/>
      <c r="AKL93" s="794">
        <v>0</v>
      </c>
      <c r="AKM93" s="794">
        <v>81</v>
      </c>
      <c r="AKN93" s="794">
        <v>0</v>
      </c>
      <c r="AKO93" s="794">
        <v>81</v>
      </c>
      <c r="AKP93" s="781">
        <v>0.17399999999999999</v>
      </c>
      <c r="AKQ93" s="781"/>
      <c r="AKR93" s="781">
        <v>2.9000000000000001E-2</v>
      </c>
      <c r="AKS93" s="781"/>
      <c r="AKT93" s="781" t="s">
        <v>31</v>
      </c>
      <c r="AKU93" s="781"/>
      <c r="AKV93" s="781" t="s">
        <v>31</v>
      </c>
      <c r="AKW93" s="781"/>
      <c r="AKX93" s="781" t="s">
        <v>31</v>
      </c>
      <c r="AKY93" s="781">
        <v>0.20300000000000001</v>
      </c>
      <c r="AKZ93" s="781" t="s">
        <v>31</v>
      </c>
      <c r="ALA93" s="781"/>
      <c r="ALB93" s="781">
        <v>4.7E-2</v>
      </c>
      <c r="ALC93" s="781"/>
      <c r="ALD93" s="781" t="s">
        <v>31</v>
      </c>
      <c r="ALE93" s="781"/>
      <c r="ALF93" s="781">
        <v>4.7E-2</v>
      </c>
      <c r="ALG93" s="781"/>
      <c r="ALH93" s="1220"/>
    </row>
    <row r="94" spans="1:1003" ht="13" x14ac:dyDescent="0.2">
      <c r="A94" s="778">
        <v>3</v>
      </c>
      <c r="B94" s="779" t="s">
        <v>1912</v>
      </c>
      <c r="C94" s="779"/>
      <c r="D94" s="779" t="s">
        <v>1639</v>
      </c>
      <c r="E94" s="779"/>
      <c r="F94" s="780" t="s">
        <v>1913</v>
      </c>
      <c r="G94" s="781"/>
      <c r="H94" s="782">
        <v>763</v>
      </c>
      <c r="I94" s="785">
        <v>7.1</v>
      </c>
      <c r="J94" s="781"/>
      <c r="K94" s="784">
        <v>727</v>
      </c>
      <c r="L94" s="785">
        <v>7.2</v>
      </c>
      <c r="M94" s="793"/>
      <c r="N94" s="781">
        <f t="shared" si="148"/>
        <v>0.10000000000000053</v>
      </c>
      <c r="O94" s="784">
        <v>4970</v>
      </c>
      <c r="P94" s="785">
        <v>5.93</v>
      </c>
      <c r="Q94" s="781"/>
      <c r="R94" s="784">
        <v>4758</v>
      </c>
      <c r="S94" s="785">
        <v>6.02</v>
      </c>
      <c r="T94" s="793"/>
      <c r="U94" s="781">
        <f t="shared" si="149"/>
        <v>8.9999999999999858E-2</v>
      </c>
      <c r="V94" s="788">
        <v>2984</v>
      </c>
      <c r="W94" s="783">
        <v>5.8240616621983916</v>
      </c>
      <c r="X94" s="784">
        <v>1768</v>
      </c>
      <c r="Y94" s="786">
        <v>6.3450226244343888</v>
      </c>
      <c r="Z94" s="787"/>
      <c r="AA94" s="789">
        <v>2168</v>
      </c>
      <c r="AB94" s="786">
        <v>5.9857011070110699</v>
      </c>
      <c r="AC94" s="787"/>
      <c r="AD94" s="784">
        <v>816</v>
      </c>
      <c r="AE94" s="786">
        <v>5.3946078431372548</v>
      </c>
      <c r="AF94" s="790"/>
      <c r="AG94" s="791"/>
      <c r="AH94" s="787"/>
      <c r="AI94" s="792"/>
      <c r="AJ94" s="783"/>
      <c r="AK94" s="792"/>
      <c r="AL94" s="783"/>
      <c r="AM94" s="784">
        <v>65</v>
      </c>
      <c r="AN94" s="794"/>
      <c r="AO94" s="793">
        <v>65</v>
      </c>
      <c r="AP94" s="794"/>
      <c r="AQ94" s="784">
        <v>65</v>
      </c>
      <c r="AR94" s="793"/>
      <c r="AS94" s="784">
        <v>712</v>
      </c>
      <c r="AT94" s="785">
        <v>16.011235955056179</v>
      </c>
      <c r="AU94" s="787">
        <f t="shared" si="158"/>
        <v>15</v>
      </c>
      <c r="AV94" s="784">
        <v>713</v>
      </c>
      <c r="AW94" s="785">
        <v>12.622720897615707</v>
      </c>
      <c r="AX94" s="787">
        <f t="shared" si="159"/>
        <v>30</v>
      </c>
      <c r="AY94" s="784">
        <v>686</v>
      </c>
      <c r="AZ94" s="785">
        <v>46.793002915451893</v>
      </c>
      <c r="BA94" s="787">
        <f t="shared" si="160"/>
        <v>29</v>
      </c>
      <c r="BB94" s="784">
        <v>721</v>
      </c>
      <c r="BC94" s="785">
        <v>16.643550624133148</v>
      </c>
      <c r="BD94" s="787">
        <f t="shared" si="161"/>
        <v>46</v>
      </c>
      <c r="BE94" s="784">
        <v>712</v>
      </c>
      <c r="BF94" s="785">
        <v>0.70224719101123589</v>
      </c>
      <c r="BG94" s="787">
        <f t="shared" si="162"/>
        <v>32</v>
      </c>
      <c r="BH94" s="784">
        <v>706</v>
      </c>
      <c r="BI94" s="785">
        <v>37.960339943342774</v>
      </c>
      <c r="BJ94" s="787">
        <f t="shared" si="163"/>
        <v>64</v>
      </c>
      <c r="BK94" s="784">
        <v>1800</v>
      </c>
      <c r="BL94" s="785">
        <v>48.666666666666671</v>
      </c>
      <c r="BM94" s="787">
        <f t="shared" si="164"/>
        <v>16</v>
      </c>
      <c r="BN94" s="784">
        <v>1838</v>
      </c>
      <c r="BO94" s="785">
        <v>79.597388465723611</v>
      </c>
      <c r="BP94" s="787">
        <f t="shared" si="165"/>
        <v>16</v>
      </c>
      <c r="BQ94" s="784">
        <v>1760</v>
      </c>
      <c r="BR94" s="785">
        <v>62.61363636363636</v>
      </c>
      <c r="BS94" s="787">
        <f t="shared" si="166"/>
        <v>39</v>
      </c>
      <c r="BT94" s="784">
        <v>1839</v>
      </c>
      <c r="BU94" s="785">
        <v>41.653072321914088</v>
      </c>
      <c r="BV94" s="787">
        <f t="shared" si="167"/>
        <v>56</v>
      </c>
      <c r="BW94" s="784">
        <v>1672</v>
      </c>
      <c r="BX94" s="785">
        <v>4.2464114832535884</v>
      </c>
      <c r="BY94" s="787">
        <f t="shared" si="168"/>
        <v>45</v>
      </c>
      <c r="BZ94" s="784">
        <v>1824</v>
      </c>
      <c r="CA94" s="785">
        <v>58.004385964912288</v>
      </c>
      <c r="CB94" s="787">
        <f t="shared" si="169"/>
        <v>55</v>
      </c>
      <c r="CC94" s="792">
        <v>15.7</v>
      </c>
      <c r="CD94" s="795"/>
      <c r="CE94" s="785">
        <v>4.0999999999999996</v>
      </c>
      <c r="CF94" s="785">
        <v>6.4</v>
      </c>
      <c r="CG94" s="786">
        <v>5.1999999999999993</v>
      </c>
      <c r="CH94" s="792">
        <v>15.5</v>
      </c>
      <c r="CI94" s="783">
        <v>15.6</v>
      </c>
      <c r="CJ94" s="781">
        <v>17.600000000000001</v>
      </c>
      <c r="CK94" s="781"/>
      <c r="CL94" s="781">
        <v>4.5</v>
      </c>
      <c r="CM94" s="781">
        <v>7.3</v>
      </c>
      <c r="CN94" s="781">
        <v>5.8</v>
      </c>
      <c r="CO94" s="796"/>
      <c r="CP94" s="781"/>
      <c r="CQ94" s="781"/>
      <c r="CR94" s="794"/>
      <c r="CS94" s="781"/>
      <c r="CT94" s="781"/>
      <c r="CU94" s="794"/>
      <c r="CV94" s="781"/>
      <c r="CW94" s="781"/>
      <c r="CX94" s="794"/>
      <c r="CY94" s="781"/>
      <c r="CZ94" s="781"/>
      <c r="DA94" s="797"/>
      <c r="DB94" s="781"/>
      <c r="DC94" s="794"/>
      <c r="DD94" s="795"/>
      <c r="DE94" s="785"/>
      <c r="DF94" s="785"/>
      <c r="DG94" s="783"/>
      <c r="DH94" s="792"/>
      <c r="DI94" s="785"/>
      <c r="DJ94" s="785"/>
      <c r="DK94" s="783"/>
      <c r="DL94" s="792"/>
      <c r="DM94" s="785"/>
      <c r="DN94" s="785"/>
      <c r="DO94" s="783"/>
      <c r="DP94" s="784">
        <v>647</v>
      </c>
      <c r="DQ94" s="798">
        <v>66.61514683153014</v>
      </c>
      <c r="DR94" s="783"/>
      <c r="DS94" s="784">
        <v>1723</v>
      </c>
      <c r="DT94" s="798">
        <v>48.113755078351709</v>
      </c>
      <c r="DU94" s="783"/>
      <c r="DV94" s="792">
        <v>579</v>
      </c>
      <c r="DW94" s="799">
        <v>69.2573402417962</v>
      </c>
      <c r="DX94" s="800">
        <v>25</v>
      </c>
      <c r="DY94" s="792">
        <v>567</v>
      </c>
      <c r="DZ94" s="1148">
        <v>0.95121951219512191</v>
      </c>
      <c r="EA94" s="1149">
        <v>35</v>
      </c>
      <c r="EB94" s="799">
        <v>14.462081128747794</v>
      </c>
      <c r="EC94" s="800">
        <v>25</v>
      </c>
      <c r="ED94" s="792">
        <v>591</v>
      </c>
      <c r="EE94" s="781">
        <v>1.7537878787878789</v>
      </c>
      <c r="EF94" s="781">
        <v>7</v>
      </c>
      <c r="EG94" s="799">
        <v>22.335025380710661</v>
      </c>
      <c r="EH94" s="800">
        <v>51</v>
      </c>
      <c r="EI94" s="792">
        <v>624</v>
      </c>
      <c r="EJ94" s="781">
        <v>1.0176470588235293</v>
      </c>
      <c r="EK94" s="781">
        <v>30</v>
      </c>
      <c r="EL94" s="799">
        <v>27.243589743589748</v>
      </c>
      <c r="EM94" s="800">
        <v>29</v>
      </c>
      <c r="EN94" s="807">
        <v>573</v>
      </c>
      <c r="EO94" s="781">
        <v>0.83606557377049184</v>
      </c>
      <c r="EP94" s="781">
        <v>25</v>
      </c>
      <c r="EQ94" s="808">
        <v>10.645724258289704</v>
      </c>
      <c r="ER94" s="809">
        <v>34</v>
      </c>
      <c r="ES94" s="792">
        <v>568</v>
      </c>
      <c r="ET94" s="1149">
        <v>1</v>
      </c>
      <c r="EU94" s="1149">
        <v>28</v>
      </c>
      <c r="EV94" s="799">
        <v>5.28169014084507</v>
      </c>
      <c r="EW94" s="800">
        <v>62</v>
      </c>
      <c r="EX94" s="795">
        <v>598</v>
      </c>
      <c r="EY94" s="1149">
        <v>0.66666666666666663</v>
      </c>
      <c r="EZ94" s="1149">
        <v>23</v>
      </c>
      <c r="FA94" s="799">
        <v>4.5150501672240804</v>
      </c>
      <c r="FB94" s="801">
        <v>52</v>
      </c>
      <c r="FC94" s="792">
        <v>604</v>
      </c>
      <c r="FD94" s="1149">
        <v>0.71875</v>
      </c>
      <c r="FE94" s="1149">
        <v>36</v>
      </c>
      <c r="FF94" s="799">
        <v>7.9470198675496677</v>
      </c>
      <c r="FG94" s="800">
        <v>43</v>
      </c>
      <c r="FH94" s="792">
        <v>502</v>
      </c>
      <c r="FI94" s="1149">
        <v>3.126984126984127</v>
      </c>
      <c r="FJ94" s="1149">
        <v>24</v>
      </c>
      <c r="FK94" s="799">
        <v>37.649402390438247</v>
      </c>
      <c r="FL94" s="800">
        <v>24</v>
      </c>
      <c r="FM94" s="797">
        <v>1867</v>
      </c>
      <c r="FN94" s="799">
        <v>25.495447241564008</v>
      </c>
      <c r="FO94" s="801"/>
      <c r="FP94" s="792">
        <v>1546</v>
      </c>
      <c r="FQ94" s="781">
        <v>1.2134146341463414</v>
      </c>
      <c r="FR94" s="781"/>
      <c r="FS94" s="799">
        <v>5.304010349288486</v>
      </c>
      <c r="FT94" s="800"/>
      <c r="FU94" s="792">
        <v>1552</v>
      </c>
      <c r="FV94" s="781">
        <v>1.3181818181818181</v>
      </c>
      <c r="FW94" s="781"/>
      <c r="FX94" s="799">
        <v>5.6701030927835054</v>
      </c>
      <c r="FY94" s="800"/>
      <c r="FZ94" s="792">
        <v>1640</v>
      </c>
      <c r="GA94" s="781">
        <v>0.8878048780487805</v>
      </c>
      <c r="GB94" s="781"/>
      <c r="GC94" s="799">
        <v>12.5</v>
      </c>
      <c r="GD94" s="800"/>
      <c r="GE94" s="792">
        <v>1565</v>
      </c>
      <c r="GF94" s="781">
        <v>0.91566265060240959</v>
      </c>
      <c r="GG94" s="781"/>
      <c r="GH94" s="799">
        <v>5.3035143769968052</v>
      </c>
      <c r="GI94" s="800"/>
      <c r="GJ94" s="792">
        <v>1675</v>
      </c>
      <c r="GK94" s="795">
        <v>1.598814229249012</v>
      </c>
      <c r="GL94" s="795"/>
      <c r="GM94" s="799">
        <v>15.104477611940299</v>
      </c>
      <c r="GN94" s="800"/>
      <c r="GO94" s="792">
        <v>1629</v>
      </c>
      <c r="GP94" s="795">
        <v>0.75287356321839083</v>
      </c>
      <c r="GQ94" s="795"/>
      <c r="GR94" s="799">
        <v>5.3406998158379375</v>
      </c>
      <c r="GS94" s="800"/>
      <c r="GT94" s="792">
        <v>1582</v>
      </c>
      <c r="GU94" s="795">
        <v>0.72916666666666663</v>
      </c>
      <c r="GV94" s="795"/>
      <c r="GW94" s="799">
        <v>1.5170670037926675</v>
      </c>
      <c r="GX94" s="800"/>
      <c r="GY94" s="792">
        <v>1581</v>
      </c>
      <c r="GZ94" s="795">
        <v>1.2058823529411764</v>
      </c>
      <c r="HA94" s="795"/>
      <c r="HB94" s="799">
        <v>1.0752688172043012</v>
      </c>
      <c r="HC94" s="800"/>
      <c r="HD94" s="792"/>
      <c r="HE94" s="785"/>
      <c r="HF94" s="785"/>
      <c r="HG94" s="785"/>
      <c r="HH94" s="785"/>
      <c r="HI94" s="785"/>
      <c r="HJ94" s="785"/>
      <c r="HK94" s="785"/>
      <c r="HL94" s="785"/>
      <c r="HM94" s="1301"/>
      <c r="HN94" s="792"/>
      <c r="HO94" s="785"/>
      <c r="HP94" s="785"/>
      <c r="HQ94" s="785"/>
      <c r="HR94" s="785"/>
      <c r="HS94" s="785"/>
      <c r="HT94" s="785"/>
      <c r="HU94" s="785"/>
      <c r="HV94" s="785"/>
      <c r="HW94" s="783"/>
      <c r="HX94" s="1280"/>
      <c r="HY94" s="1281"/>
      <c r="HZ94" s="1281"/>
      <c r="IA94" s="1281"/>
      <c r="IB94" s="1281"/>
      <c r="IC94" s="1281"/>
      <c r="ID94" s="1281"/>
      <c r="IE94" s="1281"/>
      <c r="IF94" s="1282"/>
      <c r="IG94" s="1280"/>
      <c r="IH94" s="1281"/>
      <c r="II94" s="1281"/>
      <c r="IJ94" s="1281"/>
      <c r="IK94" s="1281"/>
      <c r="IL94" s="1281"/>
      <c r="IM94" s="1281"/>
      <c r="IN94" s="1281"/>
      <c r="IO94" s="1282"/>
      <c r="IP94" s="1280"/>
      <c r="IQ94" s="1281"/>
      <c r="IR94" s="1281"/>
      <c r="IS94" s="1281"/>
      <c r="IT94" s="1281"/>
      <c r="IU94" s="1281"/>
      <c r="IV94" s="1281"/>
      <c r="IW94" s="1281"/>
      <c r="IX94" s="1282"/>
      <c r="IY94" s="1280"/>
      <c r="IZ94" s="1281"/>
      <c r="JA94" s="1281"/>
      <c r="JB94" s="1281"/>
      <c r="JC94" s="1281"/>
      <c r="JD94" s="1281"/>
      <c r="JE94" s="1281"/>
      <c r="JF94" s="1281"/>
      <c r="JG94" s="1282"/>
      <c r="JH94" s="1280"/>
      <c r="JI94" s="1281"/>
      <c r="JJ94" s="1281"/>
      <c r="JK94" s="1281"/>
      <c r="JL94" s="1281"/>
      <c r="JM94" s="1281"/>
      <c r="JN94" s="1281"/>
      <c r="JO94" s="1281"/>
      <c r="JP94" s="1282"/>
      <c r="JQ94" s="1280"/>
      <c r="JR94" s="1281"/>
      <c r="JS94" s="1281"/>
      <c r="JT94" s="1281"/>
      <c r="JU94" s="1281"/>
      <c r="JV94" s="1281"/>
      <c r="JW94" s="1281"/>
      <c r="JX94" s="1281"/>
      <c r="JY94" s="1282"/>
      <c r="JZ94" s="792"/>
      <c r="KA94" s="783"/>
      <c r="KB94" s="792"/>
      <c r="KC94" s="783"/>
      <c r="KD94" s="781"/>
      <c r="KE94" s="781"/>
      <c r="KF94" s="781"/>
      <c r="KG94" s="781"/>
      <c r="KH94" s="781"/>
      <c r="KI94" s="781"/>
      <c r="KJ94" s="781"/>
      <c r="KK94" s="781"/>
      <c r="KL94" s="781"/>
      <c r="KM94" s="781"/>
      <c r="KN94" s="781"/>
      <c r="KO94" s="781"/>
      <c r="KP94" s="797"/>
      <c r="KQ94" s="781"/>
      <c r="KR94" s="781"/>
      <c r="KS94" s="781"/>
      <c r="KT94" s="781" t="s">
        <v>81</v>
      </c>
      <c r="KU94" s="802"/>
      <c r="KV94" s="783"/>
      <c r="KW94" s="797" t="s">
        <v>81</v>
      </c>
      <c r="KX94" s="781" t="s">
        <v>81</v>
      </c>
      <c r="KY94" s="802"/>
      <c r="KZ94" s="783"/>
      <c r="LA94" s="3003" t="s">
        <v>81</v>
      </c>
      <c r="LB94" s="3004" t="s">
        <v>81</v>
      </c>
      <c r="LC94" s="3004" t="s">
        <v>81</v>
      </c>
      <c r="LD94" s="3004" t="s">
        <v>81</v>
      </c>
      <c r="LE94" s="2607"/>
      <c r="LF94" s="2608"/>
      <c r="LG94" s="3003" t="s">
        <v>81</v>
      </c>
      <c r="LH94" s="3004" t="s">
        <v>81</v>
      </c>
      <c r="LI94" s="3004" t="s">
        <v>81</v>
      </c>
      <c r="LJ94" s="3004" t="s">
        <v>81</v>
      </c>
      <c r="LK94" s="2607"/>
      <c r="LL94" s="2608"/>
      <c r="LM94" s="3003" t="s">
        <v>81</v>
      </c>
      <c r="LN94" s="3004" t="s">
        <v>81</v>
      </c>
      <c r="LO94" s="3004" t="s">
        <v>81</v>
      </c>
      <c r="LP94" s="3004" t="s">
        <v>81</v>
      </c>
      <c r="LQ94" s="2607"/>
      <c r="LR94" s="2608"/>
      <c r="LS94" s="3003" t="s">
        <v>81</v>
      </c>
      <c r="LT94" s="3004" t="s">
        <v>81</v>
      </c>
      <c r="LU94" s="3004" t="s">
        <v>81</v>
      </c>
      <c r="LV94" s="3004" t="s">
        <v>81</v>
      </c>
      <c r="LW94" s="2607"/>
      <c r="LX94" s="2608"/>
      <c r="LY94" s="3003" t="s">
        <v>81</v>
      </c>
      <c r="LZ94" s="3004" t="s">
        <v>81</v>
      </c>
      <c r="MA94" s="3004" t="s">
        <v>81</v>
      </c>
      <c r="MB94" s="3004" t="s">
        <v>81</v>
      </c>
      <c r="MC94" s="2607"/>
      <c r="MD94" s="2608"/>
      <c r="ME94" s="3003" t="s">
        <v>81</v>
      </c>
      <c r="MF94" s="3004" t="s">
        <v>81</v>
      </c>
      <c r="MG94" s="3004" t="s">
        <v>81</v>
      </c>
      <c r="MH94" s="3004" t="s">
        <v>81</v>
      </c>
      <c r="MI94" s="2607"/>
      <c r="MJ94" s="2608"/>
      <c r="MK94" s="3003" t="s">
        <v>81</v>
      </c>
      <c r="ML94" s="3004" t="s">
        <v>81</v>
      </c>
      <c r="MM94" s="3004" t="s">
        <v>81</v>
      </c>
      <c r="MN94" s="3004"/>
      <c r="MO94" s="2608"/>
      <c r="MP94" s="3003" t="s">
        <v>81</v>
      </c>
      <c r="MQ94" s="3004" t="s">
        <v>81</v>
      </c>
      <c r="MR94" s="3004" t="s">
        <v>81</v>
      </c>
      <c r="MS94" s="3004" t="s">
        <v>81</v>
      </c>
      <c r="MT94" s="2607"/>
      <c r="MU94" s="2608"/>
      <c r="MV94" s="3004" t="s">
        <v>81</v>
      </c>
      <c r="MW94" s="3004" t="s">
        <v>81</v>
      </c>
      <c r="MX94" s="3004" t="s">
        <v>81</v>
      </c>
      <c r="MY94" s="3004" t="s">
        <v>81</v>
      </c>
      <c r="MZ94" s="2607"/>
      <c r="NA94" s="2608"/>
      <c r="NB94" s="781">
        <v>308.08999999999997</v>
      </c>
      <c r="NC94" s="781"/>
      <c r="ND94" s="797"/>
      <c r="NE94" s="781"/>
      <c r="NF94" s="781"/>
      <c r="NG94" s="781"/>
      <c r="NH94" s="781"/>
      <c r="NI94" s="781"/>
      <c r="NJ94" s="781"/>
      <c r="NK94" s="781"/>
      <c r="NL94" s="781"/>
      <c r="NM94" s="781"/>
      <c r="NN94" s="781"/>
      <c r="NO94" s="781"/>
      <c r="NP94" s="781"/>
      <c r="NQ94" s="806"/>
      <c r="NR94" s="803"/>
      <c r="NS94" s="781"/>
      <c r="NT94" s="781"/>
      <c r="NU94" s="781"/>
      <c r="NV94" s="781"/>
      <c r="NW94" s="781"/>
      <c r="NX94" s="781"/>
      <c r="NY94" s="781"/>
      <c r="NZ94" s="804"/>
      <c r="OA94" s="804"/>
      <c r="OB94" s="781"/>
      <c r="OC94" s="805"/>
      <c r="OD94" s="806"/>
      <c r="OE94" s="1359"/>
      <c r="OF94" s="797"/>
      <c r="OG94" s="781"/>
      <c r="OH94" s="1359"/>
      <c r="OI94" s="1362">
        <v>27.655024946543122</v>
      </c>
      <c r="OJ94" s="1359"/>
      <c r="OK94" s="1359"/>
      <c r="OL94" s="1359"/>
      <c r="OM94" s="1359"/>
      <c r="ON94" s="1359"/>
      <c r="OO94" s="1359"/>
      <c r="OP94" s="991"/>
      <c r="OQ94" s="781"/>
      <c r="OR94" s="781"/>
      <c r="OS94" s="781"/>
      <c r="OT94" s="781"/>
      <c r="OU94" s="781"/>
      <c r="OV94" s="781"/>
      <c r="OW94" s="781"/>
      <c r="OX94" s="781"/>
      <c r="OY94" s="781"/>
      <c r="OZ94" s="781"/>
      <c r="PA94" s="781"/>
      <c r="PB94" s="781"/>
      <c r="PC94" s="781"/>
      <c r="PD94" s="781"/>
      <c r="PE94" s="781"/>
      <c r="PF94" s="781"/>
      <c r="PG94" s="781"/>
      <c r="PH94" s="781"/>
      <c r="PI94" s="781"/>
      <c r="PJ94" s="781"/>
      <c r="PK94" s="781"/>
      <c r="PL94" s="781"/>
      <c r="PM94" s="804"/>
      <c r="PN94" s="804"/>
      <c r="PO94" s="781"/>
      <c r="PP94" s="781"/>
      <c r="PQ94" s="781"/>
      <c r="PR94" s="781"/>
      <c r="PS94" s="1007">
        <v>710</v>
      </c>
      <c r="PT94" s="1162">
        <v>46.338028169014081</v>
      </c>
      <c r="PU94" s="794"/>
      <c r="PV94" s="1005">
        <v>4492</v>
      </c>
      <c r="PW94" s="1162">
        <v>57.724844167408726</v>
      </c>
      <c r="PX94" s="794"/>
      <c r="PY94" s="794">
        <v>661</v>
      </c>
      <c r="PZ94" s="1162">
        <v>73.524962178517399</v>
      </c>
      <c r="QA94" s="794"/>
      <c r="QB94" s="1007">
        <v>685</v>
      </c>
      <c r="QC94" s="794">
        <v>50.21897810218978</v>
      </c>
      <c r="QD94" s="794"/>
      <c r="QE94" s="797"/>
      <c r="QF94" s="781"/>
      <c r="QG94" s="781"/>
      <c r="QH94" s="1359"/>
      <c r="QI94" s="781">
        <v>83.683808067291153</v>
      </c>
      <c r="QJ94" s="781">
        <v>83.756846547544214</v>
      </c>
      <c r="QK94" s="794">
        <v>12</v>
      </c>
      <c r="QL94" s="794">
        <v>11137</v>
      </c>
      <c r="QM94" s="792">
        <v>56.023755656108598</v>
      </c>
      <c r="QN94" s="785">
        <v>58.389082151458396</v>
      </c>
      <c r="QO94" s="793">
        <v>22</v>
      </c>
      <c r="QP94" s="787">
        <v>3737</v>
      </c>
      <c r="QQ94" s="3556">
        <v>94.440796673232654</v>
      </c>
      <c r="QR94" s="792">
        <v>285.10000000000002</v>
      </c>
      <c r="QS94" s="793"/>
      <c r="QT94" s="785">
        <v>767.9</v>
      </c>
      <c r="QU94" s="793"/>
      <c r="QV94" s="785" t="e">
        <v>#N/A</v>
      </c>
      <c r="QW94" s="793"/>
      <c r="QX94" s="785" t="e">
        <v>#N/A</v>
      </c>
      <c r="QY94" s="787"/>
      <c r="QZ94" s="781">
        <v>6.4</v>
      </c>
      <c r="RA94" s="794"/>
      <c r="RB94" s="781">
        <v>270.13</v>
      </c>
      <c r="RC94" s="794"/>
      <c r="RD94" s="781">
        <v>7.0000000000000007E-2</v>
      </c>
      <c r="RE94" s="794"/>
      <c r="RF94" s="781" t="e">
        <v>#N/A</v>
      </c>
      <c r="RG94" s="794"/>
      <c r="RH94" s="781"/>
      <c r="RI94" s="781"/>
      <c r="RJ94" s="781"/>
      <c r="RK94" s="781"/>
      <c r="RL94" s="781"/>
      <c r="RM94" s="781"/>
      <c r="RN94" s="781"/>
      <c r="RO94" s="781"/>
      <c r="RP94" s="781"/>
      <c r="RQ94" s="781"/>
      <c r="RR94" s="781"/>
      <c r="RS94" s="781"/>
      <c r="RT94" s="781"/>
      <c r="RU94" s="781"/>
      <c r="RV94" s="781"/>
      <c r="RW94" s="781"/>
      <c r="RX94" s="781"/>
      <c r="RY94" s="781"/>
      <c r="RZ94" s="781"/>
      <c r="SA94" s="781"/>
      <c r="SB94" s="781"/>
      <c r="SC94" s="781"/>
      <c r="SD94" s="781"/>
      <c r="SE94" s="781"/>
      <c r="SF94" s="781"/>
      <c r="SG94" s="781"/>
      <c r="SH94" s="781"/>
      <c r="SI94" s="794"/>
      <c r="SJ94" s="781"/>
      <c r="SK94" s="781"/>
      <c r="SL94" s="781"/>
      <c r="SM94" s="781"/>
      <c r="SN94" s="781"/>
      <c r="SO94" s="781"/>
      <c r="SP94" s="781"/>
      <c r="SQ94" s="781"/>
      <c r="SR94" s="781"/>
      <c r="SS94" s="794"/>
      <c r="ST94" s="781"/>
      <c r="SU94" s="781"/>
      <c r="SV94" s="781"/>
      <c r="SW94" s="781"/>
      <c r="SX94" s="781"/>
      <c r="SY94" s="781"/>
      <c r="SZ94" s="781"/>
      <c r="TA94" s="794"/>
      <c r="TB94" s="781"/>
      <c r="TC94" s="781"/>
      <c r="TD94" s="781"/>
      <c r="TE94" s="781"/>
      <c r="TF94" s="781"/>
      <c r="TG94" s="781"/>
      <c r="TH94" s="781"/>
      <c r="TI94" s="781"/>
      <c r="TJ94" s="781"/>
      <c r="TK94" s="794"/>
      <c r="TL94" s="781"/>
      <c r="TM94" s="781"/>
      <c r="TN94" s="781"/>
      <c r="TO94" s="781"/>
      <c r="TP94" s="781"/>
      <c r="TQ94" s="794"/>
      <c r="TR94" s="781"/>
      <c r="TS94" s="781"/>
      <c r="TT94" s="781"/>
      <c r="TU94" s="781"/>
      <c r="TV94" s="781"/>
      <c r="TW94" s="781"/>
      <c r="TX94" s="781"/>
      <c r="TY94" s="781"/>
      <c r="TZ94" s="781"/>
      <c r="UA94" s="794"/>
      <c r="UB94" s="781"/>
      <c r="UC94" s="781"/>
      <c r="UD94" s="781"/>
      <c r="UE94" s="781"/>
      <c r="UF94" s="781"/>
      <c r="UG94" s="794"/>
      <c r="UH94" s="794"/>
      <c r="UI94" s="781"/>
      <c r="UJ94" s="781"/>
      <c r="UK94" s="794"/>
      <c r="UL94" s="781"/>
      <c r="UM94" s="781"/>
      <c r="UN94" s="794"/>
      <c r="UO94" s="781"/>
      <c r="UP94" s="781"/>
      <c r="UQ94" s="794"/>
      <c r="UR94" s="781"/>
      <c r="US94" s="781"/>
      <c r="UT94" s="781">
        <v>31.7</v>
      </c>
      <c r="UU94" s="781" t="e">
        <v>#N/A</v>
      </c>
      <c r="UV94" s="781">
        <v>26.6</v>
      </c>
      <c r="UW94" s="781" t="e">
        <v>#N/A</v>
      </c>
      <c r="UX94" s="1006">
        <v>5.6</v>
      </c>
      <c r="UY94" s="781" t="e">
        <v>#N/A</v>
      </c>
      <c r="UZ94" s="1006"/>
      <c r="VA94" s="781"/>
      <c r="VB94" s="1006"/>
      <c r="VC94" s="781"/>
      <c r="VD94" s="1006"/>
      <c r="VE94" s="781"/>
      <c r="VF94" s="1006"/>
      <c r="VG94" s="781"/>
      <c r="VH94" s="1006"/>
      <c r="VI94" s="781"/>
      <c r="VJ94" s="1006"/>
      <c r="VK94" s="781"/>
      <c r="VL94" s="1006"/>
      <c r="VM94" s="781"/>
      <c r="VN94" s="1006"/>
      <c r="VO94" s="781"/>
      <c r="VP94" s="781">
        <v>0</v>
      </c>
      <c r="VQ94" s="781">
        <v>0</v>
      </c>
      <c r="VR94" s="781">
        <v>76</v>
      </c>
      <c r="VS94" s="781">
        <v>0</v>
      </c>
      <c r="VT94" s="781">
        <v>0</v>
      </c>
      <c r="VU94" s="781">
        <v>72</v>
      </c>
      <c r="VV94" s="781">
        <v>0</v>
      </c>
      <c r="VW94" s="781">
        <v>0</v>
      </c>
      <c r="VX94" s="781">
        <v>65</v>
      </c>
      <c r="VY94" s="781">
        <v>0</v>
      </c>
      <c r="VZ94" s="781">
        <v>0</v>
      </c>
      <c r="WA94" s="781">
        <v>76</v>
      </c>
      <c r="WB94" s="781">
        <v>0</v>
      </c>
      <c r="WC94" s="781">
        <v>0</v>
      </c>
      <c r="WD94" s="781">
        <v>76</v>
      </c>
      <c r="WE94" s="781">
        <v>0</v>
      </c>
      <c r="WF94" s="781">
        <v>0</v>
      </c>
      <c r="WG94" s="781">
        <v>75</v>
      </c>
      <c r="WH94" s="781"/>
      <c r="WI94" s="781"/>
      <c r="WJ94" s="781"/>
      <c r="WK94" s="781"/>
      <c r="WL94" s="781"/>
      <c r="WM94" s="781"/>
      <c r="WN94" s="781"/>
      <c r="WO94" s="781"/>
      <c r="WP94" s="781"/>
      <c r="WQ94" s="781"/>
      <c r="WR94" s="781"/>
      <c r="WS94" s="781"/>
      <c r="WT94" s="781"/>
      <c r="WU94" s="781"/>
      <c r="WV94" s="781"/>
      <c r="WW94" s="781"/>
      <c r="WX94" s="781"/>
      <c r="WY94" s="781"/>
      <c r="WZ94" s="781">
        <v>271.99</v>
      </c>
      <c r="XA94" s="781"/>
      <c r="XB94" s="781">
        <v>311.94</v>
      </c>
      <c r="XC94" s="781"/>
      <c r="XD94" s="781">
        <v>129.88</v>
      </c>
      <c r="XE94" s="781"/>
      <c r="XF94" s="781">
        <v>32.01</v>
      </c>
      <c r="XG94" s="781"/>
      <c r="XH94" s="781">
        <v>159.15</v>
      </c>
      <c r="XI94" s="781"/>
      <c r="XJ94" s="781">
        <v>155.02000000000001</v>
      </c>
      <c r="XK94" s="781"/>
      <c r="XL94" s="781">
        <v>253.36</v>
      </c>
      <c r="XM94" s="781"/>
      <c r="XO94" s="1007"/>
      <c r="XP94" s="806"/>
      <c r="XQ94" s="806"/>
      <c r="XR94" s="805"/>
      <c r="XS94" s="806"/>
      <c r="XT94" s="806"/>
      <c r="XU94" s="1008"/>
      <c r="XV94" s="781"/>
      <c r="XW94" s="806"/>
      <c r="XX94" s="1172">
        <v>675</v>
      </c>
      <c r="XY94" s="1176">
        <v>1.3333333333333335</v>
      </c>
      <c r="XZ94" s="1012"/>
      <c r="YA94" s="1008">
        <v>4154</v>
      </c>
      <c r="YB94" s="806">
        <v>18.704862782859895</v>
      </c>
      <c r="YC94" s="806"/>
      <c r="YD94" s="803">
        <v>1557</v>
      </c>
      <c r="YE94" s="806">
        <v>5.0406504065040654</v>
      </c>
      <c r="YF94" s="806"/>
      <c r="YG94" s="1005">
        <v>4591</v>
      </c>
      <c r="YH94" s="1176">
        <v>7.6236114136353743</v>
      </c>
      <c r="YI94" s="806"/>
      <c r="YJ94" s="803">
        <v>1557</v>
      </c>
      <c r="YK94" s="781">
        <v>21.626016260162601</v>
      </c>
      <c r="YL94" s="806"/>
      <c r="YM94" s="1005">
        <v>4591</v>
      </c>
      <c r="YN94" s="781">
        <v>25.157917664996731</v>
      </c>
      <c r="YO94" s="806"/>
      <c r="YP94" s="1180">
        <v>33.333333333333329</v>
      </c>
      <c r="YQ94" s="1176">
        <v>11.111111111111111</v>
      </c>
      <c r="YR94" s="1176">
        <v>11.111111111111111</v>
      </c>
      <c r="YS94" s="1176">
        <v>11.111111111111111</v>
      </c>
      <c r="YT94" s="1176">
        <v>33.333333333333329</v>
      </c>
      <c r="YU94" s="1176">
        <v>0</v>
      </c>
      <c r="YV94" s="1176">
        <v>11.111111111111111</v>
      </c>
      <c r="YW94" s="1176">
        <v>0</v>
      </c>
      <c r="YX94" s="1176">
        <v>11.111111111111111</v>
      </c>
      <c r="YY94" s="1176">
        <v>0</v>
      </c>
      <c r="YZ94" s="1176">
        <v>11.111111111111111</v>
      </c>
      <c r="ZA94" s="1190">
        <v>9</v>
      </c>
      <c r="ZB94" s="804">
        <v>33.378016085790883</v>
      </c>
      <c r="ZC94" s="804">
        <v>9.9195710455764079</v>
      </c>
      <c r="ZD94" s="804">
        <v>25.871313672922252</v>
      </c>
      <c r="ZE94" s="804">
        <v>17.024128686327078</v>
      </c>
      <c r="ZF94" s="804">
        <v>8.713136729222521</v>
      </c>
      <c r="ZG94" s="804">
        <v>11.930294906166219</v>
      </c>
      <c r="ZH94" s="804">
        <v>16.353887399463808</v>
      </c>
      <c r="ZI94" s="804">
        <v>10.589812332439678</v>
      </c>
      <c r="ZJ94" s="804">
        <v>30.563002680965145</v>
      </c>
      <c r="ZK94" s="804">
        <v>6.4343163538873993</v>
      </c>
      <c r="ZL94" s="804">
        <v>4.2895442359249332</v>
      </c>
      <c r="ZM94" s="1005">
        <v>746</v>
      </c>
      <c r="ZN94" s="803"/>
      <c r="ZO94" s="806"/>
      <c r="ZP94" s="806"/>
      <c r="ZQ94" s="806"/>
      <c r="ZR94" s="806"/>
      <c r="ZS94" s="806"/>
      <c r="ZT94" s="806"/>
      <c r="ZU94" s="806"/>
      <c r="ZV94" s="806"/>
      <c r="ZW94" s="806"/>
      <c r="ZX94" s="806"/>
      <c r="ZY94" s="806"/>
      <c r="ZZ94" s="806"/>
      <c r="AAA94" s="806"/>
      <c r="AAB94" s="797"/>
      <c r="AAC94" s="781"/>
      <c r="AAD94" s="781"/>
      <c r="AAE94" s="781"/>
      <c r="AAF94" s="781"/>
      <c r="AAG94" s="781"/>
      <c r="AAH94" s="796"/>
      <c r="AAI94" s="794"/>
      <c r="AAJ94" s="794"/>
      <c r="AAK94" s="794"/>
      <c r="AAL94" s="794"/>
      <c r="AAM94" s="1009"/>
      <c r="AAN94" s="803"/>
      <c r="AAO94" s="806"/>
      <c r="AAP94" s="806"/>
      <c r="AAQ94" s="806"/>
      <c r="AAR94" s="806"/>
      <c r="AAS94" s="806"/>
      <c r="AAT94" s="806"/>
      <c r="AAU94" s="806"/>
      <c r="AAV94" s="806"/>
      <c r="AAW94" s="806"/>
      <c r="AAX94" s="806"/>
      <c r="AAY94" s="806"/>
      <c r="AAZ94" s="797"/>
      <c r="ABA94" s="781"/>
      <c r="ABB94" s="781"/>
      <c r="ABC94" s="797"/>
      <c r="ABD94" s="806"/>
      <c r="ABE94" s="781"/>
      <c r="ABF94" s="806"/>
      <c r="ABG94" s="781"/>
      <c r="ABH94" s="1010"/>
      <c r="ABI94" s="797"/>
      <c r="ABJ94" s="806"/>
      <c r="ABK94" s="806"/>
      <c r="ABL94" s="797"/>
      <c r="ABM94" s="781"/>
      <c r="ABN94" s="806"/>
      <c r="ABO94" s="806"/>
      <c r="ABP94" s="806"/>
      <c r="ABQ94" s="806"/>
      <c r="ABR94" s="1205"/>
      <c r="ABS94" s="1206"/>
      <c r="ABT94" s="1206"/>
      <c r="ABU94" s="1206"/>
      <c r="ABV94" s="806"/>
      <c r="ABW94" s="806"/>
      <c r="ABX94" s="806"/>
      <c r="ABY94" s="806"/>
      <c r="ABZ94" s="806"/>
      <c r="ACA94" s="806"/>
      <c r="ACB94" s="803"/>
      <c r="ACC94" s="806"/>
      <c r="ACD94" s="806"/>
      <c r="ACE94" s="806"/>
      <c r="ACF94" s="806"/>
      <c r="ACG94" s="806"/>
      <c r="ACH94" s="806"/>
      <c r="ACI94" s="806"/>
      <c r="ACJ94" s="806"/>
      <c r="ACK94" s="806"/>
      <c r="ACL94" s="797"/>
      <c r="ACM94" s="794"/>
      <c r="ACN94" s="1093"/>
      <c r="ACO94" s="794"/>
      <c r="ACP94" s="1093"/>
      <c r="ACQ94" s="794"/>
      <c r="ACR94" s="797"/>
      <c r="ACS94" s="1094"/>
      <c r="ACT94" s="803"/>
      <c r="ACU94" s="806"/>
      <c r="ACV94" s="806"/>
      <c r="ACW94" s="806"/>
      <c r="ACX94" s="806"/>
      <c r="ACY94" s="806"/>
      <c r="ACZ94" s="806"/>
      <c r="ADA94" s="806"/>
      <c r="ADB94" s="806"/>
      <c r="ADC94" s="806"/>
      <c r="ADD94" s="797"/>
      <c r="ADE94" s="781"/>
      <c r="ADF94" s="781"/>
      <c r="ADG94" s="781"/>
      <c r="ADH94" s="781"/>
      <c r="ADI94" s="781"/>
      <c r="ADJ94" s="781"/>
      <c r="ADK94" s="781"/>
      <c r="ADL94" s="806"/>
      <c r="ADM94" s="806"/>
      <c r="ADN94" s="796"/>
      <c r="ADO94" s="794"/>
      <c r="ADP94" s="794"/>
      <c r="ADQ94" s="781"/>
      <c r="ADR94" s="781"/>
      <c r="ADS94" s="781"/>
      <c r="ADT94" s="781"/>
      <c r="ADU94" s="781"/>
      <c r="ADV94" s="781"/>
      <c r="ADW94" s="781"/>
      <c r="ADX94" s="781"/>
      <c r="ADY94" s="781"/>
      <c r="ADZ94" s="781"/>
      <c r="AEA94" s="781"/>
      <c r="AEB94" s="781"/>
      <c r="AEC94" s="781"/>
      <c r="AED94" s="781"/>
      <c r="AEE94" s="781"/>
      <c r="AEF94" s="781"/>
      <c r="AEG94" s="781"/>
      <c r="AEH94" s="781"/>
      <c r="AEI94" s="1011"/>
      <c r="AEM94" s="794">
        <v>8443</v>
      </c>
      <c r="AEN94" s="794">
        <v>6497</v>
      </c>
      <c r="AEO94" s="1012">
        <v>551</v>
      </c>
      <c r="AEP94" s="1176">
        <v>8.4808373095274732</v>
      </c>
      <c r="AEQ94" s="1012"/>
      <c r="AER94" s="1012">
        <v>141</v>
      </c>
      <c r="AES94" s="1012">
        <v>25.58983666061706</v>
      </c>
      <c r="AET94" s="1176">
        <v>3.7659574468085109</v>
      </c>
      <c r="AEU94" s="1012"/>
      <c r="AEV94" s="1012">
        <v>74</v>
      </c>
      <c r="AEW94" s="1012">
        <v>625</v>
      </c>
      <c r="AEX94" s="1012">
        <v>11.84</v>
      </c>
      <c r="AEY94" s="1012"/>
      <c r="AEZ94" s="1667">
        <v>6497</v>
      </c>
      <c r="AFA94" s="1668">
        <v>2.1554563644759122</v>
      </c>
      <c r="AFB94" s="1667">
        <f t="shared" si="238"/>
        <v>56</v>
      </c>
      <c r="AFC94" s="1196">
        <v>70</v>
      </c>
      <c r="AFD94" s="1176">
        <v>11.428571428571429</v>
      </c>
      <c r="AFE94" s="1012"/>
      <c r="AFF94" s="794">
        <v>1043</v>
      </c>
      <c r="AFG94" s="804">
        <v>19.079578139980825</v>
      </c>
      <c r="AFH94" s="794"/>
      <c r="AFI94" s="1012"/>
      <c r="AFJ94" s="794"/>
      <c r="AFK94" s="781"/>
      <c r="AFL94" s="781"/>
      <c r="AFM94" s="792"/>
      <c r="AFN94" s="793"/>
      <c r="AFO94" s="785"/>
      <c r="AFP94" s="783"/>
      <c r="AFQ94" s="794">
        <v>56</v>
      </c>
      <c r="AFR94" s="794"/>
      <c r="AFS94" s="794" t="s">
        <v>31</v>
      </c>
      <c r="AFT94" s="794" t="s">
        <v>31</v>
      </c>
      <c r="AFU94" s="804" t="s">
        <v>31</v>
      </c>
      <c r="AFV94" s="781"/>
      <c r="AFW94" s="794" t="s">
        <v>31</v>
      </c>
      <c r="AFX94" s="794" t="s">
        <v>31</v>
      </c>
      <c r="AFY94" s="781" t="s">
        <v>31</v>
      </c>
      <c r="AFZ94" s="781"/>
      <c r="AGA94" s="781"/>
      <c r="AGB94" s="781"/>
      <c r="AGC94" s="781"/>
      <c r="AGD94" s="781"/>
      <c r="AGE94" s="781"/>
      <c r="AGF94" s="781"/>
      <c r="AGG94" s="781"/>
      <c r="AGH94" s="781"/>
      <c r="AGI94" s="781"/>
      <c r="AGJ94" s="794"/>
      <c r="AGK94" s="794"/>
      <c r="AGL94" s="794"/>
      <c r="AGM94" s="794"/>
      <c r="AGN94" s="794"/>
      <c r="AGO94" s="794"/>
      <c r="AGP94" s="794"/>
      <c r="AGQ94" s="794"/>
      <c r="AGR94" s="794"/>
      <c r="AGS94" s="794"/>
      <c r="AGT94" s="781"/>
      <c r="AGU94" s="781"/>
      <c r="AGV94" s="781"/>
      <c r="AGW94" s="781"/>
      <c r="AGX94" s="781"/>
      <c r="AGY94" s="781"/>
      <c r="AGZ94" s="781"/>
      <c r="AHA94" s="781"/>
      <c r="AHB94" s="781"/>
      <c r="AHC94" s="794"/>
      <c r="AHD94" s="794"/>
      <c r="AHE94" s="794"/>
      <c r="AHF94" s="794"/>
      <c r="AHG94" s="794"/>
      <c r="AHH94" s="794"/>
      <c r="AHI94" s="794"/>
      <c r="AHJ94" s="794"/>
      <c r="AHK94" s="794"/>
      <c r="AHL94" s="794"/>
      <c r="AHM94" s="781"/>
      <c r="AHN94" s="781"/>
      <c r="AHO94" s="781"/>
      <c r="AHP94" s="781"/>
      <c r="AHQ94" s="781"/>
      <c r="AHR94" s="781"/>
      <c r="AHS94" s="781"/>
      <c r="AHT94" s="781"/>
      <c r="AHU94" s="781"/>
      <c r="AHV94" s="794"/>
      <c r="AHW94" s="794"/>
      <c r="AHX94" s="794"/>
      <c r="AHY94" s="794"/>
      <c r="AHZ94" s="794"/>
      <c r="AIA94" s="794"/>
      <c r="AIB94" s="794"/>
      <c r="AIC94" s="794"/>
      <c r="AID94" s="794"/>
      <c r="AIE94" s="794"/>
      <c r="AIF94" s="781"/>
      <c r="AIG94" s="781"/>
      <c r="AIH94" s="792"/>
      <c r="AII94" s="785"/>
      <c r="AIJ94" s="785" t="s">
        <v>81</v>
      </c>
      <c r="AIK94" s="785" t="s">
        <v>81</v>
      </c>
      <c r="AIL94" s="785" t="s">
        <v>81</v>
      </c>
      <c r="AIM94" s="783" t="s">
        <v>81</v>
      </c>
      <c r="AIN94" s="781" t="s">
        <v>81</v>
      </c>
      <c r="AIO94" s="781"/>
      <c r="AIP94" s="781"/>
      <c r="AIQ94" s="781"/>
      <c r="AIR94" s="781" t="s">
        <v>81</v>
      </c>
      <c r="AIS94" s="781"/>
      <c r="AIT94" s="781"/>
      <c r="AIU94" s="781"/>
      <c r="AIV94" s="781"/>
      <c r="AIW94" s="781"/>
      <c r="AIX94" s="781"/>
      <c r="AIY94" s="781"/>
      <c r="AIZ94" s="781"/>
      <c r="AJA94" s="781"/>
      <c r="AJB94" s="781"/>
      <c r="AJC94" s="781">
        <v>0</v>
      </c>
      <c r="AJD94" s="785"/>
      <c r="AJE94" s="781" t="s">
        <v>81</v>
      </c>
      <c r="AJF94" s="781" t="s">
        <v>81</v>
      </c>
      <c r="AJG94" s="781" t="s">
        <v>81</v>
      </c>
      <c r="AJH94" s="781" t="s">
        <v>81</v>
      </c>
      <c r="AJI94" s="781">
        <v>6.7</v>
      </c>
      <c r="AJJ94" s="781"/>
      <c r="AJK94" s="794">
        <v>13</v>
      </c>
      <c r="AJL94" s="781">
        <v>6.7</v>
      </c>
      <c r="AJM94" s="781"/>
      <c r="AJN94" s="794">
        <v>13</v>
      </c>
      <c r="AJO94" s="781">
        <v>0.5</v>
      </c>
      <c r="AJP94" s="781"/>
      <c r="AJQ94" s="794">
        <v>1</v>
      </c>
      <c r="AJR94" s="781">
        <v>3.6</v>
      </c>
      <c r="AJS94" s="781"/>
      <c r="AJT94" s="794">
        <v>7</v>
      </c>
      <c r="AJU94" s="781">
        <v>0</v>
      </c>
      <c r="AJV94" s="794">
        <v>0</v>
      </c>
      <c r="AJW94" s="781">
        <v>7.7</v>
      </c>
      <c r="AJX94" s="781"/>
      <c r="AJY94" s="794">
        <v>15</v>
      </c>
      <c r="AJZ94" s="781">
        <v>0.5</v>
      </c>
      <c r="AKA94" s="781"/>
      <c r="AKB94" s="794">
        <v>1</v>
      </c>
      <c r="AKC94" s="781">
        <v>11.3</v>
      </c>
      <c r="AKD94" s="781"/>
      <c r="AKE94" s="794">
        <v>22</v>
      </c>
      <c r="AKF94" s="794"/>
      <c r="AKG94" s="794"/>
      <c r="AKH94" s="794"/>
      <c r="AKI94" s="794"/>
      <c r="AKJ94" s="794"/>
      <c r="AKK94" s="794"/>
      <c r="AKL94" s="794">
        <v>752</v>
      </c>
      <c r="AKM94" s="794">
        <v>369</v>
      </c>
      <c r="AKN94" s="794">
        <v>12</v>
      </c>
      <c r="AKO94" s="794">
        <v>1133</v>
      </c>
      <c r="AKP94" s="781">
        <v>0.104</v>
      </c>
      <c r="AKQ94" s="781"/>
      <c r="AKR94" s="781">
        <v>0.08</v>
      </c>
      <c r="AKS94" s="781"/>
      <c r="AKT94" s="781">
        <v>6.0000000000000001E-3</v>
      </c>
      <c r="AKU94" s="781"/>
      <c r="AKV94" s="781">
        <v>1.7999999999999999E-2</v>
      </c>
      <c r="AKW94" s="781"/>
      <c r="AKX94" s="781" t="s">
        <v>31</v>
      </c>
      <c r="AKY94" s="781">
        <v>0.20799999999999999</v>
      </c>
      <c r="AKZ94" s="781">
        <v>6.8000000000000005E-2</v>
      </c>
      <c r="ALA94" s="781"/>
      <c r="ALB94" s="781">
        <v>3.3000000000000002E-2</v>
      </c>
      <c r="ALC94" s="781"/>
      <c r="ALD94" s="781">
        <v>1E-3</v>
      </c>
      <c r="ALE94" s="781"/>
      <c r="ALF94" s="781">
        <v>0.10299999999999999</v>
      </c>
      <c r="ALG94" s="781"/>
      <c r="ALH94" s="1220"/>
    </row>
    <row r="95" spans="1:1003" ht="13" x14ac:dyDescent="0.2">
      <c r="A95" s="810"/>
      <c r="B95" s="811"/>
      <c r="C95" s="811"/>
      <c r="D95" s="811"/>
      <c r="E95" s="811">
        <v>1</v>
      </c>
      <c r="F95" s="812" t="s">
        <v>2348</v>
      </c>
      <c r="G95" s="813"/>
      <c r="H95" s="814"/>
      <c r="I95" s="811"/>
      <c r="J95" s="813"/>
      <c r="K95" s="816"/>
      <c r="L95" s="811"/>
      <c r="M95" s="811"/>
      <c r="N95" s="813"/>
      <c r="O95" s="816"/>
      <c r="P95" s="811"/>
      <c r="Q95" s="813"/>
      <c r="R95" s="816"/>
      <c r="S95" s="812"/>
      <c r="T95" s="811"/>
      <c r="U95" s="813"/>
      <c r="V95" s="817"/>
      <c r="W95" s="815"/>
      <c r="X95" s="816"/>
      <c r="Y95" s="812"/>
      <c r="Z95" s="815"/>
      <c r="AA95" s="810"/>
      <c r="AB95" s="812"/>
      <c r="AC95" s="815"/>
      <c r="AD95" s="816"/>
      <c r="AE95" s="812"/>
      <c r="AF95" s="818"/>
      <c r="AG95" s="819"/>
      <c r="AH95" s="815"/>
      <c r="AI95" s="810"/>
      <c r="AJ95" s="815"/>
      <c r="AK95" s="810"/>
      <c r="AL95" s="815"/>
      <c r="AM95" s="816"/>
      <c r="AN95" s="821"/>
      <c r="AO95" s="820"/>
      <c r="AP95" s="821"/>
      <c r="AQ95" s="816"/>
      <c r="AR95" s="820"/>
      <c r="AS95" s="816"/>
      <c r="AT95" s="811"/>
      <c r="AU95" s="815"/>
      <c r="AV95" s="816"/>
      <c r="AW95" s="811"/>
      <c r="AX95" s="815"/>
      <c r="AY95" s="816"/>
      <c r="AZ95" s="811"/>
      <c r="BA95" s="815"/>
      <c r="BB95" s="816"/>
      <c r="BC95" s="811"/>
      <c r="BD95" s="815"/>
      <c r="BE95" s="816"/>
      <c r="BF95" s="811"/>
      <c r="BG95" s="815"/>
      <c r="BH95" s="816"/>
      <c r="BI95" s="811"/>
      <c r="BJ95" s="815"/>
      <c r="BK95" s="816"/>
      <c r="BL95" s="811"/>
      <c r="BM95" s="815"/>
      <c r="BN95" s="816"/>
      <c r="BO95" s="811"/>
      <c r="BP95" s="815"/>
      <c r="BQ95" s="816"/>
      <c r="BR95" s="811"/>
      <c r="BS95" s="815"/>
      <c r="BT95" s="816"/>
      <c r="BU95" s="811"/>
      <c r="BV95" s="815"/>
      <c r="BW95" s="816"/>
      <c r="BX95" s="811"/>
      <c r="BY95" s="815"/>
      <c r="BZ95" s="816"/>
      <c r="CA95" s="811"/>
      <c r="CB95" s="812"/>
      <c r="CC95" s="810"/>
      <c r="CD95" s="822"/>
      <c r="CE95" s="811"/>
      <c r="CF95" s="811"/>
      <c r="CG95" s="812"/>
      <c r="CH95" s="810"/>
      <c r="CI95" s="815"/>
      <c r="CJ95" s="813"/>
      <c r="CK95" s="813"/>
      <c r="CL95" s="813"/>
      <c r="CM95" s="813"/>
      <c r="CN95" s="813"/>
      <c r="CO95" s="823"/>
      <c r="CP95" s="813"/>
      <c r="CQ95" s="813"/>
      <c r="CR95" s="821"/>
      <c r="CS95" s="813"/>
      <c r="CT95" s="813"/>
      <c r="CU95" s="821"/>
      <c r="CV95" s="813"/>
      <c r="CW95" s="813"/>
      <c r="CX95" s="821"/>
      <c r="CY95" s="813"/>
      <c r="CZ95" s="813"/>
      <c r="DA95" s="824"/>
      <c r="DB95" s="813"/>
      <c r="DC95" s="821"/>
      <c r="DD95" s="822"/>
      <c r="DE95" s="811"/>
      <c r="DF95" s="811"/>
      <c r="DG95" s="815"/>
      <c r="DH95" s="810"/>
      <c r="DI95" s="811"/>
      <c r="DJ95" s="811"/>
      <c r="DK95" s="815"/>
      <c r="DL95" s="810"/>
      <c r="DM95" s="811"/>
      <c r="DN95" s="811"/>
      <c r="DO95" s="815"/>
      <c r="DP95" s="810"/>
      <c r="DQ95" s="811"/>
      <c r="DR95" s="815"/>
      <c r="DS95" s="810"/>
      <c r="DT95" s="811"/>
      <c r="DU95" s="815"/>
      <c r="DV95" s="810"/>
      <c r="DW95" s="825"/>
      <c r="DX95" s="826"/>
      <c r="DY95" s="810"/>
      <c r="DZ95" s="822"/>
      <c r="EA95" s="822"/>
      <c r="EB95" s="825"/>
      <c r="EC95" s="826"/>
      <c r="ED95" s="810"/>
      <c r="EE95" s="813"/>
      <c r="EF95" s="813"/>
      <c r="EG95" s="825"/>
      <c r="EH95" s="826"/>
      <c r="EI95" s="810"/>
      <c r="EJ95" s="813"/>
      <c r="EK95" s="813"/>
      <c r="EL95" s="825"/>
      <c r="EM95" s="826"/>
      <c r="EN95" s="810"/>
      <c r="EO95" s="813"/>
      <c r="EP95" s="813"/>
      <c r="EQ95" s="825"/>
      <c r="ER95" s="826"/>
      <c r="ES95" s="810"/>
      <c r="ET95" s="1150"/>
      <c r="EU95" s="1150"/>
      <c r="EV95" s="825"/>
      <c r="EW95" s="826"/>
      <c r="EX95" s="822"/>
      <c r="EY95" s="1150"/>
      <c r="EZ95" s="1150"/>
      <c r="FA95" s="825"/>
      <c r="FB95" s="827"/>
      <c r="FC95" s="810"/>
      <c r="FD95" s="1150"/>
      <c r="FE95" s="1150"/>
      <c r="FF95" s="825"/>
      <c r="FG95" s="826"/>
      <c r="FH95" s="810"/>
      <c r="FI95" s="1150"/>
      <c r="FJ95" s="1150"/>
      <c r="FK95" s="825"/>
      <c r="FL95" s="826"/>
      <c r="FM95" s="824"/>
      <c r="FN95" s="825"/>
      <c r="FO95" s="827"/>
      <c r="FP95" s="810"/>
      <c r="FQ95" s="813"/>
      <c r="FR95" s="813"/>
      <c r="FS95" s="825"/>
      <c r="FT95" s="826"/>
      <c r="FU95" s="810"/>
      <c r="FV95" s="813"/>
      <c r="FW95" s="813"/>
      <c r="FX95" s="825"/>
      <c r="FY95" s="826"/>
      <c r="FZ95" s="810"/>
      <c r="GA95" s="813"/>
      <c r="GB95" s="813"/>
      <c r="GC95" s="825"/>
      <c r="GD95" s="826"/>
      <c r="GE95" s="810"/>
      <c r="GF95" s="813"/>
      <c r="GG95" s="813"/>
      <c r="GH95" s="825"/>
      <c r="GI95" s="826"/>
      <c r="GJ95" s="810"/>
      <c r="GK95" s="822"/>
      <c r="GL95" s="822"/>
      <c r="GM95" s="825"/>
      <c r="GN95" s="826"/>
      <c r="GO95" s="810"/>
      <c r="GP95" s="822"/>
      <c r="GQ95" s="822"/>
      <c r="GR95" s="825"/>
      <c r="GS95" s="826"/>
      <c r="GT95" s="810"/>
      <c r="GU95" s="822"/>
      <c r="GV95" s="822"/>
      <c r="GW95" s="825"/>
      <c r="GX95" s="826"/>
      <c r="GY95" s="810"/>
      <c r="GZ95" s="822"/>
      <c r="HA95" s="822"/>
      <c r="HB95" s="825"/>
      <c r="HC95" s="826"/>
      <c r="HD95" s="810"/>
      <c r="HE95" s="811"/>
      <c r="HF95" s="811"/>
      <c r="HG95" s="811"/>
      <c r="HH95" s="811"/>
      <c r="HI95" s="811"/>
      <c r="HJ95" s="811"/>
      <c r="HK95" s="811"/>
      <c r="HL95" s="811"/>
      <c r="HM95" s="1302"/>
      <c r="HN95" s="810"/>
      <c r="HO95" s="811"/>
      <c r="HP95" s="811"/>
      <c r="HQ95" s="811"/>
      <c r="HR95" s="811"/>
      <c r="HS95" s="811"/>
      <c r="HT95" s="811"/>
      <c r="HU95" s="811"/>
      <c r="HV95" s="811"/>
      <c r="HW95" s="815"/>
      <c r="HX95" s="1283"/>
      <c r="HY95" s="1284"/>
      <c r="HZ95" s="1284"/>
      <c r="IA95" s="1284"/>
      <c r="IB95" s="1284"/>
      <c r="IC95" s="1284"/>
      <c r="ID95" s="1284"/>
      <c r="IE95" s="1284"/>
      <c r="IF95" s="1285"/>
      <c r="IG95" s="1283"/>
      <c r="IH95" s="1284"/>
      <c r="II95" s="1284"/>
      <c r="IJ95" s="1284"/>
      <c r="IK95" s="1284"/>
      <c r="IL95" s="1284"/>
      <c r="IM95" s="1284"/>
      <c r="IN95" s="1284"/>
      <c r="IO95" s="1285"/>
      <c r="IP95" s="1283"/>
      <c r="IQ95" s="1284"/>
      <c r="IR95" s="1284"/>
      <c r="IS95" s="1284"/>
      <c r="IT95" s="1284"/>
      <c r="IU95" s="1284"/>
      <c r="IV95" s="1284"/>
      <c r="IW95" s="1284"/>
      <c r="IX95" s="1285"/>
      <c r="IY95" s="1283"/>
      <c r="IZ95" s="1284"/>
      <c r="JA95" s="1284"/>
      <c r="JB95" s="1284"/>
      <c r="JC95" s="1284"/>
      <c r="JD95" s="1284"/>
      <c r="JE95" s="1284"/>
      <c r="JF95" s="1284"/>
      <c r="JG95" s="1285"/>
      <c r="JH95" s="1283"/>
      <c r="JI95" s="1284"/>
      <c r="JJ95" s="1284"/>
      <c r="JK95" s="1284"/>
      <c r="JL95" s="1284"/>
      <c r="JM95" s="1284"/>
      <c r="JN95" s="1284"/>
      <c r="JO95" s="1284"/>
      <c r="JP95" s="1285"/>
      <c r="JQ95" s="1283"/>
      <c r="JR95" s="1284"/>
      <c r="JS95" s="1284"/>
      <c r="JT95" s="1284"/>
      <c r="JU95" s="1284"/>
      <c r="JV95" s="1284"/>
      <c r="JW95" s="1284"/>
      <c r="JX95" s="1284"/>
      <c r="JY95" s="1285"/>
      <c r="JZ95" s="810"/>
      <c r="KA95" s="815"/>
      <c r="KB95" s="810"/>
      <c r="KC95" s="815"/>
      <c r="KD95" s="813"/>
      <c r="KE95" s="813"/>
      <c r="KF95" s="813"/>
      <c r="KG95" s="813"/>
      <c r="KH95" s="813"/>
      <c r="KI95" s="813"/>
      <c r="KJ95" s="813"/>
      <c r="KK95" s="813"/>
      <c r="KL95" s="813"/>
      <c r="KM95" s="813"/>
      <c r="KN95" s="813"/>
      <c r="KO95" s="813"/>
      <c r="KP95" s="824"/>
      <c r="KQ95" s="813"/>
      <c r="KR95" s="813"/>
      <c r="KS95" s="813"/>
      <c r="KT95" s="813"/>
      <c r="KU95" s="829"/>
      <c r="KV95" s="815"/>
      <c r="KW95" s="824"/>
      <c r="KX95" s="813"/>
      <c r="KY95" s="829"/>
      <c r="KZ95" s="815"/>
      <c r="LA95" s="2596"/>
      <c r="LB95" s="2597"/>
      <c r="LC95" s="2597"/>
      <c r="LD95" s="2597"/>
      <c r="LE95" s="2597"/>
      <c r="LF95" s="2598"/>
      <c r="LG95" s="2596"/>
      <c r="LH95" s="2597"/>
      <c r="LI95" s="2597"/>
      <c r="LJ95" s="2597"/>
      <c r="LK95" s="2597"/>
      <c r="LL95" s="2598"/>
      <c r="LM95" s="2596"/>
      <c r="LN95" s="2597"/>
      <c r="LO95" s="2597"/>
      <c r="LP95" s="2597"/>
      <c r="LQ95" s="2597"/>
      <c r="LR95" s="2598"/>
      <c r="LS95" s="2596"/>
      <c r="LT95" s="2597"/>
      <c r="LU95" s="2597"/>
      <c r="LV95" s="2597"/>
      <c r="LW95" s="2597"/>
      <c r="LX95" s="2598"/>
      <c r="LY95" s="2596"/>
      <c r="LZ95" s="2597"/>
      <c r="MA95" s="2597"/>
      <c r="MB95" s="2597"/>
      <c r="MC95" s="2597"/>
      <c r="MD95" s="2598"/>
      <c r="ME95" s="2596"/>
      <c r="MF95" s="2597"/>
      <c r="MG95" s="2597"/>
      <c r="MH95" s="2597"/>
      <c r="MI95" s="2597"/>
      <c r="MJ95" s="2598"/>
      <c r="MK95" s="2596"/>
      <c r="ML95" s="2597"/>
      <c r="MM95" s="2597"/>
      <c r="MN95" s="2597"/>
      <c r="MO95" s="2598"/>
      <c r="MP95" s="2596"/>
      <c r="MQ95" s="2597"/>
      <c r="MR95" s="2597"/>
      <c r="MS95" s="2597"/>
      <c r="MT95" s="2597"/>
      <c r="MU95" s="2598"/>
      <c r="MV95" s="2597"/>
      <c r="MW95" s="2597"/>
      <c r="MX95" s="2597"/>
      <c r="MY95" s="2597"/>
      <c r="MZ95" s="2597"/>
      <c r="NA95" s="2598"/>
      <c r="NB95" s="813"/>
      <c r="NC95" s="813"/>
      <c r="ND95" s="824"/>
      <c r="NE95" s="813"/>
      <c r="NF95" s="813"/>
      <c r="NG95" s="813"/>
      <c r="NH95" s="813"/>
      <c r="NI95" s="813"/>
      <c r="NJ95" s="813"/>
      <c r="NK95" s="813"/>
      <c r="NL95" s="813"/>
      <c r="NM95" s="813"/>
      <c r="NN95" s="813"/>
      <c r="NO95" s="813"/>
      <c r="NP95" s="813"/>
      <c r="NQ95" s="833"/>
      <c r="NR95" s="830"/>
      <c r="NS95" s="813"/>
      <c r="NT95" s="813"/>
      <c r="NU95" s="813"/>
      <c r="NV95" s="813"/>
      <c r="NW95" s="813"/>
      <c r="NX95" s="813"/>
      <c r="NY95" s="813"/>
      <c r="NZ95" s="831"/>
      <c r="OA95" s="831"/>
      <c r="OB95" s="813"/>
      <c r="OC95" s="832"/>
      <c r="OD95" s="833"/>
      <c r="OE95" s="1015"/>
      <c r="OF95" s="824"/>
      <c r="OG95" s="813"/>
      <c r="OH95" s="1015"/>
      <c r="OI95" s="824"/>
      <c r="OJ95" s="1015"/>
      <c r="OK95" s="1015"/>
      <c r="OL95" s="1015"/>
      <c r="OM95" s="1015"/>
      <c r="ON95" s="1015"/>
      <c r="OO95" s="1015"/>
      <c r="OQ95" s="813"/>
      <c r="OR95" s="813"/>
      <c r="OS95" s="813"/>
      <c r="OT95" s="813"/>
      <c r="OU95" s="813"/>
      <c r="OV95" s="813"/>
      <c r="OW95" s="813"/>
      <c r="OX95" s="813"/>
      <c r="OY95" s="813"/>
      <c r="OZ95" s="813"/>
      <c r="PA95" s="813"/>
      <c r="PB95" s="813"/>
      <c r="PC95" s="813"/>
      <c r="PD95" s="813"/>
      <c r="PE95" s="813"/>
      <c r="PF95" s="813"/>
      <c r="PG95" s="813"/>
      <c r="PH95" s="813"/>
      <c r="PI95" s="813"/>
      <c r="PJ95" s="813"/>
      <c r="PK95" s="813"/>
      <c r="PL95" s="813"/>
      <c r="PM95" s="813"/>
      <c r="PN95" s="813"/>
      <c r="PO95" s="813"/>
      <c r="PP95" s="813"/>
      <c r="PQ95" s="813"/>
      <c r="PR95" s="813"/>
      <c r="PS95" s="1161"/>
      <c r="PT95" s="1163"/>
      <c r="PU95" s="821"/>
      <c r="PV95" s="813"/>
      <c r="PW95" s="1163"/>
      <c r="PX95" s="821"/>
      <c r="PY95" s="813"/>
      <c r="PZ95" s="821"/>
      <c r="QA95" s="821"/>
      <c r="QB95" s="824"/>
      <c r="QC95" s="821"/>
      <c r="QD95" s="821"/>
      <c r="QE95" s="824"/>
      <c r="QF95" s="813"/>
      <c r="QG95" s="813"/>
      <c r="QH95" s="1015"/>
      <c r="QI95" s="813"/>
      <c r="QJ95" s="813"/>
      <c r="QK95" s="821"/>
      <c r="QL95" s="821"/>
      <c r="QM95" s="810"/>
      <c r="QN95" s="811"/>
      <c r="QO95" s="820"/>
      <c r="QP95" s="828"/>
      <c r="QQ95" s="2725"/>
      <c r="QR95" s="810"/>
      <c r="QS95" s="820"/>
      <c r="QT95" s="811"/>
      <c r="QU95" s="820"/>
      <c r="QV95" s="811"/>
      <c r="QW95" s="820"/>
      <c r="QX95" s="811"/>
      <c r="QY95" s="828"/>
      <c r="QZ95" s="813"/>
      <c r="RA95" s="821"/>
      <c r="RB95" s="813"/>
      <c r="RC95" s="821"/>
      <c r="RD95" s="813"/>
      <c r="RE95" s="821"/>
      <c r="RF95" s="813"/>
      <c r="RG95" s="821"/>
      <c r="RH95" s="813"/>
      <c r="RI95" s="813"/>
      <c r="RJ95" s="813"/>
      <c r="RK95" s="813"/>
      <c r="RL95" s="813"/>
      <c r="RM95" s="813"/>
      <c r="RN95" s="813"/>
      <c r="RO95" s="813"/>
      <c r="RP95" s="813"/>
      <c r="RQ95" s="813"/>
      <c r="RR95" s="813"/>
      <c r="RS95" s="813"/>
      <c r="RT95" s="813"/>
      <c r="RU95" s="813"/>
      <c r="RV95" s="813"/>
      <c r="RW95" s="813"/>
      <c r="RX95" s="813"/>
      <c r="RY95" s="813"/>
      <c r="RZ95" s="813"/>
      <c r="SA95" s="813"/>
      <c r="SB95" s="813"/>
      <c r="SC95" s="813"/>
      <c r="SD95" s="813"/>
      <c r="SE95" s="813"/>
      <c r="SF95" s="813"/>
      <c r="SG95" s="813"/>
      <c r="SH95" s="813"/>
      <c r="SI95" s="821"/>
      <c r="SJ95" s="813"/>
      <c r="SK95" s="813"/>
      <c r="SL95" s="813"/>
      <c r="SM95" s="813"/>
      <c r="SN95" s="813"/>
      <c r="SO95" s="813"/>
      <c r="SP95" s="813"/>
      <c r="SQ95" s="813"/>
      <c r="SR95" s="813"/>
      <c r="SS95" s="821"/>
      <c r="ST95" s="813"/>
      <c r="SU95" s="813"/>
      <c r="SV95" s="813"/>
      <c r="SW95" s="813"/>
      <c r="SX95" s="813"/>
      <c r="SY95" s="813"/>
      <c r="SZ95" s="813"/>
      <c r="TA95" s="821"/>
      <c r="TB95" s="813"/>
      <c r="TC95" s="813"/>
      <c r="TD95" s="813"/>
      <c r="TE95" s="813"/>
      <c r="TF95" s="813"/>
      <c r="TG95" s="813"/>
      <c r="TH95" s="813"/>
      <c r="TI95" s="813"/>
      <c r="TJ95" s="813"/>
      <c r="TK95" s="821"/>
      <c r="TL95" s="813"/>
      <c r="TM95" s="813"/>
      <c r="TN95" s="813"/>
      <c r="TO95" s="813"/>
      <c r="TP95" s="813"/>
      <c r="TQ95" s="821"/>
      <c r="TR95" s="813"/>
      <c r="TS95" s="813"/>
      <c r="TT95" s="813"/>
      <c r="TU95" s="813"/>
      <c r="TV95" s="813"/>
      <c r="TW95" s="813"/>
      <c r="TX95" s="813"/>
      <c r="TY95" s="813"/>
      <c r="TZ95" s="813"/>
      <c r="UA95" s="821"/>
      <c r="UB95" s="813"/>
      <c r="UC95" s="813"/>
      <c r="UD95" s="813"/>
      <c r="UE95" s="813"/>
      <c r="UF95" s="813"/>
      <c r="UG95" s="821"/>
      <c r="UH95" s="821"/>
      <c r="UI95" s="813"/>
      <c r="UJ95" s="813"/>
      <c r="UK95" s="821"/>
      <c r="UL95" s="813"/>
      <c r="UM95" s="813"/>
      <c r="UN95" s="821"/>
      <c r="UO95" s="813"/>
      <c r="UP95" s="813"/>
      <c r="UQ95" s="821"/>
      <c r="UR95" s="813"/>
      <c r="US95" s="813"/>
      <c r="UT95" s="813"/>
      <c r="UU95" s="813"/>
      <c r="UV95" s="813"/>
      <c r="UW95" s="813"/>
      <c r="UX95" s="813"/>
      <c r="UY95" s="813"/>
      <c r="UZ95" s="813"/>
      <c r="VA95" s="813"/>
      <c r="VB95" s="813"/>
      <c r="VC95" s="813"/>
      <c r="VD95" s="813"/>
      <c r="VE95" s="813"/>
      <c r="VF95" s="813"/>
      <c r="VG95" s="813"/>
      <c r="VH95" s="813"/>
      <c r="VI95" s="813"/>
      <c r="VJ95" s="813"/>
      <c r="VK95" s="813"/>
      <c r="VL95" s="813"/>
      <c r="VM95" s="813"/>
      <c r="VN95" s="813"/>
      <c r="VO95" s="813"/>
      <c r="VP95" s="813"/>
      <c r="VQ95" s="813"/>
      <c r="VR95" s="813"/>
      <c r="VS95" s="813"/>
      <c r="VT95" s="813"/>
      <c r="VU95" s="813"/>
      <c r="VV95" s="813"/>
      <c r="VW95" s="813"/>
      <c r="VX95" s="813"/>
      <c r="VY95" s="813"/>
      <c r="VZ95" s="813"/>
      <c r="WA95" s="813"/>
      <c r="WB95" s="813"/>
      <c r="WC95" s="813"/>
      <c r="WD95" s="813"/>
      <c r="WE95" s="813"/>
      <c r="WF95" s="813"/>
      <c r="WG95" s="813"/>
      <c r="WH95" s="813"/>
      <c r="WI95" s="813"/>
      <c r="WJ95" s="813"/>
      <c r="WK95" s="813"/>
      <c r="WL95" s="813"/>
      <c r="WM95" s="813"/>
      <c r="WN95" s="813"/>
      <c r="WO95" s="813"/>
      <c r="WP95" s="813"/>
      <c r="WQ95" s="813"/>
      <c r="WR95" s="813"/>
      <c r="WS95" s="813"/>
      <c r="WT95" s="813"/>
      <c r="WU95" s="813"/>
      <c r="WV95" s="813"/>
      <c r="WW95" s="813"/>
      <c r="WX95" s="813"/>
      <c r="WY95" s="813"/>
      <c r="WZ95" s="813"/>
      <c r="XA95" s="813"/>
      <c r="XB95" s="813"/>
      <c r="XC95" s="813"/>
      <c r="XD95" s="813"/>
      <c r="XE95" s="813"/>
      <c r="XF95" s="813"/>
      <c r="XG95" s="813"/>
      <c r="XH95" s="813"/>
      <c r="XI95" s="813"/>
      <c r="XJ95" s="813"/>
      <c r="XK95" s="813"/>
      <c r="XL95" s="813"/>
      <c r="XM95" s="813"/>
      <c r="XO95" s="824"/>
      <c r="XP95" s="813"/>
      <c r="XQ95" s="813"/>
      <c r="XR95" s="824"/>
      <c r="XS95" s="813"/>
      <c r="XT95" s="813"/>
      <c r="XU95" s="813"/>
      <c r="XV95" s="813"/>
      <c r="XW95" s="813"/>
      <c r="XX95" s="1173"/>
      <c r="XY95" s="1177"/>
      <c r="XZ95" s="1017"/>
      <c r="YA95" s="813"/>
      <c r="YB95" s="813"/>
      <c r="YC95" s="813"/>
      <c r="YD95" s="824"/>
      <c r="YE95" s="813"/>
      <c r="YF95" s="813"/>
      <c r="YG95" s="813"/>
      <c r="YH95" s="813"/>
      <c r="YI95" s="813"/>
      <c r="YJ95" s="824"/>
      <c r="YK95" s="813"/>
      <c r="YL95" s="813"/>
      <c r="YM95" s="813"/>
      <c r="YN95" s="813"/>
      <c r="YO95" s="813"/>
      <c r="YP95" s="1181"/>
      <c r="YQ95" s="1177"/>
      <c r="YR95" s="1177"/>
      <c r="YS95" s="1177"/>
      <c r="YT95" s="1177"/>
      <c r="YU95" s="1177"/>
      <c r="YV95" s="1177"/>
      <c r="YW95" s="1177"/>
      <c r="YX95" s="1177"/>
      <c r="YY95" s="1177"/>
      <c r="YZ95" s="1177"/>
      <c r="ZA95" s="1015"/>
      <c r="ZB95" s="831"/>
      <c r="ZC95" s="831"/>
      <c r="ZD95" s="831"/>
      <c r="ZE95" s="831"/>
      <c r="ZF95" s="831"/>
      <c r="ZG95" s="831"/>
      <c r="ZH95" s="831"/>
      <c r="ZI95" s="831"/>
      <c r="ZJ95" s="831"/>
      <c r="ZK95" s="831"/>
      <c r="ZL95" s="831"/>
      <c r="ZM95" s="813"/>
      <c r="ZN95" s="824"/>
      <c r="ZO95" s="813"/>
      <c r="ZP95" s="813"/>
      <c r="ZQ95" s="813"/>
      <c r="ZR95" s="813"/>
      <c r="ZS95" s="813"/>
      <c r="ZT95" s="813"/>
      <c r="ZU95" s="813"/>
      <c r="ZV95" s="813"/>
      <c r="ZW95" s="813"/>
      <c r="ZX95" s="813"/>
      <c r="ZY95" s="813"/>
      <c r="ZZ95" s="813"/>
      <c r="AAA95" s="813"/>
      <c r="AAB95" s="824"/>
      <c r="AAC95" s="813"/>
      <c r="AAD95" s="813"/>
      <c r="AAE95" s="813"/>
      <c r="AAF95" s="813"/>
      <c r="AAG95" s="813"/>
      <c r="AAH95" s="823"/>
      <c r="AAI95" s="821"/>
      <c r="AAJ95" s="821"/>
      <c r="AAK95" s="821"/>
      <c r="AAL95" s="821"/>
      <c r="AAM95" s="1014"/>
      <c r="AAN95" s="824"/>
      <c r="AAO95" s="813"/>
      <c r="AAP95" s="813"/>
      <c r="AAQ95" s="813"/>
      <c r="AAR95" s="813"/>
      <c r="AAS95" s="813"/>
      <c r="AAT95" s="813"/>
      <c r="AAU95" s="813"/>
      <c r="AAV95" s="813"/>
      <c r="AAW95" s="813"/>
      <c r="AAX95" s="813"/>
      <c r="AAY95" s="813"/>
      <c r="AAZ95" s="824"/>
      <c r="ABA95" s="813"/>
      <c r="ABB95" s="813"/>
      <c r="ABC95" s="824"/>
      <c r="ABD95" s="813"/>
      <c r="ABE95" s="813"/>
      <c r="ABF95" s="813"/>
      <c r="ABG95" s="813"/>
      <c r="ABH95" s="1015"/>
      <c r="ABI95" s="824"/>
      <c r="ABJ95" s="813"/>
      <c r="ABK95" s="813"/>
      <c r="ABL95" s="824"/>
      <c r="ABM95" s="813"/>
      <c r="ABN95" s="813"/>
      <c r="ABO95" s="813"/>
      <c r="ABP95" s="813"/>
      <c r="ABQ95" s="813"/>
      <c r="ABR95" s="1207"/>
      <c r="ABS95" s="1208"/>
      <c r="ABT95" s="1208"/>
      <c r="ABU95" s="1208"/>
      <c r="ABV95" s="813"/>
      <c r="ABW95" s="813"/>
      <c r="ABX95" s="813"/>
      <c r="ABY95" s="813"/>
      <c r="ABZ95" s="813"/>
      <c r="ACA95" s="813"/>
      <c r="ACB95" s="824"/>
      <c r="ACC95" s="813"/>
      <c r="ACD95" s="813"/>
      <c r="ACE95" s="813"/>
      <c r="ACF95" s="813"/>
      <c r="ACG95" s="813"/>
      <c r="ACH95" s="813"/>
      <c r="ACI95" s="813"/>
      <c r="ACJ95" s="813"/>
      <c r="ACK95" s="813"/>
      <c r="ACL95" s="824"/>
      <c r="ACM95" s="821"/>
      <c r="ACN95" s="1095"/>
      <c r="ACO95" s="821"/>
      <c r="ACP95" s="1095"/>
      <c r="ACQ95" s="821"/>
      <c r="ACR95" s="824"/>
      <c r="ACS95" s="1096"/>
      <c r="ACT95" s="824"/>
      <c r="ACU95" s="813"/>
      <c r="ACV95" s="813"/>
      <c r="ACW95" s="813"/>
      <c r="ACX95" s="813"/>
      <c r="ACY95" s="813"/>
      <c r="ACZ95" s="813"/>
      <c r="ADA95" s="813"/>
      <c r="ADB95" s="813"/>
      <c r="ADC95" s="813"/>
      <c r="ADD95" s="824"/>
      <c r="ADE95" s="813"/>
      <c r="ADF95" s="813"/>
      <c r="ADG95" s="813"/>
      <c r="ADH95" s="813"/>
      <c r="ADI95" s="813"/>
      <c r="ADJ95" s="813"/>
      <c r="ADK95" s="813"/>
      <c r="ADL95" s="813"/>
      <c r="ADM95" s="813"/>
      <c r="ADN95" s="823"/>
      <c r="ADO95" s="821"/>
      <c r="ADP95" s="821"/>
      <c r="ADQ95" s="813"/>
      <c r="ADR95" s="813"/>
      <c r="ADS95" s="813"/>
      <c r="ADT95" s="813"/>
      <c r="ADU95" s="813"/>
      <c r="ADV95" s="813"/>
      <c r="ADW95" s="813"/>
      <c r="ADX95" s="813"/>
      <c r="ADY95" s="813"/>
      <c r="ADZ95" s="813"/>
      <c r="AEA95" s="813"/>
      <c r="AEB95" s="813"/>
      <c r="AEC95" s="813"/>
      <c r="AED95" s="813"/>
      <c r="AEE95" s="813"/>
      <c r="AEF95" s="813"/>
      <c r="AEG95" s="813"/>
      <c r="AEH95" s="813"/>
      <c r="AEM95" s="821"/>
      <c r="AEN95" s="821"/>
      <c r="AEO95" s="1017"/>
      <c r="AEP95" s="1177"/>
      <c r="AEQ95" s="1017"/>
      <c r="AER95" s="1017"/>
      <c r="AES95" s="1017"/>
      <c r="AET95" s="1177"/>
      <c r="AEU95" s="1017"/>
      <c r="AEV95" s="1017"/>
      <c r="AEW95" s="1017"/>
      <c r="AEX95" s="1017"/>
      <c r="AEY95" s="1017"/>
      <c r="AEZ95" s="1017"/>
      <c r="AFA95" s="1017"/>
      <c r="AFB95" s="1017"/>
      <c r="AFC95" s="1017"/>
      <c r="AFD95" s="1177"/>
      <c r="AFE95" s="1017"/>
      <c r="AFF95" s="821"/>
      <c r="AFG95" s="831"/>
      <c r="AFH95" s="821"/>
      <c r="AFI95" s="1017"/>
      <c r="AFJ95" s="821"/>
      <c r="AFK95" s="813"/>
      <c r="AFL95" s="813"/>
      <c r="AFM95" s="810"/>
      <c r="AFN95" s="820"/>
      <c r="AFO95" s="811"/>
      <c r="AFP95" s="815"/>
      <c r="AFQ95" s="821"/>
      <c r="AFR95" s="821"/>
      <c r="AFS95" s="821" t="s">
        <v>31</v>
      </c>
      <c r="AFT95" s="821" t="s">
        <v>31</v>
      </c>
      <c r="AFU95" s="1036" t="s">
        <v>31</v>
      </c>
      <c r="AFV95" s="813"/>
      <c r="AFW95" s="821"/>
      <c r="AFX95" s="821"/>
      <c r="AFY95" s="813"/>
      <c r="AFZ95" s="813"/>
      <c r="AGA95" s="813"/>
      <c r="AGB95" s="813"/>
      <c r="AGC95" s="813"/>
      <c r="AGD95" s="813"/>
      <c r="AGE95" s="813"/>
      <c r="AGF95" s="813"/>
      <c r="AGG95" s="813"/>
      <c r="AGH95" s="813"/>
      <c r="AGI95" s="813"/>
      <c r="AGJ95" s="821"/>
      <c r="AGK95" s="821"/>
      <c r="AGL95" s="821"/>
      <c r="AGM95" s="821"/>
      <c r="AGN95" s="821"/>
      <c r="AGO95" s="821"/>
      <c r="AGP95" s="821"/>
      <c r="AGQ95" s="821"/>
      <c r="AGR95" s="821"/>
      <c r="AGS95" s="821"/>
      <c r="AGT95" s="813"/>
      <c r="AGU95" s="813"/>
      <c r="AGV95" s="813"/>
      <c r="AGW95" s="813"/>
      <c r="AGX95" s="813"/>
      <c r="AGY95" s="813"/>
      <c r="AGZ95" s="813"/>
      <c r="AHA95" s="813"/>
      <c r="AHB95" s="813"/>
      <c r="AHC95" s="821"/>
      <c r="AHD95" s="821"/>
      <c r="AHE95" s="821"/>
      <c r="AHF95" s="821"/>
      <c r="AHG95" s="821"/>
      <c r="AHH95" s="821"/>
      <c r="AHI95" s="821"/>
      <c r="AHJ95" s="821"/>
      <c r="AHK95" s="821"/>
      <c r="AHL95" s="821"/>
      <c r="AHM95" s="813"/>
      <c r="AHN95" s="813"/>
      <c r="AHO95" s="813"/>
      <c r="AHP95" s="813"/>
      <c r="AHQ95" s="813"/>
      <c r="AHR95" s="813"/>
      <c r="AHS95" s="813"/>
      <c r="AHT95" s="813"/>
      <c r="AHU95" s="813"/>
      <c r="AHV95" s="821"/>
      <c r="AHW95" s="821"/>
      <c r="AHX95" s="821"/>
      <c r="AHY95" s="821"/>
      <c r="AHZ95" s="821"/>
      <c r="AIA95" s="821"/>
      <c r="AIB95" s="821"/>
      <c r="AIC95" s="821"/>
      <c r="AID95" s="821"/>
      <c r="AIE95" s="821"/>
      <c r="AIF95" s="813"/>
      <c r="AIG95" s="813"/>
      <c r="AIH95" s="810"/>
      <c r="AII95" s="811"/>
      <c r="AIJ95" s="811"/>
      <c r="AIK95" s="811"/>
      <c r="AIL95" s="811"/>
      <c r="AIM95" s="815"/>
      <c r="AIN95" s="813"/>
      <c r="AIO95" s="813"/>
      <c r="AIP95" s="813"/>
      <c r="AIQ95" s="813"/>
      <c r="AIR95" s="813"/>
      <c r="AIS95" s="813"/>
      <c r="AIT95" s="813"/>
      <c r="AIU95" s="813"/>
      <c r="AIV95" s="813"/>
      <c r="AIW95" s="813"/>
      <c r="AIX95" s="813"/>
      <c r="AIY95" s="813"/>
      <c r="AIZ95" s="813"/>
      <c r="AJA95" s="813"/>
      <c r="AJB95" s="813"/>
      <c r="AJC95" s="813"/>
      <c r="AJD95" s="811"/>
      <c r="AJE95" s="813"/>
      <c r="AJF95" s="813"/>
      <c r="AJG95" s="813"/>
      <c r="AJH95" s="813"/>
      <c r="AJI95" s="813"/>
      <c r="AJJ95" s="813"/>
      <c r="AJK95" s="821"/>
      <c r="AJL95" s="813"/>
      <c r="AJM95" s="813"/>
      <c r="AJN95" s="821"/>
      <c r="AJO95" s="813"/>
      <c r="AJP95" s="813"/>
      <c r="AJQ95" s="821"/>
      <c r="AJR95" s="813"/>
      <c r="AJS95" s="813"/>
      <c r="AJT95" s="821"/>
      <c r="AJU95" s="813"/>
      <c r="AJV95" s="821"/>
      <c r="AJW95" s="813"/>
      <c r="AJX95" s="813"/>
      <c r="AJY95" s="821"/>
      <c r="AJZ95" s="813"/>
      <c r="AKA95" s="813"/>
      <c r="AKB95" s="821"/>
      <c r="AKC95" s="813"/>
      <c r="AKD95" s="813"/>
      <c r="AKE95" s="821"/>
      <c r="AKF95" s="821"/>
      <c r="AKG95" s="821"/>
      <c r="AKH95" s="821"/>
      <c r="AKI95" s="821"/>
      <c r="AKJ95" s="821"/>
      <c r="AKK95" s="821"/>
      <c r="AKL95" s="821"/>
      <c r="AKM95" s="821"/>
      <c r="AKN95" s="821"/>
      <c r="AKO95" s="821"/>
      <c r="AKP95" s="813"/>
      <c r="AKQ95" s="813"/>
      <c r="AKR95" s="813"/>
      <c r="AKS95" s="813"/>
      <c r="AKT95" s="813"/>
      <c r="AKU95" s="813"/>
      <c r="AKV95" s="813"/>
      <c r="AKW95" s="813"/>
      <c r="AKX95" s="813"/>
      <c r="AKY95" s="813"/>
      <c r="AKZ95" s="813"/>
      <c r="ALA95" s="813"/>
      <c r="ALB95" s="813"/>
      <c r="ALC95" s="813"/>
      <c r="ALD95" s="813"/>
      <c r="ALE95" s="813"/>
      <c r="ALF95" s="813"/>
      <c r="ALG95" s="813"/>
      <c r="ALH95" s="1220"/>
    </row>
    <row r="96" spans="1:1003" ht="13" x14ac:dyDescent="0.2">
      <c r="A96" s="810"/>
      <c r="B96" s="811"/>
      <c r="C96" s="811"/>
      <c r="D96" s="811"/>
      <c r="E96" s="811">
        <v>2</v>
      </c>
      <c r="F96" s="812" t="s">
        <v>1915</v>
      </c>
      <c r="G96" s="813"/>
      <c r="H96" s="814"/>
      <c r="I96" s="811"/>
      <c r="J96" s="813"/>
      <c r="K96" s="816"/>
      <c r="L96" s="811"/>
      <c r="M96" s="811"/>
      <c r="N96" s="813"/>
      <c r="O96" s="816"/>
      <c r="P96" s="811"/>
      <c r="Q96" s="813"/>
      <c r="R96" s="816"/>
      <c r="S96" s="812"/>
      <c r="T96" s="811"/>
      <c r="U96" s="813"/>
      <c r="V96" s="817"/>
      <c r="W96" s="815"/>
      <c r="X96" s="816"/>
      <c r="Y96" s="812"/>
      <c r="Z96" s="815"/>
      <c r="AA96" s="810"/>
      <c r="AB96" s="812"/>
      <c r="AC96" s="815"/>
      <c r="AD96" s="816"/>
      <c r="AE96" s="812"/>
      <c r="AF96" s="818"/>
      <c r="AG96" s="819"/>
      <c r="AH96" s="815"/>
      <c r="AI96" s="810"/>
      <c r="AJ96" s="815"/>
      <c r="AK96" s="810"/>
      <c r="AL96" s="815"/>
      <c r="AM96" s="816"/>
      <c r="AN96" s="821"/>
      <c r="AO96" s="820"/>
      <c r="AP96" s="821"/>
      <c r="AQ96" s="816"/>
      <c r="AR96" s="820"/>
      <c r="AS96" s="816"/>
      <c r="AT96" s="811"/>
      <c r="AU96" s="815"/>
      <c r="AV96" s="816"/>
      <c r="AW96" s="811"/>
      <c r="AX96" s="815"/>
      <c r="AY96" s="816"/>
      <c r="AZ96" s="811"/>
      <c r="BA96" s="815"/>
      <c r="BB96" s="816"/>
      <c r="BC96" s="811"/>
      <c r="BD96" s="815"/>
      <c r="BE96" s="816"/>
      <c r="BF96" s="811"/>
      <c r="BG96" s="815"/>
      <c r="BH96" s="816"/>
      <c r="BI96" s="811"/>
      <c r="BJ96" s="815"/>
      <c r="BK96" s="816"/>
      <c r="BL96" s="811"/>
      <c r="BM96" s="815"/>
      <c r="BN96" s="816"/>
      <c r="BO96" s="811"/>
      <c r="BP96" s="815"/>
      <c r="BQ96" s="816"/>
      <c r="BR96" s="811"/>
      <c r="BS96" s="815"/>
      <c r="BT96" s="816"/>
      <c r="BU96" s="811"/>
      <c r="BV96" s="815"/>
      <c r="BW96" s="816"/>
      <c r="BX96" s="811"/>
      <c r="BY96" s="815"/>
      <c r="BZ96" s="816"/>
      <c r="CA96" s="811"/>
      <c r="CB96" s="812"/>
      <c r="CC96" s="810"/>
      <c r="CD96" s="822"/>
      <c r="CE96" s="811"/>
      <c r="CF96" s="811"/>
      <c r="CG96" s="812"/>
      <c r="CH96" s="810"/>
      <c r="CI96" s="815"/>
      <c r="CJ96" s="813"/>
      <c r="CK96" s="813"/>
      <c r="CL96" s="813"/>
      <c r="CM96" s="813"/>
      <c r="CN96" s="813"/>
      <c r="CO96" s="823"/>
      <c r="CP96" s="813"/>
      <c r="CQ96" s="813"/>
      <c r="CR96" s="821"/>
      <c r="CS96" s="813"/>
      <c r="CT96" s="813"/>
      <c r="CU96" s="821"/>
      <c r="CV96" s="813"/>
      <c r="CW96" s="813"/>
      <c r="CX96" s="821"/>
      <c r="CY96" s="813"/>
      <c r="CZ96" s="813"/>
      <c r="DA96" s="824"/>
      <c r="DB96" s="813"/>
      <c r="DC96" s="821"/>
      <c r="DD96" s="822"/>
      <c r="DE96" s="811"/>
      <c r="DF96" s="811"/>
      <c r="DG96" s="815"/>
      <c r="DH96" s="810"/>
      <c r="DI96" s="811"/>
      <c r="DJ96" s="811"/>
      <c r="DK96" s="815"/>
      <c r="DL96" s="810"/>
      <c r="DM96" s="811"/>
      <c r="DN96" s="811"/>
      <c r="DO96" s="815"/>
      <c r="DP96" s="810"/>
      <c r="DQ96" s="811"/>
      <c r="DR96" s="815"/>
      <c r="DS96" s="810"/>
      <c r="DT96" s="811"/>
      <c r="DU96" s="815"/>
      <c r="DV96" s="810"/>
      <c r="DW96" s="825"/>
      <c r="DX96" s="826"/>
      <c r="DY96" s="810"/>
      <c r="DZ96" s="822"/>
      <c r="EA96" s="822"/>
      <c r="EB96" s="825"/>
      <c r="EC96" s="826"/>
      <c r="ED96" s="810"/>
      <c r="EE96" s="813"/>
      <c r="EF96" s="813"/>
      <c r="EG96" s="825"/>
      <c r="EH96" s="826"/>
      <c r="EI96" s="810"/>
      <c r="EJ96" s="813"/>
      <c r="EK96" s="813"/>
      <c r="EL96" s="825"/>
      <c r="EM96" s="826"/>
      <c r="EN96" s="810"/>
      <c r="EO96" s="813"/>
      <c r="EP96" s="813"/>
      <c r="EQ96" s="825"/>
      <c r="ER96" s="826"/>
      <c r="ES96" s="810"/>
      <c r="ET96" s="1150"/>
      <c r="EU96" s="1150"/>
      <c r="EV96" s="825"/>
      <c r="EW96" s="826"/>
      <c r="EX96" s="822"/>
      <c r="EY96" s="1150"/>
      <c r="EZ96" s="1150"/>
      <c r="FA96" s="825"/>
      <c r="FB96" s="827"/>
      <c r="FC96" s="810"/>
      <c r="FD96" s="1150"/>
      <c r="FE96" s="1150"/>
      <c r="FF96" s="825"/>
      <c r="FG96" s="826"/>
      <c r="FH96" s="810"/>
      <c r="FI96" s="1150"/>
      <c r="FJ96" s="1150"/>
      <c r="FK96" s="825"/>
      <c r="FL96" s="826"/>
      <c r="FM96" s="824"/>
      <c r="FN96" s="825"/>
      <c r="FO96" s="827"/>
      <c r="FP96" s="810"/>
      <c r="FQ96" s="813"/>
      <c r="FR96" s="813"/>
      <c r="FS96" s="825"/>
      <c r="FT96" s="826"/>
      <c r="FU96" s="810"/>
      <c r="FV96" s="813"/>
      <c r="FW96" s="813"/>
      <c r="FX96" s="825"/>
      <c r="FY96" s="826"/>
      <c r="FZ96" s="810"/>
      <c r="GA96" s="813"/>
      <c r="GB96" s="813"/>
      <c r="GC96" s="825"/>
      <c r="GD96" s="826"/>
      <c r="GE96" s="810"/>
      <c r="GF96" s="813"/>
      <c r="GG96" s="813"/>
      <c r="GH96" s="825"/>
      <c r="GI96" s="826"/>
      <c r="GJ96" s="810"/>
      <c r="GK96" s="822"/>
      <c r="GL96" s="822"/>
      <c r="GM96" s="825"/>
      <c r="GN96" s="826"/>
      <c r="GO96" s="810"/>
      <c r="GP96" s="822"/>
      <c r="GQ96" s="822"/>
      <c r="GR96" s="825"/>
      <c r="GS96" s="826"/>
      <c r="GT96" s="810"/>
      <c r="GU96" s="822"/>
      <c r="GV96" s="822"/>
      <c r="GW96" s="825"/>
      <c r="GX96" s="826"/>
      <c r="GY96" s="810"/>
      <c r="GZ96" s="822"/>
      <c r="HA96" s="822"/>
      <c r="HB96" s="825"/>
      <c r="HC96" s="826"/>
      <c r="HD96" s="810"/>
      <c r="HE96" s="811"/>
      <c r="HF96" s="811"/>
      <c r="HG96" s="811"/>
      <c r="HH96" s="811"/>
      <c r="HI96" s="811"/>
      <c r="HJ96" s="811"/>
      <c r="HK96" s="811"/>
      <c r="HL96" s="811"/>
      <c r="HM96" s="1302"/>
      <c r="HN96" s="810"/>
      <c r="HO96" s="811"/>
      <c r="HP96" s="811"/>
      <c r="HQ96" s="811"/>
      <c r="HR96" s="811"/>
      <c r="HS96" s="811"/>
      <c r="HT96" s="811"/>
      <c r="HU96" s="811"/>
      <c r="HV96" s="811"/>
      <c r="HW96" s="815"/>
      <c r="HX96" s="1283"/>
      <c r="HY96" s="1284"/>
      <c r="HZ96" s="1284"/>
      <c r="IA96" s="1284"/>
      <c r="IB96" s="1284"/>
      <c r="IC96" s="1284"/>
      <c r="ID96" s="1284"/>
      <c r="IE96" s="1284"/>
      <c r="IF96" s="1285"/>
      <c r="IG96" s="1283"/>
      <c r="IH96" s="1284"/>
      <c r="II96" s="1284"/>
      <c r="IJ96" s="1284"/>
      <c r="IK96" s="1284"/>
      <c r="IL96" s="1284"/>
      <c r="IM96" s="1284"/>
      <c r="IN96" s="1284"/>
      <c r="IO96" s="1285"/>
      <c r="IP96" s="1283"/>
      <c r="IQ96" s="1284"/>
      <c r="IR96" s="1284"/>
      <c r="IS96" s="1284"/>
      <c r="IT96" s="1284"/>
      <c r="IU96" s="1284"/>
      <c r="IV96" s="1284"/>
      <c r="IW96" s="1284"/>
      <c r="IX96" s="1285"/>
      <c r="IY96" s="1283"/>
      <c r="IZ96" s="1284"/>
      <c r="JA96" s="1284"/>
      <c r="JB96" s="1284"/>
      <c r="JC96" s="1284"/>
      <c r="JD96" s="1284"/>
      <c r="JE96" s="1284"/>
      <c r="JF96" s="1284"/>
      <c r="JG96" s="1285"/>
      <c r="JH96" s="1283"/>
      <c r="JI96" s="1284"/>
      <c r="JJ96" s="1284"/>
      <c r="JK96" s="1284"/>
      <c r="JL96" s="1284"/>
      <c r="JM96" s="1284"/>
      <c r="JN96" s="1284"/>
      <c r="JO96" s="1284"/>
      <c r="JP96" s="1285"/>
      <c r="JQ96" s="1283"/>
      <c r="JR96" s="1284"/>
      <c r="JS96" s="1284"/>
      <c r="JT96" s="1284"/>
      <c r="JU96" s="1284"/>
      <c r="JV96" s="1284"/>
      <c r="JW96" s="1284"/>
      <c r="JX96" s="1284"/>
      <c r="JY96" s="1285"/>
      <c r="JZ96" s="810"/>
      <c r="KA96" s="815"/>
      <c r="KB96" s="810"/>
      <c r="KC96" s="815"/>
      <c r="KD96" s="813"/>
      <c r="KE96" s="813"/>
      <c r="KF96" s="813"/>
      <c r="KG96" s="813"/>
      <c r="KH96" s="813"/>
      <c r="KI96" s="813"/>
      <c r="KJ96" s="813"/>
      <c r="KK96" s="813"/>
      <c r="KL96" s="813"/>
      <c r="KM96" s="813"/>
      <c r="KN96" s="813"/>
      <c r="KO96" s="813"/>
      <c r="KP96" s="824"/>
      <c r="KQ96" s="813"/>
      <c r="KR96" s="813"/>
      <c r="KS96" s="813"/>
      <c r="KT96" s="813"/>
      <c r="KU96" s="829"/>
      <c r="KV96" s="815"/>
      <c r="KW96" s="824"/>
      <c r="KX96" s="813"/>
      <c r="KY96" s="829"/>
      <c r="KZ96" s="815"/>
      <c r="LA96" s="2596"/>
      <c r="LB96" s="2597"/>
      <c r="LC96" s="2597"/>
      <c r="LD96" s="2597"/>
      <c r="LE96" s="2597"/>
      <c r="LF96" s="2598"/>
      <c r="LG96" s="2596"/>
      <c r="LH96" s="2597"/>
      <c r="LI96" s="2597"/>
      <c r="LJ96" s="2597"/>
      <c r="LK96" s="2597"/>
      <c r="LL96" s="2598"/>
      <c r="LM96" s="2596"/>
      <c r="LN96" s="2597"/>
      <c r="LO96" s="2597"/>
      <c r="LP96" s="2597"/>
      <c r="LQ96" s="2597"/>
      <c r="LR96" s="2598"/>
      <c r="LS96" s="2596"/>
      <c r="LT96" s="2597"/>
      <c r="LU96" s="2597"/>
      <c r="LV96" s="2597"/>
      <c r="LW96" s="2597"/>
      <c r="LX96" s="2598"/>
      <c r="LY96" s="2596"/>
      <c r="LZ96" s="2597"/>
      <c r="MA96" s="2597"/>
      <c r="MB96" s="2597"/>
      <c r="MC96" s="2597"/>
      <c r="MD96" s="2598"/>
      <c r="ME96" s="2596"/>
      <c r="MF96" s="2597"/>
      <c r="MG96" s="2597"/>
      <c r="MH96" s="2597"/>
      <c r="MI96" s="2597"/>
      <c r="MJ96" s="2598"/>
      <c r="MK96" s="2596"/>
      <c r="ML96" s="2597"/>
      <c r="MM96" s="2597"/>
      <c r="MN96" s="2597"/>
      <c r="MO96" s="2598"/>
      <c r="MP96" s="2596"/>
      <c r="MQ96" s="2597"/>
      <c r="MR96" s="2597"/>
      <c r="MS96" s="2597"/>
      <c r="MT96" s="2597"/>
      <c r="MU96" s="2598"/>
      <c r="MV96" s="2597"/>
      <c r="MW96" s="2597"/>
      <c r="MX96" s="2597"/>
      <c r="MY96" s="2597"/>
      <c r="MZ96" s="2597"/>
      <c r="NA96" s="2598"/>
      <c r="NB96" s="813"/>
      <c r="NC96" s="813"/>
      <c r="ND96" s="824"/>
      <c r="NE96" s="813"/>
      <c r="NF96" s="813"/>
      <c r="NG96" s="813"/>
      <c r="NH96" s="813"/>
      <c r="NI96" s="813"/>
      <c r="NJ96" s="813"/>
      <c r="NK96" s="813"/>
      <c r="NL96" s="813"/>
      <c r="NM96" s="813"/>
      <c r="NN96" s="813"/>
      <c r="NO96" s="813"/>
      <c r="NP96" s="813"/>
      <c r="NQ96" s="833"/>
      <c r="NR96" s="830"/>
      <c r="NS96" s="813"/>
      <c r="NT96" s="813"/>
      <c r="NU96" s="813"/>
      <c r="NV96" s="813"/>
      <c r="NW96" s="813"/>
      <c r="NX96" s="813"/>
      <c r="NY96" s="813"/>
      <c r="NZ96" s="831"/>
      <c r="OA96" s="831"/>
      <c r="OB96" s="813"/>
      <c r="OC96" s="832"/>
      <c r="OD96" s="833"/>
      <c r="OE96" s="1015"/>
      <c r="OF96" s="824"/>
      <c r="OG96" s="813"/>
      <c r="OH96" s="1015"/>
      <c r="OI96" s="824"/>
      <c r="OJ96" s="1015"/>
      <c r="OK96" s="1015"/>
      <c r="OL96" s="1015"/>
      <c r="OM96" s="1015"/>
      <c r="ON96" s="1015"/>
      <c r="OO96" s="1015"/>
      <c r="OQ96" s="813"/>
      <c r="OR96" s="813"/>
      <c r="OS96" s="813"/>
      <c r="OT96" s="813"/>
      <c r="OU96" s="813"/>
      <c r="OV96" s="813"/>
      <c r="OW96" s="813"/>
      <c r="OX96" s="813"/>
      <c r="OY96" s="813"/>
      <c r="OZ96" s="813"/>
      <c r="PA96" s="813"/>
      <c r="PB96" s="813"/>
      <c r="PC96" s="813"/>
      <c r="PD96" s="813"/>
      <c r="PE96" s="813"/>
      <c r="PF96" s="813"/>
      <c r="PG96" s="813"/>
      <c r="PH96" s="813"/>
      <c r="PI96" s="813"/>
      <c r="PJ96" s="813"/>
      <c r="PK96" s="813"/>
      <c r="PL96" s="813"/>
      <c r="PM96" s="813"/>
      <c r="PN96" s="813"/>
      <c r="PO96" s="813"/>
      <c r="PP96" s="813"/>
      <c r="PQ96" s="813"/>
      <c r="PR96" s="813"/>
      <c r="PS96" s="1161"/>
      <c r="PT96" s="1163"/>
      <c r="PU96" s="821"/>
      <c r="PV96" s="813"/>
      <c r="PW96" s="1163"/>
      <c r="PX96" s="821"/>
      <c r="PY96" s="813"/>
      <c r="PZ96" s="821"/>
      <c r="QA96" s="821"/>
      <c r="QB96" s="824"/>
      <c r="QC96" s="821"/>
      <c r="QD96" s="821"/>
      <c r="QE96" s="824"/>
      <c r="QF96" s="813"/>
      <c r="QG96" s="813"/>
      <c r="QH96" s="1015"/>
      <c r="QI96" s="813"/>
      <c r="QJ96" s="813"/>
      <c r="QK96" s="821"/>
      <c r="QL96" s="821"/>
      <c r="QM96" s="810"/>
      <c r="QN96" s="811"/>
      <c r="QO96" s="820"/>
      <c r="QP96" s="828"/>
      <c r="QQ96" s="2725"/>
      <c r="QR96" s="810"/>
      <c r="QS96" s="820"/>
      <c r="QT96" s="811"/>
      <c r="QU96" s="820"/>
      <c r="QV96" s="811"/>
      <c r="QW96" s="820"/>
      <c r="QX96" s="811"/>
      <c r="QY96" s="828"/>
      <c r="QZ96" s="813"/>
      <c r="RA96" s="821"/>
      <c r="RB96" s="813"/>
      <c r="RC96" s="821"/>
      <c r="RD96" s="813"/>
      <c r="RE96" s="821"/>
      <c r="RF96" s="813"/>
      <c r="RG96" s="821"/>
      <c r="RH96" s="813"/>
      <c r="RI96" s="813"/>
      <c r="RJ96" s="813"/>
      <c r="RK96" s="813"/>
      <c r="RL96" s="813"/>
      <c r="RM96" s="813"/>
      <c r="RN96" s="813"/>
      <c r="RO96" s="813"/>
      <c r="RP96" s="813"/>
      <c r="RQ96" s="813"/>
      <c r="RR96" s="813"/>
      <c r="RS96" s="813"/>
      <c r="RT96" s="813"/>
      <c r="RU96" s="813"/>
      <c r="RV96" s="813"/>
      <c r="RW96" s="813"/>
      <c r="RX96" s="813"/>
      <c r="RY96" s="813"/>
      <c r="RZ96" s="813"/>
      <c r="SA96" s="813"/>
      <c r="SB96" s="813"/>
      <c r="SC96" s="813"/>
      <c r="SD96" s="813"/>
      <c r="SE96" s="813"/>
      <c r="SF96" s="813"/>
      <c r="SG96" s="813"/>
      <c r="SH96" s="813"/>
      <c r="SI96" s="821"/>
      <c r="SJ96" s="813"/>
      <c r="SK96" s="813"/>
      <c r="SL96" s="813"/>
      <c r="SM96" s="813"/>
      <c r="SN96" s="813"/>
      <c r="SO96" s="813"/>
      <c r="SP96" s="813"/>
      <c r="SQ96" s="813"/>
      <c r="SR96" s="813"/>
      <c r="SS96" s="821"/>
      <c r="ST96" s="813"/>
      <c r="SU96" s="813"/>
      <c r="SV96" s="813"/>
      <c r="SW96" s="813"/>
      <c r="SX96" s="813"/>
      <c r="SY96" s="813"/>
      <c r="SZ96" s="813"/>
      <c r="TA96" s="821"/>
      <c r="TB96" s="813"/>
      <c r="TC96" s="813"/>
      <c r="TD96" s="813"/>
      <c r="TE96" s="813"/>
      <c r="TF96" s="813"/>
      <c r="TG96" s="813"/>
      <c r="TH96" s="813"/>
      <c r="TI96" s="813"/>
      <c r="TJ96" s="813"/>
      <c r="TK96" s="821"/>
      <c r="TL96" s="813"/>
      <c r="TM96" s="813"/>
      <c r="TN96" s="813"/>
      <c r="TO96" s="813"/>
      <c r="TP96" s="813"/>
      <c r="TQ96" s="821"/>
      <c r="TR96" s="813"/>
      <c r="TS96" s="813"/>
      <c r="TT96" s="813"/>
      <c r="TU96" s="813"/>
      <c r="TV96" s="813"/>
      <c r="TW96" s="813"/>
      <c r="TX96" s="813"/>
      <c r="TY96" s="813"/>
      <c r="TZ96" s="813"/>
      <c r="UA96" s="821"/>
      <c r="UB96" s="813"/>
      <c r="UC96" s="813"/>
      <c r="UD96" s="813"/>
      <c r="UE96" s="813"/>
      <c r="UF96" s="813"/>
      <c r="UG96" s="821"/>
      <c r="UH96" s="821"/>
      <c r="UI96" s="813"/>
      <c r="UJ96" s="813"/>
      <c r="UK96" s="821"/>
      <c r="UL96" s="813"/>
      <c r="UM96" s="813"/>
      <c r="UN96" s="821"/>
      <c r="UO96" s="813"/>
      <c r="UP96" s="813"/>
      <c r="UQ96" s="821"/>
      <c r="UR96" s="813"/>
      <c r="US96" s="813"/>
      <c r="UT96" s="813"/>
      <c r="UU96" s="813"/>
      <c r="UV96" s="813"/>
      <c r="UW96" s="813"/>
      <c r="UX96" s="813"/>
      <c r="UY96" s="813"/>
      <c r="UZ96" s="813"/>
      <c r="VA96" s="813"/>
      <c r="VB96" s="813"/>
      <c r="VC96" s="813"/>
      <c r="VD96" s="813"/>
      <c r="VE96" s="813"/>
      <c r="VF96" s="813"/>
      <c r="VG96" s="813"/>
      <c r="VH96" s="813"/>
      <c r="VI96" s="813"/>
      <c r="VJ96" s="813"/>
      <c r="VK96" s="813"/>
      <c r="VL96" s="813"/>
      <c r="VM96" s="813"/>
      <c r="VN96" s="813"/>
      <c r="VO96" s="813"/>
      <c r="VP96" s="813"/>
      <c r="VQ96" s="813"/>
      <c r="VR96" s="813"/>
      <c r="VS96" s="813"/>
      <c r="VT96" s="813"/>
      <c r="VU96" s="813"/>
      <c r="VV96" s="813"/>
      <c r="VW96" s="813"/>
      <c r="VX96" s="813"/>
      <c r="VY96" s="813"/>
      <c r="VZ96" s="813"/>
      <c r="WA96" s="813"/>
      <c r="WB96" s="813"/>
      <c r="WC96" s="813"/>
      <c r="WD96" s="813"/>
      <c r="WE96" s="813"/>
      <c r="WF96" s="813"/>
      <c r="WG96" s="813"/>
      <c r="WH96" s="813"/>
      <c r="WI96" s="813"/>
      <c r="WJ96" s="813"/>
      <c r="WK96" s="813"/>
      <c r="WL96" s="813"/>
      <c r="WM96" s="813"/>
      <c r="WN96" s="813"/>
      <c r="WO96" s="813"/>
      <c r="WP96" s="813"/>
      <c r="WQ96" s="813"/>
      <c r="WR96" s="813"/>
      <c r="WS96" s="813"/>
      <c r="WT96" s="813"/>
      <c r="WU96" s="813"/>
      <c r="WV96" s="813"/>
      <c r="WW96" s="813"/>
      <c r="WX96" s="813"/>
      <c r="WY96" s="813"/>
      <c r="WZ96" s="813"/>
      <c r="XA96" s="813"/>
      <c r="XB96" s="813"/>
      <c r="XC96" s="813"/>
      <c r="XD96" s="813"/>
      <c r="XE96" s="813"/>
      <c r="XF96" s="813"/>
      <c r="XG96" s="813"/>
      <c r="XH96" s="813"/>
      <c r="XI96" s="813"/>
      <c r="XJ96" s="813"/>
      <c r="XK96" s="813"/>
      <c r="XL96" s="813"/>
      <c r="XM96" s="813"/>
      <c r="XO96" s="824"/>
      <c r="XP96" s="813"/>
      <c r="XQ96" s="813"/>
      <c r="XR96" s="824"/>
      <c r="XS96" s="813"/>
      <c r="XT96" s="813"/>
      <c r="XU96" s="813"/>
      <c r="XV96" s="813"/>
      <c r="XW96" s="813"/>
      <c r="XX96" s="1173"/>
      <c r="XY96" s="1177"/>
      <c r="XZ96" s="1017"/>
      <c r="YA96" s="813"/>
      <c r="YB96" s="813"/>
      <c r="YC96" s="813"/>
      <c r="YD96" s="824"/>
      <c r="YE96" s="813"/>
      <c r="YF96" s="813"/>
      <c r="YG96" s="813"/>
      <c r="YH96" s="813"/>
      <c r="YI96" s="813"/>
      <c r="YJ96" s="824"/>
      <c r="YK96" s="813"/>
      <c r="YL96" s="813"/>
      <c r="YM96" s="813"/>
      <c r="YN96" s="813"/>
      <c r="YO96" s="813"/>
      <c r="YP96" s="1181"/>
      <c r="YQ96" s="1177"/>
      <c r="YR96" s="1177"/>
      <c r="YS96" s="1177"/>
      <c r="YT96" s="1177"/>
      <c r="YU96" s="1177"/>
      <c r="YV96" s="1177"/>
      <c r="YW96" s="1177"/>
      <c r="YX96" s="1177"/>
      <c r="YY96" s="1177"/>
      <c r="YZ96" s="1177"/>
      <c r="ZA96" s="1015"/>
      <c r="ZB96" s="831"/>
      <c r="ZC96" s="831"/>
      <c r="ZD96" s="831"/>
      <c r="ZE96" s="831"/>
      <c r="ZF96" s="831"/>
      <c r="ZG96" s="831"/>
      <c r="ZH96" s="831"/>
      <c r="ZI96" s="831"/>
      <c r="ZJ96" s="831"/>
      <c r="ZK96" s="831"/>
      <c r="ZL96" s="831"/>
      <c r="ZM96" s="813"/>
      <c r="ZN96" s="824"/>
      <c r="ZO96" s="813"/>
      <c r="ZP96" s="813"/>
      <c r="ZQ96" s="813"/>
      <c r="ZR96" s="813"/>
      <c r="ZS96" s="813"/>
      <c r="ZT96" s="813"/>
      <c r="ZU96" s="813"/>
      <c r="ZV96" s="813"/>
      <c r="ZW96" s="813"/>
      <c r="ZX96" s="813"/>
      <c r="ZY96" s="813"/>
      <c r="ZZ96" s="813"/>
      <c r="AAA96" s="813"/>
      <c r="AAB96" s="824"/>
      <c r="AAC96" s="813"/>
      <c r="AAD96" s="813"/>
      <c r="AAE96" s="813"/>
      <c r="AAF96" s="813"/>
      <c r="AAG96" s="813"/>
      <c r="AAH96" s="823"/>
      <c r="AAI96" s="821"/>
      <c r="AAJ96" s="821"/>
      <c r="AAK96" s="821"/>
      <c r="AAL96" s="821"/>
      <c r="AAM96" s="1014"/>
      <c r="AAN96" s="824"/>
      <c r="AAO96" s="813"/>
      <c r="AAP96" s="813"/>
      <c r="AAQ96" s="813"/>
      <c r="AAR96" s="813"/>
      <c r="AAS96" s="813"/>
      <c r="AAT96" s="813"/>
      <c r="AAU96" s="813"/>
      <c r="AAV96" s="813"/>
      <c r="AAW96" s="813"/>
      <c r="AAX96" s="813"/>
      <c r="AAY96" s="813"/>
      <c r="AAZ96" s="824"/>
      <c r="ABA96" s="813"/>
      <c r="ABB96" s="813"/>
      <c r="ABC96" s="824"/>
      <c r="ABD96" s="813"/>
      <c r="ABE96" s="813"/>
      <c r="ABF96" s="813"/>
      <c r="ABG96" s="813"/>
      <c r="ABH96" s="1015"/>
      <c r="ABI96" s="824"/>
      <c r="ABJ96" s="813"/>
      <c r="ABK96" s="813"/>
      <c r="ABL96" s="824"/>
      <c r="ABM96" s="813"/>
      <c r="ABN96" s="813"/>
      <c r="ABO96" s="813"/>
      <c r="ABP96" s="813"/>
      <c r="ABQ96" s="813"/>
      <c r="ABR96" s="1207"/>
      <c r="ABS96" s="1208"/>
      <c r="ABT96" s="1208"/>
      <c r="ABU96" s="1208"/>
      <c r="ABV96" s="813"/>
      <c r="ABW96" s="813"/>
      <c r="ABX96" s="813"/>
      <c r="ABY96" s="813"/>
      <c r="ABZ96" s="813"/>
      <c r="ACA96" s="813"/>
      <c r="ACB96" s="824"/>
      <c r="ACC96" s="813"/>
      <c r="ACD96" s="813"/>
      <c r="ACE96" s="813"/>
      <c r="ACF96" s="813"/>
      <c r="ACG96" s="813"/>
      <c r="ACH96" s="813"/>
      <c r="ACI96" s="813"/>
      <c r="ACJ96" s="813"/>
      <c r="ACK96" s="813"/>
      <c r="ACL96" s="824"/>
      <c r="ACM96" s="821"/>
      <c r="ACN96" s="1095"/>
      <c r="ACO96" s="821"/>
      <c r="ACP96" s="1095"/>
      <c r="ACQ96" s="821"/>
      <c r="ACR96" s="824"/>
      <c r="ACS96" s="1096"/>
      <c r="ACT96" s="824"/>
      <c r="ACU96" s="813"/>
      <c r="ACV96" s="813"/>
      <c r="ACW96" s="813"/>
      <c r="ACX96" s="813"/>
      <c r="ACY96" s="813"/>
      <c r="ACZ96" s="813"/>
      <c r="ADA96" s="813"/>
      <c r="ADB96" s="813"/>
      <c r="ADC96" s="813"/>
      <c r="ADD96" s="824"/>
      <c r="ADE96" s="813"/>
      <c r="ADF96" s="813"/>
      <c r="ADG96" s="813"/>
      <c r="ADH96" s="813"/>
      <c r="ADI96" s="813"/>
      <c r="ADJ96" s="813"/>
      <c r="ADK96" s="813"/>
      <c r="ADL96" s="813"/>
      <c r="ADM96" s="813"/>
      <c r="ADN96" s="823"/>
      <c r="ADO96" s="821"/>
      <c r="ADP96" s="821"/>
      <c r="ADQ96" s="813"/>
      <c r="ADR96" s="813"/>
      <c r="ADS96" s="813"/>
      <c r="ADT96" s="813"/>
      <c r="ADU96" s="813"/>
      <c r="ADV96" s="813"/>
      <c r="ADW96" s="813"/>
      <c r="ADX96" s="813"/>
      <c r="ADY96" s="813"/>
      <c r="ADZ96" s="813"/>
      <c r="AEA96" s="813"/>
      <c r="AEB96" s="813"/>
      <c r="AEC96" s="813"/>
      <c r="AED96" s="813"/>
      <c r="AEE96" s="813"/>
      <c r="AEF96" s="813"/>
      <c r="AEG96" s="813"/>
      <c r="AEH96" s="813"/>
      <c r="AEM96" s="821"/>
      <c r="AEN96" s="821"/>
      <c r="AEO96" s="1017"/>
      <c r="AEP96" s="1177"/>
      <c r="AEQ96" s="1017"/>
      <c r="AER96" s="1017"/>
      <c r="AES96" s="1017"/>
      <c r="AET96" s="1177"/>
      <c r="AEU96" s="1017"/>
      <c r="AEV96" s="1017"/>
      <c r="AEW96" s="1017"/>
      <c r="AEX96" s="1017"/>
      <c r="AEY96" s="1017"/>
      <c r="AEZ96" s="1017"/>
      <c r="AFA96" s="1017"/>
      <c r="AFB96" s="1017"/>
      <c r="AFC96" s="1017"/>
      <c r="AFD96" s="1177"/>
      <c r="AFE96" s="1017"/>
      <c r="AFF96" s="821"/>
      <c r="AFG96" s="831"/>
      <c r="AFH96" s="821"/>
      <c r="AFI96" s="1017"/>
      <c r="AFJ96" s="821"/>
      <c r="AFK96" s="813"/>
      <c r="AFL96" s="813"/>
      <c r="AFM96" s="810"/>
      <c r="AFN96" s="820"/>
      <c r="AFO96" s="811"/>
      <c r="AFP96" s="815"/>
      <c r="AFQ96" s="821"/>
      <c r="AFR96" s="821"/>
      <c r="AFS96" s="821" t="s">
        <v>31</v>
      </c>
      <c r="AFT96" s="821" t="s">
        <v>31</v>
      </c>
      <c r="AFU96" s="1036" t="s">
        <v>31</v>
      </c>
      <c r="AFV96" s="813"/>
      <c r="AFW96" s="821"/>
      <c r="AFX96" s="821"/>
      <c r="AFY96" s="813"/>
      <c r="AFZ96" s="813"/>
      <c r="AGA96" s="813"/>
      <c r="AGB96" s="813"/>
      <c r="AGC96" s="813"/>
      <c r="AGD96" s="813"/>
      <c r="AGE96" s="813"/>
      <c r="AGF96" s="813"/>
      <c r="AGG96" s="813"/>
      <c r="AGH96" s="813"/>
      <c r="AGI96" s="813"/>
      <c r="AGJ96" s="821"/>
      <c r="AGK96" s="821"/>
      <c r="AGL96" s="821"/>
      <c r="AGM96" s="821"/>
      <c r="AGN96" s="821"/>
      <c r="AGO96" s="821"/>
      <c r="AGP96" s="821"/>
      <c r="AGQ96" s="821"/>
      <c r="AGR96" s="821"/>
      <c r="AGS96" s="821"/>
      <c r="AGT96" s="813"/>
      <c r="AGU96" s="813"/>
      <c r="AGV96" s="813"/>
      <c r="AGW96" s="813"/>
      <c r="AGX96" s="813"/>
      <c r="AGY96" s="813"/>
      <c r="AGZ96" s="813"/>
      <c r="AHA96" s="813"/>
      <c r="AHB96" s="813"/>
      <c r="AHC96" s="821"/>
      <c r="AHD96" s="821"/>
      <c r="AHE96" s="821"/>
      <c r="AHF96" s="821"/>
      <c r="AHG96" s="821"/>
      <c r="AHH96" s="821"/>
      <c r="AHI96" s="821"/>
      <c r="AHJ96" s="821"/>
      <c r="AHK96" s="821"/>
      <c r="AHL96" s="821"/>
      <c r="AHM96" s="813"/>
      <c r="AHN96" s="813"/>
      <c r="AHO96" s="813"/>
      <c r="AHP96" s="813"/>
      <c r="AHQ96" s="813"/>
      <c r="AHR96" s="813"/>
      <c r="AHS96" s="813"/>
      <c r="AHT96" s="813"/>
      <c r="AHU96" s="813"/>
      <c r="AHV96" s="821"/>
      <c r="AHW96" s="821"/>
      <c r="AHX96" s="821"/>
      <c r="AHY96" s="821"/>
      <c r="AHZ96" s="821"/>
      <c r="AIA96" s="821"/>
      <c r="AIB96" s="821"/>
      <c r="AIC96" s="821"/>
      <c r="AID96" s="821"/>
      <c r="AIE96" s="821"/>
      <c r="AIF96" s="813"/>
      <c r="AIG96" s="813"/>
      <c r="AIH96" s="810"/>
      <c r="AII96" s="811"/>
      <c r="AIJ96" s="811"/>
      <c r="AIK96" s="811"/>
      <c r="AIL96" s="811"/>
      <c r="AIM96" s="815"/>
      <c r="AIN96" s="813"/>
      <c r="AIO96" s="813"/>
      <c r="AIP96" s="813"/>
      <c r="AIQ96" s="813"/>
      <c r="AIR96" s="813"/>
      <c r="AIS96" s="813"/>
      <c r="AIT96" s="813"/>
      <c r="AIU96" s="813"/>
      <c r="AIV96" s="813"/>
      <c r="AIW96" s="813"/>
      <c r="AIX96" s="813"/>
      <c r="AIY96" s="813"/>
      <c r="AIZ96" s="813"/>
      <c r="AJA96" s="813"/>
      <c r="AJB96" s="813"/>
      <c r="AJC96" s="813"/>
      <c r="AJD96" s="811"/>
      <c r="AJE96" s="813"/>
      <c r="AJF96" s="813"/>
      <c r="AJG96" s="813"/>
      <c r="AJH96" s="813"/>
      <c r="AJI96" s="813"/>
      <c r="AJJ96" s="813"/>
      <c r="AJK96" s="821"/>
      <c r="AJL96" s="813"/>
      <c r="AJM96" s="813"/>
      <c r="AJN96" s="821"/>
      <c r="AJO96" s="813"/>
      <c r="AJP96" s="813"/>
      <c r="AJQ96" s="821"/>
      <c r="AJR96" s="813"/>
      <c r="AJS96" s="813"/>
      <c r="AJT96" s="821"/>
      <c r="AJU96" s="813"/>
      <c r="AJV96" s="821"/>
      <c r="AJW96" s="813"/>
      <c r="AJX96" s="813"/>
      <c r="AJY96" s="821"/>
      <c r="AJZ96" s="813"/>
      <c r="AKA96" s="813"/>
      <c r="AKB96" s="821"/>
      <c r="AKC96" s="813"/>
      <c r="AKD96" s="813"/>
      <c r="AKE96" s="821"/>
      <c r="AKF96" s="821"/>
      <c r="AKG96" s="821"/>
      <c r="AKH96" s="821"/>
      <c r="AKI96" s="821"/>
      <c r="AKJ96" s="821"/>
      <c r="AKK96" s="821"/>
      <c r="AKL96" s="821"/>
      <c r="AKM96" s="821"/>
      <c r="AKN96" s="821"/>
      <c r="AKO96" s="821"/>
      <c r="AKP96" s="813"/>
      <c r="AKQ96" s="813"/>
      <c r="AKR96" s="813"/>
      <c r="AKS96" s="813"/>
      <c r="AKT96" s="813"/>
      <c r="AKU96" s="813"/>
      <c r="AKV96" s="813"/>
      <c r="AKW96" s="813"/>
      <c r="AKX96" s="813"/>
      <c r="AKY96" s="813"/>
      <c r="AKZ96" s="813"/>
      <c r="ALA96" s="813"/>
      <c r="ALB96" s="813"/>
      <c r="ALC96" s="813"/>
      <c r="ALD96" s="813"/>
      <c r="ALE96" s="813"/>
      <c r="ALF96" s="813"/>
      <c r="ALG96" s="813"/>
      <c r="ALH96" s="1220"/>
    </row>
    <row r="97" spans="1:996" ht="13" x14ac:dyDescent="0.2">
      <c r="A97" s="810"/>
      <c r="B97" s="811"/>
      <c r="C97" s="811"/>
      <c r="D97" s="811"/>
      <c r="E97" s="811">
        <v>3</v>
      </c>
      <c r="F97" s="812" t="s">
        <v>1916</v>
      </c>
      <c r="G97" s="813"/>
      <c r="H97" s="814"/>
      <c r="I97" s="811"/>
      <c r="J97" s="813"/>
      <c r="K97" s="816"/>
      <c r="L97" s="811"/>
      <c r="M97" s="811"/>
      <c r="N97" s="813"/>
      <c r="O97" s="816"/>
      <c r="P97" s="811"/>
      <c r="Q97" s="813"/>
      <c r="R97" s="816"/>
      <c r="S97" s="812"/>
      <c r="T97" s="811"/>
      <c r="U97" s="813"/>
      <c r="V97" s="817"/>
      <c r="W97" s="815"/>
      <c r="X97" s="816"/>
      <c r="Y97" s="812"/>
      <c r="Z97" s="815"/>
      <c r="AA97" s="810"/>
      <c r="AB97" s="812"/>
      <c r="AC97" s="815"/>
      <c r="AD97" s="816"/>
      <c r="AE97" s="812"/>
      <c r="AF97" s="818"/>
      <c r="AG97" s="819"/>
      <c r="AH97" s="815"/>
      <c r="AI97" s="810"/>
      <c r="AJ97" s="815"/>
      <c r="AK97" s="810"/>
      <c r="AL97" s="815"/>
      <c r="AM97" s="816"/>
      <c r="AN97" s="821"/>
      <c r="AO97" s="820"/>
      <c r="AP97" s="821"/>
      <c r="AQ97" s="816"/>
      <c r="AR97" s="820"/>
      <c r="AS97" s="816"/>
      <c r="AT97" s="811"/>
      <c r="AU97" s="815"/>
      <c r="AV97" s="816"/>
      <c r="AW97" s="811"/>
      <c r="AX97" s="815"/>
      <c r="AY97" s="816"/>
      <c r="AZ97" s="811"/>
      <c r="BA97" s="815"/>
      <c r="BB97" s="816"/>
      <c r="BC97" s="811"/>
      <c r="BD97" s="815"/>
      <c r="BE97" s="816"/>
      <c r="BF97" s="811"/>
      <c r="BG97" s="815"/>
      <c r="BH97" s="816"/>
      <c r="BI97" s="811"/>
      <c r="BJ97" s="815"/>
      <c r="BK97" s="816"/>
      <c r="BL97" s="811"/>
      <c r="BM97" s="815"/>
      <c r="BN97" s="816"/>
      <c r="BO97" s="811"/>
      <c r="BP97" s="815"/>
      <c r="BQ97" s="816"/>
      <c r="BR97" s="811"/>
      <c r="BS97" s="815"/>
      <c r="BT97" s="816"/>
      <c r="BU97" s="811"/>
      <c r="BV97" s="815"/>
      <c r="BW97" s="816"/>
      <c r="BX97" s="811"/>
      <c r="BY97" s="815"/>
      <c r="BZ97" s="816"/>
      <c r="CA97" s="811"/>
      <c r="CB97" s="812"/>
      <c r="CC97" s="810"/>
      <c r="CD97" s="822"/>
      <c r="CE97" s="811"/>
      <c r="CF97" s="811"/>
      <c r="CG97" s="812"/>
      <c r="CH97" s="810"/>
      <c r="CI97" s="815"/>
      <c r="CJ97" s="813"/>
      <c r="CK97" s="813"/>
      <c r="CL97" s="813"/>
      <c r="CM97" s="813"/>
      <c r="CN97" s="813"/>
      <c r="CO97" s="823"/>
      <c r="CP97" s="813"/>
      <c r="CQ97" s="813"/>
      <c r="CR97" s="821"/>
      <c r="CS97" s="813"/>
      <c r="CT97" s="813"/>
      <c r="CU97" s="821"/>
      <c r="CV97" s="813"/>
      <c r="CW97" s="813"/>
      <c r="CX97" s="821"/>
      <c r="CY97" s="813"/>
      <c r="CZ97" s="813"/>
      <c r="DA97" s="824"/>
      <c r="DB97" s="813"/>
      <c r="DC97" s="821"/>
      <c r="DD97" s="822"/>
      <c r="DE97" s="811"/>
      <c r="DF97" s="811"/>
      <c r="DG97" s="815"/>
      <c r="DH97" s="810"/>
      <c r="DI97" s="811"/>
      <c r="DJ97" s="811"/>
      <c r="DK97" s="815"/>
      <c r="DL97" s="810"/>
      <c r="DM97" s="811"/>
      <c r="DN97" s="811"/>
      <c r="DO97" s="815"/>
      <c r="DP97" s="810"/>
      <c r="DQ97" s="811"/>
      <c r="DR97" s="815"/>
      <c r="DS97" s="810"/>
      <c r="DT97" s="811"/>
      <c r="DU97" s="815"/>
      <c r="DV97" s="810"/>
      <c r="DW97" s="825"/>
      <c r="DX97" s="826"/>
      <c r="DY97" s="810"/>
      <c r="DZ97" s="822"/>
      <c r="EA97" s="822"/>
      <c r="EB97" s="825"/>
      <c r="EC97" s="826"/>
      <c r="ED97" s="810"/>
      <c r="EE97" s="813"/>
      <c r="EF97" s="813"/>
      <c r="EG97" s="825"/>
      <c r="EH97" s="826"/>
      <c r="EI97" s="810"/>
      <c r="EJ97" s="813"/>
      <c r="EK97" s="813"/>
      <c r="EL97" s="825"/>
      <c r="EM97" s="826"/>
      <c r="EN97" s="810"/>
      <c r="EO97" s="813"/>
      <c r="EP97" s="813"/>
      <c r="EQ97" s="825"/>
      <c r="ER97" s="826"/>
      <c r="ES97" s="810"/>
      <c r="ET97" s="1150"/>
      <c r="EU97" s="1150"/>
      <c r="EV97" s="825"/>
      <c r="EW97" s="826"/>
      <c r="EX97" s="822"/>
      <c r="EY97" s="1150"/>
      <c r="EZ97" s="1150"/>
      <c r="FA97" s="825"/>
      <c r="FB97" s="827"/>
      <c r="FC97" s="810"/>
      <c r="FD97" s="1150"/>
      <c r="FE97" s="1150"/>
      <c r="FF97" s="825"/>
      <c r="FG97" s="826"/>
      <c r="FH97" s="810"/>
      <c r="FI97" s="1150"/>
      <c r="FJ97" s="1150"/>
      <c r="FK97" s="825"/>
      <c r="FL97" s="826"/>
      <c r="FM97" s="824"/>
      <c r="FN97" s="825"/>
      <c r="FO97" s="827"/>
      <c r="FP97" s="810"/>
      <c r="FQ97" s="813"/>
      <c r="FR97" s="813"/>
      <c r="FS97" s="825"/>
      <c r="FT97" s="826"/>
      <c r="FU97" s="810"/>
      <c r="FV97" s="813"/>
      <c r="FW97" s="813"/>
      <c r="FX97" s="825"/>
      <c r="FY97" s="826"/>
      <c r="FZ97" s="810"/>
      <c r="GA97" s="813"/>
      <c r="GB97" s="813"/>
      <c r="GC97" s="825"/>
      <c r="GD97" s="826"/>
      <c r="GE97" s="810"/>
      <c r="GF97" s="813"/>
      <c r="GG97" s="813"/>
      <c r="GH97" s="825"/>
      <c r="GI97" s="826"/>
      <c r="GJ97" s="810"/>
      <c r="GK97" s="822"/>
      <c r="GL97" s="822"/>
      <c r="GM97" s="825"/>
      <c r="GN97" s="826"/>
      <c r="GO97" s="810"/>
      <c r="GP97" s="822"/>
      <c r="GQ97" s="822"/>
      <c r="GR97" s="825"/>
      <c r="GS97" s="826"/>
      <c r="GT97" s="810"/>
      <c r="GU97" s="822"/>
      <c r="GV97" s="822"/>
      <c r="GW97" s="825"/>
      <c r="GX97" s="826"/>
      <c r="GY97" s="810"/>
      <c r="GZ97" s="822"/>
      <c r="HA97" s="822"/>
      <c r="HB97" s="825"/>
      <c r="HC97" s="826"/>
      <c r="HD97" s="810"/>
      <c r="HE97" s="811"/>
      <c r="HF97" s="811"/>
      <c r="HG97" s="811"/>
      <c r="HH97" s="811"/>
      <c r="HI97" s="811"/>
      <c r="HJ97" s="811"/>
      <c r="HK97" s="811"/>
      <c r="HL97" s="811"/>
      <c r="HM97" s="1302"/>
      <c r="HN97" s="810"/>
      <c r="HO97" s="811"/>
      <c r="HP97" s="811"/>
      <c r="HQ97" s="811"/>
      <c r="HR97" s="811"/>
      <c r="HS97" s="811"/>
      <c r="HT97" s="811"/>
      <c r="HU97" s="811"/>
      <c r="HV97" s="811"/>
      <c r="HW97" s="815"/>
      <c r="HX97" s="1283"/>
      <c r="HY97" s="1284"/>
      <c r="HZ97" s="1284"/>
      <c r="IA97" s="1284"/>
      <c r="IB97" s="1284"/>
      <c r="IC97" s="1284"/>
      <c r="ID97" s="1284"/>
      <c r="IE97" s="1284"/>
      <c r="IF97" s="1285"/>
      <c r="IG97" s="1283"/>
      <c r="IH97" s="1284"/>
      <c r="II97" s="1284"/>
      <c r="IJ97" s="1284"/>
      <c r="IK97" s="1284"/>
      <c r="IL97" s="1284"/>
      <c r="IM97" s="1284"/>
      <c r="IN97" s="1284"/>
      <c r="IO97" s="1285"/>
      <c r="IP97" s="1283"/>
      <c r="IQ97" s="1284"/>
      <c r="IR97" s="1284"/>
      <c r="IS97" s="1284"/>
      <c r="IT97" s="1284"/>
      <c r="IU97" s="1284"/>
      <c r="IV97" s="1284"/>
      <c r="IW97" s="1284"/>
      <c r="IX97" s="1285"/>
      <c r="IY97" s="1283"/>
      <c r="IZ97" s="1284"/>
      <c r="JA97" s="1284"/>
      <c r="JB97" s="1284"/>
      <c r="JC97" s="1284"/>
      <c r="JD97" s="1284"/>
      <c r="JE97" s="1284"/>
      <c r="JF97" s="1284"/>
      <c r="JG97" s="1285"/>
      <c r="JH97" s="1283"/>
      <c r="JI97" s="1284"/>
      <c r="JJ97" s="1284"/>
      <c r="JK97" s="1284"/>
      <c r="JL97" s="1284"/>
      <c r="JM97" s="1284"/>
      <c r="JN97" s="1284"/>
      <c r="JO97" s="1284"/>
      <c r="JP97" s="1285"/>
      <c r="JQ97" s="1283"/>
      <c r="JR97" s="1284"/>
      <c r="JS97" s="1284"/>
      <c r="JT97" s="1284"/>
      <c r="JU97" s="1284"/>
      <c r="JV97" s="1284"/>
      <c r="JW97" s="1284"/>
      <c r="JX97" s="1284"/>
      <c r="JY97" s="1285"/>
      <c r="JZ97" s="810"/>
      <c r="KA97" s="815"/>
      <c r="KB97" s="810"/>
      <c r="KC97" s="815"/>
      <c r="KD97" s="813"/>
      <c r="KE97" s="813"/>
      <c r="KF97" s="813"/>
      <c r="KG97" s="813"/>
      <c r="KH97" s="813"/>
      <c r="KI97" s="813"/>
      <c r="KJ97" s="813"/>
      <c r="KK97" s="813"/>
      <c r="KL97" s="813"/>
      <c r="KM97" s="813"/>
      <c r="KN97" s="813"/>
      <c r="KO97" s="813"/>
      <c r="KP97" s="824"/>
      <c r="KQ97" s="813"/>
      <c r="KR97" s="813"/>
      <c r="KS97" s="813"/>
      <c r="KT97" s="813"/>
      <c r="KU97" s="829"/>
      <c r="KV97" s="815"/>
      <c r="KW97" s="824"/>
      <c r="KX97" s="813"/>
      <c r="KY97" s="829"/>
      <c r="KZ97" s="815"/>
      <c r="LA97" s="2596"/>
      <c r="LB97" s="2597"/>
      <c r="LC97" s="2597"/>
      <c r="LD97" s="2597"/>
      <c r="LE97" s="2597"/>
      <c r="LF97" s="2598"/>
      <c r="LG97" s="2596"/>
      <c r="LH97" s="2597"/>
      <c r="LI97" s="2597"/>
      <c r="LJ97" s="2597"/>
      <c r="LK97" s="2597"/>
      <c r="LL97" s="2598"/>
      <c r="LM97" s="2596"/>
      <c r="LN97" s="2597"/>
      <c r="LO97" s="2597"/>
      <c r="LP97" s="2597"/>
      <c r="LQ97" s="2597"/>
      <c r="LR97" s="2598"/>
      <c r="LS97" s="2596"/>
      <c r="LT97" s="2597"/>
      <c r="LU97" s="2597"/>
      <c r="LV97" s="2597"/>
      <c r="LW97" s="2597"/>
      <c r="LX97" s="2598"/>
      <c r="LY97" s="2596"/>
      <c r="LZ97" s="2597"/>
      <c r="MA97" s="2597"/>
      <c r="MB97" s="2597"/>
      <c r="MC97" s="2597"/>
      <c r="MD97" s="2598"/>
      <c r="ME97" s="2596"/>
      <c r="MF97" s="2597"/>
      <c r="MG97" s="2597"/>
      <c r="MH97" s="2597"/>
      <c r="MI97" s="2597"/>
      <c r="MJ97" s="2598"/>
      <c r="MK97" s="2596"/>
      <c r="ML97" s="2597"/>
      <c r="MM97" s="2597"/>
      <c r="MN97" s="2597"/>
      <c r="MO97" s="2598"/>
      <c r="MP97" s="2596"/>
      <c r="MQ97" s="2597"/>
      <c r="MR97" s="2597"/>
      <c r="MS97" s="2597"/>
      <c r="MT97" s="2597"/>
      <c r="MU97" s="2598"/>
      <c r="MV97" s="2597"/>
      <c r="MW97" s="2597"/>
      <c r="MX97" s="2597"/>
      <c r="MY97" s="2597"/>
      <c r="MZ97" s="2597"/>
      <c r="NA97" s="2598"/>
      <c r="NB97" s="813"/>
      <c r="NC97" s="813"/>
      <c r="ND97" s="824"/>
      <c r="NE97" s="813"/>
      <c r="NF97" s="813"/>
      <c r="NG97" s="813"/>
      <c r="NH97" s="813"/>
      <c r="NI97" s="813"/>
      <c r="NJ97" s="813"/>
      <c r="NK97" s="813"/>
      <c r="NL97" s="813"/>
      <c r="NM97" s="813"/>
      <c r="NN97" s="813"/>
      <c r="NO97" s="813"/>
      <c r="NP97" s="813"/>
      <c r="NQ97" s="833"/>
      <c r="NR97" s="830"/>
      <c r="NS97" s="813"/>
      <c r="NT97" s="813"/>
      <c r="NU97" s="813"/>
      <c r="NV97" s="813"/>
      <c r="NW97" s="813"/>
      <c r="NX97" s="813"/>
      <c r="NY97" s="813"/>
      <c r="NZ97" s="831"/>
      <c r="OA97" s="831"/>
      <c r="OB97" s="813"/>
      <c r="OC97" s="832"/>
      <c r="OD97" s="833"/>
      <c r="OE97" s="1015"/>
      <c r="OF97" s="824"/>
      <c r="OG97" s="813"/>
      <c r="OH97" s="1015"/>
      <c r="OI97" s="824"/>
      <c r="OJ97" s="1015"/>
      <c r="OK97" s="1015"/>
      <c r="OL97" s="1015"/>
      <c r="OM97" s="1015"/>
      <c r="ON97" s="1015"/>
      <c r="OO97" s="1015"/>
      <c r="OQ97" s="813"/>
      <c r="OR97" s="813"/>
      <c r="OS97" s="813"/>
      <c r="OT97" s="813"/>
      <c r="OU97" s="813"/>
      <c r="OV97" s="813"/>
      <c r="OW97" s="813"/>
      <c r="OX97" s="813"/>
      <c r="OY97" s="813"/>
      <c r="OZ97" s="813"/>
      <c r="PA97" s="813"/>
      <c r="PB97" s="813"/>
      <c r="PC97" s="813"/>
      <c r="PD97" s="813"/>
      <c r="PE97" s="813"/>
      <c r="PF97" s="813"/>
      <c r="PG97" s="813"/>
      <c r="PH97" s="813"/>
      <c r="PI97" s="813"/>
      <c r="PJ97" s="813"/>
      <c r="PK97" s="813"/>
      <c r="PL97" s="813"/>
      <c r="PM97" s="813"/>
      <c r="PN97" s="813"/>
      <c r="PO97" s="813"/>
      <c r="PP97" s="813"/>
      <c r="PQ97" s="813"/>
      <c r="PR97" s="813"/>
      <c r="PS97" s="1161"/>
      <c r="PT97" s="1163"/>
      <c r="PU97" s="821"/>
      <c r="PV97" s="813"/>
      <c r="PW97" s="1163"/>
      <c r="PX97" s="821"/>
      <c r="PY97" s="813"/>
      <c r="PZ97" s="821"/>
      <c r="QA97" s="821"/>
      <c r="QB97" s="824"/>
      <c r="QC97" s="821"/>
      <c r="QD97" s="821"/>
      <c r="QE97" s="824"/>
      <c r="QF97" s="813"/>
      <c r="QG97" s="813"/>
      <c r="QH97" s="1015"/>
      <c r="QI97" s="813"/>
      <c r="QJ97" s="813"/>
      <c r="QK97" s="821"/>
      <c r="QL97" s="821"/>
      <c r="QM97" s="810"/>
      <c r="QN97" s="811"/>
      <c r="QO97" s="820"/>
      <c r="QP97" s="828"/>
      <c r="QQ97" s="2725"/>
      <c r="QR97" s="810"/>
      <c r="QS97" s="820"/>
      <c r="QT97" s="811"/>
      <c r="QU97" s="820"/>
      <c r="QV97" s="811"/>
      <c r="QW97" s="820"/>
      <c r="QX97" s="811"/>
      <c r="QY97" s="828"/>
      <c r="QZ97" s="813"/>
      <c r="RA97" s="821"/>
      <c r="RB97" s="813"/>
      <c r="RC97" s="821"/>
      <c r="RD97" s="813"/>
      <c r="RE97" s="821"/>
      <c r="RF97" s="813"/>
      <c r="RG97" s="821"/>
      <c r="RH97" s="813"/>
      <c r="RI97" s="813"/>
      <c r="RJ97" s="813"/>
      <c r="RK97" s="813"/>
      <c r="RL97" s="813"/>
      <c r="RM97" s="813"/>
      <c r="RN97" s="813"/>
      <c r="RO97" s="813"/>
      <c r="RP97" s="813"/>
      <c r="RQ97" s="813"/>
      <c r="RR97" s="813"/>
      <c r="RS97" s="813"/>
      <c r="RT97" s="813"/>
      <c r="RU97" s="813"/>
      <c r="RV97" s="813"/>
      <c r="RW97" s="813"/>
      <c r="RX97" s="813"/>
      <c r="RY97" s="813"/>
      <c r="RZ97" s="813"/>
      <c r="SA97" s="813"/>
      <c r="SB97" s="813"/>
      <c r="SC97" s="813"/>
      <c r="SD97" s="813"/>
      <c r="SE97" s="813"/>
      <c r="SF97" s="813"/>
      <c r="SG97" s="813"/>
      <c r="SH97" s="813"/>
      <c r="SI97" s="821"/>
      <c r="SJ97" s="813"/>
      <c r="SK97" s="813"/>
      <c r="SL97" s="813"/>
      <c r="SM97" s="813"/>
      <c r="SN97" s="813"/>
      <c r="SO97" s="813"/>
      <c r="SP97" s="813"/>
      <c r="SQ97" s="813"/>
      <c r="SR97" s="813"/>
      <c r="SS97" s="821"/>
      <c r="ST97" s="813"/>
      <c r="SU97" s="813"/>
      <c r="SV97" s="813"/>
      <c r="SW97" s="813"/>
      <c r="SX97" s="813"/>
      <c r="SY97" s="813"/>
      <c r="SZ97" s="813"/>
      <c r="TA97" s="821"/>
      <c r="TB97" s="813"/>
      <c r="TC97" s="813"/>
      <c r="TD97" s="813"/>
      <c r="TE97" s="813"/>
      <c r="TF97" s="813"/>
      <c r="TG97" s="813"/>
      <c r="TH97" s="813"/>
      <c r="TI97" s="813"/>
      <c r="TJ97" s="813"/>
      <c r="TK97" s="821"/>
      <c r="TL97" s="813"/>
      <c r="TM97" s="813"/>
      <c r="TN97" s="813"/>
      <c r="TO97" s="813"/>
      <c r="TP97" s="813"/>
      <c r="TQ97" s="821"/>
      <c r="TR97" s="813"/>
      <c r="TS97" s="813"/>
      <c r="TT97" s="813"/>
      <c r="TU97" s="813"/>
      <c r="TV97" s="813"/>
      <c r="TW97" s="813"/>
      <c r="TX97" s="813"/>
      <c r="TY97" s="813"/>
      <c r="TZ97" s="813"/>
      <c r="UA97" s="821"/>
      <c r="UB97" s="813"/>
      <c r="UC97" s="813"/>
      <c r="UD97" s="813"/>
      <c r="UE97" s="813"/>
      <c r="UF97" s="813"/>
      <c r="UG97" s="821"/>
      <c r="UH97" s="821"/>
      <c r="UI97" s="813"/>
      <c r="UJ97" s="813"/>
      <c r="UK97" s="821"/>
      <c r="UL97" s="813"/>
      <c r="UM97" s="813"/>
      <c r="UN97" s="821"/>
      <c r="UO97" s="813"/>
      <c r="UP97" s="813"/>
      <c r="UQ97" s="821"/>
      <c r="UR97" s="813"/>
      <c r="US97" s="813"/>
      <c r="UT97" s="813"/>
      <c r="UU97" s="813"/>
      <c r="UV97" s="813"/>
      <c r="UW97" s="813"/>
      <c r="UX97" s="813"/>
      <c r="UY97" s="813"/>
      <c r="UZ97" s="813"/>
      <c r="VA97" s="813"/>
      <c r="VB97" s="813"/>
      <c r="VC97" s="813"/>
      <c r="VD97" s="813"/>
      <c r="VE97" s="813"/>
      <c r="VF97" s="813"/>
      <c r="VG97" s="813"/>
      <c r="VH97" s="813"/>
      <c r="VI97" s="813"/>
      <c r="VJ97" s="813"/>
      <c r="VK97" s="813"/>
      <c r="VL97" s="813"/>
      <c r="VM97" s="813"/>
      <c r="VN97" s="813"/>
      <c r="VO97" s="813"/>
      <c r="VP97" s="813"/>
      <c r="VQ97" s="813"/>
      <c r="VR97" s="813"/>
      <c r="VS97" s="813"/>
      <c r="VT97" s="813"/>
      <c r="VU97" s="813"/>
      <c r="VV97" s="813"/>
      <c r="VW97" s="813"/>
      <c r="VX97" s="813"/>
      <c r="VY97" s="813"/>
      <c r="VZ97" s="813"/>
      <c r="WA97" s="813"/>
      <c r="WB97" s="813"/>
      <c r="WC97" s="813"/>
      <c r="WD97" s="813"/>
      <c r="WE97" s="813"/>
      <c r="WF97" s="813"/>
      <c r="WG97" s="813"/>
      <c r="WH97" s="813"/>
      <c r="WI97" s="813"/>
      <c r="WJ97" s="813"/>
      <c r="WK97" s="813"/>
      <c r="WL97" s="813"/>
      <c r="WM97" s="813"/>
      <c r="WN97" s="813"/>
      <c r="WO97" s="813"/>
      <c r="WP97" s="813"/>
      <c r="WQ97" s="813"/>
      <c r="WR97" s="813"/>
      <c r="WS97" s="813"/>
      <c r="WT97" s="813"/>
      <c r="WU97" s="813"/>
      <c r="WV97" s="813"/>
      <c r="WW97" s="813"/>
      <c r="WX97" s="813"/>
      <c r="WY97" s="813"/>
      <c r="WZ97" s="813"/>
      <c r="XA97" s="813"/>
      <c r="XB97" s="813"/>
      <c r="XC97" s="813"/>
      <c r="XD97" s="813"/>
      <c r="XE97" s="813"/>
      <c r="XF97" s="813"/>
      <c r="XG97" s="813"/>
      <c r="XH97" s="813"/>
      <c r="XI97" s="813"/>
      <c r="XJ97" s="813"/>
      <c r="XK97" s="813"/>
      <c r="XL97" s="813"/>
      <c r="XM97" s="813"/>
      <c r="XO97" s="824"/>
      <c r="XP97" s="813"/>
      <c r="XQ97" s="813"/>
      <c r="XR97" s="824"/>
      <c r="XS97" s="813"/>
      <c r="XT97" s="813"/>
      <c r="XU97" s="813"/>
      <c r="XV97" s="813"/>
      <c r="XW97" s="813"/>
      <c r="XX97" s="1173"/>
      <c r="XY97" s="1177"/>
      <c r="XZ97" s="1017"/>
      <c r="YA97" s="813"/>
      <c r="YB97" s="813"/>
      <c r="YC97" s="813"/>
      <c r="YD97" s="824"/>
      <c r="YE97" s="813"/>
      <c r="YF97" s="813"/>
      <c r="YG97" s="813"/>
      <c r="YH97" s="813"/>
      <c r="YI97" s="813"/>
      <c r="YJ97" s="824"/>
      <c r="YK97" s="813"/>
      <c r="YL97" s="813"/>
      <c r="YM97" s="813"/>
      <c r="YN97" s="813"/>
      <c r="YO97" s="813"/>
      <c r="YP97" s="1181"/>
      <c r="YQ97" s="1177"/>
      <c r="YR97" s="1177"/>
      <c r="YS97" s="1177"/>
      <c r="YT97" s="1177"/>
      <c r="YU97" s="1177"/>
      <c r="YV97" s="1177"/>
      <c r="YW97" s="1177"/>
      <c r="YX97" s="1177"/>
      <c r="YY97" s="1177"/>
      <c r="YZ97" s="1177"/>
      <c r="ZA97" s="1015"/>
      <c r="ZB97" s="831"/>
      <c r="ZC97" s="831"/>
      <c r="ZD97" s="831"/>
      <c r="ZE97" s="831"/>
      <c r="ZF97" s="831"/>
      <c r="ZG97" s="831"/>
      <c r="ZH97" s="831"/>
      <c r="ZI97" s="831"/>
      <c r="ZJ97" s="831"/>
      <c r="ZK97" s="831"/>
      <c r="ZL97" s="831"/>
      <c r="ZM97" s="813"/>
      <c r="ZN97" s="824"/>
      <c r="ZO97" s="813"/>
      <c r="ZP97" s="813"/>
      <c r="ZQ97" s="813"/>
      <c r="ZR97" s="813"/>
      <c r="ZS97" s="813"/>
      <c r="ZT97" s="813"/>
      <c r="ZU97" s="813"/>
      <c r="ZV97" s="813"/>
      <c r="ZW97" s="813"/>
      <c r="ZX97" s="813"/>
      <c r="ZY97" s="813"/>
      <c r="ZZ97" s="813"/>
      <c r="AAA97" s="813"/>
      <c r="AAB97" s="824"/>
      <c r="AAC97" s="813"/>
      <c r="AAD97" s="813"/>
      <c r="AAE97" s="813"/>
      <c r="AAF97" s="813"/>
      <c r="AAG97" s="813"/>
      <c r="AAH97" s="823"/>
      <c r="AAI97" s="821"/>
      <c r="AAJ97" s="821"/>
      <c r="AAK97" s="821"/>
      <c r="AAL97" s="821"/>
      <c r="AAM97" s="1014"/>
      <c r="AAN97" s="824"/>
      <c r="AAO97" s="813"/>
      <c r="AAP97" s="813"/>
      <c r="AAQ97" s="813"/>
      <c r="AAR97" s="813"/>
      <c r="AAS97" s="813"/>
      <c r="AAT97" s="813"/>
      <c r="AAU97" s="813"/>
      <c r="AAV97" s="813"/>
      <c r="AAW97" s="813"/>
      <c r="AAX97" s="813"/>
      <c r="AAY97" s="813"/>
      <c r="AAZ97" s="824"/>
      <c r="ABA97" s="813"/>
      <c r="ABB97" s="813"/>
      <c r="ABC97" s="824"/>
      <c r="ABD97" s="813"/>
      <c r="ABE97" s="813"/>
      <c r="ABF97" s="813"/>
      <c r="ABG97" s="813"/>
      <c r="ABH97" s="1015"/>
      <c r="ABI97" s="824"/>
      <c r="ABJ97" s="813"/>
      <c r="ABK97" s="813"/>
      <c r="ABL97" s="824"/>
      <c r="ABM97" s="813"/>
      <c r="ABN97" s="813"/>
      <c r="ABO97" s="813"/>
      <c r="ABP97" s="813"/>
      <c r="ABQ97" s="813"/>
      <c r="ABR97" s="1207"/>
      <c r="ABS97" s="1208"/>
      <c r="ABT97" s="1208"/>
      <c r="ABU97" s="1208"/>
      <c r="ABV97" s="813"/>
      <c r="ABW97" s="813"/>
      <c r="ABX97" s="813"/>
      <c r="ABY97" s="813"/>
      <c r="ABZ97" s="813"/>
      <c r="ACA97" s="813"/>
      <c r="ACB97" s="824"/>
      <c r="ACC97" s="813"/>
      <c r="ACD97" s="813"/>
      <c r="ACE97" s="813"/>
      <c r="ACF97" s="813"/>
      <c r="ACG97" s="813"/>
      <c r="ACH97" s="813"/>
      <c r="ACI97" s="813"/>
      <c r="ACJ97" s="813"/>
      <c r="ACK97" s="813"/>
      <c r="ACL97" s="824"/>
      <c r="ACM97" s="821"/>
      <c r="ACN97" s="1095"/>
      <c r="ACO97" s="821"/>
      <c r="ACP97" s="1095"/>
      <c r="ACQ97" s="821"/>
      <c r="ACR97" s="824"/>
      <c r="ACS97" s="1096"/>
      <c r="ACT97" s="824"/>
      <c r="ACU97" s="813"/>
      <c r="ACV97" s="813"/>
      <c r="ACW97" s="813"/>
      <c r="ACX97" s="813"/>
      <c r="ACY97" s="813"/>
      <c r="ACZ97" s="813"/>
      <c r="ADA97" s="813"/>
      <c r="ADB97" s="813"/>
      <c r="ADC97" s="813"/>
      <c r="ADD97" s="824"/>
      <c r="ADE97" s="813"/>
      <c r="ADF97" s="813"/>
      <c r="ADG97" s="813"/>
      <c r="ADH97" s="813"/>
      <c r="ADI97" s="813"/>
      <c r="ADJ97" s="813"/>
      <c r="ADK97" s="813"/>
      <c r="ADL97" s="813"/>
      <c r="ADM97" s="813"/>
      <c r="ADN97" s="823"/>
      <c r="ADO97" s="821"/>
      <c r="ADP97" s="821"/>
      <c r="ADQ97" s="813"/>
      <c r="ADR97" s="813"/>
      <c r="ADS97" s="813"/>
      <c r="ADT97" s="813"/>
      <c r="ADU97" s="813"/>
      <c r="ADV97" s="813"/>
      <c r="ADW97" s="813"/>
      <c r="ADX97" s="813"/>
      <c r="ADY97" s="813"/>
      <c r="ADZ97" s="813"/>
      <c r="AEA97" s="813"/>
      <c r="AEB97" s="813"/>
      <c r="AEC97" s="813"/>
      <c r="AED97" s="813"/>
      <c r="AEE97" s="813"/>
      <c r="AEF97" s="813"/>
      <c r="AEG97" s="813"/>
      <c r="AEH97" s="813"/>
      <c r="AEM97" s="821"/>
      <c r="AEN97" s="821"/>
      <c r="AEO97" s="1017"/>
      <c r="AEP97" s="1177"/>
      <c r="AEQ97" s="1017"/>
      <c r="AER97" s="1017"/>
      <c r="AES97" s="1017"/>
      <c r="AET97" s="1177"/>
      <c r="AEU97" s="1017"/>
      <c r="AEV97" s="1017"/>
      <c r="AEW97" s="1017"/>
      <c r="AEX97" s="1017"/>
      <c r="AEY97" s="1017"/>
      <c r="AEZ97" s="1017"/>
      <c r="AFA97" s="1017"/>
      <c r="AFB97" s="1017"/>
      <c r="AFC97" s="1017"/>
      <c r="AFD97" s="1177"/>
      <c r="AFE97" s="1017"/>
      <c r="AFF97" s="821"/>
      <c r="AFG97" s="831"/>
      <c r="AFH97" s="821"/>
      <c r="AFI97" s="1017"/>
      <c r="AFJ97" s="821"/>
      <c r="AFK97" s="813"/>
      <c r="AFL97" s="813"/>
      <c r="AFM97" s="810"/>
      <c r="AFN97" s="820"/>
      <c r="AFO97" s="811"/>
      <c r="AFP97" s="815"/>
      <c r="AFQ97" s="821"/>
      <c r="AFR97" s="821"/>
      <c r="AFS97" s="821" t="s">
        <v>31</v>
      </c>
      <c r="AFT97" s="821" t="s">
        <v>31</v>
      </c>
      <c r="AFU97" s="1036" t="s">
        <v>31</v>
      </c>
      <c r="AFV97" s="813"/>
      <c r="AFW97" s="821"/>
      <c r="AFX97" s="821"/>
      <c r="AFY97" s="813"/>
      <c r="AFZ97" s="813"/>
      <c r="AGA97" s="813"/>
      <c r="AGB97" s="813"/>
      <c r="AGC97" s="813"/>
      <c r="AGD97" s="813"/>
      <c r="AGE97" s="813"/>
      <c r="AGF97" s="813"/>
      <c r="AGG97" s="813"/>
      <c r="AGH97" s="813"/>
      <c r="AGI97" s="813"/>
      <c r="AGJ97" s="821"/>
      <c r="AGK97" s="821"/>
      <c r="AGL97" s="821"/>
      <c r="AGM97" s="821"/>
      <c r="AGN97" s="821"/>
      <c r="AGO97" s="821"/>
      <c r="AGP97" s="821"/>
      <c r="AGQ97" s="821"/>
      <c r="AGR97" s="821"/>
      <c r="AGS97" s="821"/>
      <c r="AGT97" s="813"/>
      <c r="AGU97" s="813"/>
      <c r="AGV97" s="813"/>
      <c r="AGW97" s="813"/>
      <c r="AGX97" s="813"/>
      <c r="AGY97" s="813"/>
      <c r="AGZ97" s="813"/>
      <c r="AHA97" s="813"/>
      <c r="AHB97" s="813"/>
      <c r="AHC97" s="821"/>
      <c r="AHD97" s="821"/>
      <c r="AHE97" s="821"/>
      <c r="AHF97" s="821"/>
      <c r="AHG97" s="821"/>
      <c r="AHH97" s="821"/>
      <c r="AHI97" s="821"/>
      <c r="AHJ97" s="821"/>
      <c r="AHK97" s="821"/>
      <c r="AHL97" s="821"/>
      <c r="AHM97" s="813"/>
      <c r="AHN97" s="813"/>
      <c r="AHO97" s="813"/>
      <c r="AHP97" s="813"/>
      <c r="AHQ97" s="813"/>
      <c r="AHR97" s="813"/>
      <c r="AHS97" s="813"/>
      <c r="AHT97" s="813"/>
      <c r="AHU97" s="813"/>
      <c r="AHV97" s="821"/>
      <c r="AHW97" s="821"/>
      <c r="AHX97" s="821"/>
      <c r="AHY97" s="821"/>
      <c r="AHZ97" s="821"/>
      <c r="AIA97" s="821"/>
      <c r="AIB97" s="821"/>
      <c r="AIC97" s="821"/>
      <c r="AID97" s="821"/>
      <c r="AIE97" s="821"/>
      <c r="AIF97" s="813"/>
      <c r="AIG97" s="813"/>
      <c r="AIH97" s="810"/>
      <c r="AII97" s="811"/>
      <c r="AIJ97" s="811"/>
      <c r="AIK97" s="811"/>
      <c r="AIL97" s="811"/>
      <c r="AIM97" s="815"/>
      <c r="AIN97" s="813"/>
      <c r="AIO97" s="813"/>
      <c r="AIP97" s="813"/>
      <c r="AIQ97" s="813"/>
      <c r="AIR97" s="813"/>
      <c r="AIS97" s="813"/>
      <c r="AIT97" s="813"/>
      <c r="AIU97" s="813"/>
      <c r="AIV97" s="813"/>
      <c r="AIW97" s="813"/>
      <c r="AIX97" s="813"/>
      <c r="AIY97" s="813"/>
      <c r="AIZ97" s="813"/>
      <c r="AJA97" s="813"/>
      <c r="AJB97" s="813"/>
      <c r="AJC97" s="813"/>
      <c r="AJD97" s="811"/>
      <c r="AJE97" s="813"/>
      <c r="AJF97" s="813"/>
      <c r="AJG97" s="813"/>
      <c r="AJH97" s="813"/>
      <c r="AJI97" s="813"/>
      <c r="AJJ97" s="813"/>
      <c r="AJK97" s="821"/>
      <c r="AJL97" s="813"/>
      <c r="AJM97" s="813"/>
      <c r="AJN97" s="821"/>
      <c r="AJO97" s="813"/>
      <c r="AJP97" s="813"/>
      <c r="AJQ97" s="821"/>
      <c r="AJR97" s="813"/>
      <c r="AJS97" s="813"/>
      <c r="AJT97" s="821"/>
      <c r="AJU97" s="813"/>
      <c r="AJV97" s="821"/>
      <c r="AJW97" s="813"/>
      <c r="AJX97" s="813"/>
      <c r="AJY97" s="821"/>
      <c r="AJZ97" s="813"/>
      <c r="AKA97" s="813"/>
      <c r="AKB97" s="821"/>
      <c r="AKC97" s="813"/>
      <c r="AKD97" s="813"/>
      <c r="AKE97" s="821"/>
      <c r="AKF97" s="821"/>
      <c r="AKG97" s="821"/>
      <c r="AKH97" s="821"/>
      <c r="AKI97" s="821"/>
      <c r="AKJ97" s="821"/>
      <c r="AKK97" s="821"/>
      <c r="AKL97" s="821"/>
      <c r="AKM97" s="821"/>
      <c r="AKN97" s="821"/>
      <c r="AKO97" s="821"/>
      <c r="AKP97" s="813"/>
      <c r="AKQ97" s="813"/>
      <c r="AKR97" s="813"/>
      <c r="AKS97" s="813"/>
      <c r="AKT97" s="813"/>
      <c r="AKU97" s="813"/>
      <c r="AKV97" s="813"/>
      <c r="AKW97" s="813"/>
      <c r="AKX97" s="813"/>
      <c r="AKY97" s="813"/>
      <c r="AKZ97" s="813"/>
      <c r="ALA97" s="813"/>
      <c r="ALB97" s="813"/>
      <c r="ALC97" s="813"/>
      <c r="ALD97" s="813"/>
      <c r="ALE97" s="813"/>
      <c r="ALF97" s="813"/>
      <c r="ALG97" s="813"/>
      <c r="ALH97" s="1220"/>
    </row>
    <row r="98" spans="1:996" ht="13" x14ac:dyDescent="0.2">
      <c r="A98" s="810"/>
      <c r="B98" s="811"/>
      <c r="C98" s="811"/>
      <c r="D98" s="811"/>
      <c r="E98" s="811">
        <v>4</v>
      </c>
      <c r="F98" s="812" t="s">
        <v>1917</v>
      </c>
      <c r="G98" s="813"/>
      <c r="H98" s="814"/>
      <c r="I98" s="811"/>
      <c r="J98" s="813"/>
      <c r="K98" s="816"/>
      <c r="L98" s="811"/>
      <c r="M98" s="811"/>
      <c r="N98" s="813"/>
      <c r="O98" s="816"/>
      <c r="P98" s="811"/>
      <c r="Q98" s="813"/>
      <c r="R98" s="816"/>
      <c r="S98" s="812"/>
      <c r="T98" s="811"/>
      <c r="U98" s="813"/>
      <c r="V98" s="817"/>
      <c r="W98" s="815"/>
      <c r="X98" s="816"/>
      <c r="Y98" s="812"/>
      <c r="Z98" s="815"/>
      <c r="AA98" s="810"/>
      <c r="AB98" s="812"/>
      <c r="AC98" s="815"/>
      <c r="AD98" s="816"/>
      <c r="AE98" s="812"/>
      <c r="AF98" s="818"/>
      <c r="AG98" s="819"/>
      <c r="AH98" s="815"/>
      <c r="AI98" s="810"/>
      <c r="AJ98" s="815"/>
      <c r="AK98" s="810"/>
      <c r="AL98" s="815"/>
      <c r="AM98" s="816"/>
      <c r="AN98" s="821"/>
      <c r="AO98" s="820"/>
      <c r="AP98" s="821"/>
      <c r="AQ98" s="816"/>
      <c r="AR98" s="820"/>
      <c r="AS98" s="816"/>
      <c r="AT98" s="811"/>
      <c r="AU98" s="815"/>
      <c r="AV98" s="816"/>
      <c r="AW98" s="811"/>
      <c r="AX98" s="815"/>
      <c r="AY98" s="816"/>
      <c r="AZ98" s="811"/>
      <c r="BA98" s="815"/>
      <c r="BB98" s="816"/>
      <c r="BC98" s="811"/>
      <c r="BD98" s="815"/>
      <c r="BE98" s="816"/>
      <c r="BF98" s="811"/>
      <c r="BG98" s="815"/>
      <c r="BH98" s="816"/>
      <c r="BI98" s="811"/>
      <c r="BJ98" s="815"/>
      <c r="BK98" s="816"/>
      <c r="BL98" s="811"/>
      <c r="BM98" s="815"/>
      <c r="BN98" s="816"/>
      <c r="BO98" s="811"/>
      <c r="BP98" s="815"/>
      <c r="BQ98" s="816"/>
      <c r="BR98" s="811"/>
      <c r="BS98" s="815"/>
      <c r="BT98" s="816"/>
      <c r="BU98" s="811"/>
      <c r="BV98" s="815"/>
      <c r="BW98" s="816"/>
      <c r="BX98" s="811"/>
      <c r="BY98" s="815"/>
      <c r="BZ98" s="816"/>
      <c r="CA98" s="811"/>
      <c r="CB98" s="812"/>
      <c r="CC98" s="810"/>
      <c r="CD98" s="822"/>
      <c r="CE98" s="811"/>
      <c r="CF98" s="811"/>
      <c r="CG98" s="812"/>
      <c r="CH98" s="810"/>
      <c r="CI98" s="815"/>
      <c r="CJ98" s="813"/>
      <c r="CK98" s="813"/>
      <c r="CL98" s="813"/>
      <c r="CM98" s="813"/>
      <c r="CN98" s="813"/>
      <c r="CO98" s="823"/>
      <c r="CP98" s="813"/>
      <c r="CQ98" s="813"/>
      <c r="CR98" s="821"/>
      <c r="CS98" s="813"/>
      <c r="CT98" s="813"/>
      <c r="CU98" s="821"/>
      <c r="CV98" s="813"/>
      <c r="CW98" s="813"/>
      <c r="CX98" s="821"/>
      <c r="CY98" s="813"/>
      <c r="CZ98" s="813"/>
      <c r="DA98" s="824"/>
      <c r="DB98" s="813"/>
      <c r="DC98" s="821"/>
      <c r="DD98" s="822"/>
      <c r="DE98" s="811"/>
      <c r="DF98" s="811"/>
      <c r="DG98" s="815"/>
      <c r="DH98" s="810"/>
      <c r="DI98" s="811"/>
      <c r="DJ98" s="811"/>
      <c r="DK98" s="815"/>
      <c r="DL98" s="810"/>
      <c r="DM98" s="811"/>
      <c r="DN98" s="811"/>
      <c r="DO98" s="815"/>
      <c r="DP98" s="810"/>
      <c r="DQ98" s="811"/>
      <c r="DR98" s="815"/>
      <c r="DS98" s="810"/>
      <c r="DT98" s="811"/>
      <c r="DU98" s="815"/>
      <c r="DV98" s="810"/>
      <c r="DW98" s="825"/>
      <c r="DX98" s="826"/>
      <c r="DY98" s="810"/>
      <c r="DZ98" s="822"/>
      <c r="EA98" s="822"/>
      <c r="EB98" s="825"/>
      <c r="EC98" s="826"/>
      <c r="ED98" s="810"/>
      <c r="EE98" s="813"/>
      <c r="EF98" s="813"/>
      <c r="EG98" s="825"/>
      <c r="EH98" s="826"/>
      <c r="EI98" s="810"/>
      <c r="EJ98" s="813"/>
      <c r="EK98" s="813"/>
      <c r="EL98" s="825"/>
      <c r="EM98" s="826"/>
      <c r="EN98" s="810"/>
      <c r="EO98" s="813"/>
      <c r="EP98" s="813"/>
      <c r="EQ98" s="825"/>
      <c r="ER98" s="826"/>
      <c r="ES98" s="810"/>
      <c r="ET98" s="1150"/>
      <c r="EU98" s="1150"/>
      <c r="EV98" s="825"/>
      <c r="EW98" s="826"/>
      <c r="EX98" s="822"/>
      <c r="EY98" s="1150"/>
      <c r="EZ98" s="1150"/>
      <c r="FA98" s="825"/>
      <c r="FB98" s="827"/>
      <c r="FC98" s="810"/>
      <c r="FD98" s="1150"/>
      <c r="FE98" s="1150"/>
      <c r="FF98" s="825"/>
      <c r="FG98" s="826"/>
      <c r="FH98" s="810"/>
      <c r="FI98" s="1150"/>
      <c r="FJ98" s="1150"/>
      <c r="FK98" s="825"/>
      <c r="FL98" s="826"/>
      <c r="FM98" s="824"/>
      <c r="FN98" s="825"/>
      <c r="FO98" s="827"/>
      <c r="FP98" s="810"/>
      <c r="FQ98" s="813"/>
      <c r="FR98" s="813"/>
      <c r="FS98" s="825"/>
      <c r="FT98" s="826"/>
      <c r="FU98" s="810"/>
      <c r="FV98" s="813"/>
      <c r="FW98" s="813"/>
      <c r="FX98" s="825"/>
      <c r="FY98" s="826"/>
      <c r="FZ98" s="810"/>
      <c r="GA98" s="813"/>
      <c r="GB98" s="813"/>
      <c r="GC98" s="825"/>
      <c r="GD98" s="826"/>
      <c r="GE98" s="810"/>
      <c r="GF98" s="813"/>
      <c r="GG98" s="813"/>
      <c r="GH98" s="825"/>
      <c r="GI98" s="826"/>
      <c r="GJ98" s="810"/>
      <c r="GK98" s="822"/>
      <c r="GL98" s="822"/>
      <c r="GM98" s="825"/>
      <c r="GN98" s="826"/>
      <c r="GO98" s="810"/>
      <c r="GP98" s="822"/>
      <c r="GQ98" s="822"/>
      <c r="GR98" s="825"/>
      <c r="GS98" s="826"/>
      <c r="GT98" s="810"/>
      <c r="GU98" s="822"/>
      <c r="GV98" s="822"/>
      <c r="GW98" s="825"/>
      <c r="GX98" s="826"/>
      <c r="GY98" s="810"/>
      <c r="GZ98" s="822"/>
      <c r="HA98" s="822"/>
      <c r="HB98" s="825"/>
      <c r="HC98" s="826"/>
      <c r="HD98" s="810"/>
      <c r="HE98" s="811"/>
      <c r="HF98" s="811"/>
      <c r="HG98" s="811"/>
      <c r="HH98" s="811"/>
      <c r="HI98" s="811"/>
      <c r="HJ98" s="811"/>
      <c r="HK98" s="811"/>
      <c r="HL98" s="811"/>
      <c r="HM98" s="1302"/>
      <c r="HN98" s="810"/>
      <c r="HO98" s="811"/>
      <c r="HP98" s="811"/>
      <c r="HQ98" s="811"/>
      <c r="HR98" s="811"/>
      <c r="HS98" s="811"/>
      <c r="HT98" s="811"/>
      <c r="HU98" s="811"/>
      <c r="HV98" s="811"/>
      <c r="HW98" s="815"/>
      <c r="HX98" s="1283"/>
      <c r="HY98" s="1284"/>
      <c r="HZ98" s="1284"/>
      <c r="IA98" s="1284"/>
      <c r="IB98" s="1284"/>
      <c r="IC98" s="1284"/>
      <c r="ID98" s="1284"/>
      <c r="IE98" s="1284"/>
      <c r="IF98" s="1285"/>
      <c r="IG98" s="1283"/>
      <c r="IH98" s="1284"/>
      <c r="II98" s="1284"/>
      <c r="IJ98" s="1284"/>
      <c r="IK98" s="1284"/>
      <c r="IL98" s="1284"/>
      <c r="IM98" s="1284"/>
      <c r="IN98" s="1284"/>
      <c r="IO98" s="1285"/>
      <c r="IP98" s="1283"/>
      <c r="IQ98" s="1284"/>
      <c r="IR98" s="1284"/>
      <c r="IS98" s="1284"/>
      <c r="IT98" s="1284"/>
      <c r="IU98" s="1284"/>
      <c r="IV98" s="1284"/>
      <c r="IW98" s="1284"/>
      <c r="IX98" s="1285"/>
      <c r="IY98" s="1283"/>
      <c r="IZ98" s="1284"/>
      <c r="JA98" s="1284"/>
      <c r="JB98" s="1284"/>
      <c r="JC98" s="1284"/>
      <c r="JD98" s="1284"/>
      <c r="JE98" s="1284"/>
      <c r="JF98" s="1284"/>
      <c r="JG98" s="1285"/>
      <c r="JH98" s="1283"/>
      <c r="JI98" s="1284"/>
      <c r="JJ98" s="1284"/>
      <c r="JK98" s="1284"/>
      <c r="JL98" s="1284"/>
      <c r="JM98" s="1284"/>
      <c r="JN98" s="1284"/>
      <c r="JO98" s="1284"/>
      <c r="JP98" s="1285"/>
      <c r="JQ98" s="1283"/>
      <c r="JR98" s="1284"/>
      <c r="JS98" s="1284"/>
      <c r="JT98" s="1284"/>
      <c r="JU98" s="1284"/>
      <c r="JV98" s="1284"/>
      <c r="JW98" s="1284"/>
      <c r="JX98" s="1284"/>
      <c r="JY98" s="1285"/>
      <c r="JZ98" s="810"/>
      <c r="KA98" s="815"/>
      <c r="KB98" s="810"/>
      <c r="KC98" s="815"/>
      <c r="KD98" s="813"/>
      <c r="KE98" s="813"/>
      <c r="KF98" s="813"/>
      <c r="KG98" s="813"/>
      <c r="KH98" s="813"/>
      <c r="KI98" s="813"/>
      <c r="KJ98" s="813"/>
      <c r="KK98" s="813"/>
      <c r="KL98" s="813"/>
      <c r="KM98" s="813"/>
      <c r="KN98" s="813"/>
      <c r="KO98" s="813"/>
      <c r="KP98" s="824"/>
      <c r="KQ98" s="813"/>
      <c r="KR98" s="813"/>
      <c r="KS98" s="813"/>
      <c r="KT98" s="813"/>
      <c r="KU98" s="829"/>
      <c r="KV98" s="815"/>
      <c r="KW98" s="824"/>
      <c r="KX98" s="813"/>
      <c r="KY98" s="829"/>
      <c r="KZ98" s="815"/>
      <c r="LA98" s="2596"/>
      <c r="LB98" s="2597"/>
      <c r="LC98" s="2597"/>
      <c r="LD98" s="2597"/>
      <c r="LE98" s="2597"/>
      <c r="LF98" s="2598"/>
      <c r="LG98" s="2596"/>
      <c r="LH98" s="2597"/>
      <c r="LI98" s="2597"/>
      <c r="LJ98" s="2597"/>
      <c r="LK98" s="2597"/>
      <c r="LL98" s="2598"/>
      <c r="LM98" s="2596"/>
      <c r="LN98" s="2597"/>
      <c r="LO98" s="2597"/>
      <c r="LP98" s="2597"/>
      <c r="LQ98" s="2597"/>
      <c r="LR98" s="2598"/>
      <c r="LS98" s="2596"/>
      <c r="LT98" s="2597"/>
      <c r="LU98" s="2597"/>
      <c r="LV98" s="2597"/>
      <c r="LW98" s="2597"/>
      <c r="LX98" s="2598"/>
      <c r="LY98" s="2596"/>
      <c r="LZ98" s="2597"/>
      <c r="MA98" s="2597"/>
      <c r="MB98" s="2597"/>
      <c r="MC98" s="2597"/>
      <c r="MD98" s="2598"/>
      <c r="ME98" s="2596"/>
      <c r="MF98" s="2597"/>
      <c r="MG98" s="2597"/>
      <c r="MH98" s="2597"/>
      <c r="MI98" s="2597"/>
      <c r="MJ98" s="2598"/>
      <c r="MK98" s="2596"/>
      <c r="ML98" s="2597"/>
      <c r="MM98" s="2597"/>
      <c r="MN98" s="2597"/>
      <c r="MO98" s="2598"/>
      <c r="MP98" s="2596"/>
      <c r="MQ98" s="2597"/>
      <c r="MR98" s="2597"/>
      <c r="MS98" s="2597"/>
      <c r="MT98" s="2597"/>
      <c r="MU98" s="2598"/>
      <c r="MV98" s="2597"/>
      <c r="MW98" s="2597"/>
      <c r="MX98" s="2597"/>
      <c r="MY98" s="2597"/>
      <c r="MZ98" s="2597"/>
      <c r="NA98" s="2598"/>
      <c r="NB98" s="813"/>
      <c r="NC98" s="813"/>
      <c r="ND98" s="824"/>
      <c r="NE98" s="813"/>
      <c r="NF98" s="813"/>
      <c r="NG98" s="813"/>
      <c r="NH98" s="813"/>
      <c r="NI98" s="813"/>
      <c r="NJ98" s="813"/>
      <c r="NK98" s="813"/>
      <c r="NL98" s="813"/>
      <c r="NM98" s="813"/>
      <c r="NN98" s="813"/>
      <c r="NO98" s="813"/>
      <c r="NP98" s="813"/>
      <c r="NQ98" s="833"/>
      <c r="NR98" s="830"/>
      <c r="NS98" s="813"/>
      <c r="NT98" s="813"/>
      <c r="NU98" s="813"/>
      <c r="NV98" s="813"/>
      <c r="NW98" s="813"/>
      <c r="NX98" s="813"/>
      <c r="NY98" s="813"/>
      <c r="NZ98" s="831"/>
      <c r="OA98" s="831"/>
      <c r="OB98" s="813"/>
      <c r="OC98" s="832"/>
      <c r="OD98" s="833"/>
      <c r="OE98" s="1015"/>
      <c r="OF98" s="824"/>
      <c r="OG98" s="813"/>
      <c r="OH98" s="1015"/>
      <c r="OI98" s="824"/>
      <c r="OJ98" s="1015"/>
      <c r="OK98" s="1015"/>
      <c r="OL98" s="1015"/>
      <c r="OM98" s="1015"/>
      <c r="ON98" s="1015"/>
      <c r="OO98" s="1015"/>
      <c r="OQ98" s="813"/>
      <c r="OR98" s="813"/>
      <c r="OS98" s="813"/>
      <c r="OT98" s="813"/>
      <c r="OU98" s="813"/>
      <c r="OV98" s="813"/>
      <c r="OW98" s="813"/>
      <c r="OX98" s="813"/>
      <c r="OY98" s="813"/>
      <c r="OZ98" s="813"/>
      <c r="PA98" s="813"/>
      <c r="PB98" s="813"/>
      <c r="PC98" s="813"/>
      <c r="PD98" s="813"/>
      <c r="PE98" s="813"/>
      <c r="PF98" s="813"/>
      <c r="PG98" s="813"/>
      <c r="PH98" s="813"/>
      <c r="PI98" s="813"/>
      <c r="PJ98" s="813"/>
      <c r="PK98" s="813"/>
      <c r="PL98" s="813"/>
      <c r="PM98" s="813"/>
      <c r="PN98" s="813"/>
      <c r="PO98" s="813"/>
      <c r="PP98" s="813"/>
      <c r="PQ98" s="813"/>
      <c r="PR98" s="813"/>
      <c r="PS98" s="1161"/>
      <c r="PT98" s="1163"/>
      <c r="PU98" s="821"/>
      <c r="PV98" s="813"/>
      <c r="PW98" s="1163"/>
      <c r="PX98" s="821"/>
      <c r="PY98" s="813"/>
      <c r="PZ98" s="821"/>
      <c r="QA98" s="821"/>
      <c r="QB98" s="824"/>
      <c r="QC98" s="821"/>
      <c r="QD98" s="821"/>
      <c r="QE98" s="824"/>
      <c r="QF98" s="813"/>
      <c r="QG98" s="813"/>
      <c r="QH98" s="1015"/>
      <c r="QI98" s="813"/>
      <c r="QJ98" s="813"/>
      <c r="QK98" s="821"/>
      <c r="QL98" s="821"/>
      <c r="QM98" s="810"/>
      <c r="QN98" s="811"/>
      <c r="QO98" s="820"/>
      <c r="QP98" s="828"/>
      <c r="QQ98" s="2725"/>
      <c r="QR98" s="810"/>
      <c r="QS98" s="820"/>
      <c r="QT98" s="811"/>
      <c r="QU98" s="820"/>
      <c r="QV98" s="811"/>
      <c r="QW98" s="820"/>
      <c r="QX98" s="811"/>
      <c r="QY98" s="828"/>
      <c r="QZ98" s="813"/>
      <c r="RA98" s="821"/>
      <c r="RB98" s="813"/>
      <c r="RC98" s="821"/>
      <c r="RD98" s="813"/>
      <c r="RE98" s="821"/>
      <c r="RF98" s="813"/>
      <c r="RG98" s="821"/>
      <c r="RH98" s="813"/>
      <c r="RI98" s="813"/>
      <c r="RJ98" s="813"/>
      <c r="RK98" s="813"/>
      <c r="RL98" s="813"/>
      <c r="RM98" s="813"/>
      <c r="RN98" s="813"/>
      <c r="RO98" s="813"/>
      <c r="RP98" s="813"/>
      <c r="RQ98" s="813"/>
      <c r="RR98" s="813"/>
      <c r="RS98" s="813"/>
      <c r="RT98" s="813"/>
      <c r="RU98" s="813"/>
      <c r="RV98" s="813"/>
      <c r="RW98" s="813"/>
      <c r="RX98" s="813"/>
      <c r="RY98" s="813"/>
      <c r="RZ98" s="813"/>
      <c r="SA98" s="813"/>
      <c r="SB98" s="813"/>
      <c r="SC98" s="813"/>
      <c r="SD98" s="813"/>
      <c r="SE98" s="813"/>
      <c r="SF98" s="813"/>
      <c r="SG98" s="813"/>
      <c r="SH98" s="813"/>
      <c r="SI98" s="821"/>
      <c r="SJ98" s="813"/>
      <c r="SK98" s="813"/>
      <c r="SL98" s="813"/>
      <c r="SM98" s="813"/>
      <c r="SN98" s="813"/>
      <c r="SO98" s="813"/>
      <c r="SP98" s="813"/>
      <c r="SQ98" s="813"/>
      <c r="SR98" s="813"/>
      <c r="SS98" s="821"/>
      <c r="ST98" s="813"/>
      <c r="SU98" s="813"/>
      <c r="SV98" s="813"/>
      <c r="SW98" s="813"/>
      <c r="SX98" s="813"/>
      <c r="SY98" s="813"/>
      <c r="SZ98" s="813"/>
      <c r="TA98" s="821"/>
      <c r="TB98" s="813"/>
      <c r="TC98" s="813"/>
      <c r="TD98" s="813"/>
      <c r="TE98" s="813"/>
      <c r="TF98" s="813"/>
      <c r="TG98" s="813"/>
      <c r="TH98" s="813"/>
      <c r="TI98" s="813"/>
      <c r="TJ98" s="813"/>
      <c r="TK98" s="821"/>
      <c r="TL98" s="813"/>
      <c r="TM98" s="813"/>
      <c r="TN98" s="813"/>
      <c r="TO98" s="813"/>
      <c r="TP98" s="813"/>
      <c r="TQ98" s="821"/>
      <c r="TR98" s="813"/>
      <c r="TS98" s="813"/>
      <c r="TT98" s="813"/>
      <c r="TU98" s="813"/>
      <c r="TV98" s="813"/>
      <c r="TW98" s="813"/>
      <c r="TX98" s="813"/>
      <c r="TY98" s="813"/>
      <c r="TZ98" s="813"/>
      <c r="UA98" s="821"/>
      <c r="UB98" s="813"/>
      <c r="UC98" s="813"/>
      <c r="UD98" s="813"/>
      <c r="UE98" s="813"/>
      <c r="UF98" s="813"/>
      <c r="UG98" s="821"/>
      <c r="UH98" s="821"/>
      <c r="UI98" s="813"/>
      <c r="UJ98" s="813"/>
      <c r="UK98" s="821"/>
      <c r="UL98" s="813"/>
      <c r="UM98" s="813"/>
      <c r="UN98" s="821"/>
      <c r="UO98" s="813"/>
      <c r="UP98" s="813"/>
      <c r="UQ98" s="821"/>
      <c r="UR98" s="813"/>
      <c r="US98" s="813"/>
      <c r="UT98" s="813"/>
      <c r="UU98" s="813"/>
      <c r="UV98" s="813"/>
      <c r="UW98" s="813"/>
      <c r="UX98" s="813"/>
      <c r="UY98" s="813"/>
      <c r="UZ98" s="813"/>
      <c r="VA98" s="813"/>
      <c r="VB98" s="813"/>
      <c r="VC98" s="813"/>
      <c r="VD98" s="813"/>
      <c r="VE98" s="813"/>
      <c r="VF98" s="813"/>
      <c r="VG98" s="813"/>
      <c r="VH98" s="813"/>
      <c r="VI98" s="813"/>
      <c r="VJ98" s="813"/>
      <c r="VK98" s="813"/>
      <c r="VL98" s="813"/>
      <c r="VM98" s="813"/>
      <c r="VN98" s="813"/>
      <c r="VO98" s="813"/>
      <c r="VP98" s="813"/>
      <c r="VQ98" s="813"/>
      <c r="VR98" s="813"/>
      <c r="VS98" s="813"/>
      <c r="VT98" s="813"/>
      <c r="VU98" s="813"/>
      <c r="VV98" s="813"/>
      <c r="VW98" s="813"/>
      <c r="VX98" s="813"/>
      <c r="VY98" s="813"/>
      <c r="VZ98" s="813"/>
      <c r="WA98" s="813"/>
      <c r="WB98" s="813"/>
      <c r="WC98" s="813"/>
      <c r="WD98" s="813"/>
      <c r="WE98" s="813"/>
      <c r="WF98" s="813"/>
      <c r="WG98" s="813"/>
      <c r="WH98" s="813"/>
      <c r="WI98" s="813"/>
      <c r="WJ98" s="813"/>
      <c r="WK98" s="813"/>
      <c r="WL98" s="813"/>
      <c r="WM98" s="813"/>
      <c r="WN98" s="813"/>
      <c r="WO98" s="813"/>
      <c r="WP98" s="813"/>
      <c r="WQ98" s="813"/>
      <c r="WR98" s="813"/>
      <c r="WS98" s="813"/>
      <c r="WT98" s="813"/>
      <c r="WU98" s="813"/>
      <c r="WV98" s="813"/>
      <c r="WW98" s="813"/>
      <c r="WX98" s="813"/>
      <c r="WY98" s="813"/>
      <c r="WZ98" s="813"/>
      <c r="XA98" s="813"/>
      <c r="XB98" s="813"/>
      <c r="XC98" s="813"/>
      <c r="XD98" s="813"/>
      <c r="XE98" s="813"/>
      <c r="XF98" s="813"/>
      <c r="XG98" s="813"/>
      <c r="XH98" s="813"/>
      <c r="XI98" s="813"/>
      <c r="XJ98" s="813"/>
      <c r="XK98" s="813"/>
      <c r="XL98" s="813"/>
      <c r="XM98" s="813"/>
      <c r="XO98" s="824"/>
      <c r="XP98" s="813"/>
      <c r="XQ98" s="813"/>
      <c r="XR98" s="824"/>
      <c r="XS98" s="813"/>
      <c r="XT98" s="813"/>
      <c r="XU98" s="813"/>
      <c r="XV98" s="813"/>
      <c r="XW98" s="813"/>
      <c r="XX98" s="1173"/>
      <c r="XY98" s="1177"/>
      <c r="XZ98" s="1017"/>
      <c r="YA98" s="813"/>
      <c r="YB98" s="813"/>
      <c r="YC98" s="813"/>
      <c r="YD98" s="824"/>
      <c r="YE98" s="813"/>
      <c r="YF98" s="813"/>
      <c r="YG98" s="813"/>
      <c r="YH98" s="813"/>
      <c r="YI98" s="813"/>
      <c r="YJ98" s="824"/>
      <c r="YK98" s="813"/>
      <c r="YL98" s="813"/>
      <c r="YM98" s="813"/>
      <c r="YN98" s="813"/>
      <c r="YO98" s="813"/>
      <c r="YP98" s="1181"/>
      <c r="YQ98" s="1177"/>
      <c r="YR98" s="1177"/>
      <c r="YS98" s="1177"/>
      <c r="YT98" s="1177"/>
      <c r="YU98" s="1177"/>
      <c r="YV98" s="1177"/>
      <c r="YW98" s="1177"/>
      <c r="YX98" s="1177"/>
      <c r="YY98" s="1177"/>
      <c r="YZ98" s="1177"/>
      <c r="ZA98" s="1015"/>
      <c r="ZB98" s="831"/>
      <c r="ZC98" s="831"/>
      <c r="ZD98" s="831"/>
      <c r="ZE98" s="831"/>
      <c r="ZF98" s="831"/>
      <c r="ZG98" s="831"/>
      <c r="ZH98" s="831"/>
      <c r="ZI98" s="831"/>
      <c r="ZJ98" s="831"/>
      <c r="ZK98" s="831"/>
      <c r="ZL98" s="831"/>
      <c r="ZM98" s="813"/>
      <c r="ZN98" s="824"/>
      <c r="ZO98" s="813"/>
      <c r="ZP98" s="813"/>
      <c r="ZQ98" s="813"/>
      <c r="ZR98" s="813"/>
      <c r="ZS98" s="813"/>
      <c r="ZT98" s="813"/>
      <c r="ZU98" s="813"/>
      <c r="ZV98" s="813"/>
      <c r="ZW98" s="813"/>
      <c r="ZX98" s="813"/>
      <c r="ZY98" s="813"/>
      <c r="ZZ98" s="813"/>
      <c r="AAA98" s="813"/>
      <c r="AAB98" s="824"/>
      <c r="AAC98" s="813"/>
      <c r="AAD98" s="813"/>
      <c r="AAE98" s="813"/>
      <c r="AAF98" s="813"/>
      <c r="AAG98" s="813"/>
      <c r="AAH98" s="823"/>
      <c r="AAI98" s="821"/>
      <c r="AAJ98" s="821"/>
      <c r="AAK98" s="821"/>
      <c r="AAL98" s="821"/>
      <c r="AAM98" s="1014"/>
      <c r="AAN98" s="824"/>
      <c r="AAO98" s="813"/>
      <c r="AAP98" s="813"/>
      <c r="AAQ98" s="813"/>
      <c r="AAR98" s="813"/>
      <c r="AAS98" s="813"/>
      <c r="AAT98" s="813"/>
      <c r="AAU98" s="813"/>
      <c r="AAV98" s="813"/>
      <c r="AAW98" s="813"/>
      <c r="AAX98" s="813"/>
      <c r="AAY98" s="813"/>
      <c r="AAZ98" s="824"/>
      <c r="ABA98" s="813"/>
      <c r="ABB98" s="813"/>
      <c r="ABC98" s="824"/>
      <c r="ABD98" s="813"/>
      <c r="ABE98" s="813"/>
      <c r="ABF98" s="813"/>
      <c r="ABG98" s="813"/>
      <c r="ABH98" s="1015"/>
      <c r="ABI98" s="824"/>
      <c r="ABJ98" s="813"/>
      <c r="ABK98" s="813"/>
      <c r="ABL98" s="824"/>
      <c r="ABM98" s="813"/>
      <c r="ABN98" s="813"/>
      <c r="ABO98" s="813"/>
      <c r="ABP98" s="813"/>
      <c r="ABQ98" s="813"/>
      <c r="ABR98" s="1207"/>
      <c r="ABS98" s="1208"/>
      <c r="ABT98" s="1208"/>
      <c r="ABU98" s="1208"/>
      <c r="ABV98" s="813"/>
      <c r="ABW98" s="813"/>
      <c r="ABX98" s="813"/>
      <c r="ABY98" s="813"/>
      <c r="ABZ98" s="813"/>
      <c r="ACA98" s="813"/>
      <c r="ACB98" s="824"/>
      <c r="ACC98" s="813"/>
      <c r="ACD98" s="813"/>
      <c r="ACE98" s="813"/>
      <c r="ACF98" s="813"/>
      <c r="ACG98" s="813"/>
      <c r="ACH98" s="813"/>
      <c r="ACI98" s="813"/>
      <c r="ACJ98" s="813"/>
      <c r="ACK98" s="813"/>
      <c r="ACL98" s="824"/>
      <c r="ACM98" s="821"/>
      <c r="ACN98" s="1095"/>
      <c r="ACO98" s="821"/>
      <c r="ACP98" s="1095"/>
      <c r="ACQ98" s="821"/>
      <c r="ACR98" s="824"/>
      <c r="ACS98" s="1096"/>
      <c r="ACT98" s="824"/>
      <c r="ACU98" s="813"/>
      <c r="ACV98" s="813"/>
      <c r="ACW98" s="813"/>
      <c r="ACX98" s="813"/>
      <c r="ACY98" s="813"/>
      <c r="ACZ98" s="813"/>
      <c r="ADA98" s="813"/>
      <c r="ADB98" s="813"/>
      <c r="ADC98" s="813"/>
      <c r="ADD98" s="824"/>
      <c r="ADE98" s="813"/>
      <c r="ADF98" s="813"/>
      <c r="ADG98" s="813"/>
      <c r="ADH98" s="813"/>
      <c r="ADI98" s="813"/>
      <c r="ADJ98" s="813"/>
      <c r="ADK98" s="813"/>
      <c r="ADL98" s="813"/>
      <c r="ADM98" s="813"/>
      <c r="ADN98" s="823"/>
      <c r="ADO98" s="821"/>
      <c r="ADP98" s="821"/>
      <c r="ADQ98" s="813"/>
      <c r="ADR98" s="813"/>
      <c r="ADS98" s="813"/>
      <c r="ADT98" s="813"/>
      <c r="ADU98" s="813"/>
      <c r="ADV98" s="813"/>
      <c r="ADW98" s="813"/>
      <c r="ADX98" s="813"/>
      <c r="ADY98" s="813"/>
      <c r="ADZ98" s="813"/>
      <c r="AEA98" s="813"/>
      <c r="AEB98" s="813"/>
      <c r="AEC98" s="813"/>
      <c r="AED98" s="813"/>
      <c r="AEE98" s="813"/>
      <c r="AEF98" s="813"/>
      <c r="AEG98" s="813"/>
      <c r="AEH98" s="813"/>
      <c r="AEM98" s="821"/>
      <c r="AEN98" s="821"/>
      <c r="AEO98" s="1017"/>
      <c r="AEP98" s="1177"/>
      <c r="AEQ98" s="1017"/>
      <c r="AER98" s="1017"/>
      <c r="AES98" s="1017"/>
      <c r="AET98" s="1177"/>
      <c r="AEU98" s="1017"/>
      <c r="AEV98" s="1017"/>
      <c r="AEW98" s="1017"/>
      <c r="AEX98" s="1017"/>
      <c r="AEY98" s="1017"/>
      <c r="AEZ98" s="1017"/>
      <c r="AFA98" s="1017"/>
      <c r="AFB98" s="1017"/>
      <c r="AFC98" s="1017"/>
      <c r="AFD98" s="1177"/>
      <c r="AFE98" s="1017"/>
      <c r="AFF98" s="821"/>
      <c r="AFG98" s="831"/>
      <c r="AFH98" s="821"/>
      <c r="AFI98" s="1017"/>
      <c r="AFJ98" s="821"/>
      <c r="AFK98" s="813"/>
      <c r="AFL98" s="813"/>
      <c r="AFM98" s="810"/>
      <c r="AFN98" s="820"/>
      <c r="AFO98" s="811"/>
      <c r="AFP98" s="815"/>
      <c r="AFQ98" s="821"/>
      <c r="AFR98" s="821"/>
      <c r="AFS98" s="821" t="s">
        <v>31</v>
      </c>
      <c r="AFT98" s="821" t="s">
        <v>31</v>
      </c>
      <c r="AFU98" s="1036" t="s">
        <v>31</v>
      </c>
      <c r="AFV98" s="813"/>
      <c r="AFW98" s="821"/>
      <c r="AFX98" s="821"/>
      <c r="AFY98" s="813"/>
      <c r="AFZ98" s="813"/>
      <c r="AGA98" s="813"/>
      <c r="AGB98" s="813"/>
      <c r="AGC98" s="813"/>
      <c r="AGD98" s="813"/>
      <c r="AGE98" s="813"/>
      <c r="AGF98" s="813"/>
      <c r="AGG98" s="813"/>
      <c r="AGH98" s="813"/>
      <c r="AGI98" s="813"/>
      <c r="AGJ98" s="821"/>
      <c r="AGK98" s="821"/>
      <c r="AGL98" s="821"/>
      <c r="AGM98" s="821"/>
      <c r="AGN98" s="821"/>
      <c r="AGO98" s="821"/>
      <c r="AGP98" s="821"/>
      <c r="AGQ98" s="821"/>
      <c r="AGR98" s="821"/>
      <c r="AGS98" s="821"/>
      <c r="AGT98" s="813"/>
      <c r="AGU98" s="813"/>
      <c r="AGV98" s="813"/>
      <c r="AGW98" s="813"/>
      <c r="AGX98" s="813"/>
      <c r="AGY98" s="813"/>
      <c r="AGZ98" s="813"/>
      <c r="AHA98" s="813"/>
      <c r="AHB98" s="813"/>
      <c r="AHC98" s="821"/>
      <c r="AHD98" s="821"/>
      <c r="AHE98" s="821"/>
      <c r="AHF98" s="821"/>
      <c r="AHG98" s="821"/>
      <c r="AHH98" s="821"/>
      <c r="AHI98" s="821"/>
      <c r="AHJ98" s="821"/>
      <c r="AHK98" s="821"/>
      <c r="AHL98" s="821"/>
      <c r="AHM98" s="813"/>
      <c r="AHN98" s="813"/>
      <c r="AHO98" s="813"/>
      <c r="AHP98" s="813"/>
      <c r="AHQ98" s="813"/>
      <c r="AHR98" s="813"/>
      <c r="AHS98" s="813"/>
      <c r="AHT98" s="813"/>
      <c r="AHU98" s="813"/>
      <c r="AHV98" s="821"/>
      <c r="AHW98" s="821"/>
      <c r="AHX98" s="821"/>
      <c r="AHY98" s="821"/>
      <c r="AHZ98" s="821"/>
      <c r="AIA98" s="821"/>
      <c r="AIB98" s="821"/>
      <c r="AIC98" s="821"/>
      <c r="AID98" s="821"/>
      <c r="AIE98" s="821"/>
      <c r="AIF98" s="813"/>
      <c r="AIG98" s="813"/>
      <c r="AIH98" s="810"/>
      <c r="AII98" s="811"/>
      <c r="AIJ98" s="811"/>
      <c r="AIK98" s="811"/>
      <c r="AIL98" s="811"/>
      <c r="AIM98" s="815"/>
      <c r="AIN98" s="813"/>
      <c r="AIO98" s="813"/>
      <c r="AIP98" s="813"/>
      <c r="AIQ98" s="813"/>
      <c r="AIR98" s="813"/>
      <c r="AIS98" s="813"/>
      <c r="AIT98" s="813"/>
      <c r="AIU98" s="813"/>
      <c r="AIV98" s="813"/>
      <c r="AIW98" s="813"/>
      <c r="AIX98" s="813"/>
      <c r="AIY98" s="813"/>
      <c r="AIZ98" s="813"/>
      <c r="AJA98" s="813"/>
      <c r="AJB98" s="813"/>
      <c r="AJC98" s="813"/>
      <c r="AJD98" s="811"/>
      <c r="AJE98" s="813"/>
      <c r="AJF98" s="813"/>
      <c r="AJG98" s="813"/>
      <c r="AJH98" s="813"/>
      <c r="AJI98" s="813"/>
      <c r="AJJ98" s="813"/>
      <c r="AJK98" s="821"/>
      <c r="AJL98" s="813"/>
      <c r="AJM98" s="813"/>
      <c r="AJN98" s="821"/>
      <c r="AJO98" s="813"/>
      <c r="AJP98" s="813"/>
      <c r="AJQ98" s="821"/>
      <c r="AJR98" s="813"/>
      <c r="AJS98" s="813"/>
      <c r="AJT98" s="821"/>
      <c r="AJU98" s="813"/>
      <c r="AJV98" s="821"/>
      <c r="AJW98" s="813"/>
      <c r="AJX98" s="813"/>
      <c r="AJY98" s="821"/>
      <c r="AJZ98" s="813"/>
      <c r="AKA98" s="813"/>
      <c r="AKB98" s="821"/>
      <c r="AKC98" s="813"/>
      <c r="AKD98" s="813"/>
      <c r="AKE98" s="821"/>
      <c r="AKF98" s="821"/>
      <c r="AKG98" s="821"/>
      <c r="AKH98" s="821"/>
      <c r="AKI98" s="821"/>
      <c r="AKJ98" s="821"/>
      <c r="AKK98" s="821"/>
      <c r="AKL98" s="821"/>
      <c r="AKM98" s="821"/>
      <c r="AKN98" s="821"/>
      <c r="AKO98" s="821"/>
      <c r="AKP98" s="813"/>
      <c r="AKQ98" s="813"/>
      <c r="AKR98" s="813"/>
      <c r="AKS98" s="813"/>
      <c r="AKT98" s="813"/>
      <c r="AKU98" s="813"/>
      <c r="AKV98" s="813"/>
      <c r="AKW98" s="813"/>
      <c r="AKX98" s="813"/>
      <c r="AKY98" s="813"/>
      <c r="AKZ98" s="813"/>
      <c r="ALA98" s="813"/>
      <c r="ALB98" s="813"/>
      <c r="ALC98" s="813"/>
      <c r="ALD98" s="813"/>
      <c r="ALE98" s="813"/>
      <c r="ALF98" s="813"/>
      <c r="ALG98" s="813"/>
      <c r="ALH98" s="1220"/>
    </row>
    <row r="99" spans="1:996" ht="13" x14ac:dyDescent="0.2">
      <c r="A99" s="810"/>
      <c r="B99" s="811"/>
      <c r="C99" s="811"/>
      <c r="D99" s="811"/>
      <c r="E99" s="811">
        <v>5</v>
      </c>
      <c r="F99" s="812" t="s">
        <v>1918</v>
      </c>
      <c r="G99" s="813"/>
      <c r="H99" s="814"/>
      <c r="I99" s="811"/>
      <c r="J99" s="813"/>
      <c r="K99" s="816"/>
      <c r="L99" s="811"/>
      <c r="M99" s="811"/>
      <c r="N99" s="813"/>
      <c r="O99" s="823"/>
      <c r="P99" s="822"/>
      <c r="Q99" s="813"/>
      <c r="R99" s="1150"/>
      <c r="S99" s="812"/>
      <c r="T99" s="811"/>
      <c r="U99" s="813"/>
      <c r="V99" s="817"/>
      <c r="W99" s="815"/>
      <c r="X99" s="816"/>
      <c r="Y99" s="812"/>
      <c r="Z99" s="815"/>
      <c r="AA99" s="810"/>
      <c r="AB99" s="812"/>
      <c r="AC99" s="815"/>
      <c r="AD99" s="816"/>
      <c r="AE99" s="812"/>
      <c r="AF99" s="818"/>
      <c r="AG99" s="819"/>
      <c r="AH99" s="815"/>
      <c r="AI99" s="810"/>
      <c r="AJ99" s="815"/>
      <c r="AK99" s="810"/>
      <c r="AL99" s="815"/>
      <c r="AM99" s="816"/>
      <c r="AN99" s="821"/>
      <c r="AO99" s="820"/>
      <c r="AP99" s="821"/>
      <c r="AQ99" s="816"/>
      <c r="AR99" s="820"/>
      <c r="AS99" s="816"/>
      <c r="AT99" s="811"/>
      <c r="AU99" s="815"/>
      <c r="AV99" s="816"/>
      <c r="AW99" s="811"/>
      <c r="AX99" s="815"/>
      <c r="AY99" s="816"/>
      <c r="AZ99" s="811"/>
      <c r="BA99" s="815"/>
      <c r="BB99" s="816"/>
      <c r="BC99" s="811"/>
      <c r="BD99" s="815"/>
      <c r="BE99" s="816"/>
      <c r="BF99" s="811"/>
      <c r="BG99" s="815"/>
      <c r="BH99" s="816"/>
      <c r="BI99" s="811"/>
      <c r="BJ99" s="815"/>
      <c r="BK99" s="816"/>
      <c r="BL99" s="811"/>
      <c r="BM99" s="815"/>
      <c r="BN99" s="816"/>
      <c r="BO99" s="811"/>
      <c r="BP99" s="815"/>
      <c r="BQ99" s="816"/>
      <c r="BR99" s="811"/>
      <c r="BS99" s="815"/>
      <c r="BT99" s="816"/>
      <c r="BU99" s="811"/>
      <c r="BV99" s="815"/>
      <c r="BW99" s="816"/>
      <c r="BX99" s="811"/>
      <c r="BY99" s="815"/>
      <c r="BZ99" s="816"/>
      <c r="CA99" s="811"/>
      <c r="CB99" s="812"/>
      <c r="CC99" s="810"/>
      <c r="CD99" s="822"/>
      <c r="CE99" s="811"/>
      <c r="CF99" s="811"/>
      <c r="CG99" s="812"/>
      <c r="CH99" s="810"/>
      <c r="CI99" s="815"/>
      <c r="CJ99" s="813"/>
      <c r="CK99" s="813"/>
      <c r="CL99" s="813"/>
      <c r="CM99" s="813"/>
      <c r="CN99" s="813"/>
      <c r="CO99" s="823"/>
      <c r="CP99" s="813"/>
      <c r="CQ99" s="813"/>
      <c r="CR99" s="821"/>
      <c r="CS99" s="813"/>
      <c r="CT99" s="813"/>
      <c r="CU99" s="821"/>
      <c r="CV99" s="813"/>
      <c r="CW99" s="813"/>
      <c r="CX99" s="821"/>
      <c r="CY99" s="813"/>
      <c r="CZ99" s="813"/>
      <c r="DA99" s="824"/>
      <c r="DB99" s="813"/>
      <c r="DC99" s="821"/>
      <c r="DD99" s="822"/>
      <c r="DE99" s="811"/>
      <c r="DF99" s="811"/>
      <c r="DG99" s="815"/>
      <c r="DH99" s="810"/>
      <c r="DI99" s="811"/>
      <c r="DJ99" s="811"/>
      <c r="DK99" s="815"/>
      <c r="DL99" s="810"/>
      <c r="DM99" s="811"/>
      <c r="DN99" s="811"/>
      <c r="DO99" s="815"/>
      <c r="DP99" s="810"/>
      <c r="DQ99" s="811"/>
      <c r="DR99" s="815"/>
      <c r="DS99" s="810"/>
      <c r="DT99" s="811"/>
      <c r="DU99" s="815"/>
      <c r="DV99" s="810"/>
      <c r="DW99" s="825"/>
      <c r="DX99" s="826"/>
      <c r="DY99" s="810"/>
      <c r="DZ99" s="822"/>
      <c r="EA99" s="822"/>
      <c r="EB99" s="825"/>
      <c r="EC99" s="826"/>
      <c r="ED99" s="810"/>
      <c r="EE99" s="813"/>
      <c r="EF99" s="813"/>
      <c r="EG99" s="825"/>
      <c r="EH99" s="826"/>
      <c r="EI99" s="810"/>
      <c r="EJ99" s="813"/>
      <c r="EK99" s="813"/>
      <c r="EL99" s="825"/>
      <c r="EM99" s="826"/>
      <c r="EN99" s="810"/>
      <c r="EO99" s="813"/>
      <c r="EP99" s="813"/>
      <c r="EQ99" s="825"/>
      <c r="ER99" s="826"/>
      <c r="ES99" s="810"/>
      <c r="ET99" s="1150"/>
      <c r="EU99" s="1150"/>
      <c r="EV99" s="825"/>
      <c r="EW99" s="826"/>
      <c r="EX99" s="822"/>
      <c r="EY99" s="1150"/>
      <c r="EZ99" s="1150"/>
      <c r="FA99" s="825"/>
      <c r="FB99" s="827"/>
      <c r="FC99" s="810"/>
      <c r="FD99" s="1150"/>
      <c r="FE99" s="1150"/>
      <c r="FF99" s="825"/>
      <c r="FG99" s="826"/>
      <c r="FH99" s="810"/>
      <c r="FI99" s="1150"/>
      <c r="FJ99" s="1150"/>
      <c r="FK99" s="825"/>
      <c r="FL99" s="826"/>
      <c r="FM99" s="824"/>
      <c r="FN99" s="825"/>
      <c r="FO99" s="827"/>
      <c r="FP99" s="810"/>
      <c r="FQ99" s="813"/>
      <c r="FR99" s="813"/>
      <c r="FS99" s="825"/>
      <c r="FT99" s="826"/>
      <c r="FU99" s="810"/>
      <c r="FV99" s="813"/>
      <c r="FW99" s="813"/>
      <c r="FX99" s="825"/>
      <c r="FY99" s="826"/>
      <c r="FZ99" s="810"/>
      <c r="GA99" s="813"/>
      <c r="GB99" s="813"/>
      <c r="GC99" s="825"/>
      <c r="GD99" s="826"/>
      <c r="GE99" s="810"/>
      <c r="GF99" s="813"/>
      <c r="GG99" s="813"/>
      <c r="GH99" s="825"/>
      <c r="GI99" s="826"/>
      <c r="GJ99" s="810"/>
      <c r="GK99" s="822"/>
      <c r="GL99" s="822"/>
      <c r="GM99" s="825"/>
      <c r="GN99" s="826"/>
      <c r="GO99" s="810"/>
      <c r="GP99" s="822"/>
      <c r="GQ99" s="822"/>
      <c r="GR99" s="825"/>
      <c r="GS99" s="826"/>
      <c r="GT99" s="810"/>
      <c r="GU99" s="822"/>
      <c r="GV99" s="822"/>
      <c r="GW99" s="825"/>
      <c r="GX99" s="826"/>
      <c r="GY99" s="810"/>
      <c r="GZ99" s="822"/>
      <c r="HA99" s="822"/>
      <c r="HB99" s="825"/>
      <c r="HC99" s="826"/>
      <c r="HD99" s="810"/>
      <c r="HE99" s="811"/>
      <c r="HF99" s="811"/>
      <c r="HG99" s="811"/>
      <c r="HH99" s="811"/>
      <c r="HI99" s="811"/>
      <c r="HJ99" s="811"/>
      <c r="HK99" s="811"/>
      <c r="HL99" s="811"/>
      <c r="HM99" s="1302"/>
      <c r="HN99" s="810"/>
      <c r="HO99" s="811"/>
      <c r="HP99" s="811"/>
      <c r="HQ99" s="811"/>
      <c r="HR99" s="811"/>
      <c r="HS99" s="811"/>
      <c r="HT99" s="811"/>
      <c r="HU99" s="811"/>
      <c r="HV99" s="811"/>
      <c r="HW99" s="815"/>
      <c r="HX99" s="1283"/>
      <c r="HY99" s="1284"/>
      <c r="HZ99" s="1284"/>
      <c r="IA99" s="1284"/>
      <c r="IB99" s="1284"/>
      <c r="IC99" s="1284"/>
      <c r="ID99" s="1284"/>
      <c r="IE99" s="1284"/>
      <c r="IF99" s="1285"/>
      <c r="IG99" s="1283"/>
      <c r="IH99" s="1284"/>
      <c r="II99" s="1284"/>
      <c r="IJ99" s="1284"/>
      <c r="IK99" s="1284"/>
      <c r="IL99" s="1284"/>
      <c r="IM99" s="1284"/>
      <c r="IN99" s="1284"/>
      <c r="IO99" s="1285"/>
      <c r="IP99" s="1283"/>
      <c r="IQ99" s="1284"/>
      <c r="IR99" s="1284"/>
      <c r="IS99" s="1284"/>
      <c r="IT99" s="1284"/>
      <c r="IU99" s="1284"/>
      <c r="IV99" s="1284"/>
      <c r="IW99" s="1284"/>
      <c r="IX99" s="1285"/>
      <c r="IY99" s="1283"/>
      <c r="IZ99" s="1284"/>
      <c r="JA99" s="1284"/>
      <c r="JB99" s="1284"/>
      <c r="JC99" s="1284"/>
      <c r="JD99" s="1284"/>
      <c r="JE99" s="1284"/>
      <c r="JF99" s="1284"/>
      <c r="JG99" s="1285"/>
      <c r="JH99" s="1283"/>
      <c r="JI99" s="1284"/>
      <c r="JJ99" s="1284"/>
      <c r="JK99" s="1284"/>
      <c r="JL99" s="1284"/>
      <c r="JM99" s="1284"/>
      <c r="JN99" s="1284"/>
      <c r="JO99" s="1284"/>
      <c r="JP99" s="1285"/>
      <c r="JQ99" s="1283"/>
      <c r="JR99" s="1284"/>
      <c r="JS99" s="1284"/>
      <c r="JT99" s="1284"/>
      <c r="JU99" s="1284"/>
      <c r="JV99" s="1284"/>
      <c r="JW99" s="1284"/>
      <c r="JX99" s="1284"/>
      <c r="JY99" s="1285"/>
      <c r="JZ99" s="810"/>
      <c r="KA99" s="815"/>
      <c r="KB99" s="810"/>
      <c r="KC99" s="815"/>
      <c r="KD99" s="813"/>
      <c r="KE99" s="813"/>
      <c r="KF99" s="813"/>
      <c r="KG99" s="813"/>
      <c r="KH99" s="813"/>
      <c r="KI99" s="813"/>
      <c r="KJ99" s="813"/>
      <c r="KK99" s="813"/>
      <c r="KL99" s="813"/>
      <c r="KM99" s="813"/>
      <c r="KN99" s="813"/>
      <c r="KO99" s="813"/>
      <c r="KP99" s="824"/>
      <c r="KQ99" s="813"/>
      <c r="KR99" s="813"/>
      <c r="KS99" s="813"/>
      <c r="KT99" s="813"/>
      <c r="KU99" s="829"/>
      <c r="KV99" s="815"/>
      <c r="KW99" s="824"/>
      <c r="KX99" s="813"/>
      <c r="KY99" s="829"/>
      <c r="KZ99" s="815"/>
      <c r="LA99" s="2596"/>
      <c r="LB99" s="2597"/>
      <c r="LC99" s="2597"/>
      <c r="LD99" s="2597"/>
      <c r="LE99" s="2597"/>
      <c r="LF99" s="2598"/>
      <c r="LG99" s="2596"/>
      <c r="LH99" s="2597"/>
      <c r="LI99" s="2597"/>
      <c r="LJ99" s="2597"/>
      <c r="LK99" s="2597"/>
      <c r="LL99" s="2598"/>
      <c r="LM99" s="2596"/>
      <c r="LN99" s="2597"/>
      <c r="LO99" s="2597"/>
      <c r="LP99" s="2597"/>
      <c r="LQ99" s="2597"/>
      <c r="LR99" s="2598"/>
      <c r="LS99" s="2596"/>
      <c r="LT99" s="2597"/>
      <c r="LU99" s="2597"/>
      <c r="LV99" s="2597"/>
      <c r="LW99" s="2597"/>
      <c r="LX99" s="2598"/>
      <c r="LY99" s="2596"/>
      <c r="LZ99" s="2597"/>
      <c r="MA99" s="2597"/>
      <c r="MB99" s="2597"/>
      <c r="MC99" s="2597"/>
      <c r="MD99" s="2598"/>
      <c r="ME99" s="2596"/>
      <c r="MF99" s="2597"/>
      <c r="MG99" s="2597"/>
      <c r="MH99" s="2597"/>
      <c r="MI99" s="2597"/>
      <c r="MJ99" s="2598"/>
      <c r="MK99" s="2596"/>
      <c r="ML99" s="2597"/>
      <c r="MM99" s="2597"/>
      <c r="MN99" s="2597"/>
      <c r="MO99" s="2598"/>
      <c r="MP99" s="2596"/>
      <c r="MQ99" s="2597"/>
      <c r="MR99" s="2597"/>
      <c r="MS99" s="2597"/>
      <c r="MT99" s="2597"/>
      <c r="MU99" s="2598"/>
      <c r="MV99" s="2597"/>
      <c r="MW99" s="2597"/>
      <c r="MX99" s="2597"/>
      <c r="MY99" s="2597"/>
      <c r="MZ99" s="2597"/>
      <c r="NA99" s="2598"/>
      <c r="NB99" s="813"/>
      <c r="NC99" s="813"/>
      <c r="ND99" s="824"/>
      <c r="NE99" s="813"/>
      <c r="NF99" s="813"/>
      <c r="NG99" s="813"/>
      <c r="NH99" s="813"/>
      <c r="NI99" s="813"/>
      <c r="NJ99" s="813"/>
      <c r="NK99" s="813"/>
      <c r="NL99" s="813"/>
      <c r="NM99" s="813"/>
      <c r="NN99" s="813"/>
      <c r="NO99" s="813"/>
      <c r="NP99" s="813"/>
      <c r="NQ99" s="833"/>
      <c r="NR99" s="830"/>
      <c r="NS99" s="813"/>
      <c r="NT99" s="813"/>
      <c r="NU99" s="813"/>
      <c r="NV99" s="813"/>
      <c r="NW99" s="813"/>
      <c r="NX99" s="813"/>
      <c r="NY99" s="813"/>
      <c r="NZ99" s="831"/>
      <c r="OA99" s="831"/>
      <c r="OB99" s="813"/>
      <c r="OC99" s="832"/>
      <c r="OD99" s="833"/>
      <c r="OE99" s="1015"/>
      <c r="OF99" s="824"/>
      <c r="OG99" s="813"/>
      <c r="OH99" s="1015"/>
      <c r="OI99" s="824"/>
      <c r="OJ99" s="1015"/>
      <c r="OK99" s="1015"/>
      <c r="OL99" s="1015"/>
      <c r="OM99" s="1015"/>
      <c r="ON99" s="1015"/>
      <c r="OO99" s="1015"/>
      <c r="OQ99" s="813"/>
      <c r="OR99" s="813"/>
      <c r="OS99" s="813"/>
      <c r="OT99" s="813"/>
      <c r="OU99" s="813"/>
      <c r="OV99" s="813"/>
      <c r="OW99" s="813"/>
      <c r="OX99" s="813"/>
      <c r="OY99" s="813"/>
      <c r="OZ99" s="813"/>
      <c r="PA99" s="813"/>
      <c r="PB99" s="813"/>
      <c r="PC99" s="813"/>
      <c r="PD99" s="813"/>
      <c r="PE99" s="813"/>
      <c r="PF99" s="813"/>
      <c r="PG99" s="813"/>
      <c r="PH99" s="813"/>
      <c r="PI99" s="813"/>
      <c r="PJ99" s="813"/>
      <c r="PK99" s="813"/>
      <c r="PL99" s="813"/>
      <c r="PM99" s="813"/>
      <c r="PN99" s="813"/>
      <c r="PO99" s="813"/>
      <c r="PP99" s="813"/>
      <c r="PQ99" s="813"/>
      <c r="PR99" s="813"/>
      <c r="PS99" s="1161"/>
      <c r="PT99" s="1163"/>
      <c r="PU99" s="821"/>
      <c r="PV99" s="813"/>
      <c r="PW99" s="1163"/>
      <c r="PX99" s="821"/>
      <c r="PY99" s="813"/>
      <c r="PZ99" s="821"/>
      <c r="QA99" s="821"/>
      <c r="QB99" s="824"/>
      <c r="QC99" s="821"/>
      <c r="QD99" s="821"/>
      <c r="QE99" s="824"/>
      <c r="QF99" s="813"/>
      <c r="QG99" s="813"/>
      <c r="QH99" s="1015"/>
      <c r="QI99" s="813"/>
      <c r="QJ99" s="813"/>
      <c r="QK99" s="821"/>
      <c r="QL99" s="821"/>
      <c r="QM99" s="810"/>
      <c r="QN99" s="811"/>
      <c r="QO99" s="820"/>
      <c r="QP99" s="828"/>
      <c r="QQ99" s="2725"/>
      <c r="QR99" s="810"/>
      <c r="QS99" s="820"/>
      <c r="QT99" s="811"/>
      <c r="QU99" s="820"/>
      <c r="QV99" s="811"/>
      <c r="QW99" s="820"/>
      <c r="QX99" s="811"/>
      <c r="QY99" s="828"/>
      <c r="QZ99" s="813"/>
      <c r="RA99" s="821"/>
      <c r="RB99" s="813"/>
      <c r="RC99" s="821"/>
      <c r="RD99" s="813"/>
      <c r="RE99" s="821"/>
      <c r="RF99" s="813"/>
      <c r="RG99" s="821"/>
      <c r="RH99" s="813"/>
      <c r="RI99" s="813"/>
      <c r="RJ99" s="813"/>
      <c r="RK99" s="813"/>
      <c r="RL99" s="813"/>
      <c r="RM99" s="813"/>
      <c r="RN99" s="813"/>
      <c r="RO99" s="813"/>
      <c r="RP99" s="813"/>
      <c r="RQ99" s="813"/>
      <c r="RR99" s="813"/>
      <c r="RS99" s="813"/>
      <c r="RT99" s="813"/>
      <c r="RU99" s="813"/>
      <c r="RV99" s="813"/>
      <c r="RW99" s="813"/>
      <c r="RX99" s="813"/>
      <c r="RY99" s="813"/>
      <c r="RZ99" s="813"/>
      <c r="SA99" s="813"/>
      <c r="SB99" s="813"/>
      <c r="SC99" s="813"/>
      <c r="SD99" s="813"/>
      <c r="SE99" s="813"/>
      <c r="SF99" s="813"/>
      <c r="SG99" s="813"/>
      <c r="SH99" s="813"/>
      <c r="SI99" s="821"/>
      <c r="SJ99" s="813"/>
      <c r="SK99" s="813"/>
      <c r="SL99" s="813"/>
      <c r="SM99" s="813"/>
      <c r="SN99" s="813"/>
      <c r="SO99" s="813"/>
      <c r="SP99" s="813"/>
      <c r="SQ99" s="813"/>
      <c r="SR99" s="813"/>
      <c r="SS99" s="821"/>
      <c r="ST99" s="813"/>
      <c r="SU99" s="813"/>
      <c r="SV99" s="813"/>
      <c r="SW99" s="813"/>
      <c r="SX99" s="813"/>
      <c r="SY99" s="813"/>
      <c r="SZ99" s="813"/>
      <c r="TA99" s="821"/>
      <c r="TB99" s="813"/>
      <c r="TC99" s="813"/>
      <c r="TD99" s="813"/>
      <c r="TE99" s="813"/>
      <c r="TF99" s="813"/>
      <c r="TG99" s="813"/>
      <c r="TH99" s="813"/>
      <c r="TI99" s="813"/>
      <c r="TJ99" s="813"/>
      <c r="TK99" s="821"/>
      <c r="TL99" s="813"/>
      <c r="TM99" s="813"/>
      <c r="TN99" s="813"/>
      <c r="TO99" s="813"/>
      <c r="TP99" s="813"/>
      <c r="TQ99" s="821"/>
      <c r="TR99" s="813"/>
      <c r="TS99" s="813"/>
      <c r="TT99" s="813"/>
      <c r="TU99" s="813"/>
      <c r="TV99" s="813"/>
      <c r="TW99" s="813"/>
      <c r="TX99" s="813"/>
      <c r="TY99" s="813"/>
      <c r="TZ99" s="813"/>
      <c r="UA99" s="821"/>
      <c r="UB99" s="813"/>
      <c r="UC99" s="813"/>
      <c r="UD99" s="813"/>
      <c r="UE99" s="813"/>
      <c r="UF99" s="813"/>
      <c r="UG99" s="821"/>
      <c r="UH99" s="821"/>
      <c r="UI99" s="813"/>
      <c r="UJ99" s="813"/>
      <c r="UK99" s="821"/>
      <c r="UL99" s="813"/>
      <c r="UM99" s="813"/>
      <c r="UN99" s="821"/>
      <c r="UO99" s="813"/>
      <c r="UP99" s="813"/>
      <c r="UQ99" s="821"/>
      <c r="UR99" s="813"/>
      <c r="US99" s="813"/>
      <c r="UT99" s="813"/>
      <c r="UU99" s="813"/>
      <c r="UV99" s="813"/>
      <c r="UW99" s="813"/>
      <c r="UX99" s="813"/>
      <c r="UY99" s="813"/>
      <c r="UZ99" s="813"/>
      <c r="VA99" s="813"/>
      <c r="VB99" s="813"/>
      <c r="VC99" s="813"/>
      <c r="VD99" s="813"/>
      <c r="VE99" s="813"/>
      <c r="VF99" s="813"/>
      <c r="VG99" s="813"/>
      <c r="VH99" s="813"/>
      <c r="VI99" s="813"/>
      <c r="VJ99" s="813"/>
      <c r="VK99" s="813"/>
      <c r="VL99" s="813"/>
      <c r="VM99" s="813"/>
      <c r="VN99" s="813"/>
      <c r="VO99" s="813"/>
      <c r="VP99" s="813"/>
      <c r="VQ99" s="813"/>
      <c r="VR99" s="813"/>
      <c r="VS99" s="813"/>
      <c r="VT99" s="813"/>
      <c r="VU99" s="813"/>
      <c r="VV99" s="813"/>
      <c r="VW99" s="813"/>
      <c r="VX99" s="813"/>
      <c r="VY99" s="813"/>
      <c r="VZ99" s="813"/>
      <c r="WA99" s="813"/>
      <c r="WB99" s="813"/>
      <c r="WC99" s="813"/>
      <c r="WD99" s="813"/>
      <c r="WE99" s="813"/>
      <c r="WF99" s="813"/>
      <c r="WG99" s="813"/>
      <c r="WH99" s="813"/>
      <c r="WI99" s="813"/>
      <c r="WJ99" s="813"/>
      <c r="WK99" s="813"/>
      <c r="WL99" s="813"/>
      <c r="WM99" s="813"/>
      <c r="WN99" s="813"/>
      <c r="WO99" s="813"/>
      <c r="WP99" s="813"/>
      <c r="WQ99" s="813"/>
      <c r="WR99" s="813"/>
      <c r="WS99" s="813"/>
      <c r="WT99" s="813"/>
      <c r="WU99" s="813"/>
      <c r="WV99" s="813"/>
      <c r="WW99" s="813"/>
      <c r="WX99" s="813"/>
      <c r="WY99" s="813"/>
      <c r="WZ99" s="813"/>
      <c r="XA99" s="813"/>
      <c r="XB99" s="813"/>
      <c r="XC99" s="813"/>
      <c r="XD99" s="813"/>
      <c r="XE99" s="813"/>
      <c r="XF99" s="813"/>
      <c r="XG99" s="813"/>
      <c r="XH99" s="813"/>
      <c r="XI99" s="813"/>
      <c r="XJ99" s="813"/>
      <c r="XK99" s="813"/>
      <c r="XL99" s="813"/>
      <c r="XM99" s="813"/>
      <c r="XO99" s="824"/>
      <c r="XP99" s="813"/>
      <c r="XQ99" s="813"/>
      <c r="XR99" s="824"/>
      <c r="XS99" s="813"/>
      <c r="XT99" s="813"/>
      <c r="XU99" s="813"/>
      <c r="XV99" s="813"/>
      <c r="XW99" s="813"/>
      <c r="XX99" s="1173"/>
      <c r="XY99" s="1177"/>
      <c r="XZ99" s="1017"/>
      <c r="YA99" s="813"/>
      <c r="YB99" s="813"/>
      <c r="YC99" s="813"/>
      <c r="YD99" s="824"/>
      <c r="YE99" s="813"/>
      <c r="YF99" s="813"/>
      <c r="YG99" s="813"/>
      <c r="YH99" s="813"/>
      <c r="YI99" s="813"/>
      <c r="YJ99" s="824"/>
      <c r="YK99" s="813"/>
      <c r="YL99" s="813"/>
      <c r="YM99" s="813"/>
      <c r="YN99" s="813"/>
      <c r="YO99" s="813"/>
      <c r="YP99" s="1181"/>
      <c r="YQ99" s="1177"/>
      <c r="YR99" s="1177"/>
      <c r="YS99" s="1177"/>
      <c r="YT99" s="1177"/>
      <c r="YU99" s="1177"/>
      <c r="YV99" s="1177"/>
      <c r="YW99" s="1177"/>
      <c r="YX99" s="1177"/>
      <c r="YY99" s="1177"/>
      <c r="YZ99" s="1177"/>
      <c r="ZA99" s="1015"/>
      <c r="ZB99" s="831"/>
      <c r="ZC99" s="831"/>
      <c r="ZD99" s="831"/>
      <c r="ZE99" s="831"/>
      <c r="ZF99" s="831"/>
      <c r="ZG99" s="831"/>
      <c r="ZH99" s="831"/>
      <c r="ZI99" s="831"/>
      <c r="ZJ99" s="831"/>
      <c r="ZK99" s="831"/>
      <c r="ZL99" s="831"/>
      <c r="ZM99" s="813"/>
      <c r="ZN99" s="824"/>
      <c r="ZO99" s="813"/>
      <c r="ZP99" s="813"/>
      <c r="ZQ99" s="813"/>
      <c r="ZR99" s="813"/>
      <c r="ZS99" s="813"/>
      <c r="ZT99" s="813"/>
      <c r="ZU99" s="813"/>
      <c r="ZV99" s="813"/>
      <c r="ZW99" s="813"/>
      <c r="ZX99" s="813"/>
      <c r="ZY99" s="813"/>
      <c r="ZZ99" s="813"/>
      <c r="AAA99" s="813"/>
      <c r="AAB99" s="824"/>
      <c r="AAC99" s="813"/>
      <c r="AAD99" s="813"/>
      <c r="AAE99" s="813"/>
      <c r="AAF99" s="813"/>
      <c r="AAG99" s="813"/>
      <c r="AAH99" s="823"/>
      <c r="AAI99" s="821"/>
      <c r="AAJ99" s="821"/>
      <c r="AAK99" s="821"/>
      <c r="AAL99" s="821"/>
      <c r="AAM99" s="1014"/>
      <c r="AAN99" s="824"/>
      <c r="AAO99" s="813"/>
      <c r="AAP99" s="813"/>
      <c r="AAQ99" s="813"/>
      <c r="AAR99" s="813"/>
      <c r="AAS99" s="813"/>
      <c r="AAT99" s="813"/>
      <c r="AAU99" s="813"/>
      <c r="AAV99" s="813"/>
      <c r="AAW99" s="813"/>
      <c r="AAX99" s="813"/>
      <c r="AAY99" s="813"/>
      <c r="AAZ99" s="824"/>
      <c r="ABA99" s="813"/>
      <c r="ABB99" s="813"/>
      <c r="ABC99" s="824"/>
      <c r="ABD99" s="813"/>
      <c r="ABE99" s="813"/>
      <c r="ABF99" s="813"/>
      <c r="ABG99" s="813"/>
      <c r="ABH99" s="1015"/>
      <c r="ABI99" s="824"/>
      <c r="ABJ99" s="813"/>
      <c r="ABK99" s="813"/>
      <c r="ABL99" s="824"/>
      <c r="ABM99" s="813"/>
      <c r="ABN99" s="813"/>
      <c r="ABO99" s="813"/>
      <c r="ABP99" s="813"/>
      <c r="ABQ99" s="813"/>
      <c r="ABR99" s="1207"/>
      <c r="ABS99" s="1208"/>
      <c r="ABT99" s="1208"/>
      <c r="ABU99" s="1208"/>
      <c r="ABV99" s="813"/>
      <c r="ABW99" s="813"/>
      <c r="ABX99" s="813"/>
      <c r="ABY99" s="813"/>
      <c r="ABZ99" s="813"/>
      <c r="ACA99" s="813"/>
      <c r="ACB99" s="824"/>
      <c r="ACC99" s="813"/>
      <c r="ACD99" s="813"/>
      <c r="ACE99" s="813"/>
      <c r="ACF99" s="813"/>
      <c r="ACG99" s="813"/>
      <c r="ACH99" s="813"/>
      <c r="ACI99" s="813"/>
      <c r="ACJ99" s="813"/>
      <c r="ACK99" s="813"/>
      <c r="ACL99" s="824"/>
      <c r="ACM99" s="821"/>
      <c r="ACN99" s="1095"/>
      <c r="ACO99" s="821"/>
      <c r="ACP99" s="1095"/>
      <c r="ACQ99" s="821"/>
      <c r="ACR99" s="824"/>
      <c r="ACS99" s="1096"/>
      <c r="ACT99" s="824"/>
      <c r="ACU99" s="813"/>
      <c r="ACV99" s="813"/>
      <c r="ACW99" s="813"/>
      <c r="ACX99" s="813"/>
      <c r="ACY99" s="813"/>
      <c r="ACZ99" s="813"/>
      <c r="ADA99" s="813"/>
      <c r="ADB99" s="813"/>
      <c r="ADC99" s="813"/>
      <c r="ADD99" s="824"/>
      <c r="ADE99" s="813"/>
      <c r="ADF99" s="813"/>
      <c r="ADG99" s="813"/>
      <c r="ADH99" s="813"/>
      <c r="ADI99" s="813"/>
      <c r="ADJ99" s="813"/>
      <c r="ADK99" s="813"/>
      <c r="ADL99" s="813"/>
      <c r="ADM99" s="813"/>
      <c r="ADN99" s="823"/>
      <c r="ADO99" s="821"/>
      <c r="ADP99" s="821"/>
      <c r="ADQ99" s="813"/>
      <c r="ADR99" s="813"/>
      <c r="ADS99" s="813"/>
      <c r="ADT99" s="813"/>
      <c r="ADU99" s="813"/>
      <c r="ADV99" s="813"/>
      <c r="ADW99" s="813"/>
      <c r="ADX99" s="813"/>
      <c r="ADY99" s="813"/>
      <c r="ADZ99" s="813"/>
      <c r="AEA99" s="813"/>
      <c r="AEB99" s="813"/>
      <c r="AEC99" s="813"/>
      <c r="AED99" s="813"/>
      <c r="AEE99" s="813"/>
      <c r="AEF99" s="813"/>
      <c r="AEG99" s="813"/>
      <c r="AEH99" s="813"/>
      <c r="AEM99" s="821"/>
      <c r="AEN99" s="821"/>
      <c r="AEO99" s="1017"/>
      <c r="AEP99" s="1177"/>
      <c r="AEQ99" s="1017"/>
      <c r="AER99" s="1017"/>
      <c r="AES99" s="1017"/>
      <c r="AET99" s="1177"/>
      <c r="AEU99" s="1017"/>
      <c r="AEV99" s="1017"/>
      <c r="AEW99" s="1017"/>
      <c r="AEX99" s="1017"/>
      <c r="AEY99" s="1017"/>
      <c r="AEZ99" s="1017"/>
      <c r="AFA99" s="1017"/>
      <c r="AFB99" s="1017"/>
      <c r="AFC99" s="1017"/>
      <c r="AFD99" s="1177"/>
      <c r="AFE99" s="1017"/>
      <c r="AFF99" s="821"/>
      <c r="AFG99" s="831"/>
      <c r="AFH99" s="821"/>
      <c r="AFI99" s="1017"/>
      <c r="AFJ99" s="821"/>
      <c r="AFK99" s="813"/>
      <c r="AFL99" s="813"/>
      <c r="AFM99" s="810"/>
      <c r="AFN99" s="820"/>
      <c r="AFO99" s="811"/>
      <c r="AFP99" s="815"/>
      <c r="AFQ99" s="821"/>
      <c r="AFR99" s="821"/>
      <c r="AFS99" s="821" t="s">
        <v>31</v>
      </c>
      <c r="AFT99" s="821" t="s">
        <v>31</v>
      </c>
      <c r="AFU99" s="1036" t="s">
        <v>31</v>
      </c>
      <c r="AFV99" s="813"/>
      <c r="AFW99" s="821"/>
      <c r="AFX99" s="821"/>
      <c r="AFY99" s="813"/>
      <c r="AFZ99" s="813"/>
      <c r="AGA99" s="813"/>
      <c r="AGB99" s="813"/>
      <c r="AGC99" s="813"/>
      <c r="AGD99" s="813"/>
      <c r="AGE99" s="813"/>
      <c r="AGF99" s="813"/>
      <c r="AGG99" s="813"/>
      <c r="AGH99" s="813"/>
      <c r="AGI99" s="813"/>
      <c r="AGJ99" s="821"/>
      <c r="AGK99" s="821"/>
      <c r="AGL99" s="821"/>
      <c r="AGM99" s="821"/>
      <c r="AGN99" s="821"/>
      <c r="AGO99" s="821"/>
      <c r="AGP99" s="821"/>
      <c r="AGQ99" s="821"/>
      <c r="AGR99" s="821"/>
      <c r="AGS99" s="821"/>
      <c r="AGT99" s="813"/>
      <c r="AGU99" s="813"/>
      <c r="AGV99" s="813"/>
      <c r="AGW99" s="813"/>
      <c r="AGX99" s="813"/>
      <c r="AGY99" s="813"/>
      <c r="AGZ99" s="813"/>
      <c r="AHA99" s="813"/>
      <c r="AHB99" s="813"/>
      <c r="AHC99" s="821"/>
      <c r="AHD99" s="821"/>
      <c r="AHE99" s="821"/>
      <c r="AHF99" s="821"/>
      <c r="AHG99" s="821"/>
      <c r="AHH99" s="821"/>
      <c r="AHI99" s="821"/>
      <c r="AHJ99" s="821"/>
      <c r="AHK99" s="821"/>
      <c r="AHL99" s="821"/>
      <c r="AHM99" s="813"/>
      <c r="AHN99" s="813"/>
      <c r="AHO99" s="813"/>
      <c r="AHP99" s="813"/>
      <c r="AHQ99" s="813"/>
      <c r="AHR99" s="813"/>
      <c r="AHS99" s="813"/>
      <c r="AHT99" s="813"/>
      <c r="AHU99" s="813"/>
      <c r="AHV99" s="821"/>
      <c r="AHW99" s="821"/>
      <c r="AHX99" s="821"/>
      <c r="AHY99" s="821"/>
      <c r="AHZ99" s="821"/>
      <c r="AIA99" s="821"/>
      <c r="AIB99" s="821"/>
      <c r="AIC99" s="821"/>
      <c r="AID99" s="821"/>
      <c r="AIE99" s="821"/>
      <c r="AIF99" s="813"/>
      <c r="AIG99" s="813"/>
      <c r="AIH99" s="810"/>
      <c r="AII99" s="811"/>
      <c r="AIJ99" s="811"/>
      <c r="AIK99" s="811"/>
      <c r="AIL99" s="811"/>
      <c r="AIM99" s="815"/>
      <c r="AIN99" s="813"/>
      <c r="AIO99" s="813"/>
      <c r="AIP99" s="813"/>
      <c r="AIQ99" s="813"/>
      <c r="AIR99" s="813"/>
      <c r="AIS99" s="813"/>
      <c r="AIT99" s="813"/>
      <c r="AIU99" s="813"/>
      <c r="AIV99" s="813"/>
      <c r="AIW99" s="813"/>
      <c r="AIX99" s="813"/>
      <c r="AIY99" s="813"/>
      <c r="AIZ99" s="813"/>
      <c r="AJA99" s="813"/>
      <c r="AJB99" s="813"/>
      <c r="AJC99" s="813"/>
      <c r="AJD99" s="811"/>
      <c r="AJE99" s="813"/>
      <c r="AJF99" s="813"/>
      <c r="AJG99" s="813"/>
      <c r="AJH99" s="813"/>
      <c r="AJI99" s="813"/>
      <c r="AJJ99" s="813"/>
      <c r="AJK99" s="821"/>
      <c r="AJL99" s="813"/>
      <c r="AJM99" s="813"/>
      <c r="AJN99" s="821"/>
      <c r="AJO99" s="813"/>
      <c r="AJP99" s="813"/>
      <c r="AJQ99" s="821"/>
      <c r="AJR99" s="813"/>
      <c r="AJS99" s="813"/>
      <c r="AJT99" s="821"/>
      <c r="AJU99" s="813"/>
      <c r="AJV99" s="821"/>
      <c r="AJW99" s="813"/>
      <c r="AJX99" s="813"/>
      <c r="AJY99" s="821"/>
      <c r="AJZ99" s="813"/>
      <c r="AKA99" s="813"/>
      <c r="AKB99" s="821"/>
      <c r="AKC99" s="813"/>
      <c r="AKD99" s="813"/>
      <c r="AKE99" s="821"/>
      <c r="AKF99" s="821"/>
      <c r="AKG99" s="821"/>
      <c r="AKH99" s="821"/>
      <c r="AKI99" s="821"/>
      <c r="AKJ99" s="821"/>
      <c r="AKK99" s="821"/>
      <c r="AKL99" s="821"/>
      <c r="AKM99" s="821"/>
      <c r="AKN99" s="821"/>
      <c r="AKO99" s="821"/>
      <c r="AKP99" s="813"/>
      <c r="AKQ99" s="813"/>
      <c r="AKR99" s="813"/>
      <c r="AKS99" s="813"/>
      <c r="AKT99" s="813"/>
      <c r="AKU99" s="813"/>
      <c r="AKV99" s="813"/>
      <c r="AKW99" s="813"/>
      <c r="AKX99" s="813"/>
      <c r="AKY99" s="813"/>
      <c r="AKZ99" s="813"/>
      <c r="ALA99" s="813"/>
      <c r="ALB99" s="813"/>
      <c r="ALC99" s="813"/>
      <c r="ALD99" s="813"/>
      <c r="ALE99" s="813"/>
      <c r="ALF99" s="813"/>
      <c r="ALG99" s="813"/>
      <c r="ALH99" s="1220"/>
    </row>
    <row r="100" spans="1:996" ht="13" x14ac:dyDescent="0.2">
      <c r="A100" s="810"/>
      <c r="B100" s="811"/>
      <c r="C100" s="811"/>
      <c r="D100" s="811"/>
      <c r="E100" s="811">
        <v>6</v>
      </c>
      <c r="F100" s="812" t="s">
        <v>1919</v>
      </c>
      <c r="G100" s="813"/>
      <c r="H100" s="814"/>
      <c r="I100" s="811"/>
      <c r="J100" s="813"/>
      <c r="K100" s="816"/>
      <c r="L100" s="811"/>
      <c r="M100" s="811"/>
      <c r="N100" s="813"/>
      <c r="O100" s="816"/>
      <c r="P100" s="811"/>
      <c r="Q100" s="813"/>
      <c r="R100" s="816"/>
      <c r="S100" s="812"/>
      <c r="T100" s="811"/>
      <c r="U100" s="813"/>
      <c r="V100" s="817"/>
      <c r="W100" s="815"/>
      <c r="X100" s="816"/>
      <c r="Y100" s="812"/>
      <c r="Z100" s="815"/>
      <c r="AA100" s="810"/>
      <c r="AB100" s="812"/>
      <c r="AC100" s="815"/>
      <c r="AD100" s="816"/>
      <c r="AE100" s="812"/>
      <c r="AF100" s="818"/>
      <c r="AG100" s="819"/>
      <c r="AH100" s="815"/>
      <c r="AI100" s="810"/>
      <c r="AJ100" s="815"/>
      <c r="AK100" s="810"/>
      <c r="AL100" s="815"/>
      <c r="AM100" s="816"/>
      <c r="AN100" s="821"/>
      <c r="AO100" s="820"/>
      <c r="AP100" s="821"/>
      <c r="AQ100" s="816"/>
      <c r="AR100" s="820"/>
      <c r="AS100" s="816"/>
      <c r="AT100" s="811"/>
      <c r="AU100" s="815"/>
      <c r="AV100" s="816"/>
      <c r="AW100" s="811"/>
      <c r="AX100" s="815"/>
      <c r="AY100" s="816"/>
      <c r="AZ100" s="811"/>
      <c r="BA100" s="815"/>
      <c r="BB100" s="816"/>
      <c r="BC100" s="811"/>
      <c r="BD100" s="815"/>
      <c r="BE100" s="816"/>
      <c r="BF100" s="811"/>
      <c r="BG100" s="815"/>
      <c r="BH100" s="816"/>
      <c r="BI100" s="811"/>
      <c r="BJ100" s="815"/>
      <c r="BK100" s="816"/>
      <c r="BL100" s="811"/>
      <c r="BM100" s="815"/>
      <c r="BN100" s="816"/>
      <c r="BO100" s="811"/>
      <c r="BP100" s="815"/>
      <c r="BQ100" s="816"/>
      <c r="BR100" s="811"/>
      <c r="BS100" s="815"/>
      <c r="BT100" s="816"/>
      <c r="BU100" s="811"/>
      <c r="BV100" s="815"/>
      <c r="BW100" s="816"/>
      <c r="BX100" s="811"/>
      <c r="BY100" s="815"/>
      <c r="BZ100" s="816"/>
      <c r="CA100" s="811"/>
      <c r="CB100" s="812"/>
      <c r="CC100" s="810"/>
      <c r="CD100" s="822"/>
      <c r="CE100" s="811"/>
      <c r="CF100" s="811"/>
      <c r="CG100" s="812"/>
      <c r="CH100" s="810"/>
      <c r="CI100" s="815"/>
      <c r="CJ100" s="813"/>
      <c r="CK100" s="813"/>
      <c r="CL100" s="813"/>
      <c r="CM100" s="813"/>
      <c r="CN100" s="813"/>
      <c r="CO100" s="823"/>
      <c r="CP100" s="813"/>
      <c r="CQ100" s="813"/>
      <c r="CR100" s="821"/>
      <c r="CS100" s="813"/>
      <c r="CT100" s="813"/>
      <c r="CU100" s="821"/>
      <c r="CV100" s="813"/>
      <c r="CW100" s="813"/>
      <c r="CX100" s="821"/>
      <c r="CY100" s="813"/>
      <c r="CZ100" s="813"/>
      <c r="DA100" s="824"/>
      <c r="DB100" s="813"/>
      <c r="DC100" s="821"/>
      <c r="DD100" s="822"/>
      <c r="DE100" s="811"/>
      <c r="DF100" s="811"/>
      <c r="DG100" s="815"/>
      <c r="DH100" s="810"/>
      <c r="DI100" s="811"/>
      <c r="DJ100" s="811"/>
      <c r="DK100" s="815"/>
      <c r="DL100" s="810"/>
      <c r="DM100" s="811"/>
      <c r="DN100" s="811"/>
      <c r="DO100" s="815"/>
      <c r="DP100" s="810"/>
      <c r="DQ100" s="811"/>
      <c r="DR100" s="815"/>
      <c r="DS100" s="810"/>
      <c r="DT100" s="811"/>
      <c r="DU100" s="815"/>
      <c r="DV100" s="810"/>
      <c r="DW100" s="825"/>
      <c r="DX100" s="826"/>
      <c r="DY100" s="810"/>
      <c r="DZ100" s="822"/>
      <c r="EA100" s="822"/>
      <c r="EB100" s="825"/>
      <c r="EC100" s="826"/>
      <c r="ED100" s="810"/>
      <c r="EE100" s="813"/>
      <c r="EF100" s="813"/>
      <c r="EG100" s="825"/>
      <c r="EH100" s="826"/>
      <c r="EI100" s="810"/>
      <c r="EJ100" s="813"/>
      <c r="EK100" s="813"/>
      <c r="EL100" s="825"/>
      <c r="EM100" s="826"/>
      <c r="EN100" s="810"/>
      <c r="EO100" s="813"/>
      <c r="EP100" s="813"/>
      <c r="EQ100" s="825"/>
      <c r="ER100" s="826"/>
      <c r="ES100" s="810"/>
      <c r="ET100" s="1150"/>
      <c r="EU100" s="1150"/>
      <c r="EV100" s="825"/>
      <c r="EW100" s="826"/>
      <c r="EX100" s="822"/>
      <c r="EY100" s="1150"/>
      <c r="EZ100" s="1150"/>
      <c r="FA100" s="825"/>
      <c r="FB100" s="827"/>
      <c r="FC100" s="810"/>
      <c r="FD100" s="1150"/>
      <c r="FE100" s="1150"/>
      <c r="FF100" s="825"/>
      <c r="FG100" s="826"/>
      <c r="FH100" s="810"/>
      <c r="FI100" s="1150"/>
      <c r="FJ100" s="1150"/>
      <c r="FK100" s="825"/>
      <c r="FL100" s="826"/>
      <c r="FM100" s="824"/>
      <c r="FN100" s="825"/>
      <c r="FO100" s="827"/>
      <c r="FP100" s="810"/>
      <c r="FQ100" s="813"/>
      <c r="FR100" s="813"/>
      <c r="FS100" s="825"/>
      <c r="FT100" s="826"/>
      <c r="FU100" s="810"/>
      <c r="FV100" s="813"/>
      <c r="FW100" s="813"/>
      <c r="FX100" s="825"/>
      <c r="FY100" s="826"/>
      <c r="FZ100" s="810"/>
      <c r="GA100" s="813"/>
      <c r="GB100" s="813"/>
      <c r="GC100" s="825"/>
      <c r="GD100" s="826"/>
      <c r="GE100" s="810"/>
      <c r="GF100" s="813"/>
      <c r="GG100" s="813"/>
      <c r="GH100" s="825"/>
      <c r="GI100" s="826"/>
      <c r="GJ100" s="810"/>
      <c r="GK100" s="822"/>
      <c r="GL100" s="822"/>
      <c r="GM100" s="825"/>
      <c r="GN100" s="826"/>
      <c r="GO100" s="810"/>
      <c r="GP100" s="822"/>
      <c r="GQ100" s="822"/>
      <c r="GR100" s="825"/>
      <c r="GS100" s="826"/>
      <c r="GT100" s="810"/>
      <c r="GU100" s="822"/>
      <c r="GV100" s="822"/>
      <c r="GW100" s="825"/>
      <c r="GX100" s="826"/>
      <c r="GY100" s="810"/>
      <c r="GZ100" s="822"/>
      <c r="HA100" s="822"/>
      <c r="HB100" s="825"/>
      <c r="HC100" s="826"/>
      <c r="HD100" s="810"/>
      <c r="HE100" s="811"/>
      <c r="HF100" s="811"/>
      <c r="HG100" s="811"/>
      <c r="HH100" s="811"/>
      <c r="HI100" s="811"/>
      <c r="HJ100" s="811"/>
      <c r="HK100" s="811"/>
      <c r="HL100" s="811"/>
      <c r="HM100" s="1302"/>
      <c r="HN100" s="810"/>
      <c r="HO100" s="811"/>
      <c r="HP100" s="811"/>
      <c r="HQ100" s="811"/>
      <c r="HR100" s="811"/>
      <c r="HS100" s="811"/>
      <c r="HT100" s="811"/>
      <c r="HU100" s="811"/>
      <c r="HV100" s="811"/>
      <c r="HW100" s="815"/>
      <c r="HX100" s="1283"/>
      <c r="HY100" s="1284"/>
      <c r="HZ100" s="1284"/>
      <c r="IA100" s="1284"/>
      <c r="IB100" s="1284"/>
      <c r="IC100" s="1284"/>
      <c r="ID100" s="1284"/>
      <c r="IE100" s="1284"/>
      <c r="IF100" s="1285"/>
      <c r="IG100" s="1283"/>
      <c r="IH100" s="1284"/>
      <c r="II100" s="1284"/>
      <c r="IJ100" s="1284"/>
      <c r="IK100" s="1284"/>
      <c r="IL100" s="1284"/>
      <c r="IM100" s="1284"/>
      <c r="IN100" s="1284"/>
      <c r="IO100" s="1285"/>
      <c r="IP100" s="1283"/>
      <c r="IQ100" s="1284"/>
      <c r="IR100" s="1284"/>
      <c r="IS100" s="1284"/>
      <c r="IT100" s="1284"/>
      <c r="IU100" s="1284"/>
      <c r="IV100" s="1284"/>
      <c r="IW100" s="1284"/>
      <c r="IX100" s="1285"/>
      <c r="IY100" s="1283"/>
      <c r="IZ100" s="1284"/>
      <c r="JA100" s="1284"/>
      <c r="JB100" s="1284"/>
      <c r="JC100" s="1284"/>
      <c r="JD100" s="1284"/>
      <c r="JE100" s="1284"/>
      <c r="JF100" s="1284"/>
      <c r="JG100" s="1285"/>
      <c r="JH100" s="1283"/>
      <c r="JI100" s="1284"/>
      <c r="JJ100" s="1284"/>
      <c r="JK100" s="1284"/>
      <c r="JL100" s="1284"/>
      <c r="JM100" s="1284"/>
      <c r="JN100" s="1284"/>
      <c r="JO100" s="1284"/>
      <c r="JP100" s="1285"/>
      <c r="JQ100" s="1283"/>
      <c r="JR100" s="1284"/>
      <c r="JS100" s="1284"/>
      <c r="JT100" s="1284"/>
      <c r="JU100" s="1284"/>
      <c r="JV100" s="1284"/>
      <c r="JW100" s="1284"/>
      <c r="JX100" s="1284"/>
      <c r="JY100" s="1285"/>
      <c r="JZ100" s="810"/>
      <c r="KA100" s="815"/>
      <c r="KB100" s="810"/>
      <c r="KC100" s="815"/>
      <c r="KD100" s="813"/>
      <c r="KE100" s="813"/>
      <c r="KF100" s="813"/>
      <c r="KG100" s="813"/>
      <c r="KH100" s="813"/>
      <c r="KI100" s="813"/>
      <c r="KJ100" s="813"/>
      <c r="KK100" s="813"/>
      <c r="KL100" s="813"/>
      <c r="KM100" s="813"/>
      <c r="KN100" s="813"/>
      <c r="KO100" s="813"/>
      <c r="KP100" s="824"/>
      <c r="KQ100" s="813"/>
      <c r="KR100" s="813"/>
      <c r="KS100" s="813"/>
      <c r="KT100" s="813"/>
      <c r="KU100" s="829"/>
      <c r="KV100" s="815"/>
      <c r="KW100" s="824"/>
      <c r="KX100" s="813"/>
      <c r="KY100" s="829"/>
      <c r="KZ100" s="815"/>
      <c r="LA100" s="2596"/>
      <c r="LB100" s="2597"/>
      <c r="LC100" s="2597"/>
      <c r="LD100" s="2597"/>
      <c r="LE100" s="2597"/>
      <c r="LF100" s="2598"/>
      <c r="LG100" s="2596"/>
      <c r="LH100" s="2597"/>
      <c r="LI100" s="2597"/>
      <c r="LJ100" s="2597"/>
      <c r="LK100" s="2597"/>
      <c r="LL100" s="2598"/>
      <c r="LM100" s="2596"/>
      <c r="LN100" s="2597"/>
      <c r="LO100" s="2597"/>
      <c r="LP100" s="2597"/>
      <c r="LQ100" s="2597"/>
      <c r="LR100" s="2598"/>
      <c r="LS100" s="2596"/>
      <c r="LT100" s="2597"/>
      <c r="LU100" s="2597"/>
      <c r="LV100" s="2597"/>
      <c r="LW100" s="2597"/>
      <c r="LX100" s="2598"/>
      <c r="LY100" s="2596"/>
      <c r="LZ100" s="2597"/>
      <c r="MA100" s="2597"/>
      <c r="MB100" s="2597"/>
      <c r="MC100" s="2597"/>
      <c r="MD100" s="2598"/>
      <c r="ME100" s="2596"/>
      <c r="MF100" s="2597"/>
      <c r="MG100" s="2597"/>
      <c r="MH100" s="2597"/>
      <c r="MI100" s="2597"/>
      <c r="MJ100" s="2598"/>
      <c r="MK100" s="2596"/>
      <c r="ML100" s="2597"/>
      <c r="MM100" s="2597"/>
      <c r="MN100" s="2597"/>
      <c r="MO100" s="2598"/>
      <c r="MP100" s="2596"/>
      <c r="MQ100" s="2597"/>
      <c r="MR100" s="2597"/>
      <c r="MS100" s="2597"/>
      <c r="MT100" s="2597"/>
      <c r="MU100" s="2598"/>
      <c r="MV100" s="2597"/>
      <c r="MW100" s="2597"/>
      <c r="MX100" s="2597"/>
      <c r="MY100" s="2597"/>
      <c r="MZ100" s="2597"/>
      <c r="NA100" s="2598"/>
      <c r="NB100" s="813"/>
      <c r="NC100" s="813"/>
      <c r="ND100" s="824"/>
      <c r="NE100" s="813"/>
      <c r="NF100" s="813"/>
      <c r="NG100" s="813"/>
      <c r="NH100" s="813"/>
      <c r="NI100" s="813"/>
      <c r="NJ100" s="813"/>
      <c r="NK100" s="813"/>
      <c r="NL100" s="813"/>
      <c r="NM100" s="813"/>
      <c r="NN100" s="813"/>
      <c r="NO100" s="813"/>
      <c r="NP100" s="813"/>
      <c r="NQ100" s="833"/>
      <c r="NR100" s="830"/>
      <c r="NS100" s="813"/>
      <c r="NT100" s="813"/>
      <c r="NU100" s="813"/>
      <c r="NV100" s="813"/>
      <c r="NW100" s="813"/>
      <c r="NX100" s="813"/>
      <c r="NY100" s="813"/>
      <c r="NZ100" s="831"/>
      <c r="OA100" s="831"/>
      <c r="OB100" s="813"/>
      <c r="OC100" s="832"/>
      <c r="OD100" s="833"/>
      <c r="OE100" s="1015"/>
      <c r="OF100" s="824"/>
      <c r="OG100" s="813"/>
      <c r="OH100" s="1015"/>
      <c r="OI100" s="824"/>
      <c r="OJ100" s="1015"/>
      <c r="OK100" s="1015"/>
      <c r="OL100" s="1015"/>
      <c r="OM100" s="1015"/>
      <c r="ON100" s="1015"/>
      <c r="OO100" s="1015"/>
      <c r="OQ100" s="813"/>
      <c r="OR100" s="813"/>
      <c r="OS100" s="813"/>
      <c r="OT100" s="813"/>
      <c r="OU100" s="813"/>
      <c r="OV100" s="813"/>
      <c r="OW100" s="813"/>
      <c r="OX100" s="813"/>
      <c r="OY100" s="813"/>
      <c r="OZ100" s="813"/>
      <c r="PA100" s="813"/>
      <c r="PB100" s="813"/>
      <c r="PC100" s="813"/>
      <c r="PD100" s="813"/>
      <c r="PE100" s="813"/>
      <c r="PF100" s="813"/>
      <c r="PG100" s="813"/>
      <c r="PH100" s="813"/>
      <c r="PI100" s="813"/>
      <c r="PJ100" s="813"/>
      <c r="PK100" s="813"/>
      <c r="PL100" s="813"/>
      <c r="PM100" s="813"/>
      <c r="PN100" s="813"/>
      <c r="PO100" s="813"/>
      <c r="PP100" s="813"/>
      <c r="PQ100" s="813"/>
      <c r="PR100" s="813"/>
      <c r="PS100" s="1161"/>
      <c r="PT100" s="1163"/>
      <c r="PU100" s="821"/>
      <c r="PV100" s="813"/>
      <c r="PW100" s="1163"/>
      <c r="PX100" s="821"/>
      <c r="PY100" s="813"/>
      <c r="PZ100" s="821"/>
      <c r="QA100" s="821"/>
      <c r="QB100" s="824"/>
      <c r="QC100" s="821"/>
      <c r="QD100" s="821"/>
      <c r="QE100" s="824"/>
      <c r="QF100" s="813"/>
      <c r="QG100" s="813"/>
      <c r="QH100" s="1015"/>
      <c r="QI100" s="813"/>
      <c r="QJ100" s="813"/>
      <c r="QK100" s="821"/>
      <c r="QL100" s="821"/>
      <c r="QM100" s="810"/>
      <c r="QN100" s="811"/>
      <c r="QO100" s="820"/>
      <c r="QP100" s="828"/>
      <c r="QQ100" s="2725"/>
      <c r="QR100" s="810"/>
      <c r="QS100" s="820"/>
      <c r="QT100" s="811"/>
      <c r="QU100" s="820"/>
      <c r="QV100" s="811"/>
      <c r="QW100" s="820"/>
      <c r="QX100" s="811"/>
      <c r="QY100" s="828"/>
      <c r="QZ100" s="813"/>
      <c r="RA100" s="821"/>
      <c r="RB100" s="813"/>
      <c r="RC100" s="821"/>
      <c r="RD100" s="813"/>
      <c r="RE100" s="821"/>
      <c r="RF100" s="813"/>
      <c r="RG100" s="821"/>
      <c r="RH100" s="813"/>
      <c r="RI100" s="813"/>
      <c r="RJ100" s="813"/>
      <c r="RK100" s="813"/>
      <c r="RL100" s="813"/>
      <c r="RM100" s="813"/>
      <c r="RN100" s="813"/>
      <c r="RO100" s="813"/>
      <c r="RP100" s="813"/>
      <c r="RQ100" s="813"/>
      <c r="RR100" s="813"/>
      <c r="RS100" s="813"/>
      <c r="RT100" s="813"/>
      <c r="RU100" s="813"/>
      <c r="RV100" s="813"/>
      <c r="RW100" s="813"/>
      <c r="RX100" s="813"/>
      <c r="RY100" s="813"/>
      <c r="RZ100" s="813"/>
      <c r="SA100" s="813"/>
      <c r="SB100" s="813"/>
      <c r="SC100" s="813"/>
      <c r="SD100" s="813"/>
      <c r="SE100" s="813"/>
      <c r="SF100" s="813"/>
      <c r="SG100" s="813"/>
      <c r="SH100" s="813"/>
      <c r="SI100" s="821"/>
      <c r="SJ100" s="813"/>
      <c r="SK100" s="813"/>
      <c r="SL100" s="813"/>
      <c r="SM100" s="813"/>
      <c r="SN100" s="813"/>
      <c r="SO100" s="813"/>
      <c r="SP100" s="813"/>
      <c r="SQ100" s="813"/>
      <c r="SR100" s="813"/>
      <c r="SS100" s="821"/>
      <c r="ST100" s="813"/>
      <c r="SU100" s="813"/>
      <c r="SV100" s="813"/>
      <c r="SW100" s="813"/>
      <c r="SX100" s="813"/>
      <c r="SY100" s="813"/>
      <c r="SZ100" s="813"/>
      <c r="TA100" s="821"/>
      <c r="TB100" s="813"/>
      <c r="TC100" s="813"/>
      <c r="TD100" s="813"/>
      <c r="TE100" s="813"/>
      <c r="TF100" s="813"/>
      <c r="TG100" s="813"/>
      <c r="TH100" s="813"/>
      <c r="TI100" s="813"/>
      <c r="TJ100" s="813"/>
      <c r="TK100" s="821"/>
      <c r="TL100" s="813"/>
      <c r="TM100" s="813"/>
      <c r="TN100" s="813"/>
      <c r="TO100" s="813"/>
      <c r="TP100" s="813"/>
      <c r="TQ100" s="821"/>
      <c r="TR100" s="813"/>
      <c r="TS100" s="813"/>
      <c r="TT100" s="813"/>
      <c r="TU100" s="813"/>
      <c r="TV100" s="813"/>
      <c r="TW100" s="813"/>
      <c r="TX100" s="813"/>
      <c r="TY100" s="813"/>
      <c r="TZ100" s="813"/>
      <c r="UA100" s="821"/>
      <c r="UB100" s="813"/>
      <c r="UC100" s="813"/>
      <c r="UD100" s="813"/>
      <c r="UE100" s="813"/>
      <c r="UF100" s="813"/>
      <c r="UG100" s="821"/>
      <c r="UH100" s="821"/>
      <c r="UI100" s="813"/>
      <c r="UJ100" s="813"/>
      <c r="UK100" s="821"/>
      <c r="UL100" s="813"/>
      <c r="UM100" s="813"/>
      <c r="UN100" s="821"/>
      <c r="UO100" s="813"/>
      <c r="UP100" s="813"/>
      <c r="UQ100" s="821"/>
      <c r="UR100" s="813"/>
      <c r="US100" s="813"/>
      <c r="UT100" s="813"/>
      <c r="UU100" s="813"/>
      <c r="UV100" s="813"/>
      <c r="UW100" s="813"/>
      <c r="UX100" s="813"/>
      <c r="UY100" s="813"/>
      <c r="UZ100" s="813"/>
      <c r="VA100" s="813"/>
      <c r="VB100" s="813"/>
      <c r="VC100" s="813"/>
      <c r="VD100" s="813"/>
      <c r="VE100" s="813"/>
      <c r="VF100" s="813"/>
      <c r="VG100" s="813"/>
      <c r="VH100" s="813"/>
      <c r="VI100" s="813"/>
      <c r="VJ100" s="813"/>
      <c r="VK100" s="813"/>
      <c r="VL100" s="813"/>
      <c r="VM100" s="813"/>
      <c r="VN100" s="813"/>
      <c r="VO100" s="813"/>
      <c r="VP100" s="813"/>
      <c r="VQ100" s="813"/>
      <c r="VR100" s="813"/>
      <c r="VS100" s="813"/>
      <c r="VT100" s="813"/>
      <c r="VU100" s="813"/>
      <c r="VV100" s="813"/>
      <c r="VW100" s="813"/>
      <c r="VX100" s="813"/>
      <c r="VY100" s="813"/>
      <c r="VZ100" s="813"/>
      <c r="WA100" s="813"/>
      <c r="WB100" s="813"/>
      <c r="WC100" s="813"/>
      <c r="WD100" s="813"/>
      <c r="WE100" s="813"/>
      <c r="WF100" s="813"/>
      <c r="WG100" s="813"/>
      <c r="WH100" s="813"/>
      <c r="WI100" s="813"/>
      <c r="WJ100" s="813"/>
      <c r="WK100" s="813"/>
      <c r="WL100" s="813"/>
      <c r="WM100" s="813"/>
      <c r="WN100" s="813"/>
      <c r="WO100" s="813"/>
      <c r="WP100" s="813"/>
      <c r="WQ100" s="813"/>
      <c r="WR100" s="813"/>
      <c r="WS100" s="813"/>
      <c r="WT100" s="813"/>
      <c r="WU100" s="813"/>
      <c r="WV100" s="813"/>
      <c r="WW100" s="813"/>
      <c r="WX100" s="813"/>
      <c r="WY100" s="813"/>
      <c r="WZ100" s="813"/>
      <c r="XA100" s="813"/>
      <c r="XB100" s="813"/>
      <c r="XC100" s="813"/>
      <c r="XD100" s="813"/>
      <c r="XE100" s="813"/>
      <c r="XF100" s="813"/>
      <c r="XG100" s="813"/>
      <c r="XH100" s="813"/>
      <c r="XI100" s="813"/>
      <c r="XJ100" s="813"/>
      <c r="XK100" s="813"/>
      <c r="XL100" s="813"/>
      <c r="XM100" s="813"/>
      <c r="XO100" s="824"/>
      <c r="XP100" s="813"/>
      <c r="XQ100" s="813"/>
      <c r="XR100" s="824"/>
      <c r="XS100" s="813"/>
      <c r="XT100" s="813"/>
      <c r="XU100" s="813"/>
      <c r="XV100" s="813"/>
      <c r="XW100" s="813"/>
      <c r="XX100" s="1173"/>
      <c r="XY100" s="1177"/>
      <c r="XZ100" s="1017"/>
      <c r="YA100" s="813"/>
      <c r="YB100" s="813"/>
      <c r="YC100" s="813"/>
      <c r="YD100" s="824"/>
      <c r="YE100" s="813"/>
      <c r="YF100" s="813"/>
      <c r="YG100" s="813"/>
      <c r="YH100" s="813"/>
      <c r="YI100" s="813"/>
      <c r="YJ100" s="824"/>
      <c r="YK100" s="813"/>
      <c r="YL100" s="813"/>
      <c r="YM100" s="813"/>
      <c r="YN100" s="813"/>
      <c r="YO100" s="813"/>
      <c r="YP100" s="1181"/>
      <c r="YQ100" s="1177"/>
      <c r="YR100" s="1177"/>
      <c r="YS100" s="1177"/>
      <c r="YT100" s="1177"/>
      <c r="YU100" s="1177"/>
      <c r="YV100" s="1177"/>
      <c r="YW100" s="1177"/>
      <c r="YX100" s="1177"/>
      <c r="YY100" s="1177"/>
      <c r="YZ100" s="1177"/>
      <c r="ZA100" s="1015"/>
      <c r="ZB100" s="831"/>
      <c r="ZC100" s="831"/>
      <c r="ZD100" s="831"/>
      <c r="ZE100" s="831"/>
      <c r="ZF100" s="831"/>
      <c r="ZG100" s="831"/>
      <c r="ZH100" s="831"/>
      <c r="ZI100" s="831"/>
      <c r="ZJ100" s="831"/>
      <c r="ZK100" s="831"/>
      <c r="ZL100" s="831"/>
      <c r="ZM100" s="813"/>
      <c r="ZN100" s="824"/>
      <c r="ZO100" s="813"/>
      <c r="ZP100" s="813"/>
      <c r="ZQ100" s="813"/>
      <c r="ZR100" s="813"/>
      <c r="ZS100" s="813"/>
      <c r="ZT100" s="813"/>
      <c r="ZU100" s="813"/>
      <c r="ZV100" s="813"/>
      <c r="ZW100" s="813"/>
      <c r="ZX100" s="813"/>
      <c r="ZY100" s="813"/>
      <c r="ZZ100" s="813"/>
      <c r="AAA100" s="813"/>
      <c r="AAB100" s="824"/>
      <c r="AAC100" s="813"/>
      <c r="AAD100" s="813"/>
      <c r="AAE100" s="813"/>
      <c r="AAF100" s="813"/>
      <c r="AAG100" s="813"/>
      <c r="AAH100" s="823"/>
      <c r="AAI100" s="821"/>
      <c r="AAJ100" s="821"/>
      <c r="AAK100" s="821"/>
      <c r="AAL100" s="821"/>
      <c r="AAM100" s="1014"/>
      <c r="AAN100" s="824"/>
      <c r="AAO100" s="813"/>
      <c r="AAP100" s="813"/>
      <c r="AAQ100" s="813"/>
      <c r="AAR100" s="813"/>
      <c r="AAS100" s="813"/>
      <c r="AAT100" s="813"/>
      <c r="AAU100" s="813"/>
      <c r="AAV100" s="813"/>
      <c r="AAW100" s="813"/>
      <c r="AAX100" s="813"/>
      <c r="AAY100" s="813"/>
      <c r="AAZ100" s="824"/>
      <c r="ABA100" s="813"/>
      <c r="ABB100" s="813"/>
      <c r="ABC100" s="824"/>
      <c r="ABD100" s="813"/>
      <c r="ABE100" s="813"/>
      <c r="ABF100" s="813"/>
      <c r="ABG100" s="813"/>
      <c r="ABH100" s="1015"/>
      <c r="ABI100" s="824"/>
      <c r="ABJ100" s="813"/>
      <c r="ABK100" s="813"/>
      <c r="ABL100" s="824"/>
      <c r="ABM100" s="813"/>
      <c r="ABN100" s="813"/>
      <c r="ABO100" s="813"/>
      <c r="ABP100" s="813"/>
      <c r="ABQ100" s="813"/>
      <c r="ABR100" s="1207"/>
      <c r="ABS100" s="1208"/>
      <c r="ABT100" s="1208"/>
      <c r="ABU100" s="1208"/>
      <c r="ABV100" s="813"/>
      <c r="ABW100" s="813"/>
      <c r="ABX100" s="813"/>
      <c r="ABY100" s="813"/>
      <c r="ABZ100" s="813"/>
      <c r="ACA100" s="813"/>
      <c r="ACB100" s="824"/>
      <c r="ACC100" s="813"/>
      <c r="ACD100" s="813"/>
      <c r="ACE100" s="813"/>
      <c r="ACF100" s="813"/>
      <c r="ACG100" s="813"/>
      <c r="ACH100" s="813"/>
      <c r="ACI100" s="813"/>
      <c r="ACJ100" s="813"/>
      <c r="ACK100" s="813"/>
      <c r="ACL100" s="824"/>
      <c r="ACM100" s="821"/>
      <c r="ACN100" s="1095"/>
      <c r="ACO100" s="821"/>
      <c r="ACP100" s="1095"/>
      <c r="ACQ100" s="821"/>
      <c r="ACR100" s="824"/>
      <c r="ACS100" s="1096"/>
      <c r="ACT100" s="824"/>
      <c r="ACU100" s="813"/>
      <c r="ACV100" s="813"/>
      <c r="ACW100" s="813"/>
      <c r="ACX100" s="813"/>
      <c r="ACY100" s="813"/>
      <c r="ACZ100" s="813"/>
      <c r="ADA100" s="813"/>
      <c r="ADB100" s="813"/>
      <c r="ADC100" s="813"/>
      <c r="ADD100" s="824"/>
      <c r="ADE100" s="813"/>
      <c r="ADF100" s="813"/>
      <c r="ADG100" s="813"/>
      <c r="ADH100" s="813"/>
      <c r="ADI100" s="813"/>
      <c r="ADJ100" s="813"/>
      <c r="ADK100" s="813"/>
      <c r="ADL100" s="813"/>
      <c r="ADM100" s="813"/>
      <c r="ADN100" s="823"/>
      <c r="ADO100" s="821"/>
      <c r="ADP100" s="821"/>
      <c r="ADQ100" s="813"/>
      <c r="ADR100" s="813"/>
      <c r="ADS100" s="813"/>
      <c r="ADT100" s="813"/>
      <c r="ADU100" s="813"/>
      <c r="ADV100" s="813"/>
      <c r="ADW100" s="813"/>
      <c r="ADX100" s="813"/>
      <c r="ADY100" s="813"/>
      <c r="ADZ100" s="813"/>
      <c r="AEA100" s="813"/>
      <c r="AEB100" s="813"/>
      <c r="AEC100" s="813"/>
      <c r="AED100" s="813"/>
      <c r="AEE100" s="813"/>
      <c r="AEF100" s="813"/>
      <c r="AEG100" s="813"/>
      <c r="AEH100" s="813"/>
      <c r="AEM100" s="821"/>
      <c r="AEN100" s="821"/>
      <c r="AEO100" s="1017"/>
      <c r="AEP100" s="1177"/>
      <c r="AEQ100" s="1017"/>
      <c r="AER100" s="1017"/>
      <c r="AES100" s="1017"/>
      <c r="AET100" s="1177"/>
      <c r="AEU100" s="1017"/>
      <c r="AEV100" s="1017"/>
      <c r="AEW100" s="1017"/>
      <c r="AEX100" s="1017"/>
      <c r="AEY100" s="1017"/>
      <c r="AEZ100" s="1017"/>
      <c r="AFA100" s="1017"/>
      <c r="AFB100" s="1017"/>
      <c r="AFC100" s="1017"/>
      <c r="AFD100" s="1177"/>
      <c r="AFE100" s="1017"/>
      <c r="AFF100" s="821"/>
      <c r="AFG100" s="831"/>
      <c r="AFH100" s="821"/>
      <c r="AFI100" s="1017"/>
      <c r="AFJ100" s="821"/>
      <c r="AFK100" s="813"/>
      <c r="AFL100" s="813"/>
      <c r="AFM100" s="810"/>
      <c r="AFN100" s="820"/>
      <c r="AFO100" s="811"/>
      <c r="AFP100" s="815"/>
      <c r="AFQ100" s="821"/>
      <c r="AFR100" s="821"/>
      <c r="AFS100" s="821" t="s">
        <v>31</v>
      </c>
      <c r="AFT100" s="821" t="s">
        <v>31</v>
      </c>
      <c r="AFU100" s="1036" t="s">
        <v>31</v>
      </c>
      <c r="AFV100" s="813"/>
      <c r="AFW100" s="821"/>
      <c r="AFX100" s="821"/>
      <c r="AFY100" s="813"/>
      <c r="AFZ100" s="813"/>
      <c r="AGA100" s="813"/>
      <c r="AGB100" s="813"/>
      <c r="AGC100" s="813"/>
      <c r="AGD100" s="813"/>
      <c r="AGE100" s="813"/>
      <c r="AGF100" s="813"/>
      <c r="AGG100" s="813"/>
      <c r="AGH100" s="813"/>
      <c r="AGI100" s="813"/>
      <c r="AGJ100" s="821"/>
      <c r="AGK100" s="821"/>
      <c r="AGL100" s="821"/>
      <c r="AGM100" s="821"/>
      <c r="AGN100" s="821"/>
      <c r="AGO100" s="821"/>
      <c r="AGP100" s="821"/>
      <c r="AGQ100" s="821"/>
      <c r="AGR100" s="821"/>
      <c r="AGS100" s="821"/>
      <c r="AGT100" s="813"/>
      <c r="AGU100" s="813"/>
      <c r="AGV100" s="813"/>
      <c r="AGW100" s="813"/>
      <c r="AGX100" s="813"/>
      <c r="AGY100" s="813"/>
      <c r="AGZ100" s="813"/>
      <c r="AHA100" s="813"/>
      <c r="AHB100" s="813"/>
      <c r="AHC100" s="821"/>
      <c r="AHD100" s="821"/>
      <c r="AHE100" s="821"/>
      <c r="AHF100" s="821"/>
      <c r="AHG100" s="821"/>
      <c r="AHH100" s="821"/>
      <c r="AHI100" s="821"/>
      <c r="AHJ100" s="821"/>
      <c r="AHK100" s="821"/>
      <c r="AHL100" s="821"/>
      <c r="AHM100" s="813"/>
      <c r="AHN100" s="813"/>
      <c r="AHO100" s="813"/>
      <c r="AHP100" s="813"/>
      <c r="AHQ100" s="813"/>
      <c r="AHR100" s="813"/>
      <c r="AHS100" s="813"/>
      <c r="AHT100" s="813"/>
      <c r="AHU100" s="813"/>
      <c r="AHV100" s="821"/>
      <c r="AHW100" s="821"/>
      <c r="AHX100" s="821"/>
      <c r="AHY100" s="821"/>
      <c r="AHZ100" s="821"/>
      <c r="AIA100" s="821"/>
      <c r="AIB100" s="821"/>
      <c r="AIC100" s="821"/>
      <c r="AID100" s="821"/>
      <c r="AIE100" s="821"/>
      <c r="AIF100" s="813"/>
      <c r="AIG100" s="813"/>
      <c r="AIH100" s="810"/>
      <c r="AII100" s="811"/>
      <c r="AIJ100" s="811"/>
      <c r="AIK100" s="811"/>
      <c r="AIL100" s="811"/>
      <c r="AIM100" s="815"/>
      <c r="AIN100" s="813"/>
      <c r="AIO100" s="813"/>
      <c r="AIP100" s="813"/>
      <c r="AIQ100" s="813"/>
      <c r="AIR100" s="813"/>
      <c r="AIS100" s="813"/>
      <c r="AIT100" s="813"/>
      <c r="AIU100" s="813"/>
      <c r="AIV100" s="813"/>
      <c r="AIW100" s="813"/>
      <c r="AIX100" s="813"/>
      <c r="AIY100" s="813"/>
      <c r="AIZ100" s="813"/>
      <c r="AJA100" s="813"/>
      <c r="AJB100" s="813"/>
      <c r="AJC100" s="813"/>
      <c r="AJD100" s="811"/>
      <c r="AJE100" s="813"/>
      <c r="AJF100" s="813"/>
      <c r="AJG100" s="813"/>
      <c r="AJH100" s="813"/>
      <c r="AJI100" s="813"/>
      <c r="AJJ100" s="813"/>
      <c r="AJK100" s="821"/>
      <c r="AJL100" s="813"/>
      <c r="AJM100" s="813"/>
      <c r="AJN100" s="821"/>
      <c r="AJO100" s="813"/>
      <c r="AJP100" s="813"/>
      <c r="AJQ100" s="821"/>
      <c r="AJR100" s="813"/>
      <c r="AJS100" s="813"/>
      <c r="AJT100" s="821"/>
      <c r="AJU100" s="813"/>
      <c r="AJV100" s="821"/>
      <c r="AJW100" s="813"/>
      <c r="AJX100" s="813"/>
      <c r="AJY100" s="821"/>
      <c r="AJZ100" s="813"/>
      <c r="AKA100" s="813"/>
      <c r="AKB100" s="821"/>
      <c r="AKC100" s="813"/>
      <c r="AKD100" s="813"/>
      <c r="AKE100" s="821"/>
      <c r="AKF100" s="821"/>
      <c r="AKG100" s="821"/>
      <c r="AKH100" s="821"/>
      <c r="AKI100" s="821"/>
      <c r="AKJ100" s="821"/>
      <c r="AKK100" s="821"/>
      <c r="AKL100" s="821"/>
      <c r="AKM100" s="821"/>
      <c r="AKN100" s="821"/>
      <c r="AKO100" s="821"/>
      <c r="AKP100" s="813"/>
      <c r="AKQ100" s="813"/>
      <c r="AKR100" s="813"/>
      <c r="AKS100" s="813"/>
      <c r="AKT100" s="813"/>
      <c r="AKU100" s="813"/>
      <c r="AKV100" s="813"/>
      <c r="AKW100" s="813"/>
      <c r="AKX100" s="813"/>
      <c r="AKY100" s="813"/>
      <c r="AKZ100" s="813"/>
      <c r="ALA100" s="813"/>
      <c r="ALB100" s="813"/>
      <c r="ALC100" s="813"/>
      <c r="ALD100" s="813"/>
      <c r="ALE100" s="813"/>
      <c r="ALF100" s="813"/>
      <c r="ALG100" s="813"/>
      <c r="ALH100" s="1220"/>
    </row>
    <row r="101" spans="1:996" ht="13" x14ac:dyDescent="0.2">
      <c r="A101" s="810"/>
      <c r="B101" s="811"/>
      <c r="C101" s="811"/>
      <c r="D101" s="811"/>
      <c r="E101" s="811">
        <v>7</v>
      </c>
      <c r="F101" s="812" t="s">
        <v>1920</v>
      </c>
      <c r="G101" s="813"/>
      <c r="H101" s="814"/>
      <c r="I101" s="811"/>
      <c r="J101" s="813"/>
      <c r="K101" s="816"/>
      <c r="L101" s="811"/>
      <c r="M101" s="811"/>
      <c r="N101" s="813"/>
      <c r="O101" s="816"/>
      <c r="P101" s="811"/>
      <c r="Q101" s="813"/>
      <c r="R101" s="816"/>
      <c r="S101" s="812"/>
      <c r="T101" s="811"/>
      <c r="U101" s="813"/>
      <c r="V101" s="817"/>
      <c r="W101" s="815"/>
      <c r="X101" s="816"/>
      <c r="Y101" s="812"/>
      <c r="Z101" s="815"/>
      <c r="AA101" s="810"/>
      <c r="AB101" s="812"/>
      <c r="AC101" s="815"/>
      <c r="AD101" s="816"/>
      <c r="AE101" s="812"/>
      <c r="AF101" s="818"/>
      <c r="AG101" s="819"/>
      <c r="AH101" s="815"/>
      <c r="AI101" s="810"/>
      <c r="AJ101" s="815"/>
      <c r="AK101" s="810"/>
      <c r="AL101" s="815"/>
      <c r="AM101" s="816"/>
      <c r="AN101" s="821"/>
      <c r="AO101" s="820"/>
      <c r="AP101" s="821"/>
      <c r="AQ101" s="816"/>
      <c r="AR101" s="820"/>
      <c r="AS101" s="816"/>
      <c r="AT101" s="811"/>
      <c r="AU101" s="815"/>
      <c r="AV101" s="816"/>
      <c r="AW101" s="811"/>
      <c r="AX101" s="815"/>
      <c r="AY101" s="816"/>
      <c r="AZ101" s="811"/>
      <c r="BA101" s="815"/>
      <c r="BB101" s="816"/>
      <c r="BC101" s="811"/>
      <c r="BD101" s="815"/>
      <c r="BE101" s="816"/>
      <c r="BF101" s="811"/>
      <c r="BG101" s="815"/>
      <c r="BH101" s="816"/>
      <c r="BI101" s="811"/>
      <c r="BJ101" s="815"/>
      <c r="BK101" s="816"/>
      <c r="BL101" s="811"/>
      <c r="BM101" s="815"/>
      <c r="BN101" s="816"/>
      <c r="BO101" s="811"/>
      <c r="BP101" s="815"/>
      <c r="BQ101" s="816"/>
      <c r="BR101" s="811"/>
      <c r="BS101" s="815"/>
      <c r="BT101" s="816"/>
      <c r="BU101" s="811"/>
      <c r="BV101" s="815"/>
      <c r="BW101" s="816"/>
      <c r="BX101" s="811"/>
      <c r="BY101" s="815"/>
      <c r="BZ101" s="816"/>
      <c r="CA101" s="811"/>
      <c r="CB101" s="812"/>
      <c r="CC101" s="810"/>
      <c r="CD101" s="822"/>
      <c r="CE101" s="811"/>
      <c r="CF101" s="811"/>
      <c r="CG101" s="812"/>
      <c r="CH101" s="810"/>
      <c r="CI101" s="815"/>
      <c r="CJ101" s="813"/>
      <c r="CK101" s="813"/>
      <c r="CL101" s="813"/>
      <c r="CM101" s="813"/>
      <c r="CN101" s="813"/>
      <c r="CO101" s="823"/>
      <c r="CP101" s="813"/>
      <c r="CQ101" s="813"/>
      <c r="CR101" s="821"/>
      <c r="CS101" s="813"/>
      <c r="CT101" s="813"/>
      <c r="CU101" s="821"/>
      <c r="CV101" s="813"/>
      <c r="CW101" s="813"/>
      <c r="CX101" s="821"/>
      <c r="CY101" s="813"/>
      <c r="CZ101" s="813"/>
      <c r="DA101" s="824"/>
      <c r="DB101" s="813"/>
      <c r="DC101" s="821"/>
      <c r="DD101" s="822"/>
      <c r="DE101" s="811"/>
      <c r="DF101" s="811"/>
      <c r="DG101" s="815"/>
      <c r="DH101" s="810"/>
      <c r="DI101" s="811"/>
      <c r="DJ101" s="811"/>
      <c r="DK101" s="815"/>
      <c r="DL101" s="810"/>
      <c r="DM101" s="811"/>
      <c r="DN101" s="811"/>
      <c r="DO101" s="815"/>
      <c r="DP101" s="810"/>
      <c r="DQ101" s="811"/>
      <c r="DR101" s="815"/>
      <c r="DS101" s="810"/>
      <c r="DT101" s="811"/>
      <c r="DU101" s="815"/>
      <c r="DV101" s="810"/>
      <c r="DW101" s="825"/>
      <c r="DX101" s="826"/>
      <c r="DY101" s="810"/>
      <c r="DZ101" s="822"/>
      <c r="EA101" s="822"/>
      <c r="EB101" s="825"/>
      <c r="EC101" s="826"/>
      <c r="ED101" s="810"/>
      <c r="EE101" s="813"/>
      <c r="EF101" s="813"/>
      <c r="EG101" s="825"/>
      <c r="EH101" s="826"/>
      <c r="EI101" s="810"/>
      <c r="EJ101" s="813"/>
      <c r="EK101" s="813"/>
      <c r="EL101" s="825"/>
      <c r="EM101" s="826"/>
      <c r="EN101" s="810"/>
      <c r="EO101" s="813"/>
      <c r="EP101" s="813"/>
      <c r="EQ101" s="825"/>
      <c r="ER101" s="826"/>
      <c r="ES101" s="810"/>
      <c r="ET101" s="1150"/>
      <c r="EU101" s="1150"/>
      <c r="EV101" s="825"/>
      <c r="EW101" s="826"/>
      <c r="EX101" s="822"/>
      <c r="EY101" s="1150"/>
      <c r="EZ101" s="1150"/>
      <c r="FA101" s="825"/>
      <c r="FB101" s="827"/>
      <c r="FC101" s="810"/>
      <c r="FD101" s="1150"/>
      <c r="FE101" s="1150"/>
      <c r="FF101" s="825"/>
      <c r="FG101" s="826"/>
      <c r="FH101" s="810"/>
      <c r="FI101" s="1150"/>
      <c r="FJ101" s="1150"/>
      <c r="FK101" s="825"/>
      <c r="FL101" s="826"/>
      <c r="FM101" s="824"/>
      <c r="FN101" s="825"/>
      <c r="FO101" s="827"/>
      <c r="FP101" s="810"/>
      <c r="FQ101" s="813"/>
      <c r="FR101" s="813"/>
      <c r="FS101" s="825"/>
      <c r="FT101" s="826"/>
      <c r="FU101" s="810"/>
      <c r="FV101" s="813"/>
      <c r="FW101" s="813"/>
      <c r="FX101" s="825"/>
      <c r="FY101" s="826"/>
      <c r="FZ101" s="810"/>
      <c r="GA101" s="813"/>
      <c r="GB101" s="813"/>
      <c r="GC101" s="825"/>
      <c r="GD101" s="826"/>
      <c r="GE101" s="810"/>
      <c r="GF101" s="813"/>
      <c r="GG101" s="813"/>
      <c r="GH101" s="825"/>
      <c r="GI101" s="826"/>
      <c r="GJ101" s="810"/>
      <c r="GK101" s="822"/>
      <c r="GL101" s="822"/>
      <c r="GM101" s="825"/>
      <c r="GN101" s="826"/>
      <c r="GO101" s="810"/>
      <c r="GP101" s="822"/>
      <c r="GQ101" s="822"/>
      <c r="GR101" s="825"/>
      <c r="GS101" s="826"/>
      <c r="GT101" s="810"/>
      <c r="GU101" s="822"/>
      <c r="GV101" s="822"/>
      <c r="GW101" s="825"/>
      <c r="GX101" s="826"/>
      <c r="GY101" s="810"/>
      <c r="GZ101" s="822"/>
      <c r="HA101" s="822"/>
      <c r="HB101" s="825"/>
      <c r="HC101" s="826"/>
      <c r="HD101" s="810"/>
      <c r="HE101" s="811"/>
      <c r="HF101" s="811"/>
      <c r="HG101" s="811"/>
      <c r="HH101" s="811"/>
      <c r="HI101" s="811"/>
      <c r="HJ101" s="811"/>
      <c r="HK101" s="811"/>
      <c r="HL101" s="811"/>
      <c r="HM101" s="1302"/>
      <c r="HN101" s="810"/>
      <c r="HO101" s="811"/>
      <c r="HP101" s="811"/>
      <c r="HQ101" s="811"/>
      <c r="HR101" s="811"/>
      <c r="HS101" s="811"/>
      <c r="HT101" s="811"/>
      <c r="HU101" s="811"/>
      <c r="HV101" s="811"/>
      <c r="HW101" s="815"/>
      <c r="HX101" s="1283"/>
      <c r="HY101" s="1284"/>
      <c r="HZ101" s="1284"/>
      <c r="IA101" s="1284"/>
      <c r="IB101" s="1284"/>
      <c r="IC101" s="1284"/>
      <c r="ID101" s="1284"/>
      <c r="IE101" s="1284"/>
      <c r="IF101" s="1285"/>
      <c r="IG101" s="1283"/>
      <c r="IH101" s="1284"/>
      <c r="II101" s="1284"/>
      <c r="IJ101" s="1284"/>
      <c r="IK101" s="1284"/>
      <c r="IL101" s="1284"/>
      <c r="IM101" s="1284"/>
      <c r="IN101" s="1284"/>
      <c r="IO101" s="1285"/>
      <c r="IP101" s="1283"/>
      <c r="IQ101" s="1284"/>
      <c r="IR101" s="1284"/>
      <c r="IS101" s="1284"/>
      <c r="IT101" s="1284"/>
      <c r="IU101" s="1284"/>
      <c r="IV101" s="1284"/>
      <c r="IW101" s="1284"/>
      <c r="IX101" s="1285"/>
      <c r="IY101" s="1283"/>
      <c r="IZ101" s="1284"/>
      <c r="JA101" s="1284"/>
      <c r="JB101" s="1284"/>
      <c r="JC101" s="1284"/>
      <c r="JD101" s="1284"/>
      <c r="JE101" s="1284"/>
      <c r="JF101" s="1284"/>
      <c r="JG101" s="1285"/>
      <c r="JH101" s="1283"/>
      <c r="JI101" s="1284"/>
      <c r="JJ101" s="1284"/>
      <c r="JK101" s="1284"/>
      <c r="JL101" s="1284"/>
      <c r="JM101" s="1284"/>
      <c r="JN101" s="1284"/>
      <c r="JO101" s="1284"/>
      <c r="JP101" s="1285"/>
      <c r="JQ101" s="1283"/>
      <c r="JR101" s="1284"/>
      <c r="JS101" s="1284"/>
      <c r="JT101" s="1284"/>
      <c r="JU101" s="1284"/>
      <c r="JV101" s="1284"/>
      <c r="JW101" s="1284"/>
      <c r="JX101" s="1284"/>
      <c r="JY101" s="1285"/>
      <c r="JZ101" s="810"/>
      <c r="KA101" s="815"/>
      <c r="KB101" s="810"/>
      <c r="KC101" s="815"/>
      <c r="KD101" s="813"/>
      <c r="KE101" s="813"/>
      <c r="KF101" s="813"/>
      <c r="KG101" s="813"/>
      <c r="KH101" s="813"/>
      <c r="KI101" s="813"/>
      <c r="KJ101" s="813"/>
      <c r="KK101" s="813"/>
      <c r="KL101" s="813"/>
      <c r="KM101" s="813"/>
      <c r="KN101" s="813"/>
      <c r="KO101" s="813"/>
      <c r="KP101" s="824"/>
      <c r="KQ101" s="813"/>
      <c r="KR101" s="813"/>
      <c r="KS101" s="813"/>
      <c r="KT101" s="813"/>
      <c r="KU101" s="829"/>
      <c r="KV101" s="815"/>
      <c r="KW101" s="824"/>
      <c r="KX101" s="813"/>
      <c r="KY101" s="829"/>
      <c r="KZ101" s="815"/>
      <c r="LA101" s="2596"/>
      <c r="LB101" s="2597"/>
      <c r="LC101" s="2597"/>
      <c r="LD101" s="2597"/>
      <c r="LE101" s="2597"/>
      <c r="LF101" s="2598"/>
      <c r="LG101" s="2596"/>
      <c r="LH101" s="2597"/>
      <c r="LI101" s="2597"/>
      <c r="LJ101" s="2597"/>
      <c r="LK101" s="2597"/>
      <c r="LL101" s="2598"/>
      <c r="LM101" s="2596"/>
      <c r="LN101" s="2597"/>
      <c r="LO101" s="2597"/>
      <c r="LP101" s="2597"/>
      <c r="LQ101" s="2597"/>
      <c r="LR101" s="2598"/>
      <c r="LS101" s="2596"/>
      <c r="LT101" s="2597"/>
      <c r="LU101" s="2597"/>
      <c r="LV101" s="2597"/>
      <c r="LW101" s="2597"/>
      <c r="LX101" s="2598"/>
      <c r="LY101" s="2596"/>
      <c r="LZ101" s="2597"/>
      <c r="MA101" s="2597"/>
      <c r="MB101" s="2597"/>
      <c r="MC101" s="2597"/>
      <c r="MD101" s="2598"/>
      <c r="ME101" s="2596"/>
      <c r="MF101" s="2597"/>
      <c r="MG101" s="2597"/>
      <c r="MH101" s="2597"/>
      <c r="MI101" s="2597"/>
      <c r="MJ101" s="2598"/>
      <c r="MK101" s="2596"/>
      <c r="ML101" s="2597"/>
      <c r="MM101" s="2597"/>
      <c r="MN101" s="2597"/>
      <c r="MO101" s="2598"/>
      <c r="MP101" s="2596"/>
      <c r="MQ101" s="2597"/>
      <c r="MR101" s="2597"/>
      <c r="MS101" s="2597"/>
      <c r="MT101" s="2597"/>
      <c r="MU101" s="2598"/>
      <c r="MV101" s="2597"/>
      <c r="MW101" s="2597"/>
      <c r="MX101" s="2597"/>
      <c r="MY101" s="2597"/>
      <c r="MZ101" s="2597"/>
      <c r="NA101" s="2598"/>
      <c r="NB101" s="813"/>
      <c r="NC101" s="813"/>
      <c r="ND101" s="824"/>
      <c r="NE101" s="813"/>
      <c r="NF101" s="813"/>
      <c r="NG101" s="813"/>
      <c r="NH101" s="813"/>
      <c r="NI101" s="813"/>
      <c r="NJ101" s="813"/>
      <c r="NK101" s="813"/>
      <c r="NL101" s="813"/>
      <c r="NM101" s="813"/>
      <c r="NN101" s="813"/>
      <c r="NO101" s="813"/>
      <c r="NP101" s="813"/>
      <c r="NQ101" s="833"/>
      <c r="NR101" s="830"/>
      <c r="NS101" s="813"/>
      <c r="NT101" s="813"/>
      <c r="NU101" s="813"/>
      <c r="NV101" s="813"/>
      <c r="NW101" s="813"/>
      <c r="NX101" s="813"/>
      <c r="NY101" s="813"/>
      <c r="NZ101" s="831"/>
      <c r="OA101" s="831"/>
      <c r="OB101" s="813"/>
      <c r="OC101" s="832"/>
      <c r="OD101" s="833"/>
      <c r="OE101" s="1015"/>
      <c r="OF101" s="824"/>
      <c r="OG101" s="813"/>
      <c r="OH101" s="1015"/>
      <c r="OI101" s="824"/>
      <c r="OJ101" s="1015"/>
      <c r="OK101" s="1015"/>
      <c r="OL101" s="1015"/>
      <c r="OM101" s="1015"/>
      <c r="ON101" s="1015"/>
      <c r="OO101" s="1015"/>
      <c r="OQ101" s="813"/>
      <c r="OR101" s="813"/>
      <c r="OS101" s="813"/>
      <c r="OT101" s="813"/>
      <c r="OU101" s="813"/>
      <c r="OV101" s="813"/>
      <c r="OW101" s="813"/>
      <c r="OX101" s="813"/>
      <c r="OY101" s="813"/>
      <c r="OZ101" s="813"/>
      <c r="PA101" s="813"/>
      <c r="PB101" s="813"/>
      <c r="PC101" s="813"/>
      <c r="PD101" s="813"/>
      <c r="PE101" s="813"/>
      <c r="PF101" s="813"/>
      <c r="PG101" s="813"/>
      <c r="PH101" s="813"/>
      <c r="PI101" s="813"/>
      <c r="PJ101" s="813"/>
      <c r="PK101" s="813"/>
      <c r="PL101" s="813"/>
      <c r="PM101" s="813"/>
      <c r="PN101" s="813"/>
      <c r="PO101" s="813"/>
      <c r="PP101" s="813"/>
      <c r="PQ101" s="813"/>
      <c r="PR101" s="813"/>
      <c r="PS101" s="1161"/>
      <c r="PT101" s="1163"/>
      <c r="PU101" s="821"/>
      <c r="PV101" s="813"/>
      <c r="PW101" s="1163"/>
      <c r="PX101" s="821"/>
      <c r="PY101" s="813"/>
      <c r="PZ101" s="821"/>
      <c r="QA101" s="821"/>
      <c r="QB101" s="824"/>
      <c r="QC101" s="821"/>
      <c r="QD101" s="821"/>
      <c r="QE101" s="824"/>
      <c r="QF101" s="813"/>
      <c r="QG101" s="813"/>
      <c r="QH101" s="1015"/>
      <c r="QI101" s="813"/>
      <c r="QJ101" s="813"/>
      <c r="QK101" s="821"/>
      <c r="QL101" s="821"/>
      <c r="QM101" s="810"/>
      <c r="QN101" s="811"/>
      <c r="QO101" s="820"/>
      <c r="QP101" s="828"/>
      <c r="QQ101" s="2725"/>
      <c r="QR101" s="810"/>
      <c r="QS101" s="820"/>
      <c r="QT101" s="811"/>
      <c r="QU101" s="820"/>
      <c r="QV101" s="811"/>
      <c r="QW101" s="820"/>
      <c r="QX101" s="811"/>
      <c r="QY101" s="828"/>
      <c r="QZ101" s="813"/>
      <c r="RA101" s="821"/>
      <c r="RB101" s="813"/>
      <c r="RC101" s="821"/>
      <c r="RD101" s="813"/>
      <c r="RE101" s="821"/>
      <c r="RF101" s="813"/>
      <c r="RG101" s="821"/>
      <c r="RH101" s="813"/>
      <c r="RI101" s="813"/>
      <c r="RJ101" s="813"/>
      <c r="RK101" s="813"/>
      <c r="RL101" s="813"/>
      <c r="RM101" s="813"/>
      <c r="RN101" s="813"/>
      <c r="RO101" s="813"/>
      <c r="RP101" s="813"/>
      <c r="RQ101" s="813"/>
      <c r="RR101" s="813"/>
      <c r="RS101" s="813"/>
      <c r="RT101" s="813"/>
      <c r="RU101" s="813"/>
      <c r="RV101" s="813"/>
      <c r="RW101" s="813"/>
      <c r="RX101" s="813"/>
      <c r="RY101" s="813"/>
      <c r="RZ101" s="813"/>
      <c r="SA101" s="813"/>
      <c r="SB101" s="813"/>
      <c r="SC101" s="813"/>
      <c r="SD101" s="813"/>
      <c r="SE101" s="813"/>
      <c r="SF101" s="813"/>
      <c r="SG101" s="813"/>
      <c r="SH101" s="813"/>
      <c r="SI101" s="821"/>
      <c r="SJ101" s="813"/>
      <c r="SK101" s="813"/>
      <c r="SL101" s="813"/>
      <c r="SM101" s="813"/>
      <c r="SN101" s="813"/>
      <c r="SO101" s="813"/>
      <c r="SP101" s="813"/>
      <c r="SQ101" s="813"/>
      <c r="SR101" s="813"/>
      <c r="SS101" s="821"/>
      <c r="ST101" s="813"/>
      <c r="SU101" s="813"/>
      <c r="SV101" s="813"/>
      <c r="SW101" s="813"/>
      <c r="SX101" s="813"/>
      <c r="SY101" s="813"/>
      <c r="SZ101" s="813"/>
      <c r="TA101" s="821"/>
      <c r="TB101" s="813"/>
      <c r="TC101" s="813"/>
      <c r="TD101" s="813"/>
      <c r="TE101" s="813"/>
      <c r="TF101" s="813"/>
      <c r="TG101" s="813"/>
      <c r="TH101" s="813"/>
      <c r="TI101" s="813"/>
      <c r="TJ101" s="813"/>
      <c r="TK101" s="821"/>
      <c r="TL101" s="813"/>
      <c r="TM101" s="813"/>
      <c r="TN101" s="813"/>
      <c r="TO101" s="813"/>
      <c r="TP101" s="813"/>
      <c r="TQ101" s="821"/>
      <c r="TR101" s="813"/>
      <c r="TS101" s="813"/>
      <c r="TT101" s="813"/>
      <c r="TU101" s="813"/>
      <c r="TV101" s="813"/>
      <c r="TW101" s="813"/>
      <c r="TX101" s="813"/>
      <c r="TY101" s="813"/>
      <c r="TZ101" s="813"/>
      <c r="UA101" s="821"/>
      <c r="UB101" s="813"/>
      <c r="UC101" s="813"/>
      <c r="UD101" s="813"/>
      <c r="UE101" s="813"/>
      <c r="UF101" s="813"/>
      <c r="UG101" s="821"/>
      <c r="UH101" s="821"/>
      <c r="UI101" s="813"/>
      <c r="UJ101" s="813"/>
      <c r="UK101" s="821"/>
      <c r="UL101" s="813"/>
      <c r="UM101" s="813"/>
      <c r="UN101" s="821"/>
      <c r="UO101" s="813"/>
      <c r="UP101" s="813"/>
      <c r="UQ101" s="821"/>
      <c r="UR101" s="813"/>
      <c r="US101" s="813"/>
      <c r="UT101" s="813"/>
      <c r="UU101" s="813"/>
      <c r="UV101" s="813"/>
      <c r="UW101" s="813"/>
      <c r="UX101" s="813"/>
      <c r="UY101" s="813"/>
      <c r="UZ101" s="813"/>
      <c r="VA101" s="813"/>
      <c r="VB101" s="813"/>
      <c r="VC101" s="813"/>
      <c r="VD101" s="813"/>
      <c r="VE101" s="813"/>
      <c r="VF101" s="813"/>
      <c r="VG101" s="813"/>
      <c r="VH101" s="813"/>
      <c r="VI101" s="813"/>
      <c r="VJ101" s="813"/>
      <c r="VK101" s="813"/>
      <c r="VL101" s="813"/>
      <c r="VM101" s="813"/>
      <c r="VN101" s="813"/>
      <c r="VO101" s="813"/>
      <c r="VP101" s="813"/>
      <c r="VQ101" s="813"/>
      <c r="VR101" s="813"/>
      <c r="VS101" s="813"/>
      <c r="VT101" s="813"/>
      <c r="VU101" s="813"/>
      <c r="VV101" s="813"/>
      <c r="VW101" s="813"/>
      <c r="VX101" s="813"/>
      <c r="VY101" s="813"/>
      <c r="VZ101" s="813"/>
      <c r="WA101" s="813"/>
      <c r="WB101" s="813"/>
      <c r="WC101" s="813"/>
      <c r="WD101" s="813"/>
      <c r="WE101" s="813"/>
      <c r="WF101" s="813"/>
      <c r="WG101" s="813"/>
      <c r="WH101" s="813"/>
      <c r="WI101" s="813"/>
      <c r="WJ101" s="813"/>
      <c r="WK101" s="813"/>
      <c r="WL101" s="813"/>
      <c r="WM101" s="813"/>
      <c r="WN101" s="813"/>
      <c r="WO101" s="813"/>
      <c r="WP101" s="813"/>
      <c r="WQ101" s="813"/>
      <c r="WR101" s="813"/>
      <c r="WS101" s="813"/>
      <c r="WT101" s="813"/>
      <c r="WU101" s="813"/>
      <c r="WV101" s="813"/>
      <c r="WW101" s="813"/>
      <c r="WX101" s="813"/>
      <c r="WY101" s="813"/>
      <c r="WZ101" s="813"/>
      <c r="XA101" s="813"/>
      <c r="XB101" s="813"/>
      <c r="XC101" s="813"/>
      <c r="XD101" s="813"/>
      <c r="XE101" s="813"/>
      <c r="XF101" s="813"/>
      <c r="XG101" s="813"/>
      <c r="XH101" s="813"/>
      <c r="XI101" s="813"/>
      <c r="XJ101" s="813"/>
      <c r="XK101" s="813"/>
      <c r="XL101" s="813"/>
      <c r="XM101" s="813"/>
      <c r="XO101" s="824"/>
      <c r="XP101" s="813"/>
      <c r="XQ101" s="813"/>
      <c r="XR101" s="824"/>
      <c r="XS101" s="813"/>
      <c r="XT101" s="813"/>
      <c r="XU101" s="813"/>
      <c r="XV101" s="813"/>
      <c r="XW101" s="813"/>
      <c r="XX101" s="1173"/>
      <c r="XY101" s="1177"/>
      <c r="XZ101" s="1017"/>
      <c r="YA101" s="813"/>
      <c r="YB101" s="813"/>
      <c r="YC101" s="813"/>
      <c r="YD101" s="824"/>
      <c r="YE101" s="813"/>
      <c r="YF101" s="813"/>
      <c r="YG101" s="813"/>
      <c r="YH101" s="813"/>
      <c r="YI101" s="813"/>
      <c r="YJ101" s="824"/>
      <c r="YK101" s="813"/>
      <c r="YL101" s="813"/>
      <c r="YM101" s="813"/>
      <c r="YN101" s="813"/>
      <c r="YO101" s="813"/>
      <c r="YP101" s="1181"/>
      <c r="YQ101" s="1177"/>
      <c r="YR101" s="1177"/>
      <c r="YS101" s="1177"/>
      <c r="YT101" s="1177"/>
      <c r="YU101" s="1177"/>
      <c r="YV101" s="1177"/>
      <c r="YW101" s="1177"/>
      <c r="YX101" s="1177"/>
      <c r="YY101" s="1177"/>
      <c r="YZ101" s="1177"/>
      <c r="ZA101" s="1015"/>
      <c r="ZB101" s="831"/>
      <c r="ZC101" s="831"/>
      <c r="ZD101" s="831"/>
      <c r="ZE101" s="831"/>
      <c r="ZF101" s="831"/>
      <c r="ZG101" s="831"/>
      <c r="ZH101" s="831"/>
      <c r="ZI101" s="831"/>
      <c r="ZJ101" s="831"/>
      <c r="ZK101" s="831"/>
      <c r="ZL101" s="831"/>
      <c r="ZM101" s="813"/>
      <c r="ZN101" s="824"/>
      <c r="ZO101" s="813"/>
      <c r="ZP101" s="813"/>
      <c r="ZQ101" s="813"/>
      <c r="ZR101" s="813"/>
      <c r="ZS101" s="813"/>
      <c r="ZT101" s="813"/>
      <c r="ZU101" s="813"/>
      <c r="ZV101" s="813"/>
      <c r="ZW101" s="813"/>
      <c r="ZX101" s="813"/>
      <c r="ZY101" s="813"/>
      <c r="ZZ101" s="813"/>
      <c r="AAA101" s="813"/>
      <c r="AAB101" s="824"/>
      <c r="AAC101" s="813"/>
      <c r="AAD101" s="813"/>
      <c r="AAE101" s="813"/>
      <c r="AAF101" s="813"/>
      <c r="AAG101" s="813"/>
      <c r="AAH101" s="823"/>
      <c r="AAI101" s="821"/>
      <c r="AAJ101" s="821"/>
      <c r="AAK101" s="821"/>
      <c r="AAL101" s="821"/>
      <c r="AAM101" s="1014"/>
      <c r="AAN101" s="824"/>
      <c r="AAO101" s="813"/>
      <c r="AAP101" s="813"/>
      <c r="AAQ101" s="813"/>
      <c r="AAR101" s="813"/>
      <c r="AAS101" s="813"/>
      <c r="AAT101" s="813"/>
      <c r="AAU101" s="813"/>
      <c r="AAV101" s="813"/>
      <c r="AAW101" s="813"/>
      <c r="AAX101" s="813"/>
      <c r="AAY101" s="813"/>
      <c r="AAZ101" s="824"/>
      <c r="ABA101" s="813"/>
      <c r="ABB101" s="813"/>
      <c r="ABC101" s="824"/>
      <c r="ABD101" s="813"/>
      <c r="ABE101" s="813"/>
      <c r="ABF101" s="813"/>
      <c r="ABG101" s="813"/>
      <c r="ABH101" s="1015"/>
      <c r="ABI101" s="824"/>
      <c r="ABJ101" s="813"/>
      <c r="ABK101" s="813"/>
      <c r="ABL101" s="824"/>
      <c r="ABM101" s="813"/>
      <c r="ABN101" s="813"/>
      <c r="ABO101" s="813"/>
      <c r="ABP101" s="813"/>
      <c r="ABQ101" s="813"/>
      <c r="ABR101" s="1207"/>
      <c r="ABS101" s="1208"/>
      <c r="ABT101" s="1208"/>
      <c r="ABU101" s="1208"/>
      <c r="ABV101" s="813"/>
      <c r="ABW101" s="813"/>
      <c r="ABX101" s="813"/>
      <c r="ABY101" s="813"/>
      <c r="ABZ101" s="813"/>
      <c r="ACA101" s="813"/>
      <c r="ACB101" s="824"/>
      <c r="ACC101" s="813"/>
      <c r="ACD101" s="813"/>
      <c r="ACE101" s="813"/>
      <c r="ACF101" s="813"/>
      <c r="ACG101" s="813"/>
      <c r="ACH101" s="813"/>
      <c r="ACI101" s="813"/>
      <c r="ACJ101" s="813"/>
      <c r="ACK101" s="813"/>
      <c r="ACL101" s="824"/>
      <c r="ACM101" s="821"/>
      <c r="ACN101" s="1095"/>
      <c r="ACO101" s="821"/>
      <c r="ACP101" s="1095"/>
      <c r="ACQ101" s="821"/>
      <c r="ACR101" s="824"/>
      <c r="ACS101" s="1096"/>
      <c r="ACT101" s="824"/>
      <c r="ACU101" s="813"/>
      <c r="ACV101" s="813"/>
      <c r="ACW101" s="813"/>
      <c r="ACX101" s="813"/>
      <c r="ACY101" s="813"/>
      <c r="ACZ101" s="813"/>
      <c r="ADA101" s="813"/>
      <c r="ADB101" s="813"/>
      <c r="ADC101" s="813"/>
      <c r="ADD101" s="824"/>
      <c r="ADE101" s="813"/>
      <c r="ADF101" s="813"/>
      <c r="ADG101" s="813"/>
      <c r="ADH101" s="813"/>
      <c r="ADI101" s="813"/>
      <c r="ADJ101" s="813"/>
      <c r="ADK101" s="813"/>
      <c r="ADL101" s="813"/>
      <c r="ADM101" s="813"/>
      <c r="ADN101" s="823"/>
      <c r="ADO101" s="821"/>
      <c r="ADP101" s="821"/>
      <c r="ADQ101" s="813"/>
      <c r="ADR101" s="813"/>
      <c r="ADS101" s="813"/>
      <c r="ADT101" s="813"/>
      <c r="ADU101" s="813"/>
      <c r="ADV101" s="813"/>
      <c r="ADW101" s="813"/>
      <c r="ADX101" s="813"/>
      <c r="ADY101" s="813"/>
      <c r="ADZ101" s="813"/>
      <c r="AEA101" s="813"/>
      <c r="AEB101" s="813"/>
      <c r="AEC101" s="813"/>
      <c r="AED101" s="813"/>
      <c r="AEE101" s="813"/>
      <c r="AEF101" s="813"/>
      <c r="AEG101" s="813"/>
      <c r="AEH101" s="813"/>
      <c r="AEM101" s="821"/>
      <c r="AEN101" s="821"/>
      <c r="AEO101" s="1017"/>
      <c r="AEP101" s="1177"/>
      <c r="AEQ101" s="1017"/>
      <c r="AER101" s="1017"/>
      <c r="AES101" s="1017"/>
      <c r="AET101" s="1177"/>
      <c r="AEU101" s="1017"/>
      <c r="AEV101" s="1017"/>
      <c r="AEW101" s="1017"/>
      <c r="AEX101" s="1017"/>
      <c r="AEY101" s="1017"/>
      <c r="AEZ101" s="1017"/>
      <c r="AFA101" s="1017"/>
      <c r="AFB101" s="1017"/>
      <c r="AFC101" s="1017"/>
      <c r="AFD101" s="1177"/>
      <c r="AFE101" s="1017"/>
      <c r="AFF101" s="821"/>
      <c r="AFG101" s="831"/>
      <c r="AFH101" s="821"/>
      <c r="AFI101" s="1017"/>
      <c r="AFJ101" s="821"/>
      <c r="AFK101" s="813"/>
      <c r="AFL101" s="813"/>
      <c r="AFM101" s="810"/>
      <c r="AFN101" s="820"/>
      <c r="AFO101" s="811"/>
      <c r="AFP101" s="815"/>
      <c r="AFQ101" s="821"/>
      <c r="AFR101" s="821"/>
      <c r="AFS101" s="821" t="s">
        <v>31</v>
      </c>
      <c r="AFT101" s="821" t="s">
        <v>31</v>
      </c>
      <c r="AFU101" s="1036" t="s">
        <v>31</v>
      </c>
      <c r="AFV101" s="813"/>
      <c r="AFW101" s="821"/>
      <c r="AFX101" s="821"/>
      <c r="AFY101" s="813"/>
      <c r="AFZ101" s="813"/>
      <c r="AGA101" s="813"/>
      <c r="AGB101" s="813"/>
      <c r="AGC101" s="813"/>
      <c r="AGD101" s="813"/>
      <c r="AGE101" s="813"/>
      <c r="AGF101" s="813"/>
      <c r="AGG101" s="813"/>
      <c r="AGH101" s="813"/>
      <c r="AGI101" s="813"/>
      <c r="AGJ101" s="821"/>
      <c r="AGK101" s="821"/>
      <c r="AGL101" s="821"/>
      <c r="AGM101" s="821"/>
      <c r="AGN101" s="821"/>
      <c r="AGO101" s="821"/>
      <c r="AGP101" s="821"/>
      <c r="AGQ101" s="821"/>
      <c r="AGR101" s="821"/>
      <c r="AGS101" s="821"/>
      <c r="AGT101" s="813"/>
      <c r="AGU101" s="813"/>
      <c r="AGV101" s="813"/>
      <c r="AGW101" s="813"/>
      <c r="AGX101" s="813"/>
      <c r="AGY101" s="813"/>
      <c r="AGZ101" s="813"/>
      <c r="AHA101" s="813"/>
      <c r="AHB101" s="813"/>
      <c r="AHC101" s="821"/>
      <c r="AHD101" s="821"/>
      <c r="AHE101" s="821"/>
      <c r="AHF101" s="821"/>
      <c r="AHG101" s="821"/>
      <c r="AHH101" s="821"/>
      <c r="AHI101" s="821"/>
      <c r="AHJ101" s="821"/>
      <c r="AHK101" s="821"/>
      <c r="AHL101" s="821"/>
      <c r="AHM101" s="813"/>
      <c r="AHN101" s="813"/>
      <c r="AHO101" s="813"/>
      <c r="AHP101" s="813"/>
      <c r="AHQ101" s="813"/>
      <c r="AHR101" s="813"/>
      <c r="AHS101" s="813"/>
      <c r="AHT101" s="813"/>
      <c r="AHU101" s="813"/>
      <c r="AHV101" s="821"/>
      <c r="AHW101" s="821"/>
      <c r="AHX101" s="821"/>
      <c r="AHY101" s="821"/>
      <c r="AHZ101" s="821"/>
      <c r="AIA101" s="821"/>
      <c r="AIB101" s="821"/>
      <c r="AIC101" s="821"/>
      <c r="AID101" s="821"/>
      <c r="AIE101" s="821"/>
      <c r="AIF101" s="813"/>
      <c r="AIG101" s="813"/>
      <c r="AIH101" s="810"/>
      <c r="AII101" s="811"/>
      <c r="AIJ101" s="811"/>
      <c r="AIK101" s="811"/>
      <c r="AIL101" s="811"/>
      <c r="AIM101" s="815"/>
      <c r="AIN101" s="813"/>
      <c r="AIO101" s="813"/>
      <c r="AIP101" s="813"/>
      <c r="AIQ101" s="813"/>
      <c r="AIR101" s="813"/>
      <c r="AIS101" s="813"/>
      <c r="AIT101" s="813"/>
      <c r="AIU101" s="813"/>
      <c r="AIV101" s="813"/>
      <c r="AIW101" s="813"/>
      <c r="AIX101" s="813"/>
      <c r="AIY101" s="813"/>
      <c r="AIZ101" s="813"/>
      <c r="AJA101" s="813"/>
      <c r="AJB101" s="813"/>
      <c r="AJC101" s="813"/>
      <c r="AJD101" s="811"/>
      <c r="AJE101" s="813"/>
      <c r="AJF101" s="813"/>
      <c r="AJG101" s="813"/>
      <c r="AJH101" s="813"/>
      <c r="AJI101" s="813"/>
      <c r="AJJ101" s="813"/>
      <c r="AJK101" s="821"/>
      <c r="AJL101" s="813"/>
      <c r="AJM101" s="813"/>
      <c r="AJN101" s="821"/>
      <c r="AJO101" s="813"/>
      <c r="AJP101" s="813"/>
      <c r="AJQ101" s="821"/>
      <c r="AJR101" s="813"/>
      <c r="AJS101" s="813"/>
      <c r="AJT101" s="821"/>
      <c r="AJU101" s="813"/>
      <c r="AJV101" s="821"/>
      <c r="AJW101" s="813"/>
      <c r="AJX101" s="813"/>
      <c r="AJY101" s="821"/>
      <c r="AJZ101" s="813"/>
      <c r="AKA101" s="813"/>
      <c r="AKB101" s="821"/>
      <c r="AKC101" s="813"/>
      <c r="AKD101" s="813"/>
      <c r="AKE101" s="821"/>
      <c r="AKF101" s="821"/>
      <c r="AKG101" s="821"/>
      <c r="AKH101" s="821"/>
      <c r="AKI101" s="821"/>
      <c r="AKJ101" s="821"/>
      <c r="AKK101" s="821"/>
      <c r="AKL101" s="821"/>
      <c r="AKM101" s="821"/>
      <c r="AKN101" s="821"/>
      <c r="AKO101" s="821"/>
      <c r="AKP101" s="813"/>
      <c r="AKQ101" s="813"/>
      <c r="AKR101" s="813"/>
      <c r="AKS101" s="813"/>
      <c r="AKT101" s="813"/>
      <c r="AKU101" s="813"/>
      <c r="AKV101" s="813"/>
      <c r="AKW101" s="813"/>
      <c r="AKX101" s="813"/>
      <c r="AKY101" s="813"/>
      <c r="AKZ101" s="813"/>
      <c r="ALA101" s="813"/>
      <c r="ALB101" s="813"/>
      <c r="ALC101" s="813"/>
      <c r="ALD101" s="813"/>
      <c r="ALE101" s="813"/>
      <c r="ALF101" s="813"/>
      <c r="ALG101" s="813"/>
      <c r="ALH101" s="1220"/>
    </row>
    <row r="102" spans="1:996" ht="13" x14ac:dyDescent="0.2">
      <c r="A102" s="810"/>
      <c r="B102" s="811"/>
      <c r="C102" s="811"/>
      <c r="D102" s="811"/>
      <c r="E102" s="811">
        <v>8</v>
      </c>
      <c r="F102" s="812" t="s">
        <v>1921</v>
      </c>
      <c r="G102" s="813"/>
      <c r="H102" s="814"/>
      <c r="I102" s="811"/>
      <c r="J102" s="813"/>
      <c r="K102" s="816"/>
      <c r="L102" s="811"/>
      <c r="M102" s="811"/>
      <c r="N102" s="813"/>
      <c r="O102" s="816"/>
      <c r="P102" s="811"/>
      <c r="Q102" s="813"/>
      <c r="R102" s="816"/>
      <c r="S102" s="812"/>
      <c r="T102" s="811"/>
      <c r="U102" s="813"/>
      <c r="V102" s="817"/>
      <c r="W102" s="815"/>
      <c r="X102" s="816"/>
      <c r="Y102" s="812"/>
      <c r="Z102" s="815"/>
      <c r="AA102" s="810"/>
      <c r="AB102" s="812"/>
      <c r="AC102" s="815"/>
      <c r="AD102" s="816"/>
      <c r="AE102" s="812"/>
      <c r="AF102" s="818"/>
      <c r="AG102" s="819"/>
      <c r="AH102" s="815"/>
      <c r="AI102" s="810"/>
      <c r="AJ102" s="815"/>
      <c r="AK102" s="810"/>
      <c r="AL102" s="815"/>
      <c r="AM102" s="816"/>
      <c r="AN102" s="821"/>
      <c r="AO102" s="820"/>
      <c r="AP102" s="821"/>
      <c r="AQ102" s="816"/>
      <c r="AR102" s="820"/>
      <c r="AS102" s="816"/>
      <c r="AT102" s="811"/>
      <c r="AU102" s="815"/>
      <c r="AV102" s="816"/>
      <c r="AW102" s="811"/>
      <c r="AX102" s="815"/>
      <c r="AY102" s="816"/>
      <c r="AZ102" s="811"/>
      <c r="BA102" s="815"/>
      <c r="BB102" s="816"/>
      <c r="BC102" s="811"/>
      <c r="BD102" s="815"/>
      <c r="BE102" s="816"/>
      <c r="BF102" s="811"/>
      <c r="BG102" s="815"/>
      <c r="BH102" s="816"/>
      <c r="BI102" s="811"/>
      <c r="BJ102" s="815"/>
      <c r="BK102" s="816"/>
      <c r="BL102" s="811"/>
      <c r="BM102" s="815"/>
      <c r="BN102" s="816"/>
      <c r="BO102" s="811"/>
      <c r="BP102" s="815"/>
      <c r="BQ102" s="816"/>
      <c r="BR102" s="811"/>
      <c r="BS102" s="815"/>
      <c r="BT102" s="816"/>
      <c r="BU102" s="811"/>
      <c r="BV102" s="815"/>
      <c r="BW102" s="816"/>
      <c r="BX102" s="811"/>
      <c r="BY102" s="815"/>
      <c r="BZ102" s="816"/>
      <c r="CA102" s="811"/>
      <c r="CB102" s="812"/>
      <c r="CC102" s="810"/>
      <c r="CD102" s="822"/>
      <c r="CE102" s="811"/>
      <c r="CF102" s="811"/>
      <c r="CG102" s="812"/>
      <c r="CH102" s="810"/>
      <c r="CI102" s="815"/>
      <c r="CJ102" s="813"/>
      <c r="CK102" s="813"/>
      <c r="CL102" s="813"/>
      <c r="CM102" s="813"/>
      <c r="CN102" s="813"/>
      <c r="CO102" s="823"/>
      <c r="CP102" s="813"/>
      <c r="CQ102" s="813"/>
      <c r="CR102" s="821"/>
      <c r="CS102" s="813"/>
      <c r="CT102" s="813"/>
      <c r="CU102" s="821"/>
      <c r="CV102" s="813"/>
      <c r="CW102" s="813"/>
      <c r="CX102" s="821"/>
      <c r="CY102" s="813"/>
      <c r="CZ102" s="813"/>
      <c r="DA102" s="824"/>
      <c r="DB102" s="813"/>
      <c r="DC102" s="821"/>
      <c r="DD102" s="822"/>
      <c r="DE102" s="811"/>
      <c r="DF102" s="811"/>
      <c r="DG102" s="815"/>
      <c r="DH102" s="810"/>
      <c r="DI102" s="811"/>
      <c r="DJ102" s="811"/>
      <c r="DK102" s="815"/>
      <c r="DL102" s="810"/>
      <c r="DM102" s="811"/>
      <c r="DN102" s="811"/>
      <c r="DO102" s="815"/>
      <c r="DP102" s="810"/>
      <c r="DQ102" s="811"/>
      <c r="DR102" s="815"/>
      <c r="DS102" s="810"/>
      <c r="DT102" s="811"/>
      <c r="DU102" s="815"/>
      <c r="DV102" s="810"/>
      <c r="DW102" s="825"/>
      <c r="DX102" s="826"/>
      <c r="DY102" s="810"/>
      <c r="DZ102" s="822"/>
      <c r="EA102" s="822"/>
      <c r="EB102" s="825"/>
      <c r="EC102" s="826"/>
      <c r="ED102" s="810"/>
      <c r="EE102" s="813"/>
      <c r="EF102" s="813"/>
      <c r="EG102" s="825"/>
      <c r="EH102" s="826"/>
      <c r="EI102" s="810"/>
      <c r="EJ102" s="813"/>
      <c r="EK102" s="813"/>
      <c r="EL102" s="825"/>
      <c r="EM102" s="826"/>
      <c r="EN102" s="810"/>
      <c r="EO102" s="813"/>
      <c r="EP102" s="813"/>
      <c r="EQ102" s="825"/>
      <c r="ER102" s="826"/>
      <c r="ES102" s="810"/>
      <c r="ET102" s="1150"/>
      <c r="EU102" s="1150"/>
      <c r="EV102" s="825"/>
      <c r="EW102" s="826"/>
      <c r="EX102" s="822"/>
      <c r="EY102" s="1150"/>
      <c r="EZ102" s="1150"/>
      <c r="FA102" s="825"/>
      <c r="FB102" s="827"/>
      <c r="FC102" s="810"/>
      <c r="FD102" s="1150"/>
      <c r="FE102" s="1150"/>
      <c r="FF102" s="825"/>
      <c r="FG102" s="826"/>
      <c r="FH102" s="810"/>
      <c r="FI102" s="1150"/>
      <c r="FJ102" s="1150"/>
      <c r="FK102" s="825"/>
      <c r="FL102" s="826"/>
      <c r="FM102" s="824"/>
      <c r="FN102" s="825"/>
      <c r="FO102" s="827"/>
      <c r="FP102" s="810"/>
      <c r="FQ102" s="813"/>
      <c r="FR102" s="813"/>
      <c r="FS102" s="825"/>
      <c r="FT102" s="826"/>
      <c r="FU102" s="810"/>
      <c r="FV102" s="813"/>
      <c r="FW102" s="813"/>
      <c r="FX102" s="825"/>
      <c r="FY102" s="826"/>
      <c r="FZ102" s="810"/>
      <c r="GA102" s="813"/>
      <c r="GB102" s="813"/>
      <c r="GC102" s="825"/>
      <c r="GD102" s="826"/>
      <c r="GE102" s="810"/>
      <c r="GF102" s="813"/>
      <c r="GG102" s="813"/>
      <c r="GH102" s="825"/>
      <c r="GI102" s="826"/>
      <c r="GJ102" s="810"/>
      <c r="GK102" s="822"/>
      <c r="GL102" s="822"/>
      <c r="GM102" s="825"/>
      <c r="GN102" s="826"/>
      <c r="GO102" s="810"/>
      <c r="GP102" s="822"/>
      <c r="GQ102" s="822"/>
      <c r="GR102" s="825"/>
      <c r="GS102" s="826"/>
      <c r="GT102" s="810"/>
      <c r="GU102" s="822"/>
      <c r="GV102" s="822"/>
      <c r="GW102" s="825"/>
      <c r="GX102" s="826"/>
      <c r="GY102" s="810"/>
      <c r="GZ102" s="822"/>
      <c r="HA102" s="822"/>
      <c r="HB102" s="825"/>
      <c r="HC102" s="826"/>
      <c r="HD102" s="810"/>
      <c r="HE102" s="811"/>
      <c r="HF102" s="811"/>
      <c r="HG102" s="811"/>
      <c r="HH102" s="811"/>
      <c r="HI102" s="811"/>
      <c r="HJ102" s="811"/>
      <c r="HK102" s="811"/>
      <c r="HL102" s="811"/>
      <c r="HM102" s="1302"/>
      <c r="HN102" s="810"/>
      <c r="HO102" s="811"/>
      <c r="HP102" s="811"/>
      <c r="HQ102" s="811"/>
      <c r="HR102" s="811"/>
      <c r="HS102" s="811"/>
      <c r="HT102" s="811"/>
      <c r="HU102" s="811"/>
      <c r="HV102" s="811"/>
      <c r="HW102" s="815"/>
      <c r="HX102" s="1283"/>
      <c r="HY102" s="1284"/>
      <c r="HZ102" s="1284"/>
      <c r="IA102" s="1284"/>
      <c r="IB102" s="1284"/>
      <c r="IC102" s="1284"/>
      <c r="ID102" s="1284"/>
      <c r="IE102" s="1284"/>
      <c r="IF102" s="1285"/>
      <c r="IG102" s="1283"/>
      <c r="IH102" s="1284"/>
      <c r="II102" s="1284"/>
      <c r="IJ102" s="1284"/>
      <c r="IK102" s="1284"/>
      <c r="IL102" s="1284"/>
      <c r="IM102" s="1284"/>
      <c r="IN102" s="1284"/>
      <c r="IO102" s="1285"/>
      <c r="IP102" s="1283"/>
      <c r="IQ102" s="1284"/>
      <c r="IR102" s="1284"/>
      <c r="IS102" s="1284"/>
      <c r="IT102" s="1284"/>
      <c r="IU102" s="1284"/>
      <c r="IV102" s="1284"/>
      <c r="IW102" s="1284"/>
      <c r="IX102" s="1285"/>
      <c r="IY102" s="1283"/>
      <c r="IZ102" s="1284"/>
      <c r="JA102" s="1284"/>
      <c r="JB102" s="1284"/>
      <c r="JC102" s="1284"/>
      <c r="JD102" s="1284"/>
      <c r="JE102" s="1284"/>
      <c r="JF102" s="1284"/>
      <c r="JG102" s="1285"/>
      <c r="JH102" s="1283"/>
      <c r="JI102" s="1284"/>
      <c r="JJ102" s="1284"/>
      <c r="JK102" s="1284"/>
      <c r="JL102" s="1284"/>
      <c r="JM102" s="1284"/>
      <c r="JN102" s="1284"/>
      <c r="JO102" s="1284"/>
      <c r="JP102" s="1285"/>
      <c r="JQ102" s="1283"/>
      <c r="JR102" s="1284"/>
      <c r="JS102" s="1284"/>
      <c r="JT102" s="1284"/>
      <c r="JU102" s="1284"/>
      <c r="JV102" s="1284"/>
      <c r="JW102" s="1284"/>
      <c r="JX102" s="1284"/>
      <c r="JY102" s="1285"/>
      <c r="JZ102" s="810"/>
      <c r="KA102" s="815"/>
      <c r="KB102" s="810"/>
      <c r="KC102" s="815"/>
      <c r="KD102" s="813"/>
      <c r="KE102" s="813"/>
      <c r="KF102" s="813"/>
      <c r="KG102" s="813"/>
      <c r="KH102" s="813"/>
      <c r="KI102" s="813"/>
      <c r="KJ102" s="813"/>
      <c r="KK102" s="813"/>
      <c r="KL102" s="813"/>
      <c r="KM102" s="813"/>
      <c r="KN102" s="813"/>
      <c r="KO102" s="813"/>
      <c r="KP102" s="824"/>
      <c r="KQ102" s="813"/>
      <c r="KR102" s="813"/>
      <c r="KS102" s="813"/>
      <c r="KT102" s="813"/>
      <c r="KU102" s="829"/>
      <c r="KV102" s="815"/>
      <c r="KW102" s="824"/>
      <c r="KX102" s="813"/>
      <c r="KY102" s="829"/>
      <c r="KZ102" s="815"/>
      <c r="LA102" s="2596"/>
      <c r="LB102" s="2597"/>
      <c r="LC102" s="2597"/>
      <c r="LD102" s="2597"/>
      <c r="LE102" s="2597"/>
      <c r="LF102" s="2598"/>
      <c r="LG102" s="2596"/>
      <c r="LH102" s="2597"/>
      <c r="LI102" s="2597"/>
      <c r="LJ102" s="2597"/>
      <c r="LK102" s="2597"/>
      <c r="LL102" s="2598"/>
      <c r="LM102" s="2596"/>
      <c r="LN102" s="2597"/>
      <c r="LO102" s="2597"/>
      <c r="LP102" s="2597"/>
      <c r="LQ102" s="2597"/>
      <c r="LR102" s="2598"/>
      <c r="LS102" s="2596"/>
      <c r="LT102" s="2597"/>
      <c r="LU102" s="2597"/>
      <c r="LV102" s="2597"/>
      <c r="LW102" s="2597"/>
      <c r="LX102" s="2598"/>
      <c r="LY102" s="2596"/>
      <c r="LZ102" s="2597"/>
      <c r="MA102" s="2597"/>
      <c r="MB102" s="2597"/>
      <c r="MC102" s="2597"/>
      <c r="MD102" s="2598"/>
      <c r="ME102" s="2596"/>
      <c r="MF102" s="2597"/>
      <c r="MG102" s="2597"/>
      <c r="MH102" s="2597"/>
      <c r="MI102" s="2597"/>
      <c r="MJ102" s="2598"/>
      <c r="MK102" s="2596"/>
      <c r="ML102" s="2597"/>
      <c r="MM102" s="2597"/>
      <c r="MN102" s="2597"/>
      <c r="MO102" s="2598"/>
      <c r="MP102" s="2596"/>
      <c r="MQ102" s="2597"/>
      <c r="MR102" s="2597"/>
      <c r="MS102" s="2597"/>
      <c r="MT102" s="2597"/>
      <c r="MU102" s="2598"/>
      <c r="MV102" s="2597"/>
      <c r="MW102" s="2597"/>
      <c r="MX102" s="2597"/>
      <c r="MY102" s="2597"/>
      <c r="MZ102" s="2597"/>
      <c r="NA102" s="2598"/>
      <c r="NB102" s="813"/>
      <c r="NC102" s="813"/>
      <c r="ND102" s="824"/>
      <c r="NE102" s="813"/>
      <c r="NF102" s="813"/>
      <c r="NG102" s="813"/>
      <c r="NH102" s="813"/>
      <c r="NI102" s="813"/>
      <c r="NJ102" s="813"/>
      <c r="NK102" s="813"/>
      <c r="NL102" s="813"/>
      <c r="NM102" s="813"/>
      <c r="NN102" s="813"/>
      <c r="NO102" s="813"/>
      <c r="NP102" s="813"/>
      <c r="NQ102" s="833"/>
      <c r="NR102" s="830"/>
      <c r="NS102" s="813"/>
      <c r="NT102" s="813"/>
      <c r="NU102" s="813"/>
      <c r="NV102" s="813"/>
      <c r="NW102" s="813"/>
      <c r="NX102" s="813"/>
      <c r="NY102" s="813"/>
      <c r="NZ102" s="831"/>
      <c r="OA102" s="831"/>
      <c r="OB102" s="813"/>
      <c r="OC102" s="832"/>
      <c r="OD102" s="833"/>
      <c r="OE102" s="1015"/>
      <c r="OF102" s="824"/>
      <c r="OG102" s="813"/>
      <c r="OH102" s="1015"/>
      <c r="OI102" s="824"/>
      <c r="OJ102" s="1015"/>
      <c r="OK102" s="1015"/>
      <c r="OL102" s="1015"/>
      <c r="OM102" s="1015"/>
      <c r="ON102" s="1015"/>
      <c r="OO102" s="1015"/>
      <c r="OQ102" s="813"/>
      <c r="OR102" s="813"/>
      <c r="OS102" s="813"/>
      <c r="OT102" s="813"/>
      <c r="OU102" s="813"/>
      <c r="OV102" s="813"/>
      <c r="OW102" s="813"/>
      <c r="OX102" s="813"/>
      <c r="OY102" s="813"/>
      <c r="OZ102" s="813"/>
      <c r="PA102" s="813"/>
      <c r="PB102" s="813"/>
      <c r="PC102" s="813"/>
      <c r="PD102" s="813"/>
      <c r="PE102" s="813"/>
      <c r="PF102" s="813"/>
      <c r="PG102" s="813"/>
      <c r="PH102" s="813"/>
      <c r="PI102" s="813"/>
      <c r="PJ102" s="813"/>
      <c r="PK102" s="813"/>
      <c r="PL102" s="813"/>
      <c r="PM102" s="813"/>
      <c r="PN102" s="813"/>
      <c r="PO102" s="813"/>
      <c r="PP102" s="813"/>
      <c r="PQ102" s="813"/>
      <c r="PR102" s="813"/>
      <c r="PS102" s="1161"/>
      <c r="PT102" s="1163"/>
      <c r="PU102" s="821"/>
      <c r="PV102" s="813"/>
      <c r="PW102" s="1163"/>
      <c r="PX102" s="821"/>
      <c r="PY102" s="813"/>
      <c r="PZ102" s="821"/>
      <c r="QA102" s="821"/>
      <c r="QB102" s="824"/>
      <c r="QC102" s="821"/>
      <c r="QD102" s="821"/>
      <c r="QE102" s="824"/>
      <c r="QF102" s="813"/>
      <c r="QG102" s="813"/>
      <c r="QH102" s="1015"/>
      <c r="QI102" s="813"/>
      <c r="QJ102" s="813"/>
      <c r="QK102" s="821"/>
      <c r="QL102" s="821"/>
      <c r="QM102" s="810"/>
      <c r="QN102" s="811"/>
      <c r="QO102" s="820"/>
      <c r="QP102" s="828"/>
      <c r="QQ102" s="2725"/>
      <c r="QR102" s="810"/>
      <c r="QS102" s="820"/>
      <c r="QT102" s="811"/>
      <c r="QU102" s="820"/>
      <c r="QV102" s="811"/>
      <c r="QW102" s="820"/>
      <c r="QX102" s="811"/>
      <c r="QY102" s="828"/>
      <c r="QZ102" s="813"/>
      <c r="RA102" s="821"/>
      <c r="RB102" s="813"/>
      <c r="RC102" s="821"/>
      <c r="RD102" s="813"/>
      <c r="RE102" s="821"/>
      <c r="RF102" s="813"/>
      <c r="RG102" s="821"/>
      <c r="RH102" s="813"/>
      <c r="RI102" s="813"/>
      <c r="RJ102" s="813"/>
      <c r="RK102" s="813"/>
      <c r="RL102" s="813"/>
      <c r="RM102" s="813"/>
      <c r="RN102" s="813"/>
      <c r="RO102" s="813"/>
      <c r="RP102" s="813"/>
      <c r="RQ102" s="813"/>
      <c r="RR102" s="813"/>
      <c r="RS102" s="813"/>
      <c r="RT102" s="813"/>
      <c r="RU102" s="813"/>
      <c r="RV102" s="813"/>
      <c r="RW102" s="813"/>
      <c r="RX102" s="813"/>
      <c r="RY102" s="813"/>
      <c r="RZ102" s="813"/>
      <c r="SA102" s="813"/>
      <c r="SB102" s="813"/>
      <c r="SC102" s="813"/>
      <c r="SD102" s="813"/>
      <c r="SE102" s="813"/>
      <c r="SF102" s="813"/>
      <c r="SG102" s="813"/>
      <c r="SH102" s="813"/>
      <c r="SI102" s="821"/>
      <c r="SJ102" s="813"/>
      <c r="SK102" s="813"/>
      <c r="SL102" s="813"/>
      <c r="SM102" s="813"/>
      <c r="SN102" s="813"/>
      <c r="SO102" s="813"/>
      <c r="SP102" s="813"/>
      <c r="SQ102" s="813"/>
      <c r="SR102" s="813"/>
      <c r="SS102" s="821"/>
      <c r="ST102" s="813"/>
      <c r="SU102" s="813"/>
      <c r="SV102" s="813"/>
      <c r="SW102" s="813"/>
      <c r="SX102" s="813"/>
      <c r="SY102" s="813"/>
      <c r="SZ102" s="813"/>
      <c r="TA102" s="821"/>
      <c r="TB102" s="813"/>
      <c r="TC102" s="813"/>
      <c r="TD102" s="813"/>
      <c r="TE102" s="813"/>
      <c r="TF102" s="813"/>
      <c r="TG102" s="813"/>
      <c r="TH102" s="813"/>
      <c r="TI102" s="813"/>
      <c r="TJ102" s="813"/>
      <c r="TK102" s="821"/>
      <c r="TL102" s="813"/>
      <c r="TM102" s="813"/>
      <c r="TN102" s="813"/>
      <c r="TO102" s="813"/>
      <c r="TP102" s="813"/>
      <c r="TQ102" s="821"/>
      <c r="TR102" s="813"/>
      <c r="TS102" s="813"/>
      <c r="TT102" s="813"/>
      <c r="TU102" s="813"/>
      <c r="TV102" s="813"/>
      <c r="TW102" s="813"/>
      <c r="TX102" s="813"/>
      <c r="TY102" s="813"/>
      <c r="TZ102" s="813"/>
      <c r="UA102" s="821"/>
      <c r="UB102" s="813"/>
      <c r="UC102" s="813"/>
      <c r="UD102" s="813"/>
      <c r="UE102" s="813"/>
      <c r="UF102" s="813"/>
      <c r="UG102" s="821"/>
      <c r="UH102" s="821"/>
      <c r="UI102" s="813"/>
      <c r="UJ102" s="813"/>
      <c r="UK102" s="821"/>
      <c r="UL102" s="813"/>
      <c r="UM102" s="813"/>
      <c r="UN102" s="821"/>
      <c r="UO102" s="813"/>
      <c r="UP102" s="813"/>
      <c r="UQ102" s="821"/>
      <c r="UR102" s="813"/>
      <c r="US102" s="813"/>
      <c r="UT102" s="813"/>
      <c r="UU102" s="813"/>
      <c r="UV102" s="813"/>
      <c r="UW102" s="813"/>
      <c r="UX102" s="813"/>
      <c r="UY102" s="813"/>
      <c r="UZ102" s="813"/>
      <c r="VA102" s="813"/>
      <c r="VB102" s="813"/>
      <c r="VC102" s="813"/>
      <c r="VD102" s="813"/>
      <c r="VE102" s="813"/>
      <c r="VF102" s="813"/>
      <c r="VG102" s="813"/>
      <c r="VH102" s="813"/>
      <c r="VI102" s="813"/>
      <c r="VJ102" s="813"/>
      <c r="VK102" s="813"/>
      <c r="VL102" s="813"/>
      <c r="VM102" s="813"/>
      <c r="VN102" s="813"/>
      <c r="VO102" s="813"/>
      <c r="VP102" s="813"/>
      <c r="VQ102" s="813"/>
      <c r="VR102" s="813"/>
      <c r="VS102" s="813"/>
      <c r="VT102" s="813"/>
      <c r="VU102" s="813"/>
      <c r="VV102" s="813"/>
      <c r="VW102" s="813"/>
      <c r="VX102" s="813"/>
      <c r="VY102" s="813"/>
      <c r="VZ102" s="813"/>
      <c r="WA102" s="813"/>
      <c r="WB102" s="813"/>
      <c r="WC102" s="813"/>
      <c r="WD102" s="813"/>
      <c r="WE102" s="813"/>
      <c r="WF102" s="813"/>
      <c r="WG102" s="813"/>
      <c r="WH102" s="813"/>
      <c r="WI102" s="813"/>
      <c r="WJ102" s="813"/>
      <c r="WK102" s="813"/>
      <c r="WL102" s="813"/>
      <c r="WM102" s="813"/>
      <c r="WN102" s="813"/>
      <c r="WO102" s="813"/>
      <c r="WP102" s="813"/>
      <c r="WQ102" s="813"/>
      <c r="WR102" s="813"/>
      <c r="WS102" s="813"/>
      <c r="WT102" s="813"/>
      <c r="WU102" s="813"/>
      <c r="WV102" s="813"/>
      <c r="WW102" s="813"/>
      <c r="WX102" s="813"/>
      <c r="WY102" s="813"/>
      <c r="WZ102" s="813"/>
      <c r="XA102" s="813"/>
      <c r="XB102" s="813"/>
      <c r="XC102" s="813"/>
      <c r="XD102" s="813"/>
      <c r="XE102" s="813"/>
      <c r="XF102" s="813"/>
      <c r="XG102" s="813"/>
      <c r="XH102" s="813"/>
      <c r="XI102" s="813"/>
      <c r="XJ102" s="813"/>
      <c r="XK102" s="813"/>
      <c r="XL102" s="813"/>
      <c r="XM102" s="813"/>
      <c r="XO102" s="824"/>
      <c r="XP102" s="813"/>
      <c r="XQ102" s="813"/>
      <c r="XR102" s="824"/>
      <c r="XS102" s="813"/>
      <c r="XT102" s="813"/>
      <c r="XU102" s="813"/>
      <c r="XV102" s="813"/>
      <c r="XW102" s="813"/>
      <c r="XX102" s="1173"/>
      <c r="XY102" s="1177"/>
      <c r="XZ102" s="1017"/>
      <c r="YA102" s="813"/>
      <c r="YB102" s="813"/>
      <c r="YC102" s="813"/>
      <c r="YD102" s="824"/>
      <c r="YE102" s="813"/>
      <c r="YF102" s="813"/>
      <c r="YG102" s="813"/>
      <c r="YH102" s="813"/>
      <c r="YI102" s="813"/>
      <c r="YJ102" s="824"/>
      <c r="YK102" s="813"/>
      <c r="YL102" s="813"/>
      <c r="YM102" s="813"/>
      <c r="YN102" s="813"/>
      <c r="YO102" s="813"/>
      <c r="YP102" s="1181"/>
      <c r="YQ102" s="1177"/>
      <c r="YR102" s="1177"/>
      <c r="YS102" s="1177"/>
      <c r="YT102" s="1177"/>
      <c r="YU102" s="1177"/>
      <c r="YV102" s="1177"/>
      <c r="YW102" s="1177"/>
      <c r="YX102" s="1177"/>
      <c r="YY102" s="1177"/>
      <c r="YZ102" s="1177"/>
      <c r="ZA102" s="1015"/>
      <c r="ZB102" s="831"/>
      <c r="ZC102" s="831"/>
      <c r="ZD102" s="831"/>
      <c r="ZE102" s="831"/>
      <c r="ZF102" s="831"/>
      <c r="ZG102" s="831"/>
      <c r="ZH102" s="831"/>
      <c r="ZI102" s="831"/>
      <c r="ZJ102" s="831"/>
      <c r="ZK102" s="831"/>
      <c r="ZL102" s="831"/>
      <c r="ZM102" s="813"/>
      <c r="ZN102" s="824"/>
      <c r="ZO102" s="813"/>
      <c r="ZP102" s="813"/>
      <c r="ZQ102" s="813"/>
      <c r="ZR102" s="813"/>
      <c r="ZS102" s="813"/>
      <c r="ZT102" s="813"/>
      <c r="ZU102" s="813"/>
      <c r="ZV102" s="813"/>
      <c r="ZW102" s="813"/>
      <c r="ZX102" s="813"/>
      <c r="ZY102" s="813"/>
      <c r="ZZ102" s="813"/>
      <c r="AAA102" s="813"/>
      <c r="AAB102" s="824"/>
      <c r="AAC102" s="813"/>
      <c r="AAD102" s="813"/>
      <c r="AAE102" s="813"/>
      <c r="AAF102" s="813"/>
      <c r="AAG102" s="813"/>
      <c r="AAH102" s="823"/>
      <c r="AAI102" s="821"/>
      <c r="AAJ102" s="821"/>
      <c r="AAK102" s="821"/>
      <c r="AAL102" s="821"/>
      <c r="AAM102" s="1014"/>
      <c r="AAN102" s="824"/>
      <c r="AAO102" s="813"/>
      <c r="AAP102" s="813"/>
      <c r="AAQ102" s="813"/>
      <c r="AAR102" s="813"/>
      <c r="AAS102" s="813"/>
      <c r="AAT102" s="813"/>
      <c r="AAU102" s="813"/>
      <c r="AAV102" s="813"/>
      <c r="AAW102" s="813"/>
      <c r="AAX102" s="813"/>
      <c r="AAY102" s="813"/>
      <c r="AAZ102" s="824"/>
      <c r="ABA102" s="813"/>
      <c r="ABB102" s="813"/>
      <c r="ABC102" s="824"/>
      <c r="ABD102" s="813"/>
      <c r="ABE102" s="813"/>
      <c r="ABF102" s="813"/>
      <c r="ABG102" s="813"/>
      <c r="ABH102" s="1015"/>
      <c r="ABI102" s="824"/>
      <c r="ABJ102" s="813"/>
      <c r="ABK102" s="813"/>
      <c r="ABL102" s="824"/>
      <c r="ABM102" s="813"/>
      <c r="ABN102" s="813"/>
      <c r="ABO102" s="813"/>
      <c r="ABP102" s="813"/>
      <c r="ABQ102" s="813"/>
      <c r="ABR102" s="1207"/>
      <c r="ABS102" s="1208"/>
      <c r="ABT102" s="1208"/>
      <c r="ABU102" s="1208"/>
      <c r="ABV102" s="813"/>
      <c r="ABW102" s="813"/>
      <c r="ABX102" s="813"/>
      <c r="ABY102" s="813"/>
      <c r="ABZ102" s="813"/>
      <c r="ACA102" s="813"/>
      <c r="ACB102" s="824"/>
      <c r="ACC102" s="813"/>
      <c r="ACD102" s="813"/>
      <c r="ACE102" s="813"/>
      <c r="ACF102" s="813"/>
      <c r="ACG102" s="813"/>
      <c r="ACH102" s="813"/>
      <c r="ACI102" s="813"/>
      <c r="ACJ102" s="813"/>
      <c r="ACK102" s="813"/>
      <c r="ACL102" s="824"/>
      <c r="ACM102" s="821"/>
      <c r="ACN102" s="1095"/>
      <c r="ACO102" s="821"/>
      <c r="ACP102" s="1095"/>
      <c r="ACQ102" s="821"/>
      <c r="ACR102" s="824"/>
      <c r="ACS102" s="1096"/>
      <c r="ACT102" s="824"/>
      <c r="ACU102" s="813"/>
      <c r="ACV102" s="813"/>
      <c r="ACW102" s="813"/>
      <c r="ACX102" s="813"/>
      <c r="ACY102" s="813"/>
      <c r="ACZ102" s="813"/>
      <c r="ADA102" s="813"/>
      <c r="ADB102" s="813"/>
      <c r="ADC102" s="813"/>
      <c r="ADD102" s="824"/>
      <c r="ADE102" s="813"/>
      <c r="ADF102" s="813"/>
      <c r="ADG102" s="813"/>
      <c r="ADH102" s="813"/>
      <c r="ADI102" s="813"/>
      <c r="ADJ102" s="813"/>
      <c r="ADK102" s="813"/>
      <c r="ADL102" s="813"/>
      <c r="ADM102" s="813"/>
      <c r="ADN102" s="823"/>
      <c r="ADO102" s="821"/>
      <c r="ADP102" s="821"/>
      <c r="ADQ102" s="813"/>
      <c r="ADR102" s="813"/>
      <c r="ADS102" s="813"/>
      <c r="ADT102" s="813"/>
      <c r="ADU102" s="813"/>
      <c r="ADV102" s="813"/>
      <c r="ADW102" s="813"/>
      <c r="ADX102" s="813"/>
      <c r="ADY102" s="813"/>
      <c r="ADZ102" s="813"/>
      <c r="AEA102" s="813"/>
      <c r="AEB102" s="813"/>
      <c r="AEC102" s="813"/>
      <c r="AED102" s="813"/>
      <c r="AEE102" s="813"/>
      <c r="AEF102" s="813"/>
      <c r="AEG102" s="813"/>
      <c r="AEH102" s="813"/>
      <c r="AEM102" s="821"/>
      <c r="AEN102" s="821"/>
      <c r="AEO102" s="1017"/>
      <c r="AEP102" s="1177"/>
      <c r="AEQ102" s="1017"/>
      <c r="AER102" s="1017"/>
      <c r="AES102" s="1017"/>
      <c r="AET102" s="1177"/>
      <c r="AEU102" s="1017"/>
      <c r="AEV102" s="1017"/>
      <c r="AEW102" s="1017"/>
      <c r="AEX102" s="1017"/>
      <c r="AEY102" s="1017"/>
      <c r="AEZ102" s="1017"/>
      <c r="AFA102" s="1017"/>
      <c r="AFB102" s="1017"/>
      <c r="AFC102" s="1017"/>
      <c r="AFD102" s="1177"/>
      <c r="AFE102" s="1017"/>
      <c r="AFF102" s="821"/>
      <c r="AFG102" s="831"/>
      <c r="AFH102" s="821"/>
      <c r="AFI102" s="1017"/>
      <c r="AFJ102" s="821"/>
      <c r="AFK102" s="813"/>
      <c r="AFL102" s="813"/>
      <c r="AFM102" s="810"/>
      <c r="AFN102" s="820"/>
      <c r="AFO102" s="811"/>
      <c r="AFP102" s="815"/>
      <c r="AFQ102" s="821"/>
      <c r="AFR102" s="821"/>
      <c r="AFS102" s="821" t="s">
        <v>31</v>
      </c>
      <c r="AFT102" s="821" t="s">
        <v>31</v>
      </c>
      <c r="AFU102" s="1036" t="s">
        <v>31</v>
      </c>
      <c r="AFV102" s="813"/>
      <c r="AFW102" s="821"/>
      <c r="AFX102" s="821"/>
      <c r="AFY102" s="813"/>
      <c r="AFZ102" s="813"/>
      <c r="AGA102" s="813"/>
      <c r="AGB102" s="813"/>
      <c r="AGC102" s="813"/>
      <c r="AGD102" s="813"/>
      <c r="AGE102" s="813"/>
      <c r="AGF102" s="813"/>
      <c r="AGG102" s="813"/>
      <c r="AGH102" s="813"/>
      <c r="AGI102" s="813"/>
      <c r="AGJ102" s="821"/>
      <c r="AGK102" s="821"/>
      <c r="AGL102" s="821"/>
      <c r="AGM102" s="821"/>
      <c r="AGN102" s="821"/>
      <c r="AGO102" s="821"/>
      <c r="AGP102" s="821"/>
      <c r="AGQ102" s="821"/>
      <c r="AGR102" s="821"/>
      <c r="AGS102" s="821"/>
      <c r="AGT102" s="813"/>
      <c r="AGU102" s="813"/>
      <c r="AGV102" s="813"/>
      <c r="AGW102" s="813"/>
      <c r="AGX102" s="813"/>
      <c r="AGY102" s="813"/>
      <c r="AGZ102" s="813"/>
      <c r="AHA102" s="813"/>
      <c r="AHB102" s="813"/>
      <c r="AHC102" s="821"/>
      <c r="AHD102" s="821"/>
      <c r="AHE102" s="821"/>
      <c r="AHF102" s="821"/>
      <c r="AHG102" s="821"/>
      <c r="AHH102" s="821"/>
      <c r="AHI102" s="821"/>
      <c r="AHJ102" s="821"/>
      <c r="AHK102" s="821"/>
      <c r="AHL102" s="821"/>
      <c r="AHM102" s="813"/>
      <c r="AHN102" s="813"/>
      <c r="AHO102" s="813"/>
      <c r="AHP102" s="813"/>
      <c r="AHQ102" s="813"/>
      <c r="AHR102" s="813"/>
      <c r="AHS102" s="813"/>
      <c r="AHT102" s="813"/>
      <c r="AHU102" s="813"/>
      <c r="AHV102" s="821"/>
      <c r="AHW102" s="821"/>
      <c r="AHX102" s="821"/>
      <c r="AHY102" s="821"/>
      <c r="AHZ102" s="821"/>
      <c r="AIA102" s="821"/>
      <c r="AIB102" s="821"/>
      <c r="AIC102" s="821"/>
      <c r="AID102" s="821"/>
      <c r="AIE102" s="821"/>
      <c r="AIF102" s="813"/>
      <c r="AIG102" s="813"/>
      <c r="AIH102" s="810"/>
      <c r="AII102" s="811"/>
      <c r="AIJ102" s="811"/>
      <c r="AIK102" s="811"/>
      <c r="AIL102" s="811"/>
      <c r="AIM102" s="815"/>
      <c r="AIN102" s="813"/>
      <c r="AIO102" s="813"/>
      <c r="AIP102" s="813"/>
      <c r="AIQ102" s="813"/>
      <c r="AIR102" s="813"/>
      <c r="AIS102" s="813"/>
      <c r="AIT102" s="813"/>
      <c r="AIU102" s="813"/>
      <c r="AIV102" s="813"/>
      <c r="AIW102" s="813"/>
      <c r="AIX102" s="813"/>
      <c r="AIY102" s="813"/>
      <c r="AIZ102" s="813"/>
      <c r="AJA102" s="813"/>
      <c r="AJB102" s="813"/>
      <c r="AJC102" s="813"/>
      <c r="AJD102" s="811"/>
      <c r="AJE102" s="813"/>
      <c r="AJF102" s="813"/>
      <c r="AJG102" s="813"/>
      <c r="AJH102" s="813"/>
      <c r="AJI102" s="813"/>
      <c r="AJJ102" s="813"/>
      <c r="AJK102" s="821"/>
      <c r="AJL102" s="813"/>
      <c r="AJM102" s="813"/>
      <c r="AJN102" s="821"/>
      <c r="AJO102" s="813"/>
      <c r="AJP102" s="813"/>
      <c r="AJQ102" s="821"/>
      <c r="AJR102" s="813"/>
      <c r="AJS102" s="813"/>
      <c r="AJT102" s="821"/>
      <c r="AJU102" s="813"/>
      <c r="AJV102" s="821"/>
      <c r="AJW102" s="813"/>
      <c r="AJX102" s="813"/>
      <c r="AJY102" s="821"/>
      <c r="AJZ102" s="813"/>
      <c r="AKA102" s="813"/>
      <c r="AKB102" s="821"/>
      <c r="AKC102" s="813"/>
      <c r="AKD102" s="813"/>
      <c r="AKE102" s="821"/>
      <c r="AKF102" s="821"/>
      <c r="AKG102" s="821"/>
      <c r="AKH102" s="821"/>
      <c r="AKI102" s="821"/>
      <c r="AKJ102" s="821"/>
      <c r="AKK102" s="821"/>
      <c r="AKL102" s="821"/>
      <c r="AKM102" s="821"/>
      <c r="AKN102" s="821"/>
      <c r="AKO102" s="821"/>
      <c r="AKP102" s="813"/>
      <c r="AKQ102" s="813"/>
      <c r="AKR102" s="813"/>
      <c r="AKS102" s="813"/>
      <c r="AKT102" s="813"/>
      <c r="AKU102" s="813"/>
      <c r="AKV102" s="813"/>
      <c r="AKW102" s="813"/>
      <c r="AKX102" s="813"/>
      <c r="AKY102" s="813"/>
      <c r="AKZ102" s="813"/>
      <c r="ALA102" s="813"/>
      <c r="ALB102" s="813"/>
      <c r="ALC102" s="813"/>
      <c r="ALD102" s="813"/>
      <c r="ALE102" s="813"/>
      <c r="ALF102" s="813"/>
      <c r="ALG102" s="813"/>
      <c r="ALH102" s="1220"/>
    </row>
    <row r="103" spans="1:996" ht="13" x14ac:dyDescent="0.2">
      <c r="A103" s="810"/>
      <c r="B103" s="811"/>
      <c r="C103" s="811"/>
      <c r="D103" s="811"/>
      <c r="E103" s="811">
        <v>9</v>
      </c>
      <c r="F103" s="812" t="s">
        <v>1922</v>
      </c>
      <c r="G103" s="813"/>
      <c r="H103" s="814"/>
      <c r="I103" s="811"/>
      <c r="J103" s="813"/>
      <c r="K103" s="816"/>
      <c r="L103" s="811"/>
      <c r="M103" s="811"/>
      <c r="N103" s="813"/>
      <c r="O103" s="816"/>
      <c r="P103" s="811"/>
      <c r="Q103" s="813"/>
      <c r="R103" s="816"/>
      <c r="S103" s="812"/>
      <c r="T103" s="811"/>
      <c r="U103" s="813"/>
      <c r="V103" s="817"/>
      <c r="W103" s="815"/>
      <c r="X103" s="816"/>
      <c r="Y103" s="812"/>
      <c r="Z103" s="815"/>
      <c r="AA103" s="810"/>
      <c r="AB103" s="812"/>
      <c r="AC103" s="815"/>
      <c r="AD103" s="816"/>
      <c r="AE103" s="812"/>
      <c r="AF103" s="818"/>
      <c r="AG103" s="819"/>
      <c r="AH103" s="815"/>
      <c r="AI103" s="810"/>
      <c r="AJ103" s="815"/>
      <c r="AK103" s="810"/>
      <c r="AL103" s="815"/>
      <c r="AM103" s="816"/>
      <c r="AN103" s="821"/>
      <c r="AO103" s="820"/>
      <c r="AP103" s="821"/>
      <c r="AQ103" s="816"/>
      <c r="AR103" s="820"/>
      <c r="AS103" s="816"/>
      <c r="AT103" s="811"/>
      <c r="AU103" s="815"/>
      <c r="AV103" s="816"/>
      <c r="AW103" s="811"/>
      <c r="AX103" s="815"/>
      <c r="AY103" s="816"/>
      <c r="AZ103" s="811"/>
      <c r="BA103" s="815"/>
      <c r="BB103" s="816"/>
      <c r="BC103" s="811"/>
      <c r="BD103" s="815"/>
      <c r="BE103" s="816"/>
      <c r="BF103" s="811"/>
      <c r="BG103" s="815"/>
      <c r="BH103" s="816"/>
      <c r="BI103" s="811"/>
      <c r="BJ103" s="815"/>
      <c r="BK103" s="816"/>
      <c r="BL103" s="811"/>
      <c r="BM103" s="815"/>
      <c r="BN103" s="816"/>
      <c r="BO103" s="811"/>
      <c r="BP103" s="815"/>
      <c r="BQ103" s="816"/>
      <c r="BR103" s="811"/>
      <c r="BS103" s="815"/>
      <c r="BT103" s="816"/>
      <c r="BU103" s="811"/>
      <c r="BV103" s="815"/>
      <c r="BW103" s="816"/>
      <c r="BX103" s="811"/>
      <c r="BY103" s="815"/>
      <c r="BZ103" s="816"/>
      <c r="CA103" s="811"/>
      <c r="CB103" s="812"/>
      <c r="CC103" s="810"/>
      <c r="CD103" s="822"/>
      <c r="CE103" s="811"/>
      <c r="CF103" s="811"/>
      <c r="CG103" s="812"/>
      <c r="CH103" s="810"/>
      <c r="CI103" s="815"/>
      <c r="CJ103" s="813"/>
      <c r="CK103" s="813"/>
      <c r="CL103" s="813"/>
      <c r="CM103" s="813"/>
      <c r="CN103" s="813"/>
      <c r="CO103" s="823"/>
      <c r="CP103" s="813"/>
      <c r="CQ103" s="813"/>
      <c r="CR103" s="821"/>
      <c r="CS103" s="813"/>
      <c r="CT103" s="813"/>
      <c r="CU103" s="821"/>
      <c r="CV103" s="813"/>
      <c r="CW103" s="813"/>
      <c r="CX103" s="821"/>
      <c r="CY103" s="813"/>
      <c r="CZ103" s="813"/>
      <c r="DA103" s="824"/>
      <c r="DB103" s="813"/>
      <c r="DC103" s="821"/>
      <c r="DD103" s="822"/>
      <c r="DE103" s="811"/>
      <c r="DF103" s="811"/>
      <c r="DG103" s="815"/>
      <c r="DH103" s="810"/>
      <c r="DI103" s="811"/>
      <c r="DJ103" s="811"/>
      <c r="DK103" s="815"/>
      <c r="DL103" s="810"/>
      <c r="DM103" s="811"/>
      <c r="DN103" s="811"/>
      <c r="DO103" s="815"/>
      <c r="DP103" s="810"/>
      <c r="DQ103" s="811"/>
      <c r="DR103" s="815"/>
      <c r="DS103" s="810"/>
      <c r="DT103" s="811"/>
      <c r="DU103" s="815"/>
      <c r="DV103" s="810"/>
      <c r="DW103" s="825"/>
      <c r="DX103" s="826"/>
      <c r="DY103" s="810"/>
      <c r="DZ103" s="822"/>
      <c r="EA103" s="822"/>
      <c r="EB103" s="825"/>
      <c r="EC103" s="826"/>
      <c r="ED103" s="810"/>
      <c r="EE103" s="813"/>
      <c r="EF103" s="813"/>
      <c r="EG103" s="825"/>
      <c r="EH103" s="826"/>
      <c r="EI103" s="810"/>
      <c r="EJ103" s="813"/>
      <c r="EK103" s="813"/>
      <c r="EL103" s="825"/>
      <c r="EM103" s="826"/>
      <c r="EN103" s="810"/>
      <c r="EO103" s="813"/>
      <c r="EP103" s="813"/>
      <c r="EQ103" s="825"/>
      <c r="ER103" s="826"/>
      <c r="ES103" s="810"/>
      <c r="ET103" s="1150"/>
      <c r="EU103" s="1150"/>
      <c r="EV103" s="825"/>
      <c r="EW103" s="826"/>
      <c r="EX103" s="822"/>
      <c r="EY103" s="1150"/>
      <c r="EZ103" s="1150"/>
      <c r="FA103" s="825"/>
      <c r="FB103" s="827"/>
      <c r="FC103" s="810"/>
      <c r="FD103" s="1150"/>
      <c r="FE103" s="1150"/>
      <c r="FF103" s="825"/>
      <c r="FG103" s="826"/>
      <c r="FH103" s="810"/>
      <c r="FI103" s="1150"/>
      <c r="FJ103" s="1150"/>
      <c r="FK103" s="825"/>
      <c r="FL103" s="826"/>
      <c r="FM103" s="824"/>
      <c r="FN103" s="825"/>
      <c r="FO103" s="827"/>
      <c r="FP103" s="810"/>
      <c r="FQ103" s="813"/>
      <c r="FR103" s="813"/>
      <c r="FS103" s="825"/>
      <c r="FT103" s="826"/>
      <c r="FU103" s="810"/>
      <c r="FV103" s="813"/>
      <c r="FW103" s="813"/>
      <c r="FX103" s="825"/>
      <c r="FY103" s="826"/>
      <c r="FZ103" s="810"/>
      <c r="GA103" s="813"/>
      <c r="GB103" s="813"/>
      <c r="GC103" s="825"/>
      <c r="GD103" s="826"/>
      <c r="GE103" s="810"/>
      <c r="GF103" s="813"/>
      <c r="GG103" s="813"/>
      <c r="GH103" s="825"/>
      <c r="GI103" s="826"/>
      <c r="GJ103" s="810"/>
      <c r="GK103" s="822"/>
      <c r="GL103" s="822"/>
      <c r="GM103" s="825"/>
      <c r="GN103" s="826"/>
      <c r="GO103" s="810"/>
      <c r="GP103" s="822"/>
      <c r="GQ103" s="822"/>
      <c r="GR103" s="825"/>
      <c r="GS103" s="826"/>
      <c r="GT103" s="810"/>
      <c r="GU103" s="822"/>
      <c r="GV103" s="822"/>
      <c r="GW103" s="825"/>
      <c r="GX103" s="826"/>
      <c r="GY103" s="810"/>
      <c r="GZ103" s="822"/>
      <c r="HA103" s="822"/>
      <c r="HB103" s="825"/>
      <c r="HC103" s="826"/>
      <c r="HD103" s="810"/>
      <c r="HE103" s="811"/>
      <c r="HF103" s="811"/>
      <c r="HG103" s="811"/>
      <c r="HH103" s="811"/>
      <c r="HI103" s="811"/>
      <c r="HJ103" s="811"/>
      <c r="HK103" s="811"/>
      <c r="HL103" s="811"/>
      <c r="HM103" s="1302"/>
      <c r="HN103" s="810"/>
      <c r="HO103" s="811"/>
      <c r="HP103" s="811"/>
      <c r="HQ103" s="811"/>
      <c r="HR103" s="811"/>
      <c r="HS103" s="811"/>
      <c r="HT103" s="811"/>
      <c r="HU103" s="811"/>
      <c r="HV103" s="811"/>
      <c r="HW103" s="815"/>
      <c r="HX103" s="1283"/>
      <c r="HY103" s="1284"/>
      <c r="HZ103" s="1284"/>
      <c r="IA103" s="1284"/>
      <c r="IB103" s="1284"/>
      <c r="IC103" s="1284"/>
      <c r="ID103" s="1284"/>
      <c r="IE103" s="1284"/>
      <c r="IF103" s="1285"/>
      <c r="IG103" s="1283"/>
      <c r="IH103" s="1284"/>
      <c r="II103" s="1284"/>
      <c r="IJ103" s="1284"/>
      <c r="IK103" s="1284"/>
      <c r="IL103" s="1284"/>
      <c r="IM103" s="1284"/>
      <c r="IN103" s="1284"/>
      <c r="IO103" s="1285"/>
      <c r="IP103" s="1283"/>
      <c r="IQ103" s="1284"/>
      <c r="IR103" s="1284"/>
      <c r="IS103" s="1284"/>
      <c r="IT103" s="1284"/>
      <c r="IU103" s="1284"/>
      <c r="IV103" s="1284"/>
      <c r="IW103" s="1284"/>
      <c r="IX103" s="1285"/>
      <c r="IY103" s="1283"/>
      <c r="IZ103" s="1284"/>
      <c r="JA103" s="1284"/>
      <c r="JB103" s="1284"/>
      <c r="JC103" s="1284"/>
      <c r="JD103" s="1284"/>
      <c r="JE103" s="1284"/>
      <c r="JF103" s="1284"/>
      <c r="JG103" s="1285"/>
      <c r="JH103" s="1283"/>
      <c r="JI103" s="1284"/>
      <c r="JJ103" s="1284"/>
      <c r="JK103" s="1284"/>
      <c r="JL103" s="1284"/>
      <c r="JM103" s="1284"/>
      <c r="JN103" s="1284"/>
      <c r="JO103" s="1284"/>
      <c r="JP103" s="1285"/>
      <c r="JQ103" s="1283"/>
      <c r="JR103" s="1284"/>
      <c r="JS103" s="1284"/>
      <c r="JT103" s="1284"/>
      <c r="JU103" s="1284"/>
      <c r="JV103" s="1284"/>
      <c r="JW103" s="1284"/>
      <c r="JX103" s="1284"/>
      <c r="JY103" s="1285"/>
      <c r="JZ103" s="810"/>
      <c r="KA103" s="815"/>
      <c r="KB103" s="810"/>
      <c r="KC103" s="815"/>
      <c r="KD103" s="813"/>
      <c r="KE103" s="813"/>
      <c r="KF103" s="813"/>
      <c r="KG103" s="813"/>
      <c r="KH103" s="813"/>
      <c r="KI103" s="813"/>
      <c r="KJ103" s="813"/>
      <c r="KK103" s="813"/>
      <c r="KL103" s="813"/>
      <c r="KM103" s="813"/>
      <c r="KN103" s="813"/>
      <c r="KO103" s="813"/>
      <c r="KP103" s="824"/>
      <c r="KQ103" s="813"/>
      <c r="KR103" s="813"/>
      <c r="KS103" s="813"/>
      <c r="KT103" s="813"/>
      <c r="KU103" s="829"/>
      <c r="KV103" s="815"/>
      <c r="KW103" s="824"/>
      <c r="KX103" s="813"/>
      <c r="KY103" s="829"/>
      <c r="KZ103" s="815"/>
      <c r="LA103" s="2596"/>
      <c r="LB103" s="2597"/>
      <c r="LC103" s="2597"/>
      <c r="LD103" s="2597"/>
      <c r="LE103" s="2597"/>
      <c r="LF103" s="2598"/>
      <c r="LG103" s="2596"/>
      <c r="LH103" s="2597"/>
      <c r="LI103" s="2597"/>
      <c r="LJ103" s="2597"/>
      <c r="LK103" s="2597"/>
      <c r="LL103" s="2598"/>
      <c r="LM103" s="2596"/>
      <c r="LN103" s="2597"/>
      <c r="LO103" s="2597"/>
      <c r="LP103" s="2597"/>
      <c r="LQ103" s="2597"/>
      <c r="LR103" s="2598"/>
      <c r="LS103" s="2596"/>
      <c r="LT103" s="2597"/>
      <c r="LU103" s="2597"/>
      <c r="LV103" s="2597"/>
      <c r="LW103" s="2597"/>
      <c r="LX103" s="2598"/>
      <c r="LY103" s="2596"/>
      <c r="LZ103" s="2597"/>
      <c r="MA103" s="2597"/>
      <c r="MB103" s="2597"/>
      <c r="MC103" s="2597"/>
      <c r="MD103" s="2598"/>
      <c r="ME103" s="2596"/>
      <c r="MF103" s="2597"/>
      <c r="MG103" s="2597"/>
      <c r="MH103" s="2597"/>
      <c r="MI103" s="2597"/>
      <c r="MJ103" s="2598"/>
      <c r="MK103" s="2596"/>
      <c r="ML103" s="2597"/>
      <c r="MM103" s="2597"/>
      <c r="MN103" s="2597"/>
      <c r="MO103" s="2598"/>
      <c r="MP103" s="2596"/>
      <c r="MQ103" s="2597"/>
      <c r="MR103" s="2597"/>
      <c r="MS103" s="2597"/>
      <c r="MT103" s="2597"/>
      <c r="MU103" s="2598"/>
      <c r="MV103" s="2597"/>
      <c r="MW103" s="2597"/>
      <c r="MX103" s="2597"/>
      <c r="MY103" s="2597"/>
      <c r="MZ103" s="2597"/>
      <c r="NA103" s="2598"/>
      <c r="NB103" s="813"/>
      <c r="NC103" s="813"/>
      <c r="ND103" s="824"/>
      <c r="NE103" s="813"/>
      <c r="NF103" s="813"/>
      <c r="NG103" s="813"/>
      <c r="NH103" s="813"/>
      <c r="NI103" s="813"/>
      <c r="NJ103" s="813"/>
      <c r="NK103" s="813"/>
      <c r="NL103" s="813"/>
      <c r="NM103" s="813"/>
      <c r="NN103" s="813"/>
      <c r="NO103" s="813"/>
      <c r="NP103" s="813"/>
      <c r="NQ103" s="833"/>
      <c r="NR103" s="830"/>
      <c r="NS103" s="813"/>
      <c r="NT103" s="813"/>
      <c r="NU103" s="813"/>
      <c r="NV103" s="813"/>
      <c r="NW103" s="813"/>
      <c r="NX103" s="813"/>
      <c r="NY103" s="813"/>
      <c r="NZ103" s="831"/>
      <c r="OA103" s="831"/>
      <c r="OB103" s="813"/>
      <c r="OC103" s="832"/>
      <c r="OD103" s="833"/>
      <c r="OE103" s="1015"/>
      <c r="OF103" s="824"/>
      <c r="OG103" s="813"/>
      <c r="OH103" s="1015"/>
      <c r="OI103" s="824"/>
      <c r="OJ103" s="1015"/>
      <c r="OK103" s="1015"/>
      <c r="OL103" s="1015"/>
      <c r="OM103" s="1015"/>
      <c r="ON103" s="1015"/>
      <c r="OO103" s="1015"/>
      <c r="OQ103" s="813"/>
      <c r="OR103" s="813"/>
      <c r="OS103" s="813"/>
      <c r="OT103" s="813"/>
      <c r="OU103" s="813"/>
      <c r="OV103" s="813"/>
      <c r="OW103" s="813"/>
      <c r="OX103" s="813"/>
      <c r="OY103" s="813"/>
      <c r="OZ103" s="813"/>
      <c r="PA103" s="813"/>
      <c r="PB103" s="813"/>
      <c r="PC103" s="813"/>
      <c r="PD103" s="813"/>
      <c r="PE103" s="813"/>
      <c r="PF103" s="813"/>
      <c r="PG103" s="813"/>
      <c r="PH103" s="813"/>
      <c r="PI103" s="813"/>
      <c r="PJ103" s="813"/>
      <c r="PK103" s="813"/>
      <c r="PL103" s="813"/>
      <c r="PM103" s="813"/>
      <c r="PN103" s="813"/>
      <c r="PO103" s="813"/>
      <c r="PP103" s="813"/>
      <c r="PQ103" s="813"/>
      <c r="PR103" s="813"/>
      <c r="PS103" s="1161"/>
      <c r="PT103" s="1163"/>
      <c r="PU103" s="821"/>
      <c r="PV103" s="813"/>
      <c r="PW103" s="1163"/>
      <c r="PX103" s="821"/>
      <c r="PY103" s="813"/>
      <c r="PZ103" s="821"/>
      <c r="QA103" s="821"/>
      <c r="QB103" s="824"/>
      <c r="QC103" s="821"/>
      <c r="QD103" s="821"/>
      <c r="QE103" s="824"/>
      <c r="QF103" s="813"/>
      <c r="QG103" s="813"/>
      <c r="QH103" s="1015"/>
      <c r="QI103" s="813"/>
      <c r="QJ103" s="813"/>
      <c r="QK103" s="821"/>
      <c r="QL103" s="821"/>
      <c r="QM103" s="810"/>
      <c r="QN103" s="811"/>
      <c r="QO103" s="820"/>
      <c r="QP103" s="828"/>
      <c r="QQ103" s="2725"/>
      <c r="QR103" s="810"/>
      <c r="QS103" s="820"/>
      <c r="QT103" s="811"/>
      <c r="QU103" s="820"/>
      <c r="QV103" s="811"/>
      <c r="QW103" s="820"/>
      <c r="QX103" s="811"/>
      <c r="QY103" s="828"/>
      <c r="QZ103" s="813"/>
      <c r="RA103" s="821"/>
      <c r="RB103" s="813"/>
      <c r="RC103" s="821"/>
      <c r="RD103" s="813"/>
      <c r="RE103" s="821"/>
      <c r="RF103" s="813"/>
      <c r="RG103" s="821"/>
      <c r="RH103" s="813"/>
      <c r="RI103" s="813"/>
      <c r="RJ103" s="813"/>
      <c r="RK103" s="813"/>
      <c r="RL103" s="813"/>
      <c r="RM103" s="813"/>
      <c r="RN103" s="813"/>
      <c r="RO103" s="813"/>
      <c r="RP103" s="813"/>
      <c r="RQ103" s="813"/>
      <c r="RR103" s="813"/>
      <c r="RS103" s="813"/>
      <c r="RT103" s="813"/>
      <c r="RU103" s="813"/>
      <c r="RV103" s="813"/>
      <c r="RW103" s="813"/>
      <c r="RX103" s="813"/>
      <c r="RY103" s="813"/>
      <c r="RZ103" s="813"/>
      <c r="SA103" s="813"/>
      <c r="SB103" s="813"/>
      <c r="SC103" s="813"/>
      <c r="SD103" s="813"/>
      <c r="SE103" s="813"/>
      <c r="SF103" s="813"/>
      <c r="SG103" s="813"/>
      <c r="SH103" s="813"/>
      <c r="SI103" s="821"/>
      <c r="SJ103" s="813"/>
      <c r="SK103" s="813"/>
      <c r="SL103" s="813"/>
      <c r="SM103" s="813"/>
      <c r="SN103" s="813"/>
      <c r="SO103" s="813"/>
      <c r="SP103" s="813"/>
      <c r="SQ103" s="813"/>
      <c r="SR103" s="813"/>
      <c r="SS103" s="821"/>
      <c r="ST103" s="813"/>
      <c r="SU103" s="813"/>
      <c r="SV103" s="813"/>
      <c r="SW103" s="813"/>
      <c r="SX103" s="813"/>
      <c r="SY103" s="813"/>
      <c r="SZ103" s="813"/>
      <c r="TA103" s="821"/>
      <c r="TB103" s="813"/>
      <c r="TC103" s="813"/>
      <c r="TD103" s="813"/>
      <c r="TE103" s="813"/>
      <c r="TF103" s="813"/>
      <c r="TG103" s="813"/>
      <c r="TH103" s="813"/>
      <c r="TI103" s="813"/>
      <c r="TJ103" s="813"/>
      <c r="TK103" s="821"/>
      <c r="TL103" s="813"/>
      <c r="TM103" s="813"/>
      <c r="TN103" s="813"/>
      <c r="TO103" s="813"/>
      <c r="TP103" s="813"/>
      <c r="TQ103" s="821"/>
      <c r="TR103" s="813"/>
      <c r="TS103" s="813"/>
      <c r="TT103" s="813"/>
      <c r="TU103" s="813"/>
      <c r="TV103" s="813"/>
      <c r="TW103" s="813"/>
      <c r="TX103" s="813"/>
      <c r="TY103" s="813"/>
      <c r="TZ103" s="813"/>
      <c r="UA103" s="821"/>
      <c r="UB103" s="813"/>
      <c r="UC103" s="813"/>
      <c r="UD103" s="813"/>
      <c r="UE103" s="813"/>
      <c r="UF103" s="813"/>
      <c r="UG103" s="821"/>
      <c r="UH103" s="821"/>
      <c r="UI103" s="813"/>
      <c r="UJ103" s="813"/>
      <c r="UK103" s="821"/>
      <c r="UL103" s="813"/>
      <c r="UM103" s="813"/>
      <c r="UN103" s="821"/>
      <c r="UO103" s="813"/>
      <c r="UP103" s="813"/>
      <c r="UQ103" s="821"/>
      <c r="UR103" s="813"/>
      <c r="US103" s="813"/>
      <c r="UT103" s="813"/>
      <c r="UU103" s="813"/>
      <c r="UV103" s="813"/>
      <c r="UW103" s="813"/>
      <c r="UX103" s="813"/>
      <c r="UY103" s="813"/>
      <c r="UZ103" s="813"/>
      <c r="VA103" s="813"/>
      <c r="VB103" s="813"/>
      <c r="VC103" s="813"/>
      <c r="VD103" s="813"/>
      <c r="VE103" s="813"/>
      <c r="VF103" s="813"/>
      <c r="VG103" s="813"/>
      <c r="VH103" s="813"/>
      <c r="VI103" s="813"/>
      <c r="VJ103" s="813"/>
      <c r="VK103" s="813"/>
      <c r="VL103" s="813"/>
      <c r="VM103" s="813"/>
      <c r="VN103" s="813"/>
      <c r="VO103" s="813"/>
      <c r="VP103" s="813"/>
      <c r="VQ103" s="813"/>
      <c r="VR103" s="813"/>
      <c r="VS103" s="813"/>
      <c r="VT103" s="813"/>
      <c r="VU103" s="813"/>
      <c r="VV103" s="813"/>
      <c r="VW103" s="813"/>
      <c r="VX103" s="813"/>
      <c r="VY103" s="813"/>
      <c r="VZ103" s="813"/>
      <c r="WA103" s="813"/>
      <c r="WB103" s="813"/>
      <c r="WC103" s="813"/>
      <c r="WD103" s="813"/>
      <c r="WE103" s="813"/>
      <c r="WF103" s="813"/>
      <c r="WG103" s="813"/>
      <c r="WH103" s="813"/>
      <c r="WI103" s="813"/>
      <c r="WJ103" s="813"/>
      <c r="WK103" s="813"/>
      <c r="WL103" s="813"/>
      <c r="WM103" s="813"/>
      <c r="WN103" s="813"/>
      <c r="WO103" s="813"/>
      <c r="WP103" s="813"/>
      <c r="WQ103" s="813"/>
      <c r="WR103" s="813"/>
      <c r="WS103" s="813"/>
      <c r="WT103" s="813"/>
      <c r="WU103" s="813"/>
      <c r="WV103" s="813"/>
      <c r="WW103" s="813"/>
      <c r="WX103" s="813"/>
      <c r="WY103" s="813"/>
      <c r="WZ103" s="813"/>
      <c r="XA103" s="813"/>
      <c r="XB103" s="813"/>
      <c r="XC103" s="813"/>
      <c r="XD103" s="813"/>
      <c r="XE103" s="813"/>
      <c r="XF103" s="813"/>
      <c r="XG103" s="813"/>
      <c r="XH103" s="813"/>
      <c r="XI103" s="813"/>
      <c r="XJ103" s="813"/>
      <c r="XK103" s="813"/>
      <c r="XL103" s="813"/>
      <c r="XM103" s="813"/>
      <c r="XO103" s="824"/>
      <c r="XP103" s="813"/>
      <c r="XQ103" s="813"/>
      <c r="XR103" s="824"/>
      <c r="XS103" s="813"/>
      <c r="XT103" s="813"/>
      <c r="XU103" s="813"/>
      <c r="XV103" s="813"/>
      <c r="XW103" s="813"/>
      <c r="XX103" s="1173"/>
      <c r="XY103" s="1177"/>
      <c r="XZ103" s="1017"/>
      <c r="YA103" s="813"/>
      <c r="YB103" s="813"/>
      <c r="YC103" s="813"/>
      <c r="YD103" s="824"/>
      <c r="YE103" s="813"/>
      <c r="YF103" s="813"/>
      <c r="YG103" s="813"/>
      <c r="YH103" s="813"/>
      <c r="YI103" s="813"/>
      <c r="YJ103" s="824"/>
      <c r="YK103" s="813"/>
      <c r="YL103" s="813"/>
      <c r="YM103" s="813"/>
      <c r="YN103" s="813"/>
      <c r="YO103" s="813"/>
      <c r="YP103" s="1181"/>
      <c r="YQ103" s="1177"/>
      <c r="YR103" s="1177"/>
      <c r="YS103" s="1177"/>
      <c r="YT103" s="1177"/>
      <c r="YU103" s="1177"/>
      <c r="YV103" s="1177"/>
      <c r="YW103" s="1177"/>
      <c r="YX103" s="1177"/>
      <c r="YY103" s="1177"/>
      <c r="YZ103" s="1177"/>
      <c r="ZA103" s="1015"/>
      <c r="ZB103" s="831"/>
      <c r="ZC103" s="831"/>
      <c r="ZD103" s="831"/>
      <c r="ZE103" s="831"/>
      <c r="ZF103" s="831"/>
      <c r="ZG103" s="831"/>
      <c r="ZH103" s="831"/>
      <c r="ZI103" s="831"/>
      <c r="ZJ103" s="831"/>
      <c r="ZK103" s="831"/>
      <c r="ZL103" s="831"/>
      <c r="ZM103" s="813"/>
      <c r="ZN103" s="824"/>
      <c r="ZO103" s="813"/>
      <c r="ZP103" s="813"/>
      <c r="ZQ103" s="813"/>
      <c r="ZR103" s="813"/>
      <c r="ZS103" s="813"/>
      <c r="ZT103" s="813"/>
      <c r="ZU103" s="813"/>
      <c r="ZV103" s="813"/>
      <c r="ZW103" s="813"/>
      <c r="ZX103" s="813"/>
      <c r="ZY103" s="813"/>
      <c r="ZZ103" s="813"/>
      <c r="AAA103" s="813"/>
      <c r="AAB103" s="824"/>
      <c r="AAC103" s="813"/>
      <c r="AAD103" s="813"/>
      <c r="AAE103" s="813"/>
      <c r="AAF103" s="813"/>
      <c r="AAG103" s="813"/>
      <c r="AAH103" s="823"/>
      <c r="AAI103" s="821"/>
      <c r="AAJ103" s="821"/>
      <c r="AAK103" s="821"/>
      <c r="AAL103" s="821"/>
      <c r="AAM103" s="1014"/>
      <c r="AAN103" s="824"/>
      <c r="AAO103" s="813"/>
      <c r="AAP103" s="813"/>
      <c r="AAQ103" s="813"/>
      <c r="AAR103" s="813"/>
      <c r="AAS103" s="813"/>
      <c r="AAT103" s="813"/>
      <c r="AAU103" s="813"/>
      <c r="AAV103" s="813"/>
      <c r="AAW103" s="813"/>
      <c r="AAX103" s="813"/>
      <c r="AAY103" s="813"/>
      <c r="AAZ103" s="824"/>
      <c r="ABA103" s="813"/>
      <c r="ABB103" s="813"/>
      <c r="ABC103" s="824"/>
      <c r="ABD103" s="813"/>
      <c r="ABE103" s="813"/>
      <c r="ABF103" s="813"/>
      <c r="ABG103" s="813"/>
      <c r="ABH103" s="1015"/>
      <c r="ABI103" s="824"/>
      <c r="ABJ103" s="813"/>
      <c r="ABK103" s="813"/>
      <c r="ABL103" s="824"/>
      <c r="ABM103" s="813"/>
      <c r="ABN103" s="813"/>
      <c r="ABO103" s="813"/>
      <c r="ABP103" s="813"/>
      <c r="ABQ103" s="813"/>
      <c r="ABR103" s="1207"/>
      <c r="ABS103" s="1208"/>
      <c r="ABT103" s="1208"/>
      <c r="ABU103" s="1208"/>
      <c r="ABV103" s="813"/>
      <c r="ABW103" s="813"/>
      <c r="ABX103" s="813"/>
      <c r="ABY103" s="813"/>
      <c r="ABZ103" s="813"/>
      <c r="ACA103" s="813"/>
      <c r="ACB103" s="824"/>
      <c r="ACC103" s="813"/>
      <c r="ACD103" s="813"/>
      <c r="ACE103" s="813"/>
      <c r="ACF103" s="813"/>
      <c r="ACG103" s="813"/>
      <c r="ACH103" s="813"/>
      <c r="ACI103" s="813"/>
      <c r="ACJ103" s="813"/>
      <c r="ACK103" s="813"/>
      <c r="ACL103" s="824"/>
      <c r="ACM103" s="821"/>
      <c r="ACN103" s="1095"/>
      <c r="ACO103" s="821"/>
      <c r="ACP103" s="1095"/>
      <c r="ACQ103" s="821"/>
      <c r="ACR103" s="824"/>
      <c r="ACS103" s="1096"/>
      <c r="ACT103" s="824"/>
      <c r="ACU103" s="813"/>
      <c r="ACV103" s="813"/>
      <c r="ACW103" s="813"/>
      <c r="ACX103" s="813"/>
      <c r="ACY103" s="813"/>
      <c r="ACZ103" s="813"/>
      <c r="ADA103" s="813"/>
      <c r="ADB103" s="813"/>
      <c r="ADC103" s="813"/>
      <c r="ADD103" s="824"/>
      <c r="ADE103" s="813"/>
      <c r="ADF103" s="813"/>
      <c r="ADG103" s="813"/>
      <c r="ADH103" s="813"/>
      <c r="ADI103" s="813"/>
      <c r="ADJ103" s="813"/>
      <c r="ADK103" s="813"/>
      <c r="ADL103" s="813"/>
      <c r="ADM103" s="813"/>
      <c r="ADN103" s="823"/>
      <c r="ADO103" s="821"/>
      <c r="ADP103" s="821"/>
      <c r="ADQ103" s="813"/>
      <c r="ADR103" s="813"/>
      <c r="ADS103" s="813"/>
      <c r="ADT103" s="813"/>
      <c r="ADU103" s="813"/>
      <c r="ADV103" s="813"/>
      <c r="ADW103" s="813"/>
      <c r="ADX103" s="813"/>
      <c r="ADY103" s="813"/>
      <c r="ADZ103" s="813"/>
      <c r="AEA103" s="813"/>
      <c r="AEB103" s="813"/>
      <c r="AEC103" s="813"/>
      <c r="AED103" s="813"/>
      <c r="AEE103" s="813"/>
      <c r="AEF103" s="813"/>
      <c r="AEG103" s="813"/>
      <c r="AEH103" s="813"/>
      <c r="AEM103" s="821"/>
      <c r="AEN103" s="821"/>
      <c r="AEO103" s="1017"/>
      <c r="AEP103" s="1177"/>
      <c r="AEQ103" s="1017"/>
      <c r="AER103" s="1017"/>
      <c r="AES103" s="1017"/>
      <c r="AET103" s="1177"/>
      <c r="AEU103" s="1017"/>
      <c r="AEV103" s="1017"/>
      <c r="AEW103" s="1017"/>
      <c r="AEX103" s="1017"/>
      <c r="AEY103" s="1017"/>
      <c r="AEZ103" s="1017"/>
      <c r="AFA103" s="1017"/>
      <c r="AFB103" s="1017"/>
      <c r="AFC103" s="1017"/>
      <c r="AFD103" s="1177"/>
      <c r="AFE103" s="1017"/>
      <c r="AFF103" s="821"/>
      <c r="AFG103" s="831"/>
      <c r="AFH103" s="821"/>
      <c r="AFI103" s="1017"/>
      <c r="AFJ103" s="821"/>
      <c r="AFK103" s="813"/>
      <c r="AFL103" s="813"/>
      <c r="AFM103" s="810"/>
      <c r="AFN103" s="820"/>
      <c r="AFO103" s="811"/>
      <c r="AFP103" s="815"/>
      <c r="AFQ103" s="821"/>
      <c r="AFR103" s="821"/>
      <c r="AFS103" s="821" t="s">
        <v>31</v>
      </c>
      <c r="AFT103" s="821" t="s">
        <v>31</v>
      </c>
      <c r="AFU103" s="1036" t="s">
        <v>31</v>
      </c>
      <c r="AFV103" s="813"/>
      <c r="AFW103" s="821"/>
      <c r="AFX103" s="821"/>
      <c r="AFY103" s="813"/>
      <c r="AFZ103" s="813"/>
      <c r="AGA103" s="813"/>
      <c r="AGB103" s="813"/>
      <c r="AGC103" s="813"/>
      <c r="AGD103" s="813"/>
      <c r="AGE103" s="813"/>
      <c r="AGF103" s="813"/>
      <c r="AGG103" s="813"/>
      <c r="AGH103" s="813"/>
      <c r="AGI103" s="813"/>
      <c r="AGJ103" s="821"/>
      <c r="AGK103" s="821"/>
      <c r="AGL103" s="821"/>
      <c r="AGM103" s="821"/>
      <c r="AGN103" s="821"/>
      <c r="AGO103" s="821"/>
      <c r="AGP103" s="821"/>
      <c r="AGQ103" s="821"/>
      <c r="AGR103" s="821"/>
      <c r="AGS103" s="821"/>
      <c r="AGT103" s="813"/>
      <c r="AGU103" s="813"/>
      <c r="AGV103" s="813"/>
      <c r="AGW103" s="813"/>
      <c r="AGX103" s="813"/>
      <c r="AGY103" s="813"/>
      <c r="AGZ103" s="813"/>
      <c r="AHA103" s="813"/>
      <c r="AHB103" s="813"/>
      <c r="AHC103" s="821"/>
      <c r="AHD103" s="821"/>
      <c r="AHE103" s="821"/>
      <c r="AHF103" s="821"/>
      <c r="AHG103" s="821"/>
      <c r="AHH103" s="821"/>
      <c r="AHI103" s="821"/>
      <c r="AHJ103" s="821"/>
      <c r="AHK103" s="821"/>
      <c r="AHL103" s="821"/>
      <c r="AHM103" s="813"/>
      <c r="AHN103" s="813"/>
      <c r="AHO103" s="813"/>
      <c r="AHP103" s="813"/>
      <c r="AHQ103" s="813"/>
      <c r="AHR103" s="813"/>
      <c r="AHS103" s="813"/>
      <c r="AHT103" s="813"/>
      <c r="AHU103" s="813"/>
      <c r="AHV103" s="821"/>
      <c r="AHW103" s="821"/>
      <c r="AHX103" s="821"/>
      <c r="AHY103" s="821"/>
      <c r="AHZ103" s="821"/>
      <c r="AIA103" s="821"/>
      <c r="AIB103" s="821"/>
      <c r="AIC103" s="821"/>
      <c r="AID103" s="821"/>
      <c r="AIE103" s="821"/>
      <c r="AIF103" s="813"/>
      <c r="AIG103" s="813"/>
      <c r="AIH103" s="810"/>
      <c r="AII103" s="811"/>
      <c r="AIJ103" s="811"/>
      <c r="AIK103" s="811"/>
      <c r="AIL103" s="811"/>
      <c r="AIM103" s="815"/>
      <c r="AIN103" s="813"/>
      <c r="AIO103" s="813"/>
      <c r="AIP103" s="813"/>
      <c r="AIQ103" s="813"/>
      <c r="AIR103" s="813"/>
      <c r="AIS103" s="813"/>
      <c r="AIT103" s="813"/>
      <c r="AIU103" s="813"/>
      <c r="AIV103" s="813"/>
      <c r="AIW103" s="813"/>
      <c r="AIX103" s="813"/>
      <c r="AIY103" s="813"/>
      <c r="AIZ103" s="813"/>
      <c r="AJA103" s="813"/>
      <c r="AJB103" s="813"/>
      <c r="AJC103" s="813"/>
      <c r="AJD103" s="811"/>
      <c r="AJE103" s="813"/>
      <c r="AJF103" s="813"/>
      <c r="AJG103" s="813"/>
      <c r="AJH103" s="813"/>
      <c r="AJI103" s="813"/>
      <c r="AJJ103" s="813"/>
      <c r="AJK103" s="821"/>
      <c r="AJL103" s="813"/>
      <c r="AJM103" s="813"/>
      <c r="AJN103" s="821"/>
      <c r="AJO103" s="813"/>
      <c r="AJP103" s="813"/>
      <c r="AJQ103" s="821"/>
      <c r="AJR103" s="813"/>
      <c r="AJS103" s="813"/>
      <c r="AJT103" s="821"/>
      <c r="AJU103" s="813"/>
      <c r="AJV103" s="821"/>
      <c r="AJW103" s="813"/>
      <c r="AJX103" s="813"/>
      <c r="AJY103" s="821"/>
      <c r="AJZ103" s="813"/>
      <c r="AKA103" s="813"/>
      <c r="AKB103" s="821"/>
      <c r="AKC103" s="813"/>
      <c r="AKD103" s="813"/>
      <c r="AKE103" s="821"/>
      <c r="AKF103" s="821"/>
      <c r="AKG103" s="821"/>
      <c r="AKH103" s="821"/>
      <c r="AKI103" s="821"/>
      <c r="AKJ103" s="821"/>
      <c r="AKK103" s="821"/>
      <c r="AKL103" s="821"/>
      <c r="AKM103" s="821"/>
      <c r="AKN103" s="821"/>
      <c r="AKO103" s="821"/>
      <c r="AKP103" s="813"/>
      <c r="AKQ103" s="813"/>
      <c r="AKR103" s="813"/>
      <c r="AKS103" s="813"/>
      <c r="AKT103" s="813"/>
      <c r="AKU103" s="813"/>
      <c r="AKV103" s="813"/>
      <c r="AKW103" s="813"/>
      <c r="AKX103" s="813"/>
      <c r="AKY103" s="813"/>
      <c r="AKZ103" s="813"/>
      <c r="ALA103" s="813"/>
      <c r="ALB103" s="813"/>
      <c r="ALC103" s="813"/>
      <c r="ALD103" s="813"/>
      <c r="ALE103" s="813"/>
      <c r="ALF103" s="813"/>
      <c r="ALG103" s="813"/>
      <c r="ALH103" s="1220"/>
    </row>
    <row r="104" spans="1:996" ht="13" x14ac:dyDescent="0.2">
      <c r="A104" s="810"/>
      <c r="B104" s="811"/>
      <c r="C104" s="811"/>
      <c r="D104" s="811"/>
      <c r="E104" s="811">
        <v>10</v>
      </c>
      <c r="F104" s="812" t="s">
        <v>1923</v>
      </c>
      <c r="G104" s="1500"/>
      <c r="H104" s="1150"/>
      <c r="I104" s="811"/>
      <c r="J104" s="813"/>
      <c r="K104" s="816"/>
      <c r="L104" s="811"/>
      <c r="M104" s="811"/>
      <c r="N104" s="813"/>
      <c r="O104" s="816"/>
      <c r="P104" s="811"/>
      <c r="Q104" s="813"/>
      <c r="R104" s="816"/>
      <c r="S104" s="812"/>
      <c r="T104" s="811"/>
      <c r="U104" s="813"/>
      <c r="V104" s="817"/>
      <c r="W104" s="815"/>
      <c r="X104" s="816"/>
      <c r="Y104" s="812"/>
      <c r="Z104" s="815"/>
      <c r="AA104" s="810"/>
      <c r="AB104" s="812"/>
      <c r="AC104" s="815"/>
      <c r="AD104" s="816"/>
      <c r="AE104" s="812"/>
      <c r="AF104" s="818"/>
      <c r="AG104" s="819"/>
      <c r="AH104" s="815"/>
      <c r="AI104" s="810"/>
      <c r="AJ104" s="815"/>
      <c r="AK104" s="810"/>
      <c r="AL104" s="815"/>
      <c r="AM104" s="816"/>
      <c r="AN104" s="821"/>
      <c r="AO104" s="820"/>
      <c r="AP104" s="821"/>
      <c r="AQ104" s="816"/>
      <c r="AR104" s="820"/>
      <c r="AS104" s="816"/>
      <c r="AT104" s="811"/>
      <c r="AU104" s="815"/>
      <c r="AV104" s="816"/>
      <c r="AW104" s="811"/>
      <c r="AX104" s="815"/>
      <c r="AY104" s="816"/>
      <c r="AZ104" s="811"/>
      <c r="BA104" s="815"/>
      <c r="BB104" s="816"/>
      <c r="BC104" s="811"/>
      <c r="BD104" s="815"/>
      <c r="BE104" s="816"/>
      <c r="BF104" s="811"/>
      <c r="BG104" s="815"/>
      <c r="BH104" s="816"/>
      <c r="BI104" s="811"/>
      <c r="BJ104" s="815"/>
      <c r="BK104" s="816"/>
      <c r="BL104" s="811"/>
      <c r="BM104" s="815"/>
      <c r="BN104" s="816"/>
      <c r="BO104" s="811"/>
      <c r="BP104" s="815"/>
      <c r="BQ104" s="816"/>
      <c r="BR104" s="811"/>
      <c r="BS104" s="815"/>
      <c r="BT104" s="816"/>
      <c r="BU104" s="811"/>
      <c r="BV104" s="815"/>
      <c r="BW104" s="816"/>
      <c r="BX104" s="811"/>
      <c r="BY104" s="815"/>
      <c r="BZ104" s="816"/>
      <c r="CA104" s="811"/>
      <c r="CB104" s="812"/>
      <c r="CC104" s="810"/>
      <c r="CD104" s="822"/>
      <c r="CE104" s="811"/>
      <c r="CF104" s="811"/>
      <c r="CG104" s="812"/>
      <c r="CH104" s="810"/>
      <c r="CI104" s="815"/>
      <c r="CJ104" s="813"/>
      <c r="CK104" s="813"/>
      <c r="CL104" s="813"/>
      <c r="CM104" s="813"/>
      <c r="CN104" s="813"/>
      <c r="CO104" s="823"/>
      <c r="CP104" s="813"/>
      <c r="CQ104" s="813"/>
      <c r="CR104" s="821"/>
      <c r="CS104" s="813"/>
      <c r="CT104" s="813"/>
      <c r="CU104" s="821"/>
      <c r="CV104" s="813"/>
      <c r="CW104" s="813"/>
      <c r="CX104" s="821"/>
      <c r="CY104" s="813"/>
      <c r="CZ104" s="813"/>
      <c r="DA104" s="824"/>
      <c r="DB104" s="813"/>
      <c r="DC104" s="821"/>
      <c r="DD104" s="822"/>
      <c r="DE104" s="811"/>
      <c r="DF104" s="811"/>
      <c r="DG104" s="815"/>
      <c r="DH104" s="810"/>
      <c r="DI104" s="811"/>
      <c r="DJ104" s="811"/>
      <c r="DK104" s="815"/>
      <c r="DL104" s="810"/>
      <c r="DM104" s="811"/>
      <c r="DN104" s="811"/>
      <c r="DO104" s="815"/>
      <c r="DP104" s="810"/>
      <c r="DQ104" s="811"/>
      <c r="DR104" s="815"/>
      <c r="DS104" s="810"/>
      <c r="DT104" s="811"/>
      <c r="DU104" s="815"/>
      <c r="DV104" s="810"/>
      <c r="DW104" s="825"/>
      <c r="DX104" s="826"/>
      <c r="DY104" s="810"/>
      <c r="DZ104" s="822"/>
      <c r="EA104" s="822"/>
      <c r="EB104" s="825"/>
      <c r="EC104" s="826"/>
      <c r="ED104" s="810"/>
      <c r="EE104" s="813"/>
      <c r="EF104" s="813"/>
      <c r="EG104" s="825"/>
      <c r="EH104" s="826"/>
      <c r="EI104" s="810"/>
      <c r="EJ104" s="813"/>
      <c r="EK104" s="813"/>
      <c r="EL104" s="825"/>
      <c r="EM104" s="826"/>
      <c r="EN104" s="810"/>
      <c r="EO104" s="813"/>
      <c r="EP104" s="813"/>
      <c r="EQ104" s="825"/>
      <c r="ER104" s="826"/>
      <c r="ES104" s="810"/>
      <c r="ET104" s="1150"/>
      <c r="EU104" s="1150"/>
      <c r="EV104" s="825"/>
      <c r="EW104" s="826"/>
      <c r="EX104" s="822"/>
      <c r="EY104" s="1150"/>
      <c r="EZ104" s="1150"/>
      <c r="FA104" s="825"/>
      <c r="FB104" s="827"/>
      <c r="FC104" s="810"/>
      <c r="FD104" s="1150"/>
      <c r="FE104" s="1150"/>
      <c r="FF104" s="825"/>
      <c r="FG104" s="826"/>
      <c r="FH104" s="810"/>
      <c r="FI104" s="1150"/>
      <c r="FJ104" s="1150"/>
      <c r="FK104" s="825"/>
      <c r="FL104" s="826"/>
      <c r="FM104" s="824"/>
      <c r="FN104" s="825"/>
      <c r="FO104" s="827"/>
      <c r="FP104" s="810"/>
      <c r="FQ104" s="813"/>
      <c r="FR104" s="813"/>
      <c r="FS104" s="825"/>
      <c r="FT104" s="826"/>
      <c r="FU104" s="810"/>
      <c r="FV104" s="813"/>
      <c r="FW104" s="813"/>
      <c r="FX104" s="825"/>
      <c r="FY104" s="826"/>
      <c r="FZ104" s="810"/>
      <c r="GA104" s="813"/>
      <c r="GB104" s="813"/>
      <c r="GC104" s="825"/>
      <c r="GD104" s="826"/>
      <c r="GE104" s="810"/>
      <c r="GF104" s="813"/>
      <c r="GG104" s="813"/>
      <c r="GH104" s="825"/>
      <c r="GI104" s="826"/>
      <c r="GJ104" s="810"/>
      <c r="GK104" s="822"/>
      <c r="GL104" s="822"/>
      <c r="GM104" s="825"/>
      <c r="GN104" s="826"/>
      <c r="GO104" s="810"/>
      <c r="GP104" s="822"/>
      <c r="GQ104" s="822"/>
      <c r="GR104" s="825"/>
      <c r="GS104" s="826"/>
      <c r="GT104" s="810"/>
      <c r="GU104" s="822"/>
      <c r="GV104" s="822"/>
      <c r="GW104" s="825"/>
      <c r="GX104" s="826"/>
      <c r="GY104" s="810"/>
      <c r="GZ104" s="822"/>
      <c r="HA104" s="822"/>
      <c r="HB104" s="825"/>
      <c r="HC104" s="826"/>
      <c r="HD104" s="810"/>
      <c r="HE104" s="811"/>
      <c r="HF104" s="811"/>
      <c r="HG104" s="811"/>
      <c r="HH104" s="811"/>
      <c r="HI104" s="811"/>
      <c r="HJ104" s="811"/>
      <c r="HK104" s="811"/>
      <c r="HL104" s="811"/>
      <c r="HM104" s="1302"/>
      <c r="HN104" s="810"/>
      <c r="HO104" s="811"/>
      <c r="HP104" s="811"/>
      <c r="HQ104" s="811"/>
      <c r="HR104" s="811"/>
      <c r="HS104" s="811"/>
      <c r="HT104" s="811"/>
      <c r="HU104" s="811"/>
      <c r="HV104" s="811"/>
      <c r="HW104" s="815"/>
      <c r="HX104" s="1434"/>
      <c r="HY104" s="1435"/>
      <c r="HZ104" s="1435"/>
      <c r="IA104" s="1435"/>
      <c r="IB104" s="1435"/>
      <c r="IC104" s="1435"/>
      <c r="ID104" s="1435"/>
      <c r="IE104" s="1435"/>
      <c r="IF104" s="1436"/>
      <c r="IG104" s="1434"/>
      <c r="IH104" s="1435"/>
      <c r="II104" s="1435"/>
      <c r="IJ104" s="1435"/>
      <c r="IK104" s="1435"/>
      <c r="IL104" s="1435"/>
      <c r="IM104" s="1435"/>
      <c r="IN104" s="1435"/>
      <c r="IO104" s="1436"/>
      <c r="IP104" s="1434"/>
      <c r="IQ104" s="1435"/>
      <c r="IR104" s="1435"/>
      <c r="IS104" s="1435"/>
      <c r="IT104" s="1435"/>
      <c r="IU104" s="1435"/>
      <c r="IV104" s="1435"/>
      <c r="IW104" s="1435"/>
      <c r="IX104" s="1436"/>
      <c r="IY104" s="1434"/>
      <c r="IZ104" s="1435"/>
      <c r="JA104" s="1435"/>
      <c r="JB104" s="1435"/>
      <c r="JC104" s="1435"/>
      <c r="JD104" s="1435"/>
      <c r="JE104" s="1435"/>
      <c r="JF104" s="1435"/>
      <c r="JG104" s="1436"/>
      <c r="JH104" s="1434"/>
      <c r="JI104" s="1435"/>
      <c r="JJ104" s="1435"/>
      <c r="JK104" s="1435"/>
      <c r="JL104" s="1435"/>
      <c r="JM104" s="1435"/>
      <c r="JN104" s="1435"/>
      <c r="JO104" s="1435"/>
      <c r="JP104" s="1436"/>
      <c r="JQ104" s="1434"/>
      <c r="JR104" s="1435"/>
      <c r="JS104" s="1435"/>
      <c r="JT104" s="1435"/>
      <c r="JU104" s="1435"/>
      <c r="JV104" s="1435"/>
      <c r="JW104" s="1435"/>
      <c r="JX104" s="1435"/>
      <c r="JY104" s="1436"/>
      <c r="JZ104" s="810"/>
      <c r="KA104" s="815"/>
      <c r="KB104" s="810"/>
      <c r="KC104" s="815"/>
      <c r="KD104" s="813"/>
      <c r="KE104" s="813"/>
      <c r="KF104" s="813"/>
      <c r="KG104" s="813"/>
      <c r="KH104" s="813"/>
      <c r="KI104" s="813"/>
      <c r="KJ104" s="813"/>
      <c r="KK104" s="813"/>
      <c r="KL104" s="813"/>
      <c r="KM104" s="813"/>
      <c r="KN104" s="813"/>
      <c r="KO104" s="813"/>
      <c r="KP104" s="824"/>
      <c r="KQ104" s="813"/>
      <c r="KR104" s="813"/>
      <c r="KS104" s="813"/>
      <c r="KT104" s="813"/>
      <c r="KU104" s="829"/>
      <c r="KV104" s="815"/>
      <c r="KW104" s="824"/>
      <c r="KX104" s="813"/>
      <c r="KY104" s="829"/>
      <c r="KZ104" s="815"/>
      <c r="LA104" s="2596"/>
      <c r="LB104" s="2597"/>
      <c r="LC104" s="2597"/>
      <c r="LD104" s="2597"/>
      <c r="LE104" s="2597"/>
      <c r="LF104" s="2598"/>
      <c r="LG104" s="2596"/>
      <c r="LH104" s="2597"/>
      <c r="LI104" s="2597"/>
      <c r="LJ104" s="2597"/>
      <c r="LK104" s="2597"/>
      <c r="LL104" s="2598"/>
      <c r="LM104" s="2596"/>
      <c r="LN104" s="2597"/>
      <c r="LO104" s="2597"/>
      <c r="LP104" s="2597"/>
      <c r="LQ104" s="2597"/>
      <c r="LR104" s="2598"/>
      <c r="LS104" s="2596"/>
      <c r="LT104" s="2597"/>
      <c r="LU104" s="2597"/>
      <c r="LV104" s="2597"/>
      <c r="LW104" s="2597"/>
      <c r="LX104" s="2598"/>
      <c r="LY104" s="2596"/>
      <c r="LZ104" s="2597"/>
      <c r="MA104" s="2597"/>
      <c r="MB104" s="2597"/>
      <c r="MC104" s="2597"/>
      <c r="MD104" s="2598"/>
      <c r="ME104" s="2596"/>
      <c r="MF104" s="2597"/>
      <c r="MG104" s="2597"/>
      <c r="MH104" s="2597"/>
      <c r="MI104" s="2597"/>
      <c r="MJ104" s="2598"/>
      <c r="MK104" s="2596"/>
      <c r="ML104" s="2597"/>
      <c r="MM104" s="2597"/>
      <c r="MN104" s="2597"/>
      <c r="MO104" s="2598"/>
      <c r="MP104" s="2596"/>
      <c r="MQ104" s="2597"/>
      <c r="MR104" s="2597"/>
      <c r="MS104" s="2597"/>
      <c r="MT104" s="2597"/>
      <c r="MU104" s="2598"/>
      <c r="MV104" s="2597"/>
      <c r="MW104" s="2597"/>
      <c r="MX104" s="2597"/>
      <c r="MY104" s="2597"/>
      <c r="MZ104" s="2597"/>
      <c r="NA104" s="2598"/>
      <c r="NB104" s="813"/>
      <c r="NC104" s="813"/>
      <c r="ND104" s="824"/>
      <c r="NE104" s="813"/>
      <c r="NF104" s="813"/>
      <c r="NG104" s="813"/>
      <c r="NH104" s="813"/>
      <c r="NI104" s="813"/>
      <c r="NJ104" s="813"/>
      <c r="NK104" s="813"/>
      <c r="NL104" s="813"/>
      <c r="NM104" s="813"/>
      <c r="NN104" s="813"/>
      <c r="NO104" s="813"/>
      <c r="NP104" s="813"/>
      <c r="NQ104" s="833"/>
      <c r="NR104" s="830"/>
      <c r="NS104" s="813"/>
      <c r="NT104" s="813"/>
      <c r="NU104" s="813"/>
      <c r="NV104" s="813"/>
      <c r="NW104" s="813"/>
      <c r="NX104" s="813"/>
      <c r="NY104" s="813"/>
      <c r="NZ104" s="831"/>
      <c r="OA104" s="831"/>
      <c r="OB104" s="813"/>
      <c r="OC104" s="832"/>
      <c r="OD104" s="833"/>
      <c r="OE104" s="1015"/>
      <c r="OF104" s="824"/>
      <c r="OG104" s="813"/>
      <c r="OH104" s="1015"/>
      <c r="OI104" s="824"/>
      <c r="OJ104" s="1015"/>
      <c r="OK104" s="1015"/>
      <c r="OL104" s="1015"/>
      <c r="OM104" s="1015"/>
      <c r="ON104" s="1015"/>
      <c r="OO104" s="1015"/>
      <c r="OQ104" s="813"/>
      <c r="OR104" s="813"/>
      <c r="OS104" s="813"/>
      <c r="OT104" s="813"/>
      <c r="OU104" s="813"/>
      <c r="OV104" s="813"/>
      <c r="OW104" s="813"/>
      <c r="OX104" s="813"/>
      <c r="OY104" s="813"/>
      <c r="OZ104" s="813"/>
      <c r="PA104" s="813"/>
      <c r="PB104" s="813"/>
      <c r="PC104" s="813"/>
      <c r="PD104" s="813"/>
      <c r="PE104" s="813"/>
      <c r="PF104" s="813"/>
      <c r="PG104" s="813"/>
      <c r="PH104" s="813"/>
      <c r="PI104" s="813"/>
      <c r="PJ104" s="813"/>
      <c r="PK104" s="813"/>
      <c r="PL104" s="813"/>
      <c r="PM104" s="813"/>
      <c r="PN104" s="813"/>
      <c r="PO104" s="813"/>
      <c r="PP104" s="813"/>
      <c r="PQ104" s="813"/>
      <c r="PR104" s="813"/>
      <c r="PS104" s="1161"/>
      <c r="PT104" s="1163"/>
      <c r="PU104" s="821"/>
      <c r="PV104" s="813"/>
      <c r="PW104" s="1163"/>
      <c r="PX104" s="821"/>
      <c r="PY104" s="813"/>
      <c r="PZ104" s="821"/>
      <c r="QA104" s="821"/>
      <c r="QB104" s="824"/>
      <c r="QC104" s="821"/>
      <c r="QD104" s="821"/>
      <c r="QE104" s="824"/>
      <c r="QF104" s="813"/>
      <c r="QG104" s="813"/>
      <c r="QH104" s="1015"/>
      <c r="QI104" s="813"/>
      <c r="QJ104" s="813"/>
      <c r="QK104" s="821"/>
      <c r="QL104" s="821"/>
      <c r="QM104" s="810"/>
      <c r="QN104" s="811"/>
      <c r="QO104" s="820"/>
      <c r="QP104" s="828"/>
      <c r="QQ104" s="2725"/>
      <c r="QR104" s="810"/>
      <c r="QS104" s="820"/>
      <c r="QT104" s="811"/>
      <c r="QU104" s="820"/>
      <c r="QV104" s="811"/>
      <c r="QW104" s="820"/>
      <c r="QX104" s="811"/>
      <c r="QY104" s="828"/>
      <c r="QZ104" s="813"/>
      <c r="RA104" s="821"/>
      <c r="RB104" s="813"/>
      <c r="RC104" s="821"/>
      <c r="RD104" s="813"/>
      <c r="RE104" s="821"/>
      <c r="RF104" s="813"/>
      <c r="RG104" s="821"/>
      <c r="RH104" s="813"/>
      <c r="RI104" s="813"/>
      <c r="RJ104" s="813"/>
      <c r="RK104" s="813"/>
      <c r="RL104" s="813"/>
      <c r="RM104" s="813"/>
      <c r="RN104" s="813"/>
      <c r="RO104" s="813"/>
      <c r="RP104" s="813"/>
      <c r="RQ104" s="813"/>
      <c r="RR104" s="813"/>
      <c r="RS104" s="813"/>
      <c r="RT104" s="813"/>
      <c r="RU104" s="813"/>
      <c r="RV104" s="813"/>
      <c r="RW104" s="813"/>
      <c r="RX104" s="813"/>
      <c r="RY104" s="813"/>
      <c r="RZ104" s="813"/>
      <c r="SA104" s="813"/>
      <c r="SB104" s="813"/>
      <c r="SC104" s="813"/>
      <c r="SD104" s="813"/>
      <c r="SE104" s="813"/>
      <c r="SF104" s="813"/>
      <c r="SG104" s="813"/>
      <c r="SH104" s="813"/>
      <c r="SI104" s="821"/>
      <c r="SJ104" s="813"/>
      <c r="SK104" s="813"/>
      <c r="SL104" s="813"/>
      <c r="SM104" s="813"/>
      <c r="SN104" s="813"/>
      <c r="SO104" s="813"/>
      <c r="SP104" s="813"/>
      <c r="SQ104" s="813"/>
      <c r="SR104" s="813"/>
      <c r="SS104" s="821"/>
      <c r="ST104" s="813"/>
      <c r="SU104" s="813"/>
      <c r="SV104" s="813"/>
      <c r="SW104" s="813"/>
      <c r="SX104" s="813"/>
      <c r="SY104" s="813"/>
      <c r="SZ104" s="813"/>
      <c r="TA104" s="821"/>
      <c r="TB104" s="813"/>
      <c r="TC104" s="813"/>
      <c r="TD104" s="813"/>
      <c r="TE104" s="813"/>
      <c r="TF104" s="813"/>
      <c r="TG104" s="813"/>
      <c r="TH104" s="813"/>
      <c r="TI104" s="813"/>
      <c r="TJ104" s="813"/>
      <c r="TK104" s="821"/>
      <c r="TL104" s="813"/>
      <c r="TM104" s="813"/>
      <c r="TN104" s="813"/>
      <c r="TO104" s="813"/>
      <c r="TP104" s="813"/>
      <c r="TQ104" s="821"/>
      <c r="TR104" s="813"/>
      <c r="TS104" s="813"/>
      <c r="TT104" s="813"/>
      <c r="TU104" s="813"/>
      <c r="TV104" s="813"/>
      <c r="TW104" s="813"/>
      <c r="TX104" s="813"/>
      <c r="TY104" s="813"/>
      <c r="TZ104" s="813"/>
      <c r="UA104" s="821"/>
      <c r="UB104" s="813"/>
      <c r="UC104" s="813"/>
      <c r="UD104" s="813"/>
      <c r="UE104" s="813"/>
      <c r="UF104" s="813"/>
      <c r="UG104" s="821"/>
      <c r="UH104" s="821"/>
      <c r="UI104" s="813"/>
      <c r="UJ104" s="813"/>
      <c r="UK104" s="821"/>
      <c r="UL104" s="813"/>
      <c r="UM104" s="813"/>
      <c r="UN104" s="821"/>
      <c r="UO104" s="813"/>
      <c r="UP104" s="813"/>
      <c r="UQ104" s="821"/>
      <c r="UR104" s="813"/>
      <c r="US104" s="813"/>
      <c r="UT104" s="813"/>
      <c r="UU104" s="813"/>
      <c r="UV104" s="813"/>
      <c r="UW104" s="813"/>
      <c r="UX104" s="813"/>
      <c r="UY104" s="813"/>
      <c r="UZ104" s="813"/>
      <c r="VA104" s="813"/>
      <c r="VB104" s="813"/>
      <c r="VC104" s="813"/>
      <c r="VD104" s="813"/>
      <c r="VE104" s="813"/>
      <c r="VF104" s="813"/>
      <c r="VG104" s="813"/>
      <c r="VH104" s="813"/>
      <c r="VI104" s="813"/>
      <c r="VJ104" s="813"/>
      <c r="VK104" s="813"/>
      <c r="VL104" s="813"/>
      <c r="VM104" s="813"/>
      <c r="VN104" s="813"/>
      <c r="VO104" s="813"/>
      <c r="VP104" s="813"/>
      <c r="VQ104" s="813"/>
      <c r="VR104" s="813"/>
      <c r="VS104" s="813"/>
      <c r="VT104" s="813"/>
      <c r="VU104" s="813"/>
      <c r="VV104" s="813"/>
      <c r="VW104" s="813"/>
      <c r="VX104" s="813"/>
      <c r="VY104" s="813"/>
      <c r="VZ104" s="813"/>
      <c r="WA104" s="813"/>
      <c r="WB104" s="813"/>
      <c r="WC104" s="813"/>
      <c r="WD104" s="813"/>
      <c r="WE104" s="813"/>
      <c r="WF104" s="813"/>
      <c r="WG104" s="813"/>
      <c r="WH104" s="813"/>
      <c r="WI104" s="813"/>
      <c r="WJ104" s="813"/>
      <c r="WK104" s="813"/>
      <c r="WL104" s="813"/>
      <c r="WM104" s="813"/>
      <c r="WN104" s="813"/>
      <c r="WO104" s="813"/>
      <c r="WP104" s="813"/>
      <c r="WQ104" s="813"/>
      <c r="WR104" s="813"/>
      <c r="WS104" s="813"/>
      <c r="WT104" s="813"/>
      <c r="WU104" s="813"/>
      <c r="WV104" s="813"/>
      <c r="WW104" s="813"/>
      <c r="WX104" s="813"/>
      <c r="WY104" s="813"/>
      <c r="WZ104" s="813"/>
      <c r="XA104" s="813"/>
      <c r="XB104" s="813"/>
      <c r="XC104" s="813"/>
      <c r="XD104" s="813"/>
      <c r="XE104" s="813"/>
      <c r="XF104" s="813"/>
      <c r="XG104" s="813"/>
      <c r="XH104" s="813"/>
      <c r="XI104" s="813"/>
      <c r="XJ104" s="813"/>
      <c r="XK104" s="813"/>
      <c r="XL104" s="813"/>
      <c r="XM104" s="813"/>
      <c r="XO104" s="824"/>
      <c r="XP104" s="813"/>
      <c r="XQ104" s="813"/>
      <c r="XR104" s="824"/>
      <c r="XS104" s="813"/>
      <c r="XT104" s="813"/>
      <c r="XU104" s="813"/>
      <c r="XV104" s="813"/>
      <c r="XW104" s="813"/>
      <c r="XX104" s="1173"/>
      <c r="XY104" s="1177"/>
      <c r="XZ104" s="1017"/>
      <c r="YA104" s="813"/>
      <c r="YB104" s="813"/>
      <c r="YC104" s="813"/>
      <c r="YD104" s="824"/>
      <c r="YE104" s="813"/>
      <c r="YF104" s="813"/>
      <c r="YG104" s="813"/>
      <c r="YH104" s="813"/>
      <c r="YI104" s="813"/>
      <c r="YJ104" s="824"/>
      <c r="YK104" s="813"/>
      <c r="YL104" s="813"/>
      <c r="YM104" s="813"/>
      <c r="YN104" s="813"/>
      <c r="YO104" s="813"/>
      <c r="YP104" s="1181"/>
      <c r="YQ104" s="1177"/>
      <c r="YR104" s="1177"/>
      <c r="YS104" s="1177"/>
      <c r="YT104" s="1177"/>
      <c r="YU104" s="1177"/>
      <c r="YV104" s="1177"/>
      <c r="YW104" s="1177"/>
      <c r="YX104" s="1177"/>
      <c r="YY104" s="1177"/>
      <c r="YZ104" s="1177"/>
      <c r="ZA104" s="1015"/>
      <c r="ZB104" s="831"/>
      <c r="ZC104" s="831"/>
      <c r="ZD104" s="831"/>
      <c r="ZE104" s="831"/>
      <c r="ZF104" s="831"/>
      <c r="ZG104" s="831"/>
      <c r="ZH104" s="831"/>
      <c r="ZI104" s="831"/>
      <c r="ZJ104" s="831"/>
      <c r="ZK104" s="831"/>
      <c r="ZL104" s="831"/>
      <c r="ZM104" s="813"/>
      <c r="ZN104" s="824"/>
      <c r="ZO104" s="813"/>
      <c r="ZP104" s="813"/>
      <c r="ZQ104" s="813"/>
      <c r="ZR104" s="813"/>
      <c r="ZS104" s="813"/>
      <c r="ZT104" s="813"/>
      <c r="ZU104" s="813"/>
      <c r="ZV104" s="813"/>
      <c r="ZW104" s="813"/>
      <c r="ZX104" s="813"/>
      <c r="ZY104" s="813"/>
      <c r="ZZ104" s="813"/>
      <c r="AAA104" s="813"/>
      <c r="AAB104" s="824"/>
      <c r="AAC104" s="813"/>
      <c r="AAD104" s="813"/>
      <c r="AAE104" s="813"/>
      <c r="AAF104" s="813"/>
      <c r="AAG104" s="813"/>
      <c r="AAH104" s="823"/>
      <c r="AAI104" s="821"/>
      <c r="AAJ104" s="821"/>
      <c r="AAK104" s="821"/>
      <c r="AAL104" s="821"/>
      <c r="AAM104" s="1014"/>
      <c r="AAN104" s="824"/>
      <c r="AAO104" s="813"/>
      <c r="AAP104" s="813"/>
      <c r="AAQ104" s="813"/>
      <c r="AAR104" s="813"/>
      <c r="AAS104" s="813"/>
      <c r="AAT104" s="813"/>
      <c r="AAU104" s="813"/>
      <c r="AAV104" s="813"/>
      <c r="AAW104" s="813"/>
      <c r="AAX104" s="813"/>
      <c r="AAY104" s="813"/>
      <c r="AAZ104" s="824"/>
      <c r="ABA104" s="813"/>
      <c r="ABB104" s="813"/>
      <c r="ABC104" s="824"/>
      <c r="ABD104" s="813"/>
      <c r="ABE104" s="813"/>
      <c r="ABF104" s="813"/>
      <c r="ABG104" s="813"/>
      <c r="ABH104" s="1015"/>
      <c r="ABI104" s="824"/>
      <c r="ABJ104" s="813"/>
      <c r="ABK104" s="813"/>
      <c r="ABL104" s="824"/>
      <c r="ABM104" s="813"/>
      <c r="ABN104" s="813"/>
      <c r="ABO104" s="813"/>
      <c r="ABP104" s="813"/>
      <c r="ABQ104" s="813"/>
      <c r="ABR104" s="1207"/>
      <c r="ABS104" s="1208"/>
      <c r="ABT104" s="1208"/>
      <c r="ABU104" s="1208"/>
      <c r="ABV104" s="813"/>
      <c r="ABW104" s="813"/>
      <c r="ABX104" s="813"/>
      <c r="ABY104" s="813"/>
      <c r="ABZ104" s="813"/>
      <c r="ACA104" s="813"/>
      <c r="ACB104" s="824"/>
      <c r="ACC104" s="813"/>
      <c r="ACD104" s="813"/>
      <c r="ACE104" s="813"/>
      <c r="ACF104" s="813"/>
      <c r="ACG104" s="813"/>
      <c r="ACH104" s="813"/>
      <c r="ACI104" s="813"/>
      <c r="ACJ104" s="813"/>
      <c r="ACK104" s="813"/>
      <c r="ACL104" s="824"/>
      <c r="ACM104" s="821"/>
      <c r="ACN104" s="1095"/>
      <c r="ACO104" s="821"/>
      <c r="ACP104" s="1095"/>
      <c r="ACQ104" s="821"/>
      <c r="ACR104" s="824"/>
      <c r="ACS104" s="1096"/>
      <c r="ACT104" s="824"/>
      <c r="ACU104" s="813"/>
      <c r="ACV104" s="813"/>
      <c r="ACW104" s="813"/>
      <c r="ACX104" s="813"/>
      <c r="ACY104" s="813"/>
      <c r="ACZ104" s="813"/>
      <c r="ADA104" s="813"/>
      <c r="ADB104" s="813"/>
      <c r="ADC104" s="813"/>
      <c r="ADD104" s="824"/>
      <c r="ADE104" s="813"/>
      <c r="ADF104" s="813"/>
      <c r="ADG104" s="813"/>
      <c r="ADH104" s="813"/>
      <c r="ADI104" s="813"/>
      <c r="ADJ104" s="813"/>
      <c r="ADK104" s="813"/>
      <c r="ADL104" s="813"/>
      <c r="ADM104" s="813"/>
      <c r="ADN104" s="823"/>
      <c r="ADO104" s="821"/>
      <c r="ADP104" s="821"/>
      <c r="ADQ104" s="813"/>
      <c r="ADR104" s="813"/>
      <c r="ADS104" s="813"/>
      <c r="ADT104" s="813"/>
      <c r="ADU104" s="813"/>
      <c r="ADV104" s="813"/>
      <c r="ADW104" s="813"/>
      <c r="ADX104" s="813"/>
      <c r="ADY104" s="813"/>
      <c r="ADZ104" s="813"/>
      <c r="AEA104" s="813"/>
      <c r="AEB104" s="813"/>
      <c r="AEC104" s="813"/>
      <c r="AED104" s="813"/>
      <c r="AEE104" s="813"/>
      <c r="AEF104" s="813"/>
      <c r="AEG104" s="813"/>
      <c r="AEH104" s="813"/>
      <c r="AEM104" s="821"/>
      <c r="AEN104" s="821"/>
      <c r="AEO104" s="1017"/>
      <c r="AEP104" s="1177"/>
      <c r="AEQ104" s="1017"/>
      <c r="AER104" s="1017"/>
      <c r="AES104" s="1017"/>
      <c r="AET104" s="1177"/>
      <c r="AEU104" s="1017"/>
      <c r="AEV104" s="1017"/>
      <c r="AEW104" s="1017"/>
      <c r="AEX104" s="1017"/>
      <c r="AEY104" s="1017"/>
      <c r="AEZ104" s="1017"/>
      <c r="AFA104" s="1017"/>
      <c r="AFB104" s="1017"/>
      <c r="AFC104" s="1017"/>
      <c r="AFD104" s="1177"/>
      <c r="AFE104" s="1017"/>
      <c r="AFF104" s="821"/>
      <c r="AFG104" s="831"/>
      <c r="AFH104" s="821"/>
      <c r="AFI104" s="1017"/>
      <c r="AFJ104" s="821"/>
      <c r="AFK104" s="813"/>
      <c r="AFL104" s="813"/>
      <c r="AFM104" s="810"/>
      <c r="AFN104" s="820"/>
      <c r="AFO104" s="811"/>
      <c r="AFP104" s="815"/>
      <c r="AFQ104" s="821"/>
      <c r="AFR104" s="821"/>
      <c r="AFS104" s="821" t="s">
        <v>31</v>
      </c>
      <c r="AFT104" s="821" t="s">
        <v>31</v>
      </c>
      <c r="AFU104" s="1036" t="s">
        <v>31</v>
      </c>
      <c r="AFV104" s="813"/>
      <c r="AFW104" s="821"/>
      <c r="AFX104" s="821"/>
      <c r="AFY104" s="813"/>
      <c r="AFZ104" s="813"/>
      <c r="AGA104" s="813"/>
      <c r="AGB104" s="813"/>
      <c r="AGC104" s="813"/>
      <c r="AGD104" s="813"/>
      <c r="AGE104" s="813"/>
      <c r="AGF104" s="813"/>
      <c r="AGG104" s="813"/>
      <c r="AGH104" s="813"/>
      <c r="AGI104" s="813"/>
      <c r="AGJ104" s="821"/>
      <c r="AGK104" s="821"/>
      <c r="AGL104" s="821"/>
      <c r="AGM104" s="821"/>
      <c r="AGN104" s="821"/>
      <c r="AGO104" s="821"/>
      <c r="AGP104" s="821"/>
      <c r="AGQ104" s="821"/>
      <c r="AGR104" s="821"/>
      <c r="AGS104" s="821"/>
      <c r="AGT104" s="813"/>
      <c r="AGU104" s="813"/>
      <c r="AGV104" s="813"/>
      <c r="AGW104" s="813"/>
      <c r="AGX104" s="813"/>
      <c r="AGY104" s="813"/>
      <c r="AGZ104" s="813"/>
      <c r="AHA104" s="813"/>
      <c r="AHB104" s="813"/>
      <c r="AHC104" s="821"/>
      <c r="AHD104" s="821"/>
      <c r="AHE104" s="821"/>
      <c r="AHF104" s="821"/>
      <c r="AHG104" s="821"/>
      <c r="AHH104" s="821"/>
      <c r="AHI104" s="821"/>
      <c r="AHJ104" s="821"/>
      <c r="AHK104" s="821"/>
      <c r="AHL104" s="821"/>
      <c r="AHM104" s="813"/>
      <c r="AHN104" s="813"/>
      <c r="AHO104" s="813"/>
      <c r="AHP104" s="813"/>
      <c r="AHQ104" s="813"/>
      <c r="AHR104" s="813"/>
      <c r="AHS104" s="813"/>
      <c r="AHT104" s="813"/>
      <c r="AHU104" s="813"/>
      <c r="AHV104" s="821"/>
      <c r="AHW104" s="821"/>
      <c r="AHX104" s="821"/>
      <c r="AHY104" s="821"/>
      <c r="AHZ104" s="821"/>
      <c r="AIA104" s="821"/>
      <c r="AIB104" s="821"/>
      <c r="AIC104" s="821"/>
      <c r="AID104" s="821"/>
      <c r="AIE104" s="821"/>
      <c r="AIF104" s="813"/>
      <c r="AIG104" s="813"/>
      <c r="AIH104" s="810"/>
      <c r="AII104" s="811"/>
      <c r="AIJ104" s="811"/>
      <c r="AIK104" s="811"/>
      <c r="AIL104" s="811"/>
      <c r="AIM104" s="815"/>
      <c r="AIN104" s="813"/>
      <c r="AIO104" s="813"/>
      <c r="AIP104" s="813"/>
      <c r="AIQ104" s="813"/>
      <c r="AIR104" s="813"/>
      <c r="AIS104" s="813"/>
      <c r="AIT104" s="813"/>
      <c r="AIU104" s="813"/>
      <c r="AIV104" s="813"/>
      <c r="AIW104" s="813"/>
      <c r="AIX104" s="813"/>
      <c r="AIY104" s="813"/>
      <c r="AIZ104" s="813"/>
      <c r="AJA104" s="813"/>
      <c r="AJB104" s="813"/>
      <c r="AJC104" s="813"/>
      <c r="AJD104" s="811"/>
      <c r="AJE104" s="813"/>
      <c r="AJF104" s="813"/>
      <c r="AJG104" s="813"/>
      <c r="AJH104" s="813"/>
      <c r="AJI104" s="813"/>
      <c r="AJJ104" s="813"/>
      <c r="AJK104" s="821"/>
      <c r="AJL104" s="813"/>
      <c r="AJM104" s="813"/>
      <c r="AJN104" s="821"/>
      <c r="AJO104" s="813"/>
      <c r="AJP104" s="813"/>
      <c r="AJQ104" s="821"/>
      <c r="AJR104" s="813"/>
      <c r="AJS104" s="813"/>
      <c r="AJT104" s="821"/>
      <c r="AJU104" s="813"/>
      <c r="AJV104" s="821"/>
      <c r="AJW104" s="813"/>
      <c r="AJX104" s="813"/>
      <c r="AJY104" s="821"/>
      <c r="AJZ104" s="813"/>
      <c r="AKA104" s="813"/>
      <c r="AKB104" s="821"/>
      <c r="AKC104" s="813"/>
      <c r="AKD104" s="813"/>
      <c r="AKE104" s="821"/>
      <c r="AKF104" s="821"/>
      <c r="AKG104" s="821"/>
      <c r="AKH104" s="821"/>
      <c r="AKI104" s="821"/>
      <c r="AKJ104" s="821"/>
      <c r="AKK104" s="821"/>
      <c r="AKL104" s="821"/>
      <c r="AKM104" s="821"/>
      <c r="AKN104" s="821"/>
      <c r="AKO104" s="821"/>
      <c r="AKP104" s="813"/>
      <c r="AKQ104" s="813"/>
      <c r="AKR104" s="813"/>
      <c r="AKS104" s="813"/>
      <c r="AKT104" s="813"/>
      <c r="AKU104" s="813"/>
      <c r="AKV104" s="813"/>
      <c r="AKW104" s="813"/>
      <c r="AKX104" s="813"/>
      <c r="AKY104" s="813"/>
      <c r="AKZ104" s="813"/>
      <c r="ALA104" s="813"/>
      <c r="ALB104" s="813"/>
      <c r="ALC104" s="813"/>
      <c r="ALD104" s="813"/>
      <c r="ALE104" s="813"/>
      <c r="ALF104" s="813"/>
      <c r="ALG104" s="813"/>
      <c r="ALH104" s="1220"/>
    </row>
    <row r="105" spans="1:996" s="2623" customFormat="1" ht="16.5" customHeight="1" x14ac:dyDescent="0.2">
      <c r="A105" s="2616"/>
      <c r="B105" s="2616"/>
      <c r="C105" s="2616"/>
      <c r="D105" s="2616"/>
      <c r="E105" s="2616"/>
      <c r="F105" s="2617" t="s">
        <v>1924</v>
      </c>
      <c r="G105" s="2918"/>
      <c r="H105" s="1215">
        <f>AVERAGE(H$15:H$91)</f>
        <v>212.36363636363637</v>
      </c>
      <c r="I105" s="2619">
        <f t="shared" ref="I105:BW105" si="258">AVERAGE(I$15:I$91)</f>
        <v>7.187012987012988</v>
      </c>
      <c r="J105" s="2618"/>
      <c r="K105" s="1215">
        <f t="shared" si="258"/>
        <v>240.75324675324674</v>
      </c>
      <c r="L105" s="2618">
        <f t="shared" si="258"/>
        <v>7.1949350649350619</v>
      </c>
      <c r="M105" s="2620">
        <f t="shared" si="258"/>
        <v>37.948051948051948</v>
      </c>
      <c r="N105" s="2618">
        <f t="shared" si="258"/>
        <v>7.9220779220779032E-3</v>
      </c>
      <c r="O105" s="1215">
        <f t="shared" si="258"/>
        <v>959.57142857142856</v>
      </c>
      <c r="P105" s="2619">
        <f t="shared" si="258"/>
        <v>6.1635064935064907</v>
      </c>
      <c r="Q105" s="2618"/>
      <c r="R105" s="1215">
        <f t="shared" si="258"/>
        <v>861.53246753246754</v>
      </c>
      <c r="S105" s="2618">
        <f t="shared" si="258"/>
        <v>6.1937662337662305</v>
      </c>
      <c r="T105" s="2620">
        <f>AVERAGE(T$15:T$91)</f>
        <v>37.688311688311686</v>
      </c>
      <c r="U105" s="2618">
        <f t="shared" si="258"/>
        <v>3.0259740259740261E-2</v>
      </c>
      <c r="V105" s="1215">
        <f t="shared" si="258"/>
        <v>555.44155844155841</v>
      </c>
      <c r="W105" s="2618">
        <f t="shared" si="258"/>
        <v>6.0765717767080769</v>
      </c>
      <c r="X105" s="1215">
        <f t="shared" si="258"/>
        <v>304.28571428571428</v>
      </c>
      <c r="Y105" s="2618">
        <f t="shared" si="258"/>
        <v>6.4585304558111902</v>
      </c>
      <c r="Z105" s="2618">
        <f t="shared" si="258"/>
        <v>37.94736842105263</v>
      </c>
      <c r="AA105" s="1215">
        <f t="shared" si="258"/>
        <v>388.84415584415586</v>
      </c>
      <c r="AB105" s="2618">
        <f t="shared" si="258"/>
        <v>6.2215509422012634</v>
      </c>
      <c r="AC105" s="2618">
        <f t="shared" si="258"/>
        <v>37.973684210526315</v>
      </c>
      <c r="AD105" s="1215">
        <f t="shared" si="258"/>
        <v>166.59740259740261</v>
      </c>
      <c r="AE105" s="2618">
        <f t="shared" si="258"/>
        <v>5.7455181787331515</v>
      </c>
      <c r="AF105" s="2618">
        <f t="shared" si="258"/>
        <v>37.868421052631582</v>
      </c>
      <c r="AG105" s="2618">
        <f t="shared" si="258"/>
        <v>80.532467532467535</v>
      </c>
      <c r="AH105" s="2618">
        <f t="shared" si="258"/>
        <v>38.077922077922075</v>
      </c>
      <c r="AI105" s="2618">
        <f t="shared" si="258"/>
        <v>84.435064935064943</v>
      </c>
      <c r="AJ105" s="2618">
        <f t="shared" si="258"/>
        <v>37.987012987012989</v>
      </c>
      <c r="AK105" s="2618">
        <f t="shared" si="258"/>
        <v>1.0974025974025972</v>
      </c>
      <c r="AL105" s="1213">
        <f t="shared" si="258"/>
        <v>0.12597402597402566</v>
      </c>
      <c r="AM105" s="1215">
        <f t="shared" si="258"/>
        <v>69.870129870129873</v>
      </c>
      <c r="AN105" s="1215"/>
      <c r="AO105" s="1215">
        <f t="shared" si="258"/>
        <v>69.610389610389603</v>
      </c>
      <c r="AP105" s="1215">
        <f t="shared" si="258"/>
        <v>36.519480519480517</v>
      </c>
      <c r="AQ105" s="1215">
        <f t="shared" si="258"/>
        <v>186.62337662337663</v>
      </c>
      <c r="AR105" s="1215">
        <f t="shared" si="258"/>
        <v>34.220779220779221</v>
      </c>
      <c r="AS105" s="1215">
        <f t="shared" si="258"/>
        <v>234.93506493506493</v>
      </c>
      <c r="AT105" s="2618">
        <f>AVERAGE(AT$15:AT$91)</f>
        <v>22.116982788466078</v>
      </c>
      <c r="AU105" s="2618">
        <f t="shared" si="258"/>
        <v>38.467532467532465</v>
      </c>
      <c r="AV105" s="1215">
        <f t="shared" si="258"/>
        <v>237.3896103896104</v>
      </c>
      <c r="AW105" s="2618">
        <f t="shared" si="258"/>
        <v>13.024991638714493</v>
      </c>
      <c r="AX105" s="2618">
        <f t="shared" si="258"/>
        <v>38.441558441558442</v>
      </c>
      <c r="AY105" s="1215">
        <f t="shared" si="258"/>
        <v>228.58441558441558</v>
      </c>
      <c r="AZ105" s="2618">
        <f t="shared" si="258"/>
        <v>48.643225810391932</v>
      </c>
      <c r="BA105" s="2618">
        <f t="shared" si="258"/>
        <v>38.376623376623378</v>
      </c>
      <c r="BB105" s="1215">
        <f t="shared" si="258"/>
        <v>237.10389610389609</v>
      </c>
      <c r="BC105" s="2618">
        <f t="shared" si="258"/>
        <v>15.294817393400825</v>
      </c>
      <c r="BD105" s="2618">
        <f t="shared" si="258"/>
        <v>38.454545454545453</v>
      </c>
      <c r="BE105" s="1215">
        <f t="shared" si="258"/>
        <v>235.28571428571428</v>
      </c>
      <c r="BF105" s="2618">
        <f t="shared" si="258"/>
        <v>1.1438989225680443</v>
      </c>
      <c r="BG105" s="2618">
        <f t="shared" si="258"/>
        <v>36.467532467532465</v>
      </c>
      <c r="BH105" s="1215">
        <f t="shared" si="258"/>
        <v>234.79220779220779</v>
      </c>
      <c r="BI105" s="2618">
        <f t="shared" si="258"/>
        <v>32.75392921063456</v>
      </c>
      <c r="BJ105" s="2618">
        <f t="shared" si="258"/>
        <v>38.415584415584412</v>
      </c>
      <c r="BK105" s="1215">
        <f t="shared" si="258"/>
        <v>311.87012987012986</v>
      </c>
      <c r="BL105" s="2618">
        <f t="shared" si="258"/>
        <v>53.958516702578073</v>
      </c>
      <c r="BM105" s="2618">
        <f t="shared" si="258"/>
        <v>38.38961038961039</v>
      </c>
      <c r="BN105" s="1215">
        <f t="shared" si="258"/>
        <v>317.90909090909093</v>
      </c>
      <c r="BO105" s="2618">
        <f t="shared" si="258"/>
        <v>82.939659106392241</v>
      </c>
      <c r="BP105" s="2618">
        <f t="shared" si="258"/>
        <v>38.324675324675326</v>
      </c>
      <c r="BQ105" s="1215">
        <f t="shared" si="258"/>
        <v>300.9220779220779</v>
      </c>
      <c r="BR105" s="2618">
        <f t="shared" si="258"/>
        <v>60.549574735621185</v>
      </c>
      <c r="BS105" s="2618">
        <f t="shared" si="258"/>
        <v>38.337662337662337</v>
      </c>
      <c r="BT105" s="1215">
        <f t="shared" si="258"/>
        <v>317.59740259740261</v>
      </c>
      <c r="BU105" s="2618">
        <f t="shared" si="258"/>
        <v>36.197963917129684</v>
      </c>
      <c r="BV105" s="2618">
        <f t="shared" si="258"/>
        <v>38.38961038961039</v>
      </c>
      <c r="BW105" s="1215">
        <f t="shared" si="258"/>
        <v>285.96103896103898</v>
      </c>
      <c r="BX105" s="2618">
        <f t="shared" ref="BX105:EI105" si="259">AVERAGE(BX$15:BX$91)</f>
        <v>3.5114051966842981</v>
      </c>
      <c r="BY105" s="2618">
        <f t="shared" si="259"/>
        <v>36.688311688311686</v>
      </c>
      <c r="BZ105" s="1215">
        <f t="shared" si="259"/>
        <v>314.53246753246754</v>
      </c>
      <c r="CA105" s="2618">
        <f t="shared" si="259"/>
        <v>53.96036225331455</v>
      </c>
      <c r="CB105" s="2618">
        <f t="shared" si="259"/>
        <v>38.415584415584412</v>
      </c>
      <c r="CC105" s="2618">
        <f t="shared" si="259"/>
        <v>13.912987012987006</v>
      </c>
      <c r="CD105" s="2618">
        <f t="shared" si="259"/>
        <v>37.883116883116884</v>
      </c>
      <c r="CE105" s="2618">
        <f t="shared" si="259"/>
        <v>2.8441558441558432</v>
      </c>
      <c r="CF105" s="2618">
        <f t="shared" si="259"/>
        <v>5.6350649350649382</v>
      </c>
      <c r="CG105" s="2618">
        <f t="shared" si="259"/>
        <v>5.4584415584415575</v>
      </c>
      <c r="CH105" s="2618">
        <f t="shared" si="259"/>
        <v>13.642857142857146</v>
      </c>
      <c r="CI105" s="2618">
        <f t="shared" si="259"/>
        <v>13.687012987012988</v>
      </c>
      <c r="CJ105" s="2618">
        <f t="shared" si="259"/>
        <v>16.768831168831174</v>
      </c>
      <c r="CK105" s="2618">
        <f t="shared" si="259"/>
        <v>37.883116883116884</v>
      </c>
      <c r="CL105" s="2618">
        <f t="shared" si="259"/>
        <v>3.2194805194805203</v>
      </c>
      <c r="CM105" s="2618">
        <f t="shared" si="259"/>
        <v>6.6987012987012999</v>
      </c>
      <c r="CN105" s="2618">
        <f t="shared" si="259"/>
        <v>6.8571428571428559</v>
      </c>
      <c r="CO105" s="1215">
        <f t="shared" si="259"/>
        <v>283.7012987012987</v>
      </c>
      <c r="CP105" s="2618">
        <f t="shared" si="259"/>
        <v>84.457337662337693</v>
      </c>
      <c r="CQ105" s="2618">
        <f t="shared" si="259"/>
        <v>38.402597402597401</v>
      </c>
      <c r="CR105" s="1215">
        <f t="shared" si="259"/>
        <v>107.74025974025975</v>
      </c>
      <c r="CS105" s="2618">
        <f t="shared" si="259"/>
        <v>83.857052631578938</v>
      </c>
      <c r="CT105" s="2618">
        <f t="shared" si="259"/>
        <v>37.64473684210526</v>
      </c>
      <c r="CU105" s="1215">
        <f t="shared" si="259"/>
        <v>111.77922077922078</v>
      </c>
      <c r="CV105" s="2618">
        <f t="shared" si="259"/>
        <v>84.955402597402625</v>
      </c>
      <c r="CW105" s="2618">
        <f t="shared" si="259"/>
        <v>38.363636363636367</v>
      </c>
      <c r="CX105" s="1215">
        <f t="shared" si="259"/>
        <v>63.363636363636367</v>
      </c>
      <c r="CY105" s="2618">
        <f t="shared" si="259"/>
        <v>83.593246753246731</v>
      </c>
      <c r="CZ105" s="2618">
        <f t="shared" si="259"/>
        <v>38.467532467532465</v>
      </c>
      <c r="DA105" s="2618">
        <f t="shared" si="259"/>
        <v>20.855575585241635</v>
      </c>
      <c r="DB105" s="2618">
        <f t="shared" si="259"/>
        <v>38.79220779220779</v>
      </c>
      <c r="DC105" s="1215">
        <f t="shared" si="259"/>
        <v>330.0779220779221</v>
      </c>
      <c r="DD105" s="2618">
        <f t="shared" si="259"/>
        <v>74.257339406755392</v>
      </c>
      <c r="DE105" s="2618">
        <f t="shared" si="259"/>
        <v>38.831168831168831</v>
      </c>
      <c r="DF105" s="2618">
        <f t="shared" si="259"/>
        <v>4.8870850080029724</v>
      </c>
      <c r="DG105" s="2618">
        <f t="shared" si="259"/>
        <v>28.337662337662337</v>
      </c>
      <c r="DH105" s="2618">
        <f t="shared" si="259"/>
        <v>60.730675728166077</v>
      </c>
      <c r="DI105" s="2618">
        <f t="shared" si="259"/>
        <v>38.428571428571431</v>
      </c>
      <c r="DJ105" s="2618">
        <f t="shared" si="259"/>
        <v>6.0697501075906706</v>
      </c>
      <c r="DK105" s="2618">
        <f t="shared" si="259"/>
        <v>26.662337662337663</v>
      </c>
      <c r="DL105" s="2618">
        <f t="shared" si="259"/>
        <v>70.721231208409876</v>
      </c>
      <c r="DM105" s="2618">
        <f t="shared" si="259"/>
        <v>38.79220779220779</v>
      </c>
      <c r="DN105" s="2618">
        <f t="shared" si="259"/>
        <v>8.0231570820192442</v>
      </c>
      <c r="DO105" s="2618">
        <f t="shared" si="259"/>
        <v>36.961038961038959</v>
      </c>
      <c r="DP105" s="2618">
        <f t="shared" si="259"/>
        <v>217.83116883116884</v>
      </c>
      <c r="DQ105" s="2618">
        <f t="shared" si="259"/>
        <v>67.111744555736507</v>
      </c>
      <c r="DR105" s="2618">
        <f t="shared" si="259"/>
        <v>38.467532467532465</v>
      </c>
      <c r="DS105" s="2618">
        <f t="shared" si="259"/>
        <v>297.6753246753247</v>
      </c>
      <c r="DT105" s="2618">
        <f t="shared" si="259"/>
        <v>44.55656387811689</v>
      </c>
      <c r="DU105" s="2618">
        <f t="shared" si="259"/>
        <v>37.80263157894737</v>
      </c>
      <c r="DV105" s="2618">
        <f t="shared" si="259"/>
        <v>199.42857142857142</v>
      </c>
      <c r="DW105" s="2621">
        <f t="shared" si="259"/>
        <v>67.629202407938607</v>
      </c>
      <c r="DX105" s="2621">
        <f t="shared" si="259"/>
        <v>38.415584415584412</v>
      </c>
      <c r="DY105" s="2618">
        <f t="shared" si="259"/>
        <v>179.45454545454547</v>
      </c>
      <c r="DZ105" s="2618">
        <f t="shared" si="259"/>
        <v>0.98833010670053023</v>
      </c>
      <c r="EA105" s="2618">
        <f t="shared" si="259"/>
        <v>38</v>
      </c>
      <c r="EB105" s="2621">
        <f t="shared" si="259"/>
        <v>13.634180472096499</v>
      </c>
      <c r="EC105" s="2621">
        <f t="shared" si="259"/>
        <v>38.467532467532465</v>
      </c>
      <c r="ED105" s="2618">
        <f t="shared" si="259"/>
        <v>193.24675324675326</v>
      </c>
      <c r="EE105" s="2618">
        <f t="shared" si="259"/>
        <v>1.3656203033454084</v>
      </c>
      <c r="EF105" s="2618">
        <f t="shared" si="259"/>
        <v>38.38961038961039</v>
      </c>
      <c r="EG105" s="2621">
        <f t="shared" si="259"/>
        <v>25.930791360934467</v>
      </c>
      <c r="EH105" s="2621">
        <f t="shared" si="259"/>
        <v>38.467532467532465</v>
      </c>
      <c r="EI105" s="2618">
        <f t="shared" si="259"/>
        <v>200.07792207792207</v>
      </c>
      <c r="EJ105" s="2618">
        <f t="shared" ref="EJ105:GU105" si="260">AVERAGE(EJ$15:EJ$91)</f>
        <v>0.99009034648710359</v>
      </c>
      <c r="EK105" s="2618">
        <f t="shared" si="260"/>
        <v>38.246753246753244</v>
      </c>
      <c r="EL105" s="2621">
        <f t="shared" si="260"/>
        <v>27.828316935869573</v>
      </c>
      <c r="EM105" s="2621">
        <f t="shared" si="260"/>
        <v>38.467532467532465</v>
      </c>
      <c r="EN105" s="2618">
        <f t="shared" si="260"/>
        <v>184.01298701298703</v>
      </c>
      <c r="EO105" s="2618">
        <f t="shared" si="260"/>
        <v>0.71933132338645167</v>
      </c>
      <c r="EP105" s="2618">
        <f t="shared" si="260"/>
        <v>37.402597402597401</v>
      </c>
      <c r="EQ105" s="2621">
        <f t="shared" si="260"/>
        <v>10.780262328292594</v>
      </c>
      <c r="ER105" s="2621">
        <f t="shared" si="260"/>
        <v>38.337662337662337</v>
      </c>
      <c r="ES105" s="2618">
        <f t="shared" si="260"/>
        <v>185.79220779220779</v>
      </c>
      <c r="ET105" s="1215">
        <f t="shared" si="260"/>
        <v>0.92566165603072448</v>
      </c>
      <c r="EU105" s="1215">
        <f t="shared" si="260"/>
        <v>37.688311688311686</v>
      </c>
      <c r="EV105" s="2621">
        <f t="shared" si="260"/>
        <v>11.913546587528803</v>
      </c>
      <c r="EW105" s="2621">
        <f t="shared" si="260"/>
        <v>38.428571428571431</v>
      </c>
      <c r="EX105" s="2618">
        <f t="shared" si="260"/>
        <v>193.6103896103896</v>
      </c>
      <c r="EY105" s="1215">
        <f t="shared" si="260"/>
        <v>0.6098212182824978</v>
      </c>
      <c r="EZ105" s="1215">
        <f t="shared" si="260"/>
        <v>35.038961038961041</v>
      </c>
      <c r="FA105" s="2621">
        <f t="shared" si="260"/>
        <v>6.0290254108106769</v>
      </c>
      <c r="FB105" s="2621">
        <f t="shared" si="260"/>
        <v>38.168831168831169</v>
      </c>
      <c r="FC105" s="2618">
        <f t="shared" si="260"/>
        <v>197.66233766233765</v>
      </c>
      <c r="FD105" s="1215">
        <f t="shared" si="260"/>
        <v>0.69538706029193531</v>
      </c>
      <c r="FE105" s="1215">
        <f t="shared" si="260"/>
        <v>36.090909090909093</v>
      </c>
      <c r="FF105" s="2621">
        <f t="shared" si="260"/>
        <v>9.6028557252037334</v>
      </c>
      <c r="FG105" s="2621">
        <f t="shared" si="260"/>
        <v>38.38961038961039</v>
      </c>
      <c r="FH105" s="2618">
        <f t="shared" si="260"/>
        <v>174.50649350649351</v>
      </c>
      <c r="FI105" s="1215">
        <f t="shared" si="260"/>
        <v>3.0024194453019946</v>
      </c>
      <c r="FJ105" s="1215">
        <f t="shared" si="260"/>
        <v>38.324675324675326</v>
      </c>
      <c r="FK105" s="2621">
        <f t="shared" si="260"/>
        <v>36.290025679095713</v>
      </c>
      <c r="FL105" s="2621">
        <f t="shared" si="260"/>
        <v>38.467532467532465</v>
      </c>
      <c r="FM105" s="2618">
        <f t="shared" si="260"/>
        <v>320.97402597402595</v>
      </c>
      <c r="FN105" s="2621">
        <f t="shared" si="260"/>
        <v>22.418692966658973</v>
      </c>
      <c r="FO105" s="2621">
        <f t="shared" si="260"/>
        <v>37.881578947368418</v>
      </c>
      <c r="FP105" s="2618">
        <f t="shared" si="260"/>
        <v>268.12987012987014</v>
      </c>
      <c r="FQ105" s="1216">
        <f t="shared" si="260"/>
        <v>0.89940503688066786</v>
      </c>
      <c r="FR105" s="1216">
        <f t="shared" si="260"/>
        <v>35.80263157894737</v>
      </c>
      <c r="FS105" s="2621">
        <f t="shared" si="260"/>
        <v>4.0660195598641327</v>
      </c>
      <c r="FT105" s="2621">
        <f t="shared" si="260"/>
        <v>36.592105263157897</v>
      </c>
      <c r="FU105" s="2618">
        <f t="shared" si="260"/>
        <v>271.98701298701297</v>
      </c>
      <c r="FV105" s="2618">
        <f t="shared" si="260"/>
        <v>1.1091337980006115</v>
      </c>
      <c r="FW105" s="2618">
        <f t="shared" si="260"/>
        <v>36.421052631578945</v>
      </c>
      <c r="FX105" s="2621">
        <f t="shared" si="260"/>
        <v>5.5985934112735087</v>
      </c>
      <c r="FY105" s="2621">
        <f t="shared" si="260"/>
        <v>37.065789473684212</v>
      </c>
      <c r="FZ105" s="2618">
        <f t="shared" si="260"/>
        <v>280.81818181818181</v>
      </c>
      <c r="GA105" s="2618">
        <f t="shared" si="260"/>
        <v>0.85099151162684283</v>
      </c>
      <c r="GB105" s="2618">
        <f t="shared" si="260"/>
        <v>36.434210526315788</v>
      </c>
      <c r="GC105" s="2621">
        <f t="shared" si="260"/>
        <v>7.6996263553616107</v>
      </c>
      <c r="GD105" s="2621">
        <f t="shared" si="260"/>
        <v>37.486842105263158</v>
      </c>
      <c r="GE105" s="2618">
        <f t="shared" si="260"/>
        <v>270.59740259740261</v>
      </c>
      <c r="GF105" s="2618">
        <f t="shared" si="260"/>
        <v>0.62857178618381526</v>
      </c>
      <c r="GG105" s="2618">
        <f t="shared" si="260"/>
        <v>33.763157894736842</v>
      </c>
      <c r="GH105" s="2621">
        <f t="shared" si="260"/>
        <v>3.0135979054721158</v>
      </c>
      <c r="GI105" s="2621">
        <f t="shared" si="260"/>
        <v>35.94736842105263</v>
      </c>
      <c r="GJ105" s="2618">
        <f t="shared" si="260"/>
        <v>290.25974025974028</v>
      </c>
      <c r="GK105" s="2618">
        <f t="shared" si="260"/>
        <v>1.2814959350983979</v>
      </c>
      <c r="GL105" s="2618">
        <f t="shared" si="260"/>
        <v>37.657894736842103</v>
      </c>
      <c r="GM105" s="2621">
        <f t="shared" si="260"/>
        <v>14.734618678236231</v>
      </c>
      <c r="GN105" s="2621">
        <f t="shared" si="260"/>
        <v>37.776315789473685</v>
      </c>
      <c r="GO105" s="2618">
        <f t="shared" si="260"/>
        <v>282.85714285714283</v>
      </c>
      <c r="GP105" s="2618">
        <f t="shared" si="260"/>
        <v>0.5601635589786258</v>
      </c>
      <c r="GQ105" s="2618">
        <f t="shared" si="260"/>
        <v>33.5</v>
      </c>
      <c r="GR105" s="2621">
        <f t="shared" si="260"/>
        <v>3.0662469760914628</v>
      </c>
      <c r="GS105" s="2621">
        <f t="shared" si="260"/>
        <v>36.118421052631582</v>
      </c>
      <c r="GT105" s="2618">
        <f t="shared" si="260"/>
        <v>277.49350649350652</v>
      </c>
      <c r="GU105" s="2618">
        <f t="shared" si="260"/>
        <v>0.41493223587379424</v>
      </c>
      <c r="GV105" s="2618">
        <f t="shared" ref="GV105:JG105" si="261">AVERAGE(GV$15:GV$91)</f>
        <v>30.5</v>
      </c>
      <c r="GW105" s="2621">
        <f t="shared" si="261"/>
        <v>1.860711337920923</v>
      </c>
      <c r="GX105" s="2621">
        <f t="shared" si="261"/>
        <v>33.657894736842103</v>
      </c>
      <c r="GY105" s="2618">
        <f t="shared" si="261"/>
        <v>275.18181818181819</v>
      </c>
      <c r="GZ105" s="2618">
        <f t="shared" si="261"/>
        <v>1.2889771335531459</v>
      </c>
      <c r="HA105" s="2618">
        <f t="shared" si="261"/>
        <v>32.35526315789474</v>
      </c>
      <c r="HB105" s="2621">
        <f t="shared" si="261"/>
        <v>1.138489424412974</v>
      </c>
      <c r="HC105" s="2621">
        <f t="shared" si="261"/>
        <v>33.342105263157897</v>
      </c>
      <c r="HD105" s="2618">
        <f t="shared" si="261"/>
        <v>23.70277579419194</v>
      </c>
      <c r="HE105" s="2618">
        <f t="shared" si="261"/>
        <v>4.8938924814805205</v>
      </c>
      <c r="HF105" s="2618">
        <f t="shared" si="261"/>
        <v>67.014507910089165</v>
      </c>
      <c r="HG105" s="2618">
        <f t="shared" si="261"/>
        <v>22.379352338417387</v>
      </c>
      <c r="HH105" s="2618">
        <f t="shared" si="261"/>
        <v>14.542727831455133</v>
      </c>
      <c r="HI105" s="2618">
        <f t="shared" si="261"/>
        <v>21.862026427297877</v>
      </c>
      <c r="HJ105" s="2618">
        <f t="shared" si="261"/>
        <v>66.742485174867056</v>
      </c>
      <c r="HK105" s="2618">
        <f t="shared" si="261"/>
        <v>4.4584512245523884</v>
      </c>
      <c r="HL105" s="2618">
        <f t="shared" si="261"/>
        <v>66.300208154263188</v>
      </c>
      <c r="HM105" s="1502">
        <f t="shared" si="261"/>
        <v>358.35526315789474</v>
      </c>
      <c r="HN105" s="2618">
        <f t="shared" si="261"/>
        <v>19.920646512149986</v>
      </c>
      <c r="HO105" s="2618">
        <f t="shared" si="261"/>
        <v>3.1568361697512657</v>
      </c>
      <c r="HP105" s="2618">
        <f t="shared" si="261"/>
        <v>60.425221775849963</v>
      </c>
      <c r="HQ105" s="2618">
        <f t="shared" si="261"/>
        <v>26.331470561379103</v>
      </c>
      <c r="HR105" s="2618">
        <f t="shared" si="261"/>
        <v>10.286853202458081</v>
      </c>
      <c r="HS105" s="2618">
        <f t="shared" si="261"/>
        <v>41.005703164251877</v>
      </c>
      <c r="HT105" s="2618">
        <f t="shared" si="261"/>
        <v>51.726636416616529</v>
      </c>
      <c r="HU105" s="2618">
        <f t="shared" si="261"/>
        <v>3.6945130804473045</v>
      </c>
      <c r="HV105" s="2618">
        <f t="shared" si="261"/>
        <v>57.474148797673863</v>
      </c>
      <c r="HW105" s="2618">
        <f t="shared" si="261"/>
        <v>1126.25</v>
      </c>
      <c r="HX105" s="2618">
        <f t="shared" si="261"/>
        <v>5.3</v>
      </c>
      <c r="HY105" s="2618">
        <f t="shared" si="261"/>
        <v>6.85</v>
      </c>
      <c r="HZ105" s="2618">
        <f t="shared" si="261"/>
        <v>17.232558139534884</v>
      </c>
      <c r="IA105" s="2618">
        <f t="shared" si="261"/>
        <v>8.463414634146341</v>
      </c>
      <c r="IB105" s="2618">
        <f t="shared" si="261"/>
        <v>6.8048780487804876</v>
      </c>
      <c r="IC105" s="2618">
        <f t="shared" si="261"/>
        <v>5.45</v>
      </c>
      <c r="ID105" s="2618">
        <f t="shared" si="261"/>
        <v>5.8214285714285712</v>
      </c>
      <c r="IE105" s="2618">
        <f t="shared" si="261"/>
        <v>17.279069767441861</v>
      </c>
      <c r="IF105" s="2622">
        <f t="shared" si="261"/>
        <v>69.232558139534888</v>
      </c>
      <c r="IG105" s="2618">
        <f t="shared" si="261"/>
        <v>34.069767441860463</v>
      </c>
      <c r="IH105" s="2618">
        <f t="shared" si="261"/>
        <v>10.024390243902438</v>
      </c>
      <c r="II105" s="2618">
        <f t="shared" si="261"/>
        <v>10.780487804878049</v>
      </c>
      <c r="IJ105" s="2618">
        <f t="shared" si="261"/>
        <v>9.0487804878048781</v>
      </c>
      <c r="IK105" s="2618">
        <f t="shared" si="261"/>
        <v>6.4523809523809526</v>
      </c>
      <c r="IL105" s="2618">
        <f t="shared" si="261"/>
        <v>4.5128205128205128</v>
      </c>
      <c r="IM105" s="2618">
        <f t="shared" si="261"/>
        <v>8.931034482758621</v>
      </c>
      <c r="IN105" s="2618">
        <f t="shared" si="261"/>
        <v>18.068181818181817</v>
      </c>
      <c r="IO105" s="2618">
        <f t="shared" si="261"/>
        <v>95.227272727272734</v>
      </c>
      <c r="IP105" s="2618">
        <f t="shared" si="261"/>
        <v>14.80952380952381</v>
      </c>
      <c r="IQ105" s="2618">
        <f t="shared" si="261"/>
        <v>16.2</v>
      </c>
      <c r="IR105" s="2618">
        <f t="shared" si="261"/>
        <v>5.1219512195121952</v>
      </c>
      <c r="IS105" s="2618">
        <f t="shared" si="261"/>
        <v>7.0250000000000004</v>
      </c>
      <c r="IT105" s="2618">
        <f t="shared" si="261"/>
        <v>3.6666666666666665</v>
      </c>
      <c r="IU105" s="2618">
        <f t="shared" si="261"/>
        <v>1</v>
      </c>
      <c r="IV105" s="2618">
        <f t="shared" si="261"/>
        <v>9.1481481481481488</v>
      </c>
      <c r="IW105" s="2618">
        <f t="shared" si="261"/>
        <v>13.295454545454545</v>
      </c>
      <c r="IX105" s="2618">
        <f t="shared" si="261"/>
        <v>62.977272727272727</v>
      </c>
      <c r="IY105" s="2618">
        <f t="shared" si="261"/>
        <v>11.826307869231762</v>
      </c>
      <c r="IZ105" s="2618">
        <f t="shared" si="261"/>
        <v>11.714346775520971</v>
      </c>
      <c r="JA105" s="2618">
        <f t="shared" si="261"/>
        <v>24.186355816195395</v>
      </c>
      <c r="JB105" s="2618">
        <f t="shared" si="261"/>
        <v>14.206246535904944</v>
      </c>
      <c r="JC105" s="2618">
        <f t="shared" si="261"/>
        <v>8.2874248981751801</v>
      </c>
      <c r="JD105" s="2618">
        <f t="shared" si="261"/>
        <v>8.5121464423959736</v>
      </c>
      <c r="JE105" s="2618">
        <f t="shared" si="261"/>
        <v>8.0131717693395803</v>
      </c>
      <c r="JF105" s="2618">
        <f t="shared" si="261"/>
        <v>19.33175158322921</v>
      </c>
      <c r="JG105" s="2622">
        <f t="shared" si="261"/>
        <v>100</v>
      </c>
      <c r="JH105" s="2618">
        <f t="shared" ref="JH105:LS105" si="262">AVERAGE(JH$15:JH$91)</f>
        <v>33.965209166707851</v>
      </c>
      <c r="JI105" s="2618">
        <f t="shared" si="262"/>
        <v>8.8097098836572894</v>
      </c>
      <c r="JJ105" s="2618">
        <f t="shared" si="262"/>
        <v>11.573425546222726</v>
      </c>
      <c r="JK105" s="2618">
        <f t="shared" si="262"/>
        <v>10.288346139312655</v>
      </c>
      <c r="JL105" s="2618">
        <f t="shared" si="262"/>
        <v>7.197454101798944</v>
      </c>
      <c r="JM105" s="2618">
        <f t="shared" si="262"/>
        <v>5.7942732225214293</v>
      </c>
      <c r="JN105" s="2618">
        <f t="shared" si="262"/>
        <v>10.237266764554967</v>
      </c>
      <c r="JO105" s="2618">
        <f t="shared" si="262"/>
        <v>19.473063576560836</v>
      </c>
      <c r="JP105" s="2618">
        <f t="shared" si="262"/>
        <v>100</v>
      </c>
      <c r="JQ105" s="2618">
        <f t="shared" si="262"/>
        <v>17.569618469321057</v>
      </c>
      <c r="JR105" s="2618">
        <f t="shared" si="262"/>
        <v>20.588132884171081</v>
      </c>
      <c r="JS105" s="2618">
        <f t="shared" si="262"/>
        <v>10.617908589847106</v>
      </c>
      <c r="JT105" s="2618">
        <f t="shared" si="262"/>
        <v>12.954989862369152</v>
      </c>
      <c r="JU105" s="2618">
        <f t="shared" si="262"/>
        <v>5.8595649659893265</v>
      </c>
      <c r="JV105" s="2618">
        <f t="shared" si="262"/>
        <v>2.4822681051938522</v>
      </c>
      <c r="JW105" s="2618">
        <f t="shared" si="262"/>
        <v>18.296605947703057</v>
      </c>
      <c r="JX105" s="2618">
        <f t="shared" si="262"/>
        <v>24.445592824995995</v>
      </c>
      <c r="JY105" s="2618">
        <f t="shared" si="262"/>
        <v>100</v>
      </c>
      <c r="JZ105" s="2618">
        <f t="shared" si="262"/>
        <v>51.626038417526971</v>
      </c>
      <c r="KA105" s="2618">
        <f t="shared" si="262"/>
        <v>39</v>
      </c>
      <c r="KB105" s="2618">
        <f t="shared" si="262"/>
        <v>67.890126578142727</v>
      </c>
      <c r="KC105" s="2618">
        <f t="shared" si="262"/>
        <v>38.961038961038959</v>
      </c>
      <c r="KD105" s="2618">
        <f t="shared" si="262"/>
        <v>4.9599526423690632</v>
      </c>
      <c r="KE105" s="2618">
        <f t="shared" si="262"/>
        <v>38.961038961038959</v>
      </c>
      <c r="KF105" s="2618">
        <f t="shared" si="262"/>
        <v>2.0060806561525424</v>
      </c>
      <c r="KG105" s="2618">
        <f t="shared" si="262"/>
        <v>23.09090909090909</v>
      </c>
      <c r="KH105" s="2618">
        <f t="shared" si="262"/>
        <v>17.102123917299583</v>
      </c>
      <c r="KI105" s="2618">
        <f t="shared" si="262"/>
        <v>39</v>
      </c>
      <c r="KJ105" s="2618">
        <f t="shared" si="262"/>
        <v>10.023226199885865</v>
      </c>
      <c r="KK105" s="2618">
        <f t="shared" si="262"/>
        <v>33.350649350649348</v>
      </c>
      <c r="KL105" s="2618">
        <f t="shared" si="262"/>
        <v>10.992807708636708</v>
      </c>
      <c r="KM105" s="2618">
        <f t="shared" si="262"/>
        <v>39</v>
      </c>
      <c r="KN105" s="2618">
        <f t="shared" si="262"/>
        <v>19.93787967665768</v>
      </c>
      <c r="KO105" s="2618">
        <f t="shared" si="262"/>
        <v>38.987012987012989</v>
      </c>
      <c r="KP105" s="2618">
        <f t="shared" si="262"/>
        <v>34.870129870129873</v>
      </c>
      <c r="KQ105" s="2618">
        <f t="shared" si="262"/>
        <v>8.7012987012987004</v>
      </c>
      <c r="KR105" s="2618">
        <f t="shared" si="262"/>
        <v>7.662337662337662</v>
      </c>
      <c r="KS105" s="2618">
        <f t="shared" si="262"/>
        <v>29.61038961038961</v>
      </c>
      <c r="KT105" s="1213">
        <f t="shared" si="262"/>
        <v>6.2337662337662341</v>
      </c>
      <c r="KU105" s="2618">
        <f t="shared" si="262"/>
        <v>87.077922077922082</v>
      </c>
      <c r="KV105" s="2618">
        <f t="shared" si="262"/>
        <v>36.61038961038961</v>
      </c>
      <c r="KW105" s="2618">
        <f t="shared" si="262"/>
        <v>4.5454545454545459</v>
      </c>
      <c r="KX105" s="2618">
        <f t="shared" si="262"/>
        <v>4.5454545454545459</v>
      </c>
      <c r="KY105" s="2618">
        <f t="shared" si="262"/>
        <v>9.0909090909090917</v>
      </c>
      <c r="KZ105" s="2618">
        <f t="shared" si="262"/>
        <v>21.051948051948052</v>
      </c>
      <c r="LA105" s="2618" t="e">
        <f t="shared" si="262"/>
        <v>#DIV/0!</v>
      </c>
      <c r="LB105" s="2618" t="e">
        <f t="shared" si="262"/>
        <v>#DIV/0!</v>
      </c>
      <c r="LC105" s="2618" t="e">
        <f t="shared" si="262"/>
        <v>#DIV/0!</v>
      </c>
      <c r="LD105" s="2618" t="e">
        <f t="shared" si="262"/>
        <v>#DIV/0!</v>
      </c>
      <c r="LE105" s="2618">
        <f t="shared" si="262"/>
        <v>18.831168831168831</v>
      </c>
      <c r="LF105" s="2618">
        <f t="shared" si="262"/>
        <v>30.246753246753247</v>
      </c>
      <c r="LG105" s="1213" t="e">
        <f t="shared" si="262"/>
        <v>#DIV/0!</v>
      </c>
      <c r="LH105" s="2618" t="e">
        <f t="shared" si="262"/>
        <v>#DIV/0!</v>
      </c>
      <c r="LI105" s="2618" t="e">
        <f t="shared" si="262"/>
        <v>#DIV/0!</v>
      </c>
      <c r="LJ105" s="2623" t="e">
        <f t="shared" si="262"/>
        <v>#DIV/0!</v>
      </c>
      <c r="LK105" s="2623">
        <f t="shared" si="262"/>
        <v>16.103896103896105</v>
      </c>
      <c r="LL105" s="2623">
        <f t="shared" si="262"/>
        <v>24.233766233766232</v>
      </c>
      <c r="LM105" s="2623" t="e">
        <f t="shared" si="262"/>
        <v>#DIV/0!</v>
      </c>
      <c r="LN105" s="2623" t="e">
        <f t="shared" si="262"/>
        <v>#DIV/0!</v>
      </c>
      <c r="LO105" s="2623" t="e">
        <f t="shared" si="262"/>
        <v>#DIV/0!</v>
      </c>
      <c r="LP105" s="2624" t="e">
        <f t="shared" si="262"/>
        <v>#DIV/0!</v>
      </c>
      <c r="LQ105" s="2624">
        <f t="shared" si="262"/>
        <v>34.870129870129873</v>
      </c>
      <c r="LR105" s="2624">
        <f t="shared" si="262"/>
        <v>31.350649350649352</v>
      </c>
      <c r="LS105" s="2624" t="e">
        <f t="shared" si="262"/>
        <v>#DIV/0!</v>
      </c>
      <c r="LT105" s="2624" t="e">
        <f t="shared" ref="LT105:OI105" si="263">AVERAGE(LT$15:LT$91)</f>
        <v>#DIV/0!</v>
      </c>
      <c r="LU105" s="2624" t="e">
        <f t="shared" si="263"/>
        <v>#DIV/0!</v>
      </c>
      <c r="LV105" s="2624" t="e">
        <f t="shared" si="263"/>
        <v>#DIV/0!</v>
      </c>
      <c r="LW105" s="2624">
        <f t="shared" si="263"/>
        <v>29.61038961038961</v>
      </c>
      <c r="LX105" s="2624">
        <f t="shared" si="263"/>
        <v>27.2987012987013</v>
      </c>
      <c r="LY105" s="2624" t="e">
        <f t="shared" si="263"/>
        <v>#DIV/0!</v>
      </c>
      <c r="LZ105" s="2624" t="e">
        <f t="shared" si="263"/>
        <v>#DIV/0!</v>
      </c>
      <c r="MA105" s="2624" t="e">
        <f t="shared" si="263"/>
        <v>#DIV/0!</v>
      </c>
      <c r="MB105" s="2624" t="e">
        <f t="shared" si="263"/>
        <v>#DIV/0!</v>
      </c>
      <c r="MC105" s="2624">
        <f t="shared" si="263"/>
        <v>27.402597402597401</v>
      </c>
      <c r="MD105" s="2624">
        <f t="shared" si="263"/>
        <v>28.675324675324674</v>
      </c>
      <c r="ME105" s="2624" t="e">
        <f t="shared" si="263"/>
        <v>#DIV/0!</v>
      </c>
      <c r="MF105" s="2624" t="e">
        <f t="shared" si="263"/>
        <v>#DIV/0!</v>
      </c>
      <c r="MG105" s="2624" t="e">
        <f t="shared" si="263"/>
        <v>#DIV/0!</v>
      </c>
      <c r="MH105" s="2624" t="e">
        <f t="shared" si="263"/>
        <v>#DIV/0!</v>
      </c>
      <c r="MI105" s="2624">
        <f t="shared" si="263"/>
        <v>21.168831168831169</v>
      </c>
      <c r="MJ105" s="2624">
        <f t="shared" si="263"/>
        <v>31.376623376623378</v>
      </c>
      <c r="MK105" s="2624" t="e">
        <f t="shared" si="263"/>
        <v>#DIV/0!</v>
      </c>
      <c r="ML105" s="2624" t="e">
        <f t="shared" si="263"/>
        <v>#DIV/0!</v>
      </c>
      <c r="MM105" s="2624" t="e">
        <f t="shared" si="263"/>
        <v>#DIV/0!</v>
      </c>
      <c r="MN105" s="2624">
        <f t="shared" si="263"/>
        <v>17.142857142857142</v>
      </c>
      <c r="MO105" s="2624">
        <f t="shared" si="263"/>
        <v>27.376623376623378</v>
      </c>
      <c r="MP105" s="2624" t="e">
        <f t="shared" si="263"/>
        <v>#DIV/0!</v>
      </c>
      <c r="MQ105" s="2624" t="e">
        <f t="shared" si="263"/>
        <v>#DIV/0!</v>
      </c>
      <c r="MR105" s="2624" t="e">
        <f t="shared" si="263"/>
        <v>#DIV/0!</v>
      </c>
      <c r="MS105" s="2624" t="e">
        <f t="shared" si="263"/>
        <v>#DIV/0!</v>
      </c>
      <c r="MT105" s="2624">
        <f t="shared" si="263"/>
        <v>26.103896103896105</v>
      </c>
      <c r="MU105" s="2624">
        <f t="shared" si="263"/>
        <v>29.571428571428573</v>
      </c>
      <c r="MV105" s="2624" t="e">
        <f t="shared" si="263"/>
        <v>#DIV/0!</v>
      </c>
      <c r="MW105" s="2624" t="e">
        <f t="shared" si="263"/>
        <v>#DIV/0!</v>
      </c>
      <c r="MX105" s="2624" t="e">
        <f t="shared" si="263"/>
        <v>#DIV/0!</v>
      </c>
      <c r="MY105" s="2624" t="e">
        <f t="shared" si="263"/>
        <v>#DIV/0!</v>
      </c>
      <c r="MZ105" s="2624">
        <f t="shared" si="263"/>
        <v>15.194805194805195</v>
      </c>
      <c r="NA105" s="2624">
        <f t="shared" si="263"/>
        <v>29.740259740259742</v>
      </c>
      <c r="NB105" s="2618">
        <f t="shared" si="263"/>
        <v>276.27714285714285</v>
      </c>
      <c r="NC105" s="2618">
        <f t="shared" si="263"/>
        <v>38.285714285714285</v>
      </c>
      <c r="ND105" s="2618">
        <f t="shared" si="263"/>
        <v>312.98701298701297</v>
      </c>
      <c r="NE105" s="2618">
        <f t="shared" si="263"/>
        <v>35.662337662337663</v>
      </c>
      <c r="NF105" s="2618">
        <f t="shared" si="263"/>
        <v>83.414879482524611</v>
      </c>
      <c r="NG105" s="2618">
        <f t="shared" si="263"/>
        <v>35.714285714285715</v>
      </c>
      <c r="NH105" s="2618">
        <f t="shared" si="263"/>
        <v>276.51948051948051</v>
      </c>
      <c r="NI105" s="2618">
        <f t="shared" si="263"/>
        <v>35.935064935064936</v>
      </c>
      <c r="NJ105" s="2618">
        <f t="shared" si="263"/>
        <v>72.591152777249221</v>
      </c>
      <c r="NK105" s="2618">
        <f t="shared" si="263"/>
        <v>36</v>
      </c>
      <c r="NL105" s="2618">
        <f t="shared" si="263"/>
        <v>132.84415584415584</v>
      </c>
      <c r="NM105" s="2618">
        <f t="shared" si="263"/>
        <v>36.18181818181818</v>
      </c>
      <c r="NN105" s="2618">
        <f t="shared" si="263"/>
        <v>29.654486347930295</v>
      </c>
      <c r="NO105" s="2618">
        <f t="shared" si="263"/>
        <v>36.259740259740262</v>
      </c>
      <c r="NP105" s="2618">
        <f t="shared" si="263"/>
        <v>8401.8441558441555</v>
      </c>
      <c r="NQ105" s="3209">
        <v>1.5181288957651871</v>
      </c>
      <c r="NR105" s="3353">
        <v>1.5181288957651871</v>
      </c>
      <c r="NS105" s="3354"/>
      <c r="NT105" s="1471">
        <v>0.97101251100455244</v>
      </c>
      <c r="NU105" s="3354">
        <v>0.97101251100455244</v>
      </c>
      <c r="NV105" s="3354"/>
      <c r="NW105" s="1471">
        <v>5.2450039716255397</v>
      </c>
      <c r="NX105" s="3354">
        <v>5.2450039716255397</v>
      </c>
      <c r="NY105" s="3354"/>
      <c r="NZ105" s="1471">
        <v>3.5675491306211562</v>
      </c>
      <c r="OA105" s="3354">
        <v>3.5675491306211562</v>
      </c>
      <c r="OB105" s="3354"/>
      <c r="OC105" s="2919">
        <f t="shared" si="263"/>
        <v>341.77922077922079</v>
      </c>
      <c r="OD105" s="2621">
        <f t="shared" si="263"/>
        <v>86.870574333858499</v>
      </c>
      <c r="OE105" s="2618">
        <f t="shared" si="263"/>
        <v>38.922077922077925</v>
      </c>
      <c r="OF105" s="2618">
        <v>46.590909090909093</v>
      </c>
      <c r="OG105" s="2618">
        <v>7.132232552757487</v>
      </c>
      <c r="OH105" s="2618">
        <f t="shared" si="263"/>
        <v>11.5</v>
      </c>
      <c r="OI105" s="2618">
        <f t="shared" si="263"/>
        <v>31.929414745572593</v>
      </c>
      <c r="OJ105" s="2618">
        <f t="shared" ref="OJ105:QS105" si="264">AVERAGE(OJ$15:OJ$91)</f>
        <v>39</v>
      </c>
      <c r="OK105" s="2624" t="e">
        <f t="shared" si="264"/>
        <v>#DIV/0!</v>
      </c>
      <c r="OL105" s="2624" t="e">
        <f t="shared" si="264"/>
        <v>#N/A</v>
      </c>
      <c r="OM105" s="2624">
        <f t="shared" si="264"/>
        <v>228.11688311688312</v>
      </c>
      <c r="ON105" s="2624">
        <f t="shared" si="264"/>
        <v>36.858426910745187</v>
      </c>
      <c r="OO105" s="2624">
        <f t="shared" si="264"/>
        <v>38.285714285714285</v>
      </c>
      <c r="OP105" s="3728" t="e">
        <f t="shared" si="264"/>
        <v>#DIV/0!</v>
      </c>
      <c r="OQ105" s="2618">
        <f t="shared" si="264"/>
        <v>14.241558441558441</v>
      </c>
      <c r="OR105" s="2618">
        <f t="shared" si="264"/>
        <v>12.842857142857143</v>
      </c>
      <c r="OS105" s="2618">
        <f t="shared" si="264"/>
        <v>13.53246753246753</v>
      </c>
      <c r="OT105" s="2618">
        <f t="shared" si="264"/>
        <v>14.056650404303653</v>
      </c>
      <c r="OU105" s="2618">
        <f t="shared" si="264"/>
        <v>13.6639924763808</v>
      </c>
      <c r="OV105" s="2618">
        <f t="shared" si="264"/>
        <v>12.841417396085443</v>
      </c>
      <c r="OW105" s="2618">
        <f t="shared" si="264"/>
        <v>38.935064935064936</v>
      </c>
      <c r="OX105" s="2618">
        <f t="shared" si="264"/>
        <v>13.529823898942171</v>
      </c>
      <c r="OY105" s="2618">
        <f t="shared" si="264"/>
        <v>39</v>
      </c>
      <c r="OZ105" s="2618">
        <f t="shared" si="264"/>
        <v>9.8701298701298708</v>
      </c>
      <c r="PA105" s="2618">
        <f t="shared" si="264"/>
        <v>9.7766233766233821</v>
      </c>
      <c r="PB105" s="2618">
        <f t="shared" si="264"/>
        <v>10.446753246753248</v>
      </c>
      <c r="PC105" s="2618">
        <f t="shared" si="264"/>
        <v>11.211843512950598</v>
      </c>
      <c r="PD105" s="2618">
        <f t="shared" si="264"/>
        <v>11.579048089988593</v>
      </c>
      <c r="PE105" s="2618">
        <f t="shared" si="264"/>
        <v>12.628168261664277</v>
      </c>
      <c r="PF105" s="2618">
        <f t="shared" si="264"/>
        <v>38.714285714285715</v>
      </c>
      <c r="PG105" s="2618">
        <f t="shared" si="264"/>
        <v>10.918761059684996</v>
      </c>
      <c r="PH105" s="2618">
        <f t="shared" si="264"/>
        <v>39</v>
      </c>
      <c r="PI105" s="2618">
        <f t="shared" si="264"/>
        <v>25.469585657749725</v>
      </c>
      <c r="PJ105" s="2618">
        <f t="shared" si="264"/>
        <v>38.987012987012989</v>
      </c>
      <c r="PK105" s="2618">
        <f t="shared" si="264"/>
        <v>24.448584958627162</v>
      </c>
      <c r="PL105" s="2618">
        <f t="shared" si="264"/>
        <v>39</v>
      </c>
      <c r="PM105" s="2618">
        <f t="shared" si="264"/>
        <v>135.36103896103899</v>
      </c>
      <c r="PN105" s="2618">
        <f t="shared" si="264"/>
        <v>145.3116883116883</v>
      </c>
      <c r="PO105" s="2618">
        <f t="shared" si="264"/>
        <v>28.350649350649352</v>
      </c>
      <c r="PP105" s="2618">
        <f t="shared" si="264"/>
        <v>33.661038961038962</v>
      </c>
      <c r="PQ105" s="2618">
        <f t="shared" si="264"/>
        <v>46.706493506493501</v>
      </c>
      <c r="PR105" s="2618">
        <f t="shared" si="264"/>
        <v>20.415584415584416</v>
      </c>
      <c r="PS105" s="2622">
        <f t="shared" si="264"/>
        <v>234.16883116883116</v>
      </c>
      <c r="PT105" s="1216">
        <f t="shared" si="264"/>
        <v>43.817503597023745</v>
      </c>
      <c r="PU105" s="1215">
        <f t="shared" si="264"/>
        <v>38.415584415584412</v>
      </c>
      <c r="PV105" s="2618">
        <f t="shared" si="264"/>
        <v>822.38961038961043</v>
      </c>
      <c r="PW105" s="1216">
        <f t="shared" si="264"/>
        <v>60.5785721124237</v>
      </c>
      <c r="PX105" s="1215">
        <f t="shared" si="264"/>
        <v>38.441558441558442</v>
      </c>
      <c r="PY105" s="2618">
        <f t="shared" si="264"/>
        <v>219</v>
      </c>
      <c r="PZ105" s="1215">
        <f t="shared" si="264"/>
        <v>77.096215876194151</v>
      </c>
      <c r="QA105" s="1215">
        <f t="shared" si="264"/>
        <v>38.480519480519483</v>
      </c>
      <c r="QB105" s="2618">
        <f t="shared" si="264"/>
        <v>228.06493506493507</v>
      </c>
      <c r="QC105" s="1215">
        <f t="shared" si="264"/>
        <v>43.742554924847205</v>
      </c>
      <c r="QD105" s="1215">
        <f t="shared" si="264"/>
        <v>38.480519480519483</v>
      </c>
      <c r="QE105" s="2618">
        <f t="shared" si="264"/>
        <v>3.2077922077922079</v>
      </c>
      <c r="QF105" s="2618">
        <f t="shared" si="264"/>
        <v>0.2471224331163579</v>
      </c>
      <c r="QG105" s="2618">
        <f t="shared" si="264"/>
        <v>19.714285714285715</v>
      </c>
      <c r="QH105" s="2618" t="e">
        <f t="shared" si="264"/>
        <v>#DIV/0!</v>
      </c>
      <c r="QI105" s="2618">
        <f t="shared" si="264"/>
        <v>78.898727757526871</v>
      </c>
      <c r="QJ105" s="2618">
        <f t="shared" si="264"/>
        <v>78.16383010767025</v>
      </c>
      <c r="QK105" s="1215">
        <f t="shared" si="264"/>
        <v>38.480519480519483</v>
      </c>
      <c r="QL105" s="1215">
        <f t="shared" si="264"/>
        <v>2476.7012987012986</v>
      </c>
      <c r="QM105" s="2618">
        <f t="shared" si="264"/>
        <v>53.009618118686241</v>
      </c>
      <c r="QN105" s="2618">
        <f t="shared" si="264"/>
        <v>53.105439905754046</v>
      </c>
      <c r="QO105" s="1215">
        <f t="shared" si="264"/>
        <v>38.480519480519483</v>
      </c>
      <c r="QP105" s="1215">
        <f t="shared" si="264"/>
        <v>911.5454545454545</v>
      </c>
      <c r="QQ105" s="2441">
        <f t="shared" si="264"/>
        <v>93.394047321528262</v>
      </c>
      <c r="QR105" s="2618">
        <f t="shared" si="264"/>
        <v>321.50649350649348</v>
      </c>
      <c r="QS105" s="1215">
        <f t="shared" si="264"/>
        <v>38.402597402597401</v>
      </c>
      <c r="QT105" s="2618">
        <f t="shared" ref="QT105:SW105" si="265">AVERAGE(QT$15:QT$91)</f>
        <v>948.47532467532437</v>
      </c>
      <c r="QU105" s="1215">
        <f t="shared" si="265"/>
        <v>38.480519480519483</v>
      </c>
      <c r="QV105" s="2618">
        <f t="shared" si="265"/>
        <v>1364.3857142857141</v>
      </c>
      <c r="QW105" s="1215">
        <f t="shared" si="265"/>
        <v>24.961038961038962</v>
      </c>
      <c r="QX105" s="2618">
        <f t="shared" si="265"/>
        <v>14.457142857142857</v>
      </c>
      <c r="QY105" s="1215">
        <f t="shared" si="265"/>
        <v>11.142857142857142</v>
      </c>
      <c r="QZ105" s="2618">
        <f t="shared" si="265"/>
        <v>3.4551948051948047</v>
      </c>
      <c r="RA105" s="1215">
        <f t="shared" si="265"/>
        <v>23.831168831168831</v>
      </c>
      <c r="RB105" s="2618">
        <f t="shared" si="265"/>
        <v>258.5407792207792</v>
      </c>
      <c r="RC105" s="1215">
        <f t="shared" si="265"/>
        <v>38.012987012987011</v>
      </c>
      <c r="RD105" s="2618">
        <f t="shared" si="265"/>
        <v>0.92753246753246732</v>
      </c>
      <c r="RE105" s="1215">
        <f t="shared" si="265"/>
        <v>19.896103896103895</v>
      </c>
      <c r="RF105" s="2618">
        <f t="shared" si="265"/>
        <v>389.9454545454546</v>
      </c>
      <c r="RG105" s="1215">
        <f t="shared" si="265"/>
        <v>25.558441558441558</v>
      </c>
      <c r="RH105" s="2618">
        <f t="shared" si="265"/>
        <v>7625.4922077922129</v>
      </c>
      <c r="RI105" s="2618">
        <f t="shared" si="265"/>
        <v>37.441558441558442</v>
      </c>
      <c r="RJ105" s="2618">
        <f t="shared" si="265"/>
        <v>1461.3363636363638</v>
      </c>
      <c r="RK105" s="2618">
        <f t="shared" si="265"/>
        <v>37.636363636363633</v>
      </c>
      <c r="RL105" s="2618">
        <f t="shared" si="265"/>
        <v>714.31428571428592</v>
      </c>
      <c r="RM105" s="2618">
        <f t="shared" si="265"/>
        <v>32.558441558441558</v>
      </c>
      <c r="RN105" s="2618">
        <f t="shared" si="265"/>
        <v>3637.8948051948041</v>
      </c>
      <c r="RO105" s="2618">
        <f t="shared" si="265"/>
        <v>32.961038961038959</v>
      </c>
      <c r="RP105" s="2618">
        <f t="shared" si="265"/>
        <v>8.048051948051949</v>
      </c>
      <c r="RQ105" s="2618">
        <f t="shared" si="265"/>
        <v>1.9870129870129871</v>
      </c>
      <c r="RR105" s="2618">
        <f t="shared" si="265"/>
        <v>0</v>
      </c>
      <c r="RS105" s="2618">
        <f t="shared" si="265"/>
        <v>1</v>
      </c>
      <c r="RT105" s="2618">
        <f t="shared" si="265"/>
        <v>213.82207792207785</v>
      </c>
      <c r="RU105" s="2618">
        <f t="shared" si="265"/>
        <v>28.870129870129869</v>
      </c>
      <c r="RV105" s="2618">
        <f t="shared" si="265"/>
        <v>221.87012987012977</v>
      </c>
      <c r="RW105" s="2618">
        <f t="shared" si="265"/>
        <v>29.376623376623378</v>
      </c>
      <c r="RX105" s="2618">
        <f t="shared" si="265"/>
        <v>4.6753246753246751</v>
      </c>
      <c r="RY105" s="2618" t="e">
        <f t="shared" si="265"/>
        <v>#DIV/0!</v>
      </c>
      <c r="RZ105" s="2618">
        <f t="shared" si="265"/>
        <v>3.5064935064935066</v>
      </c>
      <c r="SA105" s="2618" t="e">
        <f t="shared" si="265"/>
        <v>#DIV/0!</v>
      </c>
      <c r="SB105" s="2618">
        <f t="shared" si="265"/>
        <v>2.8571428571428572</v>
      </c>
      <c r="SC105" s="2618" t="e">
        <f t="shared" si="265"/>
        <v>#DIV/0!</v>
      </c>
      <c r="SD105" s="2618">
        <f t="shared" si="265"/>
        <v>2.4675324675324677</v>
      </c>
      <c r="SE105" s="2618" t="e">
        <f t="shared" si="265"/>
        <v>#DIV/0!</v>
      </c>
      <c r="SF105" s="2618">
        <f t="shared" si="265"/>
        <v>1.1038961038961039</v>
      </c>
      <c r="SG105" s="2618" t="e">
        <f t="shared" si="265"/>
        <v>#DIV/0!</v>
      </c>
      <c r="SH105" s="2618">
        <f t="shared" si="265"/>
        <v>14.61038961038961</v>
      </c>
      <c r="SI105" s="1215">
        <f t="shared" si="265"/>
        <v>32.103896103896105</v>
      </c>
      <c r="SJ105" s="2623">
        <f t="shared" si="265"/>
        <v>4.0259740259740262</v>
      </c>
      <c r="SK105" s="2623" t="e">
        <f t="shared" si="265"/>
        <v>#DIV/0!</v>
      </c>
      <c r="SL105" s="2623">
        <f t="shared" si="265"/>
        <v>3.116883116883117</v>
      </c>
      <c r="SM105" s="2623" t="e">
        <f t="shared" si="265"/>
        <v>#DIV/0!</v>
      </c>
      <c r="SN105" s="2623">
        <f t="shared" si="265"/>
        <v>2.7922077922077921</v>
      </c>
      <c r="SO105" s="2623" t="e">
        <f t="shared" si="265"/>
        <v>#DIV/0!</v>
      </c>
      <c r="SP105" s="2623">
        <f t="shared" si="265"/>
        <v>1.3636363636363635</v>
      </c>
      <c r="SQ105" s="2623" t="e">
        <f t="shared" si="265"/>
        <v>#DIV/0!</v>
      </c>
      <c r="SR105" s="1213">
        <f t="shared" si="265"/>
        <v>11.2987012987013</v>
      </c>
      <c r="SS105" s="2623">
        <f t="shared" si="265"/>
        <v>31.207792207792206</v>
      </c>
      <c r="ST105" s="2623">
        <f t="shared" si="265"/>
        <v>4.3506493506493502</v>
      </c>
      <c r="SU105" s="2623" t="e">
        <f t="shared" si="265"/>
        <v>#DIV/0!</v>
      </c>
      <c r="SV105" s="2623">
        <f t="shared" si="265"/>
        <v>3.5714285714285716</v>
      </c>
      <c r="SW105" s="2623" t="e">
        <f t="shared" si="265"/>
        <v>#DIV/0!</v>
      </c>
      <c r="SX105" s="2623">
        <f t="shared" ref="SX105:VI105" si="266">AVERAGE(SX$15:SX$91)</f>
        <v>1.8181818181818181</v>
      </c>
      <c r="SY105" s="2623" t="e">
        <f t="shared" si="266"/>
        <v>#DIV/0!</v>
      </c>
      <c r="SZ105" s="1213">
        <f t="shared" si="266"/>
        <v>9.7402597402597397</v>
      </c>
      <c r="TA105" s="2623">
        <f t="shared" si="266"/>
        <v>28.038961038961038</v>
      </c>
      <c r="TB105" s="2623">
        <f t="shared" si="266"/>
        <v>7.4025974025974026</v>
      </c>
      <c r="TC105" s="2623" t="e">
        <f t="shared" si="266"/>
        <v>#DIV/0!</v>
      </c>
      <c r="TD105" s="2623">
        <f t="shared" si="266"/>
        <v>7.1428571428571432</v>
      </c>
      <c r="TE105" s="2623" t="e">
        <f t="shared" si="266"/>
        <v>#DIV/0!</v>
      </c>
      <c r="TF105" s="2623">
        <f t="shared" si="266"/>
        <v>6.883116883116883</v>
      </c>
      <c r="TG105" s="2623" t="e">
        <f t="shared" si="266"/>
        <v>#DIV/0!</v>
      </c>
      <c r="TH105" s="2623">
        <f t="shared" si="266"/>
        <v>4.0259740259740262</v>
      </c>
      <c r="TI105" s="2623" t="e">
        <f t="shared" si="266"/>
        <v>#DIV/0!</v>
      </c>
      <c r="TJ105" s="1213">
        <f t="shared" si="266"/>
        <v>25.454545454545453</v>
      </c>
      <c r="TK105" s="1215">
        <f t="shared" si="266"/>
        <v>29.519480519480521</v>
      </c>
      <c r="TL105" s="2623">
        <f t="shared" si="266"/>
        <v>8.8311688311688314</v>
      </c>
      <c r="TM105" s="2623">
        <f t="shared" si="266"/>
        <v>7.0129870129870131</v>
      </c>
      <c r="TN105" s="2623">
        <f t="shared" si="266"/>
        <v>6.2337662337662341</v>
      </c>
      <c r="TO105" s="2623">
        <f t="shared" si="266"/>
        <v>4.8051948051948052</v>
      </c>
      <c r="TP105" s="1213">
        <f t="shared" si="266"/>
        <v>26.883116883116884</v>
      </c>
      <c r="TQ105" s="1215">
        <f t="shared" si="266"/>
        <v>28.233766233766232</v>
      </c>
      <c r="TR105" s="2623" t="e">
        <f t="shared" si="266"/>
        <v>#DIV/0!</v>
      </c>
      <c r="TS105" s="2623" t="e">
        <f t="shared" si="266"/>
        <v>#DIV/0!</v>
      </c>
      <c r="TT105" s="2623" t="e">
        <f t="shared" si="266"/>
        <v>#DIV/0!</v>
      </c>
      <c r="TU105" s="2623" t="e">
        <f t="shared" si="266"/>
        <v>#DIV/0!</v>
      </c>
      <c r="TV105" s="2623">
        <f t="shared" si="266"/>
        <v>4.8051948051948052</v>
      </c>
      <c r="TW105" s="2623">
        <f t="shared" si="266"/>
        <v>4.6753246753246751</v>
      </c>
      <c r="TX105" s="2623">
        <f t="shared" si="266"/>
        <v>3.2467532467532467</v>
      </c>
      <c r="TY105" s="2623">
        <f t="shared" si="266"/>
        <v>2.9220779220779223</v>
      </c>
      <c r="TZ105" s="1213">
        <f t="shared" si="266"/>
        <v>15.64935064935065</v>
      </c>
      <c r="UA105" s="1215">
        <f t="shared" si="266"/>
        <v>23.636363636363637</v>
      </c>
      <c r="UB105" s="2625">
        <f t="shared" si="266"/>
        <v>8.8311688311688314</v>
      </c>
      <c r="UC105" s="2625">
        <f t="shared" si="266"/>
        <v>7.1428571428571432</v>
      </c>
      <c r="UD105" s="2625">
        <f t="shared" si="266"/>
        <v>4.0259740259740262</v>
      </c>
      <c r="UE105" s="2625">
        <f t="shared" si="266"/>
        <v>1.948051948051948</v>
      </c>
      <c r="UF105" s="1213">
        <f t="shared" si="266"/>
        <v>21.948051948051948</v>
      </c>
      <c r="UG105" s="1215">
        <f t="shared" si="266"/>
        <v>30.376623376623378</v>
      </c>
      <c r="UH105" s="1215">
        <f t="shared" si="266"/>
        <v>0.50649350649350644</v>
      </c>
      <c r="UI105" s="2618">
        <f t="shared" si="266"/>
        <v>1.7436230484950677</v>
      </c>
      <c r="UJ105" s="2618">
        <f t="shared" si="266"/>
        <v>21.103896103896105</v>
      </c>
      <c r="UK105" s="1215">
        <f t="shared" si="266"/>
        <v>3.948051948051948</v>
      </c>
      <c r="UL105" s="2618">
        <f t="shared" si="266"/>
        <v>17.028047742341485</v>
      </c>
      <c r="UM105" s="2618">
        <f t="shared" si="266"/>
        <v>35.415584415584412</v>
      </c>
      <c r="UN105" s="1215">
        <f t="shared" si="266"/>
        <v>2.5454545454545454</v>
      </c>
      <c r="UO105" s="2618">
        <f t="shared" si="266"/>
        <v>8.4342228354327666</v>
      </c>
      <c r="UP105" s="2618">
        <f t="shared" si="266"/>
        <v>31.272727272727273</v>
      </c>
      <c r="UQ105" s="1215">
        <f t="shared" si="266"/>
        <v>2.2857142857142856</v>
      </c>
      <c r="UR105" s="2618">
        <f t="shared" si="266"/>
        <v>6.1479741843737941</v>
      </c>
      <c r="US105" s="2618">
        <f t="shared" si="266"/>
        <v>31.272727272727273</v>
      </c>
      <c r="UT105" s="2618">
        <f t="shared" si="266"/>
        <v>45.699999999999996</v>
      </c>
      <c r="UU105" s="2618">
        <f t="shared" si="266"/>
        <v>38.870129870129873</v>
      </c>
      <c r="UV105" s="2618">
        <f t="shared" si="266"/>
        <v>36.112987012987006</v>
      </c>
      <c r="UW105" s="2618">
        <f t="shared" si="266"/>
        <v>38.740259740259738</v>
      </c>
      <c r="UX105" s="1217">
        <f t="shared" si="266"/>
        <v>5.7974025974025967</v>
      </c>
      <c r="UY105" s="2618">
        <f t="shared" si="266"/>
        <v>30.779220779220779</v>
      </c>
      <c r="UZ105" s="1217">
        <f t="shared" si="266"/>
        <v>0.16311688311688324</v>
      </c>
      <c r="VA105" s="2618">
        <f t="shared" si="266"/>
        <v>38.220779220779221</v>
      </c>
      <c r="VB105" s="1217">
        <f t="shared" si="266"/>
        <v>6.8038961038961038E-2</v>
      </c>
      <c r="VC105" s="2618">
        <f t="shared" si="266"/>
        <v>37.467532467532465</v>
      </c>
      <c r="VD105" s="1217">
        <f t="shared" si="266"/>
        <v>3.5844155844155831E-2</v>
      </c>
      <c r="VE105" s="2618">
        <f t="shared" si="266"/>
        <v>33.844155844155843</v>
      </c>
      <c r="VF105" s="1217">
        <f t="shared" si="266"/>
        <v>1.3753246753246755E-2</v>
      </c>
      <c r="VG105" s="2618">
        <f t="shared" si="266"/>
        <v>32.753246753246756</v>
      </c>
      <c r="VH105" s="1217">
        <f t="shared" si="266"/>
        <v>1.3909090909090911E-2</v>
      </c>
      <c r="VI105" s="2618">
        <f t="shared" si="266"/>
        <v>31.077922077922079</v>
      </c>
      <c r="VJ105" s="1218">
        <f t="shared" ref="VJ105:XU105" si="267">AVERAGE(VJ$15:VJ$91)</f>
        <v>8.0649350649350665E-3</v>
      </c>
      <c r="VK105" s="2618">
        <f t="shared" si="267"/>
        <v>30.766233766233768</v>
      </c>
      <c r="VL105" s="1218">
        <f t="shared" si="267"/>
        <v>1.6103896103896104E-3</v>
      </c>
      <c r="VM105" s="2618">
        <f t="shared" si="267"/>
        <v>6.7142857142857144</v>
      </c>
      <c r="VN105" s="1218">
        <f t="shared" si="267"/>
        <v>7.4025974025974017E-4</v>
      </c>
      <c r="VO105" s="2618">
        <f t="shared" si="267"/>
        <v>6.7142857142857144</v>
      </c>
      <c r="VP105" s="2618">
        <f t="shared" si="267"/>
        <v>65.389610389610397</v>
      </c>
      <c r="VQ105" s="2618">
        <f t="shared" si="267"/>
        <v>127.99783307876885</v>
      </c>
      <c r="VR105" s="2618">
        <f t="shared" si="267"/>
        <v>38.987012987012989</v>
      </c>
      <c r="VS105" s="2618">
        <f t="shared" si="267"/>
        <v>21.558441558441558</v>
      </c>
      <c r="VT105" s="2618">
        <f t="shared" si="267"/>
        <v>54.286218808047821</v>
      </c>
      <c r="VU105" s="2618">
        <f t="shared" si="267"/>
        <v>38.805194805194802</v>
      </c>
      <c r="VV105" s="2618">
        <f t="shared" si="267"/>
        <v>58.350649350649348</v>
      </c>
      <c r="VW105" s="2618">
        <f t="shared" si="267"/>
        <v>131.21140560438425</v>
      </c>
      <c r="VX105" s="2618">
        <f t="shared" si="267"/>
        <v>37.987012987012989</v>
      </c>
      <c r="VY105" s="2618">
        <f t="shared" si="267"/>
        <v>20.688311688311689</v>
      </c>
      <c r="VZ105" s="2618">
        <f t="shared" si="267"/>
        <v>103.25466578094588</v>
      </c>
      <c r="WA105" s="2618">
        <f t="shared" si="267"/>
        <v>38.974025974025977</v>
      </c>
      <c r="WB105" s="2618">
        <f t="shared" si="267"/>
        <v>290.24675324675326</v>
      </c>
      <c r="WC105" s="2618">
        <f t="shared" si="267"/>
        <v>673.87433001620536</v>
      </c>
      <c r="WD105" s="2618">
        <f t="shared" si="267"/>
        <v>38.987012987012989</v>
      </c>
      <c r="WE105" s="2618">
        <f t="shared" si="267"/>
        <v>62.662337662337663</v>
      </c>
      <c r="WF105" s="2618">
        <f t="shared" si="267"/>
        <v>184.03558201142084</v>
      </c>
      <c r="WG105" s="2618">
        <f t="shared" si="267"/>
        <v>38.961038961038959</v>
      </c>
      <c r="WH105" s="2618">
        <f t="shared" si="267"/>
        <v>76.885324675324696</v>
      </c>
      <c r="WI105" s="2618">
        <f t="shared" si="267"/>
        <v>33.922077922077925</v>
      </c>
      <c r="WJ105" s="2618">
        <f t="shared" si="267"/>
        <v>0.42688311688311692</v>
      </c>
      <c r="WK105" s="2618">
        <f t="shared" si="267"/>
        <v>9.220779220779221</v>
      </c>
      <c r="WL105" s="2618">
        <f t="shared" si="267"/>
        <v>6.2337662337662338E-3</v>
      </c>
      <c r="WM105" s="2618">
        <f t="shared" si="267"/>
        <v>1.9870129870129871</v>
      </c>
      <c r="WN105" s="2618">
        <f t="shared" si="267"/>
        <v>61.202857142857162</v>
      </c>
      <c r="WO105" s="2618">
        <f t="shared" si="267"/>
        <v>33.909090909090907</v>
      </c>
      <c r="WP105" s="2618">
        <f t="shared" si="267"/>
        <v>2.3909090909090915</v>
      </c>
      <c r="WQ105" s="2618">
        <f t="shared" si="267"/>
        <v>16.649350649350648</v>
      </c>
      <c r="WR105" s="2618">
        <f t="shared" si="267"/>
        <v>5.2680519480519479</v>
      </c>
      <c r="WS105" s="2618">
        <f t="shared" si="267"/>
        <v>24.636363636363637</v>
      </c>
      <c r="WT105" s="2618">
        <f t="shared" si="267"/>
        <v>1.5296103896103896</v>
      </c>
      <c r="WU105" s="2618">
        <f t="shared" si="267"/>
        <v>20.779220779220779</v>
      </c>
      <c r="WV105" s="2618">
        <f t="shared" si="267"/>
        <v>0.23051948051948051</v>
      </c>
      <c r="WW105" s="2618">
        <f t="shared" si="267"/>
        <v>10.948051948051948</v>
      </c>
      <c r="WX105" s="2618">
        <f t="shared" si="267"/>
        <v>5.8298701298701312</v>
      </c>
      <c r="WY105" s="2618">
        <f t="shared" si="267"/>
        <v>29.831168831168831</v>
      </c>
      <c r="WZ105" s="2618">
        <f t="shared" si="267"/>
        <v>308.71571428571423</v>
      </c>
      <c r="XA105" s="2618">
        <f t="shared" si="267"/>
        <v>38.428571428571431</v>
      </c>
      <c r="XB105" s="2618">
        <f t="shared" si="267"/>
        <v>559.83116883116907</v>
      </c>
      <c r="XC105" s="2618">
        <f t="shared" si="267"/>
        <v>38.285714285714285</v>
      </c>
      <c r="XD105" s="2618">
        <f t="shared" si="267"/>
        <v>70.964935064935034</v>
      </c>
      <c r="XE105" s="2618">
        <f t="shared" si="267"/>
        <v>30.753246753246753</v>
      </c>
      <c r="XF105" s="2618">
        <f t="shared" si="267"/>
        <v>23.011168831168828</v>
      </c>
      <c r="XG105" s="2618">
        <f t="shared" si="267"/>
        <v>19.519480519480521</v>
      </c>
      <c r="XH105" s="2618">
        <f t="shared" si="267"/>
        <v>150.02623376623376</v>
      </c>
      <c r="XI105" s="2618">
        <f t="shared" si="267"/>
        <v>22.896103896103895</v>
      </c>
      <c r="XJ105" s="2618">
        <f t="shared" si="267"/>
        <v>177.17025974025981</v>
      </c>
      <c r="XK105" s="2618">
        <f t="shared" si="267"/>
        <v>38.454545454545453</v>
      </c>
      <c r="XL105" s="2618">
        <f t="shared" si="267"/>
        <v>357.16649350649362</v>
      </c>
      <c r="XM105" s="2618">
        <f t="shared" si="267"/>
        <v>37.116883116883116</v>
      </c>
      <c r="XN105" s="1215" t="e">
        <f t="shared" si="267"/>
        <v>#DIV/0!</v>
      </c>
      <c r="XO105" s="2618" t="e">
        <f t="shared" si="267"/>
        <v>#DIV/0!</v>
      </c>
      <c r="XP105" s="2618" t="e">
        <f t="shared" si="267"/>
        <v>#DIV/0!</v>
      </c>
      <c r="XQ105" s="2618" t="e">
        <f t="shared" si="267"/>
        <v>#DIV/0!</v>
      </c>
      <c r="XR105" s="2618" t="e">
        <f t="shared" si="267"/>
        <v>#DIV/0!</v>
      </c>
      <c r="XS105" s="2618" t="e">
        <f t="shared" si="267"/>
        <v>#DIV/0!</v>
      </c>
      <c r="XT105" s="2618" t="e">
        <f t="shared" si="267"/>
        <v>#DIV/0!</v>
      </c>
      <c r="XU105" s="2618" t="e">
        <f t="shared" si="267"/>
        <v>#DIV/0!</v>
      </c>
      <c r="XV105" s="2618" t="e">
        <f t="shared" ref="XV105:AAG105" si="268">AVERAGE(XV$15:XV$91)</f>
        <v>#DIV/0!</v>
      </c>
      <c r="XW105" s="2618" t="e">
        <f t="shared" si="268"/>
        <v>#DIV/0!</v>
      </c>
      <c r="XX105" s="2626">
        <f t="shared" si="268"/>
        <v>225.46753246753246</v>
      </c>
      <c r="XY105" s="2627">
        <f t="shared" si="268"/>
        <v>2.4078950271718953</v>
      </c>
      <c r="XZ105" s="2626">
        <f t="shared" si="268"/>
        <v>37.961038961038959</v>
      </c>
      <c r="YA105" s="2618">
        <f t="shared" si="268"/>
        <v>773.74025974025972</v>
      </c>
      <c r="YB105" s="2618">
        <f t="shared" si="268"/>
        <v>18.011151792933507</v>
      </c>
      <c r="YC105" s="2618">
        <f t="shared" si="268"/>
        <v>38.467532467532465</v>
      </c>
      <c r="YD105" s="2618">
        <f t="shared" si="268"/>
        <v>319.74025974025972</v>
      </c>
      <c r="YE105" s="2618">
        <f t="shared" si="268"/>
        <v>7.7397584023810362</v>
      </c>
      <c r="YF105" s="2618">
        <f t="shared" si="268"/>
        <v>38.337662337662337</v>
      </c>
      <c r="YG105" s="2618">
        <f t="shared" si="268"/>
        <v>831.38961038961043</v>
      </c>
      <c r="YH105" s="2618">
        <f t="shared" si="268"/>
        <v>8.2359785289600556</v>
      </c>
      <c r="YI105" s="2618">
        <f t="shared" si="268"/>
        <v>38.454545454545453</v>
      </c>
      <c r="YJ105" s="2618">
        <f t="shared" si="268"/>
        <v>319.74025974025972</v>
      </c>
      <c r="YK105" s="2618">
        <f t="shared" si="268"/>
        <v>22.925961147414839</v>
      </c>
      <c r="YL105" s="2618">
        <f t="shared" si="268"/>
        <v>38.441558441558442</v>
      </c>
      <c r="YM105" s="2618">
        <f t="shared" si="268"/>
        <v>831.38961038961043</v>
      </c>
      <c r="YN105" s="2618">
        <f t="shared" si="268"/>
        <v>23.249200296173008</v>
      </c>
      <c r="YO105" s="2618">
        <f t="shared" si="268"/>
        <v>38.467532467532465</v>
      </c>
      <c r="YP105" s="2627">
        <f t="shared" si="268"/>
        <v>21.130629831928537</v>
      </c>
      <c r="YQ105" s="2627">
        <f t="shared" si="268"/>
        <v>7.1768851638981497</v>
      </c>
      <c r="YR105" s="2627">
        <f t="shared" si="268"/>
        <v>9.0822885628080421</v>
      </c>
      <c r="YS105" s="2627">
        <f t="shared" si="268"/>
        <v>6.7532611688455839</v>
      </c>
      <c r="YT105" s="2627">
        <f t="shared" si="268"/>
        <v>12.485314108690734</v>
      </c>
      <c r="YU105" s="2627">
        <f t="shared" si="268"/>
        <v>5.0915895071739223</v>
      </c>
      <c r="YV105" s="2627">
        <f t="shared" si="268"/>
        <v>13.77750676451975</v>
      </c>
      <c r="YW105" s="2627">
        <f t="shared" si="268"/>
        <v>6.7790614868536956</v>
      </c>
      <c r="YX105" s="2627">
        <f t="shared" si="268"/>
        <v>15.654017699472242</v>
      </c>
      <c r="YY105" s="2627">
        <f t="shared" si="268"/>
        <v>24.510550776784545</v>
      </c>
      <c r="YZ105" s="2627">
        <f t="shared" si="268"/>
        <v>2.22000222000222</v>
      </c>
      <c r="ZA105" s="2618">
        <f t="shared" si="268"/>
        <v>4.0588235294117645</v>
      </c>
      <c r="ZB105" s="2618">
        <f t="shared" si="268"/>
        <v>42.481545328104261</v>
      </c>
      <c r="ZC105" s="2618">
        <f t="shared" si="268"/>
        <v>11.271450712407425</v>
      </c>
      <c r="ZD105" s="2618">
        <f t="shared" si="268"/>
        <v>20.129185703116505</v>
      </c>
      <c r="ZE105" s="2618">
        <f t="shared" si="268"/>
        <v>12.857257470110415</v>
      </c>
      <c r="ZF105" s="2618">
        <f t="shared" si="268"/>
        <v>7.7103978232543868</v>
      </c>
      <c r="ZG105" s="2618">
        <f t="shared" si="268"/>
        <v>10.842054322892592</v>
      </c>
      <c r="ZH105" s="2618">
        <f t="shared" si="268"/>
        <v>13.381025024788288</v>
      </c>
      <c r="ZI105" s="2618">
        <f t="shared" si="268"/>
        <v>9.2426237182812319</v>
      </c>
      <c r="ZJ105" s="2618">
        <f t="shared" si="268"/>
        <v>29.535080598622244</v>
      </c>
      <c r="ZK105" s="2618">
        <f t="shared" si="268"/>
        <v>7.2743683703322297</v>
      </c>
      <c r="ZL105" s="2618">
        <f t="shared" si="268"/>
        <v>3.6855725981684344</v>
      </c>
      <c r="ZM105" s="2618">
        <f t="shared" si="268"/>
        <v>150.28571428571428</v>
      </c>
      <c r="ZN105" s="2618" t="e">
        <f t="shared" si="268"/>
        <v>#DIV/0!</v>
      </c>
      <c r="ZO105" s="2618" t="e">
        <f t="shared" si="268"/>
        <v>#DIV/0!</v>
      </c>
      <c r="ZP105" s="2618" t="e">
        <f t="shared" si="268"/>
        <v>#DIV/0!</v>
      </c>
      <c r="ZQ105" s="2618" t="e">
        <f t="shared" si="268"/>
        <v>#DIV/0!</v>
      </c>
      <c r="ZR105" s="2618" t="e">
        <f t="shared" si="268"/>
        <v>#DIV/0!</v>
      </c>
      <c r="ZS105" s="2618" t="e">
        <f t="shared" si="268"/>
        <v>#DIV/0!</v>
      </c>
      <c r="ZT105" s="2618">
        <f t="shared" si="268"/>
        <v>1.4025974025974026</v>
      </c>
      <c r="ZU105" s="2618">
        <f t="shared" si="268"/>
        <v>0.74025974025974028</v>
      </c>
      <c r="ZV105" s="2618">
        <f t="shared" si="268"/>
        <v>3.896103896103896E-2</v>
      </c>
      <c r="ZW105" s="2618">
        <f t="shared" si="268"/>
        <v>0.72727272727272729</v>
      </c>
      <c r="ZX105" s="2618">
        <f t="shared" si="268"/>
        <v>0.31168831168831168</v>
      </c>
      <c r="ZY105" s="2618">
        <f t="shared" si="268"/>
        <v>0.31168831168831168</v>
      </c>
      <c r="ZZ105" s="2618">
        <f t="shared" si="268"/>
        <v>3.5324675324675323</v>
      </c>
      <c r="AAA105" s="2618">
        <f t="shared" si="268"/>
        <v>36.61038961038961</v>
      </c>
      <c r="AAB105" s="2618" t="e">
        <f t="shared" si="268"/>
        <v>#DIV/0!</v>
      </c>
      <c r="AAC105" s="2618" t="e">
        <f t="shared" si="268"/>
        <v>#DIV/0!</v>
      </c>
      <c r="AAD105" s="2618" t="e">
        <f t="shared" si="268"/>
        <v>#DIV/0!</v>
      </c>
      <c r="AAE105" s="2618" t="e">
        <f t="shared" si="268"/>
        <v>#DIV/0!</v>
      </c>
      <c r="AAF105" s="2618" t="e">
        <f t="shared" si="268"/>
        <v>#DIV/0!</v>
      </c>
      <c r="AAG105" s="2618" t="e">
        <f t="shared" si="268"/>
        <v>#DIV/0!</v>
      </c>
      <c r="AAH105" s="1215">
        <f t="shared" ref="AAH105:ACS105" si="269">AVERAGE(AAH$15:AAH$91)</f>
        <v>3.4545454545454546</v>
      </c>
      <c r="AAI105" s="1215">
        <f t="shared" si="269"/>
        <v>2.2727272727272729</v>
      </c>
      <c r="AAJ105" s="1215">
        <f t="shared" si="269"/>
        <v>1.2597402597402598</v>
      </c>
      <c r="AAK105" s="1215">
        <f t="shared" si="269"/>
        <v>17.025974025974026</v>
      </c>
      <c r="AAL105" s="1215">
        <f t="shared" si="269"/>
        <v>2.9870129870129869</v>
      </c>
      <c r="AAM105" s="1215">
        <f t="shared" si="269"/>
        <v>2.7922077922077921</v>
      </c>
      <c r="AAN105" s="2618">
        <f t="shared" si="269"/>
        <v>0.99101480235043282</v>
      </c>
      <c r="AAO105" s="2618">
        <f t="shared" si="269"/>
        <v>38.987012987012989</v>
      </c>
      <c r="AAP105" s="2618">
        <f t="shared" si="269"/>
        <v>0.86047912592337672</v>
      </c>
      <c r="AAQ105" s="2618">
        <f t="shared" si="269"/>
        <v>36.532467532467535</v>
      </c>
      <c r="AAR105" s="2618">
        <f t="shared" si="269"/>
        <v>0.70055259253282942</v>
      </c>
      <c r="AAS105" s="2618">
        <f t="shared" si="269"/>
        <v>35.415584415584412</v>
      </c>
      <c r="AAT105" s="2618">
        <f t="shared" si="269"/>
        <v>1.6445994017341534</v>
      </c>
      <c r="AAU105" s="2618">
        <f t="shared" si="269"/>
        <v>37</v>
      </c>
      <c r="AAV105" s="2618">
        <f t="shared" si="269"/>
        <v>0.96706730945831121</v>
      </c>
      <c r="AAW105" s="2618">
        <f t="shared" si="269"/>
        <v>38.519480519480517</v>
      </c>
      <c r="AAX105" s="2618">
        <f t="shared" si="269"/>
        <v>0.87105980657349369</v>
      </c>
      <c r="AAY105" s="2618">
        <f t="shared" si="269"/>
        <v>38.519480519480517</v>
      </c>
      <c r="AAZ105" s="2618">
        <f t="shared" si="269"/>
        <v>3.5194805194805197</v>
      </c>
      <c r="ABA105" s="2618">
        <f t="shared" si="269"/>
        <v>0.68831168831168832</v>
      </c>
      <c r="ABB105" s="2618">
        <f t="shared" si="269"/>
        <v>0.5714285714285714</v>
      </c>
      <c r="ABC105" s="2618">
        <f t="shared" si="269"/>
        <v>0.79324972944737304</v>
      </c>
      <c r="ABD105" s="2618">
        <f t="shared" si="269"/>
        <v>36.532467532467535</v>
      </c>
      <c r="ABE105" s="2618">
        <f t="shared" si="269"/>
        <v>0.19755010964703909</v>
      </c>
      <c r="ABF105" s="2618">
        <f t="shared" si="269"/>
        <v>23.09090909090909</v>
      </c>
      <c r="ABG105" s="2618">
        <f t="shared" si="269"/>
        <v>0.25031687290549492</v>
      </c>
      <c r="ABH105" s="2618">
        <f t="shared" si="269"/>
        <v>25.558441558441558</v>
      </c>
      <c r="ABI105" s="2618">
        <f t="shared" si="269"/>
        <v>1.948051948051948</v>
      </c>
      <c r="ABJ105" s="2618">
        <f t="shared" si="269"/>
        <v>0.392365980944616</v>
      </c>
      <c r="ABK105" s="2618">
        <f t="shared" si="269"/>
        <v>24.961038961038962</v>
      </c>
      <c r="ABL105" s="2618" t="e">
        <f t="shared" si="269"/>
        <v>#DIV/0!</v>
      </c>
      <c r="ABM105" s="2618" t="e">
        <f t="shared" si="269"/>
        <v>#DIV/0!</v>
      </c>
      <c r="ABN105" s="2618">
        <f t="shared" si="269"/>
        <v>1.3766233766233766</v>
      </c>
      <c r="ABO105" s="2618">
        <f t="shared" si="269"/>
        <v>1.0779220779220779</v>
      </c>
      <c r="ABP105" s="2618">
        <f t="shared" si="269"/>
        <v>2.4545454545454546</v>
      </c>
      <c r="ABQ105" s="2618">
        <f t="shared" si="269"/>
        <v>31.571428571428573</v>
      </c>
      <c r="ABR105" s="2628" t="e">
        <f t="shared" si="269"/>
        <v>#DIV/0!</v>
      </c>
      <c r="ABS105" s="2628" t="e">
        <f t="shared" si="269"/>
        <v>#DIV/0!</v>
      </c>
      <c r="ABT105" s="2628" t="e">
        <f t="shared" si="269"/>
        <v>#DIV/0!</v>
      </c>
      <c r="ABU105" s="2628" t="e">
        <f t="shared" si="269"/>
        <v>#DIV/0!</v>
      </c>
      <c r="ABV105" s="2618">
        <f t="shared" si="269"/>
        <v>4.8051948051948052</v>
      </c>
      <c r="ABW105" s="2618">
        <f t="shared" si="269"/>
        <v>4.220779220779221</v>
      </c>
      <c r="ABX105" s="2618">
        <f t="shared" si="269"/>
        <v>1.948051948051948</v>
      </c>
      <c r="ABY105" s="2618">
        <f t="shared" si="269"/>
        <v>1.6883116883116882</v>
      </c>
      <c r="ABZ105" s="2618">
        <f t="shared" si="269"/>
        <v>12.662337662337663</v>
      </c>
      <c r="ACA105" s="2618">
        <f t="shared" si="269"/>
        <v>28.467532467532468</v>
      </c>
      <c r="ACB105" s="2618" t="e">
        <f t="shared" si="269"/>
        <v>#DIV/0!</v>
      </c>
      <c r="ACC105" s="2618" t="e">
        <f t="shared" si="269"/>
        <v>#DIV/0!</v>
      </c>
      <c r="ACD105" s="2618" t="e">
        <f t="shared" si="269"/>
        <v>#DIV/0!</v>
      </c>
      <c r="ACE105" s="2618" t="e">
        <f t="shared" si="269"/>
        <v>#DIV/0!</v>
      </c>
      <c r="ACF105" s="2618">
        <f t="shared" si="269"/>
        <v>4.2857142857142856</v>
      </c>
      <c r="ACG105" s="2618">
        <f t="shared" si="269"/>
        <v>4.3506493506493502</v>
      </c>
      <c r="ACH105" s="2618">
        <f t="shared" si="269"/>
        <v>3.4415584415584415</v>
      </c>
      <c r="ACI105" s="2618">
        <f t="shared" si="269"/>
        <v>3.3766233766233764</v>
      </c>
      <c r="ACJ105" s="2618">
        <f t="shared" si="269"/>
        <v>15.454545454545455</v>
      </c>
      <c r="ACK105" s="2618">
        <f t="shared" si="269"/>
        <v>24.324675324675326</v>
      </c>
      <c r="ACL105" s="2618">
        <f t="shared" si="269"/>
        <v>60.519480519480517</v>
      </c>
      <c r="ACM105" s="1215">
        <f t="shared" si="269"/>
        <v>3177.2207792207791</v>
      </c>
      <c r="ACN105" s="2618">
        <f t="shared" si="269"/>
        <v>12.561389610389609</v>
      </c>
      <c r="ACO105" s="1215">
        <f t="shared" si="269"/>
        <v>38.948051948051948</v>
      </c>
      <c r="ACP105" s="2618">
        <f t="shared" si="269"/>
        <v>3.835064935064934</v>
      </c>
      <c r="ACQ105" s="1215">
        <f t="shared" si="269"/>
        <v>36.851351351351354</v>
      </c>
      <c r="ACR105" s="2618">
        <f t="shared" si="269"/>
        <v>47.183103896103901</v>
      </c>
      <c r="ACS105" s="1215">
        <f t="shared" si="269"/>
        <v>38.948051948051948</v>
      </c>
      <c r="ACT105" s="2618" t="e">
        <f t="shared" ref="ACT105:AFQ105" si="270">AVERAGE(ACT$15:ACT$91)</f>
        <v>#DIV/0!</v>
      </c>
      <c r="ACU105" s="2618" t="e">
        <f t="shared" si="270"/>
        <v>#DIV/0!</v>
      </c>
      <c r="ACV105" s="2618" t="e">
        <f t="shared" si="270"/>
        <v>#DIV/0!</v>
      </c>
      <c r="ACW105" s="2618" t="e">
        <f t="shared" si="270"/>
        <v>#DIV/0!</v>
      </c>
      <c r="ACX105" s="2618">
        <f t="shared" si="270"/>
        <v>1.4285714285714286</v>
      </c>
      <c r="ACY105" s="2618">
        <f t="shared" si="270"/>
        <v>0.58441558441558439</v>
      </c>
      <c r="ACZ105" s="2618">
        <f t="shared" si="270"/>
        <v>0.45454545454545453</v>
      </c>
      <c r="ADA105" s="2618">
        <f t="shared" si="270"/>
        <v>0.32467532467532467</v>
      </c>
      <c r="ADB105" s="2618">
        <f t="shared" si="270"/>
        <v>2.7922077922077921</v>
      </c>
      <c r="ADC105" s="2618">
        <f t="shared" si="270"/>
        <v>20.766233766233768</v>
      </c>
      <c r="ADD105" s="2618" t="e">
        <f t="shared" si="270"/>
        <v>#DIV/0!</v>
      </c>
      <c r="ADE105" s="2618" t="e">
        <f t="shared" si="270"/>
        <v>#DIV/0!</v>
      </c>
      <c r="ADF105" s="2618" t="e">
        <f t="shared" si="270"/>
        <v>#DIV/0!</v>
      </c>
      <c r="ADG105" s="2618" t="e">
        <f t="shared" si="270"/>
        <v>#DIV/0!</v>
      </c>
      <c r="ADH105" s="2618">
        <f t="shared" si="270"/>
        <v>4.220779220779221</v>
      </c>
      <c r="ADI105" s="2618">
        <f t="shared" si="270"/>
        <v>3.7012987012987013</v>
      </c>
      <c r="ADJ105" s="2618">
        <f t="shared" si="270"/>
        <v>2.2727272727272729</v>
      </c>
      <c r="ADK105" s="2618">
        <f t="shared" si="270"/>
        <v>2.0129870129870131</v>
      </c>
      <c r="ADL105" s="2618">
        <f t="shared" si="270"/>
        <v>12.207792207792208</v>
      </c>
      <c r="ADM105" s="2618">
        <f t="shared" si="270"/>
        <v>30.688311688311689</v>
      </c>
      <c r="ADN105" s="1215">
        <f t="shared" si="270"/>
        <v>1.7922077922077921</v>
      </c>
      <c r="ADO105" s="1215">
        <f t="shared" si="270"/>
        <v>325.60389610389609</v>
      </c>
      <c r="ADP105" s="1215">
        <f t="shared" si="270"/>
        <v>2604.8311688311687</v>
      </c>
      <c r="ADQ105" s="2618">
        <f t="shared" si="270"/>
        <v>93.272683982683986</v>
      </c>
      <c r="ADR105" s="2618">
        <f t="shared" si="270"/>
        <v>746.18147186147189</v>
      </c>
      <c r="ADS105" s="2618">
        <f t="shared" si="270"/>
        <v>344.40295355698447</v>
      </c>
      <c r="ADT105" s="2618">
        <f t="shared" si="270"/>
        <v>28.870129870129869</v>
      </c>
      <c r="ADU105" s="2618">
        <f t="shared" si="270"/>
        <v>2.0058441558441555</v>
      </c>
      <c r="ADV105" s="2618">
        <f t="shared" si="270"/>
        <v>134.66883116883116</v>
      </c>
      <c r="ADW105" s="2618">
        <f t="shared" si="270"/>
        <v>1077.3506493506493</v>
      </c>
      <c r="ADX105" s="2618">
        <f t="shared" si="270"/>
        <v>53.275350765306122</v>
      </c>
      <c r="ADY105" s="2618">
        <f t="shared" si="270"/>
        <v>426.20280612244898</v>
      </c>
      <c r="ADZ105" s="2618">
        <f t="shared" si="270"/>
        <v>371.17882807676773</v>
      </c>
      <c r="AEA105" s="2618">
        <f t="shared" si="270"/>
        <v>34.090909090909093</v>
      </c>
      <c r="AEB105" s="2618">
        <f t="shared" si="270"/>
        <v>3.7980519480519481</v>
      </c>
      <c r="AEC105" s="2618">
        <f t="shared" si="270"/>
        <v>460.27272727272725</v>
      </c>
      <c r="AED105" s="2618">
        <f t="shared" si="270"/>
        <v>3682.181818181818</v>
      </c>
      <c r="AEE105" s="2618">
        <f t="shared" si="270"/>
        <v>119.7914622326203</v>
      </c>
      <c r="AEF105" s="2618">
        <f t="shared" si="270"/>
        <v>958.33169786096244</v>
      </c>
      <c r="AEG105" s="2618">
        <f t="shared" si="270"/>
        <v>715.58178163375214</v>
      </c>
      <c r="AEH105" s="2618">
        <f t="shared" si="270"/>
        <v>38.727272727272727</v>
      </c>
      <c r="AEI105" s="729"/>
      <c r="AEJ105" s="1215"/>
      <c r="AEK105" s="1215"/>
      <c r="AEL105" s="1215"/>
      <c r="AEM105" s="1528"/>
      <c r="AEN105" s="1528"/>
      <c r="AEO105" s="2920"/>
      <c r="AEP105" s="2921"/>
      <c r="AEQ105" s="2920"/>
      <c r="AER105" s="2920"/>
      <c r="AES105" s="2920"/>
      <c r="AET105" s="2921"/>
      <c r="AEU105" s="2920"/>
      <c r="AEV105" s="2920"/>
      <c r="AEW105" s="2920"/>
      <c r="AEX105" s="2920"/>
      <c r="AEY105" s="2920"/>
      <c r="AEZ105" s="2920"/>
      <c r="AFA105" s="2920"/>
      <c r="AFB105" s="1517"/>
      <c r="AFC105" s="1219">
        <f t="shared" si="270"/>
        <v>24.506493506493506</v>
      </c>
      <c r="AFD105" s="2627">
        <f t="shared" si="270"/>
        <v>14.377602176289898</v>
      </c>
      <c r="AFE105" s="2626">
        <f t="shared" si="270"/>
        <v>35.987012987012989</v>
      </c>
      <c r="AFF105" s="1215">
        <f t="shared" si="270"/>
        <v>178.12987012987014</v>
      </c>
      <c r="AFG105" s="2618">
        <f t="shared" si="270"/>
        <v>21.036742833226793</v>
      </c>
      <c r="AFH105" s="1215">
        <f t="shared" si="270"/>
        <v>38.311688311688314</v>
      </c>
      <c r="AFI105" s="2626">
        <f t="shared" si="270"/>
        <v>133.93506493506493</v>
      </c>
      <c r="AFJ105" s="1215">
        <f t="shared" si="270"/>
        <v>28.922077922077921</v>
      </c>
      <c r="AFK105" s="2618">
        <f t="shared" si="270"/>
        <v>19.577440348431075</v>
      </c>
      <c r="AFL105" s="2618">
        <f t="shared" si="270"/>
        <v>35.220779220779221</v>
      </c>
      <c r="AFM105" s="2618">
        <f t="shared" si="270"/>
        <v>237.98701298701297</v>
      </c>
      <c r="AFN105" s="1215">
        <f t="shared" si="270"/>
        <v>19.415584415584416</v>
      </c>
      <c r="AFO105" s="2618">
        <f t="shared" si="270"/>
        <v>8.7512146110304236</v>
      </c>
      <c r="AFP105" s="2618">
        <f t="shared" si="270"/>
        <v>27.205882352941178</v>
      </c>
      <c r="AFQ105" s="1215">
        <f t="shared" si="270"/>
        <v>51.857142857142854</v>
      </c>
      <c r="AFR105" s="1215">
        <f t="shared" ref="AFR105:AIC105" si="271">AVERAGE(AFR$15:AFR$91)</f>
        <v>38.129870129870127</v>
      </c>
      <c r="AFS105" s="1215" t="s">
        <v>31</v>
      </c>
      <c r="AFT105" s="1215" t="s">
        <v>31</v>
      </c>
      <c r="AFU105" s="2618" t="s">
        <v>31</v>
      </c>
      <c r="AFV105" s="2618">
        <f t="shared" si="271"/>
        <v>13</v>
      </c>
      <c r="AFW105" s="1215">
        <f t="shared" si="271"/>
        <v>14628.421052631578</v>
      </c>
      <c r="AFX105" s="1215">
        <f t="shared" si="271"/>
        <v>404.21052631578948</v>
      </c>
      <c r="AFY105" s="2618">
        <f t="shared" si="271"/>
        <v>2.6903837333386775</v>
      </c>
      <c r="AFZ105" s="2618">
        <f t="shared" si="271"/>
        <v>10</v>
      </c>
      <c r="AGA105" s="2618"/>
      <c r="AGB105" s="2618"/>
      <c r="AGC105" s="2618"/>
      <c r="AGD105" s="2618"/>
      <c r="AGE105" s="2618"/>
      <c r="AGF105" s="2618"/>
      <c r="AGG105" s="2618"/>
      <c r="AGH105" s="2618"/>
      <c r="AGI105" s="2618"/>
      <c r="AGJ105" s="1215"/>
      <c r="AGK105" s="1215"/>
      <c r="AGL105" s="1215"/>
      <c r="AGM105" s="1215"/>
      <c r="AGN105" s="1215"/>
      <c r="AGO105" s="1215"/>
      <c r="AGP105" s="1215"/>
      <c r="AGQ105" s="1215"/>
      <c r="AGR105" s="1215"/>
      <c r="AGS105" s="1215"/>
      <c r="AGT105" s="2618">
        <f t="shared" si="271"/>
        <v>35.057411634343154</v>
      </c>
      <c r="AGU105" s="2618">
        <f t="shared" si="271"/>
        <v>13.370793788833803</v>
      </c>
      <c r="AGV105" s="2618">
        <f t="shared" si="271"/>
        <v>11.159692819036785</v>
      </c>
      <c r="AGW105" s="2618">
        <f t="shared" si="271"/>
        <v>7.7738332521986218</v>
      </c>
      <c r="AGX105" s="2618">
        <f t="shared" si="271"/>
        <v>7.5840112292517698</v>
      </c>
      <c r="AGY105" s="2618">
        <f t="shared" si="271"/>
        <v>12.047703642628038</v>
      </c>
      <c r="AGZ105" s="2618">
        <f t="shared" si="271"/>
        <v>9.5454774821636299</v>
      </c>
      <c r="AHA105" s="2618">
        <f t="shared" si="271"/>
        <v>1.7668081296021616</v>
      </c>
      <c r="AHB105" s="2618">
        <f t="shared" si="271"/>
        <v>1.6942680219420228</v>
      </c>
      <c r="AHC105" s="1215">
        <f t="shared" si="271"/>
        <v>12.116883116883116</v>
      </c>
      <c r="AHD105" s="1215">
        <f t="shared" si="271"/>
        <v>5.1298701298701301</v>
      </c>
      <c r="AHE105" s="1215">
        <f t="shared" si="271"/>
        <v>4.4155844155844157</v>
      </c>
      <c r="AHF105" s="1215">
        <f t="shared" si="271"/>
        <v>4.2727272727272725</v>
      </c>
      <c r="AHG105" s="1215">
        <f t="shared" si="271"/>
        <v>3.6883116883116882</v>
      </c>
      <c r="AHH105" s="1215">
        <f t="shared" si="271"/>
        <v>3.7272727272727271</v>
      </c>
      <c r="AHI105" s="1215">
        <f t="shared" si="271"/>
        <v>4.883116883116883</v>
      </c>
      <c r="AHJ105" s="1215">
        <f t="shared" si="271"/>
        <v>1.8441558441558441</v>
      </c>
      <c r="AHK105" s="1215">
        <f t="shared" si="271"/>
        <v>1.0649350649350648</v>
      </c>
      <c r="AHL105" s="1215">
        <f t="shared" si="271"/>
        <v>41.142857142857146</v>
      </c>
      <c r="AHM105" s="2618">
        <f t="shared" si="271"/>
        <v>43.779109395468836</v>
      </c>
      <c r="AHN105" s="2618">
        <f t="shared" si="271"/>
        <v>12.724423447349713</v>
      </c>
      <c r="AHO105" s="2618">
        <f t="shared" si="271"/>
        <v>17.93700379241854</v>
      </c>
      <c r="AHP105" s="2618">
        <f t="shared" si="271"/>
        <v>6.1002562039428403</v>
      </c>
      <c r="AHQ105" s="2618">
        <f t="shared" si="271"/>
        <v>2.1491449112416854</v>
      </c>
      <c r="AHR105" s="2618">
        <f t="shared" si="271"/>
        <v>10.53953311153772</v>
      </c>
      <c r="AHS105" s="2618">
        <f t="shared" si="271"/>
        <v>5.4502676449681058</v>
      </c>
      <c r="AHT105" s="2618">
        <f t="shared" si="271"/>
        <v>0.90805870183750348</v>
      </c>
      <c r="AHU105" s="2618">
        <f t="shared" si="271"/>
        <v>0.41220279123504927</v>
      </c>
      <c r="AHV105" s="1215">
        <f t="shared" si="271"/>
        <v>2.2467532467532467</v>
      </c>
      <c r="AHW105" s="1215">
        <f t="shared" si="271"/>
        <v>1.051948051948052</v>
      </c>
      <c r="AHX105" s="1215">
        <f t="shared" si="271"/>
        <v>0.76623376623376627</v>
      </c>
      <c r="AHY105" s="1215">
        <f t="shared" si="271"/>
        <v>0.4935064935064935</v>
      </c>
      <c r="AHZ105" s="1215">
        <f t="shared" si="271"/>
        <v>0.19480519480519481</v>
      </c>
      <c r="AIA105" s="1215">
        <f t="shared" si="271"/>
        <v>0.54545454545454541</v>
      </c>
      <c r="AIB105" s="1215">
        <f t="shared" si="271"/>
        <v>0.37662337662337664</v>
      </c>
      <c r="AIC105" s="1215">
        <f t="shared" si="271"/>
        <v>0.12987012987012986</v>
      </c>
      <c r="AID105" s="1215">
        <f t="shared" ref="AID105:AKO105" si="272">AVERAGE(AID$15:AID$91)</f>
        <v>6.4935064935064929E-2</v>
      </c>
      <c r="AIE105" s="1215">
        <f t="shared" si="272"/>
        <v>5.8701298701298699</v>
      </c>
      <c r="AIF105" s="2618" t="e">
        <f t="shared" si="272"/>
        <v>#DIV/0!</v>
      </c>
      <c r="AIG105" s="2618" t="e">
        <f t="shared" si="272"/>
        <v>#DIV/0!</v>
      </c>
      <c r="AIH105" s="2618">
        <f t="shared" si="272"/>
        <v>6.1688311688311686</v>
      </c>
      <c r="AII105" s="2618">
        <f t="shared" si="272"/>
        <v>28.207792207792206</v>
      </c>
      <c r="AIJ105" s="2618" t="e">
        <f t="shared" si="272"/>
        <v>#DIV/0!</v>
      </c>
      <c r="AIK105" s="2618" t="e">
        <f t="shared" si="272"/>
        <v>#DIV/0!</v>
      </c>
      <c r="AIL105" s="2618" t="e">
        <f t="shared" si="272"/>
        <v>#DIV/0!</v>
      </c>
      <c r="AIM105" s="2618" t="e">
        <f t="shared" si="272"/>
        <v>#DIV/0!</v>
      </c>
      <c r="AIN105" s="2618" t="e">
        <f t="shared" si="272"/>
        <v>#DIV/0!</v>
      </c>
      <c r="AIO105" s="2618" t="e">
        <f t="shared" si="272"/>
        <v>#DIV/0!</v>
      </c>
      <c r="AIP105" s="2618" t="e">
        <f t="shared" si="272"/>
        <v>#DIV/0!</v>
      </c>
      <c r="AIQ105" s="2618" t="e">
        <f t="shared" si="272"/>
        <v>#DIV/0!</v>
      </c>
      <c r="AIR105" s="2618" t="e">
        <f t="shared" si="272"/>
        <v>#DIV/0!</v>
      </c>
      <c r="AIS105" s="2618" t="e">
        <f t="shared" si="272"/>
        <v>#DIV/0!</v>
      </c>
      <c r="AIT105" s="2618" t="e">
        <f t="shared" si="272"/>
        <v>#DIV/0!</v>
      </c>
      <c r="AIU105" s="2618" t="e">
        <f t="shared" si="272"/>
        <v>#DIV/0!</v>
      </c>
      <c r="AIV105" s="2618" t="e">
        <f t="shared" si="272"/>
        <v>#DIV/0!</v>
      </c>
      <c r="AIW105" s="2618">
        <f t="shared" si="272"/>
        <v>80.506493506493513</v>
      </c>
      <c r="AIX105" s="2618">
        <f t="shared" si="272"/>
        <v>8.2857142857142865</v>
      </c>
      <c r="AIY105" s="2618">
        <f t="shared" si="272"/>
        <v>9.6701298701298697</v>
      </c>
      <c r="AIZ105" s="2618">
        <f t="shared" si="272"/>
        <v>1.7402597402597402</v>
      </c>
      <c r="AJA105" s="2618">
        <f t="shared" si="272"/>
        <v>0.12331802050854242</v>
      </c>
      <c r="AJB105" s="2618">
        <f t="shared" si="272"/>
        <v>21.779220779220779</v>
      </c>
      <c r="AJC105" s="2618">
        <f t="shared" si="272"/>
        <v>3.116883116883117</v>
      </c>
      <c r="AJD105" s="2618">
        <f t="shared" si="272"/>
        <v>20.064935064935064</v>
      </c>
      <c r="AJE105" s="2618" t="e">
        <f t="shared" si="272"/>
        <v>#DIV/0!</v>
      </c>
      <c r="AJF105" s="2618" t="e">
        <f t="shared" si="272"/>
        <v>#DIV/0!</v>
      </c>
      <c r="AJG105" s="2618" t="e">
        <f t="shared" si="272"/>
        <v>#DIV/0!</v>
      </c>
      <c r="AJH105" s="2618" t="e">
        <f t="shared" si="272"/>
        <v>#DIV/0!</v>
      </c>
      <c r="AJI105" s="2618">
        <f t="shared" si="272"/>
        <v>14.051948051948052</v>
      </c>
      <c r="AJJ105" s="2618">
        <f t="shared" si="272"/>
        <v>36.909090909090907</v>
      </c>
      <c r="AJK105" s="1215">
        <f t="shared" si="272"/>
        <v>2.1818181818181817</v>
      </c>
      <c r="AJL105" s="2618">
        <f t="shared" si="272"/>
        <v>4.5896103896103897</v>
      </c>
      <c r="AJM105" s="2618">
        <f t="shared" si="272"/>
        <v>29.285714285714285</v>
      </c>
      <c r="AJN105" s="1215">
        <f t="shared" si="272"/>
        <v>1.2857142857142858</v>
      </c>
      <c r="AJO105" s="2618">
        <f t="shared" si="272"/>
        <v>1.0337662337662339</v>
      </c>
      <c r="AJP105" s="2618">
        <f t="shared" si="272"/>
        <v>15.220779220779221</v>
      </c>
      <c r="AJQ105" s="1215">
        <f t="shared" si="272"/>
        <v>0.25974025974025972</v>
      </c>
      <c r="AJR105" s="2618">
        <f t="shared" si="272"/>
        <v>4.2623376623376625</v>
      </c>
      <c r="AJS105" s="2618">
        <f t="shared" si="272"/>
        <v>23.714285714285715</v>
      </c>
      <c r="AJT105" s="1215">
        <f t="shared" si="272"/>
        <v>0.90909090909090906</v>
      </c>
      <c r="AJU105" s="2618">
        <f t="shared" si="272"/>
        <v>0.29610389610389609</v>
      </c>
      <c r="AJV105" s="1215">
        <f t="shared" si="272"/>
        <v>0.11688311688311688</v>
      </c>
      <c r="AJW105" s="2618">
        <f t="shared" si="272"/>
        <v>3.301298701298701</v>
      </c>
      <c r="AJX105" s="2618">
        <f t="shared" si="272"/>
        <v>21.753246753246753</v>
      </c>
      <c r="AJY105" s="1215">
        <f t="shared" si="272"/>
        <v>1.1948051948051948</v>
      </c>
      <c r="AJZ105" s="2618">
        <f t="shared" si="272"/>
        <v>0.27142857142857141</v>
      </c>
      <c r="AKA105" s="2618">
        <f t="shared" si="272"/>
        <v>8.5194805194805188</v>
      </c>
      <c r="AKB105" s="1215">
        <f t="shared" si="272"/>
        <v>0.35064935064935066</v>
      </c>
      <c r="AKC105" s="2618">
        <f t="shared" si="272"/>
        <v>13.710389610389614</v>
      </c>
      <c r="AKD105" s="2618">
        <f t="shared" si="272"/>
        <v>35.61038961038961</v>
      </c>
      <c r="AKE105" s="1215">
        <f t="shared" si="272"/>
        <v>3.3896103896103895</v>
      </c>
      <c r="AKF105" s="1215">
        <f t="shared" si="272"/>
        <v>157.7012987012987</v>
      </c>
      <c r="AKG105" s="1215">
        <f t="shared" si="272"/>
        <v>105.44155844155844</v>
      </c>
      <c r="AKH105" s="1215">
        <f t="shared" si="272"/>
        <v>9.3376623376623371</v>
      </c>
      <c r="AKI105" s="1215">
        <f t="shared" si="272"/>
        <v>24.116883116883116</v>
      </c>
      <c r="AKJ105" s="1215">
        <f t="shared" si="272"/>
        <v>0</v>
      </c>
      <c r="AKK105" s="1215">
        <f t="shared" si="272"/>
        <v>296.59740259740261</v>
      </c>
      <c r="AKL105" s="1215">
        <f t="shared" si="272"/>
        <v>52.519480519480517</v>
      </c>
      <c r="AKM105" s="1215">
        <f t="shared" si="272"/>
        <v>46.467532467532465</v>
      </c>
      <c r="AKN105" s="1215">
        <f t="shared" si="272"/>
        <v>8.9870129870129869</v>
      </c>
      <c r="AKO105" s="1215">
        <f t="shared" si="272"/>
        <v>107.97402597402598</v>
      </c>
      <c r="AKP105" s="2618">
        <f t="shared" ref="AKP105:ALG105" si="273">AVERAGE(AKP$15:AKP$91)</f>
        <v>0.19509523809523799</v>
      </c>
      <c r="AKQ105" s="2618">
        <f t="shared" si="273"/>
        <v>31.333333333333332</v>
      </c>
      <c r="AKR105" s="2618">
        <f t="shared" si="273"/>
        <v>0.10944444444444443</v>
      </c>
      <c r="AKS105" s="2618">
        <f t="shared" si="273"/>
        <v>21.933333333333334</v>
      </c>
      <c r="AKT105" s="2618">
        <f t="shared" si="273"/>
        <v>2.1095238095238094E-2</v>
      </c>
      <c r="AKU105" s="2618">
        <f t="shared" si="273"/>
        <v>10.238095238095237</v>
      </c>
      <c r="AKV105" s="2618">
        <f t="shared" si="273"/>
        <v>5.1241379310344837E-2</v>
      </c>
      <c r="AKW105" s="2618">
        <f t="shared" si="273"/>
        <v>14.172413793103448</v>
      </c>
      <c r="AKX105" s="2618">
        <f t="shared" si="273"/>
        <v>0</v>
      </c>
      <c r="AKY105" s="2618">
        <f t="shared" si="273"/>
        <v>0.28155882352941181</v>
      </c>
      <c r="AKZ105" s="2618">
        <f t="shared" si="273"/>
        <v>5.4434782608695671E-2</v>
      </c>
      <c r="ALA105" s="2618">
        <f t="shared" si="273"/>
        <v>11.304347826086957</v>
      </c>
      <c r="ALB105" s="2618">
        <f t="shared" si="273"/>
        <v>4.1450000000000008E-2</v>
      </c>
      <c r="ALC105" s="2618">
        <f t="shared" si="273"/>
        <v>29.233333333333334</v>
      </c>
      <c r="ALD105" s="2618">
        <f t="shared" si="273"/>
        <v>7.0000000000000001E-3</v>
      </c>
      <c r="ALE105" s="2618">
        <f t="shared" si="273"/>
        <v>5.8461538461538458</v>
      </c>
      <c r="ALF105" s="2618">
        <f t="shared" si="273"/>
        <v>6.3950000000000007E-2</v>
      </c>
      <c r="ALG105" s="2618" t="e">
        <f t="shared" si="273"/>
        <v>#DIV/0!</v>
      </c>
      <c r="ALH105" s="1220"/>
    </row>
    <row r="106" spans="1:996" s="2623" customFormat="1" ht="14.25" customHeight="1" x14ac:dyDescent="0.2">
      <c r="A106" s="2616"/>
      <c r="B106" s="2616"/>
      <c r="C106" s="2616"/>
      <c r="D106" s="2616"/>
      <c r="E106" s="2616"/>
      <c r="F106" s="2617" t="s">
        <v>1925</v>
      </c>
      <c r="G106" s="2918"/>
      <c r="H106" s="1215">
        <f>MEDIAN(H$15:H$91)</f>
        <v>138</v>
      </c>
      <c r="I106" s="2619">
        <f t="shared" ref="I106:BW106" si="274">MEDIAN(I$15:I$91)</f>
        <v>7.21</v>
      </c>
      <c r="J106" s="2618"/>
      <c r="K106" s="1215">
        <f t="shared" si="274"/>
        <v>183</v>
      </c>
      <c r="L106" s="2618">
        <f t="shared" si="274"/>
        <v>7.2</v>
      </c>
      <c r="M106" s="2620">
        <f t="shared" si="274"/>
        <v>36</v>
      </c>
      <c r="N106" s="2618">
        <f t="shared" si="274"/>
        <v>0</v>
      </c>
      <c r="O106" s="1215">
        <f t="shared" si="274"/>
        <v>324</v>
      </c>
      <c r="P106" s="2619">
        <f t="shared" si="274"/>
        <v>6.17</v>
      </c>
      <c r="Q106" s="2618"/>
      <c r="R106" s="1215">
        <f t="shared" si="274"/>
        <v>264</v>
      </c>
      <c r="S106" s="2618">
        <f t="shared" si="274"/>
        <v>6.2</v>
      </c>
      <c r="T106" s="2620">
        <f>MEDIAN(T$15:T$91)</f>
        <v>39</v>
      </c>
      <c r="U106" s="2618">
        <f t="shared" si="274"/>
        <v>5.9999999999999609E-2</v>
      </c>
      <c r="V106" s="1215">
        <f t="shared" si="274"/>
        <v>192</v>
      </c>
      <c r="W106" s="2618">
        <f t="shared" si="274"/>
        <v>6.010531135531135</v>
      </c>
      <c r="X106" s="1215">
        <f t="shared" si="274"/>
        <v>78</v>
      </c>
      <c r="Y106" s="2618">
        <f t="shared" si="274"/>
        <v>6.4712096106048058</v>
      </c>
      <c r="Z106" s="2618">
        <f t="shared" si="274"/>
        <v>38.5</v>
      </c>
      <c r="AA106" s="2618">
        <f t="shared" si="274"/>
        <v>128</v>
      </c>
      <c r="AB106" s="2618">
        <f t="shared" si="274"/>
        <v>6.2040293040293042</v>
      </c>
      <c r="AC106" s="2618">
        <f t="shared" si="274"/>
        <v>38.5</v>
      </c>
      <c r="AD106" s="1215">
        <f t="shared" si="274"/>
        <v>58</v>
      </c>
      <c r="AE106" s="2618">
        <f t="shared" si="274"/>
        <v>5.7142857142857144</v>
      </c>
      <c r="AF106" s="2618">
        <f t="shared" si="274"/>
        <v>34</v>
      </c>
      <c r="AG106" s="2618">
        <f t="shared" si="274"/>
        <v>80.8</v>
      </c>
      <c r="AH106" s="2618">
        <f t="shared" si="274"/>
        <v>37</v>
      </c>
      <c r="AI106" s="2618">
        <f t="shared" si="274"/>
        <v>84.7</v>
      </c>
      <c r="AJ106" s="2618">
        <f>MEDIAN(AJ$15:AJ$91)</f>
        <v>34</v>
      </c>
      <c r="AK106" s="2618">
        <f t="shared" si="274"/>
        <v>1.2000000000000028</v>
      </c>
      <c r="AL106" s="2618">
        <f t="shared" si="274"/>
        <v>0.59999999999999432</v>
      </c>
      <c r="AM106" s="1215">
        <f t="shared" si="274"/>
        <v>70</v>
      </c>
      <c r="AN106" s="1215"/>
      <c r="AO106" s="1215">
        <f t="shared" si="274"/>
        <v>70</v>
      </c>
      <c r="AP106" s="1215">
        <f t="shared" si="274"/>
        <v>36</v>
      </c>
      <c r="AQ106" s="1215">
        <f t="shared" si="274"/>
        <v>180</v>
      </c>
      <c r="AR106" s="1215">
        <f t="shared" si="274"/>
        <v>30</v>
      </c>
      <c r="AS106" s="1215">
        <f t="shared" si="274"/>
        <v>179</v>
      </c>
      <c r="AT106" s="2618">
        <f>MEDIAN(AT$15:AT$91)</f>
        <v>21.078431372549019</v>
      </c>
      <c r="AU106" s="2618">
        <f t="shared" si="274"/>
        <v>39</v>
      </c>
      <c r="AV106" s="1215">
        <f t="shared" si="274"/>
        <v>183</v>
      </c>
      <c r="AW106" s="2618">
        <f t="shared" si="274"/>
        <v>13.111111111111112</v>
      </c>
      <c r="AX106" s="2618">
        <f t="shared" si="274"/>
        <v>39</v>
      </c>
      <c r="AY106" s="1215">
        <f t="shared" si="274"/>
        <v>179</v>
      </c>
      <c r="AZ106" s="2618">
        <f t="shared" si="274"/>
        <v>47.945205479452049</v>
      </c>
      <c r="BA106" s="2618">
        <f t="shared" si="274"/>
        <v>39</v>
      </c>
      <c r="BB106" s="1215">
        <f t="shared" si="274"/>
        <v>182</v>
      </c>
      <c r="BC106" s="2618">
        <f t="shared" si="274"/>
        <v>15.714285714285714</v>
      </c>
      <c r="BD106" s="2618">
        <f t="shared" si="274"/>
        <v>39</v>
      </c>
      <c r="BE106" s="1215">
        <f t="shared" si="274"/>
        <v>183</v>
      </c>
      <c r="BF106" s="2618">
        <f t="shared" si="274"/>
        <v>0.86956521739130432</v>
      </c>
      <c r="BG106" s="2618">
        <f t="shared" si="274"/>
        <v>39</v>
      </c>
      <c r="BH106" s="1215">
        <f t="shared" si="274"/>
        <v>182</v>
      </c>
      <c r="BI106" s="2618">
        <f t="shared" si="274"/>
        <v>32.867132867132867</v>
      </c>
      <c r="BJ106" s="2618">
        <f t="shared" si="274"/>
        <v>38</v>
      </c>
      <c r="BK106" s="1215">
        <f t="shared" si="274"/>
        <v>82</v>
      </c>
      <c r="BL106" s="2618">
        <f t="shared" si="274"/>
        <v>54.056795131845846</v>
      </c>
      <c r="BM106" s="2618">
        <f t="shared" si="274"/>
        <v>39</v>
      </c>
      <c r="BN106" s="1215">
        <f t="shared" si="274"/>
        <v>83</v>
      </c>
      <c r="BO106" s="2618">
        <f t="shared" si="274"/>
        <v>83.108108108108098</v>
      </c>
      <c r="BP106" s="2618">
        <f t="shared" si="274"/>
        <v>39</v>
      </c>
      <c r="BQ106" s="1215">
        <f t="shared" si="274"/>
        <v>75</v>
      </c>
      <c r="BR106" s="2618">
        <f t="shared" si="274"/>
        <v>62.61363636363636</v>
      </c>
      <c r="BS106" s="2618">
        <f t="shared" si="274"/>
        <v>39</v>
      </c>
      <c r="BT106" s="1215">
        <f t="shared" si="274"/>
        <v>82</v>
      </c>
      <c r="BU106" s="2618">
        <f t="shared" si="274"/>
        <v>37.739130434782609</v>
      </c>
      <c r="BV106" s="2618">
        <f t="shared" si="274"/>
        <v>36</v>
      </c>
      <c r="BW106" s="1215">
        <f t="shared" si="274"/>
        <v>73</v>
      </c>
      <c r="BX106" s="2618">
        <f t="shared" ref="BX106:EI106" si="275">MEDIAN(BX$15:BX$91)</f>
        <v>3.7444933920704844</v>
      </c>
      <c r="BY106" s="2618">
        <f t="shared" si="275"/>
        <v>39</v>
      </c>
      <c r="BZ106" s="1215">
        <f t="shared" si="275"/>
        <v>82</v>
      </c>
      <c r="CA106" s="2618">
        <f t="shared" si="275"/>
        <v>54.878048780487809</v>
      </c>
      <c r="CB106" s="2618">
        <f t="shared" si="275"/>
        <v>37</v>
      </c>
      <c r="CC106" s="2618">
        <f t="shared" si="275"/>
        <v>13.8</v>
      </c>
      <c r="CD106" s="2618">
        <f t="shared" si="275"/>
        <v>36</v>
      </c>
      <c r="CE106" s="2618">
        <f t="shared" si="275"/>
        <v>2.8</v>
      </c>
      <c r="CF106" s="2618">
        <f t="shared" si="275"/>
        <v>5.5</v>
      </c>
      <c r="CG106" s="2618">
        <f t="shared" si="275"/>
        <v>5.5</v>
      </c>
      <c r="CH106" s="2618">
        <f t="shared" si="275"/>
        <v>13.3</v>
      </c>
      <c r="CI106" s="2618">
        <f t="shared" si="275"/>
        <v>13.5</v>
      </c>
      <c r="CJ106" s="2618">
        <f t="shared" si="275"/>
        <v>16.600000000000001</v>
      </c>
      <c r="CK106" s="2618">
        <f t="shared" si="275"/>
        <v>39</v>
      </c>
      <c r="CL106" s="2618">
        <f t="shared" si="275"/>
        <v>3</v>
      </c>
      <c r="CM106" s="2618">
        <f t="shared" si="275"/>
        <v>6.5</v>
      </c>
      <c r="CN106" s="2618">
        <f t="shared" si="275"/>
        <v>6.7</v>
      </c>
      <c r="CO106" s="1215">
        <f t="shared" si="275"/>
        <v>92</v>
      </c>
      <c r="CP106" s="2618">
        <f t="shared" si="275"/>
        <v>84.5</v>
      </c>
      <c r="CQ106" s="2618">
        <f t="shared" si="275"/>
        <v>39</v>
      </c>
      <c r="CR106" s="1215">
        <f t="shared" si="275"/>
        <v>25</v>
      </c>
      <c r="CS106" s="2618">
        <f t="shared" si="275"/>
        <v>84</v>
      </c>
      <c r="CT106" s="2618">
        <f t="shared" si="275"/>
        <v>38</v>
      </c>
      <c r="CU106" s="1215">
        <f t="shared" si="275"/>
        <v>46</v>
      </c>
      <c r="CV106" s="2618">
        <f t="shared" si="275"/>
        <v>84.8</v>
      </c>
      <c r="CW106" s="2618">
        <f t="shared" si="275"/>
        <v>39</v>
      </c>
      <c r="CX106" s="1215">
        <f t="shared" si="275"/>
        <v>21</v>
      </c>
      <c r="CY106" s="2618">
        <f t="shared" si="275"/>
        <v>83.2</v>
      </c>
      <c r="CZ106" s="2618">
        <f t="shared" si="275"/>
        <v>39</v>
      </c>
      <c r="DA106" s="2618">
        <f t="shared" si="275"/>
        <v>20.512820512820511</v>
      </c>
      <c r="DB106" s="2618">
        <f t="shared" si="275"/>
        <v>39</v>
      </c>
      <c r="DC106" s="1215">
        <f t="shared" si="275"/>
        <v>83</v>
      </c>
      <c r="DD106" s="2618">
        <f t="shared" si="275"/>
        <v>75</v>
      </c>
      <c r="DE106" s="2618">
        <f t="shared" si="275"/>
        <v>37</v>
      </c>
      <c r="DF106" s="2618">
        <f t="shared" si="275"/>
        <v>0</v>
      </c>
      <c r="DG106" s="2618">
        <f t="shared" si="275"/>
        <v>37</v>
      </c>
      <c r="DH106" s="2618">
        <f t="shared" si="275"/>
        <v>63.779599271402546</v>
      </c>
      <c r="DI106" s="2618">
        <f t="shared" si="275"/>
        <v>39</v>
      </c>
      <c r="DJ106" s="2618">
        <f t="shared" si="275"/>
        <v>0</v>
      </c>
      <c r="DK106" s="2618">
        <f t="shared" si="275"/>
        <v>34</v>
      </c>
      <c r="DL106" s="2618">
        <f t="shared" si="275"/>
        <v>72.941176470588232</v>
      </c>
      <c r="DM106" s="2618">
        <f t="shared" si="275"/>
        <v>39</v>
      </c>
      <c r="DN106" s="2618">
        <f t="shared" si="275"/>
        <v>4.7058823529411766</v>
      </c>
      <c r="DO106" s="2618">
        <f t="shared" si="275"/>
        <v>39</v>
      </c>
      <c r="DP106" s="2618">
        <f t="shared" si="275"/>
        <v>173</v>
      </c>
      <c r="DQ106" s="2618">
        <f t="shared" si="275"/>
        <v>66.61514683153014</v>
      </c>
      <c r="DR106" s="2618">
        <f t="shared" si="275"/>
        <v>37</v>
      </c>
      <c r="DS106" s="2618">
        <f t="shared" si="275"/>
        <v>73</v>
      </c>
      <c r="DT106" s="2618">
        <f t="shared" si="275"/>
        <v>46.875</v>
      </c>
      <c r="DU106" s="2618">
        <f t="shared" si="275"/>
        <v>38</v>
      </c>
      <c r="DV106" s="2618">
        <f t="shared" si="275"/>
        <v>161</v>
      </c>
      <c r="DW106" s="2621">
        <f t="shared" si="275"/>
        <v>67.239404352806417</v>
      </c>
      <c r="DX106" s="2621">
        <f t="shared" si="275"/>
        <v>39</v>
      </c>
      <c r="DY106" s="2618">
        <f t="shared" si="275"/>
        <v>142</v>
      </c>
      <c r="DZ106" s="2618">
        <f t="shared" si="275"/>
        <v>0.95121951219512191</v>
      </c>
      <c r="EA106" s="2618">
        <f t="shared" si="275"/>
        <v>34</v>
      </c>
      <c r="EB106" s="2621">
        <f t="shared" si="275"/>
        <v>13.571428571428573</v>
      </c>
      <c r="EC106" s="2621">
        <f t="shared" si="275"/>
        <v>39</v>
      </c>
      <c r="ED106" s="2618">
        <f t="shared" si="275"/>
        <v>157</v>
      </c>
      <c r="EE106" s="2618">
        <f t="shared" si="275"/>
        <v>1.35</v>
      </c>
      <c r="EF106" s="2618">
        <f t="shared" si="275"/>
        <v>39</v>
      </c>
      <c r="EG106" s="2621">
        <f t="shared" si="275"/>
        <v>23.444976076555022</v>
      </c>
      <c r="EH106" s="2621">
        <f t="shared" si="275"/>
        <v>39</v>
      </c>
      <c r="EI106" s="2618">
        <f t="shared" si="275"/>
        <v>157</v>
      </c>
      <c r="EJ106" s="2618">
        <f t="shared" ref="EJ106:GU106" si="276">MEDIAN(EJ$15:EJ$91)</f>
        <v>0.97727272727272729</v>
      </c>
      <c r="EK106" s="2618">
        <f t="shared" si="276"/>
        <v>39</v>
      </c>
      <c r="EL106" s="2621">
        <f t="shared" si="276"/>
        <v>26.114649681528661</v>
      </c>
      <c r="EM106" s="2621">
        <f t="shared" si="276"/>
        <v>39</v>
      </c>
      <c r="EN106" s="2618">
        <f t="shared" si="276"/>
        <v>147</v>
      </c>
      <c r="EO106" s="2618">
        <f t="shared" si="276"/>
        <v>0.796875</v>
      </c>
      <c r="EP106" s="2618">
        <f t="shared" si="276"/>
        <v>39</v>
      </c>
      <c r="EQ106" s="2621">
        <f t="shared" si="276"/>
        <v>10.325047801147228</v>
      </c>
      <c r="ER106" s="2621">
        <f t="shared" si="276"/>
        <v>39</v>
      </c>
      <c r="ES106" s="2618">
        <f t="shared" si="276"/>
        <v>146</v>
      </c>
      <c r="ET106" s="1215">
        <f t="shared" si="276"/>
        <v>0.7857142857142857</v>
      </c>
      <c r="EU106" s="1215">
        <f t="shared" si="276"/>
        <v>39</v>
      </c>
      <c r="EV106" s="2621">
        <f t="shared" si="276"/>
        <v>9.5238095238095237</v>
      </c>
      <c r="EW106" s="2621">
        <f t="shared" si="276"/>
        <v>39</v>
      </c>
      <c r="EX106" s="2618">
        <f t="shared" si="276"/>
        <v>146</v>
      </c>
      <c r="EY106" s="1215">
        <f t="shared" si="276"/>
        <v>0.5714285714285714</v>
      </c>
      <c r="EZ106" s="1215">
        <f t="shared" si="276"/>
        <v>35</v>
      </c>
      <c r="FA106" s="2621">
        <f t="shared" si="276"/>
        <v>5.025125628140704</v>
      </c>
      <c r="FB106" s="2621">
        <f t="shared" si="276"/>
        <v>39</v>
      </c>
      <c r="FC106" s="2618">
        <f t="shared" si="276"/>
        <v>160</v>
      </c>
      <c r="FD106" s="1215">
        <f t="shared" si="276"/>
        <v>0.71875</v>
      </c>
      <c r="FE106" s="1215">
        <f t="shared" si="276"/>
        <v>34</v>
      </c>
      <c r="FF106" s="2621">
        <f t="shared" si="276"/>
        <v>8.3333333333333321</v>
      </c>
      <c r="FG106" s="2621">
        <f t="shared" si="276"/>
        <v>39</v>
      </c>
      <c r="FH106" s="2629">
        <f t="shared" si="276"/>
        <v>143</v>
      </c>
      <c r="FI106" s="1215">
        <f t="shared" si="276"/>
        <v>3.0384615384615383</v>
      </c>
      <c r="FJ106" s="1215">
        <f t="shared" si="276"/>
        <v>39</v>
      </c>
      <c r="FK106" s="2630">
        <f t="shared" si="276"/>
        <v>36.929460580912867</v>
      </c>
      <c r="FL106" s="2621">
        <f t="shared" si="276"/>
        <v>39</v>
      </c>
      <c r="FM106" s="2618">
        <f t="shared" si="276"/>
        <v>83</v>
      </c>
      <c r="FN106" s="2621">
        <f t="shared" si="276"/>
        <v>24.551724137931036</v>
      </c>
      <c r="FO106" s="2621">
        <f t="shared" si="276"/>
        <v>36.5</v>
      </c>
      <c r="FP106" s="2618">
        <f t="shared" si="276"/>
        <v>67</v>
      </c>
      <c r="FQ106" s="1216">
        <f t="shared" si="276"/>
        <v>0.83333333333333337</v>
      </c>
      <c r="FR106" s="1216">
        <f t="shared" si="276"/>
        <v>36</v>
      </c>
      <c r="FS106" s="2621">
        <f t="shared" si="276"/>
        <v>4.4701986754966887</v>
      </c>
      <c r="FT106" s="2621">
        <f t="shared" si="276"/>
        <v>38.5</v>
      </c>
      <c r="FU106" s="2618">
        <f t="shared" si="276"/>
        <v>68</v>
      </c>
      <c r="FV106" s="2618">
        <f t="shared" si="276"/>
        <v>1.1818181818181819</v>
      </c>
      <c r="FW106" s="2618">
        <f t="shared" si="276"/>
        <v>38.5</v>
      </c>
      <c r="FX106" s="2621">
        <f t="shared" si="276"/>
        <v>5.6701030927835054</v>
      </c>
      <c r="FY106" s="2621">
        <f t="shared" si="276"/>
        <v>35</v>
      </c>
      <c r="FZ106" s="2618">
        <f t="shared" si="276"/>
        <v>67</v>
      </c>
      <c r="GA106" s="2618">
        <f t="shared" si="276"/>
        <v>0.8878048780487805</v>
      </c>
      <c r="GB106" s="2618">
        <f t="shared" si="276"/>
        <v>36</v>
      </c>
      <c r="GC106" s="2621">
        <f t="shared" si="276"/>
        <v>7.4626865671641784</v>
      </c>
      <c r="GD106" s="2621">
        <f t="shared" si="276"/>
        <v>38</v>
      </c>
      <c r="GE106" s="2618">
        <f t="shared" si="276"/>
        <v>65</v>
      </c>
      <c r="GF106" s="2618">
        <f t="shared" si="276"/>
        <v>0.625</v>
      </c>
      <c r="GG106" s="2618">
        <f t="shared" si="276"/>
        <v>38</v>
      </c>
      <c r="GH106" s="2621">
        <f t="shared" si="276"/>
        <v>2.8778467908902692</v>
      </c>
      <c r="GI106" s="2621">
        <f t="shared" si="276"/>
        <v>38.5</v>
      </c>
      <c r="GJ106" s="2618">
        <f t="shared" si="276"/>
        <v>73</v>
      </c>
      <c r="GK106" s="2618">
        <f t="shared" si="276"/>
        <v>1.3157894736842106</v>
      </c>
      <c r="GL106" s="2618">
        <f t="shared" si="276"/>
        <v>38.5</v>
      </c>
      <c r="GM106" s="2621">
        <f t="shared" si="276"/>
        <v>15.104477611940299</v>
      </c>
      <c r="GN106" s="2621">
        <f t="shared" si="276"/>
        <v>34</v>
      </c>
      <c r="GO106" s="2618">
        <f t="shared" si="276"/>
        <v>71</v>
      </c>
      <c r="GP106" s="2618">
        <f t="shared" si="276"/>
        <v>0.5</v>
      </c>
      <c r="GQ106" s="2618">
        <f t="shared" si="276"/>
        <v>38.5</v>
      </c>
      <c r="GR106" s="2621">
        <f t="shared" si="276"/>
        <v>2.895458701615361</v>
      </c>
      <c r="GS106" s="2621">
        <f t="shared" si="276"/>
        <v>38.5</v>
      </c>
      <c r="GT106" s="2618">
        <f t="shared" si="276"/>
        <v>68</v>
      </c>
      <c r="GU106" s="2618">
        <f t="shared" si="276"/>
        <v>0.5</v>
      </c>
      <c r="GV106" s="2618">
        <f t="shared" ref="GV106:JG106" si="277">MEDIAN(GV$15:GV$91)</f>
        <v>28</v>
      </c>
      <c r="GW106" s="2621">
        <f t="shared" si="277"/>
        <v>1.5277642711271029</v>
      </c>
      <c r="GX106" s="2621">
        <f t="shared" si="277"/>
        <v>38.5</v>
      </c>
      <c r="GY106" s="2618">
        <f t="shared" si="277"/>
        <v>69</v>
      </c>
      <c r="GZ106" s="2618">
        <f t="shared" si="277"/>
        <v>1.2058823529411764</v>
      </c>
      <c r="HA106" s="2618">
        <f t="shared" si="277"/>
        <v>35</v>
      </c>
      <c r="HB106" s="2621">
        <f t="shared" si="277"/>
        <v>1.0752688172043012</v>
      </c>
      <c r="HC106" s="2621">
        <f t="shared" si="277"/>
        <v>38</v>
      </c>
      <c r="HD106" s="2618">
        <f t="shared" si="277"/>
        <v>24.168173598553345</v>
      </c>
      <c r="HE106" s="2618">
        <f t="shared" si="277"/>
        <v>4.732049559635767</v>
      </c>
      <c r="HF106" s="2618">
        <f t="shared" si="277"/>
        <v>67.483650862385019</v>
      </c>
      <c r="HG106" s="2618">
        <f t="shared" si="277"/>
        <v>22.773036874657482</v>
      </c>
      <c r="HH106" s="2618">
        <f t="shared" si="277"/>
        <v>14.261112022306051</v>
      </c>
      <c r="HI106" s="2618">
        <f t="shared" si="277"/>
        <v>22.004702157871456</v>
      </c>
      <c r="HJ106" s="2618">
        <f t="shared" si="277"/>
        <v>67.841224455470524</v>
      </c>
      <c r="HK106" s="2618">
        <f t="shared" si="277"/>
        <v>4.2231042647538741</v>
      </c>
      <c r="HL106" s="2618">
        <f t="shared" si="277"/>
        <v>69.613973122898571</v>
      </c>
      <c r="HM106" s="1502">
        <f t="shared" si="277"/>
        <v>84.5</v>
      </c>
      <c r="HN106" s="2618">
        <f t="shared" si="277"/>
        <v>18.901876583501526</v>
      </c>
      <c r="HO106" s="2618">
        <f t="shared" si="277"/>
        <v>2.9014907921660331</v>
      </c>
      <c r="HP106" s="2618">
        <f t="shared" si="277"/>
        <v>60.567947666535062</v>
      </c>
      <c r="HQ106" s="2618">
        <f t="shared" si="277"/>
        <v>26.192898319042776</v>
      </c>
      <c r="HR106" s="2618">
        <f t="shared" si="277"/>
        <v>9.4809447765381201</v>
      </c>
      <c r="HS106" s="2618">
        <f t="shared" si="277"/>
        <v>42.78154708702364</v>
      </c>
      <c r="HT106" s="2618">
        <f t="shared" si="277"/>
        <v>51.680830362440517</v>
      </c>
      <c r="HU106" s="2618">
        <f t="shared" si="277"/>
        <v>3.6999287017013112</v>
      </c>
      <c r="HV106" s="2618">
        <f t="shared" si="277"/>
        <v>58.363746958637464</v>
      </c>
      <c r="HW106" s="2618">
        <f t="shared" si="277"/>
        <v>395.5</v>
      </c>
      <c r="HX106" s="2618">
        <f t="shared" si="277"/>
        <v>2</v>
      </c>
      <c r="HY106" s="2618">
        <f t="shared" si="277"/>
        <v>3</v>
      </c>
      <c r="HZ106" s="2618">
        <f t="shared" si="277"/>
        <v>5</v>
      </c>
      <c r="IA106" s="2618">
        <f t="shared" si="277"/>
        <v>4</v>
      </c>
      <c r="IB106" s="2618">
        <f t="shared" si="277"/>
        <v>2</v>
      </c>
      <c r="IC106" s="2618">
        <f t="shared" si="277"/>
        <v>2</v>
      </c>
      <c r="ID106" s="2618">
        <f t="shared" si="277"/>
        <v>2</v>
      </c>
      <c r="IE106" s="2618">
        <f t="shared" si="277"/>
        <v>7</v>
      </c>
      <c r="IF106" s="2618">
        <f t="shared" si="277"/>
        <v>25</v>
      </c>
      <c r="IG106" s="2618">
        <f t="shared" si="277"/>
        <v>16</v>
      </c>
      <c r="IH106" s="2618">
        <f t="shared" si="277"/>
        <v>4</v>
      </c>
      <c r="II106" s="2618">
        <f t="shared" si="277"/>
        <v>4</v>
      </c>
      <c r="IJ106" s="2618">
        <f t="shared" si="277"/>
        <v>5</v>
      </c>
      <c r="IK106" s="2618">
        <f t="shared" si="277"/>
        <v>4</v>
      </c>
      <c r="IL106" s="2618">
        <f t="shared" si="277"/>
        <v>2</v>
      </c>
      <c r="IM106" s="2618">
        <f t="shared" si="277"/>
        <v>4</v>
      </c>
      <c r="IN106" s="2618">
        <f t="shared" si="277"/>
        <v>9</v>
      </c>
      <c r="IO106" s="2618">
        <f t="shared" si="277"/>
        <v>43.5</v>
      </c>
      <c r="IP106" s="2618">
        <f t="shared" si="277"/>
        <v>3</v>
      </c>
      <c r="IQ106" s="2618">
        <f t="shared" si="277"/>
        <v>5</v>
      </c>
      <c r="IR106" s="2618">
        <f t="shared" si="277"/>
        <v>3</v>
      </c>
      <c r="IS106" s="2618">
        <f t="shared" si="277"/>
        <v>4</v>
      </c>
      <c r="IT106" s="2618">
        <f t="shared" si="277"/>
        <v>2</v>
      </c>
      <c r="IU106" s="2618">
        <f t="shared" si="277"/>
        <v>0</v>
      </c>
      <c r="IV106" s="2618">
        <f t="shared" si="277"/>
        <v>4</v>
      </c>
      <c r="IW106" s="2618">
        <f t="shared" si="277"/>
        <v>5</v>
      </c>
      <c r="IX106" s="2618">
        <f t="shared" si="277"/>
        <v>21.5</v>
      </c>
      <c r="IY106" s="2618">
        <f t="shared" si="277"/>
        <v>6.9302176696542892</v>
      </c>
      <c r="IZ106" s="2618">
        <f t="shared" si="277"/>
        <v>9.2183517417162282</v>
      </c>
      <c r="JA106" s="2618">
        <f t="shared" si="277"/>
        <v>22.727272727272727</v>
      </c>
      <c r="JB106" s="2618">
        <f t="shared" si="277"/>
        <v>12.5</v>
      </c>
      <c r="JC106" s="2618">
        <f t="shared" si="277"/>
        <v>8.3333333333333321</v>
      </c>
      <c r="JD106" s="2618">
        <f t="shared" si="277"/>
        <v>5.5867665418227208</v>
      </c>
      <c r="JE106" s="2618">
        <f t="shared" si="277"/>
        <v>7.5132275132275126</v>
      </c>
      <c r="JF106" s="2618">
        <f t="shared" si="277"/>
        <v>19.475655430711612</v>
      </c>
      <c r="JG106" s="2618">
        <f t="shared" si="277"/>
        <v>100</v>
      </c>
      <c r="JH106" s="2618">
        <f t="shared" ref="JH106:LS106" si="278">MEDIAN(JH$15:JH$91)</f>
        <v>34.95145631067961</v>
      </c>
      <c r="JI106" s="2618">
        <f t="shared" si="278"/>
        <v>9.455587392550143</v>
      </c>
      <c r="JJ106" s="2618">
        <f t="shared" si="278"/>
        <v>7.7844311377245514</v>
      </c>
      <c r="JK106" s="2618">
        <f t="shared" si="278"/>
        <v>9.8039215686274517</v>
      </c>
      <c r="JL106" s="2618">
        <f t="shared" si="278"/>
        <v>5.8537978298115361</v>
      </c>
      <c r="JM106" s="2618">
        <f t="shared" si="278"/>
        <v>4.3689320388349513</v>
      </c>
      <c r="JN106" s="2618">
        <f t="shared" si="278"/>
        <v>8</v>
      </c>
      <c r="JO106" s="2618">
        <f t="shared" si="278"/>
        <v>18.236314281405519</v>
      </c>
      <c r="JP106" s="2618">
        <f t="shared" si="278"/>
        <v>100</v>
      </c>
      <c r="JQ106" s="2618">
        <f t="shared" si="278"/>
        <v>14.321074964639319</v>
      </c>
      <c r="JR106" s="2618">
        <f t="shared" si="278"/>
        <v>19.736842105263158</v>
      </c>
      <c r="JS106" s="2618">
        <f t="shared" si="278"/>
        <v>7.8947368421052628</v>
      </c>
      <c r="JT106" s="2618">
        <f t="shared" si="278"/>
        <v>11.485801217038539</v>
      </c>
      <c r="JU106" s="2618">
        <f t="shared" si="278"/>
        <v>4.1666666666666661</v>
      </c>
      <c r="JV106" s="2618">
        <f t="shared" si="278"/>
        <v>0</v>
      </c>
      <c r="JW106" s="2618">
        <f t="shared" si="278"/>
        <v>18.75</v>
      </c>
      <c r="JX106" s="2618">
        <f t="shared" si="278"/>
        <v>20</v>
      </c>
      <c r="JY106" s="2618">
        <f t="shared" si="278"/>
        <v>100</v>
      </c>
      <c r="JZ106" s="2618">
        <f t="shared" si="278"/>
        <v>50.570776255707763</v>
      </c>
      <c r="KA106" s="2618">
        <f t="shared" si="278"/>
        <v>39</v>
      </c>
      <c r="KB106" s="2618">
        <f t="shared" si="278"/>
        <v>67.592592592592595</v>
      </c>
      <c r="KC106" s="2618">
        <f t="shared" si="278"/>
        <v>39</v>
      </c>
      <c r="KD106" s="2618">
        <f t="shared" si="278"/>
        <v>3.7138389366692728</v>
      </c>
      <c r="KE106" s="2618">
        <f t="shared" si="278"/>
        <v>39</v>
      </c>
      <c r="KF106" s="2618">
        <f t="shared" si="278"/>
        <v>0</v>
      </c>
      <c r="KG106" s="2618">
        <f t="shared" si="278"/>
        <v>28</v>
      </c>
      <c r="KH106" s="2618">
        <f t="shared" si="278"/>
        <v>15.265866209262436</v>
      </c>
      <c r="KI106" s="2618">
        <f t="shared" si="278"/>
        <v>39</v>
      </c>
      <c r="KJ106" s="2618">
        <f t="shared" si="278"/>
        <v>8.1177067478437337</v>
      </c>
      <c r="KK106" s="2618">
        <f t="shared" si="278"/>
        <v>39</v>
      </c>
      <c r="KL106" s="2618">
        <f t="shared" si="278"/>
        <v>9.7178683385579934</v>
      </c>
      <c r="KM106" s="2618">
        <f t="shared" si="278"/>
        <v>39</v>
      </c>
      <c r="KN106" s="2618">
        <f t="shared" si="278"/>
        <v>17.243405814636844</v>
      </c>
      <c r="KO106" s="2618">
        <f t="shared" si="278"/>
        <v>39</v>
      </c>
      <c r="KP106" s="2618">
        <f t="shared" si="278"/>
        <v>45</v>
      </c>
      <c r="KQ106" s="2618">
        <f t="shared" si="278"/>
        <v>10</v>
      </c>
      <c r="KR106" s="2618">
        <f t="shared" si="278"/>
        <v>10</v>
      </c>
      <c r="KS106" s="2618">
        <f t="shared" si="278"/>
        <v>30</v>
      </c>
      <c r="KT106" s="2618">
        <f t="shared" si="278"/>
        <v>0</v>
      </c>
      <c r="KU106" s="2618">
        <f t="shared" si="278"/>
        <v>90</v>
      </c>
      <c r="KV106" s="2618">
        <f t="shared" si="278"/>
        <v>37</v>
      </c>
      <c r="KW106" s="2618">
        <f t="shared" si="278"/>
        <v>0</v>
      </c>
      <c r="KX106" s="2618">
        <f t="shared" si="278"/>
        <v>0</v>
      </c>
      <c r="KY106" s="2618">
        <f t="shared" si="278"/>
        <v>0</v>
      </c>
      <c r="KZ106" s="2618">
        <f t="shared" si="278"/>
        <v>37</v>
      </c>
      <c r="LA106" s="2618" t="e">
        <f t="shared" si="278"/>
        <v>#NUM!</v>
      </c>
      <c r="LB106" s="2618" t="e">
        <f t="shared" si="278"/>
        <v>#NUM!</v>
      </c>
      <c r="LC106" s="2618" t="e">
        <f t="shared" si="278"/>
        <v>#NUM!</v>
      </c>
      <c r="LD106" s="2618" t="e">
        <f t="shared" si="278"/>
        <v>#NUM!</v>
      </c>
      <c r="LE106" s="2618">
        <f t="shared" si="278"/>
        <v>10</v>
      </c>
      <c r="LF106" s="2618">
        <f t="shared" si="278"/>
        <v>37</v>
      </c>
      <c r="LG106" s="2618" t="e">
        <f t="shared" si="278"/>
        <v>#NUM!</v>
      </c>
      <c r="LH106" s="2618" t="e">
        <f t="shared" si="278"/>
        <v>#NUM!</v>
      </c>
      <c r="LI106" s="2618" t="e">
        <f t="shared" si="278"/>
        <v>#NUM!</v>
      </c>
      <c r="LJ106" s="2623" t="e">
        <f t="shared" si="278"/>
        <v>#NUM!</v>
      </c>
      <c r="LK106" s="2623">
        <f t="shared" si="278"/>
        <v>0</v>
      </c>
      <c r="LL106" s="2623">
        <f t="shared" si="278"/>
        <v>37</v>
      </c>
      <c r="LM106" s="2623" t="e">
        <f t="shared" si="278"/>
        <v>#NUM!</v>
      </c>
      <c r="LN106" s="2623" t="e">
        <f t="shared" si="278"/>
        <v>#NUM!</v>
      </c>
      <c r="LO106" s="2623" t="e">
        <f t="shared" si="278"/>
        <v>#NUM!</v>
      </c>
      <c r="LP106" s="2624" t="e">
        <f t="shared" si="278"/>
        <v>#NUM!</v>
      </c>
      <c r="LQ106" s="2624">
        <f t="shared" si="278"/>
        <v>45</v>
      </c>
      <c r="LR106" s="2624">
        <f t="shared" si="278"/>
        <v>20</v>
      </c>
      <c r="LS106" s="2624" t="e">
        <f t="shared" si="278"/>
        <v>#NUM!</v>
      </c>
      <c r="LT106" s="2624" t="e">
        <f t="shared" ref="LT106:OI106" si="279">MEDIAN(LT$15:LT$91)</f>
        <v>#NUM!</v>
      </c>
      <c r="LU106" s="2624" t="e">
        <f t="shared" si="279"/>
        <v>#NUM!</v>
      </c>
      <c r="LV106" s="2624" t="e">
        <f t="shared" si="279"/>
        <v>#NUM!</v>
      </c>
      <c r="LW106" s="2624">
        <f t="shared" si="279"/>
        <v>30</v>
      </c>
      <c r="LX106" s="2624">
        <f t="shared" si="279"/>
        <v>38</v>
      </c>
      <c r="LY106" s="2624" t="e">
        <f t="shared" si="279"/>
        <v>#NUM!</v>
      </c>
      <c r="LZ106" s="2624" t="e">
        <f t="shared" si="279"/>
        <v>#NUM!</v>
      </c>
      <c r="MA106" s="2624" t="e">
        <f t="shared" si="279"/>
        <v>#NUM!</v>
      </c>
      <c r="MB106" s="2624" t="e">
        <f t="shared" si="279"/>
        <v>#NUM!</v>
      </c>
      <c r="MC106" s="2624">
        <f t="shared" si="279"/>
        <v>30</v>
      </c>
      <c r="MD106" s="2624">
        <f t="shared" si="279"/>
        <v>35</v>
      </c>
      <c r="ME106" s="2624" t="e">
        <f t="shared" si="279"/>
        <v>#NUM!</v>
      </c>
      <c r="MF106" s="2624" t="e">
        <f t="shared" si="279"/>
        <v>#NUM!</v>
      </c>
      <c r="MG106" s="2624" t="e">
        <f t="shared" si="279"/>
        <v>#NUM!</v>
      </c>
      <c r="MH106" s="2624" t="e">
        <f t="shared" si="279"/>
        <v>#NUM!</v>
      </c>
      <c r="MI106" s="2624">
        <f t="shared" si="279"/>
        <v>20</v>
      </c>
      <c r="MJ106" s="2624">
        <f t="shared" si="279"/>
        <v>33</v>
      </c>
      <c r="MK106" s="2624" t="e">
        <f t="shared" si="279"/>
        <v>#NUM!</v>
      </c>
      <c r="ML106" s="2624" t="e">
        <f t="shared" si="279"/>
        <v>#NUM!</v>
      </c>
      <c r="MM106" s="2624" t="e">
        <f t="shared" si="279"/>
        <v>#NUM!</v>
      </c>
      <c r="MN106" s="2624">
        <f t="shared" si="279"/>
        <v>15</v>
      </c>
      <c r="MO106" s="2624">
        <f t="shared" si="279"/>
        <v>33</v>
      </c>
      <c r="MP106" s="2624" t="e">
        <f t="shared" si="279"/>
        <v>#NUM!</v>
      </c>
      <c r="MQ106" s="2624" t="e">
        <f t="shared" si="279"/>
        <v>#NUM!</v>
      </c>
      <c r="MR106" s="2624" t="e">
        <f t="shared" si="279"/>
        <v>#NUM!</v>
      </c>
      <c r="MS106" s="2624" t="e">
        <f t="shared" si="279"/>
        <v>#NUM!</v>
      </c>
      <c r="MT106" s="2624">
        <f t="shared" si="279"/>
        <v>30</v>
      </c>
      <c r="MU106" s="2624">
        <f t="shared" si="279"/>
        <v>31</v>
      </c>
      <c r="MV106" s="2624" t="e">
        <f t="shared" si="279"/>
        <v>#NUM!</v>
      </c>
      <c r="MW106" s="2624" t="e">
        <f t="shared" si="279"/>
        <v>#NUM!</v>
      </c>
      <c r="MX106" s="2624" t="e">
        <f t="shared" si="279"/>
        <v>#NUM!</v>
      </c>
      <c r="MY106" s="2624" t="e">
        <f t="shared" si="279"/>
        <v>#NUM!</v>
      </c>
      <c r="MZ106" s="2624">
        <f t="shared" si="279"/>
        <v>10</v>
      </c>
      <c r="NA106" s="2624">
        <f t="shared" si="279"/>
        <v>35</v>
      </c>
      <c r="NB106" s="2618">
        <f t="shared" si="279"/>
        <v>130.59</v>
      </c>
      <c r="NC106" s="2618">
        <f t="shared" si="279"/>
        <v>39</v>
      </c>
      <c r="ND106" s="2618">
        <f t="shared" si="279"/>
        <v>29</v>
      </c>
      <c r="NE106" s="2618">
        <f t="shared" si="279"/>
        <v>38</v>
      </c>
      <c r="NF106" s="2618">
        <f t="shared" si="279"/>
        <v>15.545982393706687</v>
      </c>
      <c r="NG106" s="2618">
        <f t="shared" si="279"/>
        <v>39</v>
      </c>
      <c r="NH106" s="2618">
        <f t="shared" si="279"/>
        <v>29</v>
      </c>
      <c r="NI106" s="2618">
        <f t="shared" si="279"/>
        <v>38</v>
      </c>
      <c r="NJ106" s="2618">
        <f t="shared" si="279"/>
        <v>15.545982393706687</v>
      </c>
      <c r="NK106" s="2618">
        <f t="shared" si="279"/>
        <v>39</v>
      </c>
      <c r="NL106" s="2618">
        <f t="shared" si="279"/>
        <v>20</v>
      </c>
      <c r="NM106" s="2618">
        <f t="shared" si="279"/>
        <v>39</v>
      </c>
      <c r="NN106" s="2618">
        <f t="shared" si="279"/>
        <v>7.3469387755102034</v>
      </c>
      <c r="NO106" s="2618">
        <f t="shared" si="279"/>
        <v>39</v>
      </c>
      <c r="NP106" s="2618">
        <f t="shared" si="279"/>
        <v>2785</v>
      </c>
      <c r="NQ106" s="3209">
        <v>0.24345709068776628</v>
      </c>
      <c r="NR106" s="3353">
        <v>0.24345709068776628</v>
      </c>
      <c r="NS106" s="3354"/>
      <c r="NT106" s="1471"/>
      <c r="NU106" s="3354"/>
      <c r="NV106" s="3354"/>
      <c r="NW106" s="1471">
        <v>3.2852753486173483</v>
      </c>
      <c r="NX106" s="3354">
        <v>3.2852753486173483</v>
      </c>
      <c r="NY106" s="3354"/>
      <c r="NZ106" s="1471"/>
      <c r="OA106" s="3354"/>
      <c r="OB106" s="3354"/>
      <c r="OC106" s="2919">
        <f t="shared" si="279"/>
        <v>130</v>
      </c>
      <c r="OD106" s="2621">
        <f t="shared" si="279"/>
        <v>53.472222222222221</v>
      </c>
      <c r="OE106" s="2618">
        <f t="shared" si="279"/>
        <v>39</v>
      </c>
      <c r="OF106" s="2618">
        <v>17</v>
      </c>
      <c r="OG106" s="2618">
        <v>1.9856928829490417</v>
      </c>
      <c r="OH106" s="2618">
        <f t="shared" si="279"/>
        <v>11.5</v>
      </c>
      <c r="OI106" s="2618">
        <f t="shared" si="279"/>
        <v>30.075959761855881</v>
      </c>
      <c r="OJ106" s="2618">
        <f t="shared" ref="OJ106:QS106" si="280">MEDIAN(OJ$15:OJ$91)</f>
        <v>39</v>
      </c>
      <c r="OK106" s="2624" t="e">
        <f t="shared" si="280"/>
        <v>#NUM!</v>
      </c>
      <c r="OL106" s="2624" t="e">
        <f t="shared" si="280"/>
        <v>#N/A</v>
      </c>
      <c r="OM106" s="2624">
        <f t="shared" si="280"/>
        <v>83</v>
      </c>
      <c r="ON106" s="2624">
        <f t="shared" si="280"/>
        <v>28.55826907646702</v>
      </c>
      <c r="OO106" s="2624">
        <f t="shared" si="280"/>
        <v>39</v>
      </c>
      <c r="OP106" s="3728" t="e">
        <f t="shared" si="280"/>
        <v>#NUM!</v>
      </c>
      <c r="OQ106" s="2618">
        <f t="shared" si="280"/>
        <v>13.3</v>
      </c>
      <c r="OR106" s="2618">
        <f t="shared" si="280"/>
        <v>12.5</v>
      </c>
      <c r="OS106" s="2618">
        <f t="shared" si="280"/>
        <v>13.3</v>
      </c>
      <c r="OT106" s="2618">
        <f t="shared" si="280"/>
        <v>12.698412698412698</v>
      </c>
      <c r="OU106" s="2618">
        <f t="shared" si="280"/>
        <v>12.5</v>
      </c>
      <c r="OV106" s="2618">
        <f t="shared" si="280"/>
        <v>12.562814070351758</v>
      </c>
      <c r="OW106" s="2618">
        <f t="shared" si="280"/>
        <v>39</v>
      </c>
      <c r="OX106" s="2618">
        <f t="shared" si="280"/>
        <v>12.842696112261329</v>
      </c>
      <c r="OY106" s="2618">
        <f t="shared" si="280"/>
        <v>39</v>
      </c>
      <c r="OZ106" s="2618">
        <f t="shared" si="280"/>
        <v>8.4</v>
      </c>
      <c r="PA106" s="2618">
        <f t="shared" si="280"/>
        <v>9.1999999999999993</v>
      </c>
      <c r="PB106" s="2618">
        <f t="shared" si="280"/>
        <v>9.9</v>
      </c>
      <c r="PC106" s="2618">
        <f t="shared" si="280"/>
        <v>10.340909090909092</v>
      </c>
      <c r="PD106" s="2618">
        <f t="shared" si="280"/>
        <v>10.815047021943574</v>
      </c>
      <c r="PE106" s="2618">
        <f t="shared" si="280"/>
        <v>11.921529175050303</v>
      </c>
      <c r="PF106" s="2618">
        <f t="shared" si="280"/>
        <v>39</v>
      </c>
      <c r="PG106" s="2618">
        <f t="shared" si="280"/>
        <v>10.325048311883</v>
      </c>
      <c r="PH106" s="2618">
        <f t="shared" si="280"/>
        <v>39</v>
      </c>
      <c r="PI106" s="2618">
        <f t="shared" si="280"/>
        <v>25.384615384615387</v>
      </c>
      <c r="PJ106" s="2618">
        <f t="shared" si="280"/>
        <v>39</v>
      </c>
      <c r="PK106" s="2618">
        <f t="shared" si="280"/>
        <v>23.4842051763234</v>
      </c>
      <c r="PL106" s="2618">
        <f t="shared" si="280"/>
        <v>39</v>
      </c>
      <c r="PM106" s="2618">
        <f t="shared" si="280"/>
        <v>0</v>
      </c>
      <c r="PN106" s="2618">
        <f t="shared" si="280"/>
        <v>0</v>
      </c>
      <c r="PO106" s="2618">
        <f t="shared" si="280"/>
        <v>37</v>
      </c>
      <c r="PP106" s="2618">
        <f t="shared" si="280"/>
        <v>0</v>
      </c>
      <c r="PQ106" s="2618">
        <f t="shared" si="280"/>
        <v>0</v>
      </c>
      <c r="PR106" s="2618">
        <f t="shared" si="280"/>
        <v>24</v>
      </c>
      <c r="PS106" s="2922">
        <f t="shared" si="280"/>
        <v>182</v>
      </c>
      <c r="PT106" s="1503">
        <f t="shared" si="280"/>
        <v>43.657817109144545</v>
      </c>
      <c r="PU106" s="1215">
        <f t="shared" si="280"/>
        <v>39</v>
      </c>
      <c r="PV106" s="2618">
        <f t="shared" si="280"/>
        <v>246</v>
      </c>
      <c r="PW106" s="1216">
        <f t="shared" si="280"/>
        <v>60.533787620670076</v>
      </c>
      <c r="PX106" s="1215">
        <f t="shared" si="280"/>
        <v>35</v>
      </c>
      <c r="PY106" s="2629">
        <f t="shared" si="280"/>
        <v>169</v>
      </c>
      <c r="PZ106" s="1504">
        <f t="shared" si="280"/>
        <v>76.923076923076934</v>
      </c>
      <c r="QA106" s="1215">
        <f t="shared" si="280"/>
        <v>39</v>
      </c>
      <c r="QB106" s="2629">
        <f t="shared" si="280"/>
        <v>177</v>
      </c>
      <c r="QC106" s="1504">
        <f t="shared" si="280"/>
        <v>44.186046511627907</v>
      </c>
      <c r="QD106" s="1215">
        <f t="shared" si="280"/>
        <v>39</v>
      </c>
      <c r="QE106" s="2618">
        <f t="shared" si="280"/>
        <v>0</v>
      </c>
      <c r="QF106" s="2618">
        <f t="shared" si="280"/>
        <v>0</v>
      </c>
      <c r="QG106" s="2618">
        <f t="shared" si="280"/>
        <v>23</v>
      </c>
      <c r="QH106" s="2618" t="e">
        <f t="shared" si="280"/>
        <v>#NUM!</v>
      </c>
      <c r="QI106" s="2618">
        <f t="shared" si="280"/>
        <v>79.742173112338861</v>
      </c>
      <c r="QJ106" s="2618">
        <f t="shared" si="280"/>
        <v>78.340080971659916</v>
      </c>
      <c r="QK106" s="1215">
        <f t="shared" si="280"/>
        <v>39</v>
      </c>
      <c r="QL106" s="1215">
        <f t="shared" si="280"/>
        <v>679</v>
      </c>
      <c r="QM106" s="2618">
        <f t="shared" si="280"/>
        <v>52.599009900990104</v>
      </c>
      <c r="QN106" s="2618">
        <f t="shared" si="280"/>
        <v>53.571428571428569</v>
      </c>
      <c r="QO106" s="1215">
        <f t="shared" si="280"/>
        <v>39</v>
      </c>
      <c r="QP106" s="1215">
        <f t="shared" si="280"/>
        <v>288</v>
      </c>
      <c r="QQ106" s="2441">
        <f t="shared" si="280"/>
        <v>94.440796673232654</v>
      </c>
      <c r="QR106" s="2618">
        <f t="shared" si="280"/>
        <v>296.10000000000002</v>
      </c>
      <c r="QS106" s="1215">
        <f t="shared" si="280"/>
        <v>39</v>
      </c>
      <c r="QT106" s="2618">
        <f t="shared" ref="QT106:SW106" si="281">MEDIAN(QT$15:QT$91)</f>
        <v>871.9</v>
      </c>
      <c r="QU106" s="1215">
        <f t="shared" si="281"/>
        <v>39</v>
      </c>
      <c r="QV106" s="2618">
        <f t="shared" si="281"/>
        <v>0</v>
      </c>
      <c r="QW106" s="1215">
        <f t="shared" si="281"/>
        <v>31</v>
      </c>
      <c r="QX106" s="2618">
        <f t="shared" si="281"/>
        <v>0</v>
      </c>
      <c r="QY106" s="1215">
        <f t="shared" si="281"/>
        <v>12</v>
      </c>
      <c r="QZ106" s="2618">
        <f t="shared" si="281"/>
        <v>0</v>
      </c>
      <c r="RA106" s="1215">
        <f t="shared" si="281"/>
        <v>30</v>
      </c>
      <c r="RB106" s="2618">
        <f t="shared" si="281"/>
        <v>267.74</v>
      </c>
      <c r="RC106" s="1215">
        <f t="shared" si="281"/>
        <v>39</v>
      </c>
      <c r="RD106" s="2618">
        <f t="shared" si="281"/>
        <v>0</v>
      </c>
      <c r="RE106" s="1215">
        <f t="shared" si="281"/>
        <v>24</v>
      </c>
      <c r="RF106" s="2618">
        <f t="shared" si="281"/>
        <v>0</v>
      </c>
      <c r="RG106" s="1215">
        <f t="shared" si="281"/>
        <v>32</v>
      </c>
      <c r="RH106" s="2618">
        <f t="shared" si="281"/>
        <v>5874.5</v>
      </c>
      <c r="RI106" s="2618">
        <f t="shared" si="281"/>
        <v>39</v>
      </c>
      <c r="RJ106" s="2618">
        <f t="shared" si="281"/>
        <v>1053.5999999999999</v>
      </c>
      <c r="RK106" s="2618">
        <f t="shared" si="281"/>
        <v>39</v>
      </c>
      <c r="RL106" s="2618">
        <f t="shared" si="281"/>
        <v>538.9</v>
      </c>
      <c r="RM106" s="2618">
        <f t="shared" si="281"/>
        <v>39</v>
      </c>
      <c r="RN106" s="2618">
        <f t="shared" si="281"/>
        <v>435.5</v>
      </c>
      <c r="RO106" s="2618">
        <f t="shared" si="281"/>
        <v>39</v>
      </c>
      <c r="RP106" s="2618">
        <f t="shared" si="281"/>
        <v>0</v>
      </c>
      <c r="RQ106" s="2618">
        <f t="shared" si="281"/>
        <v>2</v>
      </c>
      <c r="RR106" s="2618">
        <f t="shared" si="281"/>
        <v>0</v>
      </c>
      <c r="RS106" s="2618">
        <f t="shared" si="281"/>
        <v>1</v>
      </c>
      <c r="RT106" s="2618">
        <f t="shared" si="281"/>
        <v>0</v>
      </c>
      <c r="RU106" s="2618">
        <f t="shared" si="281"/>
        <v>38</v>
      </c>
      <c r="RV106" s="2618">
        <f t="shared" si="281"/>
        <v>0</v>
      </c>
      <c r="RW106" s="2618">
        <f t="shared" si="281"/>
        <v>39</v>
      </c>
      <c r="RX106" s="2618">
        <f t="shared" si="281"/>
        <v>5</v>
      </c>
      <c r="RY106" s="2618" t="e">
        <f t="shared" si="281"/>
        <v>#NUM!</v>
      </c>
      <c r="RZ106" s="2618">
        <f t="shared" si="281"/>
        <v>5</v>
      </c>
      <c r="SA106" s="2618" t="e">
        <f t="shared" si="281"/>
        <v>#NUM!</v>
      </c>
      <c r="SB106" s="2618">
        <f t="shared" si="281"/>
        <v>5</v>
      </c>
      <c r="SC106" s="2618" t="e">
        <f t="shared" si="281"/>
        <v>#NUM!</v>
      </c>
      <c r="SD106" s="2618">
        <f t="shared" si="281"/>
        <v>0</v>
      </c>
      <c r="SE106" s="2618" t="e">
        <f t="shared" si="281"/>
        <v>#NUM!</v>
      </c>
      <c r="SF106" s="2618">
        <f t="shared" si="281"/>
        <v>0</v>
      </c>
      <c r="SG106" s="2618" t="e">
        <f t="shared" si="281"/>
        <v>#NUM!</v>
      </c>
      <c r="SH106" s="2618">
        <f t="shared" si="281"/>
        <v>15</v>
      </c>
      <c r="SI106" s="1215">
        <f t="shared" si="281"/>
        <v>37</v>
      </c>
      <c r="SJ106" s="2618">
        <f t="shared" si="281"/>
        <v>5</v>
      </c>
      <c r="SK106" s="2618" t="e">
        <f t="shared" si="281"/>
        <v>#NUM!</v>
      </c>
      <c r="SL106" s="2618">
        <f t="shared" si="281"/>
        <v>5</v>
      </c>
      <c r="SM106" s="2618" t="e">
        <f t="shared" si="281"/>
        <v>#NUM!</v>
      </c>
      <c r="SN106" s="2618">
        <f t="shared" si="281"/>
        <v>5</v>
      </c>
      <c r="SO106" s="2618" t="e">
        <f t="shared" si="281"/>
        <v>#NUM!</v>
      </c>
      <c r="SP106" s="2618">
        <f t="shared" si="281"/>
        <v>0</v>
      </c>
      <c r="SQ106" s="2618" t="e">
        <f t="shared" si="281"/>
        <v>#NUM!</v>
      </c>
      <c r="SR106" s="2618">
        <f t="shared" si="281"/>
        <v>15</v>
      </c>
      <c r="SS106" s="1215">
        <f t="shared" si="281"/>
        <v>22</v>
      </c>
      <c r="ST106" s="2923">
        <f t="shared" si="281"/>
        <v>5</v>
      </c>
      <c r="SU106" s="2923" t="e">
        <f t="shared" si="281"/>
        <v>#NUM!</v>
      </c>
      <c r="SV106" s="2923">
        <f t="shared" si="281"/>
        <v>5</v>
      </c>
      <c r="SW106" s="2923" t="e">
        <f t="shared" si="281"/>
        <v>#NUM!</v>
      </c>
      <c r="SX106" s="2923">
        <f t="shared" ref="SX106:VI106" si="282">MEDIAN(SX$15:SX$91)</f>
        <v>0</v>
      </c>
      <c r="SY106" s="2923" t="e">
        <f t="shared" si="282"/>
        <v>#NUM!</v>
      </c>
      <c r="SZ106" s="2923">
        <f t="shared" si="282"/>
        <v>10</v>
      </c>
      <c r="TA106" s="2923">
        <f t="shared" si="282"/>
        <v>27</v>
      </c>
      <c r="TB106" s="2618">
        <f t="shared" si="282"/>
        <v>10</v>
      </c>
      <c r="TC106" s="2618" t="e">
        <f t="shared" si="282"/>
        <v>#NUM!</v>
      </c>
      <c r="TD106" s="2618">
        <f t="shared" si="282"/>
        <v>10</v>
      </c>
      <c r="TE106" s="2618" t="e">
        <f t="shared" si="282"/>
        <v>#NUM!</v>
      </c>
      <c r="TF106" s="2618">
        <f t="shared" si="282"/>
        <v>10</v>
      </c>
      <c r="TG106" s="2618" t="e">
        <f t="shared" si="282"/>
        <v>#NUM!</v>
      </c>
      <c r="TH106" s="2618">
        <f t="shared" si="282"/>
        <v>0</v>
      </c>
      <c r="TI106" s="2618" t="e">
        <f t="shared" si="282"/>
        <v>#NUM!</v>
      </c>
      <c r="TJ106" s="2618">
        <f t="shared" si="282"/>
        <v>30</v>
      </c>
      <c r="TK106" s="1215">
        <f t="shared" si="282"/>
        <v>30</v>
      </c>
      <c r="TL106" s="2618">
        <f t="shared" si="282"/>
        <v>10</v>
      </c>
      <c r="TM106" s="2618">
        <f t="shared" si="282"/>
        <v>10</v>
      </c>
      <c r="TN106" s="2618">
        <f t="shared" si="282"/>
        <v>10</v>
      </c>
      <c r="TO106" s="2618">
        <f t="shared" si="282"/>
        <v>0</v>
      </c>
      <c r="TP106" s="2618">
        <f t="shared" si="282"/>
        <v>30</v>
      </c>
      <c r="TQ106" s="1215">
        <f t="shared" si="282"/>
        <v>36</v>
      </c>
      <c r="TR106" s="2618" t="e">
        <f t="shared" si="282"/>
        <v>#NUM!</v>
      </c>
      <c r="TS106" s="2618" t="e">
        <f t="shared" si="282"/>
        <v>#NUM!</v>
      </c>
      <c r="TT106" s="2618" t="e">
        <f t="shared" si="282"/>
        <v>#NUM!</v>
      </c>
      <c r="TU106" s="2618" t="e">
        <f t="shared" si="282"/>
        <v>#NUM!</v>
      </c>
      <c r="TV106" s="2618">
        <f t="shared" si="282"/>
        <v>5</v>
      </c>
      <c r="TW106" s="2618">
        <f t="shared" si="282"/>
        <v>5</v>
      </c>
      <c r="TX106" s="2618">
        <f t="shared" si="282"/>
        <v>5</v>
      </c>
      <c r="TY106" s="2618">
        <f t="shared" si="282"/>
        <v>5</v>
      </c>
      <c r="TZ106" s="2618">
        <f t="shared" si="282"/>
        <v>20</v>
      </c>
      <c r="UA106" s="1215">
        <f t="shared" si="282"/>
        <v>1</v>
      </c>
      <c r="UB106" s="2618">
        <f t="shared" si="282"/>
        <v>10</v>
      </c>
      <c r="UC106" s="2618">
        <f t="shared" si="282"/>
        <v>10</v>
      </c>
      <c r="UD106" s="2618">
        <f t="shared" si="282"/>
        <v>0</v>
      </c>
      <c r="UE106" s="2618">
        <f t="shared" si="282"/>
        <v>0</v>
      </c>
      <c r="UF106" s="2618">
        <f t="shared" si="282"/>
        <v>20</v>
      </c>
      <c r="UG106" s="1215">
        <f t="shared" si="282"/>
        <v>34</v>
      </c>
      <c r="UH106" s="1215">
        <f t="shared" si="282"/>
        <v>0</v>
      </c>
      <c r="UI106" s="2618">
        <f t="shared" si="282"/>
        <v>0</v>
      </c>
      <c r="UJ106" s="2618">
        <f t="shared" si="282"/>
        <v>25</v>
      </c>
      <c r="UK106" s="1215">
        <f t="shared" si="282"/>
        <v>1</v>
      </c>
      <c r="UL106" s="2618">
        <f t="shared" si="282"/>
        <v>12.853883479546258</v>
      </c>
      <c r="UM106" s="2618">
        <f t="shared" si="282"/>
        <v>39</v>
      </c>
      <c r="UN106" s="1215">
        <f t="shared" si="282"/>
        <v>1</v>
      </c>
      <c r="UO106" s="2618">
        <f t="shared" si="282"/>
        <v>3.3412409368839584</v>
      </c>
      <c r="UP106" s="2618">
        <f t="shared" si="282"/>
        <v>39</v>
      </c>
      <c r="UQ106" s="1215">
        <f t="shared" si="282"/>
        <v>1</v>
      </c>
      <c r="UR106" s="2618">
        <f t="shared" si="282"/>
        <v>4.9046054244935995</v>
      </c>
      <c r="US106" s="2618">
        <f t="shared" si="282"/>
        <v>39</v>
      </c>
      <c r="UT106" s="2618">
        <f t="shared" si="282"/>
        <v>32.200000000000003</v>
      </c>
      <c r="UU106" s="2618">
        <f t="shared" si="282"/>
        <v>39</v>
      </c>
      <c r="UV106" s="2618">
        <f t="shared" si="282"/>
        <v>24.7</v>
      </c>
      <c r="UW106" s="2618">
        <f t="shared" si="282"/>
        <v>39</v>
      </c>
      <c r="UX106" s="1215">
        <f t="shared" si="282"/>
        <v>3.3</v>
      </c>
      <c r="UY106" s="2618">
        <f t="shared" si="282"/>
        <v>39</v>
      </c>
      <c r="UZ106" s="1215">
        <f t="shared" si="282"/>
        <v>0.14000000000000001</v>
      </c>
      <c r="VA106" s="2618">
        <f t="shared" si="282"/>
        <v>38</v>
      </c>
      <c r="VB106" s="1215">
        <f t="shared" si="282"/>
        <v>5.3999999999999999E-2</v>
      </c>
      <c r="VC106" s="2618">
        <f t="shared" si="282"/>
        <v>36</v>
      </c>
      <c r="VD106" s="1215">
        <f t="shared" si="282"/>
        <v>3.1E-2</v>
      </c>
      <c r="VE106" s="2618">
        <f t="shared" si="282"/>
        <v>37</v>
      </c>
      <c r="VF106" s="1215">
        <f t="shared" si="282"/>
        <v>6.0000000000000001E-3</v>
      </c>
      <c r="VG106" s="2618">
        <f t="shared" si="282"/>
        <v>39</v>
      </c>
      <c r="VH106" s="1215">
        <f t="shared" si="282"/>
        <v>5.0000000000000001E-3</v>
      </c>
      <c r="VI106" s="2618">
        <f t="shared" si="282"/>
        <v>36</v>
      </c>
      <c r="VJ106" s="1218">
        <f t="shared" ref="VJ106:XU106" si="283">MEDIAN(VJ$15:VJ$91)</f>
        <v>4.0000000000000001E-3</v>
      </c>
      <c r="VK106" s="2618">
        <f t="shared" si="283"/>
        <v>36</v>
      </c>
      <c r="VL106" s="1218">
        <f t="shared" si="283"/>
        <v>0</v>
      </c>
      <c r="VM106" s="2618">
        <f t="shared" si="283"/>
        <v>7</v>
      </c>
      <c r="VN106" s="1218">
        <f t="shared" si="283"/>
        <v>0</v>
      </c>
      <c r="VO106" s="2618">
        <f t="shared" si="283"/>
        <v>7</v>
      </c>
      <c r="VP106" s="2618">
        <f t="shared" si="283"/>
        <v>8</v>
      </c>
      <c r="VQ106" s="2618">
        <f t="shared" si="283"/>
        <v>95.506182768673966</v>
      </c>
      <c r="VR106" s="2618">
        <f t="shared" si="283"/>
        <v>39</v>
      </c>
      <c r="VS106" s="2618">
        <f t="shared" si="283"/>
        <v>5</v>
      </c>
      <c r="VT106" s="2618">
        <f t="shared" si="283"/>
        <v>49.159374692753907</v>
      </c>
      <c r="VU106" s="2618">
        <f t="shared" si="283"/>
        <v>39</v>
      </c>
      <c r="VV106" s="2618">
        <f t="shared" si="283"/>
        <v>9</v>
      </c>
      <c r="VW106" s="2618">
        <f t="shared" si="283"/>
        <v>129.94607237996232</v>
      </c>
      <c r="VX106" s="2618">
        <f t="shared" si="283"/>
        <v>39</v>
      </c>
      <c r="VY106" s="2618">
        <f t="shared" si="283"/>
        <v>7</v>
      </c>
      <c r="VZ106" s="2618">
        <f t="shared" si="283"/>
        <v>83.542188805346697</v>
      </c>
      <c r="WA106" s="2618">
        <f t="shared" si="283"/>
        <v>39</v>
      </c>
      <c r="WB106" s="2618">
        <f t="shared" si="283"/>
        <v>37</v>
      </c>
      <c r="WC106" s="2618">
        <f t="shared" si="283"/>
        <v>447.14778891994081</v>
      </c>
      <c r="WD106" s="2618">
        <f t="shared" si="283"/>
        <v>39</v>
      </c>
      <c r="WE106" s="2618">
        <f t="shared" si="283"/>
        <v>16</v>
      </c>
      <c r="WF106" s="2618">
        <f t="shared" si="283"/>
        <v>167.25136656604388</v>
      </c>
      <c r="WG106" s="2618">
        <f t="shared" si="283"/>
        <v>39</v>
      </c>
      <c r="WH106" s="2618">
        <f t="shared" si="283"/>
        <v>64.040000000000006</v>
      </c>
      <c r="WI106" s="2618">
        <f t="shared" si="283"/>
        <v>39</v>
      </c>
      <c r="WJ106" s="2618">
        <f t="shared" si="283"/>
        <v>0</v>
      </c>
      <c r="WK106" s="2618">
        <f t="shared" si="283"/>
        <v>10</v>
      </c>
      <c r="WL106" s="2618">
        <f t="shared" si="283"/>
        <v>0</v>
      </c>
      <c r="WM106" s="2618">
        <f t="shared" si="283"/>
        <v>2</v>
      </c>
      <c r="WN106" s="2618">
        <f t="shared" si="283"/>
        <v>54.05</v>
      </c>
      <c r="WO106" s="2618">
        <f t="shared" si="283"/>
        <v>39</v>
      </c>
      <c r="WP106" s="2618">
        <f t="shared" si="283"/>
        <v>0</v>
      </c>
      <c r="WQ106" s="2618">
        <f t="shared" si="283"/>
        <v>19</v>
      </c>
      <c r="WR106" s="2618">
        <f t="shared" si="283"/>
        <v>0</v>
      </c>
      <c r="WS106" s="2618">
        <f t="shared" si="283"/>
        <v>31</v>
      </c>
      <c r="WT106" s="2618">
        <f t="shared" si="283"/>
        <v>0</v>
      </c>
      <c r="WU106" s="2618">
        <f t="shared" si="283"/>
        <v>25</v>
      </c>
      <c r="WV106" s="2618">
        <f t="shared" si="283"/>
        <v>0</v>
      </c>
      <c r="WW106" s="2618">
        <f t="shared" si="283"/>
        <v>12</v>
      </c>
      <c r="WX106" s="2618">
        <f t="shared" si="283"/>
        <v>3.84</v>
      </c>
      <c r="WY106" s="2618">
        <f t="shared" si="283"/>
        <v>39</v>
      </c>
      <c r="WZ106" s="2618">
        <f t="shared" si="283"/>
        <v>265.95999999999998</v>
      </c>
      <c r="XA106" s="2618">
        <f t="shared" si="283"/>
        <v>39</v>
      </c>
      <c r="XB106" s="2618">
        <f t="shared" si="283"/>
        <v>502.28</v>
      </c>
      <c r="XC106" s="2618">
        <f t="shared" si="283"/>
        <v>39</v>
      </c>
      <c r="XD106" s="2618">
        <f t="shared" si="283"/>
        <v>17.440000000000001</v>
      </c>
      <c r="XE106" s="2618">
        <f t="shared" si="283"/>
        <v>37</v>
      </c>
      <c r="XF106" s="2618">
        <f t="shared" si="283"/>
        <v>0</v>
      </c>
      <c r="XG106" s="2618">
        <f t="shared" si="283"/>
        <v>23</v>
      </c>
      <c r="XH106" s="2618">
        <f t="shared" si="283"/>
        <v>0</v>
      </c>
      <c r="XI106" s="2618">
        <f t="shared" si="283"/>
        <v>28</v>
      </c>
      <c r="XJ106" s="2618">
        <f t="shared" si="283"/>
        <v>166.85</v>
      </c>
      <c r="XK106" s="2618">
        <f t="shared" si="283"/>
        <v>38</v>
      </c>
      <c r="XL106" s="2618">
        <f t="shared" si="283"/>
        <v>253.36</v>
      </c>
      <c r="XM106" s="2618">
        <f t="shared" si="283"/>
        <v>35</v>
      </c>
      <c r="XN106" s="1215" t="e">
        <f t="shared" si="283"/>
        <v>#NUM!</v>
      </c>
      <c r="XO106" s="2618" t="e">
        <f t="shared" si="283"/>
        <v>#NUM!</v>
      </c>
      <c r="XP106" s="2618" t="e">
        <f t="shared" si="283"/>
        <v>#NUM!</v>
      </c>
      <c r="XQ106" s="2618" t="e">
        <f t="shared" si="283"/>
        <v>#NUM!</v>
      </c>
      <c r="XR106" s="2618" t="e">
        <f t="shared" si="283"/>
        <v>#NUM!</v>
      </c>
      <c r="XS106" s="2618" t="e">
        <f t="shared" si="283"/>
        <v>#NUM!</v>
      </c>
      <c r="XT106" s="2618" t="e">
        <f t="shared" si="283"/>
        <v>#NUM!</v>
      </c>
      <c r="XU106" s="2618" t="e">
        <f t="shared" si="283"/>
        <v>#NUM!</v>
      </c>
      <c r="XV106" s="2618" t="e">
        <f t="shared" ref="XV106:AAG106" si="284">MEDIAN(XV$15:XV$91)</f>
        <v>#NUM!</v>
      </c>
      <c r="XW106" s="2618" t="e">
        <f t="shared" si="284"/>
        <v>#NUM!</v>
      </c>
      <c r="XX106" s="2626">
        <f t="shared" si="284"/>
        <v>179</v>
      </c>
      <c r="XY106" s="2627">
        <f t="shared" si="284"/>
        <v>1.7316017316017316</v>
      </c>
      <c r="XZ106" s="2626">
        <f t="shared" si="284"/>
        <v>39</v>
      </c>
      <c r="YA106" s="2618">
        <f t="shared" si="284"/>
        <v>237</v>
      </c>
      <c r="YB106" s="2618">
        <f t="shared" si="284"/>
        <v>17.241379310344829</v>
      </c>
      <c r="YC106" s="2618">
        <f t="shared" si="284"/>
        <v>39</v>
      </c>
      <c r="YD106" s="2618">
        <f t="shared" si="284"/>
        <v>175</v>
      </c>
      <c r="YE106" s="2618">
        <f t="shared" si="284"/>
        <v>7.296137339055794</v>
      </c>
      <c r="YF106" s="2618">
        <f t="shared" si="284"/>
        <v>39</v>
      </c>
      <c r="YG106" s="2618">
        <f t="shared" si="284"/>
        <v>256</v>
      </c>
      <c r="YH106" s="2618">
        <f t="shared" si="284"/>
        <v>8.0428954423592494</v>
      </c>
      <c r="YI106" s="2618">
        <f t="shared" si="284"/>
        <v>39</v>
      </c>
      <c r="YJ106" s="2618">
        <f t="shared" si="284"/>
        <v>175</v>
      </c>
      <c r="YK106" s="2618">
        <f t="shared" si="284"/>
        <v>22.564102564102566</v>
      </c>
      <c r="YL106" s="2618">
        <f t="shared" si="284"/>
        <v>39</v>
      </c>
      <c r="YM106" s="2618">
        <f t="shared" si="284"/>
        <v>256</v>
      </c>
      <c r="YN106" s="2618">
        <f t="shared" si="284"/>
        <v>24.46043165467626</v>
      </c>
      <c r="YO106" s="2618">
        <f t="shared" si="284"/>
        <v>39</v>
      </c>
      <c r="YP106" s="2627">
        <f t="shared" si="284"/>
        <v>14.285714285714285</v>
      </c>
      <c r="YQ106" s="2627">
        <f t="shared" si="284"/>
        <v>0</v>
      </c>
      <c r="YR106" s="2627">
        <f t="shared" si="284"/>
        <v>0</v>
      </c>
      <c r="YS106" s="2627">
        <f t="shared" si="284"/>
        <v>0</v>
      </c>
      <c r="YT106" s="2627">
        <f t="shared" si="284"/>
        <v>0</v>
      </c>
      <c r="YU106" s="2627">
        <f t="shared" si="284"/>
        <v>0</v>
      </c>
      <c r="YV106" s="2627">
        <f t="shared" si="284"/>
        <v>0</v>
      </c>
      <c r="YW106" s="2627">
        <f t="shared" si="284"/>
        <v>0</v>
      </c>
      <c r="YX106" s="2627">
        <f t="shared" si="284"/>
        <v>0</v>
      </c>
      <c r="YY106" s="2627">
        <f t="shared" si="284"/>
        <v>12.5</v>
      </c>
      <c r="YZ106" s="2627">
        <f t="shared" si="284"/>
        <v>0</v>
      </c>
      <c r="ZA106" s="2618">
        <f t="shared" si="284"/>
        <v>3</v>
      </c>
      <c r="ZB106" s="2618">
        <f t="shared" si="284"/>
        <v>41</v>
      </c>
      <c r="ZC106" s="2618">
        <f t="shared" si="284"/>
        <v>10.731707317073171</v>
      </c>
      <c r="ZD106" s="2618">
        <f t="shared" si="284"/>
        <v>20</v>
      </c>
      <c r="ZE106" s="2618">
        <f t="shared" si="284"/>
        <v>13.333333333333334</v>
      </c>
      <c r="ZF106" s="2618">
        <f t="shared" si="284"/>
        <v>7.1428571428571423</v>
      </c>
      <c r="ZG106" s="2618">
        <f t="shared" si="284"/>
        <v>11.930294906166219</v>
      </c>
      <c r="ZH106" s="2618">
        <f t="shared" si="284"/>
        <v>13</v>
      </c>
      <c r="ZI106" s="2618">
        <f t="shared" si="284"/>
        <v>8.1632653061224492</v>
      </c>
      <c r="ZJ106" s="2618">
        <f t="shared" si="284"/>
        <v>28.436018957345972</v>
      </c>
      <c r="ZK106" s="2618">
        <f t="shared" si="284"/>
        <v>6.4343163538873993</v>
      </c>
      <c r="ZL106" s="2618">
        <f t="shared" si="284"/>
        <v>3.5714285714285712</v>
      </c>
      <c r="ZM106" s="2618">
        <f t="shared" si="284"/>
        <v>49</v>
      </c>
      <c r="ZN106" s="2618" t="e">
        <f t="shared" si="284"/>
        <v>#NUM!</v>
      </c>
      <c r="ZO106" s="2618" t="e">
        <f t="shared" si="284"/>
        <v>#NUM!</v>
      </c>
      <c r="ZP106" s="2618" t="e">
        <f t="shared" si="284"/>
        <v>#NUM!</v>
      </c>
      <c r="ZQ106" s="2618" t="e">
        <f t="shared" si="284"/>
        <v>#NUM!</v>
      </c>
      <c r="ZR106" s="2618" t="e">
        <f t="shared" si="284"/>
        <v>#NUM!</v>
      </c>
      <c r="ZS106" s="2618" t="e">
        <f t="shared" si="284"/>
        <v>#NUM!</v>
      </c>
      <c r="ZT106" s="2618">
        <f t="shared" si="284"/>
        <v>2</v>
      </c>
      <c r="ZU106" s="2618">
        <f t="shared" si="284"/>
        <v>1</v>
      </c>
      <c r="ZV106" s="2618">
        <f t="shared" si="284"/>
        <v>0</v>
      </c>
      <c r="ZW106" s="2618">
        <f t="shared" si="284"/>
        <v>1</v>
      </c>
      <c r="ZX106" s="2618">
        <f t="shared" si="284"/>
        <v>1</v>
      </c>
      <c r="ZY106" s="2618">
        <f t="shared" si="284"/>
        <v>1</v>
      </c>
      <c r="ZZ106" s="2618">
        <f t="shared" si="284"/>
        <v>4</v>
      </c>
      <c r="AAA106" s="2618">
        <f t="shared" si="284"/>
        <v>38</v>
      </c>
      <c r="AAB106" s="2618" t="e">
        <f t="shared" si="284"/>
        <v>#NUM!</v>
      </c>
      <c r="AAC106" s="2618" t="e">
        <f t="shared" si="284"/>
        <v>#NUM!</v>
      </c>
      <c r="AAD106" s="2618" t="e">
        <f t="shared" si="284"/>
        <v>#NUM!</v>
      </c>
      <c r="AAE106" s="2618" t="e">
        <f t="shared" si="284"/>
        <v>#NUM!</v>
      </c>
      <c r="AAF106" s="2618" t="e">
        <f t="shared" si="284"/>
        <v>#NUM!</v>
      </c>
      <c r="AAG106" s="2618" t="e">
        <f t="shared" si="284"/>
        <v>#NUM!</v>
      </c>
      <c r="AAH106" s="1215">
        <f t="shared" ref="AAH106:ACS106" si="285">MEDIAN(AAH$15:AAH$91)</f>
        <v>2</v>
      </c>
      <c r="AAI106" s="1215">
        <f t="shared" si="285"/>
        <v>2</v>
      </c>
      <c r="AAJ106" s="1215">
        <f t="shared" si="285"/>
        <v>1</v>
      </c>
      <c r="AAK106" s="1215">
        <f t="shared" si="285"/>
        <v>2</v>
      </c>
      <c r="AAL106" s="1215">
        <f t="shared" si="285"/>
        <v>1</v>
      </c>
      <c r="AAM106" s="1215">
        <f t="shared" si="285"/>
        <v>1</v>
      </c>
      <c r="AAN106" s="2618">
        <f t="shared" si="285"/>
        <v>0.65019505851755532</v>
      </c>
      <c r="AAO106" s="2618">
        <f t="shared" si="285"/>
        <v>39</v>
      </c>
      <c r="AAP106" s="2618">
        <f t="shared" si="285"/>
        <v>0.3097893432465923</v>
      </c>
      <c r="AAQ106" s="2618">
        <f t="shared" si="285"/>
        <v>39</v>
      </c>
      <c r="AAR106" s="2618">
        <f t="shared" si="285"/>
        <v>0.1921598770176787</v>
      </c>
      <c r="AAS106" s="2618">
        <f t="shared" si="285"/>
        <v>39</v>
      </c>
      <c r="AAT106" s="2618">
        <f t="shared" si="285"/>
        <v>1.2239902080783354</v>
      </c>
      <c r="AAU106" s="2618">
        <f t="shared" si="285"/>
        <v>39</v>
      </c>
      <c r="AAV106" s="2618">
        <f t="shared" si="285"/>
        <v>0.53793969098353311</v>
      </c>
      <c r="AAW106" s="2618">
        <f t="shared" si="285"/>
        <v>39</v>
      </c>
      <c r="AAX106" s="2618">
        <f t="shared" si="285"/>
        <v>0.46008741660915575</v>
      </c>
      <c r="AAY106" s="2618">
        <f t="shared" si="285"/>
        <v>39</v>
      </c>
      <c r="AAZ106" s="2618">
        <f t="shared" si="285"/>
        <v>1</v>
      </c>
      <c r="ABA106" s="2618">
        <f t="shared" si="285"/>
        <v>0</v>
      </c>
      <c r="ABB106" s="2618">
        <f t="shared" si="285"/>
        <v>0</v>
      </c>
      <c r="ABC106" s="2618">
        <f t="shared" si="285"/>
        <v>0.59241706161137442</v>
      </c>
      <c r="ABD106" s="2618">
        <f t="shared" si="285"/>
        <v>39</v>
      </c>
      <c r="ABE106" s="2618">
        <f t="shared" si="285"/>
        <v>0</v>
      </c>
      <c r="ABF106" s="2618">
        <f t="shared" si="285"/>
        <v>28</v>
      </c>
      <c r="ABG106" s="2618">
        <f t="shared" si="285"/>
        <v>0</v>
      </c>
      <c r="ABH106" s="2618">
        <f t="shared" si="285"/>
        <v>32</v>
      </c>
      <c r="ABI106" s="2618">
        <f t="shared" si="285"/>
        <v>0</v>
      </c>
      <c r="ABJ106" s="2618">
        <f t="shared" si="285"/>
        <v>0</v>
      </c>
      <c r="ABK106" s="2618">
        <f t="shared" si="285"/>
        <v>31</v>
      </c>
      <c r="ABL106" s="2618" t="e">
        <f t="shared" si="285"/>
        <v>#NUM!</v>
      </c>
      <c r="ABM106" s="2618" t="e">
        <f t="shared" si="285"/>
        <v>#NUM!</v>
      </c>
      <c r="ABN106" s="2618">
        <f t="shared" si="285"/>
        <v>1</v>
      </c>
      <c r="ABO106" s="2618">
        <f t="shared" si="285"/>
        <v>1</v>
      </c>
      <c r="ABP106" s="2618">
        <f t="shared" si="285"/>
        <v>2</v>
      </c>
      <c r="ABQ106" s="2618">
        <f t="shared" si="285"/>
        <v>37</v>
      </c>
      <c r="ABR106" s="2628" t="e">
        <f t="shared" si="285"/>
        <v>#NUM!</v>
      </c>
      <c r="ABS106" s="2628" t="e">
        <f t="shared" si="285"/>
        <v>#NUM!</v>
      </c>
      <c r="ABT106" s="2628" t="e">
        <f t="shared" si="285"/>
        <v>#NUM!</v>
      </c>
      <c r="ABU106" s="2628" t="e">
        <f t="shared" si="285"/>
        <v>#NUM!</v>
      </c>
      <c r="ABV106" s="2618">
        <f t="shared" si="285"/>
        <v>5</v>
      </c>
      <c r="ABW106" s="2618">
        <f t="shared" si="285"/>
        <v>5</v>
      </c>
      <c r="ABX106" s="2618">
        <f t="shared" si="285"/>
        <v>0</v>
      </c>
      <c r="ABY106" s="2618">
        <f t="shared" si="285"/>
        <v>0</v>
      </c>
      <c r="ABZ106" s="2618">
        <f t="shared" si="285"/>
        <v>10</v>
      </c>
      <c r="ACA106" s="2618">
        <f t="shared" si="285"/>
        <v>36</v>
      </c>
      <c r="ACB106" s="2618" t="e">
        <f t="shared" si="285"/>
        <v>#NUM!</v>
      </c>
      <c r="ACC106" s="2618" t="e">
        <f t="shared" si="285"/>
        <v>#NUM!</v>
      </c>
      <c r="ACD106" s="2618" t="e">
        <f t="shared" si="285"/>
        <v>#NUM!</v>
      </c>
      <c r="ACE106" s="2618" t="e">
        <f t="shared" si="285"/>
        <v>#NUM!</v>
      </c>
      <c r="ACF106" s="2618">
        <f t="shared" si="285"/>
        <v>5</v>
      </c>
      <c r="ACG106" s="2618">
        <f t="shared" si="285"/>
        <v>5</v>
      </c>
      <c r="ACH106" s="2618">
        <f t="shared" si="285"/>
        <v>5</v>
      </c>
      <c r="ACI106" s="2618">
        <f t="shared" si="285"/>
        <v>5</v>
      </c>
      <c r="ACJ106" s="2618">
        <f t="shared" si="285"/>
        <v>20</v>
      </c>
      <c r="ACK106" s="2618">
        <f t="shared" si="285"/>
        <v>1</v>
      </c>
      <c r="ACL106" s="2618">
        <f t="shared" si="285"/>
        <v>30</v>
      </c>
      <c r="ACM106" s="1215">
        <f t="shared" si="285"/>
        <v>1019</v>
      </c>
      <c r="ACN106" s="2618">
        <f t="shared" si="285"/>
        <v>11.749000000000001</v>
      </c>
      <c r="ACO106" s="1215">
        <f t="shared" si="285"/>
        <v>39</v>
      </c>
      <c r="ACP106" s="2618">
        <f t="shared" si="285"/>
        <v>2.9</v>
      </c>
      <c r="ACQ106" s="1215">
        <f t="shared" si="285"/>
        <v>36</v>
      </c>
      <c r="ACR106" s="2618">
        <f t="shared" si="285"/>
        <v>42.484000000000002</v>
      </c>
      <c r="ACS106" s="1215">
        <f t="shared" si="285"/>
        <v>39</v>
      </c>
      <c r="ACT106" s="2618" t="e">
        <f t="shared" ref="ACT106:AFQ106" si="286">MEDIAN(ACT$15:ACT$91)</f>
        <v>#NUM!</v>
      </c>
      <c r="ACU106" s="2618" t="e">
        <f t="shared" si="286"/>
        <v>#NUM!</v>
      </c>
      <c r="ACV106" s="2618" t="e">
        <f t="shared" si="286"/>
        <v>#NUM!</v>
      </c>
      <c r="ACW106" s="2618" t="e">
        <f t="shared" si="286"/>
        <v>#NUM!</v>
      </c>
      <c r="ACX106" s="2618">
        <f t="shared" si="286"/>
        <v>0</v>
      </c>
      <c r="ACY106" s="2618">
        <f t="shared" si="286"/>
        <v>0</v>
      </c>
      <c r="ACZ106" s="2618">
        <f t="shared" si="286"/>
        <v>0</v>
      </c>
      <c r="ADA106" s="2618">
        <f t="shared" si="286"/>
        <v>0</v>
      </c>
      <c r="ADB106" s="2618">
        <f t="shared" si="286"/>
        <v>0</v>
      </c>
      <c r="ADC106" s="2618">
        <f t="shared" si="286"/>
        <v>28</v>
      </c>
      <c r="ADD106" s="2618" t="e">
        <f t="shared" si="286"/>
        <v>#NUM!</v>
      </c>
      <c r="ADE106" s="2618" t="e">
        <f t="shared" si="286"/>
        <v>#NUM!</v>
      </c>
      <c r="ADF106" s="2618" t="e">
        <f t="shared" si="286"/>
        <v>#NUM!</v>
      </c>
      <c r="ADG106" s="2618" t="e">
        <f t="shared" si="286"/>
        <v>#NUM!</v>
      </c>
      <c r="ADH106" s="2618">
        <f t="shared" si="286"/>
        <v>5</v>
      </c>
      <c r="ADI106" s="2618">
        <f t="shared" si="286"/>
        <v>5</v>
      </c>
      <c r="ADJ106" s="2618">
        <f t="shared" si="286"/>
        <v>0</v>
      </c>
      <c r="ADK106" s="2618">
        <f t="shared" si="286"/>
        <v>0</v>
      </c>
      <c r="ADL106" s="2618">
        <f t="shared" si="286"/>
        <v>15</v>
      </c>
      <c r="ADM106" s="2618">
        <f t="shared" si="286"/>
        <v>20</v>
      </c>
      <c r="ADN106" s="1215">
        <f t="shared" si="286"/>
        <v>0</v>
      </c>
      <c r="ADO106" s="1215">
        <f t="shared" si="286"/>
        <v>0</v>
      </c>
      <c r="ADP106" s="1215">
        <f t="shared" si="286"/>
        <v>0</v>
      </c>
      <c r="ADQ106" s="2618">
        <f t="shared" si="286"/>
        <v>0</v>
      </c>
      <c r="ADR106" s="2618">
        <f t="shared" si="286"/>
        <v>0</v>
      </c>
      <c r="ADS106" s="2618">
        <f t="shared" si="286"/>
        <v>0</v>
      </c>
      <c r="ADT106" s="2618">
        <f t="shared" si="286"/>
        <v>38</v>
      </c>
      <c r="ADU106" s="2618">
        <f t="shared" si="286"/>
        <v>1</v>
      </c>
      <c r="ADV106" s="2618">
        <f t="shared" si="286"/>
        <v>25</v>
      </c>
      <c r="ADW106" s="2618">
        <f t="shared" si="286"/>
        <v>200</v>
      </c>
      <c r="ADX106" s="2618">
        <f t="shared" si="286"/>
        <v>14.625</v>
      </c>
      <c r="ADY106" s="2618">
        <f t="shared" si="286"/>
        <v>117</v>
      </c>
      <c r="ADZ106" s="2618">
        <f t="shared" si="286"/>
        <v>55.517002081887576</v>
      </c>
      <c r="AEA106" s="2618">
        <f t="shared" si="286"/>
        <v>39</v>
      </c>
      <c r="AEB106" s="2618">
        <f t="shared" si="286"/>
        <v>1.25</v>
      </c>
      <c r="AEC106" s="2618">
        <f t="shared" si="286"/>
        <v>216</v>
      </c>
      <c r="AED106" s="2618">
        <f t="shared" si="286"/>
        <v>1728</v>
      </c>
      <c r="AEE106" s="2618">
        <f t="shared" si="286"/>
        <v>105</v>
      </c>
      <c r="AEF106" s="2618">
        <f t="shared" si="286"/>
        <v>840</v>
      </c>
      <c r="AEG106" s="2618">
        <f t="shared" si="286"/>
        <v>477.00170357751279</v>
      </c>
      <c r="AEH106" s="2618">
        <f t="shared" si="286"/>
        <v>39</v>
      </c>
      <c r="AEI106" s="729"/>
      <c r="AEJ106" s="1215"/>
      <c r="AEK106" s="1215"/>
      <c r="AEL106" s="1215"/>
      <c r="AEM106" s="1528"/>
      <c r="AEN106" s="1528"/>
      <c r="AEO106" s="2920"/>
      <c r="AEP106" s="2921"/>
      <c r="AEQ106" s="2920"/>
      <c r="AER106" s="2920"/>
      <c r="AES106" s="2920"/>
      <c r="AET106" s="2921"/>
      <c r="AEU106" s="2920"/>
      <c r="AEV106" s="2920"/>
      <c r="AEW106" s="2920"/>
      <c r="AEX106" s="2920"/>
      <c r="AEY106" s="2920"/>
      <c r="AEZ106" s="2920"/>
      <c r="AFA106" s="2920"/>
      <c r="AFB106" s="1517"/>
      <c r="AFC106" s="1219">
        <f t="shared" si="286"/>
        <v>17</v>
      </c>
      <c r="AFD106" s="2627">
        <f t="shared" si="286"/>
        <v>12.121212121212121</v>
      </c>
      <c r="AFE106" s="2626">
        <f t="shared" si="286"/>
        <v>39</v>
      </c>
      <c r="AFF106" s="1504">
        <f t="shared" si="286"/>
        <v>55</v>
      </c>
      <c r="AFG106" s="2629">
        <f t="shared" si="286"/>
        <v>20.689655172413794</v>
      </c>
      <c r="AFH106" s="1215">
        <f t="shared" si="286"/>
        <v>39</v>
      </c>
      <c r="AFI106" s="2626">
        <f t="shared" si="286"/>
        <v>90</v>
      </c>
      <c r="AFJ106" s="1215">
        <f t="shared" si="286"/>
        <v>19</v>
      </c>
      <c r="AFK106" s="2618">
        <f t="shared" si="286"/>
        <v>21.111111111111111</v>
      </c>
      <c r="AFL106" s="2618">
        <f t="shared" si="286"/>
        <v>38</v>
      </c>
      <c r="AFM106" s="2618">
        <f t="shared" si="286"/>
        <v>57</v>
      </c>
      <c r="AFN106" s="1215">
        <f t="shared" si="286"/>
        <v>0</v>
      </c>
      <c r="AFO106" s="2618">
        <f t="shared" si="286"/>
        <v>0.63374663180976565</v>
      </c>
      <c r="AFP106" s="2618">
        <f t="shared" si="286"/>
        <v>34.5</v>
      </c>
      <c r="AFQ106" s="1215">
        <f t="shared" si="286"/>
        <v>56</v>
      </c>
      <c r="AFR106" s="1215">
        <f t="shared" ref="AFR106:AIC106" si="287">MEDIAN(AFR$15:AFR$91)</f>
        <v>36</v>
      </c>
      <c r="AFS106" s="1215" t="s">
        <v>31</v>
      </c>
      <c r="AFT106" s="1215" t="s">
        <v>31</v>
      </c>
      <c r="AFU106" s="2618" t="s">
        <v>31</v>
      </c>
      <c r="AFV106" s="2618">
        <f t="shared" si="287"/>
        <v>13</v>
      </c>
      <c r="AFW106" s="1215">
        <f t="shared" si="287"/>
        <v>9350</v>
      </c>
      <c r="AFX106" s="1215">
        <f t="shared" si="287"/>
        <v>270</v>
      </c>
      <c r="AFY106" s="2618">
        <f t="shared" si="287"/>
        <v>2.6001405481377371</v>
      </c>
      <c r="AFZ106" s="2618">
        <f t="shared" si="287"/>
        <v>10</v>
      </c>
      <c r="AGA106" s="2618"/>
      <c r="AGB106" s="2618"/>
      <c r="AGC106" s="2618"/>
      <c r="AGD106" s="2618"/>
      <c r="AGE106" s="2618"/>
      <c r="AGF106" s="2618"/>
      <c r="AGG106" s="2618"/>
      <c r="AGH106" s="2618"/>
      <c r="AGI106" s="2618"/>
      <c r="AGJ106" s="1215"/>
      <c r="AGK106" s="1215"/>
      <c r="AGL106" s="1215"/>
      <c r="AGM106" s="1215"/>
      <c r="AGN106" s="1215"/>
      <c r="AGO106" s="1215"/>
      <c r="AGP106" s="1215"/>
      <c r="AGQ106" s="1215"/>
      <c r="AGR106" s="1215"/>
      <c r="AGS106" s="1215"/>
      <c r="AGT106" s="2618">
        <f t="shared" si="287"/>
        <v>28.30188679245283</v>
      </c>
      <c r="AGU106" s="2618">
        <f t="shared" si="287"/>
        <v>11.320754716981133</v>
      </c>
      <c r="AGV106" s="2618">
        <f t="shared" si="287"/>
        <v>7.6923076923076925</v>
      </c>
      <c r="AGW106" s="2618">
        <f t="shared" si="287"/>
        <v>5.5555555555555554</v>
      </c>
      <c r="AGX106" s="2618">
        <f t="shared" si="287"/>
        <v>5.8823529411764701</v>
      </c>
      <c r="AGY106" s="2618">
        <f t="shared" si="287"/>
        <v>9.6</v>
      </c>
      <c r="AGZ106" s="2618">
        <f t="shared" si="287"/>
        <v>8.5470085470085468</v>
      </c>
      <c r="AHA106" s="2618">
        <f t="shared" si="287"/>
        <v>0</v>
      </c>
      <c r="AHB106" s="2618">
        <f t="shared" si="287"/>
        <v>0</v>
      </c>
      <c r="AHC106" s="1215">
        <f t="shared" si="287"/>
        <v>1</v>
      </c>
      <c r="AHD106" s="1215">
        <f t="shared" si="287"/>
        <v>0</v>
      </c>
      <c r="AHE106" s="1215">
        <f t="shared" si="287"/>
        <v>0</v>
      </c>
      <c r="AHF106" s="1215">
        <f t="shared" si="287"/>
        <v>0</v>
      </c>
      <c r="AHG106" s="1215">
        <f t="shared" si="287"/>
        <v>0</v>
      </c>
      <c r="AHH106" s="1215">
        <f t="shared" si="287"/>
        <v>0</v>
      </c>
      <c r="AHI106" s="1215">
        <f t="shared" si="287"/>
        <v>0</v>
      </c>
      <c r="AHJ106" s="1215">
        <f t="shared" si="287"/>
        <v>0</v>
      </c>
      <c r="AHK106" s="1215">
        <f t="shared" si="287"/>
        <v>0</v>
      </c>
      <c r="AHL106" s="1215">
        <f t="shared" si="287"/>
        <v>2</v>
      </c>
      <c r="AHM106" s="2618">
        <f t="shared" si="287"/>
        <v>35.833333333333329</v>
      </c>
      <c r="AHN106" s="2618">
        <f t="shared" si="287"/>
        <v>10.912698412698411</v>
      </c>
      <c r="AHO106" s="2618">
        <f t="shared" si="287"/>
        <v>10.128205128205128</v>
      </c>
      <c r="AHP106" s="2618">
        <f t="shared" si="287"/>
        <v>0</v>
      </c>
      <c r="AHQ106" s="2618">
        <f t="shared" si="287"/>
        <v>0</v>
      </c>
      <c r="AHR106" s="2618">
        <f t="shared" si="287"/>
        <v>0</v>
      </c>
      <c r="AHS106" s="2618">
        <f t="shared" si="287"/>
        <v>0</v>
      </c>
      <c r="AHT106" s="2618">
        <f t="shared" si="287"/>
        <v>0</v>
      </c>
      <c r="AHU106" s="2618">
        <f t="shared" si="287"/>
        <v>0</v>
      </c>
      <c r="AHV106" s="1215">
        <f t="shared" si="287"/>
        <v>0</v>
      </c>
      <c r="AHW106" s="1215">
        <f t="shared" si="287"/>
        <v>0</v>
      </c>
      <c r="AHX106" s="1215">
        <f t="shared" si="287"/>
        <v>0</v>
      </c>
      <c r="AHY106" s="1215">
        <f t="shared" si="287"/>
        <v>0</v>
      </c>
      <c r="AHZ106" s="1215">
        <f t="shared" si="287"/>
        <v>0</v>
      </c>
      <c r="AIA106" s="1215">
        <f t="shared" si="287"/>
        <v>0</v>
      </c>
      <c r="AIB106" s="1215">
        <f t="shared" si="287"/>
        <v>0</v>
      </c>
      <c r="AIC106" s="1215">
        <f t="shared" si="287"/>
        <v>0</v>
      </c>
      <c r="AID106" s="1215">
        <f t="shared" ref="AID106:AKO106" si="288">MEDIAN(AID$15:AID$91)</f>
        <v>0</v>
      </c>
      <c r="AIE106" s="1215">
        <f t="shared" si="288"/>
        <v>0</v>
      </c>
      <c r="AIF106" s="2618" t="e">
        <f t="shared" si="288"/>
        <v>#NUM!</v>
      </c>
      <c r="AIG106" s="2618" t="e">
        <f t="shared" si="288"/>
        <v>#NUM!</v>
      </c>
      <c r="AIH106" s="2618">
        <f t="shared" si="288"/>
        <v>5</v>
      </c>
      <c r="AII106" s="2618">
        <f t="shared" si="288"/>
        <v>30</v>
      </c>
      <c r="AIJ106" s="2618" t="e">
        <f t="shared" si="288"/>
        <v>#NUM!</v>
      </c>
      <c r="AIK106" s="2618" t="e">
        <f t="shared" si="288"/>
        <v>#NUM!</v>
      </c>
      <c r="AIL106" s="2618" t="e">
        <f t="shared" si="288"/>
        <v>#NUM!</v>
      </c>
      <c r="AIM106" s="2618" t="e">
        <f t="shared" si="288"/>
        <v>#NUM!</v>
      </c>
      <c r="AIN106" s="2618" t="e">
        <f t="shared" si="288"/>
        <v>#NUM!</v>
      </c>
      <c r="AIO106" s="2618" t="e">
        <f t="shared" si="288"/>
        <v>#NUM!</v>
      </c>
      <c r="AIP106" s="2629" t="e">
        <f t="shared" si="288"/>
        <v>#NUM!</v>
      </c>
      <c r="AIQ106" s="2629" t="e">
        <f t="shared" si="288"/>
        <v>#NUM!</v>
      </c>
      <c r="AIR106" s="2618" t="e">
        <f t="shared" si="288"/>
        <v>#NUM!</v>
      </c>
      <c r="AIS106" s="2618" t="e">
        <f t="shared" si="288"/>
        <v>#NUM!</v>
      </c>
      <c r="AIT106" s="2618" t="e">
        <f t="shared" si="288"/>
        <v>#NUM!</v>
      </c>
      <c r="AIU106" s="2618" t="e">
        <f t="shared" si="288"/>
        <v>#NUM!</v>
      </c>
      <c r="AIV106" s="2618" t="e">
        <f t="shared" si="288"/>
        <v>#NUM!</v>
      </c>
      <c r="AIW106" s="2618">
        <f t="shared" si="288"/>
        <v>70</v>
      </c>
      <c r="AIX106" s="2618">
        <f t="shared" si="288"/>
        <v>5</v>
      </c>
      <c r="AIY106" s="2618">
        <f t="shared" si="288"/>
        <v>8.3000000000000007</v>
      </c>
      <c r="AIZ106" s="2618">
        <f t="shared" si="288"/>
        <v>0</v>
      </c>
      <c r="AJA106" s="2618">
        <f t="shared" si="288"/>
        <v>0</v>
      </c>
      <c r="AJB106" s="2618">
        <f t="shared" si="288"/>
        <v>26</v>
      </c>
      <c r="AJC106" s="2618">
        <f t="shared" si="288"/>
        <v>0</v>
      </c>
      <c r="AJD106" s="2618">
        <f t="shared" si="288"/>
        <v>25</v>
      </c>
      <c r="AJE106" s="2618" t="e">
        <f t="shared" si="288"/>
        <v>#NUM!</v>
      </c>
      <c r="AJF106" s="2618" t="e">
        <f t="shared" si="288"/>
        <v>#NUM!</v>
      </c>
      <c r="AJG106" s="2618" t="e">
        <f t="shared" si="288"/>
        <v>#NUM!</v>
      </c>
      <c r="AJH106" s="2618" t="e">
        <f t="shared" si="288"/>
        <v>#NUM!</v>
      </c>
      <c r="AJI106" s="2618">
        <f t="shared" si="288"/>
        <v>9.3000000000000007</v>
      </c>
      <c r="AJJ106" s="2618">
        <f t="shared" si="288"/>
        <v>39</v>
      </c>
      <c r="AJK106" s="1215">
        <f t="shared" si="288"/>
        <v>1</v>
      </c>
      <c r="AJL106" s="2618">
        <f t="shared" si="288"/>
        <v>0</v>
      </c>
      <c r="AJM106" s="2618">
        <f t="shared" si="288"/>
        <v>39</v>
      </c>
      <c r="AJN106" s="1215">
        <f t="shared" si="288"/>
        <v>0</v>
      </c>
      <c r="AJO106" s="2618">
        <f t="shared" si="288"/>
        <v>0</v>
      </c>
      <c r="AJP106" s="2618">
        <f t="shared" si="288"/>
        <v>17</v>
      </c>
      <c r="AJQ106" s="1215">
        <f t="shared" si="288"/>
        <v>0</v>
      </c>
      <c r="AJR106" s="2618">
        <f t="shared" si="288"/>
        <v>0</v>
      </c>
      <c r="AJS106" s="2618">
        <f t="shared" si="288"/>
        <v>29</v>
      </c>
      <c r="AJT106" s="1215">
        <f t="shared" si="288"/>
        <v>0</v>
      </c>
      <c r="AJU106" s="2618">
        <f t="shared" si="288"/>
        <v>0</v>
      </c>
      <c r="AJV106" s="1215">
        <f t="shared" si="288"/>
        <v>0</v>
      </c>
      <c r="AJW106" s="2618">
        <f t="shared" si="288"/>
        <v>0</v>
      </c>
      <c r="AJX106" s="2618">
        <f t="shared" si="288"/>
        <v>26</v>
      </c>
      <c r="AJY106" s="1215">
        <f t="shared" si="288"/>
        <v>0</v>
      </c>
      <c r="AJZ106" s="2618">
        <f t="shared" si="288"/>
        <v>0</v>
      </c>
      <c r="AKA106" s="2618">
        <f t="shared" si="288"/>
        <v>9</v>
      </c>
      <c r="AKB106" s="1215">
        <f t="shared" si="288"/>
        <v>0</v>
      </c>
      <c r="AKC106" s="2618">
        <f t="shared" si="288"/>
        <v>11.9</v>
      </c>
      <c r="AKD106" s="2618">
        <f t="shared" si="288"/>
        <v>39</v>
      </c>
      <c r="AKE106" s="1215">
        <f t="shared" si="288"/>
        <v>1</v>
      </c>
      <c r="AKF106" s="1215">
        <f t="shared" si="288"/>
        <v>80</v>
      </c>
      <c r="AKG106" s="1215">
        <f t="shared" si="288"/>
        <v>0</v>
      </c>
      <c r="AKH106" s="1215">
        <f t="shared" si="288"/>
        <v>0</v>
      </c>
      <c r="AKI106" s="1215">
        <f t="shared" si="288"/>
        <v>0</v>
      </c>
      <c r="AKJ106" s="1215">
        <f t="shared" si="288"/>
        <v>0</v>
      </c>
      <c r="AKK106" s="1215">
        <f t="shared" si="288"/>
        <v>120</v>
      </c>
      <c r="AKL106" s="1215">
        <f t="shared" si="288"/>
        <v>0</v>
      </c>
      <c r="AKM106" s="1215">
        <f t="shared" si="288"/>
        <v>18</v>
      </c>
      <c r="AKN106" s="1215">
        <f t="shared" si="288"/>
        <v>0</v>
      </c>
      <c r="AKO106" s="1215">
        <f t="shared" si="288"/>
        <v>18</v>
      </c>
      <c r="AKP106" s="2618">
        <f t="shared" ref="AKP106:ALG106" si="289">MEDIAN(AKP$15:AKP$91)</f>
        <v>0.14899999999999999</v>
      </c>
      <c r="AKQ106" s="2618">
        <f t="shared" si="289"/>
        <v>28</v>
      </c>
      <c r="AKR106" s="2618">
        <f t="shared" si="289"/>
        <v>8.1000000000000003E-2</v>
      </c>
      <c r="AKS106" s="2618">
        <f t="shared" si="289"/>
        <v>23</v>
      </c>
      <c r="AKT106" s="2618">
        <f t="shared" si="289"/>
        <v>1.2E-2</v>
      </c>
      <c r="AKU106" s="2618">
        <f t="shared" si="289"/>
        <v>10</v>
      </c>
      <c r="AKV106" s="2618">
        <f t="shared" si="289"/>
        <v>2.7E-2</v>
      </c>
      <c r="AKW106" s="2618">
        <f t="shared" si="289"/>
        <v>15</v>
      </c>
      <c r="AKX106" s="2618">
        <f t="shared" si="289"/>
        <v>0</v>
      </c>
      <c r="AKY106" s="2618">
        <f t="shared" si="289"/>
        <v>0.22900000000000001</v>
      </c>
      <c r="AKZ106" s="2618">
        <f t="shared" si="289"/>
        <v>5.8000000000000003E-2</v>
      </c>
      <c r="ALA106" s="2618">
        <f t="shared" si="289"/>
        <v>12</v>
      </c>
      <c r="ALB106" s="2618">
        <f t="shared" si="289"/>
        <v>3.3000000000000002E-2</v>
      </c>
      <c r="ALC106" s="2618">
        <f t="shared" si="289"/>
        <v>26</v>
      </c>
      <c r="ALD106" s="2618">
        <f t="shared" si="289"/>
        <v>3.0000000000000001E-3</v>
      </c>
      <c r="ALE106" s="2618">
        <f t="shared" si="289"/>
        <v>7</v>
      </c>
      <c r="ALF106" s="2618">
        <f t="shared" si="289"/>
        <v>4.7500000000000001E-2</v>
      </c>
      <c r="ALG106" s="2618" t="e">
        <f t="shared" si="289"/>
        <v>#NUM!</v>
      </c>
      <c r="ALH106" s="1220"/>
    </row>
    <row r="107" spans="1:996" s="2623" customFormat="1" ht="13" x14ac:dyDescent="0.2">
      <c r="F107" s="2617" t="s">
        <v>1926</v>
      </c>
      <c r="G107" s="2918"/>
      <c r="H107" s="1215">
        <f>MAX(H$15:H$91)</f>
        <v>763</v>
      </c>
      <c r="I107" s="2619">
        <f t="shared" ref="I107:BW107" si="290">MAX(I$15:I$91)</f>
        <v>7.74</v>
      </c>
      <c r="J107" s="2618"/>
      <c r="K107" s="1215">
        <f t="shared" si="290"/>
        <v>1029</v>
      </c>
      <c r="L107" s="2618">
        <f t="shared" si="290"/>
        <v>7.83</v>
      </c>
      <c r="M107" s="2620">
        <f t="shared" si="290"/>
        <v>77</v>
      </c>
      <c r="N107" s="2618">
        <f t="shared" si="290"/>
        <v>1.17</v>
      </c>
      <c r="O107" s="1215">
        <f t="shared" si="290"/>
        <v>4970</v>
      </c>
      <c r="P107" s="2619">
        <f t="shared" si="290"/>
        <v>7.21</v>
      </c>
      <c r="Q107" s="2618"/>
      <c r="R107" s="1215">
        <f t="shared" si="290"/>
        <v>4758</v>
      </c>
      <c r="S107" s="2618">
        <f t="shared" si="290"/>
        <v>7.03</v>
      </c>
      <c r="T107" s="2620">
        <f>MAX(T$15:T$91)</f>
        <v>77</v>
      </c>
      <c r="U107" s="2618">
        <f t="shared" si="290"/>
        <v>1.4800000000000004</v>
      </c>
      <c r="V107" s="1215">
        <f t="shared" si="290"/>
        <v>2984</v>
      </c>
      <c r="W107" s="2618">
        <f t="shared" si="290"/>
        <v>6.9344262295081966</v>
      </c>
      <c r="X107" s="1215">
        <f t="shared" si="290"/>
        <v>1768</v>
      </c>
      <c r="Y107" s="2618">
        <f t="shared" si="290"/>
        <v>7.833333333333333</v>
      </c>
      <c r="Z107" s="2618">
        <f t="shared" si="290"/>
        <v>76</v>
      </c>
      <c r="AA107" s="2618">
        <f t="shared" si="290"/>
        <v>2168</v>
      </c>
      <c r="AB107" s="2618">
        <f t="shared" si="290"/>
        <v>6.8888888888888893</v>
      </c>
      <c r="AC107" s="2618">
        <f t="shared" si="290"/>
        <v>76</v>
      </c>
      <c r="AD107" s="1215">
        <f t="shared" si="290"/>
        <v>816</v>
      </c>
      <c r="AE107" s="2618">
        <f t="shared" si="290"/>
        <v>7.541666666666667</v>
      </c>
      <c r="AF107" s="2618">
        <f t="shared" si="290"/>
        <v>76</v>
      </c>
      <c r="AG107" s="2618">
        <f t="shared" si="290"/>
        <v>85.7</v>
      </c>
      <c r="AH107" s="2618">
        <f t="shared" si="290"/>
        <v>77</v>
      </c>
      <c r="AI107" s="2618">
        <f t="shared" si="290"/>
        <v>88.4</v>
      </c>
      <c r="AJ107" s="2618">
        <f t="shared" si="290"/>
        <v>77</v>
      </c>
      <c r="AK107" s="2618">
        <f t="shared" si="290"/>
        <v>8.5</v>
      </c>
      <c r="AL107" s="2618">
        <f t="shared" si="290"/>
        <v>5.8999999999999915</v>
      </c>
      <c r="AM107" s="1215">
        <f t="shared" si="290"/>
        <v>120</v>
      </c>
      <c r="AN107" s="1215"/>
      <c r="AO107" s="1215">
        <f t="shared" si="290"/>
        <v>120</v>
      </c>
      <c r="AP107" s="1215">
        <f t="shared" si="290"/>
        <v>76</v>
      </c>
      <c r="AQ107" s="1215">
        <f t="shared" si="290"/>
        <v>330</v>
      </c>
      <c r="AR107" s="1215">
        <f t="shared" si="290"/>
        <v>77</v>
      </c>
      <c r="AS107" s="1215">
        <f t="shared" si="290"/>
        <v>1017</v>
      </c>
      <c r="AT107" s="2618">
        <f>MAX(AT$15:AT$91)</f>
        <v>45.714285714285715</v>
      </c>
      <c r="AU107" s="2618">
        <f t="shared" si="290"/>
        <v>77</v>
      </c>
      <c r="AV107" s="1215">
        <f t="shared" si="290"/>
        <v>1022</v>
      </c>
      <c r="AW107" s="2618">
        <f t="shared" si="290"/>
        <v>24.074074074074073</v>
      </c>
      <c r="AX107" s="2618">
        <f t="shared" si="290"/>
        <v>77</v>
      </c>
      <c r="AY107" s="1215">
        <f t="shared" si="290"/>
        <v>979</v>
      </c>
      <c r="AZ107" s="2618">
        <f t="shared" si="290"/>
        <v>78.787878787878782</v>
      </c>
      <c r="BA107" s="2618">
        <f t="shared" si="290"/>
        <v>77</v>
      </c>
      <c r="BB107" s="1215">
        <f t="shared" si="290"/>
        <v>1021</v>
      </c>
      <c r="BC107" s="2618">
        <f t="shared" si="290"/>
        <v>25</v>
      </c>
      <c r="BD107" s="2618">
        <f t="shared" si="290"/>
        <v>77</v>
      </c>
      <c r="BE107" s="1215">
        <f t="shared" si="290"/>
        <v>1022</v>
      </c>
      <c r="BF107" s="2618">
        <f t="shared" si="290"/>
        <v>6.4516129032258061</v>
      </c>
      <c r="BG107" s="2618">
        <f t="shared" si="290"/>
        <v>77</v>
      </c>
      <c r="BH107" s="1215">
        <f t="shared" si="290"/>
        <v>1015</v>
      </c>
      <c r="BI107" s="2618">
        <f t="shared" si="290"/>
        <v>45.714285714285715</v>
      </c>
      <c r="BJ107" s="2618">
        <f t="shared" si="290"/>
        <v>77</v>
      </c>
      <c r="BK107" s="1215">
        <f t="shared" si="290"/>
        <v>1800</v>
      </c>
      <c r="BL107" s="2618">
        <f t="shared" si="290"/>
        <v>88.235294117647058</v>
      </c>
      <c r="BM107" s="2618">
        <f t="shared" si="290"/>
        <v>77</v>
      </c>
      <c r="BN107" s="1215">
        <f t="shared" si="290"/>
        <v>1838</v>
      </c>
      <c r="BO107" s="2618">
        <f t="shared" si="290"/>
        <v>100</v>
      </c>
      <c r="BP107" s="2618">
        <f t="shared" si="290"/>
        <v>74</v>
      </c>
      <c r="BQ107" s="1215">
        <f t="shared" si="290"/>
        <v>1760</v>
      </c>
      <c r="BR107" s="2618">
        <f t="shared" si="290"/>
        <v>87.5</v>
      </c>
      <c r="BS107" s="2618">
        <f t="shared" si="290"/>
        <v>77</v>
      </c>
      <c r="BT107" s="1215">
        <f t="shared" si="290"/>
        <v>1839</v>
      </c>
      <c r="BU107" s="2618">
        <f t="shared" si="290"/>
        <v>75</v>
      </c>
      <c r="BV107" s="2618">
        <f t="shared" si="290"/>
        <v>77</v>
      </c>
      <c r="BW107" s="1215">
        <f t="shared" si="290"/>
        <v>1672</v>
      </c>
      <c r="BX107" s="2618">
        <f t="shared" ref="BX107:EI107" si="291">MAX(BX$15:BX$91)</f>
        <v>16.666666666666664</v>
      </c>
      <c r="BY107" s="2618">
        <f t="shared" si="291"/>
        <v>77</v>
      </c>
      <c r="BZ107" s="1215">
        <f t="shared" si="291"/>
        <v>1824</v>
      </c>
      <c r="CA107" s="2618">
        <f t="shared" si="291"/>
        <v>80</v>
      </c>
      <c r="CB107" s="2618">
        <f t="shared" si="291"/>
        <v>77</v>
      </c>
      <c r="CC107" s="2618">
        <f t="shared" si="291"/>
        <v>17.3</v>
      </c>
      <c r="CD107" s="2618">
        <f t="shared" si="291"/>
        <v>77</v>
      </c>
      <c r="CE107" s="2618">
        <f t="shared" si="291"/>
        <v>6.7</v>
      </c>
      <c r="CF107" s="2618">
        <f t="shared" si="291"/>
        <v>8.8000000000000007</v>
      </c>
      <c r="CG107" s="2618">
        <f t="shared" si="291"/>
        <v>6.8000000000000007</v>
      </c>
      <c r="CH107" s="2618">
        <f t="shared" si="291"/>
        <v>17.399999999999999</v>
      </c>
      <c r="CI107" s="2618">
        <f t="shared" si="291"/>
        <v>17.100000000000001</v>
      </c>
      <c r="CJ107" s="2618">
        <f t="shared" si="291"/>
        <v>23.1</v>
      </c>
      <c r="CK107" s="2618">
        <f t="shared" si="291"/>
        <v>77</v>
      </c>
      <c r="CL107" s="2618">
        <f t="shared" si="291"/>
        <v>8.5</v>
      </c>
      <c r="CM107" s="2618">
        <f t="shared" si="291"/>
        <v>11.2</v>
      </c>
      <c r="CN107" s="2618">
        <f t="shared" si="291"/>
        <v>10.8</v>
      </c>
      <c r="CO107" s="1215">
        <f t="shared" si="291"/>
        <v>3941</v>
      </c>
      <c r="CP107" s="2618">
        <f t="shared" si="291"/>
        <v>93</v>
      </c>
      <c r="CQ107" s="2618">
        <f t="shared" si="291"/>
        <v>77</v>
      </c>
      <c r="CR107" s="1215">
        <f t="shared" si="291"/>
        <v>1768</v>
      </c>
      <c r="CS107" s="2618">
        <f t="shared" si="291"/>
        <v>94</v>
      </c>
      <c r="CT107" s="2618">
        <f t="shared" si="291"/>
        <v>76</v>
      </c>
      <c r="CU107" s="1215">
        <f t="shared" si="291"/>
        <v>1345</v>
      </c>
      <c r="CV107" s="2618">
        <f t="shared" si="291"/>
        <v>95</v>
      </c>
      <c r="CW107" s="2618">
        <f t="shared" si="291"/>
        <v>77</v>
      </c>
      <c r="CX107" s="1215">
        <f t="shared" si="291"/>
        <v>828</v>
      </c>
      <c r="CY107" s="2618">
        <f t="shared" si="291"/>
        <v>95.35</v>
      </c>
      <c r="CZ107" s="2618">
        <f t="shared" si="291"/>
        <v>77</v>
      </c>
      <c r="DA107" s="2618">
        <f t="shared" si="291"/>
        <v>50</v>
      </c>
      <c r="DB107" s="2618">
        <f t="shared" si="291"/>
        <v>76</v>
      </c>
      <c r="DC107" s="1215">
        <f t="shared" si="291"/>
        <v>5472</v>
      </c>
      <c r="DD107" s="2618">
        <f t="shared" si="291"/>
        <v>100</v>
      </c>
      <c r="DE107" s="2618">
        <f t="shared" si="291"/>
        <v>77</v>
      </c>
      <c r="DF107" s="2618">
        <f t="shared" si="291"/>
        <v>66.666666666666657</v>
      </c>
      <c r="DG107" s="2618">
        <f t="shared" si="291"/>
        <v>37</v>
      </c>
      <c r="DH107" s="2618">
        <f t="shared" si="291"/>
        <v>100</v>
      </c>
      <c r="DI107" s="2618">
        <f t="shared" si="291"/>
        <v>70</v>
      </c>
      <c r="DJ107" s="2618">
        <f t="shared" si="291"/>
        <v>100</v>
      </c>
      <c r="DK107" s="2618">
        <f t="shared" si="291"/>
        <v>34</v>
      </c>
      <c r="DL107" s="2618">
        <f t="shared" si="291"/>
        <v>100</v>
      </c>
      <c r="DM107" s="2618">
        <f t="shared" si="291"/>
        <v>77</v>
      </c>
      <c r="DN107" s="2618">
        <f t="shared" si="291"/>
        <v>50</v>
      </c>
      <c r="DO107" s="2618">
        <f t="shared" si="291"/>
        <v>60</v>
      </c>
      <c r="DP107" s="2618">
        <f t="shared" si="291"/>
        <v>958</v>
      </c>
      <c r="DQ107" s="2618">
        <f t="shared" si="291"/>
        <v>88.461538461538453</v>
      </c>
      <c r="DR107" s="2618">
        <f t="shared" si="291"/>
        <v>77</v>
      </c>
      <c r="DS107" s="2618">
        <f t="shared" si="291"/>
        <v>1723</v>
      </c>
      <c r="DT107" s="2618">
        <f t="shared" si="291"/>
        <v>63.636363636363633</v>
      </c>
      <c r="DU107" s="2618">
        <f t="shared" si="291"/>
        <v>76</v>
      </c>
      <c r="DV107" s="2618">
        <f t="shared" si="291"/>
        <v>873</v>
      </c>
      <c r="DW107" s="2621">
        <f t="shared" si="291"/>
        <v>91.489361702127653</v>
      </c>
      <c r="DX107" s="2621">
        <f t="shared" si="291"/>
        <v>77</v>
      </c>
      <c r="DY107" s="2618">
        <f t="shared" si="291"/>
        <v>798</v>
      </c>
      <c r="DZ107" s="2618">
        <f t="shared" si="291"/>
        <v>4</v>
      </c>
      <c r="EA107" s="2618">
        <f t="shared" si="291"/>
        <v>77</v>
      </c>
      <c r="EB107" s="2621">
        <f t="shared" si="291"/>
        <v>45.161290322580641</v>
      </c>
      <c r="EC107" s="2621">
        <f t="shared" si="291"/>
        <v>77</v>
      </c>
      <c r="ED107" s="2618">
        <f t="shared" si="291"/>
        <v>853</v>
      </c>
      <c r="EE107" s="2618">
        <f t="shared" si="291"/>
        <v>2.2000000000000002</v>
      </c>
      <c r="EF107" s="2618">
        <f t="shared" si="291"/>
        <v>77</v>
      </c>
      <c r="EG107" s="2621">
        <f t="shared" si="291"/>
        <v>80.851063829787236</v>
      </c>
      <c r="EH107" s="2621">
        <f t="shared" si="291"/>
        <v>77</v>
      </c>
      <c r="EI107" s="2618">
        <f t="shared" si="291"/>
        <v>901</v>
      </c>
      <c r="EJ107" s="2618">
        <f t="shared" ref="EJ107:GU107" si="292">MAX(EJ$15:EJ$91)</f>
        <v>1.875</v>
      </c>
      <c r="EK107" s="2618">
        <f t="shared" si="292"/>
        <v>73</v>
      </c>
      <c r="EL107" s="2621">
        <f t="shared" si="292"/>
        <v>68.181818181818173</v>
      </c>
      <c r="EM107" s="2621">
        <f t="shared" si="292"/>
        <v>77</v>
      </c>
      <c r="EN107" s="2618">
        <f t="shared" si="292"/>
        <v>829</v>
      </c>
      <c r="EO107" s="2618">
        <f t="shared" si="292"/>
        <v>1.5</v>
      </c>
      <c r="EP107" s="2618">
        <f t="shared" si="292"/>
        <v>73</v>
      </c>
      <c r="EQ107" s="2621">
        <f t="shared" si="292"/>
        <v>42.424242424242422</v>
      </c>
      <c r="ER107" s="2621">
        <f t="shared" si="292"/>
        <v>73</v>
      </c>
      <c r="ES107" s="2618">
        <f t="shared" si="292"/>
        <v>807</v>
      </c>
      <c r="ET107" s="1215">
        <f t="shared" si="292"/>
        <v>2</v>
      </c>
      <c r="EU107" s="1215">
        <f t="shared" si="292"/>
        <v>75</v>
      </c>
      <c r="EV107" s="2621">
        <f t="shared" si="292"/>
        <v>48</v>
      </c>
      <c r="EW107" s="2621">
        <f t="shared" si="292"/>
        <v>75</v>
      </c>
      <c r="EX107" s="2618">
        <f t="shared" si="292"/>
        <v>830</v>
      </c>
      <c r="EY107" s="1215">
        <f t="shared" si="292"/>
        <v>1.75</v>
      </c>
      <c r="EZ107" s="1215">
        <f t="shared" si="292"/>
        <v>71</v>
      </c>
      <c r="FA107" s="2621">
        <f t="shared" si="292"/>
        <v>38.888888888888893</v>
      </c>
      <c r="FB107" s="2621">
        <f t="shared" si="292"/>
        <v>71</v>
      </c>
      <c r="FC107" s="2618">
        <f t="shared" si="292"/>
        <v>886</v>
      </c>
      <c r="FD107" s="1215">
        <f t="shared" si="292"/>
        <v>1.5</v>
      </c>
      <c r="FE107" s="1215">
        <f t="shared" si="292"/>
        <v>74</v>
      </c>
      <c r="FF107" s="2621">
        <f t="shared" si="292"/>
        <v>39.393939393939391</v>
      </c>
      <c r="FG107" s="2621">
        <f t="shared" si="292"/>
        <v>74</v>
      </c>
      <c r="FH107" s="2629">
        <f t="shared" si="292"/>
        <v>809</v>
      </c>
      <c r="FI107" s="1215">
        <f t="shared" si="292"/>
        <v>3.6538461538461537</v>
      </c>
      <c r="FJ107" s="1215">
        <f t="shared" si="292"/>
        <v>77</v>
      </c>
      <c r="FK107" s="2630">
        <f t="shared" si="292"/>
        <v>71.875</v>
      </c>
      <c r="FL107" s="2621">
        <f t="shared" si="292"/>
        <v>76</v>
      </c>
      <c r="FM107" s="2618">
        <f t="shared" si="292"/>
        <v>1867</v>
      </c>
      <c r="FN107" s="2621">
        <f t="shared" si="292"/>
        <v>42.009884678747937</v>
      </c>
      <c r="FO107" s="2621">
        <f t="shared" si="292"/>
        <v>74</v>
      </c>
      <c r="FP107" s="2618">
        <f t="shared" si="292"/>
        <v>1546</v>
      </c>
      <c r="FQ107" s="1216">
        <f t="shared" si="292"/>
        <v>2.5</v>
      </c>
      <c r="FR107" s="1216">
        <f t="shared" si="292"/>
        <v>62</v>
      </c>
      <c r="FS107" s="2621">
        <f t="shared" si="292"/>
        <v>12.5</v>
      </c>
      <c r="FT107" s="2621">
        <f t="shared" si="292"/>
        <v>62</v>
      </c>
      <c r="FU107" s="2618">
        <f t="shared" si="292"/>
        <v>1552</v>
      </c>
      <c r="FV107" s="2618">
        <f t="shared" si="292"/>
        <v>3.25</v>
      </c>
      <c r="FW107" s="2618">
        <f t="shared" si="292"/>
        <v>65</v>
      </c>
      <c r="FX107" s="2621">
        <f t="shared" si="292"/>
        <v>18.997912317327767</v>
      </c>
      <c r="FY107" s="2621">
        <f t="shared" si="292"/>
        <v>65</v>
      </c>
      <c r="FZ107" s="2618">
        <f t="shared" si="292"/>
        <v>1640</v>
      </c>
      <c r="GA107" s="2618">
        <f t="shared" si="292"/>
        <v>4</v>
      </c>
      <c r="GB107" s="2618">
        <f t="shared" si="292"/>
        <v>68</v>
      </c>
      <c r="GC107" s="2621">
        <f t="shared" si="292"/>
        <v>18.436873747494989</v>
      </c>
      <c r="GD107" s="2621">
        <f t="shared" si="292"/>
        <v>68</v>
      </c>
      <c r="GE107" s="2618">
        <f t="shared" si="292"/>
        <v>1565</v>
      </c>
      <c r="GF107" s="2618">
        <f t="shared" si="292"/>
        <v>1.75</v>
      </c>
      <c r="GG107" s="2618">
        <f t="shared" si="292"/>
        <v>59</v>
      </c>
      <c r="GH107" s="2621">
        <f t="shared" si="292"/>
        <v>11.320754716981133</v>
      </c>
      <c r="GI107" s="2621">
        <f t="shared" si="292"/>
        <v>59</v>
      </c>
      <c r="GJ107" s="2618">
        <f t="shared" si="292"/>
        <v>1675</v>
      </c>
      <c r="GK107" s="2618">
        <f t="shared" si="292"/>
        <v>2.5</v>
      </c>
      <c r="GL107" s="2618">
        <f t="shared" si="292"/>
        <v>72</v>
      </c>
      <c r="GM107" s="2621">
        <f t="shared" si="292"/>
        <v>34.042553191489361</v>
      </c>
      <c r="GN107" s="2621">
        <f t="shared" si="292"/>
        <v>72</v>
      </c>
      <c r="GO107" s="2618">
        <f t="shared" si="292"/>
        <v>1629</v>
      </c>
      <c r="GP107" s="2618">
        <f t="shared" si="292"/>
        <v>1.75</v>
      </c>
      <c r="GQ107" s="2618">
        <f t="shared" si="292"/>
        <v>60</v>
      </c>
      <c r="GR107" s="2621">
        <f t="shared" si="292"/>
        <v>10.852713178294573</v>
      </c>
      <c r="GS107" s="2621">
        <f t="shared" si="292"/>
        <v>60</v>
      </c>
      <c r="GT107" s="2618">
        <f t="shared" si="292"/>
        <v>1582</v>
      </c>
      <c r="GU107" s="2618">
        <f t="shared" si="292"/>
        <v>1.1000000000000001</v>
      </c>
      <c r="GV107" s="2618">
        <f t="shared" ref="GV107:JG107" si="293">MAX(GV$15:GV$91)</f>
        <v>51</v>
      </c>
      <c r="GW107" s="2621">
        <f t="shared" si="293"/>
        <v>6.3829787234042552</v>
      </c>
      <c r="GX107" s="2621">
        <f t="shared" si="293"/>
        <v>51</v>
      </c>
      <c r="GY107" s="2618">
        <f t="shared" si="293"/>
        <v>1581</v>
      </c>
      <c r="GZ107" s="2618">
        <f t="shared" si="293"/>
        <v>4</v>
      </c>
      <c r="HA107" s="2618">
        <f t="shared" si="293"/>
        <v>50</v>
      </c>
      <c r="HB107" s="2621">
        <f t="shared" si="293"/>
        <v>7.1428571428571423</v>
      </c>
      <c r="HC107" s="2621">
        <f t="shared" si="293"/>
        <v>50</v>
      </c>
      <c r="HD107" s="2618">
        <f t="shared" si="293"/>
        <v>54.491017964071851</v>
      </c>
      <c r="HE107" s="2618">
        <f t="shared" si="293"/>
        <v>25</v>
      </c>
      <c r="HF107" s="2618">
        <f t="shared" si="293"/>
        <v>100</v>
      </c>
      <c r="HG107" s="2618">
        <f t="shared" si="293"/>
        <v>83.969465648854964</v>
      </c>
      <c r="HH107" s="2618">
        <f t="shared" si="293"/>
        <v>50</v>
      </c>
      <c r="HI107" s="2618">
        <f t="shared" si="293"/>
        <v>100</v>
      </c>
      <c r="HJ107" s="2618">
        <f t="shared" si="293"/>
        <v>100</v>
      </c>
      <c r="HK107" s="2618">
        <f t="shared" si="293"/>
        <v>14.285714285714285</v>
      </c>
      <c r="HL107" s="2618">
        <f t="shared" si="293"/>
        <v>100</v>
      </c>
      <c r="HM107" s="1502">
        <f t="shared" si="293"/>
        <v>5714</v>
      </c>
      <c r="HN107" s="2618">
        <f t="shared" si="293"/>
        <v>102.6981450252951</v>
      </c>
      <c r="HO107" s="2618">
        <f t="shared" si="293"/>
        <v>9.1062394603709951</v>
      </c>
      <c r="HP107" s="2618">
        <f t="shared" si="293"/>
        <v>168.29679595278247</v>
      </c>
      <c r="HQ107" s="2618">
        <f t="shared" si="293"/>
        <v>99.662731871838105</v>
      </c>
      <c r="HR107" s="2618">
        <f t="shared" si="293"/>
        <v>29.591836734693878</v>
      </c>
      <c r="HS107" s="2618">
        <f t="shared" si="293"/>
        <v>106.23946037099495</v>
      </c>
      <c r="HT107" s="2618">
        <f t="shared" si="293"/>
        <v>149.74704890387858</v>
      </c>
      <c r="HU107" s="2618">
        <f t="shared" si="293"/>
        <v>13.15345699831366</v>
      </c>
      <c r="HV107" s="2618">
        <f t="shared" si="293"/>
        <v>170.65767284991568</v>
      </c>
      <c r="HW107" s="2618">
        <f t="shared" si="293"/>
        <v>15062</v>
      </c>
      <c r="HX107" s="2618">
        <f t="shared" si="293"/>
        <v>38</v>
      </c>
      <c r="HY107" s="2618">
        <f t="shared" si="293"/>
        <v>42</v>
      </c>
      <c r="HZ107" s="2618">
        <f t="shared" si="293"/>
        <v>133</v>
      </c>
      <c r="IA107" s="2618">
        <f t="shared" si="293"/>
        <v>62</v>
      </c>
      <c r="IB107" s="2618">
        <f t="shared" si="293"/>
        <v>43</v>
      </c>
      <c r="IC107" s="2618">
        <f t="shared" si="293"/>
        <v>47</v>
      </c>
      <c r="ID107" s="2618">
        <f t="shared" si="293"/>
        <v>32</v>
      </c>
      <c r="IE107" s="2618">
        <f t="shared" si="293"/>
        <v>156</v>
      </c>
      <c r="IF107" s="2618">
        <f t="shared" si="293"/>
        <v>526</v>
      </c>
      <c r="IG107" s="2618">
        <f t="shared" si="293"/>
        <v>258</v>
      </c>
      <c r="IH107" s="2618">
        <f t="shared" si="293"/>
        <v>88</v>
      </c>
      <c r="II107" s="2618">
        <f t="shared" si="293"/>
        <v>87</v>
      </c>
      <c r="IJ107" s="2618">
        <f t="shared" si="293"/>
        <v>44</v>
      </c>
      <c r="IK107" s="2618">
        <f t="shared" si="293"/>
        <v>41</v>
      </c>
      <c r="IL107" s="2618">
        <f t="shared" si="293"/>
        <v>32</v>
      </c>
      <c r="IM107" s="2618">
        <f t="shared" si="293"/>
        <v>48</v>
      </c>
      <c r="IN107" s="2618">
        <f t="shared" si="293"/>
        <v>106</v>
      </c>
      <c r="IO107" s="2618">
        <f t="shared" si="293"/>
        <v>646</v>
      </c>
      <c r="IP107" s="2618">
        <f t="shared" si="293"/>
        <v>236</v>
      </c>
      <c r="IQ107" s="2618">
        <f t="shared" si="293"/>
        <v>150</v>
      </c>
      <c r="IR107" s="2618">
        <f t="shared" si="293"/>
        <v>54</v>
      </c>
      <c r="IS107" s="2618">
        <f t="shared" si="293"/>
        <v>64</v>
      </c>
      <c r="IT107" s="2618">
        <f t="shared" si="293"/>
        <v>32</v>
      </c>
      <c r="IU107" s="2618">
        <f t="shared" si="293"/>
        <v>10</v>
      </c>
      <c r="IV107" s="2618">
        <f t="shared" si="293"/>
        <v>55</v>
      </c>
      <c r="IW107" s="2618">
        <f t="shared" si="293"/>
        <v>98</v>
      </c>
      <c r="IX107" s="2618">
        <f t="shared" si="293"/>
        <v>634</v>
      </c>
      <c r="IY107" s="2618">
        <f t="shared" si="293"/>
        <v>100</v>
      </c>
      <c r="IZ107" s="2618">
        <f t="shared" si="293"/>
        <v>100</v>
      </c>
      <c r="JA107" s="2618">
        <f t="shared" si="293"/>
        <v>62.5</v>
      </c>
      <c r="JB107" s="2618">
        <f t="shared" si="293"/>
        <v>50</v>
      </c>
      <c r="JC107" s="2618">
        <f t="shared" si="293"/>
        <v>31.818181818181817</v>
      </c>
      <c r="JD107" s="2618">
        <f t="shared" si="293"/>
        <v>68.181818181818173</v>
      </c>
      <c r="JE107" s="2618">
        <f t="shared" si="293"/>
        <v>25</v>
      </c>
      <c r="JF107" s="2618">
        <f t="shared" si="293"/>
        <v>45.217391304347828</v>
      </c>
      <c r="JG107" s="2618">
        <f t="shared" si="293"/>
        <v>100</v>
      </c>
      <c r="JH107" s="2618">
        <f t="shared" ref="JH107:LS107" si="294">MAX(JH$15:JH$91)</f>
        <v>58.333333333333336</v>
      </c>
      <c r="JI107" s="2618">
        <f t="shared" si="294"/>
        <v>27.27272727272727</v>
      </c>
      <c r="JJ107" s="2618">
        <f t="shared" si="294"/>
        <v>60</v>
      </c>
      <c r="JK107" s="2618">
        <f t="shared" si="294"/>
        <v>25</v>
      </c>
      <c r="JL107" s="2618">
        <f t="shared" si="294"/>
        <v>33.333333333333329</v>
      </c>
      <c r="JM107" s="2618">
        <f t="shared" si="294"/>
        <v>58.18181818181818</v>
      </c>
      <c r="JN107" s="2618">
        <f t="shared" si="294"/>
        <v>28.571428571428569</v>
      </c>
      <c r="JO107" s="2618">
        <f t="shared" si="294"/>
        <v>80</v>
      </c>
      <c r="JP107" s="2618">
        <f t="shared" si="294"/>
        <v>100</v>
      </c>
      <c r="JQ107" s="2618">
        <f t="shared" si="294"/>
        <v>41.721854304635762</v>
      </c>
      <c r="JR107" s="2618">
        <f t="shared" si="294"/>
        <v>47.572815533980581</v>
      </c>
      <c r="JS107" s="2618">
        <f t="shared" si="294"/>
        <v>50</v>
      </c>
      <c r="JT107" s="2618">
        <f t="shared" si="294"/>
        <v>50</v>
      </c>
      <c r="JU107" s="2618">
        <f t="shared" si="294"/>
        <v>50</v>
      </c>
      <c r="JV107" s="2618">
        <f t="shared" si="294"/>
        <v>50</v>
      </c>
      <c r="JW107" s="2618">
        <f t="shared" si="294"/>
        <v>37.5</v>
      </c>
      <c r="JX107" s="2618">
        <f t="shared" si="294"/>
        <v>100</v>
      </c>
      <c r="JY107" s="2618">
        <f t="shared" si="294"/>
        <v>100</v>
      </c>
      <c r="JZ107" s="2618">
        <f t="shared" si="294"/>
        <v>76.871508379888269</v>
      </c>
      <c r="KA107" s="2618">
        <f t="shared" si="294"/>
        <v>77</v>
      </c>
      <c r="KB107" s="2618">
        <f t="shared" si="294"/>
        <v>103.846153846154</v>
      </c>
      <c r="KC107" s="2618">
        <f t="shared" si="294"/>
        <v>77</v>
      </c>
      <c r="KD107" s="2618">
        <f t="shared" si="294"/>
        <v>17.857142857142858</v>
      </c>
      <c r="KE107" s="2618">
        <f t="shared" si="294"/>
        <v>75</v>
      </c>
      <c r="KF107" s="2618">
        <f t="shared" si="294"/>
        <v>19.339865910263022</v>
      </c>
      <c r="KG107" s="2618">
        <f t="shared" si="294"/>
        <v>28</v>
      </c>
      <c r="KH107" s="2618">
        <f t="shared" si="294"/>
        <v>38.915662650602414</v>
      </c>
      <c r="KI107" s="2618">
        <f t="shared" si="294"/>
        <v>77</v>
      </c>
      <c r="KJ107" s="2618">
        <f t="shared" si="294"/>
        <v>43.527006529050979</v>
      </c>
      <c r="KK107" s="2618">
        <f t="shared" si="294"/>
        <v>48</v>
      </c>
      <c r="KL107" s="2618">
        <f t="shared" si="294"/>
        <v>48.136645962732921</v>
      </c>
      <c r="KM107" s="2618">
        <f t="shared" si="294"/>
        <v>77</v>
      </c>
      <c r="KN107" s="2618">
        <f t="shared" si="294"/>
        <v>78.325688073394488</v>
      </c>
      <c r="KO107" s="2618">
        <f t="shared" si="294"/>
        <v>77</v>
      </c>
      <c r="KP107" s="2618">
        <f t="shared" si="294"/>
        <v>60</v>
      </c>
      <c r="KQ107" s="2618">
        <f t="shared" si="294"/>
        <v>10</v>
      </c>
      <c r="KR107" s="2618">
        <f t="shared" si="294"/>
        <v>10</v>
      </c>
      <c r="KS107" s="2618">
        <f t="shared" si="294"/>
        <v>40</v>
      </c>
      <c r="KT107" s="2618">
        <f t="shared" si="294"/>
        <v>15</v>
      </c>
      <c r="KU107" s="2618">
        <f t="shared" si="294"/>
        <v>135</v>
      </c>
      <c r="KV107" s="2618">
        <f t="shared" si="294"/>
        <v>77</v>
      </c>
      <c r="KW107" s="2618">
        <f t="shared" si="294"/>
        <v>10</v>
      </c>
      <c r="KX107" s="2618">
        <f t="shared" si="294"/>
        <v>10</v>
      </c>
      <c r="KY107" s="2618">
        <f t="shared" si="294"/>
        <v>20</v>
      </c>
      <c r="KZ107" s="2618">
        <f t="shared" si="294"/>
        <v>37</v>
      </c>
      <c r="LA107" s="2618">
        <f t="shared" si="294"/>
        <v>0</v>
      </c>
      <c r="LB107" s="2618">
        <f t="shared" si="294"/>
        <v>0</v>
      </c>
      <c r="LC107" s="2618">
        <f t="shared" si="294"/>
        <v>0</v>
      </c>
      <c r="LD107" s="2618">
        <f t="shared" si="294"/>
        <v>0</v>
      </c>
      <c r="LE107" s="2618">
        <f t="shared" si="294"/>
        <v>40</v>
      </c>
      <c r="LF107" s="2618">
        <f t="shared" si="294"/>
        <v>58</v>
      </c>
      <c r="LG107" s="2618">
        <f t="shared" si="294"/>
        <v>0</v>
      </c>
      <c r="LH107" s="2618">
        <f t="shared" si="294"/>
        <v>0</v>
      </c>
      <c r="LI107" s="2618">
        <f t="shared" si="294"/>
        <v>0</v>
      </c>
      <c r="LJ107" s="2623">
        <f t="shared" si="294"/>
        <v>0</v>
      </c>
      <c r="LK107" s="2623">
        <f t="shared" si="294"/>
        <v>40</v>
      </c>
      <c r="LL107" s="2623">
        <f t="shared" si="294"/>
        <v>37</v>
      </c>
      <c r="LM107" s="2623">
        <f t="shared" si="294"/>
        <v>0</v>
      </c>
      <c r="LN107" s="2623">
        <f t="shared" si="294"/>
        <v>0</v>
      </c>
      <c r="LO107" s="2623">
        <f t="shared" si="294"/>
        <v>0</v>
      </c>
      <c r="LP107" s="2624">
        <f t="shared" si="294"/>
        <v>0</v>
      </c>
      <c r="LQ107" s="2624">
        <f t="shared" si="294"/>
        <v>60</v>
      </c>
      <c r="LR107" s="2624">
        <f t="shared" si="294"/>
        <v>68</v>
      </c>
      <c r="LS107" s="2624">
        <f t="shared" si="294"/>
        <v>0</v>
      </c>
      <c r="LT107" s="2624">
        <f t="shared" ref="LT107:OI107" si="295">MAX(LT$15:LT$91)</f>
        <v>0</v>
      </c>
      <c r="LU107" s="2624">
        <f t="shared" si="295"/>
        <v>0</v>
      </c>
      <c r="LV107" s="2624">
        <f t="shared" si="295"/>
        <v>0</v>
      </c>
      <c r="LW107" s="2624">
        <f t="shared" si="295"/>
        <v>40</v>
      </c>
      <c r="LX107" s="2624">
        <f t="shared" si="295"/>
        <v>76</v>
      </c>
      <c r="LY107" s="2624">
        <f t="shared" si="295"/>
        <v>0</v>
      </c>
      <c r="LZ107" s="2624">
        <f t="shared" si="295"/>
        <v>0</v>
      </c>
      <c r="MA107" s="2624">
        <f t="shared" si="295"/>
        <v>0</v>
      </c>
      <c r="MB107" s="2624">
        <f t="shared" si="295"/>
        <v>0</v>
      </c>
      <c r="MC107" s="2624">
        <f t="shared" si="295"/>
        <v>40</v>
      </c>
      <c r="MD107" s="2624">
        <f t="shared" si="295"/>
        <v>69</v>
      </c>
      <c r="ME107" s="2624">
        <f t="shared" si="295"/>
        <v>0</v>
      </c>
      <c r="MF107" s="2624">
        <f t="shared" si="295"/>
        <v>0</v>
      </c>
      <c r="MG107" s="2624">
        <f t="shared" si="295"/>
        <v>0</v>
      </c>
      <c r="MH107" s="2624">
        <f t="shared" si="295"/>
        <v>0</v>
      </c>
      <c r="MI107" s="2624">
        <f t="shared" si="295"/>
        <v>40</v>
      </c>
      <c r="MJ107" s="2624">
        <f t="shared" si="295"/>
        <v>64</v>
      </c>
      <c r="MK107" s="2624">
        <f t="shared" si="295"/>
        <v>0</v>
      </c>
      <c r="ML107" s="2624">
        <f t="shared" si="295"/>
        <v>0</v>
      </c>
      <c r="MM107" s="2624">
        <f t="shared" si="295"/>
        <v>0</v>
      </c>
      <c r="MN107" s="2624">
        <f t="shared" si="295"/>
        <v>45</v>
      </c>
      <c r="MO107" s="2624">
        <f t="shared" si="295"/>
        <v>54</v>
      </c>
      <c r="MP107" s="2624">
        <f t="shared" si="295"/>
        <v>0</v>
      </c>
      <c r="MQ107" s="2624">
        <f t="shared" si="295"/>
        <v>0</v>
      </c>
      <c r="MR107" s="2624">
        <f t="shared" si="295"/>
        <v>0</v>
      </c>
      <c r="MS107" s="2624">
        <f t="shared" si="295"/>
        <v>0</v>
      </c>
      <c r="MT107" s="2624">
        <f t="shared" si="295"/>
        <v>40</v>
      </c>
      <c r="MU107" s="2624">
        <f t="shared" si="295"/>
        <v>68</v>
      </c>
      <c r="MV107" s="2624">
        <f t="shared" si="295"/>
        <v>0</v>
      </c>
      <c r="MW107" s="2624">
        <f t="shared" si="295"/>
        <v>0</v>
      </c>
      <c r="MX107" s="2624">
        <f t="shared" si="295"/>
        <v>0</v>
      </c>
      <c r="MY107" s="2624">
        <f t="shared" si="295"/>
        <v>0</v>
      </c>
      <c r="MZ107" s="2624">
        <f t="shared" si="295"/>
        <v>40</v>
      </c>
      <c r="NA107" s="2624">
        <f t="shared" si="295"/>
        <v>47</v>
      </c>
      <c r="NB107" s="2618">
        <f t="shared" si="295"/>
        <v>1893.42</v>
      </c>
      <c r="NC107" s="2618">
        <f t="shared" si="295"/>
        <v>72</v>
      </c>
      <c r="ND107" s="2618">
        <f t="shared" si="295"/>
        <v>6275</v>
      </c>
      <c r="NE107" s="2618">
        <f t="shared" si="295"/>
        <v>55</v>
      </c>
      <c r="NF107" s="2618">
        <f t="shared" si="295"/>
        <v>903.73563218390802</v>
      </c>
      <c r="NG107" s="2618">
        <f t="shared" si="295"/>
        <v>55</v>
      </c>
      <c r="NH107" s="2618">
        <f t="shared" si="295"/>
        <v>5842</v>
      </c>
      <c r="NI107" s="2618">
        <f t="shared" si="295"/>
        <v>56</v>
      </c>
      <c r="NJ107" s="2618">
        <f t="shared" si="295"/>
        <v>784.68770987239759</v>
      </c>
      <c r="NK107" s="2618">
        <f t="shared" si="295"/>
        <v>56</v>
      </c>
      <c r="NL107" s="2618">
        <f t="shared" si="295"/>
        <v>2781</v>
      </c>
      <c r="NM107" s="2618">
        <f t="shared" si="295"/>
        <v>57</v>
      </c>
      <c r="NN107" s="2618">
        <f t="shared" si="295"/>
        <v>366.9349518406122</v>
      </c>
      <c r="NO107" s="2618">
        <f t="shared" si="295"/>
        <v>57</v>
      </c>
      <c r="NP107" s="2618">
        <f t="shared" si="295"/>
        <v>108243</v>
      </c>
      <c r="NQ107" s="3209">
        <v>7.5898984353554759</v>
      </c>
      <c r="NR107" s="3353">
        <v>7.5898984353554759</v>
      </c>
      <c r="NS107" s="3354"/>
      <c r="NT107" s="1471"/>
      <c r="NU107" s="3354"/>
      <c r="NV107" s="3354"/>
      <c r="NW107" s="1471">
        <v>27.837837837837835</v>
      </c>
      <c r="NX107" s="3354">
        <v>27.837837837837835</v>
      </c>
      <c r="NY107" s="3354"/>
      <c r="NZ107" s="1471"/>
      <c r="OA107" s="3354"/>
      <c r="OB107" s="3354"/>
      <c r="OC107" s="2919">
        <f t="shared" si="295"/>
        <v>3846</v>
      </c>
      <c r="OD107" s="2621">
        <f t="shared" si="295"/>
        <v>919.54022988505744</v>
      </c>
      <c r="OE107" s="2618">
        <f t="shared" si="295"/>
        <v>74</v>
      </c>
      <c r="OF107" s="2618">
        <v>442</v>
      </c>
      <c r="OG107" s="2618">
        <v>52.366565961732128</v>
      </c>
      <c r="OH107" s="2618">
        <f t="shared" si="295"/>
        <v>22</v>
      </c>
      <c r="OI107" s="2618">
        <f t="shared" si="295"/>
        <v>54.03996524761078</v>
      </c>
      <c r="OJ107" s="2618">
        <f t="shared" ref="OJ107:QS107" si="296">MAX(OJ$15:OJ$91)</f>
        <v>77</v>
      </c>
      <c r="OK107" s="2624">
        <f t="shared" si="296"/>
        <v>0</v>
      </c>
      <c r="OL107" s="2624" t="e">
        <f t="shared" si="296"/>
        <v>#N/A</v>
      </c>
      <c r="OM107" s="2624">
        <f t="shared" si="296"/>
        <v>2006</v>
      </c>
      <c r="ON107" s="2624">
        <f t="shared" si="296"/>
        <v>329.85386221294362</v>
      </c>
      <c r="OO107" s="2624">
        <f t="shared" si="296"/>
        <v>67</v>
      </c>
      <c r="OP107" s="3728">
        <f t="shared" si="296"/>
        <v>0</v>
      </c>
      <c r="OQ107" s="2618">
        <f t="shared" si="296"/>
        <v>37.6</v>
      </c>
      <c r="OR107" s="2618">
        <f t="shared" si="296"/>
        <v>26.3</v>
      </c>
      <c r="OS107" s="2618">
        <f t="shared" si="296"/>
        <v>35.1</v>
      </c>
      <c r="OT107" s="2618">
        <f t="shared" si="296"/>
        <v>35</v>
      </c>
      <c r="OU107" s="2618">
        <f t="shared" si="296"/>
        <v>34.177215189873415</v>
      </c>
      <c r="OV107" s="2618">
        <f t="shared" si="296"/>
        <v>31.25</v>
      </c>
      <c r="OW107" s="2618">
        <f t="shared" si="296"/>
        <v>76</v>
      </c>
      <c r="OX107" s="2618">
        <f t="shared" si="296"/>
        <v>28.272811671087538</v>
      </c>
      <c r="OY107" s="2618">
        <f t="shared" si="296"/>
        <v>77</v>
      </c>
      <c r="OZ107" s="2618">
        <f t="shared" si="296"/>
        <v>35.6</v>
      </c>
      <c r="PA107" s="2618">
        <f t="shared" si="296"/>
        <v>35.6</v>
      </c>
      <c r="PB107" s="2618">
        <f t="shared" si="296"/>
        <v>32.200000000000003</v>
      </c>
      <c r="PC107" s="2618">
        <f t="shared" si="296"/>
        <v>38.095238095238095</v>
      </c>
      <c r="PD107" s="2618">
        <f t="shared" si="296"/>
        <v>26.388888888888889</v>
      </c>
      <c r="PE107" s="2618">
        <f t="shared" si="296"/>
        <v>34.146341463414636</v>
      </c>
      <c r="PF107" s="2618">
        <f t="shared" si="296"/>
        <v>71</v>
      </c>
      <c r="PG107" s="2618">
        <f t="shared" si="296"/>
        <v>27.631060627546631</v>
      </c>
      <c r="PH107" s="2618">
        <f t="shared" si="296"/>
        <v>77</v>
      </c>
      <c r="PI107" s="2618">
        <f t="shared" si="296"/>
        <v>48.780487804878</v>
      </c>
      <c r="PJ107" s="2618">
        <f t="shared" si="296"/>
        <v>77</v>
      </c>
      <c r="PK107" s="2618">
        <f t="shared" si="296"/>
        <v>39.323102451525145</v>
      </c>
      <c r="PL107" s="2618">
        <f t="shared" si="296"/>
        <v>77</v>
      </c>
      <c r="PM107" s="2618">
        <f t="shared" si="296"/>
        <v>1081.3</v>
      </c>
      <c r="PN107" s="2618">
        <f t="shared" si="296"/>
        <v>1087.9000000000001</v>
      </c>
      <c r="PO107" s="2618">
        <f t="shared" si="296"/>
        <v>37</v>
      </c>
      <c r="PP107" s="2618">
        <f t="shared" si="296"/>
        <v>427.1</v>
      </c>
      <c r="PQ107" s="2618">
        <f t="shared" si="296"/>
        <v>607.4</v>
      </c>
      <c r="PR107" s="2618">
        <f t="shared" si="296"/>
        <v>24</v>
      </c>
      <c r="PS107" s="2922">
        <f t="shared" si="296"/>
        <v>1025</v>
      </c>
      <c r="PT107" s="1503">
        <f t="shared" si="296"/>
        <v>65.957446808510639</v>
      </c>
      <c r="PU107" s="1215">
        <f t="shared" si="296"/>
        <v>77</v>
      </c>
      <c r="PV107" s="2618">
        <f t="shared" si="296"/>
        <v>4492</v>
      </c>
      <c r="PW107" s="1216">
        <f t="shared" si="296"/>
        <v>89.552238805970148</v>
      </c>
      <c r="PX107" s="1215">
        <f t="shared" si="296"/>
        <v>77</v>
      </c>
      <c r="PY107" s="2629">
        <f t="shared" si="296"/>
        <v>959</v>
      </c>
      <c r="PZ107" s="1504">
        <f t="shared" si="296"/>
        <v>92.10526315789474</v>
      </c>
      <c r="QA107" s="1215">
        <f t="shared" si="296"/>
        <v>77</v>
      </c>
      <c r="QB107" s="2629">
        <f t="shared" si="296"/>
        <v>1006</v>
      </c>
      <c r="QC107" s="1504">
        <f t="shared" si="296"/>
        <v>61.290322580645153</v>
      </c>
      <c r="QD107" s="1215">
        <f t="shared" si="296"/>
        <v>77</v>
      </c>
      <c r="QE107" s="2618">
        <f t="shared" si="296"/>
        <v>179</v>
      </c>
      <c r="QF107" s="2618">
        <f t="shared" si="296"/>
        <v>4</v>
      </c>
      <c r="QG107" s="2618">
        <f t="shared" si="296"/>
        <v>23</v>
      </c>
      <c r="QH107" s="2618">
        <f t="shared" si="296"/>
        <v>0</v>
      </c>
      <c r="QI107" s="2618">
        <f t="shared" si="296"/>
        <v>88.732394366197184</v>
      </c>
      <c r="QJ107" s="2618">
        <f t="shared" si="296"/>
        <v>86.605148130160273</v>
      </c>
      <c r="QK107" s="1215">
        <f t="shared" si="296"/>
        <v>77</v>
      </c>
      <c r="QL107" s="1215">
        <f t="shared" si="296"/>
        <v>20590</v>
      </c>
      <c r="QM107" s="2618">
        <f t="shared" si="296"/>
        <v>71.428571428571431</v>
      </c>
      <c r="QN107" s="2618">
        <f t="shared" si="296"/>
        <v>72.727272727272734</v>
      </c>
      <c r="QO107" s="1215">
        <f t="shared" si="296"/>
        <v>77</v>
      </c>
      <c r="QP107" s="1215">
        <f t="shared" si="296"/>
        <v>6983</v>
      </c>
      <c r="QQ107" s="2441">
        <f t="shared" si="296"/>
        <v>100</v>
      </c>
      <c r="QR107" s="2618">
        <f t="shared" si="296"/>
        <v>1368.1</v>
      </c>
      <c r="QS107" s="1215">
        <f t="shared" si="296"/>
        <v>74</v>
      </c>
      <c r="QT107" s="2618">
        <f t="shared" ref="QT107:SW107" si="297">MAX(QT$15:QT$91)</f>
        <v>1943.1</v>
      </c>
      <c r="QU107" s="1215">
        <f t="shared" si="297"/>
        <v>77</v>
      </c>
      <c r="QV107" s="2618">
        <f t="shared" si="297"/>
        <v>9962.9</v>
      </c>
      <c r="QW107" s="1215">
        <f t="shared" si="297"/>
        <v>31</v>
      </c>
      <c r="QX107" s="2618">
        <f t="shared" si="297"/>
        <v>589.9</v>
      </c>
      <c r="QY107" s="1215">
        <f t="shared" si="297"/>
        <v>12</v>
      </c>
      <c r="QZ107" s="2618">
        <f t="shared" si="297"/>
        <v>32.770000000000003</v>
      </c>
      <c r="RA107" s="1215">
        <f t="shared" si="297"/>
        <v>30</v>
      </c>
      <c r="RB107" s="2618">
        <f t="shared" si="297"/>
        <v>710.92</v>
      </c>
      <c r="RC107" s="1215">
        <f t="shared" si="297"/>
        <v>69</v>
      </c>
      <c r="RD107" s="2618">
        <f t="shared" si="297"/>
        <v>35.020000000000003</v>
      </c>
      <c r="RE107" s="1215">
        <f t="shared" si="297"/>
        <v>24</v>
      </c>
      <c r="RF107" s="2618">
        <f t="shared" si="297"/>
        <v>6052</v>
      </c>
      <c r="RG107" s="1215">
        <f t="shared" si="297"/>
        <v>32</v>
      </c>
      <c r="RH107" s="2618">
        <f t="shared" si="297"/>
        <v>36174.1</v>
      </c>
      <c r="RI107" s="2618">
        <f t="shared" si="297"/>
        <v>62</v>
      </c>
      <c r="RJ107" s="2618">
        <f t="shared" si="297"/>
        <v>8972.4</v>
      </c>
      <c r="RK107" s="2618">
        <f t="shared" si="297"/>
        <v>63</v>
      </c>
      <c r="RL107" s="2618">
        <f t="shared" si="297"/>
        <v>4850.3</v>
      </c>
      <c r="RM107" s="2618">
        <f t="shared" si="297"/>
        <v>46</v>
      </c>
      <c r="RN107" s="2618">
        <f t="shared" si="297"/>
        <v>69610.399999999994</v>
      </c>
      <c r="RO107" s="2618">
        <f t="shared" si="297"/>
        <v>47</v>
      </c>
      <c r="RP107" s="2618">
        <f t="shared" si="297"/>
        <v>619.70000000000005</v>
      </c>
      <c r="RQ107" s="2618">
        <f t="shared" si="297"/>
        <v>2</v>
      </c>
      <c r="RR107" s="2618">
        <f t="shared" si="297"/>
        <v>0</v>
      </c>
      <c r="RS107" s="2618">
        <f t="shared" si="297"/>
        <v>1</v>
      </c>
      <c r="RT107" s="2618">
        <f t="shared" si="297"/>
        <v>1798.9</v>
      </c>
      <c r="RU107" s="2618">
        <f t="shared" si="297"/>
        <v>38</v>
      </c>
      <c r="RV107" s="2618">
        <f t="shared" si="297"/>
        <v>1798.9</v>
      </c>
      <c r="RW107" s="2618">
        <f t="shared" si="297"/>
        <v>39</v>
      </c>
      <c r="RX107" s="2618">
        <f t="shared" si="297"/>
        <v>5</v>
      </c>
      <c r="RY107" s="2618">
        <f t="shared" si="297"/>
        <v>0</v>
      </c>
      <c r="RZ107" s="2618">
        <f t="shared" si="297"/>
        <v>5</v>
      </c>
      <c r="SA107" s="2618">
        <f t="shared" si="297"/>
        <v>0</v>
      </c>
      <c r="SB107" s="2618">
        <f t="shared" si="297"/>
        <v>5</v>
      </c>
      <c r="SC107" s="2618">
        <f t="shared" si="297"/>
        <v>0</v>
      </c>
      <c r="SD107" s="2618">
        <f t="shared" si="297"/>
        <v>5</v>
      </c>
      <c r="SE107" s="2618">
        <f t="shared" si="297"/>
        <v>0</v>
      </c>
      <c r="SF107" s="2618">
        <f t="shared" si="297"/>
        <v>5</v>
      </c>
      <c r="SG107" s="2618">
        <f t="shared" si="297"/>
        <v>0</v>
      </c>
      <c r="SH107" s="2618">
        <f t="shared" si="297"/>
        <v>25</v>
      </c>
      <c r="SI107" s="1215">
        <f t="shared" si="297"/>
        <v>73</v>
      </c>
      <c r="SJ107" s="2618">
        <f t="shared" si="297"/>
        <v>5</v>
      </c>
      <c r="SK107" s="2618">
        <f t="shared" si="297"/>
        <v>0</v>
      </c>
      <c r="SL107" s="2618">
        <f t="shared" si="297"/>
        <v>5</v>
      </c>
      <c r="SM107" s="2618">
        <f t="shared" si="297"/>
        <v>0</v>
      </c>
      <c r="SN107" s="2618">
        <f t="shared" si="297"/>
        <v>5</v>
      </c>
      <c r="SO107" s="2618">
        <f t="shared" si="297"/>
        <v>0</v>
      </c>
      <c r="SP107" s="2618">
        <f t="shared" si="297"/>
        <v>5</v>
      </c>
      <c r="SQ107" s="2618">
        <f t="shared" si="297"/>
        <v>0</v>
      </c>
      <c r="SR107" s="2618">
        <f t="shared" si="297"/>
        <v>20</v>
      </c>
      <c r="SS107" s="1215">
        <f t="shared" si="297"/>
        <v>65</v>
      </c>
      <c r="ST107" s="2618">
        <f t="shared" si="297"/>
        <v>5</v>
      </c>
      <c r="SU107" s="2618">
        <f t="shared" si="297"/>
        <v>0</v>
      </c>
      <c r="SV107" s="2618">
        <f t="shared" si="297"/>
        <v>5</v>
      </c>
      <c r="SW107" s="2618">
        <f t="shared" si="297"/>
        <v>0</v>
      </c>
      <c r="SX107" s="2618">
        <f t="shared" ref="SX107:VI107" si="298">MAX(SX$15:SX$91)</f>
        <v>5</v>
      </c>
      <c r="SY107" s="2618">
        <f t="shared" si="298"/>
        <v>0</v>
      </c>
      <c r="SZ107" s="2618">
        <f t="shared" si="298"/>
        <v>15</v>
      </c>
      <c r="TA107" s="1215">
        <f t="shared" si="298"/>
        <v>72</v>
      </c>
      <c r="TB107" s="2618">
        <f t="shared" si="298"/>
        <v>10</v>
      </c>
      <c r="TC107" s="2618">
        <f t="shared" si="298"/>
        <v>0</v>
      </c>
      <c r="TD107" s="2618">
        <f t="shared" si="298"/>
        <v>10</v>
      </c>
      <c r="TE107" s="2618">
        <f t="shared" si="298"/>
        <v>0</v>
      </c>
      <c r="TF107" s="2618">
        <f t="shared" si="298"/>
        <v>10</v>
      </c>
      <c r="TG107" s="2618">
        <f t="shared" si="298"/>
        <v>0</v>
      </c>
      <c r="TH107" s="2618">
        <f t="shared" si="298"/>
        <v>10</v>
      </c>
      <c r="TI107" s="2618">
        <f t="shared" si="298"/>
        <v>0</v>
      </c>
      <c r="TJ107" s="2618">
        <f t="shared" si="298"/>
        <v>40</v>
      </c>
      <c r="TK107" s="1215">
        <f t="shared" si="298"/>
        <v>64</v>
      </c>
      <c r="TL107" s="2618">
        <f t="shared" si="298"/>
        <v>10</v>
      </c>
      <c r="TM107" s="2618">
        <f t="shared" si="298"/>
        <v>10</v>
      </c>
      <c r="TN107" s="2618">
        <f t="shared" si="298"/>
        <v>10</v>
      </c>
      <c r="TO107" s="2618">
        <f t="shared" si="298"/>
        <v>10</v>
      </c>
      <c r="TP107" s="2618">
        <f t="shared" si="298"/>
        <v>40</v>
      </c>
      <c r="TQ107" s="1215">
        <f t="shared" si="298"/>
        <v>70</v>
      </c>
      <c r="TR107" s="2618">
        <f t="shared" si="298"/>
        <v>0</v>
      </c>
      <c r="TS107" s="2618">
        <f t="shared" si="298"/>
        <v>0</v>
      </c>
      <c r="TT107" s="2618">
        <f t="shared" si="298"/>
        <v>0</v>
      </c>
      <c r="TU107" s="2618">
        <f t="shared" si="298"/>
        <v>0</v>
      </c>
      <c r="TV107" s="2618">
        <f t="shared" si="298"/>
        <v>5</v>
      </c>
      <c r="TW107" s="2618">
        <f t="shared" si="298"/>
        <v>5</v>
      </c>
      <c r="TX107" s="2618">
        <f t="shared" si="298"/>
        <v>5</v>
      </c>
      <c r="TY107" s="2618">
        <f t="shared" si="298"/>
        <v>5</v>
      </c>
      <c r="TZ107" s="2618">
        <f t="shared" si="298"/>
        <v>20</v>
      </c>
      <c r="UA107" s="1215">
        <f t="shared" si="298"/>
        <v>77</v>
      </c>
      <c r="UB107" s="2618">
        <f t="shared" si="298"/>
        <v>10</v>
      </c>
      <c r="UC107" s="2618">
        <f t="shared" si="298"/>
        <v>10</v>
      </c>
      <c r="UD107" s="2618">
        <f t="shared" si="298"/>
        <v>10</v>
      </c>
      <c r="UE107" s="2618">
        <f t="shared" si="298"/>
        <v>10</v>
      </c>
      <c r="UF107" s="2618">
        <f t="shared" si="298"/>
        <v>40</v>
      </c>
      <c r="UG107" s="1215">
        <f t="shared" si="298"/>
        <v>72</v>
      </c>
      <c r="UH107" s="1215">
        <f t="shared" si="298"/>
        <v>8</v>
      </c>
      <c r="UI107" s="2618">
        <f t="shared" si="298"/>
        <v>22.207417277370642</v>
      </c>
      <c r="UJ107" s="2618">
        <f t="shared" si="298"/>
        <v>25</v>
      </c>
      <c r="UK107" s="1215">
        <f t="shared" si="298"/>
        <v>38</v>
      </c>
      <c r="UL107" s="2618">
        <f t="shared" si="298"/>
        <v>114.5475372279496</v>
      </c>
      <c r="UM107" s="2618">
        <f t="shared" si="298"/>
        <v>54</v>
      </c>
      <c r="UN107" s="1215">
        <f t="shared" si="298"/>
        <v>30</v>
      </c>
      <c r="UO107" s="2618">
        <f t="shared" si="298"/>
        <v>66.622251832111928</v>
      </c>
      <c r="UP107" s="2618">
        <f t="shared" si="298"/>
        <v>43</v>
      </c>
      <c r="UQ107" s="1215">
        <f t="shared" si="298"/>
        <v>29</v>
      </c>
      <c r="UR107" s="2618">
        <f t="shared" si="298"/>
        <v>40.654538062811262</v>
      </c>
      <c r="US107" s="2618">
        <f t="shared" si="298"/>
        <v>43</v>
      </c>
      <c r="UT107" s="2618">
        <f t="shared" si="298"/>
        <v>386.8</v>
      </c>
      <c r="UU107" s="2618">
        <f t="shared" si="298"/>
        <v>77</v>
      </c>
      <c r="UV107" s="2618">
        <f t="shared" si="298"/>
        <v>193.4</v>
      </c>
      <c r="UW107" s="2618">
        <f t="shared" si="298"/>
        <v>76</v>
      </c>
      <c r="UX107" s="1215">
        <f t="shared" si="298"/>
        <v>41.8</v>
      </c>
      <c r="UY107" s="2618">
        <f t="shared" si="298"/>
        <v>42</v>
      </c>
      <c r="UZ107" s="1215">
        <f t="shared" si="298"/>
        <v>1.0349999999999999</v>
      </c>
      <c r="VA107" s="2618">
        <f t="shared" si="298"/>
        <v>73</v>
      </c>
      <c r="VB107" s="1215">
        <f t="shared" si="298"/>
        <v>0.4</v>
      </c>
      <c r="VC107" s="2618">
        <f t="shared" si="298"/>
        <v>66</v>
      </c>
      <c r="VD107" s="1215">
        <f t="shared" si="298"/>
        <v>0.154</v>
      </c>
      <c r="VE107" s="2618">
        <f t="shared" si="298"/>
        <v>51</v>
      </c>
      <c r="VF107" s="1215">
        <f t="shared" si="298"/>
        <v>0.15</v>
      </c>
      <c r="VG107" s="2618">
        <f t="shared" si="298"/>
        <v>49</v>
      </c>
      <c r="VH107" s="1215">
        <f t="shared" si="298"/>
        <v>0.20699999999999999</v>
      </c>
      <c r="VI107" s="2618">
        <f t="shared" si="298"/>
        <v>44</v>
      </c>
      <c r="VJ107" s="1218">
        <f t="shared" ref="VJ107:XU107" si="299">MAX(VJ$15:VJ$91)</f>
        <v>0.109</v>
      </c>
      <c r="VK107" s="2618">
        <f t="shared" si="299"/>
        <v>44</v>
      </c>
      <c r="VL107" s="1218">
        <f t="shared" si="299"/>
        <v>6.9000000000000006E-2</v>
      </c>
      <c r="VM107" s="2618">
        <f t="shared" si="299"/>
        <v>7</v>
      </c>
      <c r="VN107" s="1218">
        <f t="shared" si="299"/>
        <v>3.1E-2</v>
      </c>
      <c r="VO107" s="2618">
        <f t="shared" si="299"/>
        <v>7</v>
      </c>
      <c r="VP107" s="2618">
        <f t="shared" si="299"/>
        <v>1278</v>
      </c>
      <c r="VQ107" s="2618">
        <f t="shared" si="299"/>
        <v>588.00079728921662</v>
      </c>
      <c r="VR107" s="2618">
        <f t="shared" si="299"/>
        <v>76</v>
      </c>
      <c r="VS107" s="2618">
        <f t="shared" si="299"/>
        <v>307</v>
      </c>
      <c r="VT107" s="2618">
        <f t="shared" si="299"/>
        <v>340.94783498124787</v>
      </c>
      <c r="VU107" s="2618">
        <f t="shared" si="299"/>
        <v>72</v>
      </c>
      <c r="VV107" s="2618">
        <f t="shared" si="299"/>
        <v>894</v>
      </c>
      <c r="VW107" s="2618">
        <f t="shared" si="299"/>
        <v>899.74293059125966</v>
      </c>
      <c r="VX107" s="2618">
        <f t="shared" si="299"/>
        <v>65</v>
      </c>
      <c r="VY107" s="2618">
        <f t="shared" si="299"/>
        <v>260</v>
      </c>
      <c r="VZ107" s="2618">
        <f t="shared" si="299"/>
        <v>295.2029520295203</v>
      </c>
      <c r="WA107" s="2618">
        <f t="shared" si="299"/>
        <v>76</v>
      </c>
      <c r="WB107" s="2618">
        <f t="shared" si="299"/>
        <v>4565</v>
      </c>
      <c r="WC107" s="2618">
        <f t="shared" si="299"/>
        <v>2999.8006776958341</v>
      </c>
      <c r="WD107" s="2618">
        <f t="shared" si="299"/>
        <v>76</v>
      </c>
      <c r="WE107" s="2618">
        <f t="shared" si="299"/>
        <v>829</v>
      </c>
      <c r="WF107" s="2618">
        <f t="shared" si="299"/>
        <v>508.0440304826418</v>
      </c>
      <c r="WG107" s="2618">
        <f t="shared" si="299"/>
        <v>75</v>
      </c>
      <c r="WH107" s="2618">
        <f t="shared" si="299"/>
        <v>483.56</v>
      </c>
      <c r="WI107" s="2618">
        <f t="shared" si="299"/>
        <v>51</v>
      </c>
      <c r="WJ107" s="2618">
        <f t="shared" si="299"/>
        <v>13.25</v>
      </c>
      <c r="WK107" s="2618">
        <f t="shared" si="299"/>
        <v>10</v>
      </c>
      <c r="WL107" s="2618">
        <f t="shared" si="299"/>
        <v>0.48</v>
      </c>
      <c r="WM107" s="2618">
        <f t="shared" si="299"/>
        <v>2</v>
      </c>
      <c r="WN107" s="2618">
        <f t="shared" si="299"/>
        <v>444.87</v>
      </c>
      <c r="WO107" s="2618">
        <f t="shared" si="299"/>
        <v>51</v>
      </c>
      <c r="WP107" s="2618">
        <f t="shared" si="299"/>
        <v>28.9</v>
      </c>
      <c r="WQ107" s="2618">
        <f t="shared" si="299"/>
        <v>19</v>
      </c>
      <c r="WR107" s="2618">
        <f t="shared" si="299"/>
        <v>67.8</v>
      </c>
      <c r="WS107" s="2618">
        <f t="shared" si="299"/>
        <v>31</v>
      </c>
      <c r="WT107" s="2618">
        <f t="shared" si="299"/>
        <v>20.22</v>
      </c>
      <c r="WU107" s="2618">
        <f t="shared" si="299"/>
        <v>25</v>
      </c>
      <c r="WV107" s="2618">
        <f t="shared" si="299"/>
        <v>3.15</v>
      </c>
      <c r="WW107" s="2618">
        <f t="shared" si="299"/>
        <v>12</v>
      </c>
      <c r="WX107" s="2618">
        <f t="shared" si="299"/>
        <v>38.68</v>
      </c>
      <c r="WY107" s="2618">
        <f t="shared" si="299"/>
        <v>41</v>
      </c>
      <c r="WZ107" s="2618">
        <f t="shared" si="299"/>
        <v>1063.83</v>
      </c>
      <c r="XA107" s="2618">
        <f t="shared" si="299"/>
        <v>76</v>
      </c>
      <c r="XB107" s="2618">
        <f t="shared" si="299"/>
        <v>2083.33</v>
      </c>
      <c r="XC107" s="2618">
        <f t="shared" si="299"/>
        <v>72</v>
      </c>
      <c r="XD107" s="2618">
        <f t="shared" si="299"/>
        <v>550.72</v>
      </c>
      <c r="XE107" s="2618">
        <f t="shared" si="299"/>
        <v>43</v>
      </c>
      <c r="XF107" s="2618">
        <f t="shared" si="299"/>
        <v>444.87</v>
      </c>
      <c r="XG107" s="2618">
        <f t="shared" si="299"/>
        <v>23</v>
      </c>
      <c r="XH107" s="2618">
        <f t="shared" si="299"/>
        <v>2580.65</v>
      </c>
      <c r="XI107" s="2618">
        <f t="shared" si="299"/>
        <v>28</v>
      </c>
      <c r="XJ107" s="2618">
        <f t="shared" si="299"/>
        <v>416.67</v>
      </c>
      <c r="XK107" s="2618">
        <f t="shared" si="299"/>
        <v>76</v>
      </c>
      <c r="XL107" s="2618">
        <f t="shared" si="299"/>
        <v>4225.3500000000004</v>
      </c>
      <c r="XM107" s="2618">
        <f t="shared" si="299"/>
        <v>63</v>
      </c>
      <c r="XN107" s="1215">
        <f t="shared" si="299"/>
        <v>0</v>
      </c>
      <c r="XO107" s="2618">
        <f t="shared" si="299"/>
        <v>0</v>
      </c>
      <c r="XP107" s="2618">
        <f t="shared" si="299"/>
        <v>0</v>
      </c>
      <c r="XQ107" s="2618">
        <f t="shared" si="299"/>
        <v>0</v>
      </c>
      <c r="XR107" s="2618">
        <f t="shared" si="299"/>
        <v>0</v>
      </c>
      <c r="XS107" s="2618">
        <f t="shared" si="299"/>
        <v>0</v>
      </c>
      <c r="XT107" s="2618">
        <f t="shared" si="299"/>
        <v>0</v>
      </c>
      <c r="XU107" s="2618">
        <f t="shared" si="299"/>
        <v>0</v>
      </c>
      <c r="XV107" s="2618">
        <f t="shared" ref="XV107:AAG107" si="300">MAX(XV$15:XV$91)</f>
        <v>0</v>
      </c>
      <c r="XW107" s="2618">
        <f t="shared" si="300"/>
        <v>0</v>
      </c>
      <c r="XX107" s="2626">
        <f t="shared" si="300"/>
        <v>991</v>
      </c>
      <c r="XY107" s="2627">
        <f t="shared" si="300"/>
        <v>12.5</v>
      </c>
      <c r="XZ107" s="2626">
        <f t="shared" si="300"/>
        <v>69</v>
      </c>
      <c r="YA107" s="2618">
        <f t="shared" si="300"/>
        <v>4154</v>
      </c>
      <c r="YB107" s="2618">
        <f t="shared" si="300"/>
        <v>47.142857142857139</v>
      </c>
      <c r="YC107" s="2618">
        <f t="shared" si="300"/>
        <v>77</v>
      </c>
      <c r="YD107" s="2618">
        <f t="shared" si="300"/>
        <v>1557</v>
      </c>
      <c r="YE107" s="2618">
        <f t="shared" si="300"/>
        <v>16.216216216216218</v>
      </c>
      <c r="YF107" s="2618">
        <f t="shared" si="300"/>
        <v>77</v>
      </c>
      <c r="YG107" s="2618">
        <f t="shared" si="300"/>
        <v>4591</v>
      </c>
      <c r="YH107" s="2618">
        <f t="shared" si="300"/>
        <v>13.671875</v>
      </c>
      <c r="YI107" s="2618">
        <f t="shared" si="300"/>
        <v>77</v>
      </c>
      <c r="YJ107" s="2618">
        <f t="shared" si="300"/>
        <v>1557</v>
      </c>
      <c r="YK107" s="2618">
        <f t="shared" si="300"/>
        <v>44.186046511627907</v>
      </c>
      <c r="YL107" s="2618">
        <f t="shared" si="300"/>
        <v>77</v>
      </c>
      <c r="YM107" s="2618">
        <f t="shared" si="300"/>
        <v>4591</v>
      </c>
      <c r="YN107" s="2618">
        <f t="shared" si="300"/>
        <v>35.519125683060111</v>
      </c>
      <c r="YO107" s="2618">
        <f t="shared" si="300"/>
        <v>77</v>
      </c>
      <c r="YP107" s="2627">
        <f t="shared" si="300"/>
        <v>100</v>
      </c>
      <c r="YQ107" s="2627">
        <f t="shared" si="300"/>
        <v>50</v>
      </c>
      <c r="YR107" s="2627">
        <f t="shared" si="300"/>
        <v>100</v>
      </c>
      <c r="YS107" s="2627">
        <f t="shared" si="300"/>
        <v>100</v>
      </c>
      <c r="YT107" s="2627">
        <f t="shared" si="300"/>
        <v>100</v>
      </c>
      <c r="YU107" s="2627">
        <f t="shared" si="300"/>
        <v>50</v>
      </c>
      <c r="YV107" s="2627">
        <f t="shared" si="300"/>
        <v>100</v>
      </c>
      <c r="YW107" s="2627">
        <f t="shared" si="300"/>
        <v>100</v>
      </c>
      <c r="YX107" s="2627">
        <f t="shared" si="300"/>
        <v>100</v>
      </c>
      <c r="YY107" s="2627">
        <f t="shared" si="300"/>
        <v>100</v>
      </c>
      <c r="YZ107" s="2627">
        <f t="shared" si="300"/>
        <v>50</v>
      </c>
      <c r="ZA107" s="2618">
        <f t="shared" si="300"/>
        <v>13</v>
      </c>
      <c r="ZB107" s="2618">
        <f t="shared" si="300"/>
        <v>100</v>
      </c>
      <c r="ZC107" s="2618">
        <f t="shared" si="300"/>
        <v>50</v>
      </c>
      <c r="ZD107" s="2618">
        <f t="shared" si="300"/>
        <v>50</v>
      </c>
      <c r="ZE107" s="2618">
        <f t="shared" si="300"/>
        <v>50</v>
      </c>
      <c r="ZF107" s="2618">
        <f t="shared" si="300"/>
        <v>50</v>
      </c>
      <c r="ZG107" s="2618">
        <f t="shared" si="300"/>
        <v>30</v>
      </c>
      <c r="ZH107" s="2618">
        <f t="shared" si="300"/>
        <v>50</v>
      </c>
      <c r="ZI107" s="2618">
        <f t="shared" si="300"/>
        <v>33.333333333333329</v>
      </c>
      <c r="ZJ107" s="2618">
        <f t="shared" si="300"/>
        <v>83.333333333333343</v>
      </c>
      <c r="ZK107" s="2618">
        <f t="shared" si="300"/>
        <v>34.615384615384613</v>
      </c>
      <c r="ZL107" s="2618">
        <f t="shared" si="300"/>
        <v>15.151515151515152</v>
      </c>
      <c r="ZM107" s="2618">
        <f t="shared" si="300"/>
        <v>1635</v>
      </c>
      <c r="ZN107" s="2618">
        <f t="shared" si="300"/>
        <v>0</v>
      </c>
      <c r="ZO107" s="2618">
        <f t="shared" si="300"/>
        <v>0</v>
      </c>
      <c r="ZP107" s="2618">
        <f t="shared" si="300"/>
        <v>0</v>
      </c>
      <c r="ZQ107" s="2618">
        <f t="shared" si="300"/>
        <v>0</v>
      </c>
      <c r="ZR107" s="2618">
        <f t="shared" si="300"/>
        <v>0</v>
      </c>
      <c r="ZS107" s="2618">
        <f t="shared" si="300"/>
        <v>0</v>
      </c>
      <c r="ZT107" s="2618">
        <f t="shared" si="300"/>
        <v>2</v>
      </c>
      <c r="ZU107" s="2618">
        <f t="shared" si="300"/>
        <v>2</v>
      </c>
      <c r="ZV107" s="2618">
        <f t="shared" si="300"/>
        <v>2</v>
      </c>
      <c r="ZW107" s="2618">
        <f t="shared" si="300"/>
        <v>2</v>
      </c>
      <c r="ZX107" s="2618">
        <f t="shared" si="300"/>
        <v>2</v>
      </c>
      <c r="ZY107" s="2618">
        <f t="shared" si="300"/>
        <v>2</v>
      </c>
      <c r="ZZ107" s="2618">
        <f t="shared" si="300"/>
        <v>12</v>
      </c>
      <c r="AAA107" s="2618">
        <f t="shared" si="300"/>
        <v>77</v>
      </c>
      <c r="AAB107" s="2618">
        <f t="shared" si="300"/>
        <v>0</v>
      </c>
      <c r="AAC107" s="2618">
        <f t="shared" si="300"/>
        <v>0</v>
      </c>
      <c r="AAD107" s="2618">
        <f t="shared" si="300"/>
        <v>0</v>
      </c>
      <c r="AAE107" s="2618">
        <f t="shared" si="300"/>
        <v>0</v>
      </c>
      <c r="AAF107" s="2618">
        <f t="shared" si="300"/>
        <v>0</v>
      </c>
      <c r="AAG107" s="2618">
        <f t="shared" si="300"/>
        <v>0</v>
      </c>
      <c r="AAH107" s="1215">
        <f t="shared" ref="AAH107:ACS107" si="301">MAX(AAH$15:AAH$91)</f>
        <v>16</v>
      </c>
      <c r="AAI107" s="1215">
        <f t="shared" si="301"/>
        <v>12</v>
      </c>
      <c r="AAJ107" s="1215">
        <f t="shared" si="301"/>
        <v>7</v>
      </c>
      <c r="AAK107" s="1215">
        <f t="shared" si="301"/>
        <v>295</v>
      </c>
      <c r="AAL107" s="1215">
        <f t="shared" si="301"/>
        <v>36</v>
      </c>
      <c r="AAM107" s="1215">
        <f t="shared" si="301"/>
        <v>25</v>
      </c>
      <c r="AAN107" s="2618">
        <f t="shared" si="301"/>
        <v>7.2463768115942031</v>
      </c>
      <c r="AAO107" s="2618">
        <f t="shared" si="301"/>
        <v>76</v>
      </c>
      <c r="AAP107" s="2618">
        <f t="shared" si="301"/>
        <v>10.822510822510822</v>
      </c>
      <c r="AAQ107" s="2618">
        <f t="shared" si="301"/>
        <v>58</v>
      </c>
      <c r="AAR107" s="2618">
        <f t="shared" si="301"/>
        <v>21.739130434782609</v>
      </c>
      <c r="AAS107" s="2618">
        <f t="shared" si="301"/>
        <v>54</v>
      </c>
      <c r="AAT107" s="2618">
        <f t="shared" si="301"/>
        <v>7.4812967581047376</v>
      </c>
      <c r="AAU107" s="2618">
        <f t="shared" si="301"/>
        <v>60</v>
      </c>
      <c r="AAV107" s="2618">
        <f t="shared" si="301"/>
        <v>7.4812967581047376</v>
      </c>
      <c r="AAW107" s="2618">
        <f t="shared" si="301"/>
        <v>69</v>
      </c>
      <c r="AAX107" s="2618">
        <f t="shared" si="301"/>
        <v>7.2463768115942031</v>
      </c>
      <c r="AAY107" s="2618">
        <f t="shared" si="301"/>
        <v>69</v>
      </c>
      <c r="AAZ107" s="2618">
        <f t="shared" si="301"/>
        <v>68</v>
      </c>
      <c r="ABA107" s="2618">
        <f t="shared" si="301"/>
        <v>13</v>
      </c>
      <c r="ABB107" s="2618">
        <f t="shared" si="301"/>
        <v>9</v>
      </c>
      <c r="ABC107" s="2618">
        <f t="shared" si="301"/>
        <v>7.2463768115942031</v>
      </c>
      <c r="ABD107" s="2618">
        <f t="shared" si="301"/>
        <v>58</v>
      </c>
      <c r="ABE107" s="2618">
        <f t="shared" si="301"/>
        <v>2.5706940874035986</v>
      </c>
      <c r="ABF107" s="2618">
        <f t="shared" si="301"/>
        <v>28</v>
      </c>
      <c r="ABG107" s="2618">
        <f t="shared" si="301"/>
        <v>4.2553191489361701</v>
      </c>
      <c r="ABH107" s="2618">
        <f t="shared" si="301"/>
        <v>32</v>
      </c>
      <c r="ABI107" s="2618">
        <f t="shared" si="301"/>
        <v>85</v>
      </c>
      <c r="ABJ107" s="2618">
        <f t="shared" si="301"/>
        <v>6.1930783242258656</v>
      </c>
      <c r="ABK107" s="2618">
        <f t="shared" si="301"/>
        <v>31</v>
      </c>
      <c r="ABL107" s="2618">
        <f t="shared" si="301"/>
        <v>0</v>
      </c>
      <c r="ABM107" s="2618">
        <f t="shared" si="301"/>
        <v>0</v>
      </c>
      <c r="ABN107" s="2618">
        <f t="shared" si="301"/>
        <v>3</v>
      </c>
      <c r="ABO107" s="2618">
        <f t="shared" si="301"/>
        <v>3</v>
      </c>
      <c r="ABP107" s="2618">
        <f t="shared" si="301"/>
        <v>6</v>
      </c>
      <c r="ABQ107" s="2618">
        <f t="shared" si="301"/>
        <v>53</v>
      </c>
      <c r="ABR107" s="2628">
        <f t="shared" si="301"/>
        <v>0</v>
      </c>
      <c r="ABS107" s="2628">
        <f t="shared" si="301"/>
        <v>0</v>
      </c>
      <c r="ABT107" s="2628">
        <f t="shared" si="301"/>
        <v>0</v>
      </c>
      <c r="ABU107" s="2628">
        <f t="shared" si="301"/>
        <v>0</v>
      </c>
      <c r="ABV107" s="2618">
        <f t="shared" si="301"/>
        <v>5</v>
      </c>
      <c r="ABW107" s="2618">
        <f t="shared" si="301"/>
        <v>5</v>
      </c>
      <c r="ABX107" s="2618">
        <f t="shared" si="301"/>
        <v>5</v>
      </c>
      <c r="ABY107" s="2618">
        <f t="shared" si="301"/>
        <v>5</v>
      </c>
      <c r="ABZ107" s="2618">
        <f t="shared" si="301"/>
        <v>20</v>
      </c>
      <c r="ACA107" s="2618">
        <f t="shared" si="301"/>
        <v>75</v>
      </c>
      <c r="ACB107" s="2618">
        <f t="shared" si="301"/>
        <v>0</v>
      </c>
      <c r="ACC107" s="2618">
        <f t="shared" si="301"/>
        <v>0</v>
      </c>
      <c r="ACD107" s="2618">
        <f t="shared" si="301"/>
        <v>0</v>
      </c>
      <c r="ACE107" s="2618">
        <f t="shared" si="301"/>
        <v>0</v>
      </c>
      <c r="ACF107" s="2618">
        <f t="shared" si="301"/>
        <v>5</v>
      </c>
      <c r="ACG107" s="2618">
        <f t="shared" si="301"/>
        <v>5</v>
      </c>
      <c r="ACH107" s="2618">
        <f t="shared" si="301"/>
        <v>5</v>
      </c>
      <c r="ACI107" s="2618">
        <f t="shared" si="301"/>
        <v>5</v>
      </c>
      <c r="ACJ107" s="2618">
        <f t="shared" si="301"/>
        <v>20</v>
      </c>
      <c r="ACK107" s="2618">
        <f t="shared" si="301"/>
        <v>74</v>
      </c>
      <c r="ACL107" s="2618">
        <f t="shared" si="301"/>
        <v>439</v>
      </c>
      <c r="ACM107" s="1215">
        <f t="shared" si="301"/>
        <v>40869</v>
      </c>
      <c r="ACN107" s="2618">
        <f t="shared" si="301"/>
        <v>37.802</v>
      </c>
      <c r="ACO107" s="1215">
        <f t="shared" si="301"/>
        <v>75</v>
      </c>
      <c r="ACP107" s="2618">
        <f t="shared" si="301"/>
        <v>18</v>
      </c>
      <c r="ACQ107" s="1215">
        <f t="shared" si="301"/>
        <v>74</v>
      </c>
      <c r="ACR107" s="2618">
        <f t="shared" si="301"/>
        <v>156.90700000000001</v>
      </c>
      <c r="ACS107" s="1215">
        <f t="shared" si="301"/>
        <v>75</v>
      </c>
      <c r="ACT107" s="2618">
        <f t="shared" ref="ACT107:AFQ107" si="302">MAX(ACT$15:ACT$91)</f>
        <v>0</v>
      </c>
      <c r="ACU107" s="2618">
        <f t="shared" si="302"/>
        <v>0</v>
      </c>
      <c r="ACV107" s="2618">
        <f t="shared" si="302"/>
        <v>0</v>
      </c>
      <c r="ACW107" s="2618">
        <f t="shared" si="302"/>
        <v>0</v>
      </c>
      <c r="ACX107" s="2618">
        <f t="shared" si="302"/>
        <v>5</v>
      </c>
      <c r="ACY107" s="2618">
        <f t="shared" si="302"/>
        <v>5</v>
      </c>
      <c r="ACZ107" s="2618">
        <f t="shared" si="302"/>
        <v>5</v>
      </c>
      <c r="ADA107" s="2618">
        <f t="shared" si="302"/>
        <v>5</v>
      </c>
      <c r="ADB107" s="2618">
        <f t="shared" si="302"/>
        <v>20</v>
      </c>
      <c r="ADC107" s="2618">
        <f t="shared" si="302"/>
        <v>28</v>
      </c>
      <c r="ADD107" s="2618">
        <f t="shared" si="302"/>
        <v>0</v>
      </c>
      <c r="ADE107" s="2618">
        <f t="shared" si="302"/>
        <v>0</v>
      </c>
      <c r="ADF107" s="2618">
        <f t="shared" si="302"/>
        <v>0</v>
      </c>
      <c r="ADG107" s="2618">
        <f t="shared" si="302"/>
        <v>0</v>
      </c>
      <c r="ADH107" s="2618">
        <f t="shared" si="302"/>
        <v>5</v>
      </c>
      <c r="ADI107" s="2618">
        <f t="shared" si="302"/>
        <v>5</v>
      </c>
      <c r="ADJ107" s="2618">
        <f t="shared" si="302"/>
        <v>5</v>
      </c>
      <c r="ADK107" s="2618">
        <f t="shared" si="302"/>
        <v>5</v>
      </c>
      <c r="ADL107" s="2618">
        <f t="shared" si="302"/>
        <v>20</v>
      </c>
      <c r="ADM107" s="2618">
        <f t="shared" si="302"/>
        <v>74</v>
      </c>
      <c r="ADN107" s="1215">
        <f t="shared" si="302"/>
        <v>50</v>
      </c>
      <c r="ADO107" s="1215">
        <f t="shared" si="302"/>
        <v>8154</v>
      </c>
      <c r="ADP107" s="1215">
        <f t="shared" si="302"/>
        <v>65232</v>
      </c>
      <c r="ADQ107" s="2618">
        <f t="shared" si="302"/>
        <v>260</v>
      </c>
      <c r="ADR107" s="2618">
        <f t="shared" si="302"/>
        <v>2080</v>
      </c>
      <c r="ADS107" s="2618">
        <f t="shared" si="302"/>
        <v>2308.8082901554403</v>
      </c>
      <c r="ADT107" s="2618">
        <f t="shared" si="302"/>
        <v>38</v>
      </c>
      <c r="ADU107" s="2618">
        <f t="shared" si="302"/>
        <v>12</v>
      </c>
      <c r="ADV107" s="2618">
        <f t="shared" si="302"/>
        <v>1428</v>
      </c>
      <c r="ADW107" s="2618">
        <f t="shared" si="302"/>
        <v>11424</v>
      </c>
      <c r="ADX107" s="2618">
        <f t="shared" si="302"/>
        <v>456</v>
      </c>
      <c r="ADY107" s="2618">
        <f t="shared" si="302"/>
        <v>3648</v>
      </c>
      <c r="ADZ107" s="2618">
        <f t="shared" si="302"/>
        <v>4371.5846994535523</v>
      </c>
      <c r="AEA107" s="2618">
        <f t="shared" si="302"/>
        <v>50</v>
      </c>
      <c r="AEB107" s="2618">
        <f t="shared" si="302"/>
        <v>50</v>
      </c>
      <c r="AEC107" s="2618">
        <f t="shared" si="302"/>
        <v>8154</v>
      </c>
      <c r="AED107" s="2618">
        <f t="shared" si="302"/>
        <v>65232</v>
      </c>
      <c r="AEE107" s="2618">
        <f t="shared" si="302"/>
        <v>488</v>
      </c>
      <c r="AEF107" s="2618">
        <f t="shared" si="302"/>
        <v>3904</v>
      </c>
      <c r="AEG107" s="2618">
        <f t="shared" si="302"/>
        <v>4371.5846994535523</v>
      </c>
      <c r="AEH107" s="2618">
        <f t="shared" si="302"/>
        <v>71</v>
      </c>
      <c r="AEI107" s="729"/>
      <c r="AEJ107" s="1215"/>
      <c r="AEK107" s="1215"/>
      <c r="AEL107" s="1215"/>
      <c r="AEM107" s="1528"/>
      <c r="AEN107" s="1528"/>
      <c r="AEO107" s="2920"/>
      <c r="AEP107" s="2921"/>
      <c r="AEQ107" s="2920"/>
      <c r="AER107" s="2920"/>
      <c r="AES107" s="2920"/>
      <c r="AET107" s="2921"/>
      <c r="AEU107" s="2920"/>
      <c r="AEV107" s="2920"/>
      <c r="AEW107" s="2920"/>
      <c r="AEX107" s="2920"/>
      <c r="AEY107" s="2920"/>
      <c r="AEZ107" s="2920"/>
      <c r="AFA107" s="2920"/>
      <c r="AFB107" s="1517"/>
      <c r="AFC107" s="1219">
        <f t="shared" si="302"/>
        <v>110</v>
      </c>
      <c r="AFD107" s="2627">
        <f t="shared" si="302"/>
        <v>50</v>
      </c>
      <c r="AFE107" s="2626">
        <f t="shared" si="302"/>
        <v>77</v>
      </c>
      <c r="AFF107" s="1504">
        <f t="shared" si="302"/>
        <v>1043</v>
      </c>
      <c r="AFG107" s="2629">
        <f t="shared" si="302"/>
        <v>50</v>
      </c>
      <c r="AFH107" s="1215">
        <f t="shared" si="302"/>
        <v>76</v>
      </c>
      <c r="AFI107" s="2626">
        <f t="shared" si="302"/>
        <v>344</v>
      </c>
      <c r="AFJ107" s="1215">
        <f t="shared" si="302"/>
        <v>61</v>
      </c>
      <c r="AFK107" s="2618">
        <f t="shared" si="302"/>
        <v>59.722222222222221</v>
      </c>
      <c r="AFL107" s="2618">
        <f t="shared" si="302"/>
        <v>74</v>
      </c>
      <c r="AFM107" s="2618">
        <f t="shared" si="302"/>
        <v>3362</v>
      </c>
      <c r="AFN107" s="1215">
        <f t="shared" si="302"/>
        <v>714</v>
      </c>
      <c r="AFO107" s="2618">
        <f t="shared" si="302"/>
        <v>75</v>
      </c>
      <c r="AFP107" s="2618">
        <f t="shared" si="302"/>
        <v>37</v>
      </c>
      <c r="AFQ107" s="1215">
        <f t="shared" si="302"/>
        <v>171</v>
      </c>
      <c r="AFR107" s="1215">
        <f t="shared" ref="AFR107:AIC107" si="303">MAX(AFR$15:AFR$91)</f>
        <v>73</v>
      </c>
      <c r="AFS107" s="1215" t="s">
        <v>31</v>
      </c>
      <c r="AFT107" s="1215" t="s">
        <v>31</v>
      </c>
      <c r="AFU107" s="2618" t="s">
        <v>31</v>
      </c>
      <c r="AFV107" s="2622">
        <f t="shared" si="303"/>
        <v>25</v>
      </c>
      <c r="AFW107" s="2622">
        <f t="shared" si="303"/>
        <v>57410</v>
      </c>
      <c r="AFX107" s="2622">
        <f t="shared" si="303"/>
        <v>1810</v>
      </c>
      <c r="AFY107" s="2622">
        <f t="shared" si="303"/>
        <v>4.8214285714285721</v>
      </c>
      <c r="AFZ107" s="2622">
        <f t="shared" si="303"/>
        <v>19</v>
      </c>
      <c r="AGA107" s="2622"/>
      <c r="AGB107" s="2622"/>
      <c r="AGC107" s="2622"/>
      <c r="AGD107" s="2622"/>
      <c r="AGE107" s="2622"/>
      <c r="AGF107" s="2622"/>
      <c r="AGG107" s="2622"/>
      <c r="AGH107" s="2622"/>
      <c r="AGI107" s="2622"/>
      <c r="AGJ107" s="2622"/>
      <c r="AGK107" s="2622"/>
      <c r="AGL107" s="2622"/>
      <c r="AGM107" s="2622"/>
      <c r="AGN107" s="2622"/>
      <c r="AGO107" s="2622"/>
      <c r="AGP107" s="2622"/>
      <c r="AGQ107" s="2622"/>
      <c r="AGR107" s="2622"/>
      <c r="AGS107" s="2622"/>
      <c r="AGT107" s="2622">
        <f t="shared" si="303"/>
        <v>100</v>
      </c>
      <c r="AGU107" s="2622">
        <f t="shared" si="303"/>
        <v>50</v>
      </c>
      <c r="AGV107" s="2622">
        <f t="shared" si="303"/>
        <v>100</v>
      </c>
      <c r="AGW107" s="2622">
        <f t="shared" si="303"/>
        <v>50</v>
      </c>
      <c r="AGX107" s="2622">
        <f t="shared" si="303"/>
        <v>50</v>
      </c>
      <c r="AGY107" s="2622">
        <f t="shared" si="303"/>
        <v>50</v>
      </c>
      <c r="AGZ107" s="2622">
        <f t="shared" si="303"/>
        <v>50</v>
      </c>
      <c r="AHA107" s="2622">
        <f t="shared" si="303"/>
        <v>7.8947368421052628</v>
      </c>
      <c r="AHB107" s="2622">
        <f t="shared" si="303"/>
        <v>16.666666666666664</v>
      </c>
      <c r="AHC107" s="2622">
        <f t="shared" si="303"/>
        <v>261</v>
      </c>
      <c r="AHD107" s="2622">
        <f t="shared" si="303"/>
        <v>67</v>
      </c>
      <c r="AHE107" s="2622">
        <f t="shared" si="303"/>
        <v>68</v>
      </c>
      <c r="AHF107" s="2622">
        <f t="shared" si="303"/>
        <v>80</v>
      </c>
      <c r="AHG107" s="2622">
        <f t="shared" si="303"/>
        <v>48</v>
      </c>
      <c r="AHH107" s="2622">
        <f t="shared" si="303"/>
        <v>58</v>
      </c>
      <c r="AHI107" s="2622">
        <f t="shared" si="303"/>
        <v>68</v>
      </c>
      <c r="AHJ107" s="2622">
        <f t="shared" si="303"/>
        <v>40</v>
      </c>
      <c r="AHK107" s="2622">
        <f t="shared" si="303"/>
        <v>23</v>
      </c>
      <c r="AHL107" s="2622">
        <f t="shared" si="303"/>
        <v>712</v>
      </c>
      <c r="AHM107" s="2622">
        <f t="shared" si="303"/>
        <v>100</v>
      </c>
      <c r="AHN107" s="2622">
        <f t="shared" si="303"/>
        <v>40</v>
      </c>
      <c r="AHO107" s="2622">
        <f t="shared" si="303"/>
        <v>100</v>
      </c>
      <c r="AHP107" s="2622">
        <f t="shared" si="303"/>
        <v>25</v>
      </c>
      <c r="AHQ107" s="2622">
        <f t="shared" si="303"/>
        <v>20</v>
      </c>
      <c r="AHR107" s="2622">
        <f t="shared" si="303"/>
        <v>100</v>
      </c>
      <c r="AHS107" s="2622">
        <f t="shared" si="303"/>
        <v>50</v>
      </c>
      <c r="AHT107" s="2622">
        <f t="shared" si="303"/>
        <v>7.1428571428571423</v>
      </c>
      <c r="AHU107" s="2622">
        <f t="shared" si="303"/>
        <v>7.4074074074074066</v>
      </c>
      <c r="AHV107" s="2622">
        <f t="shared" si="303"/>
        <v>52</v>
      </c>
      <c r="AHW107" s="2622">
        <f t="shared" si="303"/>
        <v>32</v>
      </c>
      <c r="AHX107" s="2622">
        <f t="shared" si="303"/>
        <v>12</v>
      </c>
      <c r="AHY107" s="2622">
        <f t="shared" si="303"/>
        <v>8</v>
      </c>
      <c r="AHZ107" s="2622">
        <f t="shared" si="303"/>
        <v>5</v>
      </c>
      <c r="AIA107" s="2622">
        <f t="shared" si="303"/>
        <v>9</v>
      </c>
      <c r="AIB107" s="2622">
        <f t="shared" si="303"/>
        <v>9</v>
      </c>
      <c r="AIC107" s="2622">
        <f t="shared" si="303"/>
        <v>2</v>
      </c>
      <c r="AID107" s="2622">
        <f t="shared" ref="AID107:AKO107" si="304">MAX(AID$15:AID$91)</f>
        <v>2</v>
      </c>
      <c r="AIE107" s="2622">
        <f t="shared" si="304"/>
        <v>117</v>
      </c>
      <c r="AIF107" s="2622">
        <f t="shared" si="304"/>
        <v>0</v>
      </c>
      <c r="AIG107" s="2622">
        <f t="shared" si="304"/>
        <v>0</v>
      </c>
      <c r="AIH107" s="2622">
        <f t="shared" si="304"/>
        <v>20</v>
      </c>
      <c r="AII107" s="2622">
        <f t="shared" si="304"/>
        <v>42</v>
      </c>
      <c r="AIJ107" s="2622">
        <f t="shared" si="304"/>
        <v>0</v>
      </c>
      <c r="AIK107" s="2622">
        <f t="shared" si="304"/>
        <v>0</v>
      </c>
      <c r="AIL107" s="2622">
        <f t="shared" si="304"/>
        <v>0</v>
      </c>
      <c r="AIM107" s="2622">
        <f t="shared" si="304"/>
        <v>0</v>
      </c>
      <c r="AIN107" s="2622">
        <f t="shared" si="304"/>
        <v>0</v>
      </c>
      <c r="AIO107" s="2622">
        <f t="shared" si="304"/>
        <v>0</v>
      </c>
      <c r="AIP107" s="2622">
        <f t="shared" si="304"/>
        <v>0</v>
      </c>
      <c r="AIQ107" s="2622">
        <f t="shared" si="304"/>
        <v>0</v>
      </c>
      <c r="AIR107" s="2622">
        <f t="shared" si="304"/>
        <v>0</v>
      </c>
      <c r="AIS107" s="2622">
        <f t="shared" si="304"/>
        <v>0</v>
      </c>
      <c r="AIT107" s="2622">
        <f t="shared" si="304"/>
        <v>0</v>
      </c>
      <c r="AIU107" s="2622">
        <f t="shared" si="304"/>
        <v>0</v>
      </c>
      <c r="AIV107" s="2622">
        <f t="shared" si="304"/>
        <v>0</v>
      </c>
      <c r="AIW107" s="2622">
        <f t="shared" si="304"/>
        <v>483</v>
      </c>
      <c r="AIX107" s="2622">
        <f t="shared" si="304"/>
        <v>51</v>
      </c>
      <c r="AIY107" s="2622">
        <f t="shared" si="304"/>
        <v>20.2</v>
      </c>
      <c r="AIZ107" s="2622">
        <f t="shared" si="304"/>
        <v>36</v>
      </c>
      <c r="AJA107" s="2622">
        <f t="shared" si="304"/>
        <v>1.8645731108930323</v>
      </c>
      <c r="AJB107" s="2622">
        <f t="shared" si="304"/>
        <v>26</v>
      </c>
      <c r="AJC107" s="2622">
        <f t="shared" si="304"/>
        <v>20</v>
      </c>
      <c r="AJD107" s="2622">
        <f t="shared" si="304"/>
        <v>25</v>
      </c>
      <c r="AJE107" s="2622">
        <f t="shared" si="304"/>
        <v>0</v>
      </c>
      <c r="AJF107" s="2622">
        <f t="shared" si="304"/>
        <v>0</v>
      </c>
      <c r="AJG107" s="2622">
        <f t="shared" si="304"/>
        <v>0</v>
      </c>
      <c r="AJH107" s="2622">
        <f t="shared" si="304"/>
        <v>0</v>
      </c>
      <c r="AJI107" s="2622">
        <f t="shared" si="304"/>
        <v>114.5</v>
      </c>
      <c r="AJJ107" s="2622">
        <f t="shared" si="304"/>
        <v>60</v>
      </c>
      <c r="AJK107" s="2622">
        <f t="shared" si="304"/>
        <v>23</v>
      </c>
      <c r="AJL107" s="2622">
        <f t="shared" si="304"/>
        <v>23.1</v>
      </c>
      <c r="AJM107" s="2622">
        <f t="shared" si="304"/>
        <v>39</v>
      </c>
      <c r="AJN107" s="2622">
        <f t="shared" si="304"/>
        <v>13</v>
      </c>
      <c r="AJO107" s="2622">
        <f t="shared" si="304"/>
        <v>16</v>
      </c>
      <c r="AJP107" s="2622">
        <f t="shared" si="304"/>
        <v>17</v>
      </c>
      <c r="AJQ107" s="2622">
        <f t="shared" si="304"/>
        <v>3</v>
      </c>
      <c r="AJR107" s="2622">
        <f t="shared" si="304"/>
        <v>114.5</v>
      </c>
      <c r="AJS107" s="2622">
        <f t="shared" si="304"/>
        <v>29</v>
      </c>
      <c r="AJT107" s="2622">
        <f t="shared" si="304"/>
        <v>21</v>
      </c>
      <c r="AJU107" s="2622">
        <f t="shared" si="304"/>
        <v>9.4</v>
      </c>
      <c r="AJV107" s="2622">
        <f t="shared" si="304"/>
        <v>2</v>
      </c>
      <c r="AJW107" s="2622">
        <f t="shared" si="304"/>
        <v>83.1</v>
      </c>
      <c r="AJX107" s="2622">
        <f t="shared" si="304"/>
        <v>26</v>
      </c>
      <c r="AJY107" s="2622">
        <f t="shared" si="304"/>
        <v>16</v>
      </c>
      <c r="AJZ107" s="2622">
        <f t="shared" si="304"/>
        <v>5.2</v>
      </c>
      <c r="AKA107" s="2622">
        <f t="shared" si="304"/>
        <v>9</v>
      </c>
      <c r="AKB107" s="2622">
        <f t="shared" si="304"/>
        <v>9</v>
      </c>
      <c r="AKC107" s="2622">
        <f t="shared" si="304"/>
        <v>83.1</v>
      </c>
      <c r="AKD107" s="2622">
        <f t="shared" si="304"/>
        <v>55</v>
      </c>
      <c r="AKE107" s="2622">
        <f t="shared" si="304"/>
        <v>48</v>
      </c>
      <c r="AKF107" s="2622">
        <f t="shared" si="304"/>
        <v>1671</v>
      </c>
      <c r="AKG107" s="2622">
        <f t="shared" si="304"/>
        <v>1324</v>
      </c>
      <c r="AKH107" s="2622">
        <f t="shared" si="304"/>
        <v>249</v>
      </c>
      <c r="AKI107" s="2622">
        <f t="shared" si="304"/>
        <v>551</v>
      </c>
      <c r="AKJ107" s="2622">
        <f t="shared" si="304"/>
        <v>0</v>
      </c>
      <c r="AKK107" s="2622">
        <f t="shared" si="304"/>
        <v>3795</v>
      </c>
      <c r="AKL107" s="2622">
        <f t="shared" si="304"/>
        <v>1050</v>
      </c>
      <c r="AKM107" s="2622">
        <f t="shared" si="304"/>
        <v>777</v>
      </c>
      <c r="AKN107" s="2622">
        <f t="shared" si="304"/>
        <v>247</v>
      </c>
      <c r="AKO107" s="2622">
        <f t="shared" si="304"/>
        <v>1549</v>
      </c>
      <c r="AKP107" s="2622">
        <f t="shared" ref="AKP107:ALG107" si="305">MAX(AKP$15:AKP$91)</f>
        <v>1.0309999999999999</v>
      </c>
      <c r="AKQ107" s="2622">
        <f t="shared" si="305"/>
        <v>63</v>
      </c>
      <c r="AKR107" s="2622">
        <f t="shared" si="305"/>
        <v>0.49099999999999999</v>
      </c>
      <c r="AKS107" s="2622">
        <f t="shared" si="305"/>
        <v>45</v>
      </c>
      <c r="AKT107" s="2622">
        <f t="shared" si="305"/>
        <v>8.5999999999999993E-2</v>
      </c>
      <c r="AKU107" s="2622">
        <f t="shared" si="305"/>
        <v>21</v>
      </c>
      <c r="AKV107" s="2622">
        <f t="shared" si="305"/>
        <v>0.33</v>
      </c>
      <c r="AKW107" s="2622">
        <f t="shared" si="305"/>
        <v>29</v>
      </c>
      <c r="AKX107" s="2622">
        <f t="shared" si="305"/>
        <v>0</v>
      </c>
      <c r="AKY107" s="2622">
        <f t="shared" si="305"/>
        <v>1.0309999999999999</v>
      </c>
      <c r="AKZ107" s="2622">
        <f t="shared" si="305"/>
        <v>0.188</v>
      </c>
      <c r="ALA107" s="2622">
        <f t="shared" si="305"/>
        <v>23</v>
      </c>
      <c r="ALB107" s="2622">
        <f t="shared" si="305"/>
        <v>0.27400000000000002</v>
      </c>
      <c r="ALC107" s="2622">
        <f t="shared" si="305"/>
        <v>60</v>
      </c>
      <c r="ALD107" s="2622">
        <f t="shared" si="305"/>
        <v>2.3E-2</v>
      </c>
      <c r="ALE107" s="2622">
        <f t="shared" si="305"/>
        <v>8</v>
      </c>
      <c r="ALF107" s="2622">
        <f t="shared" si="305"/>
        <v>0.46300000000000002</v>
      </c>
      <c r="ALG107" s="2622">
        <f t="shared" si="305"/>
        <v>0</v>
      </c>
      <c r="ALH107" s="1220"/>
    </row>
    <row r="108" spans="1:996" s="2623" customFormat="1" ht="13" x14ac:dyDescent="0.2">
      <c r="F108" s="2617" t="s">
        <v>1927</v>
      </c>
      <c r="G108" s="2918"/>
      <c r="H108" s="1215">
        <f>MIN(H$15:H$91)</f>
        <v>24</v>
      </c>
      <c r="I108" s="2619">
        <f t="shared" ref="I108:BW108" si="306">MIN(I$15:I$91)</f>
        <v>6.13</v>
      </c>
      <c r="J108" s="2618"/>
      <c r="K108" s="1215">
        <f t="shared" si="306"/>
        <v>27</v>
      </c>
      <c r="L108" s="2618">
        <f t="shared" si="306"/>
        <v>6.57</v>
      </c>
      <c r="M108" s="2620">
        <f t="shared" si="306"/>
        <v>1</v>
      </c>
      <c r="N108" s="2618">
        <f t="shared" si="306"/>
        <v>-0.75999999999999979</v>
      </c>
      <c r="O108" s="1215">
        <f t="shared" si="306"/>
        <v>18</v>
      </c>
      <c r="P108" s="2619">
        <f t="shared" si="306"/>
        <v>5.19</v>
      </c>
      <c r="Q108" s="2618"/>
      <c r="R108" s="1215">
        <f t="shared" si="306"/>
        <v>16</v>
      </c>
      <c r="S108" s="2618">
        <f t="shared" si="306"/>
        <v>5.82</v>
      </c>
      <c r="T108" s="2620">
        <f>MIN(T$15:T$91)</f>
        <v>1</v>
      </c>
      <c r="U108" s="2618">
        <f t="shared" si="306"/>
        <v>-1.1900000000000004</v>
      </c>
      <c r="V108" s="1215">
        <f t="shared" si="306"/>
        <v>0</v>
      </c>
      <c r="W108" s="2618">
        <f t="shared" si="306"/>
        <v>5.5902777777777777</v>
      </c>
      <c r="X108" s="1215">
        <f t="shared" si="306"/>
        <v>0</v>
      </c>
      <c r="Y108" s="2618">
        <f t="shared" si="306"/>
        <v>5.25</v>
      </c>
      <c r="Z108" s="2618">
        <f t="shared" si="306"/>
        <v>1</v>
      </c>
      <c r="AA108" s="2618">
        <f t="shared" si="306"/>
        <v>0</v>
      </c>
      <c r="AB108" s="2618">
        <f t="shared" si="306"/>
        <v>5.5666666666666664</v>
      </c>
      <c r="AC108" s="2618">
        <f t="shared" si="306"/>
        <v>1</v>
      </c>
      <c r="AD108" s="1215">
        <f t="shared" si="306"/>
        <v>0</v>
      </c>
      <c r="AE108" s="2618">
        <f t="shared" si="306"/>
        <v>4.666666666666667</v>
      </c>
      <c r="AF108" s="2618">
        <f t="shared" si="306"/>
        <v>1</v>
      </c>
      <c r="AG108" s="2618">
        <f t="shared" si="306"/>
        <v>69.900000000000006</v>
      </c>
      <c r="AH108" s="2618">
        <f t="shared" si="306"/>
        <v>1</v>
      </c>
      <c r="AI108" s="2618">
        <f t="shared" si="306"/>
        <v>79</v>
      </c>
      <c r="AJ108" s="2618">
        <f t="shared" si="306"/>
        <v>1</v>
      </c>
      <c r="AK108" s="2618">
        <f t="shared" si="306"/>
        <v>-7.4000000000000057</v>
      </c>
      <c r="AL108" s="2618">
        <f t="shared" si="306"/>
        <v>-10.100000000000009</v>
      </c>
      <c r="AM108" s="1215">
        <f t="shared" si="306"/>
        <v>10</v>
      </c>
      <c r="AN108" s="1215"/>
      <c r="AO108" s="1215">
        <f t="shared" si="306"/>
        <v>10</v>
      </c>
      <c r="AP108" s="1215">
        <f t="shared" si="306"/>
        <v>1</v>
      </c>
      <c r="AQ108" s="1215">
        <f t="shared" si="306"/>
        <v>30</v>
      </c>
      <c r="AR108" s="1215">
        <f t="shared" si="306"/>
        <v>1</v>
      </c>
      <c r="AS108" s="1215">
        <f t="shared" si="306"/>
        <v>26</v>
      </c>
      <c r="AT108" s="2618">
        <f>MIN(AT$15:AT$91)</f>
        <v>5.4054054054054053</v>
      </c>
      <c r="AU108" s="2618">
        <f t="shared" si="306"/>
        <v>1</v>
      </c>
      <c r="AV108" s="1215">
        <f t="shared" si="306"/>
        <v>26</v>
      </c>
      <c r="AW108" s="2618">
        <f t="shared" si="306"/>
        <v>0</v>
      </c>
      <c r="AX108" s="2618">
        <f t="shared" si="306"/>
        <v>1</v>
      </c>
      <c r="AY108" s="1215">
        <f t="shared" si="306"/>
        <v>24</v>
      </c>
      <c r="AZ108" s="2618">
        <f t="shared" si="306"/>
        <v>30.555555555555557</v>
      </c>
      <c r="BA108" s="2618">
        <f t="shared" si="306"/>
        <v>1</v>
      </c>
      <c r="BB108" s="1215">
        <f t="shared" si="306"/>
        <v>26</v>
      </c>
      <c r="BC108" s="2618">
        <f t="shared" si="306"/>
        <v>6.3829787234042552</v>
      </c>
      <c r="BD108" s="2618">
        <f t="shared" si="306"/>
        <v>1</v>
      </c>
      <c r="BE108" s="1215">
        <f t="shared" si="306"/>
        <v>26</v>
      </c>
      <c r="BF108" s="2618">
        <f t="shared" si="306"/>
        <v>0</v>
      </c>
      <c r="BG108" s="2618">
        <f t="shared" si="306"/>
        <v>1</v>
      </c>
      <c r="BH108" s="1215">
        <f t="shared" si="306"/>
        <v>27</v>
      </c>
      <c r="BI108" s="2618">
        <f t="shared" si="306"/>
        <v>16.666666666666664</v>
      </c>
      <c r="BJ108" s="2618">
        <f t="shared" si="306"/>
        <v>1</v>
      </c>
      <c r="BK108" s="1215">
        <f t="shared" si="306"/>
        <v>0</v>
      </c>
      <c r="BL108" s="2618">
        <f t="shared" si="306"/>
        <v>0</v>
      </c>
      <c r="BM108" s="2618">
        <f t="shared" si="306"/>
        <v>1</v>
      </c>
      <c r="BN108" s="1215">
        <f t="shared" si="306"/>
        <v>0</v>
      </c>
      <c r="BO108" s="2618">
        <f t="shared" si="306"/>
        <v>0</v>
      </c>
      <c r="BP108" s="2618">
        <f t="shared" si="306"/>
        <v>1</v>
      </c>
      <c r="BQ108" s="1215">
        <f t="shared" si="306"/>
        <v>0</v>
      </c>
      <c r="BR108" s="2618">
        <f t="shared" si="306"/>
        <v>0</v>
      </c>
      <c r="BS108" s="2618">
        <f t="shared" si="306"/>
        <v>1</v>
      </c>
      <c r="BT108" s="1215">
        <f t="shared" si="306"/>
        <v>0</v>
      </c>
      <c r="BU108" s="2618">
        <f t="shared" si="306"/>
        <v>0</v>
      </c>
      <c r="BV108" s="2618">
        <f t="shared" si="306"/>
        <v>1</v>
      </c>
      <c r="BW108" s="1215">
        <f t="shared" si="306"/>
        <v>0</v>
      </c>
      <c r="BX108" s="2618">
        <f t="shared" ref="BX108:EI108" si="307">MIN(BX$15:BX$91)</f>
        <v>0</v>
      </c>
      <c r="BY108" s="2618">
        <f t="shared" si="307"/>
        <v>1</v>
      </c>
      <c r="BZ108" s="1215">
        <f t="shared" si="307"/>
        <v>0</v>
      </c>
      <c r="CA108" s="2618">
        <f t="shared" si="307"/>
        <v>0</v>
      </c>
      <c r="CB108" s="2618">
        <f t="shared" si="307"/>
        <v>1</v>
      </c>
      <c r="CC108" s="2618">
        <f t="shared" si="307"/>
        <v>9.5</v>
      </c>
      <c r="CD108" s="2618">
        <f t="shared" si="307"/>
        <v>1</v>
      </c>
      <c r="CE108" s="2618">
        <f t="shared" si="307"/>
        <v>0.7</v>
      </c>
      <c r="CF108" s="2618">
        <f t="shared" si="307"/>
        <v>2.5999999999999996</v>
      </c>
      <c r="CG108" s="2618">
        <f t="shared" si="307"/>
        <v>0.89999999999999991</v>
      </c>
      <c r="CH108" s="2618">
        <f t="shared" si="307"/>
        <v>10.1</v>
      </c>
      <c r="CI108" s="2618">
        <f t="shared" si="307"/>
        <v>9.6</v>
      </c>
      <c r="CJ108" s="2618">
        <f t="shared" si="307"/>
        <v>11</v>
      </c>
      <c r="CK108" s="2618">
        <f t="shared" si="307"/>
        <v>1</v>
      </c>
      <c r="CL108" s="2618">
        <f t="shared" si="307"/>
        <v>1</v>
      </c>
      <c r="CM108" s="2618">
        <f t="shared" si="307"/>
        <v>4.7</v>
      </c>
      <c r="CN108" s="2618">
        <f t="shared" si="307"/>
        <v>4.6000000000000005</v>
      </c>
      <c r="CO108" s="1215">
        <f t="shared" si="307"/>
        <v>5</v>
      </c>
      <c r="CP108" s="2618">
        <f t="shared" si="307"/>
        <v>81</v>
      </c>
      <c r="CQ108" s="2618">
        <f t="shared" si="307"/>
        <v>1</v>
      </c>
      <c r="CR108" s="1215">
        <f t="shared" si="307"/>
        <v>0</v>
      </c>
      <c r="CS108" s="2618">
        <f t="shared" si="307"/>
        <v>68</v>
      </c>
      <c r="CT108" s="2618">
        <f t="shared" si="307"/>
        <v>1</v>
      </c>
      <c r="CU108" s="1215">
        <f t="shared" si="307"/>
        <v>3</v>
      </c>
      <c r="CV108" s="2618">
        <f t="shared" si="307"/>
        <v>81.2</v>
      </c>
      <c r="CW108" s="2618">
        <f t="shared" si="307"/>
        <v>1</v>
      </c>
      <c r="CX108" s="1215">
        <f t="shared" si="307"/>
        <v>2</v>
      </c>
      <c r="CY108" s="2618">
        <f t="shared" si="307"/>
        <v>77.8</v>
      </c>
      <c r="CZ108" s="2618">
        <f t="shared" si="307"/>
        <v>1</v>
      </c>
      <c r="DA108" s="2618">
        <f t="shared" si="307"/>
        <v>0</v>
      </c>
      <c r="DB108" s="2618">
        <f t="shared" si="307"/>
        <v>1</v>
      </c>
      <c r="DC108" s="1215">
        <f t="shared" si="307"/>
        <v>2</v>
      </c>
      <c r="DD108" s="2618">
        <f t="shared" si="307"/>
        <v>25</v>
      </c>
      <c r="DE108" s="2618">
        <f t="shared" si="307"/>
        <v>1</v>
      </c>
      <c r="DF108" s="2618">
        <f t="shared" si="307"/>
        <v>0</v>
      </c>
      <c r="DG108" s="2618">
        <f t="shared" si="307"/>
        <v>1</v>
      </c>
      <c r="DH108" s="2618">
        <f t="shared" si="307"/>
        <v>0</v>
      </c>
      <c r="DI108" s="2618">
        <f t="shared" si="307"/>
        <v>1</v>
      </c>
      <c r="DJ108" s="2618">
        <f t="shared" si="307"/>
        <v>0</v>
      </c>
      <c r="DK108" s="2618">
        <f t="shared" si="307"/>
        <v>1</v>
      </c>
      <c r="DL108" s="2618">
        <f t="shared" si="307"/>
        <v>28.571428571428569</v>
      </c>
      <c r="DM108" s="2618">
        <f t="shared" si="307"/>
        <v>1</v>
      </c>
      <c r="DN108" s="2618">
        <f t="shared" si="307"/>
        <v>0</v>
      </c>
      <c r="DO108" s="2618">
        <f t="shared" si="307"/>
        <v>1</v>
      </c>
      <c r="DP108" s="2618">
        <f t="shared" si="307"/>
        <v>22</v>
      </c>
      <c r="DQ108" s="2618">
        <f t="shared" si="307"/>
        <v>44.444444444444443</v>
      </c>
      <c r="DR108" s="2618">
        <f t="shared" si="307"/>
        <v>1</v>
      </c>
      <c r="DS108" s="2618">
        <f t="shared" si="307"/>
        <v>0</v>
      </c>
      <c r="DT108" s="2618">
        <f t="shared" si="307"/>
        <v>0</v>
      </c>
      <c r="DU108" s="2618">
        <f t="shared" si="307"/>
        <v>1</v>
      </c>
      <c r="DV108" s="2618">
        <f t="shared" si="307"/>
        <v>21</v>
      </c>
      <c r="DW108" s="2621">
        <f t="shared" si="307"/>
        <v>48.387096774193552</v>
      </c>
      <c r="DX108" s="2621">
        <f t="shared" si="307"/>
        <v>1</v>
      </c>
      <c r="DY108" s="2618">
        <f t="shared" si="307"/>
        <v>15</v>
      </c>
      <c r="DZ108" s="2618">
        <f t="shared" si="307"/>
        <v>0</v>
      </c>
      <c r="EA108" s="2618">
        <f t="shared" si="307"/>
        <v>1</v>
      </c>
      <c r="EB108" s="2621">
        <f t="shared" si="307"/>
        <v>0</v>
      </c>
      <c r="EC108" s="2621">
        <f t="shared" si="307"/>
        <v>1</v>
      </c>
      <c r="ED108" s="2618">
        <f t="shared" si="307"/>
        <v>18</v>
      </c>
      <c r="EE108" s="2618">
        <f t="shared" si="307"/>
        <v>0.625</v>
      </c>
      <c r="EF108" s="2618">
        <f t="shared" si="307"/>
        <v>1</v>
      </c>
      <c r="EG108" s="2621">
        <f t="shared" si="307"/>
        <v>6.25</v>
      </c>
      <c r="EH108" s="2621">
        <f t="shared" si="307"/>
        <v>1</v>
      </c>
      <c r="EI108" s="2618">
        <f t="shared" si="307"/>
        <v>21</v>
      </c>
      <c r="EJ108" s="2618">
        <f t="shared" ref="EJ108:GU108" si="308">MIN(EJ$15:EJ$91)</f>
        <v>0.5</v>
      </c>
      <c r="EK108" s="2618">
        <f t="shared" si="308"/>
        <v>1</v>
      </c>
      <c r="EL108" s="2621">
        <f t="shared" si="308"/>
        <v>9.5238095238095237</v>
      </c>
      <c r="EM108" s="2621">
        <f t="shared" si="308"/>
        <v>1</v>
      </c>
      <c r="EN108" s="2618">
        <f t="shared" si="308"/>
        <v>15</v>
      </c>
      <c r="EO108" s="2618">
        <f t="shared" si="308"/>
        <v>0</v>
      </c>
      <c r="EP108" s="2618">
        <f t="shared" si="308"/>
        <v>1</v>
      </c>
      <c r="EQ108" s="2621">
        <f t="shared" si="308"/>
        <v>0</v>
      </c>
      <c r="ER108" s="2621">
        <f t="shared" si="308"/>
        <v>1</v>
      </c>
      <c r="ES108" s="2618">
        <f t="shared" si="308"/>
        <v>17</v>
      </c>
      <c r="ET108" s="1215">
        <f t="shared" si="308"/>
        <v>0</v>
      </c>
      <c r="EU108" s="1215">
        <f t="shared" si="308"/>
        <v>1</v>
      </c>
      <c r="EV108" s="2621">
        <f t="shared" si="308"/>
        <v>0</v>
      </c>
      <c r="EW108" s="2621">
        <f t="shared" si="308"/>
        <v>1</v>
      </c>
      <c r="EX108" s="2618">
        <f t="shared" si="308"/>
        <v>20</v>
      </c>
      <c r="EY108" s="1215">
        <f t="shared" si="308"/>
        <v>0</v>
      </c>
      <c r="EZ108" s="1215">
        <f t="shared" si="308"/>
        <v>1</v>
      </c>
      <c r="FA108" s="2621">
        <f t="shared" si="308"/>
        <v>0</v>
      </c>
      <c r="FB108" s="2621">
        <f t="shared" si="308"/>
        <v>1</v>
      </c>
      <c r="FC108" s="2618">
        <f t="shared" si="308"/>
        <v>20</v>
      </c>
      <c r="FD108" s="1215">
        <f t="shared" si="308"/>
        <v>0</v>
      </c>
      <c r="FE108" s="1215">
        <f t="shared" si="308"/>
        <v>1</v>
      </c>
      <c r="FF108" s="2621">
        <f t="shared" si="308"/>
        <v>0</v>
      </c>
      <c r="FG108" s="2621">
        <f t="shared" si="308"/>
        <v>1</v>
      </c>
      <c r="FH108" s="2629">
        <f t="shared" si="308"/>
        <v>20</v>
      </c>
      <c r="FI108" s="1215">
        <f t="shared" si="308"/>
        <v>1.4285714285714286</v>
      </c>
      <c r="FJ108" s="1215">
        <f t="shared" si="308"/>
        <v>1</v>
      </c>
      <c r="FK108" s="2630">
        <f t="shared" si="308"/>
        <v>18.181818181818183</v>
      </c>
      <c r="FL108" s="2621">
        <f t="shared" si="308"/>
        <v>1</v>
      </c>
      <c r="FM108" s="2618">
        <f t="shared" si="308"/>
        <v>0</v>
      </c>
      <c r="FN108" s="2621">
        <f t="shared" si="308"/>
        <v>0</v>
      </c>
      <c r="FO108" s="2621">
        <f t="shared" si="308"/>
        <v>1</v>
      </c>
      <c r="FP108" s="2618">
        <f t="shared" si="308"/>
        <v>0</v>
      </c>
      <c r="FQ108" s="1216">
        <f t="shared" si="308"/>
        <v>0</v>
      </c>
      <c r="FR108" s="1216">
        <f t="shared" si="308"/>
        <v>1</v>
      </c>
      <c r="FS108" s="2621">
        <f t="shared" si="308"/>
        <v>0</v>
      </c>
      <c r="FT108" s="2621">
        <f t="shared" si="308"/>
        <v>1</v>
      </c>
      <c r="FU108" s="2618">
        <f t="shared" si="308"/>
        <v>0</v>
      </c>
      <c r="FV108" s="2618">
        <f t="shared" si="308"/>
        <v>0</v>
      </c>
      <c r="FW108" s="2618">
        <f t="shared" si="308"/>
        <v>1</v>
      </c>
      <c r="FX108" s="2621">
        <f t="shared" si="308"/>
        <v>0</v>
      </c>
      <c r="FY108" s="2621">
        <f t="shared" si="308"/>
        <v>1</v>
      </c>
      <c r="FZ108" s="2618">
        <f t="shared" si="308"/>
        <v>0</v>
      </c>
      <c r="GA108" s="2618">
        <f t="shared" si="308"/>
        <v>0</v>
      </c>
      <c r="GB108" s="2618">
        <f t="shared" si="308"/>
        <v>1</v>
      </c>
      <c r="GC108" s="2621">
        <f t="shared" si="308"/>
        <v>0</v>
      </c>
      <c r="GD108" s="2621">
        <f t="shared" si="308"/>
        <v>1</v>
      </c>
      <c r="GE108" s="2618">
        <f t="shared" si="308"/>
        <v>0</v>
      </c>
      <c r="GF108" s="2618">
        <f t="shared" si="308"/>
        <v>0</v>
      </c>
      <c r="GG108" s="2618">
        <f t="shared" si="308"/>
        <v>1</v>
      </c>
      <c r="GH108" s="2621">
        <f t="shared" si="308"/>
        <v>0</v>
      </c>
      <c r="GI108" s="2621">
        <f t="shared" si="308"/>
        <v>1</v>
      </c>
      <c r="GJ108" s="2618">
        <f t="shared" si="308"/>
        <v>0</v>
      </c>
      <c r="GK108" s="2618">
        <f t="shared" si="308"/>
        <v>0</v>
      </c>
      <c r="GL108" s="2618">
        <f t="shared" si="308"/>
        <v>1</v>
      </c>
      <c r="GM108" s="2621">
        <f t="shared" si="308"/>
        <v>0</v>
      </c>
      <c r="GN108" s="2621">
        <f t="shared" si="308"/>
        <v>1</v>
      </c>
      <c r="GO108" s="2618">
        <f t="shared" si="308"/>
        <v>0</v>
      </c>
      <c r="GP108" s="2618">
        <f t="shared" si="308"/>
        <v>0</v>
      </c>
      <c r="GQ108" s="2618">
        <f t="shared" si="308"/>
        <v>1</v>
      </c>
      <c r="GR108" s="2621">
        <f t="shared" si="308"/>
        <v>0</v>
      </c>
      <c r="GS108" s="2621">
        <f t="shared" si="308"/>
        <v>1</v>
      </c>
      <c r="GT108" s="2618">
        <f t="shared" si="308"/>
        <v>0</v>
      </c>
      <c r="GU108" s="2618">
        <f t="shared" si="308"/>
        <v>0</v>
      </c>
      <c r="GV108" s="2618">
        <f t="shared" ref="GV108:JG108" si="309">MIN(GV$15:GV$91)</f>
        <v>1</v>
      </c>
      <c r="GW108" s="2621">
        <f t="shared" si="309"/>
        <v>0</v>
      </c>
      <c r="GX108" s="2621">
        <f t="shared" si="309"/>
        <v>1</v>
      </c>
      <c r="GY108" s="2618">
        <f t="shared" si="309"/>
        <v>0</v>
      </c>
      <c r="GZ108" s="2618">
        <f t="shared" si="309"/>
        <v>0</v>
      </c>
      <c r="HA108" s="2618">
        <f t="shared" si="309"/>
        <v>1</v>
      </c>
      <c r="HB108" s="2621">
        <f t="shared" si="309"/>
        <v>0</v>
      </c>
      <c r="HC108" s="2621">
        <f t="shared" si="309"/>
        <v>1</v>
      </c>
      <c r="HD108" s="2618">
        <f t="shared" si="309"/>
        <v>0</v>
      </c>
      <c r="HE108" s="2618">
        <f t="shared" si="309"/>
        <v>0</v>
      </c>
      <c r="HF108" s="2618">
        <f t="shared" si="309"/>
        <v>27.27272727272727</v>
      </c>
      <c r="HG108" s="2618">
        <f t="shared" si="309"/>
        <v>0</v>
      </c>
      <c r="HH108" s="2618">
        <f t="shared" si="309"/>
        <v>0</v>
      </c>
      <c r="HI108" s="2618">
        <f t="shared" si="309"/>
        <v>0</v>
      </c>
      <c r="HJ108" s="2618">
        <f t="shared" si="309"/>
        <v>25</v>
      </c>
      <c r="HK108" s="2618">
        <f t="shared" si="309"/>
        <v>0</v>
      </c>
      <c r="HL108" s="2618">
        <f t="shared" si="309"/>
        <v>0</v>
      </c>
      <c r="HM108" s="1502">
        <f t="shared" si="309"/>
        <v>2</v>
      </c>
      <c r="HN108" s="2618">
        <f t="shared" si="309"/>
        <v>4.6511627906976747</v>
      </c>
      <c r="HO108" s="2618">
        <f t="shared" si="309"/>
        <v>0</v>
      </c>
      <c r="HP108" s="2618">
        <f t="shared" si="309"/>
        <v>7.6923076923076925</v>
      </c>
      <c r="HQ108" s="2618">
        <f t="shared" si="309"/>
        <v>6.9767441860465116</v>
      </c>
      <c r="HR108" s="2618">
        <f t="shared" si="309"/>
        <v>0</v>
      </c>
      <c r="HS108" s="2618">
        <f t="shared" si="309"/>
        <v>13.953488372093023</v>
      </c>
      <c r="HT108" s="2618">
        <f t="shared" si="309"/>
        <v>7.6923076923076925</v>
      </c>
      <c r="HU108" s="2618">
        <f t="shared" si="309"/>
        <v>0</v>
      </c>
      <c r="HV108" s="2618">
        <f t="shared" si="309"/>
        <v>0</v>
      </c>
      <c r="HW108" s="2618">
        <f t="shared" si="309"/>
        <v>23</v>
      </c>
      <c r="HX108" s="2618">
        <f t="shared" si="309"/>
        <v>0</v>
      </c>
      <c r="HY108" s="2618">
        <f t="shared" si="309"/>
        <v>0</v>
      </c>
      <c r="HZ108" s="2618">
        <f t="shared" si="309"/>
        <v>0</v>
      </c>
      <c r="IA108" s="2618">
        <f t="shared" si="309"/>
        <v>0</v>
      </c>
      <c r="IB108" s="2618">
        <f t="shared" si="309"/>
        <v>0</v>
      </c>
      <c r="IC108" s="2618">
        <f t="shared" si="309"/>
        <v>0</v>
      </c>
      <c r="ID108" s="2618">
        <f t="shared" si="309"/>
        <v>0</v>
      </c>
      <c r="IE108" s="2618">
        <f t="shared" si="309"/>
        <v>0</v>
      </c>
      <c r="IF108" s="2618">
        <f t="shared" si="309"/>
        <v>1</v>
      </c>
      <c r="IG108" s="2618">
        <f t="shared" si="309"/>
        <v>0</v>
      </c>
      <c r="IH108" s="2618">
        <f t="shared" si="309"/>
        <v>0</v>
      </c>
      <c r="II108" s="2618">
        <f t="shared" si="309"/>
        <v>0</v>
      </c>
      <c r="IJ108" s="2618">
        <f t="shared" si="309"/>
        <v>0</v>
      </c>
      <c r="IK108" s="2618">
        <f t="shared" si="309"/>
        <v>0</v>
      </c>
      <c r="IL108" s="2618">
        <f t="shared" si="309"/>
        <v>0</v>
      </c>
      <c r="IM108" s="2618">
        <f t="shared" si="309"/>
        <v>1</v>
      </c>
      <c r="IN108" s="2618">
        <f t="shared" si="309"/>
        <v>0</v>
      </c>
      <c r="IO108" s="2618">
        <f t="shared" si="309"/>
        <v>5</v>
      </c>
      <c r="IP108" s="2618">
        <f t="shared" si="309"/>
        <v>0</v>
      </c>
      <c r="IQ108" s="2618">
        <f t="shared" si="309"/>
        <v>0</v>
      </c>
      <c r="IR108" s="2618">
        <f t="shared" si="309"/>
        <v>0</v>
      </c>
      <c r="IS108" s="2618">
        <f t="shared" si="309"/>
        <v>0</v>
      </c>
      <c r="IT108" s="2618">
        <f t="shared" si="309"/>
        <v>0</v>
      </c>
      <c r="IU108" s="2618">
        <f t="shared" si="309"/>
        <v>0</v>
      </c>
      <c r="IV108" s="2618">
        <f t="shared" si="309"/>
        <v>0</v>
      </c>
      <c r="IW108" s="2618">
        <f t="shared" si="309"/>
        <v>0</v>
      </c>
      <c r="IX108" s="2618">
        <f t="shared" si="309"/>
        <v>2</v>
      </c>
      <c r="IY108" s="2618">
        <f t="shared" si="309"/>
        <v>0</v>
      </c>
      <c r="IZ108" s="2618">
        <f t="shared" si="309"/>
        <v>0</v>
      </c>
      <c r="JA108" s="2618">
        <f t="shared" si="309"/>
        <v>0</v>
      </c>
      <c r="JB108" s="2618">
        <f t="shared" si="309"/>
        <v>0</v>
      </c>
      <c r="JC108" s="2618">
        <f t="shared" si="309"/>
        <v>0</v>
      </c>
      <c r="JD108" s="2618">
        <f t="shared" si="309"/>
        <v>0</v>
      </c>
      <c r="JE108" s="2618">
        <f t="shared" si="309"/>
        <v>0</v>
      </c>
      <c r="JF108" s="2618">
        <f t="shared" si="309"/>
        <v>0</v>
      </c>
      <c r="JG108" s="2618">
        <f t="shared" si="309"/>
        <v>100</v>
      </c>
      <c r="JH108" s="2618">
        <f t="shared" ref="JH108:LS108" si="310">MIN(JH$15:JH$91)</f>
        <v>0</v>
      </c>
      <c r="JI108" s="2618">
        <f t="shared" si="310"/>
        <v>0</v>
      </c>
      <c r="JJ108" s="2618">
        <f t="shared" si="310"/>
        <v>0</v>
      </c>
      <c r="JK108" s="2618">
        <f t="shared" si="310"/>
        <v>0</v>
      </c>
      <c r="JL108" s="2618">
        <f t="shared" si="310"/>
        <v>0</v>
      </c>
      <c r="JM108" s="2618">
        <f t="shared" si="310"/>
        <v>0</v>
      </c>
      <c r="JN108" s="2618">
        <f t="shared" si="310"/>
        <v>0.72463768115942029</v>
      </c>
      <c r="JO108" s="2618">
        <f t="shared" si="310"/>
        <v>0</v>
      </c>
      <c r="JP108" s="2618">
        <f t="shared" si="310"/>
        <v>100</v>
      </c>
      <c r="JQ108" s="2618">
        <f t="shared" si="310"/>
        <v>0</v>
      </c>
      <c r="JR108" s="2618">
        <f t="shared" si="310"/>
        <v>0</v>
      </c>
      <c r="JS108" s="2618">
        <f t="shared" si="310"/>
        <v>0</v>
      </c>
      <c r="JT108" s="2618">
        <f t="shared" si="310"/>
        <v>0</v>
      </c>
      <c r="JU108" s="2618">
        <f t="shared" si="310"/>
        <v>0</v>
      </c>
      <c r="JV108" s="2618">
        <f t="shared" si="310"/>
        <v>0</v>
      </c>
      <c r="JW108" s="2618">
        <f t="shared" si="310"/>
        <v>0</v>
      </c>
      <c r="JX108" s="2618">
        <f t="shared" si="310"/>
        <v>0</v>
      </c>
      <c r="JY108" s="2618">
        <f t="shared" si="310"/>
        <v>100</v>
      </c>
      <c r="JZ108" s="2618">
        <f t="shared" si="310"/>
        <v>17.175572519083971</v>
      </c>
      <c r="KA108" s="2618">
        <f t="shared" si="310"/>
        <v>1</v>
      </c>
      <c r="KB108" s="2618">
        <f t="shared" si="310"/>
        <v>27.358490566037734</v>
      </c>
      <c r="KC108" s="2618">
        <f t="shared" si="310"/>
        <v>1</v>
      </c>
      <c r="KD108" s="2618">
        <f t="shared" si="310"/>
        <v>0</v>
      </c>
      <c r="KE108" s="2618">
        <f t="shared" si="310"/>
        <v>1</v>
      </c>
      <c r="KF108" s="2618">
        <f t="shared" si="310"/>
        <v>0</v>
      </c>
      <c r="KG108" s="2618">
        <f t="shared" si="310"/>
        <v>1</v>
      </c>
      <c r="KH108" s="2618">
        <f t="shared" si="310"/>
        <v>4.119850187265917</v>
      </c>
      <c r="KI108" s="2618">
        <f t="shared" si="310"/>
        <v>1</v>
      </c>
      <c r="KJ108" s="2618">
        <f t="shared" si="310"/>
        <v>0</v>
      </c>
      <c r="KK108" s="2618">
        <f t="shared" si="310"/>
        <v>1</v>
      </c>
      <c r="KL108" s="2618">
        <f t="shared" si="310"/>
        <v>2.111343491684095</v>
      </c>
      <c r="KM108" s="2618">
        <f t="shared" si="310"/>
        <v>1</v>
      </c>
      <c r="KN108" s="2618">
        <f t="shared" si="310"/>
        <v>5.6335282651072127</v>
      </c>
      <c r="KO108" s="2618">
        <f t="shared" si="310"/>
        <v>1</v>
      </c>
      <c r="KP108" s="2618">
        <f t="shared" si="310"/>
        <v>0</v>
      </c>
      <c r="KQ108" s="2618">
        <f t="shared" si="310"/>
        <v>0</v>
      </c>
      <c r="KR108" s="2618">
        <f t="shared" si="310"/>
        <v>0</v>
      </c>
      <c r="KS108" s="2618">
        <f t="shared" si="310"/>
        <v>0</v>
      </c>
      <c r="KT108" s="2618">
        <f t="shared" si="310"/>
        <v>0</v>
      </c>
      <c r="KU108" s="2618">
        <f t="shared" si="310"/>
        <v>0</v>
      </c>
      <c r="KV108" s="2618">
        <f t="shared" si="310"/>
        <v>1</v>
      </c>
      <c r="KW108" s="2618">
        <f t="shared" si="310"/>
        <v>0</v>
      </c>
      <c r="KX108" s="2618">
        <f t="shared" si="310"/>
        <v>0</v>
      </c>
      <c r="KY108" s="2618">
        <f t="shared" si="310"/>
        <v>0</v>
      </c>
      <c r="KZ108" s="2618">
        <f t="shared" si="310"/>
        <v>1</v>
      </c>
      <c r="LA108" s="2618">
        <f t="shared" si="310"/>
        <v>0</v>
      </c>
      <c r="LB108" s="2618">
        <f t="shared" si="310"/>
        <v>0</v>
      </c>
      <c r="LC108" s="2618">
        <f t="shared" si="310"/>
        <v>0</v>
      </c>
      <c r="LD108" s="2618">
        <f t="shared" si="310"/>
        <v>0</v>
      </c>
      <c r="LE108" s="2618">
        <f t="shared" si="310"/>
        <v>0</v>
      </c>
      <c r="LF108" s="2618">
        <f t="shared" si="310"/>
        <v>1</v>
      </c>
      <c r="LG108" s="2618">
        <f t="shared" si="310"/>
        <v>0</v>
      </c>
      <c r="LH108" s="2618">
        <f t="shared" si="310"/>
        <v>0</v>
      </c>
      <c r="LI108" s="2618">
        <f t="shared" si="310"/>
        <v>0</v>
      </c>
      <c r="LJ108" s="2623">
        <f t="shared" si="310"/>
        <v>0</v>
      </c>
      <c r="LK108" s="2623">
        <f t="shared" si="310"/>
        <v>0</v>
      </c>
      <c r="LL108" s="2623">
        <f t="shared" si="310"/>
        <v>1</v>
      </c>
      <c r="LM108" s="2623">
        <f t="shared" si="310"/>
        <v>0</v>
      </c>
      <c r="LN108" s="2623">
        <f t="shared" si="310"/>
        <v>0</v>
      </c>
      <c r="LO108" s="2623">
        <f t="shared" si="310"/>
        <v>0</v>
      </c>
      <c r="LP108" s="2624">
        <f t="shared" si="310"/>
        <v>0</v>
      </c>
      <c r="LQ108" s="2624">
        <f t="shared" si="310"/>
        <v>0</v>
      </c>
      <c r="LR108" s="2624">
        <f t="shared" si="310"/>
        <v>1</v>
      </c>
      <c r="LS108" s="2624">
        <f t="shared" si="310"/>
        <v>0</v>
      </c>
      <c r="LT108" s="2624">
        <f t="shared" ref="LT108:OI108" si="311">MIN(LT$15:LT$91)</f>
        <v>0</v>
      </c>
      <c r="LU108" s="2624">
        <f t="shared" si="311"/>
        <v>0</v>
      </c>
      <c r="LV108" s="2624">
        <f t="shared" si="311"/>
        <v>0</v>
      </c>
      <c r="LW108" s="2624">
        <f t="shared" si="311"/>
        <v>0</v>
      </c>
      <c r="LX108" s="2624">
        <f t="shared" si="311"/>
        <v>1</v>
      </c>
      <c r="LY108" s="2624">
        <f t="shared" si="311"/>
        <v>0</v>
      </c>
      <c r="LZ108" s="2624">
        <f t="shared" si="311"/>
        <v>0</v>
      </c>
      <c r="MA108" s="2624">
        <f t="shared" si="311"/>
        <v>0</v>
      </c>
      <c r="MB108" s="2624">
        <f t="shared" si="311"/>
        <v>0</v>
      </c>
      <c r="MC108" s="2624">
        <f t="shared" si="311"/>
        <v>0</v>
      </c>
      <c r="MD108" s="2624">
        <f t="shared" si="311"/>
        <v>1</v>
      </c>
      <c r="ME108" s="2624">
        <f t="shared" si="311"/>
        <v>0</v>
      </c>
      <c r="MF108" s="2624">
        <f t="shared" si="311"/>
        <v>0</v>
      </c>
      <c r="MG108" s="2624">
        <f t="shared" si="311"/>
        <v>0</v>
      </c>
      <c r="MH108" s="2624">
        <f t="shared" si="311"/>
        <v>0</v>
      </c>
      <c r="MI108" s="2624">
        <f t="shared" si="311"/>
        <v>0</v>
      </c>
      <c r="MJ108" s="2624">
        <f t="shared" si="311"/>
        <v>1</v>
      </c>
      <c r="MK108" s="2624">
        <f t="shared" si="311"/>
        <v>0</v>
      </c>
      <c r="ML108" s="2624">
        <f t="shared" si="311"/>
        <v>0</v>
      </c>
      <c r="MM108" s="2624">
        <f t="shared" si="311"/>
        <v>0</v>
      </c>
      <c r="MN108" s="2624">
        <f t="shared" si="311"/>
        <v>0</v>
      </c>
      <c r="MO108" s="2624">
        <f t="shared" si="311"/>
        <v>1</v>
      </c>
      <c r="MP108" s="2624">
        <f t="shared" si="311"/>
        <v>0</v>
      </c>
      <c r="MQ108" s="2624">
        <f t="shared" si="311"/>
        <v>0</v>
      </c>
      <c r="MR108" s="2624">
        <f t="shared" si="311"/>
        <v>0</v>
      </c>
      <c r="MS108" s="2624">
        <f t="shared" si="311"/>
        <v>0</v>
      </c>
      <c r="MT108" s="2624">
        <f t="shared" si="311"/>
        <v>0</v>
      </c>
      <c r="MU108" s="2624">
        <f t="shared" si="311"/>
        <v>1</v>
      </c>
      <c r="MV108" s="2624">
        <f t="shared" si="311"/>
        <v>0</v>
      </c>
      <c r="MW108" s="2624">
        <f t="shared" si="311"/>
        <v>0</v>
      </c>
      <c r="MX108" s="2624">
        <f t="shared" si="311"/>
        <v>0</v>
      </c>
      <c r="MY108" s="2624">
        <f t="shared" si="311"/>
        <v>0</v>
      </c>
      <c r="MZ108" s="2624">
        <f t="shared" si="311"/>
        <v>0</v>
      </c>
      <c r="NA108" s="2624">
        <f t="shared" si="311"/>
        <v>1</v>
      </c>
      <c r="NB108" s="2618">
        <f t="shared" si="311"/>
        <v>0</v>
      </c>
      <c r="NC108" s="2618">
        <f t="shared" si="311"/>
        <v>1</v>
      </c>
      <c r="ND108" s="2618">
        <f t="shared" si="311"/>
        <v>0</v>
      </c>
      <c r="NE108" s="2618">
        <f t="shared" si="311"/>
        <v>1</v>
      </c>
      <c r="NF108" s="2618">
        <f t="shared" si="311"/>
        <v>0</v>
      </c>
      <c r="NG108" s="2618">
        <f t="shared" si="311"/>
        <v>1</v>
      </c>
      <c r="NH108" s="2618">
        <f t="shared" si="311"/>
        <v>0</v>
      </c>
      <c r="NI108" s="2618">
        <f t="shared" si="311"/>
        <v>1</v>
      </c>
      <c r="NJ108" s="2618">
        <f t="shared" si="311"/>
        <v>0</v>
      </c>
      <c r="NK108" s="2618">
        <f t="shared" si="311"/>
        <v>1</v>
      </c>
      <c r="NL108" s="2618">
        <f t="shared" si="311"/>
        <v>0</v>
      </c>
      <c r="NM108" s="2618">
        <f t="shared" si="311"/>
        <v>1</v>
      </c>
      <c r="NN108" s="2618">
        <f t="shared" si="311"/>
        <v>0</v>
      </c>
      <c r="NO108" s="2618">
        <f t="shared" si="311"/>
        <v>1</v>
      </c>
      <c r="NP108" s="2618">
        <f t="shared" si="311"/>
        <v>131</v>
      </c>
      <c r="NQ108" s="3209">
        <v>0</v>
      </c>
      <c r="NR108" s="3353">
        <v>0</v>
      </c>
      <c r="NS108" s="3354"/>
      <c r="NT108" s="1471"/>
      <c r="NU108" s="3354"/>
      <c r="NV108" s="3354"/>
      <c r="NW108" s="1471">
        <v>0</v>
      </c>
      <c r="NX108" s="3354">
        <v>0</v>
      </c>
      <c r="NY108" s="3354"/>
      <c r="NZ108" s="1471"/>
      <c r="OA108" s="3354"/>
      <c r="OB108" s="3354"/>
      <c r="OC108" s="2919">
        <f t="shared" si="311"/>
        <v>0</v>
      </c>
      <c r="OD108" s="2621">
        <f t="shared" si="311"/>
        <v>0</v>
      </c>
      <c r="OE108" s="2618">
        <f t="shared" si="311"/>
        <v>1</v>
      </c>
      <c r="OF108" s="2618">
        <v>0</v>
      </c>
      <c r="OG108" s="2618">
        <v>0</v>
      </c>
      <c r="OH108" s="2618">
        <f t="shared" si="311"/>
        <v>1</v>
      </c>
      <c r="OI108" s="2618">
        <f t="shared" si="311"/>
        <v>20.21857923497268</v>
      </c>
      <c r="OJ108" s="2618">
        <f t="shared" ref="OJ108:QS108" si="312">MIN(OJ$15:OJ$91)</f>
        <v>1</v>
      </c>
      <c r="OK108" s="2624">
        <f t="shared" si="312"/>
        <v>0</v>
      </c>
      <c r="OL108" s="2624" t="e">
        <f t="shared" si="312"/>
        <v>#N/A</v>
      </c>
      <c r="OM108" s="2624">
        <f t="shared" si="312"/>
        <v>0</v>
      </c>
      <c r="ON108" s="2624">
        <f t="shared" si="312"/>
        <v>0</v>
      </c>
      <c r="OO108" s="2624">
        <f t="shared" si="312"/>
        <v>1</v>
      </c>
      <c r="OP108" s="3728">
        <f t="shared" si="312"/>
        <v>0</v>
      </c>
      <c r="OQ108" s="2618">
        <f t="shared" si="312"/>
        <v>1.1000000000000001</v>
      </c>
      <c r="OR108" s="2618">
        <f t="shared" si="312"/>
        <v>0.9</v>
      </c>
      <c r="OS108" s="2618">
        <f t="shared" si="312"/>
        <v>0</v>
      </c>
      <c r="OT108" s="2618">
        <f t="shared" si="312"/>
        <v>3.5714285714285712</v>
      </c>
      <c r="OU108" s="2618">
        <f t="shared" si="312"/>
        <v>3.1746031746031744</v>
      </c>
      <c r="OV108" s="2618">
        <f t="shared" si="312"/>
        <v>0</v>
      </c>
      <c r="OW108" s="2618">
        <f t="shared" si="312"/>
        <v>1</v>
      </c>
      <c r="OX108" s="2618">
        <f t="shared" si="312"/>
        <v>7.343778912792998</v>
      </c>
      <c r="OY108" s="2618">
        <f t="shared" si="312"/>
        <v>1</v>
      </c>
      <c r="OZ108" s="2618">
        <f t="shared" si="312"/>
        <v>0</v>
      </c>
      <c r="PA108" s="2618">
        <f t="shared" si="312"/>
        <v>0</v>
      </c>
      <c r="PB108" s="2618">
        <f t="shared" si="312"/>
        <v>0</v>
      </c>
      <c r="PC108" s="2618">
        <f t="shared" si="312"/>
        <v>0</v>
      </c>
      <c r="PD108" s="2618">
        <f t="shared" si="312"/>
        <v>0</v>
      </c>
      <c r="PE108" s="2618">
        <f t="shared" si="312"/>
        <v>0</v>
      </c>
      <c r="PF108" s="2618">
        <f t="shared" si="312"/>
        <v>1</v>
      </c>
      <c r="PG108" s="2618">
        <f t="shared" si="312"/>
        <v>0</v>
      </c>
      <c r="PH108" s="2618">
        <f t="shared" si="312"/>
        <v>1</v>
      </c>
      <c r="PI108" s="2618">
        <f t="shared" si="312"/>
        <v>0</v>
      </c>
      <c r="PJ108" s="2618">
        <f t="shared" si="312"/>
        <v>1</v>
      </c>
      <c r="PK108" s="2618">
        <f t="shared" si="312"/>
        <v>8.9870720046776391</v>
      </c>
      <c r="PL108" s="2618">
        <f t="shared" si="312"/>
        <v>1</v>
      </c>
      <c r="PM108" s="2618">
        <f t="shared" si="312"/>
        <v>0</v>
      </c>
      <c r="PN108" s="2618">
        <f t="shared" si="312"/>
        <v>0</v>
      </c>
      <c r="PO108" s="2618">
        <f t="shared" si="312"/>
        <v>1</v>
      </c>
      <c r="PP108" s="2618">
        <f t="shared" si="312"/>
        <v>0</v>
      </c>
      <c r="PQ108" s="2618">
        <f t="shared" si="312"/>
        <v>0</v>
      </c>
      <c r="PR108" s="2618">
        <f t="shared" si="312"/>
        <v>1</v>
      </c>
      <c r="PS108" s="2922">
        <f t="shared" si="312"/>
        <v>26</v>
      </c>
      <c r="PT108" s="1503">
        <f t="shared" si="312"/>
        <v>30</v>
      </c>
      <c r="PU108" s="1215">
        <f t="shared" si="312"/>
        <v>1</v>
      </c>
      <c r="PV108" s="2618">
        <f t="shared" si="312"/>
        <v>16</v>
      </c>
      <c r="PW108" s="1216">
        <f t="shared" si="312"/>
        <v>45.238095238095241</v>
      </c>
      <c r="PX108" s="1215">
        <f t="shared" si="312"/>
        <v>1</v>
      </c>
      <c r="PY108" s="2629">
        <f t="shared" si="312"/>
        <v>25</v>
      </c>
      <c r="PZ108" s="1504">
        <f t="shared" si="312"/>
        <v>55.555555555555557</v>
      </c>
      <c r="QA108" s="1215">
        <f t="shared" si="312"/>
        <v>1</v>
      </c>
      <c r="QB108" s="2629">
        <f t="shared" si="312"/>
        <v>27</v>
      </c>
      <c r="QC108" s="1504">
        <f t="shared" si="312"/>
        <v>21.12676056338028</v>
      </c>
      <c r="QD108" s="1215">
        <f t="shared" si="312"/>
        <v>1</v>
      </c>
      <c r="QE108" s="2618">
        <f t="shared" si="312"/>
        <v>0</v>
      </c>
      <c r="QF108" s="2618">
        <f t="shared" si="312"/>
        <v>0</v>
      </c>
      <c r="QG108" s="2618">
        <f t="shared" si="312"/>
        <v>1</v>
      </c>
      <c r="QH108" s="2618">
        <f t="shared" si="312"/>
        <v>0</v>
      </c>
      <c r="QI108" s="2618">
        <f t="shared" si="312"/>
        <v>56.521739130434781</v>
      </c>
      <c r="QJ108" s="2618">
        <f t="shared" si="312"/>
        <v>60.975609756097562</v>
      </c>
      <c r="QK108" s="1215">
        <f t="shared" si="312"/>
        <v>1</v>
      </c>
      <c r="QL108" s="1215">
        <f t="shared" si="312"/>
        <v>25</v>
      </c>
      <c r="QM108" s="2618">
        <f t="shared" si="312"/>
        <v>27.777777777777779</v>
      </c>
      <c r="QN108" s="2618">
        <f t="shared" si="312"/>
        <v>0</v>
      </c>
      <c r="QO108" s="1215">
        <f t="shared" si="312"/>
        <v>1</v>
      </c>
      <c r="QP108" s="1215">
        <f t="shared" si="312"/>
        <v>6</v>
      </c>
      <c r="QQ108" s="2441">
        <f t="shared" si="312"/>
        <v>76.056338028169009</v>
      </c>
      <c r="QR108" s="2618">
        <f t="shared" si="312"/>
        <v>0</v>
      </c>
      <c r="QS108" s="1215">
        <f t="shared" si="312"/>
        <v>1</v>
      </c>
      <c r="QT108" s="2618">
        <f t="shared" ref="QT108:SW108" si="313">MIN(QT$15:QT$91)</f>
        <v>406.2</v>
      </c>
      <c r="QU108" s="1215">
        <f t="shared" si="313"/>
        <v>1</v>
      </c>
      <c r="QV108" s="2618">
        <f t="shared" si="313"/>
        <v>0</v>
      </c>
      <c r="QW108" s="1215">
        <f t="shared" si="313"/>
        <v>1</v>
      </c>
      <c r="QX108" s="2618">
        <f t="shared" si="313"/>
        <v>0</v>
      </c>
      <c r="QY108" s="1215">
        <f t="shared" si="313"/>
        <v>1</v>
      </c>
      <c r="QZ108" s="2618">
        <f t="shared" si="313"/>
        <v>0</v>
      </c>
      <c r="RA108" s="1215">
        <f t="shared" si="313"/>
        <v>1</v>
      </c>
      <c r="RB108" s="2618">
        <f t="shared" si="313"/>
        <v>0</v>
      </c>
      <c r="RC108" s="1215">
        <f t="shared" si="313"/>
        <v>1</v>
      </c>
      <c r="RD108" s="2618">
        <f t="shared" si="313"/>
        <v>0</v>
      </c>
      <c r="RE108" s="1215">
        <f t="shared" si="313"/>
        <v>1</v>
      </c>
      <c r="RF108" s="2618">
        <f t="shared" si="313"/>
        <v>0</v>
      </c>
      <c r="RG108" s="1215">
        <f t="shared" si="313"/>
        <v>1</v>
      </c>
      <c r="RH108" s="2618">
        <f t="shared" si="313"/>
        <v>0</v>
      </c>
      <c r="RI108" s="2618">
        <f t="shared" si="313"/>
        <v>1</v>
      </c>
      <c r="RJ108" s="2618">
        <f t="shared" si="313"/>
        <v>0</v>
      </c>
      <c r="RK108" s="2618">
        <f t="shared" si="313"/>
        <v>1</v>
      </c>
      <c r="RL108" s="2618">
        <f t="shared" si="313"/>
        <v>0</v>
      </c>
      <c r="RM108" s="2618">
        <f t="shared" si="313"/>
        <v>1</v>
      </c>
      <c r="RN108" s="2618">
        <f t="shared" si="313"/>
        <v>0</v>
      </c>
      <c r="RO108" s="2618">
        <f t="shared" si="313"/>
        <v>1</v>
      </c>
      <c r="RP108" s="2618">
        <f t="shared" si="313"/>
        <v>0</v>
      </c>
      <c r="RQ108" s="2618">
        <f t="shared" si="313"/>
        <v>1</v>
      </c>
      <c r="RR108" s="2618">
        <f t="shared" si="313"/>
        <v>0</v>
      </c>
      <c r="RS108" s="2618">
        <f t="shared" si="313"/>
        <v>1</v>
      </c>
      <c r="RT108" s="2618">
        <f t="shared" si="313"/>
        <v>0</v>
      </c>
      <c r="RU108" s="2618">
        <f t="shared" si="313"/>
        <v>1</v>
      </c>
      <c r="RV108" s="2618">
        <f t="shared" si="313"/>
        <v>0</v>
      </c>
      <c r="RW108" s="2618">
        <f t="shared" si="313"/>
        <v>1</v>
      </c>
      <c r="RX108" s="2618">
        <f t="shared" si="313"/>
        <v>0</v>
      </c>
      <c r="RY108" s="2618">
        <f t="shared" si="313"/>
        <v>0</v>
      </c>
      <c r="RZ108" s="2618">
        <f t="shared" si="313"/>
        <v>0</v>
      </c>
      <c r="SA108" s="2618">
        <f t="shared" si="313"/>
        <v>0</v>
      </c>
      <c r="SB108" s="2618">
        <f t="shared" si="313"/>
        <v>0</v>
      </c>
      <c r="SC108" s="2618">
        <f t="shared" si="313"/>
        <v>0</v>
      </c>
      <c r="SD108" s="2618">
        <f t="shared" si="313"/>
        <v>0</v>
      </c>
      <c r="SE108" s="2618">
        <f t="shared" si="313"/>
        <v>0</v>
      </c>
      <c r="SF108" s="2618">
        <f t="shared" si="313"/>
        <v>0</v>
      </c>
      <c r="SG108" s="2618">
        <f t="shared" si="313"/>
        <v>0</v>
      </c>
      <c r="SH108" s="2618">
        <f t="shared" si="313"/>
        <v>0</v>
      </c>
      <c r="SI108" s="1215">
        <f t="shared" si="313"/>
        <v>1</v>
      </c>
      <c r="SJ108" s="2618">
        <f t="shared" si="313"/>
        <v>0</v>
      </c>
      <c r="SK108" s="2618">
        <f t="shared" si="313"/>
        <v>0</v>
      </c>
      <c r="SL108" s="2618">
        <f t="shared" si="313"/>
        <v>0</v>
      </c>
      <c r="SM108" s="2618">
        <f t="shared" si="313"/>
        <v>0</v>
      </c>
      <c r="SN108" s="2618">
        <f t="shared" si="313"/>
        <v>0</v>
      </c>
      <c r="SO108" s="2618">
        <f t="shared" si="313"/>
        <v>0</v>
      </c>
      <c r="SP108" s="2618">
        <f t="shared" si="313"/>
        <v>0</v>
      </c>
      <c r="SQ108" s="2618">
        <f t="shared" si="313"/>
        <v>0</v>
      </c>
      <c r="SR108" s="2618">
        <f t="shared" si="313"/>
        <v>0</v>
      </c>
      <c r="SS108" s="1215">
        <f t="shared" si="313"/>
        <v>1</v>
      </c>
      <c r="ST108" s="2618">
        <f t="shared" si="313"/>
        <v>0</v>
      </c>
      <c r="SU108" s="2618">
        <f t="shared" si="313"/>
        <v>0</v>
      </c>
      <c r="SV108" s="2618">
        <f t="shared" si="313"/>
        <v>0</v>
      </c>
      <c r="SW108" s="2618">
        <f t="shared" si="313"/>
        <v>0</v>
      </c>
      <c r="SX108" s="2618">
        <f t="shared" ref="SX108:VI108" si="314">MIN(SX$15:SX$91)</f>
        <v>0</v>
      </c>
      <c r="SY108" s="2618">
        <f t="shared" si="314"/>
        <v>0</v>
      </c>
      <c r="SZ108" s="2618">
        <f t="shared" si="314"/>
        <v>0</v>
      </c>
      <c r="TA108" s="1215">
        <f t="shared" si="314"/>
        <v>1</v>
      </c>
      <c r="TB108" s="2618">
        <f t="shared" si="314"/>
        <v>0</v>
      </c>
      <c r="TC108" s="2618">
        <f t="shared" si="314"/>
        <v>0</v>
      </c>
      <c r="TD108" s="2618">
        <f t="shared" si="314"/>
        <v>0</v>
      </c>
      <c r="TE108" s="2618">
        <f t="shared" si="314"/>
        <v>0</v>
      </c>
      <c r="TF108" s="2618">
        <f t="shared" si="314"/>
        <v>0</v>
      </c>
      <c r="TG108" s="2618">
        <f t="shared" si="314"/>
        <v>0</v>
      </c>
      <c r="TH108" s="2618">
        <f t="shared" si="314"/>
        <v>0</v>
      </c>
      <c r="TI108" s="2618">
        <f t="shared" si="314"/>
        <v>0</v>
      </c>
      <c r="TJ108" s="2618">
        <f t="shared" si="314"/>
        <v>0</v>
      </c>
      <c r="TK108" s="1215">
        <f t="shared" si="314"/>
        <v>1</v>
      </c>
      <c r="TL108" s="2618">
        <f t="shared" si="314"/>
        <v>0</v>
      </c>
      <c r="TM108" s="2618">
        <f t="shared" si="314"/>
        <v>0</v>
      </c>
      <c r="TN108" s="2618">
        <f t="shared" si="314"/>
        <v>0</v>
      </c>
      <c r="TO108" s="2618">
        <f t="shared" si="314"/>
        <v>0</v>
      </c>
      <c r="TP108" s="2618">
        <f t="shared" si="314"/>
        <v>0</v>
      </c>
      <c r="TQ108" s="1215">
        <f t="shared" si="314"/>
        <v>1</v>
      </c>
      <c r="TR108" s="2618">
        <f t="shared" si="314"/>
        <v>0</v>
      </c>
      <c r="TS108" s="2618">
        <f t="shared" si="314"/>
        <v>0</v>
      </c>
      <c r="TT108" s="2618">
        <f t="shared" si="314"/>
        <v>0</v>
      </c>
      <c r="TU108" s="2618">
        <f t="shared" si="314"/>
        <v>0</v>
      </c>
      <c r="TV108" s="2618">
        <f t="shared" si="314"/>
        <v>0</v>
      </c>
      <c r="TW108" s="2618">
        <f t="shared" si="314"/>
        <v>0</v>
      </c>
      <c r="TX108" s="2618">
        <f t="shared" si="314"/>
        <v>0</v>
      </c>
      <c r="TY108" s="2618">
        <f t="shared" si="314"/>
        <v>0</v>
      </c>
      <c r="TZ108" s="2618">
        <f t="shared" si="314"/>
        <v>0</v>
      </c>
      <c r="UA108" s="1215">
        <f t="shared" si="314"/>
        <v>1</v>
      </c>
      <c r="UB108" s="2618">
        <f t="shared" si="314"/>
        <v>0</v>
      </c>
      <c r="UC108" s="2618">
        <f t="shared" si="314"/>
        <v>0</v>
      </c>
      <c r="UD108" s="2618">
        <f t="shared" si="314"/>
        <v>0</v>
      </c>
      <c r="UE108" s="2618">
        <f t="shared" si="314"/>
        <v>0</v>
      </c>
      <c r="UF108" s="2618">
        <f t="shared" si="314"/>
        <v>0</v>
      </c>
      <c r="UG108" s="1215">
        <f t="shared" si="314"/>
        <v>1</v>
      </c>
      <c r="UH108" s="1215">
        <f t="shared" si="314"/>
        <v>0</v>
      </c>
      <c r="UI108" s="2618">
        <f t="shared" si="314"/>
        <v>0</v>
      </c>
      <c r="UJ108" s="2618">
        <f t="shared" si="314"/>
        <v>1</v>
      </c>
      <c r="UK108" s="1215">
        <f t="shared" si="314"/>
        <v>0</v>
      </c>
      <c r="UL108" s="2618">
        <f t="shared" si="314"/>
        <v>0</v>
      </c>
      <c r="UM108" s="2618">
        <f t="shared" si="314"/>
        <v>1</v>
      </c>
      <c r="UN108" s="1215">
        <f t="shared" si="314"/>
        <v>0</v>
      </c>
      <c r="UO108" s="2618">
        <f t="shared" si="314"/>
        <v>0</v>
      </c>
      <c r="UP108" s="2618">
        <f t="shared" si="314"/>
        <v>1</v>
      </c>
      <c r="UQ108" s="1215">
        <f t="shared" si="314"/>
        <v>0</v>
      </c>
      <c r="UR108" s="2618">
        <f t="shared" si="314"/>
        <v>0</v>
      </c>
      <c r="US108" s="2618">
        <f t="shared" si="314"/>
        <v>1</v>
      </c>
      <c r="UT108" s="2618">
        <f t="shared" si="314"/>
        <v>0</v>
      </c>
      <c r="UU108" s="2618">
        <f t="shared" si="314"/>
        <v>1</v>
      </c>
      <c r="UV108" s="2618">
        <f t="shared" si="314"/>
        <v>0</v>
      </c>
      <c r="UW108" s="2618">
        <f t="shared" si="314"/>
        <v>1</v>
      </c>
      <c r="UX108" s="1215">
        <f t="shared" si="314"/>
        <v>0</v>
      </c>
      <c r="UY108" s="2618">
        <f t="shared" si="314"/>
        <v>1</v>
      </c>
      <c r="UZ108" s="1215">
        <f t="shared" si="314"/>
        <v>0</v>
      </c>
      <c r="VA108" s="2618">
        <f t="shared" si="314"/>
        <v>1</v>
      </c>
      <c r="VB108" s="1215">
        <f t="shared" si="314"/>
        <v>0</v>
      </c>
      <c r="VC108" s="2618">
        <f t="shared" si="314"/>
        <v>1</v>
      </c>
      <c r="VD108" s="1215">
        <f t="shared" si="314"/>
        <v>0</v>
      </c>
      <c r="VE108" s="2618">
        <f t="shared" si="314"/>
        <v>1</v>
      </c>
      <c r="VF108" s="1215">
        <f t="shared" si="314"/>
        <v>0</v>
      </c>
      <c r="VG108" s="2618">
        <f t="shared" si="314"/>
        <v>1</v>
      </c>
      <c r="VH108" s="1215">
        <f t="shared" si="314"/>
        <v>0</v>
      </c>
      <c r="VI108" s="2618">
        <f t="shared" si="314"/>
        <v>1</v>
      </c>
      <c r="VJ108" s="1218">
        <f t="shared" ref="VJ108:XU108" si="315">MIN(VJ$15:VJ$91)</f>
        <v>0</v>
      </c>
      <c r="VK108" s="2618">
        <f t="shared" si="315"/>
        <v>1</v>
      </c>
      <c r="VL108" s="1218">
        <f t="shared" si="315"/>
        <v>0</v>
      </c>
      <c r="VM108" s="2618">
        <f t="shared" si="315"/>
        <v>1</v>
      </c>
      <c r="VN108" s="1218">
        <f t="shared" si="315"/>
        <v>0</v>
      </c>
      <c r="VO108" s="2618">
        <f t="shared" si="315"/>
        <v>1</v>
      </c>
      <c r="VP108" s="2618">
        <f t="shared" si="315"/>
        <v>0</v>
      </c>
      <c r="VQ108" s="2618">
        <f t="shared" si="315"/>
        <v>0</v>
      </c>
      <c r="VR108" s="2618">
        <f t="shared" si="315"/>
        <v>1</v>
      </c>
      <c r="VS108" s="2618">
        <f t="shared" si="315"/>
        <v>0</v>
      </c>
      <c r="VT108" s="2618">
        <f t="shared" si="315"/>
        <v>0</v>
      </c>
      <c r="VU108" s="2618">
        <f t="shared" si="315"/>
        <v>1</v>
      </c>
      <c r="VV108" s="2618">
        <f t="shared" si="315"/>
        <v>0</v>
      </c>
      <c r="VW108" s="2618">
        <f t="shared" si="315"/>
        <v>0</v>
      </c>
      <c r="VX108" s="2618">
        <f t="shared" si="315"/>
        <v>1</v>
      </c>
      <c r="VY108" s="2618">
        <f t="shared" si="315"/>
        <v>0</v>
      </c>
      <c r="VZ108" s="2618">
        <f t="shared" si="315"/>
        <v>0</v>
      </c>
      <c r="WA108" s="2618">
        <f t="shared" si="315"/>
        <v>1</v>
      </c>
      <c r="WB108" s="2618">
        <f t="shared" si="315"/>
        <v>0</v>
      </c>
      <c r="WC108" s="2618">
        <f t="shared" si="315"/>
        <v>0</v>
      </c>
      <c r="WD108" s="2618">
        <f t="shared" si="315"/>
        <v>1</v>
      </c>
      <c r="WE108" s="2618">
        <f t="shared" si="315"/>
        <v>0</v>
      </c>
      <c r="WF108" s="2618">
        <f t="shared" si="315"/>
        <v>0</v>
      </c>
      <c r="WG108" s="2618">
        <f t="shared" si="315"/>
        <v>1</v>
      </c>
      <c r="WH108" s="2618">
        <f t="shared" si="315"/>
        <v>0</v>
      </c>
      <c r="WI108" s="2618">
        <f t="shared" si="315"/>
        <v>1</v>
      </c>
      <c r="WJ108" s="2618">
        <f t="shared" si="315"/>
        <v>0</v>
      </c>
      <c r="WK108" s="2618">
        <f t="shared" si="315"/>
        <v>1</v>
      </c>
      <c r="WL108" s="2618">
        <f t="shared" si="315"/>
        <v>0</v>
      </c>
      <c r="WM108" s="2618">
        <f t="shared" si="315"/>
        <v>1</v>
      </c>
      <c r="WN108" s="2618">
        <f t="shared" si="315"/>
        <v>0</v>
      </c>
      <c r="WO108" s="2618">
        <f t="shared" si="315"/>
        <v>1</v>
      </c>
      <c r="WP108" s="2618">
        <f t="shared" si="315"/>
        <v>0</v>
      </c>
      <c r="WQ108" s="2618">
        <f t="shared" si="315"/>
        <v>1</v>
      </c>
      <c r="WR108" s="2618">
        <f t="shared" si="315"/>
        <v>0</v>
      </c>
      <c r="WS108" s="2618">
        <f t="shared" si="315"/>
        <v>1</v>
      </c>
      <c r="WT108" s="2618">
        <f t="shared" si="315"/>
        <v>0</v>
      </c>
      <c r="WU108" s="2618">
        <f t="shared" si="315"/>
        <v>1</v>
      </c>
      <c r="WV108" s="2618">
        <f t="shared" si="315"/>
        <v>0</v>
      </c>
      <c r="WW108" s="2618">
        <f t="shared" si="315"/>
        <v>1</v>
      </c>
      <c r="WX108" s="2618">
        <f t="shared" si="315"/>
        <v>0</v>
      </c>
      <c r="WY108" s="2618">
        <f t="shared" si="315"/>
        <v>1</v>
      </c>
      <c r="WZ108" s="2618">
        <f t="shared" si="315"/>
        <v>0</v>
      </c>
      <c r="XA108" s="2618">
        <f t="shared" si="315"/>
        <v>1</v>
      </c>
      <c r="XB108" s="2618">
        <f t="shared" si="315"/>
        <v>0</v>
      </c>
      <c r="XC108" s="2618">
        <f t="shared" si="315"/>
        <v>1</v>
      </c>
      <c r="XD108" s="2618">
        <f t="shared" si="315"/>
        <v>0</v>
      </c>
      <c r="XE108" s="2618">
        <f t="shared" si="315"/>
        <v>1</v>
      </c>
      <c r="XF108" s="2618">
        <f t="shared" si="315"/>
        <v>0</v>
      </c>
      <c r="XG108" s="2618">
        <f t="shared" si="315"/>
        <v>1</v>
      </c>
      <c r="XH108" s="2618">
        <f t="shared" si="315"/>
        <v>0</v>
      </c>
      <c r="XI108" s="2618">
        <f t="shared" si="315"/>
        <v>1</v>
      </c>
      <c r="XJ108" s="2618">
        <f t="shared" si="315"/>
        <v>0</v>
      </c>
      <c r="XK108" s="2618">
        <f t="shared" si="315"/>
        <v>1</v>
      </c>
      <c r="XL108" s="2618">
        <f t="shared" si="315"/>
        <v>0</v>
      </c>
      <c r="XM108" s="2618">
        <f t="shared" si="315"/>
        <v>1</v>
      </c>
      <c r="XN108" s="1215">
        <f t="shared" si="315"/>
        <v>0</v>
      </c>
      <c r="XO108" s="2618">
        <f t="shared" si="315"/>
        <v>0</v>
      </c>
      <c r="XP108" s="2618">
        <f t="shared" si="315"/>
        <v>0</v>
      </c>
      <c r="XQ108" s="2618">
        <f t="shared" si="315"/>
        <v>0</v>
      </c>
      <c r="XR108" s="2618">
        <f t="shared" si="315"/>
        <v>0</v>
      </c>
      <c r="XS108" s="2618">
        <f t="shared" si="315"/>
        <v>0</v>
      </c>
      <c r="XT108" s="2618">
        <f t="shared" si="315"/>
        <v>0</v>
      </c>
      <c r="XU108" s="2618">
        <f t="shared" si="315"/>
        <v>0</v>
      </c>
      <c r="XV108" s="2618">
        <f t="shared" ref="XV108:AAG108" si="316">MIN(XV$15:XV$91)</f>
        <v>0</v>
      </c>
      <c r="XW108" s="2618">
        <f t="shared" si="316"/>
        <v>0</v>
      </c>
      <c r="XX108" s="2626">
        <f t="shared" si="316"/>
        <v>26</v>
      </c>
      <c r="XY108" s="2627">
        <f t="shared" si="316"/>
        <v>0</v>
      </c>
      <c r="XZ108" s="2626">
        <f t="shared" si="316"/>
        <v>1</v>
      </c>
      <c r="YA108" s="2618">
        <f t="shared" si="316"/>
        <v>12</v>
      </c>
      <c r="YB108" s="2618">
        <f t="shared" si="316"/>
        <v>5.5555555555555554</v>
      </c>
      <c r="YC108" s="2618">
        <f t="shared" si="316"/>
        <v>1</v>
      </c>
      <c r="YD108" s="2618">
        <f t="shared" si="316"/>
        <v>25</v>
      </c>
      <c r="YE108" s="2618">
        <f t="shared" si="316"/>
        <v>0</v>
      </c>
      <c r="YF108" s="2618">
        <f t="shared" si="316"/>
        <v>1</v>
      </c>
      <c r="YG108" s="2618">
        <f t="shared" si="316"/>
        <v>13</v>
      </c>
      <c r="YH108" s="2618">
        <f t="shared" si="316"/>
        <v>0</v>
      </c>
      <c r="YI108" s="2618">
        <f t="shared" si="316"/>
        <v>1</v>
      </c>
      <c r="YJ108" s="2618">
        <f t="shared" si="316"/>
        <v>25</v>
      </c>
      <c r="YK108" s="2618">
        <f t="shared" si="316"/>
        <v>10.344827586206897</v>
      </c>
      <c r="YL108" s="2618">
        <f t="shared" si="316"/>
        <v>1</v>
      </c>
      <c r="YM108" s="2618">
        <f t="shared" si="316"/>
        <v>13</v>
      </c>
      <c r="YN108" s="2618">
        <f t="shared" si="316"/>
        <v>7.6923076923076925</v>
      </c>
      <c r="YO108" s="2618">
        <f t="shared" si="316"/>
        <v>1</v>
      </c>
      <c r="YP108" s="2627">
        <f t="shared" si="316"/>
        <v>0</v>
      </c>
      <c r="YQ108" s="2627">
        <f t="shared" si="316"/>
        <v>0</v>
      </c>
      <c r="YR108" s="2627">
        <f t="shared" si="316"/>
        <v>0</v>
      </c>
      <c r="YS108" s="2627">
        <f t="shared" si="316"/>
        <v>0</v>
      </c>
      <c r="YT108" s="2627">
        <f t="shared" si="316"/>
        <v>0</v>
      </c>
      <c r="YU108" s="2627">
        <f t="shared" si="316"/>
        <v>0</v>
      </c>
      <c r="YV108" s="2627">
        <f t="shared" si="316"/>
        <v>0</v>
      </c>
      <c r="YW108" s="2627">
        <f t="shared" si="316"/>
        <v>0</v>
      </c>
      <c r="YX108" s="2627">
        <f t="shared" si="316"/>
        <v>0</v>
      </c>
      <c r="YY108" s="2627">
        <f t="shared" si="316"/>
        <v>0</v>
      </c>
      <c r="YZ108" s="2627">
        <f t="shared" si="316"/>
        <v>0</v>
      </c>
      <c r="ZA108" s="2618">
        <f t="shared" si="316"/>
        <v>0</v>
      </c>
      <c r="ZB108" s="2618">
        <f t="shared" si="316"/>
        <v>0</v>
      </c>
      <c r="ZC108" s="2618">
        <f t="shared" si="316"/>
        <v>0</v>
      </c>
      <c r="ZD108" s="2618">
        <f t="shared" si="316"/>
        <v>0</v>
      </c>
      <c r="ZE108" s="2618">
        <f t="shared" si="316"/>
        <v>0</v>
      </c>
      <c r="ZF108" s="2618">
        <f t="shared" si="316"/>
        <v>0</v>
      </c>
      <c r="ZG108" s="2618">
        <f t="shared" si="316"/>
        <v>0</v>
      </c>
      <c r="ZH108" s="2618">
        <f t="shared" si="316"/>
        <v>0</v>
      </c>
      <c r="ZI108" s="2618">
        <f t="shared" si="316"/>
        <v>0</v>
      </c>
      <c r="ZJ108" s="2618">
        <f t="shared" si="316"/>
        <v>0</v>
      </c>
      <c r="ZK108" s="2618">
        <f t="shared" si="316"/>
        <v>0</v>
      </c>
      <c r="ZL108" s="2618">
        <f t="shared" si="316"/>
        <v>0</v>
      </c>
      <c r="ZM108" s="2618">
        <f t="shared" si="316"/>
        <v>2</v>
      </c>
      <c r="ZN108" s="2618">
        <f t="shared" si="316"/>
        <v>0</v>
      </c>
      <c r="ZO108" s="2618">
        <f t="shared" si="316"/>
        <v>0</v>
      </c>
      <c r="ZP108" s="2618">
        <f t="shared" si="316"/>
        <v>0</v>
      </c>
      <c r="ZQ108" s="2618">
        <f t="shared" si="316"/>
        <v>0</v>
      </c>
      <c r="ZR108" s="2618">
        <f t="shared" si="316"/>
        <v>0</v>
      </c>
      <c r="ZS108" s="2618">
        <f t="shared" si="316"/>
        <v>0</v>
      </c>
      <c r="ZT108" s="2618">
        <f t="shared" si="316"/>
        <v>-1</v>
      </c>
      <c r="ZU108" s="2618">
        <f t="shared" si="316"/>
        <v>-2</v>
      </c>
      <c r="ZV108" s="2618">
        <f t="shared" si="316"/>
        <v>-2</v>
      </c>
      <c r="ZW108" s="2618">
        <f t="shared" si="316"/>
        <v>-2</v>
      </c>
      <c r="ZX108" s="2618">
        <f t="shared" si="316"/>
        <v>-2</v>
      </c>
      <c r="ZY108" s="2618">
        <f t="shared" si="316"/>
        <v>-2</v>
      </c>
      <c r="ZZ108" s="2618">
        <f t="shared" si="316"/>
        <v>-9</v>
      </c>
      <c r="AAA108" s="2618">
        <f t="shared" si="316"/>
        <v>1</v>
      </c>
      <c r="AAB108" s="2618">
        <f t="shared" si="316"/>
        <v>0</v>
      </c>
      <c r="AAC108" s="2618">
        <f t="shared" si="316"/>
        <v>0</v>
      </c>
      <c r="AAD108" s="2618">
        <f t="shared" si="316"/>
        <v>0</v>
      </c>
      <c r="AAE108" s="2618">
        <f t="shared" si="316"/>
        <v>0</v>
      </c>
      <c r="AAF108" s="2618">
        <f t="shared" si="316"/>
        <v>0</v>
      </c>
      <c r="AAG108" s="2618">
        <f t="shared" si="316"/>
        <v>0</v>
      </c>
      <c r="AAH108" s="1215">
        <f t="shared" ref="AAH108:ACS108" si="317">MIN(AAH$15:AAH$91)</f>
        <v>0</v>
      </c>
      <c r="AAI108" s="1215">
        <f t="shared" si="317"/>
        <v>0</v>
      </c>
      <c r="AAJ108" s="1215">
        <f t="shared" si="317"/>
        <v>0</v>
      </c>
      <c r="AAK108" s="1215">
        <f t="shared" si="317"/>
        <v>0</v>
      </c>
      <c r="AAL108" s="1215">
        <f t="shared" si="317"/>
        <v>0</v>
      </c>
      <c r="AAM108" s="1215">
        <f t="shared" si="317"/>
        <v>0</v>
      </c>
      <c r="AAN108" s="2618">
        <f t="shared" si="317"/>
        <v>0</v>
      </c>
      <c r="AAO108" s="2618">
        <f t="shared" si="317"/>
        <v>1</v>
      </c>
      <c r="AAP108" s="2618">
        <f t="shared" si="317"/>
        <v>0</v>
      </c>
      <c r="AAQ108" s="2618">
        <f t="shared" si="317"/>
        <v>1</v>
      </c>
      <c r="AAR108" s="2618">
        <f t="shared" si="317"/>
        <v>0</v>
      </c>
      <c r="AAS108" s="2618">
        <f t="shared" si="317"/>
        <v>1</v>
      </c>
      <c r="AAT108" s="2618">
        <f t="shared" si="317"/>
        <v>0</v>
      </c>
      <c r="AAU108" s="2618">
        <f t="shared" si="317"/>
        <v>1</v>
      </c>
      <c r="AAV108" s="2618">
        <f t="shared" si="317"/>
        <v>0</v>
      </c>
      <c r="AAW108" s="2618">
        <f t="shared" si="317"/>
        <v>1</v>
      </c>
      <c r="AAX108" s="2618">
        <f t="shared" si="317"/>
        <v>0</v>
      </c>
      <c r="AAY108" s="2618">
        <f t="shared" si="317"/>
        <v>1</v>
      </c>
      <c r="AAZ108" s="2618">
        <f t="shared" si="317"/>
        <v>0</v>
      </c>
      <c r="ABA108" s="2618">
        <f t="shared" si="317"/>
        <v>0</v>
      </c>
      <c r="ABB108" s="2618">
        <f t="shared" si="317"/>
        <v>0</v>
      </c>
      <c r="ABC108" s="2618">
        <f t="shared" si="317"/>
        <v>0</v>
      </c>
      <c r="ABD108" s="2618">
        <f t="shared" si="317"/>
        <v>1</v>
      </c>
      <c r="ABE108" s="2618">
        <f t="shared" si="317"/>
        <v>0</v>
      </c>
      <c r="ABF108" s="2618">
        <f t="shared" si="317"/>
        <v>1</v>
      </c>
      <c r="ABG108" s="2618">
        <f t="shared" si="317"/>
        <v>0</v>
      </c>
      <c r="ABH108" s="2618">
        <f t="shared" si="317"/>
        <v>1</v>
      </c>
      <c r="ABI108" s="2618">
        <f t="shared" si="317"/>
        <v>0</v>
      </c>
      <c r="ABJ108" s="2618">
        <f t="shared" si="317"/>
        <v>0</v>
      </c>
      <c r="ABK108" s="2618">
        <f t="shared" si="317"/>
        <v>1</v>
      </c>
      <c r="ABL108" s="2618">
        <f t="shared" si="317"/>
        <v>0</v>
      </c>
      <c r="ABM108" s="2618">
        <f t="shared" si="317"/>
        <v>0</v>
      </c>
      <c r="ABN108" s="2618">
        <f t="shared" si="317"/>
        <v>0</v>
      </c>
      <c r="ABO108" s="2618">
        <f t="shared" si="317"/>
        <v>0</v>
      </c>
      <c r="ABP108" s="2618">
        <f t="shared" si="317"/>
        <v>0</v>
      </c>
      <c r="ABQ108" s="2618">
        <f t="shared" si="317"/>
        <v>1</v>
      </c>
      <c r="ABR108" s="2628">
        <f t="shared" si="317"/>
        <v>0</v>
      </c>
      <c r="ABS108" s="2628">
        <f t="shared" si="317"/>
        <v>0</v>
      </c>
      <c r="ABT108" s="2628">
        <f t="shared" si="317"/>
        <v>0</v>
      </c>
      <c r="ABU108" s="2628">
        <f t="shared" si="317"/>
        <v>0</v>
      </c>
      <c r="ABV108" s="2618">
        <f t="shared" si="317"/>
        <v>0</v>
      </c>
      <c r="ABW108" s="2618">
        <f t="shared" si="317"/>
        <v>0</v>
      </c>
      <c r="ABX108" s="2618">
        <f t="shared" si="317"/>
        <v>0</v>
      </c>
      <c r="ABY108" s="2618">
        <f t="shared" si="317"/>
        <v>0</v>
      </c>
      <c r="ABZ108" s="2618">
        <f t="shared" si="317"/>
        <v>0</v>
      </c>
      <c r="ACA108" s="2618">
        <f t="shared" si="317"/>
        <v>1</v>
      </c>
      <c r="ACB108" s="2618">
        <f t="shared" si="317"/>
        <v>0</v>
      </c>
      <c r="ACC108" s="2618">
        <f t="shared" si="317"/>
        <v>0</v>
      </c>
      <c r="ACD108" s="2618">
        <f t="shared" si="317"/>
        <v>0</v>
      </c>
      <c r="ACE108" s="2618">
        <f t="shared" si="317"/>
        <v>0</v>
      </c>
      <c r="ACF108" s="2618">
        <f t="shared" si="317"/>
        <v>0</v>
      </c>
      <c r="ACG108" s="2618">
        <f t="shared" si="317"/>
        <v>0</v>
      </c>
      <c r="ACH108" s="2618">
        <f t="shared" si="317"/>
        <v>0</v>
      </c>
      <c r="ACI108" s="2618">
        <f t="shared" si="317"/>
        <v>0</v>
      </c>
      <c r="ACJ108" s="2618">
        <f t="shared" si="317"/>
        <v>0</v>
      </c>
      <c r="ACK108" s="2618">
        <f t="shared" si="317"/>
        <v>1</v>
      </c>
      <c r="ACL108" s="2618">
        <f t="shared" si="317"/>
        <v>0</v>
      </c>
      <c r="ACM108" s="1215">
        <f t="shared" si="317"/>
        <v>0</v>
      </c>
      <c r="ACN108" s="2618">
        <f t="shared" si="317"/>
        <v>0</v>
      </c>
      <c r="ACO108" s="1215">
        <f t="shared" si="317"/>
        <v>1</v>
      </c>
      <c r="ACP108" s="2618">
        <f t="shared" si="317"/>
        <v>0</v>
      </c>
      <c r="ACQ108" s="1215">
        <f t="shared" si="317"/>
        <v>1</v>
      </c>
      <c r="ACR108" s="2618">
        <f t="shared" si="317"/>
        <v>0</v>
      </c>
      <c r="ACS108" s="1215">
        <f t="shared" si="317"/>
        <v>1</v>
      </c>
      <c r="ACT108" s="2618">
        <f t="shared" ref="ACT108:AFQ108" si="318">MIN(ACT$15:ACT$91)</f>
        <v>0</v>
      </c>
      <c r="ACU108" s="2618">
        <f t="shared" si="318"/>
        <v>0</v>
      </c>
      <c r="ACV108" s="2618">
        <f t="shared" si="318"/>
        <v>0</v>
      </c>
      <c r="ACW108" s="2618">
        <f t="shared" si="318"/>
        <v>0</v>
      </c>
      <c r="ACX108" s="2618">
        <f t="shared" si="318"/>
        <v>0</v>
      </c>
      <c r="ACY108" s="2618">
        <f t="shared" si="318"/>
        <v>0</v>
      </c>
      <c r="ACZ108" s="2618">
        <f t="shared" si="318"/>
        <v>0</v>
      </c>
      <c r="ADA108" s="2618">
        <f t="shared" si="318"/>
        <v>0</v>
      </c>
      <c r="ADB108" s="2618">
        <f t="shared" si="318"/>
        <v>0</v>
      </c>
      <c r="ADC108" s="2618">
        <f t="shared" si="318"/>
        <v>1</v>
      </c>
      <c r="ADD108" s="2618">
        <f t="shared" si="318"/>
        <v>0</v>
      </c>
      <c r="ADE108" s="2618">
        <f t="shared" si="318"/>
        <v>0</v>
      </c>
      <c r="ADF108" s="2618">
        <f t="shared" si="318"/>
        <v>0</v>
      </c>
      <c r="ADG108" s="2618">
        <f t="shared" si="318"/>
        <v>0</v>
      </c>
      <c r="ADH108" s="2618">
        <f t="shared" si="318"/>
        <v>0</v>
      </c>
      <c r="ADI108" s="2618">
        <f t="shared" si="318"/>
        <v>0</v>
      </c>
      <c r="ADJ108" s="2618">
        <f t="shared" si="318"/>
        <v>0</v>
      </c>
      <c r="ADK108" s="2618">
        <f t="shared" si="318"/>
        <v>0</v>
      </c>
      <c r="ADL108" s="2618">
        <f t="shared" si="318"/>
        <v>0</v>
      </c>
      <c r="ADM108" s="2618">
        <f t="shared" si="318"/>
        <v>1</v>
      </c>
      <c r="ADN108" s="1215">
        <f t="shared" si="318"/>
        <v>0</v>
      </c>
      <c r="ADO108" s="1215">
        <f t="shared" si="318"/>
        <v>0</v>
      </c>
      <c r="ADP108" s="1215">
        <f t="shared" si="318"/>
        <v>0</v>
      </c>
      <c r="ADQ108" s="2618">
        <f t="shared" si="318"/>
        <v>0</v>
      </c>
      <c r="ADR108" s="2618">
        <f t="shared" si="318"/>
        <v>0</v>
      </c>
      <c r="ADS108" s="2618">
        <f t="shared" si="318"/>
        <v>0</v>
      </c>
      <c r="ADT108" s="2618">
        <f t="shared" si="318"/>
        <v>1</v>
      </c>
      <c r="ADU108" s="2618">
        <f t="shared" si="318"/>
        <v>0</v>
      </c>
      <c r="ADV108" s="2618">
        <f t="shared" si="318"/>
        <v>0</v>
      </c>
      <c r="ADW108" s="2618">
        <f t="shared" si="318"/>
        <v>0</v>
      </c>
      <c r="ADX108" s="2618">
        <f t="shared" si="318"/>
        <v>0</v>
      </c>
      <c r="ADY108" s="2618">
        <f t="shared" si="318"/>
        <v>0</v>
      </c>
      <c r="ADZ108" s="2618">
        <f t="shared" si="318"/>
        <v>0</v>
      </c>
      <c r="AEA108" s="2618">
        <f t="shared" si="318"/>
        <v>1</v>
      </c>
      <c r="AEB108" s="2618">
        <f t="shared" si="318"/>
        <v>0</v>
      </c>
      <c r="AEC108" s="2618">
        <f t="shared" si="318"/>
        <v>0</v>
      </c>
      <c r="AED108" s="2618">
        <f t="shared" si="318"/>
        <v>0</v>
      </c>
      <c r="AEE108" s="2618">
        <f t="shared" si="318"/>
        <v>0</v>
      </c>
      <c r="AEF108" s="2618">
        <f t="shared" si="318"/>
        <v>0</v>
      </c>
      <c r="AEG108" s="2618">
        <f t="shared" si="318"/>
        <v>0</v>
      </c>
      <c r="AEH108" s="2618">
        <f t="shared" si="318"/>
        <v>1</v>
      </c>
      <c r="AEI108" s="729"/>
      <c r="AEJ108" s="1215"/>
      <c r="AEK108" s="1215"/>
      <c r="AEL108" s="1215"/>
      <c r="AEM108" s="1528"/>
      <c r="AEN108" s="1528"/>
      <c r="AEO108" s="2920"/>
      <c r="AEP108" s="2921"/>
      <c r="AEQ108" s="2920"/>
      <c r="AER108" s="2920"/>
      <c r="AES108" s="2920"/>
      <c r="AET108" s="2921"/>
      <c r="AEU108" s="2920"/>
      <c r="AEV108" s="2920"/>
      <c r="AEW108" s="2920"/>
      <c r="AEX108" s="2920"/>
      <c r="AEY108" s="2920"/>
      <c r="AEZ108" s="2920"/>
      <c r="AFA108" s="2920"/>
      <c r="AFB108" s="1517"/>
      <c r="AFC108" s="1219">
        <f t="shared" si="318"/>
        <v>3</v>
      </c>
      <c r="AFD108" s="2627">
        <f t="shared" si="318"/>
        <v>0</v>
      </c>
      <c r="AFE108" s="2626">
        <f t="shared" si="318"/>
        <v>1</v>
      </c>
      <c r="AFF108" s="1504">
        <f t="shared" si="318"/>
        <v>2</v>
      </c>
      <c r="AFG108" s="2629">
        <f t="shared" si="318"/>
        <v>0</v>
      </c>
      <c r="AFH108" s="1215">
        <f t="shared" si="318"/>
        <v>1</v>
      </c>
      <c r="AFI108" s="2626">
        <f t="shared" si="318"/>
        <v>5</v>
      </c>
      <c r="AFJ108" s="1215">
        <f t="shared" si="318"/>
        <v>0</v>
      </c>
      <c r="AFK108" s="2618">
        <f t="shared" si="318"/>
        <v>0</v>
      </c>
      <c r="AFL108" s="2618">
        <f t="shared" si="318"/>
        <v>1</v>
      </c>
      <c r="AFM108" s="2618">
        <f t="shared" si="318"/>
        <v>0</v>
      </c>
      <c r="AFN108" s="1215">
        <f t="shared" si="318"/>
        <v>0</v>
      </c>
      <c r="AFO108" s="2618">
        <f t="shared" si="318"/>
        <v>0</v>
      </c>
      <c r="AFP108" s="2618">
        <f t="shared" si="318"/>
        <v>1</v>
      </c>
      <c r="AFQ108" s="1215">
        <f t="shared" si="318"/>
        <v>0</v>
      </c>
      <c r="AFR108" s="1215">
        <f t="shared" ref="AFR108:AIC108" si="319">MIN(AFR$15:AFR$91)</f>
        <v>1</v>
      </c>
      <c r="AFS108" s="1215" t="s">
        <v>31</v>
      </c>
      <c r="AFT108" s="1215" t="s">
        <v>31</v>
      </c>
      <c r="AFU108" s="2618" t="s">
        <v>31</v>
      </c>
      <c r="AFV108" s="2622">
        <f t="shared" si="319"/>
        <v>1</v>
      </c>
      <c r="AFW108" s="2622">
        <f t="shared" si="319"/>
        <v>4310</v>
      </c>
      <c r="AFX108" s="2622">
        <f t="shared" si="319"/>
        <v>70</v>
      </c>
      <c r="AFY108" s="2622">
        <f t="shared" si="319"/>
        <v>1.6241299303944314</v>
      </c>
      <c r="AFZ108" s="2622">
        <f t="shared" si="319"/>
        <v>1</v>
      </c>
      <c r="AGA108" s="2622"/>
      <c r="AGB108" s="2622"/>
      <c r="AGC108" s="2622"/>
      <c r="AGD108" s="2622"/>
      <c r="AGE108" s="2622"/>
      <c r="AGF108" s="2622"/>
      <c r="AGG108" s="2622"/>
      <c r="AGH108" s="2622"/>
      <c r="AGI108" s="2622"/>
      <c r="AGJ108" s="2622"/>
      <c r="AGK108" s="2622"/>
      <c r="AGL108" s="2622"/>
      <c r="AGM108" s="2622"/>
      <c r="AGN108" s="2622"/>
      <c r="AGO108" s="2622"/>
      <c r="AGP108" s="2622"/>
      <c r="AGQ108" s="2622"/>
      <c r="AGR108" s="2622"/>
      <c r="AGS108" s="2622"/>
      <c r="AGT108" s="2622">
        <f t="shared" si="319"/>
        <v>0</v>
      </c>
      <c r="AGU108" s="2622">
        <f t="shared" si="319"/>
        <v>0</v>
      </c>
      <c r="AGV108" s="2622">
        <f t="shared" si="319"/>
        <v>0</v>
      </c>
      <c r="AGW108" s="2622">
        <f t="shared" si="319"/>
        <v>0</v>
      </c>
      <c r="AGX108" s="2622">
        <f t="shared" si="319"/>
        <v>0</v>
      </c>
      <c r="AGY108" s="2622">
        <f t="shared" si="319"/>
        <v>0</v>
      </c>
      <c r="AGZ108" s="2622">
        <f t="shared" si="319"/>
        <v>0</v>
      </c>
      <c r="AHA108" s="2622">
        <f t="shared" si="319"/>
        <v>0</v>
      </c>
      <c r="AHB108" s="2622">
        <f t="shared" si="319"/>
        <v>0</v>
      </c>
      <c r="AHC108" s="2622">
        <f t="shared" si="319"/>
        <v>0</v>
      </c>
      <c r="AHD108" s="2622">
        <f t="shared" si="319"/>
        <v>0</v>
      </c>
      <c r="AHE108" s="2622">
        <f t="shared" si="319"/>
        <v>0</v>
      </c>
      <c r="AHF108" s="2622">
        <f t="shared" si="319"/>
        <v>0</v>
      </c>
      <c r="AHG108" s="2622">
        <f t="shared" si="319"/>
        <v>0</v>
      </c>
      <c r="AHH108" s="2622">
        <f t="shared" si="319"/>
        <v>0</v>
      </c>
      <c r="AHI108" s="2622">
        <f t="shared" si="319"/>
        <v>0</v>
      </c>
      <c r="AHJ108" s="2622">
        <f t="shared" si="319"/>
        <v>0</v>
      </c>
      <c r="AHK108" s="2622">
        <f t="shared" si="319"/>
        <v>0</v>
      </c>
      <c r="AHL108" s="2622">
        <f t="shared" si="319"/>
        <v>0</v>
      </c>
      <c r="AHM108" s="2622">
        <f t="shared" si="319"/>
        <v>0</v>
      </c>
      <c r="AHN108" s="2622">
        <f t="shared" si="319"/>
        <v>0</v>
      </c>
      <c r="AHO108" s="2622">
        <f t="shared" si="319"/>
        <v>0</v>
      </c>
      <c r="AHP108" s="2622">
        <f t="shared" si="319"/>
        <v>0</v>
      </c>
      <c r="AHQ108" s="2622">
        <f t="shared" si="319"/>
        <v>0</v>
      </c>
      <c r="AHR108" s="2622">
        <f t="shared" si="319"/>
        <v>0</v>
      </c>
      <c r="AHS108" s="2622">
        <f t="shared" si="319"/>
        <v>0</v>
      </c>
      <c r="AHT108" s="2622">
        <f t="shared" si="319"/>
        <v>0</v>
      </c>
      <c r="AHU108" s="2622">
        <f t="shared" si="319"/>
        <v>0</v>
      </c>
      <c r="AHV108" s="2622">
        <f t="shared" si="319"/>
        <v>0</v>
      </c>
      <c r="AHW108" s="2622">
        <f t="shared" si="319"/>
        <v>0</v>
      </c>
      <c r="AHX108" s="2622">
        <f t="shared" si="319"/>
        <v>0</v>
      </c>
      <c r="AHY108" s="2622">
        <f t="shared" si="319"/>
        <v>0</v>
      </c>
      <c r="AHZ108" s="2622">
        <f t="shared" si="319"/>
        <v>0</v>
      </c>
      <c r="AIA108" s="2622">
        <f t="shared" si="319"/>
        <v>0</v>
      </c>
      <c r="AIB108" s="2622">
        <f t="shared" si="319"/>
        <v>0</v>
      </c>
      <c r="AIC108" s="2622">
        <f t="shared" si="319"/>
        <v>0</v>
      </c>
      <c r="AID108" s="2622">
        <f t="shared" ref="AID108:AKO108" si="320">MIN(AID$15:AID$91)</f>
        <v>0</v>
      </c>
      <c r="AIE108" s="2622">
        <f t="shared" si="320"/>
        <v>0</v>
      </c>
      <c r="AIF108" s="2622">
        <f t="shared" si="320"/>
        <v>0</v>
      </c>
      <c r="AIG108" s="2622">
        <f t="shared" si="320"/>
        <v>0</v>
      </c>
      <c r="AIH108" s="2622">
        <f t="shared" si="320"/>
        <v>0</v>
      </c>
      <c r="AII108" s="2622">
        <f t="shared" si="320"/>
        <v>1</v>
      </c>
      <c r="AIJ108" s="2622">
        <f t="shared" si="320"/>
        <v>0</v>
      </c>
      <c r="AIK108" s="2622">
        <f t="shared" si="320"/>
        <v>0</v>
      </c>
      <c r="AIL108" s="2622">
        <f t="shared" si="320"/>
        <v>0</v>
      </c>
      <c r="AIM108" s="2622">
        <f t="shared" si="320"/>
        <v>0</v>
      </c>
      <c r="AIN108" s="2622">
        <f t="shared" si="320"/>
        <v>0</v>
      </c>
      <c r="AIO108" s="2622">
        <f t="shared" si="320"/>
        <v>0</v>
      </c>
      <c r="AIP108" s="2622">
        <f t="shared" si="320"/>
        <v>0</v>
      </c>
      <c r="AIQ108" s="2622">
        <f t="shared" si="320"/>
        <v>0</v>
      </c>
      <c r="AIR108" s="2622">
        <f t="shared" si="320"/>
        <v>0</v>
      </c>
      <c r="AIS108" s="2622">
        <f t="shared" si="320"/>
        <v>0</v>
      </c>
      <c r="AIT108" s="2622">
        <f t="shared" si="320"/>
        <v>0</v>
      </c>
      <c r="AIU108" s="2622">
        <f t="shared" si="320"/>
        <v>0</v>
      </c>
      <c r="AIV108" s="2622">
        <f t="shared" si="320"/>
        <v>0</v>
      </c>
      <c r="AIW108" s="2622">
        <f t="shared" si="320"/>
        <v>17</v>
      </c>
      <c r="AIX108" s="2622">
        <f t="shared" si="320"/>
        <v>1</v>
      </c>
      <c r="AIY108" s="2622">
        <f t="shared" si="320"/>
        <v>1</v>
      </c>
      <c r="AIZ108" s="2622">
        <f t="shared" si="320"/>
        <v>0</v>
      </c>
      <c r="AJA108" s="2622">
        <f t="shared" si="320"/>
        <v>0</v>
      </c>
      <c r="AJB108" s="2622">
        <f t="shared" si="320"/>
        <v>1</v>
      </c>
      <c r="AJC108" s="2622">
        <f t="shared" si="320"/>
        <v>0</v>
      </c>
      <c r="AJD108" s="2622">
        <f t="shared" si="320"/>
        <v>1</v>
      </c>
      <c r="AJE108" s="2622">
        <f t="shared" si="320"/>
        <v>0</v>
      </c>
      <c r="AJF108" s="2622">
        <f t="shared" si="320"/>
        <v>0</v>
      </c>
      <c r="AJG108" s="2622">
        <f t="shared" si="320"/>
        <v>0</v>
      </c>
      <c r="AJH108" s="2622">
        <f t="shared" si="320"/>
        <v>0</v>
      </c>
      <c r="AJI108" s="2622">
        <f t="shared" si="320"/>
        <v>0</v>
      </c>
      <c r="AJJ108" s="2622">
        <f t="shared" si="320"/>
        <v>1</v>
      </c>
      <c r="AJK108" s="2622">
        <f t="shared" si="320"/>
        <v>0</v>
      </c>
      <c r="AJL108" s="2622">
        <f t="shared" si="320"/>
        <v>0</v>
      </c>
      <c r="AJM108" s="2622">
        <f t="shared" si="320"/>
        <v>1</v>
      </c>
      <c r="AJN108" s="2622">
        <f t="shared" si="320"/>
        <v>0</v>
      </c>
      <c r="AJO108" s="2622">
        <f t="shared" si="320"/>
        <v>0</v>
      </c>
      <c r="AJP108" s="2622">
        <f t="shared" si="320"/>
        <v>1</v>
      </c>
      <c r="AJQ108" s="2622">
        <f t="shared" si="320"/>
        <v>0</v>
      </c>
      <c r="AJR108" s="2622">
        <f t="shared" si="320"/>
        <v>0</v>
      </c>
      <c r="AJS108" s="2622">
        <f t="shared" si="320"/>
        <v>1</v>
      </c>
      <c r="AJT108" s="2622">
        <f t="shared" si="320"/>
        <v>0</v>
      </c>
      <c r="AJU108" s="2622">
        <f t="shared" si="320"/>
        <v>0</v>
      </c>
      <c r="AJV108" s="2622">
        <f t="shared" si="320"/>
        <v>0</v>
      </c>
      <c r="AJW108" s="2622">
        <f t="shared" si="320"/>
        <v>0</v>
      </c>
      <c r="AJX108" s="2622">
        <f t="shared" si="320"/>
        <v>1</v>
      </c>
      <c r="AJY108" s="2622">
        <f t="shared" si="320"/>
        <v>0</v>
      </c>
      <c r="AJZ108" s="2622">
        <f t="shared" si="320"/>
        <v>0</v>
      </c>
      <c r="AKA108" s="2622">
        <f t="shared" si="320"/>
        <v>1</v>
      </c>
      <c r="AKB108" s="2622">
        <f t="shared" si="320"/>
        <v>0</v>
      </c>
      <c r="AKC108" s="2622">
        <f t="shared" si="320"/>
        <v>0</v>
      </c>
      <c r="AKD108" s="2622">
        <f t="shared" si="320"/>
        <v>1</v>
      </c>
      <c r="AKE108" s="2622">
        <f t="shared" si="320"/>
        <v>0</v>
      </c>
      <c r="AKF108" s="2622">
        <f t="shared" si="320"/>
        <v>0</v>
      </c>
      <c r="AKG108" s="2622">
        <f t="shared" si="320"/>
        <v>0</v>
      </c>
      <c r="AKH108" s="2622">
        <f t="shared" si="320"/>
        <v>0</v>
      </c>
      <c r="AKI108" s="2622">
        <f t="shared" si="320"/>
        <v>0</v>
      </c>
      <c r="AKJ108" s="2622">
        <f t="shared" si="320"/>
        <v>0</v>
      </c>
      <c r="AKK108" s="2622">
        <f t="shared" si="320"/>
        <v>0</v>
      </c>
      <c r="AKL108" s="2622">
        <f t="shared" si="320"/>
        <v>0</v>
      </c>
      <c r="AKM108" s="2622">
        <f t="shared" si="320"/>
        <v>0</v>
      </c>
      <c r="AKN108" s="2622">
        <f t="shared" si="320"/>
        <v>0</v>
      </c>
      <c r="AKO108" s="2622">
        <f t="shared" si="320"/>
        <v>0</v>
      </c>
      <c r="AKP108" s="2622">
        <f t="shared" ref="AKP108:ALG108" si="321">MIN(AKP$15:AKP$91)</f>
        <v>4.5999999999999999E-2</v>
      </c>
      <c r="AKQ108" s="2622">
        <f t="shared" si="321"/>
        <v>1</v>
      </c>
      <c r="AKR108" s="2622">
        <f t="shared" si="321"/>
        <v>2.5999999999999999E-2</v>
      </c>
      <c r="AKS108" s="2622">
        <f t="shared" si="321"/>
        <v>1</v>
      </c>
      <c r="AKT108" s="2622">
        <f t="shared" si="321"/>
        <v>1E-3</v>
      </c>
      <c r="AKU108" s="2622">
        <f t="shared" si="321"/>
        <v>1</v>
      </c>
      <c r="AKV108" s="2622">
        <f t="shared" si="321"/>
        <v>7.0000000000000001E-3</v>
      </c>
      <c r="AKW108" s="2622">
        <f t="shared" si="321"/>
        <v>1</v>
      </c>
      <c r="AKX108" s="2622">
        <f t="shared" si="321"/>
        <v>0</v>
      </c>
      <c r="AKY108" s="2622">
        <f t="shared" si="321"/>
        <v>7.6999999999999999E-2</v>
      </c>
      <c r="AKZ108" s="2622">
        <f t="shared" si="321"/>
        <v>7.0000000000000001E-3</v>
      </c>
      <c r="ALA108" s="2622">
        <f t="shared" si="321"/>
        <v>1</v>
      </c>
      <c r="ALB108" s="2622">
        <f t="shared" si="321"/>
        <v>0</v>
      </c>
      <c r="ALC108" s="2622">
        <f t="shared" si="321"/>
        <v>1</v>
      </c>
      <c r="ALD108" s="2622">
        <f t="shared" si="321"/>
        <v>1E-3</v>
      </c>
      <c r="ALE108" s="2622">
        <f t="shared" si="321"/>
        <v>1</v>
      </c>
      <c r="ALF108" s="2622">
        <f t="shared" si="321"/>
        <v>0</v>
      </c>
      <c r="ALG108" s="2622">
        <f t="shared" si="321"/>
        <v>0</v>
      </c>
      <c r="ALH108" s="1220"/>
    </row>
    <row r="109" spans="1:996" s="2623" customFormat="1" ht="13" x14ac:dyDescent="0.2">
      <c r="F109" s="2617" t="s">
        <v>1928</v>
      </c>
      <c r="G109" s="2918"/>
      <c r="H109" s="1215">
        <f>_xlfn.STDEV.P(H$15:H$91)</f>
        <v>223.24890942802571</v>
      </c>
      <c r="I109" s="1588">
        <f t="shared" ref="I109:BW109" si="322">_xlfn.STDEV.P(I$15:I$91)</f>
        <v>0.2528695826021064</v>
      </c>
      <c r="J109" s="1217"/>
      <c r="K109" s="1215">
        <f t="shared" si="322"/>
        <v>238.24510765307946</v>
      </c>
      <c r="L109" s="2618">
        <f t="shared" si="322"/>
        <v>0.24827521060110239</v>
      </c>
      <c r="M109" s="2620">
        <f t="shared" si="322"/>
        <v>22.134709244712269</v>
      </c>
      <c r="N109" s="2618">
        <f t="shared" si="322"/>
        <v>0.29609728860251355</v>
      </c>
      <c r="O109" s="1215">
        <f t="shared" si="322"/>
        <v>1343.6262373432501</v>
      </c>
      <c r="P109" s="2619">
        <f t="shared" si="322"/>
        <v>0.31105086331374171</v>
      </c>
      <c r="Q109" s="2618"/>
      <c r="R109" s="1215">
        <f t="shared" si="322"/>
        <v>1273.4918412479446</v>
      </c>
      <c r="S109" s="2618">
        <f t="shared" si="322"/>
        <v>0.19568752563975639</v>
      </c>
      <c r="T109" s="2620">
        <f>_xlfn.STDEV.P(T$15:T$91)</f>
        <v>21.858612817204591</v>
      </c>
      <c r="U109" s="2618">
        <f t="shared" si="322"/>
        <v>0.37659435624870191</v>
      </c>
      <c r="V109" s="1215">
        <f t="shared" si="322"/>
        <v>795.71819219481154</v>
      </c>
      <c r="W109" s="2618">
        <f t="shared" si="322"/>
        <v>0.23972156293020647</v>
      </c>
      <c r="X109" s="1215">
        <f t="shared" si="322"/>
        <v>483.95279519570556</v>
      </c>
      <c r="Y109" s="2618">
        <f t="shared" si="322"/>
        <v>0.40379120431470839</v>
      </c>
      <c r="Z109" s="2618">
        <f t="shared" si="322"/>
        <v>21.893819565805675</v>
      </c>
      <c r="AA109" s="2618">
        <f t="shared" si="322"/>
        <v>572.49883037219752</v>
      </c>
      <c r="AB109" s="2618">
        <f t="shared" si="322"/>
        <v>0.24695071587211542</v>
      </c>
      <c r="AC109" s="2618">
        <f t="shared" si="322"/>
        <v>21.868009369739486</v>
      </c>
      <c r="AD109" s="1215">
        <f t="shared" si="322"/>
        <v>225.73115026740484</v>
      </c>
      <c r="AE109" s="2618">
        <f t="shared" si="322"/>
        <v>0.43162385940765646</v>
      </c>
      <c r="AF109" s="2618">
        <f t="shared" si="322"/>
        <v>21.693645750034221</v>
      </c>
      <c r="AG109" s="2618">
        <f t="shared" si="322"/>
        <v>2.1417580809973114</v>
      </c>
      <c r="AH109" s="2618">
        <f t="shared" si="322"/>
        <v>22.319850947790634</v>
      </c>
      <c r="AI109" s="2618">
        <f t="shared" si="322"/>
        <v>1.6642744399190459</v>
      </c>
      <c r="AJ109" s="2618">
        <f t="shared" si="322"/>
        <v>22.321437780399517</v>
      </c>
      <c r="AK109" s="2618">
        <f t="shared" si="322"/>
        <v>2.4891439109348226</v>
      </c>
      <c r="AL109" s="2618">
        <f t="shared" si="322"/>
        <v>2.5121213986197564</v>
      </c>
      <c r="AM109" s="1215">
        <f t="shared" si="322"/>
        <v>22.30214633509441</v>
      </c>
      <c r="AN109" s="1215"/>
      <c r="AO109" s="1215">
        <f t="shared" si="322"/>
        <v>22.386310661719339</v>
      </c>
      <c r="AP109" s="1215">
        <f t="shared" si="322"/>
        <v>22.519031137384744</v>
      </c>
      <c r="AQ109" s="1215">
        <f t="shared" si="322"/>
        <v>71.652306034258146</v>
      </c>
      <c r="AR109" s="1215">
        <f t="shared" si="322"/>
        <v>21.294852360492023</v>
      </c>
      <c r="AS109" s="1215">
        <f t="shared" si="322"/>
        <v>233.33546096099261</v>
      </c>
      <c r="AT109" s="2618">
        <f t="shared" si="322"/>
        <v>8.4988826411257712</v>
      </c>
      <c r="AU109" s="2618">
        <f t="shared" si="322"/>
        <v>22.172631085100363</v>
      </c>
      <c r="AV109" s="1215">
        <f t="shared" si="322"/>
        <v>234.49183276249886</v>
      </c>
      <c r="AW109" s="2618">
        <f t="shared" si="322"/>
        <v>5.0796787135906465</v>
      </c>
      <c r="AX109" s="2618">
        <f t="shared" si="322"/>
        <v>22.368515388557707</v>
      </c>
      <c r="AY109" s="1215">
        <f t="shared" si="322"/>
        <v>226.12657934660427</v>
      </c>
      <c r="AZ109" s="2618">
        <f t="shared" si="322"/>
        <v>6.8540709362589434</v>
      </c>
      <c r="BA109" s="2618">
        <f t="shared" si="322"/>
        <v>22.280408353318446</v>
      </c>
      <c r="BB109" s="1215">
        <f t="shared" si="322"/>
        <v>235.57564668168843</v>
      </c>
      <c r="BC109" s="2618">
        <f t="shared" si="322"/>
        <v>4.2778114001083782</v>
      </c>
      <c r="BD109" s="2618">
        <f t="shared" si="322"/>
        <v>22.276040039879696</v>
      </c>
      <c r="BE109" s="1215">
        <f t="shared" si="322"/>
        <v>233.47659618203608</v>
      </c>
      <c r="BF109" s="2618">
        <f t="shared" si="322"/>
        <v>1.10840283542213</v>
      </c>
      <c r="BG109" s="2618">
        <f t="shared" si="322"/>
        <v>24.8609558882501</v>
      </c>
      <c r="BH109" s="1215">
        <f t="shared" si="322"/>
        <v>232.35018005813495</v>
      </c>
      <c r="BI109" s="2618">
        <f t="shared" si="322"/>
        <v>5.3208777875298283</v>
      </c>
      <c r="BJ109" s="2618">
        <f t="shared" si="322"/>
        <v>22.216964764786326</v>
      </c>
      <c r="BK109" s="1215">
        <f t="shared" si="322"/>
        <v>492.85606419812495</v>
      </c>
      <c r="BL109" s="2618">
        <f t="shared" si="322"/>
        <v>11.608703330344495</v>
      </c>
      <c r="BM109" s="2618">
        <f t="shared" si="322"/>
        <v>22.248394568758545</v>
      </c>
      <c r="BN109" s="1215">
        <f t="shared" si="322"/>
        <v>503.01997538034317</v>
      </c>
      <c r="BO109" s="2618">
        <f t="shared" si="322"/>
        <v>11.177088146901021</v>
      </c>
      <c r="BP109" s="2618">
        <f t="shared" si="322"/>
        <v>22.191867914124817</v>
      </c>
      <c r="BQ109" s="1215">
        <f t="shared" si="322"/>
        <v>480.75089443450685</v>
      </c>
      <c r="BR109" s="2618">
        <f t="shared" si="322"/>
        <v>12.211553201395134</v>
      </c>
      <c r="BS109" s="2618">
        <f t="shared" si="322"/>
        <v>21.972007214381698</v>
      </c>
      <c r="BT109" s="1215">
        <f t="shared" si="322"/>
        <v>502.82323091887378</v>
      </c>
      <c r="BU109" s="2618">
        <f t="shared" si="322"/>
        <v>11.365026365437011</v>
      </c>
      <c r="BV109" s="2618">
        <f t="shared" si="322"/>
        <v>22.309019691337031</v>
      </c>
      <c r="BW109" s="1215">
        <f t="shared" si="322"/>
        <v>458.20384624728291</v>
      </c>
      <c r="BX109" s="2618">
        <f t="shared" ref="BX109:EI109" si="323">_xlfn.STDEV.P(BX$15:BX$91)</f>
        <v>2.8334675580243736</v>
      </c>
      <c r="BY109" s="2618">
        <f t="shared" si="323"/>
        <v>24.492914289572749</v>
      </c>
      <c r="BZ109" s="1215">
        <f t="shared" si="323"/>
        <v>499.14689778584818</v>
      </c>
      <c r="CA109" s="2618">
        <f t="shared" si="323"/>
        <v>10.96443622930979</v>
      </c>
      <c r="CB109" s="2618">
        <f t="shared" si="323"/>
        <v>22.117954538567684</v>
      </c>
      <c r="CC109" s="2618">
        <f t="shared" si="323"/>
        <v>1.5842037329093646</v>
      </c>
      <c r="CD109" s="2618">
        <f t="shared" si="323"/>
        <v>22.112448175428558</v>
      </c>
      <c r="CE109" s="2618">
        <f t="shared" si="323"/>
        <v>1.2389242827186862</v>
      </c>
      <c r="CF109" s="2618">
        <f t="shared" si="323"/>
        <v>0.87248953162568688</v>
      </c>
      <c r="CG109" s="2618">
        <f t="shared" si="323"/>
        <v>0.72476608843697465</v>
      </c>
      <c r="CH109" s="2618">
        <f t="shared" si="323"/>
        <v>1.6095840046122059</v>
      </c>
      <c r="CI109" s="2618">
        <f t="shared" si="323"/>
        <v>1.5574997153989201</v>
      </c>
      <c r="CJ109" s="2618">
        <f t="shared" si="323"/>
        <v>2.2069112069569474</v>
      </c>
      <c r="CK109" s="2618">
        <f t="shared" si="323"/>
        <v>22.637157149066514</v>
      </c>
      <c r="CL109" s="2618">
        <f t="shared" si="323"/>
        <v>1.3789737348147082</v>
      </c>
      <c r="CM109" s="2618">
        <f t="shared" si="323"/>
        <v>1.1896188963570313</v>
      </c>
      <c r="CN109" s="2618">
        <f t="shared" si="323"/>
        <v>1.2191575302182842</v>
      </c>
      <c r="CO109" s="1215">
        <f t="shared" si="323"/>
        <v>572.92516827232487</v>
      </c>
      <c r="CP109" s="2618">
        <f t="shared" si="323"/>
        <v>1.9787644683107386</v>
      </c>
      <c r="CQ109" s="2618">
        <f t="shared" si="323"/>
        <v>22.2063871356224</v>
      </c>
      <c r="CR109" s="1215">
        <f t="shared" si="323"/>
        <v>259.86751882486635</v>
      </c>
      <c r="CS109" s="2618">
        <f t="shared" si="323"/>
        <v>3.3280430392220173</v>
      </c>
      <c r="CT109" s="2618">
        <f t="shared" si="323"/>
        <v>21.984865576219295</v>
      </c>
      <c r="CU109" s="1215">
        <f t="shared" si="323"/>
        <v>197.57547453986427</v>
      </c>
      <c r="CV109" s="2618">
        <f t="shared" si="323"/>
        <v>2.3749212660072576</v>
      </c>
      <c r="CW109" s="2618">
        <f t="shared" si="323"/>
        <v>22.142929504394846</v>
      </c>
      <c r="CX109" s="1215">
        <f t="shared" si="323"/>
        <v>124.13858082447423</v>
      </c>
      <c r="CY109" s="2618">
        <f t="shared" si="323"/>
        <v>2.8021311192095748</v>
      </c>
      <c r="CZ109" s="2618">
        <f t="shared" si="323"/>
        <v>22.163843503470883</v>
      </c>
      <c r="DA109" s="2618">
        <f t="shared" si="323"/>
        <v>8.5347012202721473</v>
      </c>
      <c r="DB109" s="2618">
        <f t="shared" si="323"/>
        <v>22.20467814424001</v>
      </c>
      <c r="DC109" s="1215">
        <f t="shared" si="323"/>
        <v>794.18676475044151</v>
      </c>
      <c r="DD109" s="2618">
        <f t="shared" si="323"/>
        <v>12.338518389540727</v>
      </c>
      <c r="DE109" s="2618">
        <f t="shared" si="323"/>
        <v>22.224008661164081</v>
      </c>
      <c r="DF109" s="2618">
        <f t="shared" si="323"/>
        <v>9.7548556675747964</v>
      </c>
      <c r="DG109" s="2618">
        <f t="shared" si="323"/>
        <v>11.664810428272832</v>
      </c>
      <c r="DH109" s="2618">
        <f t="shared" si="323"/>
        <v>23.017841121131291</v>
      </c>
      <c r="DI109" s="2618">
        <f t="shared" si="323"/>
        <v>21.631763905134861</v>
      </c>
      <c r="DJ109" s="2618">
        <f t="shared" si="323"/>
        <v>13.039123984184934</v>
      </c>
      <c r="DK109" s="2618">
        <f t="shared" si="323"/>
        <v>10.546877902790653</v>
      </c>
      <c r="DL109" s="2618">
        <f t="shared" si="323"/>
        <v>12.625726503447066</v>
      </c>
      <c r="DM109" s="2618">
        <f t="shared" si="323"/>
        <v>22.169557729707833</v>
      </c>
      <c r="DN109" s="2618">
        <f t="shared" si="323"/>
        <v>10.370242220033068</v>
      </c>
      <c r="DO109" s="2618">
        <f t="shared" si="323"/>
        <v>19.624687313873647</v>
      </c>
      <c r="DP109" s="2618">
        <f t="shared" si="323"/>
        <v>215.78256267173049</v>
      </c>
      <c r="DQ109" s="2618">
        <f t="shared" si="323"/>
        <v>7.2006452106635699</v>
      </c>
      <c r="DR109" s="2618">
        <f t="shared" si="323"/>
        <v>22.268482424622004</v>
      </c>
      <c r="DS109" s="2618">
        <f t="shared" si="323"/>
        <v>472.02458227749668</v>
      </c>
      <c r="DT109" s="2618">
        <f t="shared" si="323"/>
        <v>9.9415884776046504</v>
      </c>
      <c r="DU109" s="2618">
        <f t="shared" si="323"/>
        <v>22.422979130231386</v>
      </c>
      <c r="DV109" s="2618">
        <f t="shared" si="323"/>
        <v>193.89570289013082</v>
      </c>
      <c r="DW109" s="2621">
        <f t="shared" si="323"/>
        <v>8.4931698196686778</v>
      </c>
      <c r="DX109" s="2621">
        <f t="shared" si="323"/>
        <v>21.991941056025617</v>
      </c>
      <c r="DY109" s="2618">
        <f t="shared" si="323"/>
        <v>183.98740396288323</v>
      </c>
      <c r="DZ109" s="2618">
        <f t="shared" si="323"/>
        <v>0.48140909685667138</v>
      </c>
      <c r="EA109" s="2618">
        <f t="shared" si="323"/>
        <v>21.764381720791235</v>
      </c>
      <c r="EB109" s="2621">
        <f t="shared" si="323"/>
        <v>8.0745151874331889</v>
      </c>
      <c r="EC109" s="2621">
        <f t="shared" si="323"/>
        <v>22.559925632870208</v>
      </c>
      <c r="ED109" s="2618">
        <f t="shared" si="323"/>
        <v>196.00372086609656</v>
      </c>
      <c r="EE109" s="2618">
        <f t="shared" si="323"/>
        <v>0.30945017475788167</v>
      </c>
      <c r="EF109" s="2618">
        <f t="shared" si="323"/>
        <v>22.345083333898156</v>
      </c>
      <c r="EG109" s="2621">
        <f t="shared" si="323"/>
        <v>11.427603592083486</v>
      </c>
      <c r="EH109" s="2621">
        <f t="shared" si="323"/>
        <v>22.18668397619021</v>
      </c>
      <c r="EI109" s="2618">
        <f t="shared" si="323"/>
        <v>204.50889964020118</v>
      </c>
      <c r="EJ109" s="2618">
        <f t="shared" ref="EJ109:GU109" si="324">_xlfn.STDEV.P(EJ$15:EJ$91)</f>
        <v>0.26579061571642743</v>
      </c>
      <c r="EK109" s="2618">
        <f t="shared" si="324"/>
        <v>22.103155938589545</v>
      </c>
      <c r="EL109" s="2621">
        <f t="shared" si="324"/>
        <v>9.6265585653182146</v>
      </c>
      <c r="EM109" s="2621">
        <f t="shared" si="324"/>
        <v>22.062829065621116</v>
      </c>
      <c r="EN109" s="2618">
        <f t="shared" si="324"/>
        <v>188.2400714690211</v>
      </c>
      <c r="EO109" s="2618">
        <f t="shared" si="324"/>
        <v>0.26142055408785353</v>
      </c>
      <c r="EP109" s="2618">
        <f t="shared" si="324"/>
        <v>21.115181797569463</v>
      </c>
      <c r="EQ109" s="2621">
        <f t="shared" si="324"/>
        <v>6.6702576885439173</v>
      </c>
      <c r="ER109" s="2621">
        <f t="shared" si="324"/>
        <v>21.927039815141836</v>
      </c>
      <c r="ES109" s="2618">
        <f t="shared" si="324"/>
        <v>186.15496530609292</v>
      </c>
      <c r="ET109" s="1215">
        <f t="shared" si="324"/>
        <v>0.44176772513517598</v>
      </c>
      <c r="EU109" s="1215">
        <f t="shared" si="324"/>
        <v>21.64846639255547</v>
      </c>
      <c r="EV109" s="2621">
        <f t="shared" si="324"/>
        <v>8.5479729436087659</v>
      </c>
      <c r="EW109" s="2621">
        <f t="shared" si="324"/>
        <v>22.076860173087134</v>
      </c>
      <c r="EX109" s="2618">
        <f t="shared" si="324"/>
        <v>193.86614446565466</v>
      </c>
      <c r="EY109" s="1215">
        <f t="shared" si="324"/>
        <v>0.30154501642299741</v>
      </c>
      <c r="EZ109" s="1215">
        <f t="shared" si="324"/>
        <v>19.079084596762762</v>
      </c>
      <c r="FA109" s="2621">
        <f t="shared" si="324"/>
        <v>5.1207028697287766</v>
      </c>
      <c r="FB109" s="2621">
        <f t="shared" si="324"/>
        <v>21.935799238783694</v>
      </c>
      <c r="FC109" s="2618">
        <f t="shared" si="324"/>
        <v>199.30434929143766</v>
      </c>
      <c r="FD109" s="1215">
        <f t="shared" si="324"/>
        <v>0.27910012876840479</v>
      </c>
      <c r="FE109" s="1215">
        <f t="shared" si="324"/>
        <v>19.959817958583375</v>
      </c>
      <c r="FF109" s="2621">
        <f t="shared" si="324"/>
        <v>6.2844534805079633</v>
      </c>
      <c r="FG109" s="2621">
        <f t="shared" si="324"/>
        <v>21.99773060559329</v>
      </c>
      <c r="FH109" s="2629">
        <f t="shared" si="324"/>
        <v>171.78865174080994</v>
      </c>
      <c r="FI109" s="1215">
        <f t="shared" si="324"/>
        <v>0.35377639423152596</v>
      </c>
      <c r="FJ109" s="1215">
        <f t="shared" si="324"/>
        <v>22.139135917652709</v>
      </c>
      <c r="FK109" s="2630">
        <f t="shared" si="324"/>
        <v>8.7791982550421874</v>
      </c>
      <c r="FL109" s="2621">
        <f t="shared" si="324"/>
        <v>22.331960915398092</v>
      </c>
      <c r="FM109" s="2618">
        <f t="shared" si="324"/>
        <v>510.0612638025392</v>
      </c>
      <c r="FN109" s="2621">
        <f t="shared" si="324"/>
        <v>8.5416469161302544</v>
      </c>
      <c r="FO109" s="2621">
        <f t="shared" si="324"/>
        <v>22.21720948964845</v>
      </c>
      <c r="FP109" s="2618">
        <f t="shared" si="324"/>
        <v>422.3609384809734</v>
      </c>
      <c r="FQ109" s="1216">
        <f t="shared" si="324"/>
        <v>0.64428781462072571</v>
      </c>
      <c r="FR109" s="1216">
        <f t="shared" si="324"/>
        <v>19.984875687196229</v>
      </c>
      <c r="FS109" s="2621">
        <f t="shared" si="324"/>
        <v>2.9360941955330575</v>
      </c>
      <c r="FT109" s="2621">
        <f t="shared" si="324"/>
        <v>20.409735571392954</v>
      </c>
      <c r="FU109" s="2618">
        <f t="shared" si="324"/>
        <v>425.84578921832002</v>
      </c>
      <c r="FV109" s="2618">
        <f t="shared" si="324"/>
        <v>0.68851057233907276</v>
      </c>
      <c r="FW109" s="2618">
        <f t="shared" si="324"/>
        <v>20.6443971995811</v>
      </c>
      <c r="FX109" s="2621">
        <f t="shared" si="324"/>
        <v>3.9778162460816011</v>
      </c>
      <c r="FY109" s="2621">
        <f t="shared" si="324"/>
        <v>21.124527728334009</v>
      </c>
      <c r="FZ109" s="2618">
        <f t="shared" si="324"/>
        <v>447.27932895560906</v>
      </c>
      <c r="GA109" s="2618">
        <f t="shared" si="324"/>
        <v>0.59006702430833602</v>
      </c>
      <c r="GB109" s="2618">
        <f t="shared" si="324"/>
        <v>20.992063366347086</v>
      </c>
      <c r="GC109" s="2621">
        <f t="shared" si="324"/>
        <v>4.4826998166961998</v>
      </c>
      <c r="GD109" s="2621">
        <f t="shared" si="324"/>
        <v>21.472438528110644</v>
      </c>
      <c r="GE109" s="2618">
        <f t="shared" si="324"/>
        <v>427.5875929019025</v>
      </c>
      <c r="GF109" s="2618">
        <f t="shared" si="324"/>
        <v>0.44917021443969884</v>
      </c>
      <c r="GG109" s="2618">
        <f t="shared" si="324"/>
        <v>18.483896562493634</v>
      </c>
      <c r="GH109" s="2621">
        <f t="shared" si="324"/>
        <v>2.4537638602454184</v>
      </c>
      <c r="GI109" s="2621">
        <f t="shared" si="324"/>
        <v>19.307685091722107</v>
      </c>
      <c r="GJ109" s="2618">
        <f t="shared" si="324"/>
        <v>457.83860941958272</v>
      </c>
      <c r="GK109" s="2618">
        <f t="shared" si="324"/>
        <v>0.54900760047690456</v>
      </c>
      <c r="GL109" s="2618">
        <f t="shared" si="324"/>
        <v>21.840662602958915</v>
      </c>
      <c r="GM109" s="2621">
        <f t="shared" si="324"/>
        <v>7.3353732474374116</v>
      </c>
      <c r="GN109" s="2621">
        <f t="shared" si="324"/>
        <v>21.971032774165053</v>
      </c>
      <c r="GO109" s="2618">
        <f t="shared" si="324"/>
        <v>446.02433438610052</v>
      </c>
      <c r="GP109" s="2618">
        <f t="shared" si="324"/>
        <v>0.39250957839143591</v>
      </c>
      <c r="GQ109" s="2618">
        <f t="shared" si="324"/>
        <v>18.311989170169937</v>
      </c>
      <c r="GR109" s="2621">
        <f t="shared" si="324"/>
        <v>2.3737612629311511</v>
      </c>
      <c r="GS109" s="2621">
        <f t="shared" si="324"/>
        <v>19.760385081256814</v>
      </c>
      <c r="GT109" s="2618">
        <f t="shared" si="324"/>
        <v>434.14431807738003</v>
      </c>
      <c r="GU109" s="2618">
        <f t="shared" si="324"/>
        <v>0.33145983713876126</v>
      </c>
      <c r="GV109" s="2618">
        <f t="shared" ref="GV109:JG109" si="325">_xlfn.STDEV.P(GV$15:GV$91)</f>
        <v>16.661095560111225</v>
      </c>
      <c r="GW109" s="2621">
        <f t="shared" si="325"/>
        <v>1.8060432137975551</v>
      </c>
      <c r="GX109" s="2621">
        <f t="shared" si="325"/>
        <v>17.221125820202218</v>
      </c>
      <c r="GY109" s="2618">
        <f t="shared" si="325"/>
        <v>432.76443690677689</v>
      </c>
      <c r="GZ109" s="2618">
        <f t="shared" si="325"/>
        <v>1.1966559380860209</v>
      </c>
      <c r="HA109" s="2618">
        <f t="shared" si="325"/>
        <v>17.690098291482919</v>
      </c>
      <c r="HB109" s="2621">
        <f t="shared" si="325"/>
        <v>1.3202505987637061</v>
      </c>
      <c r="HC109" s="2621">
        <f t="shared" si="325"/>
        <v>16.560536979263421</v>
      </c>
      <c r="HD109" s="2618">
        <f t="shared" si="325"/>
        <v>8.550273746658215</v>
      </c>
      <c r="HE109" s="2618">
        <f t="shared" si="325"/>
        <v>3.8733875324084637</v>
      </c>
      <c r="HF109" s="2618">
        <f t="shared" si="325"/>
        <v>11.560985164175699</v>
      </c>
      <c r="HG109" s="2618">
        <f t="shared" si="325"/>
        <v>10.375876584722514</v>
      </c>
      <c r="HH109" s="2618">
        <f t="shared" si="325"/>
        <v>7.4834790757429648</v>
      </c>
      <c r="HI109" s="2618">
        <f t="shared" si="325"/>
        <v>13.088834816176192</v>
      </c>
      <c r="HJ109" s="2618">
        <f t="shared" si="325"/>
        <v>12.361255779931323</v>
      </c>
      <c r="HK109" s="2618">
        <f t="shared" si="325"/>
        <v>3.2111019197937662</v>
      </c>
      <c r="HL109" s="2618">
        <f t="shared" si="325"/>
        <v>16.65945039230515</v>
      </c>
      <c r="HM109" s="1502">
        <f t="shared" si="325"/>
        <v>846.7511550183624</v>
      </c>
      <c r="HN109" s="2618">
        <f t="shared" si="325"/>
        <v>10.607979259350353</v>
      </c>
      <c r="HO109" s="2618">
        <f t="shared" si="325"/>
        <v>2.0169396233315822</v>
      </c>
      <c r="HP109" s="2618">
        <f t="shared" si="325"/>
        <v>15.830853343931606</v>
      </c>
      <c r="HQ109" s="2618">
        <f t="shared" si="325"/>
        <v>10.025445282834072</v>
      </c>
      <c r="HR109" s="2618">
        <f t="shared" si="325"/>
        <v>4.5762562006147318</v>
      </c>
      <c r="HS109" s="2618">
        <f t="shared" si="325"/>
        <v>10.931086843987451</v>
      </c>
      <c r="HT109" s="2618">
        <f t="shared" si="325"/>
        <v>14.579726287032942</v>
      </c>
      <c r="HU109" s="2618">
        <f t="shared" si="325"/>
        <v>2.0381517069678177</v>
      </c>
      <c r="HV109" s="2618">
        <f t="shared" si="325"/>
        <v>16.653027171052212</v>
      </c>
      <c r="HW109" s="2618">
        <f t="shared" si="325"/>
        <v>2175.2473551118392</v>
      </c>
      <c r="HX109" s="2618">
        <f t="shared" si="325"/>
        <v>8.1737384347677775</v>
      </c>
      <c r="HY109" s="2618">
        <f t="shared" si="325"/>
        <v>10.388816101943474</v>
      </c>
      <c r="HZ109" s="2618">
        <f t="shared" si="325"/>
        <v>28.069545865293744</v>
      </c>
      <c r="IA109" s="2618">
        <f t="shared" si="325"/>
        <v>12.233695094179307</v>
      </c>
      <c r="IB109" s="2618">
        <f t="shared" si="325"/>
        <v>10.709511414683</v>
      </c>
      <c r="IC109" s="2618">
        <f t="shared" si="325"/>
        <v>10.02983050704248</v>
      </c>
      <c r="ID109" s="2618">
        <f t="shared" si="325"/>
        <v>9.2661194352196379</v>
      </c>
      <c r="IE109" s="2618">
        <f t="shared" si="325"/>
        <v>33.251211260606105</v>
      </c>
      <c r="IF109" s="2618">
        <f t="shared" si="325"/>
        <v>107.04853000941607</v>
      </c>
      <c r="IG109" s="2618">
        <f t="shared" si="325"/>
        <v>48.360273600721229</v>
      </c>
      <c r="IH109" s="2618">
        <f t="shared" si="325"/>
        <v>15.336053177634129</v>
      </c>
      <c r="II109" s="2618">
        <f t="shared" si="325"/>
        <v>18.037240872667631</v>
      </c>
      <c r="IJ109" s="2618">
        <f t="shared" si="325"/>
        <v>10.797360155041048</v>
      </c>
      <c r="IK109" s="2618">
        <f t="shared" si="325"/>
        <v>9.3431981394982149</v>
      </c>
      <c r="IL109" s="2618">
        <f t="shared" si="325"/>
        <v>6.9866972310637294</v>
      </c>
      <c r="IM109" s="2618">
        <f t="shared" si="325"/>
        <v>11.837785890609544</v>
      </c>
      <c r="IN109" s="2618">
        <f t="shared" si="325"/>
        <v>23.548207543513723</v>
      </c>
      <c r="IO109" s="2618">
        <f t="shared" si="325"/>
        <v>126.58232384793622</v>
      </c>
      <c r="IP109" s="2618">
        <f t="shared" si="325"/>
        <v>37.435174505395764</v>
      </c>
      <c r="IQ109" s="2618">
        <f t="shared" si="325"/>
        <v>28.332137229654951</v>
      </c>
      <c r="IR109" s="2618">
        <f t="shared" si="325"/>
        <v>9.7209733577461623</v>
      </c>
      <c r="IS109" s="2618">
        <f t="shared" si="325"/>
        <v>10.969246783621928</v>
      </c>
      <c r="IT109" s="2618">
        <f t="shared" si="325"/>
        <v>5.8892920358699046</v>
      </c>
      <c r="IU109" s="2618">
        <f t="shared" si="325"/>
        <v>2.0283702113484399</v>
      </c>
      <c r="IV109" s="2618">
        <f t="shared" si="325"/>
        <v>13.470691652906385</v>
      </c>
      <c r="IW109" s="2618">
        <f t="shared" si="325"/>
        <v>19.909544930481033</v>
      </c>
      <c r="IX109" s="2618">
        <f t="shared" si="325"/>
        <v>104.96698369148871</v>
      </c>
      <c r="IY109" s="2618">
        <f t="shared" si="325"/>
        <v>17.620089742347396</v>
      </c>
      <c r="IZ109" s="2618">
        <f t="shared" si="325"/>
        <v>15.446404325634301</v>
      </c>
      <c r="JA109" s="2618">
        <f t="shared" si="325"/>
        <v>14.715567402807292</v>
      </c>
      <c r="JB109" s="2618">
        <f t="shared" si="325"/>
        <v>10.815856517459315</v>
      </c>
      <c r="JC109" s="2618">
        <f t="shared" si="325"/>
        <v>6.3410211184111853</v>
      </c>
      <c r="JD109" s="2618">
        <f t="shared" si="325"/>
        <v>12.56499890642778</v>
      </c>
      <c r="JE109" s="2618">
        <f t="shared" si="325"/>
        <v>5.5889801742910841</v>
      </c>
      <c r="JF109" s="2618">
        <f t="shared" si="325"/>
        <v>13.011578622034301</v>
      </c>
      <c r="JG109" s="2618">
        <f t="shared" si="325"/>
        <v>0</v>
      </c>
      <c r="JH109" s="2618">
        <f t="shared" ref="JH109:LS109" si="326">_xlfn.STDEV.P(JH$15:JH$91)</f>
        <v>12.095352072467225</v>
      </c>
      <c r="JI109" s="2618">
        <f t="shared" si="326"/>
        <v>5.555327718248793</v>
      </c>
      <c r="JJ109" s="2618">
        <f t="shared" si="326"/>
        <v>11.907607376060469</v>
      </c>
      <c r="JK109" s="2618">
        <f t="shared" si="326"/>
        <v>4.6854915647239945</v>
      </c>
      <c r="JL109" s="2618">
        <f t="shared" si="326"/>
        <v>6.8212333651688581</v>
      </c>
      <c r="JM109" s="2618">
        <f t="shared" si="326"/>
        <v>9.6502951107720296</v>
      </c>
      <c r="JN109" s="2618">
        <f t="shared" si="326"/>
        <v>7.15803556505446</v>
      </c>
      <c r="JO109" s="2618">
        <f t="shared" si="326"/>
        <v>13.469545843564198</v>
      </c>
      <c r="JP109" s="2618">
        <f t="shared" si="326"/>
        <v>0</v>
      </c>
      <c r="JQ109" s="2618">
        <f t="shared" si="326"/>
        <v>12.318479771633253</v>
      </c>
      <c r="JR109" s="2618">
        <f t="shared" si="326"/>
        <v>11.163261945449273</v>
      </c>
      <c r="JS109" s="2618">
        <f t="shared" si="326"/>
        <v>10.525744801428942</v>
      </c>
      <c r="JT109" s="2618">
        <f t="shared" si="326"/>
        <v>9.7212795800462253</v>
      </c>
      <c r="JU109" s="2618">
        <f t="shared" si="326"/>
        <v>8.7263627303157332</v>
      </c>
      <c r="JV109" s="2618">
        <f t="shared" si="326"/>
        <v>8.347745698266527</v>
      </c>
      <c r="JW109" s="2618">
        <f t="shared" si="326"/>
        <v>8.7430959952655645</v>
      </c>
      <c r="JX109" s="2618">
        <f t="shared" si="326"/>
        <v>18.682167947514522</v>
      </c>
      <c r="JY109" s="2618">
        <f t="shared" si="326"/>
        <v>0</v>
      </c>
      <c r="JZ109" s="2618">
        <f t="shared" si="326"/>
        <v>9.5489625692109712</v>
      </c>
      <c r="KA109" s="2618">
        <f t="shared" si="326"/>
        <v>22.22611077089287</v>
      </c>
      <c r="KB109" s="2618">
        <f t="shared" si="326"/>
        <v>17.868032957740986</v>
      </c>
      <c r="KC109" s="2618">
        <f t="shared" si="326"/>
        <v>22.237467831206335</v>
      </c>
      <c r="KD109" s="2618">
        <f t="shared" si="326"/>
        <v>3.8616729362874831</v>
      </c>
      <c r="KE109" s="2618">
        <f t="shared" si="326"/>
        <v>22.161415843021249</v>
      </c>
      <c r="KF109" s="2618">
        <f t="shared" si="326"/>
        <v>4.1041895386282325</v>
      </c>
      <c r="KG109" s="2618">
        <f t="shared" si="326"/>
        <v>8.1179323997112096</v>
      </c>
      <c r="KH109" s="2618">
        <f t="shared" si="326"/>
        <v>8.1932407617090117</v>
      </c>
      <c r="KI109" s="2618">
        <f t="shared" si="326"/>
        <v>22.22611077089287</v>
      </c>
      <c r="KJ109" s="2618">
        <f t="shared" si="326"/>
        <v>11.181069894346569</v>
      </c>
      <c r="KK109" s="2618">
        <f t="shared" si="326"/>
        <v>15.78900343430432</v>
      </c>
      <c r="KL109" s="2618">
        <f t="shared" si="326"/>
        <v>7.3226122042699426</v>
      </c>
      <c r="KM109" s="2618">
        <f t="shared" si="326"/>
        <v>22.22611077089287</v>
      </c>
      <c r="KN109" s="2618">
        <f t="shared" si="326"/>
        <v>11.845425386972819</v>
      </c>
      <c r="KO109" s="2618">
        <f t="shared" si="326"/>
        <v>22.225230489210514</v>
      </c>
      <c r="KP109" s="2618">
        <f t="shared" si="326"/>
        <v>20.289688155259537</v>
      </c>
      <c r="KQ109" s="2618">
        <f t="shared" si="326"/>
        <v>3.3616049624791646</v>
      </c>
      <c r="KR109" s="2618">
        <f t="shared" si="326"/>
        <v>4.2322521394286552</v>
      </c>
      <c r="KS109" s="2618">
        <f t="shared" si="326"/>
        <v>11.781733433809585</v>
      </c>
      <c r="KT109" s="2618">
        <f t="shared" si="326"/>
        <v>7.3923373874066014</v>
      </c>
      <c r="KU109" s="2618">
        <f t="shared" si="326"/>
        <v>35.660289760630242</v>
      </c>
      <c r="KV109" s="2618">
        <f t="shared" si="326"/>
        <v>23.842097356183039</v>
      </c>
      <c r="KW109" s="2618">
        <f t="shared" si="326"/>
        <v>4.9792959773196923</v>
      </c>
      <c r="KX109" s="2618">
        <f t="shared" si="326"/>
        <v>4.9792959773196923</v>
      </c>
      <c r="KY109" s="2618">
        <f t="shared" si="326"/>
        <v>9.8273165778662932</v>
      </c>
      <c r="KZ109" s="2618">
        <f t="shared" si="326"/>
        <v>17.833207098720994</v>
      </c>
      <c r="LA109" s="2618" t="e">
        <f t="shared" si="326"/>
        <v>#DIV/0!</v>
      </c>
      <c r="LB109" s="2618" t="e">
        <f t="shared" si="326"/>
        <v>#DIV/0!</v>
      </c>
      <c r="LC109" s="2618" t="e">
        <f t="shared" si="326"/>
        <v>#DIV/0!</v>
      </c>
      <c r="LD109" s="2618" t="e">
        <f t="shared" si="326"/>
        <v>#DIV/0!</v>
      </c>
      <c r="LE109" s="2618">
        <f t="shared" si="326"/>
        <v>15.952366267827623</v>
      </c>
      <c r="LF109" s="2618">
        <f t="shared" si="326"/>
        <v>21.503340630929003</v>
      </c>
      <c r="LG109" s="2618" t="e">
        <f t="shared" si="326"/>
        <v>#DIV/0!</v>
      </c>
      <c r="LH109" s="2618" t="e">
        <f t="shared" si="326"/>
        <v>#DIV/0!</v>
      </c>
      <c r="LI109" s="2618" t="e">
        <f t="shared" si="326"/>
        <v>#DIV/0!</v>
      </c>
      <c r="LJ109" s="2623" t="e">
        <f t="shared" si="326"/>
        <v>#DIV/0!</v>
      </c>
      <c r="LK109" s="2623">
        <f t="shared" si="326"/>
        <v>18.315832634093233</v>
      </c>
      <c r="LL109" s="2623">
        <f t="shared" si="326"/>
        <v>16.351572547511207</v>
      </c>
      <c r="LM109" s="2623" t="e">
        <f t="shared" si="326"/>
        <v>#DIV/0!</v>
      </c>
      <c r="LN109" s="2623" t="e">
        <f t="shared" si="326"/>
        <v>#DIV/0!</v>
      </c>
      <c r="LO109" s="2623" t="e">
        <f t="shared" si="326"/>
        <v>#DIV/0!</v>
      </c>
      <c r="LP109" s="2624" t="e">
        <f t="shared" si="326"/>
        <v>#DIV/0!</v>
      </c>
      <c r="LQ109" s="2624">
        <f t="shared" si="326"/>
        <v>20.289688155259537</v>
      </c>
      <c r="LR109" s="2624">
        <f t="shared" si="326"/>
        <v>23.328131523068119</v>
      </c>
      <c r="LS109" s="2624" t="e">
        <f t="shared" si="326"/>
        <v>#DIV/0!</v>
      </c>
      <c r="LT109" s="2624" t="e">
        <f t="shared" ref="LT109:OI109" si="327">_xlfn.STDEV.P(LT$15:LT$91)</f>
        <v>#DIV/0!</v>
      </c>
      <c r="LU109" s="2624" t="e">
        <f t="shared" si="327"/>
        <v>#DIV/0!</v>
      </c>
      <c r="LV109" s="2624" t="e">
        <f t="shared" si="327"/>
        <v>#DIV/0!</v>
      </c>
      <c r="LW109" s="2624">
        <f t="shared" si="327"/>
        <v>11.781733433809585</v>
      </c>
      <c r="LX109" s="2624">
        <f t="shared" si="327"/>
        <v>26.725183869504612</v>
      </c>
      <c r="LY109" s="2624" t="e">
        <f t="shared" si="327"/>
        <v>#DIV/0!</v>
      </c>
      <c r="LZ109" s="2624" t="e">
        <f t="shared" si="327"/>
        <v>#DIV/0!</v>
      </c>
      <c r="MA109" s="2624" t="e">
        <f t="shared" si="327"/>
        <v>#DIV/0!</v>
      </c>
      <c r="MB109" s="2624" t="e">
        <f t="shared" si="327"/>
        <v>#DIV/0!</v>
      </c>
      <c r="MC109" s="2624">
        <f t="shared" si="327"/>
        <v>13.90156465103861</v>
      </c>
      <c r="MD109" s="2624">
        <f t="shared" si="327"/>
        <v>26.449383936282366</v>
      </c>
      <c r="ME109" s="2624" t="e">
        <f t="shared" si="327"/>
        <v>#DIV/0!</v>
      </c>
      <c r="MF109" s="2624" t="e">
        <f t="shared" si="327"/>
        <v>#DIV/0!</v>
      </c>
      <c r="MG109" s="2624" t="e">
        <f t="shared" si="327"/>
        <v>#DIV/0!</v>
      </c>
      <c r="MH109" s="2624" t="e">
        <f t="shared" si="327"/>
        <v>#DIV/0!</v>
      </c>
      <c r="MI109" s="2624">
        <f t="shared" si="327"/>
        <v>13.577485754478055</v>
      </c>
      <c r="MJ109" s="2624">
        <f t="shared" si="327"/>
        <v>22.195728476992787</v>
      </c>
      <c r="MK109" s="2624" t="e">
        <f t="shared" si="327"/>
        <v>#DIV/0!</v>
      </c>
      <c r="ML109" s="2624" t="e">
        <f t="shared" si="327"/>
        <v>#DIV/0!</v>
      </c>
      <c r="MM109" s="2624" t="e">
        <f t="shared" si="327"/>
        <v>#DIV/0!</v>
      </c>
      <c r="MN109" s="2624">
        <f t="shared" si="327"/>
        <v>13.614081981550244</v>
      </c>
      <c r="MO109" s="2624">
        <f t="shared" si="327"/>
        <v>21.505081828316079</v>
      </c>
      <c r="MP109" s="2624" t="e">
        <f t="shared" si="327"/>
        <v>#DIV/0!</v>
      </c>
      <c r="MQ109" s="2624" t="e">
        <f t="shared" si="327"/>
        <v>#DIV/0!</v>
      </c>
      <c r="MR109" s="2624" t="e">
        <f t="shared" si="327"/>
        <v>#DIV/0!</v>
      </c>
      <c r="MS109" s="2624" t="e">
        <f t="shared" si="327"/>
        <v>#DIV/0!</v>
      </c>
      <c r="MT109" s="2624">
        <f t="shared" si="327"/>
        <v>13.971756683408655</v>
      </c>
      <c r="MU109" s="2624">
        <f t="shared" si="327"/>
        <v>25.313837174648931</v>
      </c>
      <c r="MV109" s="2624" t="e">
        <f t="shared" si="327"/>
        <v>#DIV/0!</v>
      </c>
      <c r="MW109" s="2624" t="e">
        <f t="shared" si="327"/>
        <v>#DIV/0!</v>
      </c>
      <c r="MX109" s="2624" t="e">
        <f t="shared" si="327"/>
        <v>#DIV/0!</v>
      </c>
      <c r="MY109" s="2624" t="e">
        <f t="shared" si="327"/>
        <v>#DIV/0!</v>
      </c>
      <c r="MZ109" s="2624">
        <f t="shared" si="327"/>
        <v>15.425597684468823</v>
      </c>
      <c r="NA109" s="2624">
        <f t="shared" si="327"/>
        <v>17.450786159794426</v>
      </c>
      <c r="NB109" s="2618">
        <f t="shared" si="327"/>
        <v>376.66803653228055</v>
      </c>
      <c r="NC109" s="2618">
        <f t="shared" si="327"/>
        <v>22.157556913746149</v>
      </c>
      <c r="ND109" s="2618">
        <f t="shared" si="327"/>
        <v>868.74339004876197</v>
      </c>
      <c r="NE109" s="2618">
        <f t="shared" si="327"/>
        <v>18.12052749268787</v>
      </c>
      <c r="NF109" s="2618">
        <f t="shared" si="327"/>
        <v>189.07415200952332</v>
      </c>
      <c r="NG109" s="2618">
        <f t="shared" si="327"/>
        <v>18.13216782969101</v>
      </c>
      <c r="NH109" s="2618">
        <f t="shared" si="327"/>
        <v>786.78084227842862</v>
      </c>
      <c r="NI109" s="2618">
        <f t="shared" si="327"/>
        <v>18.417480165460585</v>
      </c>
      <c r="NJ109" s="2618">
        <f t="shared" si="327"/>
        <v>159.97009442139824</v>
      </c>
      <c r="NK109" s="2618">
        <f t="shared" si="327"/>
        <v>18.439088914585774</v>
      </c>
      <c r="NL109" s="2618">
        <f t="shared" si="327"/>
        <v>375.38295822131926</v>
      </c>
      <c r="NM109" s="2618">
        <f t="shared" si="327"/>
        <v>18.701154400597684</v>
      </c>
      <c r="NN109" s="2618">
        <f t="shared" si="327"/>
        <v>67.553105260750939</v>
      </c>
      <c r="NO109" s="2618">
        <f t="shared" si="327"/>
        <v>18.752248417503321</v>
      </c>
      <c r="NP109" s="2618">
        <f t="shared" si="327"/>
        <v>15817.635886587086</v>
      </c>
      <c r="NQ109" s="3209">
        <v>1.3751784617572369</v>
      </c>
      <c r="NR109" s="3353">
        <v>1.3751784617572369</v>
      </c>
      <c r="NS109" s="3354"/>
      <c r="NT109" s="1471"/>
      <c r="NU109" s="3354"/>
      <c r="NV109" s="3354"/>
      <c r="NW109" s="1471">
        <v>5.5491817691976113</v>
      </c>
      <c r="NX109" s="3354">
        <v>5.5491817691976113</v>
      </c>
      <c r="NY109" s="3354"/>
      <c r="NZ109" s="1471"/>
      <c r="OA109" s="3354"/>
      <c r="OB109" s="3354"/>
      <c r="OC109" s="2919">
        <f t="shared" si="327"/>
        <v>573.90126811347091</v>
      </c>
      <c r="OD109" s="2621">
        <f t="shared" si="327"/>
        <v>129.6237021156758</v>
      </c>
      <c r="OE109" s="2618">
        <f t="shared" si="327"/>
        <v>22.098813644931454</v>
      </c>
      <c r="OF109" s="2618">
        <v>93.366657028235181</v>
      </c>
      <c r="OG109" s="2618">
        <v>11.628712236180203</v>
      </c>
      <c r="OH109" s="2618">
        <f t="shared" si="327"/>
        <v>6.3442887702247601</v>
      </c>
      <c r="OI109" s="2618">
        <f t="shared" si="327"/>
        <v>6.2200860519600596</v>
      </c>
      <c r="OJ109" s="2618">
        <f t="shared" ref="OJ109:QS109" si="328">_xlfn.STDEV.P(OJ$15:OJ$91)</f>
        <v>22.22611077089287</v>
      </c>
      <c r="OK109" s="2624" t="e">
        <f t="shared" si="328"/>
        <v>#DIV/0!</v>
      </c>
      <c r="OL109" s="2624" t="e">
        <f t="shared" si="328"/>
        <v>#N/A</v>
      </c>
      <c r="OM109" s="2624">
        <f t="shared" si="328"/>
        <v>367.32387683647949</v>
      </c>
      <c r="ON109" s="2624">
        <f t="shared" si="328"/>
        <v>47.771304984402079</v>
      </c>
      <c r="OO109" s="2624">
        <f t="shared" si="328"/>
        <v>21.177577668807341</v>
      </c>
      <c r="OP109" s="3728" t="e">
        <f t="shared" si="328"/>
        <v>#DIV/0!</v>
      </c>
      <c r="OQ109" s="2618">
        <f t="shared" si="328"/>
        <v>6.7057709329372495</v>
      </c>
      <c r="OR109" s="2618">
        <f t="shared" si="328"/>
        <v>5.1423989694898262</v>
      </c>
      <c r="OS109" s="2618">
        <f t="shared" si="328"/>
        <v>5.5922126178491958</v>
      </c>
      <c r="OT109" s="2618">
        <f t="shared" si="328"/>
        <v>5.7857004346681862</v>
      </c>
      <c r="OU109" s="2618">
        <f t="shared" si="328"/>
        <v>5.7435419132380421</v>
      </c>
      <c r="OV109" s="2618">
        <f t="shared" si="328"/>
        <v>5.7550218716287187</v>
      </c>
      <c r="OW109" s="2618">
        <f t="shared" si="328"/>
        <v>22.230397851413883</v>
      </c>
      <c r="OX109" s="2618">
        <f t="shared" si="328"/>
        <v>4.2173078010069176</v>
      </c>
      <c r="OY109" s="2618">
        <f t="shared" si="328"/>
        <v>22.22611077089287</v>
      </c>
      <c r="OZ109" s="2618">
        <f t="shared" si="328"/>
        <v>8.1580024441794361</v>
      </c>
      <c r="PA109" s="2618">
        <f t="shared" si="328"/>
        <v>7.1439720499426986</v>
      </c>
      <c r="PB109" s="2618">
        <f t="shared" si="328"/>
        <v>8.3213632814095249</v>
      </c>
      <c r="PC109" s="2618">
        <f t="shared" si="328"/>
        <v>8.4104878415821727</v>
      </c>
      <c r="PD109" s="2618">
        <f t="shared" si="328"/>
        <v>7.0105637750764931</v>
      </c>
      <c r="PE109" s="2618">
        <f t="shared" si="328"/>
        <v>8.073796058613576</v>
      </c>
      <c r="PF109" s="2618">
        <f t="shared" si="328"/>
        <v>21.790535979090318</v>
      </c>
      <c r="PG109" s="2618">
        <f t="shared" si="328"/>
        <v>6.8893835404914086</v>
      </c>
      <c r="PH109" s="2618">
        <f t="shared" si="328"/>
        <v>22.22611077089287</v>
      </c>
      <c r="PI109" s="2618">
        <f t="shared" si="328"/>
        <v>9.9276735543072405</v>
      </c>
      <c r="PJ109" s="2618">
        <f t="shared" si="328"/>
        <v>22.215294548057969</v>
      </c>
      <c r="PK109" s="2618">
        <f t="shared" si="328"/>
        <v>6.7089122890410824</v>
      </c>
      <c r="PL109" s="2618">
        <f t="shared" si="328"/>
        <v>22.22611077089287</v>
      </c>
      <c r="PM109" s="2618">
        <f t="shared" si="328"/>
        <v>199.13142638856363</v>
      </c>
      <c r="PN109" s="2618">
        <f t="shared" si="328"/>
        <v>217.1310059836855</v>
      </c>
      <c r="PO109" s="2618">
        <f t="shared" si="328"/>
        <v>11.647156984093156</v>
      </c>
      <c r="PP109" s="2618">
        <f t="shared" si="328"/>
        <v>79.886448887177849</v>
      </c>
      <c r="PQ109" s="2618">
        <f t="shared" si="328"/>
        <v>107.97083220567036</v>
      </c>
      <c r="PR109" s="2618">
        <f t="shared" si="328"/>
        <v>6.5808668938098762</v>
      </c>
      <c r="PS109" s="2922">
        <f t="shared" si="328"/>
        <v>233.01493194433581</v>
      </c>
      <c r="PT109" s="1503">
        <f t="shared" si="328"/>
        <v>6.2452345171970469</v>
      </c>
      <c r="PU109" s="1215">
        <f t="shared" si="328"/>
        <v>22.317863469724507</v>
      </c>
      <c r="PV109" s="2618">
        <f t="shared" si="328"/>
        <v>1203.8866296437191</v>
      </c>
      <c r="PW109" s="1216">
        <f t="shared" si="328"/>
        <v>5.2421900620386532</v>
      </c>
      <c r="PX109" s="1215">
        <f t="shared" si="328"/>
        <v>22.208863040940656</v>
      </c>
      <c r="PY109" s="2629">
        <f t="shared" si="328"/>
        <v>217.68086971289196</v>
      </c>
      <c r="PZ109" s="1504">
        <f t="shared" si="328"/>
        <v>6.4397070325939865</v>
      </c>
      <c r="QA109" s="1215">
        <f t="shared" si="328"/>
        <v>22.249243611605802</v>
      </c>
      <c r="QB109" s="2629">
        <f t="shared" si="328"/>
        <v>226.7862623053926</v>
      </c>
      <c r="QC109" s="1504">
        <f t="shared" si="328"/>
        <v>6.8055653159126024</v>
      </c>
      <c r="QD109" s="1215">
        <f t="shared" si="328"/>
        <v>22.530562440515862</v>
      </c>
      <c r="QE109" s="2618">
        <f t="shared" si="328"/>
        <v>20.340821767829063</v>
      </c>
      <c r="QF109" s="2618">
        <f t="shared" si="328"/>
        <v>0.73859808791342629</v>
      </c>
      <c r="QG109" s="2618">
        <f t="shared" si="328"/>
        <v>6.2040145001738471</v>
      </c>
      <c r="QH109" s="2618" t="e">
        <f t="shared" si="328"/>
        <v>#DIV/0!</v>
      </c>
      <c r="QI109" s="2618">
        <f t="shared" si="328"/>
        <v>5.2564683991407524</v>
      </c>
      <c r="QJ109" s="2618">
        <f t="shared" si="328"/>
        <v>5.5063992925468703</v>
      </c>
      <c r="QK109" s="1215">
        <f t="shared" si="328"/>
        <v>22.240486300865168</v>
      </c>
      <c r="QL109" s="1215">
        <f t="shared" si="328"/>
        <v>3888.1981039027728</v>
      </c>
      <c r="QM109" s="2618">
        <f t="shared" si="328"/>
        <v>9.0282274054925846</v>
      </c>
      <c r="QN109" s="2618">
        <f t="shared" si="328"/>
        <v>10.990746861961059</v>
      </c>
      <c r="QO109" s="1215">
        <f t="shared" si="328"/>
        <v>22.173232013217156</v>
      </c>
      <c r="QP109" s="1215">
        <f t="shared" si="328"/>
        <v>1318.081265309487</v>
      </c>
      <c r="QQ109" s="2441">
        <f t="shared" si="328"/>
        <v>3.9476592725392163</v>
      </c>
      <c r="QR109" s="2618">
        <f t="shared" si="328"/>
        <v>226.76310445539852</v>
      </c>
      <c r="QS109" s="1215">
        <f t="shared" si="328"/>
        <v>22.246120187200507</v>
      </c>
      <c r="QT109" s="2618">
        <f t="shared" ref="QT109:SW109" si="329">_xlfn.STDEV.P(QT$15:QT$91)</f>
        <v>361.49823557825755</v>
      </c>
      <c r="QU109" s="1215">
        <f t="shared" si="329"/>
        <v>22.161514781090162</v>
      </c>
      <c r="QV109" s="2618">
        <f t="shared" si="329"/>
        <v>2357.8224365976312</v>
      </c>
      <c r="QW109" s="1215">
        <f t="shared" si="329"/>
        <v>9.2910256356399312</v>
      </c>
      <c r="QX109" s="2618">
        <f t="shared" si="329"/>
        <v>69.914858106446346</v>
      </c>
      <c r="QY109" s="1215">
        <f t="shared" si="329"/>
        <v>2.4159335036125373</v>
      </c>
      <c r="QZ109" s="2618">
        <f t="shared" si="329"/>
        <v>6.2402234413852993</v>
      </c>
      <c r="RA109" s="1215">
        <f t="shared" si="329"/>
        <v>9.5174516361692483</v>
      </c>
      <c r="RB109" s="2618">
        <f t="shared" si="329"/>
        <v>156.74041579072684</v>
      </c>
      <c r="RC109" s="1215">
        <f t="shared" si="329"/>
        <v>21.706120691946264</v>
      </c>
      <c r="RD109" s="2618">
        <f t="shared" si="329"/>
        <v>4.0493341302362929</v>
      </c>
      <c r="RE109" s="1215">
        <f t="shared" si="329"/>
        <v>7.1415819404794494</v>
      </c>
      <c r="RF109" s="2618">
        <f t="shared" si="329"/>
        <v>873.79189230088843</v>
      </c>
      <c r="RG109" s="1215">
        <f t="shared" si="329"/>
        <v>9.683958494165207</v>
      </c>
      <c r="RH109" s="2618">
        <f t="shared" si="329"/>
        <v>7620.1605655061521</v>
      </c>
      <c r="RI109" s="2618">
        <f t="shared" si="329"/>
        <v>20.094254206531637</v>
      </c>
      <c r="RJ109" s="2618">
        <f t="shared" si="329"/>
        <v>1525.081216479799</v>
      </c>
      <c r="RK109" s="2618">
        <f t="shared" si="329"/>
        <v>20.334801012830319</v>
      </c>
      <c r="RL109" s="2618">
        <f t="shared" si="329"/>
        <v>893.74953894664873</v>
      </c>
      <c r="RM109" s="2618">
        <f t="shared" si="329"/>
        <v>15.068237434731433</v>
      </c>
      <c r="RN109" s="2618">
        <f t="shared" si="329"/>
        <v>9447.0176466066641</v>
      </c>
      <c r="RO109" s="2618">
        <f t="shared" si="329"/>
        <v>15.430987173681604</v>
      </c>
      <c r="RP109" s="2618">
        <f t="shared" si="329"/>
        <v>70.161290267848202</v>
      </c>
      <c r="RQ109" s="2618">
        <f t="shared" si="329"/>
        <v>0.11321815437767986</v>
      </c>
      <c r="RR109" s="2618">
        <f t="shared" si="329"/>
        <v>0</v>
      </c>
      <c r="RS109" s="2618">
        <f t="shared" si="329"/>
        <v>0</v>
      </c>
      <c r="RT109" s="2618">
        <f t="shared" si="329"/>
        <v>344.69280983062157</v>
      </c>
      <c r="RU109" s="2618">
        <f t="shared" si="329"/>
        <v>12.037118619439555</v>
      </c>
      <c r="RV109" s="2618">
        <f t="shared" si="329"/>
        <v>346.83430830796385</v>
      </c>
      <c r="RW109" s="2618">
        <f t="shared" si="329"/>
        <v>12.425402301923603</v>
      </c>
      <c r="RX109" s="2618">
        <f t="shared" si="329"/>
        <v>1.2320562312344334</v>
      </c>
      <c r="RY109" s="2618" t="e">
        <f t="shared" si="329"/>
        <v>#DIV/0!</v>
      </c>
      <c r="RZ109" s="2618">
        <f t="shared" si="329"/>
        <v>2.2884428813904019</v>
      </c>
      <c r="SA109" s="2618" t="e">
        <f t="shared" si="329"/>
        <v>#DIV/0!</v>
      </c>
      <c r="SB109" s="2618">
        <f t="shared" si="329"/>
        <v>2.4743582965269675</v>
      </c>
      <c r="SC109" s="2618" t="e">
        <f t="shared" si="329"/>
        <v>#DIV/0!</v>
      </c>
      <c r="SD109" s="2618">
        <f t="shared" si="329"/>
        <v>2.499789162976644</v>
      </c>
      <c r="SE109" s="2618" t="e">
        <f t="shared" si="329"/>
        <v>#DIV/0!</v>
      </c>
      <c r="SF109" s="2618">
        <f t="shared" si="329"/>
        <v>2.0738596652819887</v>
      </c>
      <c r="SG109" s="2618" t="e">
        <f t="shared" si="329"/>
        <v>#DIV/0!</v>
      </c>
      <c r="SH109" s="2618">
        <f t="shared" si="329"/>
        <v>8.1290817426123763</v>
      </c>
      <c r="SI109" s="1215">
        <f t="shared" si="329"/>
        <v>22.979711218322944</v>
      </c>
      <c r="SJ109" s="2618">
        <f t="shared" si="329"/>
        <v>1.9802533353216762</v>
      </c>
      <c r="SK109" s="2618" t="e">
        <f t="shared" si="329"/>
        <v>#DIV/0!</v>
      </c>
      <c r="SL109" s="2618">
        <f t="shared" si="329"/>
        <v>2.4226958579451465</v>
      </c>
      <c r="SM109" s="2618" t="e">
        <f t="shared" si="329"/>
        <v>#DIV/0!</v>
      </c>
      <c r="SN109" s="2618">
        <f t="shared" si="329"/>
        <v>2.4828641940656055</v>
      </c>
      <c r="SO109" s="2618" t="e">
        <f t="shared" si="329"/>
        <v>#DIV/0!</v>
      </c>
      <c r="SP109" s="2618">
        <f t="shared" si="329"/>
        <v>2.2268088570756164</v>
      </c>
      <c r="SQ109" s="2618" t="e">
        <f t="shared" si="329"/>
        <v>#DIV/0!</v>
      </c>
      <c r="SR109" s="2618">
        <f t="shared" si="329"/>
        <v>7.3149285800721771</v>
      </c>
      <c r="SS109" s="1215">
        <f t="shared" si="329"/>
        <v>23.293350961631894</v>
      </c>
      <c r="ST109" s="2618">
        <f t="shared" si="329"/>
        <v>1.6808024812395823</v>
      </c>
      <c r="SU109" s="2618" t="e">
        <f t="shared" si="329"/>
        <v>#DIV/0!</v>
      </c>
      <c r="SV109" s="2618">
        <f t="shared" si="329"/>
        <v>2.2587697572631282</v>
      </c>
      <c r="SW109" s="2618" t="e">
        <f t="shared" si="329"/>
        <v>#DIV/0!</v>
      </c>
      <c r="SX109" s="2618">
        <f t="shared" ref="SX109:VI109" si="330">_xlfn.STDEV.P(SX$15:SX$91)</f>
        <v>2.4052284646041735</v>
      </c>
      <c r="SY109" s="2618" t="e">
        <f t="shared" si="330"/>
        <v>#DIV/0!</v>
      </c>
      <c r="SZ109" s="2618">
        <f t="shared" si="330"/>
        <v>4.6915303553736214</v>
      </c>
      <c r="TA109" s="1215">
        <f t="shared" si="330"/>
        <v>23.566673342392928</v>
      </c>
      <c r="TB109" s="2618">
        <f t="shared" si="330"/>
        <v>4.3849202639309439</v>
      </c>
      <c r="TC109" s="2618" t="e">
        <f t="shared" si="330"/>
        <v>#DIV/0!</v>
      </c>
      <c r="TD109" s="2618">
        <f t="shared" si="330"/>
        <v>4.5175395145262565</v>
      </c>
      <c r="TE109" s="2618" t="e">
        <f t="shared" si="330"/>
        <v>#DIV/0!</v>
      </c>
      <c r="TF109" s="2618">
        <f t="shared" si="330"/>
        <v>4.631832337695327</v>
      </c>
      <c r="TG109" s="2618" t="e">
        <f t="shared" si="330"/>
        <v>#DIV/0!</v>
      </c>
      <c r="TH109" s="2618">
        <f t="shared" si="330"/>
        <v>4.9042097632465467</v>
      </c>
      <c r="TI109" s="2618" t="e">
        <f t="shared" si="330"/>
        <v>#DIV/0!</v>
      </c>
      <c r="TJ109" s="2618">
        <f t="shared" si="330"/>
        <v>15.165361638436364</v>
      </c>
      <c r="TK109" s="1215">
        <f t="shared" si="330"/>
        <v>25.061799144385397</v>
      </c>
      <c r="TL109" s="2618">
        <f t="shared" si="330"/>
        <v>3.2128095784033719</v>
      </c>
      <c r="TM109" s="2618">
        <f t="shared" si="330"/>
        <v>4.5768857627808037</v>
      </c>
      <c r="TN109" s="2618">
        <f t="shared" si="330"/>
        <v>4.845391715890293</v>
      </c>
      <c r="TO109" s="2618">
        <f t="shared" si="330"/>
        <v>4.9962036523821673</v>
      </c>
      <c r="TP109" s="2618">
        <f t="shared" si="330"/>
        <v>14.617170143783385</v>
      </c>
      <c r="TQ109" s="1215">
        <f t="shared" si="330"/>
        <v>26.451080111447933</v>
      </c>
      <c r="TR109" s="2618" t="e">
        <f t="shared" si="330"/>
        <v>#DIV/0!</v>
      </c>
      <c r="TS109" s="2618" t="e">
        <f t="shared" si="330"/>
        <v>#DIV/0!</v>
      </c>
      <c r="TT109" s="2618" t="e">
        <f t="shared" si="330"/>
        <v>#DIV/0!</v>
      </c>
      <c r="TU109" s="2618" t="e">
        <f t="shared" si="330"/>
        <v>#DIV/0!</v>
      </c>
      <c r="TV109" s="2618">
        <f t="shared" si="330"/>
        <v>0.96751067699684024</v>
      </c>
      <c r="TW109" s="2618">
        <f t="shared" si="330"/>
        <v>1.2320562312344334</v>
      </c>
      <c r="TX109" s="2618">
        <f t="shared" si="330"/>
        <v>2.3858666325810178</v>
      </c>
      <c r="TY109" s="2618">
        <f t="shared" si="330"/>
        <v>2.4641124624688668</v>
      </c>
      <c r="TZ109" s="2618">
        <f t="shared" si="330"/>
        <v>5.1818019073402608</v>
      </c>
      <c r="UA109" s="1215">
        <f t="shared" si="330"/>
        <v>25.391945287396911</v>
      </c>
      <c r="UB109" s="2618">
        <f t="shared" si="330"/>
        <v>3.2128095784033719</v>
      </c>
      <c r="UC109" s="2618">
        <f t="shared" si="330"/>
        <v>4.5175395145262565</v>
      </c>
      <c r="UD109" s="2618">
        <f t="shared" si="330"/>
        <v>4.9042097632465467</v>
      </c>
      <c r="UE109" s="2618">
        <f t="shared" si="330"/>
        <v>3.9605066706433525</v>
      </c>
      <c r="UF109" s="2618">
        <f t="shared" si="330"/>
        <v>11.400496803820646</v>
      </c>
      <c r="UG109" s="1215">
        <f t="shared" si="330"/>
        <v>22.347340096253856</v>
      </c>
      <c r="UH109" s="1215">
        <f t="shared" si="330"/>
        <v>1.1238081897550096</v>
      </c>
      <c r="UI109" s="2618">
        <f t="shared" si="330"/>
        <v>3.9600817455982411</v>
      </c>
      <c r="UJ109" s="2618">
        <f t="shared" si="330"/>
        <v>6.9610874198739729</v>
      </c>
      <c r="UK109" s="1215">
        <f t="shared" si="330"/>
        <v>7.1748045883088887</v>
      </c>
      <c r="UL109" s="2618">
        <f t="shared" si="330"/>
        <v>19.065575090986496</v>
      </c>
      <c r="UM109" s="2618">
        <f t="shared" si="330"/>
        <v>17.817509737050433</v>
      </c>
      <c r="UN109" s="1215">
        <f t="shared" si="330"/>
        <v>5.1004085768231633</v>
      </c>
      <c r="UO109" s="2618">
        <f t="shared" si="330"/>
        <v>11.824736416461096</v>
      </c>
      <c r="UP109" s="2618">
        <f t="shared" si="330"/>
        <v>13.95506365635401</v>
      </c>
      <c r="UQ109" s="1215">
        <f t="shared" si="330"/>
        <v>5.0448820481163192</v>
      </c>
      <c r="UR109" s="2618">
        <f t="shared" si="330"/>
        <v>7.6007355239857484</v>
      </c>
      <c r="US109" s="2618">
        <f t="shared" si="330"/>
        <v>13.95506365635401</v>
      </c>
      <c r="UT109" s="2618">
        <f t="shared" si="330"/>
        <v>47.017647971577887</v>
      </c>
      <c r="UU109" s="2618">
        <f t="shared" si="330"/>
        <v>22.146120793874939</v>
      </c>
      <c r="UV109" s="2618">
        <f t="shared" si="330"/>
        <v>32.854892895604593</v>
      </c>
      <c r="UW109" s="2618">
        <f t="shared" si="330"/>
        <v>22.108000900774336</v>
      </c>
      <c r="UX109" s="1215">
        <f t="shared" si="330"/>
        <v>8.4186245911518416</v>
      </c>
      <c r="UY109" s="2618">
        <f t="shared" si="330"/>
        <v>13.61399525948509</v>
      </c>
      <c r="UZ109" s="1215">
        <f t="shared" si="330"/>
        <v>0.13481800854947393</v>
      </c>
      <c r="VA109" s="2618">
        <f t="shared" si="330"/>
        <v>21.842781432123434</v>
      </c>
      <c r="VB109" s="1215">
        <f t="shared" si="330"/>
        <v>6.9635123537546681E-2</v>
      </c>
      <c r="VC109" s="2618">
        <f t="shared" si="330"/>
        <v>21.224578019199857</v>
      </c>
      <c r="VD109" s="1215">
        <f t="shared" si="330"/>
        <v>3.8996857993668053E-2</v>
      </c>
      <c r="VE109" s="2618">
        <f t="shared" si="330"/>
        <v>16.926168884853116</v>
      </c>
      <c r="VF109" s="1215">
        <f t="shared" si="330"/>
        <v>2.309222382419903E-2</v>
      </c>
      <c r="VG109" s="2618">
        <f t="shared" si="330"/>
        <v>16.225805840477665</v>
      </c>
      <c r="VH109" s="1215">
        <f t="shared" si="330"/>
        <v>2.7866183862697409E-2</v>
      </c>
      <c r="VI109" s="2618">
        <f t="shared" si="330"/>
        <v>14.520711794086237</v>
      </c>
      <c r="VJ109" s="1218">
        <f t="shared" ref="VJ109:XU109" si="331">_xlfn.STDEV.P(VJ$15:VJ$91)</f>
        <v>1.5356658238969525E-2</v>
      </c>
      <c r="VK109" s="2618">
        <f t="shared" si="331"/>
        <v>14.910029836039469</v>
      </c>
      <c r="VL109" s="1218">
        <f t="shared" si="331"/>
        <v>8.7966284039269951E-3</v>
      </c>
      <c r="VM109" s="2618">
        <f t="shared" si="331"/>
        <v>1.0913728142417916</v>
      </c>
      <c r="VN109" s="1218">
        <f t="shared" si="331"/>
        <v>4.0464914974615357E-3</v>
      </c>
      <c r="VO109" s="2618">
        <f t="shared" si="331"/>
        <v>1.0794075197496182</v>
      </c>
      <c r="VP109" s="2618">
        <f t="shared" si="331"/>
        <v>185.76085421043655</v>
      </c>
      <c r="VQ109" s="2618">
        <f t="shared" si="331"/>
        <v>111.23073313607986</v>
      </c>
      <c r="VR109" s="2618">
        <f t="shared" si="331"/>
        <v>22.204184411129983</v>
      </c>
      <c r="VS109" s="2618">
        <f t="shared" si="331"/>
        <v>52.413563602557232</v>
      </c>
      <c r="VT109" s="2618">
        <f t="shared" si="331"/>
        <v>45.098853556366215</v>
      </c>
      <c r="VU109" s="2618">
        <f t="shared" si="331"/>
        <v>21.917815182281476</v>
      </c>
      <c r="VV109" s="2618">
        <f t="shared" si="331"/>
        <v>144.48176681206797</v>
      </c>
      <c r="VW109" s="2618">
        <f t="shared" si="331"/>
        <v>122.79319649126259</v>
      </c>
      <c r="VX109" s="2618">
        <f t="shared" si="331"/>
        <v>20.781168739862455</v>
      </c>
      <c r="VY109" s="2618">
        <f t="shared" si="331"/>
        <v>39.213786251961679</v>
      </c>
      <c r="VZ109" s="2618">
        <f t="shared" si="331"/>
        <v>57.324630523068762</v>
      </c>
      <c r="WA109" s="2618">
        <f t="shared" si="331"/>
        <v>22.209144031158157</v>
      </c>
      <c r="WB109" s="2618">
        <f t="shared" si="331"/>
        <v>700.45237990560975</v>
      </c>
      <c r="WC109" s="2618">
        <f t="shared" si="331"/>
        <v>565.35481082145054</v>
      </c>
      <c r="WD109" s="2618">
        <f t="shared" si="331"/>
        <v>22.204184411129983</v>
      </c>
      <c r="WE109" s="2618">
        <f t="shared" si="331"/>
        <v>139.2650104189953</v>
      </c>
      <c r="WF109" s="2618">
        <f t="shared" si="331"/>
        <v>99.316257015275795</v>
      </c>
      <c r="WG109" s="2618">
        <f t="shared" si="331"/>
        <v>22.161415843021249</v>
      </c>
      <c r="WH109" s="2618">
        <f t="shared" si="331"/>
        <v>89.504109890173439</v>
      </c>
      <c r="WI109" s="2618">
        <f t="shared" si="331"/>
        <v>16.875222929756902</v>
      </c>
      <c r="WJ109" s="2618">
        <f t="shared" si="331"/>
        <v>1.6628587961546002</v>
      </c>
      <c r="WK109" s="2618">
        <f t="shared" si="331"/>
        <v>2.3445065751937371</v>
      </c>
      <c r="WL109" s="2618">
        <f t="shared" si="331"/>
        <v>5.4344714101286322E-2</v>
      </c>
      <c r="WM109" s="2618">
        <f t="shared" si="331"/>
        <v>0.1132181543776799</v>
      </c>
      <c r="WN109" s="2618">
        <f t="shared" si="331"/>
        <v>74.201857362148147</v>
      </c>
      <c r="WO109" s="2618">
        <f t="shared" si="331"/>
        <v>16.890158371753191</v>
      </c>
      <c r="WP109" s="2618">
        <f t="shared" si="331"/>
        <v>5.8435439304466783</v>
      </c>
      <c r="WQ109" s="2618">
        <f t="shared" si="331"/>
        <v>4.9589646850098568</v>
      </c>
      <c r="WR109" s="2618">
        <f t="shared" si="331"/>
        <v>11.430696998321284</v>
      </c>
      <c r="WS109" s="2618">
        <f t="shared" si="331"/>
        <v>9.5017552594573669</v>
      </c>
      <c r="WT109" s="2618">
        <f t="shared" si="331"/>
        <v>3.2526198996870366</v>
      </c>
      <c r="WU109" s="2618">
        <f t="shared" si="331"/>
        <v>7.0648634450151322</v>
      </c>
      <c r="WV109" s="2618">
        <f t="shared" si="331"/>
        <v>0.65270246618253946</v>
      </c>
      <c r="WW109" s="2618">
        <f t="shared" si="331"/>
        <v>2.662369337790663</v>
      </c>
      <c r="WX109" s="2618">
        <f t="shared" si="331"/>
        <v>8.3100614174838974</v>
      </c>
      <c r="WY109" s="2618">
        <f t="shared" si="331"/>
        <v>13.399362843354146</v>
      </c>
      <c r="WZ109" s="2618">
        <f t="shared" si="331"/>
        <v>203.6143831346281</v>
      </c>
      <c r="XA109" s="2618">
        <f t="shared" si="331"/>
        <v>22.284132477995325</v>
      </c>
      <c r="XB109" s="2618">
        <f t="shared" si="331"/>
        <v>369.69102138602011</v>
      </c>
      <c r="XC109" s="2618">
        <f t="shared" si="331"/>
        <v>21.698558898139517</v>
      </c>
      <c r="XD109" s="2618">
        <f t="shared" si="331"/>
        <v>100.22495271674467</v>
      </c>
      <c r="XE109" s="2618">
        <f t="shared" si="331"/>
        <v>14.158798690838296</v>
      </c>
      <c r="XF109" s="2618">
        <f t="shared" si="331"/>
        <v>61.619029759514753</v>
      </c>
      <c r="XG109" s="2618">
        <f t="shared" si="331"/>
        <v>6.2908104274438355</v>
      </c>
      <c r="XH109" s="2618">
        <f t="shared" si="331"/>
        <v>370.36525884043897</v>
      </c>
      <c r="XI109" s="2618">
        <f t="shared" si="331"/>
        <v>8.2171572415320586</v>
      </c>
      <c r="XJ109" s="2618">
        <f t="shared" si="331"/>
        <v>64.15963032599916</v>
      </c>
      <c r="XK109" s="2618">
        <f t="shared" si="331"/>
        <v>22.15033959725918</v>
      </c>
      <c r="XL109" s="2618">
        <f t="shared" si="331"/>
        <v>563.02073761665827</v>
      </c>
      <c r="XM109" s="2618">
        <f t="shared" si="331"/>
        <v>20.629681067200003</v>
      </c>
      <c r="XN109" s="1215" t="e">
        <f t="shared" si="331"/>
        <v>#DIV/0!</v>
      </c>
      <c r="XO109" s="2618" t="e">
        <f t="shared" si="331"/>
        <v>#DIV/0!</v>
      </c>
      <c r="XP109" s="2618" t="e">
        <f t="shared" si="331"/>
        <v>#DIV/0!</v>
      </c>
      <c r="XQ109" s="2618" t="e">
        <f t="shared" si="331"/>
        <v>#DIV/0!</v>
      </c>
      <c r="XR109" s="2618" t="e">
        <f t="shared" si="331"/>
        <v>#DIV/0!</v>
      </c>
      <c r="XS109" s="2618" t="e">
        <f t="shared" si="331"/>
        <v>#DIV/0!</v>
      </c>
      <c r="XT109" s="2618" t="e">
        <f t="shared" si="331"/>
        <v>#DIV/0!</v>
      </c>
      <c r="XU109" s="2618" t="e">
        <f t="shared" si="331"/>
        <v>#DIV/0!</v>
      </c>
      <c r="XV109" s="2618" t="e">
        <f t="shared" ref="XV109:AAG109" si="332">_xlfn.STDEV.P(XV$15:XV$91)</f>
        <v>#DIV/0!</v>
      </c>
      <c r="XW109" s="2618" t="e">
        <f t="shared" si="332"/>
        <v>#DIV/0!</v>
      </c>
      <c r="XX109" s="2626">
        <f t="shared" si="332"/>
        <v>223.65404548709253</v>
      </c>
      <c r="XY109" s="2627">
        <f t="shared" si="332"/>
        <v>2.3598373045766032</v>
      </c>
      <c r="XZ109" s="2626">
        <f t="shared" si="332"/>
        <v>21.39209804252074</v>
      </c>
      <c r="YA109" s="2618">
        <f t="shared" si="332"/>
        <v>1117.4031746030255</v>
      </c>
      <c r="YB109" s="2618">
        <f t="shared" si="332"/>
        <v>5.8821936633108516</v>
      </c>
      <c r="YC109" s="2618">
        <f t="shared" si="332"/>
        <v>22.39409964937391</v>
      </c>
      <c r="YD109" s="2618">
        <f t="shared" si="332"/>
        <v>415.64543464375049</v>
      </c>
      <c r="YE109" s="2618">
        <f t="shared" si="332"/>
        <v>3.0373938882903917</v>
      </c>
      <c r="YF109" s="2618">
        <f t="shared" si="332"/>
        <v>22.505762834640844</v>
      </c>
      <c r="YG109" s="2618">
        <f t="shared" si="332"/>
        <v>1229.0272170101832</v>
      </c>
      <c r="YH109" s="2618">
        <f t="shared" si="332"/>
        <v>2.2867575769443009</v>
      </c>
      <c r="YI109" s="2618">
        <f t="shared" si="332"/>
        <v>22.162062737782069</v>
      </c>
      <c r="YJ109" s="2618">
        <f t="shared" si="332"/>
        <v>415.64543464375049</v>
      </c>
      <c r="YK109" s="2618">
        <f t="shared" si="332"/>
        <v>5.6649126529947358</v>
      </c>
      <c r="YL109" s="2618">
        <f t="shared" si="332"/>
        <v>22.028608026773593</v>
      </c>
      <c r="YM109" s="2618">
        <f t="shared" si="332"/>
        <v>1229.0272170101832</v>
      </c>
      <c r="YN109" s="2618">
        <f t="shared" si="332"/>
        <v>5.1716782799631309</v>
      </c>
      <c r="YO109" s="2618">
        <f t="shared" si="332"/>
        <v>21.78262408648466</v>
      </c>
      <c r="YP109" s="2627">
        <f t="shared" si="332"/>
        <v>26.217273262904463</v>
      </c>
      <c r="YQ109" s="2627">
        <f t="shared" si="332"/>
        <v>11.774867019546756</v>
      </c>
      <c r="YR109" s="2627">
        <f t="shared" si="332"/>
        <v>18.048538341436469</v>
      </c>
      <c r="YS109" s="2627">
        <f t="shared" si="332"/>
        <v>15.357077500961877</v>
      </c>
      <c r="YT109" s="2627">
        <f t="shared" si="332"/>
        <v>22.387748467414415</v>
      </c>
      <c r="YU109" s="2627">
        <f t="shared" si="332"/>
        <v>12.323440552660262</v>
      </c>
      <c r="YV109" s="2627">
        <f t="shared" si="332"/>
        <v>22.841075850439324</v>
      </c>
      <c r="YW109" s="2627">
        <f t="shared" si="332"/>
        <v>18.855247754013259</v>
      </c>
      <c r="YX109" s="2627">
        <f t="shared" si="332"/>
        <v>25.933314668152697</v>
      </c>
      <c r="YY109" s="2627">
        <f t="shared" si="332"/>
        <v>29.825823999645831</v>
      </c>
      <c r="YZ109" s="2627">
        <f t="shared" si="332"/>
        <v>7.0889932157253028</v>
      </c>
      <c r="ZA109" s="2618">
        <f t="shared" si="332"/>
        <v>3.0286978027896474</v>
      </c>
      <c r="ZB109" s="2618">
        <f t="shared" si="332"/>
        <v>16.831214132790553</v>
      </c>
      <c r="ZC109" s="2618">
        <f t="shared" si="332"/>
        <v>9.4389094801600688</v>
      </c>
      <c r="ZD109" s="2618">
        <f t="shared" si="332"/>
        <v>11.008699020529018</v>
      </c>
      <c r="ZE109" s="2618">
        <f t="shared" si="332"/>
        <v>8.3309995765098055</v>
      </c>
      <c r="ZF109" s="2618">
        <f t="shared" si="332"/>
        <v>6.5504129121426891</v>
      </c>
      <c r="ZG109" s="2618">
        <f t="shared" si="332"/>
        <v>6.5217283541750719</v>
      </c>
      <c r="ZH109" s="2618">
        <f t="shared" si="332"/>
        <v>7.8882678840178828</v>
      </c>
      <c r="ZI109" s="2618">
        <f t="shared" si="332"/>
        <v>6.5460502600635246</v>
      </c>
      <c r="ZJ109" s="2618">
        <f t="shared" si="332"/>
        <v>14.905874593237476</v>
      </c>
      <c r="ZK109" s="2618">
        <f t="shared" si="332"/>
        <v>6.445777709567988</v>
      </c>
      <c r="ZL109" s="2618">
        <f t="shared" si="332"/>
        <v>3.3669880930249803</v>
      </c>
      <c r="ZM109" s="2618">
        <f t="shared" si="332"/>
        <v>259.47353577955562</v>
      </c>
      <c r="ZN109" s="2618" t="e">
        <f t="shared" si="332"/>
        <v>#DIV/0!</v>
      </c>
      <c r="ZO109" s="2618" t="e">
        <f t="shared" si="332"/>
        <v>#DIV/0!</v>
      </c>
      <c r="ZP109" s="2618" t="e">
        <f t="shared" si="332"/>
        <v>#DIV/0!</v>
      </c>
      <c r="ZQ109" s="2618" t="e">
        <f t="shared" si="332"/>
        <v>#DIV/0!</v>
      </c>
      <c r="ZR109" s="2618" t="e">
        <f t="shared" si="332"/>
        <v>#DIV/0!</v>
      </c>
      <c r="ZS109" s="2618" t="e">
        <f t="shared" si="332"/>
        <v>#DIV/0!</v>
      </c>
      <c r="ZT109" s="2618">
        <f t="shared" si="332"/>
        <v>0.76037824250932196</v>
      </c>
      <c r="ZU109" s="2618">
        <f t="shared" si="332"/>
        <v>1.1441845891697016</v>
      </c>
      <c r="ZV109" s="2618">
        <f t="shared" si="332"/>
        <v>1.2425524467392199</v>
      </c>
      <c r="ZW109" s="2618">
        <f t="shared" si="332"/>
        <v>1.169263989127</v>
      </c>
      <c r="ZX109" s="2618">
        <f t="shared" si="332"/>
        <v>1.4257350827650344</v>
      </c>
      <c r="ZY109" s="2618">
        <f t="shared" si="332"/>
        <v>1.3604787188371739</v>
      </c>
      <c r="ZZ109" s="2618">
        <f t="shared" si="332"/>
        <v>4.7333698371434725</v>
      </c>
      <c r="AAA109" s="2618">
        <f t="shared" si="332"/>
        <v>22.604536864558643</v>
      </c>
      <c r="AAB109" s="2618" t="e">
        <f t="shared" si="332"/>
        <v>#DIV/0!</v>
      </c>
      <c r="AAC109" s="2618" t="e">
        <f t="shared" si="332"/>
        <v>#DIV/0!</v>
      </c>
      <c r="AAD109" s="2618" t="e">
        <f t="shared" si="332"/>
        <v>#DIV/0!</v>
      </c>
      <c r="AAE109" s="2618" t="e">
        <f t="shared" si="332"/>
        <v>#DIV/0!</v>
      </c>
      <c r="AAF109" s="2618" t="e">
        <f t="shared" si="332"/>
        <v>#DIV/0!</v>
      </c>
      <c r="AAG109" s="2618" t="e">
        <f t="shared" si="332"/>
        <v>#DIV/0!</v>
      </c>
      <c r="AAH109" s="1215">
        <f t="shared" ref="AAH109:ACS109" si="333">_xlfn.STDEV.P(AAH$15:AAH$91)</f>
        <v>3.7016860130004239</v>
      </c>
      <c r="AAI109" s="1215">
        <f t="shared" si="333"/>
        <v>2.4155145919248042</v>
      </c>
      <c r="AAJ109" s="1215">
        <f t="shared" si="333"/>
        <v>1.371344940385901</v>
      </c>
      <c r="AAK109" s="1215">
        <f t="shared" si="333"/>
        <v>42.070742533238302</v>
      </c>
      <c r="AAL109" s="1215">
        <f t="shared" si="333"/>
        <v>5.1383293724800359</v>
      </c>
      <c r="AAM109" s="1215">
        <f t="shared" si="333"/>
        <v>3.9848337883102176</v>
      </c>
      <c r="AAN109" s="2618">
        <f t="shared" si="333"/>
        <v>1.0976898609330974</v>
      </c>
      <c r="AAO109" s="2618">
        <f t="shared" si="333"/>
        <v>22.204184411129983</v>
      </c>
      <c r="AAP109" s="2618">
        <f t="shared" si="333"/>
        <v>1.5173979874454688</v>
      </c>
      <c r="AAQ109" s="2618">
        <f t="shared" si="333"/>
        <v>19.028061584867686</v>
      </c>
      <c r="AAR109" s="2618">
        <f t="shared" si="333"/>
        <v>2.556302507024776</v>
      </c>
      <c r="AAS109" s="2618">
        <f t="shared" si="333"/>
        <v>17.817509737050433</v>
      </c>
      <c r="AAT109" s="2618">
        <f t="shared" si="333"/>
        <v>1.9260909031493016</v>
      </c>
      <c r="AAU109" s="2618">
        <f t="shared" si="333"/>
        <v>19.583321820020561</v>
      </c>
      <c r="AAV109" s="2618">
        <f t="shared" si="333"/>
        <v>1.3814910736691259</v>
      </c>
      <c r="AAW109" s="2618">
        <f t="shared" si="333"/>
        <v>21.533791258482708</v>
      </c>
      <c r="AAX109" s="2618">
        <f t="shared" si="333"/>
        <v>1.1393074285618183</v>
      </c>
      <c r="AAY109" s="2618">
        <f t="shared" si="333"/>
        <v>21.533791258482708</v>
      </c>
      <c r="AAZ109" s="2618">
        <f t="shared" si="333"/>
        <v>8.8444132922080669</v>
      </c>
      <c r="ABA109" s="2618">
        <f t="shared" si="333"/>
        <v>1.6534869904313492</v>
      </c>
      <c r="ABB109" s="2618">
        <f t="shared" si="333"/>
        <v>1.1444793681490018</v>
      </c>
      <c r="ABC109" s="2618">
        <f t="shared" si="333"/>
        <v>1.0922113953177897</v>
      </c>
      <c r="ABD109" s="2618">
        <f t="shared" si="333"/>
        <v>19.028061584867686</v>
      </c>
      <c r="ABE109" s="2618">
        <f t="shared" si="333"/>
        <v>0.41948669589403736</v>
      </c>
      <c r="ABF109" s="2618">
        <f t="shared" si="333"/>
        <v>8.1179323997112096</v>
      </c>
      <c r="ABG109" s="2618">
        <f t="shared" si="333"/>
        <v>0.56654951773960316</v>
      </c>
      <c r="ABH109" s="2618">
        <f t="shared" si="333"/>
        <v>9.683958494165207</v>
      </c>
      <c r="ABI109" s="2618">
        <f t="shared" si="333"/>
        <v>9.6764489889764018</v>
      </c>
      <c r="ABJ109" s="2618">
        <f t="shared" si="333"/>
        <v>1.0841540391827369</v>
      </c>
      <c r="ABK109" s="2618">
        <f t="shared" si="333"/>
        <v>9.2910256356399312</v>
      </c>
      <c r="ABL109" s="2618" t="e">
        <f t="shared" si="333"/>
        <v>#DIV/0!</v>
      </c>
      <c r="ABM109" s="2618" t="e">
        <f t="shared" si="333"/>
        <v>#DIV/0!</v>
      </c>
      <c r="ABN109" s="2618">
        <f t="shared" si="333"/>
        <v>1.3487749231134776</v>
      </c>
      <c r="ABO109" s="2618">
        <f t="shared" si="333"/>
        <v>1.2666166587258814</v>
      </c>
      <c r="ABP109" s="2618">
        <f t="shared" si="333"/>
        <v>2.2246870758819592</v>
      </c>
      <c r="ABQ109" s="2618">
        <f t="shared" si="333"/>
        <v>19.608789820356684</v>
      </c>
      <c r="ABR109" s="2628" t="e">
        <f t="shared" si="333"/>
        <v>#DIV/0!</v>
      </c>
      <c r="ABS109" s="2628" t="e">
        <f t="shared" si="333"/>
        <v>#DIV/0!</v>
      </c>
      <c r="ABT109" s="2628" t="e">
        <f t="shared" si="333"/>
        <v>#DIV/0!</v>
      </c>
      <c r="ABU109" s="2628" t="e">
        <f t="shared" si="333"/>
        <v>#DIV/0!</v>
      </c>
      <c r="ABV109" s="2618">
        <f t="shared" si="333"/>
        <v>0.96751067699684024</v>
      </c>
      <c r="ABW109" s="2618">
        <f t="shared" si="333"/>
        <v>1.8135376680219404</v>
      </c>
      <c r="ABX109" s="2618">
        <f t="shared" si="333"/>
        <v>2.4383095266907255</v>
      </c>
      <c r="ABY109" s="2618">
        <f t="shared" si="333"/>
        <v>2.3645638254588475</v>
      </c>
      <c r="ABZ109" s="2618">
        <f t="shared" si="333"/>
        <v>5.3806058404848303</v>
      </c>
      <c r="ACA109" s="2618">
        <f t="shared" si="333"/>
        <v>21.238646724556258</v>
      </c>
      <c r="ACB109" s="2618" t="e">
        <f t="shared" si="333"/>
        <v>#DIV/0!</v>
      </c>
      <c r="ACC109" s="2618" t="e">
        <f t="shared" si="333"/>
        <v>#DIV/0!</v>
      </c>
      <c r="ACD109" s="2618" t="e">
        <f t="shared" si="333"/>
        <v>#DIV/0!</v>
      </c>
      <c r="ACE109" s="2618" t="e">
        <f t="shared" si="333"/>
        <v>#DIV/0!</v>
      </c>
      <c r="ACF109" s="2618">
        <f t="shared" si="333"/>
        <v>1.7496355305594129</v>
      </c>
      <c r="ACG109" s="2618">
        <f t="shared" si="333"/>
        <v>1.6808024812395823</v>
      </c>
      <c r="ACH109" s="2618">
        <f t="shared" si="333"/>
        <v>2.3159161688476635</v>
      </c>
      <c r="ACI109" s="2618">
        <f t="shared" si="333"/>
        <v>2.3412670619896034</v>
      </c>
      <c r="ACJ109" s="2618">
        <f t="shared" si="333"/>
        <v>6.1991734986299347</v>
      </c>
      <c r="ACK109" s="2618">
        <f t="shared" si="333"/>
        <v>28.349599304729896</v>
      </c>
      <c r="ACL109" s="2618">
        <f t="shared" si="333"/>
        <v>83.085093352493004</v>
      </c>
      <c r="ACM109" s="1215">
        <f t="shared" si="333"/>
        <v>6418.0467668836664</v>
      </c>
      <c r="ACN109" s="2618">
        <f t="shared" si="333"/>
        <v>7.3375779934010055</v>
      </c>
      <c r="ACO109" s="1215">
        <f t="shared" si="333"/>
        <v>22.164612080355166</v>
      </c>
      <c r="ACP109" s="2618">
        <f t="shared" si="333"/>
        <v>3.2484468310202139</v>
      </c>
      <c r="ACQ109" s="1215">
        <f t="shared" si="333"/>
        <v>21.536695543434845</v>
      </c>
      <c r="ACR109" s="2618">
        <f t="shared" si="333"/>
        <v>30.359579297251287</v>
      </c>
      <c r="ACS109" s="1215">
        <f t="shared" si="333"/>
        <v>22.158165862428952</v>
      </c>
      <c r="ACT109" s="2618" t="e">
        <f t="shared" ref="ACT109:AFQ109" si="334">_xlfn.STDEV.P(ACT$15:ACT$91)</f>
        <v>#DIV/0!</v>
      </c>
      <c r="ACU109" s="2618" t="e">
        <f t="shared" si="334"/>
        <v>#DIV/0!</v>
      </c>
      <c r="ACV109" s="2618" t="e">
        <f t="shared" si="334"/>
        <v>#DIV/0!</v>
      </c>
      <c r="ACW109" s="2618" t="e">
        <f t="shared" si="334"/>
        <v>#DIV/0!</v>
      </c>
      <c r="ACX109" s="2618">
        <f t="shared" si="334"/>
        <v>2.2587697572631282</v>
      </c>
      <c r="ACY109" s="2618">
        <f t="shared" si="334"/>
        <v>1.6064047892016859</v>
      </c>
      <c r="ACZ109" s="2618">
        <f t="shared" si="334"/>
        <v>1.4373989364401722</v>
      </c>
      <c r="ADA109" s="2618">
        <f t="shared" si="334"/>
        <v>1.2320562312344334</v>
      </c>
      <c r="ADB109" s="2618">
        <f t="shared" si="334"/>
        <v>4.8008052959154606</v>
      </c>
      <c r="ADC109" s="2618">
        <f t="shared" si="334"/>
        <v>9.9803652743919358</v>
      </c>
      <c r="ADD109" s="2618" t="e">
        <f t="shared" si="334"/>
        <v>#DIV/0!</v>
      </c>
      <c r="ADE109" s="2618" t="e">
        <f t="shared" si="334"/>
        <v>#DIV/0!</v>
      </c>
      <c r="ADF109" s="2618" t="e">
        <f t="shared" si="334"/>
        <v>#DIV/0!</v>
      </c>
      <c r="ADG109" s="2618" t="e">
        <f t="shared" si="334"/>
        <v>#DIV/0!</v>
      </c>
      <c r="ADH109" s="2618">
        <f t="shared" si="334"/>
        <v>1.8135376680219404</v>
      </c>
      <c r="ADI109" s="2618">
        <f t="shared" si="334"/>
        <v>2.192460131965472</v>
      </c>
      <c r="ADJ109" s="2618">
        <f t="shared" si="334"/>
        <v>2.4896479886598462</v>
      </c>
      <c r="ADK109" s="2618">
        <f t="shared" si="334"/>
        <v>2.4521048816232733</v>
      </c>
      <c r="ADL109" s="2618">
        <f t="shared" si="334"/>
        <v>6.0567396448628674</v>
      </c>
      <c r="ADM109" s="2618">
        <f t="shared" si="334"/>
        <v>22.800808677991729</v>
      </c>
      <c r="ADN109" s="1215">
        <f t="shared" si="334"/>
        <v>6.4210240360170054</v>
      </c>
      <c r="ADO109" s="1215">
        <f t="shared" si="334"/>
        <v>1134.0753666567084</v>
      </c>
      <c r="ADP109" s="1215">
        <f t="shared" si="334"/>
        <v>9072.6029332536673</v>
      </c>
      <c r="ADQ109" s="2618">
        <f t="shared" si="334"/>
        <v>107.5514618324232</v>
      </c>
      <c r="ADR109" s="2618">
        <f t="shared" si="334"/>
        <v>860.4116946593856</v>
      </c>
      <c r="ADS109" s="2618">
        <f t="shared" si="334"/>
        <v>526.20710286343456</v>
      </c>
      <c r="ADT109" s="2618">
        <f t="shared" si="334"/>
        <v>12.037118619439555</v>
      </c>
      <c r="ADU109" s="2618">
        <f t="shared" si="334"/>
        <v>2.7961008800751013</v>
      </c>
      <c r="ADV109" s="2618">
        <f t="shared" si="334"/>
        <v>248.23156999916574</v>
      </c>
      <c r="ADW109" s="2618">
        <f t="shared" si="334"/>
        <v>1985.8525599933259</v>
      </c>
      <c r="ADX109" s="2618">
        <f t="shared" si="334"/>
        <v>81.976973847207546</v>
      </c>
      <c r="ADY109" s="2618">
        <f t="shared" si="334"/>
        <v>655.81579077766037</v>
      </c>
      <c r="ADZ109" s="2618">
        <f t="shared" si="334"/>
        <v>744.0844388083068</v>
      </c>
      <c r="AEA109" s="2618">
        <f t="shared" si="334"/>
        <v>16.489415588379138</v>
      </c>
      <c r="AEB109" s="2618">
        <f t="shared" si="334"/>
        <v>7.2407237635942181</v>
      </c>
      <c r="AEC109" s="2618">
        <f t="shared" si="334"/>
        <v>1155.5538685372594</v>
      </c>
      <c r="AED109" s="2618">
        <f t="shared" si="334"/>
        <v>9244.4309482980752</v>
      </c>
      <c r="AEE109" s="2618">
        <f t="shared" si="334"/>
        <v>100.07532104070745</v>
      </c>
      <c r="AEF109" s="2618">
        <f t="shared" si="334"/>
        <v>800.6025683256596</v>
      </c>
      <c r="AEG109" s="2618">
        <f t="shared" si="334"/>
        <v>869.94691442343105</v>
      </c>
      <c r="AEH109" s="2618">
        <f t="shared" si="334"/>
        <v>21.801129700048737</v>
      </c>
      <c r="AEI109" s="729"/>
      <c r="AEJ109" s="1215"/>
      <c r="AEK109" s="1215"/>
      <c r="AEL109" s="1215"/>
      <c r="AEM109" s="1528"/>
      <c r="AEN109" s="1528"/>
      <c r="AEO109" s="2920"/>
      <c r="AEP109" s="2921"/>
      <c r="AEQ109" s="2920"/>
      <c r="AER109" s="2920"/>
      <c r="AES109" s="2920"/>
      <c r="AET109" s="2921"/>
      <c r="AEU109" s="2920"/>
      <c r="AEV109" s="2920"/>
      <c r="AEW109" s="2920"/>
      <c r="AEX109" s="2920"/>
      <c r="AEY109" s="2920"/>
      <c r="AEZ109" s="2920"/>
      <c r="AFA109" s="2920"/>
      <c r="AFB109" s="1517"/>
      <c r="AFC109" s="1219">
        <f t="shared" si="334"/>
        <v>24.877686960079792</v>
      </c>
      <c r="AFD109" s="2627">
        <f t="shared" si="334"/>
        <v>11.415591879442246</v>
      </c>
      <c r="AFE109" s="2626">
        <f t="shared" si="334"/>
        <v>24.483492189208878</v>
      </c>
      <c r="AFF109" s="1504">
        <f t="shared" si="334"/>
        <v>278.86678617657333</v>
      </c>
      <c r="AFG109" s="2629">
        <f t="shared" si="334"/>
        <v>8.3675261708574062</v>
      </c>
      <c r="AFH109" s="1215">
        <f t="shared" si="334"/>
        <v>22.166582863646401</v>
      </c>
      <c r="AFI109" s="2626">
        <f t="shared" si="334"/>
        <v>97.508885730605869</v>
      </c>
      <c r="AFJ109" s="1215">
        <f t="shared" si="334"/>
        <v>21.83632517116699</v>
      </c>
      <c r="AFK109" s="2618">
        <f t="shared" si="334"/>
        <v>13.430687154238957</v>
      </c>
      <c r="AFL109" s="2618">
        <f t="shared" si="334"/>
        <v>22.459558678126147</v>
      </c>
      <c r="AFM109" s="2618">
        <f t="shared" si="334"/>
        <v>537.08212372368655</v>
      </c>
      <c r="AFN109" s="1215">
        <f t="shared" si="334"/>
        <v>82.539774064268784</v>
      </c>
      <c r="AFO109" s="2618">
        <f t="shared" si="334"/>
        <v>16.430805424743955</v>
      </c>
      <c r="AFP109" s="2618">
        <f t="shared" si="334"/>
        <v>11.933096367973219</v>
      </c>
      <c r="AFQ109" s="1215">
        <f t="shared" si="334"/>
        <v>29.411860089335676</v>
      </c>
      <c r="AFR109" s="1215">
        <f t="shared" ref="AFR109:AIC109" si="335">_xlfn.STDEV.P(AFR$15:AFR$91)</f>
        <v>22.132628936018815</v>
      </c>
      <c r="AFS109" s="1215" t="s">
        <v>31</v>
      </c>
      <c r="AFT109" s="1215" t="s">
        <v>31</v>
      </c>
      <c r="AFU109" s="2618" t="s">
        <v>31</v>
      </c>
      <c r="AFV109" s="2618">
        <f t="shared" si="335"/>
        <v>7.2111025509279782</v>
      </c>
      <c r="AFW109" s="1215">
        <f t="shared" si="335"/>
        <v>12554.122519864433</v>
      </c>
      <c r="AFX109" s="1215">
        <f t="shared" si="335"/>
        <v>392.07029162308027</v>
      </c>
      <c r="AFY109" s="2618">
        <f t="shared" si="335"/>
        <v>0.70280285500710815</v>
      </c>
      <c r="AFZ109" s="2618">
        <f t="shared" si="335"/>
        <v>5.4772255750516612</v>
      </c>
      <c r="AGA109" s="2618"/>
      <c r="AGB109" s="2618"/>
      <c r="AGC109" s="2618"/>
      <c r="AGD109" s="2618"/>
      <c r="AGE109" s="2618"/>
      <c r="AGF109" s="2618"/>
      <c r="AGG109" s="2618"/>
      <c r="AGH109" s="2618"/>
      <c r="AGI109" s="2618"/>
      <c r="AGJ109" s="1215"/>
      <c r="AGK109" s="1215"/>
      <c r="AGL109" s="1215"/>
      <c r="AGM109" s="1215"/>
      <c r="AGN109" s="1215"/>
      <c r="AGO109" s="1215"/>
      <c r="AGP109" s="1215"/>
      <c r="AGQ109" s="1215"/>
      <c r="AGR109" s="1215"/>
      <c r="AGS109" s="1215"/>
      <c r="AGT109" s="2618">
        <f t="shared" si="335"/>
        <v>27.275328400630553</v>
      </c>
      <c r="AGU109" s="2618">
        <f t="shared" si="335"/>
        <v>13.255421728415017</v>
      </c>
      <c r="AGV109" s="2618">
        <f t="shared" si="335"/>
        <v>17.167422751785679</v>
      </c>
      <c r="AGW109" s="2618">
        <f t="shared" si="335"/>
        <v>10.075754498216163</v>
      </c>
      <c r="AGX109" s="2618">
        <f t="shared" si="335"/>
        <v>9.7463722192214348</v>
      </c>
      <c r="AGY109" s="2618">
        <f t="shared" si="335"/>
        <v>13.427770035670362</v>
      </c>
      <c r="AGZ109" s="2618">
        <f t="shared" si="335"/>
        <v>11.704432762352006</v>
      </c>
      <c r="AHA109" s="2618">
        <f t="shared" si="335"/>
        <v>2.3951402164282074</v>
      </c>
      <c r="AHB109" s="2618">
        <f t="shared" si="335"/>
        <v>3.8998669607554026</v>
      </c>
      <c r="AHC109" s="1215">
        <f t="shared" si="335"/>
        <v>36.101578922183585</v>
      </c>
      <c r="AHD109" s="1215">
        <f t="shared" si="335"/>
        <v>12.533954558169206</v>
      </c>
      <c r="AHE109" s="1215">
        <f t="shared" si="335"/>
        <v>11.584080712648705</v>
      </c>
      <c r="AHF109" s="1215">
        <f t="shared" si="335"/>
        <v>12.337922075188027</v>
      </c>
      <c r="AHG109" s="1215">
        <f t="shared" si="335"/>
        <v>9.2921692213344524</v>
      </c>
      <c r="AHH109" s="1215">
        <f t="shared" si="335"/>
        <v>9.1234482596438866</v>
      </c>
      <c r="AHI109" s="1215">
        <f t="shared" si="335"/>
        <v>13.435728706306003</v>
      </c>
      <c r="AHJ109" s="1215">
        <f t="shared" si="335"/>
        <v>6.0540100160483625</v>
      </c>
      <c r="AHK109" s="1215">
        <f t="shared" si="335"/>
        <v>3.8353707971495523</v>
      </c>
      <c r="AHL109" s="1215">
        <f t="shared" si="335"/>
        <v>111.89358514692225</v>
      </c>
      <c r="AHM109" s="2618">
        <f t="shared" si="335"/>
        <v>32.025036522176684</v>
      </c>
      <c r="AHN109" s="2618">
        <f t="shared" si="335"/>
        <v>12.594066688620238</v>
      </c>
      <c r="AHO109" s="2618">
        <f t="shared" si="335"/>
        <v>25.296204751539598</v>
      </c>
      <c r="AHP109" s="2618">
        <f t="shared" si="335"/>
        <v>8.7816482145127654</v>
      </c>
      <c r="AHQ109" s="2618">
        <f t="shared" si="335"/>
        <v>4.7020686611185711</v>
      </c>
      <c r="AHR109" s="2618">
        <f t="shared" si="335"/>
        <v>20.596744967238564</v>
      </c>
      <c r="AHS109" s="2618">
        <f t="shared" si="335"/>
        <v>11.093486089186179</v>
      </c>
      <c r="AHT109" s="2618">
        <f t="shared" si="335"/>
        <v>1.8475841356680638</v>
      </c>
      <c r="AHU109" s="2618">
        <f t="shared" si="335"/>
        <v>1.4170129636099222</v>
      </c>
      <c r="AHV109" s="1215">
        <f t="shared" si="335"/>
        <v>7.0731903640525484</v>
      </c>
      <c r="AHW109" s="1215">
        <f t="shared" si="335"/>
        <v>4.0223276323190014</v>
      </c>
      <c r="AHX109" s="1215">
        <f t="shared" si="335"/>
        <v>2.0379267787982371</v>
      </c>
      <c r="AHY109" s="1215">
        <f t="shared" si="335"/>
        <v>1.4913027219177846</v>
      </c>
      <c r="AHZ109" s="1215">
        <f t="shared" si="335"/>
        <v>0.73923373874066012</v>
      </c>
      <c r="AIA109" s="1215">
        <f t="shared" si="335"/>
        <v>1.6160353486028345</v>
      </c>
      <c r="AIB109" s="1215">
        <f t="shared" si="335"/>
        <v>1.2694099359259639</v>
      </c>
      <c r="AIC109" s="1215">
        <f t="shared" si="335"/>
        <v>0.43695074912365511</v>
      </c>
      <c r="AID109" s="1215">
        <f t="shared" ref="AID109:AKO109" si="336">_xlfn.STDEV.P(AID$15:AID$91)</f>
        <v>0.29443594931830219</v>
      </c>
      <c r="AIE109" s="1215">
        <f t="shared" si="336"/>
        <v>17.311771124401258</v>
      </c>
      <c r="AIF109" s="2618" t="e">
        <f t="shared" si="336"/>
        <v>#DIV/0!</v>
      </c>
      <c r="AIG109" s="2618" t="e">
        <f t="shared" si="336"/>
        <v>#DIV/0!</v>
      </c>
      <c r="AIH109" s="2618">
        <f t="shared" si="336"/>
        <v>7.0662957054930882</v>
      </c>
      <c r="AII109" s="2618">
        <f t="shared" si="336"/>
        <v>15.076719528764544</v>
      </c>
      <c r="AIJ109" s="2618" t="e">
        <f t="shared" si="336"/>
        <v>#DIV/0!</v>
      </c>
      <c r="AIK109" s="2618" t="e">
        <f t="shared" si="336"/>
        <v>#DIV/0!</v>
      </c>
      <c r="AIL109" s="2618" t="e">
        <f t="shared" si="336"/>
        <v>#DIV/0!</v>
      </c>
      <c r="AIM109" s="2618" t="e">
        <f t="shared" si="336"/>
        <v>#DIV/0!</v>
      </c>
      <c r="AIN109" s="2618" t="e">
        <f t="shared" si="336"/>
        <v>#DIV/0!</v>
      </c>
      <c r="AIO109" s="2618" t="e">
        <f t="shared" si="336"/>
        <v>#DIV/0!</v>
      </c>
      <c r="AIP109" s="2629" t="e">
        <f t="shared" si="336"/>
        <v>#DIV/0!</v>
      </c>
      <c r="AIQ109" s="2629" t="e">
        <f t="shared" si="336"/>
        <v>#DIV/0!</v>
      </c>
      <c r="AIR109" s="2618" t="e">
        <f t="shared" si="336"/>
        <v>#DIV/0!</v>
      </c>
      <c r="AIS109" s="2618" t="e">
        <f t="shared" si="336"/>
        <v>#DIV/0!</v>
      </c>
      <c r="AIT109" s="2618" t="e">
        <f t="shared" si="336"/>
        <v>#DIV/0!</v>
      </c>
      <c r="AIU109" s="2618" t="e">
        <f t="shared" si="336"/>
        <v>#DIV/0!</v>
      </c>
      <c r="AIV109" s="2618" t="e">
        <f t="shared" si="336"/>
        <v>#DIV/0!</v>
      </c>
      <c r="AIW109" s="2618">
        <f t="shared" si="336"/>
        <v>69.479441671455817</v>
      </c>
      <c r="AIX109" s="2618">
        <f t="shared" si="336"/>
        <v>8.3446182094344188</v>
      </c>
      <c r="AIY109" s="2618">
        <f t="shared" si="336"/>
        <v>4.4413366694842162</v>
      </c>
      <c r="AIZ109" s="2618">
        <f t="shared" si="336"/>
        <v>5.09749772431711</v>
      </c>
      <c r="AJA109" s="2618">
        <f t="shared" si="336"/>
        <v>0.29018047425967719</v>
      </c>
      <c r="AJB109" s="2618">
        <f t="shared" si="336"/>
        <v>7.3442678003110089</v>
      </c>
      <c r="AJC109" s="2618">
        <f t="shared" si="336"/>
        <v>5.286527905726655</v>
      </c>
      <c r="AJD109" s="2618">
        <f t="shared" si="336"/>
        <v>8.0297137506801182</v>
      </c>
      <c r="AJE109" s="2618" t="e">
        <f t="shared" si="336"/>
        <v>#DIV/0!</v>
      </c>
      <c r="AJF109" s="2618" t="e">
        <f t="shared" si="336"/>
        <v>#DIV/0!</v>
      </c>
      <c r="AJG109" s="2618" t="e">
        <f t="shared" si="336"/>
        <v>#DIV/0!</v>
      </c>
      <c r="AJH109" s="2618" t="e">
        <f t="shared" si="336"/>
        <v>#DIV/0!</v>
      </c>
      <c r="AJI109" s="2618">
        <f t="shared" si="336"/>
        <v>18.575291578978103</v>
      </c>
      <c r="AJJ109" s="2618">
        <f t="shared" si="336"/>
        <v>19.545605556650095</v>
      </c>
      <c r="AJK109" s="1215">
        <f t="shared" si="336"/>
        <v>3.3910779526911297</v>
      </c>
      <c r="AJL109" s="2618">
        <f t="shared" si="336"/>
        <v>6.1864028617351021</v>
      </c>
      <c r="AJM109" s="2618">
        <f t="shared" si="336"/>
        <v>12.429392419517832</v>
      </c>
      <c r="AJN109" s="1215">
        <f t="shared" si="336"/>
        <v>2.2030506762223401</v>
      </c>
      <c r="AJO109" s="2618">
        <f t="shared" si="336"/>
        <v>2.9706184755319103</v>
      </c>
      <c r="AJP109" s="2618">
        <f t="shared" si="336"/>
        <v>4.0632127798225968</v>
      </c>
      <c r="AJQ109" s="1215">
        <f t="shared" si="336"/>
        <v>0.56757852943927678</v>
      </c>
      <c r="AJR109" s="2618">
        <f t="shared" si="336"/>
        <v>13.711906277250952</v>
      </c>
      <c r="AJS109" s="2618">
        <f t="shared" si="336"/>
        <v>8.5064637651903983</v>
      </c>
      <c r="AJT109" s="1215">
        <f t="shared" si="336"/>
        <v>2.6046004164550607</v>
      </c>
      <c r="AJU109" s="2618">
        <f t="shared" si="336"/>
        <v>1.4049487265628362</v>
      </c>
      <c r="AJV109" s="1215">
        <f t="shared" si="336"/>
        <v>0.39391560748319743</v>
      </c>
      <c r="AJW109" s="2618">
        <f t="shared" si="336"/>
        <v>10.12759498259862</v>
      </c>
      <c r="AJX109" s="2618">
        <f t="shared" si="336"/>
        <v>7.3575755538099585</v>
      </c>
      <c r="AJY109" s="1215">
        <f t="shared" si="336"/>
        <v>2.9411498813199914</v>
      </c>
      <c r="AJZ109" s="2618">
        <f t="shared" si="336"/>
        <v>0.90938214259000916</v>
      </c>
      <c r="AKA109" s="2618">
        <f t="shared" si="336"/>
        <v>1.5840961994465579</v>
      </c>
      <c r="AKB109" s="1215">
        <f t="shared" si="336"/>
        <v>1.4120652073372197</v>
      </c>
      <c r="AKC109" s="2618">
        <f t="shared" si="336"/>
        <v>15.165584624110629</v>
      </c>
      <c r="AKD109" s="2618">
        <f t="shared" si="336"/>
        <v>18.166013539028089</v>
      </c>
      <c r="AKE109" s="1215">
        <f t="shared" si="336"/>
        <v>6.7152778789161722</v>
      </c>
      <c r="AKF109" s="1215">
        <f t="shared" si="336"/>
        <v>242.13327149969405</v>
      </c>
      <c r="AKG109" s="1215">
        <f t="shared" si="336"/>
        <v>197.45717888614521</v>
      </c>
      <c r="AKH109" s="1215">
        <f t="shared" si="336"/>
        <v>31.052368999954911</v>
      </c>
      <c r="AKI109" s="1215">
        <f t="shared" si="336"/>
        <v>67.784604240957407</v>
      </c>
      <c r="AKJ109" s="1215">
        <f t="shared" si="336"/>
        <v>0</v>
      </c>
      <c r="AKK109" s="1215">
        <f t="shared" si="336"/>
        <v>516.45993444734643</v>
      </c>
      <c r="AKL109" s="1215">
        <f t="shared" si="336"/>
        <v>150.95562351187851</v>
      </c>
      <c r="AKM109" s="1215">
        <f t="shared" si="336"/>
        <v>99.688682213397485</v>
      </c>
      <c r="AKN109" s="1215">
        <f t="shared" si="336"/>
        <v>38.726645582734641</v>
      </c>
      <c r="AKO109" s="1215">
        <f t="shared" si="336"/>
        <v>267.26488509691927</v>
      </c>
      <c r="AKP109" s="2618">
        <f t="shared" ref="AKP109:ALG109" si="337">_xlfn.STDEV.P(AKP$15:AKP$91)</f>
        <v>0.1611395643027296</v>
      </c>
      <c r="AKQ109" s="2618">
        <f t="shared" si="337"/>
        <v>18.159784629168314</v>
      </c>
      <c r="AKR109" s="2618">
        <f t="shared" si="337"/>
        <v>8.7223481944194034E-2</v>
      </c>
      <c r="AKS109" s="2618">
        <f t="shared" si="337"/>
        <v>12.43543324536785</v>
      </c>
      <c r="AKT109" s="2618">
        <f t="shared" si="337"/>
        <v>2.2366864867274756E-2</v>
      </c>
      <c r="AKU109" s="2618">
        <f t="shared" si="337"/>
        <v>5.5369302299994789</v>
      </c>
      <c r="AKV109" s="2618">
        <f t="shared" si="337"/>
        <v>6.1209451136587802E-2</v>
      </c>
      <c r="AKW109" s="2618">
        <f t="shared" si="337"/>
        <v>7.8347984394875123</v>
      </c>
      <c r="AKX109" s="2618">
        <f t="shared" si="337"/>
        <v>0</v>
      </c>
      <c r="AKY109" s="2618">
        <f t="shared" si="337"/>
        <v>0.17457775802952663</v>
      </c>
      <c r="AKZ109" s="2618">
        <f t="shared" si="337"/>
        <v>3.9448178540588304E-2</v>
      </c>
      <c r="ALA109" s="2618">
        <f t="shared" si="337"/>
        <v>7.0675915743360349</v>
      </c>
      <c r="ALB109" s="2618">
        <f t="shared" si="337"/>
        <v>3.619319687455088E-2</v>
      </c>
      <c r="ALC109" s="2618">
        <f t="shared" si="337"/>
        <v>17.103963153478656</v>
      </c>
      <c r="ALD109" s="2618">
        <f t="shared" si="337"/>
        <v>7.6056659041897077E-3</v>
      </c>
      <c r="ALE109" s="2618">
        <f t="shared" si="337"/>
        <v>2.4759195291432432</v>
      </c>
      <c r="ALF109" s="2618">
        <f t="shared" si="337"/>
        <v>6.189249415990062E-2</v>
      </c>
      <c r="ALG109" s="2618" t="e">
        <f t="shared" si="337"/>
        <v>#DIV/0!</v>
      </c>
      <c r="ALH109" s="1220"/>
    </row>
    <row r="110" spans="1:996" ht="13" x14ac:dyDescent="0.2">
      <c r="A110" s="729"/>
      <c r="B110" s="729"/>
      <c r="C110" s="729"/>
      <c r="D110" s="729"/>
      <c r="E110" s="729"/>
      <c r="F110" s="2617" t="s">
        <v>3073</v>
      </c>
      <c r="G110" s="2924"/>
      <c r="H110" s="1215">
        <f>SUM(H$15:H$91)</f>
        <v>16352</v>
      </c>
      <c r="I110" s="1587">
        <f t="shared" ref="I110:BW110" si="338">SUM(I$15:I$91)</f>
        <v>553.40000000000009</v>
      </c>
      <c r="J110" s="1215"/>
      <c r="K110" s="1215">
        <f t="shared" si="338"/>
        <v>18538</v>
      </c>
      <c r="L110" s="1215">
        <f t="shared" si="338"/>
        <v>554.00999999999976</v>
      </c>
      <c r="M110" s="1587">
        <f t="shared" si="338"/>
        <v>2922</v>
      </c>
      <c r="N110" s="1215">
        <f t="shared" si="338"/>
        <v>0.60999999999999854</v>
      </c>
      <c r="O110" s="1215">
        <f t="shared" si="338"/>
        <v>73887</v>
      </c>
      <c r="P110" s="1587">
        <f t="shared" si="338"/>
        <v>474.5899999999998</v>
      </c>
      <c r="Q110" s="1215"/>
      <c r="R110" s="1215">
        <f t="shared" si="338"/>
        <v>66338</v>
      </c>
      <c r="S110" s="1215">
        <f t="shared" si="338"/>
        <v>476.91999999999973</v>
      </c>
      <c r="T110" s="1585">
        <f>SUM(T$15:T$91)</f>
        <v>2902</v>
      </c>
      <c r="U110" s="1215">
        <f t="shared" si="338"/>
        <v>2.33</v>
      </c>
      <c r="V110" s="1215">
        <f t="shared" si="338"/>
        <v>42769</v>
      </c>
      <c r="W110" s="1215">
        <f t="shared" si="338"/>
        <v>461.81945502981387</v>
      </c>
      <c r="X110" s="1215">
        <f t="shared" si="338"/>
        <v>23430</v>
      </c>
      <c r="Y110" s="1215">
        <f t="shared" si="338"/>
        <v>490.84831464165046</v>
      </c>
      <c r="Z110" s="1215">
        <f t="shared" si="338"/>
        <v>2884</v>
      </c>
      <c r="AA110" s="1215">
        <f t="shared" si="338"/>
        <v>29941</v>
      </c>
      <c r="AB110" s="1215">
        <f t="shared" si="338"/>
        <v>472.83787160729599</v>
      </c>
      <c r="AC110" s="1215">
        <f t="shared" si="338"/>
        <v>2886</v>
      </c>
      <c r="AD110" s="1215">
        <f t="shared" si="338"/>
        <v>12828</v>
      </c>
      <c r="AE110" s="1215">
        <f t="shared" si="338"/>
        <v>436.65938158371949</v>
      </c>
      <c r="AF110" s="1215">
        <f t="shared" si="338"/>
        <v>2878</v>
      </c>
      <c r="AG110" s="1215">
        <f t="shared" si="338"/>
        <v>6201</v>
      </c>
      <c r="AH110" s="1215">
        <f t="shared" si="338"/>
        <v>2932</v>
      </c>
      <c r="AI110" s="1215">
        <f t="shared" si="338"/>
        <v>6501.5000000000009</v>
      </c>
      <c r="AJ110" s="1215">
        <f t="shared" si="338"/>
        <v>2925</v>
      </c>
      <c r="AK110" s="1215">
        <f t="shared" si="338"/>
        <v>84.499999999999986</v>
      </c>
      <c r="AL110" s="1215">
        <f t="shared" si="338"/>
        <v>9.6999999999999744</v>
      </c>
      <c r="AM110" s="1215">
        <f t="shared" si="338"/>
        <v>5380</v>
      </c>
      <c r="AN110" s="1215"/>
      <c r="AO110" s="1215">
        <f t="shared" si="338"/>
        <v>5360</v>
      </c>
      <c r="AP110" s="1215">
        <f t="shared" si="338"/>
        <v>2812</v>
      </c>
      <c r="AQ110" s="1215">
        <f t="shared" si="338"/>
        <v>14370</v>
      </c>
      <c r="AR110" s="1215">
        <f t="shared" si="338"/>
        <v>2635</v>
      </c>
      <c r="AS110" s="1215">
        <f t="shared" si="338"/>
        <v>18090</v>
      </c>
      <c r="AT110" s="1215">
        <f t="shared" si="338"/>
        <v>1703.0076747118881</v>
      </c>
      <c r="AU110" s="1215">
        <f t="shared" si="338"/>
        <v>2962</v>
      </c>
      <c r="AV110" s="1215">
        <f t="shared" si="338"/>
        <v>18279</v>
      </c>
      <c r="AW110" s="1215">
        <f t="shared" si="338"/>
        <v>1002.9243561810159</v>
      </c>
      <c r="AX110" s="1215">
        <f t="shared" si="338"/>
        <v>2960</v>
      </c>
      <c r="AY110" s="1215">
        <f t="shared" si="338"/>
        <v>17601</v>
      </c>
      <c r="AZ110" s="1215">
        <f t="shared" si="338"/>
        <v>3745.5283874001789</v>
      </c>
      <c r="BA110" s="1215">
        <f t="shared" si="338"/>
        <v>2955</v>
      </c>
      <c r="BB110" s="1215">
        <f t="shared" si="338"/>
        <v>18257</v>
      </c>
      <c r="BC110" s="1215">
        <f t="shared" si="338"/>
        <v>1177.7009392918635</v>
      </c>
      <c r="BD110" s="1215">
        <f t="shared" si="338"/>
        <v>2961</v>
      </c>
      <c r="BE110" s="1215">
        <f t="shared" si="338"/>
        <v>18117</v>
      </c>
      <c r="BF110" s="1215">
        <f t="shared" si="338"/>
        <v>88.080217037739402</v>
      </c>
      <c r="BG110" s="1215">
        <f t="shared" si="338"/>
        <v>2808</v>
      </c>
      <c r="BH110" s="1215">
        <f t="shared" si="338"/>
        <v>18079</v>
      </c>
      <c r="BI110" s="1215">
        <f t="shared" si="338"/>
        <v>2522.0525492188613</v>
      </c>
      <c r="BJ110" s="1215">
        <f t="shared" si="338"/>
        <v>2958</v>
      </c>
      <c r="BK110" s="1215">
        <f t="shared" si="338"/>
        <v>24014</v>
      </c>
      <c r="BL110" s="1215">
        <f t="shared" si="338"/>
        <v>4154.8057860985118</v>
      </c>
      <c r="BM110" s="1215">
        <f t="shared" si="338"/>
        <v>2956</v>
      </c>
      <c r="BN110" s="1215">
        <f t="shared" si="338"/>
        <v>24479</v>
      </c>
      <c r="BO110" s="1215">
        <f t="shared" si="338"/>
        <v>6386.3537511922023</v>
      </c>
      <c r="BP110" s="1215">
        <f t="shared" si="338"/>
        <v>2951</v>
      </c>
      <c r="BQ110" s="1215">
        <f t="shared" si="338"/>
        <v>23171</v>
      </c>
      <c r="BR110" s="1215">
        <f t="shared" si="338"/>
        <v>4662.3172546428314</v>
      </c>
      <c r="BS110" s="1215">
        <f t="shared" si="338"/>
        <v>2952</v>
      </c>
      <c r="BT110" s="1215">
        <f t="shared" si="338"/>
        <v>24455</v>
      </c>
      <c r="BU110" s="1215">
        <f t="shared" si="338"/>
        <v>2787.2432216189854</v>
      </c>
      <c r="BV110" s="1215">
        <f t="shared" si="338"/>
        <v>2956</v>
      </c>
      <c r="BW110" s="1215">
        <f t="shared" si="338"/>
        <v>22019</v>
      </c>
      <c r="BX110" s="1215">
        <f t="shared" ref="BX110:EI110" si="339">SUM(BX$15:BX$91)</f>
        <v>270.37820014469094</v>
      </c>
      <c r="BY110" s="1215">
        <f t="shared" si="339"/>
        <v>2825</v>
      </c>
      <c r="BZ110" s="1215">
        <f t="shared" si="339"/>
        <v>24219</v>
      </c>
      <c r="CA110" s="1215">
        <f t="shared" si="339"/>
        <v>4154.9478935052202</v>
      </c>
      <c r="CB110" s="1215">
        <f t="shared" si="339"/>
        <v>2958</v>
      </c>
      <c r="CC110" s="1215">
        <f t="shared" si="339"/>
        <v>1071.2999999999995</v>
      </c>
      <c r="CD110" s="1215">
        <f t="shared" si="339"/>
        <v>2917</v>
      </c>
      <c r="CE110" s="1215">
        <f t="shared" si="339"/>
        <v>218.99999999999994</v>
      </c>
      <c r="CF110" s="1215">
        <f t="shared" si="339"/>
        <v>433.90000000000026</v>
      </c>
      <c r="CG110" s="1215">
        <f t="shared" si="339"/>
        <v>420.2999999999999</v>
      </c>
      <c r="CH110" s="1215">
        <f t="shared" si="339"/>
        <v>1050.5000000000002</v>
      </c>
      <c r="CI110" s="1215">
        <f t="shared" si="339"/>
        <v>1053.9000000000001</v>
      </c>
      <c r="CJ110" s="1215">
        <f t="shared" si="339"/>
        <v>1291.2000000000003</v>
      </c>
      <c r="CK110" s="1215">
        <f t="shared" si="339"/>
        <v>2917</v>
      </c>
      <c r="CL110" s="1215">
        <f t="shared" si="339"/>
        <v>247.90000000000006</v>
      </c>
      <c r="CM110" s="1215">
        <f t="shared" si="339"/>
        <v>515.80000000000007</v>
      </c>
      <c r="CN110" s="1215">
        <f t="shared" si="339"/>
        <v>527.99999999999989</v>
      </c>
      <c r="CO110" s="1215">
        <f t="shared" si="339"/>
        <v>21845</v>
      </c>
      <c r="CP110" s="1215">
        <f t="shared" si="339"/>
        <v>6503.215000000002</v>
      </c>
      <c r="CQ110" s="1215">
        <f t="shared" si="339"/>
        <v>2957</v>
      </c>
      <c r="CR110" s="1215">
        <f t="shared" si="339"/>
        <v>8296</v>
      </c>
      <c r="CS110" s="1215">
        <f t="shared" si="339"/>
        <v>6373.1359999999995</v>
      </c>
      <c r="CT110" s="1215">
        <f t="shared" si="339"/>
        <v>2861</v>
      </c>
      <c r="CU110" s="1215">
        <f t="shared" si="339"/>
        <v>8607</v>
      </c>
      <c r="CV110" s="1215">
        <f t="shared" si="339"/>
        <v>6541.5660000000025</v>
      </c>
      <c r="CW110" s="1215">
        <f t="shared" si="339"/>
        <v>2954</v>
      </c>
      <c r="CX110" s="1215">
        <f t="shared" si="339"/>
        <v>4879</v>
      </c>
      <c r="CY110" s="1215">
        <f t="shared" si="339"/>
        <v>6436.6799999999985</v>
      </c>
      <c r="CZ110" s="1215">
        <f t="shared" si="339"/>
        <v>2962</v>
      </c>
      <c r="DA110" s="1215">
        <f t="shared" si="339"/>
        <v>1605.8793200636057</v>
      </c>
      <c r="DB110" s="1215">
        <f t="shared" si="339"/>
        <v>2987</v>
      </c>
      <c r="DC110" s="1215">
        <f t="shared" si="339"/>
        <v>25416</v>
      </c>
      <c r="DD110" s="1215">
        <f t="shared" si="339"/>
        <v>5717.8151343201653</v>
      </c>
      <c r="DE110" s="1215">
        <f t="shared" si="339"/>
        <v>2990</v>
      </c>
      <c r="DF110" s="1215">
        <f t="shared" si="339"/>
        <v>376.30554561622887</v>
      </c>
      <c r="DG110" s="1215">
        <f t="shared" si="339"/>
        <v>2182</v>
      </c>
      <c r="DH110" s="1215">
        <f t="shared" si="339"/>
        <v>4494.0700038842897</v>
      </c>
      <c r="DI110" s="1215">
        <f t="shared" si="339"/>
        <v>2959</v>
      </c>
      <c r="DJ110" s="1215">
        <f t="shared" si="339"/>
        <v>467.37075828448161</v>
      </c>
      <c r="DK110" s="1215">
        <f t="shared" si="339"/>
        <v>2053</v>
      </c>
      <c r="DL110" s="1215">
        <f t="shared" si="339"/>
        <v>5445.5348030475607</v>
      </c>
      <c r="DM110" s="1215">
        <f t="shared" si="339"/>
        <v>2987</v>
      </c>
      <c r="DN110" s="1215">
        <f t="shared" si="339"/>
        <v>617.78309531548177</v>
      </c>
      <c r="DO110" s="1215">
        <f t="shared" si="339"/>
        <v>2846</v>
      </c>
      <c r="DP110" s="1215">
        <f t="shared" si="339"/>
        <v>16773</v>
      </c>
      <c r="DQ110" s="1215">
        <f t="shared" si="339"/>
        <v>5167.6043307917107</v>
      </c>
      <c r="DR110" s="1215">
        <f t="shared" si="339"/>
        <v>2962</v>
      </c>
      <c r="DS110" s="1215">
        <f t="shared" si="339"/>
        <v>22921</v>
      </c>
      <c r="DT110" s="1215">
        <f t="shared" si="339"/>
        <v>3430.8554186150004</v>
      </c>
      <c r="DU110" s="1215">
        <f t="shared" si="339"/>
        <v>2873</v>
      </c>
      <c r="DV110" s="1215">
        <f t="shared" si="339"/>
        <v>15356</v>
      </c>
      <c r="DW110" s="1215">
        <f t="shared" si="339"/>
        <v>5207.4485854112727</v>
      </c>
      <c r="DX110" s="1215">
        <f t="shared" si="339"/>
        <v>2958</v>
      </c>
      <c r="DY110" s="1215">
        <f t="shared" si="339"/>
        <v>13818</v>
      </c>
      <c r="DZ110" s="1215">
        <f t="shared" si="339"/>
        <v>76.101418215940825</v>
      </c>
      <c r="EA110" s="1215">
        <f t="shared" si="339"/>
        <v>2926</v>
      </c>
      <c r="EB110" s="1215">
        <f t="shared" si="339"/>
        <v>1049.8318963514305</v>
      </c>
      <c r="EC110" s="1215">
        <f t="shared" si="339"/>
        <v>2962</v>
      </c>
      <c r="ED110" s="1215">
        <f t="shared" si="339"/>
        <v>14880</v>
      </c>
      <c r="EE110" s="1215">
        <f t="shared" si="339"/>
        <v>105.15276335759644</v>
      </c>
      <c r="EF110" s="1215">
        <f t="shared" si="339"/>
        <v>2956</v>
      </c>
      <c r="EG110" s="1215">
        <f t="shared" si="339"/>
        <v>1996.6709347919541</v>
      </c>
      <c r="EH110" s="1215">
        <f t="shared" si="339"/>
        <v>2962</v>
      </c>
      <c r="EI110" s="1215">
        <f t="shared" si="339"/>
        <v>15406</v>
      </c>
      <c r="EJ110" s="1215">
        <f t="shared" ref="EJ110:GU110" si="340">SUM(EJ$15:EJ$91)</f>
        <v>76.236956679506974</v>
      </c>
      <c r="EK110" s="1215">
        <f t="shared" si="340"/>
        <v>2945</v>
      </c>
      <c r="EL110" s="1215">
        <f t="shared" si="340"/>
        <v>2142.7804040619571</v>
      </c>
      <c r="EM110" s="1215">
        <f t="shared" si="340"/>
        <v>2962</v>
      </c>
      <c r="EN110" s="1215">
        <f t="shared" si="340"/>
        <v>14169</v>
      </c>
      <c r="EO110" s="1215">
        <f t="shared" si="340"/>
        <v>55.388511900756782</v>
      </c>
      <c r="EP110" s="1215">
        <f t="shared" si="340"/>
        <v>2880</v>
      </c>
      <c r="EQ110" s="1215">
        <f t="shared" si="340"/>
        <v>830.08019927852968</v>
      </c>
      <c r="ER110" s="1215">
        <f t="shared" si="340"/>
        <v>2952</v>
      </c>
      <c r="ES110" s="1215">
        <f t="shared" si="340"/>
        <v>14306</v>
      </c>
      <c r="ET110" s="1215">
        <f t="shared" si="340"/>
        <v>71.275947514365782</v>
      </c>
      <c r="EU110" s="1215">
        <f t="shared" si="340"/>
        <v>2902</v>
      </c>
      <c r="EV110" s="1215">
        <f t="shared" si="340"/>
        <v>917.34308723971776</v>
      </c>
      <c r="EW110" s="1215">
        <f t="shared" si="340"/>
        <v>2959</v>
      </c>
      <c r="EX110" s="1215">
        <f t="shared" si="340"/>
        <v>14908</v>
      </c>
      <c r="EY110" s="1215">
        <f t="shared" si="340"/>
        <v>46.956233807752326</v>
      </c>
      <c r="EZ110" s="1215">
        <f t="shared" si="340"/>
        <v>2698</v>
      </c>
      <c r="FA110" s="1215">
        <f t="shared" si="340"/>
        <v>464.23495663242215</v>
      </c>
      <c r="FB110" s="1215">
        <f t="shared" si="340"/>
        <v>2939</v>
      </c>
      <c r="FC110" s="1215">
        <f t="shared" si="340"/>
        <v>15220</v>
      </c>
      <c r="FD110" s="1215">
        <f t="shared" si="340"/>
        <v>53.544803642479017</v>
      </c>
      <c r="FE110" s="1215">
        <f t="shared" si="340"/>
        <v>2779</v>
      </c>
      <c r="FF110" s="1215">
        <f t="shared" si="340"/>
        <v>739.41989084068746</v>
      </c>
      <c r="FG110" s="1215">
        <f t="shared" si="340"/>
        <v>2956</v>
      </c>
      <c r="FH110" s="1215">
        <f t="shared" si="340"/>
        <v>13437</v>
      </c>
      <c r="FI110" s="1215">
        <f t="shared" si="340"/>
        <v>231.18629728825357</v>
      </c>
      <c r="FJ110" s="1215">
        <f t="shared" si="340"/>
        <v>2951</v>
      </c>
      <c r="FK110" s="1215">
        <f t="shared" si="340"/>
        <v>2794.3319772903701</v>
      </c>
      <c r="FL110" s="1215">
        <f t="shared" si="340"/>
        <v>2962</v>
      </c>
      <c r="FM110" s="1215">
        <f t="shared" si="340"/>
        <v>24715</v>
      </c>
      <c r="FN110" s="1215">
        <f t="shared" si="340"/>
        <v>1726.239358432741</v>
      </c>
      <c r="FO110" s="1215">
        <f t="shared" si="340"/>
        <v>2879</v>
      </c>
      <c r="FP110" s="1215">
        <f t="shared" si="340"/>
        <v>20646</v>
      </c>
      <c r="FQ110" s="1215">
        <f t="shared" si="340"/>
        <v>69.254187839811422</v>
      </c>
      <c r="FR110" s="1215">
        <f t="shared" si="340"/>
        <v>2721</v>
      </c>
      <c r="FS110" s="1215">
        <f t="shared" si="340"/>
        <v>313.08350610953823</v>
      </c>
      <c r="FT110" s="1215">
        <f t="shared" si="340"/>
        <v>2781</v>
      </c>
      <c r="FU110" s="1215">
        <f t="shared" si="340"/>
        <v>20943</v>
      </c>
      <c r="FV110" s="1215">
        <f t="shared" si="340"/>
        <v>85.403302446047078</v>
      </c>
      <c r="FW110" s="1215">
        <f t="shared" si="340"/>
        <v>2768</v>
      </c>
      <c r="FX110" s="1215">
        <f t="shared" si="340"/>
        <v>431.09169266806015</v>
      </c>
      <c r="FY110" s="1215">
        <f t="shared" si="340"/>
        <v>2817</v>
      </c>
      <c r="FZ110" s="1215">
        <f t="shared" si="340"/>
        <v>21623</v>
      </c>
      <c r="GA110" s="1215">
        <f t="shared" si="340"/>
        <v>65.526346395266899</v>
      </c>
      <c r="GB110" s="1215">
        <f t="shared" si="340"/>
        <v>2769</v>
      </c>
      <c r="GC110" s="1215">
        <f t="shared" si="340"/>
        <v>585.17160300748242</v>
      </c>
      <c r="GD110" s="1215">
        <f t="shared" si="340"/>
        <v>2849</v>
      </c>
      <c r="GE110" s="1215">
        <f t="shared" si="340"/>
        <v>20836</v>
      </c>
      <c r="GF110" s="1215">
        <f t="shared" si="340"/>
        <v>48.400027536153779</v>
      </c>
      <c r="GG110" s="1215">
        <f t="shared" si="340"/>
        <v>2566</v>
      </c>
      <c r="GH110" s="1215">
        <f t="shared" si="340"/>
        <v>229.03344081588079</v>
      </c>
      <c r="GI110" s="1215">
        <f t="shared" si="340"/>
        <v>2732</v>
      </c>
      <c r="GJ110" s="1215">
        <f t="shared" si="340"/>
        <v>22350</v>
      </c>
      <c r="GK110" s="1215">
        <f t="shared" si="340"/>
        <v>98.675187002576635</v>
      </c>
      <c r="GL110" s="1215">
        <f t="shared" si="340"/>
        <v>2862</v>
      </c>
      <c r="GM110" s="1215">
        <f t="shared" si="340"/>
        <v>1119.8310195459535</v>
      </c>
      <c r="GN110" s="1215">
        <f t="shared" si="340"/>
        <v>2871</v>
      </c>
      <c r="GO110" s="1215">
        <f t="shared" si="340"/>
        <v>21780</v>
      </c>
      <c r="GP110" s="1215">
        <f t="shared" si="340"/>
        <v>43.132594041354189</v>
      </c>
      <c r="GQ110" s="1215">
        <f t="shared" si="340"/>
        <v>2546</v>
      </c>
      <c r="GR110" s="1215">
        <f t="shared" si="340"/>
        <v>233.03477018295118</v>
      </c>
      <c r="GS110" s="1215">
        <f t="shared" si="340"/>
        <v>2745</v>
      </c>
      <c r="GT110" s="1215">
        <f t="shared" si="340"/>
        <v>21367</v>
      </c>
      <c r="GU110" s="1215">
        <f t="shared" si="340"/>
        <v>31.949782162282158</v>
      </c>
      <c r="GV110" s="1215">
        <f t="shared" ref="GV110:JG110" si="341">SUM(GV$15:GV$91)</f>
        <v>2318</v>
      </c>
      <c r="GW110" s="1215">
        <f t="shared" si="341"/>
        <v>141.41406168199015</v>
      </c>
      <c r="GX110" s="1215">
        <f t="shared" si="341"/>
        <v>2558</v>
      </c>
      <c r="GY110" s="1215">
        <f t="shared" si="341"/>
        <v>21189</v>
      </c>
      <c r="GZ110" s="1215">
        <f t="shared" si="341"/>
        <v>99.251239283592241</v>
      </c>
      <c r="HA110" s="1215">
        <f t="shared" si="341"/>
        <v>2459</v>
      </c>
      <c r="HB110" s="1215">
        <f t="shared" si="341"/>
        <v>87.663685679798988</v>
      </c>
      <c r="HC110" s="1215">
        <f t="shared" si="341"/>
        <v>2534</v>
      </c>
      <c r="HD110" s="1215">
        <f t="shared" si="341"/>
        <v>1801.4109603585873</v>
      </c>
      <c r="HE110" s="1215">
        <f t="shared" si="341"/>
        <v>371.93582859251956</v>
      </c>
      <c r="HF110" s="1215">
        <f t="shared" si="341"/>
        <v>5093.1026011667764</v>
      </c>
      <c r="HG110" s="1215">
        <f t="shared" si="341"/>
        <v>1700.8307777197215</v>
      </c>
      <c r="HH110" s="1215">
        <f t="shared" si="341"/>
        <v>1105.2473151905901</v>
      </c>
      <c r="HI110" s="1215">
        <f t="shared" si="341"/>
        <v>1661.5140084746386</v>
      </c>
      <c r="HJ110" s="1215">
        <f t="shared" si="341"/>
        <v>5072.4288732898958</v>
      </c>
      <c r="HK110" s="1215">
        <f t="shared" si="341"/>
        <v>338.84229306598149</v>
      </c>
      <c r="HL110" s="1215">
        <f t="shared" si="341"/>
        <v>5038.8158197240027</v>
      </c>
      <c r="HM110" s="1215">
        <f t="shared" si="341"/>
        <v>27235</v>
      </c>
      <c r="HN110" s="1215">
        <f t="shared" si="341"/>
        <v>1513.969134923399</v>
      </c>
      <c r="HO110" s="1215">
        <f t="shared" si="341"/>
        <v>239.91954890109619</v>
      </c>
      <c r="HP110" s="1215">
        <f t="shared" si="341"/>
        <v>4592.316854964597</v>
      </c>
      <c r="HQ110" s="1215">
        <f t="shared" si="341"/>
        <v>2001.1917626648119</v>
      </c>
      <c r="HR110" s="1215">
        <f t="shared" si="341"/>
        <v>781.80084338681411</v>
      </c>
      <c r="HS110" s="1215">
        <f t="shared" si="341"/>
        <v>3116.4334404831425</v>
      </c>
      <c r="HT110" s="1215">
        <f t="shared" si="341"/>
        <v>3931.2243676628564</v>
      </c>
      <c r="HU110" s="1215">
        <f t="shared" si="341"/>
        <v>280.78299411399513</v>
      </c>
      <c r="HV110" s="1215">
        <f t="shared" si="341"/>
        <v>4368.0353086232135</v>
      </c>
      <c r="HW110" s="1215">
        <f t="shared" si="341"/>
        <v>85595</v>
      </c>
      <c r="HX110" s="1215">
        <f t="shared" si="341"/>
        <v>212</v>
      </c>
      <c r="HY110" s="1215">
        <f t="shared" si="341"/>
        <v>274</v>
      </c>
      <c r="HZ110" s="1215">
        <f t="shared" si="341"/>
        <v>741</v>
      </c>
      <c r="IA110" s="1215">
        <f t="shared" si="341"/>
        <v>347</v>
      </c>
      <c r="IB110" s="1215">
        <f t="shared" si="341"/>
        <v>279</v>
      </c>
      <c r="IC110" s="1215">
        <f t="shared" si="341"/>
        <v>218</v>
      </c>
      <c r="ID110" s="1215">
        <f t="shared" si="341"/>
        <v>163</v>
      </c>
      <c r="IE110" s="1215">
        <f t="shared" si="341"/>
        <v>743</v>
      </c>
      <c r="IF110" s="1215">
        <f t="shared" si="341"/>
        <v>2977</v>
      </c>
      <c r="IG110" s="1215">
        <f t="shared" si="341"/>
        <v>1465</v>
      </c>
      <c r="IH110" s="1215">
        <f t="shared" si="341"/>
        <v>411</v>
      </c>
      <c r="II110" s="1215">
        <f t="shared" si="341"/>
        <v>442</v>
      </c>
      <c r="IJ110" s="1215">
        <f t="shared" si="341"/>
        <v>371</v>
      </c>
      <c r="IK110" s="1215">
        <f t="shared" si="341"/>
        <v>271</v>
      </c>
      <c r="IL110" s="1215">
        <f t="shared" si="341"/>
        <v>176</v>
      </c>
      <c r="IM110" s="1215">
        <f t="shared" si="341"/>
        <v>259</v>
      </c>
      <c r="IN110" s="1215">
        <f t="shared" si="341"/>
        <v>795</v>
      </c>
      <c r="IO110" s="1215">
        <f t="shared" si="341"/>
        <v>4190</v>
      </c>
      <c r="IP110" s="1215">
        <f t="shared" si="341"/>
        <v>622</v>
      </c>
      <c r="IQ110" s="1215">
        <f t="shared" si="341"/>
        <v>648</v>
      </c>
      <c r="IR110" s="1215">
        <f t="shared" si="341"/>
        <v>210</v>
      </c>
      <c r="IS110" s="1215">
        <f t="shared" si="341"/>
        <v>281</v>
      </c>
      <c r="IT110" s="1215">
        <f t="shared" si="341"/>
        <v>143</v>
      </c>
      <c r="IU110" s="1215">
        <f t="shared" si="341"/>
        <v>35</v>
      </c>
      <c r="IV110" s="1215">
        <f t="shared" si="341"/>
        <v>247</v>
      </c>
      <c r="IW110" s="1215">
        <f t="shared" si="341"/>
        <v>585</v>
      </c>
      <c r="IX110" s="1215">
        <f t="shared" si="341"/>
        <v>2771</v>
      </c>
      <c r="IY110" s="1215">
        <f t="shared" si="341"/>
        <v>473.05231476927048</v>
      </c>
      <c r="IZ110" s="1215">
        <f t="shared" si="341"/>
        <v>468.57387102083885</v>
      </c>
      <c r="JA110" s="1215">
        <f t="shared" si="341"/>
        <v>1040.013300096402</v>
      </c>
      <c r="JB110" s="1215">
        <f t="shared" si="341"/>
        <v>582.4561079721027</v>
      </c>
      <c r="JC110" s="1215">
        <f t="shared" si="341"/>
        <v>339.78442082518239</v>
      </c>
      <c r="JD110" s="1215">
        <f t="shared" si="341"/>
        <v>340.48585769583894</v>
      </c>
      <c r="JE110" s="1215">
        <f t="shared" si="341"/>
        <v>224.36880954150826</v>
      </c>
      <c r="JF110" s="1215">
        <f t="shared" si="341"/>
        <v>831.26531807885601</v>
      </c>
      <c r="JG110" s="1215">
        <f t="shared" si="341"/>
        <v>4300</v>
      </c>
      <c r="JH110" s="1215">
        <f t="shared" ref="JH110:LS110" si="342">SUM(JH$15:JH$91)</f>
        <v>1460.5039941684377</v>
      </c>
      <c r="JI110" s="1215">
        <f t="shared" si="342"/>
        <v>361.19810522994885</v>
      </c>
      <c r="JJ110" s="1215">
        <f t="shared" si="342"/>
        <v>474.51044739513173</v>
      </c>
      <c r="JK110" s="1215">
        <f t="shared" si="342"/>
        <v>421.82219171181885</v>
      </c>
      <c r="JL110" s="1215">
        <f t="shared" si="342"/>
        <v>302.29307227555563</v>
      </c>
      <c r="JM110" s="1215">
        <f t="shared" si="342"/>
        <v>225.97665567833573</v>
      </c>
      <c r="JN110" s="1215">
        <f t="shared" si="342"/>
        <v>296.88073617209403</v>
      </c>
      <c r="JO110" s="1215">
        <f t="shared" si="342"/>
        <v>856.81479736867686</v>
      </c>
      <c r="JP110" s="1215">
        <f t="shared" si="342"/>
        <v>4400</v>
      </c>
      <c r="JQ110" s="1215">
        <f t="shared" si="342"/>
        <v>737.92397571148445</v>
      </c>
      <c r="JR110" s="1215">
        <f t="shared" si="342"/>
        <v>823.5253153668433</v>
      </c>
      <c r="JS110" s="1215">
        <f t="shared" si="342"/>
        <v>435.33425218373134</v>
      </c>
      <c r="JT110" s="1215">
        <f t="shared" si="342"/>
        <v>518.19959449476607</v>
      </c>
      <c r="JU110" s="1215">
        <f t="shared" si="342"/>
        <v>228.52303367358374</v>
      </c>
      <c r="JV110" s="1215">
        <f t="shared" si="342"/>
        <v>86.87938368178483</v>
      </c>
      <c r="JW110" s="1215">
        <f t="shared" si="342"/>
        <v>494.00836058798257</v>
      </c>
      <c r="JX110" s="1215">
        <f t="shared" si="342"/>
        <v>1075.6060842998238</v>
      </c>
      <c r="JY110" s="1215">
        <f t="shared" si="342"/>
        <v>4400</v>
      </c>
      <c r="JZ110" s="1215">
        <f t="shared" si="342"/>
        <v>3975.2049581495767</v>
      </c>
      <c r="KA110" s="1215">
        <f t="shared" si="342"/>
        <v>3003</v>
      </c>
      <c r="KB110" s="1215">
        <f t="shared" si="342"/>
        <v>5227.5397465169899</v>
      </c>
      <c r="KC110" s="1215">
        <f t="shared" si="342"/>
        <v>3000</v>
      </c>
      <c r="KD110" s="1215">
        <f t="shared" si="342"/>
        <v>381.91635346241787</v>
      </c>
      <c r="KE110" s="1215">
        <f t="shared" si="342"/>
        <v>3000</v>
      </c>
      <c r="KF110" s="1215">
        <f t="shared" si="342"/>
        <v>154.46821052374577</v>
      </c>
      <c r="KG110" s="1215">
        <f t="shared" si="342"/>
        <v>1778</v>
      </c>
      <c r="KH110" s="1215">
        <f t="shared" si="342"/>
        <v>1316.8635416320678</v>
      </c>
      <c r="KI110" s="1215">
        <f t="shared" si="342"/>
        <v>3003</v>
      </c>
      <c r="KJ110" s="1215">
        <f t="shared" si="342"/>
        <v>771.78841739121162</v>
      </c>
      <c r="KK110" s="1215">
        <f t="shared" si="342"/>
        <v>2568</v>
      </c>
      <c r="KL110" s="1215">
        <f t="shared" si="342"/>
        <v>846.44619356502642</v>
      </c>
      <c r="KM110" s="1215">
        <f t="shared" si="342"/>
        <v>3003</v>
      </c>
      <c r="KN110" s="1215">
        <f t="shared" si="342"/>
        <v>1535.2167351026415</v>
      </c>
      <c r="KO110" s="1215">
        <f t="shared" si="342"/>
        <v>3002</v>
      </c>
      <c r="KP110" s="1215">
        <f t="shared" si="342"/>
        <v>2685</v>
      </c>
      <c r="KQ110" s="1215">
        <f t="shared" si="342"/>
        <v>670</v>
      </c>
      <c r="KR110" s="1215">
        <f t="shared" si="342"/>
        <v>590</v>
      </c>
      <c r="KS110" s="1215">
        <f t="shared" si="342"/>
        <v>2280</v>
      </c>
      <c r="KT110" s="1215">
        <f t="shared" si="342"/>
        <v>480</v>
      </c>
      <c r="KU110" s="1215">
        <f t="shared" si="342"/>
        <v>6705</v>
      </c>
      <c r="KV110" s="1215">
        <f t="shared" si="342"/>
        <v>2819</v>
      </c>
      <c r="KW110" s="1215">
        <f t="shared" si="342"/>
        <v>350</v>
      </c>
      <c r="KX110" s="1215">
        <f t="shared" si="342"/>
        <v>350</v>
      </c>
      <c r="KY110" s="1215">
        <f t="shared" si="342"/>
        <v>700</v>
      </c>
      <c r="KZ110" s="1215">
        <f t="shared" si="342"/>
        <v>1621</v>
      </c>
      <c r="LA110" s="1215">
        <f t="shared" si="342"/>
        <v>0</v>
      </c>
      <c r="LB110" s="1215">
        <f t="shared" si="342"/>
        <v>0</v>
      </c>
      <c r="LC110" s="1215">
        <f t="shared" si="342"/>
        <v>0</v>
      </c>
      <c r="LD110" s="1215">
        <f t="shared" si="342"/>
        <v>0</v>
      </c>
      <c r="LE110" s="1215">
        <f t="shared" si="342"/>
        <v>1450</v>
      </c>
      <c r="LF110" s="1215">
        <f t="shared" si="342"/>
        <v>2329</v>
      </c>
      <c r="LG110" s="1215">
        <f t="shared" si="342"/>
        <v>0</v>
      </c>
      <c r="LH110" s="1215">
        <f t="shared" si="342"/>
        <v>0</v>
      </c>
      <c r="LI110" s="1215">
        <f t="shared" si="342"/>
        <v>0</v>
      </c>
      <c r="LJ110" s="1215">
        <f t="shared" si="342"/>
        <v>0</v>
      </c>
      <c r="LK110" s="1215">
        <f t="shared" si="342"/>
        <v>1240</v>
      </c>
      <c r="LL110" s="1215">
        <f t="shared" si="342"/>
        <v>1866</v>
      </c>
      <c r="LM110" s="1215">
        <f t="shared" si="342"/>
        <v>0</v>
      </c>
      <c r="LN110" s="1215">
        <f t="shared" si="342"/>
        <v>0</v>
      </c>
      <c r="LO110" s="1215">
        <f t="shared" si="342"/>
        <v>0</v>
      </c>
      <c r="LP110" s="1215">
        <f t="shared" si="342"/>
        <v>0</v>
      </c>
      <c r="LQ110" s="1215">
        <f t="shared" si="342"/>
        <v>2685</v>
      </c>
      <c r="LR110" s="1215">
        <f t="shared" si="342"/>
        <v>2414</v>
      </c>
      <c r="LS110" s="1215">
        <f t="shared" si="342"/>
        <v>0</v>
      </c>
      <c r="LT110" s="1215">
        <f t="shared" ref="LT110:OI110" si="343">SUM(LT$15:LT$91)</f>
        <v>0</v>
      </c>
      <c r="LU110" s="1215">
        <f t="shared" si="343"/>
        <v>0</v>
      </c>
      <c r="LV110" s="1215">
        <f t="shared" si="343"/>
        <v>0</v>
      </c>
      <c r="LW110" s="1215">
        <f t="shared" si="343"/>
        <v>2280</v>
      </c>
      <c r="LX110" s="1215">
        <f t="shared" si="343"/>
        <v>2102</v>
      </c>
      <c r="LY110" s="1215">
        <f t="shared" si="343"/>
        <v>0</v>
      </c>
      <c r="LZ110" s="1215">
        <f t="shared" si="343"/>
        <v>0</v>
      </c>
      <c r="MA110" s="1215">
        <f t="shared" si="343"/>
        <v>0</v>
      </c>
      <c r="MB110" s="1215">
        <f t="shared" si="343"/>
        <v>0</v>
      </c>
      <c r="MC110" s="1215">
        <f t="shared" si="343"/>
        <v>2110</v>
      </c>
      <c r="MD110" s="1215">
        <f t="shared" si="343"/>
        <v>2208</v>
      </c>
      <c r="ME110" s="1215">
        <f t="shared" si="343"/>
        <v>0</v>
      </c>
      <c r="MF110" s="1215">
        <f t="shared" si="343"/>
        <v>0</v>
      </c>
      <c r="MG110" s="1215">
        <f t="shared" si="343"/>
        <v>0</v>
      </c>
      <c r="MH110" s="1215">
        <f t="shared" si="343"/>
        <v>0</v>
      </c>
      <c r="MI110" s="1215">
        <f t="shared" si="343"/>
        <v>1630</v>
      </c>
      <c r="MJ110" s="1215">
        <f t="shared" si="343"/>
        <v>2416</v>
      </c>
      <c r="MK110" s="1215">
        <f t="shared" si="343"/>
        <v>0</v>
      </c>
      <c r="ML110" s="1215">
        <f t="shared" si="343"/>
        <v>0</v>
      </c>
      <c r="MM110" s="1215">
        <f t="shared" si="343"/>
        <v>0</v>
      </c>
      <c r="MN110" s="1215">
        <f t="shared" si="343"/>
        <v>1320</v>
      </c>
      <c r="MO110" s="1215">
        <f t="shared" si="343"/>
        <v>2108</v>
      </c>
      <c r="MP110" s="1215">
        <f t="shared" si="343"/>
        <v>0</v>
      </c>
      <c r="MQ110" s="1215">
        <f t="shared" si="343"/>
        <v>0</v>
      </c>
      <c r="MR110" s="1215">
        <f t="shared" si="343"/>
        <v>0</v>
      </c>
      <c r="MS110" s="1215">
        <f t="shared" si="343"/>
        <v>0</v>
      </c>
      <c r="MT110" s="1215">
        <f t="shared" si="343"/>
        <v>2010</v>
      </c>
      <c r="MU110" s="1215">
        <f t="shared" si="343"/>
        <v>2277</v>
      </c>
      <c r="MV110" s="1215">
        <f t="shared" si="343"/>
        <v>0</v>
      </c>
      <c r="MW110" s="1215">
        <f t="shared" si="343"/>
        <v>0</v>
      </c>
      <c r="MX110" s="1215">
        <f t="shared" si="343"/>
        <v>0</v>
      </c>
      <c r="MY110" s="1215">
        <f t="shared" si="343"/>
        <v>0</v>
      </c>
      <c r="MZ110" s="1215">
        <f t="shared" si="343"/>
        <v>1170</v>
      </c>
      <c r="NA110" s="1215">
        <f t="shared" si="343"/>
        <v>2290</v>
      </c>
      <c r="NB110" s="1215">
        <f t="shared" si="343"/>
        <v>21273.34</v>
      </c>
      <c r="NC110" s="1215">
        <f t="shared" si="343"/>
        <v>2948</v>
      </c>
      <c r="ND110" s="1215">
        <f t="shared" si="343"/>
        <v>24100</v>
      </c>
      <c r="NE110" s="1215">
        <f t="shared" si="343"/>
        <v>2746</v>
      </c>
      <c r="NF110" s="1215">
        <f t="shared" si="343"/>
        <v>6422.9457201543946</v>
      </c>
      <c r="NG110" s="1215">
        <f t="shared" si="343"/>
        <v>2750</v>
      </c>
      <c r="NH110" s="1215">
        <f t="shared" si="343"/>
        <v>21292</v>
      </c>
      <c r="NI110" s="1215">
        <f t="shared" si="343"/>
        <v>2767</v>
      </c>
      <c r="NJ110" s="1215">
        <f t="shared" si="343"/>
        <v>5589.5187638481902</v>
      </c>
      <c r="NK110" s="1215">
        <f t="shared" si="343"/>
        <v>2772</v>
      </c>
      <c r="NL110" s="1215">
        <f t="shared" si="343"/>
        <v>10229</v>
      </c>
      <c r="NM110" s="1215">
        <f t="shared" si="343"/>
        <v>2786</v>
      </c>
      <c r="NN110" s="1215">
        <f t="shared" si="343"/>
        <v>2283.3954487906326</v>
      </c>
      <c r="NO110" s="1215">
        <f t="shared" si="343"/>
        <v>2792</v>
      </c>
      <c r="NP110" s="1215">
        <f t="shared" si="343"/>
        <v>646942</v>
      </c>
      <c r="NQ110" s="3210" t="s">
        <v>31</v>
      </c>
      <c r="NR110" s="3355" t="s">
        <v>31</v>
      </c>
      <c r="NS110" s="3356"/>
      <c r="NT110" s="3211"/>
      <c r="NU110" s="3356"/>
      <c r="NV110" s="3356"/>
      <c r="NW110" s="3211" t="s">
        <v>31</v>
      </c>
      <c r="NX110" s="3356" t="s">
        <v>31</v>
      </c>
      <c r="NY110" s="3356"/>
      <c r="NZ110" s="3211"/>
      <c r="OA110" s="3356"/>
      <c r="OB110" s="3356"/>
      <c r="OC110" s="1215">
        <f t="shared" si="343"/>
        <v>26317</v>
      </c>
      <c r="OD110" s="1215">
        <f t="shared" si="343"/>
        <v>6515.293075039388</v>
      </c>
      <c r="OE110" s="1215">
        <f t="shared" si="343"/>
        <v>2997</v>
      </c>
      <c r="OF110" s="1215">
        <v>1025</v>
      </c>
      <c r="OG110" s="1215">
        <v>156.90911616066472</v>
      </c>
      <c r="OH110" s="1215">
        <f t="shared" si="343"/>
        <v>253</v>
      </c>
      <c r="OI110" s="1215">
        <f t="shared" si="343"/>
        <v>2458.5649354090897</v>
      </c>
      <c r="OJ110" s="1215">
        <f t="shared" ref="OJ110:QS110" si="344">SUM(OJ$15:OJ$91)</f>
        <v>3003</v>
      </c>
      <c r="OK110" s="1215">
        <f t="shared" si="344"/>
        <v>0</v>
      </c>
      <c r="OL110" s="1215" t="e">
        <f t="shared" si="344"/>
        <v>#N/A</v>
      </c>
      <c r="OM110" s="1215">
        <f t="shared" si="344"/>
        <v>17565</v>
      </c>
      <c r="ON110" s="1215">
        <f t="shared" si="344"/>
        <v>2801.2404452166343</v>
      </c>
      <c r="OO110" s="1215">
        <f t="shared" si="344"/>
        <v>2948</v>
      </c>
      <c r="OP110" s="3729">
        <f t="shared" si="344"/>
        <v>0</v>
      </c>
      <c r="OQ110" s="1215">
        <f t="shared" si="344"/>
        <v>1096.5999999999999</v>
      </c>
      <c r="OR110" s="1215">
        <f t="shared" si="344"/>
        <v>988.90000000000009</v>
      </c>
      <c r="OS110" s="1215">
        <f t="shared" si="344"/>
        <v>1041.9999999999998</v>
      </c>
      <c r="OT110" s="1215">
        <f t="shared" si="344"/>
        <v>1082.3620811313813</v>
      </c>
      <c r="OU110" s="1215">
        <f t="shared" si="344"/>
        <v>1052.1274206813216</v>
      </c>
      <c r="OV110" s="1215">
        <f t="shared" si="344"/>
        <v>988.78913949857917</v>
      </c>
      <c r="OW110" s="1215">
        <f t="shared" si="344"/>
        <v>2998</v>
      </c>
      <c r="OX110" s="1215">
        <f t="shared" si="344"/>
        <v>1041.7964402185471</v>
      </c>
      <c r="OY110" s="1215">
        <f t="shared" si="344"/>
        <v>3003</v>
      </c>
      <c r="OZ110" s="1215">
        <f t="shared" si="344"/>
        <v>760</v>
      </c>
      <c r="PA110" s="1215">
        <f t="shared" si="344"/>
        <v>752.80000000000041</v>
      </c>
      <c r="PB110" s="1215">
        <f t="shared" si="344"/>
        <v>804.40000000000009</v>
      </c>
      <c r="PC110" s="1215">
        <f t="shared" si="344"/>
        <v>863.31195049719599</v>
      </c>
      <c r="PD110" s="1215">
        <f t="shared" si="344"/>
        <v>891.58670292912166</v>
      </c>
      <c r="PE110" s="1215">
        <f t="shared" si="344"/>
        <v>972.36895614814932</v>
      </c>
      <c r="PF110" s="1215">
        <f t="shared" si="344"/>
        <v>2981</v>
      </c>
      <c r="PG110" s="1215">
        <f t="shared" si="344"/>
        <v>840.74460159574471</v>
      </c>
      <c r="PH110" s="1215">
        <f t="shared" si="344"/>
        <v>3003</v>
      </c>
      <c r="PI110" s="1215">
        <f t="shared" si="344"/>
        <v>1961.158095646729</v>
      </c>
      <c r="PJ110" s="1215">
        <f t="shared" si="344"/>
        <v>3002</v>
      </c>
      <c r="PK110" s="1215">
        <f t="shared" si="344"/>
        <v>1882.5410418142915</v>
      </c>
      <c r="PL110" s="1215">
        <f t="shared" si="344"/>
        <v>3003</v>
      </c>
      <c r="PM110" s="1215">
        <f t="shared" si="344"/>
        <v>10422.800000000001</v>
      </c>
      <c r="PN110" s="1215">
        <f t="shared" si="344"/>
        <v>11189</v>
      </c>
      <c r="PO110" s="1215">
        <f t="shared" si="344"/>
        <v>2183</v>
      </c>
      <c r="PP110" s="1215">
        <f t="shared" si="344"/>
        <v>2591.9</v>
      </c>
      <c r="PQ110" s="1215">
        <f t="shared" si="344"/>
        <v>3596.3999999999996</v>
      </c>
      <c r="PR110" s="1215">
        <f t="shared" si="344"/>
        <v>1572</v>
      </c>
      <c r="PS110" s="1215">
        <f t="shared" si="344"/>
        <v>18031</v>
      </c>
      <c r="PT110" s="1215">
        <f t="shared" si="344"/>
        <v>3373.9477769708283</v>
      </c>
      <c r="PU110" s="1215">
        <f t="shared" si="344"/>
        <v>2958</v>
      </c>
      <c r="PV110" s="1215">
        <f t="shared" si="344"/>
        <v>63324</v>
      </c>
      <c r="PW110" s="1215">
        <f t="shared" si="344"/>
        <v>4664.5500526566248</v>
      </c>
      <c r="PX110" s="1215">
        <f t="shared" si="344"/>
        <v>2960</v>
      </c>
      <c r="PY110" s="1215">
        <f t="shared" si="344"/>
        <v>16863</v>
      </c>
      <c r="PZ110" s="1215">
        <f t="shared" si="344"/>
        <v>5936.40862246695</v>
      </c>
      <c r="QA110" s="1215">
        <f t="shared" si="344"/>
        <v>2963</v>
      </c>
      <c r="QB110" s="1215">
        <f t="shared" si="344"/>
        <v>17561</v>
      </c>
      <c r="QC110" s="1215">
        <f t="shared" si="344"/>
        <v>3368.1767292132349</v>
      </c>
      <c r="QD110" s="1215">
        <f t="shared" si="344"/>
        <v>2963</v>
      </c>
      <c r="QE110" s="1215">
        <f t="shared" si="344"/>
        <v>247</v>
      </c>
      <c r="QF110" s="1215">
        <f t="shared" si="344"/>
        <v>19.028427349959557</v>
      </c>
      <c r="QG110" s="1215">
        <f t="shared" si="344"/>
        <v>1518</v>
      </c>
      <c r="QH110" s="1215">
        <f t="shared" si="344"/>
        <v>0</v>
      </c>
      <c r="QI110" s="1215">
        <f t="shared" si="344"/>
        <v>6075.2020373295691</v>
      </c>
      <c r="QJ110" s="1215">
        <f t="shared" si="344"/>
        <v>6018.6149182906092</v>
      </c>
      <c r="QK110" s="1215">
        <f t="shared" si="344"/>
        <v>2963</v>
      </c>
      <c r="QL110" s="1215">
        <f t="shared" si="344"/>
        <v>190706</v>
      </c>
      <c r="QM110" s="1215">
        <f t="shared" si="344"/>
        <v>4081.7405951388405</v>
      </c>
      <c r="QN110" s="1215">
        <f t="shared" si="344"/>
        <v>4089.1188727430617</v>
      </c>
      <c r="QO110" s="1215">
        <f t="shared" si="344"/>
        <v>2963</v>
      </c>
      <c r="QP110" s="1215">
        <f t="shared" si="344"/>
        <v>70189</v>
      </c>
      <c r="QQ110" s="2441">
        <f t="shared" si="344"/>
        <v>7191.3416437576761</v>
      </c>
      <c r="QR110" s="1215">
        <f t="shared" si="344"/>
        <v>24756</v>
      </c>
      <c r="QS110" s="1215">
        <f t="shared" si="344"/>
        <v>2957</v>
      </c>
      <c r="QT110" s="1215">
        <f t="shared" ref="QT110:SW110" si="345">SUM(QT$15:QT$91)</f>
        <v>73032.599999999977</v>
      </c>
      <c r="QU110" s="1215">
        <f t="shared" si="345"/>
        <v>2963</v>
      </c>
      <c r="QV110" s="1215">
        <f t="shared" si="345"/>
        <v>105057.69999999998</v>
      </c>
      <c r="QW110" s="1215">
        <f t="shared" si="345"/>
        <v>1922</v>
      </c>
      <c r="QX110" s="1215">
        <f t="shared" si="345"/>
        <v>1113.2</v>
      </c>
      <c r="QY110" s="1215">
        <f t="shared" si="345"/>
        <v>858</v>
      </c>
      <c r="QZ110" s="1215">
        <f t="shared" si="345"/>
        <v>266.04999999999995</v>
      </c>
      <c r="RA110" s="1215">
        <f t="shared" si="345"/>
        <v>1835</v>
      </c>
      <c r="RB110" s="1215">
        <f t="shared" si="345"/>
        <v>19907.64</v>
      </c>
      <c r="RC110" s="1215">
        <f t="shared" si="345"/>
        <v>2927</v>
      </c>
      <c r="RD110" s="1215">
        <f t="shared" si="345"/>
        <v>71.419999999999987</v>
      </c>
      <c r="RE110" s="1215">
        <f t="shared" si="345"/>
        <v>1532</v>
      </c>
      <c r="RF110" s="1215">
        <f t="shared" si="345"/>
        <v>30025.800000000003</v>
      </c>
      <c r="RG110" s="1215">
        <f t="shared" si="345"/>
        <v>1968</v>
      </c>
      <c r="RH110" s="1215">
        <f t="shared" si="345"/>
        <v>587162.90000000037</v>
      </c>
      <c r="RI110" s="1215">
        <f t="shared" si="345"/>
        <v>2883</v>
      </c>
      <c r="RJ110" s="1215">
        <f t="shared" si="345"/>
        <v>112522.90000000001</v>
      </c>
      <c r="RK110" s="1215">
        <f t="shared" si="345"/>
        <v>2898</v>
      </c>
      <c r="RL110" s="1215">
        <f t="shared" si="345"/>
        <v>55002.200000000012</v>
      </c>
      <c r="RM110" s="1215">
        <f t="shared" si="345"/>
        <v>2507</v>
      </c>
      <c r="RN110" s="1215">
        <f t="shared" si="345"/>
        <v>280117.89999999991</v>
      </c>
      <c r="RO110" s="1215">
        <f t="shared" si="345"/>
        <v>2538</v>
      </c>
      <c r="RP110" s="1215">
        <f t="shared" si="345"/>
        <v>619.70000000000005</v>
      </c>
      <c r="RQ110" s="1215">
        <f t="shared" si="345"/>
        <v>153</v>
      </c>
      <c r="RR110" s="1215">
        <f t="shared" si="345"/>
        <v>0</v>
      </c>
      <c r="RS110" s="1215">
        <f t="shared" si="345"/>
        <v>77</v>
      </c>
      <c r="RT110" s="1215">
        <f t="shared" si="345"/>
        <v>16464.299999999996</v>
      </c>
      <c r="RU110" s="1215">
        <f t="shared" si="345"/>
        <v>2223</v>
      </c>
      <c r="RV110" s="1215">
        <f t="shared" si="345"/>
        <v>17083.999999999993</v>
      </c>
      <c r="RW110" s="1215">
        <f t="shared" si="345"/>
        <v>2262</v>
      </c>
      <c r="RX110" s="1215">
        <f t="shared" si="345"/>
        <v>360</v>
      </c>
      <c r="RY110" s="1215">
        <f t="shared" si="345"/>
        <v>0</v>
      </c>
      <c r="RZ110" s="1215">
        <f t="shared" si="345"/>
        <v>270</v>
      </c>
      <c r="SA110" s="1215">
        <f t="shared" si="345"/>
        <v>0</v>
      </c>
      <c r="SB110" s="1215">
        <f t="shared" si="345"/>
        <v>220</v>
      </c>
      <c r="SC110" s="1215">
        <f t="shared" si="345"/>
        <v>0</v>
      </c>
      <c r="SD110" s="1215">
        <f t="shared" si="345"/>
        <v>190</v>
      </c>
      <c r="SE110" s="1215">
        <f t="shared" si="345"/>
        <v>0</v>
      </c>
      <c r="SF110" s="1215">
        <f t="shared" si="345"/>
        <v>85</v>
      </c>
      <c r="SG110" s="1215">
        <f t="shared" si="345"/>
        <v>0</v>
      </c>
      <c r="SH110" s="1215">
        <f t="shared" si="345"/>
        <v>1125</v>
      </c>
      <c r="SI110" s="1215">
        <f t="shared" si="345"/>
        <v>2472</v>
      </c>
      <c r="SJ110" s="1215">
        <f t="shared" si="345"/>
        <v>310</v>
      </c>
      <c r="SK110" s="1215">
        <f t="shared" si="345"/>
        <v>0</v>
      </c>
      <c r="SL110" s="1215">
        <f t="shared" si="345"/>
        <v>240</v>
      </c>
      <c r="SM110" s="1215">
        <f t="shared" si="345"/>
        <v>0</v>
      </c>
      <c r="SN110" s="1215">
        <f t="shared" si="345"/>
        <v>215</v>
      </c>
      <c r="SO110" s="1215">
        <f t="shared" si="345"/>
        <v>0</v>
      </c>
      <c r="SP110" s="1215">
        <f t="shared" si="345"/>
        <v>105</v>
      </c>
      <c r="SQ110" s="1215">
        <f t="shared" si="345"/>
        <v>0</v>
      </c>
      <c r="SR110" s="1215">
        <f t="shared" si="345"/>
        <v>870</v>
      </c>
      <c r="SS110" s="1215">
        <f t="shared" si="345"/>
        <v>2403</v>
      </c>
      <c r="ST110" s="1215">
        <f t="shared" si="345"/>
        <v>335</v>
      </c>
      <c r="SU110" s="1215">
        <f t="shared" si="345"/>
        <v>0</v>
      </c>
      <c r="SV110" s="1215">
        <f t="shared" si="345"/>
        <v>275</v>
      </c>
      <c r="SW110" s="1215">
        <f t="shared" si="345"/>
        <v>0</v>
      </c>
      <c r="SX110" s="1215">
        <f t="shared" ref="SX110:VI110" si="346">SUM(SX$15:SX$91)</f>
        <v>140</v>
      </c>
      <c r="SY110" s="1215">
        <f t="shared" si="346"/>
        <v>0</v>
      </c>
      <c r="SZ110" s="1215">
        <f t="shared" si="346"/>
        <v>750</v>
      </c>
      <c r="TA110" s="1215">
        <f t="shared" si="346"/>
        <v>2159</v>
      </c>
      <c r="TB110" s="1215">
        <f t="shared" si="346"/>
        <v>570</v>
      </c>
      <c r="TC110" s="1215">
        <f t="shared" si="346"/>
        <v>0</v>
      </c>
      <c r="TD110" s="1215">
        <f t="shared" si="346"/>
        <v>550</v>
      </c>
      <c r="TE110" s="1215">
        <f t="shared" si="346"/>
        <v>0</v>
      </c>
      <c r="TF110" s="1215">
        <f t="shared" si="346"/>
        <v>530</v>
      </c>
      <c r="TG110" s="1215">
        <f t="shared" si="346"/>
        <v>0</v>
      </c>
      <c r="TH110" s="1215">
        <f t="shared" si="346"/>
        <v>310</v>
      </c>
      <c r="TI110" s="1215">
        <f t="shared" si="346"/>
        <v>0</v>
      </c>
      <c r="TJ110" s="1215">
        <f t="shared" si="346"/>
        <v>1960</v>
      </c>
      <c r="TK110" s="1215">
        <f t="shared" si="346"/>
        <v>2273</v>
      </c>
      <c r="TL110" s="1215">
        <f t="shared" si="346"/>
        <v>680</v>
      </c>
      <c r="TM110" s="1215">
        <f t="shared" si="346"/>
        <v>540</v>
      </c>
      <c r="TN110" s="1215">
        <f t="shared" si="346"/>
        <v>480</v>
      </c>
      <c r="TO110" s="1215">
        <f t="shared" si="346"/>
        <v>370</v>
      </c>
      <c r="TP110" s="1215">
        <f t="shared" si="346"/>
        <v>2070</v>
      </c>
      <c r="TQ110" s="1215">
        <f t="shared" si="346"/>
        <v>2174</v>
      </c>
      <c r="TR110" s="1215">
        <f t="shared" si="346"/>
        <v>0</v>
      </c>
      <c r="TS110" s="1215">
        <f t="shared" si="346"/>
        <v>0</v>
      </c>
      <c r="TT110" s="1215">
        <f t="shared" si="346"/>
        <v>0</v>
      </c>
      <c r="TU110" s="1215">
        <f t="shared" si="346"/>
        <v>0</v>
      </c>
      <c r="TV110" s="1215">
        <f t="shared" si="346"/>
        <v>370</v>
      </c>
      <c r="TW110" s="1215">
        <f t="shared" si="346"/>
        <v>360</v>
      </c>
      <c r="TX110" s="1215">
        <f t="shared" si="346"/>
        <v>250</v>
      </c>
      <c r="TY110" s="1215">
        <f t="shared" si="346"/>
        <v>225</v>
      </c>
      <c r="TZ110" s="1215">
        <f t="shared" si="346"/>
        <v>1205</v>
      </c>
      <c r="UA110" s="1215">
        <f t="shared" si="346"/>
        <v>1820</v>
      </c>
      <c r="UB110" s="1215">
        <f t="shared" si="346"/>
        <v>680</v>
      </c>
      <c r="UC110" s="1215">
        <f t="shared" si="346"/>
        <v>550</v>
      </c>
      <c r="UD110" s="1215">
        <f t="shared" si="346"/>
        <v>310</v>
      </c>
      <c r="UE110" s="1215">
        <f t="shared" si="346"/>
        <v>150</v>
      </c>
      <c r="UF110" s="1215">
        <f t="shared" si="346"/>
        <v>1690</v>
      </c>
      <c r="UG110" s="1215">
        <f t="shared" si="346"/>
        <v>2339</v>
      </c>
      <c r="UH110" s="1215">
        <f t="shared" si="346"/>
        <v>39</v>
      </c>
      <c r="UI110" s="1215">
        <f t="shared" si="346"/>
        <v>134.25897473412022</v>
      </c>
      <c r="UJ110" s="1215">
        <f t="shared" si="346"/>
        <v>1625</v>
      </c>
      <c r="UK110" s="1215">
        <f t="shared" si="346"/>
        <v>304</v>
      </c>
      <c r="UL110" s="1215">
        <f t="shared" si="346"/>
        <v>1311.1596761602943</v>
      </c>
      <c r="UM110" s="1215">
        <f t="shared" si="346"/>
        <v>2727</v>
      </c>
      <c r="UN110" s="1215">
        <f t="shared" si="346"/>
        <v>196</v>
      </c>
      <c r="UO110" s="1215">
        <f t="shared" si="346"/>
        <v>649.43515832832304</v>
      </c>
      <c r="UP110" s="1215">
        <f t="shared" si="346"/>
        <v>2408</v>
      </c>
      <c r="UQ110" s="1215">
        <f t="shared" si="346"/>
        <v>176</v>
      </c>
      <c r="UR110" s="1215">
        <f t="shared" si="346"/>
        <v>473.39401219678211</v>
      </c>
      <c r="US110" s="1215">
        <f t="shared" si="346"/>
        <v>2408</v>
      </c>
      <c r="UT110" s="1215">
        <f t="shared" si="346"/>
        <v>3518.8999999999996</v>
      </c>
      <c r="UU110" s="1215">
        <f t="shared" si="346"/>
        <v>2993</v>
      </c>
      <c r="UV110" s="1215">
        <f t="shared" si="346"/>
        <v>2780.6999999999994</v>
      </c>
      <c r="UW110" s="1215">
        <f t="shared" si="346"/>
        <v>2983</v>
      </c>
      <c r="UX110" s="1215">
        <f t="shared" si="346"/>
        <v>446.4</v>
      </c>
      <c r="UY110" s="1215">
        <f t="shared" si="346"/>
        <v>2370</v>
      </c>
      <c r="UZ110" s="1215">
        <f t="shared" si="346"/>
        <v>12.560000000000009</v>
      </c>
      <c r="VA110" s="1215">
        <f t="shared" si="346"/>
        <v>2943</v>
      </c>
      <c r="VB110" s="1215">
        <f t="shared" si="346"/>
        <v>5.2389999999999999</v>
      </c>
      <c r="VC110" s="1215">
        <f t="shared" si="346"/>
        <v>2885</v>
      </c>
      <c r="VD110" s="1215">
        <f t="shared" si="346"/>
        <v>2.7599999999999989</v>
      </c>
      <c r="VE110" s="1215">
        <f t="shared" si="346"/>
        <v>2606</v>
      </c>
      <c r="VF110" s="1215">
        <f t="shared" si="346"/>
        <v>1.0590000000000002</v>
      </c>
      <c r="VG110" s="1215">
        <f t="shared" si="346"/>
        <v>2522</v>
      </c>
      <c r="VH110" s="1215">
        <f t="shared" si="346"/>
        <v>1.0710000000000002</v>
      </c>
      <c r="VI110" s="1215">
        <f t="shared" si="346"/>
        <v>2393</v>
      </c>
      <c r="VJ110" s="1215">
        <f t="shared" ref="VJ110:XU110" si="347">SUM(VJ$15:VJ$91)</f>
        <v>0.62100000000000011</v>
      </c>
      <c r="VK110" s="1215">
        <f t="shared" si="347"/>
        <v>2369</v>
      </c>
      <c r="VL110" s="1215">
        <f t="shared" si="347"/>
        <v>0.124</v>
      </c>
      <c r="VM110" s="1215">
        <f t="shared" si="347"/>
        <v>517</v>
      </c>
      <c r="VN110" s="1215">
        <f t="shared" si="347"/>
        <v>5.6999999999999995E-2</v>
      </c>
      <c r="VO110" s="1215">
        <f t="shared" si="347"/>
        <v>517</v>
      </c>
      <c r="VP110" s="1215">
        <f t="shared" si="347"/>
        <v>5035</v>
      </c>
      <c r="VQ110" s="1215">
        <f t="shared" si="347"/>
        <v>9855.833147065201</v>
      </c>
      <c r="VR110" s="1215">
        <f t="shared" si="347"/>
        <v>3002</v>
      </c>
      <c r="VS110" s="1215">
        <f t="shared" si="347"/>
        <v>1660</v>
      </c>
      <c r="VT110" s="1215">
        <f t="shared" si="347"/>
        <v>4180.0388482196822</v>
      </c>
      <c r="VU110" s="1215">
        <f t="shared" si="347"/>
        <v>2988</v>
      </c>
      <c r="VV110" s="1215">
        <f t="shared" si="347"/>
        <v>4493</v>
      </c>
      <c r="VW110" s="1215">
        <f t="shared" si="347"/>
        <v>10103.278231537588</v>
      </c>
      <c r="VX110" s="1215">
        <f t="shared" si="347"/>
        <v>2925</v>
      </c>
      <c r="VY110" s="1215">
        <f t="shared" si="347"/>
        <v>1593</v>
      </c>
      <c r="VZ110" s="1215">
        <f t="shared" si="347"/>
        <v>7950.6092651328327</v>
      </c>
      <c r="WA110" s="1215">
        <f t="shared" si="347"/>
        <v>3001</v>
      </c>
      <c r="WB110" s="1215">
        <f t="shared" si="347"/>
        <v>22349</v>
      </c>
      <c r="WC110" s="1215">
        <f t="shared" si="347"/>
        <v>51888.323411247809</v>
      </c>
      <c r="WD110" s="1215">
        <f t="shared" si="347"/>
        <v>3002</v>
      </c>
      <c r="WE110" s="1215">
        <f t="shared" si="347"/>
        <v>4825</v>
      </c>
      <c r="WF110" s="1215">
        <f t="shared" si="347"/>
        <v>14170.739814879405</v>
      </c>
      <c r="WG110" s="1215">
        <f t="shared" si="347"/>
        <v>3000</v>
      </c>
      <c r="WH110" s="1215">
        <f t="shared" si="347"/>
        <v>5920.1700000000019</v>
      </c>
      <c r="WI110" s="1215">
        <f t="shared" si="347"/>
        <v>2612</v>
      </c>
      <c r="WJ110" s="1215">
        <f t="shared" si="347"/>
        <v>32.870000000000005</v>
      </c>
      <c r="WK110" s="1215">
        <f t="shared" si="347"/>
        <v>710</v>
      </c>
      <c r="WL110" s="1215">
        <f t="shared" si="347"/>
        <v>0.48</v>
      </c>
      <c r="WM110" s="1215">
        <f t="shared" si="347"/>
        <v>153</v>
      </c>
      <c r="WN110" s="1215">
        <f t="shared" si="347"/>
        <v>4712.6200000000017</v>
      </c>
      <c r="WO110" s="1215">
        <f t="shared" si="347"/>
        <v>2611</v>
      </c>
      <c r="WP110" s="1215">
        <f t="shared" si="347"/>
        <v>184.10000000000005</v>
      </c>
      <c r="WQ110" s="1215">
        <f t="shared" si="347"/>
        <v>1282</v>
      </c>
      <c r="WR110" s="1215">
        <f t="shared" si="347"/>
        <v>405.64</v>
      </c>
      <c r="WS110" s="1215">
        <f t="shared" si="347"/>
        <v>1897</v>
      </c>
      <c r="WT110" s="1215">
        <f t="shared" si="347"/>
        <v>117.78</v>
      </c>
      <c r="WU110" s="1215">
        <f t="shared" si="347"/>
        <v>1600</v>
      </c>
      <c r="WV110" s="1215">
        <f t="shared" si="347"/>
        <v>17.75</v>
      </c>
      <c r="WW110" s="1215">
        <f t="shared" si="347"/>
        <v>843</v>
      </c>
      <c r="WX110" s="1215">
        <f t="shared" si="347"/>
        <v>448.90000000000009</v>
      </c>
      <c r="WY110" s="1215">
        <f t="shared" si="347"/>
        <v>2297</v>
      </c>
      <c r="WZ110" s="1215">
        <f t="shared" si="347"/>
        <v>23771.109999999997</v>
      </c>
      <c r="XA110" s="1215">
        <f t="shared" si="347"/>
        <v>2959</v>
      </c>
      <c r="XB110" s="1215">
        <f t="shared" si="347"/>
        <v>43107.000000000015</v>
      </c>
      <c r="XC110" s="1215">
        <f t="shared" si="347"/>
        <v>2948</v>
      </c>
      <c r="XD110" s="1215">
        <f t="shared" si="347"/>
        <v>5464.2999999999975</v>
      </c>
      <c r="XE110" s="1215">
        <f t="shared" si="347"/>
        <v>2368</v>
      </c>
      <c r="XF110" s="1215">
        <f t="shared" si="347"/>
        <v>1771.8599999999997</v>
      </c>
      <c r="XG110" s="1215">
        <f t="shared" si="347"/>
        <v>1503</v>
      </c>
      <c r="XH110" s="1215">
        <f t="shared" si="347"/>
        <v>11552.02</v>
      </c>
      <c r="XI110" s="1215">
        <f t="shared" si="347"/>
        <v>1763</v>
      </c>
      <c r="XJ110" s="1215">
        <f t="shared" si="347"/>
        <v>13642.110000000004</v>
      </c>
      <c r="XK110" s="1215">
        <f t="shared" si="347"/>
        <v>2961</v>
      </c>
      <c r="XL110" s="1215">
        <f t="shared" si="347"/>
        <v>27501.820000000011</v>
      </c>
      <c r="XM110" s="1215">
        <f t="shared" si="347"/>
        <v>2858</v>
      </c>
      <c r="XN110" s="1215">
        <f t="shared" si="347"/>
        <v>0</v>
      </c>
      <c r="XO110" s="1215">
        <f t="shared" si="347"/>
        <v>0</v>
      </c>
      <c r="XP110" s="1215">
        <f t="shared" si="347"/>
        <v>0</v>
      </c>
      <c r="XQ110" s="1215">
        <f t="shared" si="347"/>
        <v>0</v>
      </c>
      <c r="XR110" s="1215">
        <f t="shared" si="347"/>
        <v>0</v>
      </c>
      <c r="XS110" s="1215">
        <f t="shared" si="347"/>
        <v>0</v>
      </c>
      <c r="XT110" s="1215">
        <f t="shared" si="347"/>
        <v>0</v>
      </c>
      <c r="XU110" s="1215">
        <f t="shared" si="347"/>
        <v>0</v>
      </c>
      <c r="XV110" s="1215">
        <f t="shared" ref="XV110:AAG110" si="348">SUM(XV$15:XV$91)</f>
        <v>0</v>
      </c>
      <c r="XW110" s="1215">
        <f t="shared" si="348"/>
        <v>0</v>
      </c>
      <c r="XX110" s="1215">
        <f t="shared" si="348"/>
        <v>17361</v>
      </c>
      <c r="XY110" s="1215">
        <f t="shared" si="348"/>
        <v>185.40791709223595</v>
      </c>
      <c r="XZ110" s="1215">
        <f t="shared" si="348"/>
        <v>2923</v>
      </c>
      <c r="YA110" s="1215">
        <f t="shared" si="348"/>
        <v>59578</v>
      </c>
      <c r="YB110" s="1215">
        <f t="shared" si="348"/>
        <v>1386.8586880558801</v>
      </c>
      <c r="YC110" s="1215">
        <f t="shared" si="348"/>
        <v>2962</v>
      </c>
      <c r="YD110" s="1215">
        <f t="shared" si="348"/>
        <v>24620</v>
      </c>
      <c r="YE110" s="1215">
        <f t="shared" si="348"/>
        <v>595.9613969833398</v>
      </c>
      <c r="YF110" s="1215">
        <f t="shared" si="348"/>
        <v>2952</v>
      </c>
      <c r="YG110" s="1215">
        <f t="shared" si="348"/>
        <v>64017</v>
      </c>
      <c r="YH110" s="1215">
        <f t="shared" si="348"/>
        <v>634.17034672992429</v>
      </c>
      <c r="YI110" s="1215">
        <f t="shared" si="348"/>
        <v>2961</v>
      </c>
      <c r="YJ110" s="1215">
        <f t="shared" si="348"/>
        <v>24620</v>
      </c>
      <c r="YK110" s="1215">
        <f t="shared" si="348"/>
        <v>1765.2990083509426</v>
      </c>
      <c r="YL110" s="1215">
        <f t="shared" si="348"/>
        <v>2960</v>
      </c>
      <c r="YM110" s="1215">
        <f t="shared" si="348"/>
        <v>64017</v>
      </c>
      <c r="YN110" s="1215">
        <f t="shared" si="348"/>
        <v>1790.1884228053216</v>
      </c>
      <c r="YO110" s="1215">
        <f t="shared" si="348"/>
        <v>2962</v>
      </c>
      <c r="YP110" s="1215">
        <f t="shared" si="348"/>
        <v>1627.0584970584973</v>
      </c>
      <c r="YQ110" s="1215">
        <f t="shared" si="348"/>
        <v>552.62015762015756</v>
      </c>
      <c r="YR110" s="1215">
        <f t="shared" si="348"/>
        <v>699.33621933621919</v>
      </c>
      <c r="YS110" s="1215">
        <f t="shared" si="348"/>
        <v>520.00111000110996</v>
      </c>
      <c r="YT110" s="1215">
        <f t="shared" si="348"/>
        <v>961.36918636918654</v>
      </c>
      <c r="YU110" s="1215">
        <f t="shared" si="348"/>
        <v>392.05239205239201</v>
      </c>
      <c r="YV110" s="1215">
        <f t="shared" si="348"/>
        <v>1060.8680208680207</v>
      </c>
      <c r="YW110" s="1215">
        <f t="shared" si="348"/>
        <v>521.98773448773454</v>
      </c>
      <c r="YX110" s="1215">
        <f t="shared" si="348"/>
        <v>1205.3593628593626</v>
      </c>
      <c r="YY110" s="1215">
        <f t="shared" si="348"/>
        <v>1887.3124098124099</v>
      </c>
      <c r="YZ110" s="1215">
        <f t="shared" si="348"/>
        <v>170.94017094017093</v>
      </c>
      <c r="ZA110" s="1215">
        <f t="shared" si="348"/>
        <v>276</v>
      </c>
      <c r="ZB110" s="1215">
        <f t="shared" si="348"/>
        <v>3271.0789902640281</v>
      </c>
      <c r="ZC110" s="1215">
        <f t="shared" si="348"/>
        <v>867.9017048553718</v>
      </c>
      <c r="ZD110" s="1215">
        <f t="shared" si="348"/>
        <v>1549.9472991399709</v>
      </c>
      <c r="ZE110" s="1215">
        <f t="shared" si="348"/>
        <v>990.008825198502</v>
      </c>
      <c r="ZF110" s="1215">
        <f t="shared" si="348"/>
        <v>593.70063239058777</v>
      </c>
      <c r="ZG110" s="1215">
        <f t="shared" si="348"/>
        <v>834.83818286272958</v>
      </c>
      <c r="ZH110" s="1215">
        <f t="shared" si="348"/>
        <v>1030.3389269086981</v>
      </c>
      <c r="ZI110" s="1215">
        <f t="shared" si="348"/>
        <v>711.68202630765484</v>
      </c>
      <c r="ZJ110" s="1215">
        <f t="shared" si="348"/>
        <v>2274.2012060939128</v>
      </c>
      <c r="ZK110" s="1215">
        <f t="shared" si="348"/>
        <v>560.12636451558171</v>
      </c>
      <c r="ZL110" s="1215">
        <f t="shared" si="348"/>
        <v>283.78909005896946</v>
      </c>
      <c r="ZM110" s="1215">
        <f t="shared" si="348"/>
        <v>11572</v>
      </c>
      <c r="ZN110" s="1215">
        <f t="shared" si="348"/>
        <v>0</v>
      </c>
      <c r="ZO110" s="1215">
        <f t="shared" si="348"/>
        <v>0</v>
      </c>
      <c r="ZP110" s="1215">
        <f t="shared" si="348"/>
        <v>0</v>
      </c>
      <c r="ZQ110" s="1215">
        <f t="shared" si="348"/>
        <v>0</v>
      </c>
      <c r="ZR110" s="1215">
        <f t="shared" si="348"/>
        <v>0</v>
      </c>
      <c r="ZS110" s="1215">
        <f t="shared" si="348"/>
        <v>0</v>
      </c>
      <c r="ZT110" s="1215">
        <f t="shared" si="348"/>
        <v>108</v>
      </c>
      <c r="ZU110" s="1215">
        <f t="shared" si="348"/>
        <v>57</v>
      </c>
      <c r="ZV110" s="1215">
        <f t="shared" si="348"/>
        <v>3</v>
      </c>
      <c r="ZW110" s="1215">
        <f t="shared" si="348"/>
        <v>56</v>
      </c>
      <c r="ZX110" s="1215">
        <f t="shared" si="348"/>
        <v>24</v>
      </c>
      <c r="ZY110" s="1215">
        <f t="shared" si="348"/>
        <v>24</v>
      </c>
      <c r="ZZ110" s="1215">
        <f t="shared" si="348"/>
        <v>272</v>
      </c>
      <c r="AAA110" s="1215">
        <f t="shared" si="348"/>
        <v>2819</v>
      </c>
      <c r="AAB110" s="1215">
        <f t="shared" si="348"/>
        <v>0</v>
      </c>
      <c r="AAC110" s="1215">
        <f t="shared" si="348"/>
        <v>0</v>
      </c>
      <c r="AAD110" s="1215">
        <f t="shared" si="348"/>
        <v>0</v>
      </c>
      <c r="AAE110" s="1215">
        <f t="shared" si="348"/>
        <v>0</v>
      </c>
      <c r="AAF110" s="1215">
        <f t="shared" si="348"/>
        <v>0</v>
      </c>
      <c r="AAG110" s="1215">
        <f t="shared" si="348"/>
        <v>0</v>
      </c>
      <c r="AAH110" s="1215">
        <f t="shared" ref="AAH110:ACS110" si="349">SUM(AAH$15:AAH$91)</f>
        <v>266</v>
      </c>
      <c r="AAI110" s="1215">
        <f t="shared" si="349"/>
        <v>175</v>
      </c>
      <c r="AAJ110" s="1215">
        <f t="shared" si="349"/>
        <v>97</v>
      </c>
      <c r="AAK110" s="1215">
        <f t="shared" si="349"/>
        <v>1311</v>
      </c>
      <c r="AAL110" s="1215">
        <f t="shared" si="349"/>
        <v>230</v>
      </c>
      <c r="AAM110" s="1215">
        <f t="shared" si="349"/>
        <v>215</v>
      </c>
      <c r="AAN110" s="1215">
        <f t="shared" si="349"/>
        <v>76.308139780983325</v>
      </c>
      <c r="AAO110" s="1215">
        <f t="shared" si="349"/>
        <v>3002</v>
      </c>
      <c r="AAP110" s="1215">
        <f t="shared" si="349"/>
        <v>66.25689269610001</v>
      </c>
      <c r="AAQ110" s="1215">
        <f t="shared" si="349"/>
        <v>2813</v>
      </c>
      <c r="AAR110" s="1215">
        <f t="shared" si="349"/>
        <v>53.942549625027866</v>
      </c>
      <c r="AAS110" s="1215">
        <f t="shared" si="349"/>
        <v>2727</v>
      </c>
      <c r="AAT110" s="1215">
        <f t="shared" si="349"/>
        <v>126.63415393352982</v>
      </c>
      <c r="AAU110" s="1215">
        <f t="shared" si="349"/>
        <v>2849</v>
      </c>
      <c r="AAV110" s="1215">
        <f t="shared" si="349"/>
        <v>74.464182828289964</v>
      </c>
      <c r="AAW110" s="1215">
        <f t="shared" si="349"/>
        <v>2966</v>
      </c>
      <c r="AAX110" s="1215">
        <f t="shared" si="349"/>
        <v>67.071605106159012</v>
      </c>
      <c r="AAY110" s="1215">
        <f t="shared" si="349"/>
        <v>2966</v>
      </c>
      <c r="AAZ110" s="1215">
        <f t="shared" si="349"/>
        <v>271</v>
      </c>
      <c r="ABA110" s="1215">
        <f t="shared" si="349"/>
        <v>53</v>
      </c>
      <c r="ABB110" s="1215">
        <f t="shared" si="349"/>
        <v>44</v>
      </c>
      <c r="ABC110" s="1215">
        <f t="shared" si="349"/>
        <v>61.080229167447726</v>
      </c>
      <c r="ABD110" s="1215">
        <f t="shared" si="349"/>
        <v>2813</v>
      </c>
      <c r="ABE110" s="1215">
        <f t="shared" si="349"/>
        <v>15.211358442822011</v>
      </c>
      <c r="ABF110" s="1215">
        <f t="shared" si="349"/>
        <v>1778</v>
      </c>
      <c r="ABG110" s="1215">
        <f t="shared" si="349"/>
        <v>19.274399213723107</v>
      </c>
      <c r="ABH110" s="1215">
        <f t="shared" si="349"/>
        <v>1968</v>
      </c>
      <c r="ABI110" s="1215">
        <f t="shared" si="349"/>
        <v>150</v>
      </c>
      <c r="ABJ110" s="1215">
        <f t="shared" si="349"/>
        <v>30.212180532735431</v>
      </c>
      <c r="ABK110" s="1215">
        <f t="shared" si="349"/>
        <v>1922</v>
      </c>
      <c r="ABL110" s="1215">
        <f t="shared" si="349"/>
        <v>0</v>
      </c>
      <c r="ABM110" s="1215">
        <f t="shared" si="349"/>
        <v>0</v>
      </c>
      <c r="ABN110" s="1215">
        <f t="shared" si="349"/>
        <v>106</v>
      </c>
      <c r="ABO110" s="1215">
        <f t="shared" si="349"/>
        <v>83</v>
      </c>
      <c r="ABP110" s="1215">
        <f t="shared" si="349"/>
        <v>189</v>
      </c>
      <c r="ABQ110" s="1215">
        <f t="shared" si="349"/>
        <v>2431</v>
      </c>
      <c r="ABR110" s="1215">
        <f t="shared" si="349"/>
        <v>0</v>
      </c>
      <c r="ABS110" s="1215">
        <f t="shared" si="349"/>
        <v>0</v>
      </c>
      <c r="ABT110" s="1215">
        <f t="shared" si="349"/>
        <v>0</v>
      </c>
      <c r="ABU110" s="1215">
        <f t="shared" si="349"/>
        <v>0</v>
      </c>
      <c r="ABV110" s="1215">
        <f t="shared" si="349"/>
        <v>370</v>
      </c>
      <c r="ABW110" s="1215">
        <f t="shared" si="349"/>
        <v>325</v>
      </c>
      <c r="ABX110" s="1215">
        <f t="shared" si="349"/>
        <v>150</v>
      </c>
      <c r="ABY110" s="1215">
        <f t="shared" si="349"/>
        <v>130</v>
      </c>
      <c r="ABZ110" s="1215">
        <f t="shared" si="349"/>
        <v>975</v>
      </c>
      <c r="ACA110" s="1215">
        <f t="shared" si="349"/>
        <v>2192</v>
      </c>
      <c r="ACB110" s="1215">
        <f t="shared" si="349"/>
        <v>0</v>
      </c>
      <c r="ACC110" s="1215">
        <f t="shared" si="349"/>
        <v>0</v>
      </c>
      <c r="ACD110" s="1215">
        <f t="shared" si="349"/>
        <v>0</v>
      </c>
      <c r="ACE110" s="1215">
        <f t="shared" si="349"/>
        <v>0</v>
      </c>
      <c r="ACF110" s="1215">
        <f t="shared" si="349"/>
        <v>330</v>
      </c>
      <c r="ACG110" s="1215">
        <f t="shared" si="349"/>
        <v>335</v>
      </c>
      <c r="ACH110" s="1215">
        <f t="shared" si="349"/>
        <v>265</v>
      </c>
      <c r="ACI110" s="1215">
        <f t="shared" si="349"/>
        <v>260</v>
      </c>
      <c r="ACJ110" s="1215">
        <f t="shared" si="349"/>
        <v>1190</v>
      </c>
      <c r="ACK110" s="1215">
        <f t="shared" si="349"/>
        <v>1873</v>
      </c>
      <c r="ACL110" s="1215">
        <f t="shared" si="349"/>
        <v>4660</v>
      </c>
      <c r="ACM110" s="1215">
        <f t="shared" si="349"/>
        <v>244646</v>
      </c>
      <c r="ACN110" s="1215">
        <f t="shared" si="349"/>
        <v>967.22699999999998</v>
      </c>
      <c r="ACO110" s="1215">
        <f t="shared" si="349"/>
        <v>2999</v>
      </c>
      <c r="ACP110" s="1215">
        <f t="shared" si="349"/>
        <v>295.2999999999999</v>
      </c>
      <c r="ACQ110" s="1215">
        <f t="shared" si="349"/>
        <v>2727</v>
      </c>
      <c r="ACR110" s="1215">
        <f t="shared" si="349"/>
        <v>3633.0990000000002</v>
      </c>
      <c r="ACS110" s="1215">
        <f t="shared" si="349"/>
        <v>2999</v>
      </c>
      <c r="ACT110" s="1215">
        <f t="shared" ref="ACT110:AFQ110" si="350">SUM(ACT$15:ACT$91)</f>
        <v>0</v>
      </c>
      <c r="ACU110" s="1215">
        <f t="shared" si="350"/>
        <v>0</v>
      </c>
      <c r="ACV110" s="1215">
        <f t="shared" si="350"/>
        <v>0</v>
      </c>
      <c r="ACW110" s="1215">
        <f t="shared" si="350"/>
        <v>0</v>
      </c>
      <c r="ACX110" s="1215">
        <f t="shared" si="350"/>
        <v>110</v>
      </c>
      <c r="ACY110" s="1215">
        <f t="shared" si="350"/>
        <v>45</v>
      </c>
      <c r="ACZ110" s="1215">
        <f t="shared" si="350"/>
        <v>35</v>
      </c>
      <c r="ADA110" s="1215">
        <f t="shared" si="350"/>
        <v>25</v>
      </c>
      <c r="ADB110" s="1215">
        <f t="shared" si="350"/>
        <v>215</v>
      </c>
      <c r="ADC110" s="1215">
        <f t="shared" si="350"/>
        <v>1599</v>
      </c>
      <c r="ADD110" s="1215">
        <f t="shared" si="350"/>
        <v>0</v>
      </c>
      <c r="ADE110" s="1215">
        <f t="shared" si="350"/>
        <v>0</v>
      </c>
      <c r="ADF110" s="1215">
        <f t="shared" si="350"/>
        <v>0</v>
      </c>
      <c r="ADG110" s="1215">
        <f t="shared" si="350"/>
        <v>0</v>
      </c>
      <c r="ADH110" s="1215">
        <f t="shared" si="350"/>
        <v>325</v>
      </c>
      <c r="ADI110" s="1215">
        <f t="shared" si="350"/>
        <v>285</v>
      </c>
      <c r="ADJ110" s="1215">
        <f t="shared" si="350"/>
        <v>175</v>
      </c>
      <c r="ADK110" s="1215">
        <f t="shared" si="350"/>
        <v>155</v>
      </c>
      <c r="ADL110" s="1215">
        <f t="shared" si="350"/>
        <v>940</v>
      </c>
      <c r="ADM110" s="1215">
        <f t="shared" si="350"/>
        <v>2363</v>
      </c>
      <c r="ADN110" s="1215">
        <f t="shared" si="350"/>
        <v>138</v>
      </c>
      <c r="ADO110" s="1215">
        <f t="shared" si="350"/>
        <v>25071.5</v>
      </c>
      <c r="ADP110" s="1215">
        <f t="shared" si="350"/>
        <v>200572</v>
      </c>
      <c r="ADQ110" s="1215">
        <f t="shared" si="350"/>
        <v>7181.9966666666669</v>
      </c>
      <c r="ADR110" s="1215">
        <f t="shared" si="350"/>
        <v>57455.973333333335</v>
      </c>
      <c r="ADS110" s="1215">
        <f t="shared" si="350"/>
        <v>26519.027423887805</v>
      </c>
      <c r="ADT110" s="1215">
        <f t="shared" si="350"/>
        <v>2223</v>
      </c>
      <c r="ADU110" s="1215">
        <f t="shared" si="350"/>
        <v>154.44999999999999</v>
      </c>
      <c r="ADV110" s="1215">
        <f t="shared" si="350"/>
        <v>10369.5</v>
      </c>
      <c r="ADW110" s="1215">
        <f t="shared" si="350"/>
        <v>82956</v>
      </c>
      <c r="ADX110" s="1215">
        <f t="shared" si="350"/>
        <v>4102.2020089285716</v>
      </c>
      <c r="ADY110" s="1215">
        <f t="shared" si="350"/>
        <v>32817.616071428572</v>
      </c>
      <c r="ADZ110" s="1215">
        <f t="shared" si="350"/>
        <v>28580.769761911113</v>
      </c>
      <c r="AEA110" s="1215">
        <f t="shared" si="350"/>
        <v>2625</v>
      </c>
      <c r="AEB110" s="1215">
        <f t="shared" si="350"/>
        <v>292.45</v>
      </c>
      <c r="AEC110" s="1215">
        <f t="shared" si="350"/>
        <v>35441</v>
      </c>
      <c r="AED110" s="1215">
        <f t="shared" si="350"/>
        <v>283528</v>
      </c>
      <c r="AEE110" s="1215">
        <f t="shared" si="350"/>
        <v>9223.9425919117639</v>
      </c>
      <c r="AEF110" s="1215">
        <f t="shared" si="350"/>
        <v>73791.540735294111</v>
      </c>
      <c r="AEG110" s="1215">
        <f t="shared" si="350"/>
        <v>55099.797185798918</v>
      </c>
      <c r="AEH110" s="1215">
        <f t="shared" si="350"/>
        <v>2982</v>
      </c>
      <c r="AEI110" s="729"/>
      <c r="AEJ110" s="1215"/>
      <c r="AEK110" s="1215"/>
      <c r="AEL110" s="1215"/>
      <c r="AEM110" s="1505"/>
      <c r="AEN110" s="1505"/>
      <c r="AEO110" s="1520"/>
      <c r="AEP110" s="1521"/>
      <c r="AEQ110" s="1520"/>
      <c r="AER110" s="1520"/>
      <c r="AES110" s="1520"/>
      <c r="AET110" s="1521"/>
      <c r="AEU110" s="1520"/>
      <c r="AEV110" s="1520"/>
      <c r="AEW110" s="1520"/>
      <c r="AEX110" s="1520"/>
      <c r="AEY110" s="1520"/>
      <c r="AEZ110" s="1520"/>
      <c r="AFA110" s="1520"/>
      <c r="AFB110" s="1517"/>
      <c r="AFC110" s="1215">
        <f t="shared" si="350"/>
        <v>1887</v>
      </c>
      <c r="AFD110" s="1215">
        <f t="shared" si="350"/>
        <v>1107.0753675743222</v>
      </c>
      <c r="AFE110" s="1215">
        <f t="shared" si="350"/>
        <v>2771</v>
      </c>
      <c r="AFF110" s="1215">
        <f t="shared" si="350"/>
        <v>13716</v>
      </c>
      <c r="AFG110" s="1215">
        <f t="shared" si="350"/>
        <v>1619.829198158463</v>
      </c>
      <c r="AFH110" s="1215">
        <f t="shared" si="350"/>
        <v>2950</v>
      </c>
      <c r="AFI110" s="1215">
        <f t="shared" si="350"/>
        <v>10313</v>
      </c>
      <c r="AFJ110" s="1215">
        <f t="shared" si="350"/>
        <v>2227</v>
      </c>
      <c r="AFK110" s="1215">
        <f t="shared" si="350"/>
        <v>1507.4629068291927</v>
      </c>
      <c r="AFL110" s="1215">
        <f t="shared" si="350"/>
        <v>2712</v>
      </c>
      <c r="AFM110" s="1215">
        <f t="shared" si="350"/>
        <v>18325</v>
      </c>
      <c r="AFN110" s="1215">
        <f t="shared" si="350"/>
        <v>1495</v>
      </c>
      <c r="AFO110" s="1215">
        <f t="shared" si="350"/>
        <v>595.08259355006885</v>
      </c>
      <c r="AFP110" s="1215">
        <f t="shared" si="350"/>
        <v>1850</v>
      </c>
      <c r="AFQ110" s="1215">
        <f t="shared" si="350"/>
        <v>3993</v>
      </c>
      <c r="AFR110" s="1215">
        <f t="shared" ref="AFR110:AIC110" si="351">SUM(AFR$15:AFR$91)</f>
        <v>2936</v>
      </c>
      <c r="AFS110" s="1215" t="s">
        <v>31</v>
      </c>
      <c r="AFT110" s="1215" t="s">
        <v>31</v>
      </c>
      <c r="AFU110" s="1215" t="s">
        <v>31</v>
      </c>
      <c r="AFV110" s="1215">
        <f t="shared" si="351"/>
        <v>325</v>
      </c>
      <c r="AFW110" s="1215">
        <f t="shared" si="351"/>
        <v>277940</v>
      </c>
      <c r="AFX110" s="1215">
        <f t="shared" si="351"/>
        <v>7680</v>
      </c>
      <c r="AFY110" s="1215">
        <f t="shared" si="351"/>
        <v>51.117290933434873</v>
      </c>
      <c r="AFZ110" s="1215">
        <f t="shared" si="351"/>
        <v>190</v>
      </c>
      <c r="AGA110" s="1215"/>
      <c r="AGB110" s="1215"/>
      <c r="AGC110" s="1215"/>
      <c r="AGD110" s="1215"/>
      <c r="AGE110" s="1215"/>
      <c r="AGF110" s="1215"/>
      <c r="AGG110" s="1215"/>
      <c r="AGH110" s="1215"/>
      <c r="AGI110" s="1215"/>
      <c r="AGJ110" s="1215"/>
      <c r="AGK110" s="1215"/>
      <c r="AGL110" s="1215"/>
      <c r="AGM110" s="1215"/>
      <c r="AGN110" s="1215"/>
      <c r="AGO110" s="1215"/>
      <c r="AGP110" s="1215"/>
      <c r="AGQ110" s="1215"/>
      <c r="AGR110" s="1215"/>
      <c r="AGS110" s="1215"/>
      <c r="AGT110" s="1215">
        <f t="shared" si="351"/>
        <v>1647.6983468141284</v>
      </c>
      <c r="AGU110" s="1215">
        <f t="shared" si="351"/>
        <v>628.42730807518876</v>
      </c>
      <c r="AGV110" s="1215">
        <f t="shared" si="351"/>
        <v>524.50556249472891</v>
      </c>
      <c r="AGW110" s="1215">
        <f t="shared" si="351"/>
        <v>365.37016285333522</v>
      </c>
      <c r="AGX110" s="1215">
        <f t="shared" si="351"/>
        <v>356.44852777483317</v>
      </c>
      <c r="AGY110" s="1215">
        <f t="shared" si="351"/>
        <v>566.24207120351775</v>
      </c>
      <c r="AGZ110" s="1215">
        <f t="shared" si="351"/>
        <v>448.63744166169062</v>
      </c>
      <c r="AHA110" s="1215">
        <f t="shared" si="351"/>
        <v>83.039982091301596</v>
      </c>
      <c r="AHB110" s="1215">
        <f t="shared" si="351"/>
        <v>79.630597031275073</v>
      </c>
      <c r="AHC110" s="1215">
        <f t="shared" si="351"/>
        <v>933</v>
      </c>
      <c r="AHD110" s="1215">
        <f t="shared" si="351"/>
        <v>395</v>
      </c>
      <c r="AHE110" s="1215">
        <f t="shared" si="351"/>
        <v>340</v>
      </c>
      <c r="AHF110" s="1215">
        <f t="shared" si="351"/>
        <v>329</v>
      </c>
      <c r="AHG110" s="1215">
        <f t="shared" si="351"/>
        <v>284</v>
      </c>
      <c r="AHH110" s="1215">
        <f t="shared" si="351"/>
        <v>287</v>
      </c>
      <c r="AHI110" s="1215">
        <f t="shared" si="351"/>
        <v>376</v>
      </c>
      <c r="AHJ110" s="1215">
        <f t="shared" si="351"/>
        <v>142</v>
      </c>
      <c r="AHK110" s="1215">
        <f t="shared" si="351"/>
        <v>82</v>
      </c>
      <c r="AHL110" s="1215">
        <f t="shared" si="351"/>
        <v>3168</v>
      </c>
      <c r="AHM110" s="1215">
        <f t="shared" si="351"/>
        <v>1225.8150630731275</v>
      </c>
      <c r="AHN110" s="1215">
        <f t="shared" si="351"/>
        <v>356.28385652579198</v>
      </c>
      <c r="AHO110" s="1215">
        <f t="shared" si="351"/>
        <v>502.23610618771909</v>
      </c>
      <c r="AHP110" s="1215">
        <f t="shared" si="351"/>
        <v>170.80717371039952</v>
      </c>
      <c r="AHQ110" s="1215">
        <f t="shared" si="351"/>
        <v>60.176057514767187</v>
      </c>
      <c r="AHR110" s="1215">
        <f t="shared" si="351"/>
        <v>295.10692712305615</v>
      </c>
      <c r="AHS110" s="1215">
        <f t="shared" si="351"/>
        <v>152.60749405910695</v>
      </c>
      <c r="AHT110" s="1215">
        <f t="shared" si="351"/>
        <v>25.425643651450098</v>
      </c>
      <c r="AHU110" s="1215">
        <f t="shared" si="351"/>
        <v>11.54167815458138</v>
      </c>
      <c r="AHV110" s="1215">
        <f t="shared" si="351"/>
        <v>173</v>
      </c>
      <c r="AHW110" s="1215">
        <f t="shared" si="351"/>
        <v>81</v>
      </c>
      <c r="AHX110" s="1215">
        <f t="shared" si="351"/>
        <v>59</v>
      </c>
      <c r="AHY110" s="1215">
        <f t="shared" si="351"/>
        <v>38</v>
      </c>
      <c r="AHZ110" s="1215">
        <f t="shared" si="351"/>
        <v>15</v>
      </c>
      <c r="AIA110" s="1215">
        <f t="shared" si="351"/>
        <v>42</v>
      </c>
      <c r="AIB110" s="1215">
        <f t="shared" si="351"/>
        <v>29</v>
      </c>
      <c r="AIC110" s="1215">
        <f t="shared" si="351"/>
        <v>10</v>
      </c>
      <c r="AID110" s="1215">
        <f t="shared" ref="AID110:AKO110" si="352">SUM(AID$15:AID$91)</f>
        <v>5</v>
      </c>
      <c r="AIE110" s="1215">
        <f t="shared" si="352"/>
        <v>452</v>
      </c>
      <c r="AIF110" s="1215">
        <f t="shared" si="352"/>
        <v>0</v>
      </c>
      <c r="AIG110" s="1215">
        <f t="shared" si="352"/>
        <v>0</v>
      </c>
      <c r="AIH110" s="1215">
        <f t="shared" si="352"/>
        <v>475</v>
      </c>
      <c r="AII110" s="1215">
        <f t="shared" si="352"/>
        <v>2172</v>
      </c>
      <c r="AIJ110" s="1215">
        <f t="shared" si="352"/>
        <v>0</v>
      </c>
      <c r="AIK110" s="1215">
        <f t="shared" si="352"/>
        <v>0</v>
      </c>
      <c r="AIL110" s="1215">
        <f t="shared" si="352"/>
        <v>0</v>
      </c>
      <c r="AIM110" s="1215">
        <f t="shared" si="352"/>
        <v>0</v>
      </c>
      <c r="AIN110" s="1215">
        <f t="shared" si="352"/>
        <v>0</v>
      </c>
      <c r="AIO110" s="1215">
        <f t="shared" si="352"/>
        <v>0</v>
      </c>
      <c r="AIP110" s="1215">
        <f t="shared" si="352"/>
        <v>0</v>
      </c>
      <c r="AIQ110" s="1215">
        <f t="shared" si="352"/>
        <v>0</v>
      </c>
      <c r="AIR110" s="1215">
        <f t="shared" si="352"/>
        <v>0</v>
      </c>
      <c r="AIS110" s="1215">
        <f t="shared" si="352"/>
        <v>0</v>
      </c>
      <c r="AIT110" s="1215">
        <f t="shared" si="352"/>
        <v>0</v>
      </c>
      <c r="AIU110" s="1215">
        <f t="shared" si="352"/>
        <v>0</v>
      </c>
      <c r="AIV110" s="1215">
        <f t="shared" si="352"/>
        <v>0</v>
      </c>
      <c r="AIW110" s="1215">
        <f t="shared" si="352"/>
        <v>6199</v>
      </c>
      <c r="AIX110" s="1215">
        <f t="shared" si="352"/>
        <v>638</v>
      </c>
      <c r="AIY110" s="1215">
        <f t="shared" si="352"/>
        <v>744.6</v>
      </c>
      <c r="AIZ110" s="1215">
        <f t="shared" si="352"/>
        <v>134</v>
      </c>
      <c r="AJA110" s="1215">
        <f t="shared" si="352"/>
        <v>9.495487579157766</v>
      </c>
      <c r="AJB110" s="1215">
        <f t="shared" si="352"/>
        <v>1677</v>
      </c>
      <c r="AJC110" s="1215">
        <f t="shared" si="352"/>
        <v>240</v>
      </c>
      <c r="AJD110" s="1215">
        <f t="shared" si="352"/>
        <v>1545</v>
      </c>
      <c r="AJE110" s="1215">
        <f t="shared" si="352"/>
        <v>0</v>
      </c>
      <c r="AJF110" s="1215">
        <f t="shared" si="352"/>
        <v>0</v>
      </c>
      <c r="AJG110" s="1215">
        <f t="shared" si="352"/>
        <v>0</v>
      </c>
      <c r="AJH110" s="1215">
        <f t="shared" si="352"/>
        <v>0</v>
      </c>
      <c r="AJI110" s="1215">
        <f t="shared" si="352"/>
        <v>1082</v>
      </c>
      <c r="AJJ110" s="1215">
        <f t="shared" si="352"/>
        <v>2842</v>
      </c>
      <c r="AJK110" s="1215">
        <f t="shared" si="352"/>
        <v>168</v>
      </c>
      <c r="AJL110" s="1215">
        <f t="shared" si="352"/>
        <v>353.40000000000003</v>
      </c>
      <c r="AJM110" s="1215">
        <f t="shared" si="352"/>
        <v>2255</v>
      </c>
      <c r="AJN110" s="1215">
        <f t="shared" si="352"/>
        <v>99</v>
      </c>
      <c r="AJO110" s="1215">
        <f t="shared" si="352"/>
        <v>79.600000000000009</v>
      </c>
      <c r="AJP110" s="1215">
        <f t="shared" si="352"/>
        <v>1172</v>
      </c>
      <c r="AJQ110" s="1215">
        <f t="shared" si="352"/>
        <v>20</v>
      </c>
      <c r="AJR110" s="1215">
        <f t="shared" si="352"/>
        <v>328.20000000000005</v>
      </c>
      <c r="AJS110" s="1215">
        <f t="shared" si="352"/>
        <v>1826</v>
      </c>
      <c r="AJT110" s="1215">
        <f t="shared" si="352"/>
        <v>70</v>
      </c>
      <c r="AJU110" s="1215">
        <f t="shared" si="352"/>
        <v>22.8</v>
      </c>
      <c r="AJV110" s="1215">
        <f t="shared" si="352"/>
        <v>9</v>
      </c>
      <c r="AJW110" s="1215">
        <f t="shared" si="352"/>
        <v>254.19999999999996</v>
      </c>
      <c r="AJX110" s="1215">
        <f t="shared" si="352"/>
        <v>1675</v>
      </c>
      <c r="AJY110" s="1215">
        <f t="shared" si="352"/>
        <v>92</v>
      </c>
      <c r="AJZ110" s="1215">
        <f t="shared" si="352"/>
        <v>20.9</v>
      </c>
      <c r="AKA110" s="1215">
        <f t="shared" si="352"/>
        <v>656</v>
      </c>
      <c r="AKB110" s="1215">
        <f t="shared" si="352"/>
        <v>27</v>
      </c>
      <c r="AKC110" s="1215">
        <f t="shared" si="352"/>
        <v>1055.7000000000003</v>
      </c>
      <c r="AKD110" s="1215">
        <f t="shared" si="352"/>
        <v>2742</v>
      </c>
      <c r="AKE110" s="1215">
        <f t="shared" si="352"/>
        <v>261</v>
      </c>
      <c r="AKF110" s="1215">
        <f t="shared" si="352"/>
        <v>12143</v>
      </c>
      <c r="AKG110" s="1215">
        <f t="shared" si="352"/>
        <v>8119</v>
      </c>
      <c r="AKH110" s="1215">
        <f t="shared" si="352"/>
        <v>719</v>
      </c>
      <c r="AKI110" s="1215">
        <f t="shared" si="352"/>
        <v>1857</v>
      </c>
      <c r="AKJ110" s="1215">
        <f t="shared" si="352"/>
        <v>0</v>
      </c>
      <c r="AKK110" s="1215">
        <f t="shared" si="352"/>
        <v>22838</v>
      </c>
      <c r="AKL110" s="1215">
        <f t="shared" si="352"/>
        <v>4044</v>
      </c>
      <c r="AKM110" s="1215">
        <f t="shared" si="352"/>
        <v>3578</v>
      </c>
      <c r="AKN110" s="1215">
        <f t="shared" si="352"/>
        <v>692</v>
      </c>
      <c r="AKO110" s="1215">
        <f t="shared" si="352"/>
        <v>8314</v>
      </c>
      <c r="AKP110" s="1215">
        <f t="shared" ref="AKP110:ALG110" si="353">SUM(AKP$15:AKP$91)</f>
        <v>12.290999999999993</v>
      </c>
      <c r="AKQ110" s="1215">
        <f t="shared" si="353"/>
        <v>1974</v>
      </c>
      <c r="AKR110" s="1215">
        <f t="shared" si="353"/>
        <v>4.9249999999999989</v>
      </c>
      <c r="AKS110" s="1215">
        <f t="shared" si="353"/>
        <v>987</v>
      </c>
      <c r="AKT110" s="1215">
        <f t="shared" si="353"/>
        <v>0.44299999999999995</v>
      </c>
      <c r="AKU110" s="1215">
        <f t="shared" si="353"/>
        <v>215</v>
      </c>
      <c r="AKV110" s="1215">
        <f t="shared" si="353"/>
        <v>1.4860000000000002</v>
      </c>
      <c r="AKW110" s="1215">
        <f t="shared" si="353"/>
        <v>411</v>
      </c>
      <c r="AKX110" s="1215">
        <f t="shared" si="353"/>
        <v>0</v>
      </c>
      <c r="AKY110" s="1215">
        <f t="shared" si="353"/>
        <v>19.146000000000004</v>
      </c>
      <c r="AKZ110" s="1215">
        <f t="shared" si="353"/>
        <v>1.2520000000000004</v>
      </c>
      <c r="ALA110" s="1215">
        <f t="shared" si="353"/>
        <v>260</v>
      </c>
      <c r="ALB110" s="1215">
        <f t="shared" si="353"/>
        <v>2.4870000000000005</v>
      </c>
      <c r="ALC110" s="1215">
        <f t="shared" si="353"/>
        <v>1754</v>
      </c>
      <c r="ALD110" s="1215">
        <f t="shared" si="353"/>
        <v>9.0999999999999998E-2</v>
      </c>
      <c r="ALE110" s="1215">
        <f t="shared" si="353"/>
        <v>76</v>
      </c>
      <c r="ALF110" s="1215">
        <f t="shared" si="353"/>
        <v>3.8370000000000006</v>
      </c>
      <c r="ALG110" s="1215">
        <f t="shared" si="353"/>
        <v>0</v>
      </c>
      <c r="ALH110" s="1220"/>
    </row>
    <row r="111" spans="1:996" ht="26" x14ac:dyDescent="0.2">
      <c r="A111" s="729"/>
      <c r="B111" s="729"/>
      <c r="C111" s="729"/>
      <c r="D111" s="729"/>
      <c r="E111" s="729"/>
      <c r="F111" s="2617" t="s">
        <v>1929</v>
      </c>
      <c r="G111" s="2924"/>
      <c r="H111" s="1134"/>
      <c r="I111" s="2631"/>
      <c r="J111" s="1214"/>
      <c r="K111" s="1134"/>
      <c r="L111" s="1214"/>
      <c r="M111" s="2631"/>
      <c r="N111" s="1214"/>
      <c r="O111" s="1134"/>
      <c r="P111" s="2631"/>
      <c r="Q111" s="1214"/>
      <c r="R111" s="1134"/>
      <c r="S111" s="1214"/>
      <c r="T111" s="2631"/>
      <c r="U111" s="1214"/>
      <c r="V111" s="1134"/>
      <c r="W111" s="1214"/>
      <c r="X111" s="1134"/>
      <c r="Y111" s="1214"/>
      <c r="Z111" s="1214"/>
      <c r="AA111" s="1214"/>
      <c r="AB111" s="1214"/>
      <c r="AC111" s="1214"/>
      <c r="AD111" s="1134"/>
      <c r="AE111" s="1214"/>
      <c r="AF111" s="1214"/>
      <c r="AG111" s="1214"/>
      <c r="AH111" s="1214"/>
      <c r="AI111" s="1214"/>
      <c r="AJ111" s="1214"/>
      <c r="AK111" s="1214"/>
      <c r="AL111" s="1214"/>
      <c r="AM111" s="1134"/>
      <c r="AN111" s="1134"/>
      <c r="AO111" s="1134"/>
      <c r="AP111" s="1134"/>
      <c r="AQ111" s="1134"/>
      <c r="AR111" s="1134"/>
      <c r="AS111" s="1134"/>
      <c r="AT111" s="1214"/>
      <c r="AU111" s="1214"/>
      <c r="AV111" s="1134"/>
      <c r="AW111" s="1214"/>
      <c r="AX111" s="1214"/>
      <c r="AY111" s="1134"/>
      <c r="AZ111" s="1214"/>
      <c r="BA111" s="1214"/>
      <c r="BB111" s="1134"/>
      <c r="BC111" s="1214"/>
      <c r="BD111" s="1214"/>
      <c r="BE111" s="1134"/>
      <c r="BF111" s="1214"/>
      <c r="BG111" s="1214"/>
      <c r="BH111" s="1134"/>
      <c r="BI111" s="1214"/>
      <c r="BJ111" s="1214"/>
      <c r="BK111" s="1134"/>
      <c r="BL111" s="1214"/>
      <c r="BM111" s="1214"/>
      <c r="BN111" s="1134"/>
      <c r="BO111" s="1214"/>
      <c r="BP111" s="1214"/>
      <c r="BQ111" s="1134"/>
      <c r="BR111" s="1214"/>
      <c r="BS111" s="1214"/>
      <c r="BT111" s="1134"/>
      <c r="BU111" s="1214"/>
      <c r="BV111" s="1214"/>
      <c r="BW111" s="1134"/>
      <c r="BX111" s="1214"/>
      <c r="BY111" s="1214"/>
      <c r="BZ111" s="1134"/>
      <c r="CA111" s="1214"/>
      <c r="CB111" s="1214"/>
      <c r="CC111" s="1214"/>
      <c r="CD111" s="1214"/>
      <c r="CE111" s="1214"/>
      <c r="CF111" s="1214"/>
      <c r="CG111" s="1214"/>
      <c r="CH111" s="985"/>
      <c r="CI111" s="985"/>
      <c r="CJ111" s="1214"/>
      <c r="CK111" s="1214"/>
      <c r="CL111" s="1214"/>
      <c r="CM111" s="1214"/>
      <c r="CN111" s="1214"/>
      <c r="CO111" s="1134"/>
      <c r="CP111" s="1214"/>
      <c r="CQ111" s="1214"/>
      <c r="CR111" s="1134"/>
      <c r="CS111" s="1214"/>
      <c r="CT111" s="1214"/>
      <c r="CU111" s="1134"/>
      <c r="CV111" s="1214"/>
      <c r="CW111" s="1214"/>
      <c r="CX111" s="1134"/>
      <c r="CY111" s="1214"/>
      <c r="CZ111" s="1214"/>
      <c r="DA111" s="1214"/>
      <c r="DB111" s="1214"/>
      <c r="DC111" s="1134"/>
      <c r="DD111" s="1214"/>
      <c r="DE111" s="1214"/>
      <c r="DF111" s="1214"/>
      <c r="DG111" s="1214"/>
      <c r="DH111" s="1214"/>
      <c r="DI111" s="1214"/>
      <c r="DJ111" s="1214"/>
      <c r="DK111" s="1214"/>
      <c r="DL111" s="1214"/>
      <c r="DM111" s="1214"/>
      <c r="DN111" s="1214"/>
      <c r="DO111" s="1214"/>
      <c r="DP111" s="1214"/>
      <c r="DQ111" s="1214"/>
      <c r="DR111" s="1214"/>
      <c r="DS111" s="1214"/>
      <c r="DT111" s="1214"/>
      <c r="DU111" s="1214"/>
      <c r="DV111" s="1214"/>
      <c r="DW111" s="2632"/>
      <c r="DX111" s="2632"/>
      <c r="DY111" s="1214"/>
      <c r="DZ111" s="1214"/>
      <c r="EA111" s="1214"/>
      <c r="EB111" s="2632"/>
      <c r="EC111" s="2632"/>
      <c r="ED111" s="1214"/>
      <c r="EE111" s="1214"/>
      <c r="EF111" s="1214"/>
      <c r="EG111" s="2632"/>
      <c r="EH111" s="2632"/>
      <c r="EI111" s="1214"/>
      <c r="EJ111" s="1214"/>
      <c r="EK111" s="1214"/>
      <c r="EL111" s="2632"/>
      <c r="EM111" s="2632"/>
      <c r="EN111" s="1214"/>
      <c r="EO111" s="1214"/>
      <c r="EP111" s="1214"/>
      <c r="EQ111" s="2632"/>
      <c r="ER111" s="2632"/>
      <c r="ES111" s="1214"/>
      <c r="ET111" s="988"/>
      <c r="EU111" s="988"/>
      <c r="EV111" s="2632"/>
      <c r="EW111" s="2632"/>
      <c r="EX111" s="1214"/>
      <c r="EY111" s="988"/>
      <c r="EZ111" s="988"/>
      <c r="FA111" s="2632"/>
      <c r="FB111" s="2632"/>
      <c r="FC111" s="1214"/>
      <c r="FD111" s="988"/>
      <c r="FE111" s="988"/>
      <c r="FF111" s="2632"/>
      <c r="FG111" s="2632"/>
      <c r="FH111" s="2633"/>
      <c r="FI111" s="988"/>
      <c r="FJ111" s="988"/>
      <c r="FK111" s="2634"/>
      <c r="FL111" s="2632"/>
      <c r="FM111" s="1214"/>
      <c r="FN111" s="2632"/>
      <c r="FO111" s="2632"/>
      <c r="FP111" s="1214"/>
      <c r="FQ111" s="1212"/>
      <c r="FR111" s="1212"/>
      <c r="FS111" s="2632"/>
      <c r="FT111" s="2632"/>
      <c r="FU111" s="1214"/>
      <c r="FV111" s="1214"/>
      <c r="FW111" s="1214"/>
      <c r="FX111" s="2632"/>
      <c r="FY111" s="2632"/>
      <c r="FZ111" s="1214"/>
      <c r="GA111" s="1214"/>
      <c r="GB111" s="1214"/>
      <c r="GC111" s="2632"/>
      <c r="GD111" s="2632"/>
      <c r="GE111" s="1214"/>
      <c r="GF111" s="1214"/>
      <c r="GG111" s="1214"/>
      <c r="GH111" s="2632"/>
      <c r="GI111" s="2632"/>
      <c r="GJ111" s="1214"/>
      <c r="GK111" s="1214"/>
      <c r="GL111" s="1214"/>
      <c r="GM111" s="2632"/>
      <c r="GN111" s="2632"/>
      <c r="GO111" s="1214"/>
      <c r="GP111" s="1214"/>
      <c r="GQ111" s="1214"/>
      <c r="GR111" s="2632"/>
      <c r="GS111" s="2632"/>
      <c r="GT111" s="1214"/>
      <c r="GU111" s="1214"/>
      <c r="GV111" s="1214"/>
      <c r="GW111" s="2632"/>
      <c r="GX111" s="2632"/>
      <c r="GY111" s="1214"/>
      <c r="GZ111" s="1214"/>
      <c r="HA111" s="1214"/>
      <c r="HB111" s="2632"/>
      <c r="HC111" s="2632"/>
      <c r="HD111" s="1214"/>
      <c r="HE111" s="1214"/>
      <c r="HF111" s="1214"/>
      <c r="HG111" s="1214"/>
      <c r="HH111" s="1214"/>
      <c r="HI111" s="1214"/>
      <c r="HJ111" s="1214"/>
      <c r="HK111" s="1214"/>
      <c r="HL111" s="1214"/>
      <c r="HM111" s="1493"/>
      <c r="HN111" s="1214"/>
      <c r="HO111" s="1214"/>
      <c r="HP111" s="1214"/>
      <c r="HQ111" s="1214"/>
      <c r="HR111" s="1214"/>
      <c r="HS111" s="1214"/>
      <c r="HT111" s="1214"/>
      <c r="HU111" s="1214"/>
      <c r="HV111" s="1214"/>
      <c r="HW111" s="1214"/>
      <c r="HX111" s="1214"/>
      <c r="HY111" s="1214"/>
      <c r="HZ111" s="1214"/>
      <c r="IA111" s="1214"/>
      <c r="IB111" s="1214"/>
      <c r="IC111" s="1214"/>
      <c r="ID111" s="1214"/>
      <c r="IE111" s="1214"/>
      <c r="IF111" s="1214"/>
      <c r="IG111" s="1214"/>
      <c r="IH111" s="1214"/>
      <c r="II111" s="1214"/>
      <c r="IJ111" s="1214"/>
      <c r="IK111" s="1214"/>
      <c r="IL111" s="1214"/>
      <c r="IM111" s="1214"/>
      <c r="IN111" s="1214"/>
      <c r="IO111" s="1214"/>
      <c r="IP111" s="1214"/>
      <c r="IQ111" s="1214"/>
      <c r="IR111" s="1214"/>
      <c r="IS111" s="1214"/>
      <c r="IT111" s="1214"/>
      <c r="IU111" s="1214"/>
      <c r="IV111" s="1214"/>
      <c r="IW111" s="1214"/>
      <c r="IX111" s="1214"/>
      <c r="IY111" s="1214"/>
      <c r="IZ111" s="1214"/>
      <c r="JA111" s="1214"/>
      <c r="JB111" s="1214"/>
      <c r="JC111" s="1214"/>
      <c r="JD111" s="1214"/>
      <c r="JE111" s="1214"/>
      <c r="JF111" s="1214"/>
      <c r="JG111" s="1214"/>
      <c r="JH111" s="1214"/>
      <c r="JI111" s="1214"/>
      <c r="JJ111" s="1214"/>
      <c r="JK111" s="1214"/>
      <c r="JL111" s="1214"/>
      <c r="JM111" s="1214"/>
      <c r="JN111" s="1214"/>
      <c r="JO111" s="1214"/>
      <c r="JP111" s="1214"/>
      <c r="JQ111" s="1214"/>
      <c r="JR111" s="1214"/>
      <c r="JS111" s="1214"/>
      <c r="JT111" s="1214"/>
      <c r="JU111" s="1214"/>
      <c r="JV111" s="1214"/>
      <c r="JW111" s="1214"/>
      <c r="JX111" s="1214"/>
      <c r="JY111" s="1214"/>
      <c r="JZ111" s="1214"/>
      <c r="KA111" s="1214"/>
      <c r="KB111" s="1214"/>
      <c r="KC111" s="1214"/>
      <c r="KD111" s="1214"/>
      <c r="KE111" s="1214"/>
      <c r="KF111" s="1214"/>
      <c r="KG111" s="1214"/>
      <c r="KH111" s="1214"/>
      <c r="KI111" s="1214"/>
      <c r="KJ111" s="1214"/>
      <c r="KK111" s="1214"/>
      <c r="KL111" s="1214"/>
      <c r="KM111" s="1214"/>
      <c r="KN111" s="1214"/>
      <c r="KO111" s="1214"/>
      <c r="KP111" s="1214"/>
      <c r="KQ111" s="1214"/>
      <c r="KR111" s="1214"/>
      <c r="KS111" s="1214"/>
      <c r="KT111" s="1214"/>
      <c r="KU111" s="1214"/>
      <c r="KV111" s="1214"/>
      <c r="KW111" s="1214"/>
      <c r="KX111" s="1214"/>
      <c r="KY111" s="1214"/>
      <c r="KZ111" s="1214"/>
      <c r="LA111" s="1214"/>
      <c r="LB111" s="1214"/>
      <c r="LC111" s="1214"/>
      <c r="LD111" s="1214"/>
      <c r="LE111" s="1214"/>
      <c r="LF111" s="1214"/>
      <c r="LG111" s="1214"/>
      <c r="LH111" s="1214"/>
      <c r="LI111" s="1214"/>
      <c r="LJ111" s="729"/>
      <c r="LK111" s="729"/>
      <c r="LL111" s="729"/>
      <c r="LM111" s="729"/>
      <c r="LN111" s="729"/>
      <c r="LO111" s="729"/>
      <c r="LP111" s="1220"/>
      <c r="LQ111" s="1220"/>
      <c r="LR111" s="1220"/>
      <c r="LS111" s="1220"/>
      <c r="LT111" s="1220"/>
      <c r="LU111" s="1220"/>
      <c r="LV111" s="1220"/>
      <c r="LW111" s="1220"/>
      <c r="LX111" s="1220"/>
      <c r="LY111" s="1220"/>
      <c r="LZ111" s="1220"/>
      <c r="MA111" s="1220"/>
      <c r="MB111" s="1220"/>
      <c r="MC111" s="1220"/>
      <c r="MD111" s="1220"/>
      <c r="ME111" s="1220"/>
      <c r="MF111" s="1220"/>
      <c r="MG111" s="1220"/>
      <c r="MH111" s="1220"/>
      <c r="MI111" s="1220"/>
      <c r="MJ111" s="1220"/>
      <c r="MK111" s="1220"/>
      <c r="ML111" s="1220"/>
      <c r="MM111" s="1220"/>
      <c r="MN111" s="1220"/>
      <c r="MO111" s="1220"/>
      <c r="MP111" s="1220"/>
      <c r="MQ111" s="1220"/>
      <c r="MR111" s="1220"/>
      <c r="MS111" s="1220"/>
      <c r="MT111" s="1220"/>
      <c r="MU111" s="1220"/>
      <c r="MV111" s="1220"/>
      <c r="MW111" s="1220"/>
      <c r="MX111" s="1220"/>
      <c r="MY111" s="1220"/>
      <c r="MZ111" s="1220"/>
      <c r="NA111" s="1220"/>
      <c r="NB111" s="1214"/>
      <c r="NC111" s="1214"/>
      <c r="ND111" s="1214"/>
      <c r="NE111" s="1214"/>
      <c r="NF111" s="1214"/>
      <c r="NG111" s="1214"/>
      <c r="NH111" s="1214"/>
      <c r="NI111" s="1214"/>
      <c r="NJ111" s="1214"/>
      <c r="NK111" s="1214"/>
      <c r="NL111" s="1214"/>
      <c r="NM111" s="1214"/>
      <c r="NN111" s="1214"/>
      <c r="NO111" s="1214"/>
      <c r="NP111" s="1214"/>
      <c r="NQ111" s="3210" t="s">
        <v>31</v>
      </c>
      <c r="NR111" s="3355" t="s">
        <v>31</v>
      </c>
      <c r="NS111" s="3356"/>
      <c r="NT111" s="3211"/>
      <c r="NU111" s="3356"/>
      <c r="NV111" s="3356"/>
      <c r="NW111" s="3211" t="s">
        <v>31</v>
      </c>
      <c r="NX111" s="3356" t="s">
        <v>31</v>
      </c>
      <c r="NY111" s="3356"/>
      <c r="NZ111" s="3211"/>
      <c r="OA111" s="3356"/>
      <c r="OB111" s="3356"/>
      <c r="OC111" s="2636"/>
      <c r="OD111" s="2632"/>
      <c r="OE111" s="1214"/>
      <c r="OF111" s="1214"/>
      <c r="OG111" s="1214"/>
      <c r="OH111" s="1214"/>
      <c r="OI111" s="1214"/>
      <c r="OJ111" s="1214"/>
      <c r="OK111" s="1220">
        <v>0</v>
      </c>
      <c r="OL111" s="1220">
        <v>13</v>
      </c>
      <c r="OM111" s="1220"/>
      <c r="ON111" s="1220"/>
      <c r="OO111" s="1220"/>
      <c r="OQ111" s="1214"/>
      <c r="OR111" s="1214"/>
      <c r="OS111" s="1214"/>
      <c r="OT111" s="1214"/>
      <c r="OU111" s="1214"/>
      <c r="OV111" s="1214"/>
      <c r="OW111" s="1214"/>
      <c r="OX111" s="1214"/>
      <c r="OY111" s="1214"/>
      <c r="OZ111" s="1214"/>
      <c r="PA111" s="1214"/>
      <c r="PB111" s="1214"/>
      <c r="PC111" s="1214"/>
      <c r="PD111" s="1214"/>
      <c r="PE111" s="1214"/>
      <c r="PF111" s="1214"/>
      <c r="PG111" s="1214"/>
      <c r="PH111" s="1214"/>
      <c r="PI111" s="1214"/>
      <c r="PJ111" s="1214"/>
      <c r="PK111" s="1214"/>
      <c r="PL111" s="1214"/>
      <c r="PM111" s="1214"/>
      <c r="PN111" s="1214"/>
      <c r="PO111" s="1214"/>
      <c r="PP111" s="1214"/>
      <c r="PQ111" s="1214"/>
      <c r="PR111" s="1214"/>
      <c r="PS111" s="2639"/>
      <c r="PT111" s="1494"/>
      <c r="PU111" s="1134"/>
      <c r="PV111" s="1214"/>
      <c r="PW111" s="1495"/>
      <c r="PX111" s="1134"/>
      <c r="PY111" s="2633"/>
      <c r="PZ111" s="1496"/>
      <c r="QA111" s="1134"/>
      <c r="QB111" s="2633"/>
      <c r="QC111" s="1496"/>
      <c r="QD111" s="1134"/>
      <c r="QE111" s="1214"/>
      <c r="QF111" s="1214"/>
      <c r="QG111" s="1214"/>
      <c r="QH111" s="1214"/>
      <c r="QI111" s="1214"/>
      <c r="QJ111" s="1214"/>
      <c r="QK111" s="1134"/>
      <c r="QL111" s="1134"/>
      <c r="QM111" s="1214"/>
      <c r="QN111" s="1214"/>
      <c r="QO111" s="1134"/>
      <c r="QP111" s="1134"/>
      <c r="QQ111" s="2536"/>
      <c r="QR111" s="1214"/>
      <c r="QS111" s="1134"/>
      <c r="QT111" s="1214"/>
      <c r="QU111" s="1134"/>
      <c r="QV111" s="1214"/>
      <c r="QW111" s="1134"/>
      <c r="QX111" s="1214"/>
      <c r="QY111" s="1134"/>
      <c r="QZ111" s="1214"/>
      <c r="RA111" s="1134"/>
      <c r="RB111" s="1214"/>
      <c r="RC111" s="1134"/>
      <c r="RD111" s="1214"/>
      <c r="RE111" s="1134"/>
      <c r="RF111" s="1214"/>
      <c r="RG111" s="1134"/>
      <c r="RH111" s="1214"/>
      <c r="RI111" s="1214"/>
      <c r="RJ111" s="1214"/>
      <c r="RK111" s="1214"/>
      <c r="RL111" s="1214"/>
      <c r="RM111" s="1214"/>
      <c r="RN111" s="1214"/>
      <c r="RO111" s="1214"/>
      <c r="RP111" s="1214"/>
      <c r="RQ111" s="1214"/>
      <c r="RR111" s="1214"/>
      <c r="RS111" s="1214"/>
      <c r="RT111" s="1214"/>
      <c r="RU111" s="1214"/>
      <c r="RV111" s="1214"/>
      <c r="RW111" s="1214"/>
      <c r="RX111" s="1214"/>
      <c r="RY111" s="1214"/>
      <c r="RZ111" s="1214"/>
      <c r="SA111" s="1214"/>
      <c r="SB111" s="1214"/>
      <c r="SC111" s="1214"/>
      <c r="SD111" s="1214"/>
      <c r="SE111" s="1214"/>
      <c r="SF111" s="1214"/>
      <c r="SG111" s="1214"/>
      <c r="SH111" s="1214"/>
      <c r="SI111" s="1134"/>
      <c r="SJ111" s="1214"/>
      <c r="SK111" s="1214"/>
      <c r="SL111" s="1214"/>
      <c r="SM111" s="1214"/>
      <c r="SN111" s="1214"/>
      <c r="SO111" s="1214"/>
      <c r="SP111" s="1214"/>
      <c r="SQ111" s="1214"/>
      <c r="SR111" s="1214"/>
      <c r="SS111" s="1134"/>
      <c r="ST111" s="1214"/>
      <c r="SU111" s="1214"/>
      <c r="SV111" s="1214"/>
      <c r="SW111" s="1214"/>
      <c r="SX111" s="1214"/>
      <c r="SY111" s="1214"/>
      <c r="SZ111" s="1214"/>
      <c r="TA111" s="1134"/>
      <c r="TB111" s="1214"/>
      <c r="TC111" s="1214"/>
      <c r="TD111" s="1214"/>
      <c r="TE111" s="1214"/>
      <c r="TF111" s="1214"/>
      <c r="TG111" s="1214"/>
      <c r="TH111" s="1214"/>
      <c r="TI111" s="1214"/>
      <c r="TJ111" s="1214"/>
      <c r="TK111" s="1134"/>
      <c r="TL111" s="1214"/>
      <c r="TM111" s="1214"/>
      <c r="TN111" s="1214"/>
      <c r="TO111" s="1214"/>
      <c r="TP111" s="1214"/>
      <c r="TQ111" s="1134"/>
      <c r="TR111" s="1214"/>
      <c r="TS111" s="1214"/>
      <c r="TT111" s="1214"/>
      <c r="TU111" s="1214"/>
      <c r="TV111" s="1214"/>
      <c r="TW111" s="1214"/>
      <c r="TX111" s="1214"/>
      <c r="TY111" s="1214"/>
      <c r="TZ111" s="1214"/>
      <c r="UA111" s="1134"/>
      <c r="UB111" s="1214"/>
      <c r="UC111" s="1214"/>
      <c r="UD111" s="1214"/>
      <c r="UE111" s="1214"/>
      <c r="UF111" s="1214"/>
      <c r="UG111" s="1134"/>
      <c r="UH111" s="1134"/>
      <c r="UI111" s="1214"/>
      <c r="UJ111" s="1214"/>
      <c r="UK111" s="1134"/>
      <c r="UL111" s="1214"/>
      <c r="UM111" s="1214"/>
      <c r="UN111" s="1134"/>
      <c r="UO111" s="1214"/>
      <c r="UP111" s="1214"/>
      <c r="UQ111" s="1134"/>
      <c r="UR111" s="1214"/>
      <c r="US111" s="1214"/>
      <c r="UT111" s="1214"/>
      <c r="UU111" s="1214"/>
      <c r="UV111" s="1214"/>
      <c r="UW111" s="1214"/>
      <c r="UX111" s="1134"/>
      <c r="UY111" s="1214"/>
      <c r="UZ111" s="1134"/>
      <c r="VA111" s="1214"/>
      <c r="VB111" s="1134"/>
      <c r="VC111" s="1214"/>
      <c r="VD111" s="1134"/>
      <c r="VE111" s="1214"/>
      <c r="VF111" s="1134"/>
      <c r="VG111" s="1214"/>
      <c r="VH111" s="1134"/>
      <c r="VI111" s="1214"/>
      <c r="VJ111" s="1497"/>
      <c r="VK111" s="1214"/>
      <c r="VL111" s="1497"/>
      <c r="VM111" s="1214"/>
      <c r="VN111" s="1497"/>
      <c r="VO111" s="1214"/>
      <c r="VP111" s="1214"/>
      <c r="VQ111" s="1214"/>
      <c r="VR111" s="1214"/>
      <c r="VS111" s="1214"/>
      <c r="VT111" s="1214"/>
      <c r="VU111" s="1214"/>
      <c r="VV111" s="1214"/>
      <c r="VW111" s="1214"/>
      <c r="VX111" s="1214"/>
      <c r="VY111" s="1214"/>
      <c r="VZ111" s="1214"/>
      <c r="WA111" s="1214"/>
      <c r="WB111" s="1214"/>
      <c r="WC111" s="1214"/>
      <c r="WD111" s="1214"/>
      <c r="WE111" s="1214"/>
      <c r="WF111" s="1214"/>
      <c r="WG111" s="1214"/>
      <c r="WH111" s="1214"/>
      <c r="WI111" s="1214"/>
      <c r="WJ111" s="1214"/>
      <c r="WK111" s="1214"/>
      <c r="WL111" s="1214"/>
      <c r="WM111" s="1214"/>
      <c r="WN111" s="1214"/>
      <c r="WO111" s="1214"/>
      <c r="WP111" s="1214"/>
      <c r="WQ111" s="1214"/>
      <c r="WR111" s="1214"/>
      <c r="WS111" s="1214"/>
      <c r="WT111" s="1214"/>
      <c r="WU111" s="1214"/>
      <c r="WV111" s="1214"/>
      <c r="WW111" s="1214"/>
      <c r="WX111" s="1214"/>
      <c r="WY111" s="1214"/>
      <c r="WZ111" s="1214"/>
      <c r="XA111" s="1214"/>
      <c r="XB111" s="1214"/>
      <c r="XC111" s="1214"/>
      <c r="XD111" s="1214"/>
      <c r="XE111" s="1214"/>
      <c r="XF111" s="1214"/>
      <c r="XG111" s="1214"/>
      <c r="XH111" s="1214"/>
      <c r="XI111" s="1214"/>
      <c r="XJ111" s="1214"/>
      <c r="XK111" s="1214"/>
      <c r="XL111" s="1214"/>
      <c r="XM111" s="1214"/>
      <c r="XN111" s="1134"/>
      <c r="XO111" s="1214"/>
      <c r="XP111" s="1214"/>
      <c r="XQ111" s="1214"/>
      <c r="XR111" s="1214"/>
      <c r="XS111" s="1214"/>
      <c r="XT111" s="1214"/>
      <c r="XU111" s="1214"/>
      <c r="XV111" s="1214"/>
      <c r="XW111" s="1214"/>
      <c r="XX111" s="1139"/>
      <c r="XY111" s="2507" t="s">
        <v>31</v>
      </c>
      <c r="XZ111" s="1139"/>
      <c r="YA111" s="1214"/>
      <c r="YB111" s="1214" t="s">
        <v>31</v>
      </c>
      <c r="YC111" s="1214"/>
      <c r="YD111" s="1214"/>
      <c r="YE111" s="1214" t="s">
        <v>31</v>
      </c>
      <c r="YF111" s="1214"/>
      <c r="YG111" s="1214"/>
      <c r="YH111" s="1214" t="s">
        <v>31</v>
      </c>
      <c r="YI111" s="1214"/>
      <c r="YJ111" s="1214"/>
      <c r="YK111" s="1214" t="s">
        <v>31</v>
      </c>
      <c r="YL111" s="1214"/>
      <c r="YM111" s="1214"/>
      <c r="YN111" s="1214" t="s">
        <v>31</v>
      </c>
      <c r="YO111" s="1214"/>
      <c r="YP111" s="2507" t="s">
        <v>31</v>
      </c>
      <c r="YQ111" s="2507" t="s">
        <v>31</v>
      </c>
      <c r="YR111" s="2507" t="s">
        <v>31</v>
      </c>
      <c r="YS111" s="2507" t="s">
        <v>31</v>
      </c>
      <c r="YT111" s="2507" t="s">
        <v>31</v>
      </c>
      <c r="YU111" s="2507" t="s">
        <v>31</v>
      </c>
      <c r="YV111" s="2507" t="s">
        <v>31</v>
      </c>
      <c r="YW111" s="2507" t="s">
        <v>31</v>
      </c>
      <c r="YX111" s="2507" t="s">
        <v>31</v>
      </c>
      <c r="YY111" s="2507" t="s">
        <v>31</v>
      </c>
      <c r="YZ111" s="2507" t="s">
        <v>31</v>
      </c>
      <c r="ZA111" s="1214"/>
      <c r="ZB111" s="1214" t="s">
        <v>31</v>
      </c>
      <c r="ZC111" s="1214" t="s">
        <v>31</v>
      </c>
      <c r="ZD111" s="1214" t="s">
        <v>31</v>
      </c>
      <c r="ZE111" s="1214" t="s">
        <v>31</v>
      </c>
      <c r="ZF111" s="1214" t="s">
        <v>31</v>
      </c>
      <c r="ZG111" s="1214" t="s">
        <v>31</v>
      </c>
      <c r="ZH111" s="1214" t="s">
        <v>31</v>
      </c>
      <c r="ZI111" s="1214" t="s">
        <v>31</v>
      </c>
      <c r="ZJ111" s="1214" t="s">
        <v>31</v>
      </c>
      <c r="ZK111" s="1214" t="s">
        <v>31</v>
      </c>
      <c r="ZL111" s="1214" t="s">
        <v>31</v>
      </c>
      <c r="ZM111" s="1214"/>
      <c r="ZN111" s="1214"/>
      <c r="ZO111" s="1214"/>
      <c r="ZP111" s="1214"/>
      <c r="ZQ111" s="1214"/>
      <c r="ZR111" s="1214"/>
      <c r="ZS111" s="1214"/>
      <c r="ZT111" s="1214"/>
      <c r="ZU111" s="1214"/>
      <c r="ZV111" s="1214"/>
      <c r="ZW111" s="1214"/>
      <c r="ZX111" s="1214"/>
      <c r="ZY111" s="1214"/>
      <c r="ZZ111" s="1214"/>
      <c r="AAA111" s="1214"/>
      <c r="AAB111" s="1214"/>
      <c r="AAC111" s="1214"/>
      <c r="AAD111" s="1214"/>
      <c r="AAE111" s="1214"/>
      <c r="AAF111" s="1214"/>
      <c r="AAG111" s="1214"/>
      <c r="AAH111" s="1134"/>
      <c r="AAI111" s="1134"/>
      <c r="AAJ111" s="1134"/>
      <c r="AAK111" s="1134"/>
      <c r="AAL111" s="1134"/>
      <c r="AAM111" s="1134"/>
      <c r="AAN111" s="1214"/>
      <c r="AAO111" s="1214"/>
      <c r="AAP111" s="1214"/>
      <c r="AAQ111" s="1214"/>
      <c r="AAR111" s="1214"/>
      <c r="AAS111" s="1214"/>
      <c r="AAT111" s="1214"/>
      <c r="AAU111" s="1214"/>
      <c r="AAV111" s="1214"/>
      <c r="AAW111" s="1214"/>
      <c r="AAX111" s="1214"/>
      <c r="AAY111" s="1214"/>
      <c r="AAZ111" s="1214"/>
      <c r="ABA111" s="1214"/>
      <c r="ABB111" s="1214"/>
      <c r="ABC111" s="1214"/>
      <c r="ABD111" s="1214"/>
      <c r="ABE111" s="1214"/>
      <c r="ABF111" s="1214"/>
      <c r="ABG111" s="1214"/>
      <c r="ABH111" s="1214"/>
      <c r="ABI111" s="1214"/>
      <c r="ABJ111" s="1214"/>
      <c r="ABK111" s="1214"/>
      <c r="ABL111" s="1214"/>
      <c r="ABM111" s="1214"/>
      <c r="ABN111" s="1214"/>
      <c r="ABO111" s="1214"/>
      <c r="ABP111" s="1214"/>
      <c r="ABQ111" s="1214"/>
      <c r="ABR111" s="1214"/>
      <c r="ABS111" s="1214"/>
      <c r="ABT111" s="1214"/>
      <c r="ABU111" s="1214"/>
      <c r="ABV111" s="1214"/>
      <c r="ABW111" s="1214"/>
      <c r="ABX111" s="1214"/>
      <c r="ABY111" s="1214"/>
      <c r="ABZ111" s="1214"/>
      <c r="ACA111" s="1214"/>
      <c r="ACB111" s="1214"/>
      <c r="ACC111" s="1214"/>
      <c r="ACD111" s="1214"/>
      <c r="ACE111" s="1214"/>
      <c r="ACF111" s="1214"/>
      <c r="ACG111" s="1214"/>
      <c r="ACH111" s="1214"/>
      <c r="ACI111" s="1214"/>
      <c r="ACJ111" s="1214"/>
      <c r="ACK111" s="1214"/>
      <c r="ACL111" s="1214"/>
      <c r="ACM111" s="1134"/>
      <c r="ACN111" s="1214"/>
      <c r="ACO111" s="1134"/>
      <c r="ACP111" s="1214"/>
      <c r="ACQ111" s="1134"/>
      <c r="ACR111" s="1214"/>
      <c r="ACS111" s="1134"/>
      <c r="ACT111" s="1214"/>
      <c r="ACU111" s="1214"/>
      <c r="ACV111" s="1214"/>
      <c r="ACW111" s="1214"/>
      <c r="ACX111" s="1214"/>
      <c r="ACY111" s="1214"/>
      <c r="ACZ111" s="1214"/>
      <c r="ADA111" s="1214"/>
      <c r="ADB111" s="1214"/>
      <c r="ADC111" s="1214"/>
      <c r="ADD111" s="1214"/>
      <c r="ADE111" s="1214"/>
      <c r="ADF111" s="1214"/>
      <c r="ADG111" s="1214"/>
      <c r="ADH111" s="1214"/>
      <c r="ADI111" s="1214"/>
      <c r="ADJ111" s="1214"/>
      <c r="ADK111" s="1214"/>
      <c r="ADL111" s="1214"/>
      <c r="ADM111" s="1214"/>
      <c r="ADN111" s="1134"/>
      <c r="ADO111" s="1134"/>
      <c r="ADP111" s="1134"/>
      <c r="ADQ111" s="1214"/>
      <c r="ADR111" s="1214"/>
      <c r="ADS111" s="1214"/>
      <c r="ADT111" s="1214"/>
      <c r="ADU111" s="1214"/>
      <c r="ADV111" s="1214"/>
      <c r="ADW111" s="1214"/>
      <c r="ADX111" s="1214"/>
      <c r="ADY111" s="1214"/>
      <c r="ADZ111" s="1214"/>
      <c r="AEA111" s="1214"/>
      <c r="AEB111" s="1214"/>
      <c r="AEC111" s="1214"/>
      <c r="AED111" s="1214"/>
      <c r="AEE111" s="1214"/>
      <c r="AEF111" s="1214"/>
      <c r="AEG111" s="1214"/>
      <c r="AEH111" s="1214"/>
      <c r="AEI111" s="729"/>
      <c r="AEJ111" s="1134"/>
      <c r="AEK111" s="1134"/>
      <c r="AEL111" s="1134"/>
      <c r="AEM111" s="1505"/>
      <c r="AEN111" s="1505"/>
      <c r="AEO111" s="1520"/>
      <c r="AEP111" s="1521"/>
      <c r="AEQ111" s="1520"/>
      <c r="AER111" s="1520"/>
      <c r="AES111" s="1520"/>
      <c r="AET111" s="1521"/>
      <c r="AEU111" s="1520"/>
      <c r="AEV111" s="1520"/>
      <c r="AEW111" s="1520"/>
      <c r="AEX111" s="1520"/>
      <c r="AEY111" s="1520"/>
      <c r="AEZ111" s="1520"/>
      <c r="AFA111" s="1520"/>
      <c r="AFB111" s="1517"/>
      <c r="AFC111" s="1498"/>
      <c r="AFD111" s="2507" t="s">
        <v>31</v>
      </c>
      <c r="AFE111" s="1139"/>
      <c r="AFF111" s="1496"/>
      <c r="AFG111" s="2633" t="s">
        <v>31</v>
      </c>
      <c r="AFH111" s="1134"/>
      <c r="AFI111" s="1139"/>
      <c r="AFJ111" s="1134"/>
      <c r="AFK111" s="1214"/>
      <c r="AFL111" s="1214"/>
      <c r="AFM111" s="1214"/>
      <c r="AFN111" s="1134"/>
      <c r="AFO111" s="1214"/>
      <c r="AFP111" s="1214"/>
      <c r="AFQ111" s="1134"/>
      <c r="AFR111" s="1134"/>
      <c r="AFS111" s="1134" t="s">
        <v>31</v>
      </c>
      <c r="AFT111" s="1134" t="s">
        <v>31</v>
      </c>
      <c r="AFU111" s="1214" t="s">
        <v>31</v>
      </c>
      <c r="AFV111" s="1214"/>
      <c r="AFW111" s="1134"/>
      <c r="AFX111" s="1134"/>
      <c r="AFY111" s="1214"/>
      <c r="AFZ111" s="1214"/>
      <c r="AGA111" s="1214"/>
      <c r="AGB111" s="1214"/>
      <c r="AGC111" s="1214"/>
      <c r="AGD111" s="1214"/>
      <c r="AGE111" s="1214"/>
      <c r="AGF111" s="1214"/>
      <c r="AGG111" s="1214"/>
      <c r="AGH111" s="1214"/>
      <c r="AGI111" s="1214"/>
      <c r="AGJ111" s="1134"/>
      <c r="AGK111" s="1134"/>
      <c r="AGL111" s="1134"/>
      <c r="AGM111" s="1134"/>
      <c r="AGN111" s="1134"/>
      <c r="AGO111" s="1134"/>
      <c r="AGP111" s="1134"/>
      <c r="AGQ111" s="1134"/>
      <c r="AGR111" s="1134"/>
      <c r="AGS111" s="1134"/>
      <c r="AGT111" s="1214"/>
      <c r="AGU111" s="1214"/>
      <c r="AGV111" s="1214"/>
      <c r="AGW111" s="1214"/>
      <c r="AGX111" s="1214"/>
      <c r="AGY111" s="1214"/>
      <c r="AGZ111" s="1214"/>
      <c r="AHA111" s="1214"/>
      <c r="AHB111" s="1214"/>
      <c r="AHC111" s="1134"/>
      <c r="AHD111" s="1134"/>
      <c r="AHE111" s="1134"/>
      <c r="AHF111" s="1134"/>
      <c r="AHG111" s="1134"/>
      <c r="AHH111" s="1134"/>
      <c r="AHI111" s="1134"/>
      <c r="AHJ111" s="1134"/>
      <c r="AHK111" s="1134"/>
      <c r="AHL111" s="1134"/>
      <c r="AHM111" s="1214"/>
      <c r="AHN111" s="1214"/>
      <c r="AHO111" s="1214"/>
      <c r="AHP111" s="1214"/>
      <c r="AHQ111" s="1214"/>
      <c r="AHR111" s="1214"/>
      <c r="AHS111" s="1214"/>
      <c r="AHT111" s="1214"/>
      <c r="AHU111" s="1214"/>
      <c r="AHV111" s="1134"/>
      <c r="AHW111" s="1134"/>
      <c r="AHX111" s="1134"/>
      <c r="AHY111" s="1134"/>
      <c r="AHZ111" s="1134"/>
      <c r="AIA111" s="1134"/>
      <c r="AIB111" s="1134"/>
      <c r="AIC111" s="1134"/>
      <c r="AID111" s="1134"/>
      <c r="AIE111" s="1134"/>
      <c r="AIF111" s="1214"/>
      <c r="AIG111" s="1214"/>
      <c r="AIH111" s="1214"/>
      <c r="AII111" s="1214"/>
      <c r="AIJ111" s="1214"/>
      <c r="AIK111" s="1214"/>
      <c r="AIL111" s="1214"/>
      <c r="AIM111" s="1214"/>
      <c r="AIN111" s="1214"/>
      <c r="AIO111" s="1214"/>
      <c r="AIP111" s="2633"/>
      <c r="AIQ111" s="2633"/>
      <c r="AIR111" s="1214"/>
      <c r="AIS111" s="1214"/>
      <c r="AIT111" s="1214"/>
      <c r="AIU111" s="1214"/>
      <c r="AIV111" s="1214"/>
      <c r="AIW111" s="1214"/>
      <c r="AIX111" s="1214"/>
      <c r="AIY111" s="1214"/>
      <c r="AIZ111" s="1214"/>
      <c r="AJA111" s="1214"/>
      <c r="AJB111" s="1214"/>
      <c r="AJC111" s="1214"/>
      <c r="AJD111" s="1214"/>
      <c r="AJE111" s="1214"/>
      <c r="AJF111" s="1214"/>
      <c r="AJG111" s="1214"/>
      <c r="AJH111" s="1214"/>
      <c r="AJI111" s="1214"/>
      <c r="AJJ111" s="1214"/>
      <c r="AJK111" s="1134"/>
      <c r="AJL111" s="1214"/>
      <c r="AJM111" s="1214"/>
      <c r="AJN111" s="1134"/>
      <c r="AJO111" s="1214"/>
      <c r="AJP111" s="1214"/>
      <c r="AJQ111" s="1134"/>
      <c r="AJR111" s="1214"/>
      <c r="AJS111" s="1214"/>
      <c r="AJT111" s="1134"/>
      <c r="AJU111" s="1214"/>
      <c r="AJV111" s="1134"/>
      <c r="AJW111" s="1214"/>
      <c r="AJX111" s="1214"/>
      <c r="AJY111" s="1134"/>
      <c r="AJZ111" s="1214"/>
      <c r="AKA111" s="1214"/>
      <c r="AKB111" s="1134"/>
      <c r="AKC111" s="1214"/>
      <c r="AKD111" s="1214"/>
      <c r="AKE111" s="1134"/>
      <c r="AKF111" s="1134"/>
      <c r="AKG111" s="1134"/>
      <c r="AKH111" s="1134"/>
      <c r="AKI111" s="1134"/>
      <c r="AKJ111" s="1134"/>
      <c r="AKK111" s="1134"/>
      <c r="AKL111" s="1134"/>
      <c r="AKM111" s="1134"/>
      <c r="AKN111" s="1134"/>
      <c r="AKO111" s="1134"/>
      <c r="AKP111" s="1214"/>
      <c r="AKQ111" s="1214"/>
      <c r="AKR111" s="1214"/>
      <c r="AKS111" s="1214"/>
      <c r="AKT111" s="1214"/>
      <c r="AKU111" s="1214"/>
      <c r="AKV111" s="1214"/>
      <c r="AKW111" s="1214"/>
      <c r="AKX111" s="1214"/>
      <c r="AKY111" s="1214"/>
      <c r="AKZ111" s="1214"/>
      <c r="ALA111" s="1214"/>
      <c r="ALB111" s="1214"/>
      <c r="ALC111" s="1214"/>
      <c r="ALD111" s="1214"/>
      <c r="ALE111" s="1214"/>
      <c r="ALF111" s="1214"/>
      <c r="ALG111" s="1214"/>
      <c r="ALH111" s="1220"/>
    </row>
    <row r="112" spans="1:996" ht="13" x14ac:dyDescent="0.2">
      <c r="A112" s="729"/>
      <c r="B112" s="729"/>
      <c r="C112" s="729"/>
      <c r="D112" s="729"/>
      <c r="E112" s="729"/>
      <c r="F112" s="2617" t="s">
        <v>1930</v>
      </c>
      <c r="G112" s="2924"/>
      <c r="H112" s="1134"/>
      <c r="I112" s="2631"/>
      <c r="J112" s="1214"/>
      <c r="K112" s="1134"/>
      <c r="L112" s="1214"/>
      <c r="M112" s="2631"/>
      <c r="N112" s="1214"/>
      <c r="O112" s="1134"/>
      <c r="P112" s="2631"/>
      <c r="Q112" s="1214"/>
      <c r="R112" s="1134"/>
      <c r="S112" s="1214"/>
      <c r="T112" s="1214"/>
      <c r="U112" s="1214"/>
      <c r="V112" s="1134"/>
      <c r="W112" s="1214"/>
      <c r="X112" s="1134"/>
      <c r="Y112" s="1214"/>
      <c r="Z112" s="1214"/>
      <c r="AA112" s="1214"/>
      <c r="AB112" s="1214"/>
      <c r="AC112" s="1214"/>
      <c r="AD112" s="1134"/>
      <c r="AE112" s="1214"/>
      <c r="AF112" s="1214"/>
      <c r="AG112" s="1214"/>
      <c r="AH112" s="1214"/>
      <c r="AI112" s="1214"/>
      <c r="AJ112" s="1214"/>
      <c r="AK112" s="1214"/>
      <c r="AL112" s="1214"/>
      <c r="AM112" s="1134"/>
      <c r="AN112" s="1134"/>
      <c r="AO112" s="1134"/>
      <c r="AP112" s="1134"/>
      <c r="AQ112" s="1134"/>
      <c r="AR112" s="1134"/>
      <c r="AS112" s="1134"/>
      <c r="AT112" s="1214"/>
      <c r="AU112" s="1214"/>
      <c r="AV112" s="1134"/>
      <c r="AW112" s="1214"/>
      <c r="AX112" s="1214"/>
      <c r="AY112" s="1134"/>
      <c r="AZ112" s="1214"/>
      <c r="BA112" s="1214"/>
      <c r="BB112" s="1134"/>
      <c r="BC112" s="1214"/>
      <c r="BD112" s="1214"/>
      <c r="BE112" s="1134"/>
      <c r="BF112" s="1214"/>
      <c r="BG112" s="1214"/>
      <c r="BH112" s="1134"/>
      <c r="BI112" s="1214"/>
      <c r="BJ112" s="1214"/>
      <c r="BK112" s="1134"/>
      <c r="BL112" s="1214"/>
      <c r="BM112" s="1214"/>
      <c r="BN112" s="1134"/>
      <c r="BO112" s="1214"/>
      <c r="BP112" s="1214"/>
      <c r="BQ112" s="1134"/>
      <c r="BR112" s="1214"/>
      <c r="BS112" s="1214"/>
      <c r="BT112" s="1134"/>
      <c r="BU112" s="1214"/>
      <c r="BV112" s="1214"/>
      <c r="BW112" s="1134"/>
      <c r="BX112" s="1214"/>
      <c r="BY112" s="1214"/>
      <c r="BZ112" s="1134"/>
      <c r="CA112" s="1214"/>
      <c r="CB112" s="1214"/>
      <c r="CC112" s="1214"/>
      <c r="CD112" s="1214"/>
      <c r="CE112" s="1214"/>
      <c r="CF112" s="1214"/>
      <c r="CG112" s="1214"/>
      <c r="CH112" s="1214"/>
      <c r="CI112" s="1214"/>
      <c r="CJ112" s="1214"/>
      <c r="CK112" s="1214"/>
      <c r="CL112" s="1214"/>
      <c r="CM112" s="1214"/>
      <c r="CN112" s="1214"/>
      <c r="CO112" s="1134"/>
      <c r="CP112" s="1214"/>
      <c r="CQ112" s="1214"/>
      <c r="CR112" s="1134"/>
      <c r="CS112" s="1214"/>
      <c r="CT112" s="1214"/>
      <c r="CU112" s="1134"/>
      <c r="CV112" s="1214"/>
      <c r="CW112" s="1214"/>
      <c r="CX112" s="1134"/>
      <c r="CY112" s="1214"/>
      <c r="CZ112" s="1214"/>
      <c r="DA112" s="1214"/>
      <c r="DB112" s="1214"/>
      <c r="DC112" s="1134"/>
      <c r="DD112" s="1214"/>
      <c r="DE112" s="1214"/>
      <c r="DF112" s="1214"/>
      <c r="DG112" s="1214"/>
      <c r="DH112" s="1214"/>
      <c r="DI112" s="1214"/>
      <c r="DJ112" s="1214"/>
      <c r="DK112" s="1214"/>
      <c r="DL112" s="1214"/>
      <c r="DM112" s="1214"/>
      <c r="DN112" s="1214"/>
      <c r="DO112" s="1214"/>
      <c r="DP112" s="1214"/>
      <c r="DQ112" s="1214"/>
      <c r="DR112" s="1214"/>
      <c r="DS112" s="1214"/>
      <c r="DT112" s="1214"/>
      <c r="DU112" s="1214"/>
      <c r="DV112" s="1214"/>
      <c r="DW112" s="2632"/>
      <c r="DX112" s="2632"/>
      <c r="DY112" s="1214"/>
      <c r="DZ112" s="1214"/>
      <c r="EA112" s="1214"/>
      <c r="EB112" s="2632"/>
      <c r="EC112" s="2632"/>
      <c r="ED112" s="1214"/>
      <c r="EE112" s="1214"/>
      <c r="EF112" s="1214"/>
      <c r="EG112" s="2632"/>
      <c r="EH112" s="2632"/>
      <c r="EI112" s="1214"/>
      <c r="EJ112" s="1214"/>
      <c r="EK112" s="1214"/>
      <c r="EL112" s="2632"/>
      <c r="EM112" s="2632"/>
      <c r="EN112" s="1214"/>
      <c r="EO112" s="1214"/>
      <c r="EP112" s="1214"/>
      <c r="EQ112" s="2632"/>
      <c r="ER112" s="2632"/>
      <c r="ES112" s="1214"/>
      <c r="ET112" s="988"/>
      <c r="EU112" s="988"/>
      <c r="EV112" s="2632"/>
      <c r="EW112" s="2632"/>
      <c r="EX112" s="1214"/>
      <c r="EY112" s="988"/>
      <c r="EZ112" s="988"/>
      <c r="FA112" s="2632"/>
      <c r="FB112" s="2632"/>
      <c r="FC112" s="1214"/>
      <c r="FD112" s="988"/>
      <c r="FE112" s="988"/>
      <c r="FF112" s="2632"/>
      <c r="FG112" s="2632"/>
      <c r="FH112" s="2633"/>
      <c r="FI112" s="988"/>
      <c r="FJ112" s="988"/>
      <c r="FK112" s="2634"/>
      <c r="FL112" s="2632"/>
      <c r="FM112" s="1214"/>
      <c r="FN112" s="2632"/>
      <c r="FO112" s="2632"/>
      <c r="FP112" s="1214"/>
      <c r="FQ112" s="1212"/>
      <c r="FR112" s="1212"/>
      <c r="FS112" s="2632"/>
      <c r="FT112" s="2632"/>
      <c r="FU112" s="1214"/>
      <c r="FV112" s="1214"/>
      <c r="FW112" s="1214"/>
      <c r="FX112" s="2632"/>
      <c r="FY112" s="2632"/>
      <c r="FZ112" s="1214"/>
      <c r="GA112" s="1214"/>
      <c r="GB112" s="1214"/>
      <c r="GC112" s="2632"/>
      <c r="GD112" s="2632"/>
      <c r="GE112" s="1214"/>
      <c r="GF112" s="1214"/>
      <c r="GG112" s="1214"/>
      <c r="GH112" s="2632"/>
      <c r="GI112" s="2632"/>
      <c r="GJ112" s="1214"/>
      <c r="GK112" s="1214"/>
      <c r="GL112" s="1214"/>
      <c r="GM112" s="2632"/>
      <c r="GN112" s="2632"/>
      <c r="GO112" s="1214"/>
      <c r="GP112" s="1214"/>
      <c r="GQ112" s="1214"/>
      <c r="GR112" s="2632"/>
      <c r="GS112" s="2632"/>
      <c r="GT112" s="1214"/>
      <c r="GU112" s="1214"/>
      <c r="GV112" s="1214"/>
      <c r="GW112" s="2632"/>
      <c r="GX112" s="2632"/>
      <c r="GY112" s="1214"/>
      <c r="GZ112" s="1214"/>
      <c r="HA112" s="1214"/>
      <c r="HB112" s="2632"/>
      <c r="HC112" s="2632"/>
      <c r="HD112" s="1214"/>
      <c r="HE112" s="1214"/>
      <c r="HF112" s="1214"/>
      <c r="HG112" s="1214"/>
      <c r="HH112" s="1214"/>
      <c r="HI112" s="1214"/>
      <c r="HJ112" s="1214"/>
      <c r="HK112" s="1214"/>
      <c r="HL112" s="1214"/>
      <c r="HM112" s="1493"/>
      <c r="HN112" s="1214"/>
      <c r="HO112" s="1214"/>
      <c r="HP112" s="1214"/>
      <c r="HQ112" s="1214"/>
      <c r="HR112" s="1214"/>
      <c r="HS112" s="1214"/>
      <c r="HT112" s="1214"/>
      <c r="HU112" s="1214"/>
      <c r="HV112" s="1214"/>
      <c r="HW112" s="1214"/>
      <c r="HX112" s="1214"/>
      <c r="HY112" s="1214"/>
      <c r="HZ112" s="1214"/>
      <c r="IA112" s="1214"/>
      <c r="IB112" s="1214"/>
      <c r="IC112" s="1214"/>
      <c r="ID112" s="1214"/>
      <c r="IE112" s="1214"/>
      <c r="IF112" s="1214"/>
      <c r="IG112" s="1214"/>
      <c r="IH112" s="1214"/>
      <c r="II112" s="1214"/>
      <c r="IJ112" s="1214"/>
      <c r="IK112" s="1214"/>
      <c r="IL112" s="1214"/>
      <c r="IM112" s="1214"/>
      <c r="IN112" s="1214"/>
      <c r="IO112" s="1214"/>
      <c r="IP112" s="1214"/>
      <c r="IQ112" s="1214"/>
      <c r="IR112" s="1214"/>
      <c r="IS112" s="1214"/>
      <c r="IT112" s="1214"/>
      <c r="IU112" s="1214"/>
      <c r="IV112" s="1214"/>
      <c r="IW112" s="1214"/>
      <c r="IX112" s="1214"/>
      <c r="IY112" s="1214"/>
      <c r="IZ112" s="1214"/>
      <c r="JA112" s="1214"/>
      <c r="JB112" s="1214"/>
      <c r="JC112" s="1214"/>
      <c r="JD112" s="1214"/>
      <c r="JE112" s="1214"/>
      <c r="JF112" s="1214"/>
      <c r="JG112" s="1214"/>
      <c r="JH112" s="1214"/>
      <c r="JI112" s="1214"/>
      <c r="JJ112" s="1214"/>
      <c r="JK112" s="1214"/>
      <c r="JL112" s="1214"/>
      <c r="JM112" s="1214"/>
      <c r="JN112" s="1214"/>
      <c r="JO112" s="1214"/>
      <c r="JP112" s="1214"/>
      <c r="JQ112" s="1214"/>
      <c r="JR112" s="1214"/>
      <c r="JS112" s="1214"/>
      <c r="JT112" s="1214"/>
      <c r="JU112" s="1214"/>
      <c r="JV112" s="1214"/>
      <c r="JW112" s="1214"/>
      <c r="JX112" s="1214"/>
      <c r="JY112" s="1214"/>
      <c r="JZ112" s="1214"/>
      <c r="KA112" s="1214"/>
      <c r="KB112" s="1214"/>
      <c r="KC112" s="1214"/>
      <c r="KD112" s="1214"/>
      <c r="KE112" s="1214"/>
      <c r="KF112" s="1214"/>
      <c r="KG112" s="1214"/>
      <c r="KH112" s="1214"/>
      <c r="KI112" s="1214"/>
      <c r="KJ112" s="1214"/>
      <c r="KK112" s="1214"/>
      <c r="KL112" s="1214"/>
      <c r="KM112" s="1214"/>
      <c r="KN112" s="1214"/>
      <c r="KO112" s="1214"/>
      <c r="KP112" s="1214"/>
      <c r="KQ112" s="1214"/>
      <c r="KR112" s="1214"/>
      <c r="KS112" s="1214"/>
      <c r="KT112" s="1214"/>
      <c r="KU112" s="1214"/>
      <c r="KV112" s="1214"/>
      <c r="KW112" s="1214"/>
      <c r="KX112" s="1214"/>
      <c r="KY112" s="1214"/>
      <c r="KZ112" s="1214"/>
      <c r="LA112" s="1214"/>
      <c r="LB112" s="1214"/>
      <c r="LC112" s="1214"/>
      <c r="LD112" s="1214"/>
      <c r="LE112" s="1214"/>
      <c r="LF112" s="1214"/>
      <c r="LG112" s="1214"/>
      <c r="LH112" s="1214"/>
      <c r="LI112" s="1214"/>
      <c r="LJ112" s="729"/>
      <c r="LK112" s="729"/>
      <c r="LL112" s="729"/>
      <c r="LM112" s="729"/>
      <c r="LN112" s="729"/>
      <c r="LO112" s="729"/>
      <c r="LP112" s="1220"/>
      <c r="LQ112" s="1220"/>
      <c r="LR112" s="1220"/>
      <c r="LS112" s="1220"/>
      <c r="LT112" s="1220"/>
      <c r="LU112" s="1220"/>
      <c r="LV112" s="1220"/>
      <c r="LW112" s="1220"/>
      <c r="LX112" s="1220"/>
      <c r="LY112" s="1220"/>
      <c r="LZ112" s="1220"/>
      <c r="MA112" s="1220"/>
      <c r="MB112" s="1220"/>
      <c r="MC112" s="1220"/>
      <c r="MD112" s="1220"/>
      <c r="ME112" s="1220"/>
      <c r="MF112" s="1220"/>
      <c r="MG112" s="1220"/>
      <c r="MH112" s="1220"/>
      <c r="MI112" s="1220"/>
      <c r="MJ112" s="1220"/>
      <c r="MK112" s="1220"/>
      <c r="ML112" s="1220"/>
      <c r="MM112" s="1220"/>
      <c r="MN112" s="1220"/>
      <c r="MO112" s="1220"/>
      <c r="MP112" s="1220"/>
      <c r="MQ112" s="1220"/>
      <c r="MR112" s="1220"/>
      <c r="MS112" s="1220"/>
      <c r="MT112" s="1220"/>
      <c r="MU112" s="1220"/>
      <c r="MV112" s="1220"/>
      <c r="MW112" s="1220"/>
      <c r="MX112" s="1220"/>
      <c r="MY112" s="1220"/>
      <c r="MZ112" s="1220"/>
      <c r="NA112" s="1220"/>
      <c r="NB112" s="1214"/>
      <c r="NC112" s="1214"/>
      <c r="ND112" s="1214"/>
      <c r="NE112" s="1214"/>
      <c r="NF112" s="1214"/>
      <c r="NG112" s="1214"/>
      <c r="NH112" s="1214"/>
      <c r="NI112" s="1214"/>
      <c r="NJ112" s="1214"/>
      <c r="NK112" s="1214"/>
      <c r="NL112" s="1214"/>
      <c r="NM112" s="1214"/>
      <c r="NN112" s="1214"/>
      <c r="NO112" s="1214"/>
      <c r="NP112" s="1214"/>
      <c r="NQ112" s="3210"/>
      <c r="NR112" s="3357"/>
      <c r="NS112" s="3358"/>
      <c r="NT112" s="3211"/>
      <c r="NU112" s="3358"/>
      <c r="NV112" s="3358"/>
      <c r="NW112" s="3211"/>
      <c r="NX112" s="3358"/>
      <c r="NY112" s="3358"/>
      <c r="NZ112" s="3211"/>
      <c r="OA112" s="3358"/>
      <c r="OB112" s="3358"/>
      <c r="OC112" s="2636"/>
      <c r="OD112" s="2632"/>
      <c r="OE112" s="1214"/>
      <c r="OF112" s="1214"/>
      <c r="OG112" s="1214"/>
      <c r="OH112" s="1214"/>
      <c r="OI112" s="1214"/>
      <c r="OJ112" s="1214"/>
      <c r="OK112" s="1220">
        <v>0</v>
      </c>
      <c r="OL112" s="1220">
        <v>35</v>
      </c>
      <c r="OM112" s="1220"/>
      <c r="ON112" s="1220"/>
      <c r="OO112" s="1220"/>
      <c r="OQ112" s="1214"/>
      <c r="OR112" s="1214"/>
      <c r="OS112" s="1214"/>
      <c r="OT112" s="1214"/>
      <c r="OU112" s="1214"/>
      <c r="OV112" s="1214"/>
      <c r="OW112" s="1214"/>
      <c r="OX112" s="1214"/>
      <c r="OY112" s="1214"/>
      <c r="OZ112" s="1214"/>
      <c r="PA112" s="1214"/>
      <c r="PB112" s="1214"/>
      <c r="PC112" s="1214"/>
      <c r="PD112" s="1214"/>
      <c r="PE112" s="1214"/>
      <c r="PF112" s="1214"/>
      <c r="PG112" s="1214"/>
      <c r="PH112" s="1214"/>
      <c r="PI112" s="1214"/>
      <c r="PJ112" s="1214"/>
      <c r="PK112" s="1214"/>
      <c r="PL112" s="1214"/>
      <c r="PM112" s="1214"/>
      <c r="PN112" s="1214"/>
      <c r="PO112" s="1214"/>
      <c r="PP112" s="1214"/>
      <c r="PQ112" s="1214"/>
      <c r="PR112" s="1214"/>
      <c r="PS112" s="2639"/>
      <c r="PT112" s="1494"/>
      <c r="PU112" s="1134"/>
      <c r="PV112" s="1214"/>
      <c r="PW112" s="1495"/>
      <c r="PX112" s="1134"/>
      <c r="PY112" s="2633"/>
      <c r="PZ112" s="1496"/>
      <c r="QA112" s="1134"/>
      <c r="QB112" s="2633"/>
      <c r="QC112" s="1496"/>
      <c r="QD112" s="1134"/>
      <c r="QE112" s="1214"/>
      <c r="QF112" s="1214"/>
      <c r="QG112" s="1214"/>
      <c r="QH112" s="1214"/>
      <c r="QI112" s="1214"/>
      <c r="QJ112" s="1214"/>
      <c r="QK112" s="1134"/>
      <c r="QL112" s="1134"/>
      <c r="QM112" s="1214"/>
      <c r="QN112" s="1214"/>
      <c r="QO112" s="1134"/>
      <c r="QP112" s="1134"/>
      <c r="QQ112" s="2536"/>
      <c r="QR112" s="1214"/>
      <c r="QS112" s="1134"/>
      <c r="QT112" s="1214"/>
      <c r="QU112" s="1134"/>
      <c r="QV112" s="1214"/>
      <c r="QW112" s="1134"/>
      <c r="QX112" s="1214"/>
      <c r="QY112" s="1134"/>
      <c r="QZ112" s="1214"/>
      <c r="RA112" s="1134"/>
      <c r="RB112" s="1214"/>
      <c r="RC112" s="1134"/>
      <c r="RD112" s="1214"/>
      <c r="RE112" s="1134"/>
      <c r="RF112" s="1214"/>
      <c r="RG112" s="1134"/>
      <c r="RH112" s="1214"/>
      <c r="RI112" s="1214"/>
      <c r="RJ112" s="1214"/>
      <c r="RK112" s="1214"/>
      <c r="RL112" s="1214"/>
      <c r="RM112" s="1214"/>
      <c r="RN112" s="1214"/>
      <c r="RO112" s="1214"/>
      <c r="RP112" s="1214"/>
      <c r="RQ112" s="1214"/>
      <c r="RR112" s="1214"/>
      <c r="RS112" s="1214"/>
      <c r="RT112" s="1214"/>
      <c r="RU112" s="1214"/>
      <c r="RV112" s="1214"/>
      <c r="RW112" s="1214"/>
      <c r="RX112" s="1214"/>
      <c r="RY112" s="1214"/>
      <c r="RZ112" s="1214"/>
      <c r="SA112" s="1214"/>
      <c r="SB112" s="1214"/>
      <c r="SC112" s="1214"/>
      <c r="SD112" s="1214"/>
      <c r="SE112" s="1214"/>
      <c r="SF112" s="1214"/>
      <c r="SG112" s="1214"/>
      <c r="SH112" s="1214"/>
      <c r="SI112" s="1134"/>
      <c r="SJ112" s="1214"/>
      <c r="SK112" s="1214"/>
      <c r="SL112" s="1214"/>
      <c r="SM112" s="1214"/>
      <c r="SN112" s="1214"/>
      <c r="SO112" s="1214"/>
      <c r="SP112" s="1214"/>
      <c r="SQ112" s="1214"/>
      <c r="SR112" s="1214"/>
      <c r="SS112" s="1134"/>
      <c r="ST112" s="1214"/>
      <c r="SU112" s="1214"/>
      <c r="SV112" s="1214"/>
      <c r="SW112" s="1214"/>
      <c r="SX112" s="1214"/>
      <c r="SY112" s="1214"/>
      <c r="SZ112" s="1214"/>
      <c r="TA112" s="1134"/>
      <c r="TB112" s="1214"/>
      <c r="TC112" s="1214"/>
      <c r="TD112" s="1214"/>
      <c r="TE112" s="1214"/>
      <c r="TF112" s="1214"/>
      <c r="TG112" s="1214"/>
      <c r="TH112" s="1214"/>
      <c r="TI112" s="1214"/>
      <c r="TJ112" s="1214"/>
      <c r="TK112" s="1134"/>
      <c r="TL112" s="1214"/>
      <c r="TM112" s="1214"/>
      <c r="TN112" s="1214"/>
      <c r="TO112" s="1214"/>
      <c r="TP112" s="1214"/>
      <c r="TQ112" s="1134"/>
      <c r="TR112" s="1214"/>
      <c r="TS112" s="1214"/>
      <c r="TT112" s="1214"/>
      <c r="TU112" s="1214"/>
      <c r="TV112" s="1214"/>
      <c r="TW112" s="1214"/>
      <c r="TX112" s="1214"/>
      <c r="TY112" s="1214"/>
      <c r="TZ112" s="1214"/>
      <c r="UA112" s="1134"/>
      <c r="UB112" s="1214"/>
      <c r="UC112" s="1214"/>
      <c r="UD112" s="1214"/>
      <c r="UE112" s="1214"/>
      <c r="UF112" s="1214"/>
      <c r="UG112" s="1134"/>
      <c r="UH112" s="1134"/>
      <c r="UI112" s="1214"/>
      <c r="UJ112" s="1214"/>
      <c r="UK112" s="1134"/>
      <c r="UL112" s="1214"/>
      <c r="UM112" s="1214"/>
      <c r="UN112" s="1134"/>
      <c r="UO112" s="1214"/>
      <c r="UP112" s="1214"/>
      <c r="UQ112" s="1134"/>
      <c r="UR112" s="1214"/>
      <c r="US112" s="1214"/>
      <c r="UT112" s="1214"/>
      <c r="UU112" s="1214"/>
      <c r="UV112" s="1214"/>
      <c r="UW112" s="1214"/>
      <c r="UX112" s="1134"/>
      <c r="UY112" s="1214"/>
      <c r="UZ112" s="1134"/>
      <c r="VA112" s="1214"/>
      <c r="VB112" s="1134"/>
      <c r="VC112" s="1214"/>
      <c r="VD112" s="1134"/>
      <c r="VE112" s="1214"/>
      <c r="VF112" s="1134"/>
      <c r="VG112" s="1214"/>
      <c r="VH112" s="1134"/>
      <c r="VI112" s="1214"/>
      <c r="VJ112" s="1497"/>
      <c r="VK112" s="1214"/>
      <c r="VL112" s="1497"/>
      <c r="VM112" s="1214"/>
      <c r="VN112" s="1497"/>
      <c r="VO112" s="1214"/>
      <c r="VP112" s="1214"/>
      <c r="VQ112" s="1214"/>
      <c r="VR112" s="1214"/>
      <c r="VS112" s="1214"/>
      <c r="VT112" s="1214"/>
      <c r="VU112" s="1214"/>
      <c r="VV112" s="1214"/>
      <c r="VW112" s="1214"/>
      <c r="VX112" s="1214"/>
      <c r="VY112" s="1214"/>
      <c r="VZ112" s="1214"/>
      <c r="WA112" s="1214"/>
      <c r="WB112" s="1214"/>
      <c r="WC112" s="1214"/>
      <c r="WD112" s="1214"/>
      <c r="WE112" s="1214"/>
      <c r="WF112" s="1214"/>
      <c r="WG112" s="1214"/>
      <c r="WH112" s="1214"/>
      <c r="WI112" s="1214"/>
      <c r="WJ112" s="1214"/>
      <c r="WK112" s="1214"/>
      <c r="WL112" s="1214"/>
      <c r="WM112" s="1214"/>
      <c r="WN112" s="1214"/>
      <c r="WO112" s="1214"/>
      <c r="WP112" s="1214"/>
      <c r="WQ112" s="1214"/>
      <c r="WR112" s="1214"/>
      <c r="WS112" s="1214"/>
      <c r="WT112" s="1214"/>
      <c r="WU112" s="1214"/>
      <c r="WV112" s="1214"/>
      <c r="WW112" s="1214"/>
      <c r="WX112" s="1214"/>
      <c r="WY112" s="1214"/>
      <c r="WZ112" s="1214"/>
      <c r="XA112" s="1214"/>
      <c r="XB112" s="1214"/>
      <c r="XC112" s="1214"/>
      <c r="XD112" s="1214"/>
      <c r="XE112" s="1214"/>
      <c r="XF112" s="1214"/>
      <c r="XG112" s="1214"/>
      <c r="XH112" s="1214"/>
      <c r="XI112" s="1214"/>
      <c r="XJ112" s="1214"/>
      <c r="XK112" s="1214"/>
      <c r="XL112" s="1214"/>
      <c r="XM112" s="1214"/>
      <c r="XN112" s="1134"/>
      <c r="XO112" s="1214"/>
      <c r="XP112" s="1214"/>
      <c r="XQ112" s="1214"/>
      <c r="XR112" s="1214"/>
      <c r="XS112" s="1214"/>
      <c r="XT112" s="1214"/>
      <c r="XU112" s="1214"/>
      <c r="XV112" s="1214"/>
      <c r="XW112" s="1214"/>
      <c r="XX112" s="1139"/>
      <c r="XY112" s="2507"/>
      <c r="XZ112" s="1139"/>
      <c r="YA112" s="1214"/>
      <c r="YB112" s="1214"/>
      <c r="YC112" s="1214"/>
      <c r="YD112" s="1214"/>
      <c r="YE112" s="1214"/>
      <c r="YF112" s="1214"/>
      <c r="YG112" s="1214"/>
      <c r="YH112" s="1214"/>
      <c r="YI112" s="1214"/>
      <c r="YJ112" s="1214"/>
      <c r="YK112" s="1214"/>
      <c r="YL112" s="1214"/>
      <c r="YM112" s="1214"/>
      <c r="YN112" s="1214"/>
      <c r="YO112" s="1214"/>
      <c r="YP112" s="2507"/>
      <c r="YQ112" s="2507"/>
      <c r="YR112" s="2507"/>
      <c r="YS112" s="2507"/>
      <c r="YT112" s="2507"/>
      <c r="YU112" s="2507"/>
      <c r="YV112" s="2507"/>
      <c r="YW112" s="2507"/>
      <c r="YX112" s="2507"/>
      <c r="YY112" s="2507"/>
      <c r="YZ112" s="2507"/>
      <c r="ZA112" s="1214"/>
      <c r="ZB112" s="1214"/>
      <c r="ZC112" s="1214"/>
      <c r="ZD112" s="1214"/>
      <c r="ZE112" s="1214"/>
      <c r="ZF112" s="1214"/>
      <c r="ZG112" s="1214"/>
      <c r="ZH112" s="1214"/>
      <c r="ZI112" s="1214"/>
      <c r="ZJ112" s="1214"/>
      <c r="ZK112" s="1214"/>
      <c r="ZL112" s="1214"/>
      <c r="ZM112" s="1214"/>
      <c r="ZN112" s="1214"/>
      <c r="ZO112" s="1214"/>
      <c r="ZP112" s="1214"/>
      <c r="ZQ112" s="1214"/>
      <c r="ZR112" s="1214"/>
      <c r="ZS112" s="1214"/>
      <c r="ZT112" s="1214"/>
      <c r="ZU112" s="1214"/>
      <c r="ZV112" s="1214"/>
      <c r="ZW112" s="1214"/>
      <c r="ZX112" s="1214"/>
      <c r="ZY112" s="1214"/>
      <c r="ZZ112" s="1214"/>
      <c r="AAA112" s="1214"/>
      <c r="AAB112" s="1214"/>
      <c r="AAC112" s="1214"/>
      <c r="AAD112" s="1214"/>
      <c r="AAE112" s="1214"/>
      <c r="AAF112" s="1214"/>
      <c r="AAG112" s="1214"/>
      <c r="AAH112" s="1134"/>
      <c r="AAI112" s="1134"/>
      <c r="AAJ112" s="1134"/>
      <c r="AAK112" s="1134"/>
      <c r="AAL112" s="1134"/>
      <c r="AAM112" s="1134"/>
      <c r="AAN112" s="1214"/>
      <c r="AAO112" s="1214"/>
      <c r="AAP112" s="1214"/>
      <c r="AAQ112" s="1214"/>
      <c r="AAR112" s="1214"/>
      <c r="AAS112" s="1214"/>
      <c r="AAT112" s="1214"/>
      <c r="AAU112" s="1214"/>
      <c r="AAV112" s="1214"/>
      <c r="AAW112" s="1214"/>
      <c r="AAX112" s="1214"/>
      <c r="AAY112" s="1214"/>
      <c r="AAZ112" s="1214"/>
      <c r="ABA112" s="1214"/>
      <c r="ABB112" s="1214"/>
      <c r="ABC112" s="1214"/>
      <c r="ABD112" s="1214"/>
      <c r="ABE112" s="1214"/>
      <c r="ABF112" s="1214"/>
      <c r="ABG112" s="1214"/>
      <c r="ABH112" s="1214"/>
      <c r="ABI112" s="1214"/>
      <c r="ABJ112" s="1214"/>
      <c r="ABK112" s="1214"/>
      <c r="ABL112" s="1214"/>
      <c r="ABM112" s="1214"/>
      <c r="ABN112" s="1214"/>
      <c r="ABO112" s="1214"/>
      <c r="ABP112" s="1214"/>
      <c r="ABQ112" s="1214"/>
      <c r="ABR112" s="1214"/>
      <c r="ABS112" s="1214"/>
      <c r="ABT112" s="1214"/>
      <c r="ABU112" s="1214"/>
      <c r="ABV112" s="1214"/>
      <c r="ABW112" s="1214"/>
      <c r="ABX112" s="1214"/>
      <c r="ABY112" s="1214"/>
      <c r="ABZ112" s="1214"/>
      <c r="ACA112" s="1214"/>
      <c r="ACB112" s="1214"/>
      <c r="ACC112" s="1214"/>
      <c r="ACD112" s="1214"/>
      <c r="ACE112" s="1214"/>
      <c r="ACF112" s="1214"/>
      <c r="ACG112" s="1214"/>
      <c r="ACH112" s="1214"/>
      <c r="ACI112" s="1214"/>
      <c r="ACJ112" s="1214"/>
      <c r="ACK112" s="1214"/>
      <c r="ACL112" s="1214"/>
      <c r="ACM112" s="1134"/>
      <c r="ACN112" s="1214"/>
      <c r="ACO112" s="1134"/>
      <c r="ACP112" s="1214"/>
      <c r="ACQ112" s="1134"/>
      <c r="ACR112" s="1214"/>
      <c r="ACS112" s="1134"/>
      <c r="ACT112" s="1214"/>
      <c r="ACU112" s="1214"/>
      <c r="ACV112" s="1214"/>
      <c r="ACW112" s="1214"/>
      <c r="ACX112" s="1214"/>
      <c r="ACY112" s="1214"/>
      <c r="ACZ112" s="1214"/>
      <c r="ADA112" s="1214"/>
      <c r="ADB112" s="1214"/>
      <c r="ADC112" s="1214"/>
      <c r="ADD112" s="1214"/>
      <c r="ADE112" s="1214"/>
      <c r="ADF112" s="1214"/>
      <c r="ADG112" s="1214"/>
      <c r="ADH112" s="1214"/>
      <c r="ADI112" s="1214"/>
      <c r="ADJ112" s="1214"/>
      <c r="ADK112" s="1214"/>
      <c r="ADL112" s="1214"/>
      <c r="ADM112" s="1214"/>
      <c r="ADN112" s="1134"/>
      <c r="ADO112" s="1134"/>
      <c r="ADP112" s="1134"/>
      <c r="ADQ112" s="1214"/>
      <c r="ADR112" s="1214"/>
      <c r="ADS112" s="1214"/>
      <c r="ADT112" s="1214"/>
      <c r="ADU112" s="1214"/>
      <c r="ADV112" s="1214"/>
      <c r="ADW112" s="1214"/>
      <c r="ADX112" s="1214"/>
      <c r="ADY112" s="1214"/>
      <c r="ADZ112" s="1214"/>
      <c r="AEA112" s="1214"/>
      <c r="AEB112" s="1214"/>
      <c r="AEC112" s="1214"/>
      <c r="AED112" s="1214"/>
      <c r="AEE112" s="1214"/>
      <c r="AEF112" s="1214"/>
      <c r="AEG112" s="1214"/>
      <c r="AEH112" s="1214"/>
      <c r="AEI112" s="729"/>
      <c r="AEJ112" s="1134"/>
      <c r="AEK112" s="1134"/>
      <c r="AEL112" s="1134"/>
      <c r="AEM112" s="1529"/>
      <c r="AEN112" s="1529"/>
      <c r="AEO112" s="2925"/>
      <c r="AEP112" s="2926"/>
      <c r="AEQ112" s="2925"/>
      <c r="AER112" s="2925"/>
      <c r="AES112" s="2925"/>
      <c r="AET112" s="2926"/>
      <c r="AEU112" s="2925"/>
      <c r="AEV112" s="2925"/>
      <c r="AEW112" s="2925"/>
      <c r="AEX112" s="2925"/>
      <c r="AEY112" s="2925"/>
      <c r="AEZ112" s="2925"/>
      <c r="AFA112" s="2925"/>
      <c r="AFB112" s="1517"/>
      <c r="AFC112" s="1498"/>
      <c r="AFD112" s="2507"/>
      <c r="AFE112" s="1139"/>
      <c r="AFF112" s="1496"/>
      <c r="AFG112" s="2633"/>
      <c r="AFH112" s="1134"/>
      <c r="AFI112" s="1139"/>
      <c r="AFJ112" s="1134"/>
      <c r="AFK112" s="1214"/>
      <c r="AFL112" s="1214"/>
      <c r="AFM112" s="1214"/>
      <c r="AFN112" s="1134"/>
      <c r="AFO112" s="1214"/>
      <c r="AFP112" s="1214"/>
      <c r="AFQ112" s="1134"/>
      <c r="AFR112" s="1134"/>
      <c r="AFS112" s="1134" t="s">
        <v>31</v>
      </c>
      <c r="AFT112" s="1134" t="s">
        <v>31</v>
      </c>
      <c r="AFU112" s="1214" t="s">
        <v>31</v>
      </c>
      <c r="AFV112" s="1214"/>
      <c r="AFW112" s="1134"/>
      <c r="AFX112" s="1134"/>
      <c r="AFY112" s="1214"/>
      <c r="AFZ112" s="1214"/>
      <c r="AGA112" s="1214"/>
      <c r="AGB112" s="1214"/>
      <c r="AGC112" s="1214"/>
      <c r="AGD112" s="1214"/>
      <c r="AGE112" s="1214"/>
      <c r="AGF112" s="1214"/>
      <c r="AGG112" s="1214"/>
      <c r="AGH112" s="1214"/>
      <c r="AGI112" s="1214"/>
      <c r="AGJ112" s="1134"/>
      <c r="AGK112" s="1134"/>
      <c r="AGL112" s="1134"/>
      <c r="AGM112" s="1134"/>
      <c r="AGN112" s="1134"/>
      <c r="AGO112" s="1134"/>
      <c r="AGP112" s="1134"/>
      <c r="AGQ112" s="1134"/>
      <c r="AGR112" s="1134"/>
      <c r="AGS112" s="1134"/>
      <c r="AGT112" s="1214"/>
      <c r="AGU112" s="1214"/>
      <c r="AGV112" s="1214"/>
      <c r="AGW112" s="1214"/>
      <c r="AGX112" s="1214"/>
      <c r="AGY112" s="1214"/>
      <c r="AGZ112" s="1214"/>
      <c r="AHA112" s="1214"/>
      <c r="AHB112" s="1214"/>
      <c r="AHC112" s="1134"/>
      <c r="AHD112" s="1134"/>
      <c r="AHE112" s="1134"/>
      <c r="AHF112" s="1134"/>
      <c r="AHG112" s="1134"/>
      <c r="AHH112" s="1134"/>
      <c r="AHI112" s="1134"/>
      <c r="AHJ112" s="1134"/>
      <c r="AHK112" s="1134"/>
      <c r="AHL112" s="1134"/>
      <c r="AHM112" s="1214"/>
      <c r="AHN112" s="1214"/>
      <c r="AHO112" s="1214"/>
      <c r="AHP112" s="1214"/>
      <c r="AHQ112" s="1214"/>
      <c r="AHR112" s="1214"/>
      <c r="AHS112" s="1214"/>
      <c r="AHT112" s="1214"/>
      <c r="AHU112" s="1214"/>
      <c r="AHV112" s="1134"/>
      <c r="AHW112" s="1134"/>
      <c r="AHX112" s="1134"/>
      <c r="AHY112" s="1134"/>
      <c r="AHZ112" s="1134"/>
      <c r="AIA112" s="1134"/>
      <c r="AIB112" s="1134"/>
      <c r="AIC112" s="1134"/>
      <c r="AID112" s="1134"/>
      <c r="AIE112" s="1134"/>
      <c r="AIF112" s="1214"/>
      <c r="AIG112" s="1214"/>
      <c r="AIH112" s="1214"/>
      <c r="AII112" s="1214"/>
      <c r="AIJ112" s="1214"/>
      <c r="AIK112" s="1214"/>
      <c r="AIL112" s="1214"/>
      <c r="AIM112" s="1214"/>
      <c r="AIN112" s="1214"/>
      <c r="AIO112" s="1214"/>
      <c r="AIP112" s="2633"/>
      <c r="AIQ112" s="2633"/>
      <c r="AIR112" s="1214"/>
      <c r="AIS112" s="1214"/>
      <c r="AIT112" s="1214"/>
      <c r="AIU112" s="1214"/>
      <c r="AIV112" s="1214"/>
      <c r="AIW112" s="1214"/>
      <c r="AIX112" s="1214"/>
      <c r="AIY112" s="1214"/>
      <c r="AIZ112" s="1214"/>
      <c r="AJA112" s="1214"/>
      <c r="AJB112" s="1214"/>
      <c r="AJC112" s="1214"/>
      <c r="AJD112" s="1214"/>
      <c r="AJE112" s="1214"/>
      <c r="AJF112" s="1214"/>
      <c r="AJG112" s="1214"/>
      <c r="AJH112" s="1214"/>
      <c r="AJI112" s="1214"/>
      <c r="AJJ112" s="1214"/>
      <c r="AJK112" s="1134"/>
      <c r="AJL112" s="1214"/>
      <c r="AJM112" s="1214"/>
      <c r="AJN112" s="1134"/>
      <c r="AJO112" s="1214"/>
      <c r="AJP112" s="1214"/>
      <c r="AJQ112" s="1134"/>
      <c r="AJR112" s="1214"/>
      <c r="AJS112" s="1214"/>
      <c r="AJT112" s="1134"/>
      <c r="AJU112" s="1214"/>
      <c r="AJV112" s="1134"/>
      <c r="AJW112" s="1214"/>
      <c r="AJX112" s="1214"/>
      <c r="AJY112" s="1134"/>
      <c r="AJZ112" s="1214"/>
      <c r="AKA112" s="1214"/>
      <c r="AKB112" s="1134"/>
      <c r="AKC112" s="1214"/>
      <c r="AKD112" s="1214"/>
      <c r="AKE112" s="1134"/>
      <c r="AKF112" s="1134"/>
      <c r="AKG112" s="1134"/>
      <c r="AKH112" s="1134"/>
      <c r="AKI112" s="1134"/>
      <c r="AKJ112" s="1134"/>
      <c r="AKK112" s="1134"/>
      <c r="AKL112" s="1134"/>
      <c r="AKM112" s="1134"/>
      <c r="AKN112" s="1134"/>
      <c r="AKO112" s="1134"/>
      <c r="AKP112" s="1214"/>
      <c r="AKQ112" s="1214"/>
      <c r="AKR112" s="1214"/>
      <c r="AKS112" s="1214"/>
      <c r="AKT112" s="1214"/>
      <c r="AKU112" s="1214"/>
      <c r="AKV112" s="1214"/>
      <c r="AKW112" s="1214"/>
      <c r="AKX112" s="1214"/>
      <c r="AKY112" s="1214"/>
      <c r="AKZ112" s="1214"/>
      <c r="ALA112" s="1214"/>
      <c r="ALB112" s="1214"/>
      <c r="ALC112" s="1214"/>
      <c r="ALD112" s="1214"/>
      <c r="ALE112" s="1214"/>
      <c r="ALF112" s="1214"/>
      <c r="ALG112" s="1214"/>
      <c r="ALH112" s="1220"/>
    </row>
    <row r="113" spans="1:1003" ht="13" x14ac:dyDescent="0.2">
      <c r="A113" s="1437"/>
      <c r="B113" s="1438"/>
      <c r="C113" s="1438"/>
      <c r="D113" s="1438"/>
      <c r="E113" s="1438"/>
      <c r="F113" s="1439"/>
      <c r="G113" s="1501"/>
      <c r="H113" s="1499"/>
      <c r="I113" s="1442"/>
      <c r="J113" s="1418"/>
      <c r="K113" s="1499"/>
      <c r="L113" s="1442"/>
      <c r="M113" s="1442"/>
      <c r="N113" s="1418"/>
      <c r="O113" s="1441"/>
      <c r="P113" s="1442"/>
      <c r="Q113" s="1418"/>
      <c r="R113" s="1441"/>
      <c r="S113" s="1443"/>
      <c r="T113" s="1440"/>
      <c r="U113" s="1443"/>
      <c r="V113" s="1444"/>
      <c r="W113" s="1440"/>
      <c r="X113" s="1441"/>
      <c r="Y113" s="1443"/>
      <c r="Z113" s="1440"/>
      <c r="AA113" s="1445"/>
      <c r="AB113" s="1443"/>
      <c r="AC113" s="1440"/>
      <c r="AD113" s="1441"/>
      <c r="AE113" s="1443"/>
      <c r="AF113" s="1446"/>
      <c r="AG113" s="1447"/>
      <c r="AH113" s="1440"/>
      <c r="AI113" s="1445"/>
      <c r="AJ113" s="1440"/>
      <c r="AK113" s="1445"/>
      <c r="AL113" s="1440"/>
      <c r="AM113" s="1441"/>
      <c r="AN113" s="1449"/>
      <c r="AO113" s="1448"/>
      <c r="AP113" s="1449"/>
      <c r="AQ113" s="1441"/>
      <c r="AR113" s="1448"/>
      <c r="AS113" s="1441"/>
      <c r="AT113" s="1442"/>
      <c r="AU113" s="1440"/>
      <c r="AV113" s="1441"/>
      <c r="AW113" s="1442"/>
      <c r="AX113" s="1440"/>
      <c r="AY113" s="1441"/>
      <c r="AZ113" s="1442"/>
      <c r="BA113" s="1440"/>
      <c r="BB113" s="1441"/>
      <c r="BC113" s="1442"/>
      <c r="BD113" s="1440"/>
      <c r="BE113" s="1441"/>
      <c r="BF113" s="1442"/>
      <c r="BG113" s="1440"/>
      <c r="BH113" s="1441"/>
      <c r="BI113" s="1442"/>
      <c r="BJ113" s="1440"/>
      <c r="BK113" s="1441"/>
      <c r="BL113" s="1442"/>
      <c r="BM113" s="1440"/>
      <c r="BN113" s="1441"/>
      <c r="BO113" s="1442"/>
      <c r="BP113" s="1440"/>
      <c r="BQ113" s="1441"/>
      <c r="BR113" s="1442"/>
      <c r="BS113" s="1440"/>
      <c r="BT113" s="1441"/>
      <c r="BU113" s="1442"/>
      <c r="BV113" s="1440"/>
      <c r="BW113" s="1441"/>
      <c r="BX113" s="1442"/>
      <c r="BY113" s="1440"/>
      <c r="BZ113" s="1441"/>
      <c r="CA113" s="1442"/>
      <c r="CB113" s="1443"/>
      <c r="CC113" s="1445"/>
      <c r="CD113" s="1450"/>
      <c r="CE113" s="1442"/>
      <c r="CF113" s="1442"/>
      <c r="CG113" s="1443"/>
      <c r="CH113" s="1445"/>
      <c r="CI113" s="1440"/>
      <c r="CJ113" s="1418"/>
      <c r="CK113" s="1418"/>
      <c r="CL113" s="1418"/>
      <c r="CM113" s="1418"/>
      <c r="CN113" s="1418"/>
      <c r="CO113" s="1451"/>
      <c r="CP113" s="1418"/>
      <c r="CQ113" s="1418"/>
      <c r="CR113" s="1449"/>
      <c r="CS113" s="1418"/>
      <c r="CT113" s="1418"/>
      <c r="CU113" s="1449"/>
      <c r="CV113" s="1418"/>
      <c r="CW113" s="1418"/>
      <c r="CX113" s="1449"/>
      <c r="CY113" s="1418"/>
      <c r="CZ113" s="1418"/>
      <c r="DA113" s="1452"/>
      <c r="DB113" s="1418"/>
      <c r="DC113" s="1449"/>
      <c r="DD113" s="1450"/>
      <c r="DE113" s="1442"/>
      <c r="DF113" s="1442"/>
      <c r="DG113" s="1440"/>
      <c r="DH113" s="1445"/>
      <c r="DI113" s="1442"/>
      <c r="DJ113" s="1442"/>
      <c r="DK113" s="1440"/>
      <c r="DL113" s="1445"/>
      <c r="DM113" s="1442"/>
      <c r="DN113" s="1442"/>
      <c r="DO113" s="1440"/>
      <c r="DP113" s="1445"/>
      <c r="DQ113" s="1442"/>
      <c r="DR113" s="1440"/>
      <c r="DS113" s="1445"/>
      <c r="DT113" s="1442"/>
      <c r="DU113" s="1440"/>
      <c r="DV113" s="1453"/>
      <c r="DW113" s="825"/>
      <c r="DX113" s="826"/>
      <c r="DY113" s="1453"/>
      <c r="DZ113" s="1454"/>
      <c r="EA113" s="1454"/>
      <c r="EB113" s="825"/>
      <c r="EC113" s="826"/>
      <c r="ED113" s="1453"/>
      <c r="EE113" s="831"/>
      <c r="EF113" s="831"/>
      <c r="EG113" s="825"/>
      <c r="EH113" s="826"/>
      <c r="EI113" s="1453"/>
      <c r="EJ113" s="831"/>
      <c r="EK113" s="831"/>
      <c r="EL113" s="825"/>
      <c r="EM113" s="826"/>
      <c r="EN113" s="1455"/>
      <c r="EO113" s="831"/>
      <c r="EP113" s="831"/>
      <c r="EQ113" s="1456"/>
      <c r="ER113" s="1457"/>
      <c r="ES113" s="1453"/>
      <c r="ET113" s="1150"/>
      <c r="EU113" s="1150"/>
      <c r="EV113" s="825"/>
      <c r="EW113" s="826"/>
      <c r="EX113" s="1454"/>
      <c r="EY113" s="1150"/>
      <c r="EZ113" s="1150"/>
      <c r="FA113" s="825"/>
      <c r="FB113" s="827"/>
      <c r="FC113" s="1453"/>
      <c r="FD113" s="1150"/>
      <c r="FE113" s="1150"/>
      <c r="FF113" s="825"/>
      <c r="FG113" s="826"/>
      <c r="FH113" s="1458"/>
      <c r="FI113" s="1150"/>
      <c r="FJ113" s="1150"/>
      <c r="FK113" s="1459"/>
      <c r="FL113" s="826"/>
      <c r="FM113" s="1452"/>
      <c r="FN113" s="1460"/>
      <c r="FO113" s="1461"/>
      <c r="FP113" s="1445"/>
      <c r="FQ113" s="727"/>
      <c r="FR113" s="727"/>
      <c r="FS113" s="1460"/>
      <c r="FT113" s="1462"/>
      <c r="FU113" s="1445"/>
      <c r="FV113" s="1418"/>
      <c r="FW113" s="1418"/>
      <c r="FX113" s="1460"/>
      <c r="FY113" s="1462"/>
      <c r="FZ113" s="1445"/>
      <c r="GA113" s="1418"/>
      <c r="GB113" s="1418"/>
      <c r="GC113" s="1460"/>
      <c r="GD113" s="1462"/>
      <c r="GE113" s="1445"/>
      <c r="GF113" s="1418"/>
      <c r="GG113" s="1418"/>
      <c r="GH113" s="1460"/>
      <c r="GI113" s="1462"/>
      <c r="GJ113" s="1445"/>
      <c r="GK113" s="1450"/>
      <c r="GL113" s="1450"/>
      <c r="GM113" s="1460"/>
      <c r="GN113" s="1462"/>
      <c r="GO113" s="1445"/>
      <c r="GP113" s="1450"/>
      <c r="GQ113" s="1450"/>
      <c r="GR113" s="1460"/>
      <c r="GS113" s="1462"/>
      <c r="GT113" s="1445"/>
      <c r="GU113" s="1450"/>
      <c r="GV113" s="1450"/>
      <c r="GW113" s="1460"/>
      <c r="GX113" s="1462"/>
      <c r="GY113" s="1445"/>
      <c r="GZ113" s="1450"/>
      <c r="HA113" s="1450"/>
      <c r="HB113" s="1460"/>
      <c r="HC113" s="1462"/>
      <c r="HD113" s="1445"/>
      <c r="HE113" s="1442"/>
      <c r="HF113" s="1442"/>
      <c r="HG113" s="1442"/>
      <c r="HH113" s="1442"/>
      <c r="HI113" s="1442"/>
      <c r="HJ113" s="1442"/>
      <c r="HK113" s="1442"/>
      <c r="HL113" s="1442"/>
      <c r="HM113" s="1463"/>
      <c r="HN113" s="1445"/>
      <c r="HO113" s="1442"/>
      <c r="HP113" s="1442"/>
      <c r="HQ113" s="1442"/>
      <c r="HR113" s="1442"/>
      <c r="HS113" s="1442"/>
      <c r="HT113" s="1442"/>
      <c r="HU113" s="1442"/>
      <c r="HV113" s="1442"/>
      <c r="HW113" s="1440"/>
      <c r="HX113" s="1464"/>
      <c r="HY113" s="1465"/>
      <c r="HZ113" s="1465"/>
      <c r="IA113" s="1465"/>
      <c r="IB113" s="1465"/>
      <c r="IC113" s="1465"/>
      <c r="ID113" s="1465"/>
      <c r="IE113" s="1465"/>
      <c r="IF113" s="1466"/>
      <c r="IG113" s="1464"/>
      <c r="IH113" s="1465"/>
      <c r="II113" s="1465"/>
      <c r="IJ113" s="1465"/>
      <c r="IK113" s="1465"/>
      <c r="IL113" s="1465"/>
      <c r="IM113" s="1465"/>
      <c r="IN113" s="1465"/>
      <c r="IO113" s="1466"/>
      <c r="IP113" s="1464"/>
      <c r="IQ113" s="1465"/>
      <c r="IR113" s="1465"/>
      <c r="IS113" s="1465"/>
      <c r="IT113" s="1465"/>
      <c r="IU113" s="1465"/>
      <c r="IV113" s="1465"/>
      <c r="IW113" s="1465"/>
      <c r="IX113" s="1466"/>
      <c r="IY113" s="1464"/>
      <c r="IZ113" s="1465"/>
      <c r="JA113" s="1465"/>
      <c r="JB113" s="1465"/>
      <c r="JC113" s="1465"/>
      <c r="JD113" s="1465"/>
      <c r="JE113" s="1465"/>
      <c r="JF113" s="1465"/>
      <c r="JG113" s="1466"/>
      <c r="JH113" s="1464"/>
      <c r="JI113" s="1465"/>
      <c r="JJ113" s="1465"/>
      <c r="JK113" s="1465"/>
      <c r="JL113" s="1465"/>
      <c r="JM113" s="1465"/>
      <c r="JN113" s="1465"/>
      <c r="JO113" s="1465"/>
      <c r="JP113" s="1466"/>
      <c r="JQ113" s="1464"/>
      <c r="JR113" s="1465"/>
      <c r="JS113" s="1465"/>
      <c r="JT113" s="1465"/>
      <c r="JU113" s="1465"/>
      <c r="JV113" s="1465"/>
      <c r="JW113" s="1465"/>
      <c r="JX113" s="1465"/>
      <c r="JY113" s="1466"/>
      <c r="JZ113" s="1445"/>
      <c r="KA113" s="1440"/>
      <c r="KB113" s="1445"/>
      <c r="KC113" s="1440"/>
      <c r="KD113" s="1418"/>
      <c r="KE113" s="1418"/>
      <c r="KF113" s="1418"/>
      <c r="KG113" s="1418"/>
      <c r="KH113" s="1418"/>
      <c r="KI113" s="1418"/>
      <c r="KJ113" s="1418"/>
      <c r="KK113" s="1418"/>
      <c r="KL113" s="1418"/>
      <c r="KM113" s="1418"/>
      <c r="KN113" s="1418"/>
      <c r="KO113" s="1418"/>
      <c r="KP113" s="1452"/>
      <c r="KQ113" s="1418"/>
      <c r="KR113" s="1418"/>
      <c r="KS113" s="1418"/>
      <c r="KT113" s="1418"/>
      <c r="KU113" s="1467"/>
      <c r="KV113" s="1440"/>
      <c r="KW113" s="1452"/>
      <c r="KX113" s="1418"/>
      <c r="KY113" s="1467"/>
      <c r="KZ113" s="1440"/>
      <c r="LA113" s="1468"/>
      <c r="LB113" s="1469"/>
      <c r="LC113" s="1469"/>
      <c r="LD113" s="1469"/>
      <c r="LE113" s="1469"/>
      <c r="LF113" s="1470"/>
      <c r="LG113" s="1468"/>
      <c r="LH113" s="1469"/>
      <c r="LI113" s="1469"/>
      <c r="LJ113" s="1469"/>
      <c r="LK113" s="1469"/>
      <c r="LL113" s="1469"/>
      <c r="LM113" s="1469"/>
      <c r="LN113" s="1469"/>
      <c r="LO113" s="1469"/>
      <c r="LP113" s="1469"/>
      <c r="LQ113" s="1469"/>
      <c r="LR113" s="1469"/>
      <c r="LS113" s="1469"/>
      <c r="LT113" s="1469"/>
      <c r="LU113" s="1469"/>
      <c r="LV113" s="1469"/>
      <c r="LW113" s="1469"/>
      <c r="LX113" s="1469"/>
      <c r="LY113" s="1469"/>
      <c r="LZ113" s="1469"/>
      <c r="MA113" s="1469"/>
      <c r="MB113" s="1469"/>
      <c r="MC113" s="1469"/>
      <c r="MD113" s="1469"/>
      <c r="ME113" s="1469"/>
      <c r="MF113" s="1469"/>
      <c r="MG113" s="1469"/>
      <c r="MH113" s="1469"/>
      <c r="MI113" s="1469"/>
      <c r="MJ113" s="1469"/>
      <c r="MK113" s="1469"/>
      <c r="ML113" s="1469"/>
      <c r="MM113" s="1469"/>
      <c r="MN113" s="1469"/>
      <c r="MO113" s="1469"/>
      <c r="MP113" s="1469"/>
      <c r="MQ113" s="1469"/>
      <c r="MR113" s="1469"/>
      <c r="MS113" s="1469"/>
      <c r="MT113" s="1469"/>
      <c r="MU113" s="1469"/>
      <c r="MV113" s="1469"/>
      <c r="MW113" s="1469"/>
      <c r="MX113" s="1469"/>
      <c r="MY113" s="1469"/>
      <c r="MZ113" s="1469"/>
      <c r="NA113" s="1469"/>
      <c r="NB113" s="1469"/>
      <c r="NC113" s="1469"/>
      <c r="ND113" s="1469"/>
      <c r="NE113" s="1469"/>
      <c r="NF113" s="1469"/>
      <c r="NG113" s="1469"/>
      <c r="NH113" s="1469"/>
      <c r="NI113" s="1469"/>
      <c r="NJ113" s="1418"/>
      <c r="NK113" s="1418"/>
      <c r="NL113" s="1418"/>
      <c r="NM113" s="1418"/>
      <c r="NN113" s="1418"/>
      <c r="NO113" s="1418"/>
      <c r="NP113" s="1418"/>
      <c r="NQ113" s="3209"/>
      <c r="NR113" s="3359"/>
      <c r="NS113" s="3360"/>
      <c r="NT113" s="1471"/>
      <c r="NU113" s="3360"/>
      <c r="NV113" s="3360"/>
      <c r="NW113" s="1471"/>
      <c r="NX113" s="3360"/>
      <c r="NY113" s="3360"/>
      <c r="NZ113" s="1471"/>
      <c r="OA113" s="3360"/>
      <c r="OB113" s="3360"/>
      <c r="OC113" s="1472"/>
      <c r="OD113" s="1473"/>
      <c r="OE113" s="1474"/>
      <c r="OF113" s="1452"/>
      <c r="OG113" s="1418"/>
      <c r="OH113" s="1474"/>
      <c r="OI113" s="1452"/>
      <c r="OJ113" s="1474"/>
      <c r="OK113" s="1220">
        <v>0</v>
      </c>
      <c r="OL113" s="1220">
        <v>0</v>
      </c>
      <c r="OM113" s="1220"/>
      <c r="ON113" s="1220"/>
      <c r="OO113" s="1220"/>
      <c r="OQ113" s="1418"/>
      <c r="OR113" s="1418"/>
      <c r="OS113" s="1418"/>
      <c r="OT113" s="1418"/>
      <c r="OU113" s="1418"/>
      <c r="OV113" s="1418"/>
      <c r="OW113" s="1418"/>
      <c r="OX113" s="1418"/>
      <c r="OY113" s="1418"/>
      <c r="OZ113" s="1418"/>
      <c r="PA113" s="1418"/>
      <c r="PB113" s="1418"/>
      <c r="PC113" s="1418"/>
      <c r="PD113" s="1418"/>
      <c r="PE113" s="1418"/>
      <c r="PF113" s="1418"/>
      <c r="PG113" s="1418"/>
      <c r="PH113" s="1418"/>
      <c r="PI113" s="1418"/>
      <c r="PJ113" s="1418"/>
      <c r="PK113" s="1418"/>
      <c r="PL113" s="1418"/>
      <c r="PM113" s="1418"/>
      <c r="PN113" s="1418"/>
      <c r="PO113" s="1418"/>
      <c r="PP113" s="1418"/>
      <c r="PQ113" s="1418"/>
      <c r="PR113" s="1418"/>
      <c r="PS113" s="1475"/>
      <c r="PT113" s="1476"/>
      <c r="PU113" s="1449"/>
      <c r="PV113" s="1418"/>
      <c r="PW113" s="1477"/>
      <c r="PX113" s="1449"/>
      <c r="PY113" s="1471"/>
      <c r="PZ113" s="1478"/>
      <c r="QA113" s="1449"/>
      <c r="QB113" s="1479"/>
      <c r="QC113" s="1478"/>
      <c r="QD113" s="1449"/>
      <c r="QE113" s="1452"/>
      <c r="QF113" s="1418"/>
      <c r="QG113" s="1418"/>
      <c r="QH113" s="1474"/>
      <c r="QI113" s="1418"/>
      <c r="QJ113" s="1418"/>
      <c r="QK113" s="1449"/>
      <c r="QL113" s="1449"/>
      <c r="QM113" s="1445"/>
      <c r="QN113" s="1442"/>
      <c r="QO113" s="1448"/>
      <c r="QP113" s="1480"/>
      <c r="QQ113" s="2711"/>
      <c r="QR113" s="1445"/>
      <c r="QS113" s="1448"/>
      <c r="QT113" s="1442"/>
      <c r="QU113" s="1448"/>
      <c r="QV113" s="1442"/>
      <c r="QW113" s="1448"/>
      <c r="QX113" s="1442"/>
      <c r="QY113" s="1480"/>
      <c r="QZ113" s="1418"/>
      <c r="RA113" s="1449"/>
      <c r="RB113" s="1418"/>
      <c r="RC113" s="1449"/>
      <c r="RD113" s="1418"/>
      <c r="RE113" s="1449"/>
      <c r="RF113" s="1418"/>
      <c r="RG113" s="1449"/>
      <c r="RH113" s="1418"/>
      <c r="RI113" s="1418"/>
      <c r="RJ113" s="1418"/>
      <c r="RK113" s="1418"/>
      <c r="RL113" s="1418"/>
      <c r="RM113" s="1418"/>
      <c r="RN113" s="1418"/>
      <c r="RO113" s="1418"/>
      <c r="RP113" s="1418"/>
      <c r="RQ113" s="1418"/>
      <c r="RR113" s="1418"/>
      <c r="RS113" s="1418"/>
      <c r="RT113" s="1418"/>
      <c r="RU113" s="1418"/>
      <c r="RV113" s="1418"/>
      <c r="RW113" s="1418"/>
      <c r="RX113" s="1418"/>
      <c r="RY113" s="1418"/>
      <c r="RZ113" s="1418"/>
      <c r="SA113" s="1418"/>
      <c r="SB113" s="1418"/>
      <c r="SC113" s="1418"/>
      <c r="SD113" s="1418"/>
      <c r="SE113" s="1418"/>
      <c r="SF113" s="1418"/>
      <c r="SG113" s="1418"/>
      <c r="SH113" s="1418"/>
      <c r="SI113" s="1449"/>
      <c r="SJ113" s="1418"/>
      <c r="SK113" s="1418"/>
      <c r="SL113" s="1418"/>
      <c r="SM113" s="1418"/>
      <c r="SN113" s="1418"/>
      <c r="SO113" s="1418"/>
      <c r="SP113" s="1418"/>
      <c r="SQ113" s="1418"/>
      <c r="SR113" s="1418"/>
      <c r="SS113" s="1449"/>
      <c r="ST113" s="1418"/>
      <c r="SU113" s="1418"/>
      <c r="SV113" s="1418"/>
      <c r="SW113" s="1418"/>
      <c r="SX113" s="1418"/>
      <c r="SY113" s="1418"/>
      <c r="SZ113" s="1418"/>
      <c r="TA113" s="1449"/>
      <c r="TB113" s="1418"/>
      <c r="TC113" s="1418"/>
      <c r="TD113" s="1418"/>
      <c r="TE113" s="1418"/>
      <c r="TF113" s="1418"/>
      <c r="TG113" s="1418"/>
      <c r="TH113" s="1418"/>
      <c r="TI113" s="1418"/>
      <c r="TJ113" s="1418"/>
      <c r="TK113" s="1449"/>
      <c r="TL113" s="1418"/>
      <c r="TM113" s="1418"/>
      <c r="TN113" s="1418"/>
      <c r="TO113" s="1418"/>
      <c r="TP113" s="1418"/>
      <c r="TQ113" s="1449"/>
      <c r="TR113" s="1418"/>
      <c r="TS113" s="1418"/>
      <c r="TT113" s="1418"/>
      <c r="TU113" s="1418"/>
      <c r="TV113" s="1418"/>
      <c r="TW113" s="1418"/>
      <c r="TX113" s="1418"/>
      <c r="TY113" s="1418"/>
      <c r="TZ113" s="1418"/>
      <c r="UA113" s="1449"/>
      <c r="UB113" s="1418"/>
      <c r="UC113" s="1418"/>
      <c r="UD113" s="1418"/>
      <c r="UE113" s="1418"/>
      <c r="UF113" s="1418"/>
      <c r="UG113" s="1449"/>
      <c r="UH113" s="1449"/>
      <c r="UI113" s="1418"/>
      <c r="UJ113" s="1418"/>
      <c r="UK113" s="1449"/>
      <c r="UL113" s="1418"/>
      <c r="UM113" s="1418"/>
      <c r="UN113" s="1449"/>
      <c r="UO113" s="1418"/>
      <c r="UP113" s="1418"/>
      <c r="UQ113" s="1449"/>
      <c r="UR113" s="1418"/>
      <c r="US113" s="1418"/>
      <c r="UT113" s="1418"/>
      <c r="UU113" s="1418"/>
      <c r="UV113" s="1418"/>
      <c r="UW113" s="1418"/>
      <c r="UX113" s="1449"/>
      <c r="UY113" s="1418"/>
      <c r="UZ113" s="1449"/>
      <c r="VA113" s="1418"/>
      <c r="VB113" s="1449"/>
      <c r="VC113" s="1418"/>
      <c r="VD113" s="1449"/>
      <c r="VE113" s="1418"/>
      <c r="VF113" s="1449"/>
      <c r="VG113" s="1418"/>
      <c r="VH113" s="1449"/>
      <c r="VI113" s="1418"/>
      <c r="VJ113" s="1481"/>
      <c r="VK113" s="1418"/>
      <c r="VL113" s="1481"/>
      <c r="VM113" s="1418"/>
      <c r="VN113" s="1481"/>
      <c r="VO113" s="1418"/>
      <c r="VP113" s="1418"/>
      <c r="VQ113" s="1418"/>
      <c r="VR113" s="1418"/>
      <c r="VS113" s="1418"/>
      <c r="VT113" s="1418"/>
      <c r="VU113" s="1418"/>
      <c r="VV113" s="1418"/>
      <c r="VW113" s="1418"/>
      <c r="VX113" s="1418"/>
      <c r="VY113" s="1418"/>
      <c r="VZ113" s="1418"/>
      <c r="WA113" s="1418"/>
      <c r="WB113" s="1418"/>
      <c r="WC113" s="1418"/>
      <c r="WD113" s="1418"/>
      <c r="WE113" s="1418"/>
      <c r="WF113" s="1418"/>
      <c r="WG113" s="1418"/>
      <c r="WH113" s="1418"/>
      <c r="WI113" s="1418"/>
      <c r="WJ113" s="1418"/>
      <c r="WK113" s="1418"/>
      <c r="WL113" s="1418"/>
      <c r="WM113" s="1418"/>
      <c r="WN113" s="1418"/>
      <c r="WO113" s="1418"/>
      <c r="WP113" s="1418"/>
      <c r="WQ113" s="1418"/>
      <c r="WR113" s="1418"/>
      <c r="WS113" s="1418"/>
      <c r="WT113" s="1418"/>
      <c r="WU113" s="1418"/>
      <c r="WV113" s="1418"/>
      <c r="WW113" s="1418"/>
      <c r="WX113" s="1418"/>
      <c r="WY113" s="1418"/>
      <c r="WZ113" s="1418"/>
      <c r="XA113" s="1418"/>
      <c r="XB113" s="1418"/>
      <c r="XC113" s="1418"/>
      <c r="XD113" s="1418"/>
      <c r="XE113" s="1418"/>
      <c r="XF113" s="1418"/>
      <c r="XG113" s="1418"/>
      <c r="XH113" s="1418"/>
      <c r="XI113" s="1418"/>
      <c r="XJ113" s="1418"/>
      <c r="XK113" s="1418"/>
      <c r="XL113" s="1418"/>
      <c r="XM113" s="1418"/>
      <c r="XO113" s="1452"/>
      <c r="XP113" s="1418"/>
      <c r="XQ113" s="1418"/>
      <c r="XR113" s="1452"/>
      <c r="XS113" s="1418"/>
      <c r="XT113" s="1418"/>
      <c r="XU113" s="1418"/>
      <c r="XV113" s="1418"/>
      <c r="XW113" s="1418"/>
      <c r="XX113" s="1482"/>
      <c r="XY113" s="1483"/>
      <c r="XZ113" s="1484"/>
      <c r="YA113" s="1418"/>
      <c r="YB113" s="1418"/>
      <c r="YC113" s="1418"/>
      <c r="YD113" s="1452"/>
      <c r="YE113" s="1418"/>
      <c r="YF113" s="1418"/>
      <c r="YG113" s="1418"/>
      <c r="YH113" s="1418"/>
      <c r="YI113" s="1418"/>
      <c r="YJ113" s="1452"/>
      <c r="YK113" s="1418"/>
      <c r="YL113" s="1418"/>
      <c r="YM113" s="1418"/>
      <c r="YN113" s="1418"/>
      <c r="YO113" s="1418"/>
      <c r="YP113" s="1485"/>
      <c r="YQ113" s="1483"/>
      <c r="YR113" s="1483"/>
      <c r="YS113" s="1483"/>
      <c r="YT113" s="1483"/>
      <c r="YU113" s="1483"/>
      <c r="YV113" s="1483"/>
      <c r="YW113" s="1483"/>
      <c r="YX113" s="1483"/>
      <c r="YY113" s="1483"/>
      <c r="YZ113" s="1483"/>
      <c r="ZA113" s="1474"/>
      <c r="ZB113" s="1418"/>
      <c r="ZC113" s="1418"/>
      <c r="ZD113" s="1418"/>
      <c r="ZE113" s="1418"/>
      <c r="ZF113" s="1418"/>
      <c r="ZG113" s="1418"/>
      <c r="ZH113" s="1418"/>
      <c r="ZI113" s="1418"/>
      <c r="ZJ113" s="1418"/>
      <c r="ZK113" s="1418"/>
      <c r="ZL113" s="1418"/>
      <c r="ZM113" s="1418"/>
      <c r="ZN113" s="1452"/>
      <c r="ZO113" s="1418"/>
      <c r="ZP113" s="1418"/>
      <c r="ZQ113" s="1418"/>
      <c r="ZR113" s="1418"/>
      <c r="ZS113" s="1418"/>
      <c r="ZT113" s="1418"/>
      <c r="ZU113" s="1418"/>
      <c r="ZV113" s="1418"/>
      <c r="ZW113" s="1418"/>
      <c r="ZX113" s="1418"/>
      <c r="ZY113" s="1418"/>
      <c r="ZZ113" s="1418"/>
      <c r="AAA113" s="1418"/>
      <c r="AAB113" s="1452"/>
      <c r="AAC113" s="1418"/>
      <c r="AAD113" s="1418"/>
      <c r="AAE113" s="1418"/>
      <c r="AAF113" s="1418"/>
      <c r="AAG113" s="1418"/>
      <c r="AAH113" s="1451"/>
      <c r="AAI113" s="1449"/>
      <c r="AAJ113" s="1449"/>
      <c r="AAK113" s="1449"/>
      <c r="AAL113" s="1449"/>
      <c r="AAM113" s="1486"/>
      <c r="AAN113" s="1452"/>
      <c r="AAO113" s="1418"/>
      <c r="AAP113" s="1418"/>
      <c r="AAQ113" s="1418"/>
      <c r="AAR113" s="1418"/>
      <c r="AAS113" s="1418"/>
      <c r="AAT113" s="1418"/>
      <c r="AAU113" s="1418"/>
      <c r="AAV113" s="1418"/>
      <c r="AAW113" s="1418"/>
      <c r="AAX113" s="1418"/>
      <c r="AAY113" s="1418"/>
      <c r="AAZ113" s="1452"/>
      <c r="ABA113" s="1418"/>
      <c r="ABB113" s="1418"/>
      <c r="ABC113" s="1452"/>
      <c r="ABD113" s="1418"/>
      <c r="ABE113" s="1418"/>
      <c r="ABF113" s="1418"/>
      <c r="ABG113" s="1418"/>
      <c r="ABH113" s="1474"/>
      <c r="ABI113" s="1452"/>
      <c r="ABJ113" s="1418"/>
      <c r="ABK113" s="1418"/>
      <c r="ABL113" s="1452"/>
      <c r="ABM113" s="1418"/>
      <c r="ABN113" s="1418"/>
      <c r="ABO113" s="1418"/>
      <c r="ABP113" s="1418"/>
      <c r="ABQ113" s="1418"/>
      <c r="ABR113" s="1487"/>
      <c r="ABS113" s="1488"/>
      <c r="ABT113" s="1488"/>
      <c r="ABU113" s="1488"/>
      <c r="ABV113" s="1418"/>
      <c r="ABW113" s="1418"/>
      <c r="ABX113" s="1418"/>
      <c r="ABY113" s="1418"/>
      <c r="ABZ113" s="1418"/>
      <c r="ACA113" s="1418"/>
      <c r="ACB113" s="1452"/>
      <c r="ACC113" s="1418"/>
      <c r="ACD113" s="1418"/>
      <c r="ACE113" s="1418"/>
      <c r="ACF113" s="1418"/>
      <c r="ACG113" s="1418"/>
      <c r="ACH113" s="1418"/>
      <c r="ACI113" s="1418"/>
      <c r="ACJ113" s="1418"/>
      <c r="ACK113" s="1418"/>
      <c r="ACL113" s="1452"/>
      <c r="ACM113" s="1449"/>
      <c r="ACN113" s="1489"/>
      <c r="ACO113" s="1449"/>
      <c r="ACP113" s="1452"/>
      <c r="ACQ113" s="1449"/>
      <c r="ACR113" s="1452"/>
      <c r="ACS113" s="1490"/>
      <c r="ACT113" s="1452"/>
      <c r="ACU113" s="1418"/>
      <c r="ACV113" s="1418"/>
      <c r="ACW113" s="1418"/>
      <c r="ACX113" s="1418"/>
      <c r="ACY113" s="1418"/>
      <c r="ACZ113" s="1418"/>
      <c r="ADA113" s="1418"/>
      <c r="ADB113" s="1418"/>
      <c r="ADC113" s="1418"/>
      <c r="ADD113" s="1452"/>
      <c r="ADE113" s="1418"/>
      <c r="ADF113" s="1418"/>
      <c r="ADG113" s="1418"/>
      <c r="ADH113" s="1418"/>
      <c r="ADI113" s="1418"/>
      <c r="ADJ113" s="1418"/>
      <c r="ADK113" s="1418"/>
      <c r="ADL113" s="1418"/>
      <c r="ADM113" s="1418"/>
      <c r="ADN113" s="1451"/>
      <c r="ADO113" s="1449"/>
      <c r="ADP113" s="1449"/>
      <c r="ADQ113" s="1418"/>
      <c r="ADR113" s="1418"/>
      <c r="ADS113" s="1418"/>
      <c r="ADT113" s="1418"/>
      <c r="ADU113" s="1418"/>
      <c r="ADV113" s="1418"/>
      <c r="ADW113" s="1418"/>
      <c r="ADX113" s="1418"/>
      <c r="ADY113" s="1418"/>
      <c r="ADZ113" s="1418"/>
      <c r="AEA113" s="1418"/>
      <c r="AEB113" s="1418"/>
      <c r="AEC113" s="1418"/>
      <c r="AED113" s="1418"/>
      <c r="AEE113" s="1418"/>
      <c r="AEF113" s="1418"/>
      <c r="AEG113" s="1418"/>
      <c r="AEH113" s="1418"/>
      <c r="AEI113" s="1491"/>
      <c r="AEM113" s="1530"/>
      <c r="AEN113" s="1530"/>
      <c r="AEO113" s="1522"/>
      <c r="AEP113" s="1523"/>
      <c r="AEQ113" s="1522"/>
      <c r="AER113" s="1522"/>
      <c r="AES113" s="1522"/>
      <c r="AET113" s="1523"/>
      <c r="AEU113" s="1522"/>
      <c r="AEV113" s="1522"/>
      <c r="AEW113" s="1522"/>
      <c r="AEX113" s="1522"/>
      <c r="AEY113" s="1522"/>
      <c r="AEZ113" s="1522"/>
      <c r="AFA113" s="1522"/>
      <c r="AFB113" s="1517"/>
      <c r="AFC113" s="1492"/>
      <c r="AFD113" s="1483"/>
      <c r="AFE113" s="1484"/>
      <c r="AFF113" s="1478"/>
      <c r="AFG113" s="1471"/>
      <c r="AFH113" s="1449"/>
      <c r="AFI113" s="1484"/>
      <c r="AFJ113" s="1449"/>
      <c r="AFK113" s="1418"/>
      <c r="AFL113" s="1418"/>
      <c r="AFM113" s="1445"/>
      <c r="AFN113" s="1448"/>
      <c r="AFO113" s="1442"/>
      <c r="AFP113" s="1440"/>
      <c r="AFQ113" s="1449"/>
      <c r="AFR113" s="1449"/>
      <c r="AFS113" s="1449" t="s">
        <v>31</v>
      </c>
      <c r="AFT113" s="1449" t="s">
        <v>31</v>
      </c>
      <c r="AFU113" s="1418" t="s">
        <v>31</v>
      </c>
      <c r="AFV113" s="1418"/>
      <c r="AFW113" s="1449"/>
      <c r="AFX113" s="1449"/>
      <c r="AFY113" s="1418"/>
      <c r="AFZ113" s="1418"/>
      <c r="AGA113" s="1418"/>
      <c r="AGB113" s="1418"/>
      <c r="AGC113" s="1418"/>
      <c r="AGD113" s="1418"/>
      <c r="AGE113" s="1418"/>
      <c r="AGF113" s="1418"/>
      <c r="AGG113" s="1418"/>
      <c r="AGH113" s="1418"/>
      <c r="AGI113" s="1418"/>
      <c r="AGJ113" s="1449"/>
      <c r="AGK113" s="1449"/>
      <c r="AGL113" s="1449"/>
      <c r="AGM113" s="1449"/>
      <c r="AGN113" s="1449"/>
      <c r="AGO113" s="1449"/>
      <c r="AGP113" s="1449"/>
      <c r="AGQ113" s="1449"/>
      <c r="AGR113" s="1449"/>
      <c r="AGS113" s="1449"/>
      <c r="AGT113" s="1418"/>
      <c r="AGU113" s="1418"/>
      <c r="AGV113" s="1418"/>
      <c r="AGW113" s="1418"/>
      <c r="AGX113" s="1418"/>
      <c r="AGY113" s="1418"/>
      <c r="AGZ113" s="1418"/>
      <c r="AHA113" s="1418"/>
      <c r="AHB113" s="1418"/>
      <c r="AHC113" s="1449"/>
      <c r="AHD113" s="1449"/>
      <c r="AHE113" s="1449"/>
      <c r="AHF113" s="1449"/>
      <c r="AHG113" s="1449"/>
      <c r="AHH113" s="1449"/>
      <c r="AHI113" s="1449"/>
      <c r="AHJ113" s="1449"/>
      <c r="AHK113" s="1449"/>
      <c r="AHL113" s="1449"/>
      <c r="AHM113" s="1418"/>
      <c r="AHN113" s="1418"/>
      <c r="AHO113" s="1418"/>
      <c r="AHP113" s="1418"/>
      <c r="AHQ113" s="1418"/>
      <c r="AHR113" s="1418"/>
      <c r="AHS113" s="1418"/>
      <c r="AHT113" s="1418"/>
      <c r="AHU113" s="1418"/>
      <c r="AHV113" s="1449"/>
      <c r="AHW113" s="1449"/>
      <c r="AHX113" s="1449"/>
      <c r="AHY113" s="1449"/>
      <c r="AHZ113" s="1449"/>
      <c r="AIA113" s="1449"/>
      <c r="AIB113" s="1449"/>
      <c r="AIC113" s="1449"/>
      <c r="AID113" s="1449"/>
      <c r="AIE113" s="1449"/>
      <c r="AIF113" s="1418"/>
      <c r="AIG113" s="1418"/>
      <c r="AIH113" s="1445"/>
      <c r="AII113" s="1442"/>
      <c r="AIJ113" s="1442"/>
      <c r="AIK113" s="1442"/>
      <c r="AIL113" s="1442"/>
      <c r="AIM113" s="1440"/>
      <c r="AIN113" s="1418"/>
      <c r="AIO113" s="1418"/>
      <c r="AIP113" s="1471"/>
      <c r="AIQ113" s="1471"/>
      <c r="AIR113" s="1418"/>
      <c r="AIS113" s="1418"/>
      <c r="AIT113" s="1418"/>
      <c r="AIU113" s="1418"/>
      <c r="AIV113" s="1418"/>
      <c r="AIW113" s="1418"/>
      <c r="AIX113" s="1418"/>
      <c r="AIY113" s="1418"/>
      <c r="AIZ113" s="1418"/>
      <c r="AJA113" s="1418"/>
      <c r="AJB113" s="1418"/>
      <c r="AJC113" s="1418"/>
      <c r="AJD113" s="1442"/>
      <c r="AJE113" s="1418"/>
      <c r="AJF113" s="1418"/>
      <c r="AJG113" s="1418"/>
      <c r="AJH113" s="1418"/>
      <c r="AJI113" s="1418"/>
      <c r="AJJ113" s="1418"/>
      <c r="AJK113" s="1449"/>
      <c r="AJL113" s="1418"/>
      <c r="AJM113" s="1418"/>
      <c r="AJN113" s="1449"/>
      <c r="AJO113" s="1418"/>
      <c r="AJP113" s="1418"/>
      <c r="AJQ113" s="1449"/>
      <c r="AJR113" s="1418"/>
      <c r="AJS113" s="1418"/>
      <c r="AJT113" s="1449"/>
      <c r="AJU113" s="1418"/>
      <c r="AJV113" s="1449"/>
      <c r="AJW113" s="1418"/>
      <c r="AJX113" s="1418"/>
      <c r="AJY113" s="1449"/>
      <c r="AJZ113" s="1418"/>
      <c r="AKA113" s="1418"/>
      <c r="AKB113" s="1449"/>
      <c r="AKC113" s="1418"/>
      <c r="AKD113" s="1418"/>
      <c r="AKE113" s="1449"/>
      <c r="AKF113" s="1449"/>
      <c r="AKG113" s="1449"/>
      <c r="AKH113" s="1449"/>
      <c r="AKI113" s="1449"/>
      <c r="AKJ113" s="1449"/>
      <c r="AKK113" s="1449"/>
      <c r="AKL113" s="1449"/>
      <c r="AKM113" s="1449"/>
      <c r="AKN113" s="1449"/>
      <c r="AKO113" s="1449"/>
      <c r="AKP113" s="1418"/>
      <c r="AKQ113" s="1418"/>
      <c r="AKR113" s="1418"/>
      <c r="AKS113" s="1418"/>
      <c r="AKT113" s="1418"/>
      <c r="AKU113" s="1418"/>
      <c r="AKV113" s="1418"/>
      <c r="AKW113" s="1418"/>
      <c r="AKX113" s="1418"/>
      <c r="AKY113" s="1418"/>
      <c r="AKZ113" s="1418"/>
      <c r="ALA113" s="1418"/>
      <c r="ALB113" s="1418"/>
      <c r="ALC113" s="1418"/>
      <c r="ALD113" s="1418"/>
      <c r="ALE113" s="1418"/>
      <c r="ALF113" s="1418"/>
      <c r="ALG113" s="1418"/>
      <c r="ALH113" s="1220"/>
    </row>
    <row r="114" spans="1:1003" s="2927" customFormat="1" ht="28.5" customHeight="1" x14ac:dyDescent="0.2">
      <c r="A114" s="852"/>
      <c r="B114" s="854"/>
      <c r="C114" s="854"/>
      <c r="D114" s="854"/>
      <c r="E114" s="854"/>
      <c r="F114" s="1153" t="s">
        <v>1932</v>
      </c>
      <c r="G114" s="855"/>
      <c r="H114" s="851"/>
      <c r="I114" s="854">
        <v>7.21</v>
      </c>
      <c r="J114" s="855"/>
      <c r="K114" s="1155"/>
      <c r="L114" s="1677">
        <v>7.2</v>
      </c>
      <c r="M114" s="854"/>
      <c r="N114" s="855"/>
      <c r="O114" s="852"/>
      <c r="P114" s="854">
        <v>6.13</v>
      </c>
      <c r="Q114" s="855"/>
      <c r="R114" s="852"/>
      <c r="S114" s="1153">
        <v>6.18</v>
      </c>
      <c r="T114" s="857"/>
      <c r="U114" s="1153"/>
      <c r="V114" s="853">
        <v>20327</v>
      </c>
      <c r="W114" s="857">
        <v>6.0031485216706839</v>
      </c>
      <c r="X114" s="852">
        <v>11992</v>
      </c>
      <c r="Y114" s="1678">
        <v>6.4706470980653767</v>
      </c>
      <c r="Z114" s="857"/>
      <c r="AA114" s="852">
        <v>13845</v>
      </c>
      <c r="AB114" s="1153">
        <v>6.1518959913326112</v>
      </c>
      <c r="AC114" s="857"/>
      <c r="AD114" s="852">
        <v>6482</v>
      </c>
      <c r="AE114" s="1153">
        <v>5.6854365936439368</v>
      </c>
      <c r="AF114" s="1154"/>
      <c r="AG114" s="851">
        <v>81</v>
      </c>
      <c r="AH114" s="857"/>
      <c r="AI114" s="852">
        <v>84.9</v>
      </c>
      <c r="AJ114" s="857"/>
      <c r="AK114" s="852">
        <v>1.0999999999999943</v>
      </c>
      <c r="AL114" s="857">
        <v>0.5</v>
      </c>
      <c r="AM114" s="852">
        <v>69.870129870129873</v>
      </c>
      <c r="AN114" s="855"/>
      <c r="AO114" s="854">
        <v>69.610389610389603</v>
      </c>
      <c r="AP114" s="855"/>
      <c r="AQ114" s="852">
        <v>185.06493506493501</v>
      </c>
      <c r="AR114" s="854"/>
      <c r="AS114" s="852">
        <v>12734</v>
      </c>
      <c r="AT114" s="1710">
        <v>20.119365478247211</v>
      </c>
      <c r="AU114" s="857"/>
      <c r="AV114" s="852">
        <v>12887</v>
      </c>
      <c r="AW114" s="854">
        <v>13.47093970668115</v>
      </c>
      <c r="AX114" s="857"/>
      <c r="AY114" s="852">
        <v>12415</v>
      </c>
      <c r="AZ114" s="854">
        <v>46.347160692710432</v>
      </c>
      <c r="BA114" s="857"/>
      <c r="BB114" s="852">
        <v>12849</v>
      </c>
      <c r="BC114" s="854">
        <v>16.662775313253949</v>
      </c>
      <c r="BD114" s="857"/>
      <c r="BE114" s="852">
        <v>12755</v>
      </c>
      <c r="BF114" s="854">
        <v>1.1838494707957665</v>
      </c>
      <c r="BG114" s="857"/>
      <c r="BH114" s="852">
        <v>12771</v>
      </c>
      <c r="BI114" s="854">
        <v>34.993344295669878</v>
      </c>
      <c r="BJ114" s="857"/>
      <c r="BK114" s="852">
        <v>12301</v>
      </c>
      <c r="BL114" s="854">
        <v>51.808796032842864</v>
      </c>
      <c r="BM114" s="857"/>
      <c r="BN114" s="852">
        <v>12560</v>
      </c>
      <c r="BO114" s="854">
        <v>80.947452229299373</v>
      </c>
      <c r="BP114" s="857"/>
      <c r="BQ114" s="852">
        <v>11782</v>
      </c>
      <c r="BR114" s="854">
        <v>63.045323374639281</v>
      </c>
      <c r="BS114" s="857"/>
      <c r="BT114" s="852">
        <v>12535</v>
      </c>
      <c r="BU114" s="854">
        <v>38.635819704826488</v>
      </c>
      <c r="BV114" s="857"/>
      <c r="BW114" s="852">
        <v>11187</v>
      </c>
      <c r="BX114" s="854">
        <v>4.0314650934119962</v>
      </c>
      <c r="BY114" s="857"/>
      <c r="BZ114" s="852">
        <v>12397</v>
      </c>
      <c r="CA114" s="854">
        <v>56.433007985803016</v>
      </c>
      <c r="CB114" s="1153"/>
      <c r="CC114" s="852">
        <v>15.3</v>
      </c>
      <c r="CD114" s="1155"/>
      <c r="CE114" s="854">
        <v>3.9000000000000004</v>
      </c>
      <c r="CF114" s="854">
        <v>5.9</v>
      </c>
      <c r="CG114" s="1153">
        <v>5.5</v>
      </c>
      <c r="CH114" s="852">
        <v>15.1</v>
      </c>
      <c r="CI114" s="857">
        <v>15.2</v>
      </c>
      <c r="CJ114" s="855">
        <v>17.2</v>
      </c>
      <c r="CK114" s="855"/>
      <c r="CL114" s="855">
        <v>4.1999999999999993</v>
      </c>
      <c r="CM114" s="855">
        <v>6.6</v>
      </c>
      <c r="CN114" s="855">
        <v>6.2999999999999989</v>
      </c>
      <c r="CO114" s="856">
        <v>21845</v>
      </c>
      <c r="CP114" s="855"/>
      <c r="CQ114" s="855"/>
      <c r="CR114" s="855">
        <v>8296</v>
      </c>
      <c r="CS114" s="855"/>
      <c r="CT114" s="855"/>
      <c r="CU114" s="855">
        <v>8607</v>
      </c>
      <c r="CV114" s="855"/>
      <c r="CW114" s="855"/>
      <c r="CX114" s="855">
        <v>4879</v>
      </c>
      <c r="CY114" s="855"/>
      <c r="CZ114" s="855"/>
      <c r="DA114" s="856">
        <v>19.003777148253068</v>
      </c>
      <c r="DB114" s="855"/>
      <c r="DC114" s="855">
        <v>25416</v>
      </c>
      <c r="DD114" s="1155">
        <v>78.785017311929494</v>
      </c>
      <c r="DE114" s="854"/>
      <c r="DF114" s="854">
        <v>2.2112055398174379</v>
      </c>
      <c r="DG114" s="857"/>
      <c r="DH114" s="852">
        <v>70.488472749757094</v>
      </c>
      <c r="DI114" s="854"/>
      <c r="DJ114" s="854">
        <v>2.9944351205723878</v>
      </c>
      <c r="DK114" s="857"/>
      <c r="DL114" s="852">
        <v>74.324228449804892</v>
      </c>
      <c r="DM114" s="854"/>
      <c r="DN114" s="854">
        <v>5.0869102518623626</v>
      </c>
      <c r="DO114" s="857"/>
      <c r="DP114" s="852">
        <v>11891</v>
      </c>
      <c r="DQ114" s="854">
        <v>66.108821797998488</v>
      </c>
      <c r="DR114" s="857"/>
      <c r="DS114" s="852">
        <v>11719</v>
      </c>
      <c r="DT114" s="854">
        <v>46.121682737434931</v>
      </c>
      <c r="DU114" s="857"/>
      <c r="DV114" s="1151">
        <v>10907</v>
      </c>
      <c r="DW114" s="1152">
        <v>67.562116072247179</v>
      </c>
      <c r="DX114" s="1156"/>
      <c r="DY114" s="852">
        <v>9670</v>
      </c>
      <c r="DZ114" s="1155">
        <v>1.0022522522522523</v>
      </c>
      <c r="EA114" s="1155"/>
      <c r="EB114" s="854">
        <v>11.478800413650466</v>
      </c>
      <c r="EC114" s="857"/>
      <c r="ED114" s="852">
        <v>10507</v>
      </c>
      <c r="EE114" s="1711">
        <v>1.43398392652124</v>
      </c>
      <c r="EF114" s="855"/>
      <c r="EG114" s="854">
        <v>24.869134862472634</v>
      </c>
      <c r="EH114" s="857"/>
      <c r="EI114" s="852">
        <v>10833</v>
      </c>
      <c r="EJ114" s="1711">
        <v>1.0107563025210085</v>
      </c>
      <c r="EK114" s="855"/>
      <c r="EL114" s="854">
        <v>27.462383457952555</v>
      </c>
      <c r="EM114" s="857"/>
      <c r="EN114" s="1157">
        <v>9971</v>
      </c>
      <c r="EO114" s="1711">
        <v>0.83190476190476192</v>
      </c>
      <c r="EP114" s="855"/>
      <c r="EQ114" s="1679">
        <v>10.530538561829305</v>
      </c>
      <c r="ER114" s="1158"/>
      <c r="ES114" s="852">
        <v>10057</v>
      </c>
      <c r="ET114" s="1155">
        <v>0.96165966386554624</v>
      </c>
      <c r="EU114" s="1155"/>
      <c r="EV114" s="854">
        <v>9.4660435517549963</v>
      </c>
      <c r="EW114" s="857"/>
      <c r="EX114" s="1155">
        <v>10489</v>
      </c>
      <c r="EY114" s="1155">
        <v>0.68909710391822832</v>
      </c>
      <c r="EZ114" s="1155"/>
      <c r="FA114" s="854">
        <v>5.5963390218323958</v>
      </c>
      <c r="FB114" s="1153"/>
      <c r="FC114" s="852">
        <v>10711</v>
      </c>
      <c r="FD114" s="1155">
        <v>0.73953488372093024</v>
      </c>
      <c r="FE114" s="1155"/>
      <c r="FF114" s="854">
        <v>10.036411166090934</v>
      </c>
      <c r="FG114" s="857"/>
      <c r="FH114" s="1151">
        <v>9589</v>
      </c>
      <c r="FI114" s="1155">
        <v>3.0926462072958887</v>
      </c>
      <c r="FJ114" s="1155"/>
      <c r="FK114" s="1152">
        <v>36.020440087600377</v>
      </c>
      <c r="FL114" s="857"/>
      <c r="FM114" s="1680">
        <v>12652</v>
      </c>
      <c r="FN114" s="1681">
        <v>24.762883338602592</v>
      </c>
      <c r="FO114" s="1682"/>
      <c r="FP114" s="1683">
        <v>10617</v>
      </c>
      <c r="FQ114" s="1684">
        <v>1.1825095057034221</v>
      </c>
      <c r="FR114" s="1684"/>
      <c r="FS114" s="1681">
        <v>4.9543185457285484</v>
      </c>
      <c r="FT114" s="1685"/>
      <c r="FU114" s="1683">
        <v>10815</v>
      </c>
      <c r="FV114" s="1686">
        <v>1.2808764940239044</v>
      </c>
      <c r="FW114" s="1686"/>
      <c r="FX114" s="1681">
        <v>6.9625520110957</v>
      </c>
      <c r="FY114" s="1685"/>
      <c r="FZ114" s="1683">
        <v>11100</v>
      </c>
      <c r="GA114" s="1686">
        <v>0.9520851818988465</v>
      </c>
      <c r="GB114" s="1686"/>
      <c r="GC114" s="1681">
        <v>10.153153153153154</v>
      </c>
      <c r="GD114" s="1685"/>
      <c r="GE114" s="1683">
        <v>10710</v>
      </c>
      <c r="GF114" s="1686">
        <v>0.91457858769931666</v>
      </c>
      <c r="GG114" s="1686"/>
      <c r="GH114" s="1681">
        <v>4.0989729225023339</v>
      </c>
      <c r="GI114" s="1685"/>
      <c r="GJ114" s="1683">
        <v>11522</v>
      </c>
      <c r="GK114" s="1687">
        <v>1.3810461192350956</v>
      </c>
      <c r="GL114" s="1687"/>
      <c r="GM114" s="1681">
        <v>15.431348724179831</v>
      </c>
      <c r="GN114" s="1685"/>
      <c r="GO114" s="1683">
        <v>11232</v>
      </c>
      <c r="GP114" s="1687">
        <v>0.78781512605042014</v>
      </c>
      <c r="GQ114" s="1687"/>
      <c r="GR114" s="1681">
        <v>4.23789173789174</v>
      </c>
      <c r="GS114" s="1685"/>
      <c r="GT114" s="1683">
        <v>11031</v>
      </c>
      <c r="GU114" s="1687">
        <v>0.74712643678160917</v>
      </c>
      <c r="GV114" s="1687"/>
      <c r="GW114" s="1681">
        <v>2.3660592874626052</v>
      </c>
      <c r="GX114" s="1685"/>
      <c r="GY114" s="1683">
        <v>10937</v>
      </c>
      <c r="GZ114" s="1687">
        <v>2.0075757575757578</v>
      </c>
      <c r="HA114" s="1687"/>
      <c r="HB114" s="1681">
        <v>1.2069123159915882</v>
      </c>
      <c r="HC114" s="1685"/>
      <c r="HD114" s="1688">
        <v>24.721865246924914</v>
      </c>
      <c r="HE114" s="1689">
        <v>5.1881769781531117</v>
      </c>
      <c r="HF114" s="1689">
        <v>68.154947677620711</v>
      </c>
      <c r="HG114" s="1689">
        <v>22.933724986230953</v>
      </c>
      <c r="HH114" s="1689">
        <v>15.057829998164127</v>
      </c>
      <c r="HI114" s="1689">
        <v>23.293556085918855</v>
      </c>
      <c r="HJ114" s="1689">
        <v>66.513677253534055</v>
      </c>
      <c r="HK114" s="1689">
        <v>4.5089039838443181</v>
      </c>
      <c r="HL114" s="1689">
        <v>69.950431430145031</v>
      </c>
      <c r="HM114" s="1690">
        <v>27235</v>
      </c>
      <c r="HN114" s="1688">
        <v>19.406981680436271</v>
      </c>
      <c r="HO114" s="1689">
        <v>3.1316330862423669</v>
      </c>
      <c r="HP114" s="1689">
        <v>58.403814126636846</v>
      </c>
      <c r="HQ114" s="1689">
        <v>25.862913496391599</v>
      </c>
      <c r="HR114" s="1689">
        <v>9.877107620633728</v>
      </c>
      <c r="HS114" s="1689">
        <v>40.754770379562203</v>
      </c>
      <c r="HT114" s="1689">
        <v>49.085110320129751</v>
      </c>
      <c r="HU114" s="1689">
        <v>3.8010645593181596</v>
      </c>
      <c r="HV114" s="1689">
        <v>56.320412761649742</v>
      </c>
      <c r="HW114" s="1690">
        <v>85595</v>
      </c>
      <c r="HX114" s="1157">
        <v>212</v>
      </c>
      <c r="HY114" s="1679">
        <v>274</v>
      </c>
      <c r="HZ114" s="1679">
        <v>741</v>
      </c>
      <c r="IA114" s="1679">
        <v>347</v>
      </c>
      <c r="IB114" s="1679">
        <v>279</v>
      </c>
      <c r="IC114" s="1679">
        <v>218</v>
      </c>
      <c r="ID114" s="1679">
        <v>163</v>
      </c>
      <c r="IE114" s="1679">
        <v>743</v>
      </c>
      <c r="IF114" s="1158">
        <v>2977</v>
      </c>
      <c r="IG114" s="1157">
        <v>1465</v>
      </c>
      <c r="IH114" s="1679">
        <v>411</v>
      </c>
      <c r="II114" s="1679">
        <v>442</v>
      </c>
      <c r="IJ114" s="1679">
        <v>371</v>
      </c>
      <c r="IK114" s="1679">
        <v>271</v>
      </c>
      <c r="IL114" s="1679">
        <v>176</v>
      </c>
      <c r="IM114" s="1679">
        <v>259</v>
      </c>
      <c r="IN114" s="1679">
        <v>795</v>
      </c>
      <c r="IO114" s="1158">
        <v>4190</v>
      </c>
      <c r="IP114" s="1157">
        <v>622</v>
      </c>
      <c r="IQ114" s="1679">
        <v>648</v>
      </c>
      <c r="IR114" s="1679">
        <v>210</v>
      </c>
      <c r="IS114" s="1679">
        <v>281</v>
      </c>
      <c r="IT114" s="1679">
        <v>143</v>
      </c>
      <c r="IU114" s="1679">
        <v>35</v>
      </c>
      <c r="IV114" s="1679">
        <v>247</v>
      </c>
      <c r="IW114" s="1679">
        <v>585</v>
      </c>
      <c r="IX114" s="1158">
        <v>2771</v>
      </c>
      <c r="IY114" s="1157">
        <v>7.1212630164595225</v>
      </c>
      <c r="IZ114" s="1679">
        <v>9.2038965401410824</v>
      </c>
      <c r="JA114" s="1679">
        <v>24.890829694323145</v>
      </c>
      <c r="JB114" s="1679">
        <v>11.656029559959691</v>
      </c>
      <c r="JC114" s="1679">
        <v>9.3718508565670149</v>
      </c>
      <c r="JD114" s="1679">
        <v>7.3228081961706408</v>
      </c>
      <c r="JE114" s="1679">
        <v>5.4753107154853886</v>
      </c>
      <c r="JF114" s="1679">
        <v>24.958011420893516</v>
      </c>
      <c r="JG114" s="1158">
        <v>100</v>
      </c>
      <c r="JH114" s="1157">
        <v>34.964200477326969</v>
      </c>
      <c r="JI114" s="1679">
        <v>9.8090692124105008</v>
      </c>
      <c r="JJ114" s="1679">
        <v>10.548926014319809</v>
      </c>
      <c r="JK114" s="1679">
        <v>8.8544152744630065</v>
      </c>
      <c r="JL114" s="1679">
        <v>6.4677804295942725</v>
      </c>
      <c r="JM114" s="1679">
        <v>4.2004773269689739</v>
      </c>
      <c r="JN114" s="1679">
        <v>6.1813842482100236</v>
      </c>
      <c r="JO114" s="1679">
        <v>18.973747016706444</v>
      </c>
      <c r="JP114" s="1158">
        <v>100</v>
      </c>
      <c r="JQ114" s="1157">
        <v>22.44677011909058</v>
      </c>
      <c r="JR114" s="1679">
        <v>23.38505954529051</v>
      </c>
      <c r="JS114" s="1679">
        <v>7.5784915193071098</v>
      </c>
      <c r="JT114" s="1679">
        <v>10.140743413929989</v>
      </c>
      <c r="JU114" s="1679">
        <v>5.1605918440996028</v>
      </c>
      <c r="JV114" s="1679">
        <v>1.2630819198845182</v>
      </c>
      <c r="JW114" s="1679">
        <v>8.9137495488993146</v>
      </c>
      <c r="JX114" s="1679">
        <v>21.111512089498376</v>
      </c>
      <c r="JY114" s="1158">
        <v>100</v>
      </c>
      <c r="JZ114" s="852">
        <v>60.155626112452765</v>
      </c>
      <c r="KA114" s="857"/>
      <c r="KB114" s="852">
        <v>30.920110323275608</v>
      </c>
      <c r="KC114" s="857"/>
      <c r="KD114" s="855">
        <v>3.658286909835736</v>
      </c>
      <c r="KE114" s="855"/>
      <c r="KF114" s="855">
        <v>1.0140406345443174</v>
      </c>
      <c r="KG114" s="855"/>
      <c r="KH114" s="855">
        <v>12.595971769493403</v>
      </c>
      <c r="KI114" s="855"/>
      <c r="KJ114" s="855">
        <v>7.5826249826794534</v>
      </c>
      <c r="KK114" s="855"/>
      <c r="KL114" s="855">
        <v>7.9773426780880339</v>
      </c>
      <c r="KM114" s="855"/>
      <c r="KN114" s="855">
        <v>16.224412993107926</v>
      </c>
      <c r="KO114" s="855"/>
      <c r="KP114" s="856">
        <v>34.870129870129873</v>
      </c>
      <c r="KQ114" s="855">
        <v>8.7012987012987004</v>
      </c>
      <c r="KR114" s="855">
        <v>7.662337662337662</v>
      </c>
      <c r="KS114" s="855">
        <v>29.61038961038961</v>
      </c>
      <c r="KT114" s="855">
        <v>6.2337662337662341</v>
      </c>
      <c r="KU114" s="853">
        <f>SUM(KP114:KT114)</f>
        <v>87.077922077922068</v>
      </c>
      <c r="KV114" s="857"/>
      <c r="KW114" s="856">
        <v>4.5454545454545503</v>
      </c>
      <c r="KX114" s="855">
        <v>4.5454545454545459</v>
      </c>
      <c r="KY114" s="853">
        <f>KW114+KX114</f>
        <v>9.090909090909097</v>
      </c>
      <c r="KZ114" s="857"/>
      <c r="LA114" s="3002">
        <f>COUNTIF(LA15:LA91,"〇")</f>
        <v>57</v>
      </c>
      <c r="LB114" s="3002">
        <f>COUNTIF(LB15:LB91,"〇")</f>
        <v>32</v>
      </c>
      <c r="LC114" s="3002">
        <f>COUNTIF(LC15:LC91,"〇")</f>
        <v>32</v>
      </c>
      <c r="LD114" s="3002">
        <f>COUNTIF(LD15:LD91,"〇")</f>
        <v>24</v>
      </c>
      <c r="LE114" s="1691">
        <v>18.831168831168831</v>
      </c>
      <c r="LF114" s="1692"/>
      <c r="LG114" s="3002">
        <f>COUNTIF(LG15:LG91,"〇")</f>
        <v>35</v>
      </c>
      <c r="LH114" s="3002">
        <f>COUNTIF(LH15:LH91,"〇")</f>
        <v>29</v>
      </c>
      <c r="LI114" s="3002">
        <f>COUNTIF(LI15:LI91,"〇")</f>
        <v>35</v>
      </c>
      <c r="LJ114" s="3002">
        <f>COUNTIF(LJ15:LJ91,"〇")</f>
        <v>25</v>
      </c>
      <c r="LK114" s="1691">
        <v>16.103896103896105</v>
      </c>
      <c r="LL114" s="1691"/>
      <c r="LM114" s="3002">
        <f>COUNTIF(LM15:LM91,"〇")</f>
        <v>64</v>
      </c>
      <c r="LN114" s="3002">
        <f>COUNTIF(LN15:LN91,"〇")</f>
        <v>50</v>
      </c>
      <c r="LO114" s="3002">
        <f>COUNTIF(LO15:LO91,"〇")</f>
        <v>45</v>
      </c>
      <c r="LP114" s="3002">
        <f>COUNTIF(LP15:LP91,"〇")</f>
        <v>20</v>
      </c>
      <c r="LQ114" s="1691">
        <v>34.870129870129873</v>
      </c>
      <c r="LR114" s="1692"/>
      <c r="LS114" s="3002">
        <f>COUNTIF(LS15:LS91,"〇")</f>
        <v>75</v>
      </c>
      <c r="LT114" s="3002">
        <f>COUNTIF(LT15:LT91,"〇")</f>
        <v>55</v>
      </c>
      <c r="LU114" s="3002">
        <f>COUNTIF(LU15:LU91,"〇")</f>
        <v>49</v>
      </c>
      <c r="LV114" s="3002">
        <f>COUNTIF(LV15:LV91,"〇")</f>
        <v>49</v>
      </c>
      <c r="LW114" s="855">
        <v>29.61038961038961</v>
      </c>
      <c r="LX114" s="1019"/>
      <c r="LY114" s="3002">
        <f>COUNTIF(LY15:LY91,"〇")</f>
        <v>67</v>
      </c>
      <c r="LZ114" s="3002">
        <f>COUNTIF(LZ15:LZ91,"〇")</f>
        <v>59</v>
      </c>
      <c r="MA114" s="3002">
        <f>COUNTIF(MA15:MA91,"〇")</f>
        <v>48</v>
      </c>
      <c r="MB114" s="3002">
        <f>COUNTIF(MB15:MB91,"〇")</f>
        <v>37</v>
      </c>
      <c r="MC114" s="855">
        <v>27.402597402597401</v>
      </c>
      <c r="MD114" s="1019"/>
      <c r="ME114" s="3002">
        <f>COUNTIF(ME15:ME91,"〇")</f>
        <v>55</v>
      </c>
      <c r="MF114" s="3002">
        <f>COUNTIF(MF15:MF91,"〇")</f>
        <v>51</v>
      </c>
      <c r="MG114" s="3002">
        <f>COUNTIF(MG15:MG91,"〇")</f>
        <v>34</v>
      </c>
      <c r="MH114" s="3002">
        <f>COUNTIF(MH15:MH91,"〇")</f>
        <v>23</v>
      </c>
      <c r="MI114" s="855">
        <v>21.168831168831169</v>
      </c>
      <c r="MJ114" s="1019"/>
      <c r="MK114" s="3002">
        <f>COUNTIF(MK15:MK91,"〇")</f>
        <v>53</v>
      </c>
      <c r="ML114" s="3002">
        <f>COUNTIF(ML15:ML91,"〇")</f>
        <v>32</v>
      </c>
      <c r="MM114" s="3002">
        <f>COUNTIF(MM15:MM91,"〇")</f>
        <v>3</v>
      </c>
      <c r="MN114" s="855">
        <v>17.142857142857142</v>
      </c>
      <c r="MO114" s="1019"/>
      <c r="MP114" s="3002">
        <f>COUNTIF(MP15:MP91,"〇")</f>
        <v>59</v>
      </c>
      <c r="MQ114" s="3002">
        <f>COUNTIF(MQ15:MQ91,"〇")</f>
        <v>62</v>
      </c>
      <c r="MR114" s="3002">
        <f>COUNTIF(MR15:MR91,"〇")</f>
        <v>47</v>
      </c>
      <c r="MS114" s="3002">
        <f>COUNTIF(MS15:MS91,"〇")</f>
        <v>33</v>
      </c>
      <c r="MT114" s="855">
        <v>26.103896103896105</v>
      </c>
      <c r="MU114" s="1019"/>
      <c r="MV114" s="3002">
        <f>COUNTIF(MV15:MV91,"〇")</f>
        <v>45</v>
      </c>
      <c r="MW114" s="3002">
        <f>COUNTIF(MW15:MW91,"〇")</f>
        <v>30</v>
      </c>
      <c r="MX114" s="3002">
        <f>COUNTIF(MX15:MX91,"〇")</f>
        <v>27</v>
      </c>
      <c r="MY114" s="3002">
        <f>COUNTIF(MY15:MY91,"〇")</f>
        <v>15</v>
      </c>
      <c r="MZ114" s="855">
        <v>15.194805194805195</v>
      </c>
      <c r="NA114" s="1019"/>
      <c r="NB114" s="855">
        <v>207.19</v>
      </c>
      <c r="NC114" s="855"/>
      <c r="ND114" s="856">
        <v>24100</v>
      </c>
      <c r="NE114" s="855"/>
      <c r="NF114" s="855">
        <v>37.252180257271903</v>
      </c>
      <c r="NG114" s="855"/>
      <c r="NH114" s="855">
        <v>21292</v>
      </c>
      <c r="NI114" s="855"/>
      <c r="NJ114" s="855">
        <v>32.911760250532502</v>
      </c>
      <c r="NK114" s="855"/>
      <c r="NL114" s="855">
        <v>10229</v>
      </c>
      <c r="NM114" s="855"/>
      <c r="NN114" s="2949">
        <v>15.715960403584758</v>
      </c>
      <c r="NO114" s="855"/>
      <c r="NP114" s="855">
        <v>646942</v>
      </c>
      <c r="NQ114" s="3212">
        <v>632</v>
      </c>
      <c r="NR114" s="3361">
        <v>1.5181288957651871</v>
      </c>
      <c r="NS114" s="3362"/>
      <c r="NT114" s="3212">
        <v>9881</v>
      </c>
      <c r="NU114" s="3362">
        <v>0.97101251100455244</v>
      </c>
      <c r="NV114" s="3362"/>
      <c r="NW114" s="3212">
        <v>34138</v>
      </c>
      <c r="NX114" s="3362">
        <v>5.2450039716255397</v>
      </c>
      <c r="NY114" s="3362"/>
      <c r="NZ114" s="3212">
        <v>2322</v>
      </c>
      <c r="OA114" s="3363">
        <v>3.5675491306211562</v>
      </c>
      <c r="OB114" s="3362"/>
      <c r="OC114" s="856">
        <v>26317</v>
      </c>
      <c r="OD114" s="855">
        <v>40.679071694216795</v>
      </c>
      <c r="OE114" s="1019"/>
      <c r="OF114" s="1159">
        <v>1025</v>
      </c>
      <c r="OG114" s="1018">
        <v>1.5748225059804846</v>
      </c>
      <c r="OH114" s="1019"/>
      <c r="OI114" s="856">
        <v>28.7</v>
      </c>
      <c r="OJ114" s="1019"/>
      <c r="OK114" s="855">
        <v>40</v>
      </c>
      <c r="OL114" s="855">
        <v>28</v>
      </c>
      <c r="OM114" s="855">
        <v>17565</v>
      </c>
      <c r="ON114" s="2949">
        <v>27.275352956887396</v>
      </c>
      <c r="OO114" s="855"/>
      <c r="OP114" s="3729"/>
      <c r="OQ114" s="855">
        <v>12.4</v>
      </c>
      <c r="OR114" s="855">
        <v>11.9</v>
      </c>
      <c r="OS114" s="855">
        <v>12.2</v>
      </c>
      <c r="OT114" s="855">
        <v>12.3</v>
      </c>
      <c r="OU114" s="855">
        <v>12.3</v>
      </c>
      <c r="OV114" s="855">
        <v>12.2</v>
      </c>
      <c r="OW114" s="855"/>
      <c r="OX114" s="855">
        <v>12.216666666666667</v>
      </c>
      <c r="OY114" s="855"/>
      <c r="OZ114" s="855">
        <v>9.1</v>
      </c>
      <c r="PA114" s="855">
        <v>10.5</v>
      </c>
      <c r="PB114" s="855">
        <v>10.6</v>
      </c>
      <c r="PC114" s="855">
        <v>11.4</v>
      </c>
      <c r="PD114" s="855">
        <v>12.2</v>
      </c>
      <c r="PE114" s="855">
        <v>12.8</v>
      </c>
      <c r="PF114" s="855"/>
      <c r="PG114" s="855">
        <v>11.1</v>
      </c>
      <c r="PH114" s="855"/>
      <c r="PI114" s="855">
        <v>25</v>
      </c>
      <c r="PJ114" s="855"/>
      <c r="PK114" s="855">
        <v>23.316666666666663</v>
      </c>
      <c r="PL114" s="855"/>
      <c r="PM114" s="855">
        <v>135.36103896103899</v>
      </c>
      <c r="PN114" s="855">
        <v>145.3116883116883</v>
      </c>
      <c r="PO114" s="855"/>
      <c r="PP114" s="855">
        <v>33.661038961038962</v>
      </c>
      <c r="PQ114" s="855">
        <v>46.706493506493501</v>
      </c>
      <c r="PR114" s="855"/>
      <c r="PS114" s="1159">
        <v>12703</v>
      </c>
      <c r="PT114" s="1018">
        <v>43.658978194127371</v>
      </c>
      <c r="PU114" s="855"/>
      <c r="PV114" s="1018">
        <v>31010</v>
      </c>
      <c r="PW114" s="1018">
        <v>59.406643018381168</v>
      </c>
      <c r="PX114" s="855"/>
      <c r="PY114" s="1018">
        <v>11877</v>
      </c>
      <c r="PZ114" s="1018">
        <v>75.077881619937699</v>
      </c>
      <c r="QA114" s="855"/>
      <c r="QB114" s="1159">
        <v>12408</v>
      </c>
      <c r="QC114" s="1018">
        <v>44.511605415860735</v>
      </c>
      <c r="QD114" s="855"/>
      <c r="QE114" s="1365">
        <v>247</v>
      </c>
      <c r="QF114" s="3645">
        <v>0.3809623695550915</v>
      </c>
      <c r="QG114" s="1366"/>
      <c r="QH114" s="1693">
        <v>27.272727272727298</v>
      </c>
      <c r="QI114" s="855">
        <v>82.53746415883721</v>
      </c>
      <c r="QJ114" s="855">
        <v>82.636077771380485</v>
      </c>
      <c r="QK114" s="855">
        <v>0</v>
      </c>
      <c r="QL114" s="855">
        <v>112895</v>
      </c>
      <c r="QM114" s="852">
        <v>60.135167636730969</v>
      </c>
      <c r="QN114" s="854">
        <v>59.23012751757836</v>
      </c>
      <c r="QO114" s="854">
        <v>0</v>
      </c>
      <c r="QP114" s="857">
        <v>41955</v>
      </c>
      <c r="QQ114" s="2959">
        <v>93.589272593681116</v>
      </c>
      <c r="QR114" s="852">
        <v>127</v>
      </c>
      <c r="QS114" s="854"/>
      <c r="QT114" s="854">
        <v>366.6</v>
      </c>
      <c r="QU114" s="854"/>
      <c r="QV114" s="854">
        <f>AVERAGE(QV15:QV91)</f>
        <v>1364.3857142857141</v>
      </c>
      <c r="QW114" s="854"/>
      <c r="QX114" s="854">
        <f>AVERAGE(QX15:QX91)</f>
        <v>14.457142857142857</v>
      </c>
      <c r="QY114" s="857"/>
      <c r="QZ114" s="855">
        <v>4.2</v>
      </c>
      <c r="RA114" s="855"/>
      <c r="RB114" s="855">
        <v>266.45999999999998</v>
      </c>
      <c r="RC114" s="855"/>
      <c r="RD114" s="855">
        <v>0.89</v>
      </c>
      <c r="RE114" s="855"/>
      <c r="RF114" s="855">
        <v>389.9454545454546</v>
      </c>
      <c r="RG114" s="855"/>
      <c r="RH114" s="855">
        <f>AVERAGE(RH15:RH91)</f>
        <v>7625.4922077922129</v>
      </c>
      <c r="RI114" s="855"/>
      <c r="RJ114" s="855">
        <f>AVERAGE(RJ15:RJ91)</f>
        <v>1461.3363636363638</v>
      </c>
      <c r="RK114" s="855"/>
      <c r="RL114" s="855">
        <f>AVERAGE(RL15:RL91)</f>
        <v>714.31428571428592</v>
      </c>
      <c r="RM114" s="855"/>
      <c r="RN114" s="855">
        <f>AVERAGE(RN15:RN91)</f>
        <v>3637.8948051948041</v>
      </c>
      <c r="RO114" s="855"/>
      <c r="RP114" s="855">
        <f>AVERAGE(RP15:RP91)</f>
        <v>8.048051948051949</v>
      </c>
      <c r="RQ114" s="855"/>
      <c r="RR114" s="855">
        <f>AVERAGE(RR15:RR91)</f>
        <v>0</v>
      </c>
      <c r="RS114" s="855"/>
      <c r="RT114" s="855">
        <f>AVERAGE(RT15:RT91)</f>
        <v>213.82207792207785</v>
      </c>
      <c r="RU114" s="855"/>
      <c r="RV114" s="855">
        <f>AVERAGE(RV15:RV91)</f>
        <v>221.87012987012977</v>
      </c>
      <c r="RW114" s="855"/>
      <c r="RX114" s="855">
        <v>72</v>
      </c>
      <c r="RY114" s="855">
        <v>72</v>
      </c>
      <c r="RZ114" s="855">
        <v>54</v>
      </c>
      <c r="SA114" s="855">
        <v>54</v>
      </c>
      <c r="SB114" s="855">
        <v>44</v>
      </c>
      <c r="SC114" s="855">
        <v>44</v>
      </c>
      <c r="SD114" s="855">
        <v>38</v>
      </c>
      <c r="SE114" s="855">
        <v>38</v>
      </c>
      <c r="SF114" s="855">
        <v>17</v>
      </c>
      <c r="SG114" s="855">
        <v>17</v>
      </c>
      <c r="SH114" s="855">
        <v>14.61038961038961</v>
      </c>
      <c r="SI114" s="855"/>
      <c r="SJ114" s="855">
        <v>62</v>
      </c>
      <c r="SK114" s="855">
        <v>62</v>
      </c>
      <c r="SL114" s="855">
        <v>48</v>
      </c>
      <c r="SM114" s="855">
        <v>48</v>
      </c>
      <c r="SN114" s="855">
        <v>43</v>
      </c>
      <c r="SO114" s="855">
        <v>43</v>
      </c>
      <c r="SP114" s="855">
        <v>21</v>
      </c>
      <c r="SQ114" s="855">
        <v>21</v>
      </c>
      <c r="SR114" s="855">
        <v>11.2987012987013</v>
      </c>
      <c r="SS114" s="855"/>
      <c r="ST114" s="855">
        <v>67</v>
      </c>
      <c r="SU114" s="855">
        <v>67</v>
      </c>
      <c r="SV114" s="855">
        <v>55</v>
      </c>
      <c r="SW114" s="855">
        <v>55</v>
      </c>
      <c r="SX114" s="855">
        <v>28</v>
      </c>
      <c r="SY114" s="855">
        <v>28</v>
      </c>
      <c r="SZ114" s="855">
        <v>9.7402597402597397</v>
      </c>
      <c r="TA114" s="855"/>
      <c r="TB114" s="855">
        <v>57</v>
      </c>
      <c r="TC114" s="855">
        <v>57</v>
      </c>
      <c r="TD114" s="855">
        <v>55</v>
      </c>
      <c r="TE114" s="855">
        <v>55</v>
      </c>
      <c r="TF114" s="855">
        <v>53</v>
      </c>
      <c r="TG114" s="855">
        <v>53</v>
      </c>
      <c r="TH114" s="855">
        <v>31</v>
      </c>
      <c r="TI114" s="855">
        <v>31</v>
      </c>
      <c r="TJ114" s="855">
        <v>25.454545454545453</v>
      </c>
      <c r="TK114" s="855"/>
      <c r="TL114" s="855">
        <v>68</v>
      </c>
      <c r="TM114" s="855">
        <v>54</v>
      </c>
      <c r="TN114" s="855">
        <v>48</v>
      </c>
      <c r="TO114" s="855">
        <v>37</v>
      </c>
      <c r="TP114" s="855">
        <v>26.883116883116884</v>
      </c>
      <c r="TQ114" s="855"/>
      <c r="TR114" s="855">
        <v>74</v>
      </c>
      <c r="TS114" s="855">
        <v>72</v>
      </c>
      <c r="TT114" s="855">
        <v>50</v>
      </c>
      <c r="TU114" s="855">
        <v>45</v>
      </c>
      <c r="TV114" s="855">
        <v>74</v>
      </c>
      <c r="TW114" s="855">
        <v>72</v>
      </c>
      <c r="TX114" s="855">
        <v>50</v>
      </c>
      <c r="TY114" s="855">
        <v>45</v>
      </c>
      <c r="TZ114" s="855">
        <v>15.64935064935065</v>
      </c>
      <c r="UA114" s="855"/>
      <c r="UB114" s="855">
        <v>68</v>
      </c>
      <c r="UC114" s="855">
        <v>55</v>
      </c>
      <c r="UD114" s="855">
        <v>31</v>
      </c>
      <c r="UE114" s="855">
        <v>15</v>
      </c>
      <c r="UF114" s="855">
        <v>21.948051948051948</v>
      </c>
      <c r="UG114" s="855"/>
      <c r="UH114" s="855">
        <v>39</v>
      </c>
      <c r="UI114" s="855">
        <v>3.8498670315156041</v>
      </c>
      <c r="UJ114" s="855"/>
      <c r="UK114" s="855">
        <v>304</v>
      </c>
      <c r="UL114" s="855">
        <v>30.009219937967782</v>
      </c>
      <c r="UM114" s="855"/>
      <c r="UN114" s="855">
        <v>196</v>
      </c>
      <c r="UO114" s="855">
        <v>19.348049696847649</v>
      </c>
      <c r="UP114" s="855"/>
      <c r="UQ114" s="855">
        <v>176</v>
      </c>
      <c r="UR114" s="855">
        <v>17.373758911455035</v>
      </c>
      <c r="US114" s="855"/>
      <c r="UT114" s="855">
        <v>15.6</v>
      </c>
      <c r="UU114" s="855"/>
      <c r="UV114" s="855">
        <v>12.2</v>
      </c>
      <c r="UW114" s="855"/>
      <c r="UX114" s="855">
        <v>2.8</v>
      </c>
      <c r="UY114" s="855"/>
      <c r="UZ114" s="855">
        <v>0.14499999999999999</v>
      </c>
      <c r="VA114" s="855"/>
      <c r="VB114" s="855">
        <v>5.3999999999999999E-2</v>
      </c>
      <c r="VC114" s="855"/>
      <c r="VD114" s="855">
        <v>4.4999999999999998E-2</v>
      </c>
      <c r="VE114" s="855"/>
      <c r="VF114" s="855">
        <v>0.01</v>
      </c>
      <c r="VG114" s="855"/>
      <c r="VH114" s="855">
        <v>1.4E-2</v>
      </c>
      <c r="VI114" s="855"/>
      <c r="VJ114" s="855">
        <v>7.0000000000000001E-3</v>
      </c>
      <c r="VK114" s="855"/>
      <c r="VL114" s="855">
        <v>2E-3</v>
      </c>
      <c r="VM114" s="855"/>
      <c r="VN114" s="855">
        <v>1E-3</v>
      </c>
      <c r="VO114" s="855"/>
      <c r="VP114" s="855">
        <v>5035</v>
      </c>
      <c r="VQ114" s="855">
        <v>238.15830550483886</v>
      </c>
      <c r="VR114" s="855"/>
      <c r="VS114" s="855">
        <v>1660</v>
      </c>
      <c r="VT114" s="855">
        <v>78.518924952935947</v>
      </c>
      <c r="VU114" s="855"/>
      <c r="VV114" s="855">
        <v>4493</v>
      </c>
      <c r="VW114" s="855">
        <v>212.52140350213324</v>
      </c>
      <c r="VX114" s="855"/>
      <c r="VY114" s="855">
        <v>1593</v>
      </c>
      <c r="VZ114" s="855">
        <v>75.349787620498176</v>
      </c>
      <c r="WA114" s="855"/>
      <c r="WB114" s="855">
        <v>22349</v>
      </c>
      <c r="WC114" s="855">
        <v>1057.1201528754009</v>
      </c>
      <c r="WD114" s="855"/>
      <c r="WE114" s="855">
        <v>4825</v>
      </c>
      <c r="WF114" s="855">
        <v>228.22518849272043</v>
      </c>
      <c r="WG114" s="855"/>
      <c r="WH114" s="855">
        <v>106.91</v>
      </c>
      <c r="WI114" s="855"/>
      <c r="WJ114" s="855">
        <v>1.07</v>
      </c>
      <c r="WK114" s="855"/>
      <c r="WL114" s="855">
        <v>0.09</v>
      </c>
      <c r="WM114" s="855"/>
      <c r="WN114" s="855">
        <v>82.47</v>
      </c>
      <c r="WO114" s="855"/>
      <c r="WP114" s="855">
        <v>2.87</v>
      </c>
      <c r="WQ114" s="855"/>
      <c r="WR114" s="855">
        <v>9.1300000000000008</v>
      </c>
      <c r="WS114" s="855"/>
      <c r="WT114" s="855">
        <v>4.03</v>
      </c>
      <c r="WU114" s="855"/>
      <c r="WV114" s="855">
        <v>0.98</v>
      </c>
      <c r="WW114" s="855"/>
      <c r="WX114" s="855">
        <v>6.27</v>
      </c>
      <c r="WY114" s="855"/>
      <c r="WZ114" s="855">
        <v>305.43</v>
      </c>
      <c r="XA114" s="855"/>
      <c r="XB114" s="855">
        <v>436.89</v>
      </c>
      <c r="XC114" s="855"/>
      <c r="XD114" s="855">
        <v>83.63</v>
      </c>
      <c r="XE114" s="855"/>
      <c r="XF114" s="855">
        <v>42.17</v>
      </c>
      <c r="XG114" s="855"/>
      <c r="XH114" s="855">
        <v>134.13</v>
      </c>
      <c r="XI114" s="855"/>
      <c r="XJ114" s="855">
        <v>169.61</v>
      </c>
      <c r="XK114" s="855"/>
      <c r="XL114" s="855">
        <v>259.39999999999998</v>
      </c>
      <c r="XM114" s="855"/>
      <c r="XN114" s="855"/>
      <c r="XO114" s="856"/>
      <c r="XP114" s="855"/>
      <c r="XQ114" s="855"/>
      <c r="XR114" s="856"/>
      <c r="XS114" s="855"/>
      <c r="XT114" s="855"/>
      <c r="XU114" s="855"/>
      <c r="XV114" s="1018"/>
      <c r="XW114" s="855"/>
      <c r="XX114" s="856">
        <v>12601</v>
      </c>
      <c r="XY114" s="855">
        <v>1.7966516945692119</v>
      </c>
      <c r="XZ114" s="855"/>
      <c r="YA114" s="855">
        <v>29374</v>
      </c>
      <c r="YB114" s="855">
        <v>16.66780145707088</v>
      </c>
      <c r="YC114" s="855"/>
      <c r="YD114" s="856">
        <v>5672</v>
      </c>
      <c r="YE114" s="855">
        <v>7.900432900432901</v>
      </c>
      <c r="YF114" s="855"/>
      <c r="YG114" s="855">
        <v>31199</v>
      </c>
      <c r="YH114" s="855">
        <v>8.660533991474086</v>
      </c>
      <c r="YI114" s="855"/>
      <c r="YJ114" s="856">
        <v>5672</v>
      </c>
      <c r="YK114" s="855">
        <v>22.161172161172161</v>
      </c>
      <c r="YL114" s="855"/>
      <c r="YM114" s="855">
        <v>31199</v>
      </c>
      <c r="YN114" s="855">
        <v>25.058495464598224</v>
      </c>
      <c r="YO114" s="855"/>
      <c r="YP114" s="856">
        <v>25.123152709359609</v>
      </c>
      <c r="YQ114" s="855">
        <v>9.8522167487684733</v>
      </c>
      <c r="YR114" s="855">
        <v>13.300492610837439</v>
      </c>
      <c r="YS114" s="855">
        <v>9.3596059113300498</v>
      </c>
      <c r="YT114" s="855">
        <v>19.704433497536947</v>
      </c>
      <c r="YU114" s="855">
        <v>9.8522167487684733</v>
      </c>
      <c r="YV114" s="855">
        <v>11.330049261083744</v>
      </c>
      <c r="YW114" s="855">
        <v>6.8965517241379306</v>
      </c>
      <c r="YX114" s="855">
        <v>22.167487684729064</v>
      </c>
      <c r="YY114" s="855">
        <v>22.167487684729064</v>
      </c>
      <c r="YZ114" s="855">
        <v>3.4482758620689653</v>
      </c>
      <c r="ZA114" s="1019">
        <v>203</v>
      </c>
      <c r="ZB114" s="855">
        <v>38.575982996811902</v>
      </c>
      <c r="ZC114" s="855">
        <v>10.350690754516471</v>
      </c>
      <c r="ZD114" s="855">
        <v>25.377258235919236</v>
      </c>
      <c r="ZE114" s="855">
        <v>15.217853347502658</v>
      </c>
      <c r="ZF114" s="855">
        <v>8.0765143464399571</v>
      </c>
      <c r="ZG114" s="855">
        <v>11.562167906482465</v>
      </c>
      <c r="ZH114" s="855">
        <v>14.133900106269925</v>
      </c>
      <c r="ZI114" s="855">
        <v>9.2879914984059511</v>
      </c>
      <c r="ZJ114" s="855">
        <v>29.585547290116899</v>
      </c>
      <c r="ZK114" s="855">
        <v>7.0988310308182783</v>
      </c>
      <c r="ZL114" s="855">
        <v>3.8682252922422959</v>
      </c>
      <c r="ZM114" s="855">
        <v>4705</v>
      </c>
      <c r="ZN114" s="856">
        <v>72</v>
      </c>
      <c r="ZO114" s="855">
        <v>53</v>
      </c>
      <c r="ZP114" s="855">
        <v>35</v>
      </c>
      <c r="ZQ114" s="855">
        <v>56</v>
      </c>
      <c r="ZR114" s="855">
        <v>50</v>
      </c>
      <c r="ZS114" s="855">
        <v>48</v>
      </c>
      <c r="ZT114" s="855">
        <v>72</v>
      </c>
      <c r="ZU114" s="855">
        <v>53</v>
      </c>
      <c r="ZV114" s="855">
        <v>35</v>
      </c>
      <c r="ZW114" s="855">
        <v>56</v>
      </c>
      <c r="ZX114" s="855">
        <v>50</v>
      </c>
      <c r="ZY114" s="855">
        <v>48</v>
      </c>
      <c r="ZZ114" s="855"/>
      <c r="AAA114" s="855"/>
      <c r="AAB114" s="856"/>
      <c r="AAC114" s="855"/>
      <c r="AAD114" s="855"/>
      <c r="AAE114" s="855"/>
      <c r="AAF114" s="855"/>
      <c r="AAG114" s="855"/>
      <c r="AAH114" s="856">
        <v>266</v>
      </c>
      <c r="AAI114" s="855">
        <v>175</v>
      </c>
      <c r="AAJ114" s="855">
        <v>97</v>
      </c>
      <c r="AAK114" s="855">
        <v>1311</v>
      </c>
      <c r="AAL114" s="855">
        <v>230</v>
      </c>
      <c r="AAM114" s="1019">
        <v>215</v>
      </c>
      <c r="AAN114" s="3560">
        <v>0.40641276563887013</v>
      </c>
      <c r="AAO114" s="855"/>
      <c r="AAP114" s="2948">
        <v>0.26737681949925668</v>
      </c>
      <c r="AAQ114" s="855"/>
      <c r="AAR114" s="2948">
        <v>0.14820315137958801</v>
      </c>
      <c r="AAS114" s="855"/>
      <c r="AAT114" s="2948">
        <v>2.0030343449344317</v>
      </c>
      <c r="AAU114" s="855"/>
      <c r="AAV114" s="2948">
        <v>0.3514095341990231</v>
      </c>
      <c r="AAW114" s="855"/>
      <c r="AAX114" s="2948">
        <v>0.32849152109908675</v>
      </c>
      <c r="AAY114" s="855"/>
      <c r="AAZ114" s="856">
        <v>271</v>
      </c>
      <c r="ABA114" s="855">
        <v>53</v>
      </c>
      <c r="ABB114" s="855">
        <v>44</v>
      </c>
      <c r="ABC114" s="3560">
        <v>0.4140521033388489</v>
      </c>
      <c r="ABD114" s="855"/>
      <c r="ABE114" s="2948">
        <v>8.0976979619774889E-2</v>
      </c>
      <c r="ABF114" s="855"/>
      <c r="ABG114" s="2948">
        <v>6.7226171759813116E-2</v>
      </c>
      <c r="ABH114" s="1019"/>
      <c r="ABI114" s="856">
        <v>150</v>
      </c>
      <c r="ABJ114" s="855">
        <v>0.23100734603360387</v>
      </c>
      <c r="ABK114" s="855"/>
      <c r="ABL114" s="856">
        <v>30</v>
      </c>
      <c r="ABM114" s="855">
        <v>21</v>
      </c>
      <c r="ABN114" s="855">
        <v>30</v>
      </c>
      <c r="ABO114" s="855">
        <v>21</v>
      </c>
      <c r="ABP114" s="855">
        <f>AVERAGE(ABN114:ABO114,ABP15:ABP91)</f>
        <v>3.037974683544304</v>
      </c>
      <c r="ABQ114" s="855"/>
      <c r="ABR114" s="1209">
        <v>74</v>
      </c>
      <c r="ABS114" s="1210">
        <v>65</v>
      </c>
      <c r="ABT114" s="1210">
        <v>30</v>
      </c>
      <c r="ABU114" s="1210">
        <v>26</v>
      </c>
      <c r="ABV114" s="1210">
        <v>74</v>
      </c>
      <c r="ABW114" s="1210">
        <v>65</v>
      </c>
      <c r="ABX114" s="1210">
        <v>30</v>
      </c>
      <c r="ABY114" s="1210">
        <v>26</v>
      </c>
      <c r="ABZ114" s="1694">
        <v>12.6623376623377</v>
      </c>
      <c r="ACA114" s="1210"/>
      <c r="ACB114" s="1209">
        <v>66</v>
      </c>
      <c r="ACC114" s="1210">
        <v>67</v>
      </c>
      <c r="ACD114" s="1210">
        <v>53</v>
      </c>
      <c r="ACE114" s="1210">
        <v>52</v>
      </c>
      <c r="ACF114" s="1210">
        <v>66</v>
      </c>
      <c r="ACG114" s="1210">
        <v>67</v>
      </c>
      <c r="ACH114" s="1210">
        <v>53</v>
      </c>
      <c r="ACI114" s="1210">
        <v>52</v>
      </c>
      <c r="ACJ114" s="1694">
        <v>15.454545454545455</v>
      </c>
      <c r="ACK114" s="1210"/>
      <c r="ACL114" s="856">
        <v>4684</v>
      </c>
      <c r="ACM114" s="855">
        <v>244662</v>
      </c>
      <c r="ACN114" s="1160">
        <v>12.033000000000001</v>
      </c>
      <c r="ACO114" s="855"/>
      <c r="ACP114" s="856">
        <v>2.6</v>
      </c>
      <c r="ACQ114" s="855"/>
      <c r="ACR114" s="856">
        <v>40.71</v>
      </c>
      <c r="ACS114" s="855"/>
      <c r="ACT114" s="856">
        <v>22</v>
      </c>
      <c r="ACU114" s="855">
        <v>9</v>
      </c>
      <c r="ACV114" s="855">
        <v>7</v>
      </c>
      <c r="ACW114" s="855">
        <v>5</v>
      </c>
      <c r="ACX114" s="855">
        <v>22</v>
      </c>
      <c r="ACY114" s="855">
        <v>9</v>
      </c>
      <c r="ACZ114" s="855">
        <v>7</v>
      </c>
      <c r="ADA114" s="855">
        <v>5</v>
      </c>
      <c r="ADB114" s="1018">
        <v>2.7922077922077921</v>
      </c>
      <c r="ADC114" s="855"/>
      <c r="ADD114" s="856">
        <v>65</v>
      </c>
      <c r="ADE114" s="855">
        <v>57</v>
      </c>
      <c r="ADF114" s="855">
        <v>35</v>
      </c>
      <c r="ADG114" s="855">
        <v>31</v>
      </c>
      <c r="ADH114" s="855">
        <v>65</v>
      </c>
      <c r="ADI114" s="855">
        <v>57</v>
      </c>
      <c r="ADJ114" s="855">
        <v>35</v>
      </c>
      <c r="ADK114" s="855">
        <v>31</v>
      </c>
      <c r="ADL114" s="1018">
        <v>12.207792207792208</v>
      </c>
      <c r="ADM114" s="855"/>
      <c r="ADN114" s="856">
        <v>138</v>
      </c>
      <c r="ADO114" s="855">
        <v>25071.5</v>
      </c>
      <c r="ADP114" s="855">
        <v>200572</v>
      </c>
      <c r="ADQ114" s="855">
        <v>181.67753623188406</v>
      </c>
      <c r="ADR114" s="855">
        <v>1453.4202898550725</v>
      </c>
      <c r="ADS114" s="855">
        <v>310.03088375774024</v>
      </c>
      <c r="ADT114" s="855"/>
      <c r="ADU114" s="855">
        <v>154.44999999999999</v>
      </c>
      <c r="ADV114" s="855">
        <v>10369.5</v>
      </c>
      <c r="ADW114" s="855">
        <v>82956</v>
      </c>
      <c r="ADX114" s="855">
        <v>67.138232437682106</v>
      </c>
      <c r="ADY114" s="855">
        <v>537.10585950145685</v>
      </c>
      <c r="ADZ114" s="855">
        <v>128.22787823328829</v>
      </c>
      <c r="AEA114" s="855"/>
      <c r="AEB114" s="855">
        <v>292.45</v>
      </c>
      <c r="AEC114" s="855">
        <v>35441</v>
      </c>
      <c r="AED114" s="855">
        <v>283528</v>
      </c>
      <c r="AEE114" s="855">
        <v>121.18652761155754</v>
      </c>
      <c r="AEF114" s="855">
        <v>969.4922208924603</v>
      </c>
      <c r="AEG114" s="855">
        <v>438.25876199102856</v>
      </c>
      <c r="AEH114" s="855"/>
      <c r="AEI114" s="855"/>
      <c r="AEJ114" s="855"/>
      <c r="AEK114" s="855"/>
      <c r="AEL114" s="855"/>
      <c r="AEM114" s="855">
        <v>86797</v>
      </c>
      <c r="AEN114" s="855">
        <v>65905</v>
      </c>
      <c r="AEO114" s="855">
        <v>5883</v>
      </c>
      <c r="AEP114" s="855">
        <v>8.9264850921781349</v>
      </c>
      <c r="AEQ114" s="855"/>
      <c r="AER114" s="855">
        <v>1945</v>
      </c>
      <c r="AES114" s="855">
        <v>33.061363250042497</v>
      </c>
      <c r="AET114" s="855">
        <v>3.5943444730077121</v>
      </c>
      <c r="AEU114" s="855"/>
      <c r="AEV114" s="855">
        <v>1339</v>
      </c>
      <c r="AEW114" s="855">
        <v>7222</v>
      </c>
      <c r="AEX114" s="855">
        <v>18.540570479091663</v>
      </c>
      <c r="AEY114" s="855"/>
      <c r="AEZ114" s="1695">
        <v>65905</v>
      </c>
      <c r="AFA114" s="1695">
        <v>2.3065776496472195</v>
      </c>
      <c r="AFB114" s="855"/>
      <c r="AFC114" s="855">
        <v>1368</v>
      </c>
      <c r="AFD114" s="855">
        <v>15.935672514619883</v>
      </c>
      <c r="AFE114" s="855"/>
      <c r="AFF114" s="1018">
        <v>6493</v>
      </c>
      <c r="AFG114" s="1018">
        <v>20.560603727090712</v>
      </c>
      <c r="AFH114" s="855"/>
      <c r="AFI114" s="855">
        <v>1260</v>
      </c>
      <c r="AFJ114" s="855">
        <v>283</v>
      </c>
      <c r="AFK114" s="855">
        <v>22.460317460317462</v>
      </c>
      <c r="AFL114" s="855"/>
      <c r="AFM114" s="852">
        <v>18325</v>
      </c>
      <c r="AFN114" s="854">
        <v>1495</v>
      </c>
      <c r="AFO114" s="854">
        <v>8.1582537517053204</v>
      </c>
      <c r="AFP114" s="857"/>
      <c r="AFQ114" s="855">
        <f>AVERAGE(AFQ15:AFQ94)</f>
        <v>51.962499999999999</v>
      </c>
      <c r="AFR114" s="855"/>
      <c r="AFS114" s="855">
        <v>382500</v>
      </c>
      <c r="AFT114" s="855">
        <v>186800</v>
      </c>
      <c r="AFU114" s="855">
        <v>48.83660130718954</v>
      </c>
      <c r="AFV114" s="855"/>
      <c r="AFW114" s="855">
        <v>364400</v>
      </c>
      <c r="AFX114" s="855">
        <v>10100</v>
      </c>
      <c r="AFY114" s="855">
        <v>2.7716794731064764</v>
      </c>
      <c r="AFZ114" s="855"/>
      <c r="AGA114" s="1721">
        <v>45.978279314440861</v>
      </c>
      <c r="AGB114" s="1721">
        <v>19.531647717631088</v>
      </c>
      <c r="AGC114" s="1721">
        <v>13.863906329543527</v>
      </c>
      <c r="AGD114" s="1721">
        <v>5.5235024605464114</v>
      </c>
      <c r="AGE114" s="1721">
        <v>5.3792635330052603</v>
      </c>
      <c r="AGF114" s="1721">
        <v>4.5732224673341255</v>
      </c>
      <c r="AGG114" s="1721">
        <v>3.6993042592906837</v>
      </c>
      <c r="AGH114" s="1721">
        <v>0.86543356524690307</v>
      </c>
      <c r="AGI114" s="1721">
        <v>0.58544035296114039</v>
      </c>
      <c r="AGJ114" s="1018">
        <v>5419</v>
      </c>
      <c r="AGK114" s="1018">
        <v>2302</v>
      </c>
      <c r="AGL114" s="1018">
        <v>1634</v>
      </c>
      <c r="AGM114" s="1018">
        <v>651</v>
      </c>
      <c r="AGN114" s="1018">
        <v>634</v>
      </c>
      <c r="AGO114" s="1018">
        <v>539</v>
      </c>
      <c r="AGP114" s="1018">
        <v>436</v>
      </c>
      <c r="AGQ114" s="1018">
        <v>102</v>
      </c>
      <c r="AGR114" s="1018">
        <v>69</v>
      </c>
      <c r="AGS114" s="1018">
        <v>11786</v>
      </c>
      <c r="AGT114" s="855">
        <v>29.450757575757574</v>
      </c>
      <c r="AGU114" s="855">
        <v>12.468434343434344</v>
      </c>
      <c r="AGV114" s="855">
        <v>10.732323232323232</v>
      </c>
      <c r="AGW114" s="855">
        <v>10.38510101010101</v>
      </c>
      <c r="AGX114" s="855">
        <v>8.9646464646464636</v>
      </c>
      <c r="AGY114" s="855">
        <v>9.0593434343434343</v>
      </c>
      <c r="AGZ114" s="855">
        <v>11.868686868686869</v>
      </c>
      <c r="AHA114" s="855">
        <v>4.4823232323232318</v>
      </c>
      <c r="AHB114" s="855">
        <v>2.5883838383838382</v>
      </c>
      <c r="AHC114" s="855">
        <v>933</v>
      </c>
      <c r="AHD114" s="855">
        <v>395</v>
      </c>
      <c r="AHE114" s="855">
        <v>340</v>
      </c>
      <c r="AHF114" s="855">
        <v>329</v>
      </c>
      <c r="AHG114" s="855">
        <v>284</v>
      </c>
      <c r="AHH114" s="855">
        <v>287</v>
      </c>
      <c r="AHI114" s="855">
        <v>376</v>
      </c>
      <c r="AHJ114" s="855">
        <v>142</v>
      </c>
      <c r="AHK114" s="855">
        <v>82</v>
      </c>
      <c r="AHL114" s="855">
        <v>3168</v>
      </c>
      <c r="AHM114" s="855">
        <v>38.274336283185839</v>
      </c>
      <c r="AHN114" s="855">
        <v>17.920353982300885</v>
      </c>
      <c r="AHO114" s="855">
        <v>13.053097345132745</v>
      </c>
      <c r="AHP114" s="855">
        <v>8.4070796460176993</v>
      </c>
      <c r="AHQ114" s="855">
        <v>3.3185840707964607</v>
      </c>
      <c r="AHR114" s="855">
        <v>9.2920353982300892</v>
      </c>
      <c r="AHS114" s="855">
        <v>6.4159292035398234</v>
      </c>
      <c r="AHT114" s="855">
        <v>2.2123893805309733</v>
      </c>
      <c r="AHU114" s="855">
        <v>1.1061946902654867</v>
      </c>
      <c r="AHV114" s="855">
        <v>173</v>
      </c>
      <c r="AHW114" s="855">
        <v>81</v>
      </c>
      <c r="AHX114" s="855">
        <v>59</v>
      </c>
      <c r="AHY114" s="855">
        <v>38</v>
      </c>
      <c r="AHZ114" s="855">
        <v>15</v>
      </c>
      <c r="AIA114" s="855">
        <v>42</v>
      </c>
      <c r="AIB114" s="855">
        <v>29</v>
      </c>
      <c r="AIC114" s="855">
        <v>10</v>
      </c>
      <c r="AID114" s="855">
        <v>5</v>
      </c>
      <c r="AIE114" s="855">
        <v>452</v>
      </c>
      <c r="AIF114" s="855">
        <v>66</v>
      </c>
      <c r="AIG114" s="855">
        <v>63</v>
      </c>
      <c r="AIH114" s="852">
        <f>AVERAGE(AIH15:AIH91)</f>
        <v>6.1688311688311686</v>
      </c>
      <c r="AII114" s="854"/>
      <c r="AIJ114" s="854">
        <v>19</v>
      </c>
      <c r="AIK114" s="854">
        <v>16</v>
      </c>
      <c r="AIL114" s="854">
        <v>27</v>
      </c>
      <c r="AIM114" s="857">
        <v>33</v>
      </c>
      <c r="AIN114" s="855">
        <v>46</v>
      </c>
      <c r="AIO114" s="855">
        <v>28</v>
      </c>
      <c r="AIP114" s="1018">
        <v>1</v>
      </c>
      <c r="AIQ114" s="1018">
        <v>1</v>
      </c>
      <c r="AIR114" s="855">
        <v>2</v>
      </c>
      <c r="AIS114" s="855">
        <v>33</v>
      </c>
      <c r="AIT114" s="855">
        <v>36</v>
      </c>
      <c r="AIU114" s="855">
        <v>36</v>
      </c>
      <c r="AIV114" s="855"/>
      <c r="AIW114" s="855">
        <v>3116</v>
      </c>
      <c r="AIX114" s="855">
        <v>304</v>
      </c>
      <c r="AIY114" s="855">
        <v>9.6999999999999993</v>
      </c>
      <c r="AIZ114" s="855">
        <v>134</v>
      </c>
      <c r="AJA114" s="855">
        <v>0.20473425035943085</v>
      </c>
      <c r="AJB114" s="855"/>
      <c r="AJC114" s="855">
        <v>3.116883116883117</v>
      </c>
      <c r="AJD114" s="854"/>
      <c r="AJE114" s="855">
        <v>21</v>
      </c>
      <c r="AJF114" s="855">
        <v>17</v>
      </c>
      <c r="AJG114" s="855">
        <v>3</v>
      </c>
      <c r="AJH114" s="855">
        <v>7</v>
      </c>
      <c r="AJI114" s="855">
        <v>4.0999999999999996</v>
      </c>
      <c r="AJJ114" s="855"/>
      <c r="AJK114" s="855">
        <v>168</v>
      </c>
      <c r="AJL114" s="855">
        <v>2.4</v>
      </c>
      <c r="AJM114" s="855"/>
      <c r="AJN114" s="855">
        <v>99</v>
      </c>
      <c r="AJO114" s="855">
        <v>0.5</v>
      </c>
      <c r="AJP114" s="855"/>
      <c r="AJQ114" s="855">
        <v>20</v>
      </c>
      <c r="AJR114" s="855">
        <v>1.7</v>
      </c>
      <c r="AJS114" s="855"/>
      <c r="AJT114" s="855">
        <v>70</v>
      </c>
      <c r="AJU114" s="855">
        <v>0.2</v>
      </c>
      <c r="AJV114" s="855">
        <v>9</v>
      </c>
      <c r="AJW114" s="855">
        <v>2.2000000000000002</v>
      </c>
      <c r="AJX114" s="855"/>
      <c r="AJY114" s="855">
        <v>92</v>
      </c>
      <c r="AJZ114" s="855">
        <v>0.7</v>
      </c>
      <c r="AKA114" s="855"/>
      <c r="AKB114" s="855">
        <v>27</v>
      </c>
      <c r="AKC114" s="855">
        <v>6.3</v>
      </c>
      <c r="AKD114" s="855"/>
      <c r="AKE114" s="855">
        <v>262</v>
      </c>
      <c r="AKF114" s="855">
        <v>12143</v>
      </c>
      <c r="AKG114" s="855">
        <v>8119</v>
      </c>
      <c r="AKH114" s="855">
        <v>719</v>
      </c>
      <c r="AKI114" s="855">
        <v>1857</v>
      </c>
      <c r="AKJ114" s="855">
        <v>0</v>
      </c>
      <c r="AKK114" s="855">
        <v>22838</v>
      </c>
      <c r="AKL114" s="855">
        <v>4044</v>
      </c>
      <c r="AKM114" s="855">
        <v>3578</v>
      </c>
      <c r="AKN114" s="855">
        <v>692</v>
      </c>
      <c r="AKO114" s="855">
        <v>8314</v>
      </c>
      <c r="AKP114" s="855">
        <v>0.108</v>
      </c>
      <c r="AKQ114" s="855"/>
      <c r="AKR114" s="855">
        <v>7.1999999999999995E-2</v>
      </c>
      <c r="AKS114" s="855"/>
      <c r="AKT114" s="855">
        <v>6.0000000000000001E-3</v>
      </c>
      <c r="AKU114" s="855"/>
      <c r="AKV114" s="855">
        <v>1.7000000000000001E-2</v>
      </c>
      <c r="AKW114" s="855"/>
      <c r="AKX114" s="855">
        <v>0</v>
      </c>
      <c r="AKY114" s="855">
        <v>0.20300000000000001</v>
      </c>
      <c r="AKZ114" s="855">
        <v>3.5999999999999997E-2</v>
      </c>
      <c r="ALA114" s="855"/>
      <c r="ALB114" s="855">
        <v>3.2000000000000001E-2</v>
      </c>
      <c r="ALC114" s="855"/>
      <c r="ALD114" s="855">
        <v>6.0000000000000001E-3</v>
      </c>
      <c r="ALE114" s="855"/>
      <c r="ALF114" s="855">
        <v>7.3999999999999996E-2</v>
      </c>
      <c r="ALG114" s="855"/>
      <c r="ALH114" s="1357">
        <v>32.570889701493286</v>
      </c>
      <c r="ALI114" s="1715">
        <v>24562</v>
      </c>
      <c r="ALJ114" s="1715">
        <v>4290</v>
      </c>
      <c r="ALK114" s="1715">
        <v>646942</v>
      </c>
      <c r="ALL114" s="1715">
        <v>37.966309190004665</v>
      </c>
      <c r="ALM114" s="1715">
        <v>6.6311972325185256</v>
      </c>
      <c r="ALN114" s="1715"/>
      <c r="ALO114" s="1715"/>
    </row>
    <row r="115" spans="1:1003" ht="111.75" customHeight="1" thickBot="1" x14ac:dyDescent="0.25">
      <c r="A115" s="1543" t="s">
        <v>1933</v>
      </c>
      <c r="B115" s="1544" t="s">
        <v>1934</v>
      </c>
      <c r="C115" s="1544">
        <v>77</v>
      </c>
      <c r="D115" s="1544">
        <v>63</v>
      </c>
      <c r="E115" s="1544"/>
      <c r="F115" s="1545" t="s">
        <v>1935</v>
      </c>
      <c r="G115" s="834"/>
      <c r="H115" s="1546"/>
      <c r="I115" s="836" t="s">
        <v>4901</v>
      </c>
      <c r="J115" s="834"/>
      <c r="K115" s="1547"/>
      <c r="L115" s="836" t="s">
        <v>4902</v>
      </c>
      <c r="M115" s="836"/>
      <c r="N115" s="834"/>
      <c r="O115" s="1548"/>
      <c r="P115" s="836" t="s">
        <v>4903</v>
      </c>
      <c r="Q115" s="834"/>
      <c r="R115" s="1548"/>
      <c r="S115" s="837" t="s">
        <v>4904</v>
      </c>
      <c r="T115" s="835"/>
      <c r="U115" s="837"/>
      <c r="V115" s="1549"/>
      <c r="W115" s="835" t="s">
        <v>4905</v>
      </c>
      <c r="X115" s="1548"/>
      <c r="Y115" s="837" t="s">
        <v>4906</v>
      </c>
      <c r="Z115" s="835"/>
      <c r="AA115" s="1548"/>
      <c r="AB115" s="837" t="s">
        <v>4907</v>
      </c>
      <c r="AC115" s="835"/>
      <c r="AD115" s="1548"/>
      <c r="AE115" s="837" t="s">
        <v>4908</v>
      </c>
      <c r="AF115" s="1550"/>
      <c r="AG115" s="1551" t="s">
        <v>2701</v>
      </c>
      <c r="AH115" s="835"/>
      <c r="AI115" s="838" t="s">
        <v>2702</v>
      </c>
      <c r="AJ115" s="835"/>
      <c r="AK115" s="838"/>
      <c r="AL115" s="835"/>
      <c r="AM115" s="1548" t="s">
        <v>2610</v>
      </c>
      <c r="AN115" s="1531"/>
      <c r="AO115" s="1552" t="s">
        <v>2611</v>
      </c>
      <c r="AP115" s="1531"/>
      <c r="AQ115" s="1548" t="s">
        <v>2728</v>
      </c>
      <c r="AR115" s="1552"/>
      <c r="AS115" s="1548"/>
      <c r="AT115" s="836" t="s">
        <v>2593</v>
      </c>
      <c r="AU115" s="835"/>
      <c r="AV115" s="1548"/>
      <c r="AW115" s="836" t="s">
        <v>2586</v>
      </c>
      <c r="AX115" s="835"/>
      <c r="AY115" s="1548"/>
      <c r="AZ115" s="836" t="s">
        <v>2594</v>
      </c>
      <c r="BA115" s="835"/>
      <c r="BB115" s="1548"/>
      <c r="BC115" s="836" t="s">
        <v>2587</v>
      </c>
      <c r="BD115" s="835"/>
      <c r="BE115" s="1548"/>
      <c r="BF115" s="836" t="s">
        <v>3287</v>
      </c>
      <c r="BG115" s="835"/>
      <c r="BH115" s="1548"/>
      <c r="BI115" s="836" t="s">
        <v>2595</v>
      </c>
      <c r="BJ115" s="835"/>
      <c r="BK115" s="1548"/>
      <c r="BL115" s="836" t="s">
        <v>2588</v>
      </c>
      <c r="BM115" s="835"/>
      <c r="BN115" s="1548"/>
      <c r="BO115" s="836" t="s">
        <v>2596</v>
      </c>
      <c r="BP115" s="835"/>
      <c r="BQ115" s="1548"/>
      <c r="BR115" s="836" t="s">
        <v>2592</v>
      </c>
      <c r="BS115" s="835"/>
      <c r="BT115" s="1548"/>
      <c r="BU115" s="836" t="s">
        <v>2589</v>
      </c>
      <c r="BV115" s="835"/>
      <c r="BW115" s="1548"/>
      <c r="BX115" s="836" t="s">
        <v>3288</v>
      </c>
      <c r="BY115" s="835"/>
      <c r="BZ115" s="1548"/>
      <c r="CA115" s="836" t="s">
        <v>2590</v>
      </c>
      <c r="CB115" s="837"/>
      <c r="CC115" s="838" t="s">
        <v>2591</v>
      </c>
      <c r="CD115" s="839"/>
      <c r="CE115" s="836" t="s">
        <v>2597</v>
      </c>
      <c r="CF115" s="836" t="s">
        <v>2600</v>
      </c>
      <c r="CG115" s="837" t="s">
        <v>2598</v>
      </c>
      <c r="CH115" s="838"/>
      <c r="CI115" s="835"/>
      <c r="CJ115" s="834" t="s">
        <v>2601</v>
      </c>
      <c r="CK115" s="834"/>
      <c r="CL115" s="834" t="s">
        <v>2602</v>
      </c>
      <c r="CM115" s="834" t="s">
        <v>2603</v>
      </c>
      <c r="CN115" s="834" t="s">
        <v>2604</v>
      </c>
      <c r="CO115" s="1553"/>
      <c r="CP115" s="834" t="s">
        <v>2605</v>
      </c>
      <c r="CQ115" s="834"/>
      <c r="CR115" s="1531"/>
      <c r="CS115" s="834" t="s">
        <v>2606</v>
      </c>
      <c r="CT115" s="834"/>
      <c r="CU115" s="1531"/>
      <c r="CV115" s="834" t="s">
        <v>2607</v>
      </c>
      <c r="CW115" s="834"/>
      <c r="CX115" s="1531"/>
      <c r="CY115" s="834" t="s">
        <v>2608</v>
      </c>
      <c r="CZ115" s="834"/>
      <c r="DA115" s="1554" t="s">
        <v>4897</v>
      </c>
      <c r="DB115" s="834"/>
      <c r="DC115" s="1531"/>
      <c r="DD115" s="839" t="s">
        <v>4898</v>
      </c>
      <c r="DE115" s="836"/>
      <c r="DF115" s="836" t="s">
        <v>4899</v>
      </c>
      <c r="DG115" s="835"/>
      <c r="DH115" s="838" t="s">
        <v>1537</v>
      </c>
      <c r="DI115" s="836"/>
      <c r="DJ115" s="838" t="s">
        <v>1536</v>
      </c>
      <c r="DK115" s="835"/>
      <c r="DL115" s="838" t="s">
        <v>1538</v>
      </c>
      <c r="DM115" s="836"/>
      <c r="DN115" s="838" t="s">
        <v>1539</v>
      </c>
      <c r="DO115" s="835"/>
      <c r="DP115" s="838"/>
      <c r="DQ115" s="838" t="s">
        <v>2615</v>
      </c>
      <c r="DR115" s="835"/>
      <c r="DS115" s="838"/>
      <c r="DT115" s="836" t="s">
        <v>2616</v>
      </c>
      <c r="DU115" s="835"/>
      <c r="DV115" s="838"/>
      <c r="DW115" s="836" t="s">
        <v>2341</v>
      </c>
      <c r="DX115" s="835"/>
      <c r="DY115" s="838"/>
      <c r="DZ115" s="839"/>
      <c r="EA115" s="839"/>
      <c r="EB115" s="836" t="s">
        <v>2617</v>
      </c>
      <c r="EC115" s="835"/>
      <c r="ED115" s="838"/>
      <c r="EE115" s="836"/>
      <c r="EF115" s="834"/>
      <c r="EG115" s="836" t="s">
        <v>2054</v>
      </c>
      <c r="EH115" s="835"/>
      <c r="EI115" s="838"/>
      <c r="EJ115" s="836"/>
      <c r="EK115" s="834"/>
      <c r="EL115" s="836" t="s">
        <v>2618</v>
      </c>
      <c r="EM115" s="835"/>
      <c r="EN115" s="838"/>
      <c r="EO115" s="836"/>
      <c r="EP115" s="834"/>
      <c r="EQ115" s="836" t="s">
        <v>2619</v>
      </c>
      <c r="ER115" s="835"/>
      <c r="ES115" s="838"/>
      <c r="ET115" s="838"/>
      <c r="EU115" s="838"/>
      <c r="EV115" s="836" t="s">
        <v>2620</v>
      </c>
      <c r="EW115" s="835"/>
      <c r="EX115" s="839"/>
      <c r="EY115" s="839"/>
      <c r="EZ115" s="839"/>
      <c r="FA115" s="836" t="s">
        <v>2621</v>
      </c>
      <c r="FB115" s="837"/>
      <c r="FC115" s="838"/>
      <c r="FD115" s="838"/>
      <c r="FE115" s="838"/>
      <c r="FF115" s="836" t="s">
        <v>2622</v>
      </c>
      <c r="FG115" s="835"/>
      <c r="FH115" s="838"/>
      <c r="FI115" s="838"/>
      <c r="FJ115" s="838"/>
      <c r="FK115" s="836" t="s">
        <v>2623</v>
      </c>
      <c r="FL115" s="835"/>
      <c r="FM115" s="838"/>
      <c r="FN115" s="836" t="s">
        <v>2055</v>
      </c>
      <c r="FO115" s="837"/>
      <c r="FP115" s="838"/>
      <c r="FQ115" s="839"/>
      <c r="FR115" s="839"/>
      <c r="FS115" s="836" t="s">
        <v>2624</v>
      </c>
      <c r="FT115" s="835"/>
      <c r="FU115" s="838"/>
      <c r="FV115" s="836"/>
      <c r="FW115" s="834"/>
      <c r="FX115" s="836" t="s">
        <v>2626</v>
      </c>
      <c r="FY115" s="835"/>
      <c r="FZ115" s="838"/>
      <c r="GA115" s="836"/>
      <c r="GB115" s="834"/>
      <c r="GC115" s="836" t="s">
        <v>2627</v>
      </c>
      <c r="GD115" s="835"/>
      <c r="GE115" s="838"/>
      <c r="GF115" s="836"/>
      <c r="GG115" s="834"/>
      <c r="GH115" s="836" t="s">
        <v>2628</v>
      </c>
      <c r="GI115" s="835"/>
      <c r="GJ115" s="838"/>
      <c r="GK115" s="839"/>
      <c r="GL115" s="839"/>
      <c r="GM115" s="836" t="s">
        <v>2629</v>
      </c>
      <c r="GN115" s="835"/>
      <c r="GO115" s="838"/>
      <c r="GP115" s="839"/>
      <c r="GQ115" s="839"/>
      <c r="GR115" s="836" t="s">
        <v>2630</v>
      </c>
      <c r="GS115" s="835"/>
      <c r="GT115" s="838"/>
      <c r="GU115" s="839"/>
      <c r="GV115" s="839"/>
      <c r="GW115" s="836" t="s">
        <v>2631</v>
      </c>
      <c r="GX115" s="835"/>
      <c r="GY115" s="838"/>
      <c r="GZ115" s="839"/>
      <c r="HA115" s="839"/>
      <c r="HB115" s="836" t="s">
        <v>2632</v>
      </c>
      <c r="HC115" s="835"/>
      <c r="HD115" s="836"/>
      <c r="HE115" s="836"/>
      <c r="HF115" s="836"/>
      <c r="HG115" s="836"/>
      <c r="HH115" s="836"/>
      <c r="HI115" s="836"/>
      <c r="HJ115" s="836"/>
      <c r="HK115" s="836"/>
      <c r="HL115" s="836"/>
      <c r="HM115" s="836"/>
      <c r="HN115" s="838"/>
      <c r="HO115" s="836"/>
      <c r="HP115" s="836"/>
      <c r="HQ115" s="836"/>
      <c r="HR115" s="836"/>
      <c r="HS115" s="836"/>
      <c r="HT115" s="836"/>
      <c r="HU115" s="836"/>
      <c r="HV115" s="836"/>
      <c r="HW115" s="835"/>
      <c r="HX115" s="838"/>
      <c r="HY115" s="836"/>
      <c r="HZ115" s="836"/>
      <c r="IA115" s="836"/>
      <c r="IB115" s="836"/>
      <c r="IC115" s="836"/>
      <c r="ID115" s="836"/>
      <c r="IE115" s="836"/>
      <c r="IF115" s="835"/>
      <c r="IG115" s="838"/>
      <c r="IH115" s="836"/>
      <c r="II115" s="836"/>
      <c r="IJ115" s="836"/>
      <c r="IK115" s="836"/>
      <c r="IL115" s="836"/>
      <c r="IM115" s="836"/>
      <c r="IN115" s="836"/>
      <c r="IO115" s="835"/>
      <c r="IP115" s="838"/>
      <c r="IQ115" s="836"/>
      <c r="IR115" s="836"/>
      <c r="IS115" s="836"/>
      <c r="IT115" s="836"/>
      <c r="IU115" s="836"/>
      <c r="IV115" s="836"/>
      <c r="IW115" s="836"/>
      <c r="IX115" s="835"/>
      <c r="IY115" s="838"/>
      <c r="IZ115" s="836"/>
      <c r="JA115" s="836"/>
      <c r="JB115" s="836"/>
      <c r="JC115" s="836"/>
      <c r="JD115" s="836"/>
      <c r="JE115" s="836"/>
      <c r="JF115" s="836"/>
      <c r="JG115" s="835"/>
      <c r="JH115" s="838"/>
      <c r="JI115" s="836"/>
      <c r="JJ115" s="836"/>
      <c r="JK115" s="836"/>
      <c r="JL115" s="836"/>
      <c r="JM115" s="836"/>
      <c r="JN115" s="836"/>
      <c r="JO115" s="836"/>
      <c r="JP115" s="835"/>
      <c r="JQ115" s="838"/>
      <c r="JR115" s="836"/>
      <c r="JS115" s="836"/>
      <c r="JT115" s="836"/>
      <c r="JU115" s="836"/>
      <c r="JV115" s="836"/>
      <c r="JW115" s="836"/>
      <c r="JX115" s="836"/>
      <c r="JY115" s="835"/>
      <c r="JZ115" s="838" t="s">
        <v>2683</v>
      </c>
      <c r="KA115" s="835"/>
      <c r="KB115" s="838" t="s">
        <v>2684</v>
      </c>
      <c r="KC115" s="835"/>
      <c r="KD115" s="834"/>
      <c r="KE115" s="834"/>
      <c r="KF115" s="834"/>
      <c r="KG115" s="834"/>
      <c r="KH115" s="834"/>
      <c r="KI115" s="834"/>
      <c r="KJ115" s="834"/>
      <c r="KK115" s="834"/>
      <c r="KL115" s="834"/>
      <c r="KM115" s="834"/>
      <c r="KN115" s="834"/>
      <c r="KO115" s="834"/>
      <c r="KP115" s="1554"/>
      <c r="KQ115" s="834"/>
      <c r="KR115" s="834"/>
      <c r="KS115" s="834"/>
      <c r="KT115" s="834"/>
      <c r="KU115" s="1555" t="s">
        <v>3405</v>
      </c>
      <c r="KV115" s="835"/>
      <c r="KW115" s="1554"/>
      <c r="KX115" s="834"/>
      <c r="KY115" s="1555" t="s">
        <v>3406</v>
      </c>
      <c r="KZ115" s="835"/>
      <c r="LA115" s="1554"/>
      <c r="LB115" s="834"/>
      <c r="LC115" s="834"/>
      <c r="LD115" s="834"/>
      <c r="LE115" s="834" t="s">
        <v>2893</v>
      </c>
      <c r="LF115" s="1556"/>
      <c r="LG115" s="1554"/>
      <c r="LH115" s="834"/>
      <c r="LI115" s="834"/>
      <c r="LJ115" s="834"/>
      <c r="LK115" s="1674" t="s">
        <v>2894</v>
      </c>
      <c r="LL115" s="1556"/>
      <c r="LM115" s="1554"/>
      <c r="LN115" s="834"/>
      <c r="LO115" s="834"/>
      <c r="LP115" s="834"/>
      <c r="LQ115" s="1674" t="s">
        <v>2895</v>
      </c>
      <c r="LR115" s="1556"/>
      <c r="LS115" s="1675"/>
      <c r="LT115" s="1674"/>
      <c r="LU115" s="1674"/>
      <c r="LV115" s="1674"/>
      <c r="LW115" s="834" t="s">
        <v>2896</v>
      </c>
      <c r="LX115" s="1556"/>
      <c r="LY115" s="1675"/>
      <c r="LZ115" s="1674"/>
      <c r="MA115" s="1674"/>
      <c r="MB115" s="1674"/>
      <c r="MC115" s="834" t="s">
        <v>3489</v>
      </c>
      <c r="MD115" s="1556"/>
      <c r="ME115" s="1675"/>
      <c r="MF115" s="1674"/>
      <c r="MG115" s="1674"/>
      <c r="MH115" s="1674"/>
      <c r="MI115" s="834" t="s">
        <v>2897</v>
      </c>
      <c r="MJ115" s="1556"/>
      <c r="MK115" s="1675"/>
      <c r="ML115" s="1674"/>
      <c r="MM115" s="1674"/>
      <c r="MN115" s="834" t="s">
        <v>2898</v>
      </c>
      <c r="MO115" s="1556"/>
      <c r="MP115" s="1675"/>
      <c r="MQ115" s="1674"/>
      <c r="MR115" s="1674"/>
      <c r="MS115" s="1674"/>
      <c r="MT115" s="834" t="s">
        <v>2899</v>
      </c>
      <c r="MU115" s="1556"/>
      <c r="MV115" s="1675"/>
      <c r="MW115" s="1674"/>
      <c r="MX115" s="1674"/>
      <c r="MY115" s="1674"/>
      <c r="MZ115" s="834" t="s">
        <v>2999</v>
      </c>
      <c r="NA115" s="1556"/>
      <c r="NB115" s="1554" t="s">
        <v>2651</v>
      </c>
      <c r="NC115" s="834"/>
      <c r="ND115" s="1554"/>
      <c r="NE115" s="834"/>
      <c r="NF115" s="834" t="s">
        <v>2652</v>
      </c>
      <c r="NG115" s="834"/>
      <c r="NH115" s="834"/>
      <c r="NI115" s="834"/>
      <c r="NJ115" s="834" t="s">
        <v>2429</v>
      </c>
      <c r="NK115" s="834"/>
      <c r="NL115" s="834"/>
      <c r="NM115" s="834"/>
      <c r="NN115" s="834" t="s">
        <v>1195</v>
      </c>
      <c r="NO115" s="834"/>
      <c r="NP115" s="834"/>
      <c r="NQ115" s="1705" t="s">
        <v>8276</v>
      </c>
      <c r="NR115" s="1554" t="s">
        <v>8296</v>
      </c>
      <c r="NS115" s="834"/>
      <c r="NT115" s="1705" t="s">
        <v>8277</v>
      </c>
      <c r="NU115" s="834" t="s">
        <v>8297</v>
      </c>
      <c r="NV115" s="834"/>
      <c r="NW115" s="1705" t="s">
        <v>8278</v>
      </c>
      <c r="NX115" s="834" t="s">
        <v>8298</v>
      </c>
      <c r="NY115" s="834"/>
      <c r="NZ115" s="1705" t="s">
        <v>8279</v>
      </c>
      <c r="OA115" s="834" t="s">
        <v>8299</v>
      </c>
      <c r="OB115" s="834"/>
      <c r="OC115" s="1554"/>
      <c r="OD115" s="834" t="s">
        <v>2653</v>
      </c>
      <c r="OE115" s="1556"/>
      <c r="OF115" s="1554"/>
      <c r="OG115" s="834" t="s">
        <v>3505</v>
      </c>
      <c r="OH115" s="1556"/>
      <c r="OI115" s="1554" t="s">
        <v>2421</v>
      </c>
      <c r="OJ115" s="1556"/>
      <c r="OK115" s="834" t="s">
        <v>3399</v>
      </c>
      <c r="OL115" s="834"/>
      <c r="OM115" s="834"/>
      <c r="ON115" s="834" t="s">
        <v>4895</v>
      </c>
      <c r="OO115" s="834"/>
      <c r="OP115" s="1557"/>
      <c r="OQ115" s="834"/>
      <c r="OR115" s="834"/>
      <c r="OS115" s="834"/>
      <c r="OT115" s="834"/>
      <c r="OU115" s="834"/>
      <c r="OV115" s="834" t="s">
        <v>1202</v>
      </c>
      <c r="OW115" s="834"/>
      <c r="OX115" s="834" t="s">
        <v>1203</v>
      </c>
      <c r="OY115" s="834"/>
      <c r="OZ115" s="834"/>
      <c r="PA115" s="834"/>
      <c r="PB115" s="834"/>
      <c r="PC115" s="834"/>
      <c r="PD115" s="834"/>
      <c r="PE115" s="834" t="s">
        <v>1209</v>
      </c>
      <c r="PF115" s="834"/>
      <c r="PG115" s="834" t="s">
        <v>1210</v>
      </c>
      <c r="PH115" s="834"/>
      <c r="PI115" s="834" t="s">
        <v>2654</v>
      </c>
      <c r="PJ115" s="834"/>
      <c r="PK115" s="834" t="s">
        <v>4896</v>
      </c>
      <c r="PL115" s="834"/>
      <c r="PM115" s="834"/>
      <c r="PN115" s="834" t="s">
        <v>2655</v>
      </c>
      <c r="PO115" s="834"/>
      <c r="PP115" s="834"/>
      <c r="PQ115" s="834" t="s">
        <v>2656</v>
      </c>
      <c r="PR115" s="834"/>
      <c r="PS115" s="1554"/>
      <c r="PT115" s="1531" t="s">
        <v>3492</v>
      </c>
      <c r="PU115" s="1531"/>
      <c r="PV115" s="834"/>
      <c r="PW115" s="1531" t="s">
        <v>3493</v>
      </c>
      <c r="PX115" s="1531"/>
      <c r="PY115" s="834"/>
      <c r="PZ115" s="1531" t="s">
        <v>3402</v>
      </c>
      <c r="QA115" s="1531"/>
      <c r="QB115" s="1554"/>
      <c r="QC115" s="1531" t="s">
        <v>3403</v>
      </c>
      <c r="QD115" s="1531"/>
      <c r="QE115" s="1554"/>
      <c r="QF115" s="834" t="s">
        <v>2687</v>
      </c>
      <c r="QG115" s="834"/>
      <c r="QH115" s="1556" t="s">
        <v>1944</v>
      </c>
      <c r="QI115" s="834" t="s">
        <v>1230</v>
      </c>
      <c r="QJ115" s="834" t="s">
        <v>1231</v>
      </c>
      <c r="QK115" s="1531"/>
      <c r="QL115" s="1531"/>
      <c r="QM115" s="838" t="s">
        <v>1234</v>
      </c>
      <c r="QN115" s="836" t="s">
        <v>1235</v>
      </c>
      <c r="QO115" s="1552"/>
      <c r="QP115" s="1558"/>
      <c r="QQ115" s="2964" t="s">
        <v>8335</v>
      </c>
      <c r="QR115" s="838" t="s">
        <v>2657</v>
      </c>
      <c r="QS115" s="1552"/>
      <c r="QT115" s="836" t="s">
        <v>2658</v>
      </c>
      <c r="QU115" s="1552"/>
      <c r="QV115" s="836" t="s">
        <v>1542</v>
      </c>
      <c r="QW115" s="1552"/>
      <c r="QX115" s="836" t="s">
        <v>1543</v>
      </c>
      <c r="QY115" s="1558"/>
      <c r="QZ115" s="834" t="s">
        <v>1244</v>
      </c>
      <c r="RA115" s="1531"/>
      <c r="RB115" s="834" t="s">
        <v>1246</v>
      </c>
      <c r="RC115" s="1531"/>
      <c r="RD115" s="834" t="s">
        <v>1248</v>
      </c>
      <c r="RE115" s="1531"/>
      <c r="RF115" s="834" t="s">
        <v>1250</v>
      </c>
      <c r="RG115" s="1531"/>
      <c r="RH115" s="834" t="s">
        <v>1256</v>
      </c>
      <c r="RI115" s="834"/>
      <c r="RJ115" s="834" t="s">
        <v>1257</v>
      </c>
      <c r="RK115" s="834"/>
      <c r="RL115" s="834" t="s">
        <v>1258</v>
      </c>
      <c r="RM115" s="834"/>
      <c r="RN115" s="834" t="s">
        <v>1259</v>
      </c>
      <c r="RO115" s="834"/>
      <c r="RP115" s="834" t="s">
        <v>1260</v>
      </c>
      <c r="RQ115" s="834"/>
      <c r="RR115" s="834" t="s">
        <v>1261</v>
      </c>
      <c r="RS115" s="834"/>
      <c r="RT115" s="834" t="s">
        <v>1262</v>
      </c>
      <c r="RU115" s="834"/>
      <c r="RV115" s="834" t="s">
        <v>2659</v>
      </c>
      <c r="RW115" s="834"/>
      <c r="RX115" s="834"/>
      <c r="RY115" s="834"/>
      <c r="RZ115" s="834"/>
      <c r="SA115" s="834"/>
      <c r="SB115" s="834"/>
      <c r="SC115" s="834"/>
      <c r="SD115" s="834"/>
      <c r="SE115" s="834"/>
      <c r="SF115" s="834"/>
      <c r="SG115" s="834"/>
      <c r="SH115" s="834" t="s">
        <v>1267</v>
      </c>
      <c r="SI115" s="1531"/>
      <c r="SJ115" s="834"/>
      <c r="SK115" s="834"/>
      <c r="SL115" s="834"/>
      <c r="SM115" s="834"/>
      <c r="SN115" s="834"/>
      <c r="SO115" s="834"/>
      <c r="SP115" s="834"/>
      <c r="SQ115" s="834"/>
      <c r="SR115" s="834" t="s">
        <v>2688</v>
      </c>
      <c r="SS115" s="1531"/>
      <c r="ST115" s="834"/>
      <c r="SU115" s="834"/>
      <c r="SV115" s="834"/>
      <c r="SW115" s="834"/>
      <c r="SX115" s="834"/>
      <c r="SY115" s="834"/>
      <c r="SZ115" s="834" t="s">
        <v>1545</v>
      </c>
      <c r="TA115" s="1531"/>
      <c r="TB115" s="834"/>
      <c r="TC115" s="834"/>
      <c r="TD115" s="834"/>
      <c r="TE115" s="834"/>
      <c r="TF115" s="834"/>
      <c r="TG115" s="834"/>
      <c r="TH115" s="834"/>
      <c r="TI115" s="834"/>
      <c r="TJ115" s="834" t="s">
        <v>1546</v>
      </c>
      <c r="TK115" s="1531"/>
      <c r="TL115" s="834"/>
      <c r="TM115" s="834"/>
      <c r="TN115" s="834"/>
      <c r="TO115" s="834"/>
      <c r="TP115" s="834" t="s">
        <v>1547</v>
      </c>
      <c r="TQ115" s="1531"/>
      <c r="TR115" s="834"/>
      <c r="TS115" s="834"/>
      <c r="TT115" s="834"/>
      <c r="TU115" s="834"/>
      <c r="TV115" s="834"/>
      <c r="TW115" s="834"/>
      <c r="TX115" s="834"/>
      <c r="TY115" s="834"/>
      <c r="TZ115" s="834" t="s">
        <v>1294</v>
      </c>
      <c r="UA115" s="1531"/>
      <c r="UB115" s="834"/>
      <c r="UC115" s="834"/>
      <c r="UD115" s="834"/>
      <c r="UE115" s="834"/>
      <c r="UF115" s="834" t="s">
        <v>1299</v>
      </c>
      <c r="UG115" s="1531"/>
      <c r="UH115" s="1531"/>
      <c r="UI115" s="834" t="s">
        <v>1301</v>
      </c>
      <c r="UJ115" s="834"/>
      <c r="UK115" s="1531"/>
      <c r="UL115" s="834" t="s">
        <v>1304</v>
      </c>
      <c r="UM115" s="834"/>
      <c r="UN115" s="1531"/>
      <c r="UO115" s="834" t="s">
        <v>2660</v>
      </c>
      <c r="UP115" s="834"/>
      <c r="UQ115" s="1531"/>
      <c r="UR115" s="834" t="s">
        <v>1310</v>
      </c>
      <c r="US115" s="834"/>
      <c r="UT115" s="834" t="s">
        <v>2136</v>
      </c>
      <c r="UU115" s="834"/>
      <c r="UV115" s="834" t="s">
        <v>2137</v>
      </c>
      <c r="UW115" s="834"/>
      <c r="UX115" s="834" t="s">
        <v>2382</v>
      </c>
      <c r="UY115" s="834"/>
      <c r="UZ115" s="834" t="s">
        <v>2661</v>
      </c>
      <c r="VA115" s="834"/>
      <c r="VB115" s="834" t="s">
        <v>2662</v>
      </c>
      <c r="VC115" s="834"/>
      <c r="VD115" s="834" t="s">
        <v>2663</v>
      </c>
      <c r="VE115" s="834"/>
      <c r="VF115" s="834" t="s">
        <v>2664</v>
      </c>
      <c r="VG115" s="834"/>
      <c r="VH115" s="834" t="s">
        <v>2665</v>
      </c>
      <c r="VI115" s="834"/>
      <c r="VJ115" s="834" t="s">
        <v>2666</v>
      </c>
      <c r="VK115" s="834"/>
      <c r="VL115" s="834" t="s">
        <v>2667</v>
      </c>
      <c r="VM115" s="834"/>
      <c r="VN115" s="834" t="s">
        <v>2668</v>
      </c>
      <c r="VO115" s="834"/>
      <c r="VP115" s="834"/>
      <c r="VQ115" s="834" t="s">
        <v>1544</v>
      </c>
      <c r="VR115" s="834"/>
      <c r="VS115" s="834"/>
      <c r="VT115" s="834" t="s">
        <v>1319</v>
      </c>
      <c r="VU115" s="834"/>
      <c r="VV115" s="834"/>
      <c r="VW115" s="834" t="s">
        <v>1322</v>
      </c>
      <c r="VX115" s="834"/>
      <c r="VY115" s="834"/>
      <c r="VZ115" s="834" t="s">
        <v>2669</v>
      </c>
      <c r="WA115" s="834"/>
      <c r="WB115" s="834"/>
      <c r="WC115" s="834" t="s">
        <v>1325</v>
      </c>
      <c r="WD115" s="834"/>
      <c r="WE115" s="834"/>
      <c r="WF115" s="834" t="s">
        <v>2670</v>
      </c>
      <c r="WG115" s="834"/>
      <c r="WH115" s="834" t="s">
        <v>2690</v>
      </c>
      <c r="WI115" s="834"/>
      <c r="WJ115" s="834" t="s">
        <v>2691</v>
      </c>
      <c r="WK115" s="834"/>
      <c r="WL115" s="834" t="s">
        <v>2692</v>
      </c>
      <c r="WM115" s="834"/>
      <c r="WN115" s="834" t="s">
        <v>2693</v>
      </c>
      <c r="WO115" s="834"/>
      <c r="WP115" s="834" t="s">
        <v>2694</v>
      </c>
      <c r="WQ115" s="834"/>
      <c r="WR115" s="834" t="s">
        <v>2695</v>
      </c>
      <c r="WS115" s="834"/>
      <c r="WT115" s="834" t="s">
        <v>2696</v>
      </c>
      <c r="WU115" s="834"/>
      <c r="WV115" s="834" t="s">
        <v>2697</v>
      </c>
      <c r="WW115" s="834"/>
      <c r="WX115" s="834" t="s">
        <v>2671</v>
      </c>
      <c r="WY115" s="834"/>
      <c r="WZ115" s="834" t="s">
        <v>2138</v>
      </c>
      <c r="XA115" s="834"/>
      <c r="XB115" s="834" t="s">
        <v>2139</v>
      </c>
      <c r="XC115" s="834"/>
      <c r="XD115" s="834" t="s">
        <v>2140</v>
      </c>
      <c r="XE115" s="834"/>
      <c r="XF115" s="834" t="s">
        <v>2141</v>
      </c>
      <c r="XG115" s="834"/>
      <c r="XH115" s="834" t="s">
        <v>2672</v>
      </c>
      <c r="XI115" s="834"/>
      <c r="XJ115" s="834" t="s">
        <v>2142</v>
      </c>
      <c r="XK115" s="834"/>
      <c r="XL115" s="834" t="s">
        <v>2143</v>
      </c>
      <c r="XM115" s="834"/>
      <c r="XN115" s="1559"/>
      <c r="XO115" s="1554"/>
      <c r="XP115" s="834"/>
      <c r="XQ115" s="834"/>
      <c r="XR115" s="1554"/>
      <c r="XS115" s="834"/>
      <c r="XT115" s="834"/>
      <c r="XU115" s="834"/>
      <c r="XV115" s="834"/>
      <c r="XW115" s="834"/>
      <c r="XX115" s="1554"/>
      <c r="XY115" s="834" t="s">
        <v>1340</v>
      </c>
      <c r="XZ115" s="834"/>
      <c r="YA115" s="834"/>
      <c r="YB115" s="834" t="s">
        <v>1343</v>
      </c>
      <c r="YC115" s="834"/>
      <c r="YD115" s="1554"/>
      <c r="YE115" s="834" t="s">
        <v>1346</v>
      </c>
      <c r="YF115" s="834"/>
      <c r="YG115" s="834"/>
      <c r="YH115" s="834" t="s">
        <v>1349</v>
      </c>
      <c r="YI115" s="834"/>
      <c r="YJ115" s="1554"/>
      <c r="YK115" s="834" t="s">
        <v>2673</v>
      </c>
      <c r="YL115" s="834"/>
      <c r="YM115" s="834"/>
      <c r="YN115" s="834" t="s">
        <v>1570</v>
      </c>
      <c r="YO115" s="834"/>
      <c r="YP115" s="1554"/>
      <c r="YQ115" s="834"/>
      <c r="YR115" s="834"/>
      <c r="YS115" s="834"/>
      <c r="YT115" s="834"/>
      <c r="YU115" s="834"/>
      <c r="YV115" s="834"/>
      <c r="YW115" s="834"/>
      <c r="YX115" s="834"/>
      <c r="YY115" s="834"/>
      <c r="YZ115" s="834"/>
      <c r="ZA115" s="1556"/>
      <c r="ZB115" s="834"/>
      <c r="ZC115" s="834"/>
      <c r="ZD115" s="834"/>
      <c r="ZE115" s="834"/>
      <c r="ZF115" s="834"/>
      <c r="ZG115" s="834"/>
      <c r="ZH115" s="834"/>
      <c r="ZI115" s="834"/>
      <c r="ZJ115" s="834"/>
      <c r="ZK115" s="834"/>
      <c r="ZL115" s="834"/>
      <c r="ZM115" s="834"/>
      <c r="ZN115" s="1554"/>
      <c r="ZO115" s="834"/>
      <c r="ZP115" s="834"/>
      <c r="ZQ115" s="834"/>
      <c r="ZR115" s="834"/>
      <c r="ZS115" s="834"/>
      <c r="ZT115" s="834"/>
      <c r="ZU115" s="834"/>
      <c r="ZV115" s="834"/>
      <c r="ZW115" s="834"/>
      <c r="ZX115" s="834"/>
      <c r="ZY115" s="834"/>
      <c r="ZZ115" s="834" t="s">
        <v>2674</v>
      </c>
      <c r="AAA115" s="834"/>
      <c r="AAB115" s="1554"/>
      <c r="AAC115" s="834"/>
      <c r="AAD115" s="834"/>
      <c r="AAE115" s="834"/>
      <c r="AAF115" s="834"/>
      <c r="AAG115" s="834"/>
      <c r="AAH115" s="1553"/>
      <c r="AAI115" s="1531"/>
      <c r="AAJ115" s="1531"/>
      <c r="AAK115" s="1531"/>
      <c r="AAL115" s="1531"/>
      <c r="AAM115" s="1560"/>
      <c r="AAN115" s="1554" t="s">
        <v>3407</v>
      </c>
      <c r="AAO115" s="834"/>
      <c r="AAP115" s="834" t="s">
        <v>1360</v>
      </c>
      <c r="AAQ115" s="834"/>
      <c r="AAR115" s="834" t="s">
        <v>1362</v>
      </c>
      <c r="AAS115" s="834"/>
      <c r="AAT115" s="834" t="s">
        <v>1364</v>
      </c>
      <c r="AAU115" s="834"/>
      <c r="AAV115" s="834" t="s">
        <v>1366</v>
      </c>
      <c r="AAW115" s="834"/>
      <c r="AAX115" s="834" t="s">
        <v>1368</v>
      </c>
      <c r="AAY115" s="834"/>
      <c r="AAZ115" s="1554"/>
      <c r="ABA115" s="834"/>
      <c r="ABB115" s="834"/>
      <c r="ABC115" s="695" t="s">
        <v>2218</v>
      </c>
      <c r="ABD115" s="694"/>
      <c r="ABE115" s="694" t="s">
        <v>2220</v>
      </c>
      <c r="ABF115" s="694"/>
      <c r="ABG115" s="694" t="s">
        <v>2222</v>
      </c>
      <c r="ABH115" s="975"/>
      <c r="ABI115" s="1554"/>
      <c r="ABJ115" s="834" t="s">
        <v>1370</v>
      </c>
      <c r="ABK115" s="834"/>
      <c r="ABL115" s="1554"/>
      <c r="ABM115" s="834"/>
      <c r="ABN115" s="834"/>
      <c r="ABO115" s="834"/>
      <c r="ABP115" s="834" t="s">
        <v>2675</v>
      </c>
      <c r="ABQ115" s="834"/>
      <c r="ABR115" s="1561"/>
      <c r="ABS115" s="1562"/>
      <c r="ABT115" s="1562"/>
      <c r="ABU115" s="1562"/>
      <c r="ABV115" s="834"/>
      <c r="ABW115" s="834"/>
      <c r="ABX115" s="834"/>
      <c r="ABY115" s="834"/>
      <c r="ABZ115" s="834" t="s">
        <v>2676</v>
      </c>
      <c r="ACA115" s="834"/>
      <c r="ACB115" s="1554"/>
      <c r="ACC115" s="834"/>
      <c r="ACD115" s="834"/>
      <c r="ACE115" s="834"/>
      <c r="ACF115" s="834"/>
      <c r="ACG115" s="834"/>
      <c r="ACH115" s="834"/>
      <c r="ACI115" s="834"/>
      <c r="ACJ115" s="834" t="s">
        <v>2677</v>
      </c>
      <c r="ACK115" s="834"/>
      <c r="ACL115" s="1554"/>
      <c r="ACM115" s="1531"/>
      <c r="ACN115" s="1563" t="s">
        <v>2678</v>
      </c>
      <c r="ACO115" s="1531"/>
      <c r="ACP115" s="1554" t="s">
        <v>2492</v>
      </c>
      <c r="ACQ115" s="1531"/>
      <c r="ACR115" s="1554" t="s">
        <v>2679</v>
      </c>
      <c r="ACS115" s="1531"/>
      <c r="ACT115" s="1554"/>
      <c r="ACU115" s="834"/>
      <c r="ACV115" s="834"/>
      <c r="ACW115" s="834"/>
      <c r="ACX115" s="834"/>
      <c r="ACY115" s="834"/>
      <c r="ACZ115" s="834"/>
      <c r="ADA115" s="834"/>
      <c r="ADB115" s="834" t="s">
        <v>2680</v>
      </c>
      <c r="ADC115" s="834"/>
      <c r="ADD115" s="1554"/>
      <c r="ADE115" s="834"/>
      <c r="ADF115" s="834"/>
      <c r="ADG115" s="834"/>
      <c r="ADH115" s="834"/>
      <c r="ADI115" s="834"/>
      <c r="ADJ115" s="834"/>
      <c r="ADK115" s="834"/>
      <c r="ADL115" s="834" t="s">
        <v>2681</v>
      </c>
      <c r="ADM115" s="834"/>
      <c r="ADN115" s="1553"/>
      <c r="ADO115" s="1531"/>
      <c r="ADP115" s="1531"/>
      <c r="ADQ115" s="834"/>
      <c r="ADR115" s="834"/>
      <c r="ADS115" s="834" t="s">
        <v>1586</v>
      </c>
      <c r="ADT115" s="834"/>
      <c r="ADU115" s="834"/>
      <c r="ADV115" s="834"/>
      <c r="ADW115" s="834"/>
      <c r="ADX115" s="834"/>
      <c r="ADY115" s="834"/>
      <c r="ADZ115" s="834" t="s">
        <v>1587</v>
      </c>
      <c r="AEA115" s="834"/>
      <c r="AEB115" s="834"/>
      <c r="AEC115" s="834"/>
      <c r="AED115" s="834"/>
      <c r="AEE115" s="834"/>
      <c r="AEF115" s="834"/>
      <c r="AEG115" s="834" t="s">
        <v>1588</v>
      </c>
      <c r="AEH115" s="834"/>
      <c r="AEI115" s="1564"/>
      <c r="AEJ115" s="1531"/>
      <c r="AEK115" s="1531"/>
      <c r="AEL115" s="1531"/>
      <c r="AEM115" s="1531"/>
      <c r="AEN115" s="1531"/>
      <c r="AEO115" s="1524"/>
      <c r="AEP115" s="1515" t="s">
        <v>4961</v>
      </c>
      <c r="AEQ115" s="1524"/>
      <c r="AER115" s="1524"/>
      <c r="AES115" s="1524"/>
      <c r="AET115" s="1676" t="s">
        <v>3196</v>
      </c>
      <c r="AEU115" s="1524"/>
      <c r="AEV115" s="1524"/>
      <c r="AEW115" s="1524"/>
      <c r="AEX115" s="1515"/>
      <c r="AEY115" s="1524"/>
      <c r="AEZ115" s="1524"/>
      <c r="AFA115" s="1516" t="s">
        <v>3195</v>
      </c>
      <c r="AFB115" s="1524"/>
      <c r="AFC115" s="1531"/>
      <c r="AFD115" s="834" t="s">
        <v>1398</v>
      </c>
      <c r="AFE115" s="834"/>
      <c r="AFF115" s="1531"/>
      <c r="AFG115" s="834" t="s">
        <v>1401</v>
      </c>
      <c r="AFH115" s="1531"/>
      <c r="AFI115" s="1524"/>
      <c r="AFJ115" s="1531"/>
      <c r="AFK115" s="834" t="s">
        <v>1405</v>
      </c>
      <c r="AFL115" s="834"/>
      <c r="AFM115" s="838"/>
      <c r="AFN115" s="1552"/>
      <c r="AFO115" s="836" t="s">
        <v>1407</v>
      </c>
      <c r="AFP115" s="835"/>
      <c r="AFQ115" s="1531" t="s">
        <v>1409</v>
      </c>
      <c r="AFR115" s="1531"/>
      <c r="AFS115" s="1531"/>
      <c r="AFT115" s="1531"/>
      <c r="AFU115" s="1565" t="s">
        <v>1413</v>
      </c>
      <c r="AFV115" s="834"/>
      <c r="AFW115" s="1531"/>
      <c r="AFX115" s="1531"/>
      <c r="AFY115" s="834" t="s">
        <v>2284</v>
      </c>
      <c r="AFZ115" s="834"/>
      <c r="AGA115" s="834"/>
      <c r="AGB115" s="834"/>
      <c r="AGC115" s="834"/>
      <c r="AGD115" s="834"/>
      <c r="AGE115" s="834"/>
      <c r="AGF115" s="834"/>
      <c r="AGG115" s="834"/>
      <c r="AGH115" s="834"/>
      <c r="AGI115" s="834"/>
      <c r="AGJ115" s="1531"/>
      <c r="AGK115" s="1531"/>
      <c r="AGL115" s="1531"/>
      <c r="AGM115" s="1531"/>
      <c r="AGN115" s="1531"/>
      <c r="AGO115" s="1531"/>
      <c r="AGP115" s="1531"/>
      <c r="AGQ115" s="1531"/>
      <c r="AGR115" s="1531"/>
      <c r="AGS115" s="1531"/>
      <c r="AGT115" s="834"/>
      <c r="AGU115" s="834"/>
      <c r="AGV115" s="834"/>
      <c r="AGW115" s="834"/>
      <c r="AGX115" s="834"/>
      <c r="AGY115" s="834"/>
      <c r="AGZ115" s="834"/>
      <c r="AHA115" s="834"/>
      <c r="AHB115" s="834"/>
      <c r="AHC115" s="1531"/>
      <c r="AHD115" s="1531"/>
      <c r="AHE115" s="1531"/>
      <c r="AHF115" s="1531"/>
      <c r="AHG115" s="1531"/>
      <c r="AHH115" s="1531"/>
      <c r="AHI115" s="1531"/>
      <c r="AHJ115" s="1531"/>
      <c r="AHK115" s="1531"/>
      <c r="AHL115" s="1531"/>
      <c r="AHM115" s="834"/>
      <c r="AHN115" s="834"/>
      <c r="AHO115" s="834"/>
      <c r="AHP115" s="834"/>
      <c r="AHQ115" s="834"/>
      <c r="AHR115" s="834"/>
      <c r="AHS115" s="834"/>
      <c r="AHT115" s="834"/>
      <c r="AHU115" s="834"/>
      <c r="AHV115" s="1531"/>
      <c r="AHW115" s="1531"/>
      <c r="AHX115" s="1531"/>
      <c r="AHY115" s="1531"/>
      <c r="AHZ115" s="1531"/>
      <c r="AIA115" s="1531"/>
      <c r="AIB115" s="1531"/>
      <c r="AIC115" s="1531"/>
      <c r="AID115" s="1531"/>
      <c r="AIE115" s="1531"/>
      <c r="AIF115" s="834"/>
      <c r="AIG115" s="834"/>
      <c r="AIH115" s="838" t="s">
        <v>2698</v>
      </c>
      <c r="AII115" s="836"/>
      <c r="AIJ115" s="836"/>
      <c r="AIK115" s="836"/>
      <c r="AIL115" s="836"/>
      <c r="AIM115" s="835"/>
      <c r="AIN115" s="834"/>
      <c r="AIO115" s="834"/>
      <c r="AIP115" s="834"/>
      <c r="AIQ115" s="834"/>
      <c r="AIR115" s="834"/>
      <c r="AIS115" s="834"/>
      <c r="AIT115" s="834"/>
      <c r="AIU115" s="834"/>
      <c r="AIV115" s="834"/>
      <c r="AIW115" s="834"/>
      <c r="AIX115" s="834"/>
      <c r="AIY115" s="834" t="s">
        <v>4909</v>
      </c>
      <c r="AIZ115" s="834"/>
      <c r="AJA115" s="834" t="s">
        <v>1487</v>
      </c>
      <c r="AJB115" s="834"/>
      <c r="AJC115" s="834" t="s">
        <v>2700</v>
      </c>
      <c r="AJD115" s="836"/>
      <c r="AJE115" s="834"/>
      <c r="AJF115" s="834"/>
      <c r="AJG115" s="834"/>
      <c r="AJH115" s="834"/>
      <c r="AJI115" s="834" t="s">
        <v>1493</v>
      </c>
      <c r="AJJ115" s="834"/>
      <c r="AJK115" s="1531"/>
      <c r="AJL115" s="834" t="s">
        <v>3400</v>
      </c>
      <c r="AJM115" s="834"/>
      <c r="AJN115" s="1531"/>
      <c r="AJO115" s="834" t="s">
        <v>1496</v>
      </c>
      <c r="AJP115" s="834"/>
      <c r="AJQ115" s="1531"/>
      <c r="AJR115" s="834" t="s">
        <v>1498</v>
      </c>
      <c r="AJS115" s="834"/>
      <c r="AJT115" s="1531"/>
      <c r="AJU115" s="834" t="s">
        <v>1500</v>
      </c>
      <c r="AJV115" s="1531"/>
      <c r="AJW115" s="834" t="s">
        <v>1589</v>
      </c>
      <c r="AJX115" s="834"/>
      <c r="AJY115" s="1531"/>
      <c r="AJZ115" s="834" t="s">
        <v>2296</v>
      </c>
      <c r="AKA115" s="834"/>
      <c r="AKB115" s="1531"/>
      <c r="AKC115" s="834" t="s">
        <v>2682</v>
      </c>
      <c r="AKD115" s="834"/>
      <c r="AKE115" s="1531"/>
      <c r="AKF115" s="1531"/>
      <c r="AKG115" s="1531"/>
      <c r="AKH115" s="1531"/>
      <c r="AKI115" s="1531"/>
      <c r="AKJ115" s="1531"/>
      <c r="AKK115" s="1531"/>
      <c r="AKL115" s="1531"/>
      <c r="AKM115" s="1531"/>
      <c r="AKN115" s="1531"/>
      <c r="AKO115" s="1531"/>
      <c r="AKP115" s="834" t="s">
        <v>1517</v>
      </c>
      <c r="AKQ115" s="834"/>
      <c r="AKR115" s="834" t="s">
        <v>1518</v>
      </c>
      <c r="AKS115" s="834"/>
      <c r="AKT115" s="834" t="s">
        <v>1519</v>
      </c>
      <c r="AKU115" s="834"/>
      <c r="AKV115" s="834" t="s">
        <v>1520</v>
      </c>
      <c r="AKW115" s="834"/>
      <c r="AKX115" s="834" t="s">
        <v>1521</v>
      </c>
      <c r="AKY115" s="834" t="s">
        <v>1522</v>
      </c>
      <c r="AKZ115" s="834" t="s">
        <v>1523</v>
      </c>
      <c r="ALA115" s="834"/>
      <c r="ALB115" s="834" t="s">
        <v>1524</v>
      </c>
      <c r="ALC115" s="834"/>
      <c r="ALD115" s="834" t="s">
        <v>1525</v>
      </c>
      <c r="ALE115" s="834"/>
      <c r="ALF115" s="834" t="s">
        <v>1526</v>
      </c>
      <c r="ALG115" s="834"/>
      <c r="ALH115" s="1705"/>
      <c r="ALI115" s="1566" t="s">
        <v>2633</v>
      </c>
      <c r="ALJ115" s="1566" t="s">
        <v>2634</v>
      </c>
      <c r="ALK115" s="1566"/>
      <c r="ALL115" s="1566"/>
      <c r="ALM115" s="1566"/>
      <c r="ALN115" s="1566"/>
      <c r="ALO115" s="1566"/>
    </row>
    <row r="116" spans="1:1003" s="840" customFormat="1" ht="16.5" customHeight="1" thickTop="1" x14ac:dyDescent="0.2">
      <c r="F116" s="1141"/>
      <c r="H116" s="1020">
        <v>1</v>
      </c>
      <c r="I116" s="840">
        <v>2</v>
      </c>
      <c r="J116" s="1020">
        <v>3</v>
      </c>
      <c r="K116" s="840">
        <v>4</v>
      </c>
      <c r="L116" s="1020">
        <v>5</v>
      </c>
      <c r="M116" s="840">
        <v>6</v>
      </c>
      <c r="N116" s="1020">
        <v>7</v>
      </c>
      <c r="O116" s="840">
        <v>8</v>
      </c>
      <c r="P116" s="1020">
        <v>9</v>
      </c>
      <c r="Q116" s="840">
        <v>10</v>
      </c>
      <c r="R116" s="1020">
        <v>11</v>
      </c>
      <c r="S116" s="840">
        <v>12</v>
      </c>
      <c r="T116" s="1020">
        <v>13</v>
      </c>
      <c r="U116" s="840">
        <v>14</v>
      </c>
      <c r="V116" s="1020">
        <v>15</v>
      </c>
      <c r="W116" s="840">
        <v>16</v>
      </c>
      <c r="X116" s="1020">
        <v>17</v>
      </c>
      <c r="Y116" s="1020">
        <v>18</v>
      </c>
      <c r="Z116" s="840">
        <v>19</v>
      </c>
      <c r="AA116" s="1020">
        <v>20</v>
      </c>
      <c r="AB116" s="840">
        <v>21</v>
      </c>
      <c r="AC116" s="1020">
        <v>22</v>
      </c>
      <c r="AD116" s="840">
        <v>23</v>
      </c>
      <c r="AE116" s="1020">
        <v>24</v>
      </c>
      <c r="AF116" s="840">
        <v>25</v>
      </c>
      <c r="AG116" s="1020">
        <v>26</v>
      </c>
      <c r="AH116" s="840">
        <v>27</v>
      </c>
      <c r="AI116" s="1020">
        <v>28</v>
      </c>
      <c r="AJ116" s="840">
        <v>29</v>
      </c>
      <c r="AK116" s="1020">
        <v>30</v>
      </c>
      <c r="AL116" s="840">
        <v>31</v>
      </c>
      <c r="AM116" s="1020">
        <v>32</v>
      </c>
      <c r="AN116" s="840">
        <v>33</v>
      </c>
      <c r="AO116" s="1020">
        <v>34</v>
      </c>
      <c r="AP116" s="1020">
        <v>35</v>
      </c>
      <c r="AQ116" s="840">
        <v>36</v>
      </c>
      <c r="AR116" s="1020">
        <v>37</v>
      </c>
      <c r="AS116" s="840">
        <v>38</v>
      </c>
      <c r="AT116" s="1020">
        <v>39</v>
      </c>
      <c r="AU116" s="840">
        <v>40</v>
      </c>
      <c r="AV116" s="1020">
        <v>41</v>
      </c>
      <c r="AW116" s="840">
        <v>42</v>
      </c>
      <c r="AX116" s="1020">
        <v>43</v>
      </c>
      <c r="AY116" s="840">
        <v>44</v>
      </c>
      <c r="AZ116" s="1020">
        <v>45</v>
      </c>
      <c r="BA116" s="840">
        <v>46</v>
      </c>
      <c r="BB116" s="1020">
        <v>47</v>
      </c>
      <c r="BC116" s="840">
        <v>48</v>
      </c>
      <c r="BD116" s="1020">
        <v>49</v>
      </c>
      <c r="BE116" s="840">
        <v>50</v>
      </c>
      <c r="BF116" s="1020">
        <v>51</v>
      </c>
      <c r="BG116" s="1020">
        <v>52</v>
      </c>
      <c r="BH116" s="840">
        <v>53</v>
      </c>
      <c r="BI116" s="1020">
        <v>54</v>
      </c>
      <c r="BJ116" s="840">
        <v>55</v>
      </c>
      <c r="BK116" s="1020">
        <v>56</v>
      </c>
      <c r="BL116" s="840">
        <v>57</v>
      </c>
      <c r="BM116" s="1020">
        <v>58</v>
      </c>
      <c r="BN116" s="840">
        <v>59</v>
      </c>
      <c r="BO116" s="1020">
        <v>60</v>
      </c>
      <c r="BP116" s="840">
        <v>61</v>
      </c>
      <c r="BQ116" s="1020">
        <v>62</v>
      </c>
      <c r="BR116" s="840">
        <v>63</v>
      </c>
      <c r="BS116" s="1020">
        <v>64</v>
      </c>
      <c r="BT116" s="840">
        <v>65</v>
      </c>
      <c r="BU116" s="1020">
        <v>66</v>
      </c>
      <c r="BV116" s="840">
        <v>67</v>
      </c>
      <c r="BW116" s="1020">
        <v>68</v>
      </c>
      <c r="BX116" s="1020">
        <v>69</v>
      </c>
      <c r="BY116" s="840">
        <v>70</v>
      </c>
      <c r="BZ116" s="1020">
        <v>71</v>
      </c>
      <c r="CA116" s="840">
        <v>72</v>
      </c>
      <c r="CB116" s="1020">
        <v>73</v>
      </c>
      <c r="CC116" s="840">
        <v>74</v>
      </c>
      <c r="CD116" s="1020">
        <v>75</v>
      </c>
      <c r="CE116" s="840">
        <v>76</v>
      </c>
      <c r="CF116" s="1020">
        <v>77</v>
      </c>
      <c r="CG116" s="840">
        <v>78</v>
      </c>
      <c r="CH116" s="1020">
        <v>79</v>
      </c>
      <c r="CI116" s="840">
        <v>80</v>
      </c>
      <c r="CJ116" s="1020">
        <v>81</v>
      </c>
      <c r="CK116" s="840">
        <v>82</v>
      </c>
      <c r="CL116" s="1020">
        <v>83</v>
      </c>
      <c r="CM116" s="840">
        <v>84</v>
      </c>
      <c r="CN116" s="1020">
        <v>85</v>
      </c>
      <c r="CO116" s="1020">
        <v>86</v>
      </c>
      <c r="CP116" s="840">
        <v>87</v>
      </c>
      <c r="CQ116" s="1020">
        <v>88</v>
      </c>
      <c r="CR116" s="840">
        <v>89</v>
      </c>
      <c r="CS116" s="1020">
        <v>90</v>
      </c>
      <c r="CT116" s="840">
        <v>91</v>
      </c>
      <c r="CU116" s="1020">
        <v>92</v>
      </c>
      <c r="CV116" s="840">
        <v>93</v>
      </c>
      <c r="CW116" s="1020">
        <v>94</v>
      </c>
      <c r="CX116" s="840">
        <v>95</v>
      </c>
      <c r="CY116" s="1020">
        <v>96</v>
      </c>
      <c r="CZ116" s="840">
        <v>97</v>
      </c>
      <c r="DA116" s="1020">
        <v>98</v>
      </c>
      <c r="DB116" s="840">
        <v>99</v>
      </c>
      <c r="DC116" s="1020">
        <v>100</v>
      </c>
      <c r="DD116" s="840">
        <v>101</v>
      </c>
      <c r="DE116" s="1020">
        <v>102</v>
      </c>
      <c r="DF116" s="1020">
        <v>103</v>
      </c>
      <c r="DG116" s="840">
        <v>104</v>
      </c>
      <c r="DH116" s="1020">
        <v>105</v>
      </c>
      <c r="DI116" s="840">
        <v>106</v>
      </c>
      <c r="DJ116" s="1020">
        <v>107</v>
      </c>
      <c r="DK116" s="840">
        <v>108</v>
      </c>
      <c r="DL116" s="1020">
        <v>109</v>
      </c>
      <c r="DM116" s="840">
        <v>110</v>
      </c>
      <c r="DN116" s="1020">
        <v>111</v>
      </c>
      <c r="DO116" s="840">
        <v>112</v>
      </c>
      <c r="DP116" s="1020">
        <v>113</v>
      </c>
      <c r="DQ116" s="840">
        <v>114</v>
      </c>
      <c r="DR116" s="1020">
        <v>115</v>
      </c>
      <c r="DS116" s="840">
        <v>116</v>
      </c>
      <c r="DT116" s="1020">
        <v>117</v>
      </c>
      <c r="DU116" s="840">
        <v>118</v>
      </c>
      <c r="DV116" s="1020">
        <v>119</v>
      </c>
      <c r="DW116" s="1020">
        <v>120</v>
      </c>
      <c r="DX116" s="840">
        <v>121</v>
      </c>
      <c r="DY116" s="1020">
        <v>122</v>
      </c>
      <c r="DZ116" s="840">
        <v>123</v>
      </c>
      <c r="EA116" s="1020">
        <v>124</v>
      </c>
      <c r="EB116" s="840">
        <v>125</v>
      </c>
      <c r="EC116" s="1020">
        <v>126</v>
      </c>
      <c r="ED116" s="840">
        <v>127</v>
      </c>
      <c r="EE116" s="1020">
        <v>128</v>
      </c>
      <c r="EF116" s="840">
        <v>129</v>
      </c>
      <c r="EG116" s="1020">
        <v>130</v>
      </c>
      <c r="EH116" s="840">
        <v>131</v>
      </c>
      <c r="EI116" s="1020">
        <v>132</v>
      </c>
      <c r="EJ116" s="840">
        <v>133</v>
      </c>
      <c r="EK116" s="1020">
        <v>134</v>
      </c>
      <c r="EL116" s="840">
        <v>135</v>
      </c>
      <c r="EM116" s="1020">
        <v>136</v>
      </c>
      <c r="EN116" s="1020">
        <v>137</v>
      </c>
      <c r="EO116" s="840">
        <v>138</v>
      </c>
      <c r="EP116" s="1020">
        <v>139</v>
      </c>
      <c r="EQ116" s="840">
        <v>140</v>
      </c>
      <c r="ER116" s="1020">
        <v>141</v>
      </c>
      <c r="ES116" s="840">
        <v>142</v>
      </c>
      <c r="ET116" s="1020">
        <v>143</v>
      </c>
      <c r="EU116" s="840">
        <v>144</v>
      </c>
      <c r="EV116" s="1020">
        <v>145</v>
      </c>
      <c r="EW116" s="840">
        <v>146</v>
      </c>
      <c r="EX116" s="1020">
        <v>147</v>
      </c>
      <c r="EY116" s="840">
        <v>148</v>
      </c>
      <c r="EZ116" s="1020">
        <v>149</v>
      </c>
      <c r="FA116" s="840">
        <v>150</v>
      </c>
      <c r="FB116" s="1020">
        <v>151</v>
      </c>
      <c r="FC116" s="840">
        <v>152</v>
      </c>
      <c r="FD116" s="1020">
        <v>153</v>
      </c>
      <c r="FE116" s="1020">
        <v>154</v>
      </c>
      <c r="FF116" s="840">
        <v>155</v>
      </c>
      <c r="FG116" s="1020">
        <v>156</v>
      </c>
      <c r="FH116" s="840">
        <v>157</v>
      </c>
      <c r="FI116" s="1020">
        <v>158</v>
      </c>
      <c r="FJ116" s="840">
        <v>159</v>
      </c>
      <c r="FK116" s="1020">
        <v>160</v>
      </c>
      <c r="FL116" s="840">
        <v>161</v>
      </c>
      <c r="FM116" s="1020">
        <v>162</v>
      </c>
      <c r="FN116" s="840">
        <v>163</v>
      </c>
      <c r="FO116" s="1020">
        <v>164</v>
      </c>
      <c r="FP116" s="840">
        <v>165</v>
      </c>
      <c r="FQ116" s="1020">
        <v>166</v>
      </c>
      <c r="FR116" s="840">
        <v>167</v>
      </c>
      <c r="FS116" s="1020">
        <v>168</v>
      </c>
      <c r="FT116" s="840">
        <v>169</v>
      </c>
      <c r="FU116" s="1020">
        <v>170</v>
      </c>
      <c r="FV116" s="1020">
        <v>171</v>
      </c>
      <c r="FW116" s="840">
        <v>172</v>
      </c>
      <c r="FX116" s="1020">
        <v>173</v>
      </c>
      <c r="FY116" s="840">
        <v>174</v>
      </c>
      <c r="FZ116" s="1020">
        <v>175</v>
      </c>
      <c r="GA116" s="840">
        <v>176</v>
      </c>
      <c r="GB116" s="1020">
        <v>177</v>
      </c>
      <c r="GC116" s="840">
        <v>178</v>
      </c>
      <c r="GD116" s="1020">
        <v>179</v>
      </c>
      <c r="GE116" s="840">
        <v>180</v>
      </c>
      <c r="GF116" s="1020">
        <v>181</v>
      </c>
      <c r="GG116" s="840">
        <v>182</v>
      </c>
      <c r="GH116" s="1020">
        <v>183</v>
      </c>
      <c r="GI116" s="840">
        <v>184</v>
      </c>
      <c r="GJ116" s="1020">
        <v>185</v>
      </c>
      <c r="GK116" s="840">
        <v>186</v>
      </c>
      <c r="GL116" s="1020">
        <v>187</v>
      </c>
      <c r="GM116" s="1020">
        <v>188</v>
      </c>
      <c r="GN116" s="840">
        <v>189</v>
      </c>
      <c r="GO116" s="1020">
        <v>190</v>
      </c>
      <c r="GP116" s="840">
        <v>191</v>
      </c>
      <c r="GQ116" s="1020">
        <v>192</v>
      </c>
      <c r="GR116" s="840">
        <v>193</v>
      </c>
      <c r="GS116" s="1020">
        <v>194</v>
      </c>
      <c r="GT116" s="840">
        <v>195</v>
      </c>
      <c r="GU116" s="1020">
        <v>196</v>
      </c>
      <c r="GV116" s="840">
        <v>197</v>
      </c>
      <c r="GW116" s="1020">
        <v>198</v>
      </c>
      <c r="GX116" s="840">
        <v>199</v>
      </c>
      <c r="GY116" s="1020">
        <v>200</v>
      </c>
      <c r="GZ116" s="840">
        <v>201</v>
      </c>
      <c r="HA116" s="1020">
        <v>202</v>
      </c>
      <c r="HB116" s="840">
        <v>203</v>
      </c>
      <c r="HC116" s="1020">
        <v>204</v>
      </c>
      <c r="HD116" s="1020">
        <v>205</v>
      </c>
      <c r="HE116" s="840">
        <v>206</v>
      </c>
      <c r="HF116" s="1020">
        <v>207</v>
      </c>
      <c r="HG116" s="840">
        <v>208</v>
      </c>
      <c r="HH116" s="1020">
        <v>209</v>
      </c>
      <c r="HI116" s="840">
        <v>210</v>
      </c>
      <c r="HJ116" s="1020">
        <v>211</v>
      </c>
      <c r="HK116" s="840">
        <v>212</v>
      </c>
      <c r="HL116" s="1020">
        <v>213</v>
      </c>
      <c r="HM116" s="840">
        <v>214</v>
      </c>
      <c r="HN116" s="1020">
        <v>215</v>
      </c>
      <c r="HO116" s="840">
        <v>216</v>
      </c>
      <c r="HP116" s="1020">
        <v>217</v>
      </c>
      <c r="HQ116" s="840">
        <v>218</v>
      </c>
      <c r="HR116" s="1020">
        <v>219</v>
      </c>
      <c r="HS116" s="840">
        <v>220</v>
      </c>
      <c r="HT116" s="1020">
        <v>221</v>
      </c>
      <c r="HU116" s="1020">
        <v>222</v>
      </c>
      <c r="HV116" s="840">
        <v>223</v>
      </c>
      <c r="HW116" s="1020">
        <v>224</v>
      </c>
      <c r="HX116" s="840">
        <v>225</v>
      </c>
      <c r="HY116" s="1020">
        <v>226</v>
      </c>
      <c r="HZ116" s="840">
        <v>227</v>
      </c>
      <c r="IA116" s="1020">
        <v>228</v>
      </c>
      <c r="IB116" s="840">
        <v>229</v>
      </c>
      <c r="IC116" s="1020">
        <v>230</v>
      </c>
      <c r="ID116" s="840">
        <v>231</v>
      </c>
      <c r="IE116" s="1020">
        <v>232</v>
      </c>
      <c r="IF116" s="840">
        <v>233</v>
      </c>
      <c r="IG116" s="1020">
        <v>234</v>
      </c>
      <c r="IH116" s="840">
        <v>235</v>
      </c>
      <c r="II116" s="1020">
        <v>236</v>
      </c>
      <c r="IJ116" s="840">
        <v>237</v>
      </c>
      <c r="IK116" s="1020">
        <v>238</v>
      </c>
      <c r="IL116" s="1020">
        <v>239</v>
      </c>
      <c r="IM116" s="840">
        <v>240</v>
      </c>
      <c r="IN116" s="1020">
        <v>241</v>
      </c>
      <c r="IO116" s="840">
        <v>242</v>
      </c>
      <c r="IP116" s="1020">
        <v>243</v>
      </c>
      <c r="IQ116" s="840">
        <v>244</v>
      </c>
      <c r="IR116" s="1020">
        <v>245</v>
      </c>
      <c r="IS116" s="840">
        <v>246</v>
      </c>
      <c r="IT116" s="1020">
        <v>247</v>
      </c>
      <c r="IU116" s="840">
        <v>248</v>
      </c>
      <c r="IV116" s="1020">
        <v>249</v>
      </c>
      <c r="IW116" s="840">
        <v>250</v>
      </c>
      <c r="IX116" s="1020">
        <v>251</v>
      </c>
      <c r="IY116" s="840">
        <v>252</v>
      </c>
      <c r="IZ116" s="1020">
        <v>253</v>
      </c>
      <c r="JA116" s="840">
        <v>254</v>
      </c>
      <c r="JB116" s="1020">
        <v>255</v>
      </c>
      <c r="JC116" s="1020">
        <v>256</v>
      </c>
      <c r="JD116" s="840">
        <v>257</v>
      </c>
      <c r="JE116" s="1020">
        <v>258</v>
      </c>
      <c r="JF116" s="840">
        <v>259</v>
      </c>
      <c r="JG116" s="1020">
        <v>260</v>
      </c>
      <c r="JH116" s="840">
        <v>261</v>
      </c>
      <c r="JI116" s="1020">
        <v>262</v>
      </c>
      <c r="JJ116" s="840">
        <v>263</v>
      </c>
      <c r="JK116" s="1020">
        <v>264</v>
      </c>
      <c r="JL116" s="840">
        <v>265</v>
      </c>
      <c r="JM116" s="1020">
        <v>266</v>
      </c>
      <c r="JN116" s="840">
        <v>267</v>
      </c>
      <c r="JO116" s="1020">
        <v>268</v>
      </c>
      <c r="JP116" s="840">
        <v>269</v>
      </c>
      <c r="JQ116" s="1020">
        <v>270</v>
      </c>
      <c r="JR116" s="840">
        <v>271</v>
      </c>
      <c r="JS116" s="1020">
        <v>272</v>
      </c>
      <c r="JT116" s="1020">
        <v>273</v>
      </c>
      <c r="JU116" s="840">
        <v>274</v>
      </c>
      <c r="JV116" s="1020">
        <v>275</v>
      </c>
      <c r="JW116" s="840">
        <v>276</v>
      </c>
      <c r="JX116" s="1020">
        <v>277</v>
      </c>
      <c r="JY116" s="840">
        <v>278</v>
      </c>
      <c r="JZ116" s="1020">
        <v>279</v>
      </c>
      <c r="KA116" s="840">
        <v>280</v>
      </c>
      <c r="KB116" s="1020">
        <v>281</v>
      </c>
      <c r="KC116" s="840">
        <v>282</v>
      </c>
      <c r="KD116" s="1020">
        <v>283</v>
      </c>
      <c r="KE116" s="840">
        <v>284</v>
      </c>
      <c r="KF116" s="1020">
        <v>285</v>
      </c>
      <c r="KG116" s="840">
        <v>286</v>
      </c>
      <c r="KH116" s="1020">
        <v>287</v>
      </c>
      <c r="KI116" s="840">
        <v>288</v>
      </c>
      <c r="KJ116" s="1020">
        <v>289</v>
      </c>
      <c r="KK116" s="1020">
        <v>290</v>
      </c>
      <c r="KL116" s="840">
        <v>291</v>
      </c>
      <c r="KM116" s="1020">
        <v>292</v>
      </c>
      <c r="KN116" s="840">
        <v>293</v>
      </c>
      <c r="KO116" s="1020">
        <v>294</v>
      </c>
      <c r="KP116" s="840">
        <v>295</v>
      </c>
      <c r="KQ116" s="1020">
        <v>296</v>
      </c>
      <c r="KR116" s="840">
        <v>297</v>
      </c>
      <c r="KS116" s="1020">
        <v>298</v>
      </c>
      <c r="KT116" s="840">
        <v>299</v>
      </c>
      <c r="KU116" s="1020">
        <v>300</v>
      </c>
      <c r="KV116" s="840">
        <v>301</v>
      </c>
      <c r="KW116" s="1020">
        <v>302</v>
      </c>
      <c r="KX116" s="840">
        <v>303</v>
      </c>
      <c r="KY116" s="1020">
        <v>304</v>
      </c>
      <c r="KZ116" s="840">
        <v>305</v>
      </c>
      <c r="LA116" s="1020">
        <v>306</v>
      </c>
      <c r="LB116" s="1020">
        <v>307</v>
      </c>
      <c r="LC116" s="840">
        <v>308</v>
      </c>
      <c r="LD116" s="1020">
        <v>309</v>
      </c>
      <c r="LE116" s="840">
        <v>310</v>
      </c>
      <c r="LF116" s="1020">
        <v>311</v>
      </c>
      <c r="LG116" s="840">
        <v>312</v>
      </c>
      <c r="LH116" s="1020">
        <v>313</v>
      </c>
      <c r="LI116" s="840">
        <v>314</v>
      </c>
      <c r="LJ116" s="1020">
        <v>315</v>
      </c>
      <c r="LK116" s="840">
        <v>316</v>
      </c>
      <c r="LL116" s="1020">
        <v>317</v>
      </c>
      <c r="LM116" s="840">
        <v>318</v>
      </c>
      <c r="LN116" s="1020">
        <v>319</v>
      </c>
      <c r="LO116" s="840">
        <v>320</v>
      </c>
      <c r="LP116" s="1020">
        <v>321</v>
      </c>
      <c r="LQ116" s="840">
        <v>322</v>
      </c>
      <c r="LR116" s="1020">
        <v>323</v>
      </c>
      <c r="LS116" s="1020">
        <v>324</v>
      </c>
      <c r="LT116" s="840">
        <v>325</v>
      </c>
      <c r="LU116" s="1020">
        <v>326</v>
      </c>
      <c r="LV116" s="840">
        <v>327</v>
      </c>
      <c r="LW116" s="1020">
        <v>328</v>
      </c>
      <c r="LX116" s="840">
        <v>329</v>
      </c>
      <c r="LY116" s="1020">
        <v>330</v>
      </c>
      <c r="LZ116" s="840">
        <v>331</v>
      </c>
      <c r="MA116" s="1020">
        <v>332</v>
      </c>
      <c r="MB116" s="840">
        <v>333</v>
      </c>
      <c r="MC116" s="1020">
        <v>334</v>
      </c>
      <c r="MD116" s="840">
        <v>335</v>
      </c>
      <c r="ME116" s="1020">
        <v>336</v>
      </c>
      <c r="MF116" s="840">
        <v>337</v>
      </c>
      <c r="MG116" s="1020">
        <v>338</v>
      </c>
      <c r="MH116" s="840">
        <v>339</v>
      </c>
      <c r="MI116" s="1020">
        <v>340</v>
      </c>
      <c r="MJ116" s="1020">
        <v>341</v>
      </c>
      <c r="MK116" s="840">
        <v>342</v>
      </c>
      <c r="ML116" s="1020">
        <v>343</v>
      </c>
      <c r="MM116" s="840">
        <v>344</v>
      </c>
      <c r="MN116" s="1020">
        <v>345</v>
      </c>
      <c r="MO116" s="840">
        <v>346</v>
      </c>
      <c r="MP116" s="1020">
        <v>347</v>
      </c>
      <c r="MQ116" s="840">
        <v>348</v>
      </c>
      <c r="MR116" s="1020">
        <v>349</v>
      </c>
      <c r="MS116" s="840">
        <v>350</v>
      </c>
      <c r="MT116" s="1020">
        <v>351</v>
      </c>
      <c r="MU116" s="840">
        <v>352</v>
      </c>
      <c r="MV116" s="1020">
        <v>353</v>
      </c>
      <c r="MW116" s="840">
        <v>354</v>
      </c>
      <c r="MX116" s="1020">
        <v>355</v>
      </c>
      <c r="MY116" s="840">
        <v>356</v>
      </c>
      <c r="MZ116" s="1020">
        <v>357</v>
      </c>
      <c r="NA116" s="1020">
        <v>358</v>
      </c>
      <c r="NB116" s="840">
        <v>359</v>
      </c>
      <c r="NC116" s="1020">
        <v>360</v>
      </c>
      <c r="ND116" s="840">
        <v>361</v>
      </c>
      <c r="NE116" s="1020">
        <v>362</v>
      </c>
      <c r="NF116" s="840">
        <v>363</v>
      </c>
      <c r="NG116" s="1020">
        <v>364</v>
      </c>
      <c r="NH116" s="840">
        <v>365</v>
      </c>
      <c r="NI116" s="1020">
        <v>366</v>
      </c>
      <c r="NJ116" s="840">
        <v>367</v>
      </c>
      <c r="NK116" s="1020">
        <v>368</v>
      </c>
      <c r="NL116" s="840">
        <v>369</v>
      </c>
      <c r="NM116" s="1020">
        <v>370</v>
      </c>
      <c r="NN116" s="840">
        <v>371</v>
      </c>
      <c r="NO116" s="1020">
        <v>372</v>
      </c>
      <c r="NP116" s="840">
        <v>373</v>
      </c>
      <c r="NR116" s="841"/>
      <c r="OC116" s="840">
        <v>382</v>
      </c>
      <c r="OD116" s="1020">
        <v>383</v>
      </c>
      <c r="OE116" s="840">
        <v>384</v>
      </c>
      <c r="OF116" s="1020">
        <v>385</v>
      </c>
      <c r="OG116" s="840">
        <v>386</v>
      </c>
      <c r="OH116" s="1020">
        <v>387</v>
      </c>
      <c r="OI116" s="840">
        <v>388</v>
      </c>
      <c r="OJ116" s="1020">
        <v>389</v>
      </c>
      <c r="OK116" s="840">
        <v>390</v>
      </c>
      <c r="OL116" s="1020">
        <v>391</v>
      </c>
      <c r="OM116" s="1020">
        <v>392</v>
      </c>
      <c r="ON116" s="840">
        <v>393</v>
      </c>
      <c r="OO116" s="1020">
        <v>394</v>
      </c>
      <c r="OP116" s="3730">
        <v>395</v>
      </c>
      <c r="OQ116" s="1020">
        <v>396</v>
      </c>
      <c r="OR116" s="840">
        <v>397</v>
      </c>
      <c r="OS116" s="1020">
        <v>398</v>
      </c>
      <c r="OT116" s="840">
        <v>399</v>
      </c>
      <c r="OU116" s="1020">
        <v>400</v>
      </c>
      <c r="OV116" s="840">
        <v>401</v>
      </c>
      <c r="OW116" s="1020">
        <v>402</v>
      </c>
      <c r="OX116" s="840">
        <v>403</v>
      </c>
      <c r="OY116" s="1020">
        <v>404</v>
      </c>
      <c r="OZ116" s="840">
        <v>405</v>
      </c>
      <c r="PA116" s="1020">
        <v>406</v>
      </c>
      <c r="PB116" s="840">
        <v>407</v>
      </c>
      <c r="PC116" s="1020">
        <v>408</v>
      </c>
      <c r="PD116" s="1020">
        <v>409</v>
      </c>
      <c r="PE116" s="840">
        <v>410</v>
      </c>
      <c r="PF116" s="1020">
        <v>411</v>
      </c>
      <c r="PG116" s="840">
        <v>412</v>
      </c>
      <c r="PH116" s="1020">
        <v>413</v>
      </c>
      <c r="PI116" s="840">
        <v>414</v>
      </c>
      <c r="PJ116" s="1020">
        <v>415</v>
      </c>
      <c r="PK116" s="840">
        <v>416</v>
      </c>
      <c r="PL116" s="1020">
        <v>417</v>
      </c>
      <c r="PM116" s="840">
        <v>418</v>
      </c>
      <c r="PN116" s="1020">
        <v>419</v>
      </c>
      <c r="PO116" s="840">
        <v>420</v>
      </c>
      <c r="PP116" s="1020">
        <v>421</v>
      </c>
      <c r="PQ116" s="840">
        <v>422</v>
      </c>
      <c r="PR116" s="1020">
        <v>423</v>
      </c>
      <c r="PS116" s="840">
        <v>424</v>
      </c>
      <c r="PT116" s="1020">
        <v>425</v>
      </c>
      <c r="PU116" s="1020">
        <v>426</v>
      </c>
      <c r="PV116" s="840">
        <v>427</v>
      </c>
      <c r="PW116" s="1020">
        <v>428</v>
      </c>
      <c r="PX116" s="840">
        <v>429</v>
      </c>
      <c r="PY116" s="1020">
        <v>430</v>
      </c>
      <c r="PZ116" s="840">
        <v>431</v>
      </c>
      <c r="QA116" s="1020">
        <v>432</v>
      </c>
      <c r="QB116" s="840">
        <v>433</v>
      </c>
      <c r="QC116" s="1020">
        <v>434</v>
      </c>
      <c r="QD116" s="840">
        <v>435</v>
      </c>
      <c r="QE116" s="1020">
        <v>436</v>
      </c>
      <c r="QF116" s="840">
        <v>437</v>
      </c>
      <c r="QG116" s="1020">
        <v>438</v>
      </c>
      <c r="QH116" s="840">
        <v>439</v>
      </c>
      <c r="QI116" s="1020">
        <v>440</v>
      </c>
      <c r="QJ116" s="840">
        <v>441</v>
      </c>
      <c r="QK116" s="1020">
        <v>442</v>
      </c>
      <c r="QL116" s="1020">
        <v>443</v>
      </c>
      <c r="QM116" s="840">
        <v>444</v>
      </c>
      <c r="QN116" s="1020">
        <v>445</v>
      </c>
      <c r="QO116" s="840">
        <v>446</v>
      </c>
      <c r="QP116" s="1020">
        <v>447</v>
      </c>
      <c r="QQ116" s="1020"/>
      <c r="QR116" s="840">
        <v>448</v>
      </c>
      <c r="QS116" s="1020">
        <v>449</v>
      </c>
      <c r="QT116" s="840">
        <v>450</v>
      </c>
      <c r="QU116" s="1020">
        <v>451</v>
      </c>
      <c r="QV116" s="840">
        <v>452</v>
      </c>
      <c r="QW116" s="1020">
        <v>453</v>
      </c>
      <c r="QX116" s="840">
        <v>454</v>
      </c>
      <c r="QY116" s="1020">
        <v>455</v>
      </c>
      <c r="QZ116" s="840">
        <v>456</v>
      </c>
      <c r="RA116" s="1020">
        <v>457</v>
      </c>
      <c r="RB116" s="840">
        <v>458</v>
      </c>
      <c r="RC116" s="1020">
        <v>459</v>
      </c>
      <c r="RD116" s="1020">
        <v>460</v>
      </c>
      <c r="RE116" s="840">
        <v>461</v>
      </c>
      <c r="RF116" s="1020">
        <v>462</v>
      </c>
      <c r="RG116" s="840">
        <v>463</v>
      </c>
      <c r="RH116" s="1020">
        <v>464</v>
      </c>
      <c r="RI116" s="840">
        <v>465</v>
      </c>
      <c r="RJ116" s="1020">
        <v>466</v>
      </c>
      <c r="RK116" s="840">
        <v>467</v>
      </c>
      <c r="RL116" s="1020">
        <v>468</v>
      </c>
      <c r="RM116" s="840">
        <v>469</v>
      </c>
      <c r="RN116" s="1020">
        <v>470</v>
      </c>
      <c r="RO116" s="840">
        <v>471</v>
      </c>
      <c r="RP116" s="1020">
        <v>472</v>
      </c>
      <c r="RQ116" s="840">
        <v>473</v>
      </c>
      <c r="RR116" s="1020">
        <v>474</v>
      </c>
      <c r="RS116" s="840">
        <v>475</v>
      </c>
      <c r="RT116" s="1020">
        <v>476</v>
      </c>
      <c r="RU116" s="1020">
        <v>477</v>
      </c>
      <c r="RV116" s="840">
        <v>478</v>
      </c>
      <c r="RW116" s="1020">
        <v>479</v>
      </c>
      <c r="RX116" s="840">
        <v>480</v>
      </c>
      <c r="RY116" s="1020">
        <v>481</v>
      </c>
      <c r="RZ116" s="840">
        <v>482</v>
      </c>
      <c r="SA116" s="1020">
        <v>483</v>
      </c>
      <c r="SB116" s="840">
        <v>484</v>
      </c>
      <c r="SC116" s="1020">
        <v>485</v>
      </c>
      <c r="SD116" s="840">
        <v>486</v>
      </c>
      <c r="SE116" s="1020">
        <v>487</v>
      </c>
      <c r="SF116" s="840">
        <v>488</v>
      </c>
      <c r="SG116" s="1020">
        <v>489</v>
      </c>
      <c r="SH116" s="840">
        <v>490</v>
      </c>
      <c r="SI116" s="1020">
        <v>491</v>
      </c>
      <c r="SJ116" s="840">
        <v>492</v>
      </c>
      <c r="SK116" s="1020">
        <v>493</v>
      </c>
      <c r="SL116" s="1020">
        <v>494</v>
      </c>
      <c r="SM116" s="840">
        <v>495</v>
      </c>
      <c r="SN116" s="1020">
        <v>496</v>
      </c>
      <c r="SO116" s="840">
        <v>497</v>
      </c>
      <c r="SP116" s="1020">
        <v>498</v>
      </c>
      <c r="SQ116" s="840">
        <v>499</v>
      </c>
      <c r="SR116" s="1020">
        <v>500</v>
      </c>
      <c r="SS116" s="840">
        <v>501</v>
      </c>
      <c r="ST116" s="1020">
        <v>502</v>
      </c>
      <c r="SU116" s="840">
        <v>503</v>
      </c>
      <c r="SV116" s="1020">
        <v>504</v>
      </c>
      <c r="SW116" s="840">
        <v>505</v>
      </c>
      <c r="SX116" s="1020">
        <v>506</v>
      </c>
      <c r="SY116" s="840">
        <v>507</v>
      </c>
      <c r="SZ116" s="1020">
        <v>508</v>
      </c>
      <c r="TA116" s="840">
        <v>509</v>
      </c>
      <c r="TB116" s="1020">
        <v>510</v>
      </c>
      <c r="TC116" s="1020">
        <v>511</v>
      </c>
      <c r="TD116" s="840">
        <v>512</v>
      </c>
      <c r="TE116" s="1020">
        <v>513</v>
      </c>
      <c r="TF116" s="840">
        <v>514</v>
      </c>
      <c r="TG116" s="1020">
        <v>515</v>
      </c>
      <c r="TH116" s="840">
        <v>516</v>
      </c>
      <c r="TI116" s="1020">
        <v>517</v>
      </c>
      <c r="TJ116" s="840">
        <v>518</v>
      </c>
      <c r="TK116" s="1020">
        <v>519</v>
      </c>
      <c r="TL116" s="840">
        <v>520</v>
      </c>
      <c r="TM116" s="1020">
        <v>521</v>
      </c>
      <c r="TN116" s="840">
        <v>522</v>
      </c>
      <c r="TO116" s="1020">
        <v>523</v>
      </c>
      <c r="TP116" s="840">
        <v>524</v>
      </c>
      <c r="TQ116" s="1020">
        <v>525</v>
      </c>
      <c r="TR116" s="840">
        <v>526</v>
      </c>
      <c r="TS116" s="1020">
        <v>527</v>
      </c>
      <c r="TT116" s="1020">
        <v>528</v>
      </c>
      <c r="TU116" s="840">
        <v>529</v>
      </c>
      <c r="TV116" s="1020">
        <v>530</v>
      </c>
      <c r="TW116" s="840">
        <v>531</v>
      </c>
      <c r="TX116" s="1020">
        <v>532</v>
      </c>
      <c r="TY116" s="840">
        <v>533</v>
      </c>
      <c r="TZ116" s="1020">
        <v>534</v>
      </c>
      <c r="UA116" s="840">
        <v>535</v>
      </c>
      <c r="UB116" s="1020">
        <v>536</v>
      </c>
      <c r="UC116" s="840">
        <v>537</v>
      </c>
      <c r="UD116" s="1020">
        <v>538</v>
      </c>
      <c r="UE116" s="840">
        <v>539</v>
      </c>
      <c r="UF116" s="1020">
        <v>540</v>
      </c>
      <c r="UG116" s="840">
        <v>541</v>
      </c>
      <c r="UH116" s="1020">
        <v>542</v>
      </c>
      <c r="UI116" s="840">
        <v>543</v>
      </c>
      <c r="UJ116" s="1020">
        <v>544</v>
      </c>
      <c r="UK116" s="1020">
        <v>545</v>
      </c>
      <c r="UL116" s="840">
        <v>546</v>
      </c>
      <c r="UM116" s="1020">
        <v>547</v>
      </c>
      <c r="UN116" s="840">
        <v>548</v>
      </c>
      <c r="UO116" s="1020">
        <v>549</v>
      </c>
      <c r="UP116" s="840">
        <v>550</v>
      </c>
      <c r="UQ116" s="1020">
        <v>551</v>
      </c>
      <c r="UR116" s="840">
        <v>552</v>
      </c>
      <c r="US116" s="1020">
        <v>553</v>
      </c>
      <c r="UT116" s="840">
        <v>554</v>
      </c>
      <c r="UU116" s="1020">
        <v>555</v>
      </c>
      <c r="UV116" s="840">
        <v>556</v>
      </c>
      <c r="UW116" s="1020">
        <v>557</v>
      </c>
      <c r="UX116" s="840">
        <v>558</v>
      </c>
      <c r="UY116" s="1020">
        <v>559</v>
      </c>
      <c r="UZ116" s="840">
        <v>560</v>
      </c>
      <c r="VA116" s="1020">
        <v>561</v>
      </c>
      <c r="VB116" s="1020">
        <v>562</v>
      </c>
      <c r="VC116" s="840">
        <v>563</v>
      </c>
      <c r="VD116" s="1020">
        <v>564</v>
      </c>
      <c r="VE116" s="840">
        <v>565</v>
      </c>
      <c r="VF116" s="1020">
        <v>566</v>
      </c>
      <c r="VG116" s="840">
        <v>567</v>
      </c>
      <c r="VH116" s="1020">
        <v>568</v>
      </c>
      <c r="VI116" s="840">
        <v>569</v>
      </c>
      <c r="VJ116" s="1020">
        <v>570</v>
      </c>
      <c r="VK116" s="840">
        <v>571</v>
      </c>
      <c r="VL116" s="1020">
        <v>572</v>
      </c>
      <c r="VM116" s="840">
        <v>573</v>
      </c>
      <c r="VN116" s="1020">
        <v>574</v>
      </c>
      <c r="VO116" s="840">
        <v>575</v>
      </c>
      <c r="VP116" s="1020">
        <v>576</v>
      </c>
      <c r="VQ116" s="840">
        <v>577</v>
      </c>
      <c r="VR116" s="1020">
        <v>578</v>
      </c>
      <c r="VS116" s="1020">
        <v>579</v>
      </c>
      <c r="VT116" s="840">
        <v>580</v>
      </c>
      <c r="VU116" s="1020">
        <v>581</v>
      </c>
      <c r="VV116" s="840">
        <v>582</v>
      </c>
      <c r="VW116" s="1020">
        <v>583</v>
      </c>
      <c r="VX116" s="840">
        <v>584</v>
      </c>
      <c r="VY116" s="1020">
        <v>585</v>
      </c>
      <c r="VZ116" s="840">
        <v>586</v>
      </c>
      <c r="WA116" s="1020">
        <v>587</v>
      </c>
      <c r="WB116" s="840">
        <v>588</v>
      </c>
      <c r="WC116" s="1020">
        <v>589</v>
      </c>
      <c r="WD116" s="840">
        <v>590</v>
      </c>
      <c r="WE116" s="1020">
        <v>591</v>
      </c>
      <c r="WF116" s="840">
        <v>592</v>
      </c>
      <c r="WG116" s="1020">
        <v>593</v>
      </c>
      <c r="WH116" s="840">
        <v>594</v>
      </c>
      <c r="WI116" s="1020">
        <v>595</v>
      </c>
      <c r="WJ116" s="1020">
        <v>596</v>
      </c>
      <c r="WK116" s="840">
        <v>597</v>
      </c>
      <c r="WL116" s="1020">
        <v>598</v>
      </c>
      <c r="WM116" s="840">
        <v>599</v>
      </c>
      <c r="WN116" s="1020">
        <v>600</v>
      </c>
      <c r="WO116" s="840">
        <v>601</v>
      </c>
      <c r="WP116" s="1020">
        <v>602</v>
      </c>
      <c r="WQ116" s="840">
        <v>603</v>
      </c>
      <c r="WR116" s="1020">
        <v>604</v>
      </c>
      <c r="WS116" s="840">
        <v>605</v>
      </c>
      <c r="WT116" s="1020">
        <v>606</v>
      </c>
      <c r="WU116" s="840">
        <v>607</v>
      </c>
      <c r="WV116" s="1020">
        <v>608</v>
      </c>
      <c r="WW116" s="840">
        <v>609</v>
      </c>
      <c r="WX116" s="1020">
        <v>610</v>
      </c>
      <c r="WY116" s="840">
        <v>611</v>
      </c>
      <c r="WZ116" s="1020">
        <v>612</v>
      </c>
      <c r="XA116" s="1020">
        <v>613</v>
      </c>
      <c r="XB116" s="840">
        <v>614</v>
      </c>
      <c r="XC116" s="1020">
        <v>615</v>
      </c>
      <c r="XD116" s="840">
        <v>616</v>
      </c>
      <c r="XE116" s="1020">
        <v>617</v>
      </c>
      <c r="XF116" s="840">
        <v>618</v>
      </c>
      <c r="XG116" s="1020">
        <v>619</v>
      </c>
      <c r="XH116" s="840">
        <v>620</v>
      </c>
      <c r="XI116" s="1020">
        <v>621</v>
      </c>
      <c r="XJ116" s="840">
        <v>622</v>
      </c>
      <c r="XK116" s="1020">
        <v>623</v>
      </c>
      <c r="XL116" s="840">
        <v>624</v>
      </c>
      <c r="XM116" s="1020">
        <v>625</v>
      </c>
      <c r="XN116" s="840">
        <v>626</v>
      </c>
      <c r="XO116" s="1020">
        <v>627</v>
      </c>
      <c r="XP116" s="840">
        <v>628</v>
      </c>
      <c r="XQ116" s="1020">
        <v>629</v>
      </c>
      <c r="XR116" s="1020">
        <v>630</v>
      </c>
      <c r="XS116" s="840">
        <v>631</v>
      </c>
      <c r="XT116" s="1020">
        <v>632</v>
      </c>
      <c r="XU116" s="840">
        <v>633</v>
      </c>
      <c r="XV116" s="1020">
        <v>634</v>
      </c>
      <c r="XW116" s="840">
        <v>635</v>
      </c>
      <c r="XX116" s="1020">
        <v>636</v>
      </c>
      <c r="XY116" s="840">
        <v>637</v>
      </c>
      <c r="XZ116" s="1020">
        <v>638</v>
      </c>
      <c r="YA116" s="840">
        <v>639</v>
      </c>
      <c r="YB116" s="1020">
        <v>640</v>
      </c>
      <c r="YC116" s="840">
        <v>641</v>
      </c>
      <c r="YD116" s="1020">
        <v>642</v>
      </c>
      <c r="YE116" s="840">
        <v>643</v>
      </c>
      <c r="YF116" s="1020">
        <v>644</v>
      </c>
      <c r="YG116" s="840">
        <v>645</v>
      </c>
      <c r="YH116" s="1020">
        <v>646</v>
      </c>
      <c r="YI116" s="1020">
        <v>647</v>
      </c>
      <c r="YJ116" s="840">
        <v>648</v>
      </c>
      <c r="YK116" s="1020">
        <v>649</v>
      </c>
      <c r="YL116" s="840">
        <v>650</v>
      </c>
      <c r="YM116" s="1020">
        <v>651</v>
      </c>
      <c r="YN116" s="840">
        <v>652</v>
      </c>
      <c r="YO116" s="1020">
        <v>653</v>
      </c>
      <c r="YP116" s="840">
        <v>654</v>
      </c>
      <c r="YQ116" s="1020">
        <v>655</v>
      </c>
      <c r="YR116" s="840">
        <v>656</v>
      </c>
      <c r="YS116" s="1020">
        <v>657</v>
      </c>
      <c r="YT116" s="840">
        <v>658</v>
      </c>
      <c r="YU116" s="1020">
        <v>659</v>
      </c>
      <c r="YV116" s="840">
        <v>660</v>
      </c>
      <c r="YW116" s="1020">
        <v>661</v>
      </c>
      <c r="YX116" s="840">
        <v>662</v>
      </c>
      <c r="YY116" s="1020">
        <v>663</v>
      </c>
      <c r="YZ116" s="1020">
        <v>664</v>
      </c>
      <c r="ZA116" s="840">
        <v>665</v>
      </c>
      <c r="ZB116" s="1020">
        <v>666</v>
      </c>
      <c r="ZC116" s="840">
        <v>667</v>
      </c>
      <c r="ZD116" s="1020">
        <v>668</v>
      </c>
      <c r="ZE116" s="840">
        <v>669</v>
      </c>
      <c r="ZF116" s="1020">
        <v>670</v>
      </c>
      <c r="ZG116" s="840">
        <v>671</v>
      </c>
      <c r="ZH116" s="1020">
        <v>672</v>
      </c>
      <c r="ZI116" s="840">
        <v>673</v>
      </c>
      <c r="ZJ116" s="1020">
        <v>674</v>
      </c>
      <c r="ZK116" s="840">
        <v>675</v>
      </c>
      <c r="ZL116" s="1020">
        <v>676</v>
      </c>
      <c r="ZM116" s="840">
        <v>677</v>
      </c>
      <c r="ZN116" s="1020">
        <v>678</v>
      </c>
      <c r="ZO116" s="840">
        <v>679</v>
      </c>
      <c r="ZP116" s="1020">
        <v>680</v>
      </c>
      <c r="ZQ116" s="1020">
        <v>681</v>
      </c>
      <c r="ZR116" s="840">
        <v>682</v>
      </c>
      <c r="ZS116" s="1020">
        <v>683</v>
      </c>
      <c r="ZT116" s="840">
        <v>684</v>
      </c>
      <c r="ZU116" s="1020">
        <v>685</v>
      </c>
      <c r="ZV116" s="840">
        <v>686</v>
      </c>
      <c r="ZW116" s="1020">
        <v>687</v>
      </c>
      <c r="ZX116" s="840">
        <v>688</v>
      </c>
      <c r="ZY116" s="1020">
        <v>689</v>
      </c>
      <c r="ZZ116" s="840">
        <v>690</v>
      </c>
      <c r="AAA116" s="1020">
        <v>691</v>
      </c>
      <c r="AAB116" s="840">
        <v>692</v>
      </c>
      <c r="AAC116" s="1020">
        <v>693</v>
      </c>
      <c r="AAD116" s="840">
        <v>694</v>
      </c>
      <c r="AAE116" s="1020">
        <v>695</v>
      </c>
      <c r="AAF116" s="840">
        <v>696</v>
      </c>
      <c r="AAG116" s="1020">
        <v>697</v>
      </c>
      <c r="AAH116" s="1020">
        <v>698</v>
      </c>
      <c r="AAI116" s="840">
        <v>699</v>
      </c>
      <c r="AAJ116" s="1020">
        <v>700</v>
      </c>
      <c r="AAK116" s="840">
        <v>701</v>
      </c>
      <c r="AAL116" s="1020">
        <v>702</v>
      </c>
      <c r="AAM116" s="840">
        <v>703</v>
      </c>
      <c r="AAN116" s="1020">
        <v>704</v>
      </c>
      <c r="AAO116" s="840">
        <v>705</v>
      </c>
      <c r="AAP116" s="1020">
        <v>706</v>
      </c>
      <c r="AAQ116" s="840">
        <v>707</v>
      </c>
      <c r="AAR116" s="1020">
        <v>708</v>
      </c>
      <c r="AAS116" s="840">
        <v>709</v>
      </c>
      <c r="AAT116" s="1020">
        <v>710</v>
      </c>
      <c r="AAU116" s="840">
        <v>711</v>
      </c>
      <c r="AAV116" s="1020">
        <v>712</v>
      </c>
      <c r="AAW116" s="840">
        <v>713</v>
      </c>
      <c r="AAX116" s="1020">
        <v>714</v>
      </c>
      <c r="AAY116" s="1020">
        <v>715</v>
      </c>
      <c r="AAZ116" s="840">
        <v>716</v>
      </c>
      <c r="ABA116" s="1020">
        <v>717</v>
      </c>
      <c r="ABB116" s="840">
        <v>718</v>
      </c>
      <c r="ABC116" s="1020">
        <v>719</v>
      </c>
      <c r="ABD116" s="840">
        <v>720</v>
      </c>
      <c r="ABE116" s="1020">
        <v>721</v>
      </c>
      <c r="ABF116" s="840">
        <v>722</v>
      </c>
      <c r="ABG116" s="1020">
        <v>723</v>
      </c>
      <c r="ABH116" s="840">
        <v>724</v>
      </c>
      <c r="ABI116" s="1020">
        <v>725</v>
      </c>
      <c r="ABJ116" s="840">
        <v>726</v>
      </c>
      <c r="ABK116" s="1020">
        <v>727</v>
      </c>
      <c r="ABL116" s="840">
        <v>728</v>
      </c>
      <c r="ABM116" s="1020">
        <v>729</v>
      </c>
      <c r="ABN116" s="840">
        <v>730</v>
      </c>
      <c r="ABO116" s="1020">
        <v>731</v>
      </c>
      <c r="ABP116" s="1020">
        <v>732</v>
      </c>
      <c r="ABQ116" s="840">
        <v>733</v>
      </c>
      <c r="ABR116" s="1020">
        <v>734</v>
      </c>
      <c r="ABS116" s="840">
        <v>735</v>
      </c>
      <c r="ABT116" s="1020">
        <v>736</v>
      </c>
      <c r="ABU116" s="840">
        <v>737</v>
      </c>
      <c r="ABV116" s="1020">
        <v>738</v>
      </c>
      <c r="ABW116" s="840">
        <v>739</v>
      </c>
      <c r="ABX116" s="1020">
        <v>740</v>
      </c>
      <c r="ABY116" s="840">
        <v>741</v>
      </c>
      <c r="ABZ116" s="1020">
        <v>742</v>
      </c>
      <c r="ACA116" s="840">
        <v>743</v>
      </c>
      <c r="ACB116" s="1020">
        <v>744</v>
      </c>
      <c r="ACC116" s="840">
        <v>745</v>
      </c>
      <c r="ACD116" s="1020">
        <v>746</v>
      </c>
      <c r="ACE116" s="840">
        <v>747</v>
      </c>
      <c r="ACF116" s="1020">
        <v>748</v>
      </c>
      <c r="ACG116" s="1020">
        <v>749</v>
      </c>
      <c r="ACH116" s="840">
        <v>750</v>
      </c>
      <c r="ACI116" s="1020">
        <v>751</v>
      </c>
      <c r="ACJ116" s="840">
        <v>752</v>
      </c>
      <c r="ACK116" s="1020">
        <v>753</v>
      </c>
      <c r="ACL116" s="840">
        <v>754</v>
      </c>
      <c r="ACM116" s="1020">
        <v>755</v>
      </c>
      <c r="ACN116" s="840">
        <v>756</v>
      </c>
      <c r="ACO116" s="1020">
        <v>757</v>
      </c>
      <c r="ACP116" s="840">
        <v>758</v>
      </c>
      <c r="ACQ116" s="1020">
        <v>759</v>
      </c>
      <c r="ACR116" s="840">
        <v>760</v>
      </c>
      <c r="ACS116" s="1020">
        <v>761</v>
      </c>
      <c r="ACT116" s="840">
        <v>762</v>
      </c>
      <c r="ACU116" s="1020">
        <v>763</v>
      </c>
      <c r="ACV116" s="840">
        <v>764</v>
      </c>
      <c r="ACW116" s="1020">
        <v>765</v>
      </c>
      <c r="ACX116" s="1020">
        <v>766</v>
      </c>
      <c r="ACY116" s="840">
        <v>767</v>
      </c>
      <c r="ACZ116" s="1020">
        <v>768</v>
      </c>
      <c r="ADA116" s="840">
        <v>769</v>
      </c>
      <c r="ADB116" s="1020">
        <v>770</v>
      </c>
      <c r="ADC116" s="840">
        <v>771</v>
      </c>
      <c r="ADD116" s="1020">
        <v>772</v>
      </c>
      <c r="ADE116" s="840">
        <v>773</v>
      </c>
      <c r="ADF116" s="1020">
        <v>774</v>
      </c>
      <c r="ADG116" s="840">
        <v>775</v>
      </c>
      <c r="ADH116" s="1020">
        <v>776</v>
      </c>
      <c r="ADI116" s="840">
        <v>777</v>
      </c>
      <c r="ADJ116" s="1020">
        <v>778</v>
      </c>
      <c r="ADK116" s="840">
        <v>779</v>
      </c>
      <c r="ADL116" s="1020">
        <v>780</v>
      </c>
      <c r="ADM116" s="840">
        <v>781</v>
      </c>
      <c r="ADN116" s="1020">
        <v>782</v>
      </c>
      <c r="ADO116" s="1020">
        <v>783</v>
      </c>
      <c r="ADP116" s="840">
        <v>784</v>
      </c>
      <c r="ADQ116" s="1020">
        <v>785</v>
      </c>
      <c r="ADR116" s="840">
        <v>786</v>
      </c>
      <c r="ADS116" s="1020">
        <v>787</v>
      </c>
      <c r="ADT116" s="840">
        <v>788</v>
      </c>
      <c r="ADU116" s="1020">
        <v>789</v>
      </c>
      <c r="ADV116" s="840">
        <v>790</v>
      </c>
      <c r="ADW116" s="1020">
        <v>791</v>
      </c>
      <c r="ADX116" s="840">
        <v>792</v>
      </c>
      <c r="ADY116" s="1020">
        <v>793</v>
      </c>
      <c r="ADZ116" s="840">
        <v>794</v>
      </c>
      <c r="AEA116" s="1020">
        <v>795</v>
      </c>
      <c r="AEB116" s="840">
        <v>796</v>
      </c>
      <c r="AEC116" s="1020">
        <v>797</v>
      </c>
      <c r="AED116" s="840">
        <v>798</v>
      </c>
      <c r="AEE116" s="1020">
        <v>799</v>
      </c>
      <c r="AEF116" s="1020">
        <v>800</v>
      </c>
      <c r="AEG116" s="840">
        <v>801</v>
      </c>
      <c r="AEH116" s="1020">
        <v>802</v>
      </c>
      <c r="AEI116" s="840">
        <v>803</v>
      </c>
      <c r="AEJ116" s="1020">
        <v>804</v>
      </c>
      <c r="AEK116" s="840">
        <v>805</v>
      </c>
      <c r="AEL116" s="1020">
        <v>806</v>
      </c>
      <c r="AEM116" s="840">
        <v>807</v>
      </c>
      <c r="AEN116" s="1020">
        <v>808</v>
      </c>
      <c r="AEO116" s="840">
        <v>809</v>
      </c>
      <c r="AEP116" s="1020">
        <v>810</v>
      </c>
      <c r="AEQ116" s="840">
        <v>811</v>
      </c>
      <c r="AER116" s="1020">
        <v>812</v>
      </c>
      <c r="AES116" s="840">
        <v>813</v>
      </c>
      <c r="AET116" s="1020">
        <v>814</v>
      </c>
      <c r="AEU116" s="840">
        <v>815</v>
      </c>
      <c r="AEV116" s="1020">
        <v>816</v>
      </c>
      <c r="AEW116" s="1020">
        <v>817</v>
      </c>
      <c r="AEX116" s="840">
        <v>818</v>
      </c>
      <c r="AEY116" s="1020">
        <v>819</v>
      </c>
      <c r="AEZ116" s="840">
        <v>820</v>
      </c>
      <c r="AFA116" s="1020">
        <v>821</v>
      </c>
      <c r="AFB116" s="840">
        <v>822</v>
      </c>
      <c r="AFC116" s="1020">
        <v>823</v>
      </c>
      <c r="AFD116" s="840">
        <v>824</v>
      </c>
      <c r="AFE116" s="1020">
        <v>825</v>
      </c>
      <c r="AFF116" s="840">
        <v>826</v>
      </c>
      <c r="AFG116" s="1020">
        <v>827</v>
      </c>
      <c r="AFH116" s="840">
        <v>828</v>
      </c>
      <c r="AFI116" s="1020">
        <v>829</v>
      </c>
      <c r="AFJ116" s="840">
        <v>830</v>
      </c>
      <c r="AFK116" s="1020">
        <v>831</v>
      </c>
      <c r="AFL116" s="840">
        <v>832</v>
      </c>
      <c r="AFM116" s="1020">
        <v>833</v>
      </c>
      <c r="AFN116" s="1020">
        <v>834</v>
      </c>
      <c r="AFO116" s="840">
        <v>835</v>
      </c>
      <c r="AFP116" s="1020">
        <v>836</v>
      </c>
      <c r="AFQ116" s="840">
        <v>837</v>
      </c>
      <c r="AFR116" s="1020">
        <v>838</v>
      </c>
      <c r="AFS116" s="840">
        <v>839</v>
      </c>
      <c r="AFT116" s="1020">
        <v>840</v>
      </c>
      <c r="AFU116" s="840">
        <v>841</v>
      </c>
      <c r="AFV116" s="1020">
        <v>842</v>
      </c>
      <c r="AFW116" s="840">
        <v>843</v>
      </c>
      <c r="AFX116" s="1020">
        <v>844</v>
      </c>
      <c r="AFY116" s="840">
        <v>845</v>
      </c>
      <c r="AFZ116" s="1020">
        <v>846</v>
      </c>
      <c r="AGA116" s="840">
        <v>847</v>
      </c>
      <c r="AGB116" s="1020">
        <v>848</v>
      </c>
      <c r="AGC116" s="840">
        <v>849</v>
      </c>
      <c r="AGD116" s="1020">
        <v>850</v>
      </c>
      <c r="AGE116" s="1020">
        <v>851</v>
      </c>
      <c r="AGF116" s="840">
        <v>852</v>
      </c>
      <c r="AGG116" s="1020">
        <v>853</v>
      </c>
      <c r="AGH116" s="840">
        <v>854</v>
      </c>
      <c r="AGI116" s="1020">
        <v>855</v>
      </c>
      <c r="AGJ116" s="840">
        <v>856</v>
      </c>
      <c r="AGK116" s="1020">
        <v>857</v>
      </c>
      <c r="AGL116" s="840">
        <v>858</v>
      </c>
      <c r="AGM116" s="1020">
        <v>859</v>
      </c>
      <c r="AGN116" s="840">
        <v>860</v>
      </c>
      <c r="AGO116" s="1020">
        <v>861</v>
      </c>
      <c r="AGP116" s="840">
        <v>862</v>
      </c>
      <c r="AGQ116" s="1020">
        <v>863</v>
      </c>
      <c r="AGR116" s="840">
        <v>864</v>
      </c>
      <c r="AGS116" s="1020">
        <v>865</v>
      </c>
      <c r="AGT116" s="840">
        <v>866</v>
      </c>
      <c r="AGU116" s="1020">
        <v>867</v>
      </c>
      <c r="AGV116" s="1020">
        <v>868</v>
      </c>
      <c r="AGW116" s="840">
        <v>869</v>
      </c>
      <c r="AGX116" s="1020">
        <v>870</v>
      </c>
      <c r="AGY116" s="840">
        <v>871</v>
      </c>
      <c r="AGZ116" s="1020">
        <v>872</v>
      </c>
      <c r="AHA116" s="840">
        <v>873</v>
      </c>
      <c r="AHB116" s="1020">
        <v>874</v>
      </c>
      <c r="AHC116" s="840">
        <v>875</v>
      </c>
      <c r="AHD116" s="1020">
        <v>876</v>
      </c>
      <c r="AHE116" s="840">
        <v>877</v>
      </c>
      <c r="AHF116" s="1020">
        <v>878</v>
      </c>
      <c r="AHG116" s="840">
        <v>879</v>
      </c>
      <c r="AHH116" s="1020">
        <v>880</v>
      </c>
      <c r="AHI116" s="840">
        <v>881</v>
      </c>
      <c r="AHJ116" s="1020">
        <v>882</v>
      </c>
      <c r="AHK116" s="840">
        <v>883</v>
      </c>
      <c r="AHL116" s="1020">
        <v>884</v>
      </c>
      <c r="AHM116" s="1020">
        <v>885</v>
      </c>
      <c r="AHN116" s="840">
        <v>886</v>
      </c>
      <c r="AHO116" s="1020">
        <v>887</v>
      </c>
      <c r="AHP116" s="840">
        <v>888</v>
      </c>
      <c r="AHQ116" s="1020">
        <v>889</v>
      </c>
      <c r="AHR116" s="840">
        <v>890</v>
      </c>
      <c r="AHS116" s="1020">
        <v>891</v>
      </c>
      <c r="AHT116" s="840">
        <v>892</v>
      </c>
      <c r="AHU116" s="1020">
        <v>893</v>
      </c>
      <c r="AHV116" s="840">
        <v>894</v>
      </c>
      <c r="AHW116" s="1020">
        <v>895</v>
      </c>
      <c r="AHX116" s="840">
        <v>896</v>
      </c>
      <c r="AHY116" s="1020">
        <v>897</v>
      </c>
      <c r="AHZ116" s="840">
        <v>898</v>
      </c>
      <c r="AIA116" s="1020">
        <v>899</v>
      </c>
      <c r="AIB116" s="840">
        <v>900</v>
      </c>
      <c r="AIC116" s="1020">
        <v>901</v>
      </c>
      <c r="AID116" s="1020">
        <v>902</v>
      </c>
      <c r="AIE116" s="840">
        <v>903</v>
      </c>
      <c r="AIF116" s="1020">
        <v>904</v>
      </c>
      <c r="AIG116" s="840">
        <v>905</v>
      </c>
      <c r="AIH116" s="1020">
        <v>906</v>
      </c>
      <c r="AII116" s="840">
        <v>907</v>
      </c>
      <c r="AIJ116" s="1020">
        <v>908</v>
      </c>
      <c r="AIK116" s="840">
        <v>909</v>
      </c>
      <c r="AIL116" s="1020">
        <v>910</v>
      </c>
      <c r="AIM116" s="840">
        <v>911</v>
      </c>
      <c r="AIN116" s="1020">
        <v>912</v>
      </c>
      <c r="AIO116" s="840">
        <v>913</v>
      </c>
      <c r="AIP116" s="1020">
        <v>914</v>
      </c>
      <c r="AIQ116" s="840">
        <v>915</v>
      </c>
      <c r="AIR116" s="1020">
        <v>916</v>
      </c>
      <c r="AIS116" s="840">
        <v>917</v>
      </c>
      <c r="AIT116" s="1020">
        <v>918</v>
      </c>
      <c r="AIU116" s="1020">
        <v>919</v>
      </c>
      <c r="AIV116" s="840">
        <v>920</v>
      </c>
      <c r="AIW116" s="1020">
        <v>921</v>
      </c>
      <c r="AIX116" s="840">
        <v>922</v>
      </c>
      <c r="AIY116" s="1020">
        <v>923</v>
      </c>
      <c r="AIZ116" s="840">
        <v>924</v>
      </c>
      <c r="AJA116" s="1020">
        <v>925</v>
      </c>
      <c r="AJB116" s="840">
        <v>926</v>
      </c>
      <c r="AJC116" s="1020">
        <v>927</v>
      </c>
      <c r="AJD116" s="840">
        <v>928</v>
      </c>
      <c r="AJE116" s="1020">
        <v>929</v>
      </c>
      <c r="AJF116" s="840">
        <v>930</v>
      </c>
      <c r="AJG116" s="1020">
        <v>931</v>
      </c>
      <c r="AJH116" s="840">
        <v>932</v>
      </c>
      <c r="AJI116" s="1020">
        <v>933</v>
      </c>
      <c r="AJJ116" s="840">
        <v>934</v>
      </c>
      <c r="AJK116" s="1020">
        <v>935</v>
      </c>
      <c r="AJL116" s="1020">
        <v>936</v>
      </c>
      <c r="AJM116" s="840">
        <v>937</v>
      </c>
      <c r="AJN116" s="1020">
        <v>938</v>
      </c>
      <c r="AJO116" s="840">
        <v>939</v>
      </c>
      <c r="AJP116" s="1020">
        <v>940</v>
      </c>
      <c r="AJQ116" s="840">
        <v>941</v>
      </c>
      <c r="AJR116" s="1020">
        <v>942</v>
      </c>
      <c r="AJS116" s="840">
        <v>943</v>
      </c>
      <c r="AJT116" s="1020">
        <v>944</v>
      </c>
      <c r="AJU116" s="840">
        <v>945</v>
      </c>
      <c r="AJV116" s="1020">
        <v>946</v>
      </c>
      <c r="AJW116" s="840">
        <v>947</v>
      </c>
      <c r="AJX116" s="1020">
        <v>948</v>
      </c>
      <c r="AJY116" s="840">
        <v>949</v>
      </c>
      <c r="AJZ116" s="1020">
        <v>950</v>
      </c>
      <c r="AKA116" s="840">
        <v>951</v>
      </c>
      <c r="AKB116" s="1020">
        <v>952</v>
      </c>
      <c r="AKC116" s="1020">
        <v>953</v>
      </c>
      <c r="AKD116" s="840">
        <v>954</v>
      </c>
      <c r="AKE116" s="1020">
        <v>955</v>
      </c>
      <c r="AKF116" s="840">
        <v>956</v>
      </c>
      <c r="AKG116" s="1020">
        <v>957</v>
      </c>
      <c r="AKH116" s="840">
        <v>958</v>
      </c>
      <c r="AKI116" s="1020">
        <v>959</v>
      </c>
      <c r="AKJ116" s="840">
        <v>960</v>
      </c>
      <c r="AKK116" s="1020">
        <v>961</v>
      </c>
      <c r="AKL116" s="840">
        <v>962</v>
      </c>
      <c r="AKM116" s="1020">
        <v>963</v>
      </c>
      <c r="AKN116" s="840">
        <v>964</v>
      </c>
      <c r="AKO116" s="1020">
        <v>965</v>
      </c>
      <c r="AKP116" s="840">
        <v>966</v>
      </c>
      <c r="AKQ116" s="1020">
        <v>967</v>
      </c>
      <c r="AKR116" s="840">
        <v>968</v>
      </c>
      <c r="AKS116" s="1020">
        <v>969</v>
      </c>
      <c r="AKT116" s="1020">
        <v>970</v>
      </c>
      <c r="AKU116" s="840">
        <v>971</v>
      </c>
      <c r="AKV116" s="1020">
        <v>972</v>
      </c>
      <c r="AKW116" s="840">
        <v>973</v>
      </c>
      <c r="AKX116" s="1020">
        <v>974</v>
      </c>
      <c r="AKY116" s="840">
        <v>975</v>
      </c>
      <c r="AKZ116" s="1020">
        <v>976</v>
      </c>
      <c r="ALA116" s="840">
        <v>977</v>
      </c>
      <c r="ALB116" s="1020">
        <v>978</v>
      </c>
      <c r="ALC116" s="840">
        <v>979</v>
      </c>
      <c r="ALD116" s="1020">
        <v>980</v>
      </c>
      <c r="ALE116" s="840">
        <v>981</v>
      </c>
      <c r="ALF116" s="1020">
        <v>982</v>
      </c>
      <c r="ALG116" s="840">
        <v>983</v>
      </c>
      <c r="ALH116" s="1020">
        <v>984</v>
      </c>
    </row>
    <row r="117" spans="1:1003" s="842" customFormat="1" ht="16.5" customHeight="1" x14ac:dyDescent="0.2">
      <c r="F117" s="1142"/>
      <c r="H117" s="1021" t="s">
        <v>3820</v>
      </c>
      <c r="I117" s="1021" t="s">
        <v>3820</v>
      </c>
      <c r="J117" s="1021" t="s">
        <v>3820</v>
      </c>
      <c r="K117" s="1021" t="s">
        <v>3820</v>
      </c>
      <c r="L117" s="1021" t="s">
        <v>3820</v>
      </c>
      <c r="M117" s="1021" t="s">
        <v>3820</v>
      </c>
      <c r="N117" s="1021" t="s">
        <v>3820</v>
      </c>
      <c r="O117" s="1021" t="s">
        <v>3820</v>
      </c>
      <c r="P117" s="1021" t="s">
        <v>3820</v>
      </c>
      <c r="Q117" s="1021" t="s">
        <v>3820</v>
      </c>
      <c r="R117" s="1021" t="s">
        <v>3820</v>
      </c>
      <c r="S117" s="1021" t="s">
        <v>3820</v>
      </c>
      <c r="T117" s="1021" t="s">
        <v>3820</v>
      </c>
      <c r="U117" s="1021" t="s">
        <v>3820</v>
      </c>
      <c r="V117" s="1021" t="s">
        <v>3820</v>
      </c>
      <c r="W117" s="1021" t="s">
        <v>3820</v>
      </c>
      <c r="X117" s="1021" t="s">
        <v>3820</v>
      </c>
      <c r="Y117" s="1021" t="s">
        <v>3820</v>
      </c>
      <c r="Z117" s="1021" t="s">
        <v>3820</v>
      </c>
      <c r="AA117" s="1021" t="s">
        <v>3820</v>
      </c>
      <c r="AB117" s="1021" t="s">
        <v>3820</v>
      </c>
      <c r="AC117" s="1021" t="s">
        <v>3820</v>
      </c>
      <c r="AD117" s="1021" t="s">
        <v>3820</v>
      </c>
      <c r="AE117" s="1021" t="s">
        <v>3820</v>
      </c>
      <c r="AF117" s="1021" t="s">
        <v>3820</v>
      </c>
      <c r="AG117" s="1021" t="s">
        <v>3820</v>
      </c>
      <c r="AH117" s="1021" t="s">
        <v>3820</v>
      </c>
      <c r="AI117" s="1021" t="s">
        <v>3820</v>
      </c>
      <c r="AJ117" s="1021" t="s">
        <v>3820</v>
      </c>
      <c r="AK117" s="1021" t="s">
        <v>3820</v>
      </c>
      <c r="AL117" s="1021" t="s">
        <v>3820</v>
      </c>
      <c r="AM117" s="1021" t="s">
        <v>3820</v>
      </c>
      <c r="AN117" s="1021" t="s">
        <v>3820</v>
      </c>
      <c r="AO117" s="1021" t="s">
        <v>3820</v>
      </c>
      <c r="AP117" s="1021" t="s">
        <v>3820</v>
      </c>
      <c r="AQ117" s="1021" t="s">
        <v>3820</v>
      </c>
      <c r="AR117" s="1021" t="s">
        <v>3820</v>
      </c>
      <c r="AS117" s="1021" t="s">
        <v>3820</v>
      </c>
      <c r="AT117" s="1021" t="s">
        <v>3820</v>
      </c>
      <c r="AU117" s="1021" t="s">
        <v>3820</v>
      </c>
      <c r="AV117" s="1021" t="s">
        <v>3820</v>
      </c>
      <c r="AW117" s="1021" t="s">
        <v>3820</v>
      </c>
      <c r="AX117" s="1021" t="s">
        <v>3820</v>
      </c>
      <c r="AY117" s="1021" t="s">
        <v>3820</v>
      </c>
      <c r="AZ117" s="1021" t="s">
        <v>3820</v>
      </c>
      <c r="BA117" s="1021" t="s">
        <v>3820</v>
      </c>
      <c r="BB117" s="1021" t="s">
        <v>3820</v>
      </c>
      <c r="BC117" s="1021" t="s">
        <v>3820</v>
      </c>
      <c r="BD117" s="1021" t="s">
        <v>3820</v>
      </c>
      <c r="BE117" s="1021" t="s">
        <v>3820</v>
      </c>
      <c r="BF117" s="1021" t="s">
        <v>3820</v>
      </c>
      <c r="BG117" s="1021" t="s">
        <v>3820</v>
      </c>
      <c r="BH117" s="1021" t="s">
        <v>3820</v>
      </c>
      <c r="BI117" s="1021" t="s">
        <v>3820</v>
      </c>
      <c r="BJ117" s="1021" t="s">
        <v>3820</v>
      </c>
      <c r="BK117" s="1021" t="s">
        <v>3820</v>
      </c>
      <c r="BL117" s="1021" t="s">
        <v>3820</v>
      </c>
      <c r="BM117" s="1021" t="s">
        <v>3820</v>
      </c>
      <c r="BN117" s="1021" t="s">
        <v>3820</v>
      </c>
      <c r="BO117" s="1021" t="s">
        <v>3820</v>
      </c>
      <c r="BP117" s="1021" t="s">
        <v>3820</v>
      </c>
      <c r="BQ117" s="1021" t="s">
        <v>3820</v>
      </c>
      <c r="BR117" s="1021" t="s">
        <v>3820</v>
      </c>
      <c r="BS117" s="1021" t="s">
        <v>3820</v>
      </c>
      <c r="BT117" s="1021" t="s">
        <v>3820</v>
      </c>
      <c r="BU117" s="1021" t="s">
        <v>3820</v>
      </c>
      <c r="BV117" s="1021" t="s">
        <v>3820</v>
      </c>
      <c r="BW117" s="1021" t="s">
        <v>3820</v>
      </c>
      <c r="BX117" s="1021" t="s">
        <v>3820</v>
      </c>
      <c r="BY117" s="1021" t="s">
        <v>3820</v>
      </c>
      <c r="BZ117" s="1021" t="s">
        <v>3820</v>
      </c>
      <c r="CA117" s="1021" t="s">
        <v>3820</v>
      </c>
      <c r="CB117" s="1021" t="s">
        <v>3820</v>
      </c>
      <c r="CC117" s="1021" t="s">
        <v>3820</v>
      </c>
      <c r="CD117" s="1021" t="s">
        <v>3820</v>
      </c>
      <c r="CE117" s="1021" t="s">
        <v>3820</v>
      </c>
      <c r="CF117" s="1021" t="s">
        <v>3820</v>
      </c>
      <c r="CG117" s="1021" t="s">
        <v>3820</v>
      </c>
      <c r="CH117" s="1021" t="s">
        <v>3820</v>
      </c>
      <c r="CI117" s="1021" t="s">
        <v>3820</v>
      </c>
      <c r="CJ117" s="1021" t="s">
        <v>3820</v>
      </c>
      <c r="CK117" s="1021" t="s">
        <v>3820</v>
      </c>
      <c r="CL117" s="1021" t="s">
        <v>3820</v>
      </c>
      <c r="CM117" s="1021" t="s">
        <v>3820</v>
      </c>
      <c r="CN117" s="1021" t="s">
        <v>3820</v>
      </c>
      <c r="CO117" s="1021" t="s">
        <v>3820</v>
      </c>
      <c r="CP117" s="1021" t="s">
        <v>3820</v>
      </c>
      <c r="CQ117" s="1021" t="s">
        <v>3820</v>
      </c>
      <c r="CR117" s="1021" t="s">
        <v>3820</v>
      </c>
      <c r="CS117" s="1021" t="s">
        <v>3820</v>
      </c>
      <c r="CT117" s="1021" t="s">
        <v>3820</v>
      </c>
      <c r="CU117" s="1021" t="s">
        <v>3820</v>
      </c>
      <c r="CV117" s="1021" t="s">
        <v>3820</v>
      </c>
      <c r="CW117" s="1021" t="s">
        <v>3820</v>
      </c>
      <c r="CX117" s="1021" t="s">
        <v>3820</v>
      </c>
      <c r="CY117" s="1021" t="s">
        <v>3820</v>
      </c>
      <c r="CZ117" s="1021" t="s">
        <v>3820</v>
      </c>
      <c r="DA117" s="1021" t="s">
        <v>3820</v>
      </c>
      <c r="DB117" s="1021" t="s">
        <v>3820</v>
      </c>
      <c r="DC117" s="1021" t="s">
        <v>3820</v>
      </c>
      <c r="DD117" s="1021" t="s">
        <v>3820</v>
      </c>
      <c r="DE117" s="1021" t="s">
        <v>3820</v>
      </c>
      <c r="DF117" s="1021" t="s">
        <v>3820</v>
      </c>
      <c r="DG117" s="1021" t="s">
        <v>3820</v>
      </c>
      <c r="DH117" s="1021" t="s">
        <v>3820</v>
      </c>
      <c r="DI117" s="1021" t="s">
        <v>3820</v>
      </c>
      <c r="DJ117" s="1021" t="s">
        <v>3820</v>
      </c>
      <c r="DK117" s="1021" t="s">
        <v>3820</v>
      </c>
      <c r="DL117" s="1021" t="s">
        <v>3820</v>
      </c>
      <c r="DM117" s="1021" t="s">
        <v>3820</v>
      </c>
      <c r="DN117" s="1021" t="s">
        <v>3820</v>
      </c>
      <c r="DO117" s="1021" t="s">
        <v>3820</v>
      </c>
      <c r="DP117" s="1021" t="s">
        <v>3820</v>
      </c>
      <c r="DQ117" s="1021" t="s">
        <v>3820</v>
      </c>
      <c r="DR117" s="1021" t="s">
        <v>3820</v>
      </c>
      <c r="DS117" s="1021" t="s">
        <v>3820</v>
      </c>
      <c r="DT117" s="1021" t="s">
        <v>3820</v>
      </c>
      <c r="DU117" s="1021" t="s">
        <v>3820</v>
      </c>
      <c r="DV117" s="1021" t="s">
        <v>3820</v>
      </c>
      <c r="DW117" s="1021" t="s">
        <v>3820</v>
      </c>
      <c r="DX117" s="1021" t="s">
        <v>3820</v>
      </c>
      <c r="DY117" s="1021" t="s">
        <v>3820</v>
      </c>
      <c r="DZ117" s="1021" t="s">
        <v>3820</v>
      </c>
      <c r="EA117" s="1021" t="s">
        <v>3820</v>
      </c>
      <c r="EB117" s="1021" t="s">
        <v>3820</v>
      </c>
      <c r="EC117" s="1021" t="s">
        <v>3820</v>
      </c>
      <c r="ED117" s="1021" t="s">
        <v>3820</v>
      </c>
      <c r="EE117" s="1021" t="s">
        <v>3820</v>
      </c>
      <c r="EF117" s="1021" t="s">
        <v>3820</v>
      </c>
      <c r="EG117" s="1021" t="s">
        <v>3820</v>
      </c>
      <c r="EH117" s="1021" t="s">
        <v>3820</v>
      </c>
      <c r="EI117" s="1021" t="s">
        <v>3820</v>
      </c>
      <c r="EJ117" s="1021" t="s">
        <v>3820</v>
      </c>
      <c r="EK117" s="1021" t="s">
        <v>3820</v>
      </c>
      <c r="EL117" s="1021" t="s">
        <v>3820</v>
      </c>
      <c r="EM117" s="1021" t="s">
        <v>3820</v>
      </c>
      <c r="EN117" s="1021" t="s">
        <v>3820</v>
      </c>
      <c r="EO117" s="1021" t="s">
        <v>3820</v>
      </c>
      <c r="EP117" s="1021" t="s">
        <v>3820</v>
      </c>
      <c r="EQ117" s="1021" t="s">
        <v>3820</v>
      </c>
      <c r="ER117" s="1021" t="s">
        <v>3820</v>
      </c>
      <c r="ES117" s="1021" t="s">
        <v>3820</v>
      </c>
      <c r="ET117" s="1021" t="s">
        <v>3820</v>
      </c>
      <c r="EU117" s="1021" t="s">
        <v>3820</v>
      </c>
      <c r="EV117" s="1021" t="s">
        <v>3820</v>
      </c>
      <c r="EW117" s="1021" t="s">
        <v>3820</v>
      </c>
      <c r="EX117" s="1021" t="s">
        <v>3820</v>
      </c>
      <c r="EY117" s="1021" t="s">
        <v>3820</v>
      </c>
      <c r="EZ117" s="1021" t="s">
        <v>3820</v>
      </c>
      <c r="FA117" s="1021" t="s">
        <v>3820</v>
      </c>
      <c r="FB117" s="1021" t="s">
        <v>3820</v>
      </c>
      <c r="FC117" s="1021" t="s">
        <v>3820</v>
      </c>
      <c r="FD117" s="1021" t="s">
        <v>3820</v>
      </c>
      <c r="FE117" s="1021" t="s">
        <v>3820</v>
      </c>
      <c r="FF117" s="1021" t="s">
        <v>3820</v>
      </c>
      <c r="FG117" s="1021" t="s">
        <v>3820</v>
      </c>
      <c r="FH117" s="1021" t="s">
        <v>3820</v>
      </c>
      <c r="FI117" s="1021" t="s">
        <v>3820</v>
      </c>
      <c r="FJ117" s="1021" t="s">
        <v>3820</v>
      </c>
      <c r="FK117" s="1021" t="s">
        <v>3820</v>
      </c>
      <c r="FL117" s="1021" t="s">
        <v>3820</v>
      </c>
      <c r="FM117" s="1021" t="s">
        <v>3820</v>
      </c>
      <c r="FN117" s="1021" t="s">
        <v>3820</v>
      </c>
      <c r="FO117" s="1021" t="s">
        <v>3820</v>
      </c>
      <c r="FP117" s="1021" t="s">
        <v>3820</v>
      </c>
      <c r="FQ117" s="1021" t="s">
        <v>3820</v>
      </c>
      <c r="FR117" s="1021" t="s">
        <v>3820</v>
      </c>
      <c r="FS117" s="1021" t="s">
        <v>3820</v>
      </c>
      <c r="FT117" s="1021" t="s">
        <v>3820</v>
      </c>
      <c r="FU117" s="1021" t="s">
        <v>3820</v>
      </c>
      <c r="FV117" s="1021" t="s">
        <v>3820</v>
      </c>
      <c r="FW117" s="1021" t="s">
        <v>3820</v>
      </c>
      <c r="FX117" s="1021" t="s">
        <v>3820</v>
      </c>
      <c r="FY117" s="1021" t="s">
        <v>3820</v>
      </c>
      <c r="FZ117" s="1021" t="s">
        <v>3820</v>
      </c>
      <c r="GA117" s="1021" t="s">
        <v>3820</v>
      </c>
      <c r="GB117" s="1021" t="s">
        <v>3820</v>
      </c>
      <c r="GC117" s="1021" t="s">
        <v>3820</v>
      </c>
      <c r="GD117" s="1021" t="s">
        <v>3820</v>
      </c>
      <c r="GE117" s="1021" t="s">
        <v>3820</v>
      </c>
      <c r="GF117" s="1021" t="s">
        <v>3820</v>
      </c>
      <c r="GG117" s="1021" t="s">
        <v>3820</v>
      </c>
      <c r="GH117" s="1021" t="s">
        <v>3820</v>
      </c>
      <c r="GI117" s="1021" t="s">
        <v>3820</v>
      </c>
      <c r="GJ117" s="1021" t="s">
        <v>3820</v>
      </c>
      <c r="GK117" s="1021" t="s">
        <v>3820</v>
      </c>
      <c r="GL117" s="1021" t="s">
        <v>3820</v>
      </c>
      <c r="GM117" s="1021" t="s">
        <v>3820</v>
      </c>
      <c r="GN117" s="1021" t="s">
        <v>3820</v>
      </c>
      <c r="GO117" s="1021" t="s">
        <v>3820</v>
      </c>
      <c r="GP117" s="1021" t="s">
        <v>3820</v>
      </c>
      <c r="GQ117" s="1021" t="s">
        <v>3820</v>
      </c>
      <c r="GR117" s="1021" t="s">
        <v>3820</v>
      </c>
      <c r="GS117" s="1021" t="s">
        <v>3820</v>
      </c>
      <c r="GT117" s="1021" t="s">
        <v>3820</v>
      </c>
      <c r="GU117" s="1021" t="s">
        <v>3820</v>
      </c>
      <c r="GV117" s="1021" t="s">
        <v>3820</v>
      </c>
      <c r="GW117" s="1021" t="s">
        <v>3820</v>
      </c>
      <c r="GX117" s="1021" t="s">
        <v>3820</v>
      </c>
      <c r="GY117" s="1021" t="s">
        <v>3820</v>
      </c>
      <c r="GZ117" s="1021" t="s">
        <v>3820</v>
      </c>
      <c r="HA117" s="1021" t="s">
        <v>3820</v>
      </c>
      <c r="HB117" s="1021" t="s">
        <v>3820</v>
      </c>
      <c r="HC117" s="1021" t="s">
        <v>3820</v>
      </c>
      <c r="HD117" s="1021" t="s">
        <v>3820</v>
      </c>
      <c r="HE117" s="1021" t="s">
        <v>3820</v>
      </c>
      <c r="HF117" s="1021" t="s">
        <v>3820</v>
      </c>
      <c r="HG117" s="1021" t="s">
        <v>3820</v>
      </c>
      <c r="HH117" s="1021" t="s">
        <v>3820</v>
      </c>
      <c r="HI117" s="1021" t="s">
        <v>3820</v>
      </c>
      <c r="HJ117" s="1021" t="s">
        <v>3820</v>
      </c>
      <c r="HK117" s="1021" t="s">
        <v>3820</v>
      </c>
      <c r="HL117" s="1021" t="s">
        <v>3820</v>
      </c>
      <c r="HM117" s="1021" t="s">
        <v>3820</v>
      </c>
      <c r="HN117" s="1021" t="s">
        <v>3820</v>
      </c>
      <c r="HO117" s="1021" t="s">
        <v>3820</v>
      </c>
      <c r="HP117" s="1021" t="s">
        <v>3820</v>
      </c>
      <c r="HQ117" s="1021" t="s">
        <v>3820</v>
      </c>
      <c r="HR117" s="1021" t="s">
        <v>3820</v>
      </c>
      <c r="HS117" s="1021" t="s">
        <v>3820</v>
      </c>
      <c r="HT117" s="1021" t="s">
        <v>3820</v>
      </c>
      <c r="HU117" s="1021" t="s">
        <v>3820</v>
      </c>
      <c r="HV117" s="1021" t="s">
        <v>3820</v>
      </c>
      <c r="HW117" s="1021" t="s">
        <v>3820</v>
      </c>
      <c r="HX117" s="1021" t="s">
        <v>3820</v>
      </c>
      <c r="HY117" s="1021" t="s">
        <v>3820</v>
      </c>
      <c r="HZ117" s="1021" t="s">
        <v>3820</v>
      </c>
      <c r="IA117" s="1021" t="s">
        <v>3820</v>
      </c>
      <c r="IB117" s="1021" t="s">
        <v>3820</v>
      </c>
      <c r="IC117" s="1021" t="s">
        <v>3820</v>
      </c>
      <c r="ID117" s="1021" t="s">
        <v>3820</v>
      </c>
      <c r="IE117" s="1021" t="s">
        <v>3820</v>
      </c>
      <c r="IF117" s="1021" t="s">
        <v>3820</v>
      </c>
      <c r="IG117" s="1021" t="s">
        <v>3820</v>
      </c>
      <c r="IH117" s="1021" t="s">
        <v>3820</v>
      </c>
      <c r="II117" s="1021" t="s">
        <v>3820</v>
      </c>
      <c r="IJ117" s="1021" t="s">
        <v>3820</v>
      </c>
      <c r="IK117" s="1021" t="s">
        <v>3820</v>
      </c>
      <c r="IL117" s="1021" t="s">
        <v>3820</v>
      </c>
      <c r="IM117" s="1021" t="s">
        <v>3820</v>
      </c>
      <c r="IN117" s="1021" t="s">
        <v>3820</v>
      </c>
      <c r="IO117" s="1021" t="s">
        <v>3820</v>
      </c>
      <c r="IP117" s="1021" t="s">
        <v>3820</v>
      </c>
      <c r="IQ117" s="1021" t="s">
        <v>3820</v>
      </c>
      <c r="IR117" s="1021" t="s">
        <v>3820</v>
      </c>
      <c r="IS117" s="1021" t="s">
        <v>3820</v>
      </c>
      <c r="IT117" s="1021" t="s">
        <v>3820</v>
      </c>
      <c r="IU117" s="1021" t="s">
        <v>3820</v>
      </c>
      <c r="IV117" s="1021" t="s">
        <v>3820</v>
      </c>
      <c r="IW117" s="1021" t="s">
        <v>3820</v>
      </c>
      <c r="IX117" s="1021" t="s">
        <v>3820</v>
      </c>
      <c r="IY117" s="1021" t="s">
        <v>3820</v>
      </c>
      <c r="IZ117" s="1021" t="s">
        <v>3820</v>
      </c>
      <c r="JA117" s="1021" t="s">
        <v>3820</v>
      </c>
      <c r="JB117" s="1021" t="s">
        <v>3820</v>
      </c>
      <c r="JC117" s="1021" t="s">
        <v>3820</v>
      </c>
      <c r="JD117" s="1021" t="s">
        <v>3820</v>
      </c>
      <c r="JE117" s="1021" t="s">
        <v>3820</v>
      </c>
      <c r="JF117" s="1021" t="s">
        <v>3820</v>
      </c>
      <c r="JG117" s="1021" t="s">
        <v>3820</v>
      </c>
      <c r="JH117" s="1021" t="s">
        <v>3820</v>
      </c>
      <c r="JI117" s="1021" t="s">
        <v>3820</v>
      </c>
      <c r="JJ117" s="1021" t="s">
        <v>3820</v>
      </c>
      <c r="JK117" s="1021" t="s">
        <v>3820</v>
      </c>
      <c r="JL117" s="1021" t="s">
        <v>3820</v>
      </c>
      <c r="JM117" s="1021" t="s">
        <v>3820</v>
      </c>
      <c r="JN117" s="1021" t="s">
        <v>3820</v>
      </c>
      <c r="JO117" s="1021" t="s">
        <v>3820</v>
      </c>
      <c r="JP117" s="1021" t="s">
        <v>3820</v>
      </c>
      <c r="JQ117" s="1021" t="s">
        <v>3820</v>
      </c>
      <c r="JR117" s="1021" t="s">
        <v>3820</v>
      </c>
      <c r="JS117" s="1021" t="s">
        <v>3820</v>
      </c>
      <c r="JT117" s="1021" t="s">
        <v>3820</v>
      </c>
      <c r="JU117" s="1021" t="s">
        <v>3820</v>
      </c>
      <c r="JV117" s="1021" t="s">
        <v>3820</v>
      </c>
      <c r="JW117" s="1021" t="s">
        <v>3820</v>
      </c>
      <c r="JX117" s="1021" t="s">
        <v>3820</v>
      </c>
      <c r="JY117" s="1021" t="s">
        <v>3820</v>
      </c>
      <c r="JZ117" s="1021" t="s">
        <v>3820</v>
      </c>
      <c r="KA117" s="1021" t="s">
        <v>3820</v>
      </c>
      <c r="KB117" s="1021" t="s">
        <v>3820</v>
      </c>
      <c r="KC117" s="1021" t="s">
        <v>3820</v>
      </c>
      <c r="KD117" s="1021" t="s">
        <v>3820</v>
      </c>
      <c r="KE117" s="1021" t="s">
        <v>3820</v>
      </c>
      <c r="KF117" s="1021" t="s">
        <v>3820</v>
      </c>
      <c r="KG117" s="1021" t="s">
        <v>3820</v>
      </c>
      <c r="KH117" s="1021" t="s">
        <v>3820</v>
      </c>
      <c r="KI117" s="1021" t="s">
        <v>3820</v>
      </c>
      <c r="KJ117" s="1021" t="s">
        <v>3820</v>
      </c>
      <c r="KK117" s="1021" t="s">
        <v>3820</v>
      </c>
      <c r="KL117" s="1021" t="s">
        <v>3820</v>
      </c>
      <c r="KM117" s="1021" t="s">
        <v>3820</v>
      </c>
      <c r="KN117" s="1021" t="s">
        <v>3820</v>
      </c>
      <c r="KO117" s="1021" t="s">
        <v>3820</v>
      </c>
      <c r="KP117" s="1021" t="s">
        <v>3820</v>
      </c>
      <c r="KQ117" s="1021" t="s">
        <v>3820</v>
      </c>
      <c r="KR117" s="1021" t="s">
        <v>3820</v>
      </c>
      <c r="KS117" s="1021" t="s">
        <v>3820</v>
      </c>
      <c r="KT117" s="1021" t="s">
        <v>3820</v>
      </c>
      <c r="KU117" s="1021" t="s">
        <v>3820</v>
      </c>
      <c r="KV117" s="1021" t="s">
        <v>3820</v>
      </c>
      <c r="KW117" s="1021" t="s">
        <v>3820</v>
      </c>
      <c r="KX117" s="1021" t="s">
        <v>3820</v>
      </c>
      <c r="KY117" s="1021" t="s">
        <v>3820</v>
      </c>
      <c r="KZ117" s="1021" t="s">
        <v>3820</v>
      </c>
      <c r="LA117" s="1021" t="s">
        <v>3820</v>
      </c>
      <c r="LB117" s="1021" t="s">
        <v>3820</v>
      </c>
      <c r="LC117" s="1021" t="s">
        <v>3820</v>
      </c>
      <c r="LD117" s="1021" t="s">
        <v>3820</v>
      </c>
      <c r="LE117" s="1021" t="s">
        <v>3820</v>
      </c>
      <c r="LF117" s="1021" t="s">
        <v>3820</v>
      </c>
      <c r="LG117" s="1021" t="s">
        <v>3820</v>
      </c>
      <c r="LH117" s="1021" t="s">
        <v>3820</v>
      </c>
      <c r="LI117" s="1021" t="s">
        <v>3820</v>
      </c>
      <c r="LJ117" s="1021" t="s">
        <v>3820</v>
      </c>
      <c r="LK117" s="1021" t="s">
        <v>3820</v>
      </c>
      <c r="LL117" s="1021" t="s">
        <v>3820</v>
      </c>
      <c r="LM117" s="1021" t="s">
        <v>3820</v>
      </c>
      <c r="LN117" s="1021" t="s">
        <v>3820</v>
      </c>
      <c r="LO117" s="1021" t="s">
        <v>3820</v>
      </c>
      <c r="LP117" s="1021" t="s">
        <v>3820</v>
      </c>
      <c r="LQ117" s="1021" t="s">
        <v>3820</v>
      </c>
      <c r="LR117" s="1021" t="s">
        <v>3820</v>
      </c>
      <c r="LS117" s="1021" t="s">
        <v>3820</v>
      </c>
      <c r="LT117" s="1021" t="s">
        <v>3820</v>
      </c>
      <c r="LU117" s="1021" t="s">
        <v>3820</v>
      </c>
      <c r="LV117" s="1021" t="s">
        <v>3820</v>
      </c>
      <c r="LW117" s="1021" t="s">
        <v>3820</v>
      </c>
      <c r="LX117" s="1021" t="s">
        <v>3820</v>
      </c>
      <c r="LY117" s="1021" t="s">
        <v>3820</v>
      </c>
      <c r="LZ117" s="1021" t="s">
        <v>3820</v>
      </c>
      <c r="MA117" s="1021" t="s">
        <v>3820</v>
      </c>
      <c r="MB117" s="1021" t="s">
        <v>3820</v>
      </c>
      <c r="MC117" s="1021" t="s">
        <v>3820</v>
      </c>
      <c r="MD117" s="1021" t="s">
        <v>3820</v>
      </c>
      <c r="ME117" s="1021" t="s">
        <v>3820</v>
      </c>
      <c r="MF117" s="1021" t="s">
        <v>3820</v>
      </c>
      <c r="MG117" s="1021" t="s">
        <v>3820</v>
      </c>
      <c r="MH117" s="1021" t="s">
        <v>3820</v>
      </c>
      <c r="MI117" s="1021" t="s">
        <v>3820</v>
      </c>
      <c r="MJ117" s="1021" t="s">
        <v>3820</v>
      </c>
      <c r="MK117" s="1021" t="s">
        <v>3820</v>
      </c>
      <c r="ML117" s="1021" t="s">
        <v>3820</v>
      </c>
      <c r="MM117" s="1021" t="s">
        <v>3820</v>
      </c>
      <c r="MN117" s="1021" t="s">
        <v>3820</v>
      </c>
      <c r="MO117" s="1021" t="s">
        <v>3820</v>
      </c>
      <c r="MP117" s="1021" t="s">
        <v>3820</v>
      </c>
      <c r="MQ117" s="1021" t="s">
        <v>3820</v>
      </c>
      <c r="MR117" s="1021" t="s">
        <v>3820</v>
      </c>
      <c r="MS117" s="1021" t="s">
        <v>3820</v>
      </c>
      <c r="MT117" s="1021" t="s">
        <v>3820</v>
      </c>
      <c r="MU117" s="1021" t="s">
        <v>3820</v>
      </c>
      <c r="MV117" s="1021" t="s">
        <v>3820</v>
      </c>
      <c r="MW117" s="1021" t="s">
        <v>3820</v>
      </c>
      <c r="MX117" s="1021" t="s">
        <v>3820</v>
      </c>
      <c r="MY117" s="1021" t="s">
        <v>3820</v>
      </c>
      <c r="MZ117" s="1021" t="s">
        <v>3820</v>
      </c>
      <c r="NA117" s="1021" t="s">
        <v>3820</v>
      </c>
      <c r="NB117" s="1021" t="s">
        <v>3820</v>
      </c>
      <c r="NC117" s="1021" t="s">
        <v>3820</v>
      </c>
      <c r="ND117" s="1021" t="s">
        <v>3820</v>
      </c>
      <c r="NE117" s="1021" t="s">
        <v>3820</v>
      </c>
      <c r="NF117" s="1021" t="s">
        <v>3820</v>
      </c>
      <c r="NG117" s="1021" t="s">
        <v>3820</v>
      </c>
      <c r="NH117" s="1021" t="s">
        <v>3820</v>
      </c>
      <c r="NI117" s="1021" t="s">
        <v>3820</v>
      </c>
      <c r="NJ117" s="1021" t="s">
        <v>3820</v>
      </c>
      <c r="NK117" s="1021" t="s">
        <v>3820</v>
      </c>
      <c r="NL117" s="1021" t="s">
        <v>3820</v>
      </c>
      <c r="NM117" s="1021" t="s">
        <v>3820</v>
      </c>
      <c r="NN117" s="1021" t="s">
        <v>3820</v>
      </c>
      <c r="NO117" s="1021" t="s">
        <v>3820</v>
      </c>
      <c r="NP117" s="1021" t="s">
        <v>3820</v>
      </c>
      <c r="NQ117" s="729"/>
      <c r="NR117" s="843"/>
      <c r="NT117" s="729"/>
      <c r="NW117" s="729"/>
      <c r="NZ117" s="729"/>
      <c r="OC117" s="1021" t="s">
        <v>3820</v>
      </c>
      <c r="OD117" s="1021" t="s">
        <v>3820</v>
      </c>
      <c r="OE117" s="1021" t="s">
        <v>3820</v>
      </c>
      <c r="OF117" s="1021" t="s">
        <v>3820</v>
      </c>
      <c r="OG117" s="1021" t="s">
        <v>3820</v>
      </c>
      <c r="OH117" s="1021" t="s">
        <v>3820</v>
      </c>
      <c r="OI117" s="1021" t="s">
        <v>3820</v>
      </c>
      <c r="OJ117" s="1021" t="s">
        <v>3820</v>
      </c>
      <c r="OK117" s="1021" t="s">
        <v>3820</v>
      </c>
      <c r="OL117" s="1021" t="s">
        <v>3820</v>
      </c>
      <c r="OM117" s="1021" t="s">
        <v>3820</v>
      </c>
      <c r="ON117" s="1021" t="s">
        <v>3820</v>
      </c>
      <c r="OO117" s="1021" t="s">
        <v>3820</v>
      </c>
      <c r="OP117" s="3731" t="s">
        <v>3820</v>
      </c>
      <c r="OQ117" s="1021" t="s">
        <v>3820</v>
      </c>
      <c r="OR117" s="1021" t="s">
        <v>3820</v>
      </c>
      <c r="OS117" s="1021" t="s">
        <v>3820</v>
      </c>
      <c r="OT117" s="1021" t="s">
        <v>3820</v>
      </c>
      <c r="OU117" s="1021" t="s">
        <v>3820</v>
      </c>
      <c r="OV117" s="1021" t="s">
        <v>3820</v>
      </c>
      <c r="OW117" s="1021" t="s">
        <v>3820</v>
      </c>
      <c r="OX117" s="1021" t="s">
        <v>3820</v>
      </c>
      <c r="OY117" s="1021" t="s">
        <v>3820</v>
      </c>
      <c r="OZ117" s="1021" t="s">
        <v>3820</v>
      </c>
      <c r="PA117" s="1021" t="s">
        <v>3820</v>
      </c>
      <c r="PB117" s="1021" t="s">
        <v>3820</v>
      </c>
      <c r="PC117" s="1021" t="s">
        <v>3820</v>
      </c>
      <c r="PD117" s="1021" t="s">
        <v>3820</v>
      </c>
      <c r="PE117" s="1021" t="s">
        <v>3820</v>
      </c>
      <c r="PF117" s="1021" t="s">
        <v>3820</v>
      </c>
      <c r="PG117" s="1021" t="s">
        <v>3820</v>
      </c>
      <c r="PH117" s="1021" t="s">
        <v>3820</v>
      </c>
      <c r="PI117" s="1021" t="s">
        <v>3820</v>
      </c>
      <c r="PJ117" s="1021" t="s">
        <v>3820</v>
      </c>
      <c r="PK117" s="1021" t="s">
        <v>3820</v>
      </c>
      <c r="PL117" s="1021" t="s">
        <v>3820</v>
      </c>
      <c r="PM117" s="1021" t="s">
        <v>3820</v>
      </c>
      <c r="PN117" s="1021" t="s">
        <v>3820</v>
      </c>
      <c r="PO117" s="1021" t="s">
        <v>3820</v>
      </c>
      <c r="PP117" s="1021" t="s">
        <v>3820</v>
      </c>
      <c r="PQ117" s="1021" t="s">
        <v>3820</v>
      </c>
      <c r="PR117" s="1021" t="s">
        <v>3820</v>
      </c>
      <c r="PS117" s="1021" t="s">
        <v>3820</v>
      </c>
      <c r="PT117" s="1021" t="s">
        <v>3820</v>
      </c>
      <c r="PU117" s="1021" t="s">
        <v>3820</v>
      </c>
      <c r="PV117" s="1021" t="s">
        <v>3820</v>
      </c>
      <c r="PW117" s="1021" t="s">
        <v>3820</v>
      </c>
      <c r="PX117" s="1021" t="s">
        <v>3820</v>
      </c>
      <c r="PY117" s="1021" t="s">
        <v>3820</v>
      </c>
      <c r="PZ117" s="1021" t="s">
        <v>3820</v>
      </c>
      <c r="QA117" s="1021" t="s">
        <v>3820</v>
      </c>
      <c r="QB117" s="1021" t="s">
        <v>3820</v>
      </c>
      <c r="QC117" s="1021" t="s">
        <v>3820</v>
      </c>
      <c r="QD117" s="1021" t="s">
        <v>3820</v>
      </c>
      <c r="QE117" s="1021" t="s">
        <v>3820</v>
      </c>
      <c r="QF117" s="1021" t="s">
        <v>3820</v>
      </c>
      <c r="QG117" s="1021" t="s">
        <v>3820</v>
      </c>
      <c r="QH117" s="1021" t="s">
        <v>3820</v>
      </c>
      <c r="QI117" s="1021" t="s">
        <v>3820</v>
      </c>
      <c r="QJ117" s="1021" t="s">
        <v>3820</v>
      </c>
      <c r="QK117" s="1021" t="s">
        <v>3820</v>
      </c>
      <c r="QL117" s="1021" t="s">
        <v>3820</v>
      </c>
      <c r="QM117" s="1021" t="s">
        <v>3820</v>
      </c>
      <c r="QN117" s="1021" t="s">
        <v>3820</v>
      </c>
      <c r="QO117" s="1021" t="s">
        <v>3820</v>
      </c>
      <c r="QP117" s="1021" t="s">
        <v>3820</v>
      </c>
      <c r="QQ117" s="1021"/>
      <c r="QR117" s="1021" t="s">
        <v>3820</v>
      </c>
      <c r="QS117" s="1021" t="s">
        <v>3820</v>
      </c>
      <c r="QT117" s="1021" t="s">
        <v>3820</v>
      </c>
      <c r="QU117" s="1021" t="s">
        <v>3820</v>
      </c>
      <c r="QV117" s="1021" t="s">
        <v>3820</v>
      </c>
      <c r="QW117" s="1021" t="s">
        <v>3820</v>
      </c>
      <c r="QX117" s="1021" t="s">
        <v>3820</v>
      </c>
      <c r="QY117" s="1021" t="s">
        <v>3820</v>
      </c>
      <c r="QZ117" s="1021" t="s">
        <v>3820</v>
      </c>
      <c r="RA117" s="1021" t="s">
        <v>3820</v>
      </c>
      <c r="RB117" s="1021" t="s">
        <v>3820</v>
      </c>
      <c r="RC117" s="1021" t="s">
        <v>3820</v>
      </c>
      <c r="RD117" s="1021" t="s">
        <v>3820</v>
      </c>
      <c r="RE117" s="1021" t="s">
        <v>3820</v>
      </c>
      <c r="RF117" s="1021" t="s">
        <v>3820</v>
      </c>
      <c r="RG117" s="1021" t="s">
        <v>3820</v>
      </c>
      <c r="RH117" s="1021" t="s">
        <v>3820</v>
      </c>
      <c r="RI117" s="1021" t="s">
        <v>3820</v>
      </c>
      <c r="RJ117" s="1021" t="s">
        <v>3820</v>
      </c>
      <c r="RK117" s="1021" t="s">
        <v>3820</v>
      </c>
      <c r="RL117" s="1021" t="s">
        <v>3820</v>
      </c>
      <c r="RM117" s="1021" t="s">
        <v>3820</v>
      </c>
      <c r="RN117" s="1021" t="s">
        <v>3820</v>
      </c>
      <c r="RO117" s="1021" t="s">
        <v>3820</v>
      </c>
      <c r="RP117" s="1021" t="s">
        <v>3820</v>
      </c>
      <c r="RQ117" s="1021" t="s">
        <v>3820</v>
      </c>
      <c r="RR117" s="1021" t="s">
        <v>3820</v>
      </c>
      <c r="RS117" s="1021" t="s">
        <v>3820</v>
      </c>
      <c r="RT117" s="1021" t="s">
        <v>3820</v>
      </c>
      <c r="RU117" s="1021" t="s">
        <v>3820</v>
      </c>
      <c r="RV117" s="1021" t="s">
        <v>3820</v>
      </c>
      <c r="RW117" s="1021" t="s">
        <v>3820</v>
      </c>
      <c r="RX117" s="1021" t="s">
        <v>3820</v>
      </c>
      <c r="RY117" s="1021" t="s">
        <v>3820</v>
      </c>
      <c r="RZ117" s="1021" t="s">
        <v>3820</v>
      </c>
      <c r="SA117" s="1021" t="s">
        <v>3820</v>
      </c>
      <c r="SB117" s="1021" t="s">
        <v>3820</v>
      </c>
      <c r="SC117" s="1021" t="s">
        <v>3820</v>
      </c>
      <c r="SD117" s="1021" t="s">
        <v>3820</v>
      </c>
      <c r="SE117" s="1021" t="s">
        <v>3820</v>
      </c>
      <c r="SF117" s="1021" t="s">
        <v>3820</v>
      </c>
      <c r="SG117" s="1021" t="s">
        <v>3820</v>
      </c>
      <c r="SH117" s="1021" t="s">
        <v>3820</v>
      </c>
      <c r="SI117" s="1021" t="s">
        <v>3820</v>
      </c>
      <c r="SJ117" s="1021" t="s">
        <v>3820</v>
      </c>
      <c r="SK117" s="1021" t="s">
        <v>3820</v>
      </c>
      <c r="SL117" s="1021" t="s">
        <v>3820</v>
      </c>
      <c r="SM117" s="1021" t="s">
        <v>3820</v>
      </c>
      <c r="SN117" s="1021" t="s">
        <v>3820</v>
      </c>
      <c r="SO117" s="1021" t="s">
        <v>3820</v>
      </c>
      <c r="SP117" s="1021" t="s">
        <v>3820</v>
      </c>
      <c r="SQ117" s="1021" t="s">
        <v>3820</v>
      </c>
      <c r="SR117" s="1021" t="s">
        <v>3820</v>
      </c>
      <c r="SS117" s="1021" t="s">
        <v>3820</v>
      </c>
      <c r="ST117" s="1021" t="s">
        <v>3820</v>
      </c>
      <c r="SU117" s="1021" t="s">
        <v>3820</v>
      </c>
      <c r="SV117" s="1021" t="s">
        <v>3820</v>
      </c>
      <c r="SW117" s="1021" t="s">
        <v>3820</v>
      </c>
      <c r="SX117" s="1021" t="s">
        <v>3820</v>
      </c>
      <c r="SY117" s="1021" t="s">
        <v>3820</v>
      </c>
      <c r="SZ117" s="1021" t="s">
        <v>3820</v>
      </c>
      <c r="TA117" s="1021" t="s">
        <v>3820</v>
      </c>
      <c r="TB117" s="1021" t="s">
        <v>3820</v>
      </c>
      <c r="TC117" s="1021" t="s">
        <v>3820</v>
      </c>
      <c r="TD117" s="1021" t="s">
        <v>3820</v>
      </c>
      <c r="TE117" s="1021" t="s">
        <v>3820</v>
      </c>
      <c r="TF117" s="1021" t="s">
        <v>3820</v>
      </c>
      <c r="TG117" s="1021" t="s">
        <v>3820</v>
      </c>
      <c r="TH117" s="1021" t="s">
        <v>3820</v>
      </c>
      <c r="TI117" s="1021" t="s">
        <v>3820</v>
      </c>
      <c r="TJ117" s="1021" t="s">
        <v>3820</v>
      </c>
      <c r="TK117" s="1021" t="s">
        <v>3820</v>
      </c>
      <c r="TL117" s="1021" t="s">
        <v>3820</v>
      </c>
      <c r="TM117" s="1021" t="s">
        <v>3820</v>
      </c>
      <c r="TN117" s="1021" t="s">
        <v>3820</v>
      </c>
      <c r="TO117" s="1021" t="s">
        <v>3820</v>
      </c>
      <c r="TP117" s="1021" t="s">
        <v>3820</v>
      </c>
      <c r="TQ117" s="1021" t="s">
        <v>3820</v>
      </c>
      <c r="TR117" s="1021" t="s">
        <v>3820</v>
      </c>
      <c r="TS117" s="1021" t="s">
        <v>3820</v>
      </c>
      <c r="TT117" s="1021" t="s">
        <v>3820</v>
      </c>
      <c r="TU117" s="1021" t="s">
        <v>3820</v>
      </c>
      <c r="TV117" s="1021" t="s">
        <v>3820</v>
      </c>
      <c r="TW117" s="1021" t="s">
        <v>3820</v>
      </c>
      <c r="TX117" s="1021" t="s">
        <v>3820</v>
      </c>
      <c r="TY117" s="1021" t="s">
        <v>3820</v>
      </c>
      <c r="TZ117" s="1021" t="s">
        <v>3820</v>
      </c>
      <c r="UA117" s="1021" t="s">
        <v>3820</v>
      </c>
      <c r="UB117" s="1021" t="s">
        <v>3820</v>
      </c>
      <c r="UC117" s="1021" t="s">
        <v>3820</v>
      </c>
      <c r="UD117" s="1021" t="s">
        <v>3820</v>
      </c>
      <c r="UE117" s="1021" t="s">
        <v>3820</v>
      </c>
      <c r="UF117" s="1021" t="s">
        <v>3820</v>
      </c>
      <c r="UG117" s="1021" t="s">
        <v>3820</v>
      </c>
      <c r="UH117" s="1021" t="s">
        <v>3820</v>
      </c>
      <c r="UI117" s="1021" t="s">
        <v>3820</v>
      </c>
      <c r="UJ117" s="1021" t="s">
        <v>3820</v>
      </c>
      <c r="UK117" s="1021" t="s">
        <v>3820</v>
      </c>
      <c r="UL117" s="1021" t="s">
        <v>3820</v>
      </c>
      <c r="UM117" s="1021" t="s">
        <v>3820</v>
      </c>
      <c r="UN117" s="1021" t="s">
        <v>3820</v>
      </c>
      <c r="UO117" s="1021" t="s">
        <v>3820</v>
      </c>
      <c r="UP117" s="1021" t="s">
        <v>3820</v>
      </c>
      <c r="UQ117" s="1021" t="s">
        <v>3820</v>
      </c>
      <c r="UR117" s="1021" t="s">
        <v>3820</v>
      </c>
      <c r="US117" s="1021" t="s">
        <v>3820</v>
      </c>
      <c r="UT117" s="1021" t="s">
        <v>3820</v>
      </c>
      <c r="UU117" s="1021" t="s">
        <v>3820</v>
      </c>
      <c r="UV117" s="1021" t="s">
        <v>3820</v>
      </c>
      <c r="UW117" s="1021" t="s">
        <v>3820</v>
      </c>
      <c r="UX117" s="1021" t="s">
        <v>3820</v>
      </c>
      <c r="UY117" s="1021" t="s">
        <v>3820</v>
      </c>
      <c r="UZ117" s="1021" t="s">
        <v>3820</v>
      </c>
      <c r="VA117" s="1021" t="s">
        <v>3820</v>
      </c>
      <c r="VB117" s="1021" t="s">
        <v>3820</v>
      </c>
      <c r="VC117" s="1021" t="s">
        <v>3820</v>
      </c>
      <c r="VD117" s="1021" t="s">
        <v>3820</v>
      </c>
      <c r="VE117" s="1021" t="s">
        <v>3820</v>
      </c>
      <c r="VF117" s="1021" t="s">
        <v>3820</v>
      </c>
      <c r="VG117" s="1021" t="s">
        <v>3820</v>
      </c>
      <c r="VH117" s="1021" t="s">
        <v>3820</v>
      </c>
      <c r="VI117" s="1021" t="s">
        <v>3820</v>
      </c>
      <c r="VJ117" s="1021" t="s">
        <v>3820</v>
      </c>
      <c r="VK117" s="1021" t="s">
        <v>3820</v>
      </c>
      <c r="VL117" s="1021" t="s">
        <v>3820</v>
      </c>
      <c r="VM117" s="1021" t="s">
        <v>3820</v>
      </c>
      <c r="VN117" s="1021" t="s">
        <v>3820</v>
      </c>
      <c r="VO117" s="1021" t="s">
        <v>3820</v>
      </c>
      <c r="VP117" s="1021" t="s">
        <v>3820</v>
      </c>
      <c r="VQ117" s="1021" t="s">
        <v>3820</v>
      </c>
      <c r="VR117" s="1021" t="s">
        <v>3820</v>
      </c>
      <c r="VS117" s="1021" t="s">
        <v>3820</v>
      </c>
      <c r="VT117" s="1021" t="s">
        <v>3820</v>
      </c>
      <c r="VU117" s="1021" t="s">
        <v>3820</v>
      </c>
      <c r="VV117" s="1021" t="s">
        <v>3820</v>
      </c>
      <c r="VW117" s="1021" t="s">
        <v>3820</v>
      </c>
      <c r="VX117" s="1021" t="s">
        <v>3820</v>
      </c>
      <c r="VY117" s="1021" t="s">
        <v>3820</v>
      </c>
      <c r="VZ117" s="1021" t="s">
        <v>3820</v>
      </c>
      <c r="WA117" s="1021" t="s">
        <v>3820</v>
      </c>
      <c r="WB117" s="1021" t="s">
        <v>3820</v>
      </c>
      <c r="WC117" s="1021" t="s">
        <v>3820</v>
      </c>
      <c r="WD117" s="1021" t="s">
        <v>3820</v>
      </c>
      <c r="WE117" s="1021" t="s">
        <v>3820</v>
      </c>
      <c r="WF117" s="1021" t="s">
        <v>3820</v>
      </c>
      <c r="WG117" s="1021" t="s">
        <v>3820</v>
      </c>
      <c r="WH117" s="1021" t="s">
        <v>3820</v>
      </c>
      <c r="WI117" s="1021" t="s">
        <v>3820</v>
      </c>
      <c r="WJ117" s="1021" t="s">
        <v>3820</v>
      </c>
      <c r="WK117" s="1021" t="s">
        <v>3820</v>
      </c>
      <c r="WL117" s="1021" t="s">
        <v>3820</v>
      </c>
      <c r="WM117" s="1021" t="s">
        <v>3820</v>
      </c>
      <c r="WN117" s="1021" t="s">
        <v>3820</v>
      </c>
      <c r="WO117" s="1021" t="s">
        <v>3820</v>
      </c>
      <c r="WP117" s="1021" t="s">
        <v>3820</v>
      </c>
      <c r="WQ117" s="1021" t="s">
        <v>3820</v>
      </c>
      <c r="WR117" s="1021" t="s">
        <v>3820</v>
      </c>
      <c r="WS117" s="1021" t="s">
        <v>3820</v>
      </c>
      <c r="WT117" s="1021" t="s">
        <v>3820</v>
      </c>
      <c r="WU117" s="1021" t="s">
        <v>3820</v>
      </c>
      <c r="WV117" s="1021" t="s">
        <v>3820</v>
      </c>
      <c r="WW117" s="1021" t="s">
        <v>3820</v>
      </c>
      <c r="WX117" s="1021" t="s">
        <v>3820</v>
      </c>
      <c r="WY117" s="1021" t="s">
        <v>3820</v>
      </c>
      <c r="WZ117" s="1021" t="s">
        <v>3820</v>
      </c>
      <c r="XA117" s="1021" t="s">
        <v>3820</v>
      </c>
      <c r="XB117" s="1021" t="s">
        <v>3820</v>
      </c>
      <c r="XC117" s="1021" t="s">
        <v>3820</v>
      </c>
      <c r="XD117" s="1021" t="s">
        <v>3820</v>
      </c>
      <c r="XE117" s="1021" t="s">
        <v>3820</v>
      </c>
      <c r="XF117" s="1021" t="s">
        <v>3820</v>
      </c>
      <c r="XG117" s="1021" t="s">
        <v>3820</v>
      </c>
      <c r="XH117" s="1021" t="s">
        <v>3820</v>
      </c>
      <c r="XI117" s="1021" t="s">
        <v>3820</v>
      </c>
      <c r="XJ117" s="1021" t="s">
        <v>3820</v>
      </c>
      <c r="XK117" s="1021" t="s">
        <v>3820</v>
      </c>
      <c r="XL117" s="1021" t="s">
        <v>3820</v>
      </c>
      <c r="XM117" s="1021" t="s">
        <v>3820</v>
      </c>
      <c r="XN117" s="1021" t="s">
        <v>3820</v>
      </c>
      <c r="XO117" s="1021" t="s">
        <v>3820</v>
      </c>
      <c r="XP117" s="1021" t="s">
        <v>3820</v>
      </c>
      <c r="XQ117" s="1021" t="s">
        <v>3820</v>
      </c>
      <c r="XR117" s="1021" t="s">
        <v>3820</v>
      </c>
      <c r="XS117" s="1021" t="s">
        <v>3820</v>
      </c>
      <c r="XT117" s="1021" t="s">
        <v>3820</v>
      </c>
      <c r="XU117" s="1021" t="s">
        <v>3820</v>
      </c>
      <c r="XV117" s="1021" t="s">
        <v>3820</v>
      </c>
      <c r="XW117" s="1021" t="s">
        <v>3820</v>
      </c>
      <c r="XX117" s="1021" t="s">
        <v>3820</v>
      </c>
      <c r="XY117" s="1021" t="s">
        <v>3820</v>
      </c>
      <c r="XZ117" s="1021" t="s">
        <v>3820</v>
      </c>
      <c r="YA117" s="1021" t="s">
        <v>3820</v>
      </c>
      <c r="YB117" s="1021" t="s">
        <v>3820</v>
      </c>
      <c r="YC117" s="1021" t="s">
        <v>3820</v>
      </c>
      <c r="YD117" s="1021" t="s">
        <v>3820</v>
      </c>
      <c r="YE117" s="1021" t="s">
        <v>3820</v>
      </c>
      <c r="YF117" s="1021" t="s">
        <v>3820</v>
      </c>
      <c r="YG117" s="1021" t="s">
        <v>3820</v>
      </c>
      <c r="YH117" s="1021" t="s">
        <v>3820</v>
      </c>
      <c r="YI117" s="1021" t="s">
        <v>3820</v>
      </c>
      <c r="YJ117" s="1021" t="s">
        <v>3820</v>
      </c>
      <c r="YK117" s="1021" t="s">
        <v>3820</v>
      </c>
      <c r="YL117" s="1021" t="s">
        <v>3820</v>
      </c>
      <c r="YM117" s="1021" t="s">
        <v>3820</v>
      </c>
      <c r="YN117" s="1021" t="s">
        <v>3820</v>
      </c>
      <c r="YO117" s="1021" t="s">
        <v>3820</v>
      </c>
      <c r="YP117" s="1021" t="s">
        <v>3820</v>
      </c>
      <c r="YQ117" s="1021" t="s">
        <v>3820</v>
      </c>
      <c r="YR117" s="1021" t="s">
        <v>3820</v>
      </c>
      <c r="YS117" s="1021" t="s">
        <v>3820</v>
      </c>
      <c r="YT117" s="1021" t="s">
        <v>3820</v>
      </c>
      <c r="YU117" s="1021" t="s">
        <v>3820</v>
      </c>
      <c r="YV117" s="1021" t="s">
        <v>3820</v>
      </c>
      <c r="YW117" s="1021" t="s">
        <v>3820</v>
      </c>
      <c r="YX117" s="1021" t="s">
        <v>3820</v>
      </c>
      <c r="YY117" s="1021" t="s">
        <v>3820</v>
      </c>
      <c r="YZ117" s="1021" t="s">
        <v>3820</v>
      </c>
      <c r="ZA117" s="1021" t="s">
        <v>3820</v>
      </c>
      <c r="ZB117" s="1021" t="s">
        <v>3820</v>
      </c>
      <c r="ZC117" s="1021" t="s">
        <v>3820</v>
      </c>
      <c r="ZD117" s="1021" t="s">
        <v>3820</v>
      </c>
      <c r="ZE117" s="1021" t="s">
        <v>3820</v>
      </c>
      <c r="ZF117" s="1021" t="s">
        <v>3820</v>
      </c>
      <c r="ZG117" s="1021" t="s">
        <v>3820</v>
      </c>
      <c r="ZH117" s="1021" t="s">
        <v>3820</v>
      </c>
      <c r="ZI117" s="1021" t="s">
        <v>3820</v>
      </c>
      <c r="ZJ117" s="1021" t="s">
        <v>3820</v>
      </c>
      <c r="ZK117" s="1021" t="s">
        <v>3820</v>
      </c>
      <c r="ZL117" s="1021" t="s">
        <v>3820</v>
      </c>
      <c r="ZM117" s="1021" t="s">
        <v>3820</v>
      </c>
      <c r="ZN117" s="1021" t="s">
        <v>3820</v>
      </c>
      <c r="ZO117" s="1021" t="s">
        <v>3820</v>
      </c>
      <c r="ZP117" s="1021" t="s">
        <v>3820</v>
      </c>
      <c r="ZQ117" s="1021" t="s">
        <v>3820</v>
      </c>
      <c r="ZR117" s="1021" t="s">
        <v>3820</v>
      </c>
      <c r="ZS117" s="1021" t="s">
        <v>3820</v>
      </c>
      <c r="ZT117" s="1021" t="s">
        <v>3820</v>
      </c>
      <c r="ZU117" s="1021" t="s">
        <v>3820</v>
      </c>
      <c r="ZV117" s="1021" t="s">
        <v>3820</v>
      </c>
      <c r="ZW117" s="1021" t="s">
        <v>3820</v>
      </c>
      <c r="ZX117" s="1021" t="s">
        <v>3820</v>
      </c>
      <c r="ZY117" s="1021" t="s">
        <v>3820</v>
      </c>
      <c r="ZZ117" s="1021" t="s">
        <v>3820</v>
      </c>
      <c r="AAA117" s="1021" t="s">
        <v>3820</v>
      </c>
      <c r="AAB117" s="1021" t="s">
        <v>3820</v>
      </c>
      <c r="AAC117" s="1021" t="s">
        <v>3820</v>
      </c>
      <c r="AAD117" s="1021" t="s">
        <v>3820</v>
      </c>
      <c r="AAE117" s="1021" t="s">
        <v>3820</v>
      </c>
      <c r="AAF117" s="1021" t="s">
        <v>3820</v>
      </c>
      <c r="AAG117" s="1021" t="s">
        <v>3820</v>
      </c>
      <c r="AAH117" s="1021" t="s">
        <v>3820</v>
      </c>
      <c r="AAI117" s="1021" t="s">
        <v>3820</v>
      </c>
      <c r="AAJ117" s="1021" t="s">
        <v>3820</v>
      </c>
      <c r="AAK117" s="1021" t="s">
        <v>3820</v>
      </c>
      <c r="AAL117" s="1021" t="s">
        <v>3820</v>
      </c>
      <c r="AAM117" s="1021" t="s">
        <v>3820</v>
      </c>
      <c r="AAN117" s="1021" t="s">
        <v>3820</v>
      </c>
      <c r="AAO117" s="1021" t="s">
        <v>3820</v>
      </c>
      <c r="AAP117" s="1021" t="s">
        <v>3820</v>
      </c>
      <c r="AAQ117" s="1021" t="s">
        <v>3820</v>
      </c>
      <c r="AAR117" s="1021" t="s">
        <v>3820</v>
      </c>
      <c r="AAS117" s="1021" t="s">
        <v>3820</v>
      </c>
      <c r="AAT117" s="1021" t="s">
        <v>3820</v>
      </c>
      <c r="AAU117" s="1021" t="s">
        <v>3820</v>
      </c>
      <c r="AAV117" s="1021" t="s">
        <v>3820</v>
      </c>
      <c r="AAW117" s="1021" t="s">
        <v>3820</v>
      </c>
      <c r="AAX117" s="1021" t="s">
        <v>3820</v>
      </c>
      <c r="AAY117" s="1021" t="s">
        <v>3820</v>
      </c>
      <c r="AAZ117" s="1021" t="s">
        <v>3820</v>
      </c>
      <c r="ABA117" s="1021" t="s">
        <v>3820</v>
      </c>
      <c r="ABB117" s="1021" t="s">
        <v>3820</v>
      </c>
      <c r="ABC117" s="1021" t="s">
        <v>3820</v>
      </c>
      <c r="ABD117" s="1021" t="s">
        <v>3820</v>
      </c>
      <c r="ABE117" s="1021" t="s">
        <v>3820</v>
      </c>
      <c r="ABF117" s="1021" t="s">
        <v>3820</v>
      </c>
      <c r="ABG117" s="1021" t="s">
        <v>3820</v>
      </c>
      <c r="ABH117" s="1021" t="s">
        <v>3820</v>
      </c>
      <c r="ABI117" s="1021" t="s">
        <v>3820</v>
      </c>
      <c r="ABJ117" s="1021" t="s">
        <v>3820</v>
      </c>
      <c r="ABK117" s="1021" t="s">
        <v>3820</v>
      </c>
      <c r="ABL117" s="1021" t="s">
        <v>3820</v>
      </c>
      <c r="ABM117" s="1021" t="s">
        <v>3820</v>
      </c>
      <c r="ABN117" s="1021" t="s">
        <v>3820</v>
      </c>
      <c r="ABO117" s="1021" t="s">
        <v>3820</v>
      </c>
      <c r="ABP117" s="1021" t="s">
        <v>3820</v>
      </c>
      <c r="ABQ117" s="1021" t="s">
        <v>3820</v>
      </c>
      <c r="ABR117" s="1021" t="s">
        <v>3820</v>
      </c>
      <c r="ABS117" s="1021" t="s">
        <v>3820</v>
      </c>
      <c r="ABT117" s="1021" t="s">
        <v>3820</v>
      </c>
      <c r="ABU117" s="1021" t="s">
        <v>3820</v>
      </c>
      <c r="ABV117" s="1021" t="s">
        <v>3820</v>
      </c>
      <c r="ABW117" s="1021" t="s">
        <v>3820</v>
      </c>
      <c r="ABX117" s="1021" t="s">
        <v>3820</v>
      </c>
      <c r="ABY117" s="1021" t="s">
        <v>3820</v>
      </c>
      <c r="ABZ117" s="1021" t="s">
        <v>3820</v>
      </c>
      <c r="ACA117" s="1021" t="s">
        <v>3820</v>
      </c>
      <c r="ACB117" s="1021" t="s">
        <v>3820</v>
      </c>
      <c r="ACC117" s="1021" t="s">
        <v>3820</v>
      </c>
      <c r="ACD117" s="1021" t="s">
        <v>3820</v>
      </c>
      <c r="ACE117" s="1021" t="s">
        <v>3820</v>
      </c>
      <c r="ACF117" s="1021" t="s">
        <v>3820</v>
      </c>
      <c r="ACG117" s="1021" t="s">
        <v>3820</v>
      </c>
      <c r="ACH117" s="1021" t="s">
        <v>3820</v>
      </c>
      <c r="ACI117" s="1021" t="s">
        <v>3820</v>
      </c>
      <c r="ACJ117" s="1021" t="s">
        <v>3820</v>
      </c>
      <c r="ACK117" s="1021" t="s">
        <v>3820</v>
      </c>
      <c r="ACL117" s="1021" t="s">
        <v>3820</v>
      </c>
      <c r="ACM117" s="1021" t="s">
        <v>3820</v>
      </c>
      <c r="ACN117" s="1021" t="s">
        <v>3820</v>
      </c>
      <c r="ACO117" s="1021" t="s">
        <v>3820</v>
      </c>
      <c r="ACP117" s="1021" t="s">
        <v>3820</v>
      </c>
      <c r="ACQ117" s="1021" t="s">
        <v>3820</v>
      </c>
      <c r="ACR117" s="1021" t="s">
        <v>3820</v>
      </c>
      <c r="ACS117" s="1021" t="s">
        <v>3820</v>
      </c>
      <c r="ACT117" s="1021" t="s">
        <v>3820</v>
      </c>
      <c r="ACU117" s="1021" t="s">
        <v>3820</v>
      </c>
      <c r="ACV117" s="1021" t="s">
        <v>3820</v>
      </c>
      <c r="ACW117" s="1021" t="s">
        <v>3820</v>
      </c>
      <c r="ACX117" s="1021" t="s">
        <v>3820</v>
      </c>
      <c r="ACY117" s="1021" t="s">
        <v>3820</v>
      </c>
      <c r="ACZ117" s="1021" t="s">
        <v>3820</v>
      </c>
      <c r="ADA117" s="1021" t="s">
        <v>3820</v>
      </c>
      <c r="ADB117" s="1021" t="s">
        <v>3820</v>
      </c>
      <c r="ADC117" s="1021" t="s">
        <v>3820</v>
      </c>
      <c r="ADD117" s="1021" t="s">
        <v>3820</v>
      </c>
      <c r="ADE117" s="1021" t="s">
        <v>3820</v>
      </c>
      <c r="ADF117" s="1021" t="s">
        <v>3820</v>
      </c>
      <c r="ADG117" s="1021" t="s">
        <v>3820</v>
      </c>
      <c r="ADH117" s="1021" t="s">
        <v>3820</v>
      </c>
      <c r="ADI117" s="1021" t="s">
        <v>3820</v>
      </c>
      <c r="ADJ117" s="1021" t="s">
        <v>3820</v>
      </c>
      <c r="ADK117" s="1021" t="s">
        <v>3820</v>
      </c>
      <c r="ADL117" s="1021" t="s">
        <v>3820</v>
      </c>
      <c r="ADM117" s="1021" t="s">
        <v>3820</v>
      </c>
      <c r="ADN117" s="1021" t="s">
        <v>3820</v>
      </c>
      <c r="ADO117" s="1021" t="s">
        <v>3820</v>
      </c>
      <c r="ADP117" s="1021" t="s">
        <v>3820</v>
      </c>
      <c r="ADQ117" s="1021" t="s">
        <v>3820</v>
      </c>
      <c r="ADR117" s="1021" t="s">
        <v>3820</v>
      </c>
      <c r="ADS117" s="1021" t="s">
        <v>3820</v>
      </c>
      <c r="ADT117" s="1021" t="s">
        <v>3820</v>
      </c>
      <c r="ADU117" s="1021" t="s">
        <v>3820</v>
      </c>
      <c r="ADV117" s="1021" t="s">
        <v>3820</v>
      </c>
      <c r="ADW117" s="1021" t="s">
        <v>3820</v>
      </c>
      <c r="ADX117" s="1021" t="s">
        <v>3820</v>
      </c>
      <c r="ADY117" s="1021" t="s">
        <v>3820</v>
      </c>
      <c r="ADZ117" s="1021" t="s">
        <v>3820</v>
      </c>
      <c r="AEA117" s="1021" t="s">
        <v>3820</v>
      </c>
      <c r="AEB117" s="1021" t="s">
        <v>3820</v>
      </c>
      <c r="AEC117" s="1021" t="s">
        <v>3820</v>
      </c>
      <c r="AED117" s="1021" t="s">
        <v>3820</v>
      </c>
      <c r="AEE117" s="1021" t="s">
        <v>3820</v>
      </c>
      <c r="AEF117" s="1021" t="s">
        <v>3820</v>
      </c>
      <c r="AEG117" s="1021" t="s">
        <v>3820</v>
      </c>
      <c r="AEH117" s="1021" t="s">
        <v>3820</v>
      </c>
      <c r="AEI117" s="1021" t="s">
        <v>3820</v>
      </c>
      <c r="AEJ117" s="1021" t="s">
        <v>3820</v>
      </c>
      <c r="AEK117" s="1021" t="s">
        <v>3820</v>
      </c>
      <c r="AEL117" s="1021" t="s">
        <v>3820</v>
      </c>
      <c r="AEM117" s="1021" t="s">
        <v>3820</v>
      </c>
      <c r="AEN117" s="1021" t="s">
        <v>3820</v>
      </c>
      <c r="AEO117" s="1021" t="s">
        <v>3820</v>
      </c>
      <c r="AEP117" s="1021" t="s">
        <v>3820</v>
      </c>
      <c r="AEQ117" s="1021" t="s">
        <v>3820</v>
      </c>
      <c r="AER117" s="1021" t="s">
        <v>3820</v>
      </c>
      <c r="AES117" s="1021" t="s">
        <v>3820</v>
      </c>
      <c r="AET117" s="1021" t="s">
        <v>3820</v>
      </c>
      <c r="AEU117" s="1021" t="s">
        <v>3820</v>
      </c>
      <c r="AEV117" s="1021" t="s">
        <v>3820</v>
      </c>
      <c r="AEW117" s="1021" t="s">
        <v>3820</v>
      </c>
      <c r="AEX117" s="1021" t="s">
        <v>3820</v>
      </c>
      <c r="AEY117" s="1021" t="s">
        <v>3820</v>
      </c>
      <c r="AEZ117" s="1021" t="s">
        <v>3820</v>
      </c>
      <c r="AFA117" s="1021" t="s">
        <v>3820</v>
      </c>
      <c r="AFB117" s="1021" t="s">
        <v>3820</v>
      </c>
      <c r="AFC117" s="1021" t="s">
        <v>3820</v>
      </c>
      <c r="AFD117" s="1021" t="s">
        <v>3820</v>
      </c>
      <c r="AFE117" s="1021" t="s">
        <v>3820</v>
      </c>
      <c r="AFF117" s="1021" t="s">
        <v>3820</v>
      </c>
      <c r="AFG117" s="1021" t="s">
        <v>3820</v>
      </c>
      <c r="AFH117" s="1021" t="s">
        <v>3820</v>
      </c>
      <c r="AFI117" s="1021" t="s">
        <v>3820</v>
      </c>
      <c r="AFJ117" s="1021" t="s">
        <v>3820</v>
      </c>
      <c r="AFK117" s="1021" t="s">
        <v>3820</v>
      </c>
      <c r="AFL117" s="1021" t="s">
        <v>3820</v>
      </c>
      <c r="AFM117" s="1021" t="s">
        <v>3820</v>
      </c>
      <c r="AFN117" s="1021" t="s">
        <v>3820</v>
      </c>
      <c r="AFO117" s="1021" t="s">
        <v>3820</v>
      </c>
      <c r="AFP117" s="1021" t="s">
        <v>3820</v>
      </c>
      <c r="AFQ117" s="1021" t="s">
        <v>3820</v>
      </c>
      <c r="AFR117" s="1021" t="s">
        <v>3820</v>
      </c>
      <c r="AFS117" s="1021" t="s">
        <v>3820</v>
      </c>
      <c r="AFT117" s="1021" t="s">
        <v>3820</v>
      </c>
      <c r="AFU117" s="1021" t="s">
        <v>3820</v>
      </c>
      <c r="AFV117" s="1021" t="s">
        <v>3820</v>
      </c>
      <c r="AFW117" s="1021" t="s">
        <v>3820</v>
      </c>
      <c r="AFX117" s="1021" t="s">
        <v>3820</v>
      </c>
      <c r="AFY117" s="1021" t="s">
        <v>3820</v>
      </c>
      <c r="AFZ117" s="1021" t="s">
        <v>3820</v>
      </c>
      <c r="AGA117" s="1021" t="s">
        <v>3820</v>
      </c>
      <c r="AGB117" s="1021" t="s">
        <v>3820</v>
      </c>
      <c r="AGC117" s="1021" t="s">
        <v>3820</v>
      </c>
      <c r="AGD117" s="1021" t="s">
        <v>3820</v>
      </c>
      <c r="AGE117" s="1021" t="s">
        <v>3820</v>
      </c>
      <c r="AGF117" s="1021" t="s">
        <v>3820</v>
      </c>
      <c r="AGG117" s="1021" t="s">
        <v>3820</v>
      </c>
      <c r="AGH117" s="1021" t="s">
        <v>3820</v>
      </c>
      <c r="AGI117" s="1021" t="s">
        <v>3820</v>
      </c>
      <c r="AGJ117" s="1021" t="s">
        <v>3820</v>
      </c>
      <c r="AGK117" s="1021" t="s">
        <v>3820</v>
      </c>
      <c r="AGL117" s="1021" t="s">
        <v>3820</v>
      </c>
      <c r="AGM117" s="1021" t="s">
        <v>3820</v>
      </c>
      <c r="AGN117" s="1021" t="s">
        <v>3820</v>
      </c>
      <c r="AGO117" s="1021" t="s">
        <v>3820</v>
      </c>
      <c r="AGP117" s="1021" t="s">
        <v>3820</v>
      </c>
      <c r="AGQ117" s="1021" t="s">
        <v>3820</v>
      </c>
      <c r="AGR117" s="1021" t="s">
        <v>3820</v>
      </c>
      <c r="AGS117" s="1021" t="s">
        <v>3820</v>
      </c>
      <c r="AGT117" s="1021" t="s">
        <v>3820</v>
      </c>
      <c r="AGU117" s="1021" t="s">
        <v>3820</v>
      </c>
      <c r="AGV117" s="1021" t="s">
        <v>3820</v>
      </c>
      <c r="AGW117" s="1021" t="s">
        <v>3820</v>
      </c>
      <c r="AGX117" s="1021" t="s">
        <v>3820</v>
      </c>
      <c r="AGY117" s="1021" t="s">
        <v>3820</v>
      </c>
      <c r="AGZ117" s="1021" t="s">
        <v>3820</v>
      </c>
      <c r="AHA117" s="1021" t="s">
        <v>3820</v>
      </c>
      <c r="AHB117" s="1021" t="s">
        <v>3820</v>
      </c>
      <c r="AHC117" s="1021" t="s">
        <v>3820</v>
      </c>
      <c r="AHD117" s="1021" t="s">
        <v>3820</v>
      </c>
      <c r="AHE117" s="1021" t="s">
        <v>3820</v>
      </c>
      <c r="AHF117" s="1021" t="s">
        <v>3820</v>
      </c>
      <c r="AHG117" s="1021" t="s">
        <v>3820</v>
      </c>
      <c r="AHH117" s="1021" t="s">
        <v>3820</v>
      </c>
      <c r="AHI117" s="1021" t="s">
        <v>3820</v>
      </c>
      <c r="AHJ117" s="1021" t="s">
        <v>3820</v>
      </c>
      <c r="AHK117" s="1021" t="s">
        <v>3820</v>
      </c>
      <c r="AHL117" s="1021" t="s">
        <v>3820</v>
      </c>
      <c r="AHM117" s="1021" t="s">
        <v>3820</v>
      </c>
      <c r="AHN117" s="1021" t="s">
        <v>3820</v>
      </c>
      <c r="AHO117" s="1021" t="s">
        <v>3820</v>
      </c>
      <c r="AHP117" s="1021" t="s">
        <v>3820</v>
      </c>
      <c r="AHQ117" s="1021" t="s">
        <v>3820</v>
      </c>
      <c r="AHR117" s="1021" t="s">
        <v>3820</v>
      </c>
      <c r="AHS117" s="1021" t="s">
        <v>3820</v>
      </c>
      <c r="AHT117" s="1021" t="s">
        <v>3820</v>
      </c>
      <c r="AHU117" s="1021" t="s">
        <v>3820</v>
      </c>
      <c r="AHV117" s="1021" t="s">
        <v>3820</v>
      </c>
      <c r="AHW117" s="1021" t="s">
        <v>3820</v>
      </c>
      <c r="AHX117" s="1021" t="s">
        <v>3820</v>
      </c>
      <c r="AHY117" s="1021" t="s">
        <v>3820</v>
      </c>
      <c r="AHZ117" s="1021" t="s">
        <v>3820</v>
      </c>
      <c r="AIA117" s="1021" t="s">
        <v>3820</v>
      </c>
      <c r="AIB117" s="1021" t="s">
        <v>3820</v>
      </c>
      <c r="AIC117" s="1021" t="s">
        <v>3820</v>
      </c>
      <c r="AID117" s="1021" t="s">
        <v>3820</v>
      </c>
      <c r="AIE117" s="1021" t="s">
        <v>3820</v>
      </c>
      <c r="AIF117" s="1021" t="s">
        <v>3820</v>
      </c>
      <c r="AIG117" s="1021" t="s">
        <v>3820</v>
      </c>
      <c r="AIH117" s="1021" t="s">
        <v>3820</v>
      </c>
      <c r="AII117" s="1021" t="s">
        <v>3820</v>
      </c>
      <c r="AIJ117" s="1021" t="s">
        <v>3820</v>
      </c>
      <c r="AIK117" s="1021" t="s">
        <v>3820</v>
      </c>
      <c r="AIL117" s="1021" t="s">
        <v>3820</v>
      </c>
      <c r="AIM117" s="1021" t="s">
        <v>3820</v>
      </c>
      <c r="AIN117" s="1021" t="s">
        <v>3820</v>
      </c>
      <c r="AIO117" s="1021" t="s">
        <v>3820</v>
      </c>
      <c r="AIP117" s="1021" t="s">
        <v>3820</v>
      </c>
      <c r="AIQ117" s="1021" t="s">
        <v>3820</v>
      </c>
      <c r="AIR117" s="1021" t="s">
        <v>3820</v>
      </c>
      <c r="AIS117" s="1021" t="s">
        <v>3820</v>
      </c>
      <c r="AIT117" s="1021" t="s">
        <v>3820</v>
      </c>
      <c r="AIU117" s="1021" t="s">
        <v>3820</v>
      </c>
      <c r="AIV117" s="1021" t="s">
        <v>3820</v>
      </c>
      <c r="AIW117" s="1021" t="s">
        <v>3820</v>
      </c>
      <c r="AIX117" s="1021" t="s">
        <v>3820</v>
      </c>
      <c r="AIY117" s="1021" t="s">
        <v>3820</v>
      </c>
      <c r="AIZ117" s="1021" t="s">
        <v>3820</v>
      </c>
      <c r="AJA117" s="1021" t="s">
        <v>3820</v>
      </c>
      <c r="AJB117" s="1021" t="s">
        <v>3820</v>
      </c>
      <c r="AJC117" s="1021" t="s">
        <v>3820</v>
      </c>
      <c r="AJD117" s="1021" t="s">
        <v>3820</v>
      </c>
      <c r="AJE117" s="1021" t="s">
        <v>3820</v>
      </c>
      <c r="AJF117" s="1021" t="s">
        <v>3820</v>
      </c>
      <c r="AJG117" s="1021" t="s">
        <v>3820</v>
      </c>
      <c r="AJH117" s="1021" t="s">
        <v>3820</v>
      </c>
      <c r="AJI117" s="1021" t="s">
        <v>3820</v>
      </c>
      <c r="AJJ117" s="1021" t="s">
        <v>3820</v>
      </c>
      <c r="AJK117" s="1021" t="s">
        <v>3820</v>
      </c>
      <c r="AJL117" s="1021" t="s">
        <v>3820</v>
      </c>
      <c r="AJM117" s="1021" t="s">
        <v>3820</v>
      </c>
      <c r="AJN117" s="1021" t="s">
        <v>3820</v>
      </c>
      <c r="AJO117" s="1021" t="s">
        <v>3820</v>
      </c>
      <c r="AJP117" s="1021" t="s">
        <v>3820</v>
      </c>
      <c r="AJQ117" s="1021" t="s">
        <v>3820</v>
      </c>
      <c r="AJR117" s="1021" t="s">
        <v>3820</v>
      </c>
      <c r="AJS117" s="1021" t="s">
        <v>3820</v>
      </c>
      <c r="AJT117" s="1021" t="s">
        <v>3820</v>
      </c>
      <c r="AJU117" s="1021" t="s">
        <v>3820</v>
      </c>
      <c r="AJV117" s="1021" t="s">
        <v>3820</v>
      </c>
      <c r="AJW117" s="1021" t="s">
        <v>3820</v>
      </c>
      <c r="AJX117" s="1021" t="s">
        <v>3820</v>
      </c>
      <c r="AJY117" s="1021" t="s">
        <v>3820</v>
      </c>
      <c r="AJZ117" s="1021" t="s">
        <v>3820</v>
      </c>
      <c r="AKA117" s="1021" t="s">
        <v>3820</v>
      </c>
      <c r="AKB117" s="1021" t="s">
        <v>3820</v>
      </c>
      <c r="AKC117" s="1021" t="s">
        <v>3820</v>
      </c>
      <c r="AKD117" s="1021" t="s">
        <v>3820</v>
      </c>
      <c r="AKE117" s="1021" t="s">
        <v>3820</v>
      </c>
      <c r="AKF117" s="1021" t="s">
        <v>3820</v>
      </c>
      <c r="AKG117" s="1021" t="s">
        <v>3820</v>
      </c>
      <c r="AKH117" s="1021" t="s">
        <v>3820</v>
      </c>
      <c r="AKI117" s="1021" t="s">
        <v>3820</v>
      </c>
      <c r="AKJ117" s="1021" t="s">
        <v>3820</v>
      </c>
      <c r="AKK117" s="1021" t="s">
        <v>3820</v>
      </c>
      <c r="AKL117" s="1021" t="s">
        <v>3820</v>
      </c>
      <c r="AKM117" s="1021" t="s">
        <v>3820</v>
      </c>
      <c r="AKN117" s="1021" t="s">
        <v>3820</v>
      </c>
      <c r="AKO117" s="1021" t="s">
        <v>3820</v>
      </c>
      <c r="AKP117" s="1021" t="s">
        <v>3820</v>
      </c>
      <c r="AKQ117" s="1021" t="s">
        <v>3820</v>
      </c>
      <c r="AKR117" s="1021" t="s">
        <v>3820</v>
      </c>
      <c r="AKS117" s="1021" t="s">
        <v>3820</v>
      </c>
      <c r="AKT117" s="1021" t="s">
        <v>3820</v>
      </c>
      <c r="AKU117" s="1021" t="s">
        <v>3820</v>
      </c>
      <c r="AKV117" s="1021" t="s">
        <v>3820</v>
      </c>
      <c r="AKW117" s="1021" t="s">
        <v>3820</v>
      </c>
      <c r="AKX117" s="1021" t="s">
        <v>3820</v>
      </c>
      <c r="AKY117" s="1021" t="s">
        <v>3820</v>
      </c>
      <c r="AKZ117" s="1021" t="s">
        <v>3820</v>
      </c>
      <c r="ALA117" s="1021" t="s">
        <v>3820</v>
      </c>
      <c r="ALB117" s="1021" t="s">
        <v>3820</v>
      </c>
      <c r="ALC117" s="1021" t="s">
        <v>3820</v>
      </c>
      <c r="ALD117" s="1021" t="s">
        <v>3820</v>
      </c>
      <c r="ALE117" s="1021" t="s">
        <v>3820</v>
      </c>
      <c r="ALF117" s="1021" t="s">
        <v>3820</v>
      </c>
      <c r="ALG117" s="1021" t="s">
        <v>3820</v>
      </c>
      <c r="ALH117" s="1021" t="s">
        <v>3820</v>
      </c>
    </row>
    <row r="118" spans="1:1003" s="844" customFormat="1" ht="16.5" customHeight="1" x14ac:dyDescent="0.2">
      <c r="B118" s="844" t="s">
        <v>4879</v>
      </c>
      <c r="C118" s="844" t="s">
        <v>4881</v>
      </c>
      <c r="D118" s="844" t="s">
        <v>4883</v>
      </c>
      <c r="E118" s="1143" t="s">
        <v>4885</v>
      </c>
      <c r="F118" s="844" t="s">
        <v>4887</v>
      </c>
      <c r="G118" s="1143" t="s">
        <v>4894</v>
      </c>
      <c r="H118" s="1022" t="str">
        <f t="shared" ref="H118:BS118" si="354">H117&amp;H116</f>
        <v>Q1</v>
      </c>
      <c r="I118" s="1022" t="str">
        <f t="shared" si="354"/>
        <v>Q2</v>
      </c>
      <c r="J118" s="1022" t="str">
        <f t="shared" si="354"/>
        <v>Q3</v>
      </c>
      <c r="K118" s="1022" t="str">
        <f t="shared" si="354"/>
        <v>Q4</v>
      </c>
      <c r="L118" s="1022" t="str">
        <f t="shared" si="354"/>
        <v>Q5</v>
      </c>
      <c r="M118" s="1022" t="str">
        <f t="shared" si="354"/>
        <v>Q6</v>
      </c>
      <c r="N118" s="1022" t="str">
        <f t="shared" si="354"/>
        <v>Q7</v>
      </c>
      <c r="O118" s="1022" t="str">
        <f t="shared" si="354"/>
        <v>Q8</v>
      </c>
      <c r="P118" s="1022" t="str">
        <f t="shared" si="354"/>
        <v>Q9</v>
      </c>
      <c r="Q118" s="1022" t="str">
        <f t="shared" si="354"/>
        <v>Q10</v>
      </c>
      <c r="R118" s="1022" t="str">
        <f t="shared" si="354"/>
        <v>Q11</v>
      </c>
      <c r="S118" s="1022" t="str">
        <f t="shared" si="354"/>
        <v>Q12</v>
      </c>
      <c r="T118" s="1022" t="str">
        <f t="shared" si="354"/>
        <v>Q13</v>
      </c>
      <c r="U118" s="1022" t="str">
        <f t="shared" si="354"/>
        <v>Q14</v>
      </c>
      <c r="V118" s="1022" t="str">
        <f t="shared" si="354"/>
        <v>Q15</v>
      </c>
      <c r="W118" s="1022" t="str">
        <f t="shared" si="354"/>
        <v>Q16</v>
      </c>
      <c r="X118" s="1022" t="str">
        <f t="shared" si="354"/>
        <v>Q17</v>
      </c>
      <c r="Y118" s="1022" t="str">
        <f t="shared" si="354"/>
        <v>Q18</v>
      </c>
      <c r="Z118" s="1022" t="str">
        <f t="shared" si="354"/>
        <v>Q19</v>
      </c>
      <c r="AA118" s="1022" t="str">
        <f t="shared" si="354"/>
        <v>Q20</v>
      </c>
      <c r="AB118" s="1022" t="str">
        <f t="shared" si="354"/>
        <v>Q21</v>
      </c>
      <c r="AC118" s="1022" t="str">
        <f t="shared" si="354"/>
        <v>Q22</v>
      </c>
      <c r="AD118" s="1022" t="str">
        <f t="shared" si="354"/>
        <v>Q23</v>
      </c>
      <c r="AE118" s="1022" t="str">
        <f t="shared" si="354"/>
        <v>Q24</v>
      </c>
      <c r="AF118" s="1022" t="str">
        <f t="shared" si="354"/>
        <v>Q25</v>
      </c>
      <c r="AG118" s="1022" t="str">
        <f t="shared" si="354"/>
        <v>Q26</v>
      </c>
      <c r="AH118" s="1022" t="str">
        <f t="shared" si="354"/>
        <v>Q27</v>
      </c>
      <c r="AI118" s="1022" t="str">
        <f t="shared" si="354"/>
        <v>Q28</v>
      </c>
      <c r="AJ118" s="1022" t="str">
        <f t="shared" si="354"/>
        <v>Q29</v>
      </c>
      <c r="AK118" s="1022" t="str">
        <f t="shared" si="354"/>
        <v>Q30</v>
      </c>
      <c r="AL118" s="1022" t="str">
        <f t="shared" si="354"/>
        <v>Q31</v>
      </c>
      <c r="AM118" s="1022" t="str">
        <f t="shared" si="354"/>
        <v>Q32</v>
      </c>
      <c r="AN118" s="1022" t="str">
        <f t="shared" si="354"/>
        <v>Q33</v>
      </c>
      <c r="AO118" s="1022" t="str">
        <f t="shared" si="354"/>
        <v>Q34</v>
      </c>
      <c r="AP118" s="1022" t="str">
        <f t="shared" si="354"/>
        <v>Q35</v>
      </c>
      <c r="AQ118" s="1022" t="str">
        <f t="shared" si="354"/>
        <v>Q36</v>
      </c>
      <c r="AR118" s="1022" t="str">
        <f t="shared" si="354"/>
        <v>Q37</v>
      </c>
      <c r="AS118" s="1022" t="str">
        <f t="shared" si="354"/>
        <v>Q38</v>
      </c>
      <c r="AT118" s="1022" t="str">
        <f t="shared" si="354"/>
        <v>Q39</v>
      </c>
      <c r="AU118" s="1022" t="str">
        <f t="shared" si="354"/>
        <v>Q40</v>
      </c>
      <c r="AV118" s="1022" t="str">
        <f t="shared" si="354"/>
        <v>Q41</v>
      </c>
      <c r="AW118" s="1022" t="str">
        <f t="shared" si="354"/>
        <v>Q42</v>
      </c>
      <c r="AX118" s="1022" t="str">
        <f t="shared" si="354"/>
        <v>Q43</v>
      </c>
      <c r="AY118" s="1022" t="str">
        <f t="shared" si="354"/>
        <v>Q44</v>
      </c>
      <c r="AZ118" s="1022" t="str">
        <f t="shared" si="354"/>
        <v>Q45</v>
      </c>
      <c r="BA118" s="1022" t="str">
        <f t="shared" si="354"/>
        <v>Q46</v>
      </c>
      <c r="BB118" s="1022" t="str">
        <f t="shared" si="354"/>
        <v>Q47</v>
      </c>
      <c r="BC118" s="1022" t="str">
        <f t="shared" si="354"/>
        <v>Q48</v>
      </c>
      <c r="BD118" s="1022" t="str">
        <f t="shared" si="354"/>
        <v>Q49</v>
      </c>
      <c r="BE118" s="1022" t="str">
        <f t="shared" si="354"/>
        <v>Q50</v>
      </c>
      <c r="BF118" s="1022" t="str">
        <f t="shared" si="354"/>
        <v>Q51</v>
      </c>
      <c r="BG118" s="1022" t="str">
        <f t="shared" si="354"/>
        <v>Q52</v>
      </c>
      <c r="BH118" s="1022" t="str">
        <f t="shared" si="354"/>
        <v>Q53</v>
      </c>
      <c r="BI118" s="1022" t="str">
        <f t="shared" si="354"/>
        <v>Q54</v>
      </c>
      <c r="BJ118" s="1022" t="str">
        <f t="shared" si="354"/>
        <v>Q55</v>
      </c>
      <c r="BK118" s="1022" t="str">
        <f t="shared" si="354"/>
        <v>Q56</v>
      </c>
      <c r="BL118" s="1022" t="str">
        <f t="shared" si="354"/>
        <v>Q57</v>
      </c>
      <c r="BM118" s="1022" t="str">
        <f t="shared" si="354"/>
        <v>Q58</v>
      </c>
      <c r="BN118" s="1022" t="str">
        <f t="shared" si="354"/>
        <v>Q59</v>
      </c>
      <c r="BO118" s="1022" t="str">
        <f t="shared" si="354"/>
        <v>Q60</v>
      </c>
      <c r="BP118" s="1022" t="str">
        <f t="shared" si="354"/>
        <v>Q61</v>
      </c>
      <c r="BQ118" s="1022" t="str">
        <f t="shared" si="354"/>
        <v>Q62</v>
      </c>
      <c r="BR118" s="1022" t="str">
        <f t="shared" si="354"/>
        <v>Q63</v>
      </c>
      <c r="BS118" s="1022" t="str">
        <f t="shared" si="354"/>
        <v>Q64</v>
      </c>
      <c r="BT118" s="1022" t="str">
        <f t="shared" ref="BT118:EE118" si="355">BT117&amp;BT116</f>
        <v>Q65</v>
      </c>
      <c r="BU118" s="1022" t="str">
        <f t="shared" si="355"/>
        <v>Q66</v>
      </c>
      <c r="BV118" s="1022" t="str">
        <f t="shared" si="355"/>
        <v>Q67</v>
      </c>
      <c r="BW118" s="1022" t="str">
        <f t="shared" si="355"/>
        <v>Q68</v>
      </c>
      <c r="BX118" s="1022" t="str">
        <f t="shared" si="355"/>
        <v>Q69</v>
      </c>
      <c r="BY118" s="1022" t="str">
        <f t="shared" si="355"/>
        <v>Q70</v>
      </c>
      <c r="BZ118" s="1022" t="str">
        <f t="shared" si="355"/>
        <v>Q71</v>
      </c>
      <c r="CA118" s="1022" t="str">
        <f t="shared" si="355"/>
        <v>Q72</v>
      </c>
      <c r="CB118" s="1022" t="str">
        <f t="shared" si="355"/>
        <v>Q73</v>
      </c>
      <c r="CC118" s="1022" t="str">
        <f t="shared" si="355"/>
        <v>Q74</v>
      </c>
      <c r="CD118" s="1022" t="str">
        <f t="shared" si="355"/>
        <v>Q75</v>
      </c>
      <c r="CE118" s="1022" t="str">
        <f t="shared" si="355"/>
        <v>Q76</v>
      </c>
      <c r="CF118" s="1022" t="str">
        <f t="shared" si="355"/>
        <v>Q77</v>
      </c>
      <c r="CG118" s="1022" t="str">
        <f t="shared" si="355"/>
        <v>Q78</v>
      </c>
      <c r="CH118" s="1022" t="str">
        <f t="shared" si="355"/>
        <v>Q79</v>
      </c>
      <c r="CI118" s="1022" t="str">
        <f t="shared" si="355"/>
        <v>Q80</v>
      </c>
      <c r="CJ118" s="1022" t="str">
        <f t="shared" si="355"/>
        <v>Q81</v>
      </c>
      <c r="CK118" s="1022" t="str">
        <f t="shared" si="355"/>
        <v>Q82</v>
      </c>
      <c r="CL118" s="1022" t="str">
        <f t="shared" si="355"/>
        <v>Q83</v>
      </c>
      <c r="CM118" s="1022" t="str">
        <f t="shared" si="355"/>
        <v>Q84</v>
      </c>
      <c r="CN118" s="1022" t="str">
        <f t="shared" si="355"/>
        <v>Q85</v>
      </c>
      <c r="CO118" s="1022" t="str">
        <f t="shared" si="355"/>
        <v>Q86</v>
      </c>
      <c r="CP118" s="1022" t="str">
        <f t="shared" si="355"/>
        <v>Q87</v>
      </c>
      <c r="CQ118" s="1022" t="str">
        <f t="shared" si="355"/>
        <v>Q88</v>
      </c>
      <c r="CR118" s="1022" t="str">
        <f t="shared" si="355"/>
        <v>Q89</v>
      </c>
      <c r="CS118" s="1022" t="str">
        <f t="shared" si="355"/>
        <v>Q90</v>
      </c>
      <c r="CT118" s="1022" t="str">
        <f t="shared" si="355"/>
        <v>Q91</v>
      </c>
      <c r="CU118" s="1022" t="str">
        <f t="shared" si="355"/>
        <v>Q92</v>
      </c>
      <c r="CV118" s="1022" t="str">
        <f t="shared" si="355"/>
        <v>Q93</v>
      </c>
      <c r="CW118" s="1022" t="str">
        <f t="shared" si="355"/>
        <v>Q94</v>
      </c>
      <c r="CX118" s="1022" t="str">
        <f t="shared" si="355"/>
        <v>Q95</v>
      </c>
      <c r="CY118" s="1022" t="str">
        <f t="shared" si="355"/>
        <v>Q96</v>
      </c>
      <c r="CZ118" s="1022" t="str">
        <f t="shared" si="355"/>
        <v>Q97</v>
      </c>
      <c r="DA118" s="1022" t="str">
        <f t="shared" si="355"/>
        <v>Q98</v>
      </c>
      <c r="DB118" s="1022" t="str">
        <f t="shared" si="355"/>
        <v>Q99</v>
      </c>
      <c r="DC118" s="1022" t="str">
        <f t="shared" si="355"/>
        <v>Q100</v>
      </c>
      <c r="DD118" s="1022" t="str">
        <f t="shared" si="355"/>
        <v>Q101</v>
      </c>
      <c r="DE118" s="1022" t="str">
        <f t="shared" si="355"/>
        <v>Q102</v>
      </c>
      <c r="DF118" s="1022" t="str">
        <f t="shared" si="355"/>
        <v>Q103</v>
      </c>
      <c r="DG118" s="1022" t="str">
        <f t="shared" si="355"/>
        <v>Q104</v>
      </c>
      <c r="DH118" s="1022" t="str">
        <f t="shared" si="355"/>
        <v>Q105</v>
      </c>
      <c r="DI118" s="1022" t="str">
        <f t="shared" si="355"/>
        <v>Q106</v>
      </c>
      <c r="DJ118" s="1022" t="str">
        <f t="shared" si="355"/>
        <v>Q107</v>
      </c>
      <c r="DK118" s="1022" t="str">
        <f t="shared" si="355"/>
        <v>Q108</v>
      </c>
      <c r="DL118" s="1022" t="str">
        <f t="shared" si="355"/>
        <v>Q109</v>
      </c>
      <c r="DM118" s="1022" t="str">
        <f t="shared" si="355"/>
        <v>Q110</v>
      </c>
      <c r="DN118" s="1022" t="str">
        <f t="shared" si="355"/>
        <v>Q111</v>
      </c>
      <c r="DO118" s="1022" t="str">
        <f t="shared" si="355"/>
        <v>Q112</v>
      </c>
      <c r="DP118" s="1022" t="str">
        <f t="shared" si="355"/>
        <v>Q113</v>
      </c>
      <c r="DQ118" s="1022" t="str">
        <f t="shared" si="355"/>
        <v>Q114</v>
      </c>
      <c r="DR118" s="1022" t="str">
        <f t="shared" si="355"/>
        <v>Q115</v>
      </c>
      <c r="DS118" s="1022" t="str">
        <f t="shared" si="355"/>
        <v>Q116</v>
      </c>
      <c r="DT118" s="1022" t="str">
        <f t="shared" si="355"/>
        <v>Q117</v>
      </c>
      <c r="DU118" s="1022" t="str">
        <f t="shared" si="355"/>
        <v>Q118</v>
      </c>
      <c r="DV118" s="1022" t="str">
        <f t="shared" si="355"/>
        <v>Q119</v>
      </c>
      <c r="DW118" s="1022" t="str">
        <f t="shared" si="355"/>
        <v>Q120</v>
      </c>
      <c r="DX118" s="1022" t="str">
        <f t="shared" si="355"/>
        <v>Q121</v>
      </c>
      <c r="DY118" s="1022" t="str">
        <f t="shared" si="355"/>
        <v>Q122</v>
      </c>
      <c r="DZ118" s="1022" t="str">
        <f t="shared" si="355"/>
        <v>Q123</v>
      </c>
      <c r="EA118" s="1022" t="str">
        <f t="shared" si="355"/>
        <v>Q124</v>
      </c>
      <c r="EB118" s="1022" t="str">
        <f t="shared" si="355"/>
        <v>Q125</v>
      </c>
      <c r="EC118" s="1022" t="str">
        <f t="shared" si="355"/>
        <v>Q126</v>
      </c>
      <c r="ED118" s="1022" t="str">
        <f t="shared" si="355"/>
        <v>Q127</v>
      </c>
      <c r="EE118" s="1022" t="str">
        <f t="shared" si="355"/>
        <v>Q128</v>
      </c>
      <c r="EF118" s="1022" t="str">
        <f t="shared" ref="EF118:GQ118" si="356">EF117&amp;EF116</f>
        <v>Q129</v>
      </c>
      <c r="EG118" s="1022" t="str">
        <f t="shared" si="356"/>
        <v>Q130</v>
      </c>
      <c r="EH118" s="1022" t="str">
        <f t="shared" si="356"/>
        <v>Q131</v>
      </c>
      <c r="EI118" s="1022" t="str">
        <f t="shared" si="356"/>
        <v>Q132</v>
      </c>
      <c r="EJ118" s="1022" t="str">
        <f t="shared" si="356"/>
        <v>Q133</v>
      </c>
      <c r="EK118" s="1022" t="str">
        <f t="shared" si="356"/>
        <v>Q134</v>
      </c>
      <c r="EL118" s="1022" t="str">
        <f t="shared" si="356"/>
        <v>Q135</v>
      </c>
      <c r="EM118" s="1022" t="str">
        <f t="shared" si="356"/>
        <v>Q136</v>
      </c>
      <c r="EN118" s="1022" t="str">
        <f t="shared" si="356"/>
        <v>Q137</v>
      </c>
      <c r="EO118" s="1022" t="str">
        <f t="shared" si="356"/>
        <v>Q138</v>
      </c>
      <c r="EP118" s="1022" t="str">
        <f t="shared" si="356"/>
        <v>Q139</v>
      </c>
      <c r="EQ118" s="1022" t="str">
        <f t="shared" si="356"/>
        <v>Q140</v>
      </c>
      <c r="ER118" s="1022" t="str">
        <f t="shared" si="356"/>
        <v>Q141</v>
      </c>
      <c r="ES118" s="1022" t="str">
        <f t="shared" si="356"/>
        <v>Q142</v>
      </c>
      <c r="ET118" s="1022" t="str">
        <f t="shared" si="356"/>
        <v>Q143</v>
      </c>
      <c r="EU118" s="1022" t="str">
        <f t="shared" si="356"/>
        <v>Q144</v>
      </c>
      <c r="EV118" s="1022" t="str">
        <f t="shared" si="356"/>
        <v>Q145</v>
      </c>
      <c r="EW118" s="1022" t="str">
        <f t="shared" si="356"/>
        <v>Q146</v>
      </c>
      <c r="EX118" s="1022" t="str">
        <f t="shared" si="356"/>
        <v>Q147</v>
      </c>
      <c r="EY118" s="1022" t="str">
        <f t="shared" si="356"/>
        <v>Q148</v>
      </c>
      <c r="EZ118" s="1022" t="str">
        <f t="shared" si="356"/>
        <v>Q149</v>
      </c>
      <c r="FA118" s="1022" t="str">
        <f t="shared" si="356"/>
        <v>Q150</v>
      </c>
      <c r="FB118" s="1022" t="str">
        <f t="shared" si="356"/>
        <v>Q151</v>
      </c>
      <c r="FC118" s="1022" t="str">
        <f t="shared" si="356"/>
        <v>Q152</v>
      </c>
      <c r="FD118" s="1022" t="str">
        <f t="shared" si="356"/>
        <v>Q153</v>
      </c>
      <c r="FE118" s="1022" t="str">
        <f t="shared" si="356"/>
        <v>Q154</v>
      </c>
      <c r="FF118" s="1022" t="str">
        <f t="shared" si="356"/>
        <v>Q155</v>
      </c>
      <c r="FG118" s="1022" t="str">
        <f t="shared" si="356"/>
        <v>Q156</v>
      </c>
      <c r="FH118" s="1022" t="str">
        <f t="shared" si="356"/>
        <v>Q157</v>
      </c>
      <c r="FI118" s="1022" t="str">
        <f t="shared" si="356"/>
        <v>Q158</v>
      </c>
      <c r="FJ118" s="1022" t="str">
        <f t="shared" si="356"/>
        <v>Q159</v>
      </c>
      <c r="FK118" s="1022" t="str">
        <f t="shared" si="356"/>
        <v>Q160</v>
      </c>
      <c r="FL118" s="1022" t="str">
        <f t="shared" si="356"/>
        <v>Q161</v>
      </c>
      <c r="FM118" s="1022" t="str">
        <f t="shared" si="356"/>
        <v>Q162</v>
      </c>
      <c r="FN118" s="1022" t="str">
        <f t="shared" si="356"/>
        <v>Q163</v>
      </c>
      <c r="FO118" s="1022" t="str">
        <f t="shared" si="356"/>
        <v>Q164</v>
      </c>
      <c r="FP118" s="1022" t="str">
        <f t="shared" si="356"/>
        <v>Q165</v>
      </c>
      <c r="FQ118" s="1022" t="str">
        <f t="shared" si="356"/>
        <v>Q166</v>
      </c>
      <c r="FR118" s="1022" t="str">
        <f t="shared" si="356"/>
        <v>Q167</v>
      </c>
      <c r="FS118" s="1022" t="str">
        <f t="shared" si="356"/>
        <v>Q168</v>
      </c>
      <c r="FT118" s="1022" t="str">
        <f t="shared" si="356"/>
        <v>Q169</v>
      </c>
      <c r="FU118" s="1022" t="str">
        <f t="shared" si="356"/>
        <v>Q170</v>
      </c>
      <c r="FV118" s="1022" t="str">
        <f t="shared" si="356"/>
        <v>Q171</v>
      </c>
      <c r="FW118" s="1022" t="str">
        <f t="shared" si="356"/>
        <v>Q172</v>
      </c>
      <c r="FX118" s="1022" t="str">
        <f t="shared" si="356"/>
        <v>Q173</v>
      </c>
      <c r="FY118" s="1022" t="str">
        <f t="shared" si="356"/>
        <v>Q174</v>
      </c>
      <c r="FZ118" s="1022" t="str">
        <f t="shared" si="356"/>
        <v>Q175</v>
      </c>
      <c r="GA118" s="1022" t="str">
        <f t="shared" si="356"/>
        <v>Q176</v>
      </c>
      <c r="GB118" s="1022" t="str">
        <f t="shared" si="356"/>
        <v>Q177</v>
      </c>
      <c r="GC118" s="1022" t="str">
        <f t="shared" si="356"/>
        <v>Q178</v>
      </c>
      <c r="GD118" s="1022" t="str">
        <f t="shared" si="356"/>
        <v>Q179</v>
      </c>
      <c r="GE118" s="1022" t="str">
        <f t="shared" si="356"/>
        <v>Q180</v>
      </c>
      <c r="GF118" s="1022" t="str">
        <f t="shared" si="356"/>
        <v>Q181</v>
      </c>
      <c r="GG118" s="1022" t="str">
        <f t="shared" si="356"/>
        <v>Q182</v>
      </c>
      <c r="GH118" s="1022" t="str">
        <f t="shared" si="356"/>
        <v>Q183</v>
      </c>
      <c r="GI118" s="1022" t="str">
        <f t="shared" si="356"/>
        <v>Q184</v>
      </c>
      <c r="GJ118" s="1022" t="str">
        <f t="shared" si="356"/>
        <v>Q185</v>
      </c>
      <c r="GK118" s="1022" t="str">
        <f t="shared" si="356"/>
        <v>Q186</v>
      </c>
      <c r="GL118" s="1022" t="str">
        <f t="shared" si="356"/>
        <v>Q187</v>
      </c>
      <c r="GM118" s="1022" t="str">
        <f t="shared" si="356"/>
        <v>Q188</v>
      </c>
      <c r="GN118" s="1022" t="str">
        <f t="shared" si="356"/>
        <v>Q189</v>
      </c>
      <c r="GO118" s="1022" t="str">
        <f t="shared" si="356"/>
        <v>Q190</v>
      </c>
      <c r="GP118" s="1022" t="str">
        <f t="shared" si="356"/>
        <v>Q191</v>
      </c>
      <c r="GQ118" s="1022" t="str">
        <f t="shared" si="356"/>
        <v>Q192</v>
      </c>
      <c r="GR118" s="1022" t="str">
        <f t="shared" ref="GR118:JC118" si="357">GR117&amp;GR116</f>
        <v>Q193</v>
      </c>
      <c r="GS118" s="1022" t="str">
        <f t="shared" si="357"/>
        <v>Q194</v>
      </c>
      <c r="GT118" s="1022" t="str">
        <f t="shared" si="357"/>
        <v>Q195</v>
      </c>
      <c r="GU118" s="1022" t="str">
        <f t="shared" si="357"/>
        <v>Q196</v>
      </c>
      <c r="GV118" s="1022" t="str">
        <f t="shared" si="357"/>
        <v>Q197</v>
      </c>
      <c r="GW118" s="1022" t="str">
        <f t="shared" si="357"/>
        <v>Q198</v>
      </c>
      <c r="GX118" s="1022" t="str">
        <f t="shared" si="357"/>
        <v>Q199</v>
      </c>
      <c r="GY118" s="1022" t="str">
        <f t="shared" si="357"/>
        <v>Q200</v>
      </c>
      <c r="GZ118" s="1022" t="str">
        <f t="shared" si="357"/>
        <v>Q201</v>
      </c>
      <c r="HA118" s="1022" t="str">
        <f t="shared" si="357"/>
        <v>Q202</v>
      </c>
      <c r="HB118" s="1022" t="str">
        <f t="shared" si="357"/>
        <v>Q203</v>
      </c>
      <c r="HC118" s="1022" t="str">
        <f t="shared" si="357"/>
        <v>Q204</v>
      </c>
      <c r="HD118" s="1022" t="str">
        <f t="shared" si="357"/>
        <v>Q205</v>
      </c>
      <c r="HE118" s="1022" t="str">
        <f t="shared" si="357"/>
        <v>Q206</v>
      </c>
      <c r="HF118" s="1022" t="str">
        <f t="shared" si="357"/>
        <v>Q207</v>
      </c>
      <c r="HG118" s="1022" t="str">
        <f t="shared" si="357"/>
        <v>Q208</v>
      </c>
      <c r="HH118" s="1022" t="str">
        <f t="shared" si="357"/>
        <v>Q209</v>
      </c>
      <c r="HI118" s="1022" t="str">
        <f t="shared" si="357"/>
        <v>Q210</v>
      </c>
      <c r="HJ118" s="1022" t="str">
        <f t="shared" si="357"/>
        <v>Q211</v>
      </c>
      <c r="HK118" s="1022" t="str">
        <f t="shared" si="357"/>
        <v>Q212</v>
      </c>
      <c r="HL118" s="1022" t="str">
        <f t="shared" si="357"/>
        <v>Q213</v>
      </c>
      <c r="HM118" s="1022" t="str">
        <f t="shared" si="357"/>
        <v>Q214</v>
      </c>
      <c r="HN118" s="1022" t="str">
        <f t="shared" si="357"/>
        <v>Q215</v>
      </c>
      <c r="HO118" s="1022" t="str">
        <f t="shared" si="357"/>
        <v>Q216</v>
      </c>
      <c r="HP118" s="1022" t="str">
        <f t="shared" si="357"/>
        <v>Q217</v>
      </c>
      <c r="HQ118" s="1022" t="str">
        <f t="shared" si="357"/>
        <v>Q218</v>
      </c>
      <c r="HR118" s="1022" t="str">
        <f t="shared" si="357"/>
        <v>Q219</v>
      </c>
      <c r="HS118" s="1022" t="str">
        <f t="shared" si="357"/>
        <v>Q220</v>
      </c>
      <c r="HT118" s="1022" t="str">
        <f t="shared" si="357"/>
        <v>Q221</v>
      </c>
      <c r="HU118" s="1022" t="str">
        <f t="shared" si="357"/>
        <v>Q222</v>
      </c>
      <c r="HV118" s="1022" t="str">
        <f t="shared" si="357"/>
        <v>Q223</v>
      </c>
      <c r="HW118" s="1022" t="str">
        <f t="shared" si="357"/>
        <v>Q224</v>
      </c>
      <c r="HX118" s="1022" t="str">
        <f t="shared" si="357"/>
        <v>Q225</v>
      </c>
      <c r="HY118" s="1022" t="str">
        <f t="shared" si="357"/>
        <v>Q226</v>
      </c>
      <c r="HZ118" s="1022" t="str">
        <f t="shared" si="357"/>
        <v>Q227</v>
      </c>
      <c r="IA118" s="1022" t="str">
        <f t="shared" si="357"/>
        <v>Q228</v>
      </c>
      <c r="IB118" s="1022" t="str">
        <f t="shared" si="357"/>
        <v>Q229</v>
      </c>
      <c r="IC118" s="1022" t="str">
        <f t="shared" si="357"/>
        <v>Q230</v>
      </c>
      <c r="ID118" s="1022" t="str">
        <f t="shared" si="357"/>
        <v>Q231</v>
      </c>
      <c r="IE118" s="1022" t="str">
        <f t="shared" si="357"/>
        <v>Q232</v>
      </c>
      <c r="IF118" s="1022" t="str">
        <f t="shared" si="357"/>
        <v>Q233</v>
      </c>
      <c r="IG118" s="1022" t="str">
        <f t="shared" si="357"/>
        <v>Q234</v>
      </c>
      <c r="IH118" s="1022" t="str">
        <f t="shared" si="357"/>
        <v>Q235</v>
      </c>
      <c r="II118" s="1022" t="str">
        <f t="shared" si="357"/>
        <v>Q236</v>
      </c>
      <c r="IJ118" s="1022" t="str">
        <f t="shared" si="357"/>
        <v>Q237</v>
      </c>
      <c r="IK118" s="1022" t="str">
        <f t="shared" si="357"/>
        <v>Q238</v>
      </c>
      <c r="IL118" s="1022" t="str">
        <f t="shared" si="357"/>
        <v>Q239</v>
      </c>
      <c r="IM118" s="1022" t="str">
        <f t="shared" si="357"/>
        <v>Q240</v>
      </c>
      <c r="IN118" s="1022" t="str">
        <f t="shared" si="357"/>
        <v>Q241</v>
      </c>
      <c r="IO118" s="1022" t="str">
        <f t="shared" si="357"/>
        <v>Q242</v>
      </c>
      <c r="IP118" s="1022" t="str">
        <f t="shared" si="357"/>
        <v>Q243</v>
      </c>
      <c r="IQ118" s="1022" t="str">
        <f t="shared" si="357"/>
        <v>Q244</v>
      </c>
      <c r="IR118" s="1022" t="str">
        <f t="shared" si="357"/>
        <v>Q245</v>
      </c>
      <c r="IS118" s="1022" t="str">
        <f t="shared" si="357"/>
        <v>Q246</v>
      </c>
      <c r="IT118" s="1022" t="str">
        <f t="shared" si="357"/>
        <v>Q247</v>
      </c>
      <c r="IU118" s="1022" t="str">
        <f t="shared" si="357"/>
        <v>Q248</v>
      </c>
      <c r="IV118" s="1022" t="str">
        <f t="shared" si="357"/>
        <v>Q249</v>
      </c>
      <c r="IW118" s="1022" t="str">
        <f t="shared" si="357"/>
        <v>Q250</v>
      </c>
      <c r="IX118" s="1022" t="str">
        <f t="shared" si="357"/>
        <v>Q251</v>
      </c>
      <c r="IY118" s="1022" t="str">
        <f t="shared" si="357"/>
        <v>Q252</v>
      </c>
      <c r="IZ118" s="1022" t="str">
        <f t="shared" si="357"/>
        <v>Q253</v>
      </c>
      <c r="JA118" s="1022" t="str">
        <f t="shared" si="357"/>
        <v>Q254</v>
      </c>
      <c r="JB118" s="1022" t="str">
        <f t="shared" si="357"/>
        <v>Q255</v>
      </c>
      <c r="JC118" s="1022" t="str">
        <f t="shared" si="357"/>
        <v>Q256</v>
      </c>
      <c r="JD118" s="1022" t="str">
        <f t="shared" ref="JD118:LO118" si="358">JD117&amp;JD116</f>
        <v>Q257</v>
      </c>
      <c r="JE118" s="1022" t="str">
        <f t="shared" si="358"/>
        <v>Q258</v>
      </c>
      <c r="JF118" s="1022" t="str">
        <f t="shared" si="358"/>
        <v>Q259</v>
      </c>
      <c r="JG118" s="1022" t="str">
        <f t="shared" si="358"/>
        <v>Q260</v>
      </c>
      <c r="JH118" s="1022" t="str">
        <f t="shared" si="358"/>
        <v>Q261</v>
      </c>
      <c r="JI118" s="1022" t="str">
        <f t="shared" si="358"/>
        <v>Q262</v>
      </c>
      <c r="JJ118" s="1022" t="str">
        <f t="shared" si="358"/>
        <v>Q263</v>
      </c>
      <c r="JK118" s="1022" t="str">
        <f t="shared" si="358"/>
        <v>Q264</v>
      </c>
      <c r="JL118" s="1022" t="str">
        <f t="shared" si="358"/>
        <v>Q265</v>
      </c>
      <c r="JM118" s="1022" t="str">
        <f t="shared" si="358"/>
        <v>Q266</v>
      </c>
      <c r="JN118" s="1022" t="str">
        <f t="shared" si="358"/>
        <v>Q267</v>
      </c>
      <c r="JO118" s="1022" t="str">
        <f t="shared" si="358"/>
        <v>Q268</v>
      </c>
      <c r="JP118" s="1022" t="str">
        <f t="shared" si="358"/>
        <v>Q269</v>
      </c>
      <c r="JQ118" s="1022" t="str">
        <f t="shared" si="358"/>
        <v>Q270</v>
      </c>
      <c r="JR118" s="1022" t="str">
        <f t="shared" si="358"/>
        <v>Q271</v>
      </c>
      <c r="JS118" s="1022" t="str">
        <f t="shared" si="358"/>
        <v>Q272</v>
      </c>
      <c r="JT118" s="1022" t="str">
        <f t="shared" si="358"/>
        <v>Q273</v>
      </c>
      <c r="JU118" s="1022" t="str">
        <f t="shared" si="358"/>
        <v>Q274</v>
      </c>
      <c r="JV118" s="1022" t="str">
        <f t="shared" si="358"/>
        <v>Q275</v>
      </c>
      <c r="JW118" s="1022" t="str">
        <f t="shared" si="358"/>
        <v>Q276</v>
      </c>
      <c r="JX118" s="1022" t="str">
        <f t="shared" si="358"/>
        <v>Q277</v>
      </c>
      <c r="JY118" s="1022" t="str">
        <f t="shared" si="358"/>
        <v>Q278</v>
      </c>
      <c r="JZ118" s="1022" t="str">
        <f t="shared" si="358"/>
        <v>Q279</v>
      </c>
      <c r="KA118" s="1022" t="str">
        <f t="shared" si="358"/>
        <v>Q280</v>
      </c>
      <c r="KB118" s="1022" t="str">
        <f t="shared" si="358"/>
        <v>Q281</v>
      </c>
      <c r="KC118" s="1022" t="str">
        <f t="shared" si="358"/>
        <v>Q282</v>
      </c>
      <c r="KD118" s="1022" t="str">
        <f t="shared" si="358"/>
        <v>Q283</v>
      </c>
      <c r="KE118" s="1022" t="str">
        <f t="shared" si="358"/>
        <v>Q284</v>
      </c>
      <c r="KF118" s="1022" t="str">
        <f t="shared" si="358"/>
        <v>Q285</v>
      </c>
      <c r="KG118" s="1022" t="str">
        <f t="shared" si="358"/>
        <v>Q286</v>
      </c>
      <c r="KH118" s="1022" t="str">
        <f t="shared" si="358"/>
        <v>Q287</v>
      </c>
      <c r="KI118" s="1022" t="str">
        <f t="shared" si="358"/>
        <v>Q288</v>
      </c>
      <c r="KJ118" s="1022" t="str">
        <f t="shared" si="358"/>
        <v>Q289</v>
      </c>
      <c r="KK118" s="1022" t="str">
        <f t="shared" si="358"/>
        <v>Q290</v>
      </c>
      <c r="KL118" s="1022" t="str">
        <f t="shared" si="358"/>
        <v>Q291</v>
      </c>
      <c r="KM118" s="1022" t="str">
        <f t="shared" si="358"/>
        <v>Q292</v>
      </c>
      <c r="KN118" s="1022" t="str">
        <f t="shared" si="358"/>
        <v>Q293</v>
      </c>
      <c r="KO118" s="1022" t="str">
        <f t="shared" si="358"/>
        <v>Q294</v>
      </c>
      <c r="KP118" s="1022" t="str">
        <f t="shared" si="358"/>
        <v>Q295</v>
      </c>
      <c r="KQ118" s="1022" t="str">
        <f t="shared" si="358"/>
        <v>Q296</v>
      </c>
      <c r="KR118" s="1022" t="str">
        <f t="shared" si="358"/>
        <v>Q297</v>
      </c>
      <c r="KS118" s="1022" t="str">
        <f t="shared" si="358"/>
        <v>Q298</v>
      </c>
      <c r="KT118" s="1022" t="str">
        <f t="shared" si="358"/>
        <v>Q299</v>
      </c>
      <c r="KU118" s="1022" t="str">
        <f t="shared" si="358"/>
        <v>Q300</v>
      </c>
      <c r="KV118" s="1022" t="str">
        <f t="shared" si="358"/>
        <v>Q301</v>
      </c>
      <c r="KW118" s="1022" t="str">
        <f t="shared" si="358"/>
        <v>Q302</v>
      </c>
      <c r="KX118" s="1022" t="str">
        <f t="shared" si="358"/>
        <v>Q303</v>
      </c>
      <c r="KY118" s="1022" t="str">
        <f t="shared" si="358"/>
        <v>Q304</v>
      </c>
      <c r="KZ118" s="1022" t="str">
        <f t="shared" si="358"/>
        <v>Q305</v>
      </c>
      <c r="LA118" s="1022" t="str">
        <f t="shared" si="358"/>
        <v>Q306</v>
      </c>
      <c r="LB118" s="1022" t="str">
        <f t="shared" si="358"/>
        <v>Q307</v>
      </c>
      <c r="LC118" s="1022" t="str">
        <f t="shared" si="358"/>
        <v>Q308</v>
      </c>
      <c r="LD118" s="1022" t="str">
        <f t="shared" si="358"/>
        <v>Q309</v>
      </c>
      <c r="LE118" s="1022" t="str">
        <f t="shared" si="358"/>
        <v>Q310</v>
      </c>
      <c r="LF118" s="1022" t="str">
        <f t="shared" si="358"/>
        <v>Q311</v>
      </c>
      <c r="LG118" s="1022" t="str">
        <f t="shared" si="358"/>
        <v>Q312</v>
      </c>
      <c r="LH118" s="1022" t="str">
        <f t="shared" si="358"/>
        <v>Q313</v>
      </c>
      <c r="LI118" s="1022" t="str">
        <f t="shared" si="358"/>
        <v>Q314</v>
      </c>
      <c r="LJ118" s="1022" t="str">
        <f t="shared" si="358"/>
        <v>Q315</v>
      </c>
      <c r="LK118" s="1022" t="str">
        <f t="shared" si="358"/>
        <v>Q316</v>
      </c>
      <c r="LL118" s="1022" t="str">
        <f t="shared" si="358"/>
        <v>Q317</v>
      </c>
      <c r="LM118" s="1022" t="str">
        <f t="shared" si="358"/>
        <v>Q318</v>
      </c>
      <c r="LN118" s="1022" t="str">
        <f t="shared" si="358"/>
        <v>Q319</v>
      </c>
      <c r="LO118" s="1022" t="str">
        <f t="shared" si="358"/>
        <v>Q320</v>
      </c>
      <c r="LP118" s="1022" t="str">
        <f t="shared" ref="LP118:OE118" si="359">LP117&amp;LP116</f>
        <v>Q321</v>
      </c>
      <c r="LQ118" s="1022" t="str">
        <f t="shared" si="359"/>
        <v>Q322</v>
      </c>
      <c r="LR118" s="1022" t="str">
        <f t="shared" si="359"/>
        <v>Q323</v>
      </c>
      <c r="LS118" s="1022" t="str">
        <f t="shared" si="359"/>
        <v>Q324</v>
      </c>
      <c r="LT118" s="1022" t="str">
        <f t="shared" si="359"/>
        <v>Q325</v>
      </c>
      <c r="LU118" s="1022" t="str">
        <f t="shared" si="359"/>
        <v>Q326</v>
      </c>
      <c r="LV118" s="1022" t="str">
        <f t="shared" si="359"/>
        <v>Q327</v>
      </c>
      <c r="LW118" s="1022" t="str">
        <f t="shared" si="359"/>
        <v>Q328</v>
      </c>
      <c r="LX118" s="1022" t="str">
        <f t="shared" si="359"/>
        <v>Q329</v>
      </c>
      <c r="LY118" s="1022" t="str">
        <f t="shared" si="359"/>
        <v>Q330</v>
      </c>
      <c r="LZ118" s="1022" t="str">
        <f t="shared" si="359"/>
        <v>Q331</v>
      </c>
      <c r="MA118" s="1022" t="str">
        <f t="shared" si="359"/>
        <v>Q332</v>
      </c>
      <c r="MB118" s="1022" t="str">
        <f t="shared" si="359"/>
        <v>Q333</v>
      </c>
      <c r="MC118" s="1022" t="str">
        <f t="shared" si="359"/>
        <v>Q334</v>
      </c>
      <c r="MD118" s="1022" t="str">
        <f t="shared" si="359"/>
        <v>Q335</v>
      </c>
      <c r="ME118" s="1022" t="str">
        <f t="shared" si="359"/>
        <v>Q336</v>
      </c>
      <c r="MF118" s="1022" t="str">
        <f t="shared" si="359"/>
        <v>Q337</v>
      </c>
      <c r="MG118" s="1022" t="str">
        <f t="shared" si="359"/>
        <v>Q338</v>
      </c>
      <c r="MH118" s="1022" t="str">
        <f t="shared" si="359"/>
        <v>Q339</v>
      </c>
      <c r="MI118" s="1022" t="str">
        <f t="shared" si="359"/>
        <v>Q340</v>
      </c>
      <c r="MJ118" s="1022" t="str">
        <f t="shared" si="359"/>
        <v>Q341</v>
      </c>
      <c r="MK118" s="1022" t="str">
        <f t="shared" si="359"/>
        <v>Q342</v>
      </c>
      <c r="ML118" s="1022" t="str">
        <f t="shared" si="359"/>
        <v>Q343</v>
      </c>
      <c r="MM118" s="1022" t="str">
        <f t="shared" si="359"/>
        <v>Q344</v>
      </c>
      <c r="MN118" s="1022" t="str">
        <f t="shared" si="359"/>
        <v>Q345</v>
      </c>
      <c r="MO118" s="1022" t="str">
        <f t="shared" si="359"/>
        <v>Q346</v>
      </c>
      <c r="MP118" s="1022" t="str">
        <f t="shared" si="359"/>
        <v>Q347</v>
      </c>
      <c r="MQ118" s="1022" t="str">
        <f t="shared" si="359"/>
        <v>Q348</v>
      </c>
      <c r="MR118" s="1022" t="str">
        <f t="shared" si="359"/>
        <v>Q349</v>
      </c>
      <c r="MS118" s="1022" t="str">
        <f t="shared" si="359"/>
        <v>Q350</v>
      </c>
      <c r="MT118" s="1022" t="str">
        <f t="shared" si="359"/>
        <v>Q351</v>
      </c>
      <c r="MU118" s="1022" t="str">
        <f t="shared" si="359"/>
        <v>Q352</v>
      </c>
      <c r="MV118" s="1022" t="str">
        <f t="shared" si="359"/>
        <v>Q353</v>
      </c>
      <c r="MW118" s="1022" t="str">
        <f t="shared" si="359"/>
        <v>Q354</v>
      </c>
      <c r="MX118" s="1022" t="str">
        <f t="shared" si="359"/>
        <v>Q355</v>
      </c>
      <c r="MY118" s="1022" t="str">
        <f t="shared" si="359"/>
        <v>Q356</v>
      </c>
      <c r="MZ118" s="1022" t="str">
        <f t="shared" si="359"/>
        <v>Q357</v>
      </c>
      <c r="NA118" s="1022" t="str">
        <f t="shared" si="359"/>
        <v>Q358</v>
      </c>
      <c r="NB118" s="1022" t="str">
        <f t="shared" si="359"/>
        <v>Q359</v>
      </c>
      <c r="NC118" s="1022" t="str">
        <f t="shared" si="359"/>
        <v>Q360</v>
      </c>
      <c r="ND118" s="1022" t="str">
        <f t="shared" si="359"/>
        <v>Q361</v>
      </c>
      <c r="NE118" s="1022" t="str">
        <f t="shared" si="359"/>
        <v>Q362</v>
      </c>
      <c r="NF118" s="1022" t="str">
        <f t="shared" si="359"/>
        <v>Q363</v>
      </c>
      <c r="NG118" s="1022" t="str">
        <f t="shared" si="359"/>
        <v>Q364</v>
      </c>
      <c r="NH118" s="1022" t="str">
        <f t="shared" si="359"/>
        <v>Q365</v>
      </c>
      <c r="NI118" s="1022" t="str">
        <f t="shared" si="359"/>
        <v>Q366</v>
      </c>
      <c r="NJ118" s="1022" t="str">
        <f t="shared" si="359"/>
        <v>Q367</v>
      </c>
      <c r="NK118" s="1022" t="str">
        <f t="shared" si="359"/>
        <v>Q368</v>
      </c>
      <c r="NL118" s="1022" t="str">
        <f t="shared" si="359"/>
        <v>Q369</v>
      </c>
      <c r="NM118" s="1022" t="str">
        <f t="shared" si="359"/>
        <v>Q370</v>
      </c>
      <c r="NN118" s="1022" t="str">
        <f t="shared" si="359"/>
        <v>Q371</v>
      </c>
      <c r="NO118" s="1022" t="str">
        <f t="shared" si="359"/>
        <v>Q372</v>
      </c>
      <c r="NP118" s="1022" t="str">
        <f t="shared" si="359"/>
        <v>Q373</v>
      </c>
      <c r="NQ118" s="729"/>
      <c r="NR118" s="845"/>
      <c r="NT118" s="729"/>
      <c r="NW118" s="729"/>
      <c r="NZ118" s="729"/>
      <c r="OC118" s="1022" t="str">
        <f t="shared" si="359"/>
        <v>Q382</v>
      </c>
      <c r="OD118" s="1022" t="str">
        <f t="shared" si="359"/>
        <v>Q383</v>
      </c>
      <c r="OE118" s="1022" t="str">
        <f t="shared" si="359"/>
        <v>Q384</v>
      </c>
      <c r="OF118" s="1022" t="str">
        <f t="shared" ref="OF118:QR118" si="360">OF117&amp;OF116</f>
        <v>Q385</v>
      </c>
      <c r="OG118" s="1022" t="str">
        <f t="shared" si="360"/>
        <v>Q386</v>
      </c>
      <c r="OH118" s="1022" t="str">
        <f t="shared" si="360"/>
        <v>Q387</v>
      </c>
      <c r="OI118" s="1022" t="str">
        <f t="shared" si="360"/>
        <v>Q388</v>
      </c>
      <c r="OJ118" s="1022" t="str">
        <f t="shared" si="360"/>
        <v>Q389</v>
      </c>
      <c r="OK118" s="1022" t="str">
        <f t="shared" si="360"/>
        <v>Q390</v>
      </c>
      <c r="OL118" s="1022" t="str">
        <f t="shared" si="360"/>
        <v>Q391</v>
      </c>
      <c r="OM118" s="1022" t="str">
        <f t="shared" si="360"/>
        <v>Q392</v>
      </c>
      <c r="ON118" s="1022" t="str">
        <f t="shared" si="360"/>
        <v>Q393</v>
      </c>
      <c r="OO118" s="1022" t="str">
        <f t="shared" si="360"/>
        <v>Q394</v>
      </c>
      <c r="OP118" s="3732" t="str">
        <f t="shared" si="360"/>
        <v>Q395</v>
      </c>
      <c r="OQ118" s="1022" t="str">
        <f t="shared" si="360"/>
        <v>Q396</v>
      </c>
      <c r="OR118" s="1022" t="str">
        <f t="shared" si="360"/>
        <v>Q397</v>
      </c>
      <c r="OS118" s="1022" t="str">
        <f t="shared" si="360"/>
        <v>Q398</v>
      </c>
      <c r="OT118" s="1022" t="str">
        <f t="shared" si="360"/>
        <v>Q399</v>
      </c>
      <c r="OU118" s="1022" t="str">
        <f t="shared" si="360"/>
        <v>Q400</v>
      </c>
      <c r="OV118" s="1022" t="str">
        <f t="shared" si="360"/>
        <v>Q401</v>
      </c>
      <c r="OW118" s="1022" t="str">
        <f t="shared" si="360"/>
        <v>Q402</v>
      </c>
      <c r="OX118" s="1022" t="str">
        <f t="shared" si="360"/>
        <v>Q403</v>
      </c>
      <c r="OY118" s="1022" t="str">
        <f t="shared" si="360"/>
        <v>Q404</v>
      </c>
      <c r="OZ118" s="1022" t="str">
        <f t="shared" si="360"/>
        <v>Q405</v>
      </c>
      <c r="PA118" s="1022" t="str">
        <f t="shared" si="360"/>
        <v>Q406</v>
      </c>
      <c r="PB118" s="1022" t="str">
        <f t="shared" si="360"/>
        <v>Q407</v>
      </c>
      <c r="PC118" s="1022" t="str">
        <f t="shared" si="360"/>
        <v>Q408</v>
      </c>
      <c r="PD118" s="1022" t="str">
        <f t="shared" si="360"/>
        <v>Q409</v>
      </c>
      <c r="PE118" s="1022" t="str">
        <f t="shared" si="360"/>
        <v>Q410</v>
      </c>
      <c r="PF118" s="1022" t="str">
        <f t="shared" si="360"/>
        <v>Q411</v>
      </c>
      <c r="PG118" s="1022" t="str">
        <f t="shared" si="360"/>
        <v>Q412</v>
      </c>
      <c r="PH118" s="1022" t="str">
        <f t="shared" si="360"/>
        <v>Q413</v>
      </c>
      <c r="PI118" s="1022" t="str">
        <f t="shared" si="360"/>
        <v>Q414</v>
      </c>
      <c r="PJ118" s="1022" t="str">
        <f t="shared" si="360"/>
        <v>Q415</v>
      </c>
      <c r="PK118" s="1022" t="str">
        <f t="shared" si="360"/>
        <v>Q416</v>
      </c>
      <c r="PL118" s="1022" t="str">
        <f t="shared" si="360"/>
        <v>Q417</v>
      </c>
      <c r="PM118" s="1022" t="str">
        <f t="shared" si="360"/>
        <v>Q418</v>
      </c>
      <c r="PN118" s="1022" t="str">
        <f t="shared" si="360"/>
        <v>Q419</v>
      </c>
      <c r="PO118" s="1022" t="str">
        <f t="shared" si="360"/>
        <v>Q420</v>
      </c>
      <c r="PP118" s="1022" t="str">
        <f t="shared" si="360"/>
        <v>Q421</v>
      </c>
      <c r="PQ118" s="1022" t="str">
        <f t="shared" si="360"/>
        <v>Q422</v>
      </c>
      <c r="PR118" s="1022" t="str">
        <f t="shared" si="360"/>
        <v>Q423</v>
      </c>
      <c r="PS118" s="1022" t="str">
        <f t="shared" si="360"/>
        <v>Q424</v>
      </c>
      <c r="PT118" s="1022" t="str">
        <f t="shared" si="360"/>
        <v>Q425</v>
      </c>
      <c r="PU118" s="1022" t="str">
        <f t="shared" si="360"/>
        <v>Q426</v>
      </c>
      <c r="PV118" s="1022" t="str">
        <f t="shared" si="360"/>
        <v>Q427</v>
      </c>
      <c r="PW118" s="1022" t="str">
        <f t="shared" si="360"/>
        <v>Q428</v>
      </c>
      <c r="PX118" s="1022" t="str">
        <f t="shared" si="360"/>
        <v>Q429</v>
      </c>
      <c r="PY118" s="1022" t="str">
        <f t="shared" si="360"/>
        <v>Q430</v>
      </c>
      <c r="PZ118" s="1022" t="str">
        <f t="shared" si="360"/>
        <v>Q431</v>
      </c>
      <c r="QA118" s="1022" t="str">
        <f t="shared" si="360"/>
        <v>Q432</v>
      </c>
      <c r="QB118" s="1022" t="str">
        <f t="shared" si="360"/>
        <v>Q433</v>
      </c>
      <c r="QC118" s="1022" t="str">
        <f t="shared" si="360"/>
        <v>Q434</v>
      </c>
      <c r="QD118" s="1022" t="str">
        <f t="shared" si="360"/>
        <v>Q435</v>
      </c>
      <c r="QE118" s="1022" t="str">
        <f t="shared" si="360"/>
        <v>Q436</v>
      </c>
      <c r="QF118" s="1022" t="str">
        <f t="shared" si="360"/>
        <v>Q437</v>
      </c>
      <c r="QG118" s="1022" t="str">
        <f t="shared" si="360"/>
        <v>Q438</v>
      </c>
      <c r="QH118" s="1022" t="str">
        <f t="shared" si="360"/>
        <v>Q439</v>
      </c>
      <c r="QI118" s="1022" t="str">
        <f t="shared" si="360"/>
        <v>Q440</v>
      </c>
      <c r="QJ118" s="1022" t="str">
        <f t="shared" si="360"/>
        <v>Q441</v>
      </c>
      <c r="QK118" s="1022" t="str">
        <f t="shared" si="360"/>
        <v>Q442</v>
      </c>
      <c r="QL118" s="1022" t="str">
        <f t="shared" si="360"/>
        <v>Q443</v>
      </c>
      <c r="QM118" s="1022" t="str">
        <f t="shared" si="360"/>
        <v>Q444</v>
      </c>
      <c r="QN118" s="1022" t="str">
        <f t="shared" si="360"/>
        <v>Q445</v>
      </c>
      <c r="QO118" s="1022" t="str">
        <f t="shared" si="360"/>
        <v>Q446</v>
      </c>
      <c r="QP118" s="1022" t="str">
        <f t="shared" si="360"/>
        <v>Q447</v>
      </c>
      <c r="QQ118" s="1022"/>
      <c r="QR118" s="1022" t="str">
        <f t="shared" si="360"/>
        <v>Q448</v>
      </c>
      <c r="QS118" s="1022" t="str">
        <f t="shared" ref="QS118:TD118" si="361">QS117&amp;QS116</f>
        <v>Q449</v>
      </c>
      <c r="QT118" s="1022" t="str">
        <f t="shared" si="361"/>
        <v>Q450</v>
      </c>
      <c r="QU118" s="1022" t="str">
        <f t="shared" si="361"/>
        <v>Q451</v>
      </c>
      <c r="QV118" s="1022" t="str">
        <f t="shared" si="361"/>
        <v>Q452</v>
      </c>
      <c r="QW118" s="1022" t="str">
        <f t="shared" si="361"/>
        <v>Q453</v>
      </c>
      <c r="QX118" s="1022" t="str">
        <f t="shared" si="361"/>
        <v>Q454</v>
      </c>
      <c r="QY118" s="1022" t="str">
        <f t="shared" si="361"/>
        <v>Q455</v>
      </c>
      <c r="QZ118" s="1022" t="str">
        <f t="shared" si="361"/>
        <v>Q456</v>
      </c>
      <c r="RA118" s="1022" t="str">
        <f t="shared" si="361"/>
        <v>Q457</v>
      </c>
      <c r="RB118" s="1022" t="str">
        <f t="shared" si="361"/>
        <v>Q458</v>
      </c>
      <c r="RC118" s="1022" t="str">
        <f t="shared" si="361"/>
        <v>Q459</v>
      </c>
      <c r="RD118" s="1022" t="str">
        <f t="shared" si="361"/>
        <v>Q460</v>
      </c>
      <c r="RE118" s="1022" t="str">
        <f t="shared" si="361"/>
        <v>Q461</v>
      </c>
      <c r="RF118" s="1022" t="str">
        <f t="shared" si="361"/>
        <v>Q462</v>
      </c>
      <c r="RG118" s="1022" t="str">
        <f t="shared" si="361"/>
        <v>Q463</v>
      </c>
      <c r="RH118" s="1022" t="str">
        <f t="shared" si="361"/>
        <v>Q464</v>
      </c>
      <c r="RI118" s="1022" t="str">
        <f t="shared" si="361"/>
        <v>Q465</v>
      </c>
      <c r="RJ118" s="1022" t="str">
        <f t="shared" si="361"/>
        <v>Q466</v>
      </c>
      <c r="RK118" s="1022" t="str">
        <f t="shared" si="361"/>
        <v>Q467</v>
      </c>
      <c r="RL118" s="1022" t="str">
        <f t="shared" si="361"/>
        <v>Q468</v>
      </c>
      <c r="RM118" s="1022" t="str">
        <f t="shared" si="361"/>
        <v>Q469</v>
      </c>
      <c r="RN118" s="1022" t="str">
        <f t="shared" si="361"/>
        <v>Q470</v>
      </c>
      <c r="RO118" s="1022" t="str">
        <f t="shared" si="361"/>
        <v>Q471</v>
      </c>
      <c r="RP118" s="1022" t="str">
        <f t="shared" si="361"/>
        <v>Q472</v>
      </c>
      <c r="RQ118" s="1022" t="str">
        <f t="shared" si="361"/>
        <v>Q473</v>
      </c>
      <c r="RR118" s="1022" t="str">
        <f t="shared" si="361"/>
        <v>Q474</v>
      </c>
      <c r="RS118" s="1022" t="str">
        <f t="shared" si="361"/>
        <v>Q475</v>
      </c>
      <c r="RT118" s="1022" t="str">
        <f t="shared" si="361"/>
        <v>Q476</v>
      </c>
      <c r="RU118" s="1022" t="str">
        <f t="shared" si="361"/>
        <v>Q477</v>
      </c>
      <c r="RV118" s="1022" t="str">
        <f t="shared" si="361"/>
        <v>Q478</v>
      </c>
      <c r="RW118" s="1022" t="str">
        <f t="shared" si="361"/>
        <v>Q479</v>
      </c>
      <c r="RX118" s="1022" t="str">
        <f t="shared" si="361"/>
        <v>Q480</v>
      </c>
      <c r="RY118" s="1022" t="str">
        <f t="shared" si="361"/>
        <v>Q481</v>
      </c>
      <c r="RZ118" s="1022" t="str">
        <f t="shared" si="361"/>
        <v>Q482</v>
      </c>
      <c r="SA118" s="1022" t="str">
        <f t="shared" si="361"/>
        <v>Q483</v>
      </c>
      <c r="SB118" s="1022" t="str">
        <f t="shared" si="361"/>
        <v>Q484</v>
      </c>
      <c r="SC118" s="1022" t="str">
        <f t="shared" si="361"/>
        <v>Q485</v>
      </c>
      <c r="SD118" s="1022" t="str">
        <f t="shared" si="361"/>
        <v>Q486</v>
      </c>
      <c r="SE118" s="1022" t="str">
        <f t="shared" si="361"/>
        <v>Q487</v>
      </c>
      <c r="SF118" s="1022" t="str">
        <f t="shared" si="361"/>
        <v>Q488</v>
      </c>
      <c r="SG118" s="1022" t="str">
        <f t="shared" si="361"/>
        <v>Q489</v>
      </c>
      <c r="SH118" s="1022" t="str">
        <f t="shared" si="361"/>
        <v>Q490</v>
      </c>
      <c r="SI118" s="1022" t="str">
        <f t="shared" si="361"/>
        <v>Q491</v>
      </c>
      <c r="SJ118" s="1022" t="str">
        <f t="shared" si="361"/>
        <v>Q492</v>
      </c>
      <c r="SK118" s="1022" t="str">
        <f t="shared" si="361"/>
        <v>Q493</v>
      </c>
      <c r="SL118" s="1022" t="str">
        <f t="shared" si="361"/>
        <v>Q494</v>
      </c>
      <c r="SM118" s="1022" t="str">
        <f t="shared" si="361"/>
        <v>Q495</v>
      </c>
      <c r="SN118" s="1022" t="str">
        <f t="shared" si="361"/>
        <v>Q496</v>
      </c>
      <c r="SO118" s="1022" t="str">
        <f t="shared" si="361"/>
        <v>Q497</v>
      </c>
      <c r="SP118" s="1022" t="str">
        <f t="shared" si="361"/>
        <v>Q498</v>
      </c>
      <c r="SQ118" s="1022" t="str">
        <f t="shared" si="361"/>
        <v>Q499</v>
      </c>
      <c r="SR118" s="1022" t="str">
        <f t="shared" si="361"/>
        <v>Q500</v>
      </c>
      <c r="SS118" s="1022" t="str">
        <f t="shared" si="361"/>
        <v>Q501</v>
      </c>
      <c r="ST118" s="1022" t="str">
        <f t="shared" si="361"/>
        <v>Q502</v>
      </c>
      <c r="SU118" s="1022" t="str">
        <f t="shared" si="361"/>
        <v>Q503</v>
      </c>
      <c r="SV118" s="1022" t="str">
        <f t="shared" si="361"/>
        <v>Q504</v>
      </c>
      <c r="SW118" s="1022" t="str">
        <f t="shared" si="361"/>
        <v>Q505</v>
      </c>
      <c r="SX118" s="1022" t="str">
        <f t="shared" si="361"/>
        <v>Q506</v>
      </c>
      <c r="SY118" s="1022" t="str">
        <f t="shared" si="361"/>
        <v>Q507</v>
      </c>
      <c r="SZ118" s="1022" t="str">
        <f t="shared" si="361"/>
        <v>Q508</v>
      </c>
      <c r="TA118" s="1022" t="str">
        <f t="shared" si="361"/>
        <v>Q509</v>
      </c>
      <c r="TB118" s="1022" t="str">
        <f t="shared" si="361"/>
        <v>Q510</v>
      </c>
      <c r="TC118" s="1022" t="str">
        <f t="shared" si="361"/>
        <v>Q511</v>
      </c>
      <c r="TD118" s="1022" t="str">
        <f t="shared" si="361"/>
        <v>Q512</v>
      </c>
      <c r="TE118" s="1022" t="str">
        <f t="shared" ref="TE118:VP118" si="362">TE117&amp;TE116</f>
        <v>Q513</v>
      </c>
      <c r="TF118" s="1022" t="str">
        <f t="shared" si="362"/>
        <v>Q514</v>
      </c>
      <c r="TG118" s="1022" t="str">
        <f t="shared" si="362"/>
        <v>Q515</v>
      </c>
      <c r="TH118" s="1022" t="str">
        <f t="shared" si="362"/>
        <v>Q516</v>
      </c>
      <c r="TI118" s="1022" t="str">
        <f t="shared" si="362"/>
        <v>Q517</v>
      </c>
      <c r="TJ118" s="1022" t="str">
        <f t="shared" si="362"/>
        <v>Q518</v>
      </c>
      <c r="TK118" s="1022" t="str">
        <f t="shared" si="362"/>
        <v>Q519</v>
      </c>
      <c r="TL118" s="1022" t="str">
        <f t="shared" si="362"/>
        <v>Q520</v>
      </c>
      <c r="TM118" s="1022" t="str">
        <f t="shared" si="362"/>
        <v>Q521</v>
      </c>
      <c r="TN118" s="1022" t="str">
        <f t="shared" si="362"/>
        <v>Q522</v>
      </c>
      <c r="TO118" s="1022" t="str">
        <f t="shared" si="362"/>
        <v>Q523</v>
      </c>
      <c r="TP118" s="1022" t="str">
        <f t="shared" si="362"/>
        <v>Q524</v>
      </c>
      <c r="TQ118" s="1022" t="str">
        <f t="shared" si="362"/>
        <v>Q525</v>
      </c>
      <c r="TR118" s="1022" t="str">
        <f t="shared" si="362"/>
        <v>Q526</v>
      </c>
      <c r="TS118" s="1022" t="str">
        <f t="shared" si="362"/>
        <v>Q527</v>
      </c>
      <c r="TT118" s="1022" t="str">
        <f t="shared" si="362"/>
        <v>Q528</v>
      </c>
      <c r="TU118" s="1022" t="str">
        <f t="shared" si="362"/>
        <v>Q529</v>
      </c>
      <c r="TV118" s="1022" t="str">
        <f t="shared" si="362"/>
        <v>Q530</v>
      </c>
      <c r="TW118" s="1022" t="str">
        <f t="shared" si="362"/>
        <v>Q531</v>
      </c>
      <c r="TX118" s="1022" t="str">
        <f t="shared" si="362"/>
        <v>Q532</v>
      </c>
      <c r="TY118" s="1022" t="str">
        <f t="shared" si="362"/>
        <v>Q533</v>
      </c>
      <c r="TZ118" s="1022" t="str">
        <f t="shared" si="362"/>
        <v>Q534</v>
      </c>
      <c r="UA118" s="1022" t="str">
        <f t="shared" si="362"/>
        <v>Q535</v>
      </c>
      <c r="UB118" s="1022" t="str">
        <f t="shared" si="362"/>
        <v>Q536</v>
      </c>
      <c r="UC118" s="1022" t="str">
        <f t="shared" si="362"/>
        <v>Q537</v>
      </c>
      <c r="UD118" s="1022" t="str">
        <f t="shared" si="362"/>
        <v>Q538</v>
      </c>
      <c r="UE118" s="1022" t="str">
        <f t="shared" si="362"/>
        <v>Q539</v>
      </c>
      <c r="UF118" s="1022" t="str">
        <f t="shared" si="362"/>
        <v>Q540</v>
      </c>
      <c r="UG118" s="1022" t="str">
        <f t="shared" si="362"/>
        <v>Q541</v>
      </c>
      <c r="UH118" s="1022" t="str">
        <f t="shared" si="362"/>
        <v>Q542</v>
      </c>
      <c r="UI118" s="1022" t="str">
        <f t="shared" si="362"/>
        <v>Q543</v>
      </c>
      <c r="UJ118" s="1022" t="str">
        <f t="shared" si="362"/>
        <v>Q544</v>
      </c>
      <c r="UK118" s="1022" t="str">
        <f t="shared" si="362"/>
        <v>Q545</v>
      </c>
      <c r="UL118" s="1022" t="str">
        <f t="shared" si="362"/>
        <v>Q546</v>
      </c>
      <c r="UM118" s="1022" t="str">
        <f t="shared" si="362"/>
        <v>Q547</v>
      </c>
      <c r="UN118" s="1022" t="str">
        <f t="shared" si="362"/>
        <v>Q548</v>
      </c>
      <c r="UO118" s="1022" t="str">
        <f t="shared" si="362"/>
        <v>Q549</v>
      </c>
      <c r="UP118" s="1022" t="str">
        <f t="shared" si="362"/>
        <v>Q550</v>
      </c>
      <c r="UQ118" s="1022" t="str">
        <f t="shared" si="362"/>
        <v>Q551</v>
      </c>
      <c r="UR118" s="1022" t="str">
        <f t="shared" si="362"/>
        <v>Q552</v>
      </c>
      <c r="US118" s="1022" t="str">
        <f t="shared" si="362"/>
        <v>Q553</v>
      </c>
      <c r="UT118" s="1022" t="str">
        <f t="shared" si="362"/>
        <v>Q554</v>
      </c>
      <c r="UU118" s="1022" t="str">
        <f t="shared" si="362"/>
        <v>Q555</v>
      </c>
      <c r="UV118" s="1022" t="str">
        <f t="shared" si="362"/>
        <v>Q556</v>
      </c>
      <c r="UW118" s="1022" t="str">
        <f t="shared" si="362"/>
        <v>Q557</v>
      </c>
      <c r="UX118" s="1022" t="str">
        <f t="shared" si="362"/>
        <v>Q558</v>
      </c>
      <c r="UY118" s="1022" t="str">
        <f t="shared" si="362"/>
        <v>Q559</v>
      </c>
      <c r="UZ118" s="1022" t="str">
        <f t="shared" si="362"/>
        <v>Q560</v>
      </c>
      <c r="VA118" s="1022" t="str">
        <f t="shared" si="362"/>
        <v>Q561</v>
      </c>
      <c r="VB118" s="1022" t="str">
        <f t="shared" si="362"/>
        <v>Q562</v>
      </c>
      <c r="VC118" s="1022" t="str">
        <f t="shared" si="362"/>
        <v>Q563</v>
      </c>
      <c r="VD118" s="1022" t="str">
        <f t="shared" si="362"/>
        <v>Q564</v>
      </c>
      <c r="VE118" s="1022" t="str">
        <f t="shared" si="362"/>
        <v>Q565</v>
      </c>
      <c r="VF118" s="1022" t="str">
        <f t="shared" si="362"/>
        <v>Q566</v>
      </c>
      <c r="VG118" s="1022" t="str">
        <f t="shared" si="362"/>
        <v>Q567</v>
      </c>
      <c r="VH118" s="1022" t="str">
        <f t="shared" si="362"/>
        <v>Q568</v>
      </c>
      <c r="VI118" s="1022" t="str">
        <f t="shared" si="362"/>
        <v>Q569</v>
      </c>
      <c r="VJ118" s="1022" t="str">
        <f t="shared" si="362"/>
        <v>Q570</v>
      </c>
      <c r="VK118" s="1022" t="str">
        <f t="shared" si="362"/>
        <v>Q571</v>
      </c>
      <c r="VL118" s="1022" t="str">
        <f t="shared" si="362"/>
        <v>Q572</v>
      </c>
      <c r="VM118" s="1022" t="str">
        <f t="shared" si="362"/>
        <v>Q573</v>
      </c>
      <c r="VN118" s="1022" t="str">
        <f t="shared" si="362"/>
        <v>Q574</v>
      </c>
      <c r="VO118" s="1022" t="str">
        <f t="shared" si="362"/>
        <v>Q575</v>
      </c>
      <c r="VP118" s="1022" t="str">
        <f t="shared" si="362"/>
        <v>Q576</v>
      </c>
      <c r="VQ118" s="1022" t="str">
        <f t="shared" ref="VQ118:YB118" si="363">VQ117&amp;VQ116</f>
        <v>Q577</v>
      </c>
      <c r="VR118" s="1022" t="str">
        <f t="shared" si="363"/>
        <v>Q578</v>
      </c>
      <c r="VS118" s="1022" t="str">
        <f t="shared" si="363"/>
        <v>Q579</v>
      </c>
      <c r="VT118" s="1022" t="str">
        <f t="shared" si="363"/>
        <v>Q580</v>
      </c>
      <c r="VU118" s="1022" t="str">
        <f t="shared" si="363"/>
        <v>Q581</v>
      </c>
      <c r="VV118" s="1022" t="str">
        <f t="shared" si="363"/>
        <v>Q582</v>
      </c>
      <c r="VW118" s="1022" t="str">
        <f t="shared" si="363"/>
        <v>Q583</v>
      </c>
      <c r="VX118" s="1022" t="str">
        <f t="shared" si="363"/>
        <v>Q584</v>
      </c>
      <c r="VY118" s="1022" t="str">
        <f t="shared" si="363"/>
        <v>Q585</v>
      </c>
      <c r="VZ118" s="1022" t="str">
        <f t="shared" si="363"/>
        <v>Q586</v>
      </c>
      <c r="WA118" s="1022" t="str">
        <f t="shared" si="363"/>
        <v>Q587</v>
      </c>
      <c r="WB118" s="1022" t="str">
        <f t="shared" si="363"/>
        <v>Q588</v>
      </c>
      <c r="WC118" s="1022" t="str">
        <f t="shared" si="363"/>
        <v>Q589</v>
      </c>
      <c r="WD118" s="1022" t="str">
        <f t="shared" si="363"/>
        <v>Q590</v>
      </c>
      <c r="WE118" s="1022" t="str">
        <f t="shared" si="363"/>
        <v>Q591</v>
      </c>
      <c r="WF118" s="1022" t="str">
        <f t="shared" si="363"/>
        <v>Q592</v>
      </c>
      <c r="WG118" s="1022" t="str">
        <f t="shared" si="363"/>
        <v>Q593</v>
      </c>
      <c r="WH118" s="1022" t="str">
        <f t="shared" si="363"/>
        <v>Q594</v>
      </c>
      <c r="WI118" s="1022" t="str">
        <f t="shared" si="363"/>
        <v>Q595</v>
      </c>
      <c r="WJ118" s="1022" t="str">
        <f t="shared" si="363"/>
        <v>Q596</v>
      </c>
      <c r="WK118" s="1022" t="str">
        <f t="shared" si="363"/>
        <v>Q597</v>
      </c>
      <c r="WL118" s="1022" t="str">
        <f t="shared" si="363"/>
        <v>Q598</v>
      </c>
      <c r="WM118" s="1022" t="str">
        <f t="shared" si="363"/>
        <v>Q599</v>
      </c>
      <c r="WN118" s="1022" t="str">
        <f t="shared" si="363"/>
        <v>Q600</v>
      </c>
      <c r="WO118" s="1022" t="str">
        <f t="shared" si="363"/>
        <v>Q601</v>
      </c>
      <c r="WP118" s="1022" t="str">
        <f t="shared" si="363"/>
        <v>Q602</v>
      </c>
      <c r="WQ118" s="1022" t="str">
        <f t="shared" si="363"/>
        <v>Q603</v>
      </c>
      <c r="WR118" s="1022" t="str">
        <f t="shared" si="363"/>
        <v>Q604</v>
      </c>
      <c r="WS118" s="1022" t="str">
        <f t="shared" si="363"/>
        <v>Q605</v>
      </c>
      <c r="WT118" s="1022" t="str">
        <f t="shared" si="363"/>
        <v>Q606</v>
      </c>
      <c r="WU118" s="1022" t="str">
        <f t="shared" si="363"/>
        <v>Q607</v>
      </c>
      <c r="WV118" s="1022" t="str">
        <f t="shared" si="363"/>
        <v>Q608</v>
      </c>
      <c r="WW118" s="1022" t="str">
        <f t="shared" si="363"/>
        <v>Q609</v>
      </c>
      <c r="WX118" s="1022" t="str">
        <f t="shared" si="363"/>
        <v>Q610</v>
      </c>
      <c r="WY118" s="1022" t="str">
        <f t="shared" si="363"/>
        <v>Q611</v>
      </c>
      <c r="WZ118" s="1022" t="str">
        <f t="shared" si="363"/>
        <v>Q612</v>
      </c>
      <c r="XA118" s="1022" t="str">
        <f t="shared" si="363"/>
        <v>Q613</v>
      </c>
      <c r="XB118" s="1022" t="str">
        <f t="shared" si="363"/>
        <v>Q614</v>
      </c>
      <c r="XC118" s="1022" t="str">
        <f t="shared" si="363"/>
        <v>Q615</v>
      </c>
      <c r="XD118" s="1022" t="str">
        <f t="shared" si="363"/>
        <v>Q616</v>
      </c>
      <c r="XE118" s="1022" t="str">
        <f t="shared" si="363"/>
        <v>Q617</v>
      </c>
      <c r="XF118" s="1022" t="str">
        <f t="shared" si="363"/>
        <v>Q618</v>
      </c>
      <c r="XG118" s="1022" t="str">
        <f t="shared" si="363"/>
        <v>Q619</v>
      </c>
      <c r="XH118" s="1022" t="str">
        <f t="shared" si="363"/>
        <v>Q620</v>
      </c>
      <c r="XI118" s="1022" t="str">
        <f t="shared" si="363"/>
        <v>Q621</v>
      </c>
      <c r="XJ118" s="1022" t="str">
        <f t="shared" si="363"/>
        <v>Q622</v>
      </c>
      <c r="XK118" s="1022" t="str">
        <f t="shared" si="363"/>
        <v>Q623</v>
      </c>
      <c r="XL118" s="1022" t="str">
        <f t="shared" si="363"/>
        <v>Q624</v>
      </c>
      <c r="XM118" s="1022" t="str">
        <f t="shared" si="363"/>
        <v>Q625</v>
      </c>
      <c r="XN118" s="1022" t="str">
        <f t="shared" si="363"/>
        <v>Q626</v>
      </c>
      <c r="XO118" s="1022" t="str">
        <f t="shared" si="363"/>
        <v>Q627</v>
      </c>
      <c r="XP118" s="1022" t="str">
        <f t="shared" si="363"/>
        <v>Q628</v>
      </c>
      <c r="XQ118" s="1022" t="str">
        <f t="shared" si="363"/>
        <v>Q629</v>
      </c>
      <c r="XR118" s="1022" t="str">
        <f t="shared" si="363"/>
        <v>Q630</v>
      </c>
      <c r="XS118" s="1022" t="str">
        <f t="shared" si="363"/>
        <v>Q631</v>
      </c>
      <c r="XT118" s="1022" t="str">
        <f t="shared" si="363"/>
        <v>Q632</v>
      </c>
      <c r="XU118" s="1022" t="str">
        <f t="shared" si="363"/>
        <v>Q633</v>
      </c>
      <c r="XV118" s="1022" t="str">
        <f t="shared" si="363"/>
        <v>Q634</v>
      </c>
      <c r="XW118" s="1022" t="str">
        <f t="shared" si="363"/>
        <v>Q635</v>
      </c>
      <c r="XX118" s="1022" t="str">
        <f t="shared" si="363"/>
        <v>Q636</v>
      </c>
      <c r="XY118" s="1022" t="str">
        <f t="shared" si="363"/>
        <v>Q637</v>
      </c>
      <c r="XZ118" s="1022" t="str">
        <f t="shared" si="363"/>
        <v>Q638</v>
      </c>
      <c r="YA118" s="1022" t="str">
        <f t="shared" si="363"/>
        <v>Q639</v>
      </c>
      <c r="YB118" s="1022" t="str">
        <f t="shared" si="363"/>
        <v>Q640</v>
      </c>
      <c r="YC118" s="1022" t="str">
        <f t="shared" ref="YC118:AAN118" si="364">YC117&amp;YC116</f>
        <v>Q641</v>
      </c>
      <c r="YD118" s="1022" t="str">
        <f t="shared" si="364"/>
        <v>Q642</v>
      </c>
      <c r="YE118" s="1022" t="str">
        <f t="shared" si="364"/>
        <v>Q643</v>
      </c>
      <c r="YF118" s="1022" t="str">
        <f t="shared" si="364"/>
        <v>Q644</v>
      </c>
      <c r="YG118" s="1022" t="str">
        <f t="shared" si="364"/>
        <v>Q645</v>
      </c>
      <c r="YH118" s="1022" t="str">
        <f t="shared" si="364"/>
        <v>Q646</v>
      </c>
      <c r="YI118" s="1022" t="str">
        <f t="shared" si="364"/>
        <v>Q647</v>
      </c>
      <c r="YJ118" s="1022" t="str">
        <f t="shared" si="364"/>
        <v>Q648</v>
      </c>
      <c r="YK118" s="1022" t="str">
        <f t="shared" si="364"/>
        <v>Q649</v>
      </c>
      <c r="YL118" s="1022" t="str">
        <f t="shared" si="364"/>
        <v>Q650</v>
      </c>
      <c r="YM118" s="1022" t="str">
        <f t="shared" si="364"/>
        <v>Q651</v>
      </c>
      <c r="YN118" s="1022" t="str">
        <f t="shared" si="364"/>
        <v>Q652</v>
      </c>
      <c r="YO118" s="1022" t="str">
        <f t="shared" si="364"/>
        <v>Q653</v>
      </c>
      <c r="YP118" s="1022" t="str">
        <f t="shared" si="364"/>
        <v>Q654</v>
      </c>
      <c r="YQ118" s="1022" t="str">
        <f t="shared" si="364"/>
        <v>Q655</v>
      </c>
      <c r="YR118" s="1022" t="str">
        <f t="shared" si="364"/>
        <v>Q656</v>
      </c>
      <c r="YS118" s="1022" t="str">
        <f t="shared" si="364"/>
        <v>Q657</v>
      </c>
      <c r="YT118" s="1022" t="str">
        <f t="shared" si="364"/>
        <v>Q658</v>
      </c>
      <c r="YU118" s="1022" t="str">
        <f t="shared" si="364"/>
        <v>Q659</v>
      </c>
      <c r="YV118" s="1022" t="str">
        <f t="shared" si="364"/>
        <v>Q660</v>
      </c>
      <c r="YW118" s="1022" t="str">
        <f t="shared" si="364"/>
        <v>Q661</v>
      </c>
      <c r="YX118" s="1022" t="str">
        <f t="shared" si="364"/>
        <v>Q662</v>
      </c>
      <c r="YY118" s="1022" t="str">
        <f t="shared" si="364"/>
        <v>Q663</v>
      </c>
      <c r="YZ118" s="1022" t="str">
        <f t="shared" si="364"/>
        <v>Q664</v>
      </c>
      <c r="ZA118" s="1022" t="str">
        <f t="shared" si="364"/>
        <v>Q665</v>
      </c>
      <c r="ZB118" s="1022" t="str">
        <f t="shared" si="364"/>
        <v>Q666</v>
      </c>
      <c r="ZC118" s="1022" t="str">
        <f t="shared" si="364"/>
        <v>Q667</v>
      </c>
      <c r="ZD118" s="1022" t="str">
        <f t="shared" si="364"/>
        <v>Q668</v>
      </c>
      <c r="ZE118" s="1022" t="str">
        <f t="shared" si="364"/>
        <v>Q669</v>
      </c>
      <c r="ZF118" s="1022" t="str">
        <f t="shared" si="364"/>
        <v>Q670</v>
      </c>
      <c r="ZG118" s="1022" t="str">
        <f t="shared" si="364"/>
        <v>Q671</v>
      </c>
      <c r="ZH118" s="1022" t="str">
        <f t="shared" si="364"/>
        <v>Q672</v>
      </c>
      <c r="ZI118" s="1022" t="str">
        <f t="shared" si="364"/>
        <v>Q673</v>
      </c>
      <c r="ZJ118" s="1022" t="str">
        <f t="shared" si="364"/>
        <v>Q674</v>
      </c>
      <c r="ZK118" s="1022" t="str">
        <f t="shared" si="364"/>
        <v>Q675</v>
      </c>
      <c r="ZL118" s="1022" t="str">
        <f t="shared" si="364"/>
        <v>Q676</v>
      </c>
      <c r="ZM118" s="1022" t="str">
        <f t="shared" si="364"/>
        <v>Q677</v>
      </c>
      <c r="ZN118" s="1022" t="str">
        <f t="shared" si="364"/>
        <v>Q678</v>
      </c>
      <c r="ZO118" s="1022" t="str">
        <f t="shared" si="364"/>
        <v>Q679</v>
      </c>
      <c r="ZP118" s="1022" t="str">
        <f t="shared" si="364"/>
        <v>Q680</v>
      </c>
      <c r="ZQ118" s="1022" t="str">
        <f t="shared" si="364"/>
        <v>Q681</v>
      </c>
      <c r="ZR118" s="1022" t="str">
        <f t="shared" si="364"/>
        <v>Q682</v>
      </c>
      <c r="ZS118" s="1022" t="str">
        <f t="shared" si="364"/>
        <v>Q683</v>
      </c>
      <c r="ZT118" s="1022" t="str">
        <f t="shared" si="364"/>
        <v>Q684</v>
      </c>
      <c r="ZU118" s="1022" t="str">
        <f t="shared" si="364"/>
        <v>Q685</v>
      </c>
      <c r="ZV118" s="1022" t="str">
        <f t="shared" si="364"/>
        <v>Q686</v>
      </c>
      <c r="ZW118" s="1022" t="str">
        <f t="shared" si="364"/>
        <v>Q687</v>
      </c>
      <c r="ZX118" s="1022" t="str">
        <f t="shared" si="364"/>
        <v>Q688</v>
      </c>
      <c r="ZY118" s="1022" t="str">
        <f t="shared" si="364"/>
        <v>Q689</v>
      </c>
      <c r="ZZ118" s="1022" t="str">
        <f t="shared" si="364"/>
        <v>Q690</v>
      </c>
      <c r="AAA118" s="1022" t="str">
        <f t="shared" si="364"/>
        <v>Q691</v>
      </c>
      <c r="AAB118" s="1022" t="str">
        <f t="shared" si="364"/>
        <v>Q692</v>
      </c>
      <c r="AAC118" s="1022" t="str">
        <f t="shared" si="364"/>
        <v>Q693</v>
      </c>
      <c r="AAD118" s="1022" t="str">
        <f t="shared" si="364"/>
        <v>Q694</v>
      </c>
      <c r="AAE118" s="1022" t="str">
        <f t="shared" si="364"/>
        <v>Q695</v>
      </c>
      <c r="AAF118" s="1022" t="str">
        <f t="shared" si="364"/>
        <v>Q696</v>
      </c>
      <c r="AAG118" s="1022" t="str">
        <f t="shared" si="364"/>
        <v>Q697</v>
      </c>
      <c r="AAH118" s="1022" t="str">
        <f t="shared" si="364"/>
        <v>Q698</v>
      </c>
      <c r="AAI118" s="1022" t="str">
        <f t="shared" si="364"/>
        <v>Q699</v>
      </c>
      <c r="AAJ118" s="1022" t="str">
        <f t="shared" si="364"/>
        <v>Q700</v>
      </c>
      <c r="AAK118" s="1022" t="str">
        <f t="shared" si="364"/>
        <v>Q701</v>
      </c>
      <c r="AAL118" s="1022" t="str">
        <f t="shared" si="364"/>
        <v>Q702</v>
      </c>
      <c r="AAM118" s="1022" t="str">
        <f t="shared" si="364"/>
        <v>Q703</v>
      </c>
      <c r="AAN118" s="1022" t="str">
        <f t="shared" si="364"/>
        <v>Q704</v>
      </c>
      <c r="AAO118" s="1022" t="str">
        <f t="shared" ref="AAO118:ACZ118" si="365">AAO117&amp;AAO116</f>
        <v>Q705</v>
      </c>
      <c r="AAP118" s="1022" t="str">
        <f t="shared" si="365"/>
        <v>Q706</v>
      </c>
      <c r="AAQ118" s="1022" t="str">
        <f t="shared" si="365"/>
        <v>Q707</v>
      </c>
      <c r="AAR118" s="1022" t="str">
        <f t="shared" si="365"/>
        <v>Q708</v>
      </c>
      <c r="AAS118" s="1022" t="str">
        <f t="shared" si="365"/>
        <v>Q709</v>
      </c>
      <c r="AAT118" s="1022" t="str">
        <f t="shared" si="365"/>
        <v>Q710</v>
      </c>
      <c r="AAU118" s="1022" t="str">
        <f t="shared" si="365"/>
        <v>Q711</v>
      </c>
      <c r="AAV118" s="1022" t="str">
        <f t="shared" si="365"/>
        <v>Q712</v>
      </c>
      <c r="AAW118" s="1022" t="str">
        <f t="shared" si="365"/>
        <v>Q713</v>
      </c>
      <c r="AAX118" s="1022" t="str">
        <f t="shared" si="365"/>
        <v>Q714</v>
      </c>
      <c r="AAY118" s="1022" t="str">
        <f t="shared" si="365"/>
        <v>Q715</v>
      </c>
      <c r="AAZ118" s="1022" t="str">
        <f t="shared" si="365"/>
        <v>Q716</v>
      </c>
      <c r="ABA118" s="1022" t="str">
        <f t="shared" si="365"/>
        <v>Q717</v>
      </c>
      <c r="ABB118" s="1022" t="str">
        <f t="shared" si="365"/>
        <v>Q718</v>
      </c>
      <c r="ABC118" s="1022" t="str">
        <f t="shared" si="365"/>
        <v>Q719</v>
      </c>
      <c r="ABD118" s="1022" t="str">
        <f t="shared" si="365"/>
        <v>Q720</v>
      </c>
      <c r="ABE118" s="1022" t="str">
        <f t="shared" si="365"/>
        <v>Q721</v>
      </c>
      <c r="ABF118" s="1022" t="str">
        <f t="shared" si="365"/>
        <v>Q722</v>
      </c>
      <c r="ABG118" s="1022" t="str">
        <f t="shared" si="365"/>
        <v>Q723</v>
      </c>
      <c r="ABH118" s="1022" t="str">
        <f t="shared" si="365"/>
        <v>Q724</v>
      </c>
      <c r="ABI118" s="1022" t="str">
        <f t="shared" si="365"/>
        <v>Q725</v>
      </c>
      <c r="ABJ118" s="1022" t="str">
        <f t="shared" si="365"/>
        <v>Q726</v>
      </c>
      <c r="ABK118" s="1022" t="str">
        <f t="shared" si="365"/>
        <v>Q727</v>
      </c>
      <c r="ABL118" s="1022" t="str">
        <f t="shared" si="365"/>
        <v>Q728</v>
      </c>
      <c r="ABM118" s="1022" t="str">
        <f t="shared" si="365"/>
        <v>Q729</v>
      </c>
      <c r="ABN118" s="1022" t="str">
        <f t="shared" si="365"/>
        <v>Q730</v>
      </c>
      <c r="ABO118" s="1022" t="str">
        <f t="shared" si="365"/>
        <v>Q731</v>
      </c>
      <c r="ABP118" s="1022" t="str">
        <f t="shared" si="365"/>
        <v>Q732</v>
      </c>
      <c r="ABQ118" s="1022" t="str">
        <f t="shared" si="365"/>
        <v>Q733</v>
      </c>
      <c r="ABR118" s="1022" t="str">
        <f t="shared" si="365"/>
        <v>Q734</v>
      </c>
      <c r="ABS118" s="1022" t="str">
        <f t="shared" si="365"/>
        <v>Q735</v>
      </c>
      <c r="ABT118" s="1022" t="str">
        <f t="shared" si="365"/>
        <v>Q736</v>
      </c>
      <c r="ABU118" s="1022" t="str">
        <f t="shared" si="365"/>
        <v>Q737</v>
      </c>
      <c r="ABV118" s="1022" t="str">
        <f t="shared" si="365"/>
        <v>Q738</v>
      </c>
      <c r="ABW118" s="1022" t="str">
        <f t="shared" si="365"/>
        <v>Q739</v>
      </c>
      <c r="ABX118" s="1022" t="str">
        <f t="shared" si="365"/>
        <v>Q740</v>
      </c>
      <c r="ABY118" s="1022" t="str">
        <f t="shared" si="365"/>
        <v>Q741</v>
      </c>
      <c r="ABZ118" s="1022" t="str">
        <f t="shared" si="365"/>
        <v>Q742</v>
      </c>
      <c r="ACA118" s="1022" t="str">
        <f t="shared" si="365"/>
        <v>Q743</v>
      </c>
      <c r="ACB118" s="1022" t="str">
        <f t="shared" si="365"/>
        <v>Q744</v>
      </c>
      <c r="ACC118" s="1022" t="str">
        <f t="shared" si="365"/>
        <v>Q745</v>
      </c>
      <c r="ACD118" s="1022" t="str">
        <f t="shared" si="365"/>
        <v>Q746</v>
      </c>
      <c r="ACE118" s="1022" t="str">
        <f t="shared" si="365"/>
        <v>Q747</v>
      </c>
      <c r="ACF118" s="1022" t="str">
        <f t="shared" si="365"/>
        <v>Q748</v>
      </c>
      <c r="ACG118" s="1022" t="str">
        <f t="shared" si="365"/>
        <v>Q749</v>
      </c>
      <c r="ACH118" s="1022" t="str">
        <f t="shared" si="365"/>
        <v>Q750</v>
      </c>
      <c r="ACI118" s="1022" t="str">
        <f t="shared" si="365"/>
        <v>Q751</v>
      </c>
      <c r="ACJ118" s="1022" t="str">
        <f t="shared" si="365"/>
        <v>Q752</v>
      </c>
      <c r="ACK118" s="1022" t="str">
        <f t="shared" si="365"/>
        <v>Q753</v>
      </c>
      <c r="ACL118" s="1022" t="str">
        <f t="shared" si="365"/>
        <v>Q754</v>
      </c>
      <c r="ACM118" s="1022" t="str">
        <f t="shared" si="365"/>
        <v>Q755</v>
      </c>
      <c r="ACN118" s="1022" t="str">
        <f t="shared" si="365"/>
        <v>Q756</v>
      </c>
      <c r="ACO118" s="1022" t="str">
        <f t="shared" si="365"/>
        <v>Q757</v>
      </c>
      <c r="ACP118" s="1022" t="str">
        <f t="shared" si="365"/>
        <v>Q758</v>
      </c>
      <c r="ACQ118" s="1022" t="str">
        <f t="shared" si="365"/>
        <v>Q759</v>
      </c>
      <c r="ACR118" s="1022" t="str">
        <f t="shared" si="365"/>
        <v>Q760</v>
      </c>
      <c r="ACS118" s="1022" t="str">
        <f t="shared" si="365"/>
        <v>Q761</v>
      </c>
      <c r="ACT118" s="1022" t="str">
        <f t="shared" si="365"/>
        <v>Q762</v>
      </c>
      <c r="ACU118" s="1022" t="str">
        <f t="shared" si="365"/>
        <v>Q763</v>
      </c>
      <c r="ACV118" s="1022" t="str">
        <f t="shared" si="365"/>
        <v>Q764</v>
      </c>
      <c r="ACW118" s="1022" t="str">
        <f t="shared" si="365"/>
        <v>Q765</v>
      </c>
      <c r="ACX118" s="1022" t="str">
        <f t="shared" si="365"/>
        <v>Q766</v>
      </c>
      <c r="ACY118" s="1022" t="str">
        <f t="shared" si="365"/>
        <v>Q767</v>
      </c>
      <c r="ACZ118" s="1022" t="str">
        <f t="shared" si="365"/>
        <v>Q768</v>
      </c>
      <c r="ADA118" s="1022" t="str">
        <f t="shared" ref="ADA118:AFL118" si="366">ADA117&amp;ADA116</f>
        <v>Q769</v>
      </c>
      <c r="ADB118" s="1022" t="str">
        <f t="shared" si="366"/>
        <v>Q770</v>
      </c>
      <c r="ADC118" s="1022" t="str">
        <f t="shared" si="366"/>
        <v>Q771</v>
      </c>
      <c r="ADD118" s="1022" t="str">
        <f t="shared" si="366"/>
        <v>Q772</v>
      </c>
      <c r="ADE118" s="1022" t="str">
        <f t="shared" si="366"/>
        <v>Q773</v>
      </c>
      <c r="ADF118" s="1022" t="str">
        <f t="shared" si="366"/>
        <v>Q774</v>
      </c>
      <c r="ADG118" s="1022" t="str">
        <f t="shared" si="366"/>
        <v>Q775</v>
      </c>
      <c r="ADH118" s="1022" t="str">
        <f t="shared" si="366"/>
        <v>Q776</v>
      </c>
      <c r="ADI118" s="1022" t="str">
        <f t="shared" si="366"/>
        <v>Q777</v>
      </c>
      <c r="ADJ118" s="1022" t="str">
        <f t="shared" si="366"/>
        <v>Q778</v>
      </c>
      <c r="ADK118" s="1022" t="str">
        <f t="shared" si="366"/>
        <v>Q779</v>
      </c>
      <c r="ADL118" s="1022" t="str">
        <f t="shared" si="366"/>
        <v>Q780</v>
      </c>
      <c r="ADM118" s="1022" t="str">
        <f t="shared" si="366"/>
        <v>Q781</v>
      </c>
      <c r="ADN118" s="1022" t="str">
        <f t="shared" si="366"/>
        <v>Q782</v>
      </c>
      <c r="ADO118" s="1022" t="str">
        <f t="shared" si="366"/>
        <v>Q783</v>
      </c>
      <c r="ADP118" s="1022" t="str">
        <f t="shared" si="366"/>
        <v>Q784</v>
      </c>
      <c r="ADQ118" s="1022" t="str">
        <f t="shared" si="366"/>
        <v>Q785</v>
      </c>
      <c r="ADR118" s="1022" t="str">
        <f t="shared" si="366"/>
        <v>Q786</v>
      </c>
      <c r="ADS118" s="1022" t="str">
        <f t="shared" si="366"/>
        <v>Q787</v>
      </c>
      <c r="ADT118" s="1022" t="str">
        <f t="shared" si="366"/>
        <v>Q788</v>
      </c>
      <c r="ADU118" s="1022" t="str">
        <f t="shared" si="366"/>
        <v>Q789</v>
      </c>
      <c r="ADV118" s="1022" t="str">
        <f t="shared" si="366"/>
        <v>Q790</v>
      </c>
      <c r="ADW118" s="1022" t="str">
        <f t="shared" si="366"/>
        <v>Q791</v>
      </c>
      <c r="ADX118" s="1022" t="str">
        <f t="shared" si="366"/>
        <v>Q792</v>
      </c>
      <c r="ADY118" s="1022" t="str">
        <f t="shared" si="366"/>
        <v>Q793</v>
      </c>
      <c r="ADZ118" s="1022" t="str">
        <f t="shared" si="366"/>
        <v>Q794</v>
      </c>
      <c r="AEA118" s="1022" t="str">
        <f t="shared" si="366"/>
        <v>Q795</v>
      </c>
      <c r="AEB118" s="1022" t="str">
        <f t="shared" si="366"/>
        <v>Q796</v>
      </c>
      <c r="AEC118" s="1022" t="str">
        <f t="shared" si="366"/>
        <v>Q797</v>
      </c>
      <c r="AED118" s="1022" t="str">
        <f t="shared" si="366"/>
        <v>Q798</v>
      </c>
      <c r="AEE118" s="1022" t="str">
        <f t="shared" si="366"/>
        <v>Q799</v>
      </c>
      <c r="AEF118" s="1022" t="str">
        <f t="shared" si="366"/>
        <v>Q800</v>
      </c>
      <c r="AEG118" s="1022" t="str">
        <f t="shared" si="366"/>
        <v>Q801</v>
      </c>
      <c r="AEH118" s="1022" t="str">
        <f t="shared" si="366"/>
        <v>Q802</v>
      </c>
      <c r="AEI118" s="1022" t="str">
        <f t="shared" si="366"/>
        <v>Q803</v>
      </c>
      <c r="AEJ118" s="1022" t="str">
        <f t="shared" si="366"/>
        <v>Q804</v>
      </c>
      <c r="AEK118" s="1022" t="str">
        <f t="shared" si="366"/>
        <v>Q805</v>
      </c>
      <c r="AEL118" s="1022" t="str">
        <f t="shared" si="366"/>
        <v>Q806</v>
      </c>
      <c r="AEM118" s="1022" t="str">
        <f t="shared" si="366"/>
        <v>Q807</v>
      </c>
      <c r="AEN118" s="1022" t="str">
        <f t="shared" si="366"/>
        <v>Q808</v>
      </c>
      <c r="AEO118" s="1022" t="str">
        <f t="shared" si="366"/>
        <v>Q809</v>
      </c>
      <c r="AEP118" s="1022" t="str">
        <f t="shared" si="366"/>
        <v>Q810</v>
      </c>
      <c r="AEQ118" s="1022" t="str">
        <f t="shared" si="366"/>
        <v>Q811</v>
      </c>
      <c r="AER118" s="1022" t="str">
        <f t="shared" si="366"/>
        <v>Q812</v>
      </c>
      <c r="AES118" s="1022" t="str">
        <f t="shared" si="366"/>
        <v>Q813</v>
      </c>
      <c r="AET118" s="1022" t="str">
        <f t="shared" si="366"/>
        <v>Q814</v>
      </c>
      <c r="AEU118" s="1022" t="str">
        <f t="shared" si="366"/>
        <v>Q815</v>
      </c>
      <c r="AEV118" s="1022" t="str">
        <f t="shared" si="366"/>
        <v>Q816</v>
      </c>
      <c r="AEW118" s="1022" t="str">
        <f t="shared" si="366"/>
        <v>Q817</v>
      </c>
      <c r="AEX118" s="1022" t="str">
        <f t="shared" si="366"/>
        <v>Q818</v>
      </c>
      <c r="AEY118" s="1022" t="str">
        <f t="shared" si="366"/>
        <v>Q819</v>
      </c>
      <c r="AEZ118" s="1022" t="str">
        <f t="shared" si="366"/>
        <v>Q820</v>
      </c>
      <c r="AFA118" s="1022" t="str">
        <f t="shared" si="366"/>
        <v>Q821</v>
      </c>
      <c r="AFB118" s="1022" t="str">
        <f t="shared" si="366"/>
        <v>Q822</v>
      </c>
      <c r="AFC118" s="1022" t="str">
        <f t="shared" si="366"/>
        <v>Q823</v>
      </c>
      <c r="AFD118" s="1022" t="str">
        <f t="shared" si="366"/>
        <v>Q824</v>
      </c>
      <c r="AFE118" s="1022" t="str">
        <f t="shared" si="366"/>
        <v>Q825</v>
      </c>
      <c r="AFF118" s="1022" t="str">
        <f t="shared" si="366"/>
        <v>Q826</v>
      </c>
      <c r="AFG118" s="1022" t="str">
        <f t="shared" si="366"/>
        <v>Q827</v>
      </c>
      <c r="AFH118" s="1022" t="str">
        <f t="shared" si="366"/>
        <v>Q828</v>
      </c>
      <c r="AFI118" s="1022" t="str">
        <f t="shared" si="366"/>
        <v>Q829</v>
      </c>
      <c r="AFJ118" s="1022" t="str">
        <f t="shared" si="366"/>
        <v>Q830</v>
      </c>
      <c r="AFK118" s="1022" t="str">
        <f t="shared" si="366"/>
        <v>Q831</v>
      </c>
      <c r="AFL118" s="1022" t="str">
        <f t="shared" si="366"/>
        <v>Q832</v>
      </c>
      <c r="AFM118" s="1022" t="str">
        <f t="shared" ref="AFM118:AHX118" si="367">AFM117&amp;AFM116</f>
        <v>Q833</v>
      </c>
      <c r="AFN118" s="1022" t="str">
        <f t="shared" si="367"/>
        <v>Q834</v>
      </c>
      <c r="AFO118" s="1022" t="str">
        <f t="shared" si="367"/>
        <v>Q835</v>
      </c>
      <c r="AFP118" s="1022" t="str">
        <f t="shared" si="367"/>
        <v>Q836</v>
      </c>
      <c r="AFQ118" s="1022" t="str">
        <f t="shared" si="367"/>
        <v>Q837</v>
      </c>
      <c r="AFR118" s="1022" t="str">
        <f t="shared" si="367"/>
        <v>Q838</v>
      </c>
      <c r="AFS118" s="1022" t="str">
        <f t="shared" si="367"/>
        <v>Q839</v>
      </c>
      <c r="AFT118" s="1022" t="str">
        <f t="shared" si="367"/>
        <v>Q840</v>
      </c>
      <c r="AFU118" s="1022" t="str">
        <f t="shared" si="367"/>
        <v>Q841</v>
      </c>
      <c r="AFV118" s="1022" t="str">
        <f t="shared" si="367"/>
        <v>Q842</v>
      </c>
      <c r="AFW118" s="1022" t="str">
        <f t="shared" si="367"/>
        <v>Q843</v>
      </c>
      <c r="AFX118" s="1022" t="str">
        <f t="shared" si="367"/>
        <v>Q844</v>
      </c>
      <c r="AFY118" s="1022" t="str">
        <f t="shared" si="367"/>
        <v>Q845</v>
      </c>
      <c r="AFZ118" s="1022" t="str">
        <f t="shared" si="367"/>
        <v>Q846</v>
      </c>
      <c r="AGA118" s="1022" t="str">
        <f t="shared" si="367"/>
        <v>Q847</v>
      </c>
      <c r="AGB118" s="1022" t="str">
        <f t="shared" si="367"/>
        <v>Q848</v>
      </c>
      <c r="AGC118" s="1022" t="str">
        <f t="shared" si="367"/>
        <v>Q849</v>
      </c>
      <c r="AGD118" s="1022" t="str">
        <f t="shared" si="367"/>
        <v>Q850</v>
      </c>
      <c r="AGE118" s="1022" t="str">
        <f t="shared" si="367"/>
        <v>Q851</v>
      </c>
      <c r="AGF118" s="1022" t="str">
        <f t="shared" si="367"/>
        <v>Q852</v>
      </c>
      <c r="AGG118" s="1022" t="str">
        <f t="shared" si="367"/>
        <v>Q853</v>
      </c>
      <c r="AGH118" s="1022" t="str">
        <f t="shared" si="367"/>
        <v>Q854</v>
      </c>
      <c r="AGI118" s="1022" t="str">
        <f t="shared" si="367"/>
        <v>Q855</v>
      </c>
      <c r="AGJ118" s="1022" t="str">
        <f t="shared" si="367"/>
        <v>Q856</v>
      </c>
      <c r="AGK118" s="1022" t="str">
        <f t="shared" si="367"/>
        <v>Q857</v>
      </c>
      <c r="AGL118" s="1022" t="str">
        <f t="shared" si="367"/>
        <v>Q858</v>
      </c>
      <c r="AGM118" s="1022" t="str">
        <f t="shared" si="367"/>
        <v>Q859</v>
      </c>
      <c r="AGN118" s="1022" t="str">
        <f t="shared" si="367"/>
        <v>Q860</v>
      </c>
      <c r="AGO118" s="1022" t="str">
        <f t="shared" si="367"/>
        <v>Q861</v>
      </c>
      <c r="AGP118" s="1022" t="str">
        <f t="shared" si="367"/>
        <v>Q862</v>
      </c>
      <c r="AGQ118" s="1022" t="str">
        <f t="shared" si="367"/>
        <v>Q863</v>
      </c>
      <c r="AGR118" s="1022" t="str">
        <f t="shared" si="367"/>
        <v>Q864</v>
      </c>
      <c r="AGS118" s="1022" t="str">
        <f t="shared" si="367"/>
        <v>Q865</v>
      </c>
      <c r="AGT118" s="1022" t="str">
        <f t="shared" si="367"/>
        <v>Q866</v>
      </c>
      <c r="AGU118" s="1022" t="str">
        <f t="shared" si="367"/>
        <v>Q867</v>
      </c>
      <c r="AGV118" s="1022" t="str">
        <f t="shared" si="367"/>
        <v>Q868</v>
      </c>
      <c r="AGW118" s="1022" t="str">
        <f t="shared" si="367"/>
        <v>Q869</v>
      </c>
      <c r="AGX118" s="1022" t="str">
        <f t="shared" si="367"/>
        <v>Q870</v>
      </c>
      <c r="AGY118" s="1022" t="str">
        <f t="shared" si="367"/>
        <v>Q871</v>
      </c>
      <c r="AGZ118" s="1022" t="str">
        <f t="shared" si="367"/>
        <v>Q872</v>
      </c>
      <c r="AHA118" s="1022" t="str">
        <f t="shared" si="367"/>
        <v>Q873</v>
      </c>
      <c r="AHB118" s="1022" t="str">
        <f t="shared" si="367"/>
        <v>Q874</v>
      </c>
      <c r="AHC118" s="1022" t="str">
        <f t="shared" si="367"/>
        <v>Q875</v>
      </c>
      <c r="AHD118" s="1022" t="str">
        <f t="shared" si="367"/>
        <v>Q876</v>
      </c>
      <c r="AHE118" s="1022" t="str">
        <f t="shared" si="367"/>
        <v>Q877</v>
      </c>
      <c r="AHF118" s="1022" t="str">
        <f t="shared" si="367"/>
        <v>Q878</v>
      </c>
      <c r="AHG118" s="1022" t="str">
        <f t="shared" si="367"/>
        <v>Q879</v>
      </c>
      <c r="AHH118" s="1022" t="str">
        <f t="shared" si="367"/>
        <v>Q880</v>
      </c>
      <c r="AHI118" s="1022" t="str">
        <f t="shared" si="367"/>
        <v>Q881</v>
      </c>
      <c r="AHJ118" s="1022" t="str">
        <f t="shared" si="367"/>
        <v>Q882</v>
      </c>
      <c r="AHK118" s="1022" t="str">
        <f t="shared" si="367"/>
        <v>Q883</v>
      </c>
      <c r="AHL118" s="1022" t="str">
        <f t="shared" si="367"/>
        <v>Q884</v>
      </c>
      <c r="AHM118" s="1022" t="str">
        <f t="shared" si="367"/>
        <v>Q885</v>
      </c>
      <c r="AHN118" s="1022" t="str">
        <f t="shared" si="367"/>
        <v>Q886</v>
      </c>
      <c r="AHO118" s="1022" t="str">
        <f t="shared" si="367"/>
        <v>Q887</v>
      </c>
      <c r="AHP118" s="1022" t="str">
        <f t="shared" si="367"/>
        <v>Q888</v>
      </c>
      <c r="AHQ118" s="1022" t="str">
        <f t="shared" si="367"/>
        <v>Q889</v>
      </c>
      <c r="AHR118" s="1022" t="str">
        <f t="shared" si="367"/>
        <v>Q890</v>
      </c>
      <c r="AHS118" s="1022" t="str">
        <f t="shared" si="367"/>
        <v>Q891</v>
      </c>
      <c r="AHT118" s="1022" t="str">
        <f t="shared" si="367"/>
        <v>Q892</v>
      </c>
      <c r="AHU118" s="1022" t="str">
        <f t="shared" si="367"/>
        <v>Q893</v>
      </c>
      <c r="AHV118" s="1022" t="str">
        <f t="shared" si="367"/>
        <v>Q894</v>
      </c>
      <c r="AHW118" s="1022" t="str">
        <f t="shared" si="367"/>
        <v>Q895</v>
      </c>
      <c r="AHX118" s="1022" t="str">
        <f t="shared" si="367"/>
        <v>Q896</v>
      </c>
      <c r="AHY118" s="1022" t="str">
        <f t="shared" ref="AHY118:AKJ118" si="368">AHY117&amp;AHY116</f>
        <v>Q897</v>
      </c>
      <c r="AHZ118" s="1022" t="str">
        <f t="shared" si="368"/>
        <v>Q898</v>
      </c>
      <c r="AIA118" s="1022" t="str">
        <f t="shared" si="368"/>
        <v>Q899</v>
      </c>
      <c r="AIB118" s="1022" t="str">
        <f t="shared" si="368"/>
        <v>Q900</v>
      </c>
      <c r="AIC118" s="1022" t="str">
        <f t="shared" si="368"/>
        <v>Q901</v>
      </c>
      <c r="AID118" s="1022" t="str">
        <f t="shared" si="368"/>
        <v>Q902</v>
      </c>
      <c r="AIE118" s="1022" t="str">
        <f t="shared" si="368"/>
        <v>Q903</v>
      </c>
      <c r="AIF118" s="1022" t="str">
        <f t="shared" si="368"/>
        <v>Q904</v>
      </c>
      <c r="AIG118" s="1022" t="str">
        <f t="shared" si="368"/>
        <v>Q905</v>
      </c>
      <c r="AIH118" s="1022" t="str">
        <f t="shared" si="368"/>
        <v>Q906</v>
      </c>
      <c r="AII118" s="1022" t="str">
        <f t="shared" si="368"/>
        <v>Q907</v>
      </c>
      <c r="AIJ118" s="1022" t="str">
        <f t="shared" si="368"/>
        <v>Q908</v>
      </c>
      <c r="AIK118" s="1022" t="str">
        <f t="shared" si="368"/>
        <v>Q909</v>
      </c>
      <c r="AIL118" s="1022" t="str">
        <f t="shared" si="368"/>
        <v>Q910</v>
      </c>
      <c r="AIM118" s="1022" t="str">
        <f t="shared" si="368"/>
        <v>Q911</v>
      </c>
      <c r="AIN118" s="1022" t="str">
        <f t="shared" si="368"/>
        <v>Q912</v>
      </c>
      <c r="AIO118" s="1022" t="str">
        <f t="shared" si="368"/>
        <v>Q913</v>
      </c>
      <c r="AIP118" s="1022" t="str">
        <f t="shared" si="368"/>
        <v>Q914</v>
      </c>
      <c r="AIQ118" s="1022" t="str">
        <f t="shared" si="368"/>
        <v>Q915</v>
      </c>
      <c r="AIR118" s="1022" t="str">
        <f t="shared" si="368"/>
        <v>Q916</v>
      </c>
      <c r="AIS118" s="1022" t="str">
        <f t="shared" si="368"/>
        <v>Q917</v>
      </c>
      <c r="AIT118" s="1022" t="str">
        <f t="shared" si="368"/>
        <v>Q918</v>
      </c>
      <c r="AIU118" s="1022" t="str">
        <f t="shared" si="368"/>
        <v>Q919</v>
      </c>
      <c r="AIV118" s="1022" t="str">
        <f t="shared" si="368"/>
        <v>Q920</v>
      </c>
      <c r="AIW118" s="1022" t="str">
        <f t="shared" si="368"/>
        <v>Q921</v>
      </c>
      <c r="AIX118" s="1022" t="str">
        <f t="shared" si="368"/>
        <v>Q922</v>
      </c>
      <c r="AIY118" s="1022" t="str">
        <f t="shared" si="368"/>
        <v>Q923</v>
      </c>
      <c r="AIZ118" s="1022" t="str">
        <f t="shared" si="368"/>
        <v>Q924</v>
      </c>
      <c r="AJA118" s="1022" t="str">
        <f t="shared" si="368"/>
        <v>Q925</v>
      </c>
      <c r="AJB118" s="1022" t="str">
        <f t="shared" si="368"/>
        <v>Q926</v>
      </c>
      <c r="AJC118" s="1022" t="str">
        <f t="shared" si="368"/>
        <v>Q927</v>
      </c>
      <c r="AJD118" s="1022" t="str">
        <f t="shared" si="368"/>
        <v>Q928</v>
      </c>
      <c r="AJE118" s="1022" t="str">
        <f t="shared" si="368"/>
        <v>Q929</v>
      </c>
      <c r="AJF118" s="1022" t="str">
        <f t="shared" si="368"/>
        <v>Q930</v>
      </c>
      <c r="AJG118" s="1022" t="str">
        <f t="shared" si="368"/>
        <v>Q931</v>
      </c>
      <c r="AJH118" s="1022" t="str">
        <f t="shared" si="368"/>
        <v>Q932</v>
      </c>
      <c r="AJI118" s="1022" t="str">
        <f t="shared" si="368"/>
        <v>Q933</v>
      </c>
      <c r="AJJ118" s="1022" t="str">
        <f t="shared" si="368"/>
        <v>Q934</v>
      </c>
      <c r="AJK118" s="1022" t="str">
        <f t="shared" si="368"/>
        <v>Q935</v>
      </c>
      <c r="AJL118" s="1022" t="str">
        <f t="shared" si="368"/>
        <v>Q936</v>
      </c>
      <c r="AJM118" s="1022" t="str">
        <f t="shared" si="368"/>
        <v>Q937</v>
      </c>
      <c r="AJN118" s="1022" t="str">
        <f t="shared" si="368"/>
        <v>Q938</v>
      </c>
      <c r="AJO118" s="1022" t="str">
        <f t="shared" si="368"/>
        <v>Q939</v>
      </c>
      <c r="AJP118" s="1022" t="str">
        <f t="shared" si="368"/>
        <v>Q940</v>
      </c>
      <c r="AJQ118" s="1022" t="str">
        <f t="shared" si="368"/>
        <v>Q941</v>
      </c>
      <c r="AJR118" s="1022" t="str">
        <f t="shared" si="368"/>
        <v>Q942</v>
      </c>
      <c r="AJS118" s="1022" t="str">
        <f t="shared" si="368"/>
        <v>Q943</v>
      </c>
      <c r="AJT118" s="1022" t="str">
        <f t="shared" si="368"/>
        <v>Q944</v>
      </c>
      <c r="AJU118" s="1022" t="str">
        <f t="shared" si="368"/>
        <v>Q945</v>
      </c>
      <c r="AJV118" s="1022" t="str">
        <f t="shared" si="368"/>
        <v>Q946</v>
      </c>
      <c r="AJW118" s="1022" t="str">
        <f t="shared" si="368"/>
        <v>Q947</v>
      </c>
      <c r="AJX118" s="1022" t="str">
        <f t="shared" si="368"/>
        <v>Q948</v>
      </c>
      <c r="AJY118" s="1022" t="str">
        <f t="shared" si="368"/>
        <v>Q949</v>
      </c>
      <c r="AJZ118" s="1022" t="str">
        <f t="shared" si="368"/>
        <v>Q950</v>
      </c>
      <c r="AKA118" s="1022" t="str">
        <f t="shared" si="368"/>
        <v>Q951</v>
      </c>
      <c r="AKB118" s="1022" t="str">
        <f t="shared" si="368"/>
        <v>Q952</v>
      </c>
      <c r="AKC118" s="1022" t="str">
        <f t="shared" si="368"/>
        <v>Q953</v>
      </c>
      <c r="AKD118" s="1022" t="str">
        <f t="shared" si="368"/>
        <v>Q954</v>
      </c>
      <c r="AKE118" s="1022" t="str">
        <f t="shared" si="368"/>
        <v>Q955</v>
      </c>
      <c r="AKF118" s="1022" t="str">
        <f t="shared" si="368"/>
        <v>Q956</v>
      </c>
      <c r="AKG118" s="1022" t="str">
        <f t="shared" si="368"/>
        <v>Q957</v>
      </c>
      <c r="AKH118" s="1022" t="str">
        <f t="shared" si="368"/>
        <v>Q958</v>
      </c>
      <c r="AKI118" s="1022" t="str">
        <f t="shared" si="368"/>
        <v>Q959</v>
      </c>
      <c r="AKJ118" s="1022" t="str">
        <f t="shared" si="368"/>
        <v>Q960</v>
      </c>
      <c r="AKK118" s="1022" t="str">
        <f t="shared" ref="AKK118:ALH118" si="369">AKK117&amp;AKK116</f>
        <v>Q961</v>
      </c>
      <c r="AKL118" s="1022" t="str">
        <f t="shared" si="369"/>
        <v>Q962</v>
      </c>
      <c r="AKM118" s="1022" t="str">
        <f t="shared" si="369"/>
        <v>Q963</v>
      </c>
      <c r="AKN118" s="1022" t="str">
        <f t="shared" si="369"/>
        <v>Q964</v>
      </c>
      <c r="AKO118" s="1022" t="str">
        <f t="shared" si="369"/>
        <v>Q965</v>
      </c>
      <c r="AKP118" s="1022" t="str">
        <f t="shared" si="369"/>
        <v>Q966</v>
      </c>
      <c r="AKQ118" s="1022" t="str">
        <f t="shared" si="369"/>
        <v>Q967</v>
      </c>
      <c r="AKR118" s="1022" t="str">
        <f t="shared" si="369"/>
        <v>Q968</v>
      </c>
      <c r="AKS118" s="1022" t="str">
        <f t="shared" si="369"/>
        <v>Q969</v>
      </c>
      <c r="AKT118" s="1022" t="str">
        <f t="shared" si="369"/>
        <v>Q970</v>
      </c>
      <c r="AKU118" s="1022" t="str">
        <f t="shared" si="369"/>
        <v>Q971</v>
      </c>
      <c r="AKV118" s="1022" t="str">
        <f t="shared" si="369"/>
        <v>Q972</v>
      </c>
      <c r="AKW118" s="1022" t="str">
        <f t="shared" si="369"/>
        <v>Q973</v>
      </c>
      <c r="AKX118" s="1022" t="str">
        <f t="shared" si="369"/>
        <v>Q974</v>
      </c>
      <c r="AKY118" s="1022" t="str">
        <f t="shared" si="369"/>
        <v>Q975</v>
      </c>
      <c r="AKZ118" s="1022" t="str">
        <f t="shared" si="369"/>
        <v>Q976</v>
      </c>
      <c r="ALA118" s="1022" t="str">
        <f t="shared" si="369"/>
        <v>Q977</v>
      </c>
      <c r="ALB118" s="1022" t="str">
        <f t="shared" si="369"/>
        <v>Q978</v>
      </c>
      <c r="ALC118" s="1022" t="str">
        <f t="shared" si="369"/>
        <v>Q979</v>
      </c>
      <c r="ALD118" s="1022" t="str">
        <f t="shared" si="369"/>
        <v>Q980</v>
      </c>
      <c r="ALE118" s="1022" t="str">
        <f t="shared" si="369"/>
        <v>Q981</v>
      </c>
      <c r="ALF118" s="1022" t="str">
        <f t="shared" si="369"/>
        <v>Q982</v>
      </c>
      <c r="ALG118" s="1022" t="str">
        <f t="shared" si="369"/>
        <v>Q983</v>
      </c>
      <c r="ALH118" s="1022" t="str">
        <f t="shared" si="369"/>
        <v>Q984</v>
      </c>
    </row>
    <row r="119" spans="1:1003" s="1707" customFormat="1" ht="81.75" customHeight="1" x14ac:dyDescent="0.2">
      <c r="B119" s="1707" t="s">
        <v>4875</v>
      </c>
      <c r="C119" s="1707" t="s">
        <v>4889</v>
      </c>
      <c r="D119" s="1707" t="s">
        <v>4891</v>
      </c>
      <c r="E119" s="1707" t="s">
        <v>4893</v>
      </c>
      <c r="F119" s="1708" t="s">
        <v>4876</v>
      </c>
      <c r="G119" s="1707" t="s">
        <v>4877</v>
      </c>
      <c r="H119" s="1709" t="str">
        <f t="shared" ref="H119:BS119" si="370">IF(H115="",H118,H115)</f>
        <v>Q1</v>
      </c>
      <c r="I119" s="1709" t="str">
        <f t="shared" si="370"/>
        <v>主観的幸福感_元気【2016】</v>
      </c>
      <c r="J119" s="1709" t="str">
        <f t="shared" si="370"/>
        <v>Q3</v>
      </c>
      <c r="K119" s="1709" t="str">
        <f t="shared" si="370"/>
        <v>Q4</v>
      </c>
      <c r="L119" s="1709" t="str">
        <f t="shared" si="370"/>
        <v>主観的幸福感_元気【2019】</v>
      </c>
      <c r="M119" s="1709" t="str">
        <f t="shared" si="370"/>
        <v>Q6</v>
      </c>
      <c r="N119" s="1709" t="str">
        <f t="shared" si="370"/>
        <v>Q7</v>
      </c>
      <c r="O119" s="1709" t="str">
        <f t="shared" si="370"/>
        <v>Q8</v>
      </c>
      <c r="P119" s="1709" t="str">
        <f t="shared" si="370"/>
        <v>主観的幸福感_居宅【2016】</v>
      </c>
      <c r="Q119" s="1709" t="str">
        <f t="shared" si="370"/>
        <v>Q10</v>
      </c>
      <c r="R119" s="1709" t="str">
        <f t="shared" si="370"/>
        <v>Q11</v>
      </c>
      <c r="S119" s="1709" t="str">
        <f t="shared" si="370"/>
        <v>主観的幸福感_居宅【2019】</v>
      </c>
      <c r="T119" s="1709" t="str">
        <f t="shared" si="370"/>
        <v>Q13</v>
      </c>
      <c r="U119" s="1709" t="str">
        <f t="shared" si="370"/>
        <v>Q14</v>
      </c>
      <c r="V119" s="1709" t="str">
        <f t="shared" si="370"/>
        <v>Q15</v>
      </c>
      <c r="W119" s="1709" t="str">
        <f t="shared" si="370"/>
        <v>主観的幸福感_居宅(要介護全体)【2019】</v>
      </c>
      <c r="X119" s="1709" t="str">
        <f t="shared" si="370"/>
        <v>Q17</v>
      </c>
      <c r="Y119" s="1709" t="str">
        <f t="shared" si="370"/>
        <v>主観的幸福感_居宅(要支援1・2)【2019】</v>
      </c>
      <c r="Z119" s="1709" t="str">
        <f t="shared" si="370"/>
        <v>Q19</v>
      </c>
      <c r="AA119" s="1709" t="str">
        <f t="shared" si="370"/>
        <v>Q20</v>
      </c>
      <c r="AB119" s="1709" t="str">
        <f t="shared" si="370"/>
        <v>主観的幸福感_居宅(要介護1・2)【2019】</v>
      </c>
      <c r="AC119" s="1709" t="str">
        <f t="shared" si="370"/>
        <v>Q22</v>
      </c>
      <c r="AD119" s="1709" t="str">
        <f t="shared" si="370"/>
        <v>Q23</v>
      </c>
      <c r="AE119" s="1709" t="str">
        <f t="shared" si="370"/>
        <v>主観的幸福感_居宅(要介護3～5)【2019】</v>
      </c>
      <c r="AF119" s="1709" t="str">
        <f t="shared" si="370"/>
        <v>Q25</v>
      </c>
      <c r="AG119" s="1709" t="str">
        <f t="shared" si="370"/>
        <v>健康寿命_平均自立期間（要介護２以上）_2021男性</v>
      </c>
      <c r="AH119" s="1709" t="str">
        <f t="shared" si="370"/>
        <v>Q27</v>
      </c>
      <c r="AI119" s="1709" t="str">
        <f t="shared" si="370"/>
        <v>健康寿命_平均自立期間（要介護２以上）_2021女性</v>
      </c>
      <c r="AJ119" s="1709" t="str">
        <f t="shared" si="370"/>
        <v>Q29</v>
      </c>
      <c r="AK119" s="1709" t="str">
        <f t="shared" si="370"/>
        <v>Q30</v>
      </c>
      <c r="AL119" s="1709" t="str">
        <f t="shared" si="370"/>
        <v>Q31</v>
      </c>
      <c r="AM119" s="1709" t="str">
        <f t="shared" si="370"/>
        <v>要介護状態の改善の状況_R2年度_【2018⇒2019】</v>
      </c>
      <c r="AN119" s="1709" t="str">
        <f t="shared" si="370"/>
        <v>Q33</v>
      </c>
      <c r="AO119" s="1709" t="str">
        <f t="shared" si="370"/>
        <v>要介護状態の改善の状況_R3年度_【2019⇒2020】</v>
      </c>
      <c r="AP119" s="1709" t="str">
        <f t="shared" si="370"/>
        <v>Q35</v>
      </c>
      <c r="AQ119" s="1709" t="str">
        <f t="shared" si="370"/>
        <v>要介護状態の改善の状況_R４年度_【2020】⇒【202１】</v>
      </c>
      <c r="AR119" s="1709" t="str">
        <f t="shared" si="370"/>
        <v>Q37</v>
      </c>
      <c r="AS119" s="1709" t="str">
        <f t="shared" si="370"/>
        <v>Q38</v>
      </c>
      <c r="AT119" s="1709" t="str">
        <f t="shared" si="370"/>
        <v>閉じこもリスク高齢者_元気_割合【2019】</v>
      </c>
      <c r="AU119" s="1709" t="str">
        <f t="shared" si="370"/>
        <v>Q40</v>
      </c>
      <c r="AV119" s="1709" t="str">
        <f t="shared" si="370"/>
        <v>Q41</v>
      </c>
      <c r="AW119" s="1709" t="str">
        <f t="shared" si="370"/>
        <v>運動機能・転倒リスク割合_元気【2019】</v>
      </c>
      <c r="AX119" s="1709" t="str">
        <f t="shared" si="370"/>
        <v>Q43</v>
      </c>
      <c r="AY119" s="1709" t="str">
        <f t="shared" si="370"/>
        <v>Q44</v>
      </c>
      <c r="AZ119" s="1709" t="str">
        <f t="shared" si="370"/>
        <v>認知症リスク_元気_割合【2019】</v>
      </c>
      <c r="BA119" s="1709" t="str">
        <f t="shared" si="370"/>
        <v>Q46</v>
      </c>
      <c r="BB119" s="1709" t="str">
        <f t="shared" si="370"/>
        <v>Q47</v>
      </c>
      <c r="BC119" s="1709" t="str">
        <f t="shared" si="370"/>
        <v>口腔リスク高齢者_元気_割合【2019】</v>
      </c>
      <c r="BD119" s="1709" t="str">
        <f t="shared" si="370"/>
        <v>Q49</v>
      </c>
      <c r="BE119" s="1709" t="str">
        <f t="shared" si="370"/>
        <v>Q50</v>
      </c>
      <c r="BF119" s="1709" t="str">
        <f t="shared" si="370"/>
        <v>低栄養リスク高齢者_元気_割合【2019】</v>
      </c>
      <c r="BG119" s="1709" t="str">
        <f t="shared" si="370"/>
        <v>Q52</v>
      </c>
      <c r="BH119" s="1709" t="str">
        <f t="shared" si="370"/>
        <v>Q53</v>
      </c>
      <c r="BI119" s="1709" t="str">
        <f t="shared" si="370"/>
        <v>うつリスク高齢者_元気_割合【2019】</v>
      </c>
      <c r="BJ119" s="1709" t="str">
        <f t="shared" si="370"/>
        <v>Q55</v>
      </c>
      <c r="BK119" s="1709" t="str">
        <f t="shared" si="370"/>
        <v>Q56</v>
      </c>
      <c r="BL119" s="1709" t="str">
        <f t="shared" si="370"/>
        <v>閉じこもリスク高齢者_居宅_割合【2019】</v>
      </c>
      <c r="BM119" s="1709" t="str">
        <f t="shared" si="370"/>
        <v>Q58</v>
      </c>
      <c r="BN119" s="1709" t="str">
        <f t="shared" si="370"/>
        <v>Q59</v>
      </c>
      <c r="BO119" s="1709" t="str">
        <f t="shared" si="370"/>
        <v>運動機能・転倒リスク高齢者_居宅_割合【2019】</v>
      </c>
      <c r="BP119" s="1709" t="str">
        <f t="shared" si="370"/>
        <v>Q61</v>
      </c>
      <c r="BQ119" s="1709" t="str">
        <f t="shared" si="370"/>
        <v>Q62</v>
      </c>
      <c r="BR119" s="1709" t="str">
        <f t="shared" si="370"/>
        <v>認知症リスク_居宅_割合【2019】</v>
      </c>
      <c r="BS119" s="1709" t="str">
        <f t="shared" si="370"/>
        <v>Q64</v>
      </c>
      <c r="BT119" s="1709" t="str">
        <f t="shared" ref="BT119:EE119" si="371">IF(BT115="",BT118,BT115)</f>
        <v>Q65</v>
      </c>
      <c r="BU119" s="1709" t="str">
        <f t="shared" si="371"/>
        <v>口腔リスク高齢者_居宅_割合【2019】</v>
      </c>
      <c r="BV119" s="1709" t="str">
        <f t="shared" si="371"/>
        <v>Q67</v>
      </c>
      <c r="BW119" s="1709" t="str">
        <f t="shared" si="371"/>
        <v>Q68</v>
      </c>
      <c r="BX119" s="1709" t="str">
        <f t="shared" si="371"/>
        <v>低栄養リスク高齢者_居宅_割合【2019】</v>
      </c>
      <c r="BY119" s="1709" t="str">
        <f t="shared" si="371"/>
        <v>Q70</v>
      </c>
      <c r="BZ119" s="1709" t="str">
        <f t="shared" si="371"/>
        <v>Q71</v>
      </c>
      <c r="CA119" s="1709" t="str">
        <f t="shared" si="371"/>
        <v>うつリスク高齢者_居宅_割合【2019】</v>
      </c>
      <c r="CB119" s="1709" t="str">
        <f t="shared" si="371"/>
        <v>Q73</v>
      </c>
      <c r="CC119" s="1709" t="str">
        <f t="shared" si="371"/>
        <v>調整済み認定率_合計認定率_【2020】</v>
      </c>
      <c r="CD119" s="1709" t="str">
        <f t="shared" si="371"/>
        <v>Q75</v>
      </c>
      <c r="CE119" s="1709" t="str">
        <f t="shared" si="371"/>
        <v>調整済み認定率_認定率（要支援）_【2020】</v>
      </c>
      <c r="CF119" s="1709" t="str">
        <f t="shared" si="371"/>
        <v>調整済み認定率_認定率（要介護1・2）_【2020】</v>
      </c>
      <c r="CG119" s="1709" t="str">
        <f t="shared" si="371"/>
        <v>調整済み認定率_認定率（要介護3・4・5）【2020】</v>
      </c>
      <c r="CH119" s="1709" t="str">
        <f t="shared" si="371"/>
        <v>Q79</v>
      </c>
      <c r="CI119" s="1709" t="str">
        <f t="shared" si="371"/>
        <v>Q80</v>
      </c>
      <c r="CJ119" s="1709" t="str">
        <f t="shared" si="371"/>
        <v>要支援要介護認定率_合計認定率_【2021】</v>
      </c>
      <c r="CK119" s="1709" t="str">
        <f t="shared" si="371"/>
        <v>Q82</v>
      </c>
      <c r="CL119" s="1709" t="str">
        <f t="shared" si="371"/>
        <v>要支援要介護認定率_認定率（要支援）_【2021】</v>
      </c>
      <c r="CM119" s="1709" t="str">
        <f t="shared" si="371"/>
        <v>要支援要介護認定率_認定率（要介護1・2）【2021】</v>
      </c>
      <c r="CN119" s="1709" t="str">
        <f t="shared" si="371"/>
        <v>要支援要介護認定率_認定率（要介護3・4・5）【2021】</v>
      </c>
      <c r="CO119" s="1709" t="str">
        <f t="shared" si="371"/>
        <v>Q86</v>
      </c>
      <c r="CP119" s="1709" t="str">
        <f t="shared" si="371"/>
        <v>新たに要支援・要介護認定を受けた者の平均年齢【2020】</v>
      </c>
      <c r="CQ119" s="1709" t="str">
        <f t="shared" si="371"/>
        <v>Q88</v>
      </c>
      <c r="CR119" s="1709" t="str">
        <f t="shared" si="371"/>
        <v>Q89</v>
      </c>
      <c r="CS119" s="1709" t="str">
        <f t="shared" si="371"/>
        <v>新たに認定を受けた者のうち、要支援１・２の認定を受けた者の平均年齢【2020】</v>
      </c>
      <c r="CT119" s="1709" t="str">
        <f t="shared" si="371"/>
        <v>Q91</v>
      </c>
      <c r="CU119" s="1709" t="str">
        <f t="shared" si="371"/>
        <v>Q92</v>
      </c>
      <c r="CV119" s="1709" t="str">
        <f t="shared" si="371"/>
        <v>新たに認定を受けた者のうち、要介護1・２の認定を受けた者の平均年齢【2020】</v>
      </c>
      <c r="CW119" s="1709" t="str">
        <f t="shared" si="371"/>
        <v>Q94</v>
      </c>
      <c r="CX119" s="1709" t="str">
        <f t="shared" si="371"/>
        <v>Q95</v>
      </c>
      <c r="CY119" s="1709" t="str">
        <f t="shared" si="371"/>
        <v>新たに認定を受けた者のうち、要介護3・４・５の認定を受けた者の・平均年齢【2020】</v>
      </c>
      <c r="CZ119" s="1709" t="str">
        <f t="shared" si="371"/>
        <v>Q97</v>
      </c>
      <c r="DA119" s="1709" t="str">
        <f t="shared" si="371"/>
        <v>要支援１・2の１年後の状態_重症化割合_【2020年3月→2021年3月】</v>
      </c>
      <c r="DB119" s="1709" t="str">
        <f t="shared" si="371"/>
        <v>Q99</v>
      </c>
      <c r="DC119" s="1709" t="str">
        <f t="shared" si="371"/>
        <v>Q100</v>
      </c>
      <c r="DD119" s="1709" t="str">
        <f t="shared" si="371"/>
        <v>要支援１・2の１年後の状態_維持割合_【2020年3月→2021年3月】</v>
      </c>
      <c r="DE119" s="1709" t="str">
        <f t="shared" si="371"/>
        <v>Q102</v>
      </c>
      <c r="DF119" s="1709" t="str">
        <f t="shared" si="371"/>
        <v>要支援１・2の１年後の状態_改善割合_【2020年3月→2021年3月】</v>
      </c>
      <c r="DG119" s="1709" t="str">
        <f t="shared" si="371"/>
        <v>Q104</v>
      </c>
      <c r="DH119" s="1709" t="str">
        <f t="shared" si="371"/>
        <v>要支援1の重症化率維持割合_【2020年3月→2021年3月】</v>
      </c>
      <c r="DI119" s="1709" t="str">
        <f t="shared" si="371"/>
        <v>Q106</v>
      </c>
      <c r="DJ119" s="1709" t="str">
        <f t="shared" si="371"/>
        <v>要支援1の重症化率改善割合_【2020年3月→2021年3月】</v>
      </c>
      <c r="DK119" s="1709" t="str">
        <f t="shared" si="371"/>
        <v>Q108</v>
      </c>
      <c r="DL119" s="1709" t="str">
        <f t="shared" si="371"/>
        <v>要支援2の重症化率維持割合_【2020年3月→2021年3月】</v>
      </c>
      <c r="DM119" s="1709" t="str">
        <f t="shared" si="371"/>
        <v>Q110</v>
      </c>
      <c r="DN119" s="1709" t="str">
        <f t="shared" si="371"/>
        <v>要支援2の重症化率改善割合_【2020年3月→2021年3月】</v>
      </c>
      <c r="DO119" s="1709" t="str">
        <f t="shared" si="371"/>
        <v>Q112</v>
      </c>
      <c r="DP119" s="1709" t="str">
        <f t="shared" si="371"/>
        <v>Q113</v>
      </c>
      <c r="DQ119" s="1709" t="str">
        <f t="shared" si="371"/>
        <v>生きがい_元気_割合_【2019】</v>
      </c>
      <c r="DR119" s="1709" t="str">
        <f t="shared" si="371"/>
        <v>Q115</v>
      </c>
      <c r="DS119" s="1709" t="str">
        <f t="shared" si="371"/>
        <v>Q116</v>
      </c>
      <c r="DT119" s="1709" t="str">
        <f t="shared" si="371"/>
        <v>生きがい_居宅_割合_【2019】</v>
      </c>
      <c r="DU119" s="1709" t="str">
        <f t="shared" si="371"/>
        <v>Q118</v>
      </c>
      <c r="DV119" s="1709" t="str">
        <f t="shared" si="371"/>
        <v>Q119</v>
      </c>
      <c r="DW119" s="1709" t="str">
        <f t="shared" si="371"/>
        <v>社会参加状況_月1以上参加_元気_割合_【2019】</v>
      </c>
      <c r="DX119" s="1709" t="str">
        <f t="shared" si="371"/>
        <v>Q121</v>
      </c>
      <c r="DY119" s="1709" t="str">
        <f t="shared" si="371"/>
        <v>Q122</v>
      </c>
      <c r="DZ119" s="1709" t="str">
        <f t="shared" si="371"/>
        <v>Q123</v>
      </c>
      <c r="EA119" s="1709" t="str">
        <f t="shared" si="371"/>
        <v>Q124</v>
      </c>
      <c r="EB119" s="1709" t="str">
        <f t="shared" si="371"/>
        <v>ボランティア_月1以上参加_元気_割合_【2019】</v>
      </c>
      <c r="EC119" s="1709" t="str">
        <f t="shared" si="371"/>
        <v>Q126</v>
      </c>
      <c r="ED119" s="1709" t="str">
        <f t="shared" si="371"/>
        <v>Q127</v>
      </c>
      <c r="EE119" s="1709" t="str">
        <f t="shared" si="371"/>
        <v>Q128</v>
      </c>
      <c r="EF119" s="1709" t="str">
        <f t="shared" ref="EF119:GQ119" si="372">IF(EF115="",EF118,EF115)</f>
        <v>Q129</v>
      </c>
      <c r="EG119" s="1709" t="str">
        <f t="shared" si="372"/>
        <v>運動やスポーツ_月1以上参加_元気_割合_【2019】</v>
      </c>
      <c r="EH119" s="1709" t="str">
        <f t="shared" si="372"/>
        <v>Q131</v>
      </c>
      <c r="EI119" s="1709" t="str">
        <f t="shared" si="372"/>
        <v>Q132</v>
      </c>
      <c r="EJ119" s="1709" t="str">
        <f t="shared" si="372"/>
        <v>Q133</v>
      </c>
      <c r="EK119" s="1709" t="str">
        <f t="shared" si="372"/>
        <v>Q134</v>
      </c>
      <c r="EL119" s="1709" t="str">
        <f t="shared" si="372"/>
        <v>趣味_月1以上参加_元気_割合_【2019】</v>
      </c>
      <c r="EM119" s="1709" t="str">
        <f t="shared" si="372"/>
        <v>Q136</v>
      </c>
      <c r="EN119" s="1709" t="str">
        <f t="shared" si="372"/>
        <v>Q137</v>
      </c>
      <c r="EO119" s="1709" t="str">
        <f t="shared" si="372"/>
        <v>Q138</v>
      </c>
      <c r="EP119" s="1709" t="str">
        <f t="shared" si="372"/>
        <v>Q139</v>
      </c>
      <c r="EQ119" s="1709" t="str">
        <f t="shared" si="372"/>
        <v>学習・教養_月1以上参加_元気_割合_【2019】</v>
      </c>
      <c r="ER119" s="1709" t="str">
        <f t="shared" si="372"/>
        <v>Q141</v>
      </c>
      <c r="ES119" s="1709" t="str">
        <f t="shared" si="372"/>
        <v>Q142</v>
      </c>
      <c r="ET119" s="1709" t="str">
        <f t="shared" si="372"/>
        <v>Q143</v>
      </c>
      <c r="EU119" s="1709" t="str">
        <f t="shared" si="372"/>
        <v>Q144</v>
      </c>
      <c r="EV119" s="1709" t="str">
        <f t="shared" si="372"/>
        <v>通いの場_月1以上参加_元気_割合_【2019】</v>
      </c>
      <c r="EW119" s="1709" t="str">
        <f t="shared" si="372"/>
        <v>Q146</v>
      </c>
      <c r="EX119" s="1709" t="str">
        <f t="shared" si="372"/>
        <v>Q147</v>
      </c>
      <c r="EY119" s="1709" t="str">
        <f t="shared" si="372"/>
        <v>Q148</v>
      </c>
      <c r="EZ119" s="1709" t="str">
        <f t="shared" si="372"/>
        <v>Q149</v>
      </c>
      <c r="FA119" s="1709" t="str">
        <f t="shared" si="372"/>
        <v>老人クラブ_月1以上参加_元気_割合_【2019】</v>
      </c>
      <c r="FB119" s="1709" t="str">
        <f t="shared" si="372"/>
        <v>Q151</v>
      </c>
      <c r="FC119" s="1709" t="str">
        <f t="shared" si="372"/>
        <v>Q152</v>
      </c>
      <c r="FD119" s="1709" t="str">
        <f t="shared" si="372"/>
        <v>Q153</v>
      </c>
      <c r="FE119" s="1709" t="str">
        <f t="shared" si="372"/>
        <v>Q154</v>
      </c>
      <c r="FF119" s="1709" t="str">
        <f t="shared" si="372"/>
        <v>町内会や自治会_月1以上参加_元気_割合_【2019】</v>
      </c>
      <c r="FG119" s="1709" t="str">
        <f t="shared" si="372"/>
        <v>Q156</v>
      </c>
      <c r="FH119" s="1709" t="str">
        <f t="shared" si="372"/>
        <v>Q157</v>
      </c>
      <c r="FI119" s="1709" t="str">
        <f t="shared" si="372"/>
        <v>Q158</v>
      </c>
      <c r="FJ119" s="1709" t="str">
        <f t="shared" si="372"/>
        <v>Q159</v>
      </c>
      <c r="FK119" s="1709" t="str">
        <f t="shared" si="372"/>
        <v>仕事_月1以上参加_元気_割合_【2019】</v>
      </c>
      <c r="FL119" s="1709" t="str">
        <f t="shared" si="372"/>
        <v>Q161</v>
      </c>
      <c r="FM119" s="1709" t="str">
        <f t="shared" si="372"/>
        <v>Q162</v>
      </c>
      <c r="FN119" s="1709" t="str">
        <f t="shared" si="372"/>
        <v>社会参加状況_月1以上参加_居宅_割合_【2019】</v>
      </c>
      <c r="FO119" s="1709" t="str">
        <f t="shared" si="372"/>
        <v>Q164</v>
      </c>
      <c r="FP119" s="1709" t="str">
        <f t="shared" si="372"/>
        <v>Q165</v>
      </c>
      <c r="FQ119" s="1709" t="str">
        <f t="shared" si="372"/>
        <v>Q166</v>
      </c>
      <c r="FR119" s="1709" t="str">
        <f t="shared" si="372"/>
        <v>Q167</v>
      </c>
      <c r="FS119" s="1709" t="str">
        <f t="shared" si="372"/>
        <v>ボランティア_月1以上参加_居宅_割合_【2019】</v>
      </c>
      <c r="FT119" s="1709" t="str">
        <f t="shared" si="372"/>
        <v>Q169</v>
      </c>
      <c r="FU119" s="1709" t="str">
        <f t="shared" si="372"/>
        <v>Q170</v>
      </c>
      <c r="FV119" s="1709" t="str">
        <f t="shared" si="372"/>
        <v>Q171</v>
      </c>
      <c r="FW119" s="1709" t="str">
        <f t="shared" si="372"/>
        <v>Q172</v>
      </c>
      <c r="FX119" s="1709" t="str">
        <f t="shared" si="372"/>
        <v>運動やスポーツ_月1以上参加_居宅_割合_【2019】</v>
      </c>
      <c r="FY119" s="1709" t="str">
        <f t="shared" si="372"/>
        <v>Q174</v>
      </c>
      <c r="FZ119" s="1709" t="str">
        <f t="shared" si="372"/>
        <v>Q175</v>
      </c>
      <c r="GA119" s="1709" t="str">
        <f t="shared" si="372"/>
        <v>Q176</v>
      </c>
      <c r="GB119" s="1709" t="str">
        <f t="shared" si="372"/>
        <v>Q177</v>
      </c>
      <c r="GC119" s="1709" t="str">
        <f t="shared" si="372"/>
        <v>趣味_月1以上参加_居宅_割合_【2019】</v>
      </c>
      <c r="GD119" s="1709" t="str">
        <f t="shared" si="372"/>
        <v>Q179</v>
      </c>
      <c r="GE119" s="1709" t="str">
        <f t="shared" si="372"/>
        <v>Q180</v>
      </c>
      <c r="GF119" s="1709" t="str">
        <f t="shared" si="372"/>
        <v>Q181</v>
      </c>
      <c r="GG119" s="1709" t="str">
        <f t="shared" si="372"/>
        <v>Q182</v>
      </c>
      <c r="GH119" s="1709" t="str">
        <f t="shared" si="372"/>
        <v>学習・教養_月1以上参加_居宅_割合_【2019】</v>
      </c>
      <c r="GI119" s="1709" t="str">
        <f t="shared" si="372"/>
        <v>Q184</v>
      </c>
      <c r="GJ119" s="1709" t="str">
        <f t="shared" si="372"/>
        <v>Q185</v>
      </c>
      <c r="GK119" s="1709" t="str">
        <f t="shared" si="372"/>
        <v>Q186</v>
      </c>
      <c r="GL119" s="1709" t="str">
        <f t="shared" si="372"/>
        <v>Q187</v>
      </c>
      <c r="GM119" s="1709" t="str">
        <f t="shared" si="372"/>
        <v>通いの場_月1以上参加_居宅_割合_【2019】</v>
      </c>
      <c r="GN119" s="1709" t="str">
        <f t="shared" si="372"/>
        <v>Q189</v>
      </c>
      <c r="GO119" s="1709" t="str">
        <f t="shared" si="372"/>
        <v>Q190</v>
      </c>
      <c r="GP119" s="1709" t="str">
        <f t="shared" si="372"/>
        <v>Q191</v>
      </c>
      <c r="GQ119" s="1709" t="str">
        <f t="shared" si="372"/>
        <v>Q192</v>
      </c>
      <c r="GR119" s="1709" t="str">
        <f t="shared" ref="GR119:JC119" si="373">IF(GR115="",GR118,GR115)</f>
        <v>老人クラブ_月1以上参加_居宅_割合_【2019】</v>
      </c>
      <c r="GS119" s="1709" t="str">
        <f t="shared" si="373"/>
        <v>Q194</v>
      </c>
      <c r="GT119" s="1709" t="str">
        <f t="shared" si="373"/>
        <v>Q195</v>
      </c>
      <c r="GU119" s="1709" t="str">
        <f t="shared" si="373"/>
        <v>Q196</v>
      </c>
      <c r="GV119" s="1709" t="str">
        <f t="shared" si="373"/>
        <v>Q197</v>
      </c>
      <c r="GW119" s="1709" t="str">
        <f t="shared" si="373"/>
        <v>町内会や自治会_月1以上参加_居宅_割合_【2019】</v>
      </c>
      <c r="GX119" s="1709" t="str">
        <f t="shared" si="373"/>
        <v>Q199</v>
      </c>
      <c r="GY119" s="1709" t="str">
        <f t="shared" si="373"/>
        <v>Q200</v>
      </c>
      <c r="GZ119" s="1709" t="str">
        <f t="shared" si="373"/>
        <v>Q201</v>
      </c>
      <c r="HA119" s="1709" t="str">
        <f t="shared" si="373"/>
        <v>Q202</v>
      </c>
      <c r="HB119" s="1709" t="str">
        <f t="shared" si="373"/>
        <v>仕事_月1以上参加_居宅_割合_【2019】</v>
      </c>
      <c r="HC119" s="1709" t="str">
        <f t="shared" si="373"/>
        <v>Q204</v>
      </c>
      <c r="HD119" s="1709" t="str">
        <f t="shared" si="373"/>
        <v>Q205</v>
      </c>
      <c r="HE119" s="1709" t="str">
        <f t="shared" si="373"/>
        <v>Q206</v>
      </c>
      <c r="HF119" s="1709" t="str">
        <f t="shared" si="373"/>
        <v>Q207</v>
      </c>
      <c r="HG119" s="1709" t="str">
        <f t="shared" si="373"/>
        <v>Q208</v>
      </c>
      <c r="HH119" s="1709" t="str">
        <f t="shared" si="373"/>
        <v>Q209</v>
      </c>
      <c r="HI119" s="1709" t="str">
        <f t="shared" si="373"/>
        <v>Q210</v>
      </c>
      <c r="HJ119" s="1709" t="str">
        <f t="shared" si="373"/>
        <v>Q211</v>
      </c>
      <c r="HK119" s="1709" t="str">
        <f t="shared" si="373"/>
        <v>Q212</v>
      </c>
      <c r="HL119" s="1709" t="str">
        <f t="shared" si="373"/>
        <v>Q213</v>
      </c>
      <c r="HM119" s="1709" t="str">
        <f t="shared" si="373"/>
        <v>Q214</v>
      </c>
      <c r="HN119" s="1709" t="str">
        <f t="shared" si="373"/>
        <v>Q215</v>
      </c>
      <c r="HO119" s="1709" t="str">
        <f t="shared" si="373"/>
        <v>Q216</v>
      </c>
      <c r="HP119" s="1709" t="str">
        <f t="shared" si="373"/>
        <v>Q217</v>
      </c>
      <c r="HQ119" s="1709" t="str">
        <f t="shared" si="373"/>
        <v>Q218</v>
      </c>
      <c r="HR119" s="1709" t="str">
        <f t="shared" si="373"/>
        <v>Q219</v>
      </c>
      <c r="HS119" s="1709" t="str">
        <f t="shared" si="373"/>
        <v>Q220</v>
      </c>
      <c r="HT119" s="1709" t="str">
        <f t="shared" si="373"/>
        <v>Q221</v>
      </c>
      <c r="HU119" s="1709" t="str">
        <f t="shared" si="373"/>
        <v>Q222</v>
      </c>
      <c r="HV119" s="1709" t="str">
        <f t="shared" si="373"/>
        <v>Q223</v>
      </c>
      <c r="HW119" s="1709" t="str">
        <f t="shared" si="373"/>
        <v>Q224</v>
      </c>
      <c r="HX119" s="1709" t="str">
        <f t="shared" si="373"/>
        <v>Q225</v>
      </c>
      <c r="HY119" s="1709" t="str">
        <f t="shared" si="373"/>
        <v>Q226</v>
      </c>
      <c r="HZ119" s="1709" t="str">
        <f t="shared" si="373"/>
        <v>Q227</v>
      </c>
      <c r="IA119" s="1709" t="str">
        <f t="shared" si="373"/>
        <v>Q228</v>
      </c>
      <c r="IB119" s="1709" t="str">
        <f t="shared" si="373"/>
        <v>Q229</v>
      </c>
      <c r="IC119" s="1709" t="str">
        <f t="shared" si="373"/>
        <v>Q230</v>
      </c>
      <c r="ID119" s="1709" t="str">
        <f t="shared" si="373"/>
        <v>Q231</v>
      </c>
      <c r="IE119" s="1709" t="str">
        <f t="shared" si="373"/>
        <v>Q232</v>
      </c>
      <c r="IF119" s="1709" t="str">
        <f t="shared" si="373"/>
        <v>Q233</v>
      </c>
      <c r="IG119" s="1709" t="str">
        <f t="shared" si="373"/>
        <v>Q234</v>
      </c>
      <c r="IH119" s="1709" t="str">
        <f t="shared" si="373"/>
        <v>Q235</v>
      </c>
      <c r="II119" s="1709" t="str">
        <f t="shared" si="373"/>
        <v>Q236</v>
      </c>
      <c r="IJ119" s="1709" t="str">
        <f t="shared" si="373"/>
        <v>Q237</v>
      </c>
      <c r="IK119" s="1709" t="str">
        <f t="shared" si="373"/>
        <v>Q238</v>
      </c>
      <c r="IL119" s="1709" t="str">
        <f t="shared" si="373"/>
        <v>Q239</v>
      </c>
      <c r="IM119" s="1709" t="str">
        <f t="shared" si="373"/>
        <v>Q240</v>
      </c>
      <c r="IN119" s="1709" t="str">
        <f t="shared" si="373"/>
        <v>Q241</v>
      </c>
      <c r="IO119" s="1709" t="str">
        <f t="shared" si="373"/>
        <v>Q242</v>
      </c>
      <c r="IP119" s="1709" t="str">
        <f t="shared" si="373"/>
        <v>Q243</v>
      </c>
      <c r="IQ119" s="1709" t="str">
        <f t="shared" si="373"/>
        <v>Q244</v>
      </c>
      <c r="IR119" s="1709" t="str">
        <f t="shared" si="373"/>
        <v>Q245</v>
      </c>
      <c r="IS119" s="1709" t="str">
        <f t="shared" si="373"/>
        <v>Q246</v>
      </c>
      <c r="IT119" s="1709" t="str">
        <f t="shared" si="373"/>
        <v>Q247</v>
      </c>
      <c r="IU119" s="1709" t="str">
        <f t="shared" si="373"/>
        <v>Q248</v>
      </c>
      <c r="IV119" s="1709" t="str">
        <f t="shared" si="373"/>
        <v>Q249</v>
      </c>
      <c r="IW119" s="1709" t="str">
        <f t="shared" si="373"/>
        <v>Q250</v>
      </c>
      <c r="IX119" s="1709" t="str">
        <f t="shared" si="373"/>
        <v>Q251</v>
      </c>
      <c r="IY119" s="1709" t="str">
        <f t="shared" si="373"/>
        <v>Q252</v>
      </c>
      <c r="IZ119" s="1709" t="str">
        <f t="shared" si="373"/>
        <v>Q253</v>
      </c>
      <c r="JA119" s="1709" t="str">
        <f t="shared" si="373"/>
        <v>Q254</v>
      </c>
      <c r="JB119" s="1709" t="str">
        <f t="shared" si="373"/>
        <v>Q255</v>
      </c>
      <c r="JC119" s="1709" t="str">
        <f t="shared" si="373"/>
        <v>Q256</v>
      </c>
      <c r="JD119" s="1709" t="str">
        <f t="shared" ref="JD119:LO119" si="374">IF(JD115="",JD118,JD115)</f>
        <v>Q257</v>
      </c>
      <c r="JE119" s="1709" t="str">
        <f t="shared" si="374"/>
        <v>Q258</v>
      </c>
      <c r="JF119" s="1709" t="str">
        <f t="shared" si="374"/>
        <v>Q259</v>
      </c>
      <c r="JG119" s="1709" t="str">
        <f t="shared" si="374"/>
        <v>Q260</v>
      </c>
      <c r="JH119" s="1709" t="str">
        <f t="shared" si="374"/>
        <v>Q261</v>
      </c>
      <c r="JI119" s="1709" t="str">
        <f t="shared" si="374"/>
        <v>Q262</v>
      </c>
      <c r="JJ119" s="1709" t="str">
        <f t="shared" si="374"/>
        <v>Q263</v>
      </c>
      <c r="JK119" s="1709" t="str">
        <f t="shared" si="374"/>
        <v>Q264</v>
      </c>
      <c r="JL119" s="1709" t="str">
        <f t="shared" si="374"/>
        <v>Q265</v>
      </c>
      <c r="JM119" s="1709" t="str">
        <f t="shared" si="374"/>
        <v>Q266</v>
      </c>
      <c r="JN119" s="1709" t="str">
        <f t="shared" si="374"/>
        <v>Q267</v>
      </c>
      <c r="JO119" s="1709" t="str">
        <f t="shared" si="374"/>
        <v>Q268</v>
      </c>
      <c r="JP119" s="1709" t="str">
        <f t="shared" si="374"/>
        <v>Q269</v>
      </c>
      <c r="JQ119" s="1709" t="str">
        <f t="shared" si="374"/>
        <v>Q270</v>
      </c>
      <c r="JR119" s="1709" t="str">
        <f t="shared" si="374"/>
        <v>Q271</v>
      </c>
      <c r="JS119" s="1709" t="str">
        <f t="shared" si="374"/>
        <v>Q272</v>
      </c>
      <c r="JT119" s="1709" t="str">
        <f t="shared" si="374"/>
        <v>Q273</v>
      </c>
      <c r="JU119" s="1709" t="str">
        <f t="shared" si="374"/>
        <v>Q274</v>
      </c>
      <c r="JV119" s="1709" t="str">
        <f t="shared" si="374"/>
        <v>Q275</v>
      </c>
      <c r="JW119" s="1709" t="str">
        <f t="shared" si="374"/>
        <v>Q276</v>
      </c>
      <c r="JX119" s="1709" t="str">
        <f t="shared" si="374"/>
        <v>Q277</v>
      </c>
      <c r="JY119" s="1709" t="str">
        <f t="shared" si="374"/>
        <v>Q278</v>
      </c>
      <c r="JZ119" s="1709" t="str">
        <f t="shared" si="374"/>
        <v>特定健診受診率_【40-74歳】_【2019】</v>
      </c>
      <c r="KA119" s="1709" t="str">
        <f t="shared" si="374"/>
        <v>Q280</v>
      </c>
      <c r="KB119" s="1709" t="str">
        <f t="shared" si="374"/>
        <v>特定保健指導実施率_【40-74歳】_【2019】</v>
      </c>
      <c r="KC119" s="1709" t="str">
        <f t="shared" si="374"/>
        <v>Q282</v>
      </c>
      <c r="KD119" s="1709" t="str">
        <f t="shared" si="374"/>
        <v>Q283</v>
      </c>
      <c r="KE119" s="1709" t="str">
        <f t="shared" si="374"/>
        <v>Q284</v>
      </c>
      <c r="KF119" s="1709" t="str">
        <f t="shared" si="374"/>
        <v>Q285</v>
      </c>
      <c r="KG119" s="1709" t="str">
        <f t="shared" si="374"/>
        <v>Q286</v>
      </c>
      <c r="KH119" s="1709" t="str">
        <f t="shared" si="374"/>
        <v>Q287</v>
      </c>
      <c r="KI119" s="1709" t="str">
        <f t="shared" si="374"/>
        <v>Q288</v>
      </c>
      <c r="KJ119" s="1709" t="str">
        <f t="shared" si="374"/>
        <v>Q289</v>
      </c>
      <c r="KK119" s="1709" t="str">
        <f t="shared" si="374"/>
        <v>Q290</v>
      </c>
      <c r="KL119" s="1709" t="str">
        <f t="shared" si="374"/>
        <v>Q291</v>
      </c>
      <c r="KM119" s="1709" t="str">
        <f t="shared" si="374"/>
        <v>Q292</v>
      </c>
      <c r="KN119" s="1709" t="str">
        <f t="shared" si="374"/>
        <v>Q293</v>
      </c>
      <c r="KO119" s="1709" t="str">
        <f t="shared" si="374"/>
        <v>Q294</v>
      </c>
      <c r="KP119" s="1709" t="str">
        <f t="shared" si="374"/>
        <v>Q295</v>
      </c>
      <c r="KQ119" s="1709" t="str">
        <f t="shared" si="374"/>
        <v>Q296</v>
      </c>
      <c r="KR119" s="1709" t="str">
        <f t="shared" si="374"/>
        <v>Q297</v>
      </c>
      <c r="KS119" s="1709" t="str">
        <f t="shared" si="374"/>
        <v>Q298</v>
      </c>
      <c r="KT119" s="1709" t="str">
        <f t="shared" si="374"/>
        <v>Q299</v>
      </c>
      <c r="KU119" s="1709" t="str">
        <f t="shared" si="374"/>
        <v>効果的な介護予防事業の実施状況【2021】</v>
      </c>
      <c r="KV119" s="1709" t="str">
        <f t="shared" si="374"/>
        <v>Q301</v>
      </c>
      <c r="KW119" s="1709" t="str">
        <f t="shared" si="374"/>
        <v>Q302</v>
      </c>
      <c r="KX119" s="1709" t="str">
        <f t="shared" si="374"/>
        <v>Q303</v>
      </c>
      <c r="KY119" s="1709" t="str">
        <f t="shared" si="374"/>
        <v>サービスCの実施状況【2021】</v>
      </c>
      <c r="KZ119" s="1709" t="str">
        <f t="shared" si="374"/>
        <v>Q305</v>
      </c>
      <c r="LA119" s="1709" t="str">
        <f t="shared" si="374"/>
        <v>Q306</v>
      </c>
      <c r="LB119" s="1709" t="str">
        <f t="shared" si="374"/>
        <v>Q307</v>
      </c>
      <c r="LC119" s="1709" t="str">
        <f t="shared" si="374"/>
        <v>Q308</v>
      </c>
      <c r="LD119" s="1709" t="str">
        <f t="shared" si="374"/>
        <v>Q309</v>
      </c>
      <c r="LE119" s="1709" t="str">
        <f t="shared" si="374"/>
        <v>多様なサービスの課題把握・方針策定・具現化【2021】</v>
      </c>
      <c r="LF119" s="1709" t="str">
        <f t="shared" si="374"/>
        <v>Q311</v>
      </c>
      <c r="LG119" s="1709" t="str">
        <f t="shared" si="374"/>
        <v>Q312</v>
      </c>
      <c r="LH119" s="1709" t="str">
        <f t="shared" si="374"/>
        <v>Q313</v>
      </c>
      <c r="LI119" s="1709" t="str">
        <f t="shared" si="374"/>
        <v>Q314</v>
      </c>
      <c r="LJ119" s="1709" t="str">
        <f t="shared" si="374"/>
        <v>Q315</v>
      </c>
      <c r="LK119" s="1709" t="str">
        <f t="shared" si="374"/>
        <v>サービス C終了後に通いの場等へつなぐ取組の実施【2021】</v>
      </c>
      <c r="LL119" s="1709" t="str">
        <f t="shared" si="374"/>
        <v>Q317</v>
      </c>
      <c r="LM119" s="1709" t="str">
        <f t="shared" si="374"/>
        <v>Q318</v>
      </c>
      <c r="LN119" s="1709" t="str">
        <f t="shared" si="374"/>
        <v>Q319</v>
      </c>
      <c r="LO119" s="1709" t="str">
        <f t="shared" si="374"/>
        <v>Q320</v>
      </c>
      <c r="LP119" s="1709" t="str">
        <f t="shared" ref="LP119:OE119" si="375">IF(LP115="",LP118,LP115)</f>
        <v>Q321</v>
      </c>
      <c r="LQ119" s="1709" t="str">
        <f t="shared" si="375"/>
        <v>通いの場への参加促進のためのアウトリーチの実施【2021】</v>
      </c>
      <c r="LR119" s="1709" t="str">
        <f t="shared" si="375"/>
        <v>Q323</v>
      </c>
      <c r="LS119" s="1709" t="str">
        <f t="shared" si="375"/>
        <v>Q324</v>
      </c>
      <c r="LT119" s="1709" t="str">
        <f t="shared" si="375"/>
        <v>Q325</v>
      </c>
      <c r="LU119" s="1709" t="str">
        <f t="shared" si="375"/>
        <v>Q326</v>
      </c>
      <c r="LV119" s="1709" t="str">
        <f t="shared" si="375"/>
        <v>Q327</v>
      </c>
      <c r="LW119" s="1709" t="str">
        <f t="shared" si="375"/>
        <v>多様な主体と連携した介護予防の推進【2021】　</v>
      </c>
      <c r="LX119" s="1709" t="str">
        <f t="shared" si="375"/>
        <v>Q329</v>
      </c>
      <c r="LY119" s="1709" t="str">
        <f t="shared" si="375"/>
        <v>Q330</v>
      </c>
      <c r="LZ119" s="1709" t="str">
        <f t="shared" si="375"/>
        <v>Q331</v>
      </c>
      <c r="MA119" s="1709" t="str">
        <f t="shared" si="375"/>
        <v>Q332</v>
      </c>
      <c r="MB119" s="1709" t="str">
        <f t="shared" si="375"/>
        <v>Q333</v>
      </c>
      <c r="MC119" s="1709" t="str">
        <f t="shared" si="375"/>
        <v>介護予防と保健事業の一体的な実施【2021】</v>
      </c>
      <c r="MD119" s="1709" t="str">
        <f t="shared" si="375"/>
        <v>Q335</v>
      </c>
      <c r="ME119" s="1709" t="str">
        <f t="shared" si="375"/>
        <v>Q336</v>
      </c>
      <c r="MF119" s="1709" t="str">
        <f t="shared" si="375"/>
        <v>Q337</v>
      </c>
      <c r="MG119" s="1709" t="str">
        <f t="shared" si="375"/>
        <v>Q338</v>
      </c>
      <c r="MH119" s="1709" t="str">
        <f t="shared" si="375"/>
        <v>Q339</v>
      </c>
      <c r="MI119" s="1709" t="str">
        <f t="shared" si="375"/>
        <v>専門職の関与の仕組みの構築【2021】</v>
      </c>
      <c r="MJ119" s="1709" t="str">
        <f t="shared" si="375"/>
        <v>Q341</v>
      </c>
      <c r="MK119" s="1709" t="str">
        <f t="shared" si="375"/>
        <v>Q342</v>
      </c>
      <c r="ML119" s="1709" t="str">
        <f t="shared" si="375"/>
        <v>Q343</v>
      </c>
      <c r="MM119" s="1709" t="str">
        <f t="shared" si="375"/>
        <v>Q344</v>
      </c>
      <c r="MN119" s="1709" t="str">
        <f t="shared" si="375"/>
        <v>社会福祉法人・民間サービス等と連携した介護予防の取組の実施【2021】</v>
      </c>
      <c r="MO119" s="1709" t="str">
        <f t="shared" si="375"/>
        <v>Q346</v>
      </c>
      <c r="MP119" s="1709" t="str">
        <f t="shared" si="375"/>
        <v>Q347</v>
      </c>
      <c r="MQ119" s="1709" t="str">
        <f t="shared" si="375"/>
        <v>Q348</v>
      </c>
      <c r="MR119" s="1709" t="str">
        <f t="shared" si="375"/>
        <v>Q349</v>
      </c>
      <c r="MS119" s="1709" t="str">
        <f t="shared" si="375"/>
        <v>Q350</v>
      </c>
      <c r="MT119" s="1709" t="str">
        <f t="shared" si="375"/>
        <v>データを活用した介護予防の取組の課題の把握【2021】</v>
      </c>
      <c r="MU119" s="1709" t="str">
        <f t="shared" si="375"/>
        <v>Q352</v>
      </c>
      <c r="MV119" s="1709" t="str">
        <f t="shared" si="375"/>
        <v>Q353</v>
      </c>
      <c r="MW119" s="1709" t="str">
        <f t="shared" si="375"/>
        <v>Q354</v>
      </c>
      <c r="MX119" s="1709" t="str">
        <f t="shared" si="375"/>
        <v>Q355</v>
      </c>
      <c r="MY119" s="1709" t="str">
        <f t="shared" si="375"/>
        <v>Q356</v>
      </c>
      <c r="MZ119" s="1709" t="str">
        <f t="shared" si="375"/>
        <v>通いの場の参加者の健康状態等の把握・分析・施策検討【2021】</v>
      </c>
      <c r="NA119" s="1709" t="str">
        <f t="shared" si="375"/>
        <v>Q358</v>
      </c>
      <c r="NB119" s="1709" t="str">
        <f t="shared" si="375"/>
        <v>生活機能向上連携加算算定者数_【認定者1万対】_【2019】</v>
      </c>
      <c r="NC119" s="1709" t="str">
        <f t="shared" si="375"/>
        <v>Q360</v>
      </c>
      <c r="ND119" s="1709" t="str">
        <f t="shared" si="375"/>
        <v>Q361</v>
      </c>
      <c r="NE119" s="1709" t="str">
        <f t="shared" si="375"/>
        <v>Q362</v>
      </c>
      <c r="NF119" s="1709" t="str">
        <f t="shared" si="375"/>
        <v>基本チェックリスト_高齢者人口1,000人あたり配布者数_【2020】</v>
      </c>
      <c r="NG119" s="1709" t="str">
        <f t="shared" si="375"/>
        <v>Q364</v>
      </c>
      <c r="NH119" s="1709" t="str">
        <f t="shared" si="375"/>
        <v>Q365</v>
      </c>
      <c r="NI119" s="1709" t="str">
        <f t="shared" si="375"/>
        <v>Q366</v>
      </c>
      <c r="NJ119" s="1709" t="str">
        <f t="shared" si="375"/>
        <v>基本チェックリスト_高齢者人口1,000人あたり回答者数_【2020】</v>
      </c>
      <c r="NK119" s="1709" t="str">
        <f t="shared" si="375"/>
        <v>Q368</v>
      </c>
      <c r="NL119" s="1709" t="str">
        <f t="shared" si="375"/>
        <v>Q369</v>
      </c>
      <c r="NM119" s="1709" t="str">
        <f t="shared" si="375"/>
        <v>Q370</v>
      </c>
      <c r="NN119" s="1709" t="str">
        <f t="shared" si="375"/>
        <v>基本チェックリスト_事業対象者の把握数_高齢者人口1000人_割合_【2020】</v>
      </c>
      <c r="NO119" s="1709" t="str">
        <f t="shared" si="375"/>
        <v>Q372</v>
      </c>
      <c r="NP119" s="1709" t="str">
        <f t="shared" si="375"/>
        <v>Q373</v>
      </c>
      <c r="NQ119" s="729"/>
      <c r="NR119" s="847"/>
      <c r="NS119" s="846"/>
      <c r="NT119" s="729"/>
      <c r="NU119" s="846"/>
      <c r="NV119" s="846"/>
      <c r="NW119" s="729"/>
      <c r="NX119" s="846"/>
      <c r="NY119" s="846"/>
      <c r="NZ119" s="729"/>
      <c r="OA119" s="846"/>
      <c r="OB119" s="846"/>
      <c r="OC119" s="1709" t="str">
        <f t="shared" si="375"/>
        <v>Q382</v>
      </c>
      <c r="OD119" s="1709" t="str">
        <f t="shared" si="375"/>
        <v>介護予防普及啓発事業における介護予防教室への参加者割合_高齢者人口1000人_【2020】</v>
      </c>
      <c r="OE119" s="1709" t="str">
        <f t="shared" si="375"/>
        <v>Q384</v>
      </c>
      <c r="OF119" s="1709" t="str">
        <f t="shared" ref="OF119:QR119" si="376">IF(OF115="",OF118,OF115)</f>
        <v>Q385</v>
      </c>
      <c r="OG119" s="1709" t="str">
        <f t="shared" si="376"/>
        <v>サロン_介護予防ボランティア育成数育成数_高齢者人口1000人_【2020】</v>
      </c>
      <c r="OH119" s="1709" t="str">
        <f t="shared" si="376"/>
        <v>Q387</v>
      </c>
      <c r="OI119" s="1709" t="str">
        <f t="shared" si="376"/>
        <v>高齢者_65歳以上_のうち就業人口の割合【2015】</v>
      </c>
      <c r="OJ119" s="1709" t="str">
        <f t="shared" si="376"/>
        <v>Q389</v>
      </c>
      <c r="OK119" s="1709" t="str">
        <f t="shared" si="376"/>
        <v>生活支援コーディネーターがサロン・通いの場の設置を支援をしている状況【2021】</v>
      </c>
      <c r="OL119" s="1709" t="str">
        <f t="shared" si="376"/>
        <v>Q391</v>
      </c>
      <c r="OM119" s="1709" t="str">
        <f t="shared" si="376"/>
        <v>Q392</v>
      </c>
      <c r="ON119" s="1709" t="str">
        <f t="shared" si="376"/>
        <v>65歳以上人口1,000人あたりシルバー人材センター登録者数【2021】</v>
      </c>
      <c r="OO119" s="1709" t="str">
        <f t="shared" si="376"/>
        <v>Q394</v>
      </c>
      <c r="OP119" s="3733" t="str">
        <f t="shared" si="376"/>
        <v>Q395</v>
      </c>
      <c r="OQ119" s="1709" t="str">
        <f t="shared" si="376"/>
        <v>Q396</v>
      </c>
      <c r="OR119" s="1709" t="str">
        <f t="shared" si="376"/>
        <v>Q397</v>
      </c>
      <c r="OS119" s="1709" t="str">
        <f t="shared" si="376"/>
        <v>Q398</v>
      </c>
      <c r="OT119" s="1709" t="str">
        <f t="shared" si="376"/>
        <v>Q399</v>
      </c>
      <c r="OU119" s="1709" t="str">
        <f t="shared" si="376"/>
        <v>Q400</v>
      </c>
      <c r="OV119" s="1709" t="str">
        <f t="shared" si="376"/>
        <v>自宅での死亡率_【2019】</v>
      </c>
      <c r="OW119" s="1709" t="str">
        <f t="shared" si="376"/>
        <v>Q402</v>
      </c>
      <c r="OX119" s="1709" t="str">
        <f t="shared" si="376"/>
        <v>自宅での死亡率_【6年分平均】</v>
      </c>
      <c r="OY119" s="1709" t="str">
        <f t="shared" si="376"/>
        <v>Q404</v>
      </c>
      <c r="OZ119" s="1709" t="str">
        <f t="shared" si="376"/>
        <v>Q405</v>
      </c>
      <c r="PA119" s="1709" t="str">
        <f t="shared" si="376"/>
        <v>Q406</v>
      </c>
      <c r="PB119" s="1709" t="str">
        <f t="shared" si="376"/>
        <v>Q407</v>
      </c>
      <c r="PC119" s="1709" t="str">
        <f t="shared" si="376"/>
        <v>Q408</v>
      </c>
      <c r="PD119" s="1709" t="str">
        <f t="shared" si="376"/>
        <v>Q409</v>
      </c>
      <c r="PE119" s="1709" t="str">
        <f t="shared" si="376"/>
        <v>老人ホームでの死亡率_【2019】</v>
      </c>
      <c r="PF119" s="1709" t="str">
        <f t="shared" si="376"/>
        <v>Q411</v>
      </c>
      <c r="PG119" s="1709" t="str">
        <f t="shared" si="376"/>
        <v>老人ホームでの死亡率_【6年分平均】</v>
      </c>
      <c r="PH119" s="1709" t="str">
        <f t="shared" si="376"/>
        <v>Q413</v>
      </c>
      <c r="PI119" s="1709" t="str">
        <f t="shared" si="376"/>
        <v>自宅及び老人ホームでの死亡率_【2019】</v>
      </c>
      <c r="PJ119" s="1709" t="str">
        <f t="shared" si="376"/>
        <v>Q415</v>
      </c>
      <c r="PK119" s="1709" t="str">
        <f t="shared" si="376"/>
        <v>自宅及び老人ホームでの死亡率_【6年分平均】</v>
      </c>
      <c r="PL119" s="1709" t="str">
        <f t="shared" si="376"/>
        <v>Q417</v>
      </c>
      <c r="PM119" s="1709" t="str">
        <f t="shared" si="376"/>
        <v>Q418</v>
      </c>
      <c r="PN119" s="1709" t="str">
        <f t="shared" si="376"/>
        <v>看取り数_人口10万対_算定回数【2019】</v>
      </c>
      <c r="PO119" s="1709" t="str">
        <f t="shared" si="376"/>
        <v>Q420</v>
      </c>
      <c r="PP119" s="1709" t="str">
        <f t="shared" si="376"/>
        <v>Q421</v>
      </c>
      <c r="PQ119" s="1709" t="str">
        <f t="shared" si="376"/>
        <v>在宅ターミナルケアを受けた患者数_人口10万対_算定回数【2019】</v>
      </c>
      <c r="PR119" s="1709" t="str">
        <f t="shared" si="376"/>
        <v>Q423</v>
      </c>
      <c r="PS119" s="1709" t="str">
        <f t="shared" si="376"/>
        <v>Q424</v>
      </c>
      <c r="PT119" s="1709" t="str">
        <f t="shared" si="376"/>
        <v>在宅療養・介護の希望割合_元気【2019】</v>
      </c>
      <c r="PU119" s="1709" t="str">
        <f t="shared" si="376"/>
        <v>Q426</v>
      </c>
      <c r="PV119" s="1709" t="str">
        <f t="shared" si="376"/>
        <v>Q427</v>
      </c>
      <c r="PW119" s="1709" t="str">
        <f t="shared" si="376"/>
        <v>在宅療養・介護の希望割合_居宅_【2019】</v>
      </c>
      <c r="PX119" s="1709" t="str">
        <f t="shared" si="376"/>
        <v>Q429</v>
      </c>
      <c r="PY119" s="1709" t="str">
        <f t="shared" si="376"/>
        <v>Q430</v>
      </c>
      <c r="PZ119" s="1709" t="str">
        <f t="shared" si="376"/>
        <v>在宅看取りの希望割合_人生の最期を迎えたい場所_元気_割合【2019】</v>
      </c>
      <c r="QA119" s="1709" t="str">
        <f t="shared" si="376"/>
        <v>Q432</v>
      </c>
      <c r="QB119" s="1709" t="str">
        <f t="shared" si="376"/>
        <v>Q433</v>
      </c>
      <c r="QC119" s="1709" t="str">
        <f t="shared" si="376"/>
        <v>人生の最期の迎え方について家族等と話し合った経験の有無_元気_割合【2019】</v>
      </c>
      <c r="QD119" s="1709" t="str">
        <f t="shared" si="376"/>
        <v>Q435</v>
      </c>
      <c r="QE119" s="1709" t="str">
        <f t="shared" si="376"/>
        <v>Q436</v>
      </c>
      <c r="QF119" s="1709" t="str">
        <f t="shared" si="376"/>
        <v>【令和２年度】在宅療養や終末期などの過ごし方やあらかじめ考えておくべきことについて_元気なうちから学べる市民向け講座などの実施回数_高齢者人口1000人当たり【2020】</v>
      </c>
      <c r="QG119" s="1709" t="str">
        <f t="shared" si="376"/>
        <v>Q438</v>
      </c>
      <c r="QH119" s="1709" t="str">
        <f t="shared" si="376"/>
        <v>ACP・リビングウィルに関するツールの作成状況_【2021】</v>
      </c>
      <c r="QI119" s="1709" t="str">
        <f t="shared" si="376"/>
        <v>在宅サービス利用率_【2016】</v>
      </c>
      <c r="QJ119" s="1709" t="str">
        <f t="shared" si="376"/>
        <v>在宅サービス利用率_【2021】</v>
      </c>
      <c r="QK119" s="1709" t="str">
        <f t="shared" si="376"/>
        <v>Q442</v>
      </c>
      <c r="QL119" s="1709" t="str">
        <f t="shared" si="376"/>
        <v>Q443</v>
      </c>
      <c r="QM119" s="1709" t="str">
        <f t="shared" si="376"/>
        <v>要介護３以上の者の在宅サービス利用率_【2016】</v>
      </c>
      <c r="QN119" s="1709" t="str">
        <f t="shared" si="376"/>
        <v>要介護３以上の者の在宅サービス利用率_【2021】</v>
      </c>
      <c r="QO119" s="1709" t="str">
        <f t="shared" si="376"/>
        <v>Q446</v>
      </c>
      <c r="QP119" s="1709" t="str">
        <f t="shared" si="376"/>
        <v>Q447</v>
      </c>
      <c r="QQ119" s="1709"/>
      <c r="QR119" s="1709" t="str">
        <f t="shared" si="376"/>
        <v>入院時情報連携加算の算定回数_【人口１０万対】_【2020】</v>
      </c>
      <c r="QS119" s="1709" t="str">
        <f t="shared" ref="QS119:TD119" si="377">IF(QS115="",QS118,QS115)</f>
        <v>Q449</v>
      </c>
      <c r="QT119" s="1709" t="str">
        <f t="shared" si="377"/>
        <v>退院退所加算の算定回数_【人口１０万対】_【2020】</v>
      </c>
      <c r="QU119" s="1709" t="str">
        <f t="shared" si="377"/>
        <v>Q451</v>
      </c>
      <c r="QV119" s="1709" t="str">
        <f t="shared" si="377"/>
        <v>退院支援_退院調整_を受けた患者数_算定回数_【人口１０万対】_【2019】</v>
      </c>
      <c r="QW119" s="1709" t="str">
        <f t="shared" si="377"/>
        <v>Q453</v>
      </c>
      <c r="QX119" s="1709" t="str">
        <f t="shared" si="377"/>
        <v>退院時共同指導を受けた患者数_算定回数_【人口１０万対】_【2019】</v>
      </c>
      <c r="QY119" s="1709" t="str">
        <f t="shared" si="377"/>
        <v>Q455</v>
      </c>
      <c r="QZ119" s="1709" t="str">
        <f t="shared" si="377"/>
        <v>医療連携強化加算算定者数_【認定者1万対】_【2019】</v>
      </c>
      <c r="RA119" s="1709" t="str">
        <f t="shared" si="377"/>
        <v>Q457</v>
      </c>
      <c r="RB119" s="1709" t="str">
        <f t="shared" si="377"/>
        <v>医療連携体制加算算定者数_【認定者1万対】_【2019】</v>
      </c>
      <c r="RC119" s="1709" t="str">
        <f t="shared" si="377"/>
        <v>Q459</v>
      </c>
      <c r="RD119" s="1709" t="str">
        <f t="shared" si="377"/>
        <v>看護・介護職員連携強化加算算定者数_【認定者1万対】_【2019】</v>
      </c>
      <c r="RE119" s="1709" t="str">
        <f t="shared" si="377"/>
        <v>Q461</v>
      </c>
      <c r="RF119" s="1709" t="str">
        <f t="shared" si="377"/>
        <v>介護支援連携指導を受けた患者数_算定回数_【人口１０万対】_【2019】</v>
      </c>
      <c r="RG119" s="1709" t="str">
        <f t="shared" si="377"/>
        <v>Q463</v>
      </c>
      <c r="RH119" s="1709" t="str">
        <f t="shared" si="377"/>
        <v>訪問診療を受けた患者数_算定回数_【人口１０万対】_【2019】</v>
      </c>
      <c r="RI119" s="1709" t="str">
        <f t="shared" si="377"/>
        <v>Q465</v>
      </c>
      <c r="RJ119" s="1709" t="str">
        <f t="shared" si="377"/>
        <v>往診を受けた患者数_算定回数_【人口１０万対】_【2019】</v>
      </c>
      <c r="RK119" s="1709" t="str">
        <f t="shared" si="377"/>
        <v>Q467</v>
      </c>
      <c r="RL119" s="1709" t="str">
        <f t="shared" si="377"/>
        <v>訪問看護利用者数_介護保険_【人口１０万対】_【2019】</v>
      </c>
      <c r="RM119" s="1709" t="str">
        <f t="shared" si="377"/>
        <v>Q469</v>
      </c>
      <c r="RN119" s="1709" t="str">
        <f t="shared" si="377"/>
        <v>訪問歯科診療を受けた患者数_算定回数_【人口１０万対】_【2019】</v>
      </c>
      <c r="RO119" s="1709" t="str">
        <f t="shared" si="377"/>
        <v>Q471</v>
      </c>
      <c r="RP119" s="1709" t="str">
        <f t="shared" si="377"/>
        <v>訪問薬剤管理指導を受けた者の数_病院_算定回数_【2019】</v>
      </c>
      <c r="RQ119" s="1709" t="str">
        <f t="shared" si="377"/>
        <v>Q473</v>
      </c>
      <c r="RR119" s="1709" t="str">
        <f t="shared" si="377"/>
        <v>訪問薬剤管理指導を受けた者の数_診療所_算定回数_【2019】</v>
      </c>
      <c r="RS119" s="1709" t="str">
        <f t="shared" si="377"/>
        <v>Q475</v>
      </c>
      <c r="RT119" s="1709" t="str">
        <f t="shared" si="377"/>
        <v>訪問薬剤管理指導を受けた者の数_薬局_算定回数_【2019】</v>
      </c>
      <c r="RU119" s="1709" t="str">
        <f t="shared" si="377"/>
        <v>Q477</v>
      </c>
      <c r="RV119" s="1709" t="str">
        <f t="shared" si="377"/>
        <v>訪問薬剤管理指導を受けた者の数_病院_診療所_薬局_算定回数_【2019】</v>
      </c>
      <c r="RW119" s="1709" t="str">
        <f t="shared" si="377"/>
        <v>Q479</v>
      </c>
      <c r="RX119" s="1709" t="str">
        <f t="shared" si="377"/>
        <v>Q480</v>
      </c>
      <c r="RY119" s="1709" t="str">
        <f t="shared" si="377"/>
        <v>Q481</v>
      </c>
      <c r="RZ119" s="1709" t="str">
        <f t="shared" si="377"/>
        <v>Q482</v>
      </c>
      <c r="SA119" s="1709" t="str">
        <f t="shared" si="377"/>
        <v>Q483</v>
      </c>
      <c r="SB119" s="1709" t="str">
        <f t="shared" si="377"/>
        <v>Q484</v>
      </c>
      <c r="SC119" s="1709" t="str">
        <f t="shared" si="377"/>
        <v>Q485</v>
      </c>
      <c r="SD119" s="1709" t="str">
        <f t="shared" si="377"/>
        <v>Q486</v>
      </c>
      <c r="SE119" s="1709" t="str">
        <f t="shared" si="377"/>
        <v>Q487</v>
      </c>
      <c r="SF119" s="1709" t="str">
        <f t="shared" si="377"/>
        <v>Q488</v>
      </c>
      <c r="SG119" s="1709" t="str">
        <f t="shared" si="377"/>
        <v>Q489</v>
      </c>
      <c r="SH119" s="1709" t="str">
        <f t="shared" si="377"/>
        <v>在宅医療・介護連携についての検討_合計_【2021】</v>
      </c>
      <c r="SI119" s="1709" t="str">
        <f t="shared" si="377"/>
        <v>Q491</v>
      </c>
      <c r="SJ119" s="1709" t="str">
        <f t="shared" si="377"/>
        <v>Q492</v>
      </c>
      <c r="SK119" s="1709" t="str">
        <f t="shared" si="377"/>
        <v>Q493</v>
      </c>
      <c r="SL119" s="1709" t="str">
        <f t="shared" si="377"/>
        <v>Q494</v>
      </c>
      <c r="SM119" s="1709" t="str">
        <f t="shared" si="377"/>
        <v>Q495</v>
      </c>
      <c r="SN119" s="1709" t="str">
        <f t="shared" si="377"/>
        <v>Q496</v>
      </c>
      <c r="SO119" s="1709" t="str">
        <f t="shared" si="377"/>
        <v>Q497</v>
      </c>
      <c r="SP119" s="1709" t="str">
        <f t="shared" si="377"/>
        <v>Q498</v>
      </c>
      <c r="SQ119" s="1709" t="str">
        <f t="shared" si="377"/>
        <v>Q499</v>
      </c>
      <c r="SR119" s="1709" t="str">
        <f t="shared" si="377"/>
        <v>在宅医療と介護の連携について_医療・介護関係者への相談支援状況_合計_【2019】</v>
      </c>
      <c r="SS119" s="1709" t="str">
        <f t="shared" si="377"/>
        <v>Q501</v>
      </c>
      <c r="ST119" s="1709" t="str">
        <f t="shared" si="377"/>
        <v>Q502</v>
      </c>
      <c r="SU119" s="1709" t="str">
        <f t="shared" si="377"/>
        <v>Q503</v>
      </c>
      <c r="SV119" s="1709" t="str">
        <f t="shared" si="377"/>
        <v>Q504</v>
      </c>
      <c r="SW119" s="1709" t="str">
        <f t="shared" si="377"/>
        <v>Q505</v>
      </c>
      <c r="SX119" s="1709" t="str">
        <f t="shared" si="377"/>
        <v>Q506</v>
      </c>
      <c r="SY119" s="1709" t="str">
        <f t="shared" si="377"/>
        <v>Q507</v>
      </c>
      <c r="SZ119" s="1709" t="str">
        <f t="shared" si="377"/>
        <v>庁内や郡市区等医師会等関係団体_都道府県等との連携_合計_【2019】</v>
      </c>
      <c r="TA119" s="1709" t="str">
        <f t="shared" si="377"/>
        <v>Q509</v>
      </c>
      <c r="TB119" s="1709" t="str">
        <f t="shared" si="377"/>
        <v>Q510</v>
      </c>
      <c r="TC119" s="1709" t="str">
        <f t="shared" si="377"/>
        <v>Q511</v>
      </c>
      <c r="TD119" s="1709" t="str">
        <f t="shared" si="377"/>
        <v>Q512</v>
      </c>
      <c r="TE119" s="1709" t="str">
        <f t="shared" ref="TE119:VP119" si="378">IF(TE115="",TE118,TE115)</f>
        <v>Q513</v>
      </c>
      <c r="TF119" s="1709" t="str">
        <f t="shared" si="378"/>
        <v>Q514</v>
      </c>
      <c r="TG119" s="1709" t="str">
        <f t="shared" si="378"/>
        <v>Q515</v>
      </c>
      <c r="TH119" s="1709" t="str">
        <f t="shared" si="378"/>
        <v>Q516</v>
      </c>
      <c r="TI119" s="1709" t="str">
        <f t="shared" si="378"/>
        <v>Q517</v>
      </c>
      <c r="TJ119" s="1709" t="str">
        <f t="shared" si="378"/>
        <v>在宅医療・介護連携を推進するため_多職種を対象とした研修会の開催_合計_【2019】</v>
      </c>
      <c r="TK119" s="1709" t="str">
        <f t="shared" si="378"/>
        <v>Q519</v>
      </c>
      <c r="TL119" s="1709" t="str">
        <f t="shared" si="378"/>
        <v>Q520</v>
      </c>
      <c r="TM119" s="1709" t="str">
        <f t="shared" si="378"/>
        <v>Q521</v>
      </c>
      <c r="TN119" s="1709" t="str">
        <f t="shared" si="378"/>
        <v>Q522</v>
      </c>
      <c r="TO119" s="1709" t="str">
        <f t="shared" si="378"/>
        <v>Q523</v>
      </c>
      <c r="TP119" s="1709" t="str">
        <f t="shared" si="378"/>
        <v>認知症初期集中支援チームは_定期的に情報連携する体制を構築し_対応_合計_【2019】</v>
      </c>
      <c r="TQ119" s="1709" t="str">
        <f t="shared" si="378"/>
        <v>Q525</v>
      </c>
      <c r="TR119" s="1709" t="str">
        <f t="shared" si="378"/>
        <v>Q526</v>
      </c>
      <c r="TS119" s="1709" t="str">
        <f t="shared" si="378"/>
        <v>Q527</v>
      </c>
      <c r="TT119" s="1709" t="str">
        <f t="shared" si="378"/>
        <v>Q528</v>
      </c>
      <c r="TU119" s="1709" t="str">
        <f t="shared" si="378"/>
        <v>Q529</v>
      </c>
      <c r="TV119" s="1709" t="str">
        <f t="shared" si="378"/>
        <v>Q530</v>
      </c>
      <c r="TW119" s="1709" t="str">
        <f t="shared" si="378"/>
        <v>Q531</v>
      </c>
      <c r="TX119" s="1709" t="str">
        <f t="shared" si="378"/>
        <v>Q532</v>
      </c>
      <c r="TY119" s="1709" t="str">
        <f t="shared" si="378"/>
        <v>Q533</v>
      </c>
      <c r="TZ119" s="1709" t="str">
        <f t="shared" si="378"/>
        <v>患者・利用者の状態の変化等に応じた医療・介護関係者間で速やかな情報共有_合計_【2019】</v>
      </c>
      <c r="UA119" s="1709" t="str">
        <f t="shared" si="378"/>
        <v>Q535</v>
      </c>
      <c r="UB119" s="1709" t="str">
        <f t="shared" si="378"/>
        <v>Q536</v>
      </c>
      <c r="UC119" s="1709" t="str">
        <f t="shared" si="378"/>
        <v>Q537</v>
      </c>
      <c r="UD119" s="1709" t="str">
        <f t="shared" si="378"/>
        <v>Q538</v>
      </c>
      <c r="UE119" s="1709" t="str">
        <f t="shared" si="378"/>
        <v>Q539</v>
      </c>
      <c r="UF119" s="1709" t="str">
        <f t="shared" si="378"/>
        <v>郡市区等医師会等の医療関係団体と調整し_認知症状のある人に対して_専門医療機関との連携により_早期診断・早期対応に繋げるための体制を構築しているか。_【2019】</v>
      </c>
      <c r="UG119" s="1709" t="str">
        <f t="shared" si="378"/>
        <v>Q541</v>
      </c>
      <c r="UH119" s="1709" t="str">
        <f t="shared" si="378"/>
        <v>Q542</v>
      </c>
      <c r="UI119" s="1709" t="str">
        <f t="shared" si="378"/>
        <v>在宅療養支援病院届出施設数人口10万対_【2021.12】</v>
      </c>
      <c r="UJ119" s="1709" t="str">
        <f t="shared" si="378"/>
        <v>Q544</v>
      </c>
      <c r="UK119" s="1709" t="str">
        <f t="shared" si="378"/>
        <v>Q545</v>
      </c>
      <c r="UL119" s="1709" t="str">
        <f t="shared" si="378"/>
        <v>在宅療養支援診療所届出施設数人口10万対_【2021.12】</v>
      </c>
      <c r="UM119" s="1709" t="str">
        <f t="shared" si="378"/>
        <v>Q547</v>
      </c>
      <c r="UN119" s="1709" t="str">
        <f t="shared" si="378"/>
        <v>Q548</v>
      </c>
      <c r="UO119" s="1709" t="str">
        <f t="shared" si="378"/>
        <v>在宅療養支援歯科診療所数_人口10万対_【2021.12】</v>
      </c>
      <c r="UP119" s="1709" t="str">
        <f t="shared" si="378"/>
        <v>Q550</v>
      </c>
      <c r="UQ119" s="1709" t="str">
        <f t="shared" si="378"/>
        <v>Q551</v>
      </c>
      <c r="UR119" s="1709" t="str">
        <f t="shared" si="378"/>
        <v>介護保険を扱う訪問看護ステーション数_人口10万対_【2019.10】</v>
      </c>
      <c r="US119" s="1709" t="str">
        <f t="shared" si="378"/>
        <v>Q553</v>
      </c>
      <c r="UT119" s="1709" t="str">
        <f t="shared" si="378"/>
        <v>サービス提供事業所数_人口10万対_居宅介護支援事業所数_【2020】</v>
      </c>
      <c r="UU119" s="1709" t="str">
        <f t="shared" si="378"/>
        <v>Q555</v>
      </c>
      <c r="UV119" s="1709" t="str">
        <f t="shared" si="378"/>
        <v>サービス提供事業所数【人口10万対】_訪問介護事業所数_【2020】</v>
      </c>
      <c r="UW119" s="1709" t="str">
        <f t="shared" si="378"/>
        <v>Q557</v>
      </c>
      <c r="UX119" s="1709" t="str">
        <f t="shared" si="378"/>
        <v>サービス提供事業所【人口10万対】_訪問リハビリテーション_【2020】</v>
      </c>
      <c r="UY119" s="1709" t="str">
        <f t="shared" si="378"/>
        <v>Q559</v>
      </c>
      <c r="UZ119" s="1709" t="str">
        <f t="shared" si="378"/>
        <v>要支援要介護者1人当たり定員_通所介護_【2020】</v>
      </c>
      <c r="VA119" s="1709" t="str">
        <f t="shared" si="378"/>
        <v>Q561</v>
      </c>
      <c r="VB119" s="1709" t="str">
        <f t="shared" si="378"/>
        <v>要支援要介護者1人当たり定員_地域密着型通所介護_【2020】</v>
      </c>
      <c r="VC119" s="1709" t="str">
        <f t="shared" si="378"/>
        <v>Q563</v>
      </c>
      <c r="VD119" s="1709" t="str">
        <f t="shared" si="378"/>
        <v>要支援要介護者1人当たり定員_通所リハビリテーション_【2020】</v>
      </c>
      <c r="VE119" s="1709" t="str">
        <f t="shared" si="378"/>
        <v>Q565</v>
      </c>
      <c r="VF119" s="1709" t="str">
        <f t="shared" si="378"/>
        <v>要支援要介護者1人当たり定員_認知症対応型通所介護_【2020】</v>
      </c>
      <c r="VG119" s="1709" t="str">
        <f t="shared" si="378"/>
        <v>Q567</v>
      </c>
      <c r="VH119" s="1709" t="str">
        <f t="shared" si="378"/>
        <v>要支援要介護者1人当たり定員_小規模多機能型居宅介護_宿泊_【2020】</v>
      </c>
      <c r="VI119" s="1709" t="str">
        <f t="shared" si="378"/>
        <v>Q569</v>
      </c>
      <c r="VJ119" s="1709" t="str">
        <f t="shared" si="378"/>
        <v>要支援要介護者1人当たり定員_小規模多機能型居宅介護_通い_【2020】</v>
      </c>
      <c r="VK119" s="1709" t="str">
        <f t="shared" si="378"/>
        <v>Q571</v>
      </c>
      <c r="VL119" s="1709" t="str">
        <f t="shared" si="378"/>
        <v>要支援要介護者1人当たり定員_看護小規模多機能型居宅介護_宿泊_【2020】</v>
      </c>
      <c r="VM119" s="1709" t="str">
        <f t="shared" si="378"/>
        <v>Q573</v>
      </c>
      <c r="VN119" s="1709" t="str">
        <f t="shared" si="378"/>
        <v>要支援要介護者1人当たり定員_看護小規模多機能型居宅介護_通い_【2020】</v>
      </c>
      <c r="VO119" s="1709" t="str">
        <f t="shared" si="378"/>
        <v>Q575</v>
      </c>
      <c r="VP119" s="1709" t="str">
        <f t="shared" si="378"/>
        <v>Q576</v>
      </c>
      <c r="VQ119" s="1709" t="str">
        <f t="shared" ref="VQ119:YB119" si="379">IF(VQ115="",VQ118,VQ115)</f>
        <v>医師_人口10万対_【2018】</v>
      </c>
      <c r="VR119" s="1709" t="str">
        <f t="shared" si="379"/>
        <v>Q578</v>
      </c>
      <c r="VS119" s="1709" t="str">
        <f t="shared" si="379"/>
        <v>Q579</v>
      </c>
      <c r="VT119" s="1709" t="str">
        <f t="shared" si="379"/>
        <v>歯科医師_人口10万対_【2018】</v>
      </c>
      <c r="VU119" s="1709" t="str">
        <f t="shared" si="379"/>
        <v>Q581</v>
      </c>
      <c r="VV119" s="1709" t="str">
        <f t="shared" si="379"/>
        <v>Q582</v>
      </c>
      <c r="VW119" s="1709" t="str">
        <f t="shared" si="379"/>
        <v>薬剤師_人口10万対_【2018】</v>
      </c>
      <c r="VX119" s="1709" t="str">
        <f t="shared" si="379"/>
        <v>Q584</v>
      </c>
      <c r="VY119" s="1709" t="str">
        <f t="shared" si="379"/>
        <v>Q585</v>
      </c>
      <c r="VZ119" s="1709" t="str">
        <f t="shared" si="379"/>
        <v>保健師_人口10万対_【2018】</v>
      </c>
      <c r="WA119" s="1709" t="str">
        <f t="shared" si="379"/>
        <v>Q587</v>
      </c>
      <c r="WB119" s="1709" t="str">
        <f t="shared" si="379"/>
        <v>Q588</v>
      </c>
      <c r="WC119" s="1709" t="str">
        <f t="shared" si="379"/>
        <v>看護師_人口10万対_【2018】</v>
      </c>
      <c r="WD119" s="1709" t="str">
        <f t="shared" si="379"/>
        <v>Q590</v>
      </c>
      <c r="WE119" s="1709" t="str">
        <f t="shared" si="379"/>
        <v>Q591</v>
      </c>
      <c r="WF119" s="1709" t="str">
        <f t="shared" si="379"/>
        <v>準看護師_人口10万対_【2018】</v>
      </c>
      <c r="WG119" s="1709" t="str">
        <f t="shared" si="379"/>
        <v>Q593</v>
      </c>
      <c r="WH119" s="1709" t="str">
        <f t="shared" si="379"/>
        <v>訪問看護 _人口10万対_【201９】</v>
      </c>
      <c r="WI119" s="1709" t="str">
        <f t="shared" si="379"/>
        <v>Q595</v>
      </c>
      <c r="WJ119" s="1709" t="str">
        <f t="shared" si="379"/>
        <v>保健師_人口10万対_【201９】</v>
      </c>
      <c r="WK119" s="1709" t="str">
        <f t="shared" si="379"/>
        <v>Q597</v>
      </c>
      <c r="WL119" s="1709" t="str">
        <f t="shared" si="379"/>
        <v>助産師_人口10万対_【201９】</v>
      </c>
      <c r="WM119" s="1709" t="str">
        <f t="shared" si="379"/>
        <v>Q599</v>
      </c>
      <c r="WN119" s="1709" t="str">
        <f t="shared" si="379"/>
        <v>看護師_人口10万対_【201９】</v>
      </c>
      <c r="WO119" s="1709" t="str">
        <f t="shared" si="379"/>
        <v>Q601</v>
      </c>
      <c r="WP119" s="1709" t="str">
        <f t="shared" si="379"/>
        <v>准看護師_人口10万対_【201９】</v>
      </c>
      <c r="WQ119" s="1709" t="str">
        <f t="shared" si="379"/>
        <v>Q603</v>
      </c>
      <c r="WR119" s="1709" t="str">
        <f t="shared" si="379"/>
        <v>理学療法士_人口10万対_【201９】</v>
      </c>
      <c r="WS119" s="1709" t="str">
        <f t="shared" si="379"/>
        <v>Q605</v>
      </c>
      <c r="WT119" s="1709" t="str">
        <f t="shared" si="379"/>
        <v>作業療法士_人口10万対_【201９】</v>
      </c>
      <c r="WU119" s="1709" t="str">
        <f t="shared" si="379"/>
        <v>Q607</v>
      </c>
      <c r="WV119" s="1709" t="str">
        <f t="shared" si="379"/>
        <v>言語聴覚士_人口10万対_【201９】</v>
      </c>
      <c r="WW119" s="1709" t="str">
        <f t="shared" si="379"/>
        <v>Q609</v>
      </c>
      <c r="WX119" s="1709" t="str">
        <f t="shared" si="379"/>
        <v>その他の職員_総数_【201９】</v>
      </c>
      <c r="WY119" s="1709" t="str">
        <f t="shared" si="379"/>
        <v>Q611</v>
      </c>
      <c r="WZ119" s="1709" t="str">
        <f t="shared" si="379"/>
        <v>従事者数【認定者1万対】_訪問介護員_【2017】</v>
      </c>
      <c r="XA119" s="1709" t="str">
        <f t="shared" si="379"/>
        <v>Q613</v>
      </c>
      <c r="XB119" s="1709" t="str">
        <f t="shared" si="379"/>
        <v>従事者数【認定者1万対】_通所介護_【2017】</v>
      </c>
      <c r="XC119" s="1709" t="str">
        <f t="shared" si="379"/>
        <v>Q615</v>
      </c>
      <c r="XD119" s="1709" t="str">
        <f t="shared" si="379"/>
        <v>従事者数【認定者1万対】_通所リハビリ_テション_介護老人保健施設_【2019】</v>
      </c>
      <c r="XE119" s="1709" t="str">
        <f t="shared" si="379"/>
        <v>Q617</v>
      </c>
      <c r="XF119" s="1709" t="str">
        <f t="shared" si="379"/>
        <v>従事者数【認定者1万対】_通所リハビリ_テション_医療施設_【2019】</v>
      </c>
      <c r="XG119" s="1709" t="str">
        <f t="shared" si="379"/>
        <v>Q619</v>
      </c>
      <c r="XH119" s="1709" t="str">
        <f t="shared" si="379"/>
        <v>従事者数【認定者1万対】_地域密着型介護老人福祉施設_【2019】</v>
      </c>
      <c r="XI119" s="1709" t="str">
        <f t="shared" si="379"/>
        <v>Q621</v>
      </c>
      <c r="XJ119" s="1709" t="str">
        <f t="shared" si="379"/>
        <v>従事者数【認定者1万対】_居宅介護支援_認定者1万対_【2017】</v>
      </c>
      <c r="XK119" s="1709" t="str">
        <f t="shared" si="379"/>
        <v>Q623</v>
      </c>
      <c r="XL119" s="1709" t="str">
        <f t="shared" si="379"/>
        <v>従事者数【認定者1万対】_地域密着型通所介護_【2019】</v>
      </c>
      <c r="XM119" s="1709" t="str">
        <f t="shared" si="379"/>
        <v>Q625</v>
      </c>
      <c r="XN119" s="1709" t="str">
        <f t="shared" si="379"/>
        <v>Q626</v>
      </c>
      <c r="XO119" s="1709" t="str">
        <f t="shared" si="379"/>
        <v>Q627</v>
      </c>
      <c r="XP119" s="1709" t="str">
        <f t="shared" si="379"/>
        <v>Q628</v>
      </c>
      <c r="XQ119" s="1709" t="str">
        <f t="shared" si="379"/>
        <v>Q629</v>
      </c>
      <c r="XR119" s="1709" t="str">
        <f t="shared" si="379"/>
        <v>Q630</v>
      </c>
      <c r="XS119" s="1709" t="str">
        <f t="shared" si="379"/>
        <v>Q631</v>
      </c>
      <c r="XT119" s="1709" t="str">
        <f t="shared" si="379"/>
        <v>Q632</v>
      </c>
      <c r="XU119" s="1709" t="str">
        <f t="shared" si="379"/>
        <v>Q633</v>
      </c>
      <c r="XV119" s="1709" t="str">
        <f t="shared" si="379"/>
        <v>Q634</v>
      </c>
      <c r="XW119" s="1709" t="str">
        <f t="shared" si="379"/>
        <v>Q635</v>
      </c>
      <c r="XX119" s="1709" t="str">
        <f t="shared" si="379"/>
        <v>Q636</v>
      </c>
      <c r="XY119" s="1709" t="str">
        <f t="shared" si="379"/>
        <v>生活支援サービスを利用している高齢者の割合_元気_【2019】</v>
      </c>
      <c r="XZ119" s="1709" t="str">
        <f t="shared" si="379"/>
        <v>Q638</v>
      </c>
      <c r="YA119" s="1709" t="str">
        <f t="shared" si="379"/>
        <v>Q639</v>
      </c>
      <c r="YB119" s="1709" t="str">
        <f t="shared" si="379"/>
        <v>生活支援サービスを利用している割合_居宅_【2019】</v>
      </c>
      <c r="YC119" s="1709" t="str">
        <f t="shared" ref="YC119:AAN119" si="380">IF(YC115="",YC118,YC115)</f>
        <v>Q641</v>
      </c>
      <c r="YD119" s="1709" t="str">
        <f t="shared" si="380"/>
        <v>Q642</v>
      </c>
      <c r="YE119" s="1709" t="str">
        <f t="shared" si="380"/>
        <v>今後_介護や高齢者に必要な施策_生活支援_元気_【2019】</v>
      </c>
      <c r="YF119" s="1709" t="str">
        <f t="shared" si="380"/>
        <v>Q644</v>
      </c>
      <c r="YG119" s="1709" t="str">
        <f t="shared" si="380"/>
        <v>Q645</v>
      </c>
      <c r="YH119" s="1709" t="str">
        <f t="shared" si="380"/>
        <v>今後_介護や高齢者に必要な施策_生活支援_居宅_【2019】</v>
      </c>
      <c r="YI119" s="1709" t="str">
        <f t="shared" si="380"/>
        <v>Q647</v>
      </c>
      <c r="YJ119" s="1709" t="str">
        <f t="shared" si="380"/>
        <v>Q648</v>
      </c>
      <c r="YK119" s="1709" t="str">
        <f t="shared" si="380"/>
        <v>今後_介護や高齢者に必要な施策_外出支援_元気_割合【2019】</v>
      </c>
      <c r="YL119" s="1709" t="str">
        <f t="shared" si="380"/>
        <v>Q650</v>
      </c>
      <c r="YM119" s="1709" t="str">
        <f t="shared" si="380"/>
        <v>Q651</v>
      </c>
      <c r="YN119" s="1709" t="str">
        <f t="shared" si="380"/>
        <v>今後_介護や高齢者に必要な施策_外出支援_居宅_【2019】</v>
      </c>
      <c r="YO119" s="1709" t="str">
        <f t="shared" si="380"/>
        <v>Q653</v>
      </c>
      <c r="YP119" s="1709" t="str">
        <f t="shared" si="380"/>
        <v>Q654</v>
      </c>
      <c r="YQ119" s="1709" t="str">
        <f t="shared" si="380"/>
        <v>Q655</v>
      </c>
      <c r="YR119" s="1709" t="str">
        <f t="shared" si="380"/>
        <v>Q656</v>
      </c>
      <c r="YS119" s="1709" t="str">
        <f t="shared" si="380"/>
        <v>Q657</v>
      </c>
      <c r="YT119" s="1709" t="str">
        <f t="shared" si="380"/>
        <v>Q658</v>
      </c>
      <c r="YU119" s="1709" t="str">
        <f t="shared" si="380"/>
        <v>Q659</v>
      </c>
      <c r="YV119" s="1709" t="str">
        <f t="shared" si="380"/>
        <v>Q660</v>
      </c>
      <c r="YW119" s="1709" t="str">
        <f t="shared" si="380"/>
        <v>Q661</v>
      </c>
      <c r="YX119" s="1709" t="str">
        <f t="shared" si="380"/>
        <v>Q662</v>
      </c>
      <c r="YY119" s="1709" t="str">
        <f t="shared" si="380"/>
        <v>Q663</v>
      </c>
      <c r="YZ119" s="1709" t="str">
        <f t="shared" si="380"/>
        <v>Q664</v>
      </c>
      <c r="ZA119" s="1709" t="str">
        <f t="shared" si="380"/>
        <v>Q665</v>
      </c>
      <c r="ZB119" s="1709" t="str">
        <f t="shared" si="380"/>
        <v>Q666</v>
      </c>
      <c r="ZC119" s="1709" t="str">
        <f t="shared" si="380"/>
        <v>Q667</v>
      </c>
      <c r="ZD119" s="1709" t="str">
        <f t="shared" si="380"/>
        <v>Q668</v>
      </c>
      <c r="ZE119" s="1709" t="str">
        <f t="shared" si="380"/>
        <v>Q669</v>
      </c>
      <c r="ZF119" s="1709" t="str">
        <f t="shared" si="380"/>
        <v>Q670</v>
      </c>
      <c r="ZG119" s="1709" t="str">
        <f t="shared" si="380"/>
        <v>Q671</v>
      </c>
      <c r="ZH119" s="1709" t="str">
        <f t="shared" si="380"/>
        <v>Q672</v>
      </c>
      <c r="ZI119" s="1709" t="str">
        <f t="shared" si="380"/>
        <v>Q673</v>
      </c>
      <c r="ZJ119" s="1709" t="str">
        <f t="shared" si="380"/>
        <v>Q674</v>
      </c>
      <c r="ZK119" s="1709" t="str">
        <f t="shared" si="380"/>
        <v>Q675</v>
      </c>
      <c r="ZL119" s="1709" t="str">
        <f t="shared" si="380"/>
        <v>Q676</v>
      </c>
      <c r="ZM119" s="1709" t="str">
        <f t="shared" si="380"/>
        <v>Q677</v>
      </c>
      <c r="ZN119" s="1709" t="str">
        <f t="shared" si="380"/>
        <v>Q678</v>
      </c>
      <c r="ZO119" s="1709" t="str">
        <f t="shared" si="380"/>
        <v>Q679</v>
      </c>
      <c r="ZP119" s="1709" t="str">
        <f t="shared" si="380"/>
        <v>Q680</v>
      </c>
      <c r="ZQ119" s="1709" t="str">
        <f t="shared" si="380"/>
        <v>Q681</v>
      </c>
      <c r="ZR119" s="1709" t="str">
        <f t="shared" si="380"/>
        <v>Q682</v>
      </c>
      <c r="ZS119" s="1709" t="str">
        <f t="shared" si="380"/>
        <v>Q683</v>
      </c>
      <c r="ZT119" s="1709" t="str">
        <f t="shared" si="380"/>
        <v>Q684</v>
      </c>
      <c r="ZU119" s="1709" t="str">
        <f t="shared" si="380"/>
        <v>Q685</v>
      </c>
      <c r="ZV119" s="1709" t="str">
        <f t="shared" si="380"/>
        <v>Q686</v>
      </c>
      <c r="ZW119" s="1709" t="str">
        <f t="shared" si="380"/>
        <v>Q687</v>
      </c>
      <c r="ZX119" s="1709" t="str">
        <f t="shared" si="380"/>
        <v>Q688</v>
      </c>
      <c r="ZY119" s="1709" t="str">
        <f t="shared" si="380"/>
        <v>Q689</v>
      </c>
      <c r="ZZ119" s="1709" t="str">
        <f t="shared" si="380"/>
        <v>提供状況_各サービス合計得点_【2021】</v>
      </c>
      <c r="AAA119" s="1709" t="str">
        <f t="shared" si="380"/>
        <v>Q691</v>
      </c>
      <c r="AAB119" s="1709" t="str">
        <f t="shared" si="380"/>
        <v>Q692</v>
      </c>
      <c r="AAC119" s="1709" t="str">
        <f t="shared" si="380"/>
        <v>Q693</v>
      </c>
      <c r="AAD119" s="1709" t="str">
        <f t="shared" si="380"/>
        <v>Q694</v>
      </c>
      <c r="AAE119" s="1709" t="str">
        <f t="shared" si="380"/>
        <v>Q695</v>
      </c>
      <c r="AAF119" s="1709" t="str">
        <f t="shared" si="380"/>
        <v>Q696</v>
      </c>
      <c r="AAG119" s="1709" t="str">
        <f t="shared" si="380"/>
        <v>Q697</v>
      </c>
      <c r="AAH119" s="1709" t="str">
        <f t="shared" si="380"/>
        <v>Q698</v>
      </c>
      <c r="AAI119" s="1709" t="str">
        <f t="shared" si="380"/>
        <v>Q699</v>
      </c>
      <c r="AAJ119" s="1709" t="str">
        <f t="shared" si="380"/>
        <v>Q700</v>
      </c>
      <c r="AAK119" s="1709" t="str">
        <f t="shared" si="380"/>
        <v>Q701</v>
      </c>
      <c r="AAL119" s="1709" t="str">
        <f t="shared" si="380"/>
        <v>Q702</v>
      </c>
      <c r="AAM119" s="1709" t="str">
        <f t="shared" si="380"/>
        <v>Q703</v>
      </c>
      <c r="AAN119" s="1709" t="str">
        <f t="shared" si="380"/>
        <v>高齢者人口千人当たり団体数_配食サービス_【2021】</v>
      </c>
      <c r="AAO119" s="1709" t="str">
        <f t="shared" ref="AAO119:ACZ119" si="381">IF(AAO115="",AAO118,AAO115)</f>
        <v>Q705</v>
      </c>
      <c r="AAP119" s="1709" t="str">
        <f t="shared" si="381"/>
        <v>高齢者人口千人当たり団体数_食材配達サービス_【2021】</v>
      </c>
      <c r="AAQ119" s="1709" t="str">
        <f t="shared" si="381"/>
        <v>Q707</v>
      </c>
      <c r="AAR119" s="1709" t="str">
        <f t="shared" si="381"/>
        <v>高齢者人口千人当たり団体数_移動販売サービス_【2021】</v>
      </c>
      <c r="AAS119" s="1709" t="str">
        <f t="shared" si="381"/>
        <v>Q709</v>
      </c>
      <c r="AAT119" s="1709" t="str">
        <f t="shared" si="381"/>
        <v>高齢者人口千人当たり団体数_訪問理美容サービス_【2021】</v>
      </c>
      <c r="AAU119" s="1709" t="str">
        <f t="shared" si="381"/>
        <v>Q711</v>
      </c>
      <c r="AAV119" s="1709" t="str">
        <f t="shared" si="381"/>
        <v>高齢者人口千人当たり団体数_日常的な生活援助サービス_【2021】</v>
      </c>
      <c r="AAW119" s="1709" t="str">
        <f t="shared" si="381"/>
        <v>Q713</v>
      </c>
      <c r="AAX119" s="1709" t="str">
        <f t="shared" si="381"/>
        <v>高齢者人口千人当たり団体数_移送支援_【2021】</v>
      </c>
      <c r="AAY119" s="1709" t="str">
        <f t="shared" si="381"/>
        <v>Q715</v>
      </c>
      <c r="AAZ119" s="1709" t="str">
        <f t="shared" si="381"/>
        <v>Q716</v>
      </c>
      <c r="ABA119" s="1709" t="str">
        <f t="shared" si="381"/>
        <v>Q717</v>
      </c>
      <c r="ABB119" s="1709" t="str">
        <f t="shared" si="381"/>
        <v>Q718</v>
      </c>
      <c r="ABC119" s="1709" t="str">
        <f t="shared" si="381"/>
        <v>高齢者人口千人当たり団体数_訪問介護事業所による生活援助_【2021】</v>
      </c>
      <c r="ABD119" s="1709" t="str">
        <f t="shared" si="381"/>
        <v>Q720</v>
      </c>
      <c r="ABE119" s="1709" t="str">
        <f t="shared" si="381"/>
        <v>高齢者人口千人当たり団体数_NPO_民間事業者による掃除・洗濯等の生活支援サービス_【2021】</v>
      </c>
      <c r="ABF119" s="1709" t="str">
        <f t="shared" si="381"/>
        <v>Q722</v>
      </c>
      <c r="ABG119" s="1709" t="str">
        <f t="shared" si="381"/>
        <v>高齢者人口千人当たり団体数_住民ボランティア団体によるゴミ出し等の生活支援サービス_【2021】</v>
      </c>
      <c r="ABH119" s="1709" t="str">
        <f t="shared" si="381"/>
        <v>Q724</v>
      </c>
      <c r="ABI119" s="1709" t="str">
        <f t="shared" si="381"/>
        <v>Q725</v>
      </c>
      <c r="ABJ119" s="1709" t="str">
        <f t="shared" si="381"/>
        <v>高齢者人口千人当たり_市町村の働きかけや支援によって_提供が始まった生活支援サービスの数_【2021】</v>
      </c>
      <c r="ABK119" s="1709" t="str">
        <f t="shared" si="381"/>
        <v>Q727</v>
      </c>
      <c r="ABL119" s="1709" t="str">
        <f t="shared" si="381"/>
        <v>Q728</v>
      </c>
      <c r="ABM119" s="1709" t="str">
        <f t="shared" si="381"/>
        <v>Q729</v>
      </c>
      <c r="ABN119" s="1709" t="str">
        <f t="shared" si="381"/>
        <v>Q730</v>
      </c>
      <c r="ABO119" s="1709" t="str">
        <f t="shared" si="381"/>
        <v>Q731</v>
      </c>
      <c r="ABP119" s="1709" t="str">
        <f t="shared" si="381"/>
        <v>生活支援サービス増加のための働きかけの状況_合計得点_【2021】</v>
      </c>
      <c r="ABQ119" s="1709" t="str">
        <f t="shared" si="381"/>
        <v>Q733</v>
      </c>
      <c r="ABR119" s="1709" t="str">
        <f t="shared" si="381"/>
        <v>Q734</v>
      </c>
      <c r="ABS119" s="1709" t="str">
        <f t="shared" si="381"/>
        <v>Q735</v>
      </c>
      <c r="ABT119" s="1709" t="str">
        <f t="shared" si="381"/>
        <v>Q736</v>
      </c>
      <c r="ABU119" s="1709" t="str">
        <f t="shared" si="381"/>
        <v>Q737</v>
      </c>
      <c r="ABV119" s="1709" t="str">
        <f t="shared" si="381"/>
        <v>Q738</v>
      </c>
      <c r="ABW119" s="1709" t="str">
        <f t="shared" si="381"/>
        <v>Q739</v>
      </c>
      <c r="ABX119" s="1709" t="str">
        <f t="shared" si="381"/>
        <v>Q740</v>
      </c>
      <c r="ABY119" s="1709" t="str">
        <f t="shared" si="381"/>
        <v>Q741</v>
      </c>
      <c r="ABZ119" s="1709" t="str">
        <f t="shared" si="381"/>
        <v>高齢者の移動に関する支援の実施状況_合計得点【2021】</v>
      </c>
      <c r="ACA119" s="1709" t="str">
        <f t="shared" si="381"/>
        <v>Q743</v>
      </c>
      <c r="ACB119" s="1709" t="str">
        <f t="shared" si="381"/>
        <v>Q744</v>
      </c>
      <c r="ACC119" s="1709" t="str">
        <f t="shared" si="381"/>
        <v>Q745</v>
      </c>
      <c r="ACD119" s="1709" t="str">
        <f t="shared" si="381"/>
        <v>Q746</v>
      </c>
      <c r="ACE119" s="1709" t="str">
        <f t="shared" si="381"/>
        <v>Q747</v>
      </c>
      <c r="ACF119" s="1709" t="str">
        <f t="shared" si="381"/>
        <v>Q748</v>
      </c>
      <c r="ACG119" s="1709" t="str">
        <f t="shared" si="381"/>
        <v>Q749</v>
      </c>
      <c r="ACH119" s="1709" t="str">
        <f t="shared" si="381"/>
        <v>Q750</v>
      </c>
      <c r="ACI119" s="1709" t="str">
        <f t="shared" si="381"/>
        <v>Q751</v>
      </c>
      <c r="ACJ119" s="1709" t="str">
        <f t="shared" si="381"/>
        <v>生活支援コーディネーターに対して市町村としての支援の実施状況_合計得点【2021】</v>
      </c>
      <c r="ACK119" s="1709" t="str">
        <f t="shared" si="381"/>
        <v>Q753</v>
      </c>
      <c r="ACL119" s="1709" t="str">
        <f t="shared" si="381"/>
        <v>Q754</v>
      </c>
      <c r="ACM119" s="1709" t="str">
        <f t="shared" si="381"/>
        <v>Q755</v>
      </c>
      <c r="ACN119" s="1709" t="str">
        <f t="shared" si="381"/>
        <v xml:space="preserve">総人口に占めるメイトとサポーターメイトの割合_【2021】 </v>
      </c>
      <c r="ACO119" s="1709" t="str">
        <f t="shared" si="381"/>
        <v>Q757</v>
      </c>
      <c r="ACP119" s="1709" t="str">
        <f t="shared" si="381"/>
        <v>メイト+サポーター1人当たり担当高齢者人口【2021】</v>
      </c>
      <c r="ACQ119" s="1709" t="str">
        <f t="shared" si="381"/>
        <v>Q759</v>
      </c>
      <c r="ACR119" s="1709" t="str">
        <f t="shared" si="381"/>
        <v>総人口10,000人当たりの認知症サポーター養成講座開催回数【2021】</v>
      </c>
      <c r="ACS119" s="1709" t="str">
        <f t="shared" si="381"/>
        <v>Q761</v>
      </c>
      <c r="ACT119" s="1709" t="str">
        <f t="shared" si="381"/>
        <v>Q762</v>
      </c>
      <c r="ACU119" s="1709" t="str">
        <f t="shared" si="381"/>
        <v>Q763</v>
      </c>
      <c r="ACV119" s="1709" t="str">
        <f t="shared" si="381"/>
        <v>Q764</v>
      </c>
      <c r="ACW119" s="1709" t="str">
        <f t="shared" si="381"/>
        <v>Q765</v>
      </c>
      <c r="ACX119" s="1709" t="str">
        <f t="shared" si="381"/>
        <v>Q766</v>
      </c>
      <c r="ACY119" s="1709" t="str">
        <f t="shared" si="381"/>
        <v>Q767</v>
      </c>
      <c r="ACZ119" s="1709" t="str">
        <f t="shared" si="381"/>
        <v>Q768</v>
      </c>
      <c r="ADA119" s="1709" t="str">
        <f t="shared" ref="ADA119:AFL119" si="382">IF(ADA115="",ADA118,ADA115)</f>
        <v>Q769</v>
      </c>
      <c r="ADB119" s="1709" t="str">
        <f t="shared" si="382"/>
        <v>認知症サポーターを活用した地域支援体制の構築及び社会参加支援の実施状況_合計得点【2021】</v>
      </c>
      <c r="ADC119" s="1709" t="str">
        <f t="shared" si="382"/>
        <v>Q771</v>
      </c>
      <c r="ADD119" s="1709" t="str">
        <f t="shared" si="382"/>
        <v>Q772</v>
      </c>
      <c r="ADE119" s="1709" t="str">
        <f t="shared" si="382"/>
        <v>Q773</v>
      </c>
      <c r="ADF119" s="1709" t="str">
        <f t="shared" si="382"/>
        <v>Q774</v>
      </c>
      <c r="ADG119" s="1709" t="str">
        <f t="shared" si="382"/>
        <v>Q775</v>
      </c>
      <c r="ADH119" s="1709" t="str">
        <f t="shared" si="382"/>
        <v>Q776</v>
      </c>
      <c r="ADI119" s="1709" t="str">
        <f t="shared" si="382"/>
        <v>Q777</v>
      </c>
      <c r="ADJ119" s="1709" t="str">
        <f t="shared" si="382"/>
        <v>Q778</v>
      </c>
      <c r="ADK119" s="1709" t="str">
        <f t="shared" si="382"/>
        <v>Q779</v>
      </c>
      <c r="ADL119" s="1709" t="str">
        <f t="shared" si="382"/>
        <v>地域における認知症高齢者支援の取組や認知症の理解促進に向けた普及啓発活動の実施状況_合計得点【2021】</v>
      </c>
      <c r="ADM119" s="1709" t="str">
        <f t="shared" si="382"/>
        <v>Q781</v>
      </c>
      <c r="ADN119" s="1709" t="str">
        <f t="shared" si="382"/>
        <v>Q782</v>
      </c>
      <c r="ADO119" s="1709" t="str">
        <f t="shared" si="382"/>
        <v>Q783</v>
      </c>
      <c r="ADP119" s="1709" t="str">
        <f t="shared" si="382"/>
        <v>Q784</v>
      </c>
      <c r="ADQ119" s="1709" t="str">
        <f t="shared" si="382"/>
        <v>Q785</v>
      </c>
      <c r="ADR119" s="1709" t="str">
        <f t="shared" si="382"/>
        <v>Q786</v>
      </c>
      <c r="ADS119" s="1709" t="str">
        <f t="shared" si="382"/>
        <v>生活支援コーディネーター_年間従事時間_高齢者人口千人当たり_専従_【2020】</v>
      </c>
      <c r="ADT119" s="1709" t="str">
        <f t="shared" si="382"/>
        <v>Q788</v>
      </c>
      <c r="ADU119" s="1709" t="str">
        <f t="shared" si="382"/>
        <v>Q789</v>
      </c>
      <c r="ADV119" s="1709" t="str">
        <f t="shared" si="382"/>
        <v>Q790</v>
      </c>
      <c r="ADW119" s="1709" t="str">
        <f t="shared" si="382"/>
        <v>Q791</v>
      </c>
      <c r="ADX119" s="1709" t="str">
        <f t="shared" si="382"/>
        <v>Q792</v>
      </c>
      <c r="ADY119" s="1709" t="str">
        <f t="shared" si="382"/>
        <v>Q793</v>
      </c>
      <c r="ADZ119" s="1709" t="str">
        <f t="shared" si="382"/>
        <v>生活支援コーディネーター_年間従事時間_高齢者人口千人当たり_兼務_【2020】</v>
      </c>
      <c r="AEA119" s="1709" t="str">
        <f t="shared" si="382"/>
        <v>Q795</v>
      </c>
      <c r="AEB119" s="1709" t="str">
        <f t="shared" si="382"/>
        <v>Q796</v>
      </c>
      <c r="AEC119" s="1709" t="str">
        <f t="shared" si="382"/>
        <v>Q797</v>
      </c>
      <c r="AED119" s="1709" t="str">
        <f t="shared" si="382"/>
        <v>Q798</v>
      </c>
      <c r="AEE119" s="1709" t="str">
        <f t="shared" si="382"/>
        <v>Q799</v>
      </c>
      <c r="AEF119" s="1709" t="str">
        <f t="shared" si="382"/>
        <v>Q800</v>
      </c>
      <c r="AEG119" s="1709" t="str">
        <f t="shared" si="382"/>
        <v>生活支援コーディネーター_生活コーディネーターの年間従事時間_高齢者人口千人当たり_専務・兼務の計_【2020】</v>
      </c>
      <c r="AEH119" s="1709" t="str">
        <f t="shared" si="382"/>
        <v>Q802</v>
      </c>
      <c r="AEI119" s="1709" t="str">
        <f t="shared" si="382"/>
        <v>Q803</v>
      </c>
      <c r="AEJ119" s="1709" t="str">
        <f t="shared" si="382"/>
        <v>Q804</v>
      </c>
      <c r="AEK119" s="1709" t="str">
        <f t="shared" si="382"/>
        <v>Q805</v>
      </c>
      <c r="AEL119" s="1709" t="str">
        <f t="shared" si="382"/>
        <v>Q806</v>
      </c>
      <c r="AEM119" s="1709" t="str">
        <f t="shared" si="382"/>
        <v>Q807</v>
      </c>
      <c r="AEN119" s="1709" t="str">
        <f t="shared" si="382"/>
        <v>Q808</v>
      </c>
      <c r="AEO119" s="1709" t="str">
        <f t="shared" si="382"/>
        <v>Q809</v>
      </c>
      <c r="AEP119" s="1709" t="str">
        <f t="shared" si="382"/>
        <v>在宅での要介護認定者に占める特養入所希望者の割合【2021】</v>
      </c>
      <c r="AEQ119" s="1709" t="str">
        <f t="shared" si="382"/>
        <v>Q811</v>
      </c>
      <c r="AER119" s="1709" t="str">
        <f t="shared" si="382"/>
        <v>Q812</v>
      </c>
      <c r="AES119" s="1709" t="str">
        <f t="shared" si="382"/>
        <v>Q813</v>
      </c>
      <c r="AET119" s="1709" t="str">
        <f t="shared" si="382"/>
        <v>在宅生活から特養への申込者の平均要介護度_【2021】</v>
      </c>
      <c r="AEU119" s="1709" t="str">
        <f t="shared" si="382"/>
        <v>Q815</v>
      </c>
      <c r="AEV119" s="1709" t="str">
        <f t="shared" si="382"/>
        <v>Q816</v>
      </c>
      <c r="AEW119" s="1709" t="str">
        <f t="shared" si="382"/>
        <v>Q817</v>
      </c>
      <c r="AEX119" s="1709" t="str">
        <f t="shared" si="382"/>
        <v>Q818</v>
      </c>
      <c r="AEY119" s="1709" t="str">
        <f t="shared" si="382"/>
        <v>Q819</v>
      </c>
      <c r="AEZ119" s="1709" t="str">
        <f t="shared" si="382"/>
        <v>Q820</v>
      </c>
      <c r="AFA119" s="1709" t="str">
        <f t="shared" si="382"/>
        <v>在宅生活する要介護者の平均要介護度【2021】</v>
      </c>
      <c r="AFB119" s="1709" t="str">
        <f t="shared" si="382"/>
        <v>Q822</v>
      </c>
      <c r="AFC119" s="1709" t="str">
        <f t="shared" si="382"/>
        <v>Q823</v>
      </c>
      <c r="AFD119" s="1709" t="str">
        <f t="shared" si="382"/>
        <v>元高齢者_施設入所を希望する理由が「住まいの構造」のみの割合_【2019】</v>
      </c>
      <c r="AFE119" s="1709" t="str">
        <f t="shared" si="382"/>
        <v>Q825</v>
      </c>
      <c r="AFF119" s="1709" t="str">
        <f t="shared" si="382"/>
        <v>Q826</v>
      </c>
      <c r="AFG119" s="1709" t="str">
        <f t="shared" si="382"/>
        <v>居宅要支援者施設入所を希望する理由が「住まいの構造」のみの割合_【2019】</v>
      </c>
      <c r="AFH119" s="1709" t="str">
        <f t="shared" si="382"/>
        <v>Q828</v>
      </c>
      <c r="AFI119" s="1709" t="str">
        <f t="shared" si="382"/>
        <v>Q829</v>
      </c>
      <c r="AFJ119" s="1709" t="str">
        <f t="shared" si="382"/>
        <v>Q830</v>
      </c>
      <c r="AFK119" s="1709" t="str">
        <f t="shared" si="382"/>
        <v>介護老人福祉施設の新規入所者の入所申込から入所までが1年以上の割合_【2019】</v>
      </c>
      <c r="AFL119" s="1709" t="str">
        <f t="shared" si="382"/>
        <v>Q832</v>
      </c>
      <c r="AFM119" s="1709" t="str">
        <f t="shared" ref="AFM119:AHX119" si="383">IF(AFM115="",AFM118,AFM115)</f>
        <v>Q833</v>
      </c>
      <c r="AFN119" s="1709" t="str">
        <f t="shared" si="383"/>
        <v>Q834</v>
      </c>
      <c r="AFO119" s="1709" t="str">
        <f t="shared" si="383"/>
        <v>公営住宅のバリアフリー化率_県営住宅除く_【2021】</v>
      </c>
      <c r="AFP119" s="1709" t="str">
        <f t="shared" si="383"/>
        <v>Q836</v>
      </c>
      <c r="AFQ119" s="1709" t="str">
        <f t="shared" si="383"/>
        <v>介護保険の住宅改修給付月額_第1号被保険者1人あたり_【2021】</v>
      </c>
      <c r="AFR119" s="1709" t="str">
        <f t="shared" si="383"/>
        <v>Q838</v>
      </c>
      <c r="AFS119" s="1709" t="str">
        <f t="shared" si="383"/>
        <v>Q839</v>
      </c>
      <c r="AFT119" s="1709" t="str">
        <f t="shared" si="383"/>
        <v>Q840</v>
      </c>
      <c r="AFU119" s="1709" t="str">
        <f t="shared" si="383"/>
        <v>高齢者世帯の自宅のバリアフリー化率_【2018】</v>
      </c>
      <c r="AFV119" s="1709" t="str">
        <f t="shared" si="383"/>
        <v>Q842</v>
      </c>
      <c r="AFW119" s="1709" t="str">
        <f t="shared" si="383"/>
        <v>Q843</v>
      </c>
      <c r="AFX119" s="1709" t="str">
        <f t="shared" si="383"/>
        <v>Q844</v>
      </c>
      <c r="AFY119" s="1709" t="str">
        <f t="shared" si="383"/>
        <v>_65歳以上の世帯員がいる住宅の_2014年以降における耐震改修率_【2018】</v>
      </c>
      <c r="AFZ119" s="1709" t="str">
        <f t="shared" si="383"/>
        <v>Q846</v>
      </c>
      <c r="AGA119" s="1709" t="str">
        <f t="shared" si="383"/>
        <v>Q847</v>
      </c>
      <c r="AGB119" s="1709" t="str">
        <f t="shared" si="383"/>
        <v>Q848</v>
      </c>
      <c r="AGC119" s="1709" t="str">
        <f t="shared" si="383"/>
        <v>Q849</v>
      </c>
      <c r="AGD119" s="1709" t="str">
        <f t="shared" si="383"/>
        <v>Q850</v>
      </c>
      <c r="AGE119" s="1709" t="str">
        <f t="shared" si="383"/>
        <v>Q851</v>
      </c>
      <c r="AGF119" s="1709" t="str">
        <f t="shared" si="383"/>
        <v>Q852</v>
      </c>
      <c r="AGG119" s="1709" t="str">
        <f t="shared" si="383"/>
        <v>Q853</v>
      </c>
      <c r="AGH119" s="1709" t="str">
        <f t="shared" si="383"/>
        <v>Q854</v>
      </c>
      <c r="AGI119" s="1709" t="str">
        <f t="shared" si="383"/>
        <v>Q855</v>
      </c>
      <c r="AGJ119" s="1709" t="str">
        <f t="shared" si="383"/>
        <v>Q856</v>
      </c>
      <c r="AGK119" s="1709" t="str">
        <f t="shared" si="383"/>
        <v>Q857</v>
      </c>
      <c r="AGL119" s="1709" t="str">
        <f t="shared" si="383"/>
        <v>Q858</v>
      </c>
      <c r="AGM119" s="1709" t="str">
        <f t="shared" si="383"/>
        <v>Q859</v>
      </c>
      <c r="AGN119" s="1709" t="str">
        <f t="shared" si="383"/>
        <v>Q860</v>
      </c>
      <c r="AGO119" s="1709" t="str">
        <f t="shared" si="383"/>
        <v>Q861</v>
      </c>
      <c r="AGP119" s="1709" t="str">
        <f t="shared" si="383"/>
        <v>Q862</v>
      </c>
      <c r="AGQ119" s="1709" t="str">
        <f t="shared" si="383"/>
        <v>Q863</v>
      </c>
      <c r="AGR119" s="1709" t="str">
        <f t="shared" si="383"/>
        <v>Q864</v>
      </c>
      <c r="AGS119" s="1709" t="str">
        <f t="shared" si="383"/>
        <v>Q865</v>
      </c>
      <c r="AGT119" s="1709" t="str">
        <f t="shared" si="383"/>
        <v>Q866</v>
      </c>
      <c r="AGU119" s="1709" t="str">
        <f t="shared" si="383"/>
        <v>Q867</v>
      </c>
      <c r="AGV119" s="1709" t="str">
        <f t="shared" si="383"/>
        <v>Q868</v>
      </c>
      <c r="AGW119" s="1709" t="str">
        <f t="shared" si="383"/>
        <v>Q869</v>
      </c>
      <c r="AGX119" s="1709" t="str">
        <f t="shared" si="383"/>
        <v>Q870</v>
      </c>
      <c r="AGY119" s="1709" t="str">
        <f t="shared" si="383"/>
        <v>Q871</v>
      </c>
      <c r="AGZ119" s="1709" t="str">
        <f t="shared" si="383"/>
        <v>Q872</v>
      </c>
      <c r="AHA119" s="1709" t="str">
        <f t="shared" si="383"/>
        <v>Q873</v>
      </c>
      <c r="AHB119" s="1709" t="str">
        <f t="shared" si="383"/>
        <v>Q874</v>
      </c>
      <c r="AHC119" s="1709" t="str">
        <f t="shared" si="383"/>
        <v>Q875</v>
      </c>
      <c r="AHD119" s="1709" t="str">
        <f t="shared" si="383"/>
        <v>Q876</v>
      </c>
      <c r="AHE119" s="1709" t="str">
        <f t="shared" si="383"/>
        <v>Q877</v>
      </c>
      <c r="AHF119" s="1709" t="str">
        <f t="shared" si="383"/>
        <v>Q878</v>
      </c>
      <c r="AHG119" s="1709" t="str">
        <f t="shared" si="383"/>
        <v>Q879</v>
      </c>
      <c r="AHH119" s="1709" t="str">
        <f t="shared" si="383"/>
        <v>Q880</v>
      </c>
      <c r="AHI119" s="1709" t="str">
        <f t="shared" si="383"/>
        <v>Q881</v>
      </c>
      <c r="AHJ119" s="1709" t="str">
        <f t="shared" si="383"/>
        <v>Q882</v>
      </c>
      <c r="AHK119" s="1709" t="str">
        <f t="shared" si="383"/>
        <v>Q883</v>
      </c>
      <c r="AHL119" s="1709" t="str">
        <f t="shared" si="383"/>
        <v>Q884</v>
      </c>
      <c r="AHM119" s="1709" t="str">
        <f t="shared" si="383"/>
        <v>Q885</v>
      </c>
      <c r="AHN119" s="1709" t="str">
        <f t="shared" si="383"/>
        <v>Q886</v>
      </c>
      <c r="AHO119" s="1709" t="str">
        <f t="shared" si="383"/>
        <v>Q887</v>
      </c>
      <c r="AHP119" s="1709" t="str">
        <f t="shared" si="383"/>
        <v>Q888</v>
      </c>
      <c r="AHQ119" s="1709" t="str">
        <f t="shared" si="383"/>
        <v>Q889</v>
      </c>
      <c r="AHR119" s="1709" t="str">
        <f t="shared" si="383"/>
        <v>Q890</v>
      </c>
      <c r="AHS119" s="1709" t="str">
        <f t="shared" si="383"/>
        <v>Q891</v>
      </c>
      <c r="AHT119" s="1709" t="str">
        <f t="shared" si="383"/>
        <v>Q892</v>
      </c>
      <c r="AHU119" s="1709" t="str">
        <f t="shared" si="383"/>
        <v>Q893</v>
      </c>
      <c r="AHV119" s="1709" t="str">
        <f t="shared" si="383"/>
        <v>Q894</v>
      </c>
      <c r="AHW119" s="1709" t="str">
        <f t="shared" si="383"/>
        <v>Q895</v>
      </c>
      <c r="AHX119" s="1709" t="str">
        <f t="shared" si="383"/>
        <v>Q896</v>
      </c>
      <c r="AHY119" s="1709" t="str">
        <f t="shared" ref="AHY119:AKJ119" si="384">IF(AHY115="",AHY118,AHY115)</f>
        <v>Q897</v>
      </c>
      <c r="AHZ119" s="1709" t="str">
        <f t="shared" si="384"/>
        <v>Q898</v>
      </c>
      <c r="AIA119" s="1709" t="str">
        <f t="shared" si="384"/>
        <v>Q899</v>
      </c>
      <c r="AIB119" s="1709" t="str">
        <f t="shared" si="384"/>
        <v>Q900</v>
      </c>
      <c r="AIC119" s="1709" t="str">
        <f t="shared" si="384"/>
        <v>Q901</v>
      </c>
      <c r="AID119" s="1709" t="str">
        <f t="shared" si="384"/>
        <v>Q902</v>
      </c>
      <c r="AIE119" s="1709" t="str">
        <f t="shared" si="384"/>
        <v>Q903</v>
      </c>
      <c r="AIF119" s="1709" t="str">
        <f t="shared" si="384"/>
        <v>Q904</v>
      </c>
      <c r="AIG119" s="1709" t="str">
        <f t="shared" si="384"/>
        <v>Q905</v>
      </c>
      <c r="AIH119" s="1709" t="str">
        <f t="shared" si="384"/>
        <v>福祉用具貸与や住宅改修の利用に関し_リハビリテーション専門職等が関与する仕組みの有無_合計得点【2021】</v>
      </c>
      <c r="AII119" s="1709" t="str">
        <f t="shared" si="384"/>
        <v>Q907</v>
      </c>
      <c r="AIJ119" s="1709" t="str">
        <f t="shared" si="384"/>
        <v>Q908</v>
      </c>
      <c r="AIK119" s="1709" t="str">
        <f t="shared" si="384"/>
        <v>Q909</v>
      </c>
      <c r="AIL119" s="1709" t="str">
        <f t="shared" si="384"/>
        <v>Q910</v>
      </c>
      <c r="AIM119" s="1709" t="str">
        <f t="shared" si="384"/>
        <v>Q911</v>
      </c>
      <c r="AIN119" s="1709" t="str">
        <f t="shared" si="384"/>
        <v>Q912</v>
      </c>
      <c r="AIO119" s="1709" t="str">
        <f t="shared" si="384"/>
        <v>Q913</v>
      </c>
      <c r="AIP119" s="1709" t="str">
        <f t="shared" si="384"/>
        <v>Q914</v>
      </c>
      <c r="AIQ119" s="1709" t="str">
        <f t="shared" si="384"/>
        <v>Q915</v>
      </c>
      <c r="AIR119" s="1709" t="str">
        <f t="shared" si="384"/>
        <v>Q916</v>
      </c>
      <c r="AIS119" s="1709" t="str">
        <f t="shared" si="384"/>
        <v>Q917</v>
      </c>
      <c r="AIT119" s="1709" t="str">
        <f t="shared" si="384"/>
        <v>Q918</v>
      </c>
      <c r="AIU119" s="1709" t="str">
        <f t="shared" si="384"/>
        <v>Q919</v>
      </c>
      <c r="AIV119" s="1709" t="str">
        <f t="shared" si="384"/>
        <v>Q920</v>
      </c>
      <c r="AIW119" s="1709" t="str">
        <f t="shared" si="384"/>
        <v>Q921</v>
      </c>
      <c r="AIX119" s="1709" t="str">
        <f t="shared" si="384"/>
        <v>Q922</v>
      </c>
      <c r="AIY119" s="1709" t="str">
        <f t="shared" si="384"/>
        <v>まいさぽ新規相談件数に占める住宅支援事例割合_【2017】</v>
      </c>
      <c r="AIZ119" s="1709" t="str">
        <f t="shared" si="384"/>
        <v>Q924</v>
      </c>
      <c r="AJA119" s="1709" t="str">
        <f t="shared" si="384"/>
        <v>入居保証契約件数_65歳以上高齢者人口千人あたり_【2022】</v>
      </c>
      <c r="AJB119" s="1709" t="str">
        <f t="shared" si="384"/>
        <v>Q926</v>
      </c>
      <c r="AJC119" s="1709" t="str">
        <f t="shared" si="384"/>
        <v>有料老人ホームやサービス付き高齢者向け住宅において_必要な指導の実施状況_合計得点【2021】</v>
      </c>
      <c r="AJD119" s="1709" t="str">
        <f t="shared" si="384"/>
        <v>Q928</v>
      </c>
      <c r="AJE119" s="1709" t="str">
        <f t="shared" si="384"/>
        <v>Q929</v>
      </c>
      <c r="AJF119" s="1709" t="str">
        <f t="shared" si="384"/>
        <v>Q930</v>
      </c>
      <c r="AJG119" s="1709" t="str">
        <f t="shared" si="384"/>
        <v>Q931</v>
      </c>
      <c r="AJH119" s="1709" t="str">
        <f t="shared" si="384"/>
        <v>Q932</v>
      </c>
      <c r="AJI119" s="1709" t="str">
        <f t="shared" si="384"/>
        <v>介護老人福祉施設_【人口１０万対】サービス提供事業所数_【2020】</v>
      </c>
      <c r="AJJ119" s="1709" t="str">
        <f t="shared" si="384"/>
        <v>Q934</v>
      </c>
      <c r="AJK119" s="1709" t="str">
        <f t="shared" si="384"/>
        <v>Q935</v>
      </c>
      <c r="AJL119" s="1709" t="str">
        <f t="shared" si="384"/>
        <v>介護老人保健施設_【人口１０万対】_サービス提供事業所数_【2020】</v>
      </c>
      <c r="AJM119" s="1709" t="str">
        <f t="shared" si="384"/>
        <v>Q937</v>
      </c>
      <c r="AJN119" s="1709" t="str">
        <f t="shared" si="384"/>
        <v>Q938</v>
      </c>
      <c r="AJO119" s="1709" t="str">
        <f t="shared" si="384"/>
        <v>介護療養型医療施設_【人口１０万対】サービス提供事業所数_【2020】</v>
      </c>
      <c r="AJP119" s="1709" t="str">
        <f t="shared" si="384"/>
        <v>Q940</v>
      </c>
      <c r="AJQ119" s="1709" t="str">
        <f t="shared" si="384"/>
        <v>Q941</v>
      </c>
      <c r="AJR119" s="1709" t="str">
        <f t="shared" si="384"/>
        <v>地域密着型介護老人福祉施設入所者生活介護_【人口１０万対】_【2020】</v>
      </c>
      <c r="AJS119" s="1709" t="str">
        <f t="shared" si="384"/>
        <v>Q943</v>
      </c>
      <c r="AJT119" s="1709" t="str">
        <f t="shared" si="384"/>
        <v>Q944</v>
      </c>
      <c r="AJU119" s="1709" t="str">
        <f t="shared" si="384"/>
        <v>介護医療院_【人口１０万対】サービス提供事業所数_【2020】</v>
      </c>
      <c r="AJV119" s="1709" t="str">
        <f t="shared" si="384"/>
        <v>Q946</v>
      </c>
      <c r="AJW119" s="1709" t="str">
        <f t="shared" si="384"/>
        <v>特定施設入居者生活介護_【人口１０万対】サービス提供事業所数_【2020】</v>
      </c>
      <c r="AJX119" s="1709" t="str">
        <f t="shared" si="384"/>
        <v>Q948</v>
      </c>
      <c r="AJY119" s="1709" t="str">
        <f t="shared" si="384"/>
        <v>Q949</v>
      </c>
      <c r="AJZ119" s="1709" t="str">
        <f t="shared" si="384"/>
        <v>地域密着型特定施設入居者生活介護_【人口１０万対】サービス提供事業所数_【2020】</v>
      </c>
      <c r="AKA119" s="1709" t="str">
        <f t="shared" si="384"/>
        <v>Q951</v>
      </c>
      <c r="AKB119" s="1709" t="str">
        <f t="shared" si="384"/>
        <v>Q952</v>
      </c>
      <c r="AKC119" s="1709" t="str">
        <f t="shared" si="384"/>
        <v>認知症対応型共同生活介護_【人口１０万対】サービス提供事業所数_【2020】</v>
      </c>
      <c r="AKD119" s="1709" t="str">
        <f t="shared" si="384"/>
        <v>Q954</v>
      </c>
      <c r="AKE119" s="1709" t="str">
        <f t="shared" si="384"/>
        <v>Q955</v>
      </c>
      <c r="AKF119" s="1709" t="str">
        <f t="shared" si="384"/>
        <v>Q956</v>
      </c>
      <c r="AKG119" s="1709" t="str">
        <f t="shared" si="384"/>
        <v>Q957</v>
      </c>
      <c r="AKH119" s="1709" t="str">
        <f t="shared" si="384"/>
        <v>Q958</v>
      </c>
      <c r="AKI119" s="1709" t="str">
        <f t="shared" si="384"/>
        <v>Q959</v>
      </c>
      <c r="AKJ119" s="1709" t="str">
        <f t="shared" si="384"/>
        <v>Q960</v>
      </c>
      <c r="AKK119" s="1709" t="str">
        <f t="shared" ref="AKK119:ALH119" si="385">IF(AKK115="",AKK118,AKK115)</f>
        <v>Q961</v>
      </c>
      <c r="AKL119" s="1709" t="str">
        <f t="shared" si="385"/>
        <v>Q962</v>
      </c>
      <c r="AKM119" s="1709" t="str">
        <f t="shared" si="385"/>
        <v>Q963</v>
      </c>
      <c r="AKN119" s="1709" t="str">
        <f t="shared" si="385"/>
        <v>Q964</v>
      </c>
      <c r="AKO119" s="1709" t="str">
        <f t="shared" si="385"/>
        <v>Q965</v>
      </c>
      <c r="AKP119" s="1709" t="str">
        <f t="shared" si="385"/>
        <v>介護老人福祉施設_要支援・要介護者1人あたり定員_【2020】</v>
      </c>
      <c r="AKQ119" s="1709" t="str">
        <f t="shared" si="385"/>
        <v>Q967</v>
      </c>
      <c r="AKR119" s="1709" t="str">
        <f t="shared" si="385"/>
        <v>介護老人保健施設_要支援・要介護者1人あたり定員_【2020】</v>
      </c>
      <c r="AKS119" s="1709" t="str">
        <f t="shared" si="385"/>
        <v>Q969</v>
      </c>
      <c r="AKT119" s="1709" t="str">
        <f t="shared" si="385"/>
        <v>介護療養型医療施設_要支援・要介護者1人あたり定員_【2020】</v>
      </c>
      <c r="AKU119" s="1709" t="str">
        <f t="shared" si="385"/>
        <v>Q971</v>
      </c>
      <c r="AKV119" s="1709" t="str">
        <f t="shared" si="385"/>
        <v>地域密着型介護老人福祉施設入所者生活介護_要支援・要介護者1人あたり定員_【2020】</v>
      </c>
      <c r="AKW119" s="1709" t="str">
        <f t="shared" si="385"/>
        <v>Q973</v>
      </c>
      <c r="AKX119" s="1709" t="str">
        <f t="shared" si="385"/>
        <v>介護医療院_要支援・要介護者1人あたり定員_【2020】</v>
      </c>
      <c r="AKY119" s="1709" t="str">
        <f t="shared" si="385"/>
        <v>施設サービス_要支援・要介護者1人あたり定員_【2020】</v>
      </c>
      <c r="AKZ119" s="1709" t="str">
        <f t="shared" si="385"/>
        <v>特定施設入居者生活介護_要支援・要介護者1人あたり定員_【2020】</v>
      </c>
      <c r="ALA119" s="1709" t="str">
        <f t="shared" si="385"/>
        <v>Q977</v>
      </c>
      <c r="ALB119" s="1709" t="str">
        <f t="shared" si="385"/>
        <v>認知症対応型共同生活介護_要支援・要介護者1人あたり定員_【2020】</v>
      </c>
      <c r="ALC119" s="1709" t="str">
        <f t="shared" si="385"/>
        <v>Q979</v>
      </c>
      <c r="ALD119" s="1709" t="str">
        <f t="shared" si="385"/>
        <v>地域密着型特定居住系入居者生活介護_要支援・要介護者1人あたり定員_【2020】</v>
      </c>
      <c r="ALE119" s="1709" t="str">
        <f t="shared" si="385"/>
        <v>Q981</v>
      </c>
      <c r="ALF119" s="1709" t="str">
        <f t="shared" si="385"/>
        <v>居住系サービス_要支援・要介護者1人あたり定員_【2020】</v>
      </c>
      <c r="ALG119" s="1709" t="str">
        <f t="shared" si="385"/>
        <v>Q983</v>
      </c>
      <c r="ALH119" s="1709" t="str">
        <f t="shared" si="385"/>
        <v>Q984</v>
      </c>
    </row>
    <row r="120" spans="1:1003" s="976" customFormat="1" ht="10.5" customHeight="1" x14ac:dyDescent="0.2">
      <c r="F120" s="1144"/>
      <c r="H120" s="1134"/>
      <c r="K120" s="1134"/>
      <c r="O120" s="1134"/>
      <c r="R120" s="1134"/>
      <c r="V120" s="1134"/>
      <c r="X120" s="1134"/>
      <c r="AD120" s="1134"/>
      <c r="AM120" s="1134"/>
      <c r="AN120" s="1134"/>
      <c r="AO120" s="1134"/>
      <c r="AP120" s="1134"/>
      <c r="AQ120" s="1134"/>
      <c r="AR120" s="1134"/>
      <c r="AS120" s="1135"/>
      <c r="AT120" s="1136"/>
      <c r="AU120" s="1136"/>
      <c r="AV120" s="1135"/>
      <c r="AW120" s="1136"/>
      <c r="AX120" s="1136"/>
      <c r="AY120" s="1135"/>
      <c r="AZ120" s="1136"/>
      <c r="BA120" s="1136"/>
      <c r="BB120" s="1135"/>
      <c r="BC120" s="1136"/>
      <c r="BD120" s="1136"/>
      <c r="BE120" s="1135"/>
      <c r="BF120" s="1136"/>
      <c r="BG120" s="1136"/>
      <c r="BH120" s="1135"/>
      <c r="BI120" s="1136"/>
      <c r="BJ120" s="1136"/>
      <c r="BK120" s="1135"/>
      <c r="BL120" s="1136"/>
      <c r="BM120" s="1136"/>
      <c r="BN120" s="1135"/>
      <c r="BO120" s="1136"/>
      <c r="BP120" s="1136"/>
      <c r="BQ120" s="1135"/>
      <c r="BR120" s="1136"/>
      <c r="BS120" s="1136"/>
      <c r="BT120" s="1135"/>
      <c r="BU120" s="1136"/>
      <c r="BV120" s="1136"/>
      <c r="BW120" s="1135"/>
      <c r="BX120" s="1136"/>
      <c r="BY120" s="1136"/>
      <c r="BZ120" s="1135"/>
      <c r="CA120" s="1136"/>
      <c r="CB120" s="1136"/>
      <c r="CO120" s="1135"/>
      <c r="CP120" s="1136"/>
      <c r="CQ120" s="1136"/>
      <c r="CR120" s="1135"/>
      <c r="CS120" s="1136"/>
      <c r="CT120" s="1136"/>
      <c r="CU120" s="1135"/>
      <c r="CV120" s="1136"/>
      <c r="CW120" s="1136"/>
      <c r="CX120" s="1135"/>
      <c r="CY120" s="1136"/>
      <c r="CZ120" s="1136"/>
      <c r="DA120" s="1136"/>
      <c r="DB120" s="1136"/>
      <c r="DC120" s="1135"/>
      <c r="DD120" s="1136"/>
      <c r="DE120" s="1136"/>
      <c r="DF120" s="1136"/>
      <c r="DG120" s="1136"/>
      <c r="DH120" s="1136"/>
      <c r="DI120" s="1136"/>
      <c r="DJ120" s="1136"/>
      <c r="DK120" s="1136"/>
      <c r="DL120" s="1136"/>
      <c r="DM120" s="1136"/>
      <c r="DN120" s="1136"/>
      <c r="DO120" s="1136"/>
      <c r="DP120" s="1136"/>
      <c r="DQ120" s="1136"/>
      <c r="DR120" s="1136"/>
      <c r="DS120" s="1136"/>
      <c r="DT120" s="1136"/>
      <c r="DU120" s="1136"/>
      <c r="DV120" s="591"/>
      <c r="DW120" s="591"/>
      <c r="DX120" s="591"/>
      <c r="DY120" s="591"/>
      <c r="DZ120" s="591"/>
      <c r="EA120" s="591"/>
      <c r="EB120" s="591"/>
      <c r="EC120" s="591"/>
      <c r="ED120" s="591"/>
      <c r="EE120" s="591"/>
      <c r="EF120" s="591"/>
      <c r="EG120" s="591"/>
      <c r="EH120" s="591"/>
      <c r="EI120" s="591"/>
      <c r="EJ120" s="591"/>
      <c r="EK120" s="591"/>
      <c r="EL120" s="591"/>
      <c r="EM120" s="591"/>
      <c r="EN120" s="591"/>
      <c r="EO120" s="591"/>
      <c r="EP120" s="591"/>
      <c r="EQ120" s="591"/>
      <c r="ER120" s="591"/>
      <c r="ES120" s="591"/>
      <c r="ET120" s="726"/>
      <c r="EU120" s="726"/>
      <c r="EV120" s="591"/>
      <c r="EW120" s="591"/>
      <c r="EX120" s="591"/>
      <c r="EY120" s="726"/>
      <c r="EZ120" s="726"/>
      <c r="FA120" s="591"/>
      <c r="FB120" s="591"/>
      <c r="FC120" s="591"/>
      <c r="FD120" s="726"/>
      <c r="FE120" s="726"/>
      <c r="FF120" s="591"/>
      <c r="FG120" s="591"/>
      <c r="FH120" s="591"/>
      <c r="FI120" s="726"/>
      <c r="FJ120" s="726"/>
      <c r="FK120" s="591"/>
      <c r="FL120" s="591"/>
      <c r="FM120" s="848"/>
      <c r="FN120" s="591"/>
      <c r="FO120" s="591"/>
      <c r="FP120" s="591"/>
      <c r="FQ120" s="591"/>
      <c r="FR120" s="591"/>
      <c r="FS120" s="591"/>
      <c r="FT120" s="591"/>
      <c r="FU120" s="591"/>
      <c r="FV120" s="591"/>
      <c r="FW120" s="591"/>
      <c r="FX120" s="591"/>
      <c r="FY120" s="591"/>
      <c r="FZ120" s="591"/>
      <c r="GA120" s="591"/>
      <c r="GB120" s="591"/>
      <c r="GC120" s="591"/>
      <c r="GD120" s="591"/>
      <c r="GE120" s="591"/>
      <c r="GF120" s="591"/>
      <c r="GG120" s="591"/>
      <c r="GH120" s="591"/>
      <c r="GI120" s="591"/>
      <c r="GJ120" s="591"/>
      <c r="GK120" s="591"/>
      <c r="GL120" s="591"/>
      <c r="GM120" s="591"/>
      <c r="GN120" s="591"/>
      <c r="GO120" s="591"/>
      <c r="GP120" s="591"/>
      <c r="GQ120" s="591"/>
      <c r="GR120" s="591"/>
      <c r="GS120" s="591"/>
      <c r="GT120" s="591"/>
      <c r="GU120" s="591"/>
      <c r="GV120" s="591"/>
      <c r="GW120" s="591"/>
      <c r="GX120" s="591"/>
      <c r="GY120" s="591"/>
      <c r="GZ120" s="591"/>
      <c r="HA120" s="591"/>
      <c r="HB120" s="591"/>
      <c r="HC120" s="591"/>
      <c r="HD120" s="603"/>
      <c r="HE120" s="594"/>
      <c r="HF120" s="594"/>
      <c r="HG120" s="594"/>
      <c r="HH120" s="594"/>
      <c r="HI120" s="594"/>
      <c r="HJ120" s="594"/>
      <c r="HK120" s="594"/>
      <c r="HL120" s="594"/>
      <c r="HM120" s="1293"/>
      <c r="HN120" s="603"/>
      <c r="HO120" s="594"/>
      <c r="HP120" s="594"/>
      <c r="HQ120" s="594"/>
      <c r="HR120" s="594"/>
      <c r="HS120" s="594"/>
      <c r="HT120" s="594"/>
      <c r="HU120" s="594"/>
      <c r="HV120" s="594"/>
      <c r="HW120" s="602"/>
      <c r="HX120" s="603"/>
      <c r="HY120" s="594"/>
      <c r="HZ120" s="594"/>
      <c r="IA120" s="594"/>
      <c r="IB120" s="594"/>
      <c r="IC120" s="594"/>
      <c r="ID120" s="594"/>
      <c r="IE120" s="594"/>
      <c r="IF120" s="602"/>
      <c r="IG120" s="603"/>
      <c r="IH120" s="594"/>
      <c r="II120" s="594"/>
      <c r="IJ120" s="594"/>
      <c r="IK120" s="594"/>
      <c r="IL120" s="594"/>
      <c r="IM120" s="594"/>
      <c r="IN120" s="594"/>
      <c r="IO120" s="602"/>
      <c r="IP120" s="603"/>
      <c r="IQ120" s="594"/>
      <c r="IR120" s="594"/>
      <c r="IS120" s="594"/>
      <c r="IT120" s="594"/>
      <c r="IU120" s="594"/>
      <c r="IV120" s="594"/>
      <c r="IW120" s="594"/>
      <c r="IX120" s="602"/>
      <c r="IY120" s="603"/>
      <c r="IZ120" s="594"/>
      <c r="JA120" s="594"/>
      <c r="JB120" s="594"/>
      <c r="JC120" s="594"/>
      <c r="JD120" s="594"/>
      <c r="JE120" s="594"/>
      <c r="JF120" s="594"/>
      <c r="JG120" s="602"/>
      <c r="JH120" s="603"/>
      <c r="JI120" s="594"/>
      <c r="JJ120" s="594"/>
      <c r="JK120" s="594"/>
      <c r="JL120" s="594"/>
      <c r="JM120" s="594"/>
      <c r="JN120" s="594"/>
      <c r="JO120" s="594"/>
      <c r="JP120" s="602"/>
      <c r="JQ120" s="603"/>
      <c r="JR120" s="594"/>
      <c r="JS120" s="594"/>
      <c r="JT120" s="594"/>
      <c r="JU120" s="594"/>
      <c r="JV120" s="594"/>
      <c r="JW120" s="594"/>
      <c r="JX120" s="594"/>
      <c r="JY120" s="602"/>
      <c r="JZ120" s="1136"/>
      <c r="KA120" s="1136"/>
      <c r="KB120" s="1136"/>
      <c r="KC120" s="1136"/>
      <c r="KD120" s="1136"/>
      <c r="KE120" s="1136"/>
      <c r="KF120" s="1136"/>
      <c r="KG120" s="1136"/>
      <c r="KH120" s="1136"/>
      <c r="KI120" s="1136"/>
      <c r="KJ120" s="1136"/>
      <c r="KK120" s="1136"/>
      <c r="KL120" s="1136"/>
      <c r="KM120" s="1136"/>
      <c r="KN120" s="1136"/>
      <c r="KO120" s="1136"/>
      <c r="KY120" s="1136"/>
      <c r="KZ120" s="1136"/>
      <c r="LA120" s="1116"/>
      <c r="LB120" s="600"/>
      <c r="LC120" s="600"/>
      <c r="LD120" s="600"/>
      <c r="LE120" s="600"/>
      <c r="LF120" s="600"/>
      <c r="LG120" s="600"/>
      <c r="LH120" s="1116"/>
      <c r="LI120" s="600"/>
      <c r="LJ120" s="729"/>
      <c r="LK120" s="729"/>
      <c r="LL120" s="729"/>
      <c r="LM120" s="609"/>
      <c r="LN120" s="596"/>
      <c r="LO120" s="596"/>
      <c r="LP120" s="1236"/>
      <c r="LQ120" s="1236"/>
      <c r="LR120" s="1237"/>
      <c r="LS120" s="1220"/>
      <c r="LT120" s="1220"/>
      <c r="LU120" s="1220"/>
      <c r="LV120" s="1220"/>
      <c r="LW120" s="1220"/>
      <c r="LX120" s="1220"/>
      <c r="LY120" s="1220"/>
      <c r="LZ120" s="1220"/>
      <c r="MA120" s="1220"/>
      <c r="MB120" s="1220"/>
      <c r="MC120" s="1220"/>
      <c r="MD120" s="1220"/>
      <c r="ME120" s="1220"/>
      <c r="MF120" s="1220"/>
      <c r="MG120" s="1220"/>
      <c r="MH120" s="1220"/>
      <c r="MI120" s="1220"/>
      <c r="MJ120" s="1220"/>
      <c r="MK120" s="1220"/>
      <c r="ML120" s="1220"/>
      <c r="MM120" s="1220"/>
      <c r="MN120" s="1220"/>
      <c r="MO120" s="1220"/>
      <c r="MP120" s="1220"/>
      <c r="MQ120" s="1220"/>
      <c r="MR120" s="1220"/>
      <c r="MS120" s="1220"/>
      <c r="MT120" s="1220"/>
      <c r="MU120" s="1220"/>
      <c r="MV120" s="1220"/>
      <c r="MW120" s="1220"/>
      <c r="MX120" s="1220"/>
      <c r="MY120" s="1220"/>
      <c r="MZ120" s="1220"/>
      <c r="NA120" s="1220"/>
      <c r="NB120" s="1136"/>
      <c r="NC120" s="1136"/>
      <c r="ND120" s="1136"/>
      <c r="NE120" s="1136"/>
      <c r="NF120" s="1136"/>
      <c r="NG120" s="1136"/>
      <c r="NH120" s="1136"/>
      <c r="NI120" s="1136"/>
      <c r="NJ120" s="1136"/>
      <c r="NK120" s="1136"/>
      <c r="NL120" s="1136"/>
      <c r="NM120" s="1136"/>
      <c r="NN120" s="1136"/>
      <c r="NO120" s="1136"/>
      <c r="NP120" s="1136"/>
      <c r="NQ120" s="729"/>
      <c r="NR120" s="848"/>
      <c r="NS120" s="591"/>
      <c r="NT120" s="729"/>
      <c r="NU120" s="591"/>
      <c r="NV120" s="591"/>
      <c r="NW120" s="729"/>
      <c r="NX120" s="591"/>
      <c r="NY120" s="591"/>
      <c r="NZ120" s="729"/>
      <c r="OA120" s="591"/>
      <c r="OB120" s="591"/>
      <c r="OC120" s="1360"/>
      <c r="OD120" s="1136"/>
      <c r="OE120" s="1361"/>
      <c r="OF120" s="1360"/>
      <c r="OG120" s="1136"/>
      <c r="OH120" s="1361"/>
      <c r="OI120" s="1360"/>
      <c r="OJ120" s="1361"/>
      <c r="OK120" s="591"/>
      <c r="OL120" s="591"/>
      <c r="OM120" s="591"/>
      <c r="ON120" s="591"/>
      <c r="OO120" s="591"/>
      <c r="OP120" s="3734"/>
      <c r="PT120" s="1134"/>
      <c r="PU120" s="1134"/>
      <c r="PW120" s="1134"/>
      <c r="PX120" s="1134"/>
      <c r="PZ120" s="1134"/>
      <c r="QA120" s="1134"/>
      <c r="QC120" s="1134"/>
      <c r="QD120" s="1134"/>
      <c r="QE120" s="1372"/>
      <c r="QH120" s="1191"/>
      <c r="QK120" s="1134"/>
      <c r="QL120" s="1134"/>
      <c r="QO120" s="1134"/>
      <c r="QP120" s="1134"/>
      <c r="QQ120" s="2050" t="s">
        <v>7177</v>
      </c>
      <c r="QS120" s="1134"/>
      <c r="QU120" s="1134"/>
      <c r="QW120" s="1134"/>
      <c r="QY120" s="1134"/>
      <c r="RA120" s="1134"/>
      <c r="RC120" s="1134"/>
      <c r="RE120" s="1134"/>
      <c r="RG120" s="1134"/>
      <c r="SI120" s="1134"/>
      <c r="SS120" s="1134"/>
      <c r="TA120" s="1134"/>
      <c r="TK120" s="1134"/>
      <c r="TQ120" s="1134"/>
      <c r="UA120" s="1134"/>
      <c r="UG120" s="1134"/>
      <c r="UH120" s="1134"/>
      <c r="UK120" s="1134"/>
      <c r="UN120" s="1134"/>
      <c r="UQ120" s="1137"/>
      <c r="UR120" s="1138"/>
      <c r="US120" s="1138"/>
      <c r="XN120" s="1134"/>
      <c r="XO120" s="1136"/>
      <c r="XP120" s="1136"/>
      <c r="XQ120" s="1136"/>
      <c r="XR120" s="1136"/>
      <c r="XS120" s="1136"/>
      <c r="XT120" s="1136"/>
      <c r="XU120" s="1136"/>
      <c r="XW120" s="1136"/>
      <c r="XX120" s="1136"/>
      <c r="XY120" s="1136"/>
      <c r="XZ120" s="1136"/>
      <c r="YA120" s="1136"/>
      <c r="YB120" s="1136"/>
      <c r="YC120" s="1136"/>
      <c r="YD120" s="1136"/>
      <c r="YE120" s="1136"/>
      <c r="YF120" s="1136"/>
      <c r="YI120" s="1136"/>
      <c r="YJ120" s="1136"/>
      <c r="YL120" s="1136"/>
      <c r="YO120" s="1136"/>
      <c r="ZA120" s="1191"/>
      <c r="ZM120" s="1191"/>
      <c r="ZN120" s="1136"/>
      <c r="ZO120" s="1136"/>
      <c r="ZP120" s="1136"/>
      <c r="ZQ120" s="1136"/>
      <c r="ZR120" s="1136"/>
      <c r="ZS120" s="1136"/>
      <c r="ZT120" s="1136"/>
      <c r="ZU120" s="1136"/>
      <c r="ZV120" s="1136"/>
      <c r="ZW120" s="1136"/>
      <c r="ZX120" s="1136"/>
      <c r="ZY120" s="1136"/>
      <c r="ZZ120" s="1136"/>
      <c r="AAA120" s="1136"/>
      <c r="AAH120" s="1134"/>
      <c r="AAI120" s="1134"/>
      <c r="AAJ120" s="1134"/>
      <c r="AAK120" s="1134"/>
      <c r="AAL120" s="1134"/>
      <c r="AAM120" s="1134"/>
      <c r="AAN120" s="1136"/>
      <c r="AAO120" s="1136"/>
      <c r="AAP120" s="1136"/>
      <c r="AAQ120" s="1136"/>
      <c r="AAR120" s="1136"/>
      <c r="AAS120" s="1136"/>
      <c r="AAT120" s="1136"/>
      <c r="AAU120" s="1136"/>
      <c r="AAV120" s="1136"/>
      <c r="AAW120" s="1136"/>
      <c r="AAX120" s="1136"/>
      <c r="AAY120" s="1136"/>
      <c r="ABD120" s="1136"/>
      <c r="ABF120" s="1136"/>
      <c r="ABH120" s="1136"/>
      <c r="ABJ120" s="1136"/>
      <c r="ABK120" s="1136"/>
      <c r="ABN120" s="1136"/>
      <c r="ABO120" s="1136"/>
      <c r="ABP120" s="1136"/>
      <c r="ABQ120" s="1136"/>
      <c r="ABR120" s="1136"/>
      <c r="ABS120" s="1136"/>
      <c r="ABT120" s="1136"/>
      <c r="ABU120" s="1136"/>
      <c r="ABV120" s="1136"/>
      <c r="ABW120" s="1136"/>
      <c r="ABX120" s="1136"/>
      <c r="ABY120" s="1136"/>
      <c r="ABZ120" s="1136"/>
      <c r="ACA120" s="1136"/>
      <c r="ACB120" s="1136"/>
      <c r="ACC120" s="1136"/>
      <c r="ACD120" s="1136"/>
      <c r="ACE120" s="1136"/>
      <c r="ACF120" s="1136"/>
      <c r="ACG120" s="1136"/>
      <c r="ACH120" s="1136"/>
      <c r="ACI120" s="1136"/>
      <c r="ACJ120" s="1136"/>
      <c r="ACK120" s="1136"/>
      <c r="ACM120" s="1134"/>
      <c r="ACO120" s="1134"/>
      <c r="ACQ120" s="1134"/>
      <c r="ACS120" s="1134"/>
      <c r="ACT120" s="1136"/>
      <c r="ACU120" s="1136"/>
      <c r="ACV120" s="1136"/>
      <c r="ACW120" s="1136"/>
      <c r="ACX120" s="1136"/>
      <c r="ACY120" s="1136"/>
      <c r="ACZ120" s="1136"/>
      <c r="ADA120" s="1136"/>
      <c r="ADB120" s="1136"/>
      <c r="ADC120" s="1136"/>
      <c r="ADL120" s="1136"/>
      <c r="ADM120" s="1136"/>
      <c r="ADN120" s="1134"/>
      <c r="ADO120" s="1134"/>
      <c r="ADP120" s="1134"/>
      <c r="AEI120" s="1136"/>
      <c r="AEJ120" s="1134"/>
      <c r="AEK120" s="1134"/>
      <c r="AEL120" s="1134"/>
      <c r="AEM120" s="1505"/>
      <c r="AEN120" s="1505"/>
      <c r="AEO120" s="1520"/>
      <c r="AEP120" s="1520"/>
      <c r="AEQ120" s="1520"/>
      <c r="AER120" s="1520"/>
      <c r="AES120" s="1520"/>
      <c r="AET120" s="1521"/>
      <c r="AEU120" s="1520"/>
      <c r="AEV120" s="1520"/>
      <c r="AEW120" s="1520"/>
      <c r="AEX120" s="1520"/>
      <c r="AEY120" s="1520"/>
      <c r="AEZ120" s="1511"/>
      <c r="AFA120" s="1511"/>
      <c r="AFB120" s="1517"/>
      <c r="AFC120" s="1134"/>
      <c r="AFE120" s="1134"/>
      <c r="AFF120" s="1134"/>
      <c r="AFH120" s="1134"/>
      <c r="AFI120" s="1139"/>
      <c r="AFJ120" s="1134"/>
      <c r="AFN120" s="1134"/>
      <c r="AFQ120" s="1134"/>
      <c r="AFR120" s="1134"/>
      <c r="AFS120" s="1134"/>
      <c r="AFT120" s="1134"/>
      <c r="AFU120" s="1140"/>
      <c r="AFW120" s="1134"/>
      <c r="AFX120" s="1134"/>
      <c r="AGJ120" s="1134"/>
      <c r="AGK120" s="1134"/>
      <c r="AGL120" s="1134"/>
      <c r="AGM120" s="1134"/>
      <c r="AGN120" s="1134"/>
      <c r="AGO120" s="1134"/>
      <c r="AGP120" s="1134"/>
      <c r="AGQ120" s="1134"/>
      <c r="AGR120" s="1134"/>
      <c r="AGS120" s="1134"/>
      <c r="AHC120" s="1134"/>
      <c r="AHD120" s="1134"/>
      <c r="AHE120" s="1134"/>
      <c r="AHF120" s="1134"/>
      <c r="AHG120" s="1134"/>
      <c r="AHH120" s="1134"/>
      <c r="AHI120" s="1134"/>
      <c r="AHJ120" s="1134"/>
      <c r="AHK120" s="1134"/>
      <c r="AHL120" s="1134"/>
      <c r="AHV120" s="1134"/>
      <c r="AHW120" s="1134"/>
      <c r="AHX120" s="1134"/>
      <c r="AHY120" s="1134"/>
      <c r="AHZ120" s="1134"/>
      <c r="AIA120" s="1134"/>
      <c r="AIB120" s="1134"/>
      <c r="AIC120" s="1134"/>
      <c r="AID120" s="1134"/>
      <c r="AIE120" s="1134"/>
      <c r="AJK120" s="1134"/>
      <c r="AJN120" s="1134"/>
      <c r="AJQ120" s="1134"/>
      <c r="AJT120" s="1134"/>
      <c r="AJV120" s="1134"/>
      <c r="AJY120" s="1134"/>
      <c r="AJZ120" s="1134"/>
      <c r="AKB120" s="1134"/>
      <c r="AKC120" s="729"/>
      <c r="AKE120" s="1134"/>
      <c r="AKF120" s="1134"/>
      <c r="AKG120" s="1134"/>
      <c r="AKH120" s="1134"/>
      <c r="AKI120" s="1134"/>
      <c r="AKJ120" s="1134"/>
      <c r="AKK120" s="1134"/>
      <c r="AKL120" s="1134"/>
      <c r="AKM120" s="1134"/>
      <c r="AKN120" s="1134"/>
      <c r="AKO120" s="1134"/>
    </row>
    <row r="121" spans="1:1003" s="976" customFormat="1" ht="10.5" customHeight="1" x14ac:dyDescent="0.2">
      <c r="F121" s="1144"/>
      <c r="H121" s="1134"/>
      <c r="K121" s="1134"/>
      <c r="O121" s="1134"/>
      <c r="R121" s="1134"/>
      <c r="V121" s="1134"/>
      <c r="X121" s="1134"/>
      <c r="AD121" s="1134"/>
      <c r="AS121" s="1135"/>
      <c r="AT121" s="1136"/>
      <c r="AU121" s="1136"/>
      <c r="AV121" s="1135"/>
      <c r="AW121" s="1136"/>
      <c r="AX121" s="1136"/>
      <c r="AY121" s="1135"/>
      <c r="AZ121" s="1136"/>
      <c r="BA121" s="1136"/>
      <c r="BB121" s="1135"/>
      <c r="BC121" s="1136"/>
      <c r="BD121" s="1136"/>
      <c r="BE121" s="1135"/>
      <c r="BF121" s="1136"/>
      <c r="BG121" s="1136"/>
      <c r="BH121" s="1135"/>
      <c r="BI121" s="1136"/>
      <c r="BJ121" s="1136"/>
      <c r="BK121" s="1135"/>
      <c r="BL121" s="1136"/>
      <c r="BM121" s="1136"/>
      <c r="BN121" s="1135"/>
      <c r="BO121" s="1136"/>
      <c r="BP121" s="1136"/>
      <c r="BQ121" s="1135"/>
      <c r="BR121" s="1136"/>
      <c r="BS121" s="1136"/>
      <c r="BT121" s="1135"/>
      <c r="BU121" s="1136"/>
      <c r="BV121" s="1136"/>
      <c r="BW121" s="1135"/>
      <c r="BX121" s="1136"/>
      <c r="BY121" s="1136"/>
      <c r="BZ121" s="1135"/>
      <c r="CA121" s="1136"/>
      <c r="CB121" s="1136"/>
      <c r="CO121" s="1135"/>
      <c r="CP121" s="1136"/>
      <c r="CQ121" s="1136"/>
      <c r="CR121" s="1135"/>
      <c r="CS121" s="1136"/>
      <c r="CT121" s="1136"/>
      <c r="CU121" s="1135"/>
      <c r="CV121" s="1136"/>
      <c r="CW121" s="1136"/>
      <c r="CX121" s="1135"/>
      <c r="CY121" s="1136"/>
      <c r="CZ121" s="1136"/>
      <c r="DA121" s="1136"/>
      <c r="DB121" s="1136"/>
      <c r="DC121" s="1135"/>
      <c r="DD121" s="1136"/>
      <c r="DE121" s="1136"/>
      <c r="DF121" s="1136"/>
      <c r="DG121" s="1136"/>
      <c r="DH121" s="1136"/>
      <c r="DI121" s="1136"/>
      <c r="DJ121" s="1136"/>
      <c r="DK121" s="1136"/>
      <c r="DL121" s="1136"/>
      <c r="DM121" s="1136"/>
      <c r="DN121" s="1136"/>
      <c r="DO121" s="1136"/>
      <c r="DP121" s="1136"/>
      <c r="DQ121" s="1136"/>
      <c r="DR121" s="1136"/>
      <c r="DS121" s="1136"/>
      <c r="DT121" s="1136"/>
      <c r="DU121" s="1136"/>
      <c r="DV121" s="591"/>
      <c r="DW121" s="591"/>
      <c r="DX121" s="591"/>
      <c r="DY121" s="591"/>
      <c r="DZ121" s="591"/>
      <c r="EA121" s="591"/>
      <c r="EB121" s="591"/>
      <c r="EC121" s="591"/>
      <c r="ED121" s="591"/>
      <c r="EE121" s="591"/>
      <c r="EF121" s="591"/>
      <c r="EG121" s="591"/>
      <c r="EH121" s="591"/>
      <c r="EI121" s="591"/>
      <c r="EJ121" s="591"/>
      <c r="EK121" s="591"/>
      <c r="EL121" s="591"/>
      <c r="EM121" s="591"/>
      <c r="EN121" s="591"/>
      <c r="EO121" s="591"/>
      <c r="EP121" s="591"/>
      <c r="EQ121" s="591"/>
      <c r="ER121" s="591"/>
      <c r="ES121" s="591"/>
      <c r="ET121" s="726"/>
      <c r="EU121" s="726"/>
      <c r="EV121" s="591"/>
      <c r="EW121" s="591"/>
      <c r="EX121" s="591"/>
      <c r="EY121" s="726"/>
      <c r="EZ121" s="726"/>
      <c r="FA121" s="591"/>
      <c r="FB121" s="591"/>
      <c r="FC121" s="591"/>
      <c r="FD121" s="726"/>
      <c r="FE121" s="726"/>
      <c r="FF121" s="591"/>
      <c r="FG121" s="591"/>
      <c r="FH121" s="591"/>
      <c r="FI121" s="726"/>
      <c r="FJ121" s="726"/>
      <c r="FK121" s="591"/>
      <c r="FL121" s="591"/>
      <c r="FM121" s="848"/>
      <c r="FN121" s="591"/>
      <c r="FO121" s="591"/>
      <c r="FP121" s="591"/>
      <c r="FQ121" s="591"/>
      <c r="FR121" s="591"/>
      <c r="FS121" s="591"/>
      <c r="FT121" s="591"/>
      <c r="FU121" s="591"/>
      <c r="FV121" s="591"/>
      <c r="FW121" s="591"/>
      <c r="FX121" s="591"/>
      <c r="FY121" s="591"/>
      <c r="FZ121" s="591"/>
      <c r="GA121" s="591"/>
      <c r="GB121" s="591"/>
      <c r="GC121" s="591"/>
      <c r="GD121" s="591"/>
      <c r="GE121" s="591"/>
      <c r="GF121" s="591"/>
      <c r="GG121" s="591"/>
      <c r="GH121" s="591"/>
      <c r="GI121" s="591"/>
      <c r="GJ121" s="591"/>
      <c r="GK121" s="591"/>
      <c r="GL121" s="591"/>
      <c r="GM121" s="591"/>
      <c r="GN121" s="591"/>
      <c r="GO121" s="591"/>
      <c r="GP121" s="591"/>
      <c r="GQ121" s="591"/>
      <c r="GR121" s="591"/>
      <c r="GS121" s="591"/>
      <c r="GT121" s="591"/>
      <c r="GU121" s="591"/>
      <c r="GV121" s="591"/>
      <c r="GW121" s="591"/>
      <c r="GX121" s="591"/>
      <c r="GY121" s="591"/>
      <c r="GZ121" s="591"/>
      <c r="HA121" s="591"/>
      <c r="HB121" s="591"/>
      <c r="HC121" s="591"/>
      <c r="HD121" s="603"/>
      <c r="HE121" s="594"/>
      <c r="HF121" s="594"/>
      <c r="HG121" s="594"/>
      <c r="HH121" s="594"/>
      <c r="HI121" s="594"/>
      <c r="HJ121" s="594"/>
      <c r="HK121" s="594"/>
      <c r="HL121" s="594"/>
      <c r="HM121" s="1293"/>
      <c r="HN121" s="603"/>
      <c r="HO121" s="594"/>
      <c r="HP121" s="594"/>
      <c r="HQ121" s="594"/>
      <c r="HR121" s="594"/>
      <c r="HS121" s="594"/>
      <c r="HT121" s="594"/>
      <c r="HU121" s="594"/>
      <c r="HV121" s="594"/>
      <c r="HW121" s="602"/>
      <c r="HX121" s="603"/>
      <c r="HY121" s="594"/>
      <c r="HZ121" s="594"/>
      <c r="IA121" s="594"/>
      <c r="IB121" s="594"/>
      <c r="IC121" s="594"/>
      <c r="ID121" s="594"/>
      <c r="IE121" s="594"/>
      <c r="IF121" s="602"/>
      <c r="IG121" s="603"/>
      <c r="IH121" s="594"/>
      <c r="II121" s="594"/>
      <c r="IJ121" s="594"/>
      <c r="IK121" s="594"/>
      <c r="IL121" s="594"/>
      <c r="IM121" s="594"/>
      <c r="IN121" s="594"/>
      <c r="IO121" s="602"/>
      <c r="IP121" s="603"/>
      <c r="IQ121" s="594"/>
      <c r="IR121" s="594"/>
      <c r="IS121" s="594"/>
      <c r="IT121" s="594"/>
      <c r="IU121" s="594"/>
      <c r="IV121" s="594"/>
      <c r="IW121" s="594"/>
      <c r="IX121" s="602"/>
      <c r="IY121" s="603"/>
      <c r="IZ121" s="594"/>
      <c r="JA121" s="594"/>
      <c r="JB121" s="594"/>
      <c r="JC121" s="594"/>
      <c r="JD121" s="594"/>
      <c r="JE121" s="594"/>
      <c r="JF121" s="594"/>
      <c r="JG121" s="602"/>
      <c r="JH121" s="603"/>
      <c r="JI121" s="594"/>
      <c r="JJ121" s="594"/>
      <c r="JK121" s="594"/>
      <c r="JL121" s="594"/>
      <c r="JM121" s="594"/>
      <c r="JN121" s="594"/>
      <c r="JO121" s="594"/>
      <c r="JP121" s="602"/>
      <c r="JQ121" s="603"/>
      <c r="JR121" s="594"/>
      <c r="JS121" s="594"/>
      <c r="JT121" s="594"/>
      <c r="JU121" s="594"/>
      <c r="JV121" s="594"/>
      <c r="JW121" s="594"/>
      <c r="JX121" s="594"/>
      <c r="JY121" s="602"/>
      <c r="JZ121" s="1136"/>
      <c r="KA121" s="1136"/>
      <c r="KB121" s="1136"/>
      <c r="KC121" s="1136"/>
      <c r="KD121" s="1136"/>
      <c r="KE121" s="1136"/>
      <c r="KF121" s="1136"/>
      <c r="KG121" s="1136"/>
      <c r="KH121" s="1136"/>
      <c r="KI121" s="1136"/>
      <c r="KJ121" s="1136"/>
      <c r="KK121" s="1136"/>
      <c r="KL121" s="1136"/>
      <c r="KM121" s="1136"/>
      <c r="KN121" s="1136"/>
      <c r="KO121" s="1136"/>
      <c r="KY121" s="1136"/>
      <c r="KZ121" s="1136"/>
      <c r="LA121" s="1116"/>
      <c r="LB121" s="600"/>
      <c r="LC121" s="600"/>
      <c r="LD121" s="600"/>
      <c r="LE121" s="600"/>
      <c r="LF121" s="600"/>
      <c r="LG121" s="600"/>
      <c r="LH121" s="1116"/>
      <c r="LI121" s="600"/>
      <c r="LJ121" s="729"/>
      <c r="LK121" s="729"/>
      <c r="LL121" s="729"/>
      <c r="LM121" s="609"/>
      <c r="LN121" s="596"/>
      <c r="LO121" s="596"/>
      <c r="LP121" s="1236"/>
      <c r="LQ121" s="1236"/>
      <c r="LR121" s="1237"/>
      <c r="LS121" s="1220"/>
      <c r="LT121" s="1220"/>
      <c r="LU121" s="1220"/>
      <c r="LV121" s="1220"/>
      <c r="LW121" s="1220"/>
      <c r="LX121" s="1220"/>
      <c r="LY121" s="1220"/>
      <c r="LZ121" s="1220"/>
      <c r="MA121" s="1220"/>
      <c r="MB121" s="1220"/>
      <c r="MC121" s="1220"/>
      <c r="MD121" s="1220"/>
      <c r="ME121" s="1220"/>
      <c r="MF121" s="1220"/>
      <c r="MG121" s="1220"/>
      <c r="MH121" s="1220"/>
      <c r="MI121" s="1220"/>
      <c r="MJ121" s="1220"/>
      <c r="MK121" s="1220"/>
      <c r="ML121" s="1220"/>
      <c r="MM121" s="1220"/>
      <c r="MN121" s="1220"/>
      <c r="MO121" s="1220"/>
      <c r="MP121" s="1220"/>
      <c r="MQ121" s="1220"/>
      <c r="MR121" s="1220"/>
      <c r="MS121" s="1220"/>
      <c r="MT121" s="1220"/>
      <c r="MU121" s="1220"/>
      <c r="MV121" s="1220"/>
      <c r="MW121" s="1220"/>
      <c r="MX121" s="1220"/>
      <c r="MY121" s="1220"/>
      <c r="MZ121" s="1220"/>
      <c r="NA121" s="1220"/>
      <c r="NB121" s="1136"/>
      <c r="NC121" s="1136"/>
      <c r="ND121" s="1136"/>
      <c r="NE121" s="1136"/>
      <c r="NF121" s="1136"/>
      <c r="NG121" s="1136"/>
      <c r="NH121" s="1136"/>
      <c r="NI121" s="1136"/>
      <c r="NJ121" s="1136"/>
      <c r="NK121" s="1136"/>
      <c r="NL121" s="1136"/>
      <c r="NM121" s="1136"/>
      <c r="NN121" s="1136"/>
      <c r="NO121" s="1136"/>
      <c r="NP121" s="1136"/>
      <c r="NQ121" s="729"/>
      <c r="NR121" s="848"/>
      <c r="NS121" s="591"/>
      <c r="NT121" s="729"/>
      <c r="NU121" s="591"/>
      <c r="NV121" s="591"/>
      <c r="NW121" s="729"/>
      <c r="NX121" s="591"/>
      <c r="NY121" s="591"/>
      <c r="NZ121" s="729"/>
      <c r="OA121" s="591"/>
      <c r="OB121" s="591"/>
      <c r="OC121" s="1360"/>
      <c r="OD121" s="1136"/>
      <c r="OE121" s="1361"/>
      <c r="OF121" s="1360"/>
      <c r="OG121" s="1136"/>
      <c r="OH121" s="1361"/>
      <c r="OI121" s="1360"/>
      <c r="OJ121" s="1361"/>
      <c r="OK121" s="591"/>
      <c r="OL121" s="591"/>
      <c r="OM121" s="591"/>
      <c r="ON121" s="591"/>
      <c r="OO121" s="591"/>
      <c r="OP121" s="3734"/>
      <c r="PT121" s="1134"/>
      <c r="PU121" s="1134"/>
      <c r="PW121" s="1134"/>
      <c r="PX121" s="1134"/>
      <c r="PZ121" s="1134"/>
      <c r="QA121" s="1134"/>
      <c r="QC121" s="1134"/>
      <c r="QD121" s="1134"/>
      <c r="QE121" s="1372"/>
      <c r="QH121" s="1191"/>
      <c r="QK121" s="1134"/>
      <c r="QL121" s="1134"/>
      <c r="QO121" s="1134"/>
      <c r="QP121" s="1134"/>
      <c r="QQ121" s="1134"/>
      <c r="QS121" s="1134"/>
      <c r="QU121" s="1134"/>
      <c r="QW121" s="1134"/>
      <c r="QY121" s="1134"/>
      <c r="RA121" s="1134"/>
      <c r="RC121" s="1134"/>
      <c r="RE121" s="1134"/>
      <c r="RG121" s="1134"/>
      <c r="SI121" s="1134"/>
      <c r="SS121" s="1134"/>
      <c r="TA121" s="1134"/>
      <c r="TK121" s="1134"/>
      <c r="TQ121" s="1134"/>
      <c r="UA121" s="1134"/>
      <c r="UG121" s="1134"/>
      <c r="UH121" s="1134"/>
      <c r="UK121" s="1134"/>
      <c r="UN121" s="1134"/>
      <c r="UQ121" s="1137"/>
      <c r="UR121" s="1138"/>
      <c r="US121" s="1138"/>
      <c r="XN121" s="1134"/>
      <c r="XO121" s="1136"/>
      <c r="XP121" s="1136"/>
      <c r="XQ121" s="1136"/>
      <c r="XR121" s="1136"/>
      <c r="XS121" s="1136"/>
      <c r="XT121" s="1136"/>
      <c r="XU121" s="1136"/>
      <c r="XW121" s="1136"/>
      <c r="XX121" s="1136"/>
      <c r="XY121" s="1136"/>
      <c r="XZ121" s="1136"/>
      <c r="YA121" s="1136"/>
      <c r="YB121" s="1136"/>
      <c r="YC121" s="1136"/>
      <c r="YD121" s="1136"/>
      <c r="YE121" s="1136"/>
      <c r="YF121" s="1136"/>
      <c r="YI121" s="1136"/>
      <c r="YJ121" s="1136"/>
      <c r="YL121" s="1136"/>
      <c r="YO121" s="1136"/>
      <c r="ZA121" s="1191"/>
      <c r="ZM121" s="1191"/>
      <c r="ZN121" s="1136"/>
      <c r="ZO121" s="1136"/>
      <c r="ZP121" s="1136"/>
      <c r="ZQ121" s="1136"/>
      <c r="ZR121" s="1136"/>
      <c r="ZS121" s="1136"/>
      <c r="ZT121" s="1136"/>
      <c r="ZU121" s="1136"/>
      <c r="ZV121" s="1136"/>
      <c r="ZW121" s="1136"/>
      <c r="ZX121" s="1136"/>
      <c r="ZY121" s="1136"/>
      <c r="ZZ121" s="1136"/>
      <c r="AAA121" s="1136"/>
      <c r="AAH121" s="1134"/>
      <c r="AAI121" s="1134"/>
      <c r="AAJ121" s="1134"/>
      <c r="AAK121" s="1134"/>
      <c r="AAL121" s="1134"/>
      <c r="AAM121" s="1134"/>
      <c r="AAN121" s="1136"/>
      <c r="AAO121" s="1136"/>
      <c r="AAP121" s="1136"/>
      <c r="AAQ121" s="1136"/>
      <c r="AAR121" s="1136"/>
      <c r="AAS121" s="1136"/>
      <c r="AAT121" s="1136"/>
      <c r="AAU121" s="1136"/>
      <c r="AAV121" s="1136"/>
      <c r="AAW121" s="1136"/>
      <c r="AAX121" s="1136"/>
      <c r="AAY121" s="1136"/>
      <c r="ABD121" s="1136"/>
      <c r="ABF121" s="1136"/>
      <c r="ABH121" s="1136"/>
      <c r="ABJ121" s="1136"/>
      <c r="ABK121" s="1136"/>
      <c r="ABN121" s="1136"/>
      <c r="ABO121" s="1136"/>
      <c r="ABP121" s="1136"/>
      <c r="ABQ121" s="1136"/>
      <c r="ABR121" s="1136"/>
      <c r="ABS121" s="1136"/>
      <c r="ABT121" s="1136"/>
      <c r="ABU121" s="1136"/>
      <c r="ABV121" s="1136"/>
      <c r="ABW121" s="1136"/>
      <c r="ABX121" s="1136"/>
      <c r="ABY121" s="1136"/>
      <c r="ABZ121" s="1136"/>
      <c r="ACA121" s="1136"/>
      <c r="ACB121" s="1136"/>
      <c r="ACC121" s="1136"/>
      <c r="ACD121" s="1136"/>
      <c r="ACE121" s="1136"/>
      <c r="ACF121" s="1136"/>
      <c r="ACG121" s="1136"/>
      <c r="ACH121" s="1136"/>
      <c r="ACI121" s="1136"/>
      <c r="ACJ121" s="1136"/>
      <c r="ACK121" s="1136"/>
      <c r="ACM121" s="1134"/>
      <c r="ACO121" s="1134"/>
      <c r="ACQ121" s="1134"/>
      <c r="ACS121" s="1134"/>
      <c r="ACT121" s="1136"/>
      <c r="ACU121" s="1136"/>
      <c r="ACV121" s="1136"/>
      <c r="ACW121" s="1136"/>
      <c r="ACX121" s="1136"/>
      <c r="ACY121" s="1136"/>
      <c r="ACZ121" s="1136"/>
      <c r="ADA121" s="1136"/>
      <c r="ADB121" s="1136"/>
      <c r="ADC121" s="1136"/>
      <c r="ADL121" s="1136"/>
      <c r="ADM121" s="1136"/>
      <c r="ADN121" s="1134"/>
      <c r="ADO121" s="1134"/>
      <c r="ADP121" s="1134"/>
      <c r="AEI121" s="1136"/>
      <c r="AEJ121" s="1134"/>
      <c r="AEK121" s="1134"/>
      <c r="AEL121" s="1134"/>
      <c r="AEM121" s="1505"/>
      <c r="AEN121" s="1505"/>
      <c r="AEO121" s="1520"/>
      <c r="AEP121" s="1520"/>
      <c r="AEQ121" s="1520"/>
      <c r="AER121" s="1520"/>
      <c r="AES121" s="1520"/>
      <c r="AET121" s="1521"/>
      <c r="AEU121" s="1520"/>
      <c r="AEV121" s="1520"/>
      <c r="AEW121" s="1520"/>
      <c r="AEX121" s="1520"/>
      <c r="AEY121" s="1520"/>
      <c r="AEZ121" s="1511"/>
      <c r="AFA121" s="1511"/>
      <c r="AFB121" s="1517"/>
      <c r="AFC121" s="1134"/>
      <c r="AFE121" s="1134"/>
      <c r="AFF121" s="1134"/>
      <c r="AFH121" s="1134"/>
      <c r="AFI121" s="1139"/>
      <c r="AFJ121" s="1134"/>
      <c r="AFN121" s="1134"/>
      <c r="AFQ121" s="1134"/>
      <c r="AFR121" s="1134"/>
      <c r="AFS121" s="1134"/>
      <c r="AFT121" s="1134"/>
      <c r="AFU121" s="1140"/>
      <c r="AFW121" s="1134"/>
      <c r="AFX121" s="1134"/>
      <c r="AGJ121" s="1134"/>
      <c r="AGK121" s="1134"/>
      <c r="AGL121" s="1134"/>
      <c r="AGM121" s="1134"/>
      <c r="AGN121" s="1134"/>
      <c r="AGO121" s="1134"/>
      <c r="AGP121" s="1134"/>
      <c r="AGQ121" s="1134"/>
      <c r="AGR121" s="1134"/>
      <c r="AGS121" s="1134"/>
      <c r="AHC121" s="1134"/>
      <c r="AHD121" s="1134"/>
      <c r="AHE121" s="1134"/>
      <c r="AHF121" s="1134"/>
      <c r="AHG121" s="1134"/>
      <c r="AHH121" s="1134"/>
      <c r="AHI121" s="1134"/>
      <c r="AHJ121" s="1134"/>
      <c r="AHK121" s="1134"/>
      <c r="AHL121" s="1134"/>
      <c r="AHV121" s="1134"/>
      <c r="AHW121" s="1134"/>
      <c r="AHX121" s="1134"/>
      <c r="AHY121" s="1134"/>
      <c r="AHZ121" s="1134"/>
      <c r="AIA121" s="1134"/>
      <c r="AIB121" s="1134"/>
      <c r="AIC121" s="1134"/>
      <c r="AID121" s="1134"/>
      <c r="AIE121" s="1134"/>
      <c r="AJK121" s="1134"/>
      <c r="AJN121" s="1134"/>
      <c r="AJQ121" s="1134"/>
      <c r="AJT121" s="1134"/>
      <c r="AJV121" s="1134"/>
      <c r="AJY121" s="1134"/>
      <c r="AJZ121" s="1134"/>
      <c r="AKB121" s="1134"/>
      <c r="AKC121" s="729"/>
      <c r="AKE121" s="1134"/>
      <c r="AKF121" s="1134"/>
      <c r="AKG121" s="1134"/>
      <c r="AKH121" s="1134"/>
      <c r="AKI121" s="1134"/>
      <c r="AKJ121" s="1134"/>
      <c r="AKK121" s="1134"/>
      <c r="AKL121" s="1134"/>
      <c r="AKM121" s="1134"/>
      <c r="AKN121" s="1134"/>
      <c r="AKO121" s="1134"/>
    </row>
    <row r="122" spans="1:1003" s="976" customFormat="1" ht="10.5" customHeight="1" x14ac:dyDescent="0.2">
      <c r="F122" s="1144"/>
      <c r="H122" s="1134"/>
      <c r="K122" s="1134"/>
      <c r="O122" s="1134"/>
      <c r="R122" s="1134"/>
      <c r="V122" s="1134"/>
      <c r="X122" s="1134"/>
      <c r="AD122" s="1134"/>
      <c r="AM122" s="1134"/>
      <c r="AN122" s="1134"/>
      <c r="AO122" s="1134"/>
      <c r="AP122" s="1134"/>
      <c r="AQ122" s="1134"/>
      <c r="AR122" s="1134"/>
      <c r="AS122" s="1135"/>
      <c r="AT122" s="1136"/>
      <c r="AU122" s="1136"/>
      <c r="AV122" s="1135"/>
      <c r="AW122" s="1136"/>
      <c r="AX122" s="1136"/>
      <c r="AY122" s="1135"/>
      <c r="AZ122" s="1136"/>
      <c r="BA122" s="1136"/>
      <c r="BB122" s="1135"/>
      <c r="BC122" s="1136"/>
      <c r="BD122" s="1136"/>
      <c r="BE122" s="1135"/>
      <c r="BF122" s="1136"/>
      <c r="BG122" s="1136"/>
      <c r="BH122" s="1135"/>
      <c r="BI122" s="1136"/>
      <c r="BJ122" s="1136"/>
      <c r="BK122" s="1135"/>
      <c r="BL122" s="1136"/>
      <c r="BM122" s="1136"/>
      <c r="BN122" s="1135"/>
      <c r="BO122" s="1136"/>
      <c r="BP122" s="1136"/>
      <c r="BQ122" s="1135"/>
      <c r="BR122" s="1136"/>
      <c r="BS122" s="1136"/>
      <c r="BT122" s="1135"/>
      <c r="BU122" s="1136"/>
      <c r="BV122" s="1136"/>
      <c r="BW122" s="1135"/>
      <c r="BX122" s="1136"/>
      <c r="BY122" s="1136"/>
      <c r="BZ122" s="1135"/>
      <c r="CA122" s="1136"/>
      <c r="CB122" s="1136"/>
      <c r="CO122" s="1135"/>
      <c r="CP122" s="1136"/>
      <c r="CQ122" s="1136"/>
      <c r="CR122" s="1135"/>
      <c r="CS122" s="1136"/>
      <c r="CT122" s="1136"/>
      <c r="CU122" s="1135"/>
      <c r="CV122" s="1136"/>
      <c r="CW122" s="1136"/>
      <c r="CX122" s="1135"/>
      <c r="CY122" s="1136"/>
      <c r="CZ122" s="1136"/>
      <c r="DA122" s="1136"/>
      <c r="DB122" s="1136"/>
      <c r="DC122" s="1135"/>
      <c r="DD122" s="1136"/>
      <c r="DE122" s="1136"/>
      <c r="DF122" s="1136"/>
      <c r="DG122" s="1136"/>
      <c r="DH122" s="1136"/>
      <c r="DI122" s="1136"/>
      <c r="DJ122" s="1136"/>
      <c r="DK122" s="1136"/>
      <c r="DL122" s="1136"/>
      <c r="DM122" s="1136"/>
      <c r="DN122" s="1136"/>
      <c r="DO122" s="1136"/>
      <c r="DP122" s="1136"/>
      <c r="DQ122" s="1136"/>
      <c r="DR122" s="1136"/>
      <c r="DS122" s="1136"/>
      <c r="DT122" s="1136"/>
      <c r="DU122" s="1136"/>
      <c r="DV122" s="591"/>
      <c r="DW122" s="591"/>
      <c r="DX122" s="591"/>
      <c r="DY122" s="591"/>
      <c r="DZ122" s="591"/>
      <c r="EA122" s="591"/>
      <c r="EB122" s="591"/>
      <c r="EC122" s="591"/>
      <c r="ED122" s="591"/>
      <c r="EE122" s="591"/>
      <c r="EF122" s="591"/>
      <c r="EG122" s="591"/>
      <c r="EH122" s="591"/>
      <c r="EI122" s="591"/>
      <c r="EJ122" s="591"/>
      <c r="EK122" s="591"/>
      <c r="EL122" s="591"/>
      <c r="EM122" s="591"/>
      <c r="EN122" s="591"/>
      <c r="EO122" s="591"/>
      <c r="EP122" s="591"/>
      <c r="EQ122" s="591"/>
      <c r="ER122" s="591"/>
      <c r="ES122" s="591"/>
      <c r="ET122" s="726"/>
      <c r="EU122" s="726"/>
      <c r="EV122" s="591"/>
      <c r="EW122" s="591"/>
      <c r="EX122" s="591"/>
      <c r="EY122" s="726"/>
      <c r="EZ122" s="726"/>
      <c r="FA122" s="591"/>
      <c r="FB122" s="591"/>
      <c r="FC122" s="591"/>
      <c r="FD122" s="726"/>
      <c r="FE122" s="726"/>
      <c r="FF122" s="591"/>
      <c r="FG122" s="591"/>
      <c r="FH122" s="591"/>
      <c r="FI122" s="726"/>
      <c r="FJ122" s="726"/>
      <c r="FK122" s="591"/>
      <c r="FL122" s="591"/>
      <c r="FM122" s="848"/>
      <c r="FN122" s="591"/>
      <c r="FO122" s="591"/>
      <c r="FP122" s="591"/>
      <c r="FQ122" s="591"/>
      <c r="FR122" s="591"/>
      <c r="FS122" s="591"/>
      <c r="FT122" s="591"/>
      <c r="FU122" s="591"/>
      <c r="FV122" s="591"/>
      <c r="FW122" s="591"/>
      <c r="FX122" s="591"/>
      <c r="FY122" s="591"/>
      <c r="FZ122" s="591"/>
      <c r="GA122" s="591"/>
      <c r="GB122" s="591"/>
      <c r="GC122" s="591"/>
      <c r="GD122" s="591"/>
      <c r="GE122" s="591"/>
      <c r="GF122" s="591"/>
      <c r="GG122" s="591"/>
      <c r="GH122" s="591"/>
      <c r="GI122" s="591"/>
      <c r="GJ122" s="591"/>
      <c r="GK122" s="591"/>
      <c r="GL122" s="591"/>
      <c r="GM122" s="591"/>
      <c r="GN122" s="591"/>
      <c r="GO122" s="591"/>
      <c r="GP122" s="591"/>
      <c r="GQ122" s="591"/>
      <c r="GR122" s="591"/>
      <c r="GS122" s="591"/>
      <c r="GT122" s="591"/>
      <c r="GU122" s="591"/>
      <c r="GV122" s="591"/>
      <c r="GW122" s="591"/>
      <c r="GX122" s="591"/>
      <c r="GY122" s="591"/>
      <c r="GZ122" s="591"/>
      <c r="HA122" s="591"/>
      <c r="HB122" s="591"/>
      <c r="HC122" s="591"/>
      <c r="HD122" s="603"/>
      <c r="HE122" s="594"/>
      <c r="HF122" s="594"/>
      <c r="HG122" s="594"/>
      <c r="HH122" s="594"/>
      <c r="HI122" s="594"/>
      <c r="HJ122" s="594"/>
      <c r="HK122" s="594"/>
      <c r="HL122" s="594"/>
      <c r="HM122" s="1293"/>
      <c r="HN122" s="603"/>
      <c r="HO122" s="594"/>
      <c r="HP122" s="594"/>
      <c r="HQ122" s="594"/>
      <c r="HR122" s="594"/>
      <c r="HS122" s="594"/>
      <c r="HT122" s="594"/>
      <c r="HU122" s="594"/>
      <c r="HV122" s="594"/>
      <c r="HW122" s="602"/>
      <c r="HX122" s="603"/>
      <c r="HY122" s="594"/>
      <c r="HZ122" s="594"/>
      <c r="IA122" s="594"/>
      <c r="IB122" s="594"/>
      <c r="IC122" s="594"/>
      <c r="ID122" s="594"/>
      <c r="IE122" s="594"/>
      <c r="IF122" s="602"/>
      <c r="IG122" s="603"/>
      <c r="IH122" s="594"/>
      <c r="II122" s="594"/>
      <c r="IJ122" s="594"/>
      <c r="IK122" s="594"/>
      <c r="IL122" s="594"/>
      <c r="IM122" s="594"/>
      <c r="IN122" s="594"/>
      <c r="IO122" s="602"/>
      <c r="IP122" s="603"/>
      <c r="IQ122" s="594"/>
      <c r="IR122" s="594"/>
      <c r="IS122" s="594"/>
      <c r="IT122" s="594"/>
      <c r="IU122" s="594"/>
      <c r="IV122" s="594"/>
      <c r="IW122" s="594"/>
      <c r="IX122" s="602"/>
      <c r="IY122" s="603"/>
      <c r="IZ122" s="594"/>
      <c r="JA122" s="594"/>
      <c r="JB122" s="594"/>
      <c r="JC122" s="594"/>
      <c r="JD122" s="594"/>
      <c r="JE122" s="594"/>
      <c r="JF122" s="594"/>
      <c r="JG122" s="602"/>
      <c r="JH122" s="603"/>
      <c r="JI122" s="594"/>
      <c r="JJ122" s="594"/>
      <c r="JK122" s="594"/>
      <c r="JL122" s="594"/>
      <c r="JM122" s="594"/>
      <c r="JN122" s="594"/>
      <c r="JO122" s="594"/>
      <c r="JP122" s="602"/>
      <c r="JQ122" s="603"/>
      <c r="JR122" s="594"/>
      <c r="JS122" s="594"/>
      <c r="JT122" s="594"/>
      <c r="JU122" s="594"/>
      <c r="JV122" s="594"/>
      <c r="JW122" s="594"/>
      <c r="JX122" s="594"/>
      <c r="JY122" s="602"/>
      <c r="JZ122" s="1136"/>
      <c r="KA122" s="1136"/>
      <c r="KB122" s="1136"/>
      <c r="KC122" s="1136"/>
      <c r="KD122" s="1136"/>
      <c r="KE122" s="1136"/>
      <c r="KF122" s="1136"/>
      <c r="KG122" s="1136"/>
      <c r="KH122" s="1136"/>
      <c r="KI122" s="1136"/>
      <c r="KJ122" s="1136"/>
      <c r="KK122" s="1136"/>
      <c r="KL122" s="1136"/>
      <c r="KM122" s="1136"/>
      <c r="KN122" s="1136"/>
      <c r="KO122" s="1136"/>
      <c r="KY122" s="1136"/>
      <c r="KZ122" s="1136"/>
      <c r="LA122" s="1116"/>
      <c r="LB122" s="600"/>
      <c r="LC122" s="600"/>
      <c r="LD122" s="600"/>
      <c r="LE122" s="600"/>
      <c r="LF122" s="600"/>
      <c r="LG122" s="600"/>
      <c r="LH122" s="1116"/>
      <c r="LI122" s="600"/>
      <c r="LJ122" s="729"/>
      <c r="LK122" s="729"/>
      <c r="LL122" s="729"/>
      <c r="LM122" s="609"/>
      <c r="LN122" s="596"/>
      <c r="LO122" s="596"/>
      <c r="LP122" s="1236"/>
      <c r="LQ122" s="1236"/>
      <c r="LR122" s="1237"/>
      <c r="LS122" s="1220"/>
      <c r="LT122" s="1220"/>
      <c r="LU122" s="1220"/>
      <c r="LV122" s="1220"/>
      <c r="LW122" s="1220"/>
      <c r="LX122" s="1220"/>
      <c r="LY122" s="1220"/>
      <c r="LZ122" s="1220"/>
      <c r="MA122" s="1220"/>
      <c r="MB122" s="1220"/>
      <c r="MC122" s="1220"/>
      <c r="MD122" s="1220"/>
      <c r="ME122" s="1220"/>
      <c r="MF122" s="1220"/>
      <c r="MG122" s="1220"/>
      <c r="MH122" s="1220"/>
      <c r="MI122" s="1220"/>
      <c r="MJ122" s="1220"/>
      <c r="MK122" s="1220"/>
      <c r="ML122" s="1220"/>
      <c r="MM122" s="1220"/>
      <c r="MN122" s="1220"/>
      <c r="MO122" s="1220"/>
      <c r="MP122" s="1220"/>
      <c r="MQ122" s="1220"/>
      <c r="MR122" s="1220"/>
      <c r="MS122" s="1220"/>
      <c r="MT122" s="1220"/>
      <c r="MU122" s="1220"/>
      <c r="MV122" s="1220"/>
      <c r="MW122" s="1220"/>
      <c r="MX122" s="1220"/>
      <c r="MY122" s="1220"/>
      <c r="MZ122" s="1220"/>
      <c r="NA122" s="1220"/>
      <c r="NB122" s="1136"/>
      <c r="NC122" s="1136"/>
      <c r="ND122" s="1136"/>
      <c r="NE122" s="1136"/>
      <c r="NF122" s="1136"/>
      <c r="NG122" s="1136"/>
      <c r="NH122" s="1136"/>
      <c r="NI122" s="1136"/>
      <c r="NJ122" s="1136"/>
      <c r="NK122" s="1136"/>
      <c r="NL122" s="1136"/>
      <c r="NM122" s="1136"/>
      <c r="NN122" s="1136"/>
      <c r="NO122" s="1136"/>
      <c r="NP122" s="1136"/>
      <c r="NQ122" s="729"/>
      <c r="NR122" s="848"/>
      <c r="NS122" s="591"/>
      <c r="NT122" s="729"/>
      <c r="NU122" s="591"/>
      <c r="NV122" s="591"/>
      <c r="NW122" s="729"/>
      <c r="NX122" s="591"/>
      <c r="NY122" s="591"/>
      <c r="NZ122" s="729"/>
      <c r="OA122" s="591"/>
      <c r="OB122" s="591"/>
      <c r="OC122" s="1360"/>
      <c r="OD122" s="1136"/>
      <c r="OE122" s="1361"/>
      <c r="OF122" s="1360"/>
      <c r="OG122" s="1136"/>
      <c r="OH122" s="1361"/>
      <c r="OI122" s="1360"/>
      <c r="OJ122" s="1361"/>
      <c r="OK122" s="591"/>
      <c r="OL122" s="591"/>
      <c r="OM122" s="591"/>
      <c r="ON122" s="591"/>
      <c r="OO122" s="591"/>
      <c r="OP122" s="3734"/>
      <c r="PT122" s="1134"/>
      <c r="PU122" s="1134"/>
      <c r="PW122" s="1134"/>
      <c r="PX122" s="1134"/>
      <c r="PZ122" s="1134"/>
      <c r="QA122" s="1134"/>
      <c r="QC122" s="1134"/>
      <c r="QD122" s="1134"/>
      <c r="QE122" s="1372"/>
      <c r="QH122" s="1191"/>
      <c r="QK122" s="1134"/>
      <c r="QL122" s="1134"/>
      <c r="QO122" s="1134"/>
      <c r="QP122" s="1134"/>
      <c r="QQ122" s="1134"/>
      <c r="QS122" s="1134"/>
      <c r="QU122" s="1134"/>
      <c r="QW122" s="1134"/>
      <c r="QY122" s="1134"/>
      <c r="RA122" s="1134"/>
      <c r="RC122" s="1134"/>
      <c r="RE122" s="1134"/>
      <c r="RG122" s="1134"/>
      <c r="SI122" s="1134"/>
      <c r="SS122" s="1134"/>
      <c r="TA122" s="1134"/>
      <c r="TK122" s="1134"/>
      <c r="TQ122" s="1134"/>
      <c r="UA122" s="1134"/>
      <c r="UG122" s="1134"/>
      <c r="UH122" s="1134"/>
      <c r="UK122" s="1134"/>
      <c r="UN122" s="1134"/>
      <c r="UQ122" s="1137"/>
      <c r="UR122" s="1138"/>
      <c r="US122" s="1138"/>
      <c r="XN122" s="1134"/>
      <c r="XO122" s="1136"/>
      <c r="XP122" s="1136"/>
      <c r="XQ122" s="1136"/>
      <c r="XR122" s="1136"/>
      <c r="XS122" s="1136"/>
      <c r="XT122" s="1136"/>
      <c r="XU122" s="1136"/>
      <c r="XW122" s="1136"/>
      <c r="XX122" s="1136"/>
      <c r="XY122" s="1136"/>
      <c r="XZ122" s="1136"/>
      <c r="YA122" s="1136"/>
      <c r="YB122" s="1136"/>
      <c r="YC122" s="1136"/>
      <c r="YD122" s="1136"/>
      <c r="YE122" s="1136"/>
      <c r="YF122" s="1136"/>
      <c r="YI122" s="1136"/>
      <c r="YJ122" s="1136"/>
      <c r="YL122" s="1136"/>
      <c r="YO122" s="1136"/>
      <c r="ZA122" s="1191"/>
      <c r="ZM122" s="1191"/>
      <c r="ZN122" s="1136"/>
      <c r="ZO122" s="1136"/>
      <c r="ZP122" s="1136"/>
      <c r="ZQ122" s="1136"/>
      <c r="ZR122" s="1136"/>
      <c r="ZS122" s="1136"/>
      <c r="ZT122" s="1136"/>
      <c r="ZU122" s="1136"/>
      <c r="ZV122" s="1136"/>
      <c r="ZW122" s="1136"/>
      <c r="ZX122" s="1136"/>
      <c r="ZY122" s="1136"/>
      <c r="ZZ122" s="1136"/>
      <c r="AAA122" s="1136"/>
      <c r="AAH122" s="1134"/>
      <c r="AAI122" s="1134"/>
      <c r="AAJ122" s="1134"/>
      <c r="AAK122" s="1134"/>
      <c r="AAL122" s="1134"/>
      <c r="AAM122" s="1134"/>
      <c r="AAN122" s="1136"/>
      <c r="AAO122" s="1136"/>
      <c r="AAP122" s="1136"/>
      <c r="AAQ122" s="1136"/>
      <c r="AAR122" s="1136"/>
      <c r="AAS122" s="1136"/>
      <c r="AAT122" s="1136"/>
      <c r="AAU122" s="1136"/>
      <c r="AAV122" s="1136"/>
      <c r="AAW122" s="1136"/>
      <c r="AAX122" s="1136"/>
      <c r="AAY122" s="1136"/>
      <c r="ABD122" s="1136"/>
      <c r="ABF122" s="1136"/>
      <c r="ABH122" s="1136"/>
      <c r="ABJ122" s="1136"/>
      <c r="ABK122" s="1136"/>
      <c r="ABN122" s="1136"/>
      <c r="ABO122" s="1136"/>
      <c r="ABP122" s="1136"/>
      <c r="ABQ122" s="1136"/>
      <c r="ABR122" s="1136"/>
      <c r="ABS122" s="1136"/>
      <c r="ABT122" s="1136"/>
      <c r="ABU122" s="1136"/>
      <c r="ABV122" s="1136"/>
      <c r="ABW122" s="1136"/>
      <c r="ABX122" s="1136"/>
      <c r="ABY122" s="1136"/>
      <c r="ABZ122" s="1136"/>
      <c r="ACA122" s="1136"/>
      <c r="ACB122" s="1136"/>
      <c r="ACC122" s="1136"/>
      <c r="ACD122" s="1136"/>
      <c r="ACE122" s="1136"/>
      <c r="ACF122" s="1136"/>
      <c r="ACG122" s="1136"/>
      <c r="ACH122" s="1136"/>
      <c r="ACI122" s="1136"/>
      <c r="ACJ122" s="1136"/>
      <c r="ACK122" s="1136"/>
      <c r="ACM122" s="1134"/>
      <c r="ACO122" s="1134"/>
      <c r="ACQ122" s="1134"/>
      <c r="ACS122" s="1134"/>
      <c r="ACT122" s="1136"/>
      <c r="ACU122" s="1136"/>
      <c r="ACV122" s="1136"/>
      <c r="ACW122" s="1136"/>
      <c r="ACX122" s="1136"/>
      <c r="ACY122" s="1136"/>
      <c r="ACZ122" s="1136"/>
      <c r="ADA122" s="1136"/>
      <c r="ADB122" s="1136"/>
      <c r="ADC122" s="1136"/>
      <c r="ADL122" s="1136"/>
      <c r="ADM122" s="1136"/>
      <c r="ADN122" s="1134"/>
      <c r="ADO122" s="1134"/>
      <c r="ADP122" s="1134"/>
      <c r="AEI122" s="1136"/>
      <c r="AEJ122" s="1134"/>
      <c r="AEK122" s="1134"/>
      <c r="AEL122" s="1134"/>
      <c r="AEM122" s="1505"/>
      <c r="AEN122" s="1505"/>
      <c r="AEO122" s="1520"/>
      <c r="AEP122" s="1520"/>
      <c r="AEQ122" s="1520"/>
      <c r="AER122" s="1520"/>
      <c r="AES122" s="1520"/>
      <c r="AET122" s="1521"/>
      <c r="AEU122" s="1520"/>
      <c r="AEV122" s="1520"/>
      <c r="AEW122" s="1520"/>
      <c r="AEX122" s="1520"/>
      <c r="AEY122" s="1520"/>
      <c r="AEZ122" s="1511"/>
      <c r="AFA122" s="1511"/>
      <c r="AFB122" s="1517"/>
      <c r="AFC122" s="1134"/>
      <c r="AFE122" s="1134"/>
      <c r="AFF122" s="1134"/>
      <c r="AFH122" s="1134"/>
      <c r="AFI122" s="1139"/>
      <c r="AFJ122" s="1134"/>
      <c r="AFN122" s="1134"/>
      <c r="AFQ122" s="1134"/>
      <c r="AFR122" s="1134"/>
      <c r="AFS122" s="1134"/>
      <c r="AFT122" s="1134"/>
      <c r="AFU122" s="1140"/>
      <c r="AFW122" s="1134"/>
      <c r="AFX122" s="1134"/>
      <c r="AGJ122" s="1134"/>
      <c r="AGK122" s="1134"/>
      <c r="AGL122" s="1134"/>
      <c r="AGM122" s="1134"/>
      <c r="AGN122" s="1134"/>
      <c r="AGO122" s="1134"/>
      <c r="AGP122" s="1134"/>
      <c r="AGQ122" s="1134"/>
      <c r="AGR122" s="1134"/>
      <c r="AGS122" s="1134"/>
      <c r="AHC122" s="1134"/>
      <c r="AHD122" s="1134"/>
      <c r="AHE122" s="1134"/>
      <c r="AHF122" s="1134"/>
      <c r="AHG122" s="1134"/>
      <c r="AHH122" s="1134"/>
      <c r="AHI122" s="1134"/>
      <c r="AHJ122" s="1134"/>
      <c r="AHK122" s="1134"/>
      <c r="AHL122" s="1134"/>
      <c r="AHV122" s="1134"/>
      <c r="AHW122" s="1134"/>
      <c r="AHX122" s="1134"/>
      <c r="AHY122" s="1134"/>
      <c r="AHZ122" s="1134"/>
      <c r="AIA122" s="1134"/>
      <c r="AIB122" s="1134"/>
      <c r="AIC122" s="1134"/>
      <c r="AID122" s="1134"/>
      <c r="AIE122" s="1134"/>
      <c r="AJK122" s="1134"/>
      <c r="AJN122" s="1134"/>
      <c r="AJQ122" s="1134"/>
      <c r="AJT122" s="1134"/>
      <c r="AJV122" s="1134"/>
      <c r="AJY122" s="1134"/>
      <c r="AJZ122" s="1134"/>
      <c r="AKB122" s="1134"/>
      <c r="AKC122" s="1134"/>
      <c r="AKE122" s="1134"/>
      <c r="AKF122" s="1134"/>
      <c r="AKG122" s="1134"/>
      <c r="AKH122" s="1134"/>
      <c r="AKI122" s="1134"/>
      <c r="AKJ122" s="1134"/>
      <c r="AKK122" s="1134"/>
      <c r="AKL122" s="1134"/>
      <c r="AKM122" s="1134"/>
      <c r="AKN122" s="1134"/>
      <c r="AKO122" s="1134"/>
    </row>
    <row r="123" spans="1:1003" s="976" customFormat="1" ht="10.5" customHeight="1" x14ac:dyDescent="0.2">
      <c r="F123" s="1144"/>
      <c r="H123" s="1134"/>
      <c r="K123" s="1134"/>
      <c r="O123" s="1134"/>
      <c r="R123" s="1134"/>
      <c r="V123" s="1134"/>
      <c r="X123" s="1134"/>
      <c r="AD123" s="1134"/>
      <c r="AM123" s="1134"/>
      <c r="AN123" s="1134"/>
      <c r="AO123" s="1134"/>
      <c r="AP123" s="1134"/>
      <c r="AQ123" s="1134"/>
      <c r="AR123" s="1134"/>
      <c r="AS123" s="1135"/>
      <c r="AT123" s="1136"/>
      <c r="AU123" s="1136"/>
      <c r="AV123" s="1135"/>
      <c r="AW123" s="1136"/>
      <c r="AX123" s="1136"/>
      <c r="AY123" s="1135"/>
      <c r="AZ123" s="1136"/>
      <c r="BA123" s="1136"/>
      <c r="BB123" s="1135"/>
      <c r="BC123" s="1136"/>
      <c r="BD123" s="1136"/>
      <c r="BE123" s="1135"/>
      <c r="BF123" s="1136"/>
      <c r="BG123" s="1136"/>
      <c r="BH123" s="1135"/>
      <c r="BI123" s="1136"/>
      <c r="BJ123" s="1136"/>
      <c r="BK123" s="1135"/>
      <c r="BL123" s="1136"/>
      <c r="BM123" s="1136"/>
      <c r="BN123" s="1135"/>
      <c r="BO123" s="1136"/>
      <c r="BP123" s="1136"/>
      <c r="BQ123" s="1135"/>
      <c r="BR123" s="1136"/>
      <c r="BS123" s="1136"/>
      <c r="BT123" s="1135"/>
      <c r="BU123" s="1136"/>
      <c r="BV123" s="1136"/>
      <c r="BW123" s="1135"/>
      <c r="BX123" s="1136"/>
      <c r="BY123" s="1136"/>
      <c r="BZ123" s="1135"/>
      <c r="CA123" s="1136"/>
      <c r="CB123" s="1136"/>
      <c r="CO123" s="1135"/>
      <c r="CP123" s="1136"/>
      <c r="CQ123" s="1136"/>
      <c r="CR123" s="1135"/>
      <c r="CS123" s="1136"/>
      <c r="CT123" s="1136"/>
      <c r="CU123" s="1135"/>
      <c r="CV123" s="1136"/>
      <c r="CW123" s="1136"/>
      <c r="CX123" s="1135"/>
      <c r="CY123" s="1136"/>
      <c r="CZ123" s="1136"/>
      <c r="DA123" s="1136"/>
      <c r="DB123" s="1136"/>
      <c r="DC123" s="1135"/>
      <c r="DD123" s="1136"/>
      <c r="DE123" s="1136"/>
      <c r="DF123" s="1136"/>
      <c r="DG123" s="1136"/>
      <c r="DH123" s="1136"/>
      <c r="DI123" s="1136"/>
      <c r="DJ123" s="1136"/>
      <c r="DK123" s="1136"/>
      <c r="DL123" s="1136"/>
      <c r="DM123" s="1136"/>
      <c r="DN123" s="1136"/>
      <c r="DO123" s="1136"/>
      <c r="DP123" s="1136"/>
      <c r="DQ123" s="1136"/>
      <c r="DR123" s="1136"/>
      <c r="DS123" s="1136"/>
      <c r="DT123" s="1136"/>
      <c r="DU123" s="1136"/>
      <c r="DV123" s="591"/>
      <c r="DW123" s="591"/>
      <c r="DX123" s="591"/>
      <c r="DY123" s="591"/>
      <c r="DZ123" s="591"/>
      <c r="EA123" s="591"/>
      <c r="EB123" s="591"/>
      <c r="EC123" s="591"/>
      <c r="ED123" s="591"/>
      <c r="EE123" s="591"/>
      <c r="EF123" s="591"/>
      <c r="EG123" s="591"/>
      <c r="EH123" s="591"/>
      <c r="EI123" s="591"/>
      <c r="EJ123" s="591"/>
      <c r="EK123" s="591"/>
      <c r="EL123" s="591"/>
      <c r="EM123" s="591"/>
      <c r="EN123" s="591"/>
      <c r="EO123" s="591"/>
      <c r="EP123" s="591"/>
      <c r="EQ123" s="591"/>
      <c r="ER123" s="591"/>
      <c r="ES123" s="591"/>
      <c r="ET123" s="726"/>
      <c r="EU123" s="726"/>
      <c r="EV123" s="591"/>
      <c r="EW123" s="591"/>
      <c r="EX123" s="591"/>
      <c r="EY123" s="726"/>
      <c r="EZ123" s="726"/>
      <c r="FA123" s="591"/>
      <c r="FB123" s="591"/>
      <c r="FC123" s="591"/>
      <c r="FD123" s="726"/>
      <c r="FE123" s="726"/>
      <c r="FF123" s="591"/>
      <c r="FG123" s="591"/>
      <c r="FH123" s="591"/>
      <c r="FI123" s="726"/>
      <c r="FJ123" s="726"/>
      <c r="FK123" s="591"/>
      <c r="FL123" s="591"/>
      <c r="FM123" s="848"/>
      <c r="FN123" s="591"/>
      <c r="FO123" s="591"/>
      <c r="FP123" s="591"/>
      <c r="FQ123" s="591"/>
      <c r="FR123" s="591"/>
      <c r="FS123" s="591"/>
      <c r="FT123" s="591"/>
      <c r="FU123" s="591"/>
      <c r="FV123" s="591"/>
      <c r="FW123" s="591"/>
      <c r="FX123" s="591"/>
      <c r="FY123" s="591"/>
      <c r="FZ123" s="591"/>
      <c r="GA123" s="591"/>
      <c r="GB123" s="591"/>
      <c r="GC123" s="591"/>
      <c r="GD123" s="591"/>
      <c r="GE123" s="591"/>
      <c r="GF123" s="591"/>
      <c r="GG123" s="591"/>
      <c r="GH123" s="591"/>
      <c r="GI123" s="591"/>
      <c r="GJ123" s="591"/>
      <c r="GK123" s="591"/>
      <c r="GL123" s="591"/>
      <c r="GM123" s="591"/>
      <c r="GN123" s="591"/>
      <c r="GO123" s="591"/>
      <c r="GP123" s="591"/>
      <c r="GQ123" s="591"/>
      <c r="GR123" s="591"/>
      <c r="GS123" s="591"/>
      <c r="GT123" s="591"/>
      <c r="GU123" s="591"/>
      <c r="GV123" s="591"/>
      <c r="GW123" s="591"/>
      <c r="GX123" s="591"/>
      <c r="GY123" s="591"/>
      <c r="GZ123" s="591"/>
      <c r="HA123" s="591"/>
      <c r="HB123" s="591"/>
      <c r="HC123" s="591"/>
      <c r="HD123" s="603"/>
      <c r="HE123" s="594"/>
      <c r="HF123" s="594"/>
      <c r="HG123" s="594"/>
      <c r="HH123" s="594"/>
      <c r="HI123" s="594"/>
      <c r="HJ123" s="594"/>
      <c r="HK123" s="594"/>
      <c r="HL123" s="594"/>
      <c r="HM123" s="1293"/>
      <c r="HN123" s="603"/>
      <c r="HO123" s="594"/>
      <c r="HP123" s="594"/>
      <c r="HQ123" s="594"/>
      <c r="HR123" s="594"/>
      <c r="HS123" s="594"/>
      <c r="HT123" s="594"/>
      <c r="HU123" s="594"/>
      <c r="HV123" s="594"/>
      <c r="HW123" s="602"/>
      <c r="HX123" s="603"/>
      <c r="HY123" s="594"/>
      <c r="HZ123" s="594"/>
      <c r="IA123" s="594"/>
      <c r="IB123" s="594"/>
      <c r="IC123" s="594"/>
      <c r="ID123" s="594"/>
      <c r="IE123" s="594"/>
      <c r="IF123" s="602"/>
      <c r="IG123" s="603"/>
      <c r="IH123" s="594"/>
      <c r="II123" s="594"/>
      <c r="IJ123" s="594"/>
      <c r="IK123" s="594"/>
      <c r="IL123" s="594"/>
      <c r="IM123" s="594"/>
      <c r="IN123" s="594"/>
      <c r="IO123" s="602"/>
      <c r="IP123" s="603"/>
      <c r="IQ123" s="594"/>
      <c r="IR123" s="594"/>
      <c r="IS123" s="594"/>
      <c r="IT123" s="594"/>
      <c r="IU123" s="594"/>
      <c r="IV123" s="594"/>
      <c r="IW123" s="594"/>
      <c r="IX123" s="602"/>
      <c r="IY123" s="603"/>
      <c r="IZ123" s="594"/>
      <c r="JA123" s="594"/>
      <c r="JB123" s="594"/>
      <c r="JC123" s="594"/>
      <c r="JD123" s="594"/>
      <c r="JE123" s="594"/>
      <c r="JF123" s="594"/>
      <c r="JG123" s="602"/>
      <c r="JH123" s="603"/>
      <c r="JI123" s="594"/>
      <c r="JJ123" s="594"/>
      <c r="JK123" s="594"/>
      <c r="JL123" s="594"/>
      <c r="JM123" s="594"/>
      <c r="JN123" s="594"/>
      <c r="JO123" s="594"/>
      <c r="JP123" s="602"/>
      <c r="JQ123" s="603"/>
      <c r="JR123" s="594"/>
      <c r="JS123" s="594"/>
      <c r="JT123" s="594"/>
      <c r="JU123" s="594"/>
      <c r="JV123" s="594"/>
      <c r="JW123" s="594"/>
      <c r="JX123" s="594"/>
      <c r="JY123" s="602"/>
      <c r="JZ123" s="1136"/>
      <c r="KA123" s="1136"/>
      <c r="KB123" s="1136"/>
      <c r="KC123" s="1136"/>
      <c r="KD123" s="1136"/>
      <c r="KE123" s="1136"/>
      <c r="KF123" s="1136"/>
      <c r="KG123" s="1136"/>
      <c r="KH123" s="1136"/>
      <c r="KI123" s="1136"/>
      <c r="KJ123" s="1136"/>
      <c r="KK123" s="1136"/>
      <c r="KL123" s="1136"/>
      <c r="KM123" s="1136"/>
      <c r="KN123" s="1136"/>
      <c r="KO123" s="1136"/>
      <c r="KY123" s="1136"/>
      <c r="KZ123" s="1136"/>
      <c r="LA123" s="1116"/>
      <c r="LB123" s="600"/>
      <c r="LC123" s="600"/>
      <c r="LD123" s="600"/>
      <c r="LE123" s="600"/>
      <c r="LF123" s="600"/>
      <c r="LG123" s="600"/>
      <c r="LH123" s="1116"/>
      <c r="LI123" s="600"/>
      <c r="LJ123" s="729"/>
      <c r="LK123" s="729"/>
      <c r="LL123" s="729"/>
      <c r="LM123" s="609"/>
      <c r="LN123" s="596"/>
      <c r="LO123" s="596"/>
      <c r="LP123" s="1236"/>
      <c r="LQ123" s="1236"/>
      <c r="LR123" s="1237"/>
      <c r="LS123" s="1220"/>
      <c r="LT123" s="1220"/>
      <c r="LU123" s="1220"/>
      <c r="LV123" s="1220"/>
      <c r="LW123" s="1220"/>
      <c r="LX123" s="1220"/>
      <c r="LY123" s="1220"/>
      <c r="LZ123" s="1220"/>
      <c r="MA123" s="1220"/>
      <c r="MB123" s="1220"/>
      <c r="MC123" s="1220"/>
      <c r="MD123" s="1220"/>
      <c r="ME123" s="1220"/>
      <c r="MF123" s="1220"/>
      <c r="MG123" s="1220"/>
      <c r="MH123" s="1220"/>
      <c r="MI123" s="1220"/>
      <c r="MJ123" s="1220"/>
      <c r="MK123" s="1220"/>
      <c r="ML123" s="1220"/>
      <c r="MM123" s="1220"/>
      <c r="MN123" s="1220"/>
      <c r="MO123" s="1220"/>
      <c r="MP123" s="1220"/>
      <c r="MQ123" s="1220"/>
      <c r="MR123" s="1220"/>
      <c r="MS123" s="1220"/>
      <c r="MT123" s="1220"/>
      <c r="MU123" s="1220"/>
      <c r="MV123" s="1220"/>
      <c r="MW123" s="1220"/>
      <c r="MX123" s="1220"/>
      <c r="MY123" s="1220"/>
      <c r="MZ123" s="1220"/>
      <c r="NA123" s="1220"/>
      <c r="NB123" s="1136"/>
      <c r="NC123" s="1136"/>
      <c r="ND123" s="1136"/>
      <c r="NE123" s="1136"/>
      <c r="NF123" s="1136"/>
      <c r="NG123" s="1136"/>
      <c r="NH123" s="1136"/>
      <c r="NI123" s="1136"/>
      <c r="NJ123" s="1136"/>
      <c r="NK123" s="1136"/>
      <c r="NL123" s="1136"/>
      <c r="NM123" s="1136"/>
      <c r="NN123" s="1136"/>
      <c r="NO123" s="1136"/>
      <c r="NP123" s="1136"/>
      <c r="NQ123" s="729"/>
      <c r="NR123" s="848"/>
      <c r="NS123" s="591"/>
      <c r="NT123" s="729"/>
      <c r="NU123" s="591"/>
      <c r="NV123" s="591"/>
      <c r="NW123" s="729"/>
      <c r="NX123" s="591"/>
      <c r="NY123" s="591"/>
      <c r="NZ123" s="729"/>
      <c r="OA123" s="591"/>
      <c r="OB123" s="591"/>
      <c r="OC123" s="1360"/>
      <c r="OD123" s="1136"/>
      <c r="OE123" s="1361"/>
      <c r="OF123" s="1360"/>
      <c r="OG123" s="1136"/>
      <c r="OH123" s="1361"/>
      <c r="OI123" s="1360"/>
      <c r="OJ123" s="1361"/>
      <c r="OK123" s="591"/>
      <c r="OL123" s="591"/>
      <c r="OM123" s="591"/>
      <c r="ON123" s="591"/>
      <c r="OO123" s="591"/>
      <c r="OP123" s="3734"/>
      <c r="PT123" s="1134"/>
      <c r="PU123" s="1134"/>
      <c r="PW123" s="1134"/>
      <c r="PX123" s="1134"/>
      <c r="PZ123" s="1134"/>
      <c r="QA123" s="1134"/>
      <c r="QC123" s="1134"/>
      <c r="QD123" s="1134"/>
      <c r="QE123" s="1372"/>
      <c r="QH123" s="1191"/>
      <c r="QK123" s="1134"/>
      <c r="QL123" s="1134"/>
      <c r="QO123" s="1134"/>
      <c r="QP123" s="1134"/>
      <c r="QQ123" s="1134"/>
      <c r="QS123" s="1134"/>
      <c r="QU123" s="1134"/>
      <c r="QW123" s="1134"/>
      <c r="QY123" s="1134"/>
      <c r="RA123" s="1134"/>
      <c r="RC123" s="1134"/>
      <c r="RE123" s="1134"/>
      <c r="RG123" s="1134"/>
      <c r="SI123" s="1134"/>
      <c r="SS123" s="1134"/>
      <c r="TA123" s="1134"/>
      <c r="TK123" s="1134"/>
      <c r="TQ123" s="1134"/>
      <c r="UA123" s="1134"/>
      <c r="UG123" s="1134"/>
      <c r="UH123" s="1134"/>
      <c r="UK123" s="1134"/>
      <c r="UN123" s="1134"/>
      <c r="UQ123" s="1137"/>
      <c r="UR123" s="1138"/>
      <c r="US123" s="1138"/>
      <c r="XN123" s="1134"/>
      <c r="XO123" s="1136"/>
      <c r="XP123" s="1136"/>
      <c r="XQ123" s="1136"/>
      <c r="XR123" s="1136"/>
      <c r="XS123" s="1136"/>
      <c r="XT123" s="1136"/>
      <c r="XU123" s="1136"/>
      <c r="XW123" s="1136"/>
      <c r="XX123" s="1136"/>
      <c r="XY123" s="1136"/>
      <c r="XZ123" s="1136"/>
      <c r="YA123" s="1136"/>
      <c r="YB123" s="1136"/>
      <c r="YC123" s="1136"/>
      <c r="YD123" s="1136"/>
      <c r="YE123" s="1136"/>
      <c r="YF123" s="1136"/>
      <c r="YI123" s="1136"/>
      <c r="YJ123" s="1136"/>
      <c r="YL123" s="1136"/>
      <c r="YO123" s="1136"/>
      <c r="ZA123" s="1191"/>
      <c r="ZM123" s="1191"/>
      <c r="ZN123" s="1136"/>
      <c r="ZO123" s="1136"/>
      <c r="ZP123" s="1136"/>
      <c r="ZQ123" s="1136"/>
      <c r="ZR123" s="1136"/>
      <c r="ZS123" s="1136"/>
      <c r="ZT123" s="1136"/>
      <c r="ZU123" s="1136"/>
      <c r="ZV123" s="1136"/>
      <c r="ZW123" s="1136"/>
      <c r="ZX123" s="1136"/>
      <c r="ZY123" s="1136"/>
      <c r="ZZ123" s="1136"/>
      <c r="AAA123" s="1136"/>
      <c r="AAH123" s="1134"/>
      <c r="AAI123" s="1134"/>
      <c r="AAJ123" s="1134"/>
      <c r="AAK123" s="1134"/>
      <c r="AAL123" s="1134"/>
      <c r="AAM123" s="1134"/>
      <c r="AAN123" s="1136"/>
      <c r="AAO123" s="1136"/>
      <c r="AAP123" s="1136"/>
      <c r="AAQ123" s="1136"/>
      <c r="AAR123" s="1136"/>
      <c r="AAS123" s="1136"/>
      <c r="AAT123" s="1136"/>
      <c r="AAU123" s="1136"/>
      <c r="AAV123" s="1136"/>
      <c r="AAW123" s="1136"/>
      <c r="AAX123" s="1136"/>
      <c r="AAY123" s="1136"/>
      <c r="ABD123" s="1136"/>
      <c r="ABF123" s="1136"/>
      <c r="ABH123" s="1136"/>
      <c r="ABJ123" s="1136"/>
      <c r="ABK123" s="1136"/>
      <c r="ABN123" s="1136"/>
      <c r="ABO123" s="1136"/>
      <c r="ABP123" s="1136"/>
      <c r="ABQ123" s="1136"/>
      <c r="ABR123" s="1136"/>
      <c r="ABS123" s="1136"/>
      <c r="ABT123" s="1136"/>
      <c r="ABU123" s="1136"/>
      <c r="ABV123" s="1136"/>
      <c r="ABW123" s="1136"/>
      <c r="ABX123" s="1136"/>
      <c r="ABY123" s="1136"/>
      <c r="ABZ123" s="1136"/>
      <c r="ACA123" s="1136"/>
      <c r="ACB123" s="1136"/>
      <c r="ACC123" s="1136"/>
      <c r="ACD123" s="1136"/>
      <c r="ACE123" s="1136"/>
      <c r="ACF123" s="1136"/>
      <c r="ACG123" s="1136"/>
      <c r="ACH123" s="1136"/>
      <c r="ACI123" s="1136"/>
      <c r="ACJ123" s="1136"/>
      <c r="ACK123" s="1136"/>
      <c r="ACM123" s="1134"/>
      <c r="ACO123" s="1134"/>
      <c r="ACQ123" s="1134"/>
      <c r="ACS123" s="1134"/>
      <c r="ACT123" s="1136"/>
      <c r="ACU123" s="1136"/>
      <c r="ACV123" s="1136"/>
      <c r="ACW123" s="1136"/>
      <c r="ACX123" s="1136"/>
      <c r="ACY123" s="1136"/>
      <c r="ACZ123" s="1136"/>
      <c r="ADA123" s="1136"/>
      <c r="ADB123" s="1136"/>
      <c r="ADC123" s="1136"/>
      <c r="ADL123" s="1136"/>
      <c r="ADM123" s="1136"/>
      <c r="ADN123" s="1134"/>
      <c r="ADO123" s="1134"/>
      <c r="ADP123" s="1134"/>
      <c r="AEI123" s="1136"/>
      <c r="AEJ123" s="1134"/>
      <c r="AEK123" s="1134"/>
      <c r="AEL123" s="1134"/>
      <c r="AEM123" s="1505"/>
      <c r="AEN123" s="1505"/>
      <c r="AEO123" s="1520"/>
      <c r="AEP123" s="1520"/>
      <c r="AEQ123" s="1520"/>
      <c r="AER123" s="1520"/>
      <c r="AES123" s="1520"/>
      <c r="AET123" s="1521"/>
      <c r="AEU123" s="1520"/>
      <c r="AEV123" s="1520"/>
      <c r="AEW123" s="1520"/>
      <c r="AEX123" s="1520"/>
      <c r="AEY123" s="1520"/>
      <c r="AEZ123" s="1511"/>
      <c r="AFA123" s="1511"/>
      <c r="AFB123" s="1517"/>
      <c r="AFC123" s="1134"/>
      <c r="AFE123" s="1134"/>
      <c r="AFF123" s="1134"/>
      <c r="AFH123" s="1134"/>
      <c r="AFI123" s="1139"/>
      <c r="AFJ123" s="1134"/>
      <c r="AFN123" s="1134"/>
      <c r="AFQ123" s="1134"/>
      <c r="AFR123" s="1134"/>
      <c r="AFS123" s="1134"/>
      <c r="AFT123" s="1134"/>
      <c r="AFU123" s="1140"/>
      <c r="AFW123" s="1134"/>
      <c r="AFX123" s="1134"/>
      <c r="AGJ123" s="1134"/>
      <c r="AGK123" s="1134"/>
      <c r="AGL123" s="1134"/>
      <c r="AGM123" s="1134"/>
      <c r="AGN123" s="1134"/>
      <c r="AGO123" s="1134"/>
      <c r="AGP123" s="1134"/>
      <c r="AGQ123" s="1134"/>
      <c r="AGR123" s="1134"/>
      <c r="AGS123" s="1134"/>
      <c r="AHC123" s="1134"/>
      <c r="AHD123" s="1134"/>
      <c r="AHE123" s="1134"/>
      <c r="AHF123" s="1134"/>
      <c r="AHG123" s="1134"/>
      <c r="AHH123" s="1134"/>
      <c r="AHI123" s="1134"/>
      <c r="AHJ123" s="1134"/>
      <c r="AHK123" s="1134"/>
      <c r="AHL123" s="1134"/>
      <c r="AHV123" s="1134"/>
      <c r="AHW123" s="1134"/>
      <c r="AHX123" s="1134"/>
      <c r="AHY123" s="1134"/>
      <c r="AHZ123" s="1134"/>
      <c r="AIA123" s="1134"/>
      <c r="AIB123" s="1134"/>
      <c r="AIC123" s="1134"/>
      <c r="AID123" s="1134"/>
      <c r="AIE123" s="1134"/>
      <c r="AJK123" s="1134"/>
      <c r="AJN123" s="1134"/>
      <c r="AJQ123" s="1134"/>
      <c r="AJT123" s="1134"/>
      <c r="AJV123" s="1134"/>
      <c r="AJY123" s="1134"/>
      <c r="AJZ123" s="1134"/>
      <c r="AKB123" s="1134"/>
      <c r="AKC123" s="1134"/>
      <c r="AKE123" s="1134"/>
      <c r="AKF123" s="1134"/>
      <c r="AKG123" s="1134"/>
      <c r="AKH123" s="1134"/>
      <c r="AKI123" s="1134"/>
      <c r="AKJ123" s="1134"/>
      <c r="AKK123" s="1134"/>
      <c r="AKL123" s="1134"/>
      <c r="AKM123" s="1134"/>
      <c r="AKN123" s="1134"/>
      <c r="AKO123" s="1134"/>
    </row>
    <row r="124" spans="1:1003" ht="10.5" customHeight="1" x14ac:dyDescent="0.2">
      <c r="A124" s="729"/>
      <c r="B124" s="729"/>
      <c r="C124" s="729"/>
      <c r="D124" s="729"/>
      <c r="E124" s="729"/>
      <c r="F124" s="729"/>
      <c r="H124" s="988"/>
      <c r="K124" s="988"/>
      <c r="O124" s="988"/>
      <c r="R124" s="988"/>
      <c r="V124" s="988"/>
      <c r="X124" s="988"/>
      <c r="AD124" s="988"/>
      <c r="AM124" s="988"/>
      <c r="AN124" s="988"/>
      <c r="AO124" s="988"/>
      <c r="AP124" s="988"/>
      <c r="AQ124" s="988"/>
      <c r="AR124" s="988"/>
      <c r="AS124" s="988"/>
      <c r="AV124" s="988"/>
      <c r="AY124" s="988"/>
      <c r="BB124" s="988"/>
      <c r="BE124" s="988"/>
      <c r="BH124" s="988"/>
      <c r="BK124" s="988"/>
      <c r="BN124" s="988"/>
      <c r="BQ124" s="988"/>
      <c r="BT124" s="988"/>
      <c r="BW124" s="988"/>
      <c r="BZ124" s="988"/>
      <c r="CO124" s="988"/>
      <c r="CR124" s="988"/>
      <c r="CU124" s="988"/>
      <c r="CX124" s="988"/>
      <c r="DC124" s="988"/>
      <c r="ET124" s="726"/>
      <c r="EU124" s="726"/>
      <c r="EY124" s="726"/>
      <c r="EZ124" s="726"/>
      <c r="FD124" s="726"/>
      <c r="FE124" s="726"/>
      <c r="FI124" s="726"/>
      <c r="FJ124" s="726"/>
      <c r="FM124" s="728"/>
      <c r="HD124" s="849"/>
      <c r="HE124" s="850"/>
      <c r="HF124" s="850"/>
      <c r="HG124" s="850"/>
      <c r="HH124" s="850"/>
      <c r="HI124" s="850"/>
      <c r="HJ124" s="850"/>
      <c r="HK124" s="850"/>
      <c r="HL124" s="850"/>
      <c r="HM124" s="1300"/>
      <c r="HN124" s="849"/>
      <c r="HO124" s="850"/>
      <c r="HP124" s="850"/>
      <c r="HQ124" s="850"/>
      <c r="HR124" s="850"/>
      <c r="HS124" s="850"/>
      <c r="HT124" s="850"/>
      <c r="HU124" s="850"/>
      <c r="HV124" s="850"/>
      <c r="HW124" s="734"/>
      <c r="LA124" s="728"/>
      <c r="LB124" s="729"/>
      <c r="LC124" s="729"/>
      <c r="LD124" s="729"/>
      <c r="LE124" s="729"/>
      <c r="LF124" s="729"/>
      <c r="LG124" s="729"/>
      <c r="LH124" s="728"/>
      <c r="LI124" s="729"/>
      <c r="LJ124" s="729"/>
      <c r="LK124" s="729"/>
      <c r="LL124" s="729"/>
      <c r="LM124" s="609"/>
      <c r="LN124" s="596"/>
      <c r="LO124" s="596"/>
      <c r="LP124" s="1236"/>
      <c r="LQ124" s="1236"/>
      <c r="LR124" s="1237"/>
      <c r="LS124" s="1220"/>
      <c r="LT124" s="1220"/>
      <c r="LU124" s="1220"/>
      <c r="LV124" s="1220"/>
      <c r="LW124" s="1220"/>
      <c r="LX124" s="1220"/>
      <c r="LY124" s="1220"/>
      <c r="LZ124" s="1220"/>
      <c r="MA124" s="1220"/>
      <c r="MB124" s="1220"/>
      <c r="MC124" s="1220"/>
      <c r="MD124" s="1220"/>
      <c r="ME124" s="1220"/>
      <c r="MF124" s="1220"/>
      <c r="MG124" s="1220"/>
      <c r="MH124" s="1220"/>
      <c r="MI124" s="1220"/>
      <c r="MJ124" s="1220"/>
      <c r="MK124" s="1220"/>
      <c r="ML124" s="1220"/>
      <c r="MM124" s="1220"/>
      <c r="MN124" s="1220"/>
      <c r="MO124" s="1220"/>
      <c r="MP124" s="1220"/>
      <c r="MQ124" s="1220"/>
      <c r="MR124" s="1220"/>
      <c r="MS124" s="1220"/>
      <c r="MT124" s="1220"/>
      <c r="MU124" s="1220"/>
      <c r="MV124" s="1220"/>
      <c r="MW124" s="1220"/>
      <c r="MX124" s="1220"/>
      <c r="MY124" s="1220"/>
      <c r="MZ124" s="1220"/>
      <c r="NA124" s="1220"/>
      <c r="NR124" s="728"/>
      <c r="PT124" s="988"/>
      <c r="PU124" s="988"/>
      <c r="PW124" s="988"/>
      <c r="PX124" s="988"/>
      <c r="PZ124" s="988"/>
      <c r="QA124" s="988"/>
      <c r="QC124" s="988"/>
      <c r="QD124" s="988"/>
      <c r="QK124" s="988"/>
      <c r="QL124" s="988"/>
      <c r="QO124" s="988"/>
      <c r="QP124" s="988"/>
      <c r="QQ124" s="988"/>
      <c r="QS124" s="988"/>
      <c r="QU124" s="988"/>
      <c r="QW124" s="988"/>
      <c r="QY124" s="988"/>
      <c r="RA124" s="988"/>
      <c r="RC124" s="988"/>
      <c r="RE124" s="988"/>
      <c r="RG124" s="988"/>
      <c r="SI124" s="988"/>
      <c r="SS124" s="988"/>
      <c r="TA124" s="988"/>
      <c r="TK124" s="988"/>
      <c r="TQ124" s="988"/>
      <c r="UA124" s="988"/>
      <c r="UG124" s="988"/>
      <c r="UH124" s="988"/>
      <c r="UK124" s="988"/>
      <c r="UN124" s="988"/>
      <c r="UQ124" s="988"/>
      <c r="XN124" s="988"/>
      <c r="ZA124" s="1023"/>
      <c r="ZM124" s="1023"/>
      <c r="AAH124" s="988"/>
      <c r="AAI124" s="988"/>
      <c r="AAJ124" s="988"/>
      <c r="AAK124" s="988"/>
      <c r="AAL124" s="988"/>
      <c r="AAM124" s="988"/>
      <c r="ACM124" s="988"/>
      <c r="ACO124" s="988"/>
      <c r="ACQ124" s="988"/>
      <c r="ACS124" s="988"/>
      <c r="ADN124" s="988"/>
      <c r="ADO124" s="988"/>
      <c r="ADP124" s="988"/>
      <c r="AEI124" s="729"/>
      <c r="AFB124" s="1517"/>
      <c r="AFC124" s="988"/>
      <c r="AFE124" s="988"/>
      <c r="AFF124" s="988"/>
      <c r="AFH124" s="988"/>
      <c r="AFJ124" s="988"/>
      <c r="AFN124" s="988"/>
      <c r="AFQ124" s="988"/>
      <c r="AFR124" s="988"/>
      <c r="AFS124" s="988"/>
      <c r="AFT124" s="988"/>
      <c r="AFW124" s="988"/>
      <c r="AFX124" s="988"/>
      <c r="AGJ124" s="988"/>
      <c r="AGK124" s="988"/>
      <c r="AGL124" s="988"/>
      <c r="AGM124" s="988"/>
      <c r="AGN124" s="988"/>
      <c r="AGO124" s="988"/>
      <c r="AGP124" s="988"/>
      <c r="AGQ124" s="988"/>
      <c r="AGR124" s="988"/>
      <c r="AGS124" s="988"/>
      <c r="AHC124" s="988"/>
      <c r="AHD124" s="988"/>
      <c r="AHE124" s="988"/>
      <c r="AHF124" s="988"/>
      <c r="AHG124" s="988"/>
      <c r="AHH124" s="988"/>
      <c r="AHI124" s="988"/>
      <c r="AHJ124" s="988"/>
      <c r="AHK124" s="988"/>
      <c r="AHL124" s="988"/>
      <c r="AHV124" s="988"/>
      <c r="AHW124" s="988"/>
      <c r="AHX124" s="988"/>
      <c r="AHY124" s="988"/>
      <c r="AHZ124" s="988"/>
      <c r="AIA124" s="988"/>
      <c r="AIB124" s="988"/>
      <c r="AIC124" s="988"/>
      <c r="AID124" s="988"/>
      <c r="AIE124" s="988"/>
      <c r="AJK124" s="988"/>
      <c r="AJN124" s="988"/>
      <c r="AJQ124" s="988"/>
      <c r="AJT124" s="988"/>
      <c r="AJV124" s="988"/>
      <c r="AJY124" s="988"/>
      <c r="AJZ124" s="988"/>
      <c r="AKB124" s="988"/>
      <c r="AKC124" s="988"/>
      <c r="AKE124" s="988"/>
      <c r="AKF124" s="988"/>
      <c r="AKG124" s="988"/>
      <c r="AKH124" s="988"/>
      <c r="AKI124" s="988"/>
      <c r="AKJ124" s="988"/>
      <c r="AKK124" s="988"/>
      <c r="AKL124" s="988"/>
      <c r="AKM124" s="988"/>
      <c r="AKN124" s="988"/>
      <c r="AKO124" s="988"/>
      <c r="ALI124" s="729" t="s">
        <v>4947</v>
      </c>
      <c r="ALJ124" s="729" t="s">
        <v>4948</v>
      </c>
    </row>
    <row r="125" spans="1:1003" ht="13.5" customHeight="1" x14ac:dyDescent="0.2">
      <c r="A125" s="729"/>
      <c r="B125" s="729"/>
      <c r="C125" s="729"/>
      <c r="D125" s="729"/>
      <c r="E125" s="729"/>
      <c r="F125" s="729"/>
      <c r="H125" s="988"/>
      <c r="K125" s="988"/>
      <c r="O125" s="988"/>
      <c r="R125" s="988"/>
      <c r="V125" s="988"/>
      <c r="X125" s="988"/>
      <c r="AD125" s="988"/>
      <c r="AM125" s="988"/>
      <c r="AN125" s="988"/>
      <c r="AO125" s="988"/>
      <c r="AP125" s="988"/>
      <c r="AQ125" s="988"/>
      <c r="AR125" s="988"/>
      <c r="AS125" s="988"/>
      <c r="AV125" s="988"/>
      <c r="AY125" s="988"/>
      <c r="BB125" s="988"/>
      <c r="BE125" s="988"/>
      <c r="BH125" s="988"/>
      <c r="BK125" s="988"/>
      <c r="BN125" s="988"/>
      <c r="BQ125" s="988"/>
      <c r="BT125" s="988"/>
      <c r="BW125" s="988"/>
      <c r="BZ125" s="988"/>
      <c r="CO125" s="988"/>
      <c r="CR125" s="988"/>
      <c r="CU125" s="988"/>
      <c r="CX125" s="988"/>
      <c r="DC125" s="988"/>
      <c r="FM125" s="728"/>
      <c r="HD125" s="849"/>
      <c r="HE125" s="850"/>
      <c r="HF125" s="850"/>
      <c r="HG125" s="850"/>
      <c r="HH125" s="850"/>
      <c r="HI125" s="850"/>
      <c r="HJ125" s="850"/>
      <c r="HK125" s="850"/>
      <c r="HL125" s="850"/>
      <c r="HM125" s="1300"/>
      <c r="HN125" s="849"/>
      <c r="HO125" s="850"/>
      <c r="HP125" s="850"/>
      <c r="HQ125" s="850"/>
      <c r="HR125" s="850"/>
      <c r="HS125" s="850"/>
      <c r="HT125" s="850"/>
      <c r="HU125" s="850"/>
      <c r="HV125" s="850"/>
      <c r="HW125" s="734"/>
      <c r="LA125" s="728"/>
      <c r="LB125" s="729"/>
      <c r="LC125" s="729"/>
      <c r="LD125" s="729"/>
      <c r="LE125" s="729"/>
      <c r="LF125" s="729"/>
      <c r="LG125" s="729"/>
      <c r="LH125" s="728"/>
      <c r="LI125" s="729"/>
      <c r="LJ125" s="729"/>
      <c r="LK125" s="729"/>
      <c r="LL125" s="729"/>
      <c r="LM125" s="609"/>
      <c r="LN125" s="596"/>
      <c r="LO125" s="596"/>
      <c r="LP125" s="1236"/>
      <c r="LQ125" s="1236"/>
      <c r="LR125" s="1237"/>
      <c r="LS125" s="1220"/>
      <c r="LT125" s="1220"/>
      <c r="LU125" s="1220"/>
      <c r="LV125" s="1220"/>
      <c r="LW125" s="1220"/>
      <c r="LX125" s="1220"/>
      <c r="LY125" s="1220"/>
      <c r="LZ125" s="1220"/>
      <c r="MA125" s="1220"/>
      <c r="MB125" s="1220"/>
      <c r="MC125" s="1220"/>
      <c r="MD125" s="1220"/>
      <c r="ME125" s="1220"/>
      <c r="MF125" s="1220"/>
      <c r="MG125" s="1220"/>
      <c r="MH125" s="1220"/>
      <c r="MI125" s="1220"/>
      <c r="MJ125" s="1220"/>
      <c r="MK125" s="1220"/>
      <c r="ML125" s="1220"/>
      <c r="MM125" s="1220"/>
      <c r="MN125" s="1220"/>
      <c r="MO125" s="1220"/>
      <c r="MP125" s="1220"/>
      <c r="MQ125" s="1220"/>
      <c r="MR125" s="1220"/>
      <c r="MS125" s="1220"/>
      <c r="MT125" s="1220"/>
      <c r="MU125" s="1220"/>
      <c r="MV125" s="1220"/>
      <c r="MW125" s="1220"/>
      <c r="MX125" s="1220"/>
      <c r="MY125" s="1220"/>
      <c r="MZ125" s="1220"/>
      <c r="NA125" s="1220"/>
      <c r="NR125" s="728"/>
      <c r="PT125" s="988"/>
      <c r="PU125" s="988"/>
      <c r="PW125" s="988"/>
      <c r="PX125" s="988"/>
      <c r="PZ125" s="988"/>
      <c r="QA125" s="988"/>
      <c r="QC125" s="988"/>
      <c r="QD125" s="988"/>
      <c r="QK125" s="988"/>
      <c r="QL125" s="988"/>
      <c r="QO125" s="988"/>
      <c r="QP125" s="988"/>
      <c r="QQ125" s="988"/>
      <c r="QS125" s="988"/>
      <c r="QU125" s="988"/>
      <c r="QW125" s="988"/>
      <c r="QY125" s="988"/>
      <c r="RA125" s="988"/>
      <c r="RC125" s="988"/>
      <c r="RE125" s="988"/>
      <c r="RG125" s="988"/>
      <c r="SI125" s="988"/>
      <c r="SS125" s="988"/>
      <c r="TA125" s="988"/>
      <c r="TK125" s="988"/>
      <c r="TQ125" s="988"/>
      <c r="UA125" s="988"/>
      <c r="UG125" s="988"/>
      <c r="UH125" s="988"/>
      <c r="UK125" s="988"/>
      <c r="UN125" s="988"/>
      <c r="UQ125" s="988"/>
      <c r="XN125" s="988"/>
      <c r="ZA125" s="1023"/>
      <c r="ZM125" s="1023"/>
      <c r="AAH125" s="988"/>
      <c r="AAI125" s="988"/>
      <c r="AAJ125" s="988"/>
      <c r="AAK125" s="988"/>
      <c r="AAL125" s="988"/>
      <c r="AAM125" s="988"/>
      <c r="ACM125" s="988"/>
      <c r="ACO125" s="988"/>
      <c r="ACQ125" s="988"/>
      <c r="ACS125" s="988"/>
      <c r="ADN125" s="988"/>
      <c r="ADO125" s="988"/>
      <c r="ADP125" s="988"/>
      <c r="AEI125" s="729"/>
      <c r="AFC125" s="988"/>
      <c r="AFE125" s="988"/>
      <c r="AFF125" s="988"/>
      <c r="AFH125" s="988"/>
      <c r="AFJ125" s="988"/>
      <c r="AFN125" s="988"/>
      <c r="AFQ125" s="988"/>
      <c r="AFR125" s="988"/>
      <c r="AFS125" s="988"/>
      <c r="AFT125" s="988"/>
      <c r="AFW125" s="988"/>
      <c r="AFX125" s="988"/>
      <c r="AGJ125" s="988"/>
      <c r="AGK125" s="988"/>
      <c r="AGL125" s="988"/>
      <c r="AGM125" s="988"/>
      <c r="AGN125" s="988"/>
      <c r="AGO125" s="988"/>
      <c r="AGP125" s="988"/>
      <c r="AGQ125" s="988"/>
      <c r="AGR125" s="988"/>
      <c r="AGS125" s="988"/>
      <c r="AHC125" s="988"/>
      <c r="AHD125" s="988"/>
      <c r="AHE125" s="988"/>
      <c r="AHF125" s="988"/>
      <c r="AHG125" s="988"/>
      <c r="AHH125" s="988"/>
      <c r="AHI125" s="988"/>
      <c r="AHJ125" s="988"/>
      <c r="AHK125" s="988"/>
      <c r="AHL125" s="988"/>
      <c r="AHV125" s="988"/>
      <c r="AHW125" s="988"/>
      <c r="AHX125" s="988"/>
      <c r="AHY125" s="988"/>
      <c r="AHZ125" s="988"/>
      <c r="AIA125" s="988"/>
      <c r="AIB125" s="988"/>
      <c r="AIC125" s="988"/>
      <c r="AID125" s="988"/>
      <c r="AIE125" s="988"/>
      <c r="AJK125" s="988"/>
      <c r="AJN125" s="988"/>
      <c r="AJQ125" s="988"/>
      <c r="AJT125" s="988"/>
      <c r="AJV125" s="988"/>
      <c r="AJY125" s="988"/>
      <c r="AJZ125" s="988"/>
      <c r="AKB125" s="988"/>
      <c r="AKC125" s="988"/>
      <c r="AKE125" s="988"/>
      <c r="AKF125" s="988"/>
      <c r="AKG125" s="988"/>
      <c r="AKH125" s="988"/>
      <c r="AKI125" s="988"/>
      <c r="AKJ125" s="988"/>
      <c r="AKK125" s="988"/>
      <c r="AKL125" s="988"/>
      <c r="AKM125" s="988"/>
      <c r="AKN125" s="988"/>
      <c r="AKO125" s="988"/>
    </row>
    <row r="126" spans="1:1003" ht="13.5" customHeight="1" x14ac:dyDescent="0.2">
      <c r="A126" s="729"/>
      <c r="B126" s="729"/>
      <c r="C126" s="729"/>
      <c r="D126" s="729"/>
      <c r="E126" s="729"/>
      <c r="F126" s="729"/>
      <c r="H126" s="988"/>
      <c r="K126" s="988"/>
      <c r="O126" s="988"/>
      <c r="R126" s="988"/>
      <c r="V126" s="988"/>
      <c r="X126" s="988"/>
      <c r="AD126" s="988"/>
      <c r="AM126" s="988"/>
      <c r="AN126" s="988"/>
      <c r="AO126" s="988"/>
      <c r="AP126" s="988"/>
      <c r="AQ126" s="988"/>
      <c r="AR126" s="988"/>
      <c r="AS126" s="988"/>
      <c r="AV126" s="988"/>
      <c r="AY126" s="988"/>
      <c r="BB126" s="988"/>
      <c r="BE126" s="988"/>
      <c r="BH126" s="988"/>
      <c r="BK126" s="988"/>
      <c r="BN126" s="988"/>
      <c r="BQ126" s="988"/>
      <c r="BT126" s="988"/>
      <c r="BW126" s="988"/>
      <c r="BZ126" s="988"/>
      <c r="CO126" s="988"/>
      <c r="CR126" s="988"/>
      <c r="CU126" s="988"/>
      <c r="CX126" s="988"/>
      <c r="DC126" s="988"/>
      <c r="HD126" s="849"/>
      <c r="HE126" s="850"/>
      <c r="HF126" s="850"/>
      <c r="HG126" s="850"/>
      <c r="HH126" s="850"/>
      <c r="HI126" s="850"/>
      <c r="HJ126" s="850"/>
      <c r="HK126" s="850"/>
      <c r="HL126" s="850"/>
      <c r="HM126" s="1300"/>
      <c r="HN126" s="849"/>
      <c r="HO126" s="850"/>
      <c r="HP126" s="850"/>
      <c r="HQ126" s="850"/>
      <c r="HR126" s="850"/>
      <c r="HS126" s="850"/>
      <c r="HT126" s="850"/>
      <c r="HU126" s="850"/>
      <c r="HV126" s="850"/>
      <c r="HW126" s="734"/>
      <c r="LA126" s="728"/>
      <c r="LB126" s="729"/>
      <c r="LC126" s="729"/>
      <c r="LD126" s="729"/>
      <c r="LE126" s="729"/>
      <c r="LF126" s="729"/>
      <c r="LG126" s="729"/>
      <c r="LH126" s="728"/>
      <c r="LI126" s="729"/>
      <c r="LJ126" s="729"/>
      <c r="LK126" s="729"/>
      <c r="LL126" s="729"/>
      <c r="LM126" s="609"/>
      <c r="LN126" s="596"/>
      <c r="LO126" s="596"/>
      <c r="LP126" s="1236"/>
      <c r="LQ126" s="1236"/>
      <c r="LR126" s="1237"/>
      <c r="LS126" s="1220"/>
      <c r="LT126" s="1220"/>
      <c r="LU126" s="1220"/>
      <c r="LV126" s="1220"/>
      <c r="LW126" s="1220"/>
      <c r="LX126" s="1220"/>
      <c r="LY126" s="1220"/>
      <c r="LZ126" s="1220"/>
      <c r="MA126" s="1220"/>
      <c r="MB126" s="1220"/>
      <c r="MC126" s="1220"/>
      <c r="MD126" s="1220"/>
      <c r="ME126" s="1220"/>
      <c r="MF126" s="1220"/>
      <c r="MG126" s="1220"/>
      <c r="MH126" s="1220"/>
      <c r="MI126" s="1220"/>
      <c r="MJ126" s="1220"/>
      <c r="MK126" s="1220"/>
      <c r="ML126" s="1220"/>
      <c r="MM126" s="1220"/>
      <c r="MN126" s="1220"/>
      <c r="MO126" s="1220"/>
      <c r="MP126" s="1220"/>
      <c r="MQ126" s="1220"/>
      <c r="MR126" s="1220"/>
      <c r="MS126" s="1220"/>
      <c r="MT126" s="1220"/>
      <c r="MU126" s="1220"/>
      <c r="MV126" s="1220"/>
      <c r="MW126" s="1220"/>
      <c r="MX126" s="1220"/>
      <c r="MY126" s="1220"/>
      <c r="MZ126" s="1220"/>
      <c r="NA126" s="1220"/>
      <c r="NR126" s="728"/>
      <c r="PT126" s="988"/>
      <c r="PU126" s="988"/>
      <c r="PW126" s="988"/>
      <c r="PX126" s="988"/>
      <c r="PZ126" s="988"/>
      <c r="QA126" s="988"/>
      <c r="QC126" s="988"/>
      <c r="QD126" s="988"/>
      <c r="QK126" s="988"/>
      <c r="QL126" s="988"/>
      <c r="QO126" s="988"/>
      <c r="QP126" s="988"/>
      <c r="QQ126" s="988"/>
      <c r="QS126" s="988"/>
      <c r="QU126" s="988"/>
      <c r="QW126" s="988"/>
      <c r="QY126" s="988"/>
      <c r="RA126" s="988"/>
      <c r="RC126" s="988"/>
      <c r="RE126" s="988"/>
      <c r="RG126" s="988"/>
      <c r="SI126" s="988"/>
      <c r="SS126" s="988"/>
      <c r="TA126" s="988"/>
      <c r="TK126" s="988"/>
      <c r="TQ126" s="988"/>
      <c r="UA126" s="988"/>
      <c r="UG126" s="988"/>
      <c r="UH126" s="988"/>
      <c r="UK126" s="988"/>
      <c r="UN126" s="988"/>
      <c r="UQ126" s="988"/>
      <c r="XN126" s="988"/>
      <c r="ZA126" s="1023"/>
      <c r="ZM126" s="1023"/>
      <c r="AAH126" s="988"/>
      <c r="AAI126" s="988"/>
      <c r="AAJ126" s="988"/>
      <c r="AAK126" s="988"/>
      <c r="AAL126" s="988"/>
      <c r="AAM126" s="988"/>
      <c r="ACM126" s="988"/>
      <c r="ACO126" s="988"/>
      <c r="ACQ126" s="988"/>
      <c r="ACS126" s="988"/>
      <c r="ADN126" s="988"/>
      <c r="ADO126" s="988"/>
      <c r="ADP126" s="988"/>
      <c r="AEI126" s="729"/>
      <c r="AFC126" s="988"/>
      <c r="AFE126" s="988"/>
      <c r="AFF126" s="988"/>
      <c r="AFH126" s="988"/>
      <c r="AFJ126" s="988"/>
      <c r="AFN126" s="988"/>
      <c r="AFQ126" s="988"/>
      <c r="AFR126" s="988"/>
      <c r="AFS126" s="988"/>
      <c r="AFT126" s="988"/>
      <c r="AFW126" s="988"/>
      <c r="AFX126" s="988"/>
      <c r="AGJ126" s="988"/>
      <c r="AGK126" s="988"/>
      <c r="AGL126" s="988"/>
      <c r="AGM126" s="988"/>
      <c r="AGN126" s="988"/>
      <c r="AGO126" s="988"/>
      <c r="AGP126" s="988"/>
      <c r="AGQ126" s="988"/>
      <c r="AGR126" s="988"/>
      <c r="AGS126" s="988"/>
      <c r="AHC126" s="988"/>
      <c r="AHD126" s="988"/>
      <c r="AHE126" s="988"/>
      <c r="AHF126" s="988"/>
      <c r="AHG126" s="988"/>
      <c r="AHH126" s="988"/>
      <c r="AHI126" s="988"/>
      <c r="AHJ126" s="988"/>
      <c r="AHK126" s="988"/>
      <c r="AHL126" s="988"/>
      <c r="AHV126" s="988"/>
      <c r="AHW126" s="988"/>
      <c r="AHX126" s="988"/>
      <c r="AHY126" s="988"/>
      <c r="AHZ126" s="988"/>
      <c r="AIA126" s="988"/>
      <c r="AIB126" s="988"/>
      <c r="AIC126" s="988"/>
      <c r="AID126" s="988"/>
      <c r="AIE126" s="988"/>
      <c r="AJK126" s="988"/>
      <c r="AJN126" s="988"/>
      <c r="AJQ126" s="988"/>
      <c r="AJT126" s="988"/>
      <c r="AJV126" s="988"/>
      <c r="AJY126" s="988"/>
      <c r="AJZ126" s="988"/>
      <c r="AKB126" s="988"/>
      <c r="AKC126" s="988"/>
      <c r="AKE126" s="988"/>
      <c r="AKF126" s="988"/>
      <c r="AKG126" s="988"/>
      <c r="AKH126" s="988"/>
      <c r="AKI126" s="988"/>
      <c r="AKJ126" s="988"/>
      <c r="AKK126" s="988"/>
      <c r="AKL126" s="988"/>
      <c r="AKM126" s="988"/>
      <c r="AKN126" s="988"/>
      <c r="AKO126" s="988"/>
    </row>
    <row r="127" spans="1:1003" ht="13.5" customHeight="1" x14ac:dyDescent="0.2">
      <c r="A127" s="729"/>
      <c r="B127" s="729"/>
      <c r="C127" s="729"/>
      <c r="D127" s="729"/>
      <c r="E127" s="729"/>
      <c r="F127" s="729"/>
      <c r="H127" s="729"/>
      <c r="K127" s="988"/>
      <c r="O127" s="988"/>
      <c r="R127" s="988"/>
      <c r="V127" s="988"/>
      <c r="X127" s="988"/>
      <c r="AD127" s="988"/>
      <c r="AM127" s="988"/>
      <c r="AN127" s="988"/>
      <c r="AO127" s="988"/>
      <c r="AP127" s="988"/>
      <c r="AQ127" s="988"/>
      <c r="AR127" s="988"/>
      <c r="AS127" s="988"/>
      <c r="AV127" s="729"/>
      <c r="AY127" s="729"/>
      <c r="BB127" s="729"/>
      <c r="BE127" s="988"/>
      <c r="BH127" s="988"/>
      <c r="BK127" s="988"/>
      <c r="BN127" s="988"/>
      <c r="BQ127" s="988"/>
      <c r="BT127" s="988"/>
      <c r="BW127" s="988"/>
      <c r="BZ127" s="988"/>
      <c r="CO127" s="988"/>
      <c r="CR127" s="988"/>
      <c r="CU127" s="988"/>
      <c r="CX127" s="988"/>
      <c r="DC127" s="988"/>
      <c r="LM127" s="1238"/>
      <c r="LN127" s="1239"/>
      <c r="LO127" s="1239"/>
      <c r="LP127" s="1240"/>
      <c r="LQ127" s="1240"/>
      <c r="LR127" s="1241"/>
      <c r="PT127" s="988"/>
      <c r="PU127" s="988"/>
      <c r="PW127" s="988"/>
      <c r="PX127" s="988"/>
      <c r="PZ127" s="988"/>
      <c r="QA127" s="988"/>
      <c r="QC127" s="988"/>
      <c r="QD127" s="988"/>
      <c r="QK127" s="988"/>
      <c r="QL127" s="988"/>
      <c r="QO127" s="988"/>
      <c r="QP127" s="988"/>
      <c r="QQ127" s="988"/>
      <c r="QS127" s="988"/>
      <c r="QU127" s="988"/>
      <c r="QW127" s="988"/>
      <c r="QY127" s="988"/>
      <c r="RA127" s="988"/>
      <c r="RC127" s="988"/>
      <c r="RE127" s="988"/>
      <c r="RG127" s="988"/>
      <c r="SI127" s="988"/>
      <c r="SS127" s="988"/>
      <c r="TA127" s="988"/>
      <c r="TK127" s="988"/>
      <c r="TQ127" s="988"/>
      <c r="UA127" s="988"/>
      <c r="UG127" s="988"/>
      <c r="UH127" s="988"/>
      <c r="UK127" s="988"/>
      <c r="UN127" s="988"/>
      <c r="UQ127" s="988"/>
      <c r="XN127" s="988"/>
      <c r="ZA127" s="1023"/>
      <c r="ZM127" s="1023"/>
      <c r="AAH127" s="988"/>
      <c r="AAI127" s="988"/>
      <c r="AAJ127" s="988"/>
      <c r="AAK127" s="988"/>
      <c r="AAL127" s="988"/>
      <c r="AAM127" s="988"/>
      <c r="ACM127" s="988"/>
      <c r="ACO127" s="988"/>
      <c r="ACQ127" s="988"/>
      <c r="ACS127" s="988"/>
      <c r="ADN127" s="988"/>
      <c r="ADO127" s="988"/>
      <c r="ADP127" s="988"/>
      <c r="AEI127" s="729"/>
      <c r="AFC127" s="988"/>
      <c r="AFE127" s="988"/>
      <c r="AFF127" s="988"/>
      <c r="AFH127" s="988"/>
      <c r="AFJ127" s="988"/>
      <c r="AFN127" s="988"/>
      <c r="AFQ127" s="988"/>
      <c r="AFR127" s="988"/>
      <c r="AFS127" s="988"/>
      <c r="AFT127" s="988"/>
      <c r="AFW127" s="988"/>
      <c r="AFX127" s="988"/>
      <c r="AGJ127" s="988"/>
      <c r="AGK127" s="988"/>
      <c r="AGL127" s="988"/>
      <c r="AGM127" s="988"/>
      <c r="AGN127" s="988"/>
      <c r="AGO127" s="988"/>
      <c r="AGP127" s="988"/>
      <c r="AGQ127" s="988"/>
      <c r="AGR127" s="988"/>
      <c r="AGS127" s="988"/>
      <c r="AHC127" s="988"/>
      <c r="AHD127" s="988"/>
      <c r="AHE127" s="988"/>
      <c r="AHF127" s="988"/>
      <c r="AHG127" s="988"/>
      <c r="AHH127" s="988"/>
      <c r="AHI127" s="988"/>
      <c r="AHJ127" s="988"/>
      <c r="AHK127" s="988"/>
      <c r="AHL127" s="988"/>
      <c r="AHV127" s="988"/>
      <c r="AHW127" s="988"/>
      <c r="AHX127" s="988"/>
      <c r="AHY127" s="988"/>
      <c r="AHZ127" s="988"/>
      <c r="AIA127" s="988"/>
      <c r="AIB127" s="988"/>
      <c r="AIC127" s="988"/>
      <c r="AID127" s="988"/>
      <c r="AIE127" s="988"/>
      <c r="AJK127" s="988"/>
      <c r="AJN127" s="988"/>
      <c r="AJQ127" s="988"/>
      <c r="AJT127" s="988"/>
      <c r="AJV127" s="988"/>
      <c r="AJY127" s="988"/>
      <c r="AJZ127" s="988"/>
      <c r="AKB127" s="988"/>
      <c r="AKC127" s="988"/>
      <c r="AKE127" s="988"/>
      <c r="AKF127" s="988"/>
      <c r="AKG127" s="988"/>
      <c r="AKH127" s="988"/>
      <c r="AKI127" s="988"/>
      <c r="AKJ127" s="988"/>
      <c r="AKK127" s="988"/>
      <c r="AKL127" s="988"/>
      <c r="AKM127" s="988"/>
      <c r="AKN127" s="988"/>
      <c r="AKO127" s="988"/>
    </row>
    <row r="128" spans="1:1003" ht="17.25" customHeight="1" x14ac:dyDescent="0.2">
      <c r="HD128" s="1354"/>
      <c r="NR128" s="3364"/>
      <c r="NS128" s="3364"/>
      <c r="NU128" s="3364"/>
      <c r="NV128" s="3364"/>
      <c r="NX128" s="3364"/>
      <c r="NY128" s="3364"/>
      <c r="OA128" s="3364"/>
      <c r="OB128" s="3364"/>
      <c r="QR128" s="976"/>
      <c r="QS128" s="976"/>
      <c r="QT128" s="976"/>
      <c r="QU128" s="976"/>
      <c r="QV128" s="976"/>
      <c r="QW128" s="976"/>
      <c r="QX128" s="976"/>
      <c r="QY128" s="976"/>
      <c r="QZ128" s="976"/>
      <c r="RA128" s="976"/>
      <c r="RB128" s="976"/>
      <c r="RC128" s="976"/>
      <c r="RD128" s="976"/>
      <c r="RE128" s="976"/>
      <c r="RF128" s="976"/>
      <c r="RG128" s="976"/>
      <c r="UR128" s="715"/>
      <c r="US128" s="715"/>
      <c r="ACM128" s="729"/>
      <c r="ACO128" s="729"/>
      <c r="ACQ128" s="729"/>
      <c r="ACS128" s="729"/>
      <c r="AFL128" s="1197"/>
      <c r="AFU128" s="729"/>
    </row>
    <row r="129" spans="382:563" x14ac:dyDescent="0.2">
      <c r="NR129" s="3365"/>
      <c r="NS129" s="3365"/>
      <c r="NU129" s="3365"/>
      <c r="NV129" s="3365"/>
      <c r="NX129" s="3365"/>
      <c r="NY129" s="3365"/>
      <c r="OA129" s="3365"/>
      <c r="OB129" s="3365"/>
      <c r="UH129" s="729"/>
      <c r="UK129" s="729"/>
      <c r="UN129" s="729"/>
      <c r="UQ129" s="729"/>
    </row>
  </sheetData>
  <autoFilter ref="A14:ALG124" xr:uid="{00000000-0009-0000-0000-000012000000}"/>
  <mergeCells count="358">
    <mergeCell ref="AM7:AN7"/>
    <mergeCell ref="VJ7:VK7"/>
    <mergeCell ref="VL7:VM7"/>
    <mergeCell ref="VN7:VO7"/>
    <mergeCell ref="UF7:UG7"/>
    <mergeCell ref="UI7:UJ7"/>
    <mergeCell ref="UL7:UM7"/>
    <mergeCell ref="UO7:UP7"/>
    <mergeCell ref="UR7:US7"/>
    <mergeCell ref="TJ7:TK7"/>
    <mergeCell ref="TP7:TQ7"/>
    <mergeCell ref="TZ7:UA7"/>
    <mergeCell ref="UV7:UW7"/>
    <mergeCell ref="TH7:TI7"/>
    <mergeCell ref="UZ7:VA7"/>
    <mergeCell ref="SD7:SE7"/>
    <mergeCell ref="SF7:SG7"/>
    <mergeCell ref="SJ7:SK7"/>
    <mergeCell ref="SL7:SM7"/>
    <mergeCell ref="SN7:SO7"/>
    <mergeCell ref="SP7:SQ7"/>
    <mergeCell ref="ST7:SU7"/>
    <mergeCell ref="SV7:SW7"/>
    <mergeCell ref="SX7:SY7"/>
    <mergeCell ref="A1:E12"/>
    <mergeCell ref="F3:F5"/>
    <mergeCell ref="F6:F7"/>
    <mergeCell ref="H6:U6"/>
    <mergeCell ref="AG6:AJ6"/>
    <mergeCell ref="H7:N7"/>
    <mergeCell ref="O7:U7"/>
    <mergeCell ref="V7:W7"/>
    <mergeCell ref="X7:Z7"/>
    <mergeCell ref="AA7:AC7"/>
    <mergeCell ref="AD7:AF7"/>
    <mergeCell ref="V6:AF6"/>
    <mergeCell ref="AG7:AH7"/>
    <mergeCell ref="H8:AF8"/>
    <mergeCell ref="DH6:DK6"/>
    <mergeCell ref="DL6:DO6"/>
    <mergeCell ref="DP6:DR6"/>
    <mergeCell ref="DS6:DU6"/>
    <mergeCell ref="FM6:HC6"/>
    <mergeCell ref="DN7:DO7"/>
    <mergeCell ref="DP7:DR7"/>
    <mergeCell ref="AK6:AL6"/>
    <mergeCell ref="AS6:BJ6"/>
    <mergeCell ref="BK6:CB6"/>
    <mergeCell ref="CC6:CG6"/>
    <mergeCell ref="CH6:CI6"/>
    <mergeCell ref="AY7:BA7"/>
    <mergeCell ref="BB7:BD7"/>
    <mergeCell ref="BE7:BG7"/>
    <mergeCell ref="BH7:BJ7"/>
    <mergeCell ref="BK7:BM7"/>
    <mergeCell ref="CJ6:CN6"/>
    <mergeCell ref="DA6:DG6"/>
    <mergeCell ref="DA7:DC7"/>
    <mergeCell ref="AO7:AP7"/>
    <mergeCell ref="AQ7:AR7"/>
    <mergeCell ref="FP7:FT7"/>
    <mergeCell ref="FU7:FY7"/>
    <mergeCell ref="PI7:PL7"/>
    <mergeCell ref="OI7:OJ7"/>
    <mergeCell ref="NB7:NC7"/>
    <mergeCell ref="ND7:NE7"/>
    <mergeCell ref="HD6:HM6"/>
    <mergeCell ref="HN6:HW6"/>
    <mergeCell ref="GE7:GI7"/>
    <mergeCell ref="GJ7:GN7"/>
    <mergeCell ref="GO7:GS7"/>
    <mergeCell ref="GT7:GX7"/>
    <mergeCell ref="GY7:HC7"/>
    <mergeCell ref="JZ7:KA7"/>
    <mergeCell ref="KB7:KC7"/>
    <mergeCell ref="KB6:KC6"/>
    <mergeCell ref="JZ6:KA6"/>
    <mergeCell ref="HX6:IF6"/>
    <mergeCell ref="IG6:IO6"/>
    <mergeCell ref="IP6:IX6"/>
    <mergeCell ref="IY6:JG6"/>
    <mergeCell ref="JH6:JP6"/>
    <mergeCell ref="JQ6:JY6"/>
    <mergeCell ref="ND6:NO6"/>
    <mergeCell ref="OC6:OE6"/>
    <mergeCell ref="OF6:OH6"/>
    <mergeCell ref="OQ6:OX6"/>
    <mergeCell ref="OZ6:PG6"/>
    <mergeCell ref="KD6:KO6"/>
    <mergeCell ref="KP6:KV6"/>
    <mergeCell ref="KW6:KZ6"/>
    <mergeCell ref="NB6:NC6"/>
    <mergeCell ref="NQ6:OB6"/>
    <mergeCell ref="QI6:QL6"/>
    <mergeCell ref="QM6:QP6"/>
    <mergeCell ref="QR6:QY6"/>
    <mergeCell ref="ST6:TA6"/>
    <mergeCell ref="TB6:TK6"/>
    <mergeCell ref="TL6:TQ6"/>
    <mergeCell ref="PI6:PL6"/>
    <mergeCell ref="PM6:PO6"/>
    <mergeCell ref="PP6:PR6"/>
    <mergeCell ref="PS6:QA6"/>
    <mergeCell ref="QB6:QD6"/>
    <mergeCell ref="QE6:QH6"/>
    <mergeCell ref="WH6:WY6"/>
    <mergeCell ref="WZ6:XL6"/>
    <mergeCell ref="XX6:YC6"/>
    <mergeCell ref="UT6:UY6"/>
    <mergeCell ref="ZN6:AAA6"/>
    <mergeCell ref="UZ6:VO6"/>
    <mergeCell ref="YD6:YI6"/>
    <mergeCell ref="YJ6:YO6"/>
    <mergeCell ref="QZ6:RG6"/>
    <mergeCell ref="RX6:SI6"/>
    <mergeCell ref="SJ6:SS6"/>
    <mergeCell ref="RH6:RU6"/>
    <mergeCell ref="TR6:UA6"/>
    <mergeCell ref="UB6:UG6"/>
    <mergeCell ref="UH6:US6"/>
    <mergeCell ref="VP6:WG6"/>
    <mergeCell ref="YP6:ZA6"/>
    <mergeCell ref="ZB6:ZM6"/>
    <mergeCell ref="AFM6:AFP6"/>
    <mergeCell ref="AFQ6:AFR6"/>
    <mergeCell ref="ADD6:ADM6"/>
    <mergeCell ref="AAH6:AAM6"/>
    <mergeCell ref="AAZ6:ABB6"/>
    <mergeCell ref="ABC6:ABH6"/>
    <mergeCell ref="AAN6:AAY6"/>
    <mergeCell ref="ABJ6:ABK6"/>
    <mergeCell ref="ACR6:ACS6"/>
    <mergeCell ref="ACL6:ACM6"/>
    <mergeCell ref="ACN6:ACO6"/>
    <mergeCell ref="ACP6:ACQ6"/>
    <mergeCell ref="ABL6:ABQ6"/>
    <mergeCell ref="ACB6:ACK6"/>
    <mergeCell ref="ABR6:ACA6"/>
    <mergeCell ref="ACT6:ADC6"/>
    <mergeCell ref="AKZ6:ALF6"/>
    <mergeCell ref="AI7:AJ7"/>
    <mergeCell ref="AS7:AU7"/>
    <mergeCell ref="AV7:AX7"/>
    <mergeCell ref="DF7:DG7"/>
    <mergeCell ref="DH7:DI7"/>
    <mergeCell ref="DJ7:DK7"/>
    <mergeCell ref="DL7:DM7"/>
    <mergeCell ref="BQ7:BS7"/>
    <mergeCell ref="BT7:BV7"/>
    <mergeCell ref="BW7:BY7"/>
    <mergeCell ref="BZ7:CB7"/>
    <mergeCell ref="CC7:CD7"/>
    <mergeCell ref="DD7:DE7"/>
    <mergeCell ref="BN7:BP7"/>
    <mergeCell ref="AJC6:AJH6"/>
    <mergeCell ref="AFS6:AFV6"/>
    <mergeCell ref="AFW6:AFZ6"/>
    <mergeCell ref="AGA6:AGI6"/>
    <mergeCell ref="AGJ6:AGS6"/>
    <mergeCell ref="AGT6:AHB6"/>
    <mergeCell ref="AHC6:AHL6"/>
    <mergeCell ref="AFC6:AFH6"/>
    <mergeCell ref="AFI6:AFK6"/>
    <mergeCell ref="BZ8:CB8"/>
    <mergeCell ref="DA8:DG8"/>
    <mergeCell ref="NH7:NI7"/>
    <mergeCell ref="NL7:NM7"/>
    <mergeCell ref="NN7:NO7"/>
    <mergeCell ref="KJ7:KK7"/>
    <mergeCell ref="KL7:KM7"/>
    <mergeCell ref="KN7:KO7"/>
    <mergeCell ref="KU7:KV7"/>
    <mergeCell ref="KY7:KZ7"/>
    <mergeCell ref="NF7:NG7"/>
    <mergeCell ref="NJ7:NK7"/>
    <mergeCell ref="LA7:LD7"/>
    <mergeCell ref="LG7:LJ7"/>
    <mergeCell ref="LM7:LP7"/>
    <mergeCell ref="LS7:LV7"/>
    <mergeCell ref="LY7:MB7"/>
    <mergeCell ref="ME7:MH7"/>
    <mergeCell ref="MK7:MM7"/>
    <mergeCell ref="MP7:MS7"/>
    <mergeCell ref="MV7:MY7"/>
    <mergeCell ref="CC8:CD8"/>
    <mergeCell ref="CV7:CW7"/>
    <mergeCell ref="CY7:CZ7"/>
    <mergeCell ref="AY8:BA8"/>
    <mergeCell ref="BB8:BD8"/>
    <mergeCell ref="BE8:BG8"/>
    <mergeCell ref="BH8:BJ8"/>
    <mergeCell ref="BK8:BM8"/>
    <mergeCell ref="BN8:BP8"/>
    <mergeCell ref="BQ8:BS8"/>
    <mergeCell ref="BT8:BV8"/>
    <mergeCell ref="BW8:BY8"/>
    <mergeCell ref="FM8:FO8"/>
    <mergeCell ref="DS7:DU7"/>
    <mergeCell ref="FM7:FO7"/>
    <mergeCell ref="RN7:RO7"/>
    <mergeCell ref="RP7:RQ7"/>
    <mergeCell ref="RF7:RG7"/>
    <mergeCell ref="PY7:QA7"/>
    <mergeCell ref="QZ7:RA7"/>
    <mergeCell ref="RB7:RC7"/>
    <mergeCell ref="RD7:RE7"/>
    <mergeCell ref="RH7:RI7"/>
    <mergeCell ref="RJ7:RK7"/>
    <mergeCell ref="RL7:RM7"/>
    <mergeCell ref="PM7:PO7"/>
    <mergeCell ref="PP7:PR7"/>
    <mergeCell ref="PS7:PU7"/>
    <mergeCell ref="PV7:PX7"/>
    <mergeCell ref="EN8:ER8"/>
    <mergeCell ref="ES8:EW8"/>
    <mergeCell ref="EX8:FB8"/>
    <mergeCell ref="FC8:FG8"/>
    <mergeCell ref="FZ7:GD7"/>
    <mergeCell ref="OD7:OE7"/>
    <mergeCell ref="OG7:OH7"/>
    <mergeCell ref="ALD7:ALE7"/>
    <mergeCell ref="AJC7:AJD7"/>
    <mergeCell ref="ADS7:ADT7"/>
    <mergeCell ref="ADZ7:AEA7"/>
    <mergeCell ref="AEG7:AEH7"/>
    <mergeCell ref="AJI7:AJJ7"/>
    <mergeCell ref="AJL7:AJM7"/>
    <mergeCell ref="AJO7:AJP7"/>
    <mergeCell ref="AJR7:AJS7"/>
    <mergeCell ref="AJW7:AJX7"/>
    <mergeCell ref="AJZ7:AKA7"/>
    <mergeCell ref="AFQ7:AFR7"/>
    <mergeCell ref="AKT7:AKU7"/>
    <mergeCell ref="AKV7:AKW7"/>
    <mergeCell ref="AKZ7:ALA7"/>
    <mergeCell ref="ALB7:ALC7"/>
    <mergeCell ref="AKP7:AKQ7"/>
    <mergeCell ref="AKR7:AKS7"/>
    <mergeCell ref="AEP7:AEQ7"/>
    <mergeCell ref="AET7:AEU7"/>
    <mergeCell ref="AEX7:AEY7"/>
    <mergeCell ref="AFA7:AFB7"/>
    <mergeCell ref="AJC8:AJD8"/>
    <mergeCell ref="UX7:UY7"/>
    <mergeCell ref="AKC7:AKD7"/>
    <mergeCell ref="XF7:XG7"/>
    <mergeCell ref="XH7:XI7"/>
    <mergeCell ref="XB7:XC7"/>
    <mergeCell ref="XD7:XE7"/>
    <mergeCell ref="ABG7:ABH7"/>
    <mergeCell ref="ABC7:ABD7"/>
    <mergeCell ref="ABP7:ABQ7"/>
    <mergeCell ref="ABI7:ABK7"/>
    <mergeCell ref="ADL7:ADM7"/>
    <mergeCell ref="ABZ7:ACA7"/>
    <mergeCell ref="AAN7:AAO7"/>
    <mergeCell ref="AAP7:AAQ7"/>
    <mergeCell ref="AAR7:AAS7"/>
    <mergeCell ref="AAT7:AAU7"/>
    <mergeCell ref="AAV7:AAW7"/>
    <mergeCell ref="AAX7:AAY7"/>
    <mergeCell ref="XU7:XW7"/>
    <mergeCell ref="XX7:XZ7"/>
    <mergeCell ref="YA7:YC7"/>
    <mergeCell ref="YD7:YF7"/>
    <mergeCell ref="YG7:YI7"/>
    <mergeCell ref="ACJ7:ACK7"/>
    <mergeCell ref="ADB7:ADC7"/>
    <mergeCell ref="XJ7:XK7"/>
    <mergeCell ref="XL7:XM7"/>
    <mergeCell ref="XO7:XQ7"/>
    <mergeCell ref="XR7:XT7"/>
    <mergeCell ref="YJ7:YL7"/>
    <mergeCell ref="YM7:YO7"/>
    <mergeCell ref="ABE7:ABF7"/>
    <mergeCell ref="ACN7:ACO7"/>
    <mergeCell ref="ACP7:ACQ7"/>
    <mergeCell ref="ACR7:ACS7"/>
    <mergeCell ref="ZZ7:AAA7"/>
    <mergeCell ref="AKF6:AKK6"/>
    <mergeCell ref="AKL6:AKO6"/>
    <mergeCell ref="AKP6:AKY6"/>
    <mergeCell ref="AHM6:AHU6"/>
    <mergeCell ref="AHV6:AIE6"/>
    <mergeCell ref="AIF6:AIG6"/>
    <mergeCell ref="AIH6:AIM6"/>
    <mergeCell ref="AIN6:AIU6"/>
    <mergeCell ref="AIV6:AIY6"/>
    <mergeCell ref="AIZ6:AJB6"/>
    <mergeCell ref="AJI6:AJV6"/>
    <mergeCell ref="AJW6:AKE6"/>
    <mergeCell ref="FP8:FT8"/>
    <mergeCell ref="FU8:FY8"/>
    <mergeCell ref="FZ8:GD8"/>
    <mergeCell ref="GE8:GI8"/>
    <mergeCell ref="OM7:OO7"/>
    <mergeCell ref="NQ7:NS7"/>
    <mergeCell ref="NT7:NV7"/>
    <mergeCell ref="NW7:NY7"/>
    <mergeCell ref="NZ7:OB7"/>
    <mergeCell ref="GJ8:GN8"/>
    <mergeCell ref="GO8:GS8"/>
    <mergeCell ref="GT8:GX8"/>
    <mergeCell ref="GY8:HC8"/>
    <mergeCell ref="KD7:KE7"/>
    <mergeCell ref="KF7:KG7"/>
    <mergeCell ref="KH7:KI7"/>
    <mergeCell ref="WZ7:XA7"/>
    <mergeCell ref="VB7:VC7"/>
    <mergeCell ref="VD7:VE7"/>
    <mergeCell ref="VF7:VG7"/>
    <mergeCell ref="VH7:VI7"/>
    <mergeCell ref="RR7:RS7"/>
    <mergeCell ref="RT7:RU7"/>
    <mergeCell ref="RV7:RW7"/>
    <mergeCell ref="RX7:RY7"/>
    <mergeCell ref="RZ7:SA7"/>
    <mergeCell ref="SB7:SC7"/>
    <mergeCell ref="SH7:SI7"/>
    <mergeCell ref="SR7:SS7"/>
    <mergeCell ref="SZ7:TA7"/>
    <mergeCell ref="UT7:UU7"/>
    <mergeCell ref="TB7:TC7"/>
    <mergeCell ref="TD7:TE7"/>
    <mergeCell ref="TF7:TG7"/>
    <mergeCell ref="AM6:AR6"/>
    <mergeCell ref="AM8:AP8"/>
    <mergeCell ref="DV6:FL6"/>
    <mergeCell ref="DV7:DX7"/>
    <mergeCell ref="DY7:EC7"/>
    <mergeCell ref="ED7:EH7"/>
    <mergeCell ref="EI7:EM7"/>
    <mergeCell ref="EN7:ER7"/>
    <mergeCell ref="ES7:EW7"/>
    <mergeCell ref="EX7:FB7"/>
    <mergeCell ref="FC7:FG7"/>
    <mergeCell ref="FH7:FL7"/>
    <mergeCell ref="DV8:DX8"/>
    <mergeCell ref="DY8:EC8"/>
    <mergeCell ref="ED8:EH8"/>
    <mergeCell ref="EI8:EM8"/>
    <mergeCell ref="FH8:FL8"/>
    <mergeCell ref="CP7:CQ7"/>
    <mergeCell ref="CS7:CT7"/>
    <mergeCell ref="DH8:DK8"/>
    <mergeCell ref="DL8:DO8"/>
    <mergeCell ref="DP8:DU8"/>
    <mergeCell ref="AS8:AU8"/>
    <mergeCell ref="AV8:AX8"/>
    <mergeCell ref="LA5:LF5"/>
    <mergeCell ref="LG5:LL5"/>
    <mergeCell ref="LM5:LR5"/>
    <mergeCell ref="LS5:LX5"/>
    <mergeCell ref="LY5:MD5"/>
    <mergeCell ref="ME5:MJ5"/>
    <mergeCell ref="MK5:MO5"/>
    <mergeCell ref="MP5:MU5"/>
    <mergeCell ref="MV5:NA5"/>
  </mergeCells>
  <phoneticPr fontId="4"/>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sheetPr>
  <dimension ref="A1:BNW132"/>
  <sheetViews>
    <sheetView zoomScale="55" zoomScaleNormal="55" workbookViewId="0">
      <pane xSplit="7" ySplit="14" topLeftCell="H15" activePane="bottomRight" state="frozen"/>
      <selection pane="topRight" activeCell="H1" sqref="H1"/>
      <selection pane="bottomLeft" activeCell="A15" sqref="A15"/>
      <selection pane="bottomRight" activeCell="AH19" sqref="AH19"/>
    </sheetView>
  </sheetViews>
  <sheetFormatPr defaultColWidth="9" defaultRowHeight="18" x14ac:dyDescent="0.2"/>
  <cols>
    <col min="1" max="1" width="7.90625" style="729" customWidth="1"/>
    <col min="2" max="2" width="6.08984375" style="729" customWidth="1"/>
    <col min="3" max="4" width="3.6328125" style="729" customWidth="1"/>
    <col min="5" max="5" width="4.26953125" style="729" customWidth="1"/>
    <col min="6" max="6" width="9.6328125" style="729" customWidth="1"/>
    <col min="7" max="7" width="7.26953125" style="729" customWidth="1"/>
    <col min="8" max="10" width="10.36328125" style="729" customWidth="1"/>
    <col min="11" max="11" width="10.36328125" style="715" customWidth="1"/>
    <col min="12" max="14" width="10.36328125" style="729" customWidth="1"/>
    <col min="15" max="15" width="10.36328125" style="715" customWidth="1"/>
    <col min="16" max="18" width="10.36328125" style="729" customWidth="1"/>
    <col min="19" max="19" width="10.36328125" style="715" customWidth="1"/>
    <col min="20" max="21" width="10.36328125" style="729" customWidth="1"/>
    <col min="22" max="22" width="10.36328125" style="715" customWidth="1"/>
    <col min="23" max="25" width="10.36328125" style="729" customWidth="1"/>
    <col min="26" max="26" width="10.36328125" style="715" customWidth="1"/>
    <col min="27" max="29" width="10.36328125" style="729" customWidth="1"/>
    <col min="30" max="30" width="10.36328125" style="715" customWidth="1"/>
    <col min="31" max="31" width="10.36328125" style="729" customWidth="1"/>
    <col min="32" max="32" width="10.36328125" style="715" customWidth="1"/>
    <col min="33" max="37" width="10.36328125" style="729" customWidth="1"/>
    <col min="38" max="38" width="10.36328125" style="715" customWidth="1"/>
    <col min="39" max="40" width="10.36328125" style="729" customWidth="1"/>
    <col min="41" max="41" width="4.453125" style="4083" customWidth="1"/>
    <col min="42" max="45" width="10.36328125" style="729" customWidth="1"/>
    <col min="46" max="46" width="12.36328125" style="729" customWidth="1"/>
    <col min="47" max="47" width="12.90625" style="729" customWidth="1"/>
    <col min="48" max="56" width="10.36328125" style="715" customWidth="1"/>
    <col min="57" max="58" width="10.36328125" style="729" customWidth="1"/>
    <col min="59" max="59" width="10.36328125" style="715" customWidth="1"/>
    <col min="60" max="61" width="10.36328125" style="729" customWidth="1"/>
    <col min="62" max="62" width="10.36328125" style="715" customWidth="1"/>
    <col min="63" max="64" width="10.36328125" style="729" customWidth="1"/>
    <col min="65" max="65" width="10.36328125" style="715" customWidth="1"/>
    <col min="66" max="67" width="10.36328125" style="729" customWidth="1"/>
    <col min="68" max="68" width="10.36328125" style="715" customWidth="1"/>
    <col min="69" max="70" width="10.36328125" style="729" customWidth="1"/>
    <col min="71" max="71" width="10.36328125" style="715" customWidth="1"/>
    <col min="72" max="73" width="10.36328125" style="729" customWidth="1"/>
    <col min="74" max="74" width="10.36328125" style="715" customWidth="1"/>
    <col min="75" max="76" width="10.36328125" style="729" customWidth="1"/>
    <col min="77" max="77" width="10.36328125" style="715" customWidth="1"/>
    <col min="78" max="79" width="10.36328125" style="729" customWidth="1"/>
    <col min="80" max="80" width="10.36328125" style="715" customWidth="1"/>
    <col min="81" max="82" width="10.36328125" style="729" customWidth="1"/>
    <col min="83" max="83" width="10.36328125" style="715" customWidth="1"/>
    <col min="84" max="85" width="10.36328125" style="729" customWidth="1"/>
    <col min="86" max="86" width="10.36328125" style="715" customWidth="1"/>
    <col min="87" max="88" width="10.36328125" style="729" customWidth="1"/>
    <col min="89" max="89" width="10.36328125" style="715" customWidth="1"/>
    <col min="90" max="91" width="10.36328125" style="729" customWidth="1"/>
    <col min="92" max="96" width="9.26953125" style="729" customWidth="1"/>
    <col min="97" max="97" width="12.6328125" style="729" customWidth="1"/>
    <col min="98" max="98" width="13.36328125" style="729" customWidth="1"/>
    <col min="99" max="103" width="10.36328125" style="729" customWidth="1"/>
    <col min="104" max="104" width="10.36328125" style="715" customWidth="1"/>
    <col min="105" max="106" width="10.36328125" style="729" customWidth="1"/>
    <col min="107" max="107" width="10.36328125" style="715" customWidth="1"/>
    <col min="108" max="109" width="10.36328125" style="729" customWidth="1"/>
    <col min="110" max="110" width="10.36328125" style="715" customWidth="1"/>
    <col min="111" max="112" width="10.36328125" style="729" customWidth="1"/>
    <col min="113" max="113" width="10.36328125" style="715" customWidth="1"/>
    <col min="114" max="117" width="10.36328125" style="729" customWidth="1"/>
    <col min="118" max="118" width="10.36328125" style="715" customWidth="1"/>
    <col min="119" max="136" width="10.36328125" style="729" customWidth="1"/>
    <col min="137" max="137" width="13.08984375" style="729" customWidth="1"/>
    <col min="138" max="182" width="10.36328125" style="729" customWidth="1"/>
    <col min="183" max="183" width="12.6328125" style="729" customWidth="1"/>
    <col min="184" max="231" width="10.36328125" style="729" customWidth="1"/>
    <col min="232" max="232" width="10.36328125" style="1303" customWidth="1"/>
    <col min="233" max="323" width="10.36328125" style="729" customWidth="1"/>
    <col min="324" max="338" width="8.7265625" style="729" customWidth="1"/>
    <col min="339" max="375" width="8.7265625" style="1220" customWidth="1"/>
    <col min="376" max="376" width="9.08984375" style="1220" bestFit="1" customWidth="1"/>
    <col min="377" max="378" width="11.453125" style="729" customWidth="1"/>
    <col min="379" max="389" width="10.36328125" style="729" customWidth="1"/>
    <col min="390" max="390" width="11.6328125" style="729" customWidth="1"/>
    <col min="391" max="392" width="10.36328125" style="1235" customWidth="1"/>
    <col min="393" max="393" width="11.7265625" style="1235" customWidth="1"/>
    <col min="394" max="396" width="10.36328125" style="1235" customWidth="1"/>
    <col min="397" max="398" width="12" style="1235" customWidth="1"/>
    <col min="399" max="399" width="12.90625" style="1235" customWidth="1"/>
    <col min="400" max="401" width="12.36328125" style="1235" customWidth="1"/>
    <col min="402" max="402" width="10.36328125" style="1235" customWidth="1"/>
    <col min="403" max="514" width="10.36328125" style="729" customWidth="1"/>
    <col min="515" max="516" width="15.7265625" style="729" customWidth="1"/>
    <col min="517" max="619" width="10.36328125" style="729" customWidth="1"/>
    <col min="620" max="620" width="2.7265625" style="1646" customWidth="1"/>
    <col min="621" max="672" width="10.36328125" style="729" customWidth="1"/>
    <col min="673" max="674" width="10.36328125" style="715" customWidth="1"/>
    <col min="675" max="675" width="10.36328125" style="729" customWidth="1"/>
    <col min="676" max="677" width="10.36328125" style="715" customWidth="1"/>
    <col min="678" max="678" width="10.36328125" style="729" customWidth="1"/>
    <col min="679" max="680" width="10.36328125" style="715" customWidth="1"/>
    <col min="681" max="681" width="10.36328125" style="729" customWidth="1"/>
    <col min="682" max="683" width="10.36328125" style="715" customWidth="1"/>
    <col min="684" max="689" width="10.36328125" style="729" customWidth="1"/>
    <col min="690" max="690" width="10.36328125" style="715" customWidth="1"/>
    <col min="691" max="691" width="13.08984375" style="715" customWidth="1"/>
    <col min="692" max="693" width="10.36328125" style="729" customWidth="1"/>
    <col min="694" max="694" width="10.36328125" style="715" customWidth="1"/>
    <col min="695" max="695" width="9.90625" style="715" customWidth="1"/>
    <col min="696" max="707" width="9.90625" style="2954" customWidth="1"/>
    <col min="708" max="711" width="9.90625" style="715" customWidth="1"/>
    <col min="712" max="712" width="10.36328125" style="729" customWidth="1"/>
    <col min="713" max="713" width="10.36328125" style="715" customWidth="1"/>
    <col min="714" max="714" width="10.36328125" style="729" customWidth="1"/>
    <col min="715" max="715" width="10.36328125" style="715" customWidth="1"/>
    <col min="716" max="716" width="12.7265625" style="729" customWidth="1"/>
    <col min="717" max="717" width="10.36328125" style="715" customWidth="1"/>
    <col min="718" max="718" width="10.36328125" style="729" customWidth="1"/>
    <col min="719" max="719" width="10.36328125" style="715" customWidth="1"/>
    <col min="720" max="720" width="10.36328125" style="729" customWidth="1"/>
    <col min="721" max="721" width="10.36328125" style="715" customWidth="1"/>
    <col min="722" max="722" width="10.36328125" style="729" customWidth="1"/>
    <col min="723" max="723" width="10.36328125" style="715" customWidth="1"/>
    <col min="724" max="724" width="10.36328125" style="729" customWidth="1"/>
    <col min="725" max="725" width="10.36328125" style="715" customWidth="1"/>
    <col min="726" max="726" width="10.36328125" style="729" customWidth="1"/>
    <col min="727" max="727" width="10.36328125" style="715" customWidth="1"/>
    <col min="728" max="728" width="13" style="729" customWidth="1"/>
    <col min="729" max="733" width="10.36328125" style="729" customWidth="1"/>
    <col min="734" max="734" width="11.26953125" style="729" customWidth="1"/>
    <col min="735" max="754" width="10.36328125" style="729" customWidth="1"/>
    <col min="755" max="755" width="10.36328125" style="715" customWidth="1"/>
    <col min="756" max="764" width="10.36328125" style="729" customWidth="1"/>
    <col min="765" max="765" width="10.36328125" style="715" customWidth="1"/>
    <col min="766" max="772" width="10.36328125" style="729" customWidth="1"/>
    <col min="773" max="773" width="10.36328125" style="715" customWidth="1"/>
    <col min="774" max="782" width="10.36328125" style="729" customWidth="1"/>
    <col min="783" max="783" width="10.36328125" style="715" customWidth="1"/>
    <col min="784" max="788" width="10.36328125" style="729" customWidth="1"/>
    <col min="789" max="789" width="10.36328125" style="715" customWidth="1"/>
    <col min="790" max="798" width="10.36328125" style="729" customWidth="1"/>
    <col min="799" max="799" width="10.36328125" style="715" customWidth="1"/>
    <col min="800" max="803" width="10.36328125" style="729" customWidth="1"/>
    <col min="804" max="804" width="12.6328125" style="729" customWidth="1"/>
    <col min="805" max="806" width="10.36328125" style="715" customWidth="1"/>
    <col min="807" max="808" width="10.36328125" style="729" customWidth="1"/>
    <col min="809" max="809" width="10.36328125" style="715" customWidth="1"/>
    <col min="810" max="811" width="10.36328125" style="729" customWidth="1"/>
    <col min="812" max="812" width="10.36328125" style="715" customWidth="1"/>
    <col min="813" max="814" width="10.36328125" style="729" customWidth="1"/>
    <col min="815" max="815" width="10.90625" style="1303" customWidth="1"/>
    <col min="816" max="817" width="10.90625" style="729" customWidth="1"/>
    <col min="818" max="818" width="11.453125" style="715" customWidth="1"/>
    <col min="819" max="854" width="10.36328125" style="729" customWidth="1"/>
    <col min="855" max="855" width="12.36328125" style="729" customWidth="1"/>
    <col min="856" max="857" width="10.36328125" style="729" customWidth="1"/>
    <col min="858" max="858" width="12.36328125" style="729" customWidth="1"/>
    <col min="859" max="860" width="10.36328125" style="729" customWidth="1"/>
    <col min="861" max="861" width="12.36328125" style="729" customWidth="1"/>
    <col min="862" max="867" width="10.36328125" style="729" customWidth="1"/>
    <col min="868" max="868" width="12.36328125" style="729" customWidth="1"/>
    <col min="869" max="874" width="10.36328125" style="729" customWidth="1"/>
    <col min="875" max="875" width="12.36328125" style="729" customWidth="1"/>
    <col min="876" max="881" width="10.36328125" style="729" customWidth="1"/>
    <col min="882" max="883" width="12.36328125" style="729" customWidth="1"/>
    <col min="884" max="889" width="10.36328125" style="729" customWidth="1"/>
    <col min="890" max="890" width="12.36328125" style="729" customWidth="1"/>
    <col min="891" max="911" width="10.36328125" style="729" customWidth="1"/>
    <col min="912" max="912" width="4.36328125" style="980" customWidth="1"/>
    <col min="913" max="921" width="7.08984375" style="729" customWidth="1"/>
    <col min="922" max="922" width="10.26953125" style="729" customWidth="1"/>
    <col min="923" max="924" width="10.36328125" style="729" customWidth="1"/>
    <col min="925" max="925" width="12.6328125" style="729" customWidth="1"/>
    <col min="926" max="927" width="10.36328125" style="729" customWidth="1"/>
    <col min="928" max="928" width="10.26953125" style="729" customWidth="1"/>
    <col min="929" max="930" width="10.36328125" style="729" customWidth="1"/>
    <col min="931" max="931" width="12.6328125" style="729" customWidth="1"/>
    <col min="932" max="933" width="10.36328125" style="729" customWidth="1"/>
    <col min="934" max="934" width="10.26953125" style="729" customWidth="1"/>
    <col min="935" max="936" width="10.36328125" style="729" customWidth="1"/>
    <col min="937" max="937" width="12.6328125" style="729" customWidth="1"/>
    <col min="938" max="939" width="10.36328125" style="729" customWidth="1"/>
    <col min="940" max="951" width="9.08984375" style="729" customWidth="1"/>
    <col min="952" max="1004" width="10.36328125" style="729" customWidth="1"/>
    <col min="1005" max="1011" width="10.36328125" style="715" customWidth="1"/>
    <col min="1012" max="1043" width="10.36328125" style="729" customWidth="1"/>
    <col min="1044" max="1047" width="10.36328125" style="976" customWidth="1"/>
    <col min="1048" max="1063" width="10.36328125" style="729" customWidth="1"/>
    <col min="1064" max="1064" width="11.453125" style="729" customWidth="1"/>
    <col min="1065" max="1065" width="12.36328125" style="715" customWidth="1"/>
    <col min="1066" max="1066" width="10.36328125" style="729" customWidth="1"/>
    <col min="1067" max="1067" width="10.36328125" style="715" customWidth="1"/>
    <col min="1068" max="1068" width="10.36328125" style="729" customWidth="1"/>
    <col min="1069" max="1069" width="10.36328125" style="715" customWidth="1"/>
    <col min="1070" max="1070" width="10.36328125" style="729" customWidth="1"/>
    <col min="1071" max="1083" width="10.36328125" style="715" customWidth="1"/>
    <col min="1084" max="1109" width="10.36328125" style="729" customWidth="1"/>
    <col min="1110" max="1112" width="10.36328125" style="715" customWidth="1"/>
    <col min="1113" max="1114" width="10.36328125" style="729" customWidth="1"/>
    <col min="1115" max="1115" width="12.7265625" style="729" customWidth="1"/>
    <col min="1116" max="1117" width="10.36328125" style="729" customWidth="1"/>
    <col min="1118" max="1118" width="11.08984375" style="729" customWidth="1"/>
    <col min="1119" max="1119" width="13.08984375" style="729" customWidth="1"/>
    <col min="1120" max="1121" width="10.36328125" style="729" customWidth="1"/>
    <col min="1122" max="1122" width="12.453125" style="729" customWidth="1"/>
    <col min="1123" max="1124" width="10.36328125" style="729" customWidth="1"/>
    <col min="1125" max="1125" width="11.26953125" style="729" customWidth="1"/>
    <col min="1126" max="1126" width="13.7265625" style="729" customWidth="1"/>
    <col min="1127" max="1130" width="10.36328125" style="729" customWidth="1"/>
    <col min="1131" max="1131" width="2.6328125" style="1016" customWidth="1"/>
    <col min="1132" max="1134" width="8.08984375" style="988" customWidth="1"/>
    <col min="1135" max="1136" width="10.36328125" style="715" customWidth="1"/>
    <col min="1137" max="1137" width="10.36328125" style="989" customWidth="1"/>
    <col min="1138" max="1138" width="12.6328125" style="989" customWidth="1"/>
    <col min="1139" max="1139" width="10.36328125" style="989" customWidth="1"/>
    <col min="1140" max="1140" width="10.6328125" style="989" customWidth="1"/>
    <col min="1141" max="1141" width="10.36328125" style="989" customWidth="1"/>
    <col min="1142" max="1142" width="10.36328125" style="1099" customWidth="1"/>
    <col min="1143" max="1147" width="10.36328125" style="989" customWidth="1"/>
    <col min="1148" max="1149" width="13.6328125" style="1511" customWidth="1"/>
    <col min="1150" max="1150" width="10.36328125" style="715" customWidth="1"/>
    <col min="1151" max="1151" width="10.36328125" style="729" customWidth="1"/>
    <col min="1152" max="1153" width="10.36328125" style="715" customWidth="1"/>
    <col min="1154" max="1154" width="10.36328125" style="729" customWidth="1"/>
    <col min="1155" max="1155" width="9.08984375" style="715" customWidth="1"/>
    <col min="1156" max="1156" width="10.36328125" style="989" customWidth="1"/>
    <col min="1157" max="1157" width="10.36328125" style="715" customWidth="1"/>
    <col min="1158" max="1159" width="10.36328125" style="729" customWidth="1"/>
    <col min="1160" max="1160" width="11.453125" style="729" customWidth="1"/>
    <col min="1161" max="1161" width="10.36328125" style="715" customWidth="1"/>
    <col min="1162" max="1163" width="10.36328125" style="729" customWidth="1"/>
    <col min="1164" max="1167" width="10.36328125" style="715" customWidth="1"/>
    <col min="1168" max="1168" width="10.36328125" style="1035" customWidth="1"/>
    <col min="1169" max="1169" width="10.36328125" style="729" customWidth="1"/>
    <col min="1170" max="1171" width="10.36328125" style="715" customWidth="1"/>
    <col min="1172" max="1182" width="10.36328125" style="729" customWidth="1"/>
    <col min="1183" max="1192" width="10.36328125" style="715" customWidth="1"/>
    <col min="1193" max="1201" width="10.36328125" style="729" customWidth="1"/>
    <col min="1202" max="1211" width="10.36328125" style="715" customWidth="1"/>
    <col min="1212" max="1220" width="10.36328125" style="729" customWidth="1"/>
    <col min="1221" max="1230" width="10.36328125" style="715" customWidth="1"/>
    <col min="1231" max="1246" width="10.36328125" style="729" customWidth="1"/>
    <col min="1247" max="1250" width="15.36328125" style="729" customWidth="1"/>
    <col min="1251" max="1261" width="10.36328125" style="729" customWidth="1"/>
    <col min="1262" max="1262" width="10.36328125" style="715" customWidth="1"/>
    <col min="1263" max="1264" width="10.36328125" style="729" customWidth="1"/>
    <col min="1265" max="1265" width="10.36328125" style="715" customWidth="1"/>
    <col min="1266" max="1267" width="10.36328125" style="729" customWidth="1"/>
    <col min="1268" max="1268" width="10.36328125" style="715" customWidth="1"/>
    <col min="1269" max="1270" width="10.36328125" style="729" customWidth="1"/>
    <col min="1271" max="1271" width="10.36328125" style="715" customWidth="1"/>
    <col min="1272" max="1272" width="10.36328125" style="729" customWidth="1"/>
    <col min="1273" max="1273" width="10.36328125" style="715" customWidth="1"/>
    <col min="1274" max="1275" width="10.36328125" style="729" customWidth="1"/>
    <col min="1276" max="1277" width="10.36328125" style="715" customWidth="1"/>
    <col min="1278" max="1278" width="10.36328125" style="729" customWidth="1"/>
    <col min="1279" max="1280" width="10.36328125" style="715" customWidth="1"/>
    <col min="1281" max="1281" width="10.36328125" style="729" customWidth="1"/>
    <col min="1282" max="1292" width="10.36328125" style="715" customWidth="1"/>
    <col min="1293" max="1309" width="10.36328125" style="729" customWidth="1"/>
    <col min="1310" max="1310" width="3.08984375" style="2749" customWidth="1"/>
    <col min="1311" max="1316" width="10.36328125" style="2511" customWidth="1"/>
    <col min="1317" max="1319" width="10.36328125" style="2512" customWidth="1"/>
    <col min="1320" max="1320" width="9" style="2512" customWidth="1"/>
    <col min="1321" max="1323" width="10.36328125" style="2512" customWidth="1"/>
    <col min="1324" max="1324" width="8.08984375" style="2512" customWidth="1"/>
    <col min="1325" max="1327" width="10.36328125" style="2512" customWidth="1"/>
    <col min="1328" max="1328" width="8.08984375" style="2512" customWidth="1"/>
    <col min="1329" max="1331" width="10.36328125" style="2512" customWidth="1"/>
    <col min="1332" max="1332" width="8.08984375" style="2512" customWidth="1"/>
    <col min="1333" max="1335" width="10.36328125" style="2512" customWidth="1"/>
    <col min="1336" max="1336" width="8.08984375" style="2512" customWidth="1"/>
    <col min="1337" max="1337" width="17.26953125" style="2512" customWidth="1"/>
    <col min="1338" max="1338" width="20.26953125" style="2512" bestFit="1" customWidth="1"/>
    <col min="1339" max="1339" width="10.36328125" style="2512" customWidth="1"/>
    <col min="1340" max="1340" width="8.08984375" style="2512" customWidth="1"/>
    <col min="1341" max="1342" width="18.6328125" style="2512" customWidth="1"/>
    <col min="1343" max="1343" width="15" style="2512" customWidth="1"/>
    <col min="1344" max="1344" width="10.7265625" style="2512" customWidth="1"/>
    <col min="1345" max="1346" width="18.6328125" style="2512" customWidth="1"/>
    <col min="1347" max="1347" width="15" style="2512" customWidth="1"/>
    <col min="1348" max="1348" width="10.7265625" style="2512" customWidth="1"/>
    <col min="1349" max="1350" width="18.6328125" style="2512" customWidth="1"/>
    <col min="1351" max="1351" width="15" style="2512" customWidth="1"/>
    <col min="1352" max="1352" width="10.7265625" style="2512" customWidth="1"/>
    <col min="1353" max="1354" width="18.6328125" style="2512" customWidth="1"/>
    <col min="1355" max="1355" width="15" style="2512" customWidth="1"/>
    <col min="1356" max="1356" width="10.7265625" style="2512" customWidth="1"/>
    <col min="1357" max="1358" width="18.6328125" style="2512" customWidth="1"/>
    <col min="1359" max="1359" width="15" style="2512" customWidth="1"/>
    <col min="1360" max="1360" width="10.7265625" style="2512" customWidth="1"/>
    <col min="1361" max="1362" width="18.6328125" style="2512" customWidth="1"/>
    <col min="1363" max="1363" width="15" style="2512" customWidth="1"/>
    <col min="1364" max="1364" width="10.7265625" style="2512" customWidth="1"/>
    <col min="1365" max="1366" width="18.6328125" style="2512" customWidth="1"/>
    <col min="1367" max="1367" width="15" style="2512" customWidth="1"/>
    <col min="1368" max="1368" width="10.7265625" style="2512" customWidth="1"/>
    <col min="1369" max="1369" width="18.6328125" style="2512" customWidth="1"/>
    <col min="1370" max="1376" width="11.90625" style="2512" customWidth="1"/>
    <col min="1377" max="1377" width="26.7265625" style="2512" bestFit="1" customWidth="1"/>
    <col min="1378" max="1378" width="18.453125" style="2512" bestFit="1" customWidth="1"/>
    <col min="1379" max="1379" width="10.36328125" style="2512" customWidth="1"/>
    <col min="1380" max="1380" width="8.08984375" style="2512" customWidth="1"/>
    <col min="1381" max="1382" width="17.6328125" style="2512" bestFit="1" customWidth="1"/>
    <col min="1383" max="1383" width="10.36328125" style="2512" customWidth="1"/>
    <col min="1384" max="1384" width="8.08984375" style="2512" customWidth="1"/>
    <col min="1385" max="1385" width="18.6328125" style="2512" bestFit="1" customWidth="1"/>
    <col min="1386" max="1386" width="18.453125" style="2512" bestFit="1" customWidth="1"/>
    <col min="1387" max="1387" width="10.36328125" style="2512" customWidth="1"/>
    <col min="1388" max="1388" width="8.08984375" style="2512" customWidth="1"/>
    <col min="1389" max="1389" width="22.36328125" style="2512" customWidth="1"/>
    <col min="1390" max="1390" width="18.453125" style="2512" bestFit="1" customWidth="1"/>
    <col min="1391" max="1391" width="10.36328125" style="2512" customWidth="1"/>
    <col min="1392" max="1392" width="8.08984375" style="2512" customWidth="1"/>
    <col min="1393" max="1394" width="18.453125" style="2512" bestFit="1" customWidth="1"/>
    <col min="1395" max="1395" width="10.36328125" style="2512" customWidth="1"/>
    <col min="1396" max="1396" width="8.08984375" style="2512" customWidth="1"/>
    <col min="1397" max="1398" width="18.453125" style="2512" bestFit="1" customWidth="1"/>
    <col min="1399" max="1399" width="10.36328125" style="2512" customWidth="1"/>
    <col min="1400" max="1400" width="8.08984375" style="2512" customWidth="1"/>
    <col min="1401" max="1402" width="18.453125" style="2512" bestFit="1" customWidth="1"/>
    <col min="1403" max="1403" width="10.36328125" style="2512" customWidth="1"/>
    <col min="1404" max="1404" width="8.08984375" style="2512" customWidth="1"/>
    <col min="1405" max="1406" width="18.453125" style="2512" bestFit="1" customWidth="1"/>
    <col min="1407" max="1407" width="10.36328125" style="2512" customWidth="1"/>
    <col min="1408" max="1408" width="8.08984375" style="2512" customWidth="1"/>
    <col min="1409" max="1410" width="18.453125" style="2512" bestFit="1" customWidth="1"/>
    <col min="1411" max="1411" width="20" style="2512" customWidth="1"/>
    <col min="1412" max="1412" width="14.90625" style="2512" customWidth="1"/>
    <col min="1413" max="1414" width="18.453125" style="2512" bestFit="1" customWidth="1"/>
    <col min="1415" max="1415" width="10.36328125" style="2512" customWidth="1"/>
    <col min="1416" max="1416" width="8.08984375" style="2512" customWidth="1"/>
    <col min="1417" max="1418" width="18.453125" style="2512" bestFit="1" customWidth="1"/>
    <col min="1419" max="1419" width="10.36328125" style="2512" customWidth="1"/>
    <col min="1420" max="1420" width="12.26953125" style="2512" customWidth="1"/>
    <col min="1421" max="1422" width="18.453125" style="2512" bestFit="1" customWidth="1"/>
    <col min="1423" max="1423" width="10.36328125" style="2512" customWidth="1"/>
    <col min="1424" max="1424" width="8.08984375" style="2512" customWidth="1"/>
    <col min="1425" max="1426" width="18.453125" style="2512" bestFit="1" customWidth="1"/>
    <col min="1427" max="1427" width="10.36328125" style="2512" customWidth="1"/>
    <col min="1428" max="1428" width="8.08984375" style="2512" customWidth="1"/>
    <col min="1429" max="1430" width="18.453125" style="2512" bestFit="1" customWidth="1"/>
    <col min="1431" max="1431" width="10.36328125" style="2512" customWidth="1"/>
    <col min="1432" max="1432" width="8.08984375" style="2512" customWidth="1"/>
    <col min="1433" max="1434" width="18.453125" style="2512" bestFit="1" customWidth="1"/>
    <col min="1435" max="1435" width="10.36328125" style="2512" customWidth="1"/>
    <col min="1436" max="1436" width="8.08984375" style="2512" customWidth="1"/>
    <col min="1437" max="1438" width="18.453125" style="2512" bestFit="1" customWidth="1"/>
    <col min="1439" max="1439" width="10.36328125" style="2512" customWidth="1"/>
    <col min="1440" max="1440" width="8.08984375" style="2512" customWidth="1"/>
    <col min="1441" max="1442" width="18.453125" style="2512" bestFit="1" customWidth="1"/>
    <col min="1443" max="1443" width="10.36328125" style="2512" customWidth="1"/>
    <col min="1444" max="1444" width="8.08984375" style="2512" customWidth="1"/>
    <col min="1445" max="1446" width="18.453125" style="2512" bestFit="1" customWidth="1"/>
    <col min="1447" max="1447" width="10.36328125" style="2512" customWidth="1"/>
    <col min="1448" max="1448" width="8.08984375" style="2512" customWidth="1"/>
    <col min="1449" max="1450" width="18.453125" style="2512" bestFit="1" customWidth="1"/>
    <col min="1451" max="1451" width="10.36328125" style="2512" customWidth="1"/>
    <col min="1452" max="1452" width="8.08984375" style="2512" customWidth="1"/>
    <col min="1453" max="1454" width="18.453125" style="2512" bestFit="1" customWidth="1"/>
    <col min="1455" max="1455" width="10.36328125" style="2512" customWidth="1"/>
    <col min="1456" max="1456" width="8.08984375" style="2512" customWidth="1"/>
    <col min="1457" max="1458" width="18.453125" style="2512" bestFit="1" customWidth="1"/>
    <col min="1459" max="1459" width="10.36328125" style="2512" customWidth="1"/>
    <col min="1460" max="1460" width="8.08984375" style="2512" customWidth="1"/>
    <col min="1461" max="1462" width="18.453125" style="2512" bestFit="1" customWidth="1"/>
    <col min="1463" max="1463" width="10.36328125" style="2512" customWidth="1"/>
    <col min="1464" max="1464" width="8.08984375" style="2512" customWidth="1"/>
    <col min="1465" max="1466" width="18.453125" style="2512" bestFit="1" customWidth="1"/>
    <col min="1467" max="1467" width="10.36328125" style="2512" customWidth="1"/>
    <col min="1468" max="1468" width="8.08984375" style="2512" customWidth="1"/>
    <col min="1469" max="1470" width="18.453125" style="2512" bestFit="1" customWidth="1"/>
    <col min="1471" max="1471" width="10.36328125" style="2512" customWidth="1"/>
    <col min="1472" max="1472" width="8.08984375" style="2512" customWidth="1"/>
    <col min="1473" max="1474" width="18.453125" style="2512" bestFit="1" customWidth="1"/>
    <col min="1475" max="1475" width="10.36328125" style="2512" customWidth="1"/>
    <col min="1476" max="1476" width="8.08984375" style="2512" customWidth="1"/>
    <col min="1477" max="1478" width="18.453125" style="2512" bestFit="1" customWidth="1"/>
    <col min="1479" max="1479" width="10.36328125" style="2512" customWidth="1"/>
    <col min="1480" max="1480" width="8.08984375" style="2512" customWidth="1"/>
    <col min="1481" max="1482" width="18.453125" style="2512" bestFit="1" customWidth="1"/>
    <col min="1483" max="1483" width="10.36328125" style="2512" customWidth="1"/>
    <col min="1484" max="1484" width="8.08984375" style="2512" customWidth="1"/>
    <col min="1485" max="1486" width="18.453125" style="2512" bestFit="1" customWidth="1"/>
    <col min="1487" max="1487" width="10.36328125" style="2512" customWidth="1"/>
    <col min="1488" max="1488" width="8.08984375" style="2512" customWidth="1"/>
    <col min="1489" max="1490" width="18.453125" style="2512" bestFit="1" customWidth="1"/>
    <col min="1491" max="1491" width="10.36328125" style="2512" customWidth="1"/>
    <col min="1492" max="1492" width="8.08984375" style="2512" customWidth="1"/>
    <col min="1493" max="1494" width="18.453125" style="2512" bestFit="1" customWidth="1"/>
    <col min="1495" max="1495" width="10.36328125" style="2512" customWidth="1"/>
    <col min="1496" max="1496" width="8.08984375" style="2512" customWidth="1"/>
    <col min="1497" max="1498" width="18.453125" style="2512" bestFit="1" customWidth="1"/>
    <col min="1499" max="1499" width="10.36328125" style="2512" customWidth="1"/>
    <col min="1500" max="1500" width="8.08984375" style="2512" customWidth="1"/>
    <col min="1501" max="1502" width="18.453125" style="2512" bestFit="1" customWidth="1"/>
    <col min="1503" max="1503" width="10.36328125" style="2512" customWidth="1"/>
    <col min="1504" max="1504" width="8.08984375" style="2512" customWidth="1"/>
    <col min="1505" max="1507" width="10.36328125" style="2512" customWidth="1"/>
    <col min="1508" max="1508" width="8.08984375" style="2512" customWidth="1"/>
    <col min="1509" max="1511" width="10.36328125" style="2512" customWidth="1"/>
    <col min="1512" max="1512" width="8.08984375" style="2512" customWidth="1"/>
    <col min="1513" max="1515" width="10.36328125" style="2512" customWidth="1"/>
    <col min="1516" max="1516" width="8.08984375" style="2512" customWidth="1"/>
    <col min="1517" max="1520" width="10.36328125" style="2513" customWidth="1"/>
    <col min="1521" max="1526" width="10.36328125" style="2514" customWidth="1"/>
    <col min="1527" max="1612" width="10.36328125" style="729" customWidth="1"/>
    <col min="1613" max="1614" width="11.453125" style="2511" customWidth="1"/>
    <col min="1615" max="1616" width="10.36328125" style="2107" customWidth="1"/>
    <col min="1617" max="1623" width="10.36328125" style="2511" customWidth="1"/>
    <col min="1624" max="1625" width="11.453125" style="2511" customWidth="1"/>
    <col min="1626" max="1627" width="10.36328125" style="2107" customWidth="1"/>
    <col min="1628" max="1628" width="10.36328125" style="2511" customWidth="1"/>
    <col min="1629" max="1630" width="11.453125" style="2511" customWidth="1"/>
    <col min="1631" max="1632" width="10.36328125" style="2107" customWidth="1"/>
    <col min="1633" max="1633" width="10.36328125" style="2511" customWidth="1"/>
    <col min="1634" max="1635" width="10.36328125" style="729" customWidth="1"/>
    <col min="1636" max="1637" width="10.36328125" style="976" customWidth="1"/>
    <col min="1638" max="1639" width="10.36328125" style="2513" customWidth="1"/>
    <col min="1640" max="1665" width="10.36328125" style="2514" customWidth="1"/>
    <col min="1666" max="1667" width="11.453125" style="2511" customWidth="1"/>
    <col min="1668" max="1668" width="10.36328125" style="2511" customWidth="1"/>
    <col min="1669" max="1670" width="11.453125" style="2511" customWidth="1"/>
    <col min="1671" max="1671" width="10.36328125" style="2511" customWidth="1"/>
    <col min="1672" max="1673" width="11.453125" style="2511" customWidth="1"/>
    <col min="1674" max="1674" width="10.36328125" style="2511" customWidth="1"/>
    <col min="1675" max="1676" width="11.453125" style="2511" customWidth="1"/>
    <col min="1677" max="1677" width="10.36328125" style="2511" customWidth="1"/>
    <col min="1678" max="1679" width="11.453125" style="2511" customWidth="1"/>
    <col min="1680" max="1680" width="10.36328125" style="2511" customWidth="1"/>
    <col min="1681" max="1682" width="11.453125" style="2511" customWidth="1"/>
    <col min="1683" max="1683" width="10.36328125" style="2511" customWidth="1"/>
    <col min="1684" max="1685" width="11.453125" style="2511" customWidth="1"/>
    <col min="1686" max="1686" width="10.36328125" style="2511" customWidth="1"/>
    <col min="1687" max="1688" width="11.453125" style="2511" customWidth="1"/>
    <col min="1689" max="1689" width="10.36328125" style="2511" customWidth="1"/>
    <col min="1690" max="1731" width="10.36328125" style="2514" customWidth="1"/>
    <col min="1732" max="1732" width="4.7265625" style="2825" customWidth="1"/>
    <col min="1733" max="1733" width="10.08984375" style="729" bestFit="1" customWidth="1"/>
    <col min="1734" max="1734" width="9.08984375" style="729" bestFit="1" customWidth="1"/>
    <col min="1735" max="1735" width="13.36328125" style="729" customWidth="1"/>
    <col min="1736" max="1737" width="9.08984375" style="729" bestFit="1" customWidth="1"/>
    <col min="1738" max="16384" width="9" style="729"/>
  </cols>
  <sheetData>
    <row r="1" spans="1:1739" ht="13" x14ac:dyDescent="0.2">
      <c r="A1" s="5591"/>
      <c r="B1" s="5591"/>
      <c r="C1" s="5591"/>
      <c r="D1" s="5591"/>
      <c r="E1" s="5592"/>
      <c r="F1" s="858" t="s">
        <v>354</v>
      </c>
      <c r="G1" s="862"/>
      <c r="H1" s="862">
        <f>COUNTA($H$115:H115)</f>
        <v>0</v>
      </c>
      <c r="I1" s="862">
        <f>COUNTA($H$115:I115)</f>
        <v>1</v>
      </c>
      <c r="J1" s="862">
        <f>COUNTA($H$115:J115)</f>
        <v>1</v>
      </c>
      <c r="K1" s="862">
        <f>COUNTA($H$115:K115)</f>
        <v>1</v>
      </c>
      <c r="L1" s="862">
        <f>COUNTA($H$115:L115)</f>
        <v>2</v>
      </c>
      <c r="M1" s="862">
        <f>COUNTA($H$115:M115)</f>
        <v>2</v>
      </c>
      <c r="N1" s="862">
        <f>COUNTA($H$115:N115)</f>
        <v>2</v>
      </c>
      <c r="O1" s="862">
        <f>COUNTA($H$115:O115)</f>
        <v>2</v>
      </c>
      <c r="P1" s="862">
        <f>COUNTA($H$115:P115)</f>
        <v>3</v>
      </c>
      <c r="Q1" s="862">
        <f>COUNTA($H$115:Q115)</f>
        <v>3</v>
      </c>
      <c r="R1" s="862">
        <f>COUNTA($H$115:R115)</f>
        <v>3</v>
      </c>
      <c r="S1" s="862">
        <f>COUNTA($H$115:S115)</f>
        <v>3</v>
      </c>
      <c r="T1" s="862">
        <f>COUNTA($H$115:T115)</f>
        <v>4</v>
      </c>
      <c r="U1" s="862">
        <f>COUNTA($H$115:U115)</f>
        <v>4</v>
      </c>
      <c r="V1" s="862">
        <f>COUNTA($H$115:V115)</f>
        <v>4</v>
      </c>
      <c r="W1" s="862">
        <f>COUNTA($H$115:W115)</f>
        <v>5</v>
      </c>
      <c r="X1" s="862">
        <f>COUNTA($H$115:X115)</f>
        <v>5</v>
      </c>
      <c r="Y1" s="862">
        <f>COUNTA($H$115:Y115)</f>
        <v>5</v>
      </c>
      <c r="Z1" s="862">
        <f>COUNTA($H$115:Z115)</f>
        <v>5</v>
      </c>
      <c r="AA1" s="862">
        <f>COUNTA($H$115:AA115)</f>
        <v>6</v>
      </c>
      <c r="AB1" s="862">
        <f>COUNTA($H$115:AB115)</f>
        <v>6</v>
      </c>
      <c r="AC1" s="862">
        <f>COUNTA($H$115:AC115)</f>
        <v>6</v>
      </c>
      <c r="AD1" s="862">
        <f>COUNTA($H$115:AD115)</f>
        <v>6</v>
      </c>
      <c r="AE1" s="862">
        <f>COUNTA($H$115:AE115)</f>
        <v>7</v>
      </c>
      <c r="AF1" s="862">
        <f>COUNTA($H$115:AF115)</f>
        <v>7</v>
      </c>
      <c r="AG1" s="862">
        <f>COUNTA($H$115:AG115)</f>
        <v>8</v>
      </c>
      <c r="AH1" s="862">
        <f>COUNTA($H$115:AH115)</f>
        <v>8</v>
      </c>
      <c r="AI1" s="862">
        <f>COUNTA($H$115:AI115)</f>
        <v>8</v>
      </c>
      <c r="AJ1" s="862">
        <f>COUNTA($H$115:AJ115)</f>
        <v>9</v>
      </c>
      <c r="AK1" s="862">
        <f>COUNTA($H$115:AK115)</f>
        <v>9</v>
      </c>
      <c r="AL1" s="862">
        <f>COUNTA($H$115:AL115)</f>
        <v>9</v>
      </c>
      <c r="AM1" s="862">
        <f>COUNTA($H$115:AM115)</f>
        <v>10</v>
      </c>
      <c r="AN1" s="862">
        <f>COUNTA($H$115:AN115)</f>
        <v>10</v>
      </c>
      <c r="AO1" s="4082">
        <f>COUNTA($H$115:AO115)</f>
        <v>10</v>
      </c>
      <c r="AP1" s="862">
        <f>COUNTA($H$115:AP115)</f>
        <v>11</v>
      </c>
      <c r="AQ1" s="862">
        <f>COUNTA($H$115:AQ115)</f>
        <v>11</v>
      </c>
      <c r="AR1" s="862">
        <f>COUNTA($H$115:AR115)</f>
        <v>12</v>
      </c>
      <c r="AS1" s="862">
        <f>COUNTA($H$115:AS115)</f>
        <v>12</v>
      </c>
      <c r="AT1" s="862">
        <f>COUNTA($H$115:AT115)</f>
        <v>12</v>
      </c>
      <c r="AU1" s="862">
        <f>COUNTA($H$115:AU115)</f>
        <v>12</v>
      </c>
      <c r="AV1" s="862">
        <f>COUNTA($H$115:AV115)</f>
        <v>13</v>
      </c>
      <c r="AW1" s="862">
        <f>COUNTA($H$115:AW115)</f>
        <v>13</v>
      </c>
      <c r="AX1" s="862">
        <f>COUNTA($H$115:AX115)</f>
        <v>14</v>
      </c>
      <c r="AY1" s="862">
        <f>COUNTA($H$115:AY115)</f>
        <v>14</v>
      </c>
      <c r="AZ1" s="862">
        <f>COUNTA($H$115:AZ115)</f>
        <v>15</v>
      </c>
      <c r="BA1" s="862">
        <f>COUNTA($H$115:BA115)</f>
        <v>15</v>
      </c>
      <c r="BB1" s="862">
        <f>COUNTA($H$115:BB115)</f>
        <v>16</v>
      </c>
      <c r="BC1" s="862">
        <f>COUNTA($H$115:BC115)</f>
        <v>16</v>
      </c>
      <c r="BD1" s="862">
        <f>COUNTA($H$115:BD115)</f>
        <v>16</v>
      </c>
      <c r="BE1" s="862">
        <f>COUNTA($H$115:BE115)</f>
        <v>17</v>
      </c>
      <c r="BF1" s="862">
        <f>COUNTA($H$115:BF115)</f>
        <v>17</v>
      </c>
      <c r="BG1" s="862">
        <f>COUNTA($H$115:BG115)</f>
        <v>17</v>
      </c>
      <c r="BH1" s="862">
        <f>COUNTA($H$115:BH115)</f>
        <v>18</v>
      </c>
      <c r="BI1" s="862">
        <f>COUNTA($H$115:BI115)</f>
        <v>18</v>
      </c>
      <c r="BJ1" s="862">
        <f>COUNTA($H$115:BJ115)</f>
        <v>18</v>
      </c>
      <c r="BK1" s="862">
        <f>COUNTA($H$115:BK115)</f>
        <v>19</v>
      </c>
      <c r="BL1" s="862">
        <f>COUNTA($H$115:BL115)</f>
        <v>19</v>
      </c>
      <c r="BM1" s="862">
        <f>COUNTA($H$115:BM115)</f>
        <v>19</v>
      </c>
      <c r="BN1" s="862">
        <f>COUNTA($H$115:BN115)</f>
        <v>20</v>
      </c>
      <c r="BO1" s="862">
        <f>COUNTA($H$115:BO115)</f>
        <v>20</v>
      </c>
      <c r="BP1" s="862">
        <f>COUNTA($H$115:BP115)</f>
        <v>20</v>
      </c>
      <c r="BQ1" s="862">
        <f>COUNTA($H$115:BQ115)</f>
        <v>21</v>
      </c>
      <c r="BR1" s="862">
        <f>COUNTA($H$115:BR115)</f>
        <v>21</v>
      </c>
      <c r="BS1" s="862">
        <f>COUNTA($H$115:BS115)</f>
        <v>21</v>
      </c>
      <c r="BT1" s="862">
        <f>COUNTA($H$115:BT115)</f>
        <v>22</v>
      </c>
      <c r="BU1" s="862">
        <f>COUNTA($H$115:BU115)</f>
        <v>22</v>
      </c>
      <c r="BV1" s="862">
        <f>COUNTA($H$115:BV115)</f>
        <v>22</v>
      </c>
      <c r="BW1" s="862">
        <f>COUNTA($H$115:BW115)</f>
        <v>23</v>
      </c>
      <c r="BX1" s="862">
        <f>COUNTA($H$115:BX115)</f>
        <v>23</v>
      </c>
      <c r="BY1" s="862">
        <f>COUNTA($H$115:BY115)</f>
        <v>23</v>
      </c>
      <c r="BZ1" s="862">
        <f>COUNTA($H$115:BZ115)</f>
        <v>24</v>
      </c>
      <c r="CA1" s="862">
        <f>COUNTA($H$115:CA115)</f>
        <v>24</v>
      </c>
      <c r="CB1" s="862">
        <f>COUNTA($H$115:CB115)</f>
        <v>24</v>
      </c>
      <c r="CC1" s="862">
        <f>COUNTA($H$115:CC115)</f>
        <v>25</v>
      </c>
      <c r="CD1" s="862">
        <f>COUNTA($H$115:CD115)</f>
        <v>25</v>
      </c>
      <c r="CE1" s="862">
        <f>COUNTA($H$115:CE115)</f>
        <v>25</v>
      </c>
      <c r="CF1" s="862">
        <f>COUNTA($H$115:CF115)</f>
        <v>26</v>
      </c>
      <c r="CG1" s="862">
        <f>COUNTA($H$115:CG115)</f>
        <v>26</v>
      </c>
      <c r="CH1" s="862">
        <f>COUNTA($H$115:CH115)</f>
        <v>26</v>
      </c>
      <c r="CI1" s="862">
        <f>COUNTA($H$115:CI115)</f>
        <v>27</v>
      </c>
      <c r="CJ1" s="862">
        <f>COUNTA($H$115:CJ115)</f>
        <v>27</v>
      </c>
      <c r="CK1" s="862">
        <f>COUNTA($H$115:CK115)</f>
        <v>27</v>
      </c>
      <c r="CL1" s="862">
        <f>COUNTA($H$115:CL115)</f>
        <v>28</v>
      </c>
      <c r="CM1" s="862">
        <f>COUNTA($H$115:CM115)</f>
        <v>28</v>
      </c>
      <c r="CN1" s="862">
        <f>COUNTA($H$115:CN115)</f>
        <v>29</v>
      </c>
      <c r="CO1" s="862">
        <f>COUNTA($H$115:CO115)</f>
        <v>29</v>
      </c>
      <c r="CP1" s="862">
        <f>COUNTA($H$115:CP115)</f>
        <v>30</v>
      </c>
      <c r="CQ1" s="862">
        <f>COUNTA($H$115:CQ115)</f>
        <v>31</v>
      </c>
      <c r="CR1" s="862">
        <f>COUNTA($H$115:CR115)</f>
        <v>32</v>
      </c>
      <c r="CS1" s="862">
        <f>COUNTA($H$115:CS115)</f>
        <v>32</v>
      </c>
      <c r="CT1" s="862">
        <f>COUNTA($H$115:CT115)</f>
        <v>32</v>
      </c>
      <c r="CU1" s="862">
        <f>COUNTA($H$115:CU115)</f>
        <v>33</v>
      </c>
      <c r="CV1" s="862">
        <f>COUNTA($H$115:CV115)</f>
        <v>33</v>
      </c>
      <c r="CW1" s="862">
        <f>COUNTA($H$115:CW115)</f>
        <v>34</v>
      </c>
      <c r="CX1" s="862">
        <f>COUNTA($H$115:CX115)</f>
        <v>35</v>
      </c>
      <c r="CY1" s="862">
        <f>COUNTA($H$115:CY115)</f>
        <v>36</v>
      </c>
      <c r="CZ1" s="862">
        <f>COUNTA($H$115:CZ115)</f>
        <v>36</v>
      </c>
      <c r="DA1" s="862">
        <f>COUNTA($H$115:DA115)</f>
        <v>37</v>
      </c>
      <c r="DB1" s="862">
        <f>COUNTA($H$115:DB115)</f>
        <v>37</v>
      </c>
      <c r="DC1" s="862">
        <f>COUNTA($H$115:DC115)</f>
        <v>37</v>
      </c>
      <c r="DD1" s="862">
        <f>COUNTA($H$115:DD115)</f>
        <v>38</v>
      </c>
      <c r="DE1" s="862">
        <f>COUNTA($H$115:DE115)</f>
        <v>38</v>
      </c>
      <c r="DF1" s="862">
        <f>COUNTA($H$115:DF115)</f>
        <v>38</v>
      </c>
      <c r="DG1" s="862">
        <f>COUNTA($H$115:DG115)</f>
        <v>39</v>
      </c>
      <c r="DH1" s="862">
        <f>COUNTA($H$115:DH115)</f>
        <v>39</v>
      </c>
      <c r="DI1" s="862">
        <f>COUNTA($H$115:DI115)</f>
        <v>39</v>
      </c>
      <c r="DJ1" s="862">
        <f>COUNTA($H$115:DJ115)</f>
        <v>40</v>
      </c>
      <c r="DK1" s="862">
        <f>COUNTA($H$115:DK115)</f>
        <v>40</v>
      </c>
      <c r="DL1" s="862">
        <f>COUNTA($H$115:DL115)</f>
        <v>41</v>
      </c>
      <c r="DM1" s="862">
        <f>COUNTA($H$115:DM115)</f>
        <v>41</v>
      </c>
      <c r="DN1" s="862">
        <f>COUNTA($H$115:DN115)</f>
        <v>41</v>
      </c>
      <c r="DO1" s="862">
        <f>COUNTA($H$115:DO115)</f>
        <v>42</v>
      </c>
      <c r="DP1" s="862">
        <f>COUNTA($H$115:DP115)</f>
        <v>42</v>
      </c>
      <c r="DQ1" s="862">
        <f>COUNTA($H$115:DQ115)</f>
        <v>43</v>
      </c>
      <c r="DR1" s="862">
        <f>COUNTA($H$115:DR115)</f>
        <v>43</v>
      </c>
      <c r="DS1" s="862">
        <f>COUNTA($H$115:DS115)</f>
        <v>44</v>
      </c>
      <c r="DT1" s="862">
        <f>COUNTA($H$115:DT115)</f>
        <v>44</v>
      </c>
      <c r="DU1" s="862">
        <f>COUNTA($H$115:DU115)</f>
        <v>45</v>
      </c>
      <c r="DV1" s="862">
        <f>COUNTA($H$115:DV115)</f>
        <v>45</v>
      </c>
      <c r="DW1" s="862">
        <f>COUNTA($H$115:DW115)</f>
        <v>46</v>
      </c>
      <c r="DX1" s="862">
        <f>COUNTA($H$115:DX115)</f>
        <v>46</v>
      </c>
      <c r="DY1" s="862">
        <f>COUNTA($H$115:DY115)</f>
        <v>47</v>
      </c>
      <c r="DZ1" s="862">
        <f>COUNTA($H$115:DZ115)</f>
        <v>47</v>
      </c>
      <c r="EA1" s="862">
        <f>COUNTA($H$115:EA115)</f>
        <v>47</v>
      </c>
      <c r="EB1" s="862">
        <f>COUNTA($H$115:EB115)</f>
        <v>48</v>
      </c>
      <c r="EC1" s="862">
        <f>COUNTA($H$115:EC115)</f>
        <v>48</v>
      </c>
      <c r="ED1" s="862">
        <f>COUNTA($H$115:ED115)</f>
        <v>48</v>
      </c>
      <c r="EE1" s="862">
        <f>COUNTA($H$115:EE115)</f>
        <v>49</v>
      </c>
      <c r="EF1" s="862">
        <f>COUNTA($H$115:EF115)</f>
        <v>49</v>
      </c>
      <c r="EG1" s="862">
        <f>COUNTA($H$115:EG115)</f>
        <v>49</v>
      </c>
      <c r="EH1" s="862">
        <f>COUNTA($H$115:EH115)</f>
        <v>50</v>
      </c>
      <c r="EI1" s="862">
        <f>COUNTA($H$115:EI115)</f>
        <v>50</v>
      </c>
      <c r="EJ1" s="862">
        <f>COUNTA($H$115:EJ115)</f>
        <v>50</v>
      </c>
      <c r="EK1" s="862">
        <f>COUNTA($H$115:EK115)</f>
        <v>50</v>
      </c>
      <c r="EL1" s="862">
        <f>COUNTA($H$115:EL115)</f>
        <v>50</v>
      </c>
      <c r="EM1" s="862">
        <f>COUNTA($H$115:EM115)</f>
        <v>51</v>
      </c>
      <c r="EN1" s="862">
        <f>COUNTA($H$115:EN115)</f>
        <v>51</v>
      </c>
      <c r="EO1" s="862">
        <f>COUNTA($H$115:EO115)</f>
        <v>51</v>
      </c>
      <c r="EP1" s="862">
        <f>COUNTA($H$115:EP115)</f>
        <v>52</v>
      </c>
      <c r="EQ1" s="862">
        <f>COUNTA($H$115:EQ115)</f>
        <v>52</v>
      </c>
      <c r="ER1" s="862">
        <f>COUNTA($H$115:ER115)</f>
        <v>53</v>
      </c>
      <c r="ES1" s="862">
        <f>COUNTA($H$115:ES115)</f>
        <v>53</v>
      </c>
      <c r="ET1" s="862">
        <f>COUNTA($H$115:ET115)</f>
        <v>53</v>
      </c>
      <c r="EU1" s="862">
        <f>COUNTA($H$115:EU115)</f>
        <v>54</v>
      </c>
      <c r="EV1" s="862">
        <f>COUNTA($H$115:EV115)</f>
        <v>54</v>
      </c>
      <c r="EW1" s="862">
        <f>COUNTA($H$115:EW115)</f>
        <v>55</v>
      </c>
      <c r="EX1" s="862">
        <f>COUNTA($H$115:EX115)</f>
        <v>55</v>
      </c>
      <c r="EY1" s="862">
        <f>COUNTA($H$115:EY115)</f>
        <v>55</v>
      </c>
      <c r="EZ1" s="862">
        <f>COUNTA($H$115:EZ115)</f>
        <v>56</v>
      </c>
      <c r="FA1" s="862">
        <f>COUNTA($H$115:FA115)</f>
        <v>56</v>
      </c>
      <c r="FB1" s="862">
        <f>COUNTA($H$115:FB115)</f>
        <v>57</v>
      </c>
      <c r="FC1" s="862">
        <f>COUNTA($H$115:FC115)</f>
        <v>57</v>
      </c>
      <c r="FD1" s="862">
        <f>COUNTA($H$115:FD115)</f>
        <v>57</v>
      </c>
      <c r="FE1" s="862">
        <f>COUNTA($H$115:FE115)</f>
        <v>57</v>
      </c>
      <c r="FF1" s="862">
        <f>COUNTA($H$115:FF115)</f>
        <v>57</v>
      </c>
      <c r="FG1" s="862">
        <f>COUNTA($H$115:FG115)</f>
        <v>57</v>
      </c>
      <c r="FH1" s="862">
        <f>COUNTA($H$115:FH115)</f>
        <v>57</v>
      </c>
      <c r="FI1" s="862">
        <f>COUNTA($H$115:FI115)</f>
        <v>57</v>
      </c>
      <c r="FJ1" s="862">
        <f>COUNTA($H$115:FJ115)</f>
        <v>57</v>
      </c>
      <c r="FK1" s="862">
        <f>COUNTA($H$115:FK115)</f>
        <v>57</v>
      </c>
      <c r="FL1" s="862">
        <f>COUNTA($H$115:FL115)</f>
        <v>57</v>
      </c>
      <c r="FM1" s="862">
        <f>COUNTA($H$115:FM115)</f>
        <v>57</v>
      </c>
      <c r="FN1" s="862">
        <f>COUNTA($H$115:FN115)</f>
        <v>57</v>
      </c>
      <c r="FO1" s="862">
        <f>COUNTA($H$115:FO115)</f>
        <v>57</v>
      </c>
      <c r="FP1" s="862">
        <f>COUNTA($H$115:FP115)</f>
        <v>57</v>
      </c>
      <c r="FQ1" s="862">
        <f>COUNTA($H$115:FQ115)</f>
        <v>58</v>
      </c>
      <c r="FR1" s="862">
        <f>COUNTA($H$115:FR115)</f>
        <v>58</v>
      </c>
      <c r="FS1" s="862">
        <f>COUNTA($H$115:FS115)</f>
        <v>58</v>
      </c>
      <c r="FT1" s="862">
        <f>COUNTA($H$115:FT115)</f>
        <v>58</v>
      </c>
      <c r="FU1" s="862">
        <f>COUNTA($H$115:FU115)</f>
        <v>58</v>
      </c>
      <c r="FV1" s="862">
        <f>COUNTA($H$115:FV115)</f>
        <v>59</v>
      </c>
      <c r="FW1" s="862">
        <f>COUNTA($H$115:FW115)</f>
        <v>59</v>
      </c>
      <c r="FX1" s="862">
        <f>COUNTA($H$115:FX115)</f>
        <v>59</v>
      </c>
      <c r="FY1" s="862">
        <f>COUNTA($H$115:FY115)</f>
        <v>60</v>
      </c>
      <c r="FZ1" s="862">
        <f>COUNTA($H$115:FZ115)</f>
        <v>60</v>
      </c>
      <c r="GA1" s="862">
        <f>COUNTA($H$115:GA115)</f>
        <v>60</v>
      </c>
      <c r="GB1" s="862">
        <f>COUNTA($H$115:GB115)</f>
        <v>61</v>
      </c>
      <c r="GC1" s="862">
        <f>COUNTA($H$115:GC115)</f>
        <v>61</v>
      </c>
      <c r="GD1" s="862">
        <f>COUNTA($H$115:GD115)</f>
        <v>62</v>
      </c>
      <c r="GE1" s="862">
        <f>COUNTA($H$115:GE115)</f>
        <v>62</v>
      </c>
      <c r="GF1" s="862">
        <f>COUNTA($H$115:GF115)</f>
        <v>62</v>
      </c>
      <c r="GG1" s="862">
        <f>COUNTA($H$115:GG115)</f>
        <v>63</v>
      </c>
      <c r="GH1" s="862">
        <f>COUNTA($H$115:GH115)</f>
        <v>63</v>
      </c>
      <c r="GI1" s="862">
        <f>COUNTA($H$115:GI115)</f>
        <v>64</v>
      </c>
      <c r="GJ1" s="862">
        <f>COUNTA($H$115:GJ115)</f>
        <v>64</v>
      </c>
      <c r="GK1" s="862">
        <f>COUNTA($H$115:GK115)</f>
        <v>64</v>
      </c>
      <c r="GL1" s="862">
        <f>COUNTA($H$115:GL115)</f>
        <v>65</v>
      </c>
      <c r="GM1" s="862">
        <f>COUNTA($H$115:GM115)</f>
        <v>65</v>
      </c>
      <c r="GN1" s="862">
        <f>COUNTA($H$115:GN115)</f>
        <v>66</v>
      </c>
      <c r="GO1" s="862">
        <f>COUNTA($H$115:GO115)</f>
        <v>66</v>
      </c>
      <c r="GP1" s="862">
        <f>COUNTA($H$115:GP115)</f>
        <v>66</v>
      </c>
      <c r="GQ1" s="862">
        <f>COUNTA($H$115:GQ115)</f>
        <v>67</v>
      </c>
      <c r="GR1" s="862">
        <f>COUNTA($H$115:GR115)</f>
        <v>67</v>
      </c>
      <c r="GS1" s="862">
        <f>COUNTA($H$115:GS115)</f>
        <v>68</v>
      </c>
      <c r="GT1" s="862">
        <f>COUNTA($H$115:GT115)</f>
        <v>68</v>
      </c>
      <c r="GU1" s="862">
        <f>COUNTA($H$115:GU115)</f>
        <v>68</v>
      </c>
      <c r="GV1" s="862">
        <f>COUNTA($H$115:GV115)</f>
        <v>68</v>
      </c>
      <c r="GW1" s="862">
        <f>COUNTA($H$115:GW115)</f>
        <v>68</v>
      </c>
      <c r="GX1" s="862">
        <f>COUNTA($H$115:GX115)</f>
        <v>68</v>
      </c>
      <c r="GY1" s="862">
        <f>COUNTA($H$115:GY115)</f>
        <v>68</v>
      </c>
      <c r="GZ1" s="862">
        <f>COUNTA($H$115:GZ115)</f>
        <v>68</v>
      </c>
      <c r="HA1" s="862">
        <f>COUNTA($H$115:HA115)</f>
        <v>68</v>
      </c>
      <c r="HB1" s="862">
        <f>COUNTA($H$115:HB115)</f>
        <v>68</v>
      </c>
      <c r="HC1" s="862">
        <f>COUNTA($H$115:HC115)</f>
        <v>68</v>
      </c>
      <c r="HD1" s="862">
        <f>COUNTA($H$115:HD115)</f>
        <v>68</v>
      </c>
      <c r="HE1" s="862">
        <f>COUNTA($H$115:HE115)</f>
        <v>68</v>
      </c>
      <c r="HF1" s="862">
        <f>COUNTA($H$115:HF115)</f>
        <v>68</v>
      </c>
      <c r="HG1" s="862">
        <f>COUNTA($H$115:HG115)</f>
        <v>68</v>
      </c>
      <c r="HH1" s="862">
        <f>COUNTA($H$115:HH115)</f>
        <v>69</v>
      </c>
      <c r="HI1" s="862">
        <f>COUNTA($H$115:HI115)</f>
        <v>69</v>
      </c>
      <c r="HJ1" s="862">
        <f>COUNTA($H$115:HJ115)</f>
        <v>69</v>
      </c>
      <c r="HK1" s="862">
        <f>COUNTA($H$115:HK115)</f>
        <v>69</v>
      </c>
      <c r="HL1" s="862">
        <f>COUNTA($H$115:HL115)</f>
        <v>69</v>
      </c>
      <c r="HM1" s="862">
        <f>COUNTA($H$115:HM115)</f>
        <v>70</v>
      </c>
      <c r="HN1" s="862">
        <f>COUNTA($H$115:HN115)</f>
        <v>70</v>
      </c>
      <c r="HO1" s="862">
        <f>COUNTA($H$115:HO115)</f>
        <v>70</v>
      </c>
      <c r="HP1" s="862">
        <f>COUNTA($H$115:HP115)</f>
        <v>70</v>
      </c>
      <c r="HQ1" s="862">
        <f>COUNTA($H$115:HQ115)</f>
        <v>70</v>
      </c>
      <c r="HR1" s="862">
        <f>COUNTA($H$115:HR115)</f>
        <v>70</v>
      </c>
      <c r="HS1" s="862">
        <f>COUNTA($H$115:HS115)</f>
        <v>70</v>
      </c>
      <c r="HT1" s="862">
        <f>COUNTA($H$115:HT115)</f>
        <v>70</v>
      </c>
      <c r="HU1" s="862">
        <f>COUNTA($H$115:HU115)</f>
        <v>70</v>
      </c>
      <c r="HV1" s="862">
        <f>COUNTA($H$115:HV115)</f>
        <v>70</v>
      </c>
      <c r="HW1" s="862">
        <f>COUNTA($H$115:HW115)</f>
        <v>70</v>
      </c>
      <c r="HX1" s="862">
        <f>COUNTA($H$115:HX115)</f>
        <v>70</v>
      </c>
      <c r="HY1" s="862">
        <f>COUNTA($H$115:HY115)</f>
        <v>70</v>
      </c>
      <c r="HZ1" s="862">
        <f>COUNTA($H$115:HZ115)</f>
        <v>70</v>
      </c>
      <c r="IA1" s="862">
        <f>COUNTA($H$115:IA115)</f>
        <v>70</v>
      </c>
      <c r="IB1" s="862">
        <f>COUNTA($H$115:IB115)</f>
        <v>70</v>
      </c>
      <c r="IC1" s="862">
        <f>COUNTA($H$115:IC115)</f>
        <v>70</v>
      </c>
      <c r="ID1" s="862">
        <f>COUNTA($H$115:ID115)</f>
        <v>70</v>
      </c>
      <c r="IE1" s="862">
        <f>COUNTA($H$115:IE115)</f>
        <v>70</v>
      </c>
      <c r="IF1" s="862">
        <f>COUNTA($H$115:IF115)</f>
        <v>70</v>
      </c>
      <c r="IG1" s="862">
        <f>COUNTA($H$115:IG115)</f>
        <v>70</v>
      </c>
      <c r="IH1" s="862">
        <f>COUNTA($H$115:IH115)</f>
        <v>70</v>
      </c>
      <c r="II1" s="862">
        <f>COUNTA($H$115:II115)</f>
        <v>70</v>
      </c>
      <c r="IJ1" s="862">
        <f>COUNTA($H$115:IJ115)</f>
        <v>70</v>
      </c>
      <c r="IK1" s="862">
        <f>COUNTA($H$115:IK115)</f>
        <v>70</v>
      </c>
      <c r="IL1" s="862">
        <f>COUNTA($H$115:IL115)</f>
        <v>70</v>
      </c>
      <c r="IM1" s="862">
        <f>COUNTA($H$115:IM115)</f>
        <v>70</v>
      </c>
      <c r="IN1" s="862">
        <f>COUNTA($H$115:IN115)</f>
        <v>70</v>
      </c>
      <c r="IO1" s="862">
        <f>COUNTA($H$115:IO115)</f>
        <v>70</v>
      </c>
      <c r="IP1" s="862">
        <f>COUNTA($H$115:IP115)</f>
        <v>70</v>
      </c>
      <c r="IQ1" s="862">
        <f>COUNTA($H$115:IQ115)</f>
        <v>70</v>
      </c>
      <c r="IR1" s="862">
        <f>COUNTA($H$115:IR115)</f>
        <v>70</v>
      </c>
      <c r="IS1" s="862">
        <f>COUNTA($H$115:IS115)</f>
        <v>70</v>
      </c>
      <c r="IT1" s="862">
        <f>COUNTA($H$115:IT115)</f>
        <v>70</v>
      </c>
      <c r="IU1" s="862">
        <f>COUNTA($H$115:IU115)</f>
        <v>70</v>
      </c>
      <c r="IV1" s="862">
        <f>COUNTA($H$115:IV115)</f>
        <v>70</v>
      </c>
      <c r="IW1" s="862">
        <f>COUNTA($H$115:IW115)</f>
        <v>70</v>
      </c>
      <c r="IX1" s="862">
        <f>COUNTA($H$115:IX115)</f>
        <v>70</v>
      </c>
      <c r="IY1" s="862">
        <f>COUNTA($H$115:IY115)</f>
        <v>70</v>
      </c>
      <c r="IZ1" s="862">
        <f>COUNTA($H$115:IZ115)</f>
        <v>70</v>
      </c>
      <c r="JA1" s="862">
        <f>COUNTA($H$115:JA115)</f>
        <v>70</v>
      </c>
      <c r="JB1" s="862">
        <f>COUNTA($H$115:JB115)</f>
        <v>70</v>
      </c>
      <c r="JC1" s="862">
        <f>COUNTA($H$115:JC115)</f>
        <v>70</v>
      </c>
      <c r="JD1" s="862">
        <f>COUNTA($H$115:JD115)</f>
        <v>70</v>
      </c>
      <c r="JE1" s="862">
        <f>COUNTA($H$115:JE115)</f>
        <v>70</v>
      </c>
      <c r="JF1" s="862">
        <f>COUNTA($H$115:JF115)</f>
        <v>70</v>
      </c>
      <c r="JG1" s="862">
        <f>COUNTA($H$115:JG115)</f>
        <v>70</v>
      </c>
      <c r="JH1" s="862">
        <f>COUNTA($H$115:JH115)</f>
        <v>70</v>
      </c>
      <c r="JI1" s="862">
        <f>COUNTA($H$115:JI115)</f>
        <v>70</v>
      </c>
      <c r="JJ1" s="862">
        <f>COUNTA($H$115:JJ115)</f>
        <v>70</v>
      </c>
      <c r="JK1" s="862">
        <f>COUNTA($H$115:JK115)</f>
        <v>70</v>
      </c>
      <c r="JL1" s="862">
        <f>COUNTA($H$115:JL115)</f>
        <v>70</v>
      </c>
      <c r="JM1" s="862">
        <f>COUNTA($H$115:JM115)</f>
        <v>70</v>
      </c>
      <c r="JN1" s="862">
        <f>COUNTA($H$115:JN115)</f>
        <v>70</v>
      </c>
      <c r="JO1" s="862">
        <f>COUNTA($H$115:JO115)</f>
        <v>70</v>
      </c>
      <c r="JP1" s="862">
        <f>COUNTA($H$115:JP115)</f>
        <v>70</v>
      </c>
      <c r="JQ1" s="862">
        <f>COUNTA($H$115:JQ115)</f>
        <v>70</v>
      </c>
      <c r="JR1" s="862">
        <f>COUNTA($H$115:JR115)</f>
        <v>70</v>
      </c>
      <c r="JS1" s="862">
        <f>COUNTA($H$115:JS115)</f>
        <v>70</v>
      </c>
      <c r="JT1" s="862">
        <f>COUNTA($H$115:JT115)</f>
        <v>70</v>
      </c>
      <c r="JU1" s="862">
        <f>COUNTA($H$115:JU115)</f>
        <v>70</v>
      </c>
      <c r="JV1" s="862">
        <f>COUNTA($H$115:JV115)</f>
        <v>70</v>
      </c>
      <c r="JW1" s="862">
        <f>COUNTA($H$115:JW115)</f>
        <v>70</v>
      </c>
      <c r="JX1" s="862">
        <f>COUNTA($H$115:JX115)</f>
        <v>70</v>
      </c>
      <c r="JY1" s="862">
        <f>COUNTA($H$115:JY115)</f>
        <v>70</v>
      </c>
      <c r="JZ1" s="862">
        <f>COUNTA($H$115:JZ115)</f>
        <v>70</v>
      </c>
      <c r="KA1" s="862">
        <f>COUNTA($H$115:KA115)</f>
        <v>70</v>
      </c>
      <c r="KB1" s="862">
        <f>COUNTA($H$115:KB115)</f>
        <v>70</v>
      </c>
      <c r="KC1" s="862">
        <f>COUNTA($H$115:KC115)</f>
        <v>70</v>
      </c>
      <c r="KD1" s="862">
        <f>COUNTA($H$115:KD115)</f>
        <v>70</v>
      </c>
      <c r="KE1" s="862">
        <f>COUNTA($H$115:KE115)</f>
        <v>70</v>
      </c>
      <c r="KF1" s="862">
        <f>COUNTA($H$115:KF115)</f>
        <v>70</v>
      </c>
      <c r="KG1" s="862">
        <f>COUNTA($H$115:KG115)</f>
        <v>70</v>
      </c>
      <c r="KH1" s="862">
        <f>COUNTA($H$115:KH115)</f>
        <v>70</v>
      </c>
      <c r="KI1" s="862">
        <f>COUNTA($H$115:KI115)</f>
        <v>70</v>
      </c>
      <c r="KJ1" s="862">
        <f>COUNTA($H$115:KJ115)</f>
        <v>70</v>
      </c>
      <c r="KK1" s="862">
        <f>COUNTA($H$115:KK115)</f>
        <v>71</v>
      </c>
      <c r="KL1" s="862">
        <f>COUNTA($H$115:KL115)</f>
        <v>71</v>
      </c>
      <c r="KM1" s="862">
        <f>COUNTA($H$115:KM115)</f>
        <v>72</v>
      </c>
      <c r="KN1" s="862">
        <f>COUNTA($H$115:KN115)</f>
        <v>72</v>
      </c>
      <c r="KO1" s="862">
        <f>COUNTA($H$115:KO115)</f>
        <v>72</v>
      </c>
      <c r="KP1" s="862">
        <f>COUNTA($H$115:KP115)</f>
        <v>72</v>
      </c>
      <c r="KQ1" s="862">
        <f>COUNTA($H$115:KQ115)</f>
        <v>72</v>
      </c>
      <c r="KR1" s="862">
        <f>COUNTA($H$115:KR115)</f>
        <v>72</v>
      </c>
      <c r="KS1" s="862">
        <f>COUNTA($H$115:KS115)</f>
        <v>72</v>
      </c>
      <c r="KT1" s="862">
        <f>COUNTA($H$115:KT115)</f>
        <v>72</v>
      </c>
      <c r="KU1" s="862">
        <f>COUNTA($H$115:KU115)</f>
        <v>72</v>
      </c>
      <c r="KV1" s="862">
        <f>COUNTA($H$115:KV115)</f>
        <v>72</v>
      </c>
      <c r="KW1" s="862">
        <f>COUNTA($H$115:KW115)</f>
        <v>72</v>
      </c>
      <c r="KX1" s="862">
        <f>COUNTA($H$115:KX115)</f>
        <v>72</v>
      </c>
      <c r="KY1" s="862">
        <f>COUNTA($H$115:KY115)</f>
        <v>72</v>
      </c>
      <c r="KZ1" s="862">
        <f>COUNTA($H$115:KZ115)</f>
        <v>72</v>
      </c>
      <c r="LA1" s="862">
        <f>COUNTA($H$115:LA115)</f>
        <v>72</v>
      </c>
      <c r="LB1" s="862">
        <f>COUNTA($H$115:LB115)</f>
        <v>72</v>
      </c>
      <c r="LC1" s="862">
        <f>COUNTA($H$115:LC115)</f>
        <v>72</v>
      </c>
      <c r="LD1" s="862">
        <f>COUNTA($H$115:LD115)</f>
        <v>72</v>
      </c>
      <c r="LE1" s="862">
        <f>COUNTA($H$115:LE115)</f>
        <v>72</v>
      </c>
      <c r="LF1" s="862">
        <f>COUNTA($H$115:LF115)</f>
        <v>73</v>
      </c>
      <c r="LG1" s="862">
        <f>COUNTA($H$115:LG115)</f>
        <v>73</v>
      </c>
      <c r="LH1" s="862">
        <f>COUNTA($H$115:LH115)</f>
        <v>73</v>
      </c>
      <c r="LI1" s="862">
        <f>COUNTA($H$115:LI115)</f>
        <v>73</v>
      </c>
      <c r="LJ1" s="862">
        <f>COUNTA($H$115:LJ115)</f>
        <v>74</v>
      </c>
      <c r="LK1" s="862">
        <f>COUNTA($H$115:LK115)</f>
        <v>74</v>
      </c>
      <c r="LL1" s="862">
        <f>COUNTA($H$115:LL115)</f>
        <v>74</v>
      </c>
      <c r="LM1" s="862">
        <f>COUNTA($H$115:LM115)</f>
        <v>74</v>
      </c>
      <c r="LN1" s="862">
        <f>COUNTA($H$115:LN115)</f>
        <v>74</v>
      </c>
      <c r="LO1" s="862">
        <f>COUNTA($H$115:LO115)</f>
        <v>74</v>
      </c>
      <c r="LP1" s="862">
        <f>COUNTA($H$115:LP115)</f>
        <v>75</v>
      </c>
      <c r="LQ1" s="862">
        <f>COUNTA($H$115:LQ115)</f>
        <v>75</v>
      </c>
      <c r="LR1" s="862">
        <f>COUNTA($H$115:LR115)</f>
        <v>75</v>
      </c>
      <c r="LS1" s="862">
        <f>COUNTA($H$115:LS115)</f>
        <v>75</v>
      </c>
      <c r="LT1" s="862">
        <f>COUNTA($H$115:LT115)</f>
        <v>75</v>
      </c>
      <c r="LU1" s="862">
        <f>COUNTA($H$115:LU115)</f>
        <v>75</v>
      </c>
      <c r="LV1" s="862">
        <f>COUNTA($H$115:LV115)</f>
        <v>76</v>
      </c>
      <c r="LW1" s="862">
        <f>COUNTA($H$115:LW115)</f>
        <v>76</v>
      </c>
      <c r="LX1" s="862">
        <f>COUNTA($H$115:LX115)</f>
        <v>76</v>
      </c>
      <c r="LY1" s="862">
        <f>COUNTA($H$115:LY115)</f>
        <v>76</v>
      </c>
      <c r="LZ1" s="862">
        <f>COUNTA($H$115:LZ115)</f>
        <v>76</v>
      </c>
      <c r="MA1" s="862">
        <f>COUNTA($H$115:MA115)</f>
        <v>76</v>
      </c>
      <c r="MB1" s="862">
        <f>COUNTA($H$115:MB115)</f>
        <v>77</v>
      </c>
      <c r="MC1" s="862">
        <f>COUNTA($H$115:MC115)</f>
        <v>77</v>
      </c>
      <c r="MD1" s="862">
        <f>COUNTA($H$115:MD115)</f>
        <v>77</v>
      </c>
      <c r="ME1" s="862">
        <f>COUNTA($H$115:ME115)</f>
        <v>77</v>
      </c>
      <c r="MF1" s="862">
        <f>COUNTA($H$115:MF115)</f>
        <v>77</v>
      </c>
      <c r="MG1" s="862">
        <f>COUNTA($H$115:MG115)</f>
        <v>77</v>
      </c>
      <c r="MH1" s="862">
        <f>COUNTA($H$115:MH115)</f>
        <v>78</v>
      </c>
      <c r="MI1" s="862">
        <f>COUNTA($H$115:MI115)</f>
        <v>78</v>
      </c>
      <c r="MJ1" s="862">
        <f>COUNTA($H$115:MJ115)</f>
        <v>78</v>
      </c>
      <c r="MK1" s="862">
        <f>COUNTA($H$115:MK115)</f>
        <v>78</v>
      </c>
      <c r="ML1" s="862">
        <f>COUNTA($H$115:ML115)</f>
        <v>78</v>
      </c>
      <c r="MM1" s="862">
        <f>COUNTA($H$115:MM115)</f>
        <v>78</v>
      </c>
      <c r="MN1" s="862">
        <f>COUNTA($H$115:MN115)</f>
        <v>79</v>
      </c>
      <c r="MO1" s="862">
        <f>COUNTA($H$115:MO115)</f>
        <v>79</v>
      </c>
      <c r="MP1" s="862">
        <f>COUNTA($H$115:MP115)</f>
        <v>79</v>
      </c>
      <c r="MQ1" s="862">
        <f>COUNTA($H$115:MQ115)</f>
        <v>79</v>
      </c>
      <c r="MR1" s="862">
        <f>COUNTA($H$115:MR115)</f>
        <v>79</v>
      </c>
      <c r="MS1" s="862">
        <f>COUNTA($H$115:MS115)</f>
        <v>79</v>
      </c>
      <c r="MT1" s="862">
        <f>COUNTA($H$115:MT115)</f>
        <v>80</v>
      </c>
      <c r="MU1" s="862">
        <f>COUNTA($H$115:MU115)</f>
        <v>80</v>
      </c>
      <c r="MV1" s="862">
        <f>COUNTA($H$115:MV115)</f>
        <v>80</v>
      </c>
      <c r="MW1" s="862">
        <f>COUNTA($H$115:MW115)</f>
        <v>80</v>
      </c>
      <c r="MX1" s="862">
        <f>COUNTA($H$115:MX115)</f>
        <v>80</v>
      </c>
      <c r="MY1" s="862">
        <f>COUNTA($H$115:MY115)</f>
        <v>81</v>
      </c>
      <c r="MZ1" s="862">
        <f>COUNTA($H$115:MZ115)</f>
        <v>81</v>
      </c>
      <c r="NA1" s="862">
        <f>COUNTA($H$115:NA115)</f>
        <v>81</v>
      </c>
      <c r="NB1" s="862">
        <f>COUNTA($H$115:NB115)</f>
        <v>81</v>
      </c>
      <c r="NC1" s="862">
        <f>COUNTA($H$115:NC115)</f>
        <v>81</v>
      </c>
      <c r="ND1" s="862">
        <f>COUNTA($H$115:ND115)</f>
        <v>81</v>
      </c>
      <c r="NE1" s="862">
        <f>COUNTA($H$115:NE115)</f>
        <v>82</v>
      </c>
      <c r="NF1" s="862">
        <f>COUNTA($H$115:NF115)</f>
        <v>82</v>
      </c>
      <c r="NG1" s="862">
        <f>COUNTA($H$115:NG115)</f>
        <v>82</v>
      </c>
      <c r="NH1" s="862">
        <f>COUNTA($H$115:NH115)</f>
        <v>82</v>
      </c>
      <c r="NI1" s="862">
        <f>COUNTA($H$115:NI115)</f>
        <v>82</v>
      </c>
      <c r="NJ1" s="862">
        <f>COUNTA($H$115:NJ115)</f>
        <v>82</v>
      </c>
      <c r="NK1" s="862">
        <f>COUNTA($H$115:NK115)</f>
        <v>83</v>
      </c>
      <c r="NL1" s="862">
        <f>COUNTA($H$115:NL115)</f>
        <v>83</v>
      </c>
      <c r="NM1" s="862">
        <f>COUNTA($H$115:NM115)</f>
        <v>84</v>
      </c>
      <c r="NN1" s="862">
        <f>COUNTA($H$115:NN115)</f>
        <v>84</v>
      </c>
      <c r="NO1" s="862">
        <f>COUNTA($H$115:NO115)</f>
        <v>84</v>
      </c>
      <c r="NP1" s="862">
        <f>COUNTA($H$115:NP115)</f>
        <v>84</v>
      </c>
      <c r="NQ1" s="862">
        <f>COUNTA($H$115:NQ115)</f>
        <v>85</v>
      </c>
      <c r="NR1" s="862">
        <f>COUNTA($H$115:NR115)</f>
        <v>85</v>
      </c>
      <c r="NS1" s="862">
        <f>COUNTA($H$115:NS115)</f>
        <v>85</v>
      </c>
      <c r="NT1" s="862">
        <f>COUNTA($H$115:NT115)</f>
        <v>85</v>
      </c>
      <c r="NU1" s="862">
        <f>COUNTA($H$115:NU115)</f>
        <v>86</v>
      </c>
      <c r="NV1" s="862">
        <f>COUNTA($H$115:NV115)</f>
        <v>86</v>
      </c>
      <c r="NW1" s="862">
        <f>COUNTA($H$115:NW115)</f>
        <v>86</v>
      </c>
      <c r="NX1" s="862">
        <f>COUNTA($H$115:NX115)</f>
        <v>86</v>
      </c>
      <c r="NY1" s="862">
        <f>COUNTA($H$115:NY115)</f>
        <v>87</v>
      </c>
      <c r="NZ1" s="862">
        <f>COUNTA($H$115:NZ115)</f>
        <v>87</v>
      </c>
      <c r="OA1" s="862">
        <f>COUNTA($H$115:OA115)</f>
        <v>87</v>
      </c>
      <c r="OB1" s="862">
        <f>COUNTA($H$115:OB115)</f>
        <v>88</v>
      </c>
      <c r="OC1" s="862">
        <f>COUNTA($H$115:OC115)</f>
        <v>88</v>
      </c>
      <c r="OD1" s="862">
        <f>COUNTA($H$115:OD115)</f>
        <v>88</v>
      </c>
      <c r="OE1" s="862">
        <f>COUNTA($H$115:OE115)</f>
        <v>89</v>
      </c>
      <c r="OF1" s="862">
        <f>COUNTA($H$115:OF115)</f>
        <v>89</v>
      </c>
      <c r="OG1" s="862">
        <f>COUNTA($H$115:OG115)</f>
        <v>89</v>
      </c>
      <c r="OH1" s="862">
        <f>COUNTA($H$115:OH115)</f>
        <v>90</v>
      </c>
      <c r="OI1" s="862">
        <f>COUNTA($H$115:OI115)</f>
        <v>90</v>
      </c>
      <c r="OJ1" s="862">
        <f>COUNTA($H$115:OJ115)</f>
        <v>90</v>
      </c>
      <c r="OK1" s="862">
        <f>COUNTA($H$115:OK115)</f>
        <v>91</v>
      </c>
      <c r="OL1" s="862">
        <f>COUNTA($H$115:OL115)</f>
        <v>91</v>
      </c>
      <c r="OM1" s="862">
        <f>COUNTA($H$115:OM115)</f>
        <v>91</v>
      </c>
      <c r="ON1" s="862">
        <f>COUNTA($H$115:ON115)</f>
        <v>92</v>
      </c>
      <c r="OO1" s="862">
        <f>COUNTA($H$115:OO115)</f>
        <v>92</v>
      </c>
      <c r="OP1" s="862">
        <f>COUNTA($H$115:OP115)</f>
        <v>92</v>
      </c>
      <c r="OQ1" s="862">
        <f>COUNTA($H$115:OQ115)</f>
        <v>93</v>
      </c>
      <c r="OR1" s="862">
        <f>COUNTA($H$115:OR115)</f>
        <v>93</v>
      </c>
      <c r="OS1" s="862">
        <f>COUNTA($H$115:OS115)</f>
        <v>94</v>
      </c>
      <c r="OT1" s="862">
        <f>COUNTA($H$115:OT115)</f>
        <v>94</v>
      </c>
      <c r="OU1" s="862">
        <f>COUNTA($H$115:OU115)</f>
        <v>94</v>
      </c>
      <c r="OV1" s="862">
        <f>COUNTA($H$115:OV115)</f>
        <v>94</v>
      </c>
      <c r="OW1" s="862">
        <f>COUNTA($H$115:OW115)</f>
        <v>94</v>
      </c>
      <c r="OX1" s="862">
        <f>COUNTA($H$115:OX115)</f>
        <v>94</v>
      </c>
      <c r="OY1" s="862">
        <f>COUNTA($H$115:OY115)</f>
        <v>94</v>
      </c>
      <c r="OZ1" s="862">
        <f>COUNTA($H$115:OZ115)</f>
        <v>94</v>
      </c>
      <c r="PA1" s="862">
        <f>COUNTA($H$115:PA115)</f>
        <v>94</v>
      </c>
      <c r="PB1" s="862">
        <f>COUNTA($H$115:PB115)</f>
        <v>94</v>
      </c>
      <c r="PC1" s="862">
        <f>COUNTA($H$115:PC115)</f>
        <v>94</v>
      </c>
      <c r="PD1" s="862">
        <f>COUNTA($H$115:PD115)</f>
        <v>94</v>
      </c>
      <c r="PE1" s="862">
        <f>COUNTA($H$115:PE115)</f>
        <v>94</v>
      </c>
      <c r="PF1" s="862">
        <f>COUNTA($H$115:PF115)</f>
        <v>94</v>
      </c>
      <c r="PG1" s="862">
        <f>COUNTA($H$115:PG115)</f>
        <v>94</v>
      </c>
      <c r="PH1" s="862">
        <f>COUNTA($H$115:PH115)</f>
        <v>94</v>
      </c>
      <c r="PI1" s="862">
        <f>COUNTA($H$115:PI115)</f>
        <v>94</v>
      </c>
      <c r="PJ1" s="862">
        <f>COUNTA($H$115:PJ115)</f>
        <v>94</v>
      </c>
      <c r="PK1" s="862">
        <f>COUNTA($H$115:PK115)</f>
        <v>94</v>
      </c>
      <c r="PL1" s="862">
        <f>COUNTA($H$115:PL115)</f>
        <v>94</v>
      </c>
      <c r="PM1" s="862">
        <f>COUNTA($H$115:PM115)</f>
        <v>95</v>
      </c>
      <c r="PN1" s="862">
        <f>COUNTA($H$115:PN115)</f>
        <v>95</v>
      </c>
      <c r="PO1" s="862">
        <f>COUNTA($H$115:PO115)</f>
        <v>96</v>
      </c>
      <c r="PP1" s="862">
        <f>COUNTA($H$115:PP115)</f>
        <v>96</v>
      </c>
      <c r="PQ1" s="862">
        <f>COUNTA($H$115:PQ115)</f>
        <v>97</v>
      </c>
      <c r="PR1" s="862">
        <f>COUNTA($H$115:PR115)</f>
        <v>97</v>
      </c>
      <c r="PS1" s="862">
        <f>COUNTA($H$115:PS115)</f>
        <v>98</v>
      </c>
      <c r="PT1" s="862">
        <f>COUNTA($H$115:PT115)</f>
        <v>98</v>
      </c>
      <c r="PU1" s="862">
        <f>COUNTA($H$115:PU115)</f>
        <v>99</v>
      </c>
      <c r="PV1" s="862">
        <f>COUNTA($H$115:PV115)</f>
        <v>99</v>
      </c>
      <c r="PW1" s="862">
        <f>COUNTA($H$115:PW115)</f>
        <v>100</v>
      </c>
      <c r="PX1" s="862">
        <f>COUNTA($H$115:PX115)</f>
        <v>100</v>
      </c>
      <c r="PY1" s="862">
        <f>COUNTA($H$115:PY115)</f>
        <v>101</v>
      </c>
      <c r="PZ1" s="862">
        <f>COUNTA($H$115:PZ115)</f>
        <v>101</v>
      </c>
      <c r="QA1" s="862">
        <f>COUNTA($H$115:QA115)</f>
        <v>102</v>
      </c>
      <c r="QB1" s="862">
        <f>COUNTA($H$115:QB115)</f>
        <v>102</v>
      </c>
      <c r="QC1" s="862">
        <f>COUNTA($H$115:QC115)</f>
        <v>103</v>
      </c>
      <c r="QD1" s="862">
        <f>COUNTA($H$115:QD115)</f>
        <v>103</v>
      </c>
      <c r="QE1" s="862">
        <f>COUNTA($H$115:QE115)</f>
        <v>104</v>
      </c>
      <c r="QF1" s="862">
        <f>COUNTA($H$115:QF115)</f>
        <v>104</v>
      </c>
      <c r="QG1" s="862">
        <f>COUNTA($H$115:QG115)</f>
        <v>105</v>
      </c>
      <c r="QH1" s="862">
        <f>COUNTA($H$115:QH115)</f>
        <v>105</v>
      </c>
      <c r="QI1" s="862">
        <f>COUNTA($H$115:QI115)</f>
        <v>106</v>
      </c>
      <c r="QJ1" s="862">
        <f>COUNTA($H$115:QJ115)</f>
        <v>106</v>
      </c>
      <c r="QK1" s="862">
        <f>COUNTA($H$115:QK115)</f>
        <v>107</v>
      </c>
      <c r="QL1" s="862">
        <f>COUNTA($H$115:QL115)</f>
        <v>107</v>
      </c>
      <c r="QM1" s="862">
        <f>COUNTA($H$115:QM115)</f>
        <v>108</v>
      </c>
      <c r="QN1" s="862">
        <f>COUNTA($H$115:QN115)</f>
        <v>108</v>
      </c>
      <c r="QO1" s="862">
        <f>COUNTA($H$115:QO115)</f>
        <v>109</v>
      </c>
      <c r="QP1" s="862">
        <f>COUNTA($H$115:QP115)</f>
        <v>109</v>
      </c>
      <c r="QQ1" s="862">
        <f>COUNTA($H$115:QQ115)</f>
        <v>110</v>
      </c>
      <c r="QR1" s="862">
        <f>COUNTA($H$115:QR115)</f>
        <v>110</v>
      </c>
      <c r="QS1" s="862">
        <f>COUNTA($H$115:QS115)</f>
        <v>111</v>
      </c>
      <c r="QT1" s="862">
        <f>COUNTA($H$115:QT115)</f>
        <v>111</v>
      </c>
      <c r="QU1" s="862">
        <f>COUNTA($H$115:QU115)</f>
        <v>111</v>
      </c>
      <c r="QV1" s="862">
        <f>COUNTA($H$115:QV115)</f>
        <v>111</v>
      </c>
      <c r="QW1" s="862">
        <f>COUNTA($H$115:QW115)</f>
        <v>111</v>
      </c>
      <c r="QX1" s="862">
        <f>COUNTA($H$115:QX115)</f>
        <v>111</v>
      </c>
      <c r="QY1" s="862">
        <f>COUNTA($H$115:QY115)</f>
        <v>111</v>
      </c>
      <c r="QZ1" s="862">
        <f>COUNTA($H$115:QZ115)</f>
        <v>111</v>
      </c>
      <c r="RA1" s="862">
        <f>COUNTA($H$115:RA115)</f>
        <v>111</v>
      </c>
      <c r="RB1" s="862">
        <f>COUNTA($H$115:RB115)</f>
        <v>111</v>
      </c>
      <c r="RC1" s="862">
        <f>COUNTA($H$115:RC115)</f>
        <v>111</v>
      </c>
      <c r="RD1" s="862">
        <f>COUNTA($H$115:RD115)</f>
        <v>111</v>
      </c>
      <c r="RE1" s="862">
        <f>COUNTA($H$115:RE115)</f>
        <v>111</v>
      </c>
      <c r="RF1" s="862">
        <f>COUNTA($H$115:RF115)</f>
        <v>111</v>
      </c>
      <c r="RG1" s="862">
        <f>COUNTA($H$115:RG115)</f>
        <v>111</v>
      </c>
      <c r="RH1" s="862">
        <f>COUNTA($H$115:RH115)</f>
        <v>111</v>
      </c>
      <c r="RI1" s="862">
        <f>COUNTA($H$115:RI115)</f>
        <v>111</v>
      </c>
      <c r="RJ1" s="862">
        <f>COUNTA($H$115:RJ115)</f>
        <v>111</v>
      </c>
      <c r="RK1" s="862">
        <f>COUNTA($H$115:RK115)</f>
        <v>111</v>
      </c>
      <c r="RL1" s="862">
        <f>COUNTA($H$115:RL115)</f>
        <v>111</v>
      </c>
      <c r="RM1" s="862">
        <f>COUNTA($H$115:RM115)</f>
        <v>112</v>
      </c>
      <c r="RN1" s="862">
        <f>COUNTA($H$115:RN115)</f>
        <v>112</v>
      </c>
      <c r="RO1" s="862">
        <f>COUNTA($H$115:RO115)</f>
        <v>113</v>
      </c>
      <c r="RP1" s="862">
        <f>COUNTA($H$115:RP115)</f>
        <v>113</v>
      </c>
      <c r="RQ1" s="862">
        <f>COUNTA($H$115:RQ115)</f>
        <v>114</v>
      </c>
      <c r="RR1" s="862">
        <f>COUNTA($H$115:RR115)</f>
        <v>114</v>
      </c>
      <c r="RS1" s="862">
        <f>COUNTA($H$115:RS115)</f>
        <v>115</v>
      </c>
      <c r="RT1" s="862">
        <f>COUNTA($H$115:RT115)</f>
        <v>115</v>
      </c>
      <c r="RU1" s="862">
        <f>COUNTA($H$115:RU115)</f>
        <v>116</v>
      </c>
      <c r="RV1" s="862">
        <f>COUNTA($H$115:RV115)</f>
        <v>116</v>
      </c>
      <c r="RW1" s="862">
        <f>COUNTA($H$115:RW115)</f>
        <v>117</v>
      </c>
      <c r="RX1" s="862">
        <f>COUNTA($H$115:RX115)</f>
        <v>117</v>
      </c>
      <c r="RY1" s="862">
        <f>COUNTA($H$115:RY115)</f>
        <v>118</v>
      </c>
      <c r="RZ1" s="862">
        <f>COUNTA($H$115:RZ115)</f>
        <v>118</v>
      </c>
      <c r="SA1" s="862">
        <f>COUNTA($H$115:SA115)</f>
        <v>119</v>
      </c>
      <c r="SB1" s="862">
        <f>COUNTA($H$115:SB115)</f>
        <v>119</v>
      </c>
      <c r="SC1" s="862">
        <f>COUNTA($H$115:SC115)</f>
        <v>120</v>
      </c>
      <c r="SD1" s="862">
        <f>COUNTA($H$115:SD115)</f>
        <v>120</v>
      </c>
      <c r="SE1" s="862">
        <f>COUNTA($H$115:SE115)</f>
        <v>121</v>
      </c>
      <c r="SF1" s="862">
        <f>COUNTA($H$115:SF115)</f>
        <v>121</v>
      </c>
      <c r="SG1" s="862">
        <f>COUNTA($H$115:SG115)</f>
        <v>122</v>
      </c>
      <c r="SH1" s="862">
        <f>COUNTA($H$115:SH115)</f>
        <v>122</v>
      </c>
      <c r="SI1" s="862">
        <f>COUNTA($H$115:SI115)</f>
        <v>123</v>
      </c>
      <c r="SJ1" s="862">
        <f>COUNTA($H$115:SJ115)</f>
        <v>123</v>
      </c>
      <c r="SK1" s="862">
        <f>COUNTA($H$115:SK115)</f>
        <v>124</v>
      </c>
      <c r="SL1" s="862">
        <f>COUNTA($H$115:SL115)</f>
        <v>124</v>
      </c>
      <c r="SM1" s="862">
        <f>COUNTA($H$115:SM115)</f>
        <v>125</v>
      </c>
      <c r="SN1" s="862">
        <f>COUNTA($H$115:SN115)</f>
        <v>125</v>
      </c>
      <c r="SO1" s="862">
        <f>COUNTA($H$115:SO115)</f>
        <v>126</v>
      </c>
      <c r="SP1" s="862">
        <f>COUNTA($H$115:SP115)</f>
        <v>126</v>
      </c>
      <c r="SQ1" s="862">
        <f>COUNTA($H$115:SQ115)</f>
        <v>127</v>
      </c>
      <c r="SR1" s="862">
        <f>COUNTA($H$115:SR115)</f>
        <v>127</v>
      </c>
      <c r="SS1" s="862">
        <f>COUNTA($H$115:SS115)</f>
        <v>128</v>
      </c>
      <c r="ST1" s="862">
        <f>COUNTA($H$115:ST115)</f>
        <v>128</v>
      </c>
      <c r="SU1" s="862">
        <f>COUNTA($H$115:SU115)</f>
        <v>129</v>
      </c>
      <c r="SV1" s="862">
        <f>COUNTA($H$115:SV115)</f>
        <v>129</v>
      </c>
      <c r="SW1" s="862">
        <f>COUNTA($H$115:SW115)</f>
        <v>129</v>
      </c>
      <c r="SX1" s="862">
        <f>COUNTA($H$115:SX115)</f>
        <v>130</v>
      </c>
      <c r="SY1" s="862">
        <f>COUNTA($H$115:SY115)</f>
        <v>130</v>
      </c>
      <c r="SZ1" s="862">
        <f>COUNTA($H$115:SZ115)</f>
        <v>130</v>
      </c>
      <c r="TA1" s="862">
        <f>COUNTA($H$115:TA115)</f>
        <v>130</v>
      </c>
      <c r="TB1" s="862">
        <f>COUNTA($H$115:TB115)</f>
        <v>130</v>
      </c>
      <c r="TC1" s="862">
        <f>COUNTA($H$115:TC115)</f>
        <v>130</v>
      </c>
      <c r="TD1" s="862">
        <f>COUNTA($H$115:TD115)</f>
        <v>130</v>
      </c>
      <c r="TE1" s="862">
        <f>COUNTA($H$115:TE115)</f>
        <v>130</v>
      </c>
      <c r="TF1" s="862">
        <f>COUNTA($H$115:TF115)</f>
        <v>130</v>
      </c>
      <c r="TG1" s="862">
        <f>COUNTA($H$115:TG115)</f>
        <v>130</v>
      </c>
      <c r="TH1" s="862">
        <f>COUNTA($H$115:TH115)</f>
        <v>130</v>
      </c>
      <c r="TI1" s="862">
        <f>COUNTA($H$115:TI115)</f>
        <v>130</v>
      </c>
      <c r="TJ1" s="862">
        <f>COUNTA($H$115:TJ115)</f>
        <v>130</v>
      </c>
      <c r="TK1" s="862">
        <f>COUNTA($H$115:TK115)</f>
        <v>130</v>
      </c>
      <c r="TL1" s="862">
        <f>COUNTA($H$115:TL115)</f>
        <v>130</v>
      </c>
      <c r="TM1" s="862">
        <f>COUNTA($H$115:TM115)</f>
        <v>130</v>
      </c>
      <c r="TN1" s="862">
        <f>COUNTA($H$115:TN115)</f>
        <v>130</v>
      </c>
      <c r="TO1" s="862">
        <f>COUNTA($H$115:TO115)</f>
        <v>130</v>
      </c>
      <c r="TP1" s="862">
        <f>COUNTA($H$115:TP115)</f>
        <v>130</v>
      </c>
      <c r="TQ1" s="862">
        <f>COUNTA($H$115:TQ115)</f>
        <v>130</v>
      </c>
      <c r="TR1" s="862">
        <f>COUNTA($H$115:TR115)</f>
        <v>130</v>
      </c>
      <c r="TS1" s="862">
        <f>COUNTA($H$115:TS115)</f>
        <v>130</v>
      </c>
      <c r="TT1" s="862">
        <f>COUNTA($H$115:TT115)</f>
        <v>130</v>
      </c>
      <c r="TU1" s="862">
        <f>COUNTA($H$115:TU115)</f>
        <v>130</v>
      </c>
      <c r="TV1" s="862">
        <f>COUNTA($H$115:TV115)</f>
        <v>130</v>
      </c>
      <c r="TW1" s="862">
        <f>COUNTA($H$115:TW115)</f>
        <v>130</v>
      </c>
      <c r="TX1" s="862">
        <f>COUNTA($H$115:TX115)</f>
        <v>130</v>
      </c>
      <c r="TY1" s="862">
        <f>COUNTA($H$115:TY115)</f>
        <v>130</v>
      </c>
      <c r="TZ1" s="862">
        <f>COUNTA($H$115:TZ115)</f>
        <v>130</v>
      </c>
      <c r="UA1" s="862">
        <f>COUNTA($H$115:UA115)</f>
        <v>130</v>
      </c>
      <c r="UB1" s="862">
        <f>COUNTA($H$115:UB115)</f>
        <v>130</v>
      </c>
      <c r="UC1" s="862">
        <f>COUNTA($H$115:UC115)</f>
        <v>130</v>
      </c>
      <c r="UD1" s="862">
        <f>COUNTA($H$115:UD115)</f>
        <v>130</v>
      </c>
      <c r="UE1" s="862">
        <f>COUNTA($H$115:UE115)</f>
        <v>130</v>
      </c>
      <c r="UF1" s="862">
        <f>COUNTA($H$115:UF115)</f>
        <v>130</v>
      </c>
      <c r="UG1" s="862">
        <f>COUNTA($H$115:UG115)</f>
        <v>130</v>
      </c>
      <c r="UH1" s="862">
        <f>COUNTA($H$115:UH115)</f>
        <v>130</v>
      </c>
      <c r="UI1" s="862">
        <f>COUNTA($H$115:UI115)</f>
        <v>130</v>
      </c>
      <c r="UJ1" s="862">
        <f>COUNTA($H$115:UJ115)</f>
        <v>130</v>
      </c>
      <c r="UK1" s="862">
        <f>COUNTA($H$115:UK115)</f>
        <v>130</v>
      </c>
      <c r="UL1" s="862">
        <f>COUNTA($H$115:UL115)</f>
        <v>130</v>
      </c>
      <c r="UM1" s="862">
        <f>COUNTA($H$115:UM115)</f>
        <v>130</v>
      </c>
      <c r="UN1" s="862">
        <f>COUNTA($H$115:UN115)</f>
        <v>130</v>
      </c>
      <c r="UO1" s="862">
        <f>COUNTA($H$115:UO115)</f>
        <v>130</v>
      </c>
      <c r="UP1" s="862">
        <f>COUNTA($H$115:UP115)</f>
        <v>130</v>
      </c>
      <c r="UQ1" s="862">
        <f>COUNTA($H$115:UQ115)</f>
        <v>130</v>
      </c>
      <c r="UR1" s="862">
        <f>COUNTA($H$115:UR115)</f>
        <v>130</v>
      </c>
      <c r="US1" s="862">
        <f>COUNTA($H$115:US115)</f>
        <v>130</v>
      </c>
      <c r="UT1" s="862">
        <f>COUNTA($H$115:UT115)</f>
        <v>130</v>
      </c>
      <c r="UU1" s="862">
        <f>COUNTA($H$115:UU115)</f>
        <v>130</v>
      </c>
      <c r="UV1" s="862">
        <f>COUNTA($H$115:UV115)</f>
        <v>130</v>
      </c>
      <c r="UW1" s="862">
        <f>COUNTA($H$115:UW115)</f>
        <v>130</v>
      </c>
      <c r="UX1" s="862">
        <f>COUNTA($H$115:UX115)</f>
        <v>130</v>
      </c>
      <c r="UY1" s="862">
        <f>COUNTA($H$115:UY115)</f>
        <v>130</v>
      </c>
      <c r="UZ1" s="862">
        <f>COUNTA($H$115:UZ115)</f>
        <v>130</v>
      </c>
      <c r="VA1" s="862">
        <f>COUNTA($H$115:VA115)</f>
        <v>130</v>
      </c>
      <c r="VB1" s="862">
        <f>COUNTA($H$115:VB115)</f>
        <v>130</v>
      </c>
      <c r="VC1" s="862">
        <f>COUNTA($H$115:VC115)</f>
        <v>130</v>
      </c>
      <c r="VD1" s="862">
        <f>COUNTA($H$115:VD115)</f>
        <v>130</v>
      </c>
      <c r="VE1" s="862">
        <f>COUNTA($H$115:VE115)</f>
        <v>130</v>
      </c>
      <c r="VF1" s="862">
        <f>COUNTA($H$115:VF115)</f>
        <v>130</v>
      </c>
      <c r="VG1" s="862">
        <f>COUNTA($H$115:VG115)</f>
        <v>130</v>
      </c>
      <c r="VH1" s="862">
        <f>COUNTA($H$115:VH115)</f>
        <v>130</v>
      </c>
      <c r="VI1" s="862">
        <f>COUNTA($H$115:VI115)</f>
        <v>130</v>
      </c>
      <c r="VJ1" s="862">
        <f>COUNTA($H$115:VJ115)</f>
        <v>130</v>
      </c>
      <c r="VK1" s="862">
        <f>COUNTA($H$115:VK115)</f>
        <v>130</v>
      </c>
      <c r="VL1" s="862">
        <f>COUNTA($H$115:VL115)</f>
        <v>130</v>
      </c>
      <c r="VM1" s="862">
        <f>COUNTA($H$115:VM115)</f>
        <v>130</v>
      </c>
      <c r="VN1" s="862">
        <f>COUNTA($H$115:VN115)</f>
        <v>130</v>
      </c>
      <c r="VO1" s="862">
        <f>COUNTA($H$115:VO115)</f>
        <v>130</v>
      </c>
      <c r="VP1" s="862">
        <f>COUNTA($H$115:VP115)</f>
        <v>130</v>
      </c>
      <c r="VQ1" s="862">
        <f>COUNTA($H$115:VQ115)</f>
        <v>130</v>
      </c>
      <c r="VR1" s="862">
        <f>COUNTA($H$115:VR115)</f>
        <v>130</v>
      </c>
      <c r="VS1" s="862">
        <f>COUNTA($H$115:VS115)</f>
        <v>130</v>
      </c>
      <c r="VT1" s="862">
        <f>COUNTA($H$115:VT115)</f>
        <v>130</v>
      </c>
      <c r="VU1" s="862">
        <f>COUNTA($H$115:VU115)</f>
        <v>130</v>
      </c>
      <c r="VV1" s="862">
        <f>COUNTA($H$115:VV115)</f>
        <v>130</v>
      </c>
      <c r="VW1" s="862">
        <f>COUNTA($H$115:VW115)</f>
        <v>130</v>
      </c>
      <c r="VX1" s="862">
        <f>COUNTA($H$115:VX115)</f>
        <v>130</v>
      </c>
      <c r="VY1" s="862">
        <f>COUNTA($H$115:VY115)</f>
        <v>130</v>
      </c>
      <c r="VZ1" s="862">
        <f>COUNTA($H$115:VZ115)</f>
        <v>130</v>
      </c>
      <c r="WA1" s="862">
        <f>COUNTA($H$115:WA115)</f>
        <v>130</v>
      </c>
      <c r="WB1" s="862">
        <f>COUNTA($H$115:WB115)</f>
        <v>130</v>
      </c>
      <c r="WC1" s="862">
        <f>COUNTA($H$115:WC115)</f>
        <v>130</v>
      </c>
      <c r="WD1" s="862">
        <f>COUNTA($H$115:WD115)</f>
        <v>130</v>
      </c>
      <c r="WE1" s="862">
        <f>COUNTA($H$115:WE115)</f>
        <v>130</v>
      </c>
      <c r="WF1" s="862">
        <f>COUNTA($H$115:WF115)</f>
        <v>130</v>
      </c>
      <c r="WG1" s="862">
        <f>COUNTA($H$115:WG115)</f>
        <v>130</v>
      </c>
      <c r="WH1" s="862">
        <f>COUNTA($H$115:WH115)</f>
        <v>130</v>
      </c>
      <c r="WI1" s="862">
        <f>COUNTA($H$115:WI115)</f>
        <v>130</v>
      </c>
      <c r="WJ1" s="862">
        <f>COUNTA($H$115:WJ115)</f>
        <v>130</v>
      </c>
      <c r="WK1" s="862">
        <f>COUNTA($H$115:WK115)</f>
        <v>130</v>
      </c>
      <c r="WL1" s="862">
        <f>COUNTA($H$115:WL115)</f>
        <v>130</v>
      </c>
      <c r="WM1" s="862">
        <f>COUNTA($H$115:WM115)</f>
        <v>130</v>
      </c>
      <c r="WN1" s="862">
        <f>COUNTA($H$115:WN115)</f>
        <v>130</v>
      </c>
      <c r="WO1" s="862">
        <f>COUNTA($H$115:WO115)</f>
        <v>130</v>
      </c>
      <c r="WP1" s="862">
        <f>COUNTA($H$115:WP115)</f>
        <v>130</v>
      </c>
      <c r="WQ1" s="862">
        <f>COUNTA($H$115:WQ115)</f>
        <v>130</v>
      </c>
      <c r="WR1" s="862">
        <f>COUNTA($H$115:WR115)</f>
        <v>130</v>
      </c>
      <c r="WS1" s="862">
        <f>COUNTA($H$115:WS115)</f>
        <v>130</v>
      </c>
      <c r="WT1" s="862">
        <f>COUNTA($H$115:WT115)</f>
        <v>130</v>
      </c>
      <c r="WU1" s="862">
        <f>COUNTA($H$115:WU115)</f>
        <v>130</v>
      </c>
      <c r="WV1" s="862">
        <f>COUNTA($H$115:WV115)</f>
        <v>130</v>
      </c>
      <c r="WW1" s="862">
        <f>COUNTA($H$115:WW115)</f>
        <v>130</v>
      </c>
      <c r="WX1" s="862">
        <f>COUNTA($H$115:WX115)</f>
        <v>130</v>
      </c>
      <c r="WY1" s="862">
        <f>COUNTA($H$115:WY115)</f>
        <v>130</v>
      </c>
      <c r="WZ1" s="862">
        <f>COUNTA($H$115:WZ115)</f>
        <v>130</v>
      </c>
      <c r="XA1" s="862">
        <f>COUNTA($H$115:XA115)</f>
        <v>130</v>
      </c>
      <c r="XB1" s="862">
        <f>COUNTA($H$115:XB115)</f>
        <v>130</v>
      </c>
      <c r="XC1" s="862">
        <f>COUNTA($H$115:XC115)</f>
        <v>131</v>
      </c>
      <c r="XD1" s="862">
        <f>COUNTA($H$115:XD115)</f>
        <v>131</v>
      </c>
      <c r="XE1" s="862">
        <f>COUNTA($H$115:XE115)</f>
        <v>132</v>
      </c>
      <c r="XF1" s="862">
        <f>COUNTA($H$115:XF115)</f>
        <v>133</v>
      </c>
      <c r="XG1" s="862">
        <f>COUNTA($H$115:XG115)</f>
        <v>133</v>
      </c>
      <c r="XH1" s="862">
        <f>COUNTA($H$115:XH115)</f>
        <v>133</v>
      </c>
      <c r="XI1" s="862">
        <f>COUNTA($H$115:XI115)</f>
        <v>133</v>
      </c>
      <c r="XJ1" s="862">
        <f>COUNTA($H$115:XJ115)</f>
        <v>133</v>
      </c>
      <c r="XK1" s="862">
        <f>COUNTA($H$115:XK115)</f>
        <v>133</v>
      </c>
      <c r="XL1" s="862">
        <f>COUNTA($H$115:XL115)</f>
        <v>133</v>
      </c>
      <c r="XM1" s="862">
        <f>COUNTA($H$115:XM115)</f>
        <v>133</v>
      </c>
      <c r="XN1" s="862">
        <f>COUNTA($H$115:XN115)</f>
        <v>134</v>
      </c>
      <c r="XO1" s="862">
        <f>COUNTA($H$115:XO115)</f>
        <v>134</v>
      </c>
      <c r="XP1" s="862">
        <f>COUNTA($H$115:XP115)</f>
        <v>135</v>
      </c>
      <c r="XQ1" s="862">
        <f>COUNTA($H$115:XQ115)</f>
        <v>136</v>
      </c>
      <c r="XR1" s="862">
        <f>COUNTA($H$115:XR115)</f>
        <v>136</v>
      </c>
      <c r="XS1" s="862">
        <f>COUNTA($H$115:XS115)</f>
        <v>137</v>
      </c>
      <c r="XT1" s="862">
        <f>COUNTA($H$115:XT115)</f>
        <v>137</v>
      </c>
      <c r="XU1" s="862">
        <f>COUNTA($H$115:XU115)</f>
        <v>138</v>
      </c>
      <c r="XV1" s="862">
        <f>COUNTA($H$115:XV115)</f>
        <v>139</v>
      </c>
      <c r="XW1" s="862">
        <f>COUNTA($H$115:XW115)</f>
        <v>139</v>
      </c>
      <c r="XX1" s="862">
        <f>COUNTA($H$115:XX115)</f>
        <v>139</v>
      </c>
      <c r="XY1" s="862">
        <f>COUNTA($H$115:XY115)</f>
        <v>140</v>
      </c>
      <c r="XZ1" s="862">
        <f>COUNTA($H$115:XZ115)</f>
        <v>140</v>
      </c>
      <c r="YA1" s="862">
        <f>COUNTA($H$115:YA115)</f>
        <v>141</v>
      </c>
      <c r="YB1" s="862">
        <f>COUNTA($H$115:YB115)</f>
        <v>142</v>
      </c>
      <c r="YC1" s="862">
        <f>COUNTA($H$115:YC115)</f>
        <v>142</v>
      </c>
      <c r="YD1" s="862">
        <f>COUNTA($H$115:YD115)</f>
        <v>142</v>
      </c>
      <c r="YE1" s="862">
        <f>COUNTA($H$115:YE115)</f>
        <v>143</v>
      </c>
      <c r="YF1" s="862">
        <f>COUNTA($H$115:YF115)</f>
        <v>143</v>
      </c>
      <c r="YG1" s="862">
        <f>COUNTA($H$115:YG115)</f>
        <v>144</v>
      </c>
      <c r="YH1" s="862">
        <f>COUNTA($H$115:YH115)</f>
        <v>145</v>
      </c>
      <c r="YI1" s="862">
        <f>COUNTA($H$115:YI115)</f>
        <v>145</v>
      </c>
      <c r="YJ1" s="862">
        <f>COUNTA($H$115:YJ115)</f>
        <v>145</v>
      </c>
      <c r="YK1" s="862">
        <f>COUNTA($H$115:YK115)</f>
        <v>146</v>
      </c>
      <c r="YL1" s="862">
        <f>COUNTA($H$115:YL115)</f>
        <v>146</v>
      </c>
      <c r="YM1" s="862">
        <f>COUNTA($H$115:YM115)</f>
        <v>147</v>
      </c>
      <c r="YN1" s="862">
        <f>COUNTA($H$115:YN115)</f>
        <v>148</v>
      </c>
      <c r="YO1" s="862">
        <f>COUNTA($H$115:YO115)</f>
        <v>148</v>
      </c>
      <c r="YP1" s="862">
        <f>COUNTA($H$115:YP115)</f>
        <v>148</v>
      </c>
      <c r="YQ1" s="862">
        <f>COUNTA($H$115:YQ115)</f>
        <v>149</v>
      </c>
      <c r="YR1" s="862">
        <f>COUNTA($H$115:YR115)</f>
        <v>149</v>
      </c>
      <c r="YS1" s="862">
        <f>COUNTA($H$115:YS115)</f>
        <v>149</v>
      </c>
      <c r="YT1" s="862">
        <f>COUNTA($H$115:YT115)</f>
        <v>150</v>
      </c>
      <c r="YU1" s="862">
        <f>COUNTA($H$115:YU115)</f>
        <v>150</v>
      </c>
      <c r="YV1" s="862">
        <f>COUNTA($H$115:YV115)</f>
        <v>150</v>
      </c>
      <c r="YW1" s="862">
        <f>COUNTA($H$115:YW115)</f>
        <v>151</v>
      </c>
      <c r="YX1" s="862">
        <f>COUNTA($H$115:YX115)</f>
        <v>151</v>
      </c>
      <c r="YY1" s="862">
        <f>COUNTA($H$115:YY115)</f>
        <v>151</v>
      </c>
      <c r="YZ1" s="862">
        <f>COUNTA($H$115:YZ115)</f>
        <v>152</v>
      </c>
      <c r="ZA1" s="862">
        <f>COUNTA($H$115:ZA115)</f>
        <v>152</v>
      </c>
      <c r="ZB1" s="862">
        <f>COUNTA($H$115:ZB115)</f>
        <v>152</v>
      </c>
      <c r="ZC1" s="862">
        <f>COUNTA($H$115:ZC115)</f>
        <v>153</v>
      </c>
      <c r="ZD1" s="862">
        <f>COUNTA($H$115:ZD115)</f>
        <v>153</v>
      </c>
      <c r="ZE1" s="862">
        <f>COUNTA($H$115:ZE115)</f>
        <v>153</v>
      </c>
      <c r="ZF1" s="862">
        <f>COUNTA($H$115:ZF115)</f>
        <v>154</v>
      </c>
      <c r="ZG1" s="862">
        <f>COUNTA($H$115:ZG115)</f>
        <v>154</v>
      </c>
      <c r="ZH1" s="862">
        <f>COUNTA($H$115:ZH115)</f>
        <v>154</v>
      </c>
      <c r="ZI1" s="862">
        <f>COUNTA($H$115:ZI115)</f>
        <v>155</v>
      </c>
      <c r="ZJ1" s="862">
        <f>COUNTA($H$115:ZJ115)</f>
        <v>155</v>
      </c>
      <c r="ZK1" s="862">
        <f>COUNTA($H$115:ZK115)</f>
        <v>156</v>
      </c>
      <c r="ZL1" s="862">
        <f>COUNTA($H$115:ZL115)</f>
        <v>156</v>
      </c>
      <c r="ZM1" s="862">
        <f>COUNTA($H$115:ZM115)</f>
        <v>157</v>
      </c>
      <c r="ZN1" s="862">
        <f>COUNTA($H$115:ZN115)</f>
        <v>157</v>
      </c>
      <c r="ZO1" s="862">
        <f>COUNTA($H$115:ZO115)</f>
        <v>157</v>
      </c>
      <c r="ZP1" s="862">
        <f>COUNTA($H$115:ZP115)</f>
        <v>157</v>
      </c>
      <c r="ZQ1" s="862">
        <f>COUNTA($H$115:ZQ115)</f>
        <v>158</v>
      </c>
      <c r="ZR1" s="862">
        <f>COUNTA($H$115:ZR115)</f>
        <v>158</v>
      </c>
      <c r="ZS1" s="862">
        <f>COUNTA($H$115:ZS115)</f>
        <v>158</v>
      </c>
      <c r="ZT1" s="862">
        <f>COUNTA($H$115:ZT115)</f>
        <v>158</v>
      </c>
      <c r="ZU1" s="862">
        <f>COUNTA($H$115:ZU115)</f>
        <v>158</v>
      </c>
      <c r="ZV1" s="862">
        <f>COUNTA($H$115:ZV115)</f>
        <v>158</v>
      </c>
      <c r="ZW1" s="862">
        <f>COUNTA($H$115:ZW115)</f>
        <v>158</v>
      </c>
      <c r="ZX1" s="862">
        <f>COUNTA($H$115:ZX115)</f>
        <v>158</v>
      </c>
      <c r="ZY1" s="862">
        <f>COUNTA($H$115:ZY115)</f>
        <v>158</v>
      </c>
      <c r="ZZ1" s="862">
        <f>COUNTA($H$115:ZZ115)</f>
        <v>158</v>
      </c>
      <c r="AAA1" s="862">
        <f>COUNTA($H$115:AAA115)</f>
        <v>158</v>
      </c>
      <c r="AAB1" s="862">
        <f>COUNTA($H$115:AAB115)</f>
        <v>158</v>
      </c>
      <c r="AAC1" s="862">
        <f>COUNTA($H$115:AAC115)</f>
        <v>158</v>
      </c>
      <c r="AAD1" s="862">
        <f>COUNTA($H$115:AAD115)</f>
        <v>158</v>
      </c>
      <c r="AAE1" s="862">
        <f>COUNTA($H$115:AAE115)</f>
        <v>158</v>
      </c>
      <c r="AAF1" s="862">
        <f>COUNTA($H$115:AAF115)</f>
        <v>159</v>
      </c>
      <c r="AAG1" s="862">
        <f>COUNTA($H$115:AAG115)</f>
        <v>160</v>
      </c>
      <c r="AAH1" s="862">
        <f>COUNTA($H$115:AAH115)</f>
        <v>160</v>
      </c>
      <c r="AAI1" s="862">
        <f>COUNTA($H$115:AAI115)</f>
        <v>160</v>
      </c>
      <c r="AAJ1" s="862">
        <f>COUNTA($H$115:AAJ115)</f>
        <v>161</v>
      </c>
      <c r="AAK1" s="862">
        <f>COUNTA($H$115:AAK115)</f>
        <v>161</v>
      </c>
      <c r="AAL1" s="862">
        <f>COUNTA($H$115:AAL115)</f>
        <v>162</v>
      </c>
      <c r="AAM1" s="862">
        <f>COUNTA($H$115:AAM115)</f>
        <v>162</v>
      </c>
      <c r="AAN1" s="862">
        <f>COUNTA($H$115:AAN115)</f>
        <v>163</v>
      </c>
      <c r="AAO1" s="862">
        <f>COUNTA($H$115:AAO115)</f>
        <v>163</v>
      </c>
      <c r="AAP1" s="862">
        <f>COUNTA($H$115:AAP115)</f>
        <v>164</v>
      </c>
      <c r="AAQ1" s="862">
        <f>COUNTA($H$115:AAQ115)</f>
        <v>164</v>
      </c>
      <c r="AAR1" s="862">
        <f>COUNTA($H$115:AAR115)</f>
        <v>165</v>
      </c>
      <c r="AAS1" s="862">
        <f>COUNTA($H$115:AAS115)</f>
        <v>165</v>
      </c>
      <c r="AAT1" s="862">
        <f>COUNTA($H$115:AAT115)</f>
        <v>166</v>
      </c>
      <c r="AAU1" s="862">
        <f>COUNTA($H$115:AAU115)</f>
        <v>166</v>
      </c>
      <c r="AAV1" s="862">
        <f>COUNTA($H$115:AAV115)</f>
        <v>167</v>
      </c>
      <c r="AAW1" s="862">
        <f>COUNTA($H$115:AAW115)</f>
        <v>167</v>
      </c>
      <c r="AAX1" s="862">
        <f>COUNTA($H$115:AAX115)</f>
        <v>168</v>
      </c>
      <c r="AAY1" s="862">
        <f>COUNTA($H$115:AAY115)</f>
        <v>168</v>
      </c>
      <c r="AAZ1" s="862">
        <f>COUNTA($H$115:AAZ115)</f>
        <v>169</v>
      </c>
      <c r="ABA1" s="862">
        <f>COUNTA($H$115:ABA115)</f>
        <v>169</v>
      </c>
      <c r="ABB1" s="862">
        <f>COUNTA($H$115:ABB115)</f>
        <v>170</v>
      </c>
      <c r="ABC1" s="862">
        <f>COUNTA($H$115:ABC115)</f>
        <v>170</v>
      </c>
      <c r="ABD1" s="862">
        <f>COUNTA($H$115:ABD115)</f>
        <v>171</v>
      </c>
      <c r="ABE1" s="862">
        <f>COUNTA($H$115:ABE115)</f>
        <v>171</v>
      </c>
      <c r="ABF1" s="862">
        <f>COUNTA($H$115:ABF115)</f>
        <v>172</v>
      </c>
      <c r="ABG1" s="862">
        <f>COUNTA($H$115:ABG115)</f>
        <v>172</v>
      </c>
      <c r="ABH1" s="862">
        <f>COUNTA($H$115:ABH115)</f>
        <v>173</v>
      </c>
      <c r="ABI1" s="862">
        <f>COUNTA($H$115:ABI115)</f>
        <v>173</v>
      </c>
      <c r="ABJ1" s="862">
        <f>COUNTA($H$115:ABJ115)</f>
        <v>174</v>
      </c>
      <c r="ABK1" s="862">
        <f>COUNTA($H$115:ABK115)</f>
        <v>174</v>
      </c>
      <c r="ABL1" s="862">
        <f>COUNTA($H$115:ABL115)</f>
        <v>175</v>
      </c>
      <c r="ABM1" s="862">
        <f>COUNTA($H$115:ABM115)</f>
        <v>175</v>
      </c>
      <c r="ABN1" s="862">
        <f>COUNTA($H$115:ABN115)</f>
        <v>176</v>
      </c>
      <c r="ABO1" s="862">
        <f>COUNTA($H$115:ABO115)</f>
        <v>176</v>
      </c>
      <c r="ABP1" s="862">
        <f>COUNTA($H$115:ABP115)</f>
        <v>176</v>
      </c>
      <c r="ABQ1" s="862">
        <f>COUNTA($H$115:ABQ115)</f>
        <v>176</v>
      </c>
      <c r="ABR1" s="862">
        <f>COUNTA($H$115:ABR115)</f>
        <v>176</v>
      </c>
      <c r="ABS1" s="862">
        <f>COUNTA($H$115:ABS115)</f>
        <v>176</v>
      </c>
      <c r="ABT1" s="862">
        <f>COUNTA($H$115:ABT115)</f>
        <v>176</v>
      </c>
      <c r="ABU1" s="862">
        <f>COUNTA($H$115:ABU115)</f>
        <v>176</v>
      </c>
      <c r="ABV1" s="862">
        <f>COUNTA($H$115:ABV115)</f>
        <v>176</v>
      </c>
      <c r="ABW1" s="862">
        <f>COUNTA($H$115:ABW115)</f>
        <v>176</v>
      </c>
      <c r="ABX1" s="862">
        <f>COUNTA($H$115:ABX115)</f>
        <v>176</v>
      </c>
      <c r="ABY1" s="862">
        <f>COUNTA($H$115:ABY115)</f>
        <v>176</v>
      </c>
      <c r="ABZ1" s="862">
        <f>COUNTA($H$115:ABZ115)</f>
        <v>177</v>
      </c>
      <c r="ACA1" s="862">
        <f>COUNTA($H$115:ACA115)</f>
        <v>177</v>
      </c>
      <c r="ACB1" s="862">
        <f>COUNTA($H$115:ACB115)</f>
        <v>177</v>
      </c>
      <c r="ACC1" s="862">
        <f>COUNTA($H$115:ACC115)</f>
        <v>177</v>
      </c>
      <c r="ACD1" s="862">
        <f>COUNTA($H$115:ACD115)</f>
        <v>177</v>
      </c>
      <c r="ACE1" s="862">
        <f>COUNTA($H$115:ACE115)</f>
        <v>177</v>
      </c>
      <c r="ACF1" s="862">
        <f>COUNTA($H$115:ACF115)</f>
        <v>177</v>
      </c>
      <c r="ACG1" s="862">
        <f>COUNTA($H$115:ACG115)</f>
        <v>177</v>
      </c>
      <c r="ACH1" s="862">
        <f>COUNTA($H$115:ACH115)</f>
        <v>177</v>
      </c>
      <c r="ACI1" s="862">
        <f>COUNTA($H$115:ACI115)</f>
        <v>177</v>
      </c>
      <c r="ACJ1" s="862">
        <f>COUNTA($H$115:ACJ115)</f>
        <v>178</v>
      </c>
      <c r="ACK1" s="862">
        <f>COUNTA($H$115:ACK115)</f>
        <v>178</v>
      </c>
      <c r="ACL1" s="862">
        <f>COUNTA($H$115:ACL115)</f>
        <v>178</v>
      </c>
      <c r="ACM1" s="862">
        <f>COUNTA($H$115:ACM115)</f>
        <v>178</v>
      </c>
      <c r="ACN1" s="862">
        <f>COUNTA($H$115:ACN115)</f>
        <v>178</v>
      </c>
      <c r="ACO1" s="862">
        <f>COUNTA($H$115:ACO115)</f>
        <v>178</v>
      </c>
      <c r="ACP1" s="862">
        <f>COUNTA($H$115:ACP115)</f>
        <v>178</v>
      </c>
      <c r="ACQ1" s="862">
        <f>COUNTA($H$115:ACQ115)</f>
        <v>178</v>
      </c>
      <c r="ACR1" s="862">
        <f>COUNTA($H$115:ACR115)</f>
        <v>179</v>
      </c>
      <c r="ACS1" s="862">
        <f>COUNTA($H$115:ACS115)</f>
        <v>179</v>
      </c>
      <c r="ACT1" s="862">
        <f>COUNTA($H$115:ACT115)</f>
        <v>179</v>
      </c>
      <c r="ACU1" s="862">
        <f>COUNTA($H$115:ACU115)</f>
        <v>179</v>
      </c>
      <c r="ACV1" s="862">
        <f>COUNTA($H$115:ACV115)</f>
        <v>179</v>
      </c>
      <c r="ACW1" s="862">
        <f>COUNTA($H$115:ACW115)</f>
        <v>179</v>
      </c>
      <c r="ACX1" s="862">
        <f>COUNTA($H$115:ACX115)</f>
        <v>179</v>
      </c>
      <c r="ACY1" s="862">
        <f>COUNTA($H$115:ACY115)</f>
        <v>179</v>
      </c>
      <c r="ACZ1" s="862">
        <f>COUNTA($H$115:ACZ115)</f>
        <v>179</v>
      </c>
      <c r="ADA1" s="862">
        <f>COUNTA($H$115:ADA115)</f>
        <v>179</v>
      </c>
      <c r="ADB1" s="862">
        <f>COUNTA($H$115:ADB115)</f>
        <v>180</v>
      </c>
      <c r="ADC1" s="862">
        <f>COUNTA($H$115:ADC115)</f>
        <v>180</v>
      </c>
      <c r="ADD1" s="862">
        <f>COUNTA($H$115:ADD115)</f>
        <v>180</v>
      </c>
      <c r="ADE1" s="862">
        <f>COUNTA($H$115:ADE115)</f>
        <v>180</v>
      </c>
      <c r="ADF1" s="862">
        <f>COUNTA($H$115:ADF115)</f>
        <v>180</v>
      </c>
      <c r="ADG1" s="862">
        <f>COUNTA($H$115:ADG115)</f>
        <v>180</v>
      </c>
      <c r="ADH1" s="862">
        <f>COUNTA($H$115:ADH115)</f>
        <v>181</v>
      </c>
      <c r="ADI1" s="862">
        <f>COUNTA($H$115:ADI115)</f>
        <v>181</v>
      </c>
      <c r="ADJ1" s="862">
        <f>COUNTA($H$115:ADJ115)</f>
        <v>181</v>
      </c>
      <c r="ADK1" s="862">
        <f>COUNTA($H$115:ADK115)</f>
        <v>181</v>
      </c>
      <c r="ADL1" s="862">
        <f>COUNTA($H$115:ADL115)</f>
        <v>181</v>
      </c>
      <c r="ADM1" s="862">
        <f>COUNTA($H$115:ADM115)</f>
        <v>181</v>
      </c>
      <c r="ADN1" s="862">
        <f>COUNTA($H$115:ADN115)</f>
        <v>181</v>
      </c>
      <c r="ADO1" s="862">
        <f>COUNTA($H$115:ADO115)</f>
        <v>181</v>
      </c>
      <c r="ADP1" s="862">
        <f>COUNTA($H$115:ADP115)</f>
        <v>181</v>
      </c>
      <c r="ADQ1" s="862">
        <f>COUNTA($H$115:ADQ115)</f>
        <v>181</v>
      </c>
      <c r="ADR1" s="862">
        <f>COUNTA($H$115:ADR115)</f>
        <v>182</v>
      </c>
      <c r="ADS1" s="862">
        <f>COUNTA($H$115:ADS115)</f>
        <v>182</v>
      </c>
      <c r="ADT1" s="862">
        <f>COUNTA($H$115:ADT115)</f>
        <v>182</v>
      </c>
      <c r="ADU1" s="862">
        <f>COUNTA($H$115:ADU115)</f>
        <v>182</v>
      </c>
      <c r="ADV1" s="862">
        <f>COUNTA($H$115:ADV115)</f>
        <v>182</v>
      </c>
      <c r="ADW1" s="862">
        <f>COUNTA($H$115:ADW115)</f>
        <v>182</v>
      </c>
      <c r="ADX1" s="862">
        <f>COUNTA($H$115:ADX115)</f>
        <v>183</v>
      </c>
      <c r="ADY1" s="862">
        <f>COUNTA($H$115:ADY115)</f>
        <v>183</v>
      </c>
      <c r="ADZ1" s="862">
        <f>COUNTA($H$115:ADZ115)</f>
        <v>183</v>
      </c>
      <c r="AEA1" s="862">
        <f>COUNTA($H$115:AEA115)</f>
        <v>184</v>
      </c>
      <c r="AEB1" s="862">
        <f>COUNTA($H$115:AEB115)</f>
        <v>184</v>
      </c>
      <c r="AEC1" s="862">
        <f>COUNTA($H$115:AEC115)</f>
        <v>184</v>
      </c>
      <c r="AED1" s="862">
        <f>COUNTA($H$115:AED115)</f>
        <v>185</v>
      </c>
      <c r="AEE1" s="862">
        <f>COUNTA($H$115:AEE115)</f>
        <v>185</v>
      </c>
      <c r="AEF1" s="862">
        <f>COUNTA($H$115:AEF115)</f>
        <v>185</v>
      </c>
      <c r="AEG1" s="862">
        <f>COUNTA($H$115:AEG115)</f>
        <v>186</v>
      </c>
      <c r="AEH1" s="862">
        <f>COUNTA($H$115:AEH115)</f>
        <v>186</v>
      </c>
      <c r="AEI1" s="862">
        <f>COUNTA($H$115:AEI115)</f>
        <v>186</v>
      </c>
      <c r="AEJ1" s="862">
        <f>COUNTA($H$115:AEJ115)</f>
        <v>187</v>
      </c>
      <c r="AEK1" s="862">
        <f>COUNTA($H$115:AEK115)</f>
        <v>187</v>
      </c>
      <c r="AEL1" s="862">
        <f>COUNTA($H$115:AEL115)</f>
        <v>187</v>
      </c>
      <c r="AEM1" s="862">
        <f>COUNTA($H$115:AEM115)</f>
        <v>188</v>
      </c>
      <c r="AEN1" s="862">
        <f>COUNTA($H$115:AEN115)</f>
        <v>188</v>
      </c>
      <c r="AEO1" s="862">
        <f>COUNTA($H$115:AEO115)</f>
        <v>188</v>
      </c>
      <c r="AEP1" s="862">
        <f>COUNTA($H$115:AEP115)</f>
        <v>189</v>
      </c>
      <c r="AEQ1" s="862">
        <f>COUNTA($H$115:AEQ115)</f>
        <v>189</v>
      </c>
      <c r="AER1" s="862">
        <f>COUNTA($H$115:AER115)</f>
        <v>189</v>
      </c>
      <c r="AES1" s="862">
        <f>COUNTA($H$115:AES115)</f>
        <v>190</v>
      </c>
      <c r="AET1" s="862">
        <f>COUNTA($H$115:AET115)</f>
        <v>190</v>
      </c>
      <c r="AEU1" s="862">
        <f>COUNTA($H$115:AEU115)</f>
        <v>190</v>
      </c>
      <c r="AEV1" s="862">
        <f>COUNTA($H$115:AEV115)</f>
        <v>191</v>
      </c>
      <c r="AEW1" s="862">
        <f>COUNTA($H$115:AEW115)</f>
        <v>191</v>
      </c>
      <c r="AEX1" s="862">
        <f>COUNTA($H$115:AEX115)</f>
        <v>192</v>
      </c>
      <c r="AEY1" s="862">
        <f>COUNTA($H$115:AEY115)</f>
        <v>192</v>
      </c>
      <c r="AEZ1" s="862">
        <f>COUNTA($H$115:AEZ115)</f>
        <v>193</v>
      </c>
      <c r="AFA1" s="862">
        <f>COUNTA($H$115:AFA115)</f>
        <v>193</v>
      </c>
      <c r="AFB1" s="862">
        <f>COUNTA($H$115:AFB115)</f>
        <v>194</v>
      </c>
      <c r="AFC1" s="862">
        <f>COUNTA($H$115:AFC115)</f>
        <v>194</v>
      </c>
      <c r="AFD1" s="862">
        <f>COUNTA($H$115:AFD115)</f>
        <v>195</v>
      </c>
      <c r="AFE1" s="862">
        <f>COUNTA($H$115:AFE115)</f>
        <v>195</v>
      </c>
      <c r="AFF1" s="862">
        <f>COUNTA($H$115:AFF115)</f>
        <v>196</v>
      </c>
      <c r="AFG1" s="862">
        <f>COUNTA($H$115:AFG115)</f>
        <v>196</v>
      </c>
      <c r="AFH1" s="862">
        <f>COUNTA($H$115:AFH115)</f>
        <v>197</v>
      </c>
      <c r="AFI1" s="862">
        <f>COUNTA($H$115:AFI115)</f>
        <v>197</v>
      </c>
      <c r="AFJ1" s="862">
        <f>COUNTA($H$115:AFJ115)</f>
        <v>198</v>
      </c>
      <c r="AFK1" s="862">
        <f>COUNTA($H$115:AFK115)</f>
        <v>198</v>
      </c>
      <c r="AFL1" s="862">
        <f>COUNTA($H$115:AFL115)</f>
        <v>199</v>
      </c>
      <c r="AFM1" s="862">
        <f>COUNTA($H$115:AFM115)</f>
        <v>199</v>
      </c>
      <c r="AFN1" s="862">
        <f>COUNTA($H$115:AFN115)</f>
        <v>199</v>
      </c>
      <c r="AFO1" s="862">
        <f>COUNTA($H$115:AFO115)</f>
        <v>200</v>
      </c>
      <c r="AFP1" s="862">
        <f>COUNTA($H$115:AFP115)</f>
        <v>200</v>
      </c>
      <c r="AFQ1" s="862">
        <f>COUNTA($H$115:AFQ115)</f>
        <v>200</v>
      </c>
      <c r="AFR1" s="862">
        <f>COUNTA($H$115:AFR115)</f>
        <v>201</v>
      </c>
      <c r="AFS1" s="862">
        <f>COUNTA($H$115:AFS115)</f>
        <v>201</v>
      </c>
      <c r="AFT1" s="862">
        <f>COUNTA($H$115:AFT115)</f>
        <v>201</v>
      </c>
      <c r="AFU1" s="862">
        <f>COUNTA($H$115:AFU115)</f>
        <v>202</v>
      </c>
      <c r="AFV1" s="862">
        <f>COUNTA($H$115:AFV115)</f>
        <v>202</v>
      </c>
      <c r="AFW1" s="862">
        <f>COUNTA($H$115:AFW115)</f>
        <v>202</v>
      </c>
      <c r="AFX1" s="862">
        <f>COUNTA($H$115:AFX115)</f>
        <v>203</v>
      </c>
      <c r="AFY1" s="862">
        <f>COUNTA($H$115:AFY115)</f>
        <v>203</v>
      </c>
      <c r="AFZ1" s="862">
        <f>COUNTA($H$115:AFZ115)</f>
        <v>203</v>
      </c>
      <c r="AGA1" s="862">
        <f>COUNTA($H$115:AGA115)</f>
        <v>204</v>
      </c>
      <c r="AGB1" s="862">
        <f>COUNTA($H$115:AGB115)</f>
        <v>204</v>
      </c>
      <c r="AGC1" s="862">
        <f>COUNTA($H$115:AGC115)</f>
        <v>204</v>
      </c>
      <c r="AGD1" s="862">
        <f>COUNTA($H$115:AGD115)</f>
        <v>205</v>
      </c>
      <c r="AGE1" s="862">
        <f>COUNTA($H$115:AGE115)</f>
        <v>205</v>
      </c>
      <c r="AGF1" s="862">
        <f>COUNTA($H$115:AGF115)</f>
        <v>205</v>
      </c>
      <c r="AGG1" s="862">
        <f>COUNTA($H$115:AGG115)</f>
        <v>206</v>
      </c>
      <c r="AGH1" s="862">
        <f>COUNTA($H$115:AGH115)</f>
        <v>206</v>
      </c>
      <c r="AGI1" s="862">
        <f>COUNTA($H$115:AGI115)</f>
        <v>206</v>
      </c>
      <c r="AGJ1" s="862">
        <f>COUNTA($H$115:AGJ115)</f>
        <v>207</v>
      </c>
      <c r="AGK1" s="862">
        <f>COUNTA($H$115:AGK115)</f>
        <v>207</v>
      </c>
      <c r="AGL1" s="862">
        <f>COUNTA($H$115:AGL115)</f>
        <v>207</v>
      </c>
      <c r="AGM1" s="862">
        <f>COUNTA($H$115:AGM115)</f>
        <v>208</v>
      </c>
      <c r="AGN1" s="862">
        <f>COUNTA($H$115:AGN115)</f>
        <v>208</v>
      </c>
      <c r="AGO1" s="862">
        <f>COUNTA($H$115:AGO115)</f>
        <v>208</v>
      </c>
      <c r="AGP1" s="862">
        <f>COUNTA($H$115:AGP115)</f>
        <v>209</v>
      </c>
      <c r="AGQ1" s="862">
        <f>COUNTA($H$115:AGQ115)</f>
        <v>209</v>
      </c>
      <c r="AGR1" s="862">
        <f>COUNTA($H$115:AGR115)</f>
        <v>209</v>
      </c>
      <c r="AGS1" s="862">
        <f>COUNTA($H$115:AGS115)</f>
        <v>210</v>
      </c>
      <c r="AGT1" s="862">
        <f>COUNTA($H$115:AGT115)</f>
        <v>210</v>
      </c>
      <c r="AGU1" s="862">
        <f>COUNTA($H$115:AGU115)</f>
        <v>210</v>
      </c>
      <c r="AGV1" s="862">
        <f>COUNTA($H$115:AGV115)</f>
        <v>211</v>
      </c>
      <c r="AGW1" s="862">
        <f>COUNTA($H$115:AGW115)</f>
        <v>211</v>
      </c>
      <c r="AGX1" s="862">
        <f>COUNTA($H$115:AGX115)</f>
        <v>211</v>
      </c>
      <c r="AGY1" s="862">
        <f>COUNTA($H$115:AGY115)</f>
        <v>212</v>
      </c>
      <c r="AGZ1" s="862">
        <f>COUNTA($H$115:AGZ115)</f>
        <v>212</v>
      </c>
      <c r="AHA1" s="862">
        <f>COUNTA($H$115:AHA115)</f>
        <v>212</v>
      </c>
      <c r="AHB1" s="862">
        <f>COUNTA($H$115:AHB115)</f>
        <v>213</v>
      </c>
      <c r="AHC1" s="862">
        <f>COUNTA($H$115:AHC115)</f>
        <v>213</v>
      </c>
      <c r="AHD1" s="862">
        <f>COUNTA($H$115:AHD115)</f>
        <v>213</v>
      </c>
      <c r="AHE1" s="862">
        <f>COUNTA($H$115:AHE115)</f>
        <v>214</v>
      </c>
      <c r="AHF1" s="862">
        <f>COUNTA($H$115:AHF115)</f>
        <v>214</v>
      </c>
      <c r="AHG1" s="862">
        <f>COUNTA($H$115:AHG115)</f>
        <v>214</v>
      </c>
      <c r="AHH1" s="862">
        <f>COUNTA($H$115:AHH115)</f>
        <v>215</v>
      </c>
      <c r="AHI1" s="862">
        <f>COUNTA($H$115:AHI115)</f>
        <v>215</v>
      </c>
      <c r="AHJ1" s="862">
        <f>COUNTA($H$115:AHJ115)</f>
        <v>215</v>
      </c>
      <c r="AHK1" s="862">
        <f>COUNTA($H$115:AHK115)</f>
        <v>216</v>
      </c>
      <c r="AHL1" s="862">
        <f>COUNTA($H$115:AHL115)</f>
        <v>216</v>
      </c>
      <c r="AHM1" s="862">
        <f>COUNTA($H$115:AHM115)</f>
        <v>216</v>
      </c>
      <c r="AHN1" s="862">
        <f>COUNTA($H$115:AHN115)</f>
        <v>217</v>
      </c>
      <c r="AHO1" s="862">
        <f>COUNTA($H$115:AHO115)</f>
        <v>217</v>
      </c>
      <c r="AHP1" s="862">
        <f>COUNTA($H$115:AHP115)</f>
        <v>217</v>
      </c>
      <c r="AHQ1" s="862">
        <f>COUNTA($H$115:AHQ115)</f>
        <v>218</v>
      </c>
      <c r="AHR1" s="862">
        <f>COUNTA($H$115:AHR115)</f>
        <v>218</v>
      </c>
      <c r="AHS1" s="862">
        <f>COUNTA($H$115:AHS115)</f>
        <v>218</v>
      </c>
      <c r="AHT1" s="862">
        <f>COUNTA($H$115:AHT115)</f>
        <v>219</v>
      </c>
      <c r="AHU1" s="862">
        <f>COUNTA($H$115:AHU115)</f>
        <v>219</v>
      </c>
      <c r="AHV1" s="862">
        <f>COUNTA($H$115:AHV115)</f>
        <v>219</v>
      </c>
      <c r="AHW1" s="862">
        <f>COUNTA($H$115:AHW115)</f>
        <v>220</v>
      </c>
      <c r="AHX1" s="862">
        <f>COUNTA($H$115:AHX115)</f>
        <v>220</v>
      </c>
      <c r="AHY1" s="862">
        <f>COUNTA($H$115:AHY115)</f>
        <v>220</v>
      </c>
      <c r="AHZ1" s="862">
        <f>COUNTA($H$115:AHZ115)</f>
        <v>221</v>
      </c>
      <c r="AIA1" s="862">
        <f>COUNTA($H$115:AIA115)</f>
        <v>221</v>
      </c>
      <c r="AIB1" s="862">
        <f>COUNTA($H$115:AIB115)</f>
        <v>221</v>
      </c>
      <c r="AIC1" s="862">
        <f>COUNTA($H$115:AIC115)</f>
        <v>221</v>
      </c>
      <c r="AID1" s="862">
        <f>COUNTA($H$115:AID115)</f>
        <v>221</v>
      </c>
      <c r="AIE1" s="862">
        <f>COUNTA($H$115:AIE115)</f>
        <v>221</v>
      </c>
      <c r="AIF1" s="862">
        <f>COUNTA($H$115:AIF115)</f>
        <v>221</v>
      </c>
      <c r="AIG1" s="862">
        <f>COUNTA($H$115:AIG115)</f>
        <v>221</v>
      </c>
      <c r="AIH1" s="862">
        <f>COUNTA($H$115:AIH115)</f>
        <v>221</v>
      </c>
      <c r="AII1" s="862">
        <f>COUNTA($H$115:AII115)</f>
        <v>221</v>
      </c>
      <c r="AIJ1" s="862">
        <f>COUNTA($H$115:AIJ115)</f>
        <v>221</v>
      </c>
      <c r="AIK1" s="862">
        <f>COUNTA($H$115:AIK115)</f>
        <v>221</v>
      </c>
      <c r="AIL1" s="862">
        <f>COUNTA($H$115:AIL115)</f>
        <v>221</v>
      </c>
      <c r="AIM1" s="862">
        <f>COUNTA($H$115:AIM115)</f>
        <v>222</v>
      </c>
      <c r="AIN1" s="862">
        <f>COUNTA($H$115:AIN115)</f>
        <v>222</v>
      </c>
      <c r="AIO1" s="862">
        <f>COUNTA($H$115:AIO115)</f>
        <v>222</v>
      </c>
      <c r="AIP1" s="862">
        <f>COUNTA($H$115:AIP115)</f>
        <v>223</v>
      </c>
      <c r="AIQ1" s="862">
        <f>COUNTA($H$115:AIQ115)</f>
        <v>223</v>
      </c>
      <c r="AIR1" s="862">
        <f>COUNTA($H$115:AIR115)</f>
        <v>223</v>
      </c>
      <c r="AIS1" s="862">
        <f>COUNTA($H$115:AIS115)</f>
        <v>224</v>
      </c>
      <c r="AIT1" s="862">
        <f>COUNTA($H$115:AIT115)</f>
        <v>224</v>
      </c>
      <c r="AIU1" s="862">
        <f>COUNTA($H$115:AIU115)</f>
        <v>224</v>
      </c>
      <c r="AIV1" s="862">
        <f>COUNTA($H$115:AIV115)</f>
        <v>225</v>
      </c>
      <c r="AIW1" s="862">
        <f>COUNTA($H$115:AIW115)</f>
        <v>225</v>
      </c>
      <c r="AIX1" s="862">
        <f>COUNTA($H$115:AIX115)</f>
        <v>225</v>
      </c>
      <c r="AIY1" s="862">
        <f>COUNTA($H$115:AIY115)</f>
        <v>226</v>
      </c>
      <c r="AIZ1" s="862">
        <f>COUNTA($H$115:AIZ115)</f>
        <v>226</v>
      </c>
      <c r="AJA1" s="862">
        <f>COUNTA($H$115:AJA115)</f>
        <v>226</v>
      </c>
      <c r="AJB1" s="862">
        <f>COUNTA($H$115:AJB115)</f>
        <v>227</v>
      </c>
      <c r="AJC1" s="862">
        <f>COUNTA($H$115:AJC115)</f>
        <v>227</v>
      </c>
      <c r="AJD1" s="862">
        <f>COUNTA($H$115:AJD115)</f>
        <v>227</v>
      </c>
      <c r="AJE1" s="862">
        <f>COUNTA($H$115:AJE115)</f>
        <v>228</v>
      </c>
      <c r="AJF1" s="862">
        <f>COUNTA($H$115:AJF115)</f>
        <v>228</v>
      </c>
      <c r="AJG1" s="862">
        <f>COUNTA($H$115:AJG115)</f>
        <v>228</v>
      </c>
      <c r="AJH1" s="862">
        <f>COUNTA($H$115:AJH115)</f>
        <v>229</v>
      </c>
      <c r="AJI1" s="862">
        <f>COUNTA($H$115:AJI115)</f>
        <v>229</v>
      </c>
      <c r="AJJ1" s="862">
        <f>COUNTA($H$115:AJJ115)</f>
        <v>229</v>
      </c>
      <c r="AJK1" s="862">
        <f>COUNTA($H$115:AJK115)</f>
        <v>230</v>
      </c>
      <c r="AJL1" s="862">
        <f>COUNTA($H$115:AJL115)</f>
        <v>230</v>
      </c>
      <c r="AJM1" s="862">
        <f>COUNTA($H$115:AJM115)</f>
        <v>230</v>
      </c>
      <c r="AJN1" s="862">
        <f>COUNTA($H$115:AJN115)</f>
        <v>231</v>
      </c>
      <c r="AJO1" s="862">
        <f>COUNTA($H$115:AJO115)</f>
        <v>231</v>
      </c>
      <c r="AJP1" s="862">
        <f>COUNTA($H$115:AJP115)</f>
        <v>231</v>
      </c>
      <c r="AJQ1" s="862">
        <f>COUNTA($H$115:AJQ115)</f>
        <v>232</v>
      </c>
      <c r="AJR1" s="862">
        <f>COUNTA($H$115:AJR115)</f>
        <v>232</v>
      </c>
      <c r="AJS1" s="862">
        <f>COUNTA($H$115:AJS115)</f>
        <v>232</v>
      </c>
      <c r="AJT1" s="862">
        <f>COUNTA($H$115:AJT115)</f>
        <v>233</v>
      </c>
      <c r="AJU1" s="862">
        <f>COUNTA($H$115:AJU115)</f>
        <v>233</v>
      </c>
      <c r="AJV1" s="862">
        <f>COUNTA($H$115:AJV115)</f>
        <v>233</v>
      </c>
      <c r="AJW1" s="862">
        <f>COUNTA($H$115:AJW115)</f>
        <v>233</v>
      </c>
      <c r="AJX1" s="862">
        <f>COUNTA($H$115:AJX115)</f>
        <v>233</v>
      </c>
      <c r="AJY1" s="862">
        <f>COUNTA($H$115:AJY115)</f>
        <v>233</v>
      </c>
      <c r="AJZ1" s="862">
        <f>COUNTA($H$115:AJZ115)</f>
        <v>233</v>
      </c>
      <c r="AKA1" s="862">
        <f>COUNTA($H$115:AKA115)</f>
        <v>233</v>
      </c>
      <c r="AKB1" s="862">
        <f>COUNTA($H$115:AKB115)</f>
        <v>233</v>
      </c>
      <c r="AKC1" s="862">
        <f>COUNTA($H$115:AKC115)</f>
        <v>233</v>
      </c>
      <c r="AKD1" s="862">
        <f>COUNTA($H$115:AKD115)</f>
        <v>233</v>
      </c>
      <c r="AKE1" s="862">
        <f>COUNTA($H$115:AKE115)</f>
        <v>233</v>
      </c>
      <c r="AKF1" s="862">
        <f>COUNTA($H$115:AKF115)</f>
        <v>233</v>
      </c>
      <c r="AKG1" s="862">
        <f>COUNTA($H$115:AKG115)</f>
        <v>233</v>
      </c>
      <c r="AKH1" s="862">
        <f>COUNTA($H$115:AKH115)</f>
        <v>233</v>
      </c>
      <c r="AKI1" s="862">
        <f>COUNTA($H$115:AKI115)</f>
        <v>233</v>
      </c>
      <c r="AKJ1" s="862">
        <f>COUNTA($H$115:AKJ115)</f>
        <v>233</v>
      </c>
      <c r="AKK1" s="862">
        <f>COUNTA($H$115:AKK115)</f>
        <v>233</v>
      </c>
      <c r="AKL1" s="862">
        <f>COUNTA($H$115:AKL115)</f>
        <v>233</v>
      </c>
      <c r="AKM1" s="862">
        <f>COUNTA($H$115:AKM115)</f>
        <v>233</v>
      </c>
      <c r="AKN1" s="862">
        <f>COUNTA($H$115:AKN115)</f>
        <v>233</v>
      </c>
      <c r="AKO1" s="862">
        <f>COUNTA($H$115:AKO115)</f>
        <v>233</v>
      </c>
      <c r="AKP1" s="862">
        <f>COUNTA($H$115:AKP115)</f>
        <v>233</v>
      </c>
      <c r="AKQ1" s="862">
        <f>COUNTA($H$115:AKQ115)</f>
        <v>233</v>
      </c>
      <c r="AKR1" s="862">
        <f>COUNTA($H$115:AKR115)</f>
        <v>233</v>
      </c>
      <c r="AKS1" s="862">
        <f>COUNTA($H$115:AKS115)</f>
        <v>233</v>
      </c>
      <c r="AKT1" s="862">
        <f>COUNTA($H$115:AKT115)</f>
        <v>233</v>
      </c>
      <c r="AKU1" s="862">
        <f>COUNTA($H$115:AKU115)</f>
        <v>233</v>
      </c>
      <c r="AKV1" s="862">
        <f>COUNTA($H$115:AKV115)</f>
        <v>233</v>
      </c>
      <c r="AKW1" s="862">
        <f>COUNTA($H$115:AKW115)</f>
        <v>233</v>
      </c>
      <c r="AKX1" s="862">
        <f>COUNTA($H$115:AKX115)</f>
        <v>233</v>
      </c>
      <c r="AKY1" s="862">
        <f>COUNTA($H$115:AKY115)</f>
        <v>233</v>
      </c>
      <c r="AKZ1" s="862">
        <f>COUNTA($H$115:AKZ115)</f>
        <v>233</v>
      </c>
      <c r="ALA1" s="862">
        <f>COUNTA($H$115:ALA115)</f>
        <v>233</v>
      </c>
      <c r="ALB1" s="862">
        <f>COUNTA($H$115:ALB115)</f>
        <v>233</v>
      </c>
      <c r="ALC1" s="862">
        <f>COUNTA($H$115:ALC115)</f>
        <v>233</v>
      </c>
      <c r="ALD1" s="862">
        <f>COUNTA($H$115:ALD115)</f>
        <v>233</v>
      </c>
      <c r="ALE1" s="862">
        <f>COUNTA($H$115:ALE115)</f>
        <v>233</v>
      </c>
      <c r="ALF1" s="862">
        <f>COUNTA($H$115:ALF115)</f>
        <v>233</v>
      </c>
      <c r="ALG1" s="862">
        <f>COUNTA($H$115:ALG115)</f>
        <v>233</v>
      </c>
      <c r="ALH1" s="862">
        <f>COUNTA($H$115:ALH115)</f>
        <v>234</v>
      </c>
      <c r="ALI1" s="862">
        <f>COUNTA($H$115:ALI115)</f>
        <v>234</v>
      </c>
      <c r="ALJ1" s="862">
        <f>COUNTA($H$115:ALJ115)</f>
        <v>234</v>
      </c>
      <c r="ALK1" s="862">
        <f>COUNTA($H$115:ALK115)</f>
        <v>234</v>
      </c>
      <c r="ALL1" s="862">
        <f>COUNTA($H$115:ALL115)</f>
        <v>234</v>
      </c>
      <c r="ALM1" s="862">
        <f>COUNTA($H$115:ALM115)</f>
        <v>234</v>
      </c>
      <c r="ALN1" s="862">
        <f>COUNTA($H$115:ALN115)</f>
        <v>234</v>
      </c>
      <c r="ALO1" s="862">
        <f>COUNTA($H$115:ALO115)</f>
        <v>234</v>
      </c>
      <c r="ALP1" s="862">
        <f>COUNTA($H$115:ALP115)</f>
        <v>234</v>
      </c>
      <c r="ALQ1" s="862">
        <f>COUNTA($H$115:ALQ115)</f>
        <v>234</v>
      </c>
      <c r="ALR1" s="862">
        <f>COUNTA($H$115:ALR115)</f>
        <v>234</v>
      </c>
      <c r="ALS1" s="862">
        <f>COUNTA($H$115:ALS115)</f>
        <v>234</v>
      </c>
      <c r="ALT1" s="862">
        <f>COUNTA($H$115:ALT115)</f>
        <v>234</v>
      </c>
      <c r="ALU1" s="862">
        <f>COUNTA($H$115:ALU115)</f>
        <v>234</v>
      </c>
      <c r="ALV1" s="862">
        <f>COUNTA($H$115:ALV115)</f>
        <v>234</v>
      </c>
      <c r="ALW1" s="862">
        <f>COUNTA($H$115:ALW115)</f>
        <v>234</v>
      </c>
      <c r="ALX1" s="862">
        <f>COUNTA($H$115:ALX115)</f>
        <v>235</v>
      </c>
      <c r="ALY1" s="862">
        <f>COUNTA($H$115:ALY115)</f>
        <v>235</v>
      </c>
      <c r="ALZ1" s="862">
        <f>COUNTA($H$115:ALZ115)</f>
        <v>236</v>
      </c>
      <c r="AMA1" s="862">
        <f>COUNTA($H$115:AMA115)</f>
        <v>236</v>
      </c>
      <c r="AMB1" s="862">
        <f>COUNTA($H$115:AMB115)</f>
        <v>237</v>
      </c>
      <c r="AMC1" s="862">
        <f>COUNTA($H$115:AMC115)</f>
        <v>237</v>
      </c>
      <c r="AMD1" s="862">
        <f>COUNTA($H$115:AMD115)</f>
        <v>238</v>
      </c>
      <c r="AME1" s="862">
        <f>COUNTA($H$115:AME115)</f>
        <v>238</v>
      </c>
      <c r="AMF1" s="862">
        <f>COUNTA($H$115:AMF115)</f>
        <v>239</v>
      </c>
      <c r="AMG1" s="862">
        <f>COUNTA($H$115:AMG115)</f>
        <v>239</v>
      </c>
      <c r="AMH1" s="862">
        <f>COUNTA($H$115:AMH115)</f>
        <v>240</v>
      </c>
      <c r="AMI1" s="862">
        <f>COUNTA($H$115:AMI115)</f>
        <v>240</v>
      </c>
      <c r="AMJ1" s="862">
        <f>COUNTA($H$115:AMJ115)</f>
        <v>241</v>
      </c>
      <c r="AMK1" s="862">
        <f>COUNTA($H$115:AMK115)</f>
        <v>241</v>
      </c>
      <c r="AML1" s="862">
        <f>COUNTA($H$115:AML115)</f>
        <v>241</v>
      </c>
      <c r="AMM1" s="862">
        <f>COUNTA($H$115:AMM115)</f>
        <v>241</v>
      </c>
      <c r="AMN1" s="862">
        <f>COUNTA($H$115:AMN115)</f>
        <v>241</v>
      </c>
      <c r="AMO1" s="862">
        <f>COUNTA($H$115:AMO115)</f>
        <v>242</v>
      </c>
      <c r="AMP1" s="862">
        <f>COUNTA($H$115:AMP115)</f>
        <v>242</v>
      </c>
      <c r="AMQ1" s="862">
        <f>COUNTA($H$115:AMQ115)</f>
        <v>243</v>
      </c>
      <c r="AMR1" s="862">
        <f>COUNTA($H$115:AMR115)</f>
        <v>243</v>
      </c>
      <c r="AMS1" s="862">
        <f>COUNTA($H$115:AMS115)</f>
        <v>244</v>
      </c>
      <c r="AMT1" s="862">
        <f>COUNTA($H$115:AMT115)</f>
        <v>244</v>
      </c>
      <c r="AMU1" s="862">
        <f>COUNTA($H$115:AMU115)</f>
        <v>244</v>
      </c>
      <c r="AMV1" s="862">
        <f>COUNTA($H$115:AMV115)</f>
        <v>245</v>
      </c>
      <c r="AMW1" s="862">
        <f>COUNTA($H$115:AMW115)</f>
        <v>245</v>
      </c>
      <c r="AMX1" s="862">
        <f>COUNTA($H$115:AMX115)</f>
        <v>245</v>
      </c>
      <c r="AMY1" s="862">
        <f>COUNTA($H$115:AMY115)</f>
        <v>245</v>
      </c>
      <c r="AMZ1" s="862">
        <f>COUNTA($H$115:AMZ115)</f>
        <v>245</v>
      </c>
      <c r="ANA1" s="862">
        <f>COUNTA($H$115:ANA115)</f>
        <v>245</v>
      </c>
      <c r="ANB1" s="862">
        <f>COUNTA($H$115:ANB115)</f>
        <v>246</v>
      </c>
      <c r="ANC1" s="862">
        <f>COUNTA($H$115:ANC115)</f>
        <v>246</v>
      </c>
      <c r="AND1" s="862">
        <f>COUNTA($H$115:AND115)</f>
        <v>246</v>
      </c>
      <c r="ANE1" s="862">
        <f>COUNTA($H$115:ANE115)</f>
        <v>246</v>
      </c>
      <c r="ANF1" s="862">
        <f>COUNTA($H$115:ANF115)</f>
        <v>246</v>
      </c>
      <c r="ANG1" s="862">
        <f>COUNTA($H$115:ANG115)</f>
        <v>246</v>
      </c>
      <c r="ANH1" s="862">
        <f>COUNTA($H$115:ANH115)</f>
        <v>246</v>
      </c>
      <c r="ANI1" s="862">
        <f>COUNTA($H$115:ANI115)</f>
        <v>246</v>
      </c>
      <c r="ANJ1" s="862">
        <f>COUNTA($H$115:ANJ115)</f>
        <v>246</v>
      </c>
      <c r="ANK1" s="862">
        <f>COUNTA($H$115:ANK115)</f>
        <v>246</v>
      </c>
      <c r="ANL1" s="862">
        <f>COUNTA($H$115:ANL115)</f>
        <v>247</v>
      </c>
      <c r="ANM1" s="862">
        <f>COUNTA($H$115:ANM115)</f>
        <v>247</v>
      </c>
      <c r="ANN1" s="862">
        <f>COUNTA($H$115:ANN115)</f>
        <v>247</v>
      </c>
      <c r="ANO1" s="862">
        <f>COUNTA($H$115:ANO115)</f>
        <v>247</v>
      </c>
      <c r="ANP1" s="862">
        <f>COUNTA($H$115:ANP115)</f>
        <v>247</v>
      </c>
      <c r="ANQ1" s="862">
        <f>COUNTA($H$115:ANQ115)</f>
        <v>247</v>
      </c>
      <c r="ANR1" s="862">
        <f>COUNTA($H$115:ANR115)</f>
        <v>247</v>
      </c>
      <c r="ANS1" s="862">
        <f>COUNTA($H$115:ANS115)</f>
        <v>247</v>
      </c>
      <c r="ANT1" s="862">
        <f>COUNTA($H$115:ANT115)</f>
        <v>247</v>
      </c>
      <c r="ANU1" s="862">
        <f>COUNTA($H$115:ANU115)</f>
        <v>247</v>
      </c>
      <c r="ANV1" s="862">
        <f>COUNTA($H$115:ANV115)</f>
        <v>248</v>
      </c>
      <c r="ANW1" s="862">
        <f>COUNTA($H$115:ANW115)</f>
        <v>248</v>
      </c>
      <c r="ANX1" s="862">
        <f>COUNTA($H$115:ANX115)</f>
        <v>248</v>
      </c>
      <c r="ANY1" s="862">
        <f>COUNTA($H$115:ANY115)</f>
        <v>248</v>
      </c>
      <c r="ANZ1" s="862">
        <f>COUNTA($H$115:ANZ115)</f>
        <v>249</v>
      </c>
      <c r="AOA1" s="862">
        <f>COUNTA($H$115:AOA115)</f>
        <v>249</v>
      </c>
      <c r="AOB1" s="862">
        <f>COUNTA($H$115:AOB115)</f>
        <v>250</v>
      </c>
      <c r="AOC1" s="862">
        <f>COUNTA($H$115:AOC115)</f>
        <v>250</v>
      </c>
      <c r="AOD1" s="862">
        <f>COUNTA($H$115:AOD115)</f>
        <v>251</v>
      </c>
      <c r="AOE1" s="862">
        <f>COUNTA($H$115:AOE115)</f>
        <v>251</v>
      </c>
      <c r="AOF1" s="862">
        <f>COUNTA($H$115:AOF115)</f>
        <v>251</v>
      </c>
      <c r="AOG1" s="862">
        <f>COUNTA($H$115:AOG115)</f>
        <v>252</v>
      </c>
      <c r="AOH1" s="862">
        <f>COUNTA($H$115:AOH115)</f>
        <v>252</v>
      </c>
      <c r="AOI1" s="862">
        <f>COUNTA($H$115:AOI115)</f>
        <v>252</v>
      </c>
      <c r="AOJ1" s="862">
        <f>COUNTA($H$115:AOJ115)</f>
        <v>253</v>
      </c>
      <c r="AOK1" s="862">
        <f>COUNTA($H$115:AOK115)</f>
        <v>253</v>
      </c>
      <c r="AOL1" s="862">
        <f>COUNTA($H$115:AOL115)</f>
        <v>253</v>
      </c>
      <c r="AOM1" s="862">
        <f>COUNTA($H$115:AOM115)</f>
        <v>254</v>
      </c>
      <c r="AON1" s="862">
        <f>COUNTA($H$115:AON115)</f>
        <v>254</v>
      </c>
      <c r="AOO1" s="862">
        <f>COUNTA($H$115:AOO115)</f>
        <v>254</v>
      </c>
      <c r="AOP1" s="862">
        <f>COUNTA($H$115:AOP115)</f>
        <v>255</v>
      </c>
      <c r="AOQ1" s="862">
        <f>COUNTA($H$115:AOQ115)</f>
        <v>255</v>
      </c>
      <c r="AOR1" s="862">
        <f>COUNTA($H$115:AOR115)</f>
        <v>255</v>
      </c>
      <c r="AOS1" s="862">
        <f>COUNTA($H$115:AOS115)</f>
        <v>255</v>
      </c>
      <c r="AOT1" s="862">
        <f>COUNTA($H$115:AOT115)</f>
        <v>255</v>
      </c>
      <c r="AOU1" s="862">
        <f>COUNTA($H$115:AOU115)</f>
        <v>255</v>
      </c>
      <c r="AOV1" s="862">
        <f>COUNTA($H$115:AOV115)</f>
        <v>255</v>
      </c>
      <c r="AOW1" s="862">
        <f>COUNTA($H$115:AOW115)</f>
        <v>255</v>
      </c>
      <c r="AOX1" s="862">
        <f>COUNTA($H$115:AOX115)</f>
        <v>255</v>
      </c>
      <c r="AOY1" s="862">
        <f>COUNTA($H$115:AOY115)</f>
        <v>255</v>
      </c>
      <c r="AOZ1" s="862">
        <f>COUNTA($H$115:AOZ115)</f>
        <v>256</v>
      </c>
      <c r="APA1" s="862">
        <f>COUNTA($H$115:APA115)</f>
        <v>256</v>
      </c>
      <c r="APB1" s="862">
        <f>COUNTA($H$115:APB115)</f>
        <v>256</v>
      </c>
      <c r="APC1" s="862">
        <f>COUNTA($H$115:APC115)</f>
        <v>256</v>
      </c>
      <c r="APD1" s="862">
        <f>COUNTA($H$115:APD115)</f>
        <v>256</v>
      </c>
      <c r="APE1" s="862">
        <f>COUNTA($H$115:APE115)</f>
        <v>256</v>
      </c>
      <c r="APF1" s="862">
        <f>COUNTA($H$115:APF115)</f>
        <v>256</v>
      </c>
      <c r="APG1" s="862">
        <f>COUNTA($H$115:APG115)</f>
        <v>256</v>
      </c>
      <c r="APH1" s="862">
        <f>COUNTA($H$115:APH115)</f>
        <v>256</v>
      </c>
      <c r="API1" s="862">
        <f>COUNTA($H$115:API115)</f>
        <v>256</v>
      </c>
      <c r="APJ1" s="862">
        <f>COUNTA($H$115:APJ115)</f>
        <v>257</v>
      </c>
      <c r="APK1" s="862">
        <f>COUNTA($H$115:APK115)</f>
        <v>257</v>
      </c>
      <c r="APL1" s="862">
        <f>COUNTA($H$115:APL115)</f>
        <v>257</v>
      </c>
      <c r="APM1" s="862">
        <f>COUNTA($H$115:APM115)</f>
        <v>257</v>
      </c>
      <c r="APN1" s="862">
        <f>COUNTA($H$115:APN115)</f>
        <v>257</v>
      </c>
      <c r="APO1" s="862">
        <f>COUNTA($H$115:APO115)</f>
        <v>257</v>
      </c>
      <c r="APP1" s="862">
        <f>COUNTA($H$115:APP115)</f>
        <v>257</v>
      </c>
      <c r="APQ1" s="862">
        <f>COUNTA($H$115:APQ115)</f>
        <v>257</v>
      </c>
      <c r="APR1" s="862">
        <f>COUNTA($H$115:APR115)</f>
        <v>257</v>
      </c>
      <c r="APS1" s="862">
        <f>COUNTA($H$115:APS115)</f>
        <v>257</v>
      </c>
      <c r="APT1" s="862">
        <f>COUNTA($H$115:APT115)</f>
        <v>257</v>
      </c>
      <c r="APU1" s="862">
        <f>COUNTA($H$115:APU115)</f>
        <v>257</v>
      </c>
      <c r="APV1" s="862">
        <f>COUNTA($H$115:APV115)</f>
        <v>257</v>
      </c>
      <c r="APW1" s="862">
        <f>COUNTA($H$115:APW115)</f>
        <v>258</v>
      </c>
      <c r="APX1" s="862">
        <f>COUNTA($H$115:APX115)</f>
        <v>258</v>
      </c>
      <c r="APY1" s="862">
        <f>COUNTA($H$115:APY115)</f>
        <v>258</v>
      </c>
      <c r="APZ1" s="862">
        <f>COUNTA($H$115:APZ115)</f>
        <v>258</v>
      </c>
      <c r="AQA1" s="862">
        <f>COUNTA($H$115:AQA115)</f>
        <v>258</v>
      </c>
      <c r="AQB1" s="862">
        <f>COUNTA($H$115:AQB115)</f>
        <v>258</v>
      </c>
      <c r="AQC1" s="862">
        <f>COUNTA($H$115:AQC115)</f>
        <v>258</v>
      </c>
      <c r="AQD1" s="862">
        <f>COUNTA($H$115:AQD115)</f>
        <v>259</v>
      </c>
      <c r="AQE1" s="862">
        <f>COUNTA($H$115:AQE115)</f>
        <v>259</v>
      </c>
      <c r="AQF1" s="862">
        <f>COUNTA($H$115:AQF115)</f>
        <v>259</v>
      </c>
      <c r="AQG1" s="862">
        <f>COUNTA($H$115:AQG115)</f>
        <v>259</v>
      </c>
      <c r="AQH1" s="862">
        <f>COUNTA($H$115:AQH115)</f>
        <v>259</v>
      </c>
      <c r="AQI1" s="862">
        <f>COUNTA($H$115:AQI115)</f>
        <v>259</v>
      </c>
      <c r="AQJ1" s="862">
        <f>COUNTA($H$115:AQJ115)</f>
        <v>259</v>
      </c>
      <c r="AQK1" s="862">
        <f>COUNTA($H$115:AQK115)</f>
        <v>260</v>
      </c>
      <c r="AQL1" s="862">
        <f>COUNTA($H$115:AQL115)</f>
        <v>260</v>
      </c>
      <c r="AQM1" s="862">
        <f>COUNTA($H$115:AQM115)</f>
        <v>260</v>
      </c>
      <c r="AQN1" s="862">
        <f>COUNTA($H$115:AQN115)</f>
        <v>260</v>
      </c>
      <c r="AQO1" s="862">
        <f>COUNTA($H$115:AQO115)</f>
        <v>260</v>
      </c>
      <c r="AQP1" s="862">
        <f>COUNTA($H$115:AQP115)</f>
        <v>260</v>
      </c>
      <c r="AQQ1" s="862">
        <f>COUNTA($H$115:AQQ115)</f>
        <v>260</v>
      </c>
      <c r="AQR1" s="862">
        <f>COUNTA($H$115:AQR115)</f>
        <v>260</v>
      </c>
      <c r="AQS1" s="862">
        <f>COUNTA($H$115:AQS115)</f>
        <v>260</v>
      </c>
      <c r="AQT1" s="862">
        <f>COUNTA($H$115:AQT115)</f>
        <v>261</v>
      </c>
      <c r="AQU1" s="862">
        <f>COUNTA($H$115:AQU115)</f>
        <v>261</v>
      </c>
      <c r="AQV1" s="862">
        <f>COUNTA($H$115:AQV115)</f>
        <v>261</v>
      </c>
      <c r="AQW1" s="862">
        <f>COUNTA($H$115:AQW115)</f>
        <v>261</v>
      </c>
      <c r="AQX1" s="862">
        <f>COUNTA($H$115:AQX115)</f>
        <v>262</v>
      </c>
      <c r="AQY1" s="862">
        <f>COUNTA($H$115:AQY115)</f>
        <v>262</v>
      </c>
      <c r="AQZ1" s="862">
        <f>COUNTA($H$115:AQZ115)</f>
        <v>262</v>
      </c>
      <c r="ARA1" s="862">
        <f>COUNTA($H$115:ARA115)</f>
        <v>262</v>
      </c>
      <c r="ARB1" s="862">
        <f>COUNTA($H$115:ARB115)</f>
        <v>262</v>
      </c>
      <c r="ARC1" s="862">
        <f>COUNTA($H$115:ARC115)</f>
        <v>262</v>
      </c>
      <c r="ARD1" s="862">
        <f>COUNTA($H$115:ARD115)</f>
        <v>263</v>
      </c>
      <c r="ARE1" s="862">
        <f>COUNTA($H$115:ARE115)</f>
        <v>263</v>
      </c>
      <c r="ARF1" s="862">
        <f>COUNTA($H$115:ARF115)</f>
        <v>263</v>
      </c>
      <c r="ARG1" s="862">
        <f>COUNTA($H$115:ARG115)</f>
        <v>264</v>
      </c>
      <c r="ARH1" s="862">
        <f>COUNTA($H$115:ARH115)</f>
        <v>264</v>
      </c>
      <c r="ARI1" s="862">
        <f>COUNTA($H$115:ARI115)</f>
        <v>264</v>
      </c>
      <c r="ARJ1" s="862">
        <f>COUNTA($H$115:ARJ115)</f>
        <v>265</v>
      </c>
      <c r="ARK1" s="862">
        <f>COUNTA($H$115:ARK115)</f>
        <v>265</v>
      </c>
      <c r="ARL1" s="862">
        <f>COUNTA($H$115:ARL115)</f>
        <v>265</v>
      </c>
      <c r="ARM1" s="862">
        <f>COUNTA($H$115:ARM115)</f>
        <v>265</v>
      </c>
      <c r="ARN1" s="862">
        <f>COUNTA($H$115:ARN115)</f>
        <v>266</v>
      </c>
      <c r="ARO1" s="862">
        <f>COUNTA($H$115:ARO115)</f>
        <v>266</v>
      </c>
      <c r="ARP1" s="862">
        <f>COUNTA($H$115:ARP115)</f>
        <v>266</v>
      </c>
      <c r="ARQ1" s="862">
        <f>COUNTA($H$115:ARQ115)</f>
        <v>266</v>
      </c>
      <c r="ARR1" s="862">
        <f>COUNTA($H$115:ARR115)</f>
        <v>267</v>
      </c>
      <c r="ARS1" s="862">
        <f>COUNTA($H$115:ARS115)</f>
        <v>267</v>
      </c>
      <c r="ART1" s="862">
        <f>COUNTA($H$115:ART115)</f>
        <v>268</v>
      </c>
      <c r="ARU1" s="862">
        <f>COUNTA($H$115:ARU115)</f>
        <v>268</v>
      </c>
      <c r="ARV1" s="862">
        <f>COUNTA($H$115:ARV115)</f>
        <v>268</v>
      </c>
      <c r="ARW1" s="862">
        <f>COUNTA($H$115:ARW115)</f>
        <v>268</v>
      </c>
      <c r="ARX1" s="862">
        <f>COUNTA($H$115:ARX115)</f>
        <v>269</v>
      </c>
      <c r="ARY1" s="862">
        <f>COUNTA($H$115:ARY115)</f>
        <v>269</v>
      </c>
      <c r="ARZ1" s="862">
        <f>COUNTA($H$115:ARZ115)</f>
        <v>269</v>
      </c>
      <c r="ASA1" s="862">
        <f>COUNTA($H$115:ASA115)</f>
        <v>269</v>
      </c>
      <c r="ASB1" s="862">
        <f>COUNTA($H$115:ASB115)</f>
        <v>270</v>
      </c>
      <c r="ASC1" s="862">
        <f>COUNTA($H$115:ASC115)</f>
        <v>270</v>
      </c>
      <c r="ASD1" s="862">
        <f>COUNTA($H$115:ASD115)</f>
        <v>270</v>
      </c>
      <c r="ASE1" s="862">
        <f>COUNTA($H$115:ASE115)</f>
        <v>270</v>
      </c>
      <c r="ASF1" s="862">
        <f>COUNTA($H$115:ASF115)</f>
        <v>270</v>
      </c>
      <c r="ASG1" s="862">
        <f>COUNTA($H$115:ASG115)</f>
        <v>270</v>
      </c>
      <c r="ASH1" s="862">
        <f>COUNTA($H$115:ASH115)</f>
        <v>270</v>
      </c>
      <c r="ASI1" s="862">
        <f>COUNTA($H$115:ASI115)</f>
        <v>270</v>
      </c>
      <c r="ASJ1" s="862">
        <f>COUNTA($H$115:ASJ115)</f>
        <v>270</v>
      </c>
      <c r="ASK1" s="862">
        <f>COUNTA($H$115:ASK115)</f>
        <v>270</v>
      </c>
      <c r="ASL1" s="862">
        <f>COUNTA($H$115:ASL115)</f>
        <v>270</v>
      </c>
      <c r="ASM1" s="862">
        <f>COUNTA($H$115:ASM115)</f>
        <v>270</v>
      </c>
      <c r="ASN1" s="862">
        <f>COUNTA($H$115:ASN115)</f>
        <v>270</v>
      </c>
      <c r="ASO1" s="862">
        <f>COUNTA($H$115:ASO115)</f>
        <v>270</v>
      </c>
      <c r="ASP1" s="862">
        <f>COUNTA($H$115:ASP115)</f>
        <v>270</v>
      </c>
      <c r="ASQ1" s="862">
        <f>COUNTA($H$115:ASQ115)</f>
        <v>270</v>
      </c>
      <c r="ASR1" s="862">
        <f>COUNTA($H$115:ASR115)</f>
        <v>270</v>
      </c>
      <c r="ASS1" s="862">
        <f>COUNTA($H$115:ASS115)</f>
        <v>270</v>
      </c>
      <c r="AST1" s="862">
        <f>COUNTA($H$115:AST115)</f>
        <v>270</v>
      </c>
      <c r="ASU1" s="862">
        <f>COUNTA($H$115:ASU115)</f>
        <v>270</v>
      </c>
      <c r="ASV1" s="862">
        <f>COUNTA($H$115:ASV115)</f>
        <v>270</v>
      </c>
      <c r="ASW1" s="862">
        <f>COUNTA($H$115:ASW115)</f>
        <v>270</v>
      </c>
      <c r="ASX1" s="862">
        <f>COUNTA($H$115:ASX115)</f>
        <v>270</v>
      </c>
      <c r="ASY1" s="862">
        <f>COUNTA($H$115:ASY115)</f>
        <v>270</v>
      </c>
      <c r="ASZ1" s="862">
        <f>COUNTA($H$115:ASZ115)</f>
        <v>270</v>
      </c>
      <c r="ATA1" s="862">
        <f>COUNTA($H$115:ATA115)</f>
        <v>270</v>
      </c>
      <c r="ATB1" s="862">
        <f>COUNTA($H$115:ATB115)</f>
        <v>270</v>
      </c>
      <c r="ATC1" s="862">
        <f>COUNTA($H$115:ATC115)</f>
        <v>270</v>
      </c>
      <c r="ATD1" s="862">
        <f>COUNTA($H$115:ATD115)</f>
        <v>270</v>
      </c>
      <c r="ATE1" s="862">
        <f>COUNTA($H$115:ATE115)</f>
        <v>270</v>
      </c>
      <c r="ATF1" s="862">
        <f>COUNTA($H$115:ATF115)</f>
        <v>270</v>
      </c>
      <c r="ATG1" s="862">
        <f>COUNTA($H$115:ATG115)</f>
        <v>270</v>
      </c>
      <c r="ATH1" s="862">
        <f>COUNTA($H$115:ATH115)</f>
        <v>270</v>
      </c>
      <c r="ATI1" s="862">
        <f>COUNTA($H$115:ATI115)</f>
        <v>270</v>
      </c>
      <c r="ATJ1" s="862">
        <f>COUNTA($H$115:ATJ115)</f>
        <v>270</v>
      </c>
      <c r="ATK1" s="862">
        <f>COUNTA($H$115:ATK115)</f>
        <v>270</v>
      </c>
      <c r="ATL1" s="862">
        <f>COUNTA($H$115:ATL115)</f>
        <v>270</v>
      </c>
      <c r="ATM1" s="862">
        <f>COUNTA($H$115:ATM115)</f>
        <v>270</v>
      </c>
      <c r="ATN1" s="862">
        <f>COUNTA($H$115:ATN115)</f>
        <v>270</v>
      </c>
      <c r="ATO1" s="862">
        <f>COUNTA($H$115:ATO115)</f>
        <v>270</v>
      </c>
      <c r="ATP1" s="862">
        <f>COUNTA($H$115:ATP115)</f>
        <v>270</v>
      </c>
      <c r="ATQ1" s="862">
        <f>COUNTA($H$115:ATQ115)</f>
        <v>270</v>
      </c>
      <c r="ATR1" s="862">
        <f>COUNTA($H$115:ATR115)</f>
        <v>270</v>
      </c>
      <c r="ATS1" s="862">
        <f>COUNTA($H$115:ATS115)</f>
        <v>270</v>
      </c>
      <c r="ATT1" s="862">
        <f>COUNTA($H$115:ATT115)</f>
        <v>270</v>
      </c>
      <c r="ATU1" s="862">
        <f>COUNTA($H$115:ATU115)</f>
        <v>270</v>
      </c>
      <c r="ATV1" s="862">
        <f>COUNTA($H$115:ATV115)</f>
        <v>270</v>
      </c>
      <c r="ATW1" s="862">
        <f>COUNTA($H$115:ATW115)</f>
        <v>270</v>
      </c>
      <c r="ATX1" s="862">
        <f>COUNTA($H$115:ATX115)</f>
        <v>270</v>
      </c>
      <c r="ATY1" s="862">
        <f>COUNTA($H$115:ATY115)</f>
        <v>270</v>
      </c>
      <c r="ATZ1" s="862">
        <f>COUNTA($H$115:ATZ115)</f>
        <v>270</v>
      </c>
      <c r="AUA1" s="862">
        <f>COUNTA($H$115:AUA115)</f>
        <v>270</v>
      </c>
      <c r="AUB1" s="862">
        <f>COUNTA($H$115:AUB115)</f>
        <v>270</v>
      </c>
      <c r="AUC1" s="862">
        <f>COUNTA($H$115:AUC115)</f>
        <v>270</v>
      </c>
      <c r="AUD1" s="862">
        <f>COUNTA($H$115:AUD115)</f>
        <v>270</v>
      </c>
      <c r="AUE1" s="862">
        <f>COUNTA($H$115:AUE115)</f>
        <v>270</v>
      </c>
      <c r="AUF1" s="862">
        <f>COUNTA($H$115:AUF115)</f>
        <v>270</v>
      </c>
      <c r="AUG1" s="862">
        <f>COUNTA($H$115:AUG115)</f>
        <v>270</v>
      </c>
      <c r="AUH1" s="862">
        <f>COUNTA($H$115:AUH115)</f>
        <v>270</v>
      </c>
      <c r="AUI1" s="862">
        <f>COUNTA($H$115:AUI115)</f>
        <v>270</v>
      </c>
      <c r="AUJ1" s="862">
        <f>COUNTA($H$115:AUJ115)</f>
        <v>270</v>
      </c>
      <c r="AUK1" s="862">
        <f>COUNTA($H$115:AUK115)</f>
        <v>271</v>
      </c>
      <c r="AUL1" s="862">
        <f>COUNTA($H$115:AUL115)</f>
        <v>271</v>
      </c>
      <c r="AUM1" s="862">
        <f>COUNTA($H$115:AUM115)</f>
        <v>271</v>
      </c>
      <c r="AUN1" s="862">
        <f>COUNTA($H$115:AUN115)</f>
        <v>271</v>
      </c>
      <c r="AUO1" s="862">
        <f>COUNTA($H$115:AUO115)</f>
        <v>271</v>
      </c>
      <c r="AUP1" s="862">
        <f>COUNTA($H$115:AUP115)</f>
        <v>271</v>
      </c>
      <c r="AUQ1" s="862">
        <f>COUNTA($H$115:AUQ115)</f>
        <v>271</v>
      </c>
      <c r="AUR1" s="862">
        <f>COUNTA($H$115:AUR115)</f>
        <v>271</v>
      </c>
      <c r="AUS1" s="862">
        <f>COUNTA($H$115:AUS115)</f>
        <v>271</v>
      </c>
      <c r="AUT1" s="862">
        <f>COUNTA($H$115:AUT115)</f>
        <v>271</v>
      </c>
      <c r="AUU1" s="862">
        <f>COUNTA($H$115:AUU115)</f>
        <v>271</v>
      </c>
      <c r="AUV1" s="862">
        <f>COUNTA($H$115:AUV115)</f>
        <v>271</v>
      </c>
      <c r="AUW1" s="862">
        <f>COUNTA($H$115:AUW115)</f>
        <v>271</v>
      </c>
      <c r="AUX1" s="862">
        <f>COUNTA($H$115:AUX115)</f>
        <v>271</v>
      </c>
      <c r="AUY1" s="862">
        <f>COUNTA($H$115:AUY115)</f>
        <v>271</v>
      </c>
      <c r="AUZ1" s="862">
        <f>COUNTA($H$115:AUZ115)</f>
        <v>271</v>
      </c>
      <c r="AVA1" s="862">
        <f>COUNTA($H$115:AVA115)</f>
        <v>271</v>
      </c>
      <c r="AVB1" s="862">
        <f>COUNTA($H$115:AVB115)</f>
        <v>272</v>
      </c>
      <c r="AVC1" s="862">
        <f>COUNTA($H$115:AVC115)</f>
        <v>272</v>
      </c>
      <c r="AVD1" s="862">
        <f>COUNTA($H$115:AVD115)</f>
        <v>273</v>
      </c>
      <c r="AVE1" s="862">
        <f>COUNTA($H$115:AVE115)</f>
        <v>273</v>
      </c>
      <c r="AVF1" s="862">
        <f>COUNTA($H$115:AVF115)</f>
        <v>274</v>
      </c>
      <c r="AVG1" s="862">
        <f>COUNTA($H$115:AVG115)</f>
        <v>274</v>
      </c>
      <c r="AVH1" s="862">
        <f>COUNTA($H$115:AVH115)</f>
        <v>274</v>
      </c>
      <c r="AVI1" s="862">
        <f>COUNTA($H$115:AVI115)</f>
        <v>274</v>
      </c>
      <c r="AVJ1" s="862">
        <f>COUNTA($H$115:AVJ115)</f>
        <v>274</v>
      </c>
      <c r="AVK1" s="862">
        <f>COUNTA($H$115:AVK115)</f>
        <v>274</v>
      </c>
      <c r="AVL1" s="862">
        <f>COUNTA($H$115:AVL115)</f>
        <v>275</v>
      </c>
      <c r="AVM1" s="862">
        <f>COUNTA($H$115:AVM115)</f>
        <v>275</v>
      </c>
      <c r="AVN1" s="862">
        <f>COUNTA($H$115:AVN115)</f>
        <v>275</v>
      </c>
      <c r="AVO1" s="862">
        <f>COUNTA($H$115:AVO115)</f>
        <v>276</v>
      </c>
      <c r="AVP1" s="862">
        <f>COUNTA($H$115:AVP115)</f>
        <v>276</v>
      </c>
      <c r="AVQ1" s="862">
        <f>COUNTA($H$115:AVQ115)</f>
        <v>276</v>
      </c>
      <c r="AVR1" s="862">
        <f>COUNTA($H$115:AVR115)</f>
        <v>277</v>
      </c>
      <c r="AVS1" s="862">
        <f>COUNTA($H$115:AVS115)</f>
        <v>277</v>
      </c>
      <c r="AVT1" s="862">
        <f>COUNTA($H$115:AVT115)</f>
        <v>277</v>
      </c>
      <c r="AVU1" s="862">
        <f>COUNTA($H$115:AVU115)</f>
        <v>278</v>
      </c>
      <c r="AVV1" s="862">
        <f>COUNTA($H$115:AVV115)</f>
        <v>278</v>
      </c>
      <c r="AVW1" s="862">
        <f>COUNTA($H$115:AVW115)</f>
        <v>278</v>
      </c>
      <c r="AVX1" s="862">
        <f>COUNTA($H$115:AVX115)</f>
        <v>279</v>
      </c>
      <c r="AVY1" s="862">
        <f>COUNTA($H$115:AVY115)</f>
        <v>279</v>
      </c>
      <c r="AVZ1" s="862">
        <f>COUNTA($H$115:AVZ115)</f>
        <v>280</v>
      </c>
      <c r="AWA1" s="862">
        <f>COUNTA($H$115:AWA115)</f>
        <v>280</v>
      </c>
      <c r="AWB1" s="862">
        <f>COUNTA($H$115:AWB115)</f>
        <v>280</v>
      </c>
      <c r="AWC1" s="862">
        <f>COUNTA($H$115:AWC115)</f>
        <v>281</v>
      </c>
      <c r="AWD1" s="862">
        <f>COUNTA($H$115:AWD115)</f>
        <v>281</v>
      </c>
      <c r="AWE1" s="862">
        <f>COUNTA($H$115:AWE115)</f>
        <v>281</v>
      </c>
      <c r="AWF1" s="862">
        <f>COUNTA($H$115:AWF115)</f>
        <v>282</v>
      </c>
      <c r="AWG1" s="862">
        <f>COUNTA($H$115:AWG115)</f>
        <v>282</v>
      </c>
      <c r="AWH1" s="862">
        <f>COUNTA($H$115:AWH115)</f>
        <v>282</v>
      </c>
      <c r="AWI1" s="862">
        <f>COUNTA($H$115:AWI115)</f>
        <v>282</v>
      </c>
      <c r="AWJ1" s="862">
        <f>COUNTA($H$115:AWJ115)</f>
        <v>282</v>
      </c>
      <c r="AWK1" s="862">
        <f>COUNTA($H$115:AWK115)</f>
        <v>282</v>
      </c>
      <c r="AWL1" s="862">
        <f>COUNTA($H$115:AWL115)</f>
        <v>282</v>
      </c>
      <c r="AWM1" s="862">
        <f>COUNTA($H$115:AWM115)</f>
        <v>282</v>
      </c>
      <c r="AWN1" s="862">
        <f>COUNTA($H$115:AWN115)</f>
        <v>282</v>
      </c>
      <c r="AWO1" s="862">
        <f>COUNTA($H$115:AWO115)</f>
        <v>282</v>
      </c>
      <c r="AWP1" s="862">
        <f>COUNTA($H$115:AWP115)</f>
        <v>282</v>
      </c>
      <c r="AWQ1" s="862">
        <f>COUNTA($H$115:AWQ115)</f>
        <v>282</v>
      </c>
      <c r="AWR1" s="862">
        <f>COUNTA($H$115:AWR115)</f>
        <v>282</v>
      </c>
      <c r="AWS1" s="862">
        <f>COUNTA($H$115:AWS115)</f>
        <v>283</v>
      </c>
      <c r="AWT1" s="862">
        <f>COUNTA($H$115:AWT115)</f>
        <v>283</v>
      </c>
      <c r="AWU1" s="862">
        <f>COUNTA($H$115:AWU115)</f>
        <v>284</v>
      </c>
      <c r="AWV1" s="862">
        <f>COUNTA($H$115:AWV115)</f>
        <v>284</v>
      </c>
      <c r="AWW1" s="862">
        <f>COUNTA($H$115:AWW115)</f>
        <v>285</v>
      </c>
      <c r="AWX1" s="862">
        <f>COUNTA($H$115:AWX115)</f>
        <v>285</v>
      </c>
      <c r="AWY1" s="862">
        <f>COUNTA($H$115:AWY115)</f>
        <v>286</v>
      </c>
      <c r="AWZ1" s="862">
        <f>COUNTA($H$115:AWZ115)</f>
        <v>286</v>
      </c>
      <c r="AXA1" s="862">
        <f>COUNTA($H$115:AXA115)</f>
        <v>286</v>
      </c>
      <c r="AXB1" s="862">
        <f>COUNTA($H$115:AXB115)</f>
        <v>287</v>
      </c>
      <c r="AXC1" s="862">
        <f>COUNTA($H$115:AXC115)</f>
        <v>288</v>
      </c>
      <c r="AXD1" s="862">
        <f>COUNTA($H$115:AXD115)</f>
        <v>288</v>
      </c>
      <c r="AXE1" s="862">
        <f>COUNTA($H$115:AXE115)</f>
        <v>289</v>
      </c>
      <c r="AXF1" s="862">
        <f>COUNTA($H$115:AXF115)</f>
        <v>289</v>
      </c>
      <c r="AXG1" s="862">
        <f>COUNTA($H$115:AXG115)</f>
        <v>290</v>
      </c>
      <c r="AXH1" s="862">
        <f>COUNTA($H$115:AXH115)</f>
        <v>290</v>
      </c>
      <c r="AXI1" s="862">
        <f>COUNTA($H$115:AXI115)</f>
        <v>291</v>
      </c>
      <c r="AXJ1" s="862">
        <f>COUNTA($H$115:AXJ115)</f>
        <v>291</v>
      </c>
      <c r="AXK1" s="862">
        <f>COUNTA($H$115:AXK115)</f>
        <v>292</v>
      </c>
      <c r="AXL1" s="862">
        <f>COUNTA($H$115:AXL115)</f>
        <v>292</v>
      </c>
      <c r="AXM1" s="862">
        <f>COUNTA($H$115:AXM115)</f>
        <v>292</v>
      </c>
      <c r="AXN1" s="862">
        <f>COUNTA($H$115:AXN115)</f>
        <v>293</v>
      </c>
      <c r="AXO1" s="862">
        <f>COUNTA($H$115:AXO115)</f>
        <v>293</v>
      </c>
      <c r="AXP1" s="862">
        <f>COUNTA($H$115:AXP115)</f>
        <v>293</v>
      </c>
      <c r="AXQ1" s="862">
        <f>COUNTA($H$115:AXQ115)</f>
        <v>293</v>
      </c>
      <c r="AXR1" s="862">
        <f>COUNTA($H$115:AXR115)</f>
        <v>293</v>
      </c>
      <c r="AXS1" s="862">
        <f>COUNTA($H$115:AXS115)</f>
        <v>293</v>
      </c>
      <c r="AXT1" s="862">
        <f>COUNTA($H$115:AXT115)</f>
        <v>293</v>
      </c>
      <c r="AXU1" s="862">
        <f>COUNTA($H$115:AXU115)</f>
        <v>293</v>
      </c>
      <c r="AXV1" s="862">
        <f>COUNTA($H$115:AXV115)</f>
        <v>293</v>
      </c>
      <c r="AXW1" s="862">
        <f>COUNTA($H$115:AXW115)</f>
        <v>293</v>
      </c>
      <c r="AXX1" s="862">
        <f>COUNTA($H$115:AXX115)</f>
        <v>293</v>
      </c>
      <c r="AXY1" s="862">
        <f>COUNTA($H$115:AXY115)</f>
        <v>293</v>
      </c>
      <c r="AXZ1" s="862">
        <f>COUNTA($H$115:AXZ115)</f>
        <v>293</v>
      </c>
      <c r="AYA1" s="862">
        <f>COUNTA($H$115:AYA115)</f>
        <v>293</v>
      </c>
      <c r="AYB1" s="862">
        <f>COUNTA($H$115:AYB115)</f>
        <v>293</v>
      </c>
      <c r="AYC1" s="862">
        <f>COUNTA($H$115:AYC115)</f>
        <v>293</v>
      </c>
      <c r="AYD1" s="862">
        <f>COUNTA($H$115:AYD115)</f>
        <v>293</v>
      </c>
      <c r="AYE1" s="862">
        <f>COUNTA($H$115:AYE115)</f>
        <v>293</v>
      </c>
      <c r="AYF1" s="862">
        <f>COUNTA($H$115:AYF115)</f>
        <v>293</v>
      </c>
      <c r="AYG1" s="862">
        <f>COUNTA($H$115:AYG115)</f>
        <v>293</v>
      </c>
      <c r="AYH1" s="862">
        <f>COUNTA($H$115:AYH115)</f>
        <v>293</v>
      </c>
      <c r="AYI1" s="862">
        <f>COUNTA($H$115:AYI115)</f>
        <v>293</v>
      </c>
      <c r="AYJ1" s="862">
        <f>COUNTA($H$115:AYJ115)</f>
        <v>293</v>
      </c>
      <c r="AYK1" s="862">
        <f>COUNTA($H$115:AYK115)</f>
        <v>293</v>
      </c>
      <c r="AYL1" s="862">
        <f>COUNTA($H$115:AYL115)</f>
        <v>293</v>
      </c>
      <c r="AYM1" s="862">
        <f>COUNTA($H$115:AYM115)</f>
        <v>293</v>
      </c>
      <c r="AYN1" s="862">
        <f>COUNTA($H$115:AYN115)</f>
        <v>293</v>
      </c>
      <c r="AYO1" s="862">
        <f>COUNTA($H$115:AYO115)</f>
        <v>293</v>
      </c>
      <c r="AYP1" s="862">
        <f>COUNTA($H$115:AYP115)</f>
        <v>293</v>
      </c>
      <c r="AYQ1" s="862">
        <f>COUNTA($H$115:AYQ115)</f>
        <v>293</v>
      </c>
      <c r="AYR1" s="862">
        <f>COUNTA($H$115:AYR115)</f>
        <v>293</v>
      </c>
      <c r="AYS1" s="862">
        <f>COUNTA($H$115:AYS115)</f>
        <v>293</v>
      </c>
      <c r="AYT1" s="862">
        <f>COUNTA($H$115:AYT115)</f>
        <v>293</v>
      </c>
      <c r="AYU1" s="862">
        <f>COUNTA($H$115:AYU115)</f>
        <v>293</v>
      </c>
      <c r="AYV1" s="862">
        <f>COUNTA($H$115:AYV115)</f>
        <v>293</v>
      </c>
      <c r="AYW1" s="862">
        <f>COUNTA($H$115:AYW115)</f>
        <v>293</v>
      </c>
      <c r="AYX1" s="862">
        <f>COUNTA($H$115:AYX115)</f>
        <v>293</v>
      </c>
      <c r="AYY1" s="862">
        <f>COUNTA($H$115:AYY115)</f>
        <v>293</v>
      </c>
      <c r="AYZ1" s="862">
        <f>COUNTA($H$115:AYZ115)</f>
        <v>293</v>
      </c>
      <c r="AZA1" s="862">
        <f>COUNTA($H$115:AZA115)</f>
        <v>293</v>
      </c>
      <c r="AZB1" s="862">
        <f>COUNTA($H$115:AZB115)</f>
        <v>293</v>
      </c>
      <c r="AZC1" s="862">
        <f>COUNTA($H$115:AZC115)</f>
        <v>293</v>
      </c>
      <c r="AZD1" s="862">
        <f>COUNTA($H$115:AZD115)</f>
        <v>293</v>
      </c>
      <c r="AZE1" s="862">
        <f>COUNTA($H$115:AZE115)</f>
        <v>293</v>
      </c>
      <c r="AZF1" s="862">
        <f>COUNTA($H$115:AZF115)</f>
        <v>293</v>
      </c>
      <c r="AZG1" s="862">
        <f>COUNTA($H$115:AZG115)</f>
        <v>293</v>
      </c>
      <c r="AZH1" s="862">
        <f>COUNTA($H$115:AZH115)</f>
        <v>293</v>
      </c>
      <c r="AZI1" s="862">
        <f>COUNTA($H$115:AZI115)</f>
        <v>293</v>
      </c>
      <c r="AZJ1" s="862">
        <f>COUNTA($H$115:AZJ115)</f>
        <v>293</v>
      </c>
      <c r="AZK1" s="862">
        <f>COUNTA($H$115:AZK115)</f>
        <v>293</v>
      </c>
      <c r="AZL1" s="862">
        <f>COUNTA($H$115:AZL115)</f>
        <v>293</v>
      </c>
      <c r="AZM1" s="862">
        <f>COUNTA($H$115:AZM115)</f>
        <v>293</v>
      </c>
      <c r="AZN1" s="862">
        <f>COUNTA($H$115:AZN115)</f>
        <v>293</v>
      </c>
      <c r="AZO1" s="862">
        <f>COUNTA($H$115:AZO115)</f>
        <v>293</v>
      </c>
      <c r="AZP1" s="862">
        <f>COUNTA($H$115:AZP115)</f>
        <v>293</v>
      </c>
      <c r="AZQ1" s="862">
        <f>COUNTA($H$115:AZQ115)</f>
        <v>293</v>
      </c>
      <c r="AZR1" s="862">
        <f>COUNTA($H$115:AZR115)</f>
        <v>293</v>
      </c>
      <c r="AZS1" s="862">
        <f>COUNTA($H$115:AZS115)</f>
        <v>293</v>
      </c>
      <c r="AZT1" s="862">
        <f>COUNTA($H$115:AZT115)</f>
        <v>293</v>
      </c>
      <c r="AZU1" s="862">
        <f>COUNTA($H$115:AZU115)</f>
        <v>293</v>
      </c>
      <c r="AZV1" s="862">
        <f>COUNTA($H$115:AZV115)</f>
        <v>293</v>
      </c>
      <c r="AZW1" s="862">
        <f>COUNTA($H$115:AZW115)</f>
        <v>293</v>
      </c>
      <c r="AZX1" s="862">
        <f>COUNTA($H$115:AZX115)</f>
        <v>293</v>
      </c>
      <c r="AZY1" s="862">
        <f>COUNTA($H$115:AZY115)</f>
        <v>293</v>
      </c>
      <c r="AZZ1" s="862">
        <f>COUNTA($H$115:AZZ115)</f>
        <v>293</v>
      </c>
      <c r="BAA1" s="862">
        <f>COUNTA($H$115:BAA115)</f>
        <v>293</v>
      </c>
      <c r="BAB1" s="862">
        <f>COUNTA($H$115:BAB115)</f>
        <v>293</v>
      </c>
      <c r="BAC1" s="862">
        <f>COUNTA($H$115:BAC115)</f>
        <v>293</v>
      </c>
      <c r="BAD1" s="862">
        <f>COUNTA($H$115:BAD115)</f>
        <v>293</v>
      </c>
      <c r="BAE1" s="862">
        <f>COUNTA($H$115:BAE115)</f>
        <v>293</v>
      </c>
      <c r="BAF1" s="862">
        <f>COUNTA($H$115:BAF115)</f>
        <v>293</v>
      </c>
      <c r="BAG1" s="862">
        <f>COUNTA($H$115:BAG115)</f>
        <v>293</v>
      </c>
      <c r="BAH1" s="862">
        <f>COUNTA($H$115:BAH115)</f>
        <v>293</v>
      </c>
      <c r="BAI1" s="862">
        <f>COUNTA($H$115:BAI115)</f>
        <v>293</v>
      </c>
      <c r="BAJ1" s="862">
        <f>COUNTA($H$115:BAJ115)</f>
        <v>293</v>
      </c>
      <c r="BAK1" s="862">
        <f>COUNTA($H$115:BAK115)</f>
        <v>293</v>
      </c>
      <c r="BAL1" s="862">
        <f>COUNTA($H$115:BAL115)</f>
        <v>293</v>
      </c>
      <c r="BAM1" s="862">
        <f>COUNTA($H$115:BAM115)</f>
        <v>293</v>
      </c>
      <c r="BAN1" s="862">
        <f>COUNTA($H$115:BAN115)</f>
        <v>293</v>
      </c>
      <c r="BAO1" s="862">
        <f>COUNTA($H$115:BAO115)</f>
        <v>293</v>
      </c>
      <c r="BAP1" s="862">
        <f>COUNTA($H$115:BAP115)</f>
        <v>293</v>
      </c>
      <c r="BAQ1" s="862">
        <f>COUNTA($H$115:BAQ115)</f>
        <v>293</v>
      </c>
      <c r="BAR1" s="862">
        <f>COUNTA($H$115:BAR115)</f>
        <v>293</v>
      </c>
      <c r="BAS1" s="862">
        <f>COUNTA($H$115:BAS115)</f>
        <v>293</v>
      </c>
      <c r="BAT1" s="862">
        <f>COUNTA($H$115:BAT115)</f>
        <v>293</v>
      </c>
      <c r="BAU1" s="862">
        <f>COUNTA($H$115:BAU115)</f>
        <v>293</v>
      </c>
      <c r="BAV1" s="862">
        <f>COUNTA($H$115:BAV115)</f>
        <v>293</v>
      </c>
      <c r="BAW1" s="862">
        <f>COUNTA($H$115:BAW115)</f>
        <v>293</v>
      </c>
      <c r="BAX1" s="862">
        <f>COUNTA($H$115:BAX115)</f>
        <v>293</v>
      </c>
      <c r="BAY1" s="862">
        <f>COUNTA($H$115:BAY115)</f>
        <v>293</v>
      </c>
      <c r="BAZ1" s="862">
        <f>COUNTA($H$115:BAZ115)</f>
        <v>293</v>
      </c>
      <c r="BBA1" s="862">
        <f>COUNTA($H$115:BBA115)</f>
        <v>293</v>
      </c>
      <c r="BBB1" s="862">
        <f>COUNTA($H$115:BBB115)</f>
        <v>293</v>
      </c>
      <c r="BBC1" s="862">
        <f>COUNTA($H$115:BBC115)</f>
        <v>293</v>
      </c>
      <c r="BBD1" s="862">
        <f>COUNTA($H$115:BBD115)</f>
        <v>293</v>
      </c>
      <c r="BBE1" s="862">
        <f>COUNTA($H$115:BBE115)</f>
        <v>293</v>
      </c>
      <c r="BBF1" s="862">
        <f>COUNTA($H$115:BBF115)</f>
        <v>293</v>
      </c>
      <c r="BBG1" s="862">
        <f>COUNTA($H$115:BBG115)</f>
        <v>293</v>
      </c>
      <c r="BBH1" s="862">
        <f>COUNTA($H$115:BBH115)</f>
        <v>293</v>
      </c>
      <c r="BBI1" s="862">
        <f>COUNTA($H$115:BBI115)</f>
        <v>293</v>
      </c>
      <c r="BBJ1" s="862">
        <f>COUNTA($H$115:BBJ115)</f>
        <v>293</v>
      </c>
      <c r="BBK1" s="862">
        <f>COUNTA($H$115:BBK115)</f>
        <v>293</v>
      </c>
      <c r="BBL1" s="862">
        <f>COUNTA($H$115:BBL115)</f>
        <v>293</v>
      </c>
      <c r="BBM1" s="862">
        <f>COUNTA($H$115:BBM115)</f>
        <v>293</v>
      </c>
      <c r="BBN1" s="862">
        <f>COUNTA($H$115:BBN115)</f>
        <v>293</v>
      </c>
      <c r="BBO1" s="862">
        <f>COUNTA($H$115:BBO115)</f>
        <v>293</v>
      </c>
      <c r="BBP1" s="862">
        <f>COUNTA($H$115:BBP115)</f>
        <v>293</v>
      </c>
      <c r="BBQ1" s="862">
        <f>COUNTA($H$115:BBQ115)</f>
        <v>293</v>
      </c>
      <c r="BBR1" s="862">
        <f>COUNTA($H$115:BBR115)</f>
        <v>293</v>
      </c>
      <c r="BBS1" s="862">
        <f>COUNTA($H$115:BBS115)</f>
        <v>293</v>
      </c>
      <c r="BBT1" s="862">
        <f>COUNTA($H$115:BBT115)</f>
        <v>293</v>
      </c>
      <c r="BBU1" s="862">
        <f>COUNTA($H$115:BBU115)</f>
        <v>293</v>
      </c>
      <c r="BBV1" s="862">
        <f>COUNTA($H$115:BBV115)</f>
        <v>293</v>
      </c>
      <c r="BBW1" s="862">
        <f>COUNTA($H$115:BBW115)</f>
        <v>293</v>
      </c>
      <c r="BBX1" s="862">
        <f>COUNTA($H$115:BBX115)</f>
        <v>293</v>
      </c>
      <c r="BBY1" s="862">
        <f>COUNTA($H$115:BBY115)</f>
        <v>293</v>
      </c>
      <c r="BBZ1" s="862">
        <f>COUNTA($H$115:BBZ115)</f>
        <v>293</v>
      </c>
      <c r="BCA1" s="862">
        <f>COUNTA($H$115:BCA115)</f>
        <v>293</v>
      </c>
      <c r="BCB1" s="862">
        <f>COUNTA($H$115:BCB115)</f>
        <v>293</v>
      </c>
      <c r="BCC1" s="862">
        <f>COUNTA($H$115:BCC115)</f>
        <v>293</v>
      </c>
      <c r="BCD1" s="862">
        <f>COUNTA($H$115:BCD115)</f>
        <v>293</v>
      </c>
      <c r="BCE1" s="862">
        <f>COUNTA($H$115:BCE115)</f>
        <v>293</v>
      </c>
      <c r="BCF1" s="862">
        <f>COUNTA($H$115:BCF115)</f>
        <v>293</v>
      </c>
      <c r="BCG1" s="862">
        <f>COUNTA($H$115:BCG115)</f>
        <v>293</v>
      </c>
      <c r="BCH1" s="862">
        <f>COUNTA($H$115:BCH115)</f>
        <v>293</v>
      </c>
      <c r="BCI1" s="862">
        <f>COUNTA($H$115:BCI115)</f>
        <v>293</v>
      </c>
      <c r="BCJ1" s="862">
        <f>COUNTA($H$115:BCJ115)</f>
        <v>293</v>
      </c>
      <c r="BCK1" s="862">
        <f>COUNTA($H$115:BCK115)</f>
        <v>293</v>
      </c>
      <c r="BCL1" s="862">
        <f>COUNTA($H$115:BCL115)</f>
        <v>293</v>
      </c>
      <c r="BCM1" s="862">
        <f>COUNTA($H$115:BCM115)</f>
        <v>293</v>
      </c>
      <c r="BCN1" s="862">
        <f>COUNTA($H$115:BCN115)</f>
        <v>293</v>
      </c>
      <c r="BCO1" s="862">
        <f>COUNTA($H$115:BCO115)</f>
        <v>293</v>
      </c>
      <c r="BCP1" s="862">
        <f>COUNTA($H$115:BCP115)</f>
        <v>293</v>
      </c>
      <c r="BCQ1" s="862">
        <f>COUNTA($H$115:BCQ115)</f>
        <v>293</v>
      </c>
      <c r="BCR1" s="862">
        <f>COUNTA($H$115:BCR115)</f>
        <v>293</v>
      </c>
      <c r="BCS1" s="862">
        <f>COUNTA($H$115:BCS115)</f>
        <v>293</v>
      </c>
      <c r="BCT1" s="862">
        <f>COUNTA($H$115:BCT115)</f>
        <v>293</v>
      </c>
      <c r="BCU1" s="862">
        <f>COUNTA($H$115:BCU115)</f>
        <v>293</v>
      </c>
      <c r="BCV1" s="862">
        <f>COUNTA($H$115:BCV115)</f>
        <v>293</v>
      </c>
      <c r="BCW1" s="862">
        <f>COUNTA($H$115:BCW115)</f>
        <v>293</v>
      </c>
      <c r="BCX1" s="862">
        <f>COUNTA($H$115:BCX115)</f>
        <v>293</v>
      </c>
      <c r="BCY1" s="862">
        <f>COUNTA($H$115:BCY115)</f>
        <v>293</v>
      </c>
      <c r="BCZ1" s="862">
        <f>COUNTA($H$115:BCZ115)</f>
        <v>293</v>
      </c>
      <c r="BDA1" s="862">
        <f>COUNTA($H$115:BDA115)</f>
        <v>293</v>
      </c>
      <c r="BDB1" s="862">
        <f>COUNTA($H$115:BDB115)</f>
        <v>293</v>
      </c>
      <c r="BDC1" s="862">
        <f>COUNTA($H$115:BDC115)</f>
        <v>293</v>
      </c>
      <c r="BDD1" s="862">
        <f>COUNTA($H$115:BDD115)</f>
        <v>293</v>
      </c>
      <c r="BDE1" s="862">
        <f>COUNTA($H$115:BDE115)</f>
        <v>293</v>
      </c>
      <c r="BDF1" s="862">
        <f>COUNTA($H$115:BDF115)</f>
        <v>293</v>
      </c>
      <c r="BDG1" s="862">
        <f>COUNTA($H$115:BDG115)</f>
        <v>293</v>
      </c>
      <c r="BDH1" s="862">
        <f>COUNTA($H$115:BDH115)</f>
        <v>293</v>
      </c>
      <c r="BDI1" s="862">
        <f>COUNTA($H$115:BDI115)</f>
        <v>293</v>
      </c>
      <c r="BDJ1" s="862">
        <f>COUNTA($H$115:BDJ115)</f>
        <v>293</v>
      </c>
      <c r="BDK1" s="862">
        <f>COUNTA($H$115:BDK115)</f>
        <v>293</v>
      </c>
      <c r="BDL1" s="862">
        <f>COUNTA($H$115:BDL115)</f>
        <v>293</v>
      </c>
      <c r="BDM1" s="862">
        <f>COUNTA($H$115:BDM115)</f>
        <v>293</v>
      </c>
      <c r="BDN1" s="862">
        <f>COUNTA($H$115:BDN115)</f>
        <v>293</v>
      </c>
      <c r="BDO1" s="862">
        <f>COUNTA($H$115:BDO115)</f>
        <v>293</v>
      </c>
      <c r="BDP1" s="862">
        <f>COUNTA($H$115:BDP115)</f>
        <v>293</v>
      </c>
      <c r="BDQ1" s="862">
        <f>COUNTA($H$115:BDQ115)</f>
        <v>293</v>
      </c>
      <c r="BDR1" s="862">
        <f>COUNTA($H$115:BDR115)</f>
        <v>293</v>
      </c>
      <c r="BDS1" s="862">
        <f>COUNTA($H$115:BDS115)</f>
        <v>293</v>
      </c>
      <c r="BDT1" s="862">
        <f>COUNTA($H$115:BDT115)</f>
        <v>293</v>
      </c>
      <c r="BDU1" s="862">
        <f>COUNTA($H$115:BDU115)</f>
        <v>293</v>
      </c>
      <c r="BDV1" s="862">
        <f>COUNTA($H$115:BDV115)</f>
        <v>293</v>
      </c>
      <c r="BDW1" s="862">
        <f>COUNTA($H$115:BDW115)</f>
        <v>293</v>
      </c>
      <c r="BDX1" s="862">
        <f>COUNTA($H$115:BDX115)</f>
        <v>293</v>
      </c>
      <c r="BDY1" s="862">
        <f>COUNTA($H$115:BDY115)</f>
        <v>293</v>
      </c>
      <c r="BDZ1" s="862">
        <f>COUNTA($H$115:BDZ115)</f>
        <v>293</v>
      </c>
      <c r="BEA1" s="862">
        <f>COUNTA($H$115:BEA115)</f>
        <v>293</v>
      </c>
      <c r="BEB1" s="862">
        <f>COUNTA($H$115:BEB115)</f>
        <v>293</v>
      </c>
      <c r="BEC1" s="862">
        <f>COUNTA($H$115:BEC115)</f>
        <v>293</v>
      </c>
      <c r="BED1" s="862">
        <f>COUNTA($H$115:BED115)</f>
        <v>293</v>
      </c>
      <c r="BEE1" s="862">
        <f>COUNTA($H$115:BEE115)</f>
        <v>293</v>
      </c>
      <c r="BEF1" s="862">
        <f>COUNTA($H$115:BEF115)</f>
        <v>293</v>
      </c>
      <c r="BEG1" s="862">
        <f>COUNTA($H$115:BEG115)</f>
        <v>293</v>
      </c>
      <c r="BEH1" s="862">
        <f>COUNTA($H$115:BEH115)</f>
        <v>293</v>
      </c>
      <c r="BEI1" s="862">
        <f>COUNTA($H$115:BEI115)</f>
        <v>293</v>
      </c>
      <c r="BEJ1" s="862">
        <f>COUNTA($H$115:BEJ115)</f>
        <v>293</v>
      </c>
      <c r="BEK1" s="862">
        <f>COUNTA($H$115:BEK115)</f>
        <v>293</v>
      </c>
      <c r="BEL1" s="862">
        <f>COUNTA($H$115:BEL115)</f>
        <v>293</v>
      </c>
      <c r="BEM1" s="862">
        <f>COUNTA($H$115:BEM115)</f>
        <v>293</v>
      </c>
      <c r="BEN1" s="862">
        <f>COUNTA($H$115:BEN115)</f>
        <v>293</v>
      </c>
      <c r="BEO1" s="862">
        <f>COUNTA($H$115:BEO115)</f>
        <v>293</v>
      </c>
      <c r="BEP1" s="862">
        <f>COUNTA($H$115:BEP115)</f>
        <v>293</v>
      </c>
      <c r="BEQ1" s="862">
        <f>COUNTA($H$115:BEQ115)</f>
        <v>293</v>
      </c>
      <c r="BER1" s="862">
        <f>COUNTA($H$115:BER115)</f>
        <v>293</v>
      </c>
      <c r="BES1" s="862">
        <f>COUNTA($H$115:BES115)</f>
        <v>293</v>
      </c>
      <c r="BET1" s="862">
        <f>COUNTA($H$115:BET115)</f>
        <v>293</v>
      </c>
      <c r="BEU1" s="862">
        <f>COUNTA($H$115:BEU115)</f>
        <v>293</v>
      </c>
      <c r="BEV1" s="862">
        <f>COUNTA($H$115:BEV115)</f>
        <v>293</v>
      </c>
      <c r="BEW1" s="862">
        <f>COUNTA($H$115:BEW115)</f>
        <v>293</v>
      </c>
      <c r="BEX1" s="862">
        <f>COUNTA($H$115:BEX115)</f>
        <v>293</v>
      </c>
      <c r="BEY1" s="862">
        <f>COUNTA($H$115:BEY115)</f>
        <v>293</v>
      </c>
      <c r="BEZ1" s="862">
        <f>COUNTA($H$115:BEZ115)</f>
        <v>293</v>
      </c>
      <c r="BFA1" s="862">
        <f>COUNTA($H$115:BFA115)</f>
        <v>293</v>
      </c>
      <c r="BFB1" s="862">
        <f>COUNTA($H$115:BFB115)</f>
        <v>293</v>
      </c>
      <c r="BFC1" s="862">
        <f>COUNTA($H$115:BFC115)</f>
        <v>293</v>
      </c>
      <c r="BFD1" s="862">
        <f>COUNTA($H$115:BFD115)</f>
        <v>293</v>
      </c>
      <c r="BFE1" s="862">
        <f>COUNTA($H$115:BFE115)</f>
        <v>293</v>
      </c>
      <c r="BFF1" s="862">
        <f>COUNTA($H$115:BFF115)</f>
        <v>293</v>
      </c>
      <c r="BFG1" s="862">
        <f>COUNTA($H$115:BFG115)</f>
        <v>293</v>
      </c>
      <c r="BFH1" s="862">
        <f>COUNTA($H$115:BFH115)</f>
        <v>293</v>
      </c>
      <c r="BFI1" s="862">
        <f>COUNTA($H$115:BFI115)</f>
        <v>293</v>
      </c>
      <c r="BFJ1" s="862">
        <f>COUNTA($H$115:BFJ115)</f>
        <v>293</v>
      </c>
      <c r="BFK1" s="862">
        <f>COUNTA($H$115:BFK115)</f>
        <v>293</v>
      </c>
      <c r="BFL1" s="862">
        <f>COUNTA($H$115:BFL115)</f>
        <v>293</v>
      </c>
      <c r="BFM1" s="862">
        <f>COUNTA($H$115:BFM115)</f>
        <v>293</v>
      </c>
      <c r="BFN1" s="862">
        <f>COUNTA($H$115:BFN115)</f>
        <v>293</v>
      </c>
      <c r="BFO1" s="862">
        <f>COUNTA($H$115:BFO115)</f>
        <v>293</v>
      </c>
      <c r="BFP1" s="862">
        <f>COUNTA($H$115:BFP115)</f>
        <v>293</v>
      </c>
      <c r="BFQ1" s="862">
        <f>COUNTA($H$115:BFQ115)</f>
        <v>294</v>
      </c>
      <c r="BFR1" s="862">
        <f>COUNTA($H$115:BFR115)</f>
        <v>294</v>
      </c>
      <c r="BFS1" s="862">
        <f>COUNTA($H$115:BFS115)</f>
        <v>294</v>
      </c>
      <c r="BFT1" s="862">
        <f>COUNTA($H$115:BFT115)</f>
        <v>294</v>
      </c>
      <c r="BFU1" s="862">
        <f>COUNTA($H$115:BFU115)</f>
        <v>294</v>
      </c>
      <c r="BFV1" s="862">
        <f>COUNTA($H$115:BFV115)</f>
        <v>294</v>
      </c>
      <c r="BFW1" s="862">
        <f>COUNTA($H$115:BFW115)</f>
        <v>294</v>
      </c>
      <c r="BFX1" s="862">
        <f>COUNTA($H$115:BFX115)</f>
        <v>294</v>
      </c>
      <c r="BFY1" s="862">
        <f>COUNTA($H$115:BFY115)</f>
        <v>294</v>
      </c>
      <c r="BFZ1" s="862">
        <f>COUNTA($H$115:BFZ115)</f>
        <v>294</v>
      </c>
      <c r="BGA1" s="862">
        <f>COUNTA($H$115:BGA115)</f>
        <v>295</v>
      </c>
      <c r="BGB1" s="862">
        <f>COUNTA($H$115:BGB115)</f>
        <v>295</v>
      </c>
      <c r="BGC1" s="862">
        <f>COUNTA($H$115:BGC115)</f>
        <v>295</v>
      </c>
      <c r="BGD1" s="862">
        <f>COUNTA($H$115:BGD115)</f>
        <v>295</v>
      </c>
      <c r="BGE1" s="862">
        <f>COUNTA($H$115:BGE115)</f>
        <v>295</v>
      </c>
      <c r="BGF1" s="862">
        <f>COUNTA($H$115:BGF115)</f>
        <v>295</v>
      </c>
      <c r="BGG1" s="862">
        <f>COUNTA($H$115:BGG115)</f>
        <v>295</v>
      </c>
      <c r="BGH1" s="862">
        <f>COUNTA($H$115:BGH115)</f>
        <v>295</v>
      </c>
      <c r="BGI1" s="862">
        <f>COUNTA($H$115:BGI115)</f>
        <v>295</v>
      </c>
      <c r="BGJ1" s="862">
        <f>COUNTA($H$115:BGJ115)</f>
        <v>295</v>
      </c>
      <c r="BGK1" s="862">
        <f>COUNTA($H$115:BGK115)</f>
        <v>296</v>
      </c>
      <c r="BGL1" s="862">
        <f>COUNTA($H$115:BGL115)</f>
        <v>296</v>
      </c>
      <c r="BGM1" s="862">
        <f>COUNTA($H$115:BGM115)</f>
        <v>296</v>
      </c>
      <c r="BGN1" s="862">
        <f>COUNTA($H$115:BGN115)</f>
        <v>296</v>
      </c>
      <c r="BGO1" s="862">
        <f>COUNTA($H$115:BGO115)</f>
        <v>296</v>
      </c>
      <c r="BGP1" s="862">
        <f>COUNTA($H$115:BGP115)</f>
        <v>296</v>
      </c>
      <c r="BGQ1" s="862">
        <f>COUNTA($H$115:BGQ115)</f>
        <v>296</v>
      </c>
      <c r="BGR1" s="862">
        <f>COUNTA($H$115:BGR115)</f>
        <v>296</v>
      </c>
      <c r="BGS1" s="862">
        <f>COUNTA($H$115:BGS115)</f>
        <v>296</v>
      </c>
      <c r="BGT1" s="862">
        <f>COUNTA($H$115:BGT115)</f>
        <v>296</v>
      </c>
      <c r="BGU1" s="862">
        <f>COUNTA($H$115:BGU115)</f>
        <v>297</v>
      </c>
      <c r="BGV1" s="862">
        <f>COUNTA($H$115:BGV115)</f>
        <v>297</v>
      </c>
      <c r="BGW1" s="862">
        <f>COUNTA($H$115:BGW115)</f>
        <v>297</v>
      </c>
      <c r="BGX1" s="862">
        <f>COUNTA($H$115:BGX115)</f>
        <v>297</v>
      </c>
      <c r="BGY1" s="862">
        <f>COUNTA($H$115:BGY115)</f>
        <v>297</v>
      </c>
      <c r="BGZ1" s="862">
        <f>COUNTA($H$115:BGZ115)</f>
        <v>297</v>
      </c>
      <c r="BHA1" s="862">
        <f>COUNTA($H$115:BHA115)</f>
        <v>297</v>
      </c>
      <c r="BHB1" s="862">
        <f>COUNTA($H$115:BHB115)</f>
        <v>297</v>
      </c>
      <c r="BHC1" s="862">
        <f>COUNTA($H$115:BHC115)</f>
        <v>297</v>
      </c>
      <c r="BHD1" s="862">
        <f>COUNTA($H$115:BHD115)</f>
        <v>297</v>
      </c>
      <c r="BHE1" s="862">
        <f>COUNTA($H$115:BHE115)</f>
        <v>298</v>
      </c>
      <c r="BHF1" s="862">
        <f>COUNTA($H$115:BHF115)</f>
        <v>298</v>
      </c>
      <c r="BHG1" s="862">
        <f>COUNTA($H$115:BHG115)</f>
        <v>298</v>
      </c>
      <c r="BHH1" s="862">
        <f>COUNTA($H$115:BHH115)</f>
        <v>298</v>
      </c>
      <c r="BHI1" s="862">
        <f>COUNTA($H$115:BHI115)</f>
        <v>298</v>
      </c>
      <c r="BHJ1" s="862">
        <f>COUNTA($H$115:BHJ115)</f>
        <v>298</v>
      </c>
      <c r="BHK1" s="862">
        <f>COUNTA($H$115:BHK115)</f>
        <v>298</v>
      </c>
      <c r="BHL1" s="862">
        <f>COUNTA($H$115:BHL115)</f>
        <v>298</v>
      </c>
      <c r="BHM1" s="862">
        <f>COUNTA($H$115:BHM115)</f>
        <v>298</v>
      </c>
      <c r="BHN1" s="862">
        <f>COUNTA($H$115:BHN115)</f>
        <v>298</v>
      </c>
      <c r="BHO1" s="862">
        <f>COUNTA($H$115:BHO115)</f>
        <v>299</v>
      </c>
      <c r="BHP1" s="862">
        <f>COUNTA($H$115:BHP115)</f>
        <v>299</v>
      </c>
      <c r="BHQ1" s="862">
        <f>COUNTA($H$115:BHQ115)</f>
        <v>299</v>
      </c>
      <c r="BHR1" s="862">
        <f>COUNTA($H$115:BHR115)</f>
        <v>299</v>
      </c>
      <c r="BHS1" s="862">
        <f>COUNTA($H$115:BHS115)</f>
        <v>299</v>
      </c>
      <c r="BHT1" s="862">
        <f>COUNTA($H$115:BHT115)</f>
        <v>299</v>
      </c>
      <c r="BHU1" s="862">
        <f>COUNTA($H$115:BHU115)</f>
        <v>299</v>
      </c>
      <c r="BHV1" s="862">
        <f>COUNTA($H$115:BHV115)</f>
        <v>299</v>
      </c>
      <c r="BHW1" s="862">
        <f>COUNTA($H$115:BHW115)</f>
        <v>299</v>
      </c>
      <c r="BHX1" s="862">
        <f>COUNTA($H$115:BHX115)</f>
        <v>299</v>
      </c>
      <c r="BHY1" s="862">
        <f>COUNTA($H$115:BHY115)</f>
        <v>300</v>
      </c>
      <c r="BHZ1" s="862">
        <f>COUNTA($H$115:BHZ115)</f>
        <v>300</v>
      </c>
      <c r="BIA1" s="862">
        <f>COUNTA($H$115:BIA115)</f>
        <v>300</v>
      </c>
      <c r="BIB1" s="862">
        <f>COUNTA($H$115:BIB115)</f>
        <v>300</v>
      </c>
      <c r="BIC1" s="862">
        <f>COUNTA($H$115:BIC115)</f>
        <v>300</v>
      </c>
      <c r="BID1" s="862">
        <f>COUNTA($H$115:BID115)</f>
        <v>300</v>
      </c>
      <c r="BIE1" s="862">
        <f>COUNTA($H$115:BIE115)</f>
        <v>300</v>
      </c>
      <c r="BIF1" s="862">
        <f>COUNTA($H$115:BIF115)</f>
        <v>301</v>
      </c>
      <c r="BIG1" s="862">
        <f>COUNTA($H$115:BIG115)</f>
        <v>301</v>
      </c>
      <c r="BIH1" s="862">
        <f>COUNTA($H$115:BIH115)</f>
        <v>301</v>
      </c>
      <c r="BII1" s="862">
        <f>COUNTA($H$115:BII115)</f>
        <v>302</v>
      </c>
      <c r="BIJ1" s="862">
        <f>COUNTA($H$115:BIJ115)</f>
        <v>302</v>
      </c>
      <c r="BIK1" s="862">
        <f>COUNTA($H$115:BIK115)</f>
        <v>302</v>
      </c>
      <c r="BIL1" s="862">
        <f>COUNTA($H$115:BIL115)</f>
        <v>302</v>
      </c>
      <c r="BIM1" s="862">
        <f>COUNTA($H$115:BIM115)</f>
        <v>303</v>
      </c>
      <c r="BIN1" s="862">
        <f>COUNTA($H$115:BIN115)</f>
        <v>303</v>
      </c>
      <c r="BIO1" s="862">
        <f>COUNTA($H$115:BIO115)</f>
        <v>303</v>
      </c>
      <c r="BIP1" s="862">
        <f>COUNTA($H$115:BIP115)</f>
        <v>303</v>
      </c>
      <c r="BIQ1" s="862">
        <f>COUNTA($H$115:BIQ115)</f>
        <v>303</v>
      </c>
      <c r="BIR1" s="862">
        <f>COUNTA($H$115:BIR115)</f>
        <v>303</v>
      </c>
      <c r="BIS1" s="862">
        <f>COUNTA($H$115:BIS115)</f>
        <v>303</v>
      </c>
      <c r="BIT1" s="862">
        <f>COUNTA($H$115:BIT115)</f>
        <v>303</v>
      </c>
      <c r="BIU1" s="862">
        <f>COUNTA($H$115:BIU115)</f>
        <v>303</v>
      </c>
      <c r="BIV1" s="862">
        <f>COUNTA($H$115:BIV115)</f>
        <v>303</v>
      </c>
      <c r="BIW1" s="862">
        <f>COUNTA($H$115:BIW115)</f>
        <v>303</v>
      </c>
      <c r="BIX1" s="862">
        <f>COUNTA($H$115:BIX115)</f>
        <v>303</v>
      </c>
      <c r="BIY1" s="862">
        <f>COUNTA($H$115:BIY115)</f>
        <v>304</v>
      </c>
      <c r="BIZ1" s="862">
        <f>COUNTA($H$115:BIZ115)</f>
        <v>304</v>
      </c>
      <c r="BJA1" s="862">
        <f>COUNTA($H$115:BJA115)</f>
        <v>304</v>
      </c>
      <c r="BJB1" s="862">
        <f>COUNTA($H$115:BJB115)</f>
        <v>304</v>
      </c>
      <c r="BJC1" s="862">
        <f>COUNTA($H$115:BJC115)</f>
        <v>304</v>
      </c>
      <c r="BJD1" s="862">
        <f>COUNTA($H$115:BJD115)</f>
        <v>304</v>
      </c>
      <c r="BJE1" s="862">
        <f>COUNTA($H$115:BJE115)</f>
        <v>304</v>
      </c>
      <c r="BJF1" s="862">
        <f>COUNTA($H$115:BJF115)</f>
        <v>304</v>
      </c>
      <c r="BJG1" s="862">
        <f>COUNTA($H$115:BJG115)</f>
        <v>304</v>
      </c>
      <c r="BJH1" s="862">
        <f>COUNTA($H$115:BJH115)</f>
        <v>304</v>
      </c>
      <c r="BJI1" s="862">
        <f>COUNTA($H$115:BJI115)</f>
        <v>304</v>
      </c>
      <c r="BJJ1" s="862">
        <f>COUNTA($H$115:BJJ115)</f>
        <v>304</v>
      </c>
      <c r="BJK1" s="862">
        <f>COUNTA($H$115:BJK115)</f>
        <v>304</v>
      </c>
      <c r="BJL1" s="862">
        <f>COUNTA($H$115:BJL115)</f>
        <v>304</v>
      </c>
      <c r="BJM1" s="862">
        <f>COUNTA($H$115:BJM115)</f>
        <v>304</v>
      </c>
      <c r="BJN1" s="862">
        <f>COUNTA($H$115:BJN115)</f>
        <v>304</v>
      </c>
      <c r="BJO1" s="862">
        <f>COUNTA($H$115:BJO115)</f>
        <v>304</v>
      </c>
      <c r="BJP1" s="862">
        <f>COUNTA($H$115:BJP115)</f>
        <v>304</v>
      </c>
      <c r="BJQ1" s="862">
        <f>COUNTA($H$115:BJQ115)</f>
        <v>304</v>
      </c>
      <c r="BJR1" s="862">
        <f>COUNTA($H$115:BJR115)</f>
        <v>304</v>
      </c>
      <c r="BJS1" s="862">
        <f>COUNTA($H$115:BJS115)</f>
        <v>304</v>
      </c>
      <c r="BJT1" s="862">
        <f>COUNTA($H$115:BJT115)</f>
        <v>304</v>
      </c>
      <c r="BJU1" s="862">
        <f>COUNTA($H$115:BJU115)</f>
        <v>304</v>
      </c>
      <c r="BJV1" s="862">
        <f>COUNTA($H$115:BJV115)</f>
        <v>305</v>
      </c>
      <c r="BJW1" s="862">
        <f>COUNTA($H$115:BJW115)</f>
        <v>305</v>
      </c>
      <c r="BJX1" s="862">
        <f>COUNTA($H$115:BJX115)</f>
        <v>305</v>
      </c>
      <c r="BJY1" s="862">
        <f>COUNTA($H$115:BJY115)</f>
        <v>305</v>
      </c>
      <c r="BJZ1" s="862">
        <f>COUNTA($H$115:BJZ115)</f>
        <v>305</v>
      </c>
      <c r="BKA1" s="862">
        <f>COUNTA($H$115:BKA115)</f>
        <v>305</v>
      </c>
      <c r="BKB1" s="862">
        <f>COUNTA($H$115:BKB115)</f>
        <v>305</v>
      </c>
      <c r="BKC1" s="862">
        <f>COUNTA($H$115:BKC115)</f>
        <v>305</v>
      </c>
      <c r="BKD1" s="862">
        <f>COUNTA($H$115:BKD115)</f>
        <v>305</v>
      </c>
      <c r="BKE1" s="862">
        <f>COUNTA($H$115:BKE115)</f>
        <v>305</v>
      </c>
      <c r="BKF1" s="862">
        <f>COUNTA($H$115:BKF115)</f>
        <v>306</v>
      </c>
      <c r="BKG1" s="862">
        <f>COUNTA($H$115:BKG115)</f>
        <v>306</v>
      </c>
      <c r="BKH1" s="862">
        <f>COUNTA($H$115:BKH115)</f>
        <v>306</v>
      </c>
      <c r="BKI1" s="862">
        <f>COUNTA($H$115:BKI115)</f>
        <v>306</v>
      </c>
      <c r="BKJ1" s="862">
        <f>COUNTA($H$115:BKJ115)</f>
        <v>306</v>
      </c>
      <c r="BKK1" s="862">
        <f>COUNTA($H$115:BKK115)</f>
        <v>306</v>
      </c>
      <c r="BKL1" s="862">
        <f>COUNTA($H$115:BKL115)</f>
        <v>306</v>
      </c>
      <c r="BKM1" s="862">
        <f>COUNTA($H$115:BKM115)</f>
        <v>306</v>
      </c>
      <c r="BKN1" s="862">
        <f>COUNTA($H$115:BKN115)</f>
        <v>306</v>
      </c>
      <c r="BKO1" s="862">
        <f>COUNTA($H$115:BKO115)</f>
        <v>306</v>
      </c>
      <c r="BKP1" s="862">
        <f>COUNTA($H$115:BKP115)</f>
        <v>307</v>
      </c>
      <c r="BKQ1" s="862">
        <f>COUNTA($H$115:BKQ115)</f>
        <v>307</v>
      </c>
      <c r="BKR1" s="862">
        <f>COUNTA($H$115:BKR115)</f>
        <v>307</v>
      </c>
      <c r="BKS1" s="862">
        <f>COUNTA($H$115:BKS115)</f>
        <v>307</v>
      </c>
      <c r="BKT1" s="862">
        <f>COUNTA($H$115:BKT115)</f>
        <v>307</v>
      </c>
      <c r="BKU1" s="862">
        <f>COUNTA($H$115:BKU115)</f>
        <v>307</v>
      </c>
      <c r="BKV1" s="862">
        <f>COUNTA($H$115:BKV115)</f>
        <v>307</v>
      </c>
      <c r="BKW1" s="862">
        <f>COUNTA($H$115:BKW115)</f>
        <v>307</v>
      </c>
      <c r="BKX1" s="862">
        <f>COUNTA($H$115:BKX115)</f>
        <v>307</v>
      </c>
      <c r="BKY1" s="862">
        <f>COUNTA($H$115:BKY115)</f>
        <v>307</v>
      </c>
      <c r="BKZ1" s="862">
        <f>COUNTA($H$115:BKZ115)</f>
        <v>308</v>
      </c>
      <c r="BLA1" s="862">
        <f>COUNTA($H$115:BLA115)</f>
        <v>308</v>
      </c>
      <c r="BLB1" s="862">
        <f>COUNTA($H$115:BLB115)</f>
        <v>308</v>
      </c>
      <c r="BLC1" s="862">
        <f>COUNTA($H$115:BLC115)</f>
        <v>308</v>
      </c>
      <c r="BLD1" s="862">
        <f>COUNTA($H$115:BLD115)</f>
        <v>308</v>
      </c>
      <c r="BLE1" s="862">
        <f>COUNTA($H$115:BLE115)</f>
        <v>308</v>
      </c>
      <c r="BLF1" s="862">
        <f>COUNTA($H$115:BLF115)</f>
        <v>308</v>
      </c>
      <c r="BLG1" s="862">
        <f>COUNTA($H$115:BLG115)</f>
        <v>308</v>
      </c>
      <c r="BLH1" s="862">
        <f>COUNTA($H$115:BLH115)</f>
        <v>308</v>
      </c>
      <c r="BLI1" s="862">
        <f>COUNTA($H$115:BLI115)</f>
        <v>308</v>
      </c>
      <c r="BLJ1" s="862">
        <f>COUNTA($H$115:BLJ115)</f>
        <v>308</v>
      </c>
      <c r="BLK1" s="862">
        <f>COUNTA($H$115:BLK115)</f>
        <v>308</v>
      </c>
      <c r="BLL1" s="862">
        <f>COUNTA($H$115:BLL115)</f>
        <v>308</v>
      </c>
      <c r="BLM1" s="862">
        <f>COUNTA($H$115:BLM115)</f>
        <v>308</v>
      </c>
      <c r="BLN1" s="862">
        <f>COUNTA($H$115:BLN115)</f>
        <v>308</v>
      </c>
      <c r="BLO1" s="862">
        <f>COUNTA($H$115:BLO115)</f>
        <v>308</v>
      </c>
      <c r="BLP1" s="862">
        <f>COUNTA($H$115:BLP115)</f>
        <v>308</v>
      </c>
      <c r="BLQ1" s="862">
        <f>COUNTA($H$115:BLQ115)</f>
        <v>308</v>
      </c>
      <c r="BLR1" s="862">
        <f>COUNTA($H$115:BLR115)</f>
        <v>308</v>
      </c>
      <c r="BLS1" s="862">
        <f>COUNTA($H$115:BLS115)</f>
        <v>308</v>
      </c>
      <c r="BLT1" s="862">
        <f>COUNTA($H$115:BLT115)</f>
        <v>308</v>
      </c>
      <c r="BLU1" s="862">
        <f>COUNTA($H$115:BLU115)</f>
        <v>308</v>
      </c>
      <c r="BLV1" s="862">
        <f>COUNTA($H$115:BLV115)</f>
        <v>308</v>
      </c>
      <c r="BLW1" s="862">
        <f>COUNTA($H$115:BLW115)</f>
        <v>308</v>
      </c>
      <c r="BLX1" s="862">
        <f>COUNTA($H$115:BLX115)</f>
        <v>308</v>
      </c>
      <c r="BLY1" s="862">
        <f>COUNTA($H$115:BLY115)</f>
        <v>308</v>
      </c>
      <c r="BLZ1" s="862">
        <f>COUNTA($H$115:BLZ115)</f>
        <v>308</v>
      </c>
      <c r="BMA1" s="862">
        <f>COUNTA($H$115:BMA115)</f>
        <v>308</v>
      </c>
      <c r="BMB1" s="862">
        <f>COUNTA($H$115:BMB115)</f>
        <v>308</v>
      </c>
      <c r="BMC1" s="862">
        <f>COUNTA($H$115:BMC115)</f>
        <v>308</v>
      </c>
      <c r="BMD1" s="862">
        <f>COUNTA($H$115:BMD115)</f>
        <v>308</v>
      </c>
      <c r="BME1" s="862">
        <f>COUNTA($H$115:BME115)</f>
        <v>308</v>
      </c>
      <c r="BMF1" s="862">
        <f>COUNTA($H$115:BMF115)</f>
        <v>308</v>
      </c>
      <c r="BMG1" s="862">
        <f>COUNTA($H$115:BMG115)</f>
        <v>308</v>
      </c>
      <c r="BMH1" s="862">
        <f>COUNTA($H$115:BMH115)</f>
        <v>308</v>
      </c>
      <c r="BMI1" s="862">
        <f>COUNTA($H$115:BMI115)</f>
        <v>308</v>
      </c>
      <c r="BMJ1" s="862">
        <f>COUNTA($H$115:BMJ115)</f>
        <v>308</v>
      </c>
      <c r="BMK1" s="862">
        <f>COUNTA($H$115:BMK115)</f>
        <v>308</v>
      </c>
      <c r="BML1" s="862">
        <f>COUNTA($H$115:BML115)</f>
        <v>308</v>
      </c>
      <c r="BMM1" s="862">
        <f>COUNTA($H$115:BMM115)</f>
        <v>308</v>
      </c>
      <c r="BMN1" s="862">
        <f>COUNTA($H$115:BMN115)</f>
        <v>308</v>
      </c>
      <c r="BMO1" s="862">
        <f>COUNTA($H$115:BMO115)</f>
        <v>308</v>
      </c>
      <c r="BMP1" s="862">
        <f>COUNTA($H$115:BMP115)</f>
        <v>308</v>
      </c>
      <c r="BMQ1" s="862">
        <f>COUNTA($H$115:BMQ115)</f>
        <v>308</v>
      </c>
      <c r="BMR1" s="862">
        <f>COUNTA($H$115:BMR115)</f>
        <v>308</v>
      </c>
      <c r="BMS1" s="862">
        <f>COUNTA($H$115:BMS115)</f>
        <v>308</v>
      </c>
      <c r="BMT1" s="862">
        <f>COUNTA($H$115:BMT115)</f>
        <v>308</v>
      </c>
      <c r="BMU1" s="862">
        <f>COUNTA($H$115:BMU115)</f>
        <v>308</v>
      </c>
      <c r="BMV1" s="862">
        <f>COUNTA($H$115:BMV115)</f>
        <v>308</v>
      </c>
      <c r="BMW1" s="862">
        <f>COUNTA($H$115:BMW115)</f>
        <v>308</v>
      </c>
      <c r="BMX1" s="862">
        <f>COUNTA($H$115:BMX115)</f>
        <v>308</v>
      </c>
      <c r="BMY1" s="862">
        <f>COUNTA($H$115:BMY115)</f>
        <v>308</v>
      </c>
      <c r="BMZ1" s="862">
        <f>COUNTA($H$115:BMZ115)</f>
        <v>308</v>
      </c>
      <c r="BNA1" s="862">
        <f>COUNTA($H$115:BNA115)</f>
        <v>308</v>
      </c>
      <c r="BNB1" s="862">
        <f>COUNTA($H$115:BNB115)</f>
        <v>308</v>
      </c>
      <c r="BNC1" s="862">
        <f>COUNTA($H$115:BNC115)</f>
        <v>308</v>
      </c>
      <c r="BND1" s="862">
        <f>COUNTA($H$115:BND115)</f>
        <v>308</v>
      </c>
      <c r="BNE1" s="862">
        <f>COUNTA($H$115:BNE115)</f>
        <v>308</v>
      </c>
      <c r="BNF1" s="862">
        <f>COUNTA($H$115:BNF115)</f>
        <v>308</v>
      </c>
      <c r="BNG1" s="862">
        <f>COUNTA($H$115:BNG115)</f>
        <v>308</v>
      </c>
      <c r="BNH1" s="862">
        <f>COUNTA($H$115:BNH115)</f>
        <v>308</v>
      </c>
      <c r="BNI1" s="862">
        <f>COUNTA($H$115:BNI115)</f>
        <v>308</v>
      </c>
      <c r="BNJ1" s="862">
        <f>COUNTA($H$115:BNJ115)</f>
        <v>308</v>
      </c>
      <c r="BNK1" s="862">
        <f>COUNTA($H$115:BNK115)</f>
        <v>308</v>
      </c>
      <c r="BNL1" s="862">
        <f>COUNTA($H$115:BNL115)</f>
        <v>308</v>
      </c>
      <c r="BNM1" s="862">
        <f>COUNTA($H$115:BNM115)</f>
        <v>308</v>
      </c>
      <c r="BNN1" s="862">
        <f>COUNTA($H$115:BNN115)</f>
        <v>308</v>
      </c>
      <c r="BNO1" s="862">
        <f>COUNTA($H$115:BNO115)</f>
        <v>308</v>
      </c>
      <c r="BNP1" s="862">
        <f>COUNTA($H$115:BNP115)</f>
        <v>308</v>
      </c>
      <c r="BNQ1" s="862">
        <f>COUNTA($H$115:BNQ115)</f>
        <v>308</v>
      </c>
      <c r="BNR1" s="862">
        <f>COUNTA($H$115:BNR115)</f>
        <v>308</v>
      </c>
      <c r="BNS1" s="862">
        <f>COUNTA($H$115:BNS115)</f>
        <v>308</v>
      </c>
      <c r="BNT1" s="862">
        <f>COUNTA($H$115:BNT115)</f>
        <v>308</v>
      </c>
      <c r="BNU1" s="862">
        <f>COUNTA($H$115:BNU115)</f>
        <v>308</v>
      </c>
      <c r="BNV1" s="862">
        <f>COUNTA($H$115:BNV115)</f>
        <v>308</v>
      </c>
      <c r="BNW1" s="862">
        <f>COUNTA($H$115:BNW115)</f>
        <v>308</v>
      </c>
    </row>
    <row r="2" spans="1:1739" x14ac:dyDescent="0.2">
      <c r="A2" s="5591"/>
      <c r="B2" s="5591"/>
      <c r="C2" s="5591"/>
      <c r="D2" s="5591"/>
      <c r="E2" s="5592"/>
      <c r="F2" s="1026" t="s">
        <v>5148</v>
      </c>
      <c r="G2" s="863"/>
      <c r="H2" s="863"/>
      <c r="I2" s="863"/>
      <c r="J2" s="863"/>
      <c r="K2" s="864"/>
      <c r="L2" s="863"/>
      <c r="M2" s="863"/>
      <c r="N2" s="863"/>
      <c r="O2" s="864"/>
      <c r="P2" s="863"/>
      <c r="Q2" s="863"/>
      <c r="R2" s="863"/>
      <c r="S2" s="864"/>
      <c r="T2" s="863"/>
      <c r="U2" s="863"/>
      <c r="V2" s="864"/>
      <c r="W2" s="863"/>
      <c r="X2" s="863"/>
      <c r="Y2" s="863"/>
      <c r="Z2" s="864"/>
      <c r="AA2" s="863"/>
      <c r="AB2" s="863"/>
      <c r="AC2" s="863"/>
      <c r="AD2" s="864"/>
      <c r="AE2" s="863"/>
      <c r="AF2" s="864"/>
      <c r="AG2" s="863"/>
      <c r="AH2" s="863"/>
      <c r="AI2" s="863"/>
      <c r="AJ2" s="863"/>
      <c r="AK2" s="863"/>
      <c r="AL2" s="864"/>
      <c r="AM2" s="863"/>
      <c r="AN2" s="863"/>
      <c r="AP2" s="863"/>
      <c r="AQ2" s="863"/>
      <c r="AR2" s="863"/>
      <c r="AS2" s="863"/>
      <c r="AT2" s="863"/>
      <c r="AU2" s="863"/>
      <c r="AV2" s="864"/>
      <c r="AW2" s="864"/>
      <c r="AX2" s="864"/>
      <c r="AY2" s="864"/>
      <c r="AZ2" s="864"/>
      <c r="BA2" s="864"/>
      <c r="BB2" s="864"/>
      <c r="BC2" s="864"/>
      <c r="BD2" s="864"/>
      <c r="BE2" s="863"/>
      <c r="BF2" s="863"/>
      <c r="BG2" s="864"/>
      <c r="BH2" s="863"/>
      <c r="BI2" s="863"/>
      <c r="BJ2" s="864"/>
      <c r="BK2" s="863"/>
      <c r="BL2" s="863"/>
      <c r="BM2" s="864"/>
      <c r="BN2" s="863"/>
      <c r="BO2" s="863"/>
      <c r="BP2" s="864"/>
      <c r="BQ2" s="863"/>
      <c r="BR2" s="863"/>
      <c r="BS2" s="864"/>
      <c r="BT2" s="863"/>
      <c r="BU2" s="863"/>
      <c r="BV2" s="864"/>
      <c r="BW2" s="863"/>
      <c r="BX2" s="863"/>
      <c r="BY2" s="864"/>
      <c r="BZ2" s="863"/>
      <c r="CA2" s="863"/>
      <c r="CB2" s="864"/>
      <c r="CC2" s="863"/>
      <c r="CD2" s="863"/>
      <c r="CE2" s="864"/>
      <c r="CF2" s="863"/>
      <c r="CG2" s="863"/>
      <c r="CH2" s="864"/>
      <c r="CI2" s="863"/>
      <c r="CJ2" s="863"/>
      <c r="CK2" s="864"/>
      <c r="CL2" s="863"/>
      <c r="CM2" s="863"/>
      <c r="CN2" s="863"/>
      <c r="CO2" s="863"/>
      <c r="CP2" s="863"/>
      <c r="CQ2" s="863"/>
      <c r="CR2" s="863"/>
      <c r="CS2" s="863"/>
      <c r="CT2" s="863"/>
      <c r="CU2" s="863"/>
      <c r="CV2" s="863"/>
      <c r="CW2" s="863"/>
      <c r="CX2" s="863"/>
      <c r="CY2" s="863"/>
      <c r="CZ2" s="864"/>
      <c r="DA2" s="863"/>
      <c r="DB2" s="863"/>
      <c r="DC2" s="864"/>
      <c r="DD2" s="863"/>
      <c r="DE2" s="863"/>
      <c r="DF2" s="864"/>
      <c r="DG2" s="863"/>
      <c r="DH2" s="863"/>
      <c r="DI2" s="864"/>
      <c r="DJ2" s="863"/>
      <c r="DK2" s="863"/>
      <c r="DL2" s="863"/>
      <c r="DM2" s="863"/>
      <c r="DN2" s="864"/>
      <c r="DO2" s="863"/>
      <c r="DP2" s="863"/>
      <c r="DQ2" s="863"/>
      <c r="DR2" s="863"/>
      <c r="DS2" s="863"/>
      <c r="DT2" s="863"/>
      <c r="DU2" s="863"/>
      <c r="DV2" s="863"/>
      <c r="DW2" s="863"/>
      <c r="DX2" s="863"/>
      <c r="DY2" s="863"/>
      <c r="DZ2" s="863"/>
      <c r="EA2" s="863"/>
      <c r="EB2" s="863"/>
      <c r="EC2" s="863"/>
      <c r="ED2" s="863"/>
      <c r="EE2" s="863"/>
      <c r="EF2" s="863"/>
      <c r="EG2" s="863"/>
      <c r="EH2" s="863"/>
      <c r="EI2" s="863"/>
      <c r="EJ2" s="863"/>
      <c r="EK2" s="863"/>
      <c r="EL2" s="863"/>
      <c r="EM2" s="863"/>
      <c r="EN2" s="863"/>
      <c r="EO2" s="863"/>
      <c r="EP2" s="863"/>
      <c r="EQ2" s="863"/>
      <c r="ER2" s="863"/>
      <c r="ES2" s="863"/>
      <c r="ET2" s="863"/>
      <c r="EU2" s="863"/>
      <c r="EV2" s="863"/>
      <c r="EW2" s="863"/>
      <c r="EX2" s="863"/>
      <c r="EY2" s="863"/>
      <c r="EZ2" s="863"/>
      <c r="FA2" s="863"/>
      <c r="FB2" s="863"/>
      <c r="FC2" s="863"/>
      <c r="FD2" s="863"/>
      <c r="FE2" s="863"/>
      <c r="FF2" s="863"/>
      <c r="FG2" s="863"/>
      <c r="FH2" s="863"/>
      <c r="FI2" s="863"/>
      <c r="FJ2" s="863"/>
      <c r="FK2" s="863"/>
      <c r="FL2" s="863"/>
      <c r="FM2" s="863"/>
      <c r="FN2" s="863"/>
      <c r="FO2" s="863"/>
      <c r="FP2" s="863"/>
      <c r="FQ2" s="863"/>
      <c r="FR2" s="863"/>
      <c r="FS2" s="863"/>
      <c r="FT2" s="863"/>
      <c r="FU2" s="863"/>
      <c r="FV2" s="863"/>
      <c r="FW2" s="863"/>
      <c r="FX2" s="863"/>
      <c r="FY2" s="863"/>
      <c r="FZ2" s="863"/>
      <c r="GA2" s="863"/>
      <c r="GB2" s="863"/>
      <c r="GC2" s="863"/>
      <c r="GD2" s="863"/>
      <c r="GE2" s="863"/>
      <c r="GF2" s="863"/>
      <c r="GG2" s="863"/>
      <c r="GH2" s="863"/>
      <c r="GI2" s="863"/>
      <c r="GJ2" s="863"/>
      <c r="GK2" s="863"/>
      <c r="GL2" s="863"/>
      <c r="GM2" s="863"/>
      <c r="GN2" s="863"/>
      <c r="GO2" s="863"/>
      <c r="GP2" s="863"/>
      <c r="GQ2" s="863"/>
      <c r="GR2" s="863"/>
      <c r="GS2" s="863"/>
      <c r="GT2" s="863"/>
      <c r="GU2" s="863"/>
      <c r="GV2" s="863"/>
      <c r="GW2" s="863"/>
      <c r="GX2" s="863"/>
      <c r="GY2" s="863"/>
      <c r="GZ2" s="863"/>
      <c r="HA2" s="863"/>
      <c r="HB2" s="863"/>
      <c r="HC2" s="863"/>
      <c r="HD2" s="863"/>
      <c r="HE2" s="863"/>
      <c r="HF2" s="863"/>
      <c r="HG2" s="863"/>
      <c r="HH2" s="863"/>
      <c r="HI2" s="863"/>
      <c r="HJ2" s="863"/>
      <c r="HK2" s="863"/>
      <c r="HL2" s="863"/>
      <c r="HM2" s="863"/>
      <c r="HN2" s="863"/>
      <c r="HO2" s="863"/>
      <c r="HP2" s="863"/>
      <c r="HQ2" s="863"/>
      <c r="HR2" s="863"/>
      <c r="HS2" s="863"/>
      <c r="HT2" s="863"/>
      <c r="HU2" s="863"/>
      <c r="HV2" s="863"/>
      <c r="HW2" s="863"/>
      <c r="HX2" s="1288"/>
      <c r="HY2" s="863"/>
      <c r="HZ2" s="863"/>
      <c r="IA2" s="863"/>
      <c r="IB2" s="863"/>
      <c r="IC2" s="863"/>
      <c r="ID2" s="863"/>
      <c r="IE2" s="863"/>
      <c r="IF2" s="863"/>
      <c r="IG2" s="863"/>
      <c r="IH2" s="863"/>
      <c r="II2" s="1254"/>
      <c r="IJ2" s="1255"/>
      <c r="IK2" s="1255"/>
      <c r="IL2" s="1255"/>
      <c r="IM2" s="1255"/>
      <c r="IN2" s="1255"/>
      <c r="IO2" s="1255"/>
      <c r="IP2" s="1255"/>
      <c r="IQ2" s="1256"/>
      <c r="IR2" s="1254"/>
      <c r="IS2" s="1255"/>
      <c r="IT2" s="1255"/>
      <c r="IU2" s="1255"/>
      <c r="IV2" s="1255"/>
      <c r="IW2" s="1255"/>
      <c r="IX2" s="1255"/>
      <c r="IY2" s="1255"/>
      <c r="IZ2" s="1256"/>
      <c r="JA2" s="1254"/>
      <c r="JB2" s="1255"/>
      <c r="JC2" s="1255"/>
      <c r="JD2" s="1255"/>
      <c r="JE2" s="1255"/>
      <c r="JF2" s="1255"/>
      <c r="JG2" s="1255"/>
      <c r="JH2" s="1255"/>
      <c r="JI2" s="1256"/>
      <c r="JJ2" s="1254"/>
      <c r="JK2" s="1255"/>
      <c r="JL2" s="1255"/>
      <c r="JM2" s="1255"/>
      <c r="JN2" s="1255"/>
      <c r="JO2" s="1255"/>
      <c r="JP2" s="1255"/>
      <c r="JQ2" s="1255"/>
      <c r="JR2" s="1256"/>
      <c r="JS2" s="1254"/>
      <c r="JT2" s="1255"/>
      <c r="JU2" s="1255"/>
      <c r="JV2" s="1255"/>
      <c r="JW2" s="1255"/>
      <c r="JX2" s="1255"/>
      <c r="JY2" s="1255"/>
      <c r="JZ2" s="1255"/>
      <c r="KA2" s="1256"/>
      <c r="KB2" s="1254"/>
      <c r="KC2" s="1255"/>
      <c r="KD2" s="1255"/>
      <c r="KE2" s="1255"/>
      <c r="KF2" s="1255"/>
      <c r="KG2" s="1255"/>
      <c r="KH2" s="1255"/>
      <c r="KI2" s="1255"/>
      <c r="KJ2" s="1256"/>
      <c r="KK2" s="863"/>
      <c r="KL2" s="863"/>
      <c r="KM2" s="863"/>
      <c r="KN2" s="863"/>
      <c r="KO2" s="863"/>
      <c r="KP2" s="863"/>
      <c r="KQ2" s="863"/>
      <c r="KR2" s="863"/>
      <c r="KS2" s="863"/>
      <c r="KT2" s="863"/>
      <c r="KU2" s="863"/>
      <c r="KV2" s="863"/>
      <c r="KW2" s="863"/>
      <c r="KX2" s="863"/>
      <c r="KY2" s="863"/>
      <c r="KZ2" s="863"/>
      <c r="LA2" s="863"/>
      <c r="LB2" s="863"/>
      <c r="LC2" s="863"/>
      <c r="LD2" s="863"/>
      <c r="LE2" s="863"/>
      <c r="LF2" s="863"/>
      <c r="LG2" s="863"/>
      <c r="LH2" s="863"/>
      <c r="LI2" s="863"/>
      <c r="LJ2" s="863"/>
      <c r="LK2" s="863"/>
      <c r="LL2" s="1246"/>
      <c r="LM2" s="1246"/>
      <c r="LN2" s="1246"/>
      <c r="LO2" s="1246"/>
      <c r="LP2" s="1246"/>
      <c r="LQ2" s="1246"/>
      <c r="LR2" s="1246"/>
      <c r="LS2" s="1246"/>
      <c r="LT2" s="1246"/>
      <c r="LU2" s="1246"/>
      <c r="LV2" s="1246"/>
      <c r="LW2" s="1246"/>
      <c r="LX2" s="1246"/>
      <c r="LY2" s="1246"/>
      <c r="LZ2" s="1246"/>
      <c r="MA2" s="1246"/>
      <c r="MB2" s="1246"/>
      <c r="MC2" s="1246"/>
      <c r="MD2" s="1246"/>
      <c r="ME2" s="1246"/>
      <c r="MF2" s="1246"/>
      <c r="MG2" s="1246"/>
      <c r="MH2" s="1246"/>
      <c r="MI2" s="1246"/>
      <c r="MJ2" s="1246"/>
      <c r="MK2" s="1246"/>
      <c r="ML2" s="1246"/>
      <c r="MM2" s="1246"/>
      <c r="MN2" s="1246"/>
      <c r="MO2" s="1246"/>
      <c r="MP2" s="1246"/>
      <c r="MQ2" s="1246"/>
      <c r="MR2" s="1246"/>
      <c r="MS2" s="1246"/>
      <c r="MT2" s="1246"/>
      <c r="MU2" s="1246"/>
      <c r="MV2" s="1246"/>
      <c r="MW2" s="1246"/>
      <c r="MX2" s="1246"/>
      <c r="MY2" s="1246"/>
      <c r="MZ2" s="1246"/>
      <c r="NA2" s="1246"/>
      <c r="NB2" s="1246"/>
      <c r="NC2" s="1246"/>
      <c r="ND2" s="1246"/>
      <c r="NE2" s="1246"/>
      <c r="NF2" s="1246"/>
      <c r="NG2" s="1246"/>
      <c r="NH2" s="1246"/>
      <c r="NI2" s="1246"/>
      <c r="NJ2" s="1246"/>
      <c r="NK2" s="1246"/>
      <c r="NL2" s="2750"/>
      <c r="NM2" s="863"/>
      <c r="NN2" s="863"/>
      <c r="NO2" s="863"/>
      <c r="NP2" s="863"/>
      <c r="NQ2" s="863"/>
      <c r="NR2" s="863"/>
      <c r="NS2" s="863"/>
      <c r="NT2" s="863"/>
      <c r="NU2" s="863"/>
      <c r="NV2" s="863"/>
      <c r="NW2" s="863"/>
      <c r="NX2" s="863"/>
      <c r="NY2" s="863"/>
      <c r="NZ2" s="863"/>
      <c r="OA2" s="3200"/>
      <c r="OB2" s="3200"/>
      <c r="OC2" s="3200"/>
      <c r="OD2" s="3200"/>
      <c r="OE2" s="3200"/>
      <c r="OF2" s="3200"/>
      <c r="OG2" s="3200"/>
      <c r="OH2" s="3200"/>
      <c r="OI2" s="3200"/>
      <c r="OJ2" s="3200"/>
      <c r="OK2" s="3200"/>
      <c r="OL2" s="3200"/>
      <c r="OM2" s="865"/>
      <c r="ON2" s="863"/>
      <c r="OO2" s="1358"/>
      <c r="OP2" s="865"/>
      <c r="OQ2" s="863"/>
      <c r="OR2" s="1358"/>
      <c r="OS2" s="865"/>
      <c r="OT2" s="1358"/>
      <c r="OU2" s="863"/>
      <c r="OV2" s="863"/>
      <c r="OW2" s="863"/>
      <c r="OX2" s="863"/>
      <c r="OY2" s="863"/>
      <c r="OZ2" s="863"/>
      <c r="PA2" s="863"/>
      <c r="PB2" s="863"/>
      <c r="PC2" s="863"/>
      <c r="PD2" s="863"/>
      <c r="PE2" s="863"/>
      <c r="PF2" s="863"/>
      <c r="PG2" s="863"/>
      <c r="PH2" s="863"/>
      <c r="PI2" s="863"/>
      <c r="PJ2" s="863"/>
      <c r="PK2" s="863"/>
      <c r="PL2" s="863"/>
      <c r="PM2" s="865"/>
      <c r="PN2" s="863"/>
      <c r="PO2" s="863"/>
      <c r="PP2" s="863"/>
      <c r="PQ2" s="863"/>
      <c r="PR2" s="863"/>
      <c r="PS2" s="863"/>
      <c r="PT2" s="863"/>
      <c r="PU2" s="863"/>
      <c r="PV2" s="863"/>
      <c r="PW2" s="863"/>
      <c r="PX2" s="863"/>
      <c r="PY2" s="863"/>
      <c r="PZ2" s="863"/>
      <c r="QA2" s="863"/>
      <c r="QB2" s="863"/>
      <c r="QC2" s="863"/>
      <c r="QD2" s="863"/>
      <c r="QE2" s="863"/>
      <c r="QF2" s="863"/>
      <c r="QG2" s="863"/>
      <c r="QH2" s="863"/>
      <c r="QI2" s="863"/>
      <c r="QJ2" s="863"/>
      <c r="QK2" s="863"/>
      <c r="QL2" s="863"/>
      <c r="QM2" s="863"/>
      <c r="QN2" s="863"/>
      <c r="QO2" s="863"/>
      <c r="QP2" s="863"/>
      <c r="QQ2" s="863"/>
      <c r="QR2" s="863"/>
      <c r="QS2" s="863"/>
      <c r="QT2" s="863"/>
      <c r="QU2" s="2266"/>
      <c r="QV2" s="2259"/>
      <c r="QW2" s="2259"/>
      <c r="QX2" s="2259"/>
      <c r="QY2" s="2259"/>
      <c r="QZ2" s="2259"/>
      <c r="RA2" s="2259"/>
      <c r="RB2" s="2259"/>
      <c r="RC2" s="2259"/>
      <c r="RD2" s="2259"/>
      <c r="RE2" s="2259"/>
      <c r="RF2" s="2259"/>
      <c r="RG2" s="2259"/>
      <c r="RH2" s="2259"/>
      <c r="RI2" s="2259"/>
      <c r="RJ2" s="2259"/>
      <c r="RK2" s="2259"/>
      <c r="RL2" s="2247"/>
      <c r="RM2" s="865"/>
      <c r="RN2" s="863"/>
      <c r="RO2" s="863"/>
      <c r="RP2" s="863"/>
      <c r="RQ2" s="863"/>
      <c r="RR2" s="863"/>
      <c r="RS2" s="863"/>
      <c r="RT2" s="863"/>
      <c r="RU2" s="863"/>
      <c r="RV2" s="863"/>
      <c r="RW2" s="863"/>
      <c r="RX2" s="863"/>
      <c r="RY2" s="863"/>
      <c r="RZ2" s="863"/>
      <c r="SA2" s="863"/>
      <c r="SB2" s="863"/>
      <c r="SC2" s="863"/>
      <c r="SD2" s="863"/>
      <c r="SE2" s="863"/>
      <c r="SF2" s="863"/>
      <c r="SG2" s="863"/>
      <c r="SH2" s="863"/>
      <c r="SI2" s="863"/>
      <c r="SJ2" s="863"/>
      <c r="SK2" s="863"/>
      <c r="SL2" s="863"/>
      <c r="SM2" s="863"/>
      <c r="SN2" s="863"/>
      <c r="SO2" s="863"/>
      <c r="SP2" s="863"/>
      <c r="SQ2" s="863"/>
      <c r="SR2" s="863"/>
      <c r="SS2" s="863"/>
      <c r="ST2" s="1358"/>
      <c r="SU2" s="865"/>
      <c r="SV2" s="863"/>
      <c r="SW2" s="863"/>
      <c r="SX2" s="863"/>
      <c r="SY2" s="863"/>
      <c r="SZ2" s="863"/>
      <c r="TA2" s="863"/>
      <c r="TB2" s="863"/>
      <c r="TC2" s="863"/>
      <c r="TD2" s="863"/>
      <c r="TE2" s="863"/>
      <c r="TF2" s="863"/>
      <c r="TG2" s="863"/>
      <c r="TH2" s="863"/>
      <c r="TI2" s="863"/>
      <c r="TJ2" s="863"/>
      <c r="TK2" s="863"/>
      <c r="TL2" s="863"/>
      <c r="TM2" s="863"/>
      <c r="TN2" s="863"/>
      <c r="TO2" s="863"/>
      <c r="TP2" s="863"/>
      <c r="TQ2" s="863"/>
      <c r="TR2" s="863"/>
      <c r="TS2" s="863"/>
      <c r="TT2" s="863"/>
      <c r="TU2" s="863"/>
      <c r="TV2" s="863"/>
      <c r="TW2" s="863"/>
      <c r="TX2" s="863"/>
      <c r="TY2" s="863"/>
      <c r="TZ2" s="863"/>
      <c r="UA2" s="863"/>
      <c r="UB2" s="863"/>
      <c r="UC2" s="863"/>
      <c r="UD2" s="863"/>
      <c r="UE2" s="863"/>
      <c r="UF2" s="863"/>
      <c r="UG2" s="863"/>
      <c r="UH2" s="863"/>
      <c r="UI2" s="863"/>
      <c r="UJ2" s="863"/>
      <c r="UK2" s="863"/>
      <c r="UL2" s="863"/>
      <c r="UM2" s="863"/>
      <c r="UN2" s="863"/>
      <c r="UO2" s="863"/>
      <c r="UP2" s="863"/>
      <c r="UQ2" s="863"/>
      <c r="UR2" s="863"/>
      <c r="US2" s="863"/>
      <c r="UT2" s="863"/>
      <c r="UU2" s="863"/>
      <c r="UV2" s="863"/>
      <c r="UW2" s="863"/>
      <c r="UX2" s="863"/>
      <c r="UY2" s="863"/>
      <c r="UZ2" s="863"/>
      <c r="VA2" s="863"/>
      <c r="VB2" s="863"/>
      <c r="VC2" s="863"/>
      <c r="VD2" s="865"/>
      <c r="VE2" s="863"/>
      <c r="VF2" s="863"/>
      <c r="VG2" s="863"/>
      <c r="VH2" s="863"/>
      <c r="VI2" s="863"/>
      <c r="VJ2" s="863"/>
      <c r="VK2" s="863"/>
      <c r="VL2" s="863"/>
      <c r="VM2" s="863"/>
      <c r="VN2" s="863"/>
      <c r="VO2" s="863"/>
      <c r="VP2" s="863"/>
      <c r="VQ2" s="863"/>
      <c r="VR2" s="863"/>
      <c r="VS2" s="863"/>
      <c r="VT2" s="863"/>
      <c r="VU2" s="863"/>
      <c r="VV2" s="863"/>
      <c r="VW2" s="863"/>
      <c r="VX2" s="863"/>
      <c r="VY2" s="863"/>
      <c r="VZ2" s="863"/>
      <c r="WA2" s="863"/>
      <c r="WB2" s="863"/>
      <c r="WC2" s="863"/>
      <c r="WD2" s="863"/>
      <c r="WE2" s="863"/>
      <c r="WF2" s="863"/>
      <c r="WG2" s="863"/>
      <c r="WH2" s="863"/>
      <c r="WI2" s="863"/>
      <c r="WJ2" s="863"/>
      <c r="WK2" s="863"/>
      <c r="WL2" s="863"/>
      <c r="WM2" s="863"/>
      <c r="WN2" s="863"/>
      <c r="WO2" s="863"/>
      <c r="WP2" s="863"/>
      <c r="WQ2" s="863"/>
      <c r="WR2" s="863"/>
      <c r="WS2" s="863"/>
      <c r="WT2" s="863"/>
      <c r="WU2" s="863"/>
      <c r="WV2" s="2142"/>
      <c r="WW2" s="863"/>
      <c r="WX2" s="863"/>
      <c r="WY2" s="863"/>
      <c r="WZ2" s="863"/>
      <c r="XA2" s="863"/>
      <c r="XB2" s="863"/>
      <c r="XC2" s="863"/>
      <c r="XD2" s="863"/>
      <c r="XE2" s="863"/>
      <c r="XF2" s="863"/>
      <c r="XG2" s="863"/>
      <c r="XH2" s="863"/>
      <c r="XI2" s="863"/>
      <c r="XJ2" s="863"/>
      <c r="XK2" s="863"/>
      <c r="XL2" s="863"/>
      <c r="XM2" s="863"/>
      <c r="XN2" s="863"/>
      <c r="XO2" s="863"/>
      <c r="XP2" s="863"/>
      <c r="XQ2" s="863"/>
      <c r="XR2" s="863"/>
      <c r="XS2" s="863"/>
      <c r="XT2" s="863"/>
      <c r="XU2" s="863"/>
      <c r="XV2" s="863"/>
      <c r="XW2" s="863"/>
      <c r="XX2" s="863"/>
      <c r="XY2" s="863"/>
      <c r="XZ2" s="863"/>
      <c r="YA2" s="863"/>
      <c r="YB2" s="863"/>
      <c r="YC2" s="863"/>
      <c r="YD2" s="863"/>
      <c r="YE2" s="863"/>
      <c r="YF2" s="863"/>
      <c r="YG2" s="863"/>
      <c r="YH2" s="863"/>
      <c r="YI2" s="863"/>
      <c r="YJ2" s="863"/>
      <c r="YK2" s="863"/>
      <c r="YL2" s="863"/>
      <c r="YM2" s="863"/>
      <c r="YN2" s="863"/>
      <c r="YO2" s="863"/>
      <c r="YP2" s="863"/>
      <c r="YQ2" s="863"/>
      <c r="YR2" s="863"/>
      <c r="YS2" s="863"/>
      <c r="YT2" s="863"/>
      <c r="YU2" s="863"/>
      <c r="YV2" s="863"/>
      <c r="YW2" s="864"/>
      <c r="YX2" s="864"/>
      <c r="YY2" s="863"/>
      <c r="YZ2" s="864"/>
      <c r="ZA2" s="864"/>
      <c r="ZB2" s="863"/>
      <c r="ZC2" s="864"/>
      <c r="ZD2" s="864"/>
      <c r="ZE2" s="863"/>
      <c r="ZF2" s="864"/>
      <c r="ZG2" s="864"/>
      <c r="ZH2" s="865"/>
      <c r="ZI2" s="863"/>
      <c r="ZJ2" s="863"/>
      <c r="ZK2" s="1358"/>
      <c r="ZL2" s="863"/>
      <c r="ZM2" s="863"/>
      <c r="ZN2" s="864"/>
      <c r="ZO2" s="864"/>
      <c r="ZP2" s="863"/>
      <c r="ZQ2" s="863"/>
      <c r="ZR2" s="864"/>
      <c r="ZS2" s="864"/>
      <c r="ZT2" s="2961"/>
      <c r="ZU2" s="2961"/>
      <c r="ZV2" s="2961"/>
      <c r="ZW2" s="2961"/>
      <c r="ZX2" s="2961"/>
      <c r="ZY2" s="2961"/>
      <c r="ZZ2" s="2961"/>
      <c r="AAA2" s="2961"/>
      <c r="AAB2" s="2961"/>
      <c r="AAC2" s="2961"/>
      <c r="AAD2" s="2961"/>
      <c r="AAE2" s="2961"/>
      <c r="AAF2" s="864"/>
      <c r="AAG2" s="864"/>
      <c r="AAH2" s="864"/>
      <c r="AAI2" s="864"/>
      <c r="AAJ2" s="863"/>
      <c r="AAK2" s="864"/>
      <c r="AAL2" s="863"/>
      <c r="AAM2" s="864"/>
      <c r="AAN2" s="863"/>
      <c r="AAO2" s="864"/>
      <c r="AAP2" s="863"/>
      <c r="AAQ2" s="864"/>
      <c r="AAR2" s="863"/>
      <c r="AAS2" s="864"/>
      <c r="AAT2" s="863"/>
      <c r="AAU2" s="864"/>
      <c r="AAV2" s="863"/>
      <c r="AAW2" s="864"/>
      <c r="AAX2" s="863"/>
      <c r="AAY2" s="864"/>
      <c r="AAZ2" s="863"/>
      <c r="ABA2" s="863"/>
      <c r="ABB2" s="863"/>
      <c r="ABC2" s="863"/>
      <c r="ABD2" s="863"/>
      <c r="ABE2" s="863"/>
      <c r="ABF2" s="863"/>
      <c r="ABG2" s="863"/>
      <c r="ABH2" s="863"/>
      <c r="ABI2" s="863"/>
      <c r="ABJ2" s="863"/>
      <c r="ABK2" s="863"/>
      <c r="ABL2" s="863"/>
      <c r="ABM2" s="863"/>
      <c r="ABN2" s="863"/>
      <c r="ABO2" s="863"/>
      <c r="ABP2" s="863"/>
      <c r="ABQ2" s="863"/>
      <c r="ABR2" s="863"/>
      <c r="ABS2" s="863"/>
      <c r="ABT2" s="863"/>
      <c r="ABU2" s="863"/>
      <c r="ABV2" s="863"/>
      <c r="ABW2" s="863"/>
      <c r="ABX2" s="863"/>
      <c r="ABY2" s="863"/>
      <c r="ABZ2" s="863"/>
      <c r="ACA2" s="864"/>
      <c r="ACB2" s="863"/>
      <c r="ACC2" s="863"/>
      <c r="ACD2" s="863"/>
      <c r="ACE2" s="863"/>
      <c r="ACF2" s="863"/>
      <c r="ACG2" s="863"/>
      <c r="ACH2" s="863"/>
      <c r="ACI2" s="863"/>
      <c r="ACJ2" s="863"/>
      <c r="ACK2" s="864"/>
      <c r="ACL2" s="863"/>
      <c r="ACM2" s="863"/>
      <c r="ACN2" s="863"/>
      <c r="ACO2" s="863"/>
      <c r="ACP2" s="863"/>
      <c r="ACQ2" s="863"/>
      <c r="ACR2" s="863"/>
      <c r="ACS2" s="864"/>
      <c r="ACT2" s="863"/>
      <c r="ACU2" s="863"/>
      <c r="ACV2" s="863"/>
      <c r="ACW2" s="863"/>
      <c r="ACX2" s="863"/>
      <c r="ACY2" s="863"/>
      <c r="ACZ2" s="863"/>
      <c r="ADA2" s="863"/>
      <c r="ADB2" s="863"/>
      <c r="ADC2" s="864"/>
      <c r="ADD2" s="863"/>
      <c r="ADE2" s="863"/>
      <c r="ADF2" s="863"/>
      <c r="ADG2" s="863"/>
      <c r="ADH2" s="863"/>
      <c r="ADI2" s="864"/>
      <c r="ADJ2" s="863"/>
      <c r="ADK2" s="863"/>
      <c r="ADL2" s="863"/>
      <c r="ADM2" s="863"/>
      <c r="ADN2" s="863"/>
      <c r="ADO2" s="863"/>
      <c r="ADP2" s="863"/>
      <c r="ADQ2" s="863"/>
      <c r="ADR2" s="863"/>
      <c r="ADS2" s="864"/>
      <c r="ADT2" s="863"/>
      <c r="ADU2" s="863"/>
      <c r="ADV2" s="863"/>
      <c r="ADW2" s="863"/>
      <c r="ADX2" s="863"/>
      <c r="ADY2" s="864"/>
      <c r="ADZ2" s="864"/>
      <c r="AEA2" s="863"/>
      <c r="AEB2" s="863"/>
      <c r="AEC2" s="864"/>
      <c r="AED2" s="863"/>
      <c r="AEE2" s="863"/>
      <c r="AEF2" s="864"/>
      <c r="AEG2" s="863"/>
      <c r="AEH2" s="863"/>
      <c r="AEI2" s="1288"/>
      <c r="AEJ2" s="863"/>
      <c r="AEK2" s="863"/>
      <c r="AEL2" s="864"/>
      <c r="AEM2" s="863"/>
      <c r="AEN2" s="863"/>
      <c r="AEO2" s="863"/>
      <c r="AEP2" s="863"/>
      <c r="AEQ2" s="863"/>
      <c r="AER2" s="863"/>
      <c r="AES2" s="863"/>
      <c r="AET2" s="863"/>
      <c r="AEU2" s="863"/>
      <c r="AEV2" s="863"/>
      <c r="AEW2" s="863"/>
      <c r="AEX2" s="863"/>
      <c r="AEY2" s="863"/>
      <c r="AEZ2" s="863"/>
      <c r="AFA2" s="863"/>
      <c r="AFB2" s="863"/>
      <c r="AFC2" s="863"/>
      <c r="AFD2" s="863"/>
      <c r="AFE2" s="863"/>
      <c r="AFF2" s="863"/>
      <c r="AFG2" s="863"/>
      <c r="AFH2" s="863"/>
      <c r="AFI2" s="863"/>
      <c r="AFJ2" s="863"/>
      <c r="AFK2" s="863"/>
      <c r="AFL2" s="863"/>
      <c r="AFM2" s="863"/>
      <c r="AFN2" s="863"/>
      <c r="AFO2" s="863"/>
      <c r="AFP2" s="863"/>
      <c r="AFQ2" s="863"/>
      <c r="AFR2" s="863"/>
      <c r="AFS2" s="863"/>
      <c r="AFT2" s="863"/>
      <c r="AFU2" s="863"/>
      <c r="AFV2" s="863"/>
      <c r="AFW2" s="863"/>
      <c r="AFX2" s="863"/>
      <c r="AFY2" s="863"/>
      <c r="AFZ2" s="863"/>
      <c r="AGA2" s="863"/>
      <c r="AGB2" s="863"/>
      <c r="AGC2" s="863"/>
      <c r="AGD2" s="863"/>
      <c r="AGE2" s="863"/>
      <c r="AGF2" s="863"/>
      <c r="AGG2" s="863"/>
      <c r="AGH2" s="863"/>
      <c r="AGI2" s="863"/>
      <c r="AGJ2" s="863"/>
      <c r="AGK2" s="863"/>
      <c r="AGL2" s="863"/>
      <c r="AGM2" s="863"/>
      <c r="AGN2" s="863"/>
      <c r="AGO2" s="863"/>
      <c r="AGP2" s="863"/>
      <c r="AGQ2" s="863"/>
      <c r="AGR2" s="863"/>
      <c r="AGS2" s="863"/>
      <c r="AGT2" s="863"/>
      <c r="AGU2" s="863"/>
      <c r="AGV2" s="863"/>
      <c r="AGW2" s="863"/>
      <c r="AGX2" s="863"/>
      <c r="AGY2" s="863"/>
      <c r="AGZ2" s="863"/>
      <c r="AHA2" s="863"/>
      <c r="AHB2" s="863"/>
      <c r="AHC2" s="863"/>
      <c r="AHD2" s="863"/>
      <c r="AHE2" s="863"/>
      <c r="AHF2" s="863"/>
      <c r="AHG2" s="863"/>
      <c r="AHH2" s="863"/>
      <c r="AHI2" s="863"/>
      <c r="AHJ2" s="863"/>
      <c r="AHK2" s="863"/>
      <c r="AHL2" s="863"/>
      <c r="AHM2" s="863"/>
      <c r="AHN2" s="863"/>
      <c r="AHO2" s="863"/>
      <c r="AHP2" s="863"/>
      <c r="AHQ2" s="863"/>
      <c r="AHR2" s="863"/>
      <c r="AHS2" s="863"/>
      <c r="AHT2" s="863"/>
      <c r="AHU2" s="863"/>
      <c r="AHV2" s="863"/>
      <c r="AHW2" s="863"/>
      <c r="AHX2" s="863"/>
      <c r="AHY2" s="863"/>
      <c r="AHZ2" s="863"/>
      <c r="AIA2" s="863"/>
      <c r="AIB2" s="901"/>
      <c r="AIC2" s="863"/>
      <c r="AID2" s="863"/>
      <c r="AIE2" s="863"/>
      <c r="AIF2" s="863"/>
      <c r="AIG2" s="863"/>
      <c r="AIH2" s="863"/>
      <c r="AII2" s="863"/>
      <c r="AIJ2" s="863"/>
      <c r="AIK2" s="863"/>
      <c r="AIL2" s="863"/>
      <c r="AIM2" s="863"/>
      <c r="AIN2" s="863"/>
      <c r="AIO2" s="863"/>
      <c r="AIP2" s="863"/>
      <c r="AIQ2" s="863"/>
      <c r="AIR2" s="863"/>
      <c r="AIS2" s="863"/>
      <c r="AIT2" s="863"/>
      <c r="AIU2" s="863"/>
      <c r="AIV2" s="863"/>
      <c r="AIW2" s="863"/>
      <c r="AIX2" s="863"/>
      <c r="AIY2" s="863"/>
      <c r="AIZ2" s="863"/>
      <c r="AJA2" s="863"/>
      <c r="AJB2" s="863"/>
      <c r="AJC2" s="863"/>
      <c r="AJD2" s="863"/>
      <c r="AJE2" s="863"/>
      <c r="AJF2" s="863"/>
      <c r="AJG2" s="863"/>
      <c r="AJH2" s="863"/>
      <c r="AJI2" s="863"/>
      <c r="AJJ2" s="863"/>
      <c r="AJK2" s="863"/>
      <c r="AJL2" s="863"/>
      <c r="AJM2" s="863"/>
      <c r="AJN2" s="863"/>
      <c r="AJO2" s="863"/>
      <c r="AJP2" s="863"/>
      <c r="AJQ2" s="863"/>
      <c r="AJR2" s="863"/>
      <c r="AJS2" s="863"/>
      <c r="AJT2" s="863"/>
      <c r="AJU2" s="863"/>
      <c r="AJV2" s="863"/>
      <c r="AJW2" s="863"/>
      <c r="AJX2" s="863"/>
      <c r="AJY2" s="863"/>
      <c r="AJZ2" s="863"/>
      <c r="AKA2" s="863"/>
      <c r="AKB2" s="863"/>
      <c r="AKC2" s="863"/>
      <c r="AKD2" s="863"/>
      <c r="AKE2" s="863"/>
      <c r="AKF2" s="863"/>
      <c r="AKG2" s="863"/>
      <c r="AKH2" s="863"/>
      <c r="AKI2" s="863"/>
      <c r="AKJ2" s="863"/>
      <c r="AKK2" s="863"/>
      <c r="AKL2" s="863"/>
      <c r="AKM2" s="863"/>
      <c r="AKN2" s="863"/>
      <c r="AKO2" s="863"/>
      <c r="AKP2" s="863"/>
      <c r="AKQ2" s="863"/>
      <c r="AKR2" s="863"/>
      <c r="AKS2" s="863"/>
      <c r="AKT2" s="863"/>
      <c r="AKU2" s="863"/>
      <c r="AKV2" s="863"/>
      <c r="AKW2" s="863"/>
      <c r="AKX2" s="863"/>
      <c r="AKY2" s="863"/>
      <c r="AKZ2" s="863"/>
      <c r="ALA2" s="863"/>
      <c r="ALB2" s="863"/>
      <c r="ALC2" s="863"/>
      <c r="ALD2" s="863"/>
      <c r="ALE2" s="863"/>
      <c r="ALF2" s="863"/>
      <c r="ALG2" s="863"/>
      <c r="ALH2" s="863"/>
      <c r="ALI2" s="863"/>
      <c r="ALJ2" s="863"/>
      <c r="ALK2" s="863"/>
      <c r="ALL2" s="863"/>
      <c r="ALM2" s="863"/>
      <c r="ALN2" s="863"/>
      <c r="ALO2" s="863"/>
      <c r="ALP2" s="863"/>
      <c r="ALQ2" s="864"/>
      <c r="ALR2" s="864"/>
      <c r="ALS2" s="864"/>
      <c r="ALT2" s="864"/>
      <c r="ALU2" s="864"/>
      <c r="ALV2" s="864"/>
      <c r="ALW2" s="864"/>
      <c r="ALX2" s="863"/>
      <c r="ALY2" s="863"/>
      <c r="ALZ2" s="863"/>
      <c r="AMA2" s="863"/>
      <c r="AMB2" s="863"/>
      <c r="AMC2" s="863"/>
      <c r="AMD2" s="863"/>
      <c r="AME2" s="863"/>
      <c r="AMF2" s="863"/>
      <c r="AMG2" s="863"/>
      <c r="AMH2" s="863"/>
      <c r="AMI2" s="863"/>
      <c r="AMJ2" s="863"/>
      <c r="AMK2" s="863"/>
      <c r="AML2" s="863"/>
      <c r="AMM2" s="863"/>
      <c r="AMN2" s="863"/>
      <c r="AMO2" s="863"/>
      <c r="AMP2" s="863"/>
      <c r="AMQ2" s="863"/>
      <c r="AMR2" s="863"/>
      <c r="AMS2" s="863"/>
      <c r="AMT2" s="863"/>
      <c r="AMU2" s="863"/>
      <c r="AMV2" s="863"/>
      <c r="AMW2" s="863"/>
      <c r="AMX2" s="863"/>
      <c r="AMY2" s="863"/>
      <c r="AMZ2" s="863"/>
      <c r="ANA2" s="863"/>
      <c r="ANB2" s="863"/>
      <c r="ANC2" s="863"/>
      <c r="AND2" s="1198"/>
      <c r="ANE2" s="1198"/>
      <c r="ANF2" s="1198"/>
      <c r="ANG2" s="1198"/>
      <c r="ANH2" s="863"/>
      <c r="ANI2" s="863"/>
      <c r="ANJ2" s="863"/>
      <c r="ANK2" s="863"/>
      <c r="ANL2" s="863"/>
      <c r="ANM2" s="863"/>
      <c r="ANN2" s="863"/>
      <c r="ANO2" s="863"/>
      <c r="ANP2" s="863"/>
      <c r="ANQ2" s="863"/>
      <c r="ANR2" s="863"/>
      <c r="ANS2" s="863"/>
      <c r="ANT2" s="863"/>
      <c r="ANU2" s="863"/>
      <c r="ANV2" s="863"/>
      <c r="ANW2" s="863"/>
      <c r="ANX2" s="863"/>
      <c r="ANY2" s="864"/>
      <c r="ANZ2" s="863"/>
      <c r="AOA2" s="864"/>
      <c r="AOB2" s="863"/>
      <c r="AOC2" s="864"/>
      <c r="AOD2" s="863"/>
      <c r="AOE2" s="864"/>
      <c r="AOF2" s="864"/>
      <c r="AOG2" s="864"/>
      <c r="AOH2" s="864"/>
      <c r="AOI2" s="864"/>
      <c r="AOJ2" s="864"/>
      <c r="AOK2" s="864"/>
      <c r="AOL2" s="864"/>
      <c r="AOM2" s="864"/>
      <c r="AON2" s="864"/>
      <c r="AOO2" s="864"/>
      <c r="AOP2" s="864"/>
      <c r="AOQ2" s="864"/>
      <c r="AOR2" s="863"/>
      <c r="AOS2" s="863"/>
      <c r="AOT2" s="863"/>
      <c r="AOU2" s="863"/>
      <c r="AOV2" s="863"/>
      <c r="AOW2" s="863"/>
      <c r="AOX2" s="863"/>
      <c r="AOY2" s="863"/>
      <c r="AOZ2" s="863"/>
      <c r="APA2" s="863"/>
      <c r="APB2" s="865"/>
      <c r="APC2" s="863"/>
      <c r="APD2" s="863"/>
      <c r="APE2" s="863"/>
      <c r="APF2" s="863"/>
      <c r="APG2" s="863"/>
      <c r="APH2" s="863"/>
      <c r="API2" s="863"/>
      <c r="APJ2" s="863"/>
      <c r="APK2" s="863"/>
      <c r="APL2" s="863"/>
      <c r="APM2" s="863"/>
      <c r="APN2" s="863"/>
      <c r="APO2" s="863"/>
      <c r="APP2" s="863"/>
      <c r="APQ2" s="863"/>
      <c r="APR2" s="864"/>
      <c r="APS2" s="864"/>
      <c r="APT2" s="864"/>
      <c r="APU2" s="863"/>
      <c r="APV2" s="863"/>
      <c r="APW2" s="863"/>
      <c r="APX2" s="863"/>
      <c r="APY2" s="863"/>
      <c r="APZ2" s="863"/>
      <c r="AQA2" s="863"/>
      <c r="AQB2" s="863"/>
      <c r="AQC2" s="863"/>
      <c r="AQD2" s="863"/>
      <c r="AQE2" s="863"/>
      <c r="AQF2" s="863"/>
      <c r="AQG2" s="863"/>
      <c r="AQH2" s="863"/>
      <c r="AQI2" s="863"/>
      <c r="AQJ2" s="863"/>
      <c r="AQK2" s="863"/>
      <c r="AQL2" s="863"/>
      <c r="AQM2" s="863"/>
      <c r="AQN2" s="864"/>
      <c r="AQO2" s="864"/>
      <c r="AQP2" s="864"/>
      <c r="AQQ2" s="864"/>
      <c r="AQR2" s="864"/>
      <c r="AQS2" s="880"/>
      <c r="AQT2" s="880"/>
      <c r="AQU2" s="880"/>
      <c r="AQV2" s="880"/>
      <c r="AQW2" s="880"/>
      <c r="AQX2" s="880"/>
      <c r="AQY2" s="880"/>
      <c r="AQZ2" s="880"/>
      <c r="ARA2" s="880"/>
      <c r="ARB2" s="880"/>
      <c r="ARC2" s="880"/>
      <c r="ARD2" s="880"/>
      <c r="ARE2" s="880"/>
      <c r="ARF2" s="864"/>
      <c r="ARG2" s="863"/>
      <c r="ARH2" s="864"/>
      <c r="ARI2" s="864"/>
      <c r="ARJ2" s="863"/>
      <c r="ARK2" s="864"/>
      <c r="ARL2" s="880"/>
      <c r="ARM2" s="864"/>
      <c r="ARN2" s="863"/>
      <c r="ARO2" s="863"/>
      <c r="ARP2" s="863"/>
      <c r="ARQ2" s="864"/>
      <c r="ARR2" s="863"/>
      <c r="ARS2" s="863"/>
      <c r="ART2" s="864"/>
      <c r="ARU2" s="864"/>
      <c r="ARV2" s="864"/>
      <c r="ARW2" s="864"/>
      <c r="ARX2" s="1027"/>
      <c r="ARY2" s="863"/>
      <c r="ARZ2" s="864"/>
      <c r="ASA2" s="864"/>
      <c r="ASB2" s="863"/>
      <c r="ASC2" s="863"/>
      <c r="ASD2" s="863"/>
      <c r="ASE2" s="863"/>
      <c r="ASF2" s="863"/>
      <c r="ASG2" s="863"/>
      <c r="ASH2" s="863"/>
      <c r="ASI2" s="863"/>
      <c r="ASJ2" s="863"/>
      <c r="ASK2" s="863"/>
      <c r="ASL2" s="863"/>
      <c r="ASM2" s="864"/>
      <c r="ASN2" s="864"/>
      <c r="ASO2" s="864"/>
      <c r="ASP2" s="864"/>
      <c r="ASQ2" s="864"/>
      <c r="ASR2" s="864"/>
      <c r="ASS2" s="864"/>
      <c r="AST2" s="864"/>
      <c r="ASU2" s="864"/>
      <c r="ASV2" s="864"/>
      <c r="ASW2" s="863"/>
      <c r="ASX2" s="863"/>
      <c r="ASY2" s="863"/>
      <c r="ASZ2" s="863"/>
      <c r="ATA2" s="863"/>
      <c r="ATB2" s="863"/>
      <c r="ATC2" s="863"/>
      <c r="ATD2" s="863"/>
      <c r="ATE2" s="863"/>
      <c r="ATF2" s="864"/>
      <c r="ATG2" s="864"/>
      <c r="ATH2" s="864"/>
      <c r="ATI2" s="864"/>
      <c r="ATJ2" s="864"/>
      <c r="ATK2" s="864"/>
      <c r="ATL2" s="864"/>
      <c r="ATM2" s="864"/>
      <c r="ATN2" s="864"/>
      <c r="ATO2" s="864"/>
      <c r="ATP2" s="863"/>
      <c r="ATQ2" s="863"/>
      <c r="ATR2" s="863"/>
      <c r="ATS2" s="863"/>
      <c r="ATT2" s="863"/>
      <c r="ATU2" s="863"/>
      <c r="ATV2" s="863"/>
      <c r="ATW2" s="863"/>
      <c r="ATX2" s="863"/>
      <c r="ATY2" s="864"/>
      <c r="ATZ2" s="864"/>
      <c r="AUA2" s="864"/>
      <c r="AUB2" s="864"/>
      <c r="AUC2" s="864"/>
      <c r="AUD2" s="864"/>
      <c r="AUE2" s="864"/>
      <c r="AUF2" s="864"/>
      <c r="AUG2" s="864"/>
      <c r="AUH2" s="864"/>
      <c r="AUI2" s="863"/>
      <c r="AUJ2" s="863"/>
      <c r="AUK2" s="863"/>
      <c r="AUL2" s="863"/>
      <c r="AUM2" s="863"/>
      <c r="AUN2" s="863"/>
      <c r="AUO2" s="863"/>
      <c r="AUP2" s="863"/>
      <c r="AUQ2" s="863"/>
      <c r="AUR2" s="863"/>
      <c r="AUS2" s="863"/>
      <c r="AUT2" s="863"/>
      <c r="AUU2" s="863"/>
      <c r="AUV2" s="863"/>
      <c r="AUW2" s="863"/>
      <c r="AUX2" s="863"/>
      <c r="AUY2" s="863"/>
      <c r="AUZ2" s="863"/>
      <c r="AVA2" s="863"/>
      <c r="AVB2" s="863"/>
      <c r="AVC2" s="863"/>
      <c r="AVD2" s="863"/>
      <c r="AVE2" s="863"/>
      <c r="AVF2" s="863"/>
      <c r="AVG2" s="863"/>
      <c r="AVH2" s="863"/>
      <c r="AVI2" s="863"/>
      <c r="AVJ2" s="863"/>
      <c r="AVK2" s="863"/>
      <c r="AVL2" s="863"/>
      <c r="AVM2" s="863"/>
      <c r="AVN2" s="864"/>
      <c r="AVO2" s="863"/>
      <c r="AVP2" s="863"/>
      <c r="AVQ2" s="864"/>
      <c r="AVR2" s="863"/>
      <c r="AVS2" s="863"/>
      <c r="AVT2" s="864"/>
      <c r="AVU2" s="863"/>
      <c r="AVV2" s="863"/>
      <c r="AVW2" s="864"/>
      <c r="AVX2" s="863"/>
      <c r="AVY2" s="864"/>
      <c r="AVZ2" s="863"/>
      <c r="AWA2" s="863"/>
      <c r="AWB2" s="864"/>
      <c r="AWC2" s="864"/>
      <c r="AWD2" s="863"/>
      <c r="AWE2" s="864"/>
      <c r="AWF2" s="864"/>
      <c r="AWG2" s="863"/>
      <c r="AWH2" s="864"/>
      <c r="AWI2" s="864"/>
      <c r="AWJ2" s="864"/>
      <c r="AWK2" s="864"/>
      <c r="AWL2" s="864"/>
      <c r="AWM2" s="864"/>
      <c r="AWN2" s="864"/>
      <c r="AWO2" s="864"/>
      <c r="AWP2" s="864"/>
      <c r="AWQ2" s="864"/>
      <c r="AWR2" s="864"/>
      <c r="AWS2" s="863"/>
      <c r="AWT2" s="863"/>
      <c r="AWU2" s="863"/>
      <c r="AWV2" s="863"/>
      <c r="AWW2" s="863"/>
      <c r="AWX2" s="863"/>
      <c r="AWY2" s="863"/>
      <c r="AWZ2" s="863"/>
      <c r="AXA2" s="863"/>
      <c r="AXB2" s="863"/>
      <c r="AXC2" s="863"/>
      <c r="AXD2" s="863"/>
      <c r="AXE2" s="863"/>
      <c r="AXF2" s="863"/>
      <c r="AXG2" s="863"/>
      <c r="AXH2" s="863"/>
      <c r="AXI2" s="863"/>
      <c r="AXK2" s="2038"/>
      <c r="AXL2" s="2038"/>
      <c r="AXM2" s="2038"/>
      <c r="AXN2" s="2038"/>
      <c r="AXO2" s="2038"/>
      <c r="AXP2" s="2038"/>
      <c r="AXQ2" s="2020">
        <v>31</v>
      </c>
      <c r="AXR2" s="2020">
        <v>32</v>
      </c>
      <c r="AXS2" s="2020"/>
      <c r="AXT2" s="2020"/>
      <c r="AXU2" s="2020">
        <v>31</v>
      </c>
      <c r="AXV2" s="2020">
        <v>32</v>
      </c>
      <c r="AXW2" s="2020"/>
      <c r="AXX2" s="2020"/>
      <c r="AXY2" s="2020">
        <v>31</v>
      </c>
      <c r="AXZ2" s="2020">
        <v>32</v>
      </c>
      <c r="AYA2" s="2020"/>
      <c r="AYB2" s="2020"/>
      <c r="AYC2" s="2020">
        <v>31</v>
      </c>
      <c r="AYD2" s="2020">
        <v>32</v>
      </c>
      <c r="AYE2" s="2020"/>
      <c r="AYF2" s="2020"/>
      <c r="AYG2" s="2020">
        <v>31</v>
      </c>
      <c r="AYH2" s="2020">
        <v>32</v>
      </c>
      <c r="AYI2" s="2020"/>
      <c r="AYJ2" s="2020"/>
      <c r="AYK2" s="2020">
        <v>31</v>
      </c>
      <c r="AYL2" s="2020">
        <v>32</v>
      </c>
      <c r="AYM2" s="2020"/>
      <c r="AYN2" s="2020"/>
      <c r="AYO2" s="2020"/>
      <c r="AYP2" s="2020">
        <v>7</v>
      </c>
      <c r="AYQ2" s="2020"/>
      <c r="AYR2" s="2020"/>
      <c r="AYS2" s="2020"/>
      <c r="AYT2" s="2020">
        <v>7</v>
      </c>
      <c r="AYU2" s="2020"/>
      <c r="AYV2" s="2020"/>
      <c r="AYW2" s="2020"/>
      <c r="AYX2" s="2020">
        <v>7</v>
      </c>
      <c r="AYY2" s="2020"/>
      <c r="AYZ2" s="2020"/>
      <c r="AZA2" s="2020"/>
      <c r="AZB2" s="2020">
        <v>7</v>
      </c>
      <c r="AZC2" s="2020"/>
      <c r="AZD2" s="2020"/>
      <c r="AZE2" s="2020"/>
      <c r="AZF2" s="2020">
        <v>7</v>
      </c>
      <c r="AZG2" s="2020"/>
      <c r="AZH2" s="2020"/>
      <c r="AZI2" s="2020"/>
      <c r="AZJ2" s="2020">
        <v>7</v>
      </c>
      <c r="AZK2" s="2020"/>
      <c r="AZL2" s="2020"/>
      <c r="AZM2" s="2020"/>
      <c r="AZN2" s="2020">
        <v>7</v>
      </c>
      <c r="AZO2" s="2020"/>
      <c r="AZP2" s="2020"/>
      <c r="AZQ2" s="2020"/>
      <c r="AZR2" s="2020">
        <v>7</v>
      </c>
      <c r="AZS2" s="2020"/>
      <c r="AZT2" s="2020"/>
      <c r="AZU2" s="2020"/>
      <c r="AZV2" s="2020">
        <v>7</v>
      </c>
      <c r="AZW2" s="2020"/>
      <c r="AZX2" s="2020"/>
      <c r="AZY2" s="2020">
        <v>31</v>
      </c>
      <c r="AZZ2" s="2020">
        <v>32</v>
      </c>
      <c r="BAA2" s="2020"/>
      <c r="BAB2" s="2020"/>
      <c r="BAC2" s="2020">
        <v>31</v>
      </c>
      <c r="BAD2" s="2020">
        <v>32</v>
      </c>
      <c r="BAE2" s="2020"/>
      <c r="BAF2" s="2020"/>
      <c r="BAG2" s="2020">
        <v>31</v>
      </c>
      <c r="BAH2" s="2020">
        <v>32</v>
      </c>
      <c r="BAI2" s="2020"/>
      <c r="BAJ2" s="2020"/>
      <c r="BAK2" s="2020">
        <v>31</v>
      </c>
      <c r="BAL2" s="2020">
        <v>32</v>
      </c>
      <c r="BAM2" s="2020"/>
      <c r="BAN2" s="2020"/>
      <c r="BAO2" s="2020">
        <v>31</v>
      </c>
      <c r="BAP2" s="2020">
        <v>32</v>
      </c>
      <c r="BAQ2" s="2020"/>
      <c r="BAR2" s="2020"/>
      <c r="BAS2" s="2020">
        <v>31</v>
      </c>
      <c r="BAT2" s="2020">
        <v>32</v>
      </c>
      <c r="BAU2" s="2020"/>
      <c r="BAV2" s="2020"/>
      <c r="BAW2" s="2020">
        <v>31</v>
      </c>
      <c r="BAX2" s="2020">
        <v>32</v>
      </c>
      <c r="BAY2" s="2020"/>
      <c r="BAZ2" s="2020"/>
      <c r="BBA2" s="2020">
        <v>31</v>
      </c>
      <c r="BBB2" s="2020">
        <v>32</v>
      </c>
      <c r="BBC2" s="2020"/>
      <c r="BBD2" s="2020"/>
      <c r="BBE2" s="2020">
        <v>31</v>
      </c>
      <c r="BBF2" s="2020">
        <v>32</v>
      </c>
      <c r="BBG2" s="2020"/>
      <c r="BBH2" s="2020"/>
      <c r="BBI2" s="2020">
        <v>31</v>
      </c>
      <c r="BBJ2" s="2020">
        <v>32</v>
      </c>
      <c r="BBK2" s="2020"/>
      <c r="BBL2" s="2020"/>
      <c r="BBM2" s="2020">
        <v>31</v>
      </c>
      <c r="BBN2" s="2020">
        <v>32</v>
      </c>
      <c r="BBO2" s="2020"/>
      <c r="BBP2" s="2020"/>
      <c r="BBQ2" s="2020">
        <v>31</v>
      </c>
      <c r="BBR2" s="2020">
        <v>32</v>
      </c>
      <c r="BBS2" s="2020"/>
      <c r="BBT2" s="2020"/>
      <c r="BBU2" s="2020">
        <v>31</v>
      </c>
      <c r="BBV2" s="2020">
        <v>32</v>
      </c>
      <c r="BBW2" s="2020"/>
      <c r="BBX2" s="2020"/>
      <c r="BBY2" s="2020">
        <v>31</v>
      </c>
      <c r="BBZ2" s="2020">
        <v>32</v>
      </c>
      <c r="BCA2" s="2020"/>
      <c r="BCB2" s="2020"/>
      <c r="BCC2" s="2020">
        <v>31</v>
      </c>
      <c r="BCD2" s="2020">
        <v>32</v>
      </c>
      <c r="BCE2" s="2020"/>
      <c r="BCF2" s="2020"/>
      <c r="BCG2" s="2020">
        <v>31</v>
      </c>
      <c r="BCH2" s="2020">
        <v>32</v>
      </c>
      <c r="BCI2" s="2020"/>
      <c r="BCJ2" s="2020"/>
      <c r="BCK2" s="2020">
        <v>31</v>
      </c>
      <c r="BCL2" s="2020">
        <v>32</v>
      </c>
      <c r="BCM2" s="2020"/>
      <c r="BCN2" s="2020"/>
      <c r="BCO2" s="2020">
        <v>31</v>
      </c>
      <c r="BCP2" s="2020">
        <v>32</v>
      </c>
      <c r="BCQ2" s="2020"/>
      <c r="BCR2" s="2020"/>
      <c r="BCS2" s="2020">
        <v>31</v>
      </c>
      <c r="BCT2" s="2020">
        <v>32</v>
      </c>
      <c r="BCU2" s="2020"/>
      <c r="BCV2" s="2020"/>
      <c r="BCW2" s="2020">
        <v>31</v>
      </c>
      <c r="BCX2" s="2020">
        <v>32</v>
      </c>
      <c r="BCY2" s="2020"/>
      <c r="BCZ2" s="2020"/>
      <c r="BDA2" s="2020">
        <v>31</v>
      </c>
      <c r="BDB2" s="2020">
        <v>32</v>
      </c>
      <c r="BDC2" s="2020"/>
      <c r="BDD2" s="2020"/>
      <c r="BDE2" s="2020">
        <v>31</v>
      </c>
      <c r="BDF2" s="2020">
        <v>32</v>
      </c>
      <c r="BDG2" s="2020"/>
      <c r="BDH2" s="2020"/>
      <c r="BDI2" s="2020">
        <v>31</v>
      </c>
      <c r="BDJ2" s="2020">
        <v>32</v>
      </c>
      <c r="BDK2" s="2020"/>
      <c r="BDL2" s="2020"/>
      <c r="BDM2" s="2020">
        <v>31</v>
      </c>
      <c r="BDN2" s="2020">
        <v>32</v>
      </c>
      <c r="BDO2" s="2020"/>
      <c r="BDP2" s="2020"/>
      <c r="BDQ2" s="2020">
        <v>31</v>
      </c>
      <c r="BDR2" s="2020">
        <v>32</v>
      </c>
      <c r="BDS2" s="2020"/>
      <c r="BDT2" s="2020"/>
      <c r="BDU2" s="2020">
        <v>31</v>
      </c>
      <c r="BDV2" s="2020">
        <v>32</v>
      </c>
      <c r="BDW2" s="2020"/>
      <c r="BDX2" s="2020"/>
      <c r="BDY2" s="2020">
        <v>31</v>
      </c>
      <c r="BDZ2" s="2020">
        <v>32</v>
      </c>
      <c r="BEA2" s="2020"/>
      <c r="BEB2" s="2020"/>
      <c r="BEC2" s="2020">
        <v>31</v>
      </c>
      <c r="BED2" s="2020">
        <v>32</v>
      </c>
      <c r="BEE2" s="2020"/>
      <c r="BEF2" s="2020"/>
      <c r="BEG2" s="2020">
        <v>31</v>
      </c>
      <c r="BEH2" s="2020">
        <v>32</v>
      </c>
      <c r="BEI2" s="2020"/>
      <c r="BEJ2" s="2020"/>
      <c r="BEK2" s="2020">
        <v>31</v>
      </c>
      <c r="BEL2" s="2020">
        <v>32</v>
      </c>
      <c r="BEM2" s="2020"/>
      <c r="BEN2" s="2020"/>
      <c r="BEO2" s="2020">
        <v>31</v>
      </c>
      <c r="BEP2" s="2020">
        <v>32</v>
      </c>
      <c r="BEQ2" s="2020"/>
      <c r="BER2" s="2020"/>
      <c r="BES2" s="2020">
        <v>31</v>
      </c>
      <c r="BET2" s="2020">
        <v>32</v>
      </c>
      <c r="BEU2" s="2020"/>
      <c r="BEV2" s="2020"/>
      <c r="BEW2" s="2020">
        <v>34</v>
      </c>
      <c r="BEX2" s="2020">
        <v>35</v>
      </c>
      <c r="BEY2" s="2020"/>
      <c r="BEZ2" s="2020"/>
      <c r="BFA2" s="2020">
        <v>34</v>
      </c>
      <c r="BFB2" s="2020">
        <v>35</v>
      </c>
      <c r="BFC2" s="2020"/>
      <c r="BFD2" s="2020"/>
      <c r="BFE2" s="2020">
        <v>34</v>
      </c>
      <c r="BFF2" s="2020">
        <v>35</v>
      </c>
      <c r="BFG2" s="2020"/>
      <c r="BFH2" s="2020"/>
      <c r="BFI2" s="2053"/>
      <c r="BFJ2" s="2053"/>
      <c r="BFK2" s="2053"/>
      <c r="BFL2" s="2053"/>
      <c r="BFM2" s="2054">
        <v>15</v>
      </c>
      <c r="BFN2" s="2054">
        <v>16</v>
      </c>
      <c r="BFO2" s="2054">
        <v>17</v>
      </c>
      <c r="BFP2" s="2054">
        <v>18</v>
      </c>
      <c r="BFQ2" s="2054"/>
      <c r="BFR2" s="2054"/>
      <c r="BFS2" s="863"/>
      <c r="BFT2" s="863"/>
      <c r="BFU2" s="863"/>
      <c r="BFV2" s="863"/>
      <c r="BFW2" s="863">
        <v>38</v>
      </c>
      <c r="BFX2" s="863">
        <v>39</v>
      </c>
      <c r="BFY2" s="863">
        <v>40</v>
      </c>
      <c r="BFZ2" s="863">
        <v>41</v>
      </c>
      <c r="BGA2" s="863"/>
      <c r="BGB2" s="863"/>
      <c r="BGC2" s="863"/>
      <c r="BGD2" s="863"/>
      <c r="BGE2" s="863"/>
      <c r="BGF2" s="863"/>
      <c r="BGG2" s="863">
        <v>166</v>
      </c>
      <c r="BGH2" s="863">
        <v>167</v>
      </c>
      <c r="BGI2" s="863">
        <v>168</v>
      </c>
      <c r="BGJ2" s="863">
        <v>169</v>
      </c>
      <c r="BGK2" s="863"/>
      <c r="BGL2" s="863"/>
      <c r="BGM2" s="865"/>
      <c r="BGN2" s="863"/>
      <c r="BGO2" s="863"/>
      <c r="BGP2" s="863"/>
      <c r="BGQ2" s="863">
        <v>3</v>
      </c>
      <c r="BGR2" s="863">
        <v>4</v>
      </c>
      <c r="BGS2" s="863">
        <v>5</v>
      </c>
      <c r="BGT2" s="863">
        <v>6</v>
      </c>
      <c r="BGU2" s="863"/>
      <c r="BGV2" s="863"/>
      <c r="BGW2" s="865"/>
      <c r="BGX2" s="863"/>
      <c r="BGY2" s="863"/>
      <c r="BGZ2" s="863"/>
      <c r="BHA2" s="863">
        <v>19</v>
      </c>
      <c r="BHB2" s="863">
        <v>20</v>
      </c>
      <c r="BHC2" s="863">
        <v>21</v>
      </c>
      <c r="BHD2" s="863">
        <v>22</v>
      </c>
      <c r="BHE2" s="863"/>
      <c r="BHF2" s="863"/>
      <c r="BHG2" s="865"/>
      <c r="BHH2" s="863"/>
      <c r="BHI2" s="863"/>
      <c r="BHJ2" s="863"/>
      <c r="BHK2" s="863">
        <v>11</v>
      </c>
      <c r="BHL2" s="863">
        <v>12</v>
      </c>
      <c r="BHM2" s="863">
        <v>13</v>
      </c>
      <c r="BHN2" s="863">
        <v>14</v>
      </c>
      <c r="BHO2" s="863"/>
      <c r="BHP2" s="863"/>
      <c r="BHQ2" s="865"/>
      <c r="BHR2" s="863"/>
      <c r="BHS2" s="863"/>
      <c r="BHT2" s="863"/>
      <c r="BHU2" s="863">
        <v>7</v>
      </c>
      <c r="BHV2" s="863">
        <v>8</v>
      </c>
      <c r="BHW2" s="863">
        <v>9</v>
      </c>
      <c r="BHX2" s="863">
        <v>10</v>
      </c>
      <c r="BHY2" s="863"/>
      <c r="BHZ2" s="863"/>
      <c r="BIA2" s="865">
        <v>308</v>
      </c>
      <c r="BIB2" s="863">
        <v>309</v>
      </c>
      <c r="BIC2" s="863">
        <v>310</v>
      </c>
      <c r="BID2" s="863">
        <v>311</v>
      </c>
      <c r="BIE2" s="863">
        <v>312</v>
      </c>
      <c r="BIF2" s="863"/>
      <c r="BIG2" s="863"/>
      <c r="BIH2" s="865">
        <v>313</v>
      </c>
      <c r="BII2" s="863"/>
      <c r="BIJ2" s="863"/>
      <c r="BIK2" s="865">
        <v>314</v>
      </c>
      <c r="BIL2" s="863">
        <v>315</v>
      </c>
      <c r="BIM2" s="863">
        <v>316</v>
      </c>
      <c r="BIN2" s="863"/>
      <c r="BIO2" s="865">
        <v>317</v>
      </c>
      <c r="BIP2" s="863">
        <v>318</v>
      </c>
      <c r="BIQ2" s="863">
        <v>319</v>
      </c>
      <c r="BIR2" s="863">
        <v>320</v>
      </c>
      <c r="BIS2" s="863">
        <v>321</v>
      </c>
      <c r="BIT2" s="863">
        <v>322</v>
      </c>
      <c r="BIU2" s="863">
        <v>323</v>
      </c>
      <c r="BIV2" s="863">
        <v>324</v>
      </c>
      <c r="BIW2" s="863">
        <v>325</v>
      </c>
      <c r="BIX2" s="863">
        <v>326</v>
      </c>
      <c r="BIY2" s="863"/>
      <c r="BIZ2" s="863"/>
      <c r="BJA2" s="2038">
        <v>145</v>
      </c>
      <c r="BJB2" s="2038"/>
      <c r="BJC2" s="2079">
        <v>146</v>
      </c>
      <c r="BJD2" s="2079"/>
      <c r="BJE2" s="2038"/>
      <c r="BJF2" s="2038">
        <v>147</v>
      </c>
      <c r="BJG2" s="2038"/>
      <c r="BJH2" s="2038"/>
      <c r="BJI2" s="2038">
        <v>148</v>
      </c>
      <c r="BJJ2" s="2038"/>
      <c r="BJK2" s="2038"/>
      <c r="BJL2" s="2038">
        <v>171</v>
      </c>
      <c r="BJM2" s="2038"/>
      <c r="BJN2" s="2079">
        <v>172</v>
      </c>
      <c r="BJO2" s="2079">
        <v>172</v>
      </c>
      <c r="BJP2" s="2038"/>
      <c r="BJQ2" s="2038">
        <v>190</v>
      </c>
      <c r="BJR2" s="2038"/>
      <c r="BJS2" s="2079">
        <v>191</v>
      </c>
      <c r="BJT2" s="2079">
        <v>172</v>
      </c>
      <c r="BJU2" s="2038"/>
      <c r="BJV2" s="865">
        <v>337</v>
      </c>
      <c r="BJW2" s="863"/>
      <c r="BJX2" s="2078"/>
      <c r="BJY2" s="1198"/>
      <c r="BJZ2" s="2053"/>
      <c r="BKA2" s="2053"/>
      <c r="BKB2" s="2054">
        <v>259</v>
      </c>
      <c r="BKC2" s="2054">
        <v>260</v>
      </c>
      <c r="BKD2" s="2054">
        <v>261</v>
      </c>
      <c r="BKE2" s="2054">
        <v>262</v>
      </c>
      <c r="BKF2" s="2054"/>
      <c r="BKG2" s="2054"/>
      <c r="BKH2" s="2054"/>
      <c r="BKI2" s="2054"/>
      <c r="BKJ2" s="2054"/>
      <c r="BKK2" s="2054"/>
      <c r="BKL2" s="2054">
        <v>263</v>
      </c>
      <c r="BKM2" s="2054">
        <v>264</v>
      </c>
      <c r="BKN2" s="2054">
        <v>265</v>
      </c>
      <c r="BKO2" s="2054">
        <v>266</v>
      </c>
      <c r="BKP2" s="2054"/>
      <c r="BKQ2" s="2054"/>
      <c r="BKR2" s="2054"/>
      <c r="BKS2" s="2054"/>
      <c r="BKT2" s="2054"/>
      <c r="BKU2" s="2054"/>
      <c r="BKV2" s="2054">
        <v>267</v>
      </c>
      <c r="BKW2" s="2054">
        <v>268</v>
      </c>
      <c r="BKX2" s="2054">
        <v>269</v>
      </c>
      <c r="BKY2" s="2054">
        <v>270</v>
      </c>
      <c r="BKZ2" s="2054"/>
      <c r="BLA2" s="2054"/>
      <c r="BLB2" s="2038">
        <v>2</v>
      </c>
      <c r="BLC2" s="2038"/>
      <c r="BLD2" s="2038"/>
      <c r="BLE2" s="2038">
        <v>3</v>
      </c>
      <c r="BLF2" s="2038"/>
      <c r="BLG2" s="2038"/>
      <c r="BLH2" s="2038">
        <v>4</v>
      </c>
      <c r="BLI2" s="2038"/>
      <c r="BLJ2" s="2038"/>
      <c r="BLK2" s="2038">
        <v>5</v>
      </c>
      <c r="BLL2" s="2038"/>
      <c r="BLM2" s="2038"/>
      <c r="BLN2" s="2038">
        <v>6</v>
      </c>
      <c r="BLO2" s="2038"/>
      <c r="BLP2" s="2038"/>
      <c r="BLQ2" s="2038">
        <v>7</v>
      </c>
      <c r="BLR2" s="2038"/>
      <c r="BLS2" s="2038"/>
      <c r="BLT2" s="2038">
        <v>8</v>
      </c>
      <c r="BLU2" s="2038"/>
      <c r="BLV2" s="2038"/>
      <c r="BLW2" s="2038">
        <v>9</v>
      </c>
      <c r="BLX2" s="2038"/>
      <c r="BLY2" s="2038"/>
      <c r="BLZ2" s="2038"/>
      <c r="BMA2" s="2038"/>
      <c r="BMB2" s="2038"/>
      <c r="BMC2" s="2038"/>
      <c r="BMD2" s="2038"/>
      <c r="BME2" s="2038"/>
      <c r="BMF2" s="2038"/>
      <c r="BMG2" s="2038"/>
      <c r="BMH2" s="2038"/>
      <c r="BMI2" s="2038"/>
      <c r="BMJ2" s="2038"/>
      <c r="BMK2" s="2038"/>
      <c r="BML2" s="2038"/>
      <c r="BMM2" s="2038"/>
      <c r="BMN2" s="2038"/>
      <c r="BMO2" s="2038"/>
      <c r="BMP2" s="2038"/>
      <c r="BMQ2" s="2038"/>
      <c r="BMR2" s="2038"/>
      <c r="BMS2" s="2038"/>
      <c r="BMT2" s="2038"/>
      <c r="BMU2" s="2038"/>
      <c r="BMV2" s="2038"/>
      <c r="BMW2" s="2038"/>
      <c r="BMX2" s="2038"/>
      <c r="BMY2" s="2038"/>
      <c r="BMZ2" s="2038"/>
      <c r="BNA2" s="2038"/>
      <c r="BNB2" s="2038"/>
      <c r="BNC2" s="2038"/>
      <c r="BND2" s="2038"/>
      <c r="BNE2" s="2038"/>
      <c r="BNF2" s="2038"/>
      <c r="BNG2" s="2038"/>
      <c r="BNH2" s="2038"/>
      <c r="BNI2" s="2038"/>
      <c r="BNJ2" s="2038"/>
      <c r="BNK2" s="2038"/>
      <c r="BNL2" s="2038"/>
      <c r="BNM2" s="2038"/>
      <c r="BNN2" s="2038"/>
      <c r="BNO2" s="2038"/>
      <c r="BNQ2" s="2038"/>
      <c r="BNR2" s="2038"/>
      <c r="BNS2" s="2038"/>
      <c r="BNT2" s="2038"/>
      <c r="BNU2" s="2038"/>
      <c r="BNV2" s="2038"/>
      <c r="BNW2" s="2038"/>
    </row>
    <row r="3" spans="1:1739" x14ac:dyDescent="0.2">
      <c r="A3" s="5591"/>
      <c r="B3" s="5591"/>
      <c r="C3" s="5591"/>
      <c r="D3" s="5591"/>
      <c r="E3" s="5592"/>
      <c r="F3" s="5594" t="s">
        <v>355</v>
      </c>
      <c r="G3" s="866"/>
      <c r="H3" s="559" t="s">
        <v>356</v>
      </c>
      <c r="I3" s="560"/>
      <c r="J3" s="560"/>
      <c r="K3" s="561"/>
      <c r="L3" s="560"/>
      <c r="M3" s="560"/>
      <c r="N3" s="560"/>
      <c r="O3" s="561"/>
      <c r="P3" s="560"/>
      <c r="Q3" s="560"/>
      <c r="R3" s="560"/>
      <c r="S3" s="561"/>
      <c r="T3" s="560"/>
      <c r="U3" s="560"/>
      <c r="V3" s="561"/>
      <c r="W3" s="560"/>
      <c r="X3" s="560"/>
      <c r="Y3" s="560"/>
      <c r="Z3" s="561"/>
      <c r="AA3" s="560"/>
      <c r="AB3" s="560"/>
      <c r="AC3" s="560"/>
      <c r="AD3" s="4097"/>
      <c r="AE3" s="2143"/>
      <c r="AF3" s="561"/>
      <c r="AG3" s="560"/>
      <c r="AH3" s="560"/>
      <c r="AI3" s="560"/>
      <c r="AJ3" s="560"/>
      <c r="AK3" s="560"/>
      <c r="AL3" s="561"/>
      <c r="AM3" s="560"/>
      <c r="AN3" s="560"/>
      <c r="AP3" s="563" t="s">
        <v>357</v>
      </c>
      <c r="AQ3" s="563"/>
      <c r="AR3" s="1760"/>
      <c r="AS3" s="1760"/>
      <c r="AT3" s="1760"/>
      <c r="AU3" s="1760"/>
      <c r="AV3" s="1760"/>
      <c r="AW3" s="1760"/>
      <c r="AX3" s="1760"/>
      <c r="AY3" s="1760"/>
      <c r="AZ3" s="1760"/>
      <c r="BA3" s="1760"/>
      <c r="BB3" s="1760"/>
      <c r="BC3" s="1760"/>
      <c r="BD3" s="1761"/>
      <c r="BE3" s="1762"/>
      <c r="BF3" s="1762"/>
      <c r="BG3" s="1760"/>
      <c r="BH3" s="1762"/>
      <c r="BI3" s="1762"/>
      <c r="BJ3" s="1760"/>
      <c r="BK3" s="1762"/>
      <c r="BL3" s="1762"/>
      <c r="BM3" s="1760"/>
      <c r="BN3" s="1762"/>
      <c r="BO3" s="1762"/>
      <c r="BP3" s="1760"/>
      <c r="BQ3" s="1762"/>
      <c r="BR3" s="1762"/>
      <c r="BS3" s="1760"/>
      <c r="BT3" s="1762"/>
      <c r="BU3" s="1762"/>
      <c r="BV3" s="1760"/>
      <c r="BW3" s="1762"/>
      <c r="BX3" s="1762"/>
      <c r="BY3" s="1760"/>
      <c r="BZ3" s="1762"/>
      <c r="CA3" s="1762"/>
      <c r="CB3" s="1760"/>
      <c r="CC3" s="1762"/>
      <c r="CD3" s="1762"/>
      <c r="CE3" s="1760"/>
      <c r="CF3" s="1762"/>
      <c r="CG3" s="1762"/>
      <c r="CH3" s="1760"/>
      <c r="CI3" s="1762"/>
      <c r="CJ3" s="1762"/>
      <c r="CK3" s="1760"/>
      <c r="CL3" s="1762"/>
      <c r="CM3" s="1762"/>
      <c r="CN3" s="1762"/>
      <c r="CO3" s="1762"/>
      <c r="CP3" s="1762"/>
      <c r="CQ3" s="1762"/>
      <c r="CR3" s="1762"/>
      <c r="CS3" s="1762"/>
      <c r="CT3" s="1763"/>
      <c r="CU3" s="1762"/>
      <c r="CV3" s="1762"/>
      <c r="CW3" s="1762"/>
      <c r="CX3" s="1762"/>
      <c r="CY3" s="1762"/>
      <c r="CZ3" s="1764"/>
      <c r="DA3" s="1762"/>
      <c r="DB3" s="1762"/>
      <c r="DC3" s="1762"/>
      <c r="DD3" s="1762"/>
      <c r="DE3" s="1762"/>
      <c r="DF3" s="1762"/>
      <c r="DG3" s="1762"/>
      <c r="DH3" s="1762"/>
      <c r="DI3" s="1762"/>
      <c r="DJ3" s="1762"/>
      <c r="DK3" s="1762"/>
      <c r="DL3" s="1764"/>
      <c r="DM3" s="1762"/>
      <c r="DN3" s="1762"/>
      <c r="DO3" s="1762"/>
      <c r="DP3" s="1762"/>
      <c r="DQ3" s="1762"/>
      <c r="DR3" s="1762"/>
      <c r="DS3" s="1762"/>
      <c r="DT3" s="1762"/>
      <c r="DU3" s="1762"/>
      <c r="DV3" s="1762"/>
      <c r="DW3" s="1762"/>
      <c r="DX3" s="1762"/>
      <c r="DY3" s="1762"/>
      <c r="DZ3" s="1762"/>
      <c r="EA3" s="1764"/>
      <c r="EB3" s="1762"/>
      <c r="EC3" s="1762"/>
      <c r="ED3" s="1762"/>
      <c r="EE3" s="1762"/>
      <c r="EF3" s="1762"/>
      <c r="EG3" s="1762"/>
      <c r="EH3" s="1762"/>
      <c r="EI3" s="1762"/>
      <c r="EJ3" s="1762"/>
      <c r="EK3" s="1762"/>
      <c r="EL3" s="1762"/>
      <c r="EM3" s="1762"/>
      <c r="EN3" s="1762"/>
      <c r="EO3" s="1762"/>
      <c r="EP3" s="1762"/>
      <c r="EQ3" s="1762"/>
      <c r="ER3" s="1762"/>
      <c r="ES3" s="1762"/>
      <c r="ET3" s="1762"/>
      <c r="EU3" s="1762"/>
      <c r="EV3" s="1762"/>
      <c r="EW3" s="1762"/>
      <c r="EX3" s="1762"/>
      <c r="EY3" s="1762"/>
      <c r="EZ3" s="1762"/>
      <c r="FA3" s="1762"/>
      <c r="FB3" s="1762"/>
      <c r="FC3" s="1762"/>
      <c r="FD3" s="1762"/>
      <c r="FE3" s="1762"/>
      <c r="FF3" s="1762"/>
      <c r="FG3" s="1762"/>
      <c r="FH3" s="1762"/>
      <c r="FI3" s="1762"/>
      <c r="FJ3" s="1762"/>
      <c r="FK3" s="1762"/>
      <c r="FL3" s="1762"/>
      <c r="FM3" s="1762"/>
      <c r="FN3" s="1762"/>
      <c r="FO3" s="1762"/>
      <c r="FP3" s="1762"/>
      <c r="FQ3" s="1762"/>
      <c r="FR3" s="1762"/>
      <c r="FS3" s="1762"/>
      <c r="FT3" s="1762"/>
      <c r="FU3" s="1762"/>
      <c r="FV3" s="1762"/>
      <c r="FW3" s="1762"/>
      <c r="FX3" s="1762"/>
      <c r="FY3" s="1762"/>
      <c r="FZ3" s="1762"/>
      <c r="GA3" s="1762"/>
      <c r="GB3" s="1762"/>
      <c r="GC3" s="1762"/>
      <c r="GD3" s="1762"/>
      <c r="GE3" s="1762"/>
      <c r="GF3" s="1762"/>
      <c r="GG3" s="1762"/>
      <c r="GH3" s="1762"/>
      <c r="GI3" s="1762"/>
      <c r="GJ3" s="1762"/>
      <c r="GK3" s="1762"/>
      <c r="GL3" s="1762"/>
      <c r="GM3" s="1762"/>
      <c r="GN3" s="1762"/>
      <c r="GO3" s="1762"/>
      <c r="GP3" s="1762"/>
      <c r="GQ3" s="1762"/>
      <c r="GR3" s="1762"/>
      <c r="GS3" s="1762"/>
      <c r="GT3" s="1762"/>
      <c r="GU3" s="1762"/>
      <c r="GV3" s="1762"/>
      <c r="GW3" s="1762"/>
      <c r="GX3" s="1762"/>
      <c r="GY3" s="1762"/>
      <c r="GZ3" s="1762"/>
      <c r="HA3" s="1762"/>
      <c r="HB3" s="1762"/>
      <c r="HC3" s="1762"/>
      <c r="HD3" s="1762"/>
      <c r="HE3" s="1762"/>
      <c r="HF3" s="1762"/>
      <c r="HG3" s="1762"/>
      <c r="HH3" s="1762"/>
      <c r="HI3" s="1762"/>
      <c r="HJ3" s="1762"/>
      <c r="HK3" s="1762"/>
      <c r="HL3" s="1762"/>
      <c r="HM3" s="1762"/>
      <c r="HN3" s="1762"/>
      <c r="HO3" s="1762"/>
      <c r="HP3" s="1762"/>
      <c r="HQ3" s="1762"/>
      <c r="HR3" s="1762"/>
      <c r="HS3" s="1762"/>
      <c r="HT3" s="1762"/>
      <c r="HU3" s="1762"/>
      <c r="HV3" s="1762"/>
      <c r="HW3" s="1762"/>
      <c r="HX3" s="1765"/>
      <c r="HY3" s="1762"/>
      <c r="HZ3" s="1762"/>
      <c r="IA3" s="1762"/>
      <c r="IB3" s="1762"/>
      <c r="IC3" s="1762"/>
      <c r="ID3" s="1762"/>
      <c r="IE3" s="1762"/>
      <c r="IF3" s="1762"/>
      <c r="IG3" s="1762"/>
      <c r="IH3" s="1762"/>
      <c r="II3" s="1766"/>
      <c r="IJ3" s="1767"/>
      <c r="IK3" s="1767"/>
      <c r="IL3" s="1767"/>
      <c r="IM3" s="1767"/>
      <c r="IN3" s="1767"/>
      <c r="IO3" s="1767"/>
      <c r="IP3" s="1767"/>
      <c r="IQ3" s="1768"/>
      <c r="IR3" s="1766"/>
      <c r="IS3" s="1767"/>
      <c r="IT3" s="1767"/>
      <c r="IU3" s="1767"/>
      <c r="IV3" s="1767"/>
      <c r="IW3" s="1767"/>
      <c r="IX3" s="1767"/>
      <c r="IY3" s="1767"/>
      <c r="IZ3" s="1768"/>
      <c r="JA3" s="1766"/>
      <c r="JB3" s="1767"/>
      <c r="JC3" s="1767"/>
      <c r="JD3" s="1767"/>
      <c r="JE3" s="1767"/>
      <c r="JF3" s="1767"/>
      <c r="JG3" s="1767"/>
      <c r="JH3" s="1767"/>
      <c r="JI3" s="1768"/>
      <c r="JJ3" s="1766"/>
      <c r="JK3" s="1767"/>
      <c r="JL3" s="1767"/>
      <c r="JM3" s="1767"/>
      <c r="JN3" s="1767"/>
      <c r="JO3" s="1767"/>
      <c r="JP3" s="1767"/>
      <c r="JQ3" s="1767"/>
      <c r="JR3" s="1768"/>
      <c r="JS3" s="1766"/>
      <c r="JT3" s="1767"/>
      <c r="JU3" s="1767"/>
      <c r="JV3" s="1767"/>
      <c r="JW3" s="1767"/>
      <c r="JX3" s="1767"/>
      <c r="JY3" s="1767"/>
      <c r="JZ3" s="1767"/>
      <c r="KA3" s="1768"/>
      <c r="KB3" s="1766"/>
      <c r="KC3" s="1767"/>
      <c r="KD3" s="1767"/>
      <c r="KE3" s="1767"/>
      <c r="KF3" s="1767"/>
      <c r="KG3" s="1767"/>
      <c r="KH3" s="1767"/>
      <c r="KI3" s="1767"/>
      <c r="KJ3" s="1768"/>
      <c r="KK3" s="1762"/>
      <c r="KL3" s="1762"/>
      <c r="KM3" s="1762"/>
      <c r="KN3" s="1762"/>
      <c r="KO3" s="1762"/>
      <c r="KP3" s="1762"/>
      <c r="KQ3" s="1762"/>
      <c r="KR3" s="1762"/>
      <c r="KS3" s="1762"/>
      <c r="KT3" s="1762"/>
      <c r="KU3" s="1762"/>
      <c r="KV3" s="1762"/>
      <c r="KW3" s="1762"/>
      <c r="KX3" s="1762"/>
      <c r="KY3" s="1762"/>
      <c r="KZ3" s="1762"/>
      <c r="LA3" s="1764"/>
      <c r="LB3" s="1762"/>
      <c r="LC3" s="1762"/>
      <c r="LD3" s="1762"/>
      <c r="LE3" s="1762"/>
      <c r="LF3" s="1762"/>
      <c r="LG3" s="1762"/>
      <c r="LH3" s="1764"/>
      <c r="LI3" s="1762"/>
      <c r="LJ3" s="1762"/>
      <c r="LK3" s="1762"/>
      <c r="LL3" s="569" t="s">
        <v>2808</v>
      </c>
      <c r="LM3" s="1762"/>
      <c r="LN3" s="1762"/>
      <c r="LO3" s="1762"/>
      <c r="LP3" s="1762"/>
      <c r="LQ3" s="1762"/>
      <c r="LR3" s="1764"/>
      <c r="LS3" s="1769"/>
      <c r="LT3" s="1769"/>
      <c r="LU3" s="1769"/>
      <c r="LV3" s="1769"/>
      <c r="LW3" s="1769"/>
      <c r="LX3" s="1770"/>
      <c r="LY3" s="1770"/>
      <c r="LZ3" s="1770"/>
      <c r="MA3" s="1770"/>
      <c r="MB3" s="1770"/>
      <c r="MC3" s="1770"/>
      <c r="MD3" s="1770"/>
      <c r="ME3" s="1770"/>
      <c r="MF3" s="1770"/>
      <c r="MG3" s="1770"/>
      <c r="MH3" s="1770"/>
      <c r="MI3" s="1770"/>
      <c r="MJ3" s="1770"/>
      <c r="MK3" s="1770"/>
      <c r="ML3" s="1770"/>
      <c r="MM3" s="1770"/>
      <c r="MN3" s="1770"/>
      <c r="MO3" s="1770"/>
      <c r="MP3" s="1770"/>
      <c r="MQ3" s="1770"/>
      <c r="MR3" s="1770"/>
      <c r="MS3" s="1770"/>
      <c r="MT3" s="1770"/>
      <c r="MU3" s="1770"/>
      <c r="MV3" s="1770"/>
      <c r="MW3" s="1770"/>
      <c r="MX3" s="1770"/>
      <c r="MY3" s="1770"/>
      <c r="MZ3" s="1770"/>
      <c r="NA3" s="1770"/>
      <c r="NB3" s="1770"/>
      <c r="NC3" s="1770"/>
      <c r="ND3" s="1770"/>
      <c r="NE3" s="1770"/>
      <c r="NF3" s="1770"/>
      <c r="NG3" s="1770"/>
      <c r="NH3" s="1770"/>
      <c r="NI3" s="1770"/>
      <c r="NJ3" s="1770"/>
      <c r="NK3" s="1770"/>
      <c r="NL3" s="1770"/>
      <c r="NM3" s="1764"/>
      <c r="NN3" s="1762"/>
      <c r="NO3" s="1764"/>
      <c r="NP3" s="1762"/>
      <c r="NQ3" s="1762"/>
      <c r="NR3" s="1762"/>
      <c r="NS3" s="1762"/>
      <c r="NT3" s="1762"/>
      <c r="NU3" s="1762"/>
      <c r="NV3" s="1762"/>
      <c r="NW3" s="1762"/>
      <c r="NX3" s="1762"/>
      <c r="NY3" s="1762"/>
      <c r="NZ3" s="1762"/>
      <c r="OA3" s="3201"/>
      <c r="OB3" s="3201"/>
      <c r="OC3" s="3201"/>
      <c r="OD3" s="3201"/>
      <c r="OE3" s="3201"/>
      <c r="OF3" s="3201"/>
      <c r="OG3" s="3201"/>
      <c r="OH3" s="3201"/>
      <c r="OI3" s="3201"/>
      <c r="OJ3" s="3201"/>
      <c r="OK3" s="3201"/>
      <c r="OL3" s="3201"/>
      <c r="OM3" s="1764"/>
      <c r="ON3" s="1762"/>
      <c r="OO3" s="1763"/>
      <c r="OP3" s="1764"/>
      <c r="OQ3" s="1762"/>
      <c r="OR3" s="1763"/>
      <c r="OS3" s="1764"/>
      <c r="OT3" s="1763"/>
      <c r="OU3" s="1762"/>
      <c r="OV3" s="1762"/>
      <c r="OW3" s="1762"/>
      <c r="OX3" s="1762"/>
      <c r="OY3" s="1762"/>
      <c r="OZ3" s="1762"/>
      <c r="PA3" s="1762"/>
      <c r="PB3" s="1762"/>
      <c r="PC3" s="1762"/>
      <c r="PD3" s="1762"/>
      <c r="PE3" s="1762"/>
      <c r="PF3" s="1762"/>
      <c r="PG3" s="1762"/>
      <c r="PH3" s="1762"/>
      <c r="PI3" s="1762"/>
      <c r="PJ3" s="1762"/>
      <c r="PK3" s="1762"/>
      <c r="PL3" s="1762"/>
      <c r="PM3" s="1764"/>
      <c r="PN3" s="1762"/>
      <c r="PO3" s="1762"/>
      <c r="PP3" s="1762"/>
      <c r="PQ3" s="1762"/>
      <c r="PR3" s="1762"/>
      <c r="PS3" s="1762"/>
      <c r="PT3" s="1762"/>
      <c r="PU3" s="1762"/>
      <c r="PV3" s="1762"/>
      <c r="PW3" s="1762"/>
      <c r="PX3" s="1762"/>
      <c r="PY3" s="1762"/>
      <c r="PZ3" s="1762"/>
      <c r="QA3" s="1762"/>
      <c r="QB3" s="1762"/>
      <c r="QC3" s="1762"/>
      <c r="QD3" s="1762"/>
      <c r="QE3" s="1762"/>
      <c r="QF3" s="1762"/>
      <c r="QG3" s="1762"/>
      <c r="QH3" s="1762"/>
      <c r="QI3" s="1762"/>
      <c r="QJ3" s="1762"/>
      <c r="QK3" s="1762"/>
      <c r="QL3" s="1762"/>
      <c r="QM3" s="1762"/>
      <c r="QN3" s="1762"/>
      <c r="QO3" s="1762"/>
      <c r="QP3" s="1762"/>
      <c r="QQ3" s="1762"/>
      <c r="QR3" s="1762"/>
      <c r="QS3" s="1762"/>
      <c r="QT3" s="1762"/>
      <c r="QU3" s="2267"/>
      <c r="QV3" s="2260"/>
      <c r="QW3" s="2260"/>
      <c r="QX3" s="2260"/>
      <c r="QY3" s="2260"/>
      <c r="QZ3" s="2260"/>
      <c r="RA3" s="2260"/>
      <c r="RB3" s="2260"/>
      <c r="RC3" s="2260"/>
      <c r="RD3" s="2260"/>
      <c r="RE3" s="2260"/>
      <c r="RF3" s="2260"/>
      <c r="RG3" s="2260"/>
      <c r="RH3" s="2260"/>
      <c r="RI3" s="2260"/>
      <c r="RJ3" s="2260"/>
      <c r="RK3" s="2260"/>
      <c r="RL3" s="2248"/>
      <c r="RM3" s="1764"/>
      <c r="RN3" s="1762"/>
      <c r="RO3" s="1762"/>
      <c r="RP3" s="1762"/>
      <c r="RQ3" s="1762"/>
      <c r="RR3" s="1762"/>
      <c r="RS3" s="1762"/>
      <c r="RT3" s="1762"/>
      <c r="RU3" s="1762"/>
      <c r="RV3" s="1762"/>
      <c r="RW3" s="1762"/>
      <c r="RX3" s="1762"/>
      <c r="RY3" s="1762"/>
      <c r="RZ3" s="1762"/>
      <c r="SA3" s="1762"/>
      <c r="SB3" s="1762"/>
      <c r="SC3" s="1762"/>
      <c r="SD3" s="1762"/>
      <c r="SE3" s="1762"/>
      <c r="SF3" s="1762"/>
      <c r="SG3" s="1762"/>
      <c r="SH3" s="1762"/>
      <c r="SI3" s="1762"/>
      <c r="SJ3" s="1762"/>
      <c r="SK3" s="1762"/>
      <c r="SL3" s="1762"/>
      <c r="SM3" s="1762"/>
      <c r="SN3" s="1762"/>
      <c r="SO3" s="1762"/>
      <c r="SP3" s="1762"/>
      <c r="SQ3" s="1762"/>
      <c r="SR3" s="1762"/>
      <c r="SS3" s="1762"/>
      <c r="ST3" s="1763"/>
      <c r="SU3" s="1764"/>
      <c r="SV3" s="1762"/>
      <c r="SW3" s="1762"/>
      <c r="SX3" s="1762"/>
      <c r="SY3" s="1762"/>
      <c r="SZ3" s="1762">
        <v>84</v>
      </c>
      <c r="TA3" s="1762"/>
      <c r="TB3" s="1762"/>
      <c r="TC3" s="1762"/>
      <c r="TD3" s="1762">
        <f>SZ3+3</f>
        <v>87</v>
      </c>
      <c r="TE3" s="1762"/>
      <c r="TF3" s="1762"/>
      <c r="TG3" s="1762"/>
      <c r="TH3" s="1762">
        <f>TD3+3</f>
        <v>90</v>
      </c>
      <c r="TI3" s="1762"/>
      <c r="TJ3" s="1762"/>
      <c r="TK3" s="1762"/>
      <c r="TL3" s="1762">
        <f>TH3+3</f>
        <v>93</v>
      </c>
      <c r="TM3" s="1762"/>
      <c r="TN3" s="1762"/>
      <c r="TO3" s="1762"/>
      <c r="TP3" s="1762">
        <f>TL3+3</f>
        <v>96</v>
      </c>
      <c r="TQ3" s="1762"/>
      <c r="TR3" s="1762"/>
      <c r="TS3" s="1762"/>
      <c r="TT3" s="1762">
        <f>TP3+3</f>
        <v>99</v>
      </c>
      <c r="TU3" s="1762"/>
      <c r="TV3" s="1762"/>
      <c r="TW3" s="1762"/>
      <c r="TX3" s="1762">
        <f>TT3+3</f>
        <v>102</v>
      </c>
      <c r="TY3" s="1762"/>
      <c r="TZ3" s="1762"/>
      <c r="UA3" s="1762"/>
      <c r="UB3" s="1762">
        <f>TX3+3</f>
        <v>105</v>
      </c>
      <c r="UC3" s="1762"/>
      <c r="UD3" s="1762"/>
      <c r="UE3" s="1762"/>
      <c r="UF3" s="1762">
        <f>UB3+3</f>
        <v>108</v>
      </c>
      <c r="UG3" s="1762"/>
      <c r="UH3" s="1762"/>
      <c r="UI3" s="1762"/>
      <c r="UJ3" s="1762">
        <f>UF3+3</f>
        <v>111</v>
      </c>
      <c r="UK3" s="1762"/>
      <c r="UL3" s="1762"/>
      <c r="UM3" s="1762"/>
      <c r="UN3" s="1762">
        <f>UJ3+3</f>
        <v>114</v>
      </c>
      <c r="UO3" s="1762"/>
      <c r="UP3" s="1762"/>
      <c r="UQ3" s="1762"/>
      <c r="UR3" s="1762">
        <f>UN3+3</f>
        <v>117</v>
      </c>
      <c r="US3" s="1762"/>
      <c r="UT3" s="1762"/>
      <c r="UU3" s="1762"/>
      <c r="UV3" s="1762">
        <f>UR3+3</f>
        <v>120</v>
      </c>
      <c r="UW3" s="1762"/>
      <c r="UX3" s="1762"/>
      <c r="UY3" s="1762"/>
      <c r="UZ3" s="1762">
        <f>UV3+3</f>
        <v>123</v>
      </c>
      <c r="VA3" s="1762"/>
      <c r="VB3" s="1762"/>
      <c r="VC3" s="1762"/>
      <c r="VD3" s="1764"/>
      <c r="VE3" s="1762"/>
      <c r="VF3" s="1762"/>
      <c r="VG3" s="1762"/>
      <c r="VH3" s="1762"/>
      <c r="VI3" s="1762"/>
      <c r="VJ3" s="1762"/>
      <c r="VK3" s="1762"/>
      <c r="VL3" s="1762"/>
      <c r="VM3" s="1762"/>
      <c r="VN3" s="1762"/>
      <c r="VO3" s="1762"/>
      <c r="VP3" s="1762"/>
      <c r="VQ3" s="1762"/>
      <c r="VR3" s="1762"/>
      <c r="VS3" s="1762"/>
      <c r="VT3" s="1762"/>
      <c r="VU3" s="1762"/>
      <c r="VV3" s="1762"/>
      <c r="VW3" s="1762"/>
      <c r="VX3" s="1762"/>
      <c r="VY3" s="1762"/>
      <c r="VZ3" s="1762"/>
      <c r="WA3" s="1762"/>
      <c r="WB3" s="1762"/>
      <c r="WC3" s="1762"/>
      <c r="WD3" s="1762"/>
      <c r="WE3" s="1762"/>
      <c r="WF3" s="1762"/>
      <c r="WG3" s="1762"/>
      <c r="WH3" s="1762"/>
      <c r="WI3" s="1762"/>
      <c r="WJ3" s="1762"/>
      <c r="WK3" s="1762"/>
      <c r="WL3" s="1762"/>
      <c r="WM3" s="1762"/>
      <c r="WN3" s="1762"/>
      <c r="WO3" s="1762"/>
      <c r="WP3" s="1762"/>
      <c r="WQ3" s="1762"/>
      <c r="WR3" s="1762"/>
      <c r="WS3" s="1762"/>
      <c r="WT3" s="1762"/>
      <c r="WU3" s="1762"/>
      <c r="WV3" s="2143"/>
      <c r="WW3" s="882" t="s">
        <v>350</v>
      </c>
      <c r="WX3" s="882"/>
      <c r="WY3" s="882"/>
      <c r="WZ3" s="882"/>
      <c r="XA3" s="882"/>
      <c r="XB3" s="882"/>
      <c r="XC3" s="882"/>
      <c r="XD3" s="882"/>
      <c r="XE3" s="882"/>
      <c r="XF3" s="882"/>
      <c r="XG3" s="882"/>
      <c r="XH3" s="882"/>
      <c r="XI3" s="882"/>
      <c r="XJ3" s="882"/>
      <c r="XK3" s="882"/>
      <c r="XL3" s="882"/>
      <c r="XM3" s="882"/>
      <c r="XN3" s="882"/>
      <c r="XO3" s="882"/>
      <c r="XP3" s="882"/>
      <c r="XQ3" s="882"/>
      <c r="XR3" s="882"/>
      <c r="XS3" s="882"/>
      <c r="XT3" s="882"/>
      <c r="XU3" s="882"/>
      <c r="XV3" s="882"/>
      <c r="XW3" s="882"/>
      <c r="XX3" s="882"/>
      <c r="XY3" s="882"/>
      <c r="XZ3" s="882"/>
      <c r="YA3" s="882"/>
      <c r="YB3" s="882"/>
      <c r="YC3" s="882"/>
      <c r="YD3" s="882"/>
      <c r="YE3" s="882"/>
      <c r="YF3" s="882"/>
      <c r="YG3" s="882"/>
      <c r="YH3" s="882"/>
      <c r="YI3" s="882"/>
      <c r="YJ3" s="882"/>
      <c r="YK3" s="882"/>
      <c r="YL3" s="882"/>
      <c r="YM3" s="882"/>
      <c r="YN3" s="882"/>
      <c r="YO3" s="882"/>
      <c r="YP3" s="882"/>
      <c r="YQ3" s="882"/>
      <c r="YR3" s="882"/>
      <c r="YS3" s="882"/>
      <c r="YT3" s="882"/>
      <c r="YU3" s="882"/>
      <c r="YV3" s="882"/>
      <c r="YW3" s="883"/>
      <c r="YX3" s="883"/>
      <c r="YY3" s="882"/>
      <c r="YZ3" s="883"/>
      <c r="ZA3" s="883"/>
      <c r="ZB3" s="882"/>
      <c r="ZC3" s="883"/>
      <c r="ZD3" s="883"/>
      <c r="ZE3" s="882"/>
      <c r="ZF3" s="883"/>
      <c r="ZG3" s="883"/>
      <c r="ZH3" s="1367"/>
      <c r="ZI3" s="884"/>
      <c r="ZJ3" s="884"/>
      <c r="ZK3" s="1368"/>
      <c r="ZL3" s="882"/>
      <c r="ZM3" s="882"/>
      <c r="ZN3" s="883"/>
      <c r="ZO3" s="883"/>
      <c r="ZP3" s="882"/>
      <c r="ZQ3" s="882"/>
      <c r="ZR3" s="883"/>
      <c r="ZS3" s="883"/>
      <c r="ZT3" s="2962"/>
      <c r="ZU3" s="2962"/>
      <c r="ZV3" s="2962"/>
      <c r="ZW3" s="2962"/>
      <c r="ZX3" s="2962"/>
      <c r="ZY3" s="2962"/>
      <c r="ZZ3" s="2962"/>
      <c r="AAA3" s="2962"/>
      <c r="AAB3" s="2962"/>
      <c r="AAC3" s="2962"/>
      <c r="AAD3" s="2962"/>
      <c r="AAE3" s="2962"/>
      <c r="AAF3" s="883"/>
      <c r="AAG3" s="883"/>
      <c r="AAH3" s="883"/>
      <c r="AAI3" s="883"/>
      <c r="AAJ3" s="882"/>
      <c r="AAK3" s="883"/>
      <c r="AAL3" s="882"/>
      <c r="AAM3" s="883"/>
      <c r="AAN3" s="882"/>
      <c r="AAO3" s="883"/>
      <c r="AAP3" s="882"/>
      <c r="AAQ3" s="883"/>
      <c r="AAR3" s="882"/>
      <c r="AAS3" s="883"/>
      <c r="AAT3" s="882"/>
      <c r="AAU3" s="883"/>
      <c r="AAV3" s="882"/>
      <c r="AAW3" s="883"/>
      <c r="AAX3" s="882"/>
      <c r="AAY3" s="883"/>
      <c r="AAZ3" s="882"/>
      <c r="ABA3" s="882"/>
      <c r="ABB3" s="882"/>
      <c r="ABC3" s="882"/>
      <c r="ABD3" s="882"/>
      <c r="ABE3" s="882"/>
      <c r="ABF3" s="882"/>
      <c r="ABG3" s="882"/>
      <c r="ABH3" s="882"/>
      <c r="ABI3" s="882"/>
      <c r="ABJ3" s="882"/>
      <c r="ABK3" s="882"/>
      <c r="ABL3" s="882"/>
      <c r="ABM3" s="882"/>
      <c r="ABN3" s="882"/>
      <c r="ABO3" s="882"/>
      <c r="ABP3" s="884"/>
      <c r="ABQ3" s="884"/>
      <c r="ABR3" s="884"/>
      <c r="ABS3" s="884"/>
      <c r="ABT3" s="884"/>
      <c r="ABU3" s="884"/>
      <c r="ABV3" s="884"/>
      <c r="ABW3" s="884"/>
      <c r="ABX3" s="884"/>
      <c r="ABY3" s="884"/>
      <c r="ABZ3" s="884"/>
      <c r="ACA3" s="883"/>
      <c r="ACB3" s="884"/>
      <c r="ACC3" s="884"/>
      <c r="ACD3" s="884"/>
      <c r="ACE3" s="884"/>
      <c r="ACF3" s="884"/>
      <c r="ACG3" s="884"/>
      <c r="ACH3" s="884"/>
      <c r="ACI3" s="884"/>
      <c r="ACJ3" s="884"/>
      <c r="ACK3" s="883"/>
      <c r="ACL3" s="884"/>
      <c r="ACM3" s="884"/>
      <c r="ACN3" s="884"/>
      <c r="ACO3" s="884"/>
      <c r="ACP3" s="884"/>
      <c r="ACQ3" s="884"/>
      <c r="ACR3" s="884"/>
      <c r="ACS3" s="883"/>
      <c r="ACT3" s="884"/>
      <c r="ACU3" s="884"/>
      <c r="ACV3" s="884"/>
      <c r="ACW3" s="884"/>
      <c r="ACX3" s="884"/>
      <c r="ACY3" s="884"/>
      <c r="ACZ3" s="884"/>
      <c r="ADA3" s="884"/>
      <c r="ADB3" s="884"/>
      <c r="ADC3" s="883"/>
      <c r="ADD3" s="884"/>
      <c r="ADE3" s="884"/>
      <c r="ADF3" s="884"/>
      <c r="ADG3" s="884"/>
      <c r="ADH3" s="884"/>
      <c r="ADI3" s="883"/>
      <c r="ADJ3" s="884"/>
      <c r="ADK3" s="884"/>
      <c r="ADL3" s="884"/>
      <c r="ADM3" s="884"/>
      <c r="ADN3" s="884"/>
      <c r="ADO3" s="884"/>
      <c r="ADP3" s="884"/>
      <c r="ADQ3" s="884"/>
      <c r="ADR3" s="884"/>
      <c r="ADS3" s="883"/>
      <c r="ADT3" s="884"/>
      <c r="ADU3" s="884"/>
      <c r="ADV3" s="884"/>
      <c r="ADW3" s="884"/>
      <c r="ADX3" s="884"/>
      <c r="ADY3" s="883"/>
      <c r="ADZ3" s="883"/>
      <c r="AEA3" s="882"/>
      <c r="AEB3" s="882"/>
      <c r="AEC3" s="883"/>
      <c r="AED3" s="882"/>
      <c r="AEE3" s="882"/>
      <c r="AEF3" s="883"/>
      <c r="AEG3" s="882"/>
      <c r="AEH3" s="882"/>
      <c r="AEI3" s="2412"/>
      <c r="AEJ3" s="2413"/>
      <c r="AEK3" s="2413"/>
      <c r="AEL3" s="883"/>
      <c r="AEM3" s="882"/>
      <c r="AEN3" s="882"/>
      <c r="AEO3" s="882"/>
      <c r="AEP3" s="882"/>
      <c r="AEQ3" s="882"/>
      <c r="AER3" s="882"/>
      <c r="AES3" s="882"/>
      <c r="AET3" s="882"/>
      <c r="AEU3" s="882"/>
      <c r="AEV3" s="882"/>
      <c r="AEW3" s="882"/>
      <c r="AEX3" s="882"/>
      <c r="AEY3" s="882"/>
      <c r="AEZ3" s="882"/>
      <c r="AFA3" s="882"/>
      <c r="AFB3" s="882"/>
      <c r="AFC3" s="882"/>
      <c r="AFD3" s="882"/>
      <c r="AFE3" s="882"/>
      <c r="AFF3" s="882"/>
      <c r="AFG3" s="882"/>
      <c r="AFH3" s="882"/>
      <c r="AFI3" s="882"/>
      <c r="AFJ3" s="882"/>
      <c r="AFK3" s="882"/>
      <c r="AFL3" s="882"/>
      <c r="AFM3" s="882"/>
      <c r="AFN3" s="882"/>
      <c r="AFO3" s="882"/>
      <c r="AFP3" s="882"/>
      <c r="AFQ3" s="882"/>
      <c r="AFR3" s="882"/>
      <c r="AFS3" s="882"/>
      <c r="AFT3" s="882"/>
      <c r="AFU3" s="882"/>
      <c r="AFV3" s="882"/>
      <c r="AFW3" s="882"/>
      <c r="AFX3" s="882"/>
      <c r="AFY3" s="882"/>
      <c r="AFZ3" s="882"/>
      <c r="AGA3" s="882"/>
      <c r="AGB3" s="882"/>
      <c r="AGC3" s="882"/>
      <c r="AGD3" s="882"/>
      <c r="AGE3" s="882"/>
      <c r="AGF3" s="882"/>
      <c r="AGG3" s="882"/>
      <c r="AGH3" s="882"/>
      <c r="AGI3" s="882"/>
      <c r="AGJ3" s="882"/>
      <c r="AGK3" s="882"/>
      <c r="AGL3" s="882"/>
      <c r="AGM3" s="882"/>
      <c r="AGN3" s="882"/>
      <c r="AGO3" s="882"/>
      <c r="AGP3" s="882"/>
      <c r="AGQ3" s="882"/>
      <c r="AGR3" s="882"/>
      <c r="AGS3" s="882"/>
      <c r="AGT3" s="882"/>
      <c r="AGU3" s="882"/>
      <c r="AGV3" s="882"/>
      <c r="AGW3" s="882"/>
      <c r="AGX3" s="882"/>
      <c r="AGY3" s="882"/>
      <c r="AGZ3" s="882"/>
      <c r="AHA3" s="882"/>
      <c r="AHB3" s="882"/>
      <c r="AHC3" s="882"/>
      <c r="AHD3" s="882"/>
      <c r="AHE3" s="882"/>
      <c r="AHF3" s="882"/>
      <c r="AHG3" s="884"/>
      <c r="AHH3" s="884"/>
      <c r="AHI3" s="884"/>
      <c r="AHJ3" s="884"/>
      <c r="AHK3" s="884"/>
      <c r="AHL3" s="884"/>
      <c r="AHM3" s="884"/>
      <c r="AHN3" s="884"/>
      <c r="AHO3" s="884"/>
      <c r="AHP3" s="884"/>
      <c r="AHQ3" s="884"/>
      <c r="AHR3" s="884"/>
      <c r="AHS3" s="884"/>
      <c r="AHT3" s="884"/>
      <c r="AHU3" s="884"/>
      <c r="AHV3" s="884"/>
      <c r="AHW3" s="884"/>
      <c r="AHX3" s="884"/>
      <c r="AHY3" s="884"/>
      <c r="AHZ3" s="884"/>
      <c r="AIA3" s="884"/>
      <c r="AIB3" s="885"/>
      <c r="AIC3" s="1771" t="s">
        <v>351</v>
      </c>
      <c r="AID3" s="1772"/>
      <c r="AIE3" s="1772"/>
      <c r="AIF3" s="1771"/>
      <c r="AIG3" s="1772"/>
      <c r="AIH3" s="1772"/>
      <c r="AII3" s="1772"/>
      <c r="AIJ3" s="1772"/>
      <c r="AIK3" s="1772"/>
      <c r="AIL3" s="1771"/>
      <c r="AIM3" s="1772"/>
      <c r="AIN3" s="1772"/>
      <c r="AIO3" s="1772"/>
      <c r="AIP3" s="1772"/>
      <c r="AIQ3" s="1772"/>
      <c r="AIR3" s="1771"/>
      <c r="AIS3" s="1772"/>
      <c r="AIT3" s="1772"/>
      <c r="AIU3" s="1772"/>
      <c r="AIV3" s="1772"/>
      <c r="AIW3" s="1772"/>
      <c r="AIX3" s="1771"/>
      <c r="AIY3" s="1772"/>
      <c r="AIZ3" s="1772"/>
      <c r="AJA3" s="1772"/>
      <c r="AJB3" s="1772"/>
      <c r="AJC3" s="1772"/>
      <c r="AJD3" s="1771"/>
      <c r="AJE3" s="1772"/>
      <c r="AJF3" s="1772"/>
      <c r="AJG3" s="1772"/>
      <c r="AJH3" s="1772"/>
      <c r="AJI3" s="1772"/>
      <c r="AJJ3" s="1771"/>
      <c r="AJK3" s="1772"/>
      <c r="AJL3" s="1772"/>
      <c r="AJM3" s="1772"/>
      <c r="AJN3" s="1772"/>
      <c r="AJO3" s="1772"/>
      <c r="AJP3" s="1771"/>
      <c r="AJQ3" s="1772"/>
      <c r="AJR3" s="1772"/>
      <c r="AJS3" s="1772"/>
      <c r="AJT3" s="1772"/>
      <c r="AJU3" s="1772"/>
      <c r="AJV3" s="888"/>
      <c r="AJW3" s="889"/>
      <c r="AJX3" s="889"/>
      <c r="AJY3" s="889"/>
      <c r="AJZ3" s="889"/>
      <c r="AKA3" s="889"/>
      <c r="AKB3" s="889"/>
      <c r="AKC3" s="889"/>
      <c r="AKD3" s="889"/>
      <c r="AKE3" s="889"/>
      <c r="AKF3" s="889"/>
      <c r="AKG3" s="1184"/>
      <c r="AKH3" s="889"/>
      <c r="AKI3" s="889"/>
      <c r="AKJ3" s="889"/>
      <c r="AKK3" s="889"/>
      <c r="AKL3" s="889"/>
      <c r="AKM3" s="889"/>
      <c r="AKN3" s="889"/>
      <c r="AKO3" s="889"/>
      <c r="AKP3" s="889"/>
      <c r="AKQ3" s="889"/>
      <c r="AKR3" s="889"/>
      <c r="AKS3" s="889"/>
      <c r="AKT3" s="1771"/>
      <c r="AKU3" s="1772"/>
      <c r="AKV3" s="1772"/>
      <c r="AKW3" s="1772"/>
      <c r="AKX3" s="1772"/>
      <c r="AKY3" s="1772"/>
      <c r="AKZ3" s="1772"/>
      <c r="ALA3" s="1772"/>
      <c r="ALB3" s="1772"/>
      <c r="ALC3" s="1772"/>
      <c r="ALD3" s="1772"/>
      <c r="ALE3" s="1772"/>
      <c r="ALF3" s="1772"/>
      <c r="ALG3" s="1772"/>
      <c r="ALH3" s="1772"/>
      <c r="ALI3" s="1772"/>
      <c r="ALJ3" s="890"/>
      <c r="ALK3" s="890"/>
      <c r="ALL3" s="890"/>
      <c r="ALM3" s="890"/>
      <c r="ALN3" s="890"/>
      <c r="ALO3" s="890"/>
      <c r="ALP3" s="890"/>
      <c r="ALQ3" s="1771"/>
      <c r="ALR3" s="1772"/>
      <c r="ALS3" s="1772"/>
      <c r="ALT3" s="1772"/>
      <c r="ALU3" s="1772"/>
      <c r="ALV3" s="1772"/>
      <c r="ALW3" s="1772"/>
      <c r="ALX3" s="1772"/>
      <c r="ALY3" s="1772"/>
      <c r="ALZ3" s="1772"/>
      <c r="AMA3" s="1772"/>
      <c r="AMB3" s="1772"/>
      <c r="AMC3" s="1772"/>
      <c r="AMD3" s="1772"/>
      <c r="AME3" s="1772"/>
      <c r="AMF3" s="1772"/>
      <c r="AMG3" s="1772"/>
      <c r="AMH3" s="1772"/>
      <c r="AMI3" s="1772"/>
      <c r="AMJ3" s="1772"/>
      <c r="AMK3" s="1772"/>
      <c r="AML3" s="1772"/>
      <c r="AMM3" s="889"/>
      <c r="AMN3" s="889"/>
      <c r="AMO3" s="889"/>
      <c r="AMP3" s="1772"/>
      <c r="AMQ3" s="889"/>
      <c r="AMR3" s="1772"/>
      <c r="AMS3" s="889"/>
      <c r="AMT3" s="1772"/>
      <c r="AMU3" s="889"/>
      <c r="AMV3" s="1772"/>
      <c r="AMW3" s="889"/>
      <c r="AMX3" s="1772"/>
      <c r="AMY3" s="889"/>
      <c r="AMZ3" s="1772"/>
      <c r="ANA3" s="889"/>
      <c r="ANB3" s="1772"/>
      <c r="ANC3" s="889"/>
      <c r="AND3" s="1773"/>
      <c r="ANE3" s="1773"/>
      <c r="ANF3" s="1773"/>
      <c r="ANG3" s="1773"/>
      <c r="ANH3" s="1772"/>
      <c r="ANI3" s="1772"/>
      <c r="ANJ3" s="1772"/>
      <c r="ANK3" s="1772"/>
      <c r="ANL3" s="1772"/>
      <c r="ANM3" s="1772"/>
      <c r="ANN3" s="1771"/>
      <c r="ANO3" s="1772"/>
      <c r="ANP3" s="1772"/>
      <c r="ANQ3" s="1772"/>
      <c r="ANR3" s="1772"/>
      <c r="ANS3" s="1772"/>
      <c r="ANT3" s="1772"/>
      <c r="ANU3" s="1772"/>
      <c r="ANV3" s="1772"/>
      <c r="ANW3" s="1772"/>
      <c r="ANX3" s="1771"/>
      <c r="ANY3" s="1771"/>
      <c r="ANZ3" s="1771"/>
      <c r="AOA3" s="1771"/>
      <c r="AOB3" s="1771"/>
      <c r="AOC3" s="1771"/>
      <c r="AOD3" s="1771"/>
      <c r="AOE3" s="1996"/>
      <c r="AOF3" s="1772"/>
      <c r="AOG3" s="1772"/>
      <c r="AOH3" s="1996"/>
      <c r="AOI3" s="1771"/>
      <c r="AOJ3" s="1771"/>
      <c r="AOK3" s="1996"/>
      <c r="AOL3" s="1771"/>
      <c r="AOM3" s="1771"/>
      <c r="AON3" s="1996"/>
      <c r="AOO3" s="1771"/>
      <c r="AOP3" s="1771"/>
      <c r="AOQ3" s="1996"/>
      <c r="AOR3" s="1771"/>
      <c r="AOS3" s="1772"/>
      <c r="AOT3" s="1772"/>
      <c r="AOU3" s="1772"/>
      <c r="AOV3" s="1772"/>
      <c r="AOW3" s="1772"/>
      <c r="AOX3" s="1772"/>
      <c r="AOY3" s="1772"/>
      <c r="AOZ3" s="1772"/>
      <c r="APA3" s="1772"/>
      <c r="APB3" s="1771"/>
      <c r="APC3" s="1772"/>
      <c r="APD3" s="1772"/>
      <c r="APE3" s="1772"/>
      <c r="APF3" s="1772"/>
      <c r="APG3" s="1772"/>
      <c r="APH3" s="1772"/>
      <c r="API3" s="1772"/>
      <c r="APJ3" s="1772"/>
      <c r="APK3" s="1772"/>
      <c r="APL3" s="1772"/>
      <c r="APM3" s="1772"/>
      <c r="APN3" s="1772"/>
      <c r="APO3" s="1772"/>
      <c r="APP3" s="1772"/>
      <c r="APQ3" s="1772"/>
      <c r="APR3" s="891"/>
      <c r="APS3" s="885"/>
      <c r="APT3" s="885"/>
      <c r="APU3" s="890"/>
      <c r="APV3" s="890"/>
      <c r="APW3" s="890"/>
      <c r="APX3" s="890"/>
      <c r="APY3" s="890"/>
      <c r="APZ3" s="890"/>
      <c r="AQA3" s="890"/>
      <c r="AQB3" s="890"/>
      <c r="AQC3" s="890"/>
      <c r="AQD3" s="890"/>
      <c r="AQE3" s="890"/>
      <c r="AQF3" s="890"/>
      <c r="AQG3" s="890"/>
      <c r="AQH3" s="890"/>
      <c r="AQI3" s="890"/>
      <c r="AQJ3" s="890"/>
      <c r="AQK3" s="890"/>
      <c r="AQL3" s="890"/>
      <c r="AQM3" s="903"/>
      <c r="AQN3" s="893" t="s">
        <v>348</v>
      </c>
      <c r="AQO3" s="893"/>
      <c r="AQP3" s="893"/>
      <c r="AQQ3" s="893"/>
      <c r="AQR3" s="893"/>
      <c r="AQS3" s="893"/>
      <c r="AQT3" s="893"/>
      <c r="AQU3" s="893"/>
      <c r="AQV3" s="893"/>
      <c r="AQW3" s="893"/>
      <c r="AQX3" s="893"/>
      <c r="AQY3" s="893"/>
      <c r="AQZ3" s="893"/>
      <c r="ARA3" s="893"/>
      <c r="ARB3" s="893"/>
      <c r="ARC3" s="893"/>
      <c r="ARD3" s="893"/>
      <c r="ARE3" s="893"/>
      <c r="ARF3" s="893"/>
      <c r="ARG3" s="894"/>
      <c r="ARH3" s="893"/>
      <c r="ARI3" s="893"/>
      <c r="ARJ3" s="894"/>
      <c r="ARK3" s="893"/>
      <c r="ARL3" s="895"/>
      <c r="ARM3" s="893"/>
      <c r="ARN3" s="894"/>
      <c r="ARO3" s="894"/>
      <c r="ARP3" s="894"/>
      <c r="ARQ3" s="893"/>
      <c r="ARR3" s="894"/>
      <c r="ARS3" s="894"/>
      <c r="ART3" s="893"/>
      <c r="ARU3" s="893"/>
      <c r="ARV3" s="893"/>
      <c r="ARW3" s="893"/>
      <c r="ARX3" s="1028"/>
      <c r="ARY3" s="894"/>
      <c r="ARZ3" s="893"/>
      <c r="ASA3" s="893"/>
      <c r="ASB3" s="894"/>
      <c r="ASC3" s="894"/>
      <c r="ASD3" s="894"/>
      <c r="ASE3" s="894"/>
      <c r="ASF3" s="894"/>
      <c r="ASG3" s="894"/>
      <c r="ASH3" s="894"/>
      <c r="ASI3" s="894"/>
      <c r="ASJ3" s="894"/>
      <c r="ASK3" s="894"/>
      <c r="ASL3" s="894"/>
      <c r="ASM3" s="893"/>
      <c r="ASN3" s="893"/>
      <c r="ASO3" s="893"/>
      <c r="ASP3" s="893"/>
      <c r="ASQ3" s="893"/>
      <c r="ASR3" s="893"/>
      <c r="ASS3" s="893"/>
      <c r="AST3" s="893"/>
      <c r="ASU3" s="893"/>
      <c r="ASV3" s="893"/>
      <c r="ASW3" s="894"/>
      <c r="ASX3" s="894"/>
      <c r="ASY3" s="894"/>
      <c r="ASZ3" s="894"/>
      <c r="ATA3" s="894"/>
      <c r="ATB3" s="894"/>
      <c r="ATC3" s="894"/>
      <c r="ATD3" s="894"/>
      <c r="ATE3" s="894"/>
      <c r="ATF3" s="893"/>
      <c r="ATG3" s="893"/>
      <c r="ATH3" s="893"/>
      <c r="ATI3" s="893"/>
      <c r="ATJ3" s="893"/>
      <c r="ATK3" s="893"/>
      <c r="ATL3" s="893"/>
      <c r="ATM3" s="893"/>
      <c r="ATN3" s="893"/>
      <c r="ATO3" s="893"/>
      <c r="ATP3" s="894"/>
      <c r="ATQ3" s="894"/>
      <c r="ATR3" s="894"/>
      <c r="ATS3" s="894"/>
      <c r="ATT3" s="894"/>
      <c r="ATU3" s="894"/>
      <c r="ATV3" s="894"/>
      <c r="ATW3" s="894"/>
      <c r="ATX3" s="894"/>
      <c r="ATY3" s="893"/>
      <c r="ATZ3" s="893"/>
      <c r="AUA3" s="893"/>
      <c r="AUB3" s="893"/>
      <c r="AUC3" s="893"/>
      <c r="AUD3" s="893"/>
      <c r="AUE3" s="893"/>
      <c r="AUF3" s="893"/>
      <c r="AUG3" s="893"/>
      <c r="AUH3" s="893"/>
      <c r="AUI3" s="894"/>
      <c r="AUJ3" s="894"/>
      <c r="AUK3" s="894"/>
      <c r="AUL3" s="894"/>
      <c r="AUM3" s="894"/>
      <c r="AUN3" s="894"/>
      <c r="AUO3" s="894"/>
      <c r="AUP3" s="894"/>
      <c r="AUQ3" s="894"/>
      <c r="AUR3" s="894"/>
      <c r="AUS3" s="894"/>
      <c r="AUT3" s="894"/>
      <c r="AUU3" s="894"/>
      <c r="AUV3" s="894"/>
      <c r="AUW3" s="894"/>
      <c r="AUX3" s="894"/>
      <c r="AUY3" s="894"/>
      <c r="AUZ3" s="894"/>
      <c r="AVA3" s="894"/>
      <c r="AVB3" s="894"/>
      <c r="AVC3" s="894"/>
      <c r="AVD3" s="894"/>
      <c r="AVE3" s="894"/>
      <c r="AVF3" s="894"/>
      <c r="AVG3" s="894"/>
      <c r="AVH3" s="894"/>
      <c r="AVI3" s="894"/>
      <c r="AVJ3" s="894"/>
      <c r="AVK3" s="894"/>
      <c r="AVL3" s="894"/>
      <c r="AVM3" s="894"/>
      <c r="AVN3" s="893"/>
      <c r="AVO3" s="894"/>
      <c r="AVP3" s="894"/>
      <c r="AVQ3" s="893"/>
      <c r="AVR3" s="894"/>
      <c r="AVS3" s="894"/>
      <c r="AVT3" s="893"/>
      <c r="AVU3" s="894"/>
      <c r="AVV3" s="894"/>
      <c r="AVW3" s="893"/>
      <c r="AVX3" s="894"/>
      <c r="AVY3" s="893"/>
      <c r="AVZ3" s="894"/>
      <c r="AWA3" s="894"/>
      <c r="AWB3" s="893"/>
      <c r="AWC3" s="893"/>
      <c r="AWD3" s="894"/>
      <c r="AWE3" s="893"/>
      <c r="AWF3" s="893"/>
      <c r="AWG3" s="894"/>
      <c r="AWH3" s="893"/>
      <c r="AWI3" s="893"/>
      <c r="AWJ3" s="893"/>
      <c r="AWK3" s="893"/>
      <c r="AWL3" s="893"/>
      <c r="AWM3" s="893"/>
      <c r="AWN3" s="893"/>
      <c r="AWO3" s="893"/>
      <c r="AWP3" s="893"/>
      <c r="AWQ3" s="893"/>
      <c r="AWR3" s="893"/>
      <c r="AWS3" s="894"/>
      <c r="AWT3" s="894"/>
      <c r="AWU3" s="894"/>
      <c r="AWV3" s="894"/>
      <c r="AWW3" s="894"/>
      <c r="AWX3" s="894"/>
      <c r="AWY3" s="894"/>
      <c r="AWZ3" s="894"/>
      <c r="AXA3" s="894"/>
      <c r="AXB3" s="894"/>
      <c r="AXC3" s="894"/>
      <c r="AXD3" s="894"/>
      <c r="AXE3" s="894"/>
      <c r="AXF3" s="894"/>
      <c r="AXG3" s="894"/>
      <c r="AXH3" s="894"/>
      <c r="AXI3" s="894"/>
      <c r="AXK3" s="2048"/>
      <c r="AXL3" s="2048"/>
      <c r="AXM3" s="2048"/>
      <c r="AXN3" s="2048"/>
      <c r="AXO3" s="2048"/>
      <c r="AXP3" s="2048"/>
      <c r="AXQ3" s="2048"/>
      <c r="AXR3" s="2048"/>
      <c r="AXS3" s="2048"/>
      <c r="AXT3" s="2048"/>
      <c r="AXU3" s="2048"/>
      <c r="AXV3" s="2048"/>
      <c r="AXW3" s="2048"/>
      <c r="AXX3" s="2048"/>
      <c r="AXY3" s="2048"/>
      <c r="AXZ3" s="2048"/>
      <c r="AYA3" s="2048"/>
      <c r="AYB3" s="2048"/>
      <c r="AYC3" s="2048"/>
      <c r="AYD3" s="2048"/>
      <c r="AYE3" s="2048"/>
      <c r="AYF3" s="2048"/>
      <c r="AYG3" s="2048"/>
      <c r="AYH3" s="2048"/>
      <c r="AYI3" s="2048"/>
      <c r="AYJ3" s="2048"/>
      <c r="AYK3" s="2048"/>
      <c r="AYL3" s="2048"/>
      <c r="AYM3" s="2048"/>
      <c r="AYN3" s="2048"/>
      <c r="AYO3" s="2048"/>
      <c r="AYP3" s="2048"/>
      <c r="AYQ3" s="2048"/>
      <c r="AYR3" s="2048"/>
      <c r="AYS3" s="2048"/>
      <c r="AYT3" s="2048"/>
      <c r="AYU3" s="2048"/>
      <c r="AYV3" s="2048"/>
      <c r="AYW3" s="2048"/>
      <c r="AYX3" s="2048"/>
      <c r="AYY3" s="2048"/>
      <c r="AYZ3" s="2048"/>
      <c r="AZA3" s="2048"/>
      <c r="AZB3" s="2048"/>
      <c r="AZC3" s="2048"/>
      <c r="AZD3" s="2048"/>
      <c r="AZE3" s="2048"/>
      <c r="AZF3" s="2048"/>
      <c r="AZG3" s="2048"/>
      <c r="AZH3" s="2048"/>
      <c r="AZI3" s="2048"/>
      <c r="AZJ3" s="2048"/>
      <c r="AZK3" s="2048"/>
      <c r="AZL3" s="2048"/>
      <c r="AZM3" s="2048"/>
      <c r="AZN3" s="2048"/>
      <c r="AZO3" s="2048"/>
      <c r="AZP3" s="2048"/>
      <c r="AZQ3" s="2048"/>
      <c r="AZR3" s="2048"/>
      <c r="AZS3" s="2048"/>
      <c r="AZT3" s="2048"/>
      <c r="AZU3" s="2048"/>
      <c r="AZV3" s="2048"/>
      <c r="AZW3" s="2048"/>
      <c r="AZX3" s="2048"/>
      <c r="AZY3" s="2048"/>
      <c r="AZZ3" s="2048"/>
      <c r="BAA3" s="2048"/>
      <c r="BAB3" s="2048"/>
      <c r="BAC3" s="2048"/>
      <c r="BAD3" s="2048"/>
      <c r="BAE3" s="2048"/>
      <c r="BAF3" s="2048"/>
      <c r="BAG3" s="2048"/>
      <c r="BAH3" s="2048"/>
      <c r="BAI3" s="2048"/>
      <c r="BAJ3" s="2048"/>
      <c r="BAK3" s="2048"/>
      <c r="BAL3" s="2048"/>
      <c r="BAM3" s="2048"/>
      <c r="BAN3" s="2048"/>
      <c r="BAO3" s="2048"/>
      <c r="BAP3" s="2048"/>
      <c r="BAQ3" s="2048"/>
      <c r="BAR3" s="2048"/>
      <c r="BAS3" s="2048"/>
      <c r="BAT3" s="2048"/>
      <c r="BAU3" s="2048"/>
      <c r="BAV3" s="2048"/>
      <c r="BAW3" s="2048"/>
      <c r="BAX3" s="2048"/>
      <c r="BAY3" s="2048"/>
      <c r="BAZ3" s="2048"/>
      <c r="BBA3" s="2048"/>
      <c r="BBB3" s="2048"/>
      <c r="BBC3" s="2048"/>
      <c r="BBD3" s="2048"/>
      <c r="BBE3" s="2048"/>
      <c r="BBF3" s="2048"/>
      <c r="BBG3" s="2048"/>
      <c r="BBH3" s="2048"/>
      <c r="BBI3" s="2048"/>
      <c r="BBJ3" s="2048"/>
      <c r="BBK3" s="2048"/>
      <c r="BBL3" s="2048"/>
      <c r="BBM3" s="2048"/>
      <c r="BBN3" s="2048"/>
      <c r="BBO3" s="2048"/>
      <c r="BBP3" s="2048"/>
      <c r="BBQ3" s="2048"/>
      <c r="BBR3" s="2048"/>
      <c r="BBS3" s="2048"/>
      <c r="BBT3" s="2048"/>
      <c r="BBU3" s="2048"/>
      <c r="BBV3" s="2048"/>
      <c r="BBW3" s="2048"/>
      <c r="BBX3" s="2048"/>
      <c r="BBY3" s="2048"/>
      <c r="BBZ3" s="2048"/>
      <c r="BCA3" s="2048"/>
      <c r="BCB3" s="2048"/>
      <c r="BCC3" s="2048"/>
      <c r="BCD3" s="2048"/>
      <c r="BCE3" s="2048"/>
      <c r="BCF3" s="2048"/>
      <c r="BCG3" s="2048"/>
      <c r="BCH3" s="2048"/>
      <c r="BCI3" s="2048"/>
      <c r="BCJ3" s="2048"/>
      <c r="BCK3" s="2048"/>
      <c r="BCL3" s="2048"/>
      <c r="BCM3" s="2048"/>
      <c r="BCN3" s="2048"/>
      <c r="BCO3" s="2048"/>
      <c r="BCP3" s="2048"/>
      <c r="BCQ3" s="2048"/>
      <c r="BCR3" s="2048"/>
      <c r="BCS3" s="2048"/>
      <c r="BCT3" s="2048"/>
      <c r="BCU3" s="2048"/>
      <c r="BCV3" s="2048"/>
      <c r="BCW3" s="2048"/>
      <c r="BCX3" s="2048"/>
      <c r="BCY3" s="2048"/>
      <c r="BCZ3" s="2048"/>
      <c r="BDA3" s="2048"/>
      <c r="BDB3" s="2048"/>
      <c r="BDC3" s="2048"/>
      <c r="BDD3" s="2048"/>
      <c r="BDE3" s="2048"/>
      <c r="BDF3" s="2048"/>
      <c r="BDG3" s="2048"/>
      <c r="BDH3" s="2048"/>
      <c r="BDI3" s="2048"/>
      <c r="BDJ3" s="2048"/>
      <c r="BDK3" s="2048"/>
      <c r="BDL3" s="2048"/>
      <c r="BDM3" s="2048"/>
      <c r="BDN3" s="2048"/>
      <c r="BDO3" s="2048"/>
      <c r="BDP3" s="2048"/>
      <c r="BDQ3" s="2048"/>
      <c r="BDR3" s="2048"/>
      <c r="BDS3" s="2048"/>
      <c r="BDT3" s="2048"/>
      <c r="BDU3" s="2048"/>
      <c r="BDV3" s="2048"/>
      <c r="BDW3" s="2048"/>
      <c r="BDX3" s="2048"/>
      <c r="BDY3" s="2048"/>
      <c r="BDZ3" s="2048"/>
      <c r="BEA3" s="2048"/>
      <c r="BEB3" s="2048"/>
      <c r="BEC3" s="2048"/>
      <c r="BED3" s="2048"/>
      <c r="BEE3" s="2048"/>
      <c r="BEF3" s="2048"/>
      <c r="BEG3" s="2048"/>
      <c r="BEH3" s="2048"/>
      <c r="BEI3" s="2048"/>
      <c r="BEJ3" s="2048"/>
      <c r="BEK3" s="2048"/>
      <c r="BEL3" s="2048"/>
      <c r="BEM3" s="2048"/>
      <c r="BEN3" s="2048"/>
      <c r="BEO3" s="2048"/>
      <c r="BEP3" s="2048"/>
      <c r="BEQ3" s="2048"/>
      <c r="BER3" s="2048"/>
      <c r="BES3" s="2048"/>
      <c r="BET3" s="2048"/>
      <c r="BEU3" s="2048"/>
      <c r="BEV3" s="2048"/>
      <c r="BEW3" s="2048"/>
      <c r="BEX3" s="2048"/>
      <c r="BEY3" s="2048"/>
      <c r="BEZ3" s="2048"/>
      <c r="BFA3" s="2048"/>
      <c r="BFB3" s="2048"/>
      <c r="BFC3" s="2048"/>
      <c r="BFD3" s="2048"/>
      <c r="BFE3" s="2048"/>
      <c r="BFF3" s="2048"/>
      <c r="BFG3" s="2048"/>
      <c r="BFH3" s="2048"/>
      <c r="BFI3" s="2048"/>
      <c r="BFJ3" s="2048"/>
      <c r="BFK3" s="2048"/>
      <c r="BFL3" s="2048"/>
      <c r="BFM3" s="2048"/>
      <c r="BFN3" s="2048"/>
      <c r="BFO3" s="2048"/>
      <c r="BFP3" s="2048"/>
      <c r="BFQ3" s="2048"/>
      <c r="BFR3" s="2048"/>
      <c r="BFS3" s="2048"/>
      <c r="BFT3" s="2048"/>
      <c r="BFU3" s="2048"/>
      <c r="BFV3" s="2048"/>
      <c r="BFW3" s="2048"/>
      <c r="BFX3" s="2048"/>
      <c r="BFY3" s="2048"/>
      <c r="BFZ3" s="2048"/>
      <c r="BGA3" s="2048"/>
      <c r="BGB3" s="2048"/>
      <c r="BGC3" s="2048"/>
      <c r="BGD3" s="2048"/>
      <c r="BGE3" s="2048"/>
      <c r="BGF3" s="2048"/>
      <c r="BGG3" s="2048"/>
      <c r="BGH3" s="2048"/>
      <c r="BGI3" s="2048"/>
      <c r="BGJ3" s="2048"/>
      <c r="BGK3" s="2048"/>
      <c r="BGL3" s="2048"/>
      <c r="BGM3" s="2048"/>
      <c r="BGN3" s="2048"/>
      <c r="BGO3" s="2048"/>
      <c r="BGP3" s="2048"/>
      <c r="BGQ3" s="2048"/>
      <c r="BGR3" s="2048"/>
      <c r="BGS3" s="2048"/>
      <c r="BGT3" s="2048"/>
      <c r="BGU3" s="2048"/>
      <c r="BGV3" s="2048"/>
      <c r="BGW3" s="2048"/>
      <c r="BGX3" s="2048"/>
      <c r="BGY3" s="2048"/>
      <c r="BGZ3" s="2048"/>
      <c r="BHA3" s="2048"/>
      <c r="BHB3" s="2048"/>
      <c r="BHC3" s="2048"/>
      <c r="BHD3" s="2048"/>
      <c r="BHE3" s="2048"/>
      <c r="BHF3" s="2048"/>
      <c r="BHG3" s="2048"/>
      <c r="BHH3" s="2048"/>
      <c r="BHI3" s="2048"/>
      <c r="BHJ3" s="2048"/>
      <c r="BHK3" s="2048"/>
      <c r="BHL3" s="2048"/>
      <c r="BHM3" s="2048"/>
      <c r="BHN3" s="2048"/>
      <c r="BHO3" s="2048"/>
      <c r="BHP3" s="2048"/>
      <c r="BHQ3" s="2048"/>
      <c r="BHR3" s="2048"/>
      <c r="BHS3" s="2048"/>
      <c r="BHT3" s="2048"/>
      <c r="BHU3" s="2048"/>
      <c r="BHV3" s="2048"/>
      <c r="BHW3" s="2048"/>
      <c r="BHX3" s="2048"/>
      <c r="BHY3" s="2048"/>
      <c r="BHZ3" s="2048"/>
      <c r="BIA3" s="2048"/>
      <c r="BIB3" s="2048"/>
      <c r="BIC3" s="2048"/>
      <c r="BID3" s="2048"/>
      <c r="BIE3" s="2048"/>
      <c r="BIF3" s="2048"/>
      <c r="BIG3" s="2048"/>
      <c r="BIH3" s="2048"/>
      <c r="BII3" s="2048"/>
      <c r="BIJ3" s="2048"/>
      <c r="BIK3" s="2048"/>
      <c r="BIL3" s="2048"/>
      <c r="BIM3" s="2048"/>
      <c r="BIN3" s="2048"/>
      <c r="BIO3" s="2048"/>
      <c r="BIP3" s="2048"/>
      <c r="BIQ3" s="2048"/>
      <c r="BIR3" s="2048"/>
      <c r="BIS3" s="2048"/>
      <c r="BIT3" s="2048"/>
      <c r="BIU3" s="2048"/>
      <c r="BIV3" s="2048"/>
      <c r="BIW3" s="2048"/>
      <c r="BIX3" s="2048"/>
      <c r="BIY3" s="2048"/>
      <c r="BIZ3" s="2048"/>
      <c r="BJA3" s="2048"/>
      <c r="BJB3" s="2048"/>
      <c r="BJC3" s="2048"/>
      <c r="BJD3" s="2048"/>
      <c r="BJE3" s="2048"/>
      <c r="BJF3" s="2048"/>
      <c r="BJG3" s="2048"/>
      <c r="BJH3" s="2048"/>
      <c r="BJI3" s="2048"/>
      <c r="BJJ3" s="2048"/>
      <c r="BJK3" s="2048"/>
      <c r="BJL3" s="2048"/>
      <c r="BJM3" s="2048"/>
      <c r="BJN3" s="2048"/>
      <c r="BJO3" s="2048"/>
      <c r="BJP3" s="2048"/>
      <c r="BJQ3" s="2048"/>
      <c r="BJR3" s="2048"/>
      <c r="BJS3" s="2048"/>
      <c r="BJT3" s="2048"/>
      <c r="BJU3" s="2048"/>
      <c r="BJV3" s="2048"/>
      <c r="BJW3" s="2048"/>
      <c r="BJX3" s="2048"/>
      <c r="BJY3" s="2048"/>
      <c r="BJZ3" s="2048"/>
      <c r="BKA3" s="2048"/>
      <c r="BKB3" s="2048"/>
      <c r="BKC3" s="2048"/>
      <c r="BKD3" s="2048"/>
      <c r="BKE3" s="2048"/>
      <c r="BKF3" s="2048"/>
      <c r="BKG3" s="2048"/>
      <c r="BKH3" s="2048"/>
      <c r="BKI3" s="2048"/>
      <c r="BKJ3" s="2048"/>
      <c r="BKK3" s="2048"/>
      <c r="BKL3" s="2048"/>
      <c r="BKM3" s="2048"/>
      <c r="BKN3" s="2048"/>
      <c r="BKO3" s="2048"/>
      <c r="BKP3" s="2048"/>
      <c r="BKQ3" s="2048"/>
      <c r="BKR3" s="2048"/>
      <c r="BKS3" s="2048"/>
      <c r="BKT3" s="2048"/>
      <c r="BKU3" s="2048"/>
      <c r="BKV3" s="2048"/>
      <c r="BKW3" s="2048"/>
      <c r="BKX3" s="2048"/>
      <c r="BKY3" s="2048"/>
      <c r="BKZ3" s="2048"/>
      <c r="BLA3" s="2048"/>
      <c r="BLB3" s="2048"/>
      <c r="BLC3" s="2048"/>
      <c r="BLD3" s="2048"/>
      <c r="BLE3" s="2048"/>
      <c r="BLF3" s="2048"/>
      <c r="BLG3" s="2048"/>
      <c r="BLH3" s="2048"/>
      <c r="BLI3" s="2048"/>
      <c r="BLJ3" s="2048"/>
      <c r="BLK3" s="2048"/>
      <c r="BLL3" s="2048"/>
      <c r="BLM3" s="2048"/>
      <c r="BLN3" s="2048"/>
      <c r="BLO3" s="2048"/>
      <c r="BLP3" s="2048"/>
      <c r="BLQ3" s="2048"/>
      <c r="BLR3" s="2048"/>
      <c r="BLS3" s="2048"/>
      <c r="BLT3" s="2048"/>
      <c r="BLU3" s="2048"/>
      <c r="BLV3" s="2048"/>
      <c r="BLW3" s="2048"/>
      <c r="BLX3" s="2048"/>
      <c r="BLY3" s="2048"/>
      <c r="BLZ3" s="2048"/>
      <c r="BMA3" s="2048"/>
      <c r="BMB3" s="2048"/>
      <c r="BMC3" s="2048"/>
      <c r="BMD3" s="2048"/>
      <c r="BME3" s="2048"/>
      <c r="BMF3" s="2048"/>
      <c r="BMG3" s="2048"/>
      <c r="BMH3" s="2048"/>
      <c r="BMI3" s="2048"/>
      <c r="BMJ3" s="2048"/>
      <c r="BMK3" s="2048"/>
      <c r="BML3" s="2048"/>
      <c r="BMM3" s="2048"/>
      <c r="BMN3" s="2048"/>
      <c r="BMO3" s="2048"/>
      <c r="BMP3" s="2048"/>
      <c r="BMQ3" s="2048"/>
      <c r="BMR3" s="2048"/>
      <c r="BMS3" s="2048"/>
      <c r="BMT3" s="2048"/>
      <c r="BMU3" s="2048"/>
      <c r="BMV3" s="2048"/>
      <c r="BMW3" s="2048"/>
      <c r="BMX3" s="2048"/>
      <c r="BMY3" s="2048"/>
      <c r="BMZ3" s="2048"/>
      <c r="BNA3" s="2048"/>
      <c r="BNB3" s="2048"/>
      <c r="BNC3" s="2048"/>
      <c r="BND3" s="2048"/>
      <c r="BNE3" s="2048"/>
      <c r="BNF3" s="2048"/>
      <c r="BNG3" s="2048"/>
      <c r="BNH3" s="2048"/>
      <c r="BNI3" s="2048"/>
      <c r="BNJ3" s="2048"/>
      <c r="BNK3" s="2048"/>
      <c r="BNL3" s="2048"/>
      <c r="BNM3" s="2048"/>
      <c r="BNN3" s="2048"/>
      <c r="BNO3" s="2048"/>
      <c r="BNQ3" s="2829"/>
      <c r="BNR3" s="2829"/>
      <c r="BNS3" s="2829"/>
      <c r="BNT3" s="2829"/>
      <c r="BNU3" s="2829"/>
      <c r="BNV3" s="2829"/>
      <c r="BNW3" s="2829"/>
    </row>
    <row r="4" spans="1:1739" x14ac:dyDescent="0.2">
      <c r="A4" s="5591"/>
      <c r="B4" s="5591"/>
      <c r="C4" s="5591"/>
      <c r="D4" s="5591"/>
      <c r="E4" s="5592"/>
      <c r="F4" s="5595"/>
      <c r="G4" s="866"/>
      <c r="H4" s="559"/>
      <c r="I4" s="560"/>
      <c r="J4" s="560"/>
      <c r="K4" s="561"/>
      <c r="L4" s="560"/>
      <c r="M4" s="560"/>
      <c r="N4" s="560"/>
      <c r="O4" s="561"/>
      <c r="P4" s="560"/>
      <c r="Q4" s="560"/>
      <c r="R4" s="560"/>
      <c r="S4" s="561"/>
      <c r="T4" s="560"/>
      <c r="U4" s="560"/>
      <c r="V4" s="561"/>
      <c r="W4" s="560"/>
      <c r="X4" s="560"/>
      <c r="Y4" s="560"/>
      <c r="Z4" s="561"/>
      <c r="AA4" s="560"/>
      <c r="AB4" s="560"/>
      <c r="AC4" s="560"/>
      <c r="AD4" s="4097"/>
      <c r="AE4" s="2143"/>
      <c r="AF4" s="561"/>
      <c r="AG4" s="560"/>
      <c r="AH4" s="560"/>
      <c r="AI4" s="560"/>
      <c r="AJ4" s="560"/>
      <c r="AK4" s="560"/>
      <c r="AL4" s="561"/>
      <c r="AM4" s="560"/>
      <c r="AN4" s="560"/>
      <c r="AP4" s="563" t="s">
        <v>358</v>
      </c>
      <c r="AQ4" s="563"/>
      <c r="AR4" s="564"/>
      <c r="AS4" s="564"/>
      <c r="AT4" s="564"/>
      <c r="AU4" s="564"/>
      <c r="AV4" s="564"/>
      <c r="AW4" s="564"/>
      <c r="AX4" s="564"/>
      <c r="AY4" s="564"/>
      <c r="AZ4" s="564"/>
      <c r="BA4" s="564"/>
      <c r="BB4" s="564"/>
      <c r="BC4" s="564"/>
      <c r="BD4" s="565"/>
      <c r="BE4" s="566"/>
      <c r="BF4" s="566"/>
      <c r="BG4" s="564"/>
      <c r="BH4" s="566"/>
      <c r="BI4" s="566"/>
      <c r="BJ4" s="564"/>
      <c r="BK4" s="566"/>
      <c r="BL4" s="566"/>
      <c r="BM4" s="564"/>
      <c r="BN4" s="566"/>
      <c r="BO4" s="566"/>
      <c r="BP4" s="564"/>
      <c r="BQ4" s="566"/>
      <c r="BR4" s="566"/>
      <c r="BS4" s="564"/>
      <c r="BT4" s="566"/>
      <c r="BU4" s="566"/>
      <c r="BV4" s="564"/>
      <c r="BW4" s="566"/>
      <c r="BX4" s="566"/>
      <c r="BY4" s="564"/>
      <c r="BZ4" s="566"/>
      <c r="CA4" s="566"/>
      <c r="CB4" s="564"/>
      <c r="CC4" s="566"/>
      <c r="CD4" s="566"/>
      <c r="CE4" s="564"/>
      <c r="CF4" s="566"/>
      <c r="CG4" s="566"/>
      <c r="CH4" s="564"/>
      <c r="CI4" s="566"/>
      <c r="CJ4" s="566"/>
      <c r="CK4" s="564"/>
      <c r="CL4" s="566"/>
      <c r="CM4" s="566"/>
      <c r="CN4" s="566"/>
      <c r="CO4" s="566"/>
      <c r="CP4" s="566"/>
      <c r="CQ4" s="566"/>
      <c r="CR4" s="566"/>
      <c r="CS4" s="566"/>
      <c r="CT4" s="567"/>
      <c r="CU4" s="566"/>
      <c r="CV4" s="566"/>
      <c r="CW4" s="566"/>
      <c r="CX4" s="566"/>
      <c r="CY4" s="566"/>
      <c r="CZ4" s="568"/>
      <c r="DA4" s="566"/>
      <c r="DB4" s="566"/>
      <c r="DC4" s="566"/>
      <c r="DD4" s="566"/>
      <c r="DE4" s="566"/>
      <c r="DF4" s="566"/>
      <c r="DG4" s="566"/>
      <c r="DH4" s="566"/>
      <c r="DI4" s="566"/>
      <c r="DJ4" s="566"/>
      <c r="DK4" s="566"/>
      <c r="DL4" s="569" t="s">
        <v>359</v>
      </c>
      <c r="DM4" s="569"/>
      <c r="DN4" s="569"/>
      <c r="DO4" s="569"/>
      <c r="DP4" s="566"/>
      <c r="DQ4" s="566"/>
      <c r="DR4" s="566"/>
      <c r="DS4" s="566"/>
      <c r="DT4" s="566"/>
      <c r="DU4" s="566"/>
      <c r="DV4" s="566"/>
      <c r="DW4" s="566"/>
      <c r="DX4" s="566"/>
      <c r="DY4" s="566"/>
      <c r="DZ4" s="566"/>
      <c r="EA4" s="569" t="s">
        <v>360</v>
      </c>
      <c r="EB4" s="566"/>
      <c r="EC4" s="566"/>
      <c r="ED4" s="566"/>
      <c r="EE4" s="566"/>
      <c r="EF4" s="567"/>
      <c r="EG4" s="566"/>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66"/>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1" t="s">
        <v>2967</v>
      </c>
      <c r="HP4" s="572"/>
      <c r="HQ4" s="566"/>
      <c r="HR4" s="566"/>
      <c r="HS4" s="566"/>
      <c r="HT4" s="566"/>
      <c r="HU4" s="566"/>
      <c r="HV4" s="566"/>
      <c r="HW4" s="566"/>
      <c r="HX4" s="566"/>
      <c r="HY4" s="568"/>
      <c r="HZ4" s="566"/>
      <c r="IA4" s="566"/>
      <c r="IB4" s="566"/>
      <c r="IC4" s="566"/>
      <c r="ID4" s="566"/>
      <c r="IE4" s="566"/>
      <c r="IF4" s="566"/>
      <c r="IG4" s="566"/>
      <c r="IH4" s="567"/>
      <c r="II4" s="1257"/>
      <c r="IJ4" s="572"/>
      <c r="IK4" s="572"/>
      <c r="IL4" s="572"/>
      <c r="IM4" s="572"/>
      <c r="IN4" s="572"/>
      <c r="IO4" s="572"/>
      <c r="IP4" s="572"/>
      <c r="IQ4" s="1258"/>
      <c r="IR4" s="1257"/>
      <c r="IS4" s="572"/>
      <c r="IT4" s="572"/>
      <c r="IU4" s="572"/>
      <c r="IV4" s="572"/>
      <c r="IW4" s="572"/>
      <c r="IX4" s="572"/>
      <c r="IY4" s="572"/>
      <c r="IZ4" s="1258"/>
      <c r="JA4" s="1257"/>
      <c r="JB4" s="572"/>
      <c r="JC4" s="572"/>
      <c r="JD4" s="572"/>
      <c r="JE4" s="572"/>
      <c r="JF4" s="572"/>
      <c r="JG4" s="572"/>
      <c r="JH4" s="572"/>
      <c r="JI4" s="1258"/>
      <c r="JJ4" s="1257"/>
      <c r="JK4" s="572"/>
      <c r="JL4" s="572"/>
      <c r="JM4" s="572"/>
      <c r="JN4" s="572"/>
      <c r="JO4" s="572"/>
      <c r="JP4" s="572"/>
      <c r="JQ4" s="572"/>
      <c r="JR4" s="1258"/>
      <c r="JS4" s="1257"/>
      <c r="JT4" s="572"/>
      <c r="JU4" s="572"/>
      <c r="JV4" s="572"/>
      <c r="JW4" s="572"/>
      <c r="JX4" s="572"/>
      <c r="JY4" s="572"/>
      <c r="JZ4" s="572"/>
      <c r="KA4" s="1258"/>
      <c r="KB4" s="1257"/>
      <c r="KC4" s="572"/>
      <c r="KD4" s="572"/>
      <c r="KE4" s="572"/>
      <c r="KF4" s="572"/>
      <c r="KG4" s="572"/>
      <c r="KH4" s="572"/>
      <c r="KI4" s="572"/>
      <c r="KJ4" s="1258"/>
      <c r="KK4" s="569" t="s">
        <v>361</v>
      </c>
      <c r="KL4" s="566"/>
      <c r="KM4" s="566"/>
      <c r="KN4" s="566"/>
      <c r="KO4" s="566"/>
      <c r="KP4" s="566"/>
      <c r="KQ4" s="566"/>
      <c r="KR4" s="566"/>
      <c r="KS4" s="566"/>
      <c r="KT4" s="566"/>
      <c r="KU4" s="566"/>
      <c r="KV4" s="566"/>
      <c r="KW4" s="566"/>
      <c r="KX4" s="566"/>
      <c r="KY4" s="566"/>
      <c r="KZ4" s="566"/>
      <c r="LA4" s="569" t="s">
        <v>362</v>
      </c>
      <c r="LB4" s="566"/>
      <c r="LC4" s="566"/>
      <c r="LD4" s="566"/>
      <c r="LE4" s="566"/>
      <c r="LF4" s="566"/>
      <c r="LG4" s="566"/>
      <c r="LH4" s="568"/>
      <c r="LI4" s="566"/>
      <c r="LJ4" s="566"/>
      <c r="LK4" s="566"/>
      <c r="LL4" s="1249" t="s">
        <v>2809</v>
      </c>
      <c r="LM4" s="1250"/>
      <c r="LN4" s="1250"/>
      <c r="LO4" s="1250"/>
      <c r="LP4" s="1250"/>
      <c r="LQ4" s="1250"/>
      <c r="LR4" s="1251"/>
      <c r="LS4" s="1247"/>
      <c r="LT4" s="1247"/>
      <c r="LU4" s="1247"/>
      <c r="LV4" s="1247"/>
      <c r="LW4" s="1247"/>
      <c r="LX4" s="1248"/>
      <c r="LY4" s="1248"/>
      <c r="LZ4" s="1248"/>
      <c r="MA4" s="1248"/>
      <c r="MB4" s="1248"/>
      <c r="MC4" s="1248"/>
      <c r="MD4" s="1248"/>
      <c r="ME4" s="1248"/>
      <c r="MF4" s="1248"/>
      <c r="MG4" s="1248"/>
      <c r="MH4" s="1248"/>
      <c r="MI4" s="1248"/>
      <c r="MJ4" s="1248"/>
      <c r="MK4" s="1248"/>
      <c r="ML4" s="1248"/>
      <c r="MM4" s="1248"/>
      <c r="MN4" s="1248"/>
      <c r="MO4" s="1248"/>
      <c r="MP4" s="1248"/>
      <c r="MQ4" s="1248"/>
      <c r="MR4" s="1248"/>
      <c r="MS4" s="1248"/>
      <c r="MT4" s="1248"/>
      <c r="MU4" s="1248"/>
      <c r="MV4" s="1248"/>
      <c r="MW4" s="1248"/>
      <c r="MX4" s="1248"/>
      <c r="MY4" s="1248"/>
      <c r="MZ4" s="1248"/>
      <c r="NA4" s="1248"/>
      <c r="NB4" s="1248"/>
      <c r="NC4" s="1248"/>
      <c r="ND4" s="1248"/>
      <c r="NE4" s="1248"/>
      <c r="NF4" s="1248"/>
      <c r="NG4" s="1248"/>
      <c r="NH4" s="1248"/>
      <c r="NI4" s="1248"/>
      <c r="NJ4" s="1248"/>
      <c r="NK4" s="1248"/>
      <c r="NL4" s="1248"/>
      <c r="NM4" s="568"/>
      <c r="NN4" s="566"/>
      <c r="NO4" s="568"/>
      <c r="NP4" s="566"/>
      <c r="NQ4" s="566"/>
      <c r="NR4" s="566"/>
      <c r="NS4" s="566"/>
      <c r="NT4" s="566"/>
      <c r="NU4" s="566"/>
      <c r="NV4" s="566"/>
      <c r="NW4" s="566"/>
      <c r="NX4" s="566"/>
      <c r="NY4" s="566"/>
      <c r="NZ4" s="566"/>
      <c r="OA4" s="3201"/>
      <c r="OB4" s="3201"/>
      <c r="OC4" s="3201"/>
      <c r="OD4" s="3201"/>
      <c r="OE4" s="3201"/>
      <c r="OF4" s="3201"/>
      <c r="OG4" s="3201"/>
      <c r="OH4" s="3201"/>
      <c r="OI4" s="3201"/>
      <c r="OJ4" s="3201"/>
      <c r="OK4" s="3201"/>
      <c r="OL4" s="3201"/>
      <c r="OM4" s="568"/>
      <c r="ON4" s="566"/>
      <c r="OO4" s="567"/>
      <c r="OP4" s="568"/>
      <c r="OQ4" s="566"/>
      <c r="OR4" s="567"/>
      <c r="OS4" s="568"/>
      <c r="OT4" s="567"/>
      <c r="OU4" s="566"/>
      <c r="OV4" s="566"/>
      <c r="OW4" s="566"/>
      <c r="OX4" s="566"/>
      <c r="OY4" s="566"/>
      <c r="OZ4" s="566"/>
      <c r="PA4" s="566"/>
      <c r="PB4" s="566"/>
      <c r="PC4" s="566"/>
      <c r="PD4" s="566"/>
      <c r="PE4" s="566"/>
      <c r="PF4" s="566"/>
      <c r="PG4" s="566"/>
      <c r="PH4" s="566"/>
      <c r="PI4" s="566"/>
      <c r="PJ4" s="566"/>
      <c r="PK4" s="566"/>
      <c r="PL4" s="566"/>
      <c r="PM4" s="568"/>
      <c r="PN4" s="566"/>
      <c r="PO4" s="566"/>
      <c r="PP4" s="566"/>
      <c r="PQ4" s="566"/>
      <c r="PR4" s="566"/>
      <c r="PS4" s="566"/>
      <c r="PT4" s="566"/>
      <c r="PU4" s="566"/>
      <c r="PV4" s="566"/>
      <c r="PW4" s="566"/>
      <c r="PX4" s="566"/>
      <c r="PY4" s="566"/>
      <c r="PZ4" s="566"/>
      <c r="QA4" s="566"/>
      <c r="QB4" s="566"/>
      <c r="QC4" s="566"/>
      <c r="QD4" s="566"/>
      <c r="QE4" s="566"/>
      <c r="QF4" s="566"/>
      <c r="QG4" s="566"/>
      <c r="QH4" s="566"/>
      <c r="QI4" s="566"/>
      <c r="QJ4" s="566"/>
      <c r="QK4" s="566"/>
      <c r="QL4" s="566"/>
      <c r="QM4" s="566"/>
      <c r="QN4" s="566"/>
      <c r="QO4" s="566"/>
      <c r="QP4" s="566"/>
      <c r="QQ4" s="566"/>
      <c r="QR4" s="566"/>
      <c r="QS4" s="566"/>
      <c r="QT4" s="566"/>
      <c r="QU4" s="2268"/>
      <c r="QV4" s="2261"/>
      <c r="QW4" s="2261"/>
      <c r="QX4" s="2261"/>
      <c r="QY4" s="2261"/>
      <c r="QZ4" s="2261"/>
      <c r="RA4" s="2261"/>
      <c r="RB4" s="2261"/>
      <c r="RC4" s="2261"/>
      <c r="RD4" s="2261"/>
      <c r="RE4" s="2261"/>
      <c r="RF4" s="2261"/>
      <c r="RG4" s="2261"/>
      <c r="RH4" s="2261"/>
      <c r="RI4" s="2261"/>
      <c r="RJ4" s="2261"/>
      <c r="RK4" s="2261"/>
      <c r="RL4" s="2249"/>
      <c r="RM4" s="568"/>
      <c r="RN4" s="566"/>
      <c r="RO4" s="566"/>
      <c r="RP4" s="566"/>
      <c r="RQ4" s="566"/>
      <c r="RR4" s="566"/>
      <c r="RS4" s="566"/>
      <c r="RT4" s="566"/>
      <c r="RU4" s="566"/>
      <c r="RV4" s="566"/>
      <c r="RW4" s="566"/>
      <c r="RX4" s="566"/>
      <c r="RY4" s="566"/>
      <c r="RZ4" s="566"/>
      <c r="SA4" s="566"/>
      <c r="SB4" s="566"/>
      <c r="SC4" s="566"/>
      <c r="SD4" s="566"/>
      <c r="SE4" s="566"/>
      <c r="SF4" s="566"/>
      <c r="SG4" s="566"/>
      <c r="SH4" s="566"/>
      <c r="SI4" s="566"/>
      <c r="SJ4" s="566"/>
      <c r="SK4" s="566"/>
      <c r="SL4" s="566"/>
      <c r="SM4" s="566"/>
      <c r="SN4" s="566"/>
      <c r="SO4" s="566"/>
      <c r="SP4" s="566"/>
      <c r="SQ4" s="566"/>
      <c r="SR4" s="566"/>
      <c r="SS4" s="566"/>
      <c r="ST4" s="567"/>
      <c r="SU4" s="568"/>
      <c r="SV4" s="566"/>
      <c r="SW4" s="566"/>
      <c r="SX4" s="566"/>
      <c r="SY4" s="566"/>
      <c r="SZ4" s="566"/>
      <c r="TA4" s="566"/>
      <c r="TB4" s="566"/>
      <c r="TC4" s="566"/>
      <c r="TD4" s="566"/>
      <c r="TE4" s="566"/>
      <c r="TF4" s="566"/>
      <c r="TG4" s="566"/>
      <c r="TH4" s="566"/>
      <c r="TI4" s="566"/>
      <c r="TJ4" s="566"/>
      <c r="TK4" s="566"/>
      <c r="TL4" s="566"/>
      <c r="TM4" s="566"/>
      <c r="TN4" s="566"/>
      <c r="TO4" s="566"/>
      <c r="TP4" s="566"/>
      <c r="TQ4" s="566"/>
      <c r="TR4" s="566"/>
      <c r="TS4" s="566"/>
      <c r="TT4" s="566"/>
      <c r="TU4" s="566"/>
      <c r="TV4" s="566"/>
      <c r="TW4" s="566"/>
      <c r="TX4" s="566"/>
      <c r="TY4" s="566"/>
      <c r="TZ4" s="566"/>
      <c r="UA4" s="566"/>
      <c r="UB4" s="566"/>
      <c r="UC4" s="566"/>
      <c r="UD4" s="566"/>
      <c r="UE4" s="566"/>
      <c r="UF4" s="566"/>
      <c r="UG4" s="566"/>
      <c r="UH4" s="566"/>
      <c r="UI4" s="566"/>
      <c r="UJ4" s="566"/>
      <c r="UK4" s="566"/>
      <c r="UL4" s="566"/>
      <c r="UM4" s="566"/>
      <c r="UN4" s="566"/>
      <c r="UO4" s="566"/>
      <c r="UP4" s="566"/>
      <c r="UQ4" s="566"/>
      <c r="UR4" s="566"/>
      <c r="US4" s="566"/>
      <c r="UT4" s="566"/>
      <c r="UU4" s="566"/>
      <c r="UV4" s="566"/>
      <c r="UW4" s="566"/>
      <c r="UX4" s="566"/>
      <c r="UY4" s="566"/>
      <c r="UZ4" s="566"/>
      <c r="VA4" s="566"/>
      <c r="VB4" s="566"/>
      <c r="VC4" s="566"/>
      <c r="VD4" s="568"/>
      <c r="VE4" s="566"/>
      <c r="VF4" s="566"/>
      <c r="VG4" s="566"/>
      <c r="VH4" s="566"/>
      <c r="VI4" s="566"/>
      <c r="VJ4" s="566"/>
      <c r="VK4" s="566"/>
      <c r="VL4" s="566"/>
      <c r="VM4" s="566"/>
      <c r="VN4" s="566"/>
      <c r="VO4" s="566"/>
      <c r="VP4" s="566"/>
      <c r="VQ4" s="566"/>
      <c r="VR4" s="566"/>
      <c r="VS4" s="566"/>
      <c r="VT4" s="566"/>
      <c r="VU4" s="566"/>
      <c r="VV4" s="566"/>
      <c r="VW4" s="566"/>
      <c r="VX4" s="566"/>
      <c r="VY4" s="566"/>
      <c r="VZ4" s="566"/>
      <c r="WA4" s="566"/>
      <c r="WB4" s="566"/>
      <c r="WC4" s="566"/>
      <c r="WD4" s="566"/>
      <c r="WE4" s="566"/>
      <c r="WF4" s="566"/>
      <c r="WG4" s="566"/>
      <c r="WH4" s="566"/>
      <c r="WI4" s="566"/>
      <c r="WJ4" s="566"/>
      <c r="WK4" s="566"/>
      <c r="WL4" s="566"/>
      <c r="WM4" s="566"/>
      <c r="WN4" s="566"/>
      <c r="WO4" s="566"/>
      <c r="WP4" s="566"/>
      <c r="WQ4" s="566"/>
      <c r="WR4" s="566"/>
      <c r="WS4" s="566"/>
      <c r="WT4" s="566"/>
      <c r="WU4" s="566"/>
      <c r="WV4" s="2143"/>
      <c r="WW4" s="884" t="s">
        <v>345</v>
      </c>
      <c r="WX4" s="882"/>
      <c r="WY4" s="882"/>
      <c r="WZ4" s="882"/>
      <c r="XA4" s="882"/>
      <c r="XB4" s="882"/>
      <c r="XC4" s="882"/>
      <c r="XD4" s="882"/>
      <c r="XE4" s="882"/>
      <c r="XF4" s="882"/>
      <c r="XG4" s="882"/>
      <c r="XH4" s="882"/>
      <c r="XI4" s="882"/>
      <c r="XJ4" s="882"/>
      <c r="XK4" s="882"/>
      <c r="XL4" s="882"/>
      <c r="XM4" s="882"/>
      <c r="XN4" s="882"/>
      <c r="XO4" s="882"/>
      <c r="XP4" s="882"/>
      <c r="XQ4" s="882"/>
      <c r="XR4" s="882"/>
      <c r="XS4" s="882"/>
      <c r="XT4" s="882"/>
      <c r="XU4" s="882"/>
      <c r="XV4" s="882"/>
      <c r="XW4" s="882"/>
      <c r="XX4" s="882"/>
      <c r="XY4" s="882"/>
      <c r="XZ4" s="882"/>
      <c r="YA4" s="882"/>
      <c r="YB4" s="882"/>
      <c r="YC4" s="882"/>
      <c r="YD4" s="882"/>
      <c r="YE4" s="882"/>
      <c r="YF4" s="882"/>
      <c r="YG4" s="882"/>
      <c r="YH4" s="882"/>
      <c r="YI4" s="882"/>
      <c r="YJ4" s="882"/>
      <c r="YK4" s="882"/>
      <c r="YL4" s="882"/>
      <c r="YM4" s="882"/>
      <c r="YN4" s="882"/>
      <c r="YO4" s="882"/>
      <c r="YP4" s="882"/>
      <c r="YQ4" s="882"/>
      <c r="YR4" s="882"/>
      <c r="YS4" s="882"/>
      <c r="YT4" s="882"/>
      <c r="YU4" s="882"/>
      <c r="YV4" s="882"/>
      <c r="YW4" s="883"/>
      <c r="YX4" s="883"/>
      <c r="YY4" s="882"/>
      <c r="YZ4" s="883"/>
      <c r="ZA4" s="883"/>
      <c r="ZB4" s="882"/>
      <c r="ZC4" s="883"/>
      <c r="ZD4" s="883"/>
      <c r="ZE4" s="882"/>
      <c r="ZF4" s="883"/>
      <c r="ZG4" s="883"/>
      <c r="ZH4" s="1367"/>
      <c r="ZI4" s="884"/>
      <c r="ZJ4" s="884"/>
      <c r="ZK4" s="1368"/>
      <c r="ZL4" s="884" t="s">
        <v>363</v>
      </c>
      <c r="ZM4" s="882"/>
      <c r="ZN4" s="883"/>
      <c r="ZO4" s="883"/>
      <c r="ZP4" s="882"/>
      <c r="ZQ4" s="882"/>
      <c r="ZR4" s="883"/>
      <c r="ZS4" s="883"/>
      <c r="ZT4" s="2962"/>
      <c r="ZU4" s="2962"/>
      <c r="ZV4" s="2962"/>
      <c r="ZW4" s="2962"/>
      <c r="ZX4" s="2962"/>
      <c r="ZY4" s="2962"/>
      <c r="ZZ4" s="2962"/>
      <c r="AAA4" s="2962"/>
      <c r="AAB4" s="2962"/>
      <c r="AAC4" s="2962"/>
      <c r="AAD4" s="2962"/>
      <c r="AAE4" s="2962"/>
      <c r="AAF4" s="883"/>
      <c r="AAG4" s="883"/>
      <c r="AAH4" s="883"/>
      <c r="AAI4" s="883"/>
      <c r="AAJ4" s="882"/>
      <c r="AAK4" s="883"/>
      <c r="AAL4" s="882"/>
      <c r="AAM4" s="883"/>
      <c r="AAN4" s="882"/>
      <c r="AAO4" s="883"/>
      <c r="AAP4" s="882"/>
      <c r="AAQ4" s="883"/>
      <c r="AAR4" s="882"/>
      <c r="AAS4" s="883"/>
      <c r="AAT4" s="882"/>
      <c r="AAU4" s="883"/>
      <c r="AAV4" s="882"/>
      <c r="AAW4" s="883"/>
      <c r="AAX4" s="882"/>
      <c r="AAY4" s="883"/>
      <c r="AAZ4" s="882"/>
      <c r="ABA4" s="882"/>
      <c r="ABB4" s="882"/>
      <c r="ABC4" s="882"/>
      <c r="ABD4" s="882"/>
      <c r="ABE4" s="882"/>
      <c r="ABF4" s="882"/>
      <c r="ABG4" s="882"/>
      <c r="ABH4" s="882"/>
      <c r="ABI4" s="882"/>
      <c r="ABJ4" s="882"/>
      <c r="ABK4" s="882"/>
      <c r="ABL4" s="882"/>
      <c r="ABM4" s="882"/>
      <c r="ABN4" s="882"/>
      <c r="ABO4" s="882"/>
      <c r="ABP4" s="884"/>
      <c r="ABQ4" s="884"/>
      <c r="ABR4" s="884"/>
      <c r="ABS4" s="884"/>
      <c r="ABT4" s="884"/>
      <c r="ABU4" s="884"/>
      <c r="ABV4" s="884"/>
      <c r="ABW4" s="884"/>
      <c r="ABX4" s="884"/>
      <c r="ABY4" s="884"/>
      <c r="ABZ4" s="884"/>
      <c r="ACA4" s="883"/>
      <c r="ACB4" s="884"/>
      <c r="ACC4" s="884"/>
      <c r="ACD4" s="884"/>
      <c r="ACE4" s="884"/>
      <c r="ACF4" s="884"/>
      <c r="ACG4" s="884"/>
      <c r="ACH4" s="884"/>
      <c r="ACI4" s="884"/>
      <c r="ACJ4" s="884"/>
      <c r="ACK4" s="883"/>
      <c r="ACL4" s="884"/>
      <c r="ACM4" s="884"/>
      <c r="ACN4" s="884"/>
      <c r="ACO4" s="884"/>
      <c r="ACP4" s="884"/>
      <c r="ACQ4" s="884"/>
      <c r="ACR4" s="884"/>
      <c r="ACS4" s="883"/>
      <c r="ACT4" s="884"/>
      <c r="ACU4" s="884"/>
      <c r="ACV4" s="884"/>
      <c r="ACW4" s="884"/>
      <c r="ACX4" s="884"/>
      <c r="ACY4" s="884"/>
      <c r="ACZ4" s="884"/>
      <c r="ADA4" s="884"/>
      <c r="ADB4" s="884"/>
      <c r="ADC4" s="883"/>
      <c r="ADD4" s="884"/>
      <c r="ADE4" s="884"/>
      <c r="ADF4" s="884"/>
      <c r="ADG4" s="884"/>
      <c r="ADH4" s="884"/>
      <c r="ADI4" s="883"/>
      <c r="ADJ4" s="884"/>
      <c r="ADK4" s="884"/>
      <c r="ADL4" s="884"/>
      <c r="ADM4" s="884"/>
      <c r="ADN4" s="884"/>
      <c r="ADO4" s="884"/>
      <c r="ADP4" s="884"/>
      <c r="ADQ4" s="884"/>
      <c r="ADR4" s="884"/>
      <c r="ADS4" s="883"/>
      <c r="ADT4" s="884"/>
      <c r="ADU4" s="884"/>
      <c r="ADV4" s="884"/>
      <c r="ADW4" s="884"/>
      <c r="ADX4" s="884"/>
      <c r="ADY4" s="883"/>
      <c r="ADZ4" s="883" t="s">
        <v>364</v>
      </c>
      <c r="AEA4" s="882"/>
      <c r="AEB4" s="882"/>
      <c r="AEC4" s="883"/>
      <c r="AED4" s="882"/>
      <c r="AEE4" s="882"/>
      <c r="AEF4" s="883"/>
      <c r="AEG4" s="882"/>
      <c r="AEH4" s="882"/>
      <c r="AEI4" s="2414"/>
      <c r="AEJ4" s="882"/>
      <c r="AEK4" s="882"/>
      <c r="AEL4" s="883"/>
      <c r="AEM4" s="882"/>
      <c r="AEN4" s="882"/>
      <c r="AEO4" s="882"/>
      <c r="AEP4" s="882"/>
      <c r="AEQ4" s="882"/>
      <c r="AER4" s="882"/>
      <c r="AES4" s="882"/>
      <c r="AET4" s="882"/>
      <c r="AEU4" s="882"/>
      <c r="AEV4" s="882"/>
      <c r="AEW4" s="882"/>
      <c r="AEX4" s="882"/>
      <c r="AEY4" s="882"/>
      <c r="AEZ4" s="882"/>
      <c r="AFA4" s="882"/>
      <c r="AFB4" s="882"/>
      <c r="AFC4" s="882"/>
      <c r="AFD4" s="882"/>
      <c r="AFE4" s="882"/>
      <c r="AFF4" s="882"/>
      <c r="AFG4" s="882"/>
      <c r="AFH4" s="882"/>
      <c r="AFI4" s="882"/>
      <c r="AFJ4" s="882"/>
      <c r="AFK4" s="882"/>
      <c r="AFL4" s="882"/>
      <c r="AFM4" s="882"/>
      <c r="AFN4" s="884"/>
      <c r="AFO4" s="884"/>
      <c r="AFP4" s="884"/>
      <c r="AFQ4" s="884"/>
      <c r="AFR4" s="884"/>
      <c r="AFS4" s="884"/>
      <c r="AFT4" s="884"/>
      <c r="AFU4" s="884"/>
      <c r="AFV4" s="884"/>
      <c r="AFW4" s="884"/>
      <c r="AFX4" s="884"/>
      <c r="AFY4" s="884"/>
      <c r="AFZ4" s="884"/>
      <c r="AGA4" s="884"/>
      <c r="AGB4" s="884"/>
      <c r="AGC4" s="884"/>
      <c r="AGD4" s="884"/>
      <c r="AGE4" s="884"/>
      <c r="AGF4" s="884"/>
      <c r="AGG4" s="884"/>
      <c r="AGH4" s="884"/>
      <c r="AGI4" s="884"/>
      <c r="AGJ4" s="884"/>
      <c r="AGK4" s="884"/>
      <c r="AGL4" s="884"/>
      <c r="AGM4" s="884"/>
      <c r="AGN4" s="884"/>
      <c r="AGO4" s="884"/>
      <c r="AGP4" s="884"/>
      <c r="AGQ4" s="884"/>
      <c r="AGR4" s="884"/>
      <c r="AGS4" s="884"/>
      <c r="AGT4" s="884"/>
      <c r="AGU4" s="884"/>
      <c r="AGV4" s="884"/>
      <c r="AGW4" s="884"/>
      <c r="AGX4" s="884"/>
      <c r="AGY4" s="884"/>
      <c r="AGZ4" s="884"/>
      <c r="AHA4" s="884"/>
      <c r="AHB4" s="884"/>
      <c r="AHC4" s="884"/>
      <c r="AHD4" s="884"/>
      <c r="AHE4" s="884"/>
      <c r="AHF4" s="884"/>
      <c r="AHG4" s="884"/>
      <c r="AHH4" s="884"/>
      <c r="AHI4" s="884"/>
      <c r="AHJ4" s="884"/>
      <c r="AHK4" s="884"/>
      <c r="AHL4" s="884"/>
      <c r="AHM4" s="884"/>
      <c r="AHN4" s="884"/>
      <c r="AHO4" s="884"/>
      <c r="AHP4" s="884"/>
      <c r="AHQ4" s="884"/>
      <c r="AHR4" s="884"/>
      <c r="AHS4" s="884"/>
      <c r="AHT4" s="884"/>
      <c r="AHU4" s="884"/>
      <c r="AHV4" s="884"/>
      <c r="AHW4" s="884"/>
      <c r="AHX4" s="884"/>
      <c r="AHY4" s="884"/>
      <c r="AHZ4" s="884"/>
      <c r="AIA4" s="884"/>
      <c r="AIB4" s="885"/>
      <c r="AIC4" s="886"/>
      <c r="AID4" s="887"/>
      <c r="AIE4" s="887"/>
      <c r="AIF4" s="886"/>
      <c r="AIG4" s="887"/>
      <c r="AIH4" s="887"/>
      <c r="AII4" s="887"/>
      <c r="AIJ4" s="887"/>
      <c r="AIK4" s="887"/>
      <c r="AIL4" s="886"/>
      <c r="AIM4" s="887"/>
      <c r="AIN4" s="887"/>
      <c r="AIO4" s="887"/>
      <c r="AIP4" s="887"/>
      <c r="AIQ4" s="887"/>
      <c r="AIR4" s="886"/>
      <c r="AIS4" s="887"/>
      <c r="AIT4" s="887"/>
      <c r="AIU4" s="887"/>
      <c r="AIV4" s="887"/>
      <c r="AIW4" s="887"/>
      <c r="AIX4" s="886"/>
      <c r="AIY4" s="887"/>
      <c r="AIZ4" s="887"/>
      <c r="AJA4" s="887"/>
      <c r="AJB4" s="887"/>
      <c r="AJC4" s="887"/>
      <c r="AJD4" s="886"/>
      <c r="AJE4" s="887"/>
      <c r="AJF4" s="887"/>
      <c r="AJG4" s="887"/>
      <c r="AJH4" s="887"/>
      <c r="AJI4" s="887"/>
      <c r="AJJ4" s="886"/>
      <c r="AJK4" s="887"/>
      <c r="AJL4" s="887"/>
      <c r="AJM4" s="887"/>
      <c r="AJN4" s="887"/>
      <c r="AJO4" s="887"/>
      <c r="AJP4" s="886"/>
      <c r="AJQ4" s="887"/>
      <c r="AJR4" s="887"/>
      <c r="AJS4" s="887"/>
      <c r="AJT4" s="887"/>
      <c r="AJU4" s="887"/>
      <c r="AJV4" s="888"/>
      <c r="AJW4" s="889"/>
      <c r="AJX4" s="889"/>
      <c r="AJY4" s="889"/>
      <c r="AJZ4" s="889"/>
      <c r="AKA4" s="889"/>
      <c r="AKB4" s="889"/>
      <c r="AKC4" s="889"/>
      <c r="AKD4" s="889"/>
      <c r="AKE4" s="889"/>
      <c r="AKF4" s="889"/>
      <c r="AKG4" s="1184"/>
      <c r="AKH4" s="889"/>
      <c r="AKI4" s="889"/>
      <c r="AKJ4" s="889"/>
      <c r="AKK4" s="889"/>
      <c r="AKL4" s="889"/>
      <c r="AKM4" s="889"/>
      <c r="AKN4" s="889"/>
      <c r="AKO4" s="889"/>
      <c r="AKP4" s="889"/>
      <c r="AKQ4" s="889"/>
      <c r="AKR4" s="889"/>
      <c r="AKS4" s="889"/>
      <c r="AKT4" s="886"/>
      <c r="AKU4" s="887"/>
      <c r="AKV4" s="887"/>
      <c r="AKW4" s="887"/>
      <c r="AKX4" s="887"/>
      <c r="AKY4" s="887"/>
      <c r="AKZ4" s="887"/>
      <c r="ALA4" s="887"/>
      <c r="ALB4" s="887"/>
      <c r="ALC4" s="887"/>
      <c r="ALD4" s="887"/>
      <c r="ALE4" s="887"/>
      <c r="ALF4" s="887"/>
      <c r="ALG4" s="887"/>
      <c r="ALH4" s="887"/>
      <c r="ALI4" s="887"/>
      <c r="ALJ4" s="890"/>
      <c r="ALK4" s="890"/>
      <c r="ALL4" s="890"/>
      <c r="ALM4" s="890"/>
      <c r="ALN4" s="890"/>
      <c r="ALO4" s="890"/>
      <c r="ALP4" s="890"/>
      <c r="ALQ4" s="886"/>
      <c r="ALR4" s="887"/>
      <c r="ALS4" s="887"/>
      <c r="ALT4" s="887"/>
      <c r="ALU4" s="887"/>
      <c r="ALV4" s="887"/>
      <c r="ALW4" s="887"/>
      <c r="ALX4" s="887"/>
      <c r="ALY4" s="887"/>
      <c r="ALZ4" s="887"/>
      <c r="AMA4" s="887"/>
      <c r="AMB4" s="887"/>
      <c r="AMC4" s="887"/>
      <c r="AMD4" s="887"/>
      <c r="AME4" s="887"/>
      <c r="AMF4" s="887"/>
      <c r="AMG4" s="887"/>
      <c r="AMH4" s="887"/>
      <c r="AMI4" s="887"/>
      <c r="AMJ4" s="887"/>
      <c r="AMK4" s="887"/>
      <c r="AML4" s="887"/>
      <c r="AMM4" s="889"/>
      <c r="AMN4" s="889"/>
      <c r="AMO4" s="889"/>
      <c r="AMP4" s="887"/>
      <c r="AMQ4" s="889"/>
      <c r="AMR4" s="887"/>
      <c r="AMS4" s="889"/>
      <c r="AMT4" s="887"/>
      <c r="AMU4" s="889"/>
      <c r="AMV4" s="887"/>
      <c r="AMW4" s="889"/>
      <c r="AMX4" s="887"/>
      <c r="AMY4" s="889"/>
      <c r="AMZ4" s="887"/>
      <c r="ANA4" s="889"/>
      <c r="ANB4" s="887"/>
      <c r="ANC4" s="889"/>
      <c r="AND4" s="1199"/>
      <c r="ANE4" s="1199"/>
      <c r="ANF4" s="1199"/>
      <c r="ANG4" s="1199"/>
      <c r="ANH4" s="887"/>
      <c r="ANI4" s="887"/>
      <c r="ANJ4" s="887"/>
      <c r="ANK4" s="887"/>
      <c r="ANL4" s="887"/>
      <c r="ANM4" s="887"/>
      <c r="ANN4" s="886"/>
      <c r="ANO4" s="887"/>
      <c r="ANP4" s="887"/>
      <c r="ANQ4" s="887"/>
      <c r="ANR4" s="887"/>
      <c r="ANS4" s="887"/>
      <c r="ANT4" s="887"/>
      <c r="ANU4" s="887"/>
      <c r="ANV4" s="887"/>
      <c r="ANW4" s="887"/>
      <c r="ANX4" s="886"/>
      <c r="ANY4" s="886"/>
      <c r="ANZ4" s="886"/>
      <c r="AOA4" s="886"/>
      <c r="AOB4" s="886"/>
      <c r="AOC4" s="886"/>
      <c r="AOD4" s="886"/>
      <c r="AOE4" s="1997"/>
      <c r="AOF4" s="887"/>
      <c r="AOG4" s="887"/>
      <c r="AOH4" s="1997"/>
      <c r="AOI4" s="886"/>
      <c r="AOJ4" s="886"/>
      <c r="AOK4" s="1997"/>
      <c r="AOL4" s="886"/>
      <c r="AOM4" s="886"/>
      <c r="AON4" s="1997"/>
      <c r="AOO4" s="886"/>
      <c r="AOP4" s="886"/>
      <c r="AOQ4" s="1997"/>
      <c r="AOR4" s="886"/>
      <c r="AOS4" s="887"/>
      <c r="AOT4" s="887"/>
      <c r="AOU4" s="887"/>
      <c r="AOV4" s="887"/>
      <c r="AOW4" s="887"/>
      <c r="AOX4" s="887"/>
      <c r="AOY4" s="887"/>
      <c r="AOZ4" s="887"/>
      <c r="APA4" s="887"/>
      <c r="APB4" s="886"/>
      <c r="APC4" s="887"/>
      <c r="APD4" s="887"/>
      <c r="APE4" s="887"/>
      <c r="APF4" s="887"/>
      <c r="APG4" s="887"/>
      <c r="APH4" s="887"/>
      <c r="API4" s="887"/>
      <c r="APJ4" s="887"/>
      <c r="APK4" s="887"/>
      <c r="APL4" s="887"/>
      <c r="APM4" s="887"/>
      <c r="APN4" s="887"/>
      <c r="APO4" s="887"/>
      <c r="APP4" s="887"/>
      <c r="APQ4" s="887"/>
      <c r="APR4" s="891"/>
      <c r="APS4" s="885"/>
      <c r="APT4" s="885"/>
      <c r="APU4" s="890"/>
      <c r="APV4" s="890"/>
      <c r="APW4" s="890"/>
      <c r="APX4" s="890"/>
      <c r="APY4" s="890"/>
      <c r="APZ4" s="890"/>
      <c r="AQA4" s="890"/>
      <c r="AQB4" s="890"/>
      <c r="AQC4" s="890"/>
      <c r="AQD4" s="890"/>
      <c r="AQE4" s="890"/>
      <c r="AQF4" s="890"/>
      <c r="AQG4" s="890"/>
      <c r="AQH4" s="890"/>
      <c r="AQI4" s="890"/>
      <c r="AQJ4" s="890"/>
      <c r="AQK4" s="890"/>
      <c r="AQL4" s="890"/>
      <c r="AQM4" s="892"/>
      <c r="AQN4" s="893" t="s">
        <v>5149</v>
      </c>
      <c r="AQO4" s="893"/>
      <c r="AQP4" s="893"/>
      <c r="AQQ4" s="893"/>
      <c r="AQR4" s="893"/>
      <c r="AQS4" s="893"/>
      <c r="AQT4" s="893"/>
      <c r="AQU4" s="893"/>
      <c r="AQV4" s="893"/>
      <c r="AQW4" s="893"/>
      <c r="AQX4" s="893"/>
      <c r="AQY4" s="893"/>
      <c r="AQZ4" s="893"/>
      <c r="ARA4" s="893"/>
      <c r="ARB4" s="893"/>
      <c r="ARC4" s="893"/>
      <c r="ARD4" s="893"/>
      <c r="ARE4" s="893"/>
      <c r="ARF4" s="893"/>
      <c r="ARG4" s="894"/>
      <c r="ARH4" s="893"/>
      <c r="ARI4" s="893"/>
      <c r="ARJ4" s="894"/>
      <c r="ARK4" s="893"/>
      <c r="ARL4" s="895" t="s">
        <v>5150</v>
      </c>
      <c r="ARM4" s="893"/>
      <c r="ARN4" s="894"/>
      <c r="ARO4" s="894"/>
      <c r="ARP4" s="894" t="s">
        <v>5151</v>
      </c>
      <c r="ARQ4" s="893"/>
      <c r="ARR4" s="894"/>
      <c r="ARS4" s="894"/>
      <c r="ART4" s="893"/>
      <c r="ARU4" s="893"/>
      <c r="ARV4" s="893"/>
      <c r="ARW4" s="893"/>
      <c r="ARX4" s="1028"/>
      <c r="ARY4" s="894"/>
      <c r="ARZ4" s="893"/>
      <c r="ASA4" s="893"/>
      <c r="ASB4" s="894"/>
      <c r="ASC4" s="894"/>
      <c r="ASD4" s="894"/>
      <c r="ASE4" s="894"/>
      <c r="ASF4" s="894"/>
      <c r="ASG4" s="894"/>
      <c r="ASH4" s="894"/>
      <c r="ASI4" s="894"/>
      <c r="ASJ4" s="894"/>
      <c r="ASK4" s="894"/>
      <c r="ASL4" s="894"/>
      <c r="ASM4" s="893"/>
      <c r="ASN4" s="893"/>
      <c r="ASO4" s="893"/>
      <c r="ASP4" s="893"/>
      <c r="ASQ4" s="893"/>
      <c r="ASR4" s="893"/>
      <c r="ASS4" s="893"/>
      <c r="AST4" s="893"/>
      <c r="ASU4" s="893"/>
      <c r="ASV4" s="893"/>
      <c r="ASW4" s="894"/>
      <c r="ASX4" s="894"/>
      <c r="ASY4" s="894"/>
      <c r="ASZ4" s="894"/>
      <c r="ATA4" s="894"/>
      <c r="ATB4" s="894"/>
      <c r="ATC4" s="894"/>
      <c r="ATD4" s="894"/>
      <c r="ATE4" s="894"/>
      <c r="ATF4" s="893"/>
      <c r="ATG4" s="893"/>
      <c r="ATH4" s="893"/>
      <c r="ATI4" s="893"/>
      <c r="ATJ4" s="893"/>
      <c r="ATK4" s="893"/>
      <c r="ATL4" s="893"/>
      <c r="ATM4" s="893"/>
      <c r="ATN4" s="893"/>
      <c r="ATO4" s="893"/>
      <c r="ATP4" s="894"/>
      <c r="ATQ4" s="894"/>
      <c r="ATR4" s="894"/>
      <c r="ATS4" s="894"/>
      <c r="ATT4" s="894"/>
      <c r="ATU4" s="894"/>
      <c r="ATV4" s="894"/>
      <c r="ATW4" s="894"/>
      <c r="ATX4" s="894"/>
      <c r="ATY4" s="893"/>
      <c r="ATZ4" s="893"/>
      <c r="AUA4" s="893"/>
      <c r="AUB4" s="893"/>
      <c r="AUC4" s="893"/>
      <c r="AUD4" s="893"/>
      <c r="AUE4" s="893"/>
      <c r="AUF4" s="893"/>
      <c r="AUG4" s="893"/>
      <c r="AUH4" s="893"/>
      <c r="AUI4" s="894"/>
      <c r="AUJ4" s="894"/>
      <c r="AUK4" s="894"/>
      <c r="AUL4" s="894"/>
      <c r="AUM4" s="894"/>
      <c r="AUN4" s="894"/>
      <c r="AUO4" s="894"/>
      <c r="AUP4" s="894"/>
      <c r="AUQ4" s="894"/>
      <c r="AUR4" s="894"/>
      <c r="AUS4" s="894"/>
      <c r="AUT4" s="894"/>
      <c r="AUU4" s="894"/>
      <c r="AUV4" s="894"/>
      <c r="AUW4" s="894"/>
      <c r="AUX4" s="894"/>
      <c r="AUY4" s="894"/>
      <c r="AUZ4" s="894"/>
      <c r="AVA4" s="894"/>
      <c r="AVB4" s="894"/>
      <c r="AVC4" s="894"/>
      <c r="AVD4" s="894"/>
      <c r="AVE4" s="894"/>
      <c r="AVF4" s="894"/>
      <c r="AVG4" s="894"/>
      <c r="AVH4" s="894"/>
      <c r="AVI4" s="894"/>
      <c r="AVJ4" s="894"/>
      <c r="AVK4" s="894"/>
      <c r="AVL4" s="894"/>
      <c r="AVM4" s="894"/>
      <c r="AVN4" s="893"/>
      <c r="AVO4" s="894"/>
      <c r="AVP4" s="894"/>
      <c r="AVQ4" s="893"/>
      <c r="AVR4" s="894"/>
      <c r="AVS4" s="894"/>
      <c r="AVT4" s="893"/>
      <c r="AVU4" s="894"/>
      <c r="AVV4" s="894"/>
      <c r="AVW4" s="893"/>
      <c r="AVX4" s="894"/>
      <c r="AVY4" s="893"/>
      <c r="AVZ4" s="894"/>
      <c r="AWA4" s="894"/>
      <c r="AWB4" s="893"/>
      <c r="AWC4" s="893"/>
      <c r="AWD4" s="894"/>
      <c r="AWE4" s="893"/>
      <c r="AWF4" s="893"/>
      <c r="AWG4" s="894"/>
      <c r="AWH4" s="893"/>
      <c r="AWI4" s="893"/>
      <c r="AWJ4" s="893"/>
      <c r="AWK4" s="893"/>
      <c r="AWL4" s="893"/>
      <c r="AWM4" s="893"/>
      <c r="AWN4" s="893"/>
      <c r="AWO4" s="893"/>
      <c r="AWP4" s="893"/>
      <c r="AWQ4" s="893"/>
      <c r="AWR4" s="893"/>
      <c r="AWS4" s="894"/>
      <c r="AWT4" s="894"/>
      <c r="AWU4" s="894"/>
      <c r="AWV4" s="894"/>
      <c r="AWW4" s="894"/>
      <c r="AWX4" s="894"/>
      <c r="AWY4" s="894"/>
      <c r="AWZ4" s="894"/>
      <c r="AXA4" s="894"/>
      <c r="AXB4" s="894"/>
      <c r="AXC4" s="894"/>
      <c r="AXD4" s="894"/>
      <c r="AXE4" s="894"/>
      <c r="AXF4" s="894"/>
      <c r="AXG4" s="894"/>
      <c r="AXH4" s="894"/>
      <c r="AXI4" s="894"/>
      <c r="AXK4" s="2048"/>
      <c r="AXL4" s="2048"/>
      <c r="AXM4" s="2048"/>
      <c r="AXN4" s="2048"/>
      <c r="AXO4" s="2048"/>
      <c r="AXP4" s="2048"/>
      <c r="AXQ4" s="2048"/>
      <c r="AXR4" s="2048"/>
      <c r="AXS4" s="2048"/>
      <c r="AXT4" s="2048"/>
      <c r="AXU4" s="2048"/>
      <c r="AXV4" s="2048"/>
      <c r="AXW4" s="2048"/>
      <c r="AXX4" s="2048"/>
      <c r="AXY4" s="2048"/>
      <c r="AXZ4" s="2048"/>
      <c r="AYA4" s="2048"/>
      <c r="AYB4" s="2048"/>
      <c r="AYC4" s="2048"/>
      <c r="AYD4" s="2048"/>
      <c r="AYE4" s="2048"/>
      <c r="AYF4" s="2048"/>
      <c r="AYG4" s="2048"/>
      <c r="AYH4" s="2048"/>
      <c r="AYI4" s="2048"/>
      <c r="AYJ4" s="2048"/>
      <c r="AYK4" s="2048"/>
      <c r="AYL4" s="2048"/>
      <c r="AYM4" s="2048"/>
      <c r="AYN4" s="2048"/>
      <c r="AYO4" s="2048"/>
      <c r="AYP4" s="2048"/>
      <c r="AYQ4" s="2048"/>
      <c r="AYR4" s="2048"/>
      <c r="AYS4" s="2048"/>
      <c r="AYT4" s="2048"/>
      <c r="AYU4" s="2048"/>
      <c r="AYV4" s="2048"/>
      <c r="AYW4" s="2048"/>
      <c r="AYX4" s="2048"/>
      <c r="AYY4" s="2048"/>
      <c r="AYZ4" s="2048"/>
      <c r="AZA4" s="2048"/>
      <c r="AZB4" s="2048"/>
      <c r="AZC4" s="2048"/>
      <c r="AZD4" s="2048"/>
      <c r="AZE4" s="2048"/>
      <c r="AZF4" s="2048"/>
      <c r="AZG4" s="2048"/>
      <c r="AZH4" s="2048"/>
      <c r="AZI4" s="2048"/>
      <c r="AZJ4" s="2048"/>
      <c r="AZK4" s="2048"/>
      <c r="AZL4" s="2048"/>
      <c r="AZM4" s="2048"/>
      <c r="AZN4" s="2048"/>
      <c r="AZO4" s="2048"/>
      <c r="AZP4" s="2048"/>
      <c r="AZQ4" s="2048"/>
      <c r="AZR4" s="2048"/>
      <c r="AZS4" s="2048"/>
      <c r="AZT4" s="2048"/>
      <c r="AZU4" s="2048"/>
      <c r="AZV4" s="2048"/>
      <c r="AZW4" s="2048"/>
      <c r="AZX4" s="2048"/>
      <c r="AZY4" s="2048"/>
      <c r="AZZ4" s="2048"/>
      <c r="BAA4" s="2048"/>
      <c r="BAB4" s="2048"/>
      <c r="BAC4" s="2048"/>
      <c r="BAD4" s="2048"/>
      <c r="BAE4" s="2048"/>
      <c r="BAF4" s="2048"/>
      <c r="BAG4" s="2048"/>
      <c r="BAH4" s="2048"/>
      <c r="BAI4" s="2048"/>
      <c r="BAJ4" s="2048"/>
      <c r="BAK4" s="2048"/>
      <c r="BAL4" s="2048"/>
      <c r="BAM4" s="2048"/>
      <c r="BAN4" s="2048"/>
      <c r="BAO4" s="2048"/>
      <c r="BAP4" s="2048"/>
      <c r="BAQ4" s="2048"/>
      <c r="BAR4" s="2048"/>
      <c r="BAS4" s="2048"/>
      <c r="BAT4" s="2048"/>
      <c r="BAU4" s="2048"/>
      <c r="BAV4" s="2048"/>
      <c r="BAW4" s="2048"/>
      <c r="BAX4" s="2048"/>
      <c r="BAY4" s="2048"/>
      <c r="BAZ4" s="2048"/>
      <c r="BBA4" s="2048"/>
      <c r="BBB4" s="2048"/>
      <c r="BBC4" s="2048"/>
      <c r="BBD4" s="2048"/>
      <c r="BBE4" s="2048"/>
      <c r="BBF4" s="2048"/>
      <c r="BBG4" s="2048"/>
      <c r="BBH4" s="2048"/>
      <c r="BBI4" s="2048"/>
      <c r="BBJ4" s="2048"/>
      <c r="BBK4" s="2048"/>
      <c r="BBL4" s="2048"/>
      <c r="BBM4" s="2048"/>
      <c r="BBN4" s="2048"/>
      <c r="BBO4" s="2048"/>
      <c r="BBP4" s="2048"/>
      <c r="BBQ4" s="2048"/>
      <c r="BBR4" s="2048"/>
      <c r="BBS4" s="2048"/>
      <c r="BBT4" s="2048"/>
      <c r="BBU4" s="2048"/>
      <c r="BBV4" s="2048"/>
      <c r="BBW4" s="2048"/>
      <c r="BBX4" s="2048"/>
      <c r="BBY4" s="2048"/>
      <c r="BBZ4" s="2048"/>
      <c r="BCA4" s="2048"/>
      <c r="BCB4" s="2048"/>
      <c r="BCC4" s="2048"/>
      <c r="BCD4" s="2048"/>
      <c r="BCE4" s="2048"/>
      <c r="BCF4" s="2048"/>
      <c r="BCG4" s="2048"/>
      <c r="BCH4" s="2048"/>
      <c r="BCI4" s="2048"/>
      <c r="BCJ4" s="2048"/>
      <c r="BCK4" s="2048"/>
      <c r="BCL4" s="2048"/>
      <c r="BCM4" s="2048"/>
      <c r="BCN4" s="2048"/>
      <c r="BCO4" s="2048"/>
      <c r="BCP4" s="2048"/>
      <c r="BCQ4" s="2048"/>
      <c r="BCR4" s="2048"/>
      <c r="BCS4" s="2048"/>
      <c r="BCT4" s="2048"/>
      <c r="BCU4" s="2048"/>
      <c r="BCV4" s="2048"/>
      <c r="BCW4" s="2048"/>
      <c r="BCX4" s="2048"/>
      <c r="BCY4" s="2048"/>
      <c r="BCZ4" s="2048"/>
      <c r="BDA4" s="2048"/>
      <c r="BDB4" s="2048"/>
      <c r="BDC4" s="2048"/>
      <c r="BDD4" s="2048"/>
      <c r="BDE4" s="2048"/>
      <c r="BDF4" s="2048"/>
      <c r="BDG4" s="2048"/>
      <c r="BDH4" s="2048"/>
      <c r="BDI4" s="2048"/>
      <c r="BDJ4" s="2048"/>
      <c r="BDK4" s="2048"/>
      <c r="BDL4" s="2048"/>
      <c r="BDM4" s="2048"/>
      <c r="BDN4" s="2048"/>
      <c r="BDO4" s="2048"/>
      <c r="BDP4" s="2048"/>
      <c r="BDQ4" s="2048"/>
      <c r="BDR4" s="2048"/>
      <c r="BDS4" s="2048"/>
      <c r="BDT4" s="2048"/>
      <c r="BDU4" s="2048"/>
      <c r="BDV4" s="2048"/>
      <c r="BDW4" s="2048"/>
      <c r="BDX4" s="2048"/>
      <c r="BDY4" s="2048"/>
      <c r="BDZ4" s="2048"/>
      <c r="BEA4" s="2048"/>
      <c r="BEB4" s="2048"/>
      <c r="BEC4" s="2048"/>
      <c r="BED4" s="2048"/>
      <c r="BEE4" s="2048"/>
      <c r="BEF4" s="2048"/>
      <c r="BEG4" s="2048"/>
      <c r="BEH4" s="2048"/>
      <c r="BEI4" s="2048"/>
      <c r="BEJ4" s="2048"/>
      <c r="BEK4" s="2048"/>
      <c r="BEL4" s="2048"/>
      <c r="BEM4" s="2048"/>
      <c r="BEN4" s="2048"/>
      <c r="BEO4" s="2048"/>
      <c r="BEP4" s="2048"/>
      <c r="BEQ4" s="2048"/>
      <c r="BER4" s="2048"/>
      <c r="BES4" s="2048"/>
      <c r="BET4" s="2048"/>
      <c r="BEU4" s="2048"/>
      <c r="BEV4" s="2048"/>
      <c r="BEW4" s="2048"/>
      <c r="BEX4" s="2048"/>
      <c r="BEY4" s="2048"/>
      <c r="BEZ4" s="2048"/>
      <c r="BFA4" s="2048"/>
      <c r="BFB4" s="2048"/>
      <c r="BFC4" s="2048"/>
      <c r="BFD4" s="2048"/>
      <c r="BFE4" s="2048"/>
      <c r="BFF4" s="2048"/>
      <c r="BFG4" s="2048"/>
      <c r="BFH4" s="2048"/>
      <c r="BFI4" s="2048"/>
      <c r="BFJ4" s="2048"/>
      <c r="BFK4" s="2048"/>
      <c r="BFL4" s="2048"/>
      <c r="BFM4" s="2048"/>
      <c r="BFN4" s="2048"/>
      <c r="BFO4" s="2048"/>
      <c r="BFP4" s="2048"/>
      <c r="BFQ4" s="2048"/>
      <c r="BFR4" s="2048"/>
      <c r="BFS4" s="2048"/>
      <c r="BFT4" s="2048"/>
      <c r="BFU4" s="2048"/>
      <c r="BFV4" s="2048"/>
      <c r="BFW4" s="2048"/>
      <c r="BFX4" s="2048"/>
      <c r="BFY4" s="2048"/>
      <c r="BFZ4" s="2048"/>
      <c r="BGA4" s="2048"/>
      <c r="BGB4" s="2048"/>
      <c r="BGC4" s="2048"/>
      <c r="BGD4" s="2048"/>
      <c r="BGE4" s="2048"/>
      <c r="BGF4" s="2048"/>
      <c r="BGG4" s="2048"/>
      <c r="BGH4" s="2048"/>
      <c r="BGI4" s="2048"/>
      <c r="BGJ4" s="2048"/>
      <c r="BGK4" s="2048"/>
      <c r="BGL4" s="2048"/>
      <c r="BGM4" s="2048"/>
      <c r="BGN4" s="2048"/>
      <c r="BGO4" s="2048"/>
      <c r="BGP4" s="2048"/>
      <c r="BGQ4" s="2048"/>
      <c r="BGR4" s="2048"/>
      <c r="BGS4" s="2048"/>
      <c r="BGT4" s="2048"/>
      <c r="BGU4" s="2048"/>
      <c r="BGV4" s="2048"/>
      <c r="BGW4" s="2048"/>
      <c r="BGX4" s="2048"/>
      <c r="BGY4" s="2048"/>
      <c r="BGZ4" s="2048"/>
      <c r="BHA4" s="2048"/>
      <c r="BHB4" s="2048"/>
      <c r="BHC4" s="2048"/>
      <c r="BHD4" s="2048"/>
      <c r="BHE4" s="2048"/>
      <c r="BHF4" s="2048"/>
      <c r="BHG4" s="2048"/>
      <c r="BHH4" s="2048"/>
      <c r="BHI4" s="2048"/>
      <c r="BHJ4" s="2048"/>
      <c r="BHK4" s="2048"/>
      <c r="BHL4" s="2048"/>
      <c r="BHM4" s="2048"/>
      <c r="BHN4" s="2048"/>
      <c r="BHO4" s="2048"/>
      <c r="BHP4" s="2048"/>
      <c r="BHQ4" s="2048"/>
      <c r="BHR4" s="2048"/>
      <c r="BHS4" s="2048"/>
      <c r="BHT4" s="2048"/>
      <c r="BHU4" s="2048"/>
      <c r="BHV4" s="2048"/>
      <c r="BHW4" s="2048"/>
      <c r="BHX4" s="2048"/>
      <c r="BHY4" s="2048"/>
      <c r="BHZ4" s="2048"/>
      <c r="BIA4" s="2048"/>
      <c r="BIB4" s="2048"/>
      <c r="BIC4" s="2048"/>
      <c r="BID4" s="2048"/>
      <c r="BIE4" s="2048"/>
      <c r="BIF4" s="2048"/>
      <c r="BIG4" s="2048"/>
      <c r="BIH4" s="2048"/>
      <c r="BII4" s="2048"/>
      <c r="BIJ4" s="2048"/>
      <c r="BIK4" s="2048"/>
      <c r="BIL4" s="2048"/>
      <c r="BIM4" s="2048"/>
      <c r="BIN4" s="2048"/>
      <c r="BIO4" s="2048"/>
      <c r="BIP4" s="2048"/>
      <c r="BIQ4" s="2048"/>
      <c r="BIR4" s="2048"/>
      <c r="BIS4" s="2048"/>
      <c r="BIT4" s="2048"/>
      <c r="BIU4" s="2048"/>
      <c r="BIV4" s="2048"/>
      <c r="BIW4" s="2048"/>
      <c r="BIX4" s="2048"/>
      <c r="BIY4" s="2048"/>
      <c r="BIZ4" s="2048"/>
      <c r="BJA4" s="2048"/>
      <c r="BJB4" s="2048"/>
      <c r="BJC4" s="2048"/>
      <c r="BJD4" s="2048"/>
      <c r="BJE4" s="2048"/>
      <c r="BJF4" s="2048"/>
      <c r="BJG4" s="2048"/>
      <c r="BJH4" s="2048"/>
      <c r="BJI4" s="2048"/>
      <c r="BJJ4" s="2048"/>
      <c r="BJK4" s="2048"/>
      <c r="BJL4" s="2048"/>
      <c r="BJM4" s="2048"/>
      <c r="BJN4" s="2048"/>
      <c r="BJO4" s="2048"/>
      <c r="BJP4" s="2048"/>
      <c r="BJQ4" s="2048"/>
      <c r="BJR4" s="2048"/>
      <c r="BJS4" s="2048"/>
      <c r="BJT4" s="2048"/>
      <c r="BJU4" s="2048"/>
      <c r="BJV4" s="2048"/>
      <c r="BJW4" s="2048"/>
      <c r="BJX4" s="2048"/>
      <c r="BJY4" s="2048"/>
      <c r="BJZ4" s="2048"/>
      <c r="BKA4" s="2048"/>
      <c r="BKB4" s="2048"/>
      <c r="BKC4" s="2048"/>
      <c r="BKD4" s="2048"/>
      <c r="BKE4" s="2048"/>
      <c r="BKF4" s="2048"/>
      <c r="BKG4" s="2048"/>
      <c r="BKH4" s="2048"/>
      <c r="BKI4" s="2048"/>
      <c r="BKJ4" s="2048"/>
      <c r="BKK4" s="2048"/>
      <c r="BKL4" s="2048"/>
      <c r="BKM4" s="2048"/>
      <c r="BKN4" s="2048"/>
      <c r="BKO4" s="2048"/>
      <c r="BKP4" s="2048"/>
      <c r="BKQ4" s="2048"/>
      <c r="BKR4" s="2048"/>
      <c r="BKS4" s="2048"/>
      <c r="BKT4" s="2048"/>
      <c r="BKU4" s="2048"/>
      <c r="BKV4" s="2048"/>
      <c r="BKW4" s="2048"/>
      <c r="BKX4" s="2048"/>
      <c r="BKY4" s="2048"/>
      <c r="BKZ4" s="2048"/>
      <c r="BLA4" s="2048"/>
      <c r="BLB4" s="2048"/>
      <c r="BLC4" s="2048"/>
      <c r="BLD4" s="2048"/>
      <c r="BLE4" s="2048"/>
      <c r="BLF4" s="2048"/>
      <c r="BLG4" s="2048"/>
      <c r="BLH4" s="2048"/>
      <c r="BLI4" s="2048"/>
      <c r="BLJ4" s="2048"/>
      <c r="BLK4" s="2048"/>
      <c r="BLL4" s="2048"/>
      <c r="BLM4" s="2048"/>
      <c r="BLN4" s="2048"/>
      <c r="BLO4" s="2048"/>
      <c r="BLP4" s="2048"/>
      <c r="BLQ4" s="2048"/>
      <c r="BLR4" s="2048"/>
      <c r="BLS4" s="2048"/>
      <c r="BLT4" s="2048"/>
      <c r="BLU4" s="2048"/>
      <c r="BLV4" s="2048"/>
      <c r="BLW4" s="2048"/>
      <c r="BLX4" s="2048"/>
      <c r="BLY4" s="2048"/>
      <c r="BLZ4" s="2048"/>
      <c r="BMA4" s="2048"/>
      <c r="BMB4" s="2048"/>
      <c r="BMC4" s="2048"/>
      <c r="BMD4" s="2048"/>
      <c r="BME4" s="2048"/>
      <c r="BMF4" s="2048"/>
      <c r="BMG4" s="2048"/>
      <c r="BMH4" s="2048"/>
      <c r="BMI4" s="2048"/>
      <c r="BMJ4" s="2048"/>
      <c r="BMK4" s="2048"/>
      <c r="BML4" s="2048"/>
      <c r="BMM4" s="2048"/>
      <c r="BMN4" s="2048"/>
      <c r="BMO4" s="2048"/>
      <c r="BMP4" s="2048"/>
      <c r="BMQ4" s="2048"/>
      <c r="BMR4" s="2048"/>
      <c r="BMS4" s="2048"/>
      <c r="BMT4" s="2048"/>
      <c r="BMU4" s="2048"/>
      <c r="BMV4" s="2048"/>
      <c r="BMW4" s="2048"/>
      <c r="BMX4" s="2048"/>
      <c r="BMY4" s="2048"/>
      <c r="BMZ4" s="2048"/>
      <c r="BNA4" s="2048"/>
      <c r="BNB4" s="2048"/>
      <c r="BNC4" s="2048"/>
      <c r="BND4" s="2048"/>
      <c r="BNE4" s="2048"/>
      <c r="BNF4" s="2048"/>
      <c r="BNG4" s="2048"/>
      <c r="BNH4" s="2048"/>
      <c r="BNI4" s="2048"/>
      <c r="BNJ4" s="2048"/>
      <c r="BNK4" s="2048"/>
      <c r="BNL4" s="2048"/>
      <c r="BNM4" s="2048"/>
      <c r="BNN4" s="2048"/>
      <c r="BNO4" s="2048"/>
      <c r="BNQ4" s="2830" t="s">
        <v>2967</v>
      </c>
      <c r="BNR4" s="2829"/>
      <c r="BNS4" s="2829"/>
      <c r="BNT4" s="2829"/>
      <c r="BNU4" s="2829"/>
      <c r="BNV4" s="2829"/>
      <c r="BNW4" s="2829"/>
    </row>
    <row r="5" spans="1:1739" x14ac:dyDescent="0.2">
      <c r="A5" s="5591"/>
      <c r="B5" s="5591"/>
      <c r="C5" s="5591"/>
      <c r="D5" s="5591"/>
      <c r="E5" s="5592"/>
      <c r="F5" s="5596"/>
      <c r="G5" s="867"/>
      <c r="H5" s="573"/>
      <c r="I5" s="574"/>
      <c r="J5" s="574"/>
      <c r="K5" s="575"/>
      <c r="L5" s="576"/>
      <c r="M5" s="576"/>
      <c r="N5" s="576"/>
      <c r="O5" s="575"/>
      <c r="P5" s="576"/>
      <c r="Q5" s="576"/>
      <c r="R5" s="576"/>
      <c r="S5" s="575"/>
      <c r="T5" s="574"/>
      <c r="U5" s="574"/>
      <c r="V5" s="575"/>
      <c r="W5" s="576"/>
      <c r="X5" s="576"/>
      <c r="Y5" s="576"/>
      <c r="Z5" s="575"/>
      <c r="AA5" s="576"/>
      <c r="AB5" s="576"/>
      <c r="AC5" s="576"/>
      <c r="AD5" s="575"/>
      <c r="AE5" s="574"/>
      <c r="AF5" s="575"/>
      <c r="AG5" s="574"/>
      <c r="AH5" s="576"/>
      <c r="AI5" s="574"/>
      <c r="AJ5" s="574"/>
      <c r="AK5" s="576"/>
      <c r="AL5" s="575"/>
      <c r="AM5" s="574"/>
      <c r="AN5" s="574"/>
      <c r="AP5" s="578" t="s">
        <v>368</v>
      </c>
      <c r="AQ5" s="578"/>
      <c r="AR5" s="579"/>
      <c r="AS5" s="579"/>
      <c r="AT5" s="579"/>
      <c r="AU5" s="579"/>
      <c r="AV5" s="579"/>
      <c r="AW5" s="579"/>
      <c r="AX5" s="579"/>
      <c r="AY5" s="579"/>
      <c r="AZ5" s="579"/>
      <c r="BA5" s="579"/>
      <c r="BB5" s="579"/>
      <c r="BC5" s="579"/>
      <c r="BD5" s="580" t="s">
        <v>369</v>
      </c>
      <c r="BE5" s="581"/>
      <c r="BF5" s="581"/>
      <c r="BG5" s="579"/>
      <c r="BH5" s="581"/>
      <c r="BI5" s="581"/>
      <c r="BJ5" s="579"/>
      <c r="BK5" s="581"/>
      <c r="BL5" s="581"/>
      <c r="BM5" s="579"/>
      <c r="BN5" s="581"/>
      <c r="BO5" s="581"/>
      <c r="BP5" s="579"/>
      <c r="BQ5" s="581"/>
      <c r="BR5" s="581"/>
      <c r="BS5" s="579"/>
      <c r="BT5" s="581"/>
      <c r="BU5" s="581"/>
      <c r="BV5" s="579"/>
      <c r="BW5" s="581"/>
      <c r="BX5" s="581"/>
      <c r="BY5" s="579"/>
      <c r="BZ5" s="581"/>
      <c r="CA5" s="581"/>
      <c r="CB5" s="579"/>
      <c r="CC5" s="581"/>
      <c r="CD5" s="581"/>
      <c r="CE5" s="579"/>
      <c r="CF5" s="581"/>
      <c r="CG5" s="581"/>
      <c r="CH5" s="579"/>
      <c r="CI5" s="581"/>
      <c r="CJ5" s="581"/>
      <c r="CK5" s="579"/>
      <c r="CL5" s="581"/>
      <c r="CM5" s="581"/>
      <c r="CN5" s="582" t="s">
        <v>370</v>
      </c>
      <c r="CO5" s="583"/>
      <c r="CP5" s="583"/>
      <c r="CQ5" s="583"/>
      <c r="CR5" s="583"/>
      <c r="CS5" s="581"/>
      <c r="CT5" s="584"/>
      <c r="CU5" s="581"/>
      <c r="CV5" s="581"/>
      <c r="CW5" s="581"/>
      <c r="CX5" s="581"/>
      <c r="CY5" s="581"/>
      <c r="CZ5" s="585"/>
      <c r="DA5" s="581"/>
      <c r="DB5" s="581"/>
      <c r="DC5" s="579"/>
      <c r="DD5" s="581"/>
      <c r="DE5" s="581"/>
      <c r="DF5" s="579"/>
      <c r="DG5" s="581"/>
      <c r="DH5" s="581"/>
      <c r="DI5" s="579"/>
      <c r="DJ5" s="581"/>
      <c r="DK5" s="581"/>
      <c r="DL5" s="586" t="s">
        <v>371</v>
      </c>
      <c r="DM5" s="586"/>
      <c r="DN5" s="579"/>
      <c r="DO5" s="581"/>
      <c r="DP5" s="581"/>
      <c r="DQ5" s="581"/>
      <c r="DR5" s="587"/>
      <c r="DS5" s="581"/>
      <c r="DT5" s="581"/>
      <c r="DU5" s="581"/>
      <c r="DV5" s="581"/>
      <c r="DW5" s="581"/>
      <c r="DX5" s="581"/>
      <c r="DY5" s="581"/>
      <c r="DZ5" s="581"/>
      <c r="EA5" s="586" t="s">
        <v>372</v>
      </c>
      <c r="EB5" s="581"/>
      <c r="EC5" s="581"/>
      <c r="ED5" s="581"/>
      <c r="EE5" s="581"/>
      <c r="EF5" s="584"/>
      <c r="EG5" s="586" t="s">
        <v>373</v>
      </c>
      <c r="EH5" s="581"/>
      <c r="EI5" s="581"/>
      <c r="EJ5" s="581"/>
      <c r="EK5" s="581"/>
      <c r="EL5" s="581"/>
      <c r="EM5" s="581"/>
      <c r="EN5" s="581"/>
      <c r="EO5" s="581"/>
      <c r="EP5" s="581"/>
      <c r="EQ5" s="581"/>
      <c r="ER5" s="581"/>
      <c r="ES5" s="581"/>
      <c r="ET5" s="581"/>
      <c r="EU5" s="581"/>
      <c r="EV5" s="581"/>
      <c r="EW5" s="581"/>
      <c r="EX5" s="581"/>
      <c r="EY5" s="581"/>
      <c r="EZ5" s="581"/>
      <c r="FA5" s="581"/>
      <c r="FB5" s="581"/>
      <c r="FC5" s="581"/>
      <c r="FD5" s="581"/>
      <c r="FE5" s="581"/>
      <c r="FF5" s="581"/>
      <c r="FG5" s="581"/>
      <c r="FH5" s="581"/>
      <c r="FI5" s="581"/>
      <c r="FJ5" s="581"/>
      <c r="FK5" s="581"/>
      <c r="FL5" s="581"/>
      <c r="FM5" s="581"/>
      <c r="FN5" s="581"/>
      <c r="FO5" s="581"/>
      <c r="FP5" s="581"/>
      <c r="FQ5" s="581"/>
      <c r="FR5" s="581"/>
      <c r="FS5" s="581"/>
      <c r="FT5" s="581"/>
      <c r="FU5" s="581"/>
      <c r="FV5" s="581"/>
      <c r="FW5" s="581"/>
      <c r="FX5" s="581"/>
      <c r="FY5" s="581"/>
      <c r="FZ5" s="581"/>
      <c r="GA5" s="581"/>
      <c r="GB5" s="581"/>
      <c r="GC5" s="581"/>
      <c r="GD5" s="581"/>
      <c r="GE5" s="581"/>
      <c r="GF5" s="581"/>
      <c r="GG5" s="581"/>
      <c r="GH5" s="581"/>
      <c r="GI5" s="581"/>
      <c r="GJ5" s="581"/>
      <c r="GK5" s="581"/>
      <c r="GL5" s="581"/>
      <c r="GM5" s="581"/>
      <c r="GN5" s="581"/>
      <c r="GO5" s="581"/>
      <c r="GP5" s="581"/>
      <c r="GQ5" s="581"/>
      <c r="GR5" s="581"/>
      <c r="GS5" s="581"/>
      <c r="GT5" s="581"/>
      <c r="GU5" s="581"/>
      <c r="GV5" s="581"/>
      <c r="GW5" s="581"/>
      <c r="GX5" s="581"/>
      <c r="GY5" s="581"/>
      <c r="GZ5" s="581"/>
      <c r="HA5" s="581"/>
      <c r="HB5" s="581"/>
      <c r="HC5" s="581"/>
      <c r="HD5" s="581"/>
      <c r="HE5" s="581"/>
      <c r="HF5" s="581"/>
      <c r="HG5" s="581"/>
      <c r="HH5" s="581"/>
      <c r="HI5" s="581"/>
      <c r="HJ5" s="581"/>
      <c r="HK5" s="581"/>
      <c r="HL5" s="581"/>
      <c r="HM5" s="581"/>
      <c r="HN5" s="581"/>
      <c r="HO5" s="585"/>
      <c r="HP5" s="581"/>
      <c r="HQ5" s="581"/>
      <c r="HR5" s="581"/>
      <c r="HS5" s="581"/>
      <c r="HT5" s="581"/>
      <c r="HU5" s="581"/>
      <c r="HV5" s="581"/>
      <c r="HW5" s="581"/>
      <c r="HX5" s="1289"/>
      <c r="HY5" s="585"/>
      <c r="HZ5" s="581"/>
      <c r="IA5" s="581"/>
      <c r="IB5" s="581"/>
      <c r="IC5" s="581"/>
      <c r="ID5" s="581"/>
      <c r="IE5" s="581"/>
      <c r="IF5" s="581"/>
      <c r="IG5" s="581"/>
      <c r="IH5" s="584"/>
      <c r="II5" s="1259"/>
      <c r="IJ5" s="1260"/>
      <c r="IK5" s="1260"/>
      <c r="IL5" s="1260"/>
      <c r="IM5" s="1260"/>
      <c r="IN5" s="1260"/>
      <c r="IO5" s="1260"/>
      <c r="IP5" s="1260"/>
      <c r="IQ5" s="1261"/>
      <c r="IR5" s="1259"/>
      <c r="IS5" s="1260"/>
      <c r="IT5" s="1260"/>
      <c r="IU5" s="1260"/>
      <c r="IV5" s="1260"/>
      <c r="IW5" s="1260"/>
      <c r="IX5" s="1260"/>
      <c r="IY5" s="1260"/>
      <c r="IZ5" s="1261"/>
      <c r="JA5" s="1259"/>
      <c r="JB5" s="1260"/>
      <c r="JC5" s="1260"/>
      <c r="JD5" s="1260"/>
      <c r="JE5" s="1260"/>
      <c r="JF5" s="1260"/>
      <c r="JG5" s="1260"/>
      <c r="JH5" s="1260"/>
      <c r="JI5" s="1261"/>
      <c r="JJ5" s="1259"/>
      <c r="JK5" s="1260"/>
      <c r="JL5" s="1260"/>
      <c r="JM5" s="1260"/>
      <c r="JN5" s="1260"/>
      <c r="JO5" s="1260"/>
      <c r="JP5" s="1260"/>
      <c r="JQ5" s="1260"/>
      <c r="JR5" s="1261"/>
      <c r="JS5" s="1259"/>
      <c r="JT5" s="1260"/>
      <c r="JU5" s="1260"/>
      <c r="JV5" s="1260"/>
      <c r="JW5" s="1260"/>
      <c r="JX5" s="1260"/>
      <c r="JY5" s="1260"/>
      <c r="JZ5" s="1260"/>
      <c r="KA5" s="1261"/>
      <c r="KB5" s="1259"/>
      <c r="KC5" s="1260"/>
      <c r="KD5" s="1260"/>
      <c r="KE5" s="1260"/>
      <c r="KF5" s="1260"/>
      <c r="KG5" s="1260"/>
      <c r="KH5" s="1260"/>
      <c r="KI5" s="1260"/>
      <c r="KJ5" s="1261"/>
      <c r="KK5" s="586" t="s">
        <v>374</v>
      </c>
      <c r="KL5" s="581"/>
      <c r="KM5" s="581"/>
      <c r="KN5" s="581"/>
      <c r="KO5" s="581"/>
      <c r="KP5" s="581"/>
      <c r="KQ5" s="581"/>
      <c r="KR5" s="581"/>
      <c r="KS5" s="581"/>
      <c r="KT5" s="581"/>
      <c r="KU5" s="581"/>
      <c r="KV5" s="581"/>
      <c r="KW5" s="581"/>
      <c r="KX5" s="581"/>
      <c r="KY5" s="581"/>
      <c r="KZ5" s="581"/>
      <c r="LA5" s="586" t="s">
        <v>375</v>
      </c>
      <c r="LB5" s="581"/>
      <c r="LC5" s="581"/>
      <c r="LD5" s="581"/>
      <c r="LE5" s="581"/>
      <c r="LF5" s="581"/>
      <c r="LG5" s="581"/>
      <c r="LH5" s="585"/>
      <c r="LI5" s="581"/>
      <c r="LJ5" s="581"/>
      <c r="LK5" s="581"/>
      <c r="LL5" s="5446"/>
      <c r="LM5" s="5447"/>
      <c r="LN5" s="5447"/>
      <c r="LO5" s="5447"/>
      <c r="LP5" s="5447"/>
      <c r="LQ5" s="5448"/>
      <c r="LR5" s="5446"/>
      <c r="LS5" s="5447"/>
      <c r="LT5" s="5447"/>
      <c r="LU5" s="5447"/>
      <c r="LV5" s="5447"/>
      <c r="LW5" s="5448"/>
      <c r="LX5" s="5446"/>
      <c r="LY5" s="5447"/>
      <c r="LZ5" s="5447"/>
      <c r="MA5" s="5447"/>
      <c r="MB5" s="5447"/>
      <c r="MC5" s="5448"/>
      <c r="MD5" s="5446"/>
      <c r="ME5" s="5447"/>
      <c r="MF5" s="5447"/>
      <c r="MG5" s="5447"/>
      <c r="MH5" s="5447"/>
      <c r="MI5" s="5448"/>
      <c r="MJ5" s="5446"/>
      <c r="MK5" s="5447"/>
      <c r="ML5" s="5447"/>
      <c r="MM5" s="5447"/>
      <c r="MN5" s="5447"/>
      <c r="MO5" s="5448"/>
      <c r="MP5" s="5446"/>
      <c r="MQ5" s="5447"/>
      <c r="MR5" s="5447"/>
      <c r="MS5" s="5447"/>
      <c r="MT5" s="5447"/>
      <c r="MU5" s="5448"/>
      <c r="MV5" s="5446"/>
      <c r="MW5" s="5447"/>
      <c r="MX5" s="5447"/>
      <c r="MY5" s="5447"/>
      <c r="MZ5" s="5448"/>
      <c r="NA5" s="5446"/>
      <c r="NB5" s="5447"/>
      <c r="NC5" s="5447"/>
      <c r="ND5" s="5447"/>
      <c r="NE5" s="5447"/>
      <c r="NF5" s="5448"/>
      <c r="NG5" s="5446"/>
      <c r="NH5" s="5447"/>
      <c r="NI5" s="5447"/>
      <c r="NJ5" s="5447"/>
      <c r="NK5" s="5447"/>
      <c r="NL5" s="5448"/>
      <c r="NM5" s="1252"/>
      <c r="NN5" s="1253"/>
      <c r="NO5" s="586" t="s">
        <v>376</v>
      </c>
      <c r="NP5" s="581"/>
      <c r="NQ5" s="581"/>
      <c r="NR5" s="581"/>
      <c r="NS5" s="581"/>
      <c r="NT5" s="581"/>
      <c r="NU5" s="581"/>
      <c r="NV5" s="581"/>
      <c r="NW5" s="581"/>
      <c r="NX5" s="581"/>
      <c r="NY5" s="581"/>
      <c r="NZ5" s="581"/>
      <c r="OA5" s="3202"/>
      <c r="OB5" s="3202"/>
      <c r="OC5" s="3203"/>
      <c r="OD5" s="3203"/>
      <c r="OE5" s="3203"/>
      <c r="OF5" s="3203"/>
      <c r="OG5" s="3203"/>
      <c r="OH5" s="3203"/>
      <c r="OI5" s="3203"/>
      <c r="OJ5" s="3203"/>
      <c r="OK5" s="3203"/>
      <c r="OL5" s="3202"/>
      <c r="OM5" s="588" t="s">
        <v>377</v>
      </c>
      <c r="ON5" s="587"/>
      <c r="OO5" s="584"/>
      <c r="OP5" s="585"/>
      <c r="OQ5" s="581"/>
      <c r="OR5" s="584"/>
      <c r="OS5" s="585"/>
      <c r="OT5" s="584"/>
      <c r="OU5" s="581"/>
      <c r="OV5" s="581"/>
      <c r="OW5" s="581"/>
      <c r="OX5" s="581"/>
      <c r="OY5" s="581"/>
      <c r="OZ5" s="581"/>
      <c r="PA5" s="581"/>
      <c r="PB5" s="581"/>
      <c r="PC5" s="581"/>
      <c r="PD5" s="581"/>
      <c r="PE5" s="581"/>
      <c r="PF5" s="581"/>
      <c r="PG5" s="581"/>
      <c r="PH5" s="581"/>
      <c r="PI5" s="581"/>
      <c r="PJ5" s="581"/>
      <c r="PK5" s="581"/>
      <c r="PL5" s="581"/>
      <c r="PM5" s="585"/>
      <c r="PN5" s="581"/>
      <c r="PO5" s="581"/>
      <c r="PP5" s="581"/>
      <c r="PQ5" s="581"/>
      <c r="PR5" s="581"/>
      <c r="PS5" s="581"/>
      <c r="PT5" s="581"/>
      <c r="PU5" s="581"/>
      <c r="PV5" s="581"/>
      <c r="PW5" s="581"/>
      <c r="PX5" s="581"/>
      <c r="PY5" s="581"/>
      <c r="PZ5" s="581"/>
      <c r="QA5" s="581"/>
      <c r="QB5" s="581"/>
      <c r="QC5" s="581"/>
      <c r="QD5" s="581"/>
      <c r="QE5" s="581"/>
      <c r="QF5" s="581"/>
      <c r="QG5" s="581"/>
      <c r="QH5" s="581"/>
      <c r="QI5" s="581"/>
      <c r="QJ5" s="581"/>
      <c r="QK5" s="581"/>
      <c r="QL5" s="581"/>
      <c r="QM5" s="581"/>
      <c r="QN5" s="581"/>
      <c r="QO5" s="581"/>
      <c r="QP5" s="581"/>
      <c r="QQ5" s="581"/>
      <c r="QR5" s="581"/>
      <c r="QS5" s="581"/>
      <c r="QT5" s="581"/>
      <c r="QU5" s="2269"/>
      <c r="QV5" s="2262"/>
      <c r="QW5" s="2262"/>
      <c r="QX5" s="2262"/>
      <c r="QY5" s="2262"/>
      <c r="QZ5" s="2262"/>
      <c r="RA5" s="2262"/>
      <c r="RB5" s="2262"/>
      <c r="RC5" s="2262"/>
      <c r="RD5" s="2262"/>
      <c r="RE5" s="2262"/>
      <c r="RF5" s="2262"/>
      <c r="RG5" s="2262"/>
      <c r="RH5" s="2262"/>
      <c r="RI5" s="2262"/>
      <c r="RJ5" s="2262"/>
      <c r="RK5" s="2262"/>
      <c r="RL5" s="2250"/>
      <c r="RM5" s="585"/>
      <c r="RN5" s="581"/>
      <c r="RO5" s="581"/>
      <c r="RP5" s="581"/>
      <c r="RQ5" s="581"/>
      <c r="RR5" s="581"/>
      <c r="RS5" s="581"/>
      <c r="RT5" s="581"/>
      <c r="RU5" s="581"/>
      <c r="RV5" s="581"/>
      <c r="RW5" s="581"/>
      <c r="RX5" s="581"/>
      <c r="RY5" s="581"/>
      <c r="RZ5" s="581"/>
      <c r="SA5" s="581"/>
      <c r="SB5" s="581"/>
      <c r="SC5" s="581"/>
      <c r="SD5" s="581"/>
      <c r="SE5" s="581"/>
      <c r="SF5" s="581"/>
      <c r="SG5" s="581"/>
      <c r="SH5" s="581"/>
      <c r="SI5" s="581"/>
      <c r="SJ5" s="581"/>
      <c r="SK5" s="581"/>
      <c r="SL5" s="581"/>
      <c r="SM5" s="581"/>
      <c r="SN5" s="581"/>
      <c r="SO5" s="581"/>
      <c r="SP5" s="581"/>
      <c r="SQ5" s="581"/>
      <c r="SR5" s="581"/>
      <c r="SS5" s="581"/>
      <c r="ST5" s="584"/>
      <c r="SU5" s="585"/>
      <c r="SV5" s="581"/>
      <c r="SW5" s="581"/>
      <c r="SX5" s="581"/>
      <c r="SY5" s="581"/>
      <c r="SZ5" s="585"/>
      <c r="TA5" s="581"/>
      <c r="TB5" s="587"/>
      <c r="TC5" s="587"/>
      <c r="TD5" s="585"/>
      <c r="TE5" s="581"/>
      <c r="TF5" s="587"/>
      <c r="TG5" s="587"/>
      <c r="TH5" s="585"/>
      <c r="TI5" s="581"/>
      <c r="TJ5" s="587"/>
      <c r="TK5" s="587"/>
      <c r="TL5" s="585"/>
      <c r="TM5" s="581"/>
      <c r="TN5" s="587"/>
      <c r="TO5" s="587"/>
      <c r="TP5" s="585"/>
      <c r="TQ5" s="581"/>
      <c r="TR5" s="587"/>
      <c r="TS5" s="587"/>
      <c r="TT5" s="585"/>
      <c r="TU5" s="581"/>
      <c r="TV5" s="587"/>
      <c r="TW5" s="587"/>
      <c r="TX5" s="585"/>
      <c r="TY5" s="581"/>
      <c r="TZ5" s="587"/>
      <c r="UA5" s="587"/>
      <c r="UB5" s="585"/>
      <c r="UC5" s="581"/>
      <c r="UD5" s="587"/>
      <c r="UE5" s="587"/>
      <c r="UF5" s="585"/>
      <c r="UG5" s="581"/>
      <c r="UH5" s="587"/>
      <c r="UI5" s="587"/>
      <c r="UJ5" s="585"/>
      <c r="UK5" s="581"/>
      <c r="UL5" s="587"/>
      <c r="UM5" s="587"/>
      <c r="UN5" s="585"/>
      <c r="UO5" s="581"/>
      <c r="UP5" s="587"/>
      <c r="UQ5" s="587"/>
      <c r="UR5" s="585"/>
      <c r="US5" s="581"/>
      <c r="UT5" s="587"/>
      <c r="UU5" s="587"/>
      <c r="UV5" s="585"/>
      <c r="UW5" s="581"/>
      <c r="UX5" s="587"/>
      <c r="UY5" s="587"/>
      <c r="UZ5" s="585"/>
      <c r="VA5" s="581"/>
      <c r="VB5" s="587"/>
      <c r="VC5" s="587"/>
      <c r="VD5" s="588"/>
      <c r="VE5" s="587"/>
      <c r="VF5" s="587"/>
      <c r="VG5" s="587"/>
      <c r="VH5" s="587"/>
      <c r="VI5" s="587"/>
      <c r="VJ5" s="587"/>
      <c r="VK5" s="587"/>
      <c r="VL5" s="587"/>
      <c r="VM5" s="587"/>
      <c r="VN5" s="587"/>
      <c r="VO5" s="587"/>
      <c r="VP5" s="587"/>
      <c r="VQ5" s="587"/>
      <c r="VR5" s="587"/>
      <c r="VS5" s="587"/>
      <c r="VT5" s="587"/>
      <c r="VU5" s="587"/>
      <c r="VV5" s="587"/>
      <c r="VW5" s="587"/>
      <c r="VX5" s="587"/>
      <c r="VY5" s="587"/>
      <c r="VZ5" s="587"/>
      <c r="WA5" s="587"/>
      <c r="WB5" s="587"/>
      <c r="WC5" s="587"/>
      <c r="WD5" s="587"/>
      <c r="WE5" s="587"/>
      <c r="WF5" s="587"/>
      <c r="WG5" s="587"/>
      <c r="WH5" s="587"/>
      <c r="WI5" s="587"/>
      <c r="WJ5" s="587"/>
      <c r="WK5" s="587"/>
      <c r="WL5" s="587"/>
      <c r="WM5" s="587"/>
      <c r="WN5" s="587"/>
      <c r="WO5" s="587"/>
      <c r="WP5" s="587"/>
      <c r="WQ5" s="587"/>
      <c r="WR5" s="587"/>
      <c r="WS5" s="587"/>
      <c r="WT5" s="587"/>
      <c r="WU5" s="587"/>
      <c r="WV5" s="2143"/>
      <c r="WW5" s="882" t="s">
        <v>378</v>
      </c>
      <c r="WX5" s="882"/>
      <c r="WY5" s="882"/>
      <c r="WZ5" s="882"/>
      <c r="XA5" s="882"/>
      <c r="XB5" s="882"/>
      <c r="XC5" s="882"/>
      <c r="XD5" s="882"/>
      <c r="XE5" s="882"/>
      <c r="XF5" s="882"/>
      <c r="XG5" s="882"/>
      <c r="XH5" s="882"/>
      <c r="XI5" s="882"/>
      <c r="XJ5" s="882"/>
      <c r="XK5" s="882"/>
      <c r="XL5" s="882"/>
      <c r="XM5" s="882"/>
      <c r="XN5" s="882"/>
      <c r="XO5" s="882"/>
      <c r="XP5" s="882"/>
      <c r="XQ5" s="882"/>
      <c r="XR5" s="882"/>
      <c r="XS5" s="882"/>
      <c r="XT5" s="882"/>
      <c r="XU5" s="882"/>
      <c r="XV5" s="882"/>
      <c r="XW5" s="882"/>
      <c r="XX5" s="882"/>
      <c r="XY5" s="882"/>
      <c r="XZ5" s="882"/>
      <c r="YA5" s="882"/>
      <c r="YB5" s="882"/>
      <c r="YC5" s="882"/>
      <c r="YD5" s="882"/>
      <c r="YE5" s="882"/>
      <c r="YF5" s="882"/>
      <c r="YG5" s="882"/>
      <c r="YH5" s="882"/>
      <c r="YI5" s="882"/>
      <c r="YJ5" s="882"/>
      <c r="YK5" s="882"/>
      <c r="YL5" s="882"/>
      <c r="YM5" s="882"/>
      <c r="YN5" s="882"/>
      <c r="YO5" s="882"/>
      <c r="YP5" s="882"/>
      <c r="YQ5" s="882"/>
      <c r="YR5" s="882"/>
      <c r="YS5" s="882"/>
      <c r="YT5" s="882"/>
      <c r="YU5" s="882"/>
      <c r="YV5" s="896" t="s">
        <v>379</v>
      </c>
      <c r="YW5" s="883"/>
      <c r="YX5" s="883"/>
      <c r="YY5" s="882"/>
      <c r="YZ5" s="883"/>
      <c r="ZA5" s="883"/>
      <c r="ZB5" s="882"/>
      <c r="ZC5" s="883"/>
      <c r="ZD5" s="883"/>
      <c r="ZE5" s="896" t="s">
        <v>380</v>
      </c>
      <c r="ZF5" s="883"/>
      <c r="ZG5" s="883"/>
      <c r="ZH5" s="896"/>
      <c r="ZI5" s="882"/>
      <c r="ZJ5" s="882"/>
      <c r="ZK5" s="1369"/>
      <c r="ZL5" s="882" t="s">
        <v>381</v>
      </c>
      <c r="ZM5" s="882"/>
      <c r="ZN5" s="883"/>
      <c r="ZO5" s="883"/>
      <c r="ZP5" s="882"/>
      <c r="ZQ5" s="882"/>
      <c r="ZR5" s="883"/>
      <c r="ZS5" s="883"/>
      <c r="ZT5" s="2962"/>
      <c r="ZU5" s="2962"/>
      <c r="ZV5" s="2962"/>
      <c r="ZW5" s="2962"/>
      <c r="ZX5" s="2962"/>
      <c r="ZY5" s="2962"/>
      <c r="ZZ5" s="2962"/>
      <c r="AAA5" s="2962"/>
      <c r="AAB5" s="2962"/>
      <c r="AAC5" s="2962"/>
      <c r="AAD5" s="2962"/>
      <c r="AAE5" s="2962"/>
      <c r="AAF5" s="883"/>
      <c r="AAG5" s="883"/>
      <c r="AAH5" s="883"/>
      <c r="AAI5" s="883"/>
      <c r="AAJ5" s="882" t="s">
        <v>382</v>
      </c>
      <c r="AAK5" s="883"/>
      <c r="AAL5" s="882"/>
      <c r="AAM5" s="883"/>
      <c r="AAN5" s="882"/>
      <c r="AAO5" s="883"/>
      <c r="AAP5" s="882"/>
      <c r="AAQ5" s="883"/>
      <c r="AAR5" s="882" t="s">
        <v>383</v>
      </c>
      <c r="AAS5" s="883"/>
      <c r="AAT5" s="882"/>
      <c r="AAU5" s="883"/>
      <c r="AAV5" s="882"/>
      <c r="AAW5" s="883"/>
      <c r="AAX5" s="882"/>
      <c r="AAY5" s="883"/>
      <c r="AAZ5" s="882"/>
      <c r="ABA5" s="882"/>
      <c r="ABB5" s="882"/>
      <c r="ABC5" s="882"/>
      <c r="ABD5" s="882"/>
      <c r="ABE5" s="882"/>
      <c r="ABF5" s="882"/>
      <c r="ABG5" s="882"/>
      <c r="ABH5" s="882"/>
      <c r="ABI5" s="882"/>
      <c r="ABJ5" s="882"/>
      <c r="ABK5" s="882"/>
      <c r="ABL5" s="882"/>
      <c r="ABM5" s="882"/>
      <c r="ABN5" s="882"/>
      <c r="ABO5" s="882"/>
      <c r="ABP5" s="882"/>
      <c r="ABQ5" s="882"/>
      <c r="ABR5" s="882"/>
      <c r="ABS5" s="882"/>
      <c r="ABT5" s="882"/>
      <c r="ABU5" s="882"/>
      <c r="ABV5" s="882"/>
      <c r="ABW5" s="882"/>
      <c r="ABX5" s="882"/>
      <c r="ABY5" s="882"/>
      <c r="ABZ5" s="882"/>
      <c r="ACA5" s="883"/>
      <c r="ACB5" s="882"/>
      <c r="ACC5" s="882"/>
      <c r="ACD5" s="882"/>
      <c r="ACE5" s="882"/>
      <c r="ACF5" s="882"/>
      <c r="ACG5" s="882"/>
      <c r="ACH5" s="882"/>
      <c r="ACI5" s="882"/>
      <c r="ACJ5" s="882"/>
      <c r="ACK5" s="883"/>
      <c r="ACL5" s="882"/>
      <c r="ACM5" s="882"/>
      <c r="ACN5" s="882"/>
      <c r="ACO5" s="882"/>
      <c r="ACP5" s="882"/>
      <c r="ACQ5" s="882"/>
      <c r="ACR5" s="882"/>
      <c r="ACS5" s="883"/>
      <c r="ACT5" s="882"/>
      <c r="ACU5" s="882"/>
      <c r="ACV5" s="882"/>
      <c r="ACW5" s="882"/>
      <c r="ACX5" s="882"/>
      <c r="ACY5" s="882"/>
      <c r="ACZ5" s="882"/>
      <c r="ADA5" s="882"/>
      <c r="ADB5" s="882"/>
      <c r="ADC5" s="883"/>
      <c r="ADD5" s="882"/>
      <c r="ADE5" s="882"/>
      <c r="ADF5" s="882"/>
      <c r="ADG5" s="882"/>
      <c r="ADH5" s="882"/>
      <c r="ADI5" s="883"/>
      <c r="ADJ5" s="882"/>
      <c r="ADK5" s="882"/>
      <c r="ADL5" s="882"/>
      <c r="ADM5" s="882"/>
      <c r="ADN5" s="882"/>
      <c r="ADO5" s="882"/>
      <c r="ADP5" s="882"/>
      <c r="ADQ5" s="882"/>
      <c r="ADR5" s="882"/>
      <c r="ADS5" s="883"/>
      <c r="ADT5" s="882"/>
      <c r="ADU5" s="882"/>
      <c r="ADV5" s="882"/>
      <c r="ADW5" s="882"/>
      <c r="ADX5" s="882"/>
      <c r="ADY5" s="883"/>
      <c r="ADZ5" s="883" t="s">
        <v>384</v>
      </c>
      <c r="AEA5" s="882"/>
      <c r="AEB5" s="882"/>
      <c r="AEC5" s="883"/>
      <c r="AED5" s="882"/>
      <c r="AEE5" s="882"/>
      <c r="AEF5" s="883"/>
      <c r="AEG5" s="882"/>
      <c r="AEH5" s="882"/>
      <c r="AEI5" s="2414"/>
      <c r="AEJ5" s="882"/>
      <c r="AEK5" s="882"/>
      <c r="AEL5" s="883"/>
      <c r="AEM5" s="882"/>
      <c r="AEN5" s="882"/>
      <c r="AEO5" s="882"/>
      <c r="AEP5" s="882"/>
      <c r="AEQ5" s="882"/>
      <c r="AER5" s="882"/>
      <c r="AES5" s="882"/>
      <c r="AET5" s="882"/>
      <c r="AEU5" s="882"/>
      <c r="AEV5" s="882"/>
      <c r="AEW5" s="882"/>
      <c r="AEX5" s="1097"/>
      <c r="AEY5" s="1097"/>
      <c r="AEZ5" s="1097"/>
      <c r="AFA5" s="1097"/>
      <c r="AFB5" s="1097"/>
      <c r="AFC5" s="1097"/>
      <c r="AFD5" s="1097"/>
      <c r="AFE5" s="1097"/>
      <c r="AFF5" s="1097"/>
      <c r="AFG5" s="1097"/>
      <c r="AFH5" s="1097"/>
      <c r="AFI5" s="1097"/>
      <c r="AFJ5" s="1097"/>
      <c r="AFK5" s="1097"/>
      <c r="AFL5" s="1097"/>
      <c r="AFM5" s="1097"/>
      <c r="AFN5" s="882" t="s">
        <v>2534</v>
      </c>
      <c r="AFO5" s="882"/>
      <c r="AFP5" s="882"/>
      <c r="AFQ5" s="882"/>
      <c r="AFR5" s="882"/>
      <c r="AFS5" s="882"/>
      <c r="AFT5" s="882"/>
      <c r="AFU5" s="882"/>
      <c r="AFV5" s="882"/>
      <c r="AFW5" s="882"/>
      <c r="AFX5" s="882"/>
      <c r="AFY5" s="882"/>
      <c r="AFZ5" s="882"/>
      <c r="AGA5" s="882"/>
      <c r="AGB5" s="882"/>
      <c r="AGC5" s="882"/>
      <c r="AGD5" s="882"/>
      <c r="AGE5" s="882"/>
      <c r="AGF5" s="882"/>
      <c r="AGG5" s="882"/>
      <c r="AGH5" s="882"/>
      <c r="AGI5" s="882"/>
      <c r="AGJ5" s="882"/>
      <c r="AGK5" s="882"/>
      <c r="AGL5" s="882"/>
      <c r="AGM5" s="882"/>
      <c r="AGN5" s="882"/>
      <c r="AGO5" s="882"/>
      <c r="AGP5" s="882"/>
      <c r="AGQ5" s="882"/>
      <c r="AGR5" s="882"/>
      <c r="AGS5" s="882"/>
      <c r="AGT5" s="882"/>
      <c r="AGU5" s="882"/>
      <c r="AGV5" s="882"/>
      <c r="AGW5" s="882"/>
      <c r="AGX5" s="882"/>
      <c r="AGY5" s="882"/>
      <c r="AGZ5" s="882"/>
      <c r="AHA5" s="882"/>
      <c r="AHB5" s="882"/>
      <c r="AHC5" s="882"/>
      <c r="AHD5" s="882"/>
      <c r="AHE5" s="882"/>
      <c r="AHF5" s="882"/>
      <c r="AHG5" s="882"/>
      <c r="AHH5" s="882"/>
      <c r="AHI5" s="882"/>
      <c r="AHJ5" s="882"/>
      <c r="AHK5" s="882"/>
      <c r="AHL5" s="882"/>
      <c r="AHM5" s="882"/>
      <c r="AHN5" s="882"/>
      <c r="AHO5" s="882"/>
      <c r="AHP5" s="882"/>
      <c r="AHQ5" s="882"/>
      <c r="AHR5" s="882"/>
      <c r="AHS5" s="882"/>
      <c r="AHT5" s="882"/>
      <c r="AHU5" s="882"/>
      <c r="AHV5" s="882"/>
      <c r="AHW5" s="882"/>
      <c r="AHX5" s="882"/>
      <c r="AHY5" s="882"/>
      <c r="AHZ5" s="882"/>
      <c r="AIA5" s="882"/>
      <c r="AIB5" s="897"/>
      <c r="AIC5" s="886"/>
      <c r="AID5" s="887"/>
      <c r="AIE5" s="887"/>
      <c r="AIF5" s="886"/>
      <c r="AIG5" s="887"/>
      <c r="AIH5" s="887"/>
      <c r="AII5" s="887"/>
      <c r="AIJ5" s="887"/>
      <c r="AIK5" s="887"/>
      <c r="AIL5" s="886"/>
      <c r="AIM5" s="887"/>
      <c r="AIN5" s="887"/>
      <c r="AIO5" s="887"/>
      <c r="AIP5" s="887"/>
      <c r="AIQ5" s="887"/>
      <c r="AIR5" s="886"/>
      <c r="AIS5" s="887"/>
      <c r="AIT5" s="887"/>
      <c r="AIU5" s="887"/>
      <c r="AIV5" s="887"/>
      <c r="AIW5" s="887"/>
      <c r="AIX5" s="886"/>
      <c r="AIY5" s="887"/>
      <c r="AIZ5" s="887"/>
      <c r="AJA5" s="887"/>
      <c r="AJB5" s="887"/>
      <c r="AJC5" s="887"/>
      <c r="AJD5" s="886"/>
      <c r="AJE5" s="887"/>
      <c r="AJF5" s="887"/>
      <c r="AJG5" s="887"/>
      <c r="AJH5" s="887"/>
      <c r="AJI5" s="887"/>
      <c r="AJJ5" s="886"/>
      <c r="AJK5" s="887"/>
      <c r="AJL5" s="887"/>
      <c r="AJM5" s="887"/>
      <c r="AJN5" s="887"/>
      <c r="AJO5" s="887"/>
      <c r="AJP5" s="886"/>
      <c r="AJQ5" s="887"/>
      <c r="AJR5" s="887"/>
      <c r="AJS5" s="887"/>
      <c r="AJT5" s="887"/>
      <c r="AJU5" s="887"/>
      <c r="AJV5" s="898"/>
      <c r="AJW5" s="899"/>
      <c r="AJX5" s="899"/>
      <c r="AJY5" s="899"/>
      <c r="AJZ5" s="899"/>
      <c r="AKA5" s="899"/>
      <c r="AKB5" s="899"/>
      <c r="AKC5" s="899"/>
      <c r="AKD5" s="899"/>
      <c r="AKE5" s="899"/>
      <c r="AKF5" s="899"/>
      <c r="AKG5" s="1185"/>
      <c r="AKH5" s="1186"/>
      <c r="AKI5" s="1186"/>
      <c r="AKJ5" s="1186"/>
      <c r="AKK5" s="1186"/>
      <c r="AKL5" s="1186"/>
      <c r="AKM5" s="1186"/>
      <c r="AKN5" s="1186"/>
      <c r="AKO5" s="1186"/>
      <c r="AKP5" s="1186"/>
      <c r="AKQ5" s="1186"/>
      <c r="AKR5" s="1186"/>
      <c r="AKS5" s="1186"/>
      <c r="AKT5" s="886"/>
      <c r="AKU5" s="887"/>
      <c r="AKV5" s="887"/>
      <c r="AKW5" s="887"/>
      <c r="AKX5" s="887"/>
      <c r="AKY5" s="887"/>
      <c r="AKZ5" s="887"/>
      <c r="ALA5" s="887"/>
      <c r="ALB5" s="887"/>
      <c r="ALC5" s="887"/>
      <c r="ALD5" s="887"/>
      <c r="ALE5" s="887"/>
      <c r="ALF5" s="887"/>
      <c r="ALG5" s="887"/>
      <c r="ALH5" s="887"/>
      <c r="ALI5" s="887"/>
      <c r="ALJ5" s="887"/>
      <c r="ALK5" s="887"/>
      <c r="ALL5" s="887"/>
      <c r="ALM5" s="887"/>
      <c r="ALN5" s="887"/>
      <c r="ALO5" s="887"/>
      <c r="ALP5" s="887"/>
      <c r="ALQ5" s="886"/>
      <c r="ALR5" s="887"/>
      <c r="ALS5" s="887"/>
      <c r="ALT5" s="887"/>
      <c r="ALU5" s="887"/>
      <c r="ALV5" s="887"/>
      <c r="ALW5" s="887"/>
      <c r="ALX5" s="887"/>
      <c r="ALY5" s="887"/>
      <c r="ALZ5" s="887"/>
      <c r="AMA5" s="887"/>
      <c r="AMB5" s="887"/>
      <c r="AMC5" s="887"/>
      <c r="AMD5" s="887"/>
      <c r="AME5" s="887"/>
      <c r="AMF5" s="887"/>
      <c r="AMG5" s="887"/>
      <c r="AMH5" s="887"/>
      <c r="AMI5" s="887"/>
      <c r="AMJ5" s="887"/>
      <c r="AMK5" s="887"/>
      <c r="AML5" s="898"/>
      <c r="AMM5" s="899"/>
      <c r="AMN5" s="899"/>
      <c r="AMO5" s="899"/>
      <c r="AMP5" s="887"/>
      <c r="AMQ5" s="899"/>
      <c r="AMR5" s="887"/>
      <c r="AMS5" s="899"/>
      <c r="AMT5" s="887"/>
      <c r="AMU5" s="886"/>
      <c r="AMV5" s="887"/>
      <c r="AMW5" s="887"/>
      <c r="AMX5" s="886"/>
      <c r="AMY5" s="887"/>
      <c r="AMZ5" s="887"/>
      <c r="ANA5" s="887"/>
      <c r="ANB5" s="887"/>
      <c r="ANC5" s="887"/>
      <c r="AND5" s="1200"/>
      <c r="ANE5" s="1199"/>
      <c r="ANF5" s="1199"/>
      <c r="ANG5" s="1199"/>
      <c r="ANH5" s="887"/>
      <c r="ANI5" s="887"/>
      <c r="ANJ5" s="887"/>
      <c r="ANK5" s="887"/>
      <c r="ANL5" s="887"/>
      <c r="ANM5" s="887"/>
      <c r="ANN5" s="886"/>
      <c r="ANO5" s="887"/>
      <c r="ANP5" s="887"/>
      <c r="ANQ5" s="887"/>
      <c r="ANR5" s="887"/>
      <c r="ANS5" s="887"/>
      <c r="ANT5" s="887"/>
      <c r="ANU5" s="887"/>
      <c r="ANV5" s="887"/>
      <c r="ANW5" s="887"/>
      <c r="ANX5" s="886"/>
      <c r="ANY5" s="886"/>
      <c r="ANZ5" s="886"/>
      <c r="AOA5" s="886"/>
      <c r="AOB5" s="886"/>
      <c r="AOC5" s="886"/>
      <c r="AOD5" s="886"/>
      <c r="AOE5" s="1997"/>
      <c r="AOF5" s="887"/>
      <c r="AOG5" s="887"/>
      <c r="AOH5" s="1997"/>
      <c r="AOI5" s="886"/>
      <c r="AOJ5" s="886"/>
      <c r="AOK5" s="1997"/>
      <c r="AOL5" s="886"/>
      <c r="AOM5" s="886"/>
      <c r="AON5" s="1997"/>
      <c r="AOO5" s="886"/>
      <c r="AOP5" s="886"/>
      <c r="AOQ5" s="1997"/>
      <c r="AOR5" s="886"/>
      <c r="AOS5" s="887"/>
      <c r="AOT5" s="887"/>
      <c r="AOU5" s="887"/>
      <c r="AOV5" s="887"/>
      <c r="AOW5" s="887"/>
      <c r="AOX5" s="887"/>
      <c r="AOY5" s="887"/>
      <c r="AOZ5" s="887"/>
      <c r="APA5" s="887"/>
      <c r="APB5" s="886"/>
      <c r="APC5" s="887"/>
      <c r="APD5" s="887"/>
      <c r="APE5" s="887"/>
      <c r="APF5" s="887"/>
      <c r="APG5" s="887"/>
      <c r="APH5" s="887"/>
      <c r="API5" s="887"/>
      <c r="APJ5" s="887"/>
      <c r="APK5" s="887"/>
      <c r="APL5" s="887"/>
      <c r="APM5" s="887"/>
      <c r="APN5" s="887"/>
      <c r="APO5" s="887"/>
      <c r="APP5" s="887"/>
      <c r="APQ5" s="887"/>
      <c r="APR5" s="900"/>
      <c r="APS5" s="901"/>
      <c r="APT5" s="901"/>
      <c r="APU5" s="887"/>
      <c r="APV5" s="887"/>
      <c r="APW5" s="887"/>
      <c r="APX5" s="887"/>
      <c r="APY5" s="887"/>
      <c r="APZ5" s="887"/>
      <c r="AQA5" s="887"/>
      <c r="AQB5" s="887"/>
      <c r="AQC5" s="887"/>
      <c r="AQD5" s="887"/>
      <c r="AQE5" s="887"/>
      <c r="AQF5" s="887"/>
      <c r="AQG5" s="887"/>
      <c r="AQH5" s="887"/>
      <c r="AQI5" s="887"/>
      <c r="AQJ5" s="887"/>
      <c r="AQK5" s="887"/>
      <c r="AQL5" s="887"/>
      <c r="AQM5" s="892"/>
      <c r="AQN5" s="902" t="s">
        <v>5152</v>
      </c>
      <c r="AQO5" s="902" t="s">
        <v>5153</v>
      </c>
      <c r="AQP5" s="902"/>
      <c r="AQQ5" s="902"/>
      <c r="AQR5" s="902"/>
      <c r="AQS5" s="902"/>
      <c r="AQT5" s="902"/>
      <c r="AQU5" s="902"/>
      <c r="AQV5" s="902"/>
      <c r="AQW5" s="902"/>
      <c r="AQX5" s="902"/>
      <c r="AQY5" s="902"/>
      <c r="AQZ5" s="902"/>
      <c r="ARA5" s="902"/>
      <c r="ARB5" s="902"/>
      <c r="ARC5" s="902"/>
      <c r="ARD5" s="902"/>
      <c r="ARE5" s="902"/>
      <c r="ARF5" s="902"/>
      <c r="ARG5" s="903"/>
      <c r="ARH5" s="902"/>
      <c r="ARI5" s="902"/>
      <c r="ARJ5" s="903"/>
      <c r="ARK5" s="902"/>
      <c r="ARL5" s="904" t="s">
        <v>5154</v>
      </c>
      <c r="ARM5" s="902"/>
      <c r="ARN5" s="903"/>
      <c r="ARO5" s="903"/>
      <c r="ARP5" s="903" t="s">
        <v>5155</v>
      </c>
      <c r="ARQ5" s="902"/>
      <c r="ARR5" s="903"/>
      <c r="ARS5" s="903"/>
      <c r="ART5" s="902"/>
      <c r="ARU5" s="902"/>
      <c r="ARV5" s="902"/>
      <c r="ARW5" s="902"/>
      <c r="ARX5" s="1029"/>
      <c r="ARY5" s="903"/>
      <c r="ARZ5" s="902"/>
      <c r="ASA5" s="902"/>
      <c r="ASB5" s="903"/>
      <c r="ASC5" s="903"/>
      <c r="ASD5" s="903"/>
      <c r="ASE5" s="903"/>
      <c r="ASF5" s="903"/>
      <c r="ASG5" s="903"/>
      <c r="ASH5" s="903"/>
      <c r="ASI5" s="903"/>
      <c r="ASJ5" s="903"/>
      <c r="ASK5" s="903"/>
      <c r="ASL5" s="903"/>
      <c r="ASM5" s="902"/>
      <c r="ASN5" s="902"/>
      <c r="ASO5" s="902"/>
      <c r="ASP5" s="902"/>
      <c r="ASQ5" s="902"/>
      <c r="ASR5" s="902"/>
      <c r="ASS5" s="902"/>
      <c r="AST5" s="902"/>
      <c r="ASU5" s="902"/>
      <c r="ASV5" s="902"/>
      <c r="ASW5" s="903"/>
      <c r="ASX5" s="903"/>
      <c r="ASY5" s="903"/>
      <c r="ASZ5" s="903"/>
      <c r="ATA5" s="903"/>
      <c r="ATB5" s="903"/>
      <c r="ATC5" s="903"/>
      <c r="ATD5" s="903"/>
      <c r="ATE5" s="903"/>
      <c r="ATF5" s="902"/>
      <c r="ATG5" s="902"/>
      <c r="ATH5" s="902"/>
      <c r="ATI5" s="902"/>
      <c r="ATJ5" s="902"/>
      <c r="ATK5" s="902"/>
      <c r="ATL5" s="902"/>
      <c r="ATM5" s="902"/>
      <c r="ATN5" s="902"/>
      <c r="ATO5" s="902"/>
      <c r="ATP5" s="903"/>
      <c r="ATQ5" s="903"/>
      <c r="ATR5" s="903"/>
      <c r="ATS5" s="903"/>
      <c r="ATT5" s="903"/>
      <c r="ATU5" s="903"/>
      <c r="ATV5" s="903"/>
      <c r="ATW5" s="903"/>
      <c r="ATX5" s="903"/>
      <c r="ATY5" s="902"/>
      <c r="ATZ5" s="902"/>
      <c r="AUA5" s="902"/>
      <c r="AUB5" s="902"/>
      <c r="AUC5" s="902"/>
      <c r="AUD5" s="902"/>
      <c r="AUE5" s="902"/>
      <c r="AUF5" s="902"/>
      <c r="AUG5" s="902"/>
      <c r="AUH5" s="902"/>
      <c r="AUI5" s="903"/>
      <c r="AUJ5" s="903"/>
      <c r="AUK5" s="903"/>
      <c r="AUL5" s="903"/>
      <c r="AUM5" s="903"/>
      <c r="AUN5" s="903"/>
      <c r="AUO5" s="903"/>
      <c r="AUP5" s="903"/>
      <c r="AUQ5" s="903"/>
      <c r="AUR5" s="903"/>
      <c r="AUS5" s="903"/>
      <c r="AUT5" s="903"/>
      <c r="AUU5" s="903"/>
      <c r="AUV5" s="903"/>
      <c r="AUW5" s="903"/>
      <c r="AUX5" s="903"/>
      <c r="AUY5" s="903"/>
      <c r="AUZ5" s="903"/>
      <c r="AVA5" s="903"/>
      <c r="AVB5" s="903"/>
      <c r="AVC5" s="903"/>
      <c r="AVD5" s="903"/>
      <c r="AVE5" s="903"/>
      <c r="AVF5" s="903"/>
      <c r="AVG5" s="903"/>
      <c r="AVH5" s="903"/>
      <c r="AVI5" s="903"/>
      <c r="AVJ5" s="903"/>
      <c r="AVK5" s="903"/>
      <c r="AVL5" s="903"/>
      <c r="AVM5" s="903"/>
      <c r="AVN5" s="902"/>
      <c r="AVO5" s="903"/>
      <c r="AVP5" s="903"/>
      <c r="AVQ5" s="902"/>
      <c r="AVR5" s="903"/>
      <c r="AVS5" s="903"/>
      <c r="AVT5" s="902"/>
      <c r="AVU5" s="903"/>
      <c r="AVV5" s="903"/>
      <c r="AVW5" s="902"/>
      <c r="AVX5" s="903"/>
      <c r="AVY5" s="902"/>
      <c r="AVZ5" s="903"/>
      <c r="AWA5" s="903"/>
      <c r="AWB5" s="902"/>
      <c r="AWC5" s="902"/>
      <c r="AWD5" s="903"/>
      <c r="AWE5" s="902"/>
      <c r="AWF5" s="902"/>
      <c r="AWG5" s="903"/>
      <c r="AWH5" s="902"/>
      <c r="AWI5" s="902"/>
      <c r="AWJ5" s="902"/>
      <c r="AWK5" s="902"/>
      <c r="AWL5" s="902"/>
      <c r="AWM5" s="902"/>
      <c r="AWN5" s="902"/>
      <c r="AWO5" s="902"/>
      <c r="AWP5" s="902"/>
      <c r="AWQ5" s="902"/>
      <c r="AWR5" s="902"/>
      <c r="AWS5" s="903"/>
      <c r="AWT5" s="903"/>
      <c r="AWU5" s="903"/>
      <c r="AWV5" s="903"/>
      <c r="AWW5" s="903"/>
      <c r="AWX5" s="903"/>
      <c r="AWY5" s="903"/>
      <c r="AWZ5" s="903"/>
      <c r="AXA5" s="903"/>
      <c r="AXB5" s="903"/>
      <c r="AXC5" s="903"/>
      <c r="AXD5" s="903"/>
      <c r="AXE5" s="903"/>
      <c r="AXF5" s="903"/>
      <c r="AXG5" s="903"/>
      <c r="AXH5" s="903"/>
      <c r="AXI5" s="903"/>
      <c r="AXK5" s="2049"/>
      <c r="AXL5" s="2049"/>
      <c r="AXM5" s="2049"/>
      <c r="AXN5" s="2049"/>
      <c r="AXO5" s="2049"/>
      <c r="AXP5" s="2049"/>
      <c r="AXQ5" s="2049"/>
      <c r="AXR5" s="2049"/>
      <c r="AXS5" s="2049"/>
      <c r="AXT5" s="2049"/>
      <c r="AXU5" s="2049"/>
      <c r="AXV5" s="2049"/>
      <c r="AXW5" s="2049"/>
      <c r="AXX5" s="2049"/>
      <c r="AXY5" s="2049"/>
      <c r="AXZ5" s="2049"/>
      <c r="AYA5" s="2049"/>
      <c r="AYB5" s="2049"/>
      <c r="AYC5" s="2049"/>
      <c r="AYD5" s="2049"/>
      <c r="AYE5" s="2049"/>
      <c r="AYF5" s="2049"/>
      <c r="AYG5" s="2049"/>
      <c r="AYH5" s="2049"/>
      <c r="AYI5" s="2049"/>
      <c r="AYJ5" s="2049"/>
      <c r="AYK5" s="2049"/>
      <c r="AYL5" s="2049"/>
      <c r="AYM5" s="2049"/>
      <c r="AYN5" s="2049"/>
      <c r="AYO5" s="2049"/>
      <c r="AYP5" s="2049"/>
      <c r="AYQ5" s="2049"/>
      <c r="AYR5" s="2049"/>
      <c r="AYS5" s="2049"/>
      <c r="AYT5" s="2049"/>
      <c r="AYU5" s="2049"/>
      <c r="AYV5" s="2049"/>
      <c r="AYW5" s="2049"/>
      <c r="AYX5" s="2049"/>
      <c r="AYY5" s="2049"/>
      <c r="AYZ5" s="2049"/>
      <c r="AZA5" s="2049"/>
      <c r="AZB5" s="2049"/>
      <c r="AZC5" s="2049"/>
      <c r="AZD5" s="2049"/>
      <c r="AZE5" s="2049"/>
      <c r="AZF5" s="2049"/>
      <c r="AZG5" s="2049"/>
      <c r="AZH5" s="2049"/>
      <c r="AZI5" s="2049"/>
      <c r="AZJ5" s="2049"/>
      <c r="AZK5" s="2049"/>
      <c r="AZL5" s="2049"/>
      <c r="AZM5" s="2049"/>
      <c r="AZN5" s="2049"/>
      <c r="AZO5" s="2049"/>
      <c r="AZP5" s="2049"/>
      <c r="AZQ5" s="2049"/>
      <c r="AZR5" s="2049"/>
      <c r="AZS5" s="2049"/>
      <c r="AZT5" s="2049"/>
      <c r="AZU5" s="2049"/>
      <c r="AZV5" s="2049"/>
      <c r="AZW5" s="2049"/>
      <c r="AZX5" s="2049"/>
      <c r="AZY5" s="2049"/>
      <c r="AZZ5" s="2049"/>
      <c r="BAA5" s="2049"/>
      <c r="BAB5" s="2049"/>
      <c r="BAC5" s="2049"/>
      <c r="BAD5" s="2049"/>
      <c r="BAE5" s="2049"/>
      <c r="BAF5" s="2049"/>
      <c r="BAG5" s="2049"/>
      <c r="BAH5" s="2049"/>
      <c r="BAI5" s="2049"/>
      <c r="BAJ5" s="2049"/>
      <c r="BAK5" s="2049"/>
      <c r="BAL5" s="2049"/>
      <c r="BAM5" s="2049"/>
      <c r="BAN5" s="2049"/>
      <c r="BAO5" s="2049"/>
      <c r="BAP5" s="2049"/>
      <c r="BAQ5" s="2049"/>
      <c r="BAR5" s="2049"/>
      <c r="BAS5" s="2049"/>
      <c r="BAT5" s="2049"/>
      <c r="BAU5" s="2049"/>
      <c r="BAV5" s="2049"/>
      <c r="BAW5" s="2049"/>
      <c r="BAX5" s="2049"/>
      <c r="BAY5" s="2049"/>
      <c r="BAZ5" s="2049"/>
      <c r="BBA5" s="2049"/>
      <c r="BBB5" s="2049"/>
      <c r="BBC5" s="2049"/>
      <c r="BBD5" s="2049"/>
      <c r="BBE5" s="2049"/>
      <c r="BBF5" s="2049"/>
      <c r="BBG5" s="2049"/>
      <c r="BBH5" s="2049"/>
      <c r="BBI5" s="2049"/>
      <c r="BBJ5" s="2049"/>
      <c r="BBK5" s="2049"/>
      <c r="BBL5" s="2049"/>
      <c r="BBM5" s="2049"/>
      <c r="BBN5" s="2049"/>
      <c r="BBO5" s="2049"/>
      <c r="BBP5" s="2049"/>
      <c r="BBQ5" s="2049"/>
      <c r="BBR5" s="2049"/>
      <c r="BBS5" s="2049"/>
      <c r="BBT5" s="2049"/>
      <c r="BBU5" s="2049"/>
      <c r="BBV5" s="2049"/>
      <c r="BBW5" s="2049"/>
      <c r="BBX5" s="2049"/>
      <c r="BBY5" s="2049"/>
      <c r="BBZ5" s="2049"/>
      <c r="BCA5" s="2049"/>
      <c r="BCB5" s="2049"/>
      <c r="BCC5" s="2049"/>
      <c r="BCD5" s="2049"/>
      <c r="BCE5" s="2049"/>
      <c r="BCF5" s="2049"/>
      <c r="BCG5" s="2049"/>
      <c r="BCH5" s="2049"/>
      <c r="BCI5" s="2049"/>
      <c r="BCJ5" s="2049"/>
      <c r="BCK5" s="2049"/>
      <c r="BCL5" s="2049"/>
      <c r="BCM5" s="2049"/>
      <c r="BCN5" s="2049"/>
      <c r="BCO5" s="2049"/>
      <c r="BCP5" s="2049"/>
      <c r="BCQ5" s="2049"/>
      <c r="BCR5" s="2049"/>
      <c r="BCS5" s="2049"/>
      <c r="BCT5" s="2049"/>
      <c r="BCU5" s="2049"/>
      <c r="BCV5" s="2049"/>
      <c r="BCW5" s="2049"/>
      <c r="BCX5" s="2049"/>
      <c r="BCY5" s="2049"/>
      <c r="BCZ5" s="2049"/>
      <c r="BDA5" s="2049"/>
      <c r="BDB5" s="2049"/>
      <c r="BDC5" s="2049"/>
      <c r="BDD5" s="2049"/>
      <c r="BDE5" s="2049"/>
      <c r="BDF5" s="2049"/>
      <c r="BDG5" s="2049"/>
      <c r="BDH5" s="2049"/>
      <c r="BDI5" s="2049"/>
      <c r="BDJ5" s="2049"/>
      <c r="BDK5" s="2049"/>
      <c r="BDL5" s="2049"/>
      <c r="BDM5" s="2049"/>
      <c r="BDN5" s="2049"/>
      <c r="BDO5" s="2049"/>
      <c r="BDP5" s="2049"/>
      <c r="BDQ5" s="2049"/>
      <c r="BDR5" s="2049"/>
      <c r="BDS5" s="2049"/>
      <c r="BDT5" s="2049"/>
      <c r="BDU5" s="2049"/>
      <c r="BDV5" s="2049"/>
      <c r="BDW5" s="2049"/>
      <c r="BDX5" s="2049"/>
      <c r="BDY5" s="2049"/>
      <c r="BDZ5" s="2049"/>
      <c r="BEA5" s="2049"/>
      <c r="BEB5" s="2049"/>
      <c r="BEC5" s="2049"/>
      <c r="BED5" s="2049"/>
      <c r="BEE5" s="2049"/>
      <c r="BEF5" s="2049"/>
      <c r="BEG5" s="2049"/>
      <c r="BEH5" s="2049"/>
      <c r="BEI5" s="2049"/>
      <c r="BEJ5" s="2049"/>
      <c r="BEK5" s="2049"/>
      <c r="BEL5" s="2049"/>
      <c r="BEM5" s="2049"/>
      <c r="BEN5" s="2049"/>
      <c r="BEO5" s="2049"/>
      <c r="BEP5" s="2049"/>
      <c r="BEQ5" s="2049"/>
      <c r="BER5" s="2049"/>
      <c r="BES5" s="2049"/>
      <c r="BET5" s="2049"/>
      <c r="BEU5" s="2049"/>
      <c r="BEV5" s="2049"/>
      <c r="BEW5" s="2049"/>
      <c r="BEX5" s="2049"/>
      <c r="BEY5" s="2049"/>
      <c r="BEZ5" s="2049"/>
      <c r="BFA5" s="2049"/>
      <c r="BFB5" s="2049"/>
      <c r="BFC5" s="2049"/>
      <c r="BFD5" s="2049"/>
      <c r="BFE5" s="2049"/>
      <c r="BFF5" s="2049"/>
      <c r="BFG5" s="2049"/>
      <c r="BFH5" s="2049"/>
      <c r="BFI5" s="2049"/>
      <c r="BFJ5" s="2049"/>
      <c r="BFK5" s="2049"/>
      <c r="BFL5" s="2049"/>
      <c r="BFM5" s="2049"/>
      <c r="BFN5" s="2049"/>
      <c r="BFO5" s="2049"/>
      <c r="BFP5" s="2049"/>
      <c r="BFQ5" s="2049"/>
      <c r="BFR5" s="2049"/>
      <c r="BFS5" s="2049"/>
      <c r="BFT5" s="2049"/>
      <c r="BFU5" s="2049"/>
      <c r="BFV5" s="2049"/>
      <c r="BFW5" s="2049"/>
      <c r="BFX5" s="2049"/>
      <c r="BFY5" s="2049"/>
      <c r="BFZ5" s="2049"/>
      <c r="BGA5" s="2049"/>
      <c r="BGB5" s="2049"/>
      <c r="BGC5" s="2049"/>
      <c r="BGD5" s="2049"/>
      <c r="BGE5" s="2049"/>
      <c r="BGF5" s="2049"/>
      <c r="BGG5" s="2049"/>
      <c r="BGH5" s="2049"/>
      <c r="BGI5" s="2049"/>
      <c r="BGJ5" s="2049"/>
      <c r="BGK5" s="2049"/>
      <c r="BGL5" s="2049"/>
      <c r="BGM5" s="2049"/>
      <c r="BGN5" s="2049"/>
      <c r="BGO5" s="2049"/>
      <c r="BGP5" s="2049"/>
      <c r="BGQ5" s="2049"/>
      <c r="BGR5" s="2049"/>
      <c r="BGS5" s="2049"/>
      <c r="BGT5" s="2049"/>
      <c r="BGU5" s="2049"/>
      <c r="BGV5" s="2049"/>
      <c r="BGW5" s="2049"/>
      <c r="BGX5" s="2049"/>
      <c r="BGY5" s="2049"/>
      <c r="BGZ5" s="2049"/>
      <c r="BHA5" s="2049"/>
      <c r="BHB5" s="2049"/>
      <c r="BHC5" s="2049"/>
      <c r="BHD5" s="2049"/>
      <c r="BHE5" s="2049"/>
      <c r="BHF5" s="2049"/>
      <c r="BHG5" s="2049"/>
      <c r="BHH5" s="2049"/>
      <c r="BHI5" s="2049"/>
      <c r="BHJ5" s="2049"/>
      <c r="BHK5" s="2049"/>
      <c r="BHL5" s="2049"/>
      <c r="BHM5" s="2049"/>
      <c r="BHN5" s="2049"/>
      <c r="BHO5" s="2049"/>
      <c r="BHP5" s="2049"/>
      <c r="BHQ5" s="2049"/>
      <c r="BHR5" s="2049"/>
      <c r="BHS5" s="2049"/>
      <c r="BHT5" s="2049"/>
      <c r="BHU5" s="2049"/>
      <c r="BHV5" s="2049"/>
      <c r="BHW5" s="2049"/>
      <c r="BHX5" s="2049"/>
      <c r="BHY5" s="2049"/>
      <c r="BHZ5" s="2049"/>
      <c r="BIA5" s="2049"/>
      <c r="BIB5" s="2049"/>
      <c r="BIC5" s="2049"/>
      <c r="BID5" s="2049"/>
      <c r="BIE5" s="2049"/>
      <c r="BIF5" s="2049"/>
      <c r="BIG5" s="2049"/>
      <c r="BIH5" s="2049"/>
      <c r="BII5" s="2049"/>
      <c r="BIJ5" s="2049"/>
      <c r="BIK5" s="2049"/>
      <c r="BIL5" s="2049"/>
      <c r="BIM5" s="2049"/>
      <c r="BIN5" s="2049"/>
      <c r="BIO5" s="2049"/>
      <c r="BIP5" s="2049"/>
      <c r="BIQ5" s="2049"/>
      <c r="BIR5" s="2049"/>
      <c r="BIS5" s="2049"/>
      <c r="BIT5" s="2049"/>
      <c r="BIU5" s="2049"/>
      <c r="BIV5" s="2049"/>
      <c r="BIW5" s="2049"/>
      <c r="BIX5" s="2049"/>
      <c r="BIY5" s="2049"/>
      <c r="BIZ5" s="2049"/>
      <c r="BJA5" s="2049"/>
      <c r="BJB5" s="2049"/>
      <c r="BJC5" s="2049"/>
      <c r="BJD5" s="2049"/>
      <c r="BJE5" s="2049"/>
      <c r="BJF5" s="2049"/>
      <c r="BJG5" s="2049"/>
      <c r="BJH5" s="2049"/>
      <c r="BJI5" s="2049"/>
      <c r="BJJ5" s="2049"/>
      <c r="BJK5" s="2049"/>
      <c r="BJL5" s="2049"/>
      <c r="BJM5" s="2049"/>
      <c r="BJN5" s="2049"/>
      <c r="BJO5" s="2049"/>
      <c r="BJP5" s="2049"/>
      <c r="BJQ5" s="2049"/>
      <c r="BJR5" s="2049"/>
      <c r="BJS5" s="2049"/>
      <c r="BJT5" s="2049"/>
      <c r="BJU5" s="2049"/>
      <c r="BJV5" s="2049"/>
      <c r="BJW5" s="2049"/>
      <c r="BJX5" s="2049"/>
      <c r="BJY5" s="2049"/>
      <c r="BJZ5" s="2049"/>
      <c r="BKA5" s="2049"/>
      <c r="BKB5" s="2049"/>
      <c r="BKC5" s="2049"/>
      <c r="BKD5" s="2049"/>
      <c r="BKE5" s="2049"/>
      <c r="BKF5" s="2049"/>
      <c r="BKG5" s="2049"/>
      <c r="BKH5" s="2049"/>
      <c r="BKI5" s="2049"/>
      <c r="BKJ5" s="2049"/>
      <c r="BKK5" s="2049"/>
      <c r="BKL5" s="2049"/>
      <c r="BKM5" s="2049"/>
      <c r="BKN5" s="2049"/>
      <c r="BKO5" s="2049"/>
      <c r="BKP5" s="2049"/>
      <c r="BKQ5" s="2049"/>
      <c r="BKR5" s="2049"/>
      <c r="BKS5" s="2049"/>
      <c r="BKT5" s="2049"/>
      <c r="BKU5" s="2049"/>
      <c r="BKV5" s="2049"/>
      <c r="BKW5" s="2049"/>
      <c r="BKX5" s="2049"/>
      <c r="BKY5" s="2049"/>
      <c r="BKZ5" s="2049"/>
      <c r="BLA5" s="2049"/>
      <c r="BLB5" s="2049"/>
      <c r="BLC5" s="2049"/>
      <c r="BLD5" s="2049"/>
      <c r="BLE5" s="2049"/>
      <c r="BLF5" s="2049"/>
      <c r="BLG5" s="2049"/>
      <c r="BLH5" s="2049"/>
      <c r="BLI5" s="2049"/>
      <c r="BLJ5" s="2049"/>
      <c r="BLK5" s="2049"/>
      <c r="BLL5" s="2049"/>
      <c r="BLM5" s="2049"/>
      <c r="BLN5" s="2049"/>
      <c r="BLO5" s="2049"/>
      <c r="BLP5" s="2049"/>
      <c r="BLQ5" s="2049"/>
      <c r="BLR5" s="2049"/>
      <c r="BLS5" s="2049"/>
      <c r="BLT5" s="2049"/>
      <c r="BLU5" s="2049"/>
      <c r="BLV5" s="2049"/>
      <c r="BLW5" s="2049"/>
      <c r="BLX5" s="2049"/>
      <c r="BLY5" s="2049"/>
      <c r="BLZ5" s="2049"/>
      <c r="BMA5" s="2049"/>
      <c r="BMB5" s="2049"/>
      <c r="BMC5" s="2049"/>
      <c r="BMD5" s="2049"/>
      <c r="BME5" s="2049"/>
      <c r="BMF5" s="2049"/>
      <c r="BMG5" s="2049"/>
      <c r="BMH5" s="2049"/>
      <c r="BMI5" s="2049"/>
      <c r="BMJ5" s="2049"/>
      <c r="BMK5" s="2049"/>
      <c r="BML5" s="2049"/>
      <c r="BMM5" s="2049"/>
      <c r="BMN5" s="2049"/>
      <c r="BMO5" s="2049"/>
      <c r="BMP5" s="2049"/>
      <c r="BMQ5" s="2049"/>
      <c r="BMR5" s="2049"/>
      <c r="BMS5" s="2049"/>
      <c r="BMT5" s="2049"/>
      <c r="BMU5" s="2049"/>
      <c r="BMV5" s="2049"/>
      <c r="BMW5" s="2049"/>
      <c r="BMX5" s="2049"/>
      <c r="BMY5" s="2049"/>
      <c r="BMZ5" s="2049"/>
      <c r="BNA5" s="2049"/>
      <c r="BNB5" s="2049"/>
      <c r="BNC5" s="2049"/>
      <c r="BND5" s="2049"/>
      <c r="BNE5" s="2049"/>
      <c r="BNF5" s="2049"/>
      <c r="BNG5" s="2049"/>
      <c r="BNH5" s="2049"/>
      <c r="BNI5" s="2049"/>
      <c r="BNJ5" s="2049"/>
      <c r="BNK5" s="2049"/>
      <c r="BNL5" s="2049"/>
      <c r="BNM5" s="2049"/>
      <c r="BNN5" s="2049"/>
      <c r="BNO5" s="2049"/>
      <c r="BNQ5" s="2829"/>
      <c r="BNR5" s="2829"/>
      <c r="BNS5" s="2829"/>
      <c r="BNT5" s="2829"/>
      <c r="BNU5" s="2829"/>
      <c r="BNV5" s="2829"/>
      <c r="BNW5" s="2829"/>
    </row>
    <row r="6" spans="1:1739" ht="32.25" customHeight="1" x14ac:dyDescent="0.2">
      <c r="A6" s="5591"/>
      <c r="B6" s="5591"/>
      <c r="C6" s="5591"/>
      <c r="D6" s="5591"/>
      <c r="E6" s="5592"/>
      <c r="F6" s="5594" t="s">
        <v>388</v>
      </c>
      <c r="G6" s="868"/>
      <c r="H6" s="5537" t="s">
        <v>389</v>
      </c>
      <c r="I6" s="5456"/>
      <c r="J6" s="5456"/>
      <c r="K6" s="5456"/>
      <c r="L6" s="5456"/>
      <c r="M6" s="5456"/>
      <c r="N6" s="5456"/>
      <c r="O6" s="5456"/>
      <c r="P6" s="5456"/>
      <c r="Q6" s="5456"/>
      <c r="R6" s="5456"/>
      <c r="S6" s="5456"/>
      <c r="T6" s="5456"/>
      <c r="U6" s="5456"/>
      <c r="V6" s="5456"/>
      <c r="W6" s="5456"/>
      <c r="X6" s="5456"/>
      <c r="Y6" s="5456"/>
      <c r="Z6" s="5456"/>
      <c r="AA6" s="5456"/>
      <c r="AB6" s="5456"/>
      <c r="AC6" s="5538"/>
      <c r="AD6" s="5543" t="s">
        <v>390</v>
      </c>
      <c r="AE6" s="5544"/>
      <c r="AF6" s="5544"/>
      <c r="AG6" s="5544"/>
      <c r="AH6" s="5544"/>
      <c r="AI6" s="5544"/>
      <c r="AJ6" s="5544"/>
      <c r="AK6" s="5544"/>
      <c r="AL6" s="5544"/>
      <c r="AM6" s="5544"/>
      <c r="AN6" s="5544"/>
      <c r="AP6" s="5450" t="s">
        <v>391</v>
      </c>
      <c r="AQ6" s="5450"/>
      <c r="AR6" s="5450"/>
      <c r="AS6" s="5451"/>
      <c r="AT6" s="5449" t="s">
        <v>392</v>
      </c>
      <c r="AU6" s="5451"/>
      <c r="AV6" s="5449" t="s">
        <v>393</v>
      </c>
      <c r="AW6" s="5450"/>
      <c r="AX6" s="5450"/>
      <c r="AY6" s="5450"/>
      <c r="AZ6" s="5450"/>
      <c r="BA6" s="5450"/>
      <c r="BB6" s="5450"/>
      <c r="BC6" s="5451"/>
      <c r="BD6" s="5504" t="s">
        <v>394</v>
      </c>
      <c r="BE6" s="5505"/>
      <c r="BF6" s="5505"/>
      <c r="BG6" s="5505"/>
      <c r="BH6" s="5505"/>
      <c r="BI6" s="5505"/>
      <c r="BJ6" s="5505"/>
      <c r="BK6" s="5505"/>
      <c r="BL6" s="5505"/>
      <c r="BM6" s="5505"/>
      <c r="BN6" s="5505"/>
      <c r="BO6" s="5505"/>
      <c r="BP6" s="5505"/>
      <c r="BQ6" s="5505"/>
      <c r="BR6" s="5505"/>
      <c r="BS6" s="5505"/>
      <c r="BT6" s="5505"/>
      <c r="BU6" s="5506"/>
      <c r="BV6" s="5597" t="s">
        <v>395</v>
      </c>
      <c r="BW6" s="5598"/>
      <c r="BX6" s="5598"/>
      <c r="BY6" s="5598"/>
      <c r="BZ6" s="5598"/>
      <c r="CA6" s="5598"/>
      <c r="CB6" s="5598"/>
      <c r="CC6" s="5598"/>
      <c r="CD6" s="5598"/>
      <c r="CE6" s="5598"/>
      <c r="CF6" s="5598"/>
      <c r="CG6" s="5598"/>
      <c r="CH6" s="5598"/>
      <c r="CI6" s="5598"/>
      <c r="CJ6" s="5598"/>
      <c r="CK6" s="5598"/>
      <c r="CL6" s="5598"/>
      <c r="CM6" s="5599"/>
      <c r="CN6" s="5449" t="s">
        <v>6924</v>
      </c>
      <c r="CO6" s="5450"/>
      <c r="CP6" s="5450"/>
      <c r="CQ6" s="5450"/>
      <c r="CR6" s="5451"/>
      <c r="CS6" s="5449" t="s">
        <v>397</v>
      </c>
      <c r="CT6" s="5451"/>
      <c r="CU6" s="5449" t="s">
        <v>8945</v>
      </c>
      <c r="CV6" s="5450"/>
      <c r="CW6" s="5450"/>
      <c r="CX6" s="5450"/>
      <c r="CY6" s="5451"/>
      <c r="CZ6" s="590"/>
      <c r="DA6" s="591"/>
      <c r="DB6" s="591"/>
      <c r="DC6" s="592"/>
      <c r="DD6" s="591"/>
      <c r="DE6" s="591"/>
      <c r="DF6" s="592"/>
      <c r="DG6" s="591"/>
      <c r="DH6" s="591"/>
      <c r="DI6" s="592"/>
      <c r="DJ6" s="591"/>
      <c r="DK6" s="591"/>
      <c r="DL6" s="5449" t="s">
        <v>398</v>
      </c>
      <c r="DM6" s="5450"/>
      <c r="DN6" s="5450"/>
      <c r="DO6" s="5450"/>
      <c r="DP6" s="5450"/>
      <c r="DQ6" s="5450"/>
      <c r="DR6" s="5451"/>
      <c r="DS6" s="5449" t="s">
        <v>399</v>
      </c>
      <c r="DT6" s="5450"/>
      <c r="DU6" s="5450"/>
      <c r="DV6" s="5451"/>
      <c r="DW6" s="5449" t="s">
        <v>400</v>
      </c>
      <c r="DX6" s="5450"/>
      <c r="DY6" s="5450"/>
      <c r="DZ6" s="5451"/>
      <c r="EA6" s="5449" t="s">
        <v>401</v>
      </c>
      <c r="EB6" s="5450"/>
      <c r="EC6" s="5451"/>
      <c r="ED6" s="5582" t="s">
        <v>402</v>
      </c>
      <c r="EE6" s="5583"/>
      <c r="EF6" s="5584"/>
      <c r="EG6" s="5455" t="s">
        <v>403</v>
      </c>
      <c r="EH6" s="5456"/>
      <c r="EI6" s="5456"/>
      <c r="EJ6" s="5456"/>
      <c r="EK6" s="5456"/>
      <c r="EL6" s="5456"/>
      <c r="EM6" s="5456"/>
      <c r="EN6" s="5456"/>
      <c r="EO6" s="5456"/>
      <c r="EP6" s="5456"/>
      <c r="EQ6" s="5456"/>
      <c r="ER6" s="5456"/>
      <c r="ES6" s="5456"/>
      <c r="ET6" s="5456"/>
      <c r="EU6" s="5456"/>
      <c r="EV6" s="5456"/>
      <c r="EW6" s="5456"/>
      <c r="EX6" s="5456"/>
      <c r="EY6" s="5456"/>
      <c r="EZ6" s="5456"/>
      <c r="FA6" s="5456"/>
      <c r="FB6" s="5456"/>
      <c r="FC6" s="5456"/>
      <c r="FD6" s="5456"/>
      <c r="FE6" s="5456"/>
      <c r="FF6" s="5456"/>
      <c r="FG6" s="5456"/>
      <c r="FH6" s="5456"/>
      <c r="FI6" s="5456"/>
      <c r="FJ6" s="5456"/>
      <c r="FK6" s="5456"/>
      <c r="FL6" s="5456"/>
      <c r="FM6" s="5456"/>
      <c r="FN6" s="5456"/>
      <c r="FO6" s="5456"/>
      <c r="FP6" s="5456"/>
      <c r="FQ6" s="5456"/>
      <c r="FR6" s="5456"/>
      <c r="FS6" s="5456"/>
      <c r="FT6" s="5456"/>
      <c r="FU6" s="5456"/>
      <c r="FV6" s="5456"/>
      <c r="FW6" s="5457"/>
      <c r="FX6" s="5582" t="s">
        <v>2763</v>
      </c>
      <c r="FY6" s="5583"/>
      <c r="FZ6" s="5583"/>
      <c r="GA6" s="5583"/>
      <c r="GB6" s="5583"/>
      <c r="GC6" s="5583"/>
      <c r="GD6" s="5583"/>
      <c r="GE6" s="5583"/>
      <c r="GF6" s="5583"/>
      <c r="GG6" s="5583"/>
      <c r="GH6" s="5583"/>
      <c r="GI6" s="5583"/>
      <c r="GJ6" s="5583"/>
      <c r="GK6" s="5583"/>
      <c r="GL6" s="5583"/>
      <c r="GM6" s="5583"/>
      <c r="GN6" s="5583"/>
      <c r="GO6" s="5583"/>
      <c r="GP6" s="5583"/>
      <c r="GQ6" s="5583"/>
      <c r="GR6" s="5583"/>
      <c r="GS6" s="5583"/>
      <c r="GT6" s="5583"/>
      <c r="GU6" s="5583"/>
      <c r="GV6" s="5583"/>
      <c r="GW6" s="5583"/>
      <c r="GX6" s="5583"/>
      <c r="GY6" s="5583"/>
      <c r="GZ6" s="5583"/>
      <c r="HA6" s="5583"/>
      <c r="HB6" s="5583"/>
      <c r="HC6" s="5583"/>
      <c r="HD6" s="5583"/>
      <c r="HE6" s="5583"/>
      <c r="HF6" s="5583"/>
      <c r="HG6" s="5583"/>
      <c r="HH6" s="5583"/>
      <c r="HI6" s="5583"/>
      <c r="HJ6" s="5583"/>
      <c r="HK6" s="5583"/>
      <c r="HL6" s="5583"/>
      <c r="HM6" s="5583"/>
      <c r="HN6" s="5584"/>
      <c r="HO6" s="5449" t="s">
        <v>2963</v>
      </c>
      <c r="HP6" s="5450"/>
      <c r="HQ6" s="5450"/>
      <c r="HR6" s="5450"/>
      <c r="HS6" s="5450"/>
      <c r="HT6" s="5450"/>
      <c r="HU6" s="5450"/>
      <c r="HV6" s="5450"/>
      <c r="HW6" s="5450"/>
      <c r="HX6" s="5451"/>
      <c r="HY6" s="5449" t="s">
        <v>2964</v>
      </c>
      <c r="HZ6" s="5450"/>
      <c r="IA6" s="5450"/>
      <c r="IB6" s="5450"/>
      <c r="IC6" s="5450"/>
      <c r="ID6" s="5450"/>
      <c r="IE6" s="5450"/>
      <c r="IF6" s="5450"/>
      <c r="IG6" s="5450"/>
      <c r="IH6" s="5451"/>
      <c r="II6" s="5455" t="s">
        <v>404</v>
      </c>
      <c r="IJ6" s="5456"/>
      <c r="IK6" s="5456"/>
      <c r="IL6" s="5456"/>
      <c r="IM6" s="5456"/>
      <c r="IN6" s="5456"/>
      <c r="IO6" s="5456"/>
      <c r="IP6" s="5456"/>
      <c r="IQ6" s="5457"/>
      <c r="IR6" s="5455" t="s">
        <v>405</v>
      </c>
      <c r="IS6" s="5456"/>
      <c r="IT6" s="5456"/>
      <c r="IU6" s="5456"/>
      <c r="IV6" s="5456"/>
      <c r="IW6" s="5456"/>
      <c r="IX6" s="5456"/>
      <c r="IY6" s="5456"/>
      <c r="IZ6" s="5457"/>
      <c r="JA6" s="5455" t="s">
        <v>2909</v>
      </c>
      <c r="JB6" s="5456"/>
      <c r="JC6" s="5456"/>
      <c r="JD6" s="5456"/>
      <c r="JE6" s="5456"/>
      <c r="JF6" s="5456"/>
      <c r="JG6" s="5456"/>
      <c r="JH6" s="5456"/>
      <c r="JI6" s="5457"/>
      <c r="JJ6" s="5455" t="s">
        <v>404</v>
      </c>
      <c r="JK6" s="5456"/>
      <c r="JL6" s="5456"/>
      <c r="JM6" s="5456"/>
      <c r="JN6" s="5456"/>
      <c r="JO6" s="5456"/>
      <c r="JP6" s="5456"/>
      <c r="JQ6" s="5456"/>
      <c r="JR6" s="5457"/>
      <c r="JS6" s="5455" t="s">
        <v>405</v>
      </c>
      <c r="JT6" s="5456"/>
      <c r="JU6" s="5456"/>
      <c r="JV6" s="5456"/>
      <c r="JW6" s="5456"/>
      <c r="JX6" s="5456"/>
      <c r="JY6" s="5456"/>
      <c r="JZ6" s="5456"/>
      <c r="KA6" s="5457"/>
      <c r="KB6" s="5455" t="s">
        <v>2909</v>
      </c>
      <c r="KC6" s="5456"/>
      <c r="KD6" s="5456"/>
      <c r="KE6" s="5456"/>
      <c r="KF6" s="5456"/>
      <c r="KG6" s="5456"/>
      <c r="KH6" s="5456"/>
      <c r="KI6" s="5456"/>
      <c r="KJ6" s="5457"/>
      <c r="KK6" s="5455" t="s">
        <v>406</v>
      </c>
      <c r="KL6" s="5457"/>
      <c r="KM6" s="5455" t="s">
        <v>407</v>
      </c>
      <c r="KN6" s="5457"/>
      <c r="KO6" s="5449" t="s">
        <v>408</v>
      </c>
      <c r="KP6" s="5450"/>
      <c r="KQ6" s="5450"/>
      <c r="KR6" s="5450"/>
      <c r="KS6" s="5450"/>
      <c r="KT6" s="5450"/>
      <c r="KU6" s="5450"/>
      <c r="KV6" s="5450"/>
      <c r="KW6" s="5450"/>
      <c r="KX6" s="5450"/>
      <c r="KY6" s="5450"/>
      <c r="KZ6" s="5451"/>
      <c r="LA6" s="5455" t="s">
        <v>409</v>
      </c>
      <c r="LB6" s="5456"/>
      <c r="LC6" s="5456"/>
      <c r="LD6" s="5456"/>
      <c r="LE6" s="5456"/>
      <c r="LF6" s="5456"/>
      <c r="LG6" s="5457"/>
      <c r="LH6" s="5455" t="s">
        <v>410</v>
      </c>
      <c r="LI6" s="5456"/>
      <c r="LJ6" s="5456"/>
      <c r="LK6" s="5457"/>
      <c r="LL6" s="1222" t="s">
        <v>2810</v>
      </c>
      <c r="LM6" s="1223" t="s">
        <v>2811</v>
      </c>
      <c r="LN6" s="1223" t="s">
        <v>2812</v>
      </c>
      <c r="LO6" s="1223" t="s">
        <v>2813</v>
      </c>
      <c r="LP6" s="1223"/>
      <c r="LQ6" s="1224"/>
      <c r="LR6" s="1222" t="s">
        <v>2810</v>
      </c>
      <c r="LS6" s="1223" t="s">
        <v>2811</v>
      </c>
      <c r="LT6" s="1223" t="s">
        <v>2812</v>
      </c>
      <c r="LU6" s="1223" t="s">
        <v>2813</v>
      </c>
      <c r="LV6" s="1223"/>
      <c r="LW6" s="1223"/>
      <c r="LX6" s="1222" t="s">
        <v>2810</v>
      </c>
      <c r="LY6" s="1223" t="s">
        <v>2811</v>
      </c>
      <c r="LZ6" s="1223" t="s">
        <v>2812</v>
      </c>
      <c r="MA6" s="1223" t="s">
        <v>2813</v>
      </c>
      <c r="MB6" s="1223"/>
      <c r="MC6" s="1224"/>
      <c r="MD6" s="1222" t="s">
        <v>2810</v>
      </c>
      <c r="ME6" s="1223" t="s">
        <v>2811</v>
      </c>
      <c r="MF6" s="1223" t="s">
        <v>2812</v>
      </c>
      <c r="MG6" s="1223" t="s">
        <v>2813</v>
      </c>
      <c r="MH6" s="1223" t="s">
        <v>2823</v>
      </c>
      <c r="MI6" s="1224"/>
      <c r="MJ6" s="1222" t="s">
        <v>2810</v>
      </c>
      <c r="MK6" s="1223" t="s">
        <v>2811</v>
      </c>
      <c r="ML6" s="1223" t="s">
        <v>2812</v>
      </c>
      <c r="MM6" s="1223" t="s">
        <v>2813</v>
      </c>
      <c r="MN6" s="1223"/>
      <c r="MO6" s="1224"/>
      <c r="MP6" s="1222" t="s">
        <v>2810</v>
      </c>
      <c r="MQ6" s="1223" t="s">
        <v>2811</v>
      </c>
      <c r="MR6" s="1223" t="s">
        <v>2812</v>
      </c>
      <c r="MS6" s="1223" t="s">
        <v>2813</v>
      </c>
      <c r="MT6" s="1223"/>
      <c r="MU6" s="1224"/>
      <c r="MV6" s="1222" t="s">
        <v>2810</v>
      </c>
      <c r="MW6" s="1223" t="s">
        <v>2811</v>
      </c>
      <c r="MX6" s="1223" t="s">
        <v>2812</v>
      </c>
      <c r="MY6" s="1223"/>
      <c r="MZ6" s="1224"/>
      <c r="NA6" s="1222" t="s">
        <v>2810</v>
      </c>
      <c r="NB6" s="1223" t="s">
        <v>2811</v>
      </c>
      <c r="NC6" s="1223" t="s">
        <v>2812</v>
      </c>
      <c r="ND6" s="1223" t="s">
        <v>2813</v>
      </c>
      <c r="NE6" s="1223"/>
      <c r="NF6" s="1224"/>
      <c r="NG6" s="1222" t="s">
        <v>2810</v>
      </c>
      <c r="NH6" s="1223" t="s">
        <v>2811</v>
      </c>
      <c r="NI6" s="1223" t="s">
        <v>2812</v>
      </c>
      <c r="NJ6" s="1223" t="s">
        <v>2813</v>
      </c>
      <c r="NK6" s="1223"/>
      <c r="NL6" s="1224"/>
      <c r="NM6" s="5520" t="s">
        <v>411</v>
      </c>
      <c r="NN6" s="5578"/>
      <c r="NO6" s="5579" t="s">
        <v>412</v>
      </c>
      <c r="NP6" s="5580"/>
      <c r="NQ6" s="5580"/>
      <c r="NR6" s="5580"/>
      <c r="NS6" s="5580"/>
      <c r="NT6" s="5580"/>
      <c r="NU6" s="5580"/>
      <c r="NV6" s="5580"/>
      <c r="NW6" s="5580"/>
      <c r="NX6" s="5580"/>
      <c r="NY6" s="5580"/>
      <c r="NZ6" s="5581"/>
      <c r="OA6" s="5613" t="s">
        <v>413</v>
      </c>
      <c r="OB6" s="5613"/>
      <c r="OC6" s="5613"/>
      <c r="OD6" s="5613"/>
      <c r="OE6" s="5613"/>
      <c r="OF6" s="5613"/>
      <c r="OG6" s="5613"/>
      <c r="OH6" s="5613"/>
      <c r="OI6" s="5613"/>
      <c r="OJ6" s="5613"/>
      <c r="OK6" s="5613"/>
      <c r="OL6" s="5613"/>
      <c r="OM6" s="5452" t="s">
        <v>414</v>
      </c>
      <c r="ON6" s="5453"/>
      <c r="OO6" s="5454"/>
      <c r="OP6" s="5493" t="s">
        <v>3036</v>
      </c>
      <c r="OQ6" s="5494"/>
      <c r="OR6" s="5498"/>
      <c r="OS6" s="1113"/>
      <c r="OT6" s="1115"/>
      <c r="OU6" s="5507" t="s">
        <v>6762</v>
      </c>
      <c r="OV6" s="5482"/>
      <c r="OW6" s="5482"/>
      <c r="OX6" s="5482"/>
      <c r="OY6" s="5482"/>
      <c r="OZ6" s="5482"/>
      <c r="PA6" s="5482"/>
      <c r="PB6" s="5482"/>
      <c r="PC6" s="5482"/>
      <c r="PD6" s="5482"/>
      <c r="PE6" s="5482"/>
      <c r="PF6" s="5482"/>
      <c r="PG6" s="5482"/>
      <c r="PH6" s="5482"/>
      <c r="PI6" s="5482"/>
      <c r="PJ6" s="5482"/>
      <c r="PK6" s="5482"/>
      <c r="PL6" s="5511"/>
      <c r="PM6" s="5493" t="s">
        <v>6763</v>
      </c>
      <c r="PN6" s="5494"/>
      <c r="PO6" s="5494"/>
      <c r="PP6" s="5494"/>
      <c r="PQ6" s="5494"/>
      <c r="PR6" s="5494"/>
      <c r="PS6" s="5494"/>
      <c r="PT6" s="5494"/>
      <c r="PU6" s="5494"/>
      <c r="PV6" s="5494"/>
      <c r="PW6" s="5494"/>
      <c r="PX6" s="5494"/>
      <c r="PY6" s="5494"/>
      <c r="PZ6" s="5494"/>
      <c r="QA6" s="5494"/>
      <c r="QB6" s="5494"/>
      <c r="QC6" s="5494"/>
      <c r="QD6" s="5494"/>
      <c r="QE6" s="5494"/>
      <c r="QF6" s="5494"/>
      <c r="QG6" s="5494"/>
      <c r="QH6" s="5494"/>
      <c r="QI6" s="5494"/>
      <c r="QJ6" s="5494"/>
      <c r="QK6" s="5494"/>
      <c r="QL6" s="5494"/>
      <c r="QM6" s="5494"/>
      <c r="QN6" s="5494"/>
      <c r="QO6" s="5494"/>
      <c r="QP6" s="5494"/>
      <c r="QQ6" s="5494"/>
      <c r="QR6" s="5494"/>
      <c r="QS6" s="5494"/>
      <c r="QT6" s="5498"/>
      <c r="QU6" s="2270" t="s">
        <v>6764</v>
      </c>
      <c r="QV6" s="2263"/>
      <c r="QW6" s="2263"/>
      <c r="QX6" s="2263"/>
      <c r="QY6" s="2263"/>
      <c r="QZ6" s="2263"/>
      <c r="RA6" s="2263"/>
      <c r="RB6" s="2263"/>
      <c r="RC6" s="2263"/>
      <c r="RD6" s="2263"/>
      <c r="RE6" s="2263"/>
      <c r="RF6" s="2263"/>
      <c r="RG6" s="2263"/>
      <c r="RH6" s="2263"/>
      <c r="RI6" s="2263"/>
      <c r="RJ6" s="2263"/>
      <c r="RK6" s="2263"/>
      <c r="RL6" s="2251"/>
      <c r="RM6" s="2246" t="s">
        <v>6765</v>
      </c>
      <c r="RN6" s="2245"/>
      <c r="RO6" s="2245"/>
      <c r="RP6" s="2245"/>
      <c r="RQ6" s="2245"/>
      <c r="RR6" s="2245"/>
      <c r="RS6" s="2245"/>
      <c r="RT6" s="2245"/>
      <c r="RU6" s="2245"/>
      <c r="RV6" s="2245"/>
      <c r="RW6" s="2245"/>
      <c r="RX6" s="2245"/>
      <c r="RY6" s="2245"/>
      <c r="RZ6" s="2245"/>
      <c r="SA6" s="2245"/>
      <c r="SB6" s="2245"/>
      <c r="SC6" s="2245"/>
      <c r="SD6" s="2245"/>
      <c r="SE6" s="2245"/>
      <c r="SF6" s="2245"/>
      <c r="SG6" s="2245"/>
      <c r="SH6" s="2245"/>
      <c r="SI6" s="2245"/>
      <c r="SJ6" s="2245"/>
      <c r="SK6" s="2245"/>
      <c r="SL6" s="2245"/>
      <c r="SM6" s="2245"/>
      <c r="SN6" s="2245"/>
      <c r="SO6" s="2245"/>
      <c r="SP6" s="2245"/>
      <c r="SQ6" s="2245"/>
      <c r="SR6" s="2245"/>
      <c r="SS6" s="2245"/>
      <c r="ST6" s="2254"/>
      <c r="SU6" s="1113"/>
      <c r="SV6" s="1114"/>
      <c r="SW6" s="1114"/>
      <c r="SX6" s="1114"/>
      <c r="SY6" s="1114"/>
      <c r="SZ6" s="5562" t="s">
        <v>6375</v>
      </c>
      <c r="TA6" s="5563"/>
      <c r="TB6" s="5563"/>
      <c r="TC6" s="5564"/>
      <c r="TD6" s="5562" t="s">
        <v>6376</v>
      </c>
      <c r="TE6" s="5563"/>
      <c r="TF6" s="5563"/>
      <c r="TG6" s="5564"/>
      <c r="TH6" s="5562" t="s">
        <v>6377</v>
      </c>
      <c r="TI6" s="5563"/>
      <c r="TJ6" s="5563"/>
      <c r="TK6" s="5564"/>
      <c r="TL6" s="5562" t="s">
        <v>6378</v>
      </c>
      <c r="TM6" s="5563"/>
      <c r="TN6" s="5563"/>
      <c r="TO6" s="5564"/>
      <c r="TP6" s="5562" t="s">
        <v>6379</v>
      </c>
      <c r="TQ6" s="5563"/>
      <c r="TR6" s="5563"/>
      <c r="TS6" s="5564"/>
      <c r="TT6" s="5562" t="s">
        <v>6380</v>
      </c>
      <c r="TU6" s="5563"/>
      <c r="TV6" s="5563"/>
      <c r="TW6" s="5564"/>
      <c r="TX6" s="5562" t="s">
        <v>6381</v>
      </c>
      <c r="TY6" s="5563"/>
      <c r="TZ6" s="5563"/>
      <c r="UA6" s="5564"/>
      <c r="UB6" s="5562" t="s">
        <v>6382</v>
      </c>
      <c r="UC6" s="5563"/>
      <c r="UD6" s="5563"/>
      <c r="UE6" s="5564"/>
      <c r="UF6" s="5562" t="s">
        <v>6383</v>
      </c>
      <c r="UG6" s="5563"/>
      <c r="UH6" s="5563"/>
      <c r="UI6" s="5564"/>
      <c r="UJ6" s="5562" t="s">
        <v>6384</v>
      </c>
      <c r="UK6" s="5563"/>
      <c r="UL6" s="5563"/>
      <c r="UM6" s="5564"/>
      <c r="UN6" s="5562" t="s">
        <v>6385</v>
      </c>
      <c r="UO6" s="5563"/>
      <c r="UP6" s="5563"/>
      <c r="UQ6" s="5564"/>
      <c r="UR6" s="5562" t="s">
        <v>6386</v>
      </c>
      <c r="US6" s="5563"/>
      <c r="UT6" s="5563"/>
      <c r="UU6" s="5564"/>
      <c r="UV6" s="5562" t="s">
        <v>6387</v>
      </c>
      <c r="UW6" s="5563"/>
      <c r="UX6" s="5563"/>
      <c r="UY6" s="5564"/>
      <c r="UZ6" s="5562" t="s">
        <v>6388</v>
      </c>
      <c r="VA6" s="5563"/>
      <c r="VB6" s="5563"/>
      <c r="VC6" s="5564"/>
      <c r="VD6" s="5562" t="s">
        <v>7176</v>
      </c>
      <c r="VE6" s="5563"/>
      <c r="VF6" s="5563"/>
      <c r="VG6" s="5563"/>
      <c r="VH6" s="5563"/>
      <c r="VI6" s="5563"/>
      <c r="VJ6" s="5563"/>
      <c r="VK6" s="5563"/>
      <c r="VL6" s="5563"/>
      <c r="VM6" s="5563"/>
      <c r="VN6" s="5563"/>
      <c r="VO6" s="5563"/>
      <c r="VP6" s="5563"/>
      <c r="VQ6" s="5563"/>
      <c r="VR6" s="5563"/>
      <c r="VS6" s="5563"/>
      <c r="VT6" s="5563"/>
      <c r="VU6" s="5563"/>
      <c r="VV6" s="5563"/>
      <c r="VW6" s="5563"/>
      <c r="VX6" s="5563"/>
      <c r="VY6" s="5563"/>
      <c r="VZ6" s="5563"/>
      <c r="WA6" s="5563"/>
      <c r="WB6" s="5563"/>
      <c r="WC6" s="5563"/>
      <c r="WD6" s="5563"/>
      <c r="WE6" s="5563"/>
      <c r="WF6" s="5563"/>
      <c r="WG6" s="5563"/>
      <c r="WH6" s="5563"/>
      <c r="WI6" s="5563"/>
      <c r="WJ6" s="5563"/>
      <c r="WK6" s="5563"/>
      <c r="WL6" s="5563"/>
      <c r="WM6" s="5563"/>
      <c r="WN6" s="5563"/>
      <c r="WO6" s="5563"/>
      <c r="WP6" s="5563"/>
      <c r="WQ6" s="5563"/>
      <c r="WR6" s="5563"/>
      <c r="WS6" s="5563"/>
      <c r="WT6" s="5563"/>
      <c r="WU6" s="5563"/>
      <c r="WV6" s="2144"/>
      <c r="WW6" s="5470" t="s">
        <v>415</v>
      </c>
      <c r="WX6" s="5470"/>
      <c r="WY6" s="5470"/>
      <c r="WZ6" s="5470"/>
      <c r="XA6" s="5470"/>
      <c r="XB6" s="5470"/>
      <c r="XC6" s="5470"/>
      <c r="XD6" s="5470"/>
      <c r="XE6" s="5470"/>
      <c r="XF6" s="5470"/>
      <c r="XG6" s="5470"/>
      <c r="XH6" s="5470" t="s">
        <v>416</v>
      </c>
      <c r="XI6" s="5470"/>
      <c r="XJ6" s="5470"/>
      <c r="XK6" s="5470"/>
      <c r="XL6" s="5470"/>
      <c r="XM6" s="5470"/>
      <c r="XN6" s="5470"/>
      <c r="XO6" s="5470"/>
      <c r="XP6" s="5470"/>
      <c r="XQ6" s="5470"/>
      <c r="XR6" s="5470"/>
      <c r="XS6" s="5470" t="s">
        <v>417</v>
      </c>
      <c r="XT6" s="5470"/>
      <c r="XU6" s="5470"/>
      <c r="XV6" s="5470"/>
      <c r="XW6" s="5470"/>
      <c r="XX6" s="5470" t="s">
        <v>6661</v>
      </c>
      <c r="XY6" s="5470"/>
      <c r="XZ6" s="5470"/>
      <c r="YA6" s="5470"/>
      <c r="YB6" s="5470"/>
      <c r="YC6" s="5470"/>
      <c r="YD6" s="5470" t="s">
        <v>6662</v>
      </c>
      <c r="YE6" s="5470"/>
      <c r="YF6" s="5470"/>
      <c r="YG6" s="5470"/>
      <c r="YH6" s="5470"/>
      <c r="YI6" s="5470"/>
      <c r="YJ6" s="5470" t="s">
        <v>6666</v>
      </c>
      <c r="YK6" s="5470"/>
      <c r="YL6" s="5470"/>
      <c r="YM6" s="5470"/>
      <c r="YN6" s="5470"/>
      <c r="YO6" s="5470"/>
      <c r="YP6" s="5470" t="s">
        <v>2509</v>
      </c>
      <c r="YQ6" s="5470"/>
      <c r="YR6" s="5470"/>
      <c r="YS6" s="5470" t="s">
        <v>418</v>
      </c>
      <c r="YT6" s="5470"/>
      <c r="YU6" s="5471"/>
      <c r="YV6" s="5585" t="s">
        <v>419</v>
      </c>
      <c r="YW6" s="5586"/>
      <c r="YX6" s="5586"/>
      <c r="YY6" s="5586"/>
      <c r="YZ6" s="5586"/>
      <c r="ZA6" s="5586"/>
      <c r="ZB6" s="5586"/>
      <c r="ZC6" s="5586"/>
      <c r="ZD6" s="5587"/>
      <c r="ZE6" s="5469" t="s">
        <v>420</v>
      </c>
      <c r="ZF6" s="5470"/>
      <c r="ZG6" s="5471"/>
      <c r="ZH6" s="5469" t="s">
        <v>421</v>
      </c>
      <c r="ZI6" s="5470"/>
      <c r="ZJ6" s="5470"/>
      <c r="ZK6" s="5471"/>
      <c r="ZL6" s="5469" t="s">
        <v>2529</v>
      </c>
      <c r="ZM6" s="5470"/>
      <c r="ZN6" s="5470"/>
      <c r="ZO6" s="5471"/>
      <c r="ZP6" s="5469" t="s">
        <v>422</v>
      </c>
      <c r="ZQ6" s="5470"/>
      <c r="ZR6" s="5470"/>
      <c r="ZS6" s="5471"/>
      <c r="ZT6" s="5588" t="s">
        <v>7758</v>
      </c>
      <c r="ZU6" s="5589"/>
      <c r="ZV6" s="5589"/>
      <c r="ZW6" s="5590"/>
      <c r="ZX6" s="5588" t="s">
        <v>7770</v>
      </c>
      <c r="ZY6" s="5589"/>
      <c r="ZZ6" s="5589"/>
      <c r="AAA6" s="5590"/>
      <c r="AAB6" s="5588" t="s">
        <v>7771</v>
      </c>
      <c r="AAC6" s="5589"/>
      <c r="AAD6" s="5589"/>
      <c r="AAE6" s="5590"/>
      <c r="AAF6" s="5469" t="s">
        <v>6905</v>
      </c>
      <c r="AAG6" s="5470"/>
      <c r="AAH6" s="5470"/>
      <c r="AAI6" s="5471"/>
      <c r="AAJ6" s="5469" t="s">
        <v>423</v>
      </c>
      <c r="AAK6" s="5470"/>
      <c r="AAL6" s="5470"/>
      <c r="AAM6" s="5470"/>
      <c r="AAN6" s="5470"/>
      <c r="AAO6" s="5470"/>
      <c r="AAP6" s="5470"/>
      <c r="AAQ6" s="5471"/>
      <c r="AAR6" s="5469" t="s">
        <v>424</v>
      </c>
      <c r="AAS6" s="5470"/>
      <c r="AAT6" s="5470"/>
      <c r="AAU6" s="5470"/>
      <c r="AAV6" s="5470"/>
      <c r="AAW6" s="5470"/>
      <c r="AAX6" s="5470"/>
      <c r="AAY6" s="5470"/>
      <c r="AAZ6" s="5470" t="s">
        <v>425</v>
      </c>
      <c r="ABA6" s="5470"/>
      <c r="ABB6" s="5470"/>
      <c r="ABC6" s="5470"/>
      <c r="ABD6" s="5470"/>
      <c r="ABE6" s="5470"/>
      <c r="ABF6" s="5470"/>
      <c r="ABG6" s="5470"/>
      <c r="ABH6" s="5470"/>
      <c r="ABI6" s="5470"/>
      <c r="ABJ6" s="5470"/>
      <c r="ABK6" s="5470"/>
      <c r="ABL6" s="5470"/>
      <c r="ABM6" s="5470"/>
      <c r="ABN6" s="589"/>
      <c r="ABO6" s="589"/>
      <c r="ABP6" s="5469" t="s">
        <v>426</v>
      </c>
      <c r="ABQ6" s="5470"/>
      <c r="ABR6" s="5470"/>
      <c r="ABS6" s="5470"/>
      <c r="ABT6" s="5470"/>
      <c r="ABU6" s="5470"/>
      <c r="ABV6" s="5470"/>
      <c r="ABW6" s="5470"/>
      <c r="ABX6" s="5470"/>
      <c r="ABY6" s="5470"/>
      <c r="ABZ6" s="5470"/>
      <c r="ACA6" s="5470"/>
      <c r="ACB6" s="5470" t="s">
        <v>427</v>
      </c>
      <c r="ACC6" s="5470"/>
      <c r="ACD6" s="5470"/>
      <c r="ACE6" s="5470"/>
      <c r="ACF6" s="5470"/>
      <c r="ACG6" s="5470"/>
      <c r="ACH6" s="5470"/>
      <c r="ACI6" s="5470"/>
      <c r="ACJ6" s="5470"/>
      <c r="ACK6" s="5470"/>
      <c r="ACL6" s="5470" t="s">
        <v>428</v>
      </c>
      <c r="ACM6" s="5470"/>
      <c r="ACN6" s="5470"/>
      <c r="ACO6" s="5470"/>
      <c r="ACP6" s="5470"/>
      <c r="ACQ6" s="5470"/>
      <c r="ACR6" s="5470"/>
      <c r="ACS6" s="5470"/>
      <c r="ACT6" s="5470" t="s">
        <v>429</v>
      </c>
      <c r="ACU6" s="5470"/>
      <c r="ACV6" s="5470"/>
      <c r="ACW6" s="5470"/>
      <c r="ACX6" s="5470"/>
      <c r="ACY6" s="5470"/>
      <c r="ACZ6" s="5470"/>
      <c r="ADA6" s="5470"/>
      <c r="ADB6" s="5470"/>
      <c r="ADC6" s="5470"/>
      <c r="ADD6" s="5470" t="s">
        <v>430</v>
      </c>
      <c r="ADE6" s="5470"/>
      <c r="ADF6" s="5470"/>
      <c r="ADG6" s="5470"/>
      <c r="ADH6" s="5470"/>
      <c r="ADI6" s="5470"/>
      <c r="ADJ6" s="5470" t="s">
        <v>431</v>
      </c>
      <c r="ADK6" s="5470"/>
      <c r="ADL6" s="5470"/>
      <c r="ADM6" s="5470"/>
      <c r="ADN6" s="5470"/>
      <c r="ADO6" s="5470"/>
      <c r="ADP6" s="5470"/>
      <c r="ADQ6" s="5470"/>
      <c r="ADR6" s="5470"/>
      <c r="ADS6" s="5470"/>
      <c r="ADT6" s="5470" t="s">
        <v>432</v>
      </c>
      <c r="ADU6" s="5470"/>
      <c r="ADV6" s="5470"/>
      <c r="ADW6" s="5470"/>
      <c r="ADX6" s="5470"/>
      <c r="ADY6" s="5471"/>
      <c r="ADZ6" s="5607" t="s">
        <v>433</v>
      </c>
      <c r="AEA6" s="5513"/>
      <c r="AEB6" s="5513"/>
      <c r="AEC6" s="5513"/>
      <c r="AED6" s="5513"/>
      <c r="AEE6" s="5513"/>
      <c r="AEF6" s="5513"/>
      <c r="AEG6" s="5513"/>
      <c r="AEH6" s="5513"/>
      <c r="AEI6" s="5513"/>
      <c r="AEJ6" s="5513"/>
      <c r="AEK6" s="5513"/>
      <c r="AEL6" s="5513"/>
      <c r="AEM6" s="5513"/>
      <c r="AEN6" s="5513"/>
      <c r="AEO6" s="5470" t="s">
        <v>7135</v>
      </c>
      <c r="AEP6" s="5470"/>
      <c r="AEQ6" s="5470"/>
      <c r="AER6" s="5470"/>
      <c r="AES6" s="5470"/>
      <c r="AET6" s="5470"/>
      <c r="AEU6" s="5470"/>
      <c r="AEV6" s="5470"/>
      <c r="AEW6" s="5577"/>
      <c r="AEX6" s="5576" t="s">
        <v>2378</v>
      </c>
      <c r="AEY6" s="5470"/>
      <c r="AEZ6" s="5470"/>
      <c r="AFA6" s="5470"/>
      <c r="AFB6" s="5470"/>
      <c r="AFC6" s="5470"/>
      <c r="AFD6" s="5470"/>
      <c r="AFE6" s="5470"/>
      <c r="AFF6" s="5470"/>
      <c r="AFG6" s="5470"/>
      <c r="AFH6" s="5470"/>
      <c r="AFI6" s="5470"/>
      <c r="AFJ6" s="5470"/>
      <c r="AFK6" s="5470"/>
      <c r="AFL6" s="5470"/>
      <c r="AFM6" s="5577"/>
      <c r="AFN6" s="5576" t="s">
        <v>7441</v>
      </c>
      <c r="AFO6" s="5470"/>
      <c r="AFP6" s="5470"/>
      <c r="AFQ6" s="5470"/>
      <c r="AFR6" s="5470"/>
      <c r="AFS6" s="5470"/>
      <c r="AFT6" s="5470"/>
      <c r="AFU6" s="5470"/>
      <c r="AFV6" s="5470"/>
      <c r="AFW6" s="5470"/>
      <c r="AFX6" s="5470"/>
      <c r="AFY6" s="5470"/>
      <c r="AFZ6" s="5470"/>
      <c r="AGA6" s="5470"/>
      <c r="AGB6" s="5470"/>
      <c r="AGC6" s="5470"/>
      <c r="AGD6" s="5470"/>
      <c r="AGE6" s="5470"/>
      <c r="AGF6" s="5470" t="s">
        <v>6901</v>
      </c>
      <c r="AGG6" s="5470"/>
      <c r="AGH6" s="5470"/>
      <c r="AGI6" s="5470"/>
      <c r="AGJ6" s="5470"/>
      <c r="AGK6" s="5470"/>
      <c r="AGL6" s="5470"/>
      <c r="AGM6" s="5470"/>
      <c r="AGN6" s="5470"/>
      <c r="AGO6" s="5470"/>
      <c r="AGP6" s="5470"/>
      <c r="AGQ6" s="5470"/>
      <c r="AGR6" s="5470"/>
      <c r="AGS6" s="5470"/>
      <c r="AGT6" s="5470"/>
      <c r="AGU6" s="5470"/>
      <c r="AGV6" s="5470"/>
      <c r="AGW6" s="5470"/>
      <c r="AGX6" s="5470"/>
      <c r="AGY6" s="5470"/>
      <c r="AGZ6" s="5470"/>
      <c r="AHA6" s="5470"/>
      <c r="AHB6" s="5470"/>
      <c r="AHC6" s="5470"/>
      <c r="AHD6" s="5470"/>
      <c r="AHE6" s="5470"/>
      <c r="AHF6" s="5470"/>
      <c r="AHG6" s="5470" t="s">
        <v>435</v>
      </c>
      <c r="AHH6" s="5470"/>
      <c r="AHI6" s="5470"/>
      <c r="AHJ6" s="5470"/>
      <c r="AHK6" s="5470"/>
      <c r="AHL6" s="5470"/>
      <c r="AHM6" s="5470"/>
      <c r="AHN6" s="5470"/>
      <c r="AHO6" s="5470"/>
      <c r="AHP6" s="5470"/>
      <c r="AHQ6" s="5470"/>
      <c r="AHR6" s="5470"/>
      <c r="AHS6" s="5470"/>
      <c r="AHT6" s="5470"/>
      <c r="AHU6" s="5470"/>
      <c r="AHV6" s="5470"/>
      <c r="AHW6" s="5470"/>
      <c r="AHX6" s="5470"/>
      <c r="AHY6" s="5470"/>
      <c r="AHZ6" s="5470"/>
      <c r="AIA6" s="906"/>
      <c r="AIB6" s="907"/>
      <c r="AIC6" s="848"/>
      <c r="AID6" s="591"/>
      <c r="AIE6" s="591"/>
      <c r="AIF6" s="908"/>
      <c r="AIG6" s="877"/>
      <c r="AIH6" s="877"/>
      <c r="AII6" s="877"/>
      <c r="AIJ6" s="877"/>
      <c r="AIK6" s="877"/>
      <c r="AIL6" s="5449" t="s">
        <v>7464</v>
      </c>
      <c r="AIM6" s="5450"/>
      <c r="AIN6" s="5450"/>
      <c r="AIO6" s="5450"/>
      <c r="AIP6" s="5450"/>
      <c r="AIQ6" s="5451"/>
      <c r="AIR6" s="5449" t="s">
        <v>7465</v>
      </c>
      <c r="AIS6" s="5450"/>
      <c r="AIT6" s="5450"/>
      <c r="AIU6" s="5450"/>
      <c r="AIV6" s="5450"/>
      <c r="AIW6" s="5451"/>
      <c r="AIX6" s="5449" t="s">
        <v>436</v>
      </c>
      <c r="AIY6" s="5450"/>
      <c r="AIZ6" s="5450"/>
      <c r="AJA6" s="5450"/>
      <c r="AJB6" s="5450"/>
      <c r="AJC6" s="5451"/>
      <c r="AJD6" s="5449" t="s">
        <v>437</v>
      </c>
      <c r="AJE6" s="5450"/>
      <c r="AJF6" s="5450"/>
      <c r="AJG6" s="5450"/>
      <c r="AJH6" s="5450"/>
      <c r="AJI6" s="5451"/>
      <c r="AJJ6" s="5449" t="s">
        <v>437</v>
      </c>
      <c r="AJK6" s="5450"/>
      <c r="AJL6" s="5450"/>
      <c r="AJM6" s="5450"/>
      <c r="AJN6" s="5450"/>
      <c r="AJO6" s="5451"/>
      <c r="AJP6" s="5449" t="s">
        <v>7476</v>
      </c>
      <c r="AJQ6" s="5450"/>
      <c r="AJR6" s="5450"/>
      <c r="AJS6" s="5450"/>
      <c r="AJT6" s="5450"/>
      <c r="AJU6" s="5451"/>
      <c r="AJV6" s="5514" t="s">
        <v>2806</v>
      </c>
      <c r="AJW6" s="5515"/>
      <c r="AJX6" s="5515"/>
      <c r="AJY6" s="5515"/>
      <c r="AJZ6" s="5515"/>
      <c r="AKA6" s="5515"/>
      <c r="AKB6" s="5515"/>
      <c r="AKC6" s="5515"/>
      <c r="AKD6" s="5515"/>
      <c r="AKE6" s="5515"/>
      <c r="AKF6" s="5515"/>
      <c r="AKG6" s="5516"/>
      <c r="AKH6" s="5605" t="s">
        <v>2807</v>
      </c>
      <c r="AKI6" s="5606"/>
      <c r="AKJ6" s="5606"/>
      <c r="AKK6" s="5606"/>
      <c r="AKL6" s="5606"/>
      <c r="AKM6" s="5606"/>
      <c r="AKN6" s="5606"/>
      <c r="AKO6" s="5606"/>
      <c r="AKP6" s="5606"/>
      <c r="AKQ6" s="5606"/>
      <c r="AKR6" s="5606"/>
      <c r="AKS6" s="5606"/>
      <c r="AKT6" s="5450" t="s">
        <v>438</v>
      </c>
      <c r="AKU6" s="5450"/>
      <c r="AKV6" s="5450"/>
      <c r="AKW6" s="5450"/>
      <c r="AKX6" s="5450"/>
      <c r="AKY6" s="5450"/>
      <c r="AKZ6" s="5450"/>
      <c r="ALA6" s="5450"/>
      <c r="ALB6" s="5450"/>
      <c r="ALC6" s="5450"/>
      <c r="ALD6" s="5450"/>
      <c r="ALE6" s="5450"/>
      <c r="ALF6" s="5450"/>
      <c r="ALG6" s="5450"/>
      <c r="ALH6" s="5450"/>
      <c r="ALI6" s="5451"/>
      <c r="ALJ6" s="5455" t="s">
        <v>467</v>
      </c>
      <c r="ALK6" s="5456"/>
      <c r="ALL6" s="5456"/>
      <c r="ALM6" s="5456"/>
      <c r="ALN6" s="5456"/>
      <c r="ALO6" s="5456"/>
      <c r="ALP6" s="5457"/>
      <c r="ALQ6" s="5508" t="s">
        <v>2216</v>
      </c>
      <c r="ALR6" s="5509"/>
      <c r="ALS6" s="5509"/>
      <c r="ALT6" s="5509"/>
      <c r="ALU6" s="5509"/>
      <c r="ALV6" s="5509"/>
      <c r="ALW6" s="5510"/>
      <c r="ALX6" s="5449" t="s">
        <v>439</v>
      </c>
      <c r="ALY6" s="5450"/>
      <c r="ALZ6" s="5450"/>
      <c r="AMA6" s="5450"/>
      <c r="AMB6" s="5450"/>
      <c r="AMC6" s="5450"/>
      <c r="AMD6" s="5450"/>
      <c r="AME6" s="5450"/>
      <c r="AMF6" s="5450"/>
      <c r="AMG6" s="5450"/>
      <c r="AMH6" s="5450"/>
      <c r="AMI6" s="5450"/>
      <c r="AMJ6" s="5450"/>
      <c r="AMK6" s="5451"/>
      <c r="AML6" s="5455" t="s">
        <v>469</v>
      </c>
      <c r="AMM6" s="5456"/>
      <c r="AMN6" s="5457"/>
      <c r="AMO6" s="5455" t="s">
        <v>468</v>
      </c>
      <c r="AMP6" s="5456"/>
      <c r="AMQ6" s="5456"/>
      <c r="AMR6" s="5456"/>
      <c r="AMS6" s="5456"/>
      <c r="AMT6" s="5457"/>
      <c r="AMU6" s="600" t="s">
        <v>2215</v>
      </c>
      <c r="AMV6" s="5453" t="s">
        <v>439</v>
      </c>
      <c r="AMW6" s="5454"/>
      <c r="AMX6" s="5449" t="s">
        <v>440</v>
      </c>
      <c r="AMY6" s="5450"/>
      <c r="AMZ6" s="5450"/>
      <c r="ANA6" s="5450"/>
      <c r="ANB6" s="5450"/>
      <c r="ANC6" s="5451"/>
      <c r="AND6" s="5449" t="s">
        <v>441</v>
      </c>
      <c r="ANE6" s="5450"/>
      <c r="ANF6" s="5450"/>
      <c r="ANG6" s="5450"/>
      <c r="ANH6" s="5450"/>
      <c r="ANI6" s="5450"/>
      <c r="ANJ6" s="5450"/>
      <c r="ANK6" s="5450"/>
      <c r="ANL6" s="5450"/>
      <c r="ANM6" s="5450"/>
      <c r="ANN6" s="5456" t="s">
        <v>442</v>
      </c>
      <c r="ANO6" s="5456"/>
      <c r="ANP6" s="5456"/>
      <c r="ANQ6" s="5456"/>
      <c r="ANR6" s="5456"/>
      <c r="ANS6" s="5456"/>
      <c r="ANT6" s="5456"/>
      <c r="ANU6" s="5456"/>
      <c r="ANV6" s="5456"/>
      <c r="ANW6" s="5457"/>
      <c r="ANX6" s="5507" t="s">
        <v>443</v>
      </c>
      <c r="ANY6" s="5511"/>
      <c r="ANZ6" s="5507" t="s">
        <v>2494</v>
      </c>
      <c r="AOA6" s="5511"/>
      <c r="AOB6" s="5507" t="s">
        <v>2494</v>
      </c>
      <c r="AOC6" s="5511"/>
      <c r="AOD6" s="5507" t="s">
        <v>2495</v>
      </c>
      <c r="AOE6" s="5511"/>
      <c r="AOF6" s="5585" t="s">
        <v>5649</v>
      </c>
      <c r="AOG6" s="5586"/>
      <c r="AOH6" s="5587"/>
      <c r="AOI6" s="5585" t="s">
        <v>5650</v>
      </c>
      <c r="AOJ6" s="5586"/>
      <c r="AOK6" s="5587"/>
      <c r="AOL6" s="5585" t="s">
        <v>5651</v>
      </c>
      <c r="AOM6" s="5586"/>
      <c r="AON6" s="5587"/>
      <c r="AOO6" s="5585" t="s">
        <v>5652</v>
      </c>
      <c r="AOP6" s="5586"/>
      <c r="AOQ6" s="5587"/>
      <c r="AOR6" s="5469" t="s">
        <v>444</v>
      </c>
      <c r="AOS6" s="5470"/>
      <c r="AOT6" s="5470"/>
      <c r="AOU6" s="5470"/>
      <c r="AOV6" s="5470"/>
      <c r="AOW6" s="5470"/>
      <c r="AOX6" s="5470"/>
      <c r="AOY6" s="5470"/>
      <c r="AOZ6" s="5470"/>
      <c r="APA6" s="5471"/>
      <c r="APB6" s="5507" t="s">
        <v>445</v>
      </c>
      <c r="APC6" s="5482"/>
      <c r="APD6" s="5482"/>
      <c r="APE6" s="5482"/>
      <c r="APF6" s="5482"/>
      <c r="APG6" s="5482"/>
      <c r="APH6" s="5482"/>
      <c r="API6" s="5482"/>
      <c r="APJ6" s="5482"/>
      <c r="APK6" s="5482"/>
      <c r="APL6" s="5482" t="s">
        <v>5628</v>
      </c>
      <c r="APM6" s="5482"/>
      <c r="APN6" s="5482"/>
      <c r="APO6" s="5482"/>
      <c r="APP6" s="5482"/>
      <c r="APQ6" s="5511"/>
      <c r="APR6" s="5508" t="s">
        <v>470</v>
      </c>
      <c r="APS6" s="5509"/>
      <c r="APT6" s="5509"/>
      <c r="APU6" s="5509"/>
      <c r="APV6" s="5509"/>
      <c r="APW6" s="5509"/>
      <c r="APX6" s="5509"/>
      <c r="APY6" s="5509"/>
      <c r="APZ6" s="5509"/>
      <c r="AQA6" s="5509"/>
      <c r="AQB6" s="5509"/>
      <c r="AQC6" s="5509"/>
      <c r="AQD6" s="5509"/>
      <c r="AQE6" s="5509"/>
      <c r="AQF6" s="5509"/>
      <c r="AQG6" s="5509"/>
      <c r="AQH6" s="5509"/>
      <c r="AQI6" s="5509"/>
      <c r="AQJ6" s="5509"/>
      <c r="AQK6" s="5509"/>
      <c r="AQL6" s="5509"/>
      <c r="AQM6" s="909"/>
      <c r="AQN6" s="906" t="s">
        <v>446</v>
      </c>
      <c r="AQO6" s="910"/>
      <c r="AQP6" s="910"/>
      <c r="AQQ6" s="2905"/>
      <c r="AQR6" s="2905"/>
      <c r="AQX6" s="989"/>
      <c r="ARD6" s="1381"/>
      <c r="ARE6" s="1381"/>
      <c r="ARF6" s="5470"/>
      <c r="ARG6" s="5470"/>
      <c r="ARH6" s="5470"/>
      <c r="ARI6" s="5470"/>
      <c r="ARJ6" s="5470"/>
      <c r="ARK6" s="5470"/>
      <c r="ARL6" s="5478" t="s">
        <v>447</v>
      </c>
      <c r="ARM6" s="5478"/>
      <c r="ARN6" s="5478"/>
      <c r="ARO6" s="911"/>
      <c r="ARP6" s="5469" t="s">
        <v>5156</v>
      </c>
      <c r="ARQ6" s="5470"/>
      <c r="ARR6" s="5470"/>
      <c r="ARS6" s="5471"/>
      <c r="ART6" s="5551" t="s">
        <v>5157</v>
      </c>
      <c r="ARU6" s="5478"/>
      <c r="ARV6" s="5478" t="s">
        <v>450</v>
      </c>
      <c r="ARW6" s="5478"/>
      <c r="ARX6" s="5478"/>
      <c r="ARY6" s="5478"/>
      <c r="ARZ6" s="5478" t="s">
        <v>451</v>
      </c>
      <c r="ASA6" s="5478"/>
      <c r="ASB6" s="5478"/>
      <c r="ASC6" s="5478"/>
      <c r="ASD6" s="5470" t="s">
        <v>452</v>
      </c>
      <c r="ASE6" s="5470"/>
      <c r="ASF6" s="5470"/>
      <c r="ASG6" s="5470"/>
      <c r="ASH6" s="5470"/>
      <c r="ASI6" s="5470"/>
      <c r="ASJ6" s="5470"/>
      <c r="ASK6" s="5470"/>
      <c r="ASL6" s="5470"/>
      <c r="ASM6" s="5478" t="s">
        <v>453</v>
      </c>
      <c r="ASN6" s="5478"/>
      <c r="ASO6" s="5478"/>
      <c r="ASP6" s="5478"/>
      <c r="ASQ6" s="5478"/>
      <c r="ASR6" s="5478"/>
      <c r="ASS6" s="5478"/>
      <c r="AST6" s="5478"/>
      <c r="ASU6" s="5478"/>
      <c r="ASV6" s="5478"/>
      <c r="ASW6" s="5470"/>
      <c r="ASX6" s="5470"/>
      <c r="ASY6" s="5470"/>
      <c r="ASZ6" s="5470"/>
      <c r="ATA6" s="5470"/>
      <c r="ATB6" s="5470"/>
      <c r="ATC6" s="5470"/>
      <c r="ATD6" s="5470"/>
      <c r="ATE6" s="5470"/>
      <c r="ATF6" s="5478"/>
      <c r="ATG6" s="5478"/>
      <c r="ATH6" s="5478"/>
      <c r="ATI6" s="5478"/>
      <c r="ATJ6" s="5478"/>
      <c r="ATK6" s="5478"/>
      <c r="ATL6" s="5478"/>
      <c r="ATM6" s="5478"/>
      <c r="ATN6" s="5478"/>
      <c r="ATO6" s="5478"/>
      <c r="ATP6" s="5470"/>
      <c r="ATQ6" s="5470"/>
      <c r="ATR6" s="5470"/>
      <c r="ATS6" s="5470"/>
      <c r="ATT6" s="5470"/>
      <c r="ATU6" s="5470"/>
      <c r="ATV6" s="5470"/>
      <c r="ATW6" s="5470"/>
      <c r="ATX6" s="5470"/>
      <c r="ATY6" s="5478"/>
      <c r="ATZ6" s="5478"/>
      <c r="AUA6" s="5478"/>
      <c r="AUB6" s="5478"/>
      <c r="AUC6" s="5478"/>
      <c r="AUD6" s="5478"/>
      <c r="AUE6" s="5478"/>
      <c r="AUF6" s="5478"/>
      <c r="AUG6" s="5478"/>
      <c r="AUH6" s="5478"/>
      <c r="AUI6" s="5470" t="s">
        <v>5158</v>
      </c>
      <c r="AUJ6" s="5471"/>
      <c r="AUK6" s="5469" t="s">
        <v>5159</v>
      </c>
      <c r="AUL6" s="5470"/>
      <c r="AUM6" s="5470"/>
      <c r="AUN6" s="5470"/>
      <c r="AUO6" s="5470"/>
      <c r="AUP6" s="5471"/>
      <c r="AUQ6" s="5507" t="s">
        <v>456</v>
      </c>
      <c r="AUR6" s="5482"/>
      <c r="AUS6" s="5482"/>
      <c r="AUT6" s="5482"/>
      <c r="AUU6" s="5482"/>
      <c r="AUV6" s="5482"/>
      <c r="AUW6" s="5482"/>
      <c r="AUX6" s="5482"/>
      <c r="AUY6" s="5456" t="s">
        <v>457</v>
      </c>
      <c r="AUZ6" s="5456"/>
      <c r="AVA6" s="5456"/>
      <c r="AVB6" s="5456"/>
      <c r="AVC6" s="5456" t="s">
        <v>5160</v>
      </c>
      <c r="AVD6" s="5456"/>
      <c r="AVE6" s="5456"/>
      <c r="AVF6" s="5470" t="s">
        <v>5161</v>
      </c>
      <c r="AVG6" s="5470"/>
      <c r="AVH6" s="5470"/>
      <c r="AVI6" s="5470"/>
      <c r="AVJ6" s="5470"/>
      <c r="AVK6" s="5471"/>
      <c r="AVL6" s="5469" t="s">
        <v>460</v>
      </c>
      <c r="AVM6" s="5470"/>
      <c r="AVN6" s="5470"/>
      <c r="AVO6" s="5470"/>
      <c r="AVP6" s="5470"/>
      <c r="AVQ6" s="5470"/>
      <c r="AVR6" s="5470"/>
      <c r="AVS6" s="5470"/>
      <c r="AVT6" s="5470"/>
      <c r="AVU6" s="5470"/>
      <c r="AVV6" s="5470"/>
      <c r="AVW6" s="5470"/>
      <c r="AVX6" s="5470"/>
      <c r="AVY6" s="5471"/>
      <c r="AVZ6" s="5469" t="s">
        <v>461</v>
      </c>
      <c r="AWA6" s="5470"/>
      <c r="AWB6" s="5470"/>
      <c r="AWC6" s="5470"/>
      <c r="AWD6" s="5470"/>
      <c r="AWE6" s="5470"/>
      <c r="AWF6" s="5470"/>
      <c r="AWG6" s="5470"/>
      <c r="AWH6" s="5471"/>
      <c r="AWI6" s="5551" t="s">
        <v>5162</v>
      </c>
      <c r="AWJ6" s="5478"/>
      <c r="AWK6" s="5478"/>
      <c r="AWL6" s="5478"/>
      <c r="AWM6" s="5478"/>
      <c r="AWN6" s="5478"/>
      <c r="AWO6" s="5478" t="s">
        <v>5163</v>
      </c>
      <c r="AWP6" s="5478"/>
      <c r="AWQ6" s="5478"/>
      <c r="AWR6" s="5550"/>
      <c r="AWS6" s="5469" t="s">
        <v>5164</v>
      </c>
      <c r="AWT6" s="5470"/>
      <c r="AWU6" s="5470"/>
      <c r="AWV6" s="5470"/>
      <c r="AWW6" s="5470"/>
      <c r="AWX6" s="5470"/>
      <c r="AWY6" s="5470"/>
      <c r="AWZ6" s="5470"/>
      <c r="AXA6" s="5470"/>
      <c r="AXB6" s="5470"/>
      <c r="AXC6" s="5470" t="s">
        <v>5165</v>
      </c>
      <c r="AXD6" s="5470"/>
      <c r="AXE6" s="5470"/>
      <c r="AXF6" s="5470"/>
      <c r="AXG6" s="5470"/>
      <c r="AXH6" s="5470"/>
      <c r="AXI6" s="5470"/>
      <c r="AXK6" s="5553" t="s">
        <v>7529</v>
      </c>
      <c r="AXL6" s="5553"/>
      <c r="AXM6" s="5553"/>
      <c r="AXN6" s="5553" t="s">
        <v>7530</v>
      </c>
      <c r="AXO6" s="5553"/>
      <c r="AXP6" s="5553"/>
      <c r="AXQ6" s="2004" t="s">
        <v>8065</v>
      </c>
      <c r="AXR6" s="2004" t="s">
        <v>8065</v>
      </c>
      <c r="AXS6" s="2004" t="s">
        <v>8065</v>
      </c>
      <c r="AXT6" s="2004" t="s">
        <v>8065</v>
      </c>
      <c r="AXU6" s="2004" t="s">
        <v>8066</v>
      </c>
      <c r="AXV6" s="2004" t="s">
        <v>8066</v>
      </c>
      <c r="AXW6" s="2004" t="s">
        <v>8066</v>
      </c>
      <c r="AXX6" s="2004" t="s">
        <v>8066</v>
      </c>
      <c r="AXY6" s="2004" t="s">
        <v>8067</v>
      </c>
      <c r="AXZ6" s="2004" t="s">
        <v>8067</v>
      </c>
      <c r="AYA6" s="2004" t="s">
        <v>8067</v>
      </c>
      <c r="AYB6" s="2004" t="s">
        <v>8067</v>
      </c>
      <c r="AYC6" s="2003" t="s">
        <v>8075</v>
      </c>
      <c r="AYD6" s="2004" t="s">
        <v>8075</v>
      </c>
      <c r="AYE6" s="2004" t="s">
        <v>8075</v>
      </c>
      <c r="AYF6" s="2004" t="s">
        <v>8075</v>
      </c>
      <c r="AYG6" s="2004" t="s">
        <v>8076</v>
      </c>
      <c r="AYH6" s="2004" t="s">
        <v>8076</v>
      </c>
      <c r="AYI6" s="2004" t="s">
        <v>8076</v>
      </c>
      <c r="AYJ6" s="2004" t="s">
        <v>8076</v>
      </c>
      <c r="AYK6" s="2004" t="s">
        <v>8077</v>
      </c>
      <c r="AYL6" s="2004" t="s">
        <v>8077</v>
      </c>
      <c r="AYM6" s="2004" t="s">
        <v>8077</v>
      </c>
      <c r="AYN6" s="2004" t="s">
        <v>8077</v>
      </c>
      <c r="AYO6" s="2004" t="s">
        <v>8023</v>
      </c>
      <c r="AYP6" s="2004" t="s">
        <v>8023</v>
      </c>
      <c r="AYQ6" s="2004" t="s">
        <v>8030</v>
      </c>
      <c r="AYR6" s="2004" t="s">
        <v>8030</v>
      </c>
      <c r="AYS6" s="2004" t="s">
        <v>8024</v>
      </c>
      <c r="AYT6" s="2004" t="s">
        <v>8024</v>
      </c>
      <c r="AYU6" s="2004" t="s">
        <v>8031</v>
      </c>
      <c r="AYV6" s="2004" t="s">
        <v>8031</v>
      </c>
      <c r="AYW6" s="2004" t="s">
        <v>8025</v>
      </c>
      <c r="AYX6" s="2004" t="s">
        <v>8025</v>
      </c>
      <c r="AYY6" s="2004" t="s">
        <v>8032</v>
      </c>
      <c r="AYZ6" s="2004" t="s">
        <v>8032</v>
      </c>
      <c r="AZA6" s="2004" t="s">
        <v>5881</v>
      </c>
      <c r="AZB6" s="2004" t="s">
        <v>5881</v>
      </c>
      <c r="AZC6" s="2004" t="s">
        <v>5881</v>
      </c>
      <c r="AZD6" s="2004" t="s">
        <v>5881</v>
      </c>
      <c r="AZE6" s="2004" t="s">
        <v>8033</v>
      </c>
      <c r="AZF6" s="2004" t="s">
        <v>8033</v>
      </c>
      <c r="AZG6" s="2004" t="s">
        <v>8033</v>
      </c>
      <c r="AZH6" s="2004" t="s">
        <v>8033</v>
      </c>
      <c r="AZI6" s="2004" t="s">
        <v>8034</v>
      </c>
      <c r="AZJ6" s="2004" t="s">
        <v>8034</v>
      </c>
      <c r="AZK6" s="2004" t="s">
        <v>8034</v>
      </c>
      <c r="AZL6" s="2004" t="s">
        <v>8034</v>
      </c>
      <c r="AZM6" s="2004" t="s">
        <v>8035</v>
      </c>
      <c r="AZN6" s="2004" t="s">
        <v>8035</v>
      </c>
      <c r="AZO6" s="2004" t="s">
        <v>8035</v>
      </c>
      <c r="AZP6" s="2004" t="s">
        <v>8035</v>
      </c>
      <c r="AZQ6" s="2004" t="s">
        <v>8036</v>
      </c>
      <c r="AZR6" s="2004" t="s">
        <v>8036</v>
      </c>
      <c r="AZS6" s="2004" t="s">
        <v>8036</v>
      </c>
      <c r="AZT6" s="2004" t="s">
        <v>8036</v>
      </c>
      <c r="AZU6" s="2004" t="s">
        <v>8037</v>
      </c>
      <c r="AZV6" s="2004" t="s">
        <v>8037</v>
      </c>
      <c r="AZW6" s="2004" t="s">
        <v>8037</v>
      </c>
      <c r="AZX6" s="2004" t="s">
        <v>8037</v>
      </c>
      <c r="AZY6" s="2003" t="s">
        <v>8085</v>
      </c>
      <c r="AZZ6" s="2004" t="s">
        <v>8085</v>
      </c>
      <c r="BAA6" s="2004" t="s">
        <v>8085</v>
      </c>
      <c r="BAB6" s="2004" t="s">
        <v>8085</v>
      </c>
      <c r="BAC6" s="2004" t="s">
        <v>8086</v>
      </c>
      <c r="BAD6" s="2004" t="s">
        <v>8086</v>
      </c>
      <c r="BAE6" s="2004" t="s">
        <v>8086</v>
      </c>
      <c r="BAF6" s="2004" t="s">
        <v>8086</v>
      </c>
      <c r="BAG6" s="2004" t="s">
        <v>8087</v>
      </c>
      <c r="BAH6" s="2004" t="s">
        <v>8087</v>
      </c>
      <c r="BAI6" s="2004" t="s">
        <v>8087</v>
      </c>
      <c r="BAJ6" s="2004" t="s">
        <v>8087</v>
      </c>
      <c r="BAK6" s="2003" t="s">
        <v>8088</v>
      </c>
      <c r="BAL6" s="2004" t="s">
        <v>8088</v>
      </c>
      <c r="BAM6" s="2004" t="s">
        <v>8088</v>
      </c>
      <c r="BAN6" s="2004" t="s">
        <v>8088</v>
      </c>
      <c r="BAO6" s="2004" t="s">
        <v>8089</v>
      </c>
      <c r="BAP6" s="2004" t="s">
        <v>8089</v>
      </c>
      <c r="BAQ6" s="2004" t="s">
        <v>8089</v>
      </c>
      <c r="BAR6" s="2004" t="s">
        <v>8089</v>
      </c>
      <c r="BAS6" s="2004" t="s">
        <v>8090</v>
      </c>
      <c r="BAT6" s="2004" t="s">
        <v>8090</v>
      </c>
      <c r="BAU6" s="2004" t="s">
        <v>8090</v>
      </c>
      <c r="BAV6" s="2004" t="s">
        <v>8090</v>
      </c>
      <c r="BAW6" s="3889" t="s">
        <v>8910</v>
      </c>
      <c r="BAX6" s="3889" t="s">
        <v>8910</v>
      </c>
      <c r="BAY6" s="3889" t="s">
        <v>8910</v>
      </c>
      <c r="BAZ6" s="3889" t="s">
        <v>8910</v>
      </c>
      <c r="BBA6" s="2004" t="s">
        <v>8091</v>
      </c>
      <c r="BBB6" s="2004" t="s">
        <v>8091</v>
      </c>
      <c r="BBC6" s="2004" t="s">
        <v>8091</v>
      </c>
      <c r="BBD6" s="2004" t="s">
        <v>8091</v>
      </c>
      <c r="BBE6" s="2003" t="s">
        <v>8092</v>
      </c>
      <c r="BBF6" s="2004" t="s">
        <v>8092</v>
      </c>
      <c r="BBG6" s="2004" t="s">
        <v>8092</v>
      </c>
      <c r="BBH6" s="2004" t="s">
        <v>8092</v>
      </c>
      <c r="BBI6" s="2039" t="s">
        <v>5</v>
      </c>
      <c r="BBJ6" s="2039" t="s">
        <v>5</v>
      </c>
      <c r="BBK6" s="2004" t="s">
        <v>5</v>
      </c>
      <c r="BBL6" s="2004" t="s">
        <v>5</v>
      </c>
      <c r="BBM6" s="2004" t="s">
        <v>8093</v>
      </c>
      <c r="BBN6" s="2004" t="s">
        <v>8093</v>
      </c>
      <c r="BBO6" s="2004" t="s">
        <v>8093</v>
      </c>
      <c r="BBP6" s="2004" t="s">
        <v>8093</v>
      </c>
      <c r="BBQ6" s="2003" t="s">
        <v>8094</v>
      </c>
      <c r="BBR6" s="2004" t="s">
        <v>8094</v>
      </c>
      <c r="BBS6" s="2004" t="s">
        <v>8094</v>
      </c>
      <c r="BBT6" s="2004" t="s">
        <v>8094</v>
      </c>
      <c r="BBU6" s="2004" t="s">
        <v>8095</v>
      </c>
      <c r="BBV6" s="2004" t="s">
        <v>8095</v>
      </c>
      <c r="BBW6" s="2004" t="s">
        <v>8095</v>
      </c>
      <c r="BBX6" s="2004" t="s">
        <v>8095</v>
      </c>
      <c r="BBY6" s="2004" t="s">
        <v>8096</v>
      </c>
      <c r="BBZ6" s="2004" t="s">
        <v>8096</v>
      </c>
      <c r="BCA6" s="2004" t="s">
        <v>8096</v>
      </c>
      <c r="BCB6" s="2004" t="s">
        <v>8096</v>
      </c>
      <c r="BCC6" s="2004" t="s">
        <v>8097</v>
      </c>
      <c r="BCD6" s="2004" t="s">
        <v>8097</v>
      </c>
      <c r="BCE6" s="2004" t="s">
        <v>8097</v>
      </c>
      <c r="BCF6" s="2004" t="s">
        <v>8097</v>
      </c>
      <c r="BCG6" s="2004" t="s">
        <v>8098</v>
      </c>
      <c r="BCH6" s="2004" t="s">
        <v>8098</v>
      </c>
      <c r="BCI6" s="2004" t="s">
        <v>8098</v>
      </c>
      <c r="BCJ6" s="2004" t="s">
        <v>8098</v>
      </c>
      <c r="BCK6" s="2004" t="s">
        <v>8099</v>
      </c>
      <c r="BCL6" s="2004" t="s">
        <v>8099</v>
      </c>
      <c r="BCM6" s="2004" t="s">
        <v>8099</v>
      </c>
      <c r="BCN6" s="2004" t="s">
        <v>8099</v>
      </c>
      <c r="BCO6" s="2004" t="s">
        <v>8100</v>
      </c>
      <c r="BCP6" s="2004" t="s">
        <v>8100</v>
      </c>
      <c r="BCQ6" s="2004" t="s">
        <v>8100</v>
      </c>
      <c r="BCR6" s="2004" t="s">
        <v>8100</v>
      </c>
      <c r="BCS6" s="2004" t="s">
        <v>8101</v>
      </c>
      <c r="BCT6" s="2004" t="s">
        <v>8101</v>
      </c>
      <c r="BCU6" s="2004" t="s">
        <v>8101</v>
      </c>
      <c r="BCV6" s="2004" t="s">
        <v>8101</v>
      </c>
      <c r="BCW6" s="2004" t="s">
        <v>8102</v>
      </c>
      <c r="BCX6" s="2004" t="s">
        <v>8102</v>
      </c>
      <c r="BCY6" s="2004" t="s">
        <v>8102</v>
      </c>
      <c r="BCZ6" s="2004" t="s">
        <v>8102</v>
      </c>
      <c r="BDA6" s="2004" t="s">
        <v>8103</v>
      </c>
      <c r="BDB6" s="2004" t="s">
        <v>8103</v>
      </c>
      <c r="BDC6" s="2004" t="s">
        <v>8103</v>
      </c>
      <c r="BDD6" s="2004" t="s">
        <v>8103</v>
      </c>
      <c r="BDE6" s="2004" t="s">
        <v>8104</v>
      </c>
      <c r="BDF6" s="2004" t="s">
        <v>8105</v>
      </c>
      <c r="BDG6" s="2004" t="s">
        <v>8104</v>
      </c>
      <c r="BDH6" s="2004" t="s">
        <v>8105</v>
      </c>
      <c r="BDI6" s="2004" t="s">
        <v>8106</v>
      </c>
      <c r="BDJ6" s="2004" t="s">
        <v>8106</v>
      </c>
      <c r="BDK6" s="2004" t="s">
        <v>8106</v>
      </c>
      <c r="BDL6" s="2004" t="s">
        <v>8106</v>
      </c>
      <c r="BDM6" s="2004" t="s">
        <v>8107</v>
      </c>
      <c r="BDN6" s="2004" t="s">
        <v>8107</v>
      </c>
      <c r="BDO6" s="2004" t="s">
        <v>8107</v>
      </c>
      <c r="BDP6" s="2004" t="s">
        <v>8107</v>
      </c>
      <c r="BDQ6" s="2004" t="s">
        <v>8108</v>
      </c>
      <c r="BDR6" s="2004" t="s">
        <v>8108</v>
      </c>
      <c r="BDS6" s="2004" t="s">
        <v>8108</v>
      </c>
      <c r="BDT6" s="2004" t="s">
        <v>8108</v>
      </c>
      <c r="BDU6" s="2004" t="s">
        <v>8109</v>
      </c>
      <c r="BDV6" s="2004" t="s">
        <v>8109</v>
      </c>
      <c r="BDW6" s="2004" t="s">
        <v>8109</v>
      </c>
      <c r="BDX6" s="2004" t="s">
        <v>8109</v>
      </c>
      <c r="BDY6" s="2004" t="s">
        <v>8110</v>
      </c>
      <c r="BDZ6" s="2004" t="s">
        <v>8110</v>
      </c>
      <c r="BEA6" s="2004" t="s">
        <v>8110</v>
      </c>
      <c r="BEB6" s="2004" t="s">
        <v>8110</v>
      </c>
      <c r="BEC6" s="2004" t="s">
        <v>8111</v>
      </c>
      <c r="BED6" s="2004" t="s">
        <v>8111</v>
      </c>
      <c r="BEE6" s="2004" t="s">
        <v>8111</v>
      </c>
      <c r="BEF6" s="2004" t="s">
        <v>8111</v>
      </c>
      <c r="BEG6" s="2004" t="s">
        <v>8112</v>
      </c>
      <c r="BEH6" s="2004" t="s">
        <v>8112</v>
      </c>
      <c r="BEI6" s="2004" t="s">
        <v>8112</v>
      </c>
      <c r="BEJ6" s="2004" t="s">
        <v>8112</v>
      </c>
      <c r="BEK6" s="2004" t="s">
        <v>8113</v>
      </c>
      <c r="BEL6" s="2004" t="s">
        <v>8113</v>
      </c>
      <c r="BEM6" s="2004" t="s">
        <v>8113</v>
      </c>
      <c r="BEN6" s="2004" t="s">
        <v>8113</v>
      </c>
      <c r="BEO6" s="2004" t="s">
        <v>8114</v>
      </c>
      <c r="BEP6" s="2004" t="s">
        <v>8114</v>
      </c>
      <c r="BEQ6" s="2004" t="s">
        <v>8114</v>
      </c>
      <c r="BER6" s="2004" t="s">
        <v>8114</v>
      </c>
      <c r="BES6" s="2004" t="s">
        <v>8115</v>
      </c>
      <c r="BET6" s="2004" t="s">
        <v>8115</v>
      </c>
      <c r="BEU6" s="2004" t="s">
        <v>8115</v>
      </c>
      <c r="BEV6" s="2004" t="s">
        <v>8115</v>
      </c>
      <c r="BEW6" s="2003" t="s">
        <v>8065</v>
      </c>
      <c r="BEX6" s="2004" t="s">
        <v>8065</v>
      </c>
      <c r="BEY6" s="2004" t="s">
        <v>8065</v>
      </c>
      <c r="BEZ6" s="2004" t="s">
        <v>8065</v>
      </c>
      <c r="BFA6" s="2004" t="s">
        <v>8066</v>
      </c>
      <c r="BFB6" s="2004" t="s">
        <v>8066</v>
      </c>
      <c r="BFC6" s="2004" t="s">
        <v>8066</v>
      </c>
      <c r="BFD6" s="2004" t="s">
        <v>8066</v>
      </c>
      <c r="BFE6" s="2004" t="s">
        <v>8067</v>
      </c>
      <c r="BFF6" s="2004" t="s">
        <v>8067</v>
      </c>
      <c r="BFG6" s="2004" t="s">
        <v>8067</v>
      </c>
      <c r="BFH6" s="2004" t="s">
        <v>8067</v>
      </c>
      <c r="BFI6" s="5559" t="s">
        <v>5885</v>
      </c>
      <c r="BFJ6" s="5560"/>
      <c r="BFK6" s="5560"/>
      <c r="BFL6" s="5560"/>
      <c r="BFM6" s="5560"/>
      <c r="BFN6" s="5560"/>
      <c r="BFO6" s="5560"/>
      <c r="BFP6" s="5560"/>
      <c r="BFQ6" s="5560"/>
      <c r="BFR6" s="5560"/>
      <c r="BFS6" s="5456" t="s">
        <v>5915</v>
      </c>
      <c r="BFT6" s="5456"/>
      <c r="BFU6" s="5456"/>
      <c r="BFV6" s="5456"/>
      <c r="BFW6" s="5456"/>
      <c r="BFX6" s="5456"/>
      <c r="BFY6" s="5456"/>
      <c r="BFZ6" s="5456"/>
      <c r="BGA6" s="5456"/>
      <c r="BGB6" s="5457"/>
      <c r="BGC6" s="5469" t="s">
        <v>5938</v>
      </c>
      <c r="BGD6" s="5470"/>
      <c r="BGE6" s="5470"/>
      <c r="BGF6" s="5470"/>
      <c r="BGG6" s="5470"/>
      <c r="BGH6" s="5470"/>
      <c r="BGI6" s="5470"/>
      <c r="BGJ6" s="5470"/>
      <c r="BGK6" s="5470"/>
      <c r="BGL6" s="5471"/>
      <c r="BGM6" s="5507" t="s">
        <v>5960</v>
      </c>
      <c r="BGN6" s="5482"/>
      <c r="BGO6" s="5482"/>
      <c r="BGP6" s="5482"/>
      <c r="BGQ6" s="5482"/>
      <c r="BGR6" s="5482"/>
      <c r="BGS6" s="5482"/>
      <c r="BGT6" s="5482"/>
      <c r="BGU6" s="5482"/>
      <c r="BGV6" s="5511"/>
      <c r="BGW6" s="5507" t="s">
        <v>5961</v>
      </c>
      <c r="BGX6" s="5482"/>
      <c r="BGY6" s="5482"/>
      <c r="BGZ6" s="5482"/>
      <c r="BHA6" s="5482"/>
      <c r="BHB6" s="5482"/>
      <c r="BHC6" s="5482"/>
      <c r="BHD6" s="5482"/>
      <c r="BHE6" s="5482"/>
      <c r="BHF6" s="5511"/>
      <c r="BHG6" s="5507" t="s">
        <v>5962</v>
      </c>
      <c r="BHH6" s="5482"/>
      <c r="BHI6" s="5482"/>
      <c r="BHJ6" s="5482"/>
      <c r="BHK6" s="5482"/>
      <c r="BHL6" s="5482"/>
      <c r="BHM6" s="5482"/>
      <c r="BHN6" s="5482"/>
      <c r="BHO6" s="5482"/>
      <c r="BHP6" s="5511"/>
      <c r="BHQ6" s="5507" t="s">
        <v>5963</v>
      </c>
      <c r="BHR6" s="5482"/>
      <c r="BHS6" s="5482"/>
      <c r="BHT6" s="5482"/>
      <c r="BHU6" s="5482"/>
      <c r="BHV6" s="5482"/>
      <c r="BHW6" s="5482"/>
      <c r="BHX6" s="5482"/>
      <c r="BHY6" s="5482"/>
      <c r="BHZ6" s="5482"/>
      <c r="BIA6" s="5456" t="s">
        <v>5964</v>
      </c>
      <c r="BIB6" s="5456"/>
      <c r="BIC6" s="5456"/>
      <c r="BID6" s="5456"/>
      <c r="BIE6" s="5456"/>
      <c r="BIF6" s="5456"/>
      <c r="BIG6" s="5457"/>
      <c r="BIH6" s="5507" t="s">
        <v>5965</v>
      </c>
      <c r="BII6" s="5482"/>
      <c r="BIJ6" s="5511"/>
      <c r="BIK6" s="5507" t="s">
        <v>5966</v>
      </c>
      <c r="BIL6" s="5482"/>
      <c r="BIM6" s="5482"/>
      <c r="BIN6" s="5482"/>
      <c r="BIO6" s="5456" t="s">
        <v>5967</v>
      </c>
      <c r="BIP6" s="5456"/>
      <c r="BIQ6" s="5456"/>
      <c r="BIR6" s="5456"/>
      <c r="BIS6" s="5456"/>
      <c r="BIT6" s="5456"/>
      <c r="BIU6" s="5456"/>
      <c r="BIV6" s="5456"/>
      <c r="BIW6" s="5456"/>
      <c r="BIX6" s="5456"/>
      <c r="BIY6" s="5456"/>
      <c r="BIZ6" s="5457"/>
      <c r="BJA6" s="2080"/>
      <c r="BJB6" s="2081"/>
      <c r="BJC6" s="2081"/>
      <c r="BJD6" s="2081"/>
      <c r="BJE6" s="2082"/>
      <c r="BJF6" s="2082"/>
      <c r="BJG6" s="2082"/>
      <c r="BJH6" s="2082"/>
      <c r="BJI6" s="2082"/>
      <c r="BJJ6" s="2082"/>
      <c r="BJK6" s="2083"/>
      <c r="BJL6" s="2080"/>
      <c r="BJM6" s="2081"/>
      <c r="BJN6" s="2081"/>
      <c r="BJO6" s="2081"/>
      <c r="BJP6" s="2083"/>
      <c r="BJQ6" s="2080"/>
      <c r="BJR6" s="2081"/>
      <c r="BJS6" s="2081"/>
      <c r="BJT6" s="2081"/>
      <c r="BJU6" s="2083"/>
      <c r="BJV6" s="5507"/>
      <c r="BJW6" s="5511"/>
      <c r="BJX6" s="5449" t="s">
        <v>6138</v>
      </c>
      <c r="BJY6" s="5450"/>
      <c r="BJZ6" s="5450"/>
      <c r="BKA6" s="5450"/>
      <c r="BKB6" s="5450"/>
      <c r="BKC6" s="5450"/>
      <c r="BKD6" s="5450"/>
      <c r="BKE6" s="5450"/>
      <c r="BKF6" s="5450"/>
      <c r="BKG6" s="5450"/>
      <c r="BKH6" s="5557" t="s">
        <v>6079</v>
      </c>
      <c r="BKI6" s="5557"/>
      <c r="BKJ6" s="5557"/>
      <c r="BKK6" s="5557"/>
      <c r="BKL6" s="5557"/>
      <c r="BKM6" s="5557"/>
      <c r="BKN6" s="5557"/>
      <c r="BKO6" s="5557"/>
      <c r="BKP6" s="5557"/>
      <c r="BKQ6" s="5558"/>
      <c r="BKR6" s="5552" t="s">
        <v>6080</v>
      </c>
      <c r="BKS6" s="5553"/>
      <c r="BKT6" s="5553"/>
      <c r="BKU6" s="5553"/>
      <c r="BKV6" s="5553"/>
      <c r="BKW6" s="5553"/>
      <c r="BKX6" s="5553"/>
      <c r="BKY6" s="5553"/>
      <c r="BKZ6" s="5553"/>
      <c r="BLA6" s="5554"/>
      <c r="BLB6" s="2080"/>
      <c r="BLC6" s="2081"/>
      <c r="BLD6" s="2083"/>
      <c r="BLE6" s="2080"/>
      <c r="BLF6" s="2081"/>
      <c r="BLG6" s="2083"/>
      <c r="BLH6" s="2080"/>
      <c r="BLI6" s="2081"/>
      <c r="BLJ6" s="2083"/>
      <c r="BLK6" s="2080"/>
      <c r="BLL6" s="2081"/>
      <c r="BLM6" s="2083"/>
      <c r="BLN6" s="2080"/>
      <c r="BLO6" s="2081"/>
      <c r="BLP6" s="2083"/>
      <c r="BLQ6" s="2080"/>
      <c r="BLR6" s="2081"/>
      <c r="BLS6" s="2083"/>
      <c r="BLT6" s="2080"/>
      <c r="BLU6" s="2081"/>
      <c r="BLV6" s="2083"/>
      <c r="BLW6" s="2080"/>
      <c r="BLX6" s="2081"/>
      <c r="BLY6" s="2083"/>
      <c r="BLZ6" s="5559" t="s">
        <v>8228</v>
      </c>
      <c r="BMA6" s="5560"/>
      <c r="BMB6" s="5560"/>
      <c r="BMC6" s="5560"/>
      <c r="BMD6" s="5560"/>
      <c r="BME6" s="5560"/>
      <c r="BMF6" s="5560"/>
      <c r="BMG6" s="5560"/>
      <c r="BMH6" s="5560"/>
      <c r="BMI6" s="5560"/>
      <c r="BMJ6" s="5560"/>
      <c r="BMK6" s="5560"/>
      <c r="BML6" s="5560"/>
      <c r="BMM6" s="5560"/>
      <c r="BMN6" s="5560"/>
      <c r="BMO6" s="5560"/>
      <c r="BMP6" s="5560"/>
      <c r="BMQ6" s="5560"/>
      <c r="BMR6" s="5560"/>
      <c r="BMS6" s="5560"/>
      <c r="BMT6" s="5560"/>
      <c r="BMU6" s="5560"/>
      <c r="BMV6" s="5560"/>
      <c r="BMW6" s="5560"/>
      <c r="BMX6" s="2510"/>
      <c r="BMY6" s="2510"/>
      <c r="BMZ6" s="2510"/>
      <c r="BNA6" s="2510"/>
      <c r="BNB6" s="2510"/>
      <c r="BNC6" s="2510"/>
      <c r="BND6" s="2510"/>
      <c r="BNE6" s="2510"/>
      <c r="BNF6" s="2510"/>
      <c r="BNG6" s="2510"/>
      <c r="BNH6" s="2510"/>
      <c r="BNI6" s="2510"/>
      <c r="BNJ6" s="2510"/>
      <c r="BNK6" s="2510"/>
      <c r="BNL6" s="2510"/>
      <c r="BNM6" s="2510"/>
      <c r="BNN6" s="2510"/>
      <c r="BNO6" s="2510"/>
      <c r="BNQ6" s="729" t="s">
        <v>4941</v>
      </c>
    </row>
    <row r="7" spans="1:1739" ht="45.75" customHeight="1" x14ac:dyDescent="0.2">
      <c r="A7" s="5591"/>
      <c r="B7" s="5591"/>
      <c r="C7" s="5591"/>
      <c r="D7" s="5591"/>
      <c r="E7" s="5592"/>
      <c r="F7" s="5596"/>
      <c r="G7" s="869"/>
      <c r="H7" s="5539" t="s">
        <v>471</v>
      </c>
      <c r="I7" s="5450"/>
      <c r="J7" s="5450"/>
      <c r="K7" s="5450"/>
      <c r="L7" s="5450"/>
      <c r="M7" s="5450"/>
      <c r="N7" s="5450"/>
      <c r="O7" s="5450"/>
      <c r="P7" s="5450"/>
      <c r="Q7" s="5450"/>
      <c r="R7" s="5451"/>
      <c r="S7" s="5449" t="s">
        <v>472</v>
      </c>
      <c r="T7" s="5450"/>
      <c r="U7" s="5450"/>
      <c r="V7" s="5450"/>
      <c r="W7" s="5450"/>
      <c r="X7" s="5450"/>
      <c r="Y7" s="5450"/>
      <c r="Z7" s="5450"/>
      <c r="AA7" s="5450"/>
      <c r="AB7" s="5450"/>
      <c r="AC7" s="5540"/>
      <c r="AD7" s="5541" t="s">
        <v>473</v>
      </c>
      <c r="AE7" s="5451"/>
      <c r="AF7" s="5449" t="s">
        <v>474</v>
      </c>
      <c r="AG7" s="5450"/>
      <c r="AH7" s="5451"/>
      <c r="AI7" s="5449" t="s">
        <v>475</v>
      </c>
      <c r="AJ7" s="5450"/>
      <c r="AK7" s="5450"/>
      <c r="AL7" s="5450" t="s">
        <v>476</v>
      </c>
      <c r="AM7" s="5450"/>
      <c r="AN7" s="5450"/>
      <c r="AP7" s="5450" t="s">
        <v>477</v>
      </c>
      <c r="AQ7" s="5451"/>
      <c r="AR7" s="5449" t="s">
        <v>478</v>
      </c>
      <c r="AS7" s="5451"/>
      <c r="AT7" s="603" t="s">
        <v>477</v>
      </c>
      <c r="AU7" s="602" t="s">
        <v>478</v>
      </c>
      <c r="AV7" s="5531" t="s">
        <v>7248</v>
      </c>
      <c r="AW7" s="5548"/>
      <c r="AX7" s="5529" t="s">
        <v>7249</v>
      </c>
      <c r="AY7" s="5530"/>
      <c r="AZ7" s="5531" t="s">
        <v>7250</v>
      </c>
      <c r="BA7" s="5530"/>
      <c r="BB7" s="5615" t="s">
        <v>7251</v>
      </c>
      <c r="BC7" s="5616"/>
      <c r="BD7" s="5504" t="s">
        <v>480</v>
      </c>
      <c r="BE7" s="5505"/>
      <c r="BF7" s="5506"/>
      <c r="BG7" s="5504" t="s">
        <v>481</v>
      </c>
      <c r="BH7" s="5505"/>
      <c r="BI7" s="5506"/>
      <c r="BJ7" s="5504" t="s">
        <v>181</v>
      </c>
      <c r="BK7" s="5505"/>
      <c r="BL7" s="5506"/>
      <c r="BM7" s="5504" t="s">
        <v>482</v>
      </c>
      <c r="BN7" s="5505"/>
      <c r="BO7" s="5506"/>
      <c r="BP7" s="5504" t="s">
        <v>483</v>
      </c>
      <c r="BQ7" s="5505"/>
      <c r="BR7" s="5506"/>
      <c r="BS7" s="5504" t="s">
        <v>484</v>
      </c>
      <c r="BT7" s="5505"/>
      <c r="BU7" s="5506"/>
      <c r="BV7" s="5504" t="s">
        <v>480</v>
      </c>
      <c r="BW7" s="5505"/>
      <c r="BX7" s="5506"/>
      <c r="BY7" s="5504" t="s">
        <v>481</v>
      </c>
      <c r="BZ7" s="5505"/>
      <c r="CA7" s="5506"/>
      <c r="CB7" s="5504" t="s">
        <v>181</v>
      </c>
      <c r="CC7" s="5505"/>
      <c r="CD7" s="5506"/>
      <c r="CE7" s="5504" t="s">
        <v>482</v>
      </c>
      <c r="CF7" s="5505"/>
      <c r="CG7" s="5506"/>
      <c r="CH7" s="5504" t="s">
        <v>483</v>
      </c>
      <c r="CI7" s="5505"/>
      <c r="CJ7" s="5506"/>
      <c r="CK7" s="5504" t="s">
        <v>1999</v>
      </c>
      <c r="CL7" s="5505"/>
      <c r="CM7" s="5506"/>
      <c r="CN7" s="5449" t="s">
        <v>485</v>
      </c>
      <c r="CO7" s="5461"/>
      <c r="CP7" s="594" t="s">
        <v>486</v>
      </c>
      <c r="CQ7" s="594" t="s">
        <v>487</v>
      </c>
      <c r="CR7" s="595" t="s">
        <v>488</v>
      </c>
      <c r="CS7" s="603" t="s">
        <v>489</v>
      </c>
      <c r="CT7" s="602" t="s">
        <v>490</v>
      </c>
      <c r="CU7" s="877" t="s">
        <v>2569</v>
      </c>
      <c r="CV7" s="877"/>
      <c r="CW7" s="877" t="s">
        <v>2570</v>
      </c>
      <c r="CX7" s="877" t="s">
        <v>2571</v>
      </c>
      <c r="CY7" s="877" t="s">
        <v>2572</v>
      </c>
      <c r="CZ7" s="878" t="s">
        <v>806</v>
      </c>
      <c r="DA7" s="5450" t="s">
        <v>807</v>
      </c>
      <c r="DB7" s="5450"/>
      <c r="DC7" s="879" t="s">
        <v>808</v>
      </c>
      <c r="DD7" s="5450" t="s">
        <v>809</v>
      </c>
      <c r="DE7" s="5450"/>
      <c r="DF7" s="879" t="s">
        <v>810</v>
      </c>
      <c r="DG7" s="5450" t="s">
        <v>811</v>
      </c>
      <c r="DH7" s="5450"/>
      <c r="DI7" s="879" t="s">
        <v>812</v>
      </c>
      <c r="DJ7" s="5450" t="s">
        <v>813</v>
      </c>
      <c r="DK7" s="5451"/>
      <c r="DL7" s="5449" t="s">
        <v>2081</v>
      </c>
      <c r="DM7" s="5450"/>
      <c r="DN7" s="5450"/>
      <c r="DO7" s="5450" t="s">
        <v>491</v>
      </c>
      <c r="DP7" s="5461"/>
      <c r="DQ7" s="5528" t="s">
        <v>492</v>
      </c>
      <c r="DR7" s="5451"/>
      <c r="DS7" s="5469" t="s">
        <v>491</v>
      </c>
      <c r="DT7" s="5577"/>
      <c r="DU7" s="5576" t="s">
        <v>492</v>
      </c>
      <c r="DV7" s="5471"/>
      <c r="DW7" s="5469" t="s">
        <v>491</v>
      </c>
      <c r="DX7" s="5577"/>
      <c r="DY7" s="5576" t="s">
        <v>492</v>
      </c>
      <c r="DZ7" s="5471"/>
      <c r="EA7" s="5449" t="s">
        <v>493</v>
      </c>
      <c r="EB7" s="5450"/>
      <c r="EC7" s="5451"/>
      <c r="ED7" s="5449" t="s">
        <v>494</v>
      </c>
      <c r="EE7" s="5450"/>
      <c r="EF7" s="5451"/>
      <c r="EG7" s="5573" t="s">
        <v>495</v>
      </c>
      <c r="EH7" s="5574"/>
      <c r="EI7" s="5575"/>
      <c r="EJ7" s="5449" t="s">
        <v>496</v>
      </c>
      <c r="EK7" s="5450"/>
      <c r="EL7" s="5450"/>
      <c r="EM7" s="5450"/>
      <c r="EN7" s="5451"/>
      <c r="EO7" s="5449" t="s">
        <v>497</v>
      </c>
      <c r="EP7" s="5450"/>
      <c r="EQ7" s="5450"/>
      <c r="ER7" s="5450"/>
      <c r="ES7" s="5451"/>
      <c r="ET7" s="5449" t="s">
        <v>498</v>
      </c>
      <c r="EU7" s="5450"/>
      <c r="EV7" s="5450"/>
      <c r="EW7" s="5450"/>
      <c r="EX7" s="5451"/>
      <c r="EY7" s="5449" t="s">
        <v>499</v>
      </c>
      <c r="EZ7" s="5450"/>
      <c r="FA7" s="5450"/>
      <c r="FB7" s="5450"/>
      <c r="FC7" s="5451"/>
      <c r="FD7" s="5449" t="s">
        <v>500</v>
      </c>
      <c r="FE7" s="5450"/>
      <c r="FF7" s="5450"/>
      <c r="FG7" s="5450"/>
      <c r="FH7" s="5451"/>
      <c r="FI7" s="5449" t="s">
        <v>501</v>
      </c>
      <c r="FJ7" s="5450"/>
      <c r="FK7" s="5450"/>
      <c r="FL7" s="5450"/>
      <c r="FM7" s="5451"/>
      <c r="FN7" s="5449" t="s">
        <v>502</v>
      </c>
      <c r="FO7" s="5450"/>
      <c r="FP7" s="5450"/>
      <c r="FQ7" s="5450"/>
      <c r="FR7" s="5451"/>
      <c r="FS7" s="5449" t="s">
        <v>503</v>
      </c>
      <c r="FT7" s="5450"/>
      <c r="FU7" s="5450"/>
      <c r="FV7" s="5450"/>
      <c r="FW7" s="5451"/>
      <c r="FX7" s="5449" t="s">
        <v>495</v>
      </c>
      <c r="FY7" s="5450"/>
      <c r="FZ7" s="5451"/>
      <c r="GA7" s="5449" t="s">
        <v>496</v>
      </c>
      <c r="GB7" s="5450"/>
      <c r="GC7" s="5450"/>
      <c r="GD7" s="5450"/>
      <c r="GE7" s="5451"/>
      <c r="GF7" s="5449" t="s">
        <v>497</v>
      </c>
      <c r="GG7" s="5450"/>
      <c r="GH7" s="5450"/>
      <c r="GI7" s="5450"/>
      <c r="GJ7" s="5451"/>
      <c r="GK7" s="5449" t="s">
        <v>498</v>
      </c>
      <c r="GL7" s="5450"/>
      <c r="GM7" s="5450"/>
      <c r="GN7" s="5450"/>
      <c r="GO7" s="5451"/>
      <c r="GP7" s="5449" t="s">
        <v>499</v>
      </c>
      <c r="GQ7" s="5450"/>
      <c r="GR7" s="5450"/>
      <c r="GS7" s="5450"/>
      <c r="GT7" s="5451"/>
      <c r="GU7" s="5449" t="s">
        <v>500</v>
      </c>
      <c r="GV7" s="5450"/>
      <c r="GW7" s="5450"/>
      <c r="GX7" s="5450"/>
      <c r="GY7" s="5451"/>
      <c r="GZ7" s="5449" t="s">
        <v>501</v>
      </c>
      <c r="HA7" s="5450"/>
      <c r="HB7" s="5450"/>
      <c r="HC7" s="5450"/>
      <c r="HD7" s="5451"/>
      <c r="HE7" s="5449" t="s">
        <v>502</v>
      </c>
      <c r="HF7" s="5450"/>
      <c r="HG7" s="5450"/>
      <c r="HH7" s="5450"/>
      <c r="HI7" s="5451"/>
      <c r="HJ7" s="5449" t="s">
        <v>503</v>
      </c>
      <c r="HK7" s="5450"/>
      <c r="HL7" s="5450"/>
      <c r="HM7" s="5450"/>
      <c r="HN7" s="5451"/>
      <c r="HO7" s="848" t="s">
        <v>213</v>
      </c>
      <c r="HP7" s="1292" t="s">
        <v>214</v>
      </c>
      <c r="HQ7" s="1292" t="s">
        <v>215</v>
      </c>
      <c r="HR7" s="1292" t="s">
        <v>216</v>
      </c>
      <c r="HS7" s="1292" t="s">
        <v>217</v>
      </c>
      <c r="HT7" s="1292" t="s">
        <v>218</v>
      </c>
      <c r="HU7" s="1292" t="s">
        <v>219</v>
      </c>
      <c r="HV7" s="1292" t="s">
        <v>220</v>
      </c>
      <c r="HW7" s="1292" t="s">
        <v>221</v>
      </c>
      <c r="HX7" s="1293" t="s">
        <v>2912</v>
      </c>
      <c r="HY7" s="1290" t="s">
        <v>6951</v>
      </c>
      <c r="HZ7" s="1291" t="s">
        <v>6952</v>
      </c>
      <c r="IA7" s="1291" t="s">
        <v>215</v>
      </c>
      <c r="IB7" s="1291" t="s">
        <v>216</v>
      </c>
      <c r="IC7" s="1291" t="s">
        <v>217</v>
      </c>
      <c r="ID7" s="1291" t="s">
        <v>6953</v>
      </c>
      <c r="IE7" s="1291" t="s">
        <v>219</v>
      </c>
      <c r="IF7" s="1291" t="s">
        <v>6954</v>
      </c>
      <c r="IG7" s="1291" t="s">
        <v>6955</v>
      </c>
      <c r="IH7" s="602" t="s">
        <v>6956</v>
      </c>
      <c r="II7" s="603" t="s">
        <v>510</v>
      </c>
      <c r="IJ7" s="594" t="s">
        <v>223</v>
      </c>
      <c r="IK7" s="594" t="s">
        <v>224</v>
      </c>
      <c r="IL7" s="594" t="s">
        <v>225</v>
      </c>
      <c r="IM7" s="594" t="s">
        <v>226</v>
      </c>
      <c r="IN7" s="594" t="s">
        <v>511</v>
      </c>
      <c r="IO7" s="594" t="s">
        <v>2910</v>
      </c>
      <c r="IP7" s="594" t="s">
        <v>2911</v>
      </c>
      <c r="IQ7" s="602" t="s">
        <v>509</v>
      </c>
      <c r="IR7" s="603" t="s">
        <v>510</v>
      </c>
      <c r="IS7" s="594" t="s">
        <v>223</v>
      </c>
      <c r="IT7" s="594" t="s">
        <v>224</v>
      </c>
      <c r="IU7" s="594" t="s">
        <v>225</v>
      </c>
      <c r="IV7" s="594" t="s">
        <v>226</v>
      </c>
      <c r="IW7" s="594" t="s">
        <v>511</v>
      </c>
      <c r="IX7" s="594" t="s">
        <v>2910</v>
      </c>
      <c r="IY7" s="594" t="s">
        <v>2911</v>
      </c>
      <c r="IZ7" s="602" t="s">
        <v>509</v>
      </c>
      <c r="JA7" s="603" t="s">
        <v>510</v>
      </c>
      <c r="JB7" s="594" t="s">
        <v>223</v>
      </c>
      <c r="JC7" s="594" t="s">
        <v>224</v>
      </c>
      <c r="JD7" s="594" t="s">
        <v>225</v>
      </c>
      <c r="JE7" s="594" t="s">
        <v>226</v>
      </c>
      <c r="JF7" s="594" t="s">
        <v>511</v>
      </c>
      <c r="JG7" s="594" t="s">
        <v>2910</v>
      </c>
      <c r="JH7" s="594" t="s">
        <v>2911</v>
      </c>
      <c r="JI7" s="602" t="s">
        <v>509</v>
      </c>
      <c r="JJ7" s="603" t="s">
        <v>510</v>
      </c>
      <c r="JK7" s="594" t="s">
        <v>223</v>
      </c>
      <c r="JL7" s="594" t="s">
        <v>224</v>
      </c>
      <c r="JM7" s="594" t="s">
        <v>225</v>
      </c>
      <c r="JN7" s="594" t="s">
        <v>226</v>
      </c>
      <c r="JO7" s="594" t="s">
        <v>511</v>
      </c>
      <c r="JP7" s="594" t="s">
        <v>2910</v>
      </c>
      <c r="JQ7" s="594" t="s">
        <v>2911</v>
      </c>
      <c r="JR7" s="602" t="s">
        <v>339</v>
      </c>
      <c r="JS7" s="603" t="s">
        <v>510</v>
      </c>
      <c r="JT7" s="594" t="s">
        <v>223</v>
      </c>
      <c r="JU7" s="594" t="s">
        <v>224</v>
      </c>
      <c r="JV7" s="594" t="s">
        <v>225</v>
      </c>
      <c r="JW7" s="594" t="s">
        <v>226</v>
      </c>
      <c r="JX7" s="594" t="s">
        <v>511</v>
      </c>
      <c r="JY7" s="594" t="s">
        <v>2910</v>
      </c>
      <c r="JZ7" s="594" t="s">
        <v>2911</v>
      </c>
      <c r="KA7" s="602" t="s">
        <v>339</v>
      </c>
      <c r="KB7" s="603" t="s">
        <v>510</v>
      </c>
      <c r="KC7" s="594" t="s">
        <v>223</v>
      </c>
      <c r="KD7" s="594" t="s">
        <v>224</v>
      </c>
      <c r="KE7" s="594" t="s">
        <v>225</v>
      </c>
      <c r="KF7" s="594" t="s">
        <v>226</v>
      </c>
      <c r="KG7" s="594" t="s">
        <v>511</v>
      </c>
      <c r="KH7" s="594" t="s">
        <v>2910</v>
      </c>
      <c r="KI7" s="594" t="s">
        <v>2911</v>
      </c>
      <c r="KJ7" s="602" t="s">
        <v>509</v>
      </c>
      <c r="KK7" s="5449" t="s">
        <v>512</v>
      </c>
      <c r="KL7" s="5451"/>
      <c r="KM7" s="5449" t="s">
        <v>513</v>
      </c>
      <c r="KN7" s="5451"/>
      <c r="KO7" s="5449" t="s">
        <v>514</v>
      </c>
      <c r="KP7" s="5450"/>
      <c r="KQ7" s="5450" t="s">
        <v>515</v>
      </c>
      <c r="KR7" s="5450"/>
      <c r="KS7" s="5450" t="s">
        <v>516</v>
      </c>
      <c r="KT7" s="5450"/>
      <c r="KU7" s="5450" t="s">
        <v>517</v>
      </c>
      <c r="KV7" s="5450"/>
      <c r="KW7" s="5450" t="s">
        <v>518</v>
      </c>
      <c r="KX7" s="5450"/>
      <c r="KY7" s="5450" t="s">
        <v>519</v>
      </c>
      <c r="KZ7" s="5451"/>
      <c r="LA7" s="597" t="s">
        <v>520</v>
      </c>
      <c r="LB7" s="598" t="s">
        <v>521</v>
      </c>
      <c r="LC7" s="598" t="s">
        <v>522</v>
      </c>
      <c r="LD7" s="598" t="s">
        <v>523</v>
      </c>
      <c r="LE7" s="598" t="s">
        <v>524</v>
      </c>
      <c r="LF7" s="5565" t="s">
        <v>525</v>
      </c>
      <c r="LG7" s="5498"/>
      <c r="LH7" s="597" t="s">
        <v>526</v>
      </c>
      <c r="LI7" s="598" t="s">
        <v>527</v>
      </c>
      <c r="LJ7" s="5541" t="s">
        <v>528</v>
      </c>
      <c r="LK7" s="5451"/>
      <c r="LL7" s="5452" t="s">
        <v>2900</v>
      </c>
      <c r="LM7" s="5453"/>
      <c r="LN7" s="5453"/>
      <c r="LO7" s="5453"/>
      <c r="LP7" s="631" t="s">
        <v>2837</v>
      </c>
      <c r="LQ7" s="932"/>
      <c r="LR7" s="5452" t="s">
        <v>2901</v>
      </c>
      <c r="LS7" s="5453"/>
      <c r="LT7" s="5453"/>
      <c r="LU7" s="5453"/>
      <c r="LV7" s="631" t="s">
        <v>2838</v>
      </c>
      <c r="LW7" s="631"/>
      <c r="LX7" s="5452" t="s">
        <v>2902</v>
      </c>
      <c r="LY7" s="5453"/>
      <c r="LZ7" s="5453"/>
      <c r="MA7" s="5453"/>
      <c r="MB7" s="1225" t="s">
        <v>2839</v>
      </c>
      <c r="MC7" s="1226"/>
      <c r="MD7" s="5452" t="s">
        <v>2903</v>
      </c>
      <c r="ME7" s="5453"/>
      <c r="MF7" s="5453"/>
      <c r="MG7" s="5453"/>
      <c r="MH7" s="1223" t="s">
        <v>2823</v>
      </c>
      <c r="MI7" s="1224"/>
      <c r="MJ7" s="5452" t="s">
        <v>2904</v>
      </c>
      <c r="MK7" s="5453"/>
      <c r="ML7" s="5453"/>
      <c r="MM7" s="5453"/>
      <c r="MN7" s="1223" t="s">
        <v>2840</v>
      </c>
      <c r="MO7" s="1224"/>
      <c r="MP7" s="5452" t="s">
        <v>2905</v>
      </c>
      <c r="MQ7" s="5453"/>
      <c r="MR7" s="5453"/>
      <c r="MS7" s="5453"/>
      <c r="MT7" s="1223" t="s">
        <v>2841</v>
      </c>
      <c r="MU7" s="1224"/>
      <c r="MV7" s="5452" t="s">
        <v>2906</v>
      </c>
      <c r="MW7" s="5453"/>
      <c r="MX7" s="5453"/>
      <c r="MY7" s="1223" t="s">
        <v>2842</v>
      </c>
      <c r="MZ7" s="1224"/>
      <c r="NA7" s="5452" t="s">
        <v>2907</v>
      </c>
      <c r="NB7" s="5453"/>
      <c r="NC7" s="5453"/>
      <c r="ND7" s="5453"/>
      <c r="NE7" s="1223" t="s">
        <v>2843</v>
      </c>
      <c r="NF7" s="1224"/>
      <c r="NG7" s="5452" t="s">
        <v>2908</v>
      </c>
      <c r="NH7" s="5453"/>
      <c r="NI7" s="5453"/>
      <c r="NJ7" s="5453"/>
      <c r="NK7" s="1223" t="s">
        <v>2844</v>
      </c>
      <c r="NL7" s="1224"/>
      <c r="NM7" s="5469" t="s">
        <v>529</v>
      </c>
      <c r="NN7" s="5471"/>
      <c r="NO7" s="5572" t="s">
        <v>530</v>
      </c>
      <c r="NP7" s="5566"/>
      <c r="NQ7" s="5566" t="s">
        <v>2425</v>
      </c>
      <c r="NR7" s="5566"/>
      <c r="NS7" s="5566" t="s">
        <v>531</v>
      </c>
      <c r="NT7" s="5566"/>
      <c r="NU7" s="5566" t="s">
        <v>2426</v>
      </c>
      <c r="NV7" s="5566"/>
      <c r="NW7" s="5566" t="s">
        <v>532</v>
      </c>
      <c r="NX7" s="5566"/>
      <c r="NY7" s="5567" t="s">
        <v>533</v>
      </c>
      <c r="NZ7" s="5568"/>
      <c r="OA7" s="5613" t="s">
        <v>534</v>
      </c>
      <c r="OB7" s="5613"/>
      <c r="OC7" s="5613"/>
      <c r="OD7" s="5614" t="s">
        <v>535</v>
      </c>
      <c r="OE7" s="5614"/>
      <c r="OF7" s="5614"/>
      <c r="OG7" s="5613" t="s">
        <v>536</v>
      </c>
      <c r="OH7" s="5613"/>
      <c r="OI7" s="5613"/>
      <c r="OJ7" s="5614" t="s">
        <v>537</v>
      </c>
      <c r="OK7" s="5614"/>
      <c r="OL7" s="5614"/>
      <c r="OM7" s="613" t="s">
        <v>538</v>
      </c>
      <c r="ON7" s="5453" t="s">
        <v>3005</v>
      </c>
      <c r="OO7" s="5454"/>
      <c r="OP7" s="1113" t="s">
        <v>3035</v>
      </c>
      <c r="OQ7" s="5453" t="s">
        <v>539</v>
      </c>
      <c r="OR7" s="5454"/>
      <c r="OS7" s="5452" t="s">
        <v>2419</v>
      </c>
      <c r="OT7" s="5454"/>
      <c r="OU7" s="631" t="s">
        <v>6675</v>
      </c>
      <c r="OV7" s="631" t="s">
        <v>6676</v>
      </c>
      <c r="OW7" s="631" t="s">
        <v>6677</v>
      </c>
      <c r="OX7" s="631" t="s">
        <v>6678</v>
      </c>
      <c r="OY7" s="631" t="s">
        <v>6679</v>
      </c>
      <c r="OZ7" s="631" t="s">
        <v>6680</v>
      </c>
      <c r="PA7" s="631" t="s">
        <v>6694</v>
      </c>
      <c r="PB7" s="631" t="s">
        <v>6695</v>
      </c>
      <c r="PC7" s="631" t="s">
        <v>6696</v>
      </c>
      <c r="PD7" s="631" t="s">
        <v>6697</v>
      </c>
      <c r="PE7" s="631" t="s">
        <v>6698</v>
      </c>
      <c r="PF7" s="631" t="s">
        <v>6709</v>
      </c>
      <c r="PG7" s="631" t="s">
        <v>6710</v>
      </c>
      <c r="PH7" s="631" t="s">
        <v>6711</v>
      </c>
      <c r="PI7" s="631" t="s">
        <v>6718</v>
      </c>
      <c r="PJ7" s="631" t="s">
        <v>6719</v>
      </c>
      <c r="PK7" s="631" t="s">
        <v>6720</v>
      </c>
      <c r="PL7" s="631" t="s">
        <v>6760</v>
      </c>
      <c r="PM7" s="633" t="s">
        <v>6675</v>
      </c>
      <c r="PN7" s="631" t="s">
        <v>6675</v>
      </c>
      <c r="PO7" s="631" t="s">
        <v>6676</v>
      </c>
      <c r="PP7" s="631" t="s">
        <v>6676</v>
      </c>
      <c r="PQ7" s="631" t="s">
        <v>6677</v>
      </c>
      <c r="PR7" s="631" t="s">
        <v>6677</v>
      </c>
      <c r="PS7" s="631" t="s">
        <v>6678</v>
      </c>
      <c r="PT7" s="631" t="s">
        <v>6678</v>
      </c>
      <c r="PU7" s="631" t="s">
        <v>6679</v>
      </c>
      <c r="PV7" s="631" t="s">
        <v>6679</v>
      </c>
      <c r="PW7" s="631" t="s">
        <v>6680</v>
      </c>
      <c r="PX7" s="631" t="s">
        <v>6680</v>
      </c>
      <c r="PY7" s="631" t="s">
        <v>6694</v>
      </c>
      <c r="PZ7" s="631" t="s">
        <v>6694</v>
      </c>
      <c r="QA7" s="631" t="s">
        <v>6695</v>
      </c>
      <c r="QB7" s="631" t="s">
        <v>6695</v>
      </c>
      <c r="QC7" s="631" t="s">
        <v>6696</v>
      </c>
      <c r="QD7" s="631" t="s">
        <v>6696</v>
      </c>
      <c r="QE7" s="631" t="s">
        <v>6697</v>
      </c>
      <c r="QF7" s="631" t="s">
        <v>6697</v>
      </c>
      <c r="QG7" s="631" t="s">
        <v>6698</v>
      </c>
      <c r="QH7" s="631" t="s">
        <v>6698</v>
      </c>
      <c r="QI7" s="631" t="s">
        <v>6709</v>
      </c>
      <c r="QJ7" s="631" t="s">
        <v>6709</v>
      </c>
      <c r="QK7" s="631" t="s">
        <v>6710</v>
      </c>
      <c r="QL7" s="631" t="s">
        <v>6710</v>
      </c>
      <c r="QM7" s="631" t="s">
        <v>6711</v>
      </c>
      <c r="QN7" s="631" t="s">
        <v>6711</v>
      </c>
      <c r="QO7" s="631" t="s">
        <v>6718</v>
      </c>
      <c r="QP7" s="631" t="s">
        <v>6718</v>
      </c>
      <c r="QQ7" s="631" t="s">
        <v>6719</v>
      </c>
      <c r="QR7" s="631" t="s">
        <v>6719</v>
      </c>
      <c r="QS7" s="631" t="s">
        <v>6720</v>
      </c>
      <c r="QT7" s="631" t="s">
        <v>6720</v>
      </c>
      <c r="QU7" s="2264" t="s">
        <v>6675</v>
      </c>
      <c r="QV7" s="2271" t="s">
        <v>6676</v>
      </c>
      <c r="QW7" s="2271" t="s">
        <v>6677</v>
      </c>
      <c r="QX7" s="2271" t="s">
        <v>6678</v>
      </c>
      <c r="QY7" s="2271" t="s">
        <v>6679</v>
      </c>
      <c r="QZ7" s="2271" t="s">
        <v>6680</v>
      </c>
      <c r="RA7" s="2271" t="s">
        <v>6694</v>
      </c>
      <c r="RB7" s="2271" t="s">
        <v>6695</v>
      </c>
      <c r="RC7" s="2271" t="s">
        <v>6696</v>
      </c>
      <c r="RD7" s="2271" t="s">
        <v>6697</v>
      </c>
      <c r="RE7" s="2271" t="s">
        <v>6698</v>
      </c>
      <c r="RF7" s="2271" t="s">
        <v>6709</v>
      </c>
      <c r="RG7" s="2271" t="s">
        <v>6710</v>
      </c>
      <c r="RH7" s="2271" t="s">
        <v>6711</v>
      </c>
      <c r="RI7" s="2271" t="s">
        <v>6718</v>
      </c>
      <c r="RJ7" s="2271" t="s">
        <v>6719</v>
      </c>
      <c r="RK7" s="2271" t="s">
        <v>6720</v>
      </c>
      <c r="RL7" s="2252" t="s">
        <v>6760</v>
      </c>
      <c r="RM7" s="633" t="s">
        <v>6675</v>
      </c>
      <c r="RN7" s="631" t="s">
        <v>6675</v>
      </c>
      <c r="RO7" s="631" t="s">
        <v>6676</v>
      </c>
      <c r="RP7" s="631" t="s">
        <v>6676</v>
      </c>
      <c r="RQ7" s="631" t="s">
        <v>6677</v>
      </c>
      <c r="RR7" s="631" t="s">
        <v>6677</v>
      </c>
      <c r="RS7" s="631" t="s">
        <v>6678</v>
      </c>
      <c r="RT7" s="631" t="s">
        <v>6678</v>
      </c>
      <c r="RU7" s="631" t="s">
        <v>6679</v>
      </c>
      <c r="RV7" s="631" t="s">
        <v>6679</v>
      </c>
      <c r="RW7" s="631" t="s">
        <v>6680</v>
      </c>
      <c r="RX7" s="631" t="s">
        <v>6680</v>
      </c>
      <c r="RY7" s="631" t="s">
        <v>6694</v>
      </c>
      <c r="RZ7" s="631" t="s">
        <v>6694</v>
      </c>
      <c r="SA7" s="631" t="s">
        <v>6695</v>
      </c>
      <c r="SB7" s="631" t="s">
        <v>6695</v>
      </c>
      <c r="SC7" s="631" t="s">
        <v>6696</v>
      </c>
      <c r="SD7" s="631" t="s">
        <v>6696</v>
      </c>
      <c r="SE7" s="631" t="s">
        <v>6697</v>
      </c>
      <c r="SF7" s="631" t="s">
        <v>6697</v>
      </c>
      <c r="SG7" s="631" t="s">
        <v>6698</v>
      </c>
      <c r="SH7" s="631" t="s">
        <v>6698</v>
      </c>
      <c r="SI7" s="631" t="s">
        <v>6709</v>
      </c>
      <c r="SJ7" s="631" t="s">
        <v>6709</v>
      </c>
      <c r="SK7" s="631" t="s">
        <v>6710</v>
      </c>
      <c r="SL7" s="631" t="s">
        <v>6710</v>
      </c>
      <c r="SM7" s="631" t="s">
        <v>6711</v>
      </c>
      <c r="SN7" s="631" t="s">
        <v>6711</v>
      </c>
      <c r="SO7" s="631" t="s">
        <v>6718</v>
      </c>
      <c r="SP7" s="631" t="s">
        <v>6718</v>
      </c>
      <c r="SQ7" s="631" t="s">
        <v>6719</v>
      </c>
      <c r="SR7" s="631" t="s">
        <v>6719</v>
      </c>
      <c r="SS7" s="631" t="s">
        <v>6720</v>
      </c>
      <c r="ST7" s="932" t="s">
        <v>6720</v>
      </c>
      <c r="SU7" s="2239" t="s">
        <v>3049</v>
      </c>
      <c r="SV7" s="1419" t="s">
        <v>3050</v>
      </c>
      <c r="SW7" s="5453" t="s">
        <v>2970</v>
      </c>
      <c r="SX7" s="5453"/>
      <c r="SY7" s="5454"/>
      <c r="SZ7" s="5562" t="s">
        <v>6374</v>
      </c>
      <c r="TA7" s="5563"/>
      <c r="TB7" s="5563"/>
      <c r="TC7" s="5563"/>
      <c r="TD7" s="5563"/>
      <c r="TE7" s="5563"/>
      <c r="TF7" s="5563"/>
      <c r="TG7" s="5563"/>
      <c r="TH7" s="5563"/>
      <c r="TI7" s="5563"/>
      <c r="TJ7" s="5563"/>
      <c r="TK7" s="5563"/>
      <c r="TL7" s="5563"/>
      <c r="TM7" s="5563"/>
      <c r="TN7" s="5563"/>
      <c r="TO7" s="5563"/>
      <c r="TP7" s="5563"/>
      <c r="TQ7" s="5563"/>
      <c r="TR7" s="5563"/>
      <c r="TS7" s="5563"/>
      <c r="TT7" s="5563"/>
      <c r="TU7" s="5563"/>
      <c r="TV7" s="5563"/>
      <c r="TW7" s="5563"/>
      <c r="TX7" s="5563"/>
      <c r="TY7" s="5563"/>
      <c r="TZ7" s="5563"/>
      <c r="UA7" s="5563"/>
      <c r="UB7" s="5563"/>
      <c r="UC7" s="5563"/>
      <c r="UD7" s="5563"/>
      <c r="UE7" s="5563"/>
      <c r="UF7" s="2155"/>
      <c r="UG7" s="2155"/>
      <c r="UH7" s="2155"/>
      <c r="UI7" s="2155"/>
      <c r="UJ7" s="2155"/>
      <c r="UK7" s="2155"/>
      <c r="UL7" s="2155"/>
      <c r="UM7" s="2155"/>
      <c r="UN7" s="2155"/>
      <c r="UO7" s="2155"/>
      <c r="UP7" s="2155"/>
      <c r="UQ7" s="2155"/>
      <c r="UR7" s="2155"/>
      <c r="US7" s="2155"/>
      <c r="UT7" s="2155"/>
      <c r="UU7" s="2155"/>
      <c r="UV7" s="2155"/>
      <c r="UW7" s="2155"/>
      <c r="UX7" s="2155"/>
      <c r="UY7" s="2155"/>
      <c r="UZ7" s="2155"/>
      <c r="VA7" s="2155"/>
      <c r="VB7" s="2155"/>
      <c r="VC7" s="2155"/>
      <c r="VD7" s="2439"/>
      <c r="VE7" s="1381"/>
      <c r="VF7" s="1381"/>
      <c r="VG7" s="1381"/>
      <c r="VH7" s="1381"/>
      <c r="VI7" s="1381"/>
      <c r="VJ7" s="1381"/>
      <c r="VK7" s="1381"/>
      <c r="VL7" s="1381"/>
      <c r="VM7" s="1381"/>
      <c r="VN7" s="1381"/>
      <c r="VO7" s="1381"/>
      <c r="VP7" s="1381"/>
      <c r="VQ7" s="1381"/>
      <c r="VR7" s="1381"/>
      <c r="VS7" s="1381"/>
      <c r="VT7" s="1381"/>
      <c r="VU7" s="1381"/>
      <c r="VV7" s="1381"/>
      <c r="VW7" s="1381"/>
      <c r="VX7" s="1381"/>
      <c r="VY7" s="1381"/>
      <c r="VZ7" s="1381"/>
      <c r="WA7" s="1381"/>
      <c r="WB7" s="1381"/>
      <c r="WC7" s="1381"/>
      <c r="WD7" s="1381"/>
      <c r="WE7" s="1381"/>
      <c r="WF7" s="1381"/>
      <c r="WG7" s="1381"/>
      <c r="WH7" s="1381"/>
      <c r="WI7" s="1381"/>
      <c r="WJ7" s="1381"/>
      <c r="WK7" s="1381"/>
      <c r="WL7" s="1381"/>
      <c r="WM7" s="1381"/>
      <c r="WN7" s="1381"/>
      <c r="WO7" s="1381"/>
      <c r="WP7" s="1381"/>
      <c r="WQ7" s="1381"/>
      <c r="WR7" s="1381"/>
      <c r="WS7" s="1381"/>
      <c r="WT7" s="1381"/>
      <c r="WU7" s="1381"/>
      <c r="WV7" s="2145"/>
      <c r="WW7" s="2944" t="s">
        <v>7788</v>
      </c>
      <c r="WX7" s="2944" t="s">
        <v>7788</v>
      </c>
      <c r="WY7" s="2944" t="s">
        <v>7788</v>
      </c>
      <c r="WZ7" s="2944" t="s">
        <v>7788</v>
      </c>
      <c r="XA7" s="2944" t="s">
        <v>7788</v>
      </c>
      <c r="XB7" s="2524" t="s">
        <v>7788</v>
      </c>
      <c r="XC7" s="2524" t="s">
        <v>7788</v>
      </c>
      <c r="XD7" s="2524" t="s">
        <v>7788</v>
      </c>
      <c r="XE7" s="2524" t="s">
        <v>7788</v>
      </c>
      <c r="XF7" s="5561" t="s">
        <v>8946</v>
      </c>
      <c r="XG7" s="5561"/>
      <c r="XH7" s="2944" t="s">
        <v>7789</v>
      </c>
      <c r="XI7" s="2944" t="s">
        <v>7789</v>
      </c>
      <c r="XJ7" s="2944" t="s">
        <v>7789</v>
      </c>
      <c r="XK7" s="2944" t="s">
        <v>7789</v>
      </c>
      <c r="XL7" s="2944" t="s">
        <v>7789</v>
      </c>
      <c r="XM7" s="2944" t="s">
        <v>7789</v>
      </c>
      <c r="XN7" s="2944" t="s">
        <v>7789</v>
      </c>
      <c r="XO7" s="2944" t="s">
        <v>7789</v>
      </c>
      <c r="XP7" s="2944" t="s">
        <v>7789</v>
      </c>
      <c r="XQ7" s="5561" t="s">
        <v>8947</v>
      </c>
      <c r="XR7" s="5561"/>
      <c r="XS7" s="5561" t="s">
        <v>543</v>
      </c>
      <c r="XT7" s="5561"/>
      <c r="XU7" s="5561"/>
      <c r="XV7" s="5561"/>
      <c r="XW7" s="5561"/>
      <c r="XX7" s="2816" t="s">
        <v>6658</v>
      </c>
      <c r="XY7" s="2816" t="s">
        <v>6658</v>
      </c>
      <c r="XZ7" s="2816" t="s">
        <v>6658</v>
      </c>
      <c r="YA7" s="2816" t="s">
        <v>6658</v>
      </c>
      <c r="YB7" s="5561" t="s">
        <v>6659</v>
      </c>
      <c r="YC7" s="5561"/>
      <c r="YD7" s="2816" t="s">
        <v>6663</v>
      </c>
      <c r="YE7" s="2816" t="s">
        <v>6663</v>
      </c>
      <c r="YF7" s="2816" t="s">
        <v>6663</v>
      </c>
      <c r="YG7" s="2816" t="s">
        <v>6663</v>
      </c>
      <c r="YH7" s="5561" t="s">
        <v>6664</v>
      </c>
      <c r="YI7" s="5561"/>
      <c r="YJ7" s="2816" t="s">
        <v>6667</v>
      </c>
      <c r="YK7" s="2816" t="s">
        <v>6667</v>
      </c>
      <c r="YL7" s="2816" t="s">
        <v>6667</v>
      </c>
      <c r="YM7" s="2816" t="s">
        <v>6667</v>
      </c>
      <c r="YN7" s="5561" t="s">
        <v>6668</v>
      </c>
      <c r="YO7" s="5561"/>
      <c r="YP7" s="5561" t="s">
        <v>2510</v>
      </c>
      <c r="YQ7" s="5561"/>
      <c r="YR7" s="5561"/>
      <c r="YS7" s="5561" t="s">
        <v>544</v>
      </c>
      <c r="YT7" s="5561"/>
      <c r="YU7" s="5612"/>
      <c r="YV7" s="5617" t="s">
        <v>545</v>
      </c>
      <c r="YW7" s="5618"/>
      <c r="YX7" s="5618"/>
      <c r="YY7" s="5610" t="s">
        <v>546</v>
      </c>
      <c r="YZ7" s="5610"/>
      <c r="ZA7" s="5610"/>
      <c r="ZB7" s="5618" t="s">
        <v>547</v>
      </c>
      <c r="ZC7" s="5618"/>
      <c r="ZD7" s="5619"/>
      <c r="ZE7" s="914" t="s">
        <v>548</v>
      </c>
      <c r="ZF7" s="913" t="s">
        <v>548</v>
      </c>
      <c r="ZG7" s="913" t="s">
        <v>548</v>
      </c>
      <c r="ZH7" s="2654" t="s">
        <v>7438</v>
      </c>
      <c r="ZI7" s="2591" t="s">
        <v>7439</v>
      </c>
      <c r="ZJ7" s="2591" t="s">
        <v>7440</v>
      </c>
      <c r="ZK7" s="2690" t="s">
        <v>6554</v>
      </c>
      <c r="ZL7" s="593" t="s">
        <v>552</v>
      </c>
      <c r="ZM7" s="593" t="s">
        <v>552</v>
      </c>
      <c r="ZN7" s="593" t="s">
        <v>553</v>
      </c>
      <c r="ZO7" s="1101" t="s">
        <v>554</v>
      </c>
      <c r="ZP7" s="915" t="s">
        <v>555</v>
      </c>
      <c r="ZQ7" s="916" t="s">
        <v>556</v>
      </c>
      <c r="ZR7" s="916" t="s">
        <v>557</v>
      </c>
      <c r="ZS7" s="1102" t="s">
        <v>558</v>
      </c>
      <c r="ZT7" s="2966" t="s">
        <v>7759</v>
      </c>
      <c r="ZU7" s="2967" t="s">
        <v>7760</v>
      </c>
      <c r="ZV7" s="2967" t="s">
        <v>7761</v>
      </c>
      <c r="ZW7" s="2968" t="s">
        <v>7762</v>
      </c>
      <c r="ZX7" s="2966" t="s">
        <v>7772</v>
      </c>
      <c r="ZY7" s="2967" t="s">
        <v>7773</v>
      </c>
      <c r="ZZ7" s="2967" t="s">
        <v>7774</v>
      </c>
      <c r="AAA7" s="2968" t="s">
        <v>7775</v>
      </c>
      <c r="AAB7" s="2966" t="s">
        <v>7780</v>
      </c>
      <c r="AAC7" s="2967" t="s">
        <v>7781</v>
      </c>
      <c r="AAD7" s="2967" t="s">
        <v>7782</v>
      </c>
      <c r="AAE7" s="2968" t="s">
        <v>7783</v>
      </c>
      <c r="AAF7" s="2715" t="s">
        <v>6861</v>
      </c>
      <c r="AAG7" s="2714" t="s">
        <v>6860</v>
      </c>
      <c r="AAH7" s="2714" t="s">
        <v>6862</v>
      </c>
      <c r="AAI7" s="2716" t="s">
        <v>6863</v>
      </c>
      <c r="AAJ7" s="2727" t="s">
        <v>5719</v>
      </c>
      <c r="AAK7" s="2728" t="s">
        <v>5719</v>
      </c>
      <c r="AAL7" s="2728" t="s">
        <v>560</v>
      </c>
      <c r="AAM7" s="2728" t="s">
        <v>560</v>
      </c>
      <c r="AAN7" s="916" t="s">
        <v>561</v>
      </c>
      <c r="AAO7" s="916" t="s">
        <v>562</v>
      </c>
      <c r="AAP7" s="916" t="s">
        <v>563</v>
      </c>
      <c r="AAQ7" s="917" t="s">
        <v>563</v>
      </c>
      <c r="AAR7" s="5549" t="s">
        <v>564</v>
      </c>
      <c r="AAS7" s="5475"/>
      <c r="AAT7" s="5475" t="s">
        <v>565</v>
      </c>
      <c r="AAU7" s="5475"/>
      <c r="AAV7" s="5475" t="s">
        <v>566</v>
      </c>
      <c r="AAW7" s="5475"/>
      <c r="AAX7" s="5475" t="s">
        <v>567</v>
      </c>
      <c r="AAY7" s="5475"/>
      <c r="AAZ7" s="5475" t="s">
        <v>568</v>
      </c>
      <c r="ABA7" s="5475"/>
      <c r="ABB7" s="5475" t="s">
        <v>569</v>
      </c>
      <c r="ABC7" s="5475"/>
      <c r="ABD7" s="5475" t="s">
        <v>570</v>
      </c>
      <c r="ABE7" s="5475"/>
      <c r="ABF7" s="5475" t="s">
        <v>571</v>
      </c>
      <c r="ABG7" s="5475"/>
      <c r="ABH7" s="5475" t="s">
        <v>2445</v>
      </c>
      <c r="ABI7" s="5475"/>
      <c r="ABJ7" s="5475" t="s">
        <v>2446</v>
      </c>
      <c r="ABK7" s="5475"/>
      <c r="ABL7" s="5475" t="s">
        <v>2447</v>
      </c>
      <c r="ABM7" s="5475"/>
      <c r="ABN7" s="5475" t="s">
        <v>2448</v>
      </c>
      <c r="ABO7" s="5611"/>
      <c r="ABP7" s="5449" t="s">
        <v>572</v>
      </c>
      <c r="ABQ7" s="5450"/>
      <c r="ABR7" s="591" t="s">
        <v>2154</v>
      </c>
      <c r="ABS7" s="591" t="s">
        <v>573</v>
      </c>
      <c r="ABT7" s="591" t="s">
        <v>2155</v>
      </c>
      <c r="ABU7" s="591" t="s">
        <v>574</v>
      </c>
      <c r="ABV7" s="591" t="s">
        <v>2156</v>
      </c>
      <c r="ABW7" s="591" t="s">
        <v>575</v>
      </c>
      <c r="ABX7" s="591" t="s">
        <v>2157</v>
      </c>
      <c r="ABY7" s="591" t="s">
        <v>576</v>
      </c>
      <c r="ABZ7" s="5450" t="s">
        <v>577</v>
      </c>
      <c r="ACA7" s="5450"/>
      <c r="ACB7" s="591" t="s">
        <v>2158</v>
      </c>
      <c r="ACC7" s="591" t="s">
        <v>578</v>
      </c>
      <c r="ACD7" s="591" t="s">
        <v>2159</v>
      </c>
      <c r="ACE7" s="591" t="s">
        <v>579</v>
      </c>
      <c r="ACF7" s="591" t="s">
        <v>2160</v>
      </c>
      <c r="ACG7" s="591" t="s">
        <v>580</v>
      </c>
      <c r="ACH7" s="591" t="s">
        <v>2161</v>
      </c>
      <c r="ACI7" s="591" t="s">
        <v>581</v>
      </c>
      <c r="ACJ7" s="5450" t="s">
        <v>582</v>
      </c>
      <c r="ACK7" s="5450"/>
      <c r="ACL7" s="591" t="s">
        <v>2166</v>
      </c>
      <c r="ACM7" s="591" t="s">
        <v>583</v>
      </c>
      <c r="ACN7" s="591" t="s">
        <v>2167</v>
      </c>
      <c r="ACO7" s="591" t="s">
        <v>584</v>
      </c>
      <c r="ACP7" s="591" t="s">
        <v>2168</v>
      </c>
      <c r="ACQ7" s="591" t="s">
        <v>585</v>
      </c>
      <c r="ACR7" s="5450" t="s">
        <v>586</v>
      </c>
      <c r="ACS7" s="5450"/>
      <c r="ACT7" s="591" t="s">
        <v>2172</v>
      </c>
      <c r="ACU7" s="591" t="s">
        <v>587</v>
      </c>
      <c r="ACV7" s="591" t="s">
        <v>2173</v>
      </c>
      <c r="ACW7" s="591" t="s">
        <v>588</v>
      </c>
      <c r="ACX7" s="591" t="s">
        <v>2174</v>
      </c>
      <c r="ACY7" s="591" t="s">
        <v>589</v>
      </c>
      <c r="ACZ7" s="591" t="s">
        <v>2175</v>
      </c>
      <c r="ADA7" s="591" t="s">
        <v>590</v>
      </c>
      <c r="ADB7" s="5450" t="s">
        <v>591</v>
      </c>
      <c r="ADC7" s="5450"/>
      <c r="ADD7" s="919" t="s">
        <v>592</v>
      </c>
      <c r="ADE7" s="919" t="s">
        <v>593</v>
      </c>
      <c r="ADF7" s="919" t="s">
        <v>594</v>
      </c>
      <c r="ADG7" s="919" t="s">
        <v>595</v>
      </c>
      <c r="ADH7" s="5450" t="s">
        <v>596</v>
      </c>
      <c r="ADI7" s="5450"/>
      <c r="ADJ7" s="919" t="s">
        <v>597</v>
      </c>
      <c r="ADK7" s="919" t="s">
        <v>598</v>
      </c>
      <c r="ADL7" s="919" t="s">
        <v>599</v>
      </c>
      <c r="ADM7" s="919" t="s">
        <v>600</v>
      </c>
      <c r="ADN7" s="919" t="s">
        <v>597</v>
      </c>
      <c r="ADO7" s="919" t="s">
        <v>598</v>
      </c>
      <c r="ADP7" s="919" t="s">
        <v>599</v>
      </c>
      <c r="ADQ7" s="919" t="s">
        <v>600</v>
      </c>
      <c r="ADR7" s="5450" t="s">
        <v>601</v>
      </c>
      <c r="ADS7" s="5450"/>
      <c r="ADT7" s="919" t="s">
        <v>602</v>
      </c>
      <c r="ADU7" s="919" t="s">
        <v>603</v>
      </c>
      <c r="ADV7" s="919" t="s">
        <v>604</v>
      </c>
      <c r="ADW7" s="919" t="s">
        <v>605</v>
      </c>
      <c r="ADX7" s="5450" t="s">
        <v>606</v>
      </c>
      <c r="ADY7" s="5451"/>
      <c r="ADZ7" s="1878" t="s">
        <v>2482</v>
      </c>
      <c r="AEA7" s="5488" t="s">
        <v>607</v>
      </c>
      <c r="AEB7" s="5488"/>
      <c r="AEC7" s="918" t="s">
        <v>608</v>
      </c>
      <c r="AED7" s="5488" t="s">
        <v>609</v>
      </c>
      <c r="AEE7" s="5488"/>
      <c r="AEF7" s="918" t="s">
        <v>145</v>
      </c>
      <c r="AEG7" s="5488" t="s">
        <v>610</v>
      </c>
      <c r="AEH7" s="5488"/>
      <c r="AEI7" s="2415" t="s">
        <v>7020</v>
      </c>
      <c r="AEJ7" s="5604" t="s">
        <v>7021</v>
      </c>
      <c r="AEK7" s="5604"/>
      <c r="AEL7" s="918" t="s">
        <v>7753</v>
      </c>
      <c r="AEM7" s="5488" t="s">
        <v>612</v>
      </c>
      <c r="AEN7" s="5488"/>
      <c r="AEO7" s="2422" t="s">
        <v>3599</v>
      </c>
      <c r="AEP7" s="5475" t="s">
        <v>613</v>
      </c>
      <c r="AEQ7" s="5475"/>
      <c r="AER7" s="2811" t="s">
        <v>146</v>
      </c>
      <c r="AES7" s="5475" t="s">
        <v>614</v>
      </c>
      <c r="AET7" s="5475"/>
      <c r="AEU7" s="2425" t="s">
        <v>7139</v>
      </c>
      <c r="AEV7" s="5475" t="s">
        <v>2380</v>
      </c>
      <c r="AEW7" s="5475"/>
      <c r="AEX7" s="5563" t="s">
        <v>628</v>
      </c>
      <c r="AEY7" s="5563"/>
      <c r="AEZ7" s="5563" t="s">
        <v>2381</v>
      </c>
      <c r="AFA7" s="5563"/>
      <c r="AFB7" s="5563" t="s">
        <v>2385</v>
      </c>
      <c r="AFC7" s="5563"/>
      <c r="AFD7" s="5563" t="s">
        <v>2387</v>
      </c>
      <c r="AFE7" s="5563"/>
      <c r="AFF7" s="5563" t="s">
        <v>2386</v>
      </c>
      <c r="AFG7" s="5563"/>
      <c r="AFH7" s="5563" t="s">
        <v>2388</v>
      </c>
      <c r="AFI7" s="5563"/>
      <c r="AFJ7" s="5563" t="s">
        <v>2389</v>
      </c>
      <c r="AFK7" s="5563"/>
      <c r="AFL7" s="5563" t="s">
        <v>2390</v>
      </c>
      <c r="AFM7" s="5563"/>
      <c r="AFN7" s="593" t="s">
        <v>615</v>
      </c>
      <c r="AFO7" s="593" t="s">
        <v>616</v>
      </c>
      <c r="AFP7" s="593" t="s">
        <v>617</v>
      </c>
      <c r="AFQ7" s="593" t="s">
        <v>618</v>
      </c>
      <c r="AFR7" s="593" t="s">
        <v>619</v>
      </c>
      <c r="AFS7" s="593" t="s">
        <v>620</v>
      </c>
      <c r="AFT7" s="593" t="s">
        <v>621</v>
      </c>
      <c r="AFU7" s="593" t="s">
        <v>622</v>
      </c>
      <c r="AFV7" s="593" t="s">
        <v>623</v>
      </c>
      <c r="AFW7" s="593" t="s">
        <v>2536</v>
      </c>
      <c r="AFX7" s="593" t="s">
        <v>2537</v>
      </c>
      <c r="AFY7" s="593" t="s">
        <v>2538</v>
      </c>
      <c r="AFZ7" s="593" t="s">
        <v>624</v>
      </c>
      <c r="AGA7" s="593" t="s">
        <v>625</v>
      </c>
      <c r="AGB7" s="593" t="s">
        <v>626</v>
      </c>
      <c r="AGC7" s="593" t="s">
        <v>2539</v>
      </c>
      <c r="AGD7" s="593" t="s">
        <v>2540</v>
      </c>
      <c r="AGE7" s="593" t="s">
        <v>2541</v>
      </c>
      <c r="AGF7" s="593" t="s">
        <v>7182</v>
      </c>
      <c r="AGG7" s="593" t="s">
        <v>4914</v>
      </c>
      <c r="AGH7" s="593" t="s">
        <v>2559</v>
      </c>
      <c r="AGI7" s="593" t="s">
        <v>7185</v>
      </c>
      <c r="AGJ7" s="593" t="s">
        <v>4916</v>
      </c>
      <c r="AGK7" s="593" t="s">
        <v>2538</v>
      </c>
      <c r="AGL7" s="593" t="s">
        <v>7186</v>
      </c>
      <c r="AGM7" s="593" t="s">
        <v>4917</v>
      </c>
      <c r="AGN7" s="593" t="s">
        <v>2552</v>
      </c>
      <c r="AGO7" s="593" t="s">
        <v>7189</v>
      </c>
      <c r="AGP7" s="593" t="s">
        <v>4918</v>
      </c>
      <c r="AGQ7" s="593" t="s">
        <v>2553</v>
      </c>
      <c r="AGR7" s="593" t="s">
        <v>7191</v>
      </c>
      <c r="AGS7" s="593" t="s">
        <v>4919</v>
      </c>
      <c r="AGT7" s="593" t="s">
        <v>2554</v>
      </c>
      <c r="AGU7" s="593" t="s">
        <v>7193</v>
      </c>
      <c r="AGV7" s="593" t="s">
        <v>4920</v>
      </c>
      <c r="AGW7" s="593" t="s">
        <v>2555</v>
      </c>
      <c r="AGX7" s="593" t="s">
        <v>7195</v>
      </c>
      <c r="AGY7" s="593" t="s">
        <v>4921</v>
      </c>
      <c r="AGZ7" s="593" t="s">
        <v>2556</v>
      </c>
      <c r="AHA7" s="593" t="s">
        <v>7197</v>
      </c>
      <c r="AHB7" s="593" t="s">
        <v>4922</v>
      </c>
      <c r="AHC7" s="593" t="s">
        <v>2557</v>
      </c>
      <c r="AHD7" s="593" t="s">
        <v>2524</v>
      </c>
      <c r="AHE7" s="593" t="s">
        <v>4923</v>
      </c>
      <c r="AHF7" s="593" t="s">
        <v>2558</v>
      </c>
      <c r="AHG7" s="593" t="s">
        <v>7200</v>
      </c>
      <c r="AHH7" s="5475" t="s">
        <v>627</v>
      </c>
      <c r="AHI7" s="5475"/>
      <c r="AHJ7" s="2811" t="s">
        <v>2366</v>
      </c>
      <c r="AHK7" s="5475" t="s">
        <v>628</v>
      </c>
      <c r="AHL7" s="5475"/>
      <c r="AHM7" s="2811" t="s">
        <v>7203</v>
      </c>
      <c r="AHN7" s="5475" t="s">
        <v>629</v>
      </c>
      <c r="AHO7" s="5475"/>
      <c r="AHP7" s="2811" t="s">
        <v>7205</v>
      </c>
      <c r="AHQ7" s="5475" t="s">
        <v>630</v>
      </c>
      <c r="AHR7" s="5475"/>
      <c r="AHS7" s="2811" t="s">
        <v>7207</v>
      </c>
      <c r="AHT7" s="5475" t="s">
        <v>2516</v>
      </c>
      <c r="AHU7" s="5475"/>
      <c r="AHV7" s="2811" t="s">
        <v>7209</v>
      </c>
      <c r="AHW7" s="5475" t="s">
        <v>631</v>
      </c>
      <c r="AHX7" s="5475"/>
      <c r="AHY7" s="2811" t="s">
        <v>7211</v>
      </c>
      <c r="AHZ7" s="5475" t="s">
        <v>632</v>
      </c>
      <c r="AIA7" s="5475"/>
      <c r="AIB7" s="920"/>
      <c r="AIC7" s="5483" t="s">
        <v>552</v>
      </c>
      <c r="AID7" s="5484"/>
      <c r="AIE7" s="5608"/>
      <c r="AIF7" s="5485" t="s">
        <v>545</v>
      </c>
      <c r="AIG7" s="5486"/>
      <c r="AIH7" s="5486"/>
      <c r="AII7" s="5486" t="s">
        <v>546</v>
      </c>
      <c r="AIJ7" s="5486"/>
      <c r="AIK7" s="5609"/>
      <c r="AIL7" s="5449" t="s">
        <v>7469</v>
      </c>
      <c r="AIM7" s="5450"/>
      <c r="AIN7" s="5450"/>
      <c r="AIO7" s="5583" t="s">
        <v>7470</v>
      </c>
      <c r="AIP7" s="5583"/>
      <c r="AIQ7" s="5584"/>
      <c r="AIR7" s="5449" t="s">
        <v>7471</v>
      </c>
      <c r="AIS7" s="5450"/>
      <c r="AIT7" s="5450"/>
      <c r="AIU7" s="5583" t="s">
        <v>7472</v>
      </c>
      <c r="AIV7" s="5583"/>
      <c r="AIW7" s="5584"/>
      <c r="AIX7" s="5449" t="s">
        <v>633</v>
      </c>
      <c r="AIY7" s="5450"/>
      <c r="AIZ7" s="5450"/>
      <c r="AJA7" s="5583" t="s">
        <v>634</v>
      </c>
      <c r="AJB7" s="5583"/>
      <c r="AJC7" s="5584"/>
      <c r="AJD7" s="5449" t="s">
        <v>635</v>
      </c>
      <c r="AJE7" s="5450"/>
      <c r="AJF7" s="5450"/>
      <c r="AJG7" s="5583" t="s">
        <v>636</v>
      </c>
      <c r="AJH7" s="5583"/>
      <c r="AJI7" s="5584"/>
      <c r="AJJ7" s="5449" t="s">
        <v>2191</v>
      </c>
      <c r="AJK7" s="5450"/>
      <c r="AJL7" s="5450"/>
      <c r="AJM7" s="5583" t="s">
        <v>2192</v>
      </c>
      <c r="AJN7" s="5583"/>
      <c r="AJO7" s="5584"/>
      <c r="AJP7" s="5449" t="s">
        <v>7477</v>
      </c>
      <c r="AJQ7" s="5450"/>
      <c r="AJR7" s="5450"/>
      <c r="AJS7" s="5583" t="s">
        <v>7478</v>
      </c>
      <c r="AJT7" s="5583"/>
      <c r="AJU7" s="5584"/>
      <c r="AJV7" s="908" t="s">
        <v>2449</v>
      </c>
      <c r="AJW7" s="877" t="s">
        <v>814</v>
      </c>
      <c r="AJX7" s="877" t="s">
        <v>815</v>
      </c>
      <c r="AJY7" s="877" t="s">
        <v>816</v>
      </c>
      <c r="AJZ7" s="877" t="s">
        <v>817</v>
      </c>
      <c r="AKA7" s="877" t="s">
        <v>818</v>
      </c>
      <c r="AKB7" s="877" t="s">
        <v>819</v>
      </c>
      <c r="AKC7" s="877" t="s">
        <v>820</v>
      </c>
      <c r="AKD7" s="877" t="s">
        <v>821</v>
      </c>
      <c r="AKE7" s="877" t="s">
        <v>822</v>
      </c>
      <c r="AKF7" s="877" t="s">
        <v>823</v>
      </c>
      <c r="AKG7" s="1182" t="s">
        <v>824</v>
      </c>
      <c r="AKH7" s="1187" t="s">
        <v>825</v>
      </c>
      <c r="AKI7" s="1187" t="s">
        <v>826</v>
      </c>
      <c r="AKJ7" s="1187" t="s">
        <v>827</v>
      </c>
      <c r="AKK7" s="1187" t="s">
        <v>828</v>
      </c>
      <c r="AKL7" s="1187" t="s">
        <v>829</v>
      </c>
      <c r="AKM7" s="1187" t="s">
        <v>830</v>
      </c>
      <c r="AKN7" s="1187" t="s">
        <v>831</v>
      </c>
      <c r="AKO7" s="1187" t="s">
        <v>832</v>
      </c>
      <c r="AKP7" s="1187" t="s">
        <v>833</v>
      </c>
      <c r="AKQ7" s="1187" t="s">
        <v>834</v>
      </c>
      <c r="AKR7" s="1187" t="s">
        <v>835</v>
      </c>
      <c r="AKS7" s="1187" t="s">
        <v>836</v>
      </c>
      <c r="AKT7" s="633" t="s">
        <v>5482</v>
      </c>
      <c r="AKU7" s="631" t="s">
        <v>5483</v>
      </c>
      <c r="AKV7" s="631" t="s">
        <v>5484</v>
      </c>
      <c r="AKW7" s="631" t="s">
        <v>5485</v>
      </c>
      <c r="AKX7" s="631" t="s">
        <v>5496</v>
      </c>
      <c r="AKY7" s="631" t="s">
        <v>5486</v>
      </c>
      <c r="AKZ7" s="631" t="s">
        <v>5487</v>
      </c>
      <c r="ALA7" s="631" t="s">
        <v>5482</v>
      </c>
      <c r="ALB7" s="631" t="s">
        <v>5483</v>
      </c>
      <c r="ALC7" s="631" t="s">
        <v>5484</v>
      </c>
      <c r="ALD7" s="631" t="s">
        <v>5485</v>
      </c>
      <c r="ALE7" s="631" t="s">
        <v>5496</v>
      </c>
      <c r="ALF7" s="631" t="s">
        <v>5497</v>
      </c>
      <c r="ALG7" s="631" t="s">
        <v>5498</v>
      </c>
      <c r="ALH7" s="5453" t="s">
        <v>643</v>
      </c>
      <c r="ALI7" s="5454"/>
      <c r="ALJ7" s="633" t="s">
        <v>5482</v>
      </c>
      <c r="ALK7" s="631" t="s">
        <v>5483</v>
      </c>
      <c r="ALL7" s="631" t="s">
        <v>5484</v>
      </c>
      <c r="ALM7" s="631" t="s">
        <v>5485</v>
      </c>
      <c r="ALN7" s="631" t="s">
        <v>5496</v>
      </c>
      <c r="ALO7" s="631" t="s">
        <v>5497</v>
      </c>
      <c r="ALP7" s="631" t="s">
        <v>5498</v>
      </c>
      <c r="ALQ7" s="878" t="s">
        <v>5482</v>
      </c>
      <c r="ALR7" s="879" t="s">
        <v>5483</v>
      </c>
      <c r="ALS7" s="879" t="s">
        <v>5484</v>
      </c>
      <c r="ALT7" s="879" t="s">
        <v>5485</v>
      </c>
      <c r="ALU7" s="879" t="s">
        <v>5496</v>
      </c>
      <c r="ALV7" s="879" t="s">
        <v>5506</v>
      </c>
      <c r="ALW7" s="921" t="s">
        <v>5498</v>
      </c>
      <c r="ALX7" s="5469" t="s">
        <v>637</v>
      </c>
      <c r="ALY7" s="5470"/>
      <c r="ALZ7" s="5470" t="s">
        <v>638</v>
      </c>
      <c r="AMA7" s="5470"/>
      <c r="AMB7" s="5470" t="s">
        <v>639</v>
      </c>
      <c r="AMC7" s="5470"/>
      <c r="AMD7" s="5470" t="s">
        <v>640</v>
      </c>
      <c r="AME7" s="5470"/>
      <c r="AMF7" s="5470" t="s">
        <v>5530</v>
      </c>
      <c r="AMG7" s="5470"/>
      <c r="AMH7" s="5470" t="s">
        <v>641</v>
      </c>
      <c r="AMI7" s="5470"/>
      <c r="AMJ7" s="5470" t="s">
        <v>642</v>
      </c>
      <c r="AMK7" s="5471"/>
      <c r="AML7" s="597" t="s">
        <v>840</v>
      </c>
      <c r="AMM7" s="598" t="s">
        <v>841</v>
      </c>
      <c r="AMN7" s="598" t="s">
        <v>842</v>
      </c>
      <c r="AMO7" s="5469" t="s">
        <v>840</v>
      </c>
      <c r="AMP7" s="5470"/>
      <c r="AMQ7" s="5470" t="s">
        <v>841</v>
      </c>
      <c r="AMR7" s="5470"/>
      <c r="AMS7" s="5470" t="s">
        <v>842</v>
      </c>
      <c r="AMT7" s="5471"/>
      <c r="AMU7" s="5452" t="s">
        <v>644</v>
      </c>
      <c r="AMV7" s="5453"/>
      <c r="AMW7" s="5454"/>
      <c r="AMX7" s="633" t="s">
        <v>645</v>
      </c>
      <c r="AMY7" s="631" t="s">
        <v>646</v>
      </c>
      <c r="AMZ7" s="631" t="s">
        <v>645</v>
      </c>
      <c r="ANA7" s="631" t="s">
        <v>646</v>
      </c>
      <c r="ANB7" s="5453" t="s">
        <v>647</v>
      </c>
      <c r="ANC7" s="5454"/>
      <c r="AND7" s="633" t="s">
        <v>648</v>
      </c>
      <c r="ANE7" s="631" t="s">
        <v>649</v>
      </c>
      <c r="ANF7" s="631" t="s">
        <v>650</v>
      </c>
      <c r="ANG7" s="631" t="s">
        <v>651</v>
      </c>
      <c r="ANH7" s="631" t="s">
        <v>648</v>
      </c>
      <c r="ANI7" s="631" t="s">
        <v>649</v>
      </c>
      <c r="ANJ7" s="631" t="s">
        <v>650</v>
      </c>
      <c r="ANK7" s="631" t="s">
        <v>651</v>
      </c>
      <c r="ANL7" s="5453" t="s">
        <v>652</v>
      </c>
      <c r="ANM7" s="5454"/>
      <c r="ANN7" s="633" t="s">
        <v>653</v>
      </c>
      <c r="ANO7" s="631" t="s">
        <v>654</v>
      </c>
      <c r="ANP7" s="631" t="s">
        <v>655</v>
      </c>
      <c r="ANQ7" s="631" t="s">
        <v>656</v>
      </c>
      <c r="ANR7" s="631" t="s">
        <v>653</v>
      </c>
      <c r="ANS7" s="631" t="s">
        <v>654</v>
      </c>
      <c r="ANT7" s="631" t="s">
        <v>655</v>
      </c>
      <c r="ANU7" s="631" t="s">
        <v>656</v>
      </c>
      <c r="ANV7" s="5453" t="s">
        <v>657</v>
      </c>
      <c r="ANW7" s="5454"/>
      <c r="ANX7" s="613" t="s">
        <v>837</v>
      </c>
      <c r="ANY7" s="911" t="s">
        <v>838</v>
      </c>
      <c r="ANZ7" s="5469" t="s">
        <v>2493</v>
      </c>
      <c r="AOA7" s="5471"/>
      <c r="AOB7" s="5469" t="s">
        <v>2496</v>
      </c>
      <c r="AOC7" s="5471"/>
      <c r="AOD7" s="5469" t="s">
        <v>2486</v>
      </c>
      <c r="AOE7" s="5471"/>
      <c r="AOF7" s="2740" t="s">
        <v>5693</v>
      </c>
      <c r="AOG7" s="2741" t="s">
        <v>5692</v>
      </c>
      <c r="AOH7" s="2742" t="s">
        <v>6853</v>
      </c>
      <c r="AOI7" s="2740" t="s">
        <v>5697</v>
      </c>
      <c r="AOJ7" s="2741" t="s">
        <v>5698</v>
      </c>
      <c r="AOK7" s="2741" t="s">
        <v>5701</v>
      </c>
      <c r="AOL7" s="2740" t="s">
        <v>5703</v>
      </c>
      <c r="AOM7" s="2741" t="s">
        <v>5704</v>
      </c>
      <c r="AON7" s="2741" t="s">
        <v>5705</v>
      </c>
      <c r="AOO7" s="2740" t="s">
        <v>5708</v>
      </c>
      <c r="AOP7" s="2741" t="s">
        <v>5709</v>
      </c>
      <c r="AOQ7" s="2741" t="s">
        <v>5710</v>
      </c>
      <c r="AOR7" s="633" t="s">
        <v>658</v>
      </c>
      <c r="AOS7" s="631" t="s">
        <v>659</v>
      </c>
      <c r="AOT7" s="631" t="s">
        <v>660</v>
      </c>
      <c r="AOU7" s="631" t="s">
        <v>661</v>
      </c>
      <c r="AOV7" s="631" t="s">
        <v>658</v>
      </c>
      <c r="AOW7" s="631" t="s">
        <v>659</v>
      </c>
      <c r="AOX7" s="631" t="s">
        <v>660</v>
      </c>
      <c r="AOY7" s="631" t="s">
        <v>661</v>
      </c>
      <c r="AOZ7" s="5453" t="s">
        <v>662</v>
      </c>
      <c r="APA7" s="5454"/>
      <c r="APB7" s="633" t="s">
        <v>5614</v>
      </c>
      <c r="APC7" s="631" t="s">
        <v>5615</v>
      </c>
      <c r="APD7" s="631" t="s">
        <v>5607</v>
      </c>
      <c r="APE7" s="631" t="s">
        <v>5616</v>
      </c>
      <c r="APF7" s="631" t="s">
        <v>5614</v>
      </c>
      <c r="APG7" s="631" t="s">
        <v>5615</v>
      </c>
      <c r="APH7" s="631" t="s">
        <v>5607</v>
      </c>
      <c r="API7" s="631" t="s">
        <v>5616</v>
      </c>
      <c r="APJ7" s="5453" t="s">
        <v>667</v>
      </c>
      <c r="APK7" s="5453"/>
      <c r="APL7" s="5470" t="s">
        <v>5629</v>
      </c>
      <c r="APM7" s="5470"/>
      <c r="APN7" s="5470"/>
      <c r="APO7" s="5470" t="s">
        <v>5630</v>
      </c>
      <c r="APP7" s="5470"/>
      <c r="APQ7" s="5471"/>
      <c r="APR7" s="878" t="s">
        <v>843</v>
      </c>
      <c r="APS7" s="879" t="s">
        <v>844</v>
      </c>
      <c r="APT7" s="879" t="s">
        <v>845</v>
      </c>
      <c r="APU7" s="877" t="s">
        <v>846</v>
      </c>
      <c r="APV7" s="877" t="s">
        <v>847</v>
      </c>
      <c r="APW7" s="5450" t="s">
        <v>8953</v>
      </c>
      <c r="APX7" s="5450"/>
      <c r="APY7" s="877" t="s">
        <v>849</v>
      </c>
      <c r="APZ7" s="877" t="s">
        <v>850</v>
      </c>
      <c r="AQA7" s="877" t="s">
        <v>851</v>
      </c>
      <c r="AQB7" s="877" t="s">
        <v>852</v>
      </c>
      <c r="AQC7" s="877" t="s">
        <v>853</v>
      </c>
      <c r="AQD7" s="5450" t="s">
        <v>8954</v>
      </c>
      <c r="AQE7" s="5450"/>
      <c r="AQF7" s="877" t="s">
        <v>2256</v>
      </c>
      <c r="AQG7" s="877" t="s">
        <v>2258</v>
      </c>
      <c r="AQH7" s="877" t="s">
        <v>855</v>
      </c>
      <c r="AQI7" s="877" t="s">
        <v>2263</v>
      </c>
      <c r="AQJ7" s="877" t="s">
        <v>2264</v>
      </c>
      <c r="AQK7" s="5450" t="s">
        <v>8881</v>
      </c>
      <c r="AQL7" s="5450"/>
      <c r="AQM7" s="922"/>
      <c r="AQN7" s="2745" t="s">
        <v>5166</v>
      </c>
      <c r="AQO7" s="2745" t="s">
        <v>669</v>
      </c>
      <c r="AQP7" s="2745" t="s">
        <v>5167</v>
      </c>
      <c r="AQQ7" s="1526" t="s">
        <v>3165</v>
      </c>
      <c r="AQR7" s="1526" t="s">
        <v>3805</v>
      </c>
      <c r="AQS7" s="2945" t="s">
        <v>7746</v>
      </c>
      <c r="AQT7" s="5600" t="s">
        <v>8876</v>
      </c>
      <c r="AQU7" s="5600"/>
      <c r="AQV7" s="1513" t="s">
        <v>3185</v>
      </c>
      <c r="AQW7" s="1513" t="s">
        <v>3166</v>
      </c>
      <c r="AQX7" s="5601" t="s">
        <v>7745</v>
      </c>
      <c r="AQY7" s="5601"/>
      <c r="AQZ7" s="1513" t="s">
        <v>3168</v>
      </c>
      <c r="ARA7" s="1513" t="s">
        <v>3169</v>
      </c>
      <c r="ARB7" s="5492" t="s">
        <v>3170</v>
      </c>
      <c r="ARC7" s="5492"/>
      <c r="ARD7" s="5602" t="s">
        <v>3187</v>
      </c>
      <c r="ARE7" s="5602"/>
      <c r="ARF7" s="918" t="s">
        <v>672</v>
      </c>
      <c r="ARG7" s="593" t="s">
        <v>671</v>
      </c>
      <c r="ARH7" s="918" t="s">
        <v>672</v>
      </c>
      <c r="ARI7" s="2747" t="s">
        <v>674</v>
      </c>
      <c r="ARJ7" s="2748" t="s">
        <v>673</v>
      </c>
      <c r="ARK7" s="2747" t="s">
        <v>674</v>
      </c>
      <c r="ARL7" s="924" t="s">
        <v>5168</v>
      </c>
      <c r="ARM7" s="918" t="s">
        <v>676</v>
      </c>
      <c r="ARN7" s="593" t="s">
        <v>677</v>
      </c>
      <c r="ARO7" s="593" t="s">
        <v>677</v>
      </c>
      <c r="ARP7" s="915" t="s">
        <v>5169</v>
      </c>
      <c r="ARQ7" s="925" t="s">
        <v>5170</v>
      </c>
      <c r="ARR7" s="916" t="s">
        <v>5171</v>
      </c>
      <c r="ARS7" s="917" t="s">
        <v>681</v>
      </c>
      <c r="ART7" s="5603" t="s">
        <v>5172</v>
      </c>
      <c r="ARU7" s="5488"/>
      <c r="ARV7" s="918" t="s">
        <v>683</v>
      </c>
      <c r="ARW7" s="918" t="s">
        <v>684</v>
      </c>
      <c r="ARX7" s="1030" t="s">
        <v>5173</v>
      </c>
      <c r="ARY7" s="593" t="s">
        <v>686</v>
      </c>
      <c r="ARZ7" s="918" t="s">
        <v>687</v>
      </c>
      <c r="ASA7" s="918" t="s">
        <v>688</v>
      </c>
      <c r="ASB7" s="593" t="s">
        <v>689</v>
      </c>
      <c r="ASC7" s="593" t="s">
        <v>690</v>
      </c>
      <c r="ASD7" s="593" t="s">
        <v>691</v>
      </c>
      <c r="ASE7" s="593" t="s">
        <v>692</v>
      </c>
      <c r="ASF7" s="593" t="s">
        <v>693</v>
      </c>
      <c r="ASG7" s="593" t="s">
        <v>694</v>
      </c>
      <c r="ASH7" s="593" t="s">
        <v>695</v>
      </c>
      <c r="ASI7" s="593" t="s">
        <v>696</v>
      </c>
      <c r="ASJ7" s="593" t="s">
        <v>697</v>
      </c>
      <c r="ASK7" s="593" t="s">
        <v>698</v>
      </c>
      <c r="ASL7" s="593" t="s">
        <v>699</v>
      </c>
      <c r="ASM7" s="918" t="s">
        <v>700</v>
      </c>
      <c r="ASN7" s="918" t="s">
        <v>701</v>
      </c>
      <c r="ASO7" s="918" t="s">
        <v>702</v>
      </c>
      <c r="ASP7" s="918" t="s">
        <v>703</v>
      </c>
      <c r="ASQ7" s="918" t="s">
        <v>704</v>
      </c>
      <c r="ASR7" s="918" t="s">
        <v>705</v>
      </c>
      <c r="ASS7" s="918" t="s">
        <v>706</v>
      </c>
      <c r="AST7" s="918" t="s">
        <v>707</v>
      </c>
      <c r="ASU7" s="918" t="s">
        <v>708</v>
      </c>
      <c r="ASV7" s="918" t="s">
        <v>709</v>
      </c>
      <c r="ASW7" s="593" t="s">
        <v>710</v>
      </c>
      <c r="ASX7" s="593" t="s">
        <v>711</v>
      </c>
      <c r="ASY7" s="593" t="s">
        <v>712</v>
      </c>
      <c r="ASZ7" s="593" t="s">
        <v>713</v>
      </c>
      <c r="ATA7" s="593" t="s">
        <v>714</v>
      </c>
      <c r="ATB7" s="593" t="s">
        <v>715</v>
      </c>
      <c r="ATC7" s="593" t="s">
        <v>716</v>
      </c>
      <c r="ATD7" s="593" t="s">
        <v>717</v>
      </c>
      <c r="ATE7" s="593" t="s">
        <v>718</v>
      </c>
      <c r="ATF7" s="918" t="s">
        <v>719</v>
      </c>
      <c r="ATG7" s="918" t="s">
        <v>720</v>
      </c>
      <c r="ATH7" s="918" t="s">
        <v>721</v>
      </c>
      <c r="ATI7" s="918" t="s">
        <v>722</v>
      </c>
      <c r="ATJ7" s="918" t="s">
        <v>723</v>
      </c>
      <c r="ATK7" s="918" t="s">
        <v>724</v>
      </c>
      <c r="ATL7" s="918" t="s">
        <v>725</v>
      </c>
      <c r="ATM7" s="918" t="s">
        <v>726</v>
      </c>
      <c r="ATN7" s="918" t="s">
        <v>727</v>
      </c>
      <c r="ATO7" s="918" t="s">
        <v>728</v>
      </c>
      <c r="ATP7" s="593" t="s">
        <v>729</v>
      </c>
      <c r="ATQ7" s="593" t="s">
        <v>730</v>
      </c>
      <c r="ATR7" s="593" t="s">
        <v>731</v>
      </c>
      <c r="ATS7" s="593" t="s">
        <v>732</v>
      </c>
      <c r="ATT7" s="593" t="s">
        <v>733</v>
      </c>
      <c r="ATU7" s="593" t="s">
        <v>734</v>
      </c>
      <c r="ATV7" s="593" t="s">
        <v>735</v>
      </c>
      <c r="ATW7" s="593" t="s">
        <v>736</v>
      </c>
      <c r="ATX7" s="593" t="s">
        <v>737</v>
      </c>
      <c r="ATY7" s="918" t="s">
        <v>738</v>
      </c>
      <c r="ATZ7" s="918" t="s">
        <v>739</v>
      </c>
      <c r="AUA7" s="918" t="s">
        <v>740</v>
      </c>
      <c r="AUB7" s="918" t="s">
        <v>741</v>
      </c>
      <c r="AUC7" s="918" t="s">
        <v>742</v>
      </c>
      <c r="AUD7" s="918" t="s">
        <v>743</v>
      </c>
      <c r="AUE7" s="918" t="s">
        <v>744</v>
      </c>
      <c r="AUF7" s="918" t="s">
        <v>745</v>
      </c>
      <c r="AUG7" s="918" t="s">
        <v>5444</v>
      </c>
      <c r="AUH7" s="918" t="s">
        <v>5445</v>
      </c>
      <c r="AUI7" s="593" t="s">
        <v>5446</v>
      </c>
      <c r="AUJ7" s="593" t="s">
        <v>5455</v>
      </c>
      <c r="AUK7" s="915" t="s">
        <v>5174</v>
      </c>
      <c r="AUL7" s="916" t="s">
        <v>5174</v>
      </c>
      <c r="AUM7" s="916" t="s">
        <v>751</v>
      </c>
      <c r="AUN7" s="916" t="s">
        <v>5175</v>
      </c>
      <c r="AUO7" s="916" t="s">
        <v>5176</v>
      </c>
      <c r="AUP7" s="917" t="s">
        <v>5177</v>
      </c>
      <c r="AUQ7" s="593" t="s">
        <v>8349</v>
      </c>
      <c r="AUR7" s="593" t="s">
        <v>756</v>
      </c>
      <c r="AUS7" s="593" t="s">
        <v>757</v>
      </c>
      <c r="AUT7" s="593" t="s">
        <v>758</v>
      </c>
      <c r="AUU7" s="593" t="s">
        <v>759</v>
      </c>
      <c r="AUV7" s="593" t="s">
        <v>5178</v>
      </c>
      <c r="AUW7" s="593" t="s">
        <v>761</v>
      </c>
      <c r="AUX7" s="593"/>
      <c r="AUY7" s="877" t="s">
        <v>762</v>
      </c>
      <c r="AUZ7" s="877" t="s">
        <v>763</v>
      </c>
      <c r="AVA7" s="877" t="s">
        <v>764</v>
      </c>
      <c r="AVB7" s="877" t="s">
        <v>765</v>
      </c>
      <c r="AVC7" s="877" t="s">
        <v>5179</v>
      </c>
      <c r="AVD7" s="877" t="s">
        <v>767</v>
      </c>
      <c r="AVE7" s="877" t="s">
        <v>768</v>
      </c>
      <c r="AVF7" s="5475" t="s">
        <v>5180</v>
      </c>
      <c r="AVG7" s="5489"/>
      <c r="AVH7" s="593" t="s">
        <v>5181</v>
      </c>
      <c r="AVI7" s="593" t="s">
        <v>5182</v>
      </c>
      <c r="AVJ7" s="593" t="s">
        <v>5183</v>
      </c>
      <c r="AVK7" s="593" t="s">
        <v>773</v>
      </c>
      <c r="AVL7" s="5549" t="s">
        <v>5184</v>
      </c>
      <c r="AVM7" s="5475"/>
      <c r="AVN7" s="918" t="s">
        <v>775</v>
      </c>
      <c r="AVO7" s="5475" t="s">
        <v>5185</v>
      </c>
      <c r="AVP7" s="5475"/>
      <c r="AVQ7" s="918" t="s">
        <v>5186</v>
      </c>
      <c r="AVR7" s="5475" t="s">
        <v>5187</v>
      </c>
      <c r="AVS7" s="5475"/>
      <c r="AVT7" s="918" t="s">
        <v>5188</v>
      </c>
      <c r="AVU7" s="5475" t="s">
        <v>5189</v>
      </c>
      <c r="AVV7" s="5475"/>
      <c r="AVW7" s="918" t="s">
        <v>5190</v>
      </c>
      <c r="AVX7" s="593" t="s">
        <v>5191</v>
      </c>
      <c r="AVY7" s="2821" t="s">
        <v>5192</v>
      </c>
      <c r="AVZ7" s="5549" t="s">
        <v>5193</v>
      </c>
      <c r="AWA7" s="5475"/>
      <c r="AWB7" s="918" t="s">
        <v>5194</v>
      </c>
      <c r="AWC7" s="5488" t="s">
        <v>5195</v>
      </c>
      <c r="AWD7" s="5488"/>
      <c r="AWE7" s="918" t="s">
        <v>5196</v>
      </c>
      <c r="AWF7" s="5488" t="s">
        <v>5197</v>
      </c>
      <c r="AWG7" s="5488"/>
      <c r="AWH7" s="918" t="s">
        <v>789</v>
      </c>
      <c r="AWI7" s="1878" t="s">
        <v>5198</v>
      </c>
      <c r="AWJ7" s="918" t="s">
        <v>5199</v>
      </c>
      <c r="AWK7" s="918" t="s">
        <v>5200</v>
      </c>
      <c r="AWL7" s="918" t="s">
        <v>5201</v>
      </c>
      <c r="AWM7" s="918" t="s">
        <v>5202</v>
      </c>
      <c r="AWN7" s="918" t="s">
        <v>5203</v>
      </c>
      <c r="AWO7" s="918" t="s">
        <v>5204</v>
      </c>
      <c r="AWP7" s="918" t="s">
        <v>5205</v>
      </c>
      <c r="AWQ7" s="918" t="s">
        <v>5206</v>
      </c>
      <c r="AWR7" s="918" t="s">
        <v>5207</v>
      </c>
      <c r="AWS7" s="5549" t="s">
        <v>5208</v>
      </c>
      <c r="AWT7" s="5475"/>
      <c r="AWU7" s="5475" t="s">
        <v>5209</v>
      </c>
      <c r="AWV7" s="5475"/>
      <c r="AWW7" s="5475" t="s">
        <v>5210</v>
      </c>
      <c r="AWX7" s="5475"/>
      <c r="AWY7" s="5475" t="s">
        <v>5211</v>
      </c>
      <c r="AWZ7" s="5475"/>
      <c r="AXA7" s="593" t="s">
        <v>5212</v>
      </c>
      <c r="AXB7" s="593" t="s">
        <v>5213</v>
      </c>
      <c r="AXC7" s="5475" t="s">
        <v>5214</v>
      </c>
      <c r="AXD7" s="5475"/>
      <c r="AXE7" s="5475" t="s">
        <v>5215</v>
      </c>
      <c r="AXF7" s="5475"/>
      <c r="AXG7" s="5475" t="s">
        <v>5216</v>
      </c>
      <c r="AXH7" s="5475"/>
      <c r="AXI7" s="593" t="s">
        <v>5217</v>
      </c>
      <c r="AXK7" s="2040" t="s">
        <v>7516</v>
      </c>
      <c r="AXL7" s="2040" t="s">
        <v>7517</v>
      </c>
      <c r="AXM7" s="2040" t="s">
        <v>7522</v>
      </c>
      <c r="AXN7" s="2040" t="s">
        <v>7526</v>
      </c>
      <c r="AXO7" s="2040" t="s">
        <v>7527</v>
      </c>
      <c r="AXP7" s="2040" t="s">
        <v>7527</v>
      </c>
      <c r="AXQ7" s="1374"/>
      <c r="AXR7" s="1374"/>
      <c r="AXS7" s="1374"/>
      <c r="AXT7" s="1374"/>
      <c r="AXU7" s="1374"/>
      <c r="AXV7" s="1374"/>
      <c r="AXW7" s="1374"/>
      <c r="AXX7" s="1374"/>
      <c r="AXY7" s="1374"/>
      <c r="AXZ7" s="1374"/>
      <c r="AYA7" s="1374"/>
      <c r="AYB7" s="1374"/>
      <c r="AYC7" s="1373"/>
      <c r="AYD7" s="1374"/>
      <c r="AYE7" s="1374"/>
      <c r="AYF7" s="1374"/>
      <c r="AYG7" s="1374"/>
      <c r="AYH7" s="1374"/>
      <c r="AYI7" s="1374"/>
      <c r="AYJ7" s="1374"/>
      <c r="AYK7" s="1374"/>
      <c r="AYL7" s="1374"/>
      <c r="AYM7" s="1374"/>
      <c r="AYN7" s="1374"/>
      <c r="AYO7" s="1374"/>
      <c r="AYP7" s="1374"/>
      <c r="AYQ7" s="1374"/>
      <c r="AYR7" s="1374"/>
      <c r="AYS7" s="1374"/>
      <c r="AYT7" s="1374"/>
      <c r="AYU7" s="1374"/>
      <c r="AYV7" s="1374"/>
      <c r="AYW7" s="1374"/>
      <c r="AYX7" s="1374"/>
      <c r="AYY7" s="1374"/>
      <c r="AYZ7" s="1374"/>
      <c r="AZA7" s="1374"/>
      <c r="AZB7" s="1374"/>
      <c r="AZC7" s="1374"/>
      <c r="AZD7" s="1374"/>
      <c r="AZE7" s="1374"/>
      <c r="AZF7" s="1374"/>
      <c r="AZG7" s="1374"/>
      <c r="AZH7" s="1374"/>
      <c r="AZI7" s="1374"/>
      <c r="AZJ7" s="1374"/>
      <c r="AZK7" s="1374"/>
      <c r="AZL7" s="1374"/>
      <c r="AZM7" s="1374"/>
      <c r="AZN7" s="1374"/>
      <c r="AZO7" s="1374"/>
      <c r="AZP7" s="1374"/>
      <c r="AZQ7" s="1374"/>
      <c r="AZR7" s="1374"/>
      <c r="AZS7" s="1374"/>
      <c r="AZT7" s="1374"/>
      <c r="AZU7" s="1374"/>
      <c r="AZV7" s="1374"/>
      <c r="AZW7" s="1374"/>
      <c r="AZX7" s="1374"/>
      <c r="AZY7" s="1373"/>
      <c r="AZZ7" s="1374"/>
      <c r="BAA7" s="1374"/>
      <c r="BAB7" s="1374"/>
      <c r="BAC7" s="1374"/>
      <c r="BAD7" s="1374"/>
      <c r="BAE7" s="1374"/>
      <c r="BAF7" s="1374"/>
      <c r="BAG7" s="1374"/>
      <c r="BAH7" s="1374"/>
      <c r="BAI7" s="1374"/>
      <c r="BAJ7" s="1374"/>
      <c r="BAK7" s="1373"/>
      <c r="BAL7" s="1374"/>
      <c r="BAM7" s="1374"/>
      <c r="BAN7" s="1374"/>
      <c r="BAO7" s="1374"/>
      <c r="BAP7" s="1374"/>
      <c r="BAQ7" s="1374"/>
      <c r="BAR7" s="1374"/>
      <c r="BAS7" s="1374"/>
      <c r="BAT7" s="1374"/>
      <c r="BAU7" s="1374"/>
      <c r="BAV7" s="1374"/>
      <c r="BAW7" s="3890"/>
      <c r="BAX7" s="3890"/>
      <c r="BAY7" s="3890"/>
      <c r="BAZ7" s="3890"/>
      <c r="BBA7" s="1374"/>
      <c r="BBB7" s="1374"/>
      <c r="BBC7" s="1374"/>
      <c r="BBD7" s="1374"/>
      <c r="BBE7" s="1373"/>
      <c r="BBF7" s="1374"/>
      <c r="BBG7" s="1374"/>
      <c r="BBH7" s="1374"/>
      <c r="BBI7" s="1374"/>
      <c r="BBJ7" s="1374"/>
      <c r="BBK7" s="1374"/>
      <c r="BBL7" s="1374"/>
      <c r="BBM7" s="1374"/>
      <c r="BBN7" s="1374"/>
      <c r="BBO7" s="1374"/>
      <c r="BBP7" s="1374"/>
      <c r="BBQ7" s="1373"/>
      <c r="BBR7" s="1374"/>
      <c r="BBS7" s="1374"/>
      <c r="BBT7" s="1374"/>
      <c r="BBU7" s="1374"/>
      <c r="BBV7" s="1374"/>
      <c r="BBW7" s="1374"/>
      <c r="BBX7" s="1374"/>
      <c r="BBY7" s="1374"/>
      <c r="BBZ7" s="1374"/>
      <c r="BCA7" s="1374"/>
      <c r="BCB7" s="1374"/>
      <c r="BCC7" s="1374"/>
      <c r="BCD7" s="1374"/>
      <c r="BCE7" s="1374"/>
      <c r="BCF7" s="1374"/>
      <c r="BCG7" s="1374"/>
      <c r="BCH7" s="1374"/>
      <c r="BCI7" s="1374"/>
      <c r="BCJ7" s="1374"/>
      <c r="BCK7" s="1374"/>
      <c r="BCL7" s="1374"/>
      <c r="BCM7" s="1374"/>
      <c r="BCN7" s="1374"/>
      <c r="BCO7" s="1374"/>
      <c r="BCP7" s="1374"/>
      <c r="BCQ7" s="1374"/>
      <c r="BCR7" s="1374"/>
      <c r="BCS7" s="1374"/>
      <c r="BCT7" s="1374"/>
      <c r="BCU7" s="1374"/>
      <c r="BCV7" s="1374"/>
      <c r="BCW7" s="1374"/>
      <c r="BCX7" s="1374"/>
      <c r="BCY7" s="1374"/>
      <c r="BCZ7" s="1374"/>
      <c r="BDA7" s="1374"/>
      <c r="BDB7" s="1374"/>
      <c r="BDC7" s="1374"/>
      <c r="BDD7" s="1374"/>
      <c r="BDE7" s="1374"/>
      <c r="BDF7" s="1374"/>
      <c r="BDG7" s="1374"/>
      <c r="BDH7" s="1374"/>
      <c r="BDI7" s="1374"/>
      <c r="BDJ7" s="1374"/>
      <c r="BDK7" s="1374"/>
      <c r="BDL7" s="1374"/>
      <c r="BDM7" s="1374"/>
      <c r="BDN7" s="1374"/>
      <c r="BDO7" s="1374"/>
      <c r="BDP7" s="1374"/>
      <c r="BDQ7" s="1374"/>
      <c r="BDR7" s="1374"/>
      <c r="BDS7" s="1374"/>
      <c r="BDT7" s="1374"/>
      <c r="BDU7" s="1374"/>
      <c r="BDV7" s="1374"/>
      <c r="BDW7" s="1374"/>
      <c r="BDX7" s="1374"/>
      <c r="BDY7" s="1374"/>
      <c r="BDZ7" s="1374"/>
      <c r="BEA7" s="1374"/>
      <c r="BEB7" s="1374"/>
      <c r="BEC7" s="1374"/>
      <c r="BED7" s="1374"/>
      <c r="BEE7" s="1374"/>
      <c r="BEF7" s="1374"/>
      <c r="BEG7" s="1374"/>
      <c r="BEH7" s="1374"/>
      <c r="BEI7" s="1374"/>
      <c r="BEJ7" s="1374"/>
      <c r="BEK7" s="1374"/>
      <c r="BEL7" s="1374"/>
      <c r="BEM7" s="1374"/>
      <c r="BEN7" s="1374"/>
      <c r="BEO7" s="1374"/>
      <c r="BEP7" s="1374"/>
      <c r="BEQ7" s="1374"/>
      <c r="BER7" s="1374"/>
      <c r="BES7" s="1374"/>
      <c r="BET7" s="1374"/>
      <c r="BEU7" s="1374"/>
      <c r="BEV7" s="1374"/>
      <c r="BEW7" s="1373"/>
      <c r="BEX7" s="1374"/>
      <c r="BEY7" s="1374"/>
      <c r="BEZ7" s="1374"/>
      <c r="BFA7" s="1374"/>
      <c r="BFB7" s="1374"/>
      <c r="BFC7" s="1374"/>
      <c r="BFD7" s="1374"/>
      <c r="BFE7" s="1374"/>
      <c r="BFF7" s="1374"/>
      <c r="BFG7" s="1374"/>
      <c r="BFH7" s="1374"/>
      <c r="BFI7" s="2055" t="s">
        <v>5886</v>
      </c>
      <c r="BFJ7" s="2819" t="s">
        <v>5887</v>
      </c>
      <c r="BFK7" s="2819" t="s">
        <v>5888</v>
      </c>
      <c r="BFL7" s="2819" t="s">
        <v>5889</v>
      </c>
      <c r="BFM7" s="2819" t="s">
        <v>5890</v>
      </c>
      <c r="BFN7" s="2819" t="s">
        <v>5887</v>
      </c>
      <c r="BFO7" s="2819" t="s">
        <v>5888</v>
      </c>
      <c r="BFP7" s="2819" t="s">
        <v>5891</v>
      </c>
      <c r="BFQ7" s="5555" t="s">
        <v>5892</v>
      </c>
      <c r="BFR7" s="5556"/>
      <c r="BFS7" s="633" t="s">
        <v>5916</v>
      </c>
      <c r="BFT7" s="631" t="s">
        <v>5917</v>
      </c>
      <c r="BFU7" s="631" t="s">
        <v>5918</v>
      </c>
      <c r="BFV7" s="631" t="s">
        <v>5919</v>
      </c>
      <c r="BFW7" s="631" t="s">
        <v>5920</v>
      </c>
      <c r="BFX7" s="631" t="s">
        <v>5921</v>
      </c>
      <c r="BFY7" s="631" t="s">
        <v>5922</v>
      </c>
      <c r="BFZ7" s="631" t="s">
        <v>5923</v>
      </c>
      <c r="BGA7" s="5453" t="s">
        <v>5924</v>
      </c>
      <c r="BGB7" s="5454"/>
      <c r="BGC7" s="633" t="s">
        <v>5939</v>
      </c>
      <c r="BGD7" s="631" t="s">
        <v>5940</v>
      </c>
      <c r="BGE7" s="631" t="s">
        <v>5941</v>
      </c>
      <c r="BGF7" s="631" t="s">
        <v>5942</v>
      </c>
      <c r="BGG7" s="631" t="s">
        <v>5939</v>
      </c>
      <c r="BGH7" s="631" t="s">
        <v>5943</v>
      </c>
      <c r="BGI7" s="631" t="s">
        <v>5944</v>
      </c>
      <c r="BGJ7" s="631" t="s">
        <v>5945</v>
      </c>
      <c r="BGK7" s="5453" t="s">
        <v>5946</v>
      </c>
      <c r="BGL7" s="5454"/>
      <c r="BGM7" s="633" t="s">
        <v>5968</v>
      </c>
      <c r="BGN7" s="631" t="s">
        <v>5969</v>
      </c>
      <c r="BGO7" s="631" t="s">
        <v>5970</v>
      </c>
      <c r="BGP7" s="631" t="s">
        <v>5971</v>
      </c>
      <c r="BGQ7" s="631" t="s">
        <v>5972</v>
      </c>
      <c r="BGR7" s="631" t="s">
        <v>5973</v>
      </c>
      <c r="BGS7" s="631" t="s">
        <v>5974</v>
      </c>
      <c r="BGT7" s="631" t="s">
        <v>5975</v>
      </c>
      <c r="BGU7" s="5453" t="s">
        <v>5976</v>
      </c>
      <c r="BGV7" s="5454"/>
      <c r="BGW7" s="633" t="s">
        <v>5977</v>
      </c>
      <c r="BGX7" s="631" t="s">
        <v>5978</v>
      </c>
      <c r="BGY7" s="631" t="s">
        <v>5979</v>
      </c>
      <c r="BGZ7" s="631" t="s">
        <v>5980</v>
      </c>
      <c r="BHA7" s="631" t="s">
        <v>5977</v>
      </c>
      <c r="BHB7" s="631" t="s">
        <v>5978</v>
      </c>
      <c r="BHC7" s="631" t="s">
        <v>5979</v>
      </c>
      <c r="BHD7" s="631" t="s">
        <v>5980</v>
      </c>
      <c r="BHE7" s="5453" t="s">
        <v>5981</v>
      </c>
      <c r="BHF7" s="5454"/>
      <c r="BHG7" s="633" t="s">
        <v>5982</v>
      </c>
      <c r="BHH7" s="631" t="s">
        <v>5983</v>
      </c>
      <c r="BHI7" s="631" t="s">
        <v>5984</v>
      </c>
      <c r="BHJ7" s="631" t="s">
        <v>5985</v>
      </c>
      <c r="BHK7" s="631" t="s">
        <v>5986</v>
      </c>
      <c r="BHL7" s="631" t="s">
        <v>5987</v>
      </c>
      <c r="BHM7" s="631" t="s">
        <v>5988</v>
      </c>
      <c r="BHN7" s="631" t="s">
        <v>5989</v>
      </c>
      <c r="BHO7" s="5453" t="s">
        <v>5990</v>
      </c>
      <c r="BHP7" s="5454"/>
      <c r="BHQ7" s="633" t="s">
        <v>5991</v>
      </c>
      <c r="BHR7" s="631" t="s">
        <v>5992</v>
      </c>
      <c r="BHS7" s="631" t="s">
        <v>5993</v>
      </c>
      <c r="BHT7" s="631" t="s">
        <v>5994</v>
      </c>
      <c r="BHU7" s="631" t="s">
        <v>5995</v>
      </c>
      <c r="BHV7" s="631" t="s">
        <v>5996</v>
      </c>
      <c r="BHW7" s="631" t="s">
        <v>5997</v>
      </c>
      <c r="BHX7" s="631" t="s">
        <v>5998</v>
      </c>
      <c r="BHY7" s="5453" t="s">
        <v>5999</v>
      </c>
      <c r="BHZ7" s="5454"/>
      <c r="BIA7" s="633" t="s">
        <v>6000</v>
      </c>
      <c r="BIB7" s="631" t="s">
        <v>6001</v>
      </c>
      <c r="BIC7" s="631" t="s">
        <v>6002</v>
      </c>
      <c r="BID7" s="631" t="s">
        <v>6003</v>
      </c>
      <c r="BIE7" s="631" t="s">
        <v>6004</v>
      </c>
      <c r="BIF7" s="631" t="s">
        <v>6005</v>
      </c>
      <c r="BIG7" s="631" t="s">
        <v>6005</v>
      </c>
      <c r="BIH7" s="633" t="s">
        <v>6006</v>
      </c>
      <c r="BII7" s="5453" t="s">
        <v>6007</v>
      </c>
      <c r="BIJ7" s="5454"/>
      <c r="BIK7" s="633" t="s">
        <v>6008</v>
      </c>
      <c r="BIL7" s="631" t="s">
        <v>6009</v>
      </c>
      <c r="BIM7" s="631" t="s">
        <v>6010</v>
      </c>
      <c r="BIN7" s="599" t="s">
        <v>6011</v>
      </c>
      <c r="BIO7" s="3083" t="s">
        <v>6012</v>
      </c>
      <c r="BIP7" s="3084" t="s">
        <v>6013</v>
      </c>
      <c r="BIQ7" s="3084" t="s">
        <v>6014</v>
      </c>
      <c r="BIR7" s="3084" t="s">
        <v>6015</v>
      </c>
      <c r="BIS7" s="3084" t="s">
        <v>6016</v>
      </c>
      <c r="BIT7" s="3084" t="s">
        <v>6017</v>
      </c>
      <c r="BIU7" s="3084" t="s">
        <v>6013</v>
      </c>
      <c r="BIV7" s="3084" t="s">
        <v>6014</v>
      </c>
      <c r="BIW7" s="3084" t="s">
        <v>6015</v>
      </c>
      <c r="BIX7" s="3084" t="s">
        <v>6016</v>
      </c>
      <c r="BIY7" s="631" t="s">
        <v>6018</v>
      </c>
      <c r="BIZ7" s="631" t="s">
        <v>6018</v>
      </c>
      <c r="BJA7" s="2084" t="s">
        <v>6139</v>
      </c>
      <c r="BJB7" s="2085" t="s">
        <v>6140</v>
      </c>
      <c r="BJC7" s="2085" t="s">
        <v>6141</v>
      </c>
      <c r="BJD7" s="2085" t="s">
        <v>6142</v>
      </c>
      <c r="BJE7" s="2085" t="s">
        <v>6366</v>
      </c>
      <c r="BJF7" s="2085" t="s">
        <v>6143</v>
      </c>
      <c r="BJG7" s="2085" t="s">
        <v>6144</v>
      </c>
      <c r="BJH7" s="2085" t="s">
        <v>6368</v>
      </c>
      <c r="BJI7" s="2085" t="s">
        <v>6145</v>
      </c>
      <c r="BJJ7" s="2085" t="s">
        <v>6364</v>
      </c>
      <c r="BJK7" s="2085" t="s">
        <v>6370</v>
      </c>
      <c r="BJL7" s="2084" t="s">
        <v>6146</v>
      </c>
      <c r="BJM7" s="2085" t="s">
        <v>6147</v>
      </c>
      <c r="BJN7" s="2085" t="s">
        <v>6148</v>
      </c>
      <c r="BJO7" s="2085" t="s">
        <v>6149</v>
      </c>
      <c r="BJP7" s="2086" t="s">
        <v>6150</v>
      </c>
      <c r="BJQ7" s="2084" t="s">
        <v>6151</v>
      </c>
      <c r="BJR7" s="2085" t="s">
        <v>6152</v>
      </c>
      <c r="BJS7" s="2085" t="s">
        <v>6153</v>
      </c>
      <c r="BJT7" s="2085" t="s">
        <v>6154</v>
      </c>
      <c r="BJU7" s="2086" t="s">
        <v>6155</v>
      </c>
      <c r="BJV7" s="5452" t="s">
        <v>6019</v>
      </c>
      <c r="BJW7" s="5454"/>
      <c r="BJX7" s="633" t="s">
        <v>5046</v>
      </c>
      <c r="BJY7" s="631" t="s">
        <v>5047</v>
      </c>
      <c r="BJZ7" s="2819" t="s">
        <v>6081</v>
      </c>
      <c r="BKA7" s="2819" t="s">
        <v>6082</v>
      </c>
      <c r="BKB7" s="2819" t="s">
        <v>6083</v>
      </c>
      <c r="BKC7" s="2819" t="s">
        <v>5887</v>
      </c>
      <c r="BKD7" s="2819" t="s">
        <v>5888</v>
      </c>
      <c r="BKE7" s="2819" t="s">
        <v>5891</v>
      </c>
      <c r="BKF7" s="5555" t="s">
        <v>6084</v>
      </c>
      <c r="BKG7" s="5556"/>
      <c r="BKH7" s="2055" t="s">
        <v>6085</v>
      </c>
      <c r="BKI7" s="2819" t="s">
        <v>6086</v>
      </c>
      <c r="BKJ7" s="2819" t="s">
        <v>6087</v>
      </c>
      <c r="BKK7" s="2819" t="s">
        <v>6088</v>
      </c>
      <c r="BKL7" s="2819" t="s">
        <v>6073</v>
      </c>
      <c r="BKM7" s="2819" t="s">
        <v>6074</v>
      </c>
      <c r="BKN7" s="2819" t="s">
        <v>6075</v>
      </c>
      <c r="BKO7" s="2819" t="s">
        <v>6088</v>
      </c>
      <c r="BKP7" s="5555" t="s">
        <v>6089</v>
      </c>
      <c r="BKQ7" s="5556"/>
      <c r="BKR7" s="2055" t="s">
        <v>6090</v>
      </c>
      <c r="BKS7" s="2819" t="s">
        <v>6091</v>
      </c>
      <c r="BKT7" s="2819" t="s">
        <v>6092</v>
      </c>
      <c r="BKU7" s="2819" t="s">
        <v>6093</v>
      </c>
      <c r="BKV7" s="2819" t="s">
        <v>6076</v>
      </c>
      <c r="BKW7" s="2819" t="s">
        <v>6077</v>
      </c>
      <c r="BKX7" s="2819" t="s">
        <v>6078</v>
      </c>
      <c r="BKY7" s="2819" t="s">
        <v>6094</v>
      </c>
      <c r="BKZ7" s="5555" t="s">
        <v>6095</v>
      </c>
      <c r="BLA7" s="5556"/>
      <c r="BLB7" s="2385" t="s">
        <v>6156</v>
      </c>
      <c r="BLC7" s="2386" t="s">
        <v>6157</v>
      </c>
      <c r="BLD7" s="2387" t="s">
        <v>6158</v>
      </c>
      <c r="BLE7" s="2385" t="s">
        <v>6159</v>
      </c>
      <c r="BLF7" s="2386" t="s">
        <v>6160</v>
      </c>
      <c r="BLG7" s="2387" t="s">
        <v>6161</v>
      </c>
      <c r="BLH7" s="2385" t="s">
        <v>6162</v>
      </c>
      <c r="BLI7" s="2386" t="s">
        <v>6163</v>
      </c>
      <c r="BLJ7" s="2387" t="s">
        <v>6164</v>
      </c>
      <c r="BLK7" s="2385" t="s">
        <v>6165</v>
      </c>
      <c r="BLL7" s="2386" t="s">
        <v>6166</v>
      </c>
      <c r="BLM7" s="2387" t="s">
        <v>6167</v>
      </c>
      <c r="BLN7" s="2385" t="s">
        <v>6156</v>
      </c>
      <c r="BLO7" s="2386" t="s">
        <v>6157</v>
      </c>
      <c r="BLP7" s="2387" t="s">
        <v>6158</v>
      </c>
      <c r="BLQ7" s="2385" t="s">
        <v>6168</v>
      </c>
      <c r="BLR7" s="2386" t="s">
        <v>6160</v>
      </c>
      <c r="BLS7" s="2387" t="s">
        <v>6161</v>
      </c>
      <c r="BLT7" s="2385" t="s">
        <v>6162</v>
      </c>
      <c r="BLU7" s="2386" t="s">
        <v>6163</v>
      </c>
      <c r="BLV7" s="2387" t="s">
        <v>6164</v>
      </c>
      <c r="BLW7" s="2385" t="s">
        <v>6169</v>
      </c>
      <c r="BLX7" s="2386" t="s">
        <v>6166</v>
      </c>
      <c r="BLY7" s="2387" t="s">
        <v>6167</v>
      </c>
      <c r="BLZ7" s="5585"/>
      <c r="BMA7" s="5586"/>
      <c r="BMB7" s="5587"/>
      <c r="BMC7" s="5585"/>
      <c r="BMD7" s="5586"/>
      <c r="BME7" s="5587"/>
      <c r="BMF7" s="5585"/>
      <c r="BMG7" s="5586"/>
      <c r="BMH7" s="5587"/>
      <c r="BMI7" s="5585"/>
      <c r="BMJ7" s="5586"/>
      <c r="BMK7" s="5587"/>
      <c r="BML7" s="5585"/>
      <c r="BMM7" s="5586"/>
      <c r="BMN7" s="5587"/>
      <c r="BMO7" s="5585"/>
      <c r="BMP7" s="5586"/>
      <c r="BMQ7" s="5587"/>
      <c r="BMR7" s="5585"/>
      <c r="BMS7" s="5586"/>
      <c r="BMT7" s="5587"/>
      <c r="BMU7" s="5585"/>
      <c r="BMV7" s="5586"/>
      <c r="BMW7" s="5587"/>
      <c r="BMX7" s="5585"/>
      <c r="BMY7" s="5586"/>
      <c r="BMZ7" s="5587"/>
      <c r="BNA7" s="5585"/>
      <c r="BNB7" s="5586"/>
      <c r="BNC7" s="5587"/>
      <c r="BND7" s="5585"/>
      <c r="BNE7" s="5586"/>
      <c r="BNF7" s="5587"/>
      <c r="BNG7" s="5585"/>
      <c r="BNH7" s="5586"/>
      <c r="BNI7" s="5587"/>
      <c r="BNJ7" s="5585"/>
      <c r="BNK7" s="5586"/>
      <c r="BNL7" s="5587"/>
      <c r="BNM7" s="5585"/>
      <c r="BNN7" s="5586"/>
      <c r="BNO7" s="5586"/>
      <c r="BNQ7" s="1193" t="s">
        <v>213</v>
      </c>
      <c r="BNR7" s="1193" t="s">
        <v>214</v>
      </c>
      <c r="BNS7" s="1193" t="s">
        <v>4949</v>
      </c>
      <c r="BNT7" s="1193" t="s">
        <v>213</v>
      </c>
      <c r="BNU7" s="1193" t="s">
        <v>214</v>
      </c>
      <c r="BNV7" s="1193"/>
      <c r="BNW7" s="1193"/>
    </row>
    <row r="8" spans="1:1739" ht="26.25" customHeight="1" x14ac:dyDescent="0.2">
      <c r="A8" s="5591"/>
      <c r="B8" s="5591"/>
      <c r="C8" s="5591"/>
      <c r="D8" s="5591"/>
      <c r="E8" s="5592"/>
      <c r="F8" s="859" t="s">
        <v>857</v>
      </c>
      <c r="G8" s="870"/>
      <c r="H8" s="5537" t="s">
        <v>858</v>
      </c>
      <c r="I8" s="5456"/>
      <c r="J8" s="5456"/>
      <c r="K8" s="5456"/>
      <c r="L8" s="5456"/>
      <c r="M8" s="5456"/>
      <c r="N8" s="5456"/>
      <c r="O8" s="5456"/>
      <c r="P8" s="5456"/>
      <c r="Q8" s="5456"/>
      <c r="R8" s="5456"/>
      <c r="S8" s="5456"/>
      <c r="T8" s="5456"/>
      <c r="U8" s="5456"/>
      <c r="V8" s="5456"/>
      <c r="W8" s="5456"/>
      <c r="X8" s="5456"/>
      <c r="Y8" s="5456"/>
      <c r="Z8" s="5456"/>
      <c r="AA8" s="5456"/>
      <c r="AB8" s="5456"/>
      <c r="AC8" s="5456"/>
      <c r="AD8" s="5456"/>
      <c r="AE8" s="5456"/>
      <c r="AF8" s="5456"/>
      <c r="AG8" s="5456"/>
      <c r="AH8" s="5456"/>
      <c r="AI8" s="5456"/>
      <c r="AJ8" s="5456"/>
      <c r="AK8" s="5456"/>
      <c r="AL8" s="5456"/>
      <c r="AM8" s="5456"/>
      <c r="AN8" s="5456"/>
      <c r="AP8" s="2812"/>
      <c r="AQ8" s="602"/>
      <c r="AR8" s="603"/>
      <c r="AS8" s="602"/>
      <c r="AT8" s="603"/>
      <c r="AU8" s="602"/>
      <c r="AV8" s="5452" t="s">
        <v>7252</v>
      </c>
      <c r="AW8" s="5453"/>
      <c r="AX8" s="5453"/>
      <c r="AY8" s="5453"/>
      <c r="AZ8" s="5453"/>
      <c r="BA8" s="5453"/>
      <c r="BB8" s="5453"/>
      <c r="BC8" s="5454"/>
      <c r="BD8" s="5472" t="s">
        <v>860</v>
      </c>
      <c r="BE8" s="5473"/>
      <c r="BF8" s="5474"/>
      <c r="BG8" s="5472" t="s">
        <v>861</v>
      </c>
      <c r="BH8" s="5473"/>
      <c r="BI8" s="5474"/>
      <c r="BJ8" s="5472" t="s">
        <v>862</v>
      </c>
      <c r="BK8" s="5473"/>
      <c r="BL8" s="5474"/>
      <c r="BM8" s="5472" t="s">
        <v>863</v>
      </c>
      <c r="BN8" s="5473"/>
      <c r="BO8" s="5474"/>
      <c r="BP8" s="5472" t="s">
        <v>864</v>
      </c>
      <c r="BQ8" s="5473"/>
      <c r="BR8" s="5474"/>
      <c r="BS8" s="5472" t="s">
        <v>865</v>
      </c>
      <c r="BT8" s="5473"/>
      <c r="BU8" s="5474"/>
      <c r="BV8" s="5472" t="s">
        <v>860</v>
      </c>
      <c r="BW8" s="5473"/>
      <c r="BX8" s="5474"/>
      <c r="BY8" s="5472" t="s">
        <v>861</v>
      </c>
      <c r="BZ8" s="5473"/>
      <c r="CA8" s="5474"/>
      <c r="CB8" s="5472" t="s">
        <v>862</v>
      </c>
      <c r="CC8" s="5473"/>
      <c r="CD8" s="5474"/>
      <c r="CE8" s="5472" t="s">
        <v>863</v>
      </c>
      <c r="CF8" s="5473"/>
      <c r="CG8" s="5474"/>
      <c r="CH8" s="5472" t="s">
        <v>864</v>
      </c>
      <c r="CI8" s="5473"/>
      <c r="CJ8" s="5474"/>
      <c r="CK8" s="5472" t="s">
        <v>865</v>
      </c>
      <c r="CL8" s="5473"/>
      <c r="CM8" s="5474"/>
      <c r="CN8" s="5449"/>
      <c r="CO8" s="5461"/>
      <c r="CP8" s="594"/>
      <c r="CQ8" s="594"/>
      <c r="CR8" s="595"/>
      <c r="CS8" s="603"/>
      <c r="CT8" s="602"/>
      <c r="CU8" s="591"/>
      <c r="CV8" s="591"/>
      <c r="CW8" s="591"/>
      <c r="CX8" s="591"/>
      <c r="CY8" s="591"/>
      <c r="CZ8" s="604"/>
      <c r="DA8" s="591"/>
      <c r="DB8" s="591"/>
      <c r="DC8" s="605"/>
      <c r="DD8" s="591"/>
      <c r="DE8" s="591"/>
      <c r="DF8" s="605"/>
      <c r="DG8" s="591"/>
      <c r="DH8" s="591"/>
      <c r="DI8" s="605"/>
      <c r="DJ8" s="591"/>
      <c r="DK8" s="591"/>
      <c r="DL8" s="5469" t="s">
        <v>866</v>
      </c>
      <c r="DM8" s="5470"/>
      <c r="DN8" s="5470"/>
      <c r="DO8" s="5470"/>
      <c r="DP8" s="5470"/>
      <c r="DQ8" s="5470"/>
      <c r="DR8" s="5471"/>
      <c r="DS8" s="5569" t="s">
        <v>6944</v>
      </c>
      <c r="DT8" s="5570"/>
      <c r="DU8" s="5570"/>
      <c r="DV8" s="5571"/>
      <c r="DW8" s="5569" t="s">
        <v>6944</v>
      </c>
      <c r="DX8" s="5570"/>
      <c r="DY8" s="5570"/>
      <c r="DZ8" s="5571"/>
      <c r="EA8" s="5469" t="s">
        <v>867</v>
      </c>
      <c r="EB8" s="5470"/>
      <c r="EC8" s="5470"/>
      <c r="ED8" s="5470"/>
      <c r="EE8" s="5470"/>
      <c r="EF8" s="5471"/>
      <c r="EG8" s="5493" t="s">
        <v>868</v>
      </c>
      <c r="EH8" s="5494"/>
      <c r="EI8" s="5498"/>
      <c r="EJ8" s="5493" t="s">
        <v>869</v>
      </c>
      <c r="EK8" s="5494"/>
      <c r="EL8" s="5494"/>
      <c r="EM8" s="5494"/>
      <c r="EN8" s="5498"/>
      <c r="EO8" s="5493" t="s">
        <v>870</v>
      </c>
      <c r="EP8" s="5494"/>
      <c r="EQ8" s="5494"/>
      <c r="ER8" s="5494"/>
      <c r="ES8" s="5498"/>
      <c r="ET8" s="5493" t="s">
        <v>871</v>
      </c>
      <c r="EU8" s="5494"/>
      <c r="EV8" s="5494"/>
      <c r="EW8" s="5494"/>
      <c r="EX8" s="5498"/>
      <c r="EY8" s="5493" t="s">
        <v>872</v>
      </c>
      <c r="EZ8" s="5494"/>
      <c r="FA8" s="5494"/>
      <c r="FB8" s="5494"/>
      <c r="FC8" s="5498"/>
      <c r="FD8" s="5493" t="s">
        <v>873</v>
      </c>
      <c r="FE8" s="5494"/>
      <c r="FF8" s="5494"/>
      <c r="FG8" s="5494"/>
      <c r="FH8" s="5498"/>
      <c r="FI8" s="5493" t="s">
        <v>874</v>
      </c>
      <c r="FJ8" s="5494"/>
      <c r="FK8" s="5494"/>
      <c r="FL8" s="5494"/>
      <c r="FM8" s="5498"/>
      <c r="FN8" s="5493" t="s">
        <v>875</v>
      </c>
      <c r="FO8" s="5494"/>
      <c r="FP8" s="5494"/>
      <c r="FQ8" s="5494"/>
      <c r="FR8" s="5498"/>
      <c r="FS8" s="5493" t="s">
        <v>876</v>
      </c>
      <c r="FT8" s="5494"/>
      <c r="FU8" s="5494"/>
      <c r="FV8" s="5494"/>
      <c r="FW8" s="5498"/>
      <c r="FX8" s="5493" t="s">
        <v>868</v>
      </c>
      <c r="FY8" s="5494"/>
      <c r="FZ8" s="5498"/>
      <c r="GA8" s="5493" t="s">
        <v>869</v>
      </c>
      <c r="GB8" s="5494"/>
      <c r="GC8" s="5494"/>
      <c r="GD8" s="5494"/>
      <c r="GE8" s="5498"/>
      <c r="GF8" s="5493" t="s">
        <v>870</v>
      </c>
      <c r="GG8" s="5494"/>
      <c r="GH8" s="5494"/>
      <c r="GI8" s="5494"/>
      <c r="GJ8" s="5498"/>
      <c r="GK8" s="5493" t="s">
        <v>871</v>
      </c>
      <c r="GL8" s="5494"/>
      <c r="GM8" s="5494"/>
      <c r="GN8" s="5494"/>
      <c r="GO8" s="5498"/>
      <c r="GP8" s="5493" t="s">
        <v>872</v>
      </c>
      <c r="GQ8" s="5494"/>
      <c r="GR8" s="5494"/>
      <c r="GS8" s="5494"/>
      <c r="GT8" s="5498"/>
      <c r="GU8" s="5493" t="s">
        <v>873</v>
      </c>
      <c r="GV8" s="5494"/>
      <c r="GW8" s="5494"/>
      <c r="GX8" s="5494"/>
      <c r="GY8" s="5498"/>
      <c r="GZ8" s="5493" t="s">
        <v>874</v>
      </c>
      <c r="HA8" s="5494"/>
      <c r="HB8" s="5494"/>
      <c r="HC8" s="5494"/>
      <c r="HD8" s="5498"/>
      <c r="HE8" s="5493" t="s">
        <v>875</v>
      </c>
      <c r="HF8" s="5494"/>
      <c r="HG8" s="5494"/>
      <c r="HH8" s="5494"/>
      <c r="HI8" s="5498"/>
      <c r="HJ8" s="5493" t="s">
        <v>876</v>
      </c>
      <c r="HK8" s="5494"/>
      <c r="HL8" s="5494"/>
      <c r="HM8" s="5494"/>
      <c r="HN8" s="5498"/>
      <c r="HO8" s="603"/>
      <c r="HP8" s="594"/>
      <c r="HQ8" s="594"/>
      <c r="HR8" s="594"/>
      <c r="HS8" s="594"/>
      <c r="HT8" s="594"/>
      <c r="HU8" s="594"/>
      <c r="HV8" s="594"/>
      <c r="HW8" s="594"/>
      <c r="HX8" s="1293"/>
      <c r="HY8" s="603"/>
      <c r="HZ8" s="594"/>
      <c r="IA8" s="594"/>
      <c r="IB8" s="594"/>
      <c r="IC8" s="594"/>
      <c r="ID8" s="594"/>
      <c r="IE8" s="594"/>
      <c r="IF8" s="594"/>
      <c r="IG8" s="594"/>
      <c r="IH8" s="602"/>
      <c r="II8" s="603"/>
      <c r="IJ8" s="594"/>
      <c r="IK8" s="594"/>
      <c r="IL8" s="594"/>
      <c r="IM8" s="594"/>
      <c r="IN8" s="594"/>
      <c r="IO8" s="594"/>
      <c r="IP8" s="594"/>
      <c r="IQ8" s="602"/>
      <c r="IR8" s="603"/>
      <c r="IS8" s="594"/>
      <c r="IT8" s="594"/>
      <c r="IU8" s="594"/>
      <c r="IV8" s="594"/>
      <c r="IW8" s="594"/>
      <c r="IX8" s="594"/>
      <c r="IY8" s="594"/>
      <c r="IZ8" s="602"/>
      <c r="JA8" s="603"/>
      <c r="JB8" s="594"/>
      <c r="JC8" s="594"/>
      <c r="JD8" s="594"/>
      <c r="JE8" s="594"/>
      <c r="JF8" s="594"/>
      <c r="JG8" s="594"/>
      <c r="JH8" s="594"/>
      <c r="JI8" s="602"/>
      <c r="JJ8" s="603"/>
      <c r="JK8" s="594"/>
      <c r="JL8" s="594"/>
      <c r="JM8" s="594"/>
      <c r="JN8" s="594"/>
      <c r="JO8" s="594"/>
      <c r="JP8" s="594"/>
      <c r="JQ8" s="594"/>
      <c r="JR8" s="602"/>
      <c r="JS8" s="603"/>
      <c r="JT8" s="594"/>
      <c r="JU8" s="594"/>
      <c r="JV8" s="594"/>
      <c r="JW8" s="594"/>
      <c r="JX8" s="594"/>
      <c r="JY8" s="594"/>
      <c r="JZ8" s="594"/>
      <c r="KA8" s="602"/>
      <c r="KB8" s="603"/>
      <c r="KC8" s="594"/>
      <c r="KD8" s="594"/>
      <c r="KE8" s="594"/>
      <c r="KF8" s="594"/>
      <c r="KG8" s="594"/>
      <c r="KH8" s="594"/>
      <c r="KI8" s="594"/>
      <c r="KJ8" s="602"/>
      <c r="KK8" s="606"/>
      <c r="KL8" s="607"/>
      <c r="KM8" s="608"/>
      <c r="KN8" s="607"/>
      <c r="KO8" s="589"/>
      <c r="KP8" s="589"/>
      <c r="KQ8" s="589"/>
      <c r="KR8" s="589"/>
      <c r="KS8" s="589"/>
      <c r="KT8" s="589"/>
      <c r="KU8" s="589"/>
      <c r="KV8" s="589"/>
      <c r="KW8" s="589"/>
      <c r="KX8" s="589"/>
      <c r="KY8" s="589"/>
      <c r="KZ8" s="589"/>
      <c r="LA8" s="2645"/>
      <c r="LB8" s="2646"/>
      <c r="LC8" s="2646"/>
      <c r="LD8" s="2646"/>
      <c r="LE8" s="2646"/>
      <c r="LF8" s="2647"/>
      <c r="LG8" s="2648"/>
      <c r="LH8" s="2645"/>
      <c r="LI8" s="2646"/>
      <c r="LJ8" s="2649"/>
      <c r="LK8" s="2390"/>
      <c r="LL8" s="1227" t="s">
        <v>2845</v>
      </c>
      <c r="LM8" s="1228" t="s">
        <v>2846</v>
      </c>
      <c r="LN8" s="1228" t="s">
        <v>2847</v>
      </c>
      <c r="LO8" s="1228" t="s">
        <v>2848</v>
      </c>
      <c r="LP8" s="1228" t="str">
        <f>LL7</f>
        <v>①多様なサービスの課題把握・方針策定・具現化</v>
      </c>
      <c r="LQ8" s="1229"/>
      <c r="LR8" s="1227" t="s">
        <v>2849</v>
      </c>
      <c r="LS8" s="1228" t="s">
        <v>2850</v>
      </c>
      <c r="LT8" s="1228" t="s">
        <v>2851</v>
      </c>
      <c r="LU8" s="1228" t="s">
        <v>2852</v>
      </c>
      <c r="LV8" s="1228" t="str">
        <f>$H$7</f>
        <v>元気高齢者</v>
      </c>
      <c r="LW8" s="1228" t="str">
        <f>$H$7</f>
        <v>元気高齢者</v>
      </c>
      <c r="LX8" s="1227" t="s">
        <v>2853</v>
      </c>
      <c r="LY8" s="1228" t="s">
        <v>2854</v>
      </c>
      <c r="LZ8" s="1228" t="s">
        <v>2855</v>
      </c>
      <c r="MA8" s="1228" t="s">
        <v>2856</v>
      </c>
      <c r="MB8" s="1228" t="str">
        <f>$S$7</f>
        <v>居宅要支援・要介護認定者</v>
      </c>
      <c r="MC8" s="1229" t="str">
        <f>$S$7</f>
        <v>居宅要支援・要介護認定者</v>
      </c>
      <c r="MD8" s="1227" t="s">
        <v>5754</v>
      </c>
      <c r="ME8" s="1228" t="s">
        <v>5755</v>
      </c>
      <c r="MF8" s="1228" t="s">
        <v>5756</v>
      </c>
      <c r="MG8" s="1228" t="s">
        <v>5757</v>
      </c>
      <c r="MH8" s="1228" t="s">
        <v>5758</v>
      </c>
      <c r="MI8" s="1229" t="s">
        <v>2861</v>
      </c>
      <c r="MJ8" s="1227" t="s">
        <v>2862</v>
      </c>
      <c r="MK8" s="1228" t="s">
        <v>2863</v>
      </c>
      <c r="ML8" s="1228" t="s">
        <v>2864</v>
      </c>
      <c r="MM8" s="1228" t="s">
        <v>2865</v>
      </c>
      <c r="MN8" s="1228" t="str">
        <f>MJ7</f>
        <v>⑥介護予防と保健事業を一体的な実施</v>
      </c>
      <c r="MO8" s="1229" t="s">
        <v>2866</v>
      </c>
      <c r="MP8" s="1227" t="s">
        <v>2867</v>
      </c>
      <c r="MQ8" s="1228" t="s">
        <v>2868</v>
      </c>
      <c r="MR8" s="1228" t="s">
        <v>2869</v>
      </c>
      <c r="MS8" s="1228" t="s">
        <v>2870</v>
      </c>
      <c r="MT8" s="1228" t="str">
        <f>MP7</f>
        <v>⑦専門職の関与の仕組みの構築</v>
      </c>
      <c r="MU8" s="1229" t="s">
        <v>2871</v>
      </c>
      <c r="MV8" s="1227" t="s">
        <v>2872</v>
      </c>
      <c r="MW8" s="1228" t="s">
        <v>2873</v>
      </c>
      <c r="MX8" s="1228" t="s">
        <v>2874</v>
      </c>
      <c r="MY8" s="1228" t="s">
        <v>2875</v>
      </c>
      <c r="MZ8" s="1229" t="s">
        <v>2876</v>
      </c>
      <c r="NA8" s="1227" t="s">
        <v>2877</v>
      </c>
      <c r="NB8" s="1228" t="s">
        <v>2878</v>
      </c>
      <c r="NC8" s="1228" t="s">
        <v>2879</v>
      </c>
      <c r="ND8" s="1228" t="s">
        <v>2880</v>
      </c>
      <c r="NE8" s="1228" t="s">
        <v>2881</v>
      </c>
      <c r="NF8" s="1229" t="s">
        <v>2881</v>
      </c>
      <c r="NG8" s="1227" t="s">
        <v>2882</v>
      </c>
      <c r="NH8" s="1228" t="s">
        <v>2883</v>
      </c>
      <c r="NI8" s="1228" t="s">
        <v>2884</v>
      </c>
      <c r="NJ8" s="1228" t="s">
        <v>2885</v>
      </c>
      <c r="NK8" s="1228" t="s">
        <v>2886</v>
      </c>
      <c r="NL8" s="1229" t="s">
        <v>2886</v>
      </c>
      <c r="NM8" s="613"/>
      <c r="NN8" s="589"/>
      <c r="NO8" s="3214"/>
      <c r="NP8" s="3215"/>
      <c r="NQ8" s="3215"/>
      <c r="NR8" s="3215"/>
      <c r="NS8" s="3215"/>
      <c r="NT8" s="3215"/>
      <c r="NU8" s="3215"/>
      <c r="NV8" s="3215"/>
      <c r="NW8" s="3215"/>
      <c r="NX8" s="3215"/>
      <c r="NY8" s="3216"/>
      <c r="NZ8" s="3216"/>
      <c r="OA8" s="3217"/>
      <c r="OB8" s="3217"/>
      <c r="OC8" s="3218"/>
      <c r="OD8" s="3218"/>
      <c r="OE8" s="3218"/>
      <c r="OF8" s="3218"/>
      <c r="OG8" s="3218"/>
      <c r="OH8" s="3218"/>
      <c r="OI8" s="3218"/>
      <c r="OJ8" s="3218"/>
      <c r="OK8" s="3218"/>
      <c r="OL8" s="3218"/>
      <c r="OM8" s="613"/>
      <c r="ON8" s="589"/>
      <c r="OO8" s="589"/>
      <c r="OP8" s="613"/>
      <c r="OQ8" s="589"/>
      <c r="OR8" s="1723"/>
      <c r="OS8" s="613"/>
      <c r="OT8" s="1723"/>
      <c r="OU8" s="589"/>
      <c r="OV8" s="589"/>
      <c r="OW8" s="589"/>
      <c r="OX8" s="589"/>
      <c r="OY8" s="589"/>
      <c r="OZ8" s="589"/>
      <c r="PA8" s="589"/>
      <c r="PB8" s="589"/>
      <c r="PC8" s="589"/>
      <c r="PD8" s="589"/>
      <c r="PE8" s="589"/>
      <c r="PF8" s="589"/>
      <c r="PG8" s="589"/>
      <c r="PH8" s="589"/>
      <c r="PI8" s="589"/>
      <c r="PJ8" s="589"/>
      <c r="PK8" s="589"/>
      <c r="PL8" s="589"/>
      <c r="PM8" s="613"/>
      <c r="PN8" s="589"/>
      <c r="PO8" s="589"/>
      <c r="PP8" s="589"/>
      <c r="PQ8" s="589"/>
      <c r="PR8" s="589"/>
      <c r="PS8" s="589"/>
      <c r="PT8" s="589"/>
      <c r="PU8" s="589"/>
      <c r="PV8" s="589"/>
      <c r="PW8" s="589"/>
      <c r="PX8" s="589"/>
      <c r="PY8" s="589"/>
      <c r="PZ8" s="589"/>
      <c r="QA8" s="589"/>
      <c r="QB8" s="589"/>
      <c r="QC8" s="589"/>
      <c r="QD8" s="589"/>
      <c r="QE8" s="589"/>
      <c r="QF8" s="589"/>
      <c r="QG8" s="589"/>
      <c r="QH8" s="589"/>
      <c r="QI8" s="589"/>
      <c r="QJ8" s="589"/>
      <c r="QK8" s="589"/>
      <c r="QL8" s="589"/>
      <c r="QM8" s="589"/>
      <c r="QN8" s="589"/>
      <c r="QO8" s="589"/>
      <c r="QP8" s="589"/>
      <c r="QQ8" s="589"/>
      <c r="QR8" s="589"/>
      <c r="QS8" s="589"/>
      <c r="QT8" s="589"/>
      <c r="QU8" s="2265"/>
      <c r="QV8" s="2272"/>
      <c r="QW8" s="2272"/>
      <c r="QX8" s="2272"/>
      <c r="QY8" s="2272"/>
      <c r="QZ8" s="2272"/>
      <c r="RA8" s="2272"/>
      <c r="RB8" s="2272"/>
      <c r="RC8" s="2272"/>
      <c r="RD8" s="2272"/>
      <c r="RE8" s="2272"/>
      <c r="RF8" s="2272"/>
      <c r="RG8" s="2272"/>
      <c r="RH8" s="2272"/>
      <c r="RI8" s="2272"/>
      <c r="RJ8" s="2272"/>
      <c r="RK8" s="2272"/>
      <c r="RL8" s="2253"/>
      <c r="RM8" s="613"/>
      <c r="RN8" s="589"/>
      <c r="RO8" s="589"/>
      <c r="RP8" s="589"/>
      <c r="RQ8" s="589"/>
      <c r="RR8" s="589"/>
      <c r="RS8" s="589"/>
      <c r="RT8" s="589"/>
      <c r="RU8" s="589"/>
      <c r="RV8" s="589"/>
      <c r="RW8" s="589"/>
      <c r="RX8" s="589"/>
      <c r="RY8" s="589"/>
      <c r="RZ8" s="589"/>
      <c r="SA8" s="589"/>
      <c r="SB8" s="589"/>
      <c r="SC8" s="589"/>
      <c r="SD8" s="589"/>
      <c r="SE8" s="589"/>
      <c r="SF8" s="589"/>
      <c r="SG8" s="589"/>
      <c r="SH8" s="589"/>
      <c r="SI8" s="589"/>
      <c r="SJ8" s="589"/>
      <c r="SK8" s="589"/>
      <c r="SL8" s="589"/>
      <c r="SM8" s="589"/>
      <c r="SN8" s="589"/>
      <c r="SO8" s="589"/>
      <c r="SP8" s="589"/>
      <c r="SQ8" s="589"/>
      <c r="SR8" s="589"/>
      <c r="SS8" s="589"/>
      <c r="ST8" s="1723"/>
      <c r="SU8" s="613"/>
      <c r="SV8" s="589"/>
      <c r="SW8" s="589"/>
      <c r="SX8" s="589"/>
      <c r="SY8" s="589"/>
      <c r="SZ8" s="5562"/>
      <c r="TA8" s="5563"/>
      <c r="TB8" s="5563"/>
      <c r="TC8" s="5564"/>
      <c r="TD8" s="5562"/>
      <c r="TE8" s="5563"/>
      <c r="TF8" s="5563"/>
      <c r="TG8" s="5564"/>
      <c r="TH8" s="5562"/>
      <c r="TI8" s="5563"/>
      <c r="TJ8" s="5563"/>
      <c r="TK8" s="5564"/>
      <c r="TL8" s="5562"/>
      <c r="TM8" s="5563"/>
      <c r="TN8" s="5563"/>
      <c r="TO8" s="5564"/>
      <c r="TP8" s="5562"/>
      <c r="TQ8" s="5563"/>
      <c r="TR8" s="5563"/>
      <c r="TS8" s="5564"/>
      <c r="TT8" s="5562"/>
      <c r="TU8" s="5563"/>
      <c r="TV8" s="5563"/>
      <c r="TW8" s="5564"/>
      <c r="TX8" s="5562"/>
      <c r="TY8" s="5563"/>
      <c r="TZ8" s="5563"/>
      <c r="UA8" s="5564"/>
      <c r="UB8" s="5562"/>
      <c r="UC8" s="5563"/>
      <c r="UD8" s="5563"/>
      <c r="UE8" s="5564"/>
      <c r="UF8" s="5562"/>
      <c r="UG8" s="5563"/>
      <c r="UH8" s="5563"/>
      <c r="UI8" s="5564"/>
      <c r="UJ8" s="5562"/>
      <c r="UK8" s="5563"/>
      <c r="UL8" s="5563"/>
      <c r="UM8" s="5564"/>
      <c r="UN8" s="5562"/>
      <c r="UO8" s="5563"/>
      <c r="UP8" s="5563"/>
      <c r="UQ8" s="5564"/>
      <c r="UR8" s="5562"/>
      <c r="US8" s="5563"/>
      <c r="UT8" s="5563"/>
      <c r="UU8" s="5564"/>
      <c r="UV8" s="5562"/>
      <c r="UW8" s="5563"/>
      <c r="UX8" s="5563"/>
      <c r="UY8" s="5564"/>
      <c r="UZ8" s="5562"/>
      <c r="VA8" s="5563"/>
      <c r="VB8" s="5563"/>
      <c r="VC8" s="5564"/>
      <c r="VD8" s="5562" t="s">
        <v>6840</v>
      </c>
      <c r="VE8" s="5563"/>
      <c r="VF8" s="5563"/>
      <c r="VG8" s="5563"/>
      <c r="VH8" s="5563" t="s">
        <v>6841</v>
      </c>
      <c r="VI8" s="5563"/>
      <c r="VJ8" s="5563"/>
      <c r="VK8" s="5563"/>
      <c r="VL8" s="5563" t="s">
        <v>6842</v>
      </c>
      <c r="VM8" s="5563"/>
      <c r="VN8" s="5563"/>
      <c r="VO8" s="5563"/>
      <c r="VP8" s="5563" t="s">
        <v>6843</v>
      </c>
      <c r="VQ8" s="5563"/>
      <c r="VR8" s="5563"/>
      <c r="VS8" s="5563"/>
      <c r="VT8" s="5563" t="s">
        <v>6844</v>
      </c>
      <c r="VU8" s="5563"/>
      <c r="VV8" s="5563"/>
      <c r="VW8" s="5563"/>
      <c r="VX8" s="5563" t="s">
        <v>6845</v>
      </c>
      <c r="VY8" s="5563"/>
      <c r="VZ8" s="5563"/>
      <c r="WA8" s="5563"/>
      <c r="WB8" s="5563" t="s">
        <v>6846</v>
      </c>
      <c r="WC8" s="5563"/>
      <c r="WD8" s="5563"/>
      <c r="WE8" s="5563"/>
      <c r="WF8" s="5563" t="s">
        <v>6847</v>
      </c>
      <c r="WG8" s="5563"/>
      <c r="WH8" s="5563"/>
      <c r="WI8" s="5563"/>
      <c r="WJ8" s="5563" t="s">
        <v>6848</v>
      </c>
      <c r="WK8" s="5563"/>
      <c r="WL8" s="5563"/>
      <c r="WM8" s="5563"/>
      <c r="WN8" s="5563" t="s">
        <v>6849</v>
      </c>
      <c r="WO8" s="5563"/>
      <c r="WP8" s="5563"/>
      <c r="WQ8" s="5563"/>
      <c r="WR8" s="5563" t="s">
        <v>6850</v>
      </c>
      <c r="WS8" s="5563"/>
      <c r="WT8" s="5563"/>
      <c r="WU8" s="5563"/>
      <c r="WV8" s="2146"/>
      <c r="WW8" s="2423"/>
      <c r="WX8" s="2423"/>
      <c r="WY8" s="2423"/>
      <c r="WZ8" s="2423"/>
      <c r="XA8" s="2423"/>
      <c r="XB8" s="2423"/>
      <c r="XC8" s="2423"/>
      <c r="XD8" s="2423"/>
      <c r="XE8" s="2423"/>
      <c r="XF8" s="2423"/>
      <c r="XG8" s="2423"/>
      <c r="XH8" s="2423"/>
      <c r="XI8" s="2423"/>
      <c r="XJ8" s="2423"/>
      <c r="XK8" s="2423"/>
      <c r="XL8" s="2423"/>
      <c r="XM8" s="2423"/>
      <c r="XN8" s="2423"/>
      <c r="XO8" s="2423"/>
      <c r="XP8" s="2423"/>
      <c r="XQ8" s="2423"/>
      <c r="XR8" s="2423"/>
      <c r="XS8" s="2423"/>
      <c r="XT8" s="2423"/>
      <c r="XU8" s="2423"/>
      <c r="XV8" s="2423"/>
      <c r="XW8" s="2423"/>
      <c r="XX8" s="2423"/>
      <c r="XY8" s="2423"/>
      <c r="XZ8" s="2423"/>
      <c r="YA8" s="2423"/>
      <c r="YB8" s="2423"/>
      <c r="YC8" s="2423"/>
      <c r="YD8" s="2423"/>
      <c r="YE8" s="2423"/>
      <c r="YF8" s="2423"/>
      <c r="YG8" s="2423"/>
      <c r="YH8" s="2423"/>
      <c r="YI8" s="2423"/>
      <c r="YJ8" s="2423"/>
      <c r="YK8" s="2423"/>
      <c r="YL8" s="2423"/>
      <c r="YM8" s="2423"/>
      <c r="YN8" s="2423"/>
      <c r="YO8" s="2423"/>
      <c r="YP8" s="2423"/>
      <c r="YQ8" s="2423"/>
      <c r="YR8" s="2423"/>
      <c r="YS8" s="2423"/>
      <c r="YT8" s="2423"/>
      <c r="YU8" s="2423"/>
      <c r="YV8" s="633"/>
      <c r="YW8" s="632"/>
      <c r="YX8" s="632"/>
      <c r="YY8" s="631"/>
      <c r="YZ8" s="632"/>
      <c r="ZA8" s="632"/>
      <c r="ZB8" s="631"/>
      <c r="ZC8" s="632"/>
      <c r="ZD8" s="632"/>
      <c r="ZE8" s="633"/>
      <c r="ZF8" s="632"/>
      <c r="ZG8" s="632"/>
      <c r="ZH8" s="2543"/>
      <c r="ZI8" s="2423" t="s">
        <v>6555</v>
      </c>
      <c r="ZJ8" s="2423" t="s">
        <v>6555</v>
      </c>
      <c r="ZK8" s="2691"/>
      <c r="ZL8" s="631"/>
      <c r="ZM8" s="631"/>
      <c r="ZN8" s="632"/>
      <c r="ZO8" s="632"/>
      <c r="ZP8" s="635"/>
      <c r="ZQ8" s="626"/>
      <c r="ZR8" s="927"/>
      <c r="ZS8" s="928"/>
      <c r="ZT8" s="2969"/>
      <c r="ZU8" s="2970"/>
      <c r="ZV8" s="2971"/>
      <c r="ZW8" s="2972"/>
      <c r="ZX8" s="2969"/>
      <c r="ZY8" s="2970"/>
      <c r="ZZ8" s="2971"/>
      <c r="AAA8" s="2972"/>
      <c r="AAB8" s="2969"/>
      <c r="AAC8" s="2970"/>
      <c r="AAD8" s="2971"/>
      <c r="AAE8" s="2972"/>
      <c r="AAF8" s="2718"/>
      <c r="AAG8" s="2717"/>
      <c r="AAH8" s="2717"/>
      <c r="AAI8" s="2719"/>
      <c r="AAJ8" s="2729"/>
      <c r="AAK8" s="2730"/>
      <c r="AAL8" s="2731"/>
      <c r="AAM8" s="2730"/>
      <c r="AAN8" s="626"/>
      <c r="AAO8" s="927"/>
      <c r="AAP8" s="626"/>
      <c r="AAQ8" s="928"/>
      <c r="AAR8" s="631"/>
      <c r="AAS8" s="632"/>
      <c r="AAT8" s="631"/>
      <c r="AAU8" s="632"/>
      <c r="AAV8" s="631"/>
      <c r="AAW8" s="632"/>
      <c r="AAX8" s="631"/>
      <c r="AAY8" s="632"/>
      <c r="AAZ8" s="631"/>
      <c r="ABA8" s="631"/>
      <c r="ABB8" s="631"/>
      <c r="ABC8" s="631"/>
      <c r="ABD8" s="631"/>
      <c r="ABE8" s="631"/>
      <c r="ABF8" s="631"/>
      <c r="ABG8" s="631"/>
      <c r="ABH8" s="631"/>
      <c r="ABI8" s="631"/>
      <c r="ABJ8" s="631"/>
      <c r="ABK8" s="631"/>
      <c r="ABL8" s="631"/>
      <c r="ABM8" s="631"/>
      <c r="ABN8" s="631"/>
      <c r="ABO8" s="631"/>
      <c r="ABP8" s="633"/>
      <c r="ABQ8" s="631"/>
      <c r="ABR8" s="631"/>
      <c r="ABS8" s="631"/>
      <c r="ABT8" s="631"/>
      <c r="ABU8" s="631"/>
      <c r="ABV8" s="631"/>
      <c r="ABW8" s="631"/>
      <c r="ABX8" s="631"/>
      <c r="ABY8" s="631"/>
      <c r="ABZ8" s="631"/>
      <c r="ACA8" s="632"/>
      <c r="ACB8" s="631"/>
      <c r="ACC8" s="631"/>
      <c r="ACD8" s="631"/>
      <c r="ACE8" s="631"/>
      <c r="ACF8" s="631"/>
      <c r="ACG8" s="631"/>
      <c r="ACH8" s="631"/>
      <c r="ACI8" s="631"/>
      <c r="ACJ8" s="631"/>
      <c r="ACK8" s="632"/>
      <c r="ACL8" s="631"/>
      <c r="ACM8" s="631"/>
      <c r="ACN8" s="631"/>
      <c r="ACO8" s="631"/>
      <c r="ACP8" s="631"/>
      <c r="ACQ8" s="631"/>
      <c r="ACR8" s="631"/>
      <c r="ACS8" s="632"/>
      <c r="ACT8" s="631"/>
      <c r="ACU8" s="631"/>
      <c r="ACV8" s="631"/>
      <c r="ACW8" s="631"/>
      <c r="ACX8" s="631"/>
      <c r="ACY8" s="631"/>
      <c r="ACZ8" s="631"/>
      <c r="ADA8" s="631"/>
      <c r="ADB8" s="631"/>
      <c r="ADC8" s="632"/>
      <c r="ADD8" s="631"/>
      <c r="ADE8" s="631"/>
      <c r="ADF8" s="631"/>
      <c r="ADG8" s="631"/>
      <c r="ADH8" s="631"/>
      <c r="ADI8" s="632"/>
      <c r="ADJ8" s="631"/>
      <c r="ADK8" s="631"/>
      <c r="ADL8" s="631"/>
      <c r="ADM8" s="631"/>
      <c r="ADN8" s="631"/>
      <c r="ADO8" s="631"/>
      <c r="ADP8" s="631"/>
      <c r="ADQ8" s="631"/>
      <c r="ADR8" s="631"/>
      <c r="ADS8" s="632"/>
      <c r="ADT8" s="631"/>
      <c r="ADU8" s="631"/>
      <c r="ADV8" s="631"/>
      <c r="ADW8" s="631"/>
      <c r="ADX8" s="631"/>
      <c r="ADY8" s="632"/>
      <c r="ADZ8" s="2718"/>
      <c r="AEA8" s="2423"/>
      <c r="AEB8" s="2423"/>
      <c r="AEC8" s="2717"/>
      <c r="AED8" s="2423"/>
      <c r="AEE8" s="2423"/>
      <c r="AEF8" s="2717"/>
      <c r="AEG8" s="2423"/>
      <c r="AEH8" s="2423"/>
      <c r="AEI8" s="2416"/>
      <c r="AEJ8" s="631"/>
      <c r="AEK8" s="631"/>
      <c r="AEL8" s="632"/>
      <c r="AEM8" s="631"/>
      <c r="AEN8" s="631"/>
      <c r="AEO8" s="2423"/>
      <c r="AEP8" s="631"/>
      <c r="AEQ8" s="631"/>
      <c r="AER8" s="631"/>
      <c r="AES8" s="631"/>
      <c r="AET8" s="631"/>
      <c r="AEU8" s="631"/>
      <c r="AEV8" s="631"/>
      <c r="AEW8" s="631"/>
      <c r="AEX8" s="929"/>
      <c r="AEY8" s="631"/>
      <c r="AEZ8" s="929"/>
      <c r="AFA8" s="631"/>
      <c r="AFB8" s="929"/>
      <c r="AFC8" s="631"/>
      <c r="AFD8" s="929"/>
      <c r="AFE8" s="631"/>
      <c r="AFF8" s="929"/>
      <c r="AFG8" s="631"/>
      <c r="AFH8" s="929"/>
      <c r="AFI8" s="631"/>
      <c r="AFJ8" s="929"/>
      <c r="AFK8" s="631"/>
      <c r="AFL8" s="929"/>
      <c r="AFM8" s="631"/>
      <c r="AFN8" s="631"/>
      <c r="AFO8" s="631"/>
      <c r="AFP8" s="631"/>
      <c r="AFQ8" s="631"/>
      <c r="AFR8" s="631"/>
      <c r="AFS8" s="631"/>
      <c r="AFT8" s="631"/>
      <c r="AFU8" s="631"/>
      <c r="AFV8" s="631"/>
      <c r="AFW8" s="631"/>
      <c r="AFX8" s="631"/>
      <c r="AFY8" s="631"/>
      <c r="AFZ8" s="631"/>
      <c r="AGA8" s="631"/>
      <c r="AGB8" s="631"/>
      <c r="AGC8" s="631"/>
      <c r="AGD8" s="631"/>
      <c r="AGE8" s="631"/>
      <c r="AGF8" s="631"/>
      <c r="AGG8" s="631"/>
      <c r="AGH8" s="631"/>
      <c r="AGI8" s="631"/>
      <c r="AGJ8" s="631"/>
      <c r="AGK8" s="631"/>
      <c r="AGL8" s="631"/>
      <c r="AGM8" s="631"/>
      <c r="AGN8" s="631"/>
      <c r="AGO8" s="631"/>
      <c r="AGP8" s="631"/>
      <c r="AGQ8" s="631"/>
      <c r="AGR8" s="631"/>
      <c r="AGS8" s="631"/>
      <c r="AGT8" s="631"/>
      <c r="AGU8" s="631"/>
      <c r="AGV8" s="631"/>
      <c r="AGW8" s="631"/>
      <c r="AGX8" s="631"/>
      <c r="AGY8" s="631"/>
      <c r="AGZ8" s="631"/>
      <c r="AHA8" s="631"/>
      <c r="AHB8" s="631"/>
      <c r="AHC8" s="631"/>
      <c r="AHD8" s="631"/>
      <c r="AHE8" s="631"/>
      <c r="AHF8" s="631"/>
      <c r="AHG8" s="631"/>
      <c r="AHH8" s="631"/>
      <c r="AHI8" s="631"/>
      <c r="AHJ8" s="631"/>
      <c r="AHK8" s="631"/>
      <c r="AHL8" s="631"/>
      <c r="AHM8" s="631"/>
      <c r="AHN8" s="631"/>
      <c r="AHO8" s="631"/>
      <c r="AHP8" s="631"/>
      <c r="AHQ8" s="631"/>
      <c r="AHR8" s="631"/>
      <c r="AHS8" s="631"/>
      <c r="AHT8" s="631"/>
      <c r="AHU8" s="631"/>
      <c r="AHV8" s="631"/>
      <c r="AHW8" s="631"/>
      <c r="AHX8" s="631"/>
      <c r="AHY8" s="631"/>
      <c r="AHZ8" s="631"/>
      <c r="AIA8" s="631"/>
      <c r="AIB8" s="930"/>
      <c r="AIC8" s="1164" t="s">
        <v>2485</v>
      </c>
      <c r="AID8" s="1165" t="s">
        <v>2485</v>
      </c>
      <c r="AIE8" s="1165" t="s">
        <v>2485</v>
      </c>
      <c r="AIF8" s="1166" t="s">
        <v>2485</v>
      </c>
      <c r="AIG8" s="1167" t="s">
        <v>2485</v>
      </c>
      <c r="AIH8" s="1167" t="s">
        <v>2485</v>
      </c>
      <c r="AII8" s="1167" t="s">
        <v>2485</v>
      </c>
      <c r="AIJ8" s="1167" t="s">
        <v>2485</v>
      </c>
      <c r="AIK8" s="1167" t="s">
        <v>2485</v>
      </c>
      <c r="AIL8" s="613"/>
      <c r="AIM8" s="589"/>
      <c r="AIN8" s="589"/>
      <c r="AIO8" s="589"/>
      <c r="AIP8" s="589"/>
      <c r="AIQ8" s="589"/>
      <c r="AIR8" s="613"/>
      <c r="AIS8" s="589"/>
      <c r="AIT8" s="589"/>
      <c r="AIU8" s="589"/>
      <c r="AIV8" s="589"/>
      <c r="AIW8" s="589"/>
      <c r="AIX8" s="613"/>
      <c r="AIY8" s="589"/>
      <c r="AIZ8" s="589"/>
      <c r="AJA8" s="589"/>
      <c r="AJB8" s="589"/>
      <c r="AJC8" s="589"/>
      <c r="AJD8" s="613"/>
      <c r="AJE8" s="589"/>
      <c r="AJF8" s="589"/>
      <c r="AJG8" s="589"/>
      <c r="AJH8" s="589"/>
      <c r="AJI8" s="589"/>
      <c r="AJJ8" s="613"/>
      <c r="AJK8" s="591"/>
      <c r="AJL8" s="589"/>
      <c r="AJM8" s="589"/>
      <c r="AJN8" s="591"/>
      <c r="AJO8" s="589"/>
      <c r="AJP8" s="613"/>
      <c r="AJQ8" s="591"/>
      <c r="AJR8" s="589"/>
      <c r="AJS8" s="589"/>
      <c r="AJT8" s="591"/>
      <c r="AJU8" s="589"/>
      <c r="AJV8" s="848"/>
      <c r="AJW8" s="591"/>
      <c r="AJX8" s="591"/>
      <c r="AJY8" s="591"/>
      <c r="AJZ8" s="591"/>
      <c r="AKA8" s="591"/>
      <c r="AKB8" s="591"/>
      <c r="AKC8" s="591"/>
      <c r="AKD8" s="591"/>
      <c r="AKE8" s="591"/>
      <c r="AKF8" s="591"/>
      <c r="AKG8" s="1183"/>
      <c r="AKH8" s="591"/>
      <c r="AKI8" s="591"/>
      <c r="AKJ8" s="591"/>
      <c r="AKK8" s="591"/>
      <c r="AKL8" s="591"/>
      <c r="AKM8" s="591"/>
      <c r="AKN8" s="591"/>
      <c r="AKO8" s="591"/>
      <c r="AKP8" s="591"/>
      <c r="AKQ8" s="591"/>
      <c r="AKR8" s="591"/>
      <c r="AKS8" s="591"/>
      <c r="AKT8" s="613"/>
      <c r="AKU8" s="589"/>
      <c r="AKV8" s="589"/>
      <c r="AKW8" s="589"/>
      <c r="AKX8" s="589"/>
      <c r="AKY8" s="589"/>
      <c r="AKZ8" s="589"/>
      <c r="ALA8" s="589"/>
      <c r="ALB8" s="589"/>
      <c r="ALC8" s="589"/>
      <c r="ALD8" s="589"/>
      <c r="ALE8" s="589"/>
      <c r="ALF8" s="589"/>
      <c r="ALG8" s="589"/>
      <c r="ALH8" s="589"/>
      <c r="ALI8" s="589"/>
      <c r="ALJ8" s="848"/>
      <c r="ALK8" s="591"/>
      <c r="ALL8" s="591"/>
      <c r="ALM8" s="591"/>
      <c r="ALN8" s="591"/>
      <c r="ALO8" s="591"/>
      <c r="ALP8" s="591"/>
      <c r="ALQ8" s="604"/>
      <c r="ALR8" s="605"/>
      <c r="ALS8" s="605"/>
      <c r="ALT8" s="605"/>
      <c r="ALU8" s="605"/>
      <c r="ALV8" s="605"/>
      <c r="ALW8" s="931"/>
      <c r="ALX8" s="633"/>
      <c r="ALY8" s="631"/>
      <c r="ALZ8" s="631"/>
      <c r="AMA8" s="631"/>
      <c r="AMB8" s="631"/>
      <c r="AMC8" s="631"/>
      <c r="AMD8" s="631"/>
      <c r="AME8" s="631"/>
      <c r="AMF8" s="631"/>
      <c r="AMG8" s="631"/>
      <c r="AMH8" s="631"/>
      <c r="AMI8" s="631"/>
      <c r="AMJ8" s="631"/>
      <c r="AMK8" s="631"/>
      <c r="AML8" s="848"/>
      <c r="AMM8" s="591"/>
      <c r="AMN8" s="591"/>
      <c r="AMO8" s="848"/>
      <c r="AMP8" s="631"/>
      <c r="AMQ8" s="591"/>
      <c r="AMR8" s="631"/>
      <c r="AMS8" s="591"/>
      <c r="AMT8" s="932"/>
      <c r="AMU8" s="591"/>
      <c r="AMV8" s="589"/>
      <c r="AMW8" s="589"/>
      <c r="AMX8" s="848"/>
      <c r="AMY8" s="591"/>
      <c r="AMZ8" s="589"/>
      <c r="ANA8" s="589"/>
      <c r="ANB8" s="589"/>
      <c r="ANC8" s="589"/>
      <c r="AND8" s="613"/>
      <c r="ANE8" s="589"/>
      <c r="ANF8" s="589"/>
      <c r="ANG8" s="589"/>
      <c r="ANH8" s="589"/>
      <c r="ANI8" s="589"/>
      <c r="ANJ8" s="589"/>
      <c r="ANK8" s="589"/>
      <c r="ANL8" s="589"/>
      <c r="ANM8" s="589"/>
      <c r="ANN8" s="613"/>
      <c r="ANO8" s="589"/>
      <c r="ANP8" s="589"/>
      <c r="ANQ8" s="589"/>
      <c r="ANR8" s="589"/>
      <c r="ANS8" s="589"/>
      <c r="ANT8" s="589"/>
      <c r="ANU8" s="589"/>
      <c r="ANV8" s="589"/>
      <c r="ANW8" s="589"/>
      <c r="ANX8" s="848"/>
      <c r="ANY8" s="605"/>
      <c r="ANZ8" s="1081"/>
      <c r="AOA8" s="605"/>
      <c r="AOB8" s="1081"/>
      <c r="AOC8" s="605"/>
      <c r="AOD8" s="1081"/>
      <c r="AOE8" s="931"/>
      <c r="AOF8" s="2743"/>
      <c r="AOG8" s="2743"/>
      <c r="AOH8" s="2814"/>
      <c r="AOI8" s="2743"/>
      <c r="AOJ8" s="2743"/>
      <c r="AOK8" s="2814"/>
      <c r="AOL8" s="2743"/>
      <c r="AOM8" s="2743"/>
      <c r="AON8" s="2814"/>
      <c r="AOO8" s="2743"/>
      <c r="AOP8" s="2743"/>
      <c r="AOQ8" s="2814"/>
      <c r="AOR8" s="613"/>
      <c r="AOS8" s="589"/>
      <c r="AOT8" s="589"/>
      <c r="AOU8" s="589"/>
      <c r="AOV8" s="589"/>
      <c r="AOW8" s="589"/>
      <c r="AOX8" s="589"/>
      <c r="AOY8" s="589"/>
      <c r="AOZ8" s="589"/>
      <c r="APA8" s="589"/>
      <c r="APB8" s="848"/>
      <c r="APC8" s="591"/>
      <c r="APD8" s="591"/>
      <c r="APE8" s="591"/>
      <c r="APF8" s="591"/>
      <c r="APG8" s="591"/>
      <c r="APH8" s="591"/>
      <c r="API8" s="591"/>
      <c r="APJ8" s="589"/>
      <c r="APK8" s="589"/>
      <c r="APL8" s="589"/>
      <c r="APM8" s="589"/>
      <c r="APN8" s="589"/>
      <c r="APO8" s="589"/>
      <c r="APP8" s="589"/>
      <c r="APQ8" s="589"/>
      <c r="APR8" s="604"/>
      <c r="APS8" s="605"/>
      <c r="APT8" s="605"/>
      <c r="APU8" s="591"/>
      <c r="APV8" s="591"/>
      <c r="APW8" s="591"/>
      <c r="APX8" s="591"/>
      <c r="APY8" s="591"/>
      <c r="APZ8" s="591"/>
      <c r="AQA8" s="591"/>
      <c r="AQB8" s="591"/>
      <c r="AQC8" s="591"/>
      <c r="AQD8" s="591"/>
      <c r="AQE8" s="591"/>
      <c r="AQF8" s="591"/>
      <c r="AQG8" s="591"/>
      <c r="AQH8" s="591"/>
      <c r="AQI8" s="591"/>
      <c r="AQJ8" s="591"/>
      <c r="AQK8" s="591"/>
      <c r="AQL8" s="591"/>
      <c r="AQM8" s="933"/>
      <c r="AQN8" s="2746" t="s">
        <v>878</v>
      </c>
      <c r="AQO8" s="2746" t="s">
        <v>878</v>
      </c>
      <c r="AQP8" s="2746" t="s">
        <v>878</v>
      </c>
      <c r="AQQ8" s="1527"/>
      <c r="AQR8" s="1527">
        <v>0</v>
      </c>
      <c r="AQS8" s="1527"/>
      <c r="AQT8" s="1527"/>
      <c r="AQU8" s="1527"/>
      <c r="AQV8" s="1527"/>
      <c r="AQW8" s="1527"/>
      <c r="AQX8" s="1527"/>
      <c r="AQY8" s="1527"/>
      <c r="AQZ8" s="1527"/>
      <c r="ARA8" s="1527"/>
      <c r="ARB8" s="1527"/>
      <c r="ARC8" s="1527"/>
      <c r="ARD8" s="1527"/>
      <c r="ARF8" s="632"/>
      <c r="ARG8" s="631"/>
      <c r="ARH8" s="632"/>
      <c r="ARI8" s="632"/>
      <c r="ARJ8" s="631"/>
      <c r="ARK8" s="632"/>
      <c r="ARL8" s="934"/>
      <c r="ARM8" s="632"/>
      <c r="ARN8" s="631"/>
      <c r="ARO8" s="631"/>
      <c r="ARP8" s="635"/>
      <c r="ARQ8" s="927"/>
      <c r="ARR8" s="626"/>
      <c r="ARS8" s="627"/>
      <c r="ART8" s="632" t="s">
        <v>879</v>
      </c>
      <c r="ARU8" s="632"/>
      <c r="ARV8" s="632" t="s">
        <v>31</v>
      </c>
      <c r="ARW8" s="632" t="s">
        <v>31</v>
      </c>
      <c r="ARX8" s="1031" t="s">
        <v>880</v>
      </c>
      <c r="ARY8" s="631"/>
      <c r="ARZ8" s="632"/>
      <c r="ASA8" s="632"/>
      <c r="ASB8" s="631"/>
      <c r="ASC8" s="631"/>
      <c r="ASD8" s="631" t="s">
        <v>881</v>
      </c>
      <c r="ASE8" s="631" t="s">
        <v>882</v>
      </c>
      <c r="ASF8" s="631" t="s">
        <v>883</v>
      </c>
      <c r="ASG8" s="631" t="s">
        <v>884</v>
      </c>
      <c r="ASH8" s="631" t="s">
        <v>885</v>
      </c>
      <c r="ASI8" s="631" t="s">
        <v>886</v>
      </c>
      <c r="ASJ8" s="631" t="s">
        <v>887</v>
      </c>
      <c r="ASK8" s="631" t="s">
        <v>888</v>
      </c>
      <c r="ASL8" s="631" t="s">
        <v>889</v>
      </c>
      <c r="ASM8" s="632" t="s">
        <v>881</v>
      </c>
      <c r="ASN8" s="632" t="s">
        <v>882</v>
      </c>
      <c r="ASO8" s="632" t="s">
        <v>883</v>
      </c>
      <c r="ASP8" s="632" t="s">
        <v>884</v>
      </c>
      <c r="ASQ8" s="632" t="s">
        <v>885</v>
      </c>
      <c r="ASR8" s="632" t="s">
        <v>886</v>
      </c>
      <c r="ASS8" s="632" t="s">
        <v>887</v>
      </c>
      <c r="AST8" s="632" t="s">
        <v>888</v>
      </c>
      <c r="ASU8" s="632" t="s">
        <v>889</v>
      </c>
      <c r="ASV8" s="632" t="s">
        <v>890</v>
      </c>
      <c r="ASW8" s="631" t="s">
        <v>881</v>
      </c>
      <c r="ASX8" s="631" t="s">
        <v>882</v>
      </c>
      <c r="ASY8" s="631" t="s">
        <v>883</v>
      </c>
      <c r="ASZ8" s="631" t="s">
        <v>884</v>
      </c>
      <c r="ATA8" s="631" t="s">
        <v>885</v>
      </c>
      <c r="ATB8" s="631" t="s">
        <v>886</v>
      </c>
      <c r="ATC8" s="631" t="s">
        <v>887</v>
      </c>
      <c r="ATD8" s="631" t="s">
        <v>888</v>
      </c>
      <c r="ATE8" s="631" t="s">
        <v>889</v>
      </c>
      <c r="ATF8" s="632" t="s">
        <v>881</v>
      </c>
      <c r="ATG8" s="632" t="s">
        <v>882</v>
      </c>
      <c r="ATH8" s="632" t="s">
        <v>883</v>
      </c>
      <c r="ATI8" s="632" t="s">
        <v>884</v>
      </c>
      <c r="ATJ8" s="632" t="s">
        <v>885</v>
      </c>
      <c r="ATK8" s="632" t="s">
        <v>886</v>
      </c>
      <c r="ATL8" s="632" t="s">
        <v>887</v>
      </c>
      <c r="ATM8" s="632" t="s">
        <v>888</v>
      </c>
      <c r="ATN8" s="632" t="s">
        <v>889</v>
      </c>
      <c r="ATO8" s="632" t="s">
        <v>890</v>
      </c>
      <c r="ATP8" s="631" t="s">
        <v>881</v>
      </c>
      <c r="ATQ8" s="631" t="s">
        <v>882</v>
      </c>
      <c r="ATR8" s="631" t="s">
        <v>883</v>
      </c>
      <c r="ATS8" s="631" t="s">
        <v>884</v>
      </c>
      <c r="ATT8" s="631" t="s">
        <v>885</v>
      </c>
      <c r="ATU8" s="631" t="s">
        <v>886</v>
      </c>
      <c r="ATV8" s="631" t="s">
        <v>887</v>
      </c>
      <c r="ATW8" s="631" t="s">
        <v>888</v>
      </c>
      <c r="ATX8" s="631" t="s">
        <v>889</v>
      </c>
      <c r="ATY8" s="632" t="s">
        <v>881</v>
      </c>
      <c r="ATZ8" s="632" t="s">
        <v>882</v>
      </c>
      <c r="AUA8" s="632" t="s">
        <v>883</v>
      </c>
      <c r="AUB8" s="632" t="s">
        <v>884</v>
      </c>
      <c r="AUC8" s="632" t="s">
        <v>885</v>
      </c>
      <c r="AUD8" s="632" t="s">
        <v>886</v>
      </c>
      <c r="AUE8" s="632" t="s">
        <v>887</v>
      </c>
      <c r="AUF8" s="632" t="s">
        <v>888</v>
      </c>
      <c r="AUG8" s="632" t="s">
        <v>5447</v>
      </c>
      <c r="AUH8" s="632" t="s">
        <v>5448</v>
      </c>
      <c r="AUI8" s="631" t="s">
        <v>5449</v>
      </c>
      <c r="AUJ8" s="631" t="s">
        <v>892</v>
      </c>
      <c r="AUK8" s="2729" t="s">
        <v>893</v>
      </c>
      <c r="AUL8" s="626"/>
      <c r="AUM8" s="637" t="s">
        <v>5218</v>
      </c>
      <c r="AUN8" s="637" t="s">
        <v>5219</v>
      </c>
      <c r="AUO8" s="637" t="s">
        <v>5220</v>
      </c>
      <c r="AUP8" s="638" t="s">
        <v>5221</v>
      </c>
      <c r="AUQ8" s="644" t="s">
        <v>5222</v>
      </c>
      <c r="AUR8" s="631"/>
      <c r="AUS8" s="631"/>
      <c r="AUT8" s="631"/>
      <c r="AUU8" s="644"/>
      <c r="AUV8" s="631"/>
      <c r="AUW8" s="631"/>
      <c r="AUX8" s="631"/>
      <c r="AUY8" s="591"/>
      <c r="AUZ8" s="591"/>
      <c r="AVA8" s="591"/>
      <c r="AVB8" s="591"/>
      <c r="AVC8" s="591"/>
      <c r="AVD8" s="591"/>
      <c r="AVE8" s="591"/>
      <c r="AVF8" s="5453" t="s">
        <v>5223</v>
      </c>
      <c r="AVG8" s="5487"/>
      <c r="AVH8" s="644" t="s">
        <v>5224</v>
      </c>
      <c r="AVI8" s="644" t="s">
        <v>5225</v>
      </c>
      <c r="AVJ8" s="644" t="s">
        <v>5226</v>
      </c>
      <c r="AVK8" s="644" t="s">
        <v>5227</v>
      </c>
      <c r="AVL8" s="633"/>
      <c r="AVM8" s="591"/>
      <c r="AVN8" s="632"/>
      <c r="AVO8" s="631"/>
      <c r="AVP8" s="591"/>
      <c r="AVQ8" s="632"/>
      <c r="AVR8" s="631"/>
      <c r="AVS8" s="591"/>
      <c r="AVT8" s="632"/>
      <c r="AVU8" s="631"/>
      <c r="AVV8" s="591"/>
      <c r="AVW8" s="632"/>
      <c r="AVX8" s="631"/>
      <c r="AVY8" s="2822"/>
      <c r="AVZ8" s="633"/>
      <c r="AWA8" s="591"/>
      <c r="AWB8" s="632"/>
      <c r="AWC8" s="632"/>
      <c r="AWD8" s="591"/>
      <c r="AWE8" s="632"/>
      <c r="AWF8" s="632"/>
      <c r="AWG8" s="591"/>
      <c r="AWH8" s="632"/>
      <c r="AWI8" s="630"/>
      <c r="AWJ8" s="632"/>
      <c r="AWK8" s="632"/>
      <c r="AWL8" s="632"/>
      <c r="AWM8" s="632"/>
      <c r="AWN8" s="632"/>
      <c r="AWO8" s="632"/>
      <c r="AWP8" s="632"/>
      <c r="AWQ8" s="632"/>
      <c r="AWR8" s="632"/>
      <c r="AWS8" s="629"/>
      <c r="AWT8" s="591"/>
      <c r="AWU8" s="599"/>
      <c r="AWV8" s="591"/>
      <c r="AWW8" s="599"/>
      <c r="AWX8" s="591"/>
      <c r="AWY8" s="599"/>
      <c r="AWZ8" s="591"/>
      <c r="AXA8" s="599"/>
      <c r="AXB8" s="599" t="s">
        <v>904</v>
      </c>
      <c r="AXC8" s="599"/>
      <c r="AXD8" s="591"/>
      <c r="AXE8" s="599"/>
      <c r="AXF8" s="591"/>
      <c r="AXG8" s="599"/>
      <c r="AXH8" s="591"/>
      <c r="AXI8" s="599" t="s">
        <v>904</v>
      </c>
      <c r="AXK8" s="2813"/>
      <c r="AXL8" s="2813"/>
      <c r="AXM8" s="2813"/>
      <c r="AXN8" s="2813"/>
      <c r="AXO8" s="2813"/>
      <c r="AXP8" s="2813"/>
      <c r="AXQ8" s="589" t="s">
        <v>8061</v>
      </c>
      <c r="AXR8" s="589" t="s">
        <v>8062</v>
      </c>
      <c r="AXS8" s="589" t="s">
        <v>8063</v>
      </c>
      <c r="AXT8" s="589" t="s">
        <v>8064</v>
      </c>
      <c r="AXU8" s="589" t="s">
        <v>8061</v>
      </c>
      <c r="AXV8" s="589" t="s">
        <v>8062</v>
      </c>
      <c r="AXW8" s="589" t="s">
        <v>8063</v>
      </c>
      <c r="AXX8" s="589" t="s">
        <v>8064</v>
      </c>
      <c r="AXY8" s="589" t="s">
        <v>8061</v>
      </c>
      <c r="AXZ8" s="589" t="s">
        <v>8062</v>
      </c>
      <c r="AYA8" s="589" t="s">
        <v>8063</v>
      </c>
      <c r="AYB8" s="589" t="s">
        <v>8064</v>
      </c>
      <c r="AYC8" s="589" t="s">
        <v>8061</v>
      </c>
      <c r="AYD8" s="589" t="s">
        <v>8062</v>
      </c>
      <c r="AYE8" s="589" t="s">
        <v>8063</v>
      </c>
      <c r="AYF8" s="589" t="s">
        <v>8064</v>
      </c>
      <c r="AYG8" s="589" t="s">
        <v>8061</v>
      </c>
      <c r="AYH8" s="589" t="s">
        <v>8062</v>
      </c>
      <c r="AYI8" s="589" t="s">
        <v>8063</v>
      </c>
      <c r="AYJ8" s="589" t="s">
        <v>8064</v>
      </c>
      <c r="AYK8" s="589" t="s">
        <v>8061</v>
      </c>
      <c r="AYL8" s="589" t="s">
        <v>8062</v>
      </c>
      <c r="AYM8" s="589" t="s">
        <v>8063</v>
      </c>
      <c r="AYN8" s="589" t="s">
        <v>8064</v>
      </c>
      <c r="AYO8" s="589" t="s">
        <v>8026</v>
      </c>
      <c r="AYP8" s="589" t="s">
        <v>8027</v>
      </c>
      <c r="AYQ8" s="589" t="s">
        <v>8028</v>
      </c>
      <c r="AYR8" s="589" t="s">
        <v>8029</v>
      </c>
      <c r="AYS8" s="589" t="s">
        <v>8026</v>
      </c>
      <c r="AYT8" s="589" t="s">
        <v>8027</v>
      </c>
      <c r="AYU8" s="589" t="s">
        <v>8028</v>
      </c>
      <c r="AYV8" s="589" t="s">
        <v>8029</v>
      </c>
      <c r="AYW8" s="589" t="s">
        <v>8026</v>
      </c>
      <c r="AYX8" s="589" t="s">
        <v>8027</v>
      </c>
      <c r="AYY8" s="589" t="s">
        <v>8028</v>
      </c>
      <c r="AYZ8" s="589" t="s">
        <v>8029</v>
      </c>
      <c r="AZA8" s="589" t="s">
        <v>8026</v>
      </c>
      <c r="AZB8" s="589" t="s">
        <v>8027</v>
      </c>
      <c r="AZC8" s="589" t="s">
        <v>8028</v>
      </c>
      <c r="AZD8" s="589" t="s">
        <v>8029</v>
      </c>
      <c r="AZE8" s="589" t="s">
        <v>8026</v>
      </c>
      <c r="AZF8" s="589" t="s">
        <v>8027</v>
      </c>
      <c r="AZG8" s="589" t="s">
        <v>8028</v>
      </c>
      <c r="AZH8" s="589" t="s">
        <v>8029</v>
      </c>
      <c r="AZI8" s="589" t="s">
        <v>8026</v>
      </c>
      <c r="AZJ8" s="589" t="s">
        <v>8027</v>
      </c>
      <c r="AZK8" s="589" t="s">
        <v>8028</v>
      </c>
      <c r="AZL8" s="589" t="s">
        <v>8029</v>
      </c>
      <c r="AZM8" s="589" t="s">
        <v>8026</v>
      </c>
      <c r="AZN8" s="589" t="s">
        <v>8027</v>
      </c>
      <c r="AZO8" s="589" t="s">
        <v>8028</v>
      </c>
      <c r="AZP8" s="589" t="s">
        <v>8029</v>
      </c>
      <c r="AZQ8" s="589" t="s">
        <v>8026</v>
      </c>
      <c r="AZR8" s="589" t="s">
        <v>8027</v>
      </c>
      <c r="AZS8" s="589" t="s">
        <v>8028</v>
      </c>
      <c r="AZT8" s="589" t="s">
        <v>8029</v>
      </c>
      <c r="AZU8" s="589" t="s">
        <v>8026</v>
      </c>
      <c r="AZV8" s="589" t="s">
        <v>8027</v>
      </c>
      <c r="AZW8" s="589" t="s">
        <v>8028</v>
      </c>
      <c r="AZX8" s="589" t="s">
        <v>8029</v>
      </c>
      <c r="AZY8" s="589" t="s">
        <v>8061</v>
      </c>
      <c r="AZZ8" s="589" t="s">
        <v>8062</v>
      </c>
      <c r="BAA8" s="589" t="s">
        <v>8063</v>
      </c>
      <c r="BAB8" s="589" t="s">
        <v>8064</v>
      </c>
      <c r="BAC8" s="589" t="s">
        <v>8061</v>
      </c>
      <c r="BAD8" s="589" t="s">
        <v>8062</v>
      </c>
      <c r="BAE8" s="589" t="s">
        <v>8063</v>
      </c>
      <c r="BAF8" s="589" t="s">
        <v>8064</v>
      </c>
      <c r="BAG8" s="589" t="s">
        <v>8061</v>
      </c>
      <c r="BAH8" s="589" t="s">
        <v>8062</v>
      </c>
      <c r="BAI8" s="589" t="s">
        <v>8063</v>
      </c>
      <c r="BAJ8" s="589" t="s">
        <v>8064</v>
      </c>
      <c r="BAK8" s="589" t="s">
        <v>8061</v>
      </c>
      <c r="BAL8" s="589" t="s">
        <v>8062</v>
      </c>
      <c r="BAM8" s="589" t="s">
        <v>8063</v>
      </c>
      <c r="BAN8" s="589" t="s">
        <v>8064</v>
      </c>
      <c r="BAO8" s="589" t="s">
        <v>8061</v>
      </c>
      <c r="BAP8" s="589" t="s">
        <v>8062</v>
      </c>
      <c r="BAQ8" s="589" t="s">
        <v>8063</v>
      </c>
      <c r="BAR8" s="589" t="s">
        <v>8064</v>
      </c>
      <c r="BAS8" s="589" t="s">
        <v>8061</v>
      </c>
      <c r="BAT8" s="589" t="s">
        <v>8062</v>
      </c>
      <c r="BAU8" s="589" t="s">
        <v>8063</v>
      </c>
      <c r="BAV8" s="589" t="s">
        <v>8064</v>
      </c>
      <c r="BAW8" s="3891" t="s">
        <v>8061</v>
      </c>
      <c r="BAX8" s="3891" t="s">
        <v>8062</v>
      </c>
      <c r="BAY8" s="3891" t="s">
        <v>8063</v>
      </c>
      <c r="BAZ8" s="3891" t="s">
        <v>8064</v>
      </c>
      <c r="BBA8" s="589" t="s">
        <v>8061</v>
      </c>
      <c r="BBB8" s="589" t="s">
        <v>8062</v>
      </c>
      <c r="BBC8" s="589" t="s">
        <v>8063</v>
      </c>
      <c r="BBD8" s="589" t="s">
        <v>8064</v>
      </c>
      <c r="BBE8" s="589" t="s">
        <v>8061</v>
      </c>
      <c r="BBF8" s="589" t="s">
        <v>8062</v>
      </c>
      <c r="BBG8" s="589" t="s">
        <v>8063</v>
      </c>
      <c r="BBH8" s="589" t="s">
        <v>8064</v>
      </c>
      <c r="BBI8" s="589" t="s">
        <v>8061</v>
      </c>
      <c r="BBJ8" s="589" t="s">
        <v>8062</v>
      </c>
      <c r="BBK8" s="589" t="s">
        <v>8063</v>
      </c>
      <c r="BBL8" s="589" t="s">
        <v>8064</v>
      </c>
      <c r="BBM8" s="589" t="s">
        <v>8061</v>
      </c>
      <c r="BBN8" s="589" t="s">
        <v>8062</v>
      </c>
      <c r="BBO8" s="589" t="s">
        <v>8063</v>
      </c>
      <c r="BBP8" s="589" t="s">
        <v>8064</v>
      </c>
      <c r="BBQ8" s="589" t="s">
        <v>8061</v>
      </c>
      <c r="BBR8" s="589" t="s">
        <v>8062</v>
      </c>
      <c r="BBS8" s="589" t="s">
        <v>8063</v>
      </c>
      <c r="BBT8" s="589" t="s">
        <v>8064</v>
      </c>
      <c r="BBU8" s="589" t="s">
        <v>8061</v>
      </c>
      <c r="BBV8" s="589" t="s">
        <v>8062</v>
      </c>
      <c r="BBW8" s="589" t="s">
        <v>8063</v>
      </c>
      <c r="BBX8" s="589" t="s">
        <v>8064</v>
      </c>
      <c r="BBY8" s="589" t="s">
        <v>8061</v>
      </c>
      <c r="BBZ8" s="589" t="s">
        <v>8062</v>
      </c>
      <c r="BCA8" s="589" t="s">
        <v>8063</v>
      </c>
      <c r="BCB8" s="589" t="s">
        <v>8064</v>
      </c>
      <c r="BCC8" s="589" t="s">
        <v>8061</v>
      </c>
      <c r="BCD8" s="589" t="s">
        <v>8062</v>
      </c>
      <c r="BCE8" s="589" t="s">
        <v>8063</v>
      </c>
      <c r="BCF8" s="589" t="s">
        <v>8064</v>
      </c>
      <c r="BCG8" s="589" t="s">
        <v>8061</v>
      </c>
      <c r="BCH8" s="589" t="s">
        <v>8062</v>
      </c>
      <c r="BCI8" s="589" t="s">
        <v>8063</v>
      </c>
      <c r="BCJ8" s="589" t="s">
        <v>8064</v>
      </c>
      <c r="BCK8" s="589" t="s">
        <v>8061</v>
      </c>
      <c r="BCL8" s="589" t="s">
        <v>8062</v>
      </c>
      <c r="BCM8" s="589" t="s">
        <v>8063</v>
      </c>
      <c r="BCN8" s="589" t="s">
        <v>8064</v>
      </c>
      <c r="BCO8" s="589" t="s">
        <v>8061</v>
      </c>
      <c r="BCP8" s="589" t="s">
        <v>8062</v>
      </c>
      <c r="BCQ8" s="589" t="s">
        <v>8063</v>
      </c>
      <c r="BCR8" s="589" t="s">
        <v>8064</v>
      </c>
      <c r="BCS8" s="589" t="s">
        <v>8061</v>
      </c>
      <c r="BCT8" s="589" t="s">
        <v>8062</v>
      </c>
      <c r="BCU8" s="589" t="s">
        <v>8063</v>
      </c>
      <c r="BCV8" s="589" t="s">
        <v>8064</v>
      </c>
      <c r="BCW8" s="589" t="s">
        <v>8061</v>
      </c>
      <c r="BCX8" s="589" t="s">
        <v>8062</v>
      </c>
      <c r="BCY8" s="589" t="s">
        <v>8063</v>
      </c>
      <c r="BCZ8" s="589" t="s">
        <v>8064</v>
      </c>
      <c r="BDA8" s="589" t="s">
        <v>8061</v>
      </c>
      <c r="BDB8" s="589" t="s">
        <v>8062</v>
      </c>
      <c r="BDC8" s="589" t="s">
        <v>8063</v>
      </c>
      <c r="BDD8" s="589" t="s">
        <v>8064</v>
      </c>
      <c r="BDE8" s="589" t="s">
        <v>8061</v>
      </c>
      <c r="BDF8" s="589" t="s">
        <v>8062</v>
      </c>
      <c r="BDG8" s="589" t="s">
        <v>8063</v>
      </c>
      <c r="BDH8" s="589" t="s">
        <v>8064</v>
      </c>
      <c r="BDI8" s="589" t="s">
        <v>8061</v>
      </c>
      <c r="BDJ8" s="589" t="s">
        <v>8062</v>
      </c>
      <c r="BDK8" s="589" t="s">
        <v>8063</v>
      </c>
      <c r="BDL8" s="589" t="s">
        <v>8064</v>
      </c>
      <c r="BDM8" s="589" t="s">
        <v>8061</v>
      </c>
      <c r="BDN8" s="589" t="s">
        <v>8062</v>
      </c>
      <c r="BDO8" s="589" t="s">
        <v>8063</v>
      </c>
      <c r="BDP8" s="589" t="s">
        <v>8064</v>
      </c>
      <c r="BDQ8" s="589" t="s">
        <v>8061</v>
      </c>
      <c r="BDR8" s="589" t="s">
        <v>8062</v>
      </c>
      <c r="BDS8" s="589" t="s">
        <v>8063</v>
      </c>
      <c r="BDT8" s="589" t="s">
        <v>8064</v>
      </c>
      <c r="BDU8" s="589" t="s">
        <v>8061</v>
      </c>
      <c r="BDV8" s="589" t="s">
        <v>8062</v>
      </c>
      <c r="BDW8" s="589" t="s">
        <v>8063</v>
      </c>
      <c r="BDX8" s="589" t="s">
        <v>8064</v>
      </c>
      <c r="BDY8" s="589" t="s">
        <v>8061</v>
      </c>
      <c r="BDZ8" s="589" t="s">
        <v>8062</v>
      </c>
      <c r="BEA8" s="589" t="s">
        <v>8063</v>
      </c>
      <c r="BEB8" s="589" t="s">
        <v>8064</v>
      </c>
      <c r="BEC8" s="589" t="s">
        <v>8061</v>
      </c>
      <c r="BED8" s="589" t="s">
        <v>8062</v>
      </c>
      <c r="BEE8" s="589" t="s">
        <v>8063</v>
      </c>
      <c r="BEF8" s="589" t="s">
        <v>8064</v>
      </c>
      <c r="BEG8" s="589" t="s">
        <v>8061</v>
      </c>
      <c r="BEH8" s="589" t="s">
        <v>8062</v>
      </c>
      <c r="BEI8" s="589" t="s">
        <v>8063</v>
      </c>
      <c r="BEJ8" s="589" t="s">
        <v>8064</v>
      </c>
      <c r="BEK8" s="589" t="s">
        <v>8061</v>
      </c>
      <c r="BEL8" s="589" t="s">
        <v>8062</v>
      </c>
      <c r="BEM8" s="589" t="s">
        <v>8063</v>
      </c>
      <c r="BEN8" s="589" t="s">
        <v>8064</v>
      </c>
      <c r="BEO8" s="589" t="s">
        <v>8061</v>
      </c>
      <c r="BEP8" s="589" t="s">
        <v>8062</v>
      </c>
      <c r="BEQ8" s="589" t="s">
        <v>8063</v>
      </c>
      <c r="BER8" s="589" t="s">
        <v>8064</v>
      </c>
      <c r="BES8" s="589" t="s">
        <v>8061</v>
      </c>
      <c r="BET8" s="589" t="s">
        <v>8062</v>
      </c>
      <c r="BEU8" s="589" t="s">
        <v>8063</v>
      </c>
      <c r="BEV8" s="589" t="s">
        <v>8064</v>
      </c>
      <c r="BEW8" s="589" t="s">
        <v>8061</v>
      </c>
      <c r="BEX8" s="589" t="s">
        <v>8062</v>
      </c>
      <c r="BEY8" s="589" t="s">
        <v>8063</v>
      </c>
      <c r="BEZ8" s="589" t="s">
        <v>8064</v>
      </c>
      <c r="BFA8" s="589" t="s">
        <v>8061</v>
      </c>
      <c r="BFB8" s="589" t="s">
        <v>8062</v>
      </c>
      <c r="BFC8" s="589" t="s">
        <v>8063</v>
      </c>
      <c r="BFD8" s="589" t="s">
        <v>8064</v>
      </c>
      <c r="BFE8" s="589" t="s">
        <v>8061</v>
      </c>
      <c r="BFF8" s="589" t="s">
        <v>8062</v>
      </c>
      <c r="BFG8" s="589" t="s">
        <v>8063</v>
      </c>
      <c r="BFH8" s="589" t="s">
        <v>8064</v>
      </c>
      <c r="BFI8" s="2818"/>
      <c r="BFJ8" s="2813"/>
      <c r="BFK8" s="2813"/>
      <c r="BFL8" s="2813"/>
      <c r="BFM8" s="2813"/>
      <c r="BFN8" s="2813"/>
      <c r="BFO8" s="2813"/>
      <c r="BFP8" s="2813"/>
      <c r="BFQ8" s="2813"/>
      <c r="BFR8" s="2813"/>
      <c r="BFS8" s="613"/>
      <c r="BFT8" s="589"/>
      <c r="BFU8" s="589"/>
      <c r="BFV8" s="589"/>
      <c r="BFW8" s="589"/>
      <c r="BFX8" s="589"/>
      <c r="BFY8" s="589"/>
      <c r="BFZ8" s="589"/>
      <c r="BGA8" s="589"/>
      <c r="BGB8" s="589"/>
      <c r="BGC8" s="613"/>
      <c r="BGD8" s="589"/>
      <c r="BGE8" s="589"/>
      <c r="BGF8" s="589"/>
      <c r="BGG8" s="589"/>
      <c r="BGH8" s="589"/>
      <c r="BGI8" s="589"/>
      <c r="BGJ8" s="589"/>
      <c r="BGK8" s="589"/>
      <c r="BGL8" s="589"/>
      <c r="BGM8" s="848"/>
      <c r="BGN8" s="591"/>
      <c r="BGO8" s="591"/>
      <c r="BGP8" s="591"/>
      <c r="BGQ8" s="591"/>
      <c r="BGR8" s="591"/>
      <c r="BGS8" s="591"/>
      <c r="BGT8" s="591"/>
      <c r="BGU8" s="589"/>
      <c r="BGV8" s="589"/>
      <c r="BGW8" s="848"/>
      <c r="BGX8" s="591"/>
      <c r="BGY8" s="591"/>
      <c r="BGZ8" s="591"/>
      <c r="BHA8" s="591"/>
      <c r="BHB8" s="591"/>
      <c r="BHC8" s="591"/>
      <c r="BHD8" s="591"/>
      <c r="BHE8" s="589"/>
      <c r="BHF8" s="589"/>
      <c r="BHG8" s="848"/>
      <c r="BHH8" s="591"/>
      <c r="BHI8" s="591"/>
      <c r="BHJ8" s="591"/>
      <c r="BHK8" s="591"/>
      <c r="BHL8" s="591"/>
      <c r="BHM8" s="591"/>
      <c r="BHN8" s="591"/>
      <c r="BHO8" s="589"/>
      <c r="BHP8" s="589"/>
      <c r="BHQ8" s="848"/>
      <c r="BHR8" s="591"/>
      <c r="BHS8" s="591"/>
      <c r="BHT8" s="591"/>
      <c r="BHU8" s="591"/>
      <c r="BHV8" s="591"/>
      <c r="BHW8" s="591"/>
      <c r="BHX8" s="591"/>
      <c r="BHY8" s="589"/>
      <c r="BHZ8" s="589"/>
      <c r="BIA8" s="848"/>
      <c r="BIB8" s="591"/>
      <c r="BIC8" s="591"/>
      <c r="BID8" s="591"/>
      <c r="BIE8" s="591"/>
      <c r="BIF8" s="591"/>
      <c r="BIG8" s="591"/>
      <c r="BIH8" s="848"/>
      <c r="BII8" s="589"/>
      <c r="BIJ8" s="589"/>
      <c r="BIK8" s="848"/>
      <c r="BIL8" s="591"/>
      <c r="BIM8" s="591"/>
      <c r="BIN8" s="589"/>
      <c r="BIO8" s="848"/>
      <c r="BIP8" s="591"/>
      <c r="BIQ8" s="591"/>
      <c r="BIR8" s="591"/>
      <c r="BIS8" s="591"/>
      <c r="BIT8" s="591"/>
      <c r="BIU8" s="591"/>
      <c r="BIV8" s="591"/>
      <c r="BIW8" s="591"/>
      <c r="BIX8" s="591"/>
      <c r="BIY8" s="591"/>
      <c r="BIZ8" s="591"/>
      <c r="BJA8" s="2087"/>
      <c r="BJB8" s="2088"/>
      <c r="BJC8" s="2088"/>
      <c r="BJD8" s="2088"/>
      <c r="BJE8" s="2089"/>
      <c r="BJF8" s="2089"/>
      <c r="BJG8" s="2089"/>
      <c r="BJH8" s="2089"/>
      <c r="BJI8" s="2089"/>
      <c r="BJJ8" s="2089"/>
      <c r="BJK8" s="2090"/>
      <c r="BJL8" s="2087"/>
      <c r="BJM8" s="2088"/>
      <c r="BJN8" s="2088"/>
      <c r="BJO8" s="2088"/>
      <c r="BJP8" s="2090"/>
      <c r="BJQ8" s="2087"/>
      <c r="BJR8" s="2088"/>
      <c r="BJS8" s="2088"/>
      <c r="BJT8" s="2088"/>
      <c r="BJU8" s="2090"/>
      <c r="BJV8" s="848"/>
      <c r="BJW8" s="589"/>
      <c r="BJX8" s="613"/>
      <c r="BJY8" s="589"/>
      <c r="BJZ8" s="2813"/>
      <c r="BKA8" s="2813"/>
      <c r="BKB8" s="2813"/>
      <c r="BKC8" s="2813"/>
      <c r="BKD8" s="2813"/>
      <c r="BKE8" s="2813"/>
      <c r="BKF8" s="2813"/>
      <c r="BKG8" s="2813"/>
      <c r="BKH8" s="2818"/>
      <c r="BKI8" s="2813"/>
      <c r="BKJ8" s="2813"/>
      <c r="BKK8" s="2813"/>
      <c r="BKL8" s="2813"/>
      <c r="BKM8" s="2813"/>
      <c r="BKN8" s="2813"/>
      <c r="BKO8" s="2813"/>
      <c r="BKP8" s="2813"/>
      <c r="BKQ8" s="2813"/>
      <c r="BKR8" s="2818"/>
      <c r="BKS8" s="2813"/>
      <c r="BKT8" s="2813"/>
      <c r="BKU8" s="2813"/>
      <c r="BKV8" s="2813"/>
      <c r="BKW8" s="2813"/>
      <c r="BKX8" s="2813"/>
      <c r="BKY8" s="2813"/>
      <c r="BKZ8" s="2813"/>
      <c r="BLA8" s="2813"/>
      <c r="BLB8" s="2388" t="s">
        <v>6170</v>
      </c>
      <c r="BLC8" s="2389" t="s">
        <v>6171</v>
      </c>
      <c r="BLD8" s="2390" t="s">
        <v>6171</v>
      </c>
      <c r="BLE8" s="2388" t="s">
        <v>6171</v>
      </c>
      <c r="BLF8" s="2389" t="s">
        <v>6171</v>
      </c>
      <c r="BLG8" s="2390" t="s">
        <v>6171</v>
      </c>
      <c r="BLH8" s="2388" t="s">
        <v>6171</v>
      </c>
      <c r="BLI8" s="2389" t="s">
        <v>6171</v>
      </c>
      <c r="BLJ8" s="2390" t="s">
        <v>6171</v>
      </c>
      <c r="BLK8" s="2388" t="s">
        <v>6171</v>
      </c>
      <c r="BLL8" s="2389" t="s">
        <v>6171</v>
      </c>
      <c r="BLM8" s="2390" t="s">
        <v>6171</v>
      </c>
      <c r="BLN8" s="2388" t="s">
        <v>6172</v>
      </c>
      <c r="BLO8" s="2389" t="s">
        <v>6172</v>
      </c>
      <c r="BLP8" s="2390" t="s">
        <v>6172</v>
      </c>
      <c r="BLQ8" s="2388" t="s">
        <v>6172</v>
      </c>
      <c r="BLR8" s="2389" t="s">
        <v>6172</v>
      </c>
      <c r="BLS8" s="2390" t="s">
        <v>6172</v>
      </c>
      <c r="BLT8" s="2388" t="s">
        <v>6172</v>
      </c>
      <c r="BLU8" s="2389" t="s">
        <v>6172</v>
      </c>
      <c r="BLV8" s="2390" t="s">
        <v>6172</v>
      </c>
      <c r="BLW8" s="2388" t="s">
        <v>6172</v>
      </c>
      <c r="BLX8" s="2389" t="s">
        <v>6172</v>
      </c>
      <c r="BLY8" s="2390" t="s">
        <v>6172</v>
      </c>
      <c r="BLZ8" s="5562" t="s">
        <v>7066</v>
      </c>
      <c r="BMA8" s="5563"/>
      <c r="BMB8" s="5564"/>
      <c r="BMC8" s="5562" t="s">
        <v>7067</v>
      </c>
      <c r="BMD8" s="5563"/>
      <c r="BME8" s="5564"/>
      <c r="BMF8" s="5562" t="s">
        <v>7068</v>
      </c>
      <c r="BMG8" s="5563"/>
      <c r="BMH8" s="5564"/>
      <c r="BMI8" s="5562" t="s">
        <v>7069</v>
      </c>
      <c r="BMJ8" s="5563"/>
      <c r="BMK8" s="5564"/>
      <c r="BML8" s="5562" t="s">
        <v>7070</v>
      </c>
      <c r="BMM8" s="5563"/>
      <c r="BMN8" s="5564"/>
      <c r="BMO8" s="5562" t="s">
        <v>7071</v>
      </c>
      <c r="BMP8" s="5563"/>
      <c r="BMQ8" s="5564"/>
      <c r="BMR8" s="5562" t="s">
        <v>7072</v>
      </c>
      <c r="BMS8" s="5563"/>
      <c r="BMT8" s="5564"/>
      <c r="BMU8" s="5562" t="s">
        <v>7073</v>
      </c>
      <c r="BMV8" s="5563"/>
      <c r="BMW8" s="5564"/>
      <c r="BMX8" s="5562" t="s">
        <v>7074</v>
      </c>
      <c r="BMY8" s="5563"/>
      <c r="BMZ8" s="5564"/>
      <c r="BNA8" s="5562" t="s">
        <v>7075</v>
      </c>
      <c r="BNB8" s="5563"/>
      <c r="BNC8" s="5564"/>
      <c r="BND8" s="5562" t="s">
        <v>7076</v>
      </c>
      <c r="BNE8" s="5563"/>
      <c r="BNF8" s="5564"/>
      <c r="BNG8" s="5562" t="s">
        <v>7077</v>
      </c>
      <c r="BNH8" s="5563"/>
      <c r="BNI8" s="5564"/>
      <c r="BNJ8" s="5562" t="s">
        <v>7078</v>
      </c>
      <c r="BNK8" s="5563"/>
      <c r="BNL8" s="5564"/>
      <c r="BNM8" s="5562" t="s">
        <v>7079</v>
      </c>
      <c r="BNN8" s="5563"/>
      <c r="BNO8" s="5563"/>
    </row>
    <row r="9" spans="1:1739" s="2752" customFormat="1" ht="33.75" customHeight="1" x14ac:dyDescent="0.2">
      <c r="A9" s="5591"/>
      <c r="B9" s="5591"/>
      <c r="C9" s="5591"/>
      <c r="D9" s="5591"/>
      <c r="E9" s="5592"/>
      <c r="F9" s="1946" t="s">
        <v>912</v>
      </c>
      <c r="G9" s="1947"/>
      <c r="H9" s="1961" t="s">
        <v>913</v>
      </c>
      <c r="I9" s="1953" t="s">
        <v>914</v>
      </c>
      <c r="J9" s="1950" t="s">
        <v>914</v>
      </c>
      <c r="K9" s="1962" t="s">
        <v>913</v>
      </c>
      <c r="L9" s="1953" t="s">
        <v>913</v>
      </c>
      <c r="M9" s="1953" t="s">
        <v>913</v>
      </c>
      <c r="N9" s="1963" t="s">
        <v>913</v>
      </c>
      <c r="O9" s="1962" t="s">
        <v>7254</v>
      </c>
      <c r="P9" s="1953" t="s">
        <v>7254</v>
      </c>
      <c r="Q9" s="1953" t="s">
        <v>913</v>
      </c>
      <c r="R9" s="1963" t="s">
        <v>913</v>
      </c>
      <c r="S9" s="1962" t="s">
        <v>913</v>
      </c>
      <c r="T9" s="1964" t="s">
        <v>913</v>
      </c>
      <c r="U9" s="1954" t="s">
        <v>3280</v>
      </c>
      <c r="V9" s="1962" t="s">
        <v>913</v>
      </c>
      <c r="W9" s="1953" t="s">
        <v>913</v>
      </c>
      <c r="X9" s="1953" t="s">
        <v>913</v>
      </c>
      <c r="Y9" s="1963" t="s">
        <v>913</v>
      </c>
      <c r="Z9" s="1962" t="s">
        <v>913</v>
      </c>
      <c r="AA9" s="1953" t="s">
        <v>913</v>
      </c>
      <c r="AB9" s="1953" t="s">
        <v>913</v>
      </c>
      <c r="AC9" s="1963" t="s">
        <v>913</v>
      </c>
      <c r="AD9" s="1965" t="s">
        <v>913</v>
      </c>
      <c r="AE9" s="1954" t="s">
        <v>913</v>
      </c>
      <c r="AF9" s="1962" t="s">
        <v>913</v>
      </c>
      <c r="AG9" s="1964" t="s">
        <v>913</v>
      </c>
      <c r="AH9" s="1954" t="s">
        <v>913</v>
      </c>
      <c r="AI9" s="1962" t="s">
        <v>913</v>
      </c>
      <c r="AJ9" s="1964" t="s">
        <v>913</v>
      </c>
      <c r="AK9" s="1954" t="s">
        <v>913</v>
      </c>
      <c r="AL9" s="1962" t="s">
        <v>913</v>
      </c>
      <c r="AM9" s="1964" t="s">
        <v>913</v>
      </c>
      <c r="AN9" s="1964" t="s">
        <v>913</v>
      </c>
      <c r="AO9" s="4083"/>
      <c r="AP9" s="2549" t="s">
        <v>915</v>
      </c>
      <c r="AQ9" s="2526" t="s">
        <v>915</v>
      </c>
      <c r="AR9" s="2391" t="s">
        <v>915</v>
      </c>
      <c r="AS9" s="2526" t="s">
        <v>915</v>
      </c>
      <c r="AT9" s="2391" t="s">
        <v>915</v>
      </c>
      <c r="AU9" s="2526" t="s">
        <v>915</v>
      </c>
      <c r="AV9" s="1962" t="s">
        <v>916</v>
      </c>
      <c r="AW9" s="1966" t="s">
        <v>3285</v>
      </c>
      <c r="AX9" s="1958" t="s">
        <v>917</v>
      </c>
      <c r="AY9" s="1966" t="s">
        <v>917</v>
      </c>
      <c r="AZ9" s="1962" t="s">
        <v>2718</v>
      </c>
      <c r="BA9" s="2538" t="s">
        <v>2718</v>
      </c>
      <c r="BB9" s="2544" t="s">
        <v>5729</v>
      </c>
      <c r="BC9" s="2531" t="s">
        <v>5729</v>
      </c>
      <c r="BD9" s="1967" t="s">
        <v>905</v>
      </c>
      <c r="BE9" s="1968" t="s">
        <v>918</v>
      </c>
      <c r="BF9" s="1969" t="s">
        <v>918</v>
      </c>
      <c r="BG9" s="1967" t="s">
        <v>905</v>
      </c>
      <c r="BH9" s="1968" t="s">
        <v>918</v>
      </c>
      <c r="BI9" s="1969" t="s">
        <v>918</v>
      </c>
      <c r="BJ9" s="1967" t="s">
        <v>905</v>
      </c>
      <c r="BK9" s="1968" t="s">
        <v>918</v>
      </c>
      <c r="BL9" s="1969" t="s">
        <v>918</v>
      </c>
      <c r="BM9" s="1967" t="s">
        <v>905</v>
      </c>
      <c r="BN9" s="1968" t="s">
        <v>918</v>
      </c>
      <c r="BO9" s="1969" t="s">
        <v>918</v>
      </c>
      <c r="BP9" s="1967" t="s">
        <v>905</v>
      </c>
      <c r="BQ9" s="1968" t="s">
        <v>918</v>
      </c>
      <c r="BR9" s="1969" t="s">
        <v>918</v>
      </c>
      <c r="BS9" s="1967" t="s">
        <v>905</v>
      </c>
      <c r="BT9" s="1968" t="s">
        <v>918</v>
      </c>
      <c r="BU9" s="1969" t="s">
        <v>918</v>
      </c>
      <c r="BV9" s="1967" t="s">
        <v>906</v>
      </c>
      <c r="BW9" s="1968" t="s">
        <v>919</v>
      </c>
      <c r="BX9" s="1969" t="s">
        <v>919</v>
      </c>
      <c r="BY9" s="1967" t="s">
        <v>906</v>
      </c>
      <c r="BZ9" s="1968" t="s">
        <v>919</v>
      </c>
      <c r="CA9" s="1969" t="s">
        <v>919</v>
      </c>
      <c r="CB9" s="1967" t="s">
        <v>906</v>
      </c>
      <c r="CC9" s="1968" t="s">
        <v>919</v>
      </c>
      <c r="CD9" s="1969" t="s">
        <v>919</v>
      </c>
      <c r="CE9" s="1967" t="s">
        <v>906</v>
      </c>
      <c r="CF9" s="1968" t="s">
        <v>919</v>
      </c>
      <c r="CG9" s="1969" t="s">
        <v>919</v>
      </c>
      <c r="CH9" s="1967" t="s">
        <v>906</v>
      </c>
      <c r="CI9" s="1968" t="s">
        <v>919</v>
      </c>
      <c r="CJ9" s="1969" t="s">
        <v>919</v>
      </c>
      <c r="CK9" s="1967" t="s">
        <v>906</v>
      </c>
      <c r="CL9" s="1968" t="s">
        <v>919</v>
      </c>
      <c r="CM9" s="1969" t="s">
        <v>919</v>
      </c>
      <c r="CN9" s="2391" t="s">
        <v>921</v>
      </c>
      <c r="CO9" s="2549" t="s">
        <v>921</v>
      </c>
      <c r="CP9" s="2550" t="s">
        <v>921</v>
      </c>
      <c r="CQ9" s="2550" t="s">
        <v>921</v>
      </c>
      <c r="CR9" s="2551" t="s">
        <v>921</v>
      </c>
      <c r="CS9" s="1952" t="s">
        <v>921</v>
      </c>
      <c r="CT9" s="1954" t="s">
        <v>921</v>
      </c>
      <c r="CU9" s="1949" t="s">
        <v>2025</v>
      </c>
      <c r="CV9" s="1948" t="s">
        <v>2027</v>
      </c>
      <c r="CW9" s="1948" t="s">
        <v>2027</v>
      </c>
      <c r="CX9" s="1948" t="s">
        <v>2027</v>
      </c>
      <c r="CY9" s="1948" t="s">
        <v>2027</v>
      </c>
      <c r="CZ9" s="1970" t="s">
        <v>5451</v>
      </c>
      <c r="DA9" s="1971" t="s">
        <v>5451</v>
      </c>
      <c r="DB9" s="1971" t="s">
        <v>934</v>
      </c>
      <c r="DC9" s="1972" t="s">
        <v>5451</v>
      </c>
      <c r="DD9" s="1971" t="s">
        <v>5451</v>
      </c>
      <c r="DE9" s="1971" t="s">
        <v>934</v>
      </c>
      <c r="DF9" s="1972" t="s">
        <v>5451</v>
      </c>
      <c r="DG9" s="1971" t="s">
        <v>5451</v>
      </c>
      <c r="DH9" s="1971" t="s">
        <v>934</v>
      </c>
      <c r="DI9" s="1972" t="s">
        <v>5451</v>
      </c>
      <c r="DJ9" s="1971" t="s">
        <v>5451</v>
      </c>
      <c r="DK9" s="1971" t="s">
        <v>934</v>
      </c>
      <c r="DL9" s="2559" t="s">
        <v>5451</v>
      </c>
      <c r="DM9" s="2560" t="s">
        <v>5451</v>
      </c>
      <c r="DN9" s="2560" t="s">
        <v>5451</v>
      </c>
      <c r="DO9" s="2561" t="s">
        <v>5451</v>
      </c>
      <c r="DP9" s="2562" t="s">
        <v>5451</v>
      </c>
      <c r="DQ9" s="2562" t="s">
        <v>5451</v>
      </c>
      <c r="DR9" s="2563" t="s">
        <v>5451</v>
      </c>
      <c r="DS9" s="1974" t="s">
        <v>910</v>
      </c>
      <c r="DT9" s="1968" t="s">
        <v>910</v>
      </c>
      <c r="DU9" s="1968" t="s">
        <v>5451</v>
      </c>
      <c r="DV9" s="1969" t="s">
        <v>910</v>
      </c>
      <c r="DW9" s="1974" t="s">
        <v>5451</v>
      </c>
      <c r="DX9" s="1968" t="s">
        <v>910</v>
      </c>
      <c r="DY9" s="1968" t="s">
        <v>5451</v>
      </c>
      <c r="DZ9" s="1969" t="s">
        <v>910</v>
      </c>
      <c r="EA9" s="1975" t="s">
        <v>922</v>
      </c>
      <c r="EB9" s="1976" t="s">
        <v>918</v>
      </c>
      <c r="EC9" s="1977" t="s">
        <v>918</v>
      </c>
      <c r="ED9" s="1978" t="s">
        <v>923</v>
      </c>
      <c r="EE9" s="1979" t="s">
        <v>919</v>
      </c>
      <c r="EF9" s="1980" t="s">
        <v>919</v>
      </c>
      <c r="EG9" s="1975" t="s">
        <v>922</v>
      </c>
      <c r="EH9" s="1976" t="s">
        <v>918</v>
      </c>
      <c r="EI9" s="1977" t="s">
        <v>918</v>
      </c>
      <c r="EJ9" s="1975" t="s">
        <v>918</v>
      </c>
      <c r="EK9" s="1976" t="s">
        <v>918</v>
      </c>
      <c r="EL9" s="1976" t="s">
        <v>918</v>
      </c>
      <c r="EM9" s="1976" t="s">
        <v>918</v>
      </c>
      <c r="EN9" s="1977" t="s">
        <v>918</v>
      </c>
      <c r="EO9" s="1975" t="s">
        <v>918</v>
      </c>
      <c r="EP9" s="1976" t="s">
        <v>918</v>
      </c>
      <c r="EQ9" s="1976" t="s">
        <v>918</v>
      </c>
      <c r="ER9" s="1976" t="s">
        <v>918</v>
      </c>
      <c r="ES9" s="1977" t="s">
        <v>918</v>
      </c>
      <c r="ET9" s="1975" t="s">
        <v>918</v>
      </c>
      <c r="EU9" s="1976" t="s">
        <v>918</v>
      </c>
      <c r="EV9" s="1976" t="s">
        <v>918</v>
      </c>
      <c r="EW9" s="1976" t="s">
        <v>918</v>
      </c>
      <c r="EX9" s="1977" t="s">
        <v>918</v>
      </c>
      <c r="EY9" s="1975" t="s">
        <v>918</v>
      </c>
      <c r="EZ9" s="1976" t="s">
        <v>918</v>
      </c>
      <c r="FA9" s="1976" t="s">
        <v>918</v>
      </c>
      <c r="FB9" s="1976" t="s">
        <v>918</v>
      </c>
      <c r="FC9" s="1977" t="s">
        <v>918</v>
      </c>
      <c r="FD9" s="1975" t="s">
        <v>918</v>
      </c>
      <c r="FE9" s="1976" t="s">
        <v>918</v>
      </c>
      <c r="FF9" s="1976" t="s">
        <v>918</v>
      </c>
      <c r="FG9" s="1976" t="s">
        <v>918</v>
      </c>
      <c r="FH9" s="1977" t="s">
        <v>918</v>
      </c>
      <c r="FI9" s="1981" t="s">
        <v>918</v>
      </c>
      <c r="FJ9" s="1976" t="s">
        <v>918</v>
      </c>
      <c r="FK9" s="1976" t="s">
        <v>918</v>
      </c>
      <c r="FL9" s="1976" t="s">
        <v>918</v>
      </c>
      <c r="FM9" s="1982" t="s">
        <v>918</v>
      </c>
      <c r="FN9" s="1975" t="s">
        <v>918</v>
      </c>
      <c r="FO9" s="1976" t="s">
        <v>918</v>
      </c>
      <c r="FP9" s="1976" t="s">
        <v>918</v>
      </c>
      <c r="FQ9" s="1976" t="s">
        <v>918</v>
      </c>
      <c r="FR9" s="1977" t="s">
        <v>918</v>
      </c>
      <c r="FS9" s="1975" t="s">
        <v>918</v>
      </c>
      <c r="FT9" s="1976" t="s">
        <v>918</v>
      </c>
      <c r="FU9" s="1976" t="s">
        <v>918</v>
      </c>
      <c r="FV9" s="1976" t="s">
        <v>918</v>
      </c>
      <c r="FW9" s="1977" t="s">
        <v>918</v>
      </c>
      <c r="FX9" s="1975" t="s">
        <v>925</v>
      </c>
      <c r="FY9" s="1976" t="s">
        <v>919</v>
      </c>
      <c r="FZ9" s="1982" t="s">
        <v>919</v>
      </c>
      <c r="GA9" s="1975" t="s">
        <v>919</v>
      </c>
      <c r="GB9" s="1976" t="s">
        <v>919</v>
      </c>
      <c r="GC9" s="1976" t="s">
        <v>919</v>
      </c>
      <c r="GD9" s="1976" t="s">
        <v>919</v>
      </c>
      <c r="GE9" s="1977" t="s">
        <v>919</v>
      </c>
      <c r="GF9" s="1975" t="s">
        <v>919</v>
      </c>
      <c r="GG9" s="1976" t="s">
        <v>919</v>
      </c>
      <c r="GH9" s="1976" t="s">
        <v>919</v>
      </c>
      <c r="GI9" s="1976" t="s">
        <v>919</v>
      </c>
      <c r="GJ9" s="1977" t="s">
        <v>919</v>
      </c>
      <c r="GK9" s="1975" t="s">
        <v>919</v>
      </c>
      <c r="GL9" s="1976" t="s">
        <v>919</v>
      </c>
      <c r="GM9" s="1976" t="s">
        <v>919</v>
      </c>
      <c r="GN9" s="1976" t="s">
        <v>919</v>
      </c>
      <c r="GO9" s="1977" t="s">
        <v>919</v>
      </c>
      <c r="GP9" s="1975" t="s">
        <v>919</v>
      </c>
      <c r="GQ9" s="1976" t="s">
        <v>919</v>
      </c>
      <c r="GR9" s="1976" t="s">
        <v>919</v>
      </c>
      <c r="GS9" s="1976" t="s">
        <v>919</v>
      </c>
      <c r="GT9" s="1977" t="s">
        <v>919</v>
      </c>
      <c r="GU9" s="1975" t="s">
        <v>919</v>
      </c>
      <c r="GV9" s="1976" t="s">
        <v>919</v>
      </c>
      <c r="GW9" s="1976" t="s">
        <v>919</v>
      </c>
      <c r="GX9" s="1976" t="s">
        <v>919</v>
      </c>
      <c r="GY9" s="1977" t="s">
        <v>919</v>
      </c>
      <c r="GZ9" s="1975" t="s">
        <v>919</v>
      </c>
      <c r="HA9" s="1976" t="s">
        <v>919</v>
      </c>
      <c r="HB9" s="1976" t="s">
        <v>919</v>
      </c>
      <c r="HC9" s="1976" t="s">
        <v>919</v>
      </c>
      <c r="HD9" s="1977" t="s">
        <v>919</v>
      </c>
      <c r="HE9" s="1975" t="s">
        <v>919</v>
      </c>
      <c r="HF9" s="1976" t="s">
        <v>919</v>
      </c>
      <c r="HG9" s="1976" t="s">
        <v>919</v>
      </c>
      <c r="HH9" s="1976" t="s">
        <v>919</v>
      </c>
      <c r="HI9" s="1977" t="s">
        <v>919</v>
      </c>
      <c r="HJ9" s="1975" t="s">
        <v>919</v>
      </c>
      <c r="HK9" s="1976" t="s">
        <v>919</v>
      </c>
      <c r="HL9" s="1976" t="s">
        <v>919</v>
      </c>
      <c r="HM9" s="1976" t="s">
        <v>919</v>
      </c>
      <c r="HN9" s="1977" t="s">
        <v>919</v>
      </c>
      <c r="HO9" s="2567" t="s">
        <v>6443</v>
      </c>
      <c r="HP9" s="2562" t="s">
        <v>6443</v>
      </c>
      <c r="HQ9" s="2562" t="s">
        <v>6443</v>
      </c>
      <c r="HR9" s="2562" t="s">
        <v>6443</v>
      </c>
      <c r="HS9" s="2562" t="s">
        <v>6443</v>
      </c>
      <c r="HT9" s="2562" t="s">
        <v>6443</v>
      </c>
      <c r="HU9" s="2562" t="s">
        <v>6443</v>
      </c>
      <c r="HV9" s="2562" t="s">
        <v>6443</v>
      </c>
      <c r="HW9" s="2562" t="s">
        <v>6443</v>
      </c>
      <c r="HX9" s="2568" t="s">
        <v>6443</v>
      </c>
      <c r="HY9" s="1974" t="s">
        <v>6443</v>
      </c>
      <c r="HZ9" s="1968" t="s">
        <v>6443</v>
      </c>
      <c r="IA9" s="1968" t="s">
        <v>6443</v>
      </c>
      <c r="IB9" s="1968" t="s">
        <v>6443</v>
      </c>
      <c r="IC9" s="1968" t="s">
        <v>6443</v>
      </c>
      <c r="ID9" s="1968" t="s">
        <v>6443</v>
      </c>
      <c r="IE9" s="1968" t="s">
        <v>6443</v>
      </c>
      <c r="IF9" s="1968" t="s">
        <v>6443</v>
      </c>
      <c r="IG9" s="1968" t="s">
        <v>6443</v>
      </c>
      <c r="IH9" s="1983" t="s">
        <v>6443</v>
      </c>
      <c r="II9" s="2567" t="s">
        <v>5451</v>
      </c>
      <c r="IJ9" s="2562" t="s">
        <v>5451</v>
      </c>
      <c r="IK9" s="2562" t="s">
        <v>5451</v>
      </c>
      <c r="IL9" s="2562" t="s">
        <v>5451</v>
      </c>
      <c r="IM9" s="2562" t="s">
        <v>5451</v>
      </c>
      <c r="IN9" s="2562" t="s">
        <v>5451</v>
      </c>
      <c r="IO9" s="2562" t="s">
        <v>5451</v>
      </c>
      <c r="IP9" s="2562" t="s">
        <v>5451</v>
      </c>
      <c r="IQ9" s="2563" t="s">
        <v>5451</v>
      </c>
      <c r="IR9" s="2567" t="s">
        <v>5451</v>
      </c>
      <c r="IS9" s="2562" t="s">
        <v>5451</v>
      </c>
      <c r="IT9" s="2562" t="s">
        <v>5451</v>
      </c>
      <c r="IU9" s="2562" t="s">
        <v>5451</v>
      </c>
      <c r="IV9" s="2562" t="s">
        <v>5451</v>
      </c>
      <c r="IW9" s="2562" t="s">
        <v>5451</v>
      </c>
      <c r="IX9" s="2562" t="s">
        <v>5451</v>
      </c>
      <c r="IY9" s="2562" t="s">
        <v>5451</v>
      </c>
      <c r="IZ9" s="2563" t="s">
        <v>5451</v>
      </c>
      <c r="JA9" s="2567" t="s">
        <v>5451</v>
      </c>
      <c r="JB9" s="2562" t="s">
        <v>5451</v>
      </c>
      <c r="JC9" s="2562" t="s">
        <v>5451</v>
      </c>
      <c r="JD9" s="2562" t="s">
        <v>5451</v>
      </c>
      <c r="JE9" s="2562" t="s">
        <v>5451</v>
      </c>
      <c r="JF9" s="2562" t="s">
        <v>5451</v>
      </c>
      <c r="JG9" s="2562" t="s">
        <v>5451</v>
      </c>
      <c r="JH9" s="2562" t="s">
        <v>5451</v>
      </c>
      <c r="JI9" s="2563" t="s">
        <v>5451</v>
      </c>
      <c r="JJ9" s="2567" t="s">
        <v>5451</v>
      </c>
      <c r="JK9" s="2562" t="s">
        <v>5451</v>
      </c>
      <c r="JL9" s="2562" t="s">
        <v>5451</v>
      </c>
      <c r="JM9" s="2562" t="s">
        <v>5451</v>
      </c>
      <c r="JN9" s="2562" t="s">
        <v>5451</v>
      </c>
      <c r="JO9" s="2562" t="s">
        <v>5451</v>
      </c>
      <c r="JP9" s="2562" t="s">
        <v>5451</v>
      </c>
      <c r="JQ9" s="2562" t="s">
        <v>5451</v>
      </c>
      <c r="JR9" s="2563" t="s">
        <v>5451</v>
      </c>
      <c r="JS9" s="1974" t="s">
        <v>910</v>
      </c>
      <c r="JT9" s="1968" t="s">
        <v>910</v>
      </c>
      <c r="JU9" s="1968" t="s">
        <v>910</v>
      </c>
      <c r="JV9" s="1968" t="s">
        <v>910</v>
      </c>
      <c r="JW9" s="1968" t="s">
        <v>910</v>
      </c>
      <c r="JX9" s="1968" t="s">
        <v>910</v>
      </c>
      <c r="JY9" s="1968" t="s">
        <v>910</v>
      </c>
      <c r="JZ9" s="1968" t="s">
        <v>910</v>
      </c>
      <c r="KA9" s="1969" t="s">
        <v>910</v>
      </c>
      <c r="KB9" s="1974" t="s">
        <v>910</v>
      </c>
      <c r="KC9" s="1968" t="s">
        <v>910</v>
      </c>
      <c r="KD9" s="1968" t="s">
        <v>910</v>
      </c>
      <c r="KE9" s="1968" t="s">
        <v>910</v>
      </c>
      <c r="KF9" s="1968" t="s">
        <v>910</v>
      </c>
      <c r="KG9" s="1968" t="s">
        <v>910</v>
      </c>
      <c r="KH9" s="1968" t="s">
        <v>910</v>
      </c>
      <c r="KI9" s="1968" t="s">
        <v>910</v>
      </c>
      <c r="KJ9" s="1969" t="s">
        <v>910</v>
      </c>
      <c r="KK9" s="2385" t="s">
        <v>6490</v>
      </c>
      <c r="KL9" s="2387" t="s">
        <v>6490</v>
      </c>
      <c r="KM9" s="2385" t="s">
        <v>6490</v>
      </c>
      <c r="KN9" s="2387" t="s">
        <v>6490</v>
      </c>
      <c r="KO9" s="2591" t="s">
        <v>6491</v>
      </c>
      <c r="KP9" s="2591" t="s">
        <v>6491</v>
      </c>
      <c r="KQ9" s="2591" t="s">
        <v>6491</v>
      </c>
      <c r="KR9" s="2591" t="s">
        <v>6491</v>
      </c>
      <c r="KS9" s="2591" t="s">
        <v>6491</v>
      </c>
      <c r="KT9" s="2591" t="s">
        <v>6491</v>
      </c>
      <c r="KU9" s="2591" t="s">
        <v>6491</v>
      </c>
      <c r="KV9" s="2591" t="s">
        <v>6491</v>
      </c>
      <c r="KW9" s="2591" t="s">
        <v>6491</v>
      </c>
      <c r="KX9" s="2591" t="s">
        <v>6491</v>
      </c>
      <c r="KY9" s="2591" t="s">
        <v>6491</v>
      </c>
      <c r="KZ9" s="2591" t="s">
        <v>6491</v>
      </c>
      <c r="LA9" s="2650" t="s">
        <v>908</v>
      </c>
      <c r="LB9" s="2591" t="s">
        <v>908</v>
      </c>
      <c r="LC9" s="2591" t="s">
        <v>908</v>
      </c>
      <c r="LD9" s="2591" t="s">
        <v>908</v>
      </c>
      <c r="LE9" s="2591" t="s">
        <v>908</v>
      </c>
      <c r="LF9" s="2651" t="s">
        <v>908</v>
      </c>
      <c r="LG9" s="2387" t="s">
        <v>908</v>
      </c>
      <c r="LH9" s="2650" t="s">
        <v>908</v>
      </c>
      <c r="LI9" s="2321" t="s">
        <v>908</v>
      </c>
      <c r="LJ9" s="2651" t="s">
        <v>908</v>
      </c>
      <c r="LK9" s="2387" t="s">
        <v>908</v>
      </c>
      <c r="LL9" s="2650" t="s">
        <v>908</v>
      </c>
      <c r="LM9" s="2591" t="s">
        <v>908</v>
      </c>
      <c r="LN9" s="2321" t="s">
        <v>908</v>
      </c>
      <c r="LO9" s="2591" t="s">
        <v>908</v>
      </c>
      <c r="LP9" s="2591" t="s">
        <v>908</v>
      </c>
      <c r="LQ9" s="2652" t="s">
        <v>908</v>
      </c>
      <c r="LR9" s="2650" t="s">
        <v>908</v>
      </c>
      <c r="LS9" s="2591" t="s">
        <v>908</v>
      </c>
      <c r="LT9" s="2321" t="s">
        <v>908</v>
      </c>
      <c r="LU9" s="2591" t="s">
        <v>908</v>
      </c>
      <c r="LV9" s="2591" t="s">
        <v>908</v>
      </c>
      <c r="LW9" s="2591" t="s">
        <v>908</v>
      </c>
      <c r="LX9" s="2650" t="s">
        <v>908</v>
      </c>
      <c r="LY9" s="2591" t="s">
        <v>908</v>
      </c>
      <c r="LZ9" s="2321" t="s">
        <v>908</v>
      </c>
      <c r="MA9" s="2591" t="s">
        <v>908</v>
      </c>
      <c r="MB9" s="2321" t="s">
        <v>908</v>
      </c>
      <c r="MC9" s="2653" t="s">
        <v>908</v>
      </c>
      <c r="MD9" s="2654" t="s">
        <v>908</v>
      </c>
      <c r="ME9" s="2321" t="s">
        <v>908</v>
      </c>
      <c r="MF9" s="2591" t="s">
        <v>908</v>
      </c>
      <c r="MG9" s="2321" t="s">
        <v>908</v>
      </c>
      <c r="MH9" s="2591" t="s">
        <v>908</v>
      </c>
      <c r="MI9" s="2652" t="s">
        <v>908</v>
      </c>
      <c r="MJ9" s="2650" t="s">
        <v>908</v>
      </c>
      <c r="MK9" s="2591" t="s">
        <v>908</v>
      </c>
      <c r="ML9" s="2321" t="s">
        <v>908</v>
      </c>
      <c r="MM9" s="2591" t="s">
        <v>908</v>
      </c>
      <c r="MN9" s="2591" t="s">
        <v>908</v>
      </c>
      <c r="MO9" s="2652" t="s">
        <v>908</v>
      </c>
      <c r="MP9" s="2650" t="s">
        <v>908</v>
      </c>
      <c r="MQ9" s="2591" t="s">
        <v>908</v>
      </c>
      <c r="MR9" s="2321" t="s">
        <v>908</v>
      </c>
      <c r="MS9" s="2591" t="s">
        <v>908</v>
      </c>
      <c r="MT9" s="2591" t="s">
        <v>908</v>
      </c>
      <c r="MU9" s="2652" t="s">
        <v>908</v>
      </c>
      <c r="MV9" s="2650" t="s">
        <v>908</v>
      </c>
      <c r="MW9" s="2591" t="s">
        <v>908</v>
      </c>
      <c r="MX9" s="2321" t="s">
        <v>908</v>
      </c>
      <c r="MY9" s="2591" t="s">
        <v>908</v>
      </c>
      <c r="MZ9" s="2652" t="s">
        <v>908</v>
      </c>
      <c r="NA9" s="2650" t="s">
        <v>908</v>
      </c>
      <c r="NB9" s="2591" t="s">
        <v>908</v>
      </c>
      <c r="NC9" s="2321" t="s">
        <v>908</v>
      </c>
      <c r="ND9" s="2591" t="s">
        <v>908</v>
      </c>
      <c r="NE9" s="2591" t="s">
        <v>908</v>
      </c>
      <c r="NF9" s="2652" t="s">
        <v>908</v>
      </c>
      <c r="NG9" s="2650" t="s">
        <v>908</v>
      </c>
      <c r="NH9" s="2591" t="s">
        <v>908</v>
      </c>
      <c r="NI9" s="2321" t="s">
        <v>908</v>
      </c>
      <c r="NJ9" s="2591" t="s">
        <v>908</v>
      </c>
      <c r="NK9" s="2591" t="s">
        <v>908</v>
      </c>
      <c r="NL9" s="2652" t="s">
        <v>908</v>
      </c>
      <c r="NM9" s="1373" t="s">
        <v>932</v>
      </c>
      <c r="NN9" s="1374" t="s">
        <v>909</v>
      </c>
      <c r="NO9" s="3219" t="s">
        <v>910</v>
      </c>
      <c r="NP9" s="3220" t="s">
        <v>910</v>
      </c>
      <c r="NQ9" s="3220" t="s">
        <v>910</v>
      </c>
      <c r="NR9" s="3220" t="s">
        <v>910</v>
      </c>
      <c r="NS9" s="3220" t="s">
        <v>910</v>
      </c>
      <c r="NT9" s="3220" t="s">
        <v>910</v>
      </c>
      <c r="NU9" s="3220" t="s">
        <v>910</v>
      </c>
      <c r="NV9" s="3220" t="s">
        <v>910</v>
      </c>
      <c r="NW9" s="3220" t="s">
        <v>910</v>
      </c>
      <c r="NX9" s="3220" t="s">
        <v>933</v>
      </c>
      <c r="NY9" s="3221" t="s">
        <v>934</v>
      </c>
      <c r="NZ9" s="3221" t="s">
        <v>934</v>
      </c>
      <c r="OA9" s="3217" t="s">
        <v>935</v>
      </c>
      <c r="OB9" s="3217" t="s">
        <v>935</v>
      </c>
      <c r="OC9" s="3218" t="s">
        <v>935</v>
      </c>
      <c r="OD9" s="3218" t="s">
        <v>935</v>
      </c>
      <c r="OE9" s="3218" t="s">
        <v>935</v>
      </c>
      <c r="OF9" s="3218" t="s">
        <v>935</v>
      </c>
      <c r="OG9" s="3218" t="s">
        <v>907</v>
      </c>
      <c r="OH9" s="3218" t="s">
        <v>907</v>
      </c>
      <c r="OI9" s="3218" t="s">
        <v>907</v>
      </c>
      <c r="OJ9" s="3218" t="s">
        <v>907</v>
      </c>
      <c r="OK9" s="3218" t="s">
        <v>907</v>
      </c>
      <c r="OL9" s="3218" t="s">
        <v>907</v>
      </c>
      <c r="OM9" s="1973" t="s">
        <v>910</v>
      </c>
      <c r="ON9" s="1971" t="s">
        <v>910</v>
      </c>
      <c r="OO9" s="1971" t="s">
        <v>910</v>
      </c>
      <c r="OP9" s="1373" t="s">
        <v>3034</v>
      </c>
      <c r="OQ9" s="1374" t="s">
        <v>936</v>
      </c>
      <c r="OR9" s="1984" t="s">
        <v>907</v>
      </c>
      <c r="OS9" s="2654" t="s">
        <v>6655</v>
      </c>
      <c r="OT9" s="2652" t="s">
        <v>6655</v>
      </c>
      <c r="OU9" s="2591" t="s">
        <v>5451</v>
      </c>
      <c r="OV9" s="2591" t="s">
        <v>5451</v>
      </c>
      <c r="OW9" s="2591" t="s">
        <v>5451</v>
      </c>
      <c r="OX9" s="2591" t="s">
        <v>5451</v>
      </c>
      <c r="OY9" s="2591" t="s">
        <v>5451</v>
      </c>
      <c r="OZ9" s="2591" t="s">
        <v>5451</v>
      </c>
      <c r="PA9" s="2591" t="s">
        <v>5451</v>
      </c>
      <c r="PB9" s="2591" t="s">
        <v>5451</v>
      </c>
      <c r="PC9" s="2591" t="s">
        <v>5451</v>
      </c>
      <c r="PD9" s="2591" t="s">
        <v>5451</v>
      </c>
      <c r="PE9" s="2591" t="s">
        <v>5451</v>
      </c>
      <c r="PF9" s="2591" t="s">
        <v>5451</v>
      </c>
      <c r="PG9" s="2591" t="s">
        <v>5451</v>
      </c>
      <c r="PH9" s="2591" t="s">
        <v>5451</v>
      </c>
      <c r="PI9" s="2591" t="s">
        <v>5451</v>
      </c>
      <c r="PJ9" s="2591" t="s">
        <v>5451</v>
      </c>
      <c r="PK9" s="2591" t="s">
        <v>5451</v>
      </c>
      <c r="PL9" s="2591" t="s">
        <v>5451</v>
      </c>
      <c r="PM9" s="2654" t="s">
        <v>5451</v>
      </c>
      <c r="PN9" s="2591" t="s">
        <v>5451</v>
      </c>
      <c r="PO9" s="2591" t="s">
        <v>5451</v>
      </c>
      <c r="PP9" s="2591" t="s">
        <v>5451</v>
      </c>
      <c r="PQ9" s="2591" t="s">
        <v>5451</v>
      </c>
      <c r="PR9" s="2591" t="s">
        <v>5451</v>
      </c>
      <c r="PS9" s="2591" t="s">
        <v>5451</v>
      </c>
      <c r="PT9" s="2591" t="s">
        <v>5451</v>
      </c>
      <c r="PU9" s="2591" t="s">
        <v>5451</v>
      </c>
      <c r="PV9" s="2591" t="s">
        <v>5451</v>
      </c>
      <c r="PW9" s="2591" t="s">
        <v>5451</v>
      </c>
      <c r="PX9" s="2591" t="s">
        <v>5451</v>
      </c>
      <c r="PY9" s="2591" t="s">
        <v>5451</v>
      </c>
      <c r="PZ9" s="2591" t="s">
        <v>5451</v>
      </c>
      <c r="QA9" s="2591" t="s">
        <v>5451</v>
      </c>
      <c r="QB9" s="2591" t="s">
        <v>5451</v>
      </c>
      <c r="QC9" s="2591" t="s">
        <v>5451</v>
      </c>
      <c r="QD9" s="2591" t="s">
        <v>5451</v>
      </c>
      <c r="QE9" s="2591" t="s">
        <v>5451</v>
      </c>
      <c r="QF9" s="2591" t="s">
        <v>5451</v>
      </c>
      <c r="QG9" s="2591" t="s">
        <v>5451</v>
      </c>
      <c r="QH9" s="2591" t="s">
        <v>5451</v>
      </c>
      <c r="QI9" s="2591" t="s">
        <v>5451</v>
      </c>
      <c r="QJ9" s="2591" t="s">
        <v>5451</v>
      </c>
      <c r="QK9" s="2591" t="s">
        <v>5451</v>
      </c>
      <c r="QL9" s="2591" t="s">
        <v>5451</v>
      </c>
      <c r="QM9" s="2591" t="s">
        <v>5451</v>
      </c>
      <c r="QN9" s="2591" t="s">
        <v>5451</v>
      </c>
      <c r="QO9" s="2591" t="s">
        <v>5451</v>
      </c>
      <c r="QP9" s="2591" t="s">
        <v>5451</v>
      </c>
      <c r="QQ9" s="2591" t="s">
        <v>5451</v>
      </c>
      <c r="QR9" s="2591" t="s">
        <v>5451</v>
      </c>
      <c r="QS9" s="2591" t="s">
        <v>5451</v>
      </c>
      <c r="QT9" s="2591" t="s">
        <v>5451</v>
      </c>
      <c r="QU9" s="2671" t="s">
        <v>5451</v>
      </c>
      <c r="QV9" s="2672" t="s">
        <v>5451</v>
      </c>
      <c r="QW9" s="2672" t="s">
        <v>5451</v>
      </c>
      <c r="QX9" s="2672" t="s">
        <v>5451</v>
      </c>
      <c r="QY9" s="2672" t="s">
        <v>5451</v>
      </c>
      <c r="QZ9" s="2672" t="s">
        <v>5451</v>
      </c>
      <c r="RA9" s="2672" t="s">
        <v>5451</v>
      </c>
      <c r="RB9" s="2672" t="s">
        <v>5451</v>
      </c>
      <c r="RC9" s="2672" t="s">
        <v>5451</v>
      </c>
      <c r="RD9" s="2672" t="s">
        <v>5451</v>
      </c>
      <c r="RE9" s="2672" t="s">
        <v>5451</v>
      </c>
      <c r="RF9" s="2672" t="s">
        <v>5451</v>
      </c>
      <c r="RG9" s="2672" t="s">
        <v>5451</v>
      </c>
      <c r="RH9" s="2672" t="s">
        <v>5451</v>
      </c>
      <c r="RI9" s="2672" t="s">
        <v>5451</v>
      </c>
      <c r="RJ9" s="2672" t="s">
        <v>5451</v>
      </c>
      <c r="RK9" s="2672" t="s">
        <v>5451</v>
      </c>
      <c r="RL9" s="2673" t="s">
        <v>5451</v>
      </c>
      <c r="RM9" s="2654" t="s">
        <v>5451</v>
      </c>
      <c r="RN9" s="2591" t="s">
        <v>5451</v>
      </c>
      <c r="RO9" s="2591" t="s">
        <v>5451</v>
      </c>
      <c r="RP9" s="2591" t="s">
        <v>5451</v>
      </c>
      <c r="RQ9" s="2591" t="s">
        <v>5451</v>
      </c>
      <c r="RR9" s="2591" t="s">
        <v>5451</v>
      </c>
      <c r="RS9" s="2591" t="s">
        <v>5451</v>
      </c>
      <c r="RT9" s="2591" t="s">
        <v>5451</v>
      </c>
      <c r="RU9" s="2591" t="s">
        <v>5451</v>
      </c>
      <c r="RV9" s="2591" t="s">
        <v>5451</v>
      </c>
      <c r="RW9" s="2591" t="s">
        <v>5451</v>
      </c>
      <c r="RX9" s="2591" t="s">
        <v>5451</v>
      </c>
      <c r="RY9" s="2591" t="s">
        <v>5451</v>
      </c>
      <c r="RZ9" s="2591" t="s">
        <v>5451</v>
      </c>
      <c r="SA9" s="2591" t="s">
        <v>5451</v>
      </c>
      <c r="SB9" s="2591" t="s">
        <v>5451</v>
      </c>
      <c r="SC9" s="2591" t="s">
        <v>5451</v>
      </c>
      <c r="SD9" s="2591" t="s">
        <v>5451</v>
      </c>
      <c r="SE9" s="2591" t="s">
        <v>5451</v>
      </c>
      <c r="SF9" s="2591" t="s">
        <v>5451</v>
      </c>
      <c r="SG9" s="2591" t="s">
        <v>5451</v>
      </c>
      <c r="SH9" s="2591" t="s">
        <v>5451</v>
      </c>
      <c r="SI9" s="2591" t="s">
        <v>5451</v>
      </c>
      <c r="SJ9" s="2591" t="s">
        <v>5451</v>
      </c>
      <c r="SK9" s="2591" t="s">
        <v>5451</v>
      </c>
      <c r="SL9" s="2591" t="s">
        <v>5451</v>
      </c>
      <c r="SM9" s="2591" t="s">
        <v>5451</v>
      </c>
      <c r="SN9" s="2591" t="s">
        <v>5451</v>
      </c>
      <c r="SO9" s="2591" t="s">
        <v>5451</v>
      </c>
      <c r="SP9" s="2591" t="s">
        <v>5451</v>
      </c>
      <c r="SQ9" s="2591" t="s">
        <v>5451</v>
      </c>
      <c r="SR9" s="2591" t="s">
        <v>5451</v>
      </c>
      <c r="SS9" s="2591" t="s">
        <v>5451</v>
      </c>
      <c r="ST9" s="2652" t="s">
        <v>5451</v>
      </c>
      <c r="SU9" s="2559" t="s">
        <v>5451</v>
      </c>
      <c r="SV9" s="2664" t="s">
        <v>5451</v>
      </c>
      <c r="SW9" s="2664" t="s">
        <v>5451</v>
      </c>
      <c r="SX9" s="2664" t="s">
        <v>5451</v>
      </c>
      <c r="SY9" s="2664" t="s">
        <v>5451</v>
      </c>
      <c r="SZ9" s="2156" t="s">
        <v>7148</v>
      </c>
      <c r="TA9" s="1597" t="s">
        <v>7148</v>
      </c>
      <c r="TB9" s="2157" t="s">
        <v>7148</v>
      </c>
      <c r="TC9" s="2157" t="s">
        <v>7148</v>
      </c>
      <c r="TD9" s="2156" t="s">
        <v>7148</v>
      </c>
      <c r="TE9" s="1597" t="s">
        <v>7148</v>
      </c>
      <c r="TF9" s="2157" t="s">
        <v>7148</v>
      </c>
      <c r="TG9" s="2157" t="s">
        <v>7148</v>
      </c>
      <c r="TH9" s="2156" t="s">
        <v>7148</v>
      </c>
      <c r="TI9" s="1597" t="s">
        <v>7148</v>
      </c>
      <c r="TJ9" s="2157" t="s">
        <v>7148</v>
      </c>
      <c r="TK9" s="2157" t="s">
        <v>7148</v>
      </c>
      <c r="TL9" s="2156" t="s">
        <v>7148</v>
      </c>
      <c r="TM9" s="1597" t="s">
        <v>7148</v>
      </c>
      <c r="TN9" s="2157" t="s">
        <v>7148</v>
      </c>
      <c r="TO9" s="2157" t="s">
        <v>7148</v>
      </c>
      <c r="TP9" s="2156" t="s">
        <v>7148</v>
      </c>
      <c r="TQ9" s="1597" t="s">
        <v>7148</v>
      </c>
      <c r="TR9" s="2157" t="s">
        <v>7148</v>
      </c>
      <c r="TS9" s="2157" t="s">
        <v>7148</v>
      </c>
      <c r="TT9" s="2156" t="s">
        <v>7148</v>
      </c>
      <c r="TU9" s="1597" t="s">
        <v>7148</v>
      </c>
      <c r="TV9" s="2157" t="s">
        <v>7148</v>
      </c>
      <c r="TW9" s="2157" t="s">
        <v>7148</v>
      </c>
      <c r="TX9" s="2156" t="s">
        <v>7148</v>
      </c>
      <c r="TY9" s="1597" t="s">
        <v>7148</v>
      </c>
      <c r="TZ9" s="2157" t="s">
        <v>7148</v>
      </c>
      <c r="UA9" s="2157" t="s">
        <v>7148</v>
      </c>
      <c r="UB9" s="2156" t="s">
        <v>7148</v>
      </c>
      <c r="UC9" s="1597" t="s">
        <v>7148</v>
      </c>
      <c r="UD9" s="2157" t="s">
        <v>7148</v>
      </c>
      <c r="UE9" s="2157" t="s">
        <v>7148</v>
      </c>
      <c r="UF9" s="2156" t="s">
        <v>7148</v>
      </c>
      <c r="UG9" s="1597" t="s">
        <v>7148</v>
      </c>
      <c r="UH9" s="2157" t="s">
        <v>7148</v>
      </c>
      <c r="UI9" s="2157" t="s">
        <v>7148</v>
      </c>
      <c r="UJ9" s="2156" t="s">
        <v>7148</v>
      </c>
      <c r="UK9" s="1597" t="s">
        <v>7148</v>
      </c>
      <c r="UL9" s="2157" t="s">
        <v>7148</v>
      </c>
      <c r="UM9" s="2157" t="s">
        <v>7148</v>
      </c>
      <c r="UN9" s="2156" t="s">
        <v>7148</v>
      </c>
      <c r="UO9" s="1597" t="s">
        <v>7148</v>
      </c>
      <c r="UP9" s="2157" t="s">
        <v>7148</v>
      </c>
      <c r="UQ9" s="2157" t="s">
        <v>7148</v>
      </c>
      <c r="UR9" s="2156" t="s">
        <v>7148</v>
      </c>
      <c r="US9" s="1597" t="s">
        <v>7148</v>
      </c>
      <c r="UT9" s="2157" t="s">
        <v>7148</v>
      </c>
      <c r="UU9" s="2157" t="s">
        <v>7148</v>
      </c>
      <c r="UV9" s="2156" t="s">
        <v>7148</v>
      </c>
      <c r="UW9" s="1597" t="s">
        <v>7148</v>
      </c>
      <c r="UX9" s="2157" t="s">
        <v>7148</v>
      </c>
      <c r="UY9" s="2157" t="s">
        <v>7148</v>
      </c>
      <c r="UZ9" s="2156" t="s">
        <v>7148</v>
      </c>
      <c r="VA9" s="1597" t="s">
        <v>7148</v>
      </c>
      <c r="VB9" s="2157" t="s">
        <v>7148</v>
      </c>
      <c r="VC9" s="2157" t="s">
        <v>7148</v>
      </c>
      <c r="VD9" s="2440" t="s">
        <v>7148</v>
      </c>
      <c r="VE9" s="2157" t="s">
        <v>7148</v>
      </c>
      <c r="VF9" s="2157" t="s">
        <v>7148</v>
      </c>
      <c r="VG9" s="2157" t="s">
        <v>7148</v>
      </c>
      <c r="VH9" s="2157" t="s">
        <v>7148</v>
      </c>
      <c r="VI9" s="2157" t="s">
        <v>7148</v>
      </c>
      <c r="VJ9" s="2157" t="s">
        <v>7148</v>
      </c>
      <c r="VK9" s="2157" t="s">
        <v>7148</v>
      </c>
      <c r="VL9" s="2157" t="s">
        <v>7148</v>
      </c>
      <c r="VM9" s="2157" t="s">
        <v>7148</v>
      </c>
      <c r="VN9" s="2157" t="s">
        <v>7148</v>
      </c>
      <c r="VO9" s="2157" t="s">
        <v>7148</v>
      </c>
      <c r="VP9" s="2157" t="s">
        <v>7148</v>
      </c>
      <c r="VQ9" s="2157" t="s">
        <v>7148</v>
      </c>
      <c r="VR9" s="2157" t="s">
        <v>7148</v>
      </c>
      <c r="VS9" s="2157" t="s">
        <v>7148</v>
      </c>
      <c r="VT9" s="2157" t="s">
        <v>7148</v>
      </c>
      <c r="VU9" s="2157" t="s">
        <v>7148</v>
      </c>
      <c r="VV9" s="2157" t="s">
        <v>7148</v>
      </c>
      <c r="VW9" s="2157" t="s">
        <v>7148</v>
      </c>
      <c r="VX9" s="2157" t="s">
        <v>7148</v>
      </c>
      <c r="VY9" s="2157" t="s">
        <v>7148</v>
      </c>
      <c r="VZ9" s="2157" t="s">
        <v>7148</v>
      </c>
      <c r="WA9" s="2157" t="s">
        <v>7148</v>
      </c>
      <c r="WB9" s="2157" t="s">
        <v>7148</v>
      </c>
      <c r="WC9" s="2157" t="s">
        <v>7148</v>
      </c>
      <c r="WD9" s="2157" t="s">
        <v>7148</v>
      </c>
      <c r="WE9" s="2157" t="s">
        <v>7148</v>
      </c>
      <c r="WF9" s="2157" t="s">
        <v>7148</v>
      </c>
      <c r="WG9" s="2157" t="s">
        <v>7148</v>
      </c>
      <c r="WH9" s="2157" t="s">
        <v>7148</v>
      </c>
      <c r="WI9" s="2157" t="s">
        <v>7148</v>
      </c>
      <c r="WJ9" s="2157" t="s">
        <v>7148</v>
      </c>
      <c r="WK9" s="2157" t="s">
        <v>7148</v>
      </c>
      <c r="WL9" s="2157" t="s">
        <v>7148</v>
      </c>
      <c r="WM9" s="2157" t="s">
        <v>7148</v>
      </c>
      <c r="WN9" s="2157" t="s">
        <v>7148</v>
      </c>
      <c r="WO9" s="2157" t="s">
        <v>7148</v>
      </c>
      <c r="WP9" s="2157" t="s">
        <v>7148</v>
      </c>
      <c r="WQ9" s="2157" t="s">
        <v>7148</v>
      </c>
      <c r="WR9" s="2157" t="s">
        <v>7148</v>
      </c>
      <c r="WS9" s="2157" t="s">
        <v>7148</v>
      </c>
      <c r="WT9" s="2157" t="s">
        <v>7148</v>
      </c>
      <c r="WU9" s="2157" t="s">
        <v>7148</v>
      </c>
      <c r="WV9" s="2147"/>
      <c r="WW9" s="2321" t="s">
        <v>6660</v>
      </c>
      <c r="WX9" s="2321" t="s">
        <v>6660</v>
      </c>
      <c r="WY9" s="2321" t="s">
        <v>6660</v>
      </c>
      <c r="WZ9" s="2321" t="s">
        <v>6660</v>
      </c>
      <c r="XA9" s="2321" t="s">
        <v>6660</v>
      </c>
      <c r="XB9" s="2321" t="s">
        <v>6660</v>
      </c>
      <c r="XC9" s="2321" t="s">
        <v>6660</v>
      </c>
      <c r="XD9" s="2321" t="s">
        <v>6660</v>
      </c>
      <c r="XE9" s="2321" t="s">
        <v>6660</v>
      </c>
      <c r="XF9" s="2321" t="s">
        <v>6660</v>
      </c>
      <c r="XG9" s="2321" t="s">
        <v>6660</v>
      </c>
      <c r="XH9" s="2321" t="s">
        <v>6660</v>
      </c>
      <c r="XI9" s="2321" t="s">
        <v>6660</v>
      </c>
      <c r="XJ9" s="2321" t="s">
        <v>6660</v>
      </c>
      <c r="XK9" s="2321" t="s">
        <v>6660</v>
      </c>
      <c r="XL9" s="2321" t="s">
        <v>6660</v>
      </c>
      <c r="XM9" s="2321" t="s">
        <v>6660</v>
      </c>
      <c r="XN9" s="2321" t="s">
        <v>6660</v>
      </c>
      <c r="XO9" s="2321" t="s">
        <v>6660</v>
      </c>
      <c r="XP9" s="2321" t="s">
        <v>6660</v>
      </c>
      <c r="XQ9" s="2321" t="s">
        <v>6660</v>
      </c>
      <c r="XR9" s="2321" t="s">
        <v>6660</v>
      </c>
      <c r="XS9" s="2321" t="s">
        <v>937</v>
      </c>
      <c r="XT9" s="2321" t="s">
        <v>937</v>
      </c>
      <c r="XU9" s="2321" t="s">
        <v>937</v>
      </c>
      <c r="XV9" s="2321" t="s">
        <v>937</v>
      </c>
      <c r="XW9" s="2321" t="s">
        <v>937</v>
      </c>
      <c r="XX9" s="2321" t="s">
        <v>6660</v>
      </c>
      <c r="XY9" s="2321" t="s">
        <v>6660</v>
      </c>
      <c r="XZ9" s="2321" t="s">
        <v>6660</v>
      </c>
      <c r="YA9" s="2321" t="s">
        <v>6660</v>
      </c>
      <c r="YB9" s="2321" t="s">
        <v>6660</v>
      </c>
      <c r="YC9" s="2321" t="s">
        <v>6660</v>
      </c>
      <c r="YD9" s="2321" t="s">
        <v>6660</v>
      </c>
      <c r="YE9" s="2321" t="s">
        <v>6660</v>
      </c>
      <c r="YF9" s="2321" t="s">
        <v>6660</v>
      </c>
      <c r="YG9" s="2321" t="s">
        <v>6660</v>
      </c>
      <c r="YH9" s="2321" t="s">
        <v>6660</v>
      </c>
      <c r="YI9" s="2321" t="s">
        <v>6660</v>
      </c>
      <c r="YJ9" s="2321" t="s">
        <v>6660</v>
      </c>
      <c r="YK9" s="2321" t="s">
        <v>6660</v>
      </c>
      <c r="YL9" s="2321" t="s">
        <v>6660</v>
      </c>
      <c r="YM9" s="2321" t="s">
        <v>6660</v>
      </c>
      <c r="YN9" s="2321" t="s">
        <v>6660</v>
      </c>
      <c r="YO9" s="2321" t="s">
        <v>6660</v>
      </c>
      <c r="YP9" s="2321" t="s">
        <v>921</v>
      </c>
      <c r="YQ9" s="2321" t="s">
        <v>921</v>
      </c>
      <c r="YR9" s="2321" t="s">
        <v>921</v>
      </c>
      <c r="YS9" s="2321" t="s">
        <v>921</v>
      </c>
      <c r="YT9" s="2321" t="s">
        <v>921</v>
      </c>
      <c r="YU9" s="2321" t="s">
        <v>921</v>
      </c>
      <c r="YV9" s="1949" t="s">
        <v>938</v>
      </c>
      <c r="YW9" s="1948" t="s">
        <v>938</v>
      </c>
      <c r="YX9" s="1948" t="s">
        <v>938</v>
      </c>
      <c r="YY9" s="1948" t="s">
        <v>939</v>
      </c>
      <c r="YZ9" s="1948" t="s">
        <v>939</v>
      </c>
      <c r="ZA9" s="1948" t="s">
        <v>939</v>
      </c>
      <c r="ZB9" s="1948" t="s">
        <v>938</v>
      </c>
      <c r="ZC9" s="1948" t="s">
        <v>938</v>
      </c>
      <c r="ZD9" s="1948" t="s">
        <v>938</v>
      </c>
      <c r="ZE9" s="1949" t="s">
        <v>940</v>
      </c>
      <c r="ZF9" s="1948" t="s">
        <v>938</v>
      </c>
      <c r="ZG9" s="1948" t="s">
        <v>938</v>
      </c>
      <c r="ZH9" s="2650" t="s">
        <v>5450</v>
      </c>
      <c r="ZI9" s="2321" t="s">
        <v>5450</v>
      </c>
      <c r="ZJ9" s="2321" t="s">
        <v>5450</v>
      </c>
      <c r="ZK9" s="2653" t="s">
        <v>934</v>
      </c>
      <c r="ZL9" s="2321" t="s">
        <v>942</v>
      </c>
      <c r="ZM9" s="2321" t="s">
        <v>942</v>
      </c>
      <c r="ZN9" s="2321" t="s">
        <v>942</v>
      </c>
      <c r="ZO9" s="2424" t="s">
        <v>942</v>
      </c>
      <c r="ZP9" s="2391" t="s">
        <v>942</v>
      </c>
      <c r="ZQ9" s="2550" t="s">
        <v>942</v>
      </c>
      <c r="ZR9" s="2550" t="s">
        <v>942</v>
      </c>
      <c r="ZS9" s="2699" t="s">
        <v>942</v>
      </c>
      <c r="ZT9" s="2973" t="s">
        <v>942</v>
      </c>
      <c r="ZU9" s="2974" t="s">
        <v>942</v>
      </c>
      <c r="ZV9" s="2974" t="s">
        <v>942</v>
      </c>
      <c r="ZW9" s="2975" t="s">
        <v>942</v>
      </c>
      <c r="ZX9" s="2973" t="s">
        <v>942</v>
      </c>
      <c r="ZY9" s="2974" t="s">
        <v>942</v>
      </c>
      <c r="ZZ9" s="2974" t="s">
        <v>942</v>
      </c>
      <c r="AAA9" s="2975" t="s">
        <v>942</v>
      </c>
      <c r="AAB9" s="2973" t="s">
        <v>942</v>
      </c>
      <c r="AAC9" s="2974" t="s">
        <v>942</v>
      </c>
      <c r="AAD9" s="2974" t="s">
        <v>942</v>
      </c>
      <c r="AAE9" s="2975" t="s">
        <v>942</v>
      </c>
      <c r="AAF9" s="2720" t="s">
        <v>942</v>
      </c>
      <c r="AAG9" s="2424" t="s">
        <v>942</v>
      </c>
      <c r="AAH9" s="2424" t="s">
        <v>942</v>
      </c>
      <c r="AAI9" s="2721" t="s">
        <v>942</v>
      </c>
      <c r="AAJ9" s="2391" t="s">
        <v>909</v>
      </c>
      <c r="AAK9" s="2550" t="s">
        <v>909</v>
      </c>
      <c r="AAL9" s="2550" t="s">
        <v>909</v>
      </c>
      <c r="AAM9" s="2550" t="s">
        <v>909</v>
      </c>
      <c r="AAN9" s="1953" t="s">
        <v>909</v>
      </c>
      <c r="AAO9" s="1953" t="s">
        <v>909</v>
      </c>
      <c r="AAP9" s="1953" t="s">
        <v>909</v>
      </c>
      <c r="AAQ9" s="1954" t="s">
        <v>909</v>
      </c>
      <c r="AAR9" s="1948" t="s">
        <v>909</v>
      </c>
      <c r="AAS9" s="1948" t="s">
        <v>909</v>
      </c>
      <c r="AAT9" s="1948" t="s">
        <v>909</v>
      </c>
      <c r="AAU9" s="1948" t="s">
        <v>909</v>
      </c>
      <c r="AAV9" s="1948" t="s">
        <v>909</v>
      </c>
      <c r="AAW9" s="1948" t="s">
        <v>909</v>
      </c>
      <c r="AAX9" s="1948" t="s">
        <v>909</v>
      </c>
      <c r="AAY9" s="1948" t="s">
        <v>909</v>
      </c>
      <c r="AAZ9" s="1948" t="s">
        <v>2375</v>
      </c>
      <c r="ABA9" s="1948" t="s">
        <v>909</v>
      </c>
      <c r="ABB9" s="1948" t="s">
        <v>909</v>
      </c>
      <c r="ABC9" s="1948" t="s">
        <v>909</v>
      </c>
      <c r="ABD9" s="1948" t="s">
        <v>909</v>
      </c>
      <c r="ABE9" s="1948" t="s">
        <v>909</v>
      </c>
      <c r="ABF9" s="1948" t="s">
        <v>909</v>
      </c>
      <c r="ABG9" s="1948" t="s">
        <v>909</v>
      </c>
      <c r="ABH9" s="1948" t="s">
        <v>909</v>
      </c>
      <c r="ABI9" s="1948" t="s">
        <v>909</v>
      </c>
      <c r="ABJ9" s="1948" t="s">
        <v>909</v>
      </c>
      <c r="ABK9" s="1948" t="s">
        <v>909</v>
      </c>
      <c r="ABL9" s="1948" t="s">
        <v>909</v>
      </c>
      <c r="ABM9" s="1948" t="s">
        <v>909</v>
      </c>
      <c r="ABN9" s="1948" t="s">
        <v>909</v>
      </c>
      <c r="ABO9" s="1948" t="s">
        <v>909</v>
      </c>
      <c r="ABP9" s="2650" t="s">
        <v>908</v>
      </c>
      <c r="ABQ9" s="2321" t="s">
        <v>908</v>
      </c>
      <c r="ABR9" s="2321" t="s">
        <v>908</v>
      </c>
      <c r="ABS9" s="2321" t="s">
        <v>908</v>
      </c>
      <c r="ABT9" s="2321" t="s">
        <v>908</v>
      </c>
      <c r="ABU9" s="2321" t="s">
        <v>908</v>
      </c>
      <c r="ABV9" s="2321" t="s">
        <v>908</v>
      </c>
      <c r="ABW9" s="2321" t="s">
        <v>908</v>
      </c>
      <c r="ABX9" s="2321" t="s">
        <v>908</v>
      </c>
      <c r="ABY9" s="2321" t="s">
        <v>908</v>
      </c>
      <c r="ABZ9" s="2321" t="s">
        <v>908</v>
      </c>
      <c r="ACA9" s="2321" t="s">
        <v>908</v>
      </c>
      <c r="ACB9" s="2321" t="s">
        <v>908</v>
      </c>
      <c r="ACC9" s="2321" t="s">
        <v>908</v>
      </c>
      <c r="ACD9" s="2321" t="s">
        <v>908</v>
      </c>
      <c r="ACE9" s="2321" t="s">
        <v>908</v>
      </c>
      <c r="ACF9" s="2321" t="s">
        <v>908</v>
      </c>
      <c r="ACG9" s="2321" t="s">
        <v>908</v>
      </c>
      <c r="ACH9" s="2321" t="s">
        <v>908</v>
      </c>
      <c r="ACI9" s="2321" t="s">
        <v>908</v>
      </c>
      <c r="ACJ9" s="2321" t="s">
        <v>908</v>
      </c>
      <c r="ACK9" s="2321" t="s">
        <v>908</v>
      </c>
      <c r="ACL9" s="2321" t="s">
        <v>908</v>
      </c>
      <c r="ACM9" s="2321" t="s">
        <v>908</v>
      </c>
      <c r="ACN9" s="2321" t="s">
        <v>908</v>
      </c>
      <c r="ACO9" s="2321" t="s">
        <v>908</v>
      </c>
      <c r="ACP9" s="2321" t="s">
        <v>908</v>
      </c>
      <c r="ACQ9" s="2321" t="s">
        <v>908</v>
      </c>
      <c r="ACR9" s="2321" t="s">
        <v>908</v>
      </c>
      <c r="ACS9" s="2321" t="s">
        <v>908</v>
      </c>
      <c r="ACT9" s="2321" t="s">
        <v>908</v>
      </c>
      <c r="ACU9" s="2321" t="s">
        <v>908</v>
      </c>
      <c r="ACV9" s="2321" t="s">
        <v>908</v>
      </c>
      <c r="ACW9" s="2321" t="s">
        <v>908</v>
      </c>
      <c r="ACX9" s="2321" t="s">
        <v>908</v>
      </c>
      <c r="ACY9" s="2321" t="s">
        <v>908</v>
      </c>
      <c r="ACZ9" s="2321" t="s">
        <v>908</v>
      </c>
      <c r="ADA9" s="2321" t="s">
        <v>908</v>
      </c>
      <c r="ADB9" s="2321" t="s">
        <v>908</v>
      </c>
      <c r="ADC9" s="2321" t="s">
        <v>908</v>
      </c>
      <c r="ADD9" s="2321" t="s">
        <v>908</v>
      </c>
      <c r="ADE9" s="2321" t="s">
        <v>908</v>
      </c>
      <c r="ADF9" s="2321" t="s">
        <v>908</v>
      </c>
      <c r="ADG9" s="2321" t="s">
        <v>908</v>
      </c>
      <c r="ADH9" s="2321" t="s">
        <v>908</v>
      </c>
      <c r="ADI9" s="2321" t="s">
        <v>908</v>
      </c>
      <c r="ADJ9" s="2321" t="s">
        <v>908</v>
      </c>
      <c r="ADK9" s="2321" t="s">
        <v>908</v>
      </c>
      <c r="ADL9" s="2321" t="s">
        <v>908</v>
      </c>
      <c r="ADM9" s="2321" t="s">
        <v>908</v>
      </c>
      <c r="ADN9" s="2321" t="s">
        <v>908</v>
      </c>
      <c r="ADO9" s="2321" t="s">
        <v>908</v>
      </c>
      <c r="ADP9" s="2321" t="s">
        <v>908</v>
      </c>
      <c r="ADQ9" s="2321" t="s">
        <v>908</v>
      </c>
      <c r="ADR9" s="2321" t="s">
        <v>908</v>
      </c>
      <c r="ADS9" s="2321" t="s">
        <v>908</v>
      </c>
      <c r="ADT9" s="2321" t="s">
        <v>908</v>
      </c>
      <c r="ADU9" s="2321" t="s">
        <v>908</v>
      </c>
      <c r="ADV9" s="2321" t="s">
        <v>908</v>
      </c>
      <c r="ADW9" s="2321" t="s">
        <v>908</v>
      </c>
      <c r="ADX9" s="2321" t="s">
        <v>908</v>
      </c>
      <c r="ADY9" s="2321" t="s">
        <v>908</v>
      </c>
      <c r="ADZ9" s="2720" t="s">
        <v>6567</v>
      </c>
      <c r="AEA9" s="2424" t="s">
        <v>6567</v>
      </c>
      <c r="AEB9" s="2424" t="s">
        <v>6567</v>
      </c>
      <c r="AEC9" s="2424" t="s">
        <v>6567</v>
      </c>
      <c r="AED9" s="2424" t="s">
        <v>6567</v>
      </c>
      <c r="AEE9" s="2424" t="s">
        <v>6567</v>
      </c>
      <c r="AEF9" s="2424" t="s">
        <v>945</v>
      </c>
      <c r="AEG9" s="2424" t="s">
        <v>945</v>
      </c>
      <c r="AEH9" s="2424" t="s">
        <v>945</v>
      </c>
      <c r="AEI9" s="2417" t="s">
        <v>944</v>
      </c>
      <c r="AEJ9" s="2417" t="s">
        <v>944</v>
      </c>
      <c r="AEK9" s="2417" t="s">
        <v>944</v>
      </c>
      <c r="AEL9" s="2424" t="s">
        <v>946</v>
      </c>
      <c r="AEM9" s="2424" t="s">
        <v>946</v>
      </c>
      <c r="AEN9" s="2424" t="s">
        <v>946</v>
      </c>
      <c r="AEO9" s="2424" t="s">
        <v>909</v>
      </c>
      <c r="AEP9" s="2321" t="s">
        <v>909</v>
      </c>
      <c r="AEQ9" s="2321" t="s">
        <v>909</v>
      </c>
      <c r="AER9" s="2321" t="s">
        <v>909</v>
      </c>
      <c r="AES9" s="2321" t="s">
        <v>909</v>
      </c>
      <c r="AET9" s="2321" t="s">
        <v>909</v>
      </c>
      <c r="AEU9" s="2321" t="s">
        <v>909</v>
      </c>
      <c r="AEV9" s="2321" t="s">
        <v>909</v>
      </c>
      <c r="AEW9" s="2321" t="s">
        <v>909</v>
      </c>
      <c r="AEX9" s="2321" t="s">
        <v>909</v>
      </c>
      <c r="AEY9" s="2321" t="s">
        <v>909</v>
      </c>
      <c r="AEZ9" s="2321" t="s">
        <v>909</v>
      </c>
      <c r="AFA9" s="2321" t="s">
        <v>909</v>
      </c>
      <c r="AFB9" s="2321" t="s">
        <v>909</v>
      </c>
      <c r="AFC9" s="2321" t="s">
        <v>909</v>
      </c>
      <c r="AFD9" s="2321" t="s">
        <v>909</v>
      </c>
      <c r="AFE9" s="2321" t="s">
        <v>909</v>
      </c>
      <c r="AFF9" s="2321" t="s">
        <v>909</v>
      </c>
      <c r="AFG9" s="2321" t="s">
        <v>909</v>
      </c>
      <c r="AFH9" s="2321" t="s">
        <v>909</v>
      </c>
      <c r="AFI9" s="2321" t="s">
        <v>909</v>
      </c>
      <c r="AFJ9" s="2321" t="s">
        <v>909</v>
      </c>
      <c r="AFK9" s="2321" t="s">
        <v>909</v>
      </c>
      <c r="AFL9" s="2321" t="s">
        <v>909</v>
      </c>
      <c r="AFM9" s="2321" t="s">
        <v>909</v>
      </c>
      <c r="AFN9" s="1948" t="s">
        <v>2545</v>
      </c>
      <c r="AFO9" s="1948" t="s">
        <v>2545</v>
      </c>
      <c r="AFP9" s="1948" t="s">
        <v>2545</v>
      </c>
      <c r="AFQ9" s="1948" t="s">
        <v>2545</v>
      </c>
      <c r="AFR9" s="1948" t="s">
        <v>2545</v>
      </c>
      <c r="AFS9" s="1948" t="s">
        <v>2545</v>
      </c>
      <c r="AFT9" s="1948" t="s">
        <v>2545</v>
      </c>
      <c r="AFU9" s="1948" t="s">
        <v>2545</v>
      </c>
      <c r="AFV9" s="1948" t="s">
        <v>2545</v>
      </c>
      <c r="AFW9" s="1948" t="s">
        <v>2545</v>
      </c>
      <c r="AFX9" s="1948" t="s">
        <v>2545</v>
      </c>
      <c r="AFY9" s="1948" t="s">
        <v>2545</v>
      </c>
      <c r="AFZ9" s="1948" t="s">
        <v>2545</v>
      </c>
      <c r="AGA9" s="1948" t="s">
        <v>2545</v>
      </c>
      <c r="AGB9" s="1948" t="s">
        <v>2545</v>
      </c>
      <c r="AGC9" s="1948" t="s">
        <v>2545</v>
      </c>
      <c r="AGD9" s="1948" t="s">
        <v>2545</v>
      </c>
      <c r="AGE9" s="1948" t="s">
        <v>2545</v>
      </c>
      <c r="AGF9" s="2321" t="s">
        <v>909</v>
      </c>
      <c r="AGG9" s="2321" t="s">
        <v>909</v>
      </c>
      <c r="AGH9" s="2321" t="s">
        <v>909</v>
      </c>
      <c r="AGI9" s="2321" t="s">
        <v>909</v>
      </c>
      <c r="AGJ9" s="2321" t="s">
        <v>909</v>
      </c>
      <c r="AGK9" s="2321" t="s">
        <v>909</v>
      </c>
      <c r="AGL9" s="2321" t="s">
        <v>909</v>
      </c>
      <c r="AGM9" s="2321" t="s">
        <v>909</v>
      </c>
      <c r="AGN9" s="2321" t="s">
        <v>909</v>
      </c>
      <c r="AGO9" s="2321" t="s">
        <v>909</v>
      </c>
      <c r="AGP9" s="2321" t="s">
        <v>909</v>
      </c>
      <c r="AGQ9" s="2321" t="s">
        <v>909</v>
      </c>
      <c r="AGR9" s="2321" t="s">
        <v>909</v>
      </c>
      <c r="AGS9" s="2321" t="s">
        <v>909</v>
      </c>
      <c r="AGT9" s="2321" t="s">
        <v>909</v>
      </c>
      <c r="AGU9" s="2321" t="s">
        <v>909</v>
      </c>
      <c r="AGV9" s="2321" t="s">
        <v>909</v>
      </c>
      <c r="AGW9" s="2321" t="s">
        <v>909</v>
      </c>
      <c r="AGX9" s="2321" t="s">
        <v>909</v>
      </c>
      <c r="AGY9" s="2321" t="s">
        <v>909</v>
      </c>
      <c r="AGZ9" s="2321" t="s">
        <v>909</v>
      </c>
      <c r="AHA9" s="2321" t="s">
        <v>909</v>
      </c>
      <c r="AHB9" s="2321" t="s">
        <v>909</v>
      </c>
      <c r="AHC9" s="2321" t="s">
        <v>909</v>
      </c>
      <c r="AHD9" s="2321" t="s">
        <v>909</v>
      </c>
      <c r="AHE9" s="2321" t="s">
        <v>909</v>
      </c>
      <c r="AHF9" s="2321" t="s">
        <v>909</v>
      </c>
      <c r="AHG9" s="2321" t="s">
        <v>909</v>
      </c>
      <c r="AHH9" s="2321" t="s">
        <v>909</v>
      </c>
      <c r="AHI9" s="2321" t="s">
        <v>909</v>
      </c>
      <c r="AHJ9" s="2321" t="s">
        <v>909</v>
      </c>
      <c r="AHK9" s="2321" t="s">
        <v>909</v>
      </c>
      <c r="AHL9" s="2321" t="s">
        <v>909</v>
      </c>
      <c r="AHM9" s="2321" t="s">
        <v>909</v>
      </c>
      <c r="AHN9" s="2321" t="s">
        <v>909</v>
      </c>
      <c r="AHO9" s="2321" t="s">
        <v>909</v>
      </c>
      <c r="AHP9" s="2321" t="s">
        <v>909</v>
      </c>
      <c r="AHQ9" s="2321" t="s">
        <v>909</v>
      </c>
      <c r="AHR9" s="2321" t="s">
        <v>909</v>
      </c>
      <c r="AHS9" s="2321" t="s">
        <v>909</v>
      </c>
      <c r="AHT9" s="2321" t="s">
        <v>909</v>
      </c>
      <c r="AHU9" s="2321" t="s">
        <v>909</v>
      </c>
      <c r="AHV9" s="2321" t="s">
        <v>909</v>
      </c>
      <c r="AHW9" s="2321" t="s">
        <v>909</v>
      </c>
      <c r="AHX9" s="2321" t="s">
        <v>909</v>
      </c>
      <c r="AHY9" s="2321" t="s">
        <v>909</v>
      </c>
      <c r="AHZ9" s="2321" t="s">
        <v>909</v>
      </c>
      <c r="AIA9" s="2321" t="s">
        <v>909</v>
      </c>
      <c r="AIB9" s="1955"/>
      <c r="AIC9" s="1373" t="s">
        <v>942</v>
      </c>
      <c r="AID9" s="1374" t="s">
        <v>942</v>
      </c>
      <c r="AIE9" s="1374" t="s">
        <v>942</v>
      </c>
      <c r="AIF9" s="1373" t="s">
        <v>947</v>
      </c>
      <c r="AIG9" s="1374" t="s">
        <v>948</v>
      </c>
      <c r="AIH9" s="1374" t="s">
        <v>948</v>
      </c>
      <c r="AII9" s="1374" t="s">
        <v>949</v>
      </c>
      <c r="AIJ9" s="1374" t="s">
        <v>949</v>
      </c>
      <c r="AIK9" s="1374" t="s">
        <v>949</v>
      </c>
      <c r="AIL9" s="1373" t="s">
        <v>947</v>
      </c>
      <c r="AIM9" s="1374" t="s">
        <v>948</v>
      </c>
      <c r="AIN9" s="1374" t="s">
        <v>948</v>
      </c>
      <c r="AIO9" s="1374" t="s">
        <v>949</v>
      </c>
      <c r="AIP9" s="1374" t="s">
        <v>949</v>
      </c>
      <c r="AIQ9" s="1374" t="s">
        <v>949</v>
      </c>
      <c r="AIR9" s="1373" t="s">
        <v>947</v>
      </c>
      <c r="AIS9" s="1374" t="s">
        <v>948</v>
      </c>
      <c r="AIT9" s="1374" t="s">
        <v>948</v>
      </c>
      <c r="AIU9" s="1374" t="s">
        <v>949</v>
      </c>
      <c r="AIV9" s="1374" t="s">
        <v>949</v>
      </c>
      <c r="AIW9" s="1374" t="s">
        <v>949</v>
      </c>
      <c r="AIX9" s="1373" t="s">
        <v>947</v>
      </c>
      <c r="AIY9" s="1374" t="s">
        <v>948</v>
      </c>
      <c r="AIZ9" s="1374" t="s">
        <v>948</v>
      </c>
      <c r="AJA9" s="1374" t="s">
        <v>949</v>
      </c>
      <c r="AJB9" s="1374" t="s">
        <v>949</v>
      </c>
      <c r="AJC9" s="1374" t="s">
        <v>949</v>
      </c>
      <c r="AJD9" s="1373" t="s">
        <v>947</v>
      </c>
      <c r="AJE9" s="1374" t="s">
        <v>948</v>
      </c>
      <c r="AJF9" s="1374" t="s">
        <v>948</v>
      </c>
      <c r="AJG9" s="1374" t="s">
        <v>949</v>
      </c>
      <c r="AJH9" s="1374" t="s">
        <v>949</v>
      </c>
      <c r="AJI9" s="1374" t="s">
        <v>949</v>
      </c>
      <c r="AJJ9" s="1373" t="s">
        <v>947</v>
      </c>
      <c r="AJK9" s="1374" t="s">
        <v>948</v>
      </c>
      <c r="AJL9" s="1374" t="s">
        <v>948</v>
      </c>
      <c r="AJM9" s="1374" t="s">
        <v>949</v>
      </c>
      <c r="AJN9" s="1374" t="s">
        <v>949</v>
      </c>
      <c r="AJO9" s="1374" t="s">
        <v>949</v>
      </c>
      <c r="AJP9" s="1373" t="s">
        <v>947</v>
      </c>
      <c r="AJQ9" s="1374" t="s">
        <v>948</v>
      </c>
      <c r="AJR9" s="1374" t="s">
        <v>948</v>
      </c>
      <c r="AJS9" s="1374" t="s">
        <v>949</v>
      </c>
      <c r="AJT9" s="1374" t="s">
        <v>949</v>
      </c>
      <c r="AJU9" s="1374" t="s">
        <v>949</v>
      </c>
      <c r="AJV9" s="1373" t="s">
        <v>948</v>
      </c>
      <c r="AJW9" s="1374" t="s">
        <v>948</v>
      </c>
      <c r="AJX9" s="1374" t="s">
        <v>948</v>
      </c>
      <c r="AJY9" s="1374" t="s">
        <v>948</v>
      </c>
      <c r="AJZ9" s="1374" t="s">
        <v>948</v>
      </c>
      <c r="AKA9" s="1374" t="s">
        <v>948</v>
      </c>
      <c r="AKB9" s="1374" t="s">
        <v>948</v>
      </c>
      <c r="AKC9" s="1374" t="s">
        <v>948</v>
      </c>
      <c r="AKD9" s="1374" t="s">
        <v>948</v>
      </c>
      <c r="AKE9" s="1374" t="s">
        <v>948</v>
      </c>
      <c r="AKF9" s="1374" t="s">
        <v>948</v>
      </c>
      <c r="AKG9" s="1984" t="s">
        <v>948</v>
      </c>
      <c r="AKH9" s="1374" t="s">
        <v>949</v>
      </c>
      <c r="AKI9" s="1374" t="s">
        <v>949</v>
      </c>
      <c r="AKJ9" s="1374" t="s">
        <v>949</v>
      </c>
      <c r="AKK9" s="1374" t="s">
        <v>949</v>
      </c>
      <c r="AKL9" s="1374" t="s">
        <v>949</v>
      </c>
      <c r="AKM9" s="1374" t="s">
        <v>949</v>
      </c>
      <c r="AKN9" s="1374" t="s">
        <v>949</v>
      </c>
      <c r="AKO9" s="1374" t="s">
        <v>949</v>
      </c>
      <c r="AKP9" s="1374" t="s">
        <v>949</v>
      </c>
      <c r="AKQ9" s="1374" t="s">
        <v>949</v>
      </c>
      <c r="AKR9" s="1374" t="s">
        <v>949</v>
      </c>
      <c r="AKS9" s="1374" t="s">
        <v>949</v>
      </c>
      <c r="AKT9" s="1373" t="s">
        <v>5450</v>
      </c>
      <c r="AKU9" s="1374" t="s">
        <v>5450</v>
      </c>
      <c r="AKV9" s="1374" t="s">
        <v>5450</v>
      </c>
      <c r="AKW9" s="1374" t="s">
        <v>5450</v>
      </c>
      <c r="AKX9" s="1374" t="s">
        <v>5450</v>
      </c>
      <c r="AKY9" s="1374" t="s">
        <v>5450</v>
      </c>
      <c r="AKZ9" s="1374" t="s">
        <v>5450</v>
      </c>
      <c r="ALA9" s="1374" t="s">
        <v>5450</v>
      </c>
      <c r="ALB9" s="1374" t="s">
        <v>5450</v>
      </c>
      <c r="ALC9" s="1374" t="s">
        <v>5450</v>
      </c>
      <c r="ALD9" s="1374" t="s">
        <v>5450</v>
      </c>
      <c r="ALE9" s="1374" t="s">
        <v>5450</v>
      </c>
      <c r="ALF9" s="1374" t="s">
        <v>5450</v>
      </c>
      <c r="ALG9" s="1374" t="s">
        <v>5450</v>
      </c>
      <c r="ALH9" s="1374" t="s">
        <v>941</v>
      </c>
      <c r="ALI9" s="1374" t="s">
        <v>941</v>
      </c>
      <c r="ALJ9" s="1373" t="s">
        <v>5450</v>
      </c>
      <c r="ALK9" s="1374" t="s">
        <v>5450</v>
      </c>
      <c r="ALL9" s="1374" t="s">
        <v>5450</v>
      </c>
      <c r="ALM9" s="1374" t="s">
        <v>5450</v>
      </c>
      <c r="ALN9" s="1374" t="s">
        <v>5450</v>
      </c>
      <c r="ALO9" s="1374" t="s">
        <v>5450</v>
      </c>
      <c r="ALP9" s="1374" t="s">
        <v>5450</v>
      </c>
      <c r="ALQ9" s="1373" t="s">
        <v>5450</v>
      </c>
      <c r="ALR9" s="1374" t="s">
        <v>5450</v>
      </c>
      <c r="ALS9" s="1374" t="s">
        <v>5450</v>
      </c>
      <c r="ALT9" s="1374" t="s">
        <v>5450</v>
      </c>
      <c r="ALU9" s="1374" t="s">
        <v>5450</v>
      </c>
      <c r="ALV9" s="1374" t="s">
        <v>5450</v>
      </c>
      <c r="ALW9" s="1984" t="s">
        <v>5450</v>
      </c>
      <c r="ALX9" s="1373" t="s">
        <v>5450</v>
      </c>
      <c r="ALY9" s="1374" t="s">
        <v>5450</v>
      </c>
      <c r="ALZ9" s="1374" t="s">
        <v>5450</v>
      </c>
      <c r="AMA9" s="1374" t="s">
        <v>5450</v>
      </c>
      <c r="AMB9" s="1374" t="s">
        <v>5450</v>
      </c>
      <c r="AMC9" s="1374" t="s">
        <v>5450</v>
      </c>
      <c r="AMD9" s="1374" t="s">
        <v>5450</v>
      </c>
      <c r="AME9" s="1374" t="s">
        <v>5450</v>
      </c>
      <c r="AMF9" s="1374" t="s">
        <v>5450</v>
      </c>
      <c r="AMG9" s="1374" t="s">
        <v>5450</v>
      </c>
      <c r="AMH9" s="1374" t="s">
        <v>5450</v>
      </c>
      <c r="AMI9" s="1374" t="s">
        <v>5450</v>
      </c>
      <c r="AMJ9" s="1374" t="s">
        <v>5450</v>
      </c>
      <c r="AMK9" s="1374" t="s">
        <v>5450</v>
      </c>
      <c r="AML9" s="1373" t="s">
        <v>5450</v>
      </c>
      <c r="AMM9" s="1374" t="s">
        <v>5450</v>
      </c>
      <c r="AMN9" s="1374" t="s">
        <v>5450</v>
      </c>
      <c r="AMO9" s="1373" t="s">
        <v>941</v>
      </c>
      <c r="AMP9" s="1374" t="s">
        <v>941</v>
      </c>
      <c r="AMQ9" s="1374" t="s">
        <v>941</v>
      </c>
      <c r="AMR9" s="1374" t="s">
        <v>941</v>
      </c>
      <c r="AMS9" s="1374" t="s">
        <v>941</v>
      </c>
      <c r="AMT9" s="1984" t="s">
        <v>941</v>
      </c>
      <c r="AMU9" s="1373" t="s">
        <v>941</v>
      </c>
      <c r="AMV9" s="1374" t="s">
        <v>941</v>
      </c>
      <c r="AMW9" s="1374" t="s">
        <v>941</v>
      </c>
      <c r="AMX9" s="1373" t="s">
        <v>941</v>
      </c>
      <c r="AMY9" s="1374" t="s">
        <v>941</v>
      </c>
      <c r="AMZ9" s="1374" t="s">
        <v>941</v>
      </c>
      <c r="ANA9" s="1374" t="s">
        <v>941</v>
      </c>
      <c r="ANB9" s="1374" t="s">
        <v>941</v>
      </c>
      <c r="ANC9" s="1374" t="s">
        <v>941</v>
      </c>
      <c r="AND9" s="1973" t="s">
        <v>908</v>
      </c>
      <c r="ANE9" s="1971" t="s">
        <v>908</v>
      </c>
      <c r="ANF9" s="1971" t="s">
        <v>908</v>
      </c>
      <c r="ANG9" s="1971" t="s">
        <v>908</v>
      </c>
      <c r="ANH9" s="1374" t="s">
        <v>908</v>
      </c>
      <c r="ANI9" s="1374" t="s">
        <v>908</v>
      </c>
      <c r="ANJ9" s="1374" t="s">
        <v>908</v>
      </c>
      <c r="ANK9" s="1374" t="s">
        <v>908</v>
      </c>
      <c r="ANL9" s="1374" t="s">
        <v>908</v>
      </c>
      <c r="ANM9" s="1374" t="s">
        <v>908</v>
      </c>
      <c r="ANN9" s="1949" t="s">
        <v>950</v>
      </c>
      <c r="ANO9" s="1948" t="s">
        <v>950</v>
      </c>
      <c r="ANP9" s="1948" t="s">
        <v>950</v>
      </c>
      <c r="ANQ9" s="1948" t="s">
        <v>950</v>
      </c>
      <c r="ANR9" s="1948" t="s">
        <v>950</v>
      </c>
      <c r="ANS9" s="1948" t="s">
        <v>950</v>
      </c>
      <c r="ANT9" s="1948" t="s">
        <v>950</v>
      </c>
      <c r="ANU9" s="1948" t="s">
        <v>950</v>
      </c>
      <c r="ANV9" s="1948" t="s">
        <v>950</v>
      </c>
      <c r="ANW9" s="1948" t="s">
        <v>950</v>
      </c>
      <c r="ANX9" s="1960" t="s">
        <v>951</v>
      </c>
      <c r="ANY9" s="1951" t="s">
        <v>951</v>
      </c>
      <c r="ANZ9" s="1985" t="s">
        <v>951</v>
      </c>
      <c r="AOA9" s="1951" t="s">
        <v>951</v>
      </c>
      <c r="AOB9" s="1985" t="s">
        <v>951</v>
      </c>
      <c r="AOC9" s="1951" t="s">
        <v>951</v>
      </c>
      <c r="AOD9" s="1985" t="s">
        <v>951</v>
      </c>
      <c r="AOE9" s="1966" t="s">
        <v>951</v>
      </c>
      <c r="AOF9" s="2744"/>
      <c r="AOG9" s="2744"/>
      <c r="AOH9" s="2721"/>
      <c r="AOI9" s="2744"/>
      <c r="AOJ9" s="2744"/>
      <c r="AOK9" s="2721"/>
      <c r="AOL9" s="2744"/>
      <c r="AOM9" s="2744"/>
      <c r="AON9" s="2721"/>
      <c r="AOO9" s="2744"/>
      <c r="AOP9" s="2744"/>
      <c r="AOQ9" s="2721"/>
      <c r="AOR9" s="1949" t="s">
        <v>950</v>
      </c>
      <c r="AOS9" s="1948" t="s">
        <v>950</v>
      </c>
      <c r="AOT9" s="1948" t="s">
        <v>950</v>
      </c>
      <c r="AOU9" s="1948" t="s">
        <v>950</v>
      </c>
      <c r="AOV9" s="1948" t="s">
        <v>950</v>
      </c>
      <c r="AOW9" s="1948" t="s">
        <v>950</v>
      </c>
      <c r="AOX9" s="1948" t="s">
        <v>950</v>
      </c>
      <c r="AOY9" s="1948" t="s">
        <v>950</v>
      </c>
      <c r="AOZ9" s="1948" t="s">
        <v>950</v>
      </c>
      <c r="APA9" s="1948" t="s">
        <v>950</v>
      </c>
      <c r="APB9" s="629" t="s">
        <v>950</v>
      </c>
      <c r="APC9" s="599" t="s">
        <v>950</v>
      </c>
      <c r="APD9" s="599" t="s">
        <v>950</v>
      </c>
      <c r="APE9" s="599" t="s">
        <v>950</v>
      </c>
      <c r="APF9" s="599" t="s">
        <v>950</v>
      </c>
      <c r="APG9" s="599" t="s">
        <v>950</v>
      </c>
      <c r="APH9" s="599" t="s">
        <v>950</v>
      </c>
      <c r="API9" s="599" t="s">
        <v>950</v>
      </c>
      <c r="APJ9" s="1948" t="s">
        <v>950</v>
      </c>
      <c r="APK9" s="1948" t="s">
        <v>950</v>
      </c>
      <c r="APL9" s="1948" t="s">
        <v>5631</v>
      </c>
      <c r="APM9" s="1948" t="s">
        <v>5631</v>
      </c>
      <c r="APN9" s="1948" t="s">
        <v>5631</v>
      </c>
      <c r="APO9" s="1948" t="s">
        <v>5631</v>
      </c>
      <c r="APP9" s="1948" t="s">
        <v>5631</v>
      </c>
      <c r="APQ9" s="1948" t="s">
        <v>5631</v>
      </c>
      <c r="APR9" s="1373" t="s">
        <v>941</v>
      </c>
      <c r="APS9" s="1374" t="s">
        <v>941</v>
      </c>
      <c r="APT9" s="1374" t="s">
        <v>941</v>
      </c>
      <c r="APU9" s="1374" t="s">
        <v>941</v>
      </c>
      <c r="APV9" s="1374" t="s">
        <v>941</v>
      </c>
      <c r="APW9" s="1374" t="s">
        <v>941</v>
      </c>
      <c r="APX9" s="1374" t="s">
        <v>941</v>
      </c>
      <c r="APY9" s="1374" t="s">
        <v>941</v>
      </c>
      <c r="APZ9" s="1374" t="s">
        <v>941</v>
      </c>
      <c r="AQA9" s="1374" t="s">
        <v>941</v>
      </c>
      <c r="AQB9" s="1374" t="s">
        <v>941</v>
      </c>
      <c r="AQC9" s="1374" t="s">
        <v>941</v>
      </c>
      <c r="AQD9" s="1374" t="s">
        <v>941</v>
      </c>
      <c r="AQE9" s="1374" t="s">
        <v>941</v>
      </c>
      <c r="AQF9" s="1374" t="s">
        <v>941</v>
      </c>
      <c r="AQG9" s="1374" t="s">
        <v>941</v>
      </c>
      <c r="AQH9" s="1374" t="s">
        <v>941</v>
      </c>
      <c r="AQI9" s="1374" t="s">
        <v>941</v>
      </c>
      <c r="AQJ9" s="1374" t="s">
        <v>941</v>
      </c>
      <c r="AQK9" s="1374" t="s">
        <v>941</v>
      </c>
      <c r="AQL9" s="1374" t="s">
        <v>941</v>
      </c>
      <c r="AQM9" s="1956"/>
      <c r="AQN9" s="1951"/>
      <c r="AQO9" s="1951"/>
      <c r="AQP9" s="1951"/>
      <c r="AQQ9" s="1951" t="s">
        <v>3171</v>
      </c>
      <c r="AQR9" s="1951">
        <v>0</v>
      </c>
      <c r="AQS9" s="1957" t="s">
        <v>3808</v>
      </c>
      <c r="AQT9" s="1957" t="s">
        <v>3808</v>
      </c>
      <c r="AQU9" s="1957" t="s">
        <v>3808</v>
      </c>
      <c r="AQV9" s="1957" t="s">
        <v>943</v>
      </c>
      <c r="AQW9" s="1957" t="s">
        <v>943</v>
      </c>
      <c r="AQX9" s="1957" t="s">
        <v>7008</v>
      </c>
      <c r="AQY9" s="1957" t="s">
        <v>7008</v>
      </c>
      <c r="AQZ9" s="1957" t="s">
        <v>943</v>
      </c>
      <c r="ARA9" s="1957" t="s">
        <v>943</v>
      </c>
      <c r="ARB9" s="1957" t="s">
        <v>943</v>
      </c>
      <c r="ARC9" s="1957" t="s">
        <v>943</v>
      </c>
      <c r="ARD9" s="1951" t="s">
        <v>3171</v>
      </c>
      <c r="ARE9" s="1951" t="s">
        <v>3171</v>
      </c>
      <c r="ARF9" s="1951" t="s">
        <v>952</v>
      </c>
      <c r="ARG9" s="1948" t="s">
        <v>952</v>
      </c>
      <c r="ARH9" s="1951" t="s">
        <v>952</v>
      </c>
      <c r="ARI9" s="1951" t="s">
        <v>952</v>
      </c>
      <c r="ARJ9" s="1948" t="s">
        <v>952</v>
      </c>
      <c r="ARK9" s="1951" t="s">
        <v>952</v>
      </c>
      <c r="ARL9" s="1951" t="s">
        <v>2451</v>
      </c>
      <c r="ARM9" s="1951" t="s">
        <v>2451</v>
      </c>
      <c r="ARN9" s="1951" t="s">
        <v>2451</v>
      </c>
      <c r="ARO9" s="1951" t="s">
        <v>2451</v>
      </c>
      <c r="ARP9" s="1952" t="s">
        <v>5228</v>
      </c>
      <c r="ARQ9" s="1958" t="s">
        <v>5228</v>
      </c>
      <c r="ARR9" s="1953" t="s">
        <v>5228</v>
      </c>
      <c r="ARS9" s="1954"/>
      <c r="ART9" s="1951" t="s">
        <v>5229</v>
      </c>
      <c r="ARU9" s="1951" t="s">
        <v>909</v>
      </c>
      <c r="ARV9" s="1951" t="s">
        <v>2454</v>
      </c>
      <c r="ARW9" s="1951" t="s">
        <v>2454</v>
      </c>
      <c r="ARX9" s="1959" t="s">
        <v>2454</v>
      </c>
      <c r="ARY9" s="1951" t="s">
        <v>2454</v>
      </c>
      <c r="ARZ9" s="1951" t="s">
        <v>2454</v>
      </c>
      <c r="ASA9" s="1951" t="s">
        <v>2454</v>
      </c>
      <c r="ASB9" s="1951" t="s">
        <v>2454</v>
      </c>
      <c r="ASC9" s="1951" t="s">
        <v>2454</v>
      </c>
      <c r="ASD9" s="1948" t="s">
        <v>941</v>
      </c>
      <c r="ASE9" s="1948" t="s">
        <v>941</v>
      </c>
      <c r="ASF9" s="1948" t="s">
        <v>941</v>
      </c>
      <c r="ASG9" s="1948" t="s">
        <v>941</v>
      </c>
      <c r="ASH9" s="1948" t="s">
        <v>941</v>
      </c>
      <c r="ASI9" s="1948" t="s">
        <v>941</v>
      </c>
      <c r="ASJ9" s="1948" t="s">
        <v>941</v>
      </c>
      <c r="ASK9" s="1948" t="s">
        <v>941</v>
      </c>
      <c r="ASL9" s="1948" t="s">
        <v>941</v>
      </c>
      <c r="ASM9" s="1948" t="s">
        <v>941</v>
      </c>
      <c r="ASN9" s="1948" t="s">
        <v>941</v>
      </c>
      <c r="ASO9" s="1948" t="s">
        <v>941</v>
      </c>
      <c r="ASP9" s="1948" t="s">
        <v>941</v>
      </c>
      <c r="ASQ9" s="1948" t="s">
        <v>941</v>
      </c>
      <c r="ASR9" s="1948" t="s">
        <v>941</v>
      </c>
      <c r="ASS9" s="1948" t="s">
        <v>941</v>
      </c>
      <c r="AST9" s="1948" t="s">
        <v>941</v>
      </c>
      <c r="ASU9" s="1948" t="s">
        <v>941</v>
      </c>
      <c r="ASV9" s="1948" t="s">
        <v>941</v>
      </c>
      <c r="ASW9" s="1948" t="s">
        <v>941</v>
      </c>
      <c r="ASX9" s="1948" t="s">
        <v>941</v>
      </c>
      <c r="ASY9" s="1948" t="s">
        <v>941</v>
      </c>
      <c r="ASZ9" s="1948" t="s">
        <v>941</v>
      </c>
      <c r="ATA9" s="1948" t="s">
        <v>941</v>
      </c>
      <c r="ATB9" s="1948" t="s">
        <v>941</v>
      </c>
      <c r="ATC9" s="1948" t="s">
        <v>941</v>
      </c>
      <c r="ATD9" s="1948" t="s">
        <v>941</v>
      </c>
      <c r="ATE9" s="1948" t="s">
        <v>941</v>
      </c>
      <c r="ATF9" s="1948" t="s">
        <v>941</v>
      </c>
      <c r="ATG9" s="1948" t="s">
        <v>941</v>
      </c>
      <c r="ATH9" s="1948" t="s">
        <v>941</v>
      </c>
      <c r="ATI9" s="1948" t="s">
        <v>941</v>
      </c>
      <c r="ATJ9" s="1948" t="s">
        <v>941</v>
      </c>
      <c r="ATK9" s="1948" t="s">
        <v>941</v>
      </c>
      <c r="ATL9" s="1948" t="s">
        <v>941</v>
      </c>
      <c r="ATM9" s="1948" t="s">
        <v>941</v>
      </c>
      <c r="ATN9" s="1948" t="s">
        <v>941</v>
      </c>
      <c r="ATO9" s="1948" t="s">
        <v>941</v>
      </c>
      <c r="ATP9" s="1948" t="s">
        <v>941</v>
      </c>
      <c r="ATQ9" s="1948" t="s">
        <v>941</v>
      </c>
      <c r="ATR9" s="1948" t="s">
        <v>941</v>
      </c>
      <c r="ATS9" s="1948" t="s">
        <v>941</v>
      </c>
      <c r="ATT9" s="1948" t="s">
        <v>941</v>
      </c>
      <c r="ATU9" s="1948" t="s">
        <v>941</v>
      </c>
      <c r="ATV9" s="1948" t="s">
        <v>941</v>
      </c>
      <c r="ATW9" s="1948" t="s">
        <v>941</v>
      </c>
      <c r="ATX9" s="1948" t="s">
        <v>941</v>
      </c>
      <c r="ATY9" s="1948" t="s">
        <v>941</v>
      </c>
      <c r="ATZ9" s="1948" t="s">
        <v>941</v>
      </c>
      <c r="AUA9" s="1948" t="s">
        <v>941</v>
      </c>
      <c r="AUB9" s="1948" t="s">
        <v>941</v>
      </c>
      <c r="AUC9" s="1948" t="s">
        <v>941</v>
      </c>
      <c r="AUD9" s="1948" t="s">
        <v>941</v>
      </c>
      <c r="AUE9" s="1948" t="s">
        <v>941</v>
      </c>
      <c r="AUF9" s="1948" t="s">
        <v>941</v>
      </c>
      <c r="AUG9" s="1948" t="s">
        <v>5450</v>
      </c>
      <c r="AUH9" s="1948" t="s">
        <v>5450</v>
      </c>
      <c r="AUI9" s="1948" t="s">
        <v>5451</v>
      </c>
      <c r="AUJ9" s="1948" t="s">
        <v>5451</v>
      </c>
      <c r="AUK9" s="1952" t="s">
        <v>950</v>
      </c>
      <c r="AUL9" s="1953" t="s">
        <v>950</v>
      </c>
      <c r="AUM9" s="1953" t="s">
        <v>950</v>
      </c>
      <c r="AUN9" s="1953" t="s">
        <v>950</v>
      </c>
      <c r="AUO9" s="1953" t="s">
        <v>950</v>
      </c>
      <c r="AUP9" s="1954" t="s">
        <v>950</v>
      </c>
      <c r="AUQ9" s="1948" t="s">
        <v>950</v>
      </c>
      <c r="AUR9" s="1948" t="s">
        <v>910</v>
      </c>
      <c r="AUS9" s="1948" t="s">
        <v>910</v>
      </c>
      <c r="AUT9" s="1948" t="s">
        <v>910</v>
      </c>
      <c r="AUU9" s="1948" t="s">
        <v>950</v>
      </c>
      <c r="AUV9" s="1948" t="s">
        <v>910</v>
      </c>
      <c r="AUW9" s="1948" t="s">
        <v>910</v>
      </c>
      <c r="AUX9" s="1948"/>
      <c r="AUY9" s="1948" t="s">
        <v>953</v>
      </c>
      <c r="AUZ9" s="1948" t="s">
        <v>953</v>
      </c>
      <c r="AVA9" s="1948" t="s">
        <v>953</v>
      </c>
      <c r="AVB9" s="1948" t="s">
        <v>953</v>
      </c>
      <c r="AVC9" s="1948" t="s">
        <v>953</v>
      </c>
      <c r="AVD9" s="1948" t="s">
        <v>953</v>
      </c>
      <c r="AVE9" s="1948" t="s">
        <v>953</v>
      </c>
      <c r="AVF9" s="1948" t="s">
        <v>5230</v>
      </c>
      <c r="AVG9" s="1953" t="s">
        <v>5230</v>
      </c>
      <c r="AVH9" s="1948" t="s">
        <v>5230</v>
      </c>
      <c r="AVI9" s="1948" t="s">
        <v>5230</v>
      </c>
      <c r="AVJ9" s="1948" t="s">
        <v>5230</v>
      </c>
      <c r="AVK9" s="1948" t="s">
        <v>5230</v>
      </c>
      <c r="AVL9" s="1949" t="s">
        <v>954</v>
      </c>
      <c r="AVM9" s="1948" t="s">
        <v>954</v>
      </c>
      <c r="AVN9" s="1951" t="s">
        <v>955</v>
      </c>
      <c r="AVO9" s="1948" t="s">
        <v>955</v>
      </c>
      <c r="AVP9" s="1948" t="s">
        <v>954</v>
      </c>
      <c r="AVQ9" s="1951" t="s">
        <v>955</v>
      </c>
      <c r="AVR9" s="1948" t="s">
        <v>955</v>
      </c>
      <c r="AVS9" s="1948" t="s">
        <v>954</v>
      </c>
      <c r="AVT9" s="1951" t="s">
        <v>955</v>
      </c>
      <c r="AVU9" s="1948" t="s">
        <v>955</v>
      </c>
      <c r="AVV9" s="1948" t="s">
        <v>954</v>
      </c>
      <c r="AVW9" s="1951" t="s">
        <v>955</v>
      </c>
      <c r="AVX9" s="1948" t="s">
        <v>955</v>
      </c>
      <c r="AVY9" s="1966" t="s">
        <v>955</v>
      </c>
      <c r="AVZ9" s="1949" t="s">
        <v>955</v>
      </c>
      <c r="AWA9" s="1948" t="s">
        <v>954</v>
      </c>
      <c r="AWB9" s="1951" t="s">
        <v>955</v>
      </c>
      <c r="AWC9" s="1951" t="s">
        <v>955</v>
      </c>
      <c r="AWD9" s="1948" t="s">
        <v>954</v>
      </c>
      <c r="AWE9" s="1951" t="s">
        <v>955</v>
      </c>
      <c r="AWF9" s="1951" t="s">
        <v>955</v>
      </c>
      <c r="AWG9" s="1948" t="s">
        <v>954</v>
      </c>
      <c r="AWH9" s="1951" t="s">
        <v>955</v>
      </c>
      <c r="AWI9" s="1960" t="s">
        <v>954</v>
      </c>
      <c r="AWJ9" s="1951" t="s">
        <v>954</v>
      </c>
      <c r="AWK9" s="1951" t="s">
        <v>954</v>
      </c>
      <c r="AWL9" s="1951" t="s">
        <v>954</v>
      </c>
      <c r="AWM9" s="1951" t="s">
        <v>954</v>
      </c>
      <c r="AWN9" s="1951" t="s">
        <v>954</v>
      </c>
      <c r="AWO9" s="1951" t="s">
        <v>954</v>
      </c>
      <c r="AWP9" s="1951" t="s">
        <v>954</v>
      </c>
      <c r="AWQ9" s="1951" t="s">
        <v>954</v>
      </c>
      <c r="AWR9" s="1951" t="s">
        <v>954</v>
      </c>
      <c r="AWS9" s="1949" t="s">
        <v>954</v>
      </c>
      <c r="AWT9" s="1948" t="s">
        <v>954</v>
      </c>
      <c r="AWU9" s="1948" t="s">
        <v>954</v>
      </c>
      <c r="AWV9" s="1948" t="s">
        <v>954</v>
      </c>
      <c r="AWW9" s="1948" t="s">
        <v>954</v>
      </c>
      <c r="AWX9" s="1948" t="s">
        <v>954</v>
      </c>
      <c r="AWY9" s="1948" t="s">
        <v>954</v>
      </c>
      <c r="AWZ9" s="1948" t="s">
        <v>954</v>
      </c>
      <c r="AXA9" s="1948" t="s">
        <v>954</v>
      </c>
      <c r="AXB9" s="1948" t="s">
        <v>954</v>
      </c>
      <c r="AXC9" s="1948" t="s">
        <v>954</v>
      </c>
      <c r="AXD9" s="1948" t="s">
        <v>954</v>
      </c>
      <c r="AXE9" s="1948" t="s">
        <v>954</v>
      </c>
      <c r="AXF9" s="1948" t="s">
        <v>954</v>
      </c>
      <c r="AXG9" s="1948" t="s">
        <v>954</v>
      </c>
      <c r="AXH9" s="1948" t="s">
        <v>954</v>
      </c>
      <c r="AXI9" s="1948" t="s">
        <v>954</v>
      </c>
      <c r="AXJ9" s="2751"/>
      <c r="AXK9" s="2041" t="s">
        <v>7518</v>
      </c>
      <c r="AXL9" s="2041" t="s">
        <v>7518</v>
      </c>
      <c r="AXM9" s="2041" t="s">
        <v>7518</v>
      </c>
      <c r="AXN9" s="2041" t="s">
        <v>7518</v>
      </c>
      <c r="AXO9" s="2041" t="s">
        <v>7518</v>
      </c>
      <c r="AXP9" s="2041" t="s">
        <v>7518</v>
      </c>
      <c r="AXQ9" s="1948"/>
      <c r="AXR9" s="1948"/>
      <c r="AXS9" s="1948"/>
      <c r="AXT9" s="1948"/>
      <c r="AXU9" s="1948"/>
      <c r="AXV9" s="1948"/>
      <c r="AXW9" s="1948"/>
      <c r="AXX9" s="1948"/>
      <c r="AXY9" s="1948"/>
      <c r="AXZ9" s="1948"/>
      <c r="AYA9" s="1948"/>
      <c r="AYB9" s="1948"/>
      <c r="AYC9" s="1949"/>
      <c r="AYD9" s="1948"/>
      <c r="AYE9" s="1948"/>
      <c r="AYF9" s="1948"/>
      <c r="AYG9" s="1948"/>
      <c r="AYH9" s="1948"/>
      <c r="AYI9" s="1948"/>
      <c r="AYJ9" s="1948"/>
      <c r="AYK9" s="1948"/>
      <c r="AYL9" s="1948"/>
      <c r="AYM9" s="1948"/>
      <c r="AYN9" s="1948"/>
      <c r="AYO9" s="1948"/>
      <c r="AYP9" s="1948"/>
      <c r="AYQ9" s="1948"/>
      <c r="AYR9" s="1948"/>
      <c r="AYS9" s="1948"/>
      <c r="AYT9" s="1948"/>
      <c r="AYU9" s="1948"/>
      <c r="AYV9" s="1948"/>
      <c r="AYW9" s="1948"/>
      <c r="AYX9" s="1948"/>
      <c r="AYY9" s="1948"/>
      <c r="AYZ9" s="1948"/>
      <c r="AZA9" s="1948"/>
      <c r="AZB9" s="1948"/>
      <c r="AZC9" s="1948"/>
      <c r="AZD9" s="1948"/>
      <c r="AZE9" s="1948"/>
      <c r="AZF9" s="1948"/>
      <c r="AZG9" s="1948"/>
      <c r="AZH9" s="1948"/>
      <c r="AZI9" s="1948"/>
      <c r="AZJ9" s="1948"/>
      <c r="AZK9" s="1948"/>
      <c r="AZL9" s="1948"/>
      <c r="AZM9" s="1948"/>
      <c r="AZN9" s="1948"/>
      <c r="AZO9" s="1948"/>
      <c r="AZP9" s="1948"/>
      <c r="AZQ9" s="1948"/>
      <c r="AZR9" s="1948"/>
      <c r="AZS9" s="1948"/>
      <c r="AZT9" s="1948"/>
      <c r="AZU9" s="1948"/>
      <c r="AZV9" s="1948"/>
      <c r="AZW9" s="1948"/>
      <c r="AZX9" s="1948"/>
      <c r="AZY9" s="1949"/>
      <c r="AZZ9" s="1948"/>
      <c r="BAA9" s="1948"/>
      <c r="BAB9" s="1948"/>
      <c r="BAC9" s="1948"/>
      <c r="BAD9" s="1948"/>
      <c r="BAE9" s="1948"/>
      <c r="BAF9" s="1948"/>
      <c r="BAG9" s="1948"/>
      <c r="BAH9" s="1948"/>
      <c r="BAI9" s="1948"/>
      <c r="BAJ9" s="1948"/>
      <c r="BAK9" s="1949"/>
      <c r="BAL9" s="1948"/>
      <c r="BAM9" s="1948"/>
      <c r="BAN9" s="1948"/>
      <c r="BAO9" s="1948"/>
      <c r="BAP9" s="1948"/>
      <c r="BAQ9" s="1948"/>
      <c r="BAR9" s="1948"/>
      <c r="BAS9" s="1948"/>
      <c r="BAT9" s="1948"/>
      <c r="BAU9" s="1948"/>
      <c r="BAV9" s="1948"/>
      <c r="BAW9" s="3892"/>
      <c r="BAX9" s="3892"/>
      <c r="BAY9" s="3892"/>
      <c r="BAZ9" s="3892"/>
      <c r="BBA9" s="1948"/>
      <c r="BBB9" s="1948"/>
      <c r="BBC9" s="1948"/>
      <c r="BBD9" s="1948"/>
      <c r="BBE9" s="1949"/>
      <c r="BBF9" s="1948"/>
      <c r="BBG9" s="1948"/>
      <c r="BBH9" s="1948"/>
      <c r="BBI9" s="1948"/>
      <c r="BBJ9" s="1948"/>
      <c r="BBK9" s="1948"/>
      <c r="BBL9" s="1948"/>
      <c r="BBM9" s="1948"/>
      <c r="BBN9" s="1948"/>
      <c r="BBO9" s="1948"/>
      <c r="BBP9" s="1948"/>
      <c r="BBQ9" s="1949"/>
      <c r="BBR9" s="1948"/>
      <c r="BBS9" s="1948"/>
      <c r="BBT9" s="1948"/>
      <c r="BBU9" s="1948"/>
      <c r="BBV9" s="1948"/>
      <c r="BBW9" s="1948"/>
      <c r="BBX9" s="1948"/>
      <c r="BBY9" s="1948"/>
      <c r="BBZ9" s="1948"/>
      <c r="BCA9" s="1948"/>
      <c r="BCB9" s="1948"/>
      <c r="BCC9" s="1948"/>
      <c r="BCD9" s="1948"/>
      <c r="BCE9" s="1948"/>
      <c r="BCF9" s="1948"/>
      <c r="BCG9" s="1948"/>
      <c r="BCH9" s="1948"/>
      <c r="BCI9" s="1948"/>
      <c r="BCJ9" s="1948"/>
      <c r="BCK9" s="1948"/>
      <c r="BCL9" s="1948"/>
      <c r="BCM9" s="1948"/>
      <c r="BCN9" s="1948"/>
      <c r="BCO9" s="1948"/>
      <c r="BCP9" s="1948"/>
      <c r="BCQ9" s="1948"/>
      <c r="BCR9" s="1948"/>
      <c r="BCS9" s="1948"/>
      <c r="BCT9" s="1948"/>
      <c r="BCU9" s="1948"/>
      <c r="BCV9" s="1948"/>
      <c r="BCW9" s="1948"/>
      <c r="BCX9" s="1948"/>
      <c r="BCY9" s="1948"/>
      <c r="BCZ9" s="1948"/>
      <c r="BDA9" s="1948"/>
      <c r="BDB9" s="1948"/>
      <c r="BDC9" s="1948"/>
      <c r="BDD9" s="1948"/>
      <c r="BDE9" s="1948"/>
      <c r="BDF9" s="1948"/>
      <c r="BDG9" s="1948"/>
      <c r="BDH9" s="1948"/>
      <c r="BDI9" s="1948"/>
      <c r="BDJ9" s="1948"/>
      <c r="BDK9" s="1948"/>
      <c r="BDL9" s="1948"/>
      <c r="BDM9" s="1948"/>
      <c r="BDN9" s="1948"/>
      <c r="BDO9" s="1948"/>
      <c r="BDP9" s="1948"/>
      <c r="BDQ9" s="1948"/>
      <c r="BDR9" s="1948"/>
      <c r="BDS9" s="1948"/>
      <c r="BDT9" s="1948"/>
      <c r="BDU9" s="1948"/>
      <c r="BDV9" s="1948"/>
      <c r="BDW9" s="1948"/>
      <c r="BDX9" s="1948"/>
      <c r="BDY9" s="1948"/>
      <c r="BDZ9" s="1948"/>
      <c r="BEA9" s="1948"/>
      <c r="BEB9" s="1948"/>
      <c r="BEC9" s="1948"/>
      <c r="BED9" s="1948"/>
      <c r="BEE9" s="1948"/>
      <c r="BEF9" s="1948"/>
      <c r="BEG9" s="1948"/>
      <c r="BEH9" s="1948"/>
      <c r="BEI9" s="1948"/>
      <c r="BEJ9" s="1948"/>
      <c r="BEK9" s="1948"/>
      <c r="BEL9" s="1948"/>
      <c r="BEM9" s="1948"/>
      <c r="BEN9" s="1948"/>
      <c r="BEO9" s="1948"/>
      <c r="BEP9" s="1948"/>
      <c r="BEQ9" s="1948"/>
      <c r="BER9" s="1948"/>
      <c r="BES9" s="1948"/>
      <c r="BET9" s="1948"/>
      <c r="BEU9" s="1948"/>
      <c r="BEV9" s="1948"/>
      <c r="BEW9" s="1949"/>
      <c r="BEX9" s="1948"/>
      <c r="BEY9" s="1948"/>
      <c r="BEZ9" s="1948"/>
      <c r="BFA9" s="1948"/>
      <c r="BFB9" s="1948"/>
      <c r="BFC9" s="1948"/>
      <c r="BFD9" s="1948"/>
      <c r="BFE9" s="1948"/>
      <c r="BFF9" s="1948"/>
      <c r="BFG9" s="1948"/>
      <c r="BFH9" s="1948"/>
      <c r="BFI9" s="2055" t="s">
        <v>5893</v>
      </c>
      <c r="BFJ9" s="2819" t="s">
        <v>5893</v>
      </c>
      <c r="BFK9" s="2819" t="s">
        <v>5893</v>
      </c>
      <c r="BFL9" s="2819" t="s">
        <v>5893</v>
      </c>
      <c r="BFM9" s="2056" t="s">
        <v>5893</v>
      </c>
      <c r="BFN9" s="2056" t="s">
        <v>5893</v>
      </c>
      <c r="BFO9" s="2056" t="s">
        <v>5893</v>
      </c>
      <c r="BFP9" s="2056" t="s">
        <v>5893</v>
      </c>
      <c r="BFQ9" s="2056" t="s">
        <v>5893</v>
      </c>
      <c r="BFR9" s="2056" t="s">
        <v>5893</v>
      </c>
      <c r="BFS9" s="629" t="s">
        <v>5230</v>
      </c>
      <c r="BFT9" s="599" t="s">
        <v>5230</v>
      </c>
      <c r="BFU9" s="599" t="s">
        <v>5230</v>
      </c>
      <c r="BFV9" s="599" t="s">
        <v>5230</v>
      </c>
      <c r="BFW9" s="599" t="s">
        <v>5230</v>
      </c>
      <c r="BFX9" s="599" t="s">
        <v>5230</v>
      </c>
      <c r="BFY9" s="599" t="s">
        <v>5230</v>
      </c>
      <c r="BFZ9" s="599" t="s">
        <v>5230</v>
      </c>
      <c r="BGA9" s="599" t="s">
        <v>5230</v>
      </c>
      <c r="BGB9" s="599" t="s">
        <v>5230</v>
      </c>
      <c r="BGC9" s="629" t="s">
        <v>5230</v>
      </c>
      <c r="BGD9" s="599" t="s">
        <v>5230</v>
      </c>
      <c r="BGE9" s="599" t="s">
        <v>5230</v>
      </c>
      <c r="BGF9" s="599" t="s">
        <v>5230</v>
      </c>
      <c r="BGG9" s="599" t="s">
        <v>5230</v>
      </c>
      <c r="BGH9" s="599" t="s">
        <v>5230</v>
      </c>
      <c r="BGI9" s="599" t="s">
        <v>5230</v>
      </c>
      <c r="BGJ9" s="599" t="s">
        <v>5230</v>
      </c>
      <c r="BGK9" s="599" t="s">
        <v>5230</v>
      </c>
      <c r="BGL9" s="599" t="s">
        <v>5230</v>
      </c>
      <c r="BGM9" s="629" t="s">
        <v>5230</v>
      </c>
      <c r="BGN9" s="599" t="s">
        <v>5230</v>
      </c>
      <c r="BGO9" s="599" t="s">
        <v>5230</v>
      </c>
      <c r="BGP9" s="599" t="s">
        <v>5230</v>
      </c>
      <c r="BGQ9" s="599" t="s">
        <v>5230</v>
      </c>
      <c r="BGR9" s="599" t="s">
        <v>5230</v>
      </c>
      <c r="BGS9" s="599" t="s">
        <v>5230</v>
      </c>
      <c r="BGT9" s="599" t="s">
        <v>5230</v>
      </c>
      <c r="BGU9" s="599" t="s">
        <v>5230</v>
      </c>
      <c r="BGV9" s="599" t="s">
        <v>5230</v>
      </c>
      <c r="BGW9" s="629" t="s">
        <v>5230</v>
      </c>
      <c r="BGX9" s="599" t="s">
        <v>5230</v>
      </c>
      <c r="BGY9" s="599" t="s">
        <v>5230</v>
      </c>
      <c r="BGZ9" s="599" t="s">
        <v>5230</v>
      </c>
      <c r="BHA9" s="599" t="s">
        <v>5230</v>
      </c>
      <c r="BHB9" s="599" t="s">
        <v>5230</v>
      </c>
      <c r="BHC9" s="599" t="s">
        <v>5230</v>
      </c>
      <c r="BHD9" s="599" t="s">
        <v>5230</v>
      </c>
      <c r="BHE9" s="599" t="s">
        <v>5230</v>
      </c>
      <c r="BHF9" s="599" t="s">
        <v>5230</v>
      </c>
      <c r="BHG9" s="629" t="s">
        <v>5230</v>
      </c>
      <c r="BHH9" s="599" t="s">
        <v>5230</v>
      </c>
      <c r="BHI9" s="599" t="s">
        <v>5230</v>
      </c>
      <c r="BHJ9" s="599" t="s">
        <v>5230</v>
      </c>
      <c r="BHK9" s="599" t="s">
        <v>5230</v>
      </c>
      <c r="BHL9" s="599" t="s">
        <v>5230</v>
      </c>
      <c r="BHM9" s="599" t="s">
        <v>5230</v>
      </c>
      <c r="BHN9" s="599" t="s">
        <v>5230</v>
      </c>
      <c r="BHO9" s="599" t="s">
        <v>5230</v>
      </c>
      <c r="BHP9" s="599" t="s">
        <v>5230</v>
      </c>
      <c r="BHQ9" s="629" t="s">
        <v>5230</v>
      </c>
      <c r="BHR9" s="599" t="s">
        <v>5230</v>
      </c>
      <c r="BHS9" s="599" t="s">
        <v>5230</v>
      </c>
      <c r="BHT9" s="599" t="s">
        <v>5230</v>
      </c>
      <c r="BHU9" s="599" t="s">
        <v>5230</v>
      </c>
      <c r="BHV9" s="599" t="s">
        <v>5230</v>
      </c>
      <c r="BHW9" s="599" t="s">
        <v>5230</v>
      </c>
      <c r="BHX9" s="599" t="s">
        <v>5230</v>
      </c>
      <c r="BHY9" s="599" t="s">
        <v>5230</v>
      </c>
      <c r="BHZ9" s="599" t="s">
        <v>5230</v>
      </c>
      <c r="BIA9" s="629" t="s">
        <v>5230</v>
      </c>
      <c r="BIB9" s="599" t="s">
        <v>5230</v>
      </c>
      <c r="BIC9" s="599" t="s">
        <v>5230</v>
      </c>
      <c r="BID9" s="599" t="s">
        <v>5230</v>
      </c>
      <c r="BIE9" s="599" t="s">
        <v>5230</v>
      </c>
      <c r="BIF9" s="599" t="s">
        <v>5230</v>
      </c>
      <c r="BIG9" s="599" t="s">
        <v>5230</v>
      </c>
      <c r="BIH9" s="629" t="s">
        <v>5230</v>
      </c>
      <c r="BII9" s="599" t="s">
        <v>5230</v>
      </c>
      <c r="BIJ9" s="599" t="s">
        <v>5230</v>
      </c>
      <c r="BIK9" s="629" t="s">
        <v>5230</v>
      </c>
      <c r="BIL9" s="599" t="s">
        <v>5230</v>
      </c>
      <c r="BIM9" s="599" t="s">
        <v>5230</v>
      </c>
      <c r="BIN9" s="599" t="s">
        <v>5230</v>
      </c>
      <c r="BIO9" s="629" t="s">
        <v>5230</v>
      </c>
      <c r="BIP9" s="599" t="s">
        <v>5230</v>
      </c>
      <c r="BIQ9" s="599" t="s">
        <v>5230</v>
      </c>
      <c r="BIR9" s="599" t="s">
        <v>5230</v>
      </c>
      <c r="BIS9" s="599" t="s">
        <v>5230</v>
      </c>
      <c r="BIT9" s="599" t="s">
        <v>5230</v>
      </c>
      <c r="BIU9" s="599" t="s">
        <v>5230</v>
      </c>
      <c r="BIV9" s="599" t="s">
        <v>5230</v>
      </c>
      <c r="BIW9" s="599" t="s">
        <v>5230</v>
      </c>
      <c r="BIX9" s="599" t="s">
        <v>5230</v>
      </c>
      <c r="BIY9" s="599" t="s">
        <v>5230</v>
      </c>
      <c r="BIZ9" s="599" t="s">
        <v>5230</v>
      </c>
      <c r="BJA9" s="2091" t="s">
        <v>6173</v>
      </c>
      <c r="BJB9" s="2092" t="s">
        <v>6173</v>
      </c>
      <c r="BJC9" s="2092" t="s">
        <v>6173</v>
      </c>
      <c r="BJD9" s="2092" t="s">
        <v>6173</v>
      </c>
      <c r="BJE9" s="2092" t="s">
        <v>6173</v>
      </c>
      <c r="BJF9" s="2093" t="s">
        <v>6173</v>
      </c>
      <c r="BJG9" s="2093" t="s">
        <v>6173</v>
      </c>
      <c r="BJH9" s="2092" t="s">
        <v>6173</v>
      </c>
      <c r="BJI9" s="2093" t="s">
        <v>6173</v>
      </c>
      <c r="BJJ9" s="2093" t="s">
        <v>6173</v>
      </c>
      <c r="BJK9" s="2092" t="s">
        <v>6173</v>
      </c>
      <c r="BJL9" s="2091" t="s">
        <v>6173</v>
      </c>
      <c r="BJM9" s="2092" t="s">
        <v>6173</v>
      </c>
      <c r="BJN9" s="2092" t="s">
        <v>6173</v>
      </c>
      <c r="BJO9" s="2092" t="s">
        <v>6173</v>
      </c>
      <c r="BJP9" s="2092" t="s">
        <v>6173</v>
      </c>
      <c r="BJQ9" s="2091" t="s">
        <v>6173</v>
      </c>
      <c r="BJR9" s="2092" t="s">
        <v>6173</v>
      </c>
      <c r="BJS9" s="2092" t="s">
        <v>6173</v>
      </c>
      <c r="BJT9" s="2092" t="s">
        <v>6173</v>
      </c>
      <c r="BJU9" s="2092" t="s">
        <v>6173</v>
      </c>
      <c r="BJV9" s="629" t="s">
        <v>5230</v>
      </c>
      <c r="BJW9" s="599" t="s">
        <v>5230</v>
      </c>
      <c r="BJX9" s="633" t="s">
        <v>908</v>
      </c>
      <c r="BJY9" s="631" t="s">
        <v>908</v>
      </c>
      <c r="BJZ9" s="2819" t="s">
        <v>908</v>
      </c>
      <c r="BKA9" s="2819" t="s">
        <v>908</v>
      </c>
      <c r="BKB9" s="2056" t="s">
        <v>908</v>
      </c>
      <c r="BKC9" s="2056" t="s">
        <v>908</v>
      </c>
      <c r="BKD9" s="2056" t="s">
        <v>908</v>
      </c>
      <c r="BKE9" s="2056" t="s">
        <v>908</v>
      </c>
      <c r="BKF9" s="2056" t="s">
        <v>908</v>
      </c>
      <c r="BKG9" s="2056" t="s">
        <v>908</v>
      </c>
      <c r="BKH9" s="2075" t="s">
        <v>908</v>
      </c>
      <c r="BKI9" s="2076" t="s">
        <v>908</v>
      </c>
      <c r="BKJ9" s="2076" t="s">
        <v>908</v>
      </c>
      <c r="BKK9" s="2076" t="s">
        <v>908</v>
      </c>
      <c r="BKL9" s="2076" t="s">
        <v>908</v>
      </c>
      <c r="BKM9" s="2076" t="s">
        <v>908</v>
      </c>
      <c r="BKN9" s="2076" t="s">
        <v>908</v>
      </c>
      <c r="BKO9" s="2076" t="s">
        <v>908</v>
      </c>
      <c r="BKP9" s="2076" t="s">
        <v>908</v>
      </c>
      <c r="BKQ9" s="2076" t="s">
        <v>908</v>
      </c>
      <c r="BKR9" s="2075" t="s">
        <v>908</v>
      </c>
      <c r="BKS9" s="2076" t="s">
        <v>908</v>
      </c>
      <c r="BKT9" s="2076" t="s">
        <v>908</v>
      </c>
      <c r="BKU9" s="2076" t="s">
        <v>908</v>
      </c>
      <c r="BKV9" s="2076" t="s">
        <v>908</v>
      </c>
      <c r="BKW9" s="2076" t="s">
        <v>908</v>
      </c>
      <c r="BKX9" s="2076" t="s">
        <v>908</v>
      </c>
      <c r="BKY9" s="2076" t="s">
        <v>908</v>
      </c>
      <c r="BKZ9" s="2076" t="s">
        <v>908</v>
      </c>
      <c r="BLA9" s="2076" t="s">
        <v>908</v>
      </c>
      <c r="BLB9" s="2391" t="s">
        <v>6173</v>
      </c>
      <c r="BLC9" s="2392" t="s">
        <v>6173</v>
      </c>
      <c r="BLD9" s="2392" t="s">
        <v>6173</v>
      </c>
      <c r="BLE9" s="2391" t="s">
        <v>6173</v>
      </c>
      <c r="BLF9" s="2392" t="s">
        <v>6173</v>
      </c>
      <c r="BLG9" s="2392" t="s">
        <v>6173</v>
      </c>
      <c r="BLH9" s="2391" t="s">
        <v>6173</v>
      </c>
      <c r="BLI9" s="2392" t="s">
        <v>6173</v>
      </c>
      <c r="BLJ9" s="2392" t="s">
        <v>6173</v>
      </c>
      <c r="BLK9" s="2391" t="s">
        <v>6173</v>
      </c>
      <c r="BLL9" s="2392" t="s">
        <v>6173</v>
      </c>
      <c r="BLM9" s="2392" t="s">
        <v>6173</v>
      </c>
      <c r="BLN9" s="2391" t="s">
        <v>6173</v>
      </c>
      <c r="BLO9" s="2392" t="s">
        <v>6173</v>
      </c>
      <c r="BLP9" s="2392" t="s">
        <v>6173</v>
      </c>
      <c r="BLQ9" s="2391" t="s">
        <v>6173</v>
      </c>
      <c r="BLR9" s="2392" t="s">
        <v>6173</v>
      </c>
      <c r="BLS9" s="2392" t="s">
        <v>6173</v>
      </c>
      <c r="BLT9" s="2391" t="s">
        <v>6173</v>
      </c>
      <c r="BLU9" s="2392" t="s">
        <v>6173</v>
      </c>
      <c r="BLV9" s="2392" t="s">
        <v>6173</v>
      </c>
      <c r="BLW9" s="2391" t="s">
        <v>6173</v>
      </c>
      <c r="BLX9" s="2392" t="s">
        <v>6173</v>
      </c>
      <c r="BLY9" s="2392" t="s">
        <v>6173</v>
      </c>
      <c r="BLZ9" s="2391" t="s">
        <v>7088</v>
      </c>
      <c r="BMA9" s="2392" t="s">
        <v>7088</v>
      </c>
      <c r="BMB9" s="2392" t="s">
        <v>7088</v>
      </c>
      <c r="BMC9" s="2391" t="s">
        <v>7088</v>
      </c>
      <c r="BMD9" s="2392" t="s">
        <v>7088</v>
      </c>
      <c r="BME9" s="2392" t="s">
        <v>7088</v>
      </c>
      <c r="BMF9" s="2391" t="s">
        <v>7088</v>
      </c>
      <c r="BMG9" s="2392" t="s">
        <v>7088</v>
      </c>
      <c r="BMH9" s="2392" t="s">
        <v>7088</v>
      </c>
      <c r="BMI9" s="2391" t="s">
        <v>7088</v>
      </c>
      <c r="BMJ9" s="2392" t="s">
        <v>7088</v>
      </c>
      <c r="BMK9" s="2392" t="s">
        <v>7088</v>
      </c>
      <c r="BML9" s="2391" t="s">
        <v>7088</v>
      </c>
      <c r="BMM9" s="2392" t="s">
        <v>7088</v>
      </c>
      <c r="BMN9" s="2392" t="s">
        <v>7088</v>
      </c>
      <c r="BMO9" s="2391" t="s">
        <v>7088</v>
      </c>
      <c r="BMP9" s="2392" t="s">
        <v>7088</v>
      </c>
      <c r="BMQ9" s="2392" t="s">
        <v>7088</v>
      </c>
      <c r="BMR9" s="2391" t="s">
        <v>7088</v>
      </c>
      <c r="BMS9" s="2392" t="s">
        <v>7088</v>
      </c>
      <c r="BMT9" s="2392" t="s">
        <v>7088</v>
      </c>
      <c r="BMU9" s="2391" t="s">
        <v>7088</v>
      </c>
      <c r="BMV9" s="2392" t="s">
        <v>7088</v>
      </c>
      <c r="BMW9" s="2392" t="s">
        <v>7088</v>
      </c>
      <c r="BMX9" s="2391" t="s">
        <v>7088</v>
      </c>
      <c r="BMY9" s="2392" t="s">
        <v>7088</v>
      </c>
      <c r="BMZ9" s="2392" t="s">
        <v>7088</v>
      </c>
      <c r="BNA9" s="2391" t="s">
        <v>7088</v>
      </c>
      <c r="BNB9" s="2392" t="s">
        <v>7088</v>
      </c>
      <c r="BNC9" s="2392" t="s">
        <v>7088</v>
      </c>
      <c r="BND9" s="2391" t="s">
        <v>7088</v>
      </c>
      <c r="BNE9" s="2392" t="s">
        <v>7088</v>
      </c>
      <c r="BNF9" s="2392" t="s">
        <v>7088</v>
      </c>
      <c r="BNG9" s="2391" t="s">
        <v>7088</v>
      </c>
      <c r="BNH9" s="2392" t="s">
        <v>7088</v>
      </c>
      <c r="BNI9" s="2392" t="s">
        <v>7089</v>
      </c>
      <c r="BNJ9" s="2391" t="s">
        <v>7088</v>
      </c>
      <c r="BNK9" s="2392" t="s">
        <v>7088</v>
      </c>
      <c r="BNL9" s="2392" t="s">
        <v>7088</v>
      </c>
      <c r="BNM9" s="2391" t="s">
        <v>7088</v>
      </c>
      <c r="BNN9" s="2392" t="s">
        <v>7088</v>
      </c>
      <c r="BNO9" s="2392" t="s">
        <v>7088</v>
      </c>
      <c r="BNP9" s="2826"/>
      <c r="BNQ9" s="1193" t="s">
        <v>6443</v>
      </c>
      <c r="BNR9" s="1193" t="s">
        <v>6443</v>
      </c>
      <c r="BNS9" s="1193" t="s">
        <v>6443</v>
      </c>
      <c r="BNT9" s="1193" t="s">
        <v>6443</v>
      </c>
      <c r="BNU9" s="1193" t="s">
        <v>6443</v>
      </c>
      <c r="BNV9" s="1193" t="s">
        <v>2914</v>
      </c>
      <c r="BNW9" s="1193" t="s">
        <v>2914</v>
      </c>
    </row>
    <row r="10" spans="1:1739" ht="14" x14ac:dyDescent="0.2">
      <c r="A10" s="5591"/>
      <c r="B10" s="5591"/>
      <c r="C10" s="5591"/>
      <c r="D10" s="5591"/>
      <c r="E10" s="5592"/>
      <c r="F10" s="859" t="s">
        <v>956</v>
      </c>
      <c r="G10" s="872"/>
      <c r="H10" s="647"/>
      <c r="I10" s="1722" t="s">
        <v>957</v>
      </c>
      <c r="J10" s="652" t="s">
        <v>959</v>
      </c>
      <c r="K10" s="648"/>
      <c r="L10" s="1722" t="s">
        <v>957</v>
      </c>
      <c r="M10" s="1722" t="s">
        <v>959</v>
      </c>
      <c r="N10" s="652" t="s">
        <v>958</v>
      </c>
      <c r="O10" s="648"/>
      <c r="P10" s="1722" t="s">
        <v>957</v>
      </c>
      <c r="Q10" s="1722" t="s">
        <v>959</v>
      </c>
      <c r="R10" s="652" t="s">
        <v>958</v>
      </c>
      <c r="S10" s="648"/>
      <c r="T10" s="650" t="s">
        <v>957</v>
      </c>
      <c r="U10" s="1590" t="s">
        <v>959</v>
      </c>
      <c r="V10" s="648"/>
      <c r="W10" s="1722" t="s">
        <v>957</v>
      </c>
      <c r="X10" s="1722" t="s">
        <v>959</v>
      </c>
      <c r="Y10" s="652" t="s">
        <v>958</v>
      </c>
      <c r="Z10" s="648"/>
      <c r="AA10" s="1722" t="s">
        <v>957</v>
      </c>
      <c r="AB10" s="1722" t="s">
        <v>959</v>
      </c>
      <c r="AC10" s="652" t="s">
        <v>958</v>
      </c>
      <c r="AD10" s="649"/>
      <c r="AE10" s="1590" t="s">
        <v>957</v>
      </c>
      <c r="AF10" s="648"/>
      <c r="AG10" s="650" t="s">
        <v>957</v>
      </c>
      <c r="AH10" s="1590" t="s">
        <v>959</v>
      </c>
      <c r="AI10" s="648"/>
      <c r="AJ10" s="650" t="s">
        <v>957</v>
      </c>
      <c r="AK10" s="1590" t="s">
        <v>959</v>
      </c>
      <c r="AL10" s="648"/>
      <c r="AM10" s="650" t="s">
        <v>957</v>
      </c>
      <c r="AN10" s="650" t="s">
        <v>959</v>
      </c>
      <c r="AP10" s="2552" t="s">
        <v>5737</v>
      </c>
      <c r="AQ10" s="2527" t="s">
        <v>5738</v>
      </c>
      <c r="AR10" s="2528" t="s">
        <v>5737</v>
      </c>
      <c r="AS10" s="2527" t="s">
        <v>5738</v>
      </c>
      <c r="AT10" s="2528" t="s">
        <v>5737</v>
      </c>
      <c r="AU10" s="2527" t="s">
        <v>5737</v>
      </c>
      <c r="AV10" s="648" t="s">
        <v>957</v>
      </c>
      <c r="AW10" s="1505" t="s">
        <v>4</v>
      </c>
      <c r="AX10" s="651" t="s">
        <v>957</v>
      </c>
      <c r="AY10" s="1505" t="s">
        <v>4</v>
      </c>
      <c r="AZ10" s="648" t="s">
        <v>957</v>
      </c>
      <c r="BA10" s="2539" t="s">
        <v>4</v>
      </c>
      <c r="BB10" s="2545" t="s">
        <v>5730</v>
      </c>
      <c r="BC10" s="2532" t="s">
        <v>5731</v>
      </c>
      <c r="BD10" s="648" t="s">
        <v>3</v>
      </c>
      <c r="BE10" s="1722" t="s">
        <v>80</v>
      </c>
      <c r="BF10" s="1590" t="s">
        <v>959</v>
      </c>
      <c r="BG10" s="648" t="s">
        <v>3</v>
      </c>
      <c r="BH10" s="1722" t="s">
        <v>80</v>
      </c>
      <c r="BI10" s="1590" t="s">
        <v>959</v>
      </c>
      <c r="BJ10" s="648" t="s">
        <v>3</v>
      </c>
      <c r="BK10" s="1722" t="s">
        <v>80</v>
      </c>
      <c r="BL10" s="1590" t="s">
        <v>959</v>
      </c>
      <c r="BM10" s="648" t="s">
        <v>3</v>
      </c>
      <c r="BN10" s="1722" t="s">
        <v>80</v>
      </c>
      <c r="BO10" s="1590" t="s">
        <v>959</v>
      </c>
      <c r="BP10" s="648" t="s">
        <v>3</v>
      </c>
      <c r="BQ10" s="1722" t="s">
        <v>80</v>
      </c>
      <c r="BR10" s="1590" t="s">
        <v>959</v>
      </c>
      <c r="BS10" s="648" t="s">
        <v>3</v>
      </c>
      <c r="BT10" s="1722" t="s">
        <v>80</v>
      </c>
      <c r="BU10" s="1590" t="s">
        <v>959</v>
      </c>
      <c r="BV10" s="648" t="s">
        <v>3</v>
      </c>
      <c r="BW10" s="1722" t="s">
        <v>80</v>
      </c>
      <c r="BX10" s="1590" t="s">
        <v>959</v>
      </c>
      <c r="BY10" s="648" t="s">
        <v>3</v>
      </c>
      <c r="BZ10" s="1722" t="s">
        <v>80</v>
      </c>
      <c r="CA10" s="1590" t="s">
        <v>959</v>
      </c>
      <c r="CB10" s="648" t="s">
        <v>3</v>
      </c>
      <c r="CC10" s="1722" t="s">
        <v>80</v>
      </c>
      <c r="CD10" s="1590" t="s">
        <v>959</v>
      </c>
      <c r="CE10" s="648" t="s">
        <v>3</v>
      </c>
      <c r="CF10" s="1722" t="s">
        <v>80</v>
      </c>
      <c r="CG10" s="1590" t="s">
        <v>959</v>
      </c>
      <c r="CH10" s="648" t="s">
        <v>3</v>
      </c>
      <c r="CI10" s="1722" t="s">
        <v>80</v>
      </c>
      <c r="CJ10" s="1590" t="s">
        <v>959</v>
      </c>
      <c r="CK10" s="648" t="s">
        <v>3</v>
      </c>
      <c r="CL10" s="1722" t="s">
        <v>80</v>
      </c>
      <c r="CM10" s="650" t="s">
        <v>959</v>
      </c>
      <c r="CN10" s="2528" t="s">
        <v>80</v>
      </c>
      <c r="CO10" s="2552" t="s">
        <v>965</v>
      </c>
      <c r="CP10" s="2160" t="s">
        <v>80</v>
      </c>
      <c r="CQ10" s="2160" t="s">
        <v>80</v>
      </c>
      <c r="CR10" s="2310" t="s">
        <v>80</v>
      </c>
      <c r="CS10" s="1589" t="s">
        <v>80</v>
      </c>
      <c r="CT10" s="1590"/>
      <c r="CU10" s="600" t="s">
        <v>80</v>
      </c>
      <c r="CV10" s="652" t="s">
        <v>962</v>
      </c>
      <c r="CW10" s="600" t="s">
        <v>80</v>
      </c>
      <c r="CX10" s="600" t="s">
        <v>80</v>
      </c>
      <c r="CY10" s="600" t="s">
        <v>80</v>
      </c>
      <c r="CZ10" s="653" t="s">
        <v>5452</v>
      </c>
      <c r="DA10" s="600" t="s">
        <v>5737</v>
      </c>
      <c r="DB10" s="652" t="s">
        <v>965</v>
      </c>
      <c r="DC10" s="1505" t="s">
        <v>5452</v>
      </c>
      <c r="DD10" s="600" t="s">
        <v>5737</v>
      </c>
      <c r="DE10" s="652" t="s">
        <v>965</v>
      </c>
      <c r="DF10" s="1505" t="s">
        <v>5452</v>
      </c>
      <c r="DG10" s="600" t="s">
        <v>5737</v>
      </c>
      <c r="DH10" s="652" t="s">
        <v>965</v>
      </c>
      <c r="DI10" s="1505" t="s">
        <v>5452</v>
      </c>
      <c r="DJ10" s="600" t="s">
        <v>5737</v>
      </c>
      <c r="DK10" s="600" t="s">
        <v>965</v>
      </c>
      <c r="DL10" s="2158" t="s">
        <v>80</v>
      </c>
      <c r="DM10" s="2160" t="s">
        <v>6433</v>
      </c>
      <c r="DN10" s="2564" t="s">
        <v>96</v>
      </c>
      <c r="DO10" s="2552" t="s">
        <v>80</v>
      </c>
      <c r="DP10" s="2160" t="s">
        <v>6433</v>
      </c>
      <c r="DQ10" s="2160" t="s">
        <v>80</v>
      </c>
      <c r="DR10" s="2527" t="s">
        <v>965</v>
      </c>
      <c r="DS10" s="1589" t="s">
        <v>80</v>
      </c>
      <c r="DT10" s="1722" t="s">
        <v>965</v>
      </c>
      <c r="DU10" s="1722" t="s">
        <v>80</v>
      </c>
      <c r="DV10" s="1590" t="s">
        <v>962</v>
      </c>
      <c r="DW10" s="1589" t="s">
        <v>80</v>
      </c>
      <c r="DX10" s="1722" t="s">
        <v>962</v>
      </c>
      <c r="DY10" s="1722" t="s">
        <v>80</v>
      </c>
      <c r="DZ10" s="1590" t="s">
        <v>962</v>
      </c>
      <c r="EA10" s="1589" t="s">
        <v>966</v>
      </c>
      <c r="EB10" s="1722" t="s">
        <v>274</v>
      </c>
      <c r="EC10" s="1590" t="s">
        <v>963</v>
      </c>
      <c r="ED10" s="654" t="s">
        <v>968</v>
      </c>
      <c r="EE10" s="655" t="s">
        <v>274</v>
      </c>
      <c r="EF10" s="656" t="s">
        <v>962</v>
      </c>
      <c r="EG10" s="1589" t="s">
        <v>966</v>
      </c>
      <c r="EH10" s="1722" t="s">
        <v>961</v>
      </c>
      <c r="EI10" s="1590" t="s">
        <v>962</v>
      </c>
      <c r="EJ10" s="1589" t="s">
        <v>966</v>
      </c>
      <c r="EK10" s="600" t="s">
        <v>58</v>
      </c>
      <c r="EL10" s="600" t="s">
        <v>4</v>
      </c>
      <c r="EM10" s="1722" t="s">
        <v>961</v>
      </c>
      <c r="EN10" s="1590" t="s">
        <v>962</v>
      </c>
      <c r="EO10" s="1589" t="s">
        <v>966</v>
      </c>
      <c r="EP10" s="600" t="s">
        <v>58</v>
      </c>
      <c r="EQ10" s="600" t="s">
        <v>4</v>
      </c>
      <c r="ER10" s="1722" t="s">
        <v>961</v>
      </c>
      <c r="ES10" s="1590" t="s">
        <v>962</v>
      </c>
      <c r="ET10" s="1589" t="s">
        <v>966</v>
      </c>
      <c r="EU10" s="600" t="s">
        <v>58</v>
      </c>
      <c r="EV10" s="600" t="s">
        <v>4</v>
      </c>
      <c r="EW10" s="1722" t="s">
        <v>961</v>
      </c>
      <c r="EX10" s="1590" t="s">
        <v>962</v>
      </c>
      <c r="EY10" s="1116" t="s">
        <v>966</v>
      </c>
      <c r="EZ10" s="600" t="s">
        <v>58</v>
      </c>
      <c r="FA10" s="600" t="s">
        <v>4</v>
      </c>
      <c r="FB10" s="600" t="s">
        <v>961</v>
      </c>
      <c r="FC10" s="1591" t="s">
        <v>962</v>
      </c>
      <c r="FD10" s="1116" t="s">
        <v>966</v>
      </c>
      <c r="FE10" s="600" t="s">
        <v>58</v>
      </c>
      <c r="FF10" s="600" t="s">
        <v>4</v>
      </c>
      <c r="FG10" s="600" t="s">
        <v>961</v>
      </c>
      <c r="FH10" s="1591" t="s">
        <v>962</v>
      </c>
      <c r="FI10" s="1116" t="s">
        <v>966</v>
      </c>
      <c r="FJ10" s="600" t="s">
        <v>58</v>
      </c>
      <c r="FK10" s="600" t="s">
        <v>4</v>
      </c>
      <c r="FL10" s="600" t="s">
        <v>961</v>
      </c>
      <c r="FM10" s="1591" t="s">
        <v>962</v>
      </c>
      <c r="FN10" s="1116" t="s">
        <v>966</v>
      </c>
      <c r="FO10" s="600" t="s">
        <v>58</v>
      </c>
      <c r="FP10" s="600" t="s">
        <v>4</v>
      </c>
      <c r="FQ10" s="600" t="s">
        <v>961</v>
      </c>
      <c r="FR10" s="1591" t="s">
        <v>962</v>
      </c>
      <c r="FS10" s="1116" t="s">
        <v>966</v>
      </c>
      <c r="FT10" s="600" t="s">
        <v>58</v>
      </c>
      <c r="FU10" s="600" t="s">
        <v>4</v>
      </c>
      <c r="FV10" s="600" t="s">
        <v>961</v>
      </c>
      <c r="FW10" s="1591" t="s">
        <v>962</v>
      </c>
      <c r="FX10" s="1116" t="s">
        <v>966</v>
      </c>
      <c r="FY10" s="600" t="s">
        <v>961</v>
      </c>
      <c r="FZ10" s="600" t="s">
        <v>962</v>
      </c>
      <c r="GA10" s="1589" t="s">
        <v>966</v>
      </c>
      <c r="GB10" s="600" t="s">
        <v>58</v>
      </c>
      <c r="GC10" s="600" t="s">
        <v>2068</v>
      </c>
      <c r="GD10" s="1722" t="s">
        <v>961</v>
      </c>
      <c r="GE10" s="1590" t="s">
        <v>962</v>
      </c>
      <c r="GF10" s="1589" t="s">
        <v>966</v>
      </c>
      <c r="GG10" s="600" t="s">
        <v>58</v>
      </c>
      <c r="GH10" s="600" t="s">
        <v>2068</v>
      </c>
      <c r="GI10" s="1722" t="s">
        <v>961</v>
      </c>
      <c r="GJ10" s="1590" t="s">
        <v>962</v>
      </c>
      <c r="GK10" s="1589" t="s">
        <v>966</v>
      </c>
      <c r="GL10" s="600" t="s">
        <v>58</v>
      </c>
      <c r="GM10" s="600" t="s">
        <v>4</v>
      </c>
      <c r="GN10" s="1722" t="s">
        <v>961</v>
      </c>
      <c r="GO10" s="1590" t="s">
        <v>962</v>
      </c>
      <c r="GP10" s="1589" t="s">
        <v>966</v>
      </c>
      <c r="GQ10" s="600" t="s">
        <v>58</v>
      </c>
      <c r="GR10" s="600" t="s">
        <v>4</v>
      </c>
      <c r="GS10" s="1722" t="s">
        <v>961</v>
      </c>
      <c r="GT10" s="1590" t="s">
        <v>962</v>
      </c>
      <c r="GU10" s="1589" t="s">
        <v>966</v>
      </c>
      <c r="GV10" s="600" t="s">
        <v>58</v>
      </c>
      <c r="GW10" s="600" t="s">
        <v>2068</v>
      </c>
      <c r="GX10" s="1722" t="s">
        <v>961</v>
      </c>
      <c r="GY10" s="1590" t="s">
        <v>962</v>
      </c>
      <c r="GZ10" s="1589" t="s">
        <v>966</v>
      </c>
      <c r="HA10" s="600" t="s">
        <v>58</v>
      </c>
      <c r="HB10" s="600" t="s">
        <v>2068</v>
      </c>
      <c r="HC10" s="1722" t="s">
        <v>961</v>
      </c>
      <c r="HD10" s="1590" t="s">
        <v>962</v>
      </c>
      <c r="HE10" s="1589" t="s">
        <v>966</v>
      </c>
      <c r="HF10" s="600" t="s">
        <v>58</v>
      </c>
      <c r="HG10" s="600" t="s">
        <v>2068</v>
      </c>
      <c r="HH10" s="1722" t="s">
        <v>961</v>
      </c>
      <c r="HI10" s="1590" t="s">
        <v>962</v>
      </c>
      <c r="HJ10" s="1589" t="s">
        <v>966</v>
      </c>
      <c r="HK10" s="600" t="s">
        <v>58</v>
      </c>
      <c r="HL10" s="600" t="s">
        <v>2068</v>
      </c>
      <c r="HM10" s="1722" t="s">
        <v>961</v>
      </c>
      <c r="HN10" s="1590" t="s">
        <v>962</v>
      </c>
      <c r="HO10" s="2528" t="s">
        <v>80</v>
      </c>
      <c r="HP10" s="2160" t="s">
        <v>80</v>
      </c>
      <c r="HQ10" s="2160" t="s">
        <v>80</v>
      </c>
      <c r="HR10" s="2160" t="s">
        <v>80</v>
      </c>
      <c r="HS10" s="2160" t="s">
        <v>80</v>
      </c>
      <c r="HT10" s="2160" t="s">
        <v>80</v>
      </c>
      <c r="HU10" s="2160" t="s">
        <v>80</v>
      </c>
      <c r="HV10" s="2160" t="s">
        <v>80</v>
      </c>
      <c r="HW10" s="2160" t="s">
        <v>80</v>
      </c>
      <c r="HX10" s="2569" t="s">
        <v>3809</v>
      </c>
      <c r="HY10" s="1589" t="s">
        <v>80</v>
      </c>
      <c r="HZ10" s="1722" t="s">
        <v>80</v>
      </c>
      <c r="IA10" s="1722" t="s">
        <v>80</v>
      </c>
      <c r="IB10" s="1722" t="s">
        <v>80</v>
      </c>
      <c r="IC10" s="1722" t="s">
        <v>80</v>
      </c>
      <c r="ID10" s="1722" t="s">
        <v>80</v>
      </c>
      <c r="IE10" s="1722" t="s">
        <v>80</v>
      </c>
      <c r="IF10" s="1722" t="s">
        <v>80</v>
      </c>
      <c r="IG10" s="1722" t="s">
        <v>80</v>
      </c>
      <c r="IH10" s="1295" t="s">
        <v>3809</v>
      </c>
      <c r="II10" s="2528" t="s">
        <v>5452</v>
      </c>
      <c r="IJ10" s="2160" t="s">
        <v>5452</v>
      </c>
      <c r="IK10" s="2160" t="s">
        <v>5452</v>
      </c>
      <c r="IL10" s="2160" t="s">
        <v>5452</v>
      </c>
      <c r="IM10" s="2160" t="s">
        <v>5452</v>
      </c>
      <c r="IN10" s="2160" t="s">
        <v>5452</v>
      </c>
      <c r="IO10" s="2160" t="s">
        <v>5452</v>
      </c>
      <c r="IP10" s="2160" t="s">
        <v>5452</v>
      </c>
      <c r="IQ10" s="2527" t="s">
        <v>6457</v>
      </c>
      <c r="IR10" s="2528" t="s">
        <v>5452</v>
      </c>
      <c r="IS10" s="2160" t="s">
        <v>5452</v>
      </c>
      <c r="IT10" s="2160" t="s">
        <v>5452</v>
      </c>
      <c r="IU10" s="2160" t="s">
        <v>5452</v>
      </c>
      <c r="IV10" s="2160" t="s">
        <v>5452</v>
      </c>
      <c r="IW10" s="2160" t="s">
        <v>5452</v>
      </c>
      <c r="IX10" s="2160" t="s">
        <v>5452</v>
      </c>
      <c r="IY10" s="2160" t="s">
        <v>5452</v>
      </c>
      <c r="IZ10" s="2527" t="s">
        <v>6457</v>
      </c>
      <c r="JA10" s="2528" t="s">
        <v>5452</v>
      </c>
      <c r="JB10" s="2160" t="s">
        <v>5452</v>
      </c>
      <c r="JC10" s="2160" t="s">
        <v>5452</v>
      </c>
      <c r="JD10" s="2160" t="s">
        <v>5452</v>
      </c>
      <c r="JE10" s="2160" t="s">
        <v>5452</v>
      </c>
      <c r="JF10" s="2160" t="s">
        <v>5452</v>
      </c>
      <c r="JG10" s="2160" t="s">
        <v>5452</v>
      </c>
      <c r="JH10" s="2160" t="s">
        <v>5452</v>
      </c>
      <c r="JI10" s="2527" t="s">
        <v>6457</v>
      </c>
      <c r="JJ10" s="2528" t="s">
        <v>80</v>
      </c>
      <c r="JK10" s="2160" t="s">
        <v>80</v>
      </c>
      <c r="JL10" s="2160" t="s">
        <v>80</v>
      </c>
      <c r="JM10" s="2160" t="s">
        <v>80</v>
      </c>
      <c r="JN10" s="2160" t="s">
        <v>80</v>
      </c>
      <c r="JO10" s="2160" t="s">
        <v>80</v>
      </c>
      <c r="JP10" s="2160" t="s">
        <v>80</v>
      </c>
      <c r="JQ10" s="2160" t="s">
        <v>80</v>
      </c>
      <c r="JR10" s="2527" t="s">
        <v>80</v>
      </c>
      <c r="JS10" s="1589" t="s">
        <v>80</v>
      </c>
      <c r="JT10" s="1722" t="s">
        <v>80</v>
      </c>
      <c r="JU10" s="1722" t="s">
        <v>80</v>
      </c>
      <c r="JV10" s="1722" t="s">
        <v>80</v>
      </c>
      <c r="JW10" s="1722" t="s">
        <v>80</v>
      </c>
      <c r="JX10" s="1722" t="s">
        <v>80</v>
      </c>
      <c r="JY10" s="1722" t="s">
        <v>80</v>
      </c>
      <c r="JZ10" s="1722" t="s">
        <v>80</v>
      </c>
      <c r="KA10" s="1590" t="s">
        <v>274</v>
      </c>
      <c r="KB10" s="1589" t="s">
        <v>80</v>
      </c>
      <c r="KC10" s="1722" t="s">
        <v>80</v>
      </c>
      <c r="KD10" s="1722" t="s">
        <v>80</v>
      </c>
      <c r="KE10" s="1722" t="s">
        <v>80</v>
      </c>
      <c r="KF10" s="1722" t="s">
        <v>80</v>
      </c>
      <c r="KG10" s="1722" t="s">
        <v>80</v>
      </c>
      <c r="KH10" s="1722" t="s">
        <v>80</v>
      </c>
      <c r="KI10" s="1722" t="s">
        <v>80</v>
      </c>
      <c r="KJ10" s="1590" t="s">
        <v>274</v>
      </c>
      <c r="KK10" s="2528" t="s">
        <v>80</v>
      </c>
      <c r="KL10" s="2527" t="s">
        <v>5720</v>
      </c>
      <c r="KM10" s="2528" t="s">
        <v>80</v>
      </c>
      <c r="KN10" s="2527" t="s">
        <v>5720</v>
      </c>
      <c r="KO10" s="2436" t="s">
        <v>80</v>
      </c>
      <c r="KP10" s="2160" t="s">
        <v>6492</v>
      </c>
      <c r="KQ10" s="2436" t="s">
        <v>80</v>
      </c>
      <c r="KR10" s="2160" t="s">
        <v>6492</v>
      </c>
      <c r="KS10" s="2436" t="s">
        <v>80</v>
      </c>
      <c r="KT10" s="2160" t="s">
        <v>6492</v>
      </c>
      <c r="KU10" s="2436" t="s">
        <v>80</v>
      </c>
      <c r="KV10" s="2160" t="s">
        <v>6492</v>
      </c>
      <c r="KW10" s="2436" t="s">
        <v>80</v>
      </c>
      <c r="KX10" s="2160" t="s">
        <v>6492</v>
      </c>
      <c r="KY10" s="2436" t="s">
        <v>80</v>
      </c>
      <c r="KZ10" s="2310" t="s">
        <v>6492</v>
      </c>
      <c r="LA10" s="2158" t="s">
        <v>5745</v>
      </c>
      <c r="LB10" s="2436" t="s">
        <v>5745</v>
      </c>
      <c r="LC10" s="2436" t="s">
        <v>5745</v>
      </c>
      <c r="LD10" s="2436" t="s">
        <v>5745</v>
      </c>
      <c r="LE10" s="2436" t="s">
        <v>5745</v>
      </c>
      <c r="LF10" s="2655" t="s">
        <v>5745</v>
      </c>
      <c r="LG10" s="2527" t="s">
        <v>5746</v>
      </c>
      <c r="LH10" s="2158" t="s">
        <v>5745</v>
      </c>
      <c r="LI10" s="2436" t="s">
        <v>5745</v>
      </c>
      <c r="LJ10" s="2655" t="s">
        <v>5745</v>
      </c>
      <c r="LK10" s="2527" t="s">
        <v>5746</v>
      </c>
      <c r="LL10" s="2158" t="s">
        <v>5745</v>
      </c>
      <c r="LM10" s="2436" t="s">
        <v>5745</v>
      </c>
      <c r="LN10" s="2436" t="s">
        <v>5745</v>
      </c>
      <c r="LO10" s="2436" t="s">
        <v>5745</v>
      </c>
      <c r="LP10" s="2436" t="s">
        <v>5745</v>
      </c>
      <c r="LQ10" s="2656" t="s">
        <v>5751</v>
      </c>
      <c r="LR10" s="2158" t="s">
        <v>5745</v>
      </c>
      <c r="LS10" s="2436" t="s">
        <v>5745</v>
      </c>
      <c r="LT10" s="2436" t="s">
        <v>5745</v>
      </c>
      <c r="LU10" s="2436" t="s">
        <v>5745</v>
      </c>
      <c r="LV10" s="2815" t="s">
        <v>5745</v>
      </c>
      <c r="LW10" s="2656" t="s">
        <v>5751</v>
      </c>
      <c r="LX10" s="2158" t="s">
        <v>5745</v>
      </c>
      <c r="LY10" s="2436" t="s">
        <v>5745</v>
      </c>
      <c r="LZ10" s="2436" t="s">
        <v>5745</v>
      </c>
      <c r="MA10" s="2436" t="s">
        <v>5745</v>
      </c>
      <c r="MB10" s="2436" t="s">
        <v>5745</v>
      </c>
      <c r="MC10" s="2656" t="s">
        <v>5751</v>
      </c>
      <c r="MD10" s="2158" t="s">
        <v>5745</v>
      </c>
      <c r="ME10" s="2436" t="s">
        <v>5745</v>
      </c>
      <c r="MF10" s="2436" t="s">
        <v>5745</v>
      </c>
      <c r="MG10" s="2436" t="s">
        <v>5745</v>
      </c>
      <c r="MH10" s="2436" t="s">
        <v>5745</v>
      </c>
      <c r="MI10" s="2656" t="s">
        <v>5751</v>
      </c>
      <c r="MJ10" s="2158" t="s">
        <v>5745</v>
      </c>
      <c r="MK10" s="2436" t="s">
        <v>5745</v>
      </c>
      <c r="ML10" s="2436" t="s">
        <v>5745</v>
      </c>
      <c r="MM10" s="2436" t="s">
        <v>5745</v>
      </c>
      <c r="MN10" s="2436" t="s">
        <v>5745</v>
      </c>
      <c r="MO10" s="2656" t="s">
        <v>5751</v>
      </c>
      <c r="MP10" s="2158" t="s">
        <v>5745</v>
      </c>
      <c r="MQ10" s="2436" t="s">
        <v>5745</v>
      </c>
      <c r="MR10" s="2436" t="s">
        <v>5745</v>
      </c>
      <c r="MS10" s="2436" t="s">
        <v>5745</v>
      </c>
      <c r="MT10" s="2436" t="s">
        <v>5745</v>
      </c>
      <c r="MU10" s="2656" t="s">
        <v>5751</v>
      </c>
      <c r="MV10" s="2158" t="s">
        <v>5745</v>
      </c>
      <c r="MW10" s="2436" t="s">
        <v>5745</v>
      </c>
      <c r="MX10" s="2436" t="s">
        <v>5745</v>
      </c>
      <c r="MY10" s="2436" t="s">
        <v>5745</v>
      </c>
      <c r="MZ10" s="2656" t="s">
        <v>5751</v>
      </c>
      <c r="NA10" s="2158" t="s">
        <v>5745</v>
      </c>
      <c r="NB10" s="2436" t="s">
        <v>5745</v>
      </c>
      <c r="NC10" s="2436" t="s">
        <v>5745</v>
      </c>
      <c r="ND10" s="2436" t="s">
        <v>5745</v>
      </c>
      <c r="NE10" s="2436" t="s">
        <v>5745</v>
      </c>
      <c r="NF10" s="2656" t="s">
        <v>5751</v>
      </c>
      <c r="NG10" s="2158" t="s">
        <v>5745</v>
      </c>
      <c r="NH10" s="2436" t="s">
        <v>5745</v>
      </c>
      <c r="NI10" s="2436" t="s">
        <v>5745</v>
      </c>
      <c r="NJ10" s="2436" t="s">
        <v>5745</v>
      </c>
      <c r="NK10" s="2436" t="s">
        <v>5745</v>
      </c>
      <c r="NL10" s="2656" t="s">
        <v>5751</v>
      </c>
      <c r="NM10" s="658" t="s">
        <v>972</v>
      </c>
      <c r="NN10" s="650" t="s">
        <v>963</v>
      </c>
      <c r="NO10" s="3222" t="s">
        <v>3</v>
      </c>
      <c r="NP10" s="3223" t="s">
        <v>962</v>
      </c>
      <c r="NQ10" s="3223" t="s">
        <v>3</v>
      </c>
      <c r="NR10" s="3223" t="s">
        <v>962</v>
      </c>
      <c r="NS10" s="3223" t="s">
        <v>3</v>
      </c>
      <c r="NT10" s="3223" t="s">
        <v>962</v>
      </c>
      <c r="NU10" s="3223" t="s">
        <v>3</v>
      </c>
      <c r="NV10" s="3223" t="s">
        <v>962</v>
      </c>
      <c r="NW10" s="3223" t="s">
        <v>3</v>
      </c>
      <c r="NX10" s="3223" t="s">
        <v>962</v>
      </c>
      <c r="NY10" s="3224" t="s">
        <v>6480</v>
      </c>
      <c r="NZ10" s="3224" t="s">
        <v>965</v>
      </c>
      <c r="OA10" s="3225" t="s">
        <v>990</v>
      </c>
      <c r="OB10" s="3225" t="s">
        <v>80</v>
      </c>
      <c r="OC10" s="3225" t="s">
        <v>963</v>
      </c>
      <c r="OD10" s="3226" t="s">
        <v>8240</v>
      </c>
      <c r="OE10" s="3226" t="s">
        <v>975</v>
      </c>
      <c r="OF10" s="3225" t="s">
        <v>963</v>
      </c>
      <c r="OG10" s="3225" t="s">
        <v>990</v>
      </c>
      <c r="OH10" s="3225" t="s">
        <v>80</v>
      </c>
      <c r="OI10" s="3225" t="s">
        <v>963</v>
      </c>
      <c r="OJ10" s="3225" t="s">
        <v>8240</v>
      </c>
      <c r="OK10" s="3225" t="s">
        <v>975</v>
      </c>
      <c r="OL10" s="3225" t="s">
        <v>963</v>
      </c>
      <c r="OM10" s="1116" t="s">
        <v>3</v>
      </c>
      <c r="ON10" s="600" t="s">
        <v>14</v>
      </c>
      <c r="OO10" s="1722" t="s">
        <v>963</v>
      </c>
      <c r="OP10" s="1116" t="s">
        <v>3</v>
      </c>
      <c r="OQ10" s="600" t="s">
        <v>3</v>
      </c>
      <c r="OR10" s="1590" t="s">
        <v>963</v>
      </c>
      <c r="OS10" s="2158" t="s">
        <v>80</v>
      </c>
      <c r="OT10" s="2527" t="s">
        <v>5720</v>
      </c>
      <c r="OU10" s="2436" t="s">
        <v>6761</v>
      </c>
      <c r="OV10" s="2436" t="s">
        <v>6761</v>
      </c>
      <c r="OW10" s="2436" t="s">
        <v>6761</v>
      </c>
      <c r="OX10" s="2436" t="s">
        <v>6761</v>
      </c>
      <c r="OY10" s="2436" t="s">
        <v>6761</v>
      </c>
      <c r="OZ10" s="2436" t="s">
        <v>6761</v>
      </c>
      <c r="PA10" s="2436" t="s">
        <v>6761</v>
      </c>
      <c r="PB10" s="2436" t="s">
        <v>6761</v>
      </c>
      <c r="PC10" s="2436" t="s">
        <v>6761</v>
      </c>
      <c r="PD10" s="2436" t="s">
        <v>6761</v>
      </c>
      <c r="PE10" s="2436" t="s">
        <v>6761</v>
      </c>
      <c r="PF10" s="2436" t="s">
        <v>6761</v>
      </c>
      <c r="PG10" s="2436" t="s">
        <v>6761</v>
      </c>
      <c r="PH10" s="2436" t="s">
        <v>6761</v>
      </c>
      <c r="PI10" s="2436" t="s">
        <v>6761</v>
      </c>
      <c r="PJ10" s="2436" t="s">
        <v>6761</v>
      </c>
      <c r="PK10" s="2436" t="s">
        <v>6761</v>
      </c>
      <c r="PL10" s="2436" t="s">
        <v>6761</v>
      </c>
      <c r="PM10" s="2158" t="s">
        <v>80</v>
      </c>
      <c r="PN10" s="2436" t="s">
        <v>965</v>
      </c>
      <c r="PO10" s="2436" t="s">
        <v>80</v>
      </c>
      <c r="PP10" s="2436" t="s">
        <v>965</v>
      </c>
      <c r="PQ10" s="2436" t="s">
        <v>80</v>
      </c>
      <c r="PR10" s="2436" t="s">
        <v>965</v>
      </c>
      <c r="PS10" s="2436" t="s">
        <v>80</v>
      </c>
      <c r="PT10" s="2436" t="s">
        <v>965</v>
      </c>
      <c r="PU10" s="2436" t="s">
        <v>80</v>
      </c>
      <c r="PV10" s="2436" t="s">
        <v>965</v>
      </c>
      <c r="PW10" s="2436" t="s">
        <v>80</v>
      </c>
      <c r="PX10" s="2436" t="s">
        <v>965</v>
      </c>
      <c r="PY10" s="2436" t="s">
        <v>80</v>
      </c>
      <c r="PZ10" s="2436" t="s">
        <v>965</v>
      </c>
      <c r="QA10" s="2436" t="s">
        <v>80</v>
      </c>
      <c r="QB10" s="2436" t="s">
        <v>965</v>
      </c>
      <c r="QC10" s="2436" t="s">
        <v>80</v>
      </c>
      <c r="QD10" s="2436" t="s">
        <v>965</v>
      </c>
      <c r="QE10" s="2436" t="s">
        <v>80</v>
      </c>
      <c r="QF10" s="2436" t="s">
        <v>965</v>
      </c>
      <c r="QG10" s="2436" t="s">
        <v>80</v>
      </c>
      <c r="QH10" s="2436" t="s">
        <v>965</v>
      </c>
      <c r="QI10" s="2436" t="s">
        <v>80</v>
      </c>
      <c r="QJ10" s="2436" t="s">
        <v>965</v>
      </c>
      <c r="QK10" s="2436" t="s">
        <v>80</v>
      </c>
      <c r="QL10" s="2436" t="s">
        <v>965</v>
      </c>
      <c r="QM10" s="2436" t="s">
        <v>80</v>
      </c>
      <c r="QN10" s="2436" t="s">
        <v>965</v>
      </c>
      <c r="QO10" s="2436" t="s">
        <v>80</v>
      </c>
      <c r="QP10" s="2436" t="s">
        <v>965</v>
      </c>
      <c r="QQ10" s="2436" t="s">
        <v>80</v>
      </c>
      <c r="QR10" s="2436" t="s">
        <v>965</v>
      </c>
      <c r="QS10" s="2436" t="s">
        <v>80</v>
      </c>
      <c r="QT10" s="2436" t="s">
        <v>965</v>
      </c>
      <c r="QU10" s="2674" t="s">
        <v>6761</v>
      </c>
      <c r="QV10" s="2675" t="s">
        <v>6761</v>
      </c>
      <c r="QW10" s="2675" t="s">
        <v>6761</v>
      </c>
      <c r="QX10" s="2675" t="s">
        <v>6761</v>
      </c>
      <c r="QY10" s="2675" t="s">
        <v>6761</v>
      </c>
      <c r="QZ10" s="2675" t="s">
        <v>6761</v>
      </c>
      <c r="RA10" s="2675" t="s">
        <v>6761</v>
      </c>
      <c r="RB10" s="2675" t="s">
        <v>6761</v>
      </c>
      <c r="RC10" s="2675" t="s">
        <v>6761</v>
      </c>
      <c r="RD10" s="2675" t="s">
        <v>6761</v>
      </c>
      <c r="RE10" s="2675" t="s">
        <v>6761</v>
      </c>
      <c r="RF10" s="2675" t="s">
        <v>6761</v>
      </c>
      <c r="RG10" s="2675" t="s">
        <v>6761</v>
      </c>
      <c r="RH10" s="2675" t="s">
        <v>6761</v>
      </c>
      <c r="RI10" s="2675" t="s">
        <v>6761</v>
      </c>
      <c r="RJ10" s="2675" t="s">
        <v>6761</v>
      </c>
      <c r="RK10" s="2675" t="s">
        <v>6761</v>
      </c>
      <c r="RL10" s="2676" t="s">
        <v>6761</v>
      </c>
      <c r="RM10" s="2158" t="s">
        <v>80</v>
      </c>
      <c r="RN10" s="2436" t="s">
        <v>965</v>
      </c>
      <c r="RO10" s="2436" t="s">
        <v>80</v>
      </c>
      <c r="RP10" s="2436" t="s">
        <v>965</v>
      </c>
      <c r="RQ10" s="2436" t="s">
        <v>80</v>
      </c>
      <c r="RR10" s="2436" t="s">
        <v>965</v>
      </c>
      <c r="RS10" s="2436" t="s">
        <v>80</v>
      </c>
      <c r="RT10" s="2436" t="s">
        <v>965</v>
      </c>
      <c r="RU10" s="2436" t="s">
        <v>80</v>
      </c>
      <c r="RV10" s="2436" t="s">
        <v>965</v>
      </c>
      <c r="RW10" s="2436" t="s">
        <v>80</v>
      </c>
      <c r="RX10" s="2436" t="s">
        <v>965</v>
      </c>
      <c r="RY10" s="2436" t="s">
        <v>80</v>
      </c>
      <c r="RZ10" s="2436" t="s">
        <v>965</v>
      </c>
      <c r="SA10" s="2436" t="s">
        <v>80</v>
      </c>
      <c r="SB10" s="2436" t="s">
        <v>965</v>
      </c>
      <c r="SC10" s="2436" t="s">
        <v>80</v>
      </c>
      <c r="SD10" s="2436" t="s">
        <v>965</v>
      </c>
      <c r="SE10" s="2436" t="s">
        <v>80</v>
      </c>
      <c r="SF10" s="2436" t="s">
        <v>965</v>
      </c>
      <c r="SG10" s="2436" t="s">
        <v>80</v>
      </c>
      <c r="SH10" s="2436" t="s">
        <v>965</v>
      </c>
      <c r="SI10" s="2436" t="s">
        <v>80</v>
      </c>
      <c r="SJ10" s="2436" t="s">
        <v>965</v>
      </c>
      <c r="SK10" s="2436" t="s">
        <v>80</v>
      </c>
      <c r="SL10" s="2436" t="s">
        <v>965</v>
      </c>
      <c r="SM10" s="2436" t="s">
        <v>80</v>
      </c>
      <c r="SN10" s="2436" t="s">
        <v>965</v>
      </c>
      <c r="SO10" s="2436" t="s">
        <v>80</v>
      </c>
      <c r="SP10" s="2436" t="s">
        <v>965</v>
      </c>
      <c r="SQ10" s="2436" t="s">
        <v>80</v>
      </c>
      <c r="SR10" s="2436" t="s">
        <v>965</v>
      </c>
      <c r="SS10" s="2436" t="s">
        <v>80</v>
      </c>
      <c r="ST10" s="2656" t="s">
        <v>965</v>
      </c>
      <c r="SU10" s="2158" t="s">
        <v>80</v>
      </c>
      <c r="SV10" s="2160" t="s">
        <v>6433</v>
      </c>
      <c r="SW10" s="2436" t="s">
        <v>6457</v>
      </c>
      <c r="SX10" s="2436" t="s">
        <v>6457</v>
      </c>
      <c r="SY10" s="2160" t="s">
        <v>6433</v>
      </c>
      <c r="SZ10" s="2158" t="s">
        <v>7160</v>
      </c>
      <c r="TA10" s="2436" t="s">
        <v>7160</v>
      </c>
      <c r="TB10" s="2159" t="s">
        <v>7161</v>
      </c>
      <c r="TC10" s="2160" t="s">
        <v>5633</v>
      </c>
      <c r="TD10" s="2158" t="s">
        <v>7160</v>
      </c>
      <c r="TE10" s="2436" t="s">
        <v>7160</v>
      </c>
      <c r="TF10" s="2159" t="s">
        <v>7161</v>
      </c>
      <c r="TG10" s="2160" t="s">
        <v>5633</v>
      </c>
      <c r="TH10" s="2158" t="s">
        <v>7160</v>
      </c>
      <c r="TI10" s="2436" t="s">
        <v>7160</v>
      </c>
      <c r="TJ10" s="2159" t="s">
        <v>7161</v>
      </c>
      <c r="TK10" s="2160" t="s">
        <v>5633</v>
      </c>
      <c r="TL10" s="2158" t="s">
        <v>7160</v>
      </c>
      <c r="TM10" s="2436" t="s">
        <v>7160</v>
      </c>
      <c r="TN10" s="2159" t="s">
        <v>7161</v>
      </c>
      <c r="TO10" s="2160" t="s">
        <v>5633</v>
      </c>
      <c r="TP10" s="2158" t="s">
        <v>7160</v>
      </c>
      <c r="TQ10" s="2436" t="s">
        <v>7160</v>
      </c>
      <c r="TR10" s="2159" t="s">
        <v>7161</v>
      </c>
      <c r="TS10" s="2160" t="s">
        <v>5633</v>
      </c>
      <c r="TT10" s="2158" t="s">
        <v>7160</v>
      </c>
      <c r="TU10" s="2436" t="s">
        <v>7160</v>
      </c>
      <c r="TV10" s="2159" t="s">
        <v>7161</v>
      </c>
      <c r="TW10" s="2160" t="s">
        <v>5633</v>
      </c>
      <c r="TX10" s="2158" t="s">
        <v>7160</v>
      </c>
      <c r="TY10" s="2436" t="s">
        <v>7160</v>
      </c>
      <c r="TZ10" s="2159" t="s">
        <v>7161</v>
      </c>
      <c r="UA10" s="2160" t="s">
        <v>5633</v>
      </c>
      <c r="UB10" s="2158" t="s">
        <v>7160</v>
      </c>
      <c r="UC10" s="2436" t="s">
        <v>7160</v>
      </c>
      <c r="UD10" s="2159" t="s">
        <v>7161</v>
      </c>
      <c r="UE10" s="2160" t="s">
        <v>5633</v>
      </c>
      <c r="UF10" s="2158" t="s">
        <v>7160</v>
      </c>
      <c r="UG10" s="2436" t="s">
        <v>7160</v>
      </c>
      <c r="UH10" s="2159" t="s">
        <v>7161</v>
      </c>
      <c r="UI10" s="2160" t="s">
        <v>5633</v>
      </c>
      <c r="UJ10" s="2158" t="s">
        <v>7160</v>
      </c>
      <c r="UK10" s="2436" t="s">
        <v>7160</v>
      </c>
      <c r="UL10" s="2159" t="s">
        <v>7161</v>
      </c>
      <c r="UM10" s="2160" t="s">
        <v>5633</v>
      </c>
      <c r="UN10" s="2158" t="s">
        <v>7160</v>
      </c>
      <c r="UO10" s="2436" t="s">
        <v>7160</v>
      </c>
      <c r="UP10" s="2159" t="s">
        <v>7161</v>
      </c>
      <c r="UQ10" s="2160" t="s">
        <v>5633</v>
      </c>
      <c r="UR10" s="2158" t="s">
        <v>7160</v>
      </c>
      <c r="US10" s="2436" t="s">
        <v>7160</v>
      </c>
      <c r="UT10" s="2159" t="s">
        <v>7161</v>
      </c>
      <c r="UU10" s="2160" t="s">
        <v>5633</v>
      </c>
      <c r="UV10" s="2158" t="s">
        <v>7160</v>
      </c>
      <c r="UW10" s="2436" t="s">
        <v>7160</v>
      </c>
      <c r="UX10" s="2159" t="s">
        <v>7161</v>
      </c>
      <c r="UY10" s="2160" t="s">
        <v>5633</v>
      </c>
      <c r="UZ10" s="2158" t="s">
        <v>7160</v>
      </c>
      <c r="VA10" s="2436" t="s">
        <v>7160</v>
      </c>
      <c r="VB10" s="2159" t="s">
        <v>7161</v>
      </c>
      <c r="VC10" s="2310" t="s">
        <v>5633</v>
      </c>
      <c r="VD10" s="2158" t="s">
        <v>6806</v>
      </c>
      <c r="VE10" s="2436" t="s">
        <v>6806</v>
      </c>
      <c r="VF10" s="2436" t="s">
        <v>6496</v>
      </c>
      <c r="VG10" s="2436" t="s">
        <v>6495</v>
      </c>
      <c r="VH10" s="2436" t="s">
        <v>6806</v>
      </c>
      <c r="VI10" s="2436" t="s">
        <v>6806</v>
      </c>
      <c r="VJ10" s="2436" t="s">
        <v>6496</v>
      </c>
      <c r="VK10" s="2436" t="s">
        <v>6495</v>
      </c>
      <c r="VL10" s="2436" t="s">
        <v>6806</v>
      </c>
      <c r="VM10" s="2436" t="s">
        <v>6806</v>
      </c>
      <c r="VN10" s="2436" t="s">
        <v>6496</v>
      </c>
      <c r="VO10" s="2436" t="s">
        <v>6495</v>
      </c>
      <c r="VP10" s="2436" t="s">
        <v>6806</v>
      </c>
      <c r="VQ10" s="2436" t="s">
        <v>6806</v>
      </c>
      <c r="VR10" s="2436" t="s">
        <v>6496</v>
      </c>
      <c r="VS10" s="2436" t="s">
        <v>6495</v>
      </c>
      <c r="VT10" s="2436" t="s">
        <v>6806</v>
      </c>
      <c r="VU10" s="2436" t="s">
        <v>6806</v>
      </c>
      <c r="VV10" s="2436" t="s">
        <v>6496</v>
      </c>
      <c r="VW10" s="2436" t="s">
        <v>6495</v>
      </c>
      <c r="VX10" s="2436" t="s">
        <v>6806</v>
      </c>
      <c r="VY10" s="2436" t="s">
        <v>6806</v>
      </c>
      <c r="VZ10" s="2436" t="s">
        <v>6496</v>
      </c>
      <c r="WA10" s="2436" t="s">
        <v>6495</v>
      </c>
      <c r="WB10" s="2436" t="s">
        <v>6806</v>
      </c>
      <c r="WC10" s="2436" t="s">
        <v>6806</v>
      </c>
      <c r="WD10" s="2436" t="s">
        <v>6496</v>
      </c>
      <c r="WE10" s="2436" t="s">
        <v>6495</v>
      </c>
      <c r="WF10" s="2436" t="s">
        <v>6806</v>
      </c>
      <c r="WG10" s="2436" t="s">
        <v>6806</v>
      </c>
      <c r="WH10" s="2436" t="s">
        <v>6496</v>
      </c>
      <c r="WI10" s="2436" t="s">
        <v>6495</v>
      </c>
      <c r="WJ10" s="2436" t="s">
        <v>6806</v>
      </c>
      <c r="WK10" s="2436" t="s">
        <v>6806</v>
      </c>
      <c r="WL10" s="2436" t="s">
        <v>6496</v>
      </c>
      <c r="WM10" s="2436" t="s">
        <v>6495</v>
      </c>
      <c r="WN10" s="2436" t="s">
        <v>6806</v>
      </c>
      <c r="WO10" s="2436" t="s">
        <v>6806</v>
      </c>
      <c r="WP10" s="2436" t="s">
        <v>6496</v>
      </c>
      <c r="WQ10" s="2436" t="s">
        <v>6495</v>
      </c>
      <c r="WR10" s="2436" t="s">
        <v>6806</v>
      </c>
      <c r="WS10" s="2436" t="s">
        <v>6806</v>
      </c>
      <c r="WT10" s="2436" t="s">
        <v>6496</v>
      </c>
      <c r="WU10" s="2436" t="s">
        <v>6495</v>
      </c>
      <c r="WV10" s="2148"/>
      <c r="WW10" s="2348" t="s">
        <v>80</v>
      </c>
      <c r="WX10" s="2348" t="s">
        <v>80</v>
      </c>
      <c r="WY10" s="2348" t="s">
        <v>80</v>
      </c>
      <c r="WZ10" s="2348" t="s">
        <v>80</v>
      </c>
      <c r="XA10" s="2348" t="s">
        <v>80</v>
      </c>
      <c r="XB10" s="2348" t="s">
        <v>80</v>
      </c>
      <c r="XC10" s="2162" t="s">
        <v>80</v>
      </c>
      <c r="XD10" s="2162" t="s">
        <v>5751</v>
      </c>
      <c r="XE10" s="2162" t="s">
        <v>80</v>
      </c>
      <c r="XF10" s="2348" t="s">
        <v>80</v>
      </c>
      <c r="XG10" s="2162" t="s">
        <v>5751</v>
      </c>
      <c r="XH10" s="2348" t="s">
        <v>80</v>
      </c>
      <c r="XI10" s="2348" t="s">
        <v>80</v>
      </c>
      <c r="XJ10" s="2348" t="s">
        <v>80</v>
      </c>
      <c r="XK10" s="2348" t="s">
        <v>80</v>
      </c>
      <c r="XL10" s="2348" t="s">
        <v>80</v>
      </c>
      <c r="XM10" s="2348" t="s">
        <v>80</v>
      </c>
      <c r="XN10" s="2162" t="s">
        <v>80</v>
      </c>
      <c r="XO10" s="2162" t="s">
        <v>5751</v>
      </c>
      <c r="XP10" s="2162" t="s">
        <v>80</v>
      </c>
      <c r="XQ10" s="2348" t="s">
        <v>80</v>
      </c>
      <c r="XR10" s="2162" t="s">
        <v>5751</v>
      </c>
      <c r="XS10" s="2348" t="s">
        <v>961</v>
      </c>
      <c r="XT10" s="2162" t="s">
        <v>963</v>
      </c>
      <c r="XU10" s="2162"/>
      <c r="XV10" s="2348" t="s">
        <v>961</v>
      </c>
      <c r="XW10" s="2162" t="s">
        <v>963</v>
      </c>
      <c r="XX10" s="2162" t="s">
        <v>80</v>
      </c>
      <c r="XY10" s="2162" t="s">
        <v>80</v>
      </c>
      <c r="XZ10" s="2162" t="s">
        <v>5751</v>
      </c>
      <c r="YA10" s="2162" t="s">
        <v>80</v>
      </c>
      <c r="YB10" s="2162" t="s">
        <v>80</v>
      </c>
      <c r="YC10" s="2162" t="s">
        <v>5751</v>
      </c>
      <c r="YD10" s="2162" t="s">
        <v>80</v>
      </c>
      <c r="YE10" s="2162" t="s">
        <v>80</v>
      </c>
      <c r="YF10" s="2162" t="s">
        <v>5751</v>
      </c>
      <c r="YG10" s="2162" t="s">
        <v>80</v>
      </c>
      <c r="YH10" s="2162" t="s">
        <v>80</v>
      </c>
      <c r="YI10" s="2162" t="s">
        <v>5751</v>
      </c>
      <c r="YJ10" s="2162" t="s">
        <v>80</v>
      </c>
      <c r="YK10" s="2162" t="s">
        <v>80</v>
      </c>
      <c r="YL10" s="2162" t="s">
        <v>5751</v>
      </c>
      <c r="YM10" s="2162" t="s">
        <v>80</v>
      </c>
      <c r="YN10" s="2162" t="s">
        <v>80</v>
      </c>
      <c r="YO10" s="2162" t="s">
        <v>5751</v>
      </c>
      <c r="YP10" s="2162" t="s">
        <v>6504</v>
      </c>
      <c r="YQ10" s="2162" t="s">
        <v>6504</v>
      </c>
      <c r="YR10" s="2162" t="s">
        <v>5720</v>
      </c>
      <c r="YS10" s="2162" t="s">
        <v>6504</v>
      </c>
      <c r="YT10" s="2162" t="s">
        <v>6504</v>
      </c>
      <c r="YU10" s="2162" t="s">
        <v>5720</v>
      </c>
      <c r="YV10" s="686" t="s">
        <v>2795</v>
      </c>
      <c r="YW10" s="949" t="s">
        <v>80</v>
      </c>
      <c r="YX10" s="646" t="s">
        <v>2796</v>
      </c>
      <c r="YY10" s="646" t="s">
        <v>2795</v>
      </c>
      <c r="YZ10" s="949" t="s">
        <v>80</v>
      </c>
      <c r="ZA10" s="646" t="s">
        <v>2796</v>
      </c>
      <c r="ZB10" s="646" t="s">
        <v>2795</v>
      </c>
      <c r="ZC10" s="949" t="s">
        <v>80</v>
      </c>
      <c r="ZD10" s="646" t="s">
        <v>2796</v>
      </c>
      <c r="ZE10" s="686" t="s">
        <v>2795</v>
      </c>
      <c r="ZF10" s="949" t="s">
        <v>80</v>
      </c>
      <c r="ZG10" s="646" t="s">
        <v>2796</v>
      </c>
      <c r="ZH10" s="2161" t="s">
        <v>6556</v>
      </c>
      <c r="ZI10" s="2162" t="s">
        <v>6557</v>
      </c>
      <c r="ZJ10" s="2162" t="s">
        <v>6433</v>
      </c>
      <c r="ZK10" s="2659" t="s">
        <v>6558</v>
      </c>
      <c r="ZL10" s="2162" t="s">
        <v>80</v>
      </c>
      <c r="ZM10" s="2162" t="s">
        <v>80</v>
      </c>
      <c r="ZN10" s="2162" t="s">
        <v>6511</v>
      </c>
      <c r="ZO10" s="2700" t="s">
        <v>6512</v>
      </c>
      <c r="ZP10" s="2592" t="s">
        <v>80</v>
      </c>
      <c r="ZQ10" s="2701" t="s">
        <v>80</v>
      </c>
      <c r="ZR10" s="2701" t="s">
        <v>6511</v>
      </c>
      <c r="ZS10" s="2702" t="s">
        <v>6512</v>
      </c>
      <c r="ZT10" s="2976" t="s">
        <v>969</v>
      </c>
      <c r="ZU10" s="2977" t="s">
        <v>969</v>
      </c>
      <c r="ZV10" s="2977" t="s">
        <v>963</v>
      </c>
      <c r="ZW10" s="2978" t="s">
        <v>970</v>
      </c>
      <c r="ZX10" s="2976" t="s">
        <v>80</v>
      </c>
      <c r="ZY10" s="2977" t="s">
        <v>80</v>
      </c>
      <c r="ZZ10" s="2977" t="s">
        <v>6511</v>
      </c>
      <c r="AAA10" s="2978" t="s">
        <v>6512</v>
      </c>
      <c r="AAB10" s="2976" t="s">
        <v>80</v>
      </c>
      <c r="AAC10" s="2977" t="s">
        <v>80</v>
      </c>
      <c r="AAD10" s="2977" t="s">
        <v>6511</v>
      </c>
      <c r="AAE10" s="2978" t="s">
        <v>6512</v>
      </c>
      <c r="AAF10" s="2722" t="s">
        <v>80</v>
      </c>
      <c r="AAG10" s="2700" t="s">
        <v>80</v>
      </c>
      <c r="AAH10" s="2700" t="s">
        <v>6511</v>
      </c>
      <c r="AAI10" s="2723" t="s">
        <v>6512</v>
      </c>
      <c r="AAJ10" s="2592" t="s">
        <v>58</v>
      </c>
      <c r="AAK10" s="2701" t="s">
        <v>5720</v>
      </c>
      <c r="AAL10" s="2701" t="s">
        <v>58</v>
      </c>
      <c r="AAM10" s="2701" t="s">
        <v>4</v>
      </c>
      <c r="AAN10" s="666" t="s">
        <v>58</v>
      </c>
      <c r="AAO10" s="666" t="s">
        <v>963</v>
      </c>
      <c r="AAP10" s="666" t="s">
        <v>58</v>
      </c>
      <c r="AAQ10" s="662" t="s">
        <v>963</v>
      </c>
      <c r="AAR10" s="646" t="s">
        <v>970</v>
      </c>
      <c r="AAS10" s="646" t="s">
        <v>963</v>
      </c>
      <c r="AAT10" s="646" t="s">
        <v>970</v>
      </c>
      <c r="AAU10" s="646" t="s">
        <v>963</v>
      </c>
      <c r="AAV10" s="646" t="s">
        <v>970</v>
      </c>
      <c r="AAW10" s="646" t="s">
        <v>963</v>
      </c>
      <c r="AAX10" s="646" t="s">
        <v>58</v>
      </c>
      <c r="AAY10" s="646" t="s">
        <v>963</v>
      </c>
      <c r="AAZ10" s="646" t="s">
        <v>58</v>
      </c>
      <c r="ABA10" s="646" t="s">
        <v>4</v>
      </c>
      <c r="ABB10" s="646" t="s">
        <v>58</v>
      </c>
      <c r="ABC10" s="646" t="s">
        <v>4</v>
      </c>
      <c r="ABD10" s="646" t="s">
        <v>58</v>
      </c>
      <c r="ABE10" s="646" t="s">
        <v>4</v>
      </c>
      <c r="ABF10" s="646" t="s">
        <v>58</v>
      </c>
      <c r="ABG10" s="646" t="s">
        <v>4</v>
      </c>
      <c r="ABH10" s="646" t="s">
        <v>58</v>
      </c>
      <c r="ABI10" s="646" t="s">
        <v>4</v>
      </c>
      <c r="ABJ10" s="646" t="s">
        <v>58</v>
      </c>
      <c r="ABK10" s="646" t="s">
        <v>4</v>
      </c>
      <c r="ABL10" s="646" t="s">
        <v>58</v>
      </c>
      <c r="ABM10" s="646" t="s">
        <v>4</v>
      </c>
      <c r="ABN10" s="646" t="s">
        <v>58</v>
      </c>
      <c r="ABO10" s="646" t="s">
        <v>4</v>
      </c>
      <c r="ABP10" s="2161"/>
      <c r="ABQ10" s="2162"/>
      <c r="ABR10" s="2162"/>
      <c r="ABS10" s="2162"/>
      <c r="ABT10" s="2162"/>
      <c r="ABU10" s="2162"/>
      <c r="ABV10" s="2162"/>
      <c r="ABW10" s="2162"/>
      <c r="ABX10" s="2162"/>
      <c r="ABY10" s="2162"/>
      <c r="ABZ10" s="2162"/>
      <c r="ACA10" s="2162" t="s">
        <v>5725</v>
      </c>
      <c r="ACB10" s="2162"/>
      <c r="ACC10" s="2162"/>
      <c r="ACD10" s="2162"/>
      <c r="ACE10" s="2162"/>
      <c r="ACF10" s="2162"/>
      <c r="ACG10" s="2162"/>
      <c r="ACH10" s="2162"/>
      <c r="ACI10" s="2162"/>
      <c r="ACJ10" s="2162"/>
      <c r="ACK10" s="2162" t="s">
        <v>5725</v>
      </c>
      <c r="ACL10" s="2162"/>
      <c r="ACM10" s="2162"/>
      <c r="ACN10" s="2162"/>
      <c r="ACO10" s="2162"/>
      <c r="ACP10" s="2162"/>
      <c r="ACQ10" s="2162"/>
      <c r="ACR10" s="2162"/>
      <c r="ACS10" s="2162" t="s">
        <v>5725</v>
      </c>
      <c r="ACT10" s="2162"/>
      <c r="ACU10" s="2162"/>
      <c r="ACV10" s="2162"/>
      <c r="ACW10" s="2162"/>
      <c r="ACX10" s="2162"/>
      <c r="ACY10" s="2162"/>
      <c r="ACZ10" s="2162"/>
      <c r="ADA10" s="2162"/>
      <c r="ADB10" s="2162"/>
      <c r="ADC10" s="2162" t="s">
        <v>5725</v>
      </c>
      <c r="ADD10" s="2162"/>
      <c r="ADE10" s="2162"/>
      <c r="ADF10" s="2162"/>
      <c r="ADG10" s="2162"/>
      <c r="ADH10" s="2162"/>
      <c r="ADI10" s="2162" t="s">
        <v>5725</v>
      </c>
      <c r="ADJ10" s="2162"/>
      <c r="ADK10" s="2162"/>
      <c r="ADL10" s="2162"/>
      <c r="ADM10" s="2162"/>
      <c r="ADN10" s="2162"/>
      <c r="ADO10" s="2162"/>
      <c r="ADP10" s="2162"/>
      <c r="ADQ10" s="2162"/>
      <c r="ADR10" s="2162"/>
      <c r="ADS10" s="2162" t="s">
        <v>5725</v>
      </c>
      <c r="ADT10" s="2162"/>
      <c r="ADU10" s="2162"/>
      <c r="ADV10" s="2162"/>
      <c r="ADW10" s="2162"/>
      <c r="ADX10" s="2162"/>
      <c r="ADY10" s="2162" t="s">
        <v>5725</v>
      </c>
      <c r="ADZ10" s="2722" t="s">
        <v>6568</v>
      </c>
      <c r="AEA10" s="2162" t="s">
        <v>6569</v>
      </c>
      <c r="AEB10" s="2162" t="s">
        <v>6570</v>
      </c>
      <c r="AEC10" s="2700" t="s">
        <v>6568</v>
      </c>
      <c r="AED10" s="2162" t="s">
        <v>6569</v>
      </c>
      <c r="AEE10" s="2162" t="s">
        <v>6570</v>
      </c>
      <c r="AEF10" s="2700" t="s">
        <v>6568</v>
      </c>
      <c r="AEG10" s="2162" t="s">
        <v>6569</v>
      </c>
      <c r="AEH10" s="2162" t="s">
        <v>6570</v>
      </c>
      <c r="AEI10" s="2418" t="s">
        <v>979</v>
      </c>
      <c r="AEJ10" s="646" t="s">
        <v>980</v>
      </c>
      <c r="AEK10" s="646" t="s">
        <v>963</v>
      </c>
      <c r="AEL10" s="2700" t="s">
        <v>6568</v>
      </c>
      <c r="AEM10" s="2162" t="s">
        <v>6569</v>
      </c>
      <c r="AEN10" s="2162" t="s">
        <v>6570</v>
      </c>
      <c r="AEO10" s="2162" t="s">
        <v>5721</v>
      </c>
      <c r="AEP10" s="2162" t="s">
        <v>5721</v>
      </c>
      <c r="AEQ10" s="2162" t="s">
        <v>5720</v>
      </c>
      <c r="AER10" s="2162" t="s">
        <v>5721</v>
      </c>
      <c r="AES10" s="2162" t="s">
        <v>5721</v>
      </c>
      <c r="AET10" s="2162" t="s">
        <v>5720</v>
      </c>
      <c r="AEU10" s="2162" t="s">
        <v>5721</v>
      </c>
      <c r="AEV10" s="2162" t="s">
        <v>5721</v>
      </c>
      <c r="AEW10" s="2162" t="s">
        <v>5720</v>
      </c>
      <c r="AEX10" s="2162" t="s">
        <v>96</v>
      </c>
      <c r="AEY10" s="2162" t="s">
        <v>5720</v>
      </c>
      <c r="AEZ10" s="2162" t="s">
        <v>96</v>
      </c>
      <c r="AFA10" s="2162" t="s">
        <v>5720</v>
      </c>
      <c r="AFB10" s="2162" t="s">
        <v>96</v>
      </c>
      <c r="AFC10" s="2162" t="s">
        <v>5720</v>
      </c>
      <c r="AFD10" s="2162" t="s">
        <v>96</v>
      </c>
      <c r="AFE10" s="2162" t="s">
        <v>5720</v>
      </c>
      <c r="AFF10" s="2162" t="s">
        <v>96</v>
      </c>
      <c r="AFG10" s="2162" t="s">
        <v>5720</v>
      </c>
      <c r="AFH10" s="2162" t="s">
        <v>96</v>
      </c>
      <c r="AFI10" s="2162" t="s">
        <v>5720</v>
      </c>
      <c r="AFJ10" s="2162" t="s">
        <v>96</v>
      </c>
      <c r="AFK10" s="2162" t="s">
        <v>5720</v>
      </c>
      <c r="AFL10" s="2162" t="s">
        <v>96</v>
      </c>
      <c r="AFM10" s="2162" t="s">
        <v>5720</v>
      </c>
      <c r="AFN10" s="646" t="s">
        <v>970</v>
      </c>
      <c r="AFO10" s="646" t="s">
        <v>970</v>
      </c>
      <c r="AFP10" s="646" t="s">
        <v>963</v>
      </c>
      <c r="AFQ10" s="646" t="s">
        <v>970</v>
      </c>
      <c r="AFR10" s="646" t="s">
        <v>970</v>
      </c>
      <c r="AFS10" s="646" t="s">
        <v>963</v>
      </c>
      <c r="AFT10" s="646" t="s">
        <v>970</v>
      </c>
      <c r="AFU10" s="646" t="s">
        <v>970</v>
      </c>
      <c r="AFV10" s="646" t="s">
        <v>963</v>
      </c>
      <c r="AFW10" s="646" t="s">
        <v>970</v>
      </c>
      <c r="AFX10" s="646" t="s">
        <v>970</v>
      </c>
      <c r="AFY10" s="646" t="s">
        <v>963</v>
      </c>
      <c r="AFZ10" s="646" t="s">
        <v>970</v>
      </c>
      <c r="AGA10" s="646" t="s">
        <v>970</v>
      </c>
      <c r="AGB10" s="646" t="s">
        <v>963</v>
      </c>
      <c r="AGC10" s="646" t="s">
        <v>970</v>
      </c>
      <c r="AGD10" s="646" t="s">
        <v>970</v>
      </c>
      <c r="AGE10" s="646" t="s">
        <v>963</v>
      </c>
      <c r="AGF10" s="2162" t="s">
        <v>3172</v>
      </c>
      <c r="AGG10" s="2162" t="s">
        <v>3172</v>
      </c>
      <c r="AGH10" s="2162" t="s">
        <v>5720</v>
      </c>
      <c r="AGI10" s="2162" t="s">
        <v>3172</v>
      </c>
      <c r="AGJ10" s="2162" t="s">
        <v>3172</v>
      </c>
      <c r="AGK10" s="2162" t="s">
        <v>5720</v>
      </c>
      <c r="AGL10" s="2162" t="s">
        <v>3172</v>
      </c>
      <c r="AGM10" s="2162" t="s">
        <v>3172</v>
      </c>
      <c r="AGN10" s="2162" t="s">
        <v>5720</v>
      </c>
      <c r="AGO10" s="2162" t="s">
        <v>3172</v>
      </c>
      <c r="AGP10" s="2162" t="s">
        <v>3172</v>
      </c>
      <c r="AGQ10" s="2162" t="s">
        <v>5720</v>
      </c>
      <c r="AGR10" s="2162" t="s">
        <v>3172</v>
      </c>
      <c r="AGS10" s="2162" t="s">
        <v>3172</v>
      </c>
      <c r="AGT10" s="2162" t="s">
        <v>5720</v>
      </c>
      <c r="AGU10" s="2162" t="s">
        <v>3172</v>
      </c>
      <c r="AGV10" s="2162" t="s">
        <v>3172</v>
      </c>
      <c r="AGW10" s="2162" t="s">
        <v>5720</v>
      </c>
      <c r="AGX10" s="2162" t="s">
        <v>3172</v>
      </c>
      <c r="AGY10" s="2162" t="s">
        <v>3172</v>
      </c>
      <c r="AGZ10" s="2162" t="s">
        <v>5720</v>
      </c>
      <c r="AHA10" s="2162" t="s">
        <v>3172</v>
      </c>
      <c r="AHB10" s="2162" t="s">
        <v>3172</v>
      </c>
      <c r="AHC10" s="2162" t="s">
        <v>5720</v>
      </c>
      <c r="AHD10" s="2162" t="s">
        <v>3172</v>
      </c>
      <c r="AHE10" s="2162" t="s">
        <v>3172</v>
      </c>
      <c r="AHF10" s="2162" t="s">
        <v>5720</v>
      </c>
      <c r="AHG10" s="2162" t="s">
        <v>3172</v>
      </c>
      <c r="AHH10" s="2162" t="s">
        <v>3</v>
      </c>
      <c r="AHI10" s="2162" t="s">
        <v>5720</v>
      </c>
      <c r="AHJ10" s="2162" t="s">
        <v>3172</v>
      </c>
      <c r="AHK10" s="2162" t="s">
        <v>3</v>
      </c>
      <c r="AHL10" s="2162" t="s">
        <v>5720</v>
      </c>
      <c r="AHM10" s="2162" t="s">
        <v>3172</v>
      </c>
      <c r="AHN10" s="2162" t="s">
        <v>3</v>
      </c>
      <c r="AHO10" s="2162" t="s">
        <v>5720</v>
      </c>
      <c r="AHP10" s="2162" t="s">
        <v>3172</v>
      </c>
      <c r="AHQ10" s="2162" t="s">
        <v>3</v>
      </c>
      <c r="AHR10" s="2162" t="s">
        <v>5720</v>
      </c>
      <c r="AHS10" s="2162" t="s">
        <v>3172</v>
      </c>
      <c r="AHT10" s="2162" t="s">
        <v>3</v>
      </c>
      <c r="AHU10" s="2162" t="s">
        <v>5720</v>
      </c>
      <c r="AHV10" s="2162" t="s">
        <v>3172</v>
      </c>
      <c r="AHW10" s="2162" t="s">
        <v>3</v>
      </c>
      <c r="AHX10" s="2162" t="s">
        <v>5720</v>
      </c>
      <c r="AHY10" s="2162" t="s">
        <v>3172</v>
      </c>
      <c r="AHZ10" s="2162" t="s">
        <v>3</v>
      </c>
      <c r="AIA10" s="2162" t="s">
        <v>5720</v>
      </c>
      <c r="AIB10" s="950"/>
      <c r="AIC10" s="1116" t="s">
        <v>966</v>
      </c>
      <c r="AID10" s="600" t="s">
        <v>961</v>
      </c>
      <c r="AIE10" s="600" t="s">
        <v>962</v>
      </c>
      <c r="AIF10" s="1116" t="s">
        <v>966</v>
      </c>
      <c r="AIG10" s="600" t="s">
        <v>961</v>
      </c>
      <c r="AIH10" s="600" t="s">
        <v>962</v>
      </c>
      <c r="AII10" s="600" t="s">
        <v>966</v>
      </c>
      <c r="AIJ10" s="600" t="s">
        <v>961</v>
      </c>
      <c r="AIK10" s="600" t="s">
        <v>962</v>
      </c>
      <c r="AIL10" s="1116" t="s">
        <v>966</v>
      </c>
      <c r="AIM10" s="600" t="s">
        <v>961</v>
      </c>
      <c r="AIN10" s="600" t="s">
        <v>962</v>
      </c>
      <c r="AIO10" s="600" t="s">
        <v>966</v>
      </c>
      <c r="AIP10" s="600" t="s">
        <v>961</v>
      </c>
      <c r="AIQ10" s="600" t="s">
        <v>962</v>
      </c>
      <c r="AIR10" s="1116" t="s">
        <v>966</v>
      </c>
      <c r="AIS10" s="600" t="s">
        <v>961</v>
      </c>
      <c r="AIT10" s="600" t="s">
        <v>962</v>
      </c>
      <c r="AIU10" s="600" t="s">
        <v>966</v>
      </c>
      <c r="AIV10" s="600" t="s">
        <v>961</v>
      </c>
      <c r="AIW10" s="600" t="s">
        <v>962</v>
      </c>
      <c r="AIX10" s="1116" t="s">
        <v>966</v>
      </c>
      <c r="AIY10" s="600" t="s">
        <v>961</v>
      </c>
      <c r="AIZ10" s="600" t="s">
        <v>962</v>
      </c>
      <c r="AJA10" s="600" t="s">
        <v>966</v>
      </c>
      <c r="AJB10" s="600" t="s">
        <v>961</v>
      </c>
      <c r="AJC10" s="600" t="s">
        <v>962</v>
      </c>
      <c r="AJD10" s="1116" t="s">
        <v>966</v>
      </c>
      <c r="AJE10" s="600" t="s">
        <v>961</v>
      </c>
      <c r="AJF10" s="600" t="s">
        <v>962</v>
      </c>
      <c r="AJG10" s="600" t="s">
        <v>966</v>
      </c>
      <c r="AJH10" s="600" t="s">
        <v>961</v>
      </c>
      <c r="AJI10" s="600" t="s">
        <v>962</v>
      </c>
      <c r="AJJ10" s="1116" t="s">
        <v>966</v>
      </c>
      <c r="AJK10" s="600" t="s">
        <v>961</v>
      </c>
      <c r="AJL10" s="600" t="s">
        <v>962</v>
      </c>
      <c r="AJM10" s="600" t="s">
        <v>966</v>
      </c>
      <c r="AJN10" s="600" t="s">
        <v>961</v>
      </c>
      <c r="AJO10" s="600" t="s">
        <v>962</v>
      </c>
      <c r="AJP10" s="1116" t="s">
        <v>966</v>
      </c>
      <c r="AJQ10" s="600" t="s">
        <v>961</v>
      </c>
      <c r="AJR10" s="600" t="s">
        <v>962</v>
      </c>
      <c r="AJS10" s="600" t="s">
        <v>966</v>
      </c>
      <c r="AJT10" s="600" t="s">
        <v>961</v>
      </c>
      <c r="AJU10" s="600" t="s">
        <v>962</v>
      </c>
      <c r="AJV10" s="1116" t="s">
        <v>961</v>
      </c>
      <c r="AJW10" s="600" t="s">
        <v>961</v>
      </c>
      <c r="AJX10" s="600" t="s">
        <v>961</v>
      </c>
      <c r="AJY10" s="600" t="s">
        <v>961</v>
      </c>
      <c r="AJZ10" s="600" t="s">
        <v>961</v>
      </c>
      <c r="AKA10" s="600" t="s">
        <v>961</v>
      </c>
      <c r="AKB10" s="600" t="s">
        <v>961</v>
      </c>
      <c r="AKC10" s="600" t="s">
        <v>961</v>
      </c>
      <c r="AKD10" s="600" t="s">
        <v>961</v>
      </c>
      <c r="AKE10" s="600" t="s">
        <v>961</v>
      </c>
      <c r="AKF10" s="600" t="s">
        <v>961</v>
      </c>
      <c r="AKG10" s="1591" t="s">
        <v>2061</v>
      </c>
      <c r="AKH10" s="600" t="s">
        <v>961</v>
      </c>
      <c r="AKI10" s="600" t="s">
        <v>961</v>
      </c>
      <c r="AKJ10" s="600" t="s">
        <v>961</v>
      </c>
      <c r="AKK10" s="600" t="s">
        <v>961</v>
      </c>
      <c r="AKL10" s="600" t="s">
        <v>961</v>
      </c>
      <c r="AKM10" s="600" t="s">
        <v>961</v>
      </c>
      <c r="AKN10" s="600" t="s">
        <v>961</v>
      </c>
      <c r="AKO10" s="600" t="s">
        <v>961</v>
      </c>
      <c r="AKP10" s="600" t="s">
        <v>961</v>
      </c>
      <c r="AKQ10" s="600" t="s">
        <v>961</v>
      </c>
      <c r="AKR10" s="600" t="s">
        <v>961</v>
      </c>
      <c r="AKS10" s="600" t="s">
        <v>2061</v>
      </c>
      <c r="AKT10" s="1116"/>
      <c r="AKU10" s="600"/>
      <c r="AKV10" s="600"/>
      <c r="AKW10" s="600"/>
      <c r="AKX10" s="600"/>
      <c r="AKY10" s="600"/>
      <c r="AKZ10" s="600"/>
      <c r="ALA10" s="600"/>
      <c r="ALB10" s="600"/>
      <c r="ALC10" s="600"/>
      <c r="ALD10" s="600"/>
      <c r="ALE10" s="600"/>
      <c r="ALF10" s="600"/>
      <c r="ALG10" s="600"/>
      <c r="ALH10" s="600" t="s">
        <v>971</v>
      </c>
      <c r="ALI10" s="600"/>
      <c r="ALJ10" s="1116"/>
      <c r="ALK10" s="600"/>
      <c r="ALL10" s="600"/>
      <c r="ALM10" s="600"/>
      <c r="ALN10" s="600"/>
      <c r="ALO10" s="600"/>
      <c r="ALP10" s="600"/>
      <c r="ALQ10" s="653"/>
      <c r="ALR10" s="1505"/>
      <c r="ALS10" s="1505"/>
      <c r="ALT10" s="1505"/>
      <c r="ALU10" s="1505"/>
      <c r="ALV10" s="1505"/>
      <c r="ALW10" s="951"/>
      <c r="ALX10" s="686" t="s">
        <v>5514</v>
      </c>
      <c r="ALY10" s="600" t="s">
        <v>965</v>
      </c>
      <c r="ALZ10" s="646" t="s">
        <v>5514</v>
      </c>
      <c r="AMA10" s="600" t="s">
        <v>965</v>
      </c>
      <c r="AMB10" s="646" t="s">
        <v>5514</v>
      </c>
      <c r="AMC10" s="600" t="s">
        <v>965</v>
      </c>
      <c r="AMD10" s="646" t="s">
        <v>5514</v>
      </c>
      <c r="AME10" s="600" t="s">
        <v>965</v>
      </c>
      <c r="AMF10" s="646" t="s">
        <v>5514</v>
      </c>
      <c r="AMG10" s="600" t="s">
        <v>965</v>
      </c>
      <c r="AMH10" s="646" t="s">
        <v>5514</v>
      </c>
      <c r="AMI10" s="600" t="s">
        <v>965</v>
      </c>
      <c r="AMJ10" s="646" t="s">
        <v>5514</v>
      </c>
      <c r="AMK10" s="600" t="s">
        <v>965</v>
      </c>
      <c r="AML10" s="1116"/>
      <c r="AMM10" s="600"/>
      <c r="AMN10" s="600"/>
      <c r="AMO10" s="686" t="s">
        <v>982</v>
      </c>
      <c r="AMP10" s="600" t="s">
        <v>962</v>
      </c>
      <c r="AMQ10" s="646" t="s">
        <v>982</v>
      </c>
      <c r="AMR10" s="600" t="s">
        <v>962</v>
      </c>
      <c r="AMS10" s="646" t="s">
        <v>982</v>
      </c>
      <c r="AMT10" s="1591" t="s">
        <v>962</v>
      </c>
      <c r="AMU10" s="600" t="s">
        <v>2226</v>
      </c>
      <c r="AMV10" s="646" t="s">
        <v>982</v>
      </c>
      <c r="AMW10" s="600" t="s">
        <v>962</v>
      </c>
      <c r="AMX10" s="1116"/>
      <c r="AMY10" s="600"/>
      <c r="AMZ10" s="600" t="s">
        <v>983</v>
      </c>
      <c r="ANA10" s="600" t="s">
        <v>983</v>
      </c>
      <c r="ANB10" s="600" t="s">
        <v>983</v>
      </c>
      <c r="ANC10" s="600" t="s">
        <v>962</v>
      </c>
      <c r="AND10" s="1116"/>
      <c r="ANE10" s="600"/>
      <c r="ANF10" s="600"/>
      <c r="ANG10" s="600"/>
      <c r="ANH10" s="600" t="s">
        <v>5581</v>
      </c>
      <c r="ANI10" s="600" t="s">
        <v>5581</v>
      </c>
      <c r="ANJ10" s="600" t="s">
        <v>5581</v>
      </c>
      <c r="ANK10" s="600" t="s">
        <v>5581</v>
      </c>
      <c r="ANL10" s="600" t="s">
        <v>983</v>
      </c>
      <c r="ANM10" s="600" t="s">
        <v>962</v>
      </c>
      <c r="ANN10" s="1116" t="s">
        <v>5580</v>
      </c>
      <c r="ANO10" s="600" t="s">
        <v>5581</v>
      </c>
      <c r="ANP10" s="600" t="s">
        <v>5581</v>
      </c>
      <c r="ANQ10" s="600" t="s">
        <v>5581</v>
      </c>
      <c r="ANR10" s="600" t="s">
        <v>5580</v>
      </c>
      <c r="ANS10" s="600" t="s">
        <v>5581</v>
      </c>
      <c r="ANT10" s="600" t="s">
        <v>5581</v>
      </c>
      <c r="ANU10" s="600" t="s">
        <v>5581</v>
      </c>
      <c r="ANV10" s="600" t="s">
        <v>983</v>
      </c>
      <c r="ANW10" s="600" t="s">
        <v>962</v>
      </c>
      <c r="ANX10" s="1116" t="s">
        <v>987</v>
      </c>
      <c r="ANY10" s="1505" t="s">
        <v>987</v>
      </c>
      <c r="ANZ10" s="654" t="s">
        <v>961</v>
      </c>
      <c r="AOA10" s="1505" t="s">
        <v>963</v>
      </c>
      <c r="AOB10" s="654" t="s">
        <v>970</v>
      </c>
      <c r="AOC10" s="1505" t="s">
        <v>963</v>
      </c>
      <c r="AOD10" s="654" t="s">
        <v>976</v>
      </c>
      <c r="AOE10" s="951" t="s">
        <v>963</v>
      </c>
      <c r="AOF10" s="2564" t="s">
        <v>5642</v>
      </c>
      <c r="AOG10" s="2564" t="s">
        <v>5642</v>
      </c>
      <c r="AOH10" s="2950" t="s">
        <v>7748</v>
      </c>
      <c r="AOI10" s="2564" t="s">
        <v>2795</v>
      </c>
      <c r="AOJ10" s="2564" t="s">
        <v>2795</v>
      </c>
      <c r="AOK10" s="2950" t="s">
        <v>7748</v>
      </c>
      <c r="AOL10" s="2564" t="s">
        <v>2795</v>
      </c>
      <c r="AOM10" s="2564" t="s">
        <v>2795</v>
      </c>
      <c r="AON10" s="2950" t="s">
        <v>7748</v>
      </c>
      <c r="AOO10" s="2564" t="s">
        <v>5643</v>
      </c>
      <c r="AOP10" s="2564" t="s">
        <v>5643</v>
      </c>
      <c r="AOQ10" s="2950" t="s">
        <v>7748</v>
      </c>
      <c r="AOR10" s="1116" t="s">
        <v>5581</v>
      </c>
      <c r="AOS10" s="600" t="s">
        <v>5581</v>
      </c>
      <c r="AOT10" s="600" t="s">
        <v>5581</v>
      </c>
      <c r="AOU10" s="600" t="s">
        <v>5581</v>
      </c>
      <c r="AOV10" s="600" t="s">
        <v>5581</v>
      </c>
      <c r="AOW10" s="600" t="s">
        <v>5581</v>
      </c>
      <c r="AOX10" s="600" t="s">
        <v>5581</v>
      </c>
      <c r="AOY10" s="600" t="s">
        <v>5581</v>
      </c>
      <c r="AOZ10" s="600" t="s">
        <v>983</v>
      </c>
      <c r="APA10" s="600" t="s">
        <v>962</v>
      </c>
      <c r="APB10" s="1116" t="s">
        <v>5581</v>
      </c>
      <c r="APC10" s="600" t="s">
        <v>5581</v>
      </c>
      <c r="APD10" s="600" t="s">
        <v>5581</v>
      </c>
      <c r="APE10" s="600" t="s">
        <v>5581</v>
      </c>
      <c r="APF10" s="600" t="s">
        <v>5581</v>
      </c>
      <c r="APG10" s="600" t="s">
        <v>5581</v>
      </c>
      <c r="APH10" s="600" t="s">
        <v>5581</v>
      </c>
      <c r="API10" s="600" t="s">
        <v>5581</v>
      </c>
      <c r="APJ10" s="600" t="s">
        <v>983</v>
      </c>
      <c r="APK10" s="600" t="s">
        <v>962</v>
      </c>
      <c r="APL10" s="600" t="s">
        <v>5632</v>
      </c>
      <c r="APM10" s="2947" t="s">
        <v>7747</v>
      </c>
      <c r="APN10" s="600" t="s">
        <v>5633</v>
      </c>
      <c r="APO10" s="600" t="s">
        <v>5632</v>
      </c>
      <c r="APP10" s="2947" t="s">
        <v>7747</v>
      </c>
      <c r="APQ10" s="600" t="s">
        <v>5633</v>
      </c>
      <c r="APR10" s="653" t="s">
        <v>3</v>
      </c>
      <c r="APS10" s="1505" t="s">
        <v>2239</v>
      </c>
      <c r="APT10" s="1505" t="s">
        <v>2240</v>
      </c>
      <c r="APU10" s="600" t="s">
        <v>2241</v>
      </c>
      <c r="APV10" s="600" t="s">
        <v>2242</v>
      </c>
      <c r="APW10" s="659" t="s">
        <v>8951</v>
      </c>
      <c r="APX10" s="600" t="s">
        <v>962</v>
      </c>
      <c r="APY10" s="1505" t="s">
        <v>3</v>
      </c>
      <c r="APZ10" s="1505" t="s">
        <v>2239</v>
      </c>
      <c r="AQA10" s="1505" t="s">
        <v>2240</v>
      </c>
      <c r="AQB10" s="600" t="s">
        <v>2241</v>
      </c>
      <c r="AQC10" s="600" t="s">
        <v>2242</v>
      </c>
      <c r="AQD10" s="659" t="s">
        <v>2243</v>
      </c>
      <c r="AQE10" s="600" t="s">
        <v>962</v>
      </c>
      <c r="AQF10" s="1505" t="s">
        <v>3</v>
      </c>
      <c r="AQG10" s="1505" t="s">
        <v>2239</v>
      </c>
      <c r="AQH10" s="1505" t="s">
        <v>2240</v>
      </c>
      <c r="AQI10" s="1505" t="s">
        <v>2239</v>
      </c>
      <c r="AQJ10" s="1505" t="s">
        <v>2240</v>
      </c>
      <c r="AQK10" s="600" t="s">
        <v>8882</v>
      </c>
      <c r="AQL10" s="600" t="s">
        <v>962</v>
      </c>
      <c r="AQM10" s="952"/>
      <c r="AQN10" s="949"/>
      <c r="AQO10" s="949"/>
      <c r="AQP10" s="949"/>
      <c r="AQQ10" s="949" t="s">
        <v>3172</v>
      </c>
      <c r="AQR10" s="949" t="s">
        <v>96</v>
      </c>
      <c r="AQS10" s="953" t="s">
        <v>3809</v>
      </c>
      <c r="AQT10" s="953" t="s">
        <v>3810</v>
      </c>
      <c r="AQU10" s="953" t="s">
        <v>3811</v>
      </c>
      <c r="AQV10" s="953" t="s">
        <v>3</v>
      </c>
      <c r="AQW10" s="953" t="s">
        <v>5231</v>
      </c>
      <c r="AQX10" s="677" t="s">
        <v>3174</v>
      </c>
      <c r="AQY10" s="953" t="s">
        <v>963</v>
      </c>
      <c r="AQZ10" s="953" t="s">
        <v>3</v>
      </c>
      <c r="ARA10" s="953" t="s">
        <v>3</v>
      </c>
      <c r="ARB10" s="953" t="s">
        <v>5232</v>
      </c>
      <c r="ARC10" s="953" t="s">
        <v>963</v>
      </c>
      <c r="ARD10" s="677" t="s">
        <v>3174</v>
      </c>
      <c r="ARE10" s="646" t="s">
        <v>4</v>
      </c>
      <c r="ARF10" s="949" t="s">
        <v>990</v>
      </c>
      <c r="ARG10" s="646" t="s">
        <v>80</v>
      </c>
      <c r="ARH10" s="949" t="s">
        <v>963</v>
      </c>
      <c r="ARI10" s="949" t="s">
        <v>990</v>
      </c>
      <c r="ARJ10" s="646" t="s">
        <v>80</v>
      </c>
      <c r="ARK10" s="949" t="s">
        <v>963</v>
      </c>
      <c r="ARL10" s="953" t="s">
        <v>970</v>
      </c>
      <c r="ARM10" s="949" t="s">
        <v>970</v>
      </c>
      <c r="ARN10" s="646" t="s">
        <v>5233</v>
      </c>
      <c r="ARO10" s="646" t="s">
        <v>963</v>
      </c>
      <c r="ARP10" s="681" t="s">
        <v>5234</v>
      </c>
      <c r="ARQ10" s="954" t="s">
        <v>5234</v>
      </c>
      <c r="ARR10" s="666" t="s">
        <v>80</v>
      </c>
      <c r="ARS10" s="662" t="s">
        <v>963</v>
      </c>
      <c r="ART10" s="949" t="s">
        <v>2453</v>
      </c>
      <c r="ARU10" s="949" t="s">
        <v>963</v>
      </c>
      <c r="ARV10" s="949" t="s">
        <v>992</v>
      </c>
      <c r="ARW10" s="949" t="s">
        <v>992</v>
      </c>
      <c r="ARX10" s="1033" t="s">
        <v>80</v>
      </c>
      <c r="ARY10" s="646" t="s">
        <v>963</v>
      </c>
      <c r="ARZ10" s="949" t="s">
        <v>992</v>
      </c>
      <c r="ASA10" s="949" t="s">
        <v>992</v>
      </c>
      <c r="ASB10" s="646" t="s">
        <v>80</v>
      </c>
      <c r="ASC10" s="646" t="s">
        <v>963</v>
      </c>
      <c r="ASD10" s="646" t="s">
        <v>5235</v>
      </c>
      <c r="ASE10" s="646" t="s">
        <v>5235</v>
      </c>
      <c r="ASF10" s="646" t="s">
        <v>5235</v>
      </c>
      <c r="ASG10" s="646" t="s">
        <v>5235</v>
      </c>
      <c r="ASH10" s="646" t="s">
        <v>5235</v>
      </c>
      <c r="ASI10" s="646" t="s">
        <v>5235</v>
      </c>
      <c r="ASJ10" s="646" t="s">
        <v>5235</v>
      </c>
      <c r="ASK10" s="646" t="s">
        <v>5235</v>
      </c>
      <c r="ASL10" s="646" t="s">
        <v>5235</v>
      </c>
      <c r="ASM10" s="949" t="s">
        <v>990</v>
      </c>
      <c r="ASN10" s="949" t="s">
        <v>990</v>
      </c>
      <c r="ASO10" s="949" t="s">
        <v>990</v>
      </c>
      <c r="ASP10" s="949" t="s">
        <v>990</v>
      </c>
      <c r="ASQ10" s="949" t="s">
        <v>990</v>
      </c>
      <c r="ASR10" s="949" t="s">
        <v>990</v>
      </c>
      <c r="ASS10" s="949" t="s">
        <v>990</v>
      </c>
      <c r="AST10" s="949" t="s">
        <v>990</v>
      </c>
      <c r="ASU10" s="949" t="s">
        <v>990</v>
      </c>
      <c r="ASV10" s="949" t="s">
        <v>990</v>
      </c>
      <c r="ASW10" s="646" t="s">
        <v>5233</v>
      </c>
      <c r="ASX10" s="646" t="s">
        <v>5233</v>
      </c>
      <c r="ASY10" s="646" t="s">
        <v>5233</v>
      </c>
      <c r="ASZ10" s="646" t="s">
        <v>5233</v>
      </c>
      <c r="ATA10" s="646" t="s">
        <v>5233</v>
      </c>
      <c r="ATB10" s="646" t="s">
        <v>5233</v>
      </c>
      <c r="ATC10" s="646" t="s">
        <v>5233</v>
      </c>
      <c r="ATD10" s="646" t="s">
        <v>5233</v>
      </c>
      <c r="ATE10" s="646" t="s">
        <v>5233</v>
      </c>
      <c r="ATF10" s="949" t="s">
        <v>990</v>
      </c>
      <c r="ATG10" s="949" t="s">
        <v>990</v>
      </c>
      <c r="ATH10" s="949" t="s">
        <v>990</v>
      </c>
      <c r="ATI10" s="949" t="s">
        <v>990</v>
      </c>
      <c r="ATJ10" s="949" t="s">
        <v>990</v>
      </c>
      <c r="ATK10" s="949" t="s">
        <v>990</v>
      </c>
      <c r="ATL10" s="949" t="s">
        <v>990</v>
      </c>
      <c r="ATM10" s="949" t="s">
        <v>990</v>
      </c>
      <c r="ATN10" s="949" t="s">
        <v>990</v>
      </c>
      <c r="ATO10" s="949" t="s">
        <v>990</v>
      </c>
      <c r="ATP10" s="646" t="s">
        <v>5233</v>
      </c>
      <c r="ATQ10" s="646" t="s">
        <v>5233</v>
      </c>
      <c r="ATR10" s="646" t="s">
        <v>5233</v>
      </c>
      <c r="ATS10" s="646" t="s">
        <v>5233</v>
      </c>
      <c r="ATT10" s="646" t="s">
        <v>5233</v>
      </c>
      <c r="ATU10" s="646" t="s">
        <v>5233</v>
      </c>
      <c r="ATV10" s="646" t="s">
        <v>5233</v>
      </c>
      <c r="ATW10" s="646" t="s">
        <v>5233</v>
      </c>
      <c r="ATX10" s="646" t="s">
        <v>5233</v>
      </c>
      <c r="ATY10" s="949" t="s">
        <v>990</v>
      </c>
      <c r="ATZ10" s="949" t="s">
        <v>990</v>
      </c>
      <c r="AUA10" s="949" t="s">
        <v>990</v>
      </c>
      <c r="AUB10" s="949" t="s">
        <v>990</v>
      </c>
      <c r="AUC10" s="949" t="s">
        <v>990</v>
      </c>
      <c r="AUD10" s="949" t="s">
        <v>990</v>
      </c>
      <c r="AUE10" s="949" t="s">
        <v>990</v>
      </c>
      <c r="AUF10" s="949" t="s">
        <v>990</v>
      </c>
      <c r="AUG10" s="949" t="s">
        <v>5452</v>
      </c>
      <c r="AUH10" s="949" t="s">
        <v>5452</v>
      </c>
      <c r="AUI10" s="646" t="s">
        <v>3502</v>
      </c>
      <c r="AUJ10" s="646" t="s">
        <v>3502</v>
      </c>
      <c r="AUK10" s="681" t="s">
        <v>994</v>
      </c>
      <c r="AUL10" s="666" t="s">
        <v>963</v>
      </c>
      <c r="AUM10" s="666" t="s">
        <v>5237</v>
      </c>
      <c r="AUN10" s="666" t="s">
        <v>5237</v>
      </c>
      <c r="AUO10" s="666" t="s">
        <v>5236</v>
      </c>
      <c r="AUP10" s="662" t="s">
        <v>5237</v>
      </c>
      <c r="AUQ10" s="646" t="s">
        <v>5237</v>
      </c>
      <c r="AUR10" s="646" t="s">
        <v>5237</v>
      </c>
      <c r="AUS10" s="646" t="s">
        <v>5237</v>
      </c>
      <c r="AUT10" s="646" t="s">
        <v>5237</v>
      </c>
      <c r="AUU10" s="646" t="s">
        <v>5236</v>
      </c>
      <c r="AUV10" s="646" t="s">
        <v>5237</v>
      </c>
      <c r="AUW10" s="646" t="s">
        <v>5237</v>
      </c>
      <c r="AUX10" s="646" t="s">
        <v>996</v>
      </c>
      <c r="AUY10" s="646" t="s">
        <v>5237</v>
      </c>
      <c r="AUZ10" s="600" t="s">
        <v>296</v>
      </c>
      <c r="AVA10" s="600" t="s">
        <v>296</v>
      </c>
      <c r="AVB10" s="600" t="s">
        <v>5238</v>
      </c>
      <c r="AVC10" s="600" t="s">
        <v>296</v>
      </c>
      <c r="AVD10" s="600" t="s">
        <v>296</v>
      </c>
      <c r="AVE10" s="600" t="s">
        <v>4</v>
      </c>
      <c r="AVF10" s="646" t="s">
        <v>957</v>
      </c>
      <c r="AVG10" s="666" t="s">
        <v>963</v>
      </c>
      <c r="AVH10" s="646" t="s">
        <v>5239</v>
      </c>
      <c r="AVI10" s="646" t="s">
        <v>5237</v>
      </c>
      <c r="AVJ10" s="646" t="s">
        <v>5239</v>
      </c>
      <c r="AVK10" s="646" t="s">
        <v>5239</v>
      </c>
      <c r="AVL10" s="686" t="s">
        <v>979</v>
      </c>
      <c r="AVM10" s="646" t="s">
        <v>963</v>
      </c>
      <c r="AVN10" s="646" t="s">
        <v>979</v>
      </c>
      <c r="AVO10" s="646" t="s">
        <v>979</v>
      </c>
      <c r="AVP10" s="646" t="s">
        <v>963</v>
      </c>
      <c r="AVQ10" s="646" t="s">
        <v>979</v>
      </c>
      <c r="AVR10" s="646" t="s">
        <v>979</v>
      </c>
      <c r="AVS10" s="646" t="s">
        <v>963</v>
      </c>
      <c r="AVT10" s="646" t="s">
        <v>979</v>
      </c>
      <c r="AVU10" s="646" t="s">
        <v>979</v>
      </c>
      <c r="AVV10" s="646" t="s">
        <v>963</v>
      </c>
      <c r="AVW10" s="646" t="s">
        <v>979</v>
      </c>
      <c r="AVX10" s="646" t="s">
        <v>979</v>
      </c>
      <c r="AVY10" s="964" t="s">
        <v>979</v>
      </c>
      <c r="AVZ10" s="686" t="s">
        <v>979</v>
      </c>
      <c r="AWA10" s="646" t="s">
        <v>963</v>
      </c>
      <c r="AWB10" s="646" t="s">
        <v>979</v>
      </c>
      <c r="AWC10" s="646" t="s">
        <v>979</v>
      </c>
      <c r="AWD10" s="646" t="s">
        <v>963</v>
      </c>
      <c r="AWE10" s="646" t="s">
        <v>979</v>
      </c>
      <c r="AWF10" s="646" t="s">
        <v>979</v>
      </c>
      <c r="AWG10" s="646" t="s">
        <v>963</v>
      </c>
      <c r="AWH10" s="646" t="s">
        <v>979</v>
      </c>
      <c r="AWI10" s="1879" t="s">
        <v>990</v>
      </c>
      <c r="AWJ10" s="949" t="s">
        <v>990</v>
      </c>
      <c r="AWK10" s="949" t="s">
        <v>990</v>
      </c>
      <c r="AWL10" s="949" t="s">
        <v>990</v>
      </c>
      <c r="AWM10" s="949" t="s">
        <v>990</v>
      </c>
      <c r="AWN10" s="949" t="s">
        <v>990</v>
      </c>
      <c r="AWO10" s="949" t="s">
        <v>990</v>
      </c>
      <c r="AWP10" s="949" t="s">
        <v>990</v>
      </c>
      <c r="AWQ10" s="949" t="s">
        <v>990</v>
      </c>
      <c r="AWR10" s="949" t="s">
        <v>990</v>
      </c>
      <c r="AWS10" s="686" t="s">
        <v>990</v>
      </c>
      <c r="AWT10" s="646" t="s">
        <v>963</v>
      </c>
      <c r="AWU10" s="646" t="s">
        <v>990</v>
      </c>
      <c r="AWV10" s="646" t="s">
        <v>963</v>
      </c>
      <c r="AWW10" s="646" t="s">
        <v>990</v>
      </c>
      <c r="AWX10" s="646" t="s">
        <v>963</v>
      </c>
      <c r="AWY10" s="646" t="s">
        <v>990</v>
      </c>
      <c r="AWZ10" s="646" t="s">
        <v>963</v>
      </c>
      <c r="AXA10" s="646" t="s">
        <v>990</v>
      </c>
      <c r="AXB10" s="646" t="s">
        <v>990</v>
      </c>
      <c r="AXC10" s="646" t="s">
        <v>990</v>
      </c>
      <c r="AXD10" s="646" t="s">
        <v>963</v>
      </c>
      <c r="AXE10" s="646" t="s">
        <v>990</v>
      </c>
      <c r="AXF10" s="646" t="s">
        <v>963</v>
      </c>
      <c r="AXG10" s="646" t="s">
        <v>990</v>
      </c>
      <c r="AXH10" s="646" t="s">
        <v>963</v>
      </c>
      <c r="AXI10" s="646" t="s">
        <v>990</v>
      </c>
      <c r="AXK10" s="2042" t="s">
        <v>80</v>
      </c>
      <c r="AXL10" s="2042" t="s">
        <v>6512</v>
      </c>
      <c r="AXM10" s="2042" t="s">
        <v>2796</v>
      </c>
      <c r="AXN10" s="2042" t="s">
        <v>80</v>
      </c>
      <c r="AXO10" s="2042" t="s">
        <v>6512</v>
      </c>
      <c r="AXP10" s="2042" t="s">
        <v>2796</v>
      </c>
      <c r="AXQ10" s="659"/>
      <c r="AXR10" s="659"/>
      <c r="AXS10" s="659"/>
      <c r="AXT10" s="659"/>
      <c r="AXU10" s="659"/>
      <c r="AXV10" s="659"/>
      <c r="AXW10" s="659"/>
      <c r="AXX10" s="659"/>
      <c r="AXY10" s="659"/>
      <c r="AXZ10" s="659"/>
      <c r="AYA10" s="659"/>
      <c r="AYB10" s="659"/>
      <c r="AYC10" s="658"/>
      <c r="AYD10" s="659"/>
      <c r="AYE10" s="659"/>
      <c r="AYF10" s="659"/>
      <c r="AYG10" s="659"/>
      <c r="AYH10" s="659"/>
      <c r="AYI10" s="659"/>
      <c r="AYJ10" s="659"/>
      <c r="AYK10" s="659"/>
      <c r="AYL10" s="659"/>
      <c r="AYM10" s="659"/>
      <c r="AYN10" s="659"/>
      <c r="AYO10" s="659"/>
      <c r="AYP10" s="659"/>
      <c r="AYQ10" s="659"/>
      <c r="AYR10" s="659"/>
      <c r="AYS10" s="659"/>
      <c r="AYT10" s="659"/>
      <c r="AYU10" s="659"/>
      <c r="AYV10" s="659"/>
      <c r="AYW10" s="659"/>
      <c r="AYX10" s="659"/>
      <c r="AYY10" s="659"/>
      <c r="AYZ10" s="659"/>
      <c r="AZA10" s="659"/>
      <c r="AZB10" s="659"/>
      <c r="AZC10" s="659"/>
      <c r="AZD10" s="659"/>
      <c r="AZE10" s="659"/>
      <c r="AZF10" s="659"/>
      <c r="AZG10" s="659"/>
      <c r="AZH10" s="659"/>
      <c r="AZI10" s="659"/>
      <c r="AZJ10" s="659"/>
      <c r="AZK10" s="659"/>
      <c r="AZL10" s="659"/>
      <c r="AZM10" s="659"/>
      <c r="AZN10" s="659"/>
      <c r="AZO10" s="659"/>
      <c r="AZP10" s="659"/>
      <c r="AZQ10" s="659"/>
      <c r="AZR10" s="659"/>
      <c r="AZS10" s="659"/>
      <c r="AZT10" s="659"/>
      <c r="AZU10" s="659"/>
      <c r="AZV10" s="659"/>
      <c r="AZW10" s="659"/>
      <c r="AZX10" s="659"/>
      <c r="AZY10" s="658"/>
      <c r="AZZ10" s="659"/>
      <c r="BAA10" s="659"/>
      <c r="BAB10" s="659"/>
      <c r="BAC10" s="659"/>
      <c r="BAD10" s="659"/>
      <c r="BAE10" s="659"/>
      <c r="BAF10" s="659"/>
      <c r="BAG10" s="659"/>
      <c r="BAH10" s="659"/>
      <c r="BAI10" s="659"/>
      <c r="BAJ10" s="659"/>
      <c r="BAK10" s="658"/>
      <c r="BAL10" s="659"/>
      <c r="BAM10" s="659"/>
      <c r="BAN10" s="659"/>
      <c r="BAO10" s="659"/>
      <c r="BAP10" s="659"/>
      <c r="BAQ10" s="659"/>
      <c r="BAR10" s="659"/>
      <c r="BAS10" s="659"/>
      <c r="BAT10" s="659"/>
      <c r="BAU10" s="659"/>
      <c r="BAV10" s="659"/>
      <c r="BAW10" s="3893"/>
      <c r="BAX10" s="3893"/>
      <c r="BAY10" s="3893"/>
      <c r="BAZ10" s="3893"/>
      <c r="BBA10" s="659"/>
      <c r="BBB10" s="659"/>
      <c r="BBC10" s="659"/>
      <c r="BBD10" s="659"/>
      <c r="BBE10" s="658"/>
      <c r="BBF10" s="659"/>
      <c r="BBG10" s="659"/>
      <c r="BBH10" s="659"/>
      <c r="BBI10" s="659"/>
      <c r="BBJ10" s="659"/>
      <c r="BBK10" s="659"/>
      <c r="BBL10" s="659"/>
      <c r="BBM10" s="659"/>
      <c r="BBN10" s="659"/>
      <c r="BBO10" s="659"/>
      <c r="BBP10" s="659"/>
      <c r="BBQ10" s="658"/>
      <c r="BBR10" s="659"/>
      <c r="BBS10" s="659"/>
      <c r="BBT10" s="659"/>
      <c r="BBU10" s="659"/>
      <c r="BBV10" s="659"/>
      <c r="BBW10" s="659"/>
      <c r="BBX10" s="659"/>
      <c r="BBY10" s="659"/>
      <c r="BBZ10" s="659"/>
      <c r="BCA10" s="659"/>
      <c r="BCB10" s="659"/>
      <c r="BCC10" s="659"/>
      <c r="BCD10" s="659"/>
      <c r="BCE10" s="659"/>
      <c r="BCF10" s="659"/>
      <c r="BCG10" s="659"/>
      <c r="BCH10" s="659"/>
      <c r="BCI10" s="659"/>
      <c r="BCJ10" s="659"/>
      <c r="BCK10" s="659"/>
      <c r="BCL10" s="659"/>
      <c r="BCM10" s="659"/>
      <c r="BCN10" s="659"/>
      <c r="BCO10" s="659"/>
      <c r="BCP10" s="659"/>
      <c r="BCQ10" s="659"/>
      <c r="BCR10" s="659"/>
      <c r="BCS10" s="659"/>
      <c r="BCT10" s="659"/>
      <c r="BCU10" s="659"/>
      <c r="BCV10" s="659"/>
      <c r="BCW10" s="659"/>
      <c r="BCX10" s="659"/>
      <c r="BCY10" s="659"/>
      <c r="BCZ10" s="659"/>
      <c r="BDA10" s="659"/>
      <c r="BDB10" s="659"/>
      <c r="BDC10" s="659"/>
      <c r="BDD10" s="659"/>
      <c r="BDE10" s="659"/>
      <c r="BDF10" s="659"/>
      <c r="BDG10" s="659"/>
      <c r="BDH10" s="659"/>
      <c r="BDI10" s="659"/>
      <c r="BDJ10" s="659"/>
      <c r="BDK10" s="659"/>
      <c r="BDL10" s="659"/>
      <c r="BDM10" s="659"/>
      <c r="BDN10" s="659"/>
      <c r="BDO10" s="659"/>
      <c r="BDP10" s="659"/>
      <c r="BDQ10" s="659"/>
      <c r="BDR10" s="659"/>
      <c r="BDS10" s="659"/>
      <c r="BDT10" s="659"/>
      <c r="BDU10" s="659"/>
      <c r="BDV10" s="659"/>
      <c r="BDW10" s="659"/>
      <c r="BDX10" s="659"/>
      <c r="BDY10" s="659"/>
      <c r="BDZ10" s="659"/>
      <c r="BEA10" s="659"/>
      <c r="BEB10" s="659"/>
      <c r="BEC10" s="659"/>
      <c r="BED10" s="659"/>
      <c r="BEE10" s="659"/>
      <c r="BEF10" s="659"/>
      <c r="BEG10" s="659"/>
      <c r="BEH10" s="659"/>
      <c r="BEI10" s="659"/>
      <c r="BEJ10" s="659"/>
      <c r="BEK10" s="659"/>
      <c r="BEL10" s="659"/>
      <c r="BEM10" s="659"/>
      <c r="BEN10" s="659"/>
      <c r="BEO10" s="659"/>
      <c r="BEP10" s="659"/>
      <c r="BEQ10" s="659"/>
      <c r="BER10" s="659"/>
      <c r="BES10" s="659"/>
      <c r="BET10" s="659"/>
      <c r="BEU10" s="659"/>
      <c r="BEV10" s="659"/>
      <c r="BEW10" s="658"/>
      <c r="BEX10" s="659"/>
      <c r="BEY10" s="659"/>
      <c r="BEZ10" s="659"/>
      <c r="BFA10" s="659"/>
      <c r="BFB10" s="659"/>
      <c r="BFC10" s="659"/>
      <c r="BFD10" s="659"/>
      <c r="BFE10" s="659"/>
      <c r="BFF10" s="659"/>
      <c r="BFG10" s="659"/>
      <c r="BFH10" s="659"/>
      <c r="BFI10" s="2057"/>
      <c r="BFJ10" s="2817"/>
      <c r="BFK10" s="2817"/>
      <c r="BFL10" s="2817"/>
      <c r="BFM10" s="2817" t="s">
        <v>5894</v>
      </c>
      <c r="BFN10" s="2817" t="s">
        <v>5895</v>
      </c>
      <c r="BFO10" s="2817" t="s">
        <v>5896</v>
      </c>
      <c r="BFP10" s="2817" t="s">
        <v>5894</v>
      </c>
      <c r="BFQ10" s="2817" t="s">
        <v>5897</v>
      </c>
      <c r="BFR10" s="2817" t="s">
        <v>5898</v>
      </c>
      <c r="BFS10" s="1116" t="s">
        <v>984</v>
      </c>
      <c r="BFT10" s="600" t="s">
        <v>983</v>
      </c>
      <c r="BFU10" s="600" t="s">
        <v>983</v>
      </c>
      <c r="BFV10" s="600" t="s">
        <v>5925</v>
      </c>
      <c r="BFW10" s="600" t="s">
        <v>984</v>
      </c>
      <c r="BFX10" s="600" t="s">
        <v>5925</v>
      </c>
      <c r="BFY10" s="600" t="s">
        <v>5925</v>
      </c>
      <c r="BFZ10" s="600" t="s">
        <v>983</v>
      </c>
      <c r="BGA10" s="600" t="s">
        <v>5925</v>
      </c>
      <c r="BGB10" s="600" t="s">
        <v>5926</v>
      </c>
      <c r="BGC10" s="1116" t="s">
        <v>983</v>
      </c>
      <c r="BGD10" s="600" t="s">
        <v>5947</v>
      </c>
      <c r="BGE10" s="600" t="s">
        <v>983</v>
      </c>
      <c r="BGF10" s="600" t="s">
        <v>5947</v>
      </c>
      <c r="BGG10" s="600" t="s">
        <v>983</v>
      </c>
      <c r="BGH10" s="600" t="s">
        <v>983</v>
      </c>
      <c r="BGI10" s="600" t="s">
        <v>983</v>
      </c>
      <c r="BGJ10" s="600" t="s">
        <v>983</v>
      </c>
      <c r="BGK10" s="600" t="s">
        <v>983</v>
      </c>
      <c r="BGL10" s="600" t="s">
        <v>962</v>
      </c>
      <c r="BGM10" s="1116" t="s">
        <v>983</v>
      </c>
      <c r="BGN10" s="600" t="s">
        <v>983</v>
      </c>
      <c r="BGO10" s="600" t="s">
        <v>6020</v>
      </c>
      <c r="BGP10" s="600" t="s">
        <v>983</v>
      </c>
      <c r="BGQ10" s="600" t="s">
        <v>983</v>
      </c>
      <c r="BGR10" s="600" t="s">
        <v>6020</v>
      </c>
      <c r="BGS10" s="600" t="s">
        <v>983</v>
      </c>
      <c r="BGT10" s="600" t="s">
        <v>983</v>
      </c>
      <c r="BGU10" s="600" t="s">
        <v>983</v>
      </c>
      <c r="BGV10" s="600" t="s">
        <v>6021</v>
      </c>
      <c r="BGW10" s="1116" t="s">
        <v>983</v>
      </c>
      <c r="BGX10" s="600" t="s">
        <v>983</v>
      </c>
      <c r="BGY10" s="600" t="s">
        <v>983</v>
      </c>
      <c r="BGZ10" s="600" t="s">
        <v>983</v>
      </c>
      <c r="BHA10" s="600" t="s">
        <v>6020</v>
      </c>
      <c r="BHB10" s="600" t="s">
        <v>6020</v>
      </c>
      <c r="BHC10" s="600" t="s">
        <v>983</v>
      </c>
      <c r="BHD10" s="600" t="s">
        <v>983</v>
      </c>
      <c r="BHE10" s="600" t="s">
        <v>6020</v>
      </c>
      <c r="BHF10" s="600" t="s">
        <v>6021</v>
      </c>
      <c r="BHG10" s="1116" t="s">
        <v>983</v>
      </c>
      <c r="BHH10" s="600" t="s">
        <v>6020</v>
      </c>
      <c r="BHI10" s="600" t="s">
        <v>6020</v>
      </c>
      <c r="BHJ10" s="600" t="s">
        <v>6020</v>
      </c>
      <c r="BHK10" s="600" t="s">
        <v>6020</v>
      </c>
      <c r="BHL10" s="600" t="s">
        <v>983</v>
      </c>
      <c r="BHM10" s="600" t="s">
        <v>983</v>
      </c>
      <c r="BHN10" s="600" t="s">
        <v>983</v>
      </c>
      <c r="BHO10" s="600" t="s">
        <v>983</v>
      </c>
      <c r="BHP10" s="600" t="s">
        <v>962</v>
      </c>
      <c r="BHQ10" s="1116" t="s">
        <v>983</v>
      </c>
      <c r="BHR10" s="600" t="s">
        <v>6020</v>
      </c>
      <c r="BHS10" s="600" t="s">
        <v>6020</v>
      </c>
      <c r="BHT10" s="600" t="s">
        <v>983</v>
      </c>
      <c r="BHU10" s="600" t="s">
        <v>6020</v>
      </c>
      <c r="BHV10" s="600" t="s">
        <v>6020</v>
      </c>
      <c r="BHW10" s="600" t="s">
        <v>983</v>
      </c>
      <c r="BHX10" s="600" t="s">
        <v>983</v>
      </c>
      <c r="BHY10" s="600" t="s">
        <v>6020</v>
      </c>
      <c r="BHZ10" s="600" t="s">
        <v>6021</v>
      </c>
      <c r="BIA10" s="1116"/>
      <c r="BIB10" s="600"/>
      <c r="BIC10" s="600"/>
      <c r="BID10" s="600"/>
      <c r="BIE10" s="600"/>
      <c r="BIF10" s="600" t="s">
        <v>7688</v>
      </c>
      <c r="BIG10" s="600"/>
      <c r="BIH10" s="1116"/>
      <c r="BII10" s="600"/>
      <c r="BIJ10" s="600"/>
      <c r="BIK10" s="1116" t="s">
        <v>7688</v>
      </c>
      <c r="BIL10" s="600" t="s">
        <v>7688</v>
      </c>
      <c r="BIM10" s="600" t="s">
        <v>7689</v>
      </c>
      <c r="BIN10" s="600" t="s">
        <v>962</v>
      </c>
      <c r="BIO10" s="1116"/>
      <c r="BIP10" s="600"/>
      <c r="BIQ10" s="600"/>
      <c r="BIR10" s="600"/>
      <c r="BIS10" s="600"/>
      <c r="BIT10" s="600"/>
      <c r="BIU10" s="600"/>
      <c r="BIV10" s="600"/>
      <c r="BIW10" s="600"/>
      <c r="BIX10" s="600"/>
      <c r="BIY10" s="600" t="s">
        <v>7688</v>
      </c>
      <c r="BIZ10" s="600"/>
      <c r="BJA10" s="2094" t="s">
        <v>6174</v>
      </c>
      <c r="BJB10" s="2095" t="s">
        <v>6174</v>
      </c>
      <c r="BJC10" s="2095" t="s">
        <v>6174</v>
      </c>
      <c r="BJD10" s="2095" t="s">
        <v>6175</v>
      </c>
      <c r="BJE10" s="2096" t="s">
        <v>6176</v>
      </c>
      <c r="BJF10" s="2096" t="s">
        <v>6174</v>
      </c>
      <c r="BJG10" s="2095" t="s">
        <v>6177</v>
      </c>
      <c r="BJH10" s="2096" t="s">
        <v>6176</v>
      </c>
      <c r="BJI10" s="2096" t="s">
        <v>6174</v>
      </c>
      <c r="BJJ10" s="2095" t="s">
        <v>6175</v>
      </c>
      <c r="BJK10" s="2097" t="s">
        <v>6178</v>
      </c>
      <c r="BJL10" s="2094" t="s">
        <v>6174</v>
      </c>
      <c r="BJM10" s="2095" t="s">
        <v>6174</v>
      </c>
      <c r="BJN10" s="2095" t="s">
        <v>6174</v>
      </c>
      <c r="BJO10" s="2095" t="s">
        <v>6175</v>
      </c>
      <c r="BJP10" s="2097" t="s">
        <v>6178</v>
      </c>
      <c r="BJQ10" s="2094" t="s">
        <v>6174</v>
      </c>
      <c r="BJR10" s="2095" t="s">
        <v>6174</v>
      </c>
      <c r="BJS10" s="2095" t="s">
        <v>6174</v>
      </c>
      <c r="BJT10" s="2095" t="s">
        <v>6175</v>
      </c>
      <c r="BJU10" s="2097" t="s">
        <v>6178</v>
      </c>
      <c r="BJV10" s="1116" t="s">
        <v>961</v>
      </c>
      <c r="BJW10" s="600" t="s">
        <v>6021</v>
      </c>
      <c r="BJX10" s="1116"/>
      <c r="BJY10" s="600"/>
      <c r="BJZ10" s="2817"/>
      <c r="BKA10" s="2817"/>
      <c r="BKB10" s="2817" t="s">
        <v>6096</v>
      </c>
      <c r="BKC10" s="2817" t="s">
        <v>5897</v>
      </c>
      <c r="BKD10" s="2817" t="s">
        <v>6097</v>
      </c>
      <c r="BKE10" s="2817" t="s">
        <v>5897</v>
      </c>
      <c r="BKF10" s="2817" t="s">
        <v>6098</v>
      </c>
      <c r="BKG10" s="2817" t="s">
        <v>5898</v>
      </c>
      <c r="BKH10" s="2057" t="s">
        <v>2435</v>
      </c>
      <c r="BKI10" s="2817" t="s">
        <v>6099</v>
      </c>
      <c r="BKJ10" s="2817" t="s">
        <v>6097</v>
      </c>
      <c r="BKK10" s="2817" t="s">
        <v>6100</v>
      </c>
      <c r="BKL10" s="2817" t="s">
        <v>6101</v>
      </c>
      <c r="BKM10" s="2817" t="s">
        <v>5897</v>
      </c>
      <c r="BKN10" s="2817" t="s">
        <v>6096</v>
      </c>
      <c r="BKO10" s="2817" t="s">
        <v>6097</v>
      </c>
      <c r="BKP10" s="2817" t="s">
        <v>6102</v>
      </c>
      <c r="BKQ10" s="2817" t="s">
        <v>6103</v>
      </c>
      <c r="BKR10" s="2057" t="s">
        <v>6104</v>
      </c>
      <c r="BKS10" s="2817" t="s">
        <v>5897</v>
      </c>
      <c r="BKT10" s="2817" t="s">
        <v>6104</v>
      </c>
      <c r="BKU10" s="2817" t="s">
        <v>6097</v>
      </c>
      <c r="BKV10" s="2817" t="s">
        <v>5897</v>
      </c>
      <c r="BKW10" s="2817" t="s">
        <v>5897</v>
      </c>
      <c r="BKX10" s="2817" t="s">
        <v>6097</v>
      </c>
      <c r="BKY10" s="2817" t="s">
        <v>6102</v>
      </c>
      <c r="BKZ10" s="2817" t="s">
        <v>5897</v>
      </c>
      <c r="BLA10" s="2817" t="s">
        <v>5898</v>
      </c>
      <c r="BLB10" s="2393" t="s">
        <v>6179</v>
      </c>
      <c r="BLC10" s="2394" t="s">
        <v>6179</v>
      </c>
      <c r="BLD10" s="2395" t="s">
        <v>6178</v>
      </c>
      <c r="BLE10" s="2393" t="s">
        <v>6179</v>
      </c>
      <c r="BLF10" s="2394" t="s">
        <v>6179</v>
      </c>
      <c r="BLG10" s="2395" t="s">
        <v>6178</v>
      </c>
      <c r="BLH10" s="2393" t="s">
        <v>6179</v>
      </c>
      <c r="BLI10" s="2394" t="s">
        <v>6179</v>
      </c>
      <c r="BLJ10" s="2395" t="s">
        <v>6178</v>
      </c>
      <c r="BLK10" s="2393" t="s">
        <v>6179</v>
      </c>
      <c r="BLL10" s="2394" t="s">
        <v>6179</v>
      </c>
      <c r="BLM10" s="2395" t="s">
        <v>6178</v>
      </c>
      <c r="BLN10" s="2393" t="s">
        <v>6179</v>
      </c>
      <c r="BLO10" s="2394" t="s">
        <v>6179</v>
      </c>
      <c r="BLP10" s="2395" t="s">
        <v>6178</v>
      </c>
      <c r="BLQ10" s="2393" t="s">
        <v>6179</v>
      </c>
      <c r="BLR10" s="2394" t="s">
        <v>6179</v>
      </c>
      <c r="BLS10" s="2395" t="s">
        <v>6178</v>
      </c>
      <c r="BLT10" s="2393" t="s">
        <v>6179</v>
      </c>
      <c r="BLU10" s="2394" t="s">
        <v>6179</v>
      </c>
      <c r="BLV10" s="2395" t="s">
        <v>6178</v>
      </c>
      <c r="BLW10" s="2393" t="s">
        <v>6179</v>
      </c>
      <c r="BLX10" s="2394" t="s">
        <v>6179</v>
      </c>
      <c r="BLY10" s="2395" t="s">
        <v>6178</v>
      </c>
      <c r="BLZ10" s="2158" t="s">
        <v>7080</v>
      </c>
      <c r="BMA10" s="2396" t="s">
        <v>7081</v>
      </c>
      <c r="BMB10" s="2160" t="s">
        <v>7082</v>
      </c>
      <c r="BMC10" s="2158" t="s">
        <v>7083</v>
      </c>
      <c r="BMD10" s="2396" t="s">
        <v>7081</v>
      </c>
      <c r="BME10" s="2160" t="s">
        <v>7082</v>
      </c>
      <c r="BMF10" s="2158" t="s">
        <v>7084</v>
      </c>
      <c r="BMG10" s="2396" t="s">
        <v>7081</v>
      </c>
      <c r="BMH10" s="2160" t="s">
        <v>7082</v>
      </c>
      <c r="BMI10" s="2158" t="s">
        <v>7084</v>
      </c>
      <c r="BMJ10" s="2396" t="s">
        <v>7081</v>
      </c>
      <c r="BMK10" s="2160" t="s">
        <v>7082</v>
      </c>
      <c r="BML10" s="2158" t="s">
        <v>7084</v>
      </c>
      <c r="BMM10" s="2396" t="s">
        <v>7081</v>
      </c>
      <c r="BMN10" s="2160" t="s">
        <v>7082</v>
      </c>
      <c r="BMO10" s="2158" t="s">
        <v>7084</v>
      </c>
      <c r="BMP10" s="2396" t="s">
        <v>7081</v>
      </c>
      <c r="BMQ10" s="2160" t="s">
        <v>7082</v>
      </c>
      <c r="BMR10" s="2158" t="s">
        <v>7084</v>
      </c>
      <c r="BMS10" s="2396" t="s">
        <v>7081</v>
      </c>
      <c r="BMT10" s="2160" t="s">
        <v>7082</v>
      </c>
      <c r="BMU10" s="2158" t="s">
        <v>7084</v>
      </c>
      <c r="BMV10" s="2396" t="s">
        <v>7081</v>
      </c>
      <c r="BMW10" s="2160" t="s">
        <v>7082</v>
      </c>
      <c r="BMX10" s="2158" t="s">
        <v>7084</v>
      </c>
      <c r="BMY10" s="2396" t="s">
        <v>7081</v>
      </c>
      <c r="BMZ10" s="2160" t="s">
        <v>7082</v>
      </c>
      <c r="BNA10" s="2158" t="s">
        <v>7084</v>
      </c>
      <c r="BNB10" s="2396" t="s">
        <v>7081</v>
      </c>
      <c r="BNC10" s="2160" t="s">
        <v>7082</v>
      </c>
      <c r="BND10" s="2158" t="s">
        <v>7084</v>
      </c>
      <c r="BNE10" s="2396" t="s">
        <v>7081</v>
      </c>
      <c r="BNF10" s="2160" t="s">
        <v>7082</v>
      </c>
      <c r="BNG10" s="2158" t="s">
        <v>7084</v>
      </c>
      <c r="BNH10" s="2396" t="s">
        <v>7081</v>
      </c>
      <c r="BNI10" s="2160" t="s">
        <v>7082</v>
      </c>
      <c r="BNJ10" s="2158" t="s">
        <v>7084</v>
      </c>
      <c r="BNK10" s="2396" t="s">
        <v>7081</v>
      </c>
      <c r="BNL10" s="2160" t="s">
        <v>7082</v>
      </c>
      <c r="BNM10" s="2158" t="s">
        <v>7084</v>
      </c>
      <c r="BNN10" s="2396" t="s">
        <v>7081</v>
      </c>
      <c r="BNO10" s="2160" t="s">
        <v>7082</v>
      </c>
      <c r="BNQ10" s="976" t="s">
        <v>6457</v>
      </c>
      <c r="BNR10" s="976" t="s">
        <v>6457</v>
      </c>
      <c r="BNS10" s="976" t="s">
        <v>6457</v>
      </c>
      <c r="BNT10" s="976" t="s">
        <v>6457</v>
      </c>
      <c r="BNU10" s="976" t="s">
        <v>6457</v>
      </c>
      <c r="BNV10" s="976" t="s">
        <v>80</v>
      </c>
      <c r="BNW10" s="976" t="s">
        <v>80</v>
      </c>
    </row>
    <row r="11" spans="1:1739" s="976" customFormat="1" ht="15.75" customHeight="1" x14ac:dyDescent="0.2">
      <c r="A11" s="5591"/>
      <c r="B11" s="5591"/>
      <c r="C11" s="5591"/>
      <c r="D11" s="5591"/>
      <c r="E11" s="5592"/>
      <c r="F11" s="859" t="s">
        <v>5240</v>
      </c>
      <c r="G11" s="873"/>
      <c r="H11" s="661">
        <v>2016</v>
      </c>
      <c r="I11" s="666">
        <v>2016</v>
      </c>
      <c r="J11" s="964">
        <v>2016</v>
      </c>
      <c r="K11" s="663">
        <v>2019</v>
      </c>
      <c r="L11" s="664">
        <v>2019</v>
      </c>
      <c r="M11" s="664">
        <v>2019</v>
      </c>
      <c r="N11" s="2336" t="s">
        <v>1000</v>
      </c>
      <c r="O11" s="663">
        <v>2022</v>
      </c>
      <c r="P11" s="664">
        <v>2022</v>
      </c>
      <c r="Q11" s="664">
        <v>2022</v>
      </c>
      <c r="R11" s="1586" t="s">
        <v>7268</v>
      </c>
      <c r="S11" s="665">
        <v>2016</v>
      </c>
      <c r="T11" s="664">
        <v>2016</v>
      </c>
      <c r="U11" s="953">
        <v>2016</v>
      </c>
      <c r="V11" s="663">
        <v>2019</v>
      </c>
      <c r="W11" s="666">
        <v>2019</v>
      </c>
      <c r="X11" s="666">
        <v>2019</v>
      </c>
      <c r="Y11" s="685" t="s">
        <v>1000</v>
      </c>
      <c r="Z11" s="663">
        <v>2022</v>
      </c>
      <c r="AA11" s="666">
        <v>2022</v>
      </c>
      <c r="AB11" s="666">
        <v>2022</v>
      </c>
      <c r="AC11" s="685" t="s">
        <v>7267</v>
      </c>
      <c r="AD11" s="663">
        <v>2022</v>
      </c>
      <c r="AE11" s="662">
        <v>2022</v>
      </c>
      <c r="AF11" s="663">
        <v>2022</v>
      </c>
      <c r="AG11" s="667">
        <v>2022</v>
      </c>
      <c r="AH11" s="667">
        <v>2022</v>
      </c>
      <c r="AI11" s="663">
        <v>2022</v>
      </c>
      <c r="AJ11" s="667">
        <v>2022</v>
      </c>
      <c r="AK11" s="662">
        <v>2022</v>
      </c>
      <c r="AL11" s="663">
        <v>2022</v>
      </c>
      <c r="AM11" s="667">
        <v>2022</v>
      </c>
      <c r="AN11" s="667">
        <v>2022</v>
      </c>
      <c r="AO11" s="4084"/>
      <c r="AP11" s="2533">
        <v>2021</v>
      </c>
      <c r="AQ11" s="2529">
        <v>2021</v>
      </c>
      <c r="AR11" s="2530">
        <v>2021</v>
      </c>
      <c r="AS11" s="2529">
        <v>2021</v>
      </c>
      <c r="AT11" s="2530" t="s">
        <v>7830</v>
      </c>
      <c r="AU11" s="2529" t="s">
        <v>7830</v>
      </c>
      <c r="AV11" s="663" t="s">
        <v>1001</v>
      </c>
      <c r="AW11" s="972" t="s">
        <v>1001</v>
      </c>
      <c r="AX11" s="675" t="s">
        <v>1002</v>
      </c>
      <c r="AY11" s="972" t="s">
        <v>1002</v>
      </c>
      <c r="AZ11" s="663" t="s">
        <v>2720</v>
      </c>
      <c r="BA11" s="676" t="s">
        <v>2721</v>
      </c>
      <c r="BB11" s="2530" t="s">
        <v>5732</v>
      </c>
      <c r="BC11" s="2533" t="s">
        <v>5733</v>
      </c>
      <c r="BD11" s="670">
        <v>2022</v>
      </c>
      <c r="BE11" s="672">
        <v>2022</v>
      </c>
      <c r="BF11" s="662">
        <v>2022</v>
      </c>
      <c r="BG11" s="670">
        <v>2022</v>
      </c>
      <c r="BH11" s="672">
        <v>2022</v>
      </c>
      <c r="BI11" s="662">
        <v>2022</v>
      </c>
      <c r="BJ11" s="670">
        <v>2022</v>
      </c>
      <c r="BK11" s="672">
        <v>2022</v>
      </c>
      <c r="BL11" s="662">
        <v>2022</v>
      </c>
      <c r="BM11" s="670">
        <v>2022</v>
      </c>
      <c r="BN11" s="672">
        <v>2022</v>
      </c>
      <c r="BO11" s="662">
        <v>2022</v>
      </c>
      <c r="BP11" s="670">
        <v>2022</v>
      </c>
      <c r="BQ11" s="672">
        <v>2022</v>
      </c>
      <c r="BR11" s="662">
        <v>2022</v>
      </c>
      <c r="BS11" s="670">
        <v>2022</v>
      </c>
      <c r="BT11" s="672">
        <v>2022</v>
      </c>
      <c r="BU11" s="662">
        <v>2022</v>
      </c>
      <c r="BV11" s="663">
        <v>2019</v>
      </c>
      <c r="BW11" s="675">
        <v>2019</v>
      </c>
      <c r="BX11" s="662">
        <v>2019</v>
      </c>
      <c r="BY11" s="663">
        <v>2019</v>
      </c>
      <c r="BZ11" s="675">
        <v>2019</v>
      </c>
      <c r="CA11" s="662">
        <v>2019</v>
      </c>
      <c r="CB11" s="663">
        <v>2019</v>
      </c>
      <c r="CC11" s="675">
        <v>2019</v>
      </c>
      <c r="CD11" s="662">
        <v>2019</v>
      </c>
      <c r="CE11" s="663">
        <v>2019</v>
      </c>
      <c r="CF11" s="675">
        <v>2019</v>
      </c>
      <c r="CG11" s="662">
        <v>2019</v>
      </c>
      <c r="CH11" s="663">
        <v>2019</v>
      </c>
      <c r="CI11" s="675">
        <v>2019</v>
      </c>
      <c r="CJ11" s="662">
        <v>2019</v>
      </c>
      <c r="CK11" s="663">
        <v>2019</v>
      </c>
      <c r="CL11" s="675">
        <v>2019</v>
      </c>
      <c r="CM11" s="662">
        <v>2019</v>
      </c>
      <c r="CN11" s="2530">
        <v>2021</v>
      </c>
      <c r="CO11" s="2533">
        <v>2021</v>
      </c>
      <c r="CP11" s="2553">
        <v>2021</v>
      </c>
      <c r="CQ11" s="2553">
        <v>2021</v>
      </c>
      <c r="CR11" s="2554">
        <v>2021</v>
      </c>
      <c r="CS11" s="663">
        <v>2018</v>
      </c>
      <c r="CT11" s="669">
        <v>2019</v>
      </c>
      <c r="CU11" s="677">
        <v>2022</v>
      </c>
      <c r="CV11" s="674">
        <v>2022</v>
      </c>
      <c r="CW11" s="677">
        <v>2022</v>
      </c>
      <c r="CX11" s="677">
        <v>2022</v>
      </c>
      <c r="CY11" s="677">
        <v>2022</v>
      </c>
      <c r="CZ11" s="969">
        <v>2021</v>
      </c>
      <c r="DA11" s="677">
        <v>2021</v>
      </c>
      <c r="DB11" s="677">
        <v>2021</v>
      </c>
      <c r="DC11" s="677">
        <v>2021</v>
      </c>
      <c r="DD11" s="677">
        <v>2021</v>
      </c>
      <c r="DE11" s="677">
        <v>2021</v>
      </c>
      <c r="DF11" s="677">
        <v>2021</v>
      </c>
      <c r="DG11" s="677">
        <v>2021</v>
      </c>
      <c r="DH11" s="677">
        <v>2021</v>
      </c>
      <c r="DI11" s="677">
        <v>2021</v>
      </c>
      <c r="DJ11" s="677">
        <v>2021</v>
      </c>
      <c r="DK11" s="677">
        <v>2021</v>
      </c>
      <c r="DL11" s="2565" t="s">
        <v>6434</v>
      </c>
      <c r="DM11" s="2553" t="s">
        <v>6434</v>
      </c>
      <c r="DN11" s="2348" t="s">
        <v>6434</v>
      </c>
      <c r="DO11" s="2533" t="s">
        <v>6434</v>
      </c>
      <c r="DP11" s="2553" t="s">
        <v>6434</v>
      </c>
      <c r="DQ11" s="2553" t="s">
        <v>6434</v>
      </c>
      <c r="DR11" s="2529" t="s">
        <v>6434</v>
      </c>
      <c r="DS11" s="663" t="s">
        <v>6434</v>
      </c>
      <c r="DT11" s="675" t="s">
        <v>6946</v>
      </c>
      <c r="DU11" s="675" t="s">
        <v>6434</v>
      </c>
      <c r="DV11" s="669" t="s">
        <v>1003</v>
      </c>
      <c r="DW11" s="663" t="s">
        <v>6434</v>
      </c>
      <c r="DX11" s="675" t="s">
        <v>1003</v>
      </c>
      <c r="DY11" s="675" t="s">
        <v>6434</v>
      </c>
      <c r="DZ11" s="669" t="s">
        <v>1003</v>
      </c>
      <c r="EA11" s="681">
        <v>2022</v>
      </c>
      <c r="EB11" s="666">
        <v>2022</v>
      </c>
      <c r="EC11" s="662">
        <v>2022</v>
      </c>
      <c r="ED11" s="682">
        <v>2022</v>
      </c>
      <c r="EE11" s="683">
        <v>2022</v>
      </c>
      <c r="EF11" s="684">
        <v>2022</v>
      </c>
      <c r="EG11" s="681">
        <v>2019</v>
      </c>
      <c r="EH11" s="666">
        <v>2019</v>
      </c>
      <c r="EI11" s="662">
        <v>2019</v>
      </c>
      <c r="EJ11" s="681">
        <v>2022</v>
      </c>
      <c r="EK11" s="677" t="s">
        <v>7327</v>
      </c>
      <c r="EL11" s="677" t="s">
        <v>7327</v>
      </c>
      <c r="EM11" s="666">
        <v>2022</v>
      </c>
      <c r="EN11" s="662">
        <v>2022</v>
      </c>
      <c r="EO11" s="681">
        <v>2022</v>
      </c>
      <c r="EP11" s="677" t="s">
        <v>7327</v>
      </c>
      <c r="EQ11" s="677" t="s">
        <v>7327</v>
      </c>
      <c r="ER11" s="666">
        <v>2022</v>
      </c>
      <c r="ES11" s="662">
        <v>2022</v>
      </c>
      <c r="ET11" s="681">
        <v>2022</v>
      </c>
      <c r="EU11" s="677" t="s">
        <v>7327</v>
      </c>
      <c r="EV11" s="677" t="s">
        <v>7327</v>
      </c>
      <c r="EW11" s="666">
        <v>2022</v>
      </c>
      <c r="EX11" s="662">
        <v>2022</v>
      </c>
      <c r="EY11" s="681">
        <v>2022</v>
      </c>
      <c r="EZ11" s="677" t="s">
        <v>7327</v>
      </c>
      <c r="FA11" s="677" t="s">
        <v>7327</v>
      </c>
      <c r="FB11" s="666">
        <v>2022</v>
      </c>
      <c r="FC11" s="662">
        <v>2022</v>
      </c>
      <c r="FD11" s="681">
        <v>2022</v>
      </c>
      <c r="FE11" s="677" t="s">
        <v>7327</v>
      </c>
      <c r="FF11" s="677" t="s">
        <v>7327</v>
      </c>
      <c r="FG11" s="666">
        <v>2022</v>
      </c>
      <c r="FH11" s="662">
        <v>2022</v>
      </c>
      <c r="FI11" s="685">
        <v>2022</v>
      </c>
      <c r="FJ11" s="677" t="s">
        <v>7327</v>
      </c>
      <c r="FK11" s="677" t="s">
        <v>7327</v>
      </c>
      <c r="FL11" s="666">
        <v>2022</v>
      </c>
      <c r="FM11" s="662">
        <v>2022</v>
      </c>
      <c r="FN11" s="681">
        <v>2022</v>
      </c>
      <c r="FO11" s="677" t="s">
        <v>7327</v>
      </c>
      <c r="FP11" s="677" t="s">
        <v>7327</v>
      </c>
      <c r="FQ11" s="666">
        <v>2022</v>
      </c>
      <c r="FR11" s="662">
        <v>2022</v>
      </c>
      <c r="FS11" s="681">
        <v>2022</v>
      </c>
      <c r="FT11" s="677" t="s">
        <v>7327</v>
      </c>
      <c r="FU11" s="677" t="s">
        <v>7327</v>
      </c>
      <c r="FV11" s="666">
        <v>2022</v>
      </c>
      <c r="FW11" s="662">
        <v>2022</v>
      </c>
      <c r="FX11" s="681">
        <v>2022</v>
      </c>
      <c r="FY11" s="666">
        <v>2022</v>
      </c>
      <c r="FZ11" s="667">
        <v>2022</v>
      </c>
      <c r="GA11" s="681">
        <v>2022</v>
      </c>
      <c r="GB11" s="677" t="s">
        <v>7327</v>
      </c>
      <c r="GC11" s="677" t="s">
        <v>7327</v>
      </c>
      <c r="GD11" s="666">
        <v>2022</v>
      </c>
      <c r="GE11" s="662">
        <v>2022</v>
      </c>
      <c r="GF11" s="681">
        <v>2022</v>
      </c>
      <c r="GG11" s="677" t="s">
        <v>7327</v>
      </c>
      <c r="GH11" s="677" t="s">
        <v>7327</v>
      </c>
      <c r="GI11" s="666">
        <v>2022</v>
      </c>
      <c r="GJ11" s="662">
        <v>2022</v>
      </c>
      <c r="GK11" s="681">
        <v>2022</v>
      </c>
      <c r="GL11" s="677" t="s">
        <v>7327</v>
      </c>
      <c r="GM11" s="677" t="s">
        <v>7327</v>
      </c>
      <c r="GN11" s="666">
        <v>2022</v>
      </c>
      <c r="GO11" s="662">
        <v>2022</v>
      </c>
      <c r="GP11" s="681">
        <v>2022</v>
      </c>
      <c r="GQ11" s="677" t="s">
        <v>7327</v>
      </c>
      <c r="GR11" s="677" t="s">
        <v>7327</v>
      </c>
      <c r="GS11" s="666">
        <v>2022</v>
      </c>
      <c r="GT11" s="662">
        <v>2022</v>
      </c>
      <c r="GU11" s="681">
        <v>2022</v>
      </c>
      <c r="GV11" s="677" t="s">
        <v>7327</v>
      </c>
      <c r="GW11" s="677" t="s">
        <v>7327</v>
      </c>
      <c r="GX11" s="666">
        <v>2022</v>
      </c>
      <c r="GY11" s="662">
        <v>2022</v>
      </c>
      <c r="GZ11" s="681">
        <v>2022</v>
      </c>
      <c r="HA11" s="677" t="s">
        <v>7327</v>
      </c>
      <c r="HB11" s="677" t="s">
        <v>7327</v>
      </c>
      <c r="HC11" s="666">
        <v>2022</v>
      </c>
      <c r="HD11" s="662">
        <v>2022</v>
      </c>
      <c r="HE11" s="681">
        <v>2022</v>
      </c>
      <c r="HF11" s="677" t="s">
        <v>7327</v>
      </c>
      <c r="HG11" s="677" t="s">
        <v>7327</v>
      </c>
      <c r="HH11" s="666">
        <v>2022</v>
      </c>
      <c r="HI11" s="662">
        <v>2022</v>
      </c>
      <c r="HJ11" s="681">
        <v>2022</v>
      </c>
      <c r="HK11" s="677" t="s">
        <v>7327</v>
      </c>
      <c r="HL11" s="677" t="s">
        <v>7327</v>
      </c>
      <c r="HM11" s="666">
        <v>2022</v>
      </c>
      <c r="HN11" s="662">
        <v>2022</v>
      </c>
      <c r="HO11" s="2570">
        <v>44621</v>
      </c>
      <c r="HP11" s="2571">
        <v>44621</v>
      </c>
      <c r="HQ11" s="2571">
        <v>44621</v>
      </c>
      <c r="HR11" s="2571">
        <v>44621</v>
      </c>
      <c r="HS11" s="2571">
        <v>44621</v>
      </c>
      <c r="HT11" s="2571">
        <v>44621</v>
      </c>
      <c r="HU11" s="2571">
        <v>44621</v>
      </c>
      <c r="HV11" s="2571">
        <v>44621</v>
      </c>
      <c r="HW11" s="2571">
        <v>44621</v>
      </c>
      <c r="HX11" s="2572">
        <v>44621</v>
      </c>
      <c r="HY11" s="2337">
        <v>44621</v>
      </c>
      <c r="HZ11" s="2338">
        <v>44621</v>
      </c>
      <c r="IA11" s="2338">
        <v>44621</v>
      </c>
      <c r="IB11" s="2338">
        <v>44621</v>
      </c>
      <c r="IC11" s="2338">
        <v>44621</v>
      </c>
      <c r="ID11" s="2338">
        <v>44621</v>
      </c>
      <c r="IE11" s="2338">
        <v>44621</v>
      </c>
      <c r="IF11" s="2338">
        <v>44621</v>
      </c>
      <c r="IG11" s="2338">
        <v>44621</v>
      </c>
      <c r="IH11" s="2339">
        <v>44621</v>
      </c>
      <c r="II11" s="2581" t="s">
        <v>6458</v>
      </c>
      <c r="IJ11" s="2582" t="s">
        <v>6458</v>
      </c>
      <c r="IK11" s="2582" t="s">
        <v>6458</v>
      </c>
      <c r="IL11" s="2582" t="s">
        <v>6458</v>
      </c>
      <c r="IM11" s="2582" t="s">
        <v>6458</v>
      </c>
      <c r="IN11" s="2582" t="s">
        <v>6458</v>
      </c>
      <c r="IO11" s="2582" t="s">
        <v>6458</v>
      </c>
      <c r="IP11" s="2582" t="s">
        <v>6458</v>
      </c>
      <c r="IQ11" s="2583" t="s">
        <v>6458</v>
      </c>
      <c r="IR11" s="2581" t="s">
        <v>6458</v>
      </c>
      <c r="IS11" s="2582" t="s">
        <v>6458</v>
      </c>
      <c r="IT11" s="2582" t="s">
        <v>6458</v>
      </c>
      <c r="IU11" s="2582" t="s">
        <v>6458</v>
      </c>
      <c r="IV11" s="2582" t="s">
        <v>6458</v>
      </c>
      <c r="IW11" s="2582" t="s">
        <v>6458</v>
      </c>
      <c r="IX11" s="2582" t="s">
        <v>6458</v>
      </c>
      <c r="IY11" s="2582" t="s">
        <v>6458</v>
      </c>
      <c r="IZ11" s="2583" t="s">
        <v>6458</v>
      </c>
      <c r="JA11" s="2581" t="s">
        <v>6458</v>
      </c>
      <c r="JB11" s="2582" t="s">
        <v>6458</v>
      </c>
      <c r="JC11" s="2582" t="s">
        <v>6458</v>
      </c>
      <c r="JD11" s="2582" t="s">
        <v>6458</v>
      </c>
      <c r="JE11" s="2582" t="s">
        <v>6458</v>
      </c>
      <c r="JF11" s="2582" t="s">
        <v>6458</v>
      </c>
      <c r="JG11" s="2582" t="s">
        <v>6458</v>
      </c>
      <c r="JH11" s="2582" t="s">
        <v>6458</v>
      </c>
      <c r="JI11" s="2583" t="s">
        <v>6458</v>
      </c>
      <c r="JJ11" s="2581" t="s">
        <v>6458</v>
      </c>
      <c r="JK11" s="2582" t="s">
        <v>6458</v>
      </c>
      <c r="JL11" s="2582" t="s">
        <v>6458</v>
      </c>
      <c r="JM11" s="2582" t="s">
        <v>6458</v>
      </c>
      <c r="JN11" s="2582" t="s">
        <v>6458</v>
      </c>
      <c r="JO11" s="2582" t="s">
        <v>6458</v>
      </c>
      <c r="JP11" s="2582" t="s">
        <v>6458</v>
      </c>
      <c r="JQ11" s="2582" t="s">
        <v>6458</v>
      </c>
      <c r="JR11" s="2583" t="s">
        <v>6458</v>
      </c>
      <c r="JS11" s="2340" t="s">
        <v>6458</v>
      </c>
      <c r="JT11" s="2341" t="s">
        <v>6458</v>
      </c>
      <c r="JU11" s="2341" t="s">
        <v>6458</v>
      </c>
      <c r="JV11" s="2341" t="s">
        <v>6458</v>
      </c>
      <c r="JW11" s="2341" t="s">
        <v>6458</v>
      </c>
      <c r="JX11" s="2341" t="s">
        <v>6458</v>
      </c>
      <c r="JY11" s="2341" t="s">
        <v>6458</v>
      </c>
      <c r="JZ11" s="2341" t="s">
        <v>6458</v>
      </c>
      <c r="KA11" s="2342" t="s">
        <v>6458</v>
      </c>
      <c r="KB11" s="2340" t="s">
        <v>6458</v>
      </c>
      <c r="KC11" s="2341" t="s">
        <v>6458</v>
      </c>
      <c r="KD11" s="2341" t="s">
        <v>6458</v>
      </c>
      <c r="KE11" s="2341" t="s">
        <v>6458</v>
      </c>
      <c r="KF11" s="2341" t="s">
        <v>6458</v>
      </c>
      <c r="KG11" s="2341" t="s">
        <v>6458</v>
      </c>
      <c r="KH11" s="2341" t="s">
        <v>6458</v>
      </c>
      <c r="KI11" s="2341" t="s">
        <v>6458</v>
      </c>
      <c r="KJ11" s="2342" t="s">
        <v>6458</v>
      </c>
      <c r="KK11" s="2592">
        <v>2020</v>
      </c>
      <c r="KL11" s="2529">
        <v>2020</v>
      </c>
      <c r="KM11" s="2592">
        <v>2020</v>
      </c>
      <c r="KN11" s="2529">
        <v>2020</v>
      </c>
      <c r="KO11" s="2162">
        <v>2019</v>
      </c>
      <c r="KP11" s="2162">
        <v>2019</v>
      </c>
      <c r="KQ11" s="2162">
        <v>2019</v>
      </c>
      <c r="KR11" s="2162">
        <v>2019</v>
      </c>
      <c r="KS11" s="2162">
        <v>2019</v>
      </c>
      <c r="KT11" s="2162">
        <v>2019</v>
      </c>
      <c r="KU11" s="2162">
        <v>2019</v>
      </c>
      <c r="KV11" s="2162">
        <v>2019</v>
      </c>
      <c r="KW11" s="2162">
        <v>2019</v>
      </c>
      <c r="KX11" s="2162">
        <v>2019</v>
      </c>
      <c r="KY11" s="2162">
        <v>2019</v>
      </c>
      <c r="KZ11" s="2162">
        <v>2019</v>
      </c>
      <c r="LA11" s="2161">
        <v>2022</v>
      </c>
      <c r="LB11" s="2162">
        <v>2022</v>
      </c>
      <c r="LC11" s="2162">
        <v>2022</v>
      </c>
      <c r="LD11" s="2162">
        <v>2022</v>
      </c>
      <c r="LE11" s="2162">
        <v>2022</v>
      </c>
      <c r="LF11" s="2657">
        <v>2022</v>
      </c>
      <c r="LG11" s="2658">
        <v>2022</v>
      </c>
      <c r="LH11" s="2161">
        <v>2022</v>
      </c>
      <c r="LI11" s="2162">
        <v>2022</v>
      </c>
      <c r="LJ11" s="2657">
        <v>2022</v>
      </c>
      <c r="LK11" s="2658">
        <v>2022</v>
      </c>
      <c r="LL11" s="2161">
        <v>2022</v>
      </c>
      <c r="LM11" s="2162">
        <v>2022</v>
      </c>
      <c r="LN11" s="2162">
        <v>2022</v>
      </c>
      <c r="LO11" s="2162">
        <v>2022</v>
      </c>
      <c r="LP11" s="2162">
        <v>2022</v>
      </c>
      <c r="LQ11" s="2659">
        <v>2022</v>
      </c>
      <c r="LR11" s="2161">
        <v>2022</v>
      </c>
      <c r="LS11" s="2162">
        <v>2022</v>
      </c>
      <c r="LT11" s="2162">
        <v>2022</v>
      </c>
      <c r="LU11" s="2162">
        <v>2022</v>
      </c>
      <c r="LV11" s="2162">
        <v>2022</v>
      </c>
      <c r="LW11" s="2659">
        <v>2022</v>
      </c>
      <c r="LX11" s="2161">
        <v>2022</v>
      </c>
      <c r="LY11" s="2162">
        <v>2022</v>
      </c>
      <c r="LZ11" s="2162">
        <v>2022</v>
      </c>
      <c r="MA11" s="2162">
        <v>2022</v>
      </c>
      <c r="MB11" s="2162">
        <v>2022</v>
      </c>
      <c r="MC11" s="2659">
        <v>2022</v>
      </c>
      <c r="MD11" s="2161">
        <v>2022</v>
      </c>
      <c r="ME11" s="2162">
        <v>2022</v>
      </c>
      <c r="MF11" s="2162">
        <v>2022</v>
      </c>
      <c r="MG11" s="2162">
        <v>2022</v>
      </c>
      <c r="MH11" s="2162">
        <v>2022</v>
      </c>
      <c r="MI11" s="2659">
        <v>2022</v>
      </c>
      <c r="MJ11" s="2161">
        <v>2022</v>
      </c>
      <c r="MK11" s="2162">
        <v>2022</v>
      </c>
      <c r="ML11" s="2162">
        <v>2022</v>
      </c>
      <c r="MM11" s="2162">
        <v>2022</v>
      </c>
      <c r="MN11" s="2162">
        <v>2022</v>
      </c>
      <c r="MO11" s="2659">
        <v>2022</v>
      </c>
      <c r="MP11" s="2161">
        <v>2022</v>
      </c>
      <c r="MQ11" s="2162">
        <v>2022</v>
      </c>
      <c r="MR11" s="2162">
        <v>2022</v>
      </c>
      <c r="MS11" s="2162">
        <v>2022</v>
      </c>
      <c r="MT11" s="2162">
        <v>2022</v>
      </c>
      <c r="MU11" s="2659">
        <v>2022</v>
      </c>
      <c r="MV11" s="2161">
        <v>2022</v>
      </c>
      <c r="MW11" s="2162">
        <v>2022</v>
      </c>
      <c r="MX11" s="2162">
        <v>2022</v>
      </c>
      <c r="MY11" s="2162">
        <v>2022</v>
      </c>
      <c r="MZ11" s="2659">
        <v>2022</v>
      </c>
      <c r="NA11" s="2162">
        <v>2022</v>
      </c>
      <c r="NB11" s="2659">
        <v>2022</v>
      </c>
      <c r="NC11" s="2162">
        <v>2022</v>
      </c>
      <c r="ND11" s="2659">
        <v>2022</v>
      </c>
      <c r="NE11" s="2162">
        <v>2022</v>
      </c>
      <c r="NF11" s="2659">
        <v>2022</v>
      </c>
      <c r="NG11" s="2162">
        <v>2022</v>
      </c>
      <c r="NH11" s="2659">
        <v>2022</v>
      </c>
      <c r="NI11" s="2162">
        <v>2022</v>
      </c>
      <c r="NJ11" s="2659">
        <v>2022</v>
      </c>
      <c r="NK11" s="2162">
        <v>2022</v>
      </c>
      <c r="NL11" s="2659">
        <v>2022</v>
      </c>
      <c r="NM11" s="686">
        <v>2019</v>
      </c>
      <c r="NN11" s="646">
        <v>2019</v>
      </c>
      <c r="NO11" s="3222" t="s">
        <v>6458</v>
      </c>
      <c r="NP11" s="3223" t="s">
        <v>6458</v>
      </c>
      <c r="NQ11" s="3223" t="s">
        <v>6458</v>
      </c>
      <c r="NR11" s="3223" t="s">
        <v>6458</v>
      </c>
      <c r="NS11" s="3223" t="s">
        <v>6458</v>
      </c>
      <c r="NT11" s="3223" t="s">
        <v>6458</v>
      </c>
      <c r="NU11" s="3223" t="s">
        <v>6458</v>
      </c>
      <c r="NV11" s="3223" t="s">
        <v>6458</v>
      </c>
      <c r="NW11" s="3223" t="s">
        <v>6458</v>
      </c>
      <c r="NX11" s="3223" t="s">
        <v>6458</v>
      </c>
      <c r="NY11" s="3224" t="s">
        <v>6458</v>
      </c>
      <c r="NZ11" s="3224" t="s">
        <v>6458</v>
      </c>
      <c r="OA11" s="3227">
        <v>2021</v>
      </c>
      <c r="OB11" s="3227">
        <v>2021</v>
      </c>
      <c r="OC11" s="3227">
        <v>2021</v>
      </c>
      <c r="OD11" s="3227">
        <v>2021</v>
      </c>
      <c r="OE11" s="3227">
        <v>2021</v>
      </c>
      <c r="OF11" s="3227">
        <v>2021</v>
      </c>
      <c r="OG11" s="3227">
        <v>2021</v>
      </c>
      <c r="OH11" s="3227">
        <v>2021</v>
      </c>
      <c r="OI11" s="3227">
        <v>2021</v>
      </c>
      <c r="OJ11" s="3227">
        <v>2021</v>
      </c>
      <c r="OK11" s="3227">
        <v>2021</v>
      </c>
      <c r="OL11" s="3227">
        <v>2021</v>
      </c>
      <c r="OM11" s="686" t="s">
        <v>6458</v>
      </c>
      <c r="ON11" s="646" t="s">
        <v>6458</v>
      </c>
      <c r="OO11" s="646" t="s">
        <v>6458</v>
      </c>
      <c r="OP11" s="686">
        <v>2021</v>
      </c>
      <c r="OQ11" s="646">
        <v>2021</v>
      </c>
      <c r="OR11" s="964">
        <v>2021</v>
      </c>
      <c r="OS11" s="2161">
        <v>2020</v>
      </c>
      <c r="OT11" s="2659">
        <v>2020</v>
      </c>
      <c r="OU11" s="2162">
        <v>2020</v>
      </c>
      <c r="OV11" s="2162">
        <v>2020</v>
      </c>
      <c r="OW11" s="2162">
        <v>2020</v>
      </c>
      <c r="OX11" s="2162">
        <v>2020</v>
      </c>
      <c r="OY11" s="2162">
        <v>2020</v>
      </c>
      <c r="OZ11" s="2162">
        <v>2020</v>
      </c>
      <c r="PA11" s="2162">
        <v>2020</v>
      </c>
      <c r="PB11" s="2162">
        <v>2020</v>
      </c>
      <c r="PC11" s="2162">
        <v>2020</v>
      </c>
      <c r="PD11" s="2162">
        <v>2020</v>
      </c>
      <c r="PE11" s="2162">
        <v>2020</v>
      </c>
      <c r="PF11" s="2162">
        <v>2020</v>
      </c>
      <c r="PG11" s="2162">
        <v>2020</v>
      </c>
      <c r="PH11" s="2162">
        <v>2020</v>
      </c>
      <c r="PI11" s="2162">
        <v>2020</v>
      </c>
      <c r="PJ11" s="2162">
        <v>2020</v>
      </c>
      <c r="PK11" s="2162">
        <v>2020</v>
      </c>
      <c r="PL11" s="2162">
        <v>2020</v>
      </c>
      <c r="PM11" s="2161">
        <v>2020</v>
      </c>
      <c r="PN11" s="2162">
        <v>2020</v>
      </c>
      <c r="PO11" s="2162">
        <v>2020</v>
      </c>
      <c r="PP11" s="2162">
        <v>2020</v>
      </c>
      <c r="PQ11" s="2162">
        <v>2020</v>
      </c>
      <c r="PR11" s="2162">
        <v>2020</v>
      </c>
      <c r="PS11" s="2162">
        <v>2020</v>
      </c>
      <c r="PT11" s="2162">
        <v>2020</v>
      </c>
      <c r="PU11" s="2162">
        <v>2020</v>
      </c>
      <c r="PV11" s="2162">
        <v>2020</v>
      </c>
      <c r="PW11" s="2162">
        <v>2020</v>
      </c>
      <c r="PX11" s="2162">
        <v>2020</v>
      </c>
      <c r="PY11" s="2162">
        <v>2020</v>
      </c>
      <c r="PZ11" s="2162">
        <v>2020</v>
      </c>
      <c r="QA11" s="2162">
        <v>2020</v>
      </c>
      <c r="QB11" s="2162">
        <v>2020</v>
      </c>
      <c r="QC11" s="2162">
        <v>2020</v>
      </c>
      <c r="QD11" s="2162">
        <v>2020</v>
      </c>
      <c r="QE11" s="2162">
        <v>2020</v>
      </c>
      <c r="QF11" s="2162">
        <v>2020</v>
      </c>
      <c r="QG11" s="2162">
        <v>2020</v>
      </c>
      <c r="QH11" s="2162">
        <v>2020</v>
      </c>
      <c r="QI11" s="2162">
        <v>2020</v>
      </c>
      <c r="QJ11" s="2162">
        <v>2020</v>
      </c>
      <c r="QK11" s="2162">
        <v>2020</v>
      </c>
      <c r="QL11" s="2162">
        <v>2020</v>
      </c>
      <c r="QM11" s="2162">
        <v>2020</v>
      </c>
      <c r="QN11" s="2162">
        <v>2020</v>
      </c>
      <c r="QO11" s="2162">
        <v>2020</v>
      </c>
      <c r="QP11" s="2162">
        <v>2020</v>
      </c>
      <c r="QQ11" s="2162">
        <v>2020</v>
      </c>
      <c r="QR11" s="2162">
        <v>2020</v>
      </c>
      <c r="QS11" s="2162">
        <v>2020</v>
      </c>
      <c r="QT11" s="2162">
        <v>2020</v>
      </c>
      <c r="QU11" s="2677">
        <v>2020</v>
      </c>
      <c r="QV11" s="2678">
        <v>2020</v>
      </c>
      <c r="QW11" s="2678">
        <v>2020</v>
      </c>
      <c r="QX11" s="2678">
        <v>2020</v>
      </c>
      <c r="QY11" s="2678">
        <v>2020</v>
      </c>
      <c r="QZ11" s="2678">
        <v>2020</v>
      </c>
      <c r="RA11" s="2678">
        <v>2020</v>
      </c>
      <c r="RB11" s="2678">
        <v>2020</v>
      </c>
      <c r="RC11" s="2678">
        <v>2020</v>
      </c>
      <c r="RD11" s="2678">
        <v>2020</v>
      </c>
      <c r="RE11" s="2678">
        <v>2020</v>
      </c>
      <c r="RF11" s="2678">
        <v>2020</v>
      </c>
      <c r="RG11" s="2678">
        <v>2020</v>
      </c>
      <c r="RH11" s="2678">
        <v>2020</v>
      </c>
      <c r="RI11" s="2678">
        <v>2020</v>
      </c>
      <c r="RJ11" s="2678">
        <v>2020</v>
      </c>
      <c r="RK11" s="2678">
        <v>2020</v>
      </c>
      <c r="RL11" s="2679">
        <v>2020</v>
      </c>
      <c r="RM11" s="2161">
        <v>2020</v>
      </c>
      <c r="RN11" s="2162">
        <v>2020</v>
      </c>
      <c r="RO11" s="2162">
        <v>2020</v>
      </c>
      <c r="RP11" s="2162">
        <v>2020</v>
      </c>
      <c r="RQ11" s="2162">
        <v>2020</v>
      </c>
      <c r="RR11" s="2162">
        <v>2020</v>
      </c>
      <c r="RS11" s="2162">
        <v>2020</v>
      </c>
      <c r="RT11" s="2162">
        <v>2020</v>
      </c>
      <c r="RU11" s="2162">
        <v>2020</v>
      </c>
      <c r="RV11" s="2162">
        <v>2020</v>
      </c>
      <c r="RW11" s="2162">
        <v>2020</v>
      </c>
      <c r="RX11" s="2162">
        <v>2020</v>
      </c>
      <c r="RY11" s="2162">
        <v>2020</v>
      </c>
      <c r="RZ11" s="2162">
        <v>2020</v>
      </c>
      <c r="SA11" s="2162">
        <v>2020</v>
      </c>
      <c r="SB11" s="2162">
        <v>2020</v>
      </c>
      <c r="SC11" s="2162">
        <v>2020</v>
      </c>
      <c r="SD11" s="2162">
        <v>2020</v>
      </c>
      <c r="SE11" s="2162">
        <v>2020</v>
      </c>
      <c r="SF11" s="2162">
        <v>2020</v>
      </c>
      <c r="SG11" s="2162">
        <v>2020</v>
      </c>
      <c r="SH11" s="2162">
        <v>2020</v>
      </c>
      <c r="SI11" s="2162">
        <v>2020</v>
      </c>
      <c r="SJ11" s="2162">
        <v>2020</v>
      </c>
      <c r="SK11" s="2162">
        <v>2020</v>
      </c>
      <c r="SL11" s="2162">
        <v>2020</v>
      </c>
      <c r="SM11" s="2162">
        <v>2020</v>
      </c>
      <c r="SN11" s="2162">
        <v>2020</v>
      </c>
      <c r="SO11" s="2162">
        <v>2020</v>
      </c>
      <c r="SP11" s="2162">
        <v>2020</v>
      </c>
      <c r="SQ11" s="2162">
        <v>2020</v>
      </c>
      <c r="SR11" s="2162">
        <v>2020</v>
      </c>
      <c r="SS11" s="2162">
        <v>2020</v>
      </c>
      <c r="ST11" s="2659">
        <v>2020</v>
      </c>
      <c r="SU11" s="2161" t="s">
        <v>6484</v>
      </c>
      <c r="SV11" s="2162" t="s">
        <v>6484</v>
      </c>
      <c r="SW11" s="2162">
        <v>2022</v>
      </c>
      <c r="SX11" s="2162">
        <v>2022</v>
      </c>
      <c r="SY11" s="2162">
        <v>2022</v>
      </c>
      <c r="SZ11" s="2161">
        <v>2020</v>
      </c>
      <c r="TA11" s="2162">
        <v>2021</v>
      </c>
      <c r="TB11" s="2162">
        <v>2021</v>
      </c>
      <c r="TC11" s="2162">
        <v>2021</v>
      </c>
      <c r="TD11" s="2161">
        <v>2020</v>
      </c>
      <c r="TE11" s="2162">
        <v>2021</v>
      </c>
      <c r="TF11" s="2162">
        <v>2021</v>
      </c>
      <c r="TG11" s="2162">
        <v>2021</v>
      </c>
      <c r="TH11" s="2161">
        <v>2020</v>
      </c>
      <c r="TI11" s="2162">
        <v>2021</v>
      </c>
      <c r="TJ11" s="2162">
        <v>2021</v>
      </c>
      <c r="TK11" s="2162">
        <v>2021</v>
      </c>
      <c r="TL11" s="2161">
        <v>2020</v>
      </c>
      <c r="TM11" s="2162">
        <v>2021</v>
      </c>
      <c r="TN11" s="2162">
        <v>2021</v>
      </c>
      <c r="TO11" s="2162">
        <v>2021</v>
      </c>
      <c r="TP11" s="2161">
        <v>2020</v>
      </c>
      <c r="TQ11" s="2162">
        <v>2021</v>
      </c>
      <c r="TR11" s="2162">
        <v>2021</v>
      </c>
      <c r="TS11" s="2162">
        <v>2021</v>
      </c>
      <c r="TT11" s="2161">
        <v>2020</v>
      </c>
      <c r="TU11" s="2162">
        <v>2021</v>
      </c>
      <c r="TV11" s="2162">
        <v>2021</v>
      </c>
      <c r="TW11" s="2162">
        <v>2021</v>
      </c>
      <c r="TX11" s="2161">
        <v>2020</v>
      </c>
      <c r="TY11" s="2162">
        <v>2021</v>
      </c>
      <c r="TZ11" s="2162">
        <v>2021</v>
      </c>
      <c r="UA11" s="2162">
        <v>2021</v>
      </c>
      <c r="UB11" s="2161">
        <v>2020</v>
      </c>
      <c r="UC11" s="2162">
        <v>2021</v>
      </c>
      <c r="UD11" s="2162">
        <v>2021</v>
      </c>
      <c r="UE11" s="2162">
        <v>2021</v>
      </c>
      <c r="UF11" s="2161">
        <v>2020</v>
      </c>
      <c r="UG11" s="2162">
        <v>2021</v>
      </c>
      <c r="UH11" s="2162">
        <v>2021</v>
      </c>
      <c r="UI11" s="2162">
        <v>2021</v>
      </c>
      <c r="UJ11" s="2161">
        <v>2020</v>
      </c>
      <c r="UK11" s="2162">
        <v>2021</v>
      </c>
      <c r="UL11" s="2162">
        <v>2021</v>
      </c>
      <c r="UM11" s="2162">
        <v>2021</v>
      </c>
      <c r="UN11" s="2161">
        <v>2020</v>
      </c>
      <c r="UO11" s="2162">
        <v>2021</v>
      </c>
      <c r="UP11" s="2162">
        <v>2021</v>
      </c>
      <c r="UQ11" s="2162">
        <v>2021</v>
      </c>
      <c r="UR11" s="2161">
        <v>2020</v>
      </c>
      <c r="US11" s="2162">
        <v>2021</v>
      </c>
      <c r="UT11" s="2162">
        <v>2021</v>
      </c>
      <c r="UU11" s="2162">
        <v>2021</v>
      </c>
      <c r="UV11" s="2161">
        <v>2020</v>
      </c>
      <c r="UW11" s="2162">
        <v>2021</v>
      </c>
      <c r="UX11" s="2162">
        <v>2021</v>
      </c>
      <c r="UY11" s="2162">
        <v>2021</v>
      </c>
      <c r="UZ11" s="2161">
        <v>2020</v>
      </c>
      <c r="VA11" s="2162">
        <v>2021</v>
      </c>
      <c r="VB11" s="2162">
        <v>2021</v>
      </c>
      <c r="VC11" s="2162">
        <v>2021</v>
      </c>
      <c r="VD11" s="2161">
        <v>2020</v>
      </c>
      <c r="VE11" s="2162">
        <v>2021</v>
      </c>
      <c r="VF11" s="2162">
        <v>2021</v>
      </c>
      <c r="VG11" s="2162">
        <v>2021</v>
      </c>
      <c r="VH11" s="2162">
        <v>2020</v>
      </c>
      <c r="VI11" s="2162">
        <v>2021</v>
      </c>
      <c r="VJ11" s="2162">
        <v>2021</v>
      </c>
      <c r="VK11" s="2162">
        <v>2021</v>
      </c>
      <c r="VL11" s="2162">
        <v>2020</v>
      </c>
      <c r="VM11" s="2162">
        <v>2021</v>
      </c>
      <c r="VN11" s="2162">
        <v>2021</v>
      </c>
      <c r="VO11" s="2162">
        <v>2021</v>
      </c>
      <c r="VP11" s="2162">
        <v>2020</v>
      </c>
      <c r="VQ11" s="2162">
        <v>2021</v>
      </c>
      <c r="VR11" s="2162">
        <v>2021</v>
      </c>
      <c r="VS11" s="2162">
        <v>2021</v>
      </c>
      <c r="VT11" s="2162">
        <v>2020</v>
      </c>
      <c r="VU11" s="2162">
        <v>2021</v>
      </c>
      <c r="VV11" s="2162">
        <v>2021</v>
      </c>
      <c r="VW11" s="2162">
        <v>2021</v>
      </c>
      <c r="VX11" s="2162">
        <v>2020</v>
      </c>
      <c r="VY11" s="2162">
        <v>2021</v>
      </c>
      <c r="VZ11" s="2162">
        <v>2021</v>
      </c>
      <c r="WA11" s="2162">
        <v>2021</v>
      </c>
      <c r="WB11" s="2162">
        <v>2020</v>
      </c>
      <c r="WC11" s="2162">
        <v>2021</v>
      </c>
      <c r="WD11" s="2162">
        <v>2021</v>
      </c>
      <c r="WE11" s="2162">
        <v>2021</v>
      </c>
      <c r="WF11" s="2162">
        <v>2020</v>
      </c>
      <c r="WG11" s="2162">
        <v>2021</v>
      </c>
      <c r="WH11" s="2162">
        <v>2021</v>
      </c>
      <c r="WI11" s="2162">
        <v>2021</v>
      </c>
      <c r="WJ11" s="2162">
        <v>2020</v>
      </c>
      <c r="WK11" s="2162">
        <v>2021</v>
      </c>
      <c r="WL11" s="2162">
        <v>2021</v>
      </c>
      <c r="WM11" s="2162">
        <v>2021</v>
      </c>
      <c r="WN11" s="2162">
        <v>2020</v>
      </c>
      <c r="WO11" s="2162">
        <v>2021</v>
      </c>
      <c r="WP11" s="2162">
        <v>2021</v>
      </c>
      <c r="WQ11" s="2162">
        <v>2021</v>
      </c>
      <c r="WR11" s="2162">
        <v>2020</v>
      </c>
      <c r="WS11" s="2162">
        <v>2021</v>
      </c>
      <c r="WT11" s="2162">
        <v>2021</v>
      </c>
      <c r="WU11" s="2162">
        <v>2021</v>
      </c>
      <c r="WV11" s="2149"/>
      <c r="WW11" s="2322">
        <v>2014</v>
      </c>
      <c r="WX11" s="2322">
        <v>2015</v>
      </c>
      <c r="WY11" s="2322">
        <v>2016</v>
      </c>
      <c r="WZ11" s="2322">
        <v>2017</v>
      </c>
      <c r="XA11" s="2322">
        <v>2018</v>
      </c>
      <c r="XB11" s="2322">
        <v>2019</v>
      </c>
      <c r="XC11" s="2322" t="s">
        <v>1014</v>
      </c>
      <c r="XD11" s="2322" t="s">
        <v>1014</v>
      </c>
      <c r="XE11" s="2980" t="s">
        <v>7790</v>
      </c>
      <c r="XF11" s="2980" t="s">
        <v>7791</v>
      </c>
      <c r="XG11" s="2980" t="s">
        <v>7791</v>
      </c>
      <c r="XH11" s="2322">
        <v>2014</v>
      </c>
      <c r="XI11" s="2322">
        <v>2015</v>
      </c>
      <c r="XJ11" s="2322">
        <v>2016</v>
      </c>
      <c r="XK11" s="2322">
        <v>2017</v>
      </c>
      <c r="XL11" s="2322">
        <v>2018</v>
      </c>
      <c r="XM11" s="2322">
        <v>2019</v>
      </c>
      <c r="XN11" s="2322" t="s">
        <v>1014</v>
      </c>
      <c r="XO11" s="2322" t="s">
        <v>1014</v>
      </c>
      <c r="XP11" s="2980" t="s">
        <v>7790</v>
      </c>
      <c r="XQ11" s="2980" t="s">
        <v>7791</v>
      </c>
      <c r="XR11" s="2980" t="s">
        <v>7791</v>
      </c>
      <c r="XS11" s="2322" t="s">
        <v>1014</v>
      </c>
      <c r="XT11" s="2322" t="s">
        <v>1014</v>
      </c>
      <c r="XU11" s="2980" t="s">
        <v>7790</v>
      </c>
      <c r="XV11" s="2980" t="s">
        <v>7791</v>
      </c>
      <c r="XW11" s="2980" t="s">
        <v>7791</v>
      </c>
      <c r="XX11" s="2322">
        <v>2019</v>
      </c>
      <c r="XY11" s="2322" t="s">
        <v>1014</v>
      </c>
      <c r="XZ11" s="2322" t="s">
        <v>1014</v>
      </c>
      <c r="YA11" s="2980" t="s">
        <v>7790</v>
      </c>
      <c r="YB11" s="2980" t="s">
        <v>7791</v>
      </c>
      <c r="YC11" s="2980" t="s">
        <v>7791</v>
      </c>
      <c r="YD11" s="2322">
        <v>2019</v>
      </c>
      <c r="YE11" s="2322" t="s">
        <v>1014</v>
      </c>
      <c r="YF11" s="2322" t="s">
        <v>1014</v>
      </c>
      <c r="YG11" s="2980" t="s">
        <v>7790</v>
      </c>
      <c r="YH11" s="2980" t="s">
        <v>7791</v>
      </c>
      <c r="YI11" s="2980" t="s">
        <v>7791</v>
      </c>
      <c r="YJ11" s="2322">
        <v>2019</v>
      </c>
      <c r="YK11" s="2322" t="s">
        <v>1014</v>
      </c>
      <c r="YL11" s="2322" t="s">
        <v>1014</v>
      </c>
      <c r="YM11" s="2980" t="s">
        <v>7790</v>
      </c>
      <c r="YN11" s="2980" t="s">
        <v>7791</v>
      </c>
      <c r="YO11" s="2980" t="s">
        <v>7791</v>
      </c>
      <c r="YP11" s="2322">
        <v>2018</v>
      </c>
      <c r="YQ11" s="2322">
        <v>2019</v>
      </c>
      <c r="YR11" s="2322">
        <v>2019</v>
      </c>
      <c r="YS11" s="2322">
        <v>2018</v>
      </c>
      <c r="YT11" s="2322">
        <v>2019</v>
      </c>
      <c r="YU11" s="2322">
        <v>2019</v>
      </c>
      <c r="YV11" s="957">
        <v>2022</v>
      </c>
      <c r="YW11" s="956">
        <v>2022</v>
      </c>
      <c r="YX11" s="956">
        <v>2022</v>
      </c>
      <c r="YY11" s="956">
        <v>2022</v>
      </c>
      <c r="YZ11" s="956">
        <v>2022</v>
      </c>
      <c r="ZA11" s="956">
        <v>2022</v>
      </c>
      <c r="ZB11" s="956">
        <v>2022</v>
      </c>
      <c r="ZC11" s="956">
        <v>2022</v>
      </c>
      <c r="ZD11" s="956">
        <v>2022</v>
      </c>
      <c r="ZE11" s="957">
        <v>2022</v>
      </c>
      <c r="ZF11" s="956">
        <v>2022</v>
      </c>
      <c r="ZG11" s="956">
        <v>2022</v>
      </c>
      <c r="ZH11" s="2692" t="s">
        <v>6559</v>
      </c>
      <c r="ZI11" s="2322" t="s">
        <v>6559</v>
      </c>
      <c r="ZJ11" s="2322" t="s">
        <v>6559</v>
      </c>
      <c r="ZK11" s="2693" t="s">
        <v>6484</v>
      </c>
      <c r="ZL11" s="2322">
        <v>2016</v>
      </c>
      <c r="ZM11" s="2322" t="s">
        <v>1016</v>
      </c>
      <c r="ZN11" s="2322" t="s">
        <v>1016</v>
      </c>
      <c r="ZO11" s="2700" t="s">
        <v>1016</v>
      </c>
      <c r="ZP11" s="2703">
        <v>2016</v>
      </c>
      <c r="ZQ11" s="2704" t="s">
        <v>1016</v>
      </c>
      <c r="ZR11" s="2704" t="s">
        <v>1016</v>
      </c>
      <c r="ZS11" s="2702" t="s">
        <v>1016</v>
      </c>
      <c r="ZT11" s="2979">
        <v>2016</v>
      </c>
      <c r="ZU11" s="2980" t="s">
        <v>7763</v>
      </c>
      <c r="ZV11" s="2980" t="s">
        <v>7763</v>
      </c>
      <c r="ZW11" s="2980" t="s">
        <v>7763</v>
      </c>
      <c r="ZX11" s="2979">
        <v>2016</v>
      </c>
      <c r="ZY11" s="2980" t="s">
        <v>1016</v>
      </c>
      <c r="ZZ11" s="2980" t="s">
        <v>1016</v>
      </c>
      <c r="AAA11" s="2980" t="s">
        <v>1016</v>
      </c>
      <c r="AAB11" s="2979">
        <v>2016</v>
      </c>
      <c r="AAC11" s="2980" t="s">
        <v>1016</v>
      </c>
      <c r="AAD11" s="2980" t="s">
        <v>1016</v>
      </c>
      <c r="AAE11" s="2980" t="s">
        <v>1016</v>
      </c>
      <c r="AAF11" s="677">
        <v>2021</v>
      </c>
      <c r="AAG11" s="2700" t="s">
        <v>1016</v>
      </c>
      <c r="AAH11" s="2700" t="s">
        <v>1016</v>
      </c>
      <c r="AAI11" s="2723" t="s">
        <v>1016</v>
      </c>
      <c r="AAJ11" s="2703" t="s">
        <v>1015</v>
      </c>
      <c r="AAK11" s="2704" t="s">
        <v>1015</v>
      </c>
      <c r="AAL11" s="2704" t="s">
        <v>1015</v>
      </c>
      <c r="AAM11" s="2704" t="s">
        <v>1015</v>
      </c>
      <c r="AAN11" s="959">
        <v>2019</v>
      </c>
      <c r="AAO11" s="959">
        <v>2019</v>
      </c>
      <c r="AAP11" s="959">
        <v>2019</v>
      </c>
      <c r="AAQ11" s="960">
        <v>2019</v>
      </c>
      <c r="AAR11" s="2322">
        <v>2019</v>
      </c>
      <c r="AAS11" s="2322">
        <v>2019</v>
      </c>
      <c r="AAT11" s="2322">
        <v>2019</v>
      </c>
      <c r="AAU11" s="2322">
        <v>2019</v>
      </c>
      <c r="AAV11" s="2322">
        <v>2019</v>
      </c>
      <c r="AAW11" s="2322">
        <v>2019</v>
      </c>
      <c r="AAX11" s="2322">
        <v>2019</v>
      </c>
      <c r="AAY11" s="2322">
        <v>2019</v>
      </c>
      <c r="AAZ11" s="2322">
        <v>2019</v>
      </c>
      <c r="ABA11" s="2322">
        <v>2019</v>
      </c>
      <c r="ABB11" s="2322">
        <v>2019</v>
      </c>
      <c r="ABC11" s="2322">
        <v>2019</v>
      </c>
      <c r="ABD11" s="2322">
        <v>2019</v>
      </c>
      <c r="ABE11" s="2322">
        <v>2019</v>
      </c>
      <c r="ABF11" s="2322">
        <v>2019</v>
      </c>
      <c r="ABG11" s="2322">
        <v>2019</v>
      </c>
      <c r="ABH11" s="2322">
        <v>2019</v>
      </c>
      <c r="ABI11" s="2322">
        <v>2019</v>
      </c>
      <c r="ABJ11" s="2322">
        <v>2019</v>
      </c>
      <c r="ABK11" s="2322">
        <v>2019</v>
      </c>
      <c r="ABL11" s="2322">
        <v>2019</v>
      </c>
      <c r="ABM11" s="2322">
        <v>2019</v>
      </c>
      <c r="ABN11" s="2322">
        <v>2019</v>
      </c>
      <c r="ABO11" s="2322">
        <v>2019</v>
      </c>
      <c r="ABP11" s="2692"/>
      <c r="ABQ11" s="2322"/>
      <c r="ABR11" s="2322"/>
      <c r="ABS11" s="2322"/>
      <c r="ABT11" s="2322"/>
      <c r="ABU11" s="2322"/>
      <c r="ABV11" s="2322"/>
      <c r="ABW11" s="2322"/>
      <c r="ABX11" s="2322"/>
      <c r="ABY11" s="2322"/>
      <c r="ABZ11" s="2322"/>
      <c r="ACA11" s="2322">
        <v>2022</v>
      </c>
      <c r="ACB11" s="2322"/>
      <c r="ACC11" s="2322"/>
      <c r="ACD11" s="2322"/>
      <c r="ACE11" s="2322"/>
      <c r="ACF11" s="2322"/>
      <c r="ACG11" s="2322"/>
      <c r="ACH11" s="2322"/>
      <c r="ACI11" s="2322"/>
      <c r="ACJ11" s="2322"/>
      <c r="ACK11" s="2322">
        <v>2022</v>
      </c>
      <c r="ACL11" s="2322"/>
      <c r="ACM11" s="2322"/>
      <c r="ACN11" s="2322"/>
      <c r="ACO11" s="2322"/>
      <c r="ACP11" s="2322"/>
      <c r="ACQ11" s="2322"/>
      <c r="ACR11" s="2322"/>
      <c r="ACS11" s="2322">
        <v>2022</v>
      </c>
      <c r="ACT11" s="2322"/>
      <c r="ACU11" s="2322"/>
      <c r="ACV11" s="2322"/>
      <c r="ACW11" s="2322"/>
      <c r="ACX11" s="2322"/>
      <c r="ACY11" s="2322"/>
      <c r="ACZ11" s="2322"/>
      <c r="ADA11" s="2322"/>
      <c r="ADB11" s="2322"/>
      <c r="ADC11" s="2322">
        <v>2022</v>
      </c>
      <c r="ADD11" s="2322"/>
      <c r="ADE11" s="2322"/>
      <c r="ADF11" s="2322"/>
      <c r="ADG11" s="2322"/>
      <c r="ADH11" s="2322"/>
      <c r="ADI11" s="2322">
        <v>2022</v>
      </c>
      <c r="ADJ11" s="2322"/>
      <c r="ADK11" s="2322"/>
      <c r="ADL11" s="2322"/>
      <c r="ADM11" s="2322"/>
      <c r="ADN11" s="2322"/>
      <c r="ADO11" s="2322"/>
      <c r="ADP11" s="2322"/>
      <c r="ADQ11" s="2322"/>
      <c r="ADR11" s="2322"/>
      <c r="ADS11" s="2322">
        <v>2022</v>
      </c>
      <c r="ADT11" s="2322"/>
      <c r="ADU11" s="2322"/>
      <c r="ADV11" s="2322"/>
      <c r="ADW11" s="2322"/>
      <c r="ADX11" s="2322"/>
      <c r="ADY11" s="2322">
        <v>2022</v>
      </c>
      <c r="ADZ11" s="2692" t="s">
        <v>1016</v>
      </c>
      <c r="AEA11" s="2322" t="s">
        <v>1016</v>
      </c>
      <c r="AEB11" s="2322" t="s">
        <v>1016</v>
      </c>
      <c r="AEC11" s="2322" t="s">
        <v>1016</v>
      </c>
      <c r="AED11" s="2322" t="s">
        <v>1016</v>
      </c>
      <c r="AEE11" s="2322" t="s">
        <v>1016</v>
      </c>
      <c r="AEF11" s="2322" t="s">
        <v>1016</v>
      </c>
      <c r="AEG11" s="2322" t="s">
        <v>1016</v>
      </c>
      <c r="AEH11" s="2322" t="s">
        <v>1016</v>
      </c>
      <c r="AEI11" s="956" t="s">
        <v>7022</v>
      </c>
      <c r="AEJ11" s="956" t="s">
        <v>7023</v>
      </c>
      <c r="AEK11" s="956" t="s">
        <v>7023</v>
      </c>
      <c r="AEL11" s="2322" t="s">
        <v>1014</v>
      </c>
      <c r="AEM11" s="2322" t="s">
        <v>1014</v>
      </c>
      <c r="AEN11" s="2322"/>
      <c r="AEO11" s="2322" t="s">
        <v>1015</v>
      </c>
      <c r="AEP11" s="2322">
        <v>2021</v>
      </c>
      <c r="AEQ11" s="2322"/>
      <c r="AER11" s="2322" t="s">
        <v>1015</v>
      </c>
      <c r="AES11" s="2322">
        <v>2021</v>
      </c>
      <c r="AET11" s="2322"/>
      <c r="AEU11" s="2322" t="s">
        <v>1015</v>
      </c>
      <c r="AEV11" s="2322" t="s">
        <v>1015</v>
      </c>
      <c r="AEW11" s="2322">
        <v>2021</v>
      </c>
      <c r="AEX11" s="2322">
        <v>2021</v>
      </c>
      <c r="AEY11" s="2322">
        <v>2021</v>
      </c>
      <c r="AEZ11" s="2322">
        <v>2021</v>
      </c>
      <c r="AFA11" s="2322">
        <v>2021</v>
      </c>
      <c r="AFB11" s="2322">
        <v>2021</v>
      </c>
      <c r="AFC11" s="2322">
        <v>2021</v>
      </c>
      <c r="AFD11" s="2322">
        <v>2021</v>
      </c>
      <c r="AFE11" s="2322">
        <v>2021</v>
      </c>
      <c r="AFF11" s="2322">
        <v>2021</v>
      </c>
      <c r="AFG11" s="2322">
        <v>2021</v>
      </c>
      <c r="AFH11" s="2322">
        <v>2021</v>
      </c>
      <c r="AFI11" s="2322">
        <v>2021</v>
      </c>
      <c r="AFJ11" s="2322">
        <v>2021</v>
      </c>
      <c r="AFK11" s="2322">
        <v>2021</v>
      </c>
      <c r="AFL11" s="2322">
        <v>2021</v>
      </c>
      <c r="AFM11" s="2322">
        <v>2021</v>
      </c>
      <c r="AFN11" s="956" t="s">
        <v>1014</v>
      </c>
      <c r="AFO11" s="956" t="s">
        <v>1014</v>
      </c>
      <c r="AFP11" s="956" t="s">
        <v>1014</v>
      </c>
      <c r="AFQ11" s="956" t="s">
        <v>1014</v>
      </c>
      <c r="AFR11" s="956" t="s">
        <v>1014</v>
      </c>
      <c r="AFS11" s="956" t="s">
        <v>1014</v>
      </c>
      <c r="AFT11" s="956" t="s">
        <v>1014</v>
      </c>
      <c r="AFU11" s="956" t="s">
        <v>1014</v>
      </c>
      <c r="AFV11" s="956" t="s">
        <v>1014</v>
      </c>
      <c r="AFW11" s="956" t="s">
        <v>1014</v>
      </c>
      <c r="AFX11" s="956" t="s">
        <v>1014</v>
      </c>
      <c r="AFY11" s="956" t="s">
        <v>1014</v>
      </c>
      <c r="AFZ11" s="956" t="s">
        <v>1014</v>
      </c>
      <c r="AGA11" s="956" t="s">
        <v>1014</v>
      </c>
      <c r="AGB11" s="956" t="s">
        <v>1014</v>
      </c>
      <c r="AGC11" s="956" t="s">
        <v>1014</v>
      </c>
      <c r="AGD11" s="956" t="s">
        <v>1014</v>
      </c>
      <c r="AGE11" s="956" t="s">
        <v>1014</v>
      </c>
      <c r="AGF11" s="2322" t="s">
        <v>1013</v>
      </c>
      <c r="AGG11" s="2322" t="s">
        <v>1013</v>
      </c>
      <c r="AGH11" s="2322" t="s">
        <v>1013</v>
      </c>
      <c r="AGI11" s="2322" t="s">
        <v>1013</v>
      </c>
      <c r="AGJ11" s="2322" t="s">
        <v>1013</v>
      </c>
      <c r="AGK11" s="2322" t="s">
        <v>1013</v>
      </c>
      <c r="AGL11" s="2322" t="s">
        <v>1013</v>
      </c>
      <c r="AGM11" s="2322" t="s">
        <v>1013</v>
      </c>
      <c r="AGN11" s="2322" t="s">
        <v>1013</v>
      </c>
      <c r="AGO11" s="2322" t="s">
        <v>1013</v>
      </c>
      <c r="AGP11" s="2322" t="s">
        <v>1013</v>
      </c>
      <c r="AGQ11" s="2322" t="s">
        <v>1013</v>
      </c>
      <c r="AGR11" s="2322" t="s">
        <v>1013</v>
      </c>
      <c r="AGS11" s="2322" t="s">
        <v>1013</v>
      </c>
      <c r="AGT11" s="2322" t="s">
        <v>1013</v>
      </c>
      <c r="AGU11" s="2322" t="s">
        <v>1013</v>
      </c>
      <c r="AGV11" s="2322" t="s">
        <v>1013</v>
      </c>
      <c r="AGW11" s="2322" t="s">
        <v>1013</v>
      </c>
      <c r="AGX11" s="2322" t="s">
        <v>1013</v>
      </c>
      <c r="AGY11" s="2322" t="s">
        <v>1013</v>
      </c>
      <c r="AGZ11" s="2322" t="s">
        <v>1013</v>
      </c>
      <c r="AHA11" s="2322" t="s">
        <v>1013</v>
      </c>
      <c r="AHB11" s="2322" t="s">
        <v>1013</v>
      </c>
      <c r="AHC11" s="2322" t="s">
        <v>1013</v>
      </c>
      <c r="AHD11" s="2322" t="s">
        <v>1013</v>
      </c>
      <c r="AHE11" s="2322" t="s">
        <v>1013</v>
      </c>
      <c r="AHF11" s="2322" t="s">
        <v>1013</v>
      </c>
      <c r="AHG11" s="2322">
        <v>2017</v>
      </c>
      <c r="AHH11" s="2322">
        <v>2017</v>
      </c>
      <c r="AHI11" s="2322">
        <v>2017</v>
      </c>
      <c r="AHJ11" s="2322">
        <v>2017</v>
      </c>
      <c r="AHK11" s="2322">
        <v>2017</v>
      </c>
      <c r="AHL11" s="2322">
        <v>2017</v>
      </c>
      <c r="AHM11" s="2322" t="s">
        <v>1013</v>
      </c>
      <c r="AHN11" s="2322">
        <v>2019</v>
      </c>
      <c r="AHO11" s="2322">
        <v>2019</v>
      </c>
      <c r="AHP11" s="2322" t="s">
        <v>1013</v>
      </c>
      <c r="AHQ11" s="2322">
        <v>2019</v>
      </c>
      <c r="AHR11" s="2322">
        <v>2019</v>
      </c>
      <c r="AHS11" s="2322" t="s">
        <v>1013</v>
      </c>
      <c r="AHT11" s="2322">
        <v>2019</v>
      </c>
      <c r="AHU11" s="2322">
        <v>2019</v>
      </c>
      <c r="AHV11" s="2322" t="s">
        <v>1013</v>
      </c>
      <c r="AHW11" s="2322">
        <v>2017</v>
      </c>
      <c r="AHX11" s="2322">
        <v>2017</v>
      </c>
      <c r="AHY11" s="2322" t="s">
        <v>1013</v>
      </c>
      <c r="AHZ11" s="2322">
        <v>2019</v>
      </c>
      <c r="AIA11" s="2322">
        <v>2019</v>
      </c>
      <c r="AIB11" s="961"/>
      <c r="AIC11" s="681">
        <v>2021</v>
      </c>
      <c r="AID11" s="666">
        <v>2021</v>
      </c>
      <c r="AIE11" s="667">
        <v>2021</v>
      </c>
      <c r="AIF11" s="686">
        <v>2019</v>
      </c>
      <c r="AIG11" s="685">
        <v>2019</v>
      </c>
      <c r="AIH11" s="646">
        <v>2019</v>
      </c>
      <c r="AII11" s="646">
        <v>2019</v>
      </c>
      <c r="AIJ11" s="646">
        <v>2019</v>
      </c>
      <c r="AIK11" s="646">
        <v>2019</v>
      </c>
      <c r="AIL11" s="686">
        <v>2022</v>
      </c>
      <c r="AIM11" s="646">
        <v>2022</v>
      </c>
      <c r="AIN11" s="646">
        <v>2022</v>
      </c>
      <c r="AIO11" s="646">
        <v>2022</v>
      </c>
      <c r="AIP11" s="646">
        <v>2022</v>
      </c>
      <c r="AIQ11" s="646">
        <v>2022</v>
      </c>
      <c r="AIR11" s="686">
        <v>2022</v>
      </c>
      <c r="AIS11" s="646">
        <v>2022</v>
      </c>
      <c r="AIT11" s="646">
        <v>2022</v>
      </c>
      <c r="AIU11" s="646">
        <v>2022</v>
      </c>
      <c r="AIV11" s="646">
        <v>2022</v>
      </c>
      <c r="AIW11" s="646">
        <v>2022</v>
      </c>
      <c r="AIX11" s="686">
        <v>2022</v>
      </c>
      <c r="AIY11" s="646">
        <v>2022</v>
      </c>
      <c r="AIZ11" s="646">
        <v>2022</v>
      </c>
      <c r="AJA11" s="646">
        <v>2022</v>
      </c>
      <c r="AJB11" s="646">
        <v>2022</v>
      </c>
      <c r="AJC11" s="646">
        <v>2022</v>
      </c>
      <c r="AJD11" s="686">
        <v>2022</v>
      </c>
      <c r="AJE11" s="646">
        <v>2022</v>
      </c>
      <c r="AJF11" s="646">
        <v>2022</v>
      </c>
      <c r="AJG11" s="646">
        <v>2022</v>
      </c>
      <c r="AJH11" s="646">
        <v>2022</v>
      </c>
      <c r="AJI11" s="646">
        <v>2022</v>
      </c>
      <c r="AJJ11" s="686">
        <v>2022</v>
      </c>
      <c r="AJK11" s="646">
        <v>2022</v>
      </c>
      <c r="AJL11" s="646">
        <v>2022</v>
      </c>
      <c r="AJM11" s="646">
        <v>2022</v>
      </c>
      <c r="AJN11" s="646">
        <v>2022</v>
      </c>
      <c r="AJO11" s="646">
        <v>2022</v>
      </c>
      <c r="AJP11" s="686">
        <v>2022</v>
      </c>
      <c r="AJQ11" s="646">
        <v>2022</v>
      </c>
      <c r="AJR11" s="646">
        <v>2022</v>
      </c>
      <c r="AJS11" s="646">
        <v>2022</v>
      </c>
      <c r="AJT11" s="646">
        <v>2022</v>
      </c>
      <c r="AJU11" s="646">
        <v>2022</v>
      </c>
      <c r="AJV11" s="686">
        <v>2022</v>
      </c>
      <c r="AJW11" s="646">
        <v>2022</v>
      </c>
      <c r="AJX11" s="646">
        <v>2022</v>
      </c>
      <c r="AJY11" s="646">
        <v>2022</v>
      </c>
      <c r="AJZ11" s="646">
        <v>2022</v>
      </c>
      <c r="AKA11" s="646">
        <v>2022</v>
      </c>
      <c r="AKB11" s="646">
        <v>2022</v>
      </c>
      <c r="AKC11" s="646">
        <v>2022</v>
      </c>
      <c r="AKD11" s="646">
        <v>2022</v>
      </c>
      <c r="AKE11" s="646">
        <v>2022</v>
      </c>
      <c r="AKF11" s="646">
        <v>2022</v>
      </c>
      <c r="AKG11" s="964">
        <v>2022</v>
      </c>
      <c r="AKH11" s="646">
        <v>2022</v>
      </c>
      <c r="AKI11" s="646">
        <v>2022</v>
      </c>
      <c r="AKJ11" s="646">
        <v>2022</v>
      </c>
      <c r="AKK11" s="646">
        <v>2022</v>
      </c>
      <c r="AKL11" s="646">
        <v>2022</v>
      </c>
      <c r="AKM11" s="646">
        <v>2022</v>
      </c>
      <c r="AKN11" s="646">
        <v>2022</v>
      </c>
      <c r="AKO11" s="646">
        <v>2022</v>
      </c>
      <c r="AKP11" s="646">
        <v>2022</v>
      </c>
      <c r="AKQ11" s="646">
        <v>2022</v>
      </c>
      <c r="AKR11" s="646">
        <v>2022</v>
      </c>
      <c r="AKS11" s="646">
        <v>2022</v>
      </c>
      <c r="AKT11" s="686">
        <v>2022</v>
      </c>
      <c r="AKU11" s="646">
        <v>2022</v>
      </c>
      <c r="AKV11" s="646">
        <v>2022</v>
      </c>
      <c r="AKW11" s="646">
        <v>2022</v>
      </c>
      <c r="AKX11" s="646">
        <v>2022</v>
      </c>
      <c r="AKY11" s="646">
        <v>2022</v>
      </c>
      <c r="AKZ11" s="646">
        <v>2022</v>
      </c>
      <c r="ALA11" s="646">
        <v>2022</v>
      </c>
      <c r="ALB11" s="646">
        <v>2022</v>
      </c>
      <c r="ALC11" s="646">
        <v>2022</v>
      </c>
      <c r="ALD11" s="646">
        <v>2022</v>
      </c>
      <c r="ALE11" s="646">
        <v>2022</v>
      </c>
      <c r="ALF11" s="646">
        <v>2022</v>
      </c>
      <c r="ALG11" s="646">
        <v>2022</v>
      </c>
      <c r="ALH11" s="646">
        <v>2022</v>
      </c>
      <c r="ALI11" s="646">
        <v>2022</v>
      </c>
      <c r="ALJ11" s="686">
        <v>2022</v>
      </c>
      <c r="ALK11" s="646">
        <v>2022</v>
      </c>
      <c r="ALL11" s="646">
        <v>2022</v>
      </c>
      <c r="ALM11" s="646">
        <v>2022</v>
      </c>
      <c r="ALN11" s="646">
        <v>2022</v>
      </c>
      <c r="ALO11" s="646">
        <v>2022</v>
      </c>
      <c r="ALP11" s="646">
        <v>2022</v>
      </c>
      <c r="ALQ11" s="686">
        <v>2022</v>
      </c>
      <c r="ALR11" s="646">
        <v>2022</v>
      </c>
      <c r="ALS11" s="646">
        <v>2022</v>
      </c>
      <c r="ALT11" s="646">
        <v>2022</v>
      </c>
      <c r="ALU11" s="646">
        <v>2022</v>
      </c>
      <c r="ALV11" s="646">
        <v>2022</v>
      </c>
      <c r="ALW11" s="964">
        <v>2022</v>
      </c>
      <c r="ALX11" s="686">
        <v>2022</v>
      </c>
      <c r="ALY11" s="646">
        <v>2022</v>
      </c>
      <c r="ALZ11" s="646">
        <v>2022</v>
      </c>
      <c r="AMA11" s="646">
        <v>2022</v>
      </c>
      <c r="AMB11" s="646">
        <v>2022</v>
      </c>
      <c r="AMC11" s="646">
        <v>2022</v>
      </c>
      <c r="AMD11" s="646">
        <v>2022</v>
      </c>
      <c r="AME11" s="646">
        <v>2022</v>
      </c>
      <c r="AMF11" s="646">
        <v>2022</v>
      </c>
      <c r="AMG11" s="646">
        <v>2022</v>
      </c>
      <c r="AMH11" s="646">
        <v>2022</v>
      </c>
      <c r="AMI11" s="646">
        <v>2022</v>
      </c>
      <c r="AMJ11" s="646">
        <v>2022</v>
      </c>
      <c r="AMK11" s="646">
        <v>2022</v>
      </c>
      <c r="AML11" s="686">
        <v>2022</v>
      </c>
      <c r="AMM11" s="646">
        <v>2022</v>
      </c>
      <c r="AMN11" s="646">
        <v>2022</v>
      </c>
      <c r="AMO11" s="686">
        <v>2022</v>
      </c>
      <c r="AMP11" s="646">
        <v>2022</v>
      </c>
      <c r="AMQ11" s="646">
        <v>2022</v>
      </c>
      <c r="AMR11" s="646">
        <v>2022</v>
      </c>
      <c r="AMS11" s="646">
        <v>2022</v>
      </c>
      <c r="AMT11" s="964">
        <v>2022</v>
      </c>
      <c r="AMU11" s="646">
        <v>2022</v>
      </c>
      <c r="AMV11" s="646">
        <v>2022</v>
      </c>
      <c r="AMW11" s="646">
        <v>2022</v>
      </c>
      <c r="AMX11" s="686">
        <v>2022</v>
      </c>
      <c r="AMY11" s="646">
        <v>2022</v>
      </c>
      <c r="AMZ11" s="646">
        <v>2022</v>
      </c>
      <c r="ANA11" s="646">
        <v>2022</v>
      </c>
      <c r="ANB11" s="646">
        <v>2022</v>
      </c>
      <c r="ANC11" s="646">
        <v>2022</v>
      </c>
      <c r="AND11" s="686">
        <v>2022</v>
      </c>
      <c r="ANE11" s="646">
        <v>2022</v>
      </c>
      <c r="ANF11" s="646">
        <v>2022</v>
      </c>
      <c r="ANG11" s="646">
        <v>2022</v>
      </c>
      <c r="ANH11" s="646">
        <v>2022</v>
      </c>
      <c r="ANI11" s="646">
        <v>2022</v>
      </c>
      <c r="ANJ11" s="646">
        <v>2022</v>
      </c>
      <c r="ANK11" s="646">
        <v>2022</v>
      </c>
      <c r="ANL11" s="646">
        <v>2021</v>
      </c>
      <c r="ANM11" s="646">
        <v>2021</v>
      </c>
      <c r="ANN11" s="686">
        <v>2022</v>
      </c>
      <c r="ANO11" s="646">
        <v>2022</v>
      </c>
      <c r="ANP11" s="646">
        <v>2022</v>
      </c>
      <c r="ANQ11" s="646">
        <v>2022</v>
      </c>
      <c r="ANR11" s="646">
        <v>2022</v>
      </c>
      <c r="ANS11" s="646">
        <v>2022</v>
      </c>
      <c r="ANT11" s="646">
        <v>2022</v>
      </c>
      <c r="ANU11" s="646">
        <v>2022</v>
      </c>
      <c r="ANV11" s="646">
        <v>2021</v>
      </c>
      <c r="ANW11" s="646">
        <v>2021</v>
      </c>
      <c r="ANX11" s="646">
        <v>2022.12</v>
      </c>
      <c r="ANY11" s="646">
        <v>2022.12</v>
      </c>
      <c r="ANZ11" s="646">
        <v>2022.12</v>
      </c>
      <c r="AOA11" s="646">
        <v>2022.12</v>
      </c>
      <c r="AOB11" s="646">
        <v>2022.12</v>
      </c>
      <c r="AOC11" s="646">
        <v>2022.12</v>
      </c>
      <c r="AOD11" s="646">
        <v>2022.12</v>
      </c>
      <c r="AOE11" s="964">
        <v>2022.12</v>
      </c>
      <c r="AOF11" s="2162" t="s">
        <v>1016</v>
      </c>
      <c r="AOG11" s="2162" t="s">
        <v>1016</v>
      </c>
      <c r="AOH11" s="2659" t="s">
        <v>1016</v>
      </c>
      <c r="AOI11" s="2162" t="s">
        <v>1016</v>
      </c>
      <c r="AOJ11" s="2162" t="s">
        <v>1016</v>
      </c>
      <c r="AOK11" s="2659" t="s">
        <v>1016</v>
      </c>
      <c r="AOL11" s="2162" t="s">
        <v>1016</v>
      </c>
      <c r="AOM11" s="2162" t="s">
        <v>1016</v>
      </c>
      <c r="AON11" s="2659" t="s">
        <v>1016</v>
      </c>
      <c r="AOO11" s="2162" t="s">
        <v>1016</v>
      </c>
      <c r="AOP11" s="2162" t="s">
        <v>1016</v>
      </c>
      <c r="AOQ11" s="2659" t="s">
        <v>1016</v>
      </c>
      <c r="AOR11" s="686">
        <v>2022</v>
      </c>
      <c r="AOS11" s="646">
        <v>2022</v>
      </c>
      <c r="AOT11" s="646">
        <v>2022</v>
      </c>
      <c r="AOU11" s="646">
        <v>2022</v>
      </c>
      <c r="AOV11" s="646">
        <v>2022</v>
      </c>
      <c r="AOW11" s="646">
        <v>2022</v>
      </c>
      <c r="AOX11" s="646">
        <v>2022</v>
      </c>
      <c r="AOY11" s="646">
        <v>2022</v>
      </c>
      <c r="AOZ11" s="646">
        <v>2022</v>
      </c>
      <c r="APA11" s="646">
        <v>2022</v>
      </c>
      <c r="APB11" s="686">
        <v>2022</v>
      </c>
      <c r="APC11" s="646">
        <v>2022</v>
      </c>
      <c r="APD11" s="646">
        <v>2022</v>
      </c>
      <c r="APE11" s="646">
        <v>2022</v>
      </c>
      <c r="APF11" s="646">
        <v>2022</v>
      </c>
      <c r="APG11" s="646">
        <v>2022</v>
      </c>
      <c r="APH11" s="646">
        <v>2022</v>
      </c>
      <c r="API11" s="646">
        <v>2022</v>
      </c>
      <c r="APJ11" s="646">
        <v>2022</v>
      </c>
      <c r="APK11" s="646">
        <v>2022</v>
      </c>
      <c r="APL11" s="646">
        <v>2021</v>
      </c>
      <c r="APM11" s="646">
        <v>2021</v>
      </c>
      <c r="APN11" s="646">
        <v>2021</v>
      </c>
      <c r="APO11" s="646">
        <v>2021</v>
      </c>
      <c r="APP11" s="646">
        <v>2021</v>
      </c>
      <c r="APQ11" s="646">
        <v>2021</v>
      </c>
      <c r="APR11" s="1879" t="s">
        <v>5552</v>
      </c>
      <c r="APS11" s="949" t="s">
        <v>5552</v>
      </c>
      <c r="APT11" s="949" t="s">
        <v>5552</v>
      </c>
      <c r="APU11" s="646" t="s">
        <v>5552</v>
      </c>
      <c r="APV11" s="646" t="s">
        <v>5552</v>
      </c>
      <c r="APW11" s="646" t="s">
        <v>5552</v>
      </c>
      <c r="APX11" s="646" t="s">
        <v>5552</v>
      </c>
      <c r="APY11" s="646" t="s">
        <v>5552</v>
      </c>
      <c r="APZ11" s="646" t="s">
        <v>5552</v>
      </c>
      <c r="AQA11" s="646" t="s">
        <v>5552</v>
      </c>
      <c r="AQB11" s="646" t="s">
        <v>5552</v>
      </c>
      <c r="AQC11" s="646" t="s">
        <v>5552</v>
      </c>
      <c r="AQD11" s="646" t="s">
        <v>5552</v>
      </c>
      <c r="AQE11" s="646" t="s">
        <v>5552</v>
      </c>
      <c r="AQF11" s="646" t="s">
        <v>5552</v>
      </c>
      <c r="AQG11" s="646" t="s">
        <v>5552</v>
      </c>
      <c r="AQH11" s="646" t="s">
        <v>5552</v>
      </c>
      <c r="AQI11" s="646" t="s">
        <v>5552</v>
      </c>
      <c r="AQJ11" s="646" t="s">
        <v>5552</v>
      </c>
      <c r="AQK11" s="646" t="s">
        <v>5552</v>
      </c>
      <c r="AQL11" s="646" t="s">
        <v>5552</v>
      </c>
      <c r="AQM11" s="967"/>
      <c r="AQN11" s="660"/>
      <c r="AQO11" s="660"/>
      <c r="AQP11" s="660"/>
      <c r="AQQ11" s="949">
        <v>2022</v>
      </c>
      <c r="AQR11" s="949">
        <v>0</v>
      </c>
      <c r="AQS11" s="953">
        <v>2022</v>
      </c>
      <c r="AQT11" s="949">
        <v>2022</v>
      </c>
      <c r="AQU11" s="953">
        <v>2022</v>
      </c>
      <c r="AQV11" s="949">
        <v>2022</v>
      </c>
      <c r="AQW11" s="953">
        <v>2022</v>
      </c>
      <c r="AQX11" s="949">
        <v>2022</v>
      </c>
      <c r="AQY11" s="953">
        <v>2022</v>
      </c>
      <c r="AQZ11" s="949">
        <v>2022</v>
      </c>
      <c r="ARA11" s="953">
        <v>2022</v>
      </c>
      <c r="ARB11" s="949">
        <v>2022</v>
      </c>
      <c r="ARC11" s="953">
        <v>2022</v>
      </c>
      <c r="ARD11" s="949">
        <v>2022</v>
      </c>
      <c r="ARE11" s="953">
        <v>2022</v>
      </c>
      <c r="ARF11" s="956">
        <v>2022</v>
      </c>
      <c r="ARG11" s="956">
        <v>2022</v>
      </c>
      <c r="ARH11" s="956">
        <v>2022</v>
      </c>
      <c r="ARI11" s="956">
        <v>2022</v>
      </c>
      <c r="ARJ11" s="956">
        <v>2022</v>
      </c>
      <c r="ARK11" s="956">
        <v>2022</v>
      </c>
      <c r="ARL11" s="953">
        <v>2022</v>
      </c>
      <c r="ARM11" s="953">
        <v>2022</v>
      </c>
      <c r="ARN11" s="953">
        <v>2022</v>
      </c>
      <c r="ARO11" s="953">
        <v>2022</v>
      </c>
      <c r="ARP11" s="958">
        <v>2022</v>
      </c>
      <c r="ARQ11" s="959">
        <v>2022</v>
      </c>
      <c r="ARR11" s="959">
        <v>2022</v>
      </c>
      <c r="ARS11" s="2820">
        <v>2022</v>
      </c>
      <c r="ART11" s="1880" t="s">
        <v>1016</v>
      </c>
      <c r="ARU11" s="660" t="s">
        <v>1016</v>
      </c>
      <c r="ARV11" s="660" t="s">
        <v>5241</v>
      </c>
      <c r="ARW11" s="660" t="s">
        <v>5241</v>
      </c>
      <c r="ARX11" s="1034" t="s">
        <v>5241</v>
      </c>
      <c r="ARY11" s="660" t="s">
        <v>5241</v>
      </c>
      <c r="ARZ11" s="660" t="s">
        <v>1013</v>
      </c>
      <c r="ASA11" s="660" t="s">
        <v>1014</v>
      </c>
      <c r="ASB11" s="660" t="s">
        <v>1015</v>
      </c>
      <c r="ASC11" s="660" t="s">
        <v>1016</v>
      </c>
      <c r="ASD11" s="956">
        <v>2022</v>
      </c>
      <c r="ASE11" s="956">
        <v>2022</v>
      </c>
      <c r="ASF11" s="956">
        <v>2022</v>
      </c>
      <c r="ASG11" s="956">
        <v>2022</v>
      </c>
      <c r="ASH11" s="956">
        <v>2022</v>
      </c>
      <c r="ASI11" s="956">
        <v>2022</v>
      </c>
      <c r="ASJ11" s="956">
        <v>2022</v>
      </c>
      <c r="ASK11" s="956">
        <v>2022</v>
      </c>
      <c r="ASL11" s="956">
        <v>2022</v>
      </c>
      <c r="ASM11" s="956">
        <v>2022</v>
      </c>
      <c r="ASN11" s="956">
        <v>2022</v>
      </c>
      <c r="ASO11" s="956">
        <v>2022</v>
      </c>
      <c r="ASP11" s="956">
        <v>2022</v>
      </c>
      <c r="ASQ11" s="956">
        <v>2022</v>
      </c>
      <c r="ASR11" s="956">
        <v>2022</v>
      </c>
      <c r="ASS11" s="956">
        <v>2022</v>
      </c>
      <c r="AST11" s="956">
        <v>2022</v>
      </c>
      <c r="ASU11" s="956">
        <v>2022</v>
      </c>
      <c r="ASV11" s="956">
        <v>2022</v>
      </c>
      <c r="ASW11" s="956">
        <v>2022</v>
      </c>
      <c r="ASX11" s="956">
        <v>2022</v>
      </c>
      <c r="ASY11" s="956">
        <v>2022</v>
      </c>
      <c r="ASZ11" s="956">
        <v>2022</v>
      </c>
      <c r="ATA11" s="956">
        <v>2022</v>
      </c>
      <c r="ATB11" s="956">
        <v>2022</v>
      </c>
      <c r="ATC11" s="956">
        <v>2022</v>
      </c>
      <c r="ATD11" s="956">
        <v>2022</v>
      </c>
      <c r="ATE11" s="956">
        <v>2022</v>
      </c>
      <c r="ATF11" s="956">
        <v>2022</v>
      </c>
      <c r="ATG11" s="956">
        <v>2022</v>
      </c>
      <c r="ATH11" s="956">
        <v>2022</v>
      </c>
      <c r="ATI11" s="956">
        <v>2022</v>
      </c>
      <c r="ATJ11" s="956">
        <v>2022</v>
      </c>
      <c r="ATK11" s="956">
        <v>2022</v>
      </c>
      <c r="ATL11" s="956">
        <v>2022</v>
      </c>
      <c r="ATM11" s="956">
        <v>2022</v>
      </c>
      <c r="ATN11" s="956">
        <v>2022</v>
      </c>
      <c r="ATO11" s="956">
        <v>2022</v>
      </c>
      <c r="ATP11" s="956">
        <v>2022</v>
      </c>
      <c r="ATQ11" s="956">
        <v>2022</v>
      </c>
      <c r="ATR11" s="956">
        <v>2022</v>
      </c>
      <c r="ATS11" s="956">
        <v>2022</v>
      </c>
      <c r="ATT11" s="956">
        <v>2022</v>
      </c>
      <c r="ATU11" s="956">
        <v>2022</v>
      </c>
      <c r="ATV11" s="956">
        <v>2022</v>
      </c>
      <c r="ATW11" s="956">
        <v>2022</v>
      </c>
      <c r="ATX11" s="956">
        <v>2022</v>
      </c>
      <c r="ATY11" s="956">
        <v>2022</v>
      </c>
      <c r="ATZ11" s="956">
        <v>2022</v>
      </c>
      <c r="AUA11" s="956">
        <v>2022</v>
      </c>
      <c r="AUB11" s="956">
        <v>2022</v>
      </c>
      <c r="AUC11" s="956">
        <v>2022</v>
      </c>
      <c r="AUD11" s="956">
        <v>2022</v>
      </c>
      <c r="AUE11" s="956">
        <v>2022</v>
      </c>
      <c r="AUF11" s="956">
        <v>2022</v>
      </c>
      <c r="AUG11" s="956">
        <v>2022</v>
      </c>
      <c r="AUH11" s="956">
        <v>2022</v>
      </c>
      <c r="AUI11" s="956" t="s">
        <v>1016</v>
      </c>
      <c r="AUJ11" s="956" t="s">
        <v>1016</v>
      </c>
      <c r="AUK11" s="958">
        <v>2022</v>
      </c>
      <c r="AUL11" s="959" t="s">
        <v>1016</v>
      </c>
      <c r="AUM11" s="959">
        <v>2022</v>
      </c>
      <c r="AUN11" s="959">
        <v>2022</v>
      </c>
      <c r="AUO11" s="959">
        <v>2022</v>
      </c>
      <c r="AUP11" s="960">
        <v>2022</v>
      </c>
      <c r="AUQ11" s="956">
        <v>2022</v>
      </c>
      <c r="AUR11" s="956">
        <v>2022</v>
      </c>
      <c r="AUS11" s="956">
        <v>2022</v>
      </c>
      <c r="AUT11" s="956">
        <v>2022</v>
      </c>
      <c r="AUU11" s="956">
        <v>2022</v>
      </c>
      <c r="AUV11" s="956">
        <v>2022</v>
      </c>
      <c r="AUW11" s="956">
        <v>2022</v>
      </c>
      <c r="AUX11" s="956"/>
      <c r="AUY11" s="646">
        <v>2017</v>
      </c>
      <c r="AUZ11" s="646">
        <v>2017</v>
      </c>
      <c r="AVA11" s="646">
        <v>2017</v>
      </c>
      <c r="AVB11" s="646">
        <v>2017</v>
      </c>
      <c r="AVC11" s="646">
        <v>2022</v>
      </c>
      <c r="AVD11" s="646">
        <v>2022</v>
      </c>
      <c r="AVE11" s="646"/>
      <c r="AVF11" s="646">
        <v>2022</v>
      </c>
      <c r="AVG11" s="646">
        <v>2022</v>
      </c>
      <c r="AVH11" s="646">
        <v>2022</v>
      </c>
      <c r="AVI11" s="646">
        <v>2022</v>
      </c>
      <c r="AVJ11" s="646">
        <v>2022</v>
      </c>
      <c r="AVK11" s="646">
        <v>2022</v>
      </c>
      <c r="AVL11" s="957"/>
      <c r="AVM11" s="646"/>
      <c r="AVN11" s="660"/>
      <c r="AVO11" s="956"/>
      <c r="AVP11" s="646"/>
      <c r="AVQ11" s="660"/>
      <c r="AVR11" s="956"/>
      <c r="AVS11" s="646"/>
      <c r="AVT11" s="660"/>
      <c r="AVU11" s="956"/>
      <c r="AVV11" s="646"/>
      <c r="AVW11" s="660"/>
      <c r="AVX11" s="956"/>
      <c r="AVY11" s="2823"/>
      <c r="AVZ11" s="957"/>
      <c r="AWA11" s="646"/>
      <c r="AWB11" s="660"/>
      <c r="AWC11" s="660"/>
      <c r="AWD11" s="646"/>
      <c r="AWE11" s="660"/>
      <c r="AWF11" s="660"/>
      <c r="AWG11" s="646"/>
      <c r="AWH11" s="660"/>
      <c r="AWI11" s="1880">
        <v>2021</v>
      </c>
      <c r="AWJ11" s="660">
        <v>2021</v>
      </c>
      <c r="AWK11" s="660">
        <v>2021</v>
      </c>
      <c r="AWL11" s="660">
        <v>2021</v>
      </c>
      <c r="AWM11" s="660">
        <v>2021</v>
      </c>
      <c r="AWN11" s="660">
        <v>2021</v>
      </c>
      <c r="AWO11" s="660">
        <v>2021</v>
      </c>
      <c r="AWP11" s="660">
        <v>2021</v>
      </c>
      <c r="AWQ11" s="660">
        <v>2021</v>
      </c>
      <c r="AWR11" s="660">
        <v>2021</v>
      </c>
      <c r="AWS11" s="1880">
        <v>2021</v>
      </c>
      <c r="AWT11" s="660">
        <v>2021</v>
      </c>
      <c r="AWU11" s="660">
        <v>2021</v>
      </c>
      <c r="AWV11" s="660">
        <v>2021</v>
      </c>
      <c r="AWW11" s="660">
        <v>2021</v>
      </c>
      <c r="AWX11" s="660">
        <v>2021</v>
      </c>
      <c r="AWY11" s="660">
        <v>2021</v>
      </c>
      <c r="AWZ11" s="660">
        <v>2021</v>
      </c>
      <c r="AXA11" s="660">
        <v>2021</v>
      </c>
      <c r="AXB11" s="660">
        <v>2021</v>
      </c>
      <c r="AXC11" s="660">
        <v>2021</v>
      </c>
      <c r="AXD11" s="660">
        <v>2021</v>
      </c>
      <c r="AXE11" s="660">
        <v>2021</v>
      </c>
      <c r="AXF11" s="660">
        <v>2021</v>
      </c>
      <c r="AXG11" s="660">
        <v>2021</v>
      </c>
      <c r="AXH11" s="660">
        <v>2021</v>
      </c>
      <c r="AXI11" s="660">
        <v>2021</v>
      </c>
      <c r="AXJ11" s="2753"/>
      <c r="AXK11" s="2021">
        <v>2022</v>
      </c>
      <c r="AXL11" s="2021">
        <v>2022</v>
      </c>
      <c r="AXM11" s="2021">
        <v>2022</v>
      </c>
      <c r="AXN11" s="2021">
        <v>2022</v>
      </c>
      <c r="AXO11" s="2021">
        <v>2022</v>
      </c>
      <c r="AXP11" s="2021">
        <v>2022</v>
      </c>
      <c r="AXQ11" s="2021" t="s">
        <v>1015</v>
      </c>
      <c r="AXR11" s="2021" t="s">
        <v>1015</v>
      </c>
      <c r="AXS11" s="2021"/>
      <c r="AXT11" s="2021"/>
      <c r="AXU11" s="2021" t="s">
        <v>1015</v>
      </c>
      <c r="AXV11" s="2021" t="s">
        <v>1015</v>
      </c>
      <c r="AXW11" s="2021"/>
      <c r="AXX11" s="2021"/>
      <c r="AXY11" s="2021" t="s">
        <v>1015</v>
      </c>
      <c r="AXZ11" s="2021" t="s">
        <v>1015</v>
      </c>
      <c r="AYA11" s="2021"/>
      <c r="AYB11" s="2021"/>
      <c r="AYC11" s="2043" t="s">
        <v>1015</v>
      </c>
      <c r="AYD11" s="2021" t="s">
        <v>1015</v>
      </c>
      <c r="AYE11" s="2021"/>
      <c r="AYF11" s="2021"/>
      <c r="AYG11" s="2021" t="s">
        <v>1015</v>
      </c>
      <c r="AYH11" s="2021" t="s">
        <v>1015</v>
      </c>
      <c r="AYI11" s="2021"/>
      <c r="AYJ11" s="2021"/>
      <c r="AYK11" s="2021" t="s">
        <v>1015</v>
      </c>
      <c r="AYL11" s="2021" t="s">
        <v>1015</v>
      </c>
      <c r="AYM11" s="2021"/>
      <c r="AYN11" s="2021"/>
      <c r="AYO11" s="2021" t="s">
        <v>1015</v>
      </c>
      <c r="AYP11" s="2021" t="s">
        <v>1015</v>
      </c>
      <c r="AYQ11" s="2021"/>
      <c r="AYR11" s="2021"/>
      <c r="AYS11" s="2021" t="s">
        <v>1015</v>
      </c>
      <c r="AYT11" s="2021" t="s">
        <v>1015</v>
      </c>
      <c r="AYU11" s="2021"/>
      <c r="AYV11" s="2021"/>
      <c r="AYW11" s="2021" t="s">
        <v>1015</v>
      </c>
      <c r="AYX11" s="2021" t="s">
        <v>1015</v>
      </c>
      <c r="AYY11" s="2021"/>
      <c r="AYZ11" s="2021"/>
      <c r="AZA11" s="2021" t="s">
        <v>1015</v>
      </c>
      <c r="AZB11" s="2021" t="s">
        <v>1015</v>
      </c>
      <c r="AZC11" s="2021"/>
      <c r="AZD11" s="2021"/>
      <c r="AZE11" s="2021" t="s">
        <v>1015</v>
      </c>
      <c r="AZF11" s="2021" t="s">
        <v>1015</v>
      </c>
      <c r="AZG11" s="2021"/>
      <c r="AZH11" s="2021"/>
      <c r="AZI11" s="2021" t="s">
        <v>1015</v>
      </c>
      <c r="AZJ11" s="2021" t="s">
        <v>1015</v>
      </c>
      <c r="AZK11" s="2021"/>
      <c r="AZL11" s="2021"/>
      <c r="AZM11" s="2021" t="s">
        <v>1015</v>
      </c>
      <c r="AZN11" s="2021" t="s">
        <v>1015</v>
      </c>
      <c r="AZO11" s="2021"/>
      <c r="AZP11" s="2021"/>
      <c r="AZQ11" s="2021" t="s">
        <v>1015</v>
      </c>
      <c r="AZR11" s="2021" t="s">
        <v>1015</v>
      </c>
      <c r="AZS11" s="2021"/>
      <c r="AZT11" s="2021"/>
      <c r="AZU11" s="2021" t="s">
        <v>1015</v>
      </c>
      <c r="AZV11" s="2021" t="s">
        <v>1015</v>
      </c>
      <c r="AZW11" s="2021"/>
      <c r="AZX11" s="2021"/>
      <c r="AZY11" s="2043" t="s">
        <v>1015</v>
      </c>
      <c r="AZZ11" s="2021" t="s">
        <v>1015</v>
      </c>
      <c r="BAA11" s="2021"/>
      <c r="BAB11" s="2021"/>
      <c r="BAC11" s="2021" t="s">
        <v>1015</v>
      </c>
      <c r="BAD11" s="2021" t="s">
        <v>1015</v>
      </c>
      <c r="BAE11" s="2021"/>
      <c r="BAF11" s="2021"/>
      <c r="BAG11" s="2021" t="s">
        <v>1015</v>
      </c>
      <c r="BAH11" s="2021" t="s">
        <v>1015</v>
      </c>
      <c r="BAI11" s="2021"/>
      <c r="BAJ11" s="2021"/>
      <c r="BAK11" s="2043" t="s">
        <v>1015</v>
      </c>
      <c r="BAL11" s="2021" t="s">
        <v>1015</v>
      </c>
      <c r="BAM11" s="2021"/>
      <c r="BAN11" s="2021"/>
      <c r="BAO11" s="2021" t="s">
        <v>1015</v>
      </c>
      <c r="BAP11" s="2021" t="s">
        <v>1015</v>
      </c>
      <c r="BAQ11" s="2021"/>
      <c r="BAR11" s="2021"/>
      <c r="BAS11" s="2021" t="s">
        <v>1015</v>
      </c>
      <c r="BAT11" s="2021" t="s">
        <v>1015</v>
      </c>
      <c r="BAU11" s="2021"/>
      <c r="BAV11" s="2021"/>
      <c r="BAW11" s="3894" t="s">
        <v>1015</v>
      </c>
      <c r="BAX11" s="3894" t="s">
        <v>1015</v>
      </c>
      <c r="BAY11" s="3894"/>
      <c r="BAZ11" s="3894"/>
      <c r="BBA11" s="2021" t="s">
        <v>1015</v>
      </c>
      <c r="BBB11" s="2021" t="s">
        <v>1015</v>
      </c>
      <c r="BBC11" s="2021"/>
      <c r="BBD11" s="2021"/>
      <c r="BBE11" s="2043" t="s">
        <v>1015</v>
      </c>
      <c r="BBF11" s="2021" t="s">
        <v>1015</v>
      </c>
      <c r="BBG11" s="2021"/>
      <c r="BBH11" s="2021"/>
      <c r="BBI11" s="2021" t="s">
        <v>1015</v>
      </c>
      <c r="BBJ11" s="2021" t="s">
        <v>1015</v>
      </c>
      <c r="BBK11" s="2021"/>
      <c r="BBL11" s="2021"/>
      <c r="BBM11" s="2021" t="s">
        <v>1015</v>
      </c>
      <c r="BBN11" s="2021" t="s">
        <v>1015</v>
      </c>
      <c r="BBO11" s="2021"/>
      <c r="BBP11" s="2021"/>
      <c r="BBQ11" s="2043" t="s">
        <v>1015</v>
      </c>
      <c r="BBR11" s="2021" t="s">
        <v>1015</v>
      </c>
      <c r="BBS11" s="2021"/>
      <c r="BBT11" s="2021"/>
      <c r="BBU11" s="2021" t="s">
        <v>1015</v>
      </c>
      <c r="BBV11" s="2021" t="s">
        <v>1015</v>
      </c>
      <c r="BBW11" s="2021"/>
      <c r="BBX11" s="2021"/>
      <c r="BBY11" s="2021" t="s">
        <v>1015</v>
      </c>
      <c r="BBZ11" s="2021" t="s">
        <v>1015</v>
      </c>
      <c r="BCA11" s="2021"/>
      <c r="BCB11" s="2021"/>
      <c r="BCC11" s="2021" t="s">
        <v>1015</v>
      </c>
      <c r="BCD11" s="2021" t="s">
        <v>1015</v>
      </c>
      <c r="BCE11" s="2021"/>
      <c r="BCF11" s="2021"/>
      <c r="BCG11" s="2021" t="s">
        <v>1015</v>
      </c>
      <c r="BCH11" s="2021" t="s">
        <v>1015</v>
      </c>
      <c r="BCI11" s="2021"/>
      <c r="BCJ11" s="2021"/>
      <c r="BCK11" s="2021" t="s">
        <v>1015</v>
      </c>
      <c r="BCL11" s="2021" t="s">
        <v>1015</v>
      </c>
      <c r="BCM11" s="2021"/>
      <c r="BCN11" s="2021"/>
      <c r="BCO11" s="2021" t="s">
        <v>1015</v>
      </c>
      <c r="BCP11" s="2021" t="s">
        <v>1015</v>
      </c>
      <c r="BCQ11" s="2021"/>
      <c r="BCR11" s="2021"/>
      <c r="BCS11" s="2021" t="s">
        <v>1015</v>
      </c>
      <c r="BCT11" s="2021" t="s">
        <v>1015</v>
      </c>
      <c r="BCU11" s="2021"/>
      <c r="BCV11" s="2021"/>
      <c r="BCW11" s="2021" t="s">
        <v>1015</v>
      </c>
      <c r="BCX11" s="2021" t="s">
        <v>1015</v>
      </c>
      <c r="BCY11" s="2021"/>
      <c r="BCZ11" s="2021"/>
      <c r="BDA11" s="2021" t="s">
        <v>1015</v>
      </c>
      <c r="BDB11" s="2021" t="s">
        <v>1015</v>
      </c>
      <c r="BDC11" s="2021"/>
      <c r="BDD11" s="2021"/>
      <c r="BDE11" s="2021" t="s">
        <v>1015</v>
      </c>
      <c r="BDF11" s="2021" t="s">
        <v>1015</v>
      </c>
      <c r="BDG11" s="2021"/>
      <c r="BDH11" s="2021"/>
      <c r="BDI11" s="2021" t="s">
        <v>1015</v>
      </c>
      <c r="BDJ11" s="2021" t="s">
        <v>1015</v>
      </c>
      <c r="BDK11" s="2021"/>
      <c r="BDL11" s="2021"/>
      <c r="BDM11" s="2021" t="s">
        <v>1015</v>
      </c>
      <c r="BDN11" s="2021" t="s">
        <v>1015</v>
      </c>
      <c r="BDO11" s="2021"/>
      <c r="BDP11" s="2021"/>
      <c r="BDQ11" s="2021" t="s">
        <v>1015</v>
      </c>
      <c r="BDR11" s="2021" t="s">
        <v>1015</v>
      </c>
      <c r="BDS11" s="2021"/>
      <c r="BDT11" s="2021"/>
      <c r="BDU11" s="2021" t="s">
        <v>1015</v>
      </c>
      <c r="BDV11" s="2021" t="s">
        <v>1015</v>
      </c>
      <c r="BDW11" s="2021"/>
      <c r="BDX11" s="2021"/>
      <c r="BDY11" s="2021" t="s">
        <v>1015</v>
      </c>
      <c r="BDZ11" s="2021" t="s">
        <v>1015</v>
      </c>
      <c r="BEA11" s="2021"/>
      <c r="BEB11" s="2021"/>
      <c r="BEC11" s="2021" t="s">
        <v>1015</v>
      </c>
      <c r="BED11" s="2021" t="s">
        <v>1015</v>
      </c>
      <c r="BEE11" s="2021"/>
      <c r="BEF11" s="2021"/>
      <c r="BEG11" s="2021" t="s">
        <v>1015</v>
      </c>
      <c r="BEH11" s="2021" t="s">
        <v>1015</v>
      </c>
      <c r="BEI11" s="2021"/>
      <c r="BEJ11" s="2021"/>
      <c r="BEK11" s="2021" t="s">
        <v>1015</v>
      </c>
      <c r="BEL11" s="2021" t="s">
        <v>1015</v>
      </c>
      <c r="BEM11" s="2021"/>
      <c r="BEN11" s="2021"/>
      <c r="BEO11" s="2021" t="s">
        <v>1015</v>
      </c>
      <c r="BEP11" s="2021" t="s">
        <v>1015</v>
      </c>
      <c r="BEQ11" s="2021"/>
      <c r="BER11" s="2021"/>
      <c r="BES11" s="2021" t="s">
        <v>1015</v>
      </c>
      <c r="BET11" s="2021" t="s">
        <v>1015</v>
      </c>
      <c r="BEU11" s="2021"/>
      <c r="BEV11" s="2021"/>
      <c r="BEW11" s="2043" t="s">
        <v>1016</v>
      </c>
      <c r="BEX11" s="2021" t="s">
        <v>1016</v>
      </c>
      <c r="BEY11" s="2021"/>
      <c r="BEZ11" s="2021"/>
      <c r="BFA11" s="2021" t="s">
        <v>1016</v>
      </c>
      <c r="BFB11" s="2021" t="s">
        <v>1016</v>
      </c>
      <c r="BFC11" s="2021"/>
      <c r="BFD11" s="2021"/>
      <c r="BFE11" s="2021" t="s">
        <v>1016</v>
      </c>
      <c r="BFF11" s="2021" t="s">
        <v>1016</v>
      </c>
      <c r="BFG11" s="2021" t="s">
        <v>8084</v>
      </c>
      <c r="BFH11" s="2021" t="s">
        <v>1016</v>
      </c>
      <c r="BFI11" s="2058">
        <v>2022</v>
      </c>
      <c r="BFJ11" s="2059">
        <v>2022</v>
      </c>
      <c r="BFK11" s="2059">
        <v>2022</v>
      </c>
      <c r="BFL11" s="2059">
        <v>2022</v>
      </c>
      <c r="BFM11" s="2059">
        <v>2022</v>
      </c>
      <c r="BFN11" s="2059">
        <v>2022</v>
      </c>
      <c r="BFO11" s="2059">
        <v>2022</v>
      </c>
      <c r="BFP11" s="2059">
        <v>2022</v>
      </c>
      <c r="BFQ11" s="2059">
        <v>2022</v>
      </c>
      <c r="BFR11" s="2059">
        <v>2022</v>
      </c>
      <c r="BFS11" s="686">
        <v>2022</v>
      </c>
      <c r="BFT11" s="646">
        <v>2022</v>
      </c>
      <c r="BFU11" s="646">
        <v>2022</v>
      </c>
      <c r="BFV11" s="646">
        <v>2022</v>
      </c>
      <c r="BFW11" s="646">
        <v>2022</v>
      </c>
      <c r="BFX11" s="646">
        <v>2022</v>
      </c>
      <c r="BFY11" s="646">
        <v>2022</v>
      </c>
      <c r="BFZ11" s="646">
        <v>2022</v>
      </c>
      <c r="BGA11" s="646">
        <v>2022</v>
      </c>
      <c r="BGB11" s="646">
        <v>2022</v>
      </c>
      <c r="BGC11" s="686">
        <v>2022</v>
      </c>
      <c r="BGD11" s="646">
        <v>2022</v>
      </c>
      <c r="BGE11" s="646">
        <v>2022</v>
      </c>
      <c r="BGF11" s="646">
        <v>2022</v>
      </c>
      <c r="BGG11" s="646">
        <v>2022</v>
      </c>
      <c r="BGH11" s="646">
        <v>2022</v>
      </c>
      <c r="BGI11" s="646">
        <v>2022</v>
      </c>
      <c r="BGJ11" s="646">
        <v>2022</v>
      </c>
      <c r="BGK11" s="646">
        <v>2022</v>
      </c>
      <c r="BGL11" s="646">
        <v>2022</v>
      </c>
      <c r="BGM11" s="686">
        <v>2022</v>
      </c>
      <c r="BGN11" s="646">
        <v>2022</v>
      </c>
      <c r="BGO11" s="646">
        <v>2022</v>
      </c>
      <c r="BGP11" s="646">
        <v>2022</v>
      </c>
      <c r="BGQ11" s="646">
        <v>2022</v>
      </c>
      <c r="BGR11" s="646">
        <v>2022</v>
      </c>
      <c r="BGS11" s="646">
        <v>2022</v>
      </c>
      <c r="BGT11" s="646">
        <v>2022</v>
      </c>
      <c r="BGU11" s="646">
        <v>2022</v>
      </c>
      <c r="BGV11" s="646">
        <v>2022</v>
      </c>
      <c r="BGW11" s="686">
        <v>2022</v>
      </c>
      <c r="BGX11" s="646">
        <v>2022</v>
      </c>
      <c r="BGY11" s="646">
        <v>2022</v>
      </c>
      <c r="BGZ11" s="646">
        <v>2022</v>
      </c>
      <c r="BHA11" s="646">
        <v>2022</v>
      </c>
      <c r="BHB11" s="646">
        <v>2022</v>
      </c>
      <c r="BHC11" s="646">
        <v>2022</v>
      </c>
      <c r="BHD11" s="646">
        <v>2022</v>
      </c>
      <c r="BHE11" s="646">
        <v>2022</v>
      </c>
      <c r="BHF11" s="646">
        <v>2022</v>
      </c>
      <c r="BHG11" s="686">
        <v>2022</v>
      </c>
      <c r="BHH11" s="646">
        <v>2022</v>
      </c>
      <c r="BHI11" s="646">
        <v>2022</v>
      </c>
      <c r="BHJ11" s="646">
        <v>2022</v>
      </c>
      <c r="BHK11" s="646">
        <v>2022</v>
      </c>
      <c r="BHL11" s="646">
        <v>2022</v>
      </c>
      <c r="BHM11" s="646">
        <v>2022</v>
      </c>
      <c r="BHN11" s="646">
        <v>2022</v>
      </c>
      <c r="BHO11" s="646">
        <v>2022</v>
      </c>
      <c r="BHP11" s="646">
        <v>2022</v>
      </c>
      <c r="BHQ11" s="686">
        <v>2022</v>
      </c>
      <c r="BHR11" s="646">
        <v>2022</v>
      </c>
      <c r="BHS11" s="646">
        <v>2022</v>
      </c>
      <c r="BHT11" s="646">
        <v>2022</v>
      </c>
      <c r="BHU11" s="646">
        <v>2022</v>
      </c>
      <c r="BHV11" s="646">
        <v>2022</v>
      </c>
      <c r="BHW11" s="646">
        <v>2022</v>
      </c>
      <c r="BHX11" s="646">
        <v>2022</v>
      </c>
      <c r="BHY11" s="646">
        <v>2022</v>
      </c>
      <c r="BHZ11" s="646">
        <v>2022</v>
      </c>
      <c r="BIA11" s="686"/>
      <c r="BIB11" s="646"/>
      <c r="BIC11" s="646"/>
      <c r="BID11" s="646"/>
      <c r="BIE11" s="646"/>
      <c r="BIF11" s="646">
        <v>2022</v>
      </c>
      <c r="BIG11" s="646">
        <v>2022</v>
      </c>
      <c r="BIH11" s="686">
        <v>2022</v>
      </c>
      <c r="BII11" s="646">
        <v>2022</v>
      </c>
      <c r="BIJ11" s="646">
        <v>2022</v>
      </c>
      <c r="BIK11" s="686">
        <v>2022</v>
      </c>
      <c r="BIL11" s="646">
        <v>2022</v>
      </c>
      <c r="BIM11" s="646">
        <v>2022</v>
      </c>
      <c r="BIN11" s="646">
        <v>2022</v>
      </c>
      <c r="BIO11" s="686"/>
      <c r="BIP11" s="646"/>
      <c r="BIQ11" s="646"/>
      <c r="BIR11" s="646"/>
      <c r="BIS11" s="646"/>
      <c r="BIT11" s="646"/>
      <c r="BIU11" s="646"/>
      <c r="BIV11" s="646"/>
      <c r="BIW11" s="646"/>
      <c r="BIX11" s="646"/>
      <c r="BIY11" s="646">
        <v>2022</v>
      </c>
      <c r="BIZ11" s="646">
        <v>2022</v>
      </c>
      <c r="BJA11" s="2397" t="s">
        <v>6180</v>
      </c>
      <c r="BJB11" s="2398" t="s">
        <v>1015</v>
      </c>
      <c r="BJC11" s="2398" t="s">
        <v>1015</v>
      </c>
      <c r="BJD11" s="2398" t="s">
        <v>1015</v>
      </c>
      <c r="BJE11" s="2398" t="s">
        <v>1015</v>
      </c>
      <c r="BJF11" s="2398" t="s">
        <v>1015</v>
      </c>
      <c r="BJG11" s="2398" t="s">
        <v>1015</v>
      </c>
      <c r="BJH11" s="2398" t="s">
        <v>1015</v>
      </c>
      <c r="BJI11" s="2398" t="s">
        <v>1015</v>
      </c>
      <c r="BJJ11" s="2398" t="s">
        <v>1015</v>
      </c>
      <c r="BJK11" s="2399" t="s">
        <v>1015</v>
      </c>
      <c r="BJL11" s="2397" t="s">
        <v>1015</v>
      </c>
      <c r="BJM11" s="2398" t="s">
        <v>1015</v>
      </c>
      <c r="BJN11" s="2398" t="s">
        <v>1015</v>
      </c>
      <c r="BJO11" s="2398" t="s">
        <v>1015</v>
      </c>
      <c r="BJP11" s="2399" t="s">
        <v>1015</v>
      </c>
      <c r="BJQ11" s="2397" t="s">
        <v>1015</v>
      </c>
      <c r="BJR11" s="2398" t="s">
        <v>1015</v>
      </c>
      <c r="BJS11" s="2398" t="s">
        <v>1015</v>
      </c>
      <c r="BJT11" s="2398" t="s">
        <v>1015</v>
      </c>
      <c r="BJU11" s="2399" t="s">
        <v>1015</v>
      </c>
      <c r="BJV11" s="686">
        <v>2022</v>
      </c>
      <c r="BJW11" s="646">
        <v>2022</v>
      </c>
      <c r="BJX11" s="686">
        <v>2022</v>
      </c>
      <c r="BJY11" s="646">
        <v>2022</v>
      </c>
      <c r="BJZ11" s="2059">
        <v>2022</v>
      </c>
      <c r="BKA11" s="2059">
        <v>2022</v>
      </c>
      <c r="BKB11" s="2059">
        <v>2022</v>
      </c>
      <c r="BKC11" s="2059">
        <v>2022</v>
      </c>
      <c r="BKD11" s="2059">
        <v>2022</v>
      </c>
      <c r="BKE11" s="2059">
        <v>2022</v>
      </c>
      <c r="BKF11" s="2059">
        <v>2022</v>
      </c>
      <c r="BKG11" s="2059">
        <v>2022</v>
      </c>
      <c r="BKH11" s="2058">
        <v>2022</v>
      </c>
      <c r="BKI11" s="2059">
        <v>2022</v>
      </c>
      <c r="BKJ11" s="2059">
        <v>2022</v>
      </c>
      <c r="BKK11" s="2059">
        <v>2022</v>
      </c>
      <c r="BKL11" s="2059">
        <v>2022</v>
      </c>
      <c r="BKM11" s="2059">
        <v>2022</v>
      </c>
      <c r="BKN11" s="2059">
        <v>2022</v>
      </c>
      <c r="BKO11" s="2059">
        <v>2022</v>
      </c>
      <c r="BKP11" s="2059">
        <v>2022</v>
      </c>
      <c r="BKQ11" s="2059">
        <v>2022</v>
      </c>
      <c r="BKR11" s="2058">
        <v>2022</v>
      </c>
      <c r="BKS11" s="2059">
        <v>2022</v>
      </c>
      <c r="BKT11" s="2059">
        <v>2022</v>
      </c>
      <c r="BKU11" s="2059">
        <v>2022</v>
      </c>
      <c r="BKV11" s="2059">
        <v>2022</v>
      </c>
      <c r="BKW11" s="2059">
        <v>2022</v>
      </c>
      <c r="BKX11" s="2059">
        <v>2022</v>
      </c>
      <c r="BKY11" s="2059">
        <v>2022</v>
      </c>
      <c r="BKZ11" s="2059">
        <v>2022</v>
      </c>
      <c r="BLA11" s="2059">
        <v>2022</v>
      </c>
      <c r="BLB11" s="2397">
        <v>2021</v>
      </c>
      <c r="BLC11" s="2398">
        <v>2021</v>
      </c>
      <c r="BLD11" s="2399" t="s">
        <v>1015</v>
      </c>
      <c r="BLE11" s="2397">
        <v>2021</v>
      </c>
      <c r="BLF11" s="2398">
        <v>2021</v>
      </c>
      <c r="BLG11" s="2399" t="s">
        <v>1015</v>
      </c>
      <c r="BLH11" s="2397">
        <v>2021</v>
      </c>
      <c r="BLI11" s="2398">
        <v>2021</v>
      </c>
      <c r="BLJ11" s="2399" t="s">
        <v>1015</v>
      </c>
      <c r="BLK11" s="2397">
        <v>2021</v>
      </c>
      <c r="BLL11" s="2398">
        <v>2021</v>
      </c>
      <c r="BLM11" s="2399" t="s">
        <v>1015</v>
      </c>
      <c r="BLN11" s="2397">
        <v>2021</v>
      </c>
      <c r="BLO11" s="2398">
        <v>2021</v>
      </c>
      <c r="BLP11" s="2399" t="s">
        <v>1015</v>
      </c>
      <c r="BLQ11" s="2397">
        <v>2021</v>
      </c>
      <c r="BLR11" s="2398">
        <v>2021</v>
      </c>
      <c r="BLS11" s="2399" t="s">
        <v>1015</v>
      </c>
      <c r="BLT11" s="2397">
        <v>2021</v>
      </c>
      <c r="BLU11" s="2398">
        <v>2021</v>
      </c>
      <c r="BLV11" s="2399" t="s">
        <v>1015</v>
      </c>
      <c r="BLW11" s="2397">
        <v>2021</v>
      </c>
      <c r="BLX11" s="2398">
        <v>2021</v>
      </c>
      <c r="BLY11" s="2399" t="s">
        <v>1015</v>
      </c>
      <c r="BLZ11" s="2397">
        <v>2021</v>
      </c>
      <c r="BMA11" s="2398">
        <v>2021</v>
      </c>
      <c r="BMB11" s="2399">
        <v>2021</v>
      </c>
      <c r="BMC11" s="2397">
        <v>2021</v>
      </c>
      <c r="BMD11" s="2398">
        <v>2021</v>
      </c>
      <c r="BME11" s="2399">
        <v>2021</v>
      </c>
      <c r="BMF11" s="2397">
        <v>2021</v>
      </c>
      <c r="BMG11" s="2398">
        <v>2021</v>
      </c>
      <c r="BMH11" s="2399">
        <v>2021</v>
      </c>
      <c r="BMI11" s="2397">
        <v>2021</v>
      </c>
      <c r="BMJ11" s="2398">
        <v>2021</v>
      </c>
      <c r="BMK11" s="2399">
        <v>2021</v>
      </c>
      <c r="BML11" s="2397">
        <v>2021</v>
      </c>
      <c r="BMM11" s="2398">
        <v>2021</v>
      </c>
      <c r="BMN11" s="2399">
        <v>2021</v>
      </c>
      <c r="BMO11" s="2397">
        <v>2021</v>
      </c>
      <c r="BMP11" s="2398">
        <v>2021</v>
      </c>
      <c r="BMQ11" s="2399">
        <v>2021</v>
      </c>
      <c r="BMR11" s="2397">
        <v>2021</v>
      </c>
      <c r="BMS11" s="2398">
        <v>2021</v>
      </c>
      <c r="BMT11" s="2399">
        <v>2021</v>
      </c>
      <c r="BMU11" s="2397">
        <v>2021</v>
      </c>
      <c r="BMV11" s="2398">
        <v>2021</v>
      </c>
      <c r="BMW11" s="2399">
        <v>2021</v>
      </c>
      <c r="BMX11" s="2397">
        <v>2021</v>
      </c>
      <c r="BMY11" s="2398">
        <v>2021</v>
      </c>
      <c r="BMZ11" s="2399">
        <v>2021</v>
      </c>
      <c r="BNA11" s="2397">
        <v>2021</v>
      </c>
      <c r="BNB11" s="2398">
        <v>2021</v>
      </c>
      <c r="BNC11" s="2399">
        <v>2021</v>
      </c>
      <c r="BND11" s="2397">
        <v>2021</v>
      </c>
      <c r="BNE11" s="2398">
        <v>2021</v>
      </c>
      <c r="BNF11" s="2399">
        <v>2021</v>
      </c>
      <c r="BNG11" s="2397">
        <v>2021</v>
      </c>
      <c r="BNH11" s="2398">
        <v>2021</v>
      </c>
      <c r="BNI11" s="2399">
        <v>2021</v>
      </c>
      <c r="BNJ11" s="2397">
        <v>2021</v>
      </c>
      <c r="BNK11" s="2398">
        <v>2021</v>
      </c>
      <c r="BNL11" s="2399">
        <v>2021</v>
      </c>
      <c r="BNM11" s="2397">
        <v>2021</v>
      </c>
      <c r="BNN11" s="2398">
        <v>2021</v>
      </c>
      <c r="BNO11" s="2399">
        <v>2021</v>
      </c>
      <c r="BNP11" s="2827"/>
      <c r="BNQ11" s="2898"/>
      <c r="BNR11" s="2898"/>
      <c r="BNS11" s="2898"/>
      <c r="BNT11" s="2898"/>
      <c r="BNU11" s="2898"/>
      <c r="BNV11" s="2898"/>
      <c r="BNW11" s="2898"/>
    </row>
    <row r="12" spans="1:1739" s="976" customFormat="1" ht="26.25" customHeight="1" x14ac:dyDescent="0.2">
      <c r="A12" s="5593"/>
      <c r="B12" s="5593"/>
      <c r="C12" s="5593"/>
      <c r="D12" s="5593"/>
      <c r="E12" s="5532"/>
      <c r="F12" s="861" t="s">
        <v>1018</v>
      </c>
      <c r="G12" s="874"/>
      <c r="H12" s="668" t="s">
        <v>1019</v>
      </c>
      <c r="I12" s="675" t="s">
        <v>1020</v>
      </c>
      <c r="J12" s="674" t="s">
        <v>1022</v>
      </c>
      <c r="K12" s="663" t="s">
        <v>1019</v>
      </c>
      <c r="L12" s="675" t="s">
        <v>1020</v>
      </c>
      <c r="M12" s="675" t="s">
        <v>1022</v>
      </c>
      <c r="N12" s="674" t="s">
        <v>1021</v>
      </c>
      <c r="O12" s="663" t="s">
        <v>1019</v>
      </c>
      <c r="P12" s="675" t="s">
        <v>1020</v>
      </c>
      <c r="Q12" s="675" t="s">
        <v>1022</v>
      </c>
      <c r="R12" s="680" t="s">
        <v>7269</v>
      </c>
      <c r="S12" s="663" t="s">
        <v>1019</v>
      </c>
      <c r="T12" s="675" t="s">
        <v>1020</v>
      </c>
      <c r="U12" s="677" t="s">
        <v>1022</v>
      </c>
      <c r="V12" s="663" t="s">
        <v>1019</v>
      </c>
      <c r="W12" s="675" t="s">
        <v>1020</v>
      </c>
      <c r="X12" s="675" t="s">
        <v>1022</v>
      </c>
      <c r="Y12" s="674" t="s">
        <v>1021</v>
      </c>
      <c r="Z12" s="663" t="s">
        <v>7258</v>
      </c>
      <c r="AA12" s="675" t="s">
        <v>7259</v>
      </c>
      <c r="AB12" s="675" t="s">
        <v>1022</v>
      </c>
      <c r="AC12" s="680" t="s">
        <v>7269</v>
      </c>
      <c r="AD12" s="688" t="s">
        <v>968</v>
      </c>
      <c r="AE12" s="669" t="s">
        <v>7271</v>
      </c>
      <c r="AF12" s="663" t="s">
        <v>968</v>
      </c>
      <c r="AG12" s="676" t="s">
        <v>7271</v>
      </c>
      <c r="AH12" s="669" t="s">
        <v>1022</v>
      </c>
      <c r="AI12" s="663" t="s">
        <v>968</v>
      </c>
      <c r="AJ12" s="676" t="s">
        <v>7271</v>
      </c>
      <c r="AK12" s="669" t="s">
        <v>1022</v>
      </c>
      <c r="AL12" s="663" t="s">
        <v>968</v>
      </c>
      <c r="AM12" s="676" t="s">
        <v>7271</v>
      </c>
      <c r="AN12" s="676" t="s">
        <v>1022</v>
      </c>
      <c r="AO12" s="4084"/>
      <c r="AP12" s="2533" t="s">
        <v>5739</v>
      </c>
      <c r="AQ12" s="2529" t="s">
        <v>5740</v>
      </c>
      <c r="AR12" s="2530" t="s">
        <v>5741</v>
      </c>
      <c r="AS12" s="2529" t="s">
        <v>1043</v>
      </c>
      <c r="AT12" s="2530" t="s">
        <v>5742</v>
      </c>
      <c r="AU12" s="2529" t="s">
        <v>5743</v>
      </c>
      <c r="AV12" s="663" t="s">
        <v>1039</v>
      </c>
      <c r="AW12" s="677" t="s">
        <v>12</v>
      </c>
      <c r="AX12" s="675" t="s">
        <v>1039</v>
      </c>
      <c r="AY12" s="677" t="s">
        <v>12</v>
      </c>
      <c r="AZ12" s="663" t="s">
        <v>1039</v>
      </c>
      <c r="BA12" s="676" t="s">
        <v>12</v>
      </c>
      <c r="BB12" s="2530" t="s">
        <v>5734</v>
      </c>
      <c r="BC12" s="2533" t="s">
        <v>5735</v>
      </c>
      <c r="BD12" s="670" t="s">
        <v>2731</v>
      </c>
      <c r="BE12" s="672" t="s">
        <v>1030</v>
      </c>
      <c r="BF12" s="669" t="s">
        <v>1022</v>
      </c>
      <c r="BG12" s="670" t="s">
        <v>2731</v>
      </c>
      <c r="BH12" s="672" t="s">
        <v>1030</v>
      </c>
      <c r="BI12" s="669" t="s">
        <v>1022</v>
      </c>
      <c r="BJ12" s="670" t="s">
        <v>7292</v>
      </c>
      <c r="BK12" s="672" t="s">
        <v>1030</v>
      </c>
      <c r="BL12" s="669" t="s">
        <v>1022</v>
      </c>
      <c r="BM12" s="670" t="s">
        <v>7293</v>
      </c>
      <c r="BN12" s="672" t="s">
        <v>1030</v>
      </c>
      <c r="BO12" s="669" t="s">
        <v>1022</v>
      </c>
      <c r="BP12" s="670" t="s">
        <v>7292</v>
      </c>
      <c r="BQ12" s="672" t="s">
        <v>1030</v>
      </c>
      <c r="BR12" s="669" t="s">
        <v>1022</v>
      </c>
      <c r="BS12" s="670" t="s">
        <v>7292</v>
      </c>
      <c r="BT12" s="672" t="s">
        <v>1030</v>
      </c>
      <c r="BU12" s="676" t="s">
        <v>1022</v>
      </c>
      <c r="BV12" s="663" t="s">
        <v>966</v>
      </c>
      <c r="BW12" s="675" t="s">
        <v>1030</v>
      </c>
      <c r="BX12" s="669" t="s">
        <v>1022</v>
      </c>
      <c r="BY12" s="663" t="s">
        <v>966</v>
      </c>
      <c r="BZ12" s="675" t="s">
        <v>1030</v>
      </c>
      <c r="CA12" s="669" t="s">
        <v>1022</v>
      </c>
      <c r="CB12" s="663" t="s">
        <v>966</v>
      </c>
      <c r="CC12" s="675" t="s">
        <v>1030</v>
      </c>
      <c r="CD12" s="669" t="s">
        <v>1022</v>
      </c>
      <c r="CE12" s="663" t="s">
        <v>966</v>
      </c>
      <c r="CF12" s="675" t="s">
        <v>1030</v>
      </c>
      <c r="CG12" s="669" t="s">
        <v>1022</v>
      </c>
      <c r="CH12" s="663" t="s">
        <v>966</v>
      </c>
      <c r="CI12" s="675" t="s">
        <v>1030</v>
      </c>
      <c r="CJ12" s="669" t="s">
        <v>1022</v>
      </c>
      <c r="CK12" s="663" t="s">
        <v>966</v>
      </c>
      <c r="CL12" s="675" t="s">
        <v>1030</v>
      </c>
      <c r="CM12" s="676" t="s">
        <v>1022</v>
      </c>
      <c r="CN12" s="2530" t="s">
        <v>5244</v>
      </c>
      <c r="CO12" s="2533" t="s">
        <v>5624</v>
      </c>
      <c r="CP12" s="2553" t="s">
        <v>2028</v>
      </c>
      <c r="CQ12" s="2553" t="s">
        <v>2028</v>
      </c>
      <c r="CR12" s="2554" t="s">
        <v>2028</v>
      </c>
      <c r="CS12" s="663" t="s">
        <v>1033</v>
      </c>
      <c r="CT12" s="669" t="s">
        <v>1033</v>
      </c>
      <c r="CU12" s="677" t="s">
        <v>2028</v>
      </c>
      <c r="CV12" s="674" t="s">
        <v>5624</v>
      </c>
      <c r="CW12" s="677" t="s">
        <v>2028</v>
      </c>
      <c r="CX12" s="677" t="s">
        <v>2028</v>
      </c>
      <c r="CY12" s="677" t="s">
        <v>2028</v>
      </c>
      <c r="CZ12" s="969" t="s">
        <v>6435</v>
      </c>
      <c r="DA12" s="677" t="s">
        <v>6925</v>
      </c>
      <c r="DB12" s="674" t="s">
        <v>1043</v>
      </c>
      <c r="DC12" s="677" t="s">
        <v>6435</v>
      </c>
      <c r="DD12" s="677" t="s">
        <v>6930</v>
      </c>
      <c r="DE12" s="674" t="s">
        <v>1043</v>
      </c>
      <c r="DF12" s="677" t="s">
        <v>6435</v>
      </c>
      <c r="DG12" s="677" t="s">
        <v>6930</v>
      </c>
      <c r="DH12" s="674" t="s">
        <v>1043</v>
      </c>
      <c r="DI12" s="677" t="s">
        <v>6435</v>
      </c>
      <c r="DJ12" s="677" t="s">
        <v>6930</v>
      </c>
      <c r="DK12" s="677" t="s">
        <v>1043</v>
      </c>
      <c r="DL12" s="2565" t="s">
        <v>2028</v>
      </c>
      <c r="DM12" s="2553" t="s">
        <v>5545</v>
      </c>
      <c r="DN12" s="2348" t="s">
        <v>6435</v>
      </c>
      <c r="DO12" s="2533" t="s">
        <v>2028</v>
      </c>
      <c r="DP12" s="2553" t="s">
        <v>5545</v>
      </c>
      <c r="DQ12" s="2553" t="s">
        <v>2028</v>
      </c>
      <c r="DR12" s="2529" t="s">
        <v>5545</v>
      </c>
      <c r="DS12" s="663" t="s">
        <v>2028</v>
      </c>
      <c r="DT12" s="675" t="s">
        <v>1043</v>
      </c>
      <c r="DU12" s="675" t="s">
        <v>2028</v>
      </c>
      <c r="DV12" s="669" t="s">
        <v>1022</v>
      </c>
      <c r="DW12" s="663" t="s">
        <v>2028</v>
      </c>
      <c r="DX12" s="675" t="s">
        <v>1022</v>
      </c>
      <c r="DY12" s="675" t="s">
        <v>2028</v>
      </c>
      <c r="DZ12" s="669" t="s">
        <v>1022</v>
      </c>
      <c r="EA12" s="663" t="s">
        <v>7364</v>
      </c>
      <c r="EB12" s="675" t="s">
        <v>2734</v>
      </c>
      <c r="EC12" s="669" t="s">
        <v>1022</v>
      </c>
      <c r="ED12" s="663" t="s">
        <v>1035</v>
      </c>
      <c r="EE12" s="675" t="s">
        <v>1030</v>
      </c>
      <c r="EF12" s="669" t="s">
        <v>1022</v>
      </c>
      <c r="EG12" s="663" t="s">
        <v>1035</v>
      </c>
      <c r="EH12" s="675" t="s">
        <v>1030</v>
      </c>
      <c r="EI12" s="669" t="s">
        <v>1027</v>
      </c>
      <c r="EJ12" s="663" t="s">
        <v>7328</v>
      </c>
      <c r="EK12" s="677" t="s">
        <v>7329</v>
      </c>
      <c r="EL12" s="669" t="s">
        <v>1043</v>
      </c>
      <c r="EM12" s="675" t="s">
        <v>2734</v>
      </c>
      <c r="EN12" s="669" t="s">
        <v>1043</v>
      </c>
      <c r="EO12" s="663" t="s">
        <v>7328</v>
      </c>
      <c r="EP12" s="677" t="s">
        <v>7329</v>
      </c>
      <c r="EQ12" s="669" t="s">
        <v>1043</v>
      </c>
      <c r="ER12" s="675" t="s">
        <v>2734</v>
      </c>
      <c r="ES12" s="669" t="s">
        <v>1043</v>
      </c>
      <c r="ET12" s="663" t="s">
        <v>7328</v>
      </c>
      <c r="EU12" s="677" t="s">
        <v>7329</v>
      </c>
      <c r="EV12" s="669" t="s">
        <v>1043</v>
      </c>
      <c r="EW12" s="675" t="s">
        <v>2734</v>
      </c>
      <c r="EX12" s="669" t="s">
        <v>1043</v>
      </c>
      <c r="EY12" s="969" t="s">
        <v>7328</v>
      </c>
      <c r="EZ12" s="677" t="s">
        <v>7329</v>
      </c>
      <c r="FA12" s="669" t="s">
        <v>1043</v>
      </c>
      <c r="FB12" s="675" t="s">
        <v>2734</v>
      </c>
      <c r="FC12" s="972" t="s">
        <v>1043</v>
      </c>
      <c r="FD12" s="663" t="s">
        <v>7328</v>
      </c>
      <c r="FE12" s="677" t="s">
        <v>7329</v>
      </c>
      <c r="FF12" s="669" t="s">
        <v>1043</v>
      </c>
      <c r="FG12" s="675" t="s">
        <v>2734</v>
      </c>
      <c r="FH12" s="972" t="s">
        <v>1043</v>
      </c>
      <c r="FI12" s="677" t="s">
        <v>7328</v>
      </c>
      <c r="FJ12" s="677" t="s">
        <v>7329</v>
      </c>
      <c r="FK12" s="669" t="s">
        <v>1043</v>
      </c>
      <c r="FL12" s="675" t="s">
        <v>2734</v>
      </c>
      <c r="FM12" s="972" t="s">
        <v>1043</v>
      </c>
      <c r="FN12" s="663" t="s">
        <v>7328</v>
      </c>
      <c r="FO12" s="677" t="s">
        <v>7329</v>
      </c>
      <c r="FP12" s="669" t="s">
        <v>1043</v>
      </c>
      <c r="FQ12" s="675" t="s">
        <v>2734</v>
      </c>
      <c r="FR12" s="972" t="s">
        <v>1043</v>
      </c>
      <c r="FS12" s="663" t="s">
        <v>7328</v>
      </c>
      <c r="FT12" s="677" t="s">
        <v>7329</v>
      </c>
      <c r="FU12" s="669" t="s">
        <v>1043</v>
      </c>
      <c r="FV12" s="675" t="s">
        <v>2734</v>
      </c>
      <c r="FW12" s="972" t="s">
        <v>1043</v>
      </c>
      <c r="FX12" s="663" t="s">
        <v>7364</v>
      </c>
      <c r="FY12" s="675" t="s">
        <v>2734</v>
      </c>
      <c r="FZ12" s="677" t="s">
        <v>1043</v>
      </c>
      <c r="GA12" s="663" t="s">
        <v>7328</v>
      </c>
      <c r="GB12" s="677" t="s">
        <v>7377</v>
      </c>
      <c r="GC12" s="669" t="s">
        <v>1043</v>
      </c>
      <c r="GD12" s="675" t="s">
        <v>2734</v>
      </c>
      <c r="GE12" s="669" t="s">
        <v>1043</v>
      </c>
      <c r="GF12" s="663" t="s">
        <v>7328</v>
      </c>
      <c r="GG12" s="677" t="s">
        <v>7377</v>
      </c>
      <c r="GH12" s="669" t="s">
        <v>1043</v>
      </c>
      <c r="GI12" s="675" t="s">
        <v>2734</v>
      </c>
      <c r="GJ12" s="669" t="s">
        <v>1043</v>
      </c>
      <c r="GK12" s="663" t="s">
        <v>7328</v>
      </c>
      <c r="GL12" s="677" t="s">
        <v>7377</v>
      </c>
      <c r="GM12" s="669" t="s">
        <v>1043</v>
      </c>
      <c r="GN12" s="675" t="s">
        <v>2734</v>
      </c>
      <c r="GO12" s="669" t="s">
        <v>1043</v>
      </c>
      <c r="GP12" s="663" t="s">
        <v>7328</v>
      </c>
      <c r="GQ12" s="677" t="s">
        <v>7377</v>
      </c>
      <c r="GR12" s="669" t="s">
        <v>1043</v>
      </c>
      <c r="GS12" s="675" t="s">
        <v>2734</v>
      </c>
      <c r="GT12" s="669" t="s">
        <v>1043</v>
      </c>
      <c r="GU12" s="663" t="s">
        <v>7328</v>
      </c>
      <c r="GV12" s="677" t="s">
        <v>7377</v>
      </c>
      <c r="GW12" s="669" t="s">
        <v>1043</v>
      </c>
      <c r="GX12" s="675" t="s">
        <v>2734</v>
      </c>
      <c r="GY12" s="669" t="s">
        <v>1043</v>
      </c>
      <c r="GZ12" s="663" t="s">
        <v>7328</v>
      </c>
      <c r="HA12" s="677" t="s">
        <v>7377</v>
      </c>
      <c r="HB12" s="669" t="s">
        <v>1043</v>
      </c>
      <c r="HC12" s="675" t="s">
        <v>2734</v>
      </c>
      <c r="HD12" s="669" t="s">
        <v>1043</v>
      </c>
      <c r="HE12" s="663" t="s">
        <v>7328</v>
      </c>
      <c r="HF12" s="677" t="s">
        <v>7377</v>
      </c>
      <c r="HG12" s="669" t="s">
        <v>1043</v>
      </c>
      <c r="HH12" s="675" t="s">
        <v>2734</v>
      </c>
      <c r="HI12" s="669" t="s">
        <v>1043</v>
      </c>
      <c r="HJ12" s="663" t="s">
        <v>7328</v>
      </c>
      <c r="HK12" s="677" t="s">
        <v>7377</v>
      </c>
      <c r="HL12" s="669" t="s">
        <v>1043</v>
      </c>
      <c r="HM12" s="675" t="s">
        <v>2734</v>
      </c>
      <c r="HN12" s="669" t="s">
        <v>1043</v>
      </c>
      <c r="HO12" s="2570" t="s">
        <v>6444</v>
      </c>
      <c r="HP12" s="2571" t="s">
        <v>6444</v>
      </c>
      <c r="HQ12" s="2571" t="s">
        <v>6444</v>
      </c>
      <c r="HR12" s="2571" t="s">
        <v>6444</v>
      </c>
      <c r="HS12" s="2571" t="s">
        <v>6444</v>
      </c>
      <c r="HT12" s="2571" t="s">
        <v>6444</v>
      </c>
      <c r="HU12" s="2571" t="s">
        <v>6444</v>
      </c>
      <c r="HV12" s="2571" t="s">
        <v>6444</v>
      </c>
      <c r="HW12" s="2571" t="s">
        <v>6444</v>
      </c>
      <c r="HX12" s="2572" t="s">
        <v>6445</v>
      </c>
      <c r="HY12" s="2337" t="s">
        <v>6444</v>
      </c>
      <c r="HZ12" s="2338" t="s">
        <v>6444</v>
      </c>
      <c r="IA12" s="2338" t="s">
        <v>6444</v>
      </c>
      <c r="IB12" s="2338" t="s">
        <v>6444</v>
      </c>
      <c r="IC12" s="2338" t="s">
        <v>6444</v>
      </c>
      <c r="ID12" s="2338" t="s">
        <v>6444</v>
      </c>
      <c r="IE12" s="2338" t="s">
        <v>6444</v>
      </c>
      <c r="IF12" s="2338" t="s">
        <v>6444</v>
      </c>
      <c r="IG12" s="2338" t="s">
        <v>6444</v>
      </c>
      <c r="IH12" s="2339" t="s">
        <v>6445</v>
      </c>
      <c r="II12" s="2581" t="s">
        <v>6459</v>
      </c>
      <c r="IJ12" s="2582" t="s">
        <v>6459</v>
      </c>
      <c r="IK12" s="2582" t="s">
        <v>6459</v>
      </c>
      <c r="IL12" s="2582" t="s">
        <v>6459</v>
      </c>
      <c r="IM12" s="2582" t="s">
        <v>6459</v>
      </c>
      <c r="IN12" s="2582" t="s">
        <v>6459</v>
      </c>
      <c r="IO12" s="2582" t="s">
        <v>6459</v>
      </c>
      <c r="IP12" s="2582" t="s">
        <v>6459</v>
      </c>
      <c r="IQ12" s="2583" t="s">
        <v>6459</v>
      </c>
      <c r="IR12" s="2581" t="s">
        <v>6459</v>
      </c>
      <c r="IS12" s="2582" t="s">
        <v>6459</v>
      </c>
      <c r="IT12" s="2582" t="s">
        <v>6459</v>
      </c>
      <c r="IU12" s="2582" t="s">
        <v>6459</v>
      </c>
      <c r="IV12" s="2582" t="s">
        <v>6459</v>
      </c>
      <c r="IW12" s="2582" t="s">
        <v>6459</v>
      </c>
      <c r="IX12" s="2582" t="s">
        <v>6459</v>
      </c>
      <c r="IY12" s="2582" t="s">
        <v>6459</v>
      </c>
      <c r="IZ12" s="2583" t="s">
        <v>6459</v>
      </c>
      <c r="JA12" s="2581" t="s">
        <v>6459</v>
      </c>
      <c r="JB12" s="2582" t="s">
        <v>6459</v>
      </c>
      <c r="JC12" s="2582" t="s">
        <v>6459</v>
      </c>
      <c r="JD12" s="2582" t="s">
        <v>6459</v>
      </c>
      <c r="JE12" s="2582" t="s">
        <v>6459</v>
      </c>
      <c r="JF12" s="2582" t="s">
        <v>6459</v>
      </c>
      <c r="JG12" s="2582" t="s">
        <v>6459</v>
      </c>
      <c r="JH12" s="2582" t="s">
        <v>6459</v>
      </c>
      <c r="JI12" s="2583" t="s">
        <v>6459</v>
      </c>
      <c r="JJ12" s="2581" t="s">
        <v>6459</v>
      </c>
      <c r="JK12" s="2582" t="s">
        <v>6459</v>
      </c>
      <c r="JL12" s="2582" t="s">
        <v>6459</v>
      </c>
      <c r="JM12" s="2582" t="s">
        <v>6459</v>
      </c>
      <c r="JN12" s="2582" t="s">
        <v>6459</v>
      </c>
      <c r="JO12" s="2582" t="s">
        <v>6459</v>
      </c>
      <c r="JP12" s="2582" t="s">
        <v>6459</v>
      </c>
      <c r="JQ12" s="2582" t="s">
        <v>6459</v>
      </c>
      <c r="JR12" s="2583" t="s">
        <v>6459</v>
      </c>
      <c r="JS12" s="2340" t="s">
        <v>6459</v>
      </c>
      <c r="JT12" s="2341" t="s">
        <v>6459</v>
      </c>
      <c r="JU12" s="2341" t="s">
        <v>6459</v>
      </c>
      <c r="JV12" s="2341" t="s">
        <v>6459</v>
      </c>
      <c r="JW12" s="2341" t="s">
        <v>6459</v>
      </c>
      <c r="JX12" s="2341" t="s">
        <v>6459</v>
      </c>
      <c r="JY12" s="2341" t="s">
        <v>6459</v>
      </c>
      <c r="JZ12" s="2341" t="s">
        <v>6459</v>
      </c>
      <c r="KA12" s="2342" t="s">
        <v>6459</v>
      </c>
      <c r="KB12" s="2340" t="s">
        <v>6459</v>
      </c>
      <c r="KC12" s="2341" t="s">
        <v>6459</v>
      </c>
      <c r="KD12" s="2341" t="s">
        <v>6459</v>
      </c>
      <c r="KE12" s="2341" t="s">
        <v>6459</v>
      </c>
      <c r="KF12" s="2341" t="s">
        <v>6459</v>
      </c>
      <c r="KG12" s="2341" t="s">
        <v>6459</v>
      </c>
      <c r="KH12" s="2341" t="s">
        <v>6459</v>
      </c>
      <c r="KI12" s="2341" t="s">
        <v>6459</v>
      </c>
      <c r="KJ12" s="2342" t="s">
        <v>6459</v>
      </c>
      <c r="KK12" s="2530" t="s">
        <v>2028</v>
      </c>
      <c r="KL12" s="2529" t="s">
        <v>5624</v>
      </c>
      <c r="KM12" s="2530" t="s">
        <v>5244</v>
      </c>
      <c r="KN12" s="2529" t="s">
        <v>5624</v>
      </c>
      <c r="KO12" s="2533" t="s">
        <v>6493</v>
      </c>
      <c r="KP12" s="2553" t="s">
        <v>6494</v>
      </c>
      <c r="KQ12" s="2553" t="s">
        <v>6493</v>
      </c>
      <c r="KR12" s="2553" t="s">
        <v>6494</v>
      </c>
      <c r="KS12" s="2553" t="s">
        <v>6493</v>
      </c>
      <c r="KT12" s="2553" t="s">
        <v>6494</v>
      </c>
      <c r="KU12" s="2553" t="s">
        <v>6493</v>
      </c>
      <c r="KV12" s="2553" t="s">
        <v>6494</v>
      </c>
      <c r="KW12" s="2553" t="s">
        <v>6493</v>
      </c>
      <c r="KX12" s="2553" t="s">
        <v>6494</v>
      </c>
      <c r="KY12" s="2553" t="s">
        <v>6493</v>
      </c>
      <c r="KZ12" s="2554" t="s">
        <v>6494</v>
      </c>
      <c r="LA12" s="2660" t="s">
        <v>5747</v>
      </c>
      <c r="LB12" s="2348" t="s">
        <v>5582</v>
      </c>
      <c r="LC12" s="2348" t="s">
        <v>5582</v>
      </c>
      <c r="LD12" s="2348" t="s">
        <v>5582</v>
      </c>
      <c r="LE12" s="2348" t="s">
        <v>5582</v>
      </c>
      <c r="LF12" s="2661" t="s">
        <v>5748</v>
      </c>
      <c r="LG12" s="2529" t="s">
        <v>5749</v>
      </c>
      <c r="LH12" s="2660" t="s">
        <v>5582</v>
      </c>
      <c r="LI12" s="2662" t="s">
        <v>5582</v>
      </c>
      <c r="LJ12" s="2661" t="s">
        <v>5748</v>
      </c>
      <c r="LK12" s="2529" t="s">
        <v>5749</v>
      </c>
      <c r="LL12" s="2344" t="s">
        <v>5747</v>
      </c>
      <c r="LM12" s="2323" t="s">
        <v>5747</v>
      </c>
      <c r="LN12" s="2323" t="s">
        <v>5747</v>
      </c>
      <c r="LO12" s="2323" t="s">
        <v>5747</v>
      </c>
      <c r="LP12" s="2323" t="s">
        <v>5747</v>
      </c>
      <c r="LQ12" s="2663" t="s">
        <v>5752</v>
      </c>
      <c r="LR12" s="2344" t="s">
        <v>5582</v>
      </c>
      <c r="LS12" s="2323" t="s">
        <v>5582</v>
      </c>
      <c r="LT12" s="2323" t="s">
        <v>5582</v>
      </c>
      <c r="LU12" s="2323" t="s">
        <v>5582</v>
      </c>
      <c r="LV12" s="2436" t="s">
        <v>5753</v>
      </c>
      <c r="LW12" s="2663" t="s">
        <v>5752</v>
      </c>
      <c r="LX12" s="2344" t="s">
        <v>5582</v>
      </c>
      <c r="LY12" s="2323" t="s">
        <v>5582</v>
      </c>
      <c r="LZ12" s="2323" t="s">
        <v>5582</v>
      </c>
      <c r="MA12" s="2323" t="s">
        <v>5582</v>
      </c>
      <c r="MB12" s="2323" t="s">
        <v>5582</v>
      </c>
      <c r="MC12" s="2663" t="s">
        <v>5752</v>
      </c>
      <c r="MD12" s="2344" t="s">
        <v>5582</v>
      </c>
      <c r="ME12" s="2323" t="s">
        <v>5582</v>
      </c>
      <c r="MF12" s="2323" t="s">
        <v>5582</v>
      </c>
      <c r="MG12" s="2323" t="s">
        <v>5582</v>
      </c>
      <c r="MH12" s="2323" t="s">
        <v>5582</v>
      </c>
      <c r="MI12" s="2663" t="s">
        <v>5752</v>
      </c>
      <c r="MJ12" s="2344" t="s">
        <v>5582</v>
      </c>
      <c r="MK12" s="2323" t="s">
        <v>5582</v>
      </c>
      <c r="ML12" s="2323" t="s">
        <v>5582</v>
      </c>
      <c r="MM12" s="2323" t="s">
        <v>5582</v>
      </c>
      <c r="MN12" s="2323" t="s">
        <v>5582</v>
      </c>
      <c r="MO12" s="2663" t="s">
        <v>5752</v>
      </c>
      <c r="MP12" s="2344" t="s">
        <v>5582</v>
      </c>
      <c r="MQ12" s="2323" t="s">
        <v>5582</v>
      </c>
      <c r="MR12" s="2323" t="s">
        <v>5582</v>
      </c>
      <c r="MS12" s="2323" t="s">
        <v>5582</v>
      </c>
      <c r="MT12" s="2323" t="s">
        <v>5582</v>
      </c>
      <c r="MU12" s="2663" t="s">
        <v>5752</v>
      </c>
      <c r="MV12" s="2344" t="s">
        <v>5582</v>
      </c>
      <c r="MW12" s="2323" t="s">
        <v>5582</v>
      </c>
      <c r="MX12" s="2323" t="s">
        <v>5582</v>
      </c>
      <c r="MY12" s="2323" t="s">
        <v>5582</v>
      </c>
      <c r="MZ12" s="2663" t="s">
        <v>5752</v>
      </c>
      <c r="NA12" s="2344" t="s">
        <v>5582</v>
      </c>
      <c r="NB12" s="2323" t="s">
        <v>5582</v>
      </c>
      <c r="NC12" s="2323" t="s">
        <v>5582</v>
      </c>
      <c r="ND12" s="2323" t="s">
        <v>5582</v>
      </c>
      <c r="NE12" s="2323" t="s">
        <v>5582</v>
      </c>
      <c r="NF12" s="2663" t="s">
        <v>5752</v>
      </c>
      <c r="NG12" s="2344" t="s">
        <v>5582</v>
      </c>
      <c r="NH12" s="2323" t="s">
        <v>5582</v>
      </c>
      <c r="NI12" s="2323" t="s">
        <v>5582</v>
      </c>
      <c r="NJ12" s="2323" t="s">
        <v>5582</v>
      </c>
      <c r="NK12" s="2323" t="s">
        <v>5582</v>
      </c>
      <c r="NL12" s="2663" t="s">
        <v>5752</v>
      </c>
      <c r="NM12" s="969" t="s">
        <v>1041</v>
      </c>
      <c r="NN12" s="677" t="s">
        <v>1022</v>
      </c>
      <c r="NO12" s="3228" t="s">
        <v>5453</v>
      </c>
      <c r="NP12" s="3229" t="s">
        <v>1043</v>
      </c>
      <c r="NQ12" s="3229" t="s">
        <v>6481</v>
      </c>
      <c r="NR12" s="3229" t="s">
        <v>1043</v>
      </c>
      <c r="NS12" s="3229" t="s">
        <v>6481</v>
      </c>
      <c r="NT12" s="3229" t="s">
        <v>1043</v>
      </c>
      <c r="NU12" s="3229" t="s">
        <v>6481</v>
      </c>
      <c r="NV12" s="3229" t="s">
        <v>1043</v>
      </c>
      <c r="NW12" s="3229" t="s">
        <v>6481</v>
      </c>
      <c r="NX12" s="3229" t="s">
        <v>1043</v>
      </c>
      <c r="NY12" s="3230" t="s">
        <v>6481</v>
      </c>
      <c r="NZ12" s="3230" t="s">
        <v>1043</v>
      </c>
      <c r="OA12" s="3231" t="s">
        <v>1033</v>
      </c>
      <c r="OB12" s="3231" t="s">
        <v>1033</v>
      </c>
      <c r="OC12" s="3231" t="s">
        <v>1022</v>
      </c>
      <c r="OD12" s="3231" t="s">
        <v>1030</v>
      </c>
      <c r="OE12" s="3231" t="s">
        <v>1030</v>
      </c>
      <c r="OF12" s="3231" t="s">
        <v>1022</v>
      </c>
      <c r="OG12" s="3231" t="s">
        <v>1030</v>
      </c>
      <c r="OH12" s="3231" t="s">
        <v>1030</v>
      </c>
      <c r="OI12" s="3231" t="s">
        <v>1022</v>
      </c>
      <c r="OJ12" s="3231" t="s">
        <v>1030</v>
      </c>
      <c r="OK12" s="3231" t="s">
        <v>1030</v>
      </c>
      <c r="OL12" s="3231" t="s">
        <v>1022</v>
      </c>
      <c r="OM12" s="1231" t="s">
        <v>5453</v>
      </c>
      <c r="ON12" s="1105" t="s">
        <v>2028</v>
      </c>
      <c r="OO12" s="2343" t="s">
        <v>5545</v>
      </c>
      <c r="OP12" s="969" t="s">
        <v>7002</v>
      </c>
      <c r="OQ12" s="677" t="s">
        <v>2028</v>
      </c>
      <c r="OR12" s="669" t="s">
        <v>6497</v>
      </c>
      <c r="OS12" s="2565" t="s">
        <v>3190</v>
      </c>
      <c r="OT12" s="2680" t="s">
        <v>2028</v>
      </c>
      <c r="OU12" s="2348"/>
      <c r="OV12" s="2348"/>
      <c r="OW12" s="2348"/>
      <c r="OX12" s="2348"/>
      <c r="OY12" s="2348"/>
      <c r="OZ12" s="2348"/>
      <c r="PA12" s="2348"/>
      <c r="PB12" s="2348"/>
      <c r="PC12" s="2348"/>
      <c r="PD12" s="2348"/>
      <c r="PE12" s="2348"/>
      <c r="PF12" s="2348"/>
      <c r="PG12" s="2348"/>
      <c r="PH12" s="2348"/>
      <c r="PI12" s="2348"/>
      <c r="PJ12" s="2348"/>
      <c r="PK12" s="2348"/>
      <c r="PL12" s="2348"/>
      <c r="PM12" s="2565" t="s">
        <v>6681</v>
      </c>
      <c r="PN12" s="2348" t="s">
        <v>5735</v>
      </c>
      <c r="PO12" s="2348" t="s">
        <v>6681</v>
      </c>
      <c r="PP12" s="2348" t="s">
        <v>5735</v>
      </c>
      <c r="PQ12" s="2348" t="s">
        <v>6681</v>
      </c>
      <c r="PR12" s="2348" t="s">
        <v>5735</v>
      </c>
      <c r="PS12" s="2348" t="s">
        <v>6681</v>
      </c>
      <c r="PT12" s="2348" t="s">
        <v>5735</v>
      </c>
      <c r="PU12" s="2348" t="s">
        <v>6681</v>
      </c>
      <c r="PV12" s="2348" t="s">
        <v>5735</v>
      </c>
      <c r="PW12" s="2348" t="s">
        <v>6681</v>
      </c>
      <c r="PX12" s="2348" t="s">
        <v>5735</v>
      </c>
      <c r="PY12" s="2348" t="s">
        <v>6681</v>
      </c>
      <c r="PZ12" s="2348" t="s">
        <v>5735</v>
      </c>
      <c r="QA12" s="2348" t="s">
        <v>6681</v>
      </c>
      <c r="QB12" s="2348" t="s">
        <v>5735</v>
      </c>
      <c r="QC12" s="2348" t="s">
        <v>6681</v>
      </c>
      <c r="QD12" s="2348" t="s">
        <v>5735</v>
      </c>
      <c r="QE12" s="2348" t="s">
        <v>6681</v>
      </c>
      <c r="QF12" s="2348" t="s">
        <v>5735</v>
      </c>
      <c r="QG12" s="2348" t="s">
        <v>6681</v>
      </c>
      <c r="QH12" s="2348" t="s">
        <v>5735</v>
      </c>
      <c r="QI12" s="2348" t="s">
        <v>6681</v>
      </c>
      <c r="QJ12" s="2348" t="s">
        <v>5735</v>
      </c>
      <c r="QK12" s="2348" t="s">
        <v>6681</v>
      </c>
      <c r="QL12" s="2348" t="s">
        <v>5735</v>
      </c>
      <c r="QM12" s="2348" t="s">
        <v>6681</v>
      </c>
      <c r="QN12" s="2348" t="s">
        <v>5735</v>
      </c>
      <c r="QO12" s="2348" t="s">
        <v>6681</v>
      </c>
      <c r="QP12" s="2348" t="s">
        <v>5735</v>
      </c>
      <c r="QQ12" s="2348" t="s">
        <v>6681</v>
      </c>
      <c r="QR12" s="2348" t="s">
        <v>5735</v>
      </c>
      <c r="QS12" s="2348" t="s">
        <v>6681</v>
      </c>
      <c r="QT12" s="2348" t="s">
        <v>5735</v>
      </c>
      <c r="QU12" s="2681"/>
      <c r="QV12" s="2682"/>
      <c r="QW12" s="2682"/>
      <c r="QX12" s="2682"/>
      <c r="QY12" s="2682"/>
      <c r="QZ12" s="2682"/>
      <c r="RA12" s="2682"/>
      <c r="RB12" s="2682"/>
      <c r="RC12" s="2682"/>
      <c r="RD12" s="2682"/>
      <c r="RE12" s="2682"/>
      <c r="RF12" s="2682"/>
      <c r="RG12" s="2682"/>
      <c r="RH12" s="2682"/>
      <c r="RI12" s="2682"/>
      <c r="RJ12" s="2682"/>
      <c r="RK12" s="2682"/>
      <c r="RL12" s="2683"/>
      <c r="RM12" s="2565" t="s">
        <v>6681</v>
      </c>
      <c r="RN12" s="2348" t="s">
        <v>5735</v>
      </c>
      <c r="RO12" s="2348" t="s">
        <v>6681</v>
      </c>
      <c r="RP12" s="2348" t="s">
        <v>5735</v>
      </c>
      <c r="RQ12" s="2348" t="s">
        <v>6681</v>
      </c>
      <c r="RR12" s="2348" t="s">
        <v>5735</v>
      </c>
      <c r="RS12" s="2348" t="s">
        <v>6681</v>
      </c>
      <c r="RT12" s="2348" t="s">
        <v>5735</v>
      </c>
      <c r="RU12" s="2348" t="s">
        <v>6681</v>
      </c>
      <c r="RV12" s="2348" t="s">
        <v>5735</v>
      </c>
      <c r="RW12" s="2348" t="s">
        <v>6681</v>
      </c>
      <c r="RX12" s="2348" t="s">
        <v>5735</v>
      </c>
      <c r="RY12" s="2348" t="s">
        <v>6681</v>
      </c>
      <c r="RZ12" s="2348" t="s">
        <v>5735</v>
      </c>
      <c r="SA12" s="2348" t="s">
        <v>6681</v>
      </c>
      <c r="SB12" s="2348" t="s">
        <v>5735</v>
      </c>
      <c r="SC12" s="2348" t="s">
        <v>6681</v>
      </c>
      <c r="SD12" s="2348" t="s">
        <v>5735</v>
      </c>
      <c r="SE12" s="2348" t="s">
        <v>6681</v>
      </c>
      <c r="SF12" s="2348" t="s">
        <v>5735</v>
      </c>
      <c r="SG12" s="2348" t="s">
        <v>6681</v>
      </c>
      <c r="SH12" s="2348" t="s">
        <v>5735</v>
      </c>
      <c r="SI12" s="2348" t="s">
        <v>6681</v>
      </c>
      <c r="SJ12" s="2348" t="s">
        <v>5735</v>
      </c>
      <c r="SK12" s="2348" t="s">
        <v>6681</v>
      </c>
      <c r="SL12" s="2348" t="s">
        <v>5735</v>
      </c>
      <c r="SM12" s="2348" t="s">
        <v>6681</v>
      </c>
      <c r="SN12" s="2348" t="s">
        <v>5735</v>
      </c>
      <c r="SO12" s="2348" t="s">
        <v>6681</v>
      </c>
      <c r="SP12" s="2348" t="s">
        <v>5735</v>
      </c>
      <c r="SQ12" s="2348" t="s">
        <v>6681</v>
      </c>
      <c r="SR12" s="2348" t="s">
        <v>5735</v>
      </c>
      <c r="SS12" s="2348" t="s">
        <v>6681</v>
      </c>
      <c r="ST12" s="2680" t="s">
        <v>5735</v>
      </c>
      <c r="SU12" s="2344"/>
      <c r="SV12" s="2323"/>
      <c r="SW12" s="2348" t="s">
        <v>5453</v>
      </c>
      <c r="SX12" s="2348" t="s">
        <v>2028</v>
      </c>
      <c r="SY12" s="2553" t="s">
        <v>5545</v>
      </c>
      <c r="SZ12" s="2344" t="s">
        <v>2028</v>
      </c>
      <c r="TA12" s="2323" t="s">
        <v>2028</v>
      </c>
      <c r="TB12" s="2345" t="s">
        <v>5634</v>
      </c>
      <c r="TC12" s="2345" t="s">
        <v>5635</v>
      </c>
      <c r="TD12" s="2344" t="s">
        <v>2028</v>
      </c>
      <c r="TE12" s="2323" t="s">
        <v>2028</v>
      </c>
      <c r="TF12" s="2345" t="s">
        <v>5634</v>
      </c>
      <c r="TG12" s="2345" t="s">
        <v>5635</v>
      </c>
      <c r="TH12" s="2344" t="s">
        <v>2028</v>
      </c>
      <c r="TI12" s="2323" t="s">
        <v>2028</v>
      </c>
      <c r="TJ12" s="2345" t="s">
        <v>5634</v>
      </c>
      <c r="TK12" s="2345" t="s">
        <v>5635</v>
      </c>
      <c r="TL12" s="2344" t="s">
        <v>2028</v>
      </c>
      <c r="TM12" s="2323" t="s">
        <v>2028</v>
      </c>
      <c r="TN12" s="2345" t="s">
        <v>5634</v>
      </c>
      <c r="TO12" s="2345" t="s">
        <v>5635</v>
      </c>
      <c r="TP12" s="2344" t="s">
        <v>2028</v>
      </c>
      <c r="TQ12" s="2323" t="s">
        <v>2028</v>
      </c>
      <c r="TR12" s="2345" t="s">
        <v>5634</v>
      </c>
      <c r="TS12" s="2345" t="s">
        <v>5635</v>
      </c>
      <c r="TT12" s="2344" t="s">
        <v>2028</v>
      </c>
      <c r="TU12" s="2323" t="s">
        <v>2028</v>
      </c>
      <c r="TV12" s="2345" t="s">
        <v>5634</v>
      </c>
      <c r="TW12" s="2345" t="s">
        <v>5635</v>
      </c>
      <c r="TX12" s="2344" t="s">
        <v>2028</v>
      </c>
      <c r="TY12" s="2323" t="s">
        <v>2028</v>
      </c>
      <c r="TZ12" s="2345" t="s">
        <v>5634</v>
      </c>
      <c r="UA12" s="2345" t="s">
        <v>5635</v>
      </c>
      <c r="UB12" s="2344" t="s">
        <v>2028</v>
      </c>
      <c r="UC12" s="2323" t="s">
        <v>2028</v>
      </c>
      <c r="UD12" s="2345" t="s">
        <v>5634</v>
      </c>
      <c r="UE12" s="2345" t="s">
        <v>5635</v>
      </c>
      <c r="UF12" s="2344" t="s">
        <v>2028</v>
      </c>
      <c r="UG12" s="2323" t="s">
        <v>2028</v>
      </c>
      <c r="UH12" s="2345" t="s">
        <v>5634</v>
      </c>
      <c r="UI12" s="2345" t="s">
        <v>5635</v>
      </c>
      <c r="UJ12" s="2344" t="s">
        <v>2028</v>
      </c>
      <c r="UK12" s="2323" t="s">
        <v>2028</v>
      </c>
      <c r="UL12" s="2345" t="s">
        <v>5634</v>
      </c>
      <c r="UM12" s="2345" t="s">
        <v>5635</v>
      </c>
      <c r="UN12" s="2344" t="s">
        <v>2028</v>
      </c>
      <c r="UO12" s="2323" t="s">
        <v>2028</v>
      </c>
      <c r="UP12" s="2345" t="s">
        <v>5634</v>
      </c>
      <c r="UQ12" s="2345" t="s">
        <v>5635</v>
      </c>
      <c r="UR12" s="2344" t="s">
        <v>2028</v>
      </c>
      <c r="US12" s="2323" t="s">
        <v>2028</v>
      </c>
      <c r="UT12" s="2345" t="s">
        <v>5634</v>
      </c>
      <c r="UU12" s="2345" t="s">
        <v>5635</v>
      </c>
      <c r="UV12" s="2344" t="s">
        <v>2028</v>
      </c>
      <c r="UW12" s="2323" t="s">
        <v>2028</v>
      </c>
      <c r="UX12" s="2345" t="s">
        <v>5634</v>
      </c>
      <c r="UY12" s="2345" t="s">
        <v>5635</v>
      </c>
      <c r="UZ12" s="2344" t="s">
        <v>2028</v>
      </c>
      <c r="VA12" s="2323" t="s">
        <v>2028</v>
      </c>
      <c r="VB12" s="2345" t="s">
        <v>5634</v>
      </c>
      <c r="VC12" s="2346" t="s">
        <v>5635</v>
      </c>
      <c r="VD12" s="2344" t="s">
        <v>2028</v>
      </c>
      <c r="VE12" s="2323" t="s">
        <v>2028</v>
      </c>
      <c r="VF12" s="2323" t="s">
        <v>6498</v>
      </c>
      <c r="VG12" s="2323" t="s">
        <v>6497</v>
      </c>
      <c r="VH12" s="2323" t="s">
        <v>2028</v>
      </c>
      <c r="VI12" s="2323" t="s">
        <v>2028</v>
      </c>
      <c r="VJ12" s="2323" t="s">
        <v>6498</v>
      </c>
      <c r="VK12" s="2323" t="s">
        <v>6497</v>
      </c>
      <c r="VL12" s="2323" t="s">
        <v>2028</v>
      </c>
      <c r="VM12" s="2323" t="s">
        <v>2028</v>
      </c>
      <c r="VN12" s="2323" t="s">
        <v>6498</v>
      </c>
      <c r="VO12" s="2323" t="s">
        <v>6497</v>
      </c>
      <c r="VP12" s="2323" t="s">
        <v>2028</v>
      </c>
      <c r="VQ12" s="2323" t="s">
        <v>2028</v>
      </c>
      <c r="VR12" s="2323" t="s">
        <v>6498</v>
      </c>
      <c r="VS12" s="2323" t="s">
        <v>6497</v>
      </c>
      <c r="VT12" s="2323" t="s">
        <v>2028</v>
      </c>
      <c r="VU12" s="2323" t="s">
        <v>2028</v>
      </c>
      <c r="VV12" s="2323" t="s">
        <v>6498</v>
      </c>
      <c r="VW12" s="2323" t="s">
        <v>6497</v>
      </c>
      <c r="VX12" s="2323" t="s">
        <v>2028</v>
      </c>
      <c r="VY12" s="2323" t="s">
        <v>2028</v>
      </c>
      <c r="VZ12" s="2323" t="s">
        <v>6498</v>
      </c>
      <c r="WA12" s="2323" t="s">
        <v>6497</v>
      </c>
      <c r="WB12" s="2323" t="s">
        <v>2028</v>
      </c>
      <c r="WC12" s="2323" t="s">
        <v>2028</v>
      </c>
      <c r="WD12" s="2323" t="s">
        <v>6498</v>
      </c>
      <c r="WE12" s="2323" t="s">
        <v>6497</v>
      </c>
      <c r="WF12" s="2323" t="s">
        <v>2028</v>
      </c>
      <c r="WG12" s="2323" t="s">
        <v>2028</v>
      </c>
      <c r="WH12" s="2323" t="s">
        <v>6498</v>
      </c>
      <c r="WI12" s="2323" t="s">
        <v>6497</v>
      </c>
      <c r="WJ12" s="2323" t="s">
        <v>2028</v>
      </c>
      <c r="WK12" s="2323" t="s">
        <v>2028</v>
      </c>
      <c r="WL12" s="2323" t="s">
        <v>6498</v>
      </c>
      <c r="WM12" s="2323" t="s">
        <v>6497</v>
      </c>
      <c r="WN12" s="2323" t="s">
        <v>2028</v>
      </c>
      <c r="WO12" s="2323" t="s">
        <v>2028</v>
      </c>
      <c r="WP12" s="2323" t="s">
        <v>6498</v>
      </c>
      <c r="WQ12" s="2323" t="s">
        <v>6497</v>
      </c>
      <c r="WR12" s="2323" t="s">
        <v>2028</v>
      </c>
      <c r="WS12" s="2323" t="s">
        <v>2028</v>
      </c>
      <c r="WT12" s="2323" t="s">
        <v>6498</v>
      </c>
      <c r="WU12" s="2323" t="s">
        <v>6497</v>
      </c>
      <c r="WV12" s="2347"/>
      <c r="WW12" s="2348" t="s">
        <v>6499</v>
      </c>
      <c r="WX12" s="2348" t="s">
        <v>6499</v>
      </c>
      <c r="WY12" s="2348" t="s">
        <v>6499</v>
      </c>
      <c r="WZ12" s="2348" t="s">
        <v>6499</v>
      </c>
      <c r="XA12" s="2348" t="s">
        <v>6499</v>
      </c>
      <c r="XB12" s="2348" t="s">
        <v>6499</v>
      </c>
      <c r="XC12" s="2348" t="s">
        <v>6499</v>
      </c>
      <c r="XD12" s="2348" t="s">
        <v>5752</v>
      </c>
      <c r="XE12" s="2348" t="s">
        <v>6499</v>
      </c>
      <c r="XF12" s="2348" t="s">
        <v>6499</v>
      </c>
      <c r="XG12" s="2348" t="s">
        <v>5752</v>
      </c>
      <c r="XH12" s="2348" t="s">
        <v>6499</v>
      </c>
      <c r="XI12" s="2348" t="s">
        <v>6499</v>
      </c>
      <c r="XJ12" s="2348" t="s">
        <v>6499</v>
      </c>
      <c r="XK12" s="2348" t="s">
        <v>6499</v>
      </c>
      <c r="XL12" s="2348" t="s">
        <v>6499</v>
      </c>
      <c r="XM12" s="2348" t="s">
        <v>6499</v>
      </c>
      <c r="XN12" s="2348" t="s">
        <v>6499</v>
      </c>
      <c r="XO12" s="2348" t="s">
        <v>5752</v>
      </c>
      <c r="XP12" s="2348" t="s">
        <v>6499</v>
      </c>
      <c r="XQ12" s="2348" t="s">
        <v>6499</v>
      </c>
      <c r="XR12" s="2348" t="s">
        <v>5752</v>
      </c>
      <c r="XS12" s="2348" t="s">
        <v>6499</v>
      </c>
      <c r="XT12" s="2348" t="s">
        <v>5752</v>
      </c>
      <c r="XU12" s="2989" t="s">
        <v>6499</v>
      </c>
      <c r="XV12" s="2989" t="s">
        <v>6499</v>
      </c>
      <c r="XW12" s="2989" t="s">
        <v>5752</v>
      </c>
      <c r="XX12" s="2348" t="s">
        <v>6499</v>
      </c>
      <c r="XY12" s="2348" t="s">
        <v>6499</v>
      </c>
      <c r="XZ12" s="2348" t="s">
        <v>5752</v>
      </c>
      <c r="YA12" s="2348" t="s">
        <v>6499</v>
      </c>
      <c r="YB12" s="2348" t="s">
        <v>6499</v>
      </c>
      <c r="YC12" s="2348" t="s">
        <v>5752</v>
      </c>
      <c r="YD12" s="2348" t="s">
        <v>6499</v>
      </c>
      <c r="YE12" s="2348" t="s">
        <v>6499</v>
      </c>
      <c r="YF12" s="2348" t="s">
        <v>5752</v>
      </c>
      <c r="YG12" s="2989" t="s">
        <v>6499</v>
      </c>
      <c r="YH12" s="2989" t="s">
        <v>6499</v>
      </c>
      <c r="YI12" s="2989" t="s">
        <v>5752</v>
      </c>
      <c r="YJ12" s="2348" t="s">
        <v>6499</v>
      </c>
      <c r="YK12" s="2348" t="s">
        <v>6499</v>
      </c>
      <c r="YL12" s="2348" t="s">
        <v>5752</v>
      </c>
      <c r="YM12" s="2989" t="s">
        <v>6499</v>
      </c>
      <c r="YN12" s="2989" t="s">
        <v>6499</v>
      </c>
      <c r="YO12" s="2989" t="s">
        <v>5752</v>
      </c>
      <c r="YP12" s="2348" t="s">
        <v>6505</v>
      </c>
      <c r="YQ12" s="2348" t="s">
        <v>6505</v>
      </c>
      <c r="YR12" s="2348" t="s">
        <v>5624</v>
      </c>
      <c r="YS12" s="2348" t="s">
        <v>6505</v>
      </c>
      <c r="YT12" s="2348" t="s">
        <v>6505</v>
      </c>
      <c r="YU12" s="2348" t="s">
        <v>5624</v>
      </c>
      <c r="YV12" s="969" t="s">
        <v>2797</v>
      </c>
      <c r="YW12" s="677" t="s">
        <v>2734</v>
      </c>
      <c r="YX12" s="677" t="s">
        <v>2798</v>
      </c>
      <c r="YY12" s="677" t="s">
        <v>2797</v>
      </c>
      <c r="YZ12" s="677" t="s">
        <v>2734</v>
      </c>
      <c r="ZA12" s="677" t="s">
        <v>2798</v>
      </c>
      <c r="ZB12" s="677" t="s">
        <v>2797</v>
      </c>
      <c r="ZC12" s="677" t="s">
        <v>2734</v>
      </c>
      <c r="ZD12" s="677" t="s">
        <v>2798</v>
      </c>
      <c r="ZE12" s="969" t="s">
        <v>2797</v>
      </c>
      <c r="ZF12" s="677" t="s">
        <v>2734</v>
      </c>
      <c r="ZG12" s="677" t="s">
        <v>2798</v>
      </c>
      <c r="ZH12" s="2565" t="s">
        <v>6560</v>
      </c>
      <c r="ZI12" s="2348" t="s">
        <v>6561</v>
      </c>
      <c r="ZJ12" s="2348" t="s">
        <v>5545</v>
      </c>
      <c r="ZK12" s="2680" t="s">
        <v>6562</v>
      </c>
      <c r="ZL12" s="2348" t="s">
        <v>6513</v>
      </c>
      <c r="ZM12" s="2348" t="s">
        <v>6513</v>
      </c>
      <c r="ZN12" s="2348" t="s">
        <v>6514</v>
      </c>
      <c r="ZO12" s="2700" t="s">
        <v>6515</v>
      </c>
      <c r="ZP12" s="2530" t="s">
        <v>6513</v>
      </c>
      <c r="ZQ12" s="2553" t="s">
        <v>6513</v>
      </c>
      <c r="ZR12" s="2553" t="s">
        <v>6514</v>
      </c>
      <c r="ZS12" s="2702" t="s">
        <v>6515</v>
      </c>
      <c r="ZT12" s="2981" t="s">
        <v>1030</v>
      </c>
      <c r="ZU12" s="2982" t="s">
        <v>1030</v>
      </c>
      <c r="ZV12" s="2983" t="s">
        <v>1022</v>
      </c>
      <c r="ZW12" s="2984" t="s">
        <v>1019</v>
      </c>
      <c r="ZX12" s="2981" t="s">
        <v>6513</v>
      </c>
      <c r="ZY12" s="2982" t="s">
        <v>6513</v>
      </c>
      <c r="ZZ12" s="2983" t="s">
        <v>6514</v>
      </c>
      <c r="AAA12" s="2984" t="s">
        <v>6515</v>
      </c>
      <c r="AAB12" s="2981" t="s">
        <v>6513</v>
      </c>
      <c r="AAC12" s="2982" t="s">
        <v>6513</v>
      </c>
      <c r="AAD12" s="2983" t="s">
        <v>6514</v>
      </c>
      <c r="AAE12" s="2984" t="s">
        <v>6515</v>
      </c>
      <c r="AAF12" s="2722" t="s">
        <v>6513</v>
      </c>
      <c r="AAG12" s="2700" t="s">
        <v>6513</v>
      </c>
      <c r="AAH12" s="2700" t="s">
        <v>6514</v>
      </c>
      <c r="AAI12" s="2723" t="s">
        <v>6515</v>
      </c>
      <c r="AAJ12" s="2530"/>
      <c r="AAK12" s="2553" t="s">
        <v>5624</v>
      </c>
      <c r="AAL12" s="2553"/>
      <c r="AAM12" s="2553" t="s">
        <v>5624</v>
      </c>
      <c r="AAN12" s="675"/>
      <c r="AAO12" s="675" t="s">
        <v>1022</v>
      </c>
      <c r="AAP12" s="675"/>
      <c r="AAQ12" s="669" t="s">
        <v>1022</v>
      </c>
      <c r="AAR12" s="2348"/>
      <c r="AAS12" s="2348" t="s">
        <v>1022</v>
      </c>
      <c r="AAT12" s="2348"/>
      <c r="AAU12" s="2348" t="s">
        <v>1022</v>
      </c>
      <c r="AAV12" s="2348"/>
      <c r="AAW12" s="2348" t="s">
        <v>1022</v>
      </c>
      <c r="AAX12" s="2348"/>
      <c r="AAY12" s="2348" t="s">
        <v>1022</v>
      </c>
      <c r="AAZ12" s="2348" t="s">
        <v>976</v>
      </c>
      <c r="ABA12" s="2348" t="s">
        <v>1022</v>
      </c>
      <c r="ABB12" s="2348" t="s">
        <v>976</v>
      </c>
      <c r="ABC12" s="2348" t="s">
        <v>1022</v>
      </c>
      <c r="ABD12" s="2348" t="s">
        <v>970</v>
      </c>
      <c r="ABE12" s="2348" t="s">
        <v>1022</v>
      </c>
      <c r="ABF12" s="2348" t="s">
        <v>976</v>
      </c>
      <c r="ABG12" s="2348" t="s">
        <v>1022</v>
      </c>
      <c r="ABH12" s="2348" t="s">
        <v>976</v>
      </c>
      <c r="ABI12" s="2348" t="s">
        <v>1022</v>
      </c>
      <c r="ABJ12" s="2348" t="s">
        <v>976</v>
      </c>
      <c r="ABK12" s="2348" t="s">
        <v>1022</v>
      </c>
      <c r="ABL12" s="2348" t="s">
        <v>976</v>
      </c>
      <c r="ABM12" s="2348" t="s">
        <v>1022</v>
      </c>
      <c r="ABN12" s="2348" t="s">
        <v>976</v>
      </c>
      <c r="ABO12" s="2348" t="s">
        <v>1022</v>
      </c>
      <c r="ABP12" s="2565" t="s">
        <v>5726</v>
      </c>
      <c r="ABQ12" s="2348" t="s">
        <v>5726</v>
      </c>
      <c r="ABR12" s="2348" t="s">
        <v>5726</v>
      </c>
      <c r="ABS12" s="2348" t="s">
        <v>5726</v>
      </c>
      <c r="ABT12" s="2348" t="s">
        <v>5726</v>
      </c>
      <c r="ABU12" s="2348" t="s">
        <v>5726</v>
      </c>
      <c r="ABV12" s="2348" t="s">
        <v>5726</v>
      </c>
      <c r="ABW12" s="2348" t="s">
        <v>5726</v>
      </c>
      <c r="ABX12" s="2348" t="s">
        <v>5726</v>
      </c>
      <c r="ABY12" s="2348" t="s">
        <v>5726</v>
      </c>
      <c r="ABZ12" s="2348" t="s">
        <v>5727</v>
      </c>
      <c r="ACA12" s="2348" t="s">
        <v>5728</v>
      </c>
      <c r="ACB12" s="2348" t="s">
        <v>5726</v>
      </c>
      <c r="ACC12" s="2348" t="s">
        <v>5726</v>
      </c>
      <c r="ACD12" s="2348" t="s">
        <v>5726</v>
      </c>
      <c r="ACE12" s="2348" t="s">
        <v>5726</v>
      </c>
      <c r="ACF12" s="2348" t="s">
        <v>5726</v>
      </c>
      <c r="ACG12" s="2348" t="s">
        <v>5726</v>
      </c>
      <c r="ACH12" s="2348" t="s">
        <v>5726</v>
      </c>
      <c r="ACI12" s="2348" t="s">
        <v>5726</v>
      </c>
      <c r="ACJ12" s="2348" t="s">
        <v>5727</v>
      </c>
      <c r="ACK12" s="2348" t="s">
        <v>5728</v>
      </c>
      <c r="ACL12" s="2348" t="s">
        <v>5726</v>
      </c>
      <c r="ACM12" s="2348" t="s">
        <v>5726</v>
      </c>
      <c r="ACN12" s="2348" t="s">
        <v>5726</v>
      </c>
      <c r="ACO12" s="2348" t="s">
        <v>5726</v>
      </c>
      <c r="ACP12" s="2348" t="s">
        <v>5726</v>
      </c>
      <c r="ACQ12" s="2348" t="s">
        <v>5726</v>
      </c>
      <c r="ACR12" s="2348" t="s">
        <v>5727</v>
      </c>
      <c r="ACS12" s="2348" t="s">
        <v>5728</v>
      </c>
      <c r="ACT12" s="2348" t="s">
        <v>5726</v>
      </c>
      <c r="ACU12" s="2348" t="s">
        <v>5726</v>
      </c>
      <c r="ACV12" s="2348" t="s">
        <v>5726</v>
      </c>
      <c r="ACW12" s="2348" t="s">
        <v>5726</v>
      </c>
      <c r="ACX12" s="2348" t="s">
        <v>5726</v>
      </c>
      <c r="ACY12" s="2348" t="s">
        <v>5726</v>
      </c>
      <c r="ACZ12" s="2348" t="s">
        <v>5726</v>
      </c>
      <c r="ADA12" s="2348" t="s">
        <v>5726</v>
      </c>
      <c r="ADB12" s="2348" t="s">
        <v>5727</v>
      </c>
      <c r="ADC12" s="2348" t="s">
        <v>5728</v>
      </c>
      <c r="ADD12" s="2348" t="s">
        <v>5726</v>
      </c>
      <c r="ADE12" s="2348" t="s">
        <v>5726</v>
      </c>
      <c r="ADF12" s="2348" t="s">
        <v>5726</v>
      </c>
      <c r="ADG12" s="2348" t="s">
        <v>5726</v>
      </c>
      <c r="ADH12" s="2348" t="s">
        <v>5727</v>
      </c>
      <c r="ADI12" s="2348" t="s">
        <v>5728</v>
      </c>
      <c r="ADJ12" s="2348" t="s">
        <v>5726</v>
      </c>
      <c r="ADK12" s="2348" t="s">
        <v>5726</v>
      </c>
      <c r="ADL12" s="2348" t="s">
        <v>5726</v>
      </c>
      <c r="ADM12" s="2348" t="s">
        <v>5726</v>
      </c>
      <c r="ADN12" s="2348" t="s">
        <v>5726</v>
      </c>
      <c r="ADO12" s="2348" t="s">
        <v>5726</v>
      </c>
      <c r="ADP12" s="2348" t="s">
        <v>5726</v>
      </c>
      <c r="ADQ12" s="2348" t="s">
        <v>5726</v>
      </c>
      <c r="ADR12" s="2348" t="s">
        <v>5727</v>
      </c>
      <c r="ADS12" s="2348" t="s">
        <v>5728</v>
      </c>
      <c r="ADT12" s="2348" t="s">
        <v>5726</v>
      </c>
      <c r="ADU12" s="2348" t="s">
        <v>5726</v>
      </c>
      <c r="ADV12" s="2348" t="s">
        <v>5726</v>
      </c>
      <c r="ADW12" s="2348" t="s">
        <v>5726</v>
      </c>
      <c r="ADX12" s="2348" t="s">
        <v>5727</v>
      </c>
      <c r="ADY12" s="2348" t="s">
        <v>5728</v>
      </c>
      <c r="ADZ12" s="2565" t="s">
        <v>6571</v>
      </c>
      <c r="AEA12" s="2436" t="s">
        <v>6572</v>
      </c>
      <c r="AEB12" s="2348" t="s">
        <v>6573</v>
      </c>
      <c r="AEC12" s="2348" t="s">
        <v>6571</v>
      </c>
      <c r="AED12" s="2436" t="s">
        <v>6572</v>
      </c>
      <c r="AEE12" s="2348" t="s">
        <v>6573</v>
      </c>
      <c r="AEF12" s="2348" t="s">
        <v>6571</v>
      </c>
      <c r="AEG12" s="2436" t="s">
        <v>6572</v>
      </c>
      <c r="AEH12" s="2348" t="s">
        <v>6573</v>
      </c>
      <c r="AEI12" s="1105" t="s">
        <v>1050</v>
      </c>
      <c r="AEJ12" s="591" t="s">
        <v>1051</v>
      </c>
      <c r="AEK12" s="1106" t="s">
        <v>1022</v>
      </c>
      <c r="AEL12" s="2348" t="s">
        <v>6571</v>
      </c>
      <c r="AEM12" s="2436" t="s">
        <v>6572</v>
      </c>
      <c r="AEN12" s="2348" t="s">
        <v>6573</v>
      </c>
      <c r="AEO12" s="2348" t="s">
        <v>5721</v>
      </c>
      <c r="AEP12" s="2348" t="s">
        <v>5722</v>
      </c>
      <c r="AEQ12" s="2348" t="s">
        <v>5624</v>
      </c>
      <c r="AER12" s="2348" t="s">
        <v>5721</v>
      </c>
      <c r="AES12" s="2348" t="s">
        <v>5722</v>
      </c>
      <c r="AET12" s="2348" t="s">
        <v>5624</v>
      </c>
      <c r="AEU12" s="2348" t="s">
        <v>5721</v>
      </c>
      <c r="AEV12" s="2348" t="s">
        <v>5722</v>
      </c>
      <c r="AEW12" s="2348" t="s">
        <v>5624</v>
      </c>
      <c r="AEX12" s="2348" t="s">
        <v>5724</v>
      </c>
      <c r="AEY12" s="2348" t="s">
        <v>5624</v>
      </c>
      <c r="AEZ12" s="2348" t="s">
        <v>5724</v>
      </c>
      <c r="AFA12" s="2348" t="s">
        <v>5624</v>
      </c>
      <c r="AFB12" s="2348" t="s">
        <v>5724</v>
      </c>
      <c r="AFC12" s="2348" t="s">
        <v>5624</v>
      </c>
      <c r="AFD12" s="2348" t="s">
        <v>5724</v>
      </c>
      <c r="AFE12" s="2348" t="s">
        <v>5624</v>
      </c>
      <c r="AFF12" s="2348" t="s">
        <v>5724</v>
      </c>
      <c r="AFG12" s="2348" t="s">
        <v>5624</v>
      </c>
      <c r="AFH12" s="2348" t="s">
        <v>5724</v>
      </c>
      <c r="AFI12" s="2348" t="s">
        <v>5624</v>
      </c>
      <c r="AFJ12" s="2348" t="s">
        <v>5724</v>
      </c>
      <c r="AFK12" s="2348" t="s">
        <v>5624</v>
      </c>
      <c r="AFL12" s="2348" t="s">
        <v>5724</v>
      </c>
      <c r="AFM12" s="2348" t="s">
        <v>5624</v>
      </c>
      <c r="AFN12" s="1105" t="s">
        <v>1042</v>
      </c>
      <c r="AFO12" s="1105" t="s">
        <v>1053</v>
      </c>
      <c r="AFP12" s="1105" t="s">
        <v>1022</v>
      </c>
      <c r="AFQ12" s="1105" t="s">
        <v>1042</v>
      </c>
      <c r="AFR12" s="1105" t="s">
        <v>1053</v>
      </c>
      <c r="AFS12" s="1105" t="s">
        <v>1022</v>
      </c>
      <c r="AFT12" s="1105" t="s">
        <v>1042</v>
      </c>
      <c r="AFU12" s="1105" t="s">
        <v>1053</v>
      </c>
      <c r="AFV12" s="1105" t="s">
        <v>1022</v>
      </c>
      <c r="AFW12" s="1105" t="s">
        <v>1042</v>
      </c>
      <c r="AFX12" s="1105" t="s">
        <v>1053</v>
      </c>
      <c r="AFY12" s="1105" t="s">
        <v>1022</v>
      </c>
      <c r="AFZ12" s="1105" t="s">
        <v>1042</v>
      </c>
      <c r="AGA12" s="1105" t="s">
        <v>1053</v>
      </c>
      <c r="AGB12" s="1105" t="s">
        <v>1022</v>
      </c>
      <c r="AGC12" s="1105" t="s">
        <v>1042</v>
      </c>
      <c r="AGD12" s="1105" t="s">
        <v>1053</v>
      </c>
      <c r="AGE12" s="1105" t="s">
        <v>1022</v>
      </c>
      <c r="AGF12" s="2323" t="s">
        <v>7183</v>
      </c>
      <c r="AGG12" s="2323" t="s">
        <v>6581</v>
      </c>
      <c r="AGH12" s="2323" t="s">
        <v>5624</v>
      </c>
      <c r="AGI12" s="2323" t="s">
        <v>7183</v>
      </c>
      <c r="AGJ12" s="2323" t="s">
        <v>6581</v>
      </c>
      <c r="AGK12" s="2323" t="s">
        <v>5624</v>
      </c>
      <c r="AGL12" s="2323" t="s">
        <v>7183</v>
      </c>
      <c r="AGM12" s="2323" t="s">
        <v>6581</v>
      </c>
      <c r="AGN12" s="2323" t="s">
        <v>5624</v>
      </c>
      <c r="AGO12" s="2323" t="s">
        <v>7183</v>
      </c>
      <c r="AGP12" s="2323" t="s">
        <v>6581</v>
      </c>
      <c r="AGQ12" s="2323" t="s">
        <v>5624</v>
      </c>
      <c r="AGR12" s="2323" t="s">
        <v>7183</v>
      </c>
      <c r="AGS12" s="2323" t="s">
        <v>6581</v>
      </c>
      <c r="AGT12" s="2323" t="s">
        <v>5624</v>
      </c>
      <c r="AGU12" s="2323" t="s">
        <v>7183</v>
      </c>
      <c r="AGV12" s="2323" t="s">
        <v>6581</v>
      </c>
      <c r="AGW12" s="2323" t="s">
        <v>5624</v>
      </c>
      <c r="AGX12" s="2323" t="s">
        <v>7183</v>
      </c>
      <c r="AGY12" s="2323" t="s">
        <v>6581</v>
      </c>
      <c r="AGZ12" s="2323" t="s">
        <v>5624</v>
      </c>
      <c r="AHA12" s="2323" t="s">
        <v>7183</v>
      </c>
      <c r="AHB12" s="2323" t="s">
        <v>6581</v>
      </c>
      <c r="AHC12" s="2323" t="s">
        <v>5624</v>
      </c>
      <c r="AHD12" s="2323" t="s">
        <v>7183</v>
      </c>
      <c r="AHE12" s="2323" t="s">
        <v>6581</v>
      </c>
      <c r="AHF12" s="2323" t="s">
        <v>5624</v>
      </c>
      <c r="AHG12" s="2348" t="s">
        <v>7183</v>
      </c>
      <c r="AHH12" s="2348" t="s">
        <v>6582</v>
      </c>
      <c r="AHI12" s="2348" t="s">
        <v>5624</v>
      </c>
      <c r="AHJ12" s="2348" t="s">
        <v>7183</v>
      </c>
      <c r="AHK12" s="2348" t="s">
        <v>6582</v>
      </c>
      <c r="AHL12" s="2348" t="s">
        <v>5624</v>
      </c>
      <c r="AHM12" s="2348" t="s">
        <v>7183</v>
      </c>
      <c r="AHN12" s="2348" t="s">
        <v>6582</v>
      </c>
      <c r="AHO12" s="2348" t="s">
        <v>5624</v>
      </c>
      <c r="AHP12" s="2348" t="s">
        <v>7183</v>
      </c>
      <c r="AHQ12" s="2348" t="s">
        <v>6582</v>
      </c>
      <c r="AHR12" s="2348" t="s">
        <v>5624</v>
      </c>
      <c r="AHS12" s="2348" t="s">
        <v>7183</v>
      </c>
      <c r="AHT12" s="2348" t="s">
        <v>6582</v>
      </c>
      <c r="AHU12" s="2348" t="s">
        <v>5624</v>
      </c>
      <c r="AHV12" s="2348" t="s">
        <v>7183</v>
      </c>
      <c r="AHW12" s="2348" t="s">
        <v>6582</v>
      </c>
      <c r="AHX12" s="2348" t="s">
        <v>5624</v>
      </c>
      <c r="AHY12" s="2348" t="s">
        <v>7183</v>
      </c>
      <c r="AHZ12" s="2348" t="s">
        <v>6582</v>
      </c>
      <c r="AIA12" s="2348" t="s">
        <v>5624</v>
      </c>
      <c r="AIB12" s="971"/>
      <c r="AIC12" s="969" t="s">
        <v>1036</v>
      </c>
      <c r="AID12" s="675" t="s">
        <v>1030</v>
      </c>
      <c r="AIE12" s="677" t="s">
        <v>1027</v>
      </c>
      <c r="AIF12" s="969" t="s">
        <v>1036</v>
      </c>
      <c r="AIG12" s="675" t="s">
        <v>1030</v>
      </c>
      <c r="AIH12" s="677" t="s">
        <v>1027</v>
      </c>
      <c r="AII12" s="674" t="s">
        <v>1036</v>
      </c>
      <c r="AIJ12" s="675" t="s">
        <v>1030</v>
      </c>
      <c r="AIK12" s="677" t="s">
        <v>1027</v>
      </c>
      <c r="AIL12" s="663" t="s">
        <v>7328</v>
      </c>
      <c r="AIM12" s="675" t="s">
        <v>2734</v>
      </c>
      <c r="AIN12" s="677" t="s">
        <v>1043</v>
      </c>
      <c r="AIO12" s="674" t="s">
        <v>1036</v>
      </c>
      <c r="AIP12" s="675" t="s">
        <v>1030</v>
      </c>
      <c r="AIQ12" s="677" t="s">
        <v>1027</v>
      </c>
      <c r="AIR12" s="663" t="s">
        <v>7328</v>
      </c>
      <c r="AIS12" s="675" t="s">
        <v>2734</v>
      </c>
      <c r="AIT12" s="677" t="s">
        <v>1043</v>
      </c>
      <c r="AIU12" s="674" t="s">
        <v>1036</v>
      </c>
      <c r="AIV12" s="675" t="s">
        <v>1030</v>
      </c>
      <c r="AIW12" s="677" t="s">
        <v>1027</v>
      </c>
      <c r="AIX12" s="663" t="s">
        <v>7328</v>
      </c>
      <c r="AIY12" s="675" t="s">
        <v>2734</v>
      </c>
      <c r="AIZ12" s="677" t="s">
        <v>1043</v>
      </c>
      <c r="AJA12" s="674" t="s">
        <v>7328</v>
      </c>
      <c r="AJB12" s="675" t="s">
        <v>2734</v>
      </c>
      <c r="AJC12" s="677" t="s">
        <v>1043</v>
      </c>
      <c r="AJD12" s="663" t="s">
        <v>7328</v>
      </c>
      <c r="AJE12" s="675" t="s">
        <v>2734</v>
      </c>
      <c r="AJF12" s="677" t="s">
        <v>1043</v>
      </c>
      <c r="AJG12" s="674" t="s">
        <v>7328</v>
      </c>
      <c r="AJH12" s="675" t="s">
        <v>2734</v>
      </c>
      <c r="AJI12" s="677" t="s">
        <v>1043</v>
      </c>
      <c r="AJJ12" s="663" t="s">
        <v>7328</v>
      </c>
      <c r="AJK12" s="675" t="s">
        <v>2734</v>
      </c>
      <c r="AJL12" s="677" t="s">
        <v>1043</v>
      </c>
      <c r="AJM12" s="674" t="s">
        <v>7328</v>
      </c>
      <c r="AJN12" s="675" t="s">
        <v>2734</v>
      </c>
      <c r="AJO12" s="677" t="s">
        <v>1043</v>
      </c>
      <c r="AJP12" s="663" t="s">
        <v>7328</v>
      </c>
      <c r="AJQ12" s="675" t="s">
        <v>2734</v>
      </c>
      <c r="AJR12" s="677" t="s">
        <v>1043</v>
      </c>
      <c r="AJS12" s="674" t="s">
        <v>1036</v>
      </c>
      <c r="AJT12" s="675" t="s">
        <v>1030</v>
      </c>
      <c r="AJU12" s="677" t="s">
        <v>1027</v>
      </c>
      <c r="AJV12" s="663" t="s">
        <v>2734</v>
      </c>
      <c r="AJW12" s="675" t="s">
        <v>2734</v>
      </c>
      <c r="AJX12" s="675" t="s">
        <v>2734</v>
      </c>
      <c r="AJY12" s="675" t="s">
        <v>2734</v>
      </c>
      <c r="AJZ12" s="675" t="s">
        <v>2734</v>
      </c>
      <c r="AKA12" s="675" t="s">
        <v>2734</v>
      </c>
      <c r="AKB12" s="675" t="s">
        <v>2734</v>
      </c>
      <c r="AKC12" s="675" t="s">
        <v>2734</v>
      </c>
      <c r="AKD12" s="675" t="s">
        <v>2734</v>
      </c>
      <c r="AKE12" s="675" t="s">
        <v>2734</v>
      </c>
      <c r="AKF12" s="675" t="s">
        <v>2734</v>
      </c>
      <c r="AKG12" s="972" t="s">
        <v>7451</v>
      </c>
      <c r="AKH12" s="674" t="s">
        <v>2734</v>
      </c>
      <c r="AKI12" s="675" t="s">
        <v>2734</v>
      </c>
      <c r="AKJ12" s="675" t="s">
        <v>2734</v>
      </c>
      <c r="AKK12" s="675" t="s">
        <v>2734</v>
      </c>
      <c r="AKL12" s="675" t="s">
        <v>2734</v>
      </c>
      <c r="AKM12" s="675" t="s">
        <v>2734</v>
      </c>
      <c r="AKN12" s="675" t="s">
        <v>2734</v>
      </c>
      <c r="AKO12" s="675" t="s">
        <v>2734</v>
      </c>
      <c r="AKP12" s="675" t="s">
        <v>2734</v>
      </c>
      <c r="AKQ12" s="675" t="s">
        <v>2734</v>
      </c>
      <c r="AKR12" s="675" t="s">
        <v>2734</v>
      </c>
      <c r="AKS12" s="677" t="s">
        <v>7451</v>
      </c>
      <c r="AKT12" s="969" t="s">
        <v>5488</v>
      </c>
      <c r="AKU12" s="677" t="s">
        <v>5488</v>
      </c>
      <c r="AKV12" s="677" t="s">
        <v>5488</v>
      </c>
      <c r="AKW12" s="677" t="s">
        <v>5488</v>
      </c>
      <c r="AKX12" s="677" t="s">
        <v>5488</v>
      </c>
      <c r="AKY12" s="677"/>
      <c r="AKZ12" s="677" t="s">
        <v>5488</v>
      </c>
      <c r="ALA12" s="677" t="s">
        <v>5488</v>
      </c>
      <c r="ALB12" s="677" t="s">
        <v>5488</v>
      </c>
      <c r="ALC12" s="677" t="s">
        <v>5488</v>
      </c>
      <c r="ALD12" s="677" t="s">
        <v>5488</v>
      </c>
      <c r="ALE12" s="677" t="s">
        <v>5488</v>
      </c>
      <c r="ALF12" s="677" t="s">
        <v>5488</v>
      </c>
      <c r="ALG12" s="677" t="s">
        <v>5488</v>
      </c>
      <c r="ALH12" s="677" t="s">
        <v>1059</v>
      </c>
      <c r="ALI12" s="677" t="s">
        <v>1027</v>
      </c>
      <c r="ALJ12" s="969"/>
      <c r="ALK12" s="677"/>
      <c r="ALL12" s="677"/>
      <c r="ALM12" s="677"/>
      <c r="ALN12" s="677" t="s">
        <v>5488</v>
      </c>
      <c r="ALO12" s="677"/>
      <c r="ALP12" s="677"/>
      <c r="ALQ12" s="969" t="s">
        <v>5507</v>
      </c>
      <c r="ALR12" s="677" t="s">
        <v>5507</v>
      </c>
      <c r="ALS12" s="677" t="s">
        <v>5507</v>
      </c>
      <c r="ALT12" s="677" t="s">
        <v>5507</v>
      </c>
      <c r="ALU12" s="677" t="s">
        <v>5488</v>
      </c>
      <c r="ALV12" s="677" t="s">
        <v>5507</v>
      </c>
      <c r="ALW12" s="972" t="s">
        <v>5507</v>
      </c>
      <c r="ALX12" s="969" t="s">
        <v>5515</v>
      </c>
      <c r="ALY12" s="677" t="s">
        <v>1043</v>
      </c>
      <c r="ALZ12" s="677" t="s">
        <v>5515</v>
      </c>
      <c r="AMA12" s="677" t="s">
        <v>1043</v>
      </c>
      <c r="AMB12" s="677" t="s">
        <v>5515</v>
      </c>
      <c r="AMC12" s="677" t="s">
        <v>1043</v>
      </c>
      <c r="AMD12" s="677" t="s">
        <v>5515</v>
      </c>
      <c r="AME12" s="677" t="s">
        <v>1043</v>
      </c>
      <c r="AMF12" s="677" t="s">
        <v>5515</v>
      </c>
      <c r="AMG12" s="677" t="s">
        <v>1043</v>
      </c>
      <c r="AMH12" s="677" t="s">
        <v>5515</v>
      </c>
      <c r="AMI12" s="677" t="s">
        <v>1043</v>
      </c>
      <c r="AMJ12" s="677" t="s">
        <v>5515</v>
      </c>
      <c r="AMK12" s="677" t="s">
        <v>1043</v>
      </c>
      <c r="AML12" s="969" t="s">
        <v>5515</v>
      </c>
      <c r="AMM12" s="677" t="s">
        <v>5515</v>
      </c>
      <c r="AMN12" s="677" t="s">
        <v>5515</v>
      </c>
      <c r="AMO12" s="969" t="s">
        <v>5515</v>
      </c>
      <c r="AMP12" s="677" t="s">
        <v>1043</v>
      </c>
      <c r="AMQ12" s="677" t="s">
        <v>5515</v>
      </c>
      <c r="AMR12" s="677" t="s">
        <v>1043</v>
      </c>
      <c r="AMS12" s="677" t="s">
        <v>5515</v>
      </c>
      <c r="AMT12" s="972" t="s">
        <v>1043</v>
      </c>
      <c r="AMU12" s="677" t="s">
        <v>5507</v>
      </c>
      <c r="AMV12" s="677" t="s">
        <v>5515</v>
      </c>
      <c r="AMW12" s="677" t="s">
        <v>1043</v>
      </c>
      <c r="AMX12" s="969"/>
      <c r="AMY12" s="677"/>
      <c r="AMZ12" s="677" t="s">
        <v>5488</v>
      </c>
      <c r="ANA12" s="677" t="s">
        <v>5488</v>
      </c>
      <c r="ANB12" s="677" t="s">
        <v>5544</v>
      </c>
      <c r="ANC12" s="677" t="s">
        <v>5545</v>
      </c>
      <c r="AND12" s="969" t="s">
        <v>5582</v>
      </c>
      <c r="ANE12" s="677" t="s">
        <v>5582</v>
      </c>
      <c r="ANF12" s="677" t="s">
        <v>5582</v>
      </c>
      <c r="ANG12" s="677" t="s">
        <v>5582</v>
      </c>
      <c r="ANH12" s="677" t="s">
        <v>5582</v>
      </c>
      <c r="ANI12" s="677" t="s">
        <v>5582</v>
      </c>
      <c r="ANJ12" s="677" t="s">
        <v>5582</v>
      </c>
      <c r="ANK12" s="677" t="s">
        <v>5582</v>
      </c>
      <c r="ANL12" s="677" t="s">
        <v>1060</v>
      </c>
      <c r="ANM12" s="677" t="s">
        <v>1022</v>
      </c>
      <c r="ANN12" s="969" t="s">
        <v>5582</v>
      </c>
      <c r="ANO12" s="677" t="s">
        <v>5582</v>
      </c>
      <c r="ANP12" s="677" t="s">
        <v>5582</v>
      </c>
      <c r="ANQ12" s="677" t="s">
        <v>5582</v>
      </c>
      <c r="ANR12" s="677" t="s">
        <v>5582</v>
      </c>
      <c r="ANS12" s="677" t="s">
        <v>5582</v>
      </c>
      <c r="ANT12" s="677" t="s">
        <v>5582</v>
      </c>
      <c r="ANU12" s="677" t="s">
        <v>5582</v>
      </c>
      <c r="ANV12" s="677" t="s">
        <v>1060</v>
      </c>
      <c r="ANW12" s="677" t="s">
        <v>1022</v>
      </c>
      <c r="ANX12" s="969" t="s">
        <v>3190</v>
      </c>
      <c r="ANY12" s="677" t="s">
        <v>3190</v>
      </c>
      <c r="ANZ12" s="2349" t="s">
        <v>5619</v>
      </c>
      <c r="AOA12" s="677" t="s">
        <v>5624</v>
      </c>
      <c r="AOB12" s="2349" t="s">
        <v>3190</v>
      </c>
      <c r="AOC12" s="677" t="s">
        <v>5624</v>
      </c>
      <c r="AOD12" s="2349" t="s">
        <v>3190</v>
      </c>
      <c r="AOE12" s="972" t="s">
        <v>5624</v>
      </c>
      <c r="AOF12" s="2348"/>
      <c r="AOG12" s="2348"/>
      <c r="AOH12" s="2680"/>
      <c r="AOI12" s="2348"/>
      <c r="AOJ12" s="2348"/>
      <c r="AOK12" s="2680"/>
      <c r="AOL12" s="2348"/>
      <c r="AOM12" s="2348"/>
      <c r="AON12" s="2680"/>
      <c r="AOO12" s="2348"/>
      <c r="AOP12" s="2348"/>
      <c r="AOQ12" s="2680"/>
      <c r="AOR12" s="969" t="s">
        <v>5582</v>
      </c>
      <c r="AOS12" s="677" t="s">
        <v>5582</v>
      </c>
      <c r="AOT12" s="677" t="s">
        <v>5582</v>
      </c>
      <c r="AOU12" s="677" t="s">
        <v>5582</v>
      </c>
      <c r="AOV12" s="677" t="s">
        <v>5582</v>
      </c>
      <c r="AOW12" s="677" t="s">
        <v>5582</v>
      </c>
      <c r="AOX12" s="677" t="s">
        <v>5582</v>
      </c>
      <c r="AOY12" s="677" t="s">
        <v>5582</v>
      </c>
      <c r="AOZ12" s="677" t="s">
        <v>1060</v>
      </c>
      <c r="APA12" s="677" t="s">
        <v>1022</v>
      </c>
      <c r="APB12" s="1231" t="s">
        <v>5582</v>
      </c>
      <c r="APC12" s="1105" t="s">
        <v>5582</v>
      </c>
      <c r="APD12" s="1105" t="s">
        <v>5582</v>
      </c>
      <c r="APE12" s="1105" t="s">
        <v>5582</v>
      </c>
      <c r="APF12" s="1105" t="s">
        <v>5582</v>
      </c>
      <c r="APG12" s="1105" t="s">
        <v>5582</v>
      </c>
      <c r="APH12" s="1105" t="s">
        <v>5582</v>
      </c>
      <c r="API12" s="1105" t="s">
        <v>5582</v>
      </c>
      <c r="APJ12" s="677" t="s">
        <v>1060</v>
      </c>
      <c r="APK12" s="677" t="s">
        <v>1022</v>
      </c>
      <c r="APL12" s="677" t="s">
        <v>2028</v>
      </c>
      <c r="APM12" s="677" t="s">
        <v>5634</v>
      </c>
      <c r="APN12" s="677" t="s">
        <v>5635</v>
      </c>
      <c r="APO12" s="677" t="s">
        <v>2028</v>
      </c>
      <c r="APP12" s="677" t="s">
        <v>5634</v>
      </c>
      <c r="APQ12" s="677" t="s">
        <v>5635</v>
      </c>
      <c r="APR12" s="969" t="s">
        <v>5553</v>
      </c>
      <c r="APS12" s="677" t="s">
        <v>5554</v>
      </c>
      <c r="APT12" s="677" t="s">
        <v>5555</v>
      </c>
      <c r="APU12" s="677" t="s">
        <v>5556</v>
      </c>
      <c r="APV12" s="677" t="s">
        <v>5557</v>
      </c>
      <c r="APW12" s="973" t="s">
        <v>8952</v>
      </c>
      <c r="APX12" s="677" t="s">
        <v>5545</v>
      </c>
      <c r="APY12" s="677" t="s">
        <v>5553</v>
      </c>
      <c r="APZ12" s="677" t="s">
        <v>5554</v>
      </c>
      <c r="AQA12" s="677" t="s">
        <v>5555</v>
      </c>
      <c r="AQB12" s="677" t="s">
        <v>5556</v>
      </c>
      <c r="AQC12" s="677" t="s">
        <v>5557</v>
      </c>
      <c r="AQD12" s="973" t="s">
        <v>5558</v>
      </c>
      <c r="AQE12" s="677" t="s">
        <v>5545</v>
      </c>
      <c r="AQF12" s="677" t="s">
        <v>5559</v>
      </c>
      <c r="AQG12" s="677" t="s">
        <v>5560</v>
      </c>
      <c r="AQH12" s="677" t="s">
        <v>5561</v>
      </c>
      <c r="AQI12" s="677" t="s">
        <v>5562</v>
      </c>
      <c r="AQJ12" s="677" t="s">
        <v>5563</v>
      </c>
      <c r="AQK12" s="973" t="s">
        <v>8955</v>
      </c>
      <c r="AQL12" s="677" t="s">
        <v>5545</v>
      </c>
      <c r="AQM12" s="2350"/>
      <c r="AQN12" s="677"/>
      <c r="AQO12" s="677"/>
      <c r="AQP12" s="677"/>
      <c r="AQQ12" s="949" t="s">
        <v>2237</v>
      </c>
      <c r="AQR12" s="949">
        <v>0</v>
      </c>
      <c r="AQS12" s="677"/>
      <c r="AQT12" s="677"/>
      <c r="AQU12" s="677" t="s">
        <v>3812</v>
      </c>
      <c r="AQV12" s="677" t="s">
        <v>2237</v>
      </c>
      <c r="AQW12" s="677" t="s">
        <v>3189</v>
      </c>
      <c r="AQX12" s="677" t="s">
        <v>1048</v>
      </c>
      <c r="AQY12" s="677" t="s">
        <v>1022</v>
      </c>
      <c r="AQZ12" s="677" t="s">
        <v>2237</v>
      </c>
      <c r="ARA12" s="677" t="s">
        <v>3190</v>
      </c>
      <c r="ARB12" s="677" t="s">
        <v>2237</v>
      </c>
      <c r="ARC12" s="677" t="s">
        <v>12</v>
      </c>
      <c r="ARD12" s="1542" t="s">
        <v>3192</v>
      </c>
      <c r="ARE12" s="1542" t="s">
        <v>12</v>
      </c>
      <c r="ARF12" s="677"/>
      <c r="ARG12" s="677"/>
      <c r="ARH12" s="677"/>
      <c r="ARI12" s="677"/>
      <c r="ARJ12" s="677"/>
      <c r="ARK12" s="677"/>
      <c r="ARL12" s="677"/>
      <c r="ARM12" s="677" t="s">
        <v>5242</v>
      </c>
      <c r="ARN12" s="677" t="s">
        <v>1062</v>
      </c>
      <c r="ARO12" s="677" t="s">
        <v>2274</v>
      </c>
      <c r="ARP12" s="663"/>
      <c r="ARQ12" s="675"/>
      <c r="ARR12" s="675"/>
      <c r="ARS12" s="676"/>
      <c r="ART12" s="969" t="s">
        <v>5243</v>
      </c>
      <c r="ARU12" s="677" t="s">
        <v>1022</v>
      </c>
      <c r="ARV12" s="677" t="s">
        <v>1063</v>
      </c>
      <c r="ARW12" s="677" t="s">
        <v>1063</v>
      </c>
      <c r="ARX12" s="1034" t="s">
        <v>1030</v>
      </c>
      <c r="ARY12" s="677" t="s">
        <v>1022</v>
      </c>
      <c r="ARZ12" s="677" t="s">
        <v>1063</v>
      </c>
      <c r="ASA12" s="677" t="s">
        <v>1063</v>
      </c>
      <c r="ASB12" s="677" t="s">
        <v>1030</v>
      </c>
      <c r="ASC12" s="677" t="s">
        <v>1022</v>
      </c>
      <c r="ASD12" s="677" t="s">
        <v>5244</v>
      </c>
      <c r="ASE12" s="677" t="s">
        <v>5244</v>
      </c>
      <c r="ASF12" s="677" t="s">
        <v>5244</v>
      </c>
      <c r="ASG12" s="677" t="s">
        <v>5244</v>
      </c>
      <c r="ASH12" s="677" t="s">
        <v>5244</v>
      </c>
      <c r="ASI12" s="677" t="s">
        <v>5244</v>
      </c>
      <c r="ASJ12" s="677" t="s">
        <v>5244</v>
      </c>
      <c r="ASK12" s="677" t="s">
        <v>5244</v>
      </c>
      <c r="ASL12" s="677" t="s">
        <v>5244</v>
      </c>
      <c r="ASM12" s="677" t="s">
        <v>3190</v>
      </c>
      <c r="ASN12" s="677" t="s">
        <v>3190</v>
      </c>
      <c r="ASO12" s="677" t="s">
        <v>3190</v>
      </c>
      <c r="ASP12" s="677" t="s">
        <v>3190</v>
      </c>
      <c r="ASQ12" s="677" t="s">
        <v>3190</v>
      </c>
      <c r="ASR12" s="677" t="s">
        <v>3190</v>
      </c>
      <c r="ASS12" s="677" t="s">
        <v>3190</v>
      </c>
      <c r="AST12" s="677" t="s">
        <v>3190</v>
      </c>
      <c r="ASU12" s="677" t="s">
        <v>3190</v>
      </c>
      <c r="ASV12" s="677" t="s">
        <v>3190</v>
      </c>
      <c r="ASW12" s="677" t="s">
        <v>5244</v>
      </c>
      <c r="ASX12" s="677" t="s">
        <v>5244</v>
      </c>
      <c r="ASY12" s="677" t="s">
        <v>5244</v>
      </c>
      <c r="ASZ12" s="677" t="s">
        <v>5244</v>
      </c>
      <c r="ATA12" s="677" t="s">
        <v>5244</v>
      </c>
      <c r="ATB12" s="677" t="s">
        <v>5244</v>
      </c>
      <c r="ATC12" s="677" t="s">
        <v>5244</v>
      </c>
      <c r="ATD12" s="677" t="s">
        <v>5244</v>
      </c>
      <c r="ATE12" s="677" t="s">
        <v>5244</v>
      </c>
      <c r="ATF12" s="677" t="s">
        <v>3190</v>
      </c>
      <c r="ATG12" s="677" t="s">
        <v>3190</v>
      </c>
      <c r="ATH12" s="677" t="s">
        <v>3190</v>
      </c>
      <c r="ATI12" s="677" t="s">
        <v>3190</v>
      </c>
      <c r="ATJ12" s="677" t="s">
        <v>3190</v>
      </c>
      <c r="ATK12" s="677" t="s">
        <v>3190</v>
      </c>
      <c r="ATL12" s="677" t="s">
        <v>3190</v>
      </c>
      <c r="ATM12" s="677" t="s">
        <v>3190</v>
      </c>
      <c r="ATN12" s="677" t="s">
        <v>3190</v>
      </c>
      <c r="ATO12" s="677" t="s">
        <v>3190</v>
      </c>
      <c r="ATP12" s="677" t="s">
        <v>5244</v>
      </c>
      <c r="ATQ12" s="677" t="s">
        <v>5244</v>
      </c>
      <c r="ATR12" s="677" t="s">
        <v>5244</v>
      </c>
      <c r="ATS12" s="677" t="s">
        <v>5244</v>
      </c>
      <c r="ATT12" s="677" t="s">
        <v>5244</v>
      </c>
      <c r="ATU12" s="677" t="s">
        <v>5244</v>
      </c>
      <c r="ATV12" s="677" t="s">
        <v>5244</v>
      </c>
      <c r="ATW12" s="677" t="s">
        <v>5244</v>
      </c>
      <c r="ATX12" s="677" t="s">
        <v>5244</v>
      </c>
      <c r="ATY12" s="677" t="s">
        <v>3190</v>
      </c>
      <c r="ATZ12" s="677" t="s">
        <v>3190</v>
      </c>
      <c r="AUA12" s="677" t="s">
        <v>3190</v>
      </c>
      <c r="AUB12" s="677" t="s">
        <v>3190</v>
      </c>
      <c r="AUC12" s="677" t="s">
        <v>3190</v>
      </c>
      <c r="AUD12" s="677" t="s">
        <v>3190</v>
      </c>
      <c r="AUE12" s="677" t="s">
        <v>3190</v>
      </c>
      <c r="AUF12" s="677" t="s">
        <v>3190</v>
      </c>
      <c r="AUG12" s="677" t="s">
        <v>5453</v>
      </c>
      <c r="AUH12" s="677" t="s">
        <v>5453</v>
      </c>
      <c r="AUI12" s="677"/>
      <c r="AUJ12" s="677"/>
      <c r="AUK12" s="663" t="s">
        <v>994</v>
      </c>
      <c r="AUL12" s="675" t="s">
        <v>1022</v>
      </c>
      <c r="AUM12" s="675" t="s">
        <v>5245</v>
      </c>
      <c r="AUN12" s="675" t="s">
        <v>5246</v>
      </c>
      <c r="AUO12" s="675" t="s">
        <v>5247</v>
      </c>
      <c r="AUP12" s="669" t="s">
        <v>5248</v>
      </c>
      <c r="AUQ12" s="677"/>
      <c r="AUR12" s="677"/>
      <c r="AUS12" s="677"/>
      <c r="AUT12" s="677"/>
      <c r="AUU12" s="677"/>
      <c r="AUV12" s="677"/>
      <c r="AUW12" s="677"/>
      <c r="AUX12" s="677"/>
      <c r="AUY12" s="677"/>
      <c r="AUZ12" s="677"/>
      <c r="AVA12" s="677"/>
      <c r="AVB12" s="677"/>
      <c r="AVC12" s="677"/>
      <c r="AVD12" s="677"/>
      <c r="AVE12" s="677"/>
      <c r="AVF12" s="677" t="s">
        <v>2699</v>
      </c>
      <c r="AVG12" s="675" t="s">
        <v>1022</v>
      </c>
      <c r="AVH12" s="646" t="s">
        <v>5236</v>
      </c>
      <c r="AVI12" s="646" t="s">
        <v>5236</v>
      </c>
      <c r="AVJ12" s="646" t="s">
        <v>5236</v>
      </c>
      <c r="AVK12" s="646" t="s">
        <v>5236</v>
      </c>
      <c r="AVL12" s="686" t="s">
        <v>5249</v>
      </c>
      <c r="AVM12" s="677" t="s">
        <v>12</v>
      </c>
      <c r="AVN12" s="949" t="s">
        <v>979</v>
      </c>
      <c r="AVO12" s="646" t="s">
        <v>5250</v>
      </c>
      <c r="AVP12" s="677" t="s">
        <v>12</v>
      </c>
      <c r="AVQ12" s="949" t="s">
        <v>979</v>
      </c>
      <c r="AVR12" s="646" t="s">
        <v>5250</v>
      </c>
      <c r="AVS12" s="677" t="s">
        <v>12</v>
      </c>
      <c r="AVT12" s="949" t="s">
        <v>979</v>
      </c>
      <c r="AVU12" s="646" t="s">
        <v>5250</v>
      </c>
      <c r="AVV12" s="677" t="s">
        <v>12</v>
      </c>
      <c r="AVW12" s="949" t="s">
        <v>979</v>
      </c>
      <c r="AVX12" s="646" t="s">
        <v>5250</v>
      </c>
      <c r="AVY12" s="2824" t="s">
        <v>979</v>
      </c>
      <c r="AVZ12" s="686" t="s">
        <v>5250</v>
      </c>
      <c r="AWA12" s="677" t="s">
        <v>12</v>
      </c>
      <c r="AWB12" s="949" t="s">
        <v>979</v>
      </c>
      <c r="AWC12" s="646" t="s">
        <v>5250</v>
      </c>
      <c r="AWD12" s="677" t="s">
        <v>12</v>
      </c>
      <c r="AWE12" s="949" t="s">
        <v>979</v>
      </c>
      <c r="AWF12" s="646" t="s">
        <v>5250</v>
      </c>
      <c r="AWG12" s="677" t="s">
        <v>12</v>
      </c>
      <c r="AWH12" s="949" t="s">
        <v>979</v>
      </c>
      <c r="AWI12" s="969" t="s">
        <v>1069</v>
      </c>
      <c r="AWJ12" s="677" t="s">
        <v>1069</v>
      </c>
      <c r="AWK12" s="677" t="s">
        <v>1069</v>
      </c>
      <c r="AWL12" s="677" t="s">
        <v>1069</v>
      </c>
      <c r="AWM12" s="677" t="s">
        <v>1069</v>
      </c>
      <c r="AWN12" s="677" t="s">
        <v>1069</v>
      </c>
      <c r="AWO12" s="677" t="s">
        <v>1069</v>
      </c>
      <c r="AWP12" s="677" t="s">
        <v>1069</v>
      </c>
      <c r="AWQ12" s="677" t="s">
        <v>1069</v>
      </c>
      <c r="AWR12" s="677" t="s">
        <v>1069</v>
      </c>
      <c r="AWS12" s="969" t="s">
        <v>5251</v>
      </c>
      <c r="AWT12" s="677" t="s">
        <v>12</v>
      </c>
      <c r="AWU12" s="677" t="s">
        <v>5251</v>
      </c>
      <c r="AWV12" s="677" t="s">
        <v>12</v>
      </c>
      <c r="AWW12" s="677" t="s">
        <v>1071</v>
      </c>
      <c r="AWX12" s="677" t="s">
        <v>12</v>
      </c>
      <c r="AWY12" s="677" t="s">
        <v>1071</v>
      </c>
      <c r="AWZ12" s="677" t="s">
        <v>12</v>
      </c>
      <c r="AXA12" s="677" t="s">
        <v>1071</v>
      </c>
      <c r="AXB12" s="677" t="s">
        <v>1071</v>
      </c>
      <c r="AXC12" s="677" t="s">
        <v>1071</v>
      </c>
      <c r="AXD12" s="677" t="s">
        <v>12</v>
      </c>
      <c r="AXE12" s="677" t="s">
        <v>5251</v>
      </c>
      <c r="AXF12" s="677" t="s">
        <v>12</v>
      </c>
      <c r="AXG12" s="677" t="s">
        <v>1071</v>
      </c>
      <c r="AXH12" s="677" t="s">
        <v>12</v>
      </c>
      <c r="AXI12" s="677" t="s">
        <v>1071</v>
      </c>
      <c r="AXJ12" s="2753"/>
      <c r="AXK12" s="2022"/>
      <c r="AXL12" s="2022"/>
      <c r="AXM12" s="2022"/>
      <c r="AXN12" s="2022"/>
      <c r="AXO12" s="2022"/>
      <c r="AXP12" s="2022"/>
      <c r="AXQ12" s="2022"/>
      <c r="AXR12" s="2022"/>
      <c r="AXS12" s="2022"/>
      <c r="AXT12" s="2022"/>
      <c r="AXU12" s="2022"/>
      <c r="AXV12" s="2022"/>
      <c r="AXW12" s="2022"/>
      <c r="AXX12" s="2022"/>
      <c r="AXY12" s="2022"/>
      <c r="AXZ12" s="2022"/>
      <c r="AYA12" s="2022"/>
      <c r="AYB12" s="2022"/>
      <c r="AYC12" s="2023"/>
      <c r="AYD12" s="2022"/>
      <c r="AYE12" s="2022"/>
      <c r="AYF12" s="2022"/>
      <c r="AYG12" s="2022"/>
      <c r="AYH12" s="2022"/>
      <c r="AYI12" s="2022"/>
      <c r="AYJ12" s="2022"/>
      <c r="AYK12" s="2022"/>
      <c r="AYL12" s="2022"/>
      <c r="AYM12" s="2022"/>
      <c r="AYN12" s="2022"/>
      <c r="AYO12" s="2022"/>
      <c r="AYP12" s="2022"/>
      <c r="AYQ12" s="2022"/>
      <c r="AYR12" s="2022"/>
      <c r="AYS12" s="2022"/>
      <c r="AYT12" s="2022"/>
      <c r="AYU12" s="2022"/>
      <c r="AYV12" s="2022"/>
      <c r="AYW12" s="2022"/>
      <c r="AYX12" s="2022"/>
      <c r="AYY12" s="2022"/>
      <c r="AYZ12" s="2022"/>
      <c r="AZA12" s="2022"/>
      <c r="AZB12" s="2022"/>
      <c r="AZC12" s="2022"/>
      <c r="AZD12" s="2022"/>
      <c r="AZE12" s="2022"/>
      <c r="AZF12" s="2022"/>
      <c r="AZG12" s="2022"/>
      <c r="AZH12" s="2022"/>
      <c r="AZI12" s="2022"/>
      <c r="AZJ12" s="2022"/>
      <c r="AZK12" s="2022"/>
      <c r="AZL12" s="2022"/>
      <c r="AZM12" s="2022"/>
      <c r="AZN12" s="2022"/>
      <c r="AZO12" s="2022"/>
      <c r="AZP12" s="2022"/>
      <c r="AZQ12" s="2022"/>
      <c r="AZR12" s="2022"/>
      <c r="AZS12" s="2022"/>
      <c r="AZT12" s="2022"/>
      <c r="AZU12" s="2022"/>
      <c r="AZV12" s="2022"/>
      <c r="AZW12" s="2022"/>
      <c r="AZX12" s="2022"/>
      <c r="AZY12" s="2023"/>
      <c r="AZZ12" s="2022"/>
      <c r="BAA12" s="2022"/>
      <c r="BAB12" s="2022"/>
      <c r="BAC12" s="2022"/>
      <c r="BAD12" s="2022"/>
      <c r="BAE12" s="2022"/>
      <c r="BAF12" s="2022"/>
      <c r="BAG12" s="2022"/>
      <c r="BAH12" s="2022"/>
      <c r="BAI12" s="2022"/>
      <c r="BAJ12" s="2022"/>
      <c r="BAK12" s="2023"/>
      <c r="BAL12" s="2022"/>
      <c r="BAM12" s="2022"/>
      <c r="BAN12" s="2022"/>
      <c r="BAO12" s="2022"/>
      <c r="BAP12" s="2022"/>
      <c r="BAQ12" s="2022"/>
      <c r="BAR12" s="2022"/>
      <c r="BAS12" s="2022"/>
      <c r="BAT12" s="2022"/>
      <c r="BAU12" s="2022"/>
      <c r="BAV12" s="2022"/>
      <c r="BAW12" s="3895"/>
      <c r="BAX12" s="3895"/>
      <c r="BAY12" s="3895"/>
      <c r="BAZ12" s="3895"/>
      <c r="BBA12" s="2022"/>
      <c r="BBB12" s="2022"/>
      <c r="BBC12" s="2022"/>
      <c r="BBD12" s="2022"/>
      <c r="BBE12" s="2023"/>
      <c r="BBF12" s="2022"/>
      <c r="BBG12" s="2022"/>
      <c r="BBH12" s="2022"/>
      <c r="BBI12" s="2022"/>
      <c r="BBJ12" s="2022"/>
      <c r="BBK12" s="2022"/>
      <c r="BBL12" s="2022"/>
      <c r="BBM12" s="2022"/>
      <c r="BBN12" s="2022"/>
      <c r="BBO12" s="2022"/>
      <c r="BBP12" s="2022"/>
      <c r="BBQ12" s="2023"/>
      <c r="BBR12" s="2022"/>
      <c r="BBS12" s="2022"/>
      <c r="BBT12" s="2022"/>
      <c r="BBU12" s="2022"/>
      <c r="BBV12" s="2022"/>
      <c r="BBW12" s="2022"/>
      <c r="BBX12" s="2022"/>
      <c r="BBY12" s="2022"/>
      <c r="BBZ12" s="2022"/>
      <c r="BCA12" s="2022"/>
      <c r="BCB12" s="2022"/>
      <c r="BCC12" s="2022"/>
      <c r="BCD12" s="2022"/>
      <c r="BCE12" s="2022"/>
      <c r="BCF12" s="2022"/>
      <c r="BCG12" s="2022"/>
      <c r="BCH12" s="2022"/>
      <c r="BCI12" s="2022"/>
      <c r="BCJ12" s="2022"/>
      <c r="BCK12" s="2022"/>
      <c r="BCL12" s="2022"/>
      <c r="BCM12" s="2022"/>
      <c r="BCN12" s="2022"/>
      <c r="BCO12" s="2022"/>
      <c r="BCP12" s="2022"/>
      <c r="BCQ12" s="2022"/>
      <c r="BCR12" s="2022"/>
      <c r="BCS12" s="2022"/>
      <c r="BCT12" s="2022"/>
      <c r="BCU12" s="2022"/>
      <c r="BCV12" s="2022"/>
      <c r="BCW12" s="2022"/>
      <c r="BCX12" s="2022"/>
      <c r="BCY12" s="2022"/>
      <c r="BCZ12" s="2022"/>
      <c r="BDA12" s="2022"/>
      <c r="BDB12" s="2022"/>
      <c r="BDC12" s="2022"/>
      <c r="BDD12" s="2022"/>
      <c r="BDE12" s="2022"/>
      <c r="BDF12" s="2022"/>
      <c r="BDG12" s="2022"/>
      <c r="BDH12" s="2022"/>
      <c r="BDI12" s="2022"/>
      <c r="BDJ12" s="2022"/>
      <c r="BDK12" s="2022"/>
      <c r="BDL12" s="2022"/>
      <c r="BDM12" s="2022"/>
      <c r="BDN12" s="2022"/>
      <c r="BDO12" s="2022"/>
      <c r="BDP12" s="2022"/>
      <c r="BDQ12" s="2022"/>
      <c r="BDR12" s="2022"/>
      <c r="BDS12" s="2022"/>
      <c r="BDT12" s="2022"/>
      <c r="BDU12" s="2022"/>
      <c r="BDV12" s="2022"/>
      <c r="BDW12" s="2022"/>
      <c r="BDX12" s="2022"/>
      <c r="BDY12" s="2022"/>
      <c r="BDZ12" s="2022"/>
      <c r="BEA12" s="2022"/>
      <c r="BEB12" s="2022"/>
      <c r="BEC12" s="2022"/>
      <c r="BED12" s="2022"/>
      <c r="BEE12" s="2022"/>
      <c r="BEF12" s="2022"/>
      <c r="BEG12" s="2022"/>
      <c r="BEH12" s="2022"/>
      <c r="BEI12" s="2022"/>
      <c r="BEJ12" s="2022"/>
      <c r="BEK12" s="2022"/>
      <c r="BEL12" s="2022"/>
      <c r="BEM12" s="2022"/>
      <c r="BEN12" s="2022"/>
      <c r="BEO12" s="2022"/>
      <c r="BEP12" s="2022"/>
      <c r="BEQ12" s="2022"/>
      <c r="BER12" s="2022"/>
      <c r="BES12" s="2022"/>
      <c r="BET12" s="2022"/>
      <c r="BEU12" s="2022"/>
      <c r="BEV12" s="2022"/>
      <c r="BEW12" s="2023"/>
      <c r="BEX12" s="2022"/>
      <c r="BEY12" s="2022"/>
      <c r="BEZ12" s="2022"/>
      <c r="BFA12" s="2022"/>
      <c r="BFB12" s="2022"/>
      <c r="BFC12" s="2022"/>
      <c r="BFD12" s="2022"/>
      <c r="BFE12" s="2022"/>
      <c r="BFF12" s="2022"/>
      <c r="BFG12" s="2022"/>
      <c r="BFH12" s="2022"/>
      <c r="BFI12" s="2351" t="s">
        <v>5899</v>
      </c>
      <c r="BFJ12" s="2352" t="s">
        <v>5899</v>
      </c>
      <c r="BFK12" s="2352" t="s">
        <v>5899</v>
      </c>
      <c r="BFL12" s="2352" t="s">
        <v>5899</v>
      </c>
      <c r="BFM12" s="2352" t="s">
        <v>5899</v>
      </c>
      <c r="BFN12" s="2352" t="s">
        <v>5899</v>
      </c>
      <c r="BFO12" s="2352" t="s">
        <v>5899</v>
      </c>
      <c r="BFP12" s="2352" t="s">
        <v>5899</v>
      </c>
      <c r="BFQ12" s="2352" t="s">
        <v>5900</v>
      </c>
      <c r="BFR12" s="2352" t="s">
        <v>5901</v>
      </c>
      <c r="BFS12" s="1231" t="s">
        <v>1039</v>
      </c>
      <c r="BFT12" s="1105" t="s">
        <v>1039</v>
      </c>
      <c r="BFU12" s="1105" t="s">
        <v>1039</v>
      </c>
      <c r="BFV12" s="1105" t="s">
        <v>1039</v>
      </c>
      <c r="BFW12" s="1105" t="s">
        <v>1039</v>
      </c>
      <c r="BFX12" s="1105" t="s">
        <v>1039</v>
      </c>
      <c r="BFY12" s="1105" t="s">
        <v>1039</v>
      </c>
      <c r="BFZ12" s="1105" t="s">
        <v>1039</v>
      </c>
      <c r="BGA12" s="1105" t="s">
        <v>1060</v>
      </c>
      <c r="BGB12" s="1105" t="s">
        <v>1022</v>
      </c>
      <c r="BGC12" s="1231" t="s">
        <v>1039</v>
      </c>
      <c r="BGD12" s="1105" t="s">
        <v>1039</v>
      </c>
      <c r="BGE12" s="1105" t="s">
        <v>1039</v>
      </c>
      <c r="BGF12" s="1105" t="s">
        <v>1039</v>
      </c>
      <c r="BGG12" s="1105" t="s">
        <v>1039</v>
      </c>
      <c r="BGH12" s="1105" t="s">
        <v>1039</v>
      </c>
      <c r="BGI12" s="1105" t="s">
        <v>1039</v>
      </c>
      <c r="BGJ12" s="1105" t="s">
        <v>1039</v>
      </c>
      <c r="BGK12" s="1105" t="s">
        <v>1060</v>
      </c>
      <c r="BGL12" s="1105" t="s">
        <v>1022</v>
      </c>
      <c r="BGM12" s="1231" t="s">
        <v>1039</v>
      </c>
      <c r="BGN12" s="1105" t="s">
        <v>1039</v>
      </c>
      <c r="BGO12" s="1105" t="s">
        <v>1039</v>
      </c>
      <c r="BGP12" s="1105" t="s">
        <v>1039</v>
      </c>
      <c r="BGQ12" s="1105" t="s">
        <v>1039</v>
      </c>
      <c r="BGR12" s="1105" t="s">
        <v>1039</v>
      </c>
      <c r="BGS12" s="1105" t="s">
        <v>1039</v>
      </c>
      <c r="BGT12" s="1105" t="s">
        <v>1039</v>
      </c>
      <c r="BGU12" s="1105" t="s">
        <v>1060</v>
      </c>
      <c r="BGV12" s="1105" t="s">
        <v>1022</v>
      </c>
      <c r="BGW12" s="1231" t="s">
        <v>1039</v>
      </c>
      <c r="BGX12" s="1105" t="s">
        <v>1039</v>
      </c>
      <c r="BGY12" s="1105" t="s">
        <v>1039</v>
      </c>
      <c r="BGZ12" s="1105" t="s">
        <v>1039</v>
      </c>
      <c r="BHA12" s="1105" t="s">
        <v>1039</v>
      </c>
      <c r="BHB12" s="1105" t="s">
        <v>1039</v>
      </c>
      <c r="BHC12" s="1105" t="s">
        <v>1039</v>
      </c>
      <c r="BHD12" s="1105" t="s">
        <v>1039</v>
      </c>
      <c r="BHE12" s="1105" t="s">
        <v>1060</v>
      </c>
      <c r="BHF12" s="1105" t="s">
        <v>1022</v>
      </c>
      <c r="BHG12" s="1231" t="s">
        <v>1039</v>
      </c>
      <c r="BHH12" s="1105" t="s">
        <v>1039</v>
      </c>
      <c r="BHI12" s="1105" t="s">
        <v>1039</v>
      </c>
      <c r="BHJ12" s="1105" t="s">
        <v>1039</v>
      </c>
      <c r="BHK12" s="1105" t="s">
        <v>1039</v>
      </c>
      <c r="BHL12" s="1105" t="s">
        <v>1039</v>
      </c>
      <c r="BHM12" s="1105" t="s">
        <v>1039</v>
      </c>
      <c r="BHN12" s="1105" t="s">
        <v>1039</v>
      </c>
      <c r="BHO12" s="1105" t="s">
        <v>1060</v>
      </c>
      <c r="BHP12" s="1105" t="s">
        <v>1022</v>
      </c>
      <c r="BHQ12" s="1231" t="s">
        <v>1039</v>
      </c>
      <c r="BHR12" s="1105" t="s">
        <v>1039</v>
      </c>
      <c r="BHS12" s="1105" t="s">
        <v>1039</v>
      </c>
      <c r="BHT12" s="1105" t="s">
        <v>1039</v>
      </c>
      <c r="BHU12" s="1105" t="s">
        <v>1039</v>
      </c>
      <c r="BHV12" s="1105" t="s">
        <v>1039</v>
      </c>
      <c r="BHW12" s="1105" t="s">
        <v>1039</v>
      </c>
      <c r="BHX12" s="1105" t="s">
        <v>1039</v>
      </c>
      <c r="BHY12" s="1105" t="s">
        <v>1060</v>
      </c>
      <c r="BHZ12" s="1105" t="s">
        <v>1022</v>
      </c>
      <c r="BIA12" s="1231"/>
      <c r="BIB12" s="1105"/>
      <c r="BIC12" s="1105"/>
      <c r="BID12" s="1105"/>
      <c r="BIE12" s="1105"/>
      <c r="BIF12" s="1105" t="s">
        <v>7666</v>
      </c>
      <c r="BIG12" s="1105" t="s">
        <v>7667</v>
      </c>
      <c r="BIH12" s="1231"/>
      <c r="BII12" s="1105"/>
      <c r="BIJ12" s="1105" t="s">
        <v>1022</v>
      </c>
      <c r="BIK12" s="1231"/>
      <c r="BIL12" s="1105"/>
      <c r="BIM12" s="1105"/>
      <c r="BIN12" s="1105" t="s">
        <v>1022</v>
      </c>
      <c r="BIO12" s="1231"/>
      <c r="BIP12" s="1105"/>
      <c r="BIQ12" s="1105"/>
      <c r="BIR12" s="1105"/>
      <c r="BIS12" s="1105"/>
      <c r="BIT12" s="1105"/>
      <c r="BIU12" s="1105"/>
      <c r="BIV12" s="1105"/>
      <c r="BIW12" s="1105"/>
      <c r="BIX12" s="1105"/>
      <c r="BIY12" s="1105" t="s">
        <v>7666</v>
      </c>
      <c r="BIZ12" s="1105" t="s">
        <v>2798</v>
      </c>
      <c r="BJA12" s="2400"/>
      <c r="BJB12" s="2401"/>
      <c r="BJC12" s="2401"/>
      <c r="BJD12" s="2401"/>
      <c r="BJE12" s="2401"/>
      <c r="BJF12" s="2401"/>
      <c r="BJG12" s="2401"/>
      <c r="BJH12" s="2401"/>
      <c r="BJI12" s="2401"/>
      <c r="BJJ12" s="2401"/>
      <c r="BJK12" s="2402"/>
      <c r="BJL12" s="2400"/>
      <c r="BJM12" s="2401"/>
      <c r="BJN12" s="2401"/>
      <c r="BJO12" s="2401"/>
      <c r="BJP12" s="2402"/>
      <c r="BJQ12" s="2400"/>
      <c r="BJR12" s="2401"/>
      <c r="BJS12" s="2401"/>
      <c r="BJT12" s="2401"/>
      <c r="BJU12" s="2402"/>
      <c r="BJV12" s="1231"/>
      <c r="BJW12" s="1105" t="s">
        <v>1022</v>
      </c>
      <c r="BJX12" s="1231" t="s">
        <v>1039</v>
      </c>
      <c r="BJY12" s="1105" t="s">
        <v>1039</v>
      </c>
      <c r="BJZ12" s="2352" t="s">
        <v>5899</v>
      </c>
      <c r="BKA12" s="2352" t="s">
        <v>5899</v>
      </c>
      <c r="BKB12" s="2352" t="s">
        <v>5899</v>
      </c>
      <c r="BKC12" s="2352" t="s">
        <v>5899</v>
      </c>
      <c r="BKD12" s="2352" t="s">
        <v>5899</v>
      </c>
      <c r="BKE12" s="2352" t="s">
        <v>5899</v>
      </c>
      <c r="BKF12" s="2352" t="s">
        <v>5900</v>
      </c>
      <c r="BKG12" s="2352" t="s">
        <v>5901</v>
      </c>
      <c r="BKH12" s="2351" t="s">
        <v>5899</v>
      </c>
      <c r="BKI12" s="2352" t="s">
        <v>5899</v>
      </c>
      <c r="BKJ12" s="2352" t="s">
        <v>5899</v>
      </c>
      <c r="BKK12" s="2352" t="s">
        <v>5899</v>
      </c>
      <c r="BKL12" s="2352" t="s">
        <v>5899</v>
      </c>
      <c r="BKM12" s="2352" t="s">
        <v>5899</v>
      </c>
      <c r="BKN12" s="2352" t="s">
        <v>5899</v>
      </c>
      <c r="BKO12" s="2352" t="s">
        <v>5899</v>
      </c>
      <c r="BKP12" s="2352" t="s">
        <v>5900</v>
      </c>
      <c r="BKQ12" s="2352" t="s">
        <v>5901</v>
      </c>
      <c r="BKR12" s="2351" t="s">
        <v>5899</v>
      </c>
      <c r="BKS12" s="2352" t="s">
        <v>5899</v>
      </c>
      <c r="BKT12" s="2352" t="s">
        <v>5899</v>
      </c>
      <c r="BKU12" s="2352" t="s">
        <v>5899</v>
      </c>
      <c r="BKV12" s="2352" t="s">
        <v>5899</v>
      </c>
      <c r="BKW12" s="2352" t="s">
        <v>5899</v>
      </c>
      <c r="BKX12" s="2352" t="s">
        <v>5899</v>
      </c>
      <c r="BKY12" s="2352" t="s">
        <v>5899</v>
      </c>
      <c r="BKZ12" s="2352" t="s">
        <v>5900</v>
      </c>
      <c r="BLA12" s="2352" t="s">
        <v>5901</v>
      </c>
      <c r="BLB12" s="2400"/>
      <c r="BLC12" s="2401"/>
      <c r="BLD12" s="2402"/>
      <c r="BLE12" s="2400"/>
      <c r="BLF12" s="2401"/>
      <c r="BLG12" s="2402"/>
      <c r="BLH12" s="2400"/>
      <c r="BLI12" s="2401"/>
      <c r="BLJ12" s="2402"/>
      <c r="BLK12" s="2400"/>
      <c r="BLL12" s="2401"/>
      <c r="BLM12" s="2402"/>
      <c r="BLN12" s="2400"/>
      <c r="BLO12" s="2401"/>
      <c r="BLP12" s="2402"/>
      <c r="BLQ12" s="2400"/>
      <c r="BLR12" s="2401"/>
      <c r="BLS12" s="2402"/>
      <c r="BLT12" s="2400"/>
      <c r="BLU12" s="2401"/>
      <c r="BLV12" s="2402"/>
      <c r="BLW12" s="2400"/>
      <c r="BLX12" s="2401"/>
      <c r="BLY12" s="2402"/>
      <c r="BLZ12" s="2403" t="s">
        <v>7085</v>
      </c>
      <c r="BMA12" s="2404" t="s">
        <v>7086</v>
      </c>
      <c r="BMB12" s="2404" t="s">
        <v>5901</v>
      </c>
      <c r="BMC12" s="2403" t="s">
        <v>7085</v>
      </c>
      <c r="BMD12" s="2404" t="s">
        <v>7086</v>
      </c>
      <c r="BME12" s="2404" t="s">
        <v>5901</v>
      </c>
      <c r="BMF12" s="2403" t="s">
        <v>7087</v>
      </c>
      <c r="BMG12" s="2404" t="s">
        <v>7086</v>
      </c>
      <c r="BMH12" s="2404" t="s">
        <v>5901</v>
      </c>
      <c r="BMI12" s="2403" t="s">
        <v>7087</v>
      </c>
      <c r="BMJ12" s="2404" t="s">
        <v>7086</v>
      </c>
      <c r="BMK12" s="2404" t="s">
        <v>5901</v>
      </c>
      <c r="BML12" s="2403" t="s">
        <v>7087</v>
      </c>
      <c r="BMM12" s="2404" t="s">
        <v>7086</v>
      </c>
      <c r="BMN12" s="2404" t="s">
        <v>5901</v>
      </c>
      <c r="BMO12" s="2403" t="s">
        <v>7087</v>
      </c>
      <c r="BMP12" s="2404" t="s">
        <v>7086</v>
      </c>
      <c r="BMQ12" s="2404" t="s">
        <v>5901</v>
      </c>
      <c r="BMR12" s="2403" t="s">
        <v>7087</v>
      </c>
      <c r="BMS12" s="2404" t="s">
        <v>7086</v>
      </c>
      <c r="BMT12" s="2404" t="s">
        <v>5901</v>
      </c>
      <c r="BMU12" s="2403" t="s">
        <v>7087</v>
      </c>
      <c r="BMV12" s="2404" t="s">
        <v>7086</v>
      </c>
      <c r="BMW12" s="2404" t="s">
        <v>5901</v>
      </c>
      <c r="BMX12" s="2403" t="s">
        <v>7087</v>
      </c>
      <c r="BMY12" s="2404" t="s">
        <v>7086</v>
      </c>
      <c r="BMZ12" s="2404" t="s">
        <v>5901</v>
      </c>
      <c r="BNA12" s="2403" t="s">
        <v>7087</v>
      </c>
      <c r="BNB12" s="2404" t="s">
        <v>7086</v>
      </c>
      <c r="BNC12" s="2404" t="s">
        <v>5901</v>
      </c>
      <c r="BND12" s="2403" t="s">
        <v>7087</v>
      </c>
      <c r="BNE12" s="2404" t="s">
        <v>7086</v>
      </c>
      <c r="BNF12" s="2404" t="s">
        <v>5901</v>
      </c>
      <c r="BNG12" s="2403" t="s">
        <v>7087</v>
      </c>
      <c r="BNH12" s="2404" t="s">
        <v>7086</v>
      </c>
      <c r="BNI12" s="2404" t="s">
        <v>5901</v>
      </c>
      <c r="BNJ12" s="2403" t="s">
        <v>7087</v>
      </c>
      <c r="BNK12" s="2404" t="s">
        <v>7086</v>
      </c>
      <c r="BNL12" s="2404" t="s">
        <v>5901</v>
      </c>
      <c r="BNM12" s="2403" t="s">
        <v>7087</v>
      </c>
      <c r="BNN12" s="2404" t="s">
        <v>7086</v>
      </c>
      <c r="BNO12" s="2404" t="s">
        <v>5901</v>
      </c>
      <c r="BNP12" s="2827"/>
      <c r="BNQ12" s="2897" t="s">
        <v>6457</v>
      </c>
      <c r="BNR12" s="2897" t="s">
        <v>6457</v>
      </c>
      <c r="BNS12" s="2897" t="s">
        <v>6457</v>
      </c>
      <c r="BNT12" s="2897" t="s">
        <v>7648</v>
      </c>
      <c r="BNU12" s="2897" t="s">
        <v>7648</v>
      </c>
      <c r="BNV12" s="2897" t="s">
        <v>4943</v>
      </c>
      <c r="BNW12" s="2897" t="s">
        <v>4943</v>
      </c>
    </row>
    <row r="13" spans="1:1739" s="2896" customFormat="1" ht="72.75" customHeight="1" thickBot="1" x14ac:dyDescent="0.25">
      <c r="A13" s="2832" t="s">
        <v>8324</v>
      </c>
      <c r="B13" s="2833" t="s">
        <v>5252</v>
      </c>
      <c r="C13" s="2833">
        <v>77</v>
      </c>
      <c r="D13" s="2833">
        <v>63</v>
      </c>
      <c r="E13" s="2833"/>
      <c r="F13" s="1725" t="s">
        <v>1075</v>
      </c>
      <c r="G13" s="2834"/>
      <c r="H13" s="2835" t="s">
        <v>1076</v>
      </c>
      <c r="I13" s="2836" t="s">
        <v>1077</v>
      </c>
      <c r="J13" s="2837" t="s">
        <v>3283</v>
      </c>
      <c r="K13" s="2838" t="s">
        <v>2109</v>
      </c>
      <c r="L13" s="2839" t="s">
        <v>1078</v>
      </c>
      <c r="M13" s="2839" t="s">
        <v>1080</v>
      </c>
      <c r="N13" s="2840" t="s">
        <v>1079</v>
      </c>
      <c r="O13" s="2838" t="s">
        <v>7255</v>
      </c>
      <c r="P13" s="2839" t="s">
        <v>7256</v>
      </c>
      <c r="Q13" s="2839" t="s">
        <v>7265</v>
      </c>
      <c r="R13" s="2840" t="s">
        <v>7266</v>
      </c>
      <c r="S13" s="2838" t="s">
        <v>1081</v>
      </c>
      <c r="T13" s="2839" t="s">
        <v>1082</v>
      </c>
      <c r="U13" s="2841" t="s">
        <v>3284</v>
      </c>
      <c r="V13" s="2838" t="s">
        <v>2108</v>
      </c>
      <c r="W13" s="2839" t="s">
        <v>1083</v>
      </c>
      <c r="X13" s="2839" t="s">
        <v>1085</v>
      </c>
      <c r="Y13" s="2840" t="s">
        <v>1084</v>
      </c>
      <c r="Z13" s="2838" t="s">
        <v>7260</v>
      </c>
      <c r="AA13" s="2839" t="s">
        <v>7261</v>
      </c>
      <c r="AB13" s="2839" t="s">
        <v>7263</v>
      </c>
      <c r="AC13" s="2840" t="s">
        <v>7270</v>
      </c>
      <c r="AD13" s="2842" t="s">
        <v>7272</v>
      </c>
      <c r="AE13" s="2843" t="s">
        <v>7273</v>
      </c>
      <c r="AF13" s="2838" t="s">
        <v>7274</v>
      </c>
      <c r="AG13" s="2844" t="s">
        <v>7275</v>
      </c>
      <c r="AH13" s="2843" t="s">
        <v>7276</v>
      </c>
      <c r="AI13" s="2838" t="s">
        <v>7277</v>
      </c>
      <c r="AJ13" s="2844" t="s">
        <v>7278</v>
      </c>
      <c r="AK13" s="2843" t="s">
        <v>7279</v>
      </c>
      <c r="AL13" s="2838" t="s">
        <v>7280</v>
      </c>
      <c r="AM13" s="2844" t="s">
        <v>7281</v>
      </c>
      <c r="AN13" s="2844" t="s">
        <v>7282</v>
      </c>
      <c r="AO13" s="4085"/>
      <c r="AP13" s="2845" t="s">
        <v>7831</v>
      </c>
      <c r="AQ13" s="2846" t="s">
        <v>7832</v>
      </c>
      <c r="AR13" s="2847" t="s">
        <v>7833</v>
      </c>
      <c r="AS13" s="2846" t="s">
        <v>7834</v>
      </c>
      <c r="AT13" s="2847" t="s">
        <v>7835</v>
      </c>
      <c r="AU13" s="2846" t="s">
        <v>7836</v>
      </c>
      <c r="AV13" s="2838" t="s">
        <v>2609</v>
      </c>
      <c r="AW13" s="2837" t="s">
        <v>3286</v>
      </c>
      <c r="AX13" s="2836" t="s">
        <v>2726</v>
      </c>
      <c r="AY13" s="2837" t="s">
        <v>2096</v>
      </c>
      <c r="AZ13" s="2838" t="s">
        <v>2727</v>
      </c>
      <c r="BA13" s="2848" t="s">
        <v>2723</v>
      </c>
      <c r="BB13" s="2849" t="s">
        <v>5736</v>
      </c>
      <c r="BC13" s="2850" t="s">
        <v>6912</v>
      </c>
      <c r="BD13" s="2838" t="s">
        <v>7308</v>
      </c>
      <c r="BE13" s="2839" t="s">
        <v>7309</v>
      </c>
      <c r="BF13" s="2843" t="s">
        <v>7310</v>
      </c>
      <c r="BG13" s="2838" t="s">
        <v>7312</v>
      </c>
      <c r="BH13" s="2839" t="s">
        <v>7313</v>
      </c>
      <c r="BI13" s="2843" t="s">
        <v>7314</v>
      </c>
      <c r="BJ13" s="2838" t="s">
        <v>7316</v>
      </c>
      <c r="BK13" s="2839" t="s">
        <v>7317</v>
      </c>
      <c r="BL13" s="2843" t="s">
        <v>7318</v>
      </c>
      <c r="BM13" s="2838" t="s">
        <v>7320</v>
      </c>
      <c r="BN13" s="2839" t="s">
        <v>7321</v>
      </c>
      <c r="BO13" s="2843" t="s">
        <v>7322</v>
      </c>
      <c r="BP13" s="2838" t="s">
        <v>7534</v>
      </c>
      <c r="BQ13" s="2839" t="s">
        <v>7535</v>
      </c>
      <c r="BR13" s="2843" t="s">
        <v>7536</v>
      </c>
      <c r="BS13" s="2838" t="s">
        <v>7636</v>
      </c>
      <c r="BT13" s="2839" t="s">
        <v>7637</v>
      </c>
      <c r="BU13" s="2844" t="s">
        <v>7638</v>
      </c>
      <c r="BV13" s="2838" t="s">
        <v>7283</v>
      </c>
      <c r="BW13" s="2839" t="s">
        <v>7284</v>
      </c>
      <c r="BX13" s="2843" t="s">
        <v>7302</v>
      </c>
      <c r="BY13" s="2838" t="s">
        <v>7294</v>
      </c>
      <c r="BZ13" s="2839" t="s">
        <v>7286</v>
      </c>
      <c r="CA13" s="2843" t="s">
        <v>7303</v>
      </c>
      <c r="CB13" s="2838" t="s">
        <v>7296</v>
      </c>
      <c r="CC13" s="2839" t="s">
        <v>7287</v>
      </c>
      <c r="CD13" s="2843" t="s">
        <v>7304</v>
      </c>
      <c r="CE13" s="2838" t="s">
        <v>7297</v>
      </c>
      <c r="CF13" s="2839" t="s">
        <v>7288</v>
      </c>
      <c r="CG13" s="2843" t="s">
        <v>7305</v>
      </c>
      <c r="CH13" s="2838" t="s">
        <v>7299</v>
      </c>
      <c r="CI13" s="2839" t="s">
        <v>7300</v>
      </c>
      <c r="CJ13" s="2843" t="s">
        <v>7306</v>
      </c>
      <c r="CK13" s="2838" t="s">
        <v>7289</v>
      </c>
      <c r="CL13" s="2839" t="s">
        <v>7290</v>
      </c>
      <c r="CM13" s="2844" t="s">
        <v>7307</v>
      </c>
      <c r="CN13" s="2847" t="s">
        <v>5759</v>
      </c>
      <c r="CO13" s="2845" t="s">
        <v>5760</v>
      </c>
      <c r="CP13" s="2851" t="s">
        <v>5761</v>
      </c>
      <c r="CQ13" s="2851" t="s">
        <v>5762</v>
      </c>
      <c r="CR13" s="2852" t="s">
        <v>5763</v>
      </c>
      <c r="CS13" s="2810" t="s">
        <v>2599</v>
      </c>
      <c r="CT13" s="2843" t="s">
        <v>1115</v>
      </c>
      <c r="CU13" s="2841" t="s">
        <v>6990</v>
      </c>
      <c r="CV13" s="2841" t="s">
        <v>6991</v>
      </c>
      <c r="CW13" s="2841" t="s">
        <v>6992</v>
      </c>
      <c r="CX13" s="2841" t="s">
        <v>6993</v>
      </c>
      <c r="CY13" s="2841" t="s">
        <v>6994</v>
      </c>
      <c r="CZ13" s="2853" t="s">
        <v>6926</v>
      </c>
      <c r="DA13" s="2841" t="s">
        <v>6927</v>
      </c>
      <c r="DB13" s="2841" t="s">
        <v>6928</v>
      </c>
      <c r="DC13" s="2841" t="s">
        <v>6931</v>
      </c>
      <c r="DD13" s="2841" t="s">
        <v>6932</v>
      </c>
      <c r="DE13" s="2841" t="s">
        <v>6933</v>
      </c>
      <c r="DF13" s="2841" t="s">
        <v>6934</v>
      </c>
      <c r="DG13" s="2841" t="s">
        <v>6935</v>
      </c>
      <c r="DH13" s="2841" t="s">
        <v>6936</v>
      </c>
      <c r="DI13" s="2841" t="s">
        <v>6937</v>
      </c>
      <c r="DJ13" s="2841" t="s">
        <v>6938</v>
      </c>
      <c r="DK13" s="2841" t="s">
        <v>6939</v>
      </c>
      <c r="DL13" s="2854" t="s">
        <v>6436</v>
      </c>
      <c r="DM13" s="2855" t="s">
        <v>6437</v>
      </c>
      <c r="DN13" s="2856" t="s">
        <v>6438</v>
      </c>
      <c r="DO13" s="2845" t="s">
        <v>6439</v>
      </c>
      <c r="DP13" s="2851" t="s">
        <v>6440</v>
      </c>
      <c r="DQ13" s="2851" t="s">
        <v>6441</v>
      </c>
      <c r="DR13" s="2846" t="s">
        <v>6517</v>
      </c>
      <c r="DS13" s="2810" t="s">
        <v>6945</v>
      </c>
      <c r="DT13" s="2839" t="s">
        <v>6947</v>
      </c>
      <c r="DU13" s="2839" t="s">
        <v>6948</v>
      </c>
      <c r="DV13" s="2843" t="s">
        <v>1121</v>
      </c>
      <c r="DW13" s="2810" t="s">
        <v>6949</v>
      </c>
      <c r="DX13" s="2839" t="s">
        <v>1123</v>
      </c>
      <c r="DY13" s="2839" t="s">
        <v>6950</v>
      </c>
      <c r="DZ13" s="2843" t="s">
        <v>1125</v>
      </c>
      <c r="EA13" s="2810" t="s">
        <v>7365</v>
      </c>
      <c r="EB13" s="2839" t="s">
        <v>7366</v>
      </c>
      <c r="EC13" s="2843" t="s">
        <v>7368</v>
      </c>
      <c r="ED13" s="2810" t="s">
        <v>7373</v>
      </c>
      <c r="EE13" s="2839" t="s">
        <v>7374</v>
      </c>
      <c r="EF13" s="2843" t="s">
        <v>7376</v>
      </c>
      <c r="EG13" s="2810" t="s">
        <v>7609</v>
      </c>
      <c r="EH13" s="2839" t="s">
        <v>7610</v>
      </c>
      <c r="EI13" s="2843" t="s">
        <v>7611</v>
      </c>
      <c r="EJ13" s="2810" t="s">
        <v>7324</v>
      </c>
      <c r="EK13" s="2839" t="s">
        <v>7330</v>
      </c>
      <c r="EL13" s="2839" t="s">
        <v>7331</v>
      </c>
      <c r="EM13" s="2839" t="s">
        <v>7325</v>
      </c>
      <c r="EN13" s="2843" t="s">
        <v>7326</v>
      </c>
      <c r="EO13" s="2810" t="s">
        <v>7332</v>
      </c>
      <c r="EP13" s="2841" t="s">
        <v>1531</v>
      </c>
      <c r="EQ13" s="2839" t="s">
        <v>7333</v>
      </c>
      <c r="ER13" s="2839" t="s">
        <v>7334</v>
      </c>
      <c r="ES13" s="2843" t="s">
        <v>7335</v>
      </c>
      <c r="ET13" s="2810" t="s">
        <v>7336</v>
      </c>
      <c r="EU13" s="2841" t="s">
        <v>1532</v>
      </c>
      <c r="EV13" s="2841" t="s">
        <v>7337</v>
      </c>
      <c r="EW13" s="2839" t="s">
        <v>7338</v>
      </c>
      <c r="EX13" s="2843" t="s">
        <v>7339</v>
      </c>
      <c r="EY13" s="2857" t="s">
        <v>7340</v>
      </c>
      <c r="EZ13" s="2841" t="s">
        <v>1533</v>
      </c>
      <c r="FA13" s="2841" t="s">
        <v>7341</v>
      </c>
      <c r="FB13" s="2839" t="s">
        <v>7342</v>
      </c>
      <c r="FC13" s="2858" t="s">
        <v>7343</v>
      </c>
      <c r="FD13" s="2810" t="s">
        <v>7344</v>
      </c>
      <c r="FE13" s="2839" t="s">
        <v>7345</v>
      </c>
      <c r="FF13" s="2839" t="s">
        <v>7346</v>
      </c>
      <c r="FG13" s="2839" t="s">
        <v>7347</v>
      </c>
      <c r="FH13" s="2843" t="s">
        <v>7348</v>
      </c>
      <c r="FI13" s="2841" t="s">
        <v>7349</v>
      </c>
      <c r="FJ13" s="2839" t="s">
        <v>7350</v>
      </c>
      <c r="FK13" s="2839" t="s">
        <v>7351</v>
      </c>
      <c r="FL13" s="2839" t="s">
        <v>7352</v>
      </c>
      <c r="FM13" s="2841" t="s">
        <v>7353</v>
      </c>
      <c r="FN13" s="2810" t="s">
        <v>7354</v>
      </c>
      <c r="FO13" s="2839" t="s">
        <v>7355</v>
      </c>
      <c r="FP13" s="2839" t="s">
        <v>7356</v>
      </c>
      <c r="FQ13" s="2839" t="s">
        <v>7357</v>
      </c>
      <c r="FR13" s="2843" t="s">
        <v>7358</v>
      </c>
      <c r="FS13" s="2810" t="s">
        <v>7359</v>
      </c>
      <c r="FT13" s="2839" t="s">
        <v>7360</v>
      </c>
      <c r="FU13" s="2839" t="s">
        <v>7361</v>
      </c>
      <c r="FV13" s="2839" t="s">
        <v>7362</v>
      </c>
      <c r="FW13" s="2843" t="s">
        <v>7363</v>
      </c>
      <c r="FX13" s="2810" t="s">
        <v>7378</v>
      </c>
      <c r="FY13" s="2839" t="s">
        <v>7379</v>
      </c>
      <c r="FZ13" s="2843" t="s">
        <v>7380</v>
      </c>
      <c r="GA13" s="2810" t="s">
        <v>7381</v>
      </c>
      <c r="GB13" s="2841" t="s">
        <v>7382</v>
      </c>
      <c r="GC13" s="2841" t="s">
        <v>7383</v>
      </c>
      <c r="GD13" s="2839" t="s">
        <v>7384</v>
      </c>
      <c r="GE13" s="2843" t="s">
        <v>7385</v>
      </c>
      <c r="GF13" s="2810" t="s">
        <v>7386</v>
      </c>
      <c r="GG13" s="2841" t="s">
        <v>7387</v>
      </c>
      <c r="GH13" s="2841" t="s">
        <v>7388</v>
      </c>
      <c r="GI13" s="2839" t="s">
        <v>7389</v>
      </c>
      <c r="GJ13" s="2843" t="s">
        <v>7390</v>
      </c>
      <c r="GK13" s="2810" t="s">
        <v>7391</v>
      </c>
      <c r="GL13" s="2841" t="s">
        <v>7392</v>
      </c>
      <c r="GM13" s="2841" t="s">
        <v>7393</v>
      </c>
      <c r="GN13" s="2839" t="s">
        <v>7394</v>
      </c>
      <c r="GO13" s="2843" t="s">
        <v>7395</v>
      </c>
      <c r="GP13" s="2857" t="s">
        <v>7396</v>
      </c>
      <c r="GQ13" s="2841" t="s">
        <v>7397</v>
      </c>
      <c r="GR13" s="2841" t="s">
        <v>7398</v>
      </c>
      <c r="GS13" s="2839" t="s">
        <v>7399</v>
      </c>
      <c r="GT13" s="2858" t="s">
        <v>7400</v>
      </c>
      <c r="GU13" s="2810" t="s">
        <v>7401</v>
      </c>
      <c r="GV13" s="2841" t="s">
        <v>7402</v>
      </c>
      <c r="GW13" s="2841" t="s">
        <v>7403</v>
      </c>
      <c r="GX13" s="2839" t="s">
        <v>7404</v>
      </c>
      <c r="GY13" s="2843" t="s">
        <v>7405</v>
      </c>
      <c r="GZ13" s="2841" t="s">
        <v>7406</v>
      </c>
      <c r="HA13" s="2841" t="s">
        <v>7407</v>
      </c>
      <c r="HB13" s="2841" t="s">
        <v>7408</v>
      </c>
      <c r="HC13" s="2839" t="s">
        <v>7409</v>
      </c>
      <c r="HD13" s="2841" t="s">
        <v>7410</v>
      </c>
      <c r="HE13" s="2810" t="s">
        <v>7411</v>
      </c>
      <c r="HF13" s="2841" t="s">
        <v>7412</v>
      </c>
      <c r="HG13" s="2841" t="s">
        <v>7413</v>
      </c>
      <c r="HH13" s="2839" t="s">
        <v>7414</v>
      </c>
      <c r="HI13" s="2843" t="s">
        <v>7415</v>
      </c>
      <c r="HJ13" s="2810" t="s">
        <v>7416</v>
      </c>
      <c r="HK13" s="2841" t="s">
        <v>7417</v>
      </c>
      <c r="HL13" s="2841" t="s">
        <v>7418</v>
      </c>
      <c r="HM13" s="2839" t="s">
        <v>7419</v>
      </c>
      <c r="HN13" s="2843" t="s">
        <v>7420</v>
      </c>
      <c r="HO13" s="2847" t="s">
        <v>6446</v>
      </c>
      <c r="HP13" s="2851" t="s">
        <v>6447</v>
      </c>
      <c r="HQ13" s="2851" t="s">
        <v>6448</v>
      </c>
      <c r="HR13" s="2851" t="s">
        <v>6449</v>
      </c>
      <c r="HS13" s="2851" t="s">
        <v>6450</v>
      </c>
      <c r="HT13" s="2851" t="s">
        <v>6451</v>
      </c>
      <c r="HU13" s="2851" t="s">
        <v>6452</v>
      </c>
      <c r="HV13" s="2851" t="s">
        <v>6453</v>
      </c>
      <c r="HW13" s="2851" t="s">
        <v>6454</v>
      </c>
      <c r="HX13" s="2859" t="s">
        <v>6455</v>
      </c>
      <c r="HY13" s="2810" t="s">
        <v>6957</v>
      </c>
      <c r="HZ13" s="2839" t="s">
        <v>6958</v>
      </c>
      <c r="IA13" s="2839" t="s">
        <v>6959</v>
      </c>
      <c r="IB13" s="2839" t="s">
        <v>6960</v>
      </c>
      <c r="IC13" s="2839" t="s">
        <v>6961</v>
      </c>
      <c r="ID13" s="2839" t="s">
        <v>6962</v>
      </c>
      <c r="IE13" s="2839" t="s">
        <v>6963</v>
      </c>
      <c r="IF13" s="2839" t="s">
        <v>6964</v>
      </c>
      <c r="IG13" s="2839" t="s">
        <v>6965</v>
      </c>
      <c r="IH13" s="2860" t="s">
        <v>6966</v>
      </c>
      <c r="II13" s="2847" t="s">
        <v>6518</v>
      </c>
      <c r="IJ13" s="2851" t="s">
        <v>6460</v>
      </c>
      <c r="IK13" s="2851" t="s">
        <v>6461</v>
      </c>
      <c r="IL13" s="2851" t="s">
        <v>6462</v>
      </c>
      <c r="IM13" s="2851" t="s">
        <v>6463</v>
      </c>
      <c r="IN13" s="2851" t="s">
        <v>6464</v>
      </c>
      <c r="IO13" s="2851" t="s">
        <v>6465</v>
      </c>
      <c r="IP13" s="2851" t="s">
        <v>6466</v>
      </c>
      <c r="IQ13" s="2846" t="s">
        <v>6467</v>
      </c>
      <c r="IR13" s="2847" t="s">
        <v>6469</v>
      </c>
      <c r="IS13" s="2851" t="s">
        <v>6470</v>
      </c>
      <c r="IT13" s="2851" t="s">
        <v>6471</v>
      </c>
      <c r="IU13" s="2851" t="s">
        <v>6472</v>
      </c>
      <c r="IV13" s="2851" t="s">
        <v>6473</v>
      </c>
      <c r="IW13" s="2851" t="s">
        <v>6474</v>
      </c>
      <c r="IX13" s="2851" t="s">
        <v>6475</v>
      </c>
      <c r="IY13" s="2851" t="s">
        <v>6476</v>
      </c>
      <c r="IZ13" s="2846" t="s">
        <v>6477</v>
      </c>
      <c r="JA13" s="2847" t="s">
        <v>6970</v>
      </c>
      <c r="JB13" s="2851" t="s">
        <v>6971</v>
      </c>
      <c r="JC13" s="2851" t="s">
        <v>6972</v>
      </c>
      <c r="JD13" s="2851" t="s">
        <v>6973</v>
      </c>
      <c r="JE13" s="2851" t="s">
        <v>6974</v>
      </c>
      <c r="JF13" s="2851" t="s">
        <v>6975</v>
      </c>
      <c r="JG13" s="2851" t="s">
        <v>6976</v>
      </c>
      <c r="JH13" s="2851" t="s">
        <v>6977</v>
      </c>
      <c r="JI13" s="2846" t="s">
        <v>6978</v>
      </c>
      <c r="JJ13" s="2847" t="s">
        <v>3369</v>
      </c>
      <c r="JK13" s="2851" t="s">
        <v>3370</v>
      </c>
      <c r="JL13" s="2851" t="s">
        <v>3371</v>
      </c>
      <c r="JM13" s="2851" t="s">
        <v>3372</v>
      </c>
      <c r="JN13" s="2851" t="s">
        <v>3373</v>
      </c>
      <c r="JO13" s="2851" t="s">
        <v>3374</v>
      </c>
      <c r="JP13" s="2851" t="s">
        <v>3375</v>
      </c>
      <c r="JQ13" s="2851" t="s">
        <v>6478</v>
      </c>
      <c r="JR13" s="2846" t="s">
        <v>6479</v>
      </c>
      <c r="JS13" s="2810" t="s">
        <v>3376</v>
      </c>
      <c r="JT13" s="2839" t="s">
        <v>3377</v>
      </c>
      <c r="JU13" s="2839" t="s">
        <v>3378</v>
      </c>
      <c r="JV13" s="2839" t="s">
        <v>3379</v>
      </c>
      <c r="JW13" s="2839" t="s">
        <v>3380</v>
      </c>
      <c r="JX13" s="2839" t="s">
        <v>3381</v>
      </c>
      <c r="JY13" s="2839" t="s">
        <v>3382</v>
      </c>
      <c r="JZ13" s="2839" t="s">
        <v>6979</v>
      </c>
      <c r="KA13" s="2843" t="s">
        <v>6980</v>
      </c>
      <c r="KB13" s="2810" t="s">
        <v>6981</v>
      </c>
      <c r="KC13" s="2839" t="s">
        <v>6982</v>
      </c>
      <c r="KD13" s="2839" t="s">
        <v>6983</v>
      </c>
      <c r="KE13" s="2839" t="s">
        <v>6984</v>
      </c>
      <c r="KF13" s="2839" t="s">
        <v>6985</v>
      </c>
      <c r="KG13" s="2839" t="s">
        <v>6986</v>
      </c>
      <c r="KH13" s="2839" t="s">
        <v>6987</v>
      </c>
      <c r="KI13" s="2839" t="s">
        <v>6988</v>
      </c>
      <c r="KJ13" s="2843" t="s">
        <v>6989</v>
      </c>
      <c r="KK13" s="2847" t="s">
        <v>6873</v>
      </c>
      <c r="KL13" s="2846" t="s">
        <v>6879</v>
      </c>
      <c r="KM13" s="2847" t="s">
        <v>6875</v>
      </c>
      <c r="KN13" s="2846" t="s">
        <v>6876</v>
      </c>
      <c r="KO13" s="2855" t="s">
        <v>7716</v>
      </c>
      <c r="KP13" s="2855" t="s">
        <v>6880</v>
      </c>
      <c r="KQ13" s="2855" t="s">
        <v>7717</v>
      </c>
      <c r="KR13" s="2855" t="s">
        <v>6881</v>
      </c>
      <c r="KS13" s="2855" t="s">
        <v>7718</v>
      </c>
      <c r="KT13" s="2855" t="s">
        <v>6882</v>
      </c>
      <c r="KU13" s="2855" t="s">
        <v>7719</v>
      </c>
      <c r="KV13" s="2855" t="s">
        <v>6883</v>
      </c>
      <c r="KW13" s="2855" t="s">
        <v>7720</v>
      </c>
      <c r="KX13" s="2855" t="s">
        <v>6884</v>
      </c>
      <c r="KY13" s="2855" t="s">
        <v>7721</v>
      </c>
      <c r="KZ13" s="2855" t="s">
        <v>6885</v>
      </c>
      <c r="LA13" s="2854" t="s">
        <v>5765</v>
      </c>
      <c r="LB13" s="2855" t="s">
        <v>5766</v>
      </c>
      <c r="LC13" s="2855" t="s">
        <v>5767</v>
      </c>
      <c r="LD13" s="2855" t="s">
        <v>5768</v>
      </c>
      <c r="LE13" s="2855" t="s">
        <v>5769</v>
      </c>
      <c r="LF13" s="2861" t="s">
        <v>5770</v>
      </c>
      <c r="LG13" s="2846" t="s">
        <v>5771</v>
      </c>
      <c r="LH13" s="2854" t="s">
        <v>5772</v>
      </c>
      <c r="LI13" s="2855" t="s">
        <v>5773</v>
      </c>
      <c r="LJ13" s="2861" t="s">
        <v>5774</v>
      </c>
      <c r="LK13" s="2846" t="s">
        <v>5775</v>
      </c>
      <c r="LL13" s="2862" t="s">
        <v>7920</v>
      </c>
      <c r="LM13" s="2863" t="s">
        <v>7921</v>
      </c>
      <c r="LN13" s="2863" t="s">
        <v>7922</v>
      </c>
      <c r="LO13" s="2863" t="s">
        <v>7923</v>
      </c>
      <c r="LP13" s="2864" t="s">
        <v>5776</v>
      </c>
      <c r="LQ13" s="2865" t="s">
        <v>7924</v>
      </c>
      <c r="LR13" s="2862" t="s">
        <v>7925</v>
      </c>
      <c r="LS13" s="2863" t="s">
        <v>7926</v>
      </c>
      <c r="LT13" s="2863" t="s">
        <v>7927</v>
      </c>
      <c r="LU13" s="2863" t="s">
        <v>7928</v>
      </c>
      <c r="LV13" s="2863" t="s">
        <v>5778</v>
      </c>
      <c r="LW13" s="2863" t="s">
        <v>7929</v>
      </c>
      <c r="LX13" s="2866" t="s">
        <v>7930</v>
      </c>
      <c r="LY13" s="2864" t="s">
        <v>7931</v>
      </c>
      <c r="LZ13" s="2864" t="s">
        <v>7932</v>
      </c>
      <c r="MA13" s="2864" t="s">
        <v>7933</v>
      </c>
      <c r="MB13" s="2863" t="s">
        <v>5780</v>
      </c>
      <c r="MC13" s="2867" t="s">
        <v>7934</v>
      </c>
      <c r="MD13" s="2862" t="s">
        <v>7935</v>
      </c>
      <c r="ME13" s="2863" t="s">
        <v>7936</v>
      </c>
      <c r="MF13" s="2863" t="s">
        <v>7937</v>
      </c>
      <c r="MG13" s="2863" t="s">
        <v>7938</v>
      </c>
      <c r="MH13" s="2864" t="s">
        <v>5782</v>
      </c>
      <c r="MI13" s="2865" t="s">
        <v>7939</v>
      </c>
      <c r="MJ13" s="2862" t="s">
        <v>7940</v>
      </c>
      <c r="MK13" s="2863" t="s">
        <v>7941</v>
      </c>
      <c r="ML13" s="2863" t="s">
        <v>7942</v>
      </c>
      <c r="MM13" s="2863" t="s">
        <v>7943</v>
      </c>
      <c r="MN13" s="2864" t="s">
        <v>5784</v>
      </c>
      <c r="MO13" s="2865" t="s">
        <v>7944</v>
      </c>
      <c r="MP13" s="2862" t="s">
        <v>7945</v>
      </c>
      <c r="MQ13" s="2863" t="s">
        <v>7946</v>
      </c>
      <c r="MR13" s="2863" t="s">
        <v>7947</v>
      </c>
      <c r="MS13" s="2863" t="s">
        <v>7948</v>
      </c>
      <c r="MT13" s="2864" t="s">
        <v>5786</v>
      </c>
      <c r="MU13" s="2865" t="s">
        <v>7949</v>
      </c>
      <c r="MV13" s="2862" t="s">
        <v>7950</v>
      </c>
      <c r="MW13" s="2863" t="s">
        <v>7951</v>
      </c>
      <c r="MX13" s="2863" t="s">
        <v>7952</v>
      </c>
      <c r="MY13" s="2864" t="s">
        <v>5788</v>
      </c>
      <c r="MZ13" s="2865" t="s">
        <v>7953</v>
      </c>
      <c r="NA13" s="2862" t="s">
        <v>7954</v>
      </c>
      <c r="NB13" s="2863" t="s">
        <v>7955</v>
      </c>
      <c r="NC13" s="2863" t="s">
        <v>7956</v>
      </c>
      <c r="ND13" s="2863" t="s">
        <v>7957</v>
      </c>
      <c r="NE13" s="2864" t="s">
        <v>5790</v>
      </c>
      <c r="NF13" s="2865" t="s">
        <v>7958</v>
      </c>
      <c r="NG13" s="2862" t="s">
        <v>7959</v>
      </c>
      <c r="NH13" s="2863" t="s">
        <v>7960</v>
      </c>
      <c r="NI13" s="2863" t="s">
        <v>7961</v>
      </c>
      <c r="NJ13" s="2863" t="s">
        <v>7962</v>
      </c>
      <c r="NK13" s="2864" t="s">
        <v>5792</v>
      </c>
      <c r="NL13" s="2865" t="s">
        <v>5793</v>
      </c>
      <c r="NM13" s="2857" t="s">
        <v>2060</v>
      </c>
      <c r="NN13" s="2841" t="s">
        <v>1191</v>
      </c>
      <c r="NO13" s="2857" t="s">
        <v>7612</v>
      </c>
      <c r="NP13" s="2841" t="s">
        <v>7613</v>
      </c>
      <c r="NQ13" s="2841" t="s">
        <v>7614</v>
      </c>
      <c r="NR13" s="2841" t="s">
        <v>7615</v>
      </c>
      <c r="NS13" s="2841" t="s">
        <v>7616</v>
      </c>
      <c r="NT13" s="2841" t="s">
        <v>7617</v>
      </c>
      <c r="NU13" s="2841" t="s">
        <v>7618</v>
      </c>
      <c r="NV13" s="2841" t="s">
        <v>7619</v>
      </c>
      <c r="NW13" s="2841" t="s">
        <v>7620</v>
      </c>
      <c r="NX13" s="2841" t="s">
        <v>7621</v>
      </c>
      <c r="NY13" s="2855" t="s">
        <v>6482</v>
      </c>
      <c r="NZ13" s="2855" t="s">
        <v>6483</v>
      </c>
      <c r="OA13" s="3204" t="s">
        <v>8280</v>
      </c>
      <c r="OB13" s="3204" t="s">
        <v>8282</v>
      </c>
      <c r="OC13" s="3204" t="s">
        <v>6519</v>
      </c>
      <c r="OD13" s="3204" t="s">
        <v>8283</v>
      </c>
      <c r="OE13" s="3204" t="s">
        <v>7728</v>
      </c>
      <c r="OF13" s="3204" t="s">
        <v>6520</v>
      </c>
      <c r="OG13" s="3204" t="s">
        <v>8275</v>
      </c>
      <c r="OH13" s="3204" t="s">
        <v>6521</v>
      </c>
      <c r="OI13" s="3204" t="s">
        <v>6522</v>
      </c>
      <c r="OJ13" s="3204" t="s">
        <v>8284</v>
      </c>
      <c r="OK13" s="3204" t="s">
        <v>7729</v>
      </c>
      <c r="OL13" s="3204" t="s">
        <v>6523</v>
      </c>
      <c r="OM13" s="2857" t="s">
        <v>7622</v>
      </c>
      <c r="ON13" s="2841" t="s">
        <v>7623</v>
      </c>
      <c r="OO13" s="2841" t="s">
        <v>7624</v>
      </c>
      <c r="OP13" s="2857" t="s">
        <v>8286</v>
      </c>
      <c r="OQ13" s="2841" t="s">
        <v>7003</v>
      </c>
      <c r="OR13" s="2858" t="s">
        <v>7006</v>
      </c>
      <c r="OS13" s="2854" t="s">
        <v>6673</v>
      </c>
      <c r="OT13" s="2868" t="s">
        <v>6674</v>
      </c>
      <c r="OU13" s="2855" t="s">
        <v>6742</v>
      </c>
      <c r="OV13" s="2855" t="s">
        <v>6743</v>
      </c>
      <c r="OW13" s="2855" t="s">
        <v>6744</v>
      </c>
      <c r="OX13" s="2855" t="s">
        <v>6745</v>
      </c>
      <c r="OY13" s="2855" t="s">
        <v>6746</v>
      </c>
      <c r="OZ13" s="2855" t="s">
        <v>6747</v>
      </c>
      <c r="PA13" s="2855" t="s">
        <v>6748</v>
      </c>
      <c r="PB13" s="2855" t="s">
        <v>6749</v>
      </c>
      <c r="PC13" s="2855" t="s">
        <v>6750</v>
      </c>
      <c r="PD13" s="2855" t="s">
        <v>6751</v>
      </c>
      <c r="PE13" s="2855" t="s">
        <v>6752</v>
      </c>
      <c r="PF13" s="2855" t="s">
        <v>6753</v>
      </c>
      <c r="PG13" s="2855" t="s">
        <v>6754</v>
      </c>
      <c r="PH13" s="2855" t="s">
        <v>6755</v>
      </c>
      <c r="PI13" s="2855" t="s">
        <v>6756</v>
      </c>
      <c r="PJ13" s="2855" t="s">
        <v>6757</v>
      </c>
      <c r="PK13" s="2855" t="s">
        <v>6758</v>
      </c>
      <c r="PL13" s="2855" t="s">
        <v>6759</v>
      </c>
      <c r="PM13" s="2854" t="s">
        <v>6682</v>
      </c>
      <c r="PN13" s="2855" t="s">
        <v>6683</v>
      </c>
      <c r="PO13" s="2855" t="s">
        <v>6684</v>
      </c>
      <c r="PP13" s="2855" t="s">
        <v>6685</v>
      </c>
      <c r="PQ13" s="2855" t="s">
        <v>6686</v>
      </c>
      <c r="PR13" s="2855" t="s">
        <v>6687</v>
      </c>
      <c r="PS13" s="2855" t="s">
        <v>6688</v>
      </c>
      <c r="PT13" s="2855" t="s">
        <v>6689</v>
      </c>
      <c r="PU13" s="2855" t="s">
        <v>6690</v>
      </c>
      <c r="PV13" s="2855" t="s">
        <v>6691</v>
      </c>
      <c r="PW13" s="2855" t="s">
        <v>6692</v>
      </c>
      <c r="PX13" s="2855" t="s">
        <v>6693</v>
      </c>
      <c r="PY13" s="2855" t="s">
        <v>6699</v>
      </c>
      <c r="PZ13" s="2855" t="s">
        <v>6700</v>
      </c>
      <c r="QA13" s="2855" t="s">
        <v>6701</v>
      </c>
      <c r="QB13" s="2855" t="s">
        <v>6702</v>
      </c>
      <c r="QC13" s="2855" t="s">
        <v>6703</v>
      </c>
      <c r="QD13" s="2855" t="s">
        <v>6704</v>
      </c>
      <c r="QE13" s="2855" t="s">
        <v>6705</v>
      </c>
      <c r="QF13" s="2855" t="s">
        <v>6706</v>
      </c>
      <c r="QG13" s="2855" t="s">
        <v>6707</v>
      </c>
      <c r="QH13" s="2855" t="s">
        <v>6708</v>
      </c>
      <c r="QI13" s="2855" t="s">
        <v>6712</v>
      </c>
      <c r="QJ13" s="2855" t="s">
        <v>6713</v>
      </c>
      <c r="QK13" s="2855" t="s">
        <v>6714</v>
      </c>
      <c r="QL13" s="2855" t="s">
        <v>6715</v>
      </c>
      <c r="QM13" s="2855" t="s">
        <v>6716</v>
      </c>
      <c r="QN13" s="2855" t="s">
        <v>6717</v>
      </c>
      <c r="QO13" s="2855" t="s">
        <v>6721</v>
      </c>
      <c r="QP13" s="2855" t="s">
        <v>6722</v>
      </c>
      <c r="QQ13" s="2855" t="s">
        <v>6723</v>
      </c>
      <c r="QR13" s="2855" t="s">
        <v>6724</v>
      </c>
      <c r="QS13" s="2855" t="s">
        <v>6725</v>
      </c>
      <c r="QT13" s="2855" t="s">
        <v>6726</v>
      </c>
      <c r="QU13" s="2869" t="s">
        <v>6728</v>
      </c>
      <c r="QV13" s="2870" t="s">
        <v>6729</v>
      </c>
      <c r="QW13" s="2870" t="s">
        <v>6730</v>
      </c>
      <c r="QX13" s="2870" t="s">
        <v>6731</v>
      </c>
      <c r="QY13" s="2870" t="s">
        <v>6732</v>
      </c>
      <c r="QZ13" s="2870" t="s">
        <v>6733</v>
      </c>
      <c r="RA13" s="2870" t="s">
        <v>6734</v>
      </c>
      <c r="RB13" s="2870" t="s">
        <v>6735</v>
      </c>
      <c r="RC13" s="2870" t="s">
        <v>6736</v>
      </c>
      <c r="RD13" s="2870" t="s">
        <v>6737</v>
      </c>
      <c r="RE13" s="2870" t="s">
        <v>6738</v>
      </c>
      <c r="RF13" s="2870" t="s">
        <v>6739</v>
      </c>
      <c r="RG13" s="2870" t="s">
        <v>6740</v>
      </c>
      <c r="RH13" s="2870" t="s">
        <v>6741</v>
      </c>
      <c r="RI13" s="2870" t="s">
        <v>6766</v>
      </c>
      <c r="RJ13" s="2870" t="s">
        <v>6767</v>
      </c>
      <c r="RK13" s="2870" t="s">
        <v>6768</v>
      </c>
      <c r="RL13" s="2871" t="s">
        <v>6769</v>
      </c>
      <c r="RM13" s="2854" t="s">
        <v>6770</v>
      </c>
      <c r="RN13" s="2855" t="s">
        <v>6771</v>
      </c>
      <c r="RO13" s="2855" t="s">
        <v>6772</v>
      </c>
      <c r="RP13" s="2855" t="s">
        <v>6773</v>
      </c>
      <c r="RQ13" s="2855" t="s">
        <v>6774</v>
      </c>
      <c r="RR13" s="2855" t="s">
        <v>6775</v>
      </c>
      <c r="RS13" s="2855" t="s">
        <v>6776</v>
      </c>
      <c r="RT13" s="2855" t="s">
        <v>6777</v>
      </c>
      <c r="RU13" s="2855" t="s">
        <v>6778</v>
      </c>
      <c r="RV13" s="2855" t="s">
        <v>6779</v>
      </c>
      <c r="RW13" s="2855" t="s">
        <v>6780</v>
      </c>
      <c r="RX13" s="2855" t="s">
        <v>6781</v>
      </c>
      <c r="RY13" s="2855" t="s">
        <v>6782</v>
      </c>
      <c r="RZ13" s="2855" t="s">
        <v>6783</v>
      </c>
      <c r="SA13" s="2855" t="s">
        <v>6784</v>
      </c>
      <c r="SB13" s="2855" t="s">
        <v>6785</v>
      </c>
      <c r="SC13" s="2855" t="s">
        <v>6786</v>
      </c>
      <c r="SD13" s="2855" t="s">
        <v>6787</v>
      </c>
      <c r="SE13" s="2855" t="s">
        <v>6788</v>
      </c>
      <c r="SF13" s="2855" t="s">
        <v>6789</v>
      </c>
      <c r="SG13" s="2855" t="s">
        <v>6790</v>
      </c>
      <c r="SH13" s="2855" t="s">
        <v>6791</v>
      </c>
      <c r="SI13" s="2855" t="s">
        <v>6792</v>
      </c>
      <c r="SJ13" s="2855" t="s">
        <v>6793</v>
      </c>
      <c r="SK13" s="2855" t="s">
        <v>6794</v>
      </c>
      <c r="SL13" s="2855" t="s">
        <v>6795</v>
      </c>
      <c r="SM13" s="2855" t="s">
        <v>6796</v>
      </c>
      <c r="SN13" s="2855" t="s">
        <v>6797</v>
      </c>
      <c r="SO13" s="2855" t="s">
        <v>6798</v>
      </c>
      <c r="SP13" s="2855" t="s">
        <v>6799</v>
      </c>
      <c r="SQ13" s="2855" t="s">
        <v>6800</v>
      </c>
      <c r="SR13" s="2855" t="s">
        <v>6801</v>
      </c>
      <c r="SS13" s="2855" t="s">
        <v>6802</v>
      </c>
      <c r="ST13" s="2868" t="s">
        <v>6803</v>
      </c>
      <c r="SU13" s="2854" t="s">
        <v>6485</v>
      </c>
      <c r="SV13" s="2855" t="s">
        <v>6486</v>
      </c>
      <c r="SW13" s="2855" t="s">
        <v>6487</v>
      </c>
      <c r="SX13" s="2855" t="s">
        <v>6488</v>
      </c>
      <c r="SY13" s="2855" t="s">
        <v>6489</v>
      </c>
      <c r="SZ13" s="2854" t="s">
        <v>7162</v>
      </c>
      <c r="TA13" s="2855" t="s">
        <v>7133</v>
      </c>
      <c r="TB13" s="2855" t="s">
        <v>6389</v>
      </c>
      <c r="TC13" s="2855" t="s">
        <v>6390</v>
      </c>
      <c r="TD13" s="2854" t="s">
        <v>7163</v>
      </c>
      <c r="TE13" s="2855" t="s">
        <v>6391</v>
      </c>
      <c r="TF13" s="2855" t="s">
        <v>6392</v>
      </c>
      <c r="TG13" s="2855" t="s">
        <v>6393</v>
      </c>
      <c r="TH13" s="2854" t="s">
        <v>7164</v>
      </c>
      <c r="TI13" s="2855" t="s">
        <v>6394</v>
      </c>
      <c r="TJ13" s="2855" t="s">
        <v>6395</v>
      </c>
      <c r="TK13" s="2855" t="s">
        <v>6396</v>
      </c>
      <c r="TL13" s="2854" t="s">
        <v>7165</v>
      </c>
      <c r="TM13" s="2855" t="s">
        <v>6397</v>
      </c>
      <c r="TN13" s="2855" t="s">
        <v>6398</v>
      </c>
      <c r="TO13" s="2855" t="s">
        <v>6399</v>
      </c>
      <c r="TP13" s="2854" t="s">
        <v>7166</v>
      </c>
      <c r="TQ13" s="2855" t="s">
        <v>6400</v>
      </c>
      <c r="TR13" s="2855" t="s">
        <v>6401</v>
      </c>
      <c r="TS13" s="2855" t="s">
        <v>6402</v>
      </c>
      <c r="TT13" s="2854" t="s">
        <v>7167</v>
      </c>
      <c r="TU13" s="2855" t="s">
        <v>6403</v>
      </c>
      <c r="TV13" s="2855" t="s">
        <v>6404</v>
      </c>
      <c r="TW13" s="2855" t="s">
        <v>6405</v>
      </c>
      <c r="TX13" s="2854" t="s">
        <v>7168</v>
      </c>
      <c r="TY13" s="2855" t="s">
        <v>6406</v>
      </c>
      <c r="TZ13" s="2855" t="s">
        <v>6407</v>
      </c>
      <c r="UA13" s="2855" t="s">
        <v>6408</v>
      </c>
      <c r="UB13" s="2854" t="s">
        <v>7169</v>
      </c>
      <c r="UC13" s="2855" t="s">
        <v>6409</v>
      </c>
      <c r="UD13" s="2855" t="s">
        <v>6410</v>
      </c>
      <c r="UE13" s="2855" t="s">
        <v>6411</v>
      </c>
      <c r="UF13" s="2854" t="s">
        <v>7170</v>
      </c>
      <c r="UG13" s="2855" t="s">
        <v>6412</v>
      </c>
      <c r="UH13" s="2855" t="s">
        <v>6413</v>
      </c>
      <c r="UI13" s="2855" t="s">
        <v>6414</v>
      </c>
      <c r="UJ13" s="2854" t="s">
        <v>7171</v>
      </c>
      <c r="UK13" s="2855" t="s">
        <v>6415</v>
      </c>
      <c r="UL13" s="2855" t="s">
        <v>6416</v>
      </c>
      <c r="UM13" s="2855" t="s">
        <v>6417</v>
      </c>
      <c r="UN13" s="2854" t="s">
        <v>7172</v>
      </c>
      <c r="UO13" s="2855" t="s">
        <v>6418</v>
      </c>
      <c r="UP13" s="2855" t="s">
        <v>6419</v>
      </c>
      <c r="UQ13" s="2855" t="s">
        <v>6420</v>
      </c>
      <c r="UR13" s="2854" t="s">
        <v>7173</v>
      </c>
      <c r="US13" s="2855" t="s">
        <v>6421</v>
      </c>
      <c r="UT13" s="2855" t="s">
        <v>6422</v>
      </c>
      <c r="UU13" s="2855" t="s">
        <v>6423</v>
      </c>
      <c r="UV13" s="2854" t="s">
        <v>7174</v>
      </c>
      <c r="UW13" s="2855" t="s">
        <v>6424</v>
      </c>
      <c r="UX13" s="2855" t="s">
        <v>6425</v>
      </c>
      <c r="UY13" s="2855" t="s">
        <v>6426</v>
      </c>
      <c r="UZ13" s="2854" t="s">
        <v>7175</v>
      </c>
      <c r="VA13" s="2855" t="s">
        <v>6427</v>
      </c>
      <c r="VB13" s="2855" t="s">
        <v>6428</v>
      </c>
      <c r="VC13" s="2855" t="s">
        <v>6429</v>
      </c>
      <c r="VD13" s="2854" t="s">
        <v>7149</v>
      </c>
      <c r="VE13" s="2855" t="s">
        <v>6807</v>
      </c>
      <c r="VF13" s="2855" t="s">
        <v>6808</v>
      </c>
      <c r="VG13" s="2855" t="s">
        <v>6809</v>
      </c>
      <c r="VH13" s="2855" t="s">
        <v>7150</v>
      </c>
      <c r="VI13" s="2855" t="s">
        <v>6810</v>
      </c>
      <c r="VJ13" s="2855" t="s">
        <v>6811</v>
      </c>
      <c r="VK13" s="2855" t="s">
        <v>6812</v>
      </c>
      <c r="VL13" s="2855" t="s">
        <v>7151</v>
      </c>
      <c r="VM13" s="2855" t="s">
        <v>6813</v>
      </c>
      <c r="VN13" s="2855" t="s">
        <v>6814</v>
      </c>
      <c r="VO13" s="2855" t="s">
        <v>6815</v>
      </c>
      <c r="VP13" s="2855" t="s">
        <v>7152</v>
      </c>
      <c r="VQ13" s="2855" t="s">
        <v>6816</v>
      </c>
      <c r="VR13" s="2855" t="s">
        <v>6817</v>
      </c>
      <c r="VS13" s="2855" t="s">
        <v>6818</v>
      </c>
      <c r="VT13" s="2855" t="s">
        <v>7153</v>
      </c>
      <c r="VU13" s="2855" t="s">
        <v>6819</v>
      </c>
      <c r="VV13" s="2855" t="s">
        <v>6820</v>
      </c>
      <c r="VW13" s="2855" t="s">
        <v>6821</v>
      </c>
      <c r="VX13" s="2855" t="s">
        <v>7154</v>
      </c>
      <c r="VY13" s="2855" t="s">
        <v>6822</v>
      </c>
      <c r="VZ13" s="2855" t="s">
        <v>6823</v>
      </c>
      <c r="WA13" s="2855" t="s">
        <v>6824</v>
      </c>
      <c r="WB13" s="2855" t="s">
        <v>7155</v>
      </c>
      <c r="WC13" s="2855" t="s">
        <v>6825</v>
      </c>
      <c r="WD13" s="2855" t="s">
        <v>6826</v>
      </c>
      <c r="WE13" s="2855" t="s">
        <v>6827</v>
      </c>
      <c r="WF13" s="2855" t="s">
        <v>7156</v>
      </c>
      <c r="WG13" s="2855" t="s">
        <v>6828</v>
      </c>
      <c r="WH13" s="2855" t="s">
        <v>6829</v>
      </c>
      <c r="WI13" s="2855" t="s">
        <v>6830</v>
      </c>
      <c r="WJ13" s="2855" t="s">
        <v>7157</v>
      </c>
      <c r="WK13" s="2855" t="s">
        <v>6831</v>
      </c>
      <c r="WL13" s="2855" t="s">
        <v>6832</v>
      </c>
      <c r="WM13" s="2855" t="s">
        <v>6833</v>
      </c>
      <c r="WN13" s="2855" t="s">
        <v>7158</v>
      </c>
      <c r="WO13" s="2855" t="s">
        <v>6834</v>
      </c>
      <c r="WP13" s="2855" t="s">
        <v>6835</v>
      </c>
      <c r="WQ13" s="2855" t="s">
        <v>6836</v>
      </c>
      <c r="WR13" s="2855" t="s">
        <v>7159</v>
      </c>
      <c r="WS13" s="2855" t="s">
        <v>6837</v>
      </c>
      <c r="WT13" s="2855" t="s">
        <v>6838</v>
      </c>
      <c r="WU13" s="2855" t="s">
        <v>6839</v>
      </c>
      <c r="WV13" s="2872"/>
      <c r="WW13" s="2855" t="s">
        <v>1197</v>
      </c>
      <c r="WX13" s="2855" t="s">
        <v>1198</v>
      </c>
      <c r="WY13" s="2855" t="s">
        <v>1199</v>
      </c>
      <c r="WZ13" s="2855" t="s">
        <v>1200</v>
      </c>
      <c r="XA13" s="2855" t="s">
        <v>1201</v>
      </c>
      <c r="XB13" s="2855" t="s">
        <v>1202</v>
      </c>
      <c r="XC13" s="2855" t="s">
        <v>6502</v>
      </c>
      <c r="XD13" s="2855" t="s">
        <v>6503</v>
      </c>
      <c r="XE13" s="2953" t="s">
        <v>7792</v>
      </c>
      <c r="XF13" s="2953" t="s">
        <v>7793</v>
      </c>
      <c r="XG13" s="2953" t="s">
        <v>7794</v>
      </c>
      <c r="XH13" s="2855" t="s">
        <v>1204</v>
      </c>
      <c r="XI13" s="2855" t="s">
        <v>7799</v>
      </c>
      <c r="XJ13" s="2855" t="s">
        <v>1206</v>
      </c>
      <c r="XK13" s="2855" t="s">
        <v>7800</v>
      </c>
      <c r="XL13" s="2855" t="s">
        <v>7801</v>
      </c>
      <c r="XM13" s="2855" t="s">
        <v>1209</v>
      </c>
      <c r="XN13" s="2855" t="s">
        <v>7821</v>
      </c>
      <c r="XO13" s="2855" t="s">
        <v>7819</v>
      </c>
      <c r="XP13" s="2953" t="s">
        <v>7802</v>
      </c>
      <c r="XQ13" s="2953" t="s">
        <v>7803</v>
      </c>
      <c r="XR13" s="2953" t="s">
        <v>7795</v>
      </c>
      <c r="XS13" s="2855" t="s">
        <v>6500</v>
      </c>
      <c r="XT13" s="2855" t="s">
        <v>6501</v>
      </c>
      <c r="XU13" s="2953" t="s">
        <v>7796</v>
      </c>
      <c r="XV13" s="2953" t="s">
        <v>7797</v>
      </c>
      <c r="XW13" s="2953" t="s">
        <v>7798</v>
      </c>
      <c r="XX13" s="2953" t="s">
        <v>7804</v>
      </c>
      <c r="XY13" s="2953" t="s">
        <v>6915</v>
      </c>
      <c r="XZ13" s="2953" t="s">
        <v>7805</v>
      </c>
      <c r="YA13" s="2953" t="s">
        <v>7806</v>
      </c>
      <c r="YB13" s="2953" t="s">
        <v>7807</v>
      </c>
      <c r="YC13" s="2953" t="s">
        <v>7808</v>
      </c>
      <c r="YD13" s="2855" t="s">
        <v>6916</v>
      </c>
      <c r="YE13" s="2855" t="s">
        <v>6670</v>
      </c>
      <c r="YF13" s="2855" t="s">
        <v>6665</v>
      </c>
      <c r="YG13" s="2953" t="s">
        <v>7809</v>
      </c>
      <c r="YH13" s="2953" t="s">
        <v>7810</v>
      </c>
      <c r="YI13" s="2953" t="s">
        <v>7811</v>
      </c>
      <c r="YJ13" s="2855" t="s">
        <v>6917</v>
      </c>
      <c r="YK13" s="2855" t="s">
        <v>6671</v>
      </c>
      <c r="YL13" s="2855" t="s">
        <v>6672</v>
      </c>
      <c r="YM13" s="2953" t="s">
        <v>7812</v>
      </c>
      <c r="YN13" s="2953" t="s">
        <v>7813</v>
      </c>
      <c r="YO13" s="2953" t="s">
        <v>7814</v>
      </c>
      <c r="YP13" s="2855" t="s">
        <v>6506</v>
      </c>
      <c r="YQ13" s="2855" t="s">
        <v>2655</v>
      </c>
      <c r="YR13" s="2855" t="s">
        <v>6507</v>
      </c>
      <c r="YS13" s="2855" t="s">
        <v>6508</v>
      </c>
      <c r="YT13" s="2855" t="s">
        <v>2656</v>
      </c>
      <c r="YU13" s="2855" t="s">
        <v>6509</v>
      </c>
      <c r="YV13" s="2857" t="s">
        <v>7426</v>
      </c>
      <c r="YW13" s="2837" t="s">
        <v>7427</v>
      </c>
      <c r="YX13" s="2837" t="s">
        <v>7428</v>
      </c>
      <c r="YY13" s="2841" t="s">
        <v>7435</v>
      </c>
      <c r="YZ13" s="2837" t="s">
        <v>7436</v>
      </c>
      <c r="ZA13" s="2837" t="s">
        <v>7437</v>
      </c>
      <c r="ZB13" s="2841" t="s">
        <v>7429</v>
      </c>
      <c r="ZC13" s="2837" t="s">
        <v>7430</v>
      </c>
      <c r="ZD13" s="2837" t="s">
        <v>7431</v>
      </c>
      <c r="ZE13" s="2857" t="s">
        <v>7432</v>
      </c>
      <c r="ZF13" s="2837" t="s">
        <v>7433</v>
      </c>
      <c r="ZG13" s="2837" t="s">
        <v>7434</v>
      </c>
      <c r="ZH13" s="2854" t="s">
        <v>6563</v>
      </c>
      <c r="ZI13" s="2855" t="s">
        <v>6601</v>
      </c>
      <c r="ZJ13" s="2855" t="s">
        <v>6564</v>
      </c>
      <c r="ZK13" s="2868" t="s">
        <v>6565</v>
      </c>
      <c r="ZL13" s="2855" t="s">
        <v>1230</v>
      </c>
      <c r="ZM13" s="2855" t="s">
        <v>6854</v>
      </c>
      <c r="ZN13" s="2855" t="s">
        <v>6525</v>
      </c>
      <c r="ZO13" s="2856" t="s">
        <v>6526</v>
      </c>
      <c r="ZP13" s="2847" t="s">
        <v>1234</v>
      </c>
      <c r="ZQ13" s="2851" t="s">
        <v>6547</v>
      </c>
      <c r="ZR13" s="2851" t="s">
        <v>6548</v>
      </c>
      <c r="ZS13" s="2873" t="s">
        <v>6549</v>
      </c>
      <c r="ZT13" s="2985" t="s">
        <v>7764</v>
      </c>
      <c r="ZU13" s="2986" t="s">
        <v>7765</v>
      </c>
      <c r="ZV13" s="2986" t="s">
        <v>7766</v>
      </c>
      <c r="ZW13" s="2987" t="s">
        <v>7767</v>
      </c>
      <c r="ZX13" s="2985" t="s">
        <v>7776</v>
      </c>
      <c r="ZY13" s="2986" t="s">
        <v>7777</v>
      </c>
      <c r="ZZ13" s="2986" t="s">
        <v>7778</v>
      </c>
      <c r="AAA13" s="2987" t="s">
        <v>7779</v>
      </c>
      <c r="AAB13" s="2985" t="s">
        <v>7784</v>
      </c>
      <c r="AAC13" s="2986" t="s">
        <v>7785</v>
      </c>
      <c r="AAD13" s="2986" t="s">
        <v>7786</v>
      </c>
      <c r="AAE13" s="2987" t="s">
        <v>7787</v>
      </c>
      <c r="AAF13" s="3557" t="s">
        <v>8336</v>
      </c>
      <c r="AAG13" s="2856" t="s">
        <v>6864</v>
      </c>
      <c r="AAH13" s="2856" t="s">
        <v>6865</v>
      </c>
      <c r="AAI13" s="2875" t="s">
        <v>6866</v>
      </c>
      <c r="AAJ13" s="2847" t="s">
        <v>5794</v>
      </c>
      <c r="AAK13" s="2851" t="s">
        <v>5795</v>
      </c>
      <c r="AAL13" s="2851" t="s">
        <v>5796</v>
      </c>
      <c r="AAM13" s="2851" t="s">
        <v>5797</v>
      </c>
      <c r="AAN13" s="2839" t="s">
        <v>1240</v>
      </c>
      <c r="AAO13" s="2839" t="s">
        <v>1241</v>
      </c>
      <c r="AAP13" s="2839" t="s">
        <v>1242</v>
      </c>
      <c r="AAQ13" s="2843" t="s">
        <v>1243</v>
      </c>
      <c r="AAR13" s="2841" t="s">
        <v>1244</v>
      </c>
      <c r="AAS13" s="2841" t="s">
        <v>1245</v>
      </c>
      <c r="AAT13" s="2841" t="s">
        <v>1246</v>
      </c>
      <c r="AAU13" s="2841" t="s">
        <v>1247</v>
      </c>
      <c r="AAV13" s="2841" t="s">
        <v>1248</v>
      </c>
      <c r="AAW13" s="2841" t="s">
        <v>1249</v>
      </c>
      <c r="AAX13" s="2841" t="s">
        <v>2132</v>
      </c>
      <c r="AAY13" s="2841" t="s">
        <v>2133</v>
      </c>
      <c r="AAZ13" s="2841" t="s">
        <v>2114</v>
      </c>
      <c r="ABA13" s="2841" t="s">
        <v>2115</v>
      </c>
      <c r="ABB13" s="2841" t="s">
        <v>2116</v>
      </c>
      <c r="ABC13" s="2841" t="s">
        <v>2117</v>
      </c>
      <c r="ABD13" s="2841" t="s">
        <v>2118</v>
      </c>
      <c r="ABE13" s="2841" t="s">
        <v>2119</v>
      </c>
      <c r="ABF13" s="2841" t="s">
        <v>2120</v>
      </c>
      <c r="ABG13" s="2841" t="s">
        <v>2121</v>
      </c>
      <c r="ABH13" s="2841" t="s">
        <v>2122</v>
      </c>
      <c r="ABI13" s="2841" t="s">
        <v>2123</v>
      </c>
      <c r="ABJ13" s="2841" t="s">
        <v>2124</v>
      </c>
      <c r="ABK13" s="2841" t="s">
        <v>2125</v>
      </c>
      <c r="ABL13" s="2841" t="s">
        <v>1262</v>
      </c>
      <c r="ABM13" s="2841" t="s">
        <v>2115</v>
      </c>
      <c r="ABN13" s="2841" t="s">
        <v>2126</v>
      </c>
      <c r="ABO13" s="2841" t="s">
        <v>2127</v>
      </c>
      <c r="ABP13" s="2854" t="s">
        <v>5819</v>
      </c>
      <c r="ABQ13" s="2855" t="s">
        <v>5820</v>
      </c>
      <c r="ABR13" s="2855" t="s">
        <v>5821</v>
      </c>
      <c r="ABS13" s="2855" t="s">
        <v>5822</v>
      </c>
      <c r="ABT13" s="2855" t="s">
        <v>5823</v>
      </c>
      <c r="ABU13" s="2855" t="s">
        <v>5824</v>
      </c>
      <c r="ABV13" s="2855" t="s">
        <v>5825</v>
      </c>
      <c r="ABW13" s="2855" t="s">
        <v>5826</v>
      </c>
      <c r="ABX13" s="2855" t="s">
        <v>5827</v>
      </c>
      <c r="ABY13" s="2855" t="s">
        <v>5828</v>
      </c>
      <c r="ABZ13" s="2855" t="s">
        <v>6634</v>
      </c>
      <c r="ACA13" s="2855" t="s">
        <v>5829</v>
      </c>
      <c r="ACB13" s="2855" t="s">
        <v>6639</v>
      </c>
      <c r="ACC13" s="2855" t="s">
        <v>5830</v>
      </c>
      <c r="ACD13" s="2855" t="s">
        <v>5831</v>
      </c>
      <c r="ACE13" s="2855" t="s">
        <v>5832</v>
      </c>
      <c r="ACF13" s="2855" t="s">
        <v>5833</v>
      </c>
      <c r="ACG13" s="2855" t="s">
        <v>5834</v>
      </c>
      <c r="ACH13" s="2855" t="s">
        <v>5835</v>
      </c>
      <c r="ACI13" s="2855" t="s">
        <v>5836</v>
      </c>
      <c r="ACJ13" s="2855" t="s">
        <v>6637</v>
      </c>
      <c r="ACK13" s="2855" t="s">
        <v>7632</v>
      </c>
      <c r="ACL13" s="2855" t="s">
        <v>5838</v>
      </c>
      <c r="ACM13" s="2855" t="s">
        <v>5839</v>
      </c>
      <c r="ACN13" s="2855" t="s">
        <v>5840</v>
      </c>
      <c r="ACO13" s="2855" t="s">
        <v>5841</v>
      </c>
      <c r="ACP13" s="2855" t="s">
        <v>5842</v>
      </c>
      <c r="ACQ13" s="2855" t="s">
        <v>5843</v>
      </c>
      <c r="ACR13" s="2855" t="s">
        <v>5844</v>
      </c>
      <c r="ACS13" s="2855" t="s">
        <v>5845</v>
      </c>
      <c r="ACT13" s="2855" t="s">
        <v>5846</v>
      </c>
      <c r="ACU13" s="2855" t="s">
        <v>5847</v>
      </c>
      <c r="ACV13" s="2855" t="s">
        <v>5848</v>
      </c>
      <c r="ACW13" s="2855" t="s">
        <v>5849</v>
      </c>
      <c r="ACX13" s="2855" t="s">
        <v>5850</v>
      </c>
      <c r="ACY13" s="2855" t="s">
        <v>5851</v>
      </c>
      <c r="ACZ13" s="2855" t="s">
        <v>5852</v>
      </c>
      <c r="ADA13" s="2855" t="s">
        <v>5853</v>
      </c>
      <c r="ADB13" s="2855" t="s">
        <v>6648</v>
      </c>
      <c r="ADC13" s="2855" t="s">
        <v>5854</v>
      </c>
      <c r="ADD13" s="2855" t="s">
        <v>5855</v>
      </c>
      <c r="ADE13" s="2855" t="s">
        <v>5856</v>
      </c>
      <c r="ADF13" s="2855" t="s">
        <v>5857</v>
      </c>
      <c r="ADG13" s="2855" t="s">
        <v>5858</v>
      </c>
      <c r="ADH13" s="2855" t="s">
        <v>5859</v>
      </c>
      <c r="ADI13" s="2855" t="s">
        <v>5860</v>
      </c>
      <c r="ADJ13" s="2855" t="s">
        <v>5861</v>
      </c>
      <c r="ADK13" s="2855" t="s">
        <v>5862</v>
      </c>
      <c r="ADL13" s="2855" t="s">
        <v>5863</v>
      </c>
      <c r="ADM13" s="2855" t="s">
        <v>5864</v>
      </c>
      <c r="ADN13" s="2855" t="s">
        <v>5865</v>
      </c>
      <c r="ADO13" s="2855" t="s">
        <v>5866</v>
      </c>
      <c r="ADP13" s="2855" t="s">
        <v>5867</v>
      </c>
      <c r="ADQ13" s="2855" t="s">
        <v>5868</v>
      </c>
      <c r="ADR13" s="2855" t="s">
        <v>6643</v>
      </c>
      <c r="ADS13" s="2855" t="s">
        <v>7633</v>
      </c>
      <c r="ADT13" s="2855" t="s">
        <v>5869</v>
      </c>
      <c r="ADU13" s="2855" t="s">
        <v>5870</v>
      </c>
      <c r="ADV13" s="2855" t="s">
        <v>5871</v>
      </c>
      <c r="ADW13" s="2855" t="s">
        <v>5872</v>
      </c>
      <c r="ADX13" s="2855" t="s">
        <v>5873</v>
      </c>
      <c r="ADY13" s="2855" t="s">
        <v>5837</v>
      </c>
      <c r="ADZ13" s="2874" t="s">
        <v>6574</v>
      </c>
      <c r="AEA13" s="2855" t="s">
        <v>6602</v>
      </c>
      <c r="AEB13" s="2855" t="s">
        <v>6575</v>
      </c>
      <c r="AEC13" s="2856" t="s">
        <v>6576</v>
      </c>
      <c r="AED13" s="2855" t="s">
        <v>6604</v>
      </c>
      <c r="AEE13" s="2855" t="s">
        <v>6577</v>
      </c>
      <c r="AEF13" s="2856" t="s">
        <v>6578</v>
      </c>
      <c r="AEG13" s="2855" t="s">
        <v>6579</v>
      </c>
      <c r="AEH13" s="2855" t="s">
        <v>6580</v>
      </c>
      <c r="AEI13" s="2876" t="s">
        <v>7024</v>
      </c>
      <c r="AEJ13" s="2841" t="s">
        <v>7025</v>
      </c>
      <c r="AEK13" s="2841" t="s">
        <v>7026</v>
      </c>
      <c r="AEL13" s="2952" t="s">
        <v>7754</v>
      </c>
      <c r="AEM13" s="2953" t="s">
        <v>7750</v>
      </c>
      <c r="AEN13" s="2953" t="s">
        <v>7751</v>
      </c>
      <c r="AEO13" s="2855" t="s">
        <v>7136</v>
      </c>
      <c r="AEP13" s="2855" t="s">
        <v>6610</v>
      </c>
      <c r="AEQ13" s="2855" t="s">
        <v>5798</v>
      </c>
      <c r="AER13" s="2855" t="s">
        <v>7137</v>
      </c>
      <c r="AES13" s="2855" t="s">
        <v>5799</v>
      </c>
      <c r="AET13" s="2855" t="s">
        <v>5800</v>
      </c>
      <c r="AEU13" s="2855" t="s">
        <v>7138</v>
      </c>
      <c r="AEV13" s="2855" t="s">
        <v>5801</v>
      </c>
      <c r="AEW13" s="2855" t="s">
        <v>5802</v>
      </c>
      <c r="AEX13" s="2855" t="s">
        <v>5803</v>
      </c>
      <c r="AEY13" s="2855" t="s">
        <v>5804</v>
      </c>
      <c r="AEZ13" s="2855" t="s">
        <v>5805</v>
      </c>
      <c r="AFA13" s="2855" t="s">
        <v>5806</v>
      </c>
      <c r="AFB13" s="2855" t="s">
        <v>5807</v>
      </c>
      <c r="AFC13" s="2855" t="s">
        <v>5808</v>
      </c>
      <c r="AFD13" s="2855" t="s">
        <v>5809</v>
      </c>
      <c r="AFE13" s="2855" t="s">
        <v>5810</v>
      </c>
      <c r="AFF13" s="2855" t="s">
        <v>5811</v>
      </c>
      <c r="AFG13" s="2855" t="s">
        <v>5812</v>
      </c>
      <c r="AFH13" s="2855" t="s">
        <v>5813</v>
      </c>
      <c r="AFI13" s="2855" t="s">
        <v>5814</v>
      </c>
      <c r="AFJ13" s="2855" t="s">
        <v>5815</v>
      </c>
      <c r="AFK13" s="2855" t="s">
        <v>5816</v>
      </c>
      <c r="AFL13" s="2855" t="s">
        <v>5817</v>
      </c>
      <c r="AFM13" s="2855" t="s">
        <v>5818</v>
      </c>
      <c r="AFN13" s="2841" t="s">
        <v>7033</v>
      </c>
      <c r="AFO13" s="2841" t="s">
        <v>7034</v>
      </c>
      <c r="AFP13" s="2841" t="s">
        <v>7035</v>
      </c>
      <c r="AFQ13" s="2841" t="s">
        <v>7036</v>
      </c>
      <c r="AFR13" s="2841" t="s">
        <v>7037</v>
      </c>
      <c r="AFS13" s="2841" t="s">
        <v>7038</v>
      </c>
      <c r="AFT13" s="2841" t="s">
        <v>7039</v>
      </c>
      <c r="AFU13" s="2841" t="s">
        <v>7040</v>
      </c>
      <c r="AFV13" s="2841" t="s">
        <v>7041</v>
      </c>
      <c r="AFW13" s="2841" t="s">
        <v>7042</v>
      </c>
      <c r="AFX13" s="2841" t="s">
        <v>7043</v>
      </c>
      <c r="AFY13" s="2841" t="s">
        <v>7044</v>
      </c>
      <c r="AFZ13" s="2841" t="s">
        <v>7045</v>
      </c>
      <c r="AGA13" s="2841" t="s">
        <v>7046</v>
      </c>
      <c r="AGB13" s="2841" t="s">
        <v>7047</v>
      </c>
      <c r="AGC13" s="2841" t="s">
        <v>7048</v>
      </c>
      <c r="AGD13" s="2841" t="s">
        <v>7049</v>
      </c>
      <c r="AGE13" s="2841" t="s">
        <v>7050</v>
      </c>
      <c r="AGF13" s="2855" t="s">
        <v>6583</v>
      </c>
      <c r="AGG13" s="2855" t="s">
        <v>7213</v>
      </c>
      <c r="AGH13" s="2855" t="s">
        <v>6584</v>
      </c>
      <c r="AGI13" s="2855" t="s">
        <v>7184</v>
      </c>
      <c r="AGJ13" s="2855" t="s">
        <v>7214</v>
      </c>
      <c r="AGK13" s="2855" t="s">
        <v>6585</v>
      </c>
      <c r="AGL13" s="2855" t="s">
        <v>7187</v>
      </c>
      <c r="AGM13" s="2855" t="s">
        <v>7215</v>
      </c>
      <c r="AGN13" s="2855" t="s">
        <v>6586</v>
      </c>
      <c r="AGO13" s="2855" t="s">
        <v>7188</v>
      </c>
      <c r="AGP13" s="2855" t="s">
        <v>7216</v>
      </c>
      <c r="AGQ13" s="2855" t="s">
        <v>6587</v>
      </c>
      <c r="AGR13" s="2855" t="s">
        <v>7192</v>
      </c>
      <c r="AGS13" s="2855" t="s">
        <v>7217</v>
      </c>
      <c r="AGT13" s="2855" t="s">
        <v>6588</v>
      </c>
      <c r="AGU13" s="2855" t="s">
        <v>7194</v>
      </c>
      <c r="AGV13" s="2855" t="s">
        <v>7218</v>
      </c>
      <c r="AGW13" s="2855" t="s">
        <v>6589</v>
      </c>
      <c r="AGX13" s="2855" t="s">
        <v>7196</v>
      </c>
      <c r="AGY13" s="2855" t="s">
        <v>7219</v>
      </c>
      <c r="AGZ13" s="2855" t="s">
        <v>6590</v>
      </c>
      <c r="AHA13" s="2855" t="s">
        <v>7198</v>
      </c>
      <c r="AHB13" s="2855" t="s">
        <v>7220</v>
      </c>
      <c r="AHC13" s="2855" t="s">
        <v>6591</v>
      </c>
      <c r="AHD13" s="2855" t="s">
        <v>7199</v>
      </c>
      <c r="AHE13" s="2855" t="s">
        <v>7221</v>
      </c>
      <c r="AHF13" s="2855" t="s">
        <v>6592</v>
      </c>
      <c r="AHG13" s="2855" t="s">
        <v>7201</v>
      </c>
      <c r="AHH13" s="2855" t="s">
        <v>6633</v>
      </c>
      <c r="AHI13" s="2855" t="s">
        <v>6593</v>
      </c>
      <c r="AHJ13" s="2855" t="s">
        <v>7202</v>
      </c>
      <c r="AHK13" s="2855" t="s">
        <v>2139</v>
      </c>
      <c r="AHL13" s="2855" t="s">
        <v>6594</v>
      </c>
      <c r="AHM13" s="2855" t="s">
        <v>7204</v>
      </c>
      <c r="AHN13" s="2855" t="s">
        <v>2140</v>
      </c>
      <c r="AHO13" s="2855" t="s">
        <v>6595</v>
      </c>
      <c r="AHP13" s="2855" t="s">
        <v>7206</v>
      </c>
      <c r="AHQ13" s="2855" t="s">
        <v>2141</v>
      </c>
      <c r="AHR13" s="2855" t="s">
        <v>6596</v>
      </c>
      <c r="AHS13" s="2855" t="s">
        <v>7208</v>
      </c>
      <c r="AHT13" s="2855" t="s">
        <v>2672</v>
      </c>
      <c r="AHU13" s="2855" t="s">
        <v>6597</v>
      </c>
      <c r="AHV13" s="2855" t="s">
        <v>7210</v>
      </c>
      <c r="AHW13" s="2855" t="s">
        <v>2142</v>
      </c>
      <c r="AHX13" s="2855" t="s">
        <v>6598</v>
      </c>
      <c r="AHY13" s="2855" t="s">
        <v>7212</v>
      </c>
      <c r="AHZ13" s="2855" t="s">
        <v>2143</v>
      </c>
      <c r="AIA13" s="2855" t="s">
        <v>6599</v>
      </c>
      <c r="AIB13" s="2877"/>
      <c r="AIC13" s="2857"/>
      <c r="AID13" s="2841"/>
      <c r="AIE13" s="2841"/>
      <c r="AIF13" s="2857"/>
      <c r="AIG13" s="2841"/>
      <c r="AIH13" s="2841"/>
      <c r="AII13" s="2841"/>
      <c r="AIJ13" s="2841"/>
      <c r="AIK13" s="2841"/>
      <c r="AIL13" s="2857" t="s">
        <v>7466</v>
      </c>
      <c r="AIM13" s="2841" t="s">
        <v>7467</v>
      </c>
      <c r="AIN13" s="1516" t="s">
        <v>7468</v>
      </c>
      <c r="AIO13" s="2841" t="s">
        <v>7482</v>
      </c>
      <c r="AIP13" s="2841" t="s">
        <v>7483</v>
      </c>
      <c r="AIQ13" s="2841" t="s">
        <v>7484</v>
      </c>
      <c r="AIR13" s="2857" t="s">
        <v>7473</v>
      </c>
      <c r="AIS13" s="2841" t="s">
        <v>7474</v>
      </c>
      <c r="AIT13" s="2841" t="s">
        <v>7475</v>
      </c>
      <c r="AIU13" s="2841" t="s">
        <v>7485</v>
      </c>
      <c r="AIV13" s="2841" t="s">
        <v>7486</v>
      </c>
      <c r="AIW13" s="2841" t="s">
        <v>7487</v>
      </c>
      <c r="AIX13" s="2857" t="s">
        <v>7442</v>
      </c>
      <c r="AIY13" s="2841" t="s">
        <v>7443</v>
      </c>
      <c r="AIZ13" s="2841" t="s">
        <v>7446</v>
      </c>
      <c r="AJA13" s="2841" t="s">
        <v>7488</v>
      </c>
      <c r="AJB13" s="2841" t="s">
        <v>7489</v>
      </c>
      <c r="AJC13" s="2841" t="s">
        <v>7490</v>
      </c>
      <c r="AJD13" s="2857" t="s">
        <v>7444</v>
      </c>
      <c r="AJE13" s="2841" t="s">
        <v>7445</v>
      </c>
      <c r="AJF13" s="2841" t="s">
        <v>7447</v>
      </c>
      <c r="AJG13" s="2841" t="s">
        <v>7492</v>
      </c>
      <c r="AJH13" s="2841" t="s">
        <v>7491</v>
      </c>
      <c r="AJI13" s="2841" t="s">
        <v>7493</v>
      </c>
      <c r="AJJ13" s="2857" t="s">
        <v>7448</v>
      </c>
      <c r="AJK13" s="2841" t="s">
        <v>7449</v>
      </c>
      <c r="AJL13" s="2841" t="s">
        <v>7450</v>
      </c>
      <c r="AJM13" s="2841" t="s">
        <v>7583</v>
      </c>
      <c r="AJN13" s="2841" t="s">
        <v>7494</v>
      </c>
      <c r="AJO13" s="2841" t="s">
        <v>7584</v>
      </c>
      <c r="AJP13" s="2857" t="s">
        <v>7479</v>
      </c>
      <c r="AJQ13" s="2841" t="s">
        <v>7480</v>
      </c>
      <c r="AJR13" s="2841" t="s">
        <v>7481</v>
      </c>
      <c r="AJS13" s="2841" t="s">
        <v>7496</v>
      </c>
      <c r="AJT13" s="2841" t="s">
        <v>7495</v>
      </c>
      <c r="AJU13" s="2841" t="s">
        <v>7497</v>
      </c>
      <c r="AJV13" s="2857" t="s">
        <v>7452</v>
      </c>
      <c r="AJW13" s="2841" t="s">
        <v>7453</v>
      </c>
      <c r="AJX13" s="2841" t="s">
        <v>7454</v>
      </c>
      <c r="AJY13" s="2841" t="s">
        <v>7455</v>
      </c>
      <c r="AJZ13" s="2841" t="s">
        <v>7456</v>
      </c>
      <c r="AKA13" s="2841" t="s">
        <v>7457</v>
      </c>
      <c r="AKB13" s="2841" t="s">
        <v>7458</v>
      </c>
      <c r="AKC13" s="2841" t="s">
        <v>7459</v>
      </c>
      <c r="AKD13" s="2841" t="s">
        <v>7460</v>
      </c>
      <c r="AKE13" s="2841" t="s">
        <v>7461</v>
      </c>
      <c r="AKF13" s="2841" t="s">
        <v>7462</v>
      </c>
      <c r="AKG13" s="2858" t="s">
        <v>7463</v>
      </c>
      <c r="AKH13" s="2841" t="s">
        <v>7498</v>
      </c>
      <c r="AKI13" s="2841" t="s">
        <v>7499</v>
      </c>
      <c r="AKJ13" s="2841" t="s">
        <v>7500</v>
      </c>
      <c r="AKK13" s="2841" t="s">
        <v>7501</v>
      </c>
      <c r="AKL13" s="2841" t="s">
        <v>7502</v>
      </c>
      <c r="AKM13" s="2841" t="s">
        <v>7503</v>
      </c>
      <c r="AKN13" s="2841" t="s">
        <v>7504</v>
      </c>
      <c r="AKO13" s="2841" t="s">
        <v>7505</v>
      </c>
      <c r="AKP13" s="2841" t="s">
        <v>7506</v>
      </c>
      <c r="AKQ13" s="2841" t="s">
        <v>7507</v>
      </c>
      <c r="AKR13" s="2841" t="s">
        <v>7508</v>
      </c>
      <c r="AKS13" s="2841" t="s">
        <v>7509</v>
      </c>
      <c r="AKT13" s="2857" t="s">
        <v>5489</v>
      </c>
      <c r="AKU13" s="2841" t="s">
        <v>5490</v>
      </c>
      <c r="AKV13" s="2841" t="s">
        <v>5491</v>
      </c>
      <c r="AKW13" s="2841" t="s">
        <v>5492</v>
      </c>
      <c r="AKX13" s="2841" t="s">
        <v>5493</v>
      </c>
      <c r="AKY13" s="2841" t="s">
        <v>5494</v>
      </c>
      <c r="AKZ13" s="2841" t="s">
        <v>5495</v>
      </c>
      <c r="ALA13" s="2841" t="s">
        <v>5489</v>
      </c>
      <c r="ALB13" s="2841" t="s">
        <v>5490</v>
      </c>
      <c r="ALC13" s="2841" t="s">
        <v>5491</v>
      </c>
      <c r="ALD13" s="2841" t="s">
        <v>5492</v>
      </c>
      <c r="ALE13" s="2841" t="s">
        <v>5493</v>
      </c>
      <c r="ALF13" s="2841" t="s">
        <v>5494</v>
      </c>
      <c r="ALG13" s="2841" t="s">
        <v>5495</v>
      </c>
      <c r="ALH13" s="2841" t="s">
        <v>7644</v>
      </c>
      <c r="ALI13" s="2841" t="s">
        <v>7645</v>
      </c>
      <c r="ALJ13" s="2857" t="s">
        <v>5499</v>
      </c>
      <c r="ALK13" s="2841" t="s">
        <v>5500</v>
      </c>
      <c r="ALL13" s="2841" t="s">
        <v>5501</v>
      </c>
      <c r="ALM13" s="2841" t="s">
        <v>5653</v>
      </c>
      <c r="ALN13" s="2841" t="s">
        <v>5655</v>
      </c>
      <c r="ALO13" s="2841" t="s">
        <v>5503</v>
      </c>
      <c r="ALP13" s="2841" t="s">
        <v>5504</v>
      </c>
      <c r="ALQ13" s="2853" t="s">
        <v>5508</v>
      </c>
      <c r="ALR13" s="2837" t="s">
        <v>5509</v>
      </c>
      <c r="ALS13" s="2837" t="s">
        <v>5510</v>
      </c>
      <c r="ALT13" s="2837" t="s">
        <v>5656</v>
      </c>
      <c r="ALU13" s="2837" t="s">
        <v>5658</v>
      </c>
      <c r="ALV13" s="2837" t="s">
        <v>5512</v>
      </c>
      <c r="ALW13" s="2878" t="s">
        <v>5513</v>
      </c>
      <c r="ALX13" s="2857" t="s">
        <v>5516</v>
      </c>
      <c r="ALY13" s="2841" t="s">
        <v>5517</v>
      </c>
      <c r="ALZ13" s="2841" t="s">
        <v>5518</v>
      </c>
      <c r="AMA13" s="2841" t="s">
        <v>5519</v>
      </c>
      <c r="AMB13" s="2841" t="s">
        <v>5520</v>
      </c>
      <c r="AMC13" s="2841" t="s">
        <v>5521</v>
      </c>
      <c r="AMD13" s="2841" t="s">
        <v>5522</v>
      </c>
      <c r="AME13" s="2841" t="s">
        <v>5523</v>
      </c>
      <c r="AMF13" s="2841" t="s">
        <v>5524</v>
      </c>
      <c r="AMG13" s="2841" t="s">
        <v>5525</v>
      </c>
      <c r="AMH13" s="2841" t="s">
        <v>5526</v>
      </c>
      <c r="AMI13" s="2841" t="s">
        <v>5527</v>
      </c>
      <c r="AMJ13" s="2841" t="s">
        <v>5528</v>
      </c>
      <c r="AMK13" s="2841" t="s">
        <v>5529</v>
      </c>
      <c r="AML13" s="2857" t="s">
        <v>5532</v>
      </c>
      <c r="AMM13" s="2841" t="s">
        <v>5533</v>
      </c>
      <c r="AMN13" s="2841" t="s">
        <v>5534</v>
      </c>
      <c r="AMO13" s="2857" t="s">
        <v>5535</v>
      </c>
      <c r="AMP13" s="2841" t="s">
        <v>5536</v>
      </c>
      <c r="AMQ13" s="2841" t="s">
        <v>5537</v>
      </c>
      <c r="AMR13" s="2841" t="s">
        <v>5538</v>
      </c>
      <c r="AMS13" s="2841" t="s">
        <v>5539</v>
      </c>
      <c r="AMT13" s="2858" t="s">
        <v>5540</v>
      </c>
      <c r="AMU13" s="2857" t="s">
        <v>5541</v>
      </c>
      <c r="AMV13" s="2841" t="s">
        <v>5542</v>
      </c>
      <c r="AMW13" s="2841" t="s">
        <v>5543</v>
      </c>
      <c r="AMX13" s="2857" t="s">
        <v>5546</v>
      </c>
      <c r="AMY13" s="2841" t="s">
        <v>5547</v>
      </c>
      <c r="AMZ13" s="2841" t="s">
        <v>5548</v>
      </c>
      <c r="ANA13" s="2841" t="s">
        <v>5549</v>
      </c>
      <c r="ANB13" s="2841" t="s">
        <v>5550</v>
      </c>
      <c r="ANC13" s="2841" t="s">
        <v>5551</v>
      </c>
      <c r="AND13" s="2857" t="s">
        <v>5591</v>
      </c>
      <c r="ANE13" s="2841" t="s">
        <v>5592</v>
      </c>
      <c r="ANF13" s="2841" t="s">
        <v>5593</v>
      </c>
      <c r="ANG13" s="2841" t="s">
        <v>5594</v>
      </c>
      <c r="ANH13" s="2841" t="s">
        <v>5595</v>
      </c>
      <c r="ANI13" s="2841" t="s">
        <v>5596</v>
      </c>
      <c r="ANJ13" s="2841" t="s">
        <v>5597</v>
      </c>
      <c r="ANK13" s="2841" t="s">
        <v>5598</v>
      </c>
      <c r="ANL13" s="2841" t="s">
        <v>5678</v>
      </c>
      <c r="ANM13" s="2841" t="s">
        <v>5679</v>
      </c>
      <c r="ANN13" s="2857" t="s">
        <v>5583</v>
      </c>
      <c r="ANO13" s="2841" t="s">
        <v>5584</v>
      </c>
      <c r="ANP13" s="2841" t="s">
        <v>5585</v>
      </c>
      <c r="ANQ13" s="2841" t="s">
        <v>5586</v>
      </c>
      <c r="ANR13" s="2841" t="s">
        <v>5587</v>
      </c>
      <c r="ANS13" s="2841" t="s">
        <v>5588</v>
      </c>
      <c r="ANT13" s="2841" t="s">
        <v>5589</v>
      </c>
      <c r="ANU13" s="2841" t="s">
        <v>5590</v>
      </c>
      <c r="ANV13" s="2841" t="s">
        <v>5680</v>
      </c>
      <c r="ANW13" s="2841" t="s">
        <v>5681</v>
      </c>
      <c r="ANX13" s="2879" t="s">
        <v>5620</v>
      </c>
      <c r="ANY13" s="2841" t="s">
        <v>5683</v>
      </c>
      <c r="ANZ13" s="2879" t="s">
        <v>5621</v>
      </c>
      <c r="AOA13" s="2841" t="s">
        <v>5625</v>
      </c>
      <c r="AOB13" s="2879" t="s">
        <v>5623</v>
      </c>
      <c r="AOC13" s="2841" t="s">
        <v>5626</v>
      </c>
      <c r="AOD13" s="2879" t="s">
        <v>5627</v>
      </c>
      <c r="AOE13" s="2858" t="s">
        <v>5644</v>
      </c>
      <c r="AOF13" s="2855" t="s">
        <v>5694</v>
      </c>
      <c r="AOG13" s="2855" t="s">
        <v>5695</v>
      </c>
      <c r="AOH13" s="2868" t="s">
        <v>5696</v>
      </c>
      <c r="AOI13" s="2855" t="s">
        <v>5699</v>
      </c>
      <c r="AOJ13" s="2855" t="s">
        <v>5700</v>
      </c>
      <c r="AOK13" s="2868" t="s">
        <v>5702</v>
      </c>
      <c r="AOL13" s="2855" t="s">
        <v>5691</v>
      </c>
      <c r="AOM13" s="2855" t="s">
        <v>5706</v>
      </c>
      <c r="AON13" s="2868" t="s">
        <v>5707</v>
      </c>
      <c r="AOO13" s="2855" t="s">
        <v>7646</v>
      </c>
      <c r="AOP13" s="2855" t="s">
        <v>5711</v>
      </c>
      <c r="AOQ13" s="2868" t="s">
        <v>5712</v>
      </c>
      <c r="AOR13" s="2857" t="s">
        <v>5599</v>
      </c>
      <c r="AOS13" s="2841" t="s">
        <v>5600</v>
      </c>
      <c r="AOT13" s="2841" t="s">
        <v>5601</v>
      </c>
      <c r="AOU13" s="2841" t="s">
        <v>1389</v>
      </c>
      <c r="AOV13" s="2841" t="s">
        <v>5602</v>
      </c>
      <c r="AOW13" s="2841" t="s">
        <v>5603</v>
      </c>
      <c r="AOX13" s="2841" t="s">
        <v>5604</v>
      </c>
      <c r="AOY13" s="2841" t="s">
        <v>5605</v>
      </c>
      <c r="AOZ13" s="2841" t="s">
        <v>5686</v>
      </c>
      <c r="APA13" s="2841" t="s">
        <v>5687</v>
      </c>
      <c r="APB13" s="2857" t="s">
        <v>5608</v>
      </c>
      <c r="APC13" s="2841" t="s">
        <v>5609</v>
      </c>
      <c r="APD13" s="2841" t="s">
        <v>5610</v>
      </c>
      <c r="APE13" s="2841" t="s">
        <v>5617</v>
      </c>
      <c r="APF13" s="2841" t="s">
        <v>5611</v>
      </c>
      <c r="APG13" s="2841" t="s">
        <v>5612</v>
      </c>
      <c r="APH13" s="2841" t="s">
        <v>5613</v>
      </c>
      <c r="API13" s="2841" t="s">
        <v>5618</v>
      </c>
      <c r="APJ13" s="2841" t="s">
        <v>5689</v>
      </c>
      <c r="APK13" s="2841" t="s">
        <v>5688</v>
      </c>
      <c r="APL13" s="2841" t="s">
        <v>5636</v>
      </c>
      <c r="APM13" s="2841" t="s">
        <v>5637</v>
      </c>
      <c r="APN13" s="2841" t="s">
        <v>5638</v>
      </c>
      <c r="APO13" s="2841" t="s">
        <v>5639</v>
      </c>
      <c r="APP13" s="2841" t="s">
        <v>5640</v>
      </c>
      <c r="APQ13" s="2841" t="s">
        <v>5641</v>
      </c>
      <c r="APR13" s="2853" t="s">
        <v>5564</v>
      </c>
      <c r="APS13" s="2837" t="s">
        <v>5565</v>
      </c>
      <c r="APT13" s="2837" t="s">
        <v>5566</v>
      </c>
      <c r="APU13" s="2841" t="s">
        <v>5567</v>
      </c>
      <c r="APV13" s="2841" t="s">
        <v>5568</v>
      </c>
      <c r="APW13" s="2841" t="s">
        <v>8888</v>
      </c>
      <c r="APX13" s="2841" t="s">
        <v>8887</v>
      </c>
      <c r="APY13" s="2841" t="s">
        <v>5569</v>
      </c>
      <c r="APZ13" s="2841" t="s">
        <v>5570</v>
      </c>
      <c r="AQA13" s="2841" t="s">
        <v>5571</v>
      </c>
      <c r="AQB13" s="2841" t="s">
        <v>5572</v>
      </c>
      <c r="AQC13" s="2841" t="s">
        <v>5573</v>
      </c>
      <c r="AQD13" s="2841" t="s">
        <v>8886</v>
      </c>
      <c r="AQE13" s="2841" t="s">
        <v>8885</v>
      </c>
      <c r="AQF13" s="2841" t="s">
        <v>5574</v>
      </c>
      <c r="AQG13" s="2841" t="s">
        <v>5575</v>
      </c>
      <c r="AQH13" s="2841" t="s">
        <v>5576</v>
      </c>
      <c r="AQI13" s="2841" t="s">
        <v>5577</v>
      </c>
      <c r="AQJ13" s="2841" t="s">
        <v>5578</v>
      </c>
      <c r="AQK13" s="2841" t="s">
        <v>8884</v>
      </c>
      <c r="AQL13" s="2841" t="s">
        <v>8883</v>
      </c>
      <c r="AQM13" s="2880"/>
      <c r="AQN13" s="2837"/>
      <c r="AQO13" s="2837"/>
      <c r="AQP13" s="2837"/>
      <c r="AQQ13" s="2951" t="s">
        <v>5253</v>
      </c>
      <c r="AQR13" s="2566" t="s">
        <v>5254</v>
      </c>
      <c r="AQS13" s="1515" t="s">
        <v>5255</v>
      </c>
      <c r="AQT13" s="1515" t="s">
        <v>5256</v>
      </c>
      <c r="AQU13" s="1515" t="s">
        <v>8877</v>
      </c>
      <c r="AQV13" s="2881" t="s">
        <v>7009</v>
      </c>
      <c r="AQW13" s="1515" t="s">
        <v>7010</v>
      </c>
      <c r="AQX13" s="2882" t="s">
        <v>7011</v>
      </c>
      <c r="AQY13" s="2881" t="s">
        <v>7012</v>
      </c>
      <c r="AQZ13" s="1515" t="s">
        <v>5257</v>
      </c>
      <c r="ARA13" s="1515" t="s">
        <v>5258</v>
      </c>
      <c r="ARB13" s="1515" t="s">
        <v>5259</v>
      </c>
      <c r="ARC13" s="1515" t="s">
        <v>5260</v>
      </c>
      <c r="ARD13" s="1516" t="s">
        <v>5261</v>
      </c>
      <c r="ARE13" s="1516" t="s">
        <v>5262</v>
      </c>
      <c r="ARF13" s="2837" t="s">
        <v>7510</v>
      </c>
      <c r="ARG13" s="2841" t="s">
        <v>7511</v>
      </c>
      <c r="ARH13" s="2837" t="s">
        <v>7512</v>
      </c>
      <c r="ARI13" s="2841" t="s">
        <v>7514</v>
      </c>
      <c r="ARJ13" s="2841" t="s">
        <v>7513</v>
      </c>
      <c r="ARK13" s="2841" t="s">
        <v>7515</v>
      </c>
      <c r="ARL13" s="2882" t="s">
        <v>5263</v>
      </c>
      <c r="ARM13" s="2837" t="s">
        <v>8918</v>
      </c>
      <c r="ARN13" s="2841" t="s">
        <v>8919</v>
      </c>
      <c r="ARO13" s="2841" t="s">
        <v>8920</v>
      </c>
      <c r="ARP13" s="2810" t="s">
        <v>5264</v>
      </c>
      <c r="ARQ13" s="2836" t="s">
        <v>5265</v>
      </c>
      <c r="ARR13" s="2839" t="s">
        <v>5266</v>
      </c>
      <c r="ARS13" s="2843" t="s">
        <v>5267</v>
      </c>
      <c r="ART13" s="2837" t="s">
        <v>5268</v>
      </c>
      <c r="ARU13" s="2837" t="s">
        <v>5269</v>
      </c>
      <c r="ARV13" s="2837" t="s">
        <v>1411</v>
      </c>
      <c r="ARW13" s="2837" t="s">
        <v>1412</v>
      </c>
      <c r="ARX13" s="2883" t="s">
        <v>1413</v>
      </c>
      <c r="ARY13" s="2841" t="s">
        <v>1414</v>
      </c>
      <c r="ARZ13" s="2837" t="s">
        <v>1415</v>
      </c>
      <c r="ASA13" s="2837" t="s">
        <v>1416</v>
      </c>
      <c r="ASB13" s="2841" t="s">
        <v>5270</v>
      </c>
      <c r="ASC13" s="2841" t="s">
        <v>1418</v>
      </c>
      <c r="ASD13" s="2841" t="s">
        <v>5271</v>
      </c>
      <c r="ASE13" s="2841" t="s">
        <v>5272</v>
      </c>
      <c r="ASF13" s="2841" t="s">
        <v>5273</v>
      </c>
      <c r="ASG13" s="2841" t="s">
        <v>5274</v>
      </c>
      <c r="ASH13" s="2841" t="s">
        <v>5275</v>
      </c>
      <c r="ASI13" s="2841" t="s">
        <v>5276</v>
      </c>
      <c r="ASJ13" s="2841" t="s">
        <v>5277</v>
      </c>
      <c r="ASK13" s="2841" t="s">
        <v>5278</v>
      </c>
      <c r="ASL13" s="2841" t="s">
        <v>5279</v>
      </c>
      <c r="ASM13" s="2837" t="s">
        <v>5280</v>
      </c>
      <c r="ASN13" s="2837" t="s">
        <v>5281</v>
      </c>
      <c r="ASO13" s="2837" t="s">
        <v>5282</v>
      </c>
      <c r="ASP13" s="2837" t="s">
        <v>5283</v>
      </c>
      <c r="ASQ13" s="2837" t="s">
        <v>5284</v>
      </c>
      <c r="ASR13" s="2837" t="s">
        <v>5285</v>
      </c>
      <c r="ASS13" s="2837" t="s">
        <v>5286</v>
      </c>
      <c r="AST13" s="2837" t="s">
        <v>5287</v>
      </c>
      <c r="ASU13" s="2837" t="s">
        <v>5288</v>
      </c>
      <c r="ASV13" s="2837" t="s">
        <v>5289</v>
      </c>
      <c r="ASW13" s="2841" t="s">
        <v>5290</v>
      </c>
      <c r="ASX13" s="2841" t="s">
        <v>5291</v>
      </c>
      <c r="ASY13" s="2841" t="s">
        <v>5292</v>
      </c>
      <c r="ASZ13" s="2841" t="s">
        <v>5293</v>
      </c>
      <c r="ATA13" s="2841" t="s">
        <v>5294</v>
      </c>
      <c r="ATB13" s="2841" t="s">
        <v>5295</v>
      </c>
      <c r="ATC13" s="2841" t="s">
        <v>5296</v>
      </c>
      <c r="ATD13" s="2841" t="s">
        <v>5297</v>
      </c>
      <c r="ATE13" s="2841" t="s">
        <v>5298</v>
      </c>
      <c r="ATF13" s="2837" t="s">
        <v>5299</v>
      </c>
      <c r="ATG13" s="2837" t="s">
        <v>5300</v>
      </c>
      <c r="ATH13" s="2837" t="s">
        <v>5301</v>
      </c>
      <c r="ATI13" s="2837" t="s">
        <v>5302</v>
      </c>
      <c r="ATJ13" s="2837" t="s">
        <v>5303</v>
      </c>
      <c r="ATK13" s="2837" t="s">
        <v>5304</v>
      </c>
      <c r="ATL13" s="2837" t="s">
        <v>5305</v>
      </c>
      <c r="ATM13" s="2837" t="s">
        <v>5306</v>
      </c>
      <c r="ATN13" s="2837" t="s">
        <v>5307</v>
      </c>
      <c r="ATO13" s="2837" t="s">
        <v>5308</v>
      </c>
      <c r="ATP13" s="2841" t="s">
        <v>5309</v>
      </c>
      <c r="ATQ13" s="2841" t="s">
        <v>5310</v>
      </c>
      <c r="ATR13" s="2841" t="s">
        <v>5311</v>
      </c>
      <c r="ATS13" s="2841" t="s">
        <v>5312</v>
      </c>
      <c r="ATT13" s="2841" t="s">
        <v>5313</v>
      </c>
      <c r="ATU13" s="2841" t="s">
        <v>5314</v>
      </c>
      <c r="ATV13" s="2841" t="s">
        <v>5315</v>
      </c>
      <c r="ATW13" s="2841" t="s">
        <v>5316</v>
      </c>
      <c r="ATX13" s="2841" t="s">
        <v>5317</v>
      </c>
      <c r="ATY13" s="2837" t="s">
        <v>5318</v>
      </c>
      <c r="ATZ13" s="2837" t="s">
        <v>5319</v>
      </c>
      <c r="AUA13" s="2837" t="s">
        <v>5320</v>
      </c>
      <c r="AUB13" s="2837" t="s">
        <v>5321</v>
      </c>
      <c r="AUC13" s="2837" t="s">
        <v>5322</v>
      </c>
      <c r="AUD13" s="2837" t="s">
        <v>5323</v>
      </c>
      <c r="AUE13" s="2837" t="s">
        <v>5324</v>
      </c>
      <c r="AUF13" s="2837" t="s">
        <v>5325</v>
      </c>
      <c r="AUG13" s="2837" t="s">
        <v>5454</v>
      </c>
      <c r="AUH13" s="2837" t="s">
        <v>5443</v>
      </c>
      <c r="AUI13" s="2841" t="s">
        <v>5326</v>
      </c>
      <c r="AUJ13" s="2841" t="s">
        <v>5327</v>
      </c>
      <c r="AUK13" s="2810" t="s">
        <v>5328</v>
      </c>
      <c r="AUL13" s="2839" t="s">
        <v>5329</v>
      </c>
      <c r="AUM13" s="2839" t="s">
        <v>5330</v>
      </c>
      <c r="AUN13" s="2839" t="s">
        <v>5331</v>
      </c>
      <c r="AUO13" s="2839" t="s">
        <v>5332</v>
      </c>
      <c r="AUP13" s="2843" t="s">
        <v>5333</v>
      </c>
      <c r="AUQ13" s="2841" t="s">
        <v>5462</v>
      </c>
      <c r="AUR13" s="2841" t="s">
        <v>5334</v>
      </c>
      <c r="AUS13" s="2841" t="s">
        <v>5335</v>
      </c>
      <c r="AUT13" s="2841" t="s">
        <v>5336</v>
      </c>
      <c r="AUU13" s="2841" t="s">
        <v>5463</v>
      </c>
      <c r="AUV13" s="2841" t="s">
        <v>5337</v>
      </c>
      <c r="AUW13" s="2841"/>
      <c r="AUX13" s="2841" t="s">
        <v>5338</v>
      </c>
      <c r="AUY13" s="2841" t="s">
        <v>5339</v>
      </c>
      <c r="AUZ13" s="2841" t="s">
        <v>5340</v>
      </c>
      <c r="AVA13" s="2841" t="s">
        <v>1484</v>
      </c>
      <c r="AVB13" s="2841" t="s">
        <v>1485</v>
      </c>
      <c r="AVC13" s="2841" t="s">
        <v>1486</v>
      </c>
      <c r="AVD13" s="2841" t="s">
        <v>1487</v>
      </c>
      <c r="AVE13" s="2841" t="s">
        <v>1488</v>
      </c>
      <c r="AVF13" s="2841" t="s">
        <v>5341</v>
      </c>
      <c r="AVG13" s="2839" t="s">
        <v>5342</v>
      </c>
      <c r="AVH13" s="2841" t="s">
        <v>5343</v>
      </c>
      <c r="AVI13" s="2841" t="s">
        <v>5344</v>
      </c>
      <c r="AVJ13" s="2841" t="s">
        <v>5345</v>
      </c>
      <c r="AVK13" s="2841" t="s">
        <v>5346</v>
      </c>
      <c r="AVL13" s="2857" t="s">
        <v>5347</v>
      </c>
      <c r="AVM13" s="2841" t="s">
        <v>5348</v>
      </c>
      <c r="AVN13" s="2837" t="s">
        <v>5349</v>
      </c>
      <c r="AVO13" s="2841" t="s">
        <v>5350</v>
      </c>
      <c r="AVP13" s="2841" t="s">
        <v>5351</v>
      </c>
      <c r="AVQ13" s="2837" t="s">
        <v>5352</v>
      </c>
      <c r="AVR13" s="2841" t="s">
        <v>5353</v>
      </c>
      <c r="AVS13" s="2841" t="s">
        <v>5354</v>
      </c>
      <c r="AVT13" s="2837" t="s">
        <v>5355</v>
      </c>
      <c r="AVU13" s="2841" t="s">
        <v>5356</v>
      </c>
      <c r="AVV13" s="2841" t="s">
        <v>5357</v>
      </c>
      <c r="AVW13" s="2837" t="s">
        <v>5358</v>
      </c>
      <c r="AVX13" s="2841" t="s">
        <v>5359</v>
      </c>
      <c r="AVY13" s="2878" t="s">
        <v>5360</v>
      </c>
      <c r="AVZ13" s="2857" t="s">
        <v>5361</v>
      </c>
      <c r="AWA13" s="2841" t="s">
        <v>5362</v>
      </c>
      <c r="AWB13" s="2837" t="s">
        <v>5363</v>
      </c>
      <c r="AWC13" s="2837" t="s">
        <v>5364</v>
      </c>
      <c r="AWD13" s="2841" t="s">
        <v>5365</v>
      </c>
      <c r="AWE13" s="2837" t="s">
        <v>5366</v>
      </c>
      <c r="AWF13" s="2837" t="s">
        <v>5367</v>
      </c>
      <c r="AWG13" s="2841" t="s">
        <v>5368</v>
      </c>
      <c r="AWH13" s="2837" t="s">
        <v>5369</v>
      </c>
      <c r="AWI13" s="2853" t="s">
        <v>5370</v>
      </c>
      <c r="AWJ13" s="2837" t="s">
        <v>5371</v>
      </c>
      <c r="AWK13" s="2837" t="s">
        <v>5372</v>
      </c>
      <c r="AWL13" s="2837" t="s">
        <v>5373</v>
      </c>
      <c r="AWM13" s="2837" t="s">
        <v>5374</v>
      </c>
      <c r="AWN13" s="2837" t="s">
        <v>5375</v>
      </c>
      <c r="AWO13" s="2837" t="s">
        <v>5376</v>
      </c>
      <c r="AWP13" s="2837" t="s">
        <v>5377</v>
      </c>
      <c r="AWQ13" s="2837" t="s">
        <v>5378</v>
      </c>
      <c r="AWR13" s="2837" t="s">
        <v>5379</v>
      </c>
      <c r="AWS13" s="2857" t="s">
        <v>5380</v>
      </c>
      <c r="AWT13" s="2841" t="s">
        <v>5381</v>
      </c>
      <c r="AWU13" s="2841" t="s">
        <v>5382</v>
      </c>
      <c r="AWV13" s="2841" t="s">
        <v>5383</v>
      </c>
      <c r="AWW13" s="2841" t="s">
        <v>5384</v>
      </c>
      <c r="AWX13" s="2841" t="s">
        <v>5385</v>
      </c>
      <c r="AWY13" s="2841" t="s">
        <v>5386</v>
      </c>
      <c r="AWZ13" s="2841" t="s">
        <v>5387</v>
      </c>
      <c r="AXA13" s="2841" t="s">
        <v>5388</v>
      </c>
      <c r="AXB13" s="2841" t="s">
        <v>5389</v>
      </c>
      <c r="AXC13" s="2841" t="s">
        <v>5390</v>
      </c>
      <c r="AXD13" s="2841" t="s">
        <v>5391</v>
      </c>
      <c r="AXE13" s="2841" t="s">
        <v>5392</v>
      </c>
      <c r="AXF13" s="2841" t="s">
        <v>5393</v>
      </c>
      <c r="AXG13" s="2841" t="s">
        <v>5394</v>
      </c>
      <c r="AXH13" s="2841" t="s">
        <v>5395</v>
      </c>
      <c r="AXI13" s="2841" t="s">
        <v>5396</v>
      </c>
      <c r="AXJ13" s="2884"/>
      <c r="AXK13" s="2885" t="s">
        <v>7519</v>
      </c>
      <c r="AXL13" s="2885" t="s">
        <v>7520</v>
      </c>
      <c r="AXM13" s="2885" t="s">
        <v>7523</v>
      </c>
      <c r="AXN13" s="2885" t="s">
        <v>7524</v>
      </c>
      <c r="AXO13" s="2885" t="s">
        <v>7525</v>
      </c>
      <c r="AXP13" s="2885" t="s">
        <v>7528</v>
      </c>
      <c r="AXQ13" s="3028" t="s">
        <v>6186</v>
      </c>
      <c r="AXR13" s="3028" t="s">
        <v>6187</v>
      </c>
      <c r="AXS13" s="3028" t="s">
        <v>8068</v>
      </c>
      <c r="AXT13" s="3028" t="s">
        <v>8069</v>
      </c>
      <c r="AXU13" s="3028" t="s">
        <v>6188</v>
      </c>
      <c r="AXV13" s="3028" t="s">
        <v>6189</v>
      </c>
      <c r="AXW13" s="3028" t="s">
        <v>8070</v>
      </c>
      <c r="AXX13" s="3028" t="s">
        <v>8071</v>
      </c>
      <c r="AXY13" s="3028" t="s">
        <v>6190</v>
      </c>
      <c r="AXZ13" s="3028" t="s">
        <v>6191</v>
      </c>
      <c r="AYA13" s="3028" t="s">
        <v>8072</v>
      </c>
      <c r="AYB13" s="3028" t="s">
        <v>8073</v>
      </c>
      <c r="AYC13" s="3028" t="s">
        <v>6194</v>
      </c>
      <c r="AYD13" s="3028" t="s">
        <v>6195</v>
      </c>
      <c r="AYE13" s="3028" t="s">
        <v>8078</v>
      </c>
      <c r="AYF13" s="3028" t="s">
        <v>8079</v>
      </c>
      <c r="AYG13" s="3028" t="s">
        <v>6196</v>
      </c>
      <c r="AYH13" s="3028" t="s">
        <v>6197</v>
      </c>
      <c r="AYI13" s="3028" t="s">
        <v>8080</v>
      </c>
      <c r="AYJ13" s="3028" t="s">
        <v>8081</v>
      </c>
      <c r="AYK13" s="3028" t="s">
        <v>6198</v>
      </c>
      <c r="AYL13" s="3028" t="s">
        <v>6199</v>
      </c>
      <c r="AYM13" s="3028" t="s">
        <v>8082</v>
      </c>
      <c r="AYN13" s="3028" t="s">
        <v>8083</v>
      </c>
      <c r="AYO13" s="3028" t="s">
        <v>6192</v>
      </c>
      <c r="AYP13" s="3028" t="s">
        <v>6193</v>
      </c>
      <c r="AYQ13" s="3028" t="s">
        <v>8038</v>
      </c>
      <c r="AYR13" s="3028" t="s">
        <v>8039</v>
      </c>
      <c r="AYS13" s="3028" t="s">
        <v>6204</v>
      </c>
      <c r="AYT13" s="3028" t="s">
        <v>6205</v>
      </c>
      <c r="AYU13" s="3028" t="s">
        <v>8040</v>
      </c>
      <c r="AYV13" s="3028" t="s">
        <v>8041</v>
      </c>
      <c r="AYW13" s="3028" t="s">
        <v>6206</v>
      </c>
      <c r="AYX13" s="3028" t="s">
        <v>6207</v>
      </c>
      <c r="AYY13" s="3028" t="s">
        <v>8042</v>
      </c>
      <c r="AYZ13" s="3028" t="s">
        <v>8043</v>
      </c>
      <c r="AZA13" s="3028" t="s">
        <v>6208</v>
      </c>
      <c r="AZB13" s="3028" t="s">
        <v>6209</v>
      </c>
      <c r="AZC13" s="3028" t="s">
        <v>8044</v>
      </c>
      <c r="AZD13" s="3028" t="s">
        <v>8045</v>
      </c>
      <c r="AZE13" s="3028" t="s">
        <v>6210</v>
      </c>
      <c r="AZF13" s="3028" t="s">
        <v>6211</v>
      </c>
      <c r="AZG13" s="3028" t="s">
        <v>8046</v>
      </c>
      <c r="AZH13" s="3028" t="s">
        <v>8047</v>
      </c>
      <c r="AZI13" s="3028" t="s">
        <v>6212</v>
      </c>
      <c r="AZJ13" s="3028" t="s">
        <v>6213</v>
      </c>
      <c r="AZK13" s="3028" t="s">
        <v>8048</v>
      </c>
      <c r="AZL13" s="3028" t="s">
        <v>8049</v>
      </c>
      <c r="AZM13" s="3028" t="s">
        <v>6214</v>
      </c>
      <c r="AZN13" s="3028" t="s">
        <v>6215</v>
      </c>
      <c r="AZO13" s="3028" t="s">
        <v>8050</v>
      </c>
      <c r="AZP13" s="3028" t="s">
        <v>8051</v>
      </c>
      <c r="AZQ13" s="3028" t="s">
        <v>6216</v>
      </c>
      <c r="AZR13" s="3028" t="s">
        <v>6217</v>
      </c>
      <c r="AZS13" s="3028" t="s">
        <v>8052</v>
      </c>
      <c r="AZT13" s="3028" t="s">
        <v>8053</v>
      </c>
      <c r="AZU13" s="3028" t="s">
        <v>6218</v>
      </c>
      <c r="AZV13" s="3028" t="s">
        <v>6219</v>
      </c>
      <c r="AZW13" s="3028" t="s">
        <v>8054</v>
      </c>
      <c r="AZX13" s="3028" t="s">
        <v>8055</v>
      </c>
      <c r="AZY13" s="3028" t="s">
        <v>6220</v>
      </c>
      <c r="AZZ13" s="3028" t="s">
        <v>6221</v>
      </c>
      <c r="BAA13" s="3028" t="s">
        <v>8116</v>
      </c>
      <c r="BAB13" s="3028" t="s">
        <v>8117</v>
      </c>
      <c r="BAC13" s="3028" t="s">
        <v>6222</v>
      </c>
      <c r="BAD13" s="3028" t="s">
        <v>6223</v>
      </c>
      <c r="BAE13" s="3028" t="s">
        <v>8118</v>
      </c>
      <c r="BAF13" s="3028" t="s">
        <v>8119</v>
      </c>
      <c r="BAG13" s="3028" t="s">
        <v>6224</v>
      </c>
      <c r="BAH13" s="3028" t="s">
        <v>6225</v>
      </c>
      <c r="BAI13" s="3028" t="s">
        <v>8120</v>
      </c>
      <c r="BAJ13" s="3028" t="s">
        <v>8121</v>
      </c>
      <c r="BAK13" s="3028" t="s">
        <v>6226</v>
      </c>
      <c r="BAL13" s="3028" t="s">
        <v>6227</v>
      </c>
      <c r="BAM13" s="3028" t="s">
        <v>8122</v>
      </c>
      <c r="BAN13" s="3028" t="s">
        <v>8123</v>
      </c>
      <c r="BAO13" s="3028" t="s">
        <v>6228</v>
      </c>
      <c r="BAP13" s="3028" t="s">
        <v>6229</v>
      </c>
      <c r="BAQ13" s="3028" t="s">
        <v>8124</v>
      </c>
      <c r="BAR13" s="3028" t="s">
        <v>8125</v>
      </c>
      <c r="BAS13" s="3028" t="s">
        <v>6230</v>
      </c>
      <c r="BAT13" s="3028" t="s">
        <v>6231</v>
      </c>
      <c r="BAU13" s="3028" t="s">
        <v>8126</v>
      </c>
      <c r="BAV13" s="3028" t="s">
        <v>8127</v>
      </c>
      <c r="BAW13" s="3896" t="s">
        <v>8911</v>
      </c>
      <c r="BAX13" s="3896" t="s">
        <v>8912</v>
      </c>
      <c r="BAY13" s="3896" t="s">
        <v>8913</v>
      </c>
      <c r="BAZ13" s="3896" t="s">
        <v>8914</v>
      </c>
      <c r="BBA13" s="3028" t="s">
        <v>6232</v>
      </c>
      <c r="BBB13" s="3028" t="s">
        <v>6233</v>
      </c>
      <c r="BBC13" s="3028" t="s">
        <v>8128</v>
      </c>
      <c r="BBD13" s="3028" t="s">
        <v>8129</v>
      </c>
      <c r="BBE13" s="3028" t="s">
        <v>6234</v>
      </c>
      <c r="BBF13" s="3028" t="s">
        <v>6235</v>
      </c>
      <c r="BBG13" s="3028" t="s">
        <v>8130</v>
      </c>
      <c r="BBH13" s="3028" t="s">
        <v>8131</v>
      </c>
      <c r="BBI13" s="3028" t="s">
        <v>6236</v>
      </c>
      <c r="BBJ13" s="3028" t="s">
        <v>6237</v>
      </c>
      <c r="BBK13" s="3028" t="s">
        <v>8132</v>
      </c>
      <c r="BBL13" s="3028" t="s">
        <v>8133</v>
      </c>
      <c r="BBM13" s="3028" t="s">
        <v>6238</v>
      </c>
      <c r="BBN13" s="3028" t="s">
        <v>6239</v>
      </c>
      <c r="BBO13" s="3028" t="s">
        <v>8134</v>
      </c>
      <c r="BBP13" s="3028" t="s">
        <v>8195</v>
      </c>
      <c r="BBQ13" s="3028" t="s">
        <v>6240</v>
      </c>
      <c r="BBR13" s="3028" t="s">
        <v>6241</v>
      </c>
      <c r="BBS13" s="3028" t="s">
        <v>8135</v>
      </c>
      <c r="BBT13" s="3028" t="s">
        <v>8136</v>
      </c>
      <c r="BBU13" s="3028" t="s">
        <v>6242</v>
      </c>
      <c r="BBV13" s="3028" t="s">
        <v>6243</v>
      </c>
      <c r="BBW13" s="3028" t="s">
        <v>8137</v>
      </c>
      <c r="BBX13" s="3028" t="s">
        <v>8196</v>
      </c>
      <c r="BBY13" s="3028" t="s">
        <v>6244</v>
      </c>
      <c r="BBZ13" s="3028" t="s">
        <v>6245</v>
      </c>
      <c r="BCA13" s="3028" t="s">
        <v>8138</v>
      </c>
      <c r="BCB13" s="3028" t="s">
        <v>8139</v>
      </c>
      <c r="BCC13" s="3028" t="s">
        <v>6246</v>
      </c>
      <c r="BCD13" s="3028" t="s">
        <v>6247</v>
      </c>
      <c r="BCE13" s="3028" t="s">
        <v>8198</v>
      </c>
      <c r="BCF13" s="3028" t="s">
        <v>8197</v>
      </c>
      <c r="BCG13" s="3028" t="s">
        <v>6248</v>
      </c>
      <c r="BCH13" s="3028" t="s">
        <v>6249</v>
      </c>
      <c r="BCI13" s="3028" t="s">
        <v>8140</v>
      </c>
      <c r="BCJ13" s="3028" t="s">
        <v>8141</v>
      </c>
      <c r="BCK13" s="3028" t="s">
        <v>6250</v>
      </c>
      <c r="BCL13" s="3028" t="s">
        <v>6251</v>
      </c>
      <c r="BCM13" s="3028" t="s">
        <v>8142</v>
      </c>
      <c r="BCN13" s="3028" t="s">
        <v>8143</v>
      </c>
      <c r="BCO13" s="3028" t="s">
        <v>6252</v>
      </c>
      <c r="BCP13" s="3028" t="s">
        <v>6253</v>
      </c>
      <c r="BCQ13" s="3028" t="s">
        <v>8144</v>
      </c>
      <c r="BCR13" s="3028" t="s">
        <v>8145</v>
      </c>
      <c r="BCS13" s="3028" t="s">
        <v>6257</v>
      </c>
      <c r="BCT13" s="3028" t="s">
        <v>6258</v>
      </c>
      <c r="BCU13" s="3028" t="s">
        <v>8146</v>
      </c>
      <c r="BCV13" s="3028" t="s">
        <v>8147</v>
      </c>
      <c r="BCW13" s="3028" t="s">
        <v>6259</v>
      </c>
      <c r="BCX13" s="3028" t="s">
        <v>6260</v>
      </c>
      <c r="BCY13" s="3028" t="s">
        <v>8148</v>
      </c>
      <c r="BCZ13" s="3028" t="s">
        <v>8149</v>
      </c>
      <c r="BDA13" s="3028" t="s">
        <v>6261</v>
      </c>
      <c r="BDB13" s="3028" t="s">
        <v>6262</v>
      </c>
      <c r="BDC13" s="3028" t="s">
        <v>8150</v>
      </c>
      <c r="BDD13" s="3028" t="s">
        <v>8151</v>
      </c>
      <c r="BDE13" s="3028" t="s">
        <v>6263</v>
      </c>
      <c r="BDF13" s="3028" t="s">
        <v>6264</v>
      </c>
      <c r="BDG13" s="3028" t="s">
        <v>8152</v>
      </c>
      <c r="BDH13" s="3028" t="s">
        <v>8153</v>
      </c>
      <c r="BDI13" s="3028" t="s">
        <v>6265</v>
      </c>
      <c r="BDJ13" s="3028" t="s">
        <v>6266</v>
      </c>
      <c r="BDK13" s="3028" t="s">
        <v>8154</v>
      </c>
      <c r="BDL13" s="3028" t="s">
        <v>8155</v>
      </c>
      <c r="BDM13" s="3028" t="s">
        <v>6267</v>
      </c>
      <c r="BDN13" s="3028" t="s">
        <v>6268</v>
      </c>
      <c r="BDO13" s="3028" t="s">
        <v>8156</v>
      </c>
      <c r="BDP13" s="3028" t="s">
        <v>8157</v>
      </c>
      <c r="BDQ13" s="3028" t="s">
        <v>6269</v>
      </c>
      <c r="BDR13" s="3028" t="s">
        <v>6270</v>
      </c>
      <c r="BDS13" s="3028" t="s">
        <v>8158</v>
      </c>
      <c r="BDT13" s="3028" t="s">
        <v>8159</v>
      </c>
      <c r="BDU13" s="3028" t="s">
        <v>6271</v>
      </c>
      <c r="BDV13" s="3028" t="s">
        <v>6272</v>
      </c>
      <c r="BDW13" s="3028" t="s">
        <v>8160</v>
      </c>
      <c r="BDX13" s="3028" t="s">
        <v>8161</v>
      </c>
      <c r="BDY13" s="3028" t="s">
        <v>6273</v>
      </c>
      <c r="BDZ13" s="3028" t="s">
        <v>6274</v>
      </c>
      <c r="BEA13" s="3028" t="s">
        <v>8162</v>
      </c>
      <c r="BEB13" s="3028" t="s">
        <v>8163</v>
      </c>
      <c r="BEC13" s="3028" t="s">
        <v>6275</v>
      </c>
      <c r="BED13" s="3028" t="s">
        <v>6276</v>
      </c>
      <c r="BEE13" s="3028" t="s">
        <v>8164</v>
      </c>
      <c r="BEF13" s="3028" t="s">
        <v>8165</v>
      </c>
      <c r="BEG13" s="3028" t="s">
        <v>6277</v>
      </c>
      <c r="BEH13" s="3028" t="s">
        <v>6278</v>
      </c>
      <c r="BEI13" s="3028" t="s">
        <v>8166</v>
      </c>
      <c r="BEJ13" s="3028" t="s">
        <v>8167</v>
      </c>
      <c r="BEK13" s="3028" t="s">
        <v>6279</v>
      </c>
      <c r="BEL13" s="3028" t="s">
        <v>6280</v>
      </c>
      <c r="BEM13" s="3028" t="s">
        <v>8168</v>
      </c>
      <c r="BEN13" s="3028" t="s">
        <v>8169</v>
      </c>
      <c r="BEO13" s="3028" t="s">
        <v>6281</v>
      </c>
      <c r="BEP13" s="3028" t="s">
        <v>6282</v>
      </c>
      <c r="BEQ13" s="3028" t="s">
        <v>8170</v>
      </c>
      <c r="BER13" s="3028" t="s">
        <v>8171</v>
      </c>
      <c r="BES13" s="3028" t="s">
        <v>6283</v>
      </c>
      <c r="BET13" s="3028" t="s">
        <v>6284</v>
      </c>
      <c r="BEU13" s="3028" t="s">
        <v>8172</v>
      </c>
      <c r="BEV13" s="3028" t="s">
        <v>8173</v>
      </c>
      <c r="BEW13" s="3031" t="s">
        <v>6286</v>
      </c>
      <c r="BEX13" s="3028" t="s">
        <v>6287</v>
      </c>
      <c r="BEY13" s="3031"/>
      <c r="BEZ13" s="3028" t="s">
        <v>8200</v>
      </c>
      <c r="BFA13" s="3028" t="s">
        <v>6288</v>
      </c>
      <c r="BFB13" s="3028" t="s">
        <v>6289</v>
      </c>
      <c r="BFC13" s="3031"/>
      <c r="BFD13" s="3028" t="s">
        <v>8199</v>
      </c>
      <c r="BFE13" s="3028" t="s">
        <v>6290</v>
      </c>
      <c r="BFF13" s="3028" t="s">
        <v>6291</v>
      </c>
      <c r="BFG13" s="3028" t="s">
        <v>8174</v>
      </c>
      <c r="BFH13" s="3028" t="s">
        <v>8175</v>
      </c>
      <c r="BFI13" s="2886" t="s">
        <v>5902</v>
      </c>
      <c r="BFJ13" s="2887" t="s">
        <v>5903</v>
      </c>
      <c r="BFK13" s="2887" t="s">
        <v>5904</v>
      </c>
      <c r="BFL13" s="2887" t="s">
        <v>5905</v>
      </c>
      <c r="BFM13" s="2887" t="s">
        <v>5906</v>
      </c>
      <c r="BFN13" s="2887" t="s">
        <v>5907</v>
      </c>
      <c r="BFO13" s="2887" t="s">
        <v>5908</v>
      </c>
      <c r="BFP13" s="2887" t="s">
        <v>5909</v>
      </c>
      <c r="BFQ13" s="2887" t="s">
        <v>5910</v>
      </c>
      <c r="BFR13" s="2887" t="s">
        <v>5911</v>
      </c>
      <c r="BFS13" s="2857" t="s">
        <v>5927</v>
      </c>
      <c r="BFT13" s="2841" t="s">
        <v>5928</v>
      </c>
      <c r="BFU13" s="2841" t="s">
        <v>5929</v>
      </c>
      <c r="BFV13" s="2841" t="s">
        <v>5930</v>
      </c>
      <c r="BFW13" s="2841" t="s">
        <v>5931</v>
      </c>
      <c r="BFX13" s="2841" t="s">
        <v>5932</v>
      </c>
      <c r="BFY13" s="2841" t="s">
        <v>5933</v>
      </c>
      <c r="BFZ13" s="2841" t="s">
        <v>5934</v>
      </c>
      <c r="BGA13" s="2841" t="s">
        <v>5935</v>
      </c>
      <c r="BGB13" s="2841" t="s">
        <v>5936</v>
      </c>
      <c r="BGC13" s="2857" t="s">
        <v>5948</v>
      </c>
      <c r="BGD13" s="2841" t="s">
        <v>5949</v>
      </c>
      <c r="BGE13" s="2841" t="s">
        <v>5950</v>
      </c>
      <c r="BGF13" s="2841" t="s">
        <v>5951</v>
      </c>
      <c r="BGG13" s="2841" t="s">
        <v>5952</v>
      </c>
      <c r="BGH13" s="2841" t="s">
        <v>5953</v>
      </c>
      <c r="BGI13" s="2841" t="s">
        <v>5954</v>
      </c>
      <c r="BGJ13" s="2841" t="s">
        <v>5955</v>
      </c>
      <c r="BGK13" s="2841" t="s">
        <v>5956</v>
      </c>
      <c r="BGL13" s="2841" t="s">
        <v>5957</v>
      </c>
      <c r="BGM13" s="2857" t="s">
        <v>6022</v>
      </c>
      <c r="BGN13" s="2841" t="s">
        <v>6023</v>
      </c>
      <c r="BGO13" s="2841" t="s">
        <v>6292</v>
      </c>
      <c r="BGP13" s="2841" t="s">
        <v>6293</v>
      </c>
      <c r="BGQ13" s="2841" t="s">
        <v>6024</v>
      </c>
      <c r="BGR13" s="2841" t="s">
        <v>6025</v>
      </c>
      <c r="BGS13" s="2841" t="s">
        <v>6026</v>
      </c>
      <c r="BGT13" s="2841" t="s">
        <v>6027</v>
      </c>
      <c r="BGU13" s="2841" t="s">
        <v>6028</v>
      </c>
      <c r="BGV13" s="2841" t="s">
        <v>6029</v>
      </c>
      <c r="BGW13" s="2857" t="s">
        <v>6030</v>
      </c>
      <c r="BGX13" s="2841" t="s">
        <v>6031</v>
      </c>
      <c r="BGY13" s="2841" t="s">
        <v>6032</v>
      </c>
      <c r="BGZ13" s="2841" t="s">
        <v>6297</v>
      </c>
      <c r="BHA13" s="2841" t="s">
        <v>6033</v>
      </c>
      <c r="BHB13" s="2841" t="s">
        <v>6034</v>
      </c>
      <c r="BHC13" s="2841" t="s">
        <v>6035</v>
      </c>
      <c r="BHD13" s="2841" t="s">
        <v>6036</v>
      </c>
      <c r="BHE13" s="2841" t="s">
        <v>6037</v>
      </c>
      <c r="BHF13" s="2841" t="s">
        <v>6038</v>
      </c>
      <c r="BHG13" s="2857" t="s">
        <v>6039</v>
      </c>
      <c r="BHH13" s="2841" t="s">
        <v>6040</v>
      </c>
      <c r="BHI13" s="2841" t="s">
        <v>6041</v>
      </c>
      <c r="BHJ13" s="2841" t="s">
        <v>6042</v>
      </c>
      <c r="BHK13" s="2841" t="s">
        <v>6043</v>
      </c>
      <c r="BHL13" s="2841" t="s">
        <v>6044</v>
      </c>
      <c r="BHM13" s="2841" t="s">
        <v>6045</v>
      </c>
      <c r="BHN13" s="2841" t="s">
        <v>6046</v>
      </c>
      <c r="BHO13" s="2841" t="s">
        <v>6047</v>
      </c>
      <c r="BHP13" s="2841" t="s">
        <v>6048</v>
      </c>
      <c r="BHQ13" s="2857" t="s">
        <v>6049</v>
      </c>
      <c r="BHR13" s="2841" t="s">
        <v>6050</v>
      </c>
      <c r="BHS13" s="2841" t="s">
        <v>6051</v>
      </c>
      <c r="BHT13" s="2841" t="s">
        <v>6305</v>
      </c>
      <c r="BHU13" s="2841" t="s">
        <v>6052</v>
      </c>
      <c r="BHV13" s="2841" t="s">
        <v>6053</v>
      </c>
      <c r="BHW13" s="2841" t="s">
        <v>6054</v>
      </c>
      <c r="BHX13" s="2841" t="s">
        <v>6055</v>
      </c>
      <c r="BHY13" s="2841" t="s">
        <v>6056</v>
      </c>
      <c r="BHZ13" s="2841" t="s">
        <v>6057</v>
      </c>
      <c r="BIA13" s="2857" t="s">
        <v>6058</v>
      </c>
      <c r="BIB13" s="2841" t="s">
        <v>6059</v>
      </c>
      <c r="BIC13" s="2841" t="s">
        <v>6060</v>
      </c>
      <c r="BID13" s="2841" t="s">
        <v>6061</v>
      </c>
      <c r="BIE13" s="2841" t="s">
        <v>6061</v>
      </c>
      <c r="BIF13" s="2841" t="s">
        <v>6062</v>
      </c>
      <c r="BIG13" s="2841" t="s">
        <v>7665</v>
      </c>
      <c r="BIH13" s="2857" t="s">
        <v>6063</v>
      </c>
      <c r="BII13" s="2841" t="s">
        <v>6064</v>
      </c>
      <c r="BIJ13" s="2841" t="s">
        <v>6065</v>
      </c>
      <c r="BIK13" s="2857" t="s">
        <v>6066</v>
      </c>
      <c r="BIL13" s="2841" t="s">
        <v>6067</v>
      </c>
      <c r="BIM13" s="2841" t="s">
        <v>6068</v>
      </c>
      <c r="BIN13" s="2841" t="s">
        <v>6069</v>
      </c>
      <c r="BIO13" s="2857"/>
      <c r="BIP13" s="2841"/>
      <c r="BIQ13" s="2841"/>
      <c r="BIR13" s="2841"/>
      <c r="BIS13" s="2841"/>
      <c r="BIT13" s="2841"/>
      <c r="BIU13" s="2841"/>
      <c r="BIV13" s="2841"/>
      <c r="BIW13" s="2841"/>
      <c r="BIX13" s="2841"/>
      <c r="BIY13" s="2841" t="s">
        <v>6070</v>
      </c>
      <c r="BIZ13" s="2841" t="s">
        <v>7668</v>
      </c>
      <c r="BJA13" s="2888" t="s">
        <v>6310</v>
      </c>
      <c r="BJB13" s="2889" t="s">
        <v>6311</v>
      </c>
      <c r="BJC13" s="2889" t="s">
        <v>6309</v>
      </c>
      <c r="BJD13" s="2889" t="s">
        <v>6361</v>
      </c>
      <c r="BJE13" s="2889" t="s">
        <v>6365</v>
      </c>
      <c r="BJF13" s="2889" t="s">
        <v>6312</v>
      </c>
      <c r="BJG13" s="2889" t="s">
        <v>6362</v>
      </c>
      <c r="BJH13" s="2889" t="s">
        <v>6367</v>
      </c>
      <c r="BJI13" s="2889" t="s">
        <v>6313</v>
      </c>
      <c r="BJJ13" s="2889" t="s">
        <v>6363</v>
      </c>
      <c r="BJK13" s="2890" t="s">
        <v>6369</v>
      </c>
      <c r="BJL13" s="2888" t="s">
        <v>6350</v>
      </c>
      <c r="BJM13" s="2889" t="s">
        <v>6355</v>
      </c>
      <c r="BJN13" s="2889" t="s">
        <v>6356</v>
      </c>
      <c r="BJO13" s="2889" t="s">
        <v>6371</v>
      </c>
      <c r="BJP13" s="2890" t="s">
        <v>6357</v>
      </c>
      <c r="BJQ13" s="2888" t="s">
        <v>6352</v>
      </c>
      <c r="BJR13" s="2889" t="s">
        <v>6358</v>
      </c>
      <c r="BJS13" s="2889" t="s">
        <v>6359</v>
      </c>
      <c r="BJT13" s="2889" t="s">
        <v>6372</v>
      </c>
      <c r="BJU13" s="2890" t="s">
        <v>6360</v>
      </c>
      <c r="BJV13" s="2857" t="s">
        <v>6071</v>
      </c>
      <c r="BJW13" s="2841" t="s">
        <v>6072</v>
      </c>
      <c r="BJX13" s="2857" t="s">
        <v>6136</v>
      </c>
      <c r="BJY13" s="2841" t="s">
        <v>6137</v>
      </c>
      <c r="BJZ13" s="2887" t="s">
        <v>6105</v>
      </c>
      <c r="BKA13" s="2887" t="s">
        <v>6106</v>
      </c>
      <c r="BKB13" s="2887" t="s">
        <v>6107</v>
      </c>
      <c r="BKC13" s="2887" t="s">
        <v>6108</v>
      </c>
      <c r="BKD13" s="2887" t="s">
        <v>6109</v>
      </c>
      <c r="BKE13" s="2887" t="s">
        <v>6110</v>
      </c>
      <c r="BKF13" s="2887" t="s">
        <v>6111</v>
      </c>
      <c r="BKG13" s="2887" t="s">
        <v>6112</v>
      </c>
      <c r="BKH13" s="2886" t="s">
        <v>6113</v>
      </c>
      <c r="BKI13" s="2887" t="s">
        <v>6114</v>
      </c>
      <c r="BKJ13" s="2887" t="s">
        <v>6115</v>
      </c>
      <c r="BKK13" s="2887" t="s">
        <v>8942</v>
      </c>
      <c r="BKL13" s="2887" t="s">
        <v>6116</v>
      </c>
      <c r="BKM13" s="2887" t="s">
        <v>6117</v>
      </c>
      <c r="BKN13" s="2887" t="s">
        <v>6118</v>
      </c>
      <c r="BKO13" s="2887" t="s">
        <v>6119</v>
      </c>
      <c r="BKP13" s="2887" t="s">
        <v>6120</v>
      </c>
      <c r="BKQ13" s="2887" t="s">
        <v>6121</v>
      </c>
      <c r="BKR13" s="2886" t="s">
        <v>6122</v>
      </c>
      <c r="BKS13" s="2887" t="s">
        <v>6123</v>
      </c>
      <c r="BKT13" s="2887" t="s">
        <v>6124</v>
      </c>
      <c r="BKU13" s="2887" t="s">
        <v>6321</v>
      </c>
      <c r="BKV13" s="2887" t="s">
        <v>6125</v>
      </c>
      <c r="BKW13" s="2887" t="s">
        <v>6126</v>
      </c>
      <c r="BKX13" s="2887" t="s">
        <v>6127</v>
      </c>
      <c r="BKY13" s="2887" t="s">
        <v>6128</v>
      </c>
      <c r="BKZ13" s="2887" t="s">
        <v>6129</v>
      </c>
      <c r="BLA13" s="2887" t="s">
        <v>6130</v>
      </c>
      <c r="BLB13" s="2888" t="s">
        <v>6326</v>
      </c>
      <c r="BLC13" s="2889" t="s">
        <v>6327</v>
      </c>
      <c r="BLD13" s="2890" t="s">
        <v>6328</v>
      </c>
      <c r="BLE13" s="2888" t="s">
        <v>6329</v>
      </c>
      <c r="BLF13" s="2889" t="s">
        <v>6330</v>
      </c>
      <c r="BLG13" s="2890" t="s">
        <v>6331</v>
      </c>
      <c r="BLH13" s="2888" t="s">
        <v>6332</v>
      </c>
      <c r="BLI13" s="2889" t="s">
        <v>6333</v>
      </c>
      <c r="BLJ13" s="2890" t="s">
        <v>6334</v>
      </c>
      <c r="BLK13" s="2888" t="s">
        <v>6335</v>
      </c>
      <c r="BLL13" s="2889" t="s">
        <v>6336</v>
      </c>
      <c r="BLM13" s="2890" t="s">
        <v>6337</v>
      </c>
      <c r="BLN13" s="2888" t="s">
        <v>6338</v>
      </c>
      <c r="BLO13" s="2889" t="s">
        <v>6339</v>
      </c>
      <c r="BLP13" s="2890" t="s">
        <v>6340</v>
      </c>
      <c r="BLQ13" s="2888" t="s">
        <v>6341</v>
      </c>
      <c r="BLR13" s="2889" t="s">
        <v>6342</v>
      </c>
      <c r="BLS13" s="2890" t="s">
        <v>6343</v>
      </c>
      <c r="BLT13" s="2888" t="s">
        <v>6344</v>
      </c>
      <c r="BLU13" s="2889" t="s">
        <v>6345</v>
      </c>
      <c r="BLV13" s="2890" t="s">
        <v>6346</v>
      </c>
      <c r="BLW13" s="2888" t="s">
        <v>6347</v>
      </c>
      <c r="BLX13" s="2889" t="s">
        <v>6348</v>
      </c>
      <c r="BLY13" s="2890" t="s">
        <v>6349</v>
      </c>
      <c r="BLZ13" s="2891" t="s">
        <v>7090</v>
      </c>
      <c r="BMA13" s="2892" t="s">
        <v>7091</v>
      </c>
      <c r="BMB13" s="2892" t="s">
        <v>7092</v>
      </c>
      <c r="BMC13" s="2891" t="s">
        <v>7093</v>
      </c>
      <c r="BMD13" s="2892" t="s">
        <v>7094</v>
      </c>
      <c r="BME13" s="2892" t="s">
        <v>7095</v>
      </c>
      <c r="BMF13" s="2891" t="s">
        <v>7096</v>
      </c>
      <c r="BMG13" s="2892" t="s">
        <v>7097</v>
      </c>
      <c r="BMH13" s="2892" t="s">
        <v>7098</v>
      </c>
      <c r="BMI13" s="2891" t="s">
        <v>7099</v>
      </c>
      <c r="BMJ13" s="2892" t="s">
        <v>7100</v>
      </c>
      <c r="BMK13" s="2892" t="s">
        <v>7101</v>
      </c>
      <c r="BML13" s="2891" t="s">
        <v>7102</v>
      </c>
      <c r="BMM13" s="2892" t="s">
        <v>7103</v>
      </c>
      <c r="BMN13" s="2892" t="s">
        <v>7104</v>
      </c>
      <c r="BMO13" s="2891" t="s">
        <v>7105</v>
      </c>
      <c r="BMP13" s="2892" t="s">
        <v>7106</v>
      </c>
      <c r="BMQ13" s="2892" t="s">
        <v>7107</v>
      </c>
      <c r="BMR13" s="2891" t="s">
        <v>7108</v>
      </c>
      <c r="BMS13" s="2892" t="s">
        <v>7109</v>
      </c>
      <c r="BMT13" s="2892" t="s">
        <v>7110</v>
      </c>
      <c r="BMU13" s="2891" t="s">
        <v>7111</v>
      </c>
      <c r="BMV13" s="2892" t="s">
        <v>7112</v>
      </c>
      <c r="BMW13" s="2892" t="s">
        <v>7113</v>
      </c>
      <c r="BMX13" s="2891" t="s">
        <v>7114</v>
      </c>
      <c r="BMY13" s="2892" t="s">
        <v>7115</v>
      </c>
      <c r="BMZ13" s="2892" t="s">
        <v>7116</v>
      </c>
      <c r="BNA13" s="2891" t="s">
        <v>7117</v>
      </c>
      <c r="BNB13" s="2892" t="s">
        <v>7118</v>
      </c>
      <c r="BNC13" s="2892" t="s">
        <v>7119</v>
      </c>
      <c r="BND13" s="2891" t="s">
        <v>7120</v>
      </c>
      <c r="BNE13" s="2892" t="s">
        <v>7121</v>
      </c>
      <c r="BNF13" s="2892" t="s">
        <v>7122</v>
      </c>
      <c r="BNG13" s="2891" t="s">
        <v>7123</v>
      </c>
      <c r="BNH13" s="2892" t="s">
        <v>7124</v>
      </c>
      <c r="BNI13" s="2892" t="s">
        <v>7125</v>
      </c>
      <c r="BNJ13" s="2891" t="s">
        <v>7126</v>
      </c>
      <c r="BNK13" s="2892" t="s">
        <v>7127</v>
      </c>
      <c r="BNL13" s="2892" t="s">
        <v>7128</v>
      </c>
      <c r="BNM13" s="2891" t="s">
        <v>7129</v>
      </c>
      <c r="BNN13" s="2892" t="s">
        <v>7130</v>
      </c>
      <c r="BNO13" s="2892" t="s">
        <v>7131</v>
      </c>
      <c r="BNP13" s="2893"/>
      <c r="BNQ13" s="2894" t="s">
        <v>7649</v>
      </c>
      <c r="BNR13" s="2894" t="s">
        <v>7650</v>
      </c>
      <c r="BNS13" s="2894"/>
      <c r="BNT13" s="2894" t="s">
        <v>7651</v>
      </c>
      <c r="BNU13" s="2894" t="s">
        <v>7652</v>
      </c>
      <c r="BNV13" s="2895" t="s">
        <v>7654</v>
      </c>
      <c r="BNW13" s="2895" t="s">
        <v>7655</v>
      </c>
    </row>
    <row r="14" spans="1:1739" s="754" customFormat="1" ht="19.5" thickTop="1" x14ac:dyDescent="0.2">
      <c r="A14" s="3232"/>
      <c r="B14" s="3233"/>
      <c r="C14" s="3233"/>
      <c r="D14" s="3233"/>
      <c r="E14" s="3233"/>
      <c r="F14" s="3234"/>
      <c r="G14" s="3235"/>
      <c r="H14" s="3236"/>
      <c r="I14" s="3237"/>
      <c r="J14" s="3238"/>
      <c r="K14" s="3239"/>
      <c r="L14" s="3240"/>
      <c r="M14" s="3240"/>
      <c r="N14" s="3241"/>
      <c r="O14" s="3239"/>
      <c r="P14" s="3240" t="s">
        <v>1590</v>
      </c>
      <c r="Q14" s="3240" t="s">
        <v>1591</v>
      </c>
      <c r="R14" s="3241" t="s">
        <v>1591</v>
      </c>
      <c r="S14" s="3239"/>
      <c r="T14" s="3240"/>
      <c r="U14" s="3241"/>
      <c r="V14" s="3239"/>
      <c r="W14" s="3240"/>
      <c r="X14" s="3240"/>
      <c r="Y14" s="3241"/>
      <c r="Z14" s="3239"/>
      <c r="AA14" s="3240" t="s">
        <v>1590</v>
      </c>
      <c r="AB14" s="3240" t="s">
        <v>1591</v>
      </c>
      <c r="AC14" s="3241" t="s">
        <v>1591</v>
      </c>
      <c r="AD14" s="3242"/>
      <c r="AE14" s="3243"/>
      <c r="AF14" s="3239"/>
      <c r="AG14" s="3244"/>
      <c r="AH14" s="3243"/>
      <c r="AI14" s="3245"/>
      <c r="AJ14" s="3244"/>
      <c r="AK14" s="3243"/>
      <c r="AL14" s="3239"/>
      <c r="AM14" s="3244"/>
      <c r="AN14" s="3244"/>
      <c r="AO14" s="4083"/>
      <c r="AP14" s="3246" t="s">
        <v>5744</v>
      </c>
      <c r="AQ14" s="3247" t="s">
        <v>1632</v>
      </c>
      <c r="AR14" s="3248" t="s">
        <v>5744</v>
      </c>
      <c r="AS14" s="3247" t="s">
        <v>1632</v>
      </c>
      <c r="AT14" s="3248"/>
      <c r="AU14" s="3247"/>
      <c r="AV14" s="3239"/>
      <c r="AW14" s="3238"/>
      <c r="AX14" s="3237"/>
      <c r="AY14" s="3238"/>
      <c r="AZ14" s="3239"/>
      <c r="BA14" s="3249"/>
      <c r="BB14" s="3250"/>
      <c r="BC14" s="3251"/>
      <c r="BD14" s="3239"/>
      <c r="BE14" s="3237"/>
      <c r="BF14" s="3243" t="s">
        <v>1591</v>
      </c>
      <c r="BG14" s="3239"/>
      <c r="BH14" s="3237" t="s">
        <v>1596</v>
      </c>
      <c r="BI14" s="3243" t="s">
        <v>1591</v>
      </c>
      <c r="BJ14" s="3239"/>
      <c r="BK14" s="3240" t="s">
        <v>1599</v>
      </c>
      <c r="BL14" s="3243" t="s">
        <v>1591</v>
      </c>
      <c r="BM14" s="3239"/>
      <c r="BN14" s="3240" t="s">
        <v>1599</v>
      </c>
      <c r="BO14" s="3243" t="s">
        <v>1591</v>
      </c>
      <c r="BP14" s="3239"/>
      <c r="BQ14" s="3240" t="s">
        <v>1599</v>
      </c>
      <c r="BR14" s="3243" t="s">
        <v>1591</v>
      </c>
      <c r="BS14" s="3239"/>
      <c r="BT14" s="3240"/>
      <c r="BU14" s="3243" t="s">
        <v>1591</v>
      </c>
      <c r="BV14" s="3239"/>
      <c r="BW14" s="3252"/>
      <c r="BX14" s="3243" t="s">
        <v>1626</v>
      </c>
      <c r="BY14" s="3239"/>
      <c r="BZ14" s="3252" t="s">
        <v>2801</v>
      </c>
      <c r="CA14" s="3243" t="s">
        <v>1626</v>
      </c>
      <c r="CB14" s="3239"/>
      <c r="CC14" s="3240" t="s">
        <v>2801</v>
      </c>
      <c r="CD14" s="3243" t="s">
        <v>1626</v>
      </c>
      <c r="CE14" s="3239"/>
      <c r="CF14" s="3240" t="s">
        <v>2801</v>
      </c>
      <c r="CG14" s="3243" t="s">
        <v>1626</v>
      </c>
      <c r="CH14" s="3239"/>
      <c r="CI14" s="3240" t="s">
        <v>2801</v>
      </c>
      <c r="CJ14" s="3243" t="s">
        <v>1626</v>
      </c>
      <c r="CK14" s="3239"/>
      <c r="CL14" s="3240"/>
      <c r="CM14" s="3244" t="s">
        <v>1626</v>
      </c>
      <c r="CN14" s="3248" t="s">
        <v>5622</v>
      </c>
      <c r="CO14" s="3246" t="s">
        <v>5764</v>
      </c>
      <c r="CP14" s="3253" t="s">
        <v>1632</v>
      </c>
      <c r="CQ14" s="3253" t="s">
        <v>1632</v>
      </c>
      <c r="CR14" s="3254" t="s">
        <v>1632</v>
      </c>
      <c r="CS14" s="3245"/>
      <c r="CT14" s="3243"/>
      <c r="CU14" s="3241"/>
      <c r="CV14" s="3241"/>
      <c r="CW14" s="3241"/>
      <c r="CX14" s="3241"/>
      <c r="CY14" s="3241"/>
      <c r="CZ14" s="3255"/>
      <c r="DA14" s="3241"/>
      <c r="DB14" s="3241" t="s">
        <v>1626</v>
      </c>
      <c r="DC14" s="3238"/>
      <c r="DD14" s="3241"/>
      <c r="DE14" s="3241"/>
      <c r="DF14" s="3238"/>
      <c r="DG14" s="3241"/>
      <c r="DH14" s="3241"/>
      <c r="DI14" s="3238"/>
      <c r="DJ14" s="3241"/>
      <c r="DK14" s="3241"/>
      <c r="DL14" s="2163"/>
      <c r="DM14" s="2164"/>
      <c r="DN14" s="3256"/>
      <c r="DO14" s="3246" t="s">
        <v>6442</v>
      </c>
      <c r="DP14" s="3253" t="s">
        <v>1632</v>
      </c>
      <c r="DQ14" s="3253" t="s">
        <v>2801</v>
      </c>
      <c r="DR14" s="3247" t="s">
        <v>1632</v>
      </c>
      <c r="DS14" s="3245" t="s">
        <v>1632</v>
      </c>
      <c r="DT14" s="3240" t="s">
        <v>1632</v>
      </c>
      <c r="DU14" s="3240" t="s">
        <v>1632</v>
      </c>
      <c r="DV14" s="3243" t="s">
        <v>1594</v>
      </c>
      <c r="DW14" s="3257" t="s">
        <v>1632</v>
      </c>
      <c r="DX14" s="3240" t="s">
        <v>1594</v>
      </c>
      <c r="DY14" s="3240" t="s">
        <v>1632</v>
      </c>
      <c r="DZ14" s="3243" t="s">
        <v>1594</v>
      </c>
      <c r="EA14" s="3239"/>
      <c r="EB14" s="3240" t="s">
        <v>7367</v>
      </c>
      <c r="EC14" s="3243" t="s">
        <v>1594</v>
      </c>
      <c r="ED14" s="3239"/>
      <c r="EE14" s="3240" t="s">
        <v>1596</v>
      </c>
      <c r="EF14" s="3243" t="s">
        <v>1594</v>
      </c>
      <c r="EG14" s="3245"/>
      <c r="EH14" s="3240" t="s">
        <v>1596</v>
      </c>
      <c r="EI14" s="3243" t="s">
        <v>1594</v>
      </c>
      <c r="EJ14" s="3258"/>
      <c r="EK14" s="3259"/>
      <c r="EL14" s="3259"/>
      <c r="EM14" s="3260" t="s">
        <v>7372</v>
      </c>
      <c r="EN14" s="3261" t="s">
        <v>1632</v>
      </c>
      <c r="EO14" s="3258"/>
      <c r="EP14" s="3262"/>
      <c r="EQ14" s="3262"/>
      <c r="ER14" s="3260" t="s">
        <v>7372</v>
      </c>
      <c r="ES14" s="3261" t="s">
        <v>1632</v>
      </c>
      <c r="ET14" s="3258"/>
      <c r="EU14" s="3262"/>
      <c r="EV14" s="3262"/>
      <c r="EW14" s="3260" t="s">
        <v>7372</v>
      </c>
      <c r="EX14" s="3261" t="s">
        <v>1632</v>
      </c>
      <c r="EY14" s="3263"/>
      <c r="EZ14" s="3262"/>
      <c r="FA14" s="3262"/>
      <c r="FB14" s="3264" t="s">
        <v>7372</v>
      </c>
      <c r="FC14" s="3265" t="s">
        <v>1632</v>
      </c>
      <c r="FD14" s="3258"/>
      <c r="FE14" s="3259"/>
      <c r="FF14" s="3259"/>
      <c r="FG14" s="3260" t="s">
        <v>7372</v>
      </c>
      <c r="FH14" s="3261" t="s">
        <v>1632</v>
      </c>
      <c r="FI14" s="3259"/>
      <c r="FJ14" s="3259"/>
      <c r="FK14" s="3259"/>
      <c r="FL14" s="3260" t="s">
        <v>7372</v>
      </c>
      <c r="FM14" s="3266" t="s">
        <v>1632</v>
      </c>
      <c r="FN14" s="3258"/>
      <c r="FO14" s="3259"/>
      <c r="FP14" s="3259"/>
      <c r="FQ14" s="3260" t="s">
        <v>7372</v>
      </c>
      <c r="FR14" s="3261" t="s">
        <v>1632</v>
      </c>
      <c r="FS14" s="3258"/>
      <c r="FT14" s="3259"/>
      <c r="FU14" s="3259"/>
      <c r="FV14" s="3260" t="s">
        <v>7372</v>
      </c>
      <c r="FW14" s="3261" t="s">
        <v>1632</v>
      </c>
      <c r="FX14" s="3245"/>
      <c r="FY14" s="3240" t="s">
        <v>7367</v>
      </c>
      <c r="FZ14" s="3244" t="s">
        <v>1632</v>
      </c>
      <c r="GA14" s="3245"/>
      <c r="GB14" s="3267"/>
      <c r="GC14" s="3267"/>
      <c r="GD14" s="3240" t="s">
        <v>7372</v>
      </c>
      <c r="GE14" s="3243" t="s">
        <v>1632</v>
      </c>
      <c r="GF14" s="3245"/>
      <c r="GG14" s="3241"/>
      <c r="GH14" s="3241"/>
      <c r="GI14" s="3240" t="s">
        <v>7372</v>
      </c>
      <c r="GJ14" s="3243" t="s">
        <v>1632</v>
      </c>
      <c r="GK14" s="3245"/>
      <c r="GL14" s="3241"/>
      <c r="GM14" s="3241"/>
      <c r="GN14" s="3240" t="s">
        <v>7372</v>
      </c>
      <c r="GO14" s="3243" t="s">
        <v>1632</v>
      </c>
      <c r="GP14" s="3268"/>
      <c r="GQ14" s="3241"/>
      <c r="GR14" s="3241"/>
      <c r="GS14" s="3240" t="s">
        <v>7372</v>
      </c>
      <c r="GT14" s="3269" t="s">
        <v>1632</v>
      </c>
      <c r="GU14" s="3245"/>
      <c r="GV14" s="3267"/>
      <c r="GW14" s="3267"/>
      <c r="GX14" s="3240" t="s">
        <v>7372</v>
      </c>
      <c r="GY14" s="3243" t="s">
        <v>1632</v>
      </c>
      <c r="GZ14" s="3245"/>
      <c r="HA14" s="3267"/>
      <c r="HB14" s="3267"/>
      <c r="HC14" s="3240" t="s">
        <v>7372</v>
      </c>
      <c r="HD14" s="3243" t="s">
        <v>1632</v>
      </c>
      <c r="HE14" s="3245"/>
      <c r="HF14" s="3267"/>
      <c r="HG14" s="3267"/>
      <c r="HH14" s="3240" t="s">
        <v>7372</v>
      </c>
      <c r="HI14" s="3243" t="s">
        <v>1632</v>
      </c>
      <c r="HJ14" s="3245"/>
      <c r="HK14" s="3267"/>
      <c r="HL14" s="3267"/>
      <c r="HM14" s="3240" t="s">
        <v>7372</v>
      </c>
      <c r="HN14" s="3243" t="s">
        <v>1632</v>
      </c>
      <c r="HO14" s="3248" t="s">
        <v>6456</v>
      </c>
      <c r="HP14" s="3253" t="s">
        <v>6456</v>
      </c>
      <c r="HQ14" s="3253" t="s">
        <v>6456</v>
      </c>
      <c r="HR14" s="3253" t="s">
        <v>6456</v>
      </c>
      <c r="HS14" s="3270" t="s">
        <v>6456</v>
      </c>
      <c r="HT14" s="3270" t="s">
        <v>6456</v>
      </c>
      <c r="HU14" s="3270" t="s">
        <v>6456</v>
      </c>
      <c r="HV14" s="3270" t="s">
        <v>6456</v>
      </c>
      <c r="HW14" s="3270" t="s">
        <v>6456</v>
      </c>
      <c r="HX14" s="3271" t="s">
        <v>6456</v>
      </c>
      <c r="HY14" s="3272" t="s">
        <v>6456</v>
      </c>
      <c r="HZ14" s="3273" t="s">
        <v>6456</v>
      </c>
      <c r="IA14" s="3273" t="s">
        <v>6456</v>
      </c>
      <c r="IB14" s="3273" t="s">
        <v>6456</v>
      </c>
      <c r="IC14" s="3273" t="s">
        <v>6456</v>
      </c>
      <c r="ID14" s="3240" t="s">
        <v>6456</v>
      </c>
      <c r="IE14" s="3240" t="s">
        <v>6456</v>
      </c>
      <c r="IF14" s="3240" t="s">
        <v>6456</v>
      </c>
      <c r="IG14" s="3240" t="s">
        <v>6456</v>
      </c>
      <c r="IH14" s="3243" t="s">
        <v>6456</v>
      </c>
      <c r="II14" s="3274" t="s">
        <v>6468</v>
      </c>
      <c r="IJ14" s="3275" t="s">
        <v>6468</v>
      </c>
      <c r="IK14" s="3275" t="s">
        <v>6468</v>
      </c>
      <c r="IL14" s="3275" t="s">
        <v>6468</v>
      </c>
      <c r="IM14" s="3275" t="s">
        <v>6468</v>
      </c>
      <c r="IN14" s="3275" t="s">
        <v>6468</v>
      </c>
      <c r="IO14" s="3275" t="s">
        <v>6468</v>
      </c>
      <c r="IP14" s="3275" t="s">
        <v>6468</v>
      </c>
      <c r="IQ14" s="3276" t="s">
        <v>6468</v>
      </c>
      <c r="IR14" s="3274" t="s">
        <v>6468</v>
      </c>
      <c r="IS14" s="3275" t="s">
        <v>6468</v>
      </c>
      <c r="IT14" s="3275" t="s">
        <v>6468</v>
      </c>
      <c r="IU14" s="3275" t="s">
        <v>6468</v>
      </c>
      <c r="IV14" s="3275" t="s">
        <v>6468</v>
      </c>
      <c r="IW14" s="3275" t="s">
        <v>6468</v>
      </c>
      <c r="IX14" s="3275" t="s">
        <v>6468</v>
      </c>
      <c r="IY14" s="3275" t="s">
        <v>6468</v>
      </c>
      <c r="IZ14" s="3276" t="s">
        <v>6468</v>
      </c>
      <c r="JA14" s="3274" t="s">
        <v>6468</v>
      </c>
      <c r="JB14" s="3275" t="s">
        <v>6468</v>
      </c>
      <c r="JC14" s="3275" t="s">
        <v>6468</v>
      </c>
      <c r="JD14" s="3275" t="s">
        <v>6468</v>
      </c>
      <c r="JE14" s="3275" t="s">
        <v>6468</v>
      </c>
      <c r="JF14" s="3275" t="s">
        <v>6468</v>
      </c>
      <c r="JG14" s="3275" t="s">
        <v>6468</v>
      </c>
      <c r="JH14" s="3275" t="s">
        <v>6468</v>
      </c>
      <c r="JI14" s="3276" t="s">
        <v>6468</v>
      </c>
      <c r="JJ14" s="3274" t="s">
        <v>6468</v>
      </c>
      <c r="JK14" s="3275" t="s">
        <v>6468</v>
      </c>
      <c r="JL14" s="3275" t="s">
        <v>6468</v>
      </c>
      <c r="JM14" s="3275" t="s">
        <v>6468</v>
      </c>
      <c r="JN14" s="3275" t="s">
        <v>6468</v>
      </c>
      <c r="JO14" s="3275" t="s">
        <v>6468</v>
      </c>
      <c r="JP14" s="3275" t="s">
        <v>6468</v>
      </c>
      <c r="JQ14" s="3275" t="s">
        <v>6468</v>
      </c>
      <c r="JR14" s="3276" t="s">
        <v>6468</v>
      </c>
      <c r="JS14" s="3277" t="s">
        <v>6468</v>
      </c>
      <c r="JT14" s="3278" t="s">
        <v>6468</v>
      </c>
      <c r="JU14" s="3278" t="s">
        <v>6468</v>
      </c>
      <c r="JV14" s="3278" t="s">
        <v>6468</v>
      </c>
      <c r="JW14" s="3278" t="s">
        <v>6468</v>
      </c>
      <c r="JX14" s="3278" t="s">
        <v>6468</v>
      </c>
      <c r="JY14" s="3278" t="s">
        <v>6468</v>
      </c>
      <c r="JZ14" s="3278" t="s">
        <v>6468</v>
      </c>
      <c r="KA14" s="3279" t="s">
        <v>6468</v>
      </c>
      <c r="KB14" s="3277" t="s">
        <v>6468</v>
      </c>
      <c r="KC14" s="3278" t="s">
        <v>6468</v>
      </c>
      <c r="KD14" s="3278" t="s">
        <v>6468</v>
      </c>
      <c r="KE14" s="3278" t="s">
        <v>6468</v>
      </c>
      <c r="KF14" s="3278" t="s">
        <v>6468</v>
      </c>
      <c r="KG14" s="3278" t="s">
        <v>6468</v>
      </c>
      <c r="KH14" s="3278" t="s">
        <v>6468</v>
      </c>
      <c r="KI14" s="3278" t="s">
        <v>6468</v>
      </c>
      <c r="KJ14" s="3279" t="s">
        <v>6468</v>
      </c>
      <c r="KK14" s="3248" t="s">
        <v>5750</v>
      </c>
      <c r="KL14" s="3247" t="s">
        <v>1632</v>
      </c>
      <c r="KM14" s="3248" t="s">
        <v>5750</v>
      </c>
      <c r="KN14" s="3247" t="s">
        <v>1632</v>
      </c>
      <c r="KO14" s="2164" t="s">
        <v>5750</v>
      </c>
      <c r="KP14" s="2164" t="s">
        <v>1632</v>
      </c>
      <c r="KQ14" s="2164" t="s">
        <v>5750</v>
      </c>
      <c r="KR14" s="2164" t="s">
        <v>1632</v>
      </c>
      <c r="KS14" s="2164" t="s">
        <v>5750</v>
      </c>
      <c r="KT14" s="2164" t="s">
        <v>1632</v>
      </c>
      <c r="KU14" s="2164" t="s">
        <v>5750</v>
      </c>
      <c r="KV14" s="2164" t="s">
        <v>1632</v>
      </c>
      <c r="KW14" s="2164" t="s">
        <v>5750</v>
      </c>
      <c r="KX14" s="2164" t="s">
        <v>1632</v>
      </c>
      <c r="KY14" s="2164" t="s">
        <v>5750</v>
      </c>
      <c r="KZ14" s="2164" t="s">
        <v>1632</v>
      </c>
      <c r="LA14" s="2163"/>
      <c r="LB14" s="2164"/>
      <c r="LC14" s="2164"/>
      <c r="LD14" s="2164"/>
      <c r="LE14" s="2164"/>
      <c r="LF14" s="3280" t="s">
        <v>5750</v>
      </c>
      <c r="LG14" s="3247" t="s">
        <v>1632</v>
      </c>
      <c r="LH14" s="2163"/>
      <c r="LI14" s="2164"/>
      <c r="LJ14" s="3280" t="s">
        <v>5750</v>
      </c>
      <c r="LK14" s="3247" t="s">
        <v>1632</v>
      </c>
      <c r="LL14" s="2163"/>
      <c r="LM14" s="2164"/>
      <c r="LN14" s="2164"/>
      <c r="LO14" s="2164"/>
      <c r="LP14" s="2164"/>
      <c r="LQ14" s="3281"/>
      <c r="LR14" s="2163"/>
      <c r="LS14" s="2164"/>
      <c r="LT14" s="2164"/>
      <c r="LU14" s="2164"/>
      <c r="LV14" s="2164"/>
      <c r="LW14" s="2164"/>
      <c r="LX14" s="2163"/>
      <c r="LY14" s="2164"/>
      <c r="LZ14" s="2164"/>
      <c r="MA14" s="2164"/>
      <c r="MB14" s="2164"/>
      <c r="MC14" s="3281"/>
      <c r="MD14" s="2163"/>
      <c r="ME14" s="2164"/>
      <c r="MF14" s="2164"/>
      <c r="MG14" s="2164"/>
      <c r="MH14" s="2164"/>
      <c r="MI14" s="3281"/>
      <c r="MJ14" s="2163"/>
      <c r="MK14" s="2164"/>
      <c r="ML14" s="2164"/>
      <c r="MM14" s="2164"/>
      <c r="MN14" s="2164"/>
      <c r="MO14" s="3281"/>
      <c r="MP14" s="2163"/>
      <c r="MQ14" s="2164"/>
      <c r="MR14" s="2164"/>
      <c r="MS14" s="2164"/>
      <c r="MT14" s="2164"/>
      <c r="MU14" s="3281"/>
      <c r="MV14" s="2163"/>
      <c r="MW14" s="2164"/>
      <c r="MX14" s="2164"/>
      <c r="MY14" s="2164"/>
      <c r="MZ14" s="3281"/>
      <c r="NA14" s="2163"/>
      <c r="NB14" s="2164"/>
      <c r="NC14" s="2164"/>
      <c r="ND14" s="2164"/>
      <c r="NE14" s="2164"/>
      <c r="NF14" s="3281"/>
      <c r="NG14" s="2163"/>
      <c r="NH14" s="2164"/>
      <c r="NI14" s="2164"/>
      <c r="NJ14" s="2164"/>
      <c r="NK14" s="2164"/>
      <c r="NL14" s="3281"/>
      <c r="NM14" s="3282"/>
      <c r="NN14" s="3241"/>
      <c r="NO14" s="3282" t="s">
        <v>1604</v>
      </c>
      <c r="NP14" s="3241" t="s">
        <v>1594</v>
      </c>
      <c r="NQ14" s="3241"/>
      <c r="NR14" s="3241" t="s">
        <v>1594</v>
      </c>
      <c r="NS14" s="3241" t="s">
        <v>1604</v>
      </c>
      <c r="NT14" s="3241" t="s">
        <v>1594</v>
      </c>
      <c r="NU14" s="3241"/>
      <c r="NV14" s="3241" t="s">
        <v>1594</v>
      </c>
      <c r="NW14" s="3241" t="s">
        <v>1604</v>
      </c>
      <c r="NX14" s="3241" t="s">
        <v>1594</v>
      </c>
      <c r="NY14" s="2164"/>
      <c r="NZ14" s="2164"/>
      <c r="OA14" s="3283"/>
      <c r="OB14" s="3283"/>
      <c r="OC14" s="3283"/>
      <c r="OD14" s="3283"/>
      <c r="OE14" s="3283"/>
      <c r="OF14" s="3283"/>
      <c r="OG14" s="3283"/>
      <c r="OH14" s="3283"/>
      <c r="OI14" s="3283"/>
      <c r="OJ14" s="3283"/>
      <c r="OK14" s="3283"/>
      <c r="OL14" s="3283"/>
      <c r="OM14" s="3282"/>
      <c r="ON14" s="3241"/>
      <c r="OO14" s="3284"/>
      <c r="OP14" s="3282"/>
      <c r="OQ14" s="3241"/>
      <c r="OR14" s="3284"/>
      <c r="OS14" s="2163"/>
      <c r="OT14" s="3281"/>
      <c r="OU14" s="2164"/>
      <c r="OV14" s="2164"/>
      <c r="OW14" s="2164"/>
      <c r="OX14" s="2164"/>
      <c r="OY14" s="2164"/>
      <c r="OZ14" s="2164"/>
      <c r="PA14" s="2164"/>
      <c r="PB14" s="2164"/>
      <c r="PC14" s="2164"/>
      <c r="PD14" s="2164"/>
      <c r="PE14" s="2164"/>
      <c r="PF14" s="2164"/>
      <c r="PG14" s="2164"/>
      <c r="PH14" s="2164"/>
      <c r="PI14" s="2164"/>
      <c r="PJ14" s="2164"/>
      <c r="PK14" s="2164"/>
      <c r="PL14" s="2164"/>
      <c r="PM14" s="2163"/>
      <c r="PN14" s="2164" t="s">
        <v>1632</v>
      </c>
      <c r="PO14" s="2164"/>
      <c r="PP14" s="2164" t="s">
        <v>1632</v>
      </c>
      <c r="PQ14" s="2164"/>
      <c r="PR14" s="2164" t="s">
        <v>1632</v>
      </c>
      <c r="PS14" s="2164"/>
      <c r="PT14" s="2164" t="s">
        <v>1632</v>
      </c>
      <c r="PU14" s="2164"/>
      <c r="PV14" s="2164" t="s">
        <v>1632</v>
      </c>
      <c r="PW14" s="2164"/>
      <c r="PX14" s="2164" t="s">
        <v>1632</v>
      </c>
      <c r="PY14" s="2164"/>
      <c r="PZ14" s="2164" t="s">
        <v>1632</v>
      </c>
      <c r="QA14" s="2164"/>
      <c r="QB14" s="2164" t="s">
        <v>1632</v>
      </c>
      <c r="QC14" s="2164"/>
      <c r="QD14" s="2164" t="s">
        <v>1632</v>
      </c>
      <c r="QE14" s="2164"/>
      <c r="QF14" s="2164" t="s">
        <v>1632</v>
      </c>
      <c r="QG14" s="2164"/>
      <c r="QH14" s="2164" t="s">
        <v>1632</v>
      </c>
      <c r="QI14" s="2164"/>
      <c r="QJ14" s="2164" t="s">
        <v>1632</v>
      </c>
      <c r="QK14" s="2164"/>
      <c r="QL14" s="2164" t="s">
        <v>1632</v>
      </c>
      <c r="QM14" s="2164"/>
      <c r="QN14" s="2164" t="s">
        <v>1632</v>
      </c>
      <c r="QO14" s="2164"/>
      <c r="QP14" s="2164" t="s">
        <v>1632</v>
      </c>
      <c r="QQ14" s="2164"/>
      <c r="QR14" s="2164" t="s">
        <v>1632</v>
      </c>
      <c r="QS14" s="2164"/>
      <c r="QT14" s="2164" t="s">
        <v>1632</v>
      </c>
      <c r="QU14" s="2163"/>
      <c r="QV14" s="2164"/>
      <c r="QW14" s="2164"/>
      <c r="QX14" s="2164"/>
      <c r="QY14" s="2164"/>
      <c r="QZ14" s="2164"/>
      <c r="RA14" s="2164"/>
      <c r="RB14" s="2164"/>
      <c r="RC14" s="2164"/>
      <c r="RD14" s="2164"/>
      <c r="RE14" s="2164"/>
      <c r="RF14" s="2164"/>
      <c r="RG14" s="2164"/>
      <c r="RH14" s="2164"/>
      <c r="RI14" s="2164"/>
      <c r="RJ14" s="2164"/>
      <c r="RK14" s="2164"/>
      <c r="RL14" s="2164"/>
      <c r="RM14" s="2163"/>
      <c r="RN14" s="2164" t="s">
        <v>1632</v>
      </c>
      <c r="RO14" s="2164"/>
      <c r="RP14" s="2164" t="s">
        <v>1632</v>
      </c>
      <c r="RQ14" s="2164"/>
      <c r="RR14" s="2164" t="s">
        <v>1632</v>
      </c>
      <c r="RS14" s="2164"/>
      <c r="RT14" s="2164" t="s">
        <v>1632</v>
      </c>
      <c r="RU14" s="2164"/>
      <c r="RV14" s="2164" t="s">
        <v>1632</v>
      </c>
      <c r="RW14" s="2164"/>
      <c r="RX14" s="2164" t="s">
        <v>1632</v>
      </c>
      <c r="RY14" s="2164"/>
      <c r="RZ14" s="2164" t="s">
        <v>1632</v>
      </c>
      <c r="SA14" s="2164"/>
      <c r="SB14" s="2164" t="s">
        <v>1632</v>
      </c>
      <c r="SC14" s="2164"/>
      <c r="SD14" s="2164" t="s">
        <v>1632</v>
      </c>
      <c r="SE14" s="2164"/>
      <c r="SF14" s="2164" t="s">
        <v>1632</v>
      </c>
      <c r="SG14" s="2164"/>
      <c r="SH14" s="2164" t="s">
        <v>1632</v>
      </c>
      <c r="SI14" s="2164"/>
      <c r="SJ14" s="2164" t="s">
        <v>1632</v>
      </c>
      <c r="SK14" s="2164"/>
      <c r="SL14" s="2164" t="s">
        <v>1632</v>
      </c>
      <c r="SM14" s="2164"/>
      <c r="SN14" s="2164" t="s">
        <v>1632</v>
      </c>
      <c r="SO14" s="2164"/>
      <c r="SP14" s="2164" t="s">
        <v>1632</v>
      </c>
      <c r="SQ14" s="2164"/>
      <c r="SR14" s="2164" t="s">
        <v>1632</v>
      </c>
      <c r="SS14" s="2164"/>
      <c r="ST14" s="3281" t="s">
        <v>1632</v>
      </c>
      <c r="SU14" s="2163"/>
      <c r="SV14" s="2164"/>
      <c r="SW14" s="2164"/>
      <c r="SX14" s="2164"/>
      <c r="SY14" s="2164"/>
      <c r="SZ14" s="2163"/>
      <c r="TA14" s="2164"/>
      <c r="TB14" s="2164"/>
      <c r="TC14" s="2164"/>
      <c r="TD14" s="2163"/>
      <c r="TE14" s="2164"/>
      <c r="TF14" s="2164"/>
      <c r="TG14" s="2164"/>
      <c r="TH14" s="2163"/>
      <c r="TI14" s="2164"/>
      <c r="TJ14" s="2164"/>
      <c r="TK14" s="2164"/>
      <c r="TL14" s="2163"/>
      <c r="TM14" s="2164"/>
      <c r="TN14" s="2164"/>
      <c r="TO14" s="2164"/>
      <c r="TP14" s="2163"/>
      <c r="TQ14" s="2164"/>
      <c r="TR14" s="2164"/>
      <c r="TS14" s="2164"/>
      <c r="TT14" s="2163"/>
      <c r="TU14" s="2164"/>
      <c r="TV14" s="2164"/>
      <c r="TW14" s="2164"/>
      <c r="TX14" s="2163"/>
      <c r="TY14" s="2164"/>
      <c r="TZ14" s="2164"/>
      <c r="UA14" s="2164"/>
      <c r="UB14" s="2163"/>
      <c r="UC14" s="2164"/>
      <c r="UD14" s="2164"/>
      <c r="UE14" s="2164"/>
      <c r="UF14" s="2163"/>
      <c r="UG14" s="2164"/>
      <c r="UH14" s="2164"/>
      <c r="UI14" s="2164"/>
      <c r="UJ14" s="2163"/>
      <c r="UK14" s="2164"/>
      <c r="UL14" s="2164"/>
      <c r="UM14" s="2164"/>
      <c r="UN14" s="2163"/>
      <c r="UO14" s="2164"/>
      <c r="UP14" s="2164"/>
      <c r="UQ14" s="2164"/>
      <c r="UR14" s="2163"/>
      <c r="US14" s="2164"/>
      <c r="UT14" s="2164"/>
      <c r="UU14" s="2164"/>
      <c r="UV14" s="2163"/>
      <c r="UW14" s="2164"/>
      <c r="UX14" s="2164"/>
      <c r="UY14" s="2164"/>
      <c r="UZ14" s="2163"/>
      <c r="VA14" s="2164"/>
      <c r="VB14" s="2164"/>
      <c r="VC14" s="2164"/>
      <c r="VD14" s="2163"/>
      <c r="VE14" s="2164"/>
      <c r="VF14" s="2164"/>
      <c r="VG14" s="2164"/>
      <c r="VH14" s="2164"/>
      <c r="VI14" s="2164"/>
      <c r="VJ14" s="2164"/>
      <c r="VK14" s="2164"/>
      <c r="VL14" s="2164"/>
      <c r="VM14" s="2164"/>
      <c r="VN14" s="2164"/>
      <c r="VO14" s="2164"/>
      <c r="VP14" s="2164"/>
      <c r="VQ14" s="2164"/>
      <c r="VR14" s="2164"/>
      <c r="VS14" s="2164"/>
      <c r="VT14" s="2164"/>
      <c r="VU14" s="2164"/>
      <c r="VV14" s="2164"/>
      <c r="VW14" s="2164"/>
      <c r="VX14" s="2164"/>
      <c r="VY14" s="2164"/>
      <c r="VZ14" s="2164"/>
      <c r="WA14" s="2164"/>
      <c r="WB14" s="2164"/>
      <c r="WC14" s="2164"/>
      <c r="WD14" s="2164"/>
      <c r="WE14" s="2164"/>
      <c r="WF14" s="2164"/>
      <c r="WG14" s="2164"/>
      <c r="WH14" s="2164"/>
      <c r="WI14" s="2164"/>
      <c r="WJ14" s="2164"/>
      <c r="WK14" s="2164"/>
      <c r="WL14" s="2164"/>
      <c r="WM14" s="2164"/>
      <c r="WN14" s="2164"/>
      <c r="WO14" s="2164"/>
      <c r="WP14" s="2164"/>
      <c r="WQ14" s="2164"/>
      <c r="WR14" s="2164"/>
      <c r="WS14" s="2164"/>
      <c r="WT14" s="2164"/>
      <c r="WU14" s="2164"/>
      <c r="WV14" s="3235"/>
      <c r="WW14" s="3285"/>
      <c r="WX14" s="3285"/>
      <c r="WY14" s="3285"/>
      <c r="WZ14" s="3285"/>
      <c r="XA14" s="3285"/>
      <c r="XB14" s="3285"/>
      <c r="XC14" s="3286"/>
      <c r="XD14" s="3286" t="s">
        <v>1626</v>
      </c>
      <c r="XE14" s="3287"/>
      <c r="XF14" s="3288"/>
      <c r="XG14" s="3287" t="s">
        <v>1626</v>
      </c>
      <c r="XH14" s="3285"/>
      <c r="XI14" s="3285"/>
      <c r="XJ14" s="3285"/>
      <c r="XK14" s="3285"/>
      <c r="XL14" s="3285"/>
      <c r="XM14" s="3285"/>
      <c r="XN14" s="3286"/>
      <c r="XO14" s="3286" t="s">
        <v>1626</v>
      </c>
      <c r="XP14" s="3287"/>
      <c r="XQ14" s="3288"/>
      <c r="XR14" s="3287" t="s">
        <v>1626</v>
      </c>
      <c r="XS14" s="3285"/>
      <c r="XT14" s="3286" t="s">
        <v>1626</v>
      </c>
      <c r="XU14" s="3287" t="s">
        <v>5744</v>
      </c>
      <c r="XV14" s="3288" t="s">
        <v>5744</v>
      </c>
      <c r="XW14" s="3287" t="s">
        <v>1626</v>
      </c>
      <c r="XX14" s="3286"/>
      <c r="XY14" s="3286"/>
      <c r="XZ14" s="3286" t="s">
        <v>1626</v>
      </c>
      <c r="YA14" s="3286"/>
      <c r="YB14" s="3286"/>
      <c r="YC14" s="3286" t="s">
        <v>1626</v>
      </c>
      <c r="YD14" s="3286"/>
      <c r="YE14" s="3286"/>
      <c r="YF14" s="3286" t="s">
        <v>1626</v>
      </c>
      <c r="YG14" s="3287"/>
      <c r="YH14" s="3287"/>
      <c r="YI14" s="3287" t="s">
        <v>1626</v>
      </c>
      <c r="YJ14" s="3286"/>
      <c r="YK14" s="3286"/>
      <c r="YL14" s="3286" t="s">
        <v>1626</v>
      </c>
      <c r="YM14" s="3287"/>
      <c r="YN14" s="3287"/>
      <c r="YO14" s="3287" t="s">
        <v>1626</v>
      </c>
      <c r="YP14" s="3285"/>
      <c r="YQ14" s="3285" t="s">
        <v>6510</v>
      </c>
      <c r="YR14" s="3286" t="s">
        <v>1626</v>
      </c>
      <c r="YS14" s="3285"/>
      <c r="YT14" s="3285" t="s">
        <v>6510</v>
      </c>
      <c r="YU14" s="3286" t="s">
        <v>1626</v>
      </c>
      <c r="YV14" s="3289"/>
      <c r="YW14" s="3290" t="s">
        <v>2801</v>
      </c>
      <c r="YX14" s="3290" t="s">
        <v>1626</v>
      </c>
      <c r="YY14" s="3235"/>
      <c r="YZ14" s="3290"/>
      <c r="ZA14" s="3290"/>
      <c r="ZB14" s="3235"/>
      <c r="ZC14" s="3290" t="s">
        <v>2801</v>
      </c>
      <c r="ZD14" s="3290" t="s">
        <v>1626</v>
      </c>
      <c r="ZE14" s="3289"/>
      <c r="ZF14" s="3290" t="s">
        <v>2801</v>
      </c>
      <c r="ZG14" s="3290" t="s">
        <v>1626</v>
      </c>
      <c r="ZH14" s="3291"/>
      <c r="ZI14" s="3285" t="s">
        <v>342</v>
      </c>
      <c r="ZJ14" s="3286" t="s">
        <v>1626</v>
      </c>
      <c r="ZK14" s="3292" t="s">
        <v>342</v>
      </c>
      <c r="ZL14" s="3285"/>
      <c r="ZM14" s="3285" t="s">
        <v>6516</v>
      </c>
      <c r="ZN14" s="3286" t="s">
        <v>1626</v>
      </c>
      <c r="ZO14" s="3286"/>
      <c r="ZP14" s="3293"/>
      <c r="ZQ14" s="3294" t="s">
        <v>2801</v>
      </c>
      <c r="ZR14" s="3295" t="s">
        <v>1626</v>
      </c>
      <c r="ZS14" s="3296"/>
      <c r="ZT14" s="3297"/>
      <c r="ZU14" s="3298" t="s">
        <v>7768</v>
      </c>
      <c r="ZV14" s="3299" t="s">
        <v>7769</v>
      </c>
      <c r="ZW14" s="3300"/>
      <c r="ZX14" s="3297"/>
      <c r="ZY14" s="3298" t="s">
        <v>7768</v>
      </c>
      <c r="ZZ14" s="3299" t="s">
        <v>7769</v>
      </c>
      <c r="AAA14" s="3300"/>
      <c r="AAB14" s="3297"/>
      <c r="AAC14" s="3298" t="s">
        <v>7768</v>
      </c>
      <c r="AAD14" s="3299" t="s">
        <v>7769</v>
      </c>
      <c r="AAE14" s="3300"/>
      <c r="AAF14" s="3301"/>
      <c r="AAG14" s="3286" t="s">
        <v>2801</v>
      </c>
      <c r="AAH14" s="3286" t="s">
        <v>1626</v>
      </c>
      <c r="AAI14" s="3302"/>
      <c r="AAJ14" s="3293" t="s">
        <v>342</v>
      </c>
      <c r="AAK14" s="3295" t="s">
        <v>1626</v>
      </c>
      <c r="AAL14" s="3294" t="s">
        <v>342</v>
      </c>
      <c r="AAM14" s="3295" t="s">
        <v>1626</v>
      </c>
      <c r="AAN14" s="3303" t="s">
        <v>1608</v>
      </c>
      <c r="AAO14" s="3304" t="s">
        <v>1591</v>
      </c>
      <c r="AAP14" s="3303" t="s">
        <v>1608</v>
      </c>
      <c r="AAQ14" s="3305" t="s">
        <v>1591</v>
      </c>
      <c r="AAR14" s="3235" t="s">
        <v>1608</v>
      </c>
      <c r="AAS14" s="3290" t="s">
        <v>1591</v>
      </c>
      <c r="AAT14" s="3235" t="s">
        <v>1608</v>
      </c>
      <c r="AAU14" s="3290" t="s">
        <v>1591</v>
      </c>
      <c r="AAV14" s="3235" t="s">
        <v>1608</v>
      </c>
      <c r="AAW14" s="3290" t="s">
        <v>1591</v>
      </c>
      <c r="AAX14" s="3235"/>
      <c r="AAY14" s="3290" t="s">
        <v>1591</v>
      </c>
      <c r="AAZ14" s="3235"/>
      <c r="ABA14" s="3235" t="s">
        <v>1594</v>
      </c>
      <c r="ABB14" s="3235"/>
      <c r="ABC14" s="3235" t="s">
        <v>1594</v>
      </c>
      <c r="ABD14" s="3235"/>
      <c r="ABE14" s="3235" t="s">
        <v>1594</v>
      </c>
      <c r="ABF14" s="3235"/>
      <c r="ABG14" s="3235" t="s">
        <v>1594</v>
      </c>
      <c r="ABH14" s="3235"/>
      <c r="ABI14" s="3235" t="s">
        <v>1594</v>
      </c>
      <c r="ABJ14" s="3235"/>
      <c r="ABK14" s="3235" t="s">
        <v>1594</v>
      </c>
      <c r="ABL14" s="3235"/>
      <c r="ABM14" s="3235" t="s">
        <v>1594</v>
      </c>
      <c r="ABN14" s="3235"/>
      <c r="ABO14" s="3235" t="s">
        <v>1594</v>
      </c>
      <c r="ABP14" s="3291"/>
      <c r="ABQ14" s="3285"/>
      <c r="ABR14" s="3285"/>
      <c r="ABS14" s="3285"/>
      <c r="ABT14" s="3285"/>
      <c r="ABU14" s="3285"/>
      <c r="ABV14" s="3285"/>
      <c r="ABW14" s="3285"/>
      <c r="ABX14" s="3285"/>
      <c r="ABY14" s="3285"/>
      <c r="ABZ14" s="3285" t="s">
        <v>342</v>
      </c>
      <c r="ACA14" s="3286" t="s">
        <v>1626</v>
      </c>
      <c r="ACB14" s="3285"/>
      <c r="ACC14" s="3285"/>
      <c r="ACD14" s="3285"/>
      <c r="ACE14" s="3285"/>
      <c r="ACF14" s="3285"/>
      <c r="ACG14" s="3285"/>
      <c r="ACH14" s="3285"/>
      <c r="ACI14" s="3285"/>
      <c r="ACJ14" s="3285" t="s">
        <v>342</v>
      </c>
      <c r="ACK14" s="3286" t="s">
        <v>1626</v>
      </c>
      <c r="ACL14" s="3285"/>
      <c r="ACM14" s="3285"/>
      <c r="ACN14" s="3285"/>
      <c r="ACO14" s="3285"/>
      <c r="ACP14" s="3285"/>
      <c r="ACQ14" s="3285"/>
      <c r="ACR14" s="3285" t="s">
        <v>342</v>
      </c>
      <c r="ACS14" s="3286" t="s">
        <v>1626</v>
      </c>
      <c r="ACT14" s="3285"/>
      <c r="ACU14" s="3285"/>
      <c r="ACV14" s="3285"/>
      <c r="ACW14" s="3285"/>
      <c r="ACX14" s="3285"/>
      <c r="ACY14" s="3285"/>
      <c r="ACZ14" s="3285"/>
      <c r="ADA14" s="3285"/>
      <c r="ADB14" s="3285" t="s">
        <v>342</v>
      </c>
      <c r="ADC14" s="3286" t="s">
        <v>1626</v>
      </c>
      <c r="ADD14" s="3285"/>
      <c r="ADE14" s="3285"/>
      <c r="ADF14" s="3285"/>
      <c r="ADG14" s="3285"/>
      <c r="ADH14" s="3285" t="s">
        <v>342</v>
      </c>
      <c r="ADI14" s="3286" t="s">
        <v>1626</v>
      </c>
      <c r="ADJ14" s="3285"/>
      <c r="ADK14" s="3285"/>
      <c r="ADL14" s="3285"/>
      <c r="ADM14" s="3285"/>
      <c r="ADN14" s="3285"/>
      <c r="ADO14" s="3285"/>
      <c r="ADP14" s="3285"/>
      <c r="ADQ14" s="3285"/>
      <c r="ADR14" s="3285" t="s">
        <v>342</v>
      </c>
      <c r="ADS14" s="3286" t="s">
        <v>1626</v>
      </c>
      <c r="ADT14" s="3285"/>
      <c r="ADU14" s="3285"/>
      <c r="ADV14" s="3285"/>
      <c r="ADW14" s="3285"/>
      <c r="ADX14" s="3285" t="s">
        <v>342</v>
      </c>
      <c r="ADY14" s="3286" t="s">
        <v>1626</v>
      </c>
      <c r="ADZ14" s="3301"/>
      <c r="AEA14" s="3286" t="s">
        <v>5723</v>
      </c>
      <c r="AEB14" s="3286" t="s">
        <v>1626</v>
      </c>
      <c r="AEC14" s="3286"/>
      <c r="AED14" s="3286" t="s">
        <v>5723</v>
      </c>
      <c r="AEE14" s="3286" t="s">
        <v>1626</v>
      </c>
      <c r="AEF14" s="3286"/>
      <c r="AEG14" s="3286" t="s">
        <v>5723</v>
      </c>
      <c r="AEH14" s="3286" t="s">
        <v>1626</v>
      </c>
      <c r="AEI14" s="3286"/>
      <c r="AEJ14" s="3286" t="s">
        <v>7027</v>
      </c>
      <c r="AEK14" s="3286" t="s">
        <v>1591</v>
      </c>
      <c r="AEL14" s="3286"/>
      <c r="AEM14" s="3286" t="s">
        <v>5723</v>
      </c>
      <c r="AEN14" s="3286" t="s">
        <v>1626</v>
      </c>
      <c r="AEO14" s="3286"/>
      <c r="AEP14" s="3286" t="s">
        <v>5723</v>
      </c>
      <c r="AEQ14" s="3286" t="s">
        <v>1626</v>
      </c>
      <c r="AER14" s="3286"/>
      <c r="AES14" s="3285"/>
      <c r="AET14" s="3286" t="s">
        <v>1626</v>
      </c>
      <c r="AEU14" s="3286"/>
      <c r="AEV14" s="3286" t="s">
        <v>5723</v>
      </c>
      <c r="AEW14" s="3286" t="s">
        <v>1626</v>
      </c>
      <c r="AEX14" s="3286" t="s">
        <v>5723</v>
      </c>
      <c r="AEY14" s="3286" t="s">
        <v>1626</v>
      </c>
      <c r="AEZ14" s="3286" t="s">
        <v>5723</v>
      </c>
      <c r="AFA14" s="3286" t="s">
        <v>1626</v>
      </c>
      <c r="AFB14" s="3286" t="s">
        <v>5723</v>
      </c>
      <c r="AFC14" s="3286" t="s">
        <v>1626</v>
      </c>
      <c r="AFD14" s="3286" t="s">
        <v>5723</v>
      </c>
      <c r="AFE14" s="3286" t="s">
        <v>1626</v>
      </c>
      <c r="AFF14" s="3286" t="s">
        <v>5723</v>
      </c>
      <c r="AFG14" s="3286" t="s">
        <v>1626</v>
      </c>
      <c r="AFH14" s="3286" t="s">
        <v>5723</v>
      </c>
      <c r="AFI14" s="3286" t="s">
        <v>1626</v>
      </c>
      <c r="AFJ14" s="3286" t="s">
        <v>5723</v>
      </c>
      <c r="AFK14" s="3286" t="s">
        <v>1626</v>
      </c>
      <c r="AFL14" s="3286" t="s">
        <v>5723</v>
      </c>
      <c r="AFM14" s="3286" t="s">
        <v>1626</v>
      </c>
      <c r="AFN14" s="3235"/>
      <c r="AFO14" s="3306" t="s">
        <v>1610</v>
      </c>
      <c r="AFP14" s="3306" t="s">
        <v>1591</v>
      </c>
      <c r="AFQ14" s="3235"/>
      <c r="AFR14" s="3306" t="s">
        <v>1610</v>
      </c>
      <c r="AFS14" s="3306" t="s">
        <v>1591</v>
      </c>
      <c r="AFT14" s="3235"/>
      <c r="AFU14" s="3306" t="s">
        <v>1610</v>
      </c>
      <c r="AFV14" s="3306" t="s">
        <v>1591</v>
      </c>
      <c r="AFW14" s="3235"/>
      <c r="AFX14" s="3306" t="s">
        <v>1610</v>
      </c>
      <c r="AFY14" s="3306" t="s">
        <v>1591</v>
      </c>
      <c r="AFZ14" s="3235"/>
      <c r="AGA14" s="3306" t="s">
        <v>1610</v>
      </c>
      <c r="AGB14" s="3306" t="s">
        <v>1591</v>
      </c>
      <c r="AGC14" s="3235"/>
      <c r="AGD14" s="3306" t="s">
        <v>1610</v>
      </c>
      <c r="AGE14" s="3306" t="s">
        <v>1591</v>
      </c>
      <c r="AGF14" s="3307"/>
      <c r="AGG14" s="3307"/>
      <c r="AGH14" s="3307"/>
      <c r="AGI14" s="3307"/>
      <c r="AGJ14" s="3285"/>
      <c r="AGK14" s="3307"/>
      <c r="AGL14" s="3307"/>
      <c r="AGM14" s="3307"/>
      <c r="AGN14" s="3307"/>
      <c r="AGO14" s="3307"/>
      <c r="AGP14" s="3307"/>
      <c r="AGQ14" s="3285"/>
      <c r="AGR14" s="3307"/>
      <c r="AGS14" s="3307"/>
      <c r="AGT14" s="3307"/>
      <c r="AGU14" s="3307"/>
      <c r="AGV14" s="3307"/>
      <c r="AGW14" s="3307"/>
      <c r="AGX14" s="3285"/>
      <c r="AGY14" s="3285"/>
      <c r="AGZ14" s="3307"/>
      <c r="AHA14" s="3307"/>
      <c r="AHB14" s="3307"/>
      <c r="AHC14" s="3307"/>
      <c r="AHD14" s="3307"/>
      <c r="AHE14" s="3307"/>
      <c r="AHF14" s="3285"/>
      <c r="AHG14" s="3286"/>
      <c r="AHH14" s="3286" t="s">
        <v>5723</v>
      </c>
      <c r="AHI14" s="3286" t="s">
        <v>1626</v>
      </c>
      <c r="AHJ14" s="3286"/>
      <c r="AHK14" s="3286" t="s">
        <v>5723</v>
      </c>
      <c r="AHL14" s="3286" t="s">
        <v>1626</v>
      </c>
      <c r="AHM14" s="3286"/>
      <c r="AHN14" s="3286" t="s">
        <v>5723</v>
      </c>
      <c r="AHO14" s="3286" t="s">
        <v>1626</v>
      </c>
      <c r="AHP14" s="3286"/>
      <c r="AHQ14" s="3286" t="s">
        <v>5723</v>
      </c>
      <c r="AHR14" s="3286" t="s">
        <v>1626</v>
      </c>
      <c r="AHS14" s="3286"/>
      <c r="AHT14" s="3286" t="s">
        <v>5723</v>
      </c>
      <c r="AHU14" s="3286" t="s">
        <v>1626</v>
      </c>
      <c r="AHV14" s="3286"/>
      <c r="AHW14" s="3286" t="s">
        <v>5723</v>
      </c>
      <c r="AHX14" s="3286" t="s">
        <v>1626</v>
      </c>
      <c r="AHY14" s="3286"/>
      <c r="AHZ14" s="3286" t="s">
        <v>5723</v>
      </c>
      <c r="AIA14" s="3286" t="s">
        <v>1626</v>
      </c>
      <c r="AIB14" s="3290"/>
      <c r="AIC14" s="3282"/>
      <c r="AID14" s="3241"/>
      <c r="AIE14" s="3241"/>
      <c r="AIF14" s="3282"/>
      <c r="AIG14" s="3241"/>
      <c r="AIH14" s="3241"/>
      <c r="AII14" s="3241"/>
      <c r="AIJ14" s="3241"/>
      <c r="AIK14" s="3241"/>
      <c r="AIL14" s="3282"/>
      <c r="AIM14" s="3241"/>
      <c r="AIN14" s="3241" t="s">
        <v>1594</v>
      </c>
      <c r="AIO14" s="3241"/>
      <c r="AIP14" s="3241" t="s">
        <v>1599</v>
      </c>
      <c r="AIQ14" s="3241" t="s">
        <v>1594</v>
      </c>
      <c r="AIR14" s="3282"/>
      <c r="AIS14" s="3241"/>
      <c r="AIT14" s="3241" t="s">
        <v>1594</v>
      </c>
      <c r="AIU14" s="3241"/>
      <c r="AIV14" s="3241" t="s">
        <v>2801</v>
      </c>
      <c r="AIW14" s="3241" t="s">
        <v>1594</v>
      </c>
      <c r="AIX14" s="3282"/>
      <c r="AIY14" s="3241" t="s">
        <v>1599</v>
      </c>
      <c r="AIZ14" s="3241" t="s">
        <v>1594</v>
      </c>
      <c r="AJA14" s="3241"/>
      <c r="AJB14" s="3241" t="s">
        <v>1599</v>
      </c>
      <c r="AJC14" s="3241" t="s">
        <v>1594</v>
      </c>
      <c r="AJD14" s="3282"/>
      <c r="AJE14" s="3241"/>
      <c r="AJF14" s="3241"/>
      <c r="AJG14" s="3241"/>
      <c r="AJH14" s="3241" t="s">
        <v>2801</v>
      </c>
      <c r="AJI14" s="3241" t="s">
        <v>1594</v>
      </c>
      <c r="AJJ14" s="3282"/>
      <c r="AJK14" s="3241" t="s">
        <v>3409</v>
      </c>
      <c r="AJL14" s="3241" t="s">
        <v>284</v>
      </c>
      <c r="AJM14" s="3241"/>
      <c r="AJN14" s="3241" t="s">
        <v>3409</v>
      </c>
      <c r="AJO14" s="3241" t="s">
        <v>1594</v>
      </c>
      <c r="AJP14" s="3282"/>
      <c r="AJQ14" s="3241" t="s">
        <v>3409</v>
      </c>
      <c r="AJR14" s="3241" t="s">
        <v>284</v>
      </c>
      <c r="AJS14" s="3241"/>
      <c r="AJT14" s="3241" t="s">
        <v>2801</v>
      </c>
      <c r="AJU14" s="3241" t="s">
        <v>1594</v>
      </c>
      <c r="AJV14" s="3282"/>
      <c r="AJW14" s="3241"/>
      <c r="AJX14" s="3241"/>
      <c r="AJY14" s="3241"/>
      <c r="AJZ14" s="3241"/>
      <c r="AKA14" s="3241"/>
      <c r="AKB14" s="3241"/>
      <c r="AKC14" s="3241"/>
      <c r="AKD14" s="3241"/>
      <c r="AKE14" s="3241"/>
      <c r="AKF14" s="3241"/>
      <c r="AKG14" s="3284"/>
      <c r="AKH14" s="3241"/>
      <c r="AKI14" s="3241"/>
      <c r="AKJ14" s="3241"/>
      <c r="AKK14" s="3241"/>
      <c r="AKL14" s="3241"/>
      <c r="AKM14" s="3241"/>
      <c r="AKN14" s="3241"/>
      <c r="AKO14" s="3241"/>
      <c r="AKP14" s="3241"/>
      <c r="AKQ14" s="3241"/>
      <c r="AKR14" s="3241"/>
      <c r="AKS14" s="3241"/>
      <c r="AKT14" s="3282"/>
      <c r="AKU14" s="3241"/>
      <c r="AKV14" s="3241"/>
      <c r="AKW14" s="3241"/>
      <c r="AKX14" s="3241"/>
      <c r="AKY14" s="3241"/>
      <c r="AKZ14" s="3241"/>
      <c r="ALA14" s="3241"/>
      <c r="ALB14" s="3241"/>
      <c r="ALC14" s="3241"/>
      <c r="ALD14" s="3241"/>
      <c r="ALE14" s="3241"/>
      <c r="ALF14" s="3241"/>
      <c r="ALG14" s="3241"/>
      <c r="ALH14" s="3308" t="s">
        <v>1608</v>
      </c>
      <c r="ALI14" s="3241" t="s">
        <v>1594</v>
      </c>
      <c r="ALJ14" s="3282"/>
      <c r="ALK14" s="3241"/>
      <c r="ALL14" s="3241"/>
      <c r="ALM14" s="3241"/>
      <c r="ALN14" s="3241"/>
      <c r="ALO14" s="3241"/>
      <c r="ALP14" s="3241"/>
      <c r="ALQ14" s="3255"/>
      <c r="ALR14" s="3238"/>
      <c r="ALS14" s="3238"/>
      <c r="ALT14" s="3238"/>
      <c r="ALU14" s="3238"/>
      <c r="ALV14" s="3238"/>
      <c r="ALW14" s="3309"/>
      <c r="ALX14" s="3310" t="s">
        <v>342</v>
      </c>
      <c r="ALY14" s="3241" t="s">
        <v>1632</v>
      </c>
      <c r="ALZ14" s="3308" t="s">
        <v>342</v>
      </c>
      <c r="AMA14" s="3241" t="s">
        <v>1632</v>
      </c>
      <c r="AMB14" s="3308" t="s">
        <v>342</v>
      </c>
      <c r="AMC14" s="3241" t="s">
        <v>1632</v>
      </c>
      <c r="AMD14" s="3308" t="s">
        <v>342</v>
      </c>
      <c r="AME14" s="3241" t="s">
        <v>1632</v>
      </c>
      <c r="AMF14" s="3308" t="s">
        <v>342</v>
      </c>
      <c r="AMG14" s="3241" t="s">
        <v>1632</v>
      </c>
      <c r="AMH14" s="3308" t="s">
        <v>342</v>
      </c>
      <c r="AMI14" s="3241" t="s">
        <v>1632</v>
      </c>
      <c r="AMJ14" s="3308" t="s">
        <v>342</v>
      </c>
      <c r="AMK14" s="3241" t="s">
        <v>1632</v>
      </c>
      <c r="AML14" s="3282"/>
      <c r="AMM14" s="3241"/>
      <c r="AMN14" s="3241"/>
      <c r="AMO14" s="3282"/>
      <c r="AMP14" s="3241"/>
      <c r="AMQ14" s="3241"/>
      <c r="AMR14" s="3241"/>
      <c r="AMS14" s="3241"/>
      <c r="AMT14" s="3284"/>
      <c r="AMU14" s="3282"/>
      <c r="AMV14" s="3308" t="s">
        <v>342</v>
      </c>
      <c r="AMW14" s="3241" t="s">
        <v>1632</v>
      </c>
      <c r="AMX14" s="3282"/>
      <c r="AMY14" s="3241"/>
      <c r="AMZ14" s="3241"/>
      <c r="ANA14" s="3241"/>
      <c r="ANB14" s="3308" t="s">
        <v>342</v>
      </c>
      <c r="ANC14" s="3241" t="s">
        <v>1632</v>
      </c>
      <c r="AND14" s="3282"/>
      <c r="ANE14" s="3241"/>
      <c r="ANF14" s="3241"/>
      <c r="ANG14" s="3241"/>
      <c r="ANH14" s="3241"/>
      <c r="ANI14" s="3241"/>
      <c r="ANJ14" s="3241"/>
      <c r="ANK14" s="3241"/>
      <c r="ANL14" s="3308" t="s">
        <v>1608</v>
      </c>
      <c r="ANM14" s="3241" t="s">
        <v>1594</v>
      </c>
      <c r="ANN14" s="3282"/>
      <c r="ANO14" s="3241"/>
      <c r="ANP14" s="3241"/>
      <c r="ANQ14" s="3241"/>
      <c r="ANR14" s="3241"/>
      <c r="ANS14" s="3241"/>
      <c r="ANT14" s="3241"/>
      <c r="ANU14" s="3241"/>
      <c r="ANV14" s="3308" t="s">
        <v>1608</v>
      </c>
      <c r="ANW14" s="3241" t="s">
        <v>1594</v>
      </c>
      <c r="ANX14" s="3311"/>
      <c r="ANY14" s="3241"/>
      <c r="ANZ14" s="3311" t="s">
        <v>5622</v>
      </c>
      <c r="AOA14" s="3241" t="s">
        <v>1591</v>
      </c>
      <c r="AOB14" s="3311"/>
      <c r="AOC14" s="3241" t="s">
        <v>1620</v>
      </c>
      <c r="AOD14" s="3311"/>
      <c r="AOE14" s="3284" t="s">
        <v>5645</v>
      </c>
      <c r="AOF14" s="2164"/>
      <c r="AOG14" s="2164"/>
      <c r="AOH14" s="3281"/>
      <c r="AOI14" s="2164"/>
      <c r="AOJ14" s="2164"/>
      <c r="AOK14" s="3281"/>
      <c r="AOL14" s="2164"/>
      <c r="AOM14" s="2164"/>
      <c r="AON14" s="3281"/>
      <c r="AOO14" s="2164"/>
      <c r="AOP14" s="2164"/>
      <c r="AOQ14" s="3281"/>
      <c r="AOR14" s="3282"/>
      <c r="AOS14" s="3241"/>
      <c r="AOT14" s="3241"/>
      <c r="AOU14" s="3241"/>
      <c r="AOV14" s="3241"/>
      <c r="AOW14" s="3241"/>
      <c r="AOX14" s="3241"/>
      <c r="AOY14" s="3241"/>
      <c r="AOZ14" s="3308" t="s">
        <v>1608</v>
      </c>
      <c r="APA14" s="3241" t="s">
        <v>1594</v>
      </c>
      <c r="APB14" s="3282"/>
      <c r="APC14" s="3241"/>
      <c r="APD14" s="3241"/>
      <c r="APE14" s="3241"/>
      <c r="APF14" s="3241"/>
      <c r="APG14" s="3241"/>
      <c r="APH14" s="3241"/>
      <c r="API14" s="3241"/>
      <c r="APJ14" s="3308" t="s">
        <v>1608</v>
      </c>
      <c r="APK14" s="3241" t="s">
        <v>1594</v>
      </c>
      <c r="APL14" s="3241"/>
      <c r="APM14" s="3241"/>
      <c r="APN14" s="3241"/>
      <c r="APO14" s="3241"/>
      <c r="APP14" s="3241"/>
      <c r="APQ14" s="3241"/>
      <c r="APR14" s="3255"/>
      <c r="APS14" s="3238"/>
      <c r="APT14" s="3238"/>
      <c r="APU14" s="3241"/>
      <c r="APV14" s="3241"/>
      <c r="APW14" s="3241"/>
      <c r="APX14" s="3241"/>
      <c r="APY14" s="3241"/>
      <c r="APZ14" s="3241"/>
      <c r="AQA14" s="3241"/>
      <c r="AQB14" s="3241"/>
      <c r="AQC14" s="3241"/>
      <c r="AQD14" s="3241"/>
      <c r="AQE14" s="3241"/>
      <c r="AQF14" s="3241"/>
      <c r="AQG14" s="3241"/>
      <c r="AQH14" s="3241"/>
      <c r="AQI14" s="3241"/>
      <c r="AQJ14" s="3241"/>
      <c r="AQK14" s="3241"/>
      <c r="AQL14" s="3241"/>
      <c r="AQM14" s="3312"/>
      <c r="AQN14" s="3290"/>
      <c r="AQO14" s="3290"/>
      <c r="AQP14" s="3290"/>
      <c r="AQQ14" s="3290"/>
      <c r="AQR14" s="3290"/>
      <c r="AQS14" s="3313"/>
      <c r="AQT14" s="3313"/>
      <c r="AQU14" s="3313"/>
      <c r="AQV14" s="3313"/>
      <c r="AQW14" s="3313"/>
      <c r="AQX14" s="3313"/>
      <c r="AQY14" s="3313"/>
      <c r="AQZ14" s="3313"/>
      <c r="ARA14" s="3313"/>
      <c r="ARB14" s="3313"/>
      <c r="ARC14" s="3313"/>
      <c r="ARD14" s="3313"/>
      <c r="ARE14" s="3313"/>
      <c r="ARF14" s="3290"/>
      <c r="ARG14" s="3235" t="s">
        <v>5397</v>
      </c>
      <c r="ARH14" s="3290" t="s">
        <v>5398</v>
      </c>
      <c r="ARI14" s="3290"/>
      <c r="ARJ14" s="3235" t="s">
        <v>5397</v>
      </c>
      <c r="ARK14" s="3290" t="s">
        <v>5398</v>
      </c>
      <c r="ARL14" s="3313"/>
      <c r="ARM14" s="3290"/>
      <c r="ARN14" s="3235" t="s">
        <v>1596</v>
      </c>
      <c r="ARO14" s="3235" t="s">
        <v>5398</v>
      </c>
      <c r="ARP14" s="3314"/>
      <c r="ARQ14" s="3304"/>
      <c r="ARR14" s="3303" t="s">
        <v>342</v>
      </c>
      <c r="ARS14" s="3305" t="s">
        <v>5399</v>
      </c>
      <c r="ART14" s="3235" t="s">
        <v>342</v>
      </c>
      <c r="ARU14" s="3290" t="s">
        <v>5399</v>
      </c>
      <c r="ARV14" s="3290"/>
      <c r="ARW14" s="3290"/>
      <c r="ARX14" s="3315" t="s">
        <v>5400</v>
      </c>
      <c r="ARY14" s="3290" t="s">
        <v>5399</v>
      </c>
      <c r="ARZ14" s="3290"/>
      <c r="ASA14" s="3290"/>
      <c r="ASB14" s="3235" t="s">
        <v>5400</v>
      </c>
      <c r="ASC14" s="3290" t="s">
        <v>5399</v>
      </c>
      <c r="ASD14" s="3235"/>
      <c r="ASE14" s="3235"/>
      <c r="ASF14" s="3235"/>
      <c r="ASG14" s="3235"/>
      <c r="ASH14" s="3235"/>
      <c r="ASI14" s="3235"/>
      <c r="ASJ14" s="3235"/>
      <c r="ASK14" s="3235"/>
      <c r="ASL14" s="3235"/>
      <c r="ASM14" s="3290"/>
      <c r="ASN14" s="3290"/>
      <c r="ASO14" s="3290"/>
      <c r="ASP14" s="3290"/>
      <c r="ASQ14" s="3290"/>
      <c r="ASR14" s="3290"/>
      <c r="ASS14" s="3290"/>
      <c r="AST14" s="3290"/>
      <c r="ASU14" s="3290"/>
      <c r="ASV14" s="3290"/>
      <c r="ASW14" s="3235"/>
      <c r="ASX14" s="3235"/>
      <c r="ASY14" s="3235"/>
      <c r="ASZ14" s="3235"/>
      <c r="ATA14" s="3235"/>
      <c r="ATB14" s="3235"/>
      <c r="ATC14" s="3235"/>
      <c r="ATD14" s="3235"/>
      <c r="ATE14" s="3235"/>
      <c r="ATF14" s="3290"/>
      <c r="ATG14" s="3290"/>
      <c r="ATH14" s="3290"/>
      <c r="ATI14" s="3290"/>
      <c r="ATJ14" s="3290"/>
      <c r="ATK14" s="3290"/>
      <c r="ATL14" s="3290"/>
      <c r="ATM14" s="3290"/>
      <c r="ATN14" s="3290"/>
      <c r="ATO14" s="3290"/>
      <c r="ATP14" s="3235"/>
      <c r="ATQ14" s="3235"/>
      <c r="ATR14" s="3235"/>
      <c r="ATS14" s="3235"/>
      <c r="ATT14" s="3235"/>
      <c r="ATU14" s="3235"/>
      <c r="ATV14" s="3235"/>
      <c r="ATW14" s="3235"/>
      <c r="ATX14" s="3235"/>
      <c r="ATY14" s="3290"/>
      <c r="ATZ14" s="3290"/>
      <c r="AUA14" s="3290"/>
      <c r="AUB14" s="3290"/>
      <c r="AUC14" s="3290"/>
      <c r="AUD14" s="3290"/>
      <c r="AUE14" s="3290"/>
      <c r="AUF14" s="3290"/>
      <c r="AUG14" s="3290"/>
      <c r="AUH14" s="3290"/>
      <c r="AUI14" s="3235"/>
      <c r="AUJ14" s="3235"/>
      <c r="AUK14" s="3314" t="s">
        <v>5400</v>
      </c>
      <c r="AUL14" s="3304" t="s">
        <v>5399</v>
      </c>
      <c r="AUM14" s="3303"/>
      <c r="AUN14" s="3303"/>
      <c r="AUO14" s="3303"/>
      <c r="AUP14" s="3316"/>
      <c r="AUQ14" s="3235" t="s">
        <v>5400</v>
      </c>
      <c r="AUR14" s="3235" t="s">
        <v>342</v>
      </c>
      <c r="AUS14" s="3235" t="s">
        <v>342</v>
      </c>
      <c r="AUT14" s="3235" t="s">
        <v>342</v>
      </c>
      <c r="AUU14" s="3235" t="s">
        <v>5400</v>
      </c>
      <c r="AUV14" s="3235"/>
      <c r="AUW14" s="3235"/>
      <c r="AUX14" s="3235"/>
      <c r="AUY14" s="3241"/>
      <c r="AUZ14" s="3241"/>
      <c r="AVA14" s="3241"/>
      <c r="AVB14" s="3235" t="s">
        <v>1604</v>
      </c>
      <c r="AVC14" s="3241"/>
      <c r="AVD14" s="3235" t="s">
        <v>1604</v>
      </c>
      <c r="AVE14" s="3290" t="s">
        <v>5399</v>
      </c>
      <c r="AVF14" s="3235"/>
      <c r="AVG14" s="3304"/>
      <c r="AVH14" s="3235"/>
      <c r="AVI14" s="3235"/>
      <c r="AVJ14" s="3235"/>
      <c r="AVK14" s="3235"/>
      <c r="AVL14" s="3289"/>
      <c r="AVM14" s="3290"/>
      <c r="AVN14" s="3290"/>
      <c r="AVO14" s="3235"/>
      <c r="AVP14" s="3290"/>
      <c r="AVQ14" s="3290"/>
      <c r="AVR14" s="3235"/>
      <c r="AVS14" s="3290"/>
      <c r="AVT14" s="3290"/>
      <c r="AVU14" s="3235"/>
      <c r="AVV14" s="3290"/>
      <c r="AVW14" s="3290"/>
      <c r="AVX14" s="3235"/>
      <c r="AVY14" s="3317"/>
      <c r="AVZ14" s="3289"/>
      <c r="AWA14" s="3290"/>
      <c r="AWB14" s="3290"/>
      <c r="AWC14" s="3290"/>
      <c r="AWD14" s="3290"/>
      <c r="AWE14" s="3290"/>
      <c r="AWF14" s="3290"/>
      <c r="AWG14" s="3290"/>
      <c r="AWH14" s="3290"/>
      <c r="AWI14" s="3318"/>
      <c r="AWJ14" s="3290"/>
      <c r="AWK14" s="3290"/>
      <c r="AWL14" s="3290"/>
      <c r="AWM14" s="3290"/>
      <c r="AWN14" s="3290"/>
      <c r="AWO14" s="3290"/>
      <c r="AWP14" s="3290"/>
      <c r="AWQ14" s="3290"/>
      <c r="AWR14" s="3290"/>
      <c r="AWS14" s="3289"/>
      <c r="AWT14" s="3290"/>
      <c r="AWU14" s="3235"/>
      <c r="AWV14" s="3290"/>
      <c r="AWW14" s="3235"/>
      <c r="AWX14" s="3290"/>
      <c r="AWY14" s="3235"/>
      <c r="AWZ14" s="3290"/>
      <c r="AXA14" s="3235"/>
      <c r="AXB14" s="3235"/>
      <c r="AXC14" s="3235"/>
      <c r="AXD14" s="3290"/>
      <c r="AXE14" s="3235"/>
      <c r="AXF14" s="3290"/>
      <c r="AXG14" s="3235"/>
      <c r="AXH14" s="3290"/>
      <c r="AXI14" s="3235"/>
      <c r="AXK14" s="3319" t="s">
        <v>7521</v>
      </c>
      <c r="AXL14" s="3319"/>
      <c r="AXM14" s="3319" t="s">
        <v>5764</v>
      </c>
      <c r="AXN14" s="3319" t="s">
        <v>7521</v>
      </c>
      <c r="AXO14" s="3319"/>
      <c r="AXP14" s="3319" t="s">
        <v>5764</v>
      </c>
      <c r="AXQ14" s="3320"/>
      <c r="AXR14" s="3320"/>
      <c r="AXS14" s="3320"/>
      <c r="AXT14" s="3320"/>
      <c r="AXU14" s="3320"/>
      <c r="AXV14" s="3320"/>
      <c r="AXW14" s="3320"/>
      <c r="AXX14" s="3320"/>
      <c r="AXY14" s="3320"/>
      <c r="AXZ14" s="3320"/>
      <c r="AYA14" s="3320"/>
      <c r="AYB14" s="3320"/>
      <c r="AYC14" s="3321"/>
      <c r="AYD14" s="3320"/>
      <c r="AYE14" s="3320"/>
      <c r="AYF14" s="3320"/>
      <c r="AYG14" s="3320"/>
      <c r="AYH14" s="3320"/>
      <c r="AYI14" s="3320"/>
      <c r="AYJ14" s="3320"/>
      <c r="AYK14" s="3320"/>
      <c r="AYL14" s="3320"/>
      <c r="AYM14" s="3320"/>
      <c r="AYN14" s="3320"/>
      <c r="AYO14" s="3320"/>
      <c r="AYP14" s="3320"/>
      <c r="AYQ14" s="3320"/>
      <c r="AYR14" s="3320"/>
      <c r="AYS14" s="3320"/>
      <c r="AYT14" s="3320"/>
      <c r="AYU14" s="3320"/>
      <c r="AYV14" s="3320"/>
      <c r="AYW14" s="3320"/>
      <c r="AYX14" s="3320"/>
      <c r="AYY14" s="3320"/>
      <c r="AYZ14" s="3320"/>
      <c r="AZA14" s="3320"/>
      <c r="AZB14" s="3320"/>
      <c r="AZC14" s="3320"/>
      <c r="AZD14" s="3320"/>
      <c r="AZE14" s="3320"/>
      <c r="AZF14" s="3320"/>
      <c r="AZG14" s="3320"/>
      <c r="AZH14" s="3320"/>
      <c r="AZI14" s="3320"/>
      <c r="AZJ14" s="3320"/>
      <c r="AZK14" s="3320"/>
      <c r="AZL14" s="3320"/>
      <c r="AZM14" s="3320"/>
      <c r="AZN14" s="3320"/>
      <c r="AZO14" s="3320"/>
      <c r="AZP14" s="3320"/>
      <c r="AZQ14" s="3320"/>
      <c r="AZR14" s="3320"/>
      <c r="AZS14" s="3320"/>
      <c r="AZT14" s="3320"/>
      <c r="AZU14" s="3320"/>
      <c r="AZV14" s="3320"/>
      <c r="AZW14" s="3320"/>
      <c r="AZX14" s="3320"/>
      <c r="AZY14" s="3321"/>
      <c r="AZZ14" s="3320"/>
      <c r="BAA14" s="3320"/>
      <c r="BAB14" s="3320"/>
      <c r="BAC14" s="3320"/>
      <c r="BAD14" s="3320"/>
      <c r="BAE14" s="3320"/>
      <c r="BAF14" s="3320"/>
      <c r="BAG14" s="3320"/>
      <c r="BAH14" s="3320"/>
      <c r="BAI14" s="3320"/>
      <c r="BAJ14" s="3320"/>
      <c r="BAK14" s="3321"/>
      <c r="BAL14" s="3320"/>
      <c r="BAM14" s="3320"/>
      <c r="BAN14" s="3320"/>
      <c r="BAO14" s="3320"/>
      <c r="BAP14" s="3320"/>
      <c r="BAQ14" s="3320"/>
      <c r="BAR14" s="3320"/>
      <c r="BAS14" s="3320"/>
      <c r="BAT14" s="3320"/>
      <c r="BAU14" s="3320"/>
      <c r="BAV14" s="3320"/>
      <c r="BAW14" s="3897"/>
      <c r="BAX14" s="3897"/>
      <c r="BAY14" s="3897"/>
      <c r="BAZ14" s="3897"/>
      <c r="BBA14" s="3320"/>
      <c r="BBB14" s="3320"/>
      <c r="BBC14" s="3320"/>
      <c r="BBD14" s="3320"/>
      <c r="BBE14" s="3321"/>
      <c r="BBF14" s="3320"/>
      <c r="BBG14" s="3320"/>
      <c r="BBH14" s="3320"/>
      <c r="BBI14" s="3320"/>
      <c r="BBJ14" s="3320"/>
      <c r="BBK14" s="3320"/>
      <c r="BBL14" s="3320"/>
      <c r="BBM14" s="3320"/>
      <c r="BBN14" s="3320"/>
      <c r="BBO14" s="3320"/>
      <c r="BBP14" s="3320"/>
      <c r="BBQ14" s="3321"/>
      <c r="BBR14" s="3320"/>
      <c r="BBS14" s="3320"/>
      <c r="BBT14" s="3320"/>
      <c r="BBU14" s="3320"/>
      <c r="BBV14" s="3320"/>
      <c r="BBW14" s="3320"/>
      <c r="BBX14" s="3320"/>
      <c r="BBY14" s="3320"/>
      <c r="BBZ14" s="3320"/>
      <c r="BCA14" s="3320"/>
      <c r="BCB14" s="3320"/>
      <c r="BCC14" s="3320"/>
      <c r="BCD14" s="3320"/>
      <c r="BCE14" s="3320"/>
      <c r="BCF14" s="3320"/>
      <c r="BCG14" s="3320"/>
      <c r="BCH14" s="3320"/>
      <c r="BCI14" s="3320"/>
      <c r="BCJ14" s="3320"/>
      <c r="BCK14" s="3320"/>
      <c r="BCL14" s="3320"/>
      <c r="BCM14" s="3320"/>
      <c r="BCN14" s="3320"/>
      <c r="BCO14" s="3320"/>
      <c r="BCP14" s="3320"/>
      <c r="BCQ14" s="3320"/>
      <c r="BCR14" s="3320"/>
      <c r="BCS14" s="3320"/>
      <c r="BCT14" s="3320"/>
      <c r="BCU14" s="3320"/>
      <c r="BCV14" s="3320"/>
      <c r="BCW14" s="3320"/>
      <c r="BCX14" s="3320"/>
      <c r="BCY14" s="3320"/>
      <c r="BCZ14" s="3320"/>
      <c r="BDA14" s="3320"/>
      <c r="BDB14" s="3320"/>
      <c r="BDC14" s="3320"/>
      <c r="BDD14" s="3320"/>
      <c r="BDE14" s="3320"/>
      <c r="BDF14" s="3320"/>
      <c r="BDG14" s="3320"/>
      <c r="BDH14" s="3320"/>
      <c r="BDI14" s="3320"/>
      <c r="BDJ14" s="3320"/>
      <c r="BDK14" s="3320"/>
      <c r="BDL14" s="3320"/>
      <c r="BDM14" s="3320"/>
      <c r="BDN14" s="3320"/>
      <c r="BDO14" s="3320"/>
      <c r="BDP14" s="3320"/>
      <c r="BDQ14" s="3320"/>
      <c r="BDR14" s="3320"/>
      <c r="BDS14" s="3320"/>
      <c r="BDT14" s="3320"/>
      <c r="BDU14" s="3320"/>
      <c r="BDV14" s="3320"/>
      <c r="BDW14" s="3320"/>
      <c r="BDX14" s="3320"/>
      <c r="BDY14" s="3320"/>
      <c r="BDZ14" s="3320"/>
      <c r="BEA14" s="3320"/>
      <c r="BEB14" s="3320"/>
      <c r="BEC14" s="3320"/>
      <c r="BED14" s="3320"/>
      <c r="BEE14" s="3320"/>
      <c r="BEF14" s="3320"/>
      <c r="BEG14" s="3320"/>
      <c r="BEH14" s="3320"/>
      <c r="BEI14" s="3320"/>
      <c r="BEJ14" s="3320"/>
      <c r="BEK14" s="3320"/>
      <c r="BEL14" s="3320"/>
      <c r="BEM14" s="3320"/>
      <c r="BEN14" s="3320"/>
      <c r="BEO14" s="3320"/>
      <c r="BEP14" s="3320"/>
      <c r="BEQ14" s="3320"/>
      <c r="BER14" s="3320"/>
      <c r="BES14" s="3320"/>
      <c r="BET14" s="3320"/>
      <c r="BEU14" s="3320"/>
      <c r="BEV14" s="3320"/>
      <c r="BEW14" s="3321"/>
      <c r="BEX14" s="3320"/>
      <c r="BEY14" s="3320"/>
      <c r="BEZ14" s="3320"/>
      <c r="BFA14" s="3320"/>
      <c r="BFB14" s="3320"/>
      <c r="BFC14" s="3320"/>
      <c r="BFD14" s="3320"/>
      <c r="BFE14" s="3320"/>
      <c r="BFF14" s="3320"/>
      <c r="BFG14" s="3320"/>
      <c r="BFH14" s="3320"/>
      <c r="BFI14" s="3322"/>
      <c r="BFJ14" s="3323"/>
      <c r="BFK14" s="3323"/>
      <c r="BFL14" s="3323"/>
      <c r="BFM14" s="3323"/>
      <c r="BFN14" s="3323"/>
      <c r="BFO14" s="3323"/>
      <c r="BFP14" s="3323"/>
      <c r="BFQ14" s="3324"/>
      <c r="BFR14" s="3323"/>
      <c r="BFS14" s="3282"/>
      <c r="BFT14" s="3241"/>
      <c r="BFU14" s="3241"/>
      <c r="BFV14" s="3241"/>
      <c r="BFW14" s="3241"/>
      <c r="BFX14" s="3241"/>
      <c r="BFY14" s="3241"/>
      <c r="BFZ14" s="3241"/>
      <c r="BGA14" s="3308"/>
      <c r="BGB14" s="3241"/>
      <c r="BGC14" s="3282"/>
      <c r="BGD14" s="3241"/>
      <c r="BGE14" s="3241"/>
      <c r="BGF14" s="3241"/>
      <c r="BGG14" s="3241"/>
      <c r="BGH14" s="3241"/>
      <c r="BGI14" s="3241"/>
      <c r="BGJ14" s="3241"/>
      <c r="BGK14" s="3308"/>
      <c r="BGL14" s="3241"/>
      <c r="BGM14" s="3282"/>
      <c r="BGN14" s="3241"/>
      <c r="BGO14" s="3241"/>
      <c r="BGP14" s="3241"/>
      <c r="BGQ14" s="3241"/>
      <c r="BGR14" s="3241"/>
      <c r="BGS14" s="3241"/>
      <c r="BGT14" s="3241"/>
      <c r="BGU14" s="3308"/>
      <c r="BGV14" s="3241"/>
      <c r="BGW14" s="3282"/>
      <c r="BGX14" s="3241"/>
      <c r="BGY14" s="3241"/>
      <c r="BGZ14" s="3241"/>
      <c r="BHA14" s="3241"/>
      <c r="BHB14" s="3241"/>
      <c r="BHC14" s="3241"/>
      <c r="BHD14" s="3241"/>
      <c r="BHE14" s="3308"/>
      <c r="BHF14" s="3241"/>
      <c r="BHG14" s="3282"/>
      <c r="BHH14" s="3241"/>
      <c r="BHI14" s="3241"/>
      <c r="BHJ14" s="3241"/>
      <c r="BHK14" s="3241"/>
      <c r="BHL14" s="3241"/>
      <c r="BHM14" s="3241"/>
      <c r="BHN14" s="3241"/>
      <c r="BHO14" s="3308"/>
      <c r="BHP14" s="3241"/>
      <c r="BHQ14" s="3282"/>
      <c r="BHR14" s="3241"/>
      <c r="BHS14" s="3241"/>
      <c r="BHT14" s="3241"/>
      <c r="BHU14" s="3241"/>
      <c r="BHV14" s="3241"/>
      <c r="BHW14" s="3241"/>
      <c r="BHX14" s="3241"/>
      <c r="BHY14" s="3308"/>
      <c r="BHZ14" s="3241"/>
      <c r="BIA14" s="3282"/>
      <c r="BIB14" s="3241"/>
      <c r="BIC14" s="3241"/>
      <c r="BID14" s="3241"/>
      <c r="BIE14" s="3241"/>
      <c r="BIF14" s="3241"/>
      <c r="BIG14" s="3241"/>
      <c r="BIH14" s="3282"/>
      <c r="BII14" s="3308"/>
      <c r="BIJ14" s="3241"/>
      <c r="BIK14" s="3282"/>
      <c r="BIL14" s="3241"/>
      <c r="BIM14" s="3241"/>
      <c r="BIN14" s="3241"/>
      <c r="BIO14" s="3282"/>
      <c r="BIP14" s="3241"/>
      <c r="BIQ14" s="3241"/>
      <c r="BIR14" s="3241"/>
      <c r="BIS14" s="3241"/>
      <c r="BIT14" s="3241"/>
      <c r="BIU14" s="3241"/>
      <c r="BIV14" s="3241"/>
      <c r="BIW14" s="3241"/>
      <c r="BIX14" s="3241"/>
      <c r="BIY14" s="3241"/>
      <c r="BIZ14" s="3325"/>
      <c r="BJA14" s="3326"/>
      <c r="BJB14" s="3327"/>
      <c r="BJC14" s="3327"/>
      <c r="BJD14" s="3327"/>
      <c r="BJE14" s="3328"/>
      <c r="BJF14" s="3328"/>
      <c r="BJG14" s="3328"/>
      <c r="BJH14" s="3328"/>
      <c r="BJI14" s="3328"/>
      <c r="BJJ14" s="3328"/>
      <c r="BJK14" s="3329"/>
      <c r="BJL14" s="3330"/>
      <c r="BJM14" s="3327"/>
      <c r="BJN14" s="3327"/>
      <c r="BJO14" s="3327"/>
      <c r="BJP14" s="3329"/>
      <c r="BJQ14" s="3330"/>
      <c r="BJR14" s="3327"/>
      <c r="BJS14" s="3327"/>
      <c r="BJT14" s="3327"/>
      <c r="BJU14" s="3329"/>
      <c r="BJV14" s="3310"/>
      <c r="BJW14" s="3241"/>
      <c r="BJX14" s="3282"/>
      <c r="BJY14" s="3241"/>
      <c r="BJZ14" s="3323"/>
      <c r="BKA14" s="3323"/>
      <c r="BKB14" s="3323"/>
      <c r="BKC14" s="3323"/>
      <c r="BKD14" s="3323"/>
      <c r="BKE14" s="3323"/>
      <c r="BKF14" s="3324"/>
      <c r="BKG14" s="3323"/>
      <c r="BKH14" s="3322"/>
      <c r="BKI14" s="3323"/>
      <c r="BKJ14" s="3323"/>
      <c r="BKK14" s="3323"/>
      <c r="BKL14" s="3323"/>
      <c r="BKM14" s="3323"/>
      <c r="BKN14" s="3323"/>
      <c r="BKO14" s="3323"/>
      <c r="BKP14" s="3324"/>
      <c r="BKQ14" s="3323"/>
      <c r="BKR14" s="3322"/>
      <c r="BKS14" s="3323"/>
      <c r="BKT14" s="3323"/>
      <c r="BKU14" s="3323"/>
      <c r="BKV14" s="3323"/>
      <c r="BKW14" s="3323"/>
      <c r="BKX14" s="3323"/>
      <c r="BKY14" s="3323"/>
      <c r="BKZ14" s="3324"/>
      <c r="BLA14" s="3323"/>
      <c r="BLB14" s="3331"/>
      <c r="BLC14" s="3332"/>
      <c r="BLD14" s="3333"/>
      <c r="BLE14" s="3331"/>
      <c r="BLF14" s="3332"/>
      <c r="BLG14" s="3333"/>
      <c r="BLH14" s="3331"/>
      <c r="BLI14" s="3332"/>
      <c r="BLJ14" s="3333"/>
      <c r="BLK14" s="3331"/>
      <c r="BLL14" s="3332"/>
      <c r="BLM14" s="3333"/>
      <c r="BLN14" s="3331"/>
      <c r="BLO14" s="3332"/>
      <c r="BLP14" s="3333"/>
      <c r="BLQ14" s="3331"/>
      <c r="BLR14" s="3332"/>
      <c r="BLS14" s="3333"/>
      <c r="BLT14" s="3331"/>
      <c r="BLU14" s="3332"/>
      <c r="BLV14" s="3333"/>
      <c r="BLW14" s="3331"/>
      <c r="BLX14" s="3332"/>
      <c r="BLY14" s="3333"/>
      <c r="BLZ14" s="3334"/>
      <c r="BMA14" s="3335"/>
      <c r="BMB14" s="3335"/>
      <c r="BMC14" s="3334"/>
      <c r="BMD14" s="3335"/>
      <c r="BME14" s="3335"/>
      <c r="BMF14" s="3334"/>
      <c r="BMG14" s="3335"/>
      <c r="BMH14" s="3335"/>
      <c r="BMI14" s="3334"/>
      <c r="BMJ14" s="3335"/>
      <c r="BMK14" s="3335"/>
      <c r="BML14" s="3334"/>
      <c r="BMM14" s="3335"/>
      <c r="BMN14" s="3335"/>
      <c r="BMO14" s="3334"/>
      <c r="BMP14" s="3335"/>
      <c r="BMQ14" s="3335"/>
      <c r="BMR14" s="3334"/>
      <c r="BMS14" s="3335"/>
      <c r="BMT14" s="3335"/>
      <c r="BMU14" s="3334"/>
      <c r="BMV14" s="3335"/>
      <c r="BMW14" s="3335"/>
      <c r="BMX14" s="3334"/>
      <c r="BMY14" s="3335"/>
      <c r="BMZ14" s="3335"/>
      <c r="BNA14" s="3334"/>
      <c r="BNB14" s="3335"/>
      <c r="BNC14" s="3335"/>
      <c r="BND14" s="3334"/>
      <c r="BNE14" s="3335"/>
      <c r="BNF14" s="3335"/>
      <c r="BNG14" s="3334"/>
      <c r="BNH14" s="3335"/>
      <c r="BNI14" s="3335"/>
      <c r="BNJ14" s="3334"/>
      <c r="BNK14" s="3335"/>
      <c r="BNL14" s="3335"/>
      <c r="BNM14" s="3334"/>
      <c r="BNN14" s="3335"/>
      <c r="BNO14" s="3335"/>
      <c r="BNQ14" s="3336" t="s">
        <v>7653</v>
      </c>
      <c r="BNR14" s="3336" t="s">
        <v>7653</v>
      </c>
      <c r="BNS14" s="3336"/>
      <c r="BNT14" s="3336"/>
      <c r="BNU14" s="3336"/>
      <c r="BNV14" s="3336"/>
      <c r="BNW14" s="3336"/>
    </row>
    <row r="15" spans="1:1739" ht="13" x14ac:dyDescent="0.2">
      <c r="A15" s="696" t="s">
        <v>1621</v>
      </c>
      <c r="B15" s="697" t="s">
        <v>5401</v>
      </c>
      <c r="C15" s="697" t="s">
        <v>5401</v>
      </c>
      <c r="D15" s="697" t="s">
        <v>5402</v>
      </c>
      <c r="E15" s="697" t="s">
        <v>5401</v>
      </c>
      <c r="F15" s="698" t="s">
        <v>70</v>
      </c>
      <c r="G15" s="699" t="s">
        <v>1922</v>
      </c>
      <c r="H15" s="700">
        <v>365</v>
      </c>
      <c r="I15" s="703">
        <v>7.22</v>
      </c>
      <c r="J15" s="726">
        <f>RANK(I15,I$15:I$91,0)</f>
        <v>35</v>
      </c>
      <c r="K15" s="702">
        <v>641</v>
      </c>
      <c r="L15" s="703">
        <v>7.12</v>
      </c>
      <c r="M15" s="710">
        <f>RANK(L15,L$15:L$91,0)</f>
        <v>52</v>
      </c>
      <c r="N15" s="712">
        <f>L15-I15</f>
        <v>-9.9999999999999645E-2</v>
      </c>
      <c r="O15" s="702">
        <v>633</v>
      </c>
      <c r="P15" s="703">
        <v>7.05</v>
      </c>
      <c r="Q15" s="710">
        <f>RANK(P15,P$15:P$91,0)</f>
        <v>56</v>
      </c>
      <c r="R15" s="712">
        <f>P15-L15</f>
        <v>-7.0000000000000284E-2</v>
      </c>
      <c r="S15" s="702">
        <v>2357</v>
      </c>
      <c r="T15" s="703">
        <v>6.16</v>
      </c>
      <c r="U15" s="699">
        <f>RANK(T15,T$15:T$91,0)</f>
        <v>40</v>
      </c>
      <c r="V15" s="702">
        <v>2382</v>
      </c>
      <c r="W15" s="703">
        <v>6.32</v>
      </c>
      <c r="X15" s="710">
        <f t="shared" ref="X15:X78" si="0">RANK(W15,W$15:W$91,0)</f>
        <v>16</v>
      </c>
      <c r="Y15" s="712">
        <f>W15-T15</f>
        <v>0.16000000000000014</v>
      </c>
      <c r="Z15" s="702">
        <v>1987</v>
      </c>
      <c r="AA15" s="703">
        <v>6.1806743834927023</v>
      </c>
      <c r="AB15" s="710">
        <f>RANK(AA15,AA$15:AA$91,0)</f>
        <v>38</v>
      </c>
      <c r="AC15" s="712">
        <f>AA15-W15</f>
        <v>-0.13932561650729802</v>
      </c>
      <c r="AD15" s="706">
        <v>1127</v>
      </c>
      <c r="AE15" s="701">
        <v>5.9653948535936117</v>
      </c>
      <c r="AF15" s="702">
        <v>860</v>
      </c>
      <c r="AG15" s="704">
        <v>6.4627906976744187</v>
      </c>
      <c r="AH15" s="705">
        <f>IFERROR(RANK(AG15,AG$15:AG$91,0),"-")</f>
        <v>40</v>
      </c>
      <c r="AI15" s="707">
        <v>777</v>
      </c>
      <c r="AJ15" s="704">
        <v>6.0759330759330759</v>
      </c>
      <c r="AK15" s="705">
        <f>IFERROR(RANK(AJ15,AJ$15:AJ$91,0),"-")</f>
        <v>55</v>
      </c>
      <c r="AL15" s="702">
        <v>350</v>
      </c>
      <c r="AM15" s="704">
        <v>5.72</v>
      </c>
      <c r="AN15" s="711">
        <f>IFERROR(RANK(AM15,AM$15:AM$91,0),"-")</f>
        <v>41</v>
      </c>
      <c r="AO15" s="4086"/>
      <c r="AP15" s="717">
        <v>81.400000000000006</v>
      </c>
      <c r="AQ15" s="705">
        <v>23</v>
      </c>
      <c r="AR15" s="709">
        <v>85</v>
      </c>
      <c r="AS15" s="705">
        <v>38</v>
      </c>
      <c r="AT15" s="709">
        <v>1.3000000000000114</v>
      </c>
      <c r="AU15" s="701">
        <v>9.9999999999994316E-2</v>
      </c>
      <c r="AV15" s="702">
        <v>85</v>
      </c>
      <c r="AW15" s="711">
        <f>RANK(AV15,AV$15:AV$91,0)</f>
        <v>16</v>
      </c>
      <c r="AX15" s="710">
        <v>80</v>
      </c>
      <c r="AY15" s="705">
        <f>RANK(AX15,AX$15:AX$91,0)</f>
        <v>19</v>
      </c>
      <c r="AZ15" s="702">
        <v>150</v>
      </c>
      <c r="BA15" s="711">
        <f>RANK(AZ15,AZ$15:AZ$91,0)</f>
        <v>45</v>
      </c>
      <c r="BB15" s="714">
        <v>330</v>
      </c>
      <c r="BC15" s="715">
        <v>13</v>
      </c>
      <c r="BD15" s="702">
        <v>639</v>
      </c>
      <c r="BE15" s="703">
        <v>21.12676056338028</v>
      </c>
      <c r="BF15" s="705">
        <f>RANK(BE15,BE$15:BE$91,1)</f>
        <v>29</v>
      </c>
      <c r="BG15" s="702">
        <v>642</v>
      </c>
      <c r="BH15" s="703">
        <v>14.018691588785046</v>
      </c>
      <c r="BI15" s="705">
        <f>RANK(BH15,BH$15:BH$91,1)</f>
        <v>42</v>
      </c>
      <c r="BJ15" s="702">
        <v>615</v>
      </c>
      <c r="BK15" s="703">
        <v>42.926829268292686</v>
      </c>
      <c r="BL15" s="705">
        <f>RANK(BK15,BK$15:BK$91,1)</f>
        <v>18</v>
      </c>
      <c r="BM15" s="702">
        <v>633</v>
      </c>
      <c r="BN15" s="703">
        <v>20.537124802527646</v>
      </c>
      <c r="BO15" s="705">
        <v>62</v>
      </c>
      <c r="BP15" s="702">
        <v>617</v>
      </c>
      <c r="BQ15" s="703">
        <v>1.6207455429497568</v>
      </c>
      <c r="BR15" s="705">
        <v>41</v>
      </c>
      <c r="BS15" s="702">
        <v>643</v>
      </c>
      <c r="BT15" s="703">
        <v>39.968895800933126</v>
      </c>
      <c r="BU15" s="705">
        <v>67</v>
      </c>
      <c r="BV15" s="702">
        <v>878</v>
      </c>
      <c r="BW15" s="703">
        <v>53.644646924829154</v>
      </c>
      <c r="BX15" s="705">
        <f>RANK(BW15,BW$15:BW$91,1)</f>
        <v>32</v>
      </c>
      <c r="BY15" s="702">
        <v>893</v>
      </c>
      <c r="BZ15" s="703">
        <v>69.316909294512868</v>
      </c>
      <c r="CA15" s="705">
        <f>RANK(BZ15,BZ$15:BZ$91,1)</f>
        <v>11</v>
      </c>
      <c r="CB15" s="702">
        <v>821</v>
      </c>
      <c r="CC15" s="703">
        <v>62.362971985383673</v>
      </c>
      <c r="CD15" s="705">
        <f>RANK(CC15,CC$15:CC$91,1)</f>
        <v>47</v>
      </c>
      <c r="CE15" s="702">
        <v>888</v>
      </c>
      <c r="CF15" s="703">
        <v>42.68018018018018</v>
      </c>
      <c r="CG15" s="705">
        <v>64</v>
      </c>
      <c r="CH15" s="702">
        <v>800</v>
      </c>
      <c r="CI15" s="703">
        <v>3.6249999999999996</v>
      </c>
      <c r="CJ15" s="705">
        <f>IF(CH15=0,"-",RANK(CI15,CI$15:CI$91,1))</f>
        <v>32</v>
      </c>
      <c r="CK15" s="702">
        <v>882</v>
      </c>
      <c r="CL15" s="703">
        <v>55.668934240362809</v>
      </c>
      <c r="CM15" s="705">
        <f>RANK(CL15,CL$15:CL$91,1)</f>
        <v>68</v>
      </c>
      <c r="CN15" s="709">
        <v>16.8</v>
      </c>
      <c r="CO15" s="711">
        <v>72</v>
      </c>
      <c r="CP15" s="703">
        <v>4.7</v>
      </c>
      <c r="CQ15" s="703">
        <v>6.4</v>
      </c>
      <c r="CR15" s="704">
        <v>5.6</v>
      </c>
      <c r="CS15" s="709">
        <v>17.2</v>
      </c>
      <c r="CT15" s="701">
        <v>17.100000000000001</v>
      </c>
      <c r="CU15" s="712">
        <v>18.399999999999999</v>
      </c>
      <c r="CV15" s="713">
        <f>RANK(CU15,CU$15:CU$91,1)</f>
        <v>63</v>
      </c>
      <c r="CW15" s="712">
        <v>5.0999999999999996</v>
      </c>
      <c r="CX15" s="712">
        <v>7</v>
      </c>
      <c r="CY15" s="712">
        <v>6.4</v>
      </c>
      <c r="CZ15" s="714">
        <v>4121</v>
      </c>
      <c r="DA15" s="985">
        <v>83</v>
      </c>
      <c r="DB15" s="713">
        <v>61</v>
      </c>
      <c r="DC15" s="715">
        <v>1792</v>
      </c>
      <c r="DD15" s="985">
        <v>83.3</v>
      </c>
      <c r="DE15" s="713">
        <v>52</v>
      </c>
      <c r="DF15" s="715">
        <v>1447</v>
      </c>
      <c r="DG15" s="712">
        <v>83.1</v>
      </c>
      <c r="DH15" s="713">
        <v>61</v>
      </c>
      <c r="DI15" s="715">
        <v>882</v>
      </c>
      <c r="DJ15" s="712">
        <v>82.8</v>
      </c>
      <c r="DK15" s="713">
        <v>48</v>
      </c>
      <c r="DL15" s="716">
        <v>20.391613924050635</v>
      </c>
      <c r="DM15" s="710">
        <v>26</v>
      </c>
      <c r="DN15" s="715">
        <v>5056</v>
      </c>
      <c r="DO15" s="717">
        <v>79.094145569620252</v>
      </c>
      <c r="DP15" s="710">
        <v>24</v>
      </c>
      <c r="DQ15" s="703">
        <v>0.51424050632911389</v>
      </c>
      <c r="DR15" s="705">
        <v>16</v>
      </c>
      <c r="DS15" s="709">
        <v>72.77428888067972</v>
      </c>
      <c r="DT15" s="721">
        <v>24</v>
      </c>
      <c r="DU15" s="703">
        <v>0.8127077946065755</v>
      </c>
      <c r="DV15" s="705">
        <v>16</v>
      </c>
      <c r="DW15" s="718">
        <v>76.287782034908474</v>
      </c>
      <c r="DX15" s="705">
        <v>16</v>
      </c>
      <c r="DY15" s="703">
        <v>2.4691358024691357</v>
      </c>
      <c r="DZ15" s="705">
        <v>48</v>
      </c>
      <c r="EA15" s="702">
        <v>620</v>
      </c>
      <c r="EB15" s="719">
        <v>74.193548387096769</v>
      </c>
      <c r="EC15" s="705">
        <f t="shared" ref="EC15:EC78" si="1">RANK(EB15,EB$15:EB$91,0)</f>
        <v>43</v>
      </c>
      <c r="ED15" s="702">
        <v>823</v>
      </c>
      <c r="EE15" s="719">
        <v>54.799513973268532</v>
      </c>
      <c r="EF15" s="705">
        <v>24</v>
      </c>
      <c r="EG15" s="702">
        <v>542</v>
      </c>
      <c r="EH15" s="720">
        <v>57.933579335793361</v>
      </c>
      <c r="EI15" s="705">
        <v>51</v>
      </c>
      <c r="EJ15" s="768">
        <v>500</v>
      </c>
      <c r="EK15" s="3956">
        <v>1.5365853658536586</v>
      </c>
      <c r="EL15" s="3957">
        <v>5</v>
      </c>
      <c r="EM15" s="3958">
        <v>8.2000000000000011</v>
      </c>
      <c r="EN15" s="770">
        <v>43</v>
      </c>
      <c r="EO15" s="768">
        <v>539</v>
      </c>
      <c r="EP15" s="1583">
        <v>1.4444444444444444</v>
      </c>
      <c r="EQ15" s="3959">
        <v>41</v>
      </c>
      <c r="ER15" s="3958">
        <v>20.037105751391465</v>
      </c>
      <c r="ES15" s="770">
        <v>36</v>
      </c>
      <c r="ET15" s="768">
        <v>539</v>
      </c>
      <c r="EU15" s="1583">
        <v>1.0925925925925926</v>
      </c>
      <c r="EV15" s="3959">
        <v>17</v>
      </c>
      <c r="EW15" s="3958">
        <v>20.037105751391465</v>
      </c>
      <c r="EX15" s="770">
        <v>37</v>
      </c>
      <c r="EY15" s="3960">
        <v>506</v>
      </c>
      <c r="EZ15" s="3961">
        <v>1.1388888888888888</v>
      </c>
      <c r="FA15" s="3962">
        <v>8</v>
      </c>
      <c r="FB15" s="3963">
        <v>7.1146245059288544</v>
      </c>
      <c r="FC15" s="3964">
        <v>31</v>
      </c>
      <c r="FD15" s="768">
        <v>500</v>
      </c>
      <c r="FE15" s="3957">
        <v>1.25</v>
      </c>
      <c r="FF15" s="3957">
        <v>18</v>
      </c>
      <c r="FG15" s="3958">
        <v>3.6000000000000005</v>
      </c>
      <c r="FH15" s="770">
        <v>56</v>
      </c>
      <c r="FI15" s="3965">
        <v>512</v>
      </c>
      <c r="FJ15" s="3957">
        <v>1</v>
      </c>
      <c r="FK15" s="3957">
        <v>7</v>
      </c>
      <c r="FL15" s="3966">
        <v>1.171875</v>
      </c>
      <c r="FM15" s="3965">
        <v>58</v>
      </c>
      <c r="FN15" s="768">
        <v>550</v>
      </c>
      <c r="FO15" s="3957">
        <v>0.91176470588235292</v>
      </c>
      <c r="FP15" s="3957">
        <v>16</v>
      </c>
      <c r="FQ15" s="3958">
        <v>6.1818181818181817</v>
      </c>
      <c r="FR15" s="770">
        <v>44</v>
      </c>
      <c r="FS15" s="768">
        <v>489</v>
      </c>
      <c r="FT15" s="3957">
        <v>3.1283783783783785</v>
      </c>
      <c r="FU15" s="3957">
        <v>41</v>
      </c>
      <c r="FV15" s="3958">
        <v>30.26584867075665</v>
      </c>
      <c r="FW15" s="770">
        <v>67</v>
      </c>
      <c r="FX15" s="714">
        <v>861</v>
      </c>
      <c r="FY15" s="725">
        <v>20.325203252032502</v>
      </c>
      <c r="FZ15" s="715">
        <v>24</v>
      </c>
      <c r="GA15" s="702">
        <v>765</v>
      </c>
      <c r="GB15" s="727">
        <v>1.1521739130434783</v>
      </c>
      <c r="GC15" s="726">
        <v>34</v>
      </c>
      <c r="GD15" s="720">
        <v>3.0065359477124183</v>
      </c>
      <c r="GE15" s="705">
        <v>36</v>
      </c>
      <c r="GF15" s="702">
        <v>781</v>
      </c>
      <c r="GG15" s="712">
        <v>1.5462962962962963</v>
      </c>
      <c r="GH15" s="721">
        <v>12</v>
      </c>
      <c r="GI15" s="720">
        <v>6.9142125480153656</v>
      </c>
      <c r="GJ15" s="705">
        <v>13</v>
      </c>
      <c r="GK15" s="702">
        <v>794</v>
      </c>
      <c r="GL15" s="712">
        <v>1.0379746835443038</v>
      </c>
      <c r="GM15" s="721">
        <v>16</v>
      </c>
      <c r="GN15" s="720">
        <v>9.9496221662468525</v>
      </c>
      <c r="GO15" s="705">
        <v>15</v>
      </c>
      <c r="GP15" s="702">
        <v>764</v>
      </c>
      <c r="GQ15" s="712">
        <v>1</v>
      </c>
      <c r="GR15" s="721">
        <v>27</v>
      </c>
      <c r="GS15" s="720">
        <v>2.74869109947644</v>
      </c>
      <c r="GT15" s="705">
        <v>26</v>
      </c>
      <c r="GU15" s="702">
        <v>801</v>
      </c>
      <c r="GV15" s="726">
        <v>1.4518072289156627</v>
      </c>
      <c r="GW15" s="726">
        <v>27</v>
      </c>
      <c r="GX15" s="720">
        <v>10.362047440699126</v>
      </c>
      <c r="GY15" s="705">
        <v>49</v>
      </c>
      <c r="GZ15" s="702">
        <v>787</v>
      </c>
      <c r="HA15" s="726">
        <v>1.1785714285714286</v>
      </c>
      <c r="HB15" s="726">
        <v>6</v>
      </c>
      <c r="HC15" s="720">
        <v>3.5578144853875475</v>
      </c>
      <c r="HD15" s="705">
        <v>6</v>
      </c>
      <c r="HE15" s="702">
        <v>777</v>
      </c>
      <c r="HF15" s="726">
        <v>1.0357142857142858</v>
      </c>
      <c r="HG15" s="726">
        <v>4</v>
      </c>
      <c r="HH15" s="720">
        <v>1.8018018018018018</v>
      </c>
      <c r="HI15" s="705">
        <v>23</v>
      </c>
      <c r="HJ15" s="702">
        <v>778</v>
      </c>
      <c r="HK15" s="726">
        <v>1.5</v>
      </c>
      <c r="HL15" s="726">
        <v>47</v>
      </c>
      <c r="HM15" s="720">
        <v>1.2853470437017995</v>
      </c>
      <c r="HN15" s="705">
        <v>26</v>
      </c>
      <c r="HO15" s="709">
        <v>27.701863354037265</v>
      </c>
      <c r="HP15" s="703">
        <v>4.8802129547471162</v>
      </c>
      <c r="HQ15" s="703">
        <v>67.648624667258204</v>
      </c>
      <c r="HR15" s="703">
        <v>22.165039929015084</v>
      </c>
      <c r="HS15" s="1299">
        <v>14.445430346051463</v>
      </c>
      <c r="HT15" s="1299">
        <v>23.939662821650398</v>
      </c>
      <c r="HU15" s="1299">
        <v>64.560780834072759</v>
      </c>
      <c r="HV15" s="1299">
        <v>4.383318544809228</v>
      </c>
      <c r="HW15" s="1299">
        <v>70.044365572315883</v>
      </c>
      <c r="HX15" s="1300">
        <v>5635</v>
      </c>
      <c r="HY15" s="709">
        <v>23.155249933879926</v>
      </c>
      <c r="HZ15" s="709">
        <v>3.081195450938905</v>
      </c>
      <c r="IA15" s="709">
        <v>64.156307855064796</v>
      </c>
      <c r="IB15" s="709">
        <v>28.563871991536633</v>
      </c>
      <c r="IC15" s="709">
        <v>10.678391959798995</v>
      </c>
      <c r="ID15" s="709">
        <v>43.606188838931494</v>
      </c>
      <c r="IE15" s="709">
        <v>52.340650621528695</v>
      </c>
      <c r="IF15" s="709">
        <v>3.8349642951600109</v>
      </c>
      <c r="IG15" s="709">
        <v>62.410737900026447</v>
      </c>
      <c r="IH15" s="1300">
        <v>15124</v>
      </c>
      <c r="II15" s="1265" t="s">
        <v>31</v>
      </c>
      <c r="IJ15" s="1266" t="s">
        <v>31</v>
      </c>
      <c r="IK15" s="1266" t="s">
        <v>31</v>
      </c>
      <c r="IL15" s="1266" t="s">
        <v>31</v>
      </c>
      <c r="IM15" s="1266" t="s">
        <v>31</v>
      </c>
      <c r="IN15" s="1266" t="s">
        <v>31</v>
      </c>
      <c r="IO15" s="1266" t="s">
        <v>31</v>
      </c>
      <c r="IP15" s="1266" t="s">
        <v>81</v>
      </c>
      <c r="IQ15" s="1267" t="s">
        <v>81</v>
      </c>
      <c r="IR15" s="1265" t="s">
        <v>31</v>
      </c>
      <c r="IS15" s="1266" t="s">
        <v>31</v>
      </c>
      <c r="IT15" s="1266" t="s">
        <v>31</v>
      </c>
      <c r="IU15" s="1266" t="s">
        <v>31</v>
      </c>
      <c r="IV15" s="1266" t="s">
        <v>31</v>
      </c>
      <c r="IW15" s="1266" t="s">
        <v>31</v>
      </c>
      <c r="IX15" s="1266" t="s">
        <v>31</v>
      </c>
      <c r="IY15" s="1266" t="s">
        <v>81</v>
      </c>
      <c r="IZ15" s="1267" t="s">
        <v>81</v>
      </c>
      <c r="JA15" s="1265" t="s">
        <v>31</v>
      </c>
      <c r="JB15" s="1266" t="s">
        <v>31</v>
      </c>
      <c r="JC15" s="1266" t="s">
        <v>31</v>
      </c>
      <c r="JD15" s="1266" t="s">
        <v>31</v>
      </c>
      <c r="JE15" s="1266" t="s">
        <v>31</v>
      </c>
      <c r="JF15" s="1266" t="s">
        <v>31</v>
      </c>
      <c r="JG15" s="1266" t="s">
        <v>31</v>
      </c>
      <c r="JH15" s="1266" t="s">
        <v>81</v>
      </c>
      <c r="JI15" s="1267" t="s">
        <v>81</v>
      </c>
      <c r="JJ15" s="1268" t="s">
        <v>31</v>
      </c>
      <c r="JK15" s="1269" t="s">
        <v>31</v>
      </c>
      <c r="JL15" s="1269" t="s">
        <v>31</v>
      </c>
      <c r="JM15" s="1269" t="s">
        <v>31</v>
      </c>
      <c r="JN15" s="1269" t="s">
        <v>31</v>
      </c>
      <c r="JO15" s="1269" t="s">
        <v>31</v>
      </c>
      <c r="JP15" s="1269" t="s">
        <v>31</v>
      </c>
      <c r="JQ15" s="1269" t="s">
        <v>31</v>
      </c>
      <c r="JR15" s="1270" t="s">
        <v>31</v>
      </c>
      <c r="JS15" s="1268" t="s">
        <v>31</v>
      </c>
      <c r="JT15" s="1269" t="s">
        <v>31</v>
      </c>
      <c r="JU15" s="1269" t="s">
        <v>31</v>
      </c>
      <c r="JV15" s="1269" t="s">
        <v>31</v>
      </c>
      <c r="JW15" s="1269" t="s">
        <v>31</v>
      </c>
      <c r="JX15" s="1269" t="s">
        <v>31</v>
      </c>
      <c r="JY15" s="1269" t="s">
        <v>31</v>
      </c>
      <c r="JZ15" s="1269" t="s">
        <v>31</v>
      </c>
      <c r="KA15" s="1270" t="s">
        <v>31</v>
      </c>
      <c r="KB15" s="1268" t="s">
        <v>31</v>
      </c>
      <c r="KC15" s="1269" t="s">
        <v>31</v>
      </c>
      <c r="KD15" s="1269" t="s">
        <v>31</v>
      </c>
      <c r="KE15" s="1269" t="s">
        <v>31</v>
      </c>
      <c r="KF15" s="1269" t="s">
        <v>31</v>
      </c>
      <c r="KG15" s="1269" t="s">
        <v>31</v>
      </c>
      <c r="KH15" s="1269" t="s">
        <v>31</v>
      </c>
      <c r="KI15" s="1269" t="s">
        <v>31</v>
      </c>
      <c r="KJ15" s="1270" t="s">
        <v>31</v>
      </c>
      <c r="KK15" s="718">
        <v>43.837771691626358</v>
      </c>
      <c r="KL15" s="705">
        <v>45</v>
      </c>
      <c r="KM15" s="718">
        <v>43.54765161878705</v>
      </c>
      <c r="KN15" s="705">
        <v>70</v>
      </c>
      <c r="KO15" s="725">
        <v>2.4315453441841646</v>
      </c>
      <c r="KP15" s="715">
        <v>54</v>
      </c>
      <c r="KQ15" s="1212">
        <v>0.66633694528123733</v>
      </c>
      <c r="KR15" s="715">
        <v>23</v>
      </c>
      <c r="KS15" s="725">
        <v>19.622319140326425</v>
      </c>
      <c r="KT15" s="715">
        <v>16</v>
      </c>
      <c r="KU15" s="725">
        <v>4.4164432760503676</v>
      </c>
      <c r="KV15" s="715">
        <v>43</v>
      </c>
      <c r="KW15" s="725">
        <v>3.9257347384031824</v>
      </c>
      <c r="KX15" s="715">
        <v>73</v>
      </c>
      <c r="KY15" s="715">
        <v>19.433118343341487</v>
      </c>
      <c r="KZ15" s="715">
        <v>24</v>
      </c>
      <c r="LA15" s="728">
        <v>60</v>
      </c>
      <c r="LB15" s="729">
        <v>10</v>
      </c>
      <c r="LC15" s="729">
        <v>10</v>
      </c>
      <c r="LD15" s="729">
        <v>40</v>
      </c>
      <c r="LE15" s="729">
        <v>15</v>
      </c>
      <c r="LF15" s="730">
        <v>135</v>
      </c>
      <c r="LG15" s="705">
        <v>1</v>
      </c>
      <c r="LH15" s="728">
        <v>10</v>
      </c>
      <c r="LI15" s="729">
        <v>10</v>
      </c>
      <c r="LJ15" s="706">
        <v>20</v>
      </c>
      <c r="LK15" s="705">
        <v>1</v>
      </c>
      <c r="LL15" s="1372" t="s">
        <v>7919</v>
      </c>
      <c r="LM15" s="976" t="s">
        <v>1632</v>
      </c>
      <c r="LN15" s="976" t="s">
        <v>1632</v>
      </c>
      <c r="LO15" s="976" t="s">
        <v>1625</v>
      </c>
      <c r="LP15" s="729">
        <v>30</v>
      </c>
      <c r="LQ15" s="1023">
        <v>25</v>
      </c>
      <c r="LR15" s="1372" t="s">
        <v>1632</v>
      </c>
      <c r="LS15" s="976" t="s">
        <v>1632</v>
      </c>
      <c r="LT15" s="976" t="s">
        <v>1632</v>
      </c>
      <c r="LU15" s="976" t="s">
        <v>1632</v>
      </c>
      <c r="LV15" s="729">
        <v>40</v>
      </c>
      <c r="LW15" s="1023">
        <v>1</v>
      </c>
      <c r="LX15" s="1372" t="s">
        <v>1632</v>
      </c>
      <c r="LY15" s="976" t="s">
        <v>1632</v>
      </c>
      <c r="LZ15" s="976" t="s">
        <v>1632</v>
      </c>
      <c r="MA15" s="976" t="s">
        <v>1632</v>
      </c>
      <c r="MB15" s="729">
        <v>60</v>
      </c>
      <c r="MC15" s="1023">
        <v>1</v>
      </c>
      <c r="MD15" s="1372" t="s">
        <v>1632</v>
      </c>
      <c r="ME15" s="976" t="s">
        <v>1632</v>
      </c>
      <c r="MF15" s="976" t="s">
        <v>1632</v>
      </c>
      <c r="MG15" s="976" t="s">
        <v>1632</v>
      </c>
      <c r="MH15" s="729">
        <v>40</v>
      </c>
      <c r="MI15" s="1023">
        <v>1</v>
      </c>
      <c r="MJ15" s="1372" t="s">
        <v>1632</v>
      </c>
      <c r="MK15" s="976" t="s">
        <v>1632</v>
      </c>
      <c r="ML15" s="976" t="s">
        <v>1632</v>
      </c>
      <c r="MM15" s="976" t="s">
        <v>1632</v>
      </c>
      <c r="MN15" s="729">
        <v>40</v>
      </c>
      <c r="MO15" s="1023">
        <v>1</v>
      </c>
      <c r="MP15" s="1372" t="s">
        <v>1632</v>
      </c>
      <c r="MQ15" s="976" t="s">
        <v>1632</v>
      </c>
      <c r="MR15" s="976" t="s">
        <v>1625</v>
      </c>
      <c r="MS15" s="976" t="s">
        <v>1632</v>
      </c>
      <c r="MT15" s="729">
        <v>30</v>
      </c>
      <c r="MU15" s="1023">
        <v>20</v>
      </c>
      <c r="MV15" s="1372" t="s">
        <v>1632</v>
      </c>
      <c r="MW15" s="976" t="s">
        <v>1632</v>
      </c>
      <c r="MX15" s="976" t="s">
        <v>1625</v>
      </c>
      <c r="MY15" s="729">
        <v>30</v>
      </c>
      <c r="MZ15" s="1023">
        <v>3</v>
      </c>
      <c r="NA15" s="1372" t="s">
        <v>1632</v>
      </c>
      <c r="NB15" s="976" t="s">
        <v>1632</v>
      </c>
      <c r="NC15" s="976" t="s">
        <v>1632</v>
      </c>
      <c r="ND15" s="976" t="s">
        <v>1632</v>
      </c>
      <c r="NE15" s="729">
        <v>40</v>
      </c>
      <c r="NF15" s="1023">
        <v>1</v>
      </c>
      <c r="NG15" s="976" t="s">
        <v>1625</v>
      </c>
      <c r="NH15" s="976" t="s">
        <v>1625</v>
      </c>
      <c r="NI15" s="976" t="s">
        <v>1625</v>
      </c>
      <c r="NJ15" s="976" t="s">
        <v>1625</v>
      </c>
      <c r="NK15" s="729">
        <v>0</v>
      </c>
      <c r="NL15" s="1023">
        <v>50</v>
      </c>
      <c r="NM15" s="715">
        <v>84.57</v>
      </c>
      <c r="NN15" s="715">
        <f t="shared" ref="NN15:NN78" si="2">IFERROR(RANK(NM15,NM$15:NM$91,0),"-")</f>
        <v>51</v>
      </c>
      <c r="NO15" s="714">
        <v>0</v>
      </c>
      <c r="NP15" s="715">
        <v>57</v>
      </c>
      <c r="NQ15" s="731">
        <v>0</v>
      </c>
      <c r="NR15" s="715">
        <v>57</v>
      </c>
      <c r="NS15" s="715">
        <v>0</v>
      </c>
      <c r="NT15" s="715">
        <v>57</v>
      </c>
      <c r="NU15" s="731">
        <v>0</v>
      </c>
      <c r="NV15" s="715">
        <v>57</v>
      </c>
      <c r="NW15" s="715">
        <v>0</v>
      </c>
      <c r="NX15" s="715">
        <v>57</v>
      </c>
      <c r="NY15" s="725">
        <v>0</v>
      </c>
      <c r="NZ15" s="715">
        <v>57</v>
      </c>
      <c r="OA15" s="1303">
        <v>2764</v>
      </c>
      <c r="OB15" s="1995">
        <v>2.4789904661111959</v>
      </c>
      <c r="OC15" s="1303">
        <v>11</v>
      </c>
      <c r="OD15" s="1303">
        <v>167</v>
      </c>
      <c r="OE15" s="1995">
        <v>1.4977981470353461</v>
      </c>
      <c r="OF15" s="1303">
        <v>15</v>
      </c>
      <c r="OG15" s="1303">
        <v>5141</v>
      </c>
      <c r="OH15" s="1995">
        <v>4.6108863915621052</v>
      </c>
      <c r="OI15" s="1303">
        <v>31</v>
      </c>
      <c r="OJ15" s="699">
        <v>336</v>
      </c>
      <c r="OK15" s="985">
        <v>3.0135339964303971</v>
      </c>
      <c r="OL15" s="1303">
        <v>36</v>
      </c>
      <c r="OM15" s="714">
        <v>1321</v>
      </c>
      <c r="ON15" s="725">
        <v>11.847852408584984</v>
      </c>
      <c r="OO15" s="733">
        <v>62</v>
      </c>
      <c r="OP15" s="714">
        <v>174</v>
      </c>
      <c r="OQ15" s="731">
        <v>1.5605801052943127</v>
      </c>
      <c r="OR15" s="733">
        <f>IFERROR(RANK(OQ15,OQ$15:OQ$91,0),"-")</f>
        <v>17</v>
      </c>
      <c r="OS15" s="981">
        <v>29.573274946185897</v>
      </c>
      <c r="OT15" s="733">
        <v>61</v>
      </c>
      <c r="OU15" s="715">
        <v>4148</v>
      </c>
      <c r="OV15" s="715">
        <v>5860</v>
      </c>
      <c r="OW15" s="715">
        <v>3445</v>
      </c>
      <c r="OX15" s="715">
        <v>2147</v>
      </c>
      <c r="OY15" s="715">
        <v>756</v>
      </c>
      <c r="OZ15" s="715">
        <v>4964</v>
      </c>
      <c r="PA15" s="715">
        <v>12108</v>
      </c>
      <c r="PB15" s="715">
        <v>639</v>
      </c>
      <c r="PC15" s="715">
        <v>936</v>
      </c>
      <c r="PD15" s="715">
        <v>9483</v>
      </c>
      <c r="PE15" s="715">
        <v>3711</v>
      </c>
      <c r="PF15" s="715">
        <v>8775</v>
      </c>
      <c r="PG15" s="715">
        <v>0</v>
      </c>
      <c r="PH15" s="715">
        <v>210</v>
      </c>
      <c r="PI15" s="715">
        <v>4680</v>
      </c>
      <c r="PJ15" s="715">
        <v>2427</v>
      </c>
      <c r="PK15" s="715">
        <v>3958</v>
      </c>
      <c r="PL15" s="715">
        <v>17060</v>
      </c>
      <c r="PM15" s="714">
        <v>24.314185228604924</v>
      </c>
      <c r="PN15" s="715">
        <v>40</v>
      </c>
      <c r="PO15" s="715">
        <v>34.349355216881591</v>
      </c>
      <c r="PP15" s="715">
        <v>54</v>
      </c>
      <c r="PQ15" s="715">
        <v>20.193434935521687</v>
      </c>
      <c r="PR15" s="715">
        <v>34</v>
      </c>
      <c r="PS15" s="715">
        <v>12.584994138335286</v>
      </c>
      <c r="PT15" s="715">
        <v>32</v>
      </c>
      <c r="PU15" s="715">
        <v>4.4314185228604925</v>
      </c>
      <c r="PV15" s="715">
        <v>47</v>
      </c>
      <c r="PW15" s="715">
        <v>29.097303634232123</v>
      </c>
      <c r="PX15" s="715">
        <v>43</v>
      </c>
      <c r="PY15" s="715">
        <v>70.973036342321222</v>
      </c>
      <c r="PZ15" s="715">
        <v>49</v>
      </c>
      <c r="QA15" s="715">
        <v>3.7456037514654166</v>
      </c>
      <c r="QB15" s="715">
        <v>28</v>
      </c>
      <c r="QC15" s="715">
        <v>5.4865181711606104</v>
      </c>
      <c r="QD15" s="715">
        <v>21</v>
      </c>
      <c r="QE15" s="715">
        <v>55.586166471277842</v>
      </c>
      <c r="QF15" s="715">
        <v>66</v>
      </c>
      <c r="QG15" s="715">
        <v>21.752637749120751</v>
      </c>
      <c r="QH15" s="715">
        <v>40</v>
      </c>
      <c r="QI15" s="715">
        <v>51.43610785463072</v>
      </c>
      <c r="QJ15" s="715">
        <v>34</v>
      </c>
      <c r="QK15" s="715">
        <v>0</v>
      </c>
      <c r="QL15" s="715">
        <v>1</v>
      </c>
      <c r="QM15" s="715">
        <v>1.2309495896834701</v>
      </c>
      <c r="QN15" s="715">
        <v>34</v>
      </c>
      <c r="QO15" s="715">
        <v>27.432590855803046</v>
      </c>
      <c r="QP15" s="715">
        <v>39</v>
      </c>
      <c r="QQ15" s="715">
        <v>14.226260257913248</v>
      </c>
      <c r="QR15" s="715">
        <v>17</v>
      </c>
      <c r="QS15" s="715">
        <v>23.200468933177024</v>
      </c>
      <c r="QT15" s="715">
        <v>28</v>
      </c>
      <c r="QU15" s="714">
        <v>6197</v>
      </c>
      <c r="QV15" s="715">
        <v>1082</v>
      </c>
      <c r="QW15" s="715">
        <v>401</v>
      </c>
      <c r="QX15" s="715">
        <v>377</v>
      </c>
      <c r="QY15" s="715">
        <v>749</v>
      </c>
      <c r="QZ15" s="715">
        <v>1202</v>
      </c>
      <c r="RA15" s="715">
        <v>3347</v>
      </c>
      <c r="RB15" s="715">
        <v>488</v>
      </c>
      <c r="RC15" s="715">
        <v>442</v>
      </c>
      <c r="RD15" s="715">
        <v>9469</v>
      </c>
      <c r="RE15" s="715">
        <v>1753</v>
      </c>
      <c r="RF15" s="715">
        <v>4832</v>
      </c>
      <c r="RG15" s="715">
        <v>0</v>
      </c>
      <c r="RH15" s="715">
        <v>1191</v>
      </c>
      <c r="RI15" s="715">
        <v>3585</v>
      </c>
      <c r="RJ15" s="715">
        <v>1291</v>
      </c>
      <c r="RK15" s="715">
        <v>1727</v>
      </c>
      <c r="RL15" s="715">
        <v>26996</v>
      </c>
      <c r="RM15" s="714">
        <v>22.955252630019263</v>
      </c>
      <c r="RN15" s="715">
        <v>48</v>
      </c>
      <c r="RO15" s="715">
        <v>4.0080011853607944</v>
      </c>
      <c r="RP15" s="715">
        <v>32</v>
      </c>
      <c r="RQ15" s="715">
        <v>1.4854052452215143</v>
      </c>
      <c r="RR15" s="715">
        <v>37</v>
      </c>
      <c r="RS15" s="715">
        <v>1.3965031856571344</v>
      </c>
      <c r="RT15" s="715">
        <v>44</v>
      </c>
      <c r="RU15" s="715">
        <v>2.7744851089050231</v>
      </c>
      <c r="RV15" s="715">
        <v>61</v>
      </c>
      <c r="RW15" s="715">
        <v>4.4525114831826942</v>
      </c>
      <c r="RX15" s="715">
        <v>53</v>
      </c>
      <c r="RY15" s="715">
        <v>12.398133056749149</v>
      </c>
      <c r="RZ15" s="715">
        <v>61</v>
      </c>
      <c r="SA15" s="715">
        <v>1.8076752111423913</v>
      </c>
      <c r="SB15" s="715">
        <v>47</v>
      </c>
      <c r="SC15" s="715">
        <v>1.6372795969773299</v>
      </c>
      <c r="SD15" s="715">
        <v>38</v>
      </c>
      <c r="SE15" s="715">
        <v>35.075566750629719</v>
      </c>
      <c r="SF15" s="715">
        <v>61</v>
      </c>
      <c r="SG15" s="715">
        <v>6.4935546006815823</v>
      </c>
      <c r="SH15" s="715">
        <v>37</v>
      </c>
      <c r="SI15" s="715">
        <v>17.898947992295156</v>
      </c>
      <c r="SJ15" s="715">
        <v>33</v>
      </c>
      <c r="SK15" s="715">
        <v>0</v>
      </c>
      <c r="SL15" s="715">
        <v>1</v>
      </c>
      <c r="SM15" s="715">
        <v>4.4117647058823533</v>
      </c>
      <c r="SN15" s="715">
        <v>56</v>
      </c>
      <c r="SO15" s="715">
        <v>13.279745147429248</v>
      </c>
      <c r="SP15" s="715">
        <v>67</v>
      </c>
      <c r="SQ15" s="715">
        <v>4.7821899540672694</v>
      </c>
      <c r="SR15" s="715">
        <v>8</v>
      </c>
      <c r="SS15" s="715">
        <v>6.3972440361535039</v>
      </c>
      <c r="ST15" s="733">
        <v>26</v>
      </c>
      <c r="SU15" s="4108" t="s">
        <v>8303</v>
      </c>
      <c r="SV15" s="1355" t="s">
        <v>8305</v>
      </c>
      <c r="SW15" s="1355">
        <v>1973</v>
      </c>
      <c r="SX15" s="4109">
        <v>17.588746055235617</v>
      </c>
      <c r="SY15" s="1355">
        <v>52</v>
      </c>
      <c r="SZ15" s="2074">
        <v>714</v>
      </c>
      <c r="TA15" s="1995">
        <v>699</v>
      </c>
      <c r="TB15" s="3967">
        <v>6.2692269747168083</v>
      </c>
      <c r="TC15" s="1303">
        <v>11</v>
      </c>
      <c r="TD15" s="2074">
        <v>33</v>
      </c>
      <c r="TE15" s="1995">
        <v>27</v>
      </c>
      <c r="TF15" s="3967">
        <v>0.24215898185601409</v>
      </c>
      <c r="TG15" s="1303">
        <v>50</v>
      </c>
      <c r="TH15" s="2074">
        <v>0</v>
      </c>
      <c r="TI15" s="1995">
        <v>0</v>
      </c>
      <c r="TJ15" s="3967">
        <v>0</v>
      </c>
      <c r="TK15" s="1303">
        <v>6</v>
      </c>
      <c r="TL15" s="2074">
        <v>0</v>
      </c>
      <c r="TM15" s="1995">
        <v>7</v>
      </c>
      <c r="TN15" s="3967">
        <v>6.2781958258966611E-2</v>
      </c>
      <c r="TO15" s="1303">
        <v>8</v>
      </c>
      <c r="TP15" s="2074">
        <v>0</v>
      </c>
      <c r="TQ15" s="1995">
        <v>0</v>
      </c>
      <c r="TR15" s="3967">
        <v>0</v>
      </c>
      <c r="TS15" s="1303">
        <v>5</v>
      </c>
      <c r="TT15" s="2074">
        <v>0</v>
      </c>
      <c r="TU15" s="1995">
        <v>0</v>
      </c>
      <c r="TV15" s="3967">
        <v>0</v>
      </c>
      <c r="TW15" s="1303">
        <v>2</v>
      </c>
      <c r="TX15" s="2074">
        <v>2489</v>
      </c>
      <c r="TY15" s="1995">
        <v>2268</v>
      </c>
      <c r="TZ15" s="3967">
        <v>20.341354475905181</v>
      </c>
      <c r="UA15" s="1303">
        <v>9</v>
      </c>
      <c r="UB15" s="2074">
        <v>276</v>
      </c>
      <c r="UC15" s="1995">
        <v>236</v>
      </c>
      <c r="UD15" s="3967">
        <v>2.1166488784451598</v>
      </c>
      <c r="UE15" s="1303">
        <v>51</v>
      </c>
      <c r="UF15" s="2074">
        <v>0</v>
      </c>
      <c r="UG15" s="1995">
        <v>0</v>
      </c>
      <c r="UH15" s="3967">
        <v>0</v>
      </c>
      <c r="UI15" s="1303">
        <v>14</v>
      </c>
      <c r="UJ15" s="2074">
        <v>0</v>
      </c>
      <c r="UK15" s="1995">
        <v>0</v>
      </c>
      <c r="UL15" s="3967">
        <v>0</v>
      </c>
      <c r="UM15" s="1303">
        <v>22</v>
      </c>
      <c r="UN15" s="2074">
        <v>0</v>
      </c>
      <c r="UO15" s="1995">
        <v>0</v>
      </c>
      <c r="UP15" s="3967">
        <v>0</v>
      </c>
      <c r="UQ15" s="1303">
        <v>3</v>
      </c>
      <c r="UR15" s="2074">
        <v>0</v>
      </c>
      <c r="US15" s="1995">
        <v>0</v>
      </c>
      <c r="UT15" s="3967">
        <v>0</v>
      </c>
      <c r="UU15" s="1303">
        <v>12</v>
      </c>
      <c r="UV15" s="2074">
        <v>0</v>
      </c>
      <c r="UW15" s="1995">
        <v>0</v>
      </c>
      <c r="UX15" s="3967">
        <v>0</v>
      </c>
      <c r="UY15" s="1303">
        <v>26</v>
      </c>
      <c r="UZ15" s="2074">
        <v>0</v>
      </c>
      <c r="VA15" s="1995">
        <v>128</v>
      </c>
      <c r="VB15" s="3967">
        <v>1.1480129510211037</v>
      </c>
      <c r="VC15" s="1303">
        <v>3</v>
      </c>
      <c r="VD15" s="2073">
        <v>4</v>
      </c>
      <c r="VE15" s="1303">
        <v>6</v>
      </c>
      <c r="VF15" s="1303">
        <v>5.3813107079114235E-2</v>
      </c>
      <c r="VG15" s="1303">
        <v>5</v>
      </c>
      <c r="VH15" s="1303">
        <v>2</v>
      </c>
      <c r="VI15" s="1303">
        <v>3</v>
      </c>
      <c r="VJ15" s="1303">
        <v>2.6906553539557117E-2</v>
      </c>
      <c r="VK15" s="1303">
        <v>3</v>
      </c>
      <c r="VL15" s="1303">
        <v>5</v>
      </c>
      <c r="VM15" s="1303">
        <v>4</v>
      </c>
      <c r="VN15" s="1303">
        <v>3.587540471940949E-2</v>
      </c>
      <c r="VO15" s="1303">
        <v>8</v>
      </c>
      <c r="VP15" s="1303">
        <v>0</v>
      </c>
      <c r="VQ15" s="1303">
        <v>0</v>
      </c>
      <c r="VR15" s="1303">
        <v>0</v>
      </c>
      <c r="VS15" s="1303">
        <v>18</v>
      </c>
      <c r="VT15" s="1303">
        <v>0</v>
      </c>
      <c r="VU15" s="1303">
        <v>0</v>
      </c>
      <c r="VV15" s="1303">
        <v>0</v>
      </c>
      <c r="VW15" s="1303">
        <v>7</v>
      </c>
      <c r="VX15" s="1303">
        <v>3</v>
      </c>
      <c r="VY15" s="1303">
        <v>2</v>
      </c>
      <c r="VZ15" s="1303">
        <v>1.7937702359704745E-2</v>
      </c>
      <c r="WA15" s="1303">
        <v>35</v>
      </c>
      <c r="WB15" s="1303">
        <v>4</v>
      </c>
      <c r="WC15" s="1303">
        <v>2</v>
      </c>
      <c r="WD15" s="1303">
        <v>1.7937702359704745E-2</v>
      </c>
      <c r="WE15" s="1303">
        <v>14</v>
      </c>
      <c r="WF15" s="1303">
        <v>0</v>
      </c>
      <c r="WG15" s="1303">
        <v>0</v>
      </c>
      <c r="WH15" s="1303">
        <v>0</v>
      </c>
      <c r="WI15" s="1303">
        <v>6</v>
      </c>
      <c r="WJ15" s="1303">
        <v>4</v>
      </c>
      <c r="WK15" s="1303">
        <v>3</v>
      </c>
      <c r="WL15" s="1303">
        <v>2.6906553539557117E-2</v>
      </c>
      <c r="WM15" s="1303">
        <v>18</v>
      </c>
      <c r="WN15" s="1303">
        <v>0</v>
      </c>
      <c r="WO15" s="1303">
        <v>0</v>
      </c>
      <c r="WP15" s="1303">
        <v>0</v>
      </c>
      <c r="WQ15" s="1303">
        <v>16</v>
      </c>
      <c r="WR15" s="1303">
        <v>0</v>
      </c>
      <c r="WS15" s="1303">
        <v>0</v>
      </c>
      <c r="WT15" s="1303">
        <v>0</v>
      </c>
      <c r="WU15" s="1303">
        <v>16</v>
      </c>
      <c r="WV15" s="2150"/>
      <c r="WW15" s="712">
        <v>11.075242115718897</v>
      </c>
      <c r="WX15" s="712">
        <v>11.008505467800729</v>
      </c>
      <c r="WY15" s="712">
        <v>9.8723814110281722</v>
      </c>
      <c r="WZ15" s="712">
        <v>10.649777152240206</v>
      </c>
      <c r="XA15" s="712">
        <v>10.881190420832365</v>
      </c>
      <c r="XB15" s="712">
        <v>10.363051470588236</v>
      </c>
      <c r="XC15" s="699">
        <v>11.02661596958175</v>
      </c>
      <c r="XD15" s="699">
        <v>60</v>
      </c>
      <c r="XE15" s="699">
        <v>10.695622992473274</v>
      </c>
      <c r="XF15" s="712">
        <v>10.560699346712413</v>
      </c>
      <c r="XG15" s="699">
        <v>63</v>
      </c>
      <c r="XH15" s="712">
        <v>8.4430096846287572</v>
      </c>
      <c r="XI15" s="712">
        <v>9.9878493317132442</v>
      </c>
      <c r="XJ15" s="712">
        <v>10.113171201541055</v>
      </c>
      <c r="XK15" s="712">
        <v>9.8522167487684733</v>
      </c>
      <c r="XL15" s="712">
        <v>11.74145547547082</v>
      </c>
      <c r="XM15" s="712">
        <v>11.856617647058822</v>
      </c>
      <c r="XN15" s="699">
        <v>12.951520912547529</v>
      </c>
      <c r="XO15" s="699">
        <v>36</v>
      </c>
      <c r="XP15" s="699">
        <v>10.048420346133563</v>
      </c>
      <c r="XQ15" s="712">
        <v>11.307985148282183</v>
      </c>
      <c r="XR15" s="699">
        <v>41</v>
      </c>
      <c r="XS15" s="712">
        <v>23.978136882129277</v>
      </c>
      <c r="XT15" s="699">
        <v>52</v>
      </c>
      <c r="XU15" s="699">
        <v>20.744043338606836</v>
      </c>
      <c r="XV15" s="985">
        <v>21.868684494994596</v>
      </c>
      <c r="XW15" s="699">
        <v>54</v>
      </c>
      <c r="XX15" s="699">
        <v>71.829044117647058</v>
      </c>
      <c r="XY15" s="699">
        <v>69.938212927756652</v>
      </c>
      <c r="XZ15" s="699">
        <v>48</v>
      </c>
      <c r="YA15" s="985">
        <v>72.448343640634732</v>
      </c>
      <c r="YB15" s="985">
        <v>71.767636414908125</v>
      </c>
      <c r="YC15" s="699">
        <v>51</v>
      </c>
      <c r="YD15" s="985">
        <v>4.0441176470588234</v>
      </c>
      <c r="YE15" s="985">
        <v>3.8022813688212929</v>
      </c>
      <c r="YF15" s="699">
        <v>33</v>
      </c>
      <c r="YG15" s="699">
        <v>4.4680953065822901</v>
      </c>
      <c r="YH15" s="699">
        <v>4.2064200780185175</v>
      </c>
      <c r="YI15" s="699">
        <v>57</v>
      </c>
      <c r="YJ15" s="699">
        <v>1.9071691176470589</v>
      </c>
      <c r="YK15" s="699">
        <v>2.2813688212927756</v>
      </c>
      <c r="YL15" s="699">
        <v>19</v>
      </c>
      <c r="YM15" s="985">
        <v>2.339517714176135</v>
      </c>
      <c r="YN15" s="985">
        <v>2.1572590120787707</v>
      </c>
      <c r="YO15" s="699">
        <v>57</v>
      </c>
      <c r="YP15" s="985">
        <v>159.80000000000001</v>
      </c>
      <c r="YQ15" s="985">
        <v>156.19999999999999</v>
      </c>
      <c r="YR15" s="699">
        <v>28</v>
      </c>
      <c r="YS15" s="712">
        <v>79.099999999999994</v>
      </c>
      <c r="YT15" s="985">
        <v>79.5</v>
      </c>
      <c r="YU15" s="699">
        <v>15</v>
      </c>
      <c r="YV15" s="982">
        <v>630</v>
      </c>
      <c r="YW15" s="725">
        <v>47.301587301587297</v>
      </c>
      <c r="YX15" s="699">
        <v>14</v>
      </c>
      <c r="YY15" s="699">
        <v>1813</v>
      </c>
      <c r="YZ15" s="725">
        <v>59.955874241588525</v>
      </c>
      <c r="ZA15" s="699">
        <v>41</v>
      </c>
      <c r="ZB15" s="715">
        <v>474</v>
      </c>
      <c r="ZC15" s="725">
        <v>70.886075949367083</v>
      </c>
      <c r="ZD15" s="699">
        <v>71</v>
      </c>
      <c r="ZE15" s="982">
        <v>629</v>
      </c>
      <c r="ZF15" s="725">
        <v>41.812400635930047</v>
      </c>
      <c r="ZG15" s="699">
        <v>23</v>
      </c>
      <c r="ZH15" s="716">
        <v>18</v>
      </c>
      <c r="ZI15" s="712">
        <v>0.16532569161247659</v>
      </c>
      <c r="ZJ15" s="699">
        <v>18</v>
      </c>
      <c r="ZK15" s="1363" t="s">
        <v>1623</v>
      </c>
      <c r="ZL15" s="712">
        <v>86.532773590306263</v>
      </c>
      <c r="ZM15" s="712">
        <v>92.68233466058075</v>
      </c>
      <c r="ZN15" s="978">
        <v>5</v>
      </c>
      <c r="ZO15" s="715">
        <v>20594</v>
      </c>
      <c r="ZP15" s="709">
        <v>64.630271519352974</v>
      </c>
      <c r="ZQ15" s="703">
        <v>79.237347539604656</v>
      </c>
      <c r="ZR15" s="978">
        <v>9</v>
      </c>
      <c r="ZS15" s="705">
        <v>7133</v>
      </c>
      <c r="ZT15" s="716">
        <v>77.018633540372676</v>
      </c>
      <c r="ZU15" s="712">
        <v>87.489609310058185</v>
      </c>
      <c r="ZV15" s="4110">
        <v>13</v>
      </c>
      <c r="ZW15" s="4111">
        <v>2406</v>
      </c>
      <c r="ZX15" s="716">
        <v>60.050251256281406</v>
      </c>
      <c r="ZY15" s="712">
        <v>76.535229476405945</v>
      </c>
      <c r="ZZ15" s="4110">
        <v>9</v>
      </c>
      <c r="AAA15" s="4111">
        <v>3094</v>
      </c>
      <c r="AAB15" s="716">
        <v>56.581740976645435</v>
      </c>
      <c r="AAC15" s="712">
        <v>72.198407838334361</v>
      </c>
      <c r="AAD15" s="4110">
        <v>15</v>
      </c>
      <c r="AAE15" s="4111">
        <v>1633</v>
      </c>
      <c r="AAF15" s="983">
        <v>95.473511189783792</v>
      </c>
      <c r="AAG15" s="715">
        <v>99.667178699436761</v>
      </c>
      <c r="AAH15" s="715">
        <v>26</v>
      </c>
      <c r="AAI15" s="733">
        <v>7812</v>
      </c>
      <c r="AAJ15" s="709">
        <v>137.80000000000001</v>
      </c>
      <c r="AAK15" s="978">
        <v>66</v>
      </c>
      <c r="AAL15" s="703">
        <v>500.2</v>
      </c>
      <c r="AAM15" s="978">
        <v>74</v>
      </c>
      <c r="AAN15" s="703">
        <v>3060.8</v>
      </c>
      <c r="AAO15" s="978">
        <f>RANK(AAN15,AAN$15:AAN$91,0)</f>
        <v>14</v>
      </c>
      <c r="AAP15" s="703">
        <v>28.7</v>
      </c>
      <c r="AAQ15" s="979">
        <f>RANK(AAP15,AAP$15:AAP$91,0)</f>
        <v>7</v>
      </c>
      <c r="AAR15" s="712">
        <v>11.49</v>
      </c>
      <c r="AAS15" s="699">
        <v>11</v>
      </c>
      <c r="AAT15" s="712">
        <v>340.94</v>
      </c>
      <c r="AAU15" s="699">
        <v>22</v>
      </c>
      <c r="AAV15" s="712">
        <v>0.04</v>
      </c>
      <c r="AAW15" s="699">
        <v>23</v>
      </c>
      <c r="AAX15" s="712">
        <v>501.2</v>
      </c>
      <c r="AAY15" s="699">
        <v>17</v>
      </c>
      <c r="AAZ15" s="699">
        <v>11462.8</v>
      </c>
      <c r="ABA15" s="978">
        <f>RANK(AAZ15,AAZ$15:AAZ$91,0)</f>
        <v>20</v>
      </c>
      <c r="ABB15" s="712">
        <v>1313.4</v>
      </c>
      <c r="ABC15" s="978">
        <f>RANK(ABB15,ABB$15:ABB$91,0)</f>
        <v>35</v>
      </c>
      <c r="ABD15" s="712">
        <v>567.20000000000005</v>
      </c>
      <c r="ABE15" s="978">
        <f>RANK(ABD15,ABD$15:ABD$91,0)</f>
        <v>37</v>
      </c>
      <c r="ABF15" s="712">
        <v>1742.6</v>
      </c>
      <c r="ABG15" s="978">
        <f>RANK(ABF15,ABF$15:ABF$91,0)</f>
        <v>26</v>
      </c>
      <c r="ABH15" s="712">
        <v>0</v>
      </c>
      <c r="ABI15" s="978">
        <f>RANK(ABH15,ABH$15:ABH$91,0)</f>
        <v>2</v>
      </c>
      <c r="ABJ15" s="712">
        <v>0</v>
      </c>
      <c r="ABK15" s="978">
        <f>RANK(ABJ15,ABJ$15:ABJ$91,0)</f>
        <v>1</v>
      </c>
      <c r="ABL15" s="712">
        <v>178.5</v>
      </c>
      <c r="ABM15" s="978">
        <f>RANK(ABL15,ABL$15:ABL$91,0)</f>
        <v>31</v>
      </c>
      <c r="ABN15" s="712">
        <f>ABH15+ABJ15+ABL15</f>
        <v>178.5</v>
      </c>
      <c r="ABO15" s="2732">
        <f>RANK(ABN15,ABN$15:ABN$91,0)</f>
        <v>32</v>
      </c>
      <c r="ABP15" s="716">
        <v>5</v>
      </c>
      <c r="ABQ15" s="712" t="s">
        <v>1632</v>
      </c>
      <c r="ABR15" s="712">
        <v>5</v>
      </c>
      <c r="ABS15" s="712" t="s">
        <v>1632</v>
      </c>
      <c r="ABT15" s="712">
        <v>5</v>
      </c>
      <c r="ABU15" s="712" t="s">
        <v>1632</v>
      </c>
      <c r="ABV15" s="712">
        <v>5</v>
      </c>
      <c r="ABW15" s="712" t="s">
        <v>1632</v>
      </c>
      <c r="ABX15" s="712">
        <v>5</v>
      </c>
      <c r="ABY15" s="712" t="s">
        <v>1632</v>
      </c>
      <c r="ABZ15" s="712">
        <v>25</v>
      </c>
      <c r="ACA15" s="699">
        <v>1</v>
      </c>
      <c r="ACB15" s="712">
        <v>5</v>
      </c>
      <c r="ACC15" s="712" t="s">
        <v>1632</v>
      </c>
      <c r="ACD15" s="712">
        <v>5</v>
      </c>
      <c r="ACE15" s="712" t="s">
        <v>1632</v>
      </c>
      <c r="ACF15" s="712">
        <v>5</v>
      </c>
      <c r="ACG15" s="712" t="s">
        <v>1632</v>
      </c>
      <c r="ACH15" s="712">
        <v>5</v>
      </c>
      <c r="ACI15" s="712" t="s">
        <v>1632</v>
      </c>
      <c r="ACJ15" s="712">
        <v>20</v>
      </c>
      <c r="ACK15" s="699">
        <v>1</v>
      </c>
      <c r="ACL15" s="712">
        <v>5</v>
      </c>
      <c r="ACM15" s="712" t="s">
        <v>1632</v>
      </c>
      <c r="ACN15" s="712">
        <v>5</v>
      </c>
      <c r="ACO15" s="712" t="s">
        <v>1632</v>
      </c>
      <c r="ACP15" s="712">
        <v>5</v>
      </c>
      <c r="ACQ15" s="712" t="s">
        <v>1632</v>
      </c>
      <c r="ACR15" s="712">
        <v>15</v>
      </c>
      <c r="ACS15" s="699">
        <v>1</v>
      </c>
      <c r="ACT15" s="699">
        <v>10</v>
      </c>
      <c r="ACU15" s="699" t="s">
        <v>1632</v>
      </c>
      <c r="ACV15" s="699">
        <v>10</v>
      </c>
      <c r="ACW15" s="699" t="s">
        <v>1632</v>
      </c>
      <c r="ACX15" s="699">
        <v>10</v>
      </c>
      <c r="ACY15" s="699" t="s">
        <v>1632</v>
      </c>
      <c r="ACZ15" s="699">
        <v>10</v>
      </c>
      <c r="ADA15" s="699" t="s">
        <v>1632</v>
      </c>
      <c r="ADB15" s="699">
        <v>40</v>
      </c>
      <c r="ADC15" s="699">
        <v>1</v>
      </c>
      <c r="ADD15" s="989">
        <v>10</v>
      </c>
      <c r="ADE15" s="989">
        <v>10</v>
      </c>
      <c r="ADF15" s="989">
        <v>10</v>
      </c>
      <c r="ADG15" s="989">
        <v>10</v>
      </c>
      <c r="ADH15" s="989">
        <v>40</v>
      </c>
      <c r="ADI15" s="699">
        <v>1</v>
      </c>
      <c r="ADJ15" s="712">
        <v>5</v>
      </c>
      <c r="ADK15" s="712" t="s">
        <v>1632</v>
      </c>
      <c r="ADL15" s="712">
        <v>5</v>
      </c>
      <c r="ADM15" s="712" t="s">
        <v>1632</v>
      </c>
      <c r="ADN15" s="712">
        <v>5</v>
      </c>
      <c r="ADO15" s="712" t="s">
        <v>1632</v>
      </c>
      <c r="ADP15" s="712">
        <v>5</v>
      </c>
      <c r="ADQ15" s="712" t="s">
        <v>1632</v>
      </c>
      <c r="ADR15" s="712">
        <v>20</v>
      </c>
      <c r="ADS15" s="699">
        <v>1</v>
      </c>
      <c r="ADT15" s="712">
        <v>10</v>
      </c>
      <c r="ADU15" s="712">
        <v>10</v>
      </c>
      <c r="ADV15" s="712">
        <v>10</v>
      </c>
      <c r="ADW15" s="712">
        <v>0</v>
      </c>
      <c r="ADX15" s="712">
        <v>30</v>
      </c>
      <c r="ADY15" s="699">
        <v>23</v>
      </c>
      <c r="ADZ15" s="714">
        <v>3</v>
      </c>
      <c r="AEA15" s="712">
        <v>0.80720891373896475</v>
      </c>
      <c r="AEB15" s="699">
        <v>22</v>
      </c>
      <c r="AEC15" s="715">
        <v>35</v>
      </c>
      <c r="AED15" s="712">
        <v>9.4174373269545892</v>
      </c>
      <c r="AEE15" s="699">
        <v>49</v>
      </c>
      <c r="AEF15" s="715">
        <v>31</v>
      </c>
      <c r="AEG15" s="712">
        <v>8.3411587753026364</v>
      </c>
      <c r="AEH15" s="699">
        <v>29</v>
      </c>
      <c r="AEI15" s="1303">
        <v>190</v>
      </c>
      <c r="AEJ15" s="712">
        <v>51.123231203467775</v>
      </c>
      <c r="AEK15" s="699">
        <f>RANK(AEJ15,AEJ$15:AEJ$91,0)</f>
        <v>14</v>
      </c>
      <c r="AEL15" s="715">
        <v>33</v>
      </c>
      <c r="AEM15" s="712">
        <v>8.8226329945085791</v>
      </c>
      <c r="AEN15" s="699">
        <v>28</v>
      </c>
      <c r="AEO15" s="699">
        <v>116</v>
      </c>
      <c r="AEP15" s="712">
        <v>31.2</v>
      </c>
      <c r="AEQ15" s="699">
        <v>40</v>
      </c>
      <c r="AER15" s="699">
        <v>84</v>
      </c>
      <c r="AES15" s="712">
        <v>22.6</v>
      </c>
      <c r="AET15" s="699">
        <v>50</v>
      </c>
      <c r="AEU15" s="699">
        <v>13</v>
      </c>
      <c r="AEV15" s="1099">
        <v>3.5</v>
      </c>
      <c r="AEW15" s="699">
        <v>41</v>
      </c>
      <c r="AEX15" s="989">
        <v>0.17299999999999999</v>
      </c>
      <c r="AEY15" s="989">
        <v>27</v>
      </c>
      <c r="AEZ15" s="989">
        <v>5.6000000000000001E-2</v>
      </c>
      <c r="AFA15" s="989">
        <v>36</v>
      </c>
      <c r="AFB15" s="989">
        <v>3.2000000000000001E-2</v>
      </c>
      <c r="AFC15" s="989">
        <v>32</v>
      </c>
      <c r="AFD15" s="989">
        <v>7.0000000000000001E-3</v>
      </c>
      <c r="AFE15" s="989">
        <v>31</v>
      </c>
      <c r="AFF15" s="989">
        <v>4.0000000000000001E-3</v>
      </c>
      <c r="AFG15" s="989">
        <v>34</v>
      </c>
      <c r="AFH15" s="989">
        <v>8.0000000000000002E-3</v>
      </c>
      <c r="AFI15" s="989">
        <v>40</v>
      </c>
      <c r="AFJ15" s="989">
        <v>1E-3</v>
      </c>
      <c r="AFK15" s="989">
        <v>6</v>
      </c>
      <c r="AFL15" s="989">
        <v>3.0000000000000001E-3</v>
      </c>
      <c r="AFM15" s="989">
        <v>5</v>
      </c>
      <c r="AFN15" s="989">
        <v>1004</v>
      </c>
      <c r="AFO15" s="989">
        <v>267.1036809228379</v>
      </c>
      <c r="AFP15" s="989">
        <v>8</v>
      </c>
      <c r="AFQ15" s="989">
        <v>302</v>
      </c>
      <c r="AFR15" s="989">
        <v>80.343935895116573</v>
      </c>
      <c r="AFS15" s="989">
        <v>13</v>
      </c>
      <c r="AFT15" s="989">
        <v>895</v>
      </c>
      <c r="AFU15" s="989">
        <v>238.1053729342031</v>
      </c>
      <c r="AFV15" s="989">
        <v>11</v>
      </c>
      <c r="AFW15" s="989">
        <v>281</v>
      </c>
      <c r="AFX15" s="989">
        <v>74.757105915654833</v>
      </c>
      <c r="AFY15" s="989">
        <v>57</v>
      </c>
      <c r="AFZ15" s="989">
        <v>4650</v>
      </c>
      <c r="AGA15" s="989">
        <v>1237.0837811665301</v>
      </c>
      <c r="AGB15" s="989">
        <v>14</v>
      </c>
      <c r="AGC15" s="989">
        <v>732</v>
      </c>
      <c r="AGD15" s="989">
        <v>194.74093071266668</v>
      </c>
      <c r="AGE15" s="989">
        <v>29</v>
      </c>
      <c r="AGF15" s="989">
        <v>183</v>
      </c>
      <c r="AGG15" s="989">
        <v>87.6</v>
      </c>
      <c r="AGH15" s="989">
        <v>29</v>
      </c>
      <c r="AGI15" s="989">
        <v>5</v>
      </c>
      <c r="AGJ15" s="989">
        <v>2.39</v>
      </c>
      <c r="AGK15" s="989">
        <v>8</v>
      </c>
      <c r="AGL15" s="989">
        <v>1</v>
      </c>
      <c r="AGM15" s="989">
        <v>0.48</v>
      </c>
      <c r="AGN15" s="989">
        <v>1</v>
      </c>
      <c r="AGO15" s="989">
        <v>143</v>
      </c>
      <c r="AGP15" s="989">
        <v>68.45</v>
      </c>
      <c r="AGQ15" s="989">
        <v>28</v>
      </c>
      <c r="AGR15" s="989">
        <v>3</v>
      </c>
      <c r="AGS15" s="989">
        <v>1.44</v>
      </c>
      <c r="AGT15" s="989">
        <v>18</v>
      </c>
      <c r="AGU15" s="989">
        <v>12</v>
      </c>
      <c r="AGV15" s="989">
        <v>5.74</v>
      </c>
      <c r="AGW15" s="989">
        <v>18</v>
      </c>
      <c r="AGX15" s="989">
        <v>7</v>
      </c>
      <c r="AGY15" s="989">
        <v>3.35</v>
      </c>
      <c r="AGZ15" s="989">
        <v>10</v>
      </c>
      <c r="AHA15" s="989">
        <v>0</v>
      </c>
      <c r="AHB15" s="989">
        <v>0</v>
      </c>
      <c r="AHC15" s="989">
        <v>12</v>
      </c>
      <c r="AHD15" s="989">
        <v>12</v>
      </c>
      <c r="AHE15" s="989">
        <v>5.74</v>
      </c>
      <c r="AHF15" s="989">
        <v>36</v>
      </c>
      <c r="AHG15" s="712">
        <v>537</v>
      </c>
      <c r="AHH15" s="712">
        <v>258.12</v>
      </c>
      <c r="AHI15" s="699">
        <v>43</v>
      </c>
      <c r="AHJ15" s="712">
        <v>877</v>
      </c>
      <c r="AHK15" s="712">
        <v>421.55</v>
      </c>
      <c r="AHL15" s="699">
        <v>52</v>
      </c>
      <c r="AHM15" s="712">
        <v>79</v>
      </c>
      <c r="AHN15" s="712">
        <v>37.82</v>
      </c>
      <c r="AHO15" s="699">
        <v>35</v>
      </c>
      <c r="AHP15" s="712">
        <v>67</v>
      </c>
      <c r="AHQ15" s="712">
        <v>32.07</v>
      </c>
      <c r="AHR15" s="699">
        <v>14</v>
      </c>
      <c r="AHS15" s="712">
        <v>462</v>
      </c>
      <c r="AHT15" s="712">
        <v>221.15</v>
      </c>
      <c r="AHU15" s="699">
        <v>15</v>
      </c>
      <c r="AHV15" s="712">
        <v>304</v>
      </c>
      <c r="AHW15" s="712">
        <v>146.13</v>
      </c>
      <c r="AHX15" s="699">
        <v>61</v>
      </c>
      <c r="AHY15" s="712">
        <v>528</v>
      </c>
      <c r="AHZ15" s="712">
        <v>252.74</v>
      </c>
      <c r="AIA15" s="699">
        <v>41</v>
      </c>
      <c r="AIC15" s="714"/>
      <c r="AID15" s="725"/>
      <c r="AIE15" s="715"/>
      <c r="AIF15" s="714"/>
      <c r="AIG15" s="725"/>
      <c r="AIH15" s="715"/>
      <c r="AII15" s="715"/>
      <c r="AIJ15" s="712"/>
      <c r="AIK15" s="715"/>
      <c r="AIL15" s="1169">
        <v>617</v>
      </c>
      <c r="AIM15" s="1174">
        <v>57.860615883306316</v>
      </c>
      <c r="AIN15" s="1168">
        <f>IFERROR(RANK(AIM15,AIM$15:AIM$91,0),"-")</f>
        <v>32</v>
      </c>
      <c r="AIO15" s="715">
        <v>1911</v>
      </c>
      <c r="AIP15" s="725">
        <v>33.856619570905288</v>
      </c>
      <c r="AIQ15" s="715">
        <f>IFERROR(RANK(AIP15,AIP$15:AIP$91,0),"-")</f>
        <v>3</v>
      </c>
      <c r="AIR15" s="1169">
        <v>619</v>
      </c>
      <c r="AIS15" s="1174">
        <v>36.672051696284328</v>
      </c>
      <c r="AIT15" s="1168">
        <f>IFERROR(RANK(AIS15,AIS$15:AIS$91,0),"-")</f>
        <v>52</v>
      </c>
      <c r="AIU15" s="715">
        <v>1881</v>
      </c>
      <c r="AIV15" s="725">
        <v>17.809675704412548</v>
      </c>
      <c r="AIW15" s="715">
        <f>IFERROR(RANK(AIV15,AIV$15:AIV$91,0),"-")</f>
        <v>17</v>
      </c>
      <c r="AIX15" s="1169">
        <v>630</v>
      </c>
      <c r="AIY15" s="1174">
        <v>1.2698412698412698</v>
      </c>
      <c r="AIZ15" s="1168">
        <f>IFERROR(RANK(AIY15,AIY$15:AIY$91,0),"-")</f>
        <v>33</v>
      </c>
      <c r="AJA15" s="715">
        <v>1769</v>
      </c>
      <c r="AJB15" s="725">
        <v>17.184850197851894</v>
      </c>
      <c r="AJC15" s="715">
        <f>IFERROR(RANK(AJB15,AJB$15:AJB$91,0),"-")</f>
        <v>48</v>
      </c>
      <c r="AJD15" s="714">
        <v>613</v>
      </c>
      <c r="AJE15" s="725">
        <v>10.766721044045676</v>
      </c>
      <c r="AJF15" s="715">
        <v>42</v>
      </c>
      <c r="AJG15" s="699">
        <v>1863</v>
      </c>
      <c r="AJH15" s="1099">
        <v>11.003757380568976</v>
      </c>
      <c r="AJI15" s="733">
        <v>53</v>
      </c>
      <c r="AJJ15" s="714">
        <v>613</v>
      </c>
      <c r="AJK15" s="712">
        <v>21.696574225122351</v>
      </c>
      <c r="AJL15" s="715">
        <v>25</v>
      </c>
      <c r="AJM15" s="699">
        <v>1863</v>
      </c>
      <c r="AJN15" s="712">
        <v>29.307568438003223</v>
      </c>
      <c r="AJO15" s="715">
        <v>74</v>
      </c>
      <c r="AJP15" s="714">
        <v>614</v>
      </c>
      <c r="AJQ15" s="712">
        <v>11.563517915309445</v>
      </c>
      <c r="AJR15" s="715">
        <v>67</v>
      </c>
      <c r="AJS15" s="699">
        <v>1956</v>
      </c>
      <c r="AJT15" s="712">
        <v>23.006134969325153</v>
      </c>
      <c r="AJU15" s="715">
        <f>IFERROR(RANK(AJT15,AJT$15:AJT$91,0),"-")</f>
        <v>52</v>
      </c>
      <c r="AJV15" s="1178">
        <v>37.5</v>
      </c>
      <c r="AJW15" s="1099">
        <v>0</v>
      </c>
      <c r="AJX15" s="1099">
        <v>12.5</v>
      </c>
      <c r="AJY15" s="1099">
        <v>12.5</v>
      </c>
      <c r="AJZ15" s="1099">
        <v>12.5</v>
      </c>
      <c r="AKA15" s="1099">
        <v>25</v>
      </c>
      <c r="AKB15" s="1099">
        <v>12.5</v>
      </c>
      <c r="AKC15" s="1099">
        <v>25</v>
      </c>
      <c r="AKD15" s="1099">
        <v>50</v>
      </c>
      <c r="AKE15" s="1099">
        <v>12.5</v>
      </c>
      <c r="AKF15" s="1099">
        <v>12.5</v>
      </c>
      <c r="AKG15" s="1188">
        <v>8</v>
      </c>
      <c r="AKH15" s="985">
        <v>28.327645051194537</v>
      </c>
      <c r="AKI15" s="985">
        <v>12.969283276450511</v>
      </c>
      <c r="AKJ15" s="985">
        <v>22.866894197952217</v>
      </c>
      <c r="AKK15" s="985">
        <v>16.723549488054605</v>
      </c>
      <c r="AKL15" s="985">
        <v>13.993174061433447</v>
      </c>
      <c r="AKM15" s="985">
        <v>12.286689419795222</v>
      </c>
      <c r="AKN15" s="985">
        <v>16.382252559726961</v>
      </c>
      <c r="AKO15" s="985">
        <v>9.2150170648464158</v>
      </c>
      <c r="AKP15" s="985">
        <v>37.201365187713307</v>
      </c>
      <c r="AKQ15" s="985">
        <v>2.7303754266211606</v>
      </c>
      <c r="AKR15" s="985">
        <v>9.8976109215017072</v>
      </c>
      <c r="AKS15" s="699">
        <v>293</v>
      </c>
      <c r="AKT15" s="714" t="s">
        <v>1633</v>
      </c>
      <c r="AKU15" s="715" t="s">
        <v>1633</v>
      </c>
      <c r="AKV15" s="715" t="s">
        <v>1633</v>
      </c>
      <c r="AKW15" s="715" t="s">
        <v>1634</v>
      </c>
      <c r="AKX15" s="715" t="s">
        <v>1633</v>
      </c>
      <c r="AKY15" s="715" t="s">
        <v>1633</v>
      </c>
      <c r="AKZ15" s="715" t="s">
        <v>1633</v>
      </c>
      <c r="ALA15" s="715">
        <v>-1</v>
      </c>
      <c r="ALB15" s="715">
        <v>-1</v>
      </c>
      <c r="ALC15" s="715">
        <v>-1</v>
      </c>
      <c r="ALD15" s="715">
        <v>1</v>
      </c>
      <c r="ALE15" s="715">
        <v>-1</v>
      </c>
      <c r="ALF15" s="715">
        <v>-1</v>
      </c>
      <c r="ALG15" s="715">
        <v>-1</v>
      </c>
      <c r="ALH15" s="715">
        <f>SUM(ALA15:ALG15)</f>
        <v>-5</v>
      </c>
      <c r="ALI15" s="715">
        <f>IFERROR(RANK(ALH15,ALH$15:ALH$91,0),"-")</f>
        <v>69</v>
      </c>
      <c r="ALJ15" s="716" t="s">
        <v>1635</v>
      </c>
      <c r="ALK15" s="712" t="s">
        <v>1635</v>
      </c>
      <c r="ALL15" s="712" t="s">
        <v>1635</v>
      </c>
      <c r="ALM15" s="712" t="s">
        <v>31</v>
      </c>
      <c r="ALN15" s="712" t="s">
        <v>1635</v>
      </c>
      <c r="ALO15" s="712" t="s">
        <v>1635</v>
      </c>
      <c r="ALP15" s="712" t="s">
        <v>1635</v>
      </c>
      <c r="ALQ15" s="714">
        <v>2</v>
      </c>
      <c r="ALR15" s="715">
        <v>0</v>
      </c>
      <c r="ALS15" s="715">
        <v>8</v>
      </c>
      <c r="ALT15" s="715">
        <v>270</v>
      </c>
      <c r="ALU15" s="715">
        <v>1</v>
      </c>
      <c r="ALV15" s="715">
        <v>1</v>
      </c>
      <c r="ALW15" s="733">
        <v>1</v>
      </c>
      <c r="ALX15" s="981">
        <v>1.7829443543067022E-2</v>
      </c>
      <c r="ALY15" s="715">
        <v>75</v>
      </c>
      <c r="ALZ15" s="731">
        <v>0</v>
      </c>
      <c r="AMA15" s="715">
        <v>61</v>
      </c>
      <c r="AMB15" s="731">
        <v>7.1317774172268089E-2</v>
      </c>
      <c r="AMC15" s="715">
        <v>58</v>
      </c>
      <c r="AMD15" s="731">
        <v>2.4069748783140481</v>
      </c>
      <c r="AME15" s="715">
        <v>16</v>
      </c>
      <c r="AMF15" s="715">
        <v>8.9147217715335111E-3</v>
      </c>
      <c r="AMG15" s="715">
        <v>62</v>
      </c>
      <c r="AMH15" s="731">
        <v>8.9147217715335111E-3</v>
      </c>
      <c r="AMI15" s="715">
        <v>66</v>
      </c>
      <c r="AMJ15" s="731">
        <v>8.9147217715335111E-3</v>
      </c>
      <c r="AMK15" s="715">
        <v>68</v>
      </c>
      <c r="AML15" s="982">
        <v>0</v>
      </c>
      <c r="AMM15" s="699">
        <v>0</v>
      </c>
      <c r="AMN15" s="699">
        <v>1</v>
      </c>
      <c r="AMO15" s="716">
        <v>0</v>
      </c>
      <c r="AMP15" s="715">
        <v>52</v>
      </c>
      <c r="AMQ15" s="712">
        <v>0</v>
      </c>
      <c r="AMR15" s="715">
        <v>27</v>
      </c>
      <c r="AMS15" s="712">
        <v>8.9147217715335111E-3</v>
      </c>
      <c r="AMT15" s="733">
        <v>26</v>
      </c>
      <c r="AMU15" s="982">
        <v>1</v>
      </c>
      <c r="AMV15" s="731">
        <v>8.9147217715335111E-3</v>
      </c>
      <c r="AMW15" s="715">
        <v>31</v>
      </c>
      <c r="AMX15" s="716" t="s">
        <v>106</v>
      </c>
      <c r="AMY15" s="712" t="s">
        <v>107</v>
      </c>
      <c r="AMZ15" s="715">
        <v>4</v>
      </c>
      <c r="ANA15" s="715">
        <v>2</v>
      </c>
      <c r="ANB15" s="715">
        <v>6</v>
      </c>
      <c r="ANC15" s="715">
        <v>21</v>
      </c>
      <c r="AND15" s="1201" t="s">
        <v>1632</v>
      </c>
      <c r="ANE15" s="1202" t="s">
        <v>1632</v>
      </c>
      <c r="ANF15" s="1202" t="s">
        <v>1632</v>
      </c>
      <c r="ANG15" s="1202" t="s">
        <v>1632</v>
      </c>
      <c r="ANH15" s="725">
        <v>5</v>
      </c>
      <c r="ANI15" s="725">
        <v>5</v>
      </c>
      <c r="ANJ15" s="725">
        <v>5</v>
      </c>
      <c r="ANK15" s="725">
        <v>5</v>
      </c>
      <c r="ANL15" s="1303">
        <f>SUM(ANH15:ANK15)</f>
        <v>20</v>
      </c>
      <c r="ANM15" s="1303">
        <f>IFERROR(RANK(ANL15,ANL$15:ANL$91,0),"-")</f>
        <v>1</v>
      </c>
      <c r="ANN15" s="983" t="s">
        <v>1632</v>
      </c>
      <c r="ANO15" s="725" t="s">
        <v>1632</v>
      </c>
      <c r="ANP15" s="725" t="s">
        <v>1632</v>
      </c>
      <c r="ANQ15" s="725" t="s">
        <v>1632</v>
      </c>
      <c r="ANR15" s="725">
        <v>5</v>
      </c>
      <c r="ANS15" s="725">
        <v>5</v>
      </c>
      <c r="ANT15" s="725">
        <v>5</v>
      </c>
      <c r="ANU15" s="725">
        <v>5</v>
      </c>
      <c r="ANV15" s="715">
        <f>SUM(ANR15:ANU15)</f>
        <v>20</v>
      </c>
      <c r="ANW15" s="715">
        <f>IFERROR(RANK(ANV15,ANV$15:ANV$91,0),"-")</f>
        <v>1</v>
      </c>
      <c r="ANX15" s="1088">
        <v>448</v>
      </c>
      <c r="ANY15" s="699">
        <v>43348</v>
      </c>
      <c r="ANZ15" s="1089">
        <v>11.784000000000001</v>
      </c>
      <c r="AOA15" s="699">
        <v>42</v>
      </c>
      <c r="AOB15" s="1089">
        <v>2.6</v>
      </c>
      <c r="AOC15" s="1188">
        <f>RANK(AOB15,$AOB$15:$AOB$91)</f>
        <v>42</v>
      </c>
      <c r="AOD15" s="1089">
        <v>32.530999999999999</v>
      </c>
      <c r="AOE15" s="1188">
        <f>RANK(AOD15,$AOD$15:$AOD$91)</f>
        <v>50</v>
      </c>
      <c r="AOF15" s="699">
        <v>191</v>
      </c>
      <c r="AOG15" s="985">
        <v>1.7027118583629004</v>
      </c>
      <c r="AOH15" s="1188">
        <v>33</v>
      </c>
      <c r="AOI15" s="699">
        <v>29</v>
      </c>
      <c r="AOJ15" s="985">
        <v>0.2585269313744718</v>
      </c>
      <c r="AOK15" s="1188">
        <v>49</v>
      </c>
      <c r="AOL15" s="699">
        <v>28</v>
      </c>
      <c r="AOM15" s="985">
        <v>0.24961220960293828</v>
      </c>
      <c r="AON15" s="1188">
        <v>53</v>
      </c>
      <c r="AOO15" s="699">
        <v>29</v>
      </c>
      <c r="AOP15" s="985">
        <v>0.2585269313744718</v>
      </c>
      <c r="AOQ15" s="1188">
        <v>40</v>
      </c>
      <c r="AOR15" s="983" t="s">
        <v>1632</v>
      </c>
      <c r="AOS15" s="725" t="s">
        <v>1632</v>
      </c>
      <c r="AOT15" s="725" t="s">
        <v>1632</v>
      </c>
      <c r="AOU15" s="725" t="s">
        <v>1632</v>
      </c>
      <c r="AOV15" s="725">
        <v>5</v>
      </c>
      <c r="AOW15" s="725">
        <v>5</v>
      </c>
      <c r="AOX15" s="725">
        <v>5</v>
      </c>
      <c r="AOY15" s="725">
        <v>5</v>
      </c>
      <c r="AOZ15" s="715">
        <f>SUM(AOV15:AOY15)</f>
        <v>20</v>
      </c>
      <c r="APA15" s="715">
        <f>IFERROR(RANK(AOZ15,AOZ$15:AOZ$91,0),"-")</f>
        <v>1</v>
      </c>
      <c r="APB15" s="1993" t="s">
        <v>1632</v>
      </c>
      <c r="APC15" s="1994" t="s">
        <v>1632</v>
      </c>
      <c r="APD15" s="1994" t="s">
        <v>1632</v>
      </c>
      <c r="APE15" s="1994" t="s">
        <v>7659</v>
      </c>
      <c r="APF15" s="1995">
        <v>5</v>
      </c>
      <c r="APG15" s="1995">
        <v>5</v>
      </c>
      <c r="APH15" s="1995">
        <v>5</v>
      </c>
      <c r="API15" s="1995">
        <v>5</v>
      </c>
      <c r="APJ15" s="715">
        <f>SUM(APF15:API15)</f>
        <v>20</v>
      </c>
      <c r="APK15" s="715">
        <f>IFERROR(RANK(APJ15,APJ$15:APJ$91,0),"-")</f>
        <v>1</v>
      </c>
      <c r="APL15" s="715">
        <v>1</v>
      </c>
      <c r="APM15" s="725">
        <v>8.9688511798523732E-2</v>
      </c>
      <c r="APN15" s="715">
        <v>16</v>
      </c>
      <c r="APO15" s="715">
        <v>31</v>
      </c>
      <c r="APP15" s="725">
        <v>2.7803438657542356</v>
      </c>
      <c r="APQ15" s="715">
        <v>11</v>
      </c>
      <c r="APR15" s="1169">
        <v>54</v>
      </c>
      <c r="APS15" s="1168">
        <v>8679</v>
      </c>
      <c r="APT15" s="1168">
        <v>69432</v>
      </c>
      <c r="APU15" s="989">
        <v>160.72222222222223</v>
      </c>
      <c r="APV15" s="989">
        <v>1285.7777777777778</v>
      </c>
      <c r="APW15" s="989">
        <v>62.27252751195099</v>
      </c>
      <c r="APX15" s="1168">
        <v>21</v>
      </c>
      <c r="APY15" s="989">
        <v>0</v>
      </c>
      <c r="APZ15" s="989">
        <v>0</v>
      </c>
      <c r="AQA15" s="989">
        <v>0</v>
      </c>
      <c r="AQB15" s="989">
        <v>0</v>
      </c>
      <c r="AQC15" s="989">
        <v>0</v>
      </c>
      <c r="AQD15" s="1099">
        <v>0</v>
      </c>
      <c r="AQE15" s="1168">
        <v>55</v>
      </c>
      <c r="AQF15" s="989">
        <v>54</v>
      </c>
      <c r="AQG15" s="989">
        <v>8679</v>
      </c>
      <c r="AQH15" s="989">
        <v>69432</v>
      </c>
      <c r="AQI15" s="989">
        <v>160.72222222222223</v>
      </c>
      <c r="AQJ15" s="989">
        <v>1285.7777777777778</v>
      </c>
      <c r="AQK15" s="989">
        <v>62.27252751195099</v>
      </c>
      <c r="AQL15" s="986">
        <v>30</v>
      </c>
      <c r="AQM15" s="987"/>
      <c r="AQQ15" s="715">
        <v>15194</v>
      </c>
      <c r="AQR15" s="715">
        <v>13438</v>
      </c>
      <c r="AQS15" s="989">
        <v>602</v>
      </c>
      <c r="AQT15" s="1099">
        <v>4.4798333085280548</v>
      </c>
      <c r="AQU15" s="989">
        <f>RANK(AQT15,AQT$15:AQT$91,1)</f>
        <v>8</v>
      </c>
      <c r="AQV15" s="989">
        <v>239</v>
      </c>
      <c r="AQW15" s="989">
        <v>39.700996677740861</v>
      </c>
      <c r="AQX15" s="1099">
        <v>3.7573221757322175</v>
      </c>
      <c r="AQY15" s="989">
        <f>IFERROR(RANK(AQX15,AQX$15:AQX$90,0),"-")</f>
        <v>20</v>
      </c>
      <c r="AQZ15" s="989">
        <v>187</v>
      </c>
      <c r="ARA15" s="989">
        <v>789</v>
      </c>
      <c r="ARB15" s="989">
        <v>23.700887198986059</v>
      </c>
      <c r="ARC15" s="989">
        <f>RANK(ARB15,ARB$15:ARB$91,0)</f>
        <v>21</v>
      </c>
      <c r="ARD15" s="1668">
        <v>2.3847298705164457</v>
      </c>
      <c r="ARE15" s="1667">
        <f>RANK(ARD15,ARD$15:ARD$91,0)</f>
        <v>35</v>
      </c>
      <c r="ARF15" s="1168">
        <v>91</v>
      </c>
      <c r="ARG15" s="1099">
        <v>21.978021978021978</v>
      </c>
      <c r="ARH15" s="989">
        <f>RANK(ARG15,ARG$15:ARG$91,1)</f>
        <v>59</v>
      </c>
      <c r="ARI15" s="715">
        <v>404</v>
      </c>
      <c r="ARJ15" s="985">
        <v>18.316831683168317</v>
      </c>
      <c r="ARK15" s="699">
        <f>RANK(ARJ15,ARJ$15:ARJ$91,1)</f>
        <v>29</v>
      </c>
      <c r="ARL15" s="989">
        <v>485</v>
      </c>
      <c r="ARM15" s="715">
        <v>94</v>
      </c>
      <c r="ARN15" s="985">
        <v>19.381443298969074</v>
      </c>
      <c r="ARO15" s="699">
        <f>RANK(ARN15,ARN$15:ARN$91,1)</f>
        <v>37</v>
      </c>
      <c r="ARP15" s="707">
        <v>3405</v>
      </c>
      <c r="ARQ15" s="990">
        <v>787</v>
      </c>
      <c r="ARR15" s="719">
        <v>23.113069016152714</v>
      </c>
      <c r="ARS15" s="979">
        <f>IFERROR(RANK(ARR15,ARR$15:ARR$91,0),"-")</f>
        <v>9</v>
      </c>
      <c r="ART15" s="715">
        <v>62</v>
      </c>
      <c r="ARU15" s="699">
        <f>RANK(ART15,ART$15:ART$91,0)</f>
        <v>26</v>
      </c>
      <c r="ARV15" s="715">
        <v>62850</v>
      </c>
      <c r="ARW15" s="715">
        <v>30200</v>
      </c>
      <c r="ARX15" s="985">
        <v>48.050914876690534</v>
      </c>
      <c r="ARY15" s="699">
        <f>IFERROR(RANK(ARX15,ARX$15:ARX$91,0),"-")</f>
        <v>16</v>
      </c>
      <c r="ARZ15" s="715">
        <v>57410</v>
      </c>
      <c r="ASA15" s="715">
        <v>1810</v>
      </c>
      <c r="ASB15" s="712">
        <v>3.1527608430587009</v>
      </c>
      <c r="ASC15" s="699">
        <f>IFERROR(RANK(ASB15,ASB$15:ASB$91,0),"-")</f>
        <v>4</v>
      </c>
      <c r="ASD15" s="712">
        <v>45.052331113225499</v>
      </c>
      <c r="ASE15" s="712">
        <v>16.175071360608946</v>
      </c>
      <c r="ASF15" s="712">
        <v>11.798287345385347</v>
      </c>
      <c r="ASG15" s="712">
        <v>8.3254043767840145</v>
      </c>
      <c r="ASH15" s="712">
        <v>5.3758325404376786</v>
      </c>
      <c r="ASI15" s="712">
        <v>4.9000951474785923</v>
      </c>
      <c r="ASJ15" s="712">
        <v>5.9467174119885824</v>
      </c>
      <c r="ASK15" s="712">
        <v>1.2844909609895336</v>
      </c>
      <c r="ASL15" s="712">
        <v>1.1417697431018079</v>
      </c>
      <c r="ASM15" s="715">
        <v>947</v>
      </c>
      <c r="ASN15" s="715">
        <v>340</v>
      </c>
      <c r="ASO15" s="715">
        <v>248</v>
      </c>
      <c r="ASP15" s="715">
        <v>175</v>
      </c>
      <c r="ASQ15" s="715">
        <v>113</v>
      </c>
      <c r="ASR15" s="715">
        <v>103</v>
      </c>
      <c r="ASS15" s="715">
        <v>125</v>
      </c>
      <c r="AST15" s="715">
        <v>27</v>
      </c>
      <c r="ASU15" s="715">
        <v>24</v>
      </c>
      <c r="ASV15" s="715">
        <v>2102</v>
      </c>
      <c r="ASW15" s="712">
        <v>34.987277353689564</v>
      </c>
      <c r="ASX15" s="712">
        <v>10.814249363867685</v>
      </c>
      <c r="ASY15" s="712">
        <v>9.9236641221374047</v>
      </c>
      <c r="ASZ15" s="712">
        <v>9.9236641221374047</v>
      </c>
      <c r="ATA15" s="712">
        <v>6.1068702290076331</v>
      </c>
      <c r="ATB15" s="712">
        <v>7.7608142493638681</v>
      </c>
      <c r="ATC15" s="712">
        <v>11.83206106870229</v>
      </c>
      <c r="ATD15" s="712">
        <v>5.216284987277354</v>
      </c>
      <c r="ATE15" s="712">
        <v>3.4351145038167941</v>
      </c>
      <c r="ATF15" s="715">
        <v>275</v>
      </c>
      <c r="ATG15" s="715">
        <v>85</v>
      </c>
      <c r="ATH15" s="715">
        <v>78</v>
      </c>
      <c r="ATI15" s="715">
        <v>78</v>
      </c>
      <c r="ATJ15" s="715">
        <v>48</v>
      </c>
      <c r="ATK15" s="715">
        <v>61</v>
      </c>
      <c r="ATL15" s="715">
        <v>93</v>
      </c>
      <c r="ATM15" s="715">
        <v>41</v>
      </c>
      <c r="ATN15" s="715">
        <v>27</v>
      </c>
      <c r="ATO15" s="715">
        <v>786</v>
      </c>
      <c r="ATP15" s="712">
        <v>37.837837837837839</v>
      </c>
      <c r="ATQ15" s="712">
        <v>13.513513513513514</v>
      </c>
      <c r="ATR15" s="712">
        <v>16.216216216216218</v>
      </c>
      <c r="ATS15" s="712">
        <v>10.810810810810811</v>
      </c>
      <c r="ATT15" s="712">
        <v>2.7027027027027026</v>
      </c>
      <c r="ATU15" s="712">
        <v>8.1081081081081088</v>
      </c>
      <c r="ATV15" s="712">
        <v>5.4054054054054053</v>
      </c>
      <c r="ATW15" s="712">
        <v>2.7027027027027026</v>
      </c>
      <c r="ATX15" s="712">
        <v>2.7027027027027026</v>
      </c>
      <c r="ATY15" s="715">
        <v>14</v>
      </c>
      <c r="ATZ15" s="715">
        <v>5</v>
      </c>
      <c r="AUA15" s="715">
        <v>6</v>
      </c>
      <c r="AUB15" s="715">
        <v>4</v>
      </c>
      <c r="AUC15" s="715">
        <v>1</v>
      </c>
      <c r="AUD15" s="715">
        <v>3</v>
      </c>
      <c r="AUE15" s="715">
        <v>2</v>
      </c>
      <c r="AUF15" s="715">
        <v>1</v>
      </c>
      <c r="AUG15" s="715">
        <v>1</v>
      </c>
      <c r="AUH15" s="715">
        <v>37</v>
      </c>
      <c r="AUI15" s="712" t="s">
        <v>1624</v>
      </c>
      <c r="AUJ15" s="712" t="s">
        <v>1623</v>
      </c>
      <c r="AUK15" s="709">
        <v>15</v>
      </c>
      <c r="AUL15" s="978">
        <v>7</v>
      </c>
      <c r="AUM15" s="703" t="s">
        <v>7919</v>
      </c>
      <c r="AUN15" s="703" t="s">
        <v>1625</v>
      </c>
      <c r="AUO15" s="703" t="s">
        <v>1632</v>
      </c>
      <c r="AUP15" s="701" t="s">
        <v>1632</v>
      </c>
      <c r="AUQ15" s="712" t="s">
        <v>1625</v>
      </c>
      <c r="AUR15" s="712" t="s">
        <v>1623</v>
      </c>
      <c r="AUS15" s="712" t="s">
        <v>1627</v>
      </c>
      <c r="AUT15" s="712" t="s">
        <v>1627</v>
      </c>
      <c r="AUU15" s="712" t="s">
        <v>1625</v>
      </c>
      <c r="AUV15" s="712" t="s">
        <v>1628</v>
      </c>
      <c r="AUW15" s="3968" t="s">
        <v>1629</v>
      </c>
      <c r="AUX15" s="712" t="s">
        <v>5403</v>
      </c>
      <c r="AUY15" s="712" t="s">
        <v>1631</v>
      </c>
      <c r="AUZ15" s="699">
        <v>389</v>
      </c>
      <c r="AVA15" s="699">
        <v>51</v>
      </c>
      <c r="AVB15" s="985">
        <v>13.1</v>
      </c>
      <c r="AVC15" s="699">
        <v>29</v>
      </c>
      <c r="AVD15" s="712">
        <v>0.2585269313744718</v>
      </c>
      <c r="AVE15" s="699">
        <f>RANK(AVD15,AVD$15:AVD$91,0)</f>
        <v>4</v>
      </c>
      <c r="AVF15" s="712">
        <v>20</v>
      </c>
      <c r="AVG15" s="978">
        <v>1</v>
      </c>
      <c r="AVH15" s="712" t="s">
        <v>1632</v>
      </c>
      <c r="AVI15" s="712" t="s">
        <v>1632</v>
      </c>
      <c r="AVJ15" s="712" t="s">
        <v>1632</v>
      </c>
      <c r="AVK15" s="712" t="s">
        <v>1632</v>
      </c>
      <c r="AVL15" s="716">
        <v>6.2</v>
      </c>
      <c r="AVM15" s="699">
        <f>RANK(AVL15,AVL$15:AVL$91,0)</f>
        <v>50</v>
      </c>
      <c r="AVN15" s="715">
        <v>23</v>
      </c>
      <c r="AVO15" s="712">
        <v>3.5</v>
      </c>
      <c r="AVP15" s="699">
        <f>RANK(AVO15,AVO$15:AVO$91,0)</f>
        <v>36</v>
      </c>
      <c r="AVQ15" s="715">
        <v>13</v>
      </c>
      <c r="AVR15" s="712">
        <v>0.5</v>
      </c>
      <c r="AVS15" s="699">
        <f>RANK(AVR15,AVR$15:AVR$91,0)</f>
        <v>13</v>
      </c>
      <c r="AVT15" s="715">
        <v>2</v>
      </c>
      <c r="AVU15" s="712">
        <v>5.9</v>
      </c>
      <c r="AVV15" s="699">
        <f>RANK(AVU15,AVU$15:AVU$91,0)</f>
        <v>16</v>
      </c>
      <c r="AVW15" s="715">
        <v>22</v>
      </c>
      <c r="AVX15" s="712">
        <v>0.3</v>
      </c>
      <c r="AVY15" s="733">
        <v>1</v>
      </c>
      <c r="AVZ15" s="716">
        <v>4.5999999999999996</v>
      </c>
      <c r="AWA15" s="699">
        <f>RANK(AVZ15,AVZ$15:AVZ$91,0)</f>
        <v>20</v>
      </c>
      <c r="AWB15" s="715">
        <v>17</v>
      </c>
      <c r="AWC15" s="712">
        <v>2.4</v>
      </c>
      <c r="AWD15" s="699">
        <f>RANK(AWC15,AWC$15:AWC$91,0)</f>
        <v>3</v>
      </c>
      <c r="AWE15" s="715">
        <v>9</v>
      </c>
      <c r="AWF15" s="712">
        <v>12.9</v>
      </c>
      <c r="AWG15" s="699">
        <f>RANK(AWF15,AWF$15:AWF$91,0)</f>
        <v>35</v>
      </c>
      <c r="AWH15" s="715">
        <v>48</v>
      </c>
      <c r="AWI15" s="714">
        <v>1675</v>
      </c>
      <c r="AWJ15" s="715">
        <v>1324</v>
      </c>
      <c r="AWK15" s="715">
        <v>249</v>
      </c>
      <c r="AWL15" s="715">
        <v>551</v>
      </c>
      <c r="AWM15" s="715" t="s">
        <v>31</v>
      </c>
      <c r="AWN15" s="715">
        <v>3799</v>
      </c>
      <c r="AWO15" s="715">
        <v>530</v>
      </c>
      <c r="AWP15" s="715">
        <v>786</v>
      </c>
      <c r="AWQ15" s="715">
        <v>247</v>
      </c>
      <c r="AWR15" s="715">
        <v>1563</v>
      </c>
      <c r="AWS15" s="716">
        <v>8.1000000000000003E-2</v>
      </c>
      <c r="AWT15" s="699">
        <f>IFERROR(RANK(AWS15,AWS$15:AWS$91,0),"-")</f>
        <v>58</v>
      </c>
      <c r="AWU15" s="712">
        <v>6.4000000000000001E-2</v>
      </c>
      <c r="AWV15" s="699">
        <f>IFERROR(RANK(AWU15,AWU$15:AWU$91,0),"-")</f>
        <v>34</v>
      </c>
      <c r="AWW15" s="712">
        <v>1.2E-2</v>
      </c>
      <c r="AWX15" s="699">
        <f t="shared" ref="AWX15:AWX78" si="3">IFERROR(RANK(AWW15,AWW$15:AWW$91,0),"-")</f>
        <v>9</v>
      </c>
      <c r="AWY15" s="712">
        <v>2.7E-2</v>
      </c>
      <c r="AWZ15" s="699">
        <f>IFERROR(RANK(AWY15,AWY$15:AWY$91,0),"-")</f>
        <v>16</v>
      </c>
      <c r="AXA15" s="712" t="s">
        <v>31</v>
      </c>
      <c r="AXB15" s="712">
        <v>0.185</v>
      </c>
      <c r="AXC15" s="712">
        <v>2.5999999999999999E-2</v>
      </c>
      <c r="AXD15" s="699">
        <f t="shared" ref="AXD15:AXD78" si="4">IFERROR(RANK(AXC15,AXC$15:AXC$91,0),"-")</f>
        <v>15</v>
      </c>
      <c r="AXE15" s="712">
        <v>3.7999999999999999E-2</v>
      </c>
      <c r="AXF15" s="699">
        <f t="shared" ref="AXF15:AXF78" si="5">IFERROR(RANK(AXE15,AXE$15:AXE$91,0),"-")</f>
        <v>23</v>
      </c>
      <c r="AXG15" s="712">
        <v>1.2E-2</v>
      </c>
      <c r="AXH15" s="699">
        <f t="shared" ref="AXH15:AXH78" si="6">IFERROR(RANK(AXG15,AXG$15:AXG$91,0),"-")</f>
        <v>3</v>
      </c>
      <c r="AXI15" s="712">
        <v>7.5999999999999998E-2</v>
      </c>
      <c r="AXK15" s="3969">
        <v>89.132197891321979</v>
      </c>
      <c r="AXL15" s="3970">
        <v>1233</v>
      </c>
      <c r="AXM15" s="715">
        <f>RANK(AXK15,AXK$15:AXK$91,0)</f>
        <v>75</v>
      </c>
      <c r="AXN15" s="3969">
        <v>33.294730746960042</v>
      </c>
      <c r="AXO15" s="3970">
        <v>1727</v>
      </c>
      <c r="AXP15" s="715">
        <f>RANK(AXN15,AXN$15:AXN$91,0)</f>
        <v>73</v>
      </c>
      <c r="AXQ15" s="2024">
        <v>111633</v>
      </c>
      <c r="AXR15" s="2024">
        <v>111788</v>
      </c>
      <c r="AXS15" s="3029">
        <v>0.13865531184026736</v>
      </c>
      <c r="AXT15" s="2024" t="s">
        <v>8059</v>
      </c>
      <c r="AXU15" s="2024">
        <v>21040</v>
      </c>
      <c r="AXV15" s="2024">
        <v>20561</v>
      </c>
      <c r="AXW15" s="3029">
        <v>2.329653226983126</v>
      </c>
      <c r="AXX15" s="2024" t="s">
        <v>8059</v>
      </c>
      <c r="AXY15" s="3029">
        <v>18.847473417358668</v>
      </c>
      <c r="AXZ15" s="3029">
        <v>18.392850753211437</v>
      </c>
      <c r="AYA15" s="3029">
        <v>-0.45462266414723018</v>
      </c>
      <c r="AYB15" s="2024" t="s">
        <v>1632</v>
      </c>
      <c r="AYC15" s="2123">
        <v>42228</v>
      </c>
      <c r="AYD15" s="2024">
        <v>40771</v>
      </c>
      <c r="AYE15" s="3029">
        <v>3.5736185033479586</v>
      </c>
      <c r="AYF15" s="2024" t="s">
        <v>8056</v>
      </c>
      <c r="AYG15" s="2024">
        <v>19824</v>
      </c>
      <c r="AYH15" s="2024">
        <v>18831</v>
      </c>
      <c r="AYI15" s="3029">
        <v>5.2732196909351501</v>
      </c>
      <c r="AYJ15" s="2024" t="s">
        <v>8056</v>
      </c>
      <c r="AYK15" s="2024">
        <v>412608</v>
      </c>
      <c r="AYL15" s="2024">
        <v>411949</v>
      </c>
      <c r="AYM15" s="3029">
        <v>0.15997125857811056</v>
      </c>
      <c r="AYN15" s="2024" t="s">
        <v>8059</v>
      </c>
      <c r="AYO15" s="2024">
        <v>1785991000</v>
      </c>
      <c r="AYP15" s="2024">
        <v>1720986646</v>
      </c>
      <c r="AYQ15" s="3029">
        <v>3.7771562115886468</v>
      </c>
      <c r="AYR15" s="2024" t="s">
        <v>8056</v>
      </c>
      <c r="AYS15" s="2024">
        <v>1206059000</v>
      </c>
      <c r="AYT15" s="2024">
        <v>1053669810</v>
      </c>
      <c r="AYU15" s="3029">
        <v>14.46270819888062</v>
      </c>
      <c r="AYV15" s="2024" t="s">
        <v>8057</v>
      </c>
      <c r="AYW15" s="2024">
        <v>487368000</v>
      </c>
      <c r="AYX15" s="2024">
        <v>556129898</v>
      </c>
      <c r="AYY15" s="3029">
        <v>12.364359162722081</v>
      </c>
      <c r="AYZ15" s="2024" t="s">
        <v>8057</v>
      </c>
      <c r="AZA15" s="2024">
        <v>20003000</v>
      </c>
      <c r="AZB15" s="2024">
        <v>23047672</v>
      </c>
      <c r="AZC15" s="3029">
        <v>13.210323368017384</v>
      </c>
      <c r="AZD15" s="2024" t="s">
        <v>8057</v>
      </c>
      <c r="AZE15" s="2024">
        <v>55655000</v>
      </c>
      <c r="AZF15" s="2024">
        <v>66276185</v>
      </c>
      <c r="AZG15" s="3029">
        <v>16.025643298569463</v>
      </c>
      <c r="AZH15" s="2024" t="s">
        <v>8057</v>
      </c>
      <c r="AZI15" s="2024">
        <v>10218000</v>
      </c>
      <c r="AZJ15" s="2024">
        <v>9517912</v>
      </c>
      <c r="AZK15" s="3029">
        <v>7.3554788066962686</v>
      </c>
      <c r="AZL15" s="2024" t="s">
        <v>8058</v>
      </c>
      <c r="AZM15" s="2024">
        <v>2704000</v>
      </c>
      <c r="AZN15" s="2024">
        <v>7820161</v>
      </c>
      <c r="AZO15" s="3029">
        <v>65.422706770359326</v>
      </c>
      <c r="AZP15" s="2024" t="s">
        <v>8057</v>
      </c>
      <c r="AZQ15" s="2024">
        <v>3593000</v>
      </c>
      <c r="AZR15" s="2024">
        <v>32800</v>
      </c>
      <c r="AZS15" s="2024">
        <v>10854.268292682927</v>
      </c>
      <c r="AZT15" s="2024" t="s">
        <v>8057</v>
      </c>
      <c r="AZU15" s="2024">
        <v>391000</v>
      </c>
      <c r="AZV15" s="2024">
        <v>4492208</v>
      </c>
      <c r="AZW15" s="3029">
        <v>91.296039720333525</v>
      </c>
      <c r="AZX15" s="2024" t="s">
        <v>8057</v>
      </c>
      <c r="AZY15" s="2123">
        <v>11924064000</v>
      </c>
      <c r="AZZ15" s="2024">
        <v>11436480436</v>
      </c>
      <c r="BAA15" s="3029">
        <v>4.2634057455751275</v>
      </c>
      <c r="BAB15" s="2024" t="s">
        <v>8056</v>
      </c>
      <c r="BAC15" s="2024">
        <v>4457515000</v>
      </c>
      <c r="BAD15" s="2024">
        <v>4237514326</v>
      </c>
      <c r="BAE15" s="3029">
        <v>5.1917387665251624</v>
      </c>
      <c r="BAF15" s="2024" t="s">
        <v>8056</v>
      </c>
      <c r="BAG15" s="2024">
        <v>14578789000</v>
      </c>
      <c r="BAH15" s="2024">
        <v>14410487664</v>
      </c>
      <c r="BAI15" s="3029">
        <v>1.1679086782083488</v>
      </c>
      <c r="BAJ15" s="2024" t="s">
        <v>8059</v>
      </c>
      <c r="BAK15" s="2123">
        <v>4794627000</v>
      </c>
      <c r="BAL15" s="2024">
        <v>4670493458</v>
      </c>
      <c r="BAM15" s="3029">
        <v>2.6578249839398467</v>
      </c>
      <c r="BAN15" s="2024" t="s">
        <v>8059</v>
      </c>
      <c r="BAO15" s="2024">
        <v>2128677000</v>
      </c>
      <c r="BAP15" s="2024">
        <v>2066074065</v>
      </c>
      <c r="BAQ15" s="3029">
        <v>3.0300431170651194</v>
      </c>
      <c r="BAR15" s="2024" t="s">
        <v>8056</v>
      </c>
      <c r="BAS15" s="2024">
        <v>4158012000</v>
      </c>
      <c r="BAT15" s="2024">
        <v>4132450505</v>
      </c>
      <c r="BAU15" s="3029">
        <v>0.61855538182665271</v>
      </c>
      <c r="BAV15" s="2024" t="s">
        <v>8059</v>
      </c>
      <c r="BAW15" s="2024">
        <v>247722000</v>
      </c>
      <c r="BAX15" s="2024">
        <v>63526510</v>
      </c>
      <c r="BAY15" s="3029">
        <v>289.95058913200171</v>
      </c>
      <c r="BAZ15" s="2024" t="s">
        <v>8057</v>
      </c>
      <c r="BBA15" s="2024">
        <v>595026000</v>
      </c>
      <c r="BBB15" s="2024">
        <v>503935898</v>
      </c>
      <c r="BBC15" s="3029">
        <v>18.075731925729983</v>
      </c>
      <c r="BBD15" s="2024" t="s">
        <v>8057</v>
      </c>
      <c r="BBE15" s="2123">
        <v>1254871000</v>
      </c>
      <c r="BBF15" s="2024">
        <v>1133532592</v>
      </c>
      <c r="BBG15" s="3029">
        <v>10.704448099362637</v>
      </c>
      <c r="BBH15" s="2024" t="s">
        <v>8057</v>
      </c>
      <c r="BBI15" s="2024">
        <v>599898000</v>
      </c>
      <c r="BBJ15" s="2024">
        <v>572834684</v>
      </c>
      <c r="BBK15" s="3029">
        <v>4.7244548481285733</v>
      </c>
      <c r="BBL15" s="2024" t="s">
        <v>8056</v>
      </c>
      <c r="BBM15" s="2024">
        <v>2602746000</v>
      </c>
      <c r="BBN15" s="2024">
        <v>2531147050</v>
      </c>
      <c r="BBO15" s="3029">
        <v>2.8287155422281671</v>
      </c>
      <c r="BBP15" s="2024" t="s">
        <v>8059</v>
      </c>
      <c r="BBQ15" s="2123">
        <v>1787941000</v>
      </c>
      <c r="BBR15" s="2024">
        <v>1835856830</v>
      </c>
      <c r="BBS15" s="3029">
        <v>2.6099981881484808</v>
      </c>
      <c r="BBT15" s="2024" t="s">
        <v>8059</v>
      </c>
      <c r="BBU15" s="2024">
        <v>110376000</v>
      </c>
      <c r="BBV15" s="2024">
        <v>145881437</v>
      </c>
      <c r="BBW15" s="3029">
        <v>24.338557207933178</v>
      </c>
      <c r="BBX15" s="2024" t="s">
        <v>8057</v>
      </c>
      <c r="BBY15" s="2024">
        <v>608867000</v>
      </c>
      <c r="BBZ15" s="2024">
        <v>635981443</v>
      </c>
      <c r="BCA15" s="3029">
        <v>4.2634015973953581</v>
      </c>
      <c r="BCB15" s="2024" t="s">
        <v>8056</v>
      </c>
      <c r="BCC15" s="2024">
        <v>129623000</v>
      </c>
      <c r="BCD15" s="2024">
        <v>133471210</v>
      </c>
      <c r="BCE15" s="3029">
        <v>2.8831760796953887</v>
      </c>
      <c r="BCF15" s="2024" t="s">
        <v>8059</v>
      </c>
      <c r="BCG15" s="2024">
        <v>161154000</v>
      </c>
      <c r="BCH15" s="2024">
        <v>191507279</v>
      </c>
      <c r="BCI15" s="3029">
        <v>15.849673787073129</v>
      </c>
      <c r="BCJ15" s="2024" t="s">
        <v>8057</v>
      </c>
      <c r="BCK15" s="2024">
        <v>3774391000</v>
      </c>
      <c r="BCL15" s="2024">
        <v>3549189798</v>
      </c>
      <c r="BCM15" s="3029">
        <v>6.3451439572745016</v>
      </c>
      <c r="BCN15" s="2024" t="s">
        <v>8058</v>
      </c>
      <c r="BCO15" s="2024">
        <v>1552533000</v>
      </c>
      <c r="BCP15" s="2024">
        <v>1550661438</v>
      </c>
      <c r="BCQ15" s="3029">
        <v>0.12069443104316235</v>
      </c>
      <c r="BCR15" s="2024" t="s">
        <v>8059</v>
      </c>
      <c r="BCS15" s="2024">
        <v>734863000</v>
      </c>
      <c r="BCT15" s="2024">
        <v>724770775</v>
      </c>
      <c r="BCU15" s="3029">
        <v>1.392471295493408</v>
      </c>
      <c r="BCV15" s="2024" t="s">
        <v>8059</v>
      </c>
      <c r="BCW15" s="2024">
        <v>1783843000</v>
      </c>
      <c r="BCX15" s="2024">
        <v>1584503303</v>
      </c>
      <c r="BCY15" s="3029">
        <v>12.580579454935986</v>
      </c>
      <c r="BCZ15" s="2024" t="s">
        <v>8057</v>
      </c>
      <c r="BDA15" s="2024">
        <v>130219000</v>
      </c>
      <c r="BDB15" s="2024">
        <v>107427687</v>
      </c>
      <c r="BDC15" s="3029">
        <v>21.215492613184537</v>
      </c>
      <c r="BDD15" s="2024" t="s">
        <v>8057</v>
      </c>
      <c r="BDE15" s="2024">
        <v>0</v>
      </c>
      <c r="BDF15" s="2024">
        <v>0</v>
      </c>
      <c r="BDG15" s="3029" t="s">
        <v>31</v>
      </c>
      <c r="BDH15" s="2024" t="s">
        <v>31</v>
      </c>
      <c r="BDI15" s="2024">
        <v>0</v>
      </c>
      <c r="BDJ15" s="2024">
        <v>0</v>
      </c>
      <c r="BDK15" s="3029" t="s">
        <v>31</v>
      </c>
      <c r="BDL15" s="2024" t="s">
        <v>31</v>
      </c>
      <c r="BDM15" s="2024">
        <v>1057131000</v>
      </c>
      <c r="BDN15" s="2024">
        <v>1087751726</v>
      </c>
      <c r="BDO15" s="3029">
        <v>2.8150473373737412</v>
      </c>
      <c r="BDP15" s="2024" t="s">
        <v>8179</v>
      </c>
      <c r="BDQ15" s="2024">
        <v>39233000</v>
      </c>
      <c r="BDR15" s="2024">
        <v>36793428</v>
      </c>
      <c r="BDS15" s="3029">
        <v>6.6304558520614165</v>
      </c>
      <c r="BDT15" s="2024" t="s">
        <v>8058</v>
      </c>
      <c r="BDU15" s="2024">
        <v>111098000</v>
      </c>
      <c r="BDV15" s="2024">
        <v>85411336</v>
      </c>
      <c r="BDW15" s="3029">
        <v>30.074068856621096</v>
      </c>
      <c r="BDX15" s="2024" t="s">
        <v>8057</v>
      </c>
      <c r="BDY15" s="2024">
        <v>138625000</v>
      </c>
      <c r="BDZ15" s="2024">
        <v>173488162</v>
      </c>
      <c r="BEA15" s="3029">
        <v>20.095412619565366</v>
      </c>
      <c r="BEB15" s="2024" t="s">
        <v>8057</v>
      </c>
      <c r="BEC15" s="2024">
        <v>0</v>
      </c>
      <c r="BED15" s="2024">
        <v>383016</v>
      </c>
      <c r="BEE15" s="3029">
        <v>100</v>
      </c>
      <c r="BEF15" s="2024" t="s">
        <v>8205</v>
      </c>
      <c r="BEG15" s="2024">
        <v>159613000</v>
      </c>
      <c r="BEH15" s="2024">
        <v>129079390</v>
      </c>
      <c r="BEI15" s="3029">
        <v>23.654907262886809</v>
      </c>
      <c r="BEJ15" s="2024" t="s">
        <v>8057</v>
      </c>
      <c r="BEK15" s="2024">
        <v>554342000</v>
      </c>
      <c r="BEL15" s="2024">
        <v>596379518</v>
      </c>
      <c r="BEM15" s="3029">
        <v>7.0487863401103539</v>
      </c>
      <c r="BEN15" s="2024" t="s">
        <v>8058</v>
      </c>
      <c r="BEO15" s="2024">
        <v>225819000</v>
      </c>
      <c r="BEP15" s="2024">
        <v>274814450</v>
      </c>
      <c r="BEQ15" s="3029">
        <v>17.828556686156787</v>
      </c>
      <c r="BER15" s="2024" t="s">
        <v>8057</v>
      </c>
      <c r="BES15" s="2024">
        <v>1519118000</v>
      </c>
      <c r="BET15" s="2024">
        <v>1567135438</v>
      </c>
      <c r="BEU15" s="3029">
        <v>3.0640260462286903</v>
      </c>
      <c r="BEV15" s="2024" t="s">
        <v>8056</v>
      </c>
      <c r="BEW15" s="2123">
        <v>111665</v>
      </c>
      <c r="BEX15" s="2024">
        <v>111890</v>
      </c>
      <c r="BEY15" s="3029">
        <v>0.20109035660023267</v>
      </c>
      <c r="BEZ15" s="2024" t="s">
        <v>8059</v>
      </c>
      <c r="BFA15" s="2024">
        <v>21450</v>
      </c>
      <c r="BFB15" s="2024">
        <v>20648</v>
      </c>
      <c r="BFC15" s="3029">
        <v>3.8841534289035309</v>
      </c>
      <c r="BFD15" s="2024" t="s">
        <v>8056</v>
      </c>
      <c r="BFE15" s="3029">
        <v>19.209241928984014</v>
      </c>
      <c r="BFF15" s="3029">
        <v>18.453838591473769</v>
      </c>
      <c r="BFG15" s="3029">
        <v>-0.75540333751024491</v>
      </c>
      <c r="BFH15" s="2024" t="s">
        <v>1632</v>
      </c>
      <c r="BFI15" s="2780" t="s">
        <v>1632</v>
      </c>
      <c r="BFJ15" s="1495" t="s">
        <v>1632</v>
      </c>
      <c r="BFK15" s="1495" t="s">
        <v>1632</v>
      </c>
      <c r="BFL15" s="1495" t="s">
        <v>1632</v>
      </c>
      <c r="BFM15" s="1212">
        <v>10</v>
      </c>
      <c r="BFN15" s="1212">
        <v>10</v>
      </c>
      <c r="BFO15" s="1212">
        <v>10</v>
      </c>
      <c r="BFP15" s="1212">
        <v>10</v>
      </c>
      <c r="BFQ15" s="988">
        <f>SUM(BFM15:BFP15)</f>
        <v>40</v>
      </c>
      <c r="BFR15" s="988">
        <f>IFERROR(RANK(BFQ15,BFQ$15:BFQ$91,0),"-")</f>
        <v>1</v>
      </c>
      <c r="BFS15" s="1993" t="s">
        <v>1632</v>
      </c>
      <c r="BFT15" s="1994" t="s">
        <v>1632</v>
      </c>
      <c r="BFU15" s="1994" t="s">
        <v>1632</v>
      </c>
      <c r="BFV15" s="1994" t="s">
        <v>1625</v>
      </c>
      <c r="BFW15" s="1995">
        <v>5</v>
      </c>
      <c r="BFX15" s="1995">
        <v>5</v>
      </c>
      <c r="BFY15" s="1995">
        <v>5</v>
      </c>
      <c r="BFZ15" s="1995">
        <v>0</v>
      </c>
      <c r="BGA15" s="1303">
        <f>SUM(BFW15:BFZ15)</f>
        <v>15</v>
      </c>
      <c r="BGB15" s="1303">
        <f>IFERROR(RANK(BGA15,BGA$15:BGA$91,0),"-")</f>
        <v>20</v>
      </c>
      <c r="BGC15" s="1993" t="s">
        <v>1625</v>
      </c>
      <c r="BGD15" s="1994" t="s">
        <v>1625</v>
      </c>
      <c r="BGE15" s="1994" t="s">
        <v>1625</v>
      </c>
      <c r="BGF15" s="1994" t="s">
        <v>1625</v>
      </c>
      <c r="BGG15" s="1995">
        <v>0</v>
      </c>
      <c r="BGH15" s="1995">
        <v>0</v>
      </c>
      <c r="BGI15" s="1995">
        <v>0</v>
      </c>
      <c r="BGJ15" s="1995">
        <v>0</v>
      </c>
      <c r="BGK15" s="1303">
        <f>SUM(BGG15:BGJ15)</f>
        <v>0</v>
      </c>
      <c r="BGL15" s="1303">
        <f>IFERROR(RANK(BGK15,BGK$15:BGK$91,0),"-")</f>
        <v>14</v>
      </c>
      <c r="BGM15" s="1993" t="s">
        <v>1632</v>
      </c>
      <c r="BGN15" s="1994" t="s">
        <v>1632</v>
      </c>
      <c r="BGO15" s="1994" t="s">
        <v>1632</v>
      </c>
      <c r="BGP15" s="1994" t="s">
        <v>1632</v>
      </c>
      <c r="BGQ15" s="1995">
        <v>5</v>
      </c>
      <c r="BGR15" s="1995">
        <v>5</v>
      </c>
      <c r="BGS15" s="1995">
        <v>5</v>
      </c>
      <c r="BGT15" s="1995">
        <v>5</v>
      </c>
      <c r="BGU15" s="1303">
        <f>SUM(BGQ15:BGT15)</f>
        <v>20</v>
      </c>
      <c r="BGV15" s="1303">
        <f>IFERROR(RANK(BGU15,BGU$15:BGU$91,0),"-")</f>
        <v>1</v>
      </c>
      <c r="BGW15" s="1993" t="s">
        <v>1632</v>
      </c>
      <c r="BGX15" s="1994" t="s">
        <v>1632</v>
      </c>
      <c r="BGY15" s="1994" t="s">
        <v>1632</v>
      </c>
      <c r="BGZ15" s="1994" t="s">
        <v>1632</v>
      </c>
      <c r="BHA15" s="1995">
        <v>5</v>
      </c>
      <c r="BHB15" s="1995">
        <v>5</v>
      </c>
      <c r="BHC15" s="1995">
        <v>5</v>
      </c>
      <c r="BHD15" s="1995">
        <v>5</v>
      </c>
      <c r="BHE15" s="1303">
        <f>SUM(BHA15:BHD15)</f>
        <v>20</v>
      </c>
      <c r="BHF15" s="1303">
        <f>IFERROR(RANK(BHE15,BHE$15:BHE$91,0),"-")</f>
        <v>1</v>
      </c>
      <c r="BHG15" s="1993" t="s">
        <v>1632</v>
      </c>
      <c r="BHH15" s="1994" t="s">
        <v>1632</v>
      </c>
      <c r="BHI15" s="1994" t="s">
        <v>1632</v>
      </c>
      <c r="BHJ15" s="1994" t="s">
        <v>1632</v>
      </c>
      <c r="BHK15" s="1995">
        <v>5</v>
      </c>
      <c r="BHL15" s="1995">
        <v>5</v>
      </c>
      <c r="BHM15" s="1995">
        <v>5</v>
      </c>
      <c r="BHN15" s="1995">
        <v>5</v>
      </c>
      <c r="BHO15" s="1303">
        <f>SUM(BHK15:BHN15)</f>
        <v>20</v>
      </c>
      <c r="BHP15" s="1303">
        <f>IFERROR(RANK(BHO15,BHO$15:BHO$91,0),"-")</f>
        <v>1</v>
      </c>
      <c r="BHQ15" s="1993" t="s">
        <v>1632</v>
      </c>
      <c r="BHR15" s="1994" t="s">
        <v>1632</v>
      </c>
      <c r="BHS15" s="1994" t="s">
        <v>1632</v>
      </c>
      <c r="BHT15" s="1994" t="s">
        <v>1632</v>
      </c>
      <c r="BHU15" s="1995">
        <v>5</v>
      </c>
      <c r="BHV15" s="1995">
        <v>5</v>
      </c>
      <c r="BHW15" s="1995">
        <v>5</v>
      </c>
      <c r="BHX15" s="1995">
        <v>5</v>
      </c>
      <c r="BHY15" s="1303">
        <f>SUM(BHU15:BHX15)</f>
        <v>20</v>
      </c>
      <c r="BHZ15" s="1303">
        <f>IFERROR(RANK(BHY15,BHY$15:BHY$91,0),"-")</f>
        <v>1</v>
      </c>
      <c r="BIA15" s="1993" t="s">
        <v>1626</v>
      </c>
      <c r="BIB15" s="1994" t="s">
        <v>1626</v>
      </c>
      <c r="BIC15" s="1994" t="s">
        <v>1626</v>
      </c>
      <c r="BID15" s="1994" t="s">
        <v>1626</v>
      </c>
      <c r="BIE15" s="1994" t="s">
        <v>1625</v>
      </c>
      <c r="BIF15" s="4112">
        <f>COUNTIF(BIA15:BIE15,"○")</f>
        <v>4</v>
      </c>
      <c r="BIG15" s="1303">
        <f>IFERROR(RANK(BIF15,BIF$15:BIF$91,0),"-")</f>
        <v>32</v>
      </c>
      <c r="BIH15" s="2916">
        <v>306</v>
      </c>
      <c r="BII15" s="3967">
        <v>2.7444684610348262</v>
      </c>
      <c r="BIJ15" s="1303">
        <f>IFERROR(RANK(BII15,BII$15:BII$91,0),"-")</f>
        <v>43</v>
      </c>
      <c r="BIK15" s="2073">
        <v>1325</v>
      </c>
      <c r="BIL15" s="1303">
        <v>1325</v>
      </c>
      <c r="BIM15" s="1995">
        <v>100</v>
      </c>
      <c r="BIN15" s="1303">
        <f>IFERROR(RANK(BIM15,BIM$15:BIM$91,0),"-")</f>
        <v>1</v>
      </c>
      <c r="BIO15" s="1993" t="s">
        <v>1626</v>
      </c>
      <c r="BIP15" s="1994" t="s">
        <v>1626</v>
      </c>
      <c r="BIQ15" s="1994" t="s">
        <v>1626</v>
      </c>
      <c r="BIR15" s="1994" t="s">
        <v>1626</v>
      </c>
      <c r="BIS15" s="1994" t="s">
        <v>1625</v>
      </c>
      <c r="BIT15" s="1994" t="s">
        <v>1625</v>
      </c>
      <c r="BIU15" s="1994" t="s">
        <v>1626</v>
      </c>
      <c r="BIV15" s="1994" t="s">
        <v>1626</v>
      </c>
      <c r="BIW15" s="1994" t="s">
        <v>1626</v>
      </c>
      <c r="BIX15" s="1994" t="s">
        <v>1625</v>
      </c>
      <c r="BIY15" s="3617">
        <f>COUNTIF(BIO15:BIX15,"○")</f>
        <v>7</v>
      </c>
      <c r="BIZ15" s="2906">
        <f>IFERROR(RANK(BIY15,BIY$15:BIY$91,0),"-")</f>
        <v>48</v>
      </c>
      <c r="BJA15" s="3971">
        <v>999</v>
      </c>
      <c r="BJB15" s="3972">
        <v>8.9598823286725207</v>
      </c>
      <c r="BJC15" s="3971">
        <v>999</v>
      </c>
      <c r="BJD15" s="3972">
        <v>100</v>
      </c>
      <c r="BJE15" s="3972">
        <v>1</v>
      </c>
      <c r="BJF15" s="3971">
        <v>999</v>
      </c>
      <c r="BJG15" s="3972">
        <v>100</v>
      </c>
      <c r="BJH15" s="3972">
        <v>1</v>
      </c>
      <c r="BJI15" s="3971">
        <v>999</v>
      </c>
      <c r="BJJ15" s="3972">
        <v>100</v>
      </c>
      <c r="BJK15" s="3973">
        <v>1</v>
      </c>
      <c r="BJL15" s="3971">
        <v>1418</v>
      </c>
      <c r="BJM15" s="3972">
        <v>12.717830973030663</v>
      </c>
      <c r="BJN15" s="3971">
        <v>0</v>
      </c>
      <c r="BJO15" s="3972">
        <v>0</v>
      </c>
      <c r="BJP15" s="3973">
        <v>35</v>
      </c>
      <c r="BJQ15" s="3971">
        <v>103438</v>
      </c>
      <c r="BJR15" s="3972">
        <v>927.72002834156979</v>
      </c>
      <c r="BJS15" s="3971">
        <v>0</v>
      </c>
      <c r="BJT15" s="3972">
        <v>0</v>
      </c>
      <c r="BJU15" s="3973">
        <v>28</v>
      </c>
      <c r="BJV15" s="2074">
        <v>12</v>
      </c>
      <c r="BJW15" s="1303">
        <f t="shared" ref="BJW15:BJW78" si="7">IFERROR(RANK(BJV15,BJV$15:BJV$91,0),"-")</f>
        <v>54</v>
      </c>
      <c r="BJX15" s="1993" t="s">
        <v>1625</v>
      </c>
      <c r="BJY15" s="1994" t="s">
        <v>1625</v>
      </c>
      <c r="BJZ15" s="1495" t="s">
        <v>1625</v>
      </c>
      <c r="BKA15" s="1495" t="s">
        <v>1625</v>
      </c>
      <c r="BKB15" s="1212">
        <v>0</v>
      </c>
      <c r="BKC15" s="1212">
        <v>0</v>
      </c>
      <c r="BKD15" s="1212">
        <v>0</v>
      </c>
      <c r="BKE15" s="1212">
        <v>0</v>
      </c>
      <c r="BKF15" s="988">
        <f>SUM(BKB15:BKE15)</f>
        <v>0</v>
      </c>
      <c r="BKG15" s="988">
        <f>IFERROR(RANK(BKF15,BKF$15:BKF$91,0),"-")</f>
        <v>48</v>
      </c>
      <c r="BKH15" s="2780" t="s">
        <v>1632</v>
      </c>
      <c r="BKI15" s="1495" t="s">
        <v>1632</v>
      </c>
      <c r="BKJ15" s="1495" t="s">
        <v>1625</v>
      </c>
      <c r="BKK15" s="1495" t="s">
        <v>1625</v>
      </c>
      <c r="BKL15" s="1212">
        <v>5</v>
      </c>
      <c r="BKM15" s="1212">
        <v>5</v>
      </c>
      <c r="BKN15" s="1212">
        <v>0</v>
      </c>
      <c r="BKO15" s="1212">
        <v>0</v>
      </c>
      <c r="BKP15" s="988">
        <f>SUM(BKL15:BKO15)</f>
        <v>10</v>
      </c>
      <c r="BKQ15" s="988">
        <f>IFERROR(RANK(BKP15,BKP$15:BKP$91,0),"-")</f>
        <v>15</v>
      </c>
      <c r="BKR15" s="2780" t="s">
        <v>1625</v>
      </c>
      <c r="BKS15" s="1495" t="s">
        <v>1625</v>
      </c>
      <c r="BKT15" s="1495" t="s">
        <v>1632</v>
      </c>
      <c r="BKU15" s="1495" t="s">
        <v>1625</v>
      </c>
      <c r="BKV15" s="1212">
        <v>0</v>
      </c>
      <c r="BKW15" s="1212">
        <v>0</v>
      </c>
      <c r="BKX15" s="1212">
        <v>15</v>
      </c>
      <c r="BKY15" s="1212">
        <v>0</v>
      </c>
      <c r="BKZ15" s="988">
        <f>SUM(BKV15:BKY15)</f>
        <v>15</v>
      </c>
      <c r="BLA15" s="988">
        <f>IFERROR(RANK(BKZ15,BKZ$15:BKZ$91,0),"-")</f>
        <v>33</v>
      </c>
      <c r="BLB15" s="3971">
        <v>65</v>
      </c>
      <c r="BLC15" s="3972">
        <v>0.58297532669040419</v>
      </c>
      <c r="BLD15" s="3973">
        <v>63</v>
      </c>
      <c r="BLE15" s="3971">
        <v>0</v>
      </c>
      <c r="BLF15" s="3972">
        <v>0</v>
      </c>
      <c r="BLG15" s="3973">
        <v>14</v>
      </c>
      <c r="BLH15" s="3971">
        <v>4</v>
      </c>
      <c r="BLI15" s="3972">
        <v>3.587540471940949E-2</v>
      </c>
      <c r="BLJ15" s="3973">
        <v>68</v>
      </c>
      <c r="BLK15" s="3971">
        <v>0</v>
      </c>
      <c r="BLL15" s="3972">
        <v>0</v>
      </c>
      <c r="BLM15" s="3973">
        <v>39</v>
      </c>
      <c r="BLN15" s="3971">
        <v>70</v>
      </c>
      <c r="BLO15" s="3972">
        <v>0.62781958258966608</v>
      </c>
      <c r="BLP15" s="3973">
        <v>36</v>
      </c>
      <c r="BLQ15" s="3971">
        <v>2</v>
      </c>
      <c r="BLR15" s="3972">
        <v>1.7937702359704745E-2</v>
      </c>
      <c r="BLS15" s="3973">
        <v>12</v>
      </c>
      <c r="BLT15" s="3971">
        <v>0</v>
      </c>
      <c r="BLU15" s="3972">
        <v>0</v>
      </c>
      <c r="BLV15" s="3973">
        <v>14</v>
      </c>
      <c r="BLW15" s="3971">
        <v>32</v>
      </c>
      <c r="BLX15" s="3972">
        <v>0.28700323775527592</v>
      </c>
      <c r="BLY15" s="3973">
        <v>38</v>
      </c>
      <c r="BLZ15" s="2782">
        <v>75</v>
      </c>
      <c r="BMA15" s="2773">
        <v>0.67266383848892797</v>
      </c>
      <c r="BMB15" s="988">
        <v>53</v>
      </c>
      <c r="BMC15" s="2782">
        <v>7</v>
      </c>
      <c r="BMD15" s="2773">
        <v>6.2781958258966611E-2</v>
      </c>
      <c r="BME15" s="988">
        <v>64</v>
      </c>
      <c r="BMF15" s="2782">
        <v>0</v>
      </c>
      <c r="BMG15" s="2773">
        <v>0</v>
      </c>
      <c r="BMH15" s="988">
        <v>9</v>
      </c>
      <c r="BMI15" s="2782">
        <v>1</v>
      </c>
      <c r="BMJ15" s="2773">
        <v>8.9688511798523725E-3</v>
      </c>
      <c r="BMK15" s="988">
        <v>17</v>
      </c>
      <c r="BML15" s="2782">
        <v>0</v>
      </c>
      <c r="BMM15" s="2773">
        <v>0</v>
      </c>
      <c r="BMN15" s="988">
        <v>10</v>
      </c>
      <c r="BMO15" s="2782">
        <v>0</v>
      </c>
      <c r="BMP15" s="2773">
        <v>0</v>
      </c>
      <c r="BMQ15" s="988">
        <v>2</v>
      </c>
      <c r="BMR15" s="2782">
        <v>145</v>
      </c>
      <c r="BMS15" s="2773">
        <v>1.300483421078594</v>
      </c>
      <c r="BMT15" s="988">
        <v>48</v>
      </c>
      <c r="BMU15" s="2782">
        <v>19</v>
      </c>
      <c r="BMV15" s="2773">
        <v>0.17040817241719508</v>
      </c>
      <c r="BMW15" s="988">
        <v>66</v>
      </c>
      <c r="BMX15" s="2782">
        <v>0</v>
      </c>
      <c r="BMY15" s="2773">
        <v>0</v>
      </c>
      <c r="BMZ15" s="988">
        <v>20</v>
      </c>
      <c r="BNA15" s="2782">
        <v>0</v>
      </c>
      <c r="BNB15" s="2773">
        <v>0</v>
      </c>
      <c r="BNC15" s="988">
        <v>28</v>
      </c>
      <c r="BND15" s="2782">
        <v>0</v>
      </c>
      <c r="BNE15" s="2773">
        <v>0</v>
      </c>
      <c r="BNF15" s="988">
        <v>4</v>
      </c>
      <c r="BNG15" s="2782">
        <v>0</v>
      </c>
      <c r="BNH15" s="2773">
        <v>0</v>
      </c>
      <c r="BNI15" s="988">
        <v>19</v>
      </c>
      <c r="BNJ15" s="2782">
        <v>0</v>
      </c>
      <c r="BNK15" s="2773">
        <v>0</v>
      </c>
      <c r="BNL15" s="988">
        <v>30</v>
      </c>
      <c r="BNM15" s="2782">
        <v>1</v>
      </c>
      <c r="BNN15" s="2773">
        <v>8.9688511798523725E-3</v>
      </c>
      <c r="BNO15" s="988">
        <v>4</v>
      </c>
      <c r="BNQ15" s="729">
        <v>5063</v>
      </c>
      <c r="BNR15" s="729">
        <v>741</v>
      </c>
      <c r="BNS15" s="729">
        <v>112174</v>
      </c>
      <c r="BNT15" s="729">
        <v>45.135236329274164</v>
      </c>
      <c r="BNU15" s="729">
        <v>6.6058088327063311</v>
      </c>
      <c r="BNV15" s="4113">
        <v>65</v>
      </c>
      <c r="BNW15" s="4113">
        <v>51</v>
      </c>
    </row>
    <row r="16" spans="1:1739" ht="13" x14ac:dyDescent="0.2">
      <c r="A16" s="696" t="s">
        <v>1637</v>
      </c>
      <c r="B16" s="697" t="s">
        <v>5404</v>
      </c>
      <c r="C16" s="697" t="s">
        <v>5401</v>
      </c>
      <c r="D16" s="697" t="s">
        <v>5401</v>
      </c>
      <c r="E16" s="697" t="s">
        <v>5401</v>
      </c>
      <c r="F16" s="698" t="s">
        <v>1640</v>
      </c>
      <c r="G16" s="699" t="s">
        <v>1920</v>
      </c>
      <c r="H16" s="700">
        <v>672</v>
      </c>
      <c r="I16" s="703">
        <v>7.2</v>
      </c>
      <c r="J16" s="699">
        <f t="shared" ref="J16:J79" si="8">RANK(I16,I$15:I$91,0)</f>
        <v>45</v>
      </c>
      <c r="K16" s="702">
        <v>619</v>
      </c>
      <c r="L16" s="703">
        <v>7.19</v>
      </c>
      <c r="M16" s="710">
        <f t="shared" ref="M16:M79" si="9">RANK(L16,L$15:L$91,0)</f>
        <v>44</v>
      </c>
      <c r="N16" s="712">
        <f t="shared" ref="N16:N79" si="10">L16-I16</f>
        <v>-9.9999999999997868E-3</v>
      </c>
      <c r="O16" s="702">
        <v>631</v>
      </c>
      <c r="P16" s="703">
        <v>7.13</v>
      </c>
      <c r="Q16" s="710">
        <f t="shared" ref="Q16:Q79" si="11">RANK(P16,P$15:P$91,0)</f>
        <v>41</v>
      </c>
      <c r="R16" s="712">
        <f t="shared" ref="R16:R79" si="12">P16-L16</f>
        <v>-6.0000000000000497E-2</v>
      </c>
      <c r="S16" s="702">
        <v>1754</v>
      </c>
      <c r="T16" s="703">
        <v>6.15</v>
      </c>
      <c r="U16" s="699">
        <f>RANK(T16,T$15:T$91,0)</f>
        <v>42</v>
      </c>
      <c r="V16" s="702">
        <v>1448</v>
      </c>
      <c r="W16" s="703">
        <v>6.26</v>
      </c>
      <c r="X16" s="710">
        <f t="shared" si="0"/>
        <v>31</v>
      </c>
      <c r="Y16" s="712">
        <f t="shared" ref="Y16:Y79" si="13">W16-T16</f>
        <v>0.10999999999999943</v>
      </c>
      <c r="Z16" s="702">
        <v>1564</v>
      </c>
      <c r="AA16" s="703">
        <v>6.1227621483375962</v>
      </c>
      <c r="AB16" s="710">
        <f>RANK(AA16,AA$15:AA$91,0)</f>
        <v>53</v>
      </c>
      <c r="AC16" s="712">
        <f t="shared" ref="AC16:AC79" si="14">AA16-W16</f>
        <v>-0.13723785166240354</v>
      </c>
      <c r="AD16" s="706">
        <v>854</v>
      </c>
      <c r="AE16" s="701">
        <v>5.9192037470725998</v>
      </c>
      <c r="AF16" s="702">
        <v>710</v>
      </c>
      <c r="AG16" s="704">
        <v>6.3676056338028202</v>
      </c>
      <c r="AH16" s="705">
        <f>IFERROR(RANK(AG16,AG$15:AG$91,0),"-")</f>
        <v>51</v>
      </c>
      <c r="AI16" s="707">
        <v>551</v>
      </c>
      <c r="AJ16" s="704">
        <v>6.0399274047186937</v>
      </c>
      <c r="AK16" s="705">
        <f>IFERROR(RANK(AJ16,AJ$15:AJ$91,0),"-")</f>
        <v>61</v>
      </c>
      <c r="AL16" s="702">
        <v>303</v>
      </c>
      <c r="AM16" s="704">
        <v>5.6996699669966997</v>
      </c>
      <c r="AN16" s="1595">
        <f>IFERROR(RANK(AM16,AM$15:AM$91,0),"-")</f>
        <v>43</v>
      </c>
      <c r="AO16" s="4086"/>
      <c r="AP16" s="717">
        <v>80.8</v>
      </c>
      <c r="AQ16" s="705">
        <v>42</v>
      </c>
      <c r="AR16" s="709">
        <v>84.6</v>
      </c>
      <c r="AS16" s="705">
        <v>47</v>
      </c>
      <c r="AT16" s="709">
        <v>1</v>
      </c>
      <c r="AU16" s="701">
        <v>0</v>
      </c>
      <c r="AV16" s="702">
        <v>70</v>
      </c>
      <c r="AW16" s="715">
        <f t="shared" ref="AW16:AW79" si="15">RANK(AV16,AV$15:AV$91,0)</f>
        <v>38</v>
      </c>
      <c r="AX16" s="710">
        <v>70</v>
      </c>
      <c r="AY16" s="715">
        <f t="shared" ref="AY16:AY79" si="16">RANK(AX16,AX$15:AX$91,0)</f>
        <v>36</v>
      </c>
      <c r="AZ16" s="702">
        <v>150</v>
      </c>
      <c r="BA16" s="711">
        <f>RANK(AZ16,AZ$15:AZ$91,0)</f>
        <v>45</v>
      </c>
      <c r="BB16" s="702">
        <v>210</v>
      </c>
      <c r="BC16" s="726">
        <v>39</v>
      </c>
      <c r="BD16" s="702">
        <v>650</v>
      </c>
      <c r="BE16" s="703">
        <v>19.692307692307693</v>
      </c>
      <c r="BF16" s="705">
        <f t="shared" ref="BF16:BF79" si="17">RANK(BE16,BE$15:BE$91,1)</f>
        <v>26</v>
      </c>
      <c r="BG16" s="702">
        <v>651</v>
      </c>
      <c r="BH16" s="703">
        <v>13.978494623655912</v>
      </c>
      <c r="BI16" s="705">
        <f t="shared" ref="BI16:BI79" si="18">RANK(BH16,BH$15:BH$91,1)</f>
        <v>40</v>
      </c>
      <c r="BJ16" s="702">
        <v>625</v>
      </c>
      <c r="BK16" s="703">
        <v>43.04</v>
      </c>
      <c r="BL16" s="705">
        <f t="shared" ref="BL16:BL79" si="19">RANK(BK16,BK$15:BK$91,1)</f>
        <v>20</v>
      </c>
      <c r="BM16" s="702">
        <v>652</v>
      </c>
      <c r="BN16" s="703">
        <v>20.245398773006134</v>
      </c>
      <c r="BO16" s="705">
        <v>61</v>
      </c>
      <c r="BP16" s="702">
        <v>631</v>
      </c>
      <c r="BQ16" s="719">
        <v>1.2678288431061806</v>
      </c>
      <c r="BR16" s="705">
        <v>28</v>
      </c>
      <c r="BS16" s="702">
        <v>648</v>
      </c>
      <c r="BT16" s="719">
        <v>37.345679012345677</v>
      </c>
      <c r="BU16" s="705">
        <v>51</v>
      </c>
      <c r="BV16" s="702">
        <v>720</v>
      </c>
      <c r="BW16" s="703">
        <v>52.361111111111114</v>
      </c>
      <c r="BX16" s="705">
        <f t="shared" ref="BX16:BX79" si="20">RANK(BW16,BW$15:BW$91,1)</f>
        <v>27</v>
      </c>
      <c r="BY16" s="702">
        <v>731</v>
      </c>
      <c r="BZ16" s="703">
        <v>73.597811217510255</v>
      </c>
      <c r="CA16" s="705">
        <f t="shared" ref="CA16:CA79" si="21">RANK(BZ16,BZ$15:BZ$91,1)</f>
        <v>34</v>
      </c>
      <c r="CB16" s="702">
        <v>678</v>
      </c>
      <c r="CC16" s="703">
        <v>59.439528023598818</v>
      </c>
      <c r="CD16" s="705">
        <f t="shared" ref="CD16:CD79" si="22">RANK(CC16,CC$15:CC$91,1)</f>
        <v>30</v>
      </c>
      <c r="CE16" s="702">
        <v>732</v>
      </c>
      <c r="CF16" s="703">
        <v>42.486338797814213</v>
      </c>
      <c r="CG16" s="705">
        <v>63</v>
      </c>
      <c r="CH16" s="702">
        <v>668</v>
      </c>
      <c r="CI16" s="719">
        <v>4.7904191616766472</v>
      </c>
      <c r="CJ16" s="705">
        <f>IF(CH16=0,"-",RANK(CI16,CI$15:CI$91,1))</f>
        <v>52</v>
      </c>
      <c r="CK16" s="702">
        <v>725</v>
      </c>
      <c r="CL16" s="719">
        <v>49.517241379310342</v>
      </c>
      <c r="CM16" s="705">
        <f t="shared" ref="CM16:CM79" si="23">RANK(CL16,CL$15:CL$91,1)</f>
        <v>42</v>
      </c>
      <c r="CN16" s="709">
        <v>16.8</v>
      </c>
      <c r="CO16" s="726">
        <v>72</v>
      </c>
      <c r="CP16" s="703">
        <v>5.4</v>
      </c>
      <c r="CQ16" s="703">
        <v>5.8</v>
      </c>
      <c r="CR16" s="704">
        <v>5.5</v>
      </c>
      <c r="CS16" s="709">
        <v>16.8</v>
      </c>
      <c r="CT16" s="701">
        <v>16.899999999999999</v>
      </c>
      <c r="CU16" s="712">
        <v>18.5</v>
      </c>
      <c r="CV16" s="729">
        <f t="shared" ref="CV16:CV79" si="24">RANK(CU16,CU$15:CU$91,1)</f>
        <v>65</v>
      </c>
      <c r="CW16" s="712">
        <v>5.8</v>
      </c>
      <c r="CX16" s="712">
        <v>6.5</v>
      </c>
      <c r="CY16" s="712">
        <v>6.3</v>
      </c>
      <c r="CZ16" s="714">
        <v>2155</v>
      </c>
      <c r="DA16" s="985">
        <v>83</v>
      </c>
      <c r="DB16" s="729">
        <v>61</v>
      </c>
      <c r="DC16" s="715">
        <v>1011</v>
      </c>
      <c r="DD16" s="985">
        <v>83</v>
      </c>
      <c r="DE16" s="729">
        <v>58</v>
      </c>
      <c r="DF16" s="715">
        <v>778</v>
      </c>
      <c r="DG16" s="712">
        <v>83</v>
      </c>
      <c r="DH16" s="729">
        <v>62</v>
      </c>
      <c r="DI16" s="715">
        <v>366</v>
      </c>
      <c r="DJ16" s="712">
        <v>83</v>
      </c>
      <c r="DK16" s="729">
        <v>45</v>
      </c>
      <c r="DL16" s="716">
        <v>16.369804919423238</v>
      </c>
      <c r="DM16" s="710">
        <v>12</v>
      </c>
      <c r="DN16" s="715">
        <v>3537</v>
      </c>
      <c r="DO16" s="717">
        <v>83.630195080576769</v>
      </c>
      <c r="DP16" s="710">
        <v>11</v>
      </c>
      <c r="DQ16" s="703">
        <v>0</v>
      </c>
      <c r="DR16" s="705">
        <v>18</v>
      </c>
      <c r="DS16" s="709">
        <v>75.495638382236322</v>
      </c>
      <c r="DT16" s="721">
        <v>18</v>
      </c>
      <c r="DU16" s="703">
        <v>0</v>
      </c>
      <c r="DV16" s="705">
        <v>17</v>
      </c>
      <c r="DW16" s="718">
        <v>79.876977152899826</v>
      </c>
      <c r="DX16" s="705">
        <v>7</v>
      </c>
      <c r="DY16" s="703">
        <v>3.6478984932593184</v>
      </c>
      <c r="DZ16" s="705">
        <v>44</v>
      </c>
      <c r="EA16" s="702">
        <v>634</v>
      </c>
      <c r="EB16" s="719">
        <v>72.555205047318623</v>
      </c>
      <c r="EC16" s="705">
        <f t="shared" si="1"/>
        <v>52</v>
      </c>
      <c r="ED16" s="702">
        <v>683</v>
      </c>
      <c r="EE16" s="719">
        <v>51.244509516837475</v>
      </c>
      <c r="EF16" s="705">
        <v>44</v>
      </c>
      <c r="EG16" s="702">
        <v>544</v>
      </c>
      <c r="EH16" s="720">
        <v>62.683823529411761</v>
      </c>
      <c r="EI16" s="705">
        <v>25</v>
      </c>
      <c r="EJ16" s="768">
        <v>502</v>
      </c>
      <c r="EK16" s="3956">
        <v>0.8125</v>
      </c>
      <c r="EL16" s="3957">
        <v>50</v>
      </c>
      <c r="EM16" s="3958">
        <v>7.9681274900398407</v>
      </c>
      <c r="EN16" s="770">
        <v>45</v>
      </c>
      <c r="EO16" s="768">
        <v>543</v>
      </c>
      <c r="EP16" s="1583">
        <v>1.738532110091743</v>
      </c>
      <c r="EQ16" s="2356">
        <v>11</v>
      </c>
      <c r="ER16" s="3958">
        <v>20.073664825046041</v>
      </c>
      <c r="ES16" s="770">
        <v>35</v>
      </c>
      <c r="ET16" s="768">
        <v>562</v>
      </c>
      <c r="EU16" s="1583">
        <v>1.0517241379310345</v>
      </c>
      <c r="EV16" s="2356">
        <v>21</v>
      </c>
      <c r="EW16" s="3958">
        <v>20.640569395017792</v>
      </c>
      <c r="EX16" s="770">
        <v>28</v>
      </c>
      <c r="EY16" s="3974">
        <v>513</v>
      </c>
      <c r="EZ16" s="1583">
        <v>0.89743589743589747</v>
      </c>
      <c r="FA16" s="2356">
        <v>20</v>
      </c>
      <c r="FB16" s="3966">
        <v>7.6023391812865491</v>
      </c>
      <c r="FC16" s="3975">
        <v>27</v>
      </c>
      <c r="FD16" s="768">
        <v>524</v>
      </c>
      <c r="FE16" s="3957">
        <v>0.75</v>
      </c>
      <c r="FF16" s="3957">
        <v>53</v>
      </c>
      <c r="FG16" s="3958">
        <v>6.8702290076335881</v>
      </c>
      <c r="FH16" s="770">
        <v>33</v>
      </c>
      <c r="FI16" s="3965">
        <v>524</v>
      </c>
      <c r="FJ16" s="3957">
        <v>0.6428571428571429</v>
      </c>
      <c r="FK16" s="3957">
        <v>25</v>
      </c>
      <c r="FL16" s="3966">
        <v>2.6717557251908395</v>
      </c>
      <c r="FM16" s="3965">
        <v>32</v>
      </c>
      <c r="FN16" s="768">
        <v>562</v>
      </c>
      <c r="FO16" s="3976">
        <v>0.7410714285714286</v>
      </c>
      <c r="FP16" s="3957">
        <v>26</v>
      </c>
      <c r="FQ16" s="3958">
        <v>9.9644128113879002</v>
      </c>
      <c r="FR16" s="770">
        <v>15</v>
      </c>
      <c r="FS16" s="768">
        <v>496</v>
      </c>
      <c r="FT16" s="3957">
        <v>3.2277777777777779</v>
      </c>
      <c r="FU16" s="3957">
        <v>19</v>
      </c>
      <c r="FV16" s="3958">
        <v>36.29032258064516</v>
      </c>
      <c r="FW16" s="770">
        <v>35</v>
      </c>
      <c r="FX16" s="714">
        <v>722</v>
      </c>
      <c r="FY16" s="725">
        <v>18.282548476454295</v>
      </c>
      <c r="FZ16" s="715">
        <v>44</v>
      </c>
      <c r="GA16" s="702">
        <v>644</v>
      </c>
      <c r="GB16" s="727">
        <v>0.97826086956521741</v>
      </c>
      <c r="GC16" s="726">
        <v>38</v>
      </c>
      <c r="GD16" s="720">
        <v>3.5714285714285712</v>
      </c>
      <c r="GE16" s="705">
        <v>32</v>
      </c>
      <c r="GF16" s="702">
        <v>656</v>
      </c>
      <c r="GG16" s="712">
        <v>1.2395833333333333</v>
      </c>
      <c r="GH16" s="729">
        <v>28</v>
      </c>
      <c r="GI16" s="720">
        <v>7.3170731707317067</v>
      </c>
      <c r="GJ16" s="705">
        <v>12</v>
      </c>
      <c r="GK16" s="702">
        <v>667</v>
      </c>
      <c r="GL16" s="712">
        <v>1.0096153846153846</v>
      </c>
      <c r="GM16" s="729">
        <v>17</v>
      </c>
      <c r="GN16" s="720">
        <v>7.7961019490254868</v>
      </c>
      <c r="GO16" s="705">
        <v>22</v>
      </c>
      <c r="GP16" s="702">
        <v>647</v>
      </c>
      <c r="GQ16" s="712">
        <v>1.0652173913043479</v>
      </c>
      <c r="GR16" s="729">
        <v>19</v>
      </c>
      <c r="GS16" s="720">
        <v>3.554868624420402</v>
      </c>
      <c r="GT16" s="705">
        <v>20</v>
      </c>
      <c r="GU16" s="702">
        <v>674</v>
      </c>
      <c r="GV16" s="726">
        <v>1.2777777777777777</v>
      </c>
      <c r="GW16" s="726">
        <v>49</v>
      </c>
      <c r="GX16" s="720">
        <v>9.3471810089020764</v>
      </c>
      <c r="GY16" s="705">
        <v>54</v>
      </c>
      <c r="GZ16" s="702">
        <v>659</v>
      </c>
      <c r="HA16" s="726">
        <v>0.84615384615384615</v>
      </c>
      <c r="HB16" s="726">
        <v>19</v>
      </c>
      <c r="HC16" s="720">
        <v>1.9726858877086493</v>
      </c>
      <c r="HD16" s="705">
        <v>24</v>
      </c>
      <c r="HE16" s="702">
        <v>663</v>
      </c>
      <c r="HF16" s="726">
        <v>0.6785714285714286</v>
      </c>
      <c r="HG16" s="726">
        <v>13</v>
      </c>
      <c r="HH16" s="720">
        <v>2.1116138763197587</v>
      </c>
      <c r="HI16" s="705">
        <v>18</v>
      </c>
      <c r="HJ16" s="702">
        <v>659</v>
      </c>
      <c r="HK16" s="726">
        <v>1.25</v>
      </c>
      <c r="HL16" s="726">
        <v>48</v>
      </c>
      <c r="HM16" s="720">
        <v>1.8209408194233687</v>
      </c>
      <c r="HN16" s="705">
        <v>16</v>
      </c>
      <c r="HO16" s="709">
        <v>24.397666751204667</v>
      </c>
      <c r="HP16" s="703">
        <v>5.0722799898554403</v>
      </c>
      <c r="HQ16" s="703">
        <v>70.631498858737004</v>
      </c>
      <c r="HR16" s="703">
        <v>23.231042353537916</v>
      </c>
      <c r="HS16" s="1299">
        <v>16.48490996703018</v>
      </c>
      <c r="HT16" s="1299">
        <v>21.861526756276948</v>
      </c>
      <c r="HU16" s="1299">
        <v>69.261983261476033</v>
      </c>
      <c r="HV16" s="1299">
        <v>4.8947501902105</v>
      </c>
      <c r="HW16" s="1299">
        <v>73.015470453969058</v>
      </c>
      <c r="HX16" s="1300">
        <v>3943</v>
      </c>
      <c r="HY16" s="709">
        <v>20.059401416495319</v>
      </c>
      <c r="HZ16" s="709">
        <v>2.7187571395933285</v>
      </c>
      <c r="IA16" s="709">
        <v>63.708019191226875</v>
      </c>
      <c r="IB16" s="709">
        <v>27.153301347955221</v>
      </c>
      <c r="IC16" s="709">
        <v>11.446196024674435</v>
      </c>
      <c r="ID16" s="709">
        <v>46.298834818368746</v>
      </c>
      <c r="IE16" s="709">
        <v>53.25565455791638</v>
      </c>
      <c r="IF16" s="709">
        <v>4.2152159013022619</v>
      </c>
      <c r="IG16" s="709">
        <v>61.114918894219784</v>
      </c>
      <c r="IH16" s="1300">
        <v>8754</v>
      </c>
      <c r="II16" s="1265" t="s">
        <v>31</v>
      </c>
      <c r="IJ16" s="1266" t="s">
        <v>31</v>
      </c>
      <c r="IK16" s="1266" t="s">
        <v>31</v>
      </c>
      <c r="IL16" s="1266" t="s">
        <v>31</v>
      </c>
      <c r="IM16" s="1266" t="s">
        <v>31</v>
      </c>
      <c r="IN16" s="1266" t="s">
        <v>31</v>
      </c>
      <c r="IO16" s="1266" t="s">
        <v>31</v>
      </c>
      <c r="IP16" s="1266" t="s">
        <v>81</v>
      </c>
      <c r="IQ16" s="1267" t="s">
        <v>81</v>
      </c>
      <c r="IR16" s="1268" t="s">
        <v>31</v>
      </c>
      <c r="IS16" s="1269" t="s">
        <v>31</v>
      </c>
      <c r="IT16" s="1269" t="s">
        <v>31</v>
      </c>
      <c r="IU16" s="1269" t="s">
        <v>31</v>
      </c>
      <c r="IV16" s="1269" t="s">
        <v>31</v>
      </c>
      <c r="IW16" s="1269" t="s">
        <v>31</v>
      </c>
      <c r="IX16" s="1269" t="s">
        <v>31</v>
      </c>
      <c r="IY16" s="1269" t="s">
        <v>81</v>
      </c>
      <c r="IZ16" s="1267" t="s">
        <v>81</v>
      </c>
      <c r="JA16" s="1268" t="s">
        <v>31</v>
      </c>
      <c r="JB16" s="1269" t="s">
        <v>31</v>
      </c>
      <c r="JC16" s="1269" t="s">
        <v>31</v>
      </c>
      <c r="JD16" s="1269" t="s">
        <v>31</v>
      </c>
      <c r="JE16" s="1269" t="s">
        <v>31</v>
      </c>
      <c r="JF16" s="1269" t="s">
        <v>31</v>
      </c>
      <c r="JG16" s="1269" t="s">
        <v>31</v>
      </c>
      <c r="JH16" s="1269" t="s">
        <v>81</v>
      </c>
      <c r="JI16" s="1270" t="s">
        <v>81</v>
      </c>
      <c r="JJ16" s="1268" t="s">
        <v>31</v>
      </c>
      <c r="JK16" s="1269" t="s">
        <v>31</v>
      </c>
      <c r="JL16" s="1269" t="s">
        <v>31</v>
      </c>
      <c r="JM16" s="1269" t="s">
        <v>31</v>
      </c>
      <c r="JN16" s="1269" t="s">
        <v>31</v>
      </c>
      <c r="JO16" s="1269" t="s">
        <v>31</v>
      </c>
      <c r="JP16" s="1269" t="s">
        <v>31</v>
      </c>
      <c r="JQ16" s="1269" t="s">
        <v>31</v>
      </c>
      <c r="JR16" s="1270" t="s">
        <v>31</v>
      </c>
      <c r="JS16" s="1268" t="s">
        <v>31</v>
      </c>
      <c r="JT16" s="1269" t="s">
        <v>31</v>
      </c>
      <c r="JU16" s="1269" t="s">
        <v>31</v>
      </c>
      <c r="JV16" s="1269" t="s">
        <v>31</v>
      </c>
      <c r="JW16" s="1269" t="s">
        <v>31</v>
      </c>
      <c r="JX16" s="1269" t="s">
        <v>31</v>
      </c>
      <c r="JY16" s="1269" t="s">
        <v>31</v>
      </c>
      <c r="JZ16" s="1269" t="s">
        <v>31</v>
      </c>
      <c r="KA16" s="1270" t="s">
        <v>31</v>
      </c>
      <c r="KB16" s="1268" t="s">
        <v>31</v>
      </c>
      <c r="KC16" s="1269" t="s">
        <v>31</v>
      </c>
      <c r="KD16" s="1269" t="s">
        <v>31</v>
      </c>
      <c r="KE16" s="1269" t="s">
        <v>31</v>
      </c>
      <c r="KF16" s="1269" t="s">
        <v>31</v>
      </c>
      <c r="KG16" s="1269" t="s">
        <v>31</v>
      </c>
      <c r="KH16" s="1269" t="s">
        <v>31</v>
      </c>
      <c r="KI16" s="1269" t="s">
        <v>31</v>
      </c>
      <c r="KJ16" s="1270" t="s">
        <v>31</v>
      </c>
      <c r="KK16" s="718">
        <v>37.959815466796165</v>
      </c>
      <c r="KL16" s="705">
        <v>64</v>
      </c>
      <c r="KM16" s="718">
        <v>47.338709677419352</v>
      </c>
      <c r="KN16" s="705">
        <v>68</v>
      </c>
      <c r="KO16" s="725">
        <v>1.8202471704052445</v>
      </c>
      <c r="KP16" s="715">
        <v>62</v>
      </c>
      <c r="KQ16" s="1212">
        <v>0</v>
      </c>
      <c r="KR16" s="715">
        <v>27</v>
      </c>
      <c r="KS16" s="725">
        <v>11.362858746082363</v>
      </c>
      <c r="KT16" s="715">
        <v>55</v>
      </c>
      <c r="KU16" s="725">
        <v>9.595245630692407</v>
      </c>
      <c r="KV16" s="715">
        <v>31</v>
      </c>
      <c r="KW16" s="725">
        <v>6.8654090003364132</v>
      </c>
      <c r="KX16" s="715">
        <v>54</v>
      </c>
      <c r="KY16" s="715">
        <v>13.699739315901729</v>
      </c>
      <c r="KZ16" s="715">
        <v>46</v>
      </c>
      <c r="LA16" s="728">
        <v>45</v>
      </c>
      <c r="LB16" s="729">
        <v>10</v>
      </c>
      <c r="LC16" s="729">
        <v>10</v>
      </c>
      <c r="LD16" s="729">
        <v>40</v>
      </c>
      <c r="LE16" s="729">
        <v>15</v>
      </c>
      <c r="LF16" s="730">
        <v>120</v>
      </c>
      <c r="LG16" s="734">
        <v>16</v>
      </c>
      <c r="LH16" s="728">
        <v>10</v>
      </c>
      <c r="LI16" s="729">
        <v>10</v>
      </c>
      <c r="LJ16" s="706">
        <v>20</v>
      </c>
      <c r="LK16" s="705">
        <v>1</v>
      </c>
      <c r="LL16" s="1372" t="s">
        <v>1632</v>
      </c>
      <c r="LM16" s="976" t="s">
        <v>1625</v>
      </c>
      <c r="LN16" s="976" t="s">
        <v>1625</v>
      </c>
      <c r="LO16" s="976" t="s">
        <v>1625</v>
      </c>
      <c r="LP16" s="729">
        <v>10</v>
      </c>
      <c r="LQ16" s="1023">
        <v>40</v>
      </c>
      <c r="LR16" s="1372" t="s">
        <v>1632</v>
      </c>
      <c r="LS16" s="976" t="s">
        <v>1632</v>
      </c>
      <c r="LT16" s="976" t="s">
        <v>1632</v>
      </c>
      <c r="LU16" s="976" t="s">
        <v>1625</v>
      </c>
      <c r="LV16" s="729">
        <v>30</v>
      </c>
      <c r="LW16" s="1023">
        <v>27</v>
      </c>
      <c r="LX16" s="1372" t="s">
        <v>1632</v>
      </c>
      <c r="LY16" s="976" t="s">
        <v>1632</v>
      </c>
      <c r="LZ16" s="976" t="s">
        <v>1632</v>
      </c>
      <c r="MA16" s="976" t="s">
        <v>1625</v>
      </c>
      <c r="MB16" s="729">
        <v>45</v>
      </c>
      <c r="MC16" s="1023">
        <v>24</v>
      </c>
      <c r="MD16" s="1372" t="s">
        <v>1632</v>
      </c>
      <c r="ME16" s="976" t="s">
        <v>1632</v>
      </c>
      <c r="MF16" s="976" t="s">
        <v>1632</v>
      </c>
      <c r="MG16" s="976" t="s">
        <v>1632</v>
      </c>
      <c r="MH16" s="729">
        <v>40</v>
      </c>
      <c r="MI16" s="1023">
        <v>1</v>
      </c>
      <c r="MJ16" s="1372" t="s">
        <v>1632</v>
      </c>
      <c r="MK16" s="976" t="s">
        <v>1632</v>
      </c>
      <c r="ML16" s="976" t="s">
        <v>1632</v>
      </c>
      <c r="MM16" s="976" t="s">
        <v>1632</v>
      </c>
      <c r="MN16" s="729">
        <v>40</v>
      </c>
      <c r="MO16" s="1023">
        <v>1</v>
      </c>
      <c r="MP16" s="1372" t="s">
        <v>1632</v>
      </c>
      <c r="MQ16" s="976" t="s">
        <v>1632</v>
      </c>
      <c r="MR16" s="976" t="s">
        <v>1632</v>
      </c>
      <c r="MS16" s="976" t="s">
        <v>1632</v>
      </c>
      <c r="MT16" s="729">
        <v>40</v>
      </c>
      <c r="MU16" s="1023">
        <v>1</v>
      </c>
      <c r="MV16" s="1372" t="s">
        <v>1632</v>
      </c>
      <c r="MW16" s="976" t="s">
        <v>1632</v>
      </c>
      <c r="MX16" s="976" t="s">
        <v>1625</v>
      </c>
      <c r="MY16" s="729">
        <v>30</v>
      </c>
      <c r="MZ16" s="1023">
        <v>3</v>
      </c>
      <c r="NA16" s="1372" t="s">
        <v>1632</v>
      </c>
      <c r="NB16" s="976" t="s">
        <v>1632</v>
      </c>
      <c r="NC16" s="976" t="s">
        <v>1632</v>
      </c>
      <c r="ND16" s="976" t="s">
        <v>1632</v>
      </c>
      <c r="NE16" s="729">
        <v>40</v>
      </c>
      <c r="NF16" s="1023">
        <v>1</v>
      </c>
      <c r="NG16" s="976" t="s">
        <v>1632</v>
      </c>
      <c r="NH16" s="976" t="s">
        <v>1632</v>
      </c>
      <c r="NI16" s="976" t="s">
        <v>1632</v>
      </c>
      <c r="NJ16" s="976" t="s">
        <v>1632</v>
      </c>
      <c r="NK16" s="729">
        <v>40</v>
      </c>
      <c r="NL16" s="1023">
        <v>1</v>
      </c>
      <c r="NM16" s="715">
        <v>202.82</v>
      </c>
      <c r="NN16" s="715">
        <f t="shared" si="2"/>
        <v>33</v>
      </c>
      <c r="NO16" s="714">
        <v>62</v>
      </c>
      <c r="NP16" s="715">
        <v>35</v>
      </c>
      <c r="NQ16" s="731">
        <v>0.92645169002719585</v>
      </c>
      <c r="NR16" s="715">
        <v>54</v>
      </c>
      <c r="NS16" s="715">
        <v>62</v>
      </c>
      <c r="NT16" s="715">
        <v>35</v>
      </c>
      <c r="NU16" s="731">
        <v>0.92645169002719585</v>
      </c>
      <c r="NV16" s="715">
        <v>54</v>
      </c>
      <c r="NW16" s="715">
        <v>53</v>
      </c>
      <c r="NX16" s="715">
        <v>28</v>
      </c>
      <c r="NY16" s="725">
        <v>0.79196676728131254</v>
      </c>
      <c r="NZ16" s="715">
        <v>55</v>
      </c>
      <c r="OA16" s="1303">
        <v>1056</v>
      </c>
      <c r="OB16" s="1995">
        <v>1.5779564268850303</v>
      </c>
      <c r="OC16" s="1303">
        <v>18</v>
      </c>
      <c r="OD16" s="1303">
        <v>79</v>
      </c>
      <c r="OE16" s="1995">
        <v>1.1804787663249752</v>
      </c>
      <c r="OF16" s="1303">
        <v>19</v>
      </c>
      <c r="OG16" s="1303">
        <v>3535</v>
      </c>
      <c r="OH16" s="1995">
        <v>5.2822689100744151</v>
      </c>
      <c r="OI16" s="1303">
        <v>27</v>
      </c>
      <c r="OJ16" s="699">
        <v>208</v>
      </c>
      <c r="OK16" s="985">
        <v>3.1080959923493019</v>
      </c>
      <c r="OL16" s="1303">
        <v>35</v>
      </c>
      <c r="OM16" s="714" t="s">
        <v>3502</v>
      </c>
      <c r="ON16" s="725" t="s">
        <v>31</v>
      </c>
      <c r="OO16" s="733" t="s">
        <v>31</v>
      </c>
      <c r="OP16" s="714">
        <v>164</v>
      </c>
      <c r="OQ16" s="731">
        <v>2.450614147813873</v>
      </c>
      <c r="OR16" s="733">
        <f t="shared" ref="OR16:OR79" si="25">IFERROR(RANK(OQ16,OQ$15:OQ$91,0),"-")</f>
        <v>13</v>
      </c>
      <c r="OS16" s="981">
        <v>29.335153870391768</v>
      </c>
      <c r="OT16" s="733">
        <v>63</v>
      </c>
      <c r="OU16" s="715">
        <v>2321</v>
      </c>
      <c r="OV16" s="715">
        <v>3093</v>
      </c>
      <c r="OW16" s="715">
        <v>2381</v>
      </c>
      <c r="OX16" s="715">
        <v>1227</v>
      </c>
      <c r="OY16" s="715">
        <v>461</v>
      </c>
      <c r="OZ16" s="715">
        <v>2382</v>
      </c>
      <c r="PA16" s="715">
        <v>5615</v>
      </c>
      <c r="PB16" s="715">
        <v>1866</v>
      </c>
      <c r="PC16" s="715">
        <v>828</v>
      </c>
      <c r="PD16" s="715">
        <v>4520</v>
      </c>
      <c r="PE16" s="715">
        <v>1747</v>
      </c>
      <c r="PF16" s="715">
        <v>4472</v>
      </c>
      <c r="PG16" s="715">
        <v>221</v>
      </c>
      <c r="PH16" s="715">
        <v>173</v>
      </c>
      <c r="PI16" s="715">
        <v>3550</v>
      </c>
      <c r="PJ16" s="715">
        <v>2752</v>
      </c>
      <c r="PK16" s="715">
        <v>0</v>
      </c>
      <c r="PL16" s="715">
        <v>9091</v>
      </c>
      <c r="PM16" s="714">
        <v>25.530744692553075</v>
      </c>
      <c r="PN16" s="715">
        <v>48</v>
      </c>
      <c r="PO16" s="715">
        <v>34.022659773402268</v>
      </c>
      <c r="PP16" s="715">
        <v>52</v>
      </c>
      <c r="PQ16" s="715">
        <v>26.190738092619075</v>
      </c>
      <c r="PR16" s="715">
        <v>68</v>
      </c>
      <c r="PS16" s="715">
        <v>13.496865031349687</v>
      </c>
      <c r="PT16" s="715">
        <v>50</v>
      </c>
      <c r="PU16" s="715">
        <v>5.0709492905070954</v>
      </c>
      <c r="PV16" s="715">
        <v>56</v>
      </c>
      <c r="PW16" s="715">
        <v>26.20173798262017</v>
      </c>
      <c r="PX16" s="715">
        <v>24</v>
      </c>
      <c r="PY16" s="715">
        <v>61.764382356176441</v>
      </c>
      <c r="PZ16" s="715">
        <v>12</v>
      </c>
      <c r="QA16" s="715">
        <v>20.525794742052579</v>
      </c>
      <c r="QB16" s="715">
        <v>76</v>
      </c>
      <c r="QC16" s="715">
        <v>9.1079089209107913</v>
      </c>
      <c r="QD16" s="715">
        <v>60</v>
      </c>
      <c r="QE16" s="715">
        <v>49.719502804971953</v>
      </c>
      <c r="QF16" s="715">
        <v>46</v>
      </c>
      <c r="QG16" s="715">
        <v>19.216807831921681</v>
      </c>
      <c r="QH16" s="715">
        <v>16</v>
      </c>
      <c r="QI16" s="715">
        <v>49.19150808491915</v>
      </c>
      <c r="QJ16" s="715">
        <v>22</v>
      </c>
      <c r="QK16" s="715">
        <v>2.4309756902430975</v>
      </c>
      <c r="QL16" s="715">
        <v>23</v>
      </c>
      <c r="QM16" s="715">
        <v>1.9029809701902982</v>
      </c>
      <c r="QN16" s="715">
        <v>62</v>
      </c>
      <c r="QO16" s="715">
        <v>39.049609503904961</v>
      </c>
      <c r="QP16" s="715">
        <v>75</v>
      </c>
      <c r="QQ16" s="715">
        <v>30.271697283027173</v>
      </c>
      <c r="QR16" s="715">
        <v>53</v>
      </c>
      <c r="QS16" s="715">
        <v>0</v>
      </c>
      <c r="QT16" s="715">
        <v>1</v>
      </c>
      <c r="QU16" s="714">
        <v>3606</v>
      </c>
      <c r="QV16" s="715">
        <v>670</v>
      </c>
      <c r="QW16" s="715">
        <v>337</v>
      </c>
      <c r="QX16" s="715">
        <v>176</v>
      </c>
      <c r="QY16" s="715">
        <v>407</v>
      </c>
      <c r="QZ16" s="715">
        <v>408</v>
      </c>
      <c r="RA16" s="715">
        <v>1661</v>
      </c>
      <c r="RB16" s="715">
        <v>2423</v>
      </c>
      <c r="RC16" s="715">
        <v>493</v>
      </c>
      <c r="RD16" s="715">
        <v>4484</v>
      </c>
      <c r="RE16" s="715">
        <v>941</v>
      </c>
      <c r="RF16" s="715">
        <v>2409</v>
      </c>
      <c r="RG16" s="715">
        <v>14</v>
      </c>
      <c r="RH16" s="715">
        <v>1083</v>
      </c>
      <c r="RI16" s="715">
        <v>3156</v>
      </c>
      <c r="RJ16" s="715">
        <v>7020</v>
      </c>
      <c r="RK16" s="715">
        <v>0</v>
      </c>
      <c r="RL16" s="715">
        <v>15076</v>
      </c>
      <c r="RM16" s="714">
        <v>23.918811355797292</v>
      </c>
      <c r="RN16" s="715">
        <v>52</v>
      </c>
      <c r="RO16" s="715">
        <v>4.4441496418148052</v>
      </c>
      <c r="RP16" s="715">
        <v>34</v>
      </c>
      <c r="RQ16" s="715">
        <v>2.235340939241178</v>
      </c>
      <c r="RR16" s="715">
        <v>52</v>
      </c>
      <c r="RS16" s="715">
        <v>1.1674184133722474</v>
      </c>
      <c r="RT16" s="715">
        <v>35</v>
      </c>
      <c r="RU16" s="715">
        <v>2.6996550809233222</v>
      </c>
      <c r="RV16" s="715">
        <v>58</v>
      </c>
      <c r="RW16" s="715">
        <v>2.7062881400902095</v>
      </c>
      <c r="RX16" s="715">
        <v>31</v>
      </c>
      <c r="RY16" s="715">
        <v>11.017511276200583</v>
      </c>
      <c r="RZ16" s="715">
        <v>50</v>
      </c>
      <c r="SA16" s="715">
        <v>16.071902361369066</v>
      </c>
      <c r="SB16" s="715">
        <v>72</v>
      </c>
      <c r="SC16" s="715">
        <v>3.2700981692756694</v>
      </c>
      <c r="SD16" s="715">
        <v>65</v>
      </c>
      <c r="SE16" s="715">
        <v>29.742637304324752</v>
      </c>
      <c r="SF16" s="715">
        <v>42</v>
      </c>
      <c r="SG16" s="715">
        <v>6.24170867604139</v>
      </c>
      <c r="SH16" s="715">
        <v>32</v>
      </c>
      <c r="SI16" s="715">
        <v>15.979039533032635</v>
      </c>
      <c r="SJ16" s="715">
        <v>23</v>
      </c>
      <c r="SK16" s="715">
        <v>9.2862828336428754E-2</v>
      </c>
      <c r="SL16" s="715">
        <v>35</v>
      </c>
      <c r="SM16" s="715">
        <v>7.1836030777394537</v>
      </c>
      <c r="SN16" s="715">
        <v>71</v>
      </c>
      <c r="SO16" s="715">
        <v>20.933934730697796</v>
      </c>
      <c r="SP16" s="715">
        <v>71</v>
      </c>
      <c r="SQ16" s="715">
        <v>46.564075351552134</v>
      </c>
      <c r="SR16" s="715">
        <v>46</v>
      </c>
      <c r="SS16" s="715">
        <v>0</v>
      </c>
      <c r="ST16" s="733">
        <v>1</v>
      </c>
      <c r="SU16" s="4108" t="s">
        <v>8302</v>
      </c>
      <c r="SV16" s="1355" t="s">
        <v>8306</v>
      </c>
      <c r="SW16" s="1355">
        <v>1500</v>
      </c>
      <c r="SX16" s="4109">
        <v>22.303174485168391</v>
      </c>
      <c r="SY16" s="1355">
        <v>44</v>
      </c>
      <c r="SZ16" s="2074">
        <v>702</v>
      </c>
      <c r="TA16" s="1995">
        <v>710</v>
      </c>
      <c r="TB16" s="3967">
        <v>10.609366127730791</v>
      </c>
      <c r="TC16" s="1303">
        <v>3</v>
      </c>
      <c r="TD16" s="2074">
        <v>25</v>
      </c>
      <c r="TE16" s="1995">
        <v>20</v>
      </c>
      <c r="TF16" s="3967">
        <v>0.29885538387974059</v>
      </c>
      <c r="TG16" s="1303">
        <v>48</v>
      </c>
      <c r="TH16" s="2074">
        <v>0</v>
      </c>
      <c r="TI16" s="1995">
        <v>0</v>
      </c>
      <c r="TJ16" s="3967">
        <v>0</v>
      </c>
      <c r="TK16" s="1303">
        <v>6</v>
      </c>
      <c r="TL16" s="2074">
        <v>0</v>
      </c>
      <c r="TM16" s="1995">
        <v>1</v>
      </c>
      <c r="TN16" s="3967">
        <v>1.4942769193987031E-2</v>
      </c>
      <c r="TO16" s="1303">
        <v>10</v>
      </c>
      <c r="TP16" s="2074">
        <v>0</v>
      </c>
      <c r="TQ16" s="1995">
        <v>0</v>
      </c>
      <c r="TR16" s="3967">
        <v>0</v>
      </c>
      <c r="TS16" s="1303">
        <v>5</v>
      </c>
      <c r="TT16" s="2074">
        <v>0</v>
      </c>
      <c r="TU16" s="1995">
        <v>0</v>
      </c>
      <c r="TV16" s="3967">
        <v>0</v>
      </c>
      <c r="TW16" s="1303">
        <v>2</v>
      </c>
      <c r="TX16" s="2074">
        <v>1660</v>
      </c>
      <c r="TY16" s="1995">
        <v>1585</v>
      </c>
      <c r="TZ16" s="3967">
        <v>23.684289172469441</v>
      </c>
      <c r="UA16" s="1303">
        <v>5</v>
      </c>
      <c r="UB16" s="2074">
        <v>88</v>
      </c>
      <c r="UC16" s="1995">
        <v>63</v>
      </c>
      <c r="UD16" s="3967">
        <v>0.94139445922118292</v>
      </c>
      <c r="UE16" s="1303">
        <v>54</v>
      </c>
      <c r="UF16" s="2074">
        <v>0</v>
      </c>
      <c r="UG16" s="1995">
        <v>0</v>
      </c>
      <c r="UH16" s="3967">
        <v>0</v>
      </c>
      <c r="UI16" s="1303">
        <v>14</v>
      </c>
      <c r="UJ16" s="2074">
        <v>0</v>
      </c>
      <c r="UK16" s="1995">
        <v>4</v>
      </c>
      <c r="UL16" s="3967">
        <v>5.9771076775948125E-2</v>
      </c>
      <c r="UM16" s="1303">
        <v>21</v>
      </c>
      <c r="UN16" s="2074">
        <v>0</v>
      </c>
      <c r="UO16" s="1995">
        <v>0</v>
      </c>
      <c r="UP16" s="3967">
        <v>0</v>
      </c>
      <c r="UQ16" s="1303">
        <v>3</v>
      </c>
      <c r="UR16" s="2074">
        <v>0</v>
      </c>
      <c r="US16" s="1995">
        <v>0</v>
      </c>
      <c r="UT16" s="3967">
        <v>0</v>
      </c>
      <c r="UU16" s="1303">
        <v>12</v>
      </c>
      <c r="UV16" s="2074">
        <v>0</v>
      </c>
      <c r="UW16" s="1995">
        <v>0</v>
      </c>
      <c r="UX16" s="3967">
        <v>0</v>
      </c>
      <c r="UY16" s="1303">
        <v>26</v>
      </c>
      <c r="UZ16" s="2074">
        <v>0</v>
      </c>
      <c r="VA16" s="1995">
        <v>0</v>
      </c>
      <c r="VB16" s="3967">
        <v>0</v>
      </c>
      <c r="VC16" s="1303">
        <v>4</v>
      </c>
      <c r="VD16" s="2073">
        <v>15</v>
      </c>
      <c r="VE16" s="1303">
        <v>3</v>
      </c>
      <c r="VF16" s="1303">
        <v>4.4828307581961088E-2</v>
      </c>
      <c r="VG16" s="1303">
        <v>6</v>
      </c>
      <c r="VH16" s="1303">
        <v>4</v>
      </c>
      <c r="VI16" s="1303">
        <v>2</v>
      </c>
      <c r="VJ16" s="1303">
        <v>2.9885538387974062E-2</v>
      </c>
      <c r="VK16" s="1303">
        <v>2</v>
      </c>
      <c r="VL16" s="1303">
        <v>44</v>
      </c>
      <c r="VM16" s="1303">
        <v>46</v>
      </c>
      <c r="VN16" s="1303">
        <v>0.68736738292340338</v>
      </c>
      <c r="VO16" s="1303">
        <v>3</v>
      </c>
      <c r="VP16" s="1303">
        <v>0</v>
      </c>
      <c r="VQ16" s="1303">
        <v>0</v>
      </c>
      <c r="VR16" s="1303">
        <v>0</v>
      </c>
      <c r="VS16" s="1303">
        <v>18</v>
      </c>
      <c r="VT16" s="1303">
        <v>6</v>
      </c>
      <c r="VU16" s="1303">
        <v>0</v>
      </c>
      <c r="VV16" s="1303">
        <v>0</v>
      </c>
      <c r="VW16" s="1303">
        <v>7</v>
      </c>
      <c r="VX16" s="1303">
        <v>28</v>
      </c>
      <c r="VY16" s="1303">
        <v>30</v>
      </c>
      <c r="VZ16" s="1303">
        <v>0.44828307581961091</v>
      </c>
      <c r="WA16" s="1303">
        <v>30</v>
      </c>
      <c r="WB16" s="1303">
        <v>15</v>
      </c>
      <c r="WC16" s="1303">
        <v>22</v>
      </c>
      <c r="WD16" s="1303">
        <v>0.32874092226771467</v>
      </c>
      <c r="WE16" s="1303">
        <v>9</v>
      </c>
      <c r="WF16" s="1303">
        <v>0</v>
      </c>
      <c r="WG16" s="1303">
        <v>0</v>
      </c>
      <c r="WH16" s="1303">
        <v>0</v>
      </c>
      <c r="WI16" s="1303">
        <v>6</v>
      </c>
      <c r="WJ16" s="1303">
        <v>11</v>
      </c>
      <c r="WK16" s="1303">
        <v>12</v>
      </c>
      <c r="WL16" s="1303">
        <v>0.17931323032784435</v>
      </c>
      <c r="WM16" s="1303">
        <v>15</v>
      </c>
      <c r="WN16" s="1303">
        <v>10</v>
      </c>
      <c r="WO16" s="1303">
        <v>12</v>
      </c>
      <c r="WP16" s="1303">
        <v>0.17931323032784435</v>
      </c>
      <c r="WQ16" s="1303">
        <v>14</v>
      </c>
      <c r="WR16" s="1303">
        <v>0</v>
      </c>
      <c r="WS16" s="1303">
        <v>24</v>
      </c>
      <c r="WT16" s="1303">
        <v>0.35862646065568871</v>
      </c>
      <c r="WU16" s="1303">
        <v>12</v>
      </c>
      <c r="WV16" s="2150"/>
      <c r="WW16" s="712">
        <v>13.358617783396545</v>
      </c>
      <c r="WX16" s="712">
        <v>12.560581583198708</v>
      </c>
      <c r="WY16" s="712">
        <v>13.867425782838552</v>
      </c>
      <c r="WZ16" s="712">
        <v>15.052103434967194</v>
      </c>
      <c r="XA16" s="712">
        <v>13.791778716865155</v>
      </c>
      <c r="XB16" s="712">
        <v>15.939849624060152</v>
      </c>
      <c r="XC16" s="699">
        <v>15.044247787610621</v>
      </c>
      <c r="XD16" s="699">
        <v>34</v>
      </c>
      <c r="XE16" s="699">
        <v>13.741801311790114</v>
      </c>
      <c r="XF16" s="712">
        <v>14.753717472118961</v>
      </c>
      <c r="XG16" s="699">
        <v>22</v>
      </c>
      <c r="XH16" s="712">
        <v>10.071639275179098</v>
      </c>
      <c r="XI16" s="712">
        <v>10.864297253634895</v>
      </c>
      <c r="XJ16" s="712">
        <v>11.468076453843025</v>
      </c>
      <c r="XK16" s="712">
        <v>12.080277884986492</v>
      </c>
      <c r="XL16" s="712">
        <v>13.945447560507107</v>
      </c>
      <c r="XM16" s="712">
        <v>13.94736842105263</v>
      </c>
      <c r="XN16" s="699">
        <v>15.967679876875721</v>
      </c>
      <c r="XO16" s="699">
        <v>23</v>
      </c>
      <c r="XP16" s="699">
        <v>11.72612382018877</v>
      </c>
      <c r="XQ16" s="712">
        <v>13.506815365551425</v>
      </c>
      <c r="XR16" s="699">
        <v>26</v>
      </c>
      <c r="XS16" s="712">
        <v>31.01192766448634</v>
      </c>
      <c r="XT16" s="699">
        <v>23</v>
      </c>
      <c r="XU16" s="699">
        <v>25.467925131978888</v>
      </c>
      <c r="XV16" s="985">
        <v>28.260532837670382</v>
      </c>
      <c r="XW16" s="699">
        <v>24</v>
      </c>
      <c r="XX16" s="699">
        <v>63.684210526315788</v>
      </c>
      <c r="XY16" s="699">
        <v>61.562139284340134</v>
      </c>
      <c r="XZ16" s="699">
        <v>25</v>
      </c>
      <c r="YA16" s="985">
        <v>69.836826107822745</v>
      </c>
      <c r="YB16" s="985">
        <v>66.232961586121448</v>
      </c>
      <c r="YC16" s="699">
        <v>22</v>
      </c>
      <c r="YD16" s="985">
        <v>5.0375939849624061</v>
      </c>
      <c r="YE16" s="985">
        <v>5.6944978838014624</v>
      </c>
      <c r="YF16" s="699">
        <v>50</v>
      </c>
      <c r="YG16" s="699">
        <v>2.8555431131019038</v>
      </c>
      <c r="YH16" s="699">
        <v>3.9188351920693929</v>
      </c>
      <c r="YI16" s="699">
        <v>56</v>
      </c>
      <c r="YJ16" s="699">
        <v>1.3909774436090225</v>
      </c>
      <c r="YK16" s="699">
        <v>1.731435167372066</v>
      </c>
      <c r="YL16" s="699">
        <v>28</v>
      </c>
      <c r="YM16" s="985">
        <v>1.8397056470964643</v>
      </c>
      <c r="YN16" s="985">
        <v>1.5876703841387858</v>
      </c>
      <c r="YO16" s="699">
        <v>40</v>
      </c>
      <c r="YP16" s="985">
        <v>191.5</v>
      </c>
      <c r="YQ16" s="985">
        <v>225.8</v>
      </c>
      <c r="YR16" s="699">
        <v>17</v>
      </c>
      <c r="YS16" s="712">
        <v>93.1</v>
      </c>
      <c r="YT16" s="985">
        <v>98</v>
      </c>
      <c r="YU16" s="699">
        <v>11</v>
      </c>
      <c r="YV16" s="982">
        <v>649</v>
      </c>
      <c r="YW16" s="725">
        <v>45.916795069337439</v>
      </c>
      <c r="YX16" s="699">
        <v>23</v>
      </c>
      <c r="YY16" s="699">
        <v>1476</v>
      </c>
      <c r="YZ16" s="725">
        <v>60.365853658536587</v>
      </c>
      <c r="ZA16" s="699">
        <v>36</v>
      </c>
      <c r="ZB16" s="715">
        <v>480</v>
      </c>
      <c r="ZC16" s="725">
        <v>76.875</v>
      </c>
      <c r="ZD16" s="699">
        <v>42</v>
      </c>
      <c r="ZE16" s="982">
        <v>642</v>
      </c>
      <c r="ZF16" s="715">
        <v>41.433021806853581</v>
      </c>
      <c r="ZG16" s="699">
        <v>28</v>
      </c>
      <c r="ZH16" s="716">
        <v>125</v>
      </c>
      <c r="ZI16" s="712">
        <v>1.8662565878857553</v>
      </c>
      <c r="ZJ16" s="699">
        <v>1</v>
      </c>
      <c r="ZK16" s="1363" t="s">
        <v>1623</v>
      </c>
      <c r="ZL16" s="712">
        <v>85.947364105927676</v>
      </c>
      <c r="ZM16" s="712">
        <v>92.077848663490272</v>
      </c>
      <c r="ZN16" s="699">
        <v>7</v>
      </c>
      <c r="ZO16" s="715">
        <v>12383</v>
      </c>
      <c r="ZP16" s="709">
        <v>68.231511254019296</v>
      </c>
      <c r="ZQ16" s="703">
        <v>76.536585365853654</v>
      </c>
      <c r="ZR16" s="978">
        <v>13</v>
      </c>
      <c r="ZS16" s="705">
        <v>4100</v>
      </c>
      <c r="ZT16" s="709">
        <v>78.258458125346635</v>
      </c>
      <c r="ZU16" s="703">
        <v>81.937716262975783</v>
      </c>
      <c r="ZV16" s="978">
        <v>32</v>
      </c>
      <c r="ZW16" s="4111">
        <v>1445</v>
      </c>
      <c r="ZX16" s="709">
        <v>65.13115802943058</v>
      </c>
      <c r="ZY16" s="703">
        <v>72.632944228274965</v>
      </c>
      <c r="ZZ16" s="978">
        <v>15</v>
      </c>
      <c r="AAA16" s="4111">
        <v>1542</v>
      </c>
      <c r="AAB16" s="709">
        <v>58.044649730561972</v>
      </c>
      <c r="AAC16" s="703">
        <v>74.932614555256066</v>
      </c>
      <c r="AAD16" s="978">
        <v>12</v>
      </c>
      <c r="AAE16" s="4111">
        <v>1113</v>
      </c>
      <c r="AAF16" s="983">
        <v>94.782608695652172</v>
      </c>
      <c r="AAG16" s="715">
        <v>99.563419117647058</v>
      </c>
      <c r="AAH16" s="715">
        <v>34</v>
      </c>
      <c r="AAI16" s="733">
        <v>4352</v>
      </c>
      <c r="AAJ16" s="709">
        <v>197.9</v>
      </c>
      <c r="AAK16" s="978">
        <v>59</v>
      </c>
      <c r="AAL16" s="703">
        <v>730.1</v>
      </c>
      <c r="AAM16" s="978">
        <v>56</v>
      </c>
      <c r="AAN16" s="703">
        <v>4210.5</v>
      </c>
      <c r="AAO16" s="978">
        <f t="shared" ref="AAO16:AAO79" si="26">RANK(AAN16,AAN$15:AAN$91,0)</f>
        <v>10</v>
      </c>
      <c r="AAP16" s="703">
        <v>98</v>
      </c>
      <c r="AAQ16" s="979">
        <f t="shared" ref="AAQ16:AAQ79" si="27">RANK(AAP16,AAP$15:AAP$91,0)</f>
        <v>3</v>
      </c>
      <c r="AAR16" s="712">
        <v>0</v>
      </c>
      <c r="AAS16" s="699">
        <v>30</v>
      </c>
      <c r="AAT16" s="712">
        <v>240.42</v>
      </c>
      <c r="AAU16" s="699">
        <v>44</v>
      </c>
      <c r="AAV16" s="712">
        <v>3.54</v>
      </c>
      <c r="AAW16" s="699">
        <v>4</v>
      </c>
      <c r="AAX16" s="712">
        <v>348.9</v>
      </c>
      <c r="AAY16" s="699">
        <v>21</v>
      </c>
      <c r="AAZ16" s="699">
        <v>13073.8</v>
      </c>
      <c r="ABA16" s="978">
        <f t="shared" ref="ABA16:ABG79" si="28">RANK(AAZ16,AAZ$15:AAZ$91,0)</f>
        <v>14</v>
      </c>
      <c r="ABB16" s="712">
        <v>2506.1</v>
      </c>
      <c r="ABC16" s="978">
        <f t="shared" si="28"/>
        <v>13</v>
      </c>
      <c r="ABD16" s="712">
        <v>1030.8</v>
      </c>
      <c r="ABE16" s="978">
        <f t="shared" si="28"/>
        <v>20</v>
      </c>
      <c r="ABF16" s="712">
        <v>2845.4</v>
      </c>
      <c r="ABG16" s="978">
        <f t="shared" si="28"/>
        <v>19</v>
      </c>
      <c r="ABH16" s="712">
        <v>0</v>
      </c>
      <c r="ABI16" s="978">
        <f t="shared" ref="ABI16:ABM78" si="29">RANK(ABH16,ABH$15:ABH$91,0)</f>
        <v>2</v>
      </c>
      <c r="ABJ16" s="712">
        <v>0</v>
      </c>
      <c r="ABK16" s="978">
        <f t="shared" si="29"/>
        <v>1</v>
      </c>
      <c r="ABL16" s="712">
        <v>426.4</v>
      </c>
      <c r="ABM16" s="978">
        <f t="shared" si="29"/>
        <v>13</v>
      </c>
      <c r="ABN16" s="712">
        <f t="shared" ref="ABN16:ABN79" si="30">ABH16+ABJ16+ABL16</f>
        <v>426.4</v>
      </c>
      <c r="ABO16" s="2732">
        <f t="shared" ref="ABO16:ABO79" si="31">RANK(ABN16,ABN$15:ABN$91,0)</f>
        <v>14</v>
      </c>
      <c r="ABP16" s="716">
        <v>5</v>
      </c>
      <c r="ABQ16" s="712" t="s">
        <v>1632</v>
      </c>
      <c r="ABR16" s="712">
        <v>5</v>
      </c>
      <c r="ABS16" s="712" t="s">
        <v>1632</v>
      </c>
      <c r="ABT16" s="712">
        <v>5</v>
      </c>
      <c r="ABU16" s="712" t="s">
        <v>1632</v>
      </c>
      <c r="ABV16" s="712">
        <v>5</v>
      </c>
      <c r="ABW16" s="712" t="s">
        <v>1632</v>
      </c>
      <c r="ABX16" s="712">
        <v>5</v>
      </c>
      <c r="ABY16" s="712" t="s">
        <v>1632</v>
      </c>
      <c r="ABZ16" s="712">
        <v>25</v>
      </c>
      <c r="ACA16" s="699">
        <v>1</v>
      </c>
      <c r="ACB16" s="712">
        <v>5</v>
      </c>
      <c r="ACC16" s="712" t="s">
        <v>1632</v>
      </c>
      <c r="ACD16" s="712">
        <v>5</v>
      </c>
      <c r="ACE16" s="712" t="s">
        <v>1632</v>
      </c>
      <c r="ACF16" s="712">
        <v>5</v>
      </c>
      <c r="ACG16" s="712" t="s">
        <v>1632</v>
      </c>
      <c r="ACH16" s="712">
        <v>5</v>
      </c>
      <c r="ACI16" s="712" t="s">
        <v>1632</v>
      </c>
      <c r="ACJ16" s="712">
        <v>20</v>
      </c>
      <c r="ACK16" s="699">
        <v>1</v>
      </c>
      <c r="ACL16" s="712">
        <v>5</v>
      </c>
      <c r="ACM16" s="712" t="s">
        <v>1632</v>
      </c>
      <c r="ACN16" s="712">
        <v>5</v>
      </c>
      <c r="ACO16" s="712" t="s">
        <v>1632</v>
      </c>
      <c r="ACP16" s="712">
        <v>5</v>
      </c>
      <c r="ACQ16" s="712" t="s">
        <v>1632</v>
      </c>
      <c r="ACR16" s="712">
        <v>15</v>
      </c>
      <c r="ACS16" s="699">
        <v>1</v>
      </c>
      <c r="ACT16" s="699">
        <v>10</v>
      </c>
      <c r="ACU16" s="699" t="s">
        <v>1632</v>
      </c>
      <c r="ACV16" s="699">
        <v>10</v>
      </c>
      <c r="ACW16" s="699" t="s">
        <v>1632</v>
      </c>
      <c r="ACX16" s="699">
        <v>10</v>
      </c>
      <c r="ACY16" s="699" t="s">
        <v>1632</v>
      </c>
      <c r="ACZ16" s="699">
        <v>10</v>
      </c>
      <c r="ADA16" s="699" t="s">
        <v>1632</v>
      </c>
      <c r="ADB16" s="699">
        <v>40</v>
      </c>
      <c r="ADC16" s="699">
        <v>1</v>
      </c>
      <c r="ADD16" s="989">
        <v>10</v>
      </c>
      <c r="ADE16" s="989">
        <v>10</v>
      </c>
      <c r="ADF16" s="989">
        <v>10</v>
      </c>
      <c r="ADG16" s="989">
        <v>10</v>
      </c>
      <c r="ADH16" s="989">
        <v>40</v>
      </c>
      <c r="ADI16" s="699">
        <v>1</v>
      </c>
      <c r="ADJ16" s="712">
        <v>5</v>
      </c>
      <c r="ADK16" s="712" t="s">
        <v>1632</v>
      </c>
      <c r="ADL16" s="712">
        <v>5</v>
      </c>
      <c r="ADM16" s="712" t="s">
        <v>1632</v>
      </c>
      <c r="ADN16" s="712">
        <v>5</v>
      </c>
      <c r="ADO16" s="712" t="s">
        <v>1632</v>
      </c>
      <c r="ADP16" s="712">
        <v>5</v>
      </c>
      <c r="ADQ16" s="712" t="s">
        <v>1632</v>
      </c>
      <c r="ADR16" s="712">
        <v>20</v>
      </c>
      <c r="ADS16" s="699">
        <v>1</v>
      </c>
      <c r="ADT16" s="712">
        <v>10</v>
      </c>
      <c r="ADU16" s="712">
        <v>10</v>
      </c>
      <c r="ADV16" s="712">
        <v>10</v>
      </c>
      <c r="ADW16" s="712">
        <v>10</v>
      </c>
      <c r="ADX16" s="712">
        <v>40</v>
      </c>
      <c r="ADY16" s="699">
        <v>1</v>
      </c>
      <c r="ADZ16" s="714">
        <v>7</v>
      </c>
      <c r="AEA16" s="712">
        <v>2.9539853482326728</v>
      </c>
      <c r="AEB16" s="699">
        <v>16</v>
      </c>
      <c r="AEC16" s="715">
        <v>39</v>
      </c>
      <c r="AED16" s="712">
        <v>16.45791836872489</v>
      </c>
      <c r="AEE16" s="699">
        <v>34</v>
      </c>
      <c r="AEF16" s="715">
        <v>17</v>
      </c>
      <c r="AEG16" s="712">
        <v>7.1739644171364914</v>
      </c>
      <c r="AEH16" s="699">
        <v>33</v>
      </c>
      <c r="AEI16" s="1303">
        <v>116</v>
      </c>
      <c r="AEJ16" s="712">
        <v>48.951757199284295</v>
      </c>
      <c r="AEK16" s="699">
        <f t="shared" ref="AEK16:AEK79" si="32">RANK(AEJ16,AEJ$15:AEJ$91,0)</f>
        <v>16</v>
      </c>
      <c r="AEL16" s="715">
        <v>28</v>
      </c>
      <c r="AEM16" s="712">
        <v>11.766189015422112</v>
      </c>
      <c r="AEN16" s="699">
        <v>16</v>
      </c>
      <c r="AEO16" s="699">
        <v>66</v>
      </c>
      <c r="AEP16" s="712">
        <v>27.9</v>
      </c>
      <c r="AEQ16" s="699">
        <v>50</v>
      </c>
      <c r="AER16" s="699">
        <v>71</v>
      </c>
      <c r="AES16" s="712">
        <v>30</v>
      </c>
      <c r="AET16" s="699">
        <v>26</v>
      </c>
      <c r="AEU16" s="699">
        <v>13</v>
      </c>
      <c r="AEV16" s="1099">
        <v>5.5</v>
      </c>
      <c r="AEW16" s="699">
        <v>33</v>
      </c>
      <c r="AEX16" s="989">
        <v>0.13600000000000001</v>
      </c>
      <c r="AEY16" s="989">
        <v>39</v>
      </c>
      <c r="AEZ16" s="989">
        <v>0.05</v>
      </c>
      <c r="AFA16" s="989">
        <v>44</v>
      </c>
      <c r="AFB16" s="989">
        <v>4.2999999999999997E-2</v>
      </c>
      <c r="AFC16" s="989">
        <v>27</v>
      </c>
      <c r="AFD16" s="989">
        <v>6.0000000000000001E-3</v>
      </c>
      <c r="AFE16" s="989">
        <v>40</v>
      </c>
      <c r="AFF16" s="989">
        <v>3.0000000000000001E-3</v>
      </c>
      <c r="AFG16" s="989">
        <v>40</v>
      </c>
      <c r="AFH16" s="989">
        <v>6.0000000000000001E-3</v>
      </c>
      <c r="AFI16" s="989">
        <v>41</v>
      </c>
      <c r="AFJ16" s="989">
        <v>0</v>
      </c>
      <c r="AFK16" s="989">
        <v>7</v>
      </c>
      <c r="AFL16" s="989">
        <v>0</v>
      </c>
      <c r="AFM16" s="989">
        <v>7</v>
      </c>
      <c r="AFN16" s="989">
        <v>1302</v>
      </c>
      <c r="AFO16" s="989">
        <v>545.3700096759195</v>
      </c>
      <c r="AFP16" s="989">
        <v>2</v>
      </c>
      <c r="AFQ16" s="989">
        <v>240</v>
      </c>
      <c r="AFR16" s="989">
        <v>100.52903404164417</v>
      </c>
      <c r="AFS16" s="989">
        <v>7</v>
      </c>
      <c r="AFT16" s="989">
        <v>814</v>
      </c>
      <c r="AFU16" s="989">
        <v>340.96097379124308</v>
      </c>
      <c r="AFV16" s="989">
        <v>4</v>
      </c>
      <c r="AFW16" s="989">
        <v>196</v>
      </c>
      <c r="AFX16" s="989">
        <v>82.098711134009392</v>
      </c>
      <c r="AFY16" s="989">
        <v>51</v>
      </c>
      <c r="AFZ16" s="989">
        <v>3809</v>
      </c>
      <c r="AGA16" s="989">
        <v>1595.4795444359272</v>
      </c>
      <c r="AGB16" s="989">
        <v>7</v>
      </c>
      <c r="AGC16" s="989">
        <v>531</v>
      </c>
      <c r="AGD16" s="989">
        <v>222.42048781713768</v>
      </c>
      <c r="AGE16" s="989">
        <v>20</v>
      </c>
      <c r="AGF16" s="989">
        <v>197</v>
      </c>
      <c r="AGG16" s="989">
        <v>155.12</v>
      </c>
      <c r="AGH16" s="989">
        <v>9</v>
      </c>
      <c r="AGI16" s="989">
        <v>1</v>
      </c>
      <c r="AGJ16" s="989">
        <v>0.79</v>
      </c>
      <c r="AGK16" s="989">
        <v>9</v>
      </c>
      <c r="AGL16" s="989">
        <v>0</v>
      </c>
      <c r="AGM16" s="989">
        <v>0</v>
      </c>
      <c r="AGN16" s="989">
        <v>2</v>
      </c>
      <c r="AGO16" s="989">
        <v>144</v>
      </c>
      <c r="AGP16" s="989">
        <v>113.39</v>
      </c>
      <c r="AGQ16" s="989">
        <v>10</v>
      </c>
      <c r="AGR16" s="989">
        <v>2</v>
      </c>
      <c r="AGS16" s="989">
        <v>1.57</v>
      </c>
      <c r="AGT16" s="989">
        <v>17</v>
      </c>
      <c r="AGU16" s="989">
        <v>25</v>
      </c>
      <c r="AGV16" s="989">
        <v>19.690000000000001</v>
      </c>
      <c r="AGW16" s="989">
        <v>6</v>
      </c>
      <c r="AGX16" s="989">
        <v>11</v>
      </c>
      <c r="AGY16" s="989">
        <v>8.66</v>
      </c>
      <c r="AGZ16" s="989">
        <v>5</v>
      </c>
      <c r="AHA16" s="989">
        <v>4</v>
      </c>
      <c r="AHB16" s="989">
        <v>3.15</v>
      </c>
      <c r="AHC16" s="989">
        <v>1</v>
      </c>
      <c r="AHD16" s="989">
        <v>10</v>
      </c>
      <c r="AHE16" s="989">
        <v>7.87</v>
      </c>
      <c r="AHF16" s="989">
        <v>20</v>
      </c>
      <c r="AHG16" s="712">
        <v>556</v>
      </c>
      <c r="AHH16" s="712">
        <v>447.99</v>
      </c>
      <c r="AHI16" s="699">
        <v>13</v>
      </c>
      <c r="AHJ16" s="712">
        <v>550</v>
      </c>
      <c r="AHK16" s="712">
        <v>443.16</v>
      </c>
      <c r="AHL16" s="712">
        <v>48</v>
      </c>
      <c r="AHM16" s="712">
        <v>74</v>
      </c>
      <c r="AHN16" s="712">
        <v>58.27</v>
      </c>
      <c r="AHO16" s="699">
        <v>32</v>
      </c>
      <c r="AHP16" s="712">
        <v>86</v>
      </c>
      <c r="AHQ16" s="712">
        <v>67.72</v>
      </c>
      <c r="AHR16" s="712">
        <v>8</v>
      </c>
      <c r="AHS16" s="712">
        <v>83</v>
      </c>
      <c r="AHT16" s="712">
        <v>65.349999999999994</v>
      </c>
      <c r="AHU16" s="699">
        <v>25</v>
      </c>
      <c r="AHV16" s="712">
        <v>258</v>
      </c>
      <c r="AHW16" s="712">
        <v>207.88</v>
      </c>
      <c r="AHX16" s="699">
        <v>16</v>
      </c>
      <c r="AHY16" s="712">
        <v>292</v>
      </c>
      <c r="AHZ16" s="712">
        <v>229.92</v>
      </c>
      <c r="AIA16" s="699">
        <v>43</v>
      </c>
      <c r="AIC16" s="714"/>
      <c r="AID16" s="725"/>
      <c r="AIE16" s="715"/>
      <c r="AIF16" s="714"/>
      <c r="AIG16" s="725"/>
      <c r="AIH16" s="715"/>
      <c r="AII16" s="715"/>
      <c r="AIJ16" s="712"/>
      <c r="AIK16" s="715"/>
      <c r="AIL16" s="1169">
        <v>627</v>
      </c>
      <c r="AIM16" s="1174">
        <v>57.416267942583737</v>
      </c>
      <c r="AIN16" s="1168">
        <f t="shared" ref="AIN16:AIN79" si="33">IFERROR(RANK(AIM16,AIM$15:AIM$91,0),"-")</f>
        <v>33</v>
      </c>
      <c r="AIO16" s="715">
        <v>1554</v>
      </c>
      <c r="AIP16" s="725">
        <v>28.700128700128701</v>
      </c>
      <c r="AIQ16" s="715">
        <f t="shared" ref="AIQ16:AIQ79" si="34">IFERROR(RANK(AIP16,AIP$15:AIP$91,0),"-")</f>
        <v>20</v>
      </c>
      <c r="AIR16" s="1169">
        <v>617</v>
      </c>
      <c r="AIS16" s="1174">
        <v>37.439222042139392</v>
      </c>
      <c r="AIT16" s="1168">
        <f t="shared" ref="AIT16:AIT79" si="35">IFERROR(RANK(AIS16,AIS$15:AIS$91,0),"-")</f>
        <v>43</v>
      </c>
      <c r="AIU16" s="715">
        <v>1532</v>
      </c>
      <c r="AIV16" s="725">
        <v>12.467362924281986</v>
      </c>
      <c r="AIW16" s="715">
        <f t="shared" ref="AIW16:AIW79" si="36">IFERROR(RANK(AIV16,AIV$15:AIV$91,0),"-")</f>
        <v>46</v>
      </c>
      <c r="AIX16" s="1169">
        <v>626</v>
      </c>
      <c r="AIY16" s="1174">
        <v>1.9169329073482428</v>
      </c>
      <c r="AIZ16" s="1168">
        <f t="shared" ref="AIZ16:AIZ79" si="37">IFERROR(RANK(AIY16,AIY$15:AIY$91,0),"-")</f>
        <v>23</v>
      </c>
      <c r="AJA16" s="715">
        <v>1476</v>
      </c>
      <c r="AJB16" s="725">
        <v>17.953929539295395</v>
      </c>
      <c r="AJC16" s="715">
        <f t="shared" ref="AJC16:AJC79" si="38">IFERROR(RANK(AJB16,AJB$15:AJB$91,0),"-")</f>
        <v>42</v>
      </c>
      <c r="AJD16" s="714">
        <v>617</v>
      </c>
      <c r="AJE16" s="725">
        <v>11.831442463533225</v>
      </c>
      <c r="AJF16" s="715">
        <v>50</v>
      </c>
      <c r="AJG16" s="699">
        <v>1539</v>
      </c>
      <c r="AJH16" s="1099">
        <v>12.475633528265107</v>
      </c>
      <c r="AJI16" s="733">
        <v>68</v>
      </c>
      <c r="AJJ16" s="714">
        <v>617</v>
      </c>
      <c r="AJK16" s="712">
        <v>26.256077795786059</v>
      </c>
      <c r="AJL16" s="715">
        <v>58</v>
      </c>
      <c r="AJM16" s="699">
        <v>1539</v>
      </c>
      <c r="AJN16" s="712">
        <v>27.420402858999349</v>
      </c>
      <c r="AJO16" s="715">
        <v>65</v>
      </c>
      <c r="AJP16" s="714">
        <v>635</v>
      </c>
      <c r="AJQ16" s="712">
        <v>9.7637795275590555</v>
      </c>
      <c r="AJR16" s="715">
        <v>70</v>
      </c>
      <c r="AJS16" s="699">
        <v>1602</v>
      </c>
      <c r="AJT16" s="712">
        <v>24.094881398252184</v>
      </c>
      <c r="AJU16" s="715">
        <f t="shared" ref="AJU16:AJU79" si="39">IFERROR(RANK(AJT16,AJT$15:AJT$91,0),"-")</f>
        <v>49</v>
      </c>
      <c r="AJV16" s="1178">
        <v>0</v>
      </c>
      <c r="AJW16" s="1099">
        <v>0</v>
      </c>
      <c r="AJX16" s="1099">
        <v>10</v>
      </c>
      <c r="AJY16" s="1099">
        <v>0</v>
      </c>
      <c r="AJZ16" s="1099">
        <v>10</v>
      </c>
      <c r="AKA16" s="1099">
        <v>10</v>
      </c>
      <c r="AKB16" s="1099">
        <v>20</v>
      </c>
      <c r="AKC16" s="1099">
        <v>20</v>
      </c>
      <c r="AKD16" s="1099">
        <v>20</v>
      </c>
      <c r="AKE16" s="1099">
        <v>10</v>
      </c>
      <c r="AKF16" s="1099">
        <v>20</v>
      </c>
      <c r="AKG16" s="1188">
        <v>10</v>
      </c>
      <c r="AKH16" s="985">
        <v>32.684824902723733</v>
      </c>
      <c r="AKI16" s="985">
        <v>15.175097276264591</v>
      </c>
      <c r="AKJ16" s="985">
        <v>28.01556420233463</v>
      </c>
      <c r="AKK16" s="985">
        <v>17.898832684824903</v>
      </c>
      <c r="AKL16" s="985">
        <v>10.505836575875486</v>
      </c>
      <c r="AKM16" s="985">
        <v>10.894941634241246</v>
      </c>
      <c r="AKN16" s="985">
        <v>15.56420233463035</v>
      </c>
      <c r="AKO16" s="985">
        <v>10.894941634241246</v>
      </c>
      <c r="AKP16" s="985">
        <v>18.677042801556421</v>
      </c>
      <c r="AKQ16" s="985">
        <v>4.2801556420233462</v>
      </c>
      <c r="AKR16" s="985">
        <v>10.116731517509727</v>
      </c>
      <c r="AKS16" s="699">
        <v>257</v>
      </c>
      <c r="AKT16" s="714" t="s">
        <v>1634</v>
      </c>
      <c r="AKU16" s="715" t="s">
        <v>1633</v>
      </c>
      <c r="AKV16" s="715" t="s">
        <v>1633</v>
      </c>
      <c r="AKW16" s="715" t="s">
        <v>1650</v>
      </c>
      <c r="AKX16" s="715" t="s">
        <v>1633</v>
      </c>
      <c r="AKY16" s="715" t="s">
        <v>1633</v>
      </c>
      <c r="AKZ16" s="715" t="s">
        <v>1633</v>
      </c>
      <c r="ALA16" s="715">
        <v>1</v>
      </c>
      <c r="ALB16" s="715">
        <v>-1</v>
      </c>
      <c r="ALC16" s="715">
        <v>-1</v>
      </c>
      <c r="ALD16" s="715">
        <v>2</v>
      </c>
      <c r="ALE16" s="715">
        <v>-1</v>
      </c>
      <c r="ALF16" s="715">
        <v>-1</v>
      </c>
      <c r="ALG16" s="715">
        <v>-1</v>
      </c>
      <c r="ALH16" s="715">
        <f t="shared" ref="ALH16:ALH79" si="40">SUM(ALA16:ALG16)</f>
        <v>-2</v>
      </c>
      <c r="ALI16" s="715">
        <f t="shared" ref="ALI16:ALI79" si="41">IFERROR(RANK(ALH16,ALH$15:ALH$91,0),"-")</f>
        <v>60</v>
      </c>
      <c r="ALJ16" s="716" t="s">
        <v>31</v>
      </c>
      <c r="ALK16" s="712" t="s">
        <v>1636</v>
      </c>
      <c r="ALL16" s="712" t="s">
        <v>1635</v>
      </c>
      <c r="ALM16" s="712" t="s">
        <v>31</v>
      </c>
      <c r="ALN16" s="712" t="s">
        <v>1636</v>
      </c>
      <c r="ALO16" s="712" t="s">
        <v>1636</v>
      </c>
      <c r="ALP16" s="712" t="s">
        <v>1636</v>
      </c>
      <c r="ALQ16" s="714">
        <v>12</v>
      </c>
      <c r="ALR16" s="715">
        <v>4</v>
      </c>
      <c r="ALS16" s="715">
        <v>4</v>
      </c>
      <c r="ALT16" s="715">
        <v>13</v>
      </c>
      <c r="ALU16" s="715">
        <v>13</v>
      </c>
      <c r="ALV16" s="715">
        <v>31</v>
      </c>
      <c r="ALW16" s="733">
        <v>30</v>
      </c>
      <c r="ALX16" s="981">
        <v>0.17842539588134712</v>
      </c>
      <c r="ALY16" s="715">
        <v>71</v>
      </c>
      <c r="ALZ16" s="731">
        <v>5.947513196044904E-2</v>
      </c>
      <c r="AMA16" s="715">
        <v>60</v>
      </c>
      <c r="AMB16" s="731">
        <v>5.947513196044904E-2</v>
      </c>
      <c r="AMC16" s="715">
        <v>61</v>
      </c>
      <c r="AMD16" s="731">
        <v>0.19329417887145936</v>
      </c>
      <c r="AME16" s="715">
        <v>58</v>
      </c>
      <c r="AMF16" s="715">
        <v>0.19329417887145936</v>
      </c>
      <c r="AMG16" s="715">
        <v>50</v>
      </c>
      <c r="AMH16" s="731">
        <v>0.46093227269348003</v>
      </c>
      <c r="AMI16" s="715">
        <v>36</v>
      </c>
      <c r="AMJ16" s="731">
        <v>0.44606348970336779</v>
      </c>
      <c r="AMK16" s="715">
        <v>42</v>
      </c>
      <c r="AML16" s="982">
        <v>69</v>
      </c>
      <c r="AMM16" s="699">
        <v>1</v>
      </c>
      <c r="AMN16" s="699">
        <v>0</v>
      </c>
      <c r="AMO16" s="716">
        <v>1.025946026317746</v>
      </c>
      <c r="AMP16" s="715">
        <v>13</v>
      </c>
      <c r="AMQ16" s="712">
        <v>1.486878299011226E-2</v>
      </c>
      <c r="AMR16" s="715">
        <v>26</v>
      </c>
      <c r="AMS16" s="712">
        <v>0</v>
      </c>
      <c r="AMT16" s="733">
        <v>27</v>
      </c>
      <c r="AMU16" s="982">
        <v>7</v>
      </c>
      <c r="AMV16" s="731">
        <v>0.10408148093078581</v>
      </c>
      <c r="AMW16" s="715">
        <v>25</v>
      </c>
      <c r="AMX16" s="716" t="s">
        <v>106</v>
      </c>
      <c r="AMY16" s="712" t="s">
        <v>107</v>
      </c>
      <c r="AMZ16" s="715">
        <v>4</v>
      </c>
      <c r="ANA16" s="715">
        <v>2</v>
      </c>
      <c r="ANB16" s="715">
        <v>6</v>
      </c>
      <c r="ANC16" s="715">
        <v>21</v>
      </c>
      <c r="AND16" s="1201" t="s">
        <v>1632</v>
      </c>
      <c r="ANE16" s="1202" t="s">
        <v>1632</v>
      </c>
      <c r="ANF16" s="1202" t="s">
        <v>1632</v>
      </c>
      <c r="ANG16" s="1202" t="s">
        <v>1625</v>
      </c>
      <c r="ANH16" s="725">
        <v>5</v>
      </c>
      <c r="ANI16" s="725">
        <v>5</v>
      </c>
      <c r="ANJ16" s="725">
        <v>5</v>
      </c>
      <c r="ANK16" s="725">
        <v>0</v>
      </c>
      <c r="ANL16" s="1303">
        <f t="shared" ref="ANL16:ANL79" si="42">SUM(ANH16:ANK16)</f>
        <v>15</v>
      </c>
      <c r="ANM16" s="1303">
        <f t="shared" ref="ANM16:ANM79" si="43">IFERROR(RANK(ANL16,ANL$15:ANL$91,0),"-")</f>
        <v>39</v>
      </c>
      <c r="ANN16" s="983" t="s">
        <v>1632</v>
      </c>
      <c r="ANO16" s="725" t="s">
        <v>1632</v>
      </c>
      <c r="ANP16" s="725" t="s">
        <v>1632</v>
      </c>
      <c r="ANQ16" s="725" t="s">
        <v>1632</v>
      </c>
      <c r="ANR16" s="725">
        <v>5</v>
      </c>
      <c r="ANS16" s="725">
        <v>5</v>
      </c>
      <c r="ANT16" s="725">
        <v>5</v>
      </c>
      <c r="ANU16" s="725">
        <v>5</v>
      </c>
      <c r="ANV16" s="715">
        <f t="shared" ref="ANV16:ANV79" si="44">SUM(ANR16:ANU16)</f>
        <v>20</v>
      </c>
      <c r="ANW16" s="715">
        <f t="shared" ref="ANW16:ANW79" si="45">IFERROR(RANK(ANV16,ANV$15:ANV$91,0),"-")</f>
        <v>1</v>
      </c>
      <c r="ANX16" s="1088">
        <v>404</v>
      </c>
      <c r="ANY16" s="715">
        <v>35739</v>
      </c>
      <c r="ANZ16" s="1089">
        <v>15.251999999999999</v>
      </c>
      <c r="AOA16" s="715">
        <v>30</v>
      </c>
      <c r="AOB16" s="1089">
        <v>1.9</v>
      </c>
      <c r="AOC16" s="1188">
        <f t="shared" ref="AOC16:AOC79" si="46">RANK(AOB16,$AOB$15:$AOB$91)</f>
        <v>58</v>
      </c>
      <c r="AOD16" s="1089">
        <v>45.28</v>
      </c>
      <c r="AOE16" s="1188">
        <f t="shared" ref="AOE16:AOE79" si="47">RANK(AOD16,$AOD$15:$AOD$91)</f>
        <v>39</v>
      </c>
      <c r="AOF16" s="699">
        <v>97</v>
      </c>
      <c r="AOG16" s="985">
        <v>1.4422719500408892</v>
      </c>
      <c r="AOH16" s="1188">
        <v>36</v>
      </c>
      <c r="AOI16" s="699">
        <v>23</v>
      </c>
      <c r="AOJ16" s="985">
        <v>0.34198200877258195</v>
      </c>
      <c r="AOK16" s="1188">
        <v>40</v>
      </c>
      <c r="AOL16" s="699">
        <v>16</v>
      </c>
      <c r="AOM16" s="985">
        <v>0.23790052784179616</v>
      </c>
      <c r="AON16" s="1188">
        <v>55</v>
      </c>
      <c r="AOO16" s="699">
        <v>29</v>
      </c>
      <c r="AOP16" s="985">
        <v>0.43119470671325549</v>
      </c>
      <c r="AOQ16" s="1188">
        <v>25</v>
      </c>
      <c r="AOR16" s="983" t="s">
        <v>1632</v>
      </c>
      <c r="AOS16" s="725" t="s">
        <v>1625</v>
      </c>
      <c r="AOT16" s="725" t="s">
        <v>1625</v>
      </c>
      <c r="AOU16" s="725" t="s">
        <v>1625</v>
      </c>
      <c r="AOV16" s="725">
        <v>5</v>
      </c>
      <c r="AOW16" s="725">
        <v>0</v>
      </c>
      <c r="AOX16" s="725">
        <v>0</v>
      </c>
      <c r="AOY16" s="725">
        <v>0</v>
      </c>
      <c r="AOZ16" s="715">
        <f t="shared" ref="AOZ16:AOZ79" si="48">SUM(AOV16:AOY16)</f>
        <v>5</v>
      </c>
      <c r="APA16" s="715">
        <f t="shared" ref="APA16:APA79" si="49">IFERROR(RANK(AOZ16,AOZ$15:AOZ$91,0),"-")</f>
        <v>10</v>
      </c>
      <c r="APB16" s="1993" t="s">
        <v>1632</v>
      </c>
      <c r="APC16" s="1994" t="s">
        <v>1632</v>
      </c>
      <c r="APD16" s="1994" t="s">
        <v>1632</v>
      </c>
      <c r="APE16" s="1994" t="s">
        <v>1632</v>
      </c>
      <c r="APF16" s="1995">
        <v>5</v>
      </c>
      <c r="APG16" s="1995">
        <v>5</v>
      </c>
      <c r="APH16" s="1995">
        <v>5</v>
      </c>
      <c r="API16" s="1995">
        <v>5</v>
      </c>
      <c r="APJ16" s="715">
        <f t="shared" ref="APJ16:APJ79" si="50">SUM(APF16:API16)</f>
        <v>20</v>
      </c>
      <c r="APK16" s="715">
        <f t="shared" ref="APK16:APK79" si="51">IFERROR(RANK(APJ16,APJ$15:APJ$91,0),"-")</f>
        <v>1</v>
      </c>
      <c r="APL16" s="715">
        <v>1</v>
      </c>
      <c r="APM16" s="725">
        <v>0.14942769193987029</v>
      </c>
      <c r="APN16" s="715">
        <v>15</v>
      </c>
      <c r="APO16" s="715">
        <v>24</v>
      </c>
      <c r="APP16" s="725">
        <v>3.5862646065568868</v>
      </c>
      <c r="APQ16" s="715">
        <v>9</v>
      </c>
      <c r="APR16" s="1169">
        <v>24</v>
      </c>
      <c r="APS16" s="1168">
        <v>5760</v>
      </c>
      <c r="APT16" s="1168">
        <v>46080</v>
      </c>
      <c r="APU16" s="989">
        <v>240</v>
      </c>
      <c r="APV16" s="989">
        <v>1920</v>
      </c>
      <c r="APW16" s="989">
        <v>68.856280445892239</v>
      </c>
      <c r="APX16" s="989">
        <v>20</v>
      </c>
      <c r="APY16" s="989">
        <v>12</v>
      </c>
      <c r="APZ16" s="989">
        <v>288</v>
      </c>
      <c r="AQA16" s="989">
        <v>2304</v>
      </c>
      <c r="AQB16" s="989">
        <v>24</v>
      </c>
      <c r="AQC16" s="989">
        <v>192</v>
      </c>
      <c r="AQD16" s="1099">
        <v>3.4428140222946118</v>
      </c>
      <c r="AQE16" s="989">
        <v>46</v>
      </c>
      <c r="AQF16" s="989">
        <v>36</v>
      </c>
      <c r="AQG16" s="989">
        <v>6048</v>
      </c>
      <c r="AQH16" s="989">
        <v>48384</v>
      </c>
      <c r="AQI16" s="989">
        <v>264</v>
      </c>
      <c r="AQJ16" s="989">
        <v>2112</v>
      </c>
      <c r="AQK16" s="989">
        <v>72.299094468186837</v>
      </c>
      <c r="AQL16" s="729">
        <v>26</v>
      </c>
      <c r="AQM16" s="987"/>
      <c r="AQQ16" s="715">
        <v>8596</v>
      </c>
      <c r="AQR16" s="715">
        <v>7471</v>
      </c>
      <c r="AQS16" s="989">
        <v>443</v>
      </c>
      <c r="AQT16" s="1099">
        <v>5.9295944318029719</v>
      </c>
      <c r="AQU16" s="989">
        <f t="shared" ref="AQU16:AQU79" si="52">RANK(AQT16,AQT$15:AQT$91,1)</f>
        <v>17</v>
      </c>
      <c r="AQV16" s="989">
        <v>116</v>
      </c>
      <c r="AQW16" s="989">
        <v>26.185101580135438</v>
      </c>
      <c r="AQX16" s="1099">
        <v>3.7844827586206895</v>
      </c>
      <c r="AQY16" s="989">
        <f t="shared" ref="AQY16:AQY79" si="53">IFERROR(RANK(AQX16,AQX$15:AQX$90,0),"-")</f>
        <v>19</v>
      </c>
      <c r="AQZ16" s="989">
        <v>62</v>
      </c>
      <c r="ARA16" s="989">
        <v>505</v>
      </c>
      <c r="ARB16" s="989">
        <v>12.277227722772277</v>
      </c>
      <c r="ARC16" s="989">
        <f t="shared" ref="ARC16:ARC79" si="54">RANK(ARB16,ARB$15:ARB$91,0)</f>
        <v>46</v>
      </c>
      <c r="ARD16" s="1668">
        <v>2.5020746887966805</v>
      </c>
      <c r="ARE16" s="1667">
        <f t="shared" ref="ARE16:ARE79" si="55">RANK(ARD16,ARD$15:ARD$91,0)</f>
        <v>21</v>
      </c>
      <c r="ARF16" s="1168">
        <v>85</v>
      </c>
      <c r="ARG16" s="1099">
        <v>15.294117647058824</v>
      </c>
      <c r="ARH16" s="989">
        <f t="shared" ref="ARH16:ARH79" si="56">RANK(ARG16,ARG$15:ARG$91,1)</f>
        <v>40</v>
      </c>
      <c r="ARI16" s="715">
        <v>303</v>
      </c>
      <c r="ARJ16" s="985">
        <v>18.481848184818482</v>
      </c>
      <c r="ARK16" s="699">
        <f t="shared" ref="ARK16:ARK79" si="57">RANK(ARJ16,ARJ$15:ARJ$91,1)</f>
        <v>30</v>
      </c>
      <c r="ARL16" s="989">
        <v>207</v>
      </c>
      <c r="ARM16" s="715">
        <v>27</v>
      </c>
      <c r="ARN16" s="985">
        <v>13.043478260869565</v>
      </c>
      <c r="ARO16" s="699">
        <f t="shared" ref="ARO16:ARO79" si="58">RANK(ARN16,ARN$15:ARN$91,1)</f>
        <v>9</v>
      </c>
      <c r="ARP16" s="707">
        <v>2782</v>
      </c>
      <c r="ARQ16" s="1881">
        <v>0</v>
      </c>
      <c r="ARR16" s="719">
        <v>0</v>
      </c>
      <c r="ARS16" s="979">
        <f>IFERROR(RANK(ARR16,ARR$15:ARR$91,0),"-")</f>
        <v>34</v>
      </c>
      <c r="ART16" s="715">
        <v>56</v>
      </c>
      <c r="ARU16" s="699">
        <f t="shared" ref="ARS16:ARU79" si="59">RANK(ART16,ART$15:ART$91,0)</f>
        <v>32</v>
      </c>
      <c r="ARV16" s="715">
        <v>37010</v>
      </c>
      <c r="ARW16" s="715">
        <v>18460</v>
      </c>
      <c r="ARX16" s="985">
        <v>49.878411240205352</v>
      </c>
      <c r="ARY16" s="699">
        <f t="shared" ref="ARY16:ARY79" si="60">IFERROR(RANK(ARX16,ARX$15:ARX$91,0),"-")</f>
        <v>8</v>
      </c>
      <c r="ARZ16" s="715">
        <v>33030</v>
      </c>
      <c r="ASA16" s="715">
        <v>880</v>
      </c>
      <c r="ASB16" s="712">
        <v>2.6642446260974872</v>
      </c>
      <c r="ASC16" s="699">
        <f t="shared" ref="ASC16:ASC79" si="61">IFERROR(RANK(ASB16,ASB$15:ASB$91,0),"-")</f>
        <v>9</v>
      </c>
      <c r="ASD16" s="712">
        <v>42.539388322520857</v>
      </c>
      <c r="ASE16" s="712">
        <v>20.852641334569043</v>
      </c>
      <c r="ASF16" s="712">
        <v>16.589434661723818</v>
      </c>
      <c r="ASG16" s="712">
        <v>4.5412418906394807</v>
      </c>
      <c r="ASH16" s="712">
        <v>6.2094531974050042</v>
      </c>
      <c r="ASI16" s="712">
        <v>4.5412418906394807</v>
      </c>
      <c r="ASJ16" s="712">
        <v>3.5217794253938832</v>
      </c>
      <c r="ASK16" s="712">
        <v>0.46339202965708987</v>
      </c>
      <c r="ASL16" s="712">
        <v>0.74142724745134381</v>
      </c>
      <c r="ASM16" s="715">
        <v>459</v>
      </c>
      <c r="ASN16" s="715">
        <v>225</v>
      </c>
      <c r="ASO16" s="715">
        <v>179</v>
      </c>
      <c r="ASP16" s="715">
        <v>49</v>
      </c>
      <c r="ASQ16" s="715">
        <v>67</v>
      </c>
      <c r="ASR16" s="715">
        <v>49</v>
      </c>
      <c r="ASS16" s="715">
        <v>38</v>
      </c>
      <c r="AST16" s="715">
        <v>5</v>
      </c>
      <c r="ASU16" s="715">
        <v>8</v>
      </c>
      <c r="ASV16" s="715">
        <v>1079</v>
      </c>
      <c r="ASW16" s="712">
        <v>32.692307692307693</v>
      </c>
      <c r="ASX16" s="712">
        <v>13.076923076923078</v>
      </c>
      <c r="ASY16" s="712">
        <v>12.692307692307692</v>
      </c>
      <c r="ASZ16" s="712">
        <v>8.8461538461538467</v>
      </c>
      <c r="ATA16" s="712">
        <v>7.115384615384615</v>
      </c>
      <c r="ATB16" s="712">
        <v>5.9615384615384617</v>
      </c>
      <c r="ATC16" s="712">
        <v>10</v>
      </c>
      <c r="ATD16" s="712">
        <v>4.8076923076923084</v>
      </c>
      <c r="ATE16" s="712">
        <v>4.8076923076923084</v>
      </c>
      <c r="ATF16" s="715">
        <v>170</v>
      </c>
      <c r="ATG16" s="715">
        <v>68</v>
      </c>
      <c r="ATH16" s="715">
        <v>66</v>
      </c>
      <c r="ATI16" s="715">
        <v>46</v>
      </c>
      <c r="ATJ16" s="715">
        <v>37</v>
      </c>
      <c r="ATK16" s="715">
        <v>31</v>
      </c>
      <c r="ATL16" s="715">
        <v>52</v>
      </c>
      <c r="ATM16" s="715">
        <v>25</v>
      </c>
      <c r="ATN16" s="715">
        <v>25</v>
      </c>
      <c r="ATO16" s="715">
        <v>520</v>
      </c>
      <c r="ATP16" s="712">
        <v>41.509433962264154</v>
      </c>
      <c r="ATQ16" s="712">
        <v>13.20754716981132</v>
      </c>
      <c r="ATR16" s="712">
        <v>9.433962264150944</v>
      </c>
      <c r="ATS16" s="712">
        <v>7.5471698113207548</v>
      </c>
      <c r="ATT16" s="712">
        <v>11.320754716981133</v>
      </c>
      <c r="ATU16" s="712">
        <v>9.433962264150944</v>
      </c>
      <c r="ATV16" s="712">
        <v>5.6603773584905666</v>
      </c>
      <c r="ATW16" s="712">
        <v>0</v>
      </c>
      <c r="ATX16" s="712">
        <v>1.8867924528301887</v>
      </c>
      <c r="ATY16" s="715">
        <v>22</v>
      </c>
      <c r="ATZ16" s="715">
        <v>7</v>
      </c>
      <c r="AUA16" s="715">
        <v>5</v>
      </c>
      <c r="AUB16" s="715">
        <v>4</v>
      </c>
      <c r="AUC16" s="715">
        <v>6</v>
      </c>
      <c r="AUD16" s="715">
        <v>5</v>
      </c>
      <c r="AUE16" s="715">
        <v>3</v>
      </c>
      <c r="AUF16" s="715">
        <v>0</v>
      </c>
      <c r="AUG16" s="715">
        <v>1</v>
      </c>
      <c r="AUH16" s="715">
        <v>53</v>
      </c>
      <c r="AUI16" s="712" t="s">
        <v>1624</v>
      </c>
      <c r="AUJ16" s="712" t="s">
        <v>1623</v>
      </c>
      <c r="AUK16" s="709">
        <v>5</v>
      </c>
      <c r="AUL16" s="978">
        <v>24</v>
      </c>
      <c r="AUM16" s="703" t="s">
        <v>1625</v>
      </c>
      <c r="AUN16" s="703" t="s">
        <v>1625</v>
      </c>
      <c r="AUO16" s="703" t="s">
        <v>1632</v>
      </c>
      <c r="AUP16" s="701" t="s">
        <v>1625</v>
      </c>
      <c r="AUQ16" s="712" t="s">
        <v>8350</v>
      </c>
      <c r="AUR16" s="712" t="s">
        <v>1627</v>
      </c>
      <c r="AUS16" s="712" t="s">
        <v>1623</v>
      </c>
      <c r="AUT16" s="712" t="s">
        <v>1627</v>
      </c>
      <c r="AUU16" s="712" t="s">
        <v>1625</v>
      </c>
      <c r="AUV16" s="712" t="s">
        <v>1628</v>
      </c>
      <c r="AUW16" s="3968" t="s">
        <v>1641</v>
      </c>
      <c r="AUX16" s="712" t="s">
        <v>5405</v>
      </c>
      <c r="AUY16" s="712" t="s">
        <v>1643</v>
      </c>
      <c r="AUZ16" s="699">
        <v>483</v>
      </c>
      <c r="AVA16" s="699">
        <v>25</v>
      </c>
      <c r="AVB16" s="985">
        <v>5.0999999999999996</v>
      </c>
      <c r="AVC16" s="699">
        <v>11</v>
      </c>
      <c r="AVD16" s="712">
        <v>0.16355661289123485</v>
      </c>
      <c r="AVE16" s="699">
        <f t="shared" ref="AVE16:AVE79" si="62">RANK(AVD16,AVD$15:AVD$91,0)</f>
        <v>11</v>
      </c>
      <c r="AVF16" s="712">
        <v>20</v>
      </c>
      <c r="AVG16" s="978">
        <v>1</v>
      </c>
      <c r="AVH16" s="712" t="s">
        <v>1632</v>
      </c>
      <c r="AVI16" s="712" t="s">
        <v>1632</v>
      </c>
      <c r="AVJ16" s="712" t="s">
        <v>1632</v>
      </c>
      <c r="AVK16" s="712" t="s">
        <v>1632</v>
      </c>
      <c r="AVL16" s="716">
        <v>4.2</v>
      </c>
      <c r="AVM16" s="699">
        <f t="shared" ref="AVM16:AVM79" si="63">RANK(AVL16,AVL$15:AVL$91,0)</f>
        <v>58</v>
      </c>
      <c r="AVN16" s="715">
        <v>10</v>
      </c>
      <c r="AVO16" s="712">
        <v>3.8</v>
      </c>
      <c r="AVP16" s="699">
        <f t="shared" ref="AVP16:AVP79" si="64">RANK(AVO16,AVO$15:AVO$91,0)</f>
        <v>34</v>
      </c>
      <c r="AVQ16" s="715">
        <v>9</v>
      </c>
      <c r="AVR16" s="712">
        <v>0</v>
      </c>
      <c r="AVS16" s="699">
        <f t="shared" ref="AVS16:AVS79" si="65">RANK(AVR16,AVR$15:AVR$91,0)</f>
        <v>14</v>
      </c>
      <c r="AVT16" s="715">
        <v>0</v>
      </c>
      <c r="AVU16" s="712">
        <v>1.7</v>
      </c>
      <c r="AVV16" s="699">
        <f t="shared" ref="AVV16:AVV79" si="66">RANK(AVU16,AVU$15:AVU$91,0)</f>
        <v>27</v>
      </c>
      <c r="AVW16" s="715">
        <v>4</v>
      </c>
      <c r="AVX16" s="712">
        <v>0.8</v>
      </c>
      <c r="AVY16" s="733">
        <v>2</v>
      </c>
      <c r="AVZ16" s="716">
        <v>6.3</v>
      </c>
      <c r="AWA16" s="699">
        <f t="shared" ref="AWA16:AWA79" si="67">RANK(AVZ16,AVZ$15:AVZ$91,0)</f>
        <v>13</v>
      </c>
      <c r="AWB16" s="715">
        <v>15</v>
      </c>
      <c r="AWC16" s="712">
        <v>2.1</v>
      </c>
      <c r="AWD16" s="699">
        <f t="shared" ref="AWD16:AWD79" si="68">RANK(AWC16,AWC$15:AWC$91,0)</f>
        <v>4</v>
      </c>
      <c r="AWE16" s="715">
        <v>5</v>
      </c>
      <c r="AWF16" s="712">
        <v>8.9</v>
      </c>
      <c r="AWG16" s="699">
        <f t="shared" ref="AWG16:AWG79" si="69">RANK(AWF16,AWF$15:AWF$91,0)</f>
        <v>50</v>
      </c>
      <c r="AWH16" s="715">
        <v>21</v>
      </c>
      <c r="AWI16" s="714">
        <v>747</v>
      </c>
      <c r="AWJ16" s="715">
        <v>686</v>
      </c>
      <c r="AWK16" s="715">
        <v>20</v>
      </c>
      <c r="AWL16" s="715">
        <v>87</v>
      </c>
      <c r="AWM16" s="715">
        <v>98</v>
      </c>
      <c r="AWN16" s="715">
        <v>1638</v>
      </c>
      <c r="AWO16" s="715">
        <v>1050</v>
      </c>
      <c r="AWP16" s="715">
        <v>324</v>
      </c>
      <c r="AWQ16" s="715">
        <v>131</v>
      </c>
      <c r="AWR16" s="715">
        <v>1505</v>
      </c>
      <c r="AWS16" s="716">
        <v>0.06</v>
      </c>
      <c r="AWT16" s="699">
        <f t="shared" ref="AWT16:AWV79" si="70">IFERROR(RANK(AWS16,AWS$15:AWS$91,0),"-")</f>
        <v>62</v>
      </c>
      <c r="AWU16" s="712">
        <v>5.5E-2</v>
      </c>
      <c r="AWV16" s="699">
        <f t="shared" si="70"/>
        <v>37</v>
      </c>
      <c r="AWW16" s="712">
        <v>2E-3</v>
      </c>
      <c r="AWX16" s="699">
        <f t="shared" si="3"/>
        <v>20</v>
      </c>
      <c r="AWY16" s="712">
        <v>7.0000000000000001E-3</v>
      </c>
      <c r="AWZ16" s="699">
        <f t="shared" ref="AWZ16:AWZ79" si="71">IFERROR(RANK(AWY16,AWY$15:AWY$91,0),"-")</f>
        <v>29</v>
      </c>
      <c r="AXA16" s="712">
        <v>0</v>
      </c>
      <c r="AXB16" s="712">
        <v>0.13200000000000001</v>
      </c>
      <c r="AXC16" s="712">
        <v>8.5000000000000006E-2</v>
      </c>
      <c r="AXD16" s="699">
        <f t="shared" si="4"/>
        <v>4</v>
      </c>
      <c r="AXE16" s="712">
        <v>2.5999999999999999E-2</v>
      </c>
      <c r="AXF16" s="699">
        <f t="shared" si="5"/>
        <v>46</v>
      </c>
      <c r="AXG16" s="712">
        <v>1.0999999999999999E-2</v>
      </c>
      <c r="AXH16" s="699">
        <f t="shared" si="6"/>
        <v>4</v>
      </c>
      <c r="AXI16" s="712">
        <v>0.121</v>
      </c>
      <c r="AXK16" s="3969">
        <v>91.438658428949694</v>
      </c>
      <c r="AXL16" s="3970">
        <v>1133</v>
      </c>
      <c r="AXM16" s="715">
        <f t="shared" ref="AXM16:AXM79" si="72">RANK(AXK16,AXK$15:AXK$91,0)</f>
        <v>66</v>
      </c>
      <c r="AXN16" s="3969">
        <v>36.613902271163113</v>
      </c>
      <c r="AXO16" s="3970">
        <v>1453</v>
      </c>
      <c r="AXP16" s="715">
        <f t="shared" ref="AXP16:AXP79" si="73">RANK(AXN16,AXN$15:AXN$91,0)</f>
        <v>66</v>
      </c>
      <c r="AXQ16" s="2024">
        <v>67151</v>
      </c>
      <c r="AXR16" s="2024">
        <v>67205</v>
      </c>
      <c r="AXS16" s="3029">
        <v>8.0351164347888471E-2</v>
      </c>
      <c r="AXT16" s="2024" t="s">
        <v>8059</v>
      </c>
      <c r="AXU16" s="2024">
        <v>13048</v>
      </c>
      <c r="AXV16" s="2024">
        <v>12690</v>
      </c>
      <c r="AXW16" s="3029">
        <v>2.821118991331744</v>
      </c>
      <c r="AXX16" s="2024" t="s">
        <v>8059</v>
      </c>
      <c r="AXY16" s="3029">
        <v>19.430834983842384</v>
      </c>
      <c r="AXZ16" s="3029">
        <v>18.882523621754334</v>
      </c>
      <c r="AYA16" s="3029">
        <v>-0.5483113620880502</v>
      </c>
      <c r="AYB16" s="2024" t="s">
        <v>1632</v>
      </c>
      <c r="AYC16" s="2123">
        <v>23004</v>
      </c>
      <c r="AYD16" s="2024">
        <v>22036</v>
      </c>
      <c r="AYE16" s="3029">
        <v>4.3928117625703322</v>
      </c>
      <c r="AYF16" s="2024" t="s">
        <v>8056</v>
      </c>
      <c r="AYG16" s="2024">
        <v>12456</v>
      </c>
      <c r="AYH16" s="2024">
        <v>11427</v>
      </c>
      <c r="AYI16" s="3029">
        <v>9.0049881858755612</v>
      </c>
      <c r="AYJ16" s="2024" t="s">
        <v>8058</v>
      </c>
      <c r="AYK16" s="2024">
        <v>313152</v>
      </c>
      <c r="AYL16" s="2024">
        <v>306306</v>
      </c>
      <c r="AYM16" s="3029">
        <v>2.2350198820787028</v>
      </c>
      <c r="AYN16" s="2024" t="s">
        <v>8059</v>
      </c>
      <c r="AYO16" s="2024">
        <v>1367540000</v>
      </c>
      <c r="AYP16" s="2024">
        <v>1481700897</v>
      </c>
      <c r="AYQ16" s="3029">
        <v>7.7047194363681371</v>
      </c>
      <c r="AYR16" s="2024" t="s">
        <v>8058</v>
      </c>
      <c r="AYS16" s="2024">
        <v>884520000</v>
      </c>
      <c r="AYT16" s="2024">
        <v>840133776</v>
      </c>
      <c r="AYU16" s="3029">
        <v>5.2832328931386741</v>
      </c>
      <c r="AYV16" s="2024" t="s">
        <v>8056</v>
      </c>
      <c r="AYW16" s="2024">
        <v>384250000</v>
      </c>
      <c r="AYX16" s="2024">
        <v>548380072</v>
      </c>
      <c r="AYY16" s="3029">
        <v>29.929984764289543</v>
      </c>
      <c r="AYZ16" s="2024" t="s">
        <v>8057</v>
      </c>
      <c r="AZA16" s="2024">
        <v>4540000</v>
      </c>
      <c r="AZB16" s="2024">
        <v>4525455</v>
      </c>
      <c r="AZC16" s="3029">
        <v>0.32140414610243795</v>
      </c>
      <c r="AZD16" s="2024" t="s">
        <v>8059</v>
      </c>
      <c r="AZE16" s="2024">
        <v>87870000</v>
      </c>
      <c r="AZF16" s="2024">
        <v>83173840</v>
      </c>
      <c r="AZG16" s="3029">
        <v>5.6461983719881204</v>
      </c>
      <c r="AZH16" s="2024" t="s">
        <v>8056</v>
      </c>
      <c r="AZI16" s="2024">
        <v>4010000</v>
      </c>
      <c r="AZJ16" s="2024">
        <v>3869959</v>
      </c>
      <c r="AZK16" s="3029">
        <v>3.6186688282744228</v>
      </c>
      <c r="AZL16" s="2024" t="s">
        <v>8056</v>
      </c>
      <c r="AZM16" s="2024">
        <v>700000</v>
      </c>
      <c r="AZN16" s="2024">
        <v>620345</v>
      </c>
      <c r="AZO16" s="3029">
        <v>12.840435564081275</v>
      </c>
      <c r="AZP16" s="2024" t="s">
        <v>8057</v>
      </c>
      <c r="AZQ16" s="2024">
        <v>0</v>
      </c>
      <c r="AZR16" s="2024">
        <v>0</v>
      </c>
      <c r="AZS16" s="3029" t="s">
        <v>31</v>
      </c>
      <c r="AZT16" s="2024" t="s">
        <v>31</v>
      </c>
      <c r="AZU16" s="2024">
        <v>1650000</v>
      </c>
      <c r="AZV16" s="2024">
        <v>997450</v>
      </c>
      <c r="AZW16" s="3029">
        <v>65.421825655421316</v>
      </c>
      <c r="AZX16" s="2024" t="s">
        <v>8057</v>
      </c>
      <c r="AZY16" s="2123">
        <v>6468318000</v>
      </c>
      <c r="AZZ16" s="2024">
        <v>6174992297</v>
      </c>
      <c r="BAA16" s="3029">
        <v>4.7502197394239118</v>
      </c>
      <c r="BAB16" s="2024" t="s">
        <v>8056</v>
      </c>
      <c r="BAC16" s="2024">
        <v>2638087000</v>
      </c>
      <c r="BAD16" s="2024">
        <v>2442885814</v>
      </c>
      <c r="BAE16" s="3029">
        <v>7.9905980411084414</v>
      </c>
      <c r="BAF16" s="2024" t="s">
        <v>8058</v>
      </c>
      <c r="BAG16" s="2024">
        <v>11105800000</v>
      </c>
      <c r="BAH16" s="2024">
        <v>10577610276</v>
      </c>
      <c r="BAI16" s="3029">
        <v>4.9934693207447083</v>
      </c>
      <c r="BAJ16" s="2024" t="s">
        <v>8056</v>
      </c>
      <c r="BAK16" s="2123">
        <v>3264796000</v>
      </c>
      <c r="BAL16" s="2024">
        <v>3031989934</v>
      </c>
      <c r="BAM16" s="3029">
        <v>7.6783258212492598</v>
      </c>
      <c r="BAN16" s="2024" t="s">
        <v>8058</v>
      </c>
      <c r="BAO16" s="2024">
        <v>450515000</v>
      </c>
      <c r="BAP16" s="2024">
        <v>401084949</v>
      </c>
      <c r="BAQ16" s="3029">
        <v>12.324085240107081</v>
      </c>
      <c r="BAR16" s="2024" t="s">
        <v>8057</v>
      </c>
      <c r="BAS16" s="2024">
        <v>2329954000</v>
      </c>
      <c r="BAT16" s="2024">
        <v>2308789984</v>
      </c>
      <c r="BAU16" s="3029">
        <v>0.91667133635660036</v>
      </c>
      <c r="BAV16" s="2024" t="s">
        <v>8059</v>
      </c>
      <c r="BAW16" s="2024">
        <v>423053000</v>
      </c>
      <c r="BAX16" s="2024">
        <v>432203591</v>
      </c>
      <c r="BAY16" s="3029">
        <v>2.1171945792555817</v>
      </c>
      <c r="BAZ16" s="2024" t="s">
        <v>8059</v>
      </c>
      <c r="BBA16" s="2024">
        <v>0</v>
      </c>
      <c r="BBB16" s="2024">
        <v>744372</v>
      </c>
      <c r="BBC16" s="3029">
        <v>100</v>
      </c>
      <c r="BBD16" s="2024" t="s">
        <v>8057</v>
      </c>
      <c r="BBE16" s="2123">
        <v>1276623000</v>
      </c>
      <c r="BBF16" s="2024">
        <v>1189134762</v>
      </c>
      <c r="BBG16" s="3029">
        <v>7.3573021995298404</v>
      </c>
      <c r="BBH16" s="2024" t="s">
        <v>8058</v>
      </c>
      <c r="BBI16" s="2024">
        <v>307632000</v>
      </c>
      <c r="BBJ16" s="2024">
        <v>291893679</v>
      </c>
      <c r="BBK16" s="3029">
        <v>5.3917991831539496</v>
      </c>
      <c r="BBL16" s="2024" t="s">
        <v>8056</v>
      </c>
      <c r="BBM16" s="2024">
        <v>1053832000</v>
      </c>
      <c r="BBN16" s="2024">
        <v>961857373</v>
      </c>
      <c r="BBO16" s="3029">
        <v>9.5621897364194695</v>
      </c>
      <c r="BBP16" s="2024" t="s">
        <v>8058</v>
      </c>
      <c r="BBQ16" s="2123">
        <v>2333967000</v>
      </c>
      <c r="BBR16" s="2024">
        <v>2252979698</v>
      </c>
      <c r="BBS16" s="3029">
        <v>3.5946751793588589</v>
      </c>
      <c r="BBT16" s="2024" t="s">
        <v>8056</v>
      </c>
      <c r="BBU16" s="2024">
        <v>119803000</v>
      </c>
      <c r="BBV16" s="2024">
        <v>106410137</v>
      </c>
      <c r="BBW16" s="3029">
        <v>12.586078147799014</v>
      </c>
      <c r="BBX16" s="2024" t="s">
        <v>8057</v>
      </c>
      <c r="BBY16" s="2024">
        <v>710233000</v>
      </c>
      <c r="BBZ16" s="2024">
        <v>730695059</v>
      </c>
      <c r="BCA16" s="3029">
        <v>2.8003554626472464</v>
      </c>
      <c r="BCB16" s="2024" t="s">
        <v>8059</v>
      </c>
      <c r="BCC16" s="2024">
        <v>287687000</v>
      </c>
      <c r="BCD16" s="2024">
        <v>270687882</v>
      </c>
      <c r="BCE16" s="3029">
        <v>6.2799700800791669</v>
      </c>
      <c r="BCF16" s="2024" t="s">
        <v>8058</v>
      </c>
      <c r="BCG16" s="2024">
        <v>85858000</v>
      </c>
      <c r="BCH16" s="2024">
        <v>95170406</v>
      </c>
      <c r="BCI16" s="3029">
        <v>9.7849808479329283</v>
      </c>
      <c r="BCJ16" s="2024" t="s">
        <v>8058</v>
      </c>
      <c r="BCK16" s="2024">
        <v>2577757000</v>
      </c>
      <c r="BCL16" s="2024">
        <v>2407907231</v>
      </c>
      <c r="BCM16" s="3029">
        <v>7.0538335868305779</v>
      </c>
      <c r="BCN16" s="2024" t="s">
        <v>8058</v>
      </c>
      <c r="BCO16" s="2024">
        <v>899572000</v>
      </c>
      <c r="BCP16" s="2024">
        <v>787228266</v>
      </c>
      <c r="BCQ16" s="3029">
        <v>14.270795251145117</v>
      </c>
      <c r="BCR16" s="2024" t="s">
        <v>8057</v>
      </c>
      <c r="BCS16" s="2024">
        <v>815904000</v>
      </c>
      <c r="BCT16" s="2024">
        <v>749734652</v>
      </c>
      <c r="BCU16" s="3029">
        <v>8.8257022432517829</v>
      </c>
      <c r="BCV16" s="2024" t="s">
        <v>8058</v>
      </c>
      <c r="BCW16" s="2024">
        <v>438258000</v>
      </c>
      <c r="BCX16" s="2024">
        <v>459788612</v>
      </c>
      <c r="BCY16" s="3029">
        <v>4.6827197190347079</v>
      </c>
      <c r="BCZ16" s="2024" t="s">
        <v>8056</v>
      </c>
      <c r="BDA16" s="2024">
        <v>94130000</v>
      </c>
      <c r="BDB16" s="2024">
        <v>74235387</v>
      </c>
      <c r="BDC16" s="3029">
        <v>26.799365914264044</v>
      </c>
      <c r="BDD16" s="2024" t="s">
        <v>8057</v>
      </c>
      <c r="BDE16" s="2024">
        <v>0</v>
      </c>
      <c r="BDF16" s="2024">
        <v>0</v>
      </c>
      <c r="BDG16" s="3029" t="s">
        <v>31</v>
      </c>
      <c r="BDH16" s="2024" t="s">
        <v>31</v>
      </c>
      <c r="BDI16" s="2024">
        <v>23371000</v>
      </c>
      <c r="BDJ16" s="2024">
        <v>1042119</v>
      </c>
      <c r="BDK16" s="3029">
        <v>2142.6421550705822</v>
      </c>
      <c r="BDL16" s="2024" t="s">
        <v>8057</v>
      </c>
      <c r="BDM16" s="2024">
        <v>924357000</v>
      </c>
      <c r="BDN16" s="2024">
        <v>919045231</v>
      </c>
      <c r="BDO16" s="3029">
        <v>0.57796600437394829</v>
      </c>
      <c r="BDP16" s="2024" t="s">
        <v>8059</v>
      </c>
      <c r="BDQ16" s="2024">
        <v>23485000</v>
      </c>
      <c r="BDR16" s="2024">
        <v>21664400</v>
      </c>
      <c r="BDS16" s="3029">
        <v>8.4036483816768452</v>
      </c>
      <c r="BDT16" s="2024" t="s">
        <v>8058</v>
      </c>
      <c r="BDU16" s="2024">
        <v>57058000</v>
      </c>
      <c r="BDV16" s="2024">
        <v>49099285</v>
      </c>
      <c r="BDW16" s="3029">
        <v>16.209431563005452</v>
      </c>
      <c r="BDX16" s="2024" t="s">
        <v>8057</v>
      </c>
      <c r="BDY16" s="2024">
        <v>156563000</v>
      </c>
      <c r="BDZ16" s="2024">
        <v>175839253</v>
      </c>
      <c r="BEA16" s="3029">
        <v>10.962428849717639</v>
      </c>
      <c r="BEB16" s="2024" t="s">
        <v>8057</v>
      </c>
      <c r="BEC16" s="2024">
        <v>0</v>
      </c>
      <c r="BED16" s="2024">
        <v>0</v>
      </c>
      <c r="BEE16" s="3029" t="s">
        <v>31</v>
      </c>
      <c r="BEF16" s="2024" t="s">
        <v>31</v>
      </c>
      <c r="BEG16" s="2024">
        <v>109942000</v>
      </c>
      <c r="BEH16" s="2024">
        <v>98052859</v>
      </c>
      <c r="BEI16" s="3029">
        <v>12.125236450270151</v>
      </c>
      <c r="BEJ16" s="2024" t="s">
        <v>8057</v>
      </c>
      <c r="BEK16" s="2024">
        <v>300196000</v>
      </c>
      <c r="BEL16" s="2024">
        <v>197051264</v>
      </c>
      <c r="BEM16" s="3029">
        <v>52.344112849740441</v>
      </c>
      <c r="BEN16" s="2024" t="s">
        <v>8057</v>
      </c>
      <c r="BEO16" s="2024">
        <v>0</v>
      </c>
      <c r="BEP16" s="2024">
        <v>5443992</v>
      </c>
      <c r="BEQ16" s="3029">
        <v>100</v>
      </c>
      <c r="BER16" s="2024" t="s">
        <v>8057</v>
      </c>
      <c r="BES16" s="2024">
        <v>1171030000</v>
      </c>
      <c r="BET16" s="2024">
        <v>1175534543</v>
      </c>
      <c r="BEU16" s="3029">
        <v>0.38319103652236208</v>
      </c>
      <c r="BEV16" s="2024" t="s">
        <v>8059</v>
      </c>
      <c r="BEW16" s="2123">
        <v>67401</v>
      </c>
      <c r="BEX16" s="2024">
        <v>67134</v>
      </c>
      <c r="BEY16" s="3029">
        <v>0.39771203860934179</v>
      </c>
      <c r="BEZ16" s="2024" t="s">
        <v>8059</v>
      </c>
      <c r="BFA16" s="2024">
        <v>13328</v>
      </c>
      <c r="BFB16" s="2024">
        <v>12524</v>
      </c>
      <c r="BFC16" s="3029">
        <v>6.4196742254870571</v>
      </c>
      <c r="BFD16" s="2024" t="s">
        <v>8058</v>
      </c>
      <c r="BFE16" s="3029">
        <v>19.774187326597527</v>
      </c>
      <c r="BFF16" s="3029">
        <v>18.655226859713409</v>
      </c>
      <c r="BFG16" s="3029">
        <v>-1.1189604668841184</v>
      </c>
      <c r="BFH16" s="2024" t="s">
        <v>7682</v>
      </c>
      <c r="BFI16" s="2780" t="s">
        <v>1632</v>
      </c>
      <c r="BFJ16" s="1495" t="s">
        <v>1632</v>
      </c>
      <c r="BFK16" s="1495" t="s">
        <v>1632</v>
      </c>
      <c r="BFL16" s="1495" t="s">
        <v>1632</v>
      </c>
      <c r="BFM16" s="1212">
        <v>10</v>
      </c>
      <c r="BFN16" s="1212">
        <v>10</v>
      </c>
      <c r="BFO16" s="1212">
        <v>10</v>
      </c>
      <c r="BFP16" s="1212">
        <v>10</v>
      </c>
      <c r="BFQ16" s="988">
        <f t="shared" ref="BFQ16:BFQ79" si="74">SUM(BFM16:BFP16)</f>
        <v>40</v>
      </c>
      <c r="BFR16" s="988">
        <f t="shared" ref="BFR16:BFR79" si="75">IFERROR(RANK(BFQ16,BFQ$15:BFQ$91,0),"-")</f>
        <v>1</v>
      </c>
      <c r="BFS16" s="1993" t="s">
        <v>1632</v>
      </c>
      <c r="BFT16" s="1994" t="s">
        <v>1632</v>
      </c>
      <c r="BFU16" s="1994" t="s">
        <v>1632</v>
      </c>
      <c r="BFV16" s="1994" t="s">
        <v>1632</v>
      </c>
      <c r="BFW16" s="1995">
        <v>5</v>
      </c>
      <c r="BFX16" s="1995">
        <v>5</v>
      </c>
      <c r="BFY16" s="1995">
        <v>5</v>
      </c>
      <c r="BFZ16" s="1995">
        <v>5</v>
      </c>
      <c r="BGA16" s="1303">
        <f t="shared" ref="BGA16:BGA79" si="76">SUM(BFW16:BFZ16)</f>
        <v>20</v>
      </c>
      <c r="BGB16" s="1303">
        <f t="shared" ref="BGB16:BGB79" si="77">IFERROR(RANK(BGA16,BGA$15:BGA$91,0),"-")</f>
        <v>1</v>
      </c>
      <c r="BGC16" s="1993" t="s">
        <v>1625</v>
      </c>
      <c r="BGD16" s="1994" t="s">
        <v>1625</v>
      </c>
      <c r="BGE16" s="1994" t="s">
        <v>1625</v>
      </c>
      <c r="BGF16" s="1994" t="s">
        <v>1625</v>
      </c>
      <c r="BGG16" s="1995">
        <v>0</v>
      </c>
      <c r="BGH16" s="1995">
        <v>0</v>
      </c>
      <c r="BGI16" s="1995">
        <v>0</v>
      </c>
      <c r="BGJ16" s="1995">
        <v>0</v>
      </c>
      <c r="BGK16" s="1303">
        <f t="shared" ref="BGK16:BGK79" si="78">SUM(BGG16:BGJ16)</f>
        <v>0</v>
      </c>
      <c r="BGL16" s="1303">
        <f t="shared" ref="BGL16:BGL79" si="79">IFERROR(RANK(BGK16,BGK$15:BGK$91,0),"-")</f>
        <v>14</v>
      </c>
      <c r="BGM16" s="1993" t="s">
        <v>1632</v>
      </c>
      <c r="BGN16" s="1994" t="s">
        <v>1632</v>
      </c>
      <c r="BGO16" s="1994" t="s">
        <v>1632</v>
      </c>
      <c r="BGP16" s="1994" t="s">
        <v>1632</v>
      </c>
      <c r="BGQ16" s="1995">
        <v>5</v>
      </c>
      <c r="BGR16" s="1995">
        <v>5</v>
      </c>
      <c r="BGS16" s="1995">
        <v>5</v>
      </c>
      <c r="BGT16" s="1995">
        <v>5</v>
      </c>
      <c r="BGU16" s="1303">
        <f t="shared" ref="BGU16:BGU79" si="80">SUM(BGQ16:BGT16)</f>
        <v>20</v>
      </c>
      <c r="BGV16" s="1303">
        <f t="shared" ref="BGV16:BGV79" si="81">IFERROR(RANK(BGU16,BGU$15:BGU$91,0),"-")</f>
        <v>1</v>
      </c>
      <c r="BGW16" s="1993" t="s">
        <v>1632</v>
      </c>
      <c r="BGX16" s="1994" t="s">
        <v>1632</v>
      </c>
      <c r="BGY16" s="1994" t="s">
        <v>1632</v>
      </c>
      <c r="BGZ16" s="1994" t="s">
        <v>1632</v>
      </c>
      <c r="BHA16" s="1995">
        <v>5</v>
      </c>
      <c r="BHB16" s="1995">
        <v>5</v>
      </c>
      <c r="BHC16" s="1995">
        <v>5</v>
      </c>
      <c r="BHD16" s="1995">
        <v>5</v>
      </c>
      <c r="BHE16" s="1303">
        <f t="shared" ref="BHE16:BHE79" si="82">SUM(BHA16:BHD16)</f>
        <v>20</v>
      </c>
      <c r="BHF16" s="1303">
        <f t="shared" ref="BHF16:BHF79" si="83">IFERROR(RANK(BHE16,BHE$15:BHE$91,0),"-")</f>
        <v>1</v>
      </c>
      <c r="BHG16" s="1993" t="s">
        <v>1632</v>
      </c>
      <c r="BHH16" s="1994" t="s">
        <v>1632</v>
      </c>
      <c r="BHI16" s="1994" t="s">
        <v>1632</v>
      </c>
      <c r="BHJ16" s="1994" t="s">
        <v>1625</v>
      </c>
      <c r="BHK16" s="1995">
        <v>5</v>
      </c>
      <c r="BHL16" s="1995">
        <v>5</v>
      </c>
      <c r="BHM16" s="1995">
        <v>5</v>
      </c>
      <c r="BHN16" s="1995">
        <v>0</v>
      </c>
      <c r="BHO16" s="1303">
        <f t="shared" ref="BHO16:BHO79" si="84">SUM(BHK16:BHN16)</f>
        <v>15</v>
      </c>
      <c r="BHP16" s="1303">
        <f t="shared" ref="BHP16:BHP79" si="85">IFERROR(RANK(BHO16,BHO$15:BHO$91,0),"-")</f>
        <v>25</v>
      </c>
      <c r="BHQ16" s="1993" t="s">
        <v>1632</v>
      </c>
      <c r="BHR16" s="1994" t="s">
        <v>1632</v>
      </c>
      <c r="BHS16" s="1994" t="s">
        <v>1625</v>
      </c>
      <c r="BHT16" s="1994" t="s">
        <v>1625</v>
      </c>
      <c r="BHU16" s="1995">
        <v>5</v>
      </c>
      <c r="BHV16" s="1995">
        <v>5</v>
      </c>
      <c r="BHW16" s="1995">
        <v>0</v>
      </c>
      <c r="BHX16" s="1995">
        <v>0</v>
      </c>
      <c r="BHY16" s="1303">
        <f t="shared" ref="BHY16:BHY79" si="86">SUM(BHU16:BHX16)</f>
        <v>10</v>
      </c>
      <c r="BHZ16" s="1303">
        <f t="shared" ref="BHZ16:BHZ79" si="87">IFERROR(RANK(BHY16,BHY$15:BHY$91,0),"-")</f>
        <v>65</v>
      </c>
      <c r="BIA16" s="1993" t="s">
        <v>1626</v>
      </c>
      <c r="BIB16" s="1994" t="s">
        <v>1626</v>
      </c>
      <c r="BIC16" s="1994" t="s">
        <v>1626</v>
      </c>
      <c r="BID16" s="1994" t="s">
        <v>1626</v>
      </c>
      <c r="BIE16" s="1994" t="s">
        <v>1625</v>
      </c>
      <c r="BIF16" s="4112">
        <f t="shared" ref="BIF16:BIF79" si="88">COUNTIF(BIA16:BIE16,"○")</f>
        <v>4</v>
      </c>
      <c r="BIG16" s="1303">
        <f t="shared" ref="BIG16:BIG79" si="89">IFERROR(RANK(BIF16,BIF$15:BIF$91,0),"-")</f>
        <v>32</v>
      </c>
      <c r="BIH16" s="2916">
        <v>16</v>
      </c>
      <c r="BII16" s="3967">
        <v>0.2390843071037925</v>
      </c>
      <c r="BIJ16" s="1303">
        <f t="shared" ref="BIJ16:BIJ79" si="90">IFERROR(RANK(BII16,BII$15:BII$91,0),"-")</f>
        <v>60</v>
      </c>
      <c r="BIK16" s="2073">
        <v>1653</v>
      </c>
      <c r="BIL16" s="1303">
        <v>1653</v>
      </c>
      <c r="BIM16" s="1995">
        <v>100</v>
      </c>
      <c r="BIN16" s="1303">
        <f t="shared" ref="BIN16:BIN79" si="91">IFERROR(RANK(BIM16,BIM$15:BIM$91,0),"-")</f>
        <v>1</v>
      </c>
      <c r="BIO16" s="1993" t="s">
        <v>1626</v>
      </c>
      <c r="BIP16" s="1994" t="s">
        <v>1626</v>
      </c>
      <c r="BIQ16" s="1994" t="s">
        <v>1626</v>
      </c>
      <c r="BIR16" s="1994" t="s">
        <v>1626</v>
      </c>
      <c r="BIS16" s="1994" t="s">
        <v>1626</v>
      </c>
      <c r="BIT16" s="1994" t="s">
        <v>1626</v>
      </c>
      <c r="BIU16" s="1994" t="s">
        <v>1626</v>
      </c>
      <c r="BIV16" s="1994" t="s">
        <v>1626</v>
      </c>
      <c r="BIW16" s="1994" t="s">
        <v>1626</v>
      </c>
      <c r="BIX16" s="1994" t="s">
        <v>1625</v>
      </c>
      <c r="BIY16" s="3617">
        <f t="shared" ref="BIY16:BIY79" si="92">COUNTIF(BIO16:BIX16,"○")</f>
        <v>9</v>
      </c>
      <c r="BIZ16" s="2906">
        <f t="shared" ref="BIZ16:BIZ79" si="93">IFERROR(RANK(BIY16,BIY$15:BIY$91,0),"-")</f>
        <v>11</v>
      </c>
      <c r="BJA16" s="3971">
        <v>657</v>
      </c>
      <c r="BJB16" s="3972">
        <v>9.8173993604494783</v>
      </c>
      <c r="BJC16" s="3971">
        <v>657</v>
      </c>
      <c r="BJD16" s="3972">
        <v>100</v>
      </c>
      <c r="BJE16" s="3972">
        <v>1</v>
      </c>
      <c r="BJF16" s="3971">
        <v>0</v>
      </c>
      <c r="BJG16" s="3972">
        <v>0</v>
      </c>
      <c r="BJH16" s="3972">
        <v>53</v>
      </c>
      <c r="BJI16" s="3971">
        <v>0</v>
      </c>
      <c r="BJJ16" s="3972">
        <v>0</v>
      </c>
      <c r="BJK16" s="3973">
        <v>41</v>
      </c>
      <c r="BJL16" s="3971">
        <v>850</v>
      </c>
      <c r="BJM16" s="3972">
        <v>12.701353814888977</v>
      </c>
      <c r="BJN16" s="3971">
        <v>0</v>
      </c>
      <c r="BJO16" s="3972">
        <v>0</v>
      </c>
      <c r="BJP16" s="3973">
        <v>35</v>
      </c>
      <c r="BJQ16" s="3971">
        <v>78278</v>
      </c>
      <c r="BJR16" s="3972">
        <v>1169.6900869669166</v>
      </c>
      <c r="BJS16" s="3971">
        <v>286</v>
      </c>
      <c r="BJT16" s="3972">
        <v>0.36536447022151819</v>
      </c>
      <c r="BJU16" s="3973">
        <v>12</v>
      </c>
      <c r="BJV16" s="2074">
        <v>17.5</v>
      </c>
      <c r="BJW16" s="1303">
        <f t="shared" si="7"/>
        <v>47</v>
      </c>
      <c r="BJX16" s="1993" t="s">
        <v>1625</v>
      </c>
      <c r="BJY16" s="1994" t="s">
        <v>1625</v>
      </c>
      <c r="BJZ16" s="1495" t="s">
        <v>1625</v>
      </c>
      <c r="BKA16" s="1495" t="s">
        <v>1625</v>
      </c>
      <c r="BKB16" s="1212">
        <v>0</v>
      </c>
      <c r="BKC16" s="1212">
        <v>0</v>
      </c>
      <c r="BKD16" s="1212">
        <v>0</v>
      </c>
      <c r="BKE16" s="1212">
        <v>0</v>
      </c>
      <c r="BKF16" s="988">
        <f t="shared" ref="BKF16:BKF79" si="94">SUM(BKB16:BKE16)</f>
        <v>0</v>
      </c>
      <c r="BKG16" s="988">
        <f t="shared" ref="BKG16:BKG79" si="95">IFERROR(RANK(BKF16,BKF$15:BKF$91,0),"-")</f>
        <v>48</v>
      </c>
      <c r="BKH16" s="2780" t="s">
        <v>1625</v>
      </c>
      <c r="BKI16" s="1495" t="s">
        <v>1625</v>
      </c>
      <c r="BKJ16" s="1495" t="s">
        <v>1625</v>
      </c>
      <c r="BKK16" s="1495" t="s">
        <v>1625</v>
      </c>
      <c r="BKL16" s="1212">
        <v>0</v>
      </c>
      <c r="BKM16" s="1212">
        <v>0</v>
      </c>
      <c r="BKN16" s="1212">
        <v>0</v>
      </c>
      <c r="BKO16" s="1212">
        <v>0</v>
      </c>
      <c r="BKP16" s="988">
        <f t="shared" ref="BKP16:BKP79" si="96">SUM(BKL16:BKO16)</f>
        <v>0</v>
      </c>
      <c r="BKQ16" s="988">
        <f t="shared" ref="BKQ16:BKQ79" si="97">IFERROR(RANK(BKP16,BKP$15:BKP$91,0),"-")</f>
        <v>38</v>
      </c>
      <c r="BKR16" s="2780" t="s">
        <v>1632</v>
      </c>
      <c r="BKS16" s="1495" t="s">
        <v>1632</v>
      </c>
      <c r="BKT16" s="1495" t="s">
        <v>1632</v>
      </c>
      <c r="BKU16" s="1495" t="s">
        <v>1625</v>
      </c>
      <c r="BKV16" s="1212">
        <v>15</v>
      </c>
      <c r="BKW16" s="1212">
        <v>15</v>
      </c>
      <c r="BKX16" s="1212">
        <v>15</v>
      </c>
      <c r="BKY16" s="1212">
        <v>0</v>
      </c>
      <c r="BKZ16" s="988">
        <f t="shared" ref="BKZ16:BKZ79" si="98">SUM(BKV16:BKY16)</f>
        <v>45</v>
      </c>
      <c r="BLA16" s="988">
        <f t="shared" ref="BLA16:BLA79" si="99">IFERROR(RANK(BKZ16,BKZ$15:BKZ$91,0),"-")</f>
        <v>12</v>
      </c>
      <c r="BLB16" s="3971">
        <v>69</v>
      </c>
      <c r="BLC16" s="3972">
        <v>1.0310510743851051</v>
      </c>
      <c r="BLD16" s="3973">
        <v>40</v>
      </c>
      <c r="BLE16" s="3971">
        <v>0</v>
      </c>
      <c r="BLF16" s="3972">
        <v>0</v>
      </c>
      <c r="BLG16" s="3973">
        <v>14</v>
      </c>
      <c r="BLH16" s="3971">
        <v>2</v>
      </c>
      <c r="BLI16" s="3972">
        <v>2.9885538387974062E-2</v>
      </c>
      <c r="BLJ16" s="3973">
        <v>70</v>
      </c>
      <c r="BLK16" s="3971">
        <v>19</v>
      </c>
      <c r="BLL16" s="3972">
        <v>0.28391261468575357</v>
      </c>
      <c r="BLM16" s="3973">
        <v>32</v>
      </c>
      <c r="BLN16" s="3971">
        <v>0</v>
      </c>
      <c r="BLO16" s="3972">
        <v>0</v>
      </c>
      <c r="BLP16" s="3973">
        <v>58</v>
      </c>
      <c r="BLQ16" s="3971">
        <v>0</v>
      </c>
      <c r="BLR16" s="3972">
        <v>0</v>
      </c>
      <c r="BLS16" s="3973">
        <v>13</v>
      </c>
      <c r="BLT16" s="3971">
        <v>0</v>
      </c>
      <c r="BLU16" s="3972">
        <v>0</v>
      </c>
      <c r="BLV16" s="3973">
        <v>14</v>
      </c>
      <c r="BLW16" s="3971">
        <v>0</v>
      </c>
      <c r="BLX16" s="3972">
        <v>0</v>
      </c>
      <c r="BLY16" s="3973">
        <v>42</v>
      </c>
      <c r="BLZ16" s="2782">
        <v>67</v>
      </c>
      <c r="BMA16" s="2773">
        <v>1.001165535997131</v>
      </c>
      <c r="BMB16" s="988">
        <v>28</v>
      </c>
      <c r="BMC16" s="2782">
        <v>20</v>
      </c>
      <c r="BMD16" s="2773">
        <v>0.29885538387974059</v>
      </c>
      <c r="BME16" s="988">
        <v>58</v>
      </c>
      <c r="BMF16" s="2782">
        <v>0</v>
      </c>
      <c r="BMG16" s="2773">
        <v>0</v>
      </c>
      <c r="BMH16" s="988">
        <v>9</v>
      </c>
      <c r="BMI16" s="2782">
        <v>1</v>
      </c>
      <c r="BMJ16" s="2773">
        <v>1.4942769193987031E-2</v>
      </c>
      <c r="BMK16" s="988">
        <v>16</v>
      </c>
      <c r="BML16" s="2782">
        <v>0</v>
      </c>
      <c r="BMM16" s="2773">
        <v>0</v>
      </c>
      <c r="BMN16" s="988">
        <v>10</v>
      </c>
      <c r="BMO16" s="2782">
        <v>0</v>
      </c>
      <c r="BMP16" s="2773">
        <v>0</v>
      </c>
      <c r="BMQ16" s="988">
        <v>2</v>
      </c>
      <c r="BMR16" s="2782">
        <v>101</v>
      </c>
      <c r="BMS16" s="2773">
        <v>1.5092196885926901</v>
      </c>
      <c r="BMT16" s="988">
        <v>38</v>
      </c>
      <c r="BMU16" s="2782">
        <v>18</v>
      </c>
      <c r="BMV16" s="2773">
        <v>0.26896984549176656</v>
      </c>
      <c r="BMW16" s="988">
        <v>64</v>
      </c>
      <c r="BMX16" s="2782">
        <v>0</v>
      </c>
      <c r="BMY16" s="2773">
        <v>0</v>
      </c>
      <c r="BMZ16" s="988">
        <v>20</v>
      </c>
      <c r="BNA16" s="2782">
        <v>9</v>
      </c>
      <c r="BNB16" s="2773">
        <v>0.13448492274588328</v>
      </c>
      <c r="BNC16" s="988">
        <v>22</v>
      </c>
      <c r="BND16" s="2782">
        <v>0</v>
      </c>
      <c r="BNE16" s="2773">
        <v>0</v>
      </c>
      <c r="BNF16" s="988">
        <v>4</v>
      </c>
      <c r="BNG16" s="2782">
        <v>0</v>
      </c>
      <c r="BNH16" s="2773">
        <v>0</v>
      </c>
      <c r="BNI16" s="988">
        <v>19</v>
      </c>
      <c r="BNJ16" s="2782">
        <v>0</v>
      </c>
      <c r="BNK16" s="2773">
        <v>0</v>
      </c>
      <c r="BNL16" s="988">
        <v>30</v>
      </c>
      <c r="BNM16" s="2782">
        <v>0</v>
      </c>
      <c r="BNN16" s="2773">
        <v>0</v>
      </c>
      <c r="BNO16" s="988">
        <v>5</v>
      </c>
      <c r="BNQ16" s="729">
        <v>2718</v>
      </c>
      <c r="BNR16" s="729">
        <v>438</v>
      </c>
      <c r="BNS16" s="729">
        <v>67255</v>
      </c>
      <c r="BNT16" s="729">
        <v>40.413352167125119</v>
      </c>
      <c r="BNU16" s="729">
        <v>6.5125269496691702</v>
      </c>
      <c r="BNV16" s="4113">
        <v>59</v>
      </c>
      <c r="BNW16" s="4113">
        <v>47</v>
      </c>
    </row>
    <row r="17" spans="1:1739" ht="13" x14ac:dyDescent="0.2">
      <c r="A17" s="696" t="s">
        <v>1644</v>
      </c>
      <c r="B17" s="697" t="s">
        <v>1645</v>
      </c>
      <c r="C17" s="697" t="s">
        <v>1646</v>
      </c>
      <c r="D17" s="697" t="s">
        <v>1646</v>
      </c>
      <c r="E17" s="697" t="s">
        <v>1646</v>
      </c>
      <c r="F17" s="698" t="s">
        <v>1647</v>
      </c>
      <c r="G17" s="699" t="s">
        <v>1915</v>
      </c>
      <c r="H17" s="700">
        <v>666</v>
      </c>
      <c r="I17" s="703">
        <v>7.23</v>
      </c>
      <c r="J17" s="699">
        <f t="shared" si="8"/>
        <v>27</v>
      </c>
      <c r="K17" s="702">
        <v>705</v>
      </c>
      <c r="L17" s="703">
        <v>7.27</v>
      </c>
      <c r="M17" s="710">
        <f t="shared" si="9"/>
        <v>21</v>
      </c>
      <c r="N17" s="712">
        <f t="shared" si="10"/>
        <v>3.9999999999999147E-2</v>
      </c>
      <c r="O17" s="702">
        <v>678</v>
      </c>
      <c r="P17" s="703">
        <v>7.08</v>
      </c>
      <c r="Q17" s="710">
        <f t="shared" si="11"/>
        <v>54</v>
      </c>
      <c r="R17" s="712">
        <f t="shared" si="12"/>
        <v>-0.1899999999999995</v>
      </c>
      <c r="S17" s="702">
        <v>1870</v>
      </c>
      <c r="T17" s="703">
        <v>6.12</v>
      </c>
      <c r="U17" s="699">
        <f t="shared" ref="U17:U82" si="100">RANK(T17,T$15:T$91,0)</f>
        <v>47</v>
      </c>
      <c r="V17" s="702">
        <v>2132</v>
      </c>
      <c r="W17" s="703">
        <v>6.26</v>
      </c>
      <c r="X17" s="710">
        <f t="shared" si="0"/>
        <v>31</v>
      </c>
      <c r="Y17" s="712">
        <f t="shared" si="13"/>
        <v>0.13999999999999968</v>
      </c>
      <c r="Z17" s="702">
        <v>1016</v>
      </c>
      <c r="AA17" s="703">
        <v>6.1318897637795278</v>
      </c>
      <c r="AB17" s="710">
        <f t="shared" ref="AB17:AB78" si="101">RANK(AA17,AA$15:AA$91,0)</f>
        <v>49</v>
      </c>
      <c r="AC17" s="712">
        <f t="shared" si="14"/>
        <v>-0.12811023622047202</v>
      </c>
      <c r="AD17" s="706">
        <v>679</v>
      </c>
      <c r="AE17" s="701">
        <v>6.0147275405007363</v>
      </c>
      <c r="AF17" s="702">
        <v>336</v>
      </c>
      <c r="AG17" s="704">
        <v>6.3660714285714288</v>
      </c>
      <c r="AH17" s="705">
        <f t="shared" ref="AH17:AH79" si="102">IFERROR(RANK(AG17,AG$15:AG$91,0),"-")</f>
        <v>52</v>
      </c>
      <c r="AI17" s="707">
        <v>468</v>
      </c>
      <c r="AJ17" s="704">
        <v>6.2179487179487181</v>
      </c>
      <c r="AK17" s="705">
        <f t="shared" ref="AK17:AK79" si="103">IFERROR(RANK(AJ17,AJ$15:AJ$91,0),"-")</f>
        <v>37</v>
      </c>
      <c r="AL17" s="702">
        <v>211</v>
      </c>
      <c r="AM17" s="704">
        <v>5.5639810426540288</v>
      </c>
      <c r="AN17" s="1595">
        <f t="shared" ref="AN17:AN79" si="104">IFERROR(RANK(AM17,AM$15:AM$91,0),"-")</f>
        <v>51</v>
      </c>
      <c r="AO17" s="4086"/>
      <c r="AP17" s="717">
        <v>79.900000000000006</v>
      </c>
      <c r="AQ17" s="705">
        <v>63</v>
      </c>
      <c r="AR17" s="709">
        <v>84.2</v>
      </c>
      <c r="AS17" s="705">
        <v>55</v>
      </c>
      <c r="AT17" s="709">
        <v>0.10000000000000853</v>
      </c>
      <c r="AU17" s="701">
        <v>1.1000000000000085</v>
      </c>
      <c r="AV17" s="702">
        <v>90</v>
      </c>
      <c r="AW17" s="715">
        <f t="shared" si="15"/>
        <v>13</v>
      </c>
      <c r="AX17" s="710">
        <v>90</v>
      </c>
      <c r="AY17" s="715">
        <f t="shared" si="16"/>
        <v>13</v>
      </c>
      <c r="AZ17" s="702">
        <v>150</v>
      </c>
      <c r="BA17" s="711">
        <f t="shared" ref="BA17:BA80" si="105">RANK(AZ17,AZ$15:AZ$91,0)</f>
        <v>45</v>
      </c>
      <c r="BB17" s="702">
        <v>330</v>
      </c>
      <c r="BC17" s="726">
        <v>13</v>
      </c>
      <c r="BD17" s="702">
        <v>687</v>
      </c>
      <c r="BE17" s="703">
        <v>21.688500727802037</v>
      </c>
      <c r="BF17" s="705">
        <f t="shared" si="17"/>
        <v>35</v>
      </c>
      <c r="BG17" s="702">
        <v>691</v>
      </c>
      <c r="BH17" s="703">
        <v>16.353111432706221</v>
      </c>
      <c r="BI17" s="705">
        <f t="shared" si="18"/>
        <v>65</v>
      </c>
      <c r="BJ17" s="702">
        <v>666</v>
      </c>
      <c r="BK17" s="703">
        <v>47.897897897897899</v>
      </c>
      <c r="BL17" s="705">
        <f t="shared" si="19"/>
        <v>44</v>
      </c>
      <c r="BM17" s="702">
        <v>685</v>
      </c>
      <c r="BN17" s="703">
        <v>21.897810218978105</v>
      </c>
      <c r="BO17" s="705">
        <v>71</v>
      </c>
      <c r="BP17" s="702">
        <v>656</v>
      </c>
      <c r="BQ17" s="703">
        <v>2.4390243902439024</v>
      </c>
      <c r="BR17" s="705">
        <v>69</v>
      </c>
      <c r="BS17" s="702">
        <v>684</v>
      </c>
      <c r="BT17" s="703">
        <v>39.473684210526315</v>
      </c>
      <c r="BU17" s="705">
        <v>60</v>
      </c>
      <c r="BV17" s="702">
        <v>349</v>
      </c>
      <c r="BW17" s="703">
        <v>51.289398280802288</v>
      </c>
      <c r="BX17" s="705">
        <f t="shared" si="20"/>
        <v>21</v>
      </c>
      <c r="BY17" s="702">
        <v>358</v>
      </c>
      <c r="BZ17" s="703">
        <v>69.273743016759781</v>
      </c>
      <c r="CA17" s="705">
        <f t="shared" si="21"/>
        <v>10</v>
      </c>
      <c r="CB17" s="702">
        <v>329</v>
      </c>
      <c r="CC17" s="703">
        <v>66.869300911854097</v>
      </c>
      <c r="CD17" s="705">
        <f t="shared" si="22"/>
        <v>66</v>
      </c>
      <c r="CE17" s="702">
        <v>356</v>
      </c>
      <c r="CF17" s="703">
        <v>44.662921348314605</v>
      </c>
      <c r="CG17" s="705">
        <v>68</v>
      </c>
      <c r="CH17" s="702">
        <v>324</v>
      </c>
      <c r="CI17" s="703">
        <v>4.9382716049382713</v>
      </c>
      <c r="CJ17" s="705">
        <f t="shared" ref="CJ17:CJ79" si="106">IF(CH17=0,"-",RANK(CI17,CI$15:CI$91,1))</f>
        <v>55</v>
      </c>
      <c r="CK17" s="702">
        <v>349</v>
      </c>
      <c r="CL17" s="703">
        <v>51.575931232091691</v>
      </c>
      <c r="CM17" s="705">
        <f t="shared" si="23"/>
        <v>51</v>
      </c>
      <c r="CN17" s="709">
        <v>17.600000000000001</v>
      </c>
      <c r="CO17" s="726">
        <v>77</v>
      </c>
      <c r="CP17" s="703">
        <v>4.6999999999999993</v>
      </c>
      <c r="CQ17" s="703">
        <v>6.8</v>
      </c>
      <c r="CR17" s="704">
        <v>6</v>
      </c>
      <c r="CS17" s="709">
        <v>16.600000000000001</v>
      </c>
      <c r="CT17" s="701">
        <v>16.899999999999999</v>
      </c>
      <c r="CU17" s="712">
        <v>19.2</v>
      </c>
      <c r="CV17" s="729">
        <f t="shared" si="24"/>
        <v>67</v>
      </c>
      <c r="CW17" s="712">
        <v>5.2</v>
      </c>
      <c r="CX17" s="712">
        <v>7.5</v>
      </c>
      <c r="CY17" s="712">
        <v>6.6000000000000005</v>
      </c>
      <c r="CZ17" s="714">
        <v>1737</v>
      </c>
      <c r="DA17" s="985">
        <v>82.54</v>
      </c>
      <c r="DB17" s="729">
        <v>73</v>
      </c>
      <c r="DC17" s="715">
        <v>755</v>
      </c>
      <c r="DD17" s="985">
        <v>82.51</v>
      </c>
      <c r="DE17" s="729">
        <v>61</v>
      </c>
      <c r="DF17" s="715">
        <v>643</v>
      </c>
      <c r="DG17" s="712">
        <v>82.72</v>
      </c>
      <c r="DH17" s="729">
        <v>68</v>
      </c>
      <c r="DI17" s="715">
        <v>339</v>
      </c>
      <c r="DJ17" s="712">
        <v>82.25</v>
      </c>
      <c r="DK17" s="729">
        <v>60</v>
      </c>
      <c r="DL17" s="716">
        <v>15.087561742254154</v>
      </c>
      <c r="DM17" s="710">
        <v>10</v>
      </c>
      <c r="DN17" s="715">
        <v>2227</v>
      </c>
      <c r="DO17" s="717">
        <v>84.912438257745848</v>
      </c>
      <c r="DP17" s="710">
        <v>9</v>
      </c>
      <c r="DQ17" s="703">
        <v>0</v>
      </c>
      <c r="DR17" s="705">
        <v>18</v>
      </c>
      <c r="DS17" s="709">
        <v>80.21201413427562</v>
      </c>
      <c r="DT17" s="721">
        <v>9</v>
      </c>
      <c r="DU17" s="703">
        <v>0</v>
      </c>
      <c r="DV17" s="705">
        <v>17</v>
      </c>
      <c r="DW17" s="718">
        <v>78.995433789954333</v>
      </c>
      <c r="DX17" s="705">
        <v>8</v>
      </c>
      <c r="DY17" s="703">
        <v>3.0918727915194348</v>
      </c>
      <c r="DZ17" s="705">
        <v>46</v>
      </c>
      <c r="EA17" s="702">
        <v>658</v>
      </c>
      <c r="EB17" s="719">
        <v>75.379939209726444</v>
      </c>
      <c r="EC17" s="705">
        <f t="shared" si="1"/>
        <v>30</v>
      </c>
      <c r="ED17" s="702">
        <v>335</v>
      </c>
      <c r="EE17" s="719">
        <v>57.910447761194028</v>
      </c>
      <c r="EF17" s="705">
        <v>11</v>
      </c>
      <c r="EG17" s="702">
        <v>572</v>
      </c>
      <c r="EH17" s="720">
        <v>59.615384615384613</v>
      </c>
      <c r="EI17" s="705">
        <v>43</v>
      </c>
      <c r="EJ17" s="768">
        <v>540</v>
      </c>
      <c r="EK17" s="3956">
        <v>1.3020833333333333</v>
      </c>
      <c r="EL17" s="3957">
        <v>13</v>
      </c>
      <c r="EM17" s="3958">
        <v>8.8888888888888875</v>
      </c>
      <c r="EN17" s="770">
        <v>35</v>
      </c>
      <c r="EO17" s="768">
        <v>576</v>
      </c>
      <c r="EP17" s="1583">
        <v>1.5663716814159292</v>
      </c>
      <c r="EQ17" s="2356">
        <v>19</v>
      </c>
      <c r="ER17" s="3958">
        <v>19.618055555555554</v>
      </c>
      <c r="ES17" s="770">
        <v>40</v>
      </c>
      <c r="ET17" s="768">
        <v>580</v>
      </c>
      <c r="EU17" s="1583">
        <v>1.0918367346938775</v>
      </c>
      <c r="EV17" s="2356">
        <v>18</v>
      </c>
      <c r="EW17" s="3958">
        <v>16.896551724137932</v>
      </c>
      <c r="EX17" s="770">
        <v>54</v>
      </c>
      <c r="EY17" s="3974">
        <v>551</v>
      </c>
      <c r="EZ17" s="1583">
        <v>0.83333333333333337</v>
      </c>
      <c r="FA17" s="2356">
        <v>23</v>
      </c>
      <c r="FB17" s="3966">
        <v>7.0780399274047197</v>
      </c>
      <c r="FC17" s="3975">
        <v>32</v>
      </c>
      <c r="FD17" s="768">
        <v>554</v>
      </c>
      <c r="FE17" s="3957">
        <v>1.3142857142857143</v>
      </c>
      <c r="FF17" s="3957">
        <v>10</v>
      </c>
      <c r="FG17" s="3958">
        <v>6.3176895306859198</v>
      </c>
      <c r="FH17" s="770">
        <v>38</v>
      </c>
      <c r="FI17" s="3965">
        <v>561</v>
      </c>
      <c r="FJ17" s="3957">
        <v>0.77272727272727271</v>
      </c>
      <c r="FK17" s="3957">
        <v>15</v>
      </c>
      <c r="FL17" s="3966">
        <v>1.9607843137254901</v>
      </c>
      <c r="FM17" s="3965">
        <v>48</v>
      </c>
      <c r="FN17" s="768">
        <v>605</v>
      </c>
      <c r="FO17" s="3957">
        <v>0.72950819672131151</v>
      </c>
      <c r="FP17" s="3957">
        <v>28</v>
      </c>
      <c r="FQ17" s="3958">
        <v>10.082644628099173</v>
      </c>
      <c r="FR17" s="770">
        <v>13</v>
      </c>
      <c r="FS17" s="768">
        <v>517</v>
      </c>
      <c r="FT17" s="3957">
        <v>3.3074534161490683</v>
      </c>
      <c r="FU17" s="3957">
        <v>13</v>
      </c>
      <c r="FV17" s="3958">
        <v>31.141199226305606</v>
      </c>
      <c r="FW17" s="770">
        <v>64</v>
      </c>
      <c r="FX17" s="714">
        <v>351</v>
      </c>
      <c r="FY17" s="725">
        <v>31.339031339031337</v>
      </c>
      <c r="FZ17" s="715">
        <v>5</v>
      </c>
      <c r="GA17" s="702">
        <v>285</v>
      </c>
      <c r="GB17" s="727">
        <v>1.3333333333333333</v>
      </c>
      <c r="GC17" s="726">
        <v>19</v>
      </c>
      <c r="GD17" s="720">
        <v>3.1578947368421053</v>
      </c>
      <c r="GE17" s="705">
        <v>35</v>
      </c>
      <c r="GF17" s="702">
        <v>300</v>
      </c>
      <c r="GG17" s="712">
        <v>1.2096774193548387</v>
      </c>
      <c r="GH17" s="729">
        <v>29</v>
      </c>
      <c r="GI17" s="720">
        <v>10.333333333333334</v>
      </c>
      <c r="GJ17" s="705">
        <v>3</v>
      </c>
      <c r="GK17" s="702">
        <v>301</v>
      </c>
      <c r="GL17" s="712">
        <v>1.2027027027027026</v>
      </c>
      <c r="GM17" s="729">
        <v>6</v>
      </c>
      <c r="GN17" s="720">
        <v>12.29235880398671</v>
      </c>
      <c r="GO17" s="705">
        <v>6</v>
      </c>
      <c r="GP17" s="702">
        <v>294</v>
      </c>
      <c r="GQ17" s="712">
        <v>1.088235294117647</v>
      </c>
      <c r="GR17" s="729">
        <v>17</v>
      </c>
      <c r="GS17" s="720">
        <v>5.7823129251700678</v>
      </c>
      <c r="GT17" s="705">
        <v>4</v>
      </c>
      <c r="GU17" s="702">
        <v>326</v>
      </c>
      <c r="GV17" s="726">
        <v>1.536144578313253</v>
      </c>
      <c r="GW17" s="726">
        <v>19</v>
      </c>
      <c r="GX17" s="720">
        <v>25.460122699386499</v>
      </c>
      <c r="GY17" s="705">
        <v>4</v>
      </c>
      <c r="GZ17" s="702">
        <v>305</v>
      </c>
      <c r="HA17" s="726">
        <v>1.2692307692307692</v>
      </c>
      <c r="HB17" s="726">
        <v>4</v>
      </c>
      <c r="HC17" s="720">
        <v>4.2622950819672125</v>
      </c>
      <c r="HD17" s="705">
        <v>5</v>
      </c>
      <c r="HE17" s="702">
        <v>305</v>
      </c>
      <c r="HF17" s="726">
        <v>0.5714285714285714</v>
      </c>
      <c r="HG17" s="726">
        <v>20</v>
      </c>
      <c r="HH17" s="720">
        <v>2.2950819672131146</v>
      </c>
      <c r="HI17" s="705">
        <v>16</v>
      </c>
      <c r="HJ17" s="702">
        <v>302</v>
      </c>
      <c r="HK17" s="726">
        <v>3.25</v>
      </c>
      <c r="HL17" s="726">
        <v>14</v>
      </c>
      <c r="HM17" s="720">
        <v>0.66225165562913912</v>
      </c>
      <c r="HN17" s="705">
        <v>45</v>
      </c>
      <c r="HO17" s="709">
        <v>26.19246861924686</v>
      </c>
      <c r="HP17" s="703">
        <v>6.3179916317991633</v>
      </c>
      <c r="HQ17" s="703">
        <v>64.811715481171547</v>
      </c>
      <c r="HR17" s="703">
        <v>18.661087866108787</v>
      </c>
      <c r="HS17" s="1299">
        <v>15.94142259414226</v>
      </c>
      <c r="HT17" s="1299">
        <v>22.80334728033473</v>
      </c>
      <c r="HU17" s="1299">
        <v>65.104602510460253</v>
      </c>
      <c r="HV17" s="1299">
        <v>4.5188284518828459</v>
      </c>
      <c r="HW17" s="1299">
        <v>67.238493723849373</v>
      </c>
      <c r="HX17" s="1300">
        <v>2390</v>
      </c>
      <c r="HY17" s="709">
        <v>21.731396383041805</v>
      </c>
      <c r="HZ17" s="709">
        <v>4.061666172546694</v>
      </c>
      <c r="IA17" s="709">
        <v>64.957011562407345</v>
      </c>
      <c r="IB17" s="709">
        <v>26.252594129854728</v>
      </c>
      <c r="IC17" s="709">
        <v>11.369700563296767</v>
      </c>
      <c r="ID17" s="709">
        <v>45.819745034094275</v>
      </c>
      <c r="IE17" s="709">
        <v>54.684257337681586</v>
      </c>
      <c r="IF17" s="709">
        <v>3.9579009783575452</v>
      </c>
      <c r="IG17" s="709">
        <v>62.362881707678618</v>
      </c>
      <c r="IH17" s="1300">
        <v>6746</v>
      </c>
      <c r="II17" s="1265" t="s">
        <v>31</v>
      </c>
      <c r="IJ17" s="1266" t="s">
        <v>31</v>
      </c>
      <c r="IK17" s="1266" t="s">
        <v>31</v>
      </c>
      <c r="IL17" s="1266" t="s">
        <v>31</v>
      </c>
      <c r="IM17" s="1266" t="s">
        <v>31</v>
      </c>
      <c r="IN17" s="1266" t="s">
        <v>31</v>
      </c>
      <c r="IO17" s="1266" t="s">
        <v>31</v>
      </c>
      <c r="IP17" s="1266" t="s">
        <v>81</v>
      </c>
      <c r="IQ17" s="1267" t="s">
        <v>81</v>
      </c>
      <c r="IR17" s="1268" t="s">
        <v>31</v>
      </c>
      <c r="IS17" s="1269" t="s">
        <v>31</v>
      </c>
      <c r="IT17" s="1269" t="s">
        <v>31</v>
      </c>
      <c r="IU17" s="1269" t="s">
        <v>31</v>
      </c>
      <c r="IV17" s="1269" t="s">
        <v>31</v>
      </c>
      <c r="IW17" s="1269" t="s">
        <v>31</v>
      </c>
      <c r="IX17" s="1269" t="s">
        <v>31</v>
      </c>
      <c r="IY17" s="1269" t="s">
        <v>81</v>
      </c>
      <c r="IZ17" s="1267" t="s">
        <v>81</v>
      </c>
      <c r="JA17" s="1268" t="s">
        <v>31</v>
      </c>
      <c r="JB17" s="1269" t="s">
        <v>31</v>
      </c>
      <c r="JC17" s="1269" t="s">
        <v>31</v>
      </c>
      <c r="JD17" s="1269" t="s">
        <v>31</v>
      </c>
      <c r="JE17" s="1269" t="s">
        <v>31</v>
      </c>
      <c r="JF17" s="1269" t="s">
        <v>31</v>
      </c>
      <c r="JG17" s="1269" t="s">
        <v>31</v>
      </c>
      <c r="JH17" s="1269" t="s">
        <v>81</v>
      </c>
      <c r="JI17" s="1270" t="s">
        <v>81</v>
      </c>
      <c r="JJ17" s="1268" t="s">
        <v>31</v>
      </c>
      <c r="JK17" s="1269" t="s">
        <v>31</v>
      </c>
      <c r="JL17" s="1269" t="s">
        <v>31</v>
      </c>
      <c r="JM17" s="1269" t="s">
        <v>31</v>
      </c>
      <c r="JN17" s="1269" t="s">
        <v>31</v>
      </c>
      <c r="JO17" s="1269" t="s">
        <v>31</v>
      </c>
      <c r="JP17" s="1269" t="s">
        <v>31</v>
      </c>
      <c r="JQ17" s="1269" t="s">
        <v>31</v>
      </c>
      <c r="JR17" s="1270" t="s">
        <v>31</v>
      </c>
      <c r="JS17" s="1268" t="s">
        <v>31</v>
      </c>
      <c r="JT17" s="1269" t="s">
        <v>31</v>
      </c>
      <c r="JU17" s="1269" t="s">
        <v>31</v>
      </c>
      <c r="JV17" s="1269" t="s">
        <v>31</v>
      </c>
      <c r="JW17" s="1269" t="s">
        <v>31</v>
      </c>
      <c r="JX17" s="1269" t="s">
        <v>31</v>
      </c>
      <c r="JY17" s="1269" t="s">
        <v>31</v>
      </c>
      <c r="JZ17" s="1269" t="s">
        <v>31</v>
      </c>
      <c r="KA17" s="1270" t="s">
        <v>31</v>
      </c>
      <c r="KB17" s="1268" t="s">
        <v>31</v>
      </c>
      <c r="KC17" s="1269" t="s">
        <v>31</v>
      </c>
      <c r="KD17" s="1269" t="s">
        <v>31</v>
      </c>
      <c r="KE17" s="1269" t="s">
        <v>31</v>
      </c>
      <c r="KF17" s="1269" t="s">
        <v>31</v>
      </c>
      <c r="KG17" s="1269" t="s">
        <v>31</v>
      </c>
      <c r="KH17" s="1269" t="s">
        <v>31</v>
      </c>
      <c r="KI17" s="1269" t="s">
        <v>31</v>
      </c>
      <c r="KJ17" s="1270" t="s">
        <v>31</v>
      </c>
      <c r="KK17" s="718">
        <v>31.325354609929079</v>
      </c>
      <c r="KL17" s="705">
        <v>71</v>
      </c>
      <c r="KM17" s="718">
        <v>77.382465057179161</v>
      </c>
      <c r="KN17" s="705">
        <v>22</v>
      </c>
      <c r="KO17" s="725">
        <v>2.9738721194417397</v>
      </c>
      <c r="KP17" s="715">
        <v>48</v>
      </c>
      <c r="KQ17" s="1212">
        <v>0</v>
      </c>
      <c r="KR17" s="715">
        <v>27</v>
      </c>
      <c r="KS17" s="725">
        <v>7.6334793898085032</v>
      </c>
      <c r="KT17" s="715">
        <v>70</v>
      </c>
      <c r="KU17" s="725">
        <v>4.7525140933776608</v>
      </c>
      <c r="KV17" s="715">
        <v>42</v>
      </c>
      <c r="KW17" s="725">
        <v>12.441121495327103</v>
      </c>
      <c r="KX17" s="715">
        <v>21</v>
      </c>
      <c r="KY17" s="715">
        <v>22.303248684511555</v>
      </c>
      <c r="KZ17" s="715">
        <v>17</v>
      </c>
      <c r="LA17" s="728">
        <v>60</v>
      </c>
      <c r="LB17" s="729">
        <v>10</v>
      </c>
      <c r="LC17" s="729">
        <v>10</v>
      </c>
      <c r="LD17" s="729">
        <v>40</v>
      </c>
      <c r="LE17" s="729">
        <v>0</v>
      </c>
      <c r="LF17" s="730">
        <v>120</v>
      </c>
      <c r="LG17" s="734">
        <v>16</v>
      </c>
      <c r="LH17" s="728">
        <v>10</v>
      </c>
      <c r="LI17" s="729">
        <v>10</v>
      </c>
      <c r="LJ17" s="706">
        <v>20</v>
      </c>
      <c r="LK17" s="705">
        <v>1</v>
      </c>
      <c r="LL17" s="1372" t="s">
        <v>1632</v>
      </c>
      <c r="LM17" s="976" t="s">
        <v>1625</v>
      </c>
      <c r="LN17" s="976" t="s">
        <v>1625</v>
      </c>
      <c r="LO17" s="976" t="s">
        <v>1625</v>
      </c>
      <c r="LP17" s="729">
        <v>10</v>
      </c>
      <c r="LQ17" s="1023">
        <v>40</v>
      </c>
      <c r="LR17" s="1372" t="s">
        <v>1632</v>
      </c>
      <c r="LS17" s="976" t="s">
        <v>1632</v>
      </c>
      <c r="LT17" s="976" t="s">
        <v>1632</v>
      </c>
      <c r="LU17" s="976" t="s">
        <v>1632</v>
      </c>
      <c r="LV17" s="729">
        <v>40</v>
      </c>
      <c r="LW17" s="1023">
        <v>1</v>
      </c>
      <c r="LX17" s="1372" t="s">
        <v>1632</v>
      </c>
      <c r="LY17" s="976" t="s">
        <v>1632</v>
      </c>
      <c r="LZ17" s="976" t="s">
        <v>1632</v>
      </c>
      <c r="MA17" s="976" t="s">
        <v>1632</v>
      </c>
      <c r="MB17" s="729">
        <v>60</v>
      </c>
      <c r="MC17" s="1023">
        <v>1</v>
      </c>
      <c r="MD17" s="1372" t="s">
        <v>1632</v>
      </c>
      <c r="ME17" s="976" t="s">
        <v>1632</v>
      </c>
      <c r="MF17" s="976" t="s">
        <v>1632</v>
      </c>
      <c r="MG17" s="976" t="s">
        <v>1632</v>
      </c>
      <c r="MH17" s="729">
        <v>40</v>
      </c>
      <c r="MI17" s="1023">
        <v>1</v>
      </c>
      <c r="MJ17" s="1372" t="s">
        <v>1632</v>
      </c>
      <c r="MK17" s="976" t="s">
        <v>1632</v>
      </c>
      <c r="ML17" s="976" t="s">
        <v>1625</v>
      </c>
      <c r="MM17" s="976" t="s">
        <v>1625</v>
      </c>
      <c r="MN17" s="729">
        <v>20</v>
      </c>
      <c r="MO17" s="1023">
        <v>53</v>
      </c>
      <c r="MP17" s="1372" t="s">
        <v>1625</v>
      </c>
      <c r="MQ17" s="976" t="s">
        <v>1632</v>
      </c>
      <c r="MR17" s="976" t="s">
        <v>1625</v>
      </c>
      <c r="MS17" s="976" t="s">
        <v>1632</v>
      </c>
      <c r="MT17" s="729">
        <v>20</v>
      </c>
      <c r="MU17" s="1023">
        <v>36</v>
      </c>
      <c r="MV17" s="1372" t="s">
        <v>1632</v>
      </c>
      <c r="MW17" s="976" t="s">
        <v>1625</v>
      </c>
      <c r="MX17" s="976" t="s">
        <v>1625</v>
      </c>
      <c r="MY17" s="729">
        <v>15</v>
      </c>
      <c r="MZ17" s="1023">
        <v>32</v>
      </c>
      <c r="NA17" s="1372" t="s">
        <v>1632</v>
      </c>
      <c r="NB17" s="976" t="s">
        <v>1632</v>
      </c>
      <c r="NC17" s="976" t="s">
        <v>1632</v>
      </c>
      <c r="ND17" s="976" t="s">
        <v>1632</v>
      </c>
      <c r="NE17" s="729">
        <v>40</v>
      </c>
      <c r="NF17" s="1023">
        <v>1</v>
      </c>
      <c r="NG17" s="976" t="s">
        <v>1625</v>
      </c>
      <c r="NH17" s="976" t="s">
        <v>1632</v>
      </c>
      <c r="NI17" s="976" t="s">
        <v>1625</v>
      </c>
      <c r="NJ17" s="976" t="s">
        <v>1632</v>
      </c>
      <c r="NK17" s="729">
        <v>20</v>
      </c>
      <c r="NL17" s="1023">
        <v>26</v>
      </c>
      <c r="NM17" s="715">
        <v>189.3</v>
      </c>
      <c r="NN17" s="715">
        <f t="shared" si="2"/>
        <v>35</v>
      </c>
      <c r="NO17" s="714" t="s">
        <v>3502</v>
      </c>
      <c r="NP17" s="715" t="s">
        <v>31</v>
      </c>
      <c r="NQ17" s="731" t="s">
        <v>31</v>
      </c>
      <c r="NR17" s="715" t="s">
        <v>31</v>
      </c>
      <c r="NS17" s="715" t="s">
        <v>3502</v>
      </c>
      <c r="NT17" s="715" t="s">
        <v>31</v>
      </c>
      <c r="NU17" s="731" t="s">
        <v>81</v>
      </c>
      <c r="NV17" s="715" t="s">
        <v>31</v>
      </c>
      <c r="NW17" s="715">
        <v>179</v>
      </c>
      <c r="NX17" s="715">
        <v>13</v>
      </c>
      <c r="NY17" s="725">
        <v>3.7731076495014859</v>
      </c>
      <c r="NZ17" s="715">
        <v>46</v>
      </c>
      <c r="OA17" s="1303">
        <v>478</v>
      </c>
      <c r="OB17" s="1995">
        <v>1.0075672941126874</v>
      </c>
      <c r="OC17" s="1303">
        <v>28</v>
      </c>
      <c r="OD17" s="1303">
        <v>39</v>
      </c>
      <c r="OE17" s="1995">
        <v>0.82207373369026793</v>
      </c>
      <c r="OF17" s="1303">
        <v>28</v>
      </c>
      <c r="OG17" s="1303">
        <v>2499</v>
      </c>
      <c r="OH17" s="1995">
        <v>5.2675955397230245</v>
      </c>
      <c r="OI17" s="1303">
        <v>28</v>
      </c>
      <c r="OJ17" s="699">
        <v>231</v>
      </c>
      <c r="OK17" s="985">
        <v>4.8692059610885101</v>
      </c>
      <c r="OL17" s="1303">
        <v>23</v>
      </c>
      <c r="OM17" s="714">
        <v>263</v>
      </c>
      <c r="ON17" s="725">
        <v>5.5437279989882171</v>
      </c>
      <c r="OO17" s="733">
        <v>68</v>
      </c>
      <c r="OP17" s="714">
        <v>14</v>
      </c>
      <c r="OQ17" s="731">
        <v>0.29510339158112181</v>
      </c>
      <c r="OR17" s="733">
        <f t="shared" si="25"/>
        <v>27</v>
      </c>
      <c r="OS17" s="981">
        <v>26.749416507532359</v>
      </c>
      <c r="OT17" s="733">
        <v>71</v>
      </c>
      <c r="OU17" s="715">
        <v>1315</v>
      </c>
      <c r="OV17" s="715">
        <v>1900</v>
      </c>
      <c r="OW17" s="715">
        <v>1324</v>
      </c>
      <c r="OX17" s="715">
        <v>746</v>
      </c>
      <c r="OY17" s="715">
        <v>160</v>
      </c>
      <c r="OZ17" s="715">
        <v>1155</v>
      </c>
      <c r="PA17" s="715">
        <v>4316</v>
      </c>
      <c r="PB17" s="715">
        <v>232</v>
      </c>
      <c r="PC17" s="715">
        <v>277</v>
      </c>
      <c r="PD17" s="715">
        <v>2918</v>
      </c>
      <c r="PE17" s="715">
        <v>1616</v>
      </c>
      <c r="PF17" s="715">
        <v>2923</v>
      </c>
      <c r="PG17" s="715">
        <v>23</v>
      </c>
      <c r="PH17" s="715">
        <v>58</v>
      </c>
      <c r="PI17" s="715">
        <v>1106</v>
      </c>
      <c r="PJ17" s="715">
        <v>501</v>
      </c>
      <c r="PK17" s="715">
        <v>445</v>
      </c>
      <c r="PL17" s="715">
        <v>7074</v>
      </c>
      <c r="PM17" s="714">
        <v>18.58919988690981</v>
      </c>
      <c r="PN17" s="715">
        <v>6</v>
      </c>
      <c r="PO17" s="715">
        <v>26.858919988690982</v>
      </c>
      <c r="PP17" s="715">
        <v>12</v>
      </c>
      <c r="PQ17" s="715">
        <v>18.716426350014139</v>
      </c>
      <c r="PR17" s="715">
        <v>19</v>
      </c>
      <c r="PS17" s="715">
        <v>10.545660163980774</v>
      </c>
      <c r="PT17" s="715">
        <v>15</v>
      </c>
      <c r="PU17" s="715">
        <v>2.261803788521346</v>
      </c>
      <c r="PV17" s="715">
        <v>8</v>
      </c>
      <c r="PW17" s="715">
        <v>16.327396098388462</v>
      </c>
      <c r="PX17" s="715">
        <v>4</v>
      </c>
      <c r="PY17" s="715">
        <v>61.012157195363301</v>
      </c>
      <c r="PZ17" s="715">
        <v>9</v>
      </c>
      <c r="QA17" s="715">
        <v>3.2796154933559514</v>
      </c>
      <c r="QB17" s="715">
        <v>24</v>
      </c>
      <c r="QC17" s="715">
        <v>3.9157478088775801</v>
      </c>
      <c r="QD17" s="715">
        <v>12</v>
      </c>
      <c r="QE17" s="715">
        <v>41.249646593158047</v>
      </c>
      <c r="QF17" s="715">
        <v>13</v>
      </c>
      <c r="QG17" s="715">
        <v>22.844218264065592</v>
      </c>
      <c r="QH17" s="715">
        <v>44</v>
      </c>
      <c r="QI17" s="715">
        <v>41.320327961549339</v>
      </c>
      <c r="QJ17" s="715">
        <v>5</v>
      </c>
      <c r="QK17" s="715">
        <v>0.32513429459994347</v>
      </c>
      <c r="QL17" s="715">
        <v>12</v>
      </c>
      <c r="QM17" s="715">
        <v>0.81990387333898784</v>
      </c>
      <c r="QN17" s="715">
        <v>16</v>
      </c>
      <c r="QO17" s="715">
        <v>15.634718688153804</v>
      </c>
      <c r="QP17" s="715">
        <v>6</v>
      </c>
      <c r="QQ17" s="715">
        <v>7.0822731128074636</v>
      </c>
      <c r="QR17" s="715">
        <v>3</v>
      </c>
      <c r="QS17" s="715">
        <v>6.2906417868249926</v>
      </c>
      <c r="QT17" s="715">
        <v>6</v>
      </c>
      <c r="QU17" s="714">
        <v>597</v>
      </c>
      <c r="QV17" s="715">
        <v>948</v>
      </c>
      <c r="QW17" s="715">
        <v>41</v>
      </c>
      <c r="QX17" s="715">
        <v>35</v>
      </c>
      <c r="QY17" s="715">
        <v>33</v>
      </c>
      <c r="QZ17" s="715">
        <v>49</v>
      </c>
      <c r="RA17" s="715">
        <v>320</v>
      </c>
      <c r="RB17" s="715">
        <v>34</v>
      </c>
      <c r="RC17" s="715">
        <v>51</v>
      </c>
      <c r="RD17" s="715">
        <v>912</v>
      </c>
      <c r="RE17" s="715">
        <v>211</v>
      </c>
      <c r="RF17" s="715">
        <v>581</v>
      </c>
      <c r="RG17" s="715">
        <v>0</v>
      </c>
      <c r="RH17" s="715">
        <v>72</v>
      </c>
      <c r="RI17" s="715">
        <v>210</v>
      </c>
      <c r="RJ17" s="715">
        <v>1</v>
      </c>
      <c r="RK17" s="715">
        <v>0</v>
      </c>
      <c r="RL17" s="715">
        <v>2781</v>
      </c>
      <c r="RM17" s="714">
        <v>21.467098166127293</v>
      </c>
      <c r="RN17" s="715">
        <v>34</v>
      </c>
      <c r="RO17" s="715">
        <v>34.088457389428264</v>
      </c>
      <c r="RP17" s="715">
        <v>65</v>
      </c>
      <c r="RQ17" s="715">
        <v>1.4742898238043869</v>
      </c>
      <c r="RR17" s="715">
        <v>35</v>
      </c>
      <c r="RS17" s="715">
        <v>1.2585400934915498</v>
      </c>
      <c r="RT17" s="715">
        <v>41</v>
      </c>
      <c r="RU17" s="715">
        <v>1.1866235167206041</v>
      </c>
      <c r="RV17" s="715">
        <v>22</v>
      </c>
      <c r="RW17" s="715">
        <v>1.7619561308881697</v>
      </c>
      <c r="RX17" s="715">
        <v>18</v>
      </c>
      <c r="RY17" s="715">
        <v>11.506652283351313</v>
      </c>
      <c r="RZ17" s="715">
        <v>56</v>
      </c>
      <c r="SA17" s="715">
        <v>1.2225818051060771</v>
      </c>
      <c r="SB17" s="715">
        <v>36</v>
      </c>
      <c r="SC17" s="715">
        <v>1.8338727076591153</v>
      </c>
      <c r="SD17" s="715">
        <v>45</v>
      </c>
      <c r="SE17" s="715">
        <v>32.793959007551244</v>
      </c>
      <c r="SF17" s="715">
        <v>51</v>
      </c>
      <c r="SG17" s="715">
        <v>7.5871988493347713</v>
      </c>
      <c r="SH17" s="715">
        <v>47</v>
      </c>
      <c r="SI17" s="715">
        <v>20.891765551959725</v>
      </c>
      <c r="SJ17" s="715">
        <v>45</v>
      </c>
      <c r="SK17" s="715">
        <v>0</v>
      </c>
      <c r="SL17" s="715">
        <v>1</v>
      </c>
      <c r="SM17" s="715">
        <v>2.5889967637540456</v>
      </c>
      <c r="SN17" s="715">
        <v>28</v>
      </c>
      <c r="SO17" s="715">
        <v>7.5512405609492985</v>
      </c>
      <c r="SP17" s="715">
        <v>27</v>
      </c>
      <c r="SQ17" s="715">
        <v>3.5958288385472853E-2</v>
      </c>
      <c r="SR17" s="715">
        <v>4</v>
      </c>
      <c r="SS17" s="715">
        <v>0</v>
      </c>
      <c r="ST17" s="733">
        <v>1</v>
      </c>
      <c r="SU17" s="4108" t="s">
        <v>8302</v>
      </c>
      <c r="SV17" s="1355" t="s">
        <v>8305</v>
      </c>
      <c r="SW17" s="1355">
        <v>1430</v>
      </c>
      <c r="SX17" s="4109">
        <v>30.02939941201176</v>
      </c>
      <c r="SY17" s="1355">
        <v>31</v>
      </c>
      <c r="SZ17" s="2074">
        <v>403</v>
      </c>
      <c r="TA17" s="1995">
        <v>279</v>
      </c>
      <c r="TB17" s="3967">
        <v>5.8809890179380711</v>
      </c>
      <c r="TC17" s="1303">
        <v>14</v>
      </c>
      <c r="TD17" s="2074">
        <v>45</v>
      </c>
      <c r="TE17" s="1995">
        <v>25</v>
      </c>
      <c r="TF17" s="3967">
        <v>0.52697034210914606</v>
      </c>
      <c r="TG17" s="1303">
        <v>44</v>
      </c>
      <c r="TH17" s="2074">
        <v>0</v>
      </c>
      <c r="TI17" s="1995">
        <v>0</v>
      </c>
      <c r="TJ17" s="3967">
        <v>0</v>
      </c>
      <c r="TK17" s="1303">
        <v>6</v>
      </c>
      <c r="TL17" s="2074">
        <v>0</v>
      </c>
      <c r="TM17" s="1995">
        <v>0</v>
      </c>
      <c r="TN17" s="3967">
        <v>0</v>
      </c>
      <c r="TO17" s="1303">
        <v>11</v>
      </c>
      <c r="TP17" s="2074">
        <v>0</v>
      </c>
      <c r="TQ17" s="1995">
        <v>0</v>
      </c>
      <c r="TR17" s="3967">
        <v>0</v>
      </c>
      <c r="TS17" s="1303">
        <v>5</v>
      </c>
      <c r="TT17" s="2074">
        <v>0</v>
      </c>
      <c r="TU17" s="1995">
        <v>0</v>
      </c>
      <c r="TV17" s="3967">
        <v>0</v>
      </c>
      <c r="TW17" s="1303">
        <v>2</v>
      </c>
      <c r="TX17" s="2074">
        <v>1057</v>
      </c>
      <c r="TY17" s="1995">
        <v>738</v>
      </c>
      <c r="TZ17" s="3967">
        <v>15.556164499061993</v>
      </c>
      <c r="UA17" s="1303">
        <v>15</v>
      </c>
      <c r="UB17" s="2074">
        <v>811</v>
      </c>
      <c r="UC17" s="1995">
        <v>606</v>
      </c>
      <c r="UD17" s="3967">
        <v>12.773761092725701</v>
      </c>
      <c r="UE17" s="1303">
        <v>23</v>
      </c>
      <c r="UF17" s="2074">
        <v>30</v>
      </c>
      <c r="UG17" s="1995">
        <v>0</v>
      </c>
      <c r="UH17" s="3967">
        <v>0</v>
      </c>
      <c r="UI17" s="1303">
        <v>14</v>
      </c>
      <c r="UJ17" s="2074">
        <v>0</v>
      </c>
      <c r="UK17" s="1995">
        <v>0</v>
      </c>
      <c r="UL17" s="3967">
        <v>0</v>
      </c>
      <c r="UM17" s="1303">
        <v>22</v>
      </c>
      <c r="UN17" s="2074">
        <v>0</v>
      </c>
      <c r="UO17" s="1995">
        <v>0</v>
      </c>
      <c r="UP17" s="3967">
        <v>0</v>
      </c>
      <c r="UQ17" s="1303">
        <v>3</v>
      </c>
      <c r="UR17" s="2074">
        <v>0</v>
      </c>
      <c r="US17" s="1995">
        <v>0</v>
      </c>
      <c r="UT17" s="3967">
        <v>0</v>
      </c>
      <c r="UU17" s="1303">
        <v>12</v>
      </c>
      <c r="UV17" s="2074">
        <v>0</v>
      </c>
      <c r="UW17" s="1995">
        <v>0</v>
      </c>
      <c r="UX17" s="3967">
        <v>0</v>
      </c>
      <c r="UY17" s="1303">
        <v>26</v>
      </c>
      <c r="UZ17" s="2074">
        <v>0</v>
      </c>
      <c r="VA17" s="1995">
        <v>0</v>
      </c>
      <c r="VB17" s="3967">
        <v>0</v>
      </c>
      <c r="VC17" s="1303">
        <v>4</v>
      </c>
      <c r="VD17" s="2073">
        <v>0</v>
      </c>
      <c r="VE17" s="1303">
        <v>0</v>
      </c>
      <c r="VF17" s="1303">
        <v>0</v>
      </c>
      <c r="VG17" s="1303">
        <v>7</v>
      </c>
      <c r="VH17" s="1303">
        <v>0</v>
      </c>
      <c r="VI17" s="1303">
        <v>0</v>
      </c>
      <c r="VJ17" s="1303">
        <v>0</v>
      </c>
      <c r="VK17" s="1303">
        <v>4</v>
      </c>
      <c r="VL17" s="1303">
        <v>0</v>
      </c>
      <c r="VM17" s="1303">
        <v>0</v>
      </c>
      <c r="VN17" s="1303">
        <v>0</v>
      </c>
      <c r="VO17" s="1303">
        <v>9</v>
      </c>
      <c r="VP17" s="1303">
        <v>0</v>
      </c>
      <c r="VQ17" s="1303">
        <v>0</v>
      </c>
      <c r="VR17" s="1303">
        <v>0</v>
      </c>
      <c r="VS17" s="1303">
        <v>18</v>
      </c>
      <c r="VT17" s="1303">
        <v>37</v>
      </c>
      <c r="VU17" s="1303">
        <v>42</v>
      </c>
      <c r="VV17" s="1303">
        <v>0.88531017474336549</v>
      </c>
      <c r="VW17" s="1303">
        <v>4</v>
      </c>
      <c r="VX17" s="1303">
        <v>73</v>
      </c>
      <c r="VY17" s="1303">
        <v>83</v>
      </c>
      <c r="VZ17" s="1303">
        <v>1.7495415358023649</v>
      </c>
      <c r="WA17" s="1303">
        <v>20</v>
      </c>
      <c r="WB17" s="1303">
        <v>10</v>
      </c>
      <c r="WC17" s="1303">
        <v>11</v>
      </c>
      <c r="WD17" s="1303">
        <v>0.23186695052802428</v>
      </c>
      <c r="WE17" s="1303">
        <v>10</v>
      </c>
      <c r="WF17" s="1303">
        <v>5</v>
      </c>
      <c r="WG17" s="1303">
        <v>6</v>
      </c>
      <c r="WH17" s="1303">
        <v>0.12647288210619506</v>
      </c>
      <c r="WI17" s="1303">
        <v>4</v>
      </c>
      <c r="WJ17" s="1303">
        <v>0</v>
      </c>
      <c r="WK17" s="1303">
        <v>0</v>
      </c>
      <c r="WL17" s="1303">
        <v>0</v>
      </c>
      <c r="WM17" s="1303">
        <v>19</v>
      </c>
      <c r="WN17" s="1303">
        <v>16</v>
      </c>
      <c r="WO17" s="1303">
        <v>18</v>
      </c>
      <c r="WP17" s="1303">
        <v>0.37941864631858518</v>
      </c>
      <c r="WQ17" s="1303">
        <v>12</v>
      </c>
      <c r="WR17" s="1303">
        <v>649</v>
      </c>
      <c r="WS17" s="1303">
        <v>752</v>
      </c>
      <c r="WT17" s="1303">
        <v>15.851267890643113</v>
      </c>
      <c r="WU17" s="1303">
        <v>4</v>
      </c>
      <c r="WV17" s="2150"/>
      <c r="WW17" s="712">
        <v>10.429114611624117</v>
      </c>
      <c r="WX17" s="712">
        <v>10.48834628190899</v>
      </c>
      <c r="WY17" s="712">
        <v>12.053571428571429</v>
      </c>
      <c r="WZ17" s="712">
        <v>9.5750128008192519</v>
      </c>
      <c r="XA17" s="712">
        <v>10.27792343995805</v>
      </c>
      <c r="XB17" s="712">
        <v>11.317907444668009</v>
      </c>
      <c r="XC17" s="699">
        <v>12.454212454212454</v>
      </c>
      <c r="XD17" s="699">
        <v>52</v>
      </c>
      <c r="XE17" s="699">
        <v>10.543302850995159</v>
      </c>
      <c r="XF17" s="712">
        <v>11.11925452832164</v>
      </c>
      <c r="XG17" s="699">
        <v>58</v>
      </c>
      <c r="XH17" s="712">
        <v>10.972297664312872</v>
      </c>
      <c r="XI17" s="712">
        <v>12.319644839067703</v>
      </c>
      <c r="XJ17" s="712">
        <v>13.002232142857142</v>
      </c>
      <c r="XK17" s="712">
        <v>12.800819252432156</v>
      </c>
      <c r="XL17" s="712">
        <v>12.742527530152071</v>
      </c>
      <c r="XM17" s="712">
        <v>11.921529175050303</v>
      </c>
      <c r="XN17" s="699">
        <v>14.23338566195709</v>
      </c>
      <c r="XO17" s="699">
        <v>30</v>
      </c>
      <c r="XP17" s="699">
        <v>12.372243141473911</v>
      </c>
      <c r="XQ17" s="712">
        <v>12.930583185006805</v>
      </c>
      <c r="XR17" s="699">
        <v>32</v>
      </c>
      <c r="XS17" s="712">
        <v>26.687598116169546</v>
      </c>
      <c r="XT17" s="699">
        <v>41</v>
      </c>
      <c r="XU17" s="699">
        <v>22.91554599246907</v>
      </c>
      <c r="XV17" s="985">
        <v>24.049837713328447</v>
      </c>
      <c r="XW17" s="699">
        <v>43</v>
      </c>
      <c r="XX17" s="699">
        <v>67.454728370221332</v>
      </c>
      <c r="XY17" s="699">
        <v>63.42229199372057</v>
      </c>
      <c r="XZ17" s="699">
        <v>28</v>
      </c>
      <c r="YA17" s="985">
        <v>70.543302850995161</v>
      </c>
      <c r="YB17" s="985">
        <v>68.108051512930572</v>
      </c>
      <c r="YC17" s="699">
        <v>31</v>
      </c>
      <c r="YD17" s="985">
        <v>7.5955734406438626</v>
      </c>
      <c r="YE17" s="985">
        <v>7.0643642072213506</v>
      </c>
      <c r="YF17" s="699">
        <v>55</v>
      </c>
      <c r="YG17" s="699">
        <v>5.0134480903711669</v>
      </c>
      <c r="YH17" s="699">
        <v>5.9889016856873623</v>
      </c>
      <c r="YI17" s="699">
        <v>65</v>
      </c>
      <c r="YJ17" s="699">
        <v>1.7102615694164991</v>
      </c>
      <c r="YK17" s="699">
        <v>2.8257456828885403</v>
      </c>
      <c r="YL17" s="699">
        <v>11</v>
      </c>
      <c r="YM17" s="985">
        <v>1.5277030661646045</v>
      </c>
      <c r="YN17" s="985">
        <v>1.853209088053607</v>
      </c>
      <c r="YO17" s="699">
        <v>50</v>
      </c>
      <c r="YP17" s="985">
        <v>170.1</v>
      </c>
      <c r="YQ17" s="985">
        <v>184.9</v>
      </c>
      <c r="YR17" s="699">
        <v>24</v>
      </c>
      <c r="YS17" s="712">
        <v>66.400000000000006</v>
      </c>
      <c r="YT17" s="985">
        <v>68.2</v>
      </c>
      <c r="YU17" s="699">
        <v>17</v>
      </c>
      <c r="YV17" s="982">
        <v>687</v>
      </c>
      <c r="YW17" s="725">
        <v>42.649199417758368</v>
      </c>
      <c r="YX17" s="699">
        <v>37</v>
      </c>
      <c r="YY17" s="699">
        <v>993</v>
      </c>
      <c r="YZ17" s="725">
        <v>60.322255790533738</v>
      </c>
      <c r="ZA17" s="699">
        <v>37</v>
      </c>
      <c r="ZB17" s="715">
        <v>516</v>
      </c>
      <c r="ZC17" s="725">
        <v>74.418604651162795</v>
      </c>
      <c r="ZD17" s="699">
        <v>65</v>
      </c>
      <c r="ZE17" s="982">
        <v>670</v>
      </c>
      <c r="ZF17" s="715">
        <v>42.985074626865668</v>
      </c>
      <c r="ZG17" s="699">
        <v>12</v>
      </c>
      <c r="ZH17" s="716">
        <v>0</v>
      </c>
      <c r="ZI17" s="712">
        <v>0</v>
      </c>
      <c r="ZJ17" s="699">
        <v>25</v>
      </c>
      <c r="ZK17" s="1363" t="s">
        <v>1627</v>
      </c>
      <c r="ZL17" s="712">
        <v>84.144266757400473</v>
      </c>
      <c r="ZM17" s="712">
        <v>91.467991169977921</v>
      </c>
      <c r="ZN17" s="699">
        <v>9</v>
      </c>
      <c r="ZO17" s="715">
        <v>9060</v>
      </c>
      <c r="ZP17" s="709">
        <v>62.802919708029194</v>
      </c>
      <c r="ZQ17" s="703">
        <v>75.008177952240757</v>
      </c>
      <c r="ZR17" s="978">
        <v>16</v>
      </c>
      <c r="ZS17" s="705">
        <v>3057</v>
      </c>
      <c r="ZT17" s="709">
        <v>80.495603517186254</v>
      </c>
      <c r="ZU17" s="703">
        <v>88.632478632478623</v>
      </c>
      <c r="ZV17" s="978">
        <v>11</v>
      </c>
      <c r="ZW17" s="4111">
        <v>1170</v>
      </c>
      <c r="ZX17" s="709">
        <v>59.282511210762337</v>
      </c>
      <c r="ZY17" s="703">
        <v>70.277529095792303</v>
      </c>
      <c r="ZZ17" s="978">
        <v>23</v>
      </c>
      <c r="AAA17" s="4111">
        <v>1117</v>
      </c>
      <c r="AAB17" s="709">
        <v>45.609065155807365</v>
      </c>
      <c r="AAC17" s="703">
        <v>61.168831168831176</v>
      </c>
      <c r="AAD17" s="978">
        <v>30</v>
      </c>
      <c r="AAE17" s="4111">
        <v>770</v>
      </c>
      <c r="AAF17" s="983">
        <v>95.62356979405034</v>
      </c>
      <c r="AAG17" s="715">
        <v>99.745762711864401</v>
      </c>
      <c r="AAH17" s="715">
        <v>24</v>
      </c>
      <c r="AAI17" s="733">
        <v>3540</v>
      </c>
      <c r="AAJ17" s="709">
        <v>329.9</v>
      </c>
      <c r="AAK17" s="978">
        <v>36</v>
      </c>
      <c r="AAL17" s="703">
        <v>689.5</v>
      </c>
      <c r="AAM17" s="978">
        <v>61</v>
      </c>
      <c r="AAN17" s="703">
        <v>2390.1999999999998</v>
      </c>
      <c r="AAO17" s="978">
        <f t="shared" si="26"/>
        <v>19</v>
      </c>
      <c r="AAP17" s="703">
        <v>23</v>
      </c>
      <c r="AAQ17" s="979">
        <f t="shared" si="27"/>
        <v>10</v>
      </c>
      <c r="AAR17" s="712">
        <v>0</v>
      </c>
      <c r="AAS17" s="699">
        <v>30</v>
      </c>
      <c r="AAT17" s="712">
        <v>206.24</v>
      </c>
      <c r="AAU17" s="699">
        <v>50</v>
      </c>
      <c r="AAV17" s="712">
        <v>0</v>
      </c>
      <c r="AAW17" s="699">
        <v>24</v>
      </c>
      <c r="AAX17" s="712">
        <v>345.6</v>
      </c>
      <c r="AAY17" s="699">
        <v>23</v>
      </c>
      <c r="AAZ17" s="699">
        <v>8712.5</v>
      </c>
      <c r="ABA17" s="978">
        <f t="shared" si="28"/>
        <v>28</v>
      </c>
      <c r="ABB17" s="712">
        <v>1053.5</v>
      </c>
      <c r="ABC17" s="978">
        <f t="shared" si="28"/>
        <v>40</v>
      </c>
      <c r="ABD17" s="712">
        <v>815</v>
      </c>
      <c r="ABE17" s="978">
        <f t="shared" si="28"/>
        <v>30</v>
      </c>
      <c r="ABF17" s="712">
        <v>2418.9</v>
      </c>
      <c r="ABG17" s="978">
        <f t="shared" si="28"/>
        <v>23</v>
      </c>
      <c r="ABH17" s="712">
        <v>0</v>
      </c>
      <c r="ABI17" s="978">
        <f t="shared" si="29"/>
        <v>2</v>
      </c>
      <c r="ABJ17" s="712">
        <v>0</v>
      </c>
      <c r="ABK17" s="978">
        <f t="shared" si="29"/>
        <v>1</v>
      </c>
      <c r="ABL17" s="712">
        <v>230.9</v>
      </c>
      <c r="ABM17" s="978">
        <f t="shared" si="29"/>
        <v>24</v>
      </c>
      <c r="ABN17" s="712">
        <f t="shared" si="30"/>
        <v>230.9</v>
      </c>
      <c r="ABO17" s="2732">
        <f t="shared" si="31"/>
        <v>25</v>
      </c>
      <c r="ABP17" s="716">
        <v>5</v>
      </c>
      <c r="ABQ17" s="712" t="s">
        <v>1632</v>
      </c>
      <c r="ABR17" s="712">
        <v>5</v>
      </c>
      <c r="ABS17" s="712" t="s">
        <v>1632</v>
      </c>
      <c r="ABT17" s="712">
        <v>0</v>
      </c>
      <c r="ABU17" s="712" t="s">
        <v>1625</v>
      </c>
      <c r="ABV17" s="712">
        <v>0</v>
      </c>
      <c r="ABW17" s="712" t="s">
        <v>1625</v>
      </c>
      <c r="ABX17" s="712">
        <v>0</v>
      </c>
      <c r="ABY17" s="712" t="s">
        <v>1625</v>
      </c>
      <c r="ABZ17" s="712">
        <v>10</v>
      </c>
      <c r="ACA17" s="699">
        <v>49</v>
      </c>
      <c r="ACB17" s="712">
        <v>0</v>
      </c>
      <c r="ACC17" s="712" t="s">
        <v>1625</v>
      </c>
      <c r="ACD17" s="712">
        <v>0</v>
      </c>
      <c r="ACE17" s="712" t="s">
        <v>1625</v>
      </c>
      <c r="ACF17" s="712">
        <v>0</v>
      </c>
      <c r="ACG17" s="712" t="s">
        <v>1625</v>
      </c>
      <c r="ACH17" s="712">
        <v>0</v>
      </c>
      <c r="ACI17" s="712" t="s">
        <v>1625</v>
      </c>
      <c r="ACJ17" s="712">
        <v>0</v>
      </c>
      <c r="ACK17" s="699">
        <v>65</v>
      </c>
      <c r="ACL17" s="712">
        <v>0</v>
      </c>
      <c r="ACM17" s="712" t="s">
        <v>1625</v>
      </c>
      <c r="ACN17" s="712">
        <v>0</v>
      </c>
      <c r="ACO17" s="712" t="s">
        <v>1625</v>
      </c>
      <c r="ACP17" s="712">
        <v>0</v>
      </c>
      <c r="ACQ17" s="712" t="s">
        <v>1625</v>
      </c>
      <c r="ACR17" s="712">
        <v>0</v>
      </c>
      <c r="ACS17" s="699">
        <v>70</v>
      </c>
      <c r="ACT17" s="699">
        <v>10</v>
      </c>
      <c r="ACU17" s="699" t="s">
        <v>1632</v>
      </c>
      <c r="ACV17" s="699">
        <v>0</v>
      </c>
      <c r="ACW17" s="699" t="s">
        <v>1625</v>
      </c>
      <c r="ACX17" s="699">
        <v>0</v>
      </c>
      <c r="ACY17" s="699" t="s">
        <v>1625</v>
      </c>
      <c r="ACZ17" s="699">
        <v>0</v>
      </c>
      <c r="ADA17" s="699" t="s">
        <v>1625</v>
      </c>
      <c r="ADB17" s="699">
        <v>10</v>
      </c>
      <c r="ADC17" s="699">
        <v>55</v>
      </c>
      <c r="ADD17" s="989">
        <v>10</v>
      </c>
      <c r="ADE17" s="989">
        <v>10</v>
      </c>
      <c r="ADF17" s="989">
        <v>10</v>
      </c>
      <c r="ADG17" s="989">
        <v>10</v>
      </c>
      <c r="ADH17" s="989">
        <v>40</v>
      </c>
      <c r="ADI17" s="699">
        <v>1</v>
      </c>
      <c r="ADJ17" s="712">
        <v>5</v>
      </c>
      <c r="ADK17" s="712" t="s">
        <v>1632</v>
      </c>
      <c r="ADL17" s="712">
        <v>5</v>
      </c>
      <c r="ADM17" s="712" t="s">
        <v>1632</v>
      </c>
      <c r="ADN17" s="712">
        <v>0</v>
      </c>
      <c r="ADO17" s="712" t="s">
        <v>1625</v>
      </c>
      <c r="ADP17" s="712">
        <v>0</v>
      </c>
      <c r="ADQ17" s="712" t="s">
        <v>1625</v>
      </c>
      <c r="ADR17" s="712">
        <v>10</v>
      </c>
      <c r="ADS17" s="699">
        <v>49</v>
      </c>
      <c r="ADT17" s="712">
        <v>10</v>
      </c>
      <c r="ADU17" s="712">
        <v>10</v>
      </c>
      <c r="ADV17" s="712">
        <v>0</v>
      </c>
      <c r="ADW17" s="712">
        <v>0</v>
      </c>
      <c r="ADX17" s="712">
        <v>20</v>
      </c>
      <c r="ADY17" s="699">
        <v>38</v>
      </c>
      <c r="ADZ17" s="714">
        <v>4</v>
      </c>
      <c r="AEA17" s="712">
        <v>2.5870711121171941</v>
      </c>
      <c r="AEB17" s="699">
        <v>17</v>
      </c>
      <c r="AEC17" s="715">
        <v>22</v>
      </c>
      <c r="AED17" s="712">
        <v>14.22889111664457</v>
      </c>
      <c r="AEE17" s="699">
        <v>39</v>
      </c>
      <c r="AEF17" s="715">
        <v>10</v>
      </c>
      <c r="AEG17" s="712">
        <v>6.467677780292985</v>
      </c>
      <c r="AEH17" s="699">
        <v>34</v>
      </c>
      <c r="AEI17" s="1303">
        <v>89</v>
      </c>
      <c r="AEJ17" s="712">
        <v>57.562332244607575</v>
      </c>
      <c r="AEK17" s="699">
        <f t="shared" si="32"/>
        <v>10</v>
      </c>
      <c r="AEL17" s="715">
        <v>16</v>
      </c>
      <c r="AEM17" s="712">
        <v>10.283106783637006</v>
      </c>
      <c r="AEN17" s="699">
        <v>19</v>
      </c>
      <c r="AEO17" s="699">
        <v>38</v>
      </c>
      <c r="AEP17" s="712">
        <v>24.6</v>
      </c>
      <c r="AEQ17" s="699">
        <v>60</v>
      </c>
      <c r="AER17" s="699">
        <v>37</v>
      </c>
      <c r="AES17" s="712">
        <v>23.9</v>
      </c>
      <c r="AET17" s="699">
        <v>41</v>
      </c>
      <c r="AEU17" s="699">
        <v>14</v>
      </c>
      <c r="AEV17" s="1099">
        <v>9.1</v>
      </c>
      <c r="AEW17" s="699">
        <v>21</v>
      </c>
      <c r="AEX17" s="989">
        <v>0.104</v>
      </c>
      <c r="AEY17" s="989">
        <v>61</v>
      </c>
      <c r="AEZ17" s="989">
        <v>4.1000000000000002E-2</v>
      </c>
      <c r="AFA17" s="989">
        <v>51</v>
      </c>
      <c r="AFB17" s="989">
        <v>5.3999999999999999E-2</v>
      </c>
      <c r="AFC17" s="989">
        <v>24</v>
      </c>
      <c r="AFD17" s="989">
        <v>6.0000000000000001E-3</v>
      </c>
      <c r="AFE17" s="989">
        <v>40</v>
      </c>
      <c r="AFF17" s="989">
        <v>7.0000000000000001E-3</v>
      </c>
      <c r="AFG17" s="989">
        <v>24</v>
      </c>
      <c r="AFH17" s="989">
        <v>1.6E-2</v>
      </c>
      <c r="AFI17" s="989">
        <v>24</v>
      </c>
      <c r="AFJ17" s="989">
        <v>2E-3</v>
      </c>
      <c r="AFK17" s="989">
        <v>4</v>
      </c>
      <c r="AFL17" s="989">
        <v>6.0000000000000001E-3</v>
      </c>
      <c r="AFM17" s="989">
        <v>3</v>
      </c>
      <c r="AFN17" s="989">
        <v>291</v>
      </c>
      <c r="AFO17" s="989">
        <v>185.57489955997704</v>
      </c>
      <c r="AFP17" s="989">
        <v>20</v>
      </c>
      <c r="AFQ17" s="989">
        <v>125</v>
      </c>
      <c r="AFR17" s="989">
        <v>79.714303934698052</v>
      </c>
      <c r="AFS17" s="989">
        <v>15</v>
      </c>
      <c r="AFT17" s="989">
        <v>396</v>
      </c>
      <c r="AFU17" s="989">
        <v>252.53491486512337</v>
      </c>
      <c r="AFV17" s="989">
        <v>10</v>
      </c>
      <c r="AFW17" s="989">
        <v>93</v>
      </c>
      <c r="AFX17" s="989">
        <v>59.307442127415342</v>
      </c>
      <c r="AFY17" s="989">
        <v>70</v>
      </c>
      <c r="AFZ17" s="989">
        <v>1666</v>
      </c>
      <c r="AGA17" s="989">
        <v>1062.4322428416554</v>
      </c>
      <c r="AGB17" s="989">
        <v>20</v>
      </c>
      <c r="AGC17" s="989">
        <v>594</v>
      </c>
      <c r="AGD17" s="989">
        <v>378.80237229768511</v>
      </c>
      <c r="AGE17" s="989">
        <v>4</v>
      </c>
      <c r="AGF17" s="989">
        <v>100</v>
      </c>
      <c r="AGG17" s="989">
        <v>114.21</v>
      </c>
      <c r="AGH17" s="989">
        <v>21</v>
      </c>
      <c r="AGI17" s="989">
        <v>0</v>
      </c>
      <c r="AGJ17" s="989">
        <v>0</v>
      </c>
      <c r="AGK17" s="989">
        <v>10</v>
      </c>
      <c r="AGL17" s="989">
        <v>0</v>
      </c>
      <c r="AGM17" s="989">
        <v>0</v>
      </c>
      <c r="AGN17" s="989">
        <v>2</v>
      </c>
      <c r="AGO17" s="989">
        <v>82</v>
      </c>
      <c r="AGP17" s="989">
        <v>93.65</v>
      </c>
      <c r="AGQ17" s="989">
        <v>17</v>
      </c>
      <c r="AGR17" s="989">
        <v>4</v>
      </c>
      <c r="AGS17" s="989">
        <v>4.57</v>
      </c>
      <c r="AGT17" s="989">
        <v>13</v>
      </c>
      <c r="AGU17" s="989">
        <v>5</v>
      </c>
      <c r="AGV17" s="989">
        <v>5.71</v>
      </c>
      <c r="AGW17" s="989">
        <v>19</v>
      </c>
      <c r="AGX17" s="989">
        <v>3</v>
      </c>
      <c r="AGY17" s="989">
        <v>3.43</v>
      </c>
      <c r="AGZ17" s="989">
        <v>9</v>
      </c>
      <c r="AHA17" s="989">
        <v>2</v>
      </c>
      <c r="AHB17" s="989">
        <v>2.2799999999999998</v>
      </c>
      <c r="AHC17" s="989">
        <v>3</v>
      </c>
      <c r="AHD17" s="989">
        <v>4</v>
      </c>
      <c r="AHE17" s="989">
        <v>4.57</v>
      </c>
      <c r="AHF17" s="989">
        <v>38</v>
      </c>
      <c r="AHG17" s="712">
        <v>254</v>
      </c>
      <c r="AHH17" s="712">
        <v>294.12</v>
      </c>
      <c r="AHI17" s="699">
        <v>29</v>
      </c>
      <c r="AHJ17" s="712">
        <v>348</v>
      </c>
      <c r="AHK17" s="712">
        <v>402.96</v>
      </c>
      <c r="AHL17" s="712">
        <v>53</v>
      </c>
      <c r="AHM17" s="712">
        <v>97</v>
      </c>
      <c r="AHN17" s="712">
        <v>110.78</v>
      </c>
      <c r="AHO17" s="699">
        <v>26</v>
      </c>
      <c r="AHP17" s="712">
        <v>104</v>
      </c>
      <c r="AHQ17" s="712">
        <v>118.78</v>
      </c>
      <c r="AHR17" s="712">
        <v>5</v>
      </c>
      <c r="AHS17" s="712">
        <v>125</v>
      </c>
      <c r="AHT17" s="712">
        <v>142.76</v>
      </c>
      <c r="AHU17" s="699">
        <v>23</v>
      </c>
      <c r="AHV17" s="712">
        <v>156</v>
      </c>
      <c r="AHW17" s="712">
        <v>180.64</v>
      </c>
      <c r="AHX17" s="699">
        <v>31</v>
      </c>
      <c r="AHY17" s="712">
        <v>193</v>
      </c>
      <c r="AHZ17" s="712">
        <v>220.42</v>
      </c>
      <c r="AIA17" s="699">
        <v>45</v>
      </c>
      <c r="AIC17" s="714"/>
      <c r="AID17" s="725"/>
      <c r="AIE17" s="715"/>
      <c r="AIF17" s="714"/>
      <c r="AIG17" s="725"/>
      <c r="AIH17" s="715"/>
      <c r="AII17" s="715"/>
      <c r="AIJ17" s="712"/>
      <c r="AIK17" s="715"/>
      <c r="AIL17" s="1169">
        <v>659</v>
      </c>
      <c r="AIM17" s="1174">
        <v>54.931714719271618</v>
      </c>
      <c r="AIN17" s="1168">
        <f t="shared" si="33"/>
        <v>46</v>
      </c>
      <c r="AIO17" s="715">
        <v>1006</v>
      </c>
      <c r="AIP17" s="725">
        <v>30.616302186878727</v>
      </c>
      <c r="AIQ17" s="715">
        <f t="shared" si="34"/>
        <v>12</v>
      </c>
      <c r="AIR17" s="1169">
        <v>655</v>
      </c>
      <c r="AIS17" s="1174">
        <v>39.236641221374043</v>
      </c>
      <c r="AIT17" s="1168">
        <f t="shared" si="35"/>
        <v>32</v>
      </c>
      <c r="AIU17" s="715">
        <v>998</v>
      </c>
      <c r="AIV17" s="725">
        <v>14.629258517034067</v>
      </c>
      <c r="AIW17" s="715">
        <f t="shared" si="36"/>
        <v>31</v>
      </c>
      <c r="AIX17" s="1169">
        <v>664</v>
      </c>
      <c r="AIY17" s="1174">
        <v>1.957831325301205</v>
      </c>
      <c r="AIZ17" s="1168">
        <f t="shared" si="37"/>
        <v>22</v>
      </c>
      <c r="AJA17" s="715">
        <v>984</v>
      </c>
      <c r="AJB17" s="725">
        <v>17.479674796747968</v>
      </c>
      <c r="AJC17" s="715">
        <f t="shared" si="38"/>
        <v>45</v>
      </c>
      <c r="AJD17" s="714">
        <v>659</v>
      </c>
      <c r="AJE17" s="725">
        <v>13.353566009104703</v>
      </c>
      <c r="AJF17" s="715">
        <v>56</v>
      </c>
      <c r="AJG17" s="699">
        <v>1019</v>
      </c>
      <c r="AJH17" s="1099">
        <v>13.935230618253188</v>
      </c>
      <c r="AJI17" s="733">
        <v>74</v>
      </c>
      <c r="AJJ17" s="714">
        <v>659</v>
      </c>
      <c r="AJK17" s="712">
        <v>26.555386949924127</v>
      </c>
      <c r="AJL17" s="715">
        <v>60</v>
      </c>
      <c r="AJM17" s="699">
        <v>1019</v>
      </c>
      <c r="AJN17" s="712">
        <v>30.814524043179585</v>
      </c>
      <c r="AJO17" s="715">
        <v>76</v>
      </c>
      <c r="AJP17" s="714">
        <v>659</v>
      </c>
      <c r="AJQ17" s="712">
        <v>11.987860394537178</v>
      </c>
      <c r="AJR17" s="715">
        <v>65</v>
      </c>
      <c r="AJS17" s="699">
        <v>1061</v>
      </c>
      <c r="AJT17" s="712">
        <v>26.955702167766262</v>
      </c>
      <c r="AJU17" s="715">
        <f t="shared" si="39"/>
        <v>33</v>
      </c>
      <c r="AJV17" s="1178">
        <v>27.27272727272727</v>
      </c>
      <c r="AJW17" s="1099">
        <v>0</v>
      </c>
      <c r="AJX17" s="1099">
        <v>9.0909090909090917</v>
      </c>
      <c r="AJY17" s="1099">
        <v>9.0909090909090917</v>
      </c>
      <c r="AJZ17" s="1099">
        <v>27.27272727272727</v>
      </c>
      <c r="AKA17" s="1099">
        <v>0</v>
      </c>
      <c r="AKB17" s="1099">
        <v>0</v>
      </c>
      <c r="AKC17" s="1099">
        <v>18.181818181818183</v>
      </c>
      <c r="AKD17" s="1099">
        <v>9.0909090909090917</v>
      </c>
      <c r="AKE17" s="1099">
        <v>18.181818181818183</v>
      </c>
      <c r="AKF17" s="1099">
        <v>18.181818181818183</v>
      </c>
      <c r="AKG17" s="1188">
        <v>11</v>
      </c>
      <c r="AKH17" s="985">
        <v>43.975903614457827</v>
      </c>
      <c r="AKI17" s="985">
        <v>8.4337349397590362</v>
      </c>
      <c r="AKJ17" s="985">
        <v>23.493975903614459</v>
      </c>
      <c r="AKK17" s="985">
        <v>16.867469879518072</v>
      </c>
      <c r="AKL17" s="985">
        <v>9.6385542168674707</v>
      </c>
      <c r="AKM17" s="985">
        <v>12.650602409638553</v>
      </c>
      <c r="AKN17" s="985">
        <v>12.650602409638553</v>
      </c>
      <c r="AKO17" s="985">
        <v>7.2289156626506017</v>
      </c>
      <c r="AKP17" s="985">
        <v>29.518072289156628</v>
      </c>
      <c r="AKQ17" s="985">
        <v>3.6144578313253009</v>
      </c>
      <c r="AKR17" s="985">
        <v>7.8313253012048198</v>
      </c>
      <c r="AKS17" s="699">
        <v>166</v>
      </c>
      <c r="AKT17" s="714" t="s">
        <v>1633</v>
      </c>
      <c r="AKU17" s="715" t="s">
        <v>1633</v>
      </c>
      <c r="AKV17" s="715" t="s">
        <v>1633</v>
      </c>
      <c r="AKW17" s="715" t="s">
        <v>1650</v>
      </c>
      <c r="AKX17" s="715" t="s">
        <v>1633</v>
      </c>
      <c r="AKY17" s="715" t="s">
        <v>1633</v>
      </c>
      <c r="AKZ17" s="715" t="s">
        <v>1633</v>
      </c>
      <c r="ALA17" s="715">
        <v>-1</v>
      </c>
      <c r="ALB17" s="715">
        <v>-1</v>
      </c>
      <c r="ALC17" s="715">
        <v>-1</v>
      </c>
      <c r="ALD17" s="715">
        <v>2</v>
      </c>
      <c r="ALE17" s="715">
        <v>-1</v>
      </c>
      <c r="ALF17" s="715">
        <v>-1</v>
      </c>
      <c r="ALG17" s="715">
        <v>-1</v>
      </c>
      <c r="ALH17" s="715">
        <f t="shared" si="40"/>
        <v>-4</v>
      </c>
      <c r="ALI17" s="715">
        <f t="shared" si="41"/>
        <v>68</v>
      </c>
      <c r="ALJ17" s="716" t="s">
        <v>1635</v>
      </c>
      <c r="ALK17" s="712" t="s">
        <v>1635</v>
      </c>
      <c r="ALL17" s="712" t="s">
        <v>1635</v>
      </c>
      <c r="ALM17" s="712" t="s">
        <v>31</v>
      </c>
      <c r="ALN17" s="712" t="s">
        <v>1635</v>
      </c>
      <c r="ALO17" s="712" t="s">
        <v>1635</v>
      </c>
      <c r="ALP17" s="712" t="s">
        <v>1635</v>
      </c>
      <c r="ALQ17" s="714">
        <v>4</v>
      </c>
      <c r="ALR17" s="715">
        <v>0</v>
      </c>
      <c r="ALS17" s="715">
        <v>2</v>
      </c>
      <c r="ALT17" s="715">
        <v>13</v>
      </c>
      <c r="ALU17" s="715">
        <v>0</v>
      </c>
      <c r="ALV17" s="715">
        <v>1</v>
      </c>
      <c r="ALW17" s="733">
        <v>2</v>
      </c>
      <c r="ALX17" s="981">
        <v>8.3998320033599333E-2</v>
      </c>
      <c r="ALY17" s="715">
        <v>73</v>
      </c>
      <c r="ALZ17" s="731" t="s">
        <v>31</v>
      </c>
      <c r="AMA17" s="715" t="s">
        <v>31</v>
      </c>
      <c r="AMB17" s="731">
        <v>4.1999160016799666E-2</v>
      </c>
      <c r="AMC17" s="715">
        <v>63</v>
      </c>
      <c r="AMD17" s="731">
        <v>0.27299454010919783</v>
      </c>
      <c r="AME17" s="715">
        <v>56</v>
      </c>
      <c r="AMF17" s="715" t="s">
        <v>31</v>
      </c>
      <c r="AMG17" s="715" t="s">
        <v>31</v>
      </c>
      <c r="AMH17" s="731">
        <v>2.0999580008399833E-2</v>
      </c>
      <c r="AMI17" s="715">
        <v>65</v>
      </c>
      <c r="AMJ17" s="731">
        <v>4.1999160016799666E-2</v>
      </c>
      <c r="AMK17" s="715">
        <v>67</v>
      </c>
      <c r="AML17" s="982">
        <v>2</v>
      </c>
      <c r="AMM17" s="699">
        <v>0</v>
      </c>
      <c r="AMN17" s="699">
        <v>0</v>
      </c>
      <c r="AMO17" s="716">
        <v>4.1999160016799666E-2</v>
      </c>
      <c r="AMP17" s="715">
        <v>50</v>
      </c>
      <c r="AMQ17" s="712">
        <v>0</v>
      </c>
      <c r="AMR17" s="715">
        <v>27</v>
      </c>
      <c r="AMS17" s="712">
        <v>0</v>
      </c>
      <c r="AMT17" s="733">
        <v>27</v>
      </c>
      <c r="AMU17" s="982">
        <v>0</v>
      </c>
      <c r="AMV17" s="731">
        <v>0</v>
      </c>
      <c r="AMW17" s="715">
        <v>32</v>
      </c>
      <c r="AMX17" s="716" t="s">
        <v>107</v>
      </c>
      <c r="AMY17" s="712" t="s">
        <v>107</v>
      </c>
      <c r="AMZ17" s="715">
        <v>2</v>
      </c>
      <c r="ANA17" s="715">
        <v>2</v>
      </c>
      <c r="ANB17" s="715">
        <v>4</v>
      </c>
      <c r="ANC17" s="715">
        <v>38</v>
      </c>
      <c r="AND17" s="1201" t="s">
        <v>1632</v>
      </c>
      <c r="ANE17" s="1202" t="s">
        <v>1632</v>
      </c>
      <c r="ANF17" s="1202" t="s">
        <v>1632</v>
      </c>
      <c r="ANG17" s="1202" t="s">
        <v>1632</v>
      </c>
      <c r="ANH17" s="725">
        <v>5</v>
      </c>
      <c r="ANI17" s="725">
        <v>5</v>
      </c>
      <c r="ANJ17" s="725">
        <v>5</v>
      </c>
      <c r="ANK17" s="725">
        <v>5</v>
      </c>
      <c r="ANL17" s="1303">
        <f t="shared" si="42"/>
        <v>20</v>
      </c>
      <c r="ANM17" s="1303">
        <f t="shared" si="43"/>
        <v>1</v>
      </c>
      <c r="ANN17" s="983" t="s">
        <v>1632</v>
      </c>
      <c r="ANO17" s="725" t="s">
        <v>1632</v>
      </c>
      <c r="ANP17" s="725" t="s">
        <v>1632</v>
      </c>
      <c r="ANQ17" s="725" t="s">
        <v>1632</v>
      </c>
      <c r="ANR17" s="725">
        <v>5</v>
      </c>
      <c r="ANS17" s="725">
        <v>5</v>
      </c>
      <c r="ANT17" s="725">
        <v>5</v>
      </c>
      <c r="ANU17" s="725">
        <v>5</v>
      </c>
      <c r="ANV17" s="715">
        <f t="shared" si="44"/>
        <v>20</v>
      </c>
      <c r="ANW17" s="715">
        <f t="shared" si="45"/>
        <v>1</v>
      </c>
      <c r="ANX17" s="982">
        <v>255</v>
      </c>
      <c r="ANY17" s="715">
        <v>17289</v>
      </c>
      <c r="ANZ17" s="1089">
        <v>11.347</v>
      </c>
      <c r="AOA17" s="715">
        <v>43</v>
      </c>
      <c r="AOB17" s="1089">
        <v>2.7</v>
      </c>
      <c r="AOC17" s="1188">
        <f t="shared" si="46"/>
        <v>40</v>
      </c>
      <c r="AOD17" s="1089">
        <v>36.735999999999997</v>
      </c>
      <c r="AOE17" s="1188">
        <f t="shared" si="47"/>
        <v>47</v>
      </c>
      <c r="AOF17" s="699">
        <v>95</v>
      </c>
      <c r="AOG17" s="985">
        <v>1.9949601007979842</v>
      </c>
      <c r="AOH17" s="1188">
        <v>31</v>
      </c>
      <c r="AOI17" s="699">
        <v>14</v>
      </c>
      <c r="AOJ17" s="985">
        <v>0.29399412011759762</v>
      </c>
      <c r="AOK17" s="1188">
        <v>44</v>
      </c>
      <c r="AOL17" s="699">
        <v>4</v>
      </c>
      <c r="AOM17" s="985">
        <v>8.3998320033599333E-2</v>
      </c>
      <c r="AON17" s="1188">
        <v>70</v>
      </c>
      <c r="AOO17" s="699">
        <v>9</v>
      </c>
      <c r="AOP17" s="985">
        <v>0.18899622007559849</v>
      </c>
      <c r="AOQ17" s="1188">
        <v>48</v>
      </c>
      <c r="AOR17" s="983" t="s">
        <v>1632</v>
      </c>
      <c r="AOS17" s="725" t="s">
        <v>1625</v>
      </c>
      <c r="AOT17" s="725" t="s">
        <v>1625</v>
      </c>
      <c r="AOU17" s="725" t="s">
        <v>1625</v>
      </c>
      <c r="AOV17" s="725">
        <v>5</v>
      </c>
      <c r="AOW17" s="725">
        <v>0</v>
      </c>
      <c r="AOX17" s="725">
        <v>0</v>
      </c>
      <c r="AOY17" s="725">
        <v>0</v>
      </c>
      <c r="AOZ17" s="715">
        <f t="shared" si="48"/>
        <v>5</v>
      </c>
      <c r="APA17" s="715">
        <f t="shared" si="49"/>
        <v>10</v>
      </c>
      <c r="APB17" s="1993" t="s">
        <v>1632</v>
      </c>
      <c r="APC17" s="1994" t="s">
        <v>1632</v>
      </c>
      <c r="APD17" s="1994" t="s">
        <v>1632</v>
      </c>
      <c r="APE17" s="1994" t="s">
        <v>1625</v>
      </c>
      <c r="APF17" s="1995">
        <v>5</v>
      </c>
      <c r="APG17" s="1995">
        <v>5</v>
      </c>
      <c r="APH17" s="1995">
        <v>5</v>
      </c>
      <c r="API17" s="1995">
        <v>0</v>
      </c>
      <c r="APJ17" s="715">
        <f t="shared" si="50"/>
        <v>15</v>
      </c>
      <c r="APK17" s="715">
        <f t="shared" si="51"/>
        <v>27</v>
      </c>
      <c r="APL17" s="715">
        <v>1</v>
      </c>
      <c r="APM17" s="725">
        <v>0.21078813684365844</v>
      </c>
      <c r="APN17" s="715">
        <v>14</v>
      </c>
      <c r="APO17" s="715">
        <v>10</v>
      </c>
      <c r="APP17" s="725">
        <v>2.1078813684365847</v>
      </c>
      <c r="APQ17" s="715">
        <v>12</v>
      </c>
      <c r="APR17" s="1169">
        <v>0</v>
      </c>
      <c r="APS17" s="1168">
        <v>0</v>
      </c>
      <c r="APT17" s="1168">
        <v>0</v>
      </c>
      <c r="APU17" s="989">
        <v>0</v>
      </c>
      <c r="APV17" s="989">
        <v>0</v>
      </c>
      <c r="APW17" s="989">
        <v>0</v>
      </c>
      <c r="APX17" s="989">
        <v>38</v>
      </c>
      <c r="APY17" s="989">
        <v>12</v>
      </c>
      <c r="APZ17" s="989">
        <v>122.5</v>
      </c>
      <c r="AQA17" s="989">
        <v>980</v>
      </c>
      <c r="AQB17" s="989">
        <v>10.208333333333334</v>
      </c>
      <c r="AQC17" s="989">
        <v>81.666666666666671</v>
      </c>
      <c r="AQD17" s="1099">
        <v>2.0657237410678526</v>
      </c>
      <c r="AQE17" s="989">
        <v>49</v>
      </c>
      <c r="AQF17" s="989">
        <v>12</v>
      </c>
      <c r="AQG17" s="989">
        <v>122.5</v>
      </c>
      <c r="AQH17" s="989">
        <v>980</v>
      </c>
      <c r="AQI17" s="989">
        <v>10.208333333333334</v>
      </c>
      <c r="AQJ17" s="989">
        <v>81.666666666666671</v>
      </c>
      <c r="AQK17" s="989">
        <v>2.0657237410678526</v>
      </c>
      <c r="AQL17" s="729">
        <v>72</v>
      </c>
      <c r="AQM17" s="987"/>
      <c r="AQQ17" s="715">
        <v>6687</v>
      </c>
      <c r="AQR17" s="715">
        <v>5824</v>
      </c>
      <c r="AQS17" s="989">
        <v>516</v>
      </c>
      <c r="AQT17" s="1099">
        <v>8.8598901098901095</v>
      </c>
      <c r="AQU17" s="989">
        <f t="shared" si="52"/>
        <v>44</v>
      </c>
      <c r="AQV17" s="989">
        <v>193</v>
      </c>
      <c r="AQW17" s="989">
        <v>37.403100775193799</v>
      </c>
      <c r="AQX17" s="1099">
        <v>3.8186528497409324</v>
      </c>
      <c r="AQY17" s="989">
        <f t="shared" si="53"/>
        <v>14</v>
      </c>
      <c r="AQZ17" s="989">
        <v>79</v>
      </c>
      <c r="ARA17" s="989">
        <v>595</v>
      </c>
      <c r="ARB17" s="989">
        <v>13.277310924369749</v>
      </c>
      <c r="ARC17" s="989">
        <f t="shared" si="54"/>
        <v>45</v>
      </c>
      <c r="ARD17" s="1668">
        <v>2.3451236263736264</v>
      </c>
      <c r="ARE17" s="1667">
        <f t="shared" si="55"/>
        <v>43</v>
      </c>
      <c r="ARF17" s="1168">
        <v>105</v>
      </c>
      <c r="ARG17" s="1099">
        <v>17.142857142857142</v>
      </c>
      <c r="ARH17" s="989">
        <f t="shared" si="56"/>
        <v>45</v>
      </c>
      <c r="ARI17" s="715">
        <v>232</v>
      </c>
      <c r="ARJ17" s="985">
        <v>17.241379310344829</v>
      </c>
      <c r="ARK17" s="699">
        <f t="shared" si="57"/>
        <v>24</v>
      </c>
      <c r="ARL17" s="989">
        <v>126</v>
      </c>
      <c r="ARM17" s="715">
        <v>32</v>
      </c>
      <c r="ARN17" s="985">
        <v>25.396825396825395</v>
      </c>
      <c r="ARO17" s="699">
        <f t="shared" si="58"/>
        <v>52</v>
      </c>
      <c r="ARP17" s="707">
        <v>1780</v>
      </c>
      <c r="ARQ17" s="990">
        <v>4</v>
      </c>
      <c r="ARR17" s="719">
        <v>0.22471910112359553</v>
      </c>
      <c r="ARS17" s="979">
        <f t="shared" si="59"/>
        <v>33</v>
      </c>
      <c r="ART17" s="715">
        <v>56</v>
      </c>
      <c r="ARU17" s="699">
        <f t="shared" si="59"/>
        <v>32</v>
      </c>
      <c r="ARV17" s="715">
        <v>30330</v>
      </c>
      <c r="ARW17" s="715">
        <v>13120</v>
      </c>
      <c r="ARX17" s="985">
        <v>43.257500824266401</v>
      </c>
      <c r="ARY17" s="699">
        <f t="shared" si="60"/>
        <v>23</v>
      </c>
      <c r="ARZ17" s="715">
        <v>28460</v>
      </c>
      <c r="ASA17" s="715">
        <v>740</v>
      </c>
      <c r="ASB17" s="712">
        <v>2.6001405481377371</v>
      </c>
      <c r="ASC17" s="699">
        <f t="shared" si="61"/>
        <v>10</v>
      </c>
      <c r="ASD17" s="712">
        <v>38.471502590673573</v>
      </c>
      <c r="ASE17" s="712">
        <v>19.300518134715023</v>
      </c>
      <c r="ASF17" s="712">
        <v>15.932642487046634</v>
      </c>
      <c r="ASG17" s="712">
        <v>7.1243523316062181</v>
      </c>
      <c r="ASH17" s="712">
        <v>8.5492227979274613</v>
      </c>
      <c r="ASI17" s="712">
        <v>5.5699481865284968</v>
      </c>
      <c r="ASJ17" s="712">
        <v>3.6269430051813467</v>
      </c>
      <c r="ASK17" s="712">
        <v>0.77720207253886009</v>
      </c>
      <c r="ASL17" s="712">
        <v>0.64766839378238339</v>
      </c>
      <c r="ASM17" s="715">
        <v>297</v>
      </c>
      <c r="ASN17" s="715">
        <v>149</v>
      </c>
      <c r="ASO17" s="715">
        <v>123</v>
      </c>
      <c r="ASP17" s="715">
        <v>55</v>
      </c>
      <c r="ASQ17" s="715">
        <v>66</v>
      </c>
      <c r="ASR17" s="715">
        <v>43</v>
      </c>
      <c r="ASS17" s="715">
        <v>28</v>
      </c>
      <c r="AST17" s="715">
        <v>6</v>
      </c>
      <c r="ASU17" s="715">
        <v>5</v>
      </c>
      <c r="ASV17" s="715">
        <v>772</v>
      </c>
      <c r="ASW17" s="712">
        <v>27.461139896373055</v>
      </c>
      <c r="ASX17" s="712">
        <v>15.025906735751295</v>
      </c>
      <c r="ASY17" s="712">
        <v>11.398963730569948</v>
      </c>
      <c r="ASZ17" s="712">
        <v>10.362694300518134</v>
      </c>
      <c r="ATA17" s="712">
        <v>9.8445595854922274</v>
      </c>
      <c r="ATB17" s="712">
        <v>8.8082901554404138</v>
      </c>
      <c r="ATC17" s="712">
        <v>11.398963730569948</v>
      </c>
      <c r="ATD17" s="712">
        <v>3.6269430051813467</v>
      </c>
      <c r="ATE17" s="712">
        <v>2.0725388601036272</v>
      </c>
      <c r="ATF17" s="715">
        <v>53</v>
      </c>
      <c r="ATG17" s="715">
        <v>29</v>
      </c>
      <c r="ATH17" s="715">
        <v>22</v>
      </c>
      <c r="ATI17" s="715">
        <v>20</v>
      </c>
      <c r="ATJ17" s="715">
        <v>19</v>
      </c>
      <c r="ATK17" s="715">
        <v>17</v>
      </c>
      <c r="ATL17" s="715">
        <v>22</v>
      </c>
      <c r="ATM17" s="715">
        <v>7</v>
      </c>
      <c r="ATN17" s="715">
        <v>4</v>
      </c>
      <c r="ATO17" s="715">
        <v>193</v>
      </c>
      <c r="ATP17" s="712">
        <v>30.878859857482183</v>
      </c>
      <c r="ATQ17" s="712">
        <v>16.6270783847981</v>
      </c>
      <c r="ATR17" s="712">
        <v>12.826603325415679</v>
      </c>
      <c r="ATS17" s="712">
        <v>8.5510688836104514</v>
      </c>
      <c r="ATT17" s="712">
        <v>5.4631828978622332</v>
      </c>
      <c r="ATU17" s="712">
        <v>7.3634204275534438</v>
      </c>
      <c r="ATV17" s="712">
        <v>12.114014251781473</v>
      </c>
      <c r="ATW17" s="712">
        <v>3.0878859857482186</v>
      </c>
      <c r="ATX17" s="712">
        <v>3.0878859857482186</v>
      </c>
      <c r="ATY17" s="715">
        <v>130</v>
      </c>
      <c r="ATZ17" s="715">
        <v>70</v>
      </c>
      <c r="AUA17" s="715">
        <v>54</v>
      </c>
      <c r="AUB17" s="715">
        <v>36</v>
      </c>
      <c r="AUC17" s="715">
        <v>23</v>
      </c>
      <c r="AUD17" s="715">
        <v>31</v>
      </c>
      <c r="AUE17" s="715">
        <v>51</v>
      </c>
      <c r="AUF17" s="715">
        <v>13</v>
      </c>
      <c r="AUG17" s="715">
        <v>13</v>
      </c>
      <c r="AUH17" s="715">
        <v>421</v>
      </c>
      <c r="AUI17" s="712" t="s">
        <v>1624</v>
      </c>
      <c r="AUJ17" s="712" t="s">
        <v>1623</v>
      </c>
      <c r="AUK17" s="709">
        <v>5</v>
      </c>
      <c r="AUL17" s="978">
        <v>24</v>
      </c>
      <c r="AUM17" s="703" t="s">
        <v>1625</v>
      </c>
      <c r="AUN17" s="703" t="s">
        <v>1625</v>
      </c>
      <c r="AUO17" s="703" t="s">
        <v>1625</v>
      </c>
      <c r="AUP17" s="701" t="s">
        <v>1632</v>
      </c>
      <c r="AUQ17" s="712" t="s">
        <v>1626</v>
      </c>
      <c r="AUR17" s="712" t="s">
        <v>1627</v>
      </c>
      <c r="AUS17" s="712" t="s">
        <v>1627</v>
      </c>
      <c r="AUT17" s="712" t="s">
        <v>1627</v>
      </c>
      <c r="AUU17" s="712" t="s">
        <v>1625</v>
      </c>
      <c r="AUV17" s="712" t="s">
        <v>1628</v>
      </c>
      <c r="AUW17" s="3968" t="s">
        <v>1629</v>
      </c>
      <c r="AUX17" s="712" t="s">
        <v>5403</v>
      </c>
      <c r="AUY17" s="712" t="s">
        <v>1649</v>
      </c>
      <c r="AUZ17" s="699">
        <v>153</v>
      </c>
      <c r="AVA17" s="699">
        <v>10</v>
      </c>
      <c r="AVB17" s="985">
        <v>6.5</v>
      </c>
      <c r="AVC17" s="699">
        <v>10</v>
      </c>
      <c r="AVD17" s="712">
        <v>0.20999580008399832</v>
      </c>
      <c r="AVE17" s="699">
        <f t="shared" si="62"/>
        <v>10</v>
      </c>
      <c r="AVF17" s="712">
        <v>5</v>
      </c>
      <c r="AVG17" s="978">
        <v>20</v>
      </c>
      <c r="AVH17" s="712" t="s">
        <v>1625</v>
      </c>
      <c r="AVI17" s="712" t="s">
        <v>1625</v>
      </c>
      <c r="AVJ17" s="712" t="s">
        <v>1625</v>
      </c>
      <c r="AVK17" s="712" t="s">
        <v>1632</v>
      </c>
      <c r="AVL17" s="716">
        <v>7.8</v>
      </c>
      <c r="AVM17" s="699">
        <f t="shared" si="63"/>
        <v>44</v>
      </c>
      <c r="AVN17" s="715">
        <v>12</v>
      </c>
      <c r="AVO17" s="712">
        <v>4.5</v>
      </c>
      <c r="AVP17" s="699">
        <f t="shared" si="64"/>
        <v>29</v>
      </c>
      <c r="AVQ17" s="715">
        <v>7</v>
      </c>
      <c r="AVR17" s="712">
        <v>0.6</v>
      </c>
      <c r="AVS17" s="699">
        <f t="shared" si="65"/>
        <v>12</v>
      </c>
      <c r="AVT17" s="715">
        <v>1</v>
      </c>
      <c r="AVU17" s="712">
        <v>4.5</v>
      </c>
      <c r="AVV17" s="699">
        <f t="shared" si="66"/>
        <v>19</v>
      </c>
      <c r="AVW17" s="715">
        <v>7</v>
      </c>
      <c r="AVX17" s="712">
        <v>0.6</v>
      </c>
      <c r="AVY17" s="733">
        <v>1</v>
      </c>
      <c r="AVZ17" s="716">
        <v>7.1</v>
      </c>
      <c r="AWA17" s="699">
        <f t="shared" si="67"/>
        <v>11</v>
      </c>
      <c r="AWB17" s="715">
        <v>11</v>
      </c>
      <c r="AWC17" s="712">
        <v>4.5</v>
      </c>
      <c r="AWD17" s="699">
        <f t="shared" si="68"/>
        <v>2</v>
      </c>
      <c r="AWE17" s="715">
        <v>7</v>
      </c>
      <c r="AWF17" s="712">
        <v>15.5</v>
      </c>
      <c r="AWG17" s="699">
        <f t="shared" si="69"/>
        <v>26</v>
      </c>
      <c r="AWH17" s="715">
        <v>24</v>
      </c>
      <c r="AWI17" s="714">
        <v>745</v>
      </c>
      <c r="AWJ17" s="715">
        <v>627</v>
      </c>
      <c r="AWK17" s="715">
        <v>10</v>
      </c>
      <c r="AWL17" s="715">
        <v>165</v>
      </c>
      <c r="AWM17" s="715">
        <v>97</v>
      </c>
      <c r="AWN17" s="715">
        <v>1644</v>
      </c>
      <c r="AWO17" s="715">
        <v>479</v>
      </c>
      <c r="AWP17" s="715">
        <v>201</v>
      </c>
      <c r="AWQ17" s="715">
        <v>202</v>
      </c>
      <c r="AWR17" s="715">
        <v>882</v>
      </c>
      <c r="AWS17" s="716">
        <v>8.2000000000000003E-2</v>
      </c>
      <c r="AWT17" s="699">
        <f t="shared" si="70"/>
        <v>57</v>
      </c>
      <c r="AWU17" s="712">
        <v>6.9000000000000006E-2</v>
      </c>
      <c r="AWV17" s="699">
        <f t="shared" si="70"/>
        <v>33</v>
      </c>
      <c r="AWW17" s="712">
        <v>1E-3</v>
      </c>
      <c r="AWX17" s="699">
        <f t="shared" si="3"/>
        <v>21</v>
      </c>
      <c r="AWY17" s="712">
        <v>1.7999999999999999E-2</v>
      </c>
      <c r="AWZ17" s="699">
        <f t="shared" si="71"/>
        <v>19</v>
      </c>
      <c r="AXA17" s="712">
        <v>0</v>
      </c>
      <c r="AXB17" s="712">
        <v>0.18</v>
      </c>
      <c r="AXC17" s="712">
        <v>5.2999999999999999E-2</v>
      </c>
      <c r="AXD17" s="699">
        <f t="shared" si="4"/>
        <v>14</v>
      </c>
      <c r="AXE17" s="712">
        <v>2.1999999999999999E-2</v>
      </c>
      <c r="AXF17" s="699">
        <f t="shared" si="5"/>
        <v>50</v>
      </c>
      <c r="AXG17" s="712">
        <v>2.1999999999999999E-2</v>
      </c>
      <c r="AXH17" s="699">
        <f t="shared" si="6"/>
        <v>1</v>
      </c>
      <c r="AXI17" s="712">
        <v>9.7000000000000003E-2</v>
      </c>
      <c r="AXK17" s="3969">
        <v>91.259259259259267</v>
      </c>
      <c r="AXL17" s="3970">
        <v>675</v>
      </c>
      <c r="AXM17" s="715">
        <f t="shared" si="72"/>
        <v>68</v>
      </c>
      <c r="AXN17" s="3969">
        <v>35.336787564766844</v>
      </c>
      <c r="AXO17" s="3970">
        <v>965</v>
      </c>
      <c r="AXP17" s="715">
        <f t="shared" si="73"/>
        <v>68</v>
      </c>
      <c r="AXQ17" s="2024">
        <v>47423</v>
      </c>
      <c r="AXR17" s="2024">
        <v>47578</v>
      </c>
      <c r="AXS17" s="3029">
        <v>0.32578082306949341</v>
      </c>
      <c r="AXT17" s="2024" t="s">
        <v>8059</v>
      </c>
      <c r="AXU17" s="2024">
        <v>8999</v>
      </c>
      <c r="AXV17" s="2024">
        <v>9003</v>
      </c>
      <c r="AXW17" s="3029">
        <v>4.4429634566256482E-2</v>
      </c>
      <c r="AXX17" s="2024" t="s">
        <v>8059</v>
      </c>
      <c r="AXY17" s="3029">
        <v>18.976024292010205</v>
      </c>
      <c r="AXZ17" s="3029">
        <v>18.922611290932785</v>
      </c>
      <c r="AYA17" s="3029">
        <v>-5.3413001077419864E-2</v>
      </c>
      <c r="AYB17" s="2024" t="s">
        <v>1632</v>
      </c>
      <c r="AYC17" s="2123">
        <v>20052</v>
      </c>
      <c r="AYD17" s="2024">
        <v>18582</v>
      </c>
      <c r="AYE17" s="3029">
        <v>7.9108814982241</v>
      </c>
      <c r="AYF17" s="2024" t="s">
        <v>8058</v>
      </c>
      <c r="AYG17" s="2024">
        <v>10536</v>
      </c>
      <c r="AYH17" s="2024">
        <v>10008</v>
      </c>
      <c r="AYI17" s="3029">
        <v>5.2757793764987895</v>
      </c>
      <c r="AYJ17" s="2024" t="s">
        <v>8056</v>
      </c>
      <c r="AYK17" s="2024">
        <v>179148</v>
      </c>
      <c r="AYL17" s="2024">
        <v>178476</v>
      </c>
      <c r="AYM17" s="3029">
        <v>0.37652121293618279</v>
      </c>
      <c r="AYN17" s="2024" t="s">
        <v>8059</v>
      </c>
      <c r="AYO17" s="2024">
        <v>851482000</v>
      </c>
      <c r="AYP17" s="2024">
        <v>733592466</v>
      </c>
      <c r="AYQ17" s="3029">
        <v>16.070166947434259</v>
      </c>
      <c r="AYR17" s="2024" t="s">
        <v>8057</v>
      </c>
      <c r="AYS17" s="2024">
        <v>562701000</v>
      </c>
      <c r="AYT17" s="2024">
        <v>491769395</v>
      </c>
      <c r="AYU17" s="3029">
        <v>14.423753434269742</v>
      </c>
      <c r="AYV17" s="2024" t="s">
        <v>8057</v>
      </c>
      <c r="AYW17" s="2024">
        <v>250344000</v>
      </c>
      <c r="AYX17" s="2024">
        <v>212094213</v>
      </c>
      <c r="AYY17" s="3029">
        <v>18.034337881722394</v>
      </c>
      <c r="AYZ17" s="2024" t="s">
        <v>8057</v>
      </c>
      <c r="AZA17" s="2024">
        <v>2894000</v>
      </c>
      <c r="AZB17" s="2024">
        <v>2750000</v>
      </c>
      <c r="AZC17" s="3029">
        <v>5.2363636363636346</v>
      </c>
      <c r="AZD17" s="2024" t="s">
        <v>8056</v>
      </c>
      <c r="AZE17" s="2024">
        <v>18669000</v>
      </c>
      <c r="AZF17" s="2024">
        <v>16915000</v>
      </c>
      <c r="AZG17" s="3029">
        <v>10.369494531480925</v>
      </c>
      <c r="AZH17" s="2024" t="s">
        <v>8057</v>
      </c>
      <c r="AZI17" s="2024">
        <v>3355000</v>
      </c>
      <c r="AZJ17" s="2024">
        <v>2958350</v>
      </c>
      <c r="AZK17" s="3029">
        <v>13.407811786975856</v>
      </c>
      <c r="AZL17" s="2024" t="s">
        <v>8057</v>
      </c>
      <c r="AZM17" s="2024">
        <v>13291000</v>
      </c>
      <c r="AZN17" s="2024">
        <v>7034328</v>
      </c>
      <c r="AZO17" s="3029">
        <v>88.944843061057156</v>
      </c>
      <c r="AZP17" s="2024" t="s">
        <v>8057</v>
      </c>
      <c r="AZQ17" s="2024">
        <v>0</v>
      </c>
      <c r="AZR17" s="2024">
        <v>44580</v>
      </c>
      <c r="AZS17" s="3029">
        <v>100</v>
      </c>
      <c r="AZT17" s="2024" t="s">
        <v>8057</v>
      </c>
      <c r="AZU17" s="2024">
        <v>228000</v>
      </c>
      <c r="AZV17" s="2024">
        <v>26600</v>
      </c>
      <c r="AZW17" s="3029">
        <v>757.14285714285711</v>
      </c>
      <c r="AZX17" s="2024" t="s">
        <v>8057</v>
      </c>
      <c r="AZY17" s="2123">
        <v>5738570000</v>
      </c>
      <c r="AZZ17" s="2024">
        <v>5333481826</v>
      </c>
      <c r="BAA17" s="3029">
        <v>7.5951917943218632</v>
      </c>
      <c r="BAB17" s="2024" t="s">
        <v>8058</v>
      </c>
      <c r="BAC17" s="2024">
        <v>2135370000</v>
      </c>
      <c r="BAD17" s="2024">
        <v>2064590584</v>
      </c>
      <c r="BAE17" s="3029">
        <v>3.4282543255074671</v>
      </c>
      <c r="BAF17" s="2024" t="s">
        <v>8056</v>
      </c>
      <c r="BAG17" s="2024">
        <v>6738491000</v>
      </c>
      <c r="BAH17" s="2024">
        <v>6339532154</v>
      </c>
      <c r="BAI17" s="3029">
        <v>6.293190669413562</v>
      </c>
      <c r="BAJ17" s="2024" t="s">
        <v>8058</v>
      </c>
      <c r="BAK17" s="2123">
        <v>2640749000</v>
      </c>
      <c r="BAL17" s="2024">
        <v>2515289060</v>
      </c>
      <c r="BAM17" s="3029">
        <v>4.9878935186876703</v>
      </c>
      <c r="BAN17" s="2024" t="s">
        <v>8056</v>
      </c>
      <c r="BAO17" s="2024">
        <v>595739000</v>
      </c>
      <c r="BAP17" s="2024">
        <v>574562312</v>
      </c>
      <c r="BAQ17" s="3029">
        <v>3.6857078088337971</v>
      </c>
      <c r="BAR17" s="2024" t="s">
        <v>8056</v>
      </c>
      <c r="BAS17" s="2024">
        <v>2056191000</v>
      </c>
      <c r="BAT17" s="2024">
        <v>1883972374</v>
      </c>
      <c r="BAU17" s="3029">
        <v>9.1412500722794618</v>
      </c>
      <c r="BAV17" s="2024" t="s">
        <v>8058</v>
      </c>
      <c r="BAW17" s="2024">
        <v>391745000</v>
      </c>
      <c r="BAX17" s="2024">
        <v>341526666</v>
      </c>
      <c r="BAY17" s="3029">
        <v>14.704074088317313</v>
      </c>
      <c r="BAZ17" s="2024" t="s">
        <v>8057</v>
      </c>
      <c r="BBA17" s="2024">
        <v>54146000</v>
      </c>
      <c r="BBB17" s="2024">
        <v>18131414</v>
      </c>
      <c r="BBC17" s="3029">
        <v>198.63087346634961</v>
      </c>
      <c r="BBD17" s="2024" t="s">
        <v>8057</v>
      </c>
      <c r="BBE17" s="2123">
        <v>929359000</v>
      </c>
      <c r="BBF17" s="2024">
        <v>839895015</v>
      </c>
      <c r="BBG17" s="3029">
        <v>10.651805690262364</v>
      </c>
      <c r="BBH17" s="2024" t="s">
        <v>8057</v>
      </c>
      <c r="BBI17" s="2024">
        <v>466254000</v>
      </c>
      <c r="BBJ17" s="2024">
        <v>431381180</v>
      </c>
      <c r="BBK17" s="3029">
        <v>8.0839919812913479</v>
      </c>
      <c r="BBL17" s="2024" t="s">
        <v>8058</v>
      </c>
      <c r="BBM17" s="2024">
        <v>739757000</v>
      </c>
      <c r="BBN17" s="2024">
        <v>793314389</v>
      </c>
      <c r="BBO17" s="3029">
        <v>6.7510925986746457</v>
      </c>
      <c r="BBP17" s="2024" t="s">
        <v>8058</v>
      </c>
      <c r="BBQ17" s="2123">
        <v>826949000</v>
      </c>
      <c r="BBR17" s="2024">
        <v>844382388</v>
      </c>
      <c r="BBS17" s="3029">
        <v>2.0646318833452426</v>
      </c>
      <c r="BBT17" s="2024" t="s">
        <v>8059</v>
      </c>
      <c r="BBU17" s="2024">
        <v>66155000</v>
      </c>
      <c r="BBV17" s="2024">
        <v>51859846</v>
      </c>
      <c r="BBW17" s="3029">
        <v>27.564975800352357</v>
      </c>
      <c r="BBX17" s="2024" t="s">
        <v>8057</v>
      </c>
      <c r="BBY17" s="2024">
        <v>330862000</v>
      </c>
      <c r="BBZ17" s="2024">
        <v>324351729</v>
      </c>
      <c r="BCA17" s="3029">
        <v>2.0071639574950524</v>
      </c>
      <c r="BCB17" s="2024" t="s">
        <v>8059</v>
      </c>
      <c r="BCC17" s="2024">
        <v>252588000</v>
      </c>
      <c r="BCD17" s="2024">
        <v>241313301</v>
      </c>
      <c r="BCE17" s="3029">
        <v>4.672224429104304</v>
      </c>
      <c r="BCF17" s="2024" t="s">
        <v>8056</v>
      </c>
      <c r="BCG17" s="2024">
        <v>50255000</v>
      </c>
      <c r="BCH17" s="2024">
        <v>54146296</v>
      </c>
      <c r="BCI17" s="3029">
        <v>7.1866337819303538</v>
      </c>
      <c r="BCJ17" s="2024" t="s">
        <v>8058</v>
      </c>
      <c r="BCK17" s="2024">
        <v>1157535000</v>
      </c>
      <c r="BCL17" s="2024">
        <v>1107070905</v>
      </c>
      <c r="BCM17" s="3029">
        <v>4.5583435326574744</v>
      </c>
      <c r="BCN17" s="2024" t="s">
        <v>8056</v>
      </c>
      <c r="BCO17" s="2024">
        <v>608985000</v>
      </c>
      <c r="BCP17" s="2024">
        <v>551051536</v>
      </c>
      <c r="BCQ17" s="3029">
        <v>10.513256966949086</v>
      </c>
      <c r="BCR17" s="2024" t="s">
        <v>8057</v>
      </c>
      <c r="BCS17" s="2024">
        <v>758760000</v>
      </c>
      <c r="BCT17" s="2024">
        <v>700383283</v>
      </c>
      <c r="BCU17" s="3029">
        <v>8.334967212516986</v>
      </c>
      <c r="BCV17" s="2024" t="s">
        <v>8058</v>
      </c>
      <c r="BCW17" s="2024">
        <v>469609000</v>
      </c>
      <c r="BCX17" s="2024">
        <v>383411250</v>
      </c>
      <c r="BCY17" s="3029">
        <v>22.481799895021354</v>
      </c>
      <c r="BCZ17" s="2024" t="s">
        <v>8057</v>
      </c>
      <c r="BDA17" s="2024">
        <v>161665000</v>
      </c>
      <c r="BDB17" s="2024">
        <v>132983271</v>
      </c>
      <c r="BDC17" s="3029">
        <v>21.567922629907343</v>
      </c>
      <c r="BDD17" s="2024" t="s">
        <v>8057</v>
      </c>
      <c r="BDE17" s="2024">
        <v>5110000</v>
      </c>
      <c r="BDF17" s="2024">
        <v>4077819</v>
      </c>
      <c r="BDG17" s="3029">
        <v>25.312084719797511</v>
      </c>
      <c r="BDH17" s="2024" t="s">
        <v>8057</v>
      </c>
      <c r="BDI17" s="2024">
        <v>0</v>
      </c>
      <c r="BDJ17" s="2024">
        <v>0</v>
      </c>
      <c r="BDK17" s="3029" t="s">
        <v>31</v>
      </c>
      <c r="BDL17" s="2024" t="s">
        <v>31</v>
      </c>
      <c r="BDM17" s="2024">
        <v>437182000</v>
      </c>
      <c r="BDN17" s="2024">
        <v>453510854</v>
      </c>
      <c r="BDO17" s="3029">
        <v>3.6005431526011478</v>
      </c>
      <c r="BDP17" s="2024" t="s">
        <v>8056</v>
      </c>
      <c r="BDQ17" s="2024">
        <v>17393000</v>
      </c>
      <c r="BDR17" s="2024">
        <v>13229724</v>
      </c>
      <c r="BDS17" s="3029">
        <v>31.469106989684747</v>
      </c>
      <c r="BDT17" s="2024" t="s">
        <v>8057</v>
      </c>
      <c r="BDU17" s="2024">
        <v>52912000</v>
      </c>
      <c r="BDV17" s="2024">
        <v>32452558</v>
      </c>
      <c r="BDW17" s="3029">
        <v>63.044158183154622</v>
      </c>
      <c r="BDX17" s="2024" t="s">
        <v>8057</v>
      </c>
      <c r="BDY17" s="2024">
        <v>105357000</v>
      </c>
      <c r="BDZ17" s="2024">
        <v>76667822</v>
      </c>
      <c r="BEA17" s="3029">
        <v>37.420103051838367</v>
      </c>
      <c r="BEB17" s="2024" t="s">
        <v>8057</v>
      </c>
      <c r="BEC17" s="2024">
        <v>826000</v>
      </c>
      <c r="BED17" s="2024">
        <v>193581</v>
      </c>
      <c r="BEE17" s="3029">
        <v>326.69476859815791</v>
      </c>
      <c r="BEF17" s="2024" t="s">
        <v>8057</v>
      </c>
      <c r="BEG17" s="2024">
        <v>75541000</v>
      </c>
      <c r="BEH17" s="2024">
        <v>74161332</v>
      </c>
      <c r="BEI17" s="3029">
        <v>1.8603603290189028</v>
      </c>
      <c r="BEJ17" s="2024" t="s">
        <v>8059</v>
      </c>
      <c r="BEK17" s="2024">
        <v>531173000</v>
      </c>
      <c r="BEL17" s="2024">
        <v>441581350</v>
      </c>
      <c r="BEM17" s="3029">
        <v>20.288821074531342</v>
      </c>
      <c r="BEN17" s="2024" t="s">
        <v>8057</v>
      </c>
      <c r="BEO17" s="2024">
        <v>147611000</v>
      </c>
      <c r="BEP17" s="2024">
        <v>152440244</v>
      </c>
      <c r="BEQ17" s="3029">
        <v>3.1679587183027564</v>
      </c>
      <c r="BER17" s="2024" t="s">
        <v>8056</v>
      </c>
      <c r="BES17" s="2024">
        <v>682023000</v>
      </c>
      <c r="BET17" s="2024">
        <v>700263065</v>
      </c>
      <c r="BEU17" s="3029">
        <v>2.604744689768836</v>
      </c>
      <c r="BEV17" s="2024" t="s">
        <v>8059</v>
      </c>
      <c r="BEW17" s="2123">
        <v>47475</v>
      </c>
      <c r="BEX17" s="2024">
        <v>47533</v>
      </c>
      <c r="BEY17" s="3029">
        <v>0.12202049102728552</v>
      </c>
      <c r="BEZ17" s="2024" t="s">
        <v>8059</v>
      </c>
      <c r="BFA17" s="2024">
        <v>9152</v>
      </c>
      <c r="BFB17" s="2024">
        <v>9083</v>
      </c>
      <c r="BFC17" s="3029">
        <v>0.75966090498734218</v>
      </c>
      <c r="BFD17" s="2024" t="s">
        <v>8059</v>
      </c>
      <c r="BFE17" s="3029">
        <v>19.27751448130595</v>
      </c>
      <c r="BFF17" s="3029">
        <v>19.108829655186923</v>
      </c>
      <c r="BFG17" s="3029">
        <v>-0.16868482611902635</v>
      </c>
      <c r="BFH17" s="2024" t="s">
        <v>1632</v>
      </c>
      <c r="BFI17" s="2780" t="s">
        <v>1632</v>
      </c>
      <c r="BFJ17" s="1495" t="s">
        <v>1632</v>
      </c>
      <c r="BFK17" s="1495" t="s">
        <v>1632</v>
      </c>
      <c r="BFL17" s="1495" t="s">
        <v>1632</v>
      </c>
      <c r="BFM17" s="1212">
        <v>10</v>
      </c>
      <c r="BFN17" s="1212">
        <v>10</v>
      </c>
      <c r="BFO17" s="1212">
        <v>10</v>
      </c>
      <c r="BFP17" s="1212">
        <v>10</v>
      </c>
      <c r="BFQ17" s="988">
        <f t="shared" si="74"/>
        <v>40</v>
      </c>
      <c r="BFR17" s="988">
        <f t="shared" si="75"/>
        <v>1</v>
      </c>
      <c r="BFS17" s="1993" t="s">
        <v>1632</v>
      </c>
      <c r="BFT17" s="1994" t="s">
        <v>1625</v>
      </c>
      <c r="BFU17" s="1994" t="s">
        <v>1632</v>
      </c>
      <c r="BFV17" s="1994" t="s">
        <v>1625</v>
      </c>
      <c r="BFW17" s="1995">
        <v>5</v>
      </c>
      <c r="BFX17" s="1995">
        <v>0</v>
      </c>
      <c r="BFY17" s="1995">
        <v>5</v>
      </c>
      <c r="BFZ17" s="1995">
        <v>0</v>
      </c>
      <c r="BGA17" s="1303">
        <f t="shared" si="76"/>
        <v>10</v>
      </c>
      <c r="BGB17" s="1303">
        <f t="shared" si="77"/>
        <v>57</v>
      </c>
      <c r="BGC17" s="1993" t="s">
        <v>1625</v>
      </c>
      <c r="BGD17" s="1994" t="s">
        <v>1625</v>
      </c>
      <c r="BGE17" s="1994" t="s">
        <v>1625</v>
      </c>
      <c r="BGF17" s="1994" t="s">
        <v>1625</v>
      </c>
      <c r="BGG17" s="1995">
        <v>0</v>
      </c>
      <c r="BGH17" s="1995">
        <v>0</v>
      </c>
      <c r="BGI17" s="1995">
        <v>0</v>
      </c>
      <c r="BGJ17" s="1995">
        <v>0</v>
      </c>
      <c r="BGK17" s="1303">
        <f t="shared" si="78"/>
        <v>0</v>
      </c>
      <c r="BGL17" s="1303">
        <f t="shared" si="79"/>
        <v>14</v>
      </c>
      <c r="BGM17" s="1993" t="s">
        <v>1632</v>
      </c>
      <c r="BGN17" s="1994" t="s">
        <v>1632</v>
      </c>
      <c r="BGO17" s="1994" t="s">
        <v>1632</v>
      </c>
      <c r="BGP17" s="1994" t="s">
        <v>1632</v>
      </c>
      <c r="BGQ17" s="1995">
        <v>5</v>
      </c>
      <c r="BGR17" s="1995">
        <v>5</v>
      </c>
      <c r="BGS17" s="1995">
        <v>5</v>
      </c>
      <c r="BGT17" s="1995">
        <v>5</v>
      </c>
      <c r="BGU17" s="1303">
        <f t="shared" si="80"/>
        <v>20</v>
      </c>
      <c r="BGV17" s="1303">
        <f t="shared" si="81"/>
        <v>1</v>
      </c>
      <c r="BGW17" s="1993" t="s">
        <v>1632</v>
      </c>
      <c r="BGX17" s="1994" t="s">
        <v>1632</v>
      </c>
      <c r="BGY17" s="1994" t="s">
        <v>1632</v>
      </c>
      <c r="BGZ17" s="1994" t="s">
        <v>1625</v>
      </c>
      <c r="BHA17" s="1995">
        <v>5</v>
      </c>
      <c r="BHB17" s="1995">
        <v>5</v>
      </c>
      <c r="BHC17" s="1995">
        <v>5</v>
      </c>
      <c r="BHD17" s="1995">
        <v>0</v>
      </c>
      <c r="BHE17" s="1303">
        <f t="shared" si="82"/>
        <v>15</v>
      </c>
      <c r="BHF17" s="1303">
        <f t="shared" si="83"/>
        <v>47</v>
      </c>
      <c r="BHG17" s="1993" t="s">
        <v>1632</v>
      </c>
      <c r="BHH17" s="1994" t="s">
        <v>1632</v>
      </c>
      <c r="BHI17" s="1994" t="s">
        <v>1632</v>
      </c>
      <c r="BHJ17" s="1994" t="s">
        <v>1625</v>
      </c>
      <c r="BHK17" s="1995">
        <v>5</v>
      </c>
      <c r="BHL17" s="1995">
        <v>5</v>
      </c>
      <c r="BHM17" s="1995">
        <v>5</v>
      </c>
      <c r="BHN17" s="1995">
        <v>0</v>
      </c>
      <c r="BHO17" s="1303">
        <f t="shared" si="84"/>
        <v>15</v>
      </c>
      <c r="BHP17" s="1303">
        <f t="shared" si="85"/>
        <v>25</v>
      </c>
      <c r="BHQ17" s="1993" t="s">
        <v>1632</v>
      </c>
      <c r="BHR17" s="1994" t="s">
        <v>1632</v>
      </c>
      <c r="BHS17" s="1994" t="s">
        <v>1632</v>
      </c>
      <c r="BHT17" s="1994" t="s">
        <v>1632</v>
      </c>
      <c r="BHU17" s="1995">
        <v>5</v>
      </c>
      <c r="BHV17" s="1995">
        <v>5</v>
      </c>
      <c r="BHW17" s="1995">
        <v>5</v>
      </c>
      <c r="BHX17" s="1995">
        <v>5</v>
      </c>
      <c r="BHY17" s="1303">
        <f t="shared" si="86"/>
        <v>20</v>
      </c>
      <c r="BHZ17" s="1303">
        <f t="shared" si="87"/>
        <v>1</v>
      </c>
      <c r="BIA17" s="1993" t="s">
        <v>1625</v>
      </c>
      <c r="BIB17" s="1994" t="s">
        <v>1625</v>
      </c>
      <c r="BIC17" s="1994" t="s">
        <v>1626</v>
      </c>
      <c r="BID17" s="1994" t="s">
        <v>1626</v>
      </c>
      <c r="BIE17" s="1994" t="s">
        <v>1626</v>
      </c>
      <c r="BIF17" s="4112">
        <f t="shared" si="88"/>
        <v>3</v>
      </c>
      <c r="BIG17" s="1303">
        <f t="shared" si="89"/>
        <v>71</v>
      </c>
      <c r="BIH17" s="2916">
        <v>0</v>
      </c>
      <c r="BII17" s="3967">
        <v>0</v>
      </c>
      <c r="BIJ17" s="1303">
        <f t="shared" si="90"/>
        <v>62</v>
      </c>
      <c r="BIK17" s="2073">
        <v>53877</v>
      </c>
      <c r="BIL17" s="1303">
        <v>0</v>
      </c>
      <c r="BIM17" s="1995">
        <v>0</v>
      </c>
      <c r="BIN17" s="1303">
        <f t="shared" si="91"/>
        <v>64</v>
      </c>
      <c r="BIO17" s="1993" t="s">
        <v>1626</v>
      </c>
      <c r="BIP17" s="1994" t="s">
        <v>1626</v>
      </c>
      <c r="BIQ17" s="1994" t="s">
        <v>1626</v>
      </c>
      <c r="BIR17" s="1994" t="s">
        <v>1626</v>
      </c>
      <c r="BIS17" s="1994" t="s">
        <v>1626</v>
      </c>
      <c r="BIT17" s="1994" t="s">
        <v>1625</v>
      </c>
      <c r="BIU17" s="1994" t="s">
        <v>1625</v>
      </c>
      <c r="BIV17" s="1994" t="s">
        <v>1625</v>
      </c>
      <c r="BIW17" s="1994" t="s">
        <v>1626</v>
      </c>
      <c r="BIX17" s="1994" t="s">
        <v>1625</v>
      </c>
      <c r="BIY17" s="3617">
        <f t="shared" si="92"/>
        <v>6</v>
      </c>
      <c r="BIZ17" s="2906">
        <f t="shared" si="93"/>
        <v>52</v>
      </c>
      <c r="BJA17" s="3971">
        <v>511</v>
      </c>
      <c r="BJB17" s="3972">
        <v>10.771273792710947</v>
      </c>
      <c r="BJC17" s="3971">
        <v>3</v>
      </c>
      <c r="BJD17" s="3972">
        <v>0.58708414872798431</v>
      </c>
      <c r="BJE17" s="3972">
        <v>54</v>
      </c>
      <c r="BJF17" s="3971">
        <v>511</v>
      </c>
      <c r="BJG17" s="3972">
        <v>100</v>
      </c>
      <c r="BJH17" s="3972">
        <v>1</v>
      </c>
      <c r="BJI17" s="3971">
        <v>3</v>
      </c>
      <c r="BJJ17" s="3972">
        <v>0.58708414872798431</v>
      </c>
      <c r="BJK17" s="3973">
        <v>40</v>
      </c>
      <c r="BJL17" s="3971">
        <v>668</v>
      </c>
      <c r="BJM17" s="3972">
        <v>14.080647541156383</v>
      </c>
      <c r="BJN17" s="3971">
        <v>0</v>
      </c>
      <c r="BJO17" s="3972">
        <v>0</v>
      </c>
      <c r="BJP17" s="3973">
        <v>35</v>
      </c>
      <c r="BJQ17" s="3971">
        <v>41121</v>
      </c>
      <c r="BJR17" s="3972">
        <v>866.78189751480784</v>
      </c>
      <c r="BJS17" s="3971">
        <v>0</v>
      </c>
      <c r="BJT17" s="3972">
        <v>0</v>
      </c>
      <c r="BJU17" s="3973">
        <v>28</v>
      </c>
      <c r="BJV17" s="2074">
        <v>20.599999999999998</v>
      </c>
      <c r="BJW17" s="1303">
        <f t="shared" si="7"/>
        <v>37</v>
      </c>
      <c r="BJX17" s="1993" t="s">
        <v>1625</v>
      </c>
      <c r="BJY17" s="1994" t="s">
        <v>1625</v>
      </c>
      <c r="BJZ17" s="1495" t="s">
        <v>1625</v>
      </c>
      <c r="BKA17" s="1495" t="s">
        <v>1625</v>
      </c>
      <c r="BKB17" s="1212">
        <v>0</v>
      </c>
      <c r="BKC17" s="1212">
        <v>0</v>
      </c>
      <c r="BKD17" s="1212">
        <v>0</v>
      </c>
      <c r="BKE17" s="1212">
        <v>0</v>
      </c>
      <c r="BKF17" s="988">
        <f t="shared" si="94"/>
        <v>0</v>
      </c>
      <c r="BKG17" s="988">
        <f t="shared" si="95"/>
        <v>48</v>
      </c>
      <c r="BKH17" s="2780" t="s">
        <v>1632</v>
      </c>
      <c r="BKI17" s="1495" t="s">
        <v>1632</v>
      </c>
      <c r="BKJ17" s="1495" t="s">
        <v>1625</v>
      </c>
      <c r="BKK17" s="1495" t="s">
        <v>1625</v>
      </c>
      <c r="BKL17" s="1212">
        <v>5</v>
      </c>
      <c r="BKM17" s="1212">
        <v>5</v>
      </c>
      <c r="BKN17" s="1212">
        <v>0</v>
      </c>
      <c r="BKO17" s="1212">
        <v>0</v>
      </c>
      <c r="BKP17" s="988">
        <f t="shared" si="96"/>
        <v>10</v>
      </c>
      <c r="BKQ17" s="988">
        <f t="shared" si="97"/>
        <v>15</v>
      </c>
      <c r="BKR17" s="2780" t="s">
        <v>1625</v>
      </c>
      <c r="BKS17" s="1495" t="s">
        <v>1625</v>
      </c>
      <c r="BKT17" s="1495" t="s">
        <v>1625</v>
      </c>
      <c r="BKU17" s="1495" t="s">
        <v>1625</v>
      </c>
      <c r="BKV17" s="1212">
        <v>0</v>
      </c>
      <c r="BKW17" s="1212">
        <v>0</v>
      </c>
      <c r="BKX17" s="1212">
        <v>0</v>
      </c>
      <c r="BKY17" s="1212">
        <v>0</v>
      </c>
      <c r="BKZ17" s="988">
        <f t="shared" si="98"/>
        <v>0</v>
      </c>
      <c r="BLA17" s="988">
        <f t="shared" si="99"/>
        <v>42</v>
      </c>
      <c r="BLB17" s="3971">
        <v>8</v>
      </c>
      <c r="BLC17" s="3972">
        <v>0.16863050947492675</v>
      </c>
      <c r="BLD17" s="3973">
        <v>77</v>
      </c>
      <c r="BLE17" s="3971">
        <v>0</v>
      </c>
      <c r="BLF17" s="3972">
        <v>0</v>
      </c>
      <c r="BLG17" s="3973">
        <v>14</v>
      </c>
      <c r="BLH17" s="3971">
        <v>5</v>
      </c>
      <c r="BLI17" s="3972">
        <v>0.10539406842182923</v>
      </c>
      <c r="BLJ17" s="3973">
        <v>62</v>
      </c>
      <c r="BLK17" s="3971">
        <v>0</v>
      </c>
      <c r="BLL17" s="3972">
        <v>0</v>
      </c>
      <c r="BLM17" s="3973">
        <v>39</v>
      </c>
      <c r="BLN17" s="3971">
        <v>4</v>
      </c>
      <c r="BLO17" s="3972">
        <v>8.4315254737463374E-2</v>
      </c>
      <c r="BLP17" s="3973">
        <v>57</v>
      </c>
      <c r="BLQ17" s="3971">
        <v>0</v>
      </c>
      <c r="BLR17" s="3972">
        <v>0</v>
      </c>
      <c r="BLS17" s="3973">
        <v>13</v>
      </c>
      <c r="BLT17" s="3971">
        <v>0</v>
      </c>
      <c r="BLU17" s="3972">
        <v>0</v>
      </c>
      <c r="BLV17" s="3973">
        <v>14</v>
      </c>
      <c r="BLW17" s="3971">
        <v>0</v>
      </c>
      <c r="BLX17" s="3972">
        <v>0</v>
      </c>
      <c r="BLY17" s="3973">
        <v>42</v>
      </c>
      <c r="BLZ17" s="2782">
        <v>34</v>
      </c>
      <c r="BMA17" s="2773">
        <v>0.71667966526843863</v>
      </c>
      <c r="BMB17" s="988">
        <v>49</v>
      </c>
      <c r="BMC17" s="2782">
        <v>2</v>
      </c>
      <c r="BMD17" s="2773">
        <v>4.2157627368731687E-2</v>
      </c>
      <c r="BME17" s="988">
        <v>66</v>
      </c>
      <c r="BMF17" s="2782">
        <v>0</v>
      </c>
      <c r="BMG17" s="2773">
        <v>0</v>
      </c>
      <c r="BMH17" s="988">
        <v>9</v>
      </c>
      <c r="BMI17" s="2782">
        <v>0</v>
      </c>
      <c r="BMJ17" s="2773">
        <v>0</v>
      </c>
      <c r="BMK17" s="988">
        <v>18</v>
      </c>
      <c r="BML17" s="2782">
        <v>0</v>
      </c>
      <c r="BMM17" s="2773">
        <v>0</v>
      </c>
      <c r="BMN17" s="988">
        <v>10</v>
      </c>
      <c r="BMO17" s="2782">
        <v>0</v>
      </c>
      <c r="BMP17" s="2773">
        <v>0</v>
      </c>
      <c r="BMQ17" s="988">
        <v>2</v>
      </c>
      <c r="BMR17" s="2782">
        <v>59</v>
      </c>
      <c r="BMS17" s="2773">
        <v>1.2436500073775849</v>
      </c>
      <c r="BMT17" s="988">
        <v>52</v>
      </c>
      <c r="BMU17" s="2782">
        <v>19</v>
      </c>
      <c r="BMV17" s="2773">
        <v>0.400497460002951</v>
      </c>
      <c r="BMW17" s="988">
        <v>60</v>
      </c>
      <c r="BMX17" s="2782">
        <v>3</v>
      </c>
      <c r="BMY17" s="2773">
        <v>6.3236441053097531E-2</v>
      </c>
      <c r="BMZ17" s="988">
        <v>19</v>
      </c>
      <c r="BNA17" s="2782">
        <v>0</v>
      </c>
      <c r="BNB17" s="2773">
        <v>0</v>
      </c>
      <c r="BNC17" s="988">
        <v>28</v>
      </c>
      <c r="BND17" s="2782">
        <v>0</v>
      </c>
      <c r="BNE17" s="2773">
        <v>0</v>
      </c>
      <c r="BNF17" s="988">
        <v>4</v>
      </c>
      <c r="BNG17" s="2782">
        <v>0</v>
      </c>
      <c r="BNH17" s="2773">
        <v>0</v>
      </c>
      <c r="BNI17" s="988">
        <v>19</v>
      </c>
      <c r="BNJ17" s="2782">
        <v>0</v>
      </c>
      <c r="BNK17" s="2773">
        <v>0</v>
      </c>
      <c r="BNL17" s="988">
        <v>30</v>
      </c>
      <c r="BNM17" s="2782">
        <v>0</v>
      </c>
      <c r="BNN17" s="2773">
        <v>0</v>
      </c>
      <c r="BNO17" s="988">
        <v>5</v>
      </c>
      <c r="BNQ17" s="729">
        <v>2092</v>
      </c>
      <c r="BNR17" s="729">
        <v>425</v>
      </c>
      <c r="BNS17" s="729">
        <v>47620</v>
      </c>
      <c r="BNT17" s="729">
        <v>43.931121377572453</v>
      </c>
      <c r="BNU17" s="729">
        <v>8.9248215035699285</v>
      </c>
      <c r="BNV17" s="4113">
        <v>64</v>
      </c>
      <c r="BNW17" s="4113">
        <v>62</v>
      </c>
    </row>
    <row r="18" spans="1:1739" s="1192" customFormat="1" ht="13" x14ac:dyDescent="0.2">
      <c r="A18" s="3991" t="s">
        <v>1652</v>
      </c>
      <c r="B18" s="3992" t="s">
        <v>1653</v>
      </c>
      <c r="C18" s="3992" t="s">
        <v>1646</v>
      </c>
      <c r="D18" s="3992"/>
      <c r="E18" s="3992" t="s">
        <v>1646</v>
      </c>
      <c r="F18" s="3993" t="s">
        <v>1654</v>
      </c>
      <c r="G18" s="3994" t="s">
        <v>1916</v>
      </c>
      <c r="H18" s="3995">
        <v>763</v>
      </c>
      <c r="I18" s="3996">
        <v>7.1</v>
      </c>
      <c r="J18" s="3994">
        <f t="shared" si="8"/>
        <v>53</v>
      </c>
      <c r="K18" s="3997">
        <v>727</v>
      </c>
      <c r="L18" s="3996">
        <v>7.2</v>
      </c>
      <c r="M18" s="3998">
        <f t="shared" si="9"/>
        <v>36</v>
      </c>
      <c r="N18" s="3999">
        <f t="shared" si="10"/>
        <v>0.10000000000000053</v>
      </c>
      <c r="O18" s="3997">
        <v>634</v>
      </c>
      <c r="P18" s="3996">
        <v>6.99</v>
      </c>
      <c r="Q18" s="3998">
        <f t="shared" si="11"/>
        <v>64</v>
      </c>
      <c r="R18" s="3999">
        <f t="shared" si="12"/>
        <v>-0.20999999999999996</v>
      </c>
      <c r="S18" s="3997">
        <v>4970</v>
      </c>
      <c r="T18" s="3996">
        <v>5.93</v>
      </c>
      <c r="U18" s="3998">
        <f t="shared" si="100"/>
        <v>59</v>
      </c>
      <c r="V18" s="3997">
        <v>4758</v>
      </c>
      <c r="W18" s="3996">
        <v>6.02</v>
      </c>
      <c r="X18" s="3998">
        <f t="shared" si="0"/>
        <v>60</v>
      </c>
      <c r="Y18" s="3999">
        <f t="shared" si="13"/>
        <v>8.9999999999999858E-2</v>
      </c>
      <c r="Z18" s="3997">
        <v>3860</v>
      </c>
      <c r="AA18" s="3996">
        <v>6.199740932642487</v>
      </c>
      <c r="AB18" s="3998">
        <f t="shared" si="101"/>
        <v>29</v>
      </c>
      <c r="AC18" s="3999">
        <f t="shared" si="14"/>
        <v>0.17974093264248747</v>
      </c>
      <c r="AD18" s="4031">
        <v>2317</v>
      </c>
      <c r="AE18" s="4006">
        <v>6.0401381096245146</v>
      </c>
      <c r="AF18" s="3997">
        <v>1515</v>
      </c>
      <c r="AG18" s="4000">
        <v>6.4640264026402638</v>
      </c>
      <c r="AH18" s="4001">
        <f t="shared" si="102"/>
        <v>34</v>
      </c>
      <c r="AI18" s="4002">
        <v>1696</v>
      </c>
      <c r="AJ18" s="4000">
        <v>6.2553066037735849</v>
      </c>
      <c r="AK18" s="4001">
        <f t="shared" si="103"/>
        <v>22</v>
      </c>
      <c r="AL18" s="3997">
        <v>621</v>
      </c>
      <c r="AM18" s="4000">
        <v>5.4524959742351049</v>
      </c>
      <c r="AN18" s="4003">
        <f t="shared" si="104"/>
        <v>58</v>
      </c>
      <c r="AO18" s="4086"/>
      <c r="AP18" s="4004">
        <v>81.8</v>
      </c>
      <c r="AQ18" s="4001">
        <v>17</v>
      </c>
      <c r="AR18" s="4005">
        <v>85</v>
      </c>
      <c r="AS18" s="4001">
        <v>38</v>
      </c>
      <c r="AT18" s="4005">
        <v>2.3999999999999915</v>
      </c>
      <c r="AU18" s="4006">
        <v>0.70000000000000284</v>
      </c>
      <c r="AV18" s="3997">
        <v>65</v>
      </c>
      <c r="AW18" s="4007">
        <f t="shared" si="15"/>
        <v>42</v>
      </c>
      <c r="AX18" s="3998">
        <v>65</v>
      </c>
      <c r="AY18" s="4007">
        <f t="shared" si="16"/>
        <v>43</v>
      </c>
      <c r="AZ18" s="3997">
        <v>150</v>
      </c>
      <c r="BA18" s="4008">
        <f t="shared" si="105"/>
        <v>45</v>
      </c>
      <c r="BB18" s="3997">
        <v>210</v>
      </c>
      <c r="BC18" s="4009">
        <v>39</v>
      </c>
      <c r="BD18" s="3997">
        <v>651</v>
      </c>
      <c r="BE18" s="3996">
        <v>19.508448540706606</v>
      </c>
      <c r="BF18" s="4001">
        <f t="shared" si="17"/>
        <v>19</v>
      </c>
      <c r="BG18" s="3997">
        <v>659</v>
      </c>
      <c r="BH18" s="3996">
        <v>15.629742033383915</v>
      </c>
      <c r="BI18" s="4001">
        <f t="shared" si="18"/>
        <v>56</v>
      </c>
      <c r="BJ18" s="3997">
        <v>629</v>
      </c>
      <c r="BK18" s="3996">
        <v>52.146263910969793</v>
      </c>
      <c r="BL18" s="4001">
        <f t="shared" si="19"/>
        <v>58</v>
      </c>
      <c r="BM18" s="3997">
        <v>654</v>
      </c>
      <c r="BN18" s="3996">
        <v>20.795107033639145</v>
      </c>
      <c r="BO18" s="4001">
        <v>64</v>
      </c>
      <c r="BP18" s="3997">
        <v>635</v>
      </c>
      <c r="BQ18" s="3996">
        <v>1.889763779527559</v>
      </c>
      <c r="BR18" s="4001">
        <v>49</v>
      </c>
      <c r="BS18" s="3997">
        <v>645</v>
      </c>
      <c r="BT18" s="3996">
        <v>39.689922480620154</v>
      </c>
      <c r="BU18" s="4001">
        <v>61</v>
      </c>
      <c r="BV18" s="3997">
        <v>1601</v>
      </c>
      <c r="BW18" s="3996">
        <v>50.031230480949404</v>
      </c>
      <c r="BX18" s="4001">
        <f t="shared" si="20"/>
        <v>14</v>
      </c>
      <c r="BY18" s="3997">
        <v>1621</v>
      </c>
      <c r="BZ18" s="3996">
        <v>70.388648982109814</v>
      </c>
      <c r="CA18" s="4001">
        <f t="shared" si="21"/>
        <v>16</v>
      </c>
      <c r="CB18" s="3997">
        <v>1503</v>
      </c>
      <c r="CC18" s="3996">
        <v>62.208915502328679</v>
      </c>
      <c r="CD18" s="4001">
        <f t="shared" si="22"/>
        <v>41</v>
      </c>
      <c r="CE18" s="3997">
        <v>1619</v>
      </c>
      <c r="CF18" s="3996">
        <v>41.383570105003088</v>
      </c>
      <c r="CG18" s="4001">
        <v>54</v>
      </c>
      <c r="CH18" s="3997">
        <v>1468</v>
      </c>
      <c r="CI18" s="3996">
        <v>4.4959128065395095</v>
      </c>
      <c r="CJ18" s="4001">
        <f t="shared" si="106"/>
        <v>43</v>
      </c>
      <c r="CK18" s="3997">
        <v>1567</v>
      </c>
      <c r="CL18" s="3996">
        <v>52.967453733248249</v>
      </c>
      <c r="CM18" s="4001">
        <f t="shared" si="23"/>
        <v>58</v>
      </c>
      <c r="CN18" s="4005">
        <v>15.8</v>
      </c>
      <c r="CO18" s="4009">
        <v>59</v>
      </c>
      <c r="CP18" s="3996">
        <v>4.0999999999999996</v>
      </c>
      <c r="CQ18" s="3996">
        <v>6.6</v>
      </c>
      <c r="CR18" s="4000">
        <v>5.2</v>
      </c>
      <c r="CS18" s="4005">
        <v>15.5</v>
      </c>
      <c r="CT18" s="4006">
        <v>15.6</v>
      </c>
      <c r="CU18" s="3999">
        <v>17.8</v>
      </c>
      <c r="CV18" s="1192">
        <f t="shared" si="24"/>
        <v>53</v>
      </c>
      <c r="CW18" s="3999">
        <v>4.5</v>
      </c>
      <c r="CX18" s="3999">
        <v>7.3999999999999995</v>
      </c>
      <c r="CY18" s="3999">
        <v>5.9</v>
      </c>
      <c r="CZ18" s="4010">
        <v>154</v>
      </c>
      <c r="DA18" s="4011">
        <v>81.900000000000006</v>
      </c>
      <c r="DB18" s="1192">
        <v>75</v>
      </c>
      <c r="DC18" s="4007">
        <v>49</v>
      </c>
      <c r="DD18" s="4011">
        <v>80.2</v>
      </c>
      <c r="DE18" s="1192">
        <v>72</v>
      </c>
      <c r="DF18" s="4007">
        <v>58</v>
      </c>
      <c r="DG18" s="3999">
        <v>82.9</v>
      </c>
      <c r="DH18" s="1192">
        <v>65</v>
      </c>
      <c r="DI18" s="4007">
        <v>47</v>
      </c>
      <c r="DJ18" s="3999">
        <v>82.6</v>
      </c>
      <c r="DK18" s="1192">
        <v>53</v>
      </c>
      <c r="DL18" s="4044">
        <v>21.019108280254777</v>
      </c>
      <c r="DM18" s="3998">
        <v>30</v>
      </c>
      <c r="DN18" s="4007">
        <v>628</v>
      </c>
      <c r="DO18" s="4004">
        <v>78.98089171974523</v>
      </c>
      <c r="DP18" s="3998">
        <v>25</v>
      </c>
      <c r="DQ18" s="3996">
        <v>0</v>
      </c>
      <c r="DR18" s="4001">
        <v>18</v>
      </c>
      <c r="DS18" s="4005">
        <v>69.508196721311478</v>
      </c>
      <c r="DT18" s="4114">
        <v>37</v>
      </c>
      <c r="DU18" s="3996">
        <v>0</v>
      </c>
      <c r="DV18" s="4001">
        <v>17</v>
      </c>
      <c r="DW18" s="4026">
        <v>67.492260061919509</v>
      </c>
      <c r="DX18" s="4001">
        <v>44</v>
      </c>
      <c r="DY18" s="3996">
        <v>6.557377049180328</v>
      </c>
      <c r="DZ18" s="4001">
        <v>35</v>
      </c>
      <c r="EA18" s="3997">
        <v>607</v>
      </c>
      <c r="EB18" s="4012">
        <v>74.629324546952219</v>
      </c>
      <c r="EC18" s="4001">
        <f t="shared" si="1"/>
        <v>35</v>
      </c>
      <c r="ED18" s="3997">
        <v>1497</v>
      </c>
      <c r="EE18" s="4012">
        <v>55.511022044088179</v>
      </c>
      <c r="EF18" s="4001">
        <v>16</v>
      </c>
      <c r="EG18" s="3997">
        <v>533</v>
      </c>
      <c r="EH18" s="4115">
        <v>60.787992495309574</v>
      </c>
      <c r="EI18" s="4001">
        <v>29</v>
      </c>
      <c r="EJ18" s="4013">
        <v>499</v>
      </c>
      <c r="EK18" s="4014">
        <v>1.2127659574468086</v>
      </c>
      <c r="EL18" s="4015">
        <v>14</v>
      </c>
      <c r="EM18" s="4016">
        <v>9.4188376753507033</v>
      </c>
      <c r="EN18" s="4017">
        <v>25</v>
      </c>
      <c r="EO18" s="4013">
        <v>542</v>
      </c>
      <c r="EP18" s="4018">
        <v>1.4739130434782608</v>
      </c>
      <c r="EQ18" s="4019">
        <v>31</v>
      </c>
      <c r="ER18" s="4016">
        <v>21.217712177121772</v>
      </c>
      <c r="ES18" s="4017">
        <v>24</v>
      </c>
      <c r="ET18" s="4013">
        <v>566</v>
      </c>
      <c r="EU18" s="4018">
        <v>0.98062015503875966</v>
      </c>
      <c r="EV18" s="4019">
        <v>26</v>
      </c>
      <c r="EW18" s="4016">
        <v>22.791519434628977</v>
      </c>
      <c r="EX18" s="4017">
        <v>14</v>
      </c>
      <c r="EY18" s="4020">
        <v>514</v>
      </c>
      <c r="EZ18" s="4018">
        <v>0.78846153846153844</v>
      </c>
      <c r="FA18" s="4019">
        <v>27</v>
      </c>
      <c r="FB18" s="4021">
        <v>5.0583657587548636</v>
      </c>
      <c r="FC18" s="4022">
        <v>54</v>
      </c>
      <c r="FD18" s="4013">
        <v>505</v>
      </c>
      <c r="FE18" s="4015">
        <v>1.0740740740740742</v>
      </c>
      <c r="FF18" s="4015">
        <v>25</v>
      </c>
      <c r="FG18" s="4016">
        <v>5.3465346534653468</v>
      </c>
      <c r="FH18" s="4017">
        <v>42</v>
      </c>
      <c r="FI18" s="4023">
        <v>524</v>
      </c>
      <c r="FJ18" s="4015">
        <v>0.65625</v>
      </c>
      <c r="FK18" s="4015">
        <v>19</v>
      </c>
      <c r="FL18" s="4021">
        <v>3.0534351145038165</v>
      </c>
      <c r="FM18" s="4023">
        <v>17</v>
      </c>
      <c r="FN18" s="4013">
        <v>533</v>
      </c>
      <c r="FO18" s="4015">
        <v>1</v>
      </c>
      <c r="FP18" s="4015">
        <v>8</v>
      </c>
      <c r="FQ18" s="4016">
        <v>6.7542213883677302</v>
      </c>
      <c r="FR18" s="4017">
        <v>33</v>
      </c>
      <c r="FS18" s="4013">
        <v>474</v>
      </c>
      <c r="FT18" s="4015">
        <v>3.130718954248366</v>
      </c>
      <c r="FU18" s="4015">
        <v>35</v>
      </c>
      <c r="FV18" s="4016">
        <v>32.278481012658226</v>
      </c>
      <c r="FW18" s="4017">
        <v>57</v>
      </c>
      <c r="FX18" s="4010">
        <v>1593</v>
      </c>
      <c r="FY18" s="4027">
        <v>22.536095417451349</v>
      </c>
      <c r="FZ18" s="4007">
        <v>14</v>
      </c>
      <c r="GA18" s="3997">
        <v>1369</v>
      </c>
      <c r="GB18" s="4116">
        <v>1.1849315068493151</v>
      </c>
      <c r="GC18" s="4009">
        <v>24</v>
      </c>
      <c r="GD18" s="4115">
        <v>5.3323593864134402</v>
      </c>
      <c r="GE18" s="4001">
        <v>15</v>
      </c>
      <c r="GF18" s="3997">
        <v>1396</v>
      </c>
      <c r="GG18" s="3999">
        <v>1.4887640449438202</v>
      </c>
      <c r="GH18" s="1192">
        <v>14</v>
      </c>
      <c r="GI18" s="4115">
        <v>6.3753581661891117</v>
      </c>
      <c r="GJ18" s="4001">
        <v>18</v>
      </c>
      <c r="GK18" s="3997">
        <v>1439</v>
      </c>
      <c r="GL18" s="3999">
        <v>1.0659722222222223</v>
      </c>
      <c r="GM18" s="1192">
        <v>10</v>
      </c>
      <c r="GN18" s="4115">
        <v>10.006949270326617</v>
      </c>
      <c r="GO18" s="4001">
        <v>9</v>
      </c>
      <c r="GP18" s="3997">
        <v>1381</v>
      </c>
      <c r="GQ18" s="3999">
        <v>1.0535714285714286</v>
      </c>
      <c r="GR18" s="1192">
        <v>20</v>
      </c>
      <c r="GS18" s="4115">
        <v>4.0550325850832731</v>
      </c>
      <c r="GT18" s="4001">
        <v>7</v>
      </c>
      <c r="GU18" s="3997">
        <v>1456</v>
      </c>
      <c r="GV18" s="4009">
        <v>1.6809045226130652</v>
      </c>
      <c r="GW18" s="4009">
        <v>9</v>
      </c>
      <c r="GX18" s="4115">
        <v>13.667582417582416</v>
      </c>
      <c r="GY18" s="4001">
        <v>24</v>
      </c>
      <c r="GZ18" s="3997">
        <v>1417</v>
      </c>
      <c r="HA18" s="4009">
        <v>0.94318181818181823</v>
      </c>
      <c r="HB18" s="4009">
        <v>13</v>
      </c>
      <c r="HC18" s="4115">
        <v>3.1051517290049402</v>
      </c>
      <c r="HD18" s="4001">
        <v>9</v>
      </c>
      <c r="HE18" s="3997">
        <v>1397</v>
      </c>
      <c r="HF18" s="4009">
        <v>0.68421052631578949</v>
      </c>
      <c r="HG18" s="4009">
        <v>7</v>
      </c>
      <c r="HH18" s="4115">
        <v>1.3600572655690766</v>
      </c>
      <c r="HI18" s="4001">
        <v>29</v>
      </c>
      <c r="HJ18" s="3997">
        <v>1406</v>
      </c>
      <c r="HK18" s="4009">
        <v>1.9666666666666666</v>
      </c>
      <c r="HL18" s="4009">
        <v>37</v>
      </c>
      <c r="HM18" s="4115">
        <v>1.0668563300142246</v>
      </c>
      <c r="HN18" s="4001">
        <v>35</v>
      </c>
      <c r="HO18" s="4005">
        <v>31.111111111111111</v>
      </c>
      <c r="HP18" s="3996">
        <v>7.3611111111111116</v>
      </c>
      <c r="HQ18" s="3996">
        <v>65.277777777777786</v>
      </c>
      <c r="HR18" s="3996">
        <v>26.25</v>
      </c>
      <c r="HS18" s="4024">
        <v>17.361111111111111</v>
      </c>
      <c r="HT18" s="4024">
        <v>23.472222222222221</v>
      </c>
      <c r="HU18" s="4024">
        <v>64.583333333333343</v>
      </c>
      <c r="HV18" s="4024">
        <v>6.9444444444444446</v>
      </c>
      <c r="HW18" s="4024">
        <v>67.777777777777786</v>
      </c>
      <c r="HX18" s="4025">
        <v>720</v>
      </c>
      <c r="HY18" s="4005">
        <v>26.921306948918545</v>
      </c>
      <c r="HZ18" s="4005">
        <v>5.9825126553152321</v>
      </c>
      <c r="IA18" s="4005">
        <v>64.657156005522324</v>
      </c>
      <c r="IB18" s="4005">
        <v>30.050621260929589</v>
      </c>
      <c r="IC18" s="4005">
        <v>13.851817763460653</v>
      </c>
      <c r="ID18" s="4005">
        <v>46.249424758398526</v>
      </c>
      <c r="IE18" s="4005">
        <v>54.809019788311083</v>
      </c>
      <c r="IF18" s="4005">
        <v>5.9825126553152321</v>
      </c>
      <c r="IG18" s="4005">
        <v>63.000460193281185</v>
      </c>
      <c r="IH18" s="4025">
        <v>2173</v>
      </c>
      <c r="II18" s="4117" t="s">
        <v>31</v>
      </c>
      <c r="IJ18" s="4118" t="s">
        <v>31</v>
      </c>
      <c r="IK18" s="4118" t="s">
        <v>31</v>
      </c>
      <c r="IL18" s="4118" t="s">
        <v>31</v>
      </c>
      <c r="IM18" s="4118" t="s">
        <v>31</v>
      </c>
      <c r="IN18" s="4118" t="s">
        <v>31</v>
      </c>
      <c r="IO18" s="4118" t="s">
        <v>31</v>
      </c>
      <c r="IP18" s="4118" t="s">
        <v>81</v>
      </c>
      <c r="IQ18" s="4119" t="s">
        <v>81</v>
      </c>
      <c r="IR18" s="4120" t="s">
        <v>31</v>
      </c>
      <c r="IS18" s="4121" t="s">
        <v>31</v>
      </c>
      <c r="IT18" s="4121" t="s">
        <v>31</v>
      </c>
      <c r="IU18" s="4121" t="s">
        <v>31</v>
      </c>
      <c r="IV18" s="4121" t="s">
        <v>31</v>
      </c>
      <c r="IW18" s="4121" t="s">
        <v>31</v>
      </c>
      <c r="IX18" s="4121" t="s">
        <v>31</v>
      </c>
      <c r="IY18" s="4121" t="s">
        <v>81</v>
      </c>
      <c r="IZ18" s="4119" t="s">
        <v>81</v>
      </c>
      <c r="JA18" s="4120" t="s">
        <v>31</v>
      </c>
      <c r="JB18" s="4121" t="s">
        <v>31</v>
      </c>
      <c r="JC18" s="4121" t="s">
        <v>31</v>
      </c>
      <c r="JD18" s="4121" t="s">
        <v>31</v>
      </c>
      <c r="JE18" s="4121" t="s">
        <v>31</v>
      </c>
      <c r="JF18" s="4121" t="s">
        <v>31</v>
      </c>
      <c r="JG18" s="4121" t="s">
        <v>31</v>
      </c>
      <c r="JH18" s="4121" t="s">
        <v>81</v>
      </c>
      <c r="JI18" s="4122" t="s">
        <v>81</v>
      </c>
      <c r="JJ18" s="4120" t="s">
        <v>31</v>
      </c>
      <c r="JK18" s="4121" t="s">
        <v>31</v>
      </c>
      <c r="JL18" s="4121" t="s">
        <v>31</v>
      </c>
      <c r="JM18" s="4121" t="s">
        <v>31</v>
      </c>
      <c r="JN18" s="4121" t="s">
        <v>31</v>
      </c>
      <c r="JO18" s="4121" t="s">
        <v>31</v>
      </c>
      <c r="JP18" s="4121" t="s">
        <v>31</v>
      </c>
      <c r="JQ18" s="4121" t="s">
        <v>31</v>
      </c>
      <c r="JR18" s="4122" t="s">
        <v>31</v>
      </c>
      <c r="JS18" s="4120" t="s">
        <v>31</v>
      </c>
      <c r="JT18" s="4121" t="s">
        <v>31</v>
      </c>
      <c r="JU18" s="4121" t="s">
        <v>31</v>
      </c>
      <c r="JV18" s="4121" t="s">
        <v>31</v>
      </c>
      <c r="JW18" s="4121" t="s">
        <v>31</v>
      </c>
      <c r="JX18" s="4121" t="s">
        <v>31</v>
      </c>
      <c r="JY18" s="4121" t="s">
        <v>31</v>
      </c>
      <c r="JZ18" s="4121" t="s">
        <v>31</v>
      </c>
      <c r="KA18" s="4122" t="s">
        <v>31</v>
      </c>
      <c r="KB18" s="4120" t="s">
        <v>31</v>
      </c>
      <c r="KC18" s="4121" t="s">
        <v>31</v>
      </c>
      <c r="KD18" s="4121" t="s">
        <v>31</v>
      </c>
      <c r="KE18" s="4121" t="s">
        <v>31</v>
      </c>
      <c r="KF18" s="4121" t="s">
        <v>31</v>
      </c>
      <c r="KG18" s="4121" t="s">
        <v>31</v>
      </c>
      <c r="KH18" s="4121" t="s">
        <v>31</v>
      </c>
      <c r="KI18" s="4121" t="s">
        <v>31</v>
      </c>
      <c r="KJ18" s="4122" t="s">
        <v>31</v>
      </c>
      <c r="KK18" s="4026">
        <v>33.343078497295721</v>
      </c>
      <c r="KL18" s="4001">
        <v>67</v>
      </c>
      <c r="KM18" s="4026">
        <v>51.012145748987855</v>
      </c>
      <c r="KN18" s="4001">
        <v>62</v>
      </c>
      <c r="KO18" s="4027">
        <v>2.1578029642545773</v>
      </c>
      <c r="KP18" s="4007">
        <v>60</v>
      </c>
      <c r="KQ18" s="4027">
        <v>0</v>
      </c>
      <c r="KR18" s="4007">
        <v>27</v>
      </c>
      <c r="KS18" s="4027">
        <v>5.2715157553867229</v>
      </c>
      <c r="KT18" s="4007">
        <v>76</v>
      </c>
      <c r="KU18" s="4027">
        <v>3.4582401193139449</v>
      </c>
      <c r="KV18" s="4007">
        <v>46</v>
      </c>
      <c r="KW18" s="4027">
        <v>4.4252468265162204</v>
      </c>
      <c r="KX18" s="4007">
        <v>72</v>
      </c>
      <c r="KY18" s="4007">
        <v>7.336055729041556</v>
      </c>
      <c r="KZ18" s="4007">
        <v>73</v>
      </c>
      <c r="LA18" s="4028">
        <v>60</v>
      </c>
      <c r="LB18" s="1192">
        <v>10</v>
      </c>
      <c r="LC18" s="1192">
        <v>0</v>
      </c>
      <c r="LD18" s="1192">
        <v>20</v>
      </c>
      <c r="LE18" s="1192">
        <v>0</v>
      </c>
      <c r="LF18" s="4029">
        <v>90</v>
      </c>
      <c r="LG18" s="4030">
        <v>41</v>
      </c>
      <c r="LH18" s="4028">
        <v>0</v>
      </c>
      <c r="LI18" s="1192">
        <v>0</v>
      </c>
      <c r="LJ18" s="4031">
        <v>0</v>
      </c>
      <c r="LK18" s="4001">
        <v>41</v>
      </c>
      <c r="LL18" s="4033" t="s">
        <v>1625</v>
      </c>
      <c r="LM18" s="4034" t="s">
        <v>1625</v>
      </c>
      <c r="LN18" s="4034" t="s">
        <v>1625</v>
      </c>
      <c r="LO18" s="4034" t="s">
        <v>1625</v>
      </c>
      <c r="LP18" s="1192">
        <v>0</v>
      </c>
      <c r="LQ18" s="4032">
        <v>59</v>
      </c>
      <c r="LR18" s="4033" t="s">
        <v>1625</v>
      </c>
      <c r="LS18" s="4034" t="s">
        <v>1625</v>
      </c>
      <c r="LT18" s="4034" t="s">
        <v>1625</v>
      </c>
      <c r="LU18" s="4034" t="s">
        <v>1625</v>
      </c>
      <c r="LV18" s="1192">
        <v>0</v>
      </c>
      <c r="LW18" s="4032">
        <v>41</v>
      </c>
      <c r="LX18" s="4033" t="s">
        <v>1632</v>
      </c>
      <c r="LY18" s="4034" t="s">
        <v>1632</v>
      </c>
      <c r="LZ18" s="4034" t="s">
        <v>1632</v>
      </c>
      <c r="MA18" s="4034" t="s">
        <v>1632</v>
      </c>
      <c r="MB18" s="1192">
        <v>60</v>
      </c>
      <c r="MC18" s="4032">
        <v>1</v>
      </c>
      <c r="MD18" s="4033" t="s">
        <v>1632</v>
      </c>
      <c r="ME18" s="4034" t="s">
        <v>1625</v>
      </c>
      <c r="MF18" s="4034" t="s">
        <v>1632</v>
      </c>
      <c r="MG18" s="4034" t="s">
        <v>1625</v>
      </c>
      <c r="MH18" s="1192">
        <v>20</v>
      </c>
      <c r="MI18" s="4032">
        <v>54</v>
      </c>
      <c r="MJ18" s="4033" t="s">
        <v>1632</v>
      </c>
      <c r="MK18" s="4034" t="s">
        <v>1625</v>
      </c>
      <c r="ML18" s="4034" t="s">
        <v>1632</v>
      </c>
      <c r="MM18" s="4034" t="s">
        <v>1625</v>
      </c>
      <c r="MN18" s="1192">
        <v>20</v>
      </c>
      <c r="MO18" s="4032">
        <v>53</v>
      </c>
      <c r="MP18" s="4033" t="s">
        <v>1632</v>
      </c>
      <c r="MQ18" s="4034" t="s">
        <v>1632</v>
      </c>
      <c r="MR18" s="4034" t="s">
        <v>1625</v>
      </c>
      <c r="MS18" s="4034" t="s">
        <v>1625</v>
      </c>
      <c r="MT18" s="1192">
        <v>20</v>
      </c>
      <c r="MU18" s="4032">
        <v>36</v>
      </c>
      <c r="MV18" s="4033" t="s">
        <v>1632</v>
      </c>
      <c r="MW18" s="4034" t="s">
        <v>1625</v>
      </c>
      <c r="MX18" s="4034" t="s">
        <v>1625</v>
      </c>
      <c r="MY18" s="1192">
        <v>15</v>
      </c>
      <c r="MZ18" s="4032">
        <v>32</v>
      </c>
      <c r="NA18" s="4033" t="s">
        <v>1632</v>
      </c>
      <c r="NB18" s="4034" t="s">
        <v>1632</v>
      </c>
      <c r="NC18" s="4034" t="s">
        <v>1632</v>
      </c>
      <c r="ND18" s="4034" t="s">
        <v>1632</v>
      </c>
      <c r="NE18" s="1192">
        <v>40</v>
      </c>
      <c r="NF18" s="4032">
        <v>1</v>
      </c>
      <c r="NG18" s="4034" t="s">
        <v>1625</v>
      </c>
      <c r="NH18" s="4034" t="s">
        <v>1625</v>
      </c>
      <c r="NI18" s="4034" t="s">
        <v>1625</v>
      </c>
      <c r="NJ18" s="4034" t="s">
        <v>1625</v>
      </c>
      <c r="NK18" s="1192">
        <v>0</v>
      </c>
      <c r="NL18" s="4032">
        <v>50</v>
      </c>
      <c r="NM18" s="4007">
        <v>308.08999999999997</v>
      </c>
      <c r="NN18" s="4007">
        <f t="shared" si="2"/>
        <v>17</v>
      </c>
      <c r="NO18" s="4010">
        <v>505</v>
      </c>
      <c r="NP18" s="4007">
        <v>13</v>
      </c>
      <c r="NQ18" s="4037">
        <v>30.530197690587027</v>
      </c>
      <c r="NR18" s="4007">
        <v>30</v>
      </c>
      <c r="NS18" s="4007">
        <v>505</v>
      </c>
      <c r="NT18" s="4007">
        <v>11</v>
      </c>
      <c r="NU18" s="4037">
        <v>30.530197690587027</v>
      </c>
      <c r="NV18" s="4007">
        <v>30</v>
      </c>
      <c r="NW18" s="4007">
        <v>53</v>
      </c>
      <c r="NX18" s="4007">
        <v>28</v>
      </c>
      <c r="NY18" s="4027">
        <v>3.2041593615863615</v>
      </c>
      <c r="NZ18" s="4007">
        <v>48</v>
      </c>
      <c r="OA18" s="4035">
        <v>190</v>
      </c>
      <c r="OB18" s="4036">
        <v>1.1486609032102051</v>
      </c>
      <c r="OC18" s="4035">
        <v>25</v>
      </c>
      <c r="OD18" s="4035">
        <v>22</v>
      </c>
      <c r="OE18" s="4036">
        <v>1.3300284142433954</v>
      </c>
      <c r="OF18" s="4035">
        <v>16</v>
      </c>
      <c r="OG18" s="4035">
        <v>607</v>
      </c>
      <c r="OH18" s="4036">
        <v>3.6696693065715498</v>
      </c>
      <c r="OI18" s="4035">
        <v>37</v>
      </c>
      <c r="OJ18" s="3994">
        <v>74</v>
      </c>
      <c r="OK18" s="4011">
        <v>4.4737319388186929</v>
      </c>
      <c r="OL18" s="4035">
        <v>26</v>
      </c>
      <c r="OM18" s="4010">
        <v>26</v>
      </c>
      <c r="ON18" s="4027">
        <v>1.5718517622876487</v>
      </c>
      <c r="OO18" s="4038">
        <v>72</v>
      </c>
      <c r="OP18" s="4010" t="s">
        <v>31</v>
      </c>
      <c r="OQ18" s="4037" t="s">
        <v>31</v>
      </c>
      <c r="OR18" s="4038" t="str">
        <f t="shared" si="25"/>
        <v>-</v>
      </c>
      <c r="OS18" s="4039">
        <v>23.96804260985353</v>
      </c>
      <c r="OT18" s="4038">
        <v>77</v>
      </c>
      <c r="OU18" s="4007">
        <v>383</v>
      </c>
      <c r="OV18" s="4007">
        <v>547</v>
      </c>
      <c r="OW18" s="4007">
        <v>414</v>
      </c>
      <c r="OX18" s="4007">
        <v>241</v>
      </c>
      <c r="OY18" s="4007">
        <v>98</v>
      </c>
      <c r="OZ18" s="4007">
        <v>377</v>
      </c>
      <c r="PA18" s="4007">
        <v>966</v>
      </c>
      <c r="PB18" s="4007">
        <v>134</v>
      </c>
      <c r="PC18" s="4007">
        <v>115</v>
      </c>
      <c r="PD18" s="4007">
        <v>845</v>
      </c>
      <c r="PE18" s="4007">
        <v>403</v>
      </c>
      <c r="PF18" s="4007">
        <v>912</v>
      </c>
      <c r="PG18" s="4007">
        <v>55</v>
      </c>
      <c r="PH18" s="4007">
        <v>25</v>
      </c>
      <c r="PI18" s="4007">
        <v>524</v>
      </c>
      <c r="PJ18" s="4007">
        <v>178</v>
      </c>
      <c r="PK18" s="4007">
        <v>250</v>
      </c>
      <c r="PL18" s="4007">
        <v>1740</v>
      </c>
      <c r="PM18" s="4010">
        <v>22.011494252873561</v>
      </c>
      <c r="PN18" s="4007">
        <v>19</v>
      </c>
      <c r="PO18" s="4007">
        <v>31.436781609195403</v>
      </c>
      <c r="PP18" s="4007">
        <v>32</v>
      </c>
      <c r="PQ18" s="4007">
        <v>23.793103448275861</v>
      </c>
      <c r="PR18" s="4007">
        <v>59</v>
      </c>
      <c r="PS18" s="4007">
        <v>13.850574712643679</v>
      </c>
      <c r="PT18" s="4007">
        <v>56</v>
      </c>
      <c r="PU18" s="4007">
        <v>5.6321839080459766</v>
      </c>
      <c r="PV18" s="4007">
        <v>64</v>
      </c>
      <c r="PW18" s="4007">
        <v>21.666666666666668</v>
      </c>
      <c r="PX18" s="4007">
        <v>10</v>
      </c>
      <c r="PY18" s="4007">
        <v>55.517241379310342</v>
      </c>
      <c r="PZ18" s="4007">
        <v>4</v>
      </c>
      <c r="QA18" s="4007">
        <v>7.7011494252873565</v>
      </c>
      <c r="QB18" s="4007">
        <v>57</v>
      </c>
      <c r="QC18" s="4007">
        <v>6.6091954022988508</v>
      </c>
      <c r="QD18" s="4007">
        <v>32</v>
      </c>
      <c r="QE18" s="4007">
        <v>48.563218390804593</v>
      </c>
      <c r="QF18" s="4007">
        <v>41</v>
      </c>
      <c r="QG18" s="4007">
        <v>23.160919540229884</v>
      </c>
      <c r="QH18" s="4007">
        <v>51</v>
      </c>
      <c r="QI18" s="4007">
        <v>52.413793103448278</v>
      </c>
      <c r="QJ18" s="4007">
        <v>40</v>
      </c>
      <c r="QK18" s="4007">
        <v>3.1609195402298855</v>
      </c>
      <c r="QL18" s="4007">
        <v>27</v>
      </c>
      <c r="QM18" s="4007">
        <v>1.4367816091954022</v>
      </c>
      <c r="QN18" s="4007">
        <v>42</v>
      </c>
      <c r="QO18" s="4007">
        <v>30.114942528735632</v>
      </c>
      <c r="QP18" s="4007">
        <v>52</v>
      </c>
      <c r="QQ18" s="4007">
        <v>10.229885057471265</v>
      </c>
      <c r="QR18" s="4007">
        <v>9</v>
      </c>
      <c r="QS18" s="4007">
        <v>14.367816091954023</v>
      </c>
      <c r="QT18" s="4007">
        <v>18</v>
      </c>
      <c r="QU18" s="4010">
        <v>120</v>
      </c>
      <c r="QV18" s="4007">
        <v>220</v>
      </c>
      <c r="QW18" s="4007">
        <v>12</v>
      </c>
      <c r="QX18" s="4007">
        <v>12</v>
      </c>
      <c r="QY18" s="4007">
        <v>16</v>
      </c>
      <c r="QZ18" s="4007">
        <v>11</v>
      </c>
      <c r="RA18" s="4007">
        <v>33</v>
      </c>
      <c r="RB18" s="4007">
        <v>9</v>
      </c>
      <c r="RC18" s="4007">
        <v>13</v>
      </c>
      <c r="RD18" s="4007">
        <v>198</v>
      </c>
      <c r="RE18" s="4007">
        <v>47</v>
      </c>
      <c r="RF18" s="4007">
        <v>163</v>
      </c>
      <c r="RG18" s="4007">
        <v>0</v>
      </c>
      <c r="RH18" s="4007">
        <v>17</v>
      </c>
      <c r="RI18" s="4007">
        <v>58</v>
      </c>
      <c r="RJ18" s="4007">
        <v>74</v>
      </c>
      <c r="RK18" s="4007">
        <v>17</v>
      </c>
      <c r="RL18" s="4007">
        <v>746</v>
      </c>
      <c r="RM18" s="4010">
        <v>16.085790884718499</v>
      </c>
      <c r="RN18" s="4007">
        <v>12</v>
      </c>
      <c r="RO18" s="4007">
        <v>29.490616621983911</v>
      </c>
      <c r="RP18" s="4007">
        <v>62</v>
      </c>
      <c r="RQ18" s="4007">
        <v>1.6085790884718498</v>
      </c>
      <c r="RR18" s="4007">
        <v>42</v>
      </c>
      <c r="RS18" s="4007">
        <v>1.6085790884718498</v>
      </c>
      <c r="RT18" s="4007">
        <v>51</v>
      </c>
      <c r="RU18" s="4007">
        <v>2.1447721179624666</v>
      </c>
      <c r="RV18" s="4007">
        <v>47</v>
      </c>
      <c r="RW18" s="4007">
        <v>1.4745308310991956</v>
      </c>
      <c r="RX18" s="4007">
        <v>14</v>
      </c>
      <c r="RY18" s="4007">
        <v>4.423592493297587</v>
      </c>
      <c r="RZ18" s="4007">
        <v>8</v>
      </c>
      <c r="SA18" s="4007">
        <v>1.2064343163538873</v>
      </c>
      <c r="SB18" s="4007">
        <v>35</v>
      </c>
      <c r="SC18" s="4007">
        <v>1.7426273458445041</v>
      </c>
      <c r="SD18" s="4007">
        <v>41</v>
      </c>
      <c r="SE18" s="4007">
        <v>26.541554959785525</v>
      </c>
      <c r="SF18" s="4007">
        <v>26</v>
      </c>
      <c r="SG18" s="4007">
        <v>6.3002680965147455</v>
      </c>
      <c r="SH18" s="4007">
        <v>34</v>
      </c>
      <c r="SI18" s="4007">
        <v>21.849865951742629</v>
      </c>
      <c r="SJ18" s="4007">
        <v>53</v>
      </c>
      <c r="SK18" s="4007">
        <v>0</v>
      </c>
      <c r="SL18" s="4007">
        <v>1</v>
      </c>
      <c r="SM18" s="4007">
        <v>2.2788203753351208</v>
      </c>
      <c r="SN18" s="4007">
        <v>22</v>
      </c>
      <c r="SO18" s="4007">
        <v>7.7747989276139409</v>
      </c>
      <c r="SP18" s="4007">
        <v>29</v>
      </c>
      <c r="SQ18" s="4007">
        <v>9.9195710455764079</v>
      </c>
      <c r="SR18" s="4007">
        <v>12</v>
      </c>
      <c r="SS18" s="4007">
        <v>2.2788203753351208</v>
      </c>
      <c r="ST18" s="4038">
        <v>22</v>
      </c>
      <c r="SU18" s="4123" t="s">
        <v>8302</v>
      </c>
      <c r="SV18" s="4124" t="s">
        <v>8306</v>
      </c>
      <c r="SW18" s="4124">
        <v>225</v>
      </c>
      <c r="SX18" s="4125">
        <v>13.689462156242396</v>
      </c>
      <c r="SY18" s="4124">
        <v>58</v>
      </c>
      <c r="SZ18" s="4040">
        <v>46</v>
      </c>
      <c r="TA18" s="4036">
        <v>41</v>
      </c>
      <c r="TB18" s="4041">
        <v>2.4786893174536</v>
      </c>
      <c r="TC18" s="4035">
        <v>32</v>
      </c>
      <c r="TD18" s="4040">
        <v>7</v>
      </c>
      <c r="TE18" s="4036">
        <v>5</v>
      </c>
      <c r="TF18" s="4041">
        <v>0.30227918505531709</v>
      </c>
      <c r="TG18" s="4035">
        <v>47</v>
      </c>
      <c r="TH18" s="4040">
        <v>0</v>
      </c>
      <c r="TI18" s="4036">
        <v>0</v>
      </c>
      <c r="TJ18" s="4041">
        <v>0</v>
      </c>
      <c r="TK18" s="4035">
        <v>6</v>
      </c>
      <c r="TL18" s="4040">
        <v>0</v>
      </c>
      <c r="TM18" s="4036">
        <v>0</v>
      </c>
      <c r="TN18" s="4041">
        <v>0</v>
      </c>
      <c r="TO18" s="4035">
        <v>11</v>
      </c>
      <c r="TP18" s="4040">
        <v>0</v>
      </c>
      <c r="TQ18" s="4036">
        <v>0</v>
      </c>
      <c r="TR18" s="4041">
        <v>0</v>
      </c>
      <c r="TS18" s="4035">
        <v>5</v>
      </c>
      <c r="TT18" s="4040">
        <v>0</v>
      </c>
      <c r="TU18" s="4036">
        <v>0</v>
      </c>
      <c r="TV18" s="4041">
        <v>0</v>
      </c>
      <c r="TW18" s="4035">
        <v>2</v>
      </c>
      <c r="TX18" s="4040">
        <v>136</v>
      </c>
      <c r="TY18" s="4036">
        <v>142</v>
      </c>
      <c r="TZ18" s="4041">
        <v>8.5847288555710062</v>
      </c>
      <c r="UA18" s="4035">
        <v>30</v>
      </c>
      <c r="UB18" s="4040">
        <v>8</v>
      </c>
      <c r="UC18" s="4036">
        <v>5</v>
      </c>
      <c r="UD18" s="4041">
        <v>0.30227918505531709</v>
      </c>
      <c r="UE18" s="4035">
        <v>56</v>
      </c>
      <c r="UF18" s="4040">
        <v>0</v>
      </c>
      <c r="UG18" s="4036">
        <v>0</v>
      </c>
      <c r="UH18" s="4041">
        <v>0</v>
      </c>
      <c r="UI18" s="4035">
        <v>14</v>
      </c>
      <c r="UJ18" s="4040">
        <v>0</v>
      </c>
      <c r="UK18" s="4036">
        <v>0</v>
      </c>
      <c r="UL18" s="4041">
        <v>0</v>
      </c>
      <c r="UM18" s="4035">
        <v>22</v>
      </c>
      <c r="UN18" s="4040">
        <v>0</v>
      </c>
      <c r="UO18" s="4036">
        <v>0</v>
      </c>
      <c r="UP18" s="4041">
        <v>0</v>
      </c>
      <c r="UQ18" s="4035">
        <v>3</v>
      </c>
      <c r="UR18" s="4040">
        <v>0</v>
      </c>
      <c r="US18" s="4036">
        <v>0</v>
      </c>
      <c r="UT18" s="4041">
        <v>0</v>
      </c>
      <c r="UU18" s="4035">
        <v>12</v>
      </c>
      <c r="UV18" s="4040">
        <v>0</v>
      </c>
      <c r="UW18" s="4036">
        <v>0</v>
      </c>
      <c r="UX18" s="4041">
        <v>0</v>
      </c>
      <c r="UY18" s="4035">
        <v>26</v>
      </c>
      <c r="UZ18" s="4040">
        <v>0</v>
      </c>
      <c r="VA18" s="4036">
        <v>0</v>
      </c>
      <c r="VB18" s="4041">
        <v>0</v>
      </c>
      <c r="VC18" s="4035">
        <v>4</v>
      </c>
      <c r="VD18" s="4042">
        <v>0</v>
      </c>
      <c r="VE18" s="4035">
        <v>0</v>
      </c>
      <c r="VF18" s="4035">
        <v>0</v>
      </c>
      <c r="VG18" s="4035">
        <v>7</v>
      </c>
      <c r="VH18" s="4035">
        <v>0</v>
      </c>
      <c r="VI18" s="4035">
        <v>0</v>
      </c>
      <c r="VJ18" s="4035">
        <v>0</v>
      </c>
      <c r="VK18" s="4035">
        <v>4</v>
      </c>
      <c r="VL18" s="4035">
        <v>0</v>
      </c>
      <c r="VM18" s="4035">
        <v>0</v>
      </c>
      <c r="VN18" s="4035">
        <v>0</v>
      </c>
      <c r="VO18" s="4035">
        <v>9</v>
      </c>
      <c r="VP18" s="4035">
        <v>0</v>
      </c>
      <c r="VQ18" s="4035">
        <v>0</v>
      </c>
      <c r="VR18" s="4035">
        <v>0</v>
      </c>
      <c r="VS18" s="4035">
        <v>18</v>
      </c>
      <c r="VT18" s="4035">
        <v>0</v>
      </c>
      <c r="VU18" s="4035">
        <v>0</v>
      </c>
      <c r="VV18" s="4035">
        <v>0</v>
      </c>
      <c r="VW18" s="4035">
        <v>7</v>
      </c>
      <c r="VX18" s="4035">
        <v>1</v>
      </c>
      <c r="VY18" s="4035">
        <v>0</v>
      </c>
      <c r="VZ18" s="4035">
        <v>0</v>
      </c>
      <c r="WA18" s="4035">
        <v>36</v>
      </c>
      <c r="WB18" s="4035">
        <v>0</v>
      </c>
      <c r="WC18" s="4035">
        <v>0</v>
      </c>
      <c r="WD18" s="4035">
        <v>0</v>
      </c>
      <c r="WE18" s="4035">
        <v>15</v>
      </c>
      <c r="WF18" s="4035">
        <v>0</v>
      </c>
      <c r="WG18" s="4035">
        <v>0</v>
      </c>
      <c r="WH18" s="4035">
        <v>0</v>
      </c>
      <c r="WI18" s="4035">
        <v>6</v>
      </c>
      <c r="WJ18" s="4035">
        <v>0</v>
      </c>
      <c r="WK18" s="4035">
        <v>0</v>
      </c>
      <c r="WL18" s="4035">
        <v>0</v>
      </c>
      <c r="WM18" s="4035">
        <v>19</v>
      </c>
      <c r="WN18" s="4035">
        <v>0</v>
      </c>
      <c r="WO18" s="4035">
        <v>0</v>
      </c>
      <c r="WP18" s="4035">
        <v>0</v>
      </c>
      <c r="WQ18" s="4035">
        <v>16</v>
      </c>
      <c r="WR18" s="4035">
        <v>7</v>
      </c>
      <c r="WS18" s="4035">
        <v>8</v>
      </c>
      <c r="WT18" s="4035">
        <v>0.4836466960885073</v>
      </c>
      <c r="WU18" s="4035">
        <v>11</v>
      </c>
      <c r="WV18" s="4007"/>
      <c r="WW18" s="3999">
        <v>9.1525423728813564</v>
      </c>
      <c r="WX18" s="3999">
        <v>9.0443686006825939</v>
      </c>
      <c r="WY18" s="3999">
        <v>8.0479452054794525</v>
      </c>
      <c r="WZ18" s="3999">
        <v>9.7372488408037103</v>
      </c>
      <c r="XA18" s="3999">
        <v>9.1503267973856204</v>
      </c>
      <c r="XB18" s="3999">
        <v>10.526315789473683</v>
      </c>
      <c r="XC18" s="3994">
        <v>10.517241379310345</v>
      </c>
      <c r="XD18" s="3994">
        <v>62</v>
      </c>
      <c r="XE18" s="3994">
        <v>9.0427293805896003</v>
      </c>
      <c r="XF18" s="3999">
        <v>9.6178756476683933</v>
      </c>
      <c r="XG18" s="3994">
        <v>70</v>
      </c>
      <c r="XH18" s="3999">
        <v>6.9491525423728815</v>
      </c>
      <c r="XI18" s="3999">
        <v>9.2150170648464158</v>
      </c>
      <c r="XJ18" s="3999">
        <v>6.6780821917808222</v>
      </c>
      <c r="XK18" s="3999">
        <v>7.8825347758887165</v>
      </c>
      <c r="XL18" s="3999">
        <v>7.0261437908496731</v>
      </c>
      <c r="XM18" s="3999">
        <v>7.9699248120300759</v>
      </c>
      <c r="XN18" s="3994">
        <v>8.9655172413793096</v>
      </c>
      <c r="XO18" s="3994">
        <v>51</v>
      </c>
      <c r="XP18" s="3994">
        <v>7.5521695925803236</v>
      </c>
      <c r="XQ18" s="3999">
        <v>7.7072538860103625</v>
      </c>
      <c r="XR18" s="3994">
        <v>55</v>
      </c>
      <c r="XS18" s="3999">
        <v>19.482758620689655</v>
      </c>
      <c r="XT18" s="3994">
        <v>69</v>
      </c>
      <c r="XU18" s="3994">
        <v>16.594898973169926</v>
      </c>
      <c r="XV18" s="4011">
        <v>17.325129533678759</v>
      </c>
      <c r="XW18" s="3994">
        <v>69</v>
      </c>
      <c r="XX18" s="3994">
        <v>78.646616541353382</v>
      </c>
      <c r="XY18" s="3994">
        <v>77.58620689655173</v>
      </c>
      <c r="XZ18" s="3994">
        <v>66</v>
      </c>
      <c r="YA18" s="4011">
        <v>80.556475654190123</v>
      </c>
      <c r="YB18" s="4011">
        <v>80.116580310880821</v>
      </c>
      <c r="YC18" s="3994">
        <v>73</v>
      </c>
      <c r="YD18" s="4011">
        <v>1.3533834586466165</v>
      </c>
      <c r="YE18" s="4011">
        <v>1.3793103448275863</v>
      </c>
      <c r="YF18" s="3994">
        <v>11</v>
      </c>
      <c r="YG18" s="3994">
        <v>1.5899304405432264</v>
      </c>
      <c r="YH18" s="3994">
        <v>1.4248704663212435</v>
      </c>
      <c r="YI18" s="3994">
        <v>16</v>
      </c>
      <c r="YJ18" s="3994">
        <v>1.5037593984962405</v>
      </c>
      <c r="YK18" s="3994">
        <v>1.5517241379310345</v>
      </c>
      <c r="YL18" s="3994">
        <v>31</v>
      </c>
      <c r="YM18" s="4011">
        <v>1.2586949320967207</v>
      </c>
      <c r="YN18" s="4011">
        <v>1.133419689119171</v>
      </c>
      <c r="YO18" s="3994">
        <v>18</v>
      </c>
      <c r="YP18" s="4011">
        <v>74.2</v>
      </c>
      <c r="YQ18" s="4011">
        <v>107.3</v>
      </c>
      <c r="YR18" s="3994">
        <v>35</v>
      </c>
      <c r="YS18" s="3999">
        <v>40.1</v>
      </c>
      <c r="YT18" s="4011">
        <v>48.6</v>
      </c>
      <c r="YU18" s="3994">
        <v>22</v>
      </c>
      <c r="YV18" s="4043">
        <v>646</v>
      </c>
      <c r="YW18" s="4027">
        <v>47.058823529411761</v>
      </c>
      <c r="YX18" s="3994">
        <v>15</v>
      </c>
      <c r="YY18" s="3994">
        <v>3758</v>
      </c>
      <c r="YZ18" s="4027">
        <v>61.788185204896216</v>
      </c>
      <c r="ZA18" s="3994">
        <v>25</v>
      </c>
      <c r="ZB18" s="4007">
        <v>494</v>
      </c>
      <c r="ZC18" s="4027">
        <v>74.89878542510121</v>
      </c>
      <c r="ZD18" s="3994">
        <v>58</v>
      </c>
      <c r="ZE18" s="4043">
        <v>648</v>
      </c>
      <c r="ZF18" s="4007">
        <v>42.438271604938272</v>
      </c>
      <c r="ZG18" s="3994">
        <v>15</v>
      </c>
      <c r="ZH18" s="4044">
        <v>0</v>
      </c>
      <c r="ZI18" s="3999">
        <v>0</v>
      </c>
      <c r="ZJ18" s="3994">
        <v>25</v>
      </c>
      <c r="ZK18" s="4045" t="s">
        <v>1627</v>
      </c>
      <c r="ZL18" s="3999">
        <v>83.683808067291153</v>
      </c>
      <c r="ZM18" s="3999">
        <v>91.335836909871247</v>
      </c>
      <c r="ZN18" s="3994">
        <v>10</v>
      </c>
      <c r="ZO18" s="4007">
        <v>11184</v>
      </c>
      <c r="ZP18" s="4005">
        <v>60.803167420814475</v>
      </c>
      <c r="ZQ18" s="3996">
        <v>73.927392739273927</v>
      </c>
      <c r="ZR18" s="4046">
        <v>20</v>
      </c>
      <c r="ZS18" s="4001">
        <v>3636</v>
      </c>
      <c r="ZT18" s="4005">
        <v>70.735294117647058</v>
      </c>
      <c r="ZU18" s="3996">
        <v>82.803867403314911</v>
      </c>
      <c r="ZV18" s="4046">
        <v>26</v>
      </c>
      <c r="ZW18" s="4126">
        <v>1448</v>
      </c>
      <c r="ZX18" s="4005">
        <v>58.629441624365484</v>
      </c>
      <c r="ZY18" s="3996">
        <v>70.852713178294564</v>
      </c>
      <c r="ZZ18" s="4046">
        <v>17</v>
      </c>
      <c r="AAA18" s="4126">
        <v>1290</v>
      </c>
      <c r="AAB18" s="4005">
        <v>49.798792756539235</v>
      </c>
      <c r="AAC18" s="3996">
        <v>64.031180400890861</v>
      </c>
      <c r="AAD18" s="4046">
        <v>23</v>
      </c>
      <c r="AAE18" s="4126">
        <v>898</v>
      </c>
      <c r="AAF18" s="4058">
        <v>94.440796673232654</v>
      </c>
      <c r="AAG18" s="4007">
        <v>99.551282051282058</v>
      </c>
      <c r="AAH18" s="4007">
        <v>35</v>
      </c>
      <c r="AAI18" s="4038">
        <v>4680</v>
      </c>
      <c r="AAJ18" s="4005">
        <v>276.89999999999998</v>
      </c>
      <c r="AAK18" s="4046">
        <v>39</v>
      </c>
      <c r="AAL18" s="3996">
        <v>767.9</v>
      </c>
      <c r="AAM18" s="4046">
        <v>50</v>
      </c>
      <c r="AAN18" s="3996">
        <v>1157.5999999999999</v>
      </c>
      <c r="AAO18" s="4046">
        <f t="shared" si="26"/>
        <v>24</v>
      </c>
      <c r="AAP18" s="3996">
        <v>0</v>
      </c>
      <c r="AAQ18" s="4047">
        <f t="shared" si="27"/>
        <v>12</v>
      </c>
      <c r="AAR18" s="3999">
        <v>6.4</v>
      </c>
      <c r="AAS18" s="3994">
        <v>13</v>
      </c>
      <c r="AAT18" s="3999">
        <v>270.13</v>
      </c>
      <c r="AAU18" s="3994">
        <v>33</v>
      </c>
      <c r="AAV18" s="3999">
        <v>7.0000000000000007E-2</v>
      </c>
      <c r="AAW18" s="3994">
        <v>17</v>
      </c>
      <c r="AAX18" s="3999">
        <v>615.20000000000005</v>
      </c>
      <c r="AAY18" s="3994">
        <v>15</v>
      </c>
      <c r="AAZ18" s="3994">
        <v>11800.5</v>
      </c>
      <c r="ABA18" s="4046">
        <f t="shared" si="28"/>
        <v>19</v>
      </c>
      <c r="ABB18" s="3999">
        <v>2552</v>
      </c>
      <c r="ABC18" s="4046">
        <f t="shared" si="28"/>
        <v>11</v>
      </c>
      <c r="ABD18" s="3999">
        <v>528.20000000000005</v>
      </c>
      <c r="ABE18" s="4046">
        <f t="shared" si="28"/>
        <v>40</v>
      </c>
      <c r="ABF18" s="3999">
        <v>3565.9</v>
      </c>
      <c r="ABG18" s="4046">
        <f t="shared" si="28"/>
        <v>15</v>
      </c>
      <c r="ABH18" s="3999">
        <v>0</v>
      </c>
      <c r="ABI18" s="4046">
        <f t="shared" si="29"/>
        <v>2</v>
      </c>
      <c r="ABJ18" s="3999">
        <v>0</v>
      </c>
      <c r="ABK18" s="4046">
        <f t="shared" si="29"/>
        <v>1</v>
      </c>
      <c r="ABL18" s="3999">
        <v>101.2</v>
      </c>
      <c r="ABM18" s="4046">
        <f t="shared" si="29"/>
        <v>35</v>
      </c>
      <c r="ABN18" s="3999">
        <f t="shared" si="30"/>
        <v>101.2</v>
      </c>
      <c r="ABO18" s="4048">
        <f t="shared" si="31"/>
        <v>36</v>
      </c>
      <c r="ABP18" s="4044">
        <v>5</v>
      </c>
      <c r="ABQ18" s="3999" t="s">
        <v>1632</v>
      </c>
      <c r="ABR18" s="3999">
        <v>5</v>
      </c>
      <c r="ABS18" s="3999" t="s">
        <v>1632</v>
      </c>
      <c r="ABT18" s="3999">
        <v>5</v>
      </c>
      <c r="ABU18" s="3999" t="s">
        <v>1632</v>
      </c>
      <c r="ABV18" s="3999">
        <v>5</v>
      </c>
      <c r="ABW18" s="3999" t="s">
        <v>1632</v>
      </c>
      <c r="ABX18" s="3999">
        <v>5</v>
      </c>
      <c r="ABY18" s="3999" t="s">
        <v>1632</v>
      </c>
      <c r="ABZ18" s="3999">
        <v>25</v>
      </c>
      <c r="ACA18" s="3994">
        <v>1</v>
      </c>
      <c r="ACB18" s="3999">
        <v>5</v>
      </c>
      <c r="ACC18" s="3999" t="s">
        <v>1632</v>
      </c>
      <c r="ACD18" s="3999">
        <v>5</v>
      </c>
      <c r="ACE18" s="3999" t="s">
        <v>1632</v>
      </c>
      <c r="ACF18" s="3999">
        <v>5</v>
      </c>
      <c r="ACG18" s="3999" t="s">
        <v>1632</v>
      </c>
      <c r="ACH18" s="3999">
        <v>0</v>
      </c>
      <c r="ACI18" s="3999" t="s">
        <v>1625</v>
      </c>
      <c r="ACJ18" s="3999">
        <v>15</v>
      </c>
      <c r="ACK18" s="3994">
        <v>29</v>
      </c>
      <c r="ACL18" s="3999">
        <v>5</v>
      </c>
      <c r="ACM18" s="3999" t="s">
        <v>1632</v>
      </c>
      <c r="ACN18" s="3999">
        <v>0</v>
      </c>
      <c r="ACO18" s="3999" t="s">
        <v>1625</v>
      </c>
      <c r="ACP18" s="3999">
        <v>0</v>
      </c>
      <c r="ACQ18" s="3999" t="s">
        <v>1625</v>
      </c>
      <c r="ACR18" s="3999">
        <v>5</v>
      </c>
      <c r="ACS18" s="3994">
        <v>51</v>
      </c>
      <c r="ACT18" s="3994">
        <v>10</v>
      </c>
      <c r="ACU18" s="3994" t="s">
        <v>1632</v>
      </c>
      <c r="ACV18" s="3994">
        <v>10</v>
      </c>
      <c r="ACW18" s="3994" t="s">
        <v>1632</v>
      </c>
      <c r="ACX18" s="3994">
        <v>10</v>
      </c>
      <c r="ACY18" s="3994" t="s">
        <v>1632</v>
      </c>
      <c r="ACZ18" s="3994">
        <v>10</v>
      </c>
      <c r="ADA18" s="3994" t="s">
        <v>1632</v>
      </c>
      <c r="ADB18" s="3994">
        <v>40</v>
      </c>
      <c r="ADC18" s="3994">
        <v>1</v>
      </c>
      <c r="ADD18" s="4049">
        <v>10</v>
      </c>
      <c r="ADE18" s="4049">
        <v>10</v>
      </c>
      <c r="ADF18" s="4049">
        <v>10</v>
      </c>
      <c r="ADG18" s="4049">
        <v>10</v>
      </c>
      <c r="ADH18" s="4049">
        <v>40</v>
      </c>
      <c r="ADI18" s="3994">
        <v>1</v>
      </c>
      <c r="ADJ18" s="3999">
        <v>5</v>
      </c>
      <c r="ADK18" s="3999" t="s">
        <v>1632</v>
      </c>
      <c r="ADL18" s="3999">
        <v>5</v>
      </c>
      <c r="ADM18" s="3999" t="s">
        <v>1632</v>
      </c>
      <c r="ADN18" s="3999">
        <v>5</v>
      </c>
      <c r="ADO18" s="3999" t="s">
        <v>1632</v>
      </c>
      <c r="ADP18" s="3999">
        <v>5</v>
      </c>
      <c r="ADQ18" s="3999" t="s">
        <v>1632</v>
      </c>
      <c r="ADR18" s="3999">
        <v>20</v>
      </c>
      <c r="ADS18" s="3994">
        <v>1</v>
      </c>
      <c r="ADT18" s="3999">
        <v>10</v>
      </c>
      <c r="ADU18" s="3999">
        <v>10</v>
      </c>
      <c r="ADV18" s="3999">
        <v>10</v>
      </c>
      <c r="ADW18" s="3999">
        <v>0</v>
      </c>
      <c r="ADX18" s="3999">
        <v>30</v>
      </c>
      <c r="ADY18" s="3994">
        <v>23</v>
      </c>
      <c r="ADZ18" s="4010">
        <v>1</v>
      </c>
      <c r="AEA18" s="3999">
        <v>2.0792182139515543</v>
      </c>
      <c r="AEB18" s="3994">
        <v>18</v>
      </c>
      <c r="AEC18" s="4007">
        <v>9</v>
      </c>
      <c r="AED18" s="3999">
        <v>18.712963925563987</v>
      </c>
      <c r="AEE18" s="3994">
        <v>30</v>
      </c>
      <c r="AEF18" s="4007">
        <v>4</v>
      </c>
      <c r="AEG18" s="3999">
        <v>8.316872855806217</v>
      </c>
      <c r="AEH18" s="3994">
        <v>30</v>
      </c>
      <c r="AEI18" s="4035">
        <v>21</v>
      </c>
      <c r="AEJ18" s="3999">
        <v>43.663582492982634</v>
      </c>
      <c r="AEK18" s="3994">
        <f t="shared" si="32"/>
        <v>29</v>
      </c>
      <c r="AEL18" s="4007">
        <v>3</v>
      </c>
      <c r="AEM18" s="3999">
        <v>6.1443932411674345</v>
      </c>
      <c r="AEN18" s="3994">
        <v>37</v>
      </c>
      <c r="AEO18" s="3994">
        <v>13</v>
      </c>
      <c r="AEP18" s="3999">
        <v>27</v>
      </c>
      <c r="AEQ18" s="3994">
        <v>54</v>
      </c>
      <c r="AER18" s="3994">
        <v>13</v>
      </c>
      <c r="AES18" s="3999">
        <v>27</v>
      </c>
      <c r="AET18" s="3994">
        <v>33</v>
      </c>
      <c r="AEU18" s="3994">
        <v>3</v>
      </c>
      <c r="AEV18" s="4050">
        <v>6.2</v>
      </c>
      <c r="AEW18" s="3994">
        <v>29</v>
      </c>
      <c r="AEX18" s="4049">
        <v>0.11</v>
      </c>
      <c r="AEY18" s="4049">
        <v>54</v>
      </c>
      <c r="AEZ18" s="4049">
        <v>5.5E-2</v>
      </c>
      <c r="AFA18" s="4049">
        <v>38</v>
      </c>
      <c r="AFB18" s="4049">
        <v>7.0999999999999994E-2</v>
      </c>
      <c r="AFC18" s="4049">
        <v>13</v>
      </c>
      <c r="AFD18" s="4049">
        <v>5.0000000000000001E-3</v>
      </c>
      <c r="AFE18" s="4049">
        <v>42</v>
      </c>
      <c r="AFF18" s="4049">
        <v>1.2E-2</v>
      </c>
      <c r="AFG18" s="4049">
        <v>10</v>
      </c>
      <c r="AFH18" s="4049">
        <v>2.5000000000000001E-2</v>
      </c>
      <c r="AFI18" s="4049">
        <v>9</v>
      </c>
      <c r="AFJ18" s="4049">
        <v>0</v>
      </c>
      <c r="AFK18" s="4049">
        <v>7</v>
      </c>
      <c r="AFL18" s="4049">
        <v>0</v>
      </c>
      <c r="AFM18" s="4049">
        <v>7</v>
      </c>
      <c r="AFN18" s="4049">
        <v>97</v>
      </c>
      <c r="AFO18" s="4049">
        <v>196.30461619411895</v>
      </c>
      <c r="AFP18" s="4049">
        <v>19</v>
      </c>
      <c r="AFQ18" s="4049">
        <v>45</v>
      </c>
      <c r="AFR18" s="4049">
        <v>91.069151842632508</v>
      </c>
      <c r="AFS18" s="4049">
        <v>8</v>
      </c>
      <c r="AFT18" s="4049">
        <v>97</v>
      </c>
      <c r="AFU18" s="4049">
        <v>196.30461619411895</v>
      </c>
      <c r="AFV18" s="4049">
        <v>18</v>
      </c>
      <c r="AFW18" s="4049">
        <v>30</v>
      </c>
      <c r="AFX18" s="4049">
        <v>60.712767895088341</v>
      </c>
      <c r="AFY18" s="4049">
        <v>67</v>
      </c>
      <c r="AFZ18" s="4049">
        <v>536</v>
      </c>
      <c r="AGA18" s="4049">
        <v>1084.734786392245</v>
      </c>
      <c r="AGB18" s="4049">
        <v>19</v>
      </c>
      <c r="AGC18" s="4049">
        <v>152</v>
      </c>
      <c r="AGD18" s="4049">
        <v>307.61135733511423</v>
      </c>
      <c r="AGE18" s="4049">
        <v>9</v>
      </c>
      <c r="AGF18" s="4049">
        <v>89</v>
      </c>
      <c r="AGG18" s="4049">
        <v>81.400000000000006</v>
      </c>
      <c r="AGH18" s="4049">
        <v>31</v>
      </c>
      <c r="AGI18" s="4049">
        <v>3</v>
      </c>
      <c r="AGJ18" s="4049">
        <v>2.74</v>
      </c>
      <c r="AGK18" s="4049">
        <v>2</v>
      </c>
      <c r="AGL18" s="4049">
        <v>0</v>
      </c>
      <c r="AGM18" s="4049">
        <v>0</v>
      </c>
      <c r="AGN18" s="4049">
        <v>2</v>
      </c>
      <c r="AGO18" s="4049">
        <v>70</v>
      </c>
      <c r="AGP18" s="4049">
        <v>64.03</v>
      </c>
      <c r="AGQ18" s="4049">
        <v>31</v>
      </c>
      <c r="AGR18" s="4049">
        <v>0</v>
      </c>
      <c r="AGS18" s="4049">
        <v>0</v>
      </c>
      <c r="AGT18" s="4049">
        <v>19</v>
      </c>
      <c r="AGU18" s="4049">
        <v>6</v>
      </c>
      <c r="AGV18" s="4049">
        <v>5.49</v>
      </c>
      <c r="AGW18" s="4049">
        <v>21</v>
      </c>
      <c r="AGX18" s="4049">
        <v>2</v>
      </c>
      <c r="AGY18" s="4049">
        <v>1.83</v>
      </c>
      <c r="AGZ18" s="4049">
        <v>19</v>
      </c>
      <c r="AHA18" s="4049">
        <v>1</v>
      </c>
      <c r="AHB18" s="4049">
        <v>0.91</v>
      </c>
      <c r="AHC18" s="4049">
        <v>6</v>
      </c>
      <c r="AHD18" s="4049">
        <v>7</v>
      </c>
      <c r="AHE18" s="4049">
        <v>6.4</v>
      </c>
      <c r="AHF18" s="4049">
        <v>23</v>
      </c>
      <c r="AHG18" s="3999">
        <v>286</v>
      </c>
      <c r="AHH18" s="3999">
        <v>271.99</v>
      </c>
      <c r="AHI18" s="3994">
        <v>33</v>
      </c>
      <c r="AHJ18" s="3999">
        <v>328</v>
      </c>
      <c r="AHK18" s="3999">
        <v>311.94</v>
      </c>
      <c r="AHL18" s="3999">
        <v>61</v>
      </c>
      <c r="AHM18" s="3999">
        <v>142</v>
      </c>
      <c r="AHN18" s="3999">
        <v>129.88</v>
      </c>
      <c r="AHO18" s="3994">
        <v>13</v>
      </c>
      <c r="AHP18" s="3999">
        <v>35</v>
      </c>
      <c r="AHQ18" s="3999">
        <v>32.01</v>
      </c>
      <c r="AHR18" s="3999">
        <v>15</v>
      </c>
      <c r="AHS18" s="3999">
        <v>174</v>
      </c>
      <c r="AHT18" s="3999">
        <v>159.15</v>
      </c>
      <c r="AHU18" s="3994">
        <v>17</v>
      </c>
      <c r="AHV18" s="3999">
        <v>163</v>
      </c>
      <c r="AHW18" s="3999">
        <v>155.02000000000001</v>
      </c>
      <c r="AHX18" s="3994">
        <v>51</v>
      </c>
      <c r="AHY18" s="3999">
        <v>277</v>
      </c>
      <c r="AHZ18" s="3999">
        <v>253.36</v>
      </c>
      <c r="AIA18" s="3994">
        <v>35</v>
      </c>
      <c r="AIB18" s="4007"/>
      <c r="AIC18" s="4010"/>
      <c r="AID18" s="4027"/>
      <c r="AIE18" s="4007"/>
      <c r="AIF18" s="4010"/>
      <c r="AIG18" s="4027"/>
      <c r="AIH18" s="4007"/>
      <c r="AII18" s="4007"/>
      <c r="AIJ18" s="3999"/>
      <c r="AIK18" s="4007"/>
      <c r="AIL18" s="4051">
        <v>626</v>
      </c>
      <c r="AIM18" s="4052">
        <v>55.750798722044721</v>
      </c>
      <c r="AIN18" s="4053">
        <f t="shared" si="33"/>
        <v>37</v>
      </c>
      <c r="AIO18" s="4007">
        <v>3632</v>
      </c>
      <c r="AIP18" s="4027">
        <v>20.429515418502202</v>
      </c>
      <c r="AIQ18" s="4007">
        <f t="shared" si="34"/>
        <v>60</v>
      </c>
      <c r="AIR18" s="4051">
        <v>612</v>
      </c>
      <c r="AIS18" s="4052">
        <v>36.928104575163403</v>
      </c>
      <c r="AIT18" s="4053">
        <f t="shared" si="35"/>
        <v>46</v>
      </c>
      <c r="AIU18" s="4007">
        <v>3632</v>
      </c>
      <c r="AIV18" s="4027">
        <v>20.429515418502202</v>
      </c>
      <c r="AIW18" s="4007">
        <f t="shared" si="36"/>
        <v>8</v>
      </c>
      <c r="AIX18" s="4051">
        <v>642</v>
      </c>
      <c r="AIY18" s="4052">
        <v>0.46728971962616817</v>
      </c>
      <c r="AIZ18" s="4053">
        <f t="shared" si="37"/>
        <v>52</v>
      </c>
      <c r="AJA18" s="4007">
        <v>3632</v>
      </c>
      <c r="AJB18" s="4027">
        <v>20.429515418502202</v>
      </c>
      <c r="AJC18" s="4007">
        <f t="shared" si="38"/>
        <v>21</v>
      </c>
      <c r="AJD18" s="4010">
        <v>602</v>
      </c>
      <c r="AJE18" s="4027">
        <v>8.8039867109634553</v>
      </c>
      <c r="AJF18" s="4007">
        <v>18</v>
      </c>
      <c r="AJG18" s="3994">
        <v>3831</v>
      </c>
      <c r="AJH18" s="4050">
        <v>9.2143043591751503</v>
      </c>
      <c r="AJI18" s="4038">
        <v>31</v>
      </c>
      <c r="AJJ18" s="4010">
        <v>602</v>
      </c>
      <c r="AJK18" s="3999">
        <v>24.086378737541526</v>
      </c>
      <c r="AJL18" s="4007">
        <v>39</v>
      </c>
      <c r="AJM18" s="3994">
        <v>3831</v>
      </c>
      <c r="AJN18" s="3999">
        <v>26.363873662229182</v>
      </c>
      <c r="AJO18" s="4007">
        <v>57</v>
      </c>
      <c r="AJP18" s="4010">
        <v>618</v>
      </c>
      <c r="AJQ18" s="3999">
        <v>12.7831715210356</v>
      </c>
      <c r="AJR18" s="4007">
        <v>56</v>
      </c>
      <c r="AJS18" s="3994">
        <v>3632</v>
      </c>
      <c r="AJT18" s="3999">
        <v>20.429515418502202</v>
      </c>
      <c r="AJU18" s="4007">
        <f t="shared" si="39"/>
        <v>63</v>
      </c>
      <c r="AJV18" s="4054">
        <v>0</v>
      </c>
      <c r="AJW18" s="4050">
        <v>50</v>
      </c>
      <c r="AJX18" s="4050">
        <v>50</v>
      </c>
      <c r="AJY18" s="4050">
        <v>50</v>
      </c>
      <c r="AJZ18" s="4050">
        <v>0</v>
      </c>
      <c r="AKA18" s="4050">
        <v>0</v>
      </c>
      <c r="AKB18" s="4050">
        <v>50</v>
      </c>
      <c r="AKC18" s="4050">
        <v>0</v>
      </c>
      <c r="AKD18" s="4050">
        <v>50</v>
      </c>
      <c r="AKE18" s="4050">
        <v>50</v>
      </c>
      <c r="AKF18" s="4050">
        <v>0</v>
      </c>
      <c r="AKG18" s="4055">
        <v>2</v>
      </c>
      <c r="AKH18" s="4011">
        <v>39.014084507042249</v>
      </c>
      <c r="AKI18" s="4011">
        <v>7.464788732394366</v>
      </c>
      <c r="AKJ18" s="4011">
        <v>21.549295774647888</v>
      </c>
      <c r="AKK18" s="4011">
        <v>15.352112676056336</v>
      </c>
      <c r="AKL18" s="4011">
        <v>8.7323943661971821</v>
      </c>
      <c r="AKM18" s="4011">
        <v>10.28169014084507</v>
      </c>
      <c r="AKN18" s="4011">
        <v>15.492957746478872</v>
      </c>
      <c r="AKO18" s="4011">
        <v>8.7323943661971821</v>
      </c>
      <c r="AKP18" s="4011">
        <v>33.521126760563376</v>
      </c>
      <c r="AKQ18" s="4011">
        <v>5.6338028169014089</v>
      </c>
      <c r="AKR18" s="4011">
        <v>7.042253521126761</v>
      </c>
      <c r="AKS18" s="3994">
        <v>710</v>
      </c>
      <c r="AKT18" s="4010" t="s">
        <v>1650</v>
      </c>
      <c r="AKU18" s="4007" t="s">
        <v>1650</v>
      </c>
      <c r="AKV18" s="4007" t="s">
        <v>1650</v>
      </c>
      <c r="AKW18" s="4007" t="s">
        <v>1650</v>
      </c>
      <c r="AKX18" s="4007" t="s">
        <v>1650</v>
      </c>
      <c r="AKY18" s="4007" t="s">
        <v>1650</v>
      </c>
      <c r="AKZ18" s="4007" t="s">
        <v>1633</v>
      </c>
      <c r="ALA18" s="4007">
        <v>2</v>
      </c>
      <c r="ALB18" s="4007">
        <v>2</v>
      </c>
      <c r="ALC18" s="4007">
        <v>2</v>
      </c>
      <c r="ALD18" s="4007">
        <v>2</v>
      </c>
      <c r="ALE18" s="4007">
        <v>2</v>
      </c>
      <c r="ALF18" s="4007">
        <v>2</v>
      </c>
      <c r="ALG18" s="4007">
        <v>-1</v>
      </c>
      <c r="ALH18" s="4007">
        <f t="shared" si="40"/>
        <v>11</v>
      </c>
      <c r="ALI18" s="4007">
        <f t="shared" si="41"/>
        <v>6</v>
      </c>
      <c r="ALJ18" s="4044" t="s">
        <v>31</v>
      </c>
      <c r="ALK18" s="3999" t="s">
        <v>31</v>
      </c>
      <c r="ALL18" s="3999" t="s">
        <v>31</v>
      </c>
      <c r="ALM18" s="3999" t="s">
        <v>31</v>
      </c>
      <c r="ALN18" s="3999" t="s">
        <v>31</v>
      </c>
      <c r="ALO18" s="3999" t="s">
        <v>31</v>
      </c>
      <c r="ALP18" s="3999" t="s">
        <v>1657</v>
      </c>
      <c r="ALQ18" s="4010">
        <v>15</v>
      </c>
      <c r="ALR18" s="4007">
        <v>3</v>
      </c>
      <c r="ALS18" s="4007">
        <v>1</v>
      </c>
      <c r="ALT18" s="4007">
        <v>36</v>
      </c>
      <c r="ALU18" s="4007">
        <v>12</v>
      </c>
      <c r="ALV18" s="4007">
        <v>12</v>
      </c>
      <c r="ALW18" s="4038">
        <v>2</v>
      </c>
      <c r="ALX18" s="4039">
        <v>0.91263081041615968</v>
      </c>
      <c r="ALY18" s="4007">
        <v>33</v>
      </c>
      <c r="ALZ18" s="4037">
        <v>0.18252616208323191</v>
      </c>
      <c r="AMA18" s="4007">
        <v>54</v>
      </c>
      <c r="AMB18" s="4037">
        <v>6.0842054027743973E-2</v>
      </c>
      <c r="AMC18" s="4007">
        <v>60</v>
      </c>
      <c r="AMD18" s="4037">
        <v>2.1903139449987834</v>
      </c>
      <c r="AME18" s="4007">
        <v>23</v>
      </c>
      <c r="AMF18" s="4007">
        <v>0.73010464833292765</v>
      </c>
      <c r="AMG18" s="4007">
        <v>22</v>
      </c>
      <c r="AMH18" s="4037">
        <v>0.73010464833292765</v>
      </c>
      <c r="AMI18" s="4007">
        <v>28</v>
      </c>
      <c r="AMJ18" s="4037">
        <v>0.12168410805548795</v>
      </c>
      <c r="AMK18" s="4007">
        <v>64</v>
      </c>
      <c r="AML18" s="4043">
        <v>0</v>
      </c>
      <c r="AMM18" s="3994">
        <v>0</v>
      </c>
      <c r="AMN18" s="3994">
        <v>0</v>
      </c>
      <c r="AMO18" s="4044">
        <v>0</v>
      </c>
      <c r="AMP18" s="4007">
        <v>52</v>
      </c>
      <c r="AMQ18" s="3999">
        <v>0</v>
      </c>
      <c r="AMR18" s="4007">
        <v>27</v>
      </c>
      <c r="AMS18" s="3999">
        <v>0</v>
      </c>
      <c r="AMT18" s="4038">
        <v>27</v>
      </c>
      <c r="AMU18" s="4043">
        <v>2</v>
      </c>
      <c r="AMV18" s="4037">
        <v>0.12168410805548795</v>
      </c>
      <c r="AMW18" s="4007">
        <v>24</v>
      </c>
      <c r="AMX18" s="4044" t="s">
        <v>106</v>
      </c>
      <c r="AMY18" s="3999" t="s">
        <v>106</v>
      </c>
      <c r="AMZ18" s="4007">
        <v>4</v>
      </c>
      <c r="ANA18" s="4007">
        <v>4</v>
      </c>
      <c r="ANB18" s="4007">
        <v>8</v>
      </c>
      <c r="ANC18" s="4007">
        <v>1</v>
      </c>
      <c r="AND18" s="4056" t="s">
        <v>1632</v>
      </c>
      <c r="ANE18" s="4057" t="s">
        <v>1632</v>
      </c>
      <c r="ANF18" s="4057" t="s">
        <v>1625</v>
      </c>
      <c r="ANG18" s="4057" t="s">
        <v>1625</v>
      </c>
      <c r="ANH18" s="4027">
        <v>5</v>
      </c>
      <c r="ANI18" s="4027">
        <v>5</v>
      </c>
      <c r="ANJ18" s="4027">
        <v>0</v>
      </c>
      <c r="ANK18" s="4027">
        <v>0</v>
      </c>
      <c r="ANL18" s="4035">
        <f t="shared" si="42"/>
        <v>10</v>
      </c>
      <c r="ANM18" s="4035">
        <f t="shared" si="43"/>
        <v>52</v>
      </c>
      <c r="ANN18" s="4058" t="s">
        <v>1632</v>
      </c>
      <c r="ANO18" s="4027" t="s">
        <v>1625</v>
      </c>
      <c r="ANP18" s="4027" t="s">
        <v>1625</v>
      </c>
      <c r="ANQ18" s="4027" t="s">
        <v>1625</v>
      </c>
      <c r="ANR18" s="4027">
        <v>5</v>
      </c>
      <c r="ANS18" s="4027">
        <v>0</v>
      </c>
      <c r="ANT18" s="4027">
        <v>0</v>
      </c>
      <c r="ANU18" s="4027">
        <v>0</v>
      </c>
      <c r="ANV18" s="4007">
        <f t="shared" si="44"/>
        <v>5</v>
      </c>
      <c r="ANW18" s="4007">
        <f t="shared" si="45"/>
        <v>66</v>
      </c>
      <c r="ANX18" s="4043">
        <v>130</v>
      </c>
      <c r="ANY18" s="4007">
        <v>7810</v>
      </c>
      <c r="ANZ18" s="4059">
        <v>16.509</v>
      </c>
      <c r="AOA18" s="4007">
        <v>21</v>
      </c>
      <c r="AOB18" s="4059">
        <v>2.1</v>
      </c>
      <c r="AOC18" s="4055">
        <f t="shared" si="46"/>
        <v>54</v>
      </c>
      <c r="AOD18" s="4059">
        <v>63.415999999999997</v>
      </c>
      <c r="AOE18" s="4055">
        <f t="shared" si="47"/>
        <v>23</v>
      </c>
      <c r="AOF18" s="3994">
        <v>10</v>
      </c>
      <c r="AOG18" s="4011">
        <v>0.60842054027743975</v>
      </c>
      <c r="AOH18" s="4055">
        <v>38</v>
      </c>
      <c r="AOI18" s="3994">
        <v>7</v>
      </c>
      <c r="AOJ18" s="4011">
        <v>0.42589437819420783</v>
      </c>
      <c r="AOK18" s="4055">
        <v>30</v>
      </c>
      <c r="AOL18" s="3994">
        <v>3</v>
      </c>
      <c r="AOM18" s="4011">
        <v>0.18252616208323191</v>
      </c>
      <c r="AON18" s="4055">
        <v>60</v>
      </c>
      <c r="AOO18" s="3994">
        <v>2</v>
      </c>
      <c r="AOP18" s="4011">
        <v>0.12168410805548795</v>
      </c>
      <c r="AOQ18" s="4055">
        <v>52</v>
      </c>
      <c r="AOR18" s="4058" t="s">
        <v>1625</v>
      </c>
      <c r="AOS18" s="4027" t="s">
        <v>1625</v>
      </c>
      <c r="AOT18" s="4027" t="s">
        <v>1625</v>
      </c>
      <c r="AOU18" s="4027" t="s">
        <v>1625</v>
      </c>
      <c r="AOV18" s="4027">
        <v>0</v>
      </c>
      <c r="AOW18" s="4027">
        <v>0</v>
      </c>
      <c r="AOX18" s="4027">
        <v>0</v>
      </c>
      <c r="AOY18" s="4027">
        <v>0</v>
      </c>
      <c r="AOZ18" s="4007">
        <f t="shared" si="48"/>
        <v>0</v>
      </c>
      <c r="APA18" s="4007">
        <f t="shared" si="49"/>
        <v>25</v>
      </c>
      <c r="APB18" s="4060" t="s">
        <v>1632</v>
      </c>
      <c r="APC18" s="4061" t="s">
        <v>1632</v>
      </c>
      <c r="APD18" s="4061" t="s">
        <v>1632</v>
      </c>
      <c r="APE18" s="4061" t="s">
        <v>1632</v>
      </c>
      <c r="APF18" s="4036">
        <v>5</v>
      </c>
      <c r="APG18" s="4036">
        <v>5</v>
      </c>
      <c r="APH18" s="4036">
        <v>5</v>
      </c>
      <c r="API18" s="4036">
        <v>5</v>
      </c>
      <c r="APJ18" s="4007">
        <f t="shared" si="50"/>
        <v>20</v>
      </c>
      <c r="APK18" s="4007">
        <f t="shared" si="51"/>
        <v>1</v>
      </c>
      <c r="APL18" s="4007">
        <v>0</v>
      </c>
      <c r="APM18" s="4027">
        <v>0</v>
      </c>
      <c r="APN18" s="4007">
        <v>17</v>
      </c>
      <c r="APO18" s="4007">
        <v>0</v>
      </c>
      <c r="APP18" s="4027">
        <v>0</v>
      </c>
      <c r="APQ18" s="4007">
        <v>18</v>
      </c>
      <c r="APR18" s="4051">
        <v>0</v>
      </c>
      <c r="APS18" s="4053">
        <v>0</v>
      </c>
      <c r="APT18" s="4053">
        <v>0</v>
      </c>
      <c r="APU18" s="4049">
        <v>0</v>
      </c>
      <c r="APV18" s="4049">
        <v>0</v>
      </c>
      <c r="APW18" s="4049">
        <v>0</v>
      </c>
      <c r="APX18" s="4049">
        <v>38</v>
      </c>
      <c r="APY18" s="4049">
        <v>2</v>
      </c>
      <c r="APZ18" s="4049">
        <v>120</v>
      </c>
      <c r="AQA18" s="4049">
        <v>960</v>
      </c>
      <c r="AQB18" s="4049">
        <v>60</v>
      </c>
      <c r="AQC18" s="4049">
        <v>480</v>
      </c>
      <c r="AQD18" s="4050">
        <v>5.8037603530620885</v>
      </c>
      <c r="AQE18" s="4049">
        <v>40</v>
      </c>
      <c r="AQF18" s="4049">
        <v>2</v>
      </c>
      <c r="AQG18" s="4049">
        <v>120</v>
      </c>
      <c r="AQH18" s="4049">
        <v>960</v>
      </c>
      <c r="AQI18" s="4049">
        <v>60</v>
      </c>
      <c r="AQJ18" s="4049">
        <v>480</v>
      </c>
      <c r="AQK18" s="4049">
        <v>5.8037603530620885</v>
      </c>
      <c r="AQL18" s="1192">
        <v>63</v>
      </c>
      <c r="AQM18" s="4007"/>
      <c r="AQN18" s="4007"/>
      <c r="AQO18" s="4007"/>
      <c r="AQP18" s="4007"/>
      <c r="AQQ18" s="4007">
        <v>8456</v>
      </c>
      <c r="AQR18" s="4007">
        <v>7347</v>
      </c>
      <c r="AQS18" s="4049">
        <v>526</v>
      </c>
      <c r="AQT18" s="4050">
        <v>7.1593847829045876</v>
      </c>
      <c r="AQU18" s="4049">
        <f t="shared" si="52"/>
        <v>25</v>
      </c>
      <c r="AQV18" s="4049">
        <v>144</v>
      </c>
      <c r="AQW18" s="4049">
        <v>27.376425855513308</v>
      </c>
      <c r="AQX18" s="4050">
        <v>3.5902777777777777</v>
      </c>
      <c r="AQY18" s="4049">
        <f t="shared" si="53"/>
        <v>30</v>
      </c>
      <c r="AQZ18" s="4049">
        <v>95</v>
      </c>
      <c r="ARA18" s="4049">
        <v>621</v>
      </c>
      <c r="ARB18" s="4049">
        <v>15.297906602254429</v>
      </c>
      <c r="ARC18" s="4049">
        <f t="shared" si="54"/>
        <v>39</v>
      </c>
      <c r="ARD18" s="4062">
        <v>2.2541173268000545</v>
      </c>
      <c r="ARE18" s="4063">
        <f t="shared" si="55"/>
        <v>65</v>
      </c>
      <c r="ARF18" s="4053">
        <v>82</v>
      </c>
      <c r="ARG18" s="4050">
        <v>12.195121951219512</v>
      </c>
      <c r="ARH18" s="4049">
        <f t="shared" si="56"/>
        <v>28</v>
      </c>
      <c r="ARI18" s="4007">
        <v>780</v>
      </c>
      <c r="ARJ18" s="4011">
        <v>18.846153846153847</v>
      </c>
      <c r="ARK18" s="3994">
        <f t="shared" si="57"/>
        <v>34</v>
      </c>
      <c r="ARL18" s="4049">
        <v>170</v>
      </c>
      <c r="ARM18" s="4007">
        <v>36</v>
      </c>
      <c r="ARN18" s="4011">
        <v>21.176470588235293</v>
      </c>
      <c r="ARO18" s="3994">
        <f t="shared" si="58"/>
        <v>46</v>
      </c>
      <c r="ARP18" s="4002">
        <v>579</v>
      </c>
      <c r="ARQ18" s="4064">
        <v>4</v>
      </c>
      <c r="ARR18" s="4012">
        <v>0.69084628670120896</v>
      </c>
      <c r="ARS18" s="4047">
        <f t="shared" si="59"/>
        <v>30</v>
      </c>
      <c r="ART18" s="4007">
        <v>55</v>
      </c>
      <c r="ARU18" s="3994">
        <f t="shared" si="59"/>
        <v>34</v>
      </c>
      <c r="ARV18" s="4007">
        <v>9830</v>
      </c>
      <c r="ARW18" s="4007">
        <v>4910</v>
      </c>
      <c r="ARX18" s="4011">
        <v>49.94913530010173</v>
      </c>
      <c r="ARY18" s="3994">
        <f t="shared" si="60"/>
        <v>6</v>
      </c>
      <c r="ARZ18" s="4007">
        <v>9350</v>
      </c>
      <c r="ASA18" s="4007">
        <v>270</v>
      </c>
      <c r="ASB18" s="3999">
        <v>2.8877005347593583</v>
      </c>
      <c r="ASC18" s="3994">
        <f t="shared" si="61"/>
        <v>6</v>
      </c>
      <c r="ASD18" s="3999">
        <v>32.567049808429118</v>
      </c>
      <c r="ASE18" s="3999">
        <v>19.923371647509576</v>
      </c>
      <c r="ASF18" s="3999">
        <v>16.85823754789272</v>
      </c>
      <c r="ASG18" s="3999">
        <v>4.5977011494252871</v>
      </c>
      <c r="ASH18" s="3999">
        <v>10.727969348659004</v>
      </c>
      <c r="ASI18" s="3999">
        <v>6.5134099616858236</v>
      </c>
      <c r="ASJ18" s="3999">
        <v>4.980842911877394</v>
      </c>
      <c r="ASK18" s="3999">
        <v>3.0651340996168579</v>
      </c>
      <c r="ASL18" s="3999">
        <v>0.76628352490421447</v>
      </c>
      <c r="ASM18" s="4007">
        <v>85</v>
      </c>
      <c r="ASN18" s="4007">
        <v>52</v>
      </c>
      <c r="ASO18" s="4007">
        <v>44</v>
      </c>
      <c r="ASP18" s="4007">
        <v>12</v>
      </c>
      <c r="ASQ18" s="4007">
        <v>28</v>
      </c>
      <c r="ASR18" s="4007">
        <v>17</v>
      </c>
      <c r="ASS18" s="4007">
        <v>13</v>
      </c>
      <c r="AST18" s="4007">
        <v>8</v>
      </c>
      <c r="ASU18" s="4007">
        <v>2</v>
      </c>
      <c r="ASV18" s="4007">
        <v>261</v>
      </c>
      <c r="ASW18" s="3999">
        <v>22.115384615384613</v>
      </c>
      <c r="ASX18" s="3999">
        <v>16.826923076923077</v>
      </c>
      <c r="ASY18" s="3999">
        <v>7.6923076923076925</v>
      </c>
      <c r="ASZ18" s="3999">
        <v>6.7307692307692308</v>
      </c>
      <c r="ATA18" s="3999">
        <v>14.903846153846153</v>
      </c>
      <c r="ATB18" s="3999">
        <v>11.057692307692307</v>
      </c>
      <c r="ATC18" s="3999">
        <v>12.980769230769232</v>
      </c>
      <c r="ATD18" s="3999">
        <v>4.8076923076923084</v>
      </c>
      <c r="ATE18" s="3999">
        <v>2.8846153846153846</v>
      </c>
      <c r="ATF18" s="4007">
        <v>46</v>
      </c>
      <c r="ATG18" s="4007">
        <v>35</v>
      </c>
      <c r="ATH18" s="4007">
        <v>16</v>
      </c>
      <c r="ATI18" s="4007">
        <v>14</v>
      </c>
      <c r="ATJ18" s="4007">
        <v>31</v>
      </c>
      <c r="ATK18" s="4007">
        <v>23</v>
      </c>
      <c r="ATL18" s="4007">
        <v>27</v>
      </c>
      <c r="ATM18" s="4007">
        <v>10</v>
      </c>
      <c r="ATN18" s="4007">
        <v>6</v>
      </c>
      <c r="ATO18" s="4007">
        <v>208</v>
      </c>
      <c r="ATP18" s="3999">
        <v>54.54545454545454</v>
      </c>
      <c r="ATQ18" s="3999">
        <v>0</v>
      </c>
      <c r="ATR18" s="3999">
        <v>9.0909090909090917</v>
      </c>
      <c r="ATS18" s="3999">
        <v>0</v>
      </c>
      <c r="ATT18" s="3999">
        <v>9.0909090909090917</v>
      </c>
      <c r="ATU18" s="3999">
        <v>9.0909090909090917</v>
      </c>
      <c r="ATV18" s="3999">
        <v>9.0909090909090917</v>
      </c>
      <c r="ATW18" s="3999">
        <v>0</v>
      </c>
      <c r="ATX18" s="3999">
        <v>9.0909090909090917</v>
      </c>
      <c r="ATY18" s="4007">
        <v>6</v>
      </c>
      <c r="ATZ18" s="4007">
        <v>0</v>
      </c>
      <c r="AUA18" s="4007">
        <v>1</v>
      </c>
      <c r="AUB18" s="4007">
        <v>0</v>
      </c>
      <c r="AUC18" s="4007">
        <v>1</v>
      </c>
      <c r="AUD18" s="4007">
        <v>1</v>
      </c>
      <c r="AUE18" s="4007">
        <v>1</v>
      </c>
      <c r="AUF18" s="4007">
        <v>0</v>
      </c>
      <c r="AUG18" s="4007">
        <v>1</v>
      </c>
      <c r="AUH18" s="4007">
        <v>11</v>
      </c>
      <c r="AUI18" s="3999" t="s">
        <v>1673</v>
      </c>
      <c r="AUJ18" s="3999" t="s">
        <v>1627</v>
      </c>
      <c r="AUK18" s="4005">
        <v>0</v>
      </c>
      <c r="AUL18" s="4046">
        <v>31</v>
      </c>
      <c r="AUM18" s="3996" t="s">
        <v>1625</v>
      </c>
      <c r="AUN18" s="3996" t="s">
        <v>1625</v>
      </c>
      <c r="AUO18" s="3996" t="s">
        <v>1625</v>
      </c>
      <c r="AUP18" s="4006" t="s">
        <v>1625</v>
      </c>
      <c r="AUQ18" s="3999" t="s">
        <v>1626</v>
      </c>
      <c r="AUR18" s="3999" t="s">
        <v>1627</v>
      </c>
      <c r="AUS18" s="3999" t="s">
        <v>1627</v>
      </c>
      <c r="AUT18" s="3999" t="s">
        <v>1627</v>
      </c>
      <c r="AUU18" s="3999" t="s">
        <v>1625</v>
      </c>
      <c r="AUV18" s="3999" t="s">
        <v>1685</v>
      </c>
      <c r="AUW18" s="4065" t="s">
        <v>1641</v>
      </c>
      <c r="AUX18" s="3999" t="s">
        <v>5405</v>
      </c>
      <c r="AUY18" s="3999" t="s">
        <v>1656</v>
      </c>
      <c r="AUZ18" s="3994">
        <v>125</v>
      </c>
      <c r="AVA18" s="3994">
        <v>4</v>
      </c>
      <c r="AVB18" s="4011">
        <v>3.2</v>
      </c>
      <c r="AVC18" s="3994">
        <v>4</v>
      </c>
      <c r="AVD18" s="3999">
        <v>0.24336821611097589</v>
      </c>
      <c r="AVE18" s="3994">
        <f t="shared" si="62"/>
        <v>5</v>
      </c>
      <c r="AVF18" s="3999">
        <v>20</v>
      </c>
      <c r="AVG18" s="4046">
        <v>1</v>
      </c>
      <c r="AVH18" s="3999" t="s">
        <v>1632</v>
      </c>
      <c r="AVI18" s="3999" t="s">
        <v>1632</v>
      </c>
      <c r="AVJ18" s="3999" t="s">
        <v>1632</v>
      </c>
      <c r="AVK18" s="3999" t="s">
        <v>1632</v>
      </c>
      <c r="AVL18" s="4044">
        <v>6.2</v>
      </c>
      <c r="AVM18" s="3994">
        <f t="shared" si="63"/>
        <v>50</v>
      </c>
      <c r="AVN18" s="4007">
        <v>3</v>
      </c>
      <c r="AVO18" s="3999">
        <v>4.2</v>
      </c>
      <c r="AVP18" s="3994">
        <f t="shared" si="64"/>
        <v>30</v>
      </c>
      <c r="AVQ18" s="4007">
        <v>2</v>
      </c>
      <c r="AVR18" s="3999">
        <v>0</v>
      </c>
      <c r="AVS18" s="3994">
        <f t="shared" si="65"/>
        <v>14</v>
      </c>
      <c r="AVT18" s="4007">
        <v>0</v>
      </c>
      <c r="AVU18" s="3999">
        <v>2.1</v>
      </c>
      <c r="AVV18" s="3994">
        <f t="shared" si="66"/>
        <v>23</v>
      </c>
      <c r="AVW18" s="4007">
        <v>1</v>
      </c>
      <c r="AVX18" s="3999">
        <v>0</v>
      </c>
      <c r="AVY18" s="4038">
        <v>0</v>
      </c>
      <c r="AVZ18" s="4044">
        <v>10.4</v>
      </c>
      <c r="AWA18" s="3994">
        <f t="shared" si="67"/>
        <v>5</v>
      </c>
      <c r="AWB18" s="4007">
        <v>5</v>
      </c>
      <c r="AWC18" s="3999">
        <v>2.1</v>
      </c>
      <c r="AWD18" s="3994">
        <f t="shared" si="68"/>
        <v>4</v>
      </c>
      <c r="AWE18" s="4007">
        <v>1</v>
      </c>
      <c r="AWF18" s="3999">
        <v>12.5</v>
      </c>
      <c r="AWG18" s="3994">
        <f t="shared" si="69"/>
        <v>36</v>
      </c>
      <c r="AWH18" s="4007">
        <v>6</v>
      </c>
      <c r="AWI18" s="4010">
        <v>220</v>
      </c>
      <c r="AWJ18" s="4007">
        <v>170</v>
      </c>
      <c r="AWK18" s="4007" t="s">
        <v>31</v>
      </c>
      <c r="AWL18" s="4007">
        <v>20</v>
      </c>
      <c r="AWM18" s="4007" t="s">
        <v>31</v>
      </c>
      <c r="AWN18" s="4007">
        <v>410</v>
      </c>
      <c r="AWO18" s="4007">
        <v>255</v>
      </c>
      <c r="AWP18" s="4007">
        <v>90</v>
      </c>
      <c r="AWQ18" s="4007">
        <v>12</v>
      </c>
      <c r="AWR18" s="4007">
        <v>357</v>
      </c>
      <c r="AWS18" s="4044">
        <v>0.1</v>
      </c>
      <c r="AWT18" s="3994">
        <f t="shared" si="70"/>
        <v>47</v>
      </c>
      <c r="AWU18" s="3999">
        <v>7.9000000000000001E-2</v>
      </c>
      <c r="AWV18" s="3994">
        <f t="shared" si="70"/>
        <v>25</v>
      </c>
      <c r="AWW18" s="3999">
        <v>6.0000000000000001E-3</v>
      </c>
      <c r="AWX18" s="3994">
        <f t="shared" si="3"/>
        <v>13</v>
      </c>
      <c r="AWY18" s="3999">
        <v>1.7000000000000001E-2</v>
      </c>
      <c r="AWZ18" s="3994">
        <f t="shared" si="71"/>
        <v>20</v>
      </c>
      <c r="AXA18" s="3999" t="s">
        <v>31</v>
      </c>
      <c r="AXB18" s="3999">
        <v>0.20200000000000001</v>
      </c>
      <c r="AXC18" s="3999">
        <v>6.7000000000000004E-2</v>
      </c>
      <c r="AXD18" s="3994">
        <f t="shared" si="4"/>
        <v>5</v>
      </c>
      <c r="AXE18" s="3999">
        <v>3.3000000000000002E-2</v>
      </c>
      <c r="AXF18" s="3994">
        <f t="shared" si="5"/>
        <v>26</v>
      </c>
      <c r="AXG18" s="3999">
        <v>1E-3</v>
      </c>
      <c r="AXH18" s="3994">
        <f t="shared" si="6"/>
        <v>8</v>
      </c>
      <c r="AXI18" s="3999">
        <v>0.10100000000000001</v>
      </c>
      <c r="AXK18" s="4066">
        <v>92.467332820906989</v>
      </c>
      <c r="AXL18" s="4067">
        <v>2602</v>
      </c>
      <c r="AXM18" s="4007">
        <f t="shared" si="72"/>
        <v>56</v>
      </c>
      <c r="AXN18" s="4066">
        <v>38.904573687182378</v>
      </c>
      <c r="AXO18" s="4067">
        <v>3542</v>
      </c>
      <c r="AXP18" s="4007">
        <f t="shared" si="73"/>
        <v>48</v>
      </c>
      <c r="AXQ18" s="4068">
        <v>63521</v>
      </c>
      <c r="AXR18" s="4068">
        <v>63428</v>
      </c>
      <c r="AXS18" s="4069">
        <v>0.14662294254902974</v>
      </c>
      <c r="AXT18" s="4068" t="s">
        <v>8059</v>
      </c>
      <c r="AXU18" s="4068">
        <v>11418</v>
      </c>
      <c r="AXV18" s="4068">
        <v>11132</v>
      </c>
      <c r="AXW18" s="4069">
        <v>2.5691699604743121</v>
      </c>
      <c r="AXX18" s="4068" t="s">
        <v>8059</v>
      </c>
      <c r="AXY18" s="4069">
        <v>17.975157821822705</v>
      </c>
      <c r="AXZ18" s="4069">
        <v>17.550608564041116</v>
      </c>
      <c r="AYA18" s="4069">
        <v>-0.42454925778158881</v>
      </c>
      <c r="AYB18" s="4068" t="s">
        <v>1632</v>
      </c>
      <c r="AYC18" s="4070">
        <v>23808</v>
      </c>
      <c r="AYD18" s="4068">
        <v>24136</v>
      </c>
      <c r="AYE18" s="4069">
        <v>1.3589658601259487</v>
      </c>
      <c r="AYF18" s="4068" t="s">
        <v>8059</v>
      </c>
      <c r="AYG18" s="4068">
        <v>13068</v>
      </c>
      <c r="AYH18" s="4068">
        <v>13155</v>
      </c>
      <c r="AYI18" s="4069">
        <v>0.66134549600911896</v>
      </c>
      <c r="AYJ18" s="4068" t="s">
        <v>8059</v>
      </c>
      <c r="AYK18" s="4068">
        <v>232188</v>
      </c>
      <c r="AYL18" s="4068">
        <v>226254</v>
      </c>
      <c r="AYM18" s="4069">
        <v>2.6227160624784602</v>
      </c>
      <c r="AYN18" s="4068" t="s">
        <v>8059</v>
      </c>
      <c r="AYO18" s="4068">
        <v>1163046418</v>
      </c>
      <c r="AYP18" s="4068">
        <v>1177041147</v>
      </c>
      <c r="AYQ18" s="4069">
        <v>1.1889753417430882</v>
      </c>
      <c r="AYR18" s="4068" t="s">
        <v>8059</v>
      </c>
      <c r="AYS18" s="4068">
        <v>609414772</v>
      </c>
      <c r="AYT18" s="4068">
        <v>644287122</v>
      </c>
      <c r="AYU18" s="4069">
        <v>5.4125480409648787</v>
      </c>
      <c r="AYV18" s="4068" t="s">
        <v>8056</v>
      </c>
      <c r="AYW18" s="4068">
        <v>386406325</v>
      </c>
      <c r="AYX18" s="4068">
        <v>370937231</v>
      </c>
      <c r="AYY18" s="4069">
        <v>4.1702726788295905</v>
      </c>
      <c r="AYZ18" s="4068" t="s">
        <v>8056</v>
      </c>
      <c r="AZA18" s="4068">
        <v>21302306</v>
      </c>
      <c r="AZB18" s="4068">
        <v>21609559</v>
      </c>
      <c r="AZC18" s="4069">
        <v>1.4218383632909877</v>
      </c>
      <c r="AZD18" s="4068" t="s">
        <v>8059</v>
      </c>
      <c r="AZE18" s="4068">
        <v>65288091</v>
      </c>
      <c r="AZF18" s="4068">
        <v>61181023</v>
      </c>
      <c r="AZG18" s="4069">
        <v>6.7129769961512267</v>
      </c>
      <c r="AZH18" s="4068" t="s">
        <v>8058</v>
      </c>
      <c r="AZI18" s="4068">
        <v>42636635</v>
      </c>
      <c r="AZJ18" s="4068">
        <v>39319487</v>
      </c>
      <c r="AZK18" s="4069">
        <v>8.436396944853314</v>
      </c>
      <c r="AZL18" s="4068" t="s">
        <v>8058</v>
      </c>
      <c r="AZM18" s="4068">
        <v>33996294</v>
      </c>
      <c r="AZN18" s="4068">
        <v>32316344</v>
      </c>
      <c r="AZO18" s="4069">
        <v>5.198453141852923</v>
      </c>
      <c r="AZP18" s="4068" t="s">
        <v>8056</v>
      </c>
      <c r="AZQ18" s="4068">
        <v>0</v>
      </c>
      <c r="AZR18" s="4068">
        <v>0</v>
      </c>
      <c r="AZS18" s="4069" t="s">
        <v>31</v>
      </c>
      <c r="AZT18" s="4068" t="s">
        <v>31</v>
      </c>
      <c r="AZU18" s="4068">
        <v>4001995</v>
      </c>
      <c r="AZV18" s="4068">
        <v>7390381</v>
      </c>
      <c r="AZW18" s="4069">
        <v>45.848596980318071</v>
      </c>
      <c r="AZX18" s="4068" t="s">
        <v>8057</v>
      </c>
      <c r="AZY18" s="4070">
        <v>6297150000</v>
      </c>
      <c r="AZZ18" s="4068">
        <v>6418631138</v>
      </c>
      <c r="BAA18" s="4069">
        <v>1.8926331080282779</v>
      </c>
      <c r="BAB18" s="4068" t="s">
        <v>8059</v>
      </c>
      <c r="BAC18" s="4068">
        <v>2664021000</v>
      </c>
      <c r="BAD18" s="4068">
        <v>2717607227</v>
      </c>
      <c r="BAE18" s="4069">
        <v>1.9718164739779098</v>
      </c>
      <c r="BAF18" s="4068" t="s">
        <v>8059</v>
      </c>
      <c r="BAG18" s="4068">
        <v>8495651000</v>
      </c>
      <c r="BAH18" s="4068">
        <v>8144678308</v>
      </c>
      <c r="BAI18" s="4069">
        <v>4.3092271877117838</v>
      </c>
      <c r="BAJ18" s="4068" t="s">
        <v>8056</v>
      </c>
      <c r="BAK18" s="4070">
        <v>2944432000</v>
      </c>
      <c r="BAL18" s="4068">
        <v>2982791076</v>
      </c>
      <c r="BAM18" s="4069">
        <v>1.2860128323650741</v>
      </c>
      <c r="BAN18" s="4068" t="s">
        <v>8059</v>
      </c>
      <c r="BAO18" s="4068">
        <v>625514000</v>
      </c>
      <c r="BAP18" s="4068">
        <v>652858282</v>
      </c>
      <c r="BAQ18" s="4069">
        <v>4.1883947487396682</v>
      </c>
      <c r="BAR18" s="4068" t="s">
        <v>8056</v>
      </c>
      <c r="BAS18" s="4068">
        <v>2701200000</v>
      </c>
      <c r="BAT18" s="4068">
        <v>2733616589</v>
      </c>
      <c r="BAU18" s="4069">
        <v>1.1858498785251612</v>
      </c>
      <c r="BAV18" s="4068" t="s">
        <v>8059</v>
      </c>
      <c r="BAW18" s="4068">
        <v>14390000</v>
      </c>
      <c r="BAX18" s="4068">
        <v>43221494</v>
      </c>
      <c r="BAY18" s="4069">
        <v>66.706379932169853</v>
      </c>
      <c r="BAZ18" s="4068" t="s">
        <v>8057</v>
      </c>
      <c r="BBA18" s="4068">
        <v>11614000</v>
      </c>
      <c r="BBB18" s="4068">
        <v>6143697</v>
      </c>
      <c r="BBC18" s="4069">
        <v>89.039270654135464</v>
      </c>
      <c r="BBD18" s="4068" t="s">
        <v>8057</v>
      </c>
      <c r="BBE18" s="4070">
        <v>1552715000</v>
      </c>
      <c r="BBF18" s="4068">
        <v>1585221235</v>
      </c>
      <c r="BBG18" s="4069">
        <v>2.0505803406046397</v>
      </c>
      <c r="BBH18" s="4068" t="s">
        <v>8059</v>
      </c>
      <c r="BBI18" s="4068">
        <v>42168000</v>
      </c>
      <c r="BBJ18" s="4068">
        <v>29575395</v>
      </c>
      <c r="BBK18" s="4069">
        <v>42.577977403175851</v>
      </c>
      <c r="BBL18" s="4068" t="s">
        <v>8057</v>
      </c>
      <c r="BBM18" s="4068">
        <v>1069138000</v>
      </c>
      <c r="BBN18" s="4068">
        <v>1102810597</v>
      </c>
      <c r="BBO18" s="4069">
        <v>3.0533436196206623</v>
      </c>
      <c r="BBP18" s="4068" t="s">
        <v>8056</v>
      </c>
      <c r="BBQ18" s="4070">
        <v>986033000</v>
      </c>
      <c r="BBR18" s="4068">
        <v>991956288</v>
      </c>
      <c r="BBS18" s="4069">
        <v>0.59713195749205283</v>
      </c>
      <c r="BBT18" s="4068" t="s">
        <v>8059</v>
      </c>
      <c r="BBU18" s="4068">
        <v>97625000</v>
      </c>
      <c r="BBV18" s="4068">
        <v>107075830</v>
      </c>
      <c r="BBW18" s="4069">
        <v>8.8262962799354483</v>
      </c>
      <c r="BBX18" s="4068" t="s">
        <v>8058</v>
      </c>
      <c r="BBY18" s="4068">
        <v>347440000</v>
      </c>
      <c r="BBZ18" s="4068">
        <v>351831519</v>
      </c>
      <c r="BCA18" s="4069">
        <v>1.2481880567385986</v>
      </c>
      <c r="BCB18" s="4068" t="s">
        <v>8059</v>
      </c>
      <c r="BCC18" s="4068">
        <v>89357000</v>
      </c>
      <c r="BCD18" s="4068">
        <v>103757427</v>
      </c>
      <c r="BCE18" s="4069">
        <v>13.878936107388242</v>
      </c>
      <c r="BCF18" s="4068" t="s">
        <v>8057</v>
      </c>
      <c r="BCG18" s="4068">
        <v>89221000</v>
      </c>
      <c r="BCH18" s="4068">
        <v>100388526</v>
      </c>
      <c r="BCI18" s="4069">
        <v>11.124305182048403</v>
      </c>
      <c r="BCJ18" s="4068" t="s">
        <v>8057</v>
      </c>
      <c r="BCK18" s="4068">
        <v>1385016000</v>
      </c>
      <c r="BCL18" s="4068">
        <v>1246610187</v>
      </c>
      <c r="BCM18" s="4069">
        <v>11.102573558545785</v>
      </c>
      <c r="BCN18" s="4068" t="s">
        <v>8057</v>
      </c>
      <c r="BCO18" s="4068">
        <v>846150000</v>
      </c>
      <c r="BCP18" s="4068">
        <v>808246367</v>
      </c>
      <c r="BCQ18" s="4069">
        <v>4.6896137796063897</v>
      </c>
      <c r="BCR18" s="4068" t="s">
        <v>8056</v>
      </c>
      <c r="BCS18" s="4068">
        <v>1115204000</v>
      </c>
      <c r="BCT18" s="4068">
        <v>1051942948</v>
      </c>
      <c r="BCU18" s="4069">
        <v>6.0137341212538757</v>
      </c>
      <c r="BCV18" s="4068" t="s">
        <v>8058</v>
      </c>
      <c r="BCW18" s="4068">
        <v>577690000</v>
      </c>
      <c r="BCX18" s="4068">
        <v>506450946</v>
      </c>
      <c r="BCY18" s="4069">
        <v>14.066328548234168</v>
      </c>
      <c r="BCZ18" s="4068" t="s">
        <v>8057</v>
      </c>
      <c r="BDA18" s="4068">
        <v>376639000</v>
      </c>
      <c r="BDB18" s="4068">
        <v>294945893</v>
      </c>
      <c r="BDC18" s="4069">
        <v>27.697658770247727</v>
      </c>
      <c r="BDD18" s="4068" t="s">
        <v>8057</v>
      </c>
      <c r="BDE18" s="4068">
        <v>15204000</v>
      </c>
      <c r="BDF18" s="4068">
        <v>12994504</v>
      </c>
      <c r="BDG18" s="4069">
        <v>17.003311553869224</v>
      </c>
      <c r="BDH18" s="4068" t="s">
        <v>8057</v>
      </c>
      <c r="BDI18" s="4068">
        <v>0</v>
      </c>
      <c r="BDJ18" s="4068">
        <v>0</v>
      </c>
      <c r="BDK18" s="4069" t="s">
        <v>31</v>
      </c>
      <c r="BDL18" s="4068" t="s">
        <v>31</v>
      </c>
      <c r="BDM18" s="4068">
        <v>588748000</v>
      </c>
      <c r="BDN18" s="4068">
        <v>618278135</v>
      </c>
      <c r="BDO18" s="4069">
        <v>4.7761894410191275</v>
      </c>
      <c r="BDP18" s="4068" t="s">
        <v>8056</v>
      </c>
      <c r="BDQ18" s="4068">
        <v>19811000</v>
      </c>
      <c r="BDR18" s="4068">
        <v>20905574</v>
      </c>
      <c r="BDS18" s="4069">
        <v>5.2357997919597921</v>
      </c>
      <c r="BDT18" s="4068" t="s">
        <v>8056</v>
      </c>
      <c r="BDU18" s="4068">
        <v>39024000</v>
      </c>
      <c r="BDV18" s="4068">
        <v>40882381</v>
      </c>
      <c r="BDW18" s="4069">
        <v>4.5456770240461282</v>
      </c>
      <c r="BDX18" s="4068" t="s">
        <v>8056</v>
      </c>
      <c r="BDY18" s="4068">
        <v>158245000</v>
      </c>
      <c r="BDZ18" s="4068">
        <v>111245715</v>
      </c>
      <c r="BEA18" s="4069">
        <v>42.248175581414529</v>
      </c>
      <c r="BEB18" s="4068" t="s">
        <v>8057</v>
      </c>
      <c r="BEC18" s="4068">
        <v>0</v>
      </c>
      <c r="BED18" s="4068">
        <v>0</v>
      </c>
      <c r="BEE18" s="4069" t="s">
        <v>31</v>
      </c>
      <c r="BEF18" s="4068" t="s">
        <v>31</v>
      </c>
      <c r="BEG18" s="4068">
        <v>105280000</v>
      </c>
      <c r="BEH18" s="4068">
        <v>75047300</v>
      </c>
      <c r="BEI18" s="4069">
        <v>40.284860348073806</v>
      </c>
      <c r="BEJ18" s="4068" t="s">
        <v>8057</v>
      </c>
      <c r="BEK18" s="4068">
        <v>846130000</v>
      </c>
      <c r="BEL18" s="4068">
        <v>877077020</v>
      </c>
      <c r="BEM18" s="4069">
        <v>3.5284267281338657</v>
      </c>
      <c r="BEN18" s="4068" t="s">
        <v>8056</v>
      </c>
      <c r="BEO18" s="4068">
        <v>0</v>
      </c>
      <c r="BEP18" s="4068">
        <v>2790918</v>
      </c>
      <c r="BEQ18" s="4069">
        <v>100</v>
      </c>
      <c r="BER18" s="4068" t="s">
        <v>8057</v>
      </c>
      <c r="BES18" s="4068">
        <v>812834000</v>
      </c>
      <c r="BET18" s="4068">
        <v>822250830</v>
      </c>
      <c r="BEU18" s="4069">
        <v>1.1452502881632824</v>
      </c>
      <c r="BEV18" s="4068" t="s">
        <v>8059</v>
      </c>
      <c r="BEW18" s="4070">
        <v>63398</v>
      </c>
      <c r="BEX18" s="4068">
        <v>63333</v>
      </c>
      <c r="BEY18" s="4069">
        <v>0.10263211911640724</v>
      </c>
      <c r="BEZ18" s="4068" t="s">
        <v>8059</v>
      </c>
      <c r="BFA18" s="4068">
        <v>11641</v>
      </c>
      <c r="BFB18" s="4068">
        <v>11190</v>
      </c>
      <c r="BFC18" s="4069">
        <v>4.0303842716711245</v>
      </c>
      <c r="BFD18" s="4068" t="s">
        <v>8056</v>
      </c>
      <c r="BFE18" s="4069">
        <v>18.361777974068584</v>
      </c>
      <c r="BFF18" s="4069">
        <v>17.668514044810763</v>
      </c>
      <c r="BFG18" s="4069">
        <v>-0.69326392925782088</v>
      </c>
      <c r="BFH18" s="4068" t="s">
        <v>1632</v>
      </c>
      <c r="BFI18" s="4071" t="s">
        <v>1632</v>
      </c>
      <c r="BFJ18" s="4072" t="s">
        <v>1632</v>
      </c>
      <c r="BFK18" s="4072" t="s">
        <v>1632</v>
      </c>
      <c r="BFL18" s="4072" t="s">
        <v>1632</v>
      </c>
      <c r="BFM18" s="4073">
        <v>10</v>
      </c>
      <c r="BFN18" s="4073">
        <v>10</v>
      </c>
      <c r="BFO18" s="4073">
        <v>10</v>
      </c>
      <c r="BFP18" s="4073">
        <v>10</v>
      </c>
      <c r="BFQ18" s="4074">
        <f t="shared" si="74"/>
        <v>40</v>
      </c>
      <c r="BFR18" s="4074">
        <f t="shared" si="75"/>
        <v>1</v>
      </c>
      <c r="BFS18" s="4060" t="s">
        <v>1632</v>
      </c>
      <c r="BFT18" s="4061" t="s">
        <v>1632</v>
      </c>
      <c r="BFU18" s="4061" t="s">
        <v>1625</v>
      </c>
      <c r="BFV18" s="4061" t="s">
        <v>1632</v>
      </c>
      <c r="BFW18" s="4036">
        <v>5</v>
      </c>
      <c r="BFX18" s="4036">
        <v>5</v>
      </c>
      <c r="BFY18" s="4036">
        <v>0</v>
      </c>
      <c r="BFZ18" s="4036">
        <v>5</v>
      </c>
      <c r="BGA18" s="4035">
        <f t="shared" si="76"/>
        <v>15</v>
      </c>
      <c r="BGB18" s="4035">
        <f t="shared" si="77"/>
        <v>20</v>
      </c>
      <c r="BGC18" s="4060" t="s">
        <v>1625</v>
      </c>
      <c r="BGD18" s="4061" t="s">
        <v>1625</v>
      </c>
      <c r="BGE18" s="4061" t="s">
        <v>1625</v>
      </c>
      <c r="BGF18" s="4061" t="s">
        <v>1625</v>
      </c>
      <c r="BGG18" s="4036">
        <v>0</v>
      </c>
      <c r="BGH18" s="4036">
        <v>0</v>
      </c>
      <c r="BGI18" s="4036">
        <v>0</v>
      </c>
      <c r="BGJ18" s="4036">
        <v>0</v>
      </c>
      <c r="BGK18" s="4035">
        <f t="shared" si="78"/>
        <v>0</v>
      </c>
      <c r="BGL18" s="4035">
        <f t="shared" si="79"/>
        <v>14</v>
      </c>
      <c r="BGM18" s="4060" t="s">
        <v>1632</v>
      </c>
      <c r="BGN18" s="4061" t="s">
        <v>1632</v>
      </c>
      <c r="BGO18" s="4061" t="s">
        <v>1632</v>
      </c>
      <c r="BGP18" s="4061" t="s">
        <v>1632</v>
      </c>
      <c r="BGQ18" s="4036">
        <v>5</v>
      </c>
      <c r="BGR18" s="4036">
        <v>5</v>
      </c>
      <c r="BGS18" s="4036">
        <v>5</v>
      </c>
      <c r="BGT18" s="4036">
        <v>5</v>
      </c>
      <c r="BGU18" s="4035">
        <f t="shared" si="80"/>
        <v>20</v>
      </c>
      <c r="BGV18" s="4035">
        <f t="shared" si="81"/>
        <v>1</v>
      </c>
      <c r="BGW18" s="4060" t="s">
        <v>1632</v>
      </c>
      <c r="BGX18" s="4061" t="s">
        <v>1632</v>
      </c>
      <c r="BGY18" s="4061" t="s">
        <v>1632</v>
      </c>
      <c r="BGZ18" s="4061" t="s">
        <v>1632</v>
      </c>
      <c r="BHA18" s="4036">
        <v>5</v>
      </c>
      <c r="BHB18" s="4036">
        <v>5</v>
      </c>
      <c r="BHC18" s="4036">
        <v>5</v>
      </c>
      <c r="BHD18" s="4036">
        <v>5</v>
      </c>
      <c r="BHE18" s="4035">
        <f t="shared" si="82"/>
        <v>20</v>
      </c>
      <c r="BHF18" s="4035">
        <f t="shared" si="83"/>
        <v>1</v>
      </c>
      <c r="BHG18" s="4060" t="s">
        <v>1632</v>
      </c>
      <c r="BHH18" s="4061" t="s">
        <v>1632</v>
      </c>
      <c r="BHI18" s="4061" t="s">
        <v>1632</v>
      </c>
      <c r="BHJ18" s="4061" t="s">
        <v>1632</v>
      </c>
      <c r="BHK18" s="4036">
        <v>5</v>
      </c>
      <c r="BHL18" s="4036">
        <v>5</v>
      </c>
      <c r="BHM18" s="4036">
        <v>5</v>
      </c>
      <c r="BHN18" s="4036">
        <v>5</v>
      </c>
      <c r="BHO18" s="4035">
        <f t="shared" si="84"/>
        <v>20</v>
      </c>
      <c r="BHP18" s="4035">
        <f t="shared" si="85"/>
        <v>1</v>
      </c>
      <c r="BHQ18" s="4060" t="s">
        <v>1632</v>
      </c>
      <c r="BHR18" s="4061" t="s">
        <v>1632</v>
      </c>
      <c r="BHS18" s="4061" t="s">
        <v>1632</v>
      </c>
      <c r="BHT18" s="4061" t="s">
        <v>1632</v>
      </c>
      <c r="BHU18" s="4036">
        <v>5</v>
      </c>
      <c r="BHV18" s="4036">
        <v>5</v>
      </c>
      <c r="BHW18" s="4036">
        <v>5</v>
      </c>
      <c r="BHX18" s="4036">
        <v>5</v>
      </c>
      <c r="BHY18" s="4035">
        <f t="shared" si="86"/>
        <v>20</v>
      </c>
      <c r="BHZ18" s="4035">
        <f t="shared" si="87"/>
        <v>1</v>
      </c>
      <c r="BIA18" s="4060" t="s">
        <v>1626</v>
      </c>
      <c r="BIB18" s="4061" t="s">
        <v>1626</v>
      </c>
      <c r="BIC18" s="4061" t="s">
        <v>1626</v>
      </c>
      <c r="BID18" s="4061" t="s">
        <v>1626</v>
      </c>
      <c r="BIE18" s="4061" t="s">
        <v>1625</v>
      </c>
      <c r="BIF18" s="4127">
        <f t="shared" si="88"/>
        <v>4</v>
      </c>
      <c r="BIG18" s="4035">
        <f t="shared" si="89"/>
        <v>32</v>
      </c>
      <c r="BIH18" s="4075">
        <v>197</v>
      </c>
      <c r="BII18" s="4041">
        <v>11.909799891179494</v>
      </c>
      <c r="BIJ18" s="4035">
        <f t="shared" si="90"/>
        <v>27</v>
      </c>
      <c r="BIK18" s="4042">
        <v>1021</v>
      </c>
      <c r="BIL18" s="4035">
        <v>1021</v>
      </c>
      <c r="BIM18" s="4036">
        <v>100</v>
      </c>
      <c r="BIN18" s="4035">
        <f t="shared" si="91"/>
        <v>1</v>
      </c>
      <c r="BIO18" s="4060" t="s">
        <v>1626</v>
      </c>
      <c r="BIP18" s="4061" t="s">
        <v>1626</v>
      </c>
      <c r="BIQ18" s="4061" t="s">
        <v>1626</v>
      </c>
      <c r="BIR18" s="4061" t="s">
        <v>1626</v>
      </c>
      <c r="BIS18" s="4061" t="s">
        <v>1626</v>
      </c>
      <c r="BIT18" s="4061" t="s">
        <v>1626</v>
      </c>
      <c r="BIU18" s="4061" t="s">
        <v>1626</v>
      </c>
      <c r="BIV18" s="4061" t="s">
        <v>1626</v>
      </c>
      <c r="BIW18" s="4061" t="s">
        <v>1625</v>
      </c>
      <c r="BIX18" s="4061" t="s">
        <v>1625</v>
      </c>
      <c r="BIY18" s="4076">
        <f t="shared" si="92"/>
        <v>8</v>
      </c>
      <c r="BIZ18" s="4077">
        <f t="shared" si="93"/>
        <v>39</v>
      </c>
      <c r="BJA18" s="4078">
        <v>618</v>
      </c>
      <c r="BJB18" s="4079">
        <v>37.361707272837194</v>
      </c>
      <c r="BJC18" s="4078">
        <v>618</v>
      </c>
      <c r="BJD18" s="4079">
        <v>100</v>
      </c>
      <c r="BJE18" s="4079">
        <v>1</v>
      </c>
      <c r="BJF18" s="4078">
        <v>618</v>
      </c>
      <c r="BJG18" s="4079">
        <v>100</v>
      </c>
      <c r="BJH18" s="4079">
        <v>1</v>
      </c>
      <c r="BJI18" s="4078">
        <v>618</v>
      </c>
      <c r="BJJ18" s="4079">
        <v>100</v>
      </c>
      <c r="BJK18" s="4080">
        <v>1</v>
      </c>
      <c r="BJL18" s="4078">
        <v>834</v>
      </c>
      <c r="BJM18" s="4079">
        <v>50.420168067226889</v>
      </c>
      <c r="BJN18" s="4078">
        <v>0</v>
      </c>
      <c r="BJO18" s="4079">
        <v>0</v>
      </c>
      <c r="BJP18" s="4080">
        <v>35</v>
      </c>
      <c r="BJQ18" s="4078">
        <v>51199</v>
      </c>
      <c r="BJR18" s="4079">
        <v>3095.2783991294364</v>
      </c>
      <c r="BJS18" s="4078">
        <v>0</v>
      </c>
      <c r="BJT18" s="4079">
        <v>0</v>
      </c>
      <c r="BJU18" s="4080">
        <v>28</v>
      </c>
      <c r="BJV18" s="4040">
        <v>100</v>
      </c>
      <c r="BJW18" s="4035">
        <f t="shared" si="7"/>
        <v>1</v>
      </c>
      <c r="BJX18" s="4060" t="s">
        <v>1632</v>
      </c>
      <c r="BJY18" s="4061" t="s">
        <v>1632</v>
      </c>
      <c r="BJZ18" s="4072" t="s">
        <v>1625</v>
      </c>
      <c r="BKA18" s="4072" t="s">
        <v>1625</v>
      </c>
      <c r="BKB18" s="4073">
        <v>5</v>
      </c>
      <c r="BKC18" s="4073">
        <v>5</v>
      </c>
      <c r="BKD18" s="4073">
        <v>0</v>
      </c>
      <c r="BKE18" s="4073">
        <v>0</v>
      </c>
      <c r="BKF18" s="4074">
        <f t="shared" si="94"/>
        <v>10</v>
      </c>
      <c r="BKG18" s="4074">
        <f t="shared" si="95"/>
        <v>24</v>
      </c>
      <c r="BKH18" s="4071" t="s">
        <v>1632</v>
      </c>
      <c r="BKI18" s="4072" t="s">
        <v>1632</v>
      </c>
      <c r="BKJ18" s="4072" t="s">
        <v>1625</v>
      </c>
      <c r="BKK18" s="4072" t="s">
        <v>1625</v>
      </c>
      <c r="BKL18" s="4073">
        <v>5</v>
      </c>
      <c r="BKM18" s="4073">
        <v>5</v>
      </c>
      <c r="BKN18" s="4073">
        <v>0</v>
      </c>
      <c r="BKO18" s="4073">
        <v>0</v>
      </c>
      <c r="BKP18" s="4074">
        <f t="shared" si="96"/>
        <v>10</v>
      </c>
      <c r="BKQ18" s="4074">
        <f t="shared" si="97"/>
        <v>15</v>
      </c>
      <c r="BKR18" s="4071" t="s">
        <v>1625</v>
      </c>
      <c r="BKS18" s="4072" t="s">
        <v>1625</v>
      </c>
      <c r="BKT18" s="4072" t="s">
        <v>1625</v>
      </c>
      <c r="BKU18" s="4072" t="s">
        <v>1625</v>
      </c>
      <c r="BKV18" s="4073">
        <v>0</v>
      </c>
      <c r="BKW18" s="4073">
        <v>0</v>
      </c>
      <c r="BKX18" s="4073">
        <v>0</v>
      </c>
      <c r="BKY18" s="4073">
        <v>0</v>
      </c>
      <c r="BKZ18" s="4074">
        <f t="shared" si="98"/>
        <v>0</v>
      </c>
      <c r="BLA18" s="4074">
        <f t="shared" si="99"/>
        <v>42</v>
      </c>
      <c r="BLB18" s="4078">
        <v>17</v>
      </c>
      <c r="BLC18" s="4079">
        <v>1.0277492291880781</v>
      </c>
      <c r="BLD18" s="4080">
        <v>42</v>
      </c>
      <c r="BLE18" s="4078">
        <v>1</v>
      </c>
      <c r="BLF18" s="4079">
        <v>6.0455837011063412E-2</v>
      </c>
      <c r="BLG18" s="4080">
        <v>11</v>
      </c>
      <c r="BLH18" s="4078">
        <v>2</v>
      </c>
      <c r="BLI18" s="4079">
        <v>0.12091167402212682</v>
      </c>
      <c r="BLJ18" s="4080">
        <v>59</v>
      </c>
      <c r="BLK18" s="4078">
        <v>0</v>
      </c>
      <c r="BLL18" s="4079">
        <v>0</v>
      </c>
      <c r="BLM18" s="4080">
        <v>39</v>
      </c>
      <c r="BLN18" s="4078">
        <v>3</v>
      </c>
      <c r="BLO18" s="4079">
        <v>0.18136751103319027</v>
      </c>
      <c r="BLP18" s="4080">
        <v>54</v>
      </c>
      <c r="BLQ18" s="4078">
        <v>0</v>
      </c>
      <c r="BLR18" s="4079">
        <v>0</v>
      </c>
      <c r="BLS18" s="4080">
        <v>13</v>
      </c>
      <c r="BLT18" s="4078">
        <v>0</v>
      </c>
      <c r="BLU18" s="4079">
        <v>0</v>
      </c>
      <c r="BLV18" s="4080">
        <v>14</v>
      </c>
      <c r="BLW18" s="4078">
        <v>0</v>
      </c>
      <c r="BLX18" s="4079">
        <v>0</v>
      </c>
      <c r="BLY18" s="4080">
        <v>42</v>
      </c>
      <c r="BLZ18" s="4058">
        <v>52</v>
      </c>
      <c r="BMA18" s="4037">
        <v>3.1437035245752973</v>
      </c>
      <c r="BMB18" s="4007">
        <v>9</v>
      </c>
      <c r="BMC18" s="4058">
        <v>18</v>
      </c>
      <c r="BMD18" s="4037">
        <v>1.0882050661991416</v>
      </c>
      <c r="BME18" s="4007">
        <v>20</v>
      </c>
      <c r="BMF18" s="4058">
        <v>0</v>
      </c>
      <c r="BMG18" s="4037">
        <v>0</v>
      </c>
      <c r="BMH18" s="4007">
        <v>9</v>
      </c>
      <c r="BMI18" s="4058">
        <v>0</v>
      </c>
      <c r="BMJ18" s="4037">
        <v>0</v>
      </c>
      <c r="BMK18" s="4007">
        <v>18</v>
      </c>
      <c r="BML18" s="4058">
        <v>0</v>
      </c>
      <c r="BMM18" s="4037">
        <v>0</v>
      </c>
      <c r="BMN18" s="4007">
        <v>10</v>
      </c>
      <c r="BMO18" s="4058">
        <v>0</v>
      </c>
      <c r="BMP18" s="4037">
        <v>0</v>
      </c>
      <c r="BMQ18" s="4007">
        <v>2</v>
      </c>
      <c r="BMR18" s="4058">
        <v>75</v>
      </c>
      <c r="BMS18" s="4037">
        <v>4.5341877758297571</v>
      </c>
      <c r="BMT18" s="4007">
        <v>6</v>
      </c>
      <c r="BMU18" s="4058">
        <v>25</v>
      </c>
      <c r="BMV18" s="4037">
        <v>1.5113959252765854</v>
      </c>
      <c r="BMW18" s="4007">
        <v>24</v>
      </c>
      <c r="BMX18" s="4058">
        <v>0</v>
      </c>
      <c r="BMY18" s="4037">
        <v>0</v>
      </c>
      <c r="BMZ18" s="4007">
        <v>20</v>
      </c>
      <c r="BNA18" s="4058">
        <v>0</v>
      </c>
      <c r="BNB18" s="4037">
        <v>0</v>
      </c>
      <c r="BNC18" s="4007">
        <v>28</v>
      </c>
      <c r="BND18" s="4058">
        <v>0</v>
      </c>
      <c r="BNE18" s="4037">
        <v>0</v>
      </c>
      <c r="BNF18" s="4007">
        <v>4</v>
      </c>
      <c r="BNG18" s="4058">
        <v>0</v>
      </c>
      <c r="BNH18" s="4037">
        <v>0</v>
      </c>
      <c r="BNI18" s="4007">
        <v>19</v>
      </c>
      <c r="BNJ18" s="4058">
        <v>0</v>
      </c>
      <c r="BNK18" s="4037">
        <v>0</v>
      </c>
      <c r="BNL18" s="4007">
        <v>30</v>
      </c>
      <c r="BNM18" s="4058">
        <v>0</v>
      </c>
      <c r="BNN18" s="4037">
        <v>0</v>
      </c>
      <c r="BNO18" s="4007">
        <v>5</v>
      </c>
      <c r="BNQ18" s="1192">
        <v>809</v>
      </c>
      <c r="BNR18" s="1192">
        <v>183</v>
      </c>
      <c r="BNS18" s="1192">
        <v>16436</v>
      </c>
      <c r="BNT18" s="1192">
        <v>49.221221708444872</v>
      </c>
      <c r="BNU18" s="1192">
        <v>11.134095887077148</v>
      </c>
      <c r="BNV18" s="4128">
        <v>69</v>
      </c>
      <c r="BNW18" s="4128">
        <v>68</v>
      </c>
    </row>
    <row r="19" spans="1:1739" ht="13" x14ac:dyDescent="0.2">
      <c r="A19" s="696" t="s">
        <v>1658</v>
      </c>
      <c r="B19" s="697" t="s">
        <v>1659</v>
      </c>
      <c r="C19" s="697" t="s">
        <v>1646</v>
      </c>
      <c r="D19" s="697" t="s">
        <v>1646</v>
      </c>
      <c r="E19" s="697" t="s">
        <v>1646</v>
      </c>
      <c r="F19" s="698" t="s">
        <v>1660</v>
      </c>
      <c r="G19" s="699" t="s">
        <v>1918</v>
      </c>
      <c r="H19" s="700">
        <v>270</v>
      </c>
      <c r="I19" s="703">
        <v>7.21</v>
      </c>
      <c r="J19" s="699">
        <f t="shared" si="8"/>
        <v>37</v>
      </c>
      <c r="K19" s="702">
        <v>254</v>
      </c>
      <c r="L19" s="703">
        <v>7.14</v>
      </c>
      <c r="M19" s="710">
        <f t="shared" si="9"/>
        <v>50</v>
      </c>
      <c r="N19" s="712">
        <f t="shared" si="10"/>
        <v>-7.0000000000000284E-2</v>
      </c>
      <c r="O19" s="702">
        <v>384</v>
      </c>
      <c r="P19" s="703">
        <v>6.92</v>
      </c>
      <c r="Q19" s="710">
        <f t="shared" si="11"/>
        <v>73</v>
      </c>
      <c r="R19" s="712">
        <f t="shared" si="12"/>
        <v>-0.21999999999999975</v>
      </c>
      <c r="S19" s="702">
        <v>1531</v>
      </c>
      <c r="T19" s="703">
        <v>6.23</v>
      </c>
      <c r="U19" s="699">
        <f t="shared" si="100"/>
        <v>28</v>
      </c>
      <c r="V19" s="702">
        <v>1317</v>
      </c>
      <c r="W19" s="703">
        <v>6.19</v>
      </c>
      <c r="X19" s="710">
        <f t="shared" si="0"/>
        <v>40</v>
      </c>
      <c r="Y19" s="712">
        <f t="shared" si="13"/>
        <v>-4.0000000000000036E-2</v>
      </c>
      <c r="Z19" s="702">
        <v>1777</v>
      </c>
      <c r="AA19" s="703">
        <v>6.0866629150253235</v>
      </c>
      <c r="AB19" s="710">
        <f>RANK(AA19,AA$15:AA$91,0)</f>
        <v>57</v>
      </c>
      <c r="AC19" s="712">
        <f t="shared" si="14"/>
        <v>-0.10333708497467686</v>
      </c>
      <c r="AD19" s="706">
        <v>1363</v>
      </c>
      <c r="AE19" s="701">
        <v>5.9787234042553195</v>
      </c>
      <c r="AF19" s="702">
        <v>413</v>
      </c>
      <c r="AG19" s="704">
        <v>6.4455205811138017</v>
      </c>
      <c r="AH19" s="705">
        <f t="shared" si="102"/>
        <v>46</v>
      </c>
      <c r="AI19" s="707">
        <v>902</v>
      </c>
      <c r="AJ19" s="704">
        <v>6.106430155210643</v>
      </c>
      <c r="AK19" s="705">
        <f t="shared" si="103"/>
        <v>53</v>
      </c>
      <c r="AL19" s="702">
        <v>461</v>
      </c>
      <c r="AM19" s="704">
        <v>5.7288503253796099</v>
      </c>
      <c r="AN19" s="1595">
        <f t="shared" si="104"/>
        <v>40</v>
      </c>
      <c r="AO19" s="4086"/>
      <c r="AP19" s="717">
        <v>80.599999999999994</v>
      </c>
      <c r="AQ19" s="705">
        <v>52</v>
      </c>
      <c r="AR19" s="709">
        <v>84.7</v>
      </c>
      <c r="AS19" s="705">
        <v>45</v>
      </c>
      <c r="AT19" s="709">
        <v>1.5999999999999943</v>
      </c>
      <c r="AU19" s="701">
        <v>0.29999999999999716</v>
      </c>
      <c r="AV19" s="702">
        <v>45</v>
      </c>
      <c r="AW19" s="715">
        <f t="shared" si="15"/>
        <v>67</v>
      </c>
      <c r="AX19" s="710">
        <v>45</v>
      </c>
      <c r="AY19" s="715">
        <f t="shared" si="16"/>
        <v>66</v>
      </c>
      <c r="AZ19" s="702">
        <v>150</v>
      </c>
      <c r="BA19" s="711">
        <f t="shared" si="105"/>
        <v>45</v>
      </c>
      <c r="BB19" s="702">
        <v>180</v>
      </c>
      <c r="BC19" s="726">
        <v>59</v>
      </c>
      <c r="BD19" s="702">
        <v>395</v>
      </c>
      <c r="BE19" s="703">
        <v>24.050632911392405</v>
      </c>
      <c r="BF19" s="705">
        <f t="shared" si="17"/>
        <v>44</v>
      </c>
      <c r="BG19" s="702">
        <v>398</v>
      </c>
      <c r="BH19" s="703">
        <v>15.577889447236181</v>
      </c>
      <c r="BI19" s="705">
        <f t="shared" si="18"/>
        <v>55</v>
      </c>
      <c r="BJ19" s="702">
        <v>374</v>
      </c>
      <c r="BK19" s="703">
        <v>46.791443850267378</v>
      </c>
      <c r="BL19" s="705">
        <f t="shared" si="19"/>
        <v>41</v>
      </c>
      <c r="BM19" s="702">
        <v>390</v>
      </c>
      <c r="BN19" s="703">
        <v>20.76923076923077</v>
      </c>
      <c r="BO19" s="705">
        <v>63</v>
      </c>
      <c r="BP19" s="702">
        <v>379</v>
      </c>
      <c r="BQ19" s="703">
        <v>2.6385224274406331</v>
      </c>
      <c r="BR19" s="705">
        <v>71</v>
      </c>
      <c r="BS19" s="702">
        <v>391</v>
      </c>
      <c r="BT19" s="703">
        <v>41.943734015345271</v>
      </c>
      <c r="BU19" s="705">
        <v>74</v>
      </c>
      <c r="BV19" s="702">
        <v>422</v>
      </c>
      <c r="BW19" s="703">
        <v>59.241706161137444</v>
      </c>
      <c r="BX19" s="705">
        <f t="shared" si="20"/>
        <v>52</v>
      </c>
      <c r="BY19" s="702">
        <v>429</v>
      </c>
      <c r="BZ19" s="703">
        <v>76.223776223776213</v>
      </c>
      <c r="CA19" s="705">
        <f t="shared" si="21"/>
        <v>46</v>
      </c>
      <c r="CB19" s="702">
        <v>390</v>
      </c>
      <c r="CC19" s="703">
        <v>60.512820512820511</v>
      </c>
      <c r="CD19" s="705">
        <f t="shared" si="22"/>
        <v>36</v>
      </c>
      <c r="CE19" s="702">
        <v>428</v>
      </c>
      <c r="CF19" s="703">
        <v>39.252336448598129</v>
      </c>
      <c r="CG19" s="705">
        <v>46</v>
      </c>
      <c r="CH19" s="702">
        <v>373</v>
      </c>
      <c r="CI19" s="703">
        <v>4.5576407506702417</v>
      </c>
      <c r="CJ19" s="705">
        <f t="shared" si="106"/>
        <v>50</v>
      </c>
      <c r="CK19" s="702">
        <v>429</v>
      </c>
      <c r="CL19" s="703">
        <v>54.312354312354316</v>
      </c>
      <c r="CM19" s="705">
        <f t="shared" si="23"/>
        <v>67</v>
      </c>
      <c r="CN19" s="709">
        <v>15.3</v>
      </c>
      <c r="CO19" s="726">
        <v>55</v>
      </c>
      <c r="CP19" s="703">
        <v>3</v>
      </c>
      <c r="CQ19" s="703">
        <v>6.3000000000000007</v>
      </c>
      <c r="CR19" s="704">
        <v>6.0000000000000009</v>
      </c>
      <c r="CS19" s="709">
        <v>15.8</v>
      </c>
      <c r="CT19" s="701">
        <v>15.9</v>
      </c>
      <c r="CU19" s="712">
        <v>17.899999999999999</v>
      </c>
      <c r="CV19" s="729">
        <f t="shared" si="24"/>
        <v>59</v>
      </c>
      <c r="CW19" s="712">
        <v>3.2</v>
      </c>
      <c r="CX19" s="712">
        <v>7.3999999999999995</v>
      </c>
      <c r="CY19" s="712">
        <v>7.3000000000000007</v>
      </c>
      <c r="CZ19" s="714">
        <v>1111</v>
      </c>
      <c r="DA19" s="985">
        <v>82.8</v>
      </c>
      <c r="DB19" s="729">
        <v>69</v>
      </c>
      <c r="DC19" s="715">
        <v>308</v>
      </c>
      <c r="DD19" s="985">
        <v>83.2</v>
      </c>
      <c r="DE19" s="729">
        <v>54</v>
      </c>
      <c r="DF19" s="715">
        <v>546</v>
      </c>
      <c r="DG19" s="712">
        <v>82.7</v>
      </c>
      <c r="DH19" s="729">
        <v>69</v>
      </c>
      <c r="DI19" s="715">
        <v>257</v>
      </c>
      <c r="DJ19" s="712">
        <v>82.5</v>
      </c>
      <c r="DK19" s="729">
        <v>55</v>
      </c>
      <c r="DL19" s="716">
        <v>25.065963060686013</v>
      </c>
      <c r="DM19" s="710">
        <v>52</v>
      </c>
      <c r="DN19" s="715">
        <v>1137</v>
      </c>
      <c r="DO19" s="717">
        <v>67.810026385224276</v>
      </c>
      <c r="DP19" s="710">
        <v>61</v>
      </c>
      <c r="DQ19" s="703">
        <v>7.1240105540897103</v>
      </c>
      <c r="DR19" s="705">
        <v>8</v>
      </c>
      <c r="DS19" s="709">
        <v>58.045977011494251</v>
      </c>
      <c r="DT19" s="721">
        <v>63</v>
      </c>
      <c r="DU19" s="703">
        <v>10.344827586206897</v>
      </c>
      <c r="DV19" s="705">
        <v>8</v>
      </c>
      <c r="DW19" s="718">
        <v>63.902439024390247</v>
      </c>
      <c r="DX19" s="705">
        <v>54</v>
      </c>
      <c r="DY19" s="703">
        <v>9.1954022988505741</v>
      </c>
      <c r="DZ19" s="705">
        <v>27</v>
      </c>
      <c r="EA19" s="702">
        <v>369</v>
      </c>
      <c r="EB19" s="719">
        <v>69.918699186991873</v>
      </c>
      <c r="EC19" s="705">
        <f t="shared" si="1"/>
        <v>65</v>
      </c>
      <c r="ED19" s="702">
        <v>399</v>
      </c>
      <c r="EE19" s="719">
        <v>56.641604010025063</v>
      </c>
      <c r="EF19" s="705">
        <v>15</v>
      </c>
      <c r="EG19" s="702">
        <v>339</v>
      </c>
      <c r="EH19" s="720">
        <v>64.011799410029496</v>
      </c>
      <c r="EI19" s="705">
        <v>17</v>
      </c>
      <c r="EJ19" s="768">
        <v>294</v>
      </c>
      <c r="EK19" s="3956">
        <v>0.95833333333333337</v>
      </c>
      <c r="EL19" s="3957">
        <v>37</v>
      </c>
      <c r="EM19" s="3958">
        <v>8.1632653061224492</v>
      </c>
      <c r="EN19" s="770">
        <v>44</v>
      </c>
      <c r="EO19" s="768">
        <v>312</v>
      </c>
      <c r="EP19" s="1583">
        <v>1.34375</v>
      </c>
      <c r="EQ19" s="2356">
        <v>53</v>
      </c>
      <c r="ER19" s="3958">
        <v>20.512820512820511</v>
      </c>
      <c r="ES19" s="770">
        <v>33</v>
      </c>
      <c r="ET19" s="768">
        <v>314</v>
      </c>
      <c r="EU19" s="1583">
        <v>1.0517241379310345</v>
      </c>
      <c r="EV19" s="2356">
        <v>21</v>
      </c>
      <c r="EW19" s="3958">
        <v>18.471337579617835</v>
      </c>
      <c r="EX19" s="770">
        <v>42</v>
      </c>
      <c r="EY19" s="3974">
        <v>293</v>
      </c>
      <c r="EZ19" s="1583">
        <v>0.80555555555555558</v>
      </c>
      <c r="FA19" s="2356">
        <v>26</v>
      </c>
      <c r="FB19" s="3966">
        <v>6.1433447098976108</v>
      </c>
      <c r="FC19" s="3975">
        <v>46</v>
      </c>
      <c r="FD19" s="768">
        <v>306</v>
      </c>
      <c r="FE19" s="3957">
        <v>0.75</v>
      </c>
      <c r="FF19" s="3957">
        <v>53</v>
      </c>
      <c r="FG19" s="3958">
        <v>7.8431372549019605</v>
      </c>
      <c r="FH19" s="770">
        <v>28</v>
      </c>
      <c r="FI19" s="3965">
        <v>304</v>
      </c>
      <c r="FJ19" s="3957">
        <v>0.7857142857142857</v>
      </c>
      <c r="FK19" s="3957">
        <v>14</v>
      </c>
      <c r="FL19" s="3966">
        <v>2.3026315789473681</v>
      </c>
      <c r="FM19" s="3965">
        <v>45</v>
      </c>
      <c r="FN19" s="768">
        <v>337</v>
      </c>
      <c r="FO19" s="3957">
        <v>1.0595238095238095</v>
      </c>
      <c r="FP19" s="3957">
        <v>7</v>
      </c>
      <c r="FQ19" s="3958">
        <v>12.462908011869436</v>
      </c>
      <c r="FR19" s="770">
        <v>9</v>
      </c>
      <c r="FS19" s="768">
        <v>305</v>
      </c>
      <c r="FT19" s="3957">
        <v>3.1939655172413794</v>
      </c>
      <c r="FU19" s="3957">
        <v>23</v>
      </c>
      <c r="FV19" s="3958">
        <v>38.032786885245898</v>
      </c>
      <c r="FW19" s="770">
        <v>27</v>
      </c>
      <c r="FX19" s="714">
        <v>419</v>
      </c>
      <c r="FY19" s="725">
        <v>21.479713603818613</v>
      </c>
      <c r="FZ19" s="715">
        <v>23</v>
      </c>
      <c r="GA19" s="702">
        <v>357</v>
      </c>
      <c r="GB19" s="727">
        <v>0.70833333333333337</v>
      </c>
      <c r="GC19" s="726">
        <v>48</v>
      </c>
      <c r="GD19" s="720">
        <v>3.3613445378151261</v>
      </c>
      <c r="GE19" s="705">
        <v>33</v>
      </c>
      <c r="GF19" s="702">
        <v>369</v>
      </c>
      <c r="GG19" s="712">
        <v>1.34</v>
      </c>
      <c r="GH19" s="729">
        <v>24</v>
      </c>
      <c r="GI19" s="720">
        <v>6.7750677506775059</v>
      </c>
      <c r="GJ19" s="705">
        <v>14</v>
      </c>
      <c r="GK19" s="702">
        <v>370</v>
      </c>
      <c r="GL19" s="712">
        <v>0.7142857142857143</v>
      </c>
      <c r="GM19" s="729">
        <v>36</v>
      </c>
      <c r="GN19" s="720">
        <v>7.5675675675675684</v>
      </c>
      <c r="GO19" s="705">
        <v>24</v>
      </c>
      <c r="GP19" s="702">
        <v>363</v>
      </c>
      <c r="GQ19" s="712">
        <v>1.0454545454545454</v>
      </c>
      <c r="GR19" s="729">
        <v>26</v>
      </c>
      <c r="GS19" s="720">
        <v>3.0303030303030303</v>
      </c>
      <c r="GT19" s="705">
        <v>25</v>
      </c>
      <c r="GU19" s="702">
        <v>389</v>
      </c>
      <c r="GV19" s="726">
        <v>1.076271186440678</v>
      </c>
      <c r="GW19" s="726">
        <v>58</v>
      </c>
      <c r="GX19" s="720">
        <v>15.167095115681233</v>
      </c>
      <c r="GY19" s="705">
        <v>15</v>
      </c>
      <c r="GZ19" s="702">
        <v>373</v>
      </c>
      <c r="HA19" s="726">
        <v>0.96153846153846156</v>
      </c>
      <c r="HB19" s="726">
        <v>12</v>
      </c>
      <c r="HC19" s="720">
        <v>3.4852546916890081</v>
      </c>
      <c r="HD19" s="705">
        <v>7</v>
      </c>
      <c r="HE19" s="702">
        <v>372</v>
      </c>
      <c r="HF19" s="726">
        <v>1.2083333333333333</v>
      </c>
      <c r="HG19" s="726">
        <v>2</v>
      </c>
      <c r="HH19" s="720">
        <v>3.225806451612903</v>
      </c>
      <c r="HI19" s="705">
        <v>7</v>
      </c>
      <c r="HJ19" s="702">
        <v>368</v>
      </c>
      <c r="HK19" s="726">
        <v>1.9285714285714286</v>
      </c>
      <c r="HL19" s="726">
        <v>43</v>
      </c>
      <c r="HM19" s="720">
        <v>1.9021739130434785</v>
      </c>
      <c r="HN19" s="705">
        <v>15</v>
      </c>
      <c r="HO19" s="709">
        <v>23.765996343692869</v>
      </c>
      <c r="HP19" s="703">
        <v>6.2157221206581355</v>
      </c>
      <c r="HQ19" s="703">
        <v>70.749542961608782</v>
      </c>
      <c r="HR19" s="703">
        <v>21.846435100548444</v>
      </c>
      <c r="HS19" s="1299">
        <v>16.453382084095065</v>
      </c>
      <c r="HT19" s="1299">
        <v>19.378427787934186</v>
      </c>
      <c r="HU19" s="1299">
        <v>70.383912248628889</v>
      </c>
      <c r="HV19" s="1299">
        <v>6.0329067641681906</v>
      </c>
      <c r="HW19" s="1299">
        <v>70.566727605118828</v>
      </c>
      <c r="HX19" s="1300">
        <v>1094</v>
      </c>
      <c r="HY19" s="709">
        <v>19.196335623568604</v>
      </c>
      <c r="HZ19" s="709">
        <v>3.7268373932958565</v>
      </c>
      <c r="IA19" s="709">
        <v>60.795336248178224</v>
      </c>
      <c r="IB19" s="709">
        <v>28.711222152821154</v>
      </c>
      <c r="IC19" s="709">
        <v>9.4732458879866748</v>
      </c>
      <c r="ID19" s="709">
        <v>42.869040183218821</v>
      </c>
      <c r="IE19" s="709">
        <v>51.613574849052682</v>
      </c>
      <c r="IF19" s="709">
        <v>4.2473454091193004</v>
      </c>
      <c r="IG19" s="709">
        <v>58.484280657922127</v>
      </c>
      <c r="IH19" s="1300">
        <v>4803</v>
      </c>
      <c r="II19" s="1265">
        <v>19</v>
      </c>
      <c r="IJ19" s="1266">
        <v>19</v>
      </c>
      <c r="IK19" s="1266">
        <v>0</v>
      </c>
      <c r="IL19" s="1266">
        <v>30</v>
      </c>
      <c r="IM19" s="1266">
        <v>33</v>
      </c>
      <c r="IN19" s="1266">
        <v>0</v>
      </c>
      <c r="IO19" s="1266" t="s">
        <v>31</v>
      </c>
      <c r="IP19" s="1266">
        <v>27</v>
      </c>
      <c r="IQ19" s="1267">
        <v>217</v>
      </c>
      <c r="IR19" s="1268">
        <v>125</v>
      </c>
      <c r="IS19" s="1269">
        <v>50</v>
      </c>
      <c r="IT19" s="1269">
        <v>55</v>
      </c>
      <c r="IU19" s="1269">
        <v>45</v>
      </c>
      <c r="IV19" s="1269">
        <v>28</v>
      </c>
      <c r="IW19" s="1269">
        <v>0</v>
      </c>
      <c r="IX19" s="1269" t="s">
        <v>31</v>
      </c>
      <c r="IY19" s="1269">
        <v>41</v>
      </c>
      <c r="IZ19" s="1267">
        <v>376</v>
      </c>
      <c r="JA19" s="1268">
        <v>23</v>
      </c>
      <c r="JB19" s="1269">
        <v>43</v>
      </c>
      <c r="JC19" s="1269">
        <v>24</v>
      </c>
      <c r="JD19" s="1269">
        <v>23</v>
      </c>
      <c r="JE19" s="1269">
        <v>16</v>
      </c>
      <c r="JF19" s="1269">
        <v>0</v>
      </c>
      <c r="JG19" s="1269" t="s">
        <v>31</v>
      </c>
      <c r="JH19" s="1269">
        <v>13</v>
      </c>
      <c r="JI19" s="1270">
        <v>176</v>
      </c>
      <c r="JJ19" s="1268">
        <v>8.7557603686635943</v>
      </c>
      <c r="JK19" s="1269">
        <v>8.7557603686635943</v>
      </c>
      <c r="JL19" s="1269">
        <v>0</v>
      </c>
      <c r="JM19" s="1269">
        <v>13.82488479262673</v>
      </c>
      <c r="JN19" s="1269">
        <v>15.207373271889402</v>
      </c>
      <c r="JO19" s="1269">
        <v>0</v>
      </c>
      <c r="JP19" s="1269" t="s">
        <v>31</v>
      </c>
      <c r="JQ19" s="1269">
        <v>12.442396313364055</v>
      </c>
      <c r="JR19" s="1270">
        <v>100</v>
      </c>
      <c r="JS19" s="1268">
        <v>33.244680851063826</v>
      </c>
      <c r="JT19" s="1269">
        <v>13.297872340425531</v>
      </c>
      <c r="JU19" s="1269">
        <v>14.627659574468085</v>
      </c>
      <c r="JV19" s="1269">
        <v>11.968085106382979</v>
      </c>
      <c r="JW19" s="1269">
        <v>7.4468085106382977</v>
      </c>
      <c r="JX19" s="1269">
        <v>0</v>
      </c>
      <c r="JY19" s="1269" t="s">
        <v>31</v>
      </c>
      <c r="JZ19" s="1269">
        <v>10.904255319148938</v>
      </c>
      <c r="KA19" s="1270">
        <v>100</v>
      </c>
      <c r="KB19" s="1268">
        <v>13.068181818181818</v>
      </c>
      <c r="KC19" s="1269">
        <v>24.431818181818183</v>
      </c>
      <c r="KD19" s="1269">
        <v>13.636363636363635</v>
      </c>
      <c r="KE19" s="1269">
        <v>13.068181818181818</v>
      </c>
      <c r="KF19" s="1269">
        <v>9.0909090909090917</v>
      </c>
      <c r="KG19" s="1269">
        <v>0</v>
      </c>
      <c r="KH19" s="1269" t="s">
        <v>31</v>
      </c>
      <c r="KI19" s="1269">
        <v>7.3863636363636367</v>
      </c>
      <c r="KJ19" s="1270">
        <v>100</v>
      </c>
      <c r="KK19" s="718">
        <v>31.703250903028618</v>
      </c>
      <c r="KL19" s="705">
        <v>70</v>
      </c>
      <c r="KM19" s="718">
        <v>72.16035634743875</v>
      </c>
      <c r="KN19" s="705">
        <v>31</v>
      </c>
      <c r="KO19" s="725">
        <v>16.174113404127429</v>
      </c>
      <c r="KP19" s="715">
        <v>1</v>
      </c>
      <c r="KQ19" s="1212">
        <v>0</v>
      </c>
      <c r="KR19" s="715">
        <v>27</v>
      </c>
      <c r="KS19" s="725">
        <v>25.937751975487828</v>
      </c>
      <c r="KT19" s="715">
        <v>8</v>
      </c>
      <c r="KU19" s="725">
        <v>7.7532611929780604</v>
      </c>
      <c r="KV19" s="715">
        <v>33</v>
      </c>
      <c r="KW19" s="725">
        <v>14.490629253481311</v>
      </c>
      <c r="KX19" s="715">
        <v>15</v>
      </c>
      <c r="KY19" s="715">
        <v>33.15096952908587</v>
      </c>
      <c r="KZ19" s="715">
        <v>5</v>
      </c>
      <c r="LA19" s="728">
        <v>60</v>
      </c>
      <c r="LB19" s="729">
        <v>10</v>
      </c>
      <c r="LC19" s="729">
        <v>10</v>
      </c>
      <c r="LD19" s="729">
        <v>40</v>
      </c>
      <c r="LE19" s="729">
        <v>0</v>
      </c>
      <c r="LF19" s="730">
        <v>120</v>
      </c>
      <c r="LG19" s="734">
        <v>16</v>
      </c>
      <c r="LH19" s="728">
        <v>10</v>
      </c>
      <c r="LI19" s="729">
        <v>10</v>
      </c>
      <c r="LJ19" s="706">
        <v>20</v>
      </c>
      <c r="LK19" s="705">
        <v>1</v>
      </c>
      <c r="LL19" s="1372" t="s">
        <v>1632</v>
      </c>
      <c r="LM19" s="976" t="s">
        <v>1632</v>
      </c>
      <c r="LN19" s="976" t="s">
        <v>1632</v>
      </c>
      <c r="LO19" s="976" t="s">
        <v>1632</v>
      </c>
      <c r="LP19" s="729">
        <v>40</v>
      </c>
      <c r="LQ19" s="1023">
        <v>1</v>
      </c>
      <c r="LR19" s="1372" t="s">
        <v>1632</v>
      </c>
      <c r="LS19" s="976" t="s">
        <v>1632</v>
      </c>
      <c r="LT19" s="976" t="s">
        <v>1632</v>
      </c>
      <c r="LU19" s="976" t="s">
        <v>1632</v>
      </c>
      <c r="LV19" s="729">
        <v>40</v>
      </c>
      <c r="LW19" s="1023">
        <v>1</v>
      </c>
      <c r="LX19" s="1372" t="s">
        <v>1632</v>
      </c>
      <c r="LY19" s="976" t="s">
        <v>1632</v>
      </c>
      <c r="LZ19" s="976" t="s">
        <v>1632</v>
      </c>
      <c r="MA19" s="976" t="s">
        <v>1632</v>
      </c>
      <c r="MB19" s="729">
        <v>60</v>
      </c>
      <c r="MC19" s="1023">
        <v>1</v>
      </c>
      <c r="MD19" s="1372" t="s">
        <v>1632</v>
      </c>
      <c r="ME19" s="976" t="s">
        <v>1632</v>
      </c>
      <c r="MF19" s="976" t="s">
        <v>1632</v>
      </c>
      <c r="MG19" s="976" t="s">
        <v>1632</v>
      </c>
      <c r="MH19" s="729">
        <v>40</v>
      </c>
      <c r="MI19" s="1023">
        <v>1</v>
      </c>
      <c r="MJ19" s="1372" t="s">
        <v>1632</v>
      </c>
      <c r="MK19" s="976" t="s">
        <v>1632</v>
      </c>
      <c r="ML19" s="976" t="s">
        <v>1632</v>
      </c>
      <c r="MM19" s="976" t="s">
        <v>1632</v>
      </c>
      <c r="MN19" s="729">
        <v>40</v>
      </c>
      <c r="MO19" s="1023">
        <v>1</v>
      </c>
      <c r="MP19" s="1372" t="s">
        <v>1632</v>
      </c>
      <c r="MQ19" s="976" t="s">
        <v>1632</v>
      </c>
      <c r="MR19" s="976" t="s">
        <v>1625</v>
      </c>
      <c r="MS19" s="976" t="s">
        <v>1632</v>
      </c>
      <c r="MT19" s="729">
        <v>30</v>
      </c>
      <c r="MU19" s="1023">
        <v>20</v>
      </c>
      <c r="MV19" s="1372" t="s">
        <v>1632</v>
      </c>
      <c r="MW19" s="976" t="s">
        <v>1625</v>
      </c>
      <c r="MX19" s="976" t="s">
        <v>1625</v>
      </c>
      <c r="MY19" s="729">
        <v>15</v>
      </c>
      <c r="MZ19" s="1023">
        <v>32</v>
      </c>
      <c r="NA19" s="1372" t="s">
        <v>1632</v>
      </c>
      <c r="NB19" s="976" t="s">
        <v>1632</v>
      </c>
      <c r="NC19" s="976" t="s">
        <v>1632</v>
      </c>
      <c r="ND19" s="976" t="s">
        <v>1632</v>
      </c>
      <c r="NE19" s="729">
        <v>40</v>
      </c>
      <c r="NF19" s="1023">
        <v>1</v>
      </c>
      <c r="NG19" s="976" t="s">
        <v>1632</v>
      </c>
      <c r="NH19" s="976" t="s">
        <v>1625</v>
      </c>
      <c r="NI19" s="976" t="s">
        <v>1625</v>
      </c>
      <c r="NJ19" s="976" t="s">
        <v>1625</v>
      </c>
      <c r="NK19" s="729">
        <v>10</v>
      </c>
      <c r="NL19" s="1023">
        <v>37</v>
      </c>
      <c r="NM19" s="715">
        <v>164.09</v>
      </c>
      <c r="NN19" s="715">
        <f t="shared" si="2"/>
        <v>37</v>
      </c>
      <c r="NO19" s="714">
        <v>723</v>
      </c>
      <c r="NP19" s="715">
        <v>9</v>
      </c>
      <c r="NQ19" s="731">
        <v>22.397769516728623</v>
      </c>
      <c r="NR19" s="715">
        <v>34</v>
      </c>
      <c r="NS19" s="715">
        <v>723</v>
      </c>
      <c r="NT19" s="715">
        <v>6</v>
      </c>
      <c r="NU19" s="731">
        <v>22.397769516728623</v>
      </c>
      <c r="NV19" s="715">
        <v>33</v>
      </c>
      <c r="NW19" s="715">
        <v>438</v>
      </c>
      <c r="NX19" s="715">
        <v>6</v>
      </c>
      <c r="NY19" s="725">
        <v>13.568773234200743</v>
      </c>
      <c r="NZ19" s="715">
        <v>32</v>
      </c>
      <c r="OA19" s="1303">
        <v>81</v>
      </c>
      <c r="OB19" s="1995">
        <v>0.25092936802973981</v>
      </c>
      <c r="OC19" s="1303">
        <v>40</v>
      </c>
      <c r="OD19" s="1303">
        <v>9</v>
      </c>
      <c r="OE19" s="1995">
        <v>0.27881040892193309</v>
      </c>
      <c r="OF19" s="1303">
        <v>36</v>
      </c>
      <c r="OG19" s="1303">
        <v>1551</v>
      </c>
      <c r="OH19" s="1995">
        <v>4.8048327137546467</v>
      </c>
      <c r="OI19" s="1303">
        <v>30</v>
      </c>
      <c r="OJ19" s="699">
        <v>101</v>
      </c>
      <c r="OK19" s="985">
        <v>3.1288723667905822</v>
      </c>
      <c r="OL19" s="1303">
        <v>34</v>
      </c>
      <c r="OM19" s="714">
        <v>3699</v>
      </c>
      <c r="ON19" s="725">
        <v>114.59107806691451</v>
      </c>
      <c r="OO19" s="733">
        <v>12</v>
      </c>
      <c r="OP19" s="714">
        <v>22</v>
      </c>
      <c r="OQ19" s="731">
        <v>0.68153655514250311</v>
      </c>
      <c r="OR19" s="733">
        <f t="shared" si="25"/>
        <v>24</v>
      </c>
      <c r="OS19" s="981">
        <v>33.432331884828209</v>
      </c>
      <c r="OT19" s="733">
        <v>39</v>
      </c>
      <c r="OU19" s="715">
        <v>687</v>
      </c>
      <c r="OV19" s="715">
        <v>999</v>
      </c>
      <c r="OW19" s="715">
        <v>612</v>
      </c>
      <c r="OX19" s="715">
        <v>388</v>
      </c>
      <c r="OY19" s="715">
        <v>104</v>
      </c>
      <c r="OZ19" s="715">
        <v>416</v>
      </c>
      <c r="PA19" s="715">
        <v>2267</v>
      </c>
      <c r="PB19" s="715">
        <v>102</v>
      </c>
      <c r="PC19" s="715">
        <v>260</v>
      </c>
      <c r="PD19" s="715">
        <v>1816</v>
      </c>
      <c r="PE19" s="715">
        <v>829</v>
      </c>
      <c r="PF19" s="715">
        <v>1716</v>
      </c>
      <c r="PG19" s="715">
        <v>96</v>
      </c>
      <c r="PH19" s="715">
        <v>40</v>
      </c>
      <c r="PI19" s="715">
        <v>870</v>
      </c>
      <c r="PJ19" s="715">
        <v>308</v>
      </c>
      <c r="PK19" s="715">
        <v>341</v>
      </c>
      <c r="PL19" s="715">
        <v>3290</v>
      </c>
      <c r="PM19" s="714">
        <v>20.881458966565351</v>
      </c>
      <c r="PN19" s="715">
        <v>10</v>
      </c>
      <c r="PO19" s="715">
        <v>30.364741641337385</v>
      </c>
      <c r="PP19" s="715">
        <v>27</v>
      </c>
      <c r="PQ19" s="715">
        <v>18.601823708206684</v>
      </c>
      <c r="PR19" s="715">
        <v>18</v>
      </c>
      <c r="PS19" s="715">
        <v>11.793313069908814</v>
      </c>
      <c r="PT19" s="715">
        <v>24</v>
      </c>
      <c r="PU19" s="715">
        <v>3.1610942249240126</v>
      </c>
      <c r="PV19" s="715">
        <v>18</v>
      </c>
      <c r="PW19" s="715">
        <v>12.64437689969605</v>
      </c>
      <c r="PX19" s="715">
        <v>1</v>
      </c>
      <c r="PY19" s="715">
        <v>68.905775075987847</v>
      </c>
      <c r="PZ19" s="715">
        <v>36</v>
      </c>
      <c r="QA19" s="715">
        <v>3.1003039513677813</v>
      </c>
      <c r="QB19" s="715">
        <v>23</v>
      </c>
      <c r="QC19" s="715">
        <v>7.9027355623100304</v>
      </c>
      <c r="QD19" s="715">
        <v>47</v>
      </c>
      <c r="QE19" s="715">
        <v>55.19756838905775</v>
      </c>
      <c r="QF19" s="715">
        <v>65</v>
      </c>
      <c r="QG19" s="715">
        <v>25.19756838905775</v>
      </c>
      <c r="QH19" s="715">
        <v>62</v>
      </c>
      <c r="QI19" s="715">
        <v>52.158054711246201</v>
      </c>
      <c r="QJ19" s="715">
        <v>38</v>
      </c>
      <c r="QK19" s="715">
        <v>2.9179331306990881</v>
      </c>
      <c r="QL19" s="715">
        <v>25</v>
      </c>
      <c r="QM19" s="715">
        <v>1.21580547112462</v>
      </c>
      <c r="QN19" s="715">
        <v>31</v>
      </c>
      <c r="QO19" s="715">
        <v>26.443768996960486</v>
      </c>
      <c r="QP19" s="715">
        <v>33</v>
      </c>
      <c r="QQ19" s="715">
        <v>9.3617021276595747</v>
      </c>
      <c r="QR19" s="715">
        <v>7</v>
      </c>
      <c r="QS19" s="715">
        <v>10.364741641337385</v>
      </c>
      <c r="QT19" s="715">
        <v>14</v>
      </c>
      <c r="QU19" s="714">
        <v>72</v>
      </c>
      <c r="QV19" s="715">
        <v>27</v>
      </c>
      <c r="QW19" s="715">
        <v>4</v>
      </c>
      <c r="QX19" s="715">
        <v>5</v>
      </c>
      <c r="QY19" s="715">
        <v>9</v>
      </c>
      <c r="QZ19" s="715">
        <v>3</v>
      </c>
      <c r="RA19" s="715">
        <v>26</v>
      </c>
      <c r="RB19" s="715">
        <v>0</v>
      </c>
      <c r="RC19" s="715">
        <v>0</v>
      </c>
      <c r="RD19" s="715">
        <v>157</v>
      </c>
      <c r="RE19" s="715">
        <v>60</v>
      </c>
      <c r="RF19" s="715">
        <v>85</v>
      </c>
      <c r="RG19" s="715">
        <v>0</v>
      </c>
      <c r="RH19" s="715">
        <v>9</v>
      </c>
      <c r="RI19" s="715">
        <v>19</v>
      </c>
      <c r="RJ19" s="715">
        <v>200</v>
      </c>
      <c r="RK19" s="715">
        <v>0</v>
      </c>
      <c r="RL19" s="715">
        <v>401</v>
      </c>
      <c r="RM19" s="714">
        <v>17.955112219451372</v>
      </c>
      <c r="RN19" s="715">
        <v>18</v>
      </c>
      <c r="RO19" s="715">
        <v>6.7331670822942637</v>
      </c>
      <c r="RP19" s="715">
        <v>41</v>
      </c>
      <c r="RQ19" s="715">
        <v>0.99750623441396502</v>
      </c>
      <c r="RR19" s="715">
        <v>22</v>
      </c>
      <c r="RS19" s="715">
        <v>1.2468827930174564</v>
      </c>
      <c r="RT19" s="715">
        <v>40</v>
      </c>
      <c r="RU19" s="715">
        <v>2.2443890274314215</v>
      </c>
      <c r="RV19" s="715">
        <v>48</v>
      </c>
      <c r="RW19" s="715">
        <v>0.74812967581047385</v>
      </c>
      <c r="RX19" s="715">
        <v>7</v>
      </c>
      <c r="RY19" s="715">
        <v>6.4837905236907734</v>
      </c>
      <c r="RZ19" s="715">
        <v>14</v>
      </c>
      <c r="SA19" s="715">
        <v>0</v>
      </c>
      <c r="SB19" s="715">
        <v>1</v>
      </c>
      <c r="SC19" s="715">
        <v>0</v>
      </c>
      <c r="SD19" s="715">
        <v>1</v>
      </c>
      <c r="SE19" s="715">
        <v>39.152119700748131</v>
      </c>
      <c r="SF19" s="715">
        <v>67</v>
      </c>
      <c r="SG19" s="715">
        <v>14.962593516209477</v>
      </c>
      <c r="SH19" s="715">
        <v>71</v>
      </c>
      <c r="SI19" s="715">
        <v>21.197007481296758</v>
      </c>
      <c r="SJ19" s="715">
        <v>50</v>
      </c>
      <c r="SK19" s="715">
        <v>0</v>
      </c>
      <c r="SL19" s="715">
        <v>1</v>
      </c>
      <c r="SM19" s="715">
        <v>2.2443890274314215</v>
      </c>
      <c r="SN19" s="715">
        <v>21</v>
      </c>
      <c r="SO19" s="715">
        <v>4.7381546134663344</v>
      </c>
      <c r="SP19" s="715">
        <v>9</v>
      </c>
      <c r="SQ19" s="715">
        <v>49.875311720698257</v>
      </c>
      <c r="SR19" s="715">
        <v>55</v>
      </c>
      <c r="SS19" s="715">
        <v>0</v>
      </c>
      <c r="ST19" s="733">
        <v>1</v>
      </c>
      <c r="SU19" s="4108" t="s">
        <v>8302</v>
      </c>
      <c r="SV19" s="1355" t="s">
        <v>8305</v>
      </c>
      <c r="SW19" s="1355">
        <v>686</v>
      </c>
      <c r="SX19" s="4109">
        <v>21.204908658155855</v>
      </c>
      <c r="SY19" s="1355">
        <v>45</v>
      </c>
      <c r="SZ19" s="2074">
        <v>0</v>
      </c>
      <c r="TA19" s="1995">
        <v>200</v>
      </c>
      <c r="TB19" s="3967">
        <v>6.195786864931847</v>
      </c>
      <c r="TC19" s="1303">
        <v>12</v>
      </c>
      <c r="TD19" s="2074">
        <v>0</v>
      </c>
      <c r="TE19" s="1995">
        <v>47</v>
      </c>
      <c r="TF19" s="3967">
        <v>1.4560099132589839</v>
      </c>
      <c r="TG19" s="1303">
        <v>37</v>
      </c>
      <c r="TH19" s="2074">
        <v>0</v>
      </c>
      <c r="TI19" s="1995">
        <v>0</v>
      </c>
      <c r="TJ19" s="3967">
        <v>0</v>
      </c>
      <c r="TK19" s="1303">
        <v>6</v>
      </c>
      <c r="TL19" s="2074">
        <v>0</v>
      </c>
      <c r="TM19" s="1995">
        <v>0</v>
      </c>
      <c r="TN19" s="3967">
        <v>0</v>
      </c>
      <c r="TO19" s="1303">
        <v>11</v>
      </c>
      <c r="TP19" s="2074">
        <v>0</v>
      </c>
      <c r="TQ19" s="1995">
        <v>0</v>
      </c>
      <c r="TR19" s="3967">
        <v>0</v>
      </c>
      <c r="TS19" s="1303">
        <v>5</v>
      </c>
      <c r="TT19" s="2074">
        <v>0</v>
      </c>
      <c r="TU19" s="1995">
        <v>0</v>
      </c>
      <c r="TV19" s="3967">
        <v>0</v>
      </c>
      <c r="TW19" s="1303">
        <v>2</v>
      </c>
      <c r="TX19" s="2074">
        <v>0</v>
      </c>
      <c r="TY19" s="1995">
        <v>502</v>
      </c>
      <c r="TZ19" s="3967">
        <v>15.551425030978933</v>
      </c>
      <c r="UA19" s="1303">
        <v>16</v>
      </c>
      <c r="UB19" s="2074">
        <v>0</v>
      </c>
      <c r="UC19" s="1995">
        <v>296</v>
      </c>
      <c r="UD19" s="3967">
        <v>9.1697645600991322</v>
      </c>
      <c r="UE19" s="1303">
        <v>29</v>
      </c>
      <c r="UF19" s="2074">
        <v>215</v>
      </c>
      <c r="UG19" s="1995">
        <v>107</v>
      </c>
      <c r="UH19" s="3967">
        <v>3.3147459727385375</v>
      </c>
      <c r="UI19" s="1303">
        <v>10</v>
      </c>
      <c r="UJ19" s="2074">
        <v>6</v>
      </c>
      <c r="UK19" s="1995">
        <v>2</v>
      </c>
      <c r="UL19" s="3967">
        <v>6.1957868649318466E-2</v>
      </c>
      <c r="UM19" s="1303">
        <v>20</v>
      </c>
      <c r="UN19" s="2074">
        <v>0</v>
      </c>
      <c r="UO19" s="1995">
        <v>0</v>
      </c>
      <c r="UP19" s="3967">
        <v>0</v>
      </c>
      <c r="UQ19" s="1303">
        <v>3</v>
      </c>
      <c r="UR19" s="2074">
        <v>0</v>
      </c>
      <c r="US19" s="1995">
        <v>0</v>
      </c>
      <c r="UT19" s="3967">
        <v>0</v>
      </c>
      <c r="UU19" s="1303">
        <v>12</v>
      </c>
      <c r="UV19" s="2074">
        <v>2</v>
      </c>
      <c r="UW19" s="1995">
        <v>3</v>
      </c>
      <c r="UX19" s="3967">
        <v>9.2936802973977689E-2</v>
      </c>
      <c r="UY19" s="1303">
        <v>25</v>
      </c>
      <c r="UZ19" s="2074">
        <v>0</v>
      </c>
      <c r="VA19" s="1995">
        <v>0</v>
      </c>
      <c r="VB19" s="3967">
        <v>0</v>
      </c>
      <c r="VC19" s="1303">
        <v>4</v>
      </c>
      <c r="VD19" s="2073">
        <v>0</v>
      </c>
      <c r="VE19" s="1303">
        <v>0</v>
      </c>
      <c r="VF19" s="1303">
        <v>0</v>
      </c>
      <c r="VG19" s="1303">
        <v>7</v>
      </c>
      <c r="VH19" s="1303">
        <v>0</v>
      </c>
      <c r="VI19" s="1303">
        <v>0</v>
      </c>
      <c r="VJ19" s="1303">
        <v>0</v>
      </c>
      <c r="VK19" s="1303">
        <v>4</v>
      </c>
      <c r="VL19" s="1303">
        <v>3</v>
      </c>
      <c r="VM19" s="1303">
        <v>5</v>
      </c>
      <c r="VN19" s="1303">
        <v>0.15489467162329615</v>
      </c>
      <c r="VO19" s="1303">
        <v>6</v>
      </c>
      <c r="VP19" s="1303">
        <v>0</v>
      </c>
      <c r="VQ19" s="1303">
        <v>0</v>
      </c>
      <c r="VR19" s="1303">
        <v>0</v>
      </c>
      <c r="VS19" s="1303">
        <v>18</v>
      </c>
      <c r="VT19" s="1303">
        <v>3</v>
      </c>
      <c r="VU19" s="1303">
        <v>5</v>
      </c>
      <c r="VV19" s="1303">
        <v>0.15489467162329615</v>
      </c>
      <c r="VW19" s="1303">
        <v>6</v>
      </c>
      <c r="VX19" s="1303">
        <v>22</v>
      </c>
      <c r="VY19" s="1303">
        <v>27</v>
      </c>
      <c r="VZ19" s="1303">
        <v>0.83643122676579928</v>
      </c>
      <c r="WA19" s="1303">
        <v>26</v>
      </c>
      <c r="WB19" s="1303">
        <v>6</v>
      </c>
      <c r="WC19" s="1303">
        <v>6</v>
      </c>
      <c r="WD19" s="1303">
        <v>0.18587360594795538</v>
      </c>
      <c r="WE19" s="1303">
        <v>12</v>
      </c>
      <c r="WF19" s="1303">
        <v>0</v>
      </c>
      <c r="WG19" s="1303">
        <v>0</v>
      </c>
      <c r="WH19" s="1303">
        <v>0</v>
      </c>
      <c r="WI19" s="1303">
        <v>6</v>
      </c>
      <c r="WJ19" s="1303">
        <v>3</v>
      </c>
      <c r="WK19" s="1303">
        <v>5</v>
      </c>
      <c r="WL19" s="1303">
        <v>0.15489467162329615</v>
      </c>
      <c r="WM19" s="1303">
        <v>17</v>
      </c>
      <c r="WN19" s="1303">
        <v>3</v>
      </c>
      <c r="WO19" s="1303">
        <v>5</v>
      </c>
      <c r="WP19" s="1303">
        <v>0.15489467162329615</v>
      </c>
      <c r="WQ19" s="1303">
        <v>15</v>
      </c>
      <c r="WR19" s="1303">
        <v>0</v>
      </c>
      <c r="WS19" s="1303">
        <v>0</v>
      </c>
      <c r="WT19" s="1303">
        <v>0</v>
      </c>
      <c r="WU19" s="1303">
        <v>16</v>
      </c>
      <c r="WV19" s="2150"/>
      <c r="WW19" s="712">
        <v>14.561544650040226</v>
      </c>
      <c r="WX19" s="712">
        <v>12.225705329153605</v>
      </c>
      <c r="WY19" s="712">
        <v>12.916006339144214</v>
      </c>
      <c r="WZ19" s="712">
        <v>11.529766390354181</v>
      </c>
      <c r="XA19" s="712">
        <v>13.402829486224871</v>
      </c>
      <c r="XB19" s="712">
        <v>10.622710622710622</v>
      </c>
      <c r="XC19" s="699">
        <v>15.314632297194844</v>
      </c>
      <c r="XD19" s="699">
        <v>31</v>
      </c>
      <c r="XE19" s="699">
        <v>12.912726709037358</v>
      </c>
      <c r="XF19" s="712">
        <v>12.741837968561065</v>
      </c>
      <c r="XG19" s="699">
        <v>36</v>
      </c>
      <c r="XH19" s="712">
        <v>8.3668543845535002</v>
      </c>
      <c r="XI19" s="712">
        <v>9.7962382445141056</v>
      </c>
      <c r="XJ19" s="712">
        <v>7.5277337559429478</v>
      </c>
      <c r="XK19" s="712">
        <v>9.3443858327053508</v>
      </c>
      <c r="XL19" s="712">
        <v>9.8287416232315703</v>
      </c>
      <c r="XM19" s="712">
        <v>10.256410256410255</v>
      </c>
      <c r="XN19" s="699">
        <v>10.386656557998483</v>
      </c>
      <c r="XO19" s="699">
        <v>46</v>
      </c>
      <c r="XP19" s="699">
        <v>8.9908541311424592</v>
      </c>
      <c r="XQ19" s="712">
        <v>9.4921402660217655</v>
      </c>
      <c r="XR19" s="699">
        <v>48</v>
      </c>
      <c r="XS19" s="712">
        <v>25.701288855193326</v>
      </c>
      <c r="XT19" s="699">
        <v>43</v>
      </c>
      <c r="XU19" s="699">
        <v>21.903580840179817</v>
      </c>
      <c r="XV19" s="985">
        <v>22.233978234582828</v>
      </c>
      <c r="XW19" s="699">
        <v>50</v>
      </c>
      <c r="XX19" s="699">
        <v>74.139194139194146</v>
      </c>
      <c r="XY19" s="699">
        <v>61.258529188779377</v>
      </c>
      <c r="XZ19" s="699">
        <v>23</v>
      </c>
      <c r="YA19" s="985">
        <v>72.887924352813513</v>
      </c>
      <c r="YB19" s="985">
        <v>71.402660217654173</v>
      </c>
      <c r="YC19" s="699">
        <v>48</v>
      </c>
      <c r="YD19" s="985">
        <v>2.3443223443223444</v>
      </c>
      <c r="YE19" s="985">
        <v>11.523881728582259</v>
      </c>
      <c r="YF19" s="699">
        <v>60</v>
      </c>
      <c r="YG19" s="699">
        <v>3.1312974732599601</v>
      </c>
      <c r="YH19" s="699">
        <v>4.4437726723095521</v>
      </c>
      <c r="YI19" s="699">
        <v>58</v>
      </c>
      <c r="YJ19" s="699">
        <v>2.6373626373626373</v>
      </c>
      <c r="YK19" s="699">
        <v>1.5163002274450341</v>
      </c>
      <c r="YL19" s="699">
        <v>34</v>
      </c>
      <c r="YM19" s="985">
        <v>2.0771973337467062</v>
      </c>
      <c r="YN19" s="985">
        <v>1.919588875453446</v>
      </c>
      <c r="YO19" s="699">
        <v>53</v>
      </c>
      <c r="YP19" s="985">
        <v>193.4</v>
      </c>
      <c r="YQ19" s="985">
        <v>160.9</v>
      </c>
      <c r="YR19" s="699">
        <v>27</v>
      </c>
      <c r="YS19" s="712">
        <v>93.3</v>
      </c>
      <c r="YT19" s="985">
        <v>71.5</v>
      </c>
      <c r="YU19" s="699">
        <v>16</v>
      </c>
      <c r="YV19" s="982">
        <v>392</v>
      </c>
      <c r="YW19" s="725">
        <v>44.387755102040813</v>
      </c>
      <c r="YX19" s="699">
        <v>32</v>
      </c>
      <c r="YY19" s="699">
        <v>1726</v>
      </c>
      <c r="YZ19" s="725">
        <v>60.660486674391656</v>
      </c>
      <c r="ZA19" s="699">
        <v>35</v>
      </c>
      <c r="ZB19" s="715">
        <v>283</v>
      </c>
      <c r="ZC19" s="725">
        <v>81.978798586572438</v>
      </c>
      <c r="ZD19" s="699">
        <v>20</v>
      </c>
      <c r="ZE19" s="982">
        <v>378</v>
      </c>
      <c r="ZF19" s="715">
        <v>36.507936507936506</v>
      </c>
      <c r="ZG19" s="699">
        <v>50</v>
      </c>
      <c r="ZH19" s="716">
        <v>0</v>
      </c>
      <c r="ZI19" s="712">
        <v>0</v>
      </c>
      <c r="ZJ19" s="699">
        <v>25</v>
      </c>
      <c r="ZK19" s="1363" t="s">
        <v>1623</v>
      </c>
      <c r="ZL19" s="712">
        <v>80.039075219798107</v>
      </c>
      <c r="ZM19" s="712">
        <v>87.86771105308965</v>
      </c>
      <c r="ZN19" s="699">
        <v>32</v>
      </c>
      <c r="ZO19" s="715">
        <v>5745</v>
      </c>
      <c r="ZP19" s="709">
        <v>56.329373207701764</v>
      </c>
      <c r="ZQ19" s="703">
        <v>71.50170648464163</v>
      </c>
      <c r="ZR19" s="978">
        <v>31</v>
      </c>
      <c r="ZS19" s="705">
        <v>2344</v>
      </c>
      <c r="ZT19" s="709">
        <v>72.228704784130699</v>
      </c>
      <c r="ZU19" s="703">
        <v>84.918793503480288</v>
      </c>
      <c r="ZV19" s="978">
        <v>21</v>
      </c>
      <c r="ZW19" s="4111">
        <v>862</v>
      </c>
      <c r="ZX19" s="709">
        <v>52.669039145907469</v>
      </c>
      <c r="ZY19" s="703">
        <v>64.894932014833131</v>
      </c>
      <c r="ZZ19" s="978">
        <v>35</v>
      </c>
      <c r="AAA19" s="4111">
        <v>809</v>
      </c>
      <c r="AAB19" s="709">
        <v>42.105263157894733</v>
      </c>
      <c r="AAC19" s="703">
        <v>62.25854383358098</v>
      </c>
      <c r="AAD19" s="978">
        <v>29</v>
      </c>
      <c r="AAE19" s="4111">
        <v>673</v>
      </c>
      <c r="AAF19" s="983">
        <v>94.100294985250727</v>
      </c>
      <c r="AAG19" s="715">
        <v>98.778433024431351</v>
      </c>
      <c r="AAH19" s="715">
        <v>55</v>
      </c>
      <c r="AAI19" s="733">
        <v>2374</v>
      </c>
      <c r="AAJ19" s="709">
        <v>219.5</v>
      </c>
      <c r="AAK19" s="978">
        <v>57</v>
      </c>
      <c r="AAL19" s="703">
        <v>978.7</v>
      </c>
      <c r="AAM19" s="978">
        <v>26</v>
      </c>
      <c r="AAN19" s="703">
        <v>9214.2999999999993</v>
      </c>
      <c r="AAO19" s="978">
        <f t="shared" si="26"/>
        <v>3</v>
      </c>
      <c r="AAP19" s="703">
        <v>16.899999999999999</v>
      </c>
      <c r="AAQ19" s="979">
        <f t="shared" si="27"/>
        <v>11</v>
      </c>
      <c r="AAR19" s="712">
        <v>9.67</v>
      </c>
      <c r="AAS19" s="699">
        <v>12</v>
      </c>
      <c r="AAT19" s="712">
        <v>135.22</v>
      </c>
      <c r="AAU19" s="699">
        <v>64</v>
      </c>
      <c r="AAV19" s="712">
        <v>0</v>
      </c>
      <c r="AAW19" s="699">
        <v>24</v>
      </c>
      <c r="AAX19" s="712">
        <v>1873.8</v>
      </c>
      <c r="AAY19" s="699">
        <v>4</v>
      </c>
      <c r="AAZ19" s="699">
        <v>9312.6</v>
      </c>
      <c r="ABA19" s="978">
        <f t="shared" si="28"/>
        <v>26</v>
      </c>
      <c r="ABB19" s="712">
        <v>2205.5</v>
      </c>
      <c r="ABC19" s="978">
        <f t="shared" si="28"/>
        <v>19</v>
      </c>
      <c r="ABD19" s="712">
        <v>817.3</v>
      </c>
      <c r="ABE19" s="978">
        <f t="shared" si="28"/>
        <v>29</v>
      </c>
      <c r="ABF19" s="712">
        <v>13227.1</v>
      </c>
      <c r="ABG19" s="978">
        <f t="shared" si="28"/>
        <v>8</v>
      </c>
      <c r="ABH19" s="712">
        <v>0</v>
      </c>
      <c r="ABI19" s="978">
        <f t="shared" si="29"/>
        <v>2</v>
      </c>
      <c r="ABJ19" s="712">
        <v>0</v>
      </c>
      <c r="ABK19" s="978">
        <f t="shared" si="29"/>
        <v>1</v>
      </c>
      <c r="ABL19" s="712">
        <v>209.5</v>
      </c>
      <c r="ABM19" s="978">
        <f t="shared" si="29"/>
        <v>28</v>
      </c>
      <c r="ABN19" s="712">
        <f t="shared" si="30"/>
        <v>209.5</v>
      </c>
      <c r="ABO19" s="2732">
        <f t="shared" si="31"/>
        <v>29</v>
      </c>
      <c r="ABP19" s="716">
        <v>5</v>
      </c>
      <c r="ABQ19" s="712" t="s">
        <v>1632</v>
      </c>
      <c r="ABR19" s="712">
        <v>5</v>
      </c>
      <c r="ABS19" s="712" t="s">
        <v>1632</v>
      </c>
      <c r="ABT19" s="712">
        <v>5</v>
      </c>
      <c r="ABU19" s="712" t="s">
        <v>1632</v>
      </c>
      <c r="ABV19" s="712">
        <v>0</v>
      </c>
      <c r="ABW19" s="712" t="s">
        <v>1625</v>
      </c>
      <c r="ABX19" s="712">
        <v>5</v>
      </c>
      <c r="ABY19" s="712" t="s">
        <v>1632</v>
      </c>
      <c r="ABZ19" s="712">
        <v>20</v>
      </c>
      <c r="ACA19" s="699">
        <v>23</v>
      </c>
      <c r="ACB19" s="712">
        <v>0</v>
      </c>
      <c r="ACC19" s="712" t="s">
        <v>1625</v>
      </c>
      <c r="ACD19" s="712">
        <v>0</v>
      </c>
      <c r="ACE19" s="712" t="s">
        <v>1625</v>
      </c>
      <c r="ACF19" s="712">
        <v>0</v>
      </c>
      <c r="ACG19" s="712" t="s">
        <v>1625</v>
      </c>
      <c r="ACH19" s="712">
        <v>0</v>
      </c>
      <c r="ACI19" s="712" t="s">
        <v>1625</v>
      </c>
      <c r="ACJ19" s="712">
        <v>0</v>
      </c>
      <c r="ACK19" s="699">
        <v>65</v>
      </c>
      <c r="ACL19" s="712">
        <v>5</v>
      </c>
      <c r="ACM19" s="712" t="s">
        <v>1632</v>
      </c>
      <c r="ACN19" s="712">
        <v>5</v>
      </c>
      <c r="ACO19" s="712" t="s">
        <v>1632</v>
      </c>
      <c r="ACP19" s="712">
        <v>5</v>
      </c>
      <c r="ACQ19" s="712" t="s">
        <v>1632</v>
      </c>
      <c r="ACR19" s="712">
        <v>15</v>
      </c>
      <c r="ACS19" s="699">
        <v>1</v>
      </c>
      <c r="ACT19" s="699">
        <v>10</v>
      </c>
      <c r="ACU19" s="699" t="s">
        <v>1632</v>
      </c>
      <c r="ACV19" s="699">
        <v>10</v>
      </c>
      <c r="ACW19" s="699" t="s">
        <v>1632</v>
      </c>
      <c r="ACX19" s="699">
        <v>10</v>
      </c>
      <c r="ACY19" s="699" t="s">
        <v>1632</v>
      </c>
      <c r="ACZ19" s="699">
        <v>10</v>
      </c>
      <c r="ADA19" s="699" t="s">
        <v>1632</v>
      </c>
      <c r="ADB19" s="699">
        <v>40</v>
      </c>
      <c r="ADC19" s="699">
        <v>1</v>
      </c>
      <c r="ADD19" s="989">
        <v>10</v>
      </c>
      <c r="ADE19" s="989">
        <v>10</v>
      </c>
      <c r="ADF19" s="989">
        <v>10</v>
      </c>
      <c r="ADG19" s="989">
        <v>10</v>
      </c>
      <c r="ADH19" s="989">
        <v>40</v>
      </c>
      <c r="ADI19" s="699">
        <v>1</v>
      </c>
      <c r="ADJ19" s="712">
        <v>5</v>
      </c>
      <c r="ADK19" s="712" t="s">
        <v>1632</v>
      </c>
      <c r="ADL19" s="712">
        <v>5</v>
      </c>
      <c r="ADM19" s="712" t="s">
        <v>1632</v>
      </c>
      <c r="ADN19" s="712">
        <v>5</v>
      </c>
      <c r="ADO19" s="712" t="s">
        <v>1632</v>
      </c>
      <c r="ADP19" s="712">
        <v>5</v>
      </c>
      <c r="ADQ19" s="712" t="s">
        <v>1632</v>
      </c>
      <c r="ADR19" s="712">
        <v>20</v>
      </c>
      <c r="ADS19" s="699">
        <v>1</v>
      </c>
      <c r="ADT19" s="712">
        <v>10</v>
      </c>
      <c r="ADU19" s="712">
        <v>10</v>
      </c>
      <c r="ADV19" s="712">
        <v>10</v>
      </c>
      <c r="ADW19" s="712">
        <v>10</v>
      </c>
      <c r="ADX19" s="712">
        <v>40</v>
      </c>
      <c r="ADY19" s="699">
        <v>1</v>
      </c>
      <c r="ADZ19" s="714">
        <v>3</v>
      </c>
      <c r="AEA19" s="712">
        <v>3.0488424561474825</v>
      </c>
      <c r="AEB19" s="699">
        <v>14</v>
      </c>
      <c r="AEC19" s="715">
        <v>24</v>
      </c>
      <c r="AED19" s="712">
        <v>24.39073964917986</v>
      </c>
      <c r="AEE19" s="699">
        <v>22</v>
      </c>
      <c r="AEF19" s="715">
        <v>15</v>
      </c>
      <c r="AEG19" s="712">
        <v>15.244212280737413</v>
      </c>
      <c r="AEH19" s="699">
        <v>18</v>
      </c>
      <c r="AEI19" s="1303">
        <v>48</v>
      </c>
      <c r="AEJ19" s="712">
        <v>48.78147929835972</v>
      </c>
      <c r="AEK19" s="699">
        <f t="shared" si="32"/>
        <v>17</v>
      </c>
      <c r="AEL19" s="715">
        <v>8</v>
      </c>
      <c r="AEM19" s="712">
        <v>8.0370508042073965</v>
      </c>
      <c r="AEN19" s="699">
        <v>31</v>
      </c>
      <c r="AEO19" s="699">
        <v>34</v>
      </c>
      <c r="AEP19" s="712">
        <v>34.6</v>
      </c>
      <c r="AEQ19" s="699">
        <v>34</v>
      </c>
      <c r="AER19" s="699">
        <v>26</v>
      </c>
      <c r="AES19" s="712">
        <v>26.4</v>
      </c>
      <c r="AET19" s="699">
        <v>35</v>
      </c>
      <c r="AEU19" s="699">
        <v>7</v>
      </c>
      <c r="AEV19" s="1099">
        <v>7.1</v>
      </c>
      <c r="AEW19" s="699">
        <v>26</v>
      </c>
      <c r="AEX19" s="989">
        <v>0.153</v>
      </c>
      <c r="AEY19" s="989">
        <v>31</v>
      </c>
      <c r="AEZ19" s="989">
        <v>6.4000000000000001E-2</v>
      </c>
      <c r="AFA19" s="989">
        <v>32</v>
      </c>
      <c r="AFB19" s="989">
        <v>4.2000000000000003E-2</v>
      </c>
      <c r="AFC19" s="989">
        <v>28</v>
      </c>
      <c r="AFD19" s="989">
        <v>1.9E-2</v>
      </c>
      <c r="AFE19" s="989">
        <v>18</v>
      </c>
      <c r="AFF19" s="989">
        <v>7.0000000000000001E-3</v>
      </c>
      <c r="AFG19" s="989">
        <v>24</v>
      </c>
      <c r="AFH19" s="989">
        <v>1.6E-2</v>
      </c>
      <c r="AFI19" s="989">
        <v>24</v>
      </c>
      <c r="AFJ19" s="989">
        <v>0</v>
      </c>
      <c r="AFK19" s="989">
        <v>7</v>
      </c>
      <c r="AFL19" s="989">
        <v>0</v>
      </c>
      <c r="AFM19" s="989">
        <v>7</v>
      </c>
      <c r="AFN19" s="989">
        <v>264</v>
      </c>
      <c r="AFO19" s="989">
        <v>262.15963933189011</v>
      </c>
      <c r="AFP19" s="989">
        <v>9</v>
      </c>
      <c r="AFQ19" s="989">
        <v>83</v>
      </c>
      <c r="AFR19" s="989">
        <v>82.421401759647281</v>
      </c>
      <c r="AFS19" s="989">
        <v>11</v>
      </c>
      <c r="AFT19" s="989">
        <v>217</v>
      </c>
      <c r="AFU19" s="989">
        <v>215.4872792993188</v>
      </c>
      <c r="AFV19" s="989">
        <v>14</v>
      </c>
      <c r="AFW19" s="989">
        <v>90</v>
      </c>
      <c r="AFX19" s="989">
        <v>89.37260431768982</v>
      </c>
      <c r="AFY19" s="989">
        <v>46</v>
      </c>
      <c r="AFZ19" s="989">
        <v>1280</v>
      </c>
      <c r="AGA19" s="989">
        <v>1271.0770391849217</v>
      </c>
      <c r="AGB19" s="989">
        <v>12</v>
      </c>
      <c r="AGC19" s="989">
        <v>337</v>
      </c>
      <c r="AGD19" s="989">
        <v>334.65075172290523</v>
      </c>
      <c r="AGE19" s="989">
        <v>6</v>
      </c>
      <c r="AGF19" s="989">
        <v>61</v>
      </c>
      <c r="AGG19" s="989">
        <v>98.29</v>
      </c>
      <c r="AGH19" s="989">
        <v>25</v>
      </c>
      <c r="AGI19" s="989">
        <v>0</v>
      </c>
      <c r="AGJ19" s="989">
        <v>0</v>
      </c>
      <c r="AGK19" s="989">
        <v>10</v>
      </c>
      <c r="AGL19" s="989">
        <v>0</v>
      </c>
      <c r="AGM19" s="989">
        <v>0</v>
      </c>
      <c r="AGN19" s="989">
        <v>2</v>
      </c>
      <c r="AGO19" s="989">
        <v>37</v>
      </c>
      <c r="AGP19" s="989">
        <v>59.62</v>
      </c>
      <c r="AGQ19" s="989">
        <v>37</v>
      </c>
      <c r="AGR19" s="989">
        <v>3</v>
      </c>
      <c r="AGS19" s="989">
        <v>4.83</v>
      </c>
      <c r="AGT19" s="989">
        <v>12</v>
      </c>
      <c r="AGU19" s="989">
        <v>14</v>
      </c>
      <c r="AGV19" s="989">
        <v>22.56</v>
      </c>
      <c r="AGW19" s="989">
        <v>5</v>
      </c>
      <c r="AGX19" s="989">
        <v>2</v>
      </c>
      <c r="AGY19" s="989">
        <v>3.22</v>
      </c>
      <c r="AGZ19" s="989">
        <v>11</v>
      </c>
      <c r="AHA19" s="989">
        <v>1</v>
      </c>
      <c r="AHB19" s="989">
        <v>1.61</v>
      </c>
      <c r="AHC19" s="989">
        <v>5</v>
      </c>
      <c r="AHD19" s="989">
        <v>4</v>
      </c>
      <c r="AHE19" s="989">
        <v>6.45</v>
      </c>
      <c r="AHF19" s="989">
        <v>22</v>
      </c>
      <c r="AHG19" s="712">
        <v>209</v>
      </c>
      <c r="AHH19" s="712">
        <v>332.96</v>
      </c>
      <c r="AHI19" s="699">
        <v>19</v>
      </c>
      <c r="AHJ19" s="712">
        <v>252</v>
      </c>
      <c r="AHK19" s="712">
        <v>401.47</v>
      </c>
      <c r="AHL19" s="712">
        <v>54</v>
      </c>
      <c r="AHM19" s="712">
        <v>28</v>
      </c>
      <c r="AHN19" s="712">
        <v>45.12</v>
      </c>
      <c r="AHO19" s="699">
        <v>34</v>
      </c>
      <c r="AHP19" s="712">
        <v>20</v>
      </c>
      <c r="AHQ19" s="712">
        <v>32.229999999999997</v>
      </c>
      <c r="AHR19" s="712">
        <v>13</v>
      </c>
      <c r="AHS19" s="712">
        <v>35</v>
      </c>
      <c r="AHT19" s="712">
        <v>56.4</v>
      </c>
      <c r="AHU19" s="699">
        <v>26</v>
      </c>
      <c r="AHV19" s="712">
        <v>97</v>
      </c>
      <c r="AHW19" s="712">
        <v>154.53</v>
      </c>
      <c r="AHX19" s="699">
        <v>58</v>
      </c>
      <c r="AHY19" s="712">
        <v>185</v>
      </c>
      <c r="AHZ19" s="712">
        <v>298.10000000000002</v>
      </c>
      <c r="AIA19" s="699">
        <v>31</v>
      </c>
      <c r="AIC19" s="714"/>
      <c r="AID19" s="725"/>
      <c r="AIE19" s="715"/>
      <c r="AIF19" s="714"/>
      <c r="AIG19" s="725"/>
      <c r="AIH19" s="715"/>
      <c r="AII19" s="715"/>
      <c r="AIJ19" s="712"/>
      <c r="AIK19" s="715"/>
      <c r="AIL19" s="1169">
        <v>380</v>
      </c>
      <c r="AIM19" s="1174">
        <v>51.315789473684212</v>
      </c>
      <c r="AIN19" s="1168">
        <f t="shared" si="33"/>
        <v>67</v>
      </c>
      <c r="AIO19" s="715">
        <v>1758</v>
      </c>
      <c r="AIP19" s="725">
        <v>23.663253697383389</v>
      </c>
      <c r="AIQ19" s="715">
        <f t="shared" si="34"/>
        <v>47</v>
      </c>
      <c r="AIR19" s="1169">
        <v>372</v>
      </c>
      <c r="AIS19" s="1174">
        <v>34.677419354838712</v>
      </c>
      <c r="AIT19" s="1168">
        <f t="shared" si="35"/>
        <v>60</v>
      </c>
      <c r="AIU19" s="715">
        <v>1738</v>
      </c>
      <c r="AIV19" s="725">
        <v>12.773302646720369</v>
      </c>
      <c r="AIW19" s="715">
        <f t="shared" si="36"/>
        <v>45</v>
      </c>
      <c r="AIX19" s="1169">
        <v>380</v>
      </c>
      <c r="AIY19" s="1174">
        <v>3.1578947368421053</v>
      </c>
      <c r="AIZ19" s="1168">
        <f t="shared" si="37"/>
        <v>13</v>
      </c>
      <c r="AJA19" s="715">
        <v>1677</v>
      </c>
      <c r="AJB19" s="725">
        <v>18.067978533094813</v>
      </c>
      <c r="AJC19" s="715">
        <f t="shared" si="38"/>
        <v>40</v>
      </c>
      <c r="AJD19" s="714">
        <v>388</v>
      </c>
      <c r="AJE19" s="725">
        <v>12.628865979381443</v>
      </c>
      <c r="AJF19" s="715">
        <v>53</v>
      </c>
      <c r="AJG19" s="699">
        <v>1746</v>
      </c>
      <c r="AJH19" s="1099">
        <v>9.7938144329896915</v>
      </c>
      <c r="AJI19" s="733">
        <v>40</v>
      </c>
      <c r="AJJ19" s="714">
        <v>388</v>
      </c>
      <c r="AJK19" s="712">
        <v>23.195876288659793</v>
      </c>
      <c r="AJL19" s="715">
        <v>34</v>
      </c>
      <c r="AJM19" s="699">
        <v>1746</v>
      </c>
      <c r="AJN19" s="712">
        <v>24.169530355097365</v>
      </c>
      <c r="AJO19" s="715">
        <v>31</v>
      </c>
      <c r="AJP19" s="714">
        <v>388</v>
      </c>
      <c r="AJQ19" s="712">
        <v>13.659793814432989</v>
      </c>
      <c r="AJR19" s="715">
        <v>53</v>
      </c>
      <c r="AJS19" s="699">
        <v>1837</v>
      </c>
      <c r="AJT19" s="712">
        <v>29.39575394665215</v>
      </c>
      <c r="AJU19" s="715">
        <f t="shared" si="39"/>
        <v>21</v>
      </c>
      <c r="AJV19" s="1178">
        <v>36.363636363636367</v>
      </c>
      <c r="AJW19" s="1099">
        <v>18.181818181818183</v>
      </c>
      <c r="AJX19" s="1099">
        <v>18.181818181818183</v>
      </c>
      <c r="AJY19" s="1099">
        <v>0</v>
      </c>
      <c r="AJZ19" s="1099">
        <v>9.0909090909090917</v>
      </c>
      <c r="AKA19" s="1099">
        <v>9.0909090909090917</v>
      </c>
      <c r="AKB19" s="1099">
        <v>0</v>
      </c>
      <c r="AKC19" s="1099">
        <v>18.181818181818183</v>
      </c>
      <c r="AKD19" s="1099">
        <v>18.181818181818183</v>
      </c>
      <c r="AKE19" s="1099">
        <v>18.181818181818183</v>
      </c>
      <c r="AKF19" s="1099">
        <v>9.0909090909090917</v>
      </c>
      <c r="AKG19" s="1188">
        <v>11</v>
      </c>
      <c r="AKH19" s="985">
        <v>37.373737373737377</v>
      </c>
      <c r="AKI19" s="985">
        <v>13.131313131313133</v>
      </c>
      <c r="AKJ19" s="985">
        <v>23.232323232323232</v>
      </c>
      <c r="AKK19" s="985">
        <v>15.824915824915825</v>
      </c>
      <c r="AKL19" s="985">
        <v>9.7643097643097647</v>
      </c>
      <c r="AKM19" s="985">
        <v>11.784511784511785</v>
      </c>
      <c r="AKN19" s="985">
        <v>13.468013468013467</v>
      </c>
      <c r="AKO19" s="985">
        <v>10.774410774410773</v>
      </c>
      <c r="AKP19" s="985">
        <v>31.313131313131315</v>
      </c>
      <c r="AKQ19" s="985">
        <v>2.3569023569023568</v>
      </c>
      <c r="AKR19" s="985">
        <v>6.3973063973063971</v>
      </c>
      <c r="AKS19" s="699">
        <v>297</v>
      </c>
      <c r="AKT19" s="714" t="s">
        <v>1634</v>
      </c>
      <c r="AKU19" s="715" t="s">
        <v>1634</v>
      </c>
      <c r="AKV19" s="715" t="s">
        <v>1633</v>
      </c>
      <c r="AKW19" s="715" t="s">
        <v>1650</v>
      </c>
      <c r="AKX19" s="715" t="s">
        <v>1633</v>
      </c>
      <c r="AKY19" s="715" t="s">
        <v>1633</v>
      </c>
      <c r="AKZ19" s="715" t="s">
        <v>1633</v>
      </c>
      <c r="ALA19" s="715">
        <v>1</v>
      </c>
      <c r="ALB19" s="715">
        <v>1</v>
      </c>
      <c r="ALC19" s="715">
        <v>-1</v>
      </c>
      <c r="ALD19" s="715">
        <v>2</v>
      </c>
      <c r="ALE19" s="715">
        <v>-1</v>
      </c>
      <c r="ALF19" s="715">
        <v>-1</v>
      </c>
      <c r="ALG19" s="715">
        <v>-1</v>
      </c>
      <c r="ALH19" s="715">
        <f t="shared" si="40"/>
        <v>0</v>
      </c>
      <c r="ALI19" s="715">
        <f t="shared" si="41"/>
        <v>55</v>
      </c>
      <c r="ALJ19" s="716" t="s">
        <v>31</v>
      </c>
      <c r="ALK19" s="712" t="s">
        <v>31</v>
      </c>
      <c r="ALL19" s="712" t="s">
        <v>1635</v>
      </c>
      <c r="ALM19" s="712" t="s">
        <v>31</v>
      </c>
      <c r="ALN19" s="712" t="s">
        <v>1635</v>
      </c>
      <c r="ALO19" s="712" t="s">
        <v>1635</v>
      </c>
      <c r="ALP19" s="712" t="s">
        <v>1635</v>
      </c>
      <c r="ALQ19" s="714">
        <v>15</v>
      </c>
      <c r="ALR19" s="715">
        <v>8</v>
      </c>
      <c r="ALS19" s="715">
        <v>8</v>
      </c>
      <c r="ALT19" s="715">
        <v>133</v>
      </c>
      <c r="ALU19" s="715">
        <v>3</v>
      </c>
      <c r="ALV19" s="715">
        <v>9</v>
      </c>
      <c r="ALW19" s="733">
        <v>18</v>
      </c>
      <c r="ALX19" s="981">
        <v>0.46366418348737287</v>
      </c>
      <c r="ALY19" s="715">
        <v>53</v>
      </c>
      <c r="ALZ19" s="731">
        <v>0.24728756452659886</v>
      </c>
      <c r="AMA19" s="715">
        <v>45</v>
      </c>
      <c r="AMB19" s="731">
        <v>0.24728756452659886</v>
      </c>
      <c r="AMC19" s="715">
        <v>38</v>
      </c>
      <c r="AMD19" s="731">
        <v>4.1111557602547064</v>
      </c>
      <c r="AME19" s="715">
        <v>9</v>
      </c>
      <c r="AMF19" s="715">
        <v>9.2732836697474577E-2</v>
      </c>
      <c r="AMG19" s="715">
        <v>57</v>
      </c>
      <c r="AMH19" s="731">
        <v>0.27819851009242369</v>
      </c>
      <c r="AMI19" s="715">
        <v>46</v>
      </c>
      <c r="AMJ19" s="731">
        <v>0.55639702018484738</v>
      </c>
      <c r="AMK19" s="715">
        <v>33</v>
      </c>
      <c r="AML19" s="982">
        <v>1</v>
      </c>
      <c r="AMM19" s="699">
        <v>0</v>
      </c>
      <c r="AMN19" s="699">
        <v>0</v>
      </c>
      <c r="AMO19" s="716">
        <v>3.0910945565824858E-2</v>
      </c>
      <c r="AMP19" s="715">
        <v>51</v>
      </c>
      <c r="AMQ19" s="712">
        <v>0</v>
      </c>
      <c r="AMR19" s="715">
        <v>27</v>
      </c>
      <c r="AMS19" s="712">
        <v>0</v>
      </c>
      <c r="AMT19" s="733">
        <v>27</v>
      </c>
      <c r="AMU19" s="982">
        <v>1</v>
      </c>
      <c r="AMV19" s="731">
        <v>3.0910945565824858E-2</v>
      </c>
      <c r="AMW19" s="715">
        <v>30</v>
      </c>
      <c r="AMX19" s="716" t="s">
        <v>107</v>
      </c>
      <c r="AMY19" s="712" t="s">
        <v>107</v>
      </c>
      <c r="AMZ19" s="715">
        <v>2</v>
      </c>
      <c r="ANA19" s="715">
        <v>2</v>
      </c>
      <c r="ANB19" s="715">
        <v>4</v>
      </c>
      <c r="ANC19" s="715">
        <v>38</v>
      </c>
      <c r="AND19" s="1201" t="s">
        <v>1632</v>
      </c>
      <c r="ANE19" s="1202" t="s">
        <v>1632</v>
      </c>
      <c r="ANF19" s="1202" t="s">
        <v>1632</v>
      </c>
      <c r="ANG19" s="1202" t="s">
        <v>1632</v>
      </c>
      <c r="ANH19" s="725">
        <v>5</v>
      </c>
      <c r="ANI19" s="725">
        <v>5</v>
      </c>
      <c r="ANJ19" s="725">
        <v>5</v>
      </c>
      <c r="ANK19" s="725">
        <v>5</v>
      </c>
      <c r="ANL19" s="1303">
        <f t="shared" si="42"/>
        <v>20</v>
      </c>
      <c r="ANM19" s="1303">
        <f t="shared" si="43"/>
        <v>1</v>
      </c>
      <c r="ANN19" s="983" t="s">
        <v>1632</v>
      </c>
      <c r="ANO19" s="725" t="s">
        <v>1632</v>
      </c>
      <c r="ANP19" s="725" t="s">
        <v>1632</v>
      </c>
      <c r="ANQ19" s="725" t="s">
        <v>1632</v>
      </c>
      <c r="ANR19" s="725">
        <v>5</v>
      </c>
      <c r="ANS19" s="725">
        <v>5</v>
      </c>
      <c r="ANT19" s="725">
        <v>5</v>
      </c>
      <c r="ANU19" s="725">
        <v>5</v>
      </c>
      <c r="ANV19" s="715">
        <f t="shared" si="44"/>
        <v>20</v>
      </c>
      <c r="ANW19" s="715">
        <f t="shared" si="45"/>
        <v>1</v>
      </c>
      <c r="ANX19" s="982">
        <v>160</v>
      </c>
      <c r="ANY19" s="715">
        <v>12259</v>
      </c>
      <c r="ANZ19" s="1089">
        <v>12.620999999999999</v>
      </c>
      <c r="AOA19" s="715">
        <v>37</v>
      </c>
      <c r="AOB19" s="1089">
        <v>2.6</v>
      </c>
      <c r="AOC19" s="1188">
        <f t="shared" si="46"/>
        <v>42</v>
      </c>
      <c r="AOD19" s="1089">
        <v>43.395000000000003</v>
      </c>
      <c r="AOE19" s="1188">
        <f t="shared" si="47"/>
        <v>40</v>
      </c>
      <c r="AOF19" s="699">
        <v>68</v>
      </c>
      <c r="AOG19" s="985">
        <v>2.1019442984760901</v>
      </c>
      <c r="AOH19" s="1188">
        <v>30</v>
      </c>
      <c r="AOI19" s="699">
        <v>11</v>
      </c>
      <c r="AOJ19" s="985">
        <v>0.34002040122407345</v>
      </c>
      <c r="AOK19" s="1188">
        <v>41</v>
      </c>
      <c r="AOL19" s="699">
        <v>5</v>
      </c>
      <c r="AOM19" s="985">
        <v>0.1545547278291243</v>
      </c>
      <c r="AON19" s="1188">
        <v>61</v>
      </c>
      <c r="AOO19" s="699">
        <v>2</v>
      </c>
      <c r="AOP19" s="985">
        <v>6.1821891131649716E-2</v>
      </c>
      <c r="AOQ19" s="1188">
        <v>60</v>
      </c>
      <c r="AOR19" s="983" t="s">
        <v>1625</v>
      </c>
      <c r="AOS19" s="725" t="s">
        <v>1625</v>
      </c>
      <c r="AOT19" s="725" t="s">
        <v>1625</v>
      </c>
      <c r="AOU19" s="725" t="s">
        <v>1625</v>
      </c>
      <c r="AOV19" s="725">
        <v>0</v>
      </c>
      <c r="AOW19" s="725">
        <v>0</v>
      </c>
      <c r="AOX19" s="725">
        <v>0</v>
      </c>
      <c r="AOY19" s="725">
        <v>0</v>
      </c>
      <c r="AOZ19" s="715">
        <f t="shared" si="48"/>
        <v>0</v>
      </c>
      <c r="APA19" s="715">
        <f t="shared" si="49"/>
        <v>25</v>
      </c>
      <c r="APB19" s="1993" t="s">
        <v>1632</v>
      </c>
      <c r="APC19" s="1994" t="s">
        <v>1632</v>
      </c>
      <c r="APD19" s="1994" t="s">
        <v>1632</v>
      </c>
      <c r="APE19" s="1994" t="s">
        <v>1632</v>
      </c>
      <c r="APF19" s="1995">
        <v>5</v>
      </c>
      <c r="APG19" s="1995">
        <v>5</v>
      </c>
      <c r="APH19" s="1995">
        <v>5</v>
      </c>
      <c r="API19" s="1995">
        <v>5</v>
      </c>
      <c r="APJ19" s="715">
        <f t="shared" si="50"/>
        <v>20</v>
      </c>
      <c r="APK19" s="715">
        <f t="shared" si="51"/>
        <v>1</v>
      </c>
      <c r="APL19" s="715">
        <v>1</v>
      </c>
      <c r="APM19" s="725">
        <v>0.30978934324659235</v>
      </c>
      <c r="APN19" s="715">
        <v>13</v>
      </c>
      <c r="APO19" s="715">
        <v>20</v>
      </c>
      <c r="APP19" s="725">
        <v>6.1957868649318462</v>
      </c>
      <c r="APQ19" s="715">
        <v>6</v>
      </c>
      <c r="APR19" s="1169">
        <v>1</v>
      </c>
      <c r="APS19" s="1168">
        <v>40</v>
      </c>
      <c r="APT19" s="1168">
        <v>320</v>
      </c>
      <c r="APU19" s="989">
        <v>40</v>
      </c>
      <c r="APV19" s="989">
        <v>320</v>
      </c>
      <c r="APW19" s="989">
        <v>0.99132589838909546</v>
      </c>
      <c r="APX19" s="989">
        <v>36</v>
      </c>
      <c r="APY19" s="989">
        <v>10</v>
      </c>
      <c r="APZ19" s="989">
        <v>70.25</v>
      </c>
      <c r="AQA19" s="989">
        <v>562</v>
      </c>
      <c r="AQB19" s="989">
        <v>7.0250000000000004</v>
      </c>
      <c r="AQC19" s="989">
        <v>56.2</v>
      </c>
      <c r="AQD19" s="1099">
        <v>1.7410161090458489</v>
      </c>
      <c r="AQE19" s="989">
        <v>52</v>
      </c>
      <c r="AQF19" s="989">
        <v>11</v>
      </c>
      <c r="AQG19" s="989">
        <v>110.25</v>
      </c>
      <c r="AQH19" s="989">
        <v>882</v>
      </c>
      <c r="AQI19" s="989">
        <v>47.024999999999999</v>
      </c>
      <c r="AQJ19" s="989">
        <v>376.2</v>
      </c>
      <c r="AQK19" s="989">
        <v>2.7323420074349443</v>
      </c>
      <c r="AQL19" s="729">
        <v>69</v>
      </c>
      <c r="AQM19" s="987"/>
      <c r="AQQ19" s="715">
        <v>4788</v>
      </c>
      <c r="AQR19" s="715">
        <v>4021</v>
      </c>
      <c r="AQS19" s="989">
        <v>384</v>
      </c>
      <c r="AQT19" s="1099">
        <v>9.5498632181049494</v>
      </c>
      <c r="AQU19" s="989">
        <f t="shared" si="52"/>
        <v>48</v>
      </c>
      <c r="AQV19" s="989">
        <v>130</v>
      </c>
      <c r="AQW19" s="989">
        <v>33.854166666666671</v>
      </c>
      <c r="AQX19" s="1099">
        <v>3.5769230769230771</v>
      </c>
      <c r="AQY19" s="989">
        <f t="shared" si="53"/>
        <v>36</v>
      </c>
      <c r="AQZ19" s="989">
        <v>107</v>
      </c>
      <c r="ARA19" s="989">
        <v>491</v>
      </c>
      <c r="ARB19" s="989">
        <v>21.792260692464357</v>
      </c>
      <c r="ARC19" s="989">
        <f t="shared" si="54"/>
        <v>24</v>
      </c>
      <c r="ARD19" s="1668">
        <v>2.4309873165879137</v>
      </c>
      <c r="ARE19" s="1667">
        <f t="shared" si="55"/>
        <v>31</v>
      </c>
      <c r="ARF19" s="1168">
        <v>54</v>
      </c>
      <c r="ARG19" s="1099">
        <v>9.2592592592592595</v>
      </c>
      <c r="ARH19" s="989">
        <f t="shared" si="56"/>
        <v>21</v>
      </c>
      <c r="ARI19" s="715">
        <v>353</v>
      </c>
      <c r="ARJ19" s="985">
        <v>17.280453257790366</v>
      </c>
      <c r="ARK19" s="699">
        <f t="shared" si="57"/>
        <v>25</v>
      </c>
      <c r="ARL19" s="989">
        <v>121</v>
      </c>
      <c r="ARM19" s="715">
        <v>18</v>
      </c>
      <c r="ARN19" s="985">
        <v>14.87603305785124</v>
      </c>
      <c r="ARO19" s="699">
        <f t="shared" si="58"/>
        <v>17</v>
      </c>
      <c r="ARP19" s="707">
        <v>728</v>
      </c>
      <c r="ARQ19" s="990">
        <v>95</v>
      </c>
      <c r="ARR19" s="719">
        <v>13.049450549450551</v>
      </c>
      <c r="ARS19" s="979">
        <f t="shared" si="59"/>
        <v>13</v>
      </c>
      <c r="ART19" s="715">
        <v>71</v>
      </c>
      <c r="ARU19" s="699">
        <f t="shared" si="59"/>
        <v>19</v>
      </c>
      <c r="ARV19" s="715">
        <v>18380</v>
      </c>
      <c r="ARW19" s="715">
        <v>9660</v>
      </c>
      <c r="ARX19" s="985">
        <v>52.557127312295968</v>
      </c>
      <c r="ARY19" s="699">
        <f t="shared" si="60"/>
        <v>2</v>
      </c>
      <c r="ARZ19" s="715">
        <v>17880</v>
      </c>
      <c r="ASA19" s="715">
        <v>650</v>
      </c>
      <c r="ASB19" s="712">
        <v>3.6353467561521255</v>
      </c>
      <c r="ASC19" s="699">
        <f t="shared" si="61"/>
        <v>2</v>
      </c>
      <c r="ASD19" s="712">
        <v>43.606138107416882</v>
      </c>
      <c r="ASE19" s="712">
        <v>18.0306905370844</v>
      </c>
      <c r="ASF19" s="712">
        <v>15.856777493606138</v>
      </c>
      <c r="ASG19" s="712">
        <v>6.1381074168797953</v>
      </c>
      <c r="ASH19" s="712">
        <v>5.1150895140664963</v>
      </c>
      <c r="ASI19" s="712">
        <v>5.3708439897698215</v>
      </c>
      <c r="ASJ19" s="712">
        <v>4.2199488491048589</v>
      </c>
      <c r="ASK19" s="712">
        <v>1.0230179028132993</v>
      </c>
      <c r="ASL19" s="712">
        <v>0.63938618925831203</v>
      </c>
      <c r="ASM19" s="715">
        <v>341</v>
      </c>
      <c r="ASN19" s="715">
        <v>141</v>
      </c>
      <c r="ASO19" s="715">
        <v>124</v>
      </c>
      <c r="ASP19" s="715">
        <v>48</v>
      </c>
      <c r="ASQ19" s="715">
        <v>40</v>
      </c>
      <c r="ASR19" s="715">
        <v>42</v>
      </c>
      <c r="ASS19" s="715">
        <v>33</v>
      </c>
      <c r="AST19" s="715">
        <v>8</v>
      </c>
      <c r="ASU19" s="715">
        <v>5</v>
      </c>
      <c r="ASV19" s="715">
        <v>782</v>
      </c>
      <c r="ASW19" s="712">
        <v>23.188405797101449</v>
      </c>
      <c r="ASX19" s="712">
        <v>23.188405797101449</v>
      </c>
      <c r="ASY19" s="712">
        <v>17.391304347826086</v>
      </c>
      <c r="ASZ19" s="712">
        <v>2.8985507246376812</v>
      </c>
      <c r="ATA19" s="712">
        <v>5.7971014492753623</v>
      </c>
      <c r="ATB19" s="712">
        <v>15.942028985507244</v>
      </c>
      <c r="ATC19" s="712">
        <v>8.695652173913043</v>
      </c>
      <c r="ATD19" s="712">
        <v>1.4492753623188406</v>
      </c>
      <c r="ATE19" s="712">
        <v>1.4492753623188406</v>
      </c>
      <c r="ATF19" s="715">
        <v>16</v>
      </c>
      <c r="ATG19" s="715">
        <v>16</v>
      </c>
      <c r="ATH19" s="715">
        <v>12</v>
      </c>
      <c r="ATI19" s="715">
        <v>2</v>
      </c>
      <c r="ATJ19" s="715">
        <v>4</v>
      </c>
      <c r="ATK19" s="715">
        <v>11</v>
      </c>
      <c r="ATL19" s="715">
        <v>6</v>
      </c>
      <c r="ATM19" s="715">
        <v>1</v>
      </c>
      <c r="ATN19" s="715">
        <v>1</v>
      </c>
      <c r="ATO19" s="715">
        <v>69</v>
      </c>
      <c r="ATP19" s="712">
        <v>33.333333333333329</v>
      </c>
      <c r="ATQ19" s="712">
        <v>19.047619047619047</v>
      </c>
      <c r="ATR19" s="712">
        <v>19.047619047619047</v>
      </c>
      <c r="ATS19" s="712">
        <v>0</v>
      </c>
      <c r="ATT19" s="712">
        <v>0</v>
      </c>
      <c r="ATU19" s="712">
        <v>23.809523809523807</v>
      </c>
      <c r="ATV19" s="712">
        <v>4.7619047619047619</v>
      </c>
      <c r="ATW19" s="712">
        <v>0</v>
      </c>
      <c r="ATX19" s="712">
        <v>0</v>
      </c>
      <c r="ATY19" s="715">
        <v>14</v>
      </c>
      <c r="ATZ19" s="715">
        <v>8</v>
      </c>
      <c r="AUA19" s="715">
        <v>8</v>
      </c>
      <c r="AUB19" s="715">
        <v>0</v>
      </c>
      <c r="AUC19" s="715">
        <v>0</v>
      </c>
      <c r="AUD19" s="715">
        <v>10</v>
      </c>
      <c r="AUE19" s="715">
        <v>2</v>
      </c>
      <c r="AUF19" s="715">
        <v>0</v>
      </c>
      <c r="AUG19" s="715">
        <v>0</v>
      </c>
      <c r="AUH19" s="715">
        <v>42</v>
      </c>
      <c r="AUI19" s="712" t="s">
        <v>1673</v>
      </c>
      <c r="AUJ19" s="712" t="s">
        <v>1623</v>
      </c>
      <c r="AUK19" s="709">
        <v>15</v>
      </c>
      <c r="AUL19" s="978">
        <v>7</v>
      </c>
      <c r="AUM19" s="703" t="s">
        <v>1625</v>
      </c>
      <c r="AUN19" s="703" t="s">
        <v>1632</v>
      </c>
      <c r="AUO19" s="703" t="s">
        <v>1632</v>
      </c>
      <c r="AUP19" s="701" t="s">
        <v>1632</v>
      </c>
      <c r="AUQ19" s="712" t="s">
        <v>1625</v>
      </c>
      <c r="AUR19" s="712" t="s">
        <v>1627</v>
      </c>
      <c r="AUS19" s="712" t="s">
        <v>1627</v>
      </c>
      <c r="AUT19" s="712" t="s">
        <v>1627</v>
      </c>
      <c r="AUU19" s="712" t="s">
        <v>1625</v>
      </c>
      <c r="AUV19" s="712" t="s">
        <v>1628</v>
      </c>
      <c r="AUW19" s="3968" t="s">
        <v>1641</v>
      </c>
      <c r="AUX19" s="712" t="s">
        <v>5405</v>
      </c>
      <c r="AUY19" s="712" t="s">
        <v>1661</v>
      </c>
      <c r="AUZ19" s="699">
        <v>171</v>
      </c>
      <c r="AVA19" s="699">
        <v>28</v>
      </c>
      <c r="AVB19" s="985">
        <v>16.3</v>
      </c>
      <c r="AVC19" s="699">
        <v>1</v>
      </c>
      <c r="AVD19" s="712">
        <v>3.0910945565824858E-2</v>
      </c>
      <c r="AVE19" s="699">
        <f t="shared" si="62"/>
        <v>24</v>
      </c>
      <c r="AVF19" s="712">
        <v>0</v>
      </c>
      <c r="AVG19" s="978">
        <v>33</v>
      </c>
      <c r="AVH19" s="712" t="s">
        <v>1625</v>
      </c>
      <c r="AVI19" s="712" t="s">
        <v>1625</v>
      </c>
      <c r="AVJ19" s="712" t="s">
        <v>1625</v>
      </c>
      <c r="AVK19" s="712" t="s">
        <v>1625</v>
      </c>
      <c r="AVL19" s="716">
        <v>10.199999999999999</v>
      </c>
      <c r="AVM19" s="699">
        <f t="shared" si="63"/>
        <v>35</v>
      </c>
      <c r="AVN19" s="715">
        <v>10</v>
      </c>
      <c r="AVO19" s="712">
        <v>4.0999999999999996</v>
      </c>
      <c r="AVP19" s="699">
        <f t="shared" si="64"/>
        <v>31</v>
      </c>
      <c r="AVQ19" s="715">
        <v>4</v>
      </c>
      <c r="AVR19" s="712">
        <v>1</v>
      </c>
      <c r="AVS19" s="699">
        <f t="shared" si="65"/>
        <v>11</v>
      </c>
      <c r="AVT19" s="715">
        <v>1</v>
      </c>
      <c r="AVU19" s="712">
        <v>2</v>
      </c>
      <c r="AVV19" s="699">
        <f t="shared" si="66"/>
        <v>25</v>
      </c>
      <c r="AVW19" s="715">
        <v>2</v>
      </c>
      <c r="AVX19" s="712">
        <v>2</v>
      </c>
      <c r="AVY19" s="733">
        <v>2</v>
      </c>
      <c r="AVZ19" s="716">
        <v>3</v>
      </c>
      <c r="AWA19" s="699">
        <f t="shared" si="67"/>
        <v>23</v>
      </c>
      <c r="AWB19" s="715">
        <v>3</v>
      </c>
      <c r="AWC19" s="712">
        <v>2</v>
      </c>
      <c r="AWD19" s="699">
        <f t="shared" si="68"/>
        <v>6</v>
      </c>
      <c r="AWE19" s="715">
        <v>2</v>
      </c>
      <c r="AWF19" s="712">
        <v>18.3</v>
      </c>
      <c r="AWG19" s="699">
        <f t="shared" si="69"/>
        <v>19</v>
      </c>
      <c r="AWH19" s="715">
        <v>18</v>
      </c>
      <c r="AWI19" s="714">
        <v>619</v>
      </c>
      <c r="AWJ19" s="715">
        <v>329</v>
      </c>
      <c r="AWK19" s="715">
        <v>19</v>
      </c>
      <c r="AWL19" s="715">
        <v>49</v>
      </c>
      <c r="AWM19" s="715">
        <v>111</v>
      </c>
      <c r="AWN19" s="715">
        <v>1127</v>
      </c>
      <c r="AWO19" s="715">
        <v>65</v>
      </c>
      <c r="AWP19" s="715">
        <v>153</v>
      </c>
      <c r="AWQ19" s="715">
        <v>18</v>
      </c>
      <c r="AWR19" s="715">
        <v>236</v>
      </c>
      <c r="AWS19" s="716">
        <v>0.107</v>
      </c>
      <c r="AWT19" s="699">
        <f t="shared" si="70"/>
        <v>42</v>
      </c>
      <c r="AWU19" s="712">
        <v>5.7000000000000002E-2</v>
      </c>
      <c r="AWV19" s="699">
        <f t="shared" si="70"/>
        <v>36</v>
      </c>
      <c r="AWW19" s="712">
        <v>3.0000000000000001E-3</v>
      </c>
      <c r="AWX19" s="699">
        <f t="shared" si="3"/>
        <v>19</v>
      </c>
      <c r="AWY19" s="712">
        <v>8.0000000000000002E-3</v>
      </c>
      <c r="AWZ19" s="699">
        <f t="shared" si="71"/>
        <v>28</v>
      </c>
      <c r="AXA19" s="712">
        <v>0</v>
      </c>
      <c r="AXB19" s="712">
        <v>0.19500000000000001</v>
      </c>
      <c r="AXC19" s="712">
        <v>1.0999999999999999E-2</v>
      </c>
      <c r="AXD19" s="699">
        <f t="shared" si="4"/>
        <v>22</v>
      </c>
      <c r="AXE19" s="712">
        <v>2.7E-2</v>
      </c>
      <c r="AXF19" s="699">
        <f t="shared" si="5"/>
        <v>42</v>
      </c>
      <c r="AXG19" s="712">
        <v>3.0000000000000001E-3</v>
      </c>
      <c r="AXH19" s="699">
        <f t="shared" si="6"/>
        <v>7</v>
      </c>
      <c r="AXI19" s="712">
        <v>4.1000000000000002E-2</v>
      </c>
      <c r="AXK19" s="3969">
        <v>93.274853801169584</v>
      </c>
      <c r="AXL19" s="3970">
        <v>1368</v>
      </c>
      <c r="AXM19" s="715">
        <f t="shared" si="72"/>
        <v>40</v>
      </c>
      <c r="AXN19" s="3969">
        <v>37.94561933534743</v>
      </c>
      <c r="AXO19" s="3970">
        <v>1655</v>
      </c>
      <c r="AXP19" s="715">
        <f t="shared" si="73"/>
        <v>59</v>
      </c>
      <c r="AXQ19" s="2024">
        <v>32349</v>
      </c>
      <c r="AXR19" s="2024">
        <v>32461</v>
      </c>
      <c r="AXS19" s="3029">
        <v>0.34502941991928537</v>
      </c>
      <c r="AXT19" s="2024" t="s">
        <v>8059</v>
      </c>
      <c r="AXU19" s="2024">
        <v>6111</v>
      </c>
      <c r="AXV19" s="2024">
        <v>5894</v>
      </c>
      <c r="AXW19" s="3029">
        <v>3.681710213776725</v>
      </c>
      <c r="AXX19" s="2024" t="s">
        <v>8056</v>
      </c>
      <c r="AXY19" s="3029">
        <v>18.890846703143836</v>
      </c>
      <c r="AXZ19" s="3029">
        <v>18.157173223252517</v>
      </c>
      <c r="AYA19" s="3029">
        <v>-0.73367347989131915</v>
      </c>
      <c r="AYB19" s="2024" t="s">
        <v>1632</v>
      </c>
      <c r="AYC19" s="2123">
        <v>16620</v>
      </c>
      <c r="AYD19" s="2024">
        <v>15377</v>
      </c>
      <c r="AYE19" s="3029">
        <v>8.0835013331599157</v>
      </c>
      <c r="AYF19" s="2024" t="s">
        <v>8058</v>
      </c>
      <c r="AYG19" s="2024">
        <v>3492</v>
      </c>
      <c r="AYH19" s="2024">
        <v>3304</v>
      </c>
      <c r="AYI19" s="3029">
        <v>5.6900726392251784</v>
      </c>
      <c r="AYJ19" s="2024" t="s">
        <v>8056</v>
      </c>
      <c r="AYK19" s="2024">
        <v>147180</v>
      </c>
      <c r="AYL19" s="2024">
        <v>146226</v>
      </c>
      <c r="AYM19" s="3029">
        <v>0.65241475524189241</v>
      </c>
      <c r="AYN19" s="2024" t="s">
        <v>8059</v>
      </c>
      <c r="AYO19" s="2024">
        <v>463637202</v>
      </c>
      <c r="AYP19" s="2024">
        <v>421512112</v>
      </c>
      <c r="AYQ19" s="3029">
        <v>9.9938029775998416</v>
      </c>
      <c r="AYR19" s="2024" t="s">
        <v>8058</v>
      </c>
      <c r="AYS19" s="2024">
        <v>308974202</v>
      </c>
      <c r="AYT19" s="2024">
        <v>259362128</v>
      </c>
      <c r="AYU19" s="3029">
        <v>19.12849589204481</v>
      </c>
      <c r="AYV19" s="2024" t="s">
        <v>8057</v>
      </c>
      <c r="AYW19" s="2024">
        <v>146466000</v>
      </c>
      <c r="AYX19" s="2024">
        <v>155003952</v>
      </c>
      <c r="AYY19" s="3029">
        <v>5.5082156873006625</v>
      </c>
      <c r="AYZ19" s="2024" t="s">
        <v>8056</v>
      </c>
      <c r="AZA19" s="2024">
        <v>600000</v>
      </c>
      <c r="AZB19" s="2024">
        <v>929000</v>
      </c>
      <c r="AZC19" s="3029">
        <v>35.414424111948335</v>
      </c>
      <c r="AZD19" s="2024" t="s">
        <v>8057</v>
      </c>
      <c r="AZE19" s="2024">
        <v>1400000</v>
      </c>
      <c r="AZF19" s="2024">
        <v>1400000</v>
      </c>
      <c r="AZG19" s="3029">
        <v>0</v>
      </c>
      <c r="AZH19" s="2024" t="s">
        <v>8059</v>
      </c>
      <c r="AZI19" s="2024">
        <v>4185000</v>
      </c>
      <c r="AZJ19" s="2024">
        <v>4719065</v>
      </c>
      <c r="AZK19" s="3029">
        <v>11.31717829697196</v>
      </c>
      <c r="AZL19" s="2024" t="s">
        <v>8057</v>
      </c>
      <c r="AZM19" s="2024">
        <v>1397000</v>
      </c>
      <c r="AZN19" s="2024">
        <v>0</v>
      </c>
      <c r="AZO19" s="3029" t="s">
        <v>31</v>
      </c>
      <c r="AZP19" s="2024" t="s">
        <v>31</v>
      </c>
      <c r="AZQ19" s="2024">
        <v>315000</v>
      </c>
      <c r="AZR19" s="2024">
        <v>0</v>
      </c>
      <c r="AZS19" s="3029" t="s">
        <v>31</v>
      </c>
      <c r="AZT19" s="2024" t="s">
        <v>31</v>
      </c>
      <c r="AZU19" s="2024">
        <v>300000</v>
      </c>
      <c r="AZV19" s="2024">
        <v>97967</v>
      </c>
      <c r="AZW19" s="3029">
        <v>206.22556575173274</v>
      </c>
      <c r="AZX19" s="2024" t="s">
        <v>8057</v>
      </c>
      <c r="AZY19" s="2123">
        <v>4565148000</v>
      </c>
      <c r="AZZ19" s="2024">
        <v>4193435942</v>
      </c>
      <c r="BAA19" s="3029">
        <v>8.8641406031045022</v>
      </c>
      <c r="BAB19" s="2024" t="s">
        <v>8058</v>
      </c>
      <c r="BAC19" s="2024">
        <v>816292000</v>
      </c>
      <c r="BAD19" s="2024">
        <v>759828935</v>
      </c>
      <c r="BAE19" s="3029">
        <v>7.4310232736793438</v>
      </c>
      <c r="BAF19" s="2024" t="s">
        <v>8058</v>
      </c>
      <c r="BAG19" s="2024">
        <v>5283746000</v>
      </c>
      <c r="BAH19" s="2024">
        <v>5227826012</v>
      </c>
      <c r="BAI19" s="3029">
        <v>1.0696604644385701</v>
      </c>
      <c r="BAJ19" s="2024" t="s">
        <v>8059</v>
      </c>
      <c r="BAK19" s="2123">
        <v>2359743000</v>
      </c>
      <c r="BAL19" s="2024">
        <v>2267171034</v>
      </c>
      <c r="BAM19" s="3029">
        <v>4.0831487616826934</v>
      </c>
      <c r="BAN19" s="2024" t="s">
        <v>8056</v>
      </c>
      <c r="BAO19" s="2024">
        <v>167004000</v>
      </c>
      <c r="BAP19" s="2024">
        <v>169225158</v>
      </c>
      <c r="BAQ19" s="3029">
        <v>1.3125459749903143</v>
      </c>
      <c r="BAR19" s="2024" t="s">
        <v>8059</v>
      </c>
      <c r="BAS19" s="2024">
        <v>1424701000</v>
      </c>
      <c r="BAT19" s="2024">
        <v>1299811522</v>
      </c>
      <c r="BAU19" s="3029">
        <v>9.6082759604896069</v>
      </c>
      <c r="BAV19" s="2024" t="s">
        <v>8058</v>
      </c>
      <c r="BAW19" s="2024">
        <v>519736000</v>
      </c>
      <c r="BAX19" s="2024">
        <v>422181299</v>
      </c>
      <c r="BAY19" s="3029">
        <v>23.107300401764121</v>
      </c>
      <c r="BAZ19" s="2024" t="s">
        <v>8057</v>
      </c>
      <c r="BBA19" s="2024">
        <v>93964000</v>
      </c>
      <c r="BBB19" s="2024">
        <v>35046929</v>
      </c>
      <c r="BBC19" s="3029">
        <v>168.10908310967847</v>
      </c>
      <c r="BBD19" s="2024" t="s">
        <v>8057</v>
      </c>
      <c r="BBE19" s="2123">
        <v>214676000</v>
      </c>
      <c r="BBF19" s="2024">
        <v>187541681</v>
      </c>
      <c r="BBG19" s="3029">
        <v>14.468420489416431</v>
      </c>
      <c r="BBH19" s="2024" t="s">
        <v>8057</v>
      </c>
      <c r="BBI19" s="2024">
        <v>44361000</v>
      </c>
      <c r="BBJ19" s="2024">
        <v>41397638</v>
      </c>
      <c r="BBK19" s="3029">
        <v>7.1582876298401459</v>
      </c>
      <c r="BBL19" s="2024" t="s">
        <v>8058</v>
      </c>
      <c r="BBM19" s="2024">
        <v>557255000</v>
      </c>
      <c r="BBN19" s="2024">
        <v>530889616</v>
      </c>
      <c r="BBO19" s="3029">
        <v>4.9662647762166898</v>
      </c>
      <c r="BBP19" s="2024" t="s">
        <v>8056</v>
      </c>
      <c r="BBQ19" s="2123">
        <v>627585000</v>
      </c>
      <c r="BBR19" s="2024">
        <v>625968345</v>
      </c>
      <c r="BBS19" s="3029">
        <v>0.25826465713694802</v>
      </c>
      <c r="BBT19" s="2024" t="s">
        <v>8059</v>
      </c>
      <c r="BBU19" s="2024">
        <v>92847000</v>
      </c>
      <c r="BBV19" s="2024">
        <v>90199393</v>
      </c>
      <c r="BBW19" s="3029">
        <v>2.9352825023999856</v>
      </c>
      <c r="BBX19" s="2024" t="s">
        <v>8059</v>
      </c>
      <c r="BBY19" s="2024">
        <v>187437000</v>
      </c>
      <c r="BBZ19" s="2024">
        <v>207731122</v>
      </c>
      <c r="BCA19" s="3029">
        <v>9.7694181808732594</v>
      </c>
      <c r="BCB19" s="2024" t="s">
        <v>8058</v>
      </c>
      <c r="BCC19" s="2024">
        <v>94458000</v>
      </c>
      <c r="BCD19" s="2024">
        <v>105708269</v>
      </c>
      <c r="BCE19" s="3029">
        <v>10.642752082147894</v>
      </c>
      <c r="BCF19" s="2024" t="s">
        <v>8057</v>
      </c>
      <c r="BCG19" s="2024">
        <v>44318000</v>
      </c>
      <c r="BCH19" s="2024">
        <v>41953891</v>
      </c>
      <c r="BCI19" s="3029">
        <v>5.6350172621652632</v>
      </c>
      <c r="BCJ19" s="2024" t="s">
        <v>8056</v>
      </c>
      <c r="BCK19" s="2024">
        <v>1256249000</v>
      </c>
      <c r="BCL19" s="2024">
        <v>1211238580</v>
      </c>
      <c r="BCM19" s="3029">
        <v>3.716065583049712</v>
      </c>
      <c r="BCN19" s="2024" t="s">
        <v>8056</v>
      </c>
      <c r="BCO19" s="2024">
        <v>586165000</v>
      </c>
      <c r="BCP19" s="2024">
        <v>579164270</v>
      </c>
      <c r="BCQ19" s="3029">
        <v>1.2087641387131782</v>
      </c>
      <c r="BCR19" s="2024" t="s">
        <v>8059</v>
      </c>
      <c r="BCS19" s="2024">
        <v>396055000</v>
      </c>
      <c r="BCT19" s="2024">
        <v>358311788</v>
      </c>
      <c r="BCU19" s="3029">
        <v>10.533622745339315</v>
      </c>
      <c r="BCV19" s="2024" t="s">
        <v>8057</v>
      </c>
      <c r="BCW19" s="2024">
        <v>475648000</v>
      </c>
      <c r="BCX19" s="2024">
        <v>421136444</v>
      </c>
      <c r="BCY19" s="3029">
        <v>12.943918004873495</v>
      </c>
      <c r="BCZ19" s="2024" t="s">
        <v>8057</v>
      </c>
      <c r="BDA19" s="2024">
        <v>128921000</v>
      </c>
      <c r="BDB19" s="2024">
        <v>157742578</v>
      </c>
      <c r="BDC19" s="3029">
        <v>18.271273593614026</v>
      </c>
      <c r="BDD19" s="2024" t="s">
        <v>8057</v>
      </c>
      <c r="BDE19" s="2024">
        <v>483000</v>
      </c>
      <c r="BDF19" s="2024">
        <v>0</v>
      </c>
      <c r="BDG19" s="3029" t="s">
        <v>31</v>
      </c>
      <c r="BDH19" s="2024" t="s">
        <v>31</v>
      </c>
      <c r="BDI19" s="2024">
        <v>2037000</v>
      </c>
      <c r="BDJ19" s="2024">
        <v>281979</v>
      </c>
      <c r="BDK19" s="3029">
        <v>622.39422084623322</v>
      </c>
      <c r="BDL19" s="2024" t="s">
        <v>8057</v>
      </c>
      <c r="BDM19" s="2024">
        <v>396272000</v>
      </c>
      <c r="BDN19" s="2024">
        <v>422315656</v>
      </c>
      <c r="BDO19" s="3029">
        <v>6.1668696459597925</v>
      </c>
      <c r="BDP19" s="2024" t="s">
        <v>8058</v>
      </c>
      <c r="BDQ19" s="2024">
        <v>16152000</v>
      </c>
      <c r="BDR19" s="2024">
        <v>14438168</v>
      </c>
      <c r="BDS19" s="3029">
        <v>11.870148622733851</v>
      </c>
      <c r="BDT19" s="2024" t="s">
        <v>8057</v>
      </c>
      <c r="BDU19" s="2024">
        <v>32450000</v>
      </c>
      <c r="BDV19" s="2024">
        <v>25227231</v>
      </c>
      <c r="BDW19" s="3029">
        <v>28.630843392998628</v>
      </c>
      <c r="BDX19" s="2024" t="s">
        <v>8057</v>
      </c>
      <c r="BDY19" s="2024">
        <v>0</v>
      </c>
      <c r="BDZ19" s="2024">
        <v>0</v>
      </c>
      <c r="BEA19" s="3029" t="s">
        <v>31</v>
      </c>
      <c r="BEB19" s="2024" t="s">
        <v>31</v>
      </c>
      <c r="BEC19" s="2024">
        <v>0</v>
      </c>
      <c r="BED19" s="2024">
        <v>0</v>
      </c>
      <c r="BEE19" s="3029" t="s">
        <v>31</v>
      </c>
      <c r="BEF19" s="2024" t="s">
        <v>31</v>
      </c>
      <c r="BEG19" s="2024">
        <v>144440000</v>
      </c>
      <c r="BEH19" s="2024">
        <v>123588574</v>
      </c>
      <c r="BEI19" s="3029">
        <v>16.871645432206378</v>
      </c>
      <c r="BEJ19" s="2024" t="s">
        <v>8057</v>
      </c>
      <c r="BEK19" s="2024">
        <v>259137000</v>
      </c>
      <c r="BEL19" s="2024">
        <v>285675569</v>
      </c>
      <c r="BEM19" s="3029">
        <v>9.2897579911707453</v>
      </c>
      <c r="BEN19" s="2024" t="s">
        <v>8058</v>
      </c>
      <c r="BEO19" s="2024">
        <v>0</v>
      </c>
      <c r="BEP19" s="2024">
        <v>0</v>
      </c>
      <c r="BEQ19" s="3029" t="s">
        <v>31</v>
      </c>
      <c r="BER19" s="2024" t="s">
        <v>31</v>
      </c>
      <c r="BES19" s="2024">
        <v>545129000</v>
      </c>
      <c r="BET19" s="2024">
        <v>557144155</v>
      </c>
      <c r="BEU19" s="3029">
        <v>2.1565612583694787</v>
      </c>
      <c r="BEV19" s="2024" t="s">
        <v>8059</v>
      </c>
      <c r="BEW19" s="2123">
        <v>32333</v>
      </c>
      <c r="BEX19" s="2024">
        <v>32322</v>
      </c>
      <c r="BEY19" s="3029">
        <v>3.4032547490880916E-2</v>
      </c>
      <c r="BEZ19" s="2024" t="s">
        <v>8059</v>
      </c>
      <c r="BFA19" s="2024">
        <v>6160</v>
      </c>
      <c r="BFB19" s="2024">
        <v>5805</v>
      </c>
      <c r="BFC19" s="3029">
        <v>6.1154177433247128</v>
      </c>
      <c r="BFD19" s="2024" t="s">
        <v>8058</v>
      </c>
      <c r="BFE19" s="3029">
        <v>19.05174280147218</v>
      </c>
      <c r="BFF19" s="3029">
        <v>17.959903471319844</v>
      </c>
      <c r="BFG19" s="3029">
        <v>-1.0918393301523359</v>
      </c>
      <c r="BFH19" s="2024" t="s">
        <v>7682</v>
      </c>
      <c r="BFI19" s="2780" t="s">
        <v>1632</v>
      </c>
      <c r="BFJ19" s="1495" t="s">
        <v>1632</v>
      </c>
      <c r="BFK19" s="1495" t="s">
        <v>1632</v>
      </c>
      <c r="BFL19" s="1495" t="s">
        <v>1632</v>
      </c>
      <c r="BFM19" s="1212">
        <v>10</v>
      </c>
      <c r="BFN19" s="1212">
        <v>10</v>
      </c>
      <c r="BFO19" s="1212">
        <v>10</v>
      </c>
      <c r="BFP19" s="1212">
        <v>10</v>
      </c>
      <c r="BFQ19" s="988">
        <f t="shared" si="74"/>
        <v>40</v>
      </c>
      <c r="BFR19" s="988">
        <f t="shared" si="75"/>
        <v>1</v>
      </c>
      <c r="BFS19" s="1993" t="s">
        <v>1632</v>
      </c>
      <c r="BFT19" s="1994" t="s">
        <v>1632</v>
      </c>
      <c r="BFU19" s="1994" t="s">
        <v>1632</v>
      </c>
      <c r="BFV19" s="1994" t="s">
        <v>1625</v>
      </c>
      <c r="BFW19" s="1995">
        <v>5</v>
      </c>
      <c r="BFX19" s="1995">
        <v>5</v>
      </c>
      <c r="BFY19" s="1995">
        <v>5</v>
      </c>
      <c r="BFZ19" s="1995">
        <v>0</v>
      </c>
      <c r="BGA19" s="1303">
        <f t="shared" si="76"/>
        <v>15</v>
      </c>
      <c r="BGB19" s="1303">
        <f t="shared" si="77"/>
        <v>20</v>
      </c>
      <c r="BGC19" s="1993" t="s">
        <v>1625</v>
      </c>
      <c r="BGD19" s="1994" t="s">
        <v>1625</v>
      </c>
      <c r="BGE19" s="1994" t="s">
        <v>1625</v>
      </c>
      <c r="BGF19" s="1994" t="s">
        <v>1625</v>
      </c>
      <c r="BGG19" s="1995">
        <v>0</v>
      </c>
      <c r="BGH19" s="1995">
        <v>0</v>
      </c>
      <c r="BGI19" s="1995">
        <v>0</v>
      </c>
      <c r="BGJ19" s="1995">
        <v>0</v>
      </c>
      <c r="BGK19" s="1303">
        <f t="shared" si="78"/>
        <v>0</v>
      </c>
      <c r="BGL19" s="1303">
        <f t="shared" si="79"/>
        <v>14</v>
      </c>
      <c r="BGM19" s="1993" t="s">
        <v>1632</v>
      </c>
      <c r="BGN19" s="1994" t="s">
        <v>1632</v>
      </c>
      <c r="BGO19" s="1994" t="s">
        <v>1632</v>
      </c>
      <c r="BGP19" s="1994" t="s">
        <v>1632</v>
      </c>
      <c r="BGQ19" s="1995">
        <v>5</v>
      </c>
      <c r="BGR19" s="1995">
        <v>5</v>
      </c>
      <c r="BGS19" s="1995">
        <v>5</v>
      </c>
      <c r="BGT19" s="1995">
        <v>5</v>
      </c>
      <c r="BGU19" s="1303">
        <f t="shared" si="80"/>
        <v>20</v>
      </c>
      <c r="BGV19" s="1303">
        <f t="shared" si="81"/>
        <v>1</v>
      </c>
      <c r="BGW19" s="1993" t="s">
        <v>1632</v>
      </c>
      <c r="BGX19" s="1994" t="s">
        <v>1632</v>
      </c>
      <c r="BGY19" s="1994" t="s">
        <v>1632</v>
      </c>
      <c r="BGZ19" s="1994" t="s">
        <v>1632</v>
      </c>
      <c r="BHA19" s="1995">
        <v>5</v>
      </c>
      <c r="BHB19" s="1995">
        <v>5</v>
      </c>
      <c r="BHC19" s="1995">
        <v>5</v>
      </c>
      <c r="BHD19" s="1995">
        <v>5</v>
      </c>
      <c r="BHE19" s="1303">
        <f t="shared" si="82"/>
        <v>20</v>
      </c>
      <c r="BHF19" s="1303">
        <f t="shared" si="83"/>
        <v>1</v>
      </c>
      <c r="BHG19" s="1993" t="s">
        <v>1632</v>
      </c>
      <c r="BHH19" s="1994" t="s">
        <v>1632</v>
      </c>
      <c r="BHI19" s="1994" t="s">
        <v>1632</v>
      </c>
      <c r="BHJ19" s="1994" t="s">
        <v>1625</v>
      </c>
      <c r="BHK19" s="1995">
        <v>5</v>
      </c>
      <c r="BHL19" s="1995">
        <v>5</v>
      </c>
      <c r="BHM19" s="1995">
        <v>5</v>
      </c>
      <c r="BHN19" s="1995">
        <v>0</v>
      </c>
      <c r="BHO19" s="1303">
        <f t="shared" si="84"/>
        <v>15</v>
      </c>
      <c r="BHP19" s="1303">
        <f t="shared" si="85"/>
        <v>25</v>
      </c>
      <c r="BHQ19" s="1993" t="s">
        <v>1632</v>
      </c>
      <c r="BHR19" s="1994" t="s">
        <v>1632</v>
      </c>
      <c r="BHS19" s="1994" t="s">
        <v>1632</v>
      </c>
      <c r="BHT19" s="1994" t="s">
        <v>1625</v>
      </c>
      <c r="BHU19" s="1995">
        <v>5</v>
      </c>
      <c r="BHV19" s="1995">
        <v>5</v>
      </c>
      <c r="BHW19" s="1995">
        <v>5</v>
      </c>
      <c r="BHX19" s="1995">
        <v>0</v>
      </c>
      <c r="BHY19" s="1303">
        <f t="shared" si="86"/>
        <v>15</v>
      </c>
      <c r="BHZ19" s="1303">
        <f t="shared" si="87"/>
        <v>42</v>
      </c>
      <c r="BIA19" s="1993" t="s">
        <v>1626</v>
      </c>
      <c r="BIB19" s="1994" t="s">
        <v>1626</v>
      </c>
      <c r="BIC19" s="1994" t="s">
        <v>1626</v>
      </c>
      <c r="BID19" s="1994" t="s">
        <v>1626</v>
      </c>
      <c r="BIE19" s="1994" t="s">
        <v>1625</v>
      </c>
      <c r="BIF19" s="4112">
        <f t="shared" si="88"/>
        <v>4</v>
      </c>
      <c r="BIG19" s="1303">
        <f t="shared" si="89"/>
        <v>32</v>
      </c>
      <c r="BIH19" s="2916">
        <v>76</v>
      </c>
      <c r="BII19" s="3967">
        <v>2.3543990086741013</v>
      </c>
      <c r="BIJ19" s="1303">
        <f t="shared" si="90"/>
        <v>46</v>
      </c>
      <c r="BIK19" s="2073">
        <v>2824</v>
      </c>
      <c r="BIL19" s="1303">
        <v>244</v>
      </c>
      <c r="BIM19" s="1995">
        <v>8.6402266288951832</v>
      </c>
      <c r="BIN19" s="1303">
        <f t="shared" si="91"/>
        <v>57</v>
      </c>
      <c r="BIO19" s="1993" t="s">
        <v>1626</v>
      </c>
      <c r="BIP19" s="1994" t="s">
        <v>1626</v>
      </c>
      <c r="BIQ19" s="1994" t="s">
        <v>1626</v>
      </c>
      <c r="BIR19" s="1994" t="s">
        <v>1626</v>
      </c>
      <c r="BIS19" s="1994" t="s">
        <v>1625</v>
      </c>
      <c r="BIT19" s="1994" t="s">
        <v>1625</v>
      </c>
      <c r="BIU19" s="1994" t="s">
        <v>1625</v>
      </c>
      <c r="BIV19" s="1994" t="s">
        <v>1625</v>
      </c>
      <c r="BIW19" s="1994" t="s">
        <v>1626</v>
      </c>
      <c r="BIX19" s="1994" t="s">
        <v>1625</v>
      </c>
      <c r="BIY19" s="3617">
        <f t="shared" si="92"/>
        <v>5</v>
      </c>
      <c r="BIZ19" s="2906">
        <f t="shared" si="93"/>
        <v>56</v>
      </c>
      <c r="BJA19" s="3971">
        <v>372</v>
      </c>
      <c r="BJB19" s="3972">
        <v>11.524163568773234</v>
      </c>
      <c r="BJC19" s="3971">
        <v>2</v>
      </c>
      <c r="BJD19" s="3972">
        <v>0.53763440860215062</v>
      </c>
      <c r="BJE19" s="3972">
        <v>55</v>
      </c>
      <c r="BJF19" s="3971">
        <v>0</v>
      </c>
      <c r="BJG19" s="3972">
        <v>0</v>
      </c>
      <c r="BJH19" s="3972">
        <v>53</v>
      </c>
      <c r="BJI19" s="3971">
        <v>0</v>
      </c>
      <c r="BJJ19" s="3972">
        <v>0</v>
      </c>
      <c r="BJK19" s="3973">
        <v>41</v>
      </c>
      <c r="BJL19" s="3971">
        <v>514</v>
      </c>
      <c r="BJM19" s="3972">
        <v>15.923172242874845</v>
      </c>
      <c r="BJN19" s="3971">
        <v>0</v>
      </c>
      <c r="BJO19" s="3972">
        <v>0</v>
      </c>
      <c r="BJP19" s="3973">
        <v>35</v>
      </c>
      <c r="BJQ19" s="3971">
        <v>35478</v>
      </c>
      <c r="BJR19" s="3972">
        <v>1099.0706319702601</v>
      </c>
      <c r="BJS19" s="3971">
        <v>0</v>
      </c>
      <c r="BJT19" s="3972">
        <v>0</v>
      </c>
      <c r="BJU19" s="3973">
        <v>28</v>
      </c>
      <c r="BJV19" s="2074">
        <v>7.1999999999999993</v>
      </c>
      <c r="BJW19" s="1303">
        <f t="shared" si="7"/>
        <v>55</v>
      </c>
      <c r="BJX19" s="1993" t="s">
        <v>1625</v>
      </c>
      <c r="BJY19" s="1994" t="s">
        <v>1632</v>
      </c>
      <c r="BJZ19" s="1495" t="s">
        <v>1625</v>
      </c>
      <c r="BKA19" s="1495" t="s">
        <v>1625</v>
      </c>
      <c r="BKB19" s="1212">
        <v>0</v>
      </c>
      <c r="BKC19" s="1212">
        <v>5</v>
      </c>
      <c r="BKD19" s="1212">
        <v>0</v>
      </c>
      <c r="BKE19" s="1212">
        <v>0</v>
      </c>
      <c r="BKF19" s="988">
        <f t="shared" si="94"/>
        <v>5</v>
      </c>
      <c r="BKG19" s="988">
        <f t="shared" si="95"/>
        <v>45</v>
      </c>
      <c r="BKH19" s="2780" t="s">
        <v>1625</v>
      </c>
      <c r="BKI19" s="1495" t="s">
        <v>1632</v>
      </c>
      <c r="BKJ19" s="1495" t="s">
        <v>1625</v>
      </c>
      <c r="BKK19" s="1495" t="s">
        <v>1625</v>
      </c>
      <c r="BKL19" s="1212">
        <v>0</v>
      </c>
      <c r="BKM19" s="1212">
        <v>5</v>
      </c>
      <c r="BKN19" s="1212">
        <v>0</v>
      </c>
      <c r="BKO19" s="1212">
        <v>0</v>
      </c>
      <c r="BKP19" s="988">
        <f t="shared" si="96"/>
        <v>5</v>
      </c>
      <c r="BKQ19" s="988">
        <f t="shared" si="97"/>
        <v>35</v>
      </c>
      <c r="BKR19" s="2780" t="s">
        <v>1625</v>
      </c>
      <c r="BKS19" s="1495" t="s">
        <v>1625</v>
      </c>
      <c r="BKT19" s="1495" t="s">
        <v>1625</v>
      </c>
      <c r="BKU19" s="1495" t="s">
        <v>1625</v>
      </c>
      <c r="BKV19" s="1212">
        <v>0</v>
      </c>
      <c r="BKW19" s="1212">
        <v>0</v>
      </c>
      <c r="BKX19" s="1212">
        <v>0</v>
      </c>
      <c r="BKY19" s="1212">
        <v>0</v>
      </c>
      <c r="BKZ19" s="988">
        <f t="shared" si="98"/>
        <v>0</v>
      </c>
      <c r="BLA19" s="988">
        <f t="shared" si="99"/>
        <v>42</v>
      </c>
      <c r="BLB19" s="3971">
        <v>22</v>
      </c>
      <c r="BLC19" s="3972">
        <v>0.68153655514250311</v>
      </c>
      <c r="BLD19" s="3973">
        <v>59</v>
      </c>
      <c r="BLE19" s="3971">
        <v>0</v>
      </c>
      <c r="BLF19" s="3972">
        <v>0</v>
      </c>
      <c r="BLG19" s="3973">
        <v>14</v>
      </c>
      <c r="BLH19" s="3971">
        <v>9</v>
      </c>
      <c r="BLI19" s="3972">
        <v>0.27881040892193309</v>
      </c>
      <c r="BLJ19" s="3973">
        <v>44</v>
      </c>
      <c r="BLK19" s="3971">
        <v>4</v>
      </c>
      <c r="BLL19" s="3972">
        <v>0.12391573729863693</v>
      </c>
      <c r="BLM19" s="3973">
        <v>35</v>
      </c>
      <c r="BLN19" s="3971">
        <v>17</v>
      </c>
      <c r="BLO19" s="3972">
        <v>0.52664188351920693</v>
      </c>
      <c r="BLP19" s="3973">
        <v>40</v>
      </c>
      <c r="BLQ19" s="3971">
        <v>0</v>
      </c>
      <c r="BLR19" s="3972">
        <v>0</v>
      </c>
      <c r="BLS19" s="3973">
        <v>13</v>
      </c>
      <c r="BLT19" s="3971">
        <v>9</v>
      </c>
      <c r="BLU19" s="3972">
        <v>0.27881040892193309</v>
      </c>
      <c r="BLV19" s="3973">
        <v>9</v>
      </c>
      <c r="BLW19" s="3971">
        <v>7</v>
      </c>
      <c r="BLX19" s="3972">
        <v>0.21685254027261461</v>
      </c>
      <c r="BLY19" s="3973">
        <v>40</v>
      </c>
      <c r="BLZ19" s="2782">
        <v>21</v>
      </c>
      <c r="BMA19" s="2773">
        <v>0.65055762081784385</v>
      </c>
      <c r="BMB19" s="988">
        <v>54</v>
      </c>
      <c r="BMC19" s="2782">
        <v>12</v>
      </c>
      <c r="BMD19" s="2773">
        <v>0.37174721189591076</v>
      </c>
      <c r="BME19" s="988">
        <v>55</v>
      </c>
      <c r="BMF19" s="2782">
        <v>0</v>
      </c>
      <c r="BMG19" s="2773">
        <v>0</v>
      </c>
      <c r="BMH19" s="988">
        <v>9</v>
      </c>
      <c r="BMI19" s="2782">
        <v>1</v>
      </c>
      <c r="BMJ19" s="2773">
        <v>3.0978934324659233E-2</v>
      </c>
      <c r="BMK19" s="988">
        <v>15</v>
      </c>
      <c r="BML19" s="2782">
        <v>0</v>
      </c>
      <c r="BMM19" s="2773">
        <v>0</v>
      </c>
      <c r="BMN19" s="988">
        <v>10</v>
      </c>
      <c r="BMO19" s="2782">
        <v>0</v>
      </c>
      <c r="BMP19" s="2773">
        <v>0</v>
      </c>
      <c r="BMQ19" s="988">
        <v>2</v>
      </c>
      <c r="BMR19" s="2782">
        <v>47</v>
      </c>
      <c r="BMS19" s="2773">
        <v>1.4560099132589839</v>
      </c>
      <c r="BMT19" s="988">
        <v>41</v>
      </c>
      <c r="BMU19" s="2782">
        <v>34</v>
      </c>
      <c r="BMV19" s="2773">
        <v>1.0532837670384139</v>
      </c>
      <c r="BMW19" s="988">
        <v>37</v>
      </c>
      <c r="BMX19" s="2782">
        <v>3</v>
      </c>
      <c r="BMY19" s="2773">
        <v>9.2936802973977689E-2</v>
      </c>
      <c r="BMZ19" s="988">
        <v>16</v>
      </c>
      <c r="BNA19" s="2782">
        <v>5</v>
      </c>
      <c r="BNB19" s="2773">
        <v>0.15489467162329615</v>
      </c>
      <c r="BNC19" s="988">
        <v>20</v>
      </c>
      <c r="BND19" s="2782">
        <v>0</v>
      </c>
      <c r="BNE19" s="2773">
        <v>0</v>
      </c>
      <c r="BNF19" s="988">
        <v>4</v>
      </c>
      <c r="BNG19" s="2782">
        <v>0</v>
      </c>
      <c r="BNH19" s="2773">
        <v>0</v>
      </c>
      <c r="BNI19" s="988">
        <v>19</v>
      </c>
      <c r="BNJ19" s="2782">
        <v>1</v>
      </c>
      <c r="BNK19" s="2773">
        <v>3.0978934324659233E-2</v>
      </c>
      <c r="BNL19" s="988">
        <v>29</v>
      </c>
      <c r="BNM19" s="2782">
        <v>0</v>
      </c>
      <c r="BNN19" s="2773">
        <v>0</v>
      </c>
      <c r="BNO19" s="988">
        <v>5</v>
      </c>
      <c r="BNQ19" s="729">
        <v>1182</v>
      </c>
      <c r="BNR19" s="729">
        <v>247</v>
      </c>
      <c r="BNS19" s="729">
        <v>32351</v>
      </c>
      <c r="BNT19" s="729">
        <v>36.536737658804981</v>
      </c>
      <c r="BNU19" s="729">
        <v>7.6350035547587405</v>
      </c>
      <c r="BNV19" s="4113">
        <v>50</v>
      </c>
      <c r="BNW19" s="4113">
        <v>59</v>
      </c>
    </row>
    <row r="20" spans="1:1739" s="1192" customFormat="1" ht="13" x14ac:dyDescent="0.2">
      <c r="A20" s="3991" t="s">
        <v>1662</v>
      </c>
      <c r="B20" s="3992" t="s">
        <v>1663</v>
      </c>
      <c r="C20" s="3992" t="s">
        <v>1646</v>
      </c>
      <c r="D20" s="3992"/>
      <c r="E20" s="3992" t="s">
        <v>1646</v>
      </c>
      <c r="F20" s="3993" t="s">
        <v>1664</v>
      </c>
      <c r="G20" s="3994" t="s">
        <v>1916</v>
      </c>
      <c r="H20" s="3995">
        <v>763</v>
      </c>
      <c r="I20" s="3996">
        <v>7.1</v>
      </c>
      <c r="J20" s="3994">
        <f t="shared" si="8"/>
        <v>53</v>
      </c>
      <c r="K20" s="3997">
        <v>727</v>
      </c>
      <c r="L20" s="3996">
        <v>7.2</v>
      </c>
      <c r="M20" s="3998">
        <f t="shared" si="9"/>
        <v>36</v>
      </c>
      <c r="N20" s="3999">
        <f t="shared" si="10"/>
        <v>0.10000000000000053</v>
      </c>
      <c r="O20" s="3997">
        <v>634</v>
      </c>
      <c r="P20" s="3996">
        <v>6.99</v>
      </c>
      <c r="Q20" s="3998">
        <f t="shared" si="11"/>
        <v>64</v>
      </c>
      <c r="R20" s="3999">
        <f t="shared" si="12"/>
        <v>-0.20999999999999996</v>
      </c>
      <c r="S20" s="3997">
        <v>4970</v>
      </c>
      <c r="T20" s="3996">
        <v>5.93</v>
      </c>
      <c r="U20" s="3994">
        <f t="shared" si="100"/>
        <v>59</v>
      </c>
      <c r="V20" s="3997">
        <v>4758</v>
      </c>
      <c r="W20" s="3996">
        <v>6.02</v>
      </c>
      <c r="X20" s="3998">
        <f t="shared" si="0"/>
        <v>60</v>
      </c>
      <c r="Y20" s="3999">
        <f t="shared" si="13"/>
        <v>8.9999999999999858E-2</v>
      </c>
      <c r="Z20" s="3997">
        <v>3860</v>
      </c>
      <c r="AA20" s="3996">
        <v>6.199740932642487</v>
      </c>
      <c r="AB20" s="3998">
        <f t="shared" si="101"/>
        <v>29</v>
      </c>
      <c r="AC20" s="3999">
        <f t="shared" si="14"/>
        <v>0.17974093264248747</v>
      </c>
      <c r="AD20" s="4031">
        <v>2317</v>
      </c>
      <c r="AE20" s="4006">
        <v>6.0401381096245146</v>
      </c>
      <c r="AF20" s="3997">
        <v>1515</v>
      </c>
      <c r="AG20" s="4000">
        <v>6.4640264026402638</v>
      </c>
      <c r="AH20" s="4001">
        <f t="shared" si="102"/>
        <v>34</v>
      </c>
      <c r="AI20" s="4002">
        <v>1696</v>
      </c>
      <c r="AJ20" s="4000">
        <v>6.2553066037735849</v>
      </c>
      <c r="AK20" s="4001">
        <f t="shared" si="103"/>
        <v>22</v>
      </c>
      <c r="AL20" s="3997">
        <v>621</v>
      </c>
      <c r="AM20" s="4000">
        <v>5.4524959742351049</v>
      </c>
      <c r="AN20" s="4003">
        <f t="shared" si="104"/>
        <v>58</v>
      </c>
      <c r="AO20" s="4086"/>
      <c r="AP20" s="4004">
        <v>81.5</v>
      </c>
      <c r="AQ20" s="4001">
        <v>20</v>
      </c>
      <c r="AR20" s="4005">
        <v>85.3</v>
      </c>
      <c r="AS20" s="4001">
        <v>26</v>
      </c>
      <c r="AT20" s="4005">
        <v>1.7000000000000028</v>
      </c>
      <c r="AU20" s="4006">
        <v>0.29999999999999716</v>
      </c>
      <c r="AV20" s="3997">
        <v>65</v>
      </c>
      <c r="AW20" s="4007">
        <f t="shared" si="15"/>
        <v>42</v>
      </c>
      <c r="AX20" s="3998">
        <v>65</v>
      </c>
      <c r="AY20" s="4007">
        <f t="shared" si="16"/>
        <v>43</v>
      </c>
      <c r="AZ20" s="3997">
        <v>150</v>
      </c>
      <c r="BA20" s="4008">
        <f t="shared" si="105"/>
        <v>45</v>
      </c>
      <c r="BB20" s="3997">
        <v>210</v>
      </c>
      <c r="BC20" s="4009">
        <v>39</v>
      </c>
      <c r="BD20" s="3997">
        <v>651</v>
      </c>
      <c r="BE20" s="3996">
        <v>19.508448540706606</v>
      </c>
      <c r="BF20" s="4001">
        <f t="shared" si="17"/>
        <v>19</v>
      </c>
      <c r="BG20" s="3997">
        <v>659</v>
      </c>
      <c r="BH20" s="3996">
        <v>15.629742033383915</v>
      </c>
      <c r="BI20" s="4001">
        <f t="shared" si="18"/>
        <v>56</v>
      </c>
      <c r="BJ20" s="3997">
        <v>629</v>
      </c>
      <c r="BK20" s="3996">
        <v>52.146263910969793</v>
      </c>
      <c r="BL20" s="4001">
        <f t="shared" si="19"/>
        <v>58</v>
      </c>
      <c r="BM20" s="3997">
        <v>654</v>
      </c>
      <c r="BN20" s="3996">
        <v>20.795107033639145</v>
      </c>
      <c r="BO20" s="4001">
        <v>64</v>
      </c>
      <c r="BP20" s="3997">
        <v>635</v>
      </c>
      <c r="BQ20" s="3996">
        <v>1.889763779527559</v>
      </c>
      <c r="BR20" s="4001">
        <v>49</v>
      </c>
      <c r="BS20" s="3997">
        <v>645</v>
      </c>
      <c r="BT20" s="3996">
        <v>39.689922480620154</v>
      </c>
      <c r="BU20" s="4001">
        <v>61</v>
      </c>
      <c r="BV20" s="3997">
        <v>1601</v>
      </c>
      <c r="BW20" s="3996">
        <v>50.031230480949404</v>
      </c>
      <c r="BX20" s="4001">
        <f t="shared" si="20"/>
        <v>14</v>
      </c>
      <c r="BY20" s="3997">
        <v>1621</v>
      </c>
      <c r="BZ20" s="3996">
        <v>70.388648982109814</v>
      </c>
      <c r="CA20" s="4001">
        <f t="shared" si="21"/>
        <v>16</v>
      </c>
      <c r="CB20" s="3997">
        <v>1503</v>
      </c>
      <c r="CC20" s="3996">
        <v>62.208915502328679</v>
      </c>
      <c r="CD20" s="4001">
        <f t="shared" si="22"/>
        <v>41</v>
      </c>
      <c r="CE20" s="3997">
        <v>1619</v>
      </c>
      <c r="CF20" s="3996">
        <v>41.383570105003088</v>
      </c>
      <c r="CG20" s="4001">
        <v>54</v>
      </c>
      <c r="CH20" s="3997">
        <v>1468</v>
      </c>
      <c r="CI20" s="3996">
        <v>4.4959128065395095</v>
      </c>
      <c r="CJ20" s="4001">
        <f t="shared" si="106"/>
        <v>43</v>
      </c>
      <c r="CK20" s="3997">
        <v>1567</v>
      </c>
      <c r="CL20" s="3996">
        <v>52.967453733248249</v>
      </c>
      <c r="CM20" s="4001">
        <f t="shared" si="23"/>
        <v>58</v>
      </c>
      <c r="CN20" s="4005">
        <v>15.8</v>
      </c>
      <c r="CO20" s="4009">
        <v>59</v>
      </c>
      <c r="CP20" s="3996">
        <v>4.0999999999999996</v>
      </c>
      <c r="CQ20" s="3996">
        <v>6.6</v>
      </c>
      <c r="CR20" s="4000">
        <v>5.2</v>
      </c>
      <c r="CS20" s="4005">
        <v>15.5</v>
      </c>
      <c r="CT20" s="4006">
        <v>15.6</v>
      </c>
      <c r="CU20" s="3999">
        <v>17.8</v>
      </c>
      <c r="CV20" s="1192">
        <f t="shared" si="24"/>
        <v>53</v>
      </c>
      <c r="CW20" s="3999">
        <v>4.5</v>
      </c>
      <c r="CX20" s="3999">
        <v>7.3999999999999995</v>
      </c>
      <c r="CY20" s="3999">
        <v>5.9</v>
      </c>
      <c r="CZ20" s="4010">
        <v>458</v>
      </c>
      <c r="DA20" s="4011">
        <v>83.9</v>
      </c>
      <c r="DB20" s="1192">
        <v>44</v>
      </c>
      <c r="DC20" s="4007">
        <v>203</v>
      </c>
      <c r="DD20" s="4011">
        <v>84.3</v>
      </c>
      <c r="DE20" s="1192">
        <v>34</v>
      </c>
      <c r="DF20" s="4007">
        <v>193</v>
      </c>
      <c r="DG20" s="3999">
        <v>83.8</v>
      </c>
      <c r="DH20" s="1192">
        <v>50</v>
      </c>
      <c r="DI20" s="4007">
        <v>62</v>
      </c>
      <c r="DJ20" s="3999">
        <v>82.8</v>
      </c>
      <c r="DK20" s="1192">
        <v>48</v>
      </c>
      <c r="DL20" s="4044">
        <v>8.1174438687392065</v>
      </c>
      <c r="DM20" s="3998">
        <v>4</v>
      </c>
      <c r="DN20" s="4007">
        <v>579</v>
      </c>
      <c r="DO20" s="4004">
        <v>45.768566493955092</v>
      </c>
      <c r="DP20" s="3998">
        <v>72</v>
      </c>
      <c r="DQ20" s="3996">
        <v>46.1139896373057</v>
      </c>
      <c r="DR20" s="4001">
        <v>1</v>
      </c>
      <c r="DS20" s="4005">
        <v>75.641025641025635</v>
      </c>
      <c r="DT20" s="4114">
        <v>17</v>
      </c>
      <c r="DU20" s="3996">
        <v>0</v>
      </c>
      <c r="DV20" s="4001">
        <v>17</v>
      </c>
      <c r="DW20" s="4026">
        <v>4.63768115942029</v>
      </c>
      <c r="DX20" s="4001">
        <v>76</v>
      </c>
      <c r="DY20" s="3996">
        <v>135.89743589743591</v>
      </c>
      <c r="DZ20" s="4001">
        <v>1</v>
      </c>
      <c r="EA20" s="3997">
        <v>607</v>
      </c>
      <c r="EB20" s="4012">
        <v>74.629324546952219</v>
      </c>
      <c r="EC20" s="4001">
        <f t="shared" si="1"/>
        <v>35</v>
      </c>
      <c r="ED20" s="3997">
        <v>1497</v>
      </c>
      <c r="EE20" s="4012">
        <v>55.511022044088179</v>
      </c>
      <c r="EF20" s="4001">
        <v>16</v>
      </c>
      <c r="EG20" s="3997">
        <v>533</v>
      </c>
      <c r="EH20" s="4115">
        <v>60.787992495309574</v>
      </c>
      <c r="EI20" s="4001">
        <v>29</v>
      </c>
      <c r="EJ20" s="4013">
        <v>499</v>
      </c>
      <c r="EK20" s="4014">
        <v>1.2127659574468086</v>
      </c>
      <c r="EL20" s="4015">
        <v>14</v>
      </c>
      <c r="EM20" s="4016">
        <v>9.4188376753507033</v>
      </c>
      <c r="EN20" s="4017">
        <v>25</v>
      </c>
      <c r="EO20" s="4013">
        <v>542</v>
      </c>
      <c r="EP20" s="4018">
        <v>1.4739130434782608</v>
      </c>
      <c r="EQ20" s="4019">
        <v>31</v>
      </c>
      <c r="ER20" s="4016">
        <v>21.217712177121772</v>
      </c>
      <c r="ES20" s="4017">
        <v>24</v>
      </c>
      <c r="ET20" s="4013">
        <v>566</v>
      </c>
      <c r="EU20" s="4018">
        <v>0.98062015503875966</v>
      </c>
      <c r="EV20" s="4019">
        <v>26</v>
      </c>
      <c r="EW20" s="4016">
        <v>22.791519434628977</v>
      </c>
      <c r="EX20" s="4017">
        <v>14</v>
      </c>
      <c r="EY20" s="4020">
        <v>514</v>
      </c>
      <c r="EZ20" s="4018">
        <v>0.78846153846153844</v>
      </c>
      <c r="FA20" s="4019">
        <v>27</v>
      </c>
      <c r="FB20" s="4021">
        <v>5.0583657587548636</v>
      </c>
      <c r="FC20" s="4022">
        <v>54</v>
      </c>
      <c r="FD20" s="4013">
        <v>505</v>
      </c>
      <c r="FE20" s="4015">
        <v>1.0740740740740742</v>
      </c>
      <c r="FF20" s="4015">
        <v>25</v>
      </c>
      <c r="FG20" s="4016">
        <v>5.3465346534653468</v>
      </c>
      <c r="FH20" s="4017">
        <v>42</v>
      </c>
      <c r="FI20" s="4023">
        <v>524</v>
      </c>
      <c r="FJ20" s="4015">
        <v>0.65625</v>
      </c>
      <c r="FK20" s="4015">
        <v>19</v>
      </c>
      <c r="FL20" s="4021">
        <v>3.0534351145038165</v>
      </c>
      <c r="FM20" s="4023">
        <v>17</v>
      </c>
      <c r="FN20" s="4013">
        <v>533</v>
      </c>
      <c r="FO20" s="4015">
        <v>1</v>
      </c>
      <c r="FP20" s="4015">
        <v>8</v>
      </c>
      <c r="FQ20" s="4016">
        <v>6.7542213883677302</v>
      </c>
      <c r="FR20" s="4017">
        <v>33</v>
      </c>
      <c r="FS20" s="4013">
        <v>474</v>
      </c>
      <c r="FT20" s="4015">
        <v>3.130718954248366</v>
      </c>
      <c r="FU20" s="4015">
        <v>35</v>
      </c>
      <c r="FV20" s="4016">
        <v>32.278481012658226</v>
      </c>
      <c r="FW20" s="4017">
        <v>57</v>
      </c>
      <c r="FX20" s="4010">
        <v>1593</v>
      </c>
      <c r="FY20" s="4027">
        <v>22.536095417451349</v>
      </c>
      <c r="FZ20" s="4007">
        <v>14</v>
      </c>
      <c r="GA20" s="3997">
        <v>1369</v>
      </c>
      <c r="GB20" s="4116">
        <v>1.1849315068493151</v>
      </c>
      <c r="GC20" s="4009">
        <v>24</v>
      </c>
      <c r="GD20" s="4115">
        <v>5.3323593864134402</v>
      </c>
      <c r="GE20" s="4001">
        <v>15</v>
      </c>
      <c r="GF20" s="3997">
        <v>1396</v>
      </c>
      <c r="GG20" s="3999">
        <v>1.4887640449438202</v>
      </c>
      <c r="GH20" s="1192">
        <v>14</v>
      </c>
      <c r="GI20" s="4115">
        <v>6.3753581661891117</v>
      </c>
      <c r="GJ20" s="4001">
        <v>18</v>
      </c>
      <c r="GK20" s="3997">
        <v>1439</v>
      </c>
      <c r="GL20" s="3999">
        <v>1.0659722222222223</v>
      </c>
      <c r="GM20" s="1192">
        <v>10</v>
      </c>
      <c r="GN20" s="4115">
        <v>10.006949270326617</v>
      </c>
      <c r="GO20" s="4001">
        <v>9</v>
      </c>
      <c r="GP20" s="3997">
        <v>1381</v>
      </c>
      <c r="GQ20" s="3999">
        <v>1.0535714285714286</v>
      </c>
      <c r="GR20" s="1192">
        <v>20</v>
      </c>
      <c r="GS20" s="4115">
        <v>4.0550325850832731</v>
      </c>
      <c r="GT20" s="4001">
        <v>7</v>
      </c>
      <c r="GU20" s="3997">
        <v>1456</v>
      </c>
      <c r="GV20" s="4009">
        <v>1.6809045226130652</v>
      </c>
      <c r="GW20" s="4009">
        <v>9</v>
      </c>
      <c r="GX20" s="4115">
        <v>13.667582417582416</v>
      </c>
      <c r="GY20" s="4001">
        <v>24</v>
      </c>
      <c r="GZ20" s="3997">
        <v>1417</v>
      </c>
      <c r="HA20" s="4009">
        <v>0.94318181818181823</v>
      </c>
      <c r="HB20" s="4009">
        <v>13</v>
      </c>
      <c r="HC20" s="4115">
        <v>3.1051517290049402</v>
      </c>
      <c r="HD20" s="4001">
        <v>9</v>
      </c>
      <c r="HE20" s="3997">
        <v>1397</v>
      </c>
      <c r="HF20" s="4009">
        <v>0.68421052631578949</v>
      </c>
      <c r="HG20" s="4009">
        <v>7</v>
      </c>
      <c r="HH20" s="4115">
        <v>1.3600572655690766</v>
      </c>
      <c r="HI20" s="4001">
        <v>29</v>
      </c>
      <c r="HJ20" s="3997">
        <v>1406</v>
      </c>
      <c r="HK20" s="4009">
        <v>1.9666666666666666</v>
      </c>
      <c r="HL20" s="4009">
        <v>37</v>
      </c>
      <c r="HM20" s="4115">
        <v>1.0668563300142246</v>
      </c>
      <c r="HN20" s="4001">
        <v>35</v>
      </c>
      <c r="HO20" s="4005">
        <v>30.222222222222221</v>
      </c>
      <c r="HP20" s="3996">
        <v>6.2222222222222223</v>
      </c>
      <c r="HQ20" s="3996">
        <v>66.222222222222229</v>
      </c>
      <c r="HR20" s="3996">
        <v>19.851851851851851</v>
      </c>
      <c r="HS20" s="4024">
        <v>14.518518518518519</v>
      </c>
      <c r="HT20" s="4024">
        <v>17.777777777777779</v>
      </c>
      <c r="HU20" s="4024">
        <v>66.666666666666657</v>
      </c>
      <c r="HV20" s="4024">
        <v>4</v>
      </c>
      <c r="HW20" s="4024">
        <v>68.592592592592595</v>
      </c>
      <c r="HX20" s="4025">
        <v>675</v>
      </c>
      <c r="HY20" s="4005">
        <v>24.058262179809141</v>
      </c>
      <c r="HZ20" s="4005">
        <v>3.214465092918132</v>
      </c>
      <c r="IA20" s="4005">
        <v>64.490205926670015</v>
      </c>
      <c r="IB20" s="4005">
        <v>25.012556504269213</v>
      </c>
      <c r="IC20" s="4005">
        <v>11.903566047212456</v>
      </c>
      <c r="ID20" s="4005">
        <v>43.797086891009549</v>
      </c>
      <c r="IE20" s="4005">
        <v>55.449522852837774</v>
      </c>
      <c r="IF20" s="4005">
        <v>3.8171772978402809</v>
      </c>
      <c r="IG20" s="4005">
        <v>62.782521346057266</v>
      </c>
      <c r="IH20" s="4025">
        <v>1991</v>
      </c>
      <c r="II20" s="4117" t="s">
        <v>31</v>
      </c>
      <c r="IJ20" s="4118" t="s">
        <v>31</v>
      </c>
      <c r="IK20" s="4118" t="s">
        <v>31</v>
      </c>
      <c r="IL20" s="4118" t="s">
        <v>31</v>
      </c>
      <c r="IM20" s="4118" t="s">
        <v>31</v>
      </c>
      <c r="IN20" s="4118" t="s">
        <v>31</v>
      </c>
      <c r="IO20" s="4118" t="s">
        <v>31</v>
      </c>
      <c r="IP20" s="4118" t="s">
        <v>81</v>
      </c>
      <c r="IQ20" s="4119" t="s">
        <v>81</v>
      </c>
      <c r="IR20" s="4120" t="s">
        <v>31</v>
      </c>
      <c r="IS20" s="4121" t="s">
        <v>31</v>
      </c>
      <c r="IT20" s="4121" t="s">
        <v>31</v>
      </c>
      <c r="IU20" s="4121" t="s">
        <v>31</v>
      </c>
      <c r="IV20" s="4121" t="s">
        <v>31</v>
      </c>
      <c r="IW20" s="4121" t="s">
        <v>31</v>
      </c>
      <c r="IX20" s="4121" t="s">
        <v>31</v>
      </c>
      <c r="IY20" s="4121" t="s">
        <v>81</v>
      </c>
      <c r="IZ20" s="4119" t="s">
        <v>81</v>
      </c>
      <c r="JA20" s="4120" t="s">
        <v>31</v>
      </c>
      <c r="JB20" s="4121" t="s">
        <v>31</v>
      </c>
      <c r="JC20" s="4121" t="s">
        <v>31</v>
      </c>
      <c r="JD20" s="4121" t="s">
        <v>31</v>
      </c>
      <c r="JE20" s="4121" t="s">
        <v>31</v>
      </c>
      <c r="JF20" s="4121" t="s">
        <v>31</v>
      </c>
      <c r="JG20" s="4121" t="s">
        <v>31</v>
      </c>
      <c r="JH20" s="4121" t="s">
        <v>81</v>
      </c>
      <c r="JI20" s="4122" t="s">
        <v>81</v>
      </c>
      <c r="JJ20" s="4120" t="s">
        <v>31</v>
      </c>
      <c r="JK20" s="4121" t="s">
        <v>31</v>
      </c>
      <c r="JL20" s="4121" t="s">
        <v>31</v>
      </c>
      <c r="JM20" s="4121" t="s">
        <v>31</v>
      </c>
      <c r="JN20" s="4121" t="s">
        <v>31</v>
      </c>
      <c r="JO20" s="4121" t="s">
        <v>31</v>
      </c>
      <c r="JP20" s="4121" t="s">
        <v>31</v>
      </c>
      <c r="JQ20" s="4121" t="s">
        <v>31</v>
      </c>
      <c r="JR20" s="4122" t="s">
        <v>31</v>
      </c>
      <c r="JS20" s="4120" t="s">
        <v>31</v>
      </c>
      <c r="JT20" s="4121" t="s">
        <v>31</v>
      </c>
      <c r="JU20" s="4121" t="s">
        <v>31</v>
      </c>
      <c r="JV20" s="4121" t="s">
        <v>31</v>
      </c>
      <c r="JW20" s="4121" t="s">
        <v>31</v>
      </c>
      <c r="JX20" s="4121" t="s">
        <v>31</v>
      </c>
      <c r="JY20" s="4121" t="s">
        <v>31</v>
      </c>
      <c r="JZ20" s="4121" t="s">
        <v>31</v>
      </c>
      <c r="KA20" s="4122" t="s">
        <v>31</v>
      </c>
      <c r="KB20" s="4120" t="s">
        <v>31</v>
      </c>
      <c r="KC20" s="4121" t="s">
        <v>31</v>
      </c>
      <c r="KD20" s="4121" t="s">
        <v>31</v>
      </c>
      <c r="KE20" s="4121" t="s">
        <v>31</v>
      </c>
      <c r="KF20" s="4121" t="s">
        <v>31</v>
      </c>
      <c r="KG20" s="4121" t="s">
        <v>31</v>
      </c>
      <c r="KH20" s="4121" t="s">
        <v>31</v>
      </c>
      <c r="KI20" s="4121" t="s">
        <v>31</v>
      </c>
      <c r="KJ20" s="4122" t="s">
        <v>31</v>
      </c>
      <c r="KK20" s="4026">
        <v>50.315457413249206</v>
      </c>
      <c r="KL20" s="4001">
        <v>27</v>
      </c>
      <c r="KM20" s="4026">
        <v>51.963746223564954</v>
      </c>
      <c r="KN20" s="4001">
        <v>59</v>
      </c>
      <c r="KO20" s="4027">
        <v>3.0089236815824232</v>
      </c>
      <c r="KP20" s="4007">
        <v>47</v>
      </c>
      <c r="KQ20" s="4027">
        <v>0</v>
      </c>
      <c r="KR20" s="4007">
        <v>27</v>
      </c>
      <c r="KS20" s="4027">
        <v>7.0004188009406914</v>
      </c>
      <c r="KT20" s="4007">
        <v>71</v>
      </c>
      <c r="KU20" s="4027">
        <v>2.1791452546672736</v>
      </c>
      <c r="KV20" s="4007">
        <v>48</v>
      </c>
      <c r="KW20" s="4027">
        <v>13.280487804878049</v>
      </c>
      <c r="KX20" s="4007">
        <v>18</v>
      </c>
      <c r="KY20" s="4007">
        <v>19.645701597721679</v>
      </c>
      <c r="KZ20" s="4007">
        <v>22</v>
      </c>
      <c r="LA20" s="4028">
        <v>45</v>
      </c>
      <c r="LB20" s="1192">
        <v>10</v>
      </c>
      <c r="LC20" s="1192">
        <v>10</v>
      </c>
      <c r="LD20" s="1192">
        <v>30</v>
      </c>
      <c r="LE20" s="1192">
        <v>15</v>
      </c>
      <c r="LF20" s="4029">
        <v>110</v>
      </c>
      <c r="LG20" s="4030">
        <v>28</v>
      </c>
      <c r="LH20" s="4028">
        <v>0</v>
      </c>
      <c r="LI20" s="1192">
        <v>0</v>
      </c>
      <c r="LJ20" s="4031">
        <v>0</v>
      </c>
      <c r="LK20" s="4001">
        <v>41</v>
      </c>
      <c r="LL20" s="4033" t="s">
        <v>1632</v>
      </c>
      <c r="LM20" s="4034" t="s">
        <v>1632</v>
      </c>
      <c r="LN20" s="4034" t="s">
        <v>1632</v>
      </c>
      <c r="LO20" s="4034" t="s">
        <v>1632</v>
      </c>
      <c r="LP20" s="1192">
        <v>40</v>
      </c>
      <c r="LQ20" s="4032">
        <v>1</v>
      </c>
      <c r="LR20" s="4033" t="s">
        <v>1625</v>
      </c>
      <c r="LS20" s="4034" t="s">
        <v>1625</v>
      </c>
      <c r="LT20" s="4034" t="s">
        <v>1625</v>
      </c>
      <c r="LU20" s="4034" t="s">
        <v>1625</v>
      </c>
      <c r="LV20" s="1192">
        <v>0</v>
      </c>
      <c r="LW20" s="4032">
        <v>41</v>
      </c>
      <c r="LX20" s="4033" t="s">
        <v>1632</v>
      </c>
      <c r="LY20" s="4034" t="s">
        <v>1632</v>
      </c>
      <c r="LZ20" s="4034" t="s">
        <v>1632</v>
      </c>
      <c r="MA20" s="4034" t="s">
        <v>1625</v>
      </c>
      <c r="MB20" s="1192">
        <v>45</v>
      </c>
      <c r="MC20" s="4032">
        <v>24</v>
      </c>
      <c r="MD20" s="4033" t="s">
        <v>1632</v>
      </c>
      <c r="ME20" s="4034" t="s">
        <v>1625</v>
      </c>
      <c r="MF20" s="4034" t="s">
        <v>1632</v>
      </c>
      <c r="MG20" s="4034" t="s">
        <v>1632</v>
      </c>
      <c r="MH20" s="1192">
        <v>30</v>
      </c>
      <c r="MI20" s="4032">
        <v>39</v>
      </c>
      <c r="MJ20" s="4033" t="s">
        <v>1632</v>
      </c>
      <c r="MK20" s="4034" t="s">
        <v>1632</v>
      </c>
      <c r="ML20" s="4034" t="s">
        <v>1632</v>
      </c>
      <c r="MM20" s="4034" t="s">
        <v>1632</v>
      </c>
      <c r="MN20" s="1192">
        <v>40</v>
      </c>
      <c r="MO20" s="4032">
        <v>1</v>
      </c>
      <c r="MP20" s="4033" t="s">
        <v>1632</v>
      </c>
      <c r="MQ20" s="4034" t="s">
        <v>1632</v>
      </c>
      <c r="MR20" s="4034" t="s">
        <v>1632</v>
      </c>
      <c r="MS20" s="4034" t="s">
        <v>1625</v>
      </c>
      <c r="MT20" s="1192">
        <v>30</v>
      </c>
      <c r="MU20" s="4032">
        <v>20</v>
      </c>
      <c r="MV20" s="4033" t="s">
        <v>1632</v>
      </c>
      <c r="MW20" s="4034" t="s">
        <v>1632</v>
      </c>
      <c r="MX20" s="4034" t="s">
        <v>1625</v>
      </c>
      <c r="MY20" s="1192">
        <v>30</v>
      </c>
      <c r="MZ20" s="4032">
        <v>3</v>
      </c>
      <c r="NA20" s="4033" t="s">
        <v>1625</v>
      </c>
      <c r="NB20" s="4034" t="s">
        <v>1625</v>
      </c>
      <c r="NC20" s="4034" t="s">
        <v>1625</v>
      </c>
      <c r="ND20" s="4034" t="s">
        <v>1625</v>
      </c>
      <c r="NE20" s="1192">
        <v>0</v>
      </c>
      <c r="NF20" s="4032">
        <v>67</v>
      </c>
      <c r="NG20" s="4034" t="s">
        <v>1625</v>
      </c>
      <c r="NH20" s="4034" t="s">
        <v>1625</v>
      </c>
      <c r="NI20" s="4034" t="s">
        <v>1625</v>
      </c>
      <c r="NJ20" s="4034" t="s">
        <v>1625</v>
      </c>
      <c r="NK20" s="1192">
        <v>0</v>
      </c>
      <c r="NL20" s="4032">
        <v>50</v>
      </c>
      <c r="NM20" s="4007">
        <v>308.08999999999997</v>
      </c>
      <c r="NN20" s="4007">
        <f t="shared" si="2"/>
        <v>17</v>
      </c>
      <c r="NO20" s="4010">
        <v>0</v>
      </c>
      <c r="NP20" s="4007">
        <v>57</v>
      </c>
      <c r="NQ20" s="4037">
        <v>0</v>
      </c>
      <c r="NR20" s="4007">
        <v>57</v>
      </c>
      <c r="NS20" s="4007">
        <v>0</v>
      </c>
      <c r="NT20" s="4007">
        <v>57</v>
      </c>
      <c r="NU20" s="4037">
        <v>0</v>
      </c>
      <c r="NV20" s="4007">
        <v>57</v>
      </c>
      <c r="NW20" s="4007">
        <v>0</v>
      </c>
      <c r="NX20" s="4007">
        <v>57</v>
      </c>
      <c r="NY20" s="4027">
        <v>0</v>
      </c>
      <c r="NZ20" s="4007">
        <v>57</v>
      </c>
      <c r="OA20" s="4035">
        <v>141</v>
      </c>
      <c r="OB20" s="4036">
        <v>0.93831104012777</v>
      </c>
      <c r="OC20" s="4035">
        <v>30</v>
      </c>
      <c r="OD20" s="4035">
        <v>11</v>
      </c>
      <c r="OE20" s="4036">
        <v>0.73201570506421776</v>
      </c>
      <c r="OF20" s="4035">
        <v>30</v>
      </c>
      <c r="OG20" s="4035">
        <v>985</v>
      </c>
      <c r="OH20" s="4036">
        <v>6.5548679044386766</v>
      </c>
      <c r="OI20" s="4035">
        <v>22</v>
      </c>
      <c r="OJ20" s="3994">
        <v>65</v>
      </c>
      <c r="OK20" s="4011">
        <v>4.325547348106741</v>
      </c>
      <c r="OL20" s="4035">
        <v>28</v>
      </c>
      <c r="OM20" s="4010">
        <v>270</v>
      </c>
      <c r="ON20" s="4027">
        <v>17.967658215212616</v>
      </c>
      <c r="OO20" s="4038">
        <v>57</v>
      </c>
      <c r="OP20" s="4010">
        <v>12</v>
      </c>
      <c r="OQ20" s="4037">
        <v>0.79856258734278296</v>
      </c>
      <c r="OR20" s="4038">
        <f t="shared" si="25"/>
        <v>23</v>
      </c>
      <c r="OS20" s="4039">
        <v>27.191698816017031</v>
      </c>
      <c r="OT20" s="4038">
        <v>70</v>
      </c>
      <c r="OU20" s="4007">
        <v>606</v>
      </c>
      <c r="OV20" s="4007">
        <v>812</v>
      </c>
      <c r="OW20" s="4007">
        <v>645</v>
      </c>
      <c r="OX20" s="4007">
        <v>327</v>
      </c>
      <c r="OY20" s="4007">
        <v>132</v>
      </c>
      <c r="OZ20" s="4007">
        <v>590</v>
      </c>
      <c r="PA20" s="4007">
        <v>1601</v>
      </c>
      <c r="PB20" s="4007">
        <v>93</v>
      </c>
      <c r="PC20" s="4007">
        <v>209</v>
      </c>
      <c r="PD20" s="4007">
        <v>1351</v>
      </c>
      <c r="PE20" s="4007">
        <v>521</v>
      </c>
      <c r="PF20" s="4007">
        <v>1545</v>
      </c>
      <c r="PG20" s="4007">
        <v>43</v>
      </c>
      <c r="PH20" s="4007">
        <v>43</v>
      </c>
      <c r="PI20" s="4007">
        <v>782</v>
      </c>
      <c r="PJ20" s="4007">
        <v>351</v>
      </c>
      <c r="PK20" s="4007">
        <v>181</v>
      </c>
      <c r="PL20" s="4007">
        <v>2584</v>
      </c>
      <c r="PM20" s="4010">
        <v>23.452012383900929</v>
      </c>
      <c r="PN20" s="4007">
        <v>31</v>
      </c>
      <c r="PO20" s="4007">
        <v>31.424148606811148</v>
      </c>
      <c r="PP20" s="4007">
        <v>31</v>
      </c>
      <c r="PQ20" s="4007">
        <v>24.961300309597522</v>
      </c>
      <c r="PR20" s="4007">
        <v>62</v>
      </c>
      <c r="PS20" s="4007">
        <v>12.654798761609905</v>
      </c>
      <c r="PT20" s="4007">
        <v>34</v>
      </c>
      <c r="PU20" s="4007">
        <v>5.1083591331269353</v>
      </c>
      <c r="PV20" s="4007">
        <v>59</v>
      </c>
      <c r="PW20" s="4007">
        <v>22.8328173374613</v>
      </c>
      <c r="PX20" s="4007">
        <v>13</v>
      </c>
      <c r="PY20" s="4007">
        <v>61.958204334365327</v>
      </c>
      <c r="PZ20" s="4007">
        <v>13</v>
      </c>
      <c r="QA20" s="4007">
        <v>3.5990712074303404</v>
      </c>
      <c r="QB20" s="4007">
        <v>26</v>
      </c>
      <c r="QC20" s="4007">
        <v>8.0882352941176467</v>
      </c>
      <c r="QD20" s="4007">
        <v>50</v>
      </c>
      <c r="QE20" s="4007">
        <v>52.283281733746136</v>
      </c>
      <c r="QF20" s="4007">
        <v>56</v>
      </c>
      <c r="QG20" s="4007">
        <v>20.162538699690401</v>
      </c>
      <c r="QH20" s="4007">
        <v>26</v>
      </c>
      <c r="QI20" s="4007">
        <v>59.791021671826627</v>
      </c>
      <c r="QJ20" s="4007">
        <v>72</v>
      </c>
      <c r="QK20" s="4007">
        <v>1.6640866873065017</v>
      </c>
      <c r="QL20" s="4007">
        <v>17</v>
      </c>
      <c r="QM20" s="4007">
        <v>1.6640866873065017</v>
      </c>
      <c r="QN20" s="4007">
        <v>57</v>
      </c>
      <c r="QO20" s="4007">
        <v>30.263157894736842</v>
      </c>
      <c r="QP20" s="4007">
        <v>54</v>
      </c>
      <c r="QQ20" s="4007">
        <v>13.583591331269348</v>
      </c>
      <c r="QR20" s="4007">
        <v>14</v>
      </c>
      <c r="QS20" s="4007">
        <v>7.0046439628482977</v>
      </c>
      <c r="QT20" s="4007">
        <v>9</v>
      </c>
      <c r="QU20" s="4010">
        <v>1058</v>
      </c>
      <c r="QV20" s="4007">
        <v>5</v>
      </c>
      <c r="QW20" s="4007">
        <v>78</v>
      </c>
      <c r="QX20" s="4007">
        <v>81</v>
      </c>
      <c r="QY20" s="4007">
        <v>126</v>
      </c>
      <c r="QZ20" s="4007">
        <v>206</v>
      </c>
      <c r="RA20" s="4007">
        <v>549</v>
      </c>
      <c r="RB20" s="4007">
        <v>101</v>
      </c>
      <c r="RC20" s="4007">
        <v>88</v>
      </c>
      <c r="RD20" s="4007">
        <v>1473</v>
      </c>
      <c r="RE20" s="4007">
        <v>298</v>
      </c>
      <c r="RF20" s="4007">
        <v>1067</v>
      </c>
      <c r="RG20" s="4007">
        <v>0</v>
      </c>
      <c r="RH20" s="4007">
        <v>271</v>
      </c>
      <c r="RI20" s="4007">
        <v>667</v>
      </c>
      <c r="RJ20" s="4007">
        <v>901</v>
      </c>
      <c r="RK20" s="4007">
        <v>84</v>
      </c>
      <c r="RL20" s="4007">
        <v>4735</v>
      </c>
      <c r="RM20" s="4010">
        <v>22.344244984160508</v>
      </c>
      <c r="RN20" s="4007">
        <v>42</v>
      </c>
      <c r="RO20" s="4007">
        <v>0.10559662090813093</v>
      </c>
      <c r="RP20" s="4007">
        <v>19</v>
      </c>
      <c r="RQ20" s="4007">
        <v>1.6473072861668425</v>
      </c>
      <c r="RR20" s="4007">
        <v>44</v>
      </c>
      <c r="RS20" s="4007">
        <v>1.7106652587117213</v>
      </c>
      <c r="RT20" s="4007">
        <v>55</v>
      </c>
      <c r="RU20" s="4007">
        <v>2.6610348468848999</v>
      </c>
      <c r="RV20" s="4007">
        <v>55</v>
      </c>
      <c r="RW20" s="4007">
        <v>4.3505807814149948</v>
      </c>
      <c r="RX20" s="4007">
        <v>50</v>
      </c>
      <c r="RY20" s="4007">
        <v>11.594508975712777</v>
      </c>
      <c r="RZ20" s="4007">
        <v>57</v>
      </c>
      <c r="SA20" s="4007">
        <v>2.1330517423442452</v>
      </c>
      <c r="SB20" s="4007">
        <v>52</v>
      </c>
      <c r="SC20" s="4007">
        <v>1.8585005279831046</v>
      </c>
      <c r="SD20" s="4007">
        <v>46</v>
      </c>
      <c r="SE20" s="4007">
        <v>31.108764519535377</v>
      </c>
      <c r="SF20" s="4007">
        <v>47</v>
      </c>
      <c r="SG20" s="4007">
        <v>6.2935586061246038</v>
      </c>
      <c r="SH20" s="4007">
        <v>33</v>
      </c>
      <c r="SI20" s="4007">
        <v>22.534318901795142</v>
      </c>
      <c r="SJ20" s="4007">
        <v>55</v>
      </c>
      <c r="SK20" s="4007">
        <v>0</v>
      </c>
      <c r="SL20" s="4007">
        <v>1</v>
      </c>
      <c r="SM20" s="4007">
        <v>5.7233368532206974</v>
      </c>
      <c r="SN20" s="4007">
        <v>67</v>
      </c>
      <c r="SO20" s="4007">
        <v>14.086589229144666</v>
      </c>
      <c r="SP20" s="4007">
        <v>69</v>
      </c>
      <c r="SQ20" s="4007">
        <v>19.028511087645196</v>
      </c>
      <c r="SR20" s="4007">
        <v>18</v>
      </c>
      <c r="SS20" s="4007">
        <v>1.7740232312566</v>
      </c>
      <c r="ST20" s="4038">
        <v>21</v>
      </c>
      <c r="SU20" s="4123" t="s">
        <v>8304</v>
      </c>
      <c r="SV20" s="4124" t="s">
        <v>3046</v>
      </c>
      <c r="SW20" s="4124">
        <v>348</v>
      </c>
      <c r="SX20" s="4125">
        <v>23.169107856191744</v>
      </c>
      <c r="SY20" s="4124">
        <v>42</v>
      </c>
      <c r="SZ20" s="4040">
        <v>119</v>
      </c>
      <c r="TA20" s="4036">
        <v>106</v>
      </c>
      <c r="TB20" s="4041">
        <v>7.0539695215279163</v>
      </c>
      <c r="TC20" s="4035">
        <v>10</v>
      </c>
      <c r="TD20" s="4040">
        <v>6</v>
      </c>
      <c r="TE20" s="4036">
        <v>2</v>
      </c>
      <c r="TF20" s="4041">
        <v>0.13309376455713051</v>
      </c>
      <c r="TG20" s="4035">
        <v>52</v>
      </c>
      <c r="TH20" s="4040">
        <v>0</v>
      </c>
      <c r="TI20" s="4036">
        <v>0</v>
      </c>
      <c r="TJ20" s="4041">
        <v>0</v>
      </c>
      <c r="TK20" s="4035">
        <v>6</v>
      </c>
      <c r="TL20" s="4040">
        <v>0</v>
      </c>
      <c r="TM20" s="4036">
        <v>0</v>
      </c>
      <c r="TN20" s="4041">
        <v>0</v>
      </c>
      <c r="TO20" s="4035">
        <v>11</v>
      </c>
      <c r="TP20" s="4040">
        <v>0</v>
      </c>
      <c r="TQ20" s="4036">
        <v>0</v>
      </c>
      <c r="TR20" s="4041">
        <v>0</v>
      </c>
      <c r="TS20" s="4035">
        <v>5</v>
      </c>
      <c r="TT20" s="4040">
        <v>0</v>
      </c>
      <c r="TU20" s="4036">
        <v>0</v>
      </c>
      <c r="TV20" s="4041">
        <v>0</v>
      </c>
      <c r="TW20" s="4035">
        <v>2</v>
      </c>
      <c r="TX20" s="4040">
        <v>225</v>
      </c>
      <c r="TY20" s="4036">
        <v>203</v>
      </c>
      <c r="TZ20" s="4041">
        <v>13.509017102548745</v>
      </c>
      <c r="UA20" s="4035">
        <v>19</v>
      </c>
      <c r="UB20" s="4040">
        <v>42</v>
      </c>
      <c r="UC20" s="4036">
        <v>41</v>
      </c>
      <c r="UD20" s="4041">
        <v>2.7284221734211753</v>
      </c>
      <c r="UE20" s="4035">
        <v>48</v>
      </c>
      <c r="UF20" s="4040">
        <v>0</v>
      </c>
      <c r="UG20" s="4036">
        <v>0</v>
      </c>
      <c r="UH20" s="4041">
        <v>0</v>
      </c>
      <c r="UI20" s="4035">
        <v>14</v>
      </c>
      <c r="UJ20" s="4040">
        <v>0</v>
      </c>
      <c r="UK20" s="4036">
        <v>0</v>
      </c>
      <c r="UL20" s="4041">
        <v>0</v>
      </c>
      <c r="UM20" s="4035">
        <v>22</v>
      </c>
      <c r="UN20" s="4040">
        <v>0</v>
      </c>
      <c r="UO20" s="4036">
        <v>0</v>
      </c>
      <c r="UP20" s="4041">
        <v>0</v>
      </c>
      <c r="UQ20" s="4035">
        <v>3</v>
      </c>
      <c r="UR20" s="4040">
        <v>0</v>
      </c>
      <c r="US20" s="4036">
        <v>0</v>
      </c>
      <c r="UT20" s="4041">
        <v>0</v>
      </c>
      <c r="UU20" s="4035">
        <v>12</v>
      </c>
      <c r="UV20" s="4040">
        <v>0</v>
      </c>
      <c r="UW20" s="4036">
        <v>0</v>
      </c>
      <c r="UX20" s="4041">
        <v>0</v>
      </c>
      <c r="UY20" s="4035">
        <v>26</v>
      </c>
      <c r="UZ20" s="4040">
        <v>0</v>
      </c>
      <c r="VA20" s="4036">
        <v>0</v>
      </c>
      <c r="VB20" s="4041">
        <v>0</v>
      </c>
      <c r="VC20" s="4035">
        <v>4</v>
      </c>
      <c r="VD20" s="4042">
        <v>0</v>
      </c>
      <c r="VE20" s="4035">
        <v>0</v>
      </c>
      <c r="VF20" s="4035">
        <v>0</v>
      </c>
      <c r="VG20" s="4035">
        <v>7</v>
      </c>
      <c r="VH20" s="4035">
        <v>0</v>
      </c>
      <c r="VI20" s="4035">
        <v>0</v>
      </c>
      <c r="VJ20" s="4035">
        <v>0</v>
      </c>
      <c r="VK20" s="4035">
        <v>4</v>
      </c>
      <c r="VL20" s="4035">
        <v>0</v>
      </c>
      <c r="VM20" s="4035">
        <v>0</v>
      </c>
      <c r="VN20" s="4035">
        <v>0</v>
      </c>
      <c r="VO20" s="4035">
        <v>9</v>
      </c>
      <c r="VP20" s="4035">
        <v>2</v>
      </c>
      <c r="VQ20" s="4035">
        <v>4</v>
      </c>
      <c r="VR20" s="4035">
        <v>0.26618752911426102</v>
      </c>
      <c r="VS20" s="4035">
        <v>17</v>
      </c>
      <c r="VT20" s="4035">
        <v>0</v>
      </c>
      <c r="VU20" s="4035">
        <v>0</v>
      </c>
      <c r="VV20" s="4035">
        <v>0</v>
      </c>
      <c r="VW20" s="4035">
        <v>7</v>
      </c>
      <c r="VX20" s="4035">
        <v>2</v>
      </c>
      <c r="VY20" s="4035">
        <v>1</v>
      </c>
      <c r="VZ20" s="4035">
        <v>6.6546882278565256E-2</v>
      </c>
      <c r="WA20" s="4035">
        <v>34</v>
      </c>
      <c r="WB20" s="4035">
        <v>0</v>
      </c>
      <c r="WC20" s="4035">
        <v>0</v>
      </c>
      <c r="WD20" s="4035">
        <v>0</v>
      </c>
      <c r="WE20" s="4035">
        <v>15</v>
      </c>
      <c r="WF20" s="4035">
        <v>0</v>
      </c>
      <c r="WG20" s="4035">
        <v>0</v>
      </c>
      <c r="WH20" s="4035">
        <v>0</v>
      </c>
      <c r="WI20" s="4035">
        <v>6</v>
      </c>
      <c r="WJ20" s="4035">
        <v>0</v>
      </c>
      <c r="WK20" s="4035">
        <v>0</v>
      </c>
      <c r="WL20" s="4035">
        <v>0</v>
      </c>
      <c r="WM20" s="4035">
        <v>19</v>
      </c>
      <c r="WN20" s="4035">
        <v>0</v>
      </c>
      <c r="WO20" s="4035">
        <v>0</v>
      </c>
      <c r="WP20" s="4035">
        <v>0</v>
      </c>
      <c r="WQ20" s="4035">
        <v>16</v>
      </c>
      <c r="WR20" s="4035">
        <v>2</v>
      </c>
      <c r="WS20" s="4035">
        <v>0</v>
      </c>
      <c r="WT20" s="4035">
        <v>0</v>
      </c>
      <c r="WU20" s="4035">
        <v>16</v>
      </c>
      <c r="WV20" s="4007"/>
      <c r="WW20" s="3999">
        <v>12.962962962962962</v>
      </c>
      <c r="WX20" s="3999">
        <v>15.384615384615385</v>
      </c>
      <c r="WY20" s="3999">
        <v>14.505119453924914</v>
      </c>
      <c r="WZ20" s="3999">
        <v>15.749525616698293</v>
      </c>
      <c r="XA20" s="3999">
        <v>10.961538461538462</v>
      </c>
      <c r="XB20" s="3999">
        <v>12.5</v>
      </c>
      <c r="XC20" s="3994">
        <v>15.517241379310345</v>
      </c>
      <c r="XD20" s="3994">
        <v>28</v>
      </c>
      <c r="XE20" s="3994">
        <v>13.9320029563932</v>
      </c>
      <c r="XF20" s="3999">
        <v>13.860333215171924</v>
      </c>
      <c r="XG20" s="3994">
        <v>29</v>
      </c>
      <c r="XH20" s="3999">
        <v>7.0370370370370372</v>
      </c>
      <c r="XI20" s="3999">
        <v>11.444652908067541</v>
      </c>
      <c r="XJ20" s="3999">
        <v>13.310580204778159</v>
      </c>
      <c r="XK20" s="3999">
        <v>16.318785578747626</v>
      </c>
      <c r="XL20" s="3999">
        <v>19.230769230769234</v>
      </c>
      <c r="XM20" s="3999">
        <v>16.118421052631579</v>
      </c>
      <c r="XN20" s="3994">
        <v>15.344827586206897</v>
      </c>
      <c r="XO20" s="3994">
        <v>26</v>
      </c>
      <c r="XP20" s="3994">
        <v>13.414634146341465</v>
      </c>
      <c r="XQ20" s="3999">
        <v>15.987238567883729</v>
      </c>
      <c r="XR20" s="3994">
        <v>15</v>
      </c>
      <c r="XS20" s="3999">
        <v>30.862068965517242</v>
      </c>
      <c r="XT20" s="3994">
        <v>24</v>
      </c>
      <c r="XU20" s="3994">
        <v>27.346637102734661</v>
      </c>
      <c r="XV20" s="4011">
        <v>29.847571783055653</v>
      </c>
      <c r="XW20" s="3994">
        <v>17</v>
      </c>
      <c r="XX20" s="3994">
        <v>66.94078947368422</v>
      </c>
      <c r="XY20" s="3994">
        <v>64.827586206896541</v>
      </c>
      <c r="XZ20" s="3994">
        <v>32</v>
      </c>
      <c r="YA20" s="4011">
        <v>67.331855136733182</v>
      </c>
      <c r="YB20" s="4011">
        <v>65.225097483162003</v>
      </c>
      <c r="YC20" s="3994">
        <v>19</v>
      </c>
      <c r="YD20" s="4011">
        <v>2.9605263157894735</v>
      </c>
      <c r="YE20" s="4011">
        <v>2.7586206896551726</v>
      </c>
      <c r="YF20" s="3994">
        <v>25</v>
      </c>
      <c r="YG20" s="3994">
        <v>2.4020694752402072</v>
      </c>
      <c r="YH20" s="3994">
        <v>2.6231832683445591</v>
      </c>
      <c r="YI20" s="3994">
        <v>33</v>
      </c>
      <c r="YJ20" s="3994">
        <v>1.4802631578947367</v>
      </c>
      <c r="YK20" s="3994">
        <v>1.5517241379310345</v>
      </c>
      <c r="YL20" s="3994">
        <v>31</v>
      </c>
      <c r="YM20" s="4011">
        <v>2.9194382852919438</v>
      </c>
      <c r="YN20" s="4011">
        <v>2.3041474654377883</v>
      </c>
      <c r="YO20" s="3994">
        <v>61</v>
      </c>
      <c r="YP20" s="4011">
        <v>190.7</v>
      </c>
      <c r="YQ20" s="4011">
        <v>202.2</v>
      </c>
      <c r="YR20" s="3994">
        <v>21</v>
      </c>
      <c r="YS20" s="3999">
        <v>104.4</v>
      </c>
      <c r="YT20" s="4011">
        <v>121.3</v>
      </c>
      <c r="YU20" s="3994">
        <v>8</v>
      </c>
      <c r="YV20" s="4043">
        <v>646</v>
      </c>
      <c r="YW20" s="4027">
        <v>47.058823529411761</v>
      </c>
      <c r="YX20" s="3994">
        <v>15</v>
      </c>
      <c r="YY20" s="3994">
        <v>3758</v>
      </c>
      <c r="YZ20" s="4027">
        <v>61.788185204896216</v>
      </c>
      <c r="ZA20" s="3994">
        <v>25</v>
      </c>
      <c r="ZB20" s="4007">
        <v>494</v>
      </c>
      <c r="ZC20" s="4027">
        <v>74.89878542510121</v>
      </c>
      <c r="ZD20" s="3994">
        <v>58</v>
      </c>
      <c r="ZE20" s="4043">
        <v>648</v>
      </c>
      <c r="ZF20" s="4007">
        <v>42.438271604938272</v>
      </c>
      <c r="ZG20" s="3994">
        <v>15</v>
      </c>
      <c r="ZH20" s="4044">
        <v>17</v>
      </c>
      <c r="ZI20" s="3999">
        <v>1.1300186120712576</v>
      </c>
      <c r="ZJ20" s="3994">
        <v>4</v>
      </c>
      <c r="ZK20" s="4045" t="s">
        <v>1627</v>
      </c>
      <c r="ZL20" s="3999">
        <v>83.683808067291153</v>
      </c>
      <c r="ZM20" s="3999">
        <v>91.335836909871247</v>
      </c>
      <c r="ZN20" s="3994">
        <v>10</v>
      </c>
      <c r="ZO20" s="4007">
        <v>11184</v>
      </c>
      <c r="ZP20" s="4005">
        <v>60.803167420814475</v>
      </c>
      <c r="ZQ20" s="3996">
        <v>73.927392739273927</v>
      </c>
      <c r="ZR20" s="4046">
        <v>20</v>
      </c>
      <c r="ZS20" s="4001">
        <v>3636</v>
      </c>
      <c r="ZT20" s="4005">
        <v>70.735294117647058</v>
      </c>
      <c r="ZU20" s="3996">
        <v>82.803867403314911</v>
      </c>
      <c r="ZV20" s="4046">
        <v>26</v>
      </c>
      <c r="ZW20" s="4126">
        <v>1448</v>
      </c>
      <c r="ZX20" s="4005">
        <v>58.629441624365484</v>
      </c>
      <c r="ZY20" s="3996">
        <v>70.852713178294564</v>
      </c>
      <c r="ZZ20" s="4046">
        <v>17</v>
      </c>
      <c r="AAA20" s="4126">
        <v>1290</v>
      </c>
      <c r="AAB20" s="4005">
        <v>49.798792756539235</v>
      </c>
      <c r="AAC20" s="3996">
        <v>64.031180400890861</v>
      </c>
      <c r="AAD20" s="4046">
        <v>23</v>
      </c>
      <c r="AAE20" s="4126">
        <v>898</v>
      </c>
      <c r="AAF20" s="4058">
        <v>94.440796673232654</v>
      </c>
      <c r="AAG20" s="4007">
        <v>99.551282051282058</v>
      </c>
      <c r="AAH20" s="4007">
        <v>35</v>
      </c>
      <c r="AAI20" s="4038">
        <v>4680</v>
      </c>
      <c r="AAJ20" s="4005">
        <v>276.89999999999998</v>
      </c>
      <c r="AAK20" s="4046">
        <v>39</v>
      </c>
      <c r="AAL20" s="3996">
        <v>767.9</v>
      </c>
      <c r="AAM20" s="4046">
        <v>50</v>
      </c>
      <c r="AAN20" s="3996">
        <v>5253.6</v>
      </c>
      <c r="AAO20" s="4046">
        <f t="shared" si="26"/>
        <v>7</v>
      </c>
      <c r="AAP20" s="3996">
        <v>0</v>
      </c>
      <c r="AAQ20" s="4047">
        <f t="shared" si="27"/>
        <v>12</v>
      </c>
      <c r="AAR20" s="3999">
        <v>6.4</v>
      </c>
      <c r="AAS20" s="3994">
        <v>13</v>
      </c>
      <c r="AAT20" s="3999">
        <v>270.13</v>
      </c>
      <c r="AAU20" s="3994">
        <v>33</v>
      </c>
      <c r="AAV20" s="3999">
        <v>7.0000000000000007E-2</v>
      </c>
      <c r="AAW20" s="3994">
        <v>17</v>
      </c>
      <c r="AAX20" s="3999">
        <v>347.8</v>
      </c>
      <c r="AAY20" s="3994">
        <v>22</v>
      </c>
      <c r="AAZ20" s="3994">
        <v>11999.5</v>
      </c>
      <c r="ABA20" s="4046">
        <f t="shared" si="28"/>
        <v>18</v>
      </c>
      <c r="ABB20" s="3999">
        <v>1874.5</v>
      </c>
      <c r="ABC20" s="4046">
        <f t="shared" si="28"/>
        <v>21</v>
      </c>
      <c r="ABD20" s="3999">
        <v>628.9</v>
      </c>
      <c r="ABE20" s="4046">
        <f t="shared" si="28"/>
        <v>35</v>
      </c>
      <c r="ABF20" s="3999">
        <v>16116.6</v>
      </c>
      <c r="ABG20" s="4046">
        <f t="shared" si="28"/>
        <v>6</v>
      </c>
      <c r="ABH20" s="3999">
        <v>0</v>
      </c>
      <c r="ABI20" s="4046">
        <f t="shared" si="29"/>
        <v>2</v>
      </c>
      <c r="ABJ20" s="3999">
        <v>0</v>
      </c>
      <c r="ABK20" s="4046">
        <f t="shared" si="29"/>
        <v>1</v>
      </c>
      <c r="ABL20" s="3999">
        <v>212.3</v>
      </c>
      <c r="ABM20" s="4046">
        <f t="shared" si="29"/>
        <v>26</v>
      </c>
      <c r="ABN20" s="3999">
        <f t="shared" si="30"/>
        <v>212.3</v>
      </c>
      <c r="ABO20" s="4048">
        <f t="shared" si="31"/>
        <v>27</v>
      </c>
      <c r="ABP20" s="4044">
        <v>5</v>
      </c>
      <c r="ABQ20" s="3999" t="s">
        <v>1632</v>
      </c>
      <c r="ABR20" s="3999">
        <v>5</v>
      </c>
      <c r="ABS20" s="3999" t="s">
        <v>1632</v>
      </c>
      <c r="ABT20" s="3999">
        <v>5</v>
      </c>
      <c r="ABU20" s="3999" t="s">
        <v>1632</v>
      </c>
      <c r="ABV20" s="3999">
        <v>5</v>
      </c>
      <c r="ABW20" s="3999" t="s">
        <v>1632</v>
      </c>
      <c r="ABX20" s="3999">
        <v>0</v>
      </c>
      <c r="ABY20" s="3999" t="s">
        <v>1625</v>
      </c>
      <c r="ABZ20" s="3999">
        <v>20</v>
      </c>
      <c r="ACA20" s="3994">
        <v>23</v>
      </c>
      <c r="ACB20" s="3999">
        <v>5</v>
      </c>
      <c r="ACC20" s="3999" t="s">
        <v>1632</v>
      </c>
      <c r="ACD20" s="3999">
        <v>5</v>
      </c>
      <c r="ACE20" s="3999" t="s">
        <v>1632</v>
      </c>
      <c r="ACF20" s="3999">
        <v>5</v>
      </c>
      <c r="ACG20" s="3999" t="s">
        <v>1632</v>
      </c>
      <c r="ACH20" s="3999">
        <v>5</v>
      </c>
      <c r="ACI20" s="3999" t="s">
        <v>1632</v>
      </c>
      <c r="ACJ20" s="3999">
        <v>20</v>
      </c>
      <c r="ACK20" s="3994">
        <v>1</v>
      </c>
      <c r="ACL20" s="3999">
        <v>5</v>
      </c>
      <c r="ACM20" s="3999" t="s">
        <v>1632</v>
      </c>
      <c r="ACN20" s="3999">
        <v>5</v>
      </c>
      <c r="ACO20" s="3999" t="s">
        <v>1632</v>
      </c>
      <c r="ACP20" s="3999">
        <v>5</v>
      </c>
      <c r="ACQ20" s="3999" t="s">
        <v>1632</v>
      </c>
      <c r="ACR20" s="3999">
        <v>15</v>
      </c>
      <c r="ACS20" s="3994">
        <v>1</v>
      </c>
      <c r="ACT20" s="3994">
        <v>10</v>
      </c>
      <c r="ACU20" s="3994" t="s">
        <v>1632</v>
      </c>
      <c r="ACV20" s="3994">
        <v>10</v>
      </c>
      <c r="ACW20" s="3994" t="s">
        <v>1632</v>
      </c>
      <c r="ACX20" s="3994">
        <v>10</v>
      </c>
      <c r="ACY20" s="3994" t="s">
        <v>1632</v>
      </c>
      <c r="ACZ20" s="3994">
        <v>10</v>
      </c>
      <c r="ADA20" s="3994" t="s">
        <v>1632</v>
      </c>
      <c r="ADB20" s="3994">
        <v>40</v>
      </c>
      <c r="ADC20" s="3994">
        <v>1</v>
      </c>
      <c r="ADD20" s="4049">
        <v>10</v>
      </c>
      <c r="ADE20" s="4049">
        <v>10</v>
      </c>
      <c r="ADF20" s="4049">
        <v>10</v>
      </c>
      <c r="ADG20" s="4049">
        <v>10</v>
      </c>
      <c r="ADH20" s="4049">
        <v>40</v>
      </c>
      <c r="ADI20" s="3994">
        <v>1</v>
      </c>
      <c r="ADJ20" s="3999">
        <v>5</v>
      </c>
      <c r="ADK20" s="3999" t="s">
        <v>1632</v>
      </c>
      <c r="ADL20" s="3999">
        <v>5</v>
      </c>
      <c r="ADM20" s="3999" t="s">
        <v>1632</v>
      </c>
      <c r="ADN20" s="3999">
        <v>5</v>
      </c>
      <c r="ADO20" s="3999" t="s">
        <v>1632</v>
      </c>
      <c r="ADP20" s="3999">
        <v>5</v>
      </c>
      <c r="ADQ20" s="3999" t="s">
        <v>1632</v>
      </c>
      <c r="ADR20" s="3999">
        <v>20</v>
      </c>
      <c r="ADS20" s="3994">
        <v>1</v>
      </c>
      <c r="ADT20" s="3999">
        <v>10</v>
      </c>
      <c r="ADU20" s="3999">
        <v>10</v>
      </c>
      <c r="ADV20" s="3999">
        <v>10</v>
      </c>
      <c r="ADW20" s="3999">
        <v>10</v>
      </c>
      <c r="ADX20" s="3999">
        <v>40</v>
      </c>
      <c r="ADY20" s="3994">
        <v>1</v>
      </c>
      <c r="ADZ20" s="4010">
        <v>0</v>
      </c>
      <c r="AEA20" s="3999">
        <v>0</v>
      </c>
      <c r="AEB20" s="3994">
        <v>23</v>
      </c>
      <c r="AEC20" s="4007">
        <v>13</v>
      </c>
      <c r="AED20" s="3999">
        <v>26.729171806892015</v>
      </c>
      <c r="AEE20" s="3994">
        <v>18</v>
      </c>
      <c r="AEF20" s="4007">
        <v>16</v>
      </c>
      <c r="AEG20" s="3999">
        <v>32.897442223867095</v>
      </c>
      <c r="AEH20" s="3994">
        <v>5</v>
      </c>
      <c r="AEI20" s="4035">
        <v>32</v>
      </c>
      <c r="AEJ20" s="3999">
        <v>65.794884447734191</v>
      </c>
      <c r="AEK20" s="3994">
        <f t="shared" si="32"/>
        <v>3</v>
      </c>
      <c r="AEL20" s="4007">
        <v>1</v>
      </c>
      <c r="AEM20" s="3999">
        <v>2.0328095460736284</v>
      </c>
      <c r="AEN20" s="3994">
        <v>41</v>
      </c>
      <c r="AEO20" s="3994">
        <v>13</v>
      </c>
      <c r="AEP20" s="3999">
        <v>26.7</v>
      </c>
      <c r="AEQ20" s="3994">
        <v>55</v>
      </c>
      <c r="AER20" s="3994">
        <v>11</v>
      </c>
      <c r="AES20" s="3999">
        <v>22.6</v>
      </c>
      <c r="AET20" s="3994">
        <v>50</v>
      </c>
      <c r="AEU20" s="3994">
        <v>5</v>
      </c>
      <c r="AEV20" s="4050">
        <v>10.3</v>
      </c>
      <c r="AEW20" s="3994">
        <v>15</v>
      </c>
      <c r="AEX20" s="4049">
        <v>0.11</v>
      </c>
      <c r="AEY20" s="4049">
        <v>54</v>
      </c>
      <c r="AEZ20" s="4049">
        <v>5.5E-2</v>
      </c>
      <c r="AFA20" s="4049">
        <v>38</v>
      </c>
      <c r="AFB20" s="4049">
        <v>7.0999999999999994E-2</v>
      </c>
      <c r="AFC20" s="4049">
        <v>13</v>
      </c>
      <c r="AFD20" s="4049">
        <v>5.0000000000000001E-3</v>
      </c>
      <c r="AFE20" s="4049">
        <v>42</v>
      </c>
      <c r="AFF20" s="4049">
        <v>1.2E-2</v>
      </c>
      <c r="AFG20" s="4049">
        <v>10</v>
      </c>
      <c r="AFH20" s="4049">
        <v>2.5000000000000001E-2</v>
      </c>
      <c r="AFI20" s="4049">
        <v>9</v>
      </c>
      <c r="AFJ20" s="4049">
        <v>0</v>
      </c>
      <c r="AFK20" s="4049">
        <v>7</v>
      </c>
      <c r="AFL20" s="4049">
        <v>0</v>
      </c>
      <c r="AFM20" s="4049">
        <v>7</v>
      </c>
      <c r="AFN20" s="4049">
        <v>184</v>
      </c>
      <c r="AFO20" s="4049">
        <v>372.07797460163391</v>
      </c>
      <c r="AFP20" s="4049">
        <v>4</v>
      </c>
      <c r="AFQ20" s="4049">
        <v>42</v>
      </c>
      <c r="AFR20" s="4049">
        <v>84.930842028633833</v>
      </c>
      <c r="AFS20" s="4049">
        <v>10</v>
      </c>
      <c r="AFT20" s="4049">
        <v>140</v>
      </c>
      <c r="AFU20" s="4049">
        <v>283.10280676211278</v>
      </c>
      <c r="AFV20" s="4049">
        <v>5</v>
      </c>
      <c r="AFW20" s="4049">
        <v>32</v>
      </c>
      <c r="AFX20" s="4049">
        <v>64.7092129741972</v>
      </c>
      <c r="AFY20" s="4049">
        <v>64</v>
      </c>
      <c r="AFZ20" s="4049">
        <v>784</v>
      </c>
      <c r="AGA20" s="4049">
        <v>1585.3757178678316</v>
      </c>
      <c r="AGB20" s="4049">
        <v>8</v>
      </c>
      <c r="AGC20" s="4049">
        <v>115</v>
      </c>
      <c r="AGD20" s="4049">
        <v>232.54873412602117</v>
      </c>
      <c r="AGE20" s="4049">
        <v>18</v>
      </c>
      <c r="AGF20" s="4049">
        <v>89</v>
      </c>
      <c r="AGG20" s="4049">
        <v>81.400000000000006</v>
      </c>
      <c r="AGH20" s="4049">
        <v>31</v>
      </c>
      <c r="AGI20" s="4049">
        <v>3</v>
      </c>
      <c r="AGJ20" s="4049">
        <v>2.74</v>
      </c>
      <c r="AGK20" s="4049">
        <v>2</v>
      </c>
      <c r="AGL20" s="4049">
        <v>0</v>
      </c>
      <c r="AGM20" s="4049">
        <v>0</v>
      </c>
      <c r="AGN20" s="4049">
        <v>2</v>
      </c>
      <c r="AGO20" s="4049">
        <v>70</v>
      </c>
      <c r="AGP20" s="4049">
        <v>64.03</v>
      </c>
      <c r="AGQ20" s="4049">
        <v>31</v>
      </c>
      <c r="AGR20" s="4049">
        <v>0</v>
      </c>
      <c r="AGS20" s="4049">
        <v>0</v>
      </c>
      <c r="AGT20" s="4049">
        <v>19</v>
      </c>
      <c r="AGU20" s="4049">
        <v>6</v>
      </c>
      <c r="AGV20" s="4049">
        <v>5.49</v>
      </c>
      <c r="AGW20" s="4049">
        <v>21</v>
      </c>
      <c r="AGX20" s="4049">
        <v>2</v>
      </c>
      <c r="AGY20" s="4049">
        <v>1.83</v>
      </c>
      <c r="AGZ20" s="4049">
        <v>19</v>
      </c>
      <c r="AHA20" s="4049">
        <v>1</v>
      </c>
      <c r="AHB20" s="4049">
        <v>0.91</v>
      </c>
      <c r="AHC20" s="4049">
        <v>6</v>
      </c>
      <c r="AHD20" s="4049">
        <v>7</v>
      </c>
      <c r="AHE20" s="4049">
        <v>6.4</v>
      </c>
      <c r="AHF20" s="4049">
        <v>23</v>
      </c>
      <c r="AHG20" s="3999">
        <v>286</v>
      </c>
      <c r="AHH20" s="3999">
        <v>271.99</v>
      </c>
      <c r="AHI20" s="3994">
        <v>33</v>
      </c>
      <c r="AHJ20" s="3999">
        <v>328</v>
      </c>
      <c r="AHK20" s="3999">
        <v>311.94</v>
      </c>
      <c r="AHL20" s="3999">
        <v>61</v>
      </c>
      <c r="AHM20" s="3999">
        <v>142</v>
      </c>
      <c r="AHN20" s="3999">
        <v>129.88</v>
      </c>
      <c r="AHO20" s="3994">
        <v>13</v>
      </c>
      <c r="AHP20" s="3999">
        <v>35</v>
      </c>
      <c r="AHQ20" s="3999">
        <v>32.01</v>
      </c>
      <c r="AHR20" s="3999">
        <v>15</v>
      </c>
      <c r="AHS20" s="3999">
        <v>174</v>
      </c>
      <c r="AHT20" s="3999">
        <v>159.15</v>
      </c>
      <c r="AHU20" s="3994">
        <v>17</v>
      </c>
      <c r="AHV20" s="3999">
        <v>163</v>
      </c>
      <c r="AHW20" s="3999">
        <v>155.02000000000001</v>
      </c>
      <c r="AHX20" s="3994">
        <v>51</v>
      </c>
      <c r="AHY20" s="3999">
        <v>277</v>
      </c>
      <c r="AHZ20" s="3999">
        <v>253.36</v>
      </c>
      <c r="AIA20" s="3994">
        <v>35</v>
      </c>
      <c r="AIB20" s="4007"/>
      <c r="AIC20" s="4010"/>
      <c r="AID20" s="4027"/>
      <c r="AIE20" s="4007"/>
      <c r="AIF20" s="4010"/>
      <c r="AIG20" s="4027"/>
      <c r="AIH20" s="4007"/>
      <c r="AII20" s="4007"/>
      <c r="AIJ20" s="3999"/>
      <c r="AIK20" s="4007"/>
      <c r="AIL20" s="4051">
        <v>626</v>
      </c>
      <c r="AIM20" s="4052">
        <v>55.750798722044721</v>
      </c>
      <c r="AIN20" s="4053">
        <f t="shared" si="33"/>
        <v>37</v>
      </c>
      <c r="AIO20" s="4007">
        <v>3632</v>
      </c>
      <c r="AIP20" s="4027">
        <v>20.429515418502202</v>
      </c>
      <c r="AIQ20" s="4007">
        <f t="shared" si="34"/>
        <v>60</v>
      </c>
      <c r="AIR20" s="4051">
        <v>612</v>
      </c>
      <c r="AIS20" s="4052">
        <v>36.928104575163403</v>
      </c>
      <c r="AIT20" s="4053">
        <f t="shared" si="35"/>
        <v>46</v>
      </c>
      <c r="AIU20" s="4007">
        <v>3632</v>
      </c>
      <c r="AIV20" s="4027">
        <v>20.429515418502202</v>
      </c>
      <c r="AIW20" s="4007">
        <f t="shared" si="36"/>
        <v>8</v>
      </c>
      <c r="AIX20" s="4051">
        <v>642</v>
      </c>
      <c r="AIY20" s="4052">
        <v>0.46728971962616817</v>
      </c>
      <c r="AIZ20" s="4053">
        <f t="shared" si="37"/>
        <v>52</v>
      </c>
      <c r="AJA20" s="4007">
        <v>3632</v>
      </c>
      <c r="AJB20" s="4027">
        <v>20.429515418502202</v>
      </c>
      <c r="AJC20" s="4007">
        <f t="shared" si="38"/>
        <v>21</v>
      </c>
      <c r="AJD20" s="4010">
        <v>602</v>
      </c>
      <c r="AJE20" s="4027">
        <v>8.8039867109634553</v>
      </c>
      <c r="AJF20" s="4007">
        <v>18</v>
      </c>
      <c r="AJG20" s="3994">
        <v>3831</v>
      </c>
      <c r="AJH20" s="4050">
        <v>9.2143043591751503</v>
      </c>
      <c r="AJI20" s="4038">
        <v>31</v>
      </c>
      <c r="AJJ20" s="4010">
        <v>602</v>
      </c>
      <c r="AJK20" s="3999">
        <v>24.086378737541526</v>
      </c>
      <c r="AJL20" s="4007">
        <v>39</v>
      </c>
      <c r="AJM20" s="3994">
        <v>3831</v>
      </c>
      <c r="AJN20" s="3999">
        <v>26.363873662229182</v>
      </c>
      <c r="AJO20" s="4007">
        <v>57</v>
      </c>
      <c r="AJP20" s="4010">
        <v>618</v>
      </c>
      <c r="AJQ20" s="3999">
        <v>12.7831715210356</v>
      </c>
      <c r="AJR20" s="4007">
        <v>56</v>
      </c>
      <c r="AJS20" s="3994">
        <v>3632</v>
      </c>
      <c r="AJT20" s="3999">
        <v>20.429515418502202</v>
      </c>
      <c r="AJU20" s="4007">
        <f t="shared" si="39"/>
        <v>63</v>
      </c>
      <c r="AJV20" s="4054">
        <v>0</v>
      </c>
      <c r="AJW20" s="4050">
        <v>50</v>
      </c>
      <c r="AJX20" s="4050">
        <v>50</v>
      </c>
      <c r="AJY20" s="4050">
        <v>50</v>
      </c>
      <c r="AJZ20" s="4050">
        <v>0</v>
      </c>
      <c r="AKA20" s="4050">
        <v>0</v>
      </c>
      <c r="AKB20" s="4050">
        <v>50</v>
      </c>
      <c r="AKC20" s="4050">
        <v>0</v>
      </c>
      <c r="AKD20" s="4050">
        <v>50</v>
      </c>
      <c r="AKE20" s="4050">
        <v>50</v>
      </c>
      <c r="AKF20" s="4050">
        <v>0</v>
      </c>
      <c r="AKG20" s="4055">
        <v>2</v>
      </c>
      <c r="AKH20" s="4011">
        <v>39.014084507042249</v>
      </c>
      <c r="AKI20" s="4011">
        <v>7.464788732394366</v>
      </c>
      <c r="AKJ20" s="4011">
        <v>21.549295774647888</v>
      </c>
      <c r="AKK20" s="4011">
        <v>15.352112676056336</v>
      </c>
      <c r="AKL20" s="4011">
        <v>8.7323943661971821</v>
      </c>
      <c r="AKM20" s="4011">
        <v>10.28169014084507</v>
      </c>
      <c r="AKN20" s="4011">
        <v>15.492957746478872</v>
      </c>
      <c r="AKO20" s="4011">
        <v>8.7323943661971821</v>
      </c>
      <c r="AKP20" s="4011">
        <v>33.521126760563376</v>
      </c>
      <c r="AKQ20" s="4011">
        <v>5.6338028169014089</v>
      </c>
      <c r="AKR20" s="4011">
        <v>7.042253521126761</v>
      </c>
      <c r="AKS20" s="3994">
        <v>710</v>
      </c>
      <c r="AKT20" s="4010" t="s">
        <v>1634</v>
      </c>
      <c r="AKU20" s="4007" t="s">
        <v>1634</v>
      </c>
      <c r="AKV20" s="4007" t="s">
        <v>1633</v>
      </c>
      <c r="AKW20" s="4007" t="s">
        <v>1634</v>
      </c>
      <c r="AKX20" s="4007" t="s">
        <v>1633</v>
      </c>
      <c r="AKY20" s="4007" t="s">
        <v>1680</v>
      </c>
      <c r="AKZ20" s="4007" t="s">
        <v>1633</v>
      </c>
      <c r="ALA20" s="4007">
        <v>1</v>
      </c>
      <c r="ALB20" s="4007">
        <v>1</v>
      </c>
      <c r="ALC20" s="4007">
        <v>-1</v>
      </c>
      <c r="ALD20" s="4007">
        <v>1</v>
      </c>
      <c r="ALE20" s="4007">
        <v>-1</v>
      </c>
      <c r="ALF20" s="4007">
        <v>-2</v>
      </c>
      <c r="ALG20" s="4007">
        <v>-1</v>
      </c>
      <c r="ALH20" s="4007">
        <f t="shared" si="40"/>
        <v>-2</v>
      </c>
      <c r="ALI20" s="4007">
        <f t="shared" si="41"/>
        <v>60</v>
      </c>
      <c r="ALJ20" s="4044" t="s">
        <v>31</v>
      </c>
      <c r="ALK20" s="3999" t="s">
        <v>31</v>
      </c>
      <c r="ALL20" s="3999" t="s">
        <v>1635</v>
      </c>
      <c r="ALM20" s="3999" t="s">
        <v>31</v>
      </c>
      <c r="ALN20" s="3999" t="s">
        <v>1635</v>
      </c>
      <c r="ALO20" s="3999" t="s">
        <v>1657</v>
      </c>
      <c r="ALP20" s="3999" t="s">
        <v>1701</v>
      </c>
      <c r="ALQ20" s="4010">
        <v>8</v>
      </c>
      <c r="ALR20" s="4007">
        <v>3</v>
      </c>
      <c r="ALS20" s="4007">
        <v>2</v>
      </c>
      <c r="ALT20" s="4007">
        <v>48</v>
      </c>
      <c r="ALU20" s="4007">
        <v>10</v>
      </c>
      <c r="ALV20" s="4007">
        <v>10</v>
      </c>
      <c r="ALW20" s="4038">
        <v>4</v>
      </c>
      <c r="ALX20" s="4039">
        <v>0.53262316910785612</v>
      </c>
      <c r="ALY20" s="4007">
        <v>50</v>
      </c>
      <c r="ALZ20" s="4037">
        <v>0.19973368841544609</v>
      </c>
      <c r="AMA20" s="4007">
        <v>50</v>
      </c>
      <c r="AMB20" s="4037">
        <v>0.13315579227696403</v>
      </c>
      <c r="AMC20" s="4007">
        <v>50</v>
      </c>
      <c r="AMD20" s="4037">
        <v>3.1957390146471374</v>
      </c>
      <c r="AME20" s="4007">
        <v>12</v>
      </c>
      <c r="AMF20" s="4007">
        <v>0.66577896138482029</v>
      </c>
      <c r="AMG20" s="4007">
        <v>24</v>
      </c>
      <c r="AMH20" s="4037">
        <v>0.66577896138482029</v>
      </c>
      <c r="AMI20" s="4007">
        <v>29</v>
      </c>
      <c r="AMJ20" s="4037">
        <v>0.26631158455392806</v>
      </c>
      <c r="AMK20" s="4007">
        <v>50</v>
      </c>
      <c r="AML20" s="4043">
        <v>10</v>
      </c>
      <c r="AMM20" s="3994">
        <v>12</v>
      </c>
      <c r="AMN20" s="3994">
        <v>0</v>
      </c>
      <c r="AMO20" s="4044">
        <v>0.66577896138482029</v>
      </c>
      <c r="AMP20" s="4007">
        <v>28</v>
      </c>
      <c r="AMQ20" s="3999">
        <v>0.79893475366178435</v>
      </c>
      <c r="AMR20" s="4007">
        <v>8</v>
      </c>
      <c r="AMS20" s="3999">
        <v>0</v>
      </c>
      <c r="AMT20" s="4038">
        <v>27</v>
      </c>
      <c r="AMU20" s="4043">
        <v>0</v>
      </c>
      <c r="AMV20" s="4037">
        <v>0</v>
      </c>
      <c r="AMW20" s="4007">
        <v>32</v>
      </c>
      <c r="AMX20" s="4044" t="s">
        <v>1687</v>
      </c>
      <c r="AMY20" s="3999" t="s">
        <v>106</v>
      </c>
      <c r="AMZ20" s="4007">
        <v>1</v>
      </c>
      <c r="ANA20" s="4007">
        <v>4</v>
      </c>
      <c r="ANB20" s="4007">
        <v>5</v>
      </c>
      <c r="ANC20" s="4007">
        <v>28</v>
      </c>
      <c r="AND20" s="4056" t="s">
        <v>1632</v>
      </c>
      <c r="ANE20" s="4057" t="s">
        <v>1632</v>
      </c>
      <c r="ANF20" s="4057" t="s">
        <v>1625</v>
      </c>
      <c r="ANG20" s="4057" t="s">
        <v>1625</v>
      </c>
      <c r="ANH20" s="4027">
        <v>5</v>
      </c>
      <c r="ANI20" s="4027">
        <v>5</v>
      </c>
      <c r="ANJ20" s="4027">
        <v>0</v>
      </c>
      <c r="ANK20" s="4027">
        <v>0</v>
      </c>
      <c r="ANL20" s="4035">
        <f t="shared" si="42"/>
        <v>10</v>
      </c>
      <c r="ANM20" s="4035">
        <f t="shared" si="43"/>
        <v>52</v>
      </c>
      <c r="ANN20" s="4058" t="s">
        <v>1632</v>
      </c>
      <c r="ANO20" s="4027" t="s">
        <v>1632</v>
      </c>
      <c r="ANP20" s="4027" t="s">
        <v>1632</v>
      </c>
      <c r="ANQ20" s="4027" t="s">
        <v>1632</v>
      </c>
      <c r="ANR20" s="4027">
        <v>5</v>
      </c>
      <c r="ANS20" s="4027">
        <v>5</v>
      </c>
      <c r="ANT20" s="4027">
        <v>5</v>
      </c>
      <c r="ANU20" s="4027">
        <v>5</v>
      </c>
      <c r="ANV20" s="4007">
        <f t="shared" si="44"/>
        <v>20</v>
      </c>
      <c r="ANW20" s="4007">
        <f t="shared" si="45"/>
        <v>1</v>
      </c>
      <c r="ANX20" s="4043">
        <v>116</v>
      </c>
      <c r="ANY20" s="4007">
        <v>4109</v>
      </c>
      <c r="ANZ20" s="4059">
        <v>8.6870000000000012</v>
      </c>
      <c r="AOA20" s="4007">
        <v>54</v>
      </c>
      <c r="AOB20" s="4059">
        <v>3.6</v>
      </c>
      <c r="AOC20" s="4055">
        <f t="shared" si="46"/>
        <v>25</v>
      </c>
      <c r="AOD20" s="4059">
        <v>27.14</v>
      </c>
      <c r="AOE20" s="4055">
        <f t="shared" si="47"/>
        <v>59</v>
      </c>
      <c r="AOF20" s="3994">
        <v>2</v>
      </c>
      <c r="AOG20" s="4011">
        <v>0.13315579227696403</v>
      </c>
      <c r="AOH20" s="4055">
        <v>43</v>
      </c>
      <c r="AOI20" s="3994">
        <v>13</v>
      </c>
      <c r="AOJ20" s="4011">
        <v>0.86551264980026632</v>
      </c>
      <c r="AOK20" s="4055">
        <v>16</v>
      </c>
      <c r="AOL20" s="3994">
        <v>4</v>
      </c>
      <c r="AOM20" s="4011">
        <v>0.26631158455392806</v>
      </c>
      <c r="AON20" s="4055">
        <v>49</v>
      </c>
      <c r="AOO20" s="3994">
        <v>0</v>
      </c>
      <c r="AOP20" s="4011">
        <v>0</v>
      </c>
      <c r="AOQ20" s="4055">
        <v>61</v>
      </c>
      <c r="AOR20" s="4058" t="s">
        <v>1632</v>
      </c>
      <c r="AOS20" s="4027" t="s">
        <v>1625</v>
      </c>
      <c r="AOT20" s="4027" t="s">
        <v>1625</v>
      </c>
      <c r="AOU20" s="4027" t="s">
        <v>1625</v>
      </c>
      <c r="AOV20" s="4027">
        <v>5</v>
      </c>
      <c r="AOW20" s="4027">
        <v>0</v>
      </c>
      <c r="AOX20" s="4027">
        <v>0</v>
      </c>
      <c r="AOY20" s="4027">
        <v>0</v>
      </c>
      <c r="AOZ20" s="4007">
        <f t="shared" si="48"/>
        <v>5</v>
      </c>
      <c r="APA20" s="4007">
        <f t="shared" si="49"/>
        <v>10</v>
      </c>
      <c r="APB20" s="4060" t="s">
        <v>1632</v>
      </c>
      <c r="APC20" s="4061" t="s">
        <v>1632</v>
      </c>
      <c r="APD20" s="4061" t="s">
        <v>1632</v>
      </c>
      <c r="APE20" s="4061" t="s">
        <v>1632</v>
      </c>
      <c r="APF20" s="4036">
        <v>5</v>
      </c>
      <c r="APG20" s="4036">
        <v>5</v>
      </c>
      <c r="APH20" s="4036">
        <v>5</v>
      </c>
      <c r="API20" s="4036">
        <v>5</v>
      </c>
      <c r="APJ20" s="4007">
        <f t="shared" si="50"/>
        <v>20</v>
      </c>
      <c r="APK20" s="4007">
        <f t="shared" si="51"/>
        <v>1</v>
      </c>
      <c r="APL20" s="4007">
        <v>0</v>
      </c>
      <c r="APM20" s="4027">
        <v>0</v>
      </c>
      <c r="APN20" s="4007">
        <v>17</v>
      </c>
      <c r="APO20" s="4007">
        <v>0</v>
      </c>
      <c r="APP20" s="4027">
        <v>0</v>
      </c>
      <c r="APQ20" s="4007">
        <v>18</v>
      </c>
      <c r="APR20" s="4051">
        <v>1</v>
      </c>
      <c r="APS20" s="4053">
        <v>8</v>
      </c>
      <c r="APT20" s="4053">
        <v>64</v>
      </c>
      <c r="APU20" s="4049">
        <v>8</v>
      </c>
      <c r="APV20" s="4049">
        <v>64</v>
      </c>
      <c r="APW20" s="4049">
        <v>0.4259000465828176</v>
      </c>
      <c r="APX20" s="4049">
        <v>37</v>
      </c>
      <c r="APY20" s="4049">
        <v>0</v>
      </c>
      <c r="APZ20" s="4049">
        <v>0</v>
      </c>
      <c r="AQA20" s="4049">
        <v>0</v>
      </c>
      <c r="AQB20" s="4049">
        <v>0</v>
      </c>
      <c r="AQC20" s="4049">
        <v>0</v>
      </c>
      <c r="AQD20" s="4050">
        <v>0</v>
      </c>
      <c r="AQE20" s="4049">
        <v>55</v>
      </c>
      <c r="AQF20" s="4049">
        <v>1</v>
      </c>
      <c r="AQG20" s="4049">
        <v>8</v>
      </c>
      <c r="AQH20" s="4049">
        <v>64</v>
      </c>
      <c r="AQI20" s="4049">
        <v>8</v>
      </c>
      <c r="AQJ20" s="4049">
        <v>64</v>
      </c>
      <c r="AQK20" s="4049">
        <v>0.4259000465828176</v>
      </c>
      <c r="AQL20" s="1192">
        <v>76</v>
      </c>
      <c r="AQM20" s="4007"/>
      <c r="AQN20" s="4007"/>
      <c r="AQO20" s="4007"/>
      <c r="AQP20" s="4007"/>
      <c r="AQQ20" s="4007">
        <v>8456</v>
      </c>
      <c r="AQR20" s="4007">
        <v>7347</v>
      </c>
      <c r="AQS20" s="4049">
        <v>526</v>
      </c>
      <c r="AQT20" s="4050">
        <v>7.1593847829045876</v>
      </c>
      <c r="AQU20" s="4049">
        <f t="shared" si="52"/>
        <v>25</v>
      </c>
      <c r="AQV20" s="4049">
        <v>144</v>
      </c>
      <c r="AQW20" s="4049">
        <v>27.376425855513308</v>
      </c>
      <c r="AQX20" s="4050">
        <v>3.5902777777777777</v>
      </c>
      <c r="AQY20" s="4049">
        <f t="shared" si="53"/>
        <v>30</v>
      </c>
      <c r="AQZ20" s="4049">
        <v>95</v>
      </c>
      <c r="ARA20" s="4049">
        <v>621</v>
      </c>
      <c r="ARB20" s="4049">
        <v>15.297906602254429</v>
      </c>
      <c r="ARC20" s="4049">
        <f t="shared" si="54"/>
        <v>39</v>
      </c>
      <c r="ARD20" s="4062">
        <v>2.2541173268000545</v>
      </c>
      <c r="ARE20" s="4063">
        <f t="shared" si="55"/>
        <v>65</v>
      </c>
      <c r="ARF20" s="4053">
        <v>82</v>
      </c>
      <c r="ARG20" s="4050">
        <v>12.195121951219512</v>
      </c>
      <c r="ARH20" s="4049">
        <f t="shared" si="56"/>
        <v>28</v>
      </c>
      <c r="ARI20" s="4007">
        <v>780</v>
      </c>
      <c r="ARJ20" s="4011">
        <v>18.846153846153847</v>
      </c>
      <c r="ARK20" s="3994">
        <f t="shared" si="57"/>
        <v>34</v>
      </c>
      <c r="ARL20" s="4049">
        <v>170</v>
      </c>
      <c r="ARM20" s="4007">
        <v>36</v>
      </c>
      <c r="ARN20" s="4011">
        <v>21.176470588235293</v>
      </c>
      <c r="ARO20" s="3994">
        <f t="shared" si="58"/>
        <v>46</v>
      </c>
      <c r="ARP20" s="4002">
        <v>223</v>
      </c>
      <c r="ARQ20" s="4064">
        <v>4</v>
      </c>
      <c r="ARR20" s="4012">
        <v>1.7937219730941705</v>
      </c>
      <c r="ARS20" s="4047">
        <f t="shared" si="59"/>
        <v>29</v>
      </c>
      <c r="ART20" s="4007">
        <v>55</v>
      </c>
      <c r="ARU20" s="3994">
        <f t="shared" si="59"/>
        <v>34</v>
      </c>
      <c r="ARV20" s="4007">
        <v>8310</v>
      </c>
      <c r="ARW20" s="4007">
        <v>3910</v>
      </c>
      <c r="ARX20" s="4011">
        <v>47.051744885679902</v>
      </c>
      <c r="ARY20" s="3994">
        <f t="shared" si="60"/>
        <v>20</v>
      </c>
      <c r="ARZ20" s="4007">
        <v>7640</v>
      </c>
      <c r="ASA20" s="4007">
        <v>170</v>
      </c>
      <c r="ASB20" s="3999">
        <v>2.2251308900523559</v>
      </c>
      <c r="ASC20" s="3994">
        <f t="shared" si="61"/>
        <v>15</v>
      </c>
      <c r="ASD20" s="3999">
        <v>29.288702928870293</v>
      </c>
      <c r="ASE20" s="3999">
        <v>20.502092050209207</v>
      </c>
      <c r="ASF20" s="3999">
        <v>17.154811715481173</v>
      </c>
      <c r="ASG20" s="3999">
        <v>4.6025104602510458</v>
      </c>
      <c r="ASH20" s="3999">
        <v>12.133891213389122</v>
      </c>
      <c r="ASI20" s="3999">
        <v>5.8577405857740583</v>
      </c>
      <c r="ASJ20" s="3999">
        <v>7.5313807531380759</v>
      </c>
      <c r="ASK20" s="3999">
        <v>1.6736401673640167</v>
      </c>
      <c r="ASL20" s="3999">
        <v>1.2552301255230125</v>
      </c>
      <c r="ASM20" s="4007">
        <v>70</v>
      </c>
      <c r="ASN20" s="4007">
        <v>49</v>
      </c>
      <c r="ASO20" s="4007">
        <v>41</v>
      </c>
      <c r="ASP20" s="4007">
        <v>11</v>
      </c>
      <c r="ASQ20" s="4007">
        <v>29</v>
      </c>
      <c r="ASR20" s="4007">
        <v>14</v>
      </c>
      <c r="ASS20" s="4007">
        <v>18</v>
      </c>
      <c r="AST20" s="4007">
        <v>4</v>
      </c>
      <c r="ASU20" s="4007">
        <v>3</v>
      </c>
      <c r="ASV20" s="4007">
        <v>239</v>
      </c>
      <c r="ASW20" s="3999">
        <v>28.342245989304814</v>
      </c>
      <c r="ASX20" s="3999">
        <v>14.438502673796791</v>
      </c>
      <c r="ASY20" s="3999">
        <v>13.368983957219251</v>
      </c>
      <c r="ASZ20" s="3999">
        <v>8.5561497326203195</v>
      </c>
      <c r="ATA20" s="3999">
        <v>8.0213903743315509</v>
      </c>
      <c r="ATB20" s="3999">
        <v>3.7433155080213902</v>
      </c>
      <c r="ATC20" s="3999">
        <v>15.508021390374333</v>
      </c>
      <c r="ATD20" s="3999">
        <v>6.4171122994652414</v>
      </c>
      <c r="ATE20" s="3999">
        <v>1.6042780748663104</v>
      </c>
      <c r="ATF20" s="4007">
        <v>53</v>
      </c>
      <c r="ATG20" s="4007">
        <v>27</v>
      </c>
      <c r="ATH20" s="4007">
        <v>25</v>
      </c>
      <c r="ATI20" s="4007">
        <v>16</v>
      </c>
      <c r="ATJ20" s="4007">
        <v>15</v>
      </c>
      <c r="ATK20" s="4007">
        <v>7</v>
      </c>
      <c r="ATL20" s="4007">
        <v>29</v>
      </c>
      <c r="ATM20" s="4007">
        <v>12</v>
      </c>
      <c r="ATN20" s="4007">
        <v>3</v>
      </c>
      <c r="ATO20" s="4007">
        <v>187</v>
      </c>
      <c r="ATP20" s="3999">
        <v>22.222222222222221</v>
      </c>
      <c r="ATQ20" s="3999">
        <v>11.111111111111111</v>
      </c>
      <c r="ATR20" s="3999">
        <v>0</v>
      </c>
      <c r="ATS20" s="3999">
        <v>11.111111111111111</v>
      </c>
      <c r="ATT20" s="3999">
        <v>0</v>
      </c>
      <c r="ATU20" s="3999">
        <v>55.555555555555557</v>
      </c>
      <c r="ATV20" s="3999">
        <v>0</v>
      </c>
      <c r="ATW20" s="3999">
        <v>0</v>
      </c>
      <c r="ATX20" s="3999">
        <v>0</v>
      </c>
      <c r="ATY20" s="4007">
        <v>2</v>
      </c>
      <c r="ATZ20" s="4007">
        <v>1</v>
      </c>
      <c r="AUA20" s="4007">
        <v>0</v>
      </c>
      <c r="AUB20" s="4007">
        <v>1</v>
      </c>
      <c r="AUC20" s="4007">
        <v>0</v>
      </c>
      <c r="AUD20" s="4007">
        <v>5</v>
      </c>
      <c r="AUE20" s="4007">
        <v>0</v>
      </c>
      <c r="AUF20" s="4007">
        <v>0</v>
      </c>
      <c r="AUG20" s="4007">
        <v>0</v>
      </c>
      <c r="AUH20" s="4007">
        <v>9</v>
      </c>
      <c r="AUI20" s="3999" t="s">
        <v>1648</v>
      </c>
      <c r="AUJ20" s="3999" t="s">
        <v>1623</v>
      </c>
      <c r="AUK20" s="4005">
        <v>0</v>
      </c>
      <c r="AUL20" s="4046">
        <v>31</v>
      </c>
      <c r="AUM20" s="3996" t="s">
        <v>1625</v>
      </c>
      <c r="AUN20" s="3996" t="s">
        <v>1625</v>
      </c>
      <c r="AUO20" s="3996" t="s">
        <v>1625</v>
      </c>
      <c r="AUP20" s="4006" t="s">
        <v>1625</v>
      </c>
      <c r="AUQ20" s="3999" t="s">
        <v>1626</v>
      </c>
      <c r="AUR20" s="3999" t="s">
        <v>1627</v>
      </c>
      <c r="AUS20" s="3999" t="s">
        <v>1627</v>
      </c>
      <c r="AUT20" s="3999" t="s">
        <v>1627</v>
      </c>
      <c r="AUU20" s="3999" t="s">
        <v>1625</v>
      </c>
      <c r="AUV20" s="3999" t="s">
        <v>1628</v>
      </c>
      <c r="AUW20" s="4065" t="s">
        <v>1673</v>
      </c>
      <c r="AUX20" s="3999" t="s">
        <v>1673</v>
      </c>
      <c r="AUY20" s="3999" t="s">
        <v>1665</v>
      </c>
      <c r="AUZ20" s="3994">
        <v>99</v>
      </c>
      <c r="AVA20" s="3994">
        <v>1</v>
      </c>
      <c r="AVB20" s="4011">
        <v>1</v>
      </c>
      <c r="AVC20" s="3994">
        <v>2</v>
      </c>
      <c r="AVD20" s="3999">
        <v>0.13315579227696403</v>
      </c>
      <c r="AVE20" s="3994">
        <f t="shared" si="62"/>
        <v>14</v>
      </c>
      <c r="AVF20" s="3999">
        <v>20</v>
      </c>
      <c r="AVG20" s="4046">
        <v>1</v>
      </c>
      <c r="AVH20" s="3999" t="s">
        <v>1632</v>
      </c>
      <c r="AVI20" s="3999" t="s">
        <v>1632</v>
      </c>
      <c r="AVJ20" s="3999" t="s">
        <v>1632</v>
      </c>
      <c r="AVK20" s="3999" t="s">
        <v>1632</v>
      </c>
      <c r="AVL20" s="4044">
        <v>4.0999999999999996</v>
      </c>
      <c r="AVM20" s="3994">
        <f t="shared" si="63"/>
        <v>59</v>
      </c>
      <c r="AVN20" s="4007">
        <v>2</v>
      </c>
      <c r="AVO20" s="3999">
        <v>8.1999999999999993</v>
      </c>
      <c r="AVP20" s="3994">
        <f t="shared" si="64"/>
        <v>17</v>
      </c>
      <c r="AVQ20" s="4007">
        <v>4</v>
      </c>
      <c r="AVR20" s="3999">
        <v>0</v>
      </c>
      <c r="AVS20" s="3994">
        <f t="shared" si="65"/>
        <v>14</v>
      </c>
      <c r="AVT20" s="4007">
        <v>0</v>
      </c>
      <c r="AVU20" s="3999">
        <v>6.2</v>
      </c>
      <c r="AVV20" s="3994">
        <f t="shared" si="66"/>
        <v>15</v>
      </c>
      <c r="AVW20" s="4007">
        <v>3</v>
      </c>
      <c r="AVX20" s="3999">
        <v>0</v>
      </c>
      <c r="AVY20" s="4038">
        <v>0</v>
      </c>
      <c r="AVZ20" s="4044">
        <v>10.3</v>
      </c>
      <c r="AWA20" s="3994">
        <f t="shared" si="67"/>
        <v>6</v>
      </c>
      <c r="AWB20" s="4007">
        <v>5</v>
      </c>
      <c r="AWC20" s="3999">
        <v>0</v>
      </c>
      <c r="AWD20" s="3994">
        <f t="shared" si="68"/>
        <v>9</v>
      </c>
      <c r="AWE20" s="4007">
        <v>0</v>
      </c>
      <c r="AWF20" s="3999">
        <v>10.3</v>
      </c>
      <c r="AWG20" s="3994">
        <f t="shared" si="69"/>
        <v>44</v>
      </c>
      <c r="AWH20" s="4007">
        <v>5</v>
      </c>
      <c r="AWI20" s="4010">
        <v>174</v>
      </c>
      <c r="AWJ20" s="4007">
        <v>308</v>
      </c>
      <c r="AWK20" s="4007">
        <v>53</v>
      </c>
      <c r="AWL20" s="4007">
        <v>87</v>
      </c>
      <c r="AWM20" s="4007" t="s">
        <v>31</v>
      </c>
      <c r="AWN20" s="4007">
        <v>622</v>
      </c>
      <c r="AWO20" s="4007">
        <v>171</v>
      </c>
      <c r="AWP20" s="4007">
        <v>90</v>
      </c>
      <c r="AWQ20" s="4007" t="s">
        <v>31</v>
      </c>
      <c r="AWR20" s="4007">
        <v>261</v>
      </c>
      <c r="AWS20" s="4044">
        <v>0.1</v>
      </c>
      <c r="AWT20" s="3994">
        <f t="shared" si="70"/>
        <v>47</v>
      </c>
      <c r="AWU20" s="3999">
        <v>7.9000000000000001E-2</v>
      </c>
      <c r="AWV20" s="3994">
        <f t="shared" si="70"/>
        <v>25</v>
      </c>
      <c r="AWW20" s="3999">
        <v>6.0000000000000001E-3</v>
      </c>
      <c r="AWX20" s="3994">
        <f t="shared" si="3"/>
        <v>13</v>
      </c>
      <c r="AWY20" s="3999">
        <v>1.7000000000000001E-2</v>
      </c>
      <c r="AWZ20" s="3994">
        <f t="shared" si="71"/>
        <v>20</v>
      </c>
      <c r="AXA20" s="3999" t="s">
        <v>31</v>
      </c>
      <c r="AXB20" s="3999">
        <v>0.20200000000000001</v>
      </c>
      <c r="AXC20" s="3999">
        <v>6.7000000000000004E-2</v>
      </c>
      <c r="AXD20" s="3994">
        <f t="shared" si="4"/>
        <v>5</v>
      </c>
      <c r="AXE20" s="3999">
        <v>3.3000000000000002E-2</v>
      </c>
      <c r="AXF20" s="3994">
        <f t="shared" si="5"/>
        <v>26</v>
      </c>
      <c r="AXG20" s="3999">
        <v>1E-3</v>
      </c>
      <c r="AXH20" s="3994">
        <f t="shared" si="6"/>
        <v>8</v>
      </c>
      <c r="AXI20" s="3999">
        <v>0.10100000000000001</v>
      </c>
      <c r="AXK20" s="4066">
        <v>92.467332820906989</v>
      </c>
      <c r="AXL20" s="4067">
        <v>2602</v>
      </c>
      <c r="AXM20" s="4007">
        <f t="shared" si="72"/>
        <v>56</v>
      </c>
      <c r="AXN20" s="4066">
        <v>38.904573687182378</v>
      </c>
      <c r="AXO20" s="4067">
        <v>3542</v>
      </c>
      <c r="AXP20" s="4007">
        <f t="shared" si="73"/>
        <v>48</v>
      </c>
      <c r="AXQ20" s="4068">
        <v>63521</v>
      </c>
      <c r="AXR20" s="4068">
        <v>63428</v>
      </c>
      <c r="AXS20" s="4069">
        <v>0.14662294254902974</v>
      </c>
      <c r="AXT20" s="4068" t="s">
        <v>8059</v>
      </c>
      <c r="AXU20" s="4068">
        <v>11418</v>
      </c>
      <c r="AXV20" s="4068">
        <v>11132</v>
      </c>
      <c r="AXW20" s="4069">
        <v>2.5691699604743121</v>
      </c>
      <c r="AXX20" s="4068" t="s">
        <v>8059</v>
      </c>
      <c r="AXY20" s="4069">
        <v>17.975157821822705</v>
      </c>
      <c r="AXZ20" s="4069">
        <v>17.550608564041116</v>
      </c>
      <c r="AYA20" s="4069">
        <v>-0.42454925778158881</v>
      </c>
      <c r="AYB20" s="4068" t="s">
        <v>1632</v>
      </c>
      <c r="AYC20" s="4070">
        <v>23808</v>
      </c>
      <c r="AYD20" s="4068">
        <v>24136</v>
      </c>
      <c r="AYE20" s="4069">
        <v>1.3589658601259487</v>
      </c>
      <c r="AYF20" s="4068" t="s">
        <v>8059</v>
      </c>
      <c r="AYG20" s="4068">
        <v>13068</v>
      </c>
      <c r="AYH20" s="4068">
        <v>13155</v>
      </c>
      <c r="AYI20" s="4069">
        <v>0.66134549600911896</v>
      </c>
      <c r="AYJ20" s="4068" t="s">
        <v>8059</v>
      </c>
      <c r="AYK20" s="4068">
        <v>232188</v>
      </c>
      <c r="AYL20" s="4068">
        <v>226254</v>
      </c>
      <c r="AYM20" s="4069">
        <v>2.6227160624784602</v>
      </c>
      <c r="AYN20" s="4068" t="s">
        <v>8059</v>
      </c>
      <c r="AYO20" s="4068">
        <v>1163046418</v>
      </c>
      <c r="AYP20" s="4068">
        <v>1177041147</v>
      </c>
      <c r="AYQ20" s="4069">
        <v>1.1889753417430882</v>
      </c>
      <c r="AYR20" s="4068" t="s">
        <v>8059</v>
      </c>
      <c r="AYS20" s="4068">
        <v>609414772</v>
      </c>
      <c r="AYT20" s="4068">
        <v>644287122</v>
      </c>
      <c r="AYU20" s="4069">
        <v>5.4125480409648787</v>
      </c>
      <c r="AYV20" s="4068" t="s">
        <v>8056</v>
      </c>
      <c r="AYW20" s="4068">
        <v>386406325</v>
      </c>
      <c r="AYX20" s="4068">
        <v>370937231</v>
      </c>
      <c r="AYY20" s="4069">
        <v>4.1702726788295905</v>
      </c>
      <c r="AYZ20" s="4068" t="s">
        <v>8056</v>
      </c>
      <c r="AZA20" s="4068">
        <v>21302306</v>
      </c>
      <c r="AZB20" s="4068">
        <v>21609559</v>
      </c>
      <c r="AZC20" s="4069">
        <v>1.4218383632909877</v>
      </c>
      <c r="AZD20" s="4068" t="s">
        <v>8059</v>
      </c>
      <c r="AZE20" s="4068">
        <v>65288091</v>
      </c>
      <c r="AZF20" s="4068">
        <v>61181023</v>
      </c>
      <c r="AZG20" s="4069">
        <v>6.7129769961512267</v>
      </c>
      <c r="AZH20" s="4068" t="s">
        <v>8058</v>
      </c>
      <c r="AZI20" s="4068">
        <v>42636635</v>
      </c>
      <c r="AZJ20" s="4068">
        <v>39319487</v>
      </c>
      <c r="AZK20" s="4069">
        <v>8.436396944853314</v>
      </c>
      <c r="AZL20" s="4068" t="s">
        <v>8058</v>
      </c>
      <c r="AZM20" s="4068">
        <v>33996294</v>
      </c>
      <c r="AZN20" s="4068">
        <v>32316344</v>
      </c>
      <c r="AZO20" s="4069">
        <v>5.198453141852923</v>
      </c>
      <c r="AZP20" s="4068" t="s">
        <v>8056</v>
      </c>
      <c r="AZQ20" s="4068">
        <v>0</v>
      </c>
      <c r="AZR20" s="4068">
        <v>0</v>
      </c>
      <c r="AZS20" s="4069" t="s">
        <v>31</v>
      </c>
      <c r="AZT20" s="4068" t="s">
        <v>31</v>
      </c>
      <c r="AZU20" s="4068">
        <v>4001995</v>
      </c>
      <c r="AZV20" s="4068">
        <v>7390381</v>
      </c>
      <c r="AZW20" s="4069">
        <v>45.848596980318071</v>
      </c>
      <c r="AZX20" s="4068" t="s">
        <v>8057</v>
      </c>
      <c r="AZY20" s="4070">
        <v>6297150000</v>
      </c>
      <c r="AZZ20" s="4068">
        <v>6418631138</v>
      </c>
      <c r="BAA20" s="4069">
        <v>1.8926331080282779</v>
      </c>
      <c r="BAB20" s="4068" t="s">
        <v>8059</v>
      </c>
      <c r="BAC20" s="4068">
        <v>2664021000</v>
      </c>
      <c r="BAD20" s="4068">
        <v>2717607227</v>
      </c>
      <c r="BAE20" s="4069">
        <v>1.9718164739779098</v>
      </c>
      <c r="BAF20" s="4068" t="s">
        <v>8059</v>
      </c>
      <c r="BAG20" s="4068">
        <v>8495651000</v>
      </c>
      <c r="BAH20" s="4068">
        <v>8144678308</v>
      </c>
      <c r="BAI20" s="4069">
        <v>4.3092271877117838</v>
      </c>
      <c r="BAJ20" s="4068" t="s">
        <v>8056</v>
      </c>
      <c r="BAK20" s="4070">
        <v>2944432000</v>
      </c>
      <c r="BAL20" s="4068">
        <v>2982791076</v>
      </c>
      <c r="BAM20" s="4069">
        <v>1.2860128323650741</v>
      </c>
      <c r="BAN20" s="4068" t="s">
        <v>8059</v>
      </c>
      <c r="BAO20" s="4068">
        <v>625514000</v>
      </c>
      <c r="BAP20" s="4068">
        <v>652858282</v>
      </c>
      <c r="BAQ20" s="4069">
        <v>4.1883947487396682</v>
      </c>
      <c r="BAR20" s="4068" t="s">
        <v>8056</v>
      </c>
      <c r="BAS20" s="4068">
        <v>2701200000</v>
      </c>
      <c r="BAT20" s="4068">
        <v>2733616589</v>
      </c>
      <c r="BAU20" s="4069">
        <v>1.1858498785251612</v>
      </c>
      <c r="BAV20" s="4068" t="s">
        <v>8059</v>
      </c>
      <c r="BAW20" s="4068">
        <v>14390000</v>
      </c>
      <c r="BAX20" s="4068">
        <v>43221494</v>
      </c>
      <c r="BAY20" s="4069">
        <v>66.706379932169853</v>
      </c>
      <c r="BAZ20" s="4068" t="s">
        <v>8057</v>
      </c>
      <c r="BBA20" s="4068">
        <v>11614000</v>
      </c>
      <c r="BBB20" s="4068">
        <v>6143697</v>
      </c>
      <c r="BBC20" s="4069">
        <v>89.039270654135464</v>
      </c>
      <c r="BBD20" s="4068" t="s">
        <v>8057</v>
      </c>
      <c r="BBE20" s="4070">
        <v>1552715000</v>
      </c>
      <c r="BBF20" s="4068">
        <v>1585221235</v>
      </c>
      <c r="BBG20" s="4069">
        <v>2.0505803406046397</v>
      </c>
      <c r="BBH20" s="4068" t="s">
        <v>8059</v>
      </c>
      <c r="BBI20" s="4068">
        <v>42168000</v>
      </c>
      <c r="BBJ20" s="4068">
        <v>29575395</v>
      </c>
      <c r="BBK20" s="4069">
        <v>42.577977403175851</v>
      </c>
      <c r="BBL20" s="4068" t="s">
        <v>8057</v>
      </c>
      <c r="BBM20" s="4068">
        <v>1069138000</v>
      </c>
      <c r="BBN20" s="4068">
        <v>1102810597</v>
      </c>
      <c r="BBO20" s="4069">
        <v>3.0533436196206623</v>
      </c>
      <c r="BBP20" s="4068" t="s">
        <v>8056</v>
      </c>
      <c r="BBQ20" s="4070">
        <v>986033000</v>
      </c>
      <c r="BBR20" s="4068">
        <v>991956288</v>
      </c>
      <c r="BBS20" s="4069">
        <v>0.59713195749205283</v>
      </c>
      <c r="BBT20" s="4068" t="s">
        <v>8059</v>
      </c>
      <c r="BBU20" s="4068">
        <v>97625000</v>
      </c>
      <c r="BBV20" s="4068">
        <v>107075830</v>
      </c>
      <c r="BBW20" s="4069">
        <v>8.8262962799354483</v>
      </c>
      <c r="BBX20" s="4068" t="s">
        <v>8058</v>
      </c>
      <c r="BBY20" s="4068">
        <v>347440000</v>
      </c>
      <c r="BBZ20" s="4068">
        <v>351831519</v>
      </c>
      <c r="BCA20" s="4069">
        <v>1.2481880567385986</v>
      </c>
      <c r="BCB20" s="4068" t="s">
        <v>8059</v>
      </c>
      <c r="BCC20" s="4068">
        <v>89357000</v>
      </c>
      <c r="BCD20" s="4068">
        <v>103757427</v>
      </c>
      <c r="BCE20" s="4069">
        <v>13.878936107388242</v>
      </c>
      <c r="BCF20" s="4068" t="s">
        <v>8057</v>
      </c>
      <c r="BCG20" s="4068">
        <v>89221000</v>
      </c>
      <c r="BCH20" s="4068">
        <v>100388526</v>
      </c>
      <c r="BCI20" s="4069">
        <v>11.124305182048403</v>
      </c>
      <c r="BCJ20" s="4068" t="s">
        <v>8057</v>
      </c>
      <c r="BCK20" s="4068">
        <v>1385016000</v>
      </c>
      <c r="BCL20" s="4068">
        <v>1246610187</v>
      </c>
      <c r="BCM20" s="4069">
        <v>11.102573558545785</v>
      </c>
      <c r="BCN20" s="4068" t="s">
        <v>8057</v>
      </c>
      <c r="BCO20" s="4068">
        <v>846150000</v>
      </c>
      <c r="BCP20" s="4068">
        <v>808246367</v>
      </c>
      <c r="BCQ20" s="4069">
        <v>4.6896137796063897</v>
      </c>
      <c r="BCR20" s="4068" t="s">
        <v>8056</v>
      </c>
      <c r="BCS20" s="4068">
        <v>1115204000</v>
      </c>
      <c r="BCT20" s="4068">
        <v>1051942948</v>
      </c>
      <c r="BCU20" s="4069">
        <v>6.0137341212538757</v>
      </c>
      <c r="BCV20" s="4068" t="s">
        <v>8058</v>
      </c>
      <c r="BCW20" s="4068">
        <v>577690000</v>
      </c>
      <c r="BCX20" s="4068">
        <v>506450946</v>
      </c>
      <c r="BCY20" s="4069">
        <v>14.066328548234168</v>
      </c>
      <c r="BCZ20" s="4068" t="s">
        <v>8057</v>
      </c>
      <c r="BDA20" s="4068">
        <v>376639000</v>
      </c>
      <c r="BDB20" s="4068">
        <v>294945893</v>
      </c>
      <c r="BDC20" s="4069">
        <v>27.697658770247727</v>
      </c>
      <c r="BDD20" s="4068" t="s">
        <v>8057</v>
      </c>
      <c r="BDE20" s="4068">
        <v>15204000</v>
      </c>
      <c r="BDF20" s="4068">
        <v>12994504</v>
      </c>
      <c r="BDG20" s="4069">
        <v>17.003311553869224</v>
      </c>
      <c r="BDH20" s="4068" t="s">
        <v>8057</v>
      </c>
      <c r="BDI20" s="4068">
        <v>0</v>
      </c>
      <c r="BDJ20" s="4068">
        <v>0</v>
      </c>
      <c r="BDK20" s="4069" t="s">
        <v>31</v>
      </c>
      <c r="BDL20" s="4068" t="s">
        <v>31</v>
      </c>
      <c r="BDM20" s="4068">
        <v>588748000</v>
      </c>
      <c r="BDN20" s="4068">
        <v>618278135</v>
      </c>
      <c r="BDO20" s="4069">
        <v>4.7761894410191275</v>
      </c>
      <c r="BDP20" s="4068" t="s">
        <v>8056</v>
      </c>
      <c r="BDQ20" s="4068">
        <v>19811000</v>
      </c>
      <c r="BDR20" s="4068">
        <v>20905574</v>
      </c>
      <c r="BDS20" s="4069">
        <v>5.2357997919597921</v>
      </c>
      <c r="BDT20" s="4068" t="s">
        <v>8056</v>
      </c>
      <c r="BDU20" s="4068">
        <v>39024000</v>
      </c>
      <c r="BDV20" s="4068">
        <v>40882381</v>
      </c>
      <c r="BDW20" s="4069">
        <v>4.5456770240461282</v>
      </c>
      <c r="BDX20" s="4068" t="s">
        <v>8056</v>
      </c>
      <c r="BDY20" s="4068">
        <v>158245000</v>
      </c>
      <c r="BDZ20" s="4068">
        <v>111245715</v>
      </c>
      <c r="BEA20" s="4069">
        <v>42.248175581414529</v>
      </c>
      <c r="BEB20" s="4068" t="s">
        <v>8057</v>
      </c>
      <c r="BEC20" s="4068">
        <v>0</v>
      </c>
      <c r="BED20" s="4068">
        <v>0</v>
      </c>
      <c r="BEE20" s="4069" t="s">
        <v>31</v>
      </c>
      <c r="BEF20" s="4068" t="s">
        <v>31</v>
      </c>
      <c r="BEG20" s="4068">
        <v>105280000</v>
      </c>
      <c r="BEH20" s="4068">
        <v>75047300</v>
      </c>
      <c r="BEI20" s="4069">
        <v>40.284860348073806</v>
      </c>
      <c r="BEJ20" s="4068" t="s">
        <v>8057</v>
      </c>
      <c r="BEK20" s="4068">
        <v>846130000</v>
      </c>
      <c r="BEL20" s="4068">
        <v>877077020</v>
      </c>
      <c r="BEM20" s="4069">
        <v>3.5284267281338657</v>
      </c>
      <c r="BEN20" s="4068" t="s">
        <v>8056</v>
      </c>
      <c r="BEO20" s="4068">
        <v>0</v>
      </c>
      <c r="BEP20" s="4068">
        <v>2790918</v>
      </c>
      <c r="BEQ20" s="4069">
        <v>100</v>
      </c>
      <c r="BER20" s="4068" t="s">
        <v>8057</v>
      </c>
      <c r="BES20" s="4068">
        <v>812834000</v>
      </c>
      <c r="BET20" s="4068">
        <v>822250830</v>
      </c>
      <c r="BEU20" s="4069">
        <v>1.1452502881632824</v>
      </c>
      <c r="BEV20" s="4068" t="s">
        <v>8059</v>
      </c>
      <c r="BEW20" s="4070">
        <v>63398</v>
      </c>
      <c r="BEX20" s="4068">
        <v>63333</v>
      </c>
      <c r="BEY20" s="4069">
        <v>0.10263211911640724</v>
      </c>
      <c r="BEZ20" s="4068" t="s">
        <v>8059</v>
      </c>
      <c r="BFA20" s="4068">
        <v>11641</v>
      </c>
      <c r="BFB20" s="4068">
        <v>11190</v>
      </c>
      <c r="BFC20" s="4069">
        <v>4.0303842716711245</v>
      </c>
      <c r="BFD20" s="4068" t="s">
        <v>8056</v>
      </c>
      <c r="BFE20" s="4069">
        <v>18.361777974068584</v>
      </c>
      <c r="BFF20" s="4069">
        <v>17.668514044810763</v>
      </c>
      <c r="BFG20" s="4069">
        <v>-0.69326392925782088</v>
      </c>
      <c r="BFH20" s="4068" t="s">
        <v>1632</v>
      </c>
      <c r="BFI20" s="4071" t="s">
        <v>1632</v>
      </c>
      <c r="BFJ20" s="4072" t="s">
        <v>1632</v>
      </c>
      <c r="BFK20" s="4072" t="s">
        <v>1632</v>
      </c>
      <c r="BFL20" s="4072" t="s">
        <v>1632</v>
      </c>
      <c r="BFM20" s="4073">
        <v>10</v>
      </c>
      <c r="BFN20" s="4073">
        <v>10</v>
      </c>
      <c r="BFO20" s="4073">
        <v>10</v>
      </c>
      <c r="BFP20" s="4073">
        <v>10</v>
      </c>
      <c r="BFQ20" s="4074">
        <f t="shared" si="74"/>
        <v>40</v>
      </c>
      <c r="BFR20" s="4074">
        <f t="shared" si="75"/>
        <v>1</v>
      </c>
      <c r="BFS20" s="4060" t="s">
        <v>1632</v>
      </c>
      <c r="BFT20" s="4061" t="s">
        <v>1632</v>
      </c>
      <c r="BFU20" s="4061" t="s">
        <v>1625</v>
      </c>
      <c r="BFV20" s="4061" t="s">
        <v>1632</v>
      </c>
      <c r="BFW20" s="4036">
        <v>5</v>
      </c>
      <c r="BFX20" s="4036">
        <v>5</v>
      </c>
      <c r="BFY20" s="4036">
        <v>0</v>
      </c>
      <c r="BFZ20" s="4036">
        <v>5</v>
      </c>
      <c r="BGA20" s="4035">
        <f t="shared" si="76"/>
        <v>15</v>
      </c>
      <c r="BGB20" s="4035">
        <f t="shared" si="77"/>
        <v>20</v>
      </c>
      <c r="BGC20" s="4060" t="s">
        <v>1625</v>
      </c>
      <c r="BGD20" s="4061" t="s">
        <v>1625</v>
      </c>
      <c r="BGE20" s="4061" t="s">
        <v>1625</v>
      </c>
      <c r="BGF20" s="4061" t="s">
        <v>1625</v>
      </c>
      <c r="BGG20" s="4036">
        <v>0</v>
      </c>
      <c r="BGH20" s="4036">
        <v>0</v>
      </c>
      <c r="BGI20" s="4036">
        <v>0</v>
      </c>
      <c r="BGJ20" s="4036">
        <v>0</v>
      </c>
      <c r="BGK20" s="4035">
        <f t="shared" si="78"/>
        <v>0</v>
      </c>
      <c r="BGL20" s="4035">
        <f t="shared" si="79"/>
        <v>14</v>
      </c>
      <c r="BGM20" s="4060" t="s">
        <v>1632</v>
      </c>
      <c r="BGN20" s="4061" t="s">
        <v>1632</v>
      </c>
      <c r="BGO20" s="4061" t="s">
        <v>1632</v>
      </c>
      <c r="BGP20" s="4061" t="s">
        <v>1632</v>
      </c>
      <c r="BGQ20" s="4036">
        <v>5</v>
      </c>
      <c r="BGR20" s="4036">
        <v>5</v>
      </c>
      <c r="BGS20" s="4036">
        <v>5</v>
      </c>
      <c r="BGT20" s="4036">
        <v>5</v>
      </c>
      <c r="BGU20" s="4035">
        <f t="shared" si="80"/>
        <v>20</v>
      </c>
      <c r="BGV20" s="4035">
        <f t="shared" si="81"/>
        <v>1</v>
      </c>
      <c r="BGW20" s="4060" t="s">
        <v>1632</v>
      </c>
      <c r="BGX20" s="4061" t="s">
        <v>1632</v>
      </c>
      <c r="BGY20" s="4061" t="s">
        <v>1632</v>
      </c>
      <c r="BGZ20" s="4061" t="s">
        <v>1632</v>
      </c>
      <c r="BHA20" s="4036">
        <v>5</v>
      </c>
      <c r="BHB20" s="4036">
        <v>5</v>
      </c>
      <c r="BHC20" s="4036">
        <v>5</v>
      </c>
      <c r="BHD20" s="4036">
        <v>5</v>
      </c>
      <c r="BHE20" s="4035">
        <f t="shared" si="82"/>
        <v>20</v>
      </c>
      <c r="BHF20" s="4035">
        <f t="shared" si="83"/>
        <v>1</v>
      </c>
      <c r="BHG20" s="4060" t="s">
        <v>1632</v>
      </c>
      <c r="BHH20" s="4061" t="s">
        <v>1632</v>
      </c>
      <c r="BHI20" s="4061" t="s">
        <v>1632</v>
      </c>
      <c r="BHJ20" s="4061" t="s">
        <v>1632</v>
      </c>
      <c r="BHK20" s="4036">
        <v>5</v>
      </c>
      <c r="BHL20" s="4036">
        <v>5</v>
      </c>
      <c r="BHM20" s="4036">
        <v>5</v>
      </c>
      <c r="BHN20" s="4036">
        <v>5</v>
      </c>
      <c r="BHO20" s="4035">
        <f t="shared" si="84"/>
        <v>20</v>
      </c>
      <c r="BHP20" s="4035">
        <f t="shared" si="85"/>
        <v>1</v>
      </c>
      <c r="BHQ20" s="4060" t="s">
        <v>1632</v>
      </c>
      <c r="BHR20" s="4061" t="s">
        <v>1632</v>
      </c>
      <c r="BHS20" s="4061" t="s">
        <v>1632</v>
      </c>
      <c r="BHT20" s="4061" t="s">
        <v>1632</v>
      </c>
      <c r="BHU20" s="4036">
        <v>5</v>
      </c>
      <c r="BHV20" s="4036">
        <v>5</v>
      </c>
      <c r="BHW20" s="4036">
        <v>5</v>
      </c>
      <c r="BHX20" s="4036">
        <v>5</v>
      </c>
      <c r="BHY20" s="4035">
        <f t="shared" si="86"/>
        <v>20</v>
      </c>
      <c r="BHZ20" s="4035">
        <f t="shared" si="87"/>
        <v>1</v>
      </c>
      <c r="BIA20" s="4060" t="s">
        <v>1626</v>
      </c>
      <c r="BIB20" s="4061" t="s">
        <v>1626</v>
      </c>
      <c r="BIC20" s="4061" t="s">
        <v>1626</v>
      </c>
      <c r="BID20" s="4061" t="s">
        <v>1626</v>
      </c>
      <c r="BIE20" s="4061" t="s">
        <v>1625</v>
      </c>
      <c r="BIF20" s="4127">
        <f t="shared" si="88"/>
        <v>4</v>
      </c>
      <c r="BIG20" s="4035">
        <f t="shared" si="89"/>
        <v>32</v>
      </c>
      <c r="BIH20" s="4075">
        <v>197</v>
      </c>
      <c r="BII20" s="4041">
        <v>13.109735808877355</v>
      </c>
      <c r="BIJ20" s="4035">
        <f t="shared" si="90"/>
        <v>25</v>
      </c>
      <c r="BIK20" s="4042">
        <v>1021</v>
      </c>
      <c r="BIL20" s="4035">
        <v>1021</v>
      </c>
      <c r="BIM20" s="4036">
        <v>100</v>
      </c>
      <c r="BIN20" s="4035">
        <f t="shared" si="91"/>
        <v>1</v>
      </c>
      <c r="BIO20" s="4060" t="s">
        <v>1626</v>
      </c>
      <c r="BIP20" s="4061" t="s">
        <v>1626</v>
      </c>
      <c r="BIQ20" s="4061" t="s">
        <v>1626</v>
      </c>
      <c r="BIR20" s="4061" t="s">
        <v>1626</v>
      </c>
      <c r="BIS20" s="4061" t="s">
        <v>1626</v>
      </c>
      <c r="BIT20" s="4061" t="s">
        <v>1626</v>
      </c>
      <c r="BIU20" s="4061" t="s">
        <v>1626</v>
      </c>
      <c r="BIV20" s="4061" t="s">
        <v>1626</v>
      </c>
      <c r="BIW20" s="4061" t="s">
        <v>1625</v>
      </c>
      <c r="BIX20" s="4061" t="s">
        <v>1625</v>
      </c>
      <c r="BIY20" s="4076">
        <f t="shared" si="92"/>
        <v>8</v>
      </c>
      <c r="BIZ20" s="4077">
        <f t="shared" si="93"/>
        <v>39</v>
      </c>
      <c r="BJA20" s="4078">
        <v>618</v>
      </c>
      <c r="BJB20" s="4079">
        <v>41.125973248153329</v>
      </c>
      <c r="BJC20" s="4078">
        <v>618</v>
      </c>
      <c r="BJD20" s="4079">
        <v>100</v>
      </c>
      <c r="BJE20" s="4079">
        <v>1</v>
      </c>
      <c r="BJF20" s="4078">
        <v>618</v>
      </c>
      <c r="BJG20" s="4079">
        <v>100</v>
      </c>
      <c r="BJH20" s="4079">
        <v>1</v>
      </c>
      <c r="BJI20" s="4078">
        <v>618</v>
      </c>
      <c r="BJJ20" s="4079">
        <v>100</v>
      </c>
      <c r="BJK20" s="4080">
        <v>1</v>
      </c>
      <c r="BJL20" s="4078">
        <v>834</v>
      </c>
      <c r="BJM20" s="4079">
        <v>55.50009982032342</v>
      </c>
      <c r="BJN20" s="4078">
        <v>0</v>
      </c>
      <c r="BJO20" s="4079">
        <v>0</v>
      </c>
      <c r="BJP20" s="4080">
        <v>35</v>
      </c>
      <c r="BJQ20" s="4078">
        <v>51199</v>
      </c>
      <c r="BJR20" s="4079">
        <v>3407.1338257802622</v>
      </c>
      <c r="BJS20" s="4078">
        <v>0</v>
      </c>
      <c r="BJT20" s="4079">
        <v>0</v>
      </c>
      <c r="BJU20" s="4080">
        <v>28</v>
      </c>
      <c r="BJV20" s="4040">
        <v>100</v>
      </c>
      <c r="BJW20" s="4035">
        <f t="shared" si="7"/>
        <v>1</v>
      </c>
      <c r="BJX20" s="4060" t="s">
        <v>1632</v>
      </c>
      <c r="BJY20" s="4061" t="s">
        <v>1632</v>
      </c>
      <c r="BJZ20" s="4072" t="s">
        <v>1625</v>
      </c>
      <c r="BKA20" s="4072" t="s">
        <v>1625</v>
      </c>
      <c r="BKB20" s="4073">
        <v>5</v>
      </c>
      <c r="BKC20" s="4073">
        <v>5</v>
      </c>
      <c r="BKD20" s="4073">
        <v>0</v>
      </c>
      <c r="BKE20" s="4073">
        <v>0</v>
      </c>
      <c r="BKF20" s="4074">
        <f t="shared" si="94"/>
        <v>10</v>
      </c>
      <c r="BKG20" s="4074">
        <f t="shared" si="95"/>
        <v>24</v>
      </c>
      <c r="BKH20" s="4071" t="s">
        <v>1632</v>
      </c>
      <c r="BKI20" s="4072" t="s">
        <v>1632</v>
      </c>
      <c r="BKJ20" s="4072" t="s">
        <v>1625</v>
      </c>
      <c r="BKK20" s="4072" t="s">
        <v>1625</v>
      </c>
      <c r="BKL20" s="4073">
        <v>5</v>
      </c>
      <c r="BKM20" s="4073">
        <v>5</v>
      </c>
      <c r="BKN20" s="4073">
        <v>0</v>
      </c>
      <c r="BKO20" s="4073">
        <v>0</v>
      </c>
      <c r="BKP20" s="4074">
        <f t="shared" si="96"/>
        <v>10</v>
      </c>
      <c r="BKQ20" s="4074">
        <f t="shared" si="97"/>
        <v>15</v>
      </c>
      <c r="BKR20" s="4071" t="s">
        <v>1625</v>
      </c>
      <c r="BKS20" s="4072" t="s">
        <v>1625</v>
      </c>
      <c r="BKT20" s="4072" t="s">
        <v>1625</v>
      </c>
      <c r="BKU20" s="4072" t="s">
        <v>1625</v>
      </c>
      <c r="BKV20" s="4073">
        <v>0</v>
      </c>
      <c r="BKW20" s="4073">
        <v>0</v>
      </c>
      <c r="BKX20" s="4073">
        <v>0</v>
      </c>
      <c r="BKY20" s="4073">
        <v>0</v>
      </c>
      <c r="BKZ20" s="4074">
        <f t="shared" si="98"/>
        <v>0</v>
      </c>
      <c r="BLA20" s="4074">
        <f t="shared" si="99"/>
        <v>42</v>
      </c>
      <c r="BLB20" s="4078">
        <v>17</v>
      </c>
      <c r="BLC20" s="4079">
        <v>1.1312969987356092</v>
      </c>
      <c r="BLD20" s="4080">
        <v>37</v>
      </c>
      <c r="BLE20" s="4078">
        <v>1</v>
      </c>
      <c r="BLF20" s="4079">
        <v>6.6546882278565256E-2</v>
      </c>
      <c r="BLG20" s="4080">
        <v>10</v>
      </c>
      <c r="BLH20" s="4078">
        <v>2</v>
      </c>
      <c r="BLI20" s="4079">
        <v>0.13309376455713051</v>
      </c>
      <c r="BLJ20" s="4080">
        <v>58</v>
      </c>
      <c r="BLK20" s="4078">
        <v>0</v>
      </c>
      <c r="BLL20" s="4079">
        <v>0</v>
      </c>
      <c r="BLM20" s="4080">
        <v>39</v>
      </c>
      <c r="BLN20" s="4078">
        <v>3</v>
      </c>
      <c r="BLO20" s="4079">
        <v>0.19964064683569574</v>
      </c>
      <c r="BLP20" s="4080">
        <v>53</v>
      </c>
      <c r="BLQ20" s="4078">
        <v>0</v>
      </c>
      <c r="BLR20" s="4079">
        <v>0</v>
      </c>
      <c r="BLS20" s="4080">
        <v>13</v>
      </c>
      <c r="BLT20" s="4078">
        <v>0</v>
      </c>
      <c r="BLU20" s="4079">
        <v>0</v>
      </c>
      <c r="BLV20" s="4080">
        <v>14</v>
      </c>
      <c r="BLW20" s="4078">
        <v>0</v>
      </c>
      <c r="BLX20" s="4079">
        <v>0</v>
      </c>
      <c r="BLY20" s="4080">
        <v>42</v>
      </c>
      <c r="BLZ20" s="4058">
        <v>53</v>
      </c>
      <c r="BMA20" s="4037">
        <v>3.5269847607639582</v>
      </c>
      <c r="BMB20" s="4007">
        <v>6</v>
      </c>
      <c r="BMC20" s="4058">
        <v>18</v>
      </c>
      <c r="BMD20" s="4037">
        <v>1.1978438810141745</v>
      </c>
      <c r="BME20" s="4007">
        <v>16</v>
      </c>
      <c r="BMF20" s="4058">
        <v>0</v>
      </c>
      <c r="BMG20" s="4037">
        <v>0</v>
      </c>
      <c r="BMH20" s="4007">
        <v>9</v>
      </c>
      <c r="BMI20" s="4058">
        <v>0</v>
      </c>
      <c r="BMJ20" s="4037">
        <v>0</v>
      </c>
      <c r="BMK20" s="4007">
        <v>18</v>
      </c>
      <c r="BML20" s="4058">
        <v>0</v>
      </c>
      <c r="BMM20" s="4037">
        <v>0</v>
      </c>
      <c r="BMN20" s="4007">
        <v>10</v>
      </c>
      <c r="BMO20" s="4058">
        <v>0</v>
      </c>
      <c r="BMP20" s="4037">
        <v>0</v>
      </c>
      <c r="BMQ20" s="4007">
        <v>2</v>
      </c>
      <c r="BMR20" s="4058">
        <v>76</v>
      </c>
      <c r="BMS20" s="4037">
        <v>5.0575630531709592</v>
      </c>
      <c r="BMT20" s="4007">
        <v>5</v>
      </c>
      <c r="BMU20" s="4058">
        <v>25</v>
      </c>
      <c r="BMV20" s="4037">
        <v>1.6636720569641312</v>
      </c>
      <c r="BMW20" s="4007">
        <v>13</v>
      </c>
      <c r="BMX20" s="4058">
        <v>0</v>
      </c>
      <c r="BMY20" s="4037">
        <v>0</v>
      </c>
      <c r="BMZ20" s="4007">
        <v>20</v>
      </c>
      <c r="BNA20" s="4058">
        <v>0</v>
      </c>
      <c r="BNB20" s="4037">
        <v>0</v>
      </c>
      <c r="BNC20" s="4007">
        <v>28</v>
      </c>
      <c r="BND20" s="4058">
        <v>0</v>
      </c>
      <c r="BNE20" s="4037">
        <v>0</v>
      </c>
      <c r="BNF20" s="4007">
        <v>4</v>
      </c>
      <c r="BNG20" s="4058">
        <v>0</v>
      </c>
      <c r="BNH20" s="4037">
        <v>0</v>
      </c>
      <c r="BNI20" s="4007">
        <v>19</v>
      </c>
      <c r="BNJ20" s="4058">
        <v>0</v>
      </c>
      <c r="BNK20" s="4037">
        <v>0</v>
      </c>
      <c r="BNL20" s="4007">
        <v>30</v>
      </c>
      <c r="BNM20" s="4058">
        <v>0</v>
      </c>
      <c r="BNN20" s="4037">
        <v>0</v>
      </c>
      <c r="BNO20" s="4007">
        <v>5</v>
      </c>
      <c r="BNQ20" s="1192">
        <v>683</v>
      </c>
      <c r="BNR20" s="1192">
        <v>106</v>
      </c>
      <c r="BNS20" s="1192">
        <v>15020</v>
      </c>
      <c r="BNT20" s="1192">
        <v>45.472703062583221</v>
      </c>
      <c r="BNU20" s="1192">
        <v>7.057256990679095</v>
      </c>
      <c r="BNV20" s="4128">
        <v>66</v>
      </c>
      <c r="BNW20" s="4128">
        <v>55</v>
      </c>
    </row>
    <row r="21" spans="1:1739" ht="13" x14ac:dyDescent="0.2">
      <c r="A21" s="696" t="s">
        <v>1666</v>
      </c>
      <c r="B21" s="697" t="s">
        <v>1667</v>
      </c>
      <c r="C21" s="697" t="s">
        <v>1646</v>
      </c>
      <c r="D21" s="697" t="s">
        <v>1646</v>
      </c>
      <c r="E21" s="697" t="s">
        <v>1646</v>
      </c>
      <c r="F21" s="698" t="s">
        <v>1668</v>
      </c>
      <c r="G21" s="699" t="s">
        <v>1922</v>
      </c>
      <c r="H21" s="700">
        <v>312</v>
      </c>
      <c r="I21" s="703">
        <v>7.24</v>
      </c>
      <c r="J21" s="699">
        <f t="shared" si="8"/>
        <v>25</v>
      </c>
      <c r="K21" s="702">
        <v>452</v>
      </c>
      <c r="L21" s="703">
        <v>7.1</v>
      </c>
      <c r="M21" s="710">
        <f t="shared" si="9"/>
        <v>55</v>
      </c>
      <c r="N21" s="712">
        <f t="shared" si="10"/>
        <v>-0.14000000000000057</v>
      </c>
      <c r="O21" s="702">
        <v>354</v>
      </c>
      <c r="P21" s="703">
        <v>7.05</v>
      </c>
      <c r="Q21" s="710">
        <f t="shared" si="11"/>
        <v>56</v>
      </c>
      <c r="R21" s="712">
        <f t="shared" si="12"/>
        <v>-4.9999999999999822E-2</v>
      </c>
      <c r="S21" s="702">
        <v>1089</v>
      </c>
      <c r="T21" s="703">
        <v>6.02</v>
      </c>
      <c r="U21" s="699">
        <f t="shared" si="100"/>
        <v>53</v>
      </c>
      <c r="V21" s="702">
        <v>940</v>
      </c>
      <c r="W21" s="703">
        <v>6.27</v>
      </c>
      <c r="X21" s="710">
        <f t="shared" si="0"/>
        <v>23</v>
      </c>
      <c r="Y21" s="712">
        <f t="shared" si="13"/>
        <v>0.25</v>
      </c>
      <c r="Z21" s="702">
        <v>926</v>
      </c>
      <c r="AA21" s="703">
        <v>6.0269978401727862</v>
      </c>
      <c r="AB21" s="710">
        <f t="shared" si="101"/>
        <v>64</v>
      </c>
      <c r="AC21" s="712">
        <f t="shared" si="14"/>
        <v>-0.2430021598272134</v>
      </c>
      <c r="AD21" s="706">
        <v>584</v>
      </c>
      <c r="AE21" s="701">
        <v>5.9332191780821919</v>
      </c>
      <c r="AF21" s="702">
        <v>342</v>
      </c>
      <c r="AG21" s="704">
        <v>6.1871345029239766</v>
      </c>
      <c r="AH21" s="705">
        <f t="shared" si="102"/>
        <v>65</v>
      </c>
      <c r="AI21" s="707">
        <v>394</v>
      </c>
      <c r="AJ21" s="704">
        <v>6.0482233502538074</v>
      </c>
      <c r="AK21" s="705">
        <f t="shared" si="103"/>
        <v>60</v>
      </c>
      <c r="AL21" s="702">
        <v>190</v>
      </c>
      <c r="AM21" s="704">
        <v>5.6947368421052635</v>
      </c>
      <c r="AN21" s="1595">
        <f t="shared" si="104"/>
        <v>44</v>
      </c>
      <c r="AO21" s="4086"/>
      <c r="AP21" s="717">
        <v>81.2</v>
      </c>
      <c r="AQ21" s="705">
        <v>27</v>
      </c>
      <c r="AR21" s="709">
        <v>84.4</v>
      </c>
      <c r="AS21" s="705">
        <v>49</v>
      </c>
      <c r="AT21" s="709">
        <v>2</v>
      </c>
      <c r="AU21" s="701">
        <v>0.90000000000000568</v>
      </c>
      <c r="AV21" s="702">
        <v>85</v>
      </c>
      <c r="AW21" s="715">
        <f t="shared" si="15"/>
        <v>16</v>
      </c>
      <c r="AX21" s="710">
        <v>80</v>
      </c>
      <c r="AY21" s="715">
        <f t="shared" si="16"/>
        <v>19</v>
      </c>
      <c r="AZ21" s="702">
        <v>300</v>
      </c>
      <c r="BA21" s="711">
        <f t="shared" si="105"/>
        <v>6</v>
      </c>
      <c r="BB21" s="702">
        <v>420</v>
      </c>
      <c r="BC21" s="726">
        <v>2</v>
      </c>
      <c r="BD21" s="702">
        <v>361</v>
      </c>
      <c r="BE21" s="703">
        <v>21.606648199445981</v>
      </c>
      <c r="BF21" s="705">
        <f t="shared" si="17"/>
        <v>33</v>
      </c>
      <c r="BG21" s="702">
        <v>362</v>
      </c>
      <c r="BH21" s="703">
        <v>14.917127071823206</v>
      </c>
      <c r="BI21" s="705">
        <f t="shared" si="18"/>
        <v>52</v>
      </c>
      <c r="BJ21" s="702">
        <v>352</v>
      </c>
      <c r="BK21" s="703">
        <v>47.727272727272727</v>
      </c>
      <c r="BL21" s="705">
        <f t="shared" si="19"/>
        <v>43</v>
      </c>
      <c r="BM21" s="702">
        <v>363</v>
      </c>
      <c r="BN21" s="703">
        <v>22.03856749311295</v>
      </c>
      <c r="BO21" s="705">
        <v>72</v>
      </c>
      <c r="BP21" s="702">
        <v>355</v>
      </c>
      <c r="BQ21" s="703">
        <v>2.2535211267605635</v>
      </c>
      <c r="BR21" s="705">
        <v>66</v>
      </c>
      <c r="BS21" s="702">
        <v>358</v>
      </c>
      <c r="BT21" s="703">
        <v>42.178770949720672</v>
      </c>
      <c r="BU21" s="705">
        <v>75</v>
      </c>
      <c r="BV21" s="702">
        <v>348</v>
      </c>
      <c r="BW21" s="703">
        <v>54.022988505747129</v>
      </c>
      <c r="BX21" s="705">
        <f t="shared" si="20"/>
        <v>35</v>
      </c>
      <c r="BY21" s="702">
        <v>353</v>
      </c>
      <c r="BZ21" s="703">
        <v>76.20396600566572</v>
      </c>
      <c r="CA21" s="705">
        <f t="shared" si="21"/>
        <v>45</v>
      </c>
      <c r="CB21" s="702">
        <v>335</v>
      </c>
      <c r="CC21" s="703">
        <v>63.28358208955224</v>
      </c>
      <c r="CD21" s="705">
        <f t="shared" si="22"/>
        <v>54</v>
      </c>
      <c r="CE21" s="702">
        <v>357</v>
      </c>
      <c r="CF21" s="703">
        <v>41.456582633053223</v>
      </c>
      <c r="CG21" s="705">
        <v>60</v>
      </c>
      <c r="CH21" s="702">
        <v>321</v>
      </c>
      <c r="CI21" s="703">
        <v>5.6074766355140184</v>
      </c>
      <c r="CJ21" s="705">
        <f t="shared" si="106"/>
        <v>63</v>
      </c>
      <c r="CK21" s="702">
        <v>349</v>
      </c>
      <c r="CL21" s="703">
        <v>48.997134670487107</v>
      </c>
      <c r="CM21" s="705">
        <f t="shared" si="23"/>
        <v>40</v>
      </c>
      <c r="CN21" s="709">
        <v>13.4</v>
      </c>
      <c r="CO21" s="726">
        <v>24</v>
      </c>
      <c r="CP21" s="703">
        <v>3.0999999999999996</v>
      </c>
      <c r="CQ21" s="703">
        <v>5.3</v>
      </c>
      <c r="CR21" s="704">
        <v>5</v>
      </c>
      <c r="CS21" s="709">
        <v>12.9</v>
      </c>
      <c r="CT21" s="701">
        <v>13.200000000000001</v>
      </c>
      <c r="CU21" s="712">
        <v>14.2</v>
      </c>
      <c r="CV21" s="729">
        <f t="shared" si="24"/>
        <v>7</v>
      </c>
      <c r="CW21" s="712">
        <v>3.3</v>
      </c>
      <c r="CX21" s="712">
        <v>5.5</v>
      </c>
      <c r="CY21" s="712">
        <v>5.4</v>
      </c>
      <c r="CZ21" s="714">
        <v>518</v>
      </c>
      <c r="DA21" s="985">
        <v>84.1</v>
      </c>
      <c r="DB21" s="729">
        <v>37</v>
      </c>
      <c r="DC21" s="715">
        <v>167</v>
      </c>
      <c r="DD21" s="985">
        <v>83.6</v>
      </c>
      <c r="DE21" s="729">
        <v>45</v>
      </c>
      <c r="DF21" s="715">
        <v>221</v>
      </c>
      <c r="DG21" s="712">
        <v>84.5</v>
      </c>
      <c r="DH21" s="729">
        <v>37</v>
      </c>
      <c r="DI21" s="715">
        <v>130</v>
      </c>
      <c r="DJ21" s="712">
        <v>84</v>
      </c>
      <c r="DK21" s="729">
        <v>28</v>
      </c>
      <c r="DL21" s="716">
        <v>23.25056433408578</v>
      </c>
      <c r="DM21" s="710">
        <v>39</v>
      </c>
      <c r="DN21" s="715">
        <v>443</v>
      </c>
      <c r="DO21" s="717">
        <v>76.74943566591422</v>
      </c>
      <c r="DP21" s="710">
        <v>36</v>
      </c>
      <c r="DQ21" s="703">
        <v>0</v>
      </c>
      <c r="DR21" s="705">
        <v>18</v>
      </c>
      <c r="DS21" s="709">
        <v>70.652173913043484</v>
      </c>
      <c r="DT21" s="721">
        <v>34</v>
      </c>
      <c r="DU21" s="703">
        <v>0</v>
      </c>
      <c r="DV21" s="705">
        <v>17</v>
      </c>
      <c r="DW21" s="718">
        <v>69.111969111969103</v>
      </c>
      <c r="DX21" s="705">
        <v>40</v>
      </c>
      <c r="DY21" s="703">
        <v>7.608695652173914</v>
      </c>
      <c r="DZ21" s="705">
        <v>31</v>
      </c>
      <c r="EA21" s="702">
        <v>350</v>
      </c>
      <c r="EB21" s="719">
        <v>69.714285714285722</v>
      </c>
      <c r="EC21" s="705">
        <f t="shared" si="1"/>
        <v>66</v>
      </c>
      <c r="ED21" s="702">
        <v>323</v>
      </c>
      <c r="EE21" s="719">
        <v>46.130030959752318</v>
      </c>
      <c r="EF21" s="705">
        <v>57</v>
      </c>
      <c r="EG21" s="702">
        <v>310</v>
      </c>
      <c r="EH21" s="720">
        <v>62.580645161290327</v>
      </c>
      <c r="EI21" s="705">
        <v>26</v>
      </c>
      <c r="EJ21" s="768">
        <v>281</v>
      </c>
      <c r="EK21" s="3956">
        <v>1.125</v>
      </c>
      <c r="EL21" s="3957">
        <v>26</v>
      </c>
      <c r="EM21" s="3958">
        <v>7.1174377224199281</v>
      </c>
      <c r="EN21" s="770">
        <v>58</v>
      </c>
      <c r="EO21" s="768">
        <v>309</v>
      </c>
      <c r="EP21" s="1583">
        <v>1.5431034482758621</v>
      </c>
      <c r="EQ21" s="2356">
        <v>21</v>
      </c>
      <c r="ER21" s="3958">
        <v>18.770226537216828</v>
      </c>
      <c r="ES21" s="770">
        <v>44</v>
      </c>
      <c r="ET21" s="768">
        <v>304</v>
      </c>
      <c r="EU21" s="1583">
        <v>1.1071428571428572</v>
      </c>
      <c r="EV21" s="2356">
        <v>16</v>
      </c>
      <c r="EW21" s="3958">
        <v>18.421052631578949</v>
      </c>
      <c r="EX21" s="770">
        <v>43</v>
      </c>
      <c r="EY21" s="3974">
        <v>282</v>
      </c>
      <c r="EZ21" s="1583">
        <v>0.53125</v>
      </c>
      <c r="FA21" s="2356">
        <v>53</v>
      </c>
      <c r="FB21" s="3966">
        <v>5.6737588652482271</v>
      </c>
      <c r="FC21" s="3975">
        <v>53</v>
      </c>
      <c r="FD21" s="768">
        <v>286</v>
      </c>
      <c r="FE21" s="3957">
        <v>0.84375</v>
      </c>
      <c r="FF21" s="3957">
        <v>48</v>
      </c>
      <c r="FG21" s="3958">
        <v>5.594405594405595</v>
      </c>
      <c r="FH21" s="770">
        <v>40</v>
      </c>
      <c r="FI21" s="3965">
        <v>293</v>
      </c>
      <c r="FJ21" s="3957">
        <v>0.83333333333333337</v>
      </c>
      <c r="FK21" s="3957">
        <v>13</v>
      </c>
      <c r="FL21" s="3966">
        <v>2.0477815699658701</v>
      </c>
      <c r="FM21" s="3965">
        <v>47</v>
      </c>
      <c r="FN21" s="768">
        <v>309</v>
      </c>
      <c r="FO21" s="3957">
        <v>0.90909090909090906</v>
      </c>
      <c r="FP21" s="3957">
        <v>17</v>
      </c>
      <c r="FQ21" s="3958">
        <v>7.1197411003236244</v>
      </c>
      <c r="FR21" s="770">
        <v>30</v>
      </c>
      <c r="FS21" s="768">
        <v>284</v>
      </c>
      <c r="FT21" s="3957">
        <v>3.1339285714285716</v>
      </c>
      <c r="FU21" s="3957">
        <v>34</v>
      </c>
      <c r="FV21" s="3958">
        <v>39.436619718309863</v>
      </c>
      <c r="FW21" s="770">
        <v>20</v>
      </c>
      <c r="FX21" s="714">
        <v>356</v>
      </c>
      <c r="FY21" s="725">
        <v>14.606741573033707</v>
      </c>
      <c r="FZ21" s="715">
        <v>59</v>
      </c>
      <c r="GA21" s="702">
        <v>326</v>
      </c>
      <c r="GB21" s="727">
        <v>0.5</v>
      </c>
      <c r="GC21" s="726">
        <v>50</v>
      </c>
      <c r="GD21" s="720">
        <v>2.147239263803681</v>
      </c>
      <c r="GE21" s="705">
        <v>56</v>
      </c>
      <c r="GF21" s="702">
        <v>332</v>
      </c>
      <c r="GG21" s="712">
        <v>1.0625</v>
      </c>
      <c r="GH21" s="729">
        <v>36</v>
      </c>
      <c r="GI21" s="720">
        <v>4.8192771084337354</v>
      </c>
      <c r="GJ21" s="705">
        <v>29</v>
      </c>
      <c r="GK21" s="702">
        <v>330</v>
      </c>
      <c r="GL21" s="712">
        <v>0.6</v>
      </c>
      <c r="GM21" s="729">
        <v>41</v>
      </c>
      <c r="GN21" s="720">
        <v>4.5454545454545459</v>
      </c>
      <c r="GO21" s="705">
        <v>48</v>
      </c>
      <c r="GP21" s="702">
        <v>330</v>
      </c>
      <c r="GQ21" s="712">
        <v>0.8571428571428571</v>
      </c>
      <c r="GR21" s="729">
        <v>34</v>
      </c>
      <c r="GS21" s="720">
        <v>2.1212121212121215</v>
      </c>
      <c r="GT21" s="705">
        <v>42</v>
      </c>
      <c r="GU21" s="702">
        <v>341</v>
      </c>
      <c r="GV21" s="726">
        <v>1.3</v>
      </c>
      <c r="GW21" s="726">
        <v>46</v>
      </c>
      <c r="GX21" s="720">
        <v>7.3313782991202352</v>
      </c>
      <c r="GY21" s="705">
        <v>61</v>
      </c>
      <c r="GZ21" s="702">
        <v>329</v>
      </c>
      <c r="HA21" s="726">
        <v>0.75</v>
      </c>
      <c r="HB21" s="726">
        <v>20</v>
      </c>
      <c r="HC21" s="720">
        <v>0.60790273556231</v>
      </c>
      <c r="HD21" s="705">
        <v>42</v>
      </c>
      <c r="HE21" s="702">
        <v>329</v>
      </c>
      <c r="HF21" s="726">
        <v>0.5</v>
      </c>
      <c r="HG21" s="726">
        <v>22</v>
      </c>
      <c r="HH21" s="720">
        <v>0.303951367781155</v>
      </c>
      <c r="HI21" s="705">
        <v>46</v>
      </c>
      <c r="HJ21" s="702">
        <v>330</v>
      </c>
      <c r="HK21" s="726">
        <v>3.75</v>
      </c>
      <c r="HL21" s="726">
        <v>12</v>
      </c>
      <c r="HM21" s="720">
        <v>1.8181818181818181</v>
      </c>
      <c r="HN21" s="705">
        <v>17</v>
      </c>
      <c r="HO21" s="709">
        <v>29.644268774703558</v>
      </c>
      <c r="HP21" s="703">
        <v>4.150197628458498</v>
      </c>
      <c r="HQ21" s="703">
        <v>67.193675889328063</v>
      </c>
      <c r="HR21" s="703">
        <v>18.181818181818183</v>
      </c>
      <c r="HS21" s="1299">
        <v>13.043478260869565</v>
      </c>
      <c r="HT21" s="1299">
        <v>27.07509881422925</v>
      </c>
      <c r="HU21" s="1299">
        <v>63.833992094861657</v>
      </c>
      <c r="HV21" s="1299">
        <v>4.5454545454545459</v>
      </c>
      <c r="HW21" s="1299">
        <v>69.169960474308297</v>
      </c>
      <c r="HX21" s="1300">
        <v>506</v>
      </c>
      <c r="HY21" s="709">
        <v>23.777403035413151</v>
      </c>
      <c r="HZ21" s="709">
        <v>2.9792017987633503</v>
      </c>
      <c r="IA21" s="709">
        <v>60.708263069139967</v>
      </c>
      <c r="IB21" s="709">
        <v>24.901630129286115</v>
      </c>
      <c r="IC21" s="709">
        <v>9.2748735244519391</v>
      </c>
      <c r="ID21" s="709">
        <v>41.877459246767842</v>
      </c>
      <c r="IE21" s="709">
        <v>42.270938729623388</v>
      </c>
      <c r="IF21" s="709">
        <v>4.1596402473299605</v>
      </c>
      <c r="IG21" s="709">
        <v>58.403597526700388</v>
      </c>
      <c r="IH21" s="1300">
        <v>1779</v>
      </c>
      <c r="II21" s="1265" t="s">
        <v>31</v>
      </c>
      <c r="IJ21" s="1266" t="s">
        <v>31</v>
      </c>
      <c r="IK21" s="1266" t="s">
        <v>31</v>
      </c>
      <c r="IL21" s="1266" t="s">
        <v>31</v>
      </c>
      <c r="IM21" s="1266" t="s">
        <v>31</v>
      </c>
      <c r="IN21" s="1266" t="s">
        <v>31</v>
      </c>
      <c r="IO21" s="1266" t="s">
        <v>31</v>
      </c>
      <c r="IP21" s="1266" t="s">
        <v>81</v>
      </c>
      <c r="IQ21" s="1267" t="s">
        <v>81</v>
      </c>
      <c r="IR21" s="1268" t="s">
        <v>31</v>
      </c>
      <c r="IS21" s="1269" t="s">
        <v>31</v>
      </c>
      <c r="IT21" s="1269" t="s">
        <v>31</v>
      </c>
      <c r="IU21" s="1269" t="s">
        <v>31</v>
      </c>
      <c r="IV21" s="1269" t="s">
        <v>31</v>
      </c>
      <c r="IW21" s="1269" t="s">
        <v>31</v>
      </c>
      <c r="IX21" s="1269" t="s">
        <v>31</v>
      </c>
      <c r="IY21" s="1269" t="s">
        <v>81</v>
      </c>
      <c r="IZ21" s="1267" t="s">
        <v>81</v>
      </c>
      <c r="JA21" s="1268" t="s">
        <v>31</v>
      </c>
      <c r="JB21" s="1269" t="s">
        <v>31</v>
      </c>
      <c r="JC21" s="1269" t="s">
        <v>31</v>
      </c>
      <c r="JD21" s="1269" t="s">
        <v>31</v>
      </c>
      <c r="JE21" s="1269" t="s">
        <v>31</v>
      </c>
      <c r="JF21" s="1269" t="s">
        <v>31</v>
      </c>
      <c r="JG21" s="1269" t="s">
        <v>31</v>
      </c>
      <c r="JH21" s="1269" t="s">
        <v>81</v>
      </c>
      <c r="JI21" s="1270" t="s">
        <v>81</v>
      </c>
      <c r="JJ21" s="1268" t="s">
        <v>31</v>
      </c>
      <c r="JK21" s="1269" t="s">
        <v>31</v>
      </c>
      <c r="JL21" s="1269" t="s">
        <v>31</v>
      </c>
      <c r="JM21" s="1269" t="s">
        <v>31</v>
      </c>
      <c r="JN21" s="1269" t="s">
        <v>31</v>
      </c>
      <c r="JO21" s="1269" t="s">
        <v>31</v>
      </c>
      <c r="JP21" s="1269" t="s">
        <v>31</v>
      </c>
      <c r="JQ21" s="1269" t="s">
        <v>31</v>
      </c>
      <c r="JR21" s="1270" t="s">
        <v>31</v>
      </c>
      <c r="JS21" s="1268" t="s">
        <v>31</v>
      </c>
      <c r="JT21" s="1269" t="s">
        <v>31</v>
      </c>
      <c r="JU21" s="1269" t="s">
        <v>31</v>
      </c>
      <c r="JV21" s="1269" t="s">
        <v>31</v>
      </c>
      <c r="JW21" s="1269" t="s">
        <v>31</v>
      </c>
      <c r="JX21" s="1269" t="s">
        <v>31</v>
      </c>
      <c r="JY21" s="1269" t="s">
        <v>31</v>
      </c>
      <c r="JZ21" s="1269" t="s">
        <v>31</v>
      </c>
      <c r="KA21" s="1270" t="s">
        <v>31</v>
      </c>
      <c r="KB21" s="1268" t="s">
        <v>31</v>
      </c>
      <c r="KC21" s="1269" t="s">
        <v>31</v>
      </c>
      <c r="KD21" s="1269" t="s">
        <v>31</v>
      </c>
      <c r="KE21" s="1269" t="s">
        <v>31</v>
      </c>
      <c r="KF21" s="1269" t="s">
        <v>31</v>
      </c>
      <c r="KG21" s="1269" t="s">
        <v>31</v>
      </c>
      <c r="KH21" s="1269" t="s">
        <v>31</v>
      </c>
      <c r="KI21" s="1269" t="s">
        <v>31</v>
      </c>
      <c r="KJ21" s="1270" t="s">
        <v>31</v>
      </c>
      <c r="KK21" s="718">
        <v>41.022769690182905</v>
      </c>
      <c r="KL21" s="705">
        <v>53</v>
      </c>
      <c r="KM21" s="718">
        <v>48.062015503875969</v>
      </c>
      <c r="KN21" s="705">
        <v>66</v>
      </c>
      <c r="KO21" s="725">
        <v>3.0469469162319731</v>
      </c>
      <c r="KP21" s="988">
        <v>46</v>
      </c>
      <c r="KQ21" s="1212">
        <v>1.9085609082540658</v>
      </c>
      <c r="KR21" s="988">
        <v>21</v>
      </c>
      <c r="KS21" s="1212">
        <v>9.306535747161707</v>
      </c>
      <c r="KT21" s="988">
        <v>62</v>
      </c>
      <c r="KU21" s="1212">
        <v>0</v>
      </c>
      <c r="KV21" s="988">
        <v>49</v>
      </c>
      <c r="KW21" s="1212">
        <v>6.9037414571991196</v>
      </c>
      <c r="KX21" s="715">
        <v>53</v>
      </c>
      <c r="KY21" s="715">
        <v>11.366451080225676</v>
      </c>
      <c r="KZ21" s="715">
        <v>63</v>
      </c>
      <c r="LA21" s="728">
        <v>45</v>
      </c>
      <c r="LB21" s="729">
        <v>10</v>
      </c>
      <c r="LC21" s="729">
        <v>10</v>
      </c>
      <c r="LD21" s="729">
        <v>40</v>
      </c>
      <c r="LE21" s="729">
        <v>0</v>
      </c>
      <c r="LF21" s="730">
        <v>105</v>
      </c>
      <c r="LG21" s="734">
        <v>30</v>
      </c>
      <c r="LH21" s="728">
        <v>10</v>
      </c>
      <c r="LI21" s="729">
        <v>10</v>
      </c>
      <c r="LJ21" s="706">
        <v>20</v>
      </c>
      <c r="LK21" s="705">
        <v>1</v>
      </c>
      <c r="LL21" s="1372" t="s">
        <v>1632</v>
      </c>
      <c r="LM21" s="976" t="s">
        <v>1632</v>
      </c>
      <c r="LN21" s="976" t="s">
        <v>1632</v>
      </c>
      <c r="LO21" s="976" t="s">
        <v>1625</v>
      </c>
      <c r="LP21" s="729">
        <v>30</v>
      </c>
      <c r="LQ21" s="1023">
        <v>25</v>
      </c>
      <c r="LR21" s="1372" t="s">
        <v>1632</v>
      </c>
      <c r="LS21" s="976" t="s">
        <v>1632</v>
      </c>
      <c r="LT21" s="976" t="s">
        <v>1632</v>
      </c>
      <c r="LU21" s="976" t="s">
        <v>1632</v>
      </c>
      <c r="LV21" s="729">
        <v>40</v>
      </c>
      <c r="LW21" s="1023">
        <v>1</v>
      </c>
      <c r="LX21" s="1372" t="s">
        <v>1632</v>
      </c>
      <c r="LY21" s="976" t="s">
        <v>1632</v>
      </c>
      <c r="LZ21" s="976" t="s">
        <v>1632</v>
      </c>
      <c r="MA21" s="976" t="s">
        <v>1625</v>
      </c>
      <c r="MB21" s="729">
        <v>45</v>
      </c>
      <c r="MC21" s="1023">
        <v>24</v>
      </c>
      <c r="MD21" s="1372" t="s">
        <v>1632</v>
      </c>
      <c r="ME21" s="976" t="s">
        <v>1632</v>
      </c>
      <c r="MF21" s="976" t="s">
        <v>1632</v>
      </c>
      <c r="MG21" s="976" t="s">
        <v>1632</v>
      </c>
      <c r="MH21" s="729">
        <v>40</v>
      </c>
      <c r="MI21" s="1023">
        <v>1</v>
      </c>
      <c r="MJ21" s="1372" t="s">
        <v>1632</v>
      </c>
      <c r="MK21" s="976" t="s">
        <v>1632</v>
      </c>
      <c r="ML21" s="976" t="s">
        <v>1632</v>
      </c>
      <c r="MM21" s="976" t="s">
        <v>1632</v>
      </c>
      <c r="MN21" s="729">
        <v>40</v>
      </c>
      <c r="MO21" s="1023">
        <v>1</v>
      </c>
      <c r="MP21" s="1372" t="s">
        <v>1632</v>
      </c>
      <c r="MQ21" s="976" t="s">
        <v>1632</v>
      </c>
      <c r="MR21" s="976" t="s">
        <v>1632</v>
      </c>
      <c r="MS21" s="976" t="s">
        <v>1625</v>
      </c>
      <c r="MT21" s="729">
        <v>30</v>
      </c>
      <c r="MU21" s="1023">
        <v>20</v>
      </c>
      <c r="MV21" s="1372" t="s">
        <v>1632</v>
      </c>
      <c r="MW21" s="976" t="s">
        <v>1625</v>
      </c>
      <c r="MX21" s="976" t="s">
        <v>1625</v>
      </c>
      <c r="MY21" s="729">
        <v>15</v>
      </c>
      <c r="MZ21" s="1023">
        <v>32</v>
      </c>
      <c r="NA21" s="1372" t="s">
        <v>1632</v>
      </c>
      <c r="NB21" s="976" t="s">
        <v>1632</v>
      </c>
      <c r="NC21" s="976" t="s">
        <v>1632</v>
      </c>
      <c r="ND21" s="976" t="s">
        <v>1632</v>
      </c>
      <c r="NE21" s="729">
        <v>40</v>
      </c>
      <c r="NF21" s="1023">
        <v>1</v>
      </c>
      <c r="NG21" s="976" t="s">
        <v>1632</v>
      </c>
      <c r="NH21" s="976" t="s">
        <v>1625</v>
      </c>
      <c r="NI21" s="976" t="s">
        <v>1625</v>
      </c>
      <c r="NJ21" s="976" t="s">
        <v>1625</v>
      </c>
      <c r="NK21" s="729">
        <v>10</v>
      </c>
      <c r="NL21" s="1023">
        <v>37</v>
      </c>
      <c r="NM21" s="715">
        <v>112.25</v>
      </c>
      <c r="NN21" s="715">
        <f t="shared" si="2"/>
        <v>44</v>
      </c>
      <c r="NO21" s="714">
        <v>302</v>
      </c>
      <c r="NP21" s="715">
        <v>16</v>
      </c>
      <c r="NQ21" s="731">
        <v>18.711276332094176</v>
      </c>
      <c r="NR21" s="715">
        <v>37</v>
      </c>
      <c r="NS21" s="715">
        <v>302</v>
      </c>
      <c r="NT21" s="715">
        <v>16</v>
      </c>
      <c r="NU21" s="731">
        <v>18.711276332094176</v>
      </c>
      <c r="NV21" s="715">
        <v>37</v>
      </c>
      <c r="NW21" s="715">
        <v>224</v>
      </c>
      <c r="NX21" s="715">
        <v>11</v>
      </c>
      <c r="NY21" s="725">
        <v>13.878562577447335</v>
      </c>
      <c r="NZ21" s="715">
        <v>29</v>
      </c>
      <c r="OA21" s="1303">
        <v>77</v>
      </c>
      <c r="OB21" s="1995">
        <v>0.47707558859975219</v>
      </c>
      <c r="OC21" s="1303">
        <v>35</v>
      </c>
      <c r="OD21" s="1303">
        <v>2</v>
      </c>
      <c r="OE21" s="1995">
        <v>0.12391573729863693</v>
      </c>
      <c r="OF21" s="1303">
        <v>44</v>
      </c>
      <c r="OG21" s="1303">
        <v>275</v>
      </c>
      <c r="OH21" s="1995">
        <v>1.7038413878562579</v>
      </c>
      <c r="OI21" s="1303">
        <v>52</v>
      </c>
      <c r="OJ21" s="699">
        <v>18</v>
      </c>
      <c r="OK21" s="985">
        <v>1.1152416356877324</v>
      </c>
      <c r="OL21" s="1303">
        <v>55</v>
      </c>
      <c r="OM21" s="714">
        <v>498</v>
      </c>
      <c r="ON21" s="725">
        <v>30.855018587360597</v>
      </c>
      <c r="OO21" s="733">
        <v>48</v>
      </c>
      <c r="OP21" s="714" t="s">
        <v>31</v>
      </c>
      <c r="OQ21" s="731" t="s">
        <v>31</v>
      </c>
      <c r="OR21" s="733" t="str">
        <f t="shared" si="25"/>
        <v>-</v>
      </c>
      <c r="OS21" s="981">
        <v>30.835986764063183</v>
      </c>
      <c r="OT21" s="733">
        <v>50</v>
      </c>
      <c r="OU21" s="715">
        <v>647</v>
      </c>
      <c r="OV21" s="715">
        <v>843</v>
      </c>
      <c r="OW21" s="715">
        <v>528</v>
      </c>
      <c r="OX21" s="715">
        <v>309</v>
      </c>
      <c r="OY21" s="715">
        <v>105</v>
      </c>
      <c r="OZ21" s="715">
        <v>711</v>
      </c>
      <c r="PA21" s="715">
        <v>1543</v>
      </c>
      <c r="PB21" s="715">
        <v>61</v>
      </c>
      <c r="PC21" s="715">
        <v>123</v>
      </c>
      <c r="PD21" s="715">
        <v>1429</v>
      </c>
      <c r="PE21" s="715">
        <v>595</v>
      </c>
      <c r="PF21" s="715">
        <v>1296</v>
      </c>
      <c r="PG21" s="715">
        <v>143</v>
      </c>
      <c r="PH21" s="715">
        <v>29</v>
      </c>
      <c r="PI21" s="715">
        <v>571</v>
      </c>
      <c r="PJ21" s="715">
        <v>439</v>
      </c>
      <c r="PK21" s="715">
        <v>502</v>
      </c>
      <c r="PL21" s="715">
        <v>2482</v>
      </c>
      <c r="PM21" s="714">
        <v>26.067687348912166</v>
      </c>
      <c r="PN21" s="715">
        <v>51</v>
      </c>
      <c r="PO21" s="715">
        <v>33.964544721998394</v>
      </c>
      <c r="PP21" s="715">
        <v>51</v>
      </c>
      <c r="PQ21" s="715">
        <v>21.273166800966962</v>
      </c>
      <c r="PR21" s="715">
        <v>43</v>
      </c>
      <c r="PS21" s="715">
        <v>12.449637389202255</v>
      </c>
      <c r="PT21" s="715">
        <v>30</v>
      </c>
      <c r="PU21" s="715">
        <v>4.2304593070104755</v>
      </c>
      <c r="PV21" s="715">
        <v>44</v>
      </c>
      <c r="PW21" s="715">
        <v>28.646253021756646</v>
      </c>
      <c r="PX21" s="715">
        <v>36</v>
      </c>
      <c r="PY21" s="715">
        <v>62.167606768734899</v>
      </c>
      <c r="PZ21" s="715">
        <v>14</v>
      </c>
      <c r="QA21" s="715">
        <v>2.4576954069298953</v>
      </c>
      <c r="QB21" s="715">
        <v>19</v>
      </c>
      <c r="QC21" s="715">
        <v>4.9556809024979849</v>
      </c>
      <c r="QD21" s="715">
        <v>18</v>
      </c>
      <c r="QE21" s="715">
        <v>57.574536663980659</v>
      </c>
      <c r="QF21" s="715">
        <v>70</v>
      </c>
      <c r="QG21" s="715">
        <v>23.972602739726025</v>
      </c>
      <c r="QH21" s="715">
        <v>55</v>
      </c>
      <c r="QI21" s="715">
        <v>52.215954875100721</v>
      </c>
      <c r="QJ21" s="715">
        <v>39</v>
      </c>
      <c r="QK21" s="715">
        <v>5.7614826752618855</v>
      </c>
      <c r="QL21" s="715">
        <v>37</v>
      </c>
      <c r="QM21" s="715">
        <v>1.1684125705076551</v>
      </c>
      <c r="QN21" s="715">
        <v>26</v>
      </c>
      <c r="QO21" s="715">
        <v>23.005640612409348</v>
      </c>
      <c r="QP21" s="715">
        <v>19</v>
      </c>
      <c r="QQ21" s="715">
        <v>17.687348912167607</v>
      </c>
      <c r="QR21" s="715">
        <v>21</v>
      </c>
      <c r="QS21" s="715">
        <v>20.225624496373893</v>
      </c>
      <c r="QT21" s="715">
        <v>24</v>
      </c>
      <c r="QU21" s="714">
        <v>617</v>
      </c>
      <c r="QV21" s="715">
        <v>0</v>
      </c>
      <c r="QW21" s="715">
        <v>31</v>
      </c>
      <c r="QX21" s="715">
        <v>35</v>
      </c>
      <c r="QY21" s="715">
        <v>52</v>
      </c>
      <c r="QZ21" s="715">
        <v>141</v>
      </c>
      <c r="RA21" s="715">
        <v>280</v>
      </c>
      <c r="RB21" s="715">
        <v>22</v>
      </c>
      <c r="RC21" s="715">
        <v>31</v>
      </c>
      <c r="RD21" s="715">
        <v>1048</v>
      </c>
      <c r="RE21" s="715">
        <v>209</v>
      </c>
      <c r="RF21" s="715">
        <v>524</v>
      </c>
      <c r="RG21" s="715">
        <v>35</v>
      </c>
      <c r="RH21" s="715">
        <v>53</v>
      </c>
      <c r="RI21" s="715">
        <v>175</v>
      </c>
      <c r="RJ21" s="715">
        <v>624</v>
      </c>
      <c r="RK21" s="715">
        <v>426</v>
      </c>
      <c r="RL21" s="715">
        <v>2645</v>
      </c>
      <c r="RM21" s="714">
        <v>23.32703213610586</v>
      </c>
      <c r="RN21" s="715">
        <v>50</v>
      </c>
      <c r="RO21" s="715">
        <v>0</v>
      </c>
      <c r="RP21" s="715">
        <v>1</v>
      </c>
      <c r="RQ21" s="715">
        <v>1.172022684310019</v>
      </c>
      <c r="RR21" s="715">
        <v>29</v>
      </c>
      <c r="RS21" s="715">
        <v>1.3232514177693762</v>
      </c>
      <c r="RT21" s="715">
        <v>43</v>
      </c>
      <c r="RU21" s="715">
        <v>1.9659735349716445</v>
      </c>
      <c r="RV21" s="715">
        <v>43</v>
      </c>
      <c r="RW21" s="715">
        <v>5.3308128544423443</v>
      </c>
      <c r="RX21" s="715">
        <v>59</v>
      </c>
      <c r="RY21" s="715">
        <v>10.586011342155009</v>
      </c>
      <c r="RZ21" s="715">
        <v>47</v>
      </c>
      <c r="SA21" s="715">
        <v>0.83175803402646498</v>
      </c>
      <c r="SB21" s="715">
        <v>28</v>
      </c>
      <c r="SC21" s="715">
        <v>1.172022684310019</v>
      </c>
      <c r="SD21" s="715">
        <v>25</v>
      </c>
      <c r="SE21" s="715">
        <v>39.621928166351609</v>
      </c>
      <c r="SF21" s="715">
        <v>68</v>
      </c>
      <c r="SG21" s="715">
        <v>7.9017013232514168</v>
      </c>
      <c r="SH21" s="715">
        <v>50</v>
      </c>
      <c r="SI21" s="715">
        <v>19.810964083175804</v>
      </c>
      <c r="SJ21" s="715">
        <v>38</v>
      </c>
      <c r="SK21" s="715">
        <v>1.3232514177693762</v>
      </c>
      <c r="SL21" s="715">
        <v>46</v>
      </c>
      <c r="SM21" s="715">
        <v>2.003780718336484</v>
      </c>
      <c r="SN21" s="715">
        <v>16</v>
      </c>
      <c r="SO21" s="715">
        <v>6.6162570888468801</v>
      </c>
      <c r="SP21" s="715">
        <v>19</v>
      </c>
      <c r="SQ21" s="715">
        <v>23.591682419659733</v>
      </c>
      <c r="SR21" s="715">
        <v>22</v>
      </c>
      <c r="SS21" s="715">
        <v>16.105860113421549</v>
      </c>
      <c r="ST21" s="733">
        <v>33</v>
      </c>
      <c r="SU21" s="4108" t="s">
        <v>8302</v>
      </c>
      <c r="SV21" s="1355" t="s">
        <v>3046</v>
      </c>
      <c r="SW21" s="1355">
        <v>504</v>
      </c>
      <c r="SX21" s="4109">
        <v>31.161122789662421</v>
      </c>
      <c r="SY21" s="1355">
        <v>28</v>
      </c>
      <c r="SZ21" s="2074">
        <v>88</v>
      </c>
      <c r="TA21" s="1995">
        <v>89</v>
      </c>
      <c r="TB21" s="3967">
        <v>5.5142503097893432</v>
      </c>
      <c r="TC21" s="1303">
        <v>15</v>
      </c>
      <c r="TD21" s="2074">
        <v>14</v>
      </c>
      <c r="TE21" s="1995">
        <v>25</v>
      </c>
      <c r="TF21" s="3967">
        <v>1.5489467162329618</v>
      </c>
      <c r="TG21" s="1303">
        <v>35</v>
      </c>
      <c r="TH21" s="2074">
        <v>0</v>
      </c>
      <c r="TI21" s="1995">
        <v>0</v>
      </c>
      <c r="TJ21" s="3967">
        <v>0</v>
      </c>
      <c r="TK21" s="1303">
        <v>6</v>
      </c>
      <c r="TL21" s="2074">
        <v>0</v>
      </c>
      <c r="TM21" s="1995">
        <v>6</v>
      </c>
      <c r="TN21" s="3967">
        <v>0.37174721189591076</v>
      </c>
      <c r="TO21" s="1303">
        <v>6</v>
      </c>
      <c r="TP21" s="2074">
        <v>0</v>
      </c>
      <c r="TQ21" s="1995">
        <v>0</v>
      </c>
      <c r="TR21" s="3967">
        <v>0</v>
      </c>
      <c r="TS21" s="1303">
        <v>5</v>
      </c>
      <c r="TT21" s="2074">
        <v>0</v>
      </c>
      <c r="TU21" s="1995">
        <v>0</v>
      </c>
      <c r="TV21" s="3967">
        <v>0</v>
      </c>
      <c r="TW21" s="1303">
        <v>2</v>
      </c>
      <c r="TX21" s="2074">
        <v>251</v>
      </c>
      <c r="TY21" s="1995">
        <v>237</v>
      </c>
      <c r="TZ21" s="3967">
        <v>14.684014869888475</v>
      </c>
      <c r="UA21" s="1303">
        <v>17</v>
      </c>
      <c r="UB21" s="2074">
        <v>64</v>
      </c>
      <c r="UC21" s="1995">
        <v>64</v>
      </c>
      <c r="UD21" s="3967">
        <v>3.9653035935563818</v>
      </c>
      <c r="UE21" s="1303">
        <v>42</v>
      </c>
      <c r="UF21" s="2074">
        <v>15</v>
      </c>
      <c r="UG21" s="1995">
        <v>20</v>
      </c>
      <c r="UH21" s="3967">
        <v>1.2391573729863692</v>
      </c>
      <c r="UI21" s="1303">
        <v>11</v>
      </c>
      <c r="UJ21" s="2074">
        <v>3</v>
      </c>
      <c r="UK21" s="1995">
        <v>10</v>
      </c>
      <c r="UL21" s="3967">
        <v>0.61957868649318459</v>
      </c>
      <c r="UM21" s="1303">
        <v>16</v>
      </c>
      <c r="UN21" s="2074">
        <v>0</v>
      </c>
      <c r="UO21" s="1995">
        <v>0</v>
      </c>
      <c r="UP21" s="3967">
        <v>0</v>
      </c>
      <c r="UQ21" s="1303">
        <v>3</v>
      </c>
      <c r="UR21" s="2074">
        <v>0</v>
      </c>
      <c r="US21" s="1995">
        <v>0</v>
      </c>
      <c r="UT21" s="3967">
        <v>0</v>
      </c>
      <c r="UU21" s="1303">
        <v>12</v>
      </c>
      <c r="UV21" s="2074">
        <v>0</v>
      </c>
      <c r="UW21" s="1995">
        <v>0</v>
      </c>
      <c r="UX21" s="3967">
        <v>0</v>
      </c>
      <c r="UY21" s="1303">
        <v>26</v>
      </c>
      <c r="UZ21" s="2074">
        <v>0</v>
      </c>
      <c r="VA21" s="1995">
        <v>0</v>
      </c>
      <c r="VB21" s="3967">
        <v>0</v>
      </c>
      <c r="VC21" s="1303">
        <v>4</v>
      </c>
      <c r="VD21" s="2073">
        <v>0</v>
      </c>
      <c r="VE21" s="1303">
        <v>0</v>
      </c>
      <c r="VF21" s="1303">
        <v>0</v>
      </c>
      <c r="VG21" s="1303">
        <v>7</v>
      </c>
      <c r="VH21" s="1303">
        <v>0</v>
      </c>
      <c r="VI21" s="1303">
        <v>0</v>
      </c>
      <c r="VJ21" s="1303">
        <v>0</v>
      </c>
      <c r="VK21" s="1303">
        <v>4</v>
      </c>
      <c r="VL21" s="1303">
        <v>0</v>
      </c>
      <c r="VM21" s="1303">
        <v>0</v>
      </c>
      <c r="VN21" s="1303">
        <v>0</v>
      </c>
      <c r="VO21" s="1303">
        <v>9</v>
      </c>
      <c r="VP21" s="1303">
        <v>0</v>
      </c>
      <c r="VQ21" s="1303">
        <v>0</v>
      </c>
      <c r="VR21" s="1303">
        <v>0</v>
      </c>
      <c r="VS21" s="1303">
        <v>18</v>
      </c>
      <c r="VT21" s="1303">
        <v>0</v>
      </c>
      <c r="VU21" s="1303">
        <v>0</v>
      </c>
      <c r="VV21" s="1303">
        <v>0</v>
      </c>
      <c r="VW21" s="1303">
        <v>7</v>
      </c>
      <c r="VX21" s="1303">
        <v>0</v>
      </c>
      <c r="VY21" s="1303">
        <v>0</v>
      </c>
      <c r="VZ21" s="1303">
        <v>0</v>
      </c>
      <c r="WA21" s="1303">
        <v>36</v>
      </c>
      <c r="WB21" s="1303">
        <v>26</v>
      </c>
      <c r="WC21" s="1303">
        <v>42</v>
      </c>
      <c r="WD21" s="1303">
        <v>2.6022304832713754</v>
      </c>
      <c r="WE21" s="1303">
        <v>6</v>
      </c>
      <c r="WF21" s="1303">
        <v>0</v>
      </c>
      <c r="WG21" s="1303">
        <v>0</v>
      </c>
      <c r="WH21" s="1303">
        <v>0</v>
      </c>
      <c r="WI21" s="1303">
        <v>6</v>
      </c>
      <c r="WJ21" s="1303">
        <v>0</v>
      </c>
      <c r="WK21" s="1303">
        <v>0</v>
      </c>
      <c r="WL21" s="1303">
        <v>0</v>
      </c>
      <c r="WM21" s="1303">
        <v>19</v>
      </c>
      <c r="WN21" s="1303">
        <v>0</v>
      </c>
      <c r="WO21" s="1303">
        <v>0</v>
      </c>
      <c r="WP21" s="1303">
        <v>0</v>
      </c>
      <c r="WQ21" s="1303">
        <v>16</v>
      </c>
      <c r="WR21" s="1303">
        <v>0</v>
      </c>
      <c r="WS21" s="1303">
        <v>0</v>
      </c>
      <c r="WT21" s="1303">
        <v>0</v>
      </c>
      <c r="WU21" s="1303">
        <v>16</v>
      </c>
      <c r="WV21" s="2150"/>
      <c r="WW21" s="712">
        <v>15.232974910394265</v>
      </c>
      <c r="WX21" s="712">
        <v>8.4192439862542958</v>
      </c>
      <c r="WY21" s="712">
        <v>9.7435897435897445</v>
      </c>
      <c r="WZ21" s="712">
        <v>11.024844720496894</v>
      </c>
      <c r="XA21" s="712">
        <v>11.755485893416928</v>
      </c>
      <c r="XB21" s="712">
        <v>12.562814070351758</v>
      </c>
      <c r="XC21" s="699">
        <v>12.521440823327614</v>
      </c>
      <c r="XD21" s="699">
        <v>49</v>
      </c>
      <c r="XE21" s="699">
        <v>11.207183239108746</v>
      </c>
      <c r="XF21" s="712">
        <v>11.51952740400394</v>
      </c>
      <c r="XG21" s="699">
        <v>54</v>
      </c>
      <c r="XH21" s="712">
        <v>5.5555555555555554</v>
      </c>
      <c r="XI21" s="712">
        <v>9.1065292096219927</v>
      </c>
      <c r="XJ21" s="712">
        <v>8.8888888888888893</v>
      </c>
      <c r="XK21" s="712">
        <v>6.8322981366459627</v>
      </c>
      <c r="XL21" s="712">
        <v>10.815047021943574</v>
      </c>
      <c r="XM21" s="712">
        <v>9.7152428810720259</v>
      </c>
      <c r="XN21" s="699">
        <v>9.433962264150944</v>
      </c>
      <c r="XO21" s="699">
        <v>49</v>
      </c>
      <c r="XP21" s="699">
        <v>8.2806784170269374</v>
      </c>
      <c r="XQ21" s="712">
        <v>9.1237282573022647</v>
      </c>
      <c r="XR21" s="699">
        <v>50</v>
      </c>
      <c r="XS21" s="712">
        <v>21.955403087478558</v>
      </c>
      <c r="XT21" s="699">
        <v>57</v>
      </c>
      <c r="XU21" s="699">
        <v>19.487861656135681</v>
      </c>
      <c r="XV21" s="985">
        <v>20.643255661306203</v>
      </c>
      <c r="XW21" s="699">
        <v>57</v>
      </c>
      <c r="XX21" s="699">
        <v>73.031825795644892</v>
      </c>
      <c r="XY21" s="699">
        <v>72.21269296740995</v>
      </c>
      <c r="XZ21" s="699">
        <v>57</v>
      </c>
      <c r="YA21" s="985">
        <v>76.720984369803787</v>
      </c>
      <c r="YB21" s="985">
        <v>75.254348539547095</v>
      </c>
      <c r="YC21" s="699">
        <v>61</v>
      </c>
      <c r="YD21" s="985">
        <v>3.8525963149078724</v>
      </c>
      <c r="YE21" s="985">
        <v>4.4596912521440828</v>
      </c>
      <c r="YF21" s="699">
        <v>42</v>
      </c>
      <c r="YG21" s="699">
        <v>2.6272031925507151</v>
      </c>
      <c r="YH21" s="699">
        <v>3.0850016409583199</v>
      </c>
      <c r="YI21" s="699">
        <v>39</v>
      </c>
      <c r="YJ21" s="699">
        <v>0.83752093802345051</v>
      </c>
      <c r="YK21" s="699">
        <v>1.3722126929674099</v>
      </c>
      <c r="YL21" s="699">
        <v>38</v>
      </c>
      <c r="YM21" s="985">
        <v>1.1639507815098105</v>
      </c>
      <c r="YN21" s="985">
        <v>1.0173941581883819</v>
      </c>
      <c r="YO21" s="699">
        <v>12</v>
      </c>
      <c r="YP21" s="985">
        <v>173.1</v>
      </c>
      <c r="YQ21" s="985">
        <v>142.5</v>
      </c>
      <c r="YR21" s="699">
        <v>31</v>
      </c>
      <c r="YS21" s="712">
        <v>47.2</v>
      </c>
      <c r="YT21" s="985">
        <v>27.7</v>
      </c>
      <c r="YU21" s="699">
        <v>23</v>
      </c>
      <c r="YV21" s="982">
        <v>355</v>
      </c>
      <c r="YW21" s="725">
        <v>43.661971830985912</v>
      </c>
      <c r="YX21" s="699">
        <v>34</v>
      </c>
      <c r="YY21" s="699">
        <v>886</v>
      </c>
      <c r="YZ21" s="725">
        <v>59.706546275395034</v>
      </c>
      <c r="ZA21" s="699">
        <v>44</v>
      </c>
      <c r="ZB21" s="715">
        <v>275</v>
      </c>
      <c r="ZC21" s="725">
        <v>75.63636363636364</v>
      </c>
      <c r="ZD21" s="699">
        <v>51</v>
      </c>
      <c r="ZE21" s="982">
        <v>353</v>
      </c>
      <c r="ZF21" s="715">
        <v>45.892351274787536</v>
      </c>
      <c r="ZG21" s="699">
        <v>6</v>
      </c>
      <c r="ZH21" s="716">
        <v>1</v>
      </c>
      <c r="ZI21" s="712">
        <v>6.2069393582024707E-2</v>
      </c>
      <c r="ZJ21" s="699">
        <v>22</v>
      </c>
      <c r="ZK21" s="1363" t="s">
        <v>1623</v>
      </c>
      <c r="ZL21" s="712">
        <v>80.487804878048792</v>
      </c>
      <c r="ZM21" s="712">
        <v>91.14147201410313</v>
      </c>
      <c r="ZN21" s="699">
        <v>17</v>
      </c>
      <c r="ZO21" s="715">
        <v>2269</v>
      </c>
      <c r="ZP21" s="709">
        <v>57.159221076746846</v>
      </c>
      <c r="ZQ21" s="703">
        <v>77.389277389277396</v>
      </c>
      <c r="ZR21" s="978">
        <v>11</v>
      </c>
      <c r="ZS21" s="705">
        <v>858</v>
      </c>
      <c r="ZT21" s="709">
        <v>66.789667896678964</v>
      </c>
      <c r="ZU21" s="703">
        <v>88.823529411764696</v>
      </c>
      <c r="ZV21" s="978">
        <v>10</v>
      </c>
      <c r="ZW21" s="4111">
        <v>340</v>
      </c>
      <c r="ZX21" s="709">
        <v>54.166666666666664</v>
      </c>
      <c r="ZY21" s="703">
        <v>69.696969696969703</v>
      </c>
      <c r="ZZ21" s="978">
        <v>25</v>
      </c>
      <c r="AAA21" s="4111">
        <v>330</v>
      </c>
      <c r="AAB21" s="709">
        <v>50.826446280991732</v>
      </c>
      <c r="AAC21" s="703">
        <v>70.212765957446805</v>
      </c>
      <c r="AAD21" s="978">
        <v>17</v>
      </c>
      <c r="AAE21" s="4111">
        <v>188</v>
      </c>
      <c r="AAF21" s="983">
        <v>94.73684210526315</v>
      </c>
      <c r="AAG21" s="715">
        <v>99.204545454545453</v>
      </c>
      <c r="AAH21" s="715">
        <v>48</v>
      </c>
      <c r="AAI21" s="733">
        <v>880</v>
      </c>
      <c r="AAJ21" s="709">
        <v>233.7</v>
      </c>
      <c r="AAK21" s="978">
        <v>53</v>
      </c>
      <c r="AAL21" s="703">
        <v>693.1</v>
      </c>
      <c r="AAM21" s="978">
        <v>60</v>
      </c>
      <c r="AAN21" s="703">
        <v>1013.4</v>
      </c>
      <c r="AAO21" s="978">
        <f t="shared" si="26"/>
        <v>25</v>
      </c>
      <c r="AAP21" s="703">
        <v>0</v>
      </c>
      <c r="AAQ21" s="979">
        <f t="shared" si="27"/>
        <v>12</v>
      </c>
      <c r="AAR21" s="712">
        <v>11.91</v>
      </c>
      <c r="AAS21" s="699">
        <v>10</v>
      </c>
      <c r="AAT21" s="712">
        <v>371.32</v>
      </c>
      <c r="AAU21" s="699">
        <v>17</v>
      </c>
      <c r="AAV21" s="712">
        <v>0</v>
      </c>
      <c r="AAW21" s="699">
        <v>24</v>
      </c>
      <c r="AAX21" s="712">
        <v>209.8</v>
      </c>
      <c r="AAY21" s="699">
        <v>27</v>
      </c>
      <c r="AAZ21" s="699">
        <v>7877.4</v>
      </c>
      <c r="ABA21" s="978">
        <f t="shared" si="28"/>
        <v>32</v>
      </c>
      <c r="ABB21" s="712">
        <v>1543.8</v>
      </c>
      <c r="ABC21" s="978">
        <f t="shared" si="28"/>
        <v>29</v>
      </c>
      <c r="ABD21" s="712">
        <v>479</v>
      </c>
      <c r="ABE21" s="978">
        <f t="shared" si="28"/>
        <v>42</v>
      </c>
      <c r="ABF21" s="712">
        <v>2476.1</v>
      </c>
      <c r="ABG21" s="978">
        <f t="shared" si="28"/>
        <v>22</v>
      </c>
      <c r="ABH21" s="712">
        <v>0</v>
      </c>
      <c r="ABI21" s="978">
        <f t="shared" si="29"/>
        <v>2</v>
      </c>
      <c r="ABJ21" s="712">
        <v>0</v>
      </c>
      <c r="ABK21" s="978">
        <f t="shared" si="29"/>
        <v>1</v>
      </c>
      <c r="ABL21" s="712">
        <v>623.5</v>
      </c>
      <c r="ABM21" s="978">
        <f t="shared" si="29"/>
        <v>11</v>
      </c>
      <c r="ABN21" s="712">
        <f t="shared" si="30"/>
        <v>623.5</v>
      </c>
      <c r="ABO21" s="2732">
        <f t="shared" si="31"/>
        <v>11</v>
      </c>
      <c r="ABP21" s="716">
        <v>5</v>
      </c>
      <c r="ABQ21" s="712" t="s">
        <v>1632</v>
      </c>
      <c r="ABR21" s="712">
        <v>5</v>
      </c>
      <c r="ABS21" s="712" t="s">
        <v>1632</v>
      </c>
      <c r="ABT21" s="712">
        <v>5</v>
      </c>
      <c r="ABU21" s="712" t="s">
        <v>1632</v>
      </c>
      <c r="ABV21" s="712">
        <v>5</v>
      </c>
      <c r="ABW21" s="712" t="s">
        <v>1632</v>
      </c>
      <c r="ABX21" s="712">
        <v>5</v>
      </c>
      <c r="ABY21" s="712" t="s">
        <v>1632</v>
      </c>
      <c r="ABZ21" s="712">
        <v>25</v>
      </c>
      <c r="ACA21" s="699">
        <v>1</v>
      </c>
      <c r="ACB21" s="712">
        <v>0</v>
      </c>
      <c r="ACC21" s="712" t="s">
        <v>1625</v>
      </c>
      <c r="ACD21" s="712">
        <v>5</v>
      </c>
      <c r="ACE21" s="712" t="s">
        <v>1632</v>
      </c>
      <c r="ACF21" s="712">
        <v>5</v>
      </c>
      <c r="ACG21" s="712" t="s">
        <v>1632</v>
      </c>
      <c r="ACH21" s="712">
        <v>0</v>
      </c>
      <c r="ACI21" s="712" t="s">
        <v>1625</v>
      </c>
      <c r="ACJ21" s="712">
        <v>10</v>
      </c>
      <c r="ACK21" s="699">
        <v>44</v>
      </c>
      <c r="ACL21" s="712">
        <v>5</v>
      </c>
      <c r="ACM21" s="712" t="s">
        <v>1632</v>
      </c>
      <c r="ACN21" s="712">
        <v>5</v>
      </c>
      <c r="ACO21" s="712" t="s">
        <v>1632</v>
      </c>
      <c r="ACP21" s="712">
        <v>5</v>
      </c>
      <c r="ACQ21" s="712" t="s">
        <v>1632</v>
      </c>
      <c r="ACR21" s="712">
        <v>15</v>
      </c>
      <c r="ACS21" s="699">
        <v>1</v>
      </c>
      <c r="ACT21" s="699">
        <v>10</v>
      </c>
      <c r="ACU21" s="699" t="s">
        <v>1632</v>
      </c>
      <c r="ACV21" s="699">
        <v>10</v>
      </c>
      <c r="ACW21" s="699" t="s">
        <v>1632</v>
      </c>
      <c r="ACX21" s="699">
        <v>10</v>
      </c>
      <c r="ACY21" s="699" t="s">
        <v>1632</v>
      </c>
      <c r="ACZ21" s="699">
        <v>10</v>
      </c>
      <c r="ADA21" s="699" t="s">
        <v>1632</v>
      </c>
      <c r="ADB21" s="699">
        <v>40</v>
      </c>
      <c r="ADC21" s="699">
        <v>1</v>
      </c>
      <c r="ADD21" s="989">
        <v>10</v>
      </c>
      <c r="ADE21" s="989">
        <v>10</v>
      </c>
      <c r="ADF21" s="989">
        <v>10</v>
      </c>
      <c r="ADG21" s="989">
        <v>0</v>
      </c>
      <c r="ADH21" s="989">
        <v>30</v>
      </c>
      <c r="ADI21" s="699">
        <v>36</v>
      </c>
      <c r="ADJ21" s="712">
        <v>5</v>
      </c>
      <c r="ADK21" s="712" t="s">
        <v>1632</v>
      </c>
      <c r="ADL21" s="712">
        <v>5</v>
      </c>
      <c r="ADM21" s="712" t="s">
        <v>1632</v>
      </c>
      <c r="ADN21" s="712">
        <v>5</v>
      </c>
      <c r="ADO21" s="712" t="s">
        <v>1632</v>
      </c>
      <c r="ADP21" s="712">
        <v>5</v>
      </c>
      <c r="ADQ21" s="712" t="s">
        <v>1632</v>
      </c>
      <c r="ADR21" s="712">
        <v>20</v>
      </c>
      <c r="ADS21" s="699">
        <v>1</v>
      </c>
      <c r="ADT21" s="712">
        <v>10</v>
      </c>
      <c r="ADU21" s="712">
        <v>10</v>
      </c>
      <c r="ADV21" s="712">
        <v>0</v>
      </c>
      <c r="ADW21" s="712">
        <v>0</v>
      </c>
      <c r="ADX21" s="712">
        <v>20</v>
      </c>
      <c r="ADY21" s="699">
        <v>38</v>
      </c>
      <c r="ADZ21" s="714">
        <v>1</v>
      </c>
      <c r="AEA21" s="712">
        <v>1.9975230713914747</v>
      </c>
      <c r="AEB21" s="699">
        <v>19</v>
      </c>
      <c r="AEC21" s="715">
        <v>5</v>
      </c>
      <c r="AED21" s="712">
        <v>9.987615356957372</v>
      </c>
      <c r="AEE21" s="699">
        <v>46</v>
      </c>
      <c r="AEF21" s="715">
        <v>2</v>
      </c>
      <c r="AEG21" s="712">
        <v>3.9950461427829493</v>
      </c>
      <c r="AEH21" s="699">
        <v>39</v>
      </c>
      <c r="AEI21" s="1303">
        <v>28</v>
      </c>
      <c r="AEJ21" s="712">
        <v>55.930645998961289</v>
      </c>
      <c r="AEK21" s="699">
        <f t="shared" si="32"/>
        <v>11</v>
      </c>
      <c r="AEL21" s="715">
        <v>4</v>
      </c>
      <c r="AEM21" s="712">
        <v>7.9459674215335712</v>
      </c>
      <c r="AEN21" s="699">
        <v>32</v>
      </c>
      <c r="AEO21" s="699">
        <v>14</v>
      </c>
      <c r="AEP21" s="712">
        <v>28</v>
      </c>
      <c r="AEQ21" s="699">
        <v>48</v>
      </c>
      <c r="AER21" s="699">
        <v>8</v>
      </c>
      <c r="AES21" s="712">
        <v>16</v>
      </c>
      <c r="AET21" s="699">
        <v>67</v>
      </c>
      <c r="AEU21" s="699">
        <v>4</v>
      </c>
      <c r="AEV21" s="1099">
        <v>8</v>
      </c>
      <c r="AEW21" s="699">
        <v>23</v>
      </c>
      <c r="AEX21" s="989">
        <v>0.11700000000000001</v>
      </c>
      <c r="AEY21" s="989">
        <v>45</v>
      </c>
      <c r="AEZ21" s="989">
        <v>3.4000000000000002E-2</v>
      </c>
      <c r="AFA21" s="989">
        <v>57</v>
      </c>
      <c r="AFB21" s="989">
        <v>3.1E-2</v>
      </c>
      <c r="AFC21" s="989">
        <v>39</v>
      </c>
      <c r="AFD21" s="989">
        <v>5.0000000000000001E-3</v>
      </c>
      <c r="AFE21" s="989">
        <v>42</v>
      </c>
      <c r="AFF21" s="989">
        <v>7.0000000000000001E-3</v>
      </c>
      <c r="AFG21" s="989">
        <v>24</v>
      </c>
      <c r="AFH21" s="989">
        <v>1.6E-2</v>
      </c>
      <c r="AFI21" s="989">
        <v>24</v>
      </c>
      <c r="AFJ21" s="989">
        <v>0</v>
      </c>
      <c r="AFK21" s="989">
        <v>7</v>
      </c>
      <c r="AFL21" s="989">
        <v>0</v>
      </c>
      <c r="AFM21" s="989">
        <v>7</v>
      </c>
      <c r="AFN21" s="989">
        <v>92</v>
      </c>
      <c r="AFO21" s="989">
        <v>182.09167920196342</v>
      </c>
      <c r="AFP21" s="989">
        <v>22</v>
      </c>
      <c r="AFQ21" s="989">
        <v>28</v>
      </c>
      <c r="AFR21" s="989">
        <v>55.419206713641039</v>
      </c>
      <c r="AFS21" s="989">
        <v>34</v>
      </c>
      <c r="AFT21" s="989">
        <v>91</v>
      </c>
      <c r="AFU21" s="989">
        <v>180.11242181933341</v>
      </c>
      <c r="AFV21" s="989">
        <v>25</v>
      </c>
      <c r="AFW21" s="989">
        <v>35</v>
      </c>
      <c r="AFX21" s="989">
        <v>69.274008392051314</v>
      </c>
      <c r="AFY21" s="989">
        <v>61</v>
      </c>
      <c r="AFZ21" s="989">
        <v>467</v>
      </c>
      <c r="AGA21" s="989">
        <v>924.31319768822732</v>
      </c>
      <c r="AGB21" s="989">
        <v>25</v>
      </c>
      <c r="AGC21" s="989">
        <v>76</v>
      </c>
      <c r="AGD21" s="989">
        <v>150.42356107988283</v>
      </c>
      <c r="AGE21" s="989">
        <v>44</v>
      </c>
      <c r="AGF21" s="989">
        <v>12</v>
      </c>
      <c r="AGG21" s="989">
        <v>53.52</v>
      </c>
      <c r="AGH21" s="989">
        <v>41</v>
      </c>
      <c r="AGI21" s="989">
        <v>0</v>
      </c>
      <c r="AGJ21" s="989">
        <v>0</v>
      </c>
      <c r="AGK21" s="989">
        <v>10</v>
      </c>
      <c r="AGL21" s="989">
        <v>0</v>
      </c>
      <c r="AGM21" s="989">
        <v>0</v>
      </c>
      <c r="AGN21" s="989">
        <v>2</v>
      </c>
      <c r="AGO21" s="989">
        <v>8</v>
      </c>
      <c r="AGP21" s="989">
        <v>35.68</v>
      </c>
      <c r="AGQ21" s="989">
        <v>42</v>
      </c>
      <c r="AGR21" s="989">
        <v>0</v>
      </c>
      <c r="AGS21" s="989">
        <v>0</v>
      </c>
      <c r="AGT21" s="989">
        <v>19</v>
      </c>
      <c r="AGU21" s="989">
        <v>1</v>
      </c>
      <c r="AGV21" s="989">
        <v>4.46</v>
      </c>
      <c r="AGW21" s="989">
        <v>27</v>
      </c>
      <c r="AGX21" s="989">
        <v>1</v>
      </c>
      <c r="AGY21" s="989">
        <v>4.46</v>
      </c>
      <c r="AGZ21" s="989">
        <v>8</v>
      </c>
      <c r="AHA21" s="989">
        <v>0</v>
      </c>
      <c r="AHB21" s="989">
        <v>0</v>
      </c>
      <c r="AHC21" s="989">
        <v>12</v>
      </c>
      <c r="AHD21" s="989">
        <v>2</v>
      </c>
      <c r="AHE21" s="989">
        <v>8.92</v>
      </c>
      <c r="AHF21" s="989">
        <v>18</v>
      </c>
      <c r="AHG21" s="712">
        <v>69</v>
      </c>
      <c r="AHH21" s="712">
        <v>320.77999999999997</v>
      </c>
      <c r="AHI21" s="699">
        <v>20</v>
      </c>
      <c r="AHJ21" s="712">
        <v>102</v>
      </c>
      <c r="AHK21" s="712">
        <v>474.2</v>
      </c>
      <c r="AHL21" s="712">
        <v>40</v>
      </c>
      <c r="AHM21" s="712">
        <v>26</v>
      </c>
      <c r="AHN21" s="712">
        <v>115.97</v>
      </c>
      <c r="AHO21" s="699">
        <v>25</v>
      </c>
      <c r="AHP21" s="712">
        <v>0</v>
      </c>
      <c r="AHQ21" s="712">
        <v>0</v>
      </c>
      <c r="AHR21" s="712">
        <v>23</v>
      </c>
      <c r="AHS21" s="712">
        <v>51</v>
      </c>
      <c r="AHT21" s="712">
        <v>227.48</v>
      </c>
      <c r="AHU21" s="699">
        <v>14</v>
      </c>
      <c r="AHV21" s="712">
        <v>42</v>
      </c>
      <c r="AHW21" s="712">
        <v>195.26</v>
      </c>
      <c r="AHX21" s="699">
        <v>26</v>
      </c>
      <c r="AHY21" s="712">
        <v>58</v>
      </c>
      <c r="AHZ21" s="712">
        <v>258.7</v>
      </c>
      <c r="AIA21" s="699">
        <v>34</v>
      </c>
      <c r="AIC21" s="714"/>
      <c r="AID21" s="725"/>
      <c r="AIE21" s="715"/>
      <c r="AIF21" s="714"/>
      <c r="AIG21" s="725"/>
      <c r="AIH21" s="715"/>
      <c r="AII21" s="715"/>
      <c r="AIJ21" s="712"/>
      <c r="AIK21" s="715"/>
      <c r="AIL21" s="1169">
        <v>350</v>
      </c>
      <c r="AIM21" s="1174">
        <v>50.285714285714285</v>
      </c>
      <c r="AIN21" s="1168">
        <f t="shared" si="33"/>
        <v>70</v>
      </c>
      <c r="AIO21" s="715">
        <v>910</v>
      </c>
      <c r="AIP21" s="1168">
        <v>25.384615384615387</v>
      </c>
      <c r="AIQ21" s="715">
        <f t="shared" si="34"/>
        <v>42</v>
      </c>
      <c r="AIR21" s="1169">
        <v>344</v>
      </c>
      <c r="AIS21" s="1174">
        <v>31.395348837209301</v>
      </c>
      <c r="AIT21" s="1168">
        <f t="shared" si="35"/>
        <v>69</v>
      </c>
      <c r="AIU21" s="715">
        <v>901</v>
      </c>
      <c r="AIV21" s="1168">
        <v>13.318534961154274</v>
      </c>
      <c r="AIW21" s="715">
        <f t="shared" si="36"/>
        <v>41</v>
      </c>
      <c r="AIX21" s="1169">
        <v>345</v>
      </c>
      <c r="AIY21" s="1174">
        <v>1.7391304347826086</v>
      </c>
      <c r="AIZ21" s="1168">
        <f t="shared" si="37"/>
        <v>28</v>
      </c>
      <c r="AJA21" s="715">
        <v>868</v>
      </c>
      <c r="AJB21" s="1168">
        <v>18.778801843317972</v>
      </c>
      <c r="AJC21" s="715">
        <f t="shared" si="38"/>
        <v>35</v>
      </c>
      <c r="AJD21" s="714">
        <v>345</v>
      </c>
      <c r="AJE21" s="725">
        <v>6.666666666666667</v>
      </c>
      <c r="AJF21" s="715">
        <v>7</v>
      </c>
      <c r="AJG21" s="699">
        <v>904</v>
      </c>
      <c r="AJH21" s="1099">
        <v>10.06637168141593</v>
      </c>
      <c r="AJI21" s="733">
        <v>43</v>
      </c>
      <c r="AJJ21" s="714">
        <v>345</v>
      </c>
      <c r="AJK21" s="712">
        <v>20.289855072463769</v>
      </c>
      <c r="AJL21" s="715">
        <v>15</v>
      </c>
      <c r="AJM21" s="699">
        <v>904</v>
      </c>
      <c r="AJN21" s="712">
        <v>24.668141592920353</v>
      </c>
      <c r="AJO21" s="715">
        <v>40</v>
      </c>
      <c r="AJP21" s="714">
        <v>351</v>
      </c>
      <c r="AJQ21" s="712">
        <v>15.384615384615385</v>
      </c>
      <c r="AJR21" s="715">
        <v>40</v>
      </c>
      <c r="AJS21" s="699">
        <v>956</v>
      </c>
      <c r="AJT21" s="712">
        <v>28.13807531380753</v>
      </c>
      <c r="AJU21" s="715">
        <f t="shared" si="39"/>
        <v>26</v>
      </c>
      <c r="AJV21" s="1178">
        <v>50</v>
      </c>
      <c r="AJW21" s="1099">
        <v>0</v>
      </c>
      <c r="AJX21" s="1099">
        <v>0</v>
      </c>
      <c r="AJY21" s="1099">
        <v>0</v>
      </c>
      <c r="AJZ21" s="1099">
        <v>16.666666666666664</v>
      </c>
      <c r="AKA21" s="1099">
        <v>16.666666666666664</v>
      </c>
      <c r="AKB21" s="1099">
        <v>0</v>
      </c>
      <c r="AKC21" s="1099">
        <v>0</v>
      </c>
      <c r="AKD21" s="1099">
        <v>0</v>
      </c>
      <c r="AKE21" s="1099">
        <v>0</v>
      </c>
      <c r="AKF21" s="1099">
        <v>16.666666666666664</v>
      </c>
      <c r="AKG21" s="1188">
        <v>6</v>
      </c>
      <c r="AKH21" s="985">
        <v>52.564102564102569</v>
      </c>
      <c r="AKI21" s="985">
        <v>5.7692307692307692</v>
      </c>
      <c r="AKJ21" s="985">
        <v>23.076923076923077</v>
      </c>
      <c r="AKK21" s="985">
        <v>10.256410256410255</v>
      </c>
      <c r="AKL21" s="985">
        <v>5.7692307692307692</v>
      </c>
      <c r="AKM21" s="985">
        <v>10.897435897435898</v>
      </c>
      <c r="AKN21" s="985">
        <v>12.820512820512819</v>
      </c>
      <c r="AKO21" s="985">
        <v>7.0512820512820511</v>
      </c>
      <c r="AKP21" s="985">
        <v>21.153846153846153</v>
      </c>
      <c r="AKQ21" s="985">
        <v>2.5641025641025639</v>
      </c>
      <c r="AKR21" s="985">
        <v>3.8461538461538463</v>
      </c>
      <c r="AKS21" s="699">
        <v>156</v>
      </c>
      <c r="AKT21" s="714" t="s">
        <v>1634</v>
      </c>
      <c r="AKU21" s="715" t="s">
        <v>1650</v>
      </c>
      <c r="AKV21" s="715" t="s">
        <v>1634</v>
      </c>
      <c r="AKW21" s="715" t="s">
        <v>1634</v>
      </c>
      <c r="AKX21" s="715" t="s">
        <v>1634</v>
      </c>
      <c r="AKY21" s="715" t="s">
        <v>1634</v>
      </c>
      <c r="AKZ21" s="715" t="s">
        <v>1634</v>
      </c>
      <c r="ALA21" s="715">
        <v>1</v>
      </c>
      <c r="ALB21" s="715">
        <v>2</v>
      </c>
      <c r="ALC21" s="715">
        <v>1</v>
      </c>
      <c r="ALD21" s="715">
        <v>1</v>
      </c>
      <c r="ALE21" s="715">
        <v>1</v>
      </c>
      <c r="ALF21" s="715">
        <v>1</v>
      </c>
      <c r="ALG21" s="715">
        <v>1</v>
      </c>
      <c r="ALH21" s="715">
        <f t="shared" si="40"/>
        <v>8</v>
      </c>
      <c r="ALI21" s="715">
        <f t="shared" si="41"/>
        <v>13</v>
      </c>
      <c r="ALJ21" s="716" t="s">
        <v>31</v>
      </c>
      <c r="ALK21" s="712" t="s">
        <v>31</v>
      </c>
      <c r="ALL21" s="712" t="s">
        <v>31</v>
      </c>
      <c r="ALM21" s="712" t="s">
        <v>31</v>
      </c>
      <c r="ALN21" s="712" t="s">
        <v>31</v>
      </c>
      <c r="ALO21" s="712" t="s">
        <v>31</v>
      </c>
      <c r="ALP21" s="712" t="s">
        <v>31</v>
      </c>
      <c r="ALQ21" s="714">
        <v>9</v>
      </c>
      <c r="ALR21" s="715">
        <v>5</v>
      </c>
      <c r="ALS21" s="715">
        <v>2</v>
      </c>
      <c r="ALT21" s="715">
        <v>50</v>
      </c>
      <c r="ALU21" s="715">
        <v>13</v>
      </c>
      <c r="ALV21" s="715">
        <v>13</v>
      </c>
      <c r="ALW21" s="733">
        <v>8</v>
      </c>
      <c r="ALX21" s="981">
        <v>0.55644862124397176</v>
      </c>
      <c r="ALY21" s="715">
        <v>47</v>
      </c>
      <c r="ALZ21" s="731">
        <v>0.30913812291331771</v>
      </c>
      <c r="AMA21" s="715">
        <v>42</v>
      </c>
      <c r="AMB21" s="731">
        <v>0.12365524916532707</v>
      </c>
      <c r="AMC21" s="715">
        <v>52</v>
      </c>
      <c r="AMD21" s="731">
        <v>3.0913812291331766</v>
      </c>
      <c r="AME21" s="715">
        <v>13</v>
      </c>
      <c r="AMF21" s="715">
        <v>0.80375911957462598</v>
      </c>
      <c r="AMG21" s="715">
        <v>20</v>
      </c>
      <c r="AMH21" s="731">
        <v>0.80375911957462598</v>
      </c>
      <c r="AMI21" s="715">
        <v>26</v>
      </c>
      <c r="AMJ21" s="731">
        <v>0.49462099666130827</v>
      </c>
      <c r="AMK21" s="715">
        <v>37</v>
      </c>
      <c r="AML21" s="982">
        <v>6</v>
      </c>
      <c r="AMM21" s="699">
        <v>0</v>
      </c>
      <c r="AMN21" s="699">
        <v>1</v>
      </c>
      <c r="AMO21" s="716">
        <v>0.37096574749598121</v>
      </c>
      <c r="AMP21" s="715">
        <v>43</v>
      </c>
      <c r="AMQ21" s="712">
        <v>0</v>
      </c>
      <c r="AMR21" s="715">
        <v>27</v>
      </c>
      <c r="AMS21" s="712">
        <v>6.1827624582663533E-2</v>
      </c>
      <c r="AMT21" s="733">
        <v>25</v>
      </c>
      <c r="AMU21" s="982">
        <v>1</v>
      </c>
      <c r="AMV21" s="731">
        <v>6.1827624582663533E-2</v>
      </c>
      <c r="AMW21" s="715">
        <v>29</v>
      </c>
      <c r="AMX21" s="716" t="s">
        <v>107</v>
      </c>
      <c r="AMY21" s="712" t="s">
        <v>107</v>
      </c>
      <c r="AMZ21" s="715">
        <v>2</v>
      </c>
      <c r="ANA21" s="715">
        <v>2</v>
      </c>
      <c r="ANB21" s="715">
        <v>4</v>
      </c>
      <c r="ANC21" s="715">
        <v>38</v>
      </c>
      <c r="AND21" s="1201" t="s">
        <v>1632</v>
      </c>
      <c r="ANE21" s="1202" t="s">
        <v>1632</v>
      </c>
      <c r="ANF21" s="1202" t="s">
        <v>1632</v>
      </c>
      <c r="ANG21" s="1202" t="s">
        <v>1625</v>
      </c>
      <c r="ANH21" s="725">
        <v>5</v>
      </c>
      <c r="ANI21" s="725">
        <v>5</v>
      </c>
      <c r="ANJ21" s="725">
        <v>5</v>
      </c>
      <c r="ANK21" s="725">
        <v>0</v>
      </c>
      <c r="ANL21" s="1303">
        <f t="shared" si="42"/>
        <v>15</v>
      </c>
      <c r="ANM21" s="1303">
        <f t="shared" si="43"/>
        <v>39</v>
      </c>
      <c r="ANN21" s="983" t="s">
        <v>1632</v>
      </c>
      <c r="ANO21" s="725" t="s">
        <v>1632</v>
      </c>
      <c r="ANP21" s="725" t="s">
        <v>1632</v>
      </c>
      <c r="ANQ21" s="725" t="s">
        <v>1625</v>
      </c>
      <c r="ANR21" s="725">
        <v>5</v>
      </c>
      <c r="ANS21" s="725">
        <v>5</v>
      </c>
      <c r="ANT21" s="725">
        <v>5</v>
      </c>
      <c r="ANU21" s="725">
        <v>0</v>
      </c>
      <c r="ANV21" s="715">
        <f t="shared" si="44"/>
        <v>15</v>
      </c>
      <c r="ANW21" s="715">
        <f t="shared" si="45"/>
        <v>46</v>
      </c>
      <c r="ANX21" s="982">
        <v>137</v>
      </c>
      <c r="ANY21" s="715">
        <v>9398</v>
      </c>
      <c r="ANZ21" s="1089">
        <v>19.045999999999999</v>
      </c>
      <c r="AOA21" s="715">
        <v>14</v>
      </c>
      <c r="AOB21" s="1089">
        <v>1.7</v>
      </c>
      <c r="AOC21" s="1188">
        <f t="shared" si="46"/>
        <v>62</v>
      </c>
      <c r="AOD21" s="1089">
        <v>65.718999999999994</v>
      </c>
      <c r="AOE21" s="1188">
        <f t="shared" si="47"/>
        <v>22</v>
      </c>
      <c r="AOF21" s="699">
        <v>58</v>
      </c>
      <c r="AOG21" s="985">
        <v>3.586002225794485</v>
      </c>
      <c r="AOH21" s="1188">
        <v>24</v>
      </c>
      <c r="AOI21" s="699">
        <v>2</v>
      </c>
      <c r="AOJ21" s="985">
        <v>0.12365524916532707</v>
      </c>
      <c r="AOK21" s="1188">
        <v>58</v>
      </c>
      <c r="AOL21" s="699">
        <v>2</v>
      </c>
      <c r="AOM21" s="985">
        <v>0.12365524916532707</v>
      </c>
      <c r="AON21" s="1188">
        <v>66</v>
      </c>
      <c r="AOO21" s="699">
        <v>1</v>
      </c>
      <c r="AOP21" s="985">
        <v>6.1827624582663533E-2</v>
      </c>
      <c r="AOQ21" s="1188">
        <v>59</v>
      </c>
      <c r="AOR21" s="983" t="s">
        <v>1632</v>
      </c>
      <c r="AOS21" s="725" t="s">
        <v>1632</v>
      </c>
      <c r="AOT21" s="725" t="s">
        <v>1625</v>
      </c>
      <c r="AOU21" s="725" t="s">
        <v>1625</v>
      </c>
      <c r="AOV21" s="725">
        <v>5</v>
      </c>
      <c r="AOW21" s="725">
        <v>5</v>
      </c>
      <c r="AOX21" s="725">
        <v>0</v>
      </c>
      <c r="AOY21" s="725">
        <v>0</v>
      </c>
      <c r="AOZ21" s="715">
        <f t="shared" si="48"/>
        <v>10</v>
      </c>
      <c r="APA21" s="715">
        <f t="shared" si="49"/>
        <v>6</v>
      </c>
      <c r="APB21" s="1993" t="s">
        <v>1632</v>
      </c>
      <c r="APC21" s="1994" t="s">
        <v>1632</v>
      </c>
      <c r="APD21" s="1994" t="s">
        <v>1632</v>
      </c>
      <c r="APE21" s="1994" t="s">
        <v>1625</v>
      </c>
      <c r="APF21" s="1995">
        <v>5</v>
      </c>
      <c r="APG21" s="1995">
        <v>5</v>
      </c>
      <c r="APH21" s="1995">
        <v>5</v>
      </c>
      <c r="API21" s="1995">
        <v>0</v>
      </c>
      <c r="APJ21" s="715">
        <f t="shared" si="50"/>
        <v>15</v>
      </c>
      <c r="APK21" s="715">
        <f t="shared" si="51"/>
        <v>27</v>
      </c>
      <c r="APL21" s="715">
        <v>0</v>
      </c>
      <c r="APM21" s="725">
        <v>0</v>
      </c>
      <c r="APN21" s="715">
        <v>17</v>
      </c>
      <c r="APO21" s="715">
        <v>0</v>
      </c>
      <c r="APP21" s="725">
        <v>0</v>
      </c>
      <c r="APQ21" s="715">
        <v>18</v>
      </c>
      <c r="APR21" s="1169">
        <v>2</v>
      </c>
      <c r="APS21" s="1168">
        <v>484</v>
      </c>
      <c r="APT21" s="1168">
        <v>3872</v>
      </c>
      <c r="APU21" s="989">
        <v>242</v>
      </c>
      <c r="APV21" s="989">
        <v>1936</v>
      </c>
      <c r="APW21" s="989">
        <v>23.99008674101611</v>
      </c>
      <c r="APX21" s="989">
        <v>28</v>
      </c>
      <c r="APY21" s="989">
        <v>3</v>
      </c>
      <c r="APZ21" s="989">
        <v>0</v>
      </c>
      <c r="AQA21" s="989">
        <v>0</v>
      </c>
      <c r="AQB21" s="989">
        <v>0</v>
      </c>
      <c r="AQC21" s="989">
        <v>0</v>
      </c>
      <c r="AQD21" s="1099">
        <v>0</v>
      </c>
      <c r="AQE21" s="989">
        <v>55</v>
      </c>
      <c r="AQF21" s="989">
        <v>5</v>
      </c>
      <c r="AQG21" s="989">
        <v>484</v>
      </c>
      <c r="AQH21" s="989">
        <v>3872</v>
      </c>
      <c r="AQI21" s="989">
        <v>242</v>
      </c>
      <c r="AQJ21" s="989">
        <v>1936</v>
      </c>
      <c r="AQK21" s="989">
        <v>23.99008674101611</v>
      </c>
      <c r="AQL21" s="729">
        <v>48</v>
      </c>
      <c r="AQM21" s="987"/>
      <c r="AQQ21" s="715">
        <v>1761</v>
      </c>
      <c r="AQR21" s="715">
        <v>1537</v>
      </c>
      <c r="AQS21" s="989">
        <v>155</v>
      </c>
      <c r="AQT21" s="1099">
        <v>10.084580351333768</v>
      </c>
      <c r="AQU21" s="989">
        <f t="shared" si="52"/>
        <v>53</v>
      </c>
      <c r="AQV21" s="989">
        <v>53</v>
      </c>
      <c r="AQW21" s="989">
        <v>34.193548387096776</v>
      </c>
      <c r="AQX21" s="1099">
        <v>3.7924528301886791</v>
      </c>
      <c r="AQY21" s="989">
        <f t="shared" si="53"/>
        <v>17</v>
      </c>
      <c r="AQZ21" s="989">
        <v>16</v>
      </c>
      <c r="ARA21" s="989">
        <v>171</v>
      </c>
      <c r="ARB21" s="989">
        <v>9.3567251461988299</v>
      </c>
      <c r="ARC21" s="989">
        <f t="shared" si="54"/>
        <v>56</v>
      </c>
      <c r="ARD21" s="1668">
        <v>2.3845152895250488</v>
      </c>
      <c r="ARE21" s="1667">
        <f t="shared" si="55"/>
        <v>36</v>
      </c>
      <c r="ARF21" s="1168">
        <v>51</v>
      </c>
      <c r="ARG21" s="1099">
        <v>13.725490196078432</v>
      </c>
      <c r="ARH21" s="989">
        <f t="shared" si="56"/>
        <v>37</v>
      </c>
      <c r="ARI21" s="715">
        <v>191</v>
      </c>
      <c r="ARJ21" s="985">
        <v>16.753926701570681</v>
      </c>
      <c r="ARK21" s="699">
        <f t="shared" si="57"/>
        <v>23</v>
      </c>
      <c r="ARL21" s="989">
        <v>485</v>
      </c>
      <c r="ARM21" s="715">
        <v>94</v>
      </c>
      <c r="ARN21" s="985">
        <v>19.381443298969074</v>
      </c>
      <c r="ARO21" s="699">
        <f t="shared" si="58"/>
        <v>37</v>
      </c>
      <c r="ARP21" s="707">
        <v>617</v>
      </c>
      <c r="ARQ21" s="990">
        <v>4</v>
      </c>
      <c r="ARR21" s="719">
        <v>0.64829821717990277</v>
      </c>
      <c r="ARS21" s="979">
        <f t="shared" si="59"/>
        <v>31</v>
      </c>
      <c r="ART21" s="715">
        <v>61</v>
      </c>
      <c r="ARU21" s="699">
        <f t="shared" si="59"/>
        <v>28</v>
      </c>
      <c r="ARV21" s="715">
        <v>9320</v>
      </c>
      <c r="ARW21" s="715">
        <v>4480</v>
      </c>
      <c r="ARX21" s="985">
        <v>48.068669527896994</v>
      </c>
      <c r="ARY21" s="699">
        <f t="shared" si="60"/>
        <v>15</v>
      </c>
      <c r="ARZ21" s="715">
        <v>8890</v>
      </c>
      <c r="ASA21" s="715">
        <v>210</v>
      </c>
      <c r="ASB21" s="712">
        <v>2.3622047244094486</v>
      </c>
      <c r="ASC21" s="699">
        <f t="shared" si="61"/>
        <v>13</v>
      </c>
      <c r="ASD21" s="712">
        <v>44.106463878326998</v>
      </c>
      <c r="ASE21" s="712">
        <v>18.631178707224336</v>
      </c>
      <c r="ASF21" s="712">
        <v>12.927756653992395</v>
      </c>
      <c r="ASG21" s="712">
        <v>7.6045627376425857</v>
      </c>
      <c r="ASH21" s="712">
        <v>4.1825095057034218</v>
      </c>
      <c r="ASI21" s="712">
        <v>5.7034220532319395</v>
      </c>
      <c r="ASJ21" s="712">
        <v>4.9429657794676807</v>
      </c>
      <c r="ASK21" s="712">
        <v>0.76045627376425851</v>
      </c>
      <c r="ASL21" s="712">
        <v>1.1406844106463878</v>
      </c>
      <c r="ASM21" s="715">
        <v>116</v>
      </c>
      <c r="ASN21" s="715">
        <v>49</v>
      </c>
      <c r="ASO21" s="715">
        <v>34</v>
      </c>
      <c r="ASP21" s="715">
        <v>20</v>
      </c>
      <c r="ASQ21" s="715">
        <v>11</v>
      </c>
      <c r="ASR21" s="715">
        <v>15</v>
      </c>
      <c r="ASS21" s="715">
        <v>13</v>
      </c>
      <c r="AST21" s="715">
        <v>2</v>
      </c>
      <c r="ASU21" s="715">
        <v>3</v>
      </c>
      <c r="ASV21" s="715">
        <v>263</v>
      </c>
      <c r="ASW21" s="712">
        <v>27.419354838709676</v>
      </c>
      <c r="ASX21" s="712">
        <v>19.35483870967742</v>
      </c>
      <c r="ASY21" s="712">
        <v>6.4516129032258061</v>
      </c>
      <c r="ASZ21" s="712">
        <v>14.516129032258066</v>
      </c>
      <c r="ATA21" s="712">
        <v>4.838709677419355</v>
      </c>
      <c r="ATB21" s="712">
        <v>11.29032258064516</v>
      </c>
      <c r="ATC21" s="712">
        <v>9.67741935483871</v>
      </c>
      <c r="ATD21" s="712">
        <v>3.225806451612903</v>
      </c>
      <c r="ATE21" s="712">
        <v>3.225806451612903</v>
      </c>
      <c r="ATF21" s="715">
        <v>17</v>
      </c>
      <c r="ATG21" s="715">
        <v>12</v>
      </c>
      <c r="ATH21" s="715">
        <v>4</v>
      </c>
      <c r="ATI21" s="715">
        <v>9</v>
      </c>
      <c r="ATJ21" s="715">
        <v>3</v>
      </c>
      <c r="ATK21" s="715">
        <v>7</v>
      </c>
      <c r="ATL21" s="715">
        <v>6</v>
      </c>
      <c r="ATM21" s="715">
        <v>2</v>
      </c>
      <c r="ATN21" s="715">
        <v>2</v>
      </c>
      <c r="ATO21" s="715">
        <v>62</v>
      </c>
      <c r="ATP21" s="712">
        <v>0</v>
      </c>
      <c r="ATQ21" s="712">
        <v>50</v>
      </c>
      <c r="ATR21" s="712">
        <v>0</v>
      </c>
      <c r="ATS21" s="712">
        <v>0</v>
      </c>
      <c r="ATT21" s="712">
        <v>0</v>
      </c>
      <c r="ATU21" s="712">
        <v>0</v>
      </c>
      <c r="ATV21" s="712">
        <v>50</v>
      </c>
      <c r="ATW21" s="712">
        <v>0</v>
      </c>
      <c r="ATX21" s="712">
        <v>0</v>
      </c>
      <c r="ATY21" s="715">
        <v>0</v>
      </c>
      <c r="ATZ21" s="715">
        <v>1</v>
      </c>
      <c r="AUA21" s="715">
        <v>0</v>
      </c>
      <c r="AUB21" s="715">
        <v>0</v>
      </c>
      <c r="AUC21" s="715">
        <v>0</v>
      </c>
      <c r="AUD21" s="715">
        <v>0</v>
      </c>
      <c r="AUE21" s="715">
        <v>1</v>
      </c>
      <c r="AUF21" s="715">
        <v>0</v>
      </c>
      <c r="AUG21" s="715">
        <v>0</v>
      </c>
      <c r="AUH21" s="715">
        <v>2</v>
      </c>
      <c r="AUI21" s="712" t="s">
        <v>1648</v>
      </c>
      <c r="AUJ21" s="712" t="s">
        <v>1623</v>
      </c>
      <c r="AUK21" s="709">
        <v>20</v>
      </c>
      <c r="AUL21" s="978">
        <v>1</v>
      </c>
      <c r="AUM21" s="703" t="s">
        <v>1632</v>
      </c>
      <c r="AUN21" s="703" t="s">
        <v>1632</v>
      </c>
      <c r="AUO21" s="703" t="s">
        <v>1632</v>
      </c>
      <c r="AUP21" s="701" t="s">
        <v>1632</v>
      </c>
      <c r="AUQ21" s="712" t="s">
        <v>1626</v>
      </c>
      <c r="AUR21" s="712" t="s">
        <v>1627</v>
      </c>
      <c r="AUS21" s="712" t="s">
        <v>1627</v>
      </c>
      <c r="AUT21" s="712" t="s">
        <v>1627</v>
      </c>
      <c r="AUU21" s="712" t="s">
        <v>1625</v>
      </c>
      <c r="AUV21" s="712" t="s">
        <v>1628</v>
      </c>
      <c r="AUW21" s="3968" t="s">
        <v>1655</v>
      </c>
      <c r="AUX21" s="712" t="s">
        <v>5403</v>
      </c>
      <c r="AUY21" s="712" t="s">
        <v>1669</v>
      </c>
      <c r="AUZ21" s="699">
        <v>103</v>
      </c>
      <c r="AVA21" s="699">
        <v>11</v>
      </c>
      <c r="AVB21" s="985">
        <v>10.6</v>
      </c>
      <c r="AVC21" s="699">
        <v>1</v>
      </c>
      <c r="AVD21" s="712">
        <v>6.1827624582663533E-2</v>
      </c>
      <c r="AVE21" s="699">
        <f t="shared" si="62"/>
        <v>22</v>
      </c>
      <c r="AVF21" s="712">
        <v>5</v>
      </c>
      <c r="AVG21" s="978">
        <v>20</v>
      </c>
      <c r="AVH21" s="712" t="s">
        <v>1632</v>
      </c>
      <c r="AVI21" s="712" t="s">
        <v>1625</v>
      </c>
      <c r="AVJ21" s="712" t="s">
        <v>1625</v>
      </c>
      <c r="AVK21" s="712" t="s">
        <v>1625</v>
      </c>
      <c r="AVL21" s="716">
        <v>6</v>
      </c>
      <c r="AVM21" s="699">
        <f t="shared" si="63"/>
        <v>52</v>
      </c>
      <c r="AVN21" s="715">
        <v>3</v>
      </c>
      <c r="AVO21" s="712">
        <v>4</v>
      </c>
      <c r="AVP21" s="699">
        <f t="shared" si="64"/>
        <v>33</v>
      </c>
      <c r="AVQ21" s="715">
        <v>2</v>
      </c>
      <c r="AVR21" s="712">
        <v>0</v>
      </c>
      <c r="AVS21" s="699">
        <f t="shared" si="65"/>
        <v>14</v>
      </c>
      <c r="AVT21" s="715">
        <v>0</v>
      </c>
      <c r="AVU21" s="712">
        <v>4</v>
      </c>
      <c r="AVV21" s="699">
        <f t="shared" si="66"/>
        <v>20</v>
      </c>
      <c r="AVW21" s="715">
        <v>2</v>
      </c>
      <c r="AVX21" s="712">
        <v>0</v>
      </c>
      <c r="AVY21" s="733">
        <v>0</v>
      </c>
      <c r="AVZ21" s="716">
        <v>4</v>
      </c>
      <c r="AWA21" s="699">
        <f t="shared" si="67"/>
        <v>22</v>
      </c>
      <c r="AWB21" s="715">
        <v>2</v>
      </c>
      <c r="AWC21" s="712">
        <v>0</v>
      </c>
      <c r="AWD21" s="699">
        <f t="shared" si="68"/>
        <v>9</v>
      </c>
      <c r="AWE21" s="715">
        <v>0</v>
      </c>
      <c r="AWF21" s="712">
        <v>10</v>
      </c>
      <c r="AWG21" s="699">
        <f t="shared" si="69"/>
        <v>47</v>
      </c>
      <c r="AWH21" s="715">
        <v>5</v>
      </c>
      <c r="AWI21" s="714">
        <v>105</v>
      </c>
      <c r="AWJ21" s="715">
        <v>190</v>
      </c>
      <c r="AWK21" s="715" t="s">
        <v>31</v>
      </c>
      <c r="AWL21" s="715">
        <v>58</v>
      </c>
      <c r="AWM21" s="715" t="s">
        <v>31</v>
      </c>
      <c r="AWN21" s="715">
        <v>353</v>
      </c>
      <c r="AWO21" s="715">
        <v>60</v>
      </c>
      <c r="AWP21" s="715">
        <v>63</v>
      </c>
      <c r="AWQ21" s="715" t="s">
        <v>31</v>
      </c>
      <c r="AWR21" s="715">
        <v>123</v>
      </c>
      <c r="AWS21" s="716">
        <v>4.5999999999999999E-2</v>
      </c>
      <c r="AWT21" s="699">
        <f t="shared" si="70"/>
        <v>63</v>
      </c>
      <c r="AWU21" s="712">
        <v>8.4000000000000005E-2</v>
      </c>
      <c r="AWV21" s="699">
        <f t="shared" si="70"/>
        <v>22</v>
      </c>
      <c r="AWW21" s="712" t="s">
        <v>31</v>
      </c>
      <c r="AWX21" s="699" t="str">
        <f t="shared" si="3"/>
        <v>-</v>
      </c>
      <c r="AWY21" s="712">
        <v>2.5999999999999999E-2</v>
      </c>
      <c r="AWZ21" s="699">
        <f t="shared" si="71"/>
        <v>17</v>
      </c>
      <c r="AXA21" s="712" t="s">
        <v>31</v>
      </c>
      <c r="AXB21" s="712">
        <v>0.155</v>
      </c>
      <c r="AXC21" s="712">
        <v>2.5999999999999999E-2</v>
      </c>
      <c r="AXD21" s="699">
        <f t="shared" si="4"/>
        <v>15</v>
      </c>
      <c r="AXE21" s="712">
        <v>2.8000000000000001E-2</v>
      </c>
      <c r="AXF21" s="699">
        <f t="shared" si="5"/>
        <v>37</v>
      </c>
      <c r="AXG21" s="712" t="s">
        <v>31</v>
      </c>
      <c r="AXH21" s="699" t="str">
        <f t="shared" si="6"/>
        <v>-</v>
      </c>
      <c r="AXI21" s="712">
        <v>5.3999999999999999E-2</v>
      </c>
      <c r="AXK21" s="3969">
        <v>92.781954887218035</v>
      </c>
      <c r="AXL21" s="3970">
        <v>665</v>
      </c>
      <c r="AXM21" s="715">
        <f t="shared" si="72"/>
        <v>51</v>
      </c>
      <c r="AXN21" s="3969">
        <v>35.943060498220639</v>
      </c>
      <c r="AXO21" s="3970">
        <v>843</v>
      </c>
      <c r="AXP21" s="715">
        <f t="shared" si="73"/>
        <v>67</v>
      </c>
      <c r="AXQ21" s="2024">
        <v>16183</v>
      </c>
      <c r="AXR21" s="2024">
        <v>16158</v>
      </c>
      <c r="AXS21" s="3029">
        <v>0.15472211907415101</v>
      </c>
      <c r="AXT21" s="2024" t="s">
        <v>8059</v>
      </c>
      <c r="AXU21" s="2024">
        <v>2301</v>
      </c>
      <c r="AXV21" s="2024">
        <v>2275</v>
      </c>
      <c r="AXW21" s="3029">
        <v>1.1428571428571388</v>
      </c>
      <c r="AXX21" s="2024" t="s">
        <v>8059</v>
      </c>
      <c r="AXY21" s="3029">
        <v>14.218624482481616</v>
      </c>
      <c r="AXZ21" s="3029">
        <v>14.079712835746998</v>
      </c>
      <c r="AYA21" s="3029">
        <v>-0.13891164673461809</v>
      </c>
      <c r="AYB21" s="2024" t="s">
        <v>1632</v>
      </c>
      <c r="AYC21" s="2123">
        <v>6084</v>
      </c>
      <c r="AYD21" s="2024">
        <v>5825</v>
      </c>
      <c r="AYE21" s="3029">
        <v>4.4463519313304687</v>
      </c>
      <c r="AYF21" s="2024" t="s">
        <v>8056</v>
      </c>
      <c r="AYG21" s="2024">
        <v>1920</v>
      </c>
      <c r="AYH21" s="2024">
        <v>1874</v>
      </c>
      <c r="AYI21" s="3029">
        <v>2.4546424759871854</v>
      </c>
      <c r="AYJ21" s="2024" t="s">
        <v>8059</v>
      </c>
      <c r="AYK21" s="2024">
        <v>50772</v>
      </c>
      <c r="AYL21" s="2024">
        <v>50353</v>
      </c>
      <c r="AYM21" s="3029">
        <v>0.83212519611541325</v>
      </c>
      <c r="AYN21" s="2024" t="s">
        <v>8059</v>
      </c>
      <c r="AYO21" s="2024">
        <v>274933632</v>
      </c>
      <c r="AYP21" s="2024">
        <v>244550500</v>
      </c>
      <c r="AYQ21" s="3029">
        <v>12.42407273753274</v>
      </c>
      <c r="AYR21" s="2024" t="s">
        <v>8057</v>
      </c>
      <c r="AYS21" s="2024">
        <v>180280632</v>
      </c>
      <c r="AYT21" s="2024">
        <v>151576119</v>
      </c>
      <c r="AYU21" s="3029">
        <v>18.937358463439736</v>
      </c>
      <c r="AYV21" s="2024" t="s">
        <v>8057</v>
      </c>
      <c r="AYW21" s="2024">
        <v>79000000</v>
      </c>
      <c r="AYX21" s="2024">
        <v>77157273</v>
      </c>
      <c r="AYY21" s="3029">
        <v>2.3882738831373587</v>
      </c>
      <c r="AYZ21" s="2024" t="s">
        <v>8059</v>
      </c>
      <c r="AZA21" s="2024">
        <v>4000000</v>
      </c>
      <c r="AZB21" s="2024">
        <v>5047544</v>
      </c>
      <c r="AZC21" s="3029">
        <v>20.753538750727088</v>
      </c>
      <c r="AZD21" s="2024" t="s">
        <v>8057</v>
      </c>
      <c r="AZE21" s="2024">
        <v>3882000</v>
      </c>
      <c r="AZF21" s="2024">
        <v>3468735</v>
      </c>
      <c r="AZG21" s="3029">
        <v>11.913997465934983</v>
      </c>
      <c r="AZH21" s="2024" t="s">
        <v>8057</v>
      </c>
      <c r="AZI21" s="2024">
        <v>244000</v>
      </c>
      <c r="AZJ21" s="2024">
        <v>112274</v>
      </c>
      <c r="AZK21" s="3029">
        <v>117.32547161408698</v>
      </c>
      <c r="AZL21" s="2024" t="s">
        <v>8057</v>
      </c>
      <c r="AZM21" s="2024">
        <v>7503000</v>
      </c>
      <c r="AZN21" s="2024">
        <v>7188555</v>
      </c>
      <c r="AZO21" s="3029">
        <v>4.3742448934451943</v>
      </c>
      <c r="AZP21" s="2024" t="s">
        <v>8056</v>
      </c>
      <c r="AZQ21" s="2024">
        <v>0</v>
      </c>
      <c r="AZR21" s="2024">
        <v>0</v>
      </c>
      <c r="AZS21" s="3029" t="s">
        <v>31</v>
      </c>
      <c r="AZT21" s="2024" t="s">
        <v>31</v>
      </c>
      <c r="AZU21" s="2024">
        <v>24000</v>
      </c>
      <c r="AZV21" s="2024">
        <v>0</v>
      </c>
      <c r="AZW21" s="3029" t="s">
        <v>31</v>
      </c>
      <c r="AZX21" s="2024" t="s">
        <v>31</v>
      </c>
      <c r="AZY21" s="2123">
        <v>1652949000</v>
      </c>
      <c r="AZZ21" s="2024">
        <v>1619882110</v>
      </c>
      <c r="BAA21" s="3029">
        <v>2.0413145991222734</v>
      </c>
      <c r="BAB21" s="2024" t="s">
        <v>8059</v>
      </c>
      <c r="BAC21" s="2024">
        <v>409036000</v>
      </c>
      <c r="BAD21" s="2024">
        <v>421130103</v>
      </c>
      <c r="BAE21" s="3029">
        <v>2.8718210628604623</v>
      </c>
      <c r="BAF21" s="2024" t="s">
        <v>8059</v>
      </c>
      <c r="BAG21" s="2024">
        <v>1881281000</v>
      </c>
      <c r="BAH21" s="2024">
        <v>1841341498</v>
      </c>
      <c r="BAI21" s="3029">
        <v>2.1690437131505007</v>
      </c>
      <c r="BAJ21" s="2024" t="s">
        <v>8059</v>
      </c>
      <c r="BAK21" s="2123">
        <v>652814000</v>
      </c>
      <c r="BAL21" s="2024">
        <v>635050517</v>
      </c>
      <c r="BAM21" s="3029">
        <v>2.7971763701437879</v>
      </c>
      <c r="BAN21" s="2024" t="s">
        <v>8059</v>
      </c>
      <c r="BAO21" s="2024">
        <v>213529000</v>
      </c>
      <c r="BAP21" s="2024">
        <v>215550173</v>
      </c>
      <c r="BAQ21" s="3029">
        <v>0.93768099179396813</v>
      </c>
      <c r="BAR21" s="2024" t="s">
        <v>8059</v>
      </c>
      <c r="BAS21" s="2024">
        <v>711574000</v>
      </c>
      <c r="BAT21" s="2024">
        <v>721789511</v>
      </c>
      <c r="BAU21" s="3029">
        <v>1.4153033321095165</v>
      </c>
      <c r="BAV21" s="2024" t="s">
        <v>8059</v>
      </c>
      <c r="BAW21" s="2024">
        <v>0</v>
      </c>
      <c r="BAX21" s="2024">
        <v>4854361</v>
      </c>
      <c r="BAY21" s="3029">
        <v>100</v>
      </c>
      <c r="BAZ21" s="2024" t="s">
        <v>8057</v>
      </c>
      <c r="BBA21" s="2024">
        <v>75032000</v>
      </c>
      <c r="BBB21" s="2024">
        <v>42637548</v>
      </c>
      <c r="BBC21" s="3029">
        <v>75.976348358493794</v>
      </c>
      <c r="BBD21" s="2024" t="s">
        <v>8057</v>
      </c>
      <c r="BBE21" s="2123">
        <v>148671000</v>
      </c>
      <c r="BBF21" s="2024">
        <v>158689386</v>
      </c>
      <c r="BBG21" s="3029">
        <v>6.3132048415638735</v>
      </c>
      <c r="BBH21" s="2024" t="s">
        <v>8058</v>
      </c>
      <c r="BBI21" s="2024">
        <v>0</v>
      </c>
      <c r="BBJ21" s="2024">
        <v>0</v>
      </c>
      <c r="BBK21" s="3029" t="s">
        <v>31</v>
      </c>
      <c r="BBL21" s="2024" t="s">
        <v>31</v>
      </c>
      <c r="BBM21" s="2024">
        <v>260365000</v>
      </c>
      <c r="BBN21" s="2024">
        <v>262440717</v>
      </c>
      <c r="BBO21" s="3029">
        <v>0.79092795650302605</v>
      </c>
      <c r="BBP21" s="2024" t="s">
        <v>8059</v>
      </c>
      <c r="BBQ21" s="2123">
        <v>160018000</v>
      </c>
      <c r="BBR21" s="2024">
        <v>162967754</v>
      </c>
      <c r="BBS21" s="3029">
        <v>1.8100231043252819</v>
      </c>
      <c r="BBT21" s="2024" t="s">
        <v>8059</v>
      </c>
      <c r="BBU21" s="2024">
        <v>18277000</v>
      </c>
      <c r="BBV21" s="2024">
        <v>19254458</v>
      </c>
      <c r="BBW21" s="3029">
        <v>5.0765282512756187</v>
      </c>
      <c r="BBX21" s="2024" t="s">
        <v>8056</v>
      </c>
      <c r="BBY21" s="2024">
        <v>85969000</v>
      </c>
      <c r="BBZ21" s="2024">
        <v>102410894</v>
      </c>
      <c r="BCA21" s="3029">
        <v>16.054829088788154</v>
      </c>
      <c r="BCB21" s="2024" t="s">
        <v>8057</v>
      </c>
      <c r="BCC21" s="2024">
        <v>57001000</v>
      </c>
      <c r="BCD21" s="2024">
        <v>53461167</v>
      </c>
      <c r="BCE21" s="3029">
        <v>6.6213163659521399</v>
      </c>
      <c r="BCF21" s="2024" t="s">
        <v>8058</v>
      </c>
      <c r="BCG21" s="2024">
        <v>12357000</v>
      </c>
      <c r="BCH21" s="2024">
        <v>13258832</v>
      </c>
      <c r="BCI21" s="3029">
        <v>6.8017454327802085</v>
      </c>
      <c r="BCJ21" s="2024" t="s">
        <v>8058</v>
      </c>
      <c r="BCK21" s="2024">
        <v>358994000</v>
      </c>
      <c r="BCL21" s="2024">
        <v>345320373</v>
      </c>
      <c r="BCM21" s="3029">
        <v>3.9596931050459574</v>
      </c>
      <c r="BCN21" s="2024" t="s">
        <v>8056</v>
      </c>
      <c r="BCO21" s="2024">
        <v>169132000</v>
      </c>
      <c r="BCP21" s="2024">
        <v>180333346</v>
      </c>
      <c r="BCQ21" s="3029">
        <v>6.211466846514341</v>
      </c>
      <c r="BCR21" s="2024" t="s">
        <v>8058</v>
      </c>
      <c r="BCS21" s="2024">
        <v>156501000</v>
      </c>
      <c r="BCT21" s="2024">
        <v>137617987</v>
      </c>
      <c r="BCU21" s="3029">
        <v>13.721326268200684</v>
      </c>
      <c r="BCV21" s="2024" t="s">
        <v>8057</v>
      </c>
      <c r="BCW21" s="2024">
        <v>216271000</v>
      </c>
      <c r="BCX21" s="2024">
        <v>211012372</v>
      </c>
      <c r="BCY21" s="3029">
        <v>2.4920946341478185</v>
      </c>
      <c r="BCZ21" s="2024" t="s">
        <v>8059</v>
      </c>
      <c r="BDA21" s="2024">
        <v>51143000</v>
      </c>
      <c r="BDB21" s="2024">
        <v>46865144</v>
      </c>
      <c r="BDC21" s="3029">
        <v>9.1280120679880952</v>
      </c>
      <c r="BDD21" s="2024" t="s">
        <v>8058</v>
      </c>
      <c r="BDE21" s="2024">
        <v>0</v>
      </c>
      <c r="BDF21" s="2024">
        <v>0</v>
      </c>
      <c r="BDG21" s="3029" t="s">
        <v>31</v>
      </c>
      <c r="BDH21" s="2024" t="s">
        <v>31</v>
      </c>
      <c r="BDI21" s="2024">
        <v>0</v>
      </c>
      <c r="BDJ21" s="2024">
        <v>0</v>
      </c>
      <c r="BDK21" s="3029" t="s">
        <v>31</v>
      </c>
      <c r="BDL21" s="2024" t="s">
        <v>31</v>
      </c>
      <c r="BDM21" s="2024">
        <v>122519000</v>
      </c>
      <c r="BDN21" s="2024">
        <v>128925195</v>
      </c>
      <c r="BDO21" s="3029">
        <v>4.9689240338166627</v>
      </c>
      <c r="BDP21" s="2024" t="s">
        <v>8056</v>
      </c>
      <c r="BDQ21" s="2024">
        <v>5633000</v>
      </c>
      <c r="BDR21" s="2024">
        <v>5003219</v>
      </c>
      <c r="BDS21" s="3029">
        <v>12.587516157098051</v>
      </c>
      <c r="BDT21" s="2024" t="s">
        <v>8057</v>
      </c>
      <c r="BDU21" s="2024">
        <v>15238000</v>
      </c>
      <c r="BDV21" s="2024">
        <v>11176180</v>
      </c>
      <c r="BDW21" s="3029">
        <v>36.343544932168214</v>
      </c>
      <c r="BDX21" s="2024" t="s">
        <v>8057</v>
      </c>
      <c r="BDY21" s="2024">
        <v>80264000</v>
      </c>
      <c r="BDZ21" s="2024">
        <v>54880187</v>
      </c>
      <c r="BEA21" s="3029">
        <v>46.253145966867777</v>
      </c>
      <c r="BEB21" s="2024" t="s">
        <v>8057</v>
      </c>
      <c r="BEC21" s="2024">
        <v>0</v>
      </c>
      <c r="BED21" s="2024">
        <v>0</v>
      </c>
      <c r="BEE21" s="3029" t="s">
        <v>31</v>
      </c>
      <c r="BEF21" s="2024" t="s">
        <v>31</v>
      </c>
      <c r="BEG21" s="2024">
        <v>25165000</v>
      </c>
      <c r="BEH21" s="2024">
        <v>28094350</v>
      </c>
      <c r="BEI21" s="3029">
        <v>10.426829593850712</v>
      </c>
      <c r="BEJ21" s="2024" t="s">
        <v>8057</v>
      </c>
      <c r="BEK21" s="2024">
        <v>123810000</v>
      </c>
      <c r="BEL21" s="2024">
        <v>119281303</v>
      </c>
      <c r="BEM21" s="3029">
        <v>3.7966528584953494</v>
      </c>
      <c r="BEN21" s="2024" t="s">
        <v>8056</v>
      </c>
      <c r="BEO21" s="2024">
        <v>30887000</v>
      </c>
      <c r="BEP21" s="2024">
        <v>27051398</v>
      </c>
      <c r="BEQ21" s="3029">
        <v>14.178941879454811</v>
      </c>
      <c r="BER21" s="2024" t="s">
        <v>8057</v>
      </c>
      <c r="BES21" s="2024">
        <v>192102000</v>
      </c>
      <c r="BET21" s="2024">
        <v>194427339</v>
      </c>
      <c r="BEU21" s="3029">
        <v>1.1959938411747686</v>
      </c>
      <c r="BEV21" s="2024" t="s">
        <v>8059</v>
      </c>
      <c r="BEW21" s="2123">
        <v>16135</v>
      </c>
      <c r="BEX21" s="2024">
        <v>16076</v>
      </c>
      <c r="BEY21" s="3029">
        <v>0.36700671808907259</v>
      </c>
      <c r="BEZ21" s="2024" t="s">
        <v>8059</v>
      </c>
      <c r="BFA21" s="2024">
        <v>2331</v>
      </c>
      <c r="BFB21" s="2024">
        <v>2275</v>
      </c>
      <c r="BFC21" s="3029">
        <v>2.461538461538467</v>
      </c>
      <c r="BFD21" s="2024" t="s">
        <v>8059</v>
      </c>
      <c r="BFE21" s="3029">
        <v>14.446854663774403</v>
      </c>
      <c r="BFF21" s="3029">
        <v>14.151530231400846</v>
      </c>
      <c r="BFG21" s="3029">
        <v>-0.29532443237355643</v>
      </c>
      <c r="BFH21" s="2024" t="s">
        <v>1632</v>
      </c>
      <c r="BFI21" s="2780" t="s">
        <v>1632</v>
      </c>
      <c r="BFJ21" s="1495" t="s">
        <v>1632</v>
      </c>
      <c r="BFK21" s="1495" t="s">
        <v>1632</v>
      </c>
      <c r="BFL21" s="1495" t="s">
        <v>1632</v>
      </c>
      <c r="BFM21" s="1212">
        <v>10</v>
      </c>
      <c r="BFN21" s="1212">
        <v>10</v>
      </c>
      <c r="BFO21" s="1212">
        <v>10</v>
      </c>
      <c r="BFP21" s="1212">
        <v>10</v>
      </c>
      <c r="BFQ21" s="988">
        <f t="shared" si="74"/>
        <v>40</v>
      </c>
      <c r="BFR21" s="988">
        <f t="shared" si="75"/>
        <v>1</v>
      </c>
      <c r="BFS21" s="1993" t="s">
        <v>1632</v>
      </c>
      <c r="BFT21" s="1994" t="s">
        <v>1632</v>
      </c>
      <c r="BFU21" s="1994" t="s">
        <v>1632</v>
      </c>
      <c r="BFV21" s="1994" t="s">
        <v>1625</v>
      </c>
      <c r="BFW21" s="1995">
        <v>5</v>
      </c>
      <c r="BFX21" s="1995">
        <v>5</v>
      </c>
      <c r="BFY21" s="1995">
        <v>5</v>
      </c>
      <c r="BFZ21" s="1995">
        <v>0</v>
      </c>
      <c r="BGA21" s="1303">
        <f t="shared" si="76"/>
        <v>15</v>
      </c>
      <c r="BGB21" s="1303">
        <f t="shared" si="77"/>
        <v>20</v>
      </c>
      <c r="BGC21" s="1993" t="s">
        <v>1625</v>
      </c>
      <c r="BGD21" s="1994" t="s">
        <v>1625</v>
      </c>
      <c r="BGE21" s="1994" t="s">
        <v>1625</v>
      </c>
      <c r="BGF21" s="1994" t="s">
        <v>1625</v>
      </c>
      <c r="BGG21" s="1995">
        <v>0</v>
      </c>
      <c r="BGH21" s="1995">
        <v>0</v>
      </c>
      <c r="BGI21" s="1995">
        <v>0</v>
      </c>
      <c r="BGJ21" s="1995">
        <v>0</v>
      </c>
      <c r="BGK21" s="1303">
        <f t="shared" si="78"/>
        <v>0</v>
      </c>
      <c r="BGL21" s="1303">
        <f t="shared" si="79"/>
        <v>14</v>
      </c>
      <c r="BGM21" s="1993" t="s">
        <v>1632</v>
      </c>
      <c r="BGN21" s="1994" t="s">
        <v>1632</v>
      </c>
      <c r="BGO21" s="1994" t="s">
        <v>1632</v>
      </c>
      <c r="BGP21" s="1994" t="s">
        <v>1632</v>
      </c>
      <c r="BGQ21" s="1995">
        <v>5</v>
      </c>
      <c r="BGR21" s="1995">
        <v>5</v>
      </c>
      <c r="BGS21" s="1995">
        <v>5</v>
      </c>
      <c r="BGT21" s="1995">
        <v>5</v>
      </c>
      <c r="BGU21" s="1303">
        <f t="shared" si="80"/>
        <v>20</v>
      </c>
      <c r="BGV21" s="1303">
        <f t="shared" si="81"/>
        <v>1</v>
      </c>
      <c r="BGW21" s="1993" t="s">
        <v>1632</v>
      </c>
      <c r="BGX21" s="1994" t="s">
        <v>1632</v>
      </c>
      <c r="BGY21" s="1994" t="s">
        <v>1632</v>
      </c>
      <c r="BGZ21" s="1994" t="s">
        <v>1625</v>
      </c>
      <c r="BHA21" s="1995">
        <v>5</v>
      </c>
      <c r="BHB21" s="1995">
        <v>5</v>
      </c>
      <c r="BHC21" s="1995">
        <v>5</v>
      </c>
      <c r="BHD21" s="1995">
        <v>0</v>
      </c>
      <c r="BHE21" s="1303">
        <f t="shared" si="82"/>
        <v>15</v>
      </c>
      <c r="BHF21" s="1303">
        <f t="shared" si="83"/>
        <v>47</v>
      </c>
      <c r="BHG21" s="1993" t="s">
        <v>1632</v>
      </c>
      <c r="BHH21" s="1994" t="s">
        <v>1632</v>
      </c>
      <c r="BHI21" s="1994" t="s">
        <v>1632</v>
      </c>
      <c r="BHJ21" s="1994" t="s">
        <v>1625</v>
      </c>
      <c r="BHK21" s="1995">
        <v>5</v>
      </c>
      <c r="BHL21" s="1995">
        <v>5</v>
      </c>
      <c r="BHM21" s="1995">
        <v>5</v>
      </c>
      <c r="BHN21" s="1995">
        <v>0</v>
      </c>
      <c r="BHO21" s="1303">
        <f t="shared" si="84"/>
        <v>15</v>
      </c>
      <c r="BHP21" s="1303">
        <f t="shared" si="85"/>
        <v>25</v>
      </c>
      <c r="BHQ21" s="1993" t="s">
        <v>1632</v>
      </c>
      <c r="BHR21" s="1994" t="s">
        <v>1632</v>
      </c>
      <c r="BHS21" s="1994" t="s">
        <v>1625</v>
      </c>
      <c r="BHT21" s="1994" t="s">
        <v>1625</v>
      </c>
      <c r="BHU21" s="1995">
        <v>5</v>
      </c>
      <c r="BHV21" s="1995">
        <v>5</v>
      </c>
      <c r="BHW21" s="1995">
        <v>0</v>
      </c>
      <c r="BHX21" s="1995">
        <v>0</v>
      </c>
      <c r="BHY21" s="1303">
        <f t="shared" si="86"/>
        <v>10</v>
      </c>
      <c r="BHZ21" s="1303">
        <f t="shared" si="87"/>
        <v>65</v>
      </c>
      <c r="BIA21" s="1993" t="s">
        <v>1626</v>
      </c>
      <c r="BIB21" s="1994" t="s">
        <v>1626</v>
      </c>
      <c r="BIC21" s="1994" t="s">
        <v>1626</v>
      </c>
      <c r="BID21" s="1994" t="s">
        <v>1626</v>
      </c>
      <c r="BIE21" s="1994" t="s">
        <v>1625</v>
      </c>
      <c r="BIF21" s="4112">
        <f t="shared" si="88"/>
        <v>4</v>
      </c>
      <c r="BIG21" s="1303">
        <f t="shared" si="89"/>
        <v>32</v>
      </c>
      <c r="BIH21" s="2916">
        <v>11</v>
      </c>
      <c r="BII21" s="3967">
        <v>0.68153655514250311</v>
      </c>
      <c r="BIJ21" s="1303">
        <f t="shared" si="90"/>
        <v>55</v>
      </c>
      <c r="BIK21" s="2073">
        <v>282</v>
      </c>
      <c r="BIL21" s="1303">
        <v>282</v>
      </c>
      <c r="BIM21" s="1995">
        <v>100</v>
      </c>
      <c r="BIN21" s="1303">
        <f t="shared" si="91"/>
        <v>1</v>
      </c>
      <c r="BIO21" s="1993" t="s">
        <v>1626</v>
      </c>
      <c r="BIP21" s="1994" t="s">
        <v>1626</v>
      </c>
      <c r="BIQ21" s="1994" t="s">
        <v>1626</v>
      </c>
      <c r="BIR21" s="1994" t="s">
        <v>1626</v>
      </c>
      <c r="BIS21" s="1994" t="s">
        <v>1626</v>
      </c>
      <c r="BIT21" s="1994" t="s">
        <v>1626</v>
      </c>
      <c r="BIU21" s="1994" t="s">
        <v>1626</v>
      </c>
      <c r="BIV21" s="1994" t="s">
        <v>1626</v>
      </c>
      <c r="BIW21" s="1994" t="s">
        <v>1626</v>
      </c>
      <c r="BIX21" s="1994" t="s">
        <v>1625</v>
      </c>
      <c r="BIY21" s="3617">
        <f t="shared" si="92"/>
        <v>9</v>
      </c>
      <c r="BIZ21" s="2906">
        <f t="shared" si="93"/>
        <v>11</v>
      </c>
      <c r="BJA21" s="3971">
        <v>110</v>
      </c>
      <c r="BJB21" s="3972">
        <v>6.8153655514250309</v>
      </c>
      <c r="BJC21" s="3971">
        <v>0</v>
      </c>
      <c r="BJD21" s="3972">
        <v>0</v>
      </c>
      <c r="BJE21" s="3972">
        <v>56</v>
      </c>
      <c r="BJF21" s="3971">
        <v>4</v>
      </c>
      <c r="BJG21" s="3972">
        <v>3.6363636363636362</v>
      </c>
      <c r="BJH21" s="3972">
        <v>49</v>
      </c>
      <c r="BJI21" s="3971">
        <v>0</v>
      </c>
      <c r="BJJ21" s="3972">
        <v>0</v>
      </c>
      <c r="BJK21" s="3973">
        <v>41</v>
      </c>
      <c r="BJL21" s="3971">
        <v>214</v>
      </c>
      <c r="BJM21" s="3972">
        <v>13.25898389095415</v>
      </c>
      <c r="BJN21" s="3971">
        <v>0</v>
      </c>
      <c r="BJO21" s="3972">
        <v>0</v>
      </c>
      <c r="BJP21" s="3973">
        <v>35</v>
      </c>
      <c r="BJQ21" s="3971">
        <v>12665</v>
      </c>
      <c r="BJR21" s="3972">
        <v>784.69640644361834</v>
      </c>
      <c r="BJS21" s="3971">
        <v>0</v>
      </c>
      <c r="BJT21" s="3972">
        <v>0</v>
      </c>
      <c r="BJU21" s="3973">
        <v>28</v>
      </c>
      <c r="BJV21" s="2074">
        <v>50</v>
      </c>
      <c r="BJW21" s="1303">
        <f t="shared" si="7"/>
        <v>13</v>
      </c>
      <c r="BJX21" s="1993" t="s">
        <v>1625</v>
      </c>
      <c r="BJY21" s="1994" t="s">
        <v>1625</v>
      </c>
      <c r="BJZ21" s="1495" t="s">
        <v>1625</v>
      </c>
      <c r="BKA21" s="1495" t="s">
        <v>1625</v>
      </c>
      <c r="BKB21" s="1212">
        <v>0</v>
      </c>
      <c r="BKC21" s="1212">
        <v>0</v>
      </c>
      <c r="BKD21" s="1212">
        <v>0</v>
      </c>
      <c r="BKE21" s="1212">
        <v>0</v>
      </c>
      <c r="BKF21" s="988">
        <f t="shared" si="94"/>
        <v>0</v>
      </c>
      <c r="BKG21" s="988">
        <f t="shared" si="95"/>
        <v>48</v>
      </c>
      <c r="BKH21" s="2780" t="s">
        <v>1625</v>
      </c>
      <c r="BKI21" s="1495" t="s">
        <v>1625</v>
      </c>
      <c r="BKJ21" s="1495" t="s">
        <v>1625</v>
      </c>
      <c r="BKK21" s="1495" t="s">
        <v>1625</v>
      </c>
      <c r="BKL21" s="1212">
        <v>0</v>
      </c>
      <c r="BKM21" s="1212">
        <v>0</v>
      </c>
      <c r="BKN21" s="1212">
        <v>0</v>
      </c>
      <c r="BKO21" s="1212">
        <v>0</v>
      </c>
      <c r="BKP21" s="988">
        <f t="shared" si="96"/>
        <v>0</v>
      </c>
      <c r="BKQ21" s="988">
        <f t="shared" si="97"/>
        <v>38</v>
      </c>
      <c r="BKR21" s="2780" t="s">
        <v>1632</v>
      </c>
      <c r="BKS21" s="1495" t="s">
        <v>1632</v>
      </c>
      <c r="BKT21" s="1495" t="s">
        <v>1632</v>
      </c>
      <c r="BKU21" s="1495" t="s">
        <v>1625</v>
      </c>
      <c r="BKV21" s="1212">
        <v>15</v>
      </c>
      <c r="BKW21" s="1212">
        <v>15</v>
      </c>
      <c r="BKX21" s="1212">
        <v>15</v>
      </c>
      <c r="BKY21" s="1212">
        <v>0</v>
      </c>
      <c r="BKZ21" s="988">
        <f t="shared" si="98"/>
        <v>45</v>
      </c>
      <c r="BLA21" s="988">
        <f t="shared" si="99"/>
        <v>12</v>
      </c>
      <c r="BLB21" s="3971">
        <v>11</v>
      </c>
      <c r="BLC21" s="3972">
        <v>0.68153655514250311</v>
      </c>
      <c r="BLD21" s="3973">
        <v>59</v>
      </c>
      <c r="BLE21" s="3971">
        <v>0</v>
      </c>
      <c r="BLF21" s="3972">
        <v>0</v>
      </c>
      <c r="BLG21" s="3973">
        <v>14</v>
      </c>
      <c r="BLH21" s="3971">
        <v>4</v>
      </c>
      <c r="BLI21" s="3972">
        <v>0.24783147459727387</v>
      </c>
      <c r="BLJ21" s="3973">
        <v>50</v>
      </c>
      <c r="BLK21" s="3971">
        <v>2</v>
      </c>
      <c r="BLL21" s="3972">
        <v>0.12391573729863693</v>
      </c>
      <c r="BLM21" s="3973">
        <v>35</v>
      </c>
      <c r="BLN21" s="3971">
        <v>5</v>
      </c>
      <c r="BLO21" s="3972">
        <v>0.3097893432465923</v>
      </c>
      <c r="BLP21" s="3973">
        <v>50</v>
      </c>
      <c r="BLQ21" s="3971">
        <v>0</v>
      </c>
      <c r="BLR21" s="3972">
        <v>0</v>
      </c>
      <c r="BLS21" s="3973">
        <v>13</v>
      </c>
      <c r="BLT21" s="3971">
        <v>0</v>
      </c>
      <c r="BLU21" s="3972">
        <v>0</v>
      </c>
      <c r="BLV21" s="3973">
        <v>14</v>
      </c>
      <c r="BLW21" s="3971">
        <v>4</v>
      </c>
      <c r="BLX21" s="3972">
        <v>0.24783147459727387</v>
      </c>
      <c r="BLY21" s="3973">
        <v>39</v>
      </c>
      <c r="BLZ21" s="2782">
        <v>12</v>
      </c>
      <c r="BMA21" s="2773">
        <v>0.74349442379182151</v>
      </c>
      <c r="BMB21" s="988">
        <v>47</v>
      </c>
      <c r="BMC21" s="2782">
        <v>8</v>
      </c>
      <c r="BMD21" s="2773">
        <v>0.49566294919454773</v>
      </c>
      <c r="BME21" s="988">
        <v>46</v>
      </c>
      <c r="BMF21" s="2782">
        <v>0</v>
      </c>
      <c r="BMG21" s="2773">
        <v>0</v>
      </c>
      <c r="BMH21" s="988">
        <v>9</v>
      </c>
      <c r="BMI21" s="2782">
        <v>1</v>
      </c>
      <c r="BMJ21" s="2773">
        <v>6.1957868649318466E-2</v>
      </c>
      <c r="BMK21" s="988">
        <v>13</v>
      </c>
      <c r="BML21" s="2782">
        <v>0</v>
      </c>
      <c r="BMM21" s="2773">
        <v>0</v>
      </c>
      <c r="BMN21" s="988">
        <v>10</v>
      </c>
      <c r="BMO21" s="2782">
        <v>0</v>
      </c>
      <c r="BMP21" s="2773">
        <v>0</v>
      </c>
      <c r="BMQ21" s="988">
        <v>2</v>
      </c>
      <c r="BMR21" s="2782">
        <v>17</v>
      </c>
      <c r="BMS21" s="2773">
        <v>1.0532837670384139</v>
      </c>
      <c r="BMT21" s="988">
        <v>59</v>
      </c>
      <c r="BMU21" s="2782">
        <v>6</v>
      </c>
      <c r="BMV21" s="2773">
        <v>0.37174721189591076</v>
      </c>
      <c r="BMW21" s="988">
        <v>61</v>
      </c>
      <c r="BMX21" s="2782">
        <v>2</v>
      </c>
      <c r="BMY21" s="2773">
        <v>0.12391573729863693</v>
      </c>
      <c r="BMZ21" s="988">
        <v>15</v>
      </c>
      <c r="BNA21" s="2782">
        <v>1</v>
      </c>
      <c r="BNB21" s="2773">
        <v>6.1957868649318466E-2</v>
      </c>
      <c r="BNC21" s="988">
        <v>26</v>
      </c>
      <c r="BND21" s="2782">
        <v>0</v>
      </c>
      <c r="BNE21" s="2773">
        <v>0</v>
      </c>
      <c r="BNF21" s="988">
        <v>4</v>
      </c>
      <c r="BNG21" s="2782">
        <v>0</v>
      </c>
      <c r="BNH21" s="2773">
        <v>0</v>
      </c>
      <c r="BNI21" s="988">
        <v>19</v>
      </c>
      <c r="BNJ21" s="2782">
        <v>0</v>
      </c>
      <c r="BNK21" s="2773">
        <v>0</v>
      </c>
      <c r="BNL21" s="988">
        <v>30</v>
      </c>
      <c r="BNM21" s="2782">
        <v>0</v>
      </c>
      <c r="BNN21" s="2773">
        <v>0</v>
      </c>
      <c r="BNO21" s="988">
        <v>5</v>
      </c>
      <c r="BNQ21" s="729">
        <v>573</v>
      </c>
      <c r="BNR21" s="729">
        <v>74</v>
      </c>
      <c r="BNS21" s="729">
        <v>16174</v>
      </c>
      <c r="BNT21" s="729">
        <v>35.427228885866207</v>
      </c>
      <c r="BNU21" s="729">
        <v>4.575244219117101</v>
      </c>
      <c r="BNV21" s="4113">
        <v>47</v>
      </c>
      <c r="BNW21" s="4113">
        <v>27</v>
      </c>
    </row>
    <row r="22" spans="1:1739" ht="13" x14ac:dyDescent="0.2">
      <c r="A22" s="696" t="s">
        <v>1670</v>
      </c>
      <c r="B22" s="697" t="s">
        <v>1671</v>
      </c>
      <c r="C22" s="697" t="s">
        <v>1646</v>
      </c>
      <c r="D22" s="697" t="s">
        <v>1646</v>
      </c>
      <c r="E22" s="697" t="s">
        <v>1646</v>
      </c>
      <c r="F22" s="698" t="s">
        <v>1672</v>
      </c>
      <c r="G22" s="699" t="s">
        <v>1914</v>
      </c>
      <c r="H22" s="700">
        <v>648</v>
      </c>
      <c r="I22" s="703">
        <v>7.23</v>
      </c>
      <c r="J22" s="699">
        <f t="shared" si="8"/>
        <v>27</v>
      </c>
      <c r="K22" s="702">
        <v>358</v>
      </c>
      <c r="L22" s="703">
        <v>7.18</v>
      </c>
      <c r="M22" s="710">
        <f t="shared" si="9"/>
        <v>46</v>
      </c>
      <c r="N22" s="712">
        <f t="shared" si="10"/>
        <v>-5.0000000000000711E-2</v>
      </c>
      <c r="O22" s="702">
        <v>341</v>
      </c>
      <c r="P22" s="703">
        <v>7.17</v>
      </c>
      <c r="Q22" s="710">
        <f t="shared" si="11"/>
        <v>35</v>
      </c>
      <c r="R22" s="712">
        <f t="shared" si="12"/>
        <v>-9.9999999999997868E-3</v>
      </c>
      <c r="S22" s="702">
        <v>713</v>
      </c>
      <c r="T22" s="703">
        <v>5.85</v>
      </c>
      <c r="U22" s="699">
        <f t="shared" si="100"/>
        <v>71</v>
      </c>
      <c r="V22" s="702">
        <v>633</v>
      </c>
      <c r="W22" s="703">
        <v>5.88</v>
      </c>
      <c r="X22" s="710">
        <f t="shared" si="0"/>
        <v>74</v>
      </c>
      <c r="Y22" s="712">
        <f t="shared" si="13"/>
        <v>3.0000000000000249E-2</v>
      </c>
      <c r="Z22" s="702">
        <v>601</v>
      </c>
      <c r="AA22" s="703">
        <v>5.9717138103161398</v>
      </c>
      <c r="AB22" s="710">
        <f t="shared" si="101"/>
        <v>68</v>
      </c>
      <c r="AC22" s="712">
        <f t="shared" si="14"/>
        <v>9.1713810316139899E-2</v>
      </c>
      <c r="AD22" s="706">
        <v>368</v>
      </c>
      <c r="AE22" s="701">
        <v>5.8097826086956523</v>
      </c>
      <c r="AF22" s="702">
        <v>233</v>
      </c>
      <c r="AG22" s="704">
        <v>6.2274678111587987</v>
      </c>
      <c r="AH22" s="705">
        <f t="shared" si="102"/>
        <v>60</v>
      </c>
      <c r="AI22" s="707">
        <v>251</v>
      </c>
      <c r="AJ22" s="704">
        <v>5.8884462151394423</v>
      </c>
      <c r="AK22" s="705">
        <f t="shared" si="103"/>
        <v>71</v>
      </c>
      <c r="AL22" s="702">
        <v>117</v>
      </c>
      <c r="AM22" s="704">
        <v>5.6410256410256414</v>
      </c>
      <c r="AN22" s="1595">
        <f t="shared" si="104"/>
        <v>47</v>
      </c>
      <c r="AO22" s="4086"/>
      <c r="AP22" s="717">
        <v>81</v>
      </c>
      <c r="AQ22" s="705">
        <v>38</v>
      </c>
      <c r="AR22" s="709">
        <v>85.4</v>
      </c>
      <c r="AS22" s="705">
        <v>23</v>
      </c>
      <c r="AT22" s="709">
        <v>1.9000000000000057</v>
      </c>
      <c r="AU22" s="701">
        <v>2.3000000000000114</v>
      </c>
      <c r="AV22" s="702">
        <v>95</v>
      </c>
      <c r="AW22" s="715">
        <f t="shared" si="15"/>
        <v>7</v>
      </c>
      <c r="AX22" s="710">
        <v>90</v>
      </c>
      <c r="AY22" s="715">
        <f t="shared" si="16"/>
        <v>13</v>
      </c>
      <c r="AZ22" s="702">
        <v>330</v>
      </c>
      <c r="BA22" s="711">
        <f t="shared" si="105"/>
        <v>1</v>
      </c>
      <c r="BB22" s="702">
        <v>540</v>
      </c>
      <c r="BC22" s="726">
        <v>1</v>
      </c>
      <c r="BD22" s="702">
        <v>341</v>
      </c>
      <c r="BE22" s="703">
        <v>18.181818181818183</v>
      </c>
      <c r="BF22" s="705">
        <f t="shared" si="17"/>
        <v>10</v>
      </c>
      <c r="BG22" s="702">
        <v>344</v>
      </c>
      <c r="BH22" s="703">
        <v>12.209302325581394</v>
      </c>
      <c r="BI22" s="705">
        <f t="shared" si="18"/>
        <v>25</v>
      </c>
      <c r="BJ22" s="702">
        <v>330</v>
      </c>
      <c r="BK22" s="703">
        <v>38.181818181818187</v>
      </c>
      <c r="BL22" s="705">
        <f t="shared" si="19"/>
        <v>6</v>
      </c>
      <c r="BM22" s="702">
        <v>343</v>
      </c>
      <c r="BN22" s="703">
        <v>16.618075801749271</v>
      </c>
      <c r="BO22" s="705">
        <v>37</v>
      </c>
      <c r="BP22" s="702">
        <v>331</v>
      </c>
      <c r="BQ22" s="703">
        <v>0.60422960725075525</v>
      </c>
      <c r="BR22" s="705">
        <v>22</v>
      </c>
      <c r="BS22" s="702">
        <v>348</v>
      </c>
      <c r="BT22" s="703">
        <v>32.183908045977013</v>
      </c>
      <c r="BU22" s="705">
        <v>19</v>
      </c>
      <c r="BV22" s="702">
        <v>242</v>
      </c>
      <c r="BW22" s="703">
        <v>52.892561983471076</v>
      </c>
      <c r="BX22" s="705">
        <f t="shared" si="20"/>
        <v>28</v>
      </c>
      <c r="BY22" s="702">
        <v>245</v>
      </c>
      <c r="BZ22" s="703">
        <v>78.775510204081627</v>
      </c>
      <c r="CA22" s="705">
        <f t="shared" si="21"/>
        <v>61</v>
      </c>
      <c r="CB22" s="702">
        <v>221</v>
      </c>
      <c r="CC22" s="703">
        <v>63.348416289592755</v>
      </c>
      <c r="CD22" s="705">
        <f t="shared" si="22"/>
        <v>55</v>
      </c>
      <c r="CE22" s="702">
        <v>244</v>
      </c>
      <c r="CF22" s="703">
        <v>46.311475409836063</v>
      </c>
      <c r="CG22" s="705">
        <v>73</v>
      </c>
      <c r="CH22" s="702">
        <v>211</v>
      </c>
      <c r="CI22" s="703">
        <v>4.2654028436018958</v>
      </c>
      <c r="CJ22" s="705">
        <f t="shared" si="106"/>
        <v>42</v>
      </c>
      <c r="CK22" s="702">
        <v>238</v>
      </c>
      <c r="CL22" s="703">
        <v>50</v>
      </c>
      <c r="CM22" s="705">
        <f t="shared" si="23"/>
        <v>44</v>
      </c>
      <c r="CN22" s="709">
        <v>12.8</v>
      </c>
      <c r="CO22" s="726">
        <v>16</v>
      </c>
      <c r="CP22" s="703">
        <v>2.8</v>
      </c>
      <c r="CQ22" s="703">
        <v>4.5999999999999996</v>
      </c>
      <c r="CR22" s="704">
        <v>5.4</v>
      </c>
      <c r="CS22" s="709">
        <v>12</v>
      </c>
      <c r="CT22" s="701">
        <v>12.1</v>
      </c>
      <c r="CU22" s="712">
        <v>13.9</v>
      </c>
      <c r="CV22" s="729">
        <f t="shared" si="24"/>
        <v>5</v>
      </c>
      <c r="CW22" s="712">
        <v>3.1</v>
      </c>
      <c r="CX22" s="712">
        <v>5.3000000000000007</v>
      </c>
      <c r="CY22" s="712">
        <v>5.5</v>
      </c>
      <c r="CZ22" s="714">
        <v>399</v>
      </c>
      <c r="DA22" s="985">
        <v>84.45</v>
      </c>
      <c r="DB22" s="729">
        <v>29</v>
      </c>
      <c r="DC22" s="715">
        <v>148</v>
      </c>
      <c r="DD22" s="985">
        <v>84.21</v>
      </c>
      <c r="DE22" s="729">
        <v>35</v>
      </c>
      <c r="DF22" s="715">
        <v>133</v>
      </c>
      <c r="DG22" s="712">
        <v>84.82</v>
      </c>
      <c r="DH22" s="729">
        <v>34</v>
      </c>
      <c r="DI22" s="715">
        <v>118</v>
      </c>
      <c r="DJ22" s="712">
        <v>84.32</v>
      </c>
      <c r="DK22" s="729">
        <v>27</v>
      </c>
      <c r="DL22" s="716">
        <v>24.539877300613497</v>
      </c>
      <c r="DM22" s="710">
        <v>46</v>
      </c>
      <c r="DN22" s="715">
        <v>326</v>
      </c>
      <c r="DO22" s="717">
        <v>75.153374233128829</v>
      </c>
      <c r="DP22" s="710">
        <v>43</v>
      </c>
      <c r="DQ22" s="703">
        <v>0.30674846625766872</v>
      </c>
      <c r="DR22" s="705">
        <v>17</v>
      </c>
      <c r="DS22" s="709">
        <v>61.616161616161612</v>
      </c>
      <c r="DT22" s="721">
        <v>54</v>
      </c>
      <c r="DU22" s="703">
        <v>1.0101010101010102</v>
      </c>
      <c r="DV22" s="705">
        <v>15</v>
      </c>
      <c r="DW22" s="718">
        <v>73.568281938325995</v>
      </c>
      <c r="DX22" s="705">
        <v>22</v>
      </c>
      <c r="DY22" s="703">
        <v>7.0707070707070701</v>
      </c>
      <c r="DZ22" s="705">
        <v>32</v>
      </c>
      <c r="EA22" s="702">
        <v>312</v>
      </c>
      <c r="EB22" s="719">
        <v>74.679487179487182</v>
      </c>
      <c r="EC22" s="705">
        <f t="shared" si="1"/>
        <v>34</v>
      </c>
      <c r="ED22" s="702">
        <v>220</v>
      </c>
      <c r="EE22" s="719">
        <v>40.454545454545453</v>
      </c>
      <c r="EF22" s="705">
        <v>69</v>
      </c>
      <c r="EG22" s="702">
        <v>302</v>
      </c>
      <c r="EH22" s="720">
        <v>55.629139072847678</v>
      </c>
      <c r="EI22" s="705">
        <v>65</v>
      </c>
      <c r="EJ22" s="768">
        <v>256</v>
      </c>
      <c r="EK22" s="3956">
        <v>1.0769230769230769</v>
      </c>
      <c r="EL22" s="3957">
        <v>28</v>
      </c>
      <c r="EM22" s="3958">
        <v>5.078125</v>
      </c>
      <c r="EN22" s="770">
        <v>68</v>
      </c>
      <c r="EO22" s="768">
        <v>277</v>
      </c>
      <c r="EP22" s="1583">
        <v>1.5666666666666667</v>
      </c>
      <c r="EQ22" s="2356">
        <v>17</v>
      </c>
      <c r="ER22" s="3958">
        <v>16.245487364620935</v>
      </c>
      <c r="ES22" s="770">
        <v>57</v>
      </c>
      <c r="ET22" s="768">
        <v>288</v>
      </c>
      <c r="EU22" s="1583">
        <v>0.8257575757575758</v>
      </c>
      <c r="EV22" s="2356">
        <v>43</v>
      </c>
      <c r="EW22" s="3958">
        <v>22.916666666666664</v>
      </c>
      <c r="EX22" s="770">
        <v>13</v>
      </c>
      <c r="EY22" s="3974">
        <v>262</v>
      </c>
      <c r="EZ22" s="1583">
        <v>0.66666666666666663</v>
      </c>
      <c r="FA22" s="2356">
        <v>38</v>
      </c>
      <c r="FB22" s="3966">
        <v>5.7251908396946565</v>
      </c>
      <c r="FC22" s="3975">
        <v>51</v>
      </c>
      <c r="FD22" s="768">
        <v>268</v>
      </c>
      <c r="FE22" s="3957">
        <v>0.61764705882352944</v>
      </c>
      <c r="FF22" s="3957">
        <v>62</v>
      </c>
      <c r="FG22" s="3958">
        <v>6.3432835820895521</v>
      </c>
      <c r="FH22" s="770">
        <v>37</v>
      </c>
      <c r="FI22" s="3965">
        <v>269</v>
      </c>
      <c r="FJ22" s="3957">
        <v>1</v>
      </c>
      <c r="FK22" s="3957">
        <v>7</v>
      </c>
      <c r="FL22" s="3966">
        <v>2.6022304832713754</v>
      </c>
      <c r="FM22" s="3965">
        <v>34</v>
      </c>
      <c r="FN22" s="768">
        <v>287</v>
      </c>
      <c r="FO22" s="3957">
        <v>0.72499999999999998</v>
      </c>
      <c r="FP22" s="3957">
        <v>30</v>
      </c>
      <c r="FQ22" s="3958">
        <v>6.968641114982578</v>
      </c>
      <c r="FR22" s="770">
        <v>31</v>
      </c>
      <c r="FS22" s="768">
        <v>267</v>
      </c>
      <c r="FT22" s="3957">
        <v>3.1236559139784945</v>
      </c>
      <c r="FU22" s="3957">
        <v>44</v>
      </c>
      <c r="FV22" s="3958">
        <v>34.831460674157306</v>
      </c>
      <c r="FW22" s="770">
        <v>39</v>
      </c>
      <c r="FX22" s="714">
        <v>233</v>
      </c>
      <c r="FY22" s="725">
        <v>10.300429184549357</v>
      </c>
      <c r="FZ22" s="715">
        <v>71</v>
      </c>
      <c r="GA22" s="702">
        <v>213</v>
      </c>
      <c r="GB22" s="727">
        <v>0.5</v>
      </c>
      <c r="GC22" s="726">
        <v>50</v>
      </c>
      <c r="GD22" s="720">
        <v>0.46948356807511737</v>
      </c>
      <c r="GE22" s="705">
        <v>61</v>
      </c>
      <c r="GF22" s="702">
        <v>216</v>
      </c>
      <c r="GG22" s="712">
        <v>1.375</v>
      </c>
      <c r="GH22" s="729">
        <v>23</v>
      </c>
      <c r="GI22" s="720">
        <v>1.8518518518518516</v>
      </c>
      <c r="GJ22" s="705">
        <v>55</v>
      </c>
      <c r="GK22" s="702">
        <v>213</v>
      </c>
      <c r="GL22" s="712">
        <v>0.66666666666666663</v>
      </c>
      <c r="GM22" s="729">
        <v>37</v>
      </c>
      <c r="GN22" s="720">
        <v>2.8169014084507045</v>
      </c>
      <c r="GO22" s="705">
        <v>62</v>
      </c>
      <c r="GP22" s="702">
        <v>211</v>
      </c>
      <c r="GQ22" s="712">
        <v>0.5</v>
      </c>
      <c r="GR22" s="729">
        <v>41</v>
      </c>
      <c r="GS22" s="720">
        <v>0.47393364928909953</v>
      </c>
      <c r="GT22" s="705">
        <v>55</v>
      </c>
      <c r="GU22" s="702">
        <v>227</v>
      </c>
      <c r="GV22" s="726">
        <v>1.2142857142857142</v>
      </c>
      <c r="GW22" s="726">
        <v>51</v>
      </c>
      <c r="GX22" s="720">
        <v>6.1674008810572687</v>
      </c>
      <c r="GY22" s="705">
        <v>66</v>
      </c>
      <c r="GZ22" s="702">
        <v>219</v>
      </c>
      <c r="HA22" s="726">
        <v>0.5</v>
      </c>
      <c r="HB22" s="726">
        <v>31</v>
      </c>
      <c r="HC22" s="720">
        <v>0.91324200913242004</v>
      </c>
      <c r="HD22" s="705">
        <v>38</v>
      </c>
      <c r="HE22" s="702">
        <v>218</v>
      </c>
      <c r="HF22" s="726">
        <v>0.75</v>
      </c>
      <c r="HG22" s="726">
        <v>5</v>
      </c>
      <c r="HH22" s="720">
        <v>0.91743119266055051</v>
      </c>
      <c r="HI22" s="705">
        <v>42</v>
      </c>
      <c r="HJ22" s="702">
        <v>217</v>
      </c>
      <c r="HK22" s="726">
        <v>1</v>
      </c>
      <c r="HL22" s="726">
        <v>49</v>
      </c>
      <c r="HM22" s="720">
        <v>0.46082949308755761</v>
      </c>
      <c r="HN22" s="705">
        <v>47</v>
      </c>
      <c r="HO22" s="709">
        <v>23.960880195599021</v>
      </c>
      <c r="HP22" s="703">
        <v>5.3789731051344738</v>
      </c>
      <c r="HQ22" s="703">
        <v>55.990220048899751</v>
      </c>
      <c r="HR22" s="703">
        <v>19.804400977995108</v>
      </c>
      <c r="HS22" s="1299">
        <v>14.180929095354522</v>
      </c>
      <c r="HT22" s="1299">
        <v>21.515892420537895</v>
      </c>
      <c r="HU22" s="1299">
        <v>52.567237163814184</v>
      </c>
      <c r="HV22" s="1299">
        <v>2.6894865525672369</v>
      </c>
      <c r="HW22" s="1299">
        <v>62.102689486552563</v>
      </c>
      <c r="HX22" s="1300">
        <v>409</v>
      </c>
      <c r="HY22" s="709">
        <v>17.989417989417987</v>
      </c>
      <c r="HZ22" s="709">
        <v>3.5714285714285712</v>
      </c>
      <c r="IA22" s="709">
        <v>60.449735449735456</v>
      </c>
      <c r="IB22" s="709">
        <v>24.735449735449734</v>
      </c>
      <c r="IC22" s="709">
        <v>8.2671957671957674</v>
      </c>
      <c r="ID22" s="709">
        <v>46.428571428571431</v>
      </c>
      <c r="IE22" s="709">
        <v>47.619047619047613</v>
      </c>
      <c r="IF22" s="709">
        <v>3.3068783068783065</v>
      </c>
      <c r="IG22" s="709">
        <v>58.796296296296291</v>
      </c>
      <c r="IH22" s="1300">
        <v>1512</v>
      </c>
      <c r="II22" s="1265">
        <v>26</v>
      </c>
      <c r="IJ22" s="1266">
        <v>9.5</v>
      </c>
      <c r="IK22" s="1266">
        <v>30.5</v>
      </c>
      <c r="IL22" s="1266">
        <v>21</v>
      </c>
      <c r="IM22" s="1266">
        <v>7</v>
      </c>
      <c r="IN22" s="1266">
        <v>0</v>
      </c>
      <c r="IO22" s="1266" t="s">
        <v>31</v>
      </c>
      <c r="IP22" s="1266">
        <v>21</v>
      </c>
      <c r="IQ22" s="1267">
        <v>148</v>
      </c>
      <c r="IR22" s="1268">
        <v>48.5</v>
      </c>
      <c r="IS22" s="1269">
        <v>9</v>
      </c>
      <c r="IT22" s="1269">
        <v>7.5</v>
      </c>
      <c r="IU22" s="1269">
        <v>7.5</v>
      </c>
      <c r="IV22" s="1269">
        <v>8</v>
      </c>
      <c r="IW22" s="1269">
        <v>0</v>
      </c>
      <c r="IX22" s="1269" t="s">
        <v>31</v>
      </c>
      <c r="IY22" s="1269">
        <v>11.5</v>
      </c>
      <c r="IZ22" s="1267">
        <v>133</v>
      </c>
      <c r="JA22" s="1268">
        <v>16</v>
      </c>
      <c r="JB22" s="1269">
        <v>25.5</v>
      </c>
      <c r="JC22" s="1269">
        <v>4.5</v>
      </c>
      <c r="JD22" s="1269">
        <v>16.5</v>
      </c>
      <c r="JE22" s="1269">
        <v>8</v>
      </c>
      <c r="JF22" s="1269">
        <v>0</v>
      </c>
      <c r="JG22" s="1269" t="s">
        <v>31</v>
      </c>
      <c r="JH22" s="1269">
        <v>12.5</v>
      </c>
      <c r="JI22" s="1270">
        <v>118</v>
      </c>
      <c r="JJ22" s="1268">
        <v>17.567567567567568</v>
      </c>
      <c r="JK22" s="1269">
        <v>6.4189189189189184</v>
      </c>
      <c r="JL22" s="1269">
        <v>20.608108108108109</v>
      </c>
      <c r="JM22" s="1269">
        <v>14.189189189189189</v>
      </c>
      <c r="JN22" s="1269">
        <v>4.7297297297297298</v>
      </c>
      <c r="JO22" s="1269">
        <v>0</v>
      </c>
      <c r="JP22" s="1269" t="s">
        <v>31</v>
      </c>
      <c r="JQ22" s="1269">
        <v>14.189189189189189</v>
      </c>
      <c r="JR22" s="1270">
        <v>100</v>
      </c>
      <c r="JS22" s="1268">
        <v>36.466165413533837</v>
      </c>
      <c r="JT22" s="1269">
        <v>6.7669172932330826</v>
      </c>
      <c r="JU22" s="1269">
        <v>5.6390977443609023</v>
      </c>
      <c r="JV22" s="1269">
        <v>5.6390977443609023</v>
      </c>
      <c r="JW22" s="1269">
        <v>6.0150375939849621</v>
      </c>
      <c r="JX22" s="1269">
        <v>0</v>
      </c>
      <c r="JY22" s="1269" t="s">
        <v>31</v>
      </c>
      <c r="JZ22" s="1269">
        <v>8.6466165413533833</v>
      </c>
      <c r="KA22" s="1270">
        <v>100</v>
      </c>
      <c r="KB22" s="1268">
        <v>13.559322033898304</v>
      </c>
      <c r="KC22" s="1269">
        <v>21.610169491525426</v>
      </c>
      <c r="KD22" s="1269">
        <v>3.8135593220338984</v>
      </c>
      <c r="KE22" s="1269">
        <v>13.983050847457626</v>
      </c>
      <c r="KF22" s="1269">
        <v>6.7796610169491522</v>
      </c>
      <c r="KG22" s="1269">
        <v>0</v>
      </c>
      <c r="KH22" s="1269" t="s">
        <v>31</v>
      </c>
      <c r="KI22" s="1269">
        <v>10.59322033898305</v>
      </c>
      <c r="KJ22" s="1270">
        <v>100</v>
      </c>
      <c r="KK22" s="718">
        <v>40.332495110366025</v>
      </c>
      <c r="KL22" s="705">
        <v>57</v>
      </c>
      <c r="KM22" s="718">
        <v>15.09433962264151</v>
      </c>
      <c r="KN22" s="705">
        <v>76</v>
      </c>
      <c r="KO22" s="725">
        <v>2.8649935885693352</v>
      </c>
      <c r="KP22" s="988">
        <v>50</v>
      </c>
      <c r="KQ22" s="1212">
        <v>0</v>
      </c>
      <c r="KR22" s="988">
        <v>27</v>
      </c>
      <c r="KS22" s="1212">
        <v>8.1296940831654148</v>
      </c>
      <c r="KT22" s="988">
        <v>67</v>
      </c>
      <c r="KU22" s="1212">
        <v>8.8453822720855939</v>
      </c>
      <c r="KV22" s="988">
        <v>32</v>
      </c>
      <c r="KW22" s="1212">
        <v>12.756516916250693</v>
      </c>
      <c r="KX22" s="715">
        <v>19</v>
      </c>
      <c r="KY22" s="715">
        <v>24.76894639556377</v>
      </c>
      <c r="KZ22" s="715">
        <v>13</v>
      </c>
      <c r="LA22" s="728">
        <v>60</v>
      </c>
      <c r="LB22" s="729">
        <v>10</v>
      </c>
      <c r="LC22" s="729">
        <v>10</v>
      </c>
      <c r="LD22" s="729">
        <v>40</v>
      </c>
      <c r="LE22" s="729">
        <v>15</v>
      </c>
      <c r="LF22" s="730">
        <v>135</v>
      </c>
      <c r="LG22" s="734">
        <v>1</v>
      </c>
      <c r="LH22" s="728">
        <v>10</v>
      </c>
      <c r="LI22" s="729">
        <v>10</v>
      </c>
      <c r="LJ22" s="706">
        <v>20</v>
      </c>
      <c r="LK22" s="705">
        <v>1</v>
      </c>
      <c r="LL22" s="1372" t="s">
        <v>1632</v>
      </c>
      <c r="LM22" s="976" t="s">
        <v>1632</v>
      </c>
      <c r="LN22" s="976" t="s">
        <v>1632</v>
      </c>
      <c r="LO22" s="976" t="s">
        <v>1632</v>
      </c>
      <c r="LP22" s="729">
        <v>40</v>
      </c>
      <c r="LQ22" s="1023">
        <v>1</v>
      </c>
      <c r="LR22" s="1372" t="s">
        <v>1632</v>
      </c>
      <c r="LS22" s="976" t="s">
        <v>1632</v>
      </c>
      <c r="LT22" s="976" t="s">
        <v>1632</v>
      </c>
      <c r="LU22" s="976" t="s">
        <v>1632</v>
      </c>
      <c r="LV22" s="729">
        <v>40</v>
      </c>
      <c r="LW22" s="1023">
        <v>1</v>
      </c>
      <c r="LX22" s="1372" t="s">
        <v>1632</v>
      </c>
      <c r="LY22" s="976" t="s">
        <v>1632</v>
      </c>
      <c r="LZ22" s="976" t="s">
        <v>1632</v>
      </c>
      <c r="MA22" s="976" t="s">
        <v>1632</v>
      </c>
      <c r="MB22" s="729">
        <v>60</v>
      </c>
      <c r="MC22" s="1023">
        <v>1</v>
      </c>
      <c r="MD22" s="1372" t="s">
        <v>1632</v>
      </c>
      <c r="ME22" s="976" t="s">
        <v>1632</v>
      </c>
      <c r="MF22" s="976" t="s">
        <v>1632</v>
      </c>
      <c r="MG22" s="976" t="s">
        <v>1632</v>
      </c>
      <c r="MH22" s="729">
        <v>40</v>
      </c>
      <c r="MI22" s="1023">
        <v>1</v>
      </c>
      <c r="MJ22" s="1372" t="s">
        <v>1632</v>
      </c>
      <c r="MK22" s="976" t="s">
        <v>1632</v>
      </c>
      <c r="ML22" s="976" t="s">
        <v>1632</v>
      </c>
      <c r="MM22" s="976" t="s">
        <v>1632</v>
      </c>
      <c r="MN22" s="729">
        <v>40</v>
      </c>
      <c r="MO22" s="1023">
        <v>1</v>
      </c>
      <c r="MP22" s="1372" t="s">
        <v>1632</v>
      </c>
      <c r="MQ22" s="976" t="s">
        <v>1632</v>
      </c>
      <c r="MR22" s="976" t="s">
        <v>1632</v>
      </c>
      <c r="MS22" s="976" t="s">
        <v>1632</v>
      </c>
      <c r="MT22" s="729">
        <v>40</v>
      </c>
      <c r="MU22" s="1023">
        <v>1</v>
      </c>
      <c r="MV22" s="1372" t="s">
        <v>1632</v>
      </c>
      <c r="MW22" s="976" t="s">
        <v>1632</v>
      </c>
      <c r="MX22" s="976" t="s">
        <v>1625</v>
      </c>
      <c r="MY22" s="729">
        <v>30</v>
      </c>
      <c r="MZ22" s="1023">
        <v>3</v>
      </c>
      <c r="NA22" s="1372" t="s">
        <v>1632</v>
      </c>
      <c r="NB22" s="976" t="s">
        <v>1632</v>
      </c>
      <c r="NC22" s="976" t="s">
        <v>1632</v>
      </c>
      <c r="ND22" s="976" t="s">
        <v>1632</v>
      </c>
      <c r="NE22" s="729">
        <v>40</v>
      </c>
      <c r="NF22" s="1023">
        <v>1</v>
      </c>
      <c r="NG22" s="976" t="s">
        <v>1632</v>
      </c>
      <c r="NH22" s="976" t="s">
        <v>1632</v>
      </c>
      <c r="NI22" s="976" t="s">
        <v>1632</v>
      </c>
      <c r="NJ22" s="976" t="s">
        <v>1632</v>
      </c>
      <c r="NK22" s="729">
        <v>40</v>
      </c>
      <c r="NL22" s="1023">
        <v>1</v>
      </c>
      <c r="NM22" s="715">
        <v>581.38</v>
      </c>
      <c r="NN22" s="715">
        <f t="shared" si="2"/>
        <v>11</v>
      </c>
      <c r="NO22" s="714">
        <v>909</v>
      </c>
      <c r="NP22" s="715">
        <v>6</v>
      </c>
      <c r="NQ22" s="731">
        <v>66.730289237997354</v>
      </c>
      <c r="NR22" s="715">
        <v>18</v>
      </c>
      <c r="NS22" s="715">
        <v>595</v>
      </c>
      <c r="NT22" s="715">
        <v>10</v>
      </c>
      <c r="NU22" s="731">
        <v>43.67934224049332</v>
      </c>
      <c r="NV22" s="715">
        <v>26</v>
      </c>
      <c r="NW22" s="715">
        <v>311</v>
      </c>
      <c r="NX22" s="715">
        <v>8</v>
      </c>
      <c r="NY22" s="725">
        <v>22.830715019820879</v>
      </c>
      <c r="NZ22" s="715">
        <v>18</v>
      </c>
      <c r="OA22" s="1303">
        <v>21</v>
      </c>
      <c r="OB22" s="1995">
        <v>0.1541623843782117</v>
      </c>
      <c r="OC22" s="1303">
        <v>44</v>
      </c>
      <c r="OD22" s="1303">
        <v>3</v>
      </c>
      <c r="OE22" s="1995">
        <v>0.22023197768315961</v>
      </c>
      <c r="OF22" s="1303">
        <v>39</v>
      </c>
      <c r="OG22" s="1303">
        <v>595</v>
      </c>
      <c r="OH22" s="1995">
        <v>4.367934224049332</v>
      </c>
      <c r="OI22" s="1303">
        <v>33</v>
      </c>
      <c r="OJ22" s="699">
        <v>41</v>
      </c>
      <c r="OK22" s="985">
        <v>3.0098370283365146</v>
      </c>
      <c r="OL22" s="1303">
        <v>37</v>
      </c>
      <c r="OM22" s="714">
        <v>1271</v>
      </c>
      <c r="ON22" s="725">
        <v>93.304947878431946</v>
      </c>
      <c r="OO22" s="733">
        <v>20</v>
      </c>
      <c r="OP22" s="714">
        <v>116</v>
      </c>
      <c r="OQ22" s="731">
        <v>8.5156364704155028</v>
      </c>
      <c r="OR22" s="733">
        <f t="shared" si="25"/>
        <v>3</v>
      </c>
      <c r="OS22" s="981">
        <v>27.815290786321061</v>
      </c>
      <c r="OT22" s="733">
        <v>69</v>
      </c>
      <c r="OU22" s="715">
        <v>576</v>
      </c>
      <c r="OV22" s="715">
        <v>699</v>
      </c>
      <c r="OW22" s="715">
        <v>420</v>
      </c>
      <c r="OX22" s="715">
        <v>279</v>
      </c>
      <c r="OY22" s="715">
        <v>99</v>
      </c>
      <c r="OZ22" s="715">
        <v>572</v>
      </c>
      <c r="PA22" s="715">
        <v>1495</v>
      </c>
      <c r="PB22" s="715">
        <v>104</v>
      </c>
      <c r="PC22" s="715">
        <v>109</v>
      </c>
      <c r="PD22" s="715">
        <v>1029</v>
      </c>
      <c r="PE22" s="715">
        <v>508</v>
      </c>
      <c r="PF22" s="715">
        <v>1093</v>
      </c>
      <c r="PG22" s="715">
        <v>149</v>
      </c>
      <c r="PH22" s="715">
        <v>33</v>
      </c>
      <c r="PI22" s="715">
        <v>511</v>
      </c>
      <c r="PJ22" s="715">
        <v>231</v>
      </c>
      <c r="PK22" s="715">
        <v>255</v>
      </c>
      <c r="PL22" s="715">
        <v>2141</v>
      </c>
      <c r="PM22" s="714">
        <v>26.903316207379728</v>
      </c>
      <c r="PN22" s="715">
        <v>57</v>
      </c>
      <c r="PO22" s="715">
        <v>32.648295189163939</v>
      </c>
      <c r="PP22" s="715">
        <v>40</v>
      </c>
      <c r="PQ22" s="715">
        <v>19.617001401214385</v>
      </c>
      <c r="PR22" s="715">
        <v>28</v>
      </c>
      <c r="PS22" s="715">
        <v>13.031293787949554</v>
      </c>
      <c r="PT22" s="715">
        <v>42</v>
      </c>
      <c r="PU22" s="715">
        <v>4.6240074731433909</v>
      </c>
      <c r="PV22" s="715">
        <v>51</v>
      </c>
      <c r="PW22" s="715">
        <v>26.716487622606262</v>
      </c>
      <c r="PX22" s="715">
        <v>25</v>
      </c>
      <c r="PY22" s="715">
        <v>69.827183559084531</v>
      </c>
      <c r="PZ22" s="715">
        <v>38</v>
      </c>
      <c r="QA22" s="715">
        <v>4.8575432041102289</v>
      </c>
      <c r="QB22" s="715">
        <v>37</v>
      </c>
      <c r="QC22" s="715">
        <v>5.0910789350770669</v>
      </c>
      <c r="QD22" s="715">
        <v>19</v>
      </c>
      <c r="QE22" s="715">
        <v>48.061653432975241</v>
      </c>
      <c r="QF22" s="715">
        <v>36</v>
      </c>
      <c r="QG22" s="715">
        <v>23.727230266230734</v>
      </c>
      <c r="QH22" s="715">
        <v>54</v>
      </c>
      <c r="QI22" s="715">
        <v>51.050910789350766</v>
      </c>
      <c r="QJ22" s="715">
        <v>32</v>
      </c>
      <c r="QK22" s="715">
        <v>6.9593647828117708</v>
      </c>
      <c r="QL22" s="715">
        <v>42</v>
      </c>
      <c r="QM22" s="715">
        <v>1.5413358243811304</v>
      </c>
      <c r="QN22" s="715">
        <v>49</v>
      </c>
      <c r="QO22" s="715">
        <v>23.867351704810837</v>
      </c>
      <c r="QP22" s="715">
        <v>23</v>
      </c>
      <c r="QQ22" s="715">
        <v>10.789350770667912</v>
      </c>
      <c r="QR22" s="715">
        <v>11</v>
      </c>
      <c r="QS22" s="715">
        <v>11.910322279308733</v>
      </c>
      <c r="QT22" s="715">
        <v>16</v>
      </c>
      <c r="QU22" s="714">
        <v>225</v>
      </c>
      <c r="QV22" s="715">
        <v>0</v>
      </c>
      <c r="QW22" s="715">
        <v>11</v>
      </c>
      <c r="QX22" s="715">
        <v>20</v>
      </c>
      <c r="QY22" s="715">
        <v>14</v>
      </c>
      <c r="QZ22" s="715">
        <v>33</v>
      </c>
      <c r="RA22" s="715">
        <v>99</v>
      </c>
      <c r="RB22" s="715">
        <v>10</v>
      </c>
      <c r="RC22" s="715">
        <v>15</v>
      </c>
      <c r="RD22" s="715">
        <v>283</v>
      </c>
      <c r="RE22" s="715">
        <v>65</v>
      </c>
      <c r="RF22" s="715">
        <v>197</v>
      </c>
      <c r="RG22" s="715">
        <v>0</v>
      </c>
      <c r="RH22" s="715">
        <v>27</v>
      </c>
      <c r="RI22" s="715">
        <v>88</v>
      </c>
      <c r="RJ22" s="715">
        <v>142</v>
      </c>
      <c r="RK22" s="715">
        <v>0</v>
      </c>
      <c r="RL22" s="715">
        <v>973</v>
      </c>
      <c r="RM22" s="714">
        <v>23.12435765673176</v>
      </c>
      <c r="RN22" s="715">
        <v>49</v>
      </c>
      <c r="RO22" s="715">
        <v>0</v>
      </c>
      <c r="RP22" s="715">
        <v>1</v>
      </c>
      <c r="RQ22" s="715">
        <v>1.1305241521068858</v>
      </c>
      <c r="RR22" s="715">
        <v>27</v>
      </c>
      <c r="RS22" s="715">
        <v>2.0554984583761562</v>
      </c>
      <c r="RT22" s="715">
        <v>60</v>
      </c>
      <c r="RU22" s="715">
        <v>1.4388489208633095</v>
      </c>
      <c r="RV22" s="715">
        <v>26</v>
      </c>
      <c r="RW22" s="715">
        <v>3.3915724563206582</v>
      </c>
      <c r="RX22" s="715">
        <v>39</v>
      </c>
      <c r="RY22" s="715">
        <v>10.174717368961973</v>
      </c>
      <c r="RZ22" s="715">
        <v>44</v>
      </c>
      <c r="SA22" s="715">
        <v>1.0277492291880781</v>
      </c>
      <c r="SB22" s="715">
        <v>31</v>
      </c>
      <c r="SC22" s="715">
        <v>1.5416238437821173</v>
      </c>
      <c r="SD22" s="715">
        <v>33</v>
      </c>
      <c r="SE22" s="715">
        <v>29.08530318602261</v>
      </c>
      <c r="SF22" s="715">
        <v>37</v>
      </c>
      <c r="SG22" s="715">
        <v>6.6803699897225082</v>
      </c>
      <c r="SH22" s="715">
        <v>40</v>
      </c>
      <c r="SI22" s="715">
        <v>20.246659815005138</v>
      </c>
      <c r="SJ22" s="715">
        <v>42</v>
      </c>
      <c r="SK22" s="715">
        <v>0</v>
      </c>
      <c r="SL22" s="715">
        <v>1</v>
      </c>
      <c r="SM22" s="715">
        <v>2.7749229188078108</v>
      </c>
      <c r="SN22" s="715">
        <v>30</v>
      </c>
      <c r="SO22" s="715">
        <v>9.0441932168550867</v>
      </c>
      <c r="SP22" s="715">
        <v>45</v>
      </c>
      <c r="SQ22" s="715">
        <v>14.594039054470709</v>
      </c>
      <c r="SR22" s="715">
        <v>14</v>
      </c>
      <c r="SS22" s="715">
        <v>0</v>
      </c>
      <c r="ST22" s="733">
        <v>1</v>
      </c>
      <c r="SU22" s="4108" t="s">
        <v>8302</v>
      </c>
      <c r="SV22" s="1355" t="s">
        <v>3046</v>
      </c>
      <c r="SW22" s="1355">
        <v>339</v>
      </c>
      <c r="SX22" s="4109">
        <v>24.695854884534128</v>
      </c>
      <c r="SY22" s="1355">
        <v>39</v>
      </c>
      <c r="SZ22" s="2074">
        <v>44</v>
      </c>
      <c r="TA22" s="1995">
        <v>40</v>
      </c>
      <c r="TB22" s="3967">
        <v>2.9364263691087946</v>
      </c>
      <c r="TC22" s="1303">
        <v>25</v>
      </c>
      <c r="TD22" s="2074">
        <v>4</v>
      </c>
      <c r="TE22" s="1995">
        <v>1</v>
      </c>
      <c r="TF22" s="3967">
        <v>7.341065922771986E-2</v>
      </c>
      <c r="TG22" s="1303">
        <v>53</v>
      </c>
      <c r="TH22" s="2074">
        <v>0</v>
      </c>
      <c r="TI22" s="1995">
        <v>0</v>
      </c>
      <c r="TJ22" s="3967">
        <v>0</v>
      </c>
      <c r="TK22" s="1303">
        <v>6</v>
      </c>
      <c r="TL22" s="2074">
        <v>0</v>
      </c>
      <c r="TM22" s="1995">
        <v>0</v>
      </c>
      <c r="TN22" s="3967">
        <v>0</v>
      </c>
      <c r="TO22" s="1303">
        <v>11</v>
      </c>
      <c r="TP22" s="2074">
        <v>0</v>
      </c>
      <c r="TQ22" s="1995">
        <v>0</v>
      </c>
      <c r="TR22" s="3967">
        <v>0</v>
      </c>
      <c r="TS22" s="1303">
        <v>5</v>
      </c>
      <c r="TT22" s="2074">
        <v>0</v>
      </c>
      <c r="TU22" s="1995">
        <v>0</v>
      </c>
      <c r="TV22" s="3967">
        <v>0</v>
      </c>
      <c r="TW22" s="1303">
        <v>2</v>
      </c>
      <c r="TX22" s="2074">
        <v>143</v>
      </c>
      <c r="TY22" s="1995">
        <v>173</v>
      </c>
      <c r="TZ22" s="3967">
        <v>12.700044046395538</v>
      </c>
      <c r="UA22" s="1303">
        <v>21</v>
      </c>
      <c r="UB22" s="2074">
        <v>4</v>
      </c>
      <c r="UC22" s="1995">
        <v>2</v>
      </c>
      <c r="UD22" s="3967">
        <v>0.14682131845543972</v>
      </c>
      <c r="UE22" s="1303">
        <v>57</v>
      </c>
      <c r="UF22" s="2074">
        <v>0</v>
      </c>
      <c r="UG22" s="1995">
        <v>2</v>
      </c>
      <c r="UH22" s="3967">
        <v>0.14682131845543972</v>
      </c>
      <c r="UI22" s="1303">
        <v>13</v>
      </c>
      <c r="UJ22" s="2074">
        <v>8</v>
      </c>
      <c r="UK22" s="1995">
        <v>7</v>
      </c>
      <c r="UL22" s="3967">
        <v>0.51387461459403905</v>
      </c>
      <c r="UM22" s="1303">
        <v>17</v>
      </c>
      <c r="UN22" s="2074">
        <v>0</v>
      </c>
      <c r="UO22" s="1995">
        <v>0</v>
      </c>
      <c r="UP22" s="3967">
        <v>0</v>
      </c>
      <c r="UQ22" s="1303">
        <v>3</v>
      </c>
      <c r="UR22" s="2074">
        <v>0</v>
      </c>
      <c r="US22" s="1995">
        <v>0</v>
      </c>
      <c r="UT22" s="3967">
        <v>0</v>
      </c>
      <c r="UU22" s="1303">
        <v>12</v>
      </c>
      <c r="UV22" s="2074">
        <v>0</v>
      </c>
      <c r="UW22" s="1995">
        <v>0</v>
      </c>
      <c r="UX22" s="3967">
        <v>0</v>
      </c>
      <c r="UY22" s="1303">
        <v>26</v>
      </c>
      <c r="UZ22" s="2074">
        <v>0</v>
      </c>
      <c r="VA22" s="1995">
        <v>0</v>
      </c>
      <c r="VB22" s="3967">
        <v>0</v>
      </c>
      <c r="VC22" s="1303">
        <v>4</v>
      </c>
      <c r="VD22" s="2073">
        <v>0</v>
      </c>
      <c r="VE22" s="1303">
        <v>0</v>
      </c>
      <c r="VF22" s="1303">
        <v>0</v>
      </c>
      <c r="VG22" s="1303">
        <v>7</v>
      </c>
      <c r="VH22" s="1303">
        <v>0</v>
      </c>
      <c r="VI22" s="1303">
        <v>0</v>
      </c>
      <c r="VJ22" s="1303">
        <v>0</v>
      </c>
      <c r="VK22" s="1303">
        <v>4</v>
      </c>
      <c r="VL22" s="1303">
        <v>24</v>
      </c>
      <c r="VM22" s="1303">
        <v>8</v>
      </c>
      <c r="VN22" s="1303">
        <v>0.58728527382175888</v>
      </c>
      <c r="VO22" s="1303">
        <v>4</v>
      </c>
      <c r="VP22" s="1303">
        <v>5</v>
      </c>
      <c r="VQ22" s="1303">
        <v>47</v>
      </c>
      <c r="VR22" s="1303">
        <v>3.4503009837028333</v>
      </c>
      <c r="VS22" s="1303">
        <v>10</v>
      </c>
      <c r="VT22" s="1303">
        <v>0</v>
      </c>
      <c r="VU22" s="1303">
        <v>17</v>
      </c>
      <c r="VV22" s="1303">
        <v>1.2479812068712377</v>
      </c>
      <c r="VW22" s="1303">
        <v>2</v>
      </c>
      <c r="VX22" s="1303">
        <v>49</v>
      </c>
      <c r="VY22" s="1303">
        <v>44</v>
      </c>
      <c r="VZ22" s="1303">
        <v>3.2300690060196744</v>
      </c>
      <c r="WA22" s="1303">
        <v>16</v>
      </c>
      <c r="WB22" s="1303">
        <v>29</v>
      </c>
      <c r="WC22" s="1303">
        <v>21</v>
      </c>
      <c r="WD22" s="1303">
        <v>1.541623843782117</v>
      </c>
      <c r="WE22" s="1303">
        <v>7</v>
      </c>
      <c r="WF22" s="1303">
        <v>0</v>
      </c>
      <c r="WG22" s="1303">
        <v>0</v>
      </c>
      <c r="WH22" s="1303">
        <v>0</v>
      </c>
      <c r="WI22" s="1303">
        <v>6</v>
      </c>
      <c r="WJ22" s="1303">
        <v>6</v>
      </c>
      <c r="WK22" s="1303">
        <v>13</v>
      </c>
      <c r="WL22" s="1303">
        <v>0.95433856996035815</v>
      </c>
      <c r="WM22" s="1303">
        <v>10</v>
      </c>
      <c r="WN22" s="1303">
        <v>6</v>
      </c>
      <c r="WO22" s="1303">
        <v>12</v>
      </c>
      <c r="WP22" s="1303">
        <v>0.88092791073263843</v>
      </c>
      <c r="WQ22" s="1303">
        <v>9</v>
      </c>
      <c r="WR22" s="1303">
        <v>0</v>
      </c>
      <c r="WS22" s="1303">
        <v>0</v>
      </c>
      <c r="WT22" s="1303">
        <v>0</v>
      </c>
      <c r="WU22" s="1303">
        <v>16</v>
      </c>
      <c r="WV22" s="2150"/>
      <c r="WW22" s="712">
        <v>12.836438923395447</v>
      </c>
      <c r="WX22" s="712">
        <v>11.585365853658537</v>
      </c>
      <c r="WY22" s="712">
        <v>11.24031007751938</v>
      </c>
      <c r="WZ22" s="712">
        <v>12.328767123287671</v>
      </c>
      <c r="XA22" s="712">
        <v>13.214990138067062</v>
      </c>
      <c r="XB22" s="712">
        <v>12.185686653771761</v>
      </c>
      <c r="XC22" s="699">
        <v>15.589353612167301</v>
      </c>
      <c r="XD22" s="699">
        <v>27</v>
      </c>
      <c r="XE22" s="699">
        <v>12.235950577919489</v>
      </c>
      <c r="XF22" s="712">
        <v>12.922002328288706</v>
      </c>
      <c r="XG22" s="699">
        <v>35</v>
      </c>
      <c r="XH22" s="712">
        <v>8.0745341614906838</v>
      </c>
      <c r="XI22" s="712">
        <v>7.9268292682926829</v>
      </c>
      <c r="XJ22" s="712">
        <v>9.8837209302325579</v>
      </c>
      <c r="XK22" s="712">
        <v>11.937377690802348</v>
      </c>
      <c r="XL22" s="712">
        <v>10.256410256410255</v>
      </c>
      <c r="XM22" s="712">
        <v>14.893617021276595</v>
      </c>
      <c r="XN22" s="699">
        <v>14.82889733840304</v>
      </c>
      <c r="XO22" s="699">
        <v>27</v>
      </c>
      <c r="XP22" s="699">
        <v>9.6452770027899568</v>
      </c>
      <c r="XQ22" s="712">
        <v>12.378734963135429</v>
      </c>
      <c r="XR22" s="699">
        <v>34</v>
      </c>
      <c r="XS22" s="712">
        <v>30.418250950570343</v>
      </c>
      <c r="XT22" s="699">
        <v>29</v>
      </c>
      <c r="XU22" s="699">
        <v>21.881227580709446</v>
      </c>
      <c r="XV22" s="985">
        <v>25.300737291424134</v>
      </c>
      <c r="XW22" s="699">
        <v>37</v>
      </c>
      <c r="XX22" s="699">
        <v>67.891682785299807</v>
      </c>
      <c r="XY22" s="699">
        <v>62.927756653992397</v>
      </c>
      <c r="XZ22" s="699">
        <v>26</v>
      </c>
      <c r="YA22" s="985">
        <v>73.176564368274214</v>
      </c>
      <c r="YB22" s="985">
        <v>69.421808304229728</v>
      </c>
      <c r="YC22" s="699">
        <v>38</v>
      </c>
      <c r="YD22" s="985">
        <v>3.2882011605415857</v>
      </c>
      <c r="YE22" s="985">
        <v>4.9429657794676807</v>
      </c>
      <c r="YF22" s="699">
        <v>47</v>
      </c>
      <c r="YG22" s="699">
        <v>2.9493822239936232</v>
      </c>
      <c r="YH22" s="699">
        <v>3.4148234381063252</v>
      </c>
      <c r="YI22" s="699">
        <v>49</v>
      </c>
      <c r="YJ22" s="699">
        <v>1.7408123791102514</v>
      </c>
      <c r="YK22" s="699">
        <v>1.7110266159695817</v>
      </c>
      <c r="YL22" s="699">
        <v>30</v>
      </c>
      <c r="YM22" s="985">
        <v>1.9928258270227182</v>
      </c>
      <c r="YN22" s="985">
        <v>1.8626309662398137</v>
      </c>
      <c r="YO22" s="699">
        <v>51</v>
      </c>
      <c r="YP22" s="985">
        <v>183.7</v>
      </c>
      <c r="YQ22" s="985">
        <v>144.4</v>
      </c>
      <c r="YR22" s="699">
        <v>30</v>
      </c>
      <c r="YS22" s="712">
        <v>98.9</v>
      </c>
      <c r="YT22" s="985">
        <v>63.9</v>
      </c>
      <c r="YU22" s="699">
        <v>18</v>
      </c>
      <c r="YV22" s="982">
        <v>347</v>
      </c>
      <c r="YW22" s="725">
        <v>45.821325648414984</v>
      </c>
      <c r="YX22" s="699">
        <v>25</v>
      </c>
      <c r="YY22" s="699">
        <v>580</v>
      </c>
      <c r="YZ22" s="725">
        <v>59.827586206896555</v>
      </c>
      <c r="ZA22" s="699">
        <v>42</v>
      </c>
      <c r="ZB22" s="715">
        <v>270</v>
      </c>
      <c r="ZC22" s="725">
        <v>76.666666666666671</v>
      </c>
      <c r="ZD22" s="699">
        <v>49</v>
      </c>
      <c r="ZE22" s="982">
        <v>337</v>
      </c>
      <c r="ZF22" s="715">
        <v>37.685459940652819</v>
      </c>
      <c r="ZG22" s="699">
        <v>42</v>
      </c>
      <c r="ZH22" s="716">
        <v>1</v>
      </c>
      <c r="ZI22" s="712">
        <v>7.2087658592848908E-2</v>
      </c>
      <c r="ZJ22" s="699">
        <v>21</v>
      </c>
      <c r="ZK22" s="1363" t="s">
        <v>1623</v>
      </c>
      <c r="ZL22" s="712">
        <v>73.75886524822694</v>
      </c>
      <c r="ZM22" s="712">
        <v>91.209376664890783</v>
      </c>
      <c r="ZN22" s="699">
        <v>16</v>
      </c>
      <c r="ZO22" s="715">
        <v>1877</v>
      </c>
      <c r="ZP22" s="709">
        <v>46.402349486049928</v>
      </c>
      <c r="ZQ22" s="703">
        <v>80</v>
      </c>
      <c r="ZR22" s="978">
        <v>6</v>
      </c>
      <c r="ZS22" s="705">
        <v>760</v>
      </c>
      <c r="ZT22" s="709">
        <v>61.395348837209305</v>
      </c>
      <c r="ZU22" s="703">
        <v>85.407725321888421</v>
      </c>
      <c r="ZV22" s="978">
        <v>19</v>
      </c>
      <c r="ZW22" s="4111">
        <v>233</v>
      </c>
      <c r="ZX22" s="709">
        <v>45.744680851063826</v>
      </c>
      <c r="ZY22" s="703">
        <v>78.81619937694704</v>
      </c>
      <c r="ZZ22" s="978">
        <v>7</v>
      </c>
      <c r="AAA22" s="4111">
        <v>321</v>
      </c>
      <c r="AAB22" s="709">
        <v>29.891304347826086</v>
      </c>
      <c r="AAC22" s="703">
        <v>75.728155339805824</v>
      </c>
      <c r="AAD22" s="978">
        <v>9</v>
      </c>
      <c r="AAE22" s="4111">
        <v>206</v>
      </c>
      <c r="AAF22" s="983">
        <v>84.788732394366193</v>
      </c>
      <c r="AAG22" s="715">
        <v>98.137535816618922</v>
      </c>
      <c r="AAH22" s="715">
        <v>62</v>
      </c>
      <c r="AAI22" s="733">
        <v>698</v>
      </c>
      <c r="AAJ22" s="709">
        <v>241.9</v>
      </c>
      <c r="AAK22" s="978">
        <v>50</v>
      </c>
      <c r="AAL22" s="703">
        <v>637</v>
      </c>
      <c r="AAM22" s="978">
        <v>63</v>
      </c>
      <c r="AAN22" s="703">
        <v>2443.8000000000002</v>
      </c>
      <c r="AAO22" s="978">
        <f t="shared" si="26"/>
        <v>16</v>
      </c>
      <c r="AAP22" s="703">
        <v>0</v>
      </c>
      <c r="AAQ22" s="979">
        <f t="shared" si="27"/>
        <v>12</v>
      </c>
      <c r="AAR22" s="712">
        <v>0</v>
      </c>
      <c r="AAS22" s="699">
        <v>30</v>
      </c>
      <c r="AAT22" s="712">
        <v>259.86</v>
      </c>
      <c r="AAU22" s="699">
        <v>40</v>
      </c>
      <c r="AAV22" s="712">
        <v>0</v>
      </c>
      <c r="AAW22" s="699">
        <v>24</v>
      </c>
      <c r="AAX22" s="712">
        <v>1411.3</v>
      </c>
      <c r="AAY22" s="699">
        <v>8</v>
      </c>
      <c r="AAZ22" s="699">
        <v>13769.8</v>
      </c>
      <c r="ABA22" s="978">
        <f t="shared" si="28"/>
        <v>13</v>
      </c>
      <c r="ABB22" s="712">
        <v>1198.2</v>
      </c>
      <c r="ABC22" s="978">
        <f t="shared" si="28"/>
        <v>37</v>
      </c>
      <c r="ABD22" s="712">
        <v>1354.5</v>
      </c>
      <c r="ABE22" s="978">
        <f t="shared" si="28"/>
        <v>14</v>
      </c>
      <c r="ABF22" s="712">
        <v>800.4</v>
      </c>
      <c r="ABG22" s="978">
        <f t="shared" si="28"/>
        <v>30</v>
      </c>
      <c r="ABH22" s="712">
        <v>0</v>
      </c>
      <c r="ABI22" s="978">
        <f t="shared" si="29"/>
        <v>2</v>
      </c>
      <c r="ABJ22" s="712">
        <v>0</v>
      </c>
      <c r="ABK22" s="978">
        <f t="shared" si="29"/>
        <v>1</v>
      </c>
      <c r="ABL22" s="712">
        <v>838.3</v>
      </c>
      <c r="ABM22" s="978">
        <f t="shared" si="29"/>
        <v>5</v>
      </c>
      <c r="ABN22" s="712">
        <f t="shared" si="30"/>
        <v>838.3</v>
      </c>
      <c r="ABO22" s="2732">
        <f t="shared" si="31"/>
        <v>5</v>
      </c>
      <c r="ABP22" s="716">
        <v>5</v>
      </c>
      <c r="ABQ22" s="712" t="s">
        <v>1632</v>
      </c>
      <c r="ABR22" s="712">
        <v>5</v>
      </c>
      <c r="ABS22" s="712" t="s">
        <v>1632</v>
      </c>
      <c r="ABT22" s="712">
        <v>5</v>
      </c>
      <c r="ABU22" s="712" t="s">
        <v>1632</v>
      </c>
      <c r="ABV22" s="712">
        <v>5</v>
      </c>
      <c r="ABW22" s="712" t="s">
        <v>1632</v>
      </c>
      <c r="ABX22" s="712">
        <v>5</v>
      </c>
      <c r="ABY22" s="712" t="s">
        <v>1632</v>
      </c>
      <c r="ABZ22" s="712">
        <v>25</v>
      </c>
      <c r="ACA22" s="699">
        <v>1</v>
      </c>
      <c r="ACB22" s="712">
        <v>5</v>
      </c>
      <c r="ACC22" s="712" t="s">
        <v>1632</v>
      </c>
      <c r="ACD22" s="712">
        <v>5</v>
      </c>
      <c r="ACE22" s="712" t="s">
        <v>1632</v>
      </c>
      <c r="ACF22" s="712">
        <v>5</v>
      </c>
      <c r="ACG22" s="712" t="s">
        <v>1632</v>
      </c>
      <c r="ACH22" s="712">
        <v>5</v>
      </c>
      <c r="ACI22" s="712" t="s">
        <v>1632</v>
      </c>
      <c r="ACJ22" s="712">
        <v>20</v>
      </c>
      <c r="ACK22" s="699">
        <v>1</v>
      </c>
      <c r="ACL22" s="712">
        <v>5</v>
      </c>
      <c r="ACM22" s="712" t="s">
        <v>1632</v>
      </c>
      <c r="ACN22" s="712">
        <v>5</v>
      </c>
      <c r="ACO22" s="712" t="s">
        <v>1632</v>
      </c>
      <c r="ACP22" s="712">
        <v>5</v>
      </c>
      <c r="ACQ22" s="712" t="s">
        <v>1632</v>
      </c>
      <c r="ACR22" s="712">
        <v>15</v>
      </c>
      <c r="ACS22" s="699">
        <v>1</v>
      </c>
      <c r="ACT22" s="699">
        <v>10</v>
      </c>
      <c r="ACU22" s="699" t="s">
        <v>1632</v>
      </c>
      <c r="ACV22" s="699">
        <v>10</v>
      </c>
      <c r="ACW22" s="699" t="s">
        <v>1632</v>
      </c>
      <c r="ACX22" s="699">
        <v>10</v>
      </c>
      <c r="ACY22" s="699" t="s">
        <v>1632</v>
      </c>
      <c r="ACZ22" s="699">
        <v>10</v>
      </c>
      <c r="ADA22" s="699" t="s">
        <v>1632</v>
      </c>
      <c r="ADB22" s="699">
        <v>40</v>
      </c>
      <c r="ADC22" s="699">
        <v>1</v>
      </c>
      <c r="ADD22" s="989">
        <v>10</v>
      </c>
      <c r="ADE22" s="989">
        <v>10</v>
      </c>
      <c r="ADF22" s="989">
        <v>10</v>
      </c>
      <c r="ADG22" s="989">
        <v>10</v>
      </c>
      <c r="ADH22" s="989">
        <v>40</v>
      </c>
      <c r="ADI22" s="699">
        <v>1</v>
      </c>
      <c r="ADJ22" s="712">
        <v>5</v>
      </c>
      <c r="ADK22" s="712" t="s">
        <v>1632</v>
      </c>
      <c r="ADL22" s="712">
        <v>5</v>
      </c>
      <c r="ADM22" s="712" t="s">
        <v>1632</v>
      </c>
      <c r="ADN22" s="712">
        <v>5</v>
      </c>
      <c r="ADO22" s="712" t="s">
        <v>1632</v>
      </c>
      <c r="ADP22" s="712">
        <v>5</v>
      </c>
      <c r="ADQ22" s="712" t="s">
        <v>1632</v>
      </c>
      <c r="ADR22" s="712">
        <v>20</v>
      </c>
      <c r="ADS22" s="699">
        <v>1</v>
      </c>
      <c r="ADT22" s="712">
        <v>10</v>
      </c>
      <c r="ADU22" s="712">
        <v>10</v>
      </c>
      <c r="ADV22" s="712">
        <v>10</v>
      </c>
      <c r="ADW22" s="712">
        <v>10</v>
      </c>
      <c r="ADX22" s="712">
        <v>40</v>
      </c>
      <c r="ADY22" s="699">
        <v>1</v>
      </c>
      <c r="ADZ22" s="714">
        <v>0</v>
      </c>
      <c r="AEA22" s="712">
        <v>0</v>
      </c>
      <c r="AEB22" s="699">
        <v>23</v>
      </c>
      <c r="AEC22" s="715">
        <v>7</v>
      </c>
      <c r="AED22" s="712">
        <v>16.76405785994827</v>
      </c>
      <c r="AEE22" s="699">
        <v>33</v>
      </c>
      <c r="AEF22" s="715">
        <v>2</v>
      </c>
      <c r="AEG22" s="712">
        <v>4.7897308171280777</v>
      </c>
      <c r="AEH22" s="699">
        <v>38</v>
      </c>
      <c r="AEI22" s="1303">
        <v>25</v>
      </c>
      <c r="AEJ22" s="712">
        <v>59.871635214100969</v>
      </c>
      <c r="AEK22" s="699">
        <f t="shared" si="32"/>
        <v>7</v>
      </c>
      <c r="AEL22" s="715">
        <v>4</v>
      </c>
      <c r="AEM22" s="712">
        <v>9.5265313899209296</v>
      </c>
      <c r="AEN22" s="699">
        <v>23</v>
      </c>
      <c r="AEO22" s="699">
        <v>12</v>
      </c>
      <c r="AEP22" s="712">
        <v>28.7</v>
      </c>
      <c r="AEQ22" s="699">
        <v>44</v>
      </c>
      <c r="AER22" s="699">
        <v>6</v>
      </c>
      <c r="AES22" s="712">
        <v>14.4</v>
      </c>
      <c r="AET22" s="699">
        <v>70</v>
      </c>
      <c r="AEU22" s="699">
        <v>3</v>
      </c>
      <c r="AEV22" s="1099">
        <v>7.2</v>
      </c>
      <c r="AEW22" s="699">
        <v>25</v>
      </c>
      <c r="AEX22" s="989">
        <v>0.156</v>
      </c>
      <c r="AEY22" s="989">
        <v>30</v>
      </c>
      <c r="AEZ22" s="989">
        <v>6.0999999999999999E-2</v>
      </c>
      <c r="AFA22" s="989">
        <v>34</v>
      </c>
      <c r="AFB22" s="989">
        <v>9.5000000000000001E-2</v>
      </c>
      <c r="AFC22" s="989">
        <v>5</v>
      </c>
      <c r="AFD22" s="989">
        <v>1.4E-2</v>
      </c>
      <c r="AFE22" s="989">
        <v>22</v>
      </c>
      <c r="AFF22" s="989">
        <v>8.0000000000000002E-3</v>
      </c>
      <c r="AFG22" s="989">
        <v>20</v>
      </c>
      <c r="AFH22" s="989">
        <v>1.7000000000000001E-2</v>
      </c>
      <c r="AFI22" s="989">
        <v>23</v>
      </c>
      <c r="AFJ22" s="989">
        <v>0</v>
      </c>
      <c r="AFK22" s="989">
        <v>7</v>
      </c>
      <c r="AFL22" s="989">
        <v>0</v>
      </c>
      <c r="AFM22" s="989">
        <v>7</v>
      </c>
      <c r="AFN22" s="989">
        <v>98</v>
      </c>
      <c r="AFO22" s="989">
        <v>232.0625147999053</v>
      </c>
      <c r="AFP22" s="989">
        <v>16</v>
      </c>
      <c r="AFQ22" s="989">
        <v>26</v>
      </c>
      <c r="AFR22" s="989">
        <v>61.567605967321811</v>
      </c>
      <c r="AFS22" s="989">
        <v>26</v>
      </c>
      <c r="AFT22" s="989">
        <v>91</v>
      </c>
      <c r="AFU22" s="989">
        <v>215.48662088562637</v>
      </c>
      <c r="AFV22" s="989">
        <v>15</v>
      </c>
      <c r="AFW22" s="989">
        <v>30</v>
      </c>
      <c r="AFX22" s="989">
        <v>71.03954534690979</v>
      </c>
      <c r="AFY22" s="989">
        <v>59</v>
      </c>
      <c r="AFZ22" s="989">
        <v>531</v>
      </c>
      <c r="AGA22" s="989">
        <v>1257.3999526403031</v>
      </c>
      <c r="AGB22" s="989">
        <v>13</v>
      </c>
      <c r="AGC22" s="989">
        <v>104</v>
      </c>
      <c r="AGD22" s="989">
        <v>246.27042386928724</v>
      </c>
      <c r="AGE22" s="989">
        <v>15</v>
      </c>
      <c r="AGF22" s="989">
        <v>25</v>
      </c>
      <c r="AGG22" s="989">
        <v>139.19999999999999</v>
      </c>
      <c r="AGH22" s="989">
        <v>15</v>
      </c>
      <c r="AGI22" s="989">
        <v>0</v>
      </c>
      <c r="AGJ22" s="989">
        <v>0</v>
      </c>
      <c r="AGK22" s="989">
        <v>10</v>
      </c>
      <c r="AGL22" s="989">
        <v>0</v>
      </c>
      <c r="AGM22" s="989">
        <v>0</v>
      </c>
      <c r="AGN22" s="989">
        <v>2</v>
      </c>
      <c r="AGO22" s="989">
        <v>23</v>
      </c>
      <c r="AGP22" s="989">
        <v>128.06</v>
      </c>
      <c r="AGQ22" s="989">
        <v>9</v>
      </c>
      <c r="AGR22" s="989">
        <v>0</v>
      </c>
      <c r="AGS22" s="989">
        <v>0</v>
      </c>
      <c r="AGT22" s="989">
        <v>19</v>
      </c>
      <c r="AGU22" s="989">
        <v>1</v>
      </c>
      <c r="AGV22" s="989">
        <v>5.57</v>
      </c>
      <c r="AGW22" s="989">
        <v>20</v>
      </c>
      <c r="AGX22" s="989">
        <v>0</v>
      </c>
      <c r="AGY22" s="989">
        <v>0</v>
      </c>
      <c r="AGZ22" s="989">
        <v>25</v>
      </c>
      <c r="AHA22" s="989">
        <v>0</v>
      </c>
      <c r="AHB22" s="989">
        <v>0</v>
      </c>
      <c r="AHC22" s="989">
        <v>12</v>
      </c>
      <c r="AHD22" s="989">
        <v>1</v>
      </c>
      <c r="AHE22" s="989">
        <v>5.57</v>
      </c>
      <c r="AHF22" s="989">
        <v>37</v>
      </c>
      <c r="AHG22" s="712">
        <v>87</v>
      </c>
      <c r="AHH22" s="712">
        <v>488.22</v>
      </c>
      <c r="AHI22" s="699">
        <v>11</v>
      </c>
      <c r="AHJ22" s="712">
        <v>58</v>
      </c>
      <c r="AHK22" s="712">
        <v>325.48</v>
      </c>
      <c r="AHL22" s="712">
        <v>60</v>
      </c>
      <c r="AHM22" s="712">
        <v>46</v>
      </c>
      <c r="AHN22" s="712">
        <v>256.12</v>
      </c>
      <c r="AHO22" s="699">
        <v>4</v>
      </c>
      <c r="AHP22" s="712">
        <v>0</v>
      </c>
      <c r="AHQ22" s="712">
        <v>0</v>
      </c>
      <c r="AHR22" s="712">
        <v>23</v>
      </c>
      <c r="AHS22" s="712">
        <v>68</v>
      </c>
      <c r="AHT22" s="712">
        <v>378.62</v>
      </c>
      <c r="AHU22" s="699">
        <v>9</v>
      </c>
      <c r="AHV22" s="712">
        <v>25</v>
      </c>
      <c r="AHW22" s="712">
        <v>140.29</v>
      </c>
      <c r="AHX22" s="699">
        <v>62</v>
      </c>
      <c r="AHY22" s="712">
        <v>41</v>
      </c>
      <c r="AHZ22" s="712">
        <v>228.29</v>
      </c>
      <c r="AIA22" s="699">
        <v>44</v>
      </c>
      <c r="AIC22" s="714"/>
      <c r="AID22" s="725"/>
      <c r="AIE22" s="715"/>
      <c r="AIF22" s="714"/>
      <c r="AIG22" s="725"/>
      <c r="AIH22" s="715"/>
      <c r="AII22" s="715"/>
      <c r="AIJ22" s="712"/>
      <c r="AIK22" s="715"/>
      <c r="AIL22" s="1169">
        <v>323</v>
      </c>
      <c r="AIM22" s="1174">
        <v>59.133126934984517</v>
      </c>
      <c r="AIN22" s="1168">
        <f t="shared" si="33"/>
        <v>27</v>
      </c>
      <c r="AIO22" s="715">
        <v>604</v>
      </c>
      <c r="AIP22" s="725">
        <v>27.152317880794701</v>
      </c>
      <c r="AIQ22" s="715">
        <f t="shared" si="34"/>
        <v>29</v>
      </c>
      <c r="AIR22" s="1169">
        <v>321</v>
      </c>
      <c r="AIS22" s="1174">
        <v>39.563862928348911</v>
      </c>
      <c r="AIT22" s="1168">
        <f t="shared" si="35"/>
        <v>23</v>
      </c>
      <c r="AIU22" s="715">
        <v>595</v>
      </c>
      <c r="AIV22" s="725">
        <v>13.445378151260506</v>
      </c>
      <c r="AIW22" s="715">
        <f t="shared" si="36"/>
        <v>39</v>
      </c>
      <c r="AIX22" s="1169">
        <v>337</v>
      </c>
      <c r="AIY22" s="1174">
        <v>0.89020771513353114</v>
      </c>
      <c r="AIZ22" s="1168">
        <f t="shared" si="37"/>
        <v>40</v>
      </c>
      <c r="AJA22" s="715">
        <v>577</v>
      </c>
      <c r="AJB22" s="725">
        <v>16.811091854419409</v>
      </c>
      <c r="AJC22" s="715">
        <f t="shared" si="38"/>
        <v>51</v>
      </c>
      <c r="AJD22" s="714">
        <v>318</v>
      </c>
      <c r="AJE22" s="725">
        <v>12.264150943396226</v>
      </c>
      <c r="AJF22" s="715">
        <v>51</v>
      </c>
      <c r="AJG22" s="699">
        <v>597</v>
      </c>
      <c r="AJH22" s="1099">
        <v>11.222780569514237</v>
      </c>
      <c r="AJI22" s="733">
        <v>56</v>
      </c>
      <c r="AJJ22" s="714">
        <v>318</v>
      </c>
      <c r="AJK22" s="712">
        <v>20.754716981132077</v>
      </c>
      <c r="AJL22" s="715">
        <v>19</v>
      </c>
      <c r="AJM22" s="699">
        <v>597</v>
      </c>
      <c r="AJN22" s="712">
        <v>23.618090452261306</v>
      </c>
      <c r="AJO22" s="715">
        <v>27</v>
      </c>
      <c r="AJP22" s="714">
        <v>329</v>
      </c>
      <c r="AJQ22" s="712">
        <v>14.893617021276595</v>
      </c>
      <c r="AJR22" s="715">
        <v>42</v>
      </c>
      <c r="AJS22" s="699">
        <v>638</v>
      </c>
      <c r="AJT22" s="712">
        <v>27.115987460815049</v>
      </c>
      <c r="AJU22" s="715">
        <f t="shared" si="39"/>
        <v>30</v>
      </c>
      <c r="AJV22" s="1178">
        <v>66.666666666666657</v>
      </c>
      <c r="AJW22" s="1099">
        <v>0</v>
      </c>
      <c r="AJX22" s="1099">
        <v>33.333333333333329</v>
      </c>
      <c r="AJY22" s="1099">
        <v>0</v>
      </c>
      <c r="AJZ22" s="1099">
        <v>0</v>
      </c>
      <c r="AKA22" s="1099">
        <v>33.333333333333329</v>
      </c>
      <c r="AKB22" s="1099">
        <v>33.333333333333329</v>
      </c>
      <c r="AKC22" s="1099">
        <v>33.333333333333329</v>
      </c>
      <c r="AKD22" s="1099">
        <v>0</v>
      </c>
      <c r="AKE22" s="1099">
        <v>0</v>
      </c>
      <c r="AKF22" s="1099">
        <v>33.333333333333329</v>
      </c>
      <c r="AKG22" s="1188">
        <v>3</v>
      </c>
      <c r="AKH22" s="985">
        <v>44.444444444444443</v>
      </c>
      <c r="AKI22" s="985">
        <v>11.111111111111111</v>
      </c>
      <c r="AKJ22" s="985">
        <v>11.111111111111111</v>
      </c>
      <c r="AKK22" s="985">
        <v>12.222222222222221</v>
      </c>
      <c r="AKL22" s="985">
        <v>8.8888888888888893</v>
      </c>
      <c r="AKM22" s="985">
        <v>10</v>
      </c>
      <c r="AKN22" s="985">
        <v>8.8888888888888893</v>
      </c>
      <c r="AKO22" s="985">
        <v>5.5555555555555554</v>
      </c>
      <c r="AKP22" s="985">
        <v>20</v>
      </c>
      <c r="AKQ22" s="985">
        <v>4.4444444444444446</v>
      </c>
      <c r="AKR22" s="985">
        <v>3.3333333333333335</v>
      </c>
      <c r="AKS22" s="699">
        <v>90</v>
      </c>
      <c r="AKT22" s="714" t="s">
        <v>1650</v>
      </c>
      <c r="AKU22" s="715" t="s">
        <v>1650</v>
      </c>
      <c r="AKV22" s="715" t="s">
        <v>1650</v>
      </c>
      <c r="AKW22" s="715" t="s">
        <v>1650</v>
      </c>
      <c r="AKX22" s="715" t="s">
        <v>1650</v>
      </c>
      <c r="AKY22" s="715" t="s">
        <v>1634</v>
      </c>
      <c r="AKZ22" s="715" t="s">
        <v>1634</v>
      </c>
      <c r="ALA22" s="715">
        <v>2</v>
      </c>
      <c r="ALB22" s="715">
        <v>2</v>
      </c>
      <c r="ALC22" s="715">
        <v>2</v>
      </c>
      <c r="ALD22" s="715">
        <v>2</v>
      </c>
      <c r="ALE22" s="715">
        <v>2</v>
      </c>
      <c r="ALF22" s="715">
        <v>1</v>
      </c>
      <c r="ALG22" s="715">
        <v>1</v>
      </c>
      <c r="ALH22" s="715">
        <f t="shared" si="40"/>
        <v>12</v>
      </c>
      <c r="ALI22" s="715">
        <f t="shared" si="41"/>
        <v>5</v>
      </c>
      <c r="ALJ22" s="716" t="s">
        <v>31</v>
      </c>
      <c r="ALK22" s="712" t="s">
        <v>31</v>
      </c>
      <c r="ALL22" s="712" t="s">
        <v>31</v>
      </c>
      <c r="ALM22" s="712" t="s">
        <v>31</v>
      </c>
      <c r="ALN22" s="712" t="s">
        <v>31</v>
      </c>
      <c r="ALO22" s="712" t="s">
        <v>31</v>
      </c>
      <c r="ALP22" s="712" t="s">
        <v>31</v>
      </c>
      <c r="ALQ22" s="714">
        <v>4</v>
      </c>
      <c r="ALR22" s="715">
        <v>3</v>
      </c>
      <c r="ALS22" s="715">
        <v>3</v>
      </c>
      <c r="ALT22" s="715">
        <v>5</v>
      </c>
      <c r="ALU22" s="715">
        <v>2</v>
      </c>
      <c r="ALV22" s="715">
        <v>3</v>
      </c>
      <c r="ALW22" s="733">
        <v>9</v>
      </c>
      <c r="ALX22" s="981">
        <v>0.29139651781161213</v>
      </c>
      <c r="ALY22" s="715">
        <v>63</v>
      </c>
      <c r="ALZ22" s="731">
        <v>0.2185473883587091</v>
      </c>
      <c r="AMA22" s="715">
        <v>49</v>
      </c>
      <c r="AMB22" s="731">
        <v>0.2185473883587091</v>
      </c>
      <c r="AMC22" s="715">
        <v>43</v>
      </c>
      <c r="AMD22" s="731">
        <v>0.36424564726451519</v>
      </c>
      <c r="AME22" s="715">
        <v>53</v>
      </c>
      <c r="AMF22" s="715">
        <v>0.14569825890580607</v>
      </c>
      <c r="AMG22" s="715">
        <v>52</v>
      </c>
      <c r="AMH22" s="731">
        <v>0.2185473883587091</v>
      </c>
      <c r="AMI22" s="715">
        <v>55</v>
      </c>
      <c r="AMJ22" s="731">
        <v>0.65564216507612738</v>
      </c>
      <c r="AMK22" s="715">
        <v>30</v>
      </c>
      <c r="AML22" s="982">
        <v>5</v>
      </c>
      <c r="AMM22" s="699">
        <v>0</v>
      </c>
      <c r="AMN22" s="699">
        <v>0</v>
      </c>
      <c r="AMO22" s="716">
        <v>0.36424564726451519</v>
      </c>
      <c r="AMP22" s="715">
        <v>45</v>
      </c>
      <c r="AMQ22" s="712">
        <v>0</v>
      </c>
      <c r="AMR22" s="715">
        <v>27</v>
      </c>
      <c r="AMS22" s="712">
        <v>0</v>
      </c>
      <c r="AMT22" s="733">
        <v>27</v>
      </c>
      <c r="AMU22" s="982">
        <v>0</v>
      </c>
      <c r="AMV22" s="731">
        <v>0</v>
      </c>
      <c r="AMW22" s="715">
        <v>32</v>
      </c>
      <c r="AMX22" s="716" t="s">
        <v>107</v>
      </c>
      <c r="AMY22" s="712" t="s">
        <v>106</v>
      </c>
      <c r="AMZ22" s="715">
        <v>2</v>
      </c>
      <c r="ANA22" s="715">
        <v>4</v>
      </c>
      <c r="ANB22" s="715">
        <v>6</v>
      </c>
      <c r="ANC22" s="715">
        <v>21</v>
      </c>
      <c r="AND22" s="1201" t="s">
        <v>1632</v>
      </c>
      <c r="ANE22" s="1202" t="s">
        <v>1632</v>
      </c>
      <c r="ANF22" s="1202" t="s">
        <v>1632</v>
      </c>
      <c r="ANG22" s="1202" t="s">
        <v>1632</v>
      </c>
      <c r="ANH22" s="725">
        <v>5</v>
      </c>
      <c r="ANI22" s="725">
        <v>5</v>
      </c>
      <c r="ANJ22" s="725">
        <v>5</v>
      </c>
      <c r="ANK22" s="725">
        <v>5</v>
      </c>
      <c r="ANL22" s="1303">
        <f t="shared" si="42"/>
        <v>20</v>
      </c>
      <c r="ANM22" s="1303">
        <f t="shared" si="43"/>
        <v>1</v>
      </c>
      <c r="ANN22" s="983" t="s">
        <v>1632</v>
      </c>
      <c r="ANO22" s="725" t="s">
        <v>1632</v>
      </c>
      <c r="ANP22" s="725" t="s">
        <v>1632</v>
      </c>
      <c r="ANQ22" s="725" t="s">
        <v>1632</v>
      </c>
      <c r="ANR22" s="725">
        <v>5</v>
      </c>
      <c r="ANS22" s="725">
        <v>5</v>
      </c>
      <c r="ANT22" s="725">
        <v>5</v>
      </c>
      <c r="ANU22" s="725">
        <v>5</v>
      </c>
      <c r="ANV22" s="715">
        <f t="shared" si="44"/>
        <v>20</v>
      </c>
      <c r="ANW22" s="715">
        <f t="shared" si="45"/>
        <v>1</v>
      </c>
      <c r="ANX22" s="982">
        <v>61</v>
      </c>
      <c r="ANY22" s="715">
        <v>2609</v>
      </c>
      <c r="ANZ22" s="1089">
        <v>6.3940000000000001</v>
      </c>
      <c r="AOA22" s="715">
        <v>64</v>
      </c>
      <c r="AOB22" s="1089">
        <v>5.0999999999999996</v>
      </c>
      <c r="AOC22" s="1188">
        <f t="shared" si="46"/>
        <v>14</v>
      </c>
      <c r="AOD22" s="1089">
        <v>17.722000000000001</v>
      </c>
      <c r="AOE22" s="1188">
        <f t="shared" si="47"/>
        <v>68</v>
      </c>
      <c r="AOF22" s="699">
        <v>59</v>
      </c>
      <c r="AOG22" s="985">
        <v>4.2980986377212798</v>
      </c>
      <c r="AOH22" s="1188">
        <v>21</v>
      </c>
      <c r="AOI22" s="699">
        <v>5</v>
      </c>
      <c r="AOJ22" s="985">
        <v>0.36424564726451519</v>
      </c>
      <c r="AOK22" s="1188">
        <v>39</v>
      </c>
      <c r="AOL22" s="699">
        <v>2</v>
      </c>
      <c r="AOM22" s="985">
        <v>0.14569825890580607</v>
      </c>
      <c r="AON22" s="1188">
        <v>62</v>
      </c>
      <c r="AOO22" s="699">
        <v>1</v>
      </c>
      <c r="AOP22" s="985">
        <v>7.2849129452903033E-2</v>
      </c>
      <c r="AOQ22" s="1188">
        <v>58</v>
      </c>
      <c r="AOR22" s="983" t="s">
        <v>1625</v>
      </c>
      <c r="AOS22" s="725" t="s">
        <v>1625</v>
      </c>
      <c r="AOT22" s="725" t="s">
        <v>1625</v>
      </c>
      <c r="AOU22" s="725" t="s">
        <v>1625</v>
      </c>
      <c r="AOV22" s="725">
        <v>0</v>
      </c>
      <c r="AOW22" s="725">
        <v>0</v>
      </c>
      <c r="AOX22" s="725">
        <v>0</v>
      </c>
      <c r="AOY22" s="725">
        <v>0</v>
      </c>
      <c r="AOZ22" s="715">
        <f t="shared" si="48"/>
        <v>0</v>
      </c>
      <c r="APA22" s="715">
        <f t="shared" si="49"/>
        <v>25</v>
      </c>
      <c r="APB22" s="1993" t="s">
        <v>1632</v>
      </c>
      <c r="APC22" s="1994" t="s">
        <v>1632</v>
      </c>
      <c r="APD22" s="1994" t="s">
        <v>1632</v>
      </c>
      <c r="APE22" s="1994" t="s">
        <v>1632</v>
      </c>
      <c r="APF22" s="1995">
        <v>5</v>
      </c>
      <c r="APG22" s="1995">
        <v>5</v>
      </c>
      <c r="APH22" s="1995">
        <v>5</v>
      </c>
      <c r="API22" s="1995">
        <v>5</v>
      </c>
      <c r="APJ22" s="715">
        <f t="shared" si="50"/>
        <v>20</v>
      </c>
      <c r="APK22" s="715">
        <f t="shared" si="51"/>
        <v>1</v>
      </c>
      <c r="APL22" s="715">
        <v>1</v>
      </c>
      <c r="APM22" s="725">
        <v>0.73410659227719866</v>
      </c>
      <c r="APN22" s="715">
        <v>8</v>
      </c>
      <c r="APO22" s="715">
        <v>2</v>
      </c>
      <c r="APP22" s="725">
        <v>1.4682131845543973</v>
      </c>
      <c r="APQ22" s="715">
        <v>16</v>
      </c>
      <c r="APR22" s="1169">
        <v>0</v>
      </c>
      <c r="APS22" s="1168">
        <v>0</v>
      </c>
      <c r="APT22" s="1168">
        <v>0</v>
      </c>
      <c r="APU22" s="989">
        <v>0</v>
      </c>
      <c r="APV22" s="989">
        <v>0</v>
      </c>
      <c r="APW22" s="989">
        <v>0</v>
      </c>
      <c r="APX22" s="989">
        <v>38</v>
      </c>
      <c r="APY22" s="989">
        <v>2</v>
      </c>
      <c r="APZ22" s="989">
        <v>34.5</v>
      </c>
      <c r="AQA22" s="989">
        <v>276</v>
      </c>
      <c r="AQB22" s="989">
        <v>17.25</v>
      </c>
      <c r="AQC22" s="989">
        <v>138</v>
      </c>
      <c r="AQD22" s="1099">
        <v>2.0261341946850684</v>
      </c>
      <c r="AQE22" s="989">
        <v>50</v>
      </c>
      <c r="AQF22" s="989">
        <v>2</v>
      </c>
      <c r="AQG22" s="989">
        <v>34.5</v>
      </c>
      <c r="AQH22" s="989">
        <v>276</v>
      </c>
      <c r="AQI22" s="989">
        <v>17.25</v>
      </c>
      <c r="AQJ22" s="989">
        <v>138</v>
      </c>
      <c r="AQK22" s="989">
        <v>2.0261341946850684</v>
      </c>
      <c r="AQL22" s="729">
        <v>73</v>
      </c>
      <c r="AQM22" s="987"/>
      <c r="AQQ22" s="715">
        <v>1473</v>
      </c>
      <c r="AQR22" s="715">
        <v>1293</v>
      </c>
      <c r="AQS22" s="989">
        <v>133</v>
      </c>
      <c r="AQT22" s="1099">
        <v>10.2861562258314</v>
      </c>
      <c r="AQU22" s="989">
        <f t="shared" si="52"/>
        <v>55</v>
      </c>
      <c r="AQV22" s="989">
        <v>37</v>
      </c>
      <c r="AQW22" s="989">
        <v>27.819548872180448</v>
      </c>
      <c r="AQX22" s="1099">
        <v>3.8378378378378377</v>
      </c>
      <c r="AQY22" s="989">
        <f t="shared" si="53"/>
        <v>12</v>
      </c>
      <c r="AQZ22" s="989">
        <v>42</v>
      </c>
      <c r="ARA22" s="989">
        <v>175</v>
      </c>
      <c r="ARB22" s="989">
        <v>24</v>
      </c>
      <c r="ARC22" s="989">
        <f t="shared" si="54"/>
        <v>18</v>
      </c>
      <c r="ARD22" s="1668">
        <v>2.5916473317865427</v>
      </c>
      <c r="ARE22" s="1667">
        <f t="shared" si="55"/>
        <v>13</v>
      </c>
      <c r="ARF22" s="1168">
        <v>30</v>
      </c>
      <c r="ARG22" s="1099">
        <v>6.666666666666667</v>
      </c>
      <c r="ARH22" s="989">
        <f t="shared" si="56"/>
        <v>15</v>
      </c>
      <c r="ARI22" s="715">
        <v>130</v>
      </c>
      <c r="ARJ22" s="985">
        <v>20</v>
      </c>
      <c r="ARK22" s="699">
        <f t="shared" si="57"/>
        <v>53</v>
      </c>
      <c r="ARL22" s="989">
        <v>192</v>
      </c>
      <c r="ARM22" s="715">
        <v>71</v>
      </c>
      <c r="ARN22" s="985">
        <v>36.979166666666671</v>
      </c>
      <c r="ARO22" s="699">
        <f t="shared" si="58"/>
        <v>67</v>
      </c>
      <c r="ARP22" s="707">
        <v>642</v>
      </c>
      <c r="ARQ22" s="990">
        <v>0</v>
      </c>
      <c r="ARR22" s="719">
        <v>0</v>
      </c>
      <c r="ARS22" s="979">
        <f t="shared" si="59"/>
        <v>34</v>
      </c>
      <c r="ART22" s="715">
        <v>46</v>
      </c>
      <c r="ARU22" s="699">
        <f t="shared" si="59"/>
        <v>52</v>
      </c>
      <c r="ARV22" s="715">
        <v>8760</v>
      </c>
      <c r="ARW22" s="715">
        <v>3690</v>
      </c>
      <c r="ARX22" s="985">
        <v>42.12328767123288</v>
      </c>
      <c r="ARY22" s="699">
        <f t="shared" si="60"/>
        <v>24</v>
      </c>
      <c r="ARZ22" s="715">
        <v>8170</v>
      </c>
      <c r="ASA22" s="715">
        <v>150</v>
      </c>
      <c r="ASB22" s="712">
        <v>1.8359853121175032</v>
      </c>
      <c r="ASC22" s="699">
        <f t="shared" si="61"/>
        <v>18</v>
      </c>
      <c r="ASD22" s="712">
        <v>52.631578947368418</v>
      </c>
      <c r="ASE22" s="712">
        <v>19.4331983805668</v>
      </c>
      <c r="ASF22" s="712">
        <v>10.121457489878543</v>
      </c>
      <c r="ASG22" s="712">
        <v>3.2388663967611335</v>
      </c>
      <c r="ASH22" s="712">
        <v>4.048582995951417</v>
      </c>
      <c r="ASI22" s="712">
        <v>5.2631578947368416</v>
      </c>
      <c r="ASJ22" s="712">
        <v>4.048582995951417</v>
      </c>
      <c r="ASK22" s="712">
        <v>0.40485829959514169</v>
      </c>
      <c r="ASL22" s="712">
        <v>0.80971659919028338</v>
      </c>
      <c r="ASM22" s="715">
        <v>130</v>
      </c>
      <c r="ASN22" s="715">
        <v>48</v>
      </c>
      <c r="ASO22" s="715">
        <v>25</v>
      </c>
      <c r="ASP22" s="715">
        <v>8</v>
      </c>
      <c r="ASQ22" s="715">
        <v>10</v>
      </c>
      <c r="ASR22" s="715">
        <v>13</v>
      </c>
      <c r="ASS22" s="715">
        <v>10</v>
      </c>
      <c r="AST22" s="715">
        <v>1</v>
      </c>
      <c r="ASU22" s="715">
        <v>2</v>
      </c>
      <c r="ASV22" s="715">
        <v>247</v>
      </c>
      <c r="ASW22" s="712">
        <v>26.136363636363637</v>
      </c>
      <c r="ASX22" s="712">
        <v>15.909090909090908</v>
      </c>
      <c r="ASY22" s="712">
        <v>11.363636363636363</v>
      </c>
      <c r="ASZ22" s="712">
        <v>7.9545454545454541</v>
      </c>
      <c r="ATA22" s="712">
        <v>3.4090909090909087</v>
      </c>
      <c r="ATB22" s="712">
        <v>12.5</v>
      </c>
      <c r="ATC22" s="712">
        <v>14.772727272727273</v>
      </c>
      <c r="ATD22" s="712">
        <v>3.4090909090909087</v>
      </c>
      <c r="ATE22" s="712">
        <v>4.5454545454545459</v>
      </c>
      <c r="ATF22" s="715">
        <v>23</v>
      </c>
      <c r="ATG22" s="715">
        <v>14</v>
      </c>
      <c r="ATH22" s="715">
        <v>10</v>
      </c>
      <c r="ATI22" s="715">
        <v>7</v>
      </c>
      <c r="ATJ22" s="715">
        <v>3</v>
      </c>
      <c r="ATK22" s="715">
        <v>11</v>
      </c>
      <c r="ATL22" s="715">
        <v>13</v>
      </c>
      <c r="ATM22" s="715">
        <v>3</v>
      </c>
      <c r="ATN22" s="715">
        <v>4</v>
      </c>
      <c r="ATO22" s="715">
        <v>88</v>
      </c>
      <c r="ATP22" s="712">
        <v>56.410256410256409</v>
      </c>
      <c r="ATQ22" s="712">
        <v>23.076923076923077</v>
      </c>
      <c r="ATR22" s="712">
        <v>7.6923076923076925</v>
      </c>
      <c r="ATS22" s="712">
        <v>2.5641025641025639</v>
      </c>
      <c r="ATT22" s="712">
        <v>0</v>
      </c>
      <c r="ATU22" s="712">
        <v>2.5641025641025639</v>
      </c>
      <c r="ATV22" s="712">
        <v>5.1282051282051277</v>
      </c>
      <c r="ATW22" s="712">
        <v>0</v>
      </c>
      <c r="ATX22" s="712">
        <v>2.5641025641025639</v>
      </c>
      <c r="ATY22" s="715">
        <v>22</v>
      </c>
      <c r="ATZ22" s="715">
        <v>9</v>
      </c>
      <c r="AUA22" s="715">
        <v>3</v>
      </c>
      <c r="AUB22" s="715">
        <v>1</v>
      </c>
      <c r="AUC22" s="715">
        <v>0</v>
      </c>
      <c r="AUD22" s="715">
        <v>1</v>
      </c>
      <c r="AUE22" s="715">
        <v>2</v>
      </c>
      <c r="AUF22" s="715">
        <v>0</v>
      </c>
      <c r="AUG22" s="715">
        <v>1</v>
      </c>
      <c r="AUH22" s="715">
        <v>39</v>
      </c>
      <c r="AUI22" s="712" t="s">
        <v>1673</v>
      </c>
      <c r="AUJ22" s="712" t="s">
        <v>1627</v>
      </c>
      <c r="AUK22" s="709">
        <v>15</v>
      </c>
      <c r="AUL22" s="978">
        <v>7</v>
      </c>
      <c r="AUM22" s="703" t="s">
        <v>1632</v>
      </c>
      <c r="AUN22" s="703" t="s">
        <v>1632</v>
      </c>
      <c r="AUO22" s="703" t="s">
        <v>1625</v>
      </c>
      <c r="AUP22" s="701" t="s">
        <v>1632</v>
      </c>
      <c r="AUQ22" s="712" t="s">
        <v>1625</v>
      </c>
      <c r="AUR22" s="712" t="s">
        <v>1623</v>
      </c>
      <c r="AUS22" s="712" t="s">
        <v>1623</v>
      </c>
      <c r="AUT22" s="712" t="s">
        <v>1623</v>
      </c>
      <c r="AUU22" s="712" t="s">
        <v>1625</v>
      </c>
      <c r="AUV22" s="712" t="s">
        <v>1628</v>
      </c>
      <c r="AUW22" s="3968" t="s">
        <v>1673</v>
      </c>
      <c r="AUX22" s="712" t="s">
        <v>1673</v>
      </c>
      <c r="AUY22" s="712" t="s">
        <v>1674</v>
      </c>
      <c r="AUZ22" s="699">
        <v>111</v>
      </c>
      <c r="AVA22" s="699">
        <v>2</v>
      </c>
      <c r="AVB22" s="985">
        <v>1.8</v>
      </c>
      <c r="AVC22" s="699">
        <v>1</v>
      </c>
      <c r="AVD22" s="712">
        <v>7.2849129452903033E-2</v>
      </c>
      <c r="AVE22" s="699">
        <f t="shared" si="62"/>
        <v>21</v>
      </c>
      <c r="AVF22" s="712">
        <v>5</v>
      </c>
      <c r="AVG22" s="978">
        <v>20</v>
      </c>
      <c r="AVH22" s="712" t="s">
        <v>1632</v>
      </c>
      <c r="AVI22" s="712" t="s">
        <v>1625</v>
      </c>
      <c r="AVJ22" s="712" t="s">
        <v>1625</v>
      </c>
      <c r="AVK22" s="712" t="s">
        <v>1625</v>
      </c>
      <c r="AVL22" s="716">
        <v>4.8</v>
      </c>
      <c r="AVM22" s="699">
        <f t="shared" si="63"/>
        <v>55</v>
      </c>
      <c r="AVN22" s="715">
        <v>2</v>
      </c>
      <c r="AVO22" s="712">
        <v>7.2</v>
      </c>
      <c r="AVP22" s="699">
        <f t="shared" si="64"/>
        <v>19</v>
      </c>
      <c r="AVQ22" s="715">
        <v>3</v>
      </c>
      <c r="AVR22" s="712">
        <v>0</v>
      </c>
      <c r="AVS22" s="699">
        <f t="shared" si="65"/>
        <v>14</v>
      </c>
      <c r="AVT22" s="715">
        <v>0</v>
      </c>
      <c r="AVU22" s="712">
        <v>7.2</v>
      </c>
      <c r="AVV22" s="699">
        <f t="shared" si="66"/>
        <v>12</v>
      </c>
      <c r="AVW22" s="715">
        <v>3</v>
      </c>
      <c r="AVX22" s="712">
        <v>2.4</v>
      </c>
      <c r="AVY22" s="733">
        <v>1</v>
      </c>
      <c r="AVZ22" s="716">
        <v>9.6</v>
      </c>
      <c r="AWA22" s="699">
        <f t="shared" si="67"/>
        <v>7</v>
      </c>
      <c r="AWB22" s="715">
        <v>4</v>
      </c>
      <c r="AWC22" s="712">
        <v>0</v>
      </c>
      <c r="AWD22" s="699">
        <f t="shared" si="68"/>
        <v>9</v>
      </c>
      <c r="AWE22" s="715">
        <v>0</v>
      </c>
      <c r="AWF22" s="712">
        <v>9.6</v>
      </c>
      <c r="AWG22" s="699">
        <f t="shared" si="69"/>
        <v>48</v>
      </c>
      <c r="AWH22" s="715">
        <v>4</v>
      </c>
      <c r="AWI22" s="714">
        <v>164</v>
      </c>
      <c r="AWJ22" s="715">
        <v>300</v>
      </c>
      <c r="AWK22" s="715" t="s">
        <v>31</v>
      </c>
      <c r="AWL22" s="715">
        <v>58</v>
      </c>
      <c r="AWM22" s="715" t="s">
        <v>31</v>
      </c>
      <c r="AWN22" s="715">
        <v>522</v>
      </c>
      <c r="AWO22" s="715">
        <v>170</v>
      </c>
      <c r="AWP22" s="715">
        <v>54</v>
      </c>
      <c r="AWQ22" s="715" t="s">
        <v>31</v>
      </c>
      <c r="AWR22" s="715">
        <v>224</v>
      </c>
      <c r="AWS22" s="716">
        <v>8.5999999999999993E-2</v>
      </c>
      <c r="AWT22" s="699">
        <f t="shared" si="70"/>
        <v>56</v>
      </c>
      <c r="AWU22" s="712">
        <v>0.158</v>
      </c>
      <c r="AWV22" s="699">
        <f t="shared" si="70"/>
        <v>9</v>
      </c>
      <c r="AWW22" s="712" t="s">
        <v>31</v>
      </c>
      <c r="AWX22" s="699" t="str">
        <f t="shared" si="3"/>
        <v>-</v>
      </c>
      <c r="AWY22" s="712">
        <v>3.1E-2</v>
      </c>
      <c r="AWZ22" s="699">
        <f t="shared" si="71"/>
        <v>15</v>
      </c>
      <c r="AXA22" s="712" t="s">
        <v>31</v>
      </c>
      <c r="AXB22" s="712">
        <v>0.27500000000000002</v>
      </c>
      <c r="AXC22" s="712">
        <v>0.09</v>
      </c>
      <c r="AXD22" s="699">
        <f t="shared" si="4"/>
        <v>3</v>
      </c>
      <c r="AXE22" s="712">
        <v>2.8000000000000001E-2</v>
      </c>
      <c r="AXF22" s="699">
        <f t="shared" si="5"/>
        <v>37</v>
      </c>
      <c r="AXG22" s="712" t="s">
        <v>31</v>
      </c>
      <c r="AXH22" s="699" t="str">
        <f t="shared" si="6"/>
        <v>-</v>
      </c>
      <c r="AXI22" s="712">
        <v>0.11799999999999999</v>
      </c>
      <c r="AXK22" s="3969">
        <v>86.004514672686227</v>
      </c>
      <c r="AXL22" s="3970">
        <v>443</v>
      </c>
      <c r="AXM22" s="715">
        <f t="shared" si="72"/>
        <v>77</v>
      </c>
      <c r="AXN22" s="3969">
        <v>35.263157894736842</v>
      </c>
      <c r="AXO22" s="3970">
        <v>570</v>
      </c>
      <c r="AXP22" s="715">
        <f t="shared" si="73"/>
        <v>69</v>
      </c>
      <c r="AXQ22" s="2024">
        <v>13788</v>
      </c>
      <c r="AXR22" s="2024">
        <v>13661</v>
      </c>
      <c r="AXS22" s="3029">
        <v>0.92965375887563084</v>
      </c>
      <c r="AXT22" s="2024" t="s">
        <v>8059</v>
      </c>
      <c r="AXU22" s="2024">
        <v>1865</v>
      </c>
      <c r="AXV22" s="2024">
        <v>1859</v>
      </c>
      <c r="AXW22" s="3029">
        <v>0.32275416890800557</v>
      </c>
      <c r="AXX22" s="2024" t="s">
        <v>8059</v>
      </c>
      <c r="AXY22" s="3029">
        <v>13.526254714244271</v>
      </c>
      <c r="AXZ22" s="3029">
        <v>13.608081399604714</v>
      </c>
      <c r="AYA22" s="3029">
        <v>8.1826685360443463E-2</v>
      </c>
      <c r="AYB22" s="2024" t="s">
        <v>8074</v>
      </c>
      <c r="AYC22" s="2123">
        <v>6024</v>
      </c>
      <c r="AYD22" s="2024">
        <v>5722</v>
      </c>
      <c r="AYE22" s="3029">
        <v>5.2778748689269435</v>
      </c>
      <c r="AYF22" s="2024" t="s">
        <v>8056</v>
      </c>
      <c r="AYG22" s="2024">
        <v>2808</v>
      </c>
      <c r="AYH22" s="2024">
        <v>2167</v>
      </c>
      <c r="AYI22" s="3029">
        <v>29.580064605445301</v>
      </c>
      <c r="AYJ22" s="2024" t="s">
        <v>8057</v>
      </c>
      <c r="AYK22" s="2024">
        <v>39816</v>
      </c>
      <c r="AYL22" s="2024">
        <v>37944</v>
      </c>
      <c r="AYM22" s="3029">
        <v>4.9335863377609144</v>
      </c>
      <c r="AYN22" s="2024" t="s">
        <v>8056</v>
      </c>
      <c r="AYO22" s="2024">
        <v>195340000</v>
      </c>
      <c r="AYP22" s="2024">
        <v>195728781</v>
      </c>
      <c r="AYQ22" s="3029">
        <v>0.19863251485739397</v>
      </c>
      <c r="AYR22" s="2024" t="s">
        <v>8059</v>
      </c>
      <c r="AYS22" s="2024">
        <v>105994000</v>
      </c>
      <c r="AYT22" s="2024">
        <v>92006412</v>
      </c>
      <c r="AYU22" s="3029">
        <v>15.202840428121462</v>
      </c>
      <c r="AYV22" s="2024" t="s">
        <v>8057</v>
      </c>
      <c r="AYW22" s="2024">
        <v>63249000</v>
      </c>
      <c r="AYX22" s="2024">
        <v>79745927</v>
      </c>
      <c r="AYY22" s="3029">
        <v>20.686858402185223</v>
      </c>
      <c r="AYZ22" s="2024" t="s">
        <v>8057</v>
      </c>
      <c r="AZA22" s="2024">
        <v>3620000</v>
      </c>
      <c r="AZB22" s="2024">
        <v>2705000</v>
      </c>
      <c r="AZC22" s="3029">
        <v>33.826247689463969</v>
      </c>
      <c r="AZD22" s="2024" t="s">
        <v>8057</v>
      </c>
      <c r="AZE22" s="2024">
        <v>6053000</v>
      </c>
      <c r="AZF22" s="2024">
        <v>6053000</v>
      </c>
      <c r="AZG22" s="3029">
        <v>0</v>
      </c>
      <c r="AZH22" s="2024" t="s">
        <v>8059</v>
      </c>
      <c r="AZI22" s="2024">
        <v>16293000</v>
      </c>
      <c r="AZJ22" s="2024">
        <v>15171862</v>
      </c>
      <c r="AZK22" s="3029">
        <v>7.3895873822211087</v>
      </c>
      <c r="AZL22" s="2024" t="s">
        <v>8058</v>
      </c>
      <c r="AZM22" s="2024">
        <v>0</v>
      </c>
      <c r="AZN22" s="2024">
        <v>0</v>
      </c>
      <c r="AZO22" s="3029" t="s">
        <v>31</v>
      </c>
      <c r="AZP22" s="2024" t="s">
        <v>31</v>
      </c>
      <c r="AZQ22" s="2024">
        <v>0</v>
      </c>
      <c r="AZR22" s="2024">
        <v>0</v>
      </c>
      <c r="AZS22" s="3029" t="s">
        <v>31</v>
      </c>
      <c r="AZT22" s="2024" t="s">
        <v>31</v>
      </c>
      <c r="AZU22" s="2024">
        <v>131000</v>
      </c>
      <c r="AZV22" s="2024">
        <v>46580</v>
      </c>
      <c r="AZW22" s="3029">
        <v>181.23658222413053</v>
      </c>
      <c r="AZX22" s="2024" t="s">
        <v>8057</v>
      </c>
      <c r="AZY22" s="2123">
        <v>1659774000</v>
      </c>
      <c r="AZZ22" s="2024">
        <v>1553701979</v>
      </c>
      <c r="BAA22" s="3029">
        <v>6.8270506463711058</v>
      </c>
      <c r="BAB22" s="2024" t="s">
        <v>8058</v>
      </c>
      <c r="BAC22" s="2024">
        <v>571916000</v>
      </c>
      <c r="BAD22" s="2024">
        <v>444209878</v>
      </c>
      <c r="BAE22" s="3029">
        <v>28.749050465735024</v>
      </c>
      <c r="BAF22" s="2024" t="s">
        <v>8057</v>
      </c>
      <c r="BAG22" s="2024">
        <v>1521834000</v>
      </c>
      <c r="BAH22" s="2024">
        <v>1400800652</v>
      </c>
      <c r="BAI22" s="3029">
        <v>8.6402978059150684</v>
      </c>
      <c r="BAJ22" s="2024" t="s">
        <v>8058</v>
      </c>
      <c r="BAK22" s="2123">
        <v>458721000</v>
      </c>
      <c r="BAL22" s="2024">
        <v>448251031</v>
      </c>
      <c r="BAM22" s="3029">
        <v>2.3357378513202036</v>
      </c>
      <c r="BAN22" s="2024" t="s">
        <v>8059</v>
      </c>
      <c r="BAO22" s="2024">
        <v>304324000</v>
      </c>
      <c r="BAP22" s="2024">
        <v>304131285</v>
      </c>
      <c r="BAQ22" s="3029">
        <v>6.3365727074085498E-2</v>
      </c>
      <c r="BAR22" s="2024" t="s">
        <v>8059</v>
      </c>
      <c r="BAS22" s="2024">
        <v>702238000</v>
      </c>
      <c r="BAT22" s="2024">
        <v>723186676</v>
      </c>
      <c r="BAU22" s="3029">
        <v>2.8967176380887878</v>
      </c>
      <c r="BAV22" s="2024" t="s">
        <v>8059</v>
      </c>
      <c r="BAW22" s="2024">
        <v>194491000</v>
      </c>
      <c r="BAX22" s="2024">
        <v>21723660</v>
      </c>
      <c r="BAY22" s="3029">
        <v>795.29572825205332</v>
      </c>
      <c r="BAZ22" s="2024" t="s">
        <v>8057</v>
      </c>
      <c r="BBA22" s="2024">
        <v>0</v>
      </c>
      <c r="BBB22" s="2024">
        <v>56409327</v>
      </c>
      <c r="BBC22" s="3029">
        <v>100</v>
      </c>
      <c r="BBD22" s="2024" t="s">
        <v>8057</v>
      </c>
      <c r="BBE22" s="2123">
        <v>403973000</v>
      </c>
      <c r="BBF22" s="2024">
        <v>292585770</v>
      </c>
      <c r="BBG22" s="3029">
        <v>38.069940995421632</v>
      </c>
      <c r="BBH22" s="2024" t="s">
        <v>8057</v>
      </c>
      <c r="BBI22" s="2024">
        <v>0</v>
      </c>
      <c r="BBJ22" s="2024">
        <v>0</v>
      </c>
      <c r="BBK22" s="3029" t="s">
        <v>31</v>
      </c>
      <c r="BBL22" s="2024" t="s">
        <v>31</v>
      </c>
      <c r="BBM22" s="2024">
        <v>167943000</v>
      </c>
      <c r="BBN22" s="2024">
        <v>151624108</v>
      </c>
      <c r="BBO22" s="3029">
        <v>10.762729103738565</v>
      </c>
      <c r="BBP22" s="2024" t="s">
        <v>8057</v>
      </c>
      <c r="BBQ22" s="2123">
        <v>320502000</v>
      </c>
      <c r="BBR22" s="2024">
        <v>317628290</v>
      </c>
      <c r="BBS22" s="3029">
        <v>0.90473993988382517</v>
      </c>
      <c r="BBT22" s="2024" t="s">
        <v>8059</v>
      </c>
      <c r="BBU22" s="2024">
        <v>14332000</v>
      </c>
      <c r="BBV22" s="2024">
        <v>16999641</v>
      </c>
      <c r="BBW22" s="3029">
        <v>15.692337267592876</v>
      </c>
      <c r="BBX22" s="2024" t="s">
        <v>8057</v>
      </c>
      <c r="BBY22" s="2024">
        <v>81546000</v>
      </c>
      <c r="BBZ22" s="2024">
        <v>72784464</v>
      </c>
      <c r="BCA22" s="3029">
        <v>12.037645836067441</v>
      </c>
      <c r="BCB22" s="2024" t="s">
        <v>8057</v>
      </c>
      <c r="BCC22" s="2024">
        <v>10723000</v>
      </c>
      <c r="BCD22" s="2024">
        <v>8531897</v>
      </c>
      <c r="BCE22" s="3029">
        <v>25.68131096753747</v>
      </c>
      <c r="BCF22" s="2024" t="s">
        <v>8057</v>
      </c>
      <c r="BCG22" s="2024">
        <v>11885000</v>
      </c>
      <c r="BCH22" s="2024">
        <v>10323200</v>
      </c>
      <c r="BCI22" s="3029">
        <v>15.1290297582145</v>
      </c>
      <c r="BCJ22" s="2024" t="s">
        <v>8057</v>
      </c>
      <c r="BCK22" s="2024">
        <v>253080000</v>
      </c>
      <c r="BCL22" s="2024">
        <v>206850863</v>
      </c>
      <c r="BCM22" s="3029">
        <v>22.349018190946595</v>
      </c>
      <c r="BCN22" s="2024" t="s">
        <v>8057</v>
      </c>
      <c r="BCO22" s="2024">
        <v>137542000</v>
      </c>
      <c r="BCP22" s="2024">
        <v>113874805</v>
      </c>
      <c r="BCQ22" s="3029">
        <v>20.783521868599465</v>
      </c>
      <c r="BCR22" s="2024" t="s">
        <v>8057</v>
      </c>
      <c r="BCS22" s="2024">
        <v>244971000</v>
      </c>
      <c r="BCT22" s="2024">
        <v>216468178</v>
      </c>
      <c r="BCU22" s="3029">
        <v>13.167211117746831</v>
      </c>
      <c r="BCV22" s="2024" t="s">
        <v>8057</v>
      </c>
      <c r="BCW22" s="2024">
        <v>33155000</v>
      </c>
      <c r="BCX22" s="2024">
        <v>45174024</v>
      </c>
      <c r="BCY22" s="3029">
        <v>26.606051300632416</v>
      </c>
      <c r="BCZ22" s="2024" t="s">
        <v>8057</v>
      </c>
      <c r="BDA22" s="2024">
        <v>72135000</v>
      </c>
      <c r="BDB22" s="2024">
        <v>52950168</v>
      </c>
      <c r="BDC22" s="3029">
        <v>36.231862380493283</v>
      </c>
      <c r="BDD22" s="2024" t="s">
        <v>8057</v>
      </c>
      <c r="BDE22" s="2024">
        <v>0</v>
      </c>
      <c r="BDF22" s="2024">
        <v>0</v>
      </c>
      <c r="BDG22" s="3029" t="s">
        <v>31</v>
      </c>
      <c r="BDH22" s="2024" t="s">
        <v>31</v>
      </c>
      <c r="BDI22" s="2024">
        <v>0</v>
      </c>
      <c r="BDJ22" s="2024">
        <v>0</v>
      </c>
      <c r="BDK22" s="3029" t="s">
        <v>31</v>
      </c>
      <c r="BDL22" s="2024" t="s">
        <v>31</v>
      </c>
      <c r="BDM22" s="2024">
        <v>83595000</v>
      </c>
      <c r="BDN22" s="2024">
        <v>89101760</v>
      </c>
      <c r="BDO22" s="3029">
        <v>6.1803044070061048</v>
      </c>
      <c r="BDP22" s="2024" t="s">
        <v>8058</v>
      </c>
      <c r="BDQ22" s="2024">
        <v>1377000</v>
      </c>
      <c r="BDR22" s="2024">
        <v>1727927</v>
      </c>
      <c r="BDS22" s="3029">
        <v>20.309133429826602</v>
      </c>
      <c r="BDT22" s="2024" t="s">
        <v>8057</v>
      </c>
      <c r="BDU22" s="2024">
        <v>8610000</v>
      </c>
      <c r="BDV22" s="2024">
        <v>5146985</v>
      </c>
      <c r="BDW22" s="3029">
        <v>67.282399307555778</v>
      </c>
      <c r="BDX22" s="2024" t="s">
        <v>8057</v>
      </c>
      <c r="BDY22" s="2024">
        <v>2372000</v>
      </c>
      <c r="BDZ22" s="2024">
        <v>267105</v>
      </c>
      <c r="BEA22" s="3029">
        <v>788.04028378353087</v>
      </c>
      <c r="BEB22" s="2024" t="s">
        <v>8057</v>
      </c>
      <c r="BEC22" s="2024">
        <v>0</v>
      </c>
      <c r="BED22" s="2024">
        <v>0</v>
      </c>
      <c r="BEE22" s="3029" t="s">
        <v>31</v>
      </c>
      <c r="BEF22" s="2024" t="s">
        <v>31</v>
      </c>
      <c r="BEG22" s="2024">
        <v>0</v>
      </c>
      <c r="BEH22" s="2024">
        <v>0</v>
      </c>
      <c r="BEI22" s="3029" t="s">
        <v>31</v>
      </c>
      <c r="BEJ22" s="2024" t="s">
        <v>31</v>
      </c>
      <c r="BEK22" s="2024">
        <v>102820000</v>
      </c>
      <c r="BEL22" s="2024">
        <v>104395937</v>
      </c>
      <c r="BEM22" s="3029">
        <v>1.5095769483825734</v>
      </c>
      <c r="BEN22" s="2024" t="s">
        <v>8059</v>
      </c>
      <c r="BEO22" s="2024">
        <v>0</v>
      </c>
      <c r="BEP22" s="2024">
        <v>0</v>
      </c>
      <c r="BEQ22" s="3029" t="s">
        <v>31</v>
      </c>
      <c r="BER22" s="2024" t="s">
        <v>31</v>
      </c>
      <c r="BES22" s="2024">
        <v>143189000</v>
      </c>
      <c r="BET22" s="2024">
        <v>138575408</v>
      </c>
      <c r="BEU22" s="3029">
        <v>3.3293006793817312</v>
      </c>
      <c r="BEV22" s="2024" t="s">
        <v>8056</v>
      </c>
      <c r="BEW22" s="2123">
        <v>13820</v>
      </c>
      <c r="BEX22" s="2024">
        <v>13680</v>
      </c>
      <c r="BEY22" s="3029">
        <v>1.0233918128654977</v>
      </c>
      <c r="BEZ22" s="2024" t="s">
        <v>8059</v>
      </c>
      <c r="BFA22" s="2024">
        <v>1903</v>
      </c>
      <c r="BFB22" s="2024">
        <v>1894</v>
      </c>
      <c r="BFC22" s="3029">
        <v>0.4751847940865872</v>
      </c>
      <c r="BFD22" s="2024" t="s">
        <v>8059</v>
      </c>
      <c r="BFE22" s="3029">
        <v>13.769898697539798</v>
      </c>
      <c r="BFF22" s="3029">
        <v>13.845029239766081</v>
      </c>
      <c r="BFG22" s="3029">
        <v>7.5130542226283126E-2</v>
      </c>
      <c r="BFH22" s="2024" t="s">
        <v>8074</v>
      </c>
      <c r="BFI22" s="2780" t="s">
        <v>1632</v>
      </c>
      <c r="BFJ22" s="1495" t="s">
        <v>1632</v>
      </c>
      <c r="BFK22" s="1495" t="s">
        <v>1632</v>
      </c>
      <c r="BFL22" s="1495" t="s">
        <v>1632</v>
      </c>
      <c r="BFM22" s="1212">
        <v>10</v>
      </c>
      <c r="BFN22" s="1212">
        <v>10</v>
      </c>
      <c r="BFO22" s="1212">
        <v>10</v>
      </c>
      <c r="BFP22" s="1212">
        <v>10</v>
      </c>
      <c r="BFQ22" s="988">
        <f t="shared" si="74"/>
        <v>40</v>
      </c>
      <c r="BFR22" s="988">
        <f t="shared" si="75"/>
        <v>1</v>
      </c>
      <c r="BFS22" s="1993" t="s">
        <v>1632</v>
      </c>
      <c r="BFT22" s="1994" t="s">
        <v>1632</v>
      </c>
      <c r="BFU22" s="1994" t="s">
        <v>1632</v>
      </c>
      <c r="BFV22" s="1994" t="s">
        <v>1632</v>
      </c>
      <c r="BFW22" s="1995">
        <v>5</v>
      </c>
      <c r="BFX22" s="1995">
        <v>5</v>
      </c>
      <c r="BFY22" s="1995">
        <v>5</v>
      </c>
      <c r="BFZ22" s="1995">
        <v>5</v>
      </c>
      <c r="BGA22" s="1303">
        <f t="shared" si="76"/>
        <v>20</v>
      </c>
      <c r="BGB22" s="1303">
        <f t="shared" si="77"/>
        <v>1</v>
      </c>
      <c r="BGC22" s="1993" t="s">
        <v>1625</v>
      </c>
      <c r="BGD22" s="1994" t="s">
        <v>1625</v>
      </c>
      <c r="BGE22" s="1994" t="s">
        <v>1625</v>
      </c>
      <c r="BGF22" s="1994" t="s">
        <v>1625</v>
      </c>
      <c r="BGG22" s="1995">
        <v>0</v>
      </c>
      <c r="BGH22" s="1995">
        <v>0</v>
      </c>
      <c r="BGI22" s="1995">
        <v>0</v>
      </c>
      <c r="BGJ22" s="1995">
        <v>0</v>
      </c>
      <c r="BGK22" s="1303">
        <f t="shared" si="78"/>
        <v>0</v>
      </c>
      <c r="BGL22" s="1303">
        <f t="shared" si="79"/>
        <v>14</v>
      </c>
      <c r="BGM22" s="1993" t="s">
        <v>1632</v>
      </c>
      <c r="BGN22" s="1994" t="s">
        <v>1632</v>
      </c>
      <c r="BGO22" s="1994" t="s">
        <v>1632</v>
      </c>
      <c r="BGP22" s="1994" t="s">
        <v>1632</v>
      </c>
      <c r="BGQ22" s="1995">
        <v>5</v>
      </c>
      <c r="BGR22" s="1995">
        <v>5</v>
      </c>
      <c r="BGS22" s="1995">
        <v>5</v>
      </c>
      <c r="BGT22" s="1995">
        <v>5</v>
      </c>
      <c r="BGU22" s="1303">
        <f t="shared" si="80"/>
        <v>20</v>
      </c>
      <c r="BGV22" s="1303">
        <f t="shared" si="81"/>
        <v>1</v>
      </c>
      <c r="BGW22" s="1993" t="s">
        <v>1632</v>
      </c>
      <c r="BGX22" s="1994" t="s">
        <v>1632</v>
      </c>
      <c r="BGY22" s="1994" t="s">
        <v>1632</v>
      </c>
      <c r="BGZ22" s="1994" t="s">
        <v>1632</v>
      </c>
      <c r="BHA22" s="1995">
        <v>5</v>
      </c>
      <c r="BHB22" s="1995">
        <v>5</v>
      </c>
      <c r="BHC22" s="1995">
        <v>5</v>
      </c>
      <c r="BHD22" s="1995">
        <v>5</v>
      </c>
      <c r="BHE22" s="1303">
        <f t="shared" si="82"/>
        <v>20</v>
      </c>
      <c r="BHF22" s="1303">
        <f t="shared" si="83"/>
        <v>1</v>
      </c>
      <c r="BHG22" s="1993" t="s">
        <v>1632</v>
      </c>
      <c r="BHH22" s="1994" t="s">
        <v>1632</v>
      </c>
      <c r="BHI22" s="1994" t="s">
        <v>1632</v>
      </c>
      <c r="BHJ22" s="1994" t="s">
        <v>1632</v>
      </c>
      <c r="BHK22" s="1995">
        <v>5</v>
      </c>
      <c r="BHL22" s="1995">
        <v>5</v>
      </c>
      <c r="BHM22" s="1995">
        <v>5</v>
      </c>
      <c r="BHN22" s="1995">
        <v>5</v>
      </c>
      <c r="BHO22" s="1303">
        <f t="shared" si="84"/>
        <v>20</v>
      </c>
      <c r="BHP22" s="1303">
        <f t="shared" si="85"/>
        <v>1</v>
      </c>
      <c r="BHQ22" s="1993" t="s">
        <v>1632</v>
      </c>
      <c r="BHR22" s="1994" t="s">
        <v>1632</v>
      </c>
      <c r="BHS22" s="1994" t="s">
        <v>1632</v>
      </c>
      <c r="BHT22" s="1994" t="s">
        <v>1632</v>
      </c>
      <c r="BHU22" s="1995">
        <v>5</v>
      </c>
      <c r="BHV22" s="1995">
        <v>5</v>
      </c>
      <c r="BHW22" s="1995">
        <v>5</v>
      </c>
      <c r="BHX22" s="1995">
        <v>5</v>
      </c>
      <c r="BHY22" s="1303">
        <f t="shared" si="86"/>
        <v>20</v>
      </c>
      <c r="BHZ22" s="1303">
        <f t="shared" si="87"/>
        <v>1</v>
      </c>
      <c r="BIA22" s="1993" t="s">
        <v>1626</v>
      </c>
      <c r="BIB22" s="1994" t="s">
        <v>1625</v>
      </c>
      <c r="BIC22" s="1994" t="s">
        <v>1626</v>
      </c>
      <c r="BID22" s="1994" t="s">
        <v>1626</v>
      </c>
      <c r="BIE22" s="1994" t="s">
        <v>1626</v>
      </c>
      <c r="BIF22" s="4112">
        <f t="shared" si="88"/>
        <v>4</v>
      </c>
      <c r="BIG22" s="1303">
        <f t="shared" si="89"/>
        <v>32</v>
      </c>
      <c r="BIH22" s="2916">
        <v>0</v>
      </c>
      <c r="BII22" s="3967">
        <v>0</v>
      </c>
      <c r="BIJ22" s="1303">
        <f t="shared" si="90"/>
        <v>62</v>
      </c>
      <c r="BIK22" s="2073">
        <v>387</v>
      </c>
      <c r="BIL22" s="1303">
        <v>366</v>
      </c>
      <c r="BIM22" s="1995">
        <v>94.573643410852711</v>
      </c>
      <c r="BIN22" s="1303">
        <f t="shared" si="91"/>
        <v>48</v>
      </c>
      <c r="BIO22" s="1993" t="s">
        <v>1626</v>
      </c>
      <c r="BIP22" s="1994" t="s">
        <v>1626</v>
      </c>
      <c r="BIQ22" s="1994" t="s">
        <v>1626</v>
      </c>
      <c r="BIR22" s="1994" t="s">
        <v>1626</v>
      </c>
      <c r="BIS22" s="1994" t="s">
        <v>1625</v>
      </c>
      <c r="BIT22" s="1994" t="s">
        <v>1626</v>
      </c>
      <c r="BIU22" s="1994" t="s">
        <v>1626</v>
      </c>
      <c r="BIV22" s="1994" t="s">
        <v>1626</v>
      </c>
      <c r="BIW22" s="1994" t="s">
        <v>1626</v>
      </c>
      <c r="BIX22" s="1994" t="s">
        <v>1625</v>
      </c>
      <c r="BIY22" s="3617">
        <f t="shared" si="92"/>
        <v>8</v>
      </c>
      <c r="BIZ22" s="2906">
        <f t="shared" si="93"/>
        <v>39</v>
      </c>
      <c r="BJA22" s="3971">
        <v>85</v>
      </c>
      <c r="BJB22" s="3972">
        <v>6.2399060343561885</v>
      </c>
      <c r="BJC22" s="3971">
        <v>1</v>
      </c>
      <c r="BJD22" s="3972">
        <v>1.1764705882352942</v>
      </c>
      <c r="BJE22" s="3972">
        <v>53</v>
      </c>
      <c r="BJF22" s="3971">
        <v>1</v>
      </c>
      <c r="BJG22" s="3972">
        <v>1.1764705882352942</v>
      </c>
      <c r="BJH22" s="3972">
        <v>50</v>
      </c>
      <c r="BJI22" s="3971">
        <v>1</v>
      </c>
      <c r="BJJ22" s="3972">
        <v>1.1764705882352942</v>
      </c>
      <c r="BJK22" s="3973">
        <v>39</v>
      </c>
      <c r="BJL22" s="3971">
        <v>105</v>
      </c>
      <c r="BJM22" s="3972">
        <v>7.7081192189105865</v>
      </c>
      <c r="BJN22" s="3971">
        <v>1</v>
      </c>
      <c r="BJO22" s="3972">
        <v>0.95238095238095244</v>
      </c>
      <c r="BJP22" s="3973">
        <v>27</v>
      </c>
      <c r="BJQ22" s="3971">
        <v>7619</v>
      </c>
      <c r="BJR22" s="3972">
        <v>559.31581265599766</v>
      </c>
      <c r="BJS22" s="3971">
        <v>0</v>
      </c>
      <c r="BJT22" s="3972">
        <v>0</v>
      </c>
      <c r="BJU22" s="3973">
        <v>28</v>
      </c>
      <c r="BJV22" s="2074">
        <v>4.5</v>
      </c>
      <c r="BJW22" s="1303">
        <f t="shared" si="7"/>
        <v>57</v>
      </c>
      <c r="BJX22" s="1993" t="s">
        <v>1632</v>
      </c>
      <c r="BJY22" s="1994" t="s">
        <v>1632</v>
      </c>
      <c r="BJZ22" s="1495" t="s">
        <v>1632</v>
      </c>
      <c r="BKA22" s="1495" t="s">
        <v>1625</v>
      </c>
      <c r="BKB22" s="1212">
        <v>5</v>
      </c>
      <c r="BKC22" s="1212">
        <v>5</v>
      </c>
      <c r="BKD22" s="1212">
        <v>5</v>
      </c>
      <c r="BKE22" s="1212">
        <v>0</v>
      </c>
      <c r="BKF22" s="988">
        <f t="shared" si="94"/>
        <v>15</v>
      </c>
      <c r="BKG22" s="988">
        <f t="shared" si="95"/>
        <v>12</v>
      </c>
      <c r="BKH22" s="2780" t="s">
        <v>1632</v>
      </c>
      <c r="BKI22" s="1495" t="s">
        <v>1632</v>
      </c>
      <c r="BKJ22" s="1495" t="s">
        <v>1632</v>
      </c>
      <c r="BKK22" s="1495" t="s">
        <v>1625</v>
      </c>
      <c r="BKL22" s="1212">
        <v>5</v>
      </c>
      <c r="BKM22" s="1212">
        <v>5</v>
      </c>
      <c r="BKN22" s="1212">
        <v>5</v>
      </c>
      <c r="BKO22" s="1212">
        <v>0</v>
      </c>
      <c r="BKP22" s="988">
        <f t="shared" si="96"/>
        <v>15</v>
      </c>
      <c r="BKQ22" s="988">
        <f t="shared" si="97"/>
        <v>6</v>
      </c>
      <c r="BKR22" s="2780" t="s">
        <v>1632</v>
      </c>
      <c r="BKS22" s="1495" t="s">
        <v>1632</v>
      </c>
      <c r="BKT22" s="1495" t="s">
        <v>1625</v>
      </c>
      <c r="BKU22" s="1495" t="s">
        <v>1625</v>
      </c>
      <c r="BKV22" s="1212">
        <v>15</v>
      </c>
      <c r="BKW22" s="1212">
        <v>15</v>
      </c>
      <c r="BKX22" s="1212">
        <v>0</v>
      </c>
      <c r="BKY22" s="1212">
        <v>0</v>
      </c>
      <c r="BKZ22" s="988">
        <f t="shared" si="98"/>
        <v>30</v>
      </c>
      <c r="BLA22" s="988">
        <f t="shared" si="99"/>
        <v>24</v>
      </c>
      <c r="BLB22" s="3971">
        <v>5</v>
      </c>
      <c r="BLC22" s="3972">
        <v>0.36705329613859933</v>
      </c>
      <c r="BLD22" s="3973">
        <v>72</v>
      </c>
      <c r="BLE22" s="3971">
        <v>0</v>
      </c>
      <c r="BLF22" s="3972">
        <v>0</v>
      </c>
      <c r="BLG22" s="3973">
        <v>14</v>
      </c>
      <c r="BLH22" s="3971">
        <v>1</v>
      </c>
      <c r="BLI22" s="3972">
        <v>7.341065922771986E-2</v>
      </c>
      <c r="BLJ22" s="3973">
        <v>65</v>
      </c>
      <c r="BLK22" s="3971">
        <v>0</v>
      </c>
      <c r="BLL22" s="3972">
        <v>0</v>
      </c>
      <c r="BLM22" s="3973">
        <v>39</v>
      </c>
      <c r="BLN22" s="3971">
        <v>7</v>
      </c>
      <c r="BLO22" s="3972">
        <v>0.51387461459403905</v>
      </c>
      <c r="BLP22" s="3973">
        <v>41</v>
      </c>
      <c r="BLQ22" s="3971">
        <v>0</v>
      </c>
      <c r="BLR22" s="3972">
        <v>0</v>
      </c>
      <c r="BLS22" s="3973">
        <v>13</v>
      </c>
      <c r="BLT22" s="3971">
        <v>0</v>
      </c>
      <c r="BLU22" s="3972">
        <v>0</v>
      </c>
      <c r="BLV22" s="3973">
        <v>14</v>
      </c>
      <c r="BLW22" s="3971">
        <v>7</v>
      </c>
      <c r="BLX22" s="3972">
        <v>0.51387461459403905</v>
      </c>
      <c r="BLY22" s="3973">
        <v>28</v>
      </c>
      <c r="BLZ22" s="2782">
        <v>13</v>
      </c>
      <c r="BMA22" s="2773">
        <v>0.95433856996035815</v>
      </c>
      <c r="BMB22" s="988">
        <v>31</v>
      </c>
      <c r="BMC22" s="2782">
        <v>6</v>
      </c>
      <c r="BMD22" s="2773">
        <v>0.44046395536631922</v>
      </c>
      <c r="BME22" s="988">
        <v>52</v>
      </c>
      <c r="BMF22" s="2782">
        <v>0</v>
      </c>
      <c r="BMG22" s="2773">
        <v>0</v>
      </c>
      <c r="BMH22" s="988">
        <v>9</v>
      </c>
      <c r="BMI22" s="2782">
        <v>0</v>
      </c>
      <c r="BMJ22" s="2773">
        <v>0</v>
      </c>
      <c r="BMK22" s="988">
        <v>18</v>
      </c>
      <c r="BML22" s="2782">
        <v>0</v>
      </c>
      <c r="BMM22" s="2773">
        <v>0</v>
      </c>
      <c r="BMN22" s="988">
        <v>10</v>
      </c>
      <c r="BMO22" s="2782">
        <v>0</v>
      </c>
      <c r="BMP22" s="2773">
        <v>0</v>
      </c>
      <c r="BMQ22" s="988">
        <v>2</v>
      </c>
      <c r="BMR22" s="2782">
        <v>25</v>
      </c>
      <c r="BMS22" s="2773">
        <v>1.8352664806929966</v>
      </c>
      <c r="BMT22" s="988">
        <v>28</v>
      </c>
      <c r="BMU22" s="2782">
        <v>7</v>
      </c>
      <c r="BMV22" s="2773">
        <v>0.51387461459403905</v>
      </c>
      <c r="BMW22" s="988">
        <v>54</v>
      </c>
      <c r="BMX22" s="2782">
        <v>1</v>
      </c>
      <c r="BMY22" s="2773">
        <v>7.341065922771986E-2</v>
      </c>
      <c r="BMZ22" s="988">
        <v>17</v>
      </c>
      <c r="BNA22" s="2782">
        <v>1</v>
      </c>
      <c r="BNB22" s="2773">
        <v>7.341065922771986E-2</v>
      </c>
      <c r="BNC22" s="988">
        <v>25</v>
      </c>
      <c r="BND22" s="2782">
        <v>0</v>
      </c>
      <c r="BNE22" s="2773">
        <v>0</v>
      </c>
      <c r="BNF22" s="988">
        <v>4</v>
      </c>
      <c r="BNG22" s="2782">
        <v>0</v>
      </c>
      <c r="BNH22" s="2773">
        <v>0</v>
      </c>
      <c r="BNI22" s="988">
        <v>19</v>
      </c>
      <c r="BNJ22" s="2782">
        <v>0</v>
      </c>
      <c r="BNK22" s="2773">
        <v>0</v>
      </c>
      <c r="BNL22" s="988">
        <v>30</v>
      </c>
      <c r="BNM22" s="2782">
        <v>0</v>
      </c>
      <c r="BNN22" s="2773">
        <v>0</v>
      </c>
      <c r="BNO22" s="988">
        <v>5</v>
      </c>
      <c r="BNQ22" s="729">
        <v>370</v>
      </c>
      <c r="BNR22" s="729">
        <v>76</v>
      </c>
      <c r="BNS22" s="729">
        <v>13727</v>
      </c>
      <c r="BNT22" s="729">
        <v>26.954177897574127</v>
      </c>
      <c r="BNU22" s="729">
        <v>5.5365338384206311</v>
      </c>
      <c r="BNV22" s="4113">
        <v>21</v>
      </c>
      <c r="BNW22" s="4113">
        <v>37</v>
      </c>
    </row>
    <row r="23" spans="1:1739" ht="13" x14ac:dyDescent="0.2">
      <c r="A23" s="696" t="s">
        <v>1675</v>
      </c>
      <c r="B23" s="697" t="s">
        <v>1676</v>
      </c>
      <c r="C23" s="697" t="s">
        <v>1646</v>
      </c>
      <c r="D23" s="697" t="s">
        <v>1646</v>
      </c>
      <c r="E23" s="697" t="s">
        <v>1646</v>
      </c>
      <c r="F23" s="698" t="s">
        <v>1677</v>
      </c>
      <c r="G23" s="699" t="s">
        <v>2349</v>
      </c>
      <c r="H23" s="700">
        <v>186</v>
      </c>
      <c r="I23" s="703">
        <v>7.16</v>
      </c>
      <c r="J23" s="699">
        <f t="shared" si="8"/>
        <v>50</v>
      </c>
      <c r="K23" s="702">
        <v>193</v>
      </c>
      <c r="L23" s="703">
        <v>7.26</v>
      </c>
      <c r="M23" s="710">
        <f t="shared" si="9"/>
        <v>23</v>
      </c>
      <c r="N23" s="712">
        <f t="shared" si="10"/>
        <v>9.9999999999999645E-2</v>
      </c>
      <c r="O23" s="702">
        <v>799</v>
      </c>
      <c r="P23" s="703">
        <v>7.18</v>
      </c>
      <c r="Q23" s="710">
        <f t="shared" si="11"/>
        <v>34</v>
      </c>
      <c r="R23" s="712">
        <f t="shared" si="12"/>
        <v>-8.0000000000000071E-2</v>
      </c>
      <c r="S23" s="702">
        <v>1344</v>
      </c>
      <c r="T23" s="703">
        <v>6.12</v>
      </c>
      <c r="U23" s="699">
        <f t="shared" si="100"/>
        <v>47</v>
      </c>
      <c r="V23" s="702">
        <v>1280</v>
      </c>
      <c r="W23" s="703">
        <v>6.2</v>
      </c>
      <c r="X23" s="710">
        <f t="shared" si="0"/>
        <v>39</v>
      </c>
      <c r="Y23" s="712">
        <f t="shared" si="13"/>
        <v>8.0000000000000071E-2</v>
      </c>
      <c r="Z23" s="702">
        <v>884</v>
      </c>
      <c r="AA23" s="703">
        <v>6.1911764705882355</v>
      </c>
      <c r="AB23" s="710">
        <f t="shared" si="101"/>
        <v>37</v>
      </c>
      <c r="AC23" s="712">
        <f t="shared" si="14"/>
        <v>-8.8235294117646745E-3</v>
      </c>
      <c r="AD23" s="706">
        <v>606</v>
      </c>
      <c r="AE23" s="701">
        <v>6.1353135313531357</v>
      </c>
      <c r="AF23" s="702">
        <v>278</v>
      </c>
      <c r="AG23" s="704">
        <v>6.3129496402877701</v>
      </c>
      <c r="AH23" s="705">
        <f t="shared" si="102"/>
        <v>54</v>
      </c>
      <c r="AI23" s="707">
        <v>413</v>
      </c>
      <c r="AJ23" s="704">
        <v>6.2251815980629539</v>
      </c>
      <c r="AK23" s="705">
        <f t="shared" si="103"/>
        <v>36</v>
      </c>
      <c r="AL23" s="702">
        <v>193</v>
      </c>
      <c r="AM23" s="704">
        <v>5.9430051813471501</v>
      </c>
      <c r="AN23" s="1595">
        <f t="shared" si="104"/>
        <v>23</v>
      </c>
      <c r="AO23" s="4086"/>
      <c r="AP23" s="717">
        <v>81.2</v>
      </c>
      <c r="AQ23" s="705">
        <v>27</v>
      </c>
      <c r="AR23" s="709">
        <v>85.6</v>
      </c>
      <c r="AS23" s="705">
        <v>16</v>
      </c>
      <c r="AT23" s="709">
        <v>1.1000000000000085</v>
      </c>
      <c r="AU23" s="701">
        <v>1.8999999999999915</v>
      </c>
      <c r="AV23" s="702">
        <v>50</v>
      </c>
      <c r="AW23" s="715">
        <f t="shared" si="15"/>
        <v>63</v>
      </c>
      <c r="AX23" s="710">
        <v>50</v>
      </c>
      <c r="AY23" s="715">
        <f t="shared" si="16"/>
        <v>62</v>
      </c>
      <c r="AZ23" s="702">
        <v>210</v>
      </c>
      <c r="BA23" s="711">
        <f t="shared" si="105"/>
        <v>23</v>
      </c>
      <c r="BB23" s="702">
        <v>150</v>
      </c>
      <c r="BC23" s="726">
        <v>65</v>
      </c>
      <c r="BD23" s="702">
        <v>824</v>
      </c>
      <c r="BE23" s="703">
        <v>19.781553398058254</v>
      </c>
      <c r="BF23" s="705">
        <f t="shared" si="17"/>
        <v>27</v>
      </c>
      <c r="BG23" s="702">
        <v>827</v>
      </c>
      <c r="BH23" s="703">
        <v>11.729141475211609</v>
      </c>
      <c r="BI23" s="705">
        <f t="shared" si="18"/>
        <v>21</v>
      </c>
      <c r="BJ23" s="702">
        <v>806</v>
      </c>
      <c r="BK23" s="703">
        <v>42.928039702233249</v>
      </c>
      <c r="BL23" s="705">
        <f t="shared" si="19"/>
        <v>19</v>
      </c>
      <c r="BM23" s="702">
        <v>832</v>
      </c>
      <c r="BN23" s="703">
        <v>15.144230769230768</v>
      </c>
      <c r="BO23" s="705">
        <v>17</v>
      </c>
      <c r="BP23" s="702">
        <v>810</v>
      </c>
      <c r="BQ23" s="703">
        <v>1.6049382716049383</v>
      </c>
      <c r="BR23" s="705">
        <v>40</v>
      </c>
      <c r="BS23" s="702">
        <v>809</v>
      </c>
      <c r="BT23" s="703">
        <v>35.599505562422742</v>
      </c>
      <c r="BU23" s="705">
        <v>36</v>
      </c>
      <c r="BV23" s="702">
        <v>287</v>
      </c>
      <c r="BW23" s="703">
        <v>60.278745644599304</v>
      </c>
      <c r="BX23" s="705">
        <f t="shared" si="20"/>
        <v>53</v>
      </c>
      <c r="BY23" s="702">
        <v>291</v>
      </c>
      <c r="BZ23" s="703">
        <v>72.852233676975942</v>
      </c>
      <c r="CA23" s="705">
        <f t="shared" si="21"/>
        <v>33</v>
      </c>
      <c r="CB23" s="702">
        <v>269</v>
      </c>
      <c r="CC23" s="703">
        <v>56.877323420074354</v>
      </c>
      <c r="CD23" s="705">
        <f t="shared" si="22"/>
        <v>21</v>
      </c>
      <c r="CE23" s="702">
        <v>292</v>
      </c>
      <c r="CF23" s="703">
        <v>35.273972602739725</v>
      </c>
      <c r="CG23" s="705">
        <v>32</v>
      </c>
      <c r="CH23" s="702">
        <v>253</v>
      </c>
      <c r="CI23" s="703">
        <v>5.5335968379446641</v>
      </c>
      <c r="CJ23" s="705">
        <f t="shared" si="106"/>
        <v>61</v>
      </c>
      <c r="CK23" s="702">
        <v>283</v>
      </c>
      <c r="CL23" s="703">
        <v>53.003533568904594</v>
      </c>
      <c r="CM23" s="705">
        <f t="shared" si="23"/>
        <v>64</v>
      </c>
      <c r="CN23" s="709">
        <v>14.3</v>
      </c>
      <c r="CO23" s="726">
        <v>46</v>
      </c>
      <c r="CP23" s="703">
        <v>3</v>
      </c>
      <c r="CQ23" s="703">
        <v>6</v>
      </c>
      <c r="CR23" s="704">
        <v>5.4</v>
      </c>
      <c r="CS23" s="709">
        <v>13.3</v>
      </c>
      <c r="CT23" s="701">
        <v>13.3</v>
      </c>
      <c r="CU23" s="712">
        <v>16.8</v>
      </c>
      <c r="CV23" s="729">
        <f t="shared" si="24"/>
        <v>44</v>
      </c>
      <c r="CW23" s="712">
        <v>3.3</v>
      </c>
      <c r="CX23" s="712">
        <v>6.9</v>
      </c>
      <c r="CY23" s="712">
        <v>6.6</v>
      </c>
      <c r="CZ23" s="714">
        <v>692</v>
      </c>
      <c r="DA23" s="985">
        <v>83.6</v>
      </c>
      <c r="DB23" s="729">
        <v>52</v>
      </c>
      <c r="DC23" s="715">
        <v>206</v>
      </c>
      <c r="DD23" s="985">
        <v>82.3</v>
      </c>
      <c r="DE23" s="729">
        <v>63</v>
      </c>
      <c r="DF23" s="715">
        <v>340</v>
      </c>
      <c r="DG23" s="712">
        <v>83.6</v>
      </c>
      <c r="DH23" s="729">
        <v>51</v>
      </c>
      <c r="DI23" s="715">
        <v>146</v>
      </c>
      <c r="DJ23" s="712">
        <v>83.1</v>
      </c>
      <c r="DK23" s="729">
        <v>44</v>
      </c>
      <c r="DL23" s="716">
        <v>24.927536231884059</v>
      </c>
      <c r="DM23" s="710">
        <v>48</v>
      </c>
      <c r="DN23" s="715">
        <v>690</v>
      </c>
      <c r="DO23" s="717">
        <v>75.072463768115938</v>
      </c>
      <c r="DP23" s="710">
        <v>44</v>
      </c>
      <c r="DQ23" s="703">
        <v>0</v>
      </c>
      <c r="DR23" s="705">
        <v>18</v>
      </c>
      <c r="DS23" s="709">
        <v>72.093023255813947</v>
      </c>
      <c r="DT23" s="721">
        <v>29</v>
      </c>
      <c r="DU23" s="703">
        <v>0</v>
      </c>
      <c r="DV23" s="705">
        <v>17</v>
      </c>
      <c r="DW23" s="718">
        <v>72.200772200772207</v>
      </c>
      <c r="DX23" s="705">
        <v>28</v>
      </c>
      <c r="DY23" s="703">
        <v>1.1627906976744187</v>
      </c>
      <c r="DZ23" s="705">
        <v>52</v>
      </c>
      <c r="EA23" s="702">
        <v>785</v>
      </c>
      <c r="EB23" s="719">
        <v>76.815286624203821</v>
      </c>
      <c r="EC23" s="705">
        <f t="shared" si="1"/>
        <v>22</v>
      </c>
      <c r="ED23" s="702">
        <v>265</v>
      </c>
      <c r="EE23" s="719">
        <v>51.320754716981135</v>
      </c>
      <c r="EF23" s="705">
        <v>43</v>
      </c>
      <c r="EG23" s="702">
        <v>710</v>
      </c>
      <c r="EH23" s="720">
        <v>61.12676056338028</v>
      </c>
      <c r="EI23" s="705">
        <v>28</v>
      </c>
      <c r="EJ23" s="768">
        <v>644</v>
      </c>
      <c r="EK23" s="3956">
        <v>1.1599999999999999</v>
      </c>
      <c r="EL23" s="3957">
        <v>23</v>
      </c>
      <c r="EM23" s="3958">
        <v>7.7639751552795042</v>
      </c>
      <c r="EN23" s="770">
        <v>50</v>
      </c>
      <c r="EO23" s="768">
        <v>679</v>
      </c>
      <c r="EP23" s="1583">
        <v>1.3613138686131387</v>
      </c>
      <c r="EQ23" s="2356">
        <v>51</v>
      </c>
      <c r="ER23" s="3958">
        <v>20.176730486008836</v>
      </c>
      <c r="ES23" s="770">
        <v>34</v>
      </c>
      <c r="ET23" s="768">
        <v>686</v>
      </c>
      <c r="EU23" s="1583">
        <v>0.97445255474452552</v>
      </c>
      <c r="EV23" s="2356">
        <v>32</v>
      </c>
      <c r="EW23" s="3958">
        <v>19.970845481049562</v>
      </c>
      <c r="EX23" s="770">
        <v>38</v>
      </c>
      <c r="EY23" s="3974">
        <v>657</v>
      </c>
      <c r="EZ23" s="1583">
        <v>0.68085106382978722</v>
      </c>
      <c r="FA23" s="2356">
        <v>37</v>
      </c>
      <c r="FB23" s="3966">
        <v>7.1537290715372901</v>
      </c>
      <c r="FC23" s="3975">
        <v>30</v>
      </c>
      <c r="FD23" s="768">
        <v>670</v>
      </c>
      <c r="FE23" s="3957">
        <v>0.8932584269662921</v>
      </c>
      <c r="FF23" s="3957">
        <v>47</v>
      </c>
      <c r="FG23" s="3958">
        <v>13.283582089552237</v>
      </c>
      <c r="FH23" s="770">
        <v>11</v>
      </c>
      <c r="FI23" s="3965">
        <v>675</v>
      </c>
      <c r="FJ23" s="3957">
        <v>0.52941176470588236</v>
      </c>
      <c r="FK23" s="3957">
        <v>35</v>
      </c>
      <c r="FL23" s="3966">
        <v>2.5185185185185186</v>
      </c>
      <c r="FM23" s="3965">
        <v>36</v>
      </c>
      <c r="FN23" s="768">
        <v>708</v>
      </c>
      <c r="FO23" s="3957">
        <v>0.68965517241379315</v>
      </c>
      <c r="FP23" s="3957">
        <v>32</v>
      </c>
      <c r="FQ23" s="3958">
        <v>8.1920903954802267</v>
      </c>
      <c r="FR23" s="770">
        <v>19</v>
      </c>
      <c r="FS23" s="768">
        <v>641</v>
      </c>
      <c r="FT23" s="3957">
        <v>3.1848739495798317</v>
      </c>
      <c r="FU23" s="3957">
        <v>24</v>
      </c>
      <c r="FV23" s="3958">
        <v>37.129485179407176</v>
      </c>
      <c r="FW23" s="770">
        <v>33</v>
      </c>
      <c r="FX23" s="714">
        <v>290</v>
      </c>
      <c r="FY23" s="725">
        <v>16.551724137931036</v>
      </c>
      <c r="FZ23" s="715">
        <v>53</v>
      </c>
      <c r="GA23" s="702">
        <v>260</v>
      </c>
      <c r="GB23" s="727">
        <v>1.45</v>
      </c>
      <c r="GC23" s="726">
        <v>18</v>
      </c>
      <c r="GD23" s="720">
        <v>3.8461538461538463</v>
      </c>
      <c r="GE23" s="705">
        <v>29</v>
      </c>
      <c r="GF23" s="702">
        <v>262</v>
      </c>
      <c r="GG23" s="712">
        <v>1.1000000000000001</v>
      </c>
      <c r="GH23" s="729">
        <v>30</v>
      </c>
      <c r="GI23" s="720">
        <v>3.8167938931297711</v>
      </c>
      <c r="GJ23" s="705">
        <v>44</v>
      </c>
      <c r="GK23" s="702">
        <v>267</v>
      </c>
      <c r="GL23" s="712">
        <v>0.84375</v>
      </c>
      <c r="GM23" s="729">
        <v>28</v>
      </c>
      <c r="GN23" s="720">
        <v>5.9925093632958806</v>
      </c>
      <c r="GO23" s="705">
        <v>37</v>
      </c>
      <c r="GP23" s="702">
        <v>260</v>
      </c>
      <c r="GQ23" s="712">
        <v>1.0714285714285714</v>
      </c>
      <c r="GR23" s="729">
        <v>18</v>
      </c>
      <c r="GS23" s="720">
        <v>2.6923076923076925</v>
      </c>
      <c r="GT23" s="705">
        <v>27</v>
      </c>
      <c r="GU23" s="702">
        <v>270</v>
      </c>
      <c r="GV23" s="726">
        <v>1.46</v>
      </c>
      <c r="GW23" s="726">
        <v>26</v>
      </c>
      <c r="GX23" s="720">
        <v>9.2592592592592595</v>
      </c>
      <c r="GY23" s="705">
        <v>55</v>
      </c>
      <c r="GZ23" s="702">
        <v>263</v>
      </c>
      <c r="HA23" s="726">
        <v>0.5</v>
      </c>
      <c r="HB23" s="726">
        <v>31</v>
      </c>
      <c r="HC23" s="720">
        <v>0.76045627376425851</v>
      </c>
      <c r="HD23" s="705">
        <v>41</v>
      </c>
      <c r="HE23" s="702">
        <v>264</v>
      </c>
      <c r="HF23" s="726">
        <v>1.1666666666666667</v>
      </c>
      <c r="HG23" s="726">
        <v>3</v>
      </c>
      <c r="HH23" s="720">
        <v>2.2727272727272729</v>
      </c>
      <c r="HI23" s="705">
        <v>17</v>
      </c>
      <c r="HJ23" s="702">
        <v>261</v>
      </c>
      <c r="HK23" s="726">
        <v>4</v>
      </c>
      <c r="HL23" s="726">
        <v>1</v>
      </c>
      <c r="HM23" s="720">
        <v>0.76628352490421447</v>
      </c>
      <c r="HN23" s="705">
        <v>44</v>
      </c>
      <c r="HO23" s="709">
        <v>23.172413793103448</v>
      </c>
      <c r="HP23" s="703">
        <v>6.6206896551724137</v>
      </c>
      <c r="HQ23" s="703">
        <v>75.724137931034491</v>
      </c>
      <c r="HR23" s="703">
        <v>24.137931034482758</v>
      </c>
      <c r="HS23" s="1299">
        <v>13.793103448275861</v>
      </c>
      <c r="HT23" s="1299">
        <v>22.344827586206897</v>
      </c>
      <c r="HU23" s="1299">
        <v>69.379310344827587</v>
      </c>
      <c r="HV23" s="1299">
        <v>4.1379310344827589</v>
      </c>
      <c r="HW23" s="1299">
        <v>74.068965517241381</v>
      </c>
      <c r="HX23" s="1300">
        <v>725</v>
      </c>
      <c r="HY23" s="709">
        <v>17.827795641300465</v>
      </c>
      <c r="HZ23" s="709">
        <v>3.4655234012147194</v>
      </c>
      <c r="IA23" s="709">
        <v>66.023579849946415</v>
      </c>
      <c r="IB23" s="709">
        <v>27.152554483744197</v>
      </c>
      <c r="IC23" s="709">
        <v>10.325116112897463</v>
      </c>
      <c r="ID23" s="709">
        <v>44.194355126831006</v>
      </c>
      <c r="IE23" s="709">
        <v>53.59056806002144</v>
      </c>
      <c r="IF23" s="709">
        <v>4.4301536262951053</v>
      </c>
      <c r="IG23" s="709">
        <v>62.95105394783851</v>
      </c>
      <c r="IH23" s="1300">
        <v>2799</v>
      </c>
      <c r="II23" s="1265">
        <v>9</v>
      </c>
      <c r="IJ23" s="1266">
        <v>13</v>
      </c>
      <c r="IK23" s="1266">
        <v>21</v>
      </c>
      <c r="IL23" s="1266">
        <v>60</v>
      </c>
      <c r="IM23" s="1266">
        <v>23</v>
      </c>
      <c r="IN23" s="1266">
        <v>15</v>
      </c>
      <c r="IO23" s="1266" t="s">
        <v>31</v>
      </c>
      <c r="IP23" s="1266">
        <v>37</v>
      </c>
      <c r="IQ23" s="1267">
        <v>206</v>
      </c>
      <c r="IR23" s="1268">
        <v>102</v>
      </c>
      <c r="IS23" s="1269">
        <v>21</v>
      </c>
      <c r="IT23" s="1269">
        <v>47</v>
      </c>
      <c r="IU23" s="1269">
        <v>18</v>
      </c>
      <c r="IV23" s="1269">
        <v>21</v>
      </c>
      <c r="IW23" s="1269">
        <v>15</v>
      </c>
      <c r="IX23" s="1269" t="s">
        <v>31</v>
      </c>
      <c r="IY23" s="1269">
        <v>65</v>
      </c>
      <c r="IZ23" s="1267">
        <v>340</v>
      </c>
      <c r="JA23" s="1268">
        <v>14</v>
      </c>
      <c r="JB23" s="1269">
        <v>21</v>
      </c>
      <c r="JC23" s="1269">
        <v>12</v>
      </c>
      <c r="JD23" s="1269">
        <v>20</v>
      </c>
      <c r="JE23" s="1269">
        <v>12</v>
      </c>
      <c r="JF23" s="1269">
        <v>2</v>
      </c>
      <c r="JG23" s="1269" t="s">
        <v>31</v>
      </c>
      <c r="JH23" s="1269">
        <v>20</v>
      </c>
      <c r="JI23" s="1270">
        <v>146</v>
      </c>
      <c r="JJ23" s="1268">
        <v>4.3689320388349513</v>
      </c>
      <c r="JK23" s="1269">
        <v>6.3106796116504853</v>
      </c>
      <c r="JL23" s="1269">
        <v>10.194174757281553</v>
      </c>
      <c r="JM23" s="1269">
        <v>29.126213592233007</v>
      </c>
      <c r="JN23" s="1269">
        <v>11.165048543689322</v>
      </c>
      <c r="JO23" s="1269">
        <v>7.2815533980582519</v>
      </c>
      <c r="JP23" s="1269" t="s">
        <v>31</v>
      </c>
      <c r="JQ23" s="1269">
        <v>17.961165048543691</v>
      </c>
      <c r="JR23" s="1270">
        <v>100</v>
      </c>
      <c r="JS23" s="1268">
        <v>30</v>
      </c>
      <c r="JT23" s="1269">
        <v>6.1764705882352944</v>
      </c>
      <c r="JU23" s="1269">
        <v>13.823529411764707</v>
      </c>
      <c r="JV23" s="1269">
        <v>5.2941176470588234</v>
      </c>
      <c r="JW23" s="1269">
        <v>6.1764705882352944</v>
      </c>
      <c r="JX23" s="1269">
        <v>4.4117647058823533</v>
      </c>
      <c r="JY23" s="1269" t="s">
        <v>31</v>
      </c>
      <c r="JZ23" s="1269">
        <v>19.117647058823529</v>
      </c>
      <c r="KA23" s="1270">
        <v>100</v>
      </c>
      <c r="KB23" s="1268">
        <v>9.5890410958904102</v>
      </c>
      <c r="KC23" s="1269">
        <v>14.383561643835616</v>
      </c>
      <c r="KD23" s="1269">
        <v>8.2191780821917799</v>
      </c>
      <c r="KE23" s="1269">
        <v>13.698630136986301</v>
      </c>
      <c r="KF23" s="1269">
        <v>8.2191780821917799</v>
      </c>
      <c r="KG23" s="1269">
        <v>1.3698630136986301</v>
      </c>
      <c r="KH23" s="1269" t="s">
        <v>31</v>
      </c>
      <c r="KI23" s="1269">
        <v>13.698630136986301</v>
      </c>
      <c r="KJ23" s="1270">
        <v>100</v>
      </c>
      <c r="KK23" s="718">
        <v>51.498279003846939</v>
      </c>
      <c r="KL23" s="705">
        <v>26</v>
      </c>
      <c r="KM23" s="718">
        <v>81.557377049180317</v>
      </c>
      <c r="KN23" s="705">
        <v>18</v>
      </c>
      <c r="KO23" s="725">
        <v>4.674820243682519</v>
      </c>
      <c r="KP23" s="988">
        <v>30</v>
      </c>
      <c r="KQ23" s="1212">
        <v>0</v>
      </c>
      <c r="KR23" s="988">
        <v>27</v>
      </c>
      <c r="KS23" s="1212">
        <v>12.475435229926248</v>
      </c>
      <c r="KT23" s="988">
        <v>53</v>
      </c>
      <c r="KU23" s="1212">
        <v>0</v>
      </c>
      <c r="KV23" s="988">
        <v>49</v>
      </c>
      <c r="KW23" s="1212">
        <v>9.1165703700436644</v>
      </c>
      <c r="KX23" s="715">
        <v>40</v>
      </c>
      <c r="KY23" s="715">
        <v>16.354036404057247</v>
      </c>
      <c r="KZ23" s="715">
        <v>32</v>
      </c>
      <c r="LA23" s="728">
        <v>15</v>
      </c>
      <c r="LB23" s="729">
        <v>10</v>
      </c>
      <c r="LC23" s="729">
        <v>0</v>
      </c>
      <c r="LD23" s="729">
        <v>30</v>
      </c>
      <c r="LE23" s="729">
        <v>0</v>
      </c>
      <c r="LF23" s="730">
        <v>55</v>
      </c>
      <c r="LG23" s="734">
        <v>63</v>
      </c>
      <c r="LH23" s="728">
        <v>10</v>
      </c>
      <c r="LI23" s="729">
        <v>10</v>
      </c>
      <c r="LJ23" s="706">
        <v>20</v>
      </c>
      <c r="LK23" s="705">
        <v>1</v>
      </c>
      <c r="LL23" s="1372" t="s">
        <v>1632</v>
      </c>
      <c r="LM23" s="976" t="s">
        <v>1632</v>
      </c>
      <c r="LN23" s="976" t="s">
        <v>1632</v>
      </c>
      <c r="LO23" s="976" t="s">
        <v>1632</v>
      </c>
      <c r="LP23" s="729">
        <v>40</v>
      </c>
      <c r="LQ23" s="1023">
        <v>1</v>
      </c>
      <c r="LR23" s="1372" t="s">
        <v>1632</v>
      </c>
      <c r="LS23" s="976" t="s">
        <v>1632</v>
      </c>
      <c r="LT23" s="976" t="s">
        <v>1632</v>
      </c>
      <c r="LU23" s="976" t="s">
        <v>1632</v>
      </c>
      <c r="LV23" s="729">
        <v>40</v>
      </c>
      <c r="LW23" s="1023">
        <v>1</v>
      </c>
      <c r="LX23" s="1372" t="s">
        <v>1632</v>
      </c>
      <c r="LY23" s="976" t="s">
        <v>1625</v>
      </c>
      <c r="LZ23" s="976" t="s">
        <v>1625</v>
      </c>
      <c r="MA23" s="976" t="s">
        <v>1625</v>
      </c>
      <c r="MB23" s="729">
        <v>15</v>
      </c>
      <c r="MC23" s="1023">
        <v>61</v>
      </c>
      <c r="MD23" s="1372" t="s">
        <v>1632</v>
      </c>
      <c r="ME23" s="976" t="s">
        <v>1625</v>
      </c>
      <c r="MF23" s="976" t="s">
        <v>1632</v>
      </c>
      <c r="MG23" s="976" t="s">
        <v>1632</v>
      </c>
      <c r="MH23" s="729">
        <v>30</v>
      </c>
      <c r="MI23" s="1023">
        <v>39</v>
      </c>
      <c r="MJ23" s="1372" t="s">
        <v>1632</v>
      </c>
      <c r="MK23" s="976" t="s">
        <v>1625</v>
      </c>
      <c r="ML23" s="976" t="s">
        <v>1632</v>
      </c>
      <c r="MM23" s="976" t="s">
        <v>1632</v>
      </c>
      <c r="MN23" s="729">
        <v>30</v>
      </c>
      <c r="MO23" s="1023">
        <v>41</v>
      </c>
      <c r="MP23" s="1372" t="s">
        <v>1632</v>
      </c>
      <c r="MQ23" s="976" t="s">
        <v>1632</v>
      </c>
      <c r="MR23" s="976" t="s">
        <v>1625</v>
      </c>
      <c r="MS23" s="976" t="s">
        <v>1625</v>
      </c>
      <c r="MT23" s="729">
        <v>20</v>
      </c>
      <c r="MU23" s="1023">
        <v>36</v>
      </c>
      <c r="MV23" s="1372" t="s">
        <v>1632</v>
      </c>
      <c r="MW23" s="976" t="s">
        <v>1625</v>
      </c>
      <c r="MX23" s="976" t="s">
        <v>1625</v>
      </c>
      <c r="MY23" s="729">
        <v>15</v>
      </c>
      <c r="MZ23" s="1023">
        <v>32</v>
      </c>
      <c r="NA23" s="1372" t="s">
        <v>1632</v>
      </c>
      <c r="NB23" s="976" t="s">
        <v>1632</v>
      </c>
      <c r="NC23" s="976" t="s">
        <v>1632</v>
      </c>
      <c r="ND23" s="976" t="s">
        <v>1625</v>
      </c>
      <c r="NE23" s="729">
        <v>30</v>
      </c>
      <c r="NF23" s="1023">
        <v>35</v>
      </c>
      <c r="NG23" s="976" t="s">
        <v>1632</v>
      </c>
      <c r="NH23" s="976" t="s">
        <v>1632</v>
      </c>
      <c r="NI23" s="976" t="s">
        <v>1632</v>
      </c>
      <c r="NJ23" s="976" t="s">
        <v>1632</v>
      </c>
      <c r="NK23" s="729">
        <v>40</v>
      </c>
      <c r="NL23" s="1023">
        <v>1</v>
      </c>
      <c r="NM23" s="715">
        <v>398.84</v>
      </c>
      <c r="NN23" s="715">
        <f t="shared" si="2"/>
        <v>13</v>
      </c>
      <c r="NO23" s="714">
        <v>2442</v>
      </c>
      <c r="NP23" s="715">
        <v>4</v>
      </c>
      <c r="NQ23" s="731">
        <v>116.5243116858329</v>
      </c>
      <c r="NR23" s="715">
        <v>13</v>
      </c>
      <c r="NS23" s="715">
        <v>1591</v>
      </c>
      <c r="NT23" s="715">
        <v>5</v>
      </c>
      <c r="NU23" s="731">
        <v>75.917354583194168</v>
      </c>
      <c r="NV23" s="715">
        <v>14</v>
      </c>
      <c r="NW23" s="715">
        <v>624</v>
      </c>
      <c r="NX23" s="715">
        <v>3</v>
      </c>
      <c r="NY23" s="725">
        <v>29.775254091711602</v>
      </c>
      <c r="NZ23" s="715">
        <v>15</v>
      </c>
      <c r="OA23" s="1303">
        <v>883</v>
      </c>
      <c r="OB23" s="1995">
        <v>4.2133893209905997</v>
      </c>
      <c r="OC23" s="1303">
        <v>6</v>
      </c>
      <c r="OD23" s="1303">
        <v>59</v>
      </c>
      <c r="OE23" s="1995">
        <v>2.8152884477740137</v>
      </c>
      <c r="OF23" s="1303">
        <v>6</v>
      </c>
      <c r="OG23" s="1303">
        <v>1954</v>
      </c>
      <c r="OH23" s="1995">
        <v>9.3238536050007159</v>
      </c>
      <c r="OI23" s="1303">
        <v>14</v>
      </c>
      <c r="OJ23" s="699">
        <v>161</v>
      </c>
      <c r="OK23" s="985">
        <v>7.6823972896884092</v>
      </c>
      <c r="OL23" s="1303">
        <v>16</v>
      </c>
      <c r="OM23" s="714">
        <v>1116</v>
      </c>
      <c r="ON23" s="725">
        <v>53.251896740945746</v>
      </c>
      <c r="OO23" s="733">
        <v>36</v>
      </c>
      <c r="OP23" s="714">
        <v>10</v>
      </c>
      <c r="OQ23" s="731">
        <v>0.4771675335210192</v>
      </c>
      <c r="OR23" s="733">
        <f t="shared" si="25"/>
        <v>25</v>
      </c>
      <c r="OS23" s="981">
        <v>33.160722063591933</v>
      </c>
      <c r="OT23" s="733">
        <v>40</v>
      </c>
      <c r="OU23" s="715">
        <v>855</v>
      </c>
      <c r="OV23" s="715">
        <v>1069</v>
      </c>
      <c r="OW23" s="715">
        <v>757</v>
      </c>
      <c r="OX23" s="715">
        <v>482</v>
      </c>
      <c r="OY23" s="715">
        <v>199</v>
      </c>
      <c r="OZ23" s="715">
        <v>1207</v>
      </c>
      <c r="PA23" s="715">
        <v>2493</v>
      </c>
      <c r="PB23" s="715">
        <v>125</v>
      </c>
      <c r="PC23" s="715">
        <v>357</v>
      </c>
      <c r="PD23" s="715">
        <v>1504</v>
      </c>
      <c r="PE23" s="715">
        <v>736</v>
      </c>
      <c r="PF23" s="715">
        <v>1863</v>
      </c>
      <c r="PG23" s="715">
        <v>1010</v>
      </c>
      <c r="PH23" s="715">
        <v>62</v>
      </c>
      <c r="PI23" s="715">
        <v>1132</v>
      </c>
      <c r="PJ23" s="715">
        <v>963</v>
      </c>
      <c r="PK23" s="715">
        <v>823</v>
      </c>
      <c r="PL23" s="715">
        <v>3689</v>
      </c>
      <c r="PM23" s="714">
        <v>23.177012740580103</v>
      </c>
      <c r="PN23" s="715">
        <v>26</v>
      </c>
      <c r="PO23" s="715">
        <v>28.978042830035239</v>
      </c>
      <c r="PP23" s="715">
        <v>14</v>
      </c>
      <c r="PQ23" s="715">
        <v>20.520466251016536</v>
      </c>
      <c r="PR23" s="715">
        <v>38</v>
      </c>
      <c r="PS23" s="715">
        <v>13.065871509894281</v>
      </c>
      <c r="PT23" s="715">
        <v>45</v>
      </c>
      <c r="PU23" s="715">
        <v>5.3944158308484678</v>
      </c>
      <c r="PV23" s="715">
        <v>62</v>
      </c>
      <c r="PW23" s="715">
        <v>32.718894009216591</v>
      </c>
      <c r="PX23" s="715">
        <v>51</v>
      </c>
      <c r="PY23" s="715">
        <v>67.579289780428297</v>
      </c>
      <c r="PZ23" s="715">
        <v>28</v>
      </c>
      <c r="QA23" s="715">
        <v>3.3884521550555706</v>
      </c>
      <c r="QB23" s="715">
        <v>25</v>
      </c>
      <c r="QC23" s="715">
        <v>9.67741935483871</v>
      </c>
      <c r="QD23" s="715">
        <v>63</v>
      </c>
      <c r="QE23" s="715">
        <v>40.769856329628624</v>
      </c>
      <c r="QF23" s="715">
        <v>12</v>
      </c>
      <c r="QG23" s="715">
        <v>19.951206288967199</v>
      </c>
      <c r="QH23" s="715">
        <v>23</v>
      </c>
      <c r="QI23" s="715">
        <v>50.501490918948221</v>
      </c>
      <c r="QJ23" s="715">
        <v>29</v>
      </c>
      <c r="QK23" s="715">
        <v>27.37869341284901</v>
      </c>
      <c r="QL23" s="715">
        <v>68</v>
      </c>
      <c r="QM23" s="715">
        <v>1.680672268907563</v>
      </c>
      <c r="QN23" s="715">
        <v>58</v>
      </c>
      <c r="QO23" s="715">
        <v>30.685822716183246</v>
      </c>
      <c r="QP23" s="715">
        <v>58</v>
      </c>
      <c r="QQ23" s="715">
        <v>26.104635402548116</v>
      </c>
      <c r="QR23" s="715">
        <v>38</v>
      </c>
      <c r="QS23" s="715">
        <v>22.309568988885879</v>
      </c>
      <c r="QT23" s="715">
        <v>27</v>
      </c>
      <c r="QU23" s="714">
        <v>283</v>
      </c>
      <c r="QV23" s="715">
        <v>399</v>
      </c>
      <c r="QW23" s="715">
        <v>16</v>
      </c>
      <c r="QX23" s="715">
        <v>16</v>
      </c>
      <c r="QY23" s="715">
        <v>41</v>
      </c>
      <c r="QZ23" s="715">
        <v>68</v>
      </c>
      <c r="RA23" s="715">
        <v>154</v>
      </c>
      <c r="RB23" s="715">
        <v>4</v>
      </c>
      <c r="RC23" s="715">
        <v>52</v>
      </c>
      <c r="RD23" s="715">
        <v>383</v>
      </c>
      <c r="RE23" s="715">
        <v>96</v>
      </c>
      <c r="RF23" s="715">
        <v>358</v>
      </c>
      <c r="RG23" s="715">
        <v>224</v>
      </c>
      <c r="RH23" s="715">
        <v>51</v>
      </c>
      <c r="RI23" s="715">
        <v>135</v>
      </c>
      <c r="RJ23" s="715">
        <v>862</v>
      </c>
      <c r="RK23" s="715">
        <v>0</v>
      </c>
      <c r="RL23" s="715">
        <v>1773</v>
      </c>
      <c r="RM23" s="714">
        <v>15.961646926113932</v>
      </c>
      <c r="RN23" s="715">
        <v>11</v>
      </c>
      <c r="RO23" s="715">
        <v>22.504230118443317</v>
      </c>
      <c r="RP23" s="715">
        <v>55</v>
      </c>
      <c r="RQ23" s="715">
        <v>0.90242526790750155</v>
      </c>
      <c r="RR23" s="715">
        <v>19</v>
      </c>
      <c r="RS23" s="715">
        <v>0.90242526790750155</v>
      </c>
      <c r="RT23" s="715">
        <v>29</v>
      </c>
      <c r="RU23" s="715">
        <v>2.3124647490129724</v>
      </c>
      <c r="RV23" s="715">
        <v>50</v>
      </c>
      <c r="RW23" s="715">
        <v>3.8353073886068811</v>
      </c>
      <c r="RX23" s="715">
        <v>45</v>
      </c>
      <c r="RY23" s="715">
        <v>8.6858432036097017</v>
      </c>
      <c r="RZ23" s="715">
        <v>29</v>
      </c>
      <c r="SA23" s="715">
        <v>0.22560631697687539</v>
      </c>
      <c r="SB23" s="715">
        <v>21</v>
      </c>
      <c r="SC23" s="715">
        <v>2.9328821206993796</v>
      </c>
      <c r="SD23" s="715">
        <v>62</v>
      </c>
      <c r="SE23" s="715">
        <v>21.601804850535817</v>
      </c>
      <c r="SF23" s="715">
        <v>11</v>
      </c>
      <c r="SG23" s="715">
        <v>5.4145516074450084</v>
      </c>
      <c r="SH23" s="715">
        <v>21</v>
      </c>
      <c r="SI23" s="715">
        <v>20.191765369430346</v>
      </c>
      <c r="SJ23" s="715">
        <v>41</v>
      </c>
      <c r="SK23" s="715">
        <v>12.633953750705022</v>
      </c>
      <c r="SL23" s="715">
        <v>65</v>
      </c>
      <c r="SM23" s="715">
        <v>2.8764805414551606</v>
      </c>
      <c r="SN23" s="715">
        <v>34</v>
      </c>
      <c r="SO23" s="715">
        <v>7.6142131979695442</v>
      </c>
      <c r="SP23" s="715">
        <v>28</v>
      </c>
      <c r="SQ23" s="715">
        <v>48.61816130851664</v>
      </c>
      <c r="SR23" s="715">
        <v>53</v>
      </c>
      <c r="SS23" s="715">
        <v>0</v>
      </c>
      <c r="ST23" s="733">
        <v>1</v>
      </c>
      <c r="SU23" s="4108" t="s">
        <v>8303</v>
      </c>
      <c r="SV23" s="1355" t="s">
        <v>8307</v>
      </c>
      <c r="SW23" s="1355">
        <v>605</v>
      </c>
      <c r="SX23" s="4109">
        <v>28.687941580918963</v>
      </c>
      <c r="SY23" s="1355">
        <v>34</v>
      </c>
      <c r="SZ23" s="2074">
        <v>19</v>
      </c>
      <c r="TA23" s="1995">
        <v>19</v>
      </c>
      <c r="TB23" s="3967">
        <v>0.90661831368993651</v>
      </c>
      <c r="TC23" s="1303">
        <v>42</v>
      </c>
      <c r="TD23" s="2074">
        <v>106</v>
      </c>
      <c r="TE23" s="1995">
        <v>97</v>
      </c>
      <c r="TF23" s="3967">
        <v>4.6285250751538864</v>
      </c>
      <c r="TG23" s="1303">
        <v>17</v>
      </c>
      <c r="TH23" s="2074">
        <v>4</v>
      </c>
      <c r="TI23" s="1995">
        <v>4</v>
      </c>
      <c r="TJ23" s="3967">
        <v>0.1908670134084077</v>
      </c>
      <c r="TK23" s="1303">
        <v>5</v>
      </c>
      <c r="TL23" s="2074">
        <v>0</v>
      </c>
      <c r="TM23" s="1995">
        <v>0</v>
      </c>
      <c r="TN23" s="3967">
        <v>0</v>
      </c>
      <c r="TO23" s="1303">
        <v>11</v>
      </c>
      <c r="TP23" s="2074">
        <v>5</v>
      </c>
      <c r="TQ23" s="1995">
        <v>4</v>
      </c>
      <c r="TR23" s="3967">
        <v>0.1908670134084077</v>
      </c>
      <c r="TS23" s="1303">
        <v>4</v>
      </c>
      <c r="TT23" s="2074">
        <v>0</v>
      </c>
      <c r="TU23" s="1995">
        <v>0</v>
      </c>
      <c r="TV23" s="3967">
        <v>0</v>
      </c>
      <c r="TW23" s="1303">
        <v>2</v>
      </c>
      <c r="TX23" s="2074">
        <v>185</v>
      </c>
      <c r="TY23" s="1995">
        <v>171</v>
      </c>
      <c r="TZ23" s="3967">
        <v>8.1595648232094291</v>
      </c>
      <c r="UA23" s="1303">
        <v>33</v>
      </c>
      <c r="UB23" s="2074">
        <v>48</v>
      </c>
      <c r="UC23" s="1995">
        <v>41</v>
      </c>
      <c r="UD23" s="3967">
        <v>1.9563868874361789</v>
      </c>
      <c r="UE23" s="1303">
        <v>52</v>
      </c>
      <c r="UF23" s="2074">
        <v>19</v>
      </c>
      <c r="UG23" s="1995">
        <v>80</v>
      </c>
      <c r="UH23" s="3967">
        <v>3.8173402681681536</v>
      </c>
      <c r="UI23" s="1303">
        <v>8</v>
      </c>
      <c r="UJ23" s="2074">
        <v>39</v>
      </c>
      <c r="UK23" s="1995">
        <v>25</v>
      </c>
      <c r="UL23" s="3967">
        <v>1.192918833802548</v>
      </c>
      <c r="UM23" s="1303">
        <v>11</v>
      </c>
      <c r="UN23" s="2074">
        <v>0</v>
      </c>
      <c r="UO23" s="1995">
        <v>22</v>
      </c>
      <c r="UP23" s="3967">
        <v>1.0497685737462423</v>
      </c>
      <c r="UQ23" s="1303">
        <v>2</v>
      </c>
      <c r="UR23" s="2074">
        <v>0</v>
      </c>
      <c r="US23" s="1995">
        <v>0</v>
      </c>
      <c r="UT23" s="3967">
        <v>0</v>
      </c>
      <c r="UU23" s="1303">
        <v>12</v>
      </c>
      <c r="UV23" s="2074" t="s">
        <v>31</v>
      </c>
      <c r="UW23" s="1995">
        <v>103</v>
      </c>
      <c r="UX23" s="3967">
        <v>4.9148255952664979</v>
      </c>
      <c r="UY23" s="1303">
        <v>18</v>
      </c>
      <c r="UZ23" s="2074">
        <v>0</v>
      </c>
      <c r="VA23" s="1995">
        <v>0</v>
      </c>
      <c r="VB23" s="3967">
        <v>0</v>
      </c>
      <c r="VC23" s="1303">
        <v>4</v>
      </c>
      <c r="VD23" s="2073">
        <v>0</v>
      </c>
      <c r="VE23" s="1303">
        <v>0</v>
      </c>
      <c r="VF23" s="1303">
        <v>0</v>
      </c>
      <c r="VG23" s="1303">
        <v>7</v>
      </c>
      <c r="VH23" s="1303">
        <v>0</v>
      </c>
      <c r="VI23" s="1303">
        <v>0</v>
      </c>
      <c r="VJ23" s="1303">
        <v>0</v>
      </c>
      <c r="VK23" s="1303">
        <v>4</v>
      </c>
      <c r="VL23" s="1303">
        <v>0</v>
      </c>
      <c r="VM23" s="1303">
        <v>0</v>
      </c>
      <c r="VN23" s="1303">
        <v>0</v>
      </c>
      <c r="VO23" s="1303">
        <v>9</v>
      </c>
      <c r="VP23" s="1303">
        <v>41</v>
      </c>
      <c r="VQ23" s="1303">
        <v>22</v>
      </c>
      <c r="VR23" s="1303">
        <v>1.0497685737462423</v>
      </c>
      <c r="VS23" s="1303">
        <v>14</v>
      </c>
      <c r="VT23" s="1303">
        <v>0</v>
      </c>
      <c r="VU23" s="1303">
        <v>0</v>
      </c>
      <c r="VV23" s="1303">
        <v>0</v>
      </c>
      <c r="VW23" s="1303">
        <v>7</v>
      </c>
      <c r="VX23" s="1303">
        <v>6</v>
      </c>
      <c r="VY23" s="1303">
        <v>13</v>
      </c>
      <c r="VZ23" s="1303">
        <v>0.62031779357732497</v>
      </c>
      <c r="WA23" s="1303">
        <v>27</v>
      </c>
      <c r="WB23" s="1303">
        <v>2</v>
      </c>
      <c r="WC23" s="1303">
        <v>2</v>
      </c>
      <c r="WD23" s="1303">
        <v>9.5433506704203849E-2</v>
      </c>
      <c r="WE23" s="1303">
        <v>13</v>
      </c>
      <c r="WF23" s="1303">
        <v>0</v>
      </c>
      <c r="WG23" s="1303">
        <v>0</v>
      </c>
      <c r="WH23" s="1303">
        <v>0</v>
      </c>
      <c r="WI23" s="1303">
        <v>6</v>
      </c>
      <c r="WJ23" s="1303">
        <v>38</v>
      </c>
      <c r="WK23" s="1303">
        <v>10</v>
      </c>
      <c r="WL23" s="1303">
        <v>0.4771675335210192</v>
      </c>
      <c r="WM23" s="1303">
        <v>13</v>
      </c>
      <c r="WN23" s="1303">
        <v>7</v>
      </c>
      <c r="WO23" s="1303">
        <v>10</v>
      </c>
      <c r="WP23" s="1303">
        <v>0.4771675335210192</v>
      </c>
      <c r="WQ23" s="1303">
        <v>11</v>
      </c>
      <c r="WR23" s="1303">
        <v>0</v>
      </c>
      <c r="WS23" s="1303">
        <v>0</v>
      </c>
      <c r="WT23" s="1303">
        <v>0</v>
      </c>
      <c r="WU23" s="1303">
        <v>16</v>
      </c>
      <c r="WV23" s="2150"/>
      <c r="WW23" s="712">
        <v>9.3975903614457827</v>
      </c>
      <c r="WX23" s="712">
        <v>11.543450064850843</v>
      </c>
      <c r="WY23" s="712">
        <v>10.44600938967136</v>
      </c>
      <c r="WZ23" s="712">
        <v>11.25</v>
      </c>
      <c r="XA23" s="712">
        <v>11.053984575835475</v>
      </c>
      <c r="XB23" s="712">
        <v>13.41317365269461</v>
      </c>
      <c r="XC23" s="699">
        <v>16.312056737588655</v>
      </c>
      <c r="XD23" s="699">
        <v>25</v>
      </c>
      <c r="XE23" s="699">
        <v>10.727316954512284</v>
      </c>
      <c r="XF23" s="712">
        <v>12.502982581722739</v>
      </c>
      <c r="XG23" s="699">
        <v>38</v>
      </c>
      <c r="XH23" s="712">
        <v>9.1566265060240966</v>
      </c>
      <c r="XI23" s="712">
        <v>11.154345006485086</v>
      </c>
      <c r="XJ23" s="712">
        <v>10.211267605633804</v>
      </c>
      <c r="XK23" s="712">
        <v>10.340909090909092</v>
      </c>
      <c r="XL23" s="712">
        <v>12.339331619537274</v>
      </c>
      <c r="XM23" s="712">
        <v>13.293413173652693</v>
      </c>
      <c r="XN23" s="699">
        <v>12.411347517730496</v>
      </c>
      <c r="XO23" s="699">
        <v>40</v>
      </c>
      <c r="XP23" s="699">
        <v>10.605692045730967</v>
      </c>
      <c r="XQ23" s="712">
        <v>11.691720353137676</v>
      </c>
      <c r="XR23" s="699">
        <v>36</v>
      </c>
      <c r="XS23" s="712">
        <v>28.723404255319153</v>
      </c>
      <c r="XT23" s="699">
        <v>35</v>
      </c>
      <c r="XU23" s="699">
        <v>21.333009000243251</v>
      </c>
      <c r="XV23" s="985">
        <v>24.194702934860416</v>
      </c>
      <c r="XW23" s="699">
        <v>42</v>
      </c>
      <c r="XX23" s="699">
        <v>69.341317365269461</v>
      </c>
      <c r="XY23" s="699">
        <v>68.203309692671397</v>
      </c>
      <c r="XZ23" s="699">
        <v>45</v>
      </c>
      <c r="YA23" s="985">
        <v>75.966918024811477</v>
      </c>
      <c r="YB23" s="985">
        <v>72.774994034836567</v>
      </c>
      <c r="YC23" s="699">
        <v>55</v>
      </c>
      <c r="YD23" s="985">
        <v>2.1556886227544911</v>
      </c>
      <c r="YE23" s="985">
        <v>1.773049645390071</v>
      </c>
      <c r="YF23" s="699">
        <v>13</v>
      </c>
      <c r="YG23" s="699">
        <v>1.1432741425443931</v>
      </c>
      <c r="YH23" s="699">
        <v>1.5270818420424719</v>
      </c>
      <c r="YI23" s="699">
        <v>19</v>
      </c>
      <c r="YJ23" s="699">
        <v>1.7964071856287425</v>
      </c>
      <c r="YK23" s="699">
        <v>1.3002364066193852</v>
      </c>
      <c r="YL23" s="699">
        <v>40</v>
      </c>
      <c r="YM23" s="985">
        <v>1.5567988324008757</v>
      </c>
      <c r="YN23" s="985">
        <v>1.5032211882605582</v>
      </c>
      <c r="YO23" s="699">
        <v>34</v>
      </c>
      <c r="YP23" s="985">
        <v>215.2</v>
      </c>
      <c r="YQ23" s="985">
        <v>224.4</v>
      </c>
      <c r="YR23" s="699">
        <v>18</v>
      </c>
      <c r="YS23" s="712">
        <v>71.7</v>
      </c>
      <c r="YT23" s="985">
        <v>79.7</v>
      </c>
      <c r="YU23" s="699">
        <v>14</v>
      </c>
      <c r="YV23" s="982">
        <v>816</v>
      </c>
      <c r="YW23" s="725">
        <v>39.215686274509807</v>
      </c>
      <c r="YX23" s="699">
        <v>53</v>
      </c>
      <c r="YY23" s="699">
        <v>840</v>
      </c>
      <c r="YZ23" s="725">
        <v>58.333333333333336</v>
      </c>
      <c r="ZA23" s="699">
        <v>61</v>
      </c>
      <c r="ZB23" s="715">
        <v>603</v>
      </c>
      <c r="ZC23" s="725">
        <v>77.446102819237154</v>
      </c>
      <c r="ZD23" s="699">
        <v>41</v>
      </c>
      <c r="ZE23" s="982">
        <v>776</v>
      </c>
      <c r="ZF23" s="715">
        <v>41.365979381443296</v>
      </c>
      <c r="ZG23" s="699">
        <v>31</v>
      </c>
      <c r="ZH23" s="716">
        <v>8</v>
      </c>
      <c r="ZI23" s="712">
        <v>0.38611902118828129</v>
      </c>
      <c r="ZJ23" s="699">
        <v>10</v>
      </c>
      <c r="ZK23" s="1363" t="s">
        <v>1623</v>
      </c>
      <c r="ZL23" s="712">
        <v>77.047146401985117</v>
      </c>
      <c r="ZM23" s="712">
        <v>86.111111111111114</v>
      </c>
      <c r="ZN23" s="699">
        <v>40</v>
      </c>
      <c r="ZO23" s="715">
        <v>3528</v>
      </c>
      <c r="ZP23" s="709">
        <v>50.747663551401864</v>
      </c>
      <c r="ZQ23" s="703">
        <v>68.241279069767444</v>
      </c>
      <c r="ZR23" s="978">
        <v>36</v>
      </c>
      <c r="ZS23" s="705">
        <v>1376</v>
      </c>
      <c r="ZT23" s="709">
        <v>62.371134020618555</v>
      </c>
      <c r="ZU23" s="703">
        <v>75.192307692307693</v>
      </c>
      <c r="ZV23" s="978">
        <v>53</v>
      </c>
      <c r="ZW23" s="4111">
        <v>520</v>
      </c>
      <c r="ZX23" s="709">
        <v>46.981627296587924</v>
      </c>
      <c r="ZY23" s="703">
        <v>67.045454545454547</v>
      </c>
      <c r="ZZ23" s="978">
        <v>30</v>
      </c>
      <c r="AAA23" s="4111">
        <v>528</v>
      </c>
      <c r="AAB23" s="709">
        <v>40.53156146179402</v>
      </c>
      <c r="AAC23" s="703">
        <v>59.146341463414629</v>
      </c>
      <c r="AAD23" s="978">
        <v>40</v>
      </c>
      <c r="AAE23" s="4111">
        <v>328</v>
      </c>
      <c r="AAF23" s="983">
        <v>89.795918367346943</v>
      </c>
      <c r="AAG23" s="715">
        <v>96.384720327421562</v>
      </c>
      <c r="AAH23" s="715">
        <v>74</v>
      </c>
      <c r="AAI23" s="733">
        <v>1466</v>
      </c>
      <c r="AAJ23" s="709">
        <v>276.60000000000002</v>
      </c>
      <c r="AAK23" s="978">
        <v>45</v>
      </c>
      <c r="AAL23" s="703">
        <v>610.29999999999995</v>
      </c>
      <c r="AAM23" s="978">
        <v>65</v>
      </c>
      <c r="AAN23" s="703">
        <v>5131.1000000000004</v>
      </c>
      <c r="AAO23" s="978">
        <f t="shared" si="26"/>
        <v>8</v>
      </c>
      <c r="AAP23" s="703">
        <v>66.400000000000006</v>
      </c>
      <c r="AAQ23" s="979">
        <f t="shared" si="27"/>
        <v>4</v>
      </c>
      <c r="AAR23" s="712">
        <v>0</v>
      </c>
      <c r="AAS23" s="699">
        <v>30</v>
      </c>
      <c r="AAT23" s="712">
        <v>274.42</v>
      </c>
      <c r="AAU23" s="699">
        <v>32</v>
      </c>
      <c r="AAV23" s="712">
        <v>0</v>
      </c>
      <c r="AAW23" s="699">
        <v>24</v>
      </c>
      <c r="AAX23" s="712">
        <v>679.2</v>
      </c>
      <c r="AAY23" s="699">
        <v>13</v>
      </c>
      <c r="AAZ23" s="699">
        <v>4327.8999999999996</v>
      </c>
      <c r="ABA23" s="978">
        <f t="shared" si="28"/>
        <v>45</v>
      </c>
      <c r="ABB23" s="712">
        <v>1597.7</v>
      </c>
      <c r="ABC23" s="978">
        <f t="shared" si="28"/>
        <v>28</v>
      </c>
      <c r="ABD23" s="712">
        <v>429.7</v>
      </c>
      <c r="ABE23" s="978">
        <f t="shared" si="28"/>
        <v>44</v>
      </c>
      <c r="ABF23" s="712">
        <v>3075.7</v>
      </c>
      <c r="ABG23" s="978">
        <f t="shared" si="28"/>
        <v>18</v>
      </c>
      <c r="ABH23" s="712">
        <v>0</v>
      </c>
      <c r="ABI23" s="978">
        <f t="shared" si="29"/>
        <v>2</v>
      </c>
      <c r="ABJ23" s="712">
        <v>0</v>
      </c>
      <c r="ABK23" s="978">
        <f t="shared" si="29"/>
        <v>1</v>
      </c>
      <c r="ABL23" s="712">
        <v>221.5</v>
      </c>
      <c r="ABM23" s="978">
        <f t="shared" si="29"/>
        <v>25</v>
      </c>
      <c r="ABN23" s="712">
        <f t="shared" si="30"/>
        <v>221.5</v>
      </c>
      <c r="ABO23" s="2732">
        <f t="shared" si="31"/>
        <v>26</v>
      </c>
      <c r="ABP23" s="716">
        <v>5</v>
      </c>
      <c r="ABQ23" s="712" t="s">
        <v>1632</v>
      </c>
      <c r="ABR23" s="712">
        <v>5</v>
      </c>
      <c r="ABS23" s="712" t="s">
        <v>1632</v>
      </c>
      <c r="ABT23" s="712">
        <v>5</v>
      </c>
      <c r="ABU23" s="712" t="s">
        <v>1632</v>
      </c>
      <c r="ABV23" s="712">
        <v>5</v>
      </c>
      <c r="ABW23" s="712" t="s">
        <v>1632</v>
      </c>
      <c r="ABX23" s="712">
        <v>5</v>
      </c>
      <c r="ABY23" s="712" t="s">
        <v>1632</v>
      </c>
      <c r="ABZ23" s="712">
        <v>25</v>
      </c>
      <c r="ACA23" s="699">
        <v>1</v>
      </c>
      <c r="ACB23" s="712">
        <v>5</v>
      </c>
      <c r="ACC23" s="712" t="s">
        <v>1632</v>
      </c>
      <c r="ACD23" s="712">
        <v>5</v>
      </c>
      <c r="ACE23" s="712" t="s">
        <v>1632</v>
      </c>
      <c r="ACF23" s="712">
        <v>5</v>
      </c>
      <c r="ACG23" s="712" t="s">
        <v>1632</v>
      </c>
      <c r="ACH23" s="712">
        <v>5</v>
      </c>
      <c r="ACI23" s="712" t="s">
        <v>1632</v>
      </c>
      <c r="ACJ23" s="712">
        <v>20</v>
      </c>
      <c r="ACK23" s="699">
        <v>1</v>
      </c>
      <c r="ACL23" s="712">
        <v>5</v>
      </c>
      <c r="ACM23" s="712" t="s">
        <v>1632</v>
      </c>
      <c r="ACN23" s="712">
        <v>5</v>
      </c>
      <c r="ACO23" s="712" t="s">
        <v>1632</v>
      </c>
      <c r="ACP23" s="712">
        <v>5</v>
      </c>
      <c r="ACQ23" s="712" t="s">
        <v>1632</v>
      </c>
      <c r="ACR23" s="712">
        <v>15</v>
      </c>
      <c r="ACS23" s="699">
        <v>1</v>
      </c>
      <c r="ACT23" s="699">
        <v>10</v>
      </c>
      <c r="ACU23" s="699" t="s">
        <v>1632</v>
      </c>
      <c r="ACV23" s="699">
        <v>10</v>
      </c>
      <c r="ACW23" s="699" t="s">
        <v>1632</v>
      </c>
      <c r="ACX23" s="699">
        <v>10</v>
      </c>
      <c r="ACY23" s="699" t="s">
        <v>1632</v>
      </c>
      <c r="ACZ23" s="699">
        <v>10</v>
      </c>
      <c r="ADA23" s="699" t="s">
        <v>1632</v>
      </c>
      <c r="ADB23" s="699">
        <v>40</v>
      </c>
      <c r="ADC23" s="699">
        <v>1</v>
      </c>
      <c r="ADD23" s="989">
        <v>10</v>
      </c>
      <c r="ADE23" s="989">
        <v>10</v>
      </c>
      <c r="ADF23" s="989">
        <v>10</v>
      </c>
      <c r="ADG23" s="989">
        <v>10</v>
      </c>
      <c r="ADH23" s="989">
        <v>40</v>
      </c>
      <c r="ADI23" s="699">
        <v>1</v>
      </c>
      <c r="ADJ23" s="712">
        <v>5</v>
      </c>
      <c r="ADK23" s="712" t="s">
        <v>1632</v>
      </c>
      <c r="ADL23" s="712">
        <v>5</v>
      </c>
      <c r="ADM23" s="712" t="s">
        <v>1632</v>
      </c>
      <c r="ADN23" s="712">
        <v>5</v>
      </c>
      <c r="ADO23" s="712" t="s">
        <v>1632</v>
      </c>
      <c r="ADP23" s="712">
        <v>5</v>
      </c>
      <c r="ADQ23" s="712" t="s">
        <v>1632</v>
      </c>
      <c r="ADR23" s="712">
        <v>20</v>
      </c>
      <c r="ADS23" s="699">
        <v>1</v>
      </c>
      <c r="ADT23" s="712">
        <v>10</v>
      </c>
      <c r="ADU23" s="712">
        <v>10</v>
      </c>
      <c r="ADV23" s="712">
        <v>0</v>
      </c>
      <c r="ADW23" s="712">
        <v>0</v>
      </c>
      <c r="ADX23" s="712">
        <v>20</v>
      </c>
      <c r="ADY23" s="699">
        <v>38</v>
      </c>
      <c r="ADZ23" s="714">
        <v>0</v>
      </c>
      <c r="AEA23" s="712">
        <v>0</v>
      </c>
      <c r="AEB23" s="699">
        <v>23</v>
      </c>
      <c r="AEC23" s="715">
        <v>12</v>
      </c>
      <c r="AED23" s="712">
        <v>18.037518037518037</v>
      </c>
      <c r="AEE23" s="699">
        <v>31</v>
      </c>
      <c r="AEF23" s="715">
        <v>11</v>
      </c>
      <c r="AEG23" s="712">
        <v>16.534391534391535</v>
      </c>
      <c r="AEH23" s="699">
        <v>14</v>
      </c>
      <c r="AEI23" s="1303">
        <v>29</v>
      </c>
      <c r="AEJ23" s="712">
        <v>43.590668590668592</v>
      </c>
      <c r="AEK23" s="699">
        <f t="shared" si="32"/>
        <v>30</v>
      </c>
      <c r="AEL23" s="715">
        <v>4</v>
      </c>
      <c r="AEM23" s="712">
        <v>5.9626736628704311</v>
      </c>
      <c r="AEN23" s="699">
        <v>39</v>
      </c>
      <c r="AEO23" s="699">
        <v>13</v>
      </c>
      <c r="AEP23" s="712">
        <v>19.5</v>
      </c>
      <c r="AEQ23" s="699">
        <v>69</v>
      </c>
      <c r="AER23" s="699">
        <v>8</v>
      </c>
      <c r="AES23" s="712">
        <v>12</v>
      </c>
      <c r="AET23" s="699">
        <v>73</v>
      </c>
      <c r="AEU23" s="699">
        <v>4</v>
      </c>
      <c r="AEV23" s="1099">
        <v>6</v>
      </c>
      <c r="AEW23" s="699">
        <v>31</v>
      </c>
      <c r="AEX23" s="989">
        <v>7.8E-2</v>
      </c>
      <c r="AEY23" s="989">
        <v>69</v>
      </c>
      <c r="AEZ23" s="989">
        <v>6.3E-2</v>
      </c>
      <c r="AFA23" s="989">
        <v>33</v>
      </c>
      <c r="AFB23" s="989">
        <v>6.5000000000000002E-2</v>
      </c>
      <c r="AFC23" s="989">
        <v>20</v>
      </c>
      <c r="AFD23" s="989">
        <v>8.0000000000000002E-3</v>
      </c>
      <c r="AFE23" s="989">
        <v>28</v>
      </c>
      <c r="AFF23" s="989">
        <v>8.0000000000000002E-3</v>
      </c>
      <c r="AFG23" s="989">
        <v>20</v>
      </c>
      <c r="AFH23" s="989">
        <v>1.9E-2</v>
      </c>
      <c r="AFI23" s="989">
        <v>21</v>
      </c>
      <c r="AFJ23" s="989">
        <v>0</v>
      </c>
      <c r="AFK23" s="989">
        <v>7</v>
      </c>
      <c r="AFL23" s="989">
        <v>0</v>
      </c>
      <c r="AFM23" s="989">
        <v>7</v>
      </c>
      <c r="AFN23" s="989">
        <v>170</v>
      </c>
      <c r="AFO23" s="989">
        <v>251.01884117890262</v>
      </c>
      <c r="AFP23" s="989">
        <v>12</v>
      </c>
      <c r="AFQ23" s="989">
        <v>55</v>
      </c>
      <c r="AFR23" s="989">
        <v>81.211978028468494</v>
      </c>
      <c r="AFS23" s="989">
        <v>12</v>
      </c>
      <c r="AFT23" s="989">
        <v>156</v>
      </c>
      <c r="AFU23" s="989">
        <v>230.34670131711061</v>
      </c>
      <c r="AFV23" s="989">
        <v>13</v>
      </c>
      <c r="AFW23" s="989">
        <v>59</v>
      </c>
      <c r="AFX23" s="989">
        <v>87.118303703266193</v>
      </c>
      <c r="AFY23" s="989">
        <v>48</v>
      </c>
      <c r="AFZ23" s="989">
        <v>760</v>
      </c>
      <c r="AGA23" s="989">
        <v>1122.2018782115645</v>
      </c>
      <c r="AGB23" s="989">
        <v>18</v>
      </c>
      <c r="AGC23" s="989">
        <v>226</v>
      </c>
      <c r="AGD23" s="989">
        <v>333.70740062607052</v>
      </c>
      <c r="AGE23" s="989">
        <v>7</v>
      </c>
      <c r="AGF23" s="989">
        <v>17</v>
      </c>
      <c r="AGG23" s="989">
        <v>51.59</v>
      </c>
      <c r="AGH23" s="989">
        <v>42</v>
      </c>
      <c r="AGI23" s="989">
        <v>0</v>
      </c>
      <c r="AGJ23" s="989">
        <v>0</v>
      </c>
      <c r="AGK23" s="989">
        <v>10</v>
      </c>
      <c r="AGL23" s="989">
        <v>0</v>
      </c>
      <c r="AGM23" s="989">
        <v>0</v>
      </c>
      <c r="AGN23" s="989">
        <v>2</v>
      </c>
      <c r="AGO23" s="989">
        <v>13</v>
      </c>
      <c r="AGP23" s="989">
        <v>39.450000000000003</v>
      </c>
      <c r="AGQ23" s="989">
        <v>41</v>
      </c>
      <c r="AGR23" s="989">
        <v>1</v>
      </c>
      <c r="AGS23" s="989">
        <v>3.03</v>
      </c>
      <c r="AGT23" s="989">
        <v>15</v>
      </c>
      <c r="AGU23" s="989">
        <v>1</v>
      </c>
      <c r="AGV23" s="989">
        <v>3.03</v>
      </c>
      <c r="AGW23" s="989">
        <v>29</v>
      </c>
      <c r="AGX23" s="989">
        <v>1</v>
      </c>
      <c r="AGY23" s="989">
        <v>3.03</v>
      </c>
      <c r="AGZ23" s="989">
        <v>13</v>
      </c>
      <c r="AHA23" s="989">
        <v>0</v>
      </c>
      <c r="AHB23" s="989">
        <v>0</v>
      </c>
      <c r="AHC23" s="989">
        <v>12</v>
      </c>
      <c r="AHD23" s="989">
        <v>1</v>
      </c>
      <c r="AHE23" s="989">
        <v>3.03</v>
      </c>
      <c r="AHF23" s="989">
        <v>40</v>
      </c>
      <c r="AHG23" s="712">
        <v>58</v>
      </c>
      <c r="AHH23" s="712">
        <v>179.01</v>
      </c>
      <c r="AHI23" s="699">
        <v>60</v>
      </c>
      <c r="AHJ23" s="712">
        <v>33</v>
      </c>
      <c r="AHK23" s="712">
        <v>101.85</v>
      </c>
      <c r="AHL23" s="712">
        <v>71</v>
      </c>
      <c r="AHM23" s="712">
        <v>66</v>
      </c>
      <c r="AHN23" s="712">
        <v>200.3</v>
      </c>
      <c r="AHO23" s="699">
        <v>9</v>
      </c>
      <c r="AHP23" s="712">
        <v>13</v>
      </c>
      <c r="AHQ23" s="712">
        <v>39.450000000000003</v>
      </c>
      <c r="AHR23" s="712">
        <v>11</v>
      </c>
      <c r="AHS23" s="712">
        <v>26</v>
      </c>
      <c r="AHT23" s="712">
        <v>78.91</v>
      </c>
      <c r="AHU23" s="699">
        <v>24</v>
      </c>
      <c r="AHV23" s="712">
        <v>40</v>
      </c>
      <c r="AHW23" s="712">
        <v>123.46</v>
      </c>
      <c r="AHX23" s="699">
        <v>68</v>
      </c>
      <c r="AHY23" s="712">
        <v>86</v>
      </c>
      <c r="AHZ23" s="712">
        <v>261</v>
      </c>
      <c r="AIA23" s="699">
        <v>33</v>
      </c>
      <c r="AIC23" s="714"/>
      <c r="AID23" s="725"/>
      <c r="AIE23" s="715"/>
      <c r="AIF23" s="714"/>
      <c r="AIG23" s="725"/>
      <c r="AIH23" s="715"/>
      <c r="AII23" s="715"/>
      <c r="AIJ23" s="712"/>
      <c r="AIK23" s="715"/>
      <c r="AIL23" s="1169">
        <v>788</v>
      </c>
      <c r="AIM23" s="1174">
        <v>54.568527918781726</v>
      </c>
      <c r="AIN23" s="1168">
        <f t="shared" si="33"/>
        <v>47</v>
      </c>
      <c r="AIO23" s="715">
        <v>863</v>
      </c>
      <c r="AIP23" s="725">
        <v>26.998841251448436</v>
      </c>
      <c r="AIQ23" s="715">
        <f t="shared" si="34"/>
        <v>32</v>
      </c>
      <c r="AIR23" s="1169">
        <v>764</v>
      </c>
      <c r="AIS23" s="1174">
        <v>39.005235602094238</v>
      </c>
      <c r="AIT23" s="1168">
        <f t="shared" si="35"/>
        <v>34</v>
      </c>
      <c r="AIU23" s="715">
        <v>847</v>
      </c>
      <c r="AIV23" s="725">
        <v>12.04250295159386</v>
      </c>
      <c r="AIW23" s="715">
        <f t="shared" si="36"/>
        <v>51</v>
      </c>
      <c r="AIX23" s="1169">
        <v>794</v>
      </c>
      <c r="AIY23" s="1174">
        <v>1.6372795969773299</v>
      </c>
      <c r="AIZ23" s="1168">
        <f t="shared" si="37"/>
        <v>31</v>
      </c>
      <c r="AJA23" s="715">
        <v>817</v>
      </c>
      <c r="AJB23" s="725">
        <v>17.258261933904528</v>
      </c>
      <c r="AJC23" s="715">
        <f t="shared" si="38"/>
        <v>47</v>
      </c>
      <c r="AJD23" s="714">
        <v>771</v>
      </c>
      <c r="AJE23" s="725">
        <v>9.7276264591439698</v>
      </c>
      <c r="AJF23" s="715">
        <v>37</v>
      </c>
      <c r="AJG23" s="699">
        <v>857</v>
      </c>
      <c r="AJH23" s="1099">
        <v>11.201866977829638</v>
      </c>
      <c r="AJI23" s="733">
        <v>55</v>
      </c>
      <c r="AJJ23" s="714">
        <v>771</v>
      </c>
      <c r="AJK23" s="712">
        <v>23.865110246433204</v>
      </c>
      <c r="AJL23" s="715">
        <v>36</v>
      </c>
      <c r="AJM23" s="699">
        <v>857</v>
      </c>
      <c r="AJN23" s="712">
        <v>26.721120186697782</v>
      </c>
      <c r="AJO23" s="715">
        <v>63</v>
      </c>
      <c r="AJP23" s="714">
        <v>769</v>
      </c>
      <c r="AJQ23" s="712">
        <v>16.254876462938881</v>
      </c>
      <c r="AJR23" s="715">
        <v>29</v>
      </c>
      <c r="AJS23" s="699">
        <v>907</v>
      </c>
      <c r="AJT23" s="712">
        <v>30.099228224917308</v>
      </c>
      <c r="AJU23" s="715">
        <f t="shared" si="39"/>
        <v>18</v>
      </c>
      <c r="AJV23" s="1178">
        <v>23.076923076923077</v>
      </c>
      <c r="AJW23" s="1099">
        <v>15.384615384615385</v>
      </c>
      <c r="AJX23" s="1099">
        <v>7.6923076923076925</v>
      </c>
      <c r="AJY23" s="1099">
        <v>30.76923076923077</v>
      </c>
      <c r="AJZ23" s="1099">
        <v>46.153846153846153</v>
      </c>
      <c r="AKA23" s="1099">
        <v>15.384615384615385</v>
      </c>
      <c r="AKB23" s="1099">
        <v>23.076923076923077</v>
      </c>
      <c r="AKC23" s="1099">
        <v>15.384615384615385</v>
      </c>
      <c r="AKD23" s="1099">
        <v>30.76923076923077</v>
      </c>
      <c r="AKE23" s="1099">
        <v>0</v>
      </c>
      <c r="AKF23" s="1099">
        <v>7.6923076923076925</v>
      </c>
      <c r="AKG23" s="1188">
        <v>13</v>
      </c>
      <c r="AKH23" s="985">
        <v>30.597014925373134</v>
      </c>
      <c r="AKI23" s="985">
        <v>6.7164179104477615</v>
      </c>
      <c r="AKJ23" s="985">
        <v>15.671641791044777</v>
      </c>
      <c r="AKK23" s="985">
        <v>11.940298507462686</v>
      </c>
      <c r="AKL23" s="985">
        <v>9.7014925373134329</v>
      </c>
      <c r="AKM23" s="985">
        <v>11.940298507462686</v>
      </c>
      <c r="AKN23" s="985">
        <v>14.925373134328357</v>
      </c>
      <c r="AKO23" s="985">
        <v>6.7164179104477615</v>
      </c>
      <c r="AKP23" s="985">
        <v>37.313432835820898</v>
      </c>
      <c r="AKQ23" s="985">
        <v>0.74626865671641784</v>
      </c>
      <c r="AKR23" s="985">
        <v>10.44776119402985</v>
      </c>
      <c r="AKS23" s="699">
        <v>134</v>
      </c>
      <c r="AKT23" s="714" t="s">
        <v>1650</v>
      </c>
      <c r="AKU23" s="715" t="s">
        <v>1650</v>
      </c>
      <c r="AKV23" s="715" t="s">
        <v>1634</v>
      </c>
      <c r="AKW23" s="715" t="s">
        <v>1634</v>
      </c>
      <c r="AKX23" s="715" t="s">
        <v>1633</v>
      </c>
      <c r="AKY23" s="715" t="s">
        <v>1633</v>
      </c>
      <c r="AKZ23" s="715" t="s">
        <v>1633</v>
      </c>
      <c r="ALA23" s="715">
        <v>2</v>
      </c>
      <c r="ALB23" s="715">
        <v>2</v>
      </c>
      <c r="ALC23" s="715">
        <v>1</v>
      </c>
      <c r="ALD23" s="715">
        <v>1</v>
      </c>
      <c r="ALE23" s="715">
        <v>-1</v>
      </c>
      <c r="ALF23" s="715">
        <v>-1</v>
      </c>
      <c r="ALG23" s="715">
        <v>-1</v>
      </c>
      <c r="ALH23" s="715">
        <f t="shared" si="40"/>
        <v>3</v>
      </c>
      <c r="ALI23" s="715">
        <f t="shared" si="41"/>
        <v>50</v>
      </c>
      <c r="ALJ23" s="716" t="s">
        <v>31</v>
      </c>
      <c r="ALK23" s="712" t="s">
        <v>31</v>
      </c>
      <c r="ALL23" s="712" t="s">
        <v>31</v>
      </c>
      <c r="ALM23" s="712" t="s">
        <v>31</v>
      </c>
      <c r="ALN23" s="712" t="s">
        <v>1657</v>
      </c>
      <c r="ALO23" s="712" t="s">
        <v>1657</v>
      </c>
      <c r="ALP23" s="712" t="s">
        <v>1657</v>
      </c>
      <c r="ALQ23" s="714">
        <v>13</v>
      </c>
      <c r="ALR23" s="715">
        <v>4</v>
      </c>
      <c r="ALS23" s="715">
        <v>2</v>
      </c>
      <c r="ALT23" s="715">
        <v>52</v>
      </c>
      <c r="ALU23" s="715">
        <v>0</v>
      </c>
      <c r="ALV23" s="715">
        <v>5</v>
      </c>
      <c r="ALW23" s="733">
        <v>5</v>
      </c>
      <c r="ALX23" s="981">
        <v>0.61643510835032489</v>
      </c>
      <c r="ALY23" s="715">
        <v>43</v>
      </c>
      <c r="ALZ23" s="731">
        <v>0.18967234103086916</v>
      </c>
      <c r="AMA23" s="715">
        <v>53</v>
      </c>
      <c r="AMB23" s="731">
        <v>9.4836170515434581E-2</v>
      </c>
      <c r="AMC23" s="715">
        <v>57</v>
      </c>
      <c r="AMD23" s="731">
        <v>2.4657404334012996</v>
      </c>
      <c r="AME23" s="715">
        <v>15</v>
      </c>
      <c r="AMF23" s="715">
        <v>0</v>
      </c>
      <c r="AMG23" s="715">
        <v>63</v>
      </c>
      <c r="AMH23" s="731">
        <v>0.23709042628858645</v>
      </c>
      <c r="AMI23" s="715">
        <v>51</v>
      </c>
      <c r="AMJ23" s="731">
        <v>0.23709042628858645</v>
      </c>
      <c r="AMK23" s="715">
        <v>54</v>
      </c>
      <c r="AML23" s="982">
        <v>8</v>
      </c>
      <c r="AMM23" s="699">
        <v>2</v>
      </c>
      <c r="AMN23" s="699">
        <v>2</v>
      </c>
      <c r="AMO23" s="716">
        <v>0.37934468206173833</v>
      </c>
      <c r="AMP23" s="715">
        <v>42</v>
      </c>
      <c r="AMQ23" s="712">
        <v>9.4836170515434581E-2</v>
      </c>
      <c r="AMR23" s="715">
        <v>23</v>
      </c>
      <c r="AMS23" s="712">
        <v>9.4836170515434581E-2</v>
      </c>
      <c r="AMT23" s="733">
        <v>24</v>
      </c>
      <c r="AMU23" s="982">
        <v>2</v>
      </c>
      <c r="AMV23" s="731">
        <v>9.4836170515434581E-2</v>
      </c>
      <c r="AMW23" s="715">
        <v>28</v>
      </c>
      <c r="AMX23" s="716" t="s">
        <v>106</v>
      </c>
      <c r="AMY23" s="712" t="s">
        <v>106</v>
      </c>
      <c r="AMZ23" s="715">
        <v>4</v>
      </c>
      <c r="ANA23" s="715">
        <v>4</v>
      </c>
      <c r="ANB23" s="715">
        <v>8</v>
      </c>
      <c r="ANC23" s="715">
        <v>1</v>
      </c>
      <c r="AND23" s="1201" t="s">
        <v>1632</v>
      </c>
      <c r="ANE23" s="1202" t="s">
        <v>1632</v>
      </c>
      <c r="ANF23" s="1202" t="s">
        <v>1632</v>
      </c>
      <c r="ANG23" s="1202" t="s">
        <v>1632</v>
      </c>
      <c r="ANH23" s="725">
        <v>5</v>
      </c>
      <c r="ANI23" s="725">
        <v>5</v>
      </c>
      <c r="ANJ23" s="725">
        <v>5</v>
      </c>
      <c r="ANK23" s="725">
        <v>5</v>
      </c>
      <c r="ANL23" s="1303">
        <f t="shared" si="42"/>
        <v>20</v>
      </c>
      <c r="ANM23" s="1303">
        <f t="shared" si="43"/>
        <v>1</v>
      </c>
      <c r="ANN23" s="983" t="s">
        <v>1632</v>
      </c>
      <c r="ANO23" s="725" t="s">
        <v>1632</v>
      </c>
      <c r="ANP23" s="725" t="s">
        <v>1632</v>
      </c>
      <c r="ANQ23" s="725" t="s">
        <v>1632</v>
      </c>
      <c r="ANR23" s="725">
        <v>5</v>
      </c>
      <c r="ANS23" s="725">
        <v>5</v>
      </c>
      <c r="ANT23" s="725">
        <v>5</v>
      </c>
      <c r="ANU23" s="725">
        <v>5</v>
      </c>
      <c r="ANV23" s="715">
        <f t="shared" si="44"/>
        <v>20</v>
      </c>
      <c r="ANW23" s="715">
        <f t="shared" si="45"/>
        <v>1</v>
      </c>
      <c r="ANX23" s="982">
        <v>356</v>
      </c>
      <c r="ANY23" s="715">
        <v>6932</v>
      </c>
      <c r="ANZ23" s="1089">
        <v>10.955</v>
      </c>
      <c r="AOA23" s="715">
        <v>45</v>
      </c>
      <c r="AOB23" s="1089">
        <v>2.9</v>
      </c>
      <c r="AOC23" s="1188">
        <f t="shared" si="46"/>
        <v>37</v>
      </c>
      <c r="AOD23" s="1089">
        <v>48.401000000000003</v>
      </c>
      <c r="AOE23" s="1188">
        <f t="shared" si="47"/>
        <v>34</v>
      </c>
      <c r="AOF23" s="699">
        <v>2</v>
      </c>
      <c r="AOG23" s="985">
        <v>9.4836170515434581E-2</v>
      </c>
      <c r="AOH23" s="1188">
        <v>44</v>
      </c>
      <c r="AOI23" s="699">
        <v>5</v>
      </c>
      <c r="AOJ23" s="985">
        <v>0.23709042628858645</v>
      </c>
      <c r="AOK23" s="1188">
        <v>50</v>
      </c>
      <c r="AOL23" s="699">
        <v>5</v>
      </c>
      <c r="AOM23" s="985">
        <v>0.23709042628858645</v>
      </c>
      <c r="AON23" s="1188">
        <v>56</v>
      </c>
      <c r="AOO23" s="699">
        <v>5</v>
      </c>
      <c r="AOP23" s="985">
        <v>0.23709042628858645</v>
      </c>
      <c r="AOQ23" s="1188">
        <v>42</v>
      </c>
      <c r="AOR23" s="983" t="s">
        <v>1625</v>
      </c>
      <c r="AOS23" s="725" t="s">
        <v>1625</v>
      </c>
      <c r="AOT23" s="725" t="s">
        <v>1632</v>
      </c>
      <c r="AOU23" s="725" t="s">
        <v>1625</v>
      </c>
      <c r="AOV23" s="725">
        <v>0</v>
      </c>
      <c r="AOW23" s="725">
        <v>0</v>
      </c>
      <c r="AOX23" s="725">
        <v>5</v>
      </c>
      <c r="AOY23" s="725">
        <v>0</v>
      </c>
      <c r="AOZ23" s="715">
        <f t="shared" si="48"/>
        <v>5</v>
      </c>
      <c r="APA23" s="715">
        <f t="shared" si="49"/>
        <v>10</v>
      </c>
      <c r="APB23" s="1993" t="s">
        <v>1632</v>
      </c>
      <c r="APC23" s="1994" t="s">
        <v>1632</v>
      </c>
      <c r="APD23" s="1994" t="s">
        <v>1625</v>
      </c>
      <c r="APE23" s="1994" t="s">
        <v>1632</v>
      </c>
      <c r="APF23" s="1995">
        <v>5</v>
      </c>
      <c r="APG23" s="1995">
        <v>5</v>
      </c>
      <c r="APH23" s="1995">
        <v>0</v>
      </c>
      <c r="API23" s="1995">
        <v>5</v>
      </c>
      <c r="APJ23" s="715">
        <f t="shared" si="50"/>
        <v>15</v>
      </c>
      <c r="APK23" s="715">
        <f t="shared" si="51"/>
        <v>27</v>
      </c>
      <c r="APL23" s="715">
        <v>0</v>
      </c>
      <c r="APM23" s="725">
        <v>0</v>
      </c>
      <c r="APN23" s="715">
        <v>17</v>
      </c>
      <c r="APO23" s="715">
        <v>0</v>
      </c>
      <c r="APP23" s="725">
        <v>0</v>
      </c>
      <c r="APQ23" s="715">
        <v>18</v>
      </c>
      <c r="APR23" s="1169">
        <v>6</v>
      </c>
      <c r="APS23" s="1168">
        <v>1440</v>
      </c>
      <c r="APT23" s="1168">
        <v>11520</v>
      </c>
      <c r="APU23" s="989">
        <v>240</v>
      </c>
      <c r="APV23" s="989">
        <v>1920</v>
      </c>
      <c r="APW23" s="989">
        <v>54.969699861621415</v>
      </c>
      <c r="APX23" s="989">
        <v>23</v>
      </c>
      <c r="APY23" s="989">
        <v>0</v>
      </c>
      <c r="APZ23" s="989">
        <v>0</v>
      </c>
      <c r="AQA23" s="989">
        <v>0</v>
      </c>
      <c r="AQB23" s="989">
        <v>0</v>
      </c>
      <c r="AQC23" s="989">
        <v>0</v>
      </c>
      <c r="AQD23" s="1099">
        <v>0</v>
      </c>
      <c r="AQE23" s="989">
        <v>55</v>
      </c>
      <c r="AQF23" s="989">
        <v>6</v>
      </c>
      <c r="AQG23" s="989">
        <v>1440</v>
      </c>
      <c r="AQH23" s="989">
        <v>11520</v>
      </c>
      <c r="AQI23" s="989">
        <v>240</v>
      </c>
      <c r="AQJ23" s="989">
        <v>1920</v>
      </c>
      <c r="AQK23" s="989">
        <v>54.969699861621415</v>
      </c>
      <c r="AQL23" s="729">
        <v>32</v>
      </c>
      <c r="AQM23" s="987"/>
      <c r="AQQ23" s="715">
        <v>2888</v>
      </c>
      <c r="AQR23" s="715">
        <v>2352</v>
      </c>
      <c r="AQS23" s="989">
        <v>352</v>
      </c>
      <c r="AQT23" s="1099">
        <v>14.965986394557824</v>
      </c>
      <c r="AQU23" s="989">
        <f t="shared" si="52"/>
        <v>73</v>
      </c>
      <c r="AQV23" s="989">
        <v>133</v>
      </c>
      <c r="AQW23" s="989">
        <v>37.784090909090914</v>
      </c>
      <c r="AQX23" s="1099">
        <v>2.9248120300751879</v>
      </c>
      <c r="AQY23" s="989">
        <f t="shared" si="53"/>
        <v>68</v>
      </c>
      <c r="AQZ23" s="989">
        <v>5</v>
      </c>
      <c r="ARA23" s="989">
        <v>357</v>
      </c>
      <c r="ARB23" s="989">
        <v>1.400560224089636</v>
      </c>
      <c r="ARC23" s="989">
        <f t="shared" si="54"/>
        <v>63</v>
      </c>
      <c r="ARD23" s="1668">
        <v>2.3732993197278911</v>
      </c>
      <c r="ARE23" s="1667">
        <f t="shared" si="55"/>
        <v>38</v>
      </c>
      <c r="ARF23" s="1168">
        <v>109</v>
      </c>
      <c r="ARG23" s="1099">
        <v>14.678899082568808</v>
      </c>
      <c r="ARH23" s="989">
        <f t="shared" si="56"/>
        <v>38</v>
      </c>
      <c r="ARI23" s="715">
        <v>191</v>
      </c>
      <c r="ARJ23" s="985">
        <v>17.801047120418847</v>
      </c>
      <c r="ARK23" s="699">
        <f t="shared" si="57"/>
        <v>26</v>
      </c>
      <c r="ARL23" s="989">
        <v>32</v>
      </c>
      <c r="ARM23" s="715">
        <v>1</v>
      </c>
      <c r="ARN23" s="985">
        <v>3.125</v>
      </c>
      <c r="ARO23" s="699">
        <f t="shared" si="58"/>
        <v>1</v>
      </c>
      <c r="ARP23" s="707">
        <v>510</v>
      </c>
      <c r="ARQ23" s="990">
        <v>48</v>
      </c>
      <c r="ARR23" s="719">
        <v>9.4117647058823533</v>
      </c>
      <c r="ARS23" s="979">
        <f t="shared" si="59"/>
        <v>19</v>
      </c>
      <c r="ART23" s="715">
        <v>48</v>
      </c>
      <c r="ARU23" s="699">
        <f t="shared" si="59"/>
        <v>46</v>
      </c>
      <c r="ARV23" s="715">
        <v>13110</v>
      </c>
      <c r="ARW23" s="715">
        <v>6500</v>
      </c>
      <c r="ARX23" s="985">
        <v>49.580472921434023</v>
      </c>
      <c r="ARY23" s="699">
        <f t="shared" si="60"/>
        <v>11</v>
      </c>
      <c r="ARZ23" s="715">
        <v>12750</v>
      </c>
      <c r="ASA23" s="715">
        <v>300</v>
      </c>
      <c r="ASB23" s="712">
        <v>2.3529411764705883</v>
      </c>
      <c r="ASC23" s="699">
        <f t="shared" si="61"/>
        <v>14</v>
      </c>
      <c r="ASD23" s="712">
        <v>45.759368836291912</v>
      </c>
      <c r="ASE23" s="712">
        <v>23.471400394477318</v>
      </c>
      <c r="ASF23" s="712">
        <v>16.370808678500985</v>
      </c>
      <c r="ASG23" s="712">
        <v>1.5779092702169626</v>
      </c>
      <c r="ASH23" s="712">
        <v>1.5779092702169626</v>
      </c>
      <c r="ASI23" s="712">
        <v>6.1143984220907299</v>
      </c>
      <c r="ASJ23" s="712">
        <v>4.1420118343195274</v>
      </c>
      <c r="ASK23" s="712">
        <v>0.78895463510848129</v>
      </c>
      <c r="ASL23" s="712">
        <v>0.19723865877712032</v>
      </c>
      <c r="ASM23" s="715">
        <v>232</v>
      </c>
      <c r="ASN23" s="715">
        <v>119</v>
      </c>
      <c r="ASO23" s="715">
        <v>83</v>
      </c>
      <c r="ASP23" s="715">
        <v>8</v>
      </c>
      <c r="ASQ23" s="715">
        <v>8</v>
      </c>
      <c r="ASR23" s="715">
        <v>31</v>
      </c>
      <c r="ASS23" s="715">
        <v>21</v>
      </c>
      <c r="AST23" s="715">
        <v>4</v>
      </c>
      <c r="ASU23" s="715">
        <v>1</v>
      </c>
      <c r="ASV23" s="715">
        <v>507</v>
      </c>
      <c r="ASW23" s="712" t="s">
        <v>31</v>
      </c>
      <c r="ASX23" s="712" t="s">
        <v>31</v>
      </c>
      <c r="ASY23" s="712" t="s">
        <v>31</v>
      </c>
      <c r="ASZ23" s="712" t="s">
        <v>31</v>
      </c>
      <c r="ATA23" s="712" t="s">
        <v>31</v>
      </c>
      <c r="ATB23" s="712" t="s">
        <v>31</v>
      </c>
      <c r="ATC23" s="712" t="s">
        <v>31</v>
      </c>
      <c r="ATD23" s="712" t="s">
        <v>31</v>
      </c>
      <c r="ATE23" s="712" t="s">
        <v>31</v>
      </c>
      <c r="ATF23" s="715">
        <v>0</v>
      </c>
      <c r="ATG23" s="715">
        <v>0</v>
      </c>
      <c r="ATH23" s="715">
        <v>0</v>
      </c>
      <c r="ATI23" s="715">
        <v>0</v>
      </c>
      <c r="ATJ23" s="715">
        <v>0</v>
      </c>
      <c r="ATK23" s="715">
        <v>0</v>
      </c>
      <c r="ATL23" s="715">
        <v>0</v>
      </c>
      <c r="ATM23" s="715">
        <v>0</v>
      </c>
      <c r="ATN23" s="715">
        <v>0</v>
      </c>
      <c r="ATO23" s="715">
        <v>0</v>
      </c>
      <c r="ATP23" s="712" t="s">
        <v>31</v>
      </c>
      <c r="ATQ23" s="712" t="s">
        <v>31</v>
      </c>
      <c r="ATR23" s="712" t="s">
        <v>31</v>
      </c>
      <c r="ATS23" s="712" t="s">
        <v>31</v>
      </c>
      <c r="ATT23" s="712" t="s">
        <v>31</v>
      </c>
      <c r="ATU23" s="712" t="s">
        <v>31</v>
      </c>
      <c r="ATV23" s="712" t="s">
        <v>31</v>
      </c>
      <c r="ATW23" s="712" t="s">
        <v>31</v>
      </c>
      <c r="ATX23" s="712" t="s">
        <v>31</v>
      </c>
      <c r="ATY23" s="715">
        <v>0</v>
      </c>
      <c r="ATZ23" s="715">
        <v>0</v>
      </c>
      <c r="AUA23" s="715">
        <v>0</v>
      </c>
      <c r="AUB23" s="715">
        <v>0</v>
      </c>
      <c r="AUC23" s="715">
        <v>0</v>
      </c>
      <c r="AUD23" s="715">
        <v>0</v>
      </c>
      <c r="AUE23" s="715">
        <v>0</v>
      </c>
      <c r="AUF23" s="715">
        <v>0</v>
      </c>
      <c r="AUG23" s="715">
        <v>0</v>
      </c>
      <c r="AUH23" s="715">
        <v>0</v>
      </c>
      <c r="AUI23" s="712" t="s">
        <v>1648</v>
      </c>
      <c r="AUJ23" s="712" t="s">
        <v>1623</v>
      </c>
      <c r="AUK23" s="709">
        <v>15</v>
      </c>
      <c r="AUL23" s="978">
        <v>7</v>
      </c>
      <c r="AUM23" s="703" t="s">
        <v>1632</v>
      </c>
      <c r="AUN23" s="703" t="s">
        <v>1625</v>
      </c>
      <c r="AUO23" s="703" t="s">
        <v>1632</v>
      </c>
      <c r="AUP23" s="701" t="s">
        <v>1632</v>
      </c>
      <c r="AUQ23" s="712" t="s">
        <v>1626</v>
      </c>
      <c r="AUR23" s="712" t="s">
        <v>1627</v>
      </c>
      <c r="AUS23" s="712" t="s">
        <v>1627</v>
      </c>
      <c r="AUT23" s="712" t="s">
        <v>1627</v>
      </c>
      <c r="AUU23" s="712" t="s">
        <v>1625</v>
      </c>
      <c r="AUV23" s="712" t="s">
        <v>1685</v>
      </c>
      <c r="AUW23" s="3968" t="s">
        <v>1648</v>
      </c>
      <c r="AUX23" s="712" t="s">
        <v>5403</v>
      </c>
      <c r="AUY23" s="712" t="s">
        <v>1679</v>
      </c>
      <c r="AUZ23" s="699">
        <v>69</v>
      </c>
      <c r="AVA23" s="699">
        <v>10</v>
      </c>
      <c r="AVB23" s="985">
        <v>14.4</v>
      </c>
      <c r="AVC23" s="699">
        <v>2</v>
      </c>
      <c r="AVD23" s="712">
        <v>9.4836170515434581E-2</v>
      </c>
      <c r="AVE23" s="699">
        <f t="shared" si="62"/>
        <v>20</v>
      </c>
      <c r="AVF23" s="712">
        <v>20</v>
      </c>
      <c r="AVG23" s="978">
        <v>1</v>
      </c>
      <c r="AVH23" s="712" t="s">
        <v>1632</v>
      </c>
      <c r="AVI23" s="712" t="s">
        <v>1632</v>
      </c>
      <c r="AVJ23" s="712" t="s">
        <v>1632</v>
      </c>
      <c r="AVK23" s="712" t="s">
        <v>1632</v>
      </c>
      <c r="AVL23" s="716">
        <v>7.5</v>
      </c>
      <c r="AVM23" s="699">
        <f t="shared" si="63"/>
        <v>47</v>
      </c>
      <c r="AVN23" s="715">
        <v>5</v>
      </c>
      <c r="AVO23" s="712">
        <v>6</v>
      </c>
      <c r="AVP23" s="699">
        <f t="shared" si="64"/>
        <v>22</v>
      </c>
      <c r="AVQ23" s="715">
        <v>4</v>
      </c>
      <c r="AVR23" s="712">
        <v>3</v>
      </c>
      <c r="AVS23" s="699">
        <f t="shared" si="65"/>
        <v>7</v>
      </c>
      <c r="AVT23" s="715">
        <v>2</v>
      </c>
      <c r="AVU23" s="712">
        <v>3</v>
      </c>
      <c r="AVV23" s="699">
        <f t="shared" si="66"/>
        <v>22</v>
      </c>
      <c r="AVW23" s="715">
        <v>2</v>
      </c>
      <c r="AVX23" s="712">
        <v>1.5</v>
      </c>
      <c r="AVY23" s="733">
        <v>1</v>
      </c>
      <c r="AVZ23" s="716">
        <v>1.5</v>
      </c>
      <c r="AWA23" s="699">
        <f t="shared" si="67"/>
        <v>25</v>
      </c>
      <c r="AWB23" s="715">
        <v>1</v>
      </c>
      <c r="AWC23" s="712">
        <v>0</v>
      </c>
      <c r="AWD23" s="699">
        <f t="shared" si="68"/>
        <v>9</v>
      </c>
      <c r="AWE23" s="715">
        <v>0</v>
      </c>
      <c r="AWF23" s="712">
        <v>12</v>
      </c>
      <c r="AWG23" s="699">
        <f t="shared" si="69"/>
        <v>40</v>
      </c>
      <c r="AWH23" s="715">
        <v>8</v>
      </c>
      <c r="AWI23" s="714">
        <v>490</v>
      </c>
      <c r="AWJ23" s="715">
        <v>323</v>
      </c>
      <c r="AWK23" s="715">
        <v>44</v>
      </c>
      <c r="AWL23" s="715">
        <v>58</v>
      </c>
      <c r="AWM23" s="715" t="s">
        <v>31</v>
      </c>
      <c r="AWN23" s="715">
        <v>915</v>
      </c>
      <c r="AWO23" s="715">
        <v>24</v>
      </c>
      <c r="AWP23" s="715">
        <v>99</v>
      </c>
      <c r="AWQ23" s="715" t="s">
        <v>31</v>
      </c>
      <c r="AWR23" s="715">
        <v>123</v>
      </c>
      <c r="AWS23" s="716">
        <v>0.13800000000000001</v>
      </c>
      <c r="AWT23" s="699">
        <f t="shared" si="70"/>
        <v>34</v>
      </c>
      <c r="AWU23" s="712">
        <v>9.0999999999999998E-2</v>
      </c>
      <c r="AWV23" s="699">
        <f t="shared" si="70"/>
        <v>15</v>
      </c>
      <c r="AWW23" s="712">
        <v>1.2E-2</v>
      </c>
      <c r="AWX23" s="699">
        <f t="shared" si="3"/>
        <v>9</v>
      </c>
      <c r="AWY23" s="712">
        <v>1.6E-2</v>
      </c>
      <c r="AWZ23" s="699">
        <f t="shared" si="71"/>
        <v>26</v>
      </c>
      <c r="AXA23" s="712" t="s">
        <v>31</v>
      </c>
      <c r="AXB23" s="712">
        <v>0.25800000000000001</v>
      </c>
      <c r="AXC23" s="712">
        <v>7.0000000000000001E-3</v>
      </c>
      <c r="AXD23" s="699">
        <f t="shared" si="4"/>
        <v>23</v>
      </c>
      <c r="AXE23" s="712">
        <v>2.8000000000000001E-2</v>
      </c>
      <c r="AXF23" s="699">
        <f t="shared" si="5"/>
        <v>37</v>
      </c>
      <c r="AXG23" s="712" t="s">
        <v>31</v>
      </c>
      <c r="AXH23" s="699" t="str">
        <f t="shared" si="6"/>
        <v>-</v>
      </c>
      <c r="AXI23" s="712">
        <v>3.5000000000000003E-2</v>
      </c>
      <c r="AXK23" s="3969">
        <v>90.357698289269052</v>
      </c>
      <c r="AXL23" s="3970">
        <v>643</v>
      </c>
      <c r="AXM23" s="715">
        <f t="shared" si="72"/>
        <v>71</v>
      </c>
      <c r="AXN23" s="3969">
        <v>38.689740420271939</v>
      </c>
      <c r="AXO23" s="3970">
        <v>809</v>
      </c>
      <c r="AXP23" s="715">
        <f t="shared" si="73"/>
        <v>54</v>
      </c>
      <c r="AXQ23" s="2024">
        <v>21105</v>
      </c>
      <c r="AXR23" s="2024">
        <v>21088</v>
      </c>
      <c r="AXS23" s="3029">
        <v>8.0614567526552605E-2</v>
      </c>
      <c r="AXT23" s="2024" t="s">
        <v>8059</v>
      </c>
      <c r="AXU23" s="2024">
        <v>3366</v>
      </c>
      <c r="AXV23" s="2024">
        <v>3452</v>
      </c>
      <c r="AXW23" s="3029">
        <v>2.4913093858632749</v>
      </c>
      <c r="AXX23" s="2024" t="s">
        <v>8059</v>
      </c>
      <c r="AXY23" s="3029">
        <v>15.948827292110874</v>
      </c>
      <c r="AXZ23" s="3029">
        <v>16.36949924127466</v>
      </c>
      <c r="AYA23" s="3029">
        <v>0.42067194916378625</v>
      </c>
      <c r="AYB23" s="2024" t="s">
        <v>8074</v>
      </c>
      <c r="AYC23" s="2123">
        <v>10008</v>
      </c>
      <c r="AYD23" s="2024">
        <v>9770</v>
      </c>
      <c r="AYE23" s="3029">
        <v>2.4360286591607121</v>
      </c>
      <c r="AYF23" s="2024" t="s">
        <v>8059</v>
      </c>
      <c r="AYG23" s="2024">
        <v>2148</v>
      </c>
      <c r="AYH23" s="2024">
        <v>1923</v>
      </c>
      <c r="AYI23" s="3029">
        <v>11.700468018720755</v>
      </c>
      <c r="AYJ23" s="2024" t="s">
        <v>8057</v>
      </c>
      <c r="AYK23" s="2024">
        <v>77568</v>
      </c>
      <c r="AYL23" s="2024">
        <v>76642</v>
      </c>
      <c r="AYM23" s="3029">
        <v>1.2082148169411084</v>
      </c>
      <c r="AYN23" s="2024" t="s">
        <v>8059</v>
      </c>
      <c r="AYO23" s="2024">
        <v>385436492</v>
      </c>
      <c r="AYP23" s="2024">
        <v>327891321</v>
      </c>
      <c r="AYQ23" s="3029">
        <v>17.550074465069486</v>
      </c>
      <c r="AYR23" s="2024" t="s">
        <v>8057</v>
      </c>
      <c r="AYS23" s="2024">
        <v>178031492</v>
      </c>
      <c r="AYT23" s="2024">
        <v>168105180</v>
      </c>
      <c r="AYU23" s="3029">
        <v>5.9048222071443632</v>
      </c>
      <c r="AYV23" s="2024" t="s">
        <v>8056</v>
      </c>
      <c r="AYW23" s="2024">
        <v>157800000</v>
      </c>
      <c r="AYX23" s="2024">
        <v>123340596</v>
      </c>
      <c r="AYY23" s="3029">
        <v>27.938412102370577</v>
      </c>
      <c r="AYZ23" s="2024" t="s">
        <v>8057</v>
      </c>
      <c r="AZA23" s="2024">
        <v>4400000</v>
      </c>
      <c r="AZB23" s="2024">
        <v>3542294</v>
      </c>
      <c r="AZC23" s="3029">
        <v>24.213292290250337</v>
      </c>
      <c r="AZD23" s="2024" t="s">
        <v>8057</v>
      </c>
      <c r="AZE23" s="2024">
        <v>35000000</v>
      </c>
      <c r="AZF23" s="2024">
        <v>30013251</v>
      </c>
      <c r="AZG23" s="3029">
        <v>16.615157751487828</v>
      </c>
      <c r="AZH23" s="2024" t="s">
        <v>8057</v>
      </c>
      <c r="AZI23" s="2024">
        <v>2875000</v>
      </c>
      <c r="AZJ23" s="2024">
        <v>2875000</v>
      </c>
      <c r="AZK23" s="3029">
        <v>0</v>
      </c>
      <c r="AZL23" s="2024" t="s">
        <v>8059</v>
      </c>
      <c r="AZM23" s="2024">
        <v>7150000</v>
      </c>
      <c r="AZN23" s="2024">
        <v>0</v>
      </c>
      <c r="AZO23" s="3029" t="s">
        <v>31</v>
      </c>
      <c r="AZP23" s="2024" t="s">
        <v>31</v>
      </c>
      <c r="AZQ23" s="2024">
        <v>50000</v>
      </c>
      <c r="AZR23" s="2024">
        <v>0</v>
      </c>
      <c r="AZS23" s="3029" t="s">
        <v>31</v>
      </c>
      <c r="AZT23" s="2024" t="s">
        <v>31</v>
      </c>
      <c r="AZU23" s="2024">
        <v>130000</v>
      </c>
      <c r="AZV23" s="2024">
        <v>15000</v>
      </c>
      <c r="AZW23" s="3029">
        <v>766.66666666666663</v>
      </c>
      <c r="AZX23" s="2024" t="s">
        <v>8057</v>
      </c>
      <c r="AZY23" s="2123">
        <v>2667296000</v>
      </c>
      <c r="AZZ23" s="2024">
        <v>2692511749</v>
      </c>
      <c r="BAA23" s="3029">
        <v>0.93651398213452808</v>
      </c>
      <c r="BAB23" s="2024" t="s">
        <v>8059</v>
      </c>
      <c r="BAC23" s="2024">
        <v>492636000</v>
      </c>
      <c r="BAD23" s="2024">
        <v>445711609</v>
      </c>
      <c r="BAE23" s="3029">
        <v>10.527971462372207</v>
      </c>
      <c r="BAF23" s="2024" t="s">
        <v>8057</v>
      </c>
      <c r="BAG23" s="2024">
        <v>2886118000</v>
      </c>
      <c r="BAH23" s="2024">
        <v>2766353471</v>
      </c>
      <c r="BAI23" s="3029">
        <v>4.3293284916589698</v>
      </c>
      <c r="BAJ23" s="2024" t="s">
        <v>8056</v>
      </c>
      <c r="BAK23" s="2123">
        <v>1564527000</v>
      </c>
      <c r="BAL23" s="2024">
        <v>1535988084</v>
      </c>
      <c r="BAM23" s="3029">
        <v>1.8580167578956264</v>
      </c>
      <c r="BAN23" s="2024" t="s">
        <v>8059</v>
      </c>
      <c r="BAO23" s="2024">
        <v>199603000</v>
      </c>
      <c r="BAP23" s="2024">
        <v>200100681</v>
      </c>
      <c r="BAQ23" s="3029">
        <v>0.24871529547667137</v>
      </c>
      <c r="BAR23" s="2024" t="s">
        <v>8059</v>
      </c>
      <c r="BAS23" s="2024">
        <v>795780000</v>
      </c>
      <c r="BAT23" s="2024">
        <v>883497394</v>
      </c>
      <c r="BAU23" s="3029">
        <v>9.928427021483671</v>
      </c>
      <c r="BAV23" s="2024" t="s">
        <v>8058</v>
      </c>
      <c r="BAW23" s="2024">
        <v>0</v>
      </c>
      <c r="BAX23" s="2024">
        <v>25412731</v>
      </c>
      <c r="BAY23" s="3029">
        <v>100</v>
      </c>
      <c r="BAZ23" s="2024" t="s">
        <v>8057</v>
      </c>
      <c r="BBA23" s="2024">
        <v>107386000</v>
      </c>
      <c r="BBB23" s="2024">
        <v>47512859</v>
      </c>
      <c r="BBC23" s="3029">
        <v>126.01460375179698</v>
      </c>
      <c r="BBD23" s="2024" t="s">
        <v>8057</v>
      </c>
      <c r="BBE23" s="2123">
        <v>139877000</v>
      </c>
      <c r="BBF23" s="2024">
        <v>105686494</v>
      </c>
      <c r="BBG23" s="3029">
        <v>32.350875410816457</v>
      </c>
      <c r="BBH23" s="2024" t="s">
        <v>8057</v>
      </c>
      <c r="BBI23" s="2024">
        <v>0</v>
      </c>
      <c r="BBJ23" s="2024">
        <v>2784546</v>
      </c>
      <c r="BBK23" s="3029">
        <v>100</v>
      </c>
      <c r="BBL23" s="2024" t="s">
        <v>8057</v>
      </c>
      <c r="BBM23" s="2024">
        <v>352759000</v>
      </c>
      <c r="BBN23" s="2024">
        <v>337240569</v>
      </c>
      <c r="BBO23" s="3029">
        <v>4.6015908008979665</v>
      </c>
      <c r="BBP23" s="2024" t="s">
        <v>8056</v>
      </c>
      <c r="BBQ23" s="2123">
        <v>231750000</v>
      </c>
      <c r="BBR23" s="2024">
        <v>223397814</v>
      </c>
      <c r="BBS23" s="3029">
        <v>3.7387053393458842</v>
      </c>
      <c r="BBT23" s="2024" t="s">
        <v>8056</v>
      </c>
      <c r="BBU23" s="2024">
        <v>32697000</v>
      </c>
      <c r="BBV23" s="2024">
        <v>36630497</v>
      </c>
      <c r="BBW23" s="3029">
        <v>10.738311849822836</v>
      </c>
      <c r="BBX23" s="2024" t="s">
        <v>8057</v>
      </c>
      <c r="BBY23" s="2024">
        <v>120849000</v>
      </c>
      <c r="BBZ23" s="2024">
        <v>118270912</v>
      </c>
      <c r="BCA23" s="3029">
        <v>2.1798157775260876</v>
      </c>
      <c r="BCB23" s="2024" t="s">
        <v>8059</v>
      </c>
      <c r="BCC23" s="2024">
        <v>46984000</v>
      </c>
      <c r="BCD23" s="2024">
        <v>49406925</v>
      </c>
      <c r="BCE23" s="3029">
        <v>4.9040190216250039</v>
      </c>
      <c r="BCF23" s="2024" t="s">
        <v>8056</v>
      </c>
      <c r="BCG23" s="2024">
        <v>26068000</v>
      </c>
      <c r="BCH23" s="2024">
        <v>27244072</v>
      </c>
      <c r="BCI23" s="3029">
        <v>4.3167996325953055</v>
      </c>
      <c r="BCJ23" s="2024" t="s">
        <v>8056</v>
      </c>
      <c r="BCK23" s="2024">
        <v>303363000</v>
      </c>
      <c r="BCL23" s="2024">
        <v>293448724</v>
      </c>
      <c r="BCM23" s="3029">
        <v>3.37853777820483</v>
      </c>
      <c r="BCN23" s="2024" t="s">
        <v>8056</v>
      </c>
      <c r="BCO23" s="2024">
        <v>386960000</v>
      </c>
      <c r="BCP23" s="2024">
        <v>365237300</v>
      </c>
      <c r="BCQ23" s="3029">
        <v>5.9475579301456918</v>
      </c>
      <c r="BCR23" s="2024" t="s">
        <v>8056</v>
      </c>
      <c r="BCS23" s="2024">
        <v>414186000</v>
      </c>
      <c r="BCT23" s="2024">
        <v>371292010</v>
      </c>
      <c r="BCU23" s="3029">
        <v>11.552629425017798</v>
      </c>
      <c r="BCV23" s="2024" t="s">
        <v>8057</v>
      </c>
      <c r="BCW23" s="2024">
        <v>216361000</v>
      </c>
      <c r="BCX23" s="2024">
        <v>159521906</v>
      </c>
      <c r="BCY23" s="3029">
        <v>35.630902002888575</v>
      </c>
      <c r="BCZ23" s="2024" t="s">
        <v>8057</v>
      </c>
      <c r="BDA23" s="2024">
        <v>213467000</v>
      </c>
      <c r="BDB23" s="2024">
        <v>215089145</v>
      </c>
      <c r="BDC23" s="3029">
        <v>0.75417334519600843</v>
      </c>
      <c r="BDD23" s="2024" t="s">
        <v>8059</v>
      </c>
      <c r="BDE23" s="2024">
        <v>4897000</v>
      </c>
      <c r="BDF23" s="2024">
        <v>4664340</v>
      </c>
      <c r="BDG23" s="3029">
        <v>4.9880583319397829</v>
      </c>
      <c r="BDH23" s="2024" t="s">
        <v>8056</v>
      </c>
      <c r="BDI23" s="2024">
        <v>0</v>
      </c>
      <c r="BDJ23" s="2024">
        <v>0</v>
      </c>
      <c r="BDK23" s="3029" t="s">
        <v>31</v>
      </c>
      <c r="BDL23" s="2024" t="s">
        <v>31</v>
      </c>
      <c r="BDM23" s="2024">
        <v>208303000</v>
      </c>
      <c r="BDN23" s="2024">
        <v>212045248</v>
      </c>
      <c r="BDO23" s="3029">
        <v>1.7648346451036758</v>
      </c>
      <c r="BDP23" s="2024" t="s">
        <v>8059</v>
      </c>
      <c r="BDQ23" s="2024">
        <v>7140000</v>
      </c>
      <c r="BDR23" s="2024">
        <v>6214627</v>
      </c>
      <c r="BDS23" s="3029">
        <v>14.890242004870117</v>
      </c>
      <c r="BDT23" s="2024" t="s">
        <v>8057</v>
      </c>
      <c r="BDU23" s="2024">
        <v>12753000</v>
      </c>
      <c r="BDV23" s="2024">
        <v>9998249</v>
      </c>
      <c r="BDW23" s="3029">
        <v>27.552334413755844</v>
      </c>
      <c r="BDX23" s="2024" t="s">
        <v>8057</v>
      </c>
      <c r="BDY23" s="2024">
        <v>12197000</v>
      </c>
      <c r="BDZ23" s="2024">
        <v>4815334</v>
      </c>
      <c r="BEA23" s="3029">
        <v>153.29499469818711</v>
      </c>
      <c r="BEB23" s="2024" t="s">
        <v>8057</v>
      </c>
      <c r="BEC23" s="2024">
        <v>0</v>
      </c>
      <c r="BED23" s="2024">
        <v>0</v>
      </c>
      <c r="BEE23" s="3029" t="s">
        <v>31</v>
      </c>
      <c r="BEF23" s="2024" t="s">
        <v>31</v>
      </c>
      <c r="BEG23" s="2024">
        <v>49153000</v>
      </c>
      <c r="BEH23" s="2024">
        <v>48959615</v>
      </c>
      <c r="BEI23" s="3029">
        <v>0.39498880863339991</v>
      </c>
      <c r="BEJ23" s="2024" t="s">
        <v>8059</v>
      </c>
      <c r="BEK23" s="2024">
        <v>292582000</v>
      </c>
      <c r="BEL23" s="2024">
        <v>238885100</v>
      </c>
      <c r="BEM23" s="3029">
        <v>22.478128606597906</v>
      </c>
      <c r="BEN23" s="2024" t="s">
        <v>8057</v>
      </c>
      <c r="BEO23" s="2024">
        <v>24147000</v>
      </c>
      <c r="BEP23" s="2024">
        <v>89097792</v>
      </c>
      <c r="BEQ23" s="3029">
        <v>72.898318288291591</v>
      </c>
      <c r="BER23" s="2024" t="s">
        <v>8057</v>
      </c>
      <c r="BES23" s="2024">
        <v>282261000</v>
      </c>
      <c r="BET23" s="2024">
        <v>292133861</v>
      </c>
      <c r="BEU23" s="3029">
        <v>3.3795674921778414</v>
      </c>
      <c r="BEV23" s="2024" t="s">
        <v>8056</v>
      </c>
      <c r="BEW23" s="2123">
        <v>21141</v>
      </c>
      <c r="BEX23" s="2024">
        <v>21187</v>
      </c>
      <c r="BEY23" s="3029">
        <v>0.21711426818330892</v>
      </c>
      <c r="BEZ23" s="2024" t="s">
        <v>8059</v>
      </c>
      <c r="BFA23" s="2024">
        <v>3411</v>
      </c>
      <c r="BFB23" s="2024">
        <v>3565</v>
      </c>
      <c r="BFC23" s="3029">
        <v>4.3197755960729296</v>
      </c>
      <c r="BFD23" s="2024" t="s">
        <v>8056</v>
      </c>
      <c r="BFE23" s="3029">
        <v>16.13452532992763</v>
      </c>
      <c r="BFF23" s="3029">
        <v>16.826355784207298</v>
      </c>
      <c r="BFG23" s="3029">
        <v>0.69183045427966761</v>
      </c>
      <c r="BFH23" s="2024" t="s">
        <v>8074</v>
      </c>
      <c r="BFI23" s="2780" t="s">
        <v>1632</v>
      </c>
      <c r="BFJ23" s="1495" t="s">
        <v>1632</v>
      </c>
      <c r="BFK23" s="1495" t="s">
        <v>1632</v>
      </c>
      <c r="BFL23" s="1495" t="s">
        <v>1632</v>
      </c>
      <c r="BFM23" s="1212">
        <v>10</v>
      </c>
      <c r="BFN23" s="1212">
        <v>10</v>
      </c>
      <c r="BFO23" s="1212">
        <v>10</v>
      </c>
      <c r="BFP23" s="1212">
        <v>10</v>
      </c>
      <c r="BFQ23" s="988">
        <f t="shared" si="74"/>
        <v>40</v>
      </c>
      <c r="BFR23" s="988">
        <f t="shared" si="75"/>
        <v>1</v>
      </c>
      <c r="BFS23" s="1993" t="s">
        <v>1632</v>
      </c>
      <c r="BFT23" s="1994" t="s">
        <v>1632</v>
      </c>
      <c r="BFU23" s="1994" t="s">
        <v>1632</v>
      </c>
      <c r="BFV23" s="1994" t="s">
        <v>1632</v>
      </c>
      <c r="BFW23" s="1995">
        <v>5</v>
      </c>
      <c r="BFX23" s="1995">
        <v>5</v>
      </c>
      <c r="BFY23" s="1995">
        <v>5</v>
      </c>
      <c r="BFZ23" s="1995">
        <v>5</v>
      </c>
      <c r="BGA23" s="1303">
        <f t="shared" si="76"/>
        <v>20</v>
      </c>
      <c r="BGB23" s="1303">
        <f t="shared" si="77"/>
        <v>1</v>
      </c>
      <c r="BGC23" s="1993" t="s">
        <v>1625</v>
      </c>
      <c r="BGD23" s="1994" t="s">
        <v>1625</v>
      </c>
      <c r="BGE23" s="1994" t="s">
        <v>1625</v>
      </c>
      <c r="BGF23" s="1994" t="s">
        <v>1625</v>
      </c>
      <c r="BGG23" s="1995">
        <v>0</v>
      </c>
      <c r="BGH23" s="1995">
        <v>0</v>
      </c>
      <c r="BGI23" s="1995">
        <v>0</v>
      </c>
      <c r="BGJ23" s="1995">
        <v>0</v>
      </c>
      <c r="BGK23" s="1303">
        <f t="shared" si="78"/>
        <v>0</v>
      </c>
      <c r="BGL23" s="1303">
        <f t="shared" si="79"/>
        <v>14</v>
      </c>
      <c r="BGM23" s="1993" t="s">
        <v>1632</v>
      </c>
      <c r="BGN23" s="1994" t="s">
        <v>1632</v>
      </c>
      <c r="BGO23" s="1994" t="s">
        <v>1632</v>
      </c>
      <c r="BGP23" s="1994" t="s">
        <v>1632</v>
      </c>
      <c r="BGQ23" s="1995">
        <v>5</v>
      </c>
      <c r="BGR23" s="1995">
        <v>5</v>
      </c>
      <c r="BGS23" s="1995">
        <v>5</v>
      </c>
      <c r="BGT23" s="1995">
        <v>5</v>
      </c>
      <c r="BGU23" s="1303">
        <f t="shared" si="80"/>
        <v>20</v>
      </c>
      <c r="BGV23" s="1303">
        <f t="shared" si="81"/>
        <v>1</v>
      </c>
      <c r="BGW23" s="1993" t="s">
        <v>1632</v>
      </c>
      <c r="BGX23" s="1994" t="s">
        <v>1632</v>
      </c>
      <c r="BGY23" s="1994" t="s">
        <v>1632</v>
      </c>
      <c r="BGZ23" s="1994" t="s">
        <v>1632</v>
      </c>
      <c r="BHA23" s="1995">
        <v>5</v>
      </c>
      <c r="BHB23" s="1995">
        <v>5</v>
      </c>
      <c r="BHC23" s="1995">
        <v>5</v>
      </c>
      <c r="BHD23" s="1995">
        <v>5</v>
      </c>
      <c r="BHE23" s="1303">
        <f t="shared" si="82"/>
        <v>20</v>
      </c>
      <c r="BHF23" s="1303">
        <f t="shared" si="83"/>
        <v>1</v>
      </c>
      <c r="BHG23" s="1993" t="s">
        <v>1632</v>
      </c>
      <c r="BHH23" s="1994" t="s">
        <v>1632</v>
      </c>
      <c r="BHI23" s="1994" t="s">
        <v>1632</v>
      </c>
      <c r="BHJ23" s="1994" t="s">
        <v>1632</v>
      </c>
      <c r="BHK23" s="1995">
        <v>5</v>
      </c>
      <c r="BHL23" s="1995">
        <v>5</v>
      </c>
      <c r="BHM23" s="1995">
        <v>5</v>
      </c>
      <c r="BHN23" s="1995">
        <v>5</v>
      </c>
      <c r="BHO23" s="1303">
        <f t="shared" si="84"/>
        <v>20</v>
      </c>
      <c r="BHP23" s="1303">
        <f t="shared" si="85"/>
        <v>1</v>
      </c>
      <c r="BHQ23" s="1993" t="s">
        <v>1632</v>
      </c>
      <c r="BHR23" s="1994" t="s">
        <v>1632</v>
      </c>
      <c r="BHS23" s="1994" t="s">
        <v>1632</v>
      </c>
      <c r="BHT23" s="1994" t="s">
        <v>1632</v>
      </c>
      <c r="BHU23" s="1995">
        <v>5</v>
      </c>
      <c r="BHV23" s="1995">
        <v>5</v>
      </c>
      <c r="BHW23" s="1995">
        <v>5</v>
      </c>
      <c r="BHX23" s="1995">
        <v>5</v>
      </c>
      <c r="BHY23" s="1303">
        <f t="shared" si="86"/>
        <v>20</v>
      </c>
      <c r="BHZ23" s="1303">
        <f t="shared" si="87"/>
        <v>1</v>
      </c>
      <c r="BIA23" s="1993" t="s">
        <v>1626</v>
      </c>
      <c r="BIB23" s="1994" t="s">
        <v>1626</v>
      </c>
      <c r="BIC23" s="1994" t="s">
        <v>1626</v>
      </c>
      <c r="BID23" s="1994" t="s">
        <v>1626</v>
      </c>
      <c r="BIE23" s="1994" t="s">
        <v>1625</v>
      </c>
      <c r="BIF23" s="4112">
        <f t="shared" si="88"/>
        <v>4</v>
      </c>
      <c r="BIG23" s="1303">
        <f t="shared" si="89"/>
        <v>32</v>
      </c>
      <c r="BIH23" s="2916">
        <v>58</v>
      </c>
      <c r="BII23" s="3967">
        <v>2.7675716944219113</v>
      </c>
      <c r="BIJ23" s="1303">
        <f t="shared" si="90"/>
        <v>42</v>
      </c>
      <c r="BIK23" s="2073">
        <v>560</v>
      </c>
      <c r="BIL23" s="1303">
        <v>80</v>
      </c>
      <c r="BIM23" s="1995">
        <v>14.285714285714285</v>
      </c>
      <c r="BIN23" s="1303">
        <f t="shared" si="91"/>
        <v>56</v>
      </c>
      <c r="BIO23" s="1993" t="s">
        <v>1625</v>
      </c>
      <c r="BIP23" s="1994" t="s">
        <v>1626</v>
      </c>
      <c r="BIQ23" s="1994" t="s">
        <v>1625</v>
      </c>
      <c r="BIR23" s="1994" t="s">
        <v>1625</v>
      </c>
      <c r="BIS23" s="1994" t="s">
        <v>1625</v>
      </c>
      <c r="BIT23" s="1994" t="s">
        <v>1626</v>
      </c>
      <c r="BIU23" s="1994" t="s">
        <v>1625</v>
      </c>
      <c r="BIV23" s="1994" t="s">
        <v>1625</v>
      </c>
      <c r="BIW23" s="1994" t="s">
        <v>1626</v>
      </c>
      <c r="BIX23" s="1994" t="s">
        <v>1625</v>
      </c>
      <c r="BIY23" s="3617">
        <f t="shared" si="92"/>
        <v>3</v>
      </c>
      <c r="BIZ23" s="2906">
        <f t="shared" si="93"/>
        <v>62</v>
      </c>
      <c r="BJA23" s="3971">
        <v>151</v>
      </c>
      <c r="BJB23" s="3972">
        <v>7.2052297561673901</v>
      </c>
      <c r="BJC23" s="3971">
        <v>151</v>
      </c>
      <c r="BJD23" s="3972">
        <v>100</v>
      </c>
      <c r="BJE23" s="3972">
        <v>1</v>
      </c>
      <c r="BJF23" s="3971">
        <v>151</v>
      </c>
      <c r="BJG23" s="3972">
        <v>100</v>
      </c>
      <c r="BJH23" s="3972">
        <v>1</v>
      </c>
      <c r="BJI23" s="3971">
        <v>151</v>
      </c>
      <c r="BJJ23" s="3972">
        <v>100</v>
      </c>
      <c r="BJK23" s="3973">
        <v>1</v>
      </c>
      <c r="BJL23" s="3971">
        <v>273</v>
      </c>
      <c r="BJM23" s="3972">
        <v>13.026673665123825</v>
      </c>
      <c r="BJN23" s="3971">
        <v>0</v>
      </c>
      <c r="BJO23" s="3972">
        <v>0</v>
      </c>
      <c r="BJP23" s="3973">
        <v>35</v>
      </c>
      <c r="BJQ23" s="3971">
        <v>15445</v>
      </c>
      <c r="BJR23" s="3972">
        <v>736.98525552321428</v>
      </c>
      <c r="BJS23" s="3971">
        <v>0</v>
      </c>
      <c r="BJT23" s="3972">
        <v>0</v>
      </c>
      <c r="BJU23" s="3973">
        <v>28</v>
      </c>
      <c r="BJV23" s="2074">
        <v>24.4</v>
      </c>
      <c r="BJW23" s="1303">
        <f t="shared" si="7"/>
        <v>35</v>
      </c>
      <c r="BJX23" s="1993" t="s">
        <v>1632</v>
      </c>
      <c r="BJY23" s="1994" t="s">
        <v>1632</v>
      </c>
      <c r="BJZ23" s="1495" t="s">
        <v>1632</v>
      </c>
      <c r="BKA23" s="1495" t="s">
        <v>1632</v>
      </c>
      <c r="BKB23" s="1212">
        <v>5</v>
      </c>
      <c r="BKC23" s="1212">
        <v>5</v>
      </c>
      <c r="BKD23" s="1212">
        <v>5</v>
      </c>
      <c r="BKE23" s="1212">
        <v>5</v>
      </c>
      <c r="BKF23" s="988">
        <f t="shared" si="94"/>
        <v>20</v>
      </c>
      <c r="BKG23" s="988">
        <f t="shared" si="95"/>
        <v>1</v>
      </c>
      <c r="BKH23" s="2780" t="s">
        <v>1632</v>
      </c>
      <c r="BKI23" s="1495" t="s">
        <v>1632</v>
      </c>
      <c r="BKJ23" s="1495" t="s">
        <v>1632</v>
      </c>
      <c r="BKK23" s="1495" t="s">
        <v>1632</v>
      </c>
      <c r="BKL23" s="1212">
        <v>5</v>
      </c>
      <c r="BKM23" s="1212">
        <v>5</v>
      </c>
      <c r="BKN23" s="1212">
        <v>5</v>
      </c>
      <c r="BKO23" s="1212">
        <v>5</v>
      </c>
      <c r="BKP23" s="988">
        <f t="shared" si="96"/>
        <v>20</v>
      </c>
      <c r="BKQ23" s="988">
        <f t="shared" si="97"/>
        <v>1</v>
      </c>
      <c r="BKR23" s="2780" t="s">
        <v>1632</v>
      </c>
      <c r="BKS23" s="1495" t="s">
        <v>1632</v>
      </c>
      <c r="BKT23" s="1495" t="s">
        <v>1632</v>
      </c>
      <c r="BKU23" s="1495" t="s">
        <v>1632</v>
      </c>
      <c r="BKV23" s="1212">
        <v>15</v>
      </c>
      <c r="BKW23" s="1212">
        <v>15</v>
      </c>
      <c r="BKX23" s="1212">
        <v>15</v>
      </c>
      <c r="BKY23" s="1212">
        <v>15</v>
      </c>
      <c r="BKZ23" s="988">
        <f t="shared" si="98"/>
        <v>60</v>
      </c>
      <c r="BLA23" s="988">
        <f t="shared" si="99"/>
        <v>1</v>
      </c>
      <c r="BLB23" s="3971">
        <v>17</v>
      </c>
      <c r="BLC23" s="3972">
        <v>0.81118480698573259</v>
      </c>
      <c r="BLD23" s="3973">
        <v>51</v>
      </c>
      <c r="BLE23" s="3971">
        <v>1</v>
      </c>
      <c r="BLF23" s="3972">
        <v>4.7716753352101925E-2</v>
      </c>
      <c r="BLG23" s="3973">
        <v>13</v>
      </c>
      <c r="BLH23" s="3971">
        <v>1</v>
      </c>
      <c r="BLI23" s="3972">
        <v>4.7716753352101925E-2</v>
      </c>
      <c r="BLJ23" s="3973">
        <v>67</v>
      </c>
      <c r="BLK23" s="3971">
        <v>8</v>
      </c>
      <c r="BLL23" s="3972">
        <v>0.3817340268168154</v>
      </c>
      <c r="BLM23" s="3973">
        <v>31</v>
      </c>
      <c r="BLN23" s="3971">
        <v>9</v>
      </c>
      <c r="BLO23" s="3972">
        <v>0.4294507801689173</v>
      </c>
      <c r="BLP23" s="3973">
        <v>47</v>
      </c>
      <c r="BLQ23" s="3971">
        <v>0</v>
      </c>
      <c r="BLR23" s="3972">
        <v>0</v>
      </c>
      <c r="BLS23" s="3973">
        <v>13</v>
      </c>
      <c r="BLT23" s="3971">
        <v>0</v>
      </c>
      <c r="BLU23" s="3972">
        <v>0</v>
      </c>
      <c r="BLV23" s="3973">
        <v>14</v>
      </c>
      <c r="BLW23" s="3971">
        <v>8</v>
      </c>
      <c r="BLX23" s="3972">
        <v>0.3817340268168154</v>
      </c>
      <c r="BLY23" s="3973">
        <v>34</v>
      </c>
      <c r="BLZ23" s="2782">
        <v>7</v>
      </c>
      <c r="BMA23" s="2773">
        <v>0.33401727346471349</v>
      </c>
      <c r="BMB23" s="988">
        <v>63</v>
      </c>
      <c r="BMC23" s="2782">
        <v>9</v>
      </c>
      <c r="BMD23" s="2773">
        <v>0.4294507801689173</v>
      </c>
      <c r="BME23" s="988">
        <v>53</v>
      </c>
      <c r="BMF23" s="2782">
        <v>2</v>
      </c>
      <c r="BMG23" s="2773">
        <v>9.5433506704203849E-2</v>
      </c>
      <c r="BMH23" s="988">
        <v>7</v>
      </c>
      <c r="BMI23" s="2782">
        <v>0</v>
      </c>
      <c r="BMJ23" s="2773">
        <v>0</v>
      </c>
      <c r="BMK23" s="988">
        <v>18</v>
      </c>
      <c r="BML23" s="2782">
        <v>3</v>
      </c>
      <c r="BMM23" s="2773">
        <v>0.14315026005630577</v>
      </c>
      <c r="BMN23" s="988">
        <v>8</v>
      </c>
      <c r="BMO23" s="2782">
        <v>0</v>
      </c>
      <c r="BMP23" s="2773">
        <v>0</v>
      </c>
      <c r="BMQ23" s="988">
        <v>2</v>
      </c>
      <c r="BMR23" s="2782">
        <v>34</v>
      </c>
      <c r="BMS23" s="2773">
        <v>1.6223696139714652</v>
      </c>
      <c r="BMT23" s="988">
        <v>36</v>
      </c>
      <c r="BMU23" s="2782">
        <v>21</v>
      </c>
      <c r="BMV23" s="2773">
        <v>1.0020518203941404</v>
      </c>
      <c r="BMW23" s="988">
        <v>38</v>
      </c>
      <c r="BMX23" s="2782">
        <v>5</v>
      </c>
      <c r="BMY23" s="2773">
        <v>0.2385837667605096</v>
      </c>
      <c r="BMZ23" s="988">
        <v>12</v>
      </c>
      <c r="BNA23" s="2782">
        <v>1</v>
      </c>
      <c r="BNB23" s="2773">
        <v>4.7716753352101925E-2</v>
      </c>
      <c r="BNC23" s="988">
        <v>27</v>
      </c>
      <c r="BND23" s="2782">
        <v>2</v>
      </c>
      <c r="BNE23" s="2773">
        <v>9.5433506704203849E-2</v>
      </c>
      <c r="BNF23" s="988">
        <v>3</v>
      </c>
      <c r="BNG23" s="2782">
        <v>0</v>
      </c>
      <c r="BNH23" s="2773">
        <v>0</v>
      </c>
      <c r="BNI23" s="988">
        <v>19</v>
      </c>
      <c r="BNJ23" s="2782">
        <v>8</v>
      </c>
      <c r="BNK23" s="2773">
        <v>0.3817340268168154</v>
      </c>
      <c r="BNL23" s="988">
        <v>21</v>
      </c>
      <c r="BNM23" s="2782">
        <v>0</v>
      </c>
      <c r="BNN23" s="2773">
        <v>0</v>
      </c>
      <c r="BNO23" s="988">
        <v>5</v>
      </c>
      <c r="BNQ23" s="729">
        <v>667</v>
      </c>
      <c r="BNR23" s="729">
        <v>145</v>
      </c>
      <c r="BNS23" s="729">
        <v>21089</v>
      </c>
      <c r="BNT23" s="729">
        <v>31.627862866897434</v>
      </c>
      <c r="BNU23" s="729">
        <v>6.8756223623690076</v>
      </c>
      <c r="BNV23" s="4113">
        <v>32</v>
      </c>
      <c r="BNW23" s="4113">
        <v>54</v>
      </c>
    </row>
    <row r="24" spans="1:1739" ht="13" x14ac:dyDescent="0.2">
      <c r="A24" s="696" t="s">
        <v>1682</v>
      </c>
      <c r="B24" s="697" t="s">
        <v>1683</v>
      </c>
      <c r="C24" s="697" t="s">
        <v>1646</v>
      </c>
      <c r="D24" s="697" t="s">
        <v>1646</v>
      </c>
      <c r="E24" s="697" t="s">
        <v>1646</v>
      </c>
      <c r="F24" s="698" t="s">
        <v>1684</v>
      </c>
      <c r="G24" s="699" t="s">
        <v>2349</v>
      </c>
      <c r="H24" s="700">
        <v>388</v>
      </c>
      <c r="I24" s="703">
        <v>7.17</v>
      </c>
      <c r="J24" s="699">
        <f t="shared" si="8"/>
        <v>49</v>
      </c>
      <c r="K24" s="702">
        <v>442</v>
      </c>
      <c r="L24" s="703">
        <v>7.17</v>
      </c>
      <c r="M24" s="710">
        <f t="shared" si="9"/>
        <v>48</v>
      </c>
      <c r="N24" s="712">
        <f t="shared" si="10"/>
        <v>0</v>
      </c>
      <c r="O24" s="702">
        <v>319</v>
      </c>
      <c r="P24" s="703">
        <v>7.16</v>
      </c>
      <c r="Q24" s="710">
        <f t="shared" si="11"/>
        <v>37</v>
      </c>
      <c r="R24" s="712">
        <f t="shared" si="12"/>
        <v>-9.9999999999997868E-3</v>
      </c>
      <c r="S24" s="702">
        <v>709</v>
      </c>
      <c r="T24" s="703">
        <v>6.08</v>
      </c>
      <c r="U24" s="699">
        <f t="shared" si="100"/>
        <v>49</v>
      </c>
      <c r="V24" s="702">
        <v>630</v>
      </c>
      <c r="W24" s="703">
        <v>6.16</v>
      </c>
      <c r="X24" s="710">
        <f t="shared" si="0"/>
        <v>42</v>
      </c>
      <c r="Y24" s="712">
        <f t="shared" si="13"/>
        <v>8.0000000000000071E-2</v>
      </c>
      <c r="Z24" s="702">
        <v>562</v>
      </c>
      <c r="AA24" s="703">
        <v>5.9608540925266906</v>
      </c>
      <c r="AB24" s="710">
        <f t="shared" si="101"/>
        <v>69</v>
      </c>
      <c r="AC24" s="712">
        <f t="shared" si="14"/>
        <v>-0.19914590747330951</v>
      </c>
      <c r="AD24" s="706">
        <v>434</v>
      </c>
      <c r="AE24" s="701">
        <v>5.7603686635944698</v>
      </c>
      <c r="AF24" s="702">
        <v>128</v>
      </c>
      <c r="AG24" s="704">
        <v>6.640625</v>
      </c>
      <c r="AH24" s="705">
        <f t="shared" si="102"/>
        <v>23</v>
      </c>
      <c r="AI24" s="707">
        <v>294</v>
      </c>
      <c r="AJ24" s="704">
        <v>6.1360544217687076</v>
      </c>
      <c r="AK24" s="705">
        <f t="shared" si="103"/>
        <v>51</v>
      </c>
      <c r="AL24" s="702">
        <v>140</v>
      </c>
      <c r="AM24" s="704">
        <v>4.9714285714285715</v>
      </c>
      <c r="AN24" s="1595">
        <f t="shared" si="104"/>
        <v>75</v>
      </c>
      <c r="AO24" s="4086"/>
      <c r="AP24" s="717">
        <v>81.099999999999994</v>
      </c>
      <c r="AQ24" s="705">
        <v>32</v>
      </c>
      <c r="AR24" s="709">
        <v>84.9</v>
      </c>
      <c r="AS24" s="705">
        <v>41</v>
      </c>
      <c r="AT24" s="709">
        <v>2.2999999999999972</v>
      </c>
      <c r="AU24" s="701">
        <v>1.2000000000000028</v>
      </c>
      <c r="AV24" s="702">
        <v>40</v>
      </c>
      <c r="AW24" s="715">
        <f t="shared" si="15"/>
        <v>69</v>
      </c>
      <c r="AX24" s="710">
        <v>40</v>
      </c>
      <c r="AY24" s="715">
        <f t="shared" si="16"/>
        <v>69</v>
      </c>
      <c r="AZ24" s="702">
        <v>270</v>
      </c>
      <c r="BA24" s="711">
        <f t="shared" si="105"/>
        <v>11</v>
      </c>
      <c r="BB24" s="702">
        <v>150</v>
      </c>
      <c r="BC24" s="726">
        <v>65</v>
      </c>
      <c r="BD24" s="702">
        <v>331</v>
      </c>
      <c r="BE24" s="703">
        <v>14.199395770392748</v>
      </c>
      <c r="BF24" s="705">
        <f t="shared" si="17"/>
        <v>2</v>
      </c>
      <c r="BG24" s="702">
        <v>333</v>
      </c>
      <c r="BH24" s="703">
        <v>12.312312312312311</v>
      </c>
      <c r="BI24" s="705">
        <f t="shared" si="18"/>
        <v>27</v>
      </c>
      <c r="BJ24" s="702">
        <v>316</v>
      </c>
      <c r="BK24" s="703">
        <v>42.721518987341774</v>
      </c>
      <c r="BL24" s="705">
        <f t="shared" si="19"/>
        <v>16</v>
      </c>
      <c r="BM24" s="702">
        <v>333</v>
      </c>
      <c r="BN24" s="703">
        <v>18.618618618618619</v>
      </c>
      <c r="BO24" s="705">
        <v>51</v>
      </c>
      <c r="BP24" s="702">
        <v>312</v>
      </c>
      <c r="BQ24" s="703">
        <v>1.6025641025641024</v>
      </c>
      <c r="BR24" s="705">
        <v>39</v>
      </c>
      <c r="BS24" s="702">
        <v>327</v>
      </c>
      <c r="BT24" s="703">
        <v>36.085626911314982</v>
      </c>
      <c r="BU24" s="705">
        <v>41</v>
      </c>
      <c r="BV24" s="702">
        <v>136</v>
      </c>
      <c r="BW24" s="703">
        <v>60.294117647058819</v>
      </c>
      <c r="BX24" s="705">
        <f t="shared" si="20"/>
        <v>54</v>
      </c>
      <c r="BY24" s="702">
        <v>137</v>
      </c>
      <c r="BZ24" s="703">
        <v>86.131386861313857</v>
      </c>
      <c r="CA24" s="705">
        <f t="shared" si="21"/>
        <v>72</v>
      </c>
      <c r="CB24" s="702">
        <v>127</v>
      </c>
      <c r="CC24" s="703">
        <v>52.755905511811022</v>
      </c>
      <c r="CD24" s="705">
        <f t="shared" si="22"/>
        <v>9</v>
      </c>
      <c r="CE24" s="702">
        <v>138</v>
      </c>
      <c r="CF24" s="703">
        <v>37.681159420289859</v>
      </c>
      <c r="CG24" s="705">
        <v>38</v>
      </c>
      <c r="CH24" s="702">
        <v>119</v>
      </c>
      <c r="CI24" s="703">
        <v>5.0420168067226889</v>
      </c>
      <c r="CJ24" s="705">
        <f t="shared" si="106"/>
        <v>56</v>
      </c>
      <c r="CK24" s="702">
        <v>134</v>
      </c>
      <c r="CL24" s="703">
        <v>48.507462686567166</v>
      </c>
      <c r="CM24" s="705">
        <f t="shared" si="23"/>
        <v>38</v>
      </c>
      <c r="CN24" s="709">
        <v>12.8</v>
      </c>
      <c r="CO24" s="726">
        <v>16</v>
      </c>
      <c r="CP24" s="703">
        <v>2</v>
      </c>
      <c r="CQ24" s="703">
        <v>5.7</v>
      </c>
      <c r="CR24" s="704">
        <v>5.2</v>
      </c>
      <c r="CS24" s="709">
        <v>12.2</v>
      </c>
      <c r="CT24" s="701">
        <v>12.1</v>
      </c>
      <c r="CU24" s="712">
        <v>14.5</v>
      </c>
      <c r="CV24" s="729">
        <f t="shared" si="24"/>
        <v>9</v>
      </c>
      <c r="CW24" s="712">
        <v>2</v>
      </c>
      <c r="CX24" s="712">
        <v>6.4</v>
      </c>
      <c r="CY24" s="712">
        <v>6.1</v>
      </c>
      <c r="CZ24" s="714">
        <v>326</v>
      </c>
      <c r="DA24" s="985">
        <v>85</v>
      </c>
      <c r="DB24" s="729">
        <v>20</v>
      </c>
      <c r="DC24" s="715">
        <v>83</v>
      </c>
      <c r="DD24" s="985">
        <v>85</v>
      </c>
      <c r="DE24" s="729">
        <v>20</v>
      </c>
      <c r="DF24" s="715">
        <v>156</v>
      </c>
      <c r="DG24" s="712">
        <v>86</v>
      </c>
      <c r="DH24" s="729">
        <v>20</v>
      </c>
      <c r="DI24" s="715">
        <v>87</v>
      </c>
      <c r="DJ24" s="712">
        <v>84</v>
      </c>
      <c r="DK24" s="729">
        <v>28</v>
      </c>
      <c r="DL24" s="716">
        <v>19.576719576719576</v>
      </c>
      <c r="DM24" s="710">
        <v>23</v>
      </c>
      <c r="DN24" s="715">
        <v>189</v>
      </c>
      <c r="DO24" s="717">
        <v>80.423280423280417</v>
      </c>
      <c r="DP24" s="710">
        <v>20</v>
      </c>
      <c r="DQ24" s="703">
        <v>0</v>
      </c>
      <c r="DR24" s="705">
        <v>18</v>
      </c>
      <c r="DS24" s="709">
        <v>72.151898734177209</v>
      </c>
      <c r="DT24" s="721">
        <v>28</v>
      </c>
      <c r="DU24" s="703">
        <v>0</v>
      </c>
      <c r="DV24" s="705">
        <v>17</v>
      </c>
      <c r="DW24" s="718">
        <v>70</v>
      </c>
      <c r="DX24" s="705">
        <v>34</v>
      </c>
      <c r="DY24" s="703">
        <v>12.658227848101266</v>
      </c>
      <c r="DZ24" s="705">
        <v>18</v>
      </c>
      <c r="EA24" s="702">
        <v>314</v>
      </c>
      <c r="EB24" s="719">
        <v>77.070063694267517</v>
      </c>
      <c r="EC24" s="705">
        <f>RANK(EB24,EB$15:EB$91,0)</f>
        <v>21</v>
      </c>
      <c r="ED24" s="702">
        <v>129</v>
      </c>
      <c r="EE24" s="719">
        <v>62.015503875968989</v>
      </c>
      <c r="EF24" s="705">
        <v>7</v>
      </c>
      <c r="EG24" s="702">
        <v>287</v>
      </c>
      <c r="EH24" s="720">
        <v>63.763066202090592</v>
      </c>
      <c r="EI24" s="705">
        <v>19</v>
      </c>
      <c r="EJ24" s="768">
        <v>255</v>
      </c>
      <c r="EK24" s="3956">
        <v>1.4861111111111112</v>
      </c>
      <c r="EL24" s="3957">
        <v>8</v>
      </c>
      <c r="EM24" s="3958">
        <v>14.117647058823529</v>
      </c>
      <c r="EN24" s="770">
        <v>16</v>
      </c>
      <c r="EO24" s="768">
        <v>269</v>
      </c>
      <c r="EP24" s="1583">
        <v>1.6290322580645162</v>
      </c>
      <c r="EQ24" s="2356">
        <v>14</v>
      </c>
      <c r="ER24" s="3958">
        <v>23.048327137546469</v>
      </c>
      <c r="ES24" s="770">
        <v>14</v>
      </c>
      <c r="ET24" s="768">
        <v>268</v>
      </c>
      <c r="EU24" s="1583">
        <v>0.84210526315789469</v>
      </c>
      <c r="EV24" s="2356">
        <v>41</v>
      </c>
      <c r="EW24" s="3958">
        <v>21.268656716417912</v>
      </c>
      <c r="EX24" s="770">
        <v>25</v>
      </c>
      <c r="EY24" s="3974">
        <v>254</v>
      </c>
      <c r="EZ24" s="1583">
        <v>0.73076923076923073</v>
      </c>
      <c r="FA24" s="2356">
        <v>35</v>
      </c>
      <c r="FB24" s="3966">
        <v>10.236220472440944</v>
      </c>
      <c r="FC24" s="3975">
        <v>9</v>
      </c>
      <c r="FD24" s="768">
        <v>261</v>
      </c>
      <c r="FE24" s="3957">
        <v>0.91176470588235292</v>
      </c>
      <c r="FF24" s="3957">
        <v>43</v>
      </c>
      <c r="FG24" s="3958">
        <v>13.026819923371647</v>
      </c>
      <c r="FH24" s="770">
        <v>12</v>
      </c>
      <c r="FI24" s="3965">
        <v>258</v>
      </c>
      <c r="FJ24" s="3957">
        <v>1.25</v>
      </c>
      <c r="FK24" s="3957">
        <v>5</v>
      </c>
      <c r="FL24" s="3966">
        <v>3.1007751937984498</v>
      </c>
      <c r="FM24" s="3965">
        <v>15</v>
      </c>
      <c r="FN24" s="768">
        <v>277</v>
      </c>
      <c r="FO24" s="3957">
        <v>0.73684210526315785</v>
      </c>
      <c r="FP24" s="3957">
        <v>27</v>
      </c>
      <c r="FQ24" s="3958">
        <v>6.8592057761732859</v>
      </c>
      <c r="FR24" s="770">
        <v>32</v>
      </c>
      <c r="FS24" s="768">
        <v>254</v>
      </c>
      <c r="FT24" s="3957">
        <v>3.39247311827957</v>
      </c>
      <c r="FU24" s="3957">
        <v>8</v>
      </c>
      <c r="FV24" s="3958">
        <v>36.614173228346459</v>
      </c>
      <c r="FW24" s="770">
        <v>34</v>
      </c>
      <c r="FX24" s="714">
        <v>136</v>
      </c>
      <c r="FY24" s="725">
        <v>29.411764705882355</v>
      </c>
      <c r="FZ24" s="715">
        <v>8</v>
      </c>
      <c r="GA24" s="702">
        <v>106</v>
      </c>
      <c r="GB24" s="727">
        <v>1.1666666666666667</v>
      </c>
      <c r="GC24" s="726">
        <v>30</v>
      </c>
      <c r="GD24" s="720">
        <v>8.4905660377358494</v>
      </c>
      <c r="GE24" s="705">
        <v>6</v>
      </c>
      <c r="GF24" s="702">
        <v>109</v>
      </c>
      <c r="GG24" s="712">
        <v>0.8571428571428571</v>
      </c>
      <c r="GH24" s="729">
        <v>52</v>
      </c>
      <c r="GI24" s="720">
        <v>6.4220183486238538</v>
      </c>
      <c r="GJ24" s="705">
        <v>17</v>
      </c>
      <c r="GK24" s="702">
        <v>112</v>
      </c>
      <c r="GL24" s="712">
        <v>0.91666666666666663</v>
      </c>
      <c r="GM24" s="729">
        <v>20</v>
      </c>
      <c r="GN24" s="720">
        <v>10.714285714285714</v>
      </c>
      <c r="GO24" s="705">
        <v>8</v>
      </c>
      <c r="GP24" s="702">
        <v>111</v>
      </c>
      <c r="GQ24" s="712">
        <v>1</v>
      </c>
      <c r="GR24" s="729">
        <v>27</v>
      </c>
      <c r="GS24" s="720">
        <v>3.6036036036036037</v>
      </c>
      <c r="GT24" s="705">
        <v>18</v>
      </c>
      <c r="GU24" s="702">
        <v>125</v>
      </c>
      <c r="GV24" s="726">
        <v>1.3</v>
      </c>
      <c r="GW24" s="726">
        <v>46</v>
      </c>
      <c r="GX24" s="720">
        <v>20</v>
      </c>
      <c r="GY24" s="705">
        <v>9</v>
      </c>
      <c r="GZ24" s="702">
        <v>114</v>
      </c>
      <c r="HA24" s="726">
        <v>0.5625</v>
      </c>
      <c r="HB24" s="726">
        <v>30</v>
      </c>
      <c r="HC24" s="720">
        <v>7.0175438596491224</v>
      </c>
      <c r="HD24" s="705">
        <v>3</v>
      </c>
      <c r="HE24" s="702">
        <v>116</v>
      </c>
      <c r="HF24" s="726">
        <v>0.66666666666666663</v>
      </c>
      <c r="HG24" s="726">
        <v>14</v>
      </c>
      <c r="HH24" s="720">
        <v>5.1724137931034484</v>
      </c>
      <c r="HI24" s="705">
        <v>4</v>
      </c>
      <c r="HJ24" s="702">
        <v>114</v>
      </c>
      <c r="HK24" s="726">
        <v>1.8333333333333333</v>
      </c>
      <c r="HL24" s="726">
        <v>45</v>
      </c>
      <c r="HM24" s="720">
        <v>2.6315789473684208</v>
      </c>
      <c r="HN24" s="705">
        <v>8</v>
      </c>
      <c r="HO24" s="709">
        <v>23.943661971830984</v>
      </c>
      <c r="HP24" s="703">
        <v>5.164319248826291</v>
      </c>
      <c r="HQ24" s="703">
        <v>58.685446009389672</v>
      </c>
      <c r="HR24" s="703">
        <v>15.96244131455399</v>
      </c>
      <c r="HS24" s="1299">
        <v>20.187793427230048</v>
      </c>
      <c r="HT24" s="1299">
        <v>28.169014084507044</v>
      </c>
      <c r="HU24" s="1299">
        <v>68.544600938967136</v>
      </c>
      <c r="HV24" s="1299">
        <v>6.103286384976526</v>
      </c>
      <c r="HW24" s="1299">
        <v>63.380281690140848</v>
      </c>
      <c r="HX24" s="1300">
        <v>213</v>
      </c>
      <c r="HY24" s="709">
        <v>20.962732919254659</v>
      </c>
      <c r="HZ24" s="709">
        <v>2.4844720496894408</v>
      </c>
      <c r="IA24" s="709">
        <v>55.434782608695656</v>
      </c>
      <c r="IB24" s="709">
        <v>22.127329192546583</v>
      </c>
      <c r="IC24" s="709">
        <v>8.8509316770186341</v>
      </c>
      <c r="ID24" s="709">
        <v>42.003105590062113</v>
      </c>
      <c r="IE24" s="709">
        <v>45.729813664596278</v>
      </c>
      <c r="IF24" s="709">
        <v>2.872670807453416</v>
      </c>
      <c r="IG24" s="709">
        <v>55.978260869565219</v>
      </c>
      <c r="IH24" s="1300">
        <v>1288</v>
      </c>
      <c r="II24" s="1265">
        <v>7</v>
      </c>
      <c r="IJ24" s="1266">
        <v>9</v>
      </c>
      <c r="IK24" s="1266">
        <v>18</v>
      </c>
      <c r="IL24" s="1266">
        <v>5</v>
      </c>
      <c r="IM24" s="1266">
        <v>4</v>
      </c>
      <c r="IN24" s="1266">
        <v>0</v>
      </c>
      <c r="IO24" s="1266" t="s">
        <v>31</v>
      </c>
      <c r="IP24" s="1266">
        <v>33</v>
      </c>
      <c r="IQ24" s="1267">
        <v>83</v>
      </c>
      <c r="IR24" s="1268">
        <v>57</v>
      </c>
      <c r="IS24" s="1269">
        <v>10</v>
      </c>
      <c r="IT24" s="1269">
        <v>12</v>
      </c>
      <c r="IU24" s="1269">
        <v>7</v>
      </c>
      <c r="IV24" s="1269">
        <v>7</v>
      </c>
      <c r="IW24" s="1269">
        <v>0</v>
      </c>
      <c r="IX24" s="1269" t="s">
        <v>31</v>
      </c>
      <c r="IY24" s="1269">
        <v>54</v>
      </c>
      <c r="IZ24" s="1267">
        <v>156</v>
      </c>
      <c r="JA24" s="1268">
        <v>6</v>
      </c>
      <c r="JB24" s="1269">
        <v>12</v>
      </c>
      <c r="JC24" s="1269">
        <v>0</v>
      </c>
      <c r="JD24" s="1269">
        <v>7</v>
      </c>
      <c r="JE24" s="1269">
        <v>1</v>
      </c>
      <c r="JF24" s="1269">
        <v>0</v>
      </c>
      <c r="JG24" s="1269" t="s">
        <v>31</v>
      </c>
      <c r="JH24" s="1269">
        <v>57</v>
      </c>
      <c r="JI24" s="1270">
        <v>87</v>
      </c>
      <c r="JJ24" s="1268">
        <v>8.4337349397590362</v>
      </c>
      <c r="JK24" s="1269">
        <v>10.843373493975903</v>
      </c>
      <c r="JL24" s="1269">
        <v>21.686746987951807</v>
      </c>
      <c r="JM24" s="1269">
        <v>6.024096385542169</v>
      </c>
      <c r="JN24" s="1269">
        <v>4.8192771084337354</v>
      </c>
      <c r="JO24" s="1269">
        <v>0</v>
      </c>
      <c r="JP24" s="1269" t="s">
        <v>31</v>
      </c>
      <c r="JQ24" s="1269">
        <v>39.75903614457831</v>
      </c>
      <c r="JR24" s="1270">
        <v>100</v>
      </c>
      <c r="JS24" s="1268">
        <v>36.538461538461533</v>
      </c>
      <c r="JT24" s="1269">
        <v>6.4102564102564097</v>
      </c>
      <c r="JU24" s="1269">
        <v>7.6923076923076925</v>
      </c>
      <c r="JV24" s="1269">
        <v>4.4871794871794872</v>
      </c>
      <c r="JW24" s="1269">
        <v>4.4871794871794872</v>
      </c>
      <c r="JX24" s="1269">
        <v>0</v>
      </c>
      <c r="JY24" s="1269" t="s">
        <v>31</v>
      </c>
      <c r="JZ24" s="1269">
        <v>34.615384615384613</v>
      </c>
      <c r="KA24" s="1270">
        <v>100</v>
      </c>
      <c r="KB24" s="1268">
        <v>6.8965517241379306</v>
      </c>
      <c r="KC24" s="1269">
        <v>13.793103448275861</v>
      </c>
      <c r="KD24" s="1269">
        <v>0</v>
      </c>
      <c r="KE24" s="1269">
        <v>8.0459770114942533</v>
      </c>
      <c r="KF24" s="1269">
        <v>1.1494252873563218</v>
      </c>
      <c r="KG24" s="1269">
        <v>0</v>
      </c>
      <c r="KH24" s="1269" t="s">
        <v>31</v>
      </c>
      <c r="KI24" s="1269">
        <v>65.517241379310349</v>
      </c>
      <c r="KJ24" s="1270">
        <v>100</v>
      </c>
      <c r="KK24" s="718">
        <v>41.168717047451672</v>
      </c>
      <c r="KL24" s="705">
        <v>52</v>
      </c>
      <c r="KM24" s="718">
        <v>66.473988439306353</v>
      </c>
      <c r="KN24" s="705">
        <v>40</v>
      </c>
      <c r="KO24" s="725">
        <v>6.6510012259910098</v>
      </c>
      <c r="KP24" s="988">
        <v>16</v>
      </c>
      <c r="KQ24" s="1212">
        <v>0</v>
      </c>
      <c r="KR24" s="988">
        <v>27</v>
      </c>
      <c r="KS24" s="1212">
        <v>15.204081632653061</v>
      </c>
      <c r="KT24" s="988">
        <v>39</v>
      </c>
      <c r="KU24" s="1212">
        <v>4.2100609157005309</v>
      </c>
      <c r="KV24" s="988">
        <v>44</v>
      </c>
      <c r="KW24" s="1212">
        <v>11.153989792107556</v>
      </c>
      <c r="KX24" s="715">
        <v>27</v>
      </c>
      <c r="KY24" s="715">
        <v>8.2646948708348926</v>
      </c>
      <c r="KZ24" s="715">
        <v>72</v>
      </c>
      <c r="LA24" s="728">
        <v>60</v>
      </c>
      <c r="LB24" s="729">
        <v>10</v>
      </c>
      <c r="LC24" s="729">
        <v>10</v>
      </c>
      <c r="LD24" s="729">
        <v>40</v>
      </c>
      <c r="LE24" s="729">
        <v>0</v>
      </c>
      <c r="LF24" s="730">
        <v>120</v>
      </c>
      <c r="LG24" s="734">
        <v>16</v>
      </c>
      <c r="LH24" s="728">
        <v>10</v>
      </c>
      <c r="LI24" s="729">
        <v>10</v>
      </c>
      <c r="LJ24" s="706">
        <v>20</v>
      </c>
      <c r="LK24" s="705">
        <v>1</v>
      </c>
      <c r="LL24" s="1372" t="s">
        <v>1632</v>
      </c>
      <c r="LM24" s="976" t="s">
        <v>1632</v>
      </c>
      <c r="LN24" s="976" t="s">
        <v>1632</v>
      </c>
      <c r="LO24" s="976" t="s">
        <v>1632</v>
      </c>
      <c r="LP24" s="729">
        <v>40</v>
      </c>
      <c r="LQ24" s="1023">
        <v>1</v>
      </c>
      <c r="LR24" s="1372" t="s">
        <v>1632</v>
      </c>
      <c r="LS24" s="976" t="s">
        <v>1632</v>
      </c>
      <c r="LT24" s="976" t="s">
        <v>1632</v>
      </c>
      <c r="LU24" s="976" t="s">
        <v>1632</v>
      </c>
      <c r="LV24" s="729">
        <v>40</v>
      </c>
      <c r="LW24" s="1023">
        <v>1</v>
      </c>
      <c r="LX24" s="1372" t="s">
        <v>1632</v>
      </c>
      <c r="LY24" s="976" t="s">
        <v>1632</v>
      </c>
      <c r="LZ24" s="976" t="s">
        <v>1632</v>
      </c>
      <c r="MA24" s="976" t="s">
        <v>1632</v>
      </c>
      <c r="MB24" s="729">
        <v>60</v>
      </c>
      <c r="MC24" s="1023">
        <v>1</v>
      </c>
      <c r="MD24" s="1372" t="s">
        <v>1632</v>
      </c>
      <c r="ME24" s="976" t="s">
        <v>1632</v>
      </c>
      <c r="MF24" s="976" t="s">
        <v>1632</v>
      </c>
      <c r="MG24" s="976" t="s">
        <v>1632</v>
      </c>
      <c r="MH24" s="729">
        <v>40</v>
      </c>
      <c r="MI24" s="1023">
        <v>1</v>
      </c>
      <c r="MJ24" s="1372" t="s">
        <v>1632</v>
      </c>
      <c r="MK24" s="976" t="s">
        <v>1632</v>
      </c>
      <c r="ML24" s="976" t="s">
        <v>1632</v>
      </c>
      <c r="MM24" s="976" t="s">
        <v>1632</v>
      </c>
      <c r="MN24" s="729">
        <v>40</v>
      </c>
      <c r="MO24" s="1023">
        <v>1</v>
      </c>
      <c r="MP24" s="1372" t="s">
        <v>1632</v>
      </c>
      <c r="MQ24" s="976" t="s">
        <v>1632</v>
      </c>
      <c r="MR24" s="976" t="s">
        <v>1625</v>
      </c>
      <c r="MS24" s="976" t="s">
        <v>1632</v>
      </c>
      <c r="MT24" s="729">
        <v>30</v>
      </c>
      <c r="MU24" s="1023">
        <v>20</v>
      </c>
      <c r="MV24" s="1372" t="s">
        <v>1632</v>
      </c>
      <c r="MW24" s="976" t="s">
        <v>1625</v>
      </c>
      <c r="MX24" s="976" t="s">
        <v>1625</v>
      </c>
      <c r="MY24" s="729">
        <v>15</v>
      </c>
      <c r="MZ24" s="1023">
        <v>32</v>
      </c>
      <c r="NA24" s="1372" t="s">
        <v>1632</v>
      </c>
      <c r="NB24" s="976" t="s">
        <v>1632</v>
      </c>
      <c r="NC24" s="976" t="s">
        <v>1632</v>
      </c>
      <c r="ND24" s="976" t="s">
        <v>1632</v>
      </c>
      <c r="NE24" s="729">
        <v>40</v>
      </c>
      <c r="NF24" s="1023">
        <v>1</v>
      </c>
      <c r="NG24" s="976" t="s">
        <v>1625</v>
      </c>
      <c r="NH24" s="976" t="s">
        <v>1625</v>
      </c>
      <c r="NI24" s="976" t="s">
        <v>1625</v>
      </c>
      <c r="NJ24" s="976" t="s">
        <v>1625</v>
      </c>
      <c r="NK24" s="729">
        <v>0</v>
      </c>
      <c r="NL24" s="1023">
        <v>50</v>
      </c>
      <c r="NM24" s="715">
        <v>141.51</v>
      </c>
      <c r="NN24" s="715">
        <f t="shared" si="2"/>
        <v>38</v>
      </c>
      <c r="NO24" s="714">
        <v>20</v>
      </c>
      <c r="NP24" s="715">
        <v>49</v>
      </c>
      <c r="NQ24" s="731">
        <v>1.9849146486701073</v>
      </c>
      <c r="NR24" s="715">
        <v>53</v>
      </c>
      <c r="NS24" s="715">
        <v>20</v>
      </c>
      <c r="NT24" s="715">
        <v>49</v>
      </c>
      <c r="NU24" s="731">
        <v>1.9849146486701073</v>
      </c>
      <c r="NV24" s="715">
        <v>53</v>
      </c>
      <c r="NW24" s="715">
        <v>10</v>
      </c>
      <c r="NX24" s="715">
        <v>48</v>
      </c>
      <c r="NY24" s="725">
        <v>0.99245732433505363</v>
      </c>
      <c r="NZ24" s="715">
        <v>53</v>
      </c>
      <c r="OA24" s="1303">
        <v>644</v>
      </c>
      <c r="OB24" s="1995">
        <v>6.3914251687177446</v>
      </c>
      <c r="OC24" s="1303">
        <v>4</v>
      </c>
      <c r="OD24" s="1303">
        <v>31</v>
      </c>
      <c r="OE24" s="1995">
        <v>3.0766177054386659</v>
      </c>
      <c r="OF24" s="1303">
        <v>5</v>
      </c>
      <c r="OG24" s="1303">
        <v>2774</v>
      </c>
      <c r="OH24" s="1995">
        <v>27.530766177054389</v>
      </c>
      <c r="OI24" s="1303">
        <v>3</v>
      </c>
      <c r="OJ24" s="699">
        <v>140</v>
      </c>
      <c r="OK24" s="985">
        <v>13.89440254069075</v>
      </c>
      <c r="OL24" s="1303">
        <v>7</v>
      </c>
      <c r="OM24" s="714">
        <v>443</v>
      </c>
      <c r="ON24" s="725">
        <v>43.965859468042872</v>
      </c>
      <c r="OO24" s="733">
        <v>38</v>
      </c>
      <c r="OP24" s="714">
        <v>27</v>
      </c>
      <c r="OQ24" s="731">
        <v>2.6796347757046446</v>
      </c>
      <c r="OR24" s="733">
        <f t="shared" si="25"/>
        <v>12</v>
      </c>
      <c r="OS24" s="981">
        <v>32.254813022880754</v>
      </c>
      <c r="OT24" s="733">
        <v>42</v>
      </c>
      <c r="OU24" s="715">
        <v>307</v>
      </c>
      <c r="OV24" s="715">
        <v>411</v>
      </c>
      <c r="OW24" s="715">
        <v>274</v>
      </c>
      <c r="OX24" s="715">
        <v>196</v>
      </c>
      <c r="OY24" s="715">
        <v>58</v>
      </c>
      <c r="OZ24" s="715">
        <v>470</v>
      </c>
      <c r="PA24" s="715">
        <v>873</v>
      </c>
      <c r="PB24" s="715">
        <v>54</v>
      </c>
      <c r="PC24" s="715">
        <v>93</v>
      </c>
      <c r="PD24" s="715">
        <v>592</v>
      </c>
      <c r="PE24" s="715">
        <v>262</v>
      </c>
      <c r="PF24" s="715">
        <v>789</v>
      </c>
      <c r="PG24" s="715">
        <v>86</v>
      </c>
      <c r="PH24" s="715">
        <v>14</v>
      </c>
      <c r="PI24" s="715">
        <v>327</v>
      </c>
      <c r="PJ24" s="715">
        <v>84</v>
      </c>
      <c r="PK24" s="715">
        <v>81</v>
      </c>
      <c r="PL24" s="715">
        <v>1399</v>
      </c>
      <c r="PM24" s="714">
        <v>21.944245889921373</v>
      </c>
      <c r="PN24" s="715">
        <v>17</v>
      </c>
      <c r="PO24" s="715">
        <v>29.378127233738383</v>
      </c>
      <c r="PP24" s="715">
        <v>18</v>
      </c>
      <c r="PQ24" s="715">
        <v>19.58541815582559</v>
      </c>
      <c r="PR24" s="715">
        <v>27</v>
      </c>
      <c r="PS24" s="715">
        <v>14.010007147962829</v>
      </c>
      <c r="PT24" s="715">
        <v>58</v>
      </c>
      <c r="PU24" s="715">
        <v>4.1458184417441029</v>
      </c>
      <c r="PV24" s="715">
        <v>42</v>
      </c>
      <c r="PW24" s="715">
        <v>33.595425303788417</v>
      </c>
      <c r="PX24" s="715">
        <v>54</v>
      </c>
      <c r="PY24" s="715">
        <v>62.401715511079345</v>
      </c>
      <c r="PZ24" s="715">
        <v>15</v>
      </c>
      <c r="QA24" s="715">
        <v>3.8598999285203717</v>
      </c>
      <c r="QB24" s="715">
        <v>29</v>
      </c>
      <c r="QC24" s="715">
        <v>6.6476054324517513</v>
      </c>
      <c r="QD24" s="715">
        <v>34</v>
      </c>
      <c r="QE24" s="715">
        <v>42.315939957112228</v>
      </c>
      <c r="QF24" s="715">
        <v>17</v>
      </c>
      <c r="QG24" s="715">
        <v>18.727662616154394</v>
      </c>
      <c r="QH24" s="715">
        <v>14</v>
      </c>
      <c r="QI24" s="715">
        <v>56.397426733380982</v>
      </c>
      <c r="QJ24" s="715">
        <v>60</v>
      </c>
      <c r="QK24" s="715">
        <v>6.1472480343102216</v>
      </c>
      <c r="QL24" s="715">
        <v>40</v>
      </c>
      <c r="QM24" s="715">
        <v>1.0007147962830594</v>
      </c>
      <c r="QN24" s="715">
        <v>22</v>
      </c>
      <c r="QO24" s="715">
        <v>23.373838456040026</v>
      </c>
      <c r="QP24" s="715">
        <v>21</v>
      </c>
      <c r="QQ24" s="715">
        <v>6.0042887776983553</v>
      </c>
      <c r="QR24" s="715">
        <v>1</v>
      </c>
      <c r="QS24" s="715">
        <v>5.7898498927805573</v>
      </c>
      <c r="QT24" s="715">
        <v>5</v>
      </c>
      <c r="QU24" s="714">
        <v>96</v>
      </c>
      <c r="QV24" s="715">
        <v>32</v>
      </c>
      <c r="QW24" s="715">
        <v>9</v>
      </c>
      <c r="QX24" s="715">
        <v>6</v>
      </c>
      <c r="QY24" s="715">
        <v>7</v>
      </c>
      <c r="QZ24" s="715">
        <v>16</v>
      </c>
      <c r="RA24" s="715">
        <v>34</v>
      </c>
      <c r="RB24" s="715">
        <v>6</v>
      </c>
      <c r="RC24" s="715">
        <v>8</v>
      </c>
      <c r="RD24" s="715">
        <v>98</v>
      </c>
      <c r="RE24" s="715">
        <v>22</v>
      </c>
      <c r="RF24" s="715">
        <v>90</v>
      </c>
      <c r="RG24" s="715">
        <v>2</v>
      </c>
      <c r="RH24" s="715">
        <v>11</v>
      </c>
      <c r="RI24" s="715">
        <v>30</v>
      </c>
      <c r="RJ24" s="715">
        <v>10</v>
      </c>
      <c r="RK24" s="715">
        <v>0</v>
      </c>
      <c r="RL24" s="715">
        <v>512</v>
      </c>
      <c r="RM24" s="714">
        <v>18.75</v>
      </c>
      <c r="RN24" s="715">
        <v>20</v>
      </c>
      <c r="RO24" s="715">
        <v>6.25</v>
      </c>
      <c r="RP24" s="715">
        <v>39</v>
      </c>
      <c r="RQ24" s="715">
        <v>1.7578125</v>
      </c>
      <c r="RR24" s="715">
        <v>47</v>
      </c>
      <c r="RS24" s="715">
        <v>1.171875</v>
      </c>
      <c r="RT24" s="715">
        <v>36</v>
      </c>
      <c r="RU24" s="715">
        <v>1.3671875</v>
      </c>
      <c r="RV24" s="715">
        <v>24</v>
      </c>
      <c r="RW24" s="715">
        <v>3.125</v>
      </c>
      <c r="RX24" s="715">
        <v>35</v>
      </c>
      <c r="RY24" s="715">
        <v>6.640625</v>
      </c>
      <c r="RZ24" s="715">
        <v>15</v>
      </c>
      <c r="SA24" s="715">
        <v>1.171875</v>
      </c>
      <c r="SB24" s="715">
        <v>33</v>
      </c>
      <c r="SC24" s="715">
        <v>1.5625</v>
      </c>
      <c r="SD24" s="715">
        <v>36</v>
      </c>
      <c r="SE24" s="715">
        <v>19.140625</v>
      </c>
      <c r="SF24" s="715">
        <v>6</v>
      </c>
      <c r="SG24" s="715">
        <v>4.296875</v>
      </c>
      <c r="SH24" s="715">
        <v>9</v>
      </c>
      <c r="SI24" s="715">
        <v>17.578125</v>
      </c>
      <c r="SJ24" s="715">
        <v>32</v>
      </c>
      <c r="SK24" s="715">
        <v>0.390625</v>
      </c>
      <c r="SL24" s="715">
        <v>38</v>
      </c>
      <c r="SM24" s="715">
        <v>2.1484375</v>
      </c>
      <c r="SN24" s="715">
        <v>18</v>
      </c>
      <c r="SO24" s="715">
        <v>5.859375</v>
      </c>
      <c r="SP24" s="715">
        <v>14</v>
      </c>
      <c r="SQ24" s="715">
        <v>1.953125</v>
      </c>
      <c r="SR24" s="715">
        <v>6</v>
      </c>
      <c r="SS24" s="715">
        <v>0</v>
      </c>
      <c r="ST24" s="733">
        <v>1</v>
      </c>
      <c r="SU24" s="4108" t="s">
        <v>8302</v>
      </c>
      <c r="SV24" s="1355" t="s">
        <v>8306</v>
      </c>
      <c r="SW24" s="1355">
        <v>318</v>
      </c>
      <c r="SX24" s="4109">
        <v>31.345490389354364</v>
      </c>
      <c r="SY24" s="1355">
        <v>27</v>
      </c>
      <c r="SZ24" s="2074">
        <v>15</v>
      </c>
      <c r="TA24" s="1995">
        <v>8</v>
      </c>
      <c r="TB24" s="3967">
        <v>0.79396585946804288</v>
      </c>
      <c r="TC24" s="1303">
        <v>44</v>
      </c>
      <c r="TD24" s="2074">
        <v>29</v>
      </c>
      <c r="TE24" s="1995">
        <v>26</v>
      </c>
      <c r="TF24" s="3967">
        <v>2.5803890432711394</v>
      </c>
      <c r="TG24" s="1303">
        <v>28</v>
      </c>
      <c r="TH24" s="2074">
        <v>38</v>
      </c>
      <c r="TI24" s="1995">
        <v>38</v>
      </c>
      <c r="TJ24" s="3967">
        <v>3.7713378324732036</v>
      </c>
      <c r="TK24" s="1303">
        <v>1</v>
      </c>
      <c r="TL24" s="2074">
        <v>0</v>
      </c>
      <c r="TM24" s="1995">
        <v>0</v>
      </c>
      <c r="TN24" s="3967">
        <v>0</v>
      </c>
      <c r="TO24" s="1303">
        <v>11</v>
      </c>
      <c r="TP24" s="2074">
        <v>24</v>
      </c>
      <c r="TQ24" s="1995">
        <v>24</v>
      </c>
      <c r="TR24" s="3967">
        <v>2.3818975784041285</v>
      </c>
      <c r="TS24" s="1303">
        <v>2</v>
      </c>
      <c r="TT24" s="2074">
        <v>0</v>
      </c>
      <c r="TU24" s="1995">
        <v>0</v>
      </c>
      <c r="TV24" s="3967">
        <v>0</v>
      </c>
      <c r="TW24" s="1303">
        <v>2</v>
      </c>
      <c r="TX24" s="2074">
        <v>46</v>
      </c>
      <c r="TY24" s="1995">
        <v>36</v>
      </c>
      <c r="TZ24" s="3967">
        <v>3.5728463676061932</v>
      </c>
      <c r="UA24" s="1303">
        <v>45</v>
      </c>
      <c r="UB24" s="2074">
        <v>63</v>
      </c>
      <c r="UC24" s="1995">
        <v>65</v>
      </c>
      <c r="UD24" s="3967">
        <v>6.4509726081778487</v>
      </c>
      <c r="UE24" s="1303">
        <v>37</v>
      </c>
      <c r="UF24" s="2074">
        <v>12</v>
      </c>
      <c r="UG24" s="1995">
        <v>12</v>
      </c>
      <c r="UH24" s="3967">
        <v>1.1909487892020643</v>
      </c>
      <c r="UI24" s="1303">
        <v>12</v>
      </c>
      <c r="UJ24" s="2074">
        <v>0</v>
      </c>
      <c r="UK24" s="1995">
        <v>0</v>
      </c>
      <c r="UL24" s="3967">
        <v>0</v>
      </c>
      <c r="UM24" s="1303">
        <v>22</v>
      </c>
      <c r="UN24" s="2074">
        <v>0</v>
      </c>
      <c r="UO24" s="1995">
        <v>0</v>
      </c>
      <c r="UP24" s="3967">
        <v>0</v>
      </c>
      <c r="UQ24" s="1303">
        <v>3</v>
      </c>
      <c r="UR24" s="2074">
        <v>0</v>
      </c>
      <c r="US24" s="1995">
        <v>0</v>
      </c>
      <c r="UT24" s="3967">
        <v>0</v>
      </c>
      <c r="UU24" s="1303">
        <v>12</v>
      </c>
      <c r="UV24" s="2074">
        <v>0</v>
      </c>
      <c r="UW24" s="1995">
        <v>0</v>
      </c>
      <c r="UX24" s="3967">
        <v>0</v>
      </c>
      <c r="UY24" s="1303">
        <v>26</v>
      </c>
      <c r="UZ24" s="2074">
        <v>0</v>
      </c>
      <c r="VA24" s="1995">
        <v>0</v>
      </c>
      <c r="VB24" s="3967">
        <v>0</v>
      </c>
      <c r="VC24" s="1303">
        <v>4</v>
      </c>
      <c r="VD24" s="2073">
        <v>0</v>
      </c>
      <c r="VE24" s="1303">
        <v>0</v>
      </c>
      <c r="VF24" s="1303">
        <v>0</v>
      </c>
      <c r="VG24" s="1303">
        <v>7</v>
      </c>
      <c r="VH24" s="1303">
        <v>0</v>
      </c>
      <c r="VI24" s="1303">
        <v>0</v>
      </c>
      <c r="VJ24" s="1303">
        <v>0</v>
      </c>
      <c r="VK24" s="1303">
        <v>4</v>
      </c>
      <c r="VL24" s="1303">
        <v>0</v>
      </c>
      <c r="VM24" s="1303">
        <v>0</v>
      </c>
      <c r="VN24" s="1303">
        <v>0</v>
      </c>
      <c r="VO24" s="1303">
        <v>9</v>
      </c>
      <c r="VP24" s="1303">
        <v>0</v>
      </c>
      <c r="VQ24" s="1303">
        <v>0</v>
      </c>
      <c r="VR24" s="1303">
        <v>0</v>
      </c>
      <c r="VS24" s="1303">
        <v>18</v>
      </c>
      <c r="VT24" s="1303">
        <v>0</v>
      </c>
      <c r="VU24" s="1303">
        <v>0</v>
      </c>
      <c r="VV24" s="1303">
        <v>0</v>
      </c>
      <c r="VW24" s="1303">
        <v>7</v>
      </c>
      <c r="VX24" s="1303">
        <v>400</v>
      </c>
      <c r="VY24" s="1303">
        <v>455</v>
      </c>
      <c r="VZ24" s="1303">
        <v>45.15680825724494</v>
      </c>
      <c r="WA24" s="1303">
        <v>5</v>
      </c>
      <c r="WB24" s="1303">
        <v>0</v>
      </c>
      <c r="WC24" s="1303">
        <v>0</v>
      </c>
      <c r="WD24" s="1303">
        <v>0</v>
      </c>
      <c r="WE24" s="1303">
        <v>15</v>
      </c>
      <c r="WF24" s="1303">
        <v>0</v>
      </c>
      <c r="WG24" s="1303">
        <v>0</v>
      </c>
      <c r="WH24" s="1303">
        <v>0</v>
      </c>
      <c r="WI24" s="1303">
        <v>6</v>
      </c>
      <c r="WJ24" s="1303">
        <v>0</v>
      </c>
      <c r="WK24" s="1303">
        <v>0</v>
      </c>
      <c r="WL24" s="1303">
        <v>0</v>
      </c>
      <c r="WM24" s="1303">
        <v>19</v>
      </c>
      <c r="WN24" s="1303">
        <v>0</v>
      </c>
      <c r="WO24" s="1303">
        <v>0</v>
      </c>
      <c r="WP24" s="1303">
        <v>0</v>
      </c>
      <c r="WQ24" s="1303">
        <v>16</v>
      </c>
      <c r="WR24" s="1303">
        <v>0</v>
      </c>
      <c r="WS24" s="1303">
        <v>0</v>
      </c>
      <c r="WT24" s="1303">
        <v>0</v>
      </c>
      <c r="WU24" s="1303">
        <v>16</v>
      </c>
      <c r="WV24" s="2150"/>
      <c r="WW24" s="712">
        <v>16.541353383458645</v>
      </c>
      <c r="WX24" s="712">
        <v>20.980926430517709</v>
      </c>
      <c r="WY24" s="712">
        <v>18.251928020565554</v>
      </c>
      <c r="WZ24" s="712">
        <v>16.020671834625322</v>
      </c>
      <c r="XA24" s="712">
        <v>18.457943925233643</v>
      </c>
      <c r="XB24" s="712">
        <v>21.026894865525673</v>
      </c>
      <c r="XC24" s="699">
        <v>22.474747474747474</v>
      </c>
      <c r="XD24" s="699">
        <v>7</v>
      </c>
      <c r="XE24" s="699">
        <v>18.020304568527919</v>
      </c>
      <c r="XF24" s="712">
        <v>19.263315082130415</v>
      </c>
      <c r="XG24" s="699">
        <v>9</v>
      </c>
      <c r="XH24" s="712">
        <v>14.536340852130325</v>
      </c>
      <c r="XI24" s="712">
        <v>15.803814713896458</v>
      </c>
      <c r="XJ24" s="712">
        <v>17.223650385604113</v>
      </c>
      <c r="XK24" s="712">
        <v>19.896640826873384</v>
      </c>
      <c r="XL24" s="712">
        <v>20.794392523364486</v>
      </c>
      <c r="XM24" s="712">
        <v>21.515892420537895</v>
      </c>
      <c r="XN24" s="699">
        <v>17.676767676767678</v>
      </c>
      <c r="XO24" s="699">
        <v>18</v>
      </c>
      <c r="XP24" s="699">
        <v>17.715736040609137</v>
      </c>
      <c r="XQ24" s="712">
        <v>19.46241911398706</v>
      </c>
      <c r="XR24" s="699">
        <v>13</v>
      </c>
      <c r="XS24" s="712">
        <v>40.151515151515149</v>
      </c>
      <c r="XT24" s="699">
        <v>10</v>
      </c>
      <c r="XU24" s="699">
        <v>35.736040609137056</v>
      </c>
      <c r="XV24" s="985">
        <v>38.725734196117472</v>
      </c>
      <c r="XW24" s="699">
        <v>6</v>
      </c>
      <c r="XX24" s="699">
        <v>52.078239608801958</v>
      </c>
      <c r="XY24" s="699">
        <v>56.060606060606055</v>
      </c>
      <c r="XZ24" s="699">
        <v>12</v>
      </c>
      <c r="YA24" s="985">
        <v>58.324873096446709</v>
      </c>
      <c r="YB24" s="985">
        <v>55.848680935788956</v>
      </c>
      <c r="YC24" s="699">
        <v>4</v>
      </c>
      <c r="YD24" s="985">
        <v>2.9339853300733498</v>
      </c>
      <c r="YE24" s="985">
        <v>2.5252525252525251</v>
      </c>
      <c r="YF24" s="699">
        <v>21</v>
      </c>
      <c r="YG24" s="699">
        <v>3.3502538071065993</v>
      </c>
      <c r="YH24" s="699">
        <v>3.2852165256346439</v>
      </c>
      <c r="YI24" s="699">
        <v>45</v>
      </c>
      <c r="YJ24" s="699">
        <v>2.4449877750611249</v>
      </c>
      <c r="YK24" s="699">
        <v>1.2626262626262625</v>
      </c>
      <c r="YL24" s="699">
        <v>43</v>
      </c>
      <c r="YM24" s="985">
        <v>2.5888324873096447</v>
      </c>
      <c r="YN24" s="985">
        <v>2.140368342458935</v>
      </c>
      <c r="YO24" s="699">
        <v>56</v>
      </c>
      <c r="YP24" s="985">
        <v>502.6</v>
      </c>
      <c r="YQ24" s="985">
        <v>491.8</v>
      </c>
      <c r="YR24" s="699">
        <v>8</v>
      </c>
      <c r="YS24" s="712">
        <v>399</v>
      </c>
      <c r="YT24" s="985">
        <v>412.4</v>
      </c>
      <c r="YU24" s="699">
        <v>3</v>
      </c>
      <c r="YV24" s="982">
        <v>330</v>
      </c>
      <c r="YW24" s="725">
        <v>43.030303030303031</v>
      </c>
      <c r="YX24" s="699">
        <v>35</v>
      </c>
      <c r="YY24" s="699">
        <v>556</v>
      </c>
      <c r="YZ24" s="725">
        <v>62.230215827338128</v>
      </c>
      <c r="ZA24" s="699">
        <v>20</v>
      </c>
      <c r="ZB24" s="715">
        <v>243</v>
      </c>
      <c r="ZC24" s="725">
        <v>81.481481481481481</v>
      </c>
      <c r="ZD24" s="699">
        <v>23</v>
      </c>
      <c r="ZE24" s="982">
        <v>320</v>
      </c>
      <c r="ZF24" s="715">
        <v>40.9375</v>
      </c>
      <c r="ZG24" s="699">
        <v>34</v>
      </c>
      <c r="ZH24" s="716">
        <v>4</v>
      </c>
      <c r="ZI24" s="712">
        <v>0.3996403237086622</v>
      </c>
      <c r="ZJ24" s="699">
        <v>9</v>
      </c>
      <c r="ZK24" s="1363" t="s">
        <v>1623</v>
      </c>
      <c r="ZL24" s="712">
        <v>72.381635581061701</v>
      </c>
      <c r="ZM24" s="712">
        <v>84.821428571428569</v>
      </c>
      <c r="ZN24" s="699">
        <v>47</v>
      </c>
      <c r="ZO24" s="715">
        <v>1456</v>
      </c>
      <c r="ZP24" s="709">
        <v>51.60771704180064</v>
      </c>
      <c r="ZQ24" s="703">
        <v>66.171617161716171</v>
      </c>
      <c r="ZR24" s="978">
        <v>41</v>
      </c>
      <c r="ZS24" s="705">
        <v>606</v>
      </c>
      <c r="ZT24" s="709">
        <v>61.924686192468613</v>
      </c>
      <c r="ZU24" s="703">
        <v>74.166666666666671</v>
      </c>
      <c r="ZV24" s="978">
        <v>55</v>
      </c>
      <c r="ZW24" s="4111">
        <v>240</v>
      </c>
      <c r="ZX24" s="709">
        <v>42.156862745098039</v>
      </c>
      <c r="ZY24" s="703">
        <v>62.857142857142854</v>
      </c>
      <c r="ZZ24" s="978">
        <v>39</v>
      </c>
      <c r="AAA24" s="4111">
        <v>210</v>
      </c>
      <c r="AAB24" s="709">
        <v>48.603351955307261</v>
      </c>
      <c r="AAC24" s="703">
        <v>58.333333333333336</v>
      </c>
      <c r="AAD24" s="978">
        <v>41</v>
      </c>
      <c r="AAE24" s="4111">
        <v>156</v>
      </c>
      <c r="AAF24" s="983">
        <v>89.448818897637793</v>
      </c>
      <c r="AAG24" s="715">
        <v>97.476340694006311</v>
      </c>
      <c r="AAH24" s="715">
        <v>66</v>
      </c>
      <c r="AAI24" s="733">
        <v>634</v>
      </c>
      <c r="AAJ24" s="709">
        <v>388.3</v>
      </c>
      <c r="AAK24" s="978">
        <v>14</v>
      </c>
      <c r="AAL24" s="703">
        <v>705.2</v>
      </c>
      <c r="AAM24" s="978">
        <v>58</v>
      </c>
      <c r="AAN24" s="703">
        <v>4282.7</v>
      </c>
      <c r="AAO24" s="978">
        <f t="shared" si="26"/>
        <v>9</v>
      </c>
      <c r="AAP24" s="703">
        <v>61.1</v>
      </c>
      <c r="AAQ24" s="979">
        <f t="shared" si="27"/>
        <v>5</v>
      </c>
      <c r="AAR24" s="712">
        <v>0</v>
      </c>
      <c r="AAS24" s="699">
        <v>30</v>
      </c>
      <c r="AAT24" s="712">
        <v>198.33</v>
      </c>
      <c r="AAU24" s="699">
        <v>52</v>
      </c>
      <c r="AAV24" s="712">
        <v>0</v>
      </c>
      <c r="AAW24" s="699">
        <v>24</v>
      </c>
      <c r="AAX24" s="712">
        <v>1044.7</v>
      </c>
      <c r="AAY24" s="699">
        <v>9</v>
      </c>
      <c r="AAZ24" s="699">
        <v>16596.400000000001</v>
      </c>
      <c r="ABA24" s="978">
        <f t="shared" si="28"/>
        <v>9</v>
      </c>
      <c r="ABB24" s="712">
        <v>4624.8999999999996</v>
      </c>
      <c r="ABC24" s="978">
        <f t="shared" si="28"/>
        <v>4</v>
      </c>
      <c r="ABD24" s="712">
        <v>910.3</v>
      </c>
      <c r="ABE24" s="978">
        <f t="shared" si="28"/>
        <v>22</v>
      </c>
      <c r="ABF24" s="712">
        <v>16489.5</v>
      </c>
      <c r="ABG24" s="978">
        <f t="shared" si="28"/>
        <v>5</v>
      </c>
      <c r="ABH24" s="712">
        <v>0</v>
      </c>
      <c r="ABI24" s="978">
        <f t="shared" si="29"/>
        <v>2</v>
      </c>
      <c r="ABJ24" s="712">
        <v>0</v>
      </c>
      <c r="ABK24" s="978">
        <f t="shared" si="29"/>
        <v>1</v>
      </c>
      <c r="ABL24" s="712">
        <v>1111.9000000000001</v>
      </c>
      <c r="ABM24" s="978">
        <f t="shared" si="29"/>
        <v>3</v>
      </c>
      <c r="ABN24" s="712">
        <f t="shared" si="30"/>
        <v>1111.9000000000001</v>
      </c>
      <c r="ABO24" s="2732">
        <f t="shared" si="31"/>
        <v>3</v>
      </c>
      <c r="ABP24" s="716">
        <v>5</v>
      </c>
      <c r="ABQ24" s="712" t="s">
        <v>1632</v>
      </c>
      <c r="ABR24" s="712">
        <v>5</v>
      </c>
      <c r="ABS24" s="712" t="s">
        <v>1632</v>
      </c>
      <c r="ABT24" s="712">
        <v>5</v>
      </c>
      <c r="ABU24" s="712" t="s">
        <v>1632</v>
      </c>
      <c r="ABV24" s="712">
        <v>5</v>
      </c>
      <c r="ABW24" s="712" t="s">
        <v>1632</v>
      </c>
      <c r="ABX24" s="712">
        <v>5</v>
      </c>
      <c r="ABY24" s="712" t="s">
        <v>1632</v>
      </c>
      <c r="ABZ24" s="712">
        <v>25</v>
      </c>
      <c r="ACA24" s="699">
        <v>1</v>
      </c>
      <c r="ACB24" s="712">
        <v>5</v>
      </c>
      <c r="ACC24" s="712" t="s">
        <v>1632</v>
      </c>
      <c r="ACD24" s="712">
        <v>5</v>
      </c>
      <c r="ACE24" s="712" t="s">
        <v>1632</v>
      </c>
      <c r="ACF24" s="712">
        <v>5</v>
      </c>
      <c r="ACG24" s="712" t="s">
        <v>1632</v>
      </c>
      <c r="ACH24" s="712">
        <v>5</v>
      </c>
      <c r="ACI24" s="712" t="s">
        <v>1632</v>
      </c>
      <c r="ACJ24" s="712">
        <v>20</v>
      </c>
      <c r="ACK24" s="699">
        <v>1</v>
      </c>
      <c r="ACL24" s="712">
        <v>5</v>
      </c>
      <c r="ACM24" s="712" t="s">
        <v>1632</v>
      </c>
      <c r="ACN24" s="712">
        <v>5</v>
      </c>
      <c r="ACO24" s="712" t="s">
        <v>1632</v>
      </c>
      <c r="ACP24" s="712">
        <v>5</v>
      </c>
      <c r="ACQ24" s="712" t="s">
        <v>1632</v>
      </c>
      <c r="ACR24" s="712">
        <v>15</v>
      </c>
      <c r="ACS24" s="699">
        <v>1</v>
      </c>
      <c r="ACT24" s="699">
        <v>10</v>
      </c>
      <c r="ACU24" s="699" t="s">
        <v>1632</v>
      </c>
      <c r="ACV24" s="699">
        <v>10</v>
      </c>
      <c r="ACW24" s="699" t="s">
        <v>1632</v>
      </c>
      <c r="ACX24" s="699">
        <v>10</v>
      </c>
      <c r="ACY24" s="699" t="s">
        <v>1632</v>
      </c>
      <c r="ACZ24" s="699">
        <v>10</v>
      </c>
      <c r="ADA24" s="699" t="s">
        <v>1632</v>
      </c>
      <c r="ADB24" s="699">
        <v>40</v>
      </c>
      <c r="ADC24" s="699">
        <v>1</v>
      </c>
      <c r="ADD24" s="989">
        <v>10</v>
      </c>
      <c r="ADE24" s="989">
        <v>10</v>
      </c>
      <c r="ADF24" s="989">
        <v>10</v>
      </c>
      <c r="ADG24" s="989">
        <v>10</v>
      </c>
      <c r="ADH24" s="989">
        <v>40</v>
      </c>
      <c r="ADI24" s="699">
        <v>1</v>
      </c>
      <c r="ADJ24" s="712">
        <v>5</v>
      </c>
      <c r="ADK24" s="712" t="s">
        <v>1632</v>
      </c>
      <c r="ADL24" s="712">
        <v>5</v>
      </c>
      <c r="ADM24" s="712" t="s">
        <v>1632</v>
      </c>
      <c r="ADN24" s="712">
        <v>5</v>
      </c>
      <c r="ADO24" s="712" t="s">
        <v>1632</v>
      </c>
      <c r="ADP24" s="712">
        <v>5</v>
      </c>
      <c r="ADQ24" s="712" t="s">
        <v>1632</v>
      </c>
      <c r="ADR24" s="712">
        <v>20</v>
      </c>
      <c r="ADS24" s="699">
        <v>1</v>
      </c>
      <c r="ADT24" s="712">
        <v>10</v>
      </c>
      <c r="ADU24" s="712">
        <v>10</v>
      </c>
      <c r="ADV24" s="712">
        <v>10</v>
      </c>
      <c r="ADW24" s="712">
        <v>10</v>
      </c>
      <c r="ADX24" s="712">
        <v>40</v>
      </c>
      <c r="ADY24" s="699">
        <v>1</v>
      </c>
      <c r="ADZ24" s="714">
        <v>0</v>
      </c>
      <c r="AEA24" s="712">
        <v>0</v>
      </c>
      <c r="AEB24" s="699">
        <v>23</v>
      </c>
      <c r="AEC24" s="715">
        <v>10</v>
      </c>
      <c r="AED24" s="712">
        <v>31.066513405200535</v>
      </c>
      <c r="AEE24" s="699">
        <v>14</v>
      </c>
      <c r="AEF24" s="715">
        <v>4</v>
      </c>
      <c r="AEG24" s="712">
        <v>12.426605362080213</v>
      </c>
      <c r="AEH24" s="699">
        <v>23</v>
      </c>
      <c r="AEI24" s="1303">
        <v>15</v>
      </c>
      <c r="AEJ24" s="712">
        <v>46.599770107800801</v>
      </c>
      <c r="AEK24" s="699">
        <f t="shared" si="32"/>
        <v>21</v>
      </c>
      <c r="AEL24" s="715">
        <v>3</v>
      </c>
      <c r="AEM24" s="712">
        <v>9.254118082546734</v>
      </c>
      <c r="AEN24" s="699">
        <v>25</v>
      </c>
      <c r="AEO24" s="699">
        <v>9</v>
      </c>
      <c r="AEP24" s="712">
        <v>28</v>
      </c>
      <c r="AEQ24" s="699">
        <v>48</v>
      </c>
      <c r="AER24" s="699">
        <v>9</v>
      </c>
      <c r="AES24" s="712">
        <v>28</v>
      </c>
      <c r="AET24" s="699">
        <v>30</v>
      </c>
      <c r="AEU24" s="699">
        <v>5</v>
      </c>
      <c r="AEV24" s="1099">
        <v>15.5</v>
      </c>
      <c r="AEW24" s="699">
        <v>8</v>
      </c>
      <c r="AEX24" s="989">
        <v>9.6000000000000002E-2</v>
      </c>
      <c r="AEY24" s="989">
        <v>64</v>
      </c>
      <c r="AEZ24" s="989">
        <v>8.8999999999999996E-2</v>
      </c>
      <c r="AFA24" s="989">
        <v>13</v>
      </c>
      <c r="AFB24" s="989">
        <v>4.8000000000000001E-2</v>
      </c>
      <c r="AFC24" s="989">
        <v>25</v>
      </c>
      <c r="AFD24" s="989">
        <v>8.0000000000000002E-3</v>
      </c>
      <c r="AFE24" s="989">
        <v>28</v>
      </c>
      <c r="AFF24" s="989">
        <v>3.0000000000000001E-3</v>
      </c>
      <c r="AFG24" s="989">
        <v>40</v>
      </c>
      <c r="AFH24" s="989">
        <v>0.01</v>
      </c>
      <c r="AFI24" s="989">
        <v>39</v>
      </c>
      <c r="AFJ24" s="989">
        <v>0</v>
      </c>
      <c r="AFK24" s="989">
        <v>7</v>
      </c>
      <c r="AFL24" s="989">
        <v>0</v>
      </c>
      <c r="AFM24" s="989">
        <v>7</v>
      </c>
      <c r="AFN24" s="989">
        <v>79</v>
      </c>
      <c r="AFO24" s="989">
        <v>241.32453567937438</v>
      </c>
      <c r="AFP24" s="989">
        <v>15</v>
      </c>
      <c r="AFQ24" s="989">
        <v>20</v>
      </c>
      <c r="AFR24" s="989">
        <v>61.094819159335287</v>
      </c>
      <c r="AFS24" s="989">
        <v>28</v>
      </c>
      <c r="AFT24" s="989">
        <v>84</v>
      </c>
      <c r="AFU24" s="989">
        <v>256.59824046920818</v>
      </c>
      <c r="AFV24" s="989">
        <v>9</v>
      </c>
      <c r="AFW24" s="989">
        <v>38</v>
      </c>
      <c r="AFX24" s="989">
        <v>116.08015640273706</v>
      </c>
      <c r="AFY24" s="989">
        <v>30</v>
      </c>
      <c r="AFZ24" s="989">
        <v>516</v>
      </c>
      <c r="AGA24" s="989">
        <v>1576.2463343108504</v>
      </c>
      <c r="AGB24" s="989">
        <v>9</v>
      </c>
      <c r="AGC24" s="989">
        <v>64</v>
      </c>
      <c r="AGD24" s="989">
        <v>195.50342130987292</v>
      </c>
      <c r="AGE24" s="989">
        <v>27</v>
      </c>
      <c r="AGF24" s="989">
        <v>14</v>
      </c>
      <c r="AGG24" s="989">
        <v>101.6</v>
      </c>
      <c r="AGH24" s="989">
        <v>24</v>
      </c>
      <c r="AGI24" s="989">
        <v>0</v>
      </c>
      <c r="AGJ24" s="989">
        <v>0</v>
      </c>
      <c r="AGK24" s="989">
        <v>10</v>
      </c>
      <c r="AGL24" s="989">
        <v>0</v>
      </c>
      <c r="AGM24" s="989">
        <v>0</v>
      </c>
      <c r="AGN24" s="989">
        <v>2</v>
      </c>
      <c r="AGO24" s="989">
        <v>10</v>
      </c>
      <c r="AGP24" s="989">
        <v>72.569999999999993</v>
      </c>
      <c r="AGQ24" s="989">
        <v>27</v>
      </c>
      <c r="AGR24" s="989">
        <v>0</v>
      </c>
      <c r="AGS24" s="989">
        <v>0</v>
      </c>
      <c r="AGT24" s="989">
        <v>19</v>
      </c>
      <c r="AGU24" s="989">
        <v>1</v>
      </c>
      <c r="AGV24" s="989">
        <v>7.26</v>
      </c>
      <c r="AGW24" s="989">
        <v>16</v>
      </c>
      <c r="AGX24" s="989">
        <v>1</v>
      </c>
      <c r="AGY24" s="989">
        <v>7.26</v>
      </c>
      <c r="AGZ24" s="989">
        <v>6</v>
      </c>
      <c r="AHA24" s="989">
        <v>0</v>
      </c>
      <c r="AHB24" s="989">
        <v>0</v>
      </c>
      <c r="AHC24" s="989">
        <v>12</v>
      </c>
      <c r="AHD24" s="989">
        <v>2</v>
      </c>
      <c r="AHE24" s="989">
        <v>14.51</v>
      </c>
      <c r="AHF24" s="989">
        <v>9</v>
      </c>
      <c r="AHG24" s="712">
        <v>30</v>
      </c>
      <c r="AHH24" s="712">
        <v>221.57</v>
      </c>
      <c r="AHI24" s="699">
        <v>46</v>
      </c>
      <c r="AHJ24" s="712">
        <v>30</v>
      </c>
      <c r="AHK24" s="712">
        <v>221.57</v>
      </c>
      <c r="AHL24" s="712">
        <v>67</v>
      </c>
      <c r="AHM24" s="712">
        <v>9</v>
      </c>
      <c r="AHN24" s="712">
        <v>65.31</v>
      </c>
      <c r="AHO24" s="699">
        <v>31</v>
      </c>
      <c r="AHP24" s="712">
        <v>11</v>
      </c>
      <c r="AHQ24" s="712">
        <v>79.83</v>
      </c>
      <c r="AHR24" s="712">
        <v>6</v>
      </c>
      <c r="AHS24" s="712">
        <v>23</v>
      </c>
      <c r="AHT24" s="712">
        <v>166.91</v>
      </c>
      <c r="AHU24" s="699">
        <v>16</v>
      </c>
      <c r="AHV24" s="712">
        <v>17</v>
      </c>
      <c r="AHW24" s="712">
        <v>125.55</v>
      </c>
      <c r="AHX24" s="699">
        <v>67</v>
      </c>
      <c r="AHY24" s="712">
        <v>72</v>
      </c>
      <c r="AHZ24" s="712">
        <v>522.5</v>
      </c>
      <c r="AIA24" s="699">
        <v>11</v>
      </c>
      <c r="AIC24" s="714"/>
      <c r="AID24" s="725"/>
      <c r="AIE24" s="715"/>
      <c r="AIF24" s="714"/>
      <c r="AIG24" s="725"/>
      <c r="AIH24" s="715"/>
      <c r="AII24" s="715"/>
      <c r="AIJ24" s="712"/>
      <c r="AIK24" s="715"/>
      <c r="AIL24" s="1169">
        <v>316</v>
      </c>
      <c r="AIM24" s="1174">
        <v>50.316455696202524</v>
      </c>
      <c r="AIN24" s="1168">
        <f t="shared" si="33"/>
        <v>69</v>
      </c>
      <c r="AIO24" s="715">
        <v>568</v>
      </c>
      <c r="AIP24" s="725">
        <v>26.58450704225352</v>
      </c>
      <c r="AIQ24" s="715">
        <f t="shared" si="34"/>
        <v>33</v>
      </c>
      <c r="AIR24" s="1169">
        <v>315</v>
      </c>
      <c r="AIS24" s="1174">
        <v>31.428571428571427</v>
      </c>
      <c r="AIT24" s="1168">
        <f t="shared" si="35"/>
        <v>68</v>
      </c>
      <c r="AIU24" s="715">
        <v>563</v>
      </c>
      <c r="AIV24" s="725">
        <v>12.255772646536412</v>
      </c>
      <c r="AIW24" s="715">
        <f t="shared" si="36"/>
        <v>48</v>
      </c>
      <c r="AIX24" s="1169">
        <v>324</v>
      </c>
      <c r="AIY24" s="1174">
        <v>2.4691358024691357</v>
      </c>
      <c r="AIZ24" s="1168">
        <f t="shared" si="37"/>
        <v>18</v>
      </c>
      <c r="AJA24" s="715">
        <v>552</v>
      </c>
      <c r="AJB24" s="725">
        <v>23.913043478260871</v>
      </c>
      <c r="AJC24" s="715">
        <f t="shared" si="38"/>
        <v>9</v>
      </c>
      <c r="AJD24" s="714">
        <v>314</v>
      </c>
      <c r="AJE24" s="725">
        <v>12.738853503184714</v>
      </c>
      <c r="AJF24" s="715">
        <v>54</v>
      </c>
      <c r="AJG24" s="699">
        <v>564</v>
      </c>
      <c r="AJH24" s="1099">
        <v>10.638297872340425</v>
      </c>
      <c r="AJI24" s="733">
        <v>49</v>
      </c>
      <c r="AJJ24" s="714">
        <v>314</v>
      </c>
      <c r="AJK24" s="712">
        <v>22.611464968152866</v>
      </c>
      <c r="AJL24" s="715">
        <v>30</v>
      </c>
      <c r="AJM24" s="699">
        <v>564</v>
      </c>
      <c r="AJN24" s="712">
        <v>21.808510638297875</v>
      </c>
      <c r="AJO24" s="715">
        <v>19</v>
      </c>
      <c r="AJP24" s="714">
        <v>311</v>
      </c>
      <c r="AJQ24" s="712">
        <v>18.971061093247588</v>
      </c>
      <c r="AJR24" s="715">
        <v>15</v>
      </c>
      <c r="AJS24" s="699">
        <v>592</v>
      </c>
      <c r="AJT24" s="712">
        <v>35.472972972972968</v>
      </c>
      <c r="AJU24" s="715">
        <f t="shared" si="39"/>
        <v>6</v>
      </c>
      <c r="AJV24" s="1178">
        <v>0</v>
      </c>
      <c r="AJW24" s="1099">
        <v>28.571428571428569</v>
      </c>
      <c r="AJX24" s="1099">
        <v>14.285714285714285</v>
      </c>
      <c r="AJY24" s="1099">
        <v>28.571428571428569</v>
      </c>
      <c r="AJZ24" s="1099">
        <v>0</v>
      </c>
      <c r="AKA24" s="1099">
        <v>0</v>
      </c>
      <c r="AKB24" s="1099">
        <v>28.571428571428569</v>
      </c>
      <c r="AKC24" s="1099">
        <v>0</v>
      </c>
      <c r="AKD24" s="1099">
        <v>28.571428571428569</v>
      </c>
      <c r="AKE24" s="1099">
        <v>42.857142857142854</v>
      </c>
      <c r="AKF24" s="1099">
        <v>0</v>
      </c>
      <c r="AKG24" s="1188">
        <v>7</v>
      </c>
      <c r="AKH24" s="985">
        <v>44.186046511627907</v>
      </c>
      <c r="AKI24" s="985">
        <v>2.3255813953488373</v>
      </c>
      <c r="AKJ24" s="985">
        <v>11.627906976744185</v>
      </c>
      <c r="AKK24" s="985">
        <v>9.3023255813953494</v>
      </c>
      <c r="AKL24" s="985">
        <v>5.4263565891472867</v>
      </c>
      <c r="AKM24" s="985">
        <v>8.5271317829457356</v>
      </c>
      <c r="AKN24" s="985">
        <v>3.8759689922480618</v>
      </c>
      <c r="AKO24" s="985">
        <v>4.6511627906976747</v>
      </c>
      <c r="AKP24" s="985">
        <v>31.007751937984494</v>
      </c>
      <c r="AKQ24" s="985">
        <v>17.054263565891471</v>
      </c>
      <c r="AKR24" s="985">
        <v>6.9767441860465116</v>
      </c>
      <c r="AKS24" s="699">
        <v>129</v>
      </c>
      <c r="AKT24" s="714" t="s">
        <v>1634</v>
      </c>
      <c r="AKU24" s="715" t="s">
        <v>1634</v>
      </c>
      <c r="AKV24" s="715" t="s">
        <v>1634</v>
      </c>
      <c r="AKW24" s="715" t="s">
        <v>1634</v>
      </c>
      <c r="AKX24" s="715" t="s">
        <v>1633</v>
      </c>
      <c r="AKY24" s="715" t="s">
        <v>1680</v>
      </c>
      <c r="AKZ24" s="715" t="s">
        <v>1633</v>
      </c>
      <c r="ALA24" s="715">
        <v>1</v>
      </c>
      <c r="ALB24" s="715">
        <v>1</v>
      </c>
      <c r="ALC24" s="715">
        <v>1</v>
      </c>
      <c r="ALD24" s="715">
        <v>1</v>
      </c>
      <c r="ALE24" s="715">
        <v>-1</v>
      </c>
      <c r="ALF24" s="715">
        <v>-2</v>
      </c>
      <c r="ALG24" s="715">
        <v>-1</v>
      </c>
      <c r="ALH24" s="715">
        <f t="shared" si="40"/>
        <v>0</v>
      </c>
      <c r="ALI24" s="715">
        <f t="shared" si="41"/>
        <v>55</v>
      </c>
      <c r="ALJ24" s="716" t="s">
        <v>31</v>
      </c>
      <c r="ALK24" s="712" t="s">
        <v>31</v>
      </c>
      <c r="ALL24" s="712" t="s">
        <v>31</v>
      </c>
      <c r="ALM24" s="712" t="s">
        <v>31</v>
      </c>
      <c r="ALN24" s="712" t="s">
        <v>1636</v>
      </c>
      <c r="ALO24" s="712" t="s">
        <v>1636</v>
      </c>
      <c r="ALP24" s="712" t="s">
        <v>1635</v>
      </c>
      <c r="ALQ24" s="714">
        <v>11</v>
      </c>
      <c r="ALR24" s="715">
        <v>0</v>
      </c>
      <c r="ALS24" s="715">
        <v>1</v>
      </c>
      <c r="ALT24" s="715">
        <v>24</v>
      </c>
      <c r="ALU24" s="715">
        <v>1</v>
      </c>
      <c r="ALV24" s="715">
        <v>2</v>
      </c>
      <c r="ALW24" s="733">
        <v>2</v>
      </c>
      <c r="ALX24" s="981">
        <v>1.0842779694430753</v>
      </c>
      <c r="ALY24" s="715">
        <v>25</v>
      </c>
      <c r="ALZ24" s="731">
        <v>0</v>
      </c>
      <c r="AMA24" s="715">
        <v>61</v>
      </c>
      <c r="AMB24" s="731">
        <v>9.8570724494825041E-2</v>
      </c>
      <c r="AMC24" s="715">
        <v>56</v>
      </c>
      <c r="AMD24" s="731">
        <v>2.3656973878758008</v>
      </c>
      <c r="AME24" s="715">
        <v>17</v>
      </c>
      <c r="AMF24" s="715">
        <v>9.8570724494825041E-2</v>
      </c>
      <c r="AMG24" s="715">
        <v>55</v>
      </c>
      <c r="AMH24" s="731">
        <v>0.19714144898965008</v>
      </c>
      <c r="AMI24" s="715">
        <v>57</v>
      </c>
      <c r="AMJ24" s="731">
        <v>0.19714144898965008</v>
      </c>
      <c r="AMK24" s="715">
        <v>58</v>
      </c>
      <c r="AML24" s="982">
        <v>2</v>
      </c>
      <c r="AMM24" s="699">
        <v>0</v>
      </c>
      <c r="AMN24" s="699">
        <v>0</v>
      </c>
      <c r="AMO24" s="716">
        <v>0.19714144898965008</v>
      </c>
      <c r="AMP24" s="715">
        <v>47</v>
      </c>
      <c r="AMQ24" s="712">
        <v>0</v>
      </c>
      <c r="AMR24" s="715">
        <v>27</v>
      </c>
      <c r="AMS24" s="712">
        <v>0</v>
      </c>
      <c r="AMT24" s="733">
        <v>27</v>
      </c>
      <c r="AMU24" s="982">
        <v>1</v>
      </c>
      <c r="AMV24" s="731">
        <v>9.8570724494825041E-2</v>
      </c>
      <c r="AMW24" s="715">
        <v>27</v>
      </c>
      <c r="AMX24" s="716" t="s">
        <v>1681</v>
      </c>
      <c r="AMY24" s="712" t="s">
        <v>107</v>
      </c>
      <c r="AMZ24" s="715">
        <v>3</v>
      </c>
      <c r="ANA24" s="715">
        <v>2</v>
      </c>
      <c r="ANB24" s="715">
        <v>5</v>
      </c>
      <c r="ANC24" s="715">
        <v>28</v>
      </c>
      <c r="AND24" s="1201" t="s">
        <v>1632</v>
      </c>
      <c r="ANE24" s="1202" t="s">
        <v>1632</v>
      </c>
      <c r="ANF24" s="1202" t="s">
        <v>1632</v>
      </c>
      <c r="ANG24" s="1202" t="s">
        <v>1632</v>
      </c>
      <c r="ANH24" s="725">
        <v>5</v>
      </c>
      <c r="ANI24" s="725">
        <v>5</v>
      </c>
      <c r="ANJ24" s="725">
        <v>5</v>
      </c>
      <c r="ANK24" s="725">
        <v>5</v>
      </c>
      <c r="ANL24" s="1303">
        <f t="shared" si="42"/>
        <v>20</v>
      </c>
      <c r="ANM24" s="1303">
        <f t="shared" si="43"/>
        <v>1</v>
      </c>
      <c r="ANN24" s="983" t="s">
        <v>1632</v>
      </c>
      <c r="ANO24" s="725" t="s">
        <v>1632</v>
      </c>
      <c r="ANP24" s="725" t="s">
        <v>1632</v>
      </c>
      <c r="ANQ24" s="725" t="s">
        <v>1632</v>
      </c>
      <c r="ANR24" s="725">
        <v>5</v>
      </c>
      <c r="ANS24" s="725">
        <v>5</v>
      </c>
      <c r="ANT24" s="725">
        <v>5</v>
      </c>
      <c r="ANU24" s="725">
        <v>5</v>
      </c>
      <c r="ANV24" s="715">
        <f t="shared" si="44"/>
        <v>20</v>
      </c>
      <c r="ANW24" s="715">
        <f t="shared" si="45"/>
        <v>1</v>
      </c>
      <c r="ANX24" s="982">
        <v>126</v>
      </c>
      <c r="ANY24" s="715">
        <v>7131</v>
      </c>
      <c r="ANZ24" s="1089">
        <v>22.545000000000002</v>
      </c>
      <c r="AOA24" s="715">
        <v>7</v>
      </c>
      <c r="AOB24" s="1089">
        <v>1.4</v>
      </c>
      <c r="AOC24" s="1188">
        <f t="shared" si="46"/>
        <v>67</v>
      </c>
      <c r="AOD24" s="1089">
        <v>91.956999999999994</v>
      </c>
      <c r="AOE24" s="1188">
        <f t="shared" si="47"/>
        <v>11</v>
      </c>
      <c r="AOF24" s="699">
        <v>36</v>
      </c>
      <c r="AOG24" s="985">
        <v>3.5485460818137011</v>
      </c>
      <c r="AOH24" s="1188">
        <v>25</v>
      </c>
      <c r="AOI24" s="699">
        <v>8</v>
      </c>
      <c r="AOJ24" s="985">
        <v>0.78856579595860032</v>
      </c>
      <c r="AOK24" s="1188">
        <v>19</v>
      </c>
      <c r="AOL24" s="699">
        <v>3</v>
      </c>
      <c r="AOM24" s="985">
        <v>0.29571217348447509</v>
      </c>
      <c r="AON24" s="1188">
        <v>45</v>
      </c>
      <c r="AOO24" s="699">
        <v>10</v>
      </c>
      <c r="AOP24" s="985">
        <v>0.98570724494825046</v>
      </c>
      <c r="AOQ24" s="1188">
        <v>12</v>
      </c>
      <c r="AOR24" s="983" t="s">
        <v>1632</v>
      </c>
      <c r="AOS24" s="725" t="s">
        <v>1632</v>
      </c>
      <c r="AOT24" s="725" t="s">
        <v>1632</v>
      </c>
      <c r="AOU24" s="725" t="s">
        <v>1632</v>
      </c>
      <c r="AOV24" s="725">
        <v>5</v>
      </c>
      <c r="AOW24" s="725">
        <v>5</v>
      </c>
      <c r="AOX24" s="725">
        <v>5</v>
      </c>
      <c r="AOY24" s="725">
        <v>5</v>
      </c>
      <c r="AOZ24" s="715">
        <f t="shared" si="48"/>
        <v>20</v>
      </c>
      <c r="APA24" s="715">
        <f t="shared" si="49"/>
        <v>1</v>
      </c>
      <c r="APB24" s="1993" t="s">
        <v>1632</v>
      </c>
      <c r="APC24" s="1994" t="s">
        <v>1632</v>
      </c>
      <c r="APD24" s="1994" t="s">
        <v>1632</v>
      </c>
      <c r="APE24" s="1994" t="s">
        <v>1632</v>
      </c>
      <c r="APF24" s="1995">
        <v>5</v>
      </c>
      <c r="APG24" s="1995">
        <v>5</v>
      </c>
      <c r="APH24" s="1995">
        <v>5</v>
      </c>
      <c r="API24" s="1995">
        <v>5</v>
      </c>
      <c r="APJ24" s="715">
        <f t="shared" si="50"/>
        <v>20</v>
      </c>
      <c r="APK24" s="715">
        <f t="shared" si="51"/>
        <v>1</v>
      </c>
      <c r="APL24" s="715">
        <v>1</v>
      </c>
      <c r="APM24" s="725">
        <v>0.99245732433505351</v>
      </c>
      <c r="APN24" s="715">
        <v>6</v>
      </c>
      <c r="APO24" s="715">
        <v>16</v>
      </c>
      <c r="APP24" s="725">
        <v>15.879317189360856</v>
      </c>
      <c r="APQ24" s="715">
        <v>3</v>
      </c>
      <c r="APR24" s="1169">
        <v>17</v>
      </c>
      <c r="APS24" s="1168">
        <v>26</v>
      </c>
      <c r="APT24" s="1168">
        <v>208</v>
      </c>
      <c r="APU24" s="989">
        <v>1.5294117647058822</v>
      </c>
      <c r="APV24" s="989">
        <v>12.235294117647058</v>
      </c>
      <c r="APW24" s="989">
        <v>2.0643112346169117</v>
      </c>
      <c r="APX24" s="989">
        <v>35</v>
      </c>
      <c r="APY24" s="989">
        <v>1</v>
      </c>
      <c r="APZ24" s="989">
        <v>90</v>
      </c>
      <c r="AQA24" s="989">
        <v>720</v>
      </c>
      <c r="AQB24" s="989">
        <v>90</v>
      </c>
      <c r="AQC24" s="989">
        <v>720</v>
      </c>
      <c r="AQD24" s="1099">
        <v>7.1456927352123865</v>
      </c>
      <c r="AQE24" s="989">
        <v>37</v>
      </c>
      <c r="AQF24" s="989">
        <v>18</v>
      </c>
      <c r="AQG24" s="989">
        <v>116</v>
      </c>
      <c r="AQH24" s="989">
        <v>928</v>
      </c>
      <c r="AQI24" s="989">
        <v>91.529411764705884</v>
      </c>
      <c r="AQJ24" s="989">
        <v>732.23529411764707</v>
      </c>
      <c r="AQK24" s="989">
        <v>9.2100039698292981</v>
      </c>
      <c r="AQL24" s="729">
        <v>61</v>
      </c>
      <c r="AQM24" s="987"/>
      <c r="AQQ24" s="715">
        <v>1263</v>
      </c>
      <c r="AQR24" s="715">
        <v>1019</v>
      </c>
      <c r="AQS24" s="989">
        <v>97</v>
      </c>
      <c r="AQT24" s="1099">
        <v>9.5191364082433747</v>
      </c>
      <c r="AQU24" s="989">
        <f t="shared" si="52"/>
        <v>47</v>
      </c>
      <c r="AQV24" s="989">
        <v>38</v>
      </c>
      <c r="AQW24" s="989">
        <v>39.175257731958766</v>
      </c>
      <c r="AQX24" s="1099">
        <v>3.0263157894736841</v>
      </c>
      <c r="AQY24" s="989">
        <f t="shared" si="53"/>
        <v>60</v>
      </c>
      <c r="AQZ24" s="989">
        <v>1</v>
      </c>
      <c r="ARA24" s="989">
        <v>98</v>
      </c>
      <c r="ARB24" s="989">
        <v>1.0204081632653061</v>
      </c>
      <c r="ARC24" s="989">
        <f t="shared" si="54"/>
        <v>64</v>
      </c>
      <c r="ARD24" s="1668">
        <v>2.3670264965652601</v>
      </c>
      <c r="ARE24" s="1667">
        <f t="shared" si="55"/>
        <v>40</v>
      </c>
      <c r="ARF24" s="1168">
        <v>40</v>
      </c>
      <c r="ARG24" s="1099">
        <v>10</v>
      </c>
      <c r="ARH24" s="989">
        <f t="shared" si="56"/>
        <v>22</v>
      </c>
      <c r="ARI24" s="715">
        <v>112</v>
      </c>
      <c r="ARJ24" s="985">
        <v>25</v>
      </c>
      <c r="ARK24" s="699">
        <f t="shared" si="57"/>
        <v>65</v>
      </c>
      <c r="ARL24" s="989">
        <v>32</v>
      </c>
      <c r="ARM24" s="715">
        <v>1</v>
      </c>
      <c r="ARN24" s="985">
        <v>3.125</v>
      </c>
      <c r="ARO24" s="699">
        <f t="shared" si="58"/>
        <v>1</v>
      </c>
      <c r="ARP24" s="707">
        <v>361</v>
      </c>
      <c r="ARQ24" s="990">
        <v>19</v>
      </c>
      <c r="ARR24" s="719">
        <v>5.2631578947368416</v>
      </c>
      <c r="ARS24" s="979">
        <f t="shared" si="59"/>
        <v>26</v>
      </c>
      <c r="ART24" s="715">
        <v>44</v>
      </c>
      <c r="ARU24" s="699">
        <f t="shared" si="59"/>
        <v>54</v>
      </c>
      <c r="ARV24" s="715">
        <v>5630</v>
      </c>
      <c r="ARW24" s="715">
        <v>2810</v>
      </c>
      <c r="ARX24" s="985">
        <v>49.911190053285971</v>
      </c>
      <c r="ARY24" s="699">
        <f t="shared" si="60"/>
        <v>7</v>
      </c>
      <c r="ARZ24" s="715">
        <v>5600</v>
      </c>
      <c r="ASA24" s="715">
        <v>270</v>
      </c>
      <c r="ASB24" s="712">
        <v>4.8214285714285721</v>
      </c>
      <c r="ASC24" s="699">
        <f t="shared" si="61"/>
        <v>1</v>
      </c>
      <c r="ASD24" s="712">
        <v>38.016528925619838</v>
      </c>
      <c r="ASE24" s="712">
        <v>21.900826446280991</v>
      </c>
      <c r="ASF24" s="712">
        <v>18.595041322314049</v>
      </c>
      <c r="ASG24" s="712">
        <v>3.3057851239669422</v>
      </c>
      <c r="ASH24" s="712">
        <v>4.9586776859504136</v>
      </c>
      <c r="ASI24" s="712">
        <v>7.8512396694214877</v>
      </c>
      <c r="ASJ24" s="712">
        <v>4.1322314049586781</v>
      </c>
      <c r="ASK24" s="712">
        <v>0.82644628099173556</v>
      </c>
      <c r="ASL24" s="712">
        <v>0.41322314049586778</v>
      </c>
      <c r="ASM24" s="715">
        <v>92</v>
      </c>
      <c r="ASN24" s="715">
        <v>53</v>
      </c>
      <c r="ASO24" s="715">
        <v>45</v>
      </c>
      <c r="ASP24" s="715">
        <v>8</v>
      </c>
      <c r="ASQ24" s="715">
        <v>12</v>
      </c>
      <c r="ASR24" s="715">
        <v>19</v>
      </c>
      <c r="ASS24" s="715">
        <v>10</v>
      </c>
      <c r="AST24" s="715">
        <v>2</v>
      </c>
      <c r="ASU24" s="715">
        <v>1</v>
      </c>
      <c r="ASV24" s="715">
        <v>242</v>
      </c>
      <c r="ASW24" s="712">
        <v>12.5</v>
      </c>
      <c r="ASX24" s="712">
        <v>12.5</v>
      </c>
      <c r="ASY24" s="712">
        <v>37.5</v>
      </c>
      <c r="ASZ24" s="712">
        <v>6.25</v>
      </c>
      <c r="ATA24" s="712">
        <v>6.25</v>
      </c>
      <c r="ATB24" s="712">
        <v>12.5</v>
      </c>
      <c r="ATC24" s="712">
        <v>12.5</v>
      </c>
      <c r="ATD24" s="712">
        <v>0</v>
      </c>
      <c r="ATE24" s="712">
        <v>0</v>
      </c>
      <c r="ATF24" s="715">
        <v>2</v>
      </c>
      <c r="ATG24" s="715">
        <v>2</v>
      </c>
      <c r="ATH24" s="715">
        <v>6</v>
      </c>
      <c r="ATI24" s="715">
        <v>1</v>
      </c>
      <c r="ATJ24" s="715">
        <v>1</v>
      </c>
      <c r="ATK24" s="715">
        <v>2</v>
      </c>
      <c r="ATL24" s="715">
        <v>2</v>
      </c>
      <c r="ATM24" s="715">
        <v>0</v>
      </c>
      <c r="ATN24" s="715">
        <v>0</v>
      </c>
      <c r="ATO24" s="715">
        <v>16</v>
      </c>
      <c r="ATP24" s="712" t="s">
        <v>31</v>
      </c>
      <c r="ATQ24" s="712" t="s">
        <v>31</v>
      </c>
      <c r="ATR24" s="712" t="s">
        <v>31</v>
      </c>
      <c r="ATS24" s="712" t="s">
        <v>31</v>
      </c>
      <c r="ATT24" s="712" t="s">
        <v>31</v>
      </c>
      <c r="ATU24" s="712" t="s">
        <v>31</v>
      </c>
      <c r="ATV24" s="712" t="s">
        <v>31</v>
      </c>
      <c r="ATW24" s="712" t="s">
        <v>31</v>
      </c>
      <c r="ATX24" s="712" t="s">
        <v>31</v>
      </c>
      <c r="ATY24" s="715">
        <v>0</v>
      </c>
      <c r="ATZ24" s="715">
        <v>0</v>
      </c>
      <c r="AUA24" s="715">
        <v>0</v>
      </c>
      <c r="AUB24" s="715">
        <v>0</v>
      </c>
      <c r="AUC24" s="715">
        <v>0</v>
      </c>
      <c r="AUD24" s="715">
        <v>0</v>
      </c>
      <c r="AUE24" s="715">
        <v>0</v>
      </c>
      <c r="AUF24" s="715">
        <v>0</v>
      </c>
      <c r="AUG24" s="715">
        <v>0</v>
      </c>
      <c r="AUH24" s="715">
        <v>0</v>
      </c>
      <c r="AUI24" s="712" t="s">
        <v>1624</v>
      </c>
      <c r="AUJ24" s="712" t="s">
        <v>1623</v>
      </c>
      <c r="AUK24" s="709">
        <v>20</v>
      </c>
      <c r="AUL24" s="978">
        <v>1</v>
      </c>
      <c r="AUM24" s="703" t="s">
        <v>1632</v>
      </c>
      <c r="AUN24" s="703" t="s">
        <v>1632</v>
      </c>
      <c r="AUO24" s="703" t="s">
        <v>1632</v>
      </c>
      <c r="AUP24" s="701" t="s">
        <v>1632</v>
      </c>
      <c r="AUQ24" s="712" t="s">
        <v>1626</v>
      </c>
      <c r="AUR24" s="712" t="s">
        <v>1627</v>
      </c>
      <c r="AUS24" s="712" t="s">
        <v>1627</v>
      </c>
      <c r="AUT24" s="712" t="s">
        <v>1627</v>
      </c>
      <c r="AUU24" s="712" t="s">
        <v>1625</v>
      </c>
      <c r="AUV24" s="712" t="s">
        <v>1685</v>
      </c>
      <c r="AUW24" s="3968" t="s">
        <v>1641</v>
      </c>
      <c r="AUX24" s="712" t="s">
        <v>5405</v>
      </c>
      <c r="AUY24" s="712" t="s">
        <v>1686</v>
      </c>
      <c r="AUZ24" s="699">
        <v>64</v>
      </c>
      <c r="AVA24" s="699">
        <v>8</v>
      </c>
      <c r="AVB24" s="985">
        <v>12.5</v>
      </c>
      <c r="AVC24" s="699">
        <v>1</v>
      </c>
      <c r="AVD24" s="712">
        <v>9.8570724494825041E-2</v>
      </c>
      <c r="AVE24" s="699">
        <f t="shared" si="62"/>
        <v>19</v>
      </c>
      <c r="AVF24" s="712">
        <v>5</v>
      </c>
      <c r="AVG24" s="978">
        <v>20</v>
      </c>
      <c r="AVH24" s="712" t="s">
        <v>1625</v>
      </c>
      <c r="AVI24" s="712" t="s">
        <v>1632</v>
      </c>
      <c r="AVJ24" s="712" t="s">
        <v>1625</v>
      </c>
      <c r="AVK24" s="712" t="s">
        <v>1625</v>
      </c>
      <c r="AVL24" s="716">
        <v>9.3000000000000007</v>
      </c>
      <c r="AVM24" s="699">
        <f t="shared" si="63"/>
        <v>38</v>
      </c>
      <c r="AVN24" s="715">
        <v>3</v>
      </c>
      <c r="AVO24" s="712">
        <v>9.3000000000000007</v>
      </c>
      <c r="AVP24" s="699">
        <f t="shared" si="64"/>
        <v>16</v>
      </c>
      <c r="AVQ24" s="715">
        <v>3</v>
      </c>
      <c r="AVR24" s="712">
        <v>0</v>
      </c>
      <c r="AVS24" s="699">
        <f t="shared" si="65"/>
        <v>14</v>
      </c>
      <c r="AVT24" s="715">
        <v>0</v>
      </c>
      <c r="AVU24" s="712">
        <v>3.1</v>
      </c>
      <c r="AVV24" s="699">
        <f t="shared" si="66"/>
        <v>21</v>
      </c>
      <c r="AVW24" s="715">
        <v>1</v>
      </c>
      <c r="AVX24" s="712">
        <v>0</v>
      </c>
      <c r="AVY24" s="733">
        <v>0</v>
      </c>
      <c r="AVZ24" s="716">
        <v>0</v>
      </c>
      <c r="AWA24" s="699">
        <f t="shared" si="67"/>
        <v>26</v>
      </c>
      <c r="AWB24" s="715">
        <v>0</v>
      </c>
      <c r="AWC24" s="712">
        <v>0</v>
      </c>
      <c r="AWD24" s="699">
        <f t="shared" si="68"/>
        <v>9</v>
      </c>
      <c r="AWE24" s="715">
        <v>0</v>
      </c>
      <c r="AWF24" s="712">
        <v>6.2</v>
      </c>
      <c r="AWG24" s="699">
        <f t="shared" si="69"/>
        <v>55</v>
      </c>
      <c r="AWH24" s="715">
        <v>2</v>
      </c>
      <c r="AWI24" s="714">
        <v>281</v>
      </c>
      <c r="AWJ24" s="715">
        <v>165</v>
      </c>
      <c r="AWK24" s="715" t="s">
        <v>31</v>
      </c>
      <c r="AWL24" s="715">
        <v>29</v>
      </c>
      <c r="AWM24" s="715" t="s">
        <v>31</v>
      </c>
      <c r="AWN24" s="715">
        <v>475</v>
      </c>
      <c r="AWO24" s="715" t="s">
        <v>31</v>
      </c>
      <c r="AWP24" s="715">
        <v>24</v>
      </c>
      <c r="AWQ24" s="715" t="s">
        <v>31</v>
      </c>
      <c r="AWR24" s="715">
        <v>24</v>
      </c>
      <c r="AWS24" s="716">
        <v>0.19400000000000001</v>
      </c>
      <c r="AWT24" s="699">
        <f t="shared" si="70"/>
        <v>17</v>
      </c>
      <c r="AWU24" s="712">
        <v>0.114</v>
      </c>
      <c r="AWV24" s="699">
        <f t="shared" si="70"/>
        <v>11</v>
      </c>
      <c r="AWW24" s="712" t="s">
        <v>31</v>
      </c>
      <c r="AWX24" s="699" t="str">
        <f t="shared" si="3"/>
        <v>-</v>
      </c>
      <c r="AWY24" s="712">
        <v>0.02</v>
      </c>
      <c r="AWZ24" s="699">
        <f t="shared" si="71"/>
        <v>18</v>
      </c>
      <c r="AXA24" s="712" t="s">
        <v>31</v>
      </c>
      <c r="AXB24" s="712">
        <v>0.32700000000000001</v>
      </c>
      <c r="AXC24" s="712" t="s">
        <v>31</v>
      </c>
      <c r="AXD24" s="699" t="str">
        <f t="shared" si="4"/>
        <v>-</v>
      </c>
      <c r="AXE24" s="712">
        <v>1.7000000000000001E-2</v>
      </c>
      <c r="AXF24" s="699">
        <f t="shared" si="5"/>
        <v>59</v>
      </c>
      <c r="AXG24" s="712" t="s">
        <v>31</v>
      </c>
      <c r="AXH24" s="699" t="str">
        <f t="shared" si="6"/>
        <v>-</v>
      </c>
      <c r="AXI24" s="712">
        <v>1.7000000000000001E-2</v>
      </c>
      <c r="AXK24" s="3969">
        <v>91.375291375291368</v>
      </c>
      <c r="AXL24" s="3970">
        <v>429</v>
      </c>
      <c r="AXM24" s="715">
        <f t="shared" si="72"/>
        <v>67</v>
      </c>
      <c r="AXN24" s="3969">
        <v>39.146567717996291</v>
      </c>
      <c r="AXO24" s="3970">
        <v>539</v>
      </c>
      <c r="AXP24" s="715">
        <f t="shared" si="73"/>
        <v>46</v>
      </c>
      <c r="AXQ24" s="2024">
        <v>9908</v>
      </c>
      <c r="AXR24" s="2024">
        <v>10008</v>
      </c>
      <c r="AXS24" s="3029">
        <v>0.99920063948840721</v>
      </c>
      <c r="AXT24" s="2024" t="s">
        <v>8059</v>
      </c>
      <c r="AXU24" s="2024">
        <v>1419</v>
      </c>
      <c r="AXV24" s="2024">
        <v>1437</v>
      </c>
      <c r="AXW24" s="3029">
        <v>1.2526096033402894</v>
      </c>
      <c r="AXX24" s="2024" t="s">
        <v>8059</v>
      </c>
      <c r="AXY24" s="3029">
        <v>14.321760193782803</v>
      </c>
      <c r="AXZ24" s="3029">
        <v>14.358513189448441</v>
      </c>
      <c r="AYA24" s="3029">
        <v>3.6752995665638721E-2</v>
      </c>
      <c r="AYB24" s="2024" t="s">
        <v>8074</v>
      </c>
      <c r="AYC24" s="2123">
        <v>4932</v>
      </c>
      <c r="AYD24" s="2024">
        <v>4787</v>
      </c>
      <c r="AYE24" s="3029">
        <v>3.0290369751410111</v>
      </c>
      <c r="AYF24" s="2024" t="s">
        <v>8056</v>
      </c>
      <c r="AYG24" s="2024">
        <v>696</v>
      </c>
      <c r="AYH24" s="2024">
        <v>588</v>
      </c>
      <c r="AYI24" s="3029">
        <v>18.367346938775512</v>
      </c>
      <c r="AYJ24" s="2024" t="s">
        <v>8057</v>
      </c>
      <c r="AYK24" s="2024">
        <v>35448</v>
      </c>
      <c r="AYL24" s="2024">
        <v>37608</v>
      </c>
      <c r="AYM24" s="3029">
        <v>5.7434588385449956</v>
      </c>
      <c r="AYN24" s="2024" t="s">
        <v>8056</v>
      </c>
      <c r="AYO24" s="2024">
        <v>149400000</v>
      </c>
      <c r="AYP24" s="2024">
        <v>128792909</v>
      </c>
      <c r="AYQ24" s="3029">
        <v>16.000175133865497</v>
      </c>
      <c r="AYR24" s="2024" t="s">
        <v>8057</v>
      </c>
      <c r="AYS24" s="2024">
        <v>72100000</v>
      </c>
      <c r="AYT24" s="2024">
        <v>66594963</v>
      </c>
      <c r="AYU24" s="3029">
        <v>8.2664465178845461</v>
      </c>
      <c r="AYV24" s="2024" t="s">
        <v>8058</v>
      </c>
      <c r="AYW24" s="2024">
        <v>56200000</v>
      </c>
      <c r="AYX24" s="2024">
        <v>44265369</v>
      </c>
      <c r="AYY24" s="3029">
        <v>26.961553172639313</v>
      </c>
      <c r="AYZ24" s="2024" t="s">
        <v>8057</v>
      </c>
      <c r="AZA24" s="2024">
        <v>5800000</v>
      </c>
      <c r="AZB24" s="2024">
        <v>5452434</v>
      </c>
      <c r="AZC24" s="3029">
        <v>6.3745109065052503</v>
      </c>
      <c r="AZD24" s="2024" t="s">
        <v>8058</v>
      </c>
      <c r="AZE24" s="2024">
        <v>8000000</v>
      </c>
      <c r="AZF24" s="2024">
        <v>7685496</v>
      </c>
      <c r="AZG24" s="3029">
        <v>4.0921757034289072</v>
      </c>
      <c r="AZH24" s="2024" t="s">
        <v>8056</v>
      </c>
      <c r="AZI24" s="2024">
        <v>1000000</v>
      </c>
      <c r="AZJ24" s="2024">
        <v>862800</v>
      </c>
      <c r="AZK24" s="3029">
        <v>15.901715345387117</v>
      </c>
      <c r="AZL24" s="2024" t="s">
        <v>8057</v>
      </c>
      <c r="AZM24" s="2024">
        <v>5300000</v>
      </c>
      <c r="AZN24" s="2024">
        <v>3931847</v>
      </c>
      <c r="AZO24" s="3029">
        <v>34.796699871587066</v>
      </c>
      <c r="AZP24" s="2024" t="s">
        <v>8057</v>
      </c>
      <c r="AZQ24" s="2024">
        <v>0</v>
      </c>
      <c r="AZR24" s="2024">
        <v>0</v>
      </c>
      <c r="AZS24" s="3029" t="s">
        <v>31</v>
      </c>
      <c r="AZT24" s="2024" t="s">
        <v>31</v>
      </c>
      <c r="AZU24" s="2024">
        <v>1000000</v>
      </c>
      <c r="AZV24" s="2024">
        <v>0</v>
      </c>
      <c r="AZW24" s="3029" t="s">
        <v>31</v>
      </c>
      <c r="AZX24" s="2024" t="s">
        <v>31</v>
      </c>
      <c r="AZY24" s="2123">
        <v>1357670000</v>
      </c>
      <c r="AZZ24" s="2024">
        <v>1323557223</v>
      </c>
      <c r="BAA24" s="3029">
        <v>2.5773556599751259</v>
      </c>
      <c r="BAB24" s="2024" t="s">
        <v>8059</v>
      </c>
      <c r="BAC24" s="2024">
        <v>152092000</v>
      </c>
      <c r="BAD24" s="2024">
        <v>132017950</v>
      </c>
      <c r="BAE24" s="3029">
        <v>15.205545912506608</v>
      </c>
      <c r="BAF24" s="2024" t="s">
        <v>8057</v>
      </c>
      <c r="BAG24" s="2024">
        <v>1363160000</v>
      </c>
      <c r="BAH24" s="2024">
        <v>1433411686</v>
      </c>
      <c r="BAI24" s="3029">
        <v>4.9010125064656336</v>
      </c>
      <c r="BAJ24" s="2024" t="s">
        <v>8056</v>
      </c>
      <c r="BAK24" s="2123">
        <v>716577000</v>
      </c>
      <c r="BAL24" s="2024">
        <v>719461240</v>
      </c>
      <c r="BAM24" s="3029">
        <v>0.40088886511800581</v>
      </c>
      <c r="BAN24" s="2024" t="s">
        <v>8059</v>
      </c>
      <c r="BAO24" s="2024">
        <v>91088000</v>
      </c>
      <c r="BAP24" s="2024">
        <v>93054548</v>
      </c>
      <c r="BAQ24" s="3029">
        <v>2.113328195415022</v>
      </c>
      <c r="BAR24" s="2024" t="s">
        <v>8059</v>
      </c>
      <c r="BAS24" s="2024">
        <v>533788000</v>
      </c>
      <c r="BAT24" s="2024">
        <v>489824844</v>
      </c>
      <c r="BAU24" s="3029">
        <v>8.975280967986194</v>
      </c>
      <c r="BAV24" s="2024" t="s">
        <v>8058</v>
      </c>
      <c r="BAW24" s="2024">
        <v>0</v>
      </c>
      <c r="BAX24" s="2024">
        <v>10256886</v>
      </c>
      <c r="BAY24" s="3029">
        <v>100</v>
      </c>
      <c r="BAZ24" s="2024" t="s">
        <v>8057</v>
      </c>
      <c r="BBA24" s="2024">
        <v>16217000</v>
      </c>
      <c r="BBB24" s="2024">
        <v>10959705</v>
      </c>
      <c r="BBC24" s="3029">
        <v>47.96931121777456</v>
      </c>
      <c r="BBD24" s="2024" t="s">
        <v>8057</v>
      </c>
      <c r="BBE24" s="2123">
        <v>39799000</v>
      </c>
      <c r="BBF24" s="2024">
        <v>44690514</v>
      </c>
      <c r="BBG24" s="3029">
        <v>10.945307095819032</v>
      </c>
      <c r="BBH24" s="2024" t="s">
        <v>8057</v>
      </c>
      <c r="BBI24" s="2024">
        <v>0</v>
      </c>
      <c r="BBJ24" s="2024">
        <v>0</v>
      </c>
      <c r="BBK24" s="3029" t="s">
        <v>31</v>
      </c>
      <c r="BBL24" s="2024" t="s">
        <v>31</v>
      </c>
      <c r="BBM24" s="2024">
        <v>112293000</v>
      </c>
      <c r="BBN24" s="2024">
        <v>87327436</v>
      </c>
      <c r="BBO24" s="3029">
        <v>28.588454148590841</v>
      </c>
      <c r="BBP24" s="2024" t="s">
        <v>8057</v>
      </c>
      <c r="BBQ24" s="2123">
        <v>124641000</v>
      </c>
      <c r="BBR24" s="2024">
        <v>173027014</v>
      </c>
      <c r="BBS24" s="3029">
        <v>27.96442756620651</v>
      </c>
      <c r="BBT24" s="2024" t="s">
        <v>8057</v>
      </c>
      <c r="BBU24" s="2024">
        <v>34227000</v>
      </c>
      <c r="BBV24" s="2024">
        <v>15361717</v>
      </c>
      <c r="BBW24" s="3029">
        <v>122.8071250108305</v>
      </c>
      <c r="BBX24" s="2024" t="s">
        <v>8057</v>
      </c>
      <c r="BBY24" s="2024">
        <v>51359000</v>
      </c>
      <c r="BBZ24" s="2024">
        <v>59694730</v>
      </c>
      <c r="BCA24" s="3029">
        <v>13.963929479201937</v>
      </c>
      <c r="BCB24" s="2024" t="s">
        <v>8057</v>
      </c>
      <c r="BCC24" s="2024">
        <v>38118000</v>
      </c>
      <c r="BCD24" s="2024">
        <v>42615519</v>
      </c>
      <c r="BCE24" s="3029">
        <v>10.553711665461591</v>
      </c>
      <c r="BCF24" s="2024" t="s">
        <v>8057</v>
      </c>
      <c r="BCG24" s="2024">
        <v>18866000</v>
      </c>
      <c r="BCH24" s="2024">
        <v>21641763</v>
      </c>
      <c r="BCI24" s="3029">
        <v>12.825955999980224</v>
      </c>
      <c r="BCJ24" s="2024" t="s">
        <v>8057</v>
      </c>
      <c r="BCK24" s="2024">
        <v>200758000</v>
      </c>
      <c r="BCL24" s="2024">
        <v>203959668</v>
      </c>
      <c r="BCM24" s="3029">
        <v>1.5697554479251323</v>
      </c>
      <c r="BCN24" s="2024" t="s">
        <v>8059</v>
      </c>
      <c r="BCO24" s="2024">
        <v>204156000</v>
      </c>
      <c r="BCP24" s="2024">
        <v>199761215</v>
      </c>
      <c r="BCQ24" s="3029">
        <v>2.2000191578730721</v>
      </c>
      <c r="BCR24" s="2024" t="s">
        <v>8059</v>
      </c>
      <c r="BCS24" s="2024">
        <v>149726000</v>
      </c>
      <c r="BCT24" s="2024">
        <v>139271145</v>
      </c>
      <c r="BCU24" s="3029">
        <v>7.5068349585263974</v>
      </c>
      <c r="BCV24" s="2024" t="s">
        <v>8058</v>
      </c>
      <c r="BCW24" s="2024">
        <v>80155000</v>
      </c>
      <c r="BCX24" s="2024">
        <v>83345997</v>
      </c>
      <c r="BCY24" s="3029">
        <v>3.8286145884126768</v>
      </c>
      <c r="BCZ24" s="2024" t="s">
        <v>8056</v>
      </c>
      <c r="BDA24" s="2024">
        <v>84166000</v>
      </c>
      <c r="BDB24" s="2024">
        <v>78682039</v>
      </c>
      <c r="BDC24" s="3029">
        <v>6.9697748936069104</v>
      </c>
      <c r="BDD24" s="2024" t="s">
        <v>8058</v>
      </c>
      <c r="BDE24" s="2024">
        <v>14854000</v>
      </c>
      <c r="BDF24" s="2024">
        <v>11858205</v>
      </c>
      <c r="BDG24" s="3029">
        <v>25.263477904117877</v>
      </c>
      <c r="BDH24" s="2024" t="s">
        <v>8057</v>
      </c>
      <c r="BDI24" s="2024">
        <v>0</v>
      </c>
      <c r="BDJ24" s="2024">
        <v>0</v>
      </c>
      <c r="BDK24" s="3029" t="s">
        <v>31</v>
      </c>
      <c r="BDL24" s="2024" t="s">
        <v>31</v>
      </c>
      <c r="BDM24" s="2024">
        <v>108383000</v>
      </c>
      <c r="BDN24" s="2024">
        <v>122093338</v>
      </c>
      <c r="BDO24" s="3029">
        <v>11.229390746938222</v>
      </c>
      <c r="BDP24" s="2024" t="s">
        <v>8057</v>
      </c>
      <c r="BDQ24" s="2024">
        <v>3174000</v>
      </c>
      <c r="BDR24" s="2024">
        <v>2619748</v>
      </c>
      <c r="BDS24" s="3029">
        <v>21.156691406959752</v>
      </c>
      <c r="BDT24" s="2024" t="s">
        <v>8057</v>
      </c>
      <c r="BDU24" s="2024">
        <v>5427000</v>
      </c>
      <c r="BDV24" s="2024">
        <v>6246512</v>
      </c>
      <c r="BDW24" s="3029">
        <v>13.119513738227027</v>
      </c>
      <c r="BDX24" s="2024" t="s">
        <v>8057</v>
      </c>
      <c r="BDY24" s="2024">
        <v>0</v>
      </c>
      <c r="BDZ24" s="2024">
        <v>0</v>
      </c>
      <c r="BEA24" s="3029" t="s">
        <v>31</v>
      </c>
      <c r="BEB24" s="2024" t="s">
        <v>31</v>
      </c>
      <c r="BEC24" s="2024">
        <v>0</v>
      </c>
      <c r="BED24" s="2024">
        <v>0</v>
      </c>
      <c r="BEE24" s="3029" t="s">
        <v>31</v>
      </c>
      <c r="BEF24" s="2024" t="s">
        <v>31</v>
      </c>
      <c r="BEG24" s="2024">
        <v>0</v>
      </c>
      <c r="BEH24" s="2024">
        <v>0</v>
      </c>
      <c r="BEI24" s="3029" t="s">
        <v>31</v>
      </c>
      <c r="BEJ24" s="2024" t="s">
        <v>31</v>
      </c>
      <c r="BEK24" s="2024">
        <v>125383000</v>
      </c>
      <c r="BEL24" s="2024">
        <v>135495420</v>
      </c>
      <c r="BEM24" s="3029">
        <v>7.463292855212373</v>
      </c>
      <c r="BEN24" s="2024" t="s">
        <v>8058</v>
      </c>
      <c r="BEO24" s="2024">
        <v>0</v>
      </c>
      <c r="BEP24" s="2024">
        <v>0</v>
      </c>
      <c r="BEQ24" s="3029" t="s">
        <v>31</v>
      </c>
      <c r="BER24" s="2024" t="s">
        <v>31</v>
      </c>
      <c r="BES24" s="2024">
        <v>119767000</v>
      </c>
      <c r="BET24" s="2024">
        <v>137737656</v>
      </c>
      <c r="BEU24" s="3029">
        <v>13.047017440169014</v>
      </c>
      <c r="BEV24" s="2024" t="s">
        <v>8057</v>
      </c>
      <c r="BEW24" s="2123">
        <v>9912</v>
      </c>
      <c r="BEX24" s="2024">
        <v>10031</v>
      </c>
      <c r="BEY24" s="3029">
        <v>1.186322400558268</v>
      </c>
      <c r="BEZ24" s="2024" t="s">
        <v>8059</v>
      </c>
      <c r="BFA24" s="2024">
        <v>1445</v>
      </c>
      <c r="BFB24" s="2024">
        <v>1468</v>
      </c>
      <c r="BFC24" s="3029">
        <v>1.5667574931880068</v>
      </c>
      <c r="BFD24" s="2024" t="s">
        <v>8059</v>
      </c>
      <c r="BFE24" s="3029">
        <v>14.578288942695723</v>
      </c>
      <c r="BFF24" s="3029">
        <v>14.634632638819658</v>
      </c>
      <c r="BFG24" s="3029">
        <v>5.6343696123935416E-2</v>
      </c>
      <c r="BFH24" s="2024" t="s">
        <v>8074</v>
      </c>
      <c r="BFI24" s="2780" t="s">
        <v>1632</v>
      </c>
      <c r="BFJ24" s="1495" t="s">
        <v>1632</v>
      </c>
      <c r="BFK24" s="1495" t="s">
        <v>1632</v>
      </c>
      <c r="BFL24" s="1495" t="s">
        <v>1632</v>
      </c>
      <c r="BFM24" s="1212">
        <v>10</v>
      </c>
      <c r="BFN24" s="1212">
        <v>10</v>
      </c>
      <c r="BFO24" s="1212">
        <v>10</v>
      </c>
      <c r="BFP24" s="1212">
        <v>10</v>
      </c>
      <c r="BFQ24" s="988">
        <f t="shared" si="74"/>
        <v>40</v>
      </c>
      <c r="BFR24" s="988">
        <f t="shared" si="75"/>
        <v>1</v>
      </c>
      <c r="BFS24" s="1993" t="s">
        <v>1632</v>
      </c>
      <c r="BFT24" s="1994" t="s">
        <v>1632</v>
      </c>
      <c r="BFU24" s="1994" t="s">
        <v>1632</v>
      </c>
      <c r="BFV24" s="1994" t="s">
        <v>1632</v>
      </c>
      <c r="BFW24" s="1995">
        <v>5</v>
      </c>
      <c r="BFX24" s="1995">
        <v>5</v>
      </c>
      <c r="BFY24" s="1995">
        <v>5</v>
      </c>
      <c r="BFZ24" s="1995">
        <v>5</v>
      </c>
      <c r="BGA24" s="1303">
        <f t="shared" si="76"/>
        <v>20</v>
      </c>
      <c r="BGB24" s="1303">
        <f t="shared" si="77"/>
        <v>1</v>
      </c>
      <c r="BGC24" s="1993" t="s">
        <v>1625</v>
      </c>
      <c r="BGD24" s="1994" t="s">
        <v>1625</v>
      </c>
      <c r="BGE24" s="1994" t="s">
        <v>1625</v>
      </c>
      <c r="BGF24" s="1994" t="s">
        <v>1625</v>
      </c>
      <c r="BGG24" s="1995">
        <v>0</v>
      </c>
      <c r="BGH24" s="1995">
        <v>0</v>
      </c>
      <c r="BGI24" s="1995">
        <v>0</v>
      </c>
      <c r="BGJ24" s="1995">
        <v>0</v>
      </c>
      <c r="BGK24" s="1303">
        <f t="shared" si="78"/>
        <v>0</v>
      </c>
      <c r="BGL24" s="1303">
        <f t="shared" si="79"/>
        <v>14</v>
      </c>
      <c r="BGM24" s="1993" t="s">
        <v>1632</v>
      </c>
      <c r="BGN24" s="1994" t="s">
        <v>1632</v>
      </c>
      <c r="BGO24" s="1994" t="s">
        <v>1632</v>
      </c>
      <c r="BGP24" s="1994" t="s">
        <v>1632</v>
      </c>
      <c r="BGQ24" s="1995">
        <v>5</v>
      </c>
      <c r="BGR24" s="1995">
        <v>5</v>
      </c>
      <c r="BGS24" s="1995">
        <v>5</v>
      </c>
      <c r="BGT24" s="1995">
        <v>5</v>
      </c>
      <c r="BGU24" s="1303">
        <f t="shared" si="80"/>
        <v>20</v>
      </c>
      <c r="BGV24" s="1303">
        <f t="shared" si="81"/>
        <v>1</v>
      </c>
      <c r="BGW24" s="1993" t="s">
        <v>1632</v>
      </c>
      <c r="BGX24" s="1994" t="s">
        <v>1632</v>
      </c>
      <c r="BGY24" s="1994" t="s">
        <v>1632</v>
      </c>
      <c r="BGZ24" s="1994" t="s">
        <v>1632</v>
      </c>
      <c r="BHA24" s="1995">
        <v>5</v>
      </c>
      <c r="BHB24" s="1995">
        <v>5</v>
      </c>
      <c r="BHC24" s="1995">
        <v>5</v>
      </c>
      <c r="BHD24" s="1995">
        <v>5</v>
      </c>
      <c r="BHE24" s="1303">
        <f t="shared" si="82"/>
        <v>20</v>
      </c>
      <c r="BHF24" s="1303">
        <f t="shared" si="83"/>
        <v>1</v>
      </c>
      <c r="BHG24" s="1993" t="s">
        <v>1632</v>
      </c>
      <c r="BHH24" s="1994" t="s">
        <v>1632</v>
      </c>
      <c r="BHI24" s="1994" t="s">
        <v>1632</v>
      </c>
      <c r="BHJ24" s="1994" t="s">
        <v>1625</v>
      </c>
      <c r="BHK24" s="1995">
        <v>5</v>
      </c>
      <c r="BHL24" s="1995">
        <v>5</v>
      </c>
      <c r="BHM24" s="1995">
        <v>5</v>
      </c>
      <c r="BHN24" s="1995">
        <v>0</v>
      </c>
      <c r="BHO24" s="1303">
        <f t="shared" si="84"/>
        <v>15</v>
      </c>
      <c r="BHP24" s="1303">
        <f t="shared" si="85"/>
        <v>25</v>
      </c>
      <c r="BHQ24" s="1993" t="s">
        <v>1632</v>
      </c>
      <c r="BHR24" s="1994" t="s">
        <v>1632</v>
      </c>
      <c r="BHS24" s="1994" t="s">
        <v>1632</v>
      </c>
      <c r="BHT24" s="1994" t="s">
        <v>1632</v>
      </c>
      <c r="BHU24" s="1995">
        <v>5</v>
      </c>
      <c r="BHV24" s="1995">
        <v>5</v>
      </c>
      <c r="BHW24" s="1995">
        <v>5</v>
      </c>
      <c r="BHX24" s="1995">
        <v>5</v>
      </c>
      <c r="BHY24" s="1303">
        <f t="shared" si="86"/>
        <v>20</v>
      </c>
      <c r="BHZ24" s="1303">
        <f t="shared" si="87"/>
        <v>1</v>
      </c>
      <c r="BIA24" s="1993" t="s">
        <v>1626</v>
      </c>
      <c r="BIB24" s="1994" t="s">
        <v>1626</v>
      </c>
      <c r="BIC24" s="1994" t="s">
        <v>1626</v>
      </c>
      <c r="BID24" s="1994" t="s">
        <v>1626</v>
      </c>
      <c r="BIE24" s="1994" t="s">
        <v>1626</v>
      </c>
      <c r="BIF24" s="4112">
        <f t="shared" si="88"/>
        <v>5</v>
      </c>
      <c r="BIG24" s="1303">
        <f t="shared" si="89"/>
        <v>1</v>
      </c>
      <c r="BIH24" s="2916">
        <v>3948</v>
      </c>
      <c r="BII24" s="3967">
        <v>391.82215164747913</v>
      </c>
      <c r="BIJ24" s="1303">
        <f t="shared" si="90"/>
        <v>4</v>
      </c>
      <c r="BIK24" s="2073">
        <v>275</v>
      </c>
      <c r="BIL24" s="1303">
        <v>275</v>
      </c>
      <c r="BIM24" s="1995">
        <v>100</v>
      </c>
      <c r="BIN24" s="1303">
        <f t="shared" si="91"/>
        <v>1</v>
      </c>
      <c r="BIO24" s="1993" t="s">
        <v>1626</v>
      </c>
      <c r="BIP24" s="1994" t="s">
        <v>1626</v>
      </c>
      <c r="BIQ24" s="1994" t="s">
        <v>1626</v>
      </c>
      <c r="BIR24" s="1994" t="s">
        <v>1626</v>
      </c>
      <c r="BIS24" s="1994" t="s">
        <v>1626</v>
      </c>
      <c r="BIT24" s="1994" t="s">
        <v>1626</v>
      </c>
      <c r="BIU24" s="1994" t="s">
        <v>1626</v>
      </c>
      <c r="BIV24" s="1994" t="s">
        <v>1626</v>
      </c>
      <c r="BIW24" s="1994" t="s">
        <v>1626</v>
      </c>
      <c r="BIX24" s="1994" t="s">
        <v>1626</v>
      </c>
      <c r="BIY24" s="3617">
        <f t="shared" si="92"/>
        <v>10</v>
      </c>
      <c r="BIZ24" s="2906">
        <f t="shared" si="93"/>
        <v>1</v>
      </c>
      <c r="BJA24" s="3971">
        <v>73</v>
      </c>
      <c r="BJB24" s="3972">
        <v>7.2449384676458912</v>
      </c>
      <c r="BJC24" s="3971">
        <v>73</v>
      </c>
      <c r="BJD24" s="3972">
        <v>100</v>
      </c>
      <c r="BJE24" s="3972">
        <v>1</v>
      </c>
      <c r="BJF24" s="3971">
        <v>73</v>
      </c>
      <c r="BJG24" s="3972">
        <v>100</v>
      </c>
      <c r="BJH24" s="3972">
        <v>1</v>
      </c>
      <c r="BJI24" s="3971">
        <v>73</v>
      </c>
      <c r="BJJ24" s="3972">
        <v>100</v>
      </c>
      <c r="BJK24" s="3973">
        <v>1</v>
      </c>
      <c r="BJL24" s="3971">
        <v>120</v>
      </c>
      <c r="BJM24" s="3972">
        <v>11.909487892020643</v>
      </c>
      <c r="BJN24" s="3971">
        <v>0</v>
      </c>
      <c r="BJO24" s="3972">
        <v>0</v>
      </c>
      <c r="BJP24" s="3973">
        <v>35</v>
      </c>
      <c r="BJQ24" s="3971">
        <v>2113</v>
      </c>
      <c r="BJR24" s="3972">
        <v>209.70623263199684</v>
      </c>
      <c r="BJS24" s="3971">
        <v>0</v>
      </c>
      <c r="BJT24" s="3972">
        <v>0</v>
      </c>
      <c r="BJU24" s="3973">
        <v>28</v>
      </c>
      <c r="BJV24" s="2074">
        <v>17.899999999999999</v>
      </c>
      <c r="BJW24" s="1303">
        <f t="shared" si="7"/>
        <v>46</v>
      </c>
      <c r="BJX24" s="1993" t="s">
        <v>1632</v>
      </c>
      <c r="BJY24" s="1994" t="s">
        <v>1632</v>
      </c>
      <c r="BJZ24" s="1495" t="s">
        <v>1632</v>
      </c>
      <c r="BKA24" s="1495" t="s">
        <v>1625</v>
      </c>
      <c r="BKB24" s="1212">
        <v>5</v>
      </c>
      <c r="BKC24" s="1212">
        <v>5</v>
      </c>
      <c r="BKD24" s="1212">
        <v>5</v>
      </c>
      <c r="BKE24" s="1212">
        <v>0</v>
      </c>
      <c r="BKF24" s="988">
        <f t="shared" si="94"/>
        <v>15</v>
      </c>
      <c r="BKG24" s="988">
        <f t="shared" si="95"/>
        <v>12</v>
      </c>
      <c r="BKH24" s="2780" t="s">
        <v>1632</v>
      </c>
      <c r="BKI24" s="1495" t="s">
        <v>1632</v>
      </c>
      <c r="BKJ24" s="1495" t="s">
        <v>1625</v>
      </c>
      <c r="BKK24" s="1495" t="s">
        <v>1625</v>
      </c>
      <c r="BKL24" s="1212">
        <v>5</v>
      </c>
      <c r="BKM24" s="1212">
        <v>5</v>
      </c>
      <c r="BKN24" s="1212">
        <v>0</v>
      </c>
      <c r="BKO24" s="1212">
        <v>0</v>
      </c>
      <c r="BKP24" s="988">
        <f t="shared" si="96"/>
        <v>10</v>
      </c>
      <c r="BKQ24" s="988">
        <f t="shared" si="97"/>
        <v>15</v>
      </c>
      <c r="BKR24" s="2780" t="s">
        <v>1632</v>
      </c>
      <c r="BKS24" s="1495" t="s">
        <v>1632</v>
      </c>
      <c r="BKT24" s="1495" t="s">
        <v>1632</v>
      </c>
      <c r="BKU24" s="1495" t="s">
        <v>1625</v>
      </c>
      <c r="BKV24" s="1212">
        <v>15</v>
      </c>
      <c r="BKW24" s="1212">
        <v>15</v>
      </c>
      <c r="BKX24" s="1212">
        <v>15</v>
      </c>
      <c r="BKY24" s="1212">
        <v>0</v>
      </c>
      <c r="BKZ24" s="988">
        <f t="shared" si="98"/>
        <v>45</v>
      </c>
      <c r="BLA24" s="988">
        <f t="shared" si="99"/>
        <v>12</v>
      </c>
      <c r="BLB24" s="3971">
        <v>4</v>
      </c>
      <c r="BLC24" s="3972">
        <v>0.39698292973402144</v>
      </c>
      <c r="BLD24" s="3973">
        <v>71</v>
      </c>
      <c r="BLE24" s="3971">
        <v>0</v>
      </c>
      <c r="BLF24" s="3972">
        <v>0</v>
      </c>
      <c r="BLG24" s="3973">
        <v>14</v>
      </c>
      <c r="BLH24" s="3971">
        <v>2</v>
      </c>
      <c r="BLI24" s="3972">
        <v>0.19849146486701072</v>
      </c>
      <c r="BLJ24" s="3973">
        <v>55</v>
      </c>
      <c r="BLK24" s="3971">
        <v>0</v>
      </c>
      <c r="BLL24" s="3972">
        <v>0</v>
      </c>
      <c r="BLM24" s="3973">
        <v>39</v>
      </c>
      <c r="BLN24" s="3971">
        <v>11</v>
      </c>
      <c r="BLO24" s="3972">
        <v>1.0917030567685588</v>
      </c>
      <c r="BLP24" s="3973">
        <v>23</v>
      </c>
      <c r="BLQ24" s="3971">
        <v>0</v>
      </c>
      <c r="BLR24" s="3972">
        <v>0</v>
      </c>
      <c r="BLS24" s="3973">
        <v>13</v>
      </c>
      <c r="BLT24" s="3971">
        <v>0</v>
      </c>
      <c r="BLU24" s="3972">
        <v>0</v>
      </c>
      <c r="BLV24" s="3973">
        <v>14</v>
      </c>
      <c r="BLW24" s="3971">
        <v>9</v>
      </c>
      <c r="BLX24" s="3972">
        <v>0.89321159190154831</v>
      </c>
      <c r="BLY24" s="3973">
        <v>15</v>
      </c>
      <c r="BLZ24" s="2782">
        <v>10</v>
      </c>
      <c r="BMA24" s="2773">
        <v>0.99245732433505363</v>
      </c>
      <c r="BMB24" s="988">
        <v>29</v>
      </c>
      <c r="BMC24" s="2782">
        <v>9</v>
      </c>
      <c r="BMD24" s="2773">
        <v>0.89321159190154831</v>
      </c>
      <c r="BME24" s="988">
        <v>26</v>
      </c>
      <c r="BMF24" s="2782">
        <v>2</v>
      </c>
      <c r="BMG24" s="2773">
        <v>0.19849146486701072</v>
      </c>
      <c r="BMH24" s="988">
        <v>6</v>
      </c>
      <c r="BMI24" s="2782">
        <v>0</v>
      </c>
      <c r="BMJ24" s="2773">
        <v>0</v>
      </c>
      <c r="BMK24" s="988">
        <v>18</v>
      </c>
      <c r="BML24" s="2782">
        <v>2</v>
      </c>
      <c r="BMM24" s="2773">
        <v>0.19849146486701072</v>
      </c>
      <c r="BMN24" s="988">
        <v>7</v>
      </c>
      <c r="BMO24" s="2782">
        <v>0</v>
      </c>
      <c r="BMP24" s="2773">
        <v>0</v>
      </c>
      <c r="BMQ24" s="988">
        <v>2</v>
      </c>
      <c r="BMR24" s="2782">
        <v>18</v>
      </c>
      <c r="BMS24" s="2773">
        <v>1.7864231838030966</v>
      </c>
      <c r="BMT24" s="988">
        <v>30</v>
      </c>
      <c r="BMU24" s="2782">
        <v>16</v>
      </c>
      <c r="BMV24" s="2773">
        <v>1.5879317189360858</v>
      </c>
      <c r="BMW24" s="988">
        <v>17</v>
      </c>
      <c r="BMX24" s="2782">
        <v>2</v>
      </c>
      <c r="BMY24" s="2773">
        <v>0.19849146486701072</v>
      </c>
      <c r="BMZ24" s="988">
        <v>14</v>
      </c>
      <c r="BNA24" s="2782">
        <v>0</v>
      </c>
      <c r="BNB24" s="2773">
        <v>0</v>
      </c>
      <c r="BNC24" s="988">
        <v>28</v>
      </c>
      <c r="BND24" s="2782">
        <v>0</v>
      </c>
      <c r="BNE24" s="2773">
        <v>0</v>
      </c>
      <c r="BNF24" s="988">
        <v>4</v>
      </c>
      <c r="BNG24" s="2782">
        <v>0</v>
      </c>
      <c r="BNH24" s="2773">
        <v>0</v>
      </c>
      <c r="BNI24" s="988">
        <v>19</v>
      </c>
      <c r="BNJ24" s="2782">
        <v>0</v>
      </c>
      <c r="BNK24" s="2773">
        <v>0</v>
      </c>
      <c r="BNL24" s="988">
        <v>30</v>
      </c>
      <c r="BNM24" s="2782">
        <v>0</v>
      </c>
      <c r="BNN24" s="2773">
        <v>0</v>
      </c>
      <c r="BNO24" s="988">
        <v>5</v>
      </c>
      <c r="BNQ24" s="729">
        <v>321</v>
      </c>
      <c r="BNR24" s="729">
        <v>43</v>
      </c>
      <c r="BNS24" s="729">
        <v>10145</v>
      </c>
      <c r="BNT24" s="729">
        <v>31.641202562838838</v>
      </c>
      <c r="BNU24" s="729">
        <v>4.2385411532774766</v>
      </c>
      <c r="BNV24" s="4113">
        <v>33</v>
      </c>
      <c r="BNW24" s="4113">
        <v>24</v>
      </c>
    </row>
    <row r="25" spans="1:1739" ht="13" x14ac:dyDescent="0.2">
      <c r="A25" s="696" t="s">
        <v>1688</v>
      </c>
      <c r="B25" s="697" t="s">
        <v>1689</v>
      </c>
      <c r="C25" s="697" t="s">
        <v>1646</v>
      </c>
      <c r="D25" s="697" t="s">
        <v>1646</v>
      </c>
      <c r="E25" s="697" t="s">
        <v>1646</v>
      </c>
      <c r="F25" s="698" t="s">
        <v>1690</v>
      </c>
      <c r="G25" s="699" t="s">
        <v>1923</v>
      </c>
      <c r="H25" s="700">
        <v>370</v>
      </c>
      <c r="I25" s="703">
        <v>7.29</v>
      </c>
      <c r="J25" s="699">
        <f t="shared" si="8"/>
        <v>23</v>
      </c>
      <c r="K25" s="702">
        <v>580</v>
      </c>
      <c r="L25" s="703">
        <v>7.12</v>
      </c>
      <c r="M25" s="710">
        <f t="shared" si="9"/>
        <v>52</v>
      </c>
      <c r="N25" s="712">
        <f t="shared" si="10"/>
        <v>-0.16999999999999993</v>
      </c>
      <c r="O25" s="702">
        <v>584</v>
      </c>
      <c r="P25" s="703">
        <v>6.95</v>
      </c>
      <c r="Q25" s="710">
        <f t="shared" si="11"/>
        <v>71</v>
      </c>
      <c r="R25" s="712">
        <f t="shared" si="12"/>
        <v>-0.16999999999999993</v>
      </c>
      <c r="S25" s="702">
        <v>1109</v>
      </c>
      <c r="T25" s="703">
        <v>6</v>
      </c>
      <c r="U25" s="699">
        <f t="shared" si="100"/>
        <v>56</v>
      </c>
      <c r="V25" s="702">
        <v>784</v>
      </c>
      <c r="W25" s="703">
        <v>6.17</v>
      </c>
      <c r="X25" s="710">
        <f t="shared" si="0"/>
        <v>41</v>
      </c>
      <c r="Y25" s="712">
        <f t="shared" si="13"/>
        <v>0.16999999999999993</v>
      </c>
      <c r="Z25" s="702">
        <v>880</v>
      </c>
      <c r="AA25" s="703">
        <v>6.1590909090909092</v>
      </c>
      <c r="AB25" s="710">
        <f t="shared" si="101"/>
        <v>44</v>
      </c>
      <c r="AC25" s="712">
        <f t="shared" si="14"/>
        <v>-1.0909090909090757E-2</v>
      </c>
      <c r="AD25" s="706">
        <v>629</v>
      </c>
      <c r="AE25" s="701">
        <v>6.0222575516693162</v>
      </c>
      <c r="AF25" s="702">
        <v>251</v>
      </c>
      <c r="AG25" s="704">
        <v>6.5019920318725104</v>
      </c>
      <c r="AH25" s="705">
        <f t="shared" si="102"/>
        <v>33</v>
      </c>
      <c r="AI25" s="707">
        <v>433</v>
      </c>
      <c r="AJ25" s="704">
        <v>6.2170900692840645</v>
      </c>
      <c r="AK25" s="705">
        <f t="shared" si="103"/>
        <v>38</v>
      </c>
      <c r="AL25" s="702">
        <v>196</v>
      </c>
      <c r="AM25" s="704">
        <v>5.591836734693878</v>
      </c>
      <c r="AN25" s="1595">
        <f t="shared" si="104"/>
        <v>49</v>
      </c>
      <c r="AO25" s="4086"/>
      <c r="AP25" s="717">
        <v>80.7</v>
      </c>
      <c r="AQ25" s="705">
        <v>47</v>
      </c>
      <c r="AR25" s="709">
        <v>84.3</v>
      </c>
      <c r="AS25" s="705">
        <v>52</v>
      </c>
      <c r="AT25" s="709">
        <v>2.1000000000000085</v>
      </c>
      <c r="AU25" s="701">
        <v>9.9999999999994316E-2</v>
      </c>
      <c r="AV25" s="702">
        <v>50</v>
      </c>
      <c r="AW25" s="715">
        <f t="shared" si="15"/>
        <v>63</v>
      </c>
      <c r="AX25" s="710">
        <v>50</v>
      </c>
      <c r="AY25" s="715">
        <f t="shared" si="16"/>
        <v>62</v>
      </c>
      <c r="AZ25" s="702">
        <v>300</v>
      </c>
      <c r="BA25" s="711">
        <f t="shared" si="105"/>
        <v>6</v>
      </c>
      <c r="BB25" s="702">
        <v>240</v>
      </c>
      <c r="BC25" s="726">
        <v>33</v>
      </c>
      <c r="BD25" s="702">
        <v>601</v>
      </c>
      <c r="BE25" s="703">
        <v>21.630615640599</v>
      </c>
      <c r="BF25" s="705">
        <f t="shared" si="17"/>
        <v>34</v>
      </c>
      <c r="BG25" s="702">
        <v>607</v>
      </c>
      <c r="BH25" s="703">
        <v>14.662273476112025</v>
      </c>
      <c r="BI25" s="705">
        <f t="shared" si="18"/>
        <v>45</v>
      </c>
      <c r="BJ25" s="702">
        <v>589</v>
      </c>
      <c r="BK25" s="703">
        <v>50.424448217317483</v>
      </c>
      <c r="BL25" s="705">
        <f t="shared" si="19"/>
        <v>52</v>
      </c>
      <c r="BM25" s="702">
        <v>601</v>
      </c>
      <c r="BN25" s="703">
        <v>19.800332778702163</v>
      </c>
      <c r="BO25" s="705">
        <v>60</v>
      </c>
      <c r="BP25" s="702">
        <v>577</v>
      </c>
      <c r="BQ25" s="703">
        <v>1.733102253032929</v>
      </c>
      <c r="BR25" s="705">
        <v>45</v>
      </c>
      <c r="BS25" s="702">
        <v>594</v>
      </c>
      <c r="BT25" s="703">
        <v>38.383838383838381</v>
      </c>
      <c r="BU25" s="705">
        <v>55</v>
      </c>
      <c r="BV25" s="702">
        <v>254</v>
      </c>
      <c r="BW25" s="703">
        <v>53.149606299212607</v>
      </c>
      <c r="BX25" s="705">
        <f t="shared" si="20"/>
        <v>30</v>
      </c>
      <c r="BY25" s="702">
        <v>257</v>
      </c>
      <c r="BZ25" s="703">
        <v>72.373540856031127</v>
      </c>
      <c r="CA25" s="705">
        <f t="shared" si="21"/>
        <v>31</v>
      </c>
      <c r="CB25" s="702">
        <v>242</v>
      </c>
      <c r="CC25" s="703">
        <v>61.983471074380169</v>
      </c>
      <c r="CD25" s="705">
        <f t="shared" si="22"/>
        <v>40</v>
      </c>
      <c r="CE25" s="702">
        <v>253</v>
      </c>
      <c r="CF25" s="703">
        <v>34.782608695652172</v>
      </c>
      <c r="CG25" s="705">
        <v>29</v>
      </c>
      <c r="CH25" s="702">
        <v>223</v>
      </c>
      <c r="CI25" s="703">
        <v>4.9327354260089686</v>
      </c>
      <c r="CJ25" s="705">
        <f t="shared" si="106"/>
        <v>54</v>
      </c>
      <c r="CK25" s="702">
        <v>258</v>
      </c>
      <c r="CL25" s="703">
        <v>49.612403100775197</v>
      </c>
      <c r="CM25" s="705">
        <f t="shared" si="23"/>
        <v>43</v>
      </c>
      <c r="CN25" s="709">
        <v>15.8</v>
      </c>
      <c r="CO25" s="726">
        <v>59</v>
      </c>
      <c r="CP25" s="703">
        <v>2.8</v>
      </c>
      <c r="CQ25" s="703">
        <v>7</v>
      </c>
      <c r="CR25" s="704">
        <v>5.8000000000000007</v>
      </c>
      <c r="CS25" s="709">
        <v>15.2</v>
      </c>
      <c r="CT25" s="701">
        <v>14.899999999999999</v>
      </c>
      <c r="CU25" s="712">
        <v>16.7</v>
      </c>
      <c r="CV25" s="729">
        <f t="shared" si="24"/>
        <v>42</v>
      </c>
      <c r="CW25" s="712">
        <v>2.8</v>
      </c>
      <c r="CX25" s="712">
        <v>7.5</v>
      </c>
      <c r="CY25" s="712">
        <v>6.4</v>
      </c>
      <c r="CZ25" s="714">
        <v>488</v>
      </c>
      <c r="DA25" s="985">
        <v>82.8</v>
      </c>
      <c r="DB25" s="729">
        <v>69</v>
      </c>
      <c r="DC25" s="715">
        <v>158</v>
      </c>
      <c r="DD25" s="985">
        <v>82.2</v>
      </c>
      <c r="DE25" s="729">
        <v>64</v>
      </c>
      <c r="DF25" s="715">
        <v>246</v>
      </c>
      <c r="DG25" s="712">
        <v>83.3</v>
      </c>
      <c r="DH25" s="729">
        <v>56</v>
      </c>
      <c r="DI25" s="715">
        <v>84</v>
      </c>
      <c r="DJ25" s="712">
        <v>82.5</v>
      </c>
      <c r="DK25" s="729">
        <v>55</v>
      </c>
      <c r="DL25" s="716">
        <v>24.637681159420293</v>
      </c>
      <c r="DM25" s="710">
        <v>47</v>
      </c>
      <c r="DN25" s="715">
        <v>345</v>
      </c>
      <c r="DO25" s="717">
        <v>75.362318840579718</v>
      </c>
      <c r="DP25" s="710">
        <v>42</v>
      </c>
      <c r="DQ25" s="703">
        <v>0</v>
      </c>
      <c r="DR25" s="705">
        <v>18</v>
      </c>
      <c r="DS25" s="709">
        <v>69.503546099290787</v>
      </c>
      <c r="DT25" s="721">
        <v>38</v>
      </c>
      <c r="DU25" s="703">
        <v>0</v>
      </c>
      <c r="DV25" s="705">
        <v>17</v>
      </c>
      <c r="DW25" s="718">
        <v>69.117647058823522</v>
      </c>
      <c r="DX25" s="705">
        <v>39</v>
      </c>
      <c r="DY25" s="703">
        <v>4.2553191489361701</v>
      </c>
      <c r="DZ25" s="705">
        <v>40</v>
      </c>
      <c r="EA25" s="702">
        <v>575</v>
      </c>
      <c r="EB25" s="719">
        <v>70.956521739130423</v>
      </c>
      <c r="EC25" s="705">
        <f t="shared" si="1"/>
        <v>59</v>
      </c>
      <c r="ED25" s="702">
        <v>235</v>
      </c>
      <c r="EE25" s="719">
        <v>51.063829787234042</v>
      </c>
      <c r="EF25" s="705">
        <v>45</v>
      </c>
      <c r="EG25" s="702">
        <v>499</v>
      </c>
      <c r="EH25" s="720">
        <v>57.114228456913828</v>
      </c>
      <c r="EI25" s="705">
        <v>54</v>
      </c>
      <c r="EJ25" s="768">
        <v>500</v>
      </c>
      <c r="EK25" s="3956">
        <v>1.1875</v>
      </c>
      <c r="EL25" s="3957">
        <v>20</v>
      </c>
      <c r="EM25" s="3958">
        <v>6.4</v>
      </c>
      <c r="EN25" s="770">
        <v>63</v>
      </c>
      <c r="EO25" s="768">
        <v>520</v>
      </c>
      <c r="EP25" s="1583">
        <v>1.9750000000000001</v>
      </c>
      <c r="EQ25" s="2356">
        <v>3</v>
      </c>
      <c r="ER25" s="3958">
        <v>11.538461538461538</v>
      </c>
      <c r="ES25" s="770">
        <v>67</v>
      </c>
      <c r="ET25" s="768">
        <v>529</v>
      </c>
      <c r="EU25" s="1583">
        <v>1.0625</v>
      </c>
      <c r="EV25" s="2356">
        <v>20</v>
      </c>
      <c r="EW25" s="3958">
        <v>15.122873345935728</v>
      </c>
      <c r="EX25" s="770">
        <v>60</v>
      </c>
      <c r="EY25" s="3974">
        <v>503</v>
      </c>
      <c r="EZ25" s="1583">
        <v>0.578125</v>
      </c>
      <c r="FA25" s="2356">
        <v>44</v>
      </c>
      <c r="FB25" s="3966">
        <v>6.3618290258449299</v>
      </c>
      <c r="FC25" s="3975">
        <v>44</v>
      </c>
      <c r="FD25" s="768">
        <v>499</v>
      </c>
      <c r="FE25" s="3957">
        <v>1.4642857142857142</v>
      </c>
      <c r="FF25" s="3957">
        <v>8</v>
      </c>
      <c r="FG25" s="3958">
        <v>2.8056112224448895</v>
      </c>
      <c r="FH25" s="770">
        <v>62</v>
      </c>
      <c r="FI25" s="3965">
        <v>510</v>
      </c>
      <c r="FJ25" s="3957">
        <v>0.94444444444444442</v>
      </c>
      <c r="FK25" s="3957">
        <v>11</v>
      </c>
      <c r="FL25" s="3966">
        <v>1.7647058823529411</v>
      </c>
      <c r="FM25" s="3965">
        <v>49</v>
      </c>
      <c r="FN25" s="768">
        <v>532</v>
      </c>
      <c r="FO25" s="3957">
        <v>0.63636363636363635</v>
      </c>
      <c r="FP25" s="3957">
        <v>43</v>
      </c>
      <c r="FQ25" s="3958">
        <v>4.1353383458646613</v>
      </c>
      <c r="FR25" s="770">
        <v>59</v>
      </c>
      <c r="FS25" s="768">
        <v>458</v>
      </c>
      <c r="FT25" s="3957">
        <v>3.2307692307692308</v>
      </c>
      <c r="FU25" s="3957">
        <v>18</v>
      </c>
      <c r="FV25" s="3958">
        <v>39.737991266375538</v>
      </c>
      <c r="FW25" s="770">
        <v>19</v>
      </c>
      <c r="FX25" s="714">
        <v>248</v>
      </c>
      <c r="FY25" s="725">
        <v>17.338709677419356</v>
      </c>
      <c r="FZ25" s="715">
        <v>48</v>
      </c>
      <c r="GA25" s="702">
        <v>218</v>
      </c>
      <c r="GB25" s="727">
        <v>1.1666666666666667</v>
      </c>
      <c r="GC25" s="726">
        <v>30</v>
      </c>
      <c r="GD25" s="720">
        <v>2.7522935779816518</v>
      </c>
      <c r="GE25" s="705">
        <v>44</v>
      </c>
      <c r="GF25" s="702">
        <v>224</v>
      </c>
      <c r="GG25" s="712">
        <v>1.3214285714285714</v>
      </c>
      <c r="GH25" s="729">
        <v>26</v>
      </c>
      <c r="GI25" s="720">
        <v>6.25</v>
      </c>
      <c r="GJ25" s="705">
        <v>24</v>
      </c>
      <c r="GK25" s="702">
        <v>229</v>
      </c>
      <c r="GL25" s="712">
        <v>0.83333333333333337</v>
      </c>
      <c r="GM25" s="729">
        <v>29</v>
      </c>
      <c r="GN25" s="720">
        <v>7.860262008733625</v>
      </c>
      <c r="GO25" s="705">
        <v>21</v>
      </c>
      <c r="GP25" s="702">
        <v>224</v>
      </c>
      <c r="GQ25" s="712">
        <v>0.58333333333333337</v>
      </c>
      <c r="GR25" s="729">
        <v>40</v>
      </c>
      <c r="GS25" s="720">
        <v>2.6785714285714284</v>
      </c>
      <c r="GT25" s="705">
        <v>28</v>
      </c>
      <c r="GU25" s="702">
        <v>226</v>
      </c>
      <c r="GV25" s="726">
        <v>1.4736842105263157</v>
      </c>
      <c r="GW25" s="726">
        <v>24</v>
      </c>
      <c r="GX25" s="720">
        <v>8.4070796460176993</v>
      </c>
      <c r="GY25" s="705">
        <v>58</v>
      </c>
      <c r="GZ25" s="702">
        <v>226</v>
      </c>
      <c r="HA25" s="726">
        <v>1.5</v>
      </c>
      <c r="HB25" s="726">
        <v>1</v>
      </c>
      <c r="HC25" s="720">
        <v>0.88495575221238942</v>
      </c>
      <c r="HD25" s="705">
        <v>39</v>
      </c>
      <c r="HE25" s="702">
        <v>222</v>
      </c>
      <c r="HF25" s="726">
        <v>0</v>
      </c>
      <c r="HG25" s="726">
        <v>47</v>
      </c>
      <c r="HH25" s="720">
        <v>0</v>
      </c>
      <c r="HI25" s="705">
        <v>47</v>
      </c>
      <c r="HJ25" s="702">
        <v>223</v>
      </c>
      <c r="HK25" s="726">
        <v>2.7</v>
      </c>
      <c r="HL25" s="726">
        <v>22</v>
      </c>
      <c r="HM25" s="720">
        <v>2.2421524663677128</v>
      </c>
      <c r="HN25" s="705">
        <v>12</v>
      </c>
      <c r="HO25" s="709">
        <v>26.054590570719604</v>
      </c>
      <c r="HP25" s="703">
        <v>3.4739454094292808</v>
      </c>
      <c r="HQ25" s="703">
        <v>62.034739454094293</v>
      </c>
      <c r="HR25" s="703">
        <v>13.647642679900745</v>
      </c>
      <c r="HS25" s="1299">
        <v>10.669975186104217</v>
      </c>
      <c r="HT25" s="1299">
        <v>17.369727047146402</v>
      </c>
      <c r="HU25" s="1299">
        <v>55.334987593052112</v>
      </c>
      <c r="HV25" s="1299">
        <v>3.4739454094292808</v>
      </c>
      <c r="HW25" s="1299">
        <v>68.734491315136481</v>
      </c>
      <c r="HX25" s="1300">
        <v>403</v>
      </c>
      <c r="HY25" s="709">
        <v>22.690355329949238</v>
      </c>
      <c r="HZ25" s="709">
        <v>3.451776649746193</v>
      </c>
      <c r="IA25" s="709">
        <v>55.025380710659903</v>
      </c>
      <c r="IB25" s="709">
        <v>20.558375634517766</v>
      </c>
      <c r="IC25" s="709">
        <v>9.0862944162436552</v>
      </c>
      <c r="ID25" s="709">
        <v>32.335025380710661</v>
      </c>
      <c r="IE25" s="709">
        <v>42.233502538071065</v>
      </c>
      <c r="IF25" s="709">
        <v>3.9086294416243659</v>
      </c>
      <c r="IG25" s="709">
        <v>56.700507614213201</v>
      </c>
      <c r="IH25" s="1300">
        <v>1970</v>
      </c>
      <c r="II25" s="1265" t="s">
        <v>31</v>
      </c>
      <c r="IJ25" s="1266" t="s">
        <v>31</v>
      </c>
      <c r="IK25" s="1266" t="s">
        <v>31</v>
      </c>
      <c r="IL25" s="1266" t="s">
        <v>31</v>
      </c>
      <c r="IM25" s="1266" t="s">
        <v>31</v>
      </c>
      <c r="IN25" s="1266" t="s">
        <v>31</v>
      </c>
      <c r="IO25" s="1266" t="s">
        <v>31</v>
      </c>
      <c r="IP25" s="1266" t="s">
        <v>81</v>
      </c>
      <c r="IQ25" s="1267" t="s">
        <v>81</v>
      </c>
      <c r="IR25" s="1268" t="s">
        <v>31</v>
      </c>
      <c r="IS25" s="1269" t="s">
        <v>31</v>
      </c>
      <c r="IT25" s="1269" t="s">
        <v>31</v>
      </c>
      <c r="IU25" s="1269" t="s">
        <v>31</v>
      </c>
      <c r="IV25" s="1269" t="s">
        <v>31</v>
      </c>
      <c r="IW25" s="1269" t="s">
        <v>31</v>
      </c>
      <c r="IX25" s="1269" t="s">
        <v>31</v>
      </c>
      <c r="IY25" s="1269" t="s">
        <v>81</v>
      </c>
      <c r="IZ25" s="1267" t="s">
        <v>81</v>
      </c>
      <c r="JA25" s="1268" t="s">
        <v>31</v>
      </c>
      <c r="JB25" s="1269" t="s">
        <v>31</v>
      </c>
      <c r="JC25" s="1269" t="s">
        <v>31</v>
      </c>
      <c r="JD25" s="1269" t="s">
        <v>31</v>
      </c>
      <c r="JE25" s="1269" t="s">
        <v>31</v>
      </c>
      <c r="JF25" s="1269" t="s">
        <v>31</v>
      </c>
      <c r="JG25" s="1269" t="s">
        <v>31</v>
      </c>
      <c r="JH25" s="1269" t="s">
        <v>81</v>
      </c>
      <c r="JI25" s="1270" t="s">
        <v>81</v>
      </c>
      <c r="JJ25" s="1268" t="s">
        <v>31</v>
      </c>
      <c r="JK25" s="1269" t="s">
        <v>31</v>
      </c>
      <c r="JL25" s="1269" t="s">
        <v>31</v>
      </c>
      <c r="JM25" s="1269" t="s">
        <v>31</v>
      </c>
      <c r="JN25" s="1269" t="s">
        <v>31</v>
      </c>
      <c r="JO25" s="1269" t="s">
        <v>31</v>
      </c>
      <c r="JP25" s="1269" t="s">
        <v>31</v>
      </c>
      <c r="JQ25" s="1269" t="s">
        <v>31</v>
      </c>
      <c r="JR25" s="1270" t="s">
        <v>31</v>
      </c>
      <c r="JS25" s="1268" t="s">
        <v>31</v>
      </c>
      <c r="JT25" s="1269" t="s">
        <v>31</v>
      </c>
      <c r="JU25" s="1269" t="s">
        <v>31</v>
      </c>
      <c r="JV25" s="1269" t="s">
        <v>31</v>
      </c>
      <c r="JW25" s="1269" t="s">
        <v>31</v>
      </c>
      <c r="JX25" s="1269" t="s">
        <v>31</v>
      </c>
      <c r="JY25" s="1269" t="s">
        <v>31</v>
      </c>
      <c r="JZ25" s="1269" t="s">
        <v>31</v>
      </c>
      <c r="KA25" s="1270" t="s">
        <v>31</v>
      </c>
      <c r="KB25" s="1268" t="s">
        <v>31</v>
      </c>
      <c r="KC25" s="1269" t="s">
        <v>31</v>
      </c>
      <c r="KD25" s="1269" t="s">
        <v>31</v>
      </c>
      <c r="KE25" s="1269" t="s">
        <v>31</v>
      </c>
      <c r="KF25" s="1269" t="s">
        <v>31</v>
      </c>
      <c r="KG25" s="1269" t="s">
        <v>31</v>
      </c>
      <c r="KH25" s="1269" t="s">
        <v>31</v>
      </c>
      <c r="KI25" s="1269" t="s">
        <v>31</v>
      </c>
      <c r="KJ25" s="1270" t="s">
        <v>31</v>
      </c>
      <c r="KK25" s="718">
        <v>34.58618071374336</v>
      </c>
      <c r="KL25" s="705">
        <v>66</v>
      </c>
      <c r="KM25" s="718">
        <v>52.76872964169381</v>
      </c>
      <c r="KN25" s="705">
        <v>58</v>
      </c>
      <c r="KO25" s="725">
        <v>11.402756710413508</v>
      </c>
      <c r="KP25" s="988">
        <v>4</v>
      </c>
      <c r="KQ25" s="1212">
        <v>0</v>
      </c>
      <c r="KR25" s="988">
        <v>27</v>
      </c>
      <c r="KS25" s="1212">
        <v>25.76007386401108</v>
      </c>
      <c r="KT25" s="988">
        <v>9</v>
      </c>
      <c r="KU25" s="1212">
        <v>20.813414457482253</v>
      </c>
      <c r="KV25" s="988">
        <v>8</v>
      </c>
      <c r="KW25" s="1212">
        <v>14.872132586982767</v>
      </c>
      <c r="KX25" s="715">
        <v>13</v>
      </c>
      <c r="KY25" s="715">
        <v>36.741122565864835</v>
      </c>
      <c r="KZ25" s="715">
        <v>2</v>
      </c>
      <c r="LA25" s="728">
        <v>30</v>
      </c>
      <c r="LB25" s="729">
        <v>10</v>
      </c>
      <c r="LC25" s="729">
        <v>10</v>
      </c>
      <c r="LD25" s="729">
        <v>0</v>
      </c>
      <c r="LE25" s="729">
        <v>0</v>
      </c>
      <c r="LF25" s="730">
        <v>50</v>
      </c>
      <c r="LG25" s="734">
        <v>66</v>
      </c>
      <c r="LH25" s="728">
        <v>10</v>
      </c>
      <c r="LI25" s="729">
        <v>10</v>
      </c>
      <c r="LJ25" s="706">
        <v>20</v>
      </c>
      <c r="LK25" s="705">
        <v>1</v>
      </c>
      <c r="LL25" s="1372" t="s">
        <v>1625</v>
      </c>
      <c r="LM25" s="976" t="s">
        <v>1625</v>
      </c>
      <c r="LN25" s="976" t="s">
        <v>1625</v>
      </c>
      <c r="LO25" s="976" t="s">
        <v>1625</v>
      </c>
      <c r="LP25" s="729">
        <v>0</v>
      </c>
      <c r="LQ25" s="1023">
        <v>59</v>
      </c>
      <c r="LR25" s="1372" t="s">
        <v>1632</v>
      </c>
      <c r="LS25" s="976" t="s">
        <v>1625</v>
      </c>
      <c r="LT25" s="976" t="s">
        <v>1632</v>
      </c>
      <c r="LU25" s="976" t="s">
        <v>1625</v>
      </c>
      <c r="LV25" s="729">
        <v>20</v>
      </c>
      <c r="LW25" s="1023">
        <v>32</v>
      </c>
      <c r="LX25" s="1372" t="s">
        <v>1632</v>
      </c>
      <c r="LY25" s="976" t="s">
        <v>1625</v>
      </c>
      <c r="LZ25" s="976" t="s">
        <v>1632</v>
      </c>
      <c r="MA25" s="976" t="s">
        <v>1625</v>
      </c>
      <c r="MB25" s="729">
        <v>30</v>
      </c>
      <c r="MC25" s="1023">
        <v>46</v>
      </c>
      <c r="MD25" s="1372" t="s">
        <v>1625</v>
      </c>
      <c r="ME25" s="976" t="s">
        <v>1625</v>
      </c>
      <c r="MF25" s="976" t="s">
        <v>1625</v>
      </c>
      <c r="MG25" s="976" t="s">
        <v>1625</v>
      </c>
      <c r="MH25" s="729">
        <v>0</v>
      </c>
      <c r="MI25" s="1023">
        <v>75</v>
      </c>
      <c r="MJ25" s="1372" t="s">
        <v>1632</v>
      </c>
      <c r="MK25" s="976" t="s">
        <v>1632</v>
      </c>
      <c r="ML25" s="976" t="s">
        <v>1632</v>
      </c>
      <c r="MM25" s="976" t="s">
        <v>1632</v>
      </c>
      <c r="MN25" s="729">
        <v>40</v>
      </c>
      <c r="MO25" s="1023">
        <v>1</v>
      </c>
      <c r="MP25" s="1372" t="s">
        <v>1625</v>
      </c>
      <c r="MQ25" s="976" t="s">
        <v>1632</v>
      </c>
      <c r="MR25" s="976" t="s">
        <v>1625</v>
      </c>
      <c r="MS25" s="976" t="s">
        <v>1625</v>
      </c>
      <c r="MT25" s="729">
        <v>10</v>
      </c>
      <c r="MU25" s="1023">
        <v>51</v>
      </c>
      <c r="MV25" s="1372" t="s">
        <v>1625</v>
      </c>
      <c r="MW25" s="976" t="s">
        <v>1625</v>
      </c>
      <c r="MX25" s="976" t="s">
        <v>1625</v>
      </c>
      <c r="MY25" s="729">
        <v>0</v>
      </c>
      <c r="MZ25" s="1023">
        <v>56</v>
      </c>
      <c r="NA25" s="1372" t="s">
        <v>1625</v>
      </c>
      <c r="NB25" s="976" t="s">
        <v>1625</v>
      </c>
      <c r="NC25" s="976" t="s">
        <v>1625</v>
      </c>
      <c r="ND25" s="976" t="s">
        <v>1625</v>
      </c>
      <c r="NE25" s="729">
        <v>0</v>
      </c>
      <c r="NF25" s="1023">
        <v>67</v>
      </c>
      <c r="NG25" s="976" t="s">
        <v>1632</v>
      </c>
      <c r="NH25" s="976" t="s">
        <v>1632</v>
      </c>
      <c r="NI25" s="976" t="s">
        <v>1632</v>
      </c>
      <c r="NJ25" s="976" t="s">
        <v>1632</v>
      </c>
      <c r="NK25" s="729">
        <v>40</v>
      </c>
      <c r="NL25" s="1023">
        <v>1</v>
      </c>
      <c r="NM25" s="715">
        <v>267.04000000000002</v>
      </c>
      <c r="NN25" s="715">
        <f t="shared" si="2"/>
        <v>30</v>
      </c>
      <c r="NO25" s="714">
        <v>5284</v>
      </c>
      <c r="NP25" s="715">
        <v>2</v>
      </c>
      <c r="NQ25" s="731">
        <v>381.79190751445088</v>
      </c>
      <c r="NR25" s="715">
        <v>7</v>
      </c>
      <c r="NS25" s="715">
        <v>4781</v>
      </c>
      <c r="NT25" s="715">
        <v>2</v>
      </c>
      <c r="NU25" s="731">
        <v>345.44797687861274</v>
      </c>
      <c r="NV25" s="715">
        <v>7</v>
      </c>
      <c r="NW25" s="715">
        <v>98</v>
      </c>
      <c r="NX25" s="715">
        <v>19</v>
      </c>
      <c r="NY25" s="725">
        <v>7.0809248554913298</v>
      </c>
      <c r="NZ25" s="715">
        <v>36</v>
      </c>
      <c r="OA25" s="1303">
        <v>176</v>
      </c>
      <c r="OB25" s="1995">
        <v>1.2716763005780347</v>
      </c>
      <c r="OC25" s="1303">
        <v>22</v>
      </c>
      <c r="OD25" s="1303">
        <v>14</v>
      </c>
      <c r="OE25" s="1995">
        <v>1.0115606936416184</v>
      </c>
      <c r="OF25" s="1303">
        <v>23</v>
      </c>
      <c r="OG25" s="1303">
        <v>330</v>
      </c>
      <c r="OH25" s="1995">
        <v>2.3843930635838149</v>
      </c>
      <c r="OI25" s="1303">
        <v>46</v>
      </c>
      <c r="OJ25" s="699">
        <v>25</v>
      </c>
      <c r="OK25" s="985">
        <v>1.8063583815028901</v>
      </c>
      <c r="OL25" s="1303">
        <v>50</v>
      </c>
      <c r="OM25" s="714">
        <v>1423</v>
      </c>
      <c r="ON25" s="725">
        <v>102.81791907514452</v>
      </c>
      <c r="OO25" s="733">
        <v>15</v>
      </c>
      <c r="OP25" s="714" t="s">
        <v>31</v>
      </c>
      <c r="OQ25" s="731" t="s">
        <v>31</v>
      </c>
      <c r="OR25" s="733" t="str">
        <f t="shared" si="25"/>
        <v>-</v>
      </c>
      <c r="OS25" s="981">
        <v>38.536942209217258</v>
      </c>
      <c r="OT25" s="733">
        <v>21</v>
      </c>
      <c r="OU25" s="715">
        <v>433</v>
      </c>
      <c r="OV25" s="715">
        <v>562</v>
      </c>
      <c r="OW25" s="715">
        <v>374</v>
      </c>
      <c r="OX25" s="715">
        <v>245</v>
      </c>
      <c r="OY25" s="715">
        <v>94</v>
      </c>
      <c r="OZ25" s="715">
        <v>431</v>
      </c>
      <c r="PA25" s="715">
        <v>1262</v>
      </c>
      <c r="PB25" s="715">
        <v>113</v>
      </c>
      <c r="PC25" s="715">
        <v>118</v>
      </c>
      <c r="PD25" s="715">
        <v>787</v>
      </c>
      <c r="PE25" s="715">
        <v>365</v>
      </c>
      <c r="PF25" s="715">
        <v>951</v>
      </c>
      <c r="PG25" s="715">
        <v>533</v>
      </c>
      <c r="PH25" s="715">
        <v>14</v>
      </c>
      <c r="PI25" s="715">
        <v>298</v>
      </c>
      <c r="PJ25" s="715">
        <v>475</v>
      </c>
      <c r="PK25" s="715">
        <v>1166</v>
      </c>
      <c r="PL25" s="715">
        <v>1802</v>
      </c>
      <c r="PM25" s="714">
        <v>24.028856825749166</v>
      </c>
      <c r="PN25" s="715">
        <v>36</v>
      </c>
      <c r="PO25" s="715">
        <v>31.187569367369587</v>
      </c>
      <c r="PP25" s="715">
        <v>30</v>
      </c>
      <c r="PQ25" s="715">
        <v>20.754716981132077</v>
      </c>
      <c r="PR25" s="715">
        <v>41</v>
      </c>
      <c r="PS25" s="715">
        <v>13.596004439511653</v>
      </c>
      <c r="PT25" s="715">
        <v>52</v>
      </c>
      <c r="PU25" s="715">
        <v>5.2164261931187568</v>
      </c>
      <c r="PV25" s="715">
        <v>60</v>
      </c>
      <c r="PW25" s="715">
        <v>23.917869034406216</v>
      </c>
      <c r="PX25" s="715">
        <v>16</v>
      </c>
      <c r="PY25" s="715">
        <v>70.033296337402888</v>
      </c>
      <c r="PZ25" s="715">
        <v>42</v>
      </c>
      <c r="QA25" s="715">
        <v>6.270810210876804</v>
      </c>
      <c r="QB25" s="715">
        <v>49</v>
      </c>
      <c r="QC25" s="715">
        <v>6.5482796892341852</v>
      </c>
      <c r="QD25" s="715">
        <v>31</v>
      </c>
      <c r="QE25" s="715">
        <v>43.673695893451722</v>
      </c>
      <c r="QF25" s="715">
        <v>23</v>
      </c>
      <c r="QG25" s="715">
        <v>20.255271920088791</v>
      </c>
      <c r="QH25" s="715">
        <v>27</v>
      </c>
      <c r="QI25" s="715">
        <v>52.774694783573807</v>
      </c>
      <c r="QJ25" s="715">
        <v>42</v>
      </c>
      <c r="QK25" s="715">
        <v>29.57824639289678</v>
      </c>
      <c r="QL25" s="715">
        <v>70</v>
      </c>
      <c r="QM25" s="715">
        <v>0.77691453940066602</v>
      </c>
      <c r="QN25" s="715">
        <v>12</v>
      </c>
      <c r="QO25" s="715">
        <v>16.537180910099888</v>
      </c>
      <c r="QP25" s="715">
        <v>9</v>
      </c>
      <c r="QQ25" s="715">
        <v>26.359600443951166</v>
      </c>
      <c r="QR25" s="715">
        <v>39</v>
      </c>
      <c r="QS25" s="715">
        <v>64.705882352941174</v>
      </c>
      <c r="QT25" s="715">
        <v>63</v>
      </c>
      <c r="QU25" s="714">
        <v>199</v>
      </c>
      <c r="QV25" s="715">
        <v>16</v>
      </c>
      <c r="QW25" s="715">
        <v>11</v>
      </c>
      <c r="QX25" s="715">
        <v>11</v>
      </c>
      <c r="QY25" s="715">
        <v>15</v>
      </c>
      <c r="QZ25" s="715">
        <v>20</v>
      </c>
      <c r="RA25" s="715">
        <v>119</v>
      </c>
      <c r="RB25" s="715">
        <v>15</v>
      </c>
      <c r="RC25" s="715">
        <v>14</v>
      </c>
      <c r="RD25" s="715">
        <v>287</v>
      </c>
      <c r="RE25" s="715">
        <v>49</v>
      </c>
      <c r="RF25" s="715">
        <v>175</v>
      </c>
      <c r="RG25" s="715">
        <v>142</v>
      </c>
      <c r="RH25" s="715">
        <v>37</v>
      </c>
      <c r="RI25" s="715">
        <v>90</v>
      </c>
      <c r="RJ25" s="715">
        <v>501</v>
      </c>
      <c r="RK25" s="715">
        <v>911</v>
      </c>
      <c r="RL25" s="715">
        <v>996</v>
      </c>
      <c r="RM25" s="714">
        <v>19.979919678714857</v>
      </c>
      <c r="RN25" s="715">
        <v>26</v>
      </c>
      <c r="RO25" s="715">
        <v>1.6064257028112447</v>
      </c>
      <c r="RP25" s="715">
        <v>26</v>
      </c>
      <c r="RQ25" s="715">
        <v>1.1044176706827309</v>
      </c>
      <c r="RR25" s="715">
        <v>26</v>
      </c>
      <c r="RS25" s="715">
        <v>1.1044176706827309</v>
      </c>
      <c r="RT25" s="715">
        <v>32</v>
      </c>
      <c r="RU25" s="715">
        <v>1.5060240963855422</v>
      </c>
      <c r="RV25" s="715">
        <v>30</v>
      </c>
      <c r="RW25" s="715">
        <v>2.0080321285140563</v>
      </c>
      <c r="RX25" s="715">
        <v>21</v>
      </c>
      <c r="RY25" s="715">
        <v>11.947791164658634</v>
      </c>
      <c r="RZ25" s="715">
        <v>59</v>
      </c>
      <c r="SA25" s="715">
        <v>1.5060240963855422</v>
      </c>
      <c r="SB25" s="715">
        <v>43</v>
      </c>
      <c r="SC25" s="715">
        <v>1.4056224899598393</v>
      </c>
      <c r="SD25" s="715">
        <v>30</v>
      </c>
      <c r="SE25" s="715">
        <v>28.815261044176705</v>
      </c>
      <c r="SF25" s="715">
        <v>34</v>
      </c>
      <c r="SG25" s="715">
        <v>4.9196787148594376</v>
      </c>
      <c r="SH25" s="715">
        <v>14</v>
      </c>
      <c r="SI25" s="715">
        <v>17.570281124497992</v>
      </c>
      <c r="SJ25" s="715">
        <v>31</v>
      </c>
      <c r="SK25" s="715">
        <v>14.257028112449799</v>
      </c>
      <c r="SL25" s="715">
        <v>67</v>
      </c>
      <c r="SM25" s="715">
        <v>3.7148594377510036</v>
      </c>
      <c r="SN25" s="715">
        <v>51</v>
      </c>
      <c r="SO25" s="715">
        <v>9.0361445783132535</v>
      </c>
      <c r="SP25" s="715">
        <v>44</v>
      </c>
      <c r="SQ25" s="715">
        <v>50.30120481927711</v>
      </c>
      <c r="SR25" s="715">
        <v>56</v>
      </c>
      <c r="SS25" s="715">
        <v>91.46586345381526</v>
      </c>
      <c r="ST25" s="733">
        <v>66</v>
      </c>
      <c r="SU25" s="4108" t="s">
        <v>8302</v>
      </c>
      <c r="SV25" s="1355" t="s">
        <v>8306</v>
      </c>
      <c r="SW25" s="1355">
        <v>546</v>
      </c>
      <c r="SX25" s="4109">
        <v>39.226955959479852</v>
      </c>
      <c r="SY25" s="1355">
        <v>15</v>
      </c>
      <c r="SZ25" s="2074" t="s">
        <v>31</v>
      </c>
      <c r="TA25" s="1995" t="s">
        <v>31</v>
      </c>
      <c r="TB25" s="3967" t="s">
        <v>31</v>
      </c>
      <c r="TC25" s="1303" t="s">
        <v>31</v>
      </c>
      <c r="TD25" s="2074" t="s">
        <v>31</v>
      </c>
      <c r="TE25" s="1995" t="s">
        <v>31</v>
      </c>
      <c r="TF25" s="3967" t="s">
        <v>31</v>
      </c>
      <c r="TG25" s="1303" t="s">
        <v>31</v>
      </c>
      <c r="TH25" s="2074">
        <v>0</v>
      </c>
      <c r="TI25" s="1995">
        <v>0</v>
      </c>
      <c r="TJ25" s="3967">
        <v>0</v>
      </c>
      <c r="TK25" s="1303">
        <v>6</v>
      </c>
      <c r="TL25" s="2074">
        <v>0</v>
      </c>
      <c r="TM25" s="1995">
        <v>2</v>
      </c>
      <c r="TN25" s="3967">
        <v>0.14450867052023122</v>
      </c>
      <c r="TO25" s="1303">
        <v>7</v>
      </c>
      <c r="TP25" s="2074">
        <v>0</v>
      </c>
      <c r="TQ25" s="1995">
        <v>0</v>
      </c>
      <c r="TR25" s="3967">
        <v>0</v>
      </c>
      <c r="TS25" s="1303">
        <v>5</v>
      </c>
      <c r="TT25" s="2074">
        <v>0</v>
      </c>
      <c r="TU25" s="1995">
        <v>0</v>
      </c>
      <c r="TV25" s="3967">
        <v>0</v>
      </c>
      <c r="TW25" s="1303">
        <v>2</v>
      </c>
      <c r="TX25" s="2074" t="s">
        <v>31</v>
      </c>
      <c r="TY25" s="1995" t="s">
        <v>31</v>
      </c>
      <c r="TZ25" s="3967" t="s">
        <v>31</v>
      </c>
      <c r="UA25" s="1303" t="s">
        <v>31</v>
      </c>
      <c r="UB25" s="2074" t="s">
        <v>31</v>
      </c>
      <c r="UC25" s="1995" t="s">
        <v>31</v>
      </c>
      <c r="UD25" s="3967" t="s">
        <v>31</v>
      </c>
      <c r="UE25" s="1303" t="s">
        <v>31</v>
      </c>
      <c r="UF25" s="2074">
        <v>0</v>
      </c>
      <c r="UG25" s="1995">
        <v>0</v>
      </c>
      <c r="UH25" s="3967">
        <v>0</v>
      </c>
      <c r="UI25" s="1303">
        <v>14</v>
      </c>
      <c r="UJ25" s="2074">
        <v>14</v>
      </c>
      <c r="UK25" s="1995">
        <v>26</v>
      </c>
      <c r="UL25" s="3967">
        <v>1.8786127167630058</v>
      </c>
      <c r="UM25" s="1303">
        <v>10</v>
      </c>
      <c r="UN25" s="2074">
        <v>0</v>
      </c>
      <c r="UO25" s="1995">
        <v>0</v>
      </c>
      <c r="UP25" s="3967">
        <v>0</v>
      </c>
      <c r="UQ25" s="1303">
        <v>3</v>
      </c>
      <c r="UR25" s="2074">
        <v>0</v>
      </c>
      <c r="US25" s="1995">
        <v>0</v>
      </c>
      <c r="UT25" s="3967">
        <v>0</v>
      </c>
      <c r="UU25" s="1303">
        <v>12</v>
      </c>
      <c r="UV25" s="2074">
        <v>0</v>
      </c>
      <c r="UW25" s="1995">
        <v>54</v>
      </c>
      <c r="UX25" s="3967">
        <v>3.9017341040462425</v>
      </c>
      <c r="UY25" s="1303">
        <v>19</v>
      </c>
      <c r="UZ25" s="2074">
        <v>0</v>
      </c>
      <c r="VA25" s="1995">
        <v>0</v>
      </c>
      <c r="VB25" s="3967">
        <v>0</v>
      </c>
      <c r="VC25" s="1303">
        <v>4</v>
      </c>
      <c r="VD25" s="2073">
        <v>0</v>
      </c>
      <c r="VE25" s="1303">
        <v>0</v>
      </c>
      <c r="VF25" s="1303">
        <v>0</v>
      </c>
      <c r="VG25" s="1303">
        <v>7</v>
      </c>
      <c r="VH25" s="1303">
        <v>0</v>
      </c>
      <c r="VI25" s="1303">
        <v>0</v>
      </c>
      <c r="VJ25" s="1303">
        <v>0</v>
      </c>
      <c r="VK25" s="1303">
        <v>4</v>
      </c>
      <c r="VL25" s="1303">
        <v>0</v>
      </c>
      <c r="VM25" s="1303">
        <v>0</v>
      </c>
      <c r="VN25" s="1303">
        <v>0</v>
      </c>
      <c r="VO25" s="1303">
        <v>9</v>
      </c>
      <c r="VP25" s="1303">
        <v>0</v>
      </c>
      <c r="VQ25" s="1303">
        <v>0</v>
      </c>
      <c r="VR25" s="1303">
        <v>0</v>
      </c>
      <c r="VS25" s="1303">
        <v>18</v>
      </c>
      <c r="VT25" s="1303">
        <v>0</v>
      </c>
      <c r="VU25" s="1303">
        <v>0</v>
      </c>
      <c r="VV25" s="1303">
        <v>0</v>
      </c>
      <c r="VW25" s="1303">
        <v>7</v>
      </c>
      <c r="VX25" s="1303">
        <v>0</v>
      </c>
      <c r="VY25" s="1303">
        <v>16</v>
      </c>
      <c r="VZ25" s="1303">
        <v>1.1560693641618498</v>
      </c>
      <c r="WA25" s="1303">
        <v>23</v>
      </c>
      <c r="WB25" s="1303">
        <v>0</v>
      </c>
      <c r="WC25" s="1303">
        <v>0</v>
      </c>
      <c r="WD25" s="1303">
        <v>0</v>
      </c>
      <c r="WE25" s="1303">
        <v>15</v>
      </c>
      <c r="WF25" s="1303">
        <v>0</v>
      </c>
      <c r="WG25" s="1303">
        <v>0</v>
      </c>
      <c r="WH25" s="1303">
        <v>0</v>
      </c>
      <c r="WI25" s="1303">
        <v>6</v>
      </c>
      <c r="WJ25" s="1303">
        <v>0</v>
      </c>
      <c r="WK25" s="1303">
        <v>0</v>
      </c>
      <c r="WL25" s="1303">
        <v>0</v>
      </c>
      <c r="WM25" s="1303">
        <v>19</v>
      </c>
      <c r="WN25" s="1303">
        <v>0</v>
      </c>
      <c r="WO25" s="1303">
        <v>0</v>
      </c>
      <c r="WP25" s="1303">
        <v>0</v>
      </c>
      <c r="WQ25" s="1303">
        <v>16</v>
      </c>
      <c r="WR25" s="1303">
        <v>0</v>
      </c>
      <c r="WS25" s="1303">
        <v>0</v>
      </c>
      <c r="WT25" s="1303">
        <v>0</v>
      </c>
      <c r="WU25" s="1303">
        <v>16</v>
      </c>
      <c r="WV25" s="2150"/>
      <c r="WW25" s="712">
        <v>13.8671875</v>
      </c>
      <c r="WX25" s="712">
        <v>10.688405797101449</v>
      </c>
      <c r="WY25" s="712">
        <v>13.48314606741573</v>
      </c>
      <c r="WZ25" s="712">
        <v>12.637362637362637</v>
      </c>
      <c r="XA25" s="712">
        <v>12.352941176470589</v>
      </c>
      <c r="XB25" s="712">
        <v>9.8003629764065341</v>
      </c>
      <c r="XC25" s="699">
        <v>13.812154696132598</v>
      </c>
      <c r="XD25" s="699">
        <v>44</v>
      </c>
      <c r="XE25" s="699">
        <v>12.584777694046723</v>
      </c>
      <c r="XF25" s="712">
        <v>12.406855439642325</v>
      </c>
      <c r="XG25" s="699">
        <v>40</v>
      </c>
      <c r="XH25" s="712">
        <v>8.7890625</v>
      </c>
      <c r="XI25" s="712">
        <v>9.0579710144927539</v>
      </c>
      <c r="XJ25" s="712">
        <v>11.04868913857678</v>
      </c>
      <c r="XK25" s="712">
        <v>11.904761904761903</v>
      </c>
      <c r="XL25" s="712">
        <v>7.6470588235294121</v>
      </c>
      <c r="XM25" s="712">
        <v>10.163339382940109</v>
      </c>
      <c r="XN25" s="699">
        <v>10.865561694290976</v>
      </c>
      <c r="XO25" s="699">
        <v>45</v>
      </c>
      <c r="XP25" s="699">
        <v>9.721175584024115</v>
      </c>
      <c r="XQ25" s="712">
        <v>10.357675111773473</v>
      </c>
      <c r="XR25" s="699">
        <v>43</v>
      </c>
      <c r="XS25" s="712">
        <v>24.677716390423573</v>
      </c>
      <c r="XT25" s="699">
        <v>49</v>
      </c>
      <c r="XU25" s="699">
        <v>22.305953278070838</v>
      </c>
      <c r="XV25" s="985">
        <v>22.764530551415799</v>
      </c>
      <c r="XW25" s="699">
        <v>48</v>
      </c>
      <c r="XX25" s="699">
        <v>73.321234119782218</v>
      </c>
      <c r="XY25" s="699">
        <v>68.876611418047887</v>
      </c>
      <c r="XZ25" s="699">
        <v>46</v>
      </c>
      <c r="YA25" s="985">
        <v>73.134890730972117</v>
      </c>
      <c r="YB25" s="985">
        <v>72.056631892697467</v>
      </c>
      <c r="YC25" s="699">
        <v>54</v>
      </c>
      <c r="YD25" s="985">
        <v>4.3557168784029034</v>
      </c>
      <c r="YE25" s="985">
        <v>4.6040515653775325</v>
      </c>
      <c r="YF25" s="699">
        <v>43</v>
      </c>
      <c r="YG25" s="699">
        <v>2.7128862094951014</v>
      </c>
      <c r="YH25" s="699">
        <v>3.4649776453055141</v>
      </c>
      <c r="YI25" s="699">
        <v>50</v>
      </c>
      <c r="YJ25" s="699">
        <v>2.3593466424682399</v>
      </c>
      <c r="YK25" s="699">
        <v>1.8416206261510131</v>
      </c>
      <c r="YL25" s="699">
        <v>25</v>
      </c>
      <c r="YM25" s="985">
        <v>1.8462697814619442</v>
      </c>
      <c r="YN25" s="985">
        <v>1.713859910581222</v>
      </c>
      <c r="YO25" s="699">
        <v>45</v>
      </c>
      <c r="YP25" s="985">
        <v>47</v>
      </c>
      <c r="YQ25" s="985">
        <v>45.1</v>
      </c>
      <c r="YR25" s="699">
        <v>36</v>
      </c>
      <c r="YS25" s="712">
        <v>0</v>
      </c>
      <c r="YT25" s="985">
        <v>0</v>
      </c>
      <c r="YU25" s="699">
        <v>24</v>
      </c>
      <c r="YV25" s="982">
        <v>601</v>
      </c>
      <c r="YW25" s="725">
        <v>38.435940099833608</v>
      </c>
      <c r="YX25" s="699">
        <v>61</v>
      </c>
      <c r="YY25" s="699">
        <v>860</v>
      </c>
      <c r="YZ25" s="725">
        <v>59.534883720930232</v>
      </c>
      <c r="ZA25" s="699">
        <v>46</v>
      </c>
      <c r="ZB25" s="715">
        <v>447</v>
      </c>
      <c r="ZC25" s="725">
        <v>70.24608501118567</v>
      </c>
      <c r="ZD25" s="699">
        <v>72</v>
      </c>
      <c r="ZE25" s="982">
        <v>587</v>
      </c>
      <c r="ZF25" s="715">
        <v>34.582623509369682</v>
      </c>
      <c r="ZG25" s="699">
        <v>53</v>
      </c>
      <c r="ZH25" s="716">
        <v>0</v>
      </c>
      <c r="ZI25" s="712">
        <v>0</v>
      </c>
      <c r="ZJ25" s="699">
        <v>25</v>
      </c>
      <c r="ZK25" s="1363" t="s">
        <v>1623</v>
      </c>
      <c r="ZL25" s="712">
        <v>82.092726499361973</v>
      </c>
      <c r="ZM25" s="712">
        <v>89.853195164075998</v>
      </c>
      <c r="ZN25" s="699">
        <v>22</v>
      </c>
      <c r="ZO25" s="715">
        <v>2316</v>
      </c>
      <c r="ZP25" s="709">
        <v>61.673553719008268</v>
      </c>
      <c r="ZQ25" s="703">
        <v>74.186307519640849</v>
      </c>
      <c r="ZR25" s="978">
        <v>18</v>
      </c>
      <c r="ZS25" s="705">
        <v>891</v>
      </c>
      <c r="ZT25" s="709">
        <v>80.327868852459019</v>
      </c>
      <c r="ZU25" s="703">
        <v>85.9375</v>
      </c>
      <c r="ZV25" s="978">
        <v>17</v>
      </c>
      <c r="ZW25" s="4111">
        <v>320</v>
      </c>
      <c r="ZX25" s="709">
        <v>59.45945945945946</v>
      </c>
      <c r="ZY25" s="703">
        <v>73.521126760563376</v>
      </c>
      <c r="ZZ25" s="978">
        <v>12</v>
      </c>
      <c r="AAA25" s="4111">
        <v>355</v>
      </c>
      <c r="AAB25" s="709">
        <v>45.051194539249146</v>
      </c>
      <c r="AAC25" s="703">
        <v>57.870370370370374</v>
      </c>
      <c r="AAD25" s="978">
        <v>43</v>
      </c>
      <c r="AAE25" s="4111">
        <v>216</v>
      </c>
      <c r="AAF25" s="983">
        <v>95.228821811100289</v>
      </c>
      <c r="AAG25" s="715">
        <v>99.514091350826035</v>
      </c>
      <c r="AAH25" s="715">
        <v>42</v>
      </c>
      <c r="AAI25" s="733">
        <v>1029</v>
      </c>
      <c r="AAJ25" s="709">
        <v>239.2</v>
      </c>
      <c r="AAK25" s="978">
        <v>51</v>
      </c>
      <c r="AAL25" s="703">
        <v>890.1</v>
      </c>
      <c r="AAM25" s="978">
        <v>31</v>
      </c>
      <c r="AAN25" s="703">
        <v>3051.1</v>
      </c>
      <c r="AAO25" s="978">
        <f t="shared" si="26"/>
        <v>15</v>
      </c>
      <c r="AAP25" s="703">
        <v>29.3</v>
      </c>
      <c r="AAQ25" s="979">
        <f t="shared" si="27"/>
        <v>6</v>
      </c>
      <c r="AAR25" s="712">
        <v>1.1100000000000001</v>
      </c>
      <c r="AAS25" s="699">
        <v>27</v>
      </c>
      <c r="AAT25" s="712">
        <v>478.13</v>
      </c>
      <c r="AAU25" s="699">
        <v>5</v>
      </c>
      <c r="AAV25" s="712">
        <v>0</v>
      </c>
      <c r="AAW25" s="699">
        <v>24</v>
      </c>
      <c r="AAX25" s="712">
        <v>1017</v>
      </c>
      <c r="AAY25" s="699">
        <v>11</v>
      </c>
      <c r="AAZ25" s="699">
        <v>1607.9</v>
      </c>
      <c r="ABA25" s="978">
        <f t="shared" si="28"/>
        <v>58</v>
      </c>
      <c r="ABB25" s="712">
        <v>399.2</v>
      </c>
      <c r="ABC25" s="978">
        <f t="shared" si="28"/>
        <v>58</v>
      </c>
      <c r="ABD25" s="712">
        <v>929.1</v>
      </c>
      <c r="ABE25" s="978">
        <f t="shared" si="28"/>
        <v>21</v>
      </c>
      <c r="ABF25" s="712">
        <v>543.5</v>
      </c>
      <c r="ABG25" s="978">
        <f t="shared" si="28"/>
        <v>36</v>
      </c>
      <c r="ABH25" s="712">
        <v>0</v>
      </c>
      <c r="ABI25" s="978">
        <f t="shared" si="29"/>
        <v>2</v>
      </c>
      <c r="ABJ25" s="712">
        <v>0</v>
      </c>
      <c r="ABK25" s="978">
        <f t="shared" si="29"/>
        <v>1</v>
      </c>
      <c r="ABL25" s="712">
        <v>288.7</v>
      </c>
      <c r="ABM25" s="978">
        <f t="shared" si="29"/>
        <v>21</v>
      </c>
      <c r="ABN25" s="712">
        <f t="shared" si="30"/>
        <v>288.7</v>
      </c>
      <c r="ABO25" s="2732">
        <f t="shared" si="31"/>
        <v>22</v>
      </c>
      <c r="ABP25" s="716">
        <v>5</v>
      </c>
      <c r="ABQ25" s="712" t="s">
        <v>1632</v>
      </c>
      <c r="ABR25" s="712">
        <v>0</v>
      </c>
      <c r="ABS25" s="712" t="s">
        <v>1625</v>
      </c>
      <c r="ABT25" s="712">
        <v>0</v>
      </c>
      <c r="ABU25" s="712" t="s">
        <v>1625</v>
      </c>
      <c r="ABV25" s="712">
        <v>0</v>
      </c>
      <c r="ABW25" s="712" t="s">
        <v>1625</v>
      </c>
      <c r="ABX25" s="712">
        <v>0</v>
      </c>
      <c r="ABY25" s="712" t="s">
        <v>1625</v>
      </c>
      <c r="ABZ25" s="712">
        <v>5</v>
      </c>
      <c r="ACA25" s="699">
        <v>59</v>
      </c>
      <c r="ACB25" s="712">
        <v>5</v>
      </c>
      <c r="ACC25" s="712" t="s">
        <v>1632</v>
      </c>
      <c r="ACD25" s="712">
        <v>5</v>
      </c>
      <c r="ACE25" s="712" t="s">
        <v>1632</v>
      </c>
      <c r="ACF25" s="712">
        <v>0</v>
      </c>
      <c r="ACG25" s="712" t="s">
        <v>1625</v>
      </c>
      <c r="ACH25" s="712">
        <v>0</v>
      </c>
      <c r="ACI25" s="712" t="s">
        <v>1625</v>
      </c>
      <c r="ACJ25" s="712">
        <v>10</v>
      </c>
      <c r="ACK25" s="699">
        <v>44</v>
      </c>
      <c r="ACL25" s="712">
        <v>5</v>
      </c>
      <c r="ACM25" s="712" t="s">
        <v>1632</v>
      </c>
      <c r="ACN25" s="712">
        <v>0</v>
      </c>
      <c r="ACO25" s="712" t="s">
        <v>1625</v>
      </c>
      <c r="ACP25" s="712">
        <v>0</v>
      </c>
      <c r="ACQ25" s="712" t="s">
        <v>1625</v>
      </c>
      <c r="ACR25" s="712">
        <v>5</v>
      </c>
      <c r="ACS25" s="699">
        <v>51</v>
      </c>
      <c r="ACT25" s="699">
        <v>10</v>
      </c>
      <c r="ACU25" s="699" t="s">
        <v>1632</v>
      </c>
      <c r="ACV25" s="699">
        <v>10</v>
      </c>
      <c r="ACW25" s="699" t="s">
        <v>1632</v>
      </c>
      <c r="ACX25" s="699">
        <v>10</v>
      </c>
      <c r="ACY25" s="699" t="s">
        <v>1632</v>
      </c>
      <c r="ACZ25" s="699">
        <v>0</v>
      </c>
      <c r="ADA25" s="699" t="s">
        <v>1625</v>
      </c>
      <c r="ADB25" s="699">
        <v>30</v>
      </c>
      <c r="ADC25" s="699">
        <v>33</v>
      </c>
      <c r="ADD25" s="989">
        <v>10</v>
      </c>
      <c r="ADE25" s="989">
        <v>10</v>
      </c>
      <c r="ADF25" s="989">
        <v>10</v>
      </c>
      <c r="ADG25" s="989">
        <v>10</v>
      </c>
      <c r="ADH25" s="989">
        <v>40</v>
      </c>
      <c r="ADI25" s="699">
        <v>1</v>
      </c>
      <c r="ADJ25" s="712">
        <v>5</v>
      </c>
      <c r="ADK25" s="712" t="s">
        <v>1632</v>
      </c>
      <c r="ADL25" s="712">
        <v>5</v>
      </c>
      <c r="ADM25" s="712" t="s">
        <v>1632</v>
      </c>
      <c r="ADN25" s="712">
        <v>0</v>
      </c>
      <c r="ADO25" s="712" t="s">
        <v>1625</v>
      </c>
      <c r="ADP25" s="712">
        <v>0</v>
      </c>
      <c r="ADQ25" s="712" t="s">
        <v>1625</v>
      </c>
      <c r="ADR25" s="712">
        <v>10</v>
      </c>
      <c r="ADS25" s="699">
        <v>49</v>
      </c>
      <c r="ADT25" s="712">
        <v>10</v>
      </c>
      <c r="ADU25" s="712">
        <v>10</v>
      </c>
      <c r="ADV25" s="712">
        <v>0</v>
      </c>
      <c r="ADW25" s="712">
        <v>0</v>
      </c>
      <c r="ADX25" s="712">
        <v>20</v>
      </c>
      <c r="ADY25" s="699">
        <v>38</v>
      </c>
      <c r="ADZ25" s="714">
        <v>0</v>
      </c>
      <c r="AEA25" s="712">
        <v>0</v>
      </c>
      <c r="AEB25" s="699">
        <v>23</v>
      </c>
      <c r="AEC25" s="715">
        <v>2</v>
      </c>
      <c r="AED25" s="712">
        <v>4.6001334038687123</v>
      </c>
      <c r="AEE25" s="699">
        <v>53</v>
      </c>
      <c r="AEF25" s="715">
        <v>1</v>
      </c>
      <c r="AEG25" s="712">
        <v>2.3000667019343561</v>
      </c>
      <c r="AEH25" s="699">
        <v>42</v>
      </c>
      <c r="AEI25" s="1303">
        <v>28</v>
      </c>
      <c r="AEJ25" s="712">
        <v>64.401867654161975</v>
      </c>
      <c r="AEK25" s="699">
        <f t="shared" si="32"/>
        <v>5</v>
      </c>
      <c r="AEL25" s="715">
        <v>3</v>
      </c>
      <c r="AEM25" s="712">
        <v>6.8229889240146466</v>
      </c>
      <c r="AEN25" s="699">
        <v>36</v>
      </c>
      <c r="AEO25" s="699">
        <v>16</v>
      </c>
      <c r="AEP25" s="712">
        <v>36.799999999999997</v>
      </c>
      <c r="AEQ25" s="699">
        <v>30</v>
      </c>
      <c r="AER25" s="699">
        <v>9</v>
      </c>
      <c r="AES25" s="712">
        <v>20.7</v>
      </c>
      <c r="AET25" s="699">
        <v>58</v>
      </c>
      <c r="AEU25" s="699">
        <v>2</v>
      </c>
      <c r="AEV25" s="1099">
        <v>4.5999999999999996</v>
      </c>
      <c r="AEW25" s="699">
        <v>37</v>
      </c>
      <c r="AEX25" s="989">
        <v>0.16600000000000001</v>
      </c>
      <c r="AEY25" s="989">
        <v>28</v>
      </c>
      <c r="AEZ25" s="989">
        <v>4.1000000000000002E-2</v>
      </c>
      <c r="AFA25" s="989">
        <v>51</v>
      </c>
      <c r="AFB25" s="989">
        <v>2.3E-2</v>
      </c>
      <c r="AFC25" s="989">
        <v>44</v>
      </c>
      <c r="AFD25" s="989">
        <v>1.4999999999999999E-2</v>
      </c>
      <c r="AFE25" s="989">
        <v>20</v>
      </c>
      <c r="AFF25" s="989">
        <v>2E-3</v>
      </c>
      <c r="AFG25" s="989">
        <v>42</v>
      </c>
      <c r="AFH25" s="989">
        <v>6.0000000000000001E-3</v>
      </c>
      <c r="AFI25" s="989">
        <v>41</v>
      </c>
      <c r="AFJ25" s="989">
        <v>0</v>
      </c>
      <c r="AFK25" s="989">
        <v>7</v>
      </c>
      <c r="AFL25" s="989">
        <v>0</v>
      </c>
      <c r="AFM25" s="989">
        <v>7</v>
      </c>
      <c r="AFN25" s="989">
        <v>115</v>
      </c>
      <c r="AFO25" s="989">
        <v>259.33609958506224</v>
      </c>
      <c r="AFP25" s="989">
        <v>11</v>
      </c>
      <c r="AFQ25" s="989">
        <v>29</v>
      </c>
      <c r="AFR25" s="989">
        <v>65.397799025798307</v>
      </c>
      <c r="AFS25" s="989">
        <v>22</v>
      </c>
      <c r="AFT25" s="989">
        <v>104</v>
      </c>
      <c r="AFU25" s="989">
        <v>234.53003788562148</v>
      </c>
      <c r="AFV25" s="989">
        <v>12</v>
      </c>
      <c r="AFW25" s="989">
        <v>39</v>
      </c>
      <c r="AFX25" s="989">
        <v>87.94876420710807</v>
      </c>
      <c r="AFY25" s="989">
        <v>47</v>
      </c>
      <c r="AFZ25" s="989">
        <v>588</v>
      </c>
      <c r="AGA25" s="989">
        <v>1325.9967526610139</v>
      </c>
      <c r="AGB25" s="989">
        <v>11</v>
      </c>
      <c r="AGC25" s="989">
        <v>114</v>
      </c>
      <c r="AGD25" s="989">
        <v>257.08100306693126</v>
      </c>
      <c r="AGE25" s="989">
        <v>13</v>
      </c>
      <c r="AGF25" s="989">
        <v>21</v>
      </c>
      <c r="AGG25" s="989">
        <v>93.33</v>
      </c>
      <c r="AGH25" s="989">
        <v>26</v>
      </c>
      <c r="AGI25" s="989">
        <v>0</v>
      </c>
      <c r="AGJ25" s="989">
        <v>0</v>
      </c>
      <c r="AGK25" s="989">
        <v>10</v>
      </c>
      <c r="AGL25" s="989">
        <v>0</v>
      </c>
      <c r="AGM25" s="989">
        <v>0</v>
      </c>
      <c r="AGN25" s="989">
        <v>2</v>
      </c>
      <c r="AGO25" s="989">
        <v>19</v>
      </c>
      <c r="AGP25" s="989">
        <v>84.44</v>
      </c>
      <c r="AGQ25" s="989">
        <v>24</v>
      </c>
      <c r="AGR25" s="989">
        <v>0</v>
      </c>
      <c r="AGS25" s="989">
        <v>0</v>
      </c>
      <c r="AGT25" s="989">
        <v>19</v>
      </c>
      <c r="AGU25" s="989">
        <v>0</v>
      </c>
      <c r="AGV25" s="989">
        <v>0</v>
      </c>
      <c r="AGW25" s="989">
        <v>31</v>
      </c>
      <c r="AGX25" s="989">
        <v>0</v>
      </c>
      <c r="AGY25" s="989">
        <v>0</v>
      </c>
      <c r="AGZ25" s="989">
        <v>25</v>
      </c>
      <c r="AHA25" s="989">
        <v>0</v>
      </c>
      <c r="AHB25" s="989">
        <v>0</v>
      </c>
      <c r="AHC25" s="989">
        <v>12</v>
      </c>
      <c r="AHD25" s="989">
        <v>2</v>
      </c>
      <c r="AHE25" s="989">
        <v>8.89</v>
      </c>
      <c r="AHF25" s="989">
        <v>19</v>
      </c>
      <c r="AHG25" s="712">
        <v>49</v>
      </c>
      <c r="AHH25" s="712">
        <v>214.82</v>
      </c>
      <c r="AHI25" s="699">
        <v>54</v>
      </c>
      <c r="AHJ25" s="712">
        <v>136</v>
      </c>
      <c r="AHK25" s="712">
        <v>596.23</v>
      </c>
      <c r="AHL25" s="712">
        <v>26</v>
      </c>
      <c r="AHM25" s="712">
        <v>19</v>
      </c>
      <c r="AHN25" s="712">
        <v>84.44</v>
      </c>
      <c r="AHO25" s="699">
        <v>29</v>
      </c>
      <c r="AHP25" s="712">
        <v>0</v>
      </c>
      <c r="AHQ25" s="712">
        <v>0</v>
      </c>
      <c r="AHR25" s="712">
        <v>23</v>
      </c>
      <c r="AHS25" s="712">
        <v>0</v>
      </c>
      <c r="AHT25" s="712">
        <v>0</v>
      </c>
      <c r="AHU25" s="699">
        <v>28</v>
      </c>
      <c r="AHV25" s="712">
        <v>46</v>
      </c>
      <c r="AHW25" s="712">
        <v>201.67</v>
      </c>
      <c r="AHX25" s="699">
        <v>20</v>
      </c>
      <c r="AHY25" s="712">
        <v>46</v>
      </c>
      <c r="AHZ25" s="712">
        <v>204.44</v>
      </c>
      <c r="AIA25" s="699">
        <v>50</v>
      </c>
      <c r="AIC25" s="714"/>
      <c r="AID25" s="725"/>
      <c r="AIE25" s="715"/>
      <c r="AIF25" s="714"/>
      <c r="AIG25" s="725"/>
      <c r="AIH25" s="715"/>
      <c r="AII25" s="715"/>
      <c r="AIJ25" s="712"/>
      <c r="AIK25" s="715"/>
      <c r="AIL25" s="1169">
        <v>580</v>
      </c>
      <c r="AIM25" s="1174">
        <v>57.241379310344826</v>
      </c>
      <c r="AIN25" s="1168">
        <f t="shared" si="33"/>
        <v>34</v>
      </c>
      <c r="AIO25" s="715">
        <v>878</v>
      </c>
      <c r="AIP25" s="725">
        <v>27.562642369020505</v>
      </c>
      <c r="AIQ25" s="715">
        <f t="shared" si="34"/>
        <v>27</v>
      </c>
      <c r="AIR25" s="1169">
        <v>563</v>
      </c>
      <c r="AIS25" s="1174">
        <v>36.412078152753111</v>
      </c>
      <c r="AIT25" s="1168">
        <f t="shared" si="35"/>
        <v>55</v>
      </c>
      <c r="AIU25" s="715">
        <v>866</v>
      </c>
      <c r="AIV25" s="725">
        <v>14.434180138568131</v>
      </c>
      <c r="AIW25" s="715">
        <f t="shared" si="36"/>
        <v>32</v>
      </c>
      <c r="AIX25" s="1169">
        <v>592</v>
      </c>
      <c r="AIY25" s="1174">
        <v>1.1824324324324325</v>
      </c>
      <c r="AIZ25" s="1168">
        <f t="shared" si="37"/>
        <v>35</v>
      </c>
      <c r="AJA25" s="715">
        <v>844</v>
      </c>
      <c r="AJB25" s="725">
        <v>18.009478672985782</v>
      </c>
      <c r="AJC25" s="715">
        <f t="shared" si="38"/>
        <v>41</v>
      </c>
      <c r="AJD25" s="714">
        <v>587</v>
      </c>
      <c r="AJE25" s="725">
        <v>11.243611584327088</v>
      </c>
      <c r="AJF25" s="715">
        <v>46</v>
      </c>
      <c r="AJG25" s="699">
        <v>869</v>
      </c>
      <c r="AJH25" s="1099">
        <v>11.622554660529344</v>
      </c>
      <c r="AJI25" s="733">
        <v>58</v>
      </c>
      <c r="AJJ25" s="714">
        <v>587</v>
      </c>
      <c r="AJK25" s="712">
        <v>22.316865417376491</v>
      </c>
      <c r="AJL25" s="715">
        <v>28</v>
      </c>
      <c r="AJM25" s="699">
        <v>869</v>
      </c>
      <c r="AJN25" s="712">
        <v>24.165707710011507</v>
      </c>
      <c r="AJO25" s="715">
        <v>30</v>
      </c>
      <c r="AJP25" s="714">
        <v>588</v>
      </c>
      <c r="AJQ25" s="712">
        <v>11.73469387755102</v>
      </c>
      <c r="AJR25" s="715">
        <v>66</v>
      </c>
      <c r="AJS25" s="699">
        <v>922</v>
      </c>
      <c r="AJT25" s="712">
        <v>25.379609544468547</v>
      </c>
      <c r="AJU25" s="715">
        <f t="shared" si="39"/>
        <v>44</v>
      </c>
      <c r="AJV25" s="1178">
        <v>20</v>
      </c>
      <c r="AJW25" s="1099">
        <v>0</v>
      </c>
      <c r="AJX25" s="1099">
        <v>20</v>
      </c>
      <c r="AJY25" s="1099">
        <v>0</v>
      </c>
      <c r="AJZ25" s="1099">
        <v>0</v>
      </c>
      <c r="AKA25" s="1099">
        <v>20</v>
      </c>
      <c r="AKB25" s="1099">
        <v>40</v>
      </c>
      <c r="AKC25" s="1099">
        <v>40</v>
      </c>
      <c r="AKD25" s="1099">
        <v>0</v>
      </c>
      <c r="AKE25" s="1099">
        <v>0</v>
      </c>
      <c r="AKF25" s="1099">
        <v>0</v>
      </c>
      <c r="AKG25" s="1188">
        <v>5</v>
      </c>
      <c r="AKH25" s="985">
        <v>29.577464788732392</v>
      </c>
      <c r="AKI25" s="985">
        <v>9.8591549295774641</v>
      </c>
      <c r="AKJ25" s="985">
        <v>18.30985915492958</v>
      </c>
      <c r="AKK25" s="985">
        <v>19.718309859154928</v>
      </c>
      <c r="AKL25" s="985">
        <v>8.4507042253521121</v>
      </c>
      <c r="AKM25" s="985">
        <v>10.56338028169014</v>
      </c>
      <c r="AKN25" s="985">
        <v>14.788732394366196</v>
      </c>
      <c r="AKO25" s="985">
        <v>4.929577464788732</v>
      </c>
      <c r="AKP25" s="985">
        <v>47.887323943661968</v>
      </c>
      <c r="AKQ25" s="985">
        <v>7.042253521126761</v>
      </c>
      <c r="AKR25" s="985">
        <v>4.929577464788732</v>
      </c>
      <c r="AKS25" s="699">
        <v>142</v>
      </c>
      <c r="AKT25" s="714" t="s">
        <v>1634</v>
      </c>
      <c r="AKU25" s="715" t="s">
        <v>1634</v>
      </c>
      <c r="AKV25" s="715" t="s">
        <v>1633</v>
      </c>
      <c r="AKW25" s="715" t="s">
        <v>1634</v>
      </c>
      <c r="AKX25" s="715" t="s">
        <v>1680</v>
      </c>
      <c r="AKY25" s="715" t="s">
        <v>1680</v>
      </c>
      <c r="AKZ25" s="715" t="s">
        <v>1634</v>
      </c>
      <c r="ALA25" s="715">
        <v>1</v>
      </c>
      <c r="ALB25" s="715">
        <v>1</v>
      </c>
      <c r="ALC25" s="715">
        <v>-1</v>
      </c>
      <c r="ALD25" s="715">
        <v>1</v>
      </c>
      <c r="ALE25" s="715">
        <v>-2</v>
      </c>
      <c r="ALF25" s="715">
        <v>-2</v>
      </c>
      <c r="ALG25" s="715">
        <v>1</v>
      </c>
      <c r="ALH25" s="715">
        <f t="shared" si="40"/>
        <v>-1</v>
      </c>
      <c r="ALI25" s="715">
        <f t="shared" si="41"/>
        <v>58</v>
      </c>
      <c r="ALJ25" s="716" t="s">
        <v>31</v>
      </c>
      <c r="ALK25" s="712" t="s">
        <v>31</v>
      </c>
      <c r="ALL25" s="712" t="s">
        <v>1657</v>
      </c>
      <c r="ALM25" s="712" t="s">
        <v>31</v>
      </c>
      <c r="ALN25" s="712" t="s">
        <v>1657</v>
      </c>
      <c r="ALO25" s="712" t="s">
        <v>1657</v>
      </c>
      <c r="ALP25" s="712" t="s">
        <v>31</v>
      </c>
      <c r="ALQ25" s="714">
        <v>5</v>
      </c>
      <c r="ALR25" s="715">
        <v>2</v>
      </c>
      <c r="ALS25" s="715">
        <v>2</v>
      </c>
      <c r="ALT25" s="715">
        <v>92</v>
      </c>
      <c r="ALU25" s="715">
        <v>1</v>
      </c>
      <c r="ALV25" s="715">
        <v>2</v>
      </c>
      <c r="ALW25" s="733">
        <v>17</v>
      </c>
      <c r="ALX25" s="981">
        <v>0.35922120842014515</v>
      </c>
      <c r="ALY25" s="715">
        <v>62</v>
      </c>
      <c r="ALZ25" s="731">
        <v>0.14368848336805806</v>
      </c>
      <c r="AMA25" s="715">
        <v>57</v>
      </c>
      <c r="AMB25" s="731">
        <v>0.14368848336805806</v>
      </c>
      <c r="AMC25" s="715">
        <v>48</v>
      </c>
      <c r="AMD25" s="731">
        <v>6.60967023493067</v>
      </c>
      <c r="AME25" s="715">
        <v>5</v>
      </c>
      <c r="AMF25" s="715">
        <v>7.1844241684029031E-2</v>
      </c>
      <c r="AMG25" s="715">
        <v>58</v>
      </c>
      <c r="AMH25" s="731">
        <v>0.14368848336805806</v>
      </c>
      <c r="AMI25" s="715">
        <v>59</v>
      </c>
      <c r="AMJ25" s="731">
        <v>1.2213521086284933</v>
      </c>
      <c r="AMK25" s="715">
        <v>18</v>
      </c>
      <c r="AML25" s="982">
        <v>12</v>
      </c>
      <c r="AMM25" s="699">
        <v>1</v>
      </c>
      <c r="AMN25" s="699">
        <v>0</v>
      </c>
      <c r="AMO25" s="716">
        <v>0.86213090020834826</v>
      </c>
      <c r="AMP25" s="715">
        <v>20</v>
      </c>
      <c r="AMQ25" s="712">
        <v>7.1844241684029031E-2</v>
      </c>
      <c r="AMR25" s="715">
        <v>24</v>
      </c>
      <c r="AMS25" s="712">
        <v>0</v>
      </c>
      <c r="AMT25" s="733">
        <v>27</v>
      </c>
      <c r="AMU25" s="982">
        <v>7</v>
      </c>
      <c r="AMV25" s="731">
        <v>0.50290969178820322</v>
      </c>
      <c r="AMW25" s="715">
        <v>14</v>
      </c>
      <c r="AMX25" s="716" t="s">
        <v>106</v>
      </c>
      <c r="AMY25" s="712" t="s">
        <v>106</v>
      </c>
      <c r="AMZ25" s="715">
        <v>4</v>
      </c>
      <c r="ANA25" s="715">
        <v>4</v>
      </c>
      <c r="ANB25" s="715">
        <v>8</v>
      </c>
      <c r="ANC25" s="715">
        <v>1</v>
      </c>
      <c r="AND25" s="1201" t="s">
        <v>1632</v>
      </c>
      <c r="ANE25" s="1202" t="s">
        <v>1632</v>
      </c>
      <c r="ANF25" s="1202" t="s">
        <v>1625</v>
      </c>
      <c r="ANG25" s="1202" t="s">
        <v>1625</v>
      </c>
      <c r="ANH25" s="725">
        <v>5</v>
      </c>
      <c r="ANI25" s="725">
        <v>5</v>
      </c>
      <c r="ANJ25" s="725">
        <v>0</v>
      </c>
      <c r="ANK25" s="725">
        <v>0</v>
      </c>
      <c r="ANL25" s="1303">
        <f t="shared" si="42"/>
        <v>10</v>
      </c>
      <c r="ANM25" s="1303">
        <f t="shared" si="43"/>
        <v>52</v>
      </c>
      <c r="ANN25" s="983" t="s">
        <v>1632</v>
      </c>
      <c r="ANO25" s="725" t="s">
        <v>1625</v>
      </c>
      <c r="ANP25" s="725" t="s">
        <v>1625</v>
      </c>
      <c r="ANQ25" s="725" t="s">
        <v>1625</v>
      </c>
      <c r="ANR25" s="725">
        <v>5</v>
      </c>
      <c r="ANS25" s="725">
        <v>0</v>
      </c>
      <c r="ANT25" s="725">
        <v>0</v>
      </c>
      <c r="ANU25" s="725">
        <v>0</v>
      </c>
      <c r="ANV25" s="715">
        <f t="shared" si="44"/>
        <v>5</v>
      </c>
      <c r="ANW25" s="715">
        <f t="shared" si="45"/>
        <v>66</v>
      </c>
      <c r="ANX25" s="982">
        <v>107</v>
      </c>
      <c r="ANY25" s="715">
        <v>5817</v>
      </c>
      <c r="ANZ25" s="1089">
        <v>13.625999999999999</v>
      </c>
      <c r="AOA25" s="715">
        <v>35</v>
      </c>
      <c r="AOB25" s="1089">
        <v>2.2999999999999998</v>
      </c>
      <c r="AOC25" s="1188">
        <f t="shared" si="46"/>
        <v>49</v>
      </c>
      <c r="AOD25" s="1089">
        <v>57.731999999999999</v>
      </c>
      <c r="AOE25" s="1188">
        <f t="shared" si="47"/>
        <v>28</v>
      </c>
      <c r="AOF25" s="699">
        <v>68</v>
      </c>
      <c r="AOG25" s="985">
        <v>4.8854084345139732</v>
      </c>
      <c r="AOH25" s="1188">
        <v>18</v>
      </c>
      <c r="AOI25" s="699">
        <v>4</v>
      </c>
      <c r="AOJ25" s="985">
        <v>0.28737696673611612</v>
      </c>
      <c r="AOK25" s="1188">
        <v>46</v>
      </c>
      <c r="AOL25" s="699">
        <v>2</v>
      </c>
      <c r="AOM25" s="985">
        <v>0.14368848336805806</v>
      </c>
      <c r="AON25" s="1188">
        <v>63</v>
      </c>
      <c r="AOO25" s="699">
        <v>5</v>
      </c>
      <c r="AOP25" s="985">
        <v>0.35922120842014515</v>
      </c>
      <c r="AOQ25" s="1188">
        <v>34</v>
      </c>
      <c r="AOR25" s="983" t="s">
        <v>1632</v>
      </c>
      <c r="AOS25" s="725" t="s">
        <v>1632</v>
      </c>
      <c r="AOT25" s="725" t="s">
        <v>1632</v>
      </c>
      <c r="AOU25" s="725" t="s">
        <v>1625</v>
      </c>
      <c r="AOV25" s="725">
        <v>5</v>
      </c>
      <c r="AOW25" s="725">
        <v>5</v>
      </c>
      <c r="AOX25" s="725">
        <v>5</v>
      </c>
      <c r="AOY25" s="725">
        <v>0</v>
      </c>
      <c r="AOZ25" s="715">
        <f t="shared" si="48"/>
        <v>15</v>
      </c>
      <c r="APA25" s="715">
        <f t="shared" si="49"/>
        <v>4</v>
      </c>
      <c r="APB25" s="1993" t="s">
        <v>1632</v>
      </c>
      <c r="APC25" s="1994" t="s">
        <v>1632</v>
      </c>
      <c r="APD25" s="1994" t="s">
        <v>1632</v>
      </c>
      <c r="APE25" s="1994" t="s">
        <v>1632</v>
      </c>
      <c r="APF25" s="1995">
        <v>5</v>
      </c>
      <c r="APG25" s="1995">
        <v>5</v>
      </c>
      <c r="APH25" s="1995">
        <v>5</v>
      </c>
      <c r="API25" s="1995">
        <v>5</v>
      </c>
      <c r="APJ25" s="715">
        <f t="shared" si="50"/>
        <v>20</v>
      </c>
      <c r="APK25" s="715">
        <f t="shared" si="51"/>
        <v>1</v>
      </c>
      <c r="APL25" s="715">
        <v>0</v>
      </c>
      <c r="APM25" s="725">
        <v>0</v>
      </c>
      <c r="APN25" s="715">
        <v>17</v>
      </c>
      <c r="APO25" s="715">
        <v>0</v>
      </c>
      <c r="APP25" s="725">
        <v>0</v>
      </c>
      <c r="APQ25" s="715">
        <v>18</v>
      </c>
      <c r="APR25" s="1169">
        <v>1</v>
      </c>
      <c r="APS25" s="1168">
        <v>230</v>
      </c>
      <c r="APT25" s="1168">
        <v>1840</v>
      </c>
      <c r="APU25" s="989">
        <v>230</v>
      </c>
      <c r="APV25" s="989">
        <v>1840</v>
      </c>
      <c r="APW25" s="989">
        <v>13.294797687861271</v>
      </c>
      <c r="APX25" s="989">
        <v>30</v>
      </c>
      <c r="APY25" s="989">
        <v>0</v>
      </c>
      <c r="APZ25" s="989">
        <v>0</v>
      </c>
      <c r="AQA25" s="989">
        <v>0</v>
      </c>
      <c r="AQB25" s="989">
        <v>0</v>
      </c>
      <c r="AQC25" s="989">
        <v>0</v>
      </c>
      <c r="AQD25" s="1099">
        <v>0</v>
      </c>
      <c r="AQE25" s="989">
        <v>55</v>
      </c>
      <c r="AQF25" s="989">
        <v>1</v>
      </c>
      <c r="AQG25" s="989">
        <v>230</v>
      </c>
      <c r="AQH25" s="989">
        <v>1840</v>
      </c>
      <c r="AQI25" s="989">
        <v>230</v>
      </c>
      <c r="AQJ25" s="989">
        <v>1840</v>
      </c>
      <c r="AQK25" s="989">
        <v>13.294797687861271</v>
      </c>
      <c r="AQL25" s="729">
        <v>59</v>
      </c>
      <c r="AQM25" s="987"/>
      <c r="AQQ25" s="715">
        <v>1954</v>
      </c>
      <c r="AQR25" s="715">
        <v>1685</v>
      </c>
      <c r="AQS25" s="989">
        <v>88</v>
      </c>
      <c r="AQT25" s="1099">
        <v>5.2225519287833828</v>
      </c>
      <c r="AQU25" s="989">
        <f t="shared" si="52"/>
        <v>13</v>
      </c>
      <c r="AQV25" s="989">
        <v>36</v>
      </c>
      <c r="AQW25" s="989">
        <v>40.909090909090914</v>
      </c>
      <c r="AQX25" s="1099">
        <v>3.6944444444444446</v>
      </c>
      <c r="AQY25" s="989">
        <f t="shared" si="53"/>
        <v>25</v>
      </c>
      <c r="AQZ25" s="989">
        <v>17</v>
      </c>
      <c r="ARA25" s="989">
        <v>105</v>
      </c>
      <c r="ARB25" s="989">
        <v>16.19047619047619</v>
      </c>
      <c r="ARC25" s="989">
        <f t="shared" si="54"/>
        <v>37</v>
      </c>
      <c r="ARD25" s="1668">
        <v>2.3240356083086056</v>
      </c>
      <c r="ARE25" s="1667">
        <f t="shared" si="55"/>
        <v>47</v>
      </c>
      <c r="ARF25" s="1168">
        <v>90</v>
      </c>
      <c r="ARG25" s="1099">
        <v>20</v>
      </c>
      <c r="ARH25" s="989">
        <f t="shared" si="56"/>
        <v>48</v>
      </c>
      <c r="ARI25" s="715">
        <v>172</v>
      </c>
      <c r="ARJ25" s="985">
        <v>20.930232558139537</v>
      </c>
      <c r="ARK25" s="699">
        <f t="shared" si="57"/>
        <v>55</v>
      </c>
      <c r="ARL25" s="989">
        <v>15</v>
      </c>
      <c r="ARM25" s="715">
        <v>4</v>
      </c>
      <c r="ARN25" s="985">
        <v>26.666666666666668</v>
      </c>
      <c r="ARO25" s="699">
        <f t="shared" si="58"/>
        <v>56</v>
      </c>
      <c r="ARP25" s="707">
        <v>323</v>
      </c>
      <c r="ARQ25" s="990">
        <v>2</v>
      </c>
      <c r="ARR25" s="719">
        <v>0.61919504643962853</v>
      </c>
      <c r="ARS25" s="979">
        <f t="shared" si="59"/>
        <v>32</v>
      </c>
      <c r="ART25" s="715">
        <v>55</v>
      </c>
      <c r="ARU25" s="699">
        <f t="shared" si="59"/>
        <v>34</v>
      </c>
      <c r="ARV25" s="715">
        <v>7840</v>
      </c>
      <c r="ARW25" s="715">
        <v>3860</v>
      </c>
      <c r="ARX25" s="985">
        <v>49.234693877551024</v>
      </c>
      <c r="ARY25" s="699">
        <f t="shared" si="60"/>
        <v>12</v>
      </c>
      <c r="ARZ25" s="715">
        <v>7560</v>
      </c>
      <c r="ASA25" s="715">
        <v>180</v>
      </c>
      <c r="ASB25" s="712">
        <v>2.3809523809523809</v>
      </c>
      <c r="ASC25" s="699">
        <f t="shared" si="61"/>
        <v>12</v>
      </c>
      <c r="ASD25" s="712">
        <v>60.089686098654703</v>
      </c>
      <c r="ASE25" s="712">
        <v>16.591928251121075</v>
      </c>
      <c r="ASF25" s="712">
        <v>7.623318385650224</v>
      </c>
      <c r="ASG25" s="712">
        <v>5.8295964125560538</v>
      </c>
      <c r="ASH25" s="712">
        <v>3.1390134529147984</v>
      </c>
      <c r="ASI25" s="712">
        <v>1.3452914798206279</v>
      </c>
      <c r="ASJ25" s="712">
        <v>2.2421524663677128</v>
      </c>
      <c r="ASK25" s="712">
        <v>2.2421524663677128</v>
      </c>
      <c r="ASL25" s="712">
        <v>0.89686098654708524</v>
      </c>
      <c r="ASM25" s="715">
        <v>134</v>
      </c>
      <c r="ASN25" s="715">
        <v>37</v>
      </c>
      <c r="ASO25" s="715">
        <v>17</v>
      </c>
      <c r="ASP25" s="715">
        <v>13</v>
      </c>
      <c r="ASQ25" s="715">
        <v>7</v>
      </c>
      <c r="ASR25" s="715">
        <v>3</v>
      </c>
      <c r="ASS25" s="715">
        <v>5</v>
      </c>
      <c r="AST25" s="715">
        <v>5</v>
      </c>
      <c r="ASU25" s="715">
        <v>2</v>
      </c>
      <c r="ASV25" s="715">
        <v>223</v>
      </c>
      <c r="ASW25" s="712">
        <v>40</v>
      </c>
      <c r="ASX25" s="712">
        <v>0</v>
      </c>
      <c r="ASY25" s="712">
        <v>15</v>
      </c>
      <c r="ASZ25" s="712">
        <v>10</v>
      </c>
      <c r="ATA25" s="712">
        <v>5</v>
      </c>
      <c r="ATB25" s="712">
        <v>15</v>
      </c>
      <c r="ATC25" s="712">
        <v>10</v>
      </c>
      <c r="ATD25" s="712">
        <v>5</v>
      </c>
      <c r="ATE25" s="712">
        <v>0</v>
      </c>
      <c r="ATF25" s="715">
        <v>8</v>
      </c>
      <c r="ATG25" s="715">
        <v>0</v>
      </c>
      <c r="ATH25" s="715">
        <v>3</v>
      </c>
      <c r="ATI25" s="715">
        <v>2</v>
      </c>
      <c r="ATJ25" s="715">
        <v>1</v>
      </c>
      <c r="ATK25" s="715">
        <v>3</v>
      </c>
      <c r="ATL25" s="715">
        <v>2</v>
      </c>
      <c r="ATM25" s="715">
        <v>1</v>
      </c>
      <c r="ATN25" s="715">
        <v>0</v>
      </c>
      <c r="ATO25" s="715">
        <v>20</v>
      </c>
      <c r="ATP25" s="712">
        <v>85</v>
      </c>
      <c r="ATQ25" s="712">
        <v>0</v>
      </c>
      <c r="ATR25" s="712">
        <v>15</v>
      </c>
      <c r="ATS25" s="712">
        <v>0</v>
      </c>
      <c r="ATT25" s="712">
        <v>0</v>
      </c>
      <c r="ATU25" s="712">
        <v>0</v>
      </c>
      <c r="ATV25" s="712">
        <v>0</v>
      </c>
      <c r="ATW25" s="712">
        <v>0</v>
      </c>
      <c r="ATX25" s="712">
        <v>0</v>
      </c>
      <c r="ATY25" s="715">
        <v>17</v>
      </c>
      <c r="ATZ25" s="715">
        <v>0</v>
      </c>
      <c r="AUA25" s="715">
        <v>3</v>
      </c>
      <c r="AUB25" s="715">
        <v>0</v>
      </c>
      <c r="AUC25" s="715">
        <v>0</v>
      </c>
      <c r="AUD25" s="715">
        <v>0</v>
      </c>
      <c r="AUE25" s="715">
        <v>0</v>
      </c>
      <c r="AUF25" s="715">
        <v>0</v>
      </c>
      <c r="AUG25" s="715">
        <v>0</v>
      </c>
      <c r="AUH25" s="715">
        <v>20</v>
      </c>
      <c r="AUI25" s="712" t="s">
        <v>1648</v>
      </c>
      <c r="AUJ25" s="712" t="s">
        <v>1623</v>
      </c>
      <c r="AUK25" s="709">
        <v>0</v>
      </c>
      <c r="AUL25" s="978">
        <v>31</v>
      </c>
      <c r="AUM25" s="703" t="s">
        <v>1625</v>
      </c>
      <c r="AUN25" s="703" t="s">
        <v>1625</v>
      </c>
      <c r="AUO25" s="703" t="s">
        <v>1625</v>
      </c>
      <c r="AUP25" s="701" t="s">
        <v>1625</v>
      </c>
      <c r="AUQ25" s="712" t="s">
        <v>1625</v>
      </c>
      <c r="AUR25" s="712" t="s">
        <v>1627</v>
      </c>
      <c r="AUS25" s="712" t="s">
        <v>1627</v>
      </c>
      <c r="AUT25" s="712" t="s">
        <v>1627</v>
      </c>
      <c r="AUU25" s="712" t="s">
        <v>1625</v>
      </c>
      <c r="AUV25" s="712" t="s">
        <v>1628</v>
      </c>
      <c r="AUW25" s="3968" t="s">
        <v>1648</v>
      </c>
      <c r="AUX25" s="712" t="s">
        <v>5403</v>
      </c>
      <c r="AUY25" s="712" t="s">
        <v>1691</v>
      </c>
      <c r="AUZ25" s="699">
        <v>85</v>
      </c>
      <c r="AVA25" s="699">
        <v>2</v>
      </c>
      <c r="AVB25" s="985">
        <v>2.2999999999999998</v>
      </c>
      <c r="AVC25" s="699">
        <v>0</v>
      </c>
      <c r="AVD25" s="712">
        <v>0</v>
      </c>
      <c r="AVE25" s="699">
        <f t="shared" si="62"/>
        <v>25</v>
      </c>
      <c r="AVF25" s="712">
        <v>0</v>
      </c>
      <c r="AVG25" s="978">
        <v>33</v>
      </c>
      <c r="AVH25" s="712" t="s">
        <v>1625</v>
      </c>
      <c r="AVI25" s="712" t="s">
        <v>1625</v>
      </c>
      <c r="AVJ25" s="712" t="s">
        <v>1625</v>
      </c>
      <c r="AVK25" s="712" t="s">
        <v>1625</v>
      </c>
      <c r="AVL25" s="716">
        <v>4.5999999999999996</v>
      </c>
      <c r="AVM25" s="699">
        <f t="shared" si="63"/>
        <v>57</v>
      </c>
      <c r="AVN25" s="715">
        <v>2</v>
      </c>
      <c r="AVO25" s="712">
        <v>4.5999999999999996</v>
      </c>
      <c r="AVP25" s="699">
        <f t="shared" si="64"/>
        <v>28</v>
      </c>
      <c r="AVQ25" s="715">
        <v>2</v>
      </c>
      <c r="AVR25" s="712">
        <v>2.2999999999999998</v>
      </c>
      <c r="AVS25" s="699">
        <f t="shared" si="65"/>
        <v>9</v>
      </c>
      <c r="AVT25" s="715">
        <v>1</v>
      </c>
      <c r="AVU25" s="712">
        <v>0</v>
      </c>
      <c r="AVV25" s="699">
        <f t="shared" si="66"/>
        <v>29</v>
      </c>
      <c r="AVW25" s="715">
        <v>0</v>
      </c>
      <c r="AVX25" s="712">
        <v>0</v>
      </c>
      <c r="AVY25" s="733">
        <v>0</v>
      </c>
      <c r="AVZ25" s="716">
        <v>0</v>
      </c>
      <c r="AWA25" s="699">
        <f t="shared" si="67"/>
        <v>26</v>
      </c>
      <c r="AWB25" s="715">
        <v>0</v>
      </c>
      <c r="AWC25" s="712">
        <v>0</v>
      </c>
      <c r="AWD25" s="699">
        <f t="shared" si="68"/>
        <v>9</v>
      </c>
      <c r="AWE25" s="715">
        <v>0</v>
      </c>
      <c r="AWF25" s="712">
        <v>16.100000000000001</v>
      </c>
      <c r="AWG25" s="699">
        <f t="shared" si="69"/>
        <v>24</v>
      </c>
      <c r="AWH25" s="715">
        <v>7</v>
      </c>
      <c r="AWI25" s="714">
        <v>254</v>
      </c>
      <c r="AWJ25" s="715">
        <v>240</v>
      </c>
      <c r="AWK25" s="715">
        <v>17</v>
      </c>
      <c r="AWL25" s="715" t="s">
        <v>31</v>
      </c>
      <c r="AWM25" s="715" t="s">
        <v>31</v>
      </c>
      <c r="AWN25" s="715">
        <v>511</v>
      </c>
      <c r="AWO25" s="715">
        <v>50</v>
      </c>
      <c r="AWP25" s="715">
        <v>108</v>
      </c>
      <c r="AWQ25" s="715" t="s">
        <v>31</v>
      </c>
      <c r="AWR25" s="715">
        <v>158</v>
      </c>
      <c r="AWS25" s="716">
        <v>0.108</v>
      </c>
      <c r="AWT25" s="699">
        <f t="shared" si="70"/>
        <v>41</v>
      </c>
      <c r="AWU25" s="712">
        <v>0.10199999999999999</v>
      </c>
      <c r="AWV25" s="699">
        <f t="shared" si="70"/>
        <v>13</v>
      </c>
      <c r="AWW25" s="712">
        <v>7.0000000000000001E-3</v>
      </c>
      <c r="AWX25" s="699">
        <f t="shared" si="3"/>
        <v>12</v>
      </c>
      <c r="AWY25" s="712" t="s">
        <v>31</v>
      </c>
      <c r="AWZ25" s="699" t="str">
        <f t="shared" si="71"/>
        <v>-</v>
      </c>
      <c r="AXA25" s="712" t="s">
        <v>31</v>
      </c>
      <c r="AXB25" s="712">
        <v>0.218</v>
      </c>
      <c r="AXC25" s="712">
        <v>2.1000000000000001E-2</v>
      </c>
      <c r="AXD25" s="699">
        <f t="shared" si="4"/>
        <v>18</v>
      </c>
      <c r="AXE25" s="712">
        <v>4.5999999999999999E-2</v>
      </c>
      <c r="AXF25" s="699">
        <f t="shared" si="5"/>
        <v>19</v>
      </c>
      <c r="AXG25" s="712" t="s">
        <v>31</v>
      </c>
      <c r="AXH25" s="699" t="str">
        <f t="shared" si="6"/>
        <v>-</v>
      </c>
      <c r="AXI25" s="712">
        <v>6.7000000000000004E-2</v>
      </c>
      <c r="AXK25" s="3969">
        <v>90.35369774919613</v>
      </c>
      <c r="AXL25" s="3970">
        <v>622</v>
      </c>
      <c r="AXM25" s="715">
        <f t="shared" si="72"/>
        <v>72</v>
      </c>
      <c r="AXN25" s="3969">
        <v>38.07740324594257</v>
      </c>
      <c r="AXO25" s="3970">
        <v>801</v>
      </c>
      <c r="AXP25" s="715">
        <f t="shared" si="73"/>
        <v>58</v>
      </c>
      <c r="AXQ25" s="2024">
        <v>13651</v>
      </c>
      <c r="AXR25" s="2024">
        <v>13973</v>
      </c>
      <c r="AXS25" s="3029">
        <v>2.3044442854075697</v>
      </c>
      <c r="AXT25" s="2024" t="s">
        <v>8059</v>
      </c>
      <c r="AXU25" s="2024">
        <v>2299</v>
      </c>
      <c r="AXV25" s="2024">
        <v>2331</v>
      </c>
      <c r="AXW25" s="3029">
        <v>1.3728013728013622</v>
      </c>
      <c r="AXX25" s="2024" t="s">
        <v>8059</v>
      </c>
      <c r="AXY25" s="3029">
        <v>16.841257050765513</v>
      </c>
      <c r="AXZ25" s="3029">
        <v>16.682172761754813</v>
      </c>
      <c r="AYA25" s="3029">
        <v>-0.15908428901069982</v>
      </c>
      <c r="AYB25" s="2024" t="s">
        <v>1632</v>
      </c>
      <c r="AYC25" s="2123">
        <v>5340</v>
      </c>
      <c r="AYD25" s="2024">
        <v>5192</v>
      </c>
      <c r="AYE25" s="3029">
        <v>2.8505392912172596</v>
      </c>
      <c r="AYF25" s="2024" t="s">
        <v>8059</v>
      </c>
      <c r="AYG25" s="2024">
        <v>1704</v>
      </c>
      <c r="AYH25" s="2024">
        <v>1745</v>
      </c>
      <c r="AYI25" s="3029">
        <v>2.3495702005730692</v>
      </c>
      <c r="AYJ25" s="2024" t="s">
        <v>8059</v>
      </c>
      <c r="AYK25" s="2024">
        <v>58344</v>
      </c>
      <c r="AYL25" s="2024">
        <v>56345</v>
      </c>
      <c r="AYM25" s="3029">
        <v>3.5477859614872642</v>
      </c>
      <c r="AYN25" s="2024" t="s">
        <v>8056</v>
      </c>
      <c r="AYO25" s="2024">
        <v>231246000</v>
      </c>
      <c r="AYP25" s="2024">
        <v>204897613</v>
      </c>
      <c r="AYQ25" s="3029">
        <v>12.85929426615624</v>
      </c>
      <c r="AYR25" s="2024" t="s">
        <v>8057</v>
      </c>
      <c r="AYS25" s="2024">
        <v>154405000</v>
      </c>
      <c r="AYT25" s="2024">
        <v>122834878</v>
      </c>
      <c r="AYU25" s="3029">
        <v>25.701268657587619</v>
      </c>
      <c r="AYV25" s="2024" t="s">
        <v>8057</v>
      </c>
      <c r="AYW25" s="2024">
        <v>69016000</v>
      </c>
      <c r="AYX25" s="2024">
        <v>76209859</v>
      </c>
      <c r="AYY25" s="3029">
        <v>9.4395385247990049</v>
      </c>
      <c r="AYZ25" s="2024" t="s">
        <v>8058</v>
      </c>
      <c r="AZA25" s="2024">
        <v>310000</v>
      </c>
      <c r="AZB25" s="2024">
        <v>27720</v>
      </c>
      <c r="AZC25" s="3029">
        <v>1018.3261183261184</v>
      </c>
      <c r="AZD25" s="2024" t="s">
        <v>8057</v>
      </c>
      <c r="AZE25" s="2024">
        <v>6297000</v>
      </c>
      <c r="AZF25" s="2024">
        <v>5291987</v>
      </c>
      <c r="AZG25" s="3029">
        <v>18.991222011694276</v>
      </c>
      <c r="AZH25" s="2024" t="s">
        <v>8057</v>
      </c>
      <c r="AZI25" s="2024">
        <v>1218000</v>
      </c>
      <c r="AZJ25" s="2024">
        <v>414950</v>
      </c>
      <c r="AZK25" s="3029">
        <v>193.52934088444391</v>
      </c>
      <c r="AZL25" s="2024" t="s">
        <v>8057</v>
      </c>
      <c r="AZM25" s="2024">
        <v>0</v>
      </c>
      <c r="AZN25" s="2024">
        <v>118219</v>
      </c>
      <c r="AZO25" s="3029">
        <v>100</v>
      </c>
      <c r="AZP25" s="2024" t="s">
        <v>8057</v>
      </c>
      <c r="AZQ25" s="2024">
        <v>0</v>
      </c>
      <c r="AZR25" s="2024">
        <v>0</v>
      </c>
      <c r="AZS25" s="3029" t="s">
        <v>31</v>
      </c>
      <c r="AZT25" s="2024" t="s">
        <v>31</v>
      </c>
      <c r="AZU25" s="2024">
        <v>0</v>
      </c>
      <c r="AZV25" s="2024">
        <v>0</v>
      </c>
      <c r="AZW25" s="3029" t="s">
        <v>31</v>
      </c>
      <c r="AZX25" s="2024" t="s">
        <v>31</v>
      </c>
      <c r="AZY25" s="2123">
        <v>1432121000</v>
      </c>
      <c r="AZZ25" s="2024">
        <v>1382865322</v>
      </c>
      <c r="BAA25" s="3029">
        <v>3.5618564741187555</v>
      </c>
      <c r="BAB25" s="2024" t="s">
        <v>8056</v>
      </c>
      <c r="BAC25" s="2024">
        <v>392060000</v>
      </c>
      <c r="BAD25" s="2024">
        <v>393533008</v>
      </c>
      <c r="BAE25" s="3029">
        <v>0.37430354507898755</v>
      </c>
      <c r="BAF25" s="2024" t="s">
        <v>8059</v>
      </c>
      <c r="BAG25" s="2024">
        <v>2288598000</v>
      </c>
      <c r="BAH25" s="2024">
        <v>2143333229</v>
      </c>
      <c r="BAI25" s="3029">
        <v>6.7775168617982615</v>
      </c>
      <c r="BAJ25" s="2024" t="s">
        <v>8058</v>
      </c>
      <c r="BAK25" s="2123">
        <v>718730000</v>
      </c>
      <c r="BAL25" s="2024">
        <v>686491573</v>
      </c>
      <c r="BAM25" s="3029">
        <v>4.6961140191592818</v>
      </c>
      <c r="BAN25" s="2024" t="s">
        <v>8056</v>
      </c>
      <c r="BAO25" s="2024">
        <v>0</v>
      </c>
      <c r="BAP25" s="2024">
        <v>0</v>
      </c>
      <c r="BAQ25" s="3029" t="s">
        <v>31</v>
      </c>
      <c r="BAR25" s="2024" t="s">
        <v>31</v>
      </c>
      <c r="BAS25" s="2024">
        <v>588676000</v>
      </c>
      <c r="BAT25" s="2024">
        <v>565183544</v>
      </c>
      <c r="BAU25" s="3029">
        <v>4.1566065129454728</v>
      </c>
      <c r="BAV25" s="2024" t="s">
        <v>8056</v>
      </c>
      <c r="BAW25" s="2024">
        <v>86245000</v>
      </c>
      <c r="BAX25" s="2024">
        <v>102036554</v>
      </c>
      <c r="BAY25" s="3029">
        <v>15.476369380330112</v>
      </c>
      <c r="BAZ25" s="2024" t="s">
        <v>8057</v>
      </c>
      <c r="BBA25" s="2024">
        <v>38470000</v>
      </c>
      <c r="BBB25" s="2024">
        <v>29153651</v>
      </c>
      <c r="BBC25" s="3029">
        <v>31.956028423335368</v>
      </c>
      <c r="BBD25" s="2024" t="s">
        <v>8057</v>
      </c>
      <c r="BBE25" s="2123">
        <v>60666000</v>
      </c>
      <c r="BBF25" s="2024">
        <v>67700328</v>
      </c>
      <c r="BBG25" s="3029">
        <v>10.390389836811437</v>
      </c>
      <c r="BBH25" s="2024" t="s">
        <v>8057</v>
      </c>
      <c r="BBI25" s="2024">
        <v>0</v>
      </c>
      <c r="BBJ25" s="2024">
        <v>0</v>
      </c>
      <c r="BBK25" s="3029" t="s">
        <v>31</v>
      </c>
      <c r="BBL25" s="2024" t="s">
        <v>31</v>
      </c>
      <c r="BBM25" s="2024">
        <v>331394000</v>
      </c>
      <c r="BBN25" s="2024">
        <v>325832680</v>
      </c>
      <c r="BBO25" s="3029">
        <v>1.706802399317354</v>
      </c>
      <c r="BBP25" s="2024" t="s">
        <v>8059</v>
      </c>
      <c r="BBQ25" s="2123">
        <v>246854000</v>
      </c>
      <c r="BBR25" s="2024">
        <v>240458312</v>
      </c>
      <c r="BBS25" s="3029">
        <v>2.6597907748766119</v>
      </c>
      <c r="BBT25" s="2024" t="s">
        <v>8059</v>
      </c>
      <c r="BBU25" s="2024">
        <v>15312000</v>
      </c>
      <c r="BBV25" s="2024">
        <v>8903462</v>
      </c>
      <c r="BBW25" s="3029">
        <v>71.978046292554495</v>
      </c>
      <c r="BBX25" s="2024" t="s">
        <v>8057</v>
      </c>
      <c r="BBY25" s="2024">
        <v>102322000</v>
      </c>
      <c r="BBZ25" s="2024">
        <v>94873578</v>
      </c>
      <c r="BCA25" s="3029">
        <v>7.8508918468322122</v>
      </c>
      <c r="BCB25" s="2024" t="s">
        <v>8058</v>
      </c>
      <c r="BCC25" s="2024">
        <v>37213000</v>
      </c>
      <c r="BCD25" s="2024">
        <v>33482381</v>
      </c>
      <c r="BCE25" s="3029">
        <v>11.142036165229712</v>
      </c>
      <c r="BCF25" s="2024" t="s">
        <v>8057</v>
      </c>
      <c r="BCG25" s="2024">
        <v>14448000</v>
      </c>
      <c r="BCH25" s="2024">
        <v>15485306</v>
      </c>
      <c r="BCI25" s="3029">
        <v>6.6986470916364169</v>
      </c>
      <c r="BCJ25" s="2024" t="s">
        <v>8058</v>
      </c>
      <c r="BCK25" s="2024">
        <v>649101000</v>
      </c>
      <c r="BCL25" s="2024">
        <v>608175862</v>
      </c>
      <c r="BCM25" s="3029">
        <v>6.7291618357586174</v>
      </c>
      <c r="BCN25" s="2024" t="s">
        <v>8058</v>
      </c>
      <c r="BCO25" s="2024">
        <v>200833000</v>
      </c>
      <c r="BCP25" s="2024">
        <v>188657998</v>
      </c>
      <c r="BCQ25" s="3029">
        <v>6.4534777900060192</v>
      </c>
      <c r="BCR25" s="2024" t="s">
        <v>8058</v>
      </c>
      <c r="BCS25" s="2024">
        <v>130080000</v>
      </c>
      <c r="BCT25" s="2024">
        <v>113484907</v>
      </c>
      <c r="BCU25" s="3029">
        <v>14.62317187253808</v>
      </c>
      <c r="BCV25" s="2024" t="s">
        <v>8057</v>
      </c>
      <c r="BCW25" s="2024">
        <v>200151000</v>
      </c>
      <c r="BCX25" s="2024">
        <v>205431773</v>
      </c>
      <c r="BCY25" s="3029">
        <v>2.5705726640445192</v>
      </c>
      <c r="BCZ25" s="2024" t="s">
        <v>8059</v>
      </c>
      <c r="BDA25" s="2024">
        <v>123077000</v>
      </c>
      <c r="BDB25" s="2024">
        <v>109904628</v>
      </c>
      <c r="BDC25" s="3029">
        <v>11.985275087778831</v>
      </c>
      <c r="BDD25" s="2024" t="s">
        <v>8057</v>
      </c>
      <c r="BDE25" s="2024">
        <v>0</v>
      </c>
      <c r="BDF25" s="2024">
        <v>0</v>
      </c>
      <c r="BDG25" s="3029" t="s">
        <v>31</v>
      </c>
      <c r="BDH25" s="2024" t="s">
        <v>31</v>
      </c>
      <c r="BDI25" s="2024">
        <v>0</v>
      </c>
      <c r="BDJ25" s="2024">
        <v>0</v>
      </c>
      <c r="BDK25" s="3029" t="s">
        <v>31</v>
      </c>
      <c r="BDL25" s="2024" t="s">
        <v>31</v>
      </c>
      <c r="BDM25" s="2024">
        <v>139853000</v>
      </c>
      <c r="BDN25" s="2024">
        <v>140439705</v>
      </c>
      <c r="BDO25" s="3029">
        <v>0.41776291113684749</v>
      </c>
      <c r="BDP25" s="2024" t="s">
        <v>8059</v>
      </c>
      <c r="BDQ25" s="2024">
        <v>4998000</v>
      </c>
      <c r="BDR25" s="2024">
        <v>7876287</v>
      </c>
      <c r="BDS25" s="3029">
        <v>36.543703905152256</v>
      </c>
      <c r="BDT25" s="2024" t="s">
        <v>8057</v>
      </c>
      <c r="BDU25" s="2024">
        <v>17619000</v>
      </c>
      <c r="BDV25" s="2024">
        <v>19705069</v>
      </c>
      <c r="BDW25" s="3029">
        <v>10.586458743179222</v>
      </c>
      <c r="BDX25" s="2024" t="s">
        <v>8057</v>
      </c>
      <c r="BDY25" s="2024">
        <v>30505000</v>
      </c>
      <c r="BDZ25" s="2024">
        <v>9261931</v>
      </c>
      <c r="BEA25" s="3029">
        <v>229.3589641296183</v>
      </c>
      <c r="BEB25" s="2024" t="s">
        <v>8057</v>
      </c>
      <c r="BEC25" s="2024">
        <v>0</v>
      </c>
      <c r="BED25" s="2024">
        <v>0</v>
      </c>
      <c r="BEE25" s="3029" t="s">
        <v>31</v>
      </c>
      <c r="BEF25" s="2024" t="s">
        <v>31</v>
      </c>
      <c r="BEG25" s="2024">
        <v>61142000</v>
      </c>
      <c r="BEH25" s="2024">
        <v>47298958</v>
      </c>
      <c r="BEI25" s="3029">
        <v>29.267118315798854</v>
      </c>
      <c r="BEJ25" s="2024" t="s">
        <v>8057</v>
      </c>
      <c r="BEK25" s="2024">
        <v>85501000</v>
      </c>
      <c r="BEL25" s="2024">
        <v>65896070</v>
      </c>
      <c r="BEM25" s="3029">
        <v>29.751288658033786</v>
      </c>
      <c r="BEN25" s="2024" t="s">
        <v>8057</v>
      </c>
      <c r="BEO25" s="2024">
        <v>0</v>
      </c>
      <c r="BEP25" s="2024">
        <v>0</v>
      </c>
      <c r="BEQ25" s="3029" t="s">
        <v>31</v>
      </c>
      <c r="BER25" s="2024" t="s">
        <v>31</v>
      </c>
      <c r="BES25" s="2024">
        <v>229589000</v>
      </c>
      <c r="BET25" s="2024">
        <v>233997002</v>
      </c>
      <c r="BEU25" s="3029">
        <v>1.8837856734591867</v>
      </c>
      <c r="BEV25" s="2024" t="s">
        <v>8059</v>
      </c>
      <c r="BEW25" s="2123">
        <v>13656</v>
      </c>
      <c r="BEX25" s="2024">
        <v>14047</v>
      </c>
      <c r="BEY25" s="3029">
        <v>2.7835124937709139</v>
      </c>
      <c r="BEZ25" s="2024" t="s">
        <v>8059</v>
      </c>
      <c r="BFA25" s="2024">
        <v>2333</v>
      </c>
      <c r="BFB25" s="2024">
        <v>2352</v>
      </c>
      <c r="BFC25" s="3029">
        <v>0.80782312925170174</v>
      </c>
      <c r="BFD25" s="2024" t="s">
        <v>8059</v>
      </c>
      <c r="BFE25" s="3029">
        <v>17.084065612185121</v>
      </c>
      <c r="BFF25" s="3029">
        <v>16.743788709332954</v>
      </c>
      <c r="BFG25" s="3029">
        <v>-0.3402769028521675</v>
      </c>
      <c r="BFH25" s="2024" t="s">
        <v>1632</v>
      </c>
      <c r="BFI25" s="2780" t="s">
        <v>1625</v>
      </c>
      <c r="BFJ25" s="1495" t="s">
        <v>1625</v>
      </c>
      <c r="BFK25" s="1495" t="s">
        <v>1625</v>
      </c>
      <c r="BFL25" s="1495" t="s">
        <v>1625</v>
      </c>
      <c r="BFM25" s="1212">
        <v>0</v>
      </c>
      <c r="BFN25" s="1212">
        <v>0</v>
      </c>
      <c r="BFO25" s="1212">
        <v>0</v>
      </c>
      <c r="BFP25" s="1212">
        <v>0</v>
      </c>
      <c r="BFQ25" s="988">
        <f t="shared" si="74"/>
        <v>0</v>
      </c>
      <c r="BFR25" s="988">
        <f t="shared" si="75"/>
        <v>74</v>
      </c>
      <c r="BFS25" s="1993" t="s">
        <v>1625</v>
      </c>
      <c r="BFT25" s="1994" t="s">
        <v>1625</v>
      </c>
      <c r="BFU25" s="1994" t="s">
        <v>1625</v>
      </c>
      <c r="BFV25" s="1994" t="s">
        <v>1625</v>
      </c>
      <c r="BFW25" s="1995">
        <v>0</v>
      </c>
      <c r="BFX25" s="1995">
        <v>0</v>
      </c>
      <c r="BFY25" s="1995">
        <v>0</v>
      </c>
      <c r="BFZ25" s="1995">
        <v>0</v>
      </c>
      <c r="BGA25" s="1303">
        <f t="shared" si="76"/>
        <v>0</v>
      </c>
      <c r="BGB25" s="1303">
        <f t="shared" si="77"/>
        <v>73</v>
      </c>
      <c r="BGC25" s="1993" t="s">
        <v>1625</v>
      </c>
      <c r="BGD25" s="1994" t="s">
        <v>1625</v>
      </c>
      <c r="BGE25" s="1994" t="s">
        <v>1625</v>
      </c>
      <c r="BGF25" s="1994" t="s">
        <v>1625</v>
      </c>
      <c r="BGG25" s="1995">
        <v>0</v>
      </c>
      <c r="BGH25" s="1995">
        <v>0</v>
      </c>
      <c r="BGI25" s="1995">
        <v>0</v>
      </c>
      <c r="BGJ25" s="1995">
        <v>0</v>
      </c>
      <c r="BGK25" s="1303">
        <f t="shared" si="78"/>
        <v>0</v>
      </c>
      <c r="BGL25" s="1303">
        <f t="shared" si="79"/>
        <v>14</v>
      </c>
      <c r="BGM25" s="1993" t="s">
        <v>1632</v>
      </c>
      <c r="BGN25" s="1994" t="s">
        <v>1632</v>
      </c>
      <c r="BGO25" s="1994" t="s">
        <v>1632</v>
      </c>
      <c r="BGP25" s="1994" t="s">
        <v>1632</v>
      </c>
      <c r="BGQ25" s="1995">
        <v>5</v>
      </c>
      <c r="BGR25" s="1995">
        <v>5</v>
      </c>
      <c r="BGS25" s="1995">
        <v>5</v>
      </c>
      <c r="BGT25" s="1995">
        <v>5</v>
      </c>
      <c r="BGU25" s="1303">
        <f t="shared" si="80"/>
        <v>20</v>
      </c>
      <c r="BGV25" s="1303">
        <f t="shared" si="81"/>
        <v>1</v>
      </c>
      <c r="BGW25" s="1993" t="s">
        <v>1632</v>
      </c>
      <c r="BGX25" s="1994" t="s">
        <v>1632</v>
      </c>
      <c r="BGY25" s="1994" t="s">
        <v>1632</v>
      </c>
      <c r="BGZ25" s="1994" t="s">
        <v>1632</v>
      </c>
      <c r="BHA25" s="1995">
        <v>5</v>
      </c>
      <c r="BHB25" s="1995">
        <v>5</v>
      </c>
      <c r="BHC25" s="1995">
        <v>5</v>
      </c>
      <c r="BHD25" s="1995">
        <v>5</v>
      </c>
      <c r="BHE25" s="1303">
        <f t="shared" si="82"/>
        <v>20</v>
      </c>
      <c r="BHF25" s="1303">
        <f t="shared" si="83"/>
        <v>1</v>
      </c>
      <c r="BHG25" s="1993" t="s">
        <v>1632</v>
      </c>
      <c r="BHH25" s="1994" t="s">
        <v>1632</v>
      </c>
      <c r="BHI25" s="1994" t="s">
        <v>1632</v>
      </c>
      <c r="BHJ25" s="1994" t="s">
        <v>1632</v>
      </c>
      <c r="BHK25" s="1995">
        <v>5</v>
      </c>
      <c r="BHL25" s="1995">
        <v>5</v>
      </c>
      <c r="BHM25" s="1995">
        <v>5</v>
      </c>
      <c r="BHN25" s="1995">
        <v>5</v>
      </c>
      <c r="BHO25" s="1303">
        <f t="shared" si="84"/>
        <v>20</v>
      </c>
      <c r="BHP25" s="1303">
        <f t="shared" si="85"/>
        <v>1</v>
      </c>
      <c r="BHQ25" s="1993" t="s">
        <v>1632</v>
      </c>
      <c r="BHR25" s="1994" t="s">
        <v>1632</v>
      </c>
      <c r="BHS25" s="1994" t="s">
        <v>1632</v>
      </c>
      <c r="BHT25" s="1994" t="s">
        <v>1632</v>
      </c>
      <c r="BHU25" s="1995">
        <v>5</v>
      </c>
      <c r="BHV25" s="1995">
        <v>5</v>
      </c>
      <c r="BHW25" s="1995">
        <v>5</v>
      </c>
      <c r="BHX25" s="1995">
        <v>5</v>
      </c>
      <c r="BHY25" s="1303">
        <f t="shared" si="86"/>
        <v>20</v>
      </c>
      <c r="BHZ25" s="1303">
        <f t="shared" si="87"/>
        <v>1</v>
      </c>
      <c r="BIA25" s="1993" t="s">
        <v>1626</v>
      </c>
      <c r="BIB25" s="1994" t="s">
        <v>1626</v>
      </c>
      <c r="BIC25" s="1994" t="s">
        <v>1626</v>
      </c>
      <c r="BID25" s="1994" t="s">
        <v>1626</v>
      </c>
      <c r="BIE25" s="1994" t="s">
        <v>1626</v>
      </c>
      <c r="BIF25" s="4112">
        <f t="shared" si="88"/>
        <v>5</v>
      </c>
      <c r="BIG25" s="1303">
        <f t="shared" si="89"/>
        <v>1</v>
      </c>
      <c r="BIH25" s="2916">
        <v>5</v>
      </c>
      <c r="BII25" s="3967">
        <v>0.36127167630057799</v>
      </c>
      <c r="BIJ25" s="1303">
        <f t="shared" si="90"/>
        <v>59</v>
      </c>
      <c r="BIK25" s="2073">
        <v>0</v>
      </c>
      <c r="BIL25" s="1303">
        <v>0</v>
      </c>
      <c r="BIM25" s="1995" t="s">
        <v>81</v>
      </c>
      <c r="BIN25" s="1303" t="str">
        <f t="shared" si="91"/>
        <v>-</v>
      </c>
      <c r="BIO25" s="1993" t="s">
        <v>1625</v>
      </c>
      <c r="BIP25" s="1994" t="s">
        <v>1625</v>
      </c>
      <c r="BIQ25" s="1994" t="s">
        <v>1625</v>
      </c>
      <c r="BIR25" s="1994" t="s">
        <v>1625</v>
      </c>
      <c r="BIS25" s="1994" t="s">
        <v>1625</v>
      </c>
      <c r="BIT25" s="1994" t="s">
        <v>1625</v>
      </c>
      <c r="BIU25" s="1994" t="s">
        <v>1625</v>
      </c>
      <c r="BIV25" s="1994" t="s">
        <v>1625</v>
      </c>
      <c r="BIW25" s="1994" t="s">
        <v>1625</v>
      </c>
      <c r="BIX25" s="1994" t="s">
        <v>1625</v>
      </c>
      <c r="BIY25" s="3617">
        <f t="shared" si="92"/>
        <v>0</v>
      </c>
      <c r="BIZ25" s="2906">
        <f t="shared" si="93"/>
        <v>67</v>
      </c>
      <c r="BJA25" s="3971">
        <v>113</v>
      </c>
      <c r="BJB25" s="3972">
        <v>8.1647398843930628</v>
      </c>
      <c r="BJC25" s="3971">
        <v>0</v>
      </c>
      <c r="BJD25" s="3972">
        <v>0</v>
      </c>
      <c r="BJE25" s="3972">
        <v>56</v>
      </c>
      <c r="BJF25" s="3971">
        <v>0</v>
      </c>
      <c r="BJG25" s="3972">
        <v>0</v>
      </c>
      <c r="BJH25" s="3972">
        <v>53</v>
      </c>
      <c r="BJI25" s="3971">
        <v>0</v>
      </c>
      <c r="BJJ25" s="3972">
        <v>0</v>
      </c>
      <c r="BJK25" s="3973">
        <v>41</v>
      </c>
      <c r="BJL25" s="3971">
        <v>201</v>
      </c>
      <c r="BJM25" s="3972">
        <v>14.523121387283236</v>
      </c>
      <c r="BJN25" s="3971">
        <v>0</v>
      </c>
      <c r="BJO25" s="3972">
        <v>0</v>
      </c>
      <c r="BJP25" s="3973">
        <v>35</v>
      </c>
      <c r="BJQ25" s="3971">
        <v>12890</v>
      </c>
      <c r="BJR25" s="3972">
        <v>931.35838150289021</v>
      </c>
      <c r="BJS25" s="3971">
        <v>0</v>
      </c>
      <c r="BJT25" s="3972">
        <v>0</v>
      </c>
      <c r="BJU25" s="3973">
        <v>28</v>
      </c>
      <c r="BJV25" s="2074">
        <v>0</v>
      </c>
      <c r="BJW25" s="1303">
        <f t="shared" si="7"/>
        <v>60</v>
      </c>
      <c r="BJX25" s="1993" t="s">
        <v>1625</v>
      </c>
      <c r="BJY25" s="1994" t="s">
        <v>1625</v>
      </c>
      <c r="BJZ25" s="1495" t="s">
        <v>1625</v>
      </c>
      <c r="BKA25" s="1495" t="s">
        <v>1625</v>
      </c>
      <c r="BKB25" s="1212">
        <v>0</v>
      </c>
      <c r="BKC25" s="1212">
        <v>0</v>
      </c>
      <c r="BKD25" s="1212">
        <v>0</v>
      </c>
      <c r="BKE25" s="1212">
        <v>0</v>
      </c>
      <c r="BKF25" s="988">
        <f t="shared" si="94"/>
        <v>0</v>
      </c>
      <c r="BKG25" s="988">
        <f t="shared" si="95"/>
        <v>48</v>
      </c>
      <c r="BKH25" s="2780" t="s">
        <v>1625</v>
      </c>
      <c r="BKI25" s="1495" t="s">
        <v>1625</v>
      </c>
      <c r="BKJ25" s="1495" t="s">
        <v>1625</v>
      </c>
      <c r="BKK25" s="1495" t="s">
        <v>1625</v>
      </c>
      <c r="BKL25" s="1212">
        <v>0</v>
      </c>
      <c r="BKM25" s="1212">
        <v>0</v>
      </c>
      <c r="BKN25" s="1212">
        <v>0</v>
      </c>
      <c r="BKO25" s="1212">
        <v>0</v>
      </c>
      <c r="BKP25" s="988">
        <f t="shared" si="96"/>
        <v>0</v>
      </c>
      <c r="BKQ25" s="988">
        <f t="shared" si="97"/>
        <v>38</v>
      </c>
      <c r="BKR25" s="2780" t="s">
        <v>1625</v>
      </c>
      <c r="BKS25" s="1495" t="s">
        <v>1625</v>
      </c>
      <c r="BKT25" s="1495" t="s">
        <v>1625</v>
      </c>
      <c r="BKU25" s="1495" t="s">
        <v>1625</v>
      </c>
      <c r="BKV25" s="1212">
        <v>0</v>
      </c>
      <c r="BKW25" s="1212">
        <v>0</v>
      </c>
      <c r="BKX25" s="1212">
        <v>0</v>
      </c>
      <c r="BKY25" s="1212">
        <v>0</v>
      </c>
      <c r="BKZ25" s="988">
        <f t="shared" si="98"/>
        <v>0</v>
      </c>
      <c r="BLA25" s="988">
        <f t="shared" si="99"/>
        <v>42</v>
      </c>
      <c r="BLB25" s="3971">
        <v>4</v>
      </c>
      <c r="BLC25" s="3972">
        <v>0.28901734104046245</v>
      </c>
      <c r="BLD25" s="3973">
        <v>74</v>
      </c>
      <c r="BLE25" s="3971">
        <v>0</v>
      </c>
      <c r="BLF25" s="3972">
        <v>0</v>
      </c>
      <c r="BLG25" s="3973">
        <v>14</v>
      </c>
      <c r="BLH25" s="3971">
        <v>1</v>
      </c>
      <c r="BLI25" s="3972">
        <v>7.2254335260115612E-2</v>
      </c>
      <c r="BLJ25" s="3973">
        <v>66</v>
      </c>
      <c r="BLK25" s="3971">
        <v>0</v>
      </c>
      <c r="BLL25" s="3972">
        <v>0</v>
      </c>
      <c r="BLM25" s="3973">
        <v>39</v>
      </c>
      <c r="BLN25" s="3971">
        <v>5</v>
      </c>
      <c r="BLO25" s="3972">
        <v>0.36127167630057799</v>
      </c>
      <c r="BLP25" s="3973">
        <v>49</v>
      </c>
      <c r="BLQ25" s="3971">
        <v>0</v>
      </c>
      <c r="BLR25" s="3972">
        <v>0</v>
      </c>
      <c r="BLS25" s="3973">
        <v>13</v>
      </c>
      <c r="BLT25" s="3971">
        <v>0</v>
      </c>
      <c r="BLU25" s="3972">
        <v>0</v>
      </c>
      <c r="BLV25" s="3973">
        <v>14</v>
      </c>
      <c r="BLW25" s="3971">
        <v>4</v>
      </c>
      <c r="BLX25" s="3972">
        <v>0.28901734104046245</v>
      </c>
      <c r="BLY25" s="3973">
        <v>37</v>
      </c>
      <c r="BLZ25" s="2782">
        <v>12</v>
      </c>
      <c r="BMA25" s="2773">
        <v>0.86705202312138729</v>
      </c>
      <c r="BMB25" s="988">
        <v>39</v>
      </c>
      <c r="BMC25" s="2782">
        <v>5</v>
      </c>
      <c r="BMD25" s="2773">
        <v>0.36127167630057799</v>
      </c>
      <c r="BME25" s="988">
        <v>57</v>
      </c>
      <c r="BMF25" s="2782">
        <v>0</v>
      </c>
      <c r="BMG25" s="2773">
        <v>0</v>
      </c>
      <c r="BMH25" s="988">
        <v>9</v>
      </c>
      <c r="BMI25" s="2782">
        <v>1</v>
      </c>
      <c r="BMJ25" s="2773">
        <v>7.2254335260115612E-2</v>
      </c>
      <c r="BMK25" s="988">
        <v>12</v>
      </c>
      <c r="BML25" s="2782">
        <v>0</v>
      </c>
      <c r="BMM25" s="2773">
        <v>0</v>
      </c>
      <c r="BMN25" s="988">
        <v>10</v>
      </c>
      <c r="BMO25" s="2782">
        <v>0</v>
      </c>
      <c r="BMP25" s="2773">
        <v>0</v>
      </c>
      <c r="BMQ25" s="988">
        <v>2</v>
      </c>
      <c r="BMR25" s="2782">
        <v>21</v>
      </c>
      <c r="BMS25" s="2773">
        <v>1.5173410404624277</v>
      </c>
      <c r="BMT25" s="988">
        <v>37</v>
      </c>
      <c r="BMU25" s="2782">
        <v>4</v>
      </c>
      <c r="BMV25" s="2773">
        <v>0.28901734104046245</v>
      </c>
      <c r="BMW25" s="988">
        <v>62</v>
      </c>
      <c r="BMX25" s="2782">
        <v>0</v>
      </c>
      <c r="BMY25" s="2773">
        <v>0</v>
      </c>
      <c r="BMZ25" s="988">
        <v>20</v>
      </c>
      <c r="BNA25" s="2782">
        <v>2</v>
      </c>
      <c r="BNB25" s="2773">
        <v>0.14450867052023122</v>
      </c>
      <c r="BNC25" s="988">
        <v>21</v>
      </c>
      <c r="BND25" s="2782">
        <v>0</v>
      </c>
      <c r="BNE25" s="2773">
        <v>0</v>
      </c>
      <c r="BNF25" s="988">
        <v>4</v>
      </c>
      <c r="BNG25" s="2782">
        <v>0</v>
      </c>
      <c r="BNH25" s="2773">
        <v>0</v>
      </c>
      <c r="BNI25" s="988">
        <v>19</v>
      </c>
      <c r="BNJ25" s="2782">
        <v>5</v>
      </c>
      <c r="BNK25" s="2773">
        <v>0.36127167630057799</v>
      </c>
      <c r="BNL25" s="988">
        <v>22</v>
      </c>
      <c r="BNM25" s="2782">
        <v>0</v>
      </c>
      <c r="BNN25" s="2773">
        <v>0</v>
      </c>
      <c r="BNO25" s="988">
        <v>5</v>
      </c>
      <c r="BNQ25" s="729">
        <v>552</v>
      </c>
      <c r="BNR25" s="729">
        <v>82</v>
      </c>
      <c r="BNS25" s="729">
        <v>13919</v>
      </c>
      <c r="BNT25" s="729">
        <v>39.658021409584023</v>
      </c>
      <c r="BNU25" s="729">
        <v>5.8912278180903801</v>
      </c>
      <c r="BNV25" s="4113">
        <v>58</v>
      </c>
      <c r="BNW25" s="4113">
        <v>43</v>
      </c>
    </row>
    <row r="26" spans="1:1739" s="1192" customFormat="1" ht="13" x14ac:dyDescent="0.2">
      <c r="A26" s="3991" t="s">
        <v>1692</v>
      </c>
      <c r="B26" s="3992" t="s">
        <v>1693</v>
      </c>
      <c r="C26" s="3992" t="s">
        <v>1646</v>
      </c>
      <c r="D26" s="3992"/>
      <c r="E26" s="3992" t="s">
        <v>1646</v>
      </c>
      <c r="F26" s="3993" t="s">
        <v>1694</v>
      </c>
      <c r="G26" s="3994" t="s">
        <v>1921</v>
      </c>
      <c r="H26" s="3995">
        <v>234</v>
      </c>
      <c r="I26" s="3996">
        <v>7.21</v>
      </c>
      <c r="J26" s="3994">
        <f t="shared" si="8"/>
        <v>37</v>
      </c>
      <c r="K26" s="3997">
        <v>183</v>
      </c>
      <c r="L26" s="3996">
        <v>7.21</v>
      </c>
      <c r="M26" s="3998">
        <f t="shared" si="9"/>
        <v>29</v>
      </c>
      <c r="N26" s="3999">
        <f t="shared" si="10"/>
        <v>0</v>
      </c>
      <c r="O26" s="3997">
        <v>294</v>
      </c>
      <c r="P26" s="3996">
        <v>7.19</v>
      </c>
      <c r="Q26" s="3998">
        <f t="shared" si="11"/>
        <v>27</v>
      </c>
      <c r="R26" s="3999">
        <f t="shared" si="12"/>
        <v>-1.9999999999999574E-2</v>
      </c>
      <c r="S26" s="3997">
        <v>2111</v>
      </c>
      <c r="T26" s="3996">
        <v>6.33</v>
      </c>
      <c r="U26" s="3994">
        <f t="shared" si="100"/>
        <v>18</v>
      </c>
      <c r="V26" s="3997">
        <v>1810</v>
      </c>
      <c r="W26" s="3996">
        <v>6.09</v>
      </c>
      <c r="X26" s="3998">
        <f t="shared" si="0"/>
        <v>51</v>
      </c>
      <c r="Y26" s="3999">
        <f t="shared" si="13"/>
        <v>-0.24000000000000021</v>
      </c>
      <c r="Z26" s="3997">
        <v>1614</v>
      </c>
      <c r="AA26" s="3996">
        <v>6.2137546468401483</v>
      </c>
      <c r="AB26" s="3998">
        <f t="shared" si="101"/>
        <v>22</v>
      </c>
      <c r="AC26" s="3999">
        <f t="shared" si="14"/>
        <v>0.12375464684014847</v>
      </c>
      <c r="AD26" s="4031">
        <v>1144</v>
      </c>
      <c r="AE26" s="4006">
        <v>6.1145104895104891</v>
      </c>
      <c r="AF26" s="3997">
        <v>470</v>
      </c>
      <c r="AG26" s="4000">
        <v>6.4553191489361703</v>
      </c>
      <c r="AH26" s="4001">
        <f t="shared" si="102"/>
        <v>41</v>
      </c>
      <c r="AI26" s="4002">
        <v>781</v>
      </c>
      <c r="AJ26" s="4000">
        <v>6.1895006402048658</v>
      </c>
      <c r="AK26" s="4001">
        <f t="shared" si="103"/>
        <v>40</v>
      </c>
      <c r="AL26" s="3997">
        <v>363</v>
      </c>
      <c r="AM26" s="4000">
        <v>5.9531680440771346</v>
      </c>
      <c r="AN26" s="4003">
        <f t="shared" si="104"/>
        <v>18</v>
      </c>
      <c r="AO26" s="4086"/>
      <c r="AP26" s="4004">
        <v>79.7</v>
      </c>
      <c r="AQ26" s="4001">
        <v>64</v>
      </c>
      <c r="AR26" s="4005">
        <v>85</v>
      </c>
      <c r="AS26" s="4001">
        <v>38</v>
      </c>
      <c r="AT26" s="4005">
        <v>0</v>
      </c>
      <c r="AU26" s="4006">
        <v>0.20000000000000284</v>
      </c>
      <c r="AV26" s="3997">
        <v>55</v>
      </c>
      <c r="AW26" s="4007">
        <f t="shared" si="15"/>
        <v>55</v>
      </c>
      <c r="AX26" s="3998">
        <v>55</v>
      </c>
      <c r="AY26" s="4007">
        <f t="shared" si="16"/>
        <v>56</v>
      </c>
      <c r="AZ26" s="3997">
        <v>180</v>
      </c>
      <c r="BA26" s="4008">
        <f t="shared" si="105"/>
        <v>30</v>
      </c>
      <c r="BB26" s="3997">
        <v>210</v>
      </c>
      <c r="BC26" s="4009">
        <v>39</v>
      </c>
      <c r="BD26" s="3997">
        <v>291</v>
      </c>
      <c r="BE26" s="3996">
        <v>23.711340206185564</v>
      </c>
      <c r="BF26" s="4001">
        <f t="shared" si="17"/>
        <v>39</v>
      </c>
      <c r="BG26" s="3997">
        <v>295</v>
      </c>
      <c r="BH26" s="3996">
        <v>11.525423728813559</v>
      </c>
      <c r="BI26" s="4001">
        <f t="shared" si="18"/>
        <v>16</v>
      </c>
      <c r="BJ26" s="3997">
        <v>288</v>
      </c>
      <c r="BK26" s="3996">
        <v>45.486111111111107</v>
      </c>
      <c r="BL26" s="4001">
        <f t="shared" si="19"/>
        <v>31</v>
      </c>
      <c r="BM26" s="3997">
        <v>295</v>
      </c>
      <c r="BN26" s="3996">
        <v>15.932203389830507</v>
      </c>
      <c r="BO26" s="4001">
        <v>20</v>
      </c>
      <c r="BP26" s="3997">
        <v>292</v>
      </c>
      <c r="BQ26" s="3996">
        <v>2.054794520547945</v>
      </c>
      <c r="BR26" s="4001">
        <v>59</v>
      </c>
      <c r="BS26" s="3997">
        <v>297</v>
      </c>
      <c r="BT26" s="3996">
        <v>35.016835016835017</v>
      </c>
      <c r="BU26" s="4001">
        <v>30</v>
      </c>
      <c r="BV26" s="3997">
        <v>486</v>
      </c>
      <c r="BW26" s="3996">
        <v>58.436213991769549</v>
      </c>
      <c r="BX26" s="4001">
        <f t="shared" si="20"/>
        <v>46</v>
      </c>
      <c r="BY26" s="3997">
        <v>495</v>
      </c>
      <c r="BZ26" s="3996">
        <v>76.767676767676761</v>
      </c>
      <c r="CA26" s="4001">
        <f t="shared" si="21"/>
        <v>49</v>
      </c>
      <c r="CB26" s="3997">
        <v>467</v>
      </c>
      <c r="CC26" s="3996">
        <v>60.171306209850108</v>
      </c>
      <c r="CD26" s="4001">
        <f t="shared" si="22"/>
        <v>31</v>
      </c>
      <c r="CE26" s="3997">
        <v>492</v>
      </c>
      <c r="CF26" s="3996">
        <v>38.211382113821138</v>
      </c>
      <c r="CG26" s="4001">
        <v>40</v>
      </c>
      <c r="CH26" s="3997">
        <v>436</v>
      </c>
      <c r="CI26" s="3996">
        <v>4.1284403669724776</v>
      </c>
      <c r="CJ26" s="4001">
        <f t="shared" si="106"/>
        <v>35</v>
      </c>
      <c r="CK26" s="3997">
        <v>481</v>
      </c>
      <c r="CL26" s="3996">
        <v>51.351351351351347</v>
      </c>
      <c r="CM26" s="4001">
        <f t="shared" si="23"/>
        <v>46</v>
      </c>
      <c r="CN26" s="4005">
        <v>13.8</v>
      </c>
      <c r="CO26" s="4009">
        <v>37</v>
      </c>
      <c r="CP26" s="3996">
        <v>2.7</v>
      </c>
      <c r="CQ26" s="3996">
        <v>5.5</v>
      </c>
      <c r="CR26" s="4000">
        <v>5.7</v>
      </c>
      <c r="CS26" s="4005">
        <v>14.2</v>
      </c>
      <c r="CT26" s="4006">
        <v>13.8</v>
      </c>
      <c r="CU26" s="3999">
        <v>16.2</v>
      </c>
      <c r="CV26" s="1192">
        <f t="shared" si="24"/>
        <v>33</v>
      </c>
      <c r="CW26" s="3999">
        <v>3.0999999999999996</v>
      </c>
      <c r="CX26" s="3999">
        <v>6.6</v>
      </c>
      <c r="CY26" s="3999">
        <v>6.6</v>
      </c>
      <c r="CZ26" s="4010">
        <v>270</v>
      </c>
      <c r="DA26" s="4011">
        <v>84.05</v>
      </c>
      <c r="DB26" s="1192">
        <v>38</v>
      </c>
      <c r="DC26" s="4007">
        <v>73</v>
      </c>
      <c r="DD26" s="4011">
        <v>86.41</v>
      </c>
      <c r="DE26" s="1192">
        <v>11</v>
      </c>
      <c r="DF26" s="4007">
        <v>134</v>
      </c>
      <c r="DG26" s="3999">
        <v>83.2</v>
      </c>
      <c r="DH26" s="1192">
        <v>57</v>
      </c>
      <c r="DI26" s="4007">
        <v>63</v>
      </c>
      <c r="DJ26" s="3999">
        <v>83.13</v>
      </c>
      <c r="DK26" s="1192">
        <v>43</v>
      </c>
      <c r="DL26" s="4044">
        <v>21.404682274247492</v>
      </c>
      <c r="DM26" s="3998">
        <v>34</v>
      </c>
      <c r="DN26" s="4007">
        <v>299</v>
      </c>
      <c r="DO26" s="4004">
        <v>78.595317725752508</v>
      </c>
      <c r="DP26" s="3998">
        <v>29</v>
      </c>
      <c r="DQ26" s="3996">
        <v>0</v>
      </c>
      <c r="DR26" s="4001">
        <v>18</v>
      </c>
      <c r="DS26" s="4005">
        <v>68.085106382978722</v>
      </c>
      <c r="DT26" s="4114">
        <v>43</v>
      </c>
      <c r="DU26" s="3996">
        <v>0</v>
      </c>
      <c r="DV26" s="4001">
        <v>17</v>
      </c>
      <c r="DW26" s="4026">
        <v>70.243902439024382</v>
      </c>
      <c r="DX26" s="4001">
        <v>33</v>
      </c>
      <c r="DY26" s="3996">
        <v>18.085106382978726</v>
      </c>
      <c r="DZ26" s="4001">
        <v>13</v>
      </c>
      <c r="EA26" s="3997">
        <v>287</v>
      </c>
      <c r="EB26" s="4012">
        <v>76.306620209059233</v>
      </c>
      <c r="EC26" s="4001">
        <f t="shared" si="1"/>
        <v>24</v>
      </c>
      <c r="ED26" s="3997">
        <v>425</v>
      </c>
      <c r="EE26" s="4012">
        <v>52.235294117647058</v>
      </c>
      <c r="EF26" s="4001">
        <v>35</v>
      </c>
      <c r="EG26" s="3997">
        <v>255</v>
      </c>
      <c r="EH26" s="4115">
        <v>60.392156862745097</v>
      </c>
      <c r="EI26" s="4001">
        <v>37</v>
      </c>
      <c r="EJ26" s="4013">
        <v>237</v>
      </c>
      <c r="EK26" s="4014">
        <v>0.88095238095238093</v>
      </c>
      <c r="EL26" s="4015">
        <v>42</v>
      </c>
      <c r="EM26" s="4016">
        <v>8.8607594936708853</v>
      </c>
      <c r="EN26" s="4017">
        <v>37</v>
      </c>
      <c r="EO26" s="4013">
        <v>252</v>
      </c>
      <c r="EP26" s="4018">
        <v>1.5089285714285714</v>
      </c>
      <c r="EQ26" s="4019">
        <v>23</v>
      </c>
      <c r="ER26" s="4016">
        <v>22.222222222222221</v>
      </c>
      <c r="ES26" s="4017">
        <v>17</v>
      </c>
      <c r="ET26" s="4013">
        <v>245</v>
      </c>
      <c r="EU26" s="4018">
        <v>1.3108108108108107</v>
      </c>
      <c r="EV26" s="4019">
        <v>4</v>
      </c>
      <c r="EW26" s="4016">
        <v>15.102040816326531</v>
      </c>
      <c r="EX26" s="4017">
        <v>61</v>
      </c>
      <c r="EY26" s="4020">
        <v>241</v>
      </c>
      <c r="EZ26" s="4018">
        <v>1.0625</v>
      </c>
      <c r="FA26" s="4019">
        <v>10</v>
      </c>
      <c r="FB26" s="4021">
        <v>6.6390041493775938</v>
      </c>
      <c r="FC26" s="4022">
        <v>36</v>
      </c>
      <c r="FD26" s="4013">
        <v>232</v>
      </c>
      <c r="FE26" s="4015">
        <v>1.3</v>
      </c>
      <c r="FF26" s="4015">
        <v>12</v>
      </c>
      <c r="FG26" s="4016">
        <v>2.1551724137931036</v>
      </c>
      <c r="FH26" s="4017">
        <v>67</v>
      </c>
      <c r="FI26" s="4023">
        <v>241</v>
      </c>
      <c r="FJ26" s="4015">
        <v>0.58333333333333337</v>
      </c>
      <c r="FK26" s="4015">
        <v>28</v>
      </c>
      <c r="FL26" s="4021">
        <v>2.4896265560165975</v>
      </c>
      <c r="FM26" s="4023">
        <v>37</v>
      </c>
      <c r="FN26" s="4013">
        <v>266</v>
      </c>
      <c r="FO26" s="4015">
        <v>0.67500000000000004</v>
      </c>
      <c r="FP26" s="4015">
        <v>33</v>
      </c>
      <c r="FQ26" s="4016">
        <v>7.518796992481203</v>
      </c>
      <c r="FR26" s="4017">
        <v>25</v>
      </c>
      <c r="FS26" s="4013">
        <v>241</v>
      </c>
      <c r="FT26" s="4015">
        <v>3.1578947368421053</v>
      </c>
      <c r="FU26" s="4015">
        <v>26</v>
      </c>
      <c r="FV26" s="4016">
        <v>39.419087136929463</v>
      </c>
      <c r="FW26" s="4017">
        <v>21</v>
      </c>
      <c r="FX26" s="4010">
        <v>491</v>
      </c>
      <c r="FY26" s="4027">
        <v>19.34826883910387</v>
      </c>
      <c r="FZ26" s="4007">
        <v>35</v>
      </c>
      <c r="GA26" s="3997">
        <v>440</v>
      </c>
      <c r="GB26" s="4116">
        <v>0.84615384615384615</v>
      </c>
      <c r="GC26" s="4009">
        <v>40</v>
      </c>
      <c r="GD26" s="4115">
        <v>2.9545454545454546</v>
      </c>
      <c r="GE26" s="4001">
        <v>38</v>
      </c>
      <c r="GF26" s="3997">
        <v>448</v>
      </c>
      <c r="GG26" s="3999">
        <v>1.0909090909090908</v>
      </c>
      <c r="GH26" s="1192">
        <v>31</v>
      </c>
      <c r="GI26" s="4115">
        <v>7.3660714285714288</v>
      </c>
      <c r="GJ26" s="4001">
        <v>7</v>
      </c>
      <c r="GK26" s="3997">
        <v>446</v>
      </c>
      <c r="GL26" s="3999">
        <v>0.86111111111111116</v>
      </c>
      <c r="GM26" s="1192">
        <v>23</v>
      </c>
      <c r="GN26" s="4115">
        <v>4.0358744394618835</v>
      </c>
      <c r="GO26" s="4001">
        <v>50</v>
      </c>
      <c r="GP26" s="3997">
        <v>444</v>
      </c>
      <c r="GQ26" s="3999">
        <v>1.1000000000000001</v>
      </c>
      <c r="GR26" s="1192">
        <v>12</v>
      </c>
      <c r="GS26" s="4115">
        <v>2.2522522522522523</v>
      </c>
      <c r="GT26" s="4001">
        <v>30</v>
      </c>
      <c r="GU26" s="3997">
        <v>461</v>
      </c>
      <c r="GV26" s="4009">
        <v>1.3867924528301887</v>
      </c>
      <c r="GW26" s="4009">
        <v>32</v>
      </c>
      <c r="GX26" s="4115">
        <v>11.496746203904555</v>
      </c>
      <c r="GY26" s="4001">
        <v>32</v>
      </c>
      <c r="GZ26" s="3997">
        <v>449</v>
      </c>
      <c r="HA26" s="4009">
        <v>0.65384615384615385</v>
      </c>
      <c r="HB26" s="4009">
        <v>23</v>
      </c>
      <c r="HC26" s="4115">
        <v>2.8953229398663698</v>
      </c>
      <c r="HD26" s="4001">
        <v>15</v>
      </c>
      <c r="HE26" s="3997">
        <v>443</v>
      </c>
      <c r="HF26" s="4009">
        <v>0.66666666666666663</v>
      </c>
      <c r="HG26" s="4009">
        <v>14</v>
      </c>
      <c r="HH26" s="4115">
        <v>1.3544018058690745</v>
      </c>
      <c r="HI26" s="4001">
        <v>35</v>
      </c>
      <c r="HJ26" s="3997">
        <v>445</v>
      </c>
      <c r="HK26" s="4009">
        <v>3.25</v>
      </c>
      <c r="HL26" s="4009">
        <v>14</v>
      </c>
      <c r="HM26" s="4115">
        <v>0.44943820224719105</v>
      </c>
      <c r="HN26" s="4001">
        <v>49</v>
      </c>
      <c r="HO26" s="4005">
        <v>23.475609756097558</v>
      </c>
      <c r="HP26" s="3996">
        <v>6.7073170731707323</v>
      </c>
      <c r="HQ26" s="3996">
        <v>71.951219512195124</v>
      </c>
      <c r="HR26" s="3996">
        <v>25.914634146341463</v>
      </c>
      <c r="HS26" s="4024">
        <v>14.939024390243901</v>
      </c>
      <c r="HT26" s="4024">
        <v>19.512195121951219</v>
      </c>
      <c r="HU26" s="4024">
        <v>72.256097560975604</v>
      </c>
      <c r="HV26" s="4024">
        <v>3.6585365853658534</v>
      </c>
      <c r="HW26" s="4024">
        <v>71.036585365853654</v>
      </c>
      <c r="HX26" s="4025">
        <v>328</v>
      </c>
      <c r="HY26" s="4005">
        <v>19.634060520760027</v>
      </c>
      <c r="HZ26" s="4005">
        <v>4.9261083743842367</v>
      </c>
      <c r="IA26" s="4005">
        <v>59.183673469387756</v>
      </c>
      <c r="IB26" s="4005">
        <v>31.386347642505282</v>
      </c>
      <c r="IC26" s="4005">
        <v>14.919071076706544</v>
      </c>
      <c r="ID26" s="4005">
        <v>44.897959183673471</v>
      </c>
      <c r="IE26" s="4005">
        <v>50.527797325826882</v>
      </c>
      <c r="IF26" s="4005">
        <v>4.2927515833919774</v>
      </c>
      <c r="IG26" s="4005">
        <v>57.494722026741726</v>
      </c>
      <c r="IH26" s="4025">
        <v>1421</v>
      </c>
      <c r="II26" s="4117">
        <v>0</v>
      </c>
      <c r="IJ26" s="4118">
        <v>3</v>
      </c>
      <c r="IK26" s="4118">
        <v>15</v>
      </c>
      <c r="IL26" s="4118">
        <v>13</v>
      </c>
      <c r="IM26" s="4118">
        <v>9</v>
      </c>
      <c r="IN26" s="4118">
        <v>5</v>
      </c>
      <c r="IO26" s="4118" t="s">
        <v>31</v>
      </c>
      <c r="IP26" s="4118">
        <v>10</v>
      </c>
      <c r="IQ26" s="4119">
        <v>73</v>
      </c>
      <c r="IR26" s="4120">
        <v>44</v>
      </c>
      <c r="IS26" s="4121">
        <v>14</v>
      </c>
      <c r="IT26" s="4121">
        <v>7</v>
      </c>
      <c r="IU26" s="4121">
        <v>10</v>
      </c>
      <c r="IV26" s="4121">
        <v>10</v>
      </c>
      <c r="IW26" s="4121">
        <v>10</v>
      </c>
      <c r="IX26" s="4121" t="s">
        <v>31</v>
      </c>
      <c r="IY26" s="4121">
        <v>17</v>
      </c>
      <c r="IZ26" s="4119">
        <v>134</v>
      </c>
      <c r="JA26" s="4120">
        <v>7</v>
      </c>
      <c r="JB26" s="4121">
        <v>10</v>
      </c>
      <c r="JC26" s="4121">
        <v>1</v>
      </c>
      <c r="JD26" s="4121">
        <v>6</v>
      </c>
      <c r="JE26" s="4121">
        <v>5</v>
      </c>
      <c r="JF26" s="4121">
        <v>0</v>
      </c>
      <c r="JG26" s="4121" t="s">
        <v>31</v>
      </c>
      <c r="JH26" s="4121">
        <v>5</v>
      </c>
      <c r="JI26" s="4122">
        <v>63</v>
      </c>
      <c r="JJ26" s="4120">
        <v>0</v>
      </c>
      <c r="JK26" s="4121">
        <v>4.10958904109589</v>
      </c>
      <c r="JL26" s="4121">
        <v>20.547945205479451</v>
      </c>
      <c r="JM26" s="4121">
        <v>17.80821917808219</v>
      </c>
      <c r="JN26" s="4121">
        <v>12.328767123287671</v>
      </c>
      <c r="JO26" s="4121">
        <v>6.8493150684931505</v>
      </c>
      <c r="JP26" s="4121" t="s">
        <v>31</v>
      </c>
      <c r="JQ26" s="4121">
        <v>13.698630136986301</v>
      </c>
      <c r="JR26" s="4122">
        <v>100</v>
      </c>
      <c r="JS26" s="4120">
        <v>32.835820895522389</v>
      </c>
      <c r="JT26" s="4121">
        <v>10.44776119402985</v>
      </c>
      <c r="JU26" s="4121">
        <v>5.2238805970149249</v>
      </c>
      <c r="JV26" s="4121">
        <v>7.4626865671641784</v>
      </c>
      <c r="JW26" s="4121">
        <v>7.4626865671641784</v>
      </c>
      <c r="JX26" s="4121">
        <v>7.4626865671641784</v>
      </c>
      <c r="JY26" s="4121" t="s">
        <v>31</v>
      </c>
      <c r="JZ26" s="4121">
        <v>12.686567164179104</v>
      </c>
      <c r="KA26" s="4122">
        <v>100</v>
      </c>
      <c r="KB26" s="4120">
        <v>11.111111111111111</v>
      </c>
      <c r="KC26" s="4121">
        <v>15.873015873015872</v>
      </c>
      <c r="KD26" s="4121">
        <v>1.5873015873015872</v>
      </c>
      <c r="KE26" s="4121">
        <v>9.5238095238095237</v>
      </c>
      <c r="KF26" s="4121">
        <v>7.9365079365079358</v>
      </c>
      <c r="KG26" s="4121">
        <v>0</v>
      </c>
      <c r="KH26" s="4121" t="s">
        <v>31</v>
      </c>
      <c r="KI26" s="4121">
        <v>7.9365079365079358</v>
      </c>
      <c r="KJ26" s="4122">
        <v>100</v>
      </c>
      <c r="KK26" s="4026">
        <v>45.354951796669589</v>
      </c>
      <c r="KL26" s="4001">
        <v>39</v>
      </c>
      <c r="KM26" s="4026">
        <v>66.21621621621621</v>
      </c>
      <c r="KN26" s="4001">
        <v>41</v>
      </c>
      <c r="KO26" s="4027">
        <v>1.7393645665051158</v>
      </c>
      <c r="KP26" s="4007">
        <v>64</v>
      </c>
      <c r="KQ26" s="4027">
        <v>2.9671513193322561</v>
      </c>
      <c r="KR26" s="4007">
        <v>16</v>
      </c>
      <c r="KS26" s="4027">
        <v>9.0845449649973062</v>
      </c>
      <c r="KT26" s="4007">
        <v>64</v>
      </c>
      <c r="KU26" s="4027">
        <v>12.935533182225504</v>
      </c>
      <c r="KV26" s="4007">
        <v>21</v>
      </c>
      <c r="KW26" s="4027">
        <v>2.3130222131648668</v>
      </c>
      <c r="KX26" s="4007">
        <v>77</v>
      </c>
      <c r="KY26" s="4007">
        <v>5.6423388817755011</v>
      </c>
      <c r="KZ26" s="4007">
        <v>76</v>
      </c>
      <c r="LA26" s="4028">
        <v>30</v>
      </c>
      <c r="LB26" s="1192">
        <v>10</v>
      </c>
      <c r="LC26" s="1192">
        <v>10</v>
      </c>
      <c r="LD26" s="1192">
        <v>30</v>
      </c>
      <c r="LE26" s="1192">
        <v>0</v>
      </c>
      <c r="LF26" s="4029">
        <v>80</v>
      </c>
      <c r="LG26" s="4030">
        <v>48</v>
      </c>
      <c r="LH26" s="4028">
        <v>10</v>
      </c>
      <c r="LI26" s="1192">
        <v>10</v>
      </c>
      <c r="LJ26" s="4031">
        <v>20</v>
      </c>
      <c r="LK26" s="4001">
        <v>1</v>
      </c>
      <c r="LL26" s="4033" t="s">
        <v>1632</v>
      </c>
      <c r="LM26" s="4034" t="s">
        <v>1625</v>
      </c>
      <c r="LN26" s="4034" t="s">
        <v>1625</v>
      </c>
      <c r="LO26" s="4034" t="s">
        <v>1625</v>
      </c>
      <c r="LP26" s="1192">
        <v>10</v>
      </c>
      <c r="LQ26" s="4032">
        <v>40</v>
      </c>
      <c r="LR26" s="4033" t="s">
        <v>1632</v>
      </c>
      <c r="LS26" s="4034" t="s">
        <v>1632</v>
      </c>
      <c r="LT26" s="4034" t="s">
        <v>1632</v>
      </c>
      <c r="LU26" s="4034" t="s">
        <v>1632</v>
      </c>
      <c r="LV26" s="1192">
        <v>40</v>
      </c>
      <c r="LW26" s="4032">
        <v>1</v>
      </c>
      <c r="LX26" s="4033" t="s">
        <v>1632</v>
      </c>
      <c r="LY26" s="4034" t="s">
        <v>1625</v>
      </c>
      <c r="LZ26" s="4034" t="s">
        <v>1632</v>
      </c>
      <c r="MA26" s="4034" t="s">
        <v>1625</v>
      </c>
      <c r="MB26" s="1192">
        <v>30</v>
      </c>
      <c r="MC26" s="4032">
        <v>46</v>
      </c>
      <c r="MD26" s="4033" t="s">
        <v>1632</v>
      </c>
      <c r="ME26" s="4034" t="s">
        <v>1625</v>
      </c>
      <c r="MF26" s="4034" t="s">
        <v>1632</v>
      </c>
      <c r="MG26" s="4034" t="s">
        <v>1632</v>
      </c>
      <c r="MH26" s="1192">
        <v>30</v>
      </c>
      <c r="MI26" s="4032">
        <v>39</v>
      </c>
      <c r="MJ26" s="4033" t="s">
        <v>1632</v>
      </c>
      <c r="MK26" s="4034" t="s">
        <v>1632</v>
      </c>
      <c r="ML26" s="4034" t="s">
        <v>1632</v>
      </c>
      <c r="MM26" s="4034" t="s">
        <v>1632</v>
      </c>
      <c r="MN26" s="1192">
        <v>40</v>
      </c>
      <c r="MO26" s="4032">
        <v>1</v>
      </c>
      <c r="MP26" s="4033" t="s">
        <v>1632</v>
      </c>
      <c r="MQ26" s="4034" t="s">
        <v>1632</v>
      </c>
      <c r="MR26" s="4034" t="s">
        <v>1625</v>
      </c>
      <c r="MS26" s="4034" t="s">
        <v>1625</v>
      </c>
      <c r="MT26" s="1192">
        <v>20</v>
      </c>
      <c r="MU26" s="4032">
        <v>36</v>
      </c>
      <c r="MV26" s="4033" t="s">
        <v>1632</v>
      </c>
      <c r="MW26" s="4034" t="s">
        <v>1625</v>
      </c>
      <c r="MX26" s="4034" t="s">
        <v>1625</v>
      </c>
      <c r="MY26" s="1192">
        <v>15</v>
      </c>
      <c r="MZ26" s="4032">
        <v>32</v>
      </c>
      <c r="NA26" s="4033" t="s">
        <v>1625</v>
      </c>
      <c r="NB26" s="4034" t="s">
        <v>1632</v>
      </c>
      <c r="NC26" s="4034" t="s">
        <v>1632</v>
      </c>
      <c r="ND26" s="4034" t="s">
        <v>1632</v>
      </c>
      <c r="NE26" s="1192">
        <v>30</v>
      </c>
      <c r="NF26" s="4032">
        <v>35</v>
      </c>
      <c r="NG26" s="4034" t="s">
        <v>1632</v>
      </c>
      <c r="NH26" s="4034" t="s">
        <v>1632</v>
      </c>
      <c r="NI26" s="4034" t="s">
        <v>1625</v>
      </c>
      <c r="NJ26" s="4034" t="s">
        <v>1632</v>
      </c>
      <c r="NK26" s="1192">
        <v>30</v>
      </c>
      <c r="NL26" s="4032">
        <v>19</v>
      </c>
      <c r="NM26" s="4007">
        <v>92.79</v>
      </c>
      <c r="NN26" s="4007">
        <f t="shared" si="2"/>
        <v>45</v>
      </c>
      <c r="NO26" s="4010">
        <v>297</v>
      </c>
      <c r="NP26" s="4007">
        <v>17</v>
      </c>
      <c r="NQ26" s="4037">
        <v>29.146221786064768</v>
      </c>
      <c r="NR26" s="4007">
        <v>31</v>
      </c>
      <c r="NS26" s="4007">
        <v>297</v>
      </c>
      <c r="NT26" s="4007">
        <v>17</v>
      </c>
      <c r="NU26" s="4037">
        <v>29.146221786064768</v>
      </c>
      <c r="NV26" s="4007">
        <v>31</v>
      </c>
      <c r="NW26" s="4007">
        <v>21</v>
      </c>
      <c r="NX26" s="4007">
        <v>39</v>
      </c>
      <c r="NY26" s="4027">
        <v>2.0608439646712462</v>
      </c>
      <c r="NZ26" s="4007">
        <v>49</v>
      </c>
      <c r="OA26" s="4035">
        <v>250</v>
      </c>
      <c r="OB26" s="4036">
        <v>2.4533856722276743</v>
      </c>
      <c r="OC26" s="4035">
        <v>12</v>
      </c>
      <c r="OD26" s="4035">
        <v>16</v>
      </c>
      <c r="OE26" s="4036">
        <v>1.5701668302257115</v>
      </c>
      <c r="OF26" s="4035">
        <v>13</v>
      </c>
      <c r="OG26" s="4035">
        <v>452</v>
      </c>
      <c r="OH26" s="4036">
        <v>4.4357212953876344</v>
      </c>
      <c r="OI26" s="4035">
        <v>32</v>
      </c>
      <c r="OJ26" s="3994">
        <v>28</v>
      </c>
      <c r="OK26" s="4011">
        <v>2.7477919528949948</v>
      </c>
      <c r="OL26" s="4035">
        <v>39</v>
      </c>
      <c r="OM26" s="4010">
        <v>900</v>
      </c>
      <c r="ON26" s="4027">
        <v>88.321884200196266</v>
      </c>
      <c r="OO26" s="4038">
        <v>21</v>
      </c>
      <c r="OP26" s="4010">
        <v>2</v>
      </c>
      <c r="OQ26" s="4037">
        <v>0.19627085377821393</v>
      </c>
      <c r="OR26" s="4038">
        <f t="shared" si="25"/>
        <v>28</v>
      </c>
      <c r="OS26" s="4039">
        <v>27.833383884339298</v>
      </c>
      <c r="OT26" s="4038">
        <v>68</v>
      </c>
      <c r="OU26" s="4007">
        <v>418</v>
      </c>
      <c r="OV26" s="4007">
        <v>521</v>
      </c>
      <c r="OW26" s="4007">
        <v>321</v>
      </c>
      <c r="OX26" s="4007">
        <v>217</v>
      </c>
      <c r="OY26" s="4007">
        <v>73</v>
      </c>
      <c r="OZ26" s="4007">
        <v>537</v>
      </c>
      <c r="PA26" s="4007">
        <v>1073</v>
      </c>
      <c r="PB26" s="4007">
        <v>34</v>
      </c>
      <c r="PC26" s="4007">
        <v>92</v>
      </c>
      <c r="PD26" s="4007">
        <v>780</v>
      </c>
      <c r="PE26" s="4007">
        <v>351</v>
      </c>
      <c r="PF26" s="4007">
        <v>785</v>
      </c>
      <c r="PG26" s="4007">
        <v>73</v>
      </c>
      <c r="PH26" s="4007">
        <v>27</v>
      </c>
      <c r="PI26" s="4007">
        <v>495</v>
      </c>
      <c r="PJ26" s="4007">
        <v>371</v>
      </c>
      <c r="PK26" s="4007">
        <v>632</v>
      </c>
      <c r="PL26" s="4007">
        <v>1523</v>
      </c>
      <c r="PM26" s="4010">
        <v>27.445830597504923</v>
      </c>
      <c r="PN26" s="4007">
        <v>59</v>
      </c>
      <c r="PO26" s="4007">
        <v>34.208798424162836</v>
      </c>
      <c r="PP26" s="4007">
        <v>53</v>
      </c>
      <c r="PQ26" s="4007">
        <v>21.076822061720289</v>
      </c>
      <c r="PR26" s="4007">
        <v>42</v>
      </c>
      <c r="PS26" s="4007">
        <v>14.248194353250165</v>
      </c>
      <c r="PT26" s="4007">
        <v>62</v>
      </c>
      <c r="PU26" s="4007">
        <v>4.7931713722915301</v>
      </c>
      <c r="PV26" s="4007">
        <v>54</v>
      </c>
      <c r="PW26" s="4007">
        <v>35.25935653315824</v>
      </c>
      <c r="PX26" s="4007">
        <v>59</v>
      </c>
      <c r="PY26" s="4007">
        <v>70.45305318450427</v>
      </c>
      <c r="PZ26" s="4007">
        <v>47</v>
      </c>
      <c r="QA26" s="4007">
        <v>2.2324359816152333</v>
      </c>
      <c r="QB26" s="4007">
        <v>15</v>
      </c>
      <c r="QC26" s="4007">
        <v>6.0407091267235717</v>
      </c>
      <c r="QD26" s="4007">
        <v>26</v>
      </c>
      <c r="QE26" s="4007">
        <v>51.214707813525941</v>
      </c>
      <c r="QF26" s="4007">
        <v>52</v>
      </c>
      <c r="QG26" s="4007">
        <v>23.046618516086671</v>
      </c>
      <c r="QH26" s="4007">
        <v>49</v>
      </c>
      <c r="QI26" s="4007">
        <v>51.543007222587001</v>
      </c>
      <c r="QJ26" s="4007">
        <v>35</v>
      </c>
      <c r="QK26" s="4007">
        <v>4.7931713722915301</v>
      </c>
      <c r="QL26" s="4007">
        <v>34</v>
      </c>
      <c r="QM26" s="4007">
        <v>1.772816808929744</v>
      </c>
      <c r="QN26" s="4007">
        <v>60</v>
      </c>
      <c r="QO26" s="4007">
        <v>32.501641497045306</v>
      </c>
      <c r="QP26" s="4007">
        <v>62</v>
      </c>
      <c r="QQ26" s="4007">
        <v>24.359816152330925</v>
      </c>
      <c r="QR26" s="4007">
        <v>35</v>
      </c>
      <c r="QS26" s="4007">
        <v>41.497045305318451</v>
      </c>
      <c r="QT26" s="4007">
        <v>38</v>
      </c>
      <c r="QU26" s="4010">
        <v>139</v>
      </c>
      <c r="QV26" s="4007">
        <v>156</v>
      </c>
      <c r="QW26" s="4007">
        <v>6</v>
      </c>
      <c r="QX26" s="4007">
        <v>5</v>
      </c>
      <c r="QY26" s="4007">
        <v>15</v>
      </c>
      <c r="QZ26" s="4007">
        <v>16</v>
      </c>
      <c r="RA26" s="4007">
        <v>54</v>
      </c>
      <c r="RB26" s="4007">
        <v>8</v>
      </c>
      <c r="RC26" s="4007">
        <v>17</v>
      </c>
      <c r="RD26" s="4007">
        <v>181</v>
      </c>
      <c r="RE26" s="4007">
        <v>36</v>
      </c>
      <c r="RF26" s="4007">
        <v>110</v>
      </c>
      <c r="RG26" s="4007">
        <v>0</v>
      </c>
      <c r="RH26" s="4007">
        <v>30</v>
      </c>
      <c r="RI26" s="4007">
        <v>71</v>
      </c>
      <c r="RJ26" s="4007">
        <v>128</v>
      </c>
      <c r="RK26" s="4007">
        <v>137</v>
      </c>
      <c r="RL26" s="4007">
        <v>643</v>
      </c>
      <c r="RM26" s="4010">
        <v>21.61741835147745</v>
      </c>
      <c r="RN26" s="4007">
        <v>35</v>
      </c>
      <c r="RO26" s="4007">
        <v>24.261275272161743</v>
      </c>
      <c r="RP26" s="4007">
        <v>56</v>
      </c>
      <c r="RQ26" s="4007">
        <v>0.93312597200622094</v>
      </c>
      <c r="RR26" s="4007">
        <v>20</v>
      </c>
      <c r="RS26" s="4007">
        <v>0.77760497667185069</v>
      </c>
      <c r="RT26" s="4007">
        <v>21</v>
      </c>
      <c r="RU26" s="4007">
        <v>2.3328149300155521</v>
      </c>
      <c r="RV26" s="4007">
        <v>51</v>
      </c>
      <c r="RW26" s="4007">
        <v>2.4883359253499222</v>
      </c>
      <c r="RX26" s="4007">
        <v>28</v>
      </c>
      <c r="RY26" s="4007">
        <v>8.3981337480559866</v>
      </c>
      <c r="RZ26" s="4007">
        <v>26</v>
      </c>
      <c r="SA26" s="4007">
        <v>1.2441679626749611</v>
      </c>
      <c r="SB26" s="4007">
        <v>38</v>
      </c>
      <c r="SC26" s="4007">
        <v>2.6438569206842923</v>
      </c>
      <c r="SD26" s="4007">
        <v>57</v>
      </c>
      <c r="SE26" s="4007">
        <v>28.149300155520997</v>
      </c>
      <c r="SF26" s="4007">
        <v>32</v>
      </c>
      <c r="SG26" s="4007">
        <v>5.598755832037325</v>
      </c>
      <c r="SH26" s="4007">
        <v>23</v>
      </c>
      <c r="SI26" s="4007">
        <v>17.107309486780714</v>
      </c>
      <c r="SJ26" s="4007">
        <v>29</v>
      </c>
      <c r="SK26" s="4007">
        <v>0</v>
      </c>
      <c r="SL26" s="4007">
        <v>1</v>
      </c>
      <c r="SM26" s="4007">
        <v>4.6656298600311041</v>
      </c>
      <c r="SN26" s="4007">
        <v>60</v>
      </c>
      <c r="SO26" s="4007">
        <v>11.041990668740279</v>
      </c>
      <c r="SP26" s="4007">
        <v>57</v>
      </c>
      <c r="SQ26" s="4007">
        <v>19.906687402799378</v>
      </c>
      <c r="SR26" s="4007">
        <v>20</v>
      </c>
      <c r="SS26" s="4007">
        <v>21.306376360808709</v>
      </c>
      <c r="ST26" s="4038">
        <v>40</v>
      </c>
      <c r="SU26" s="4123" t="s">
        <v>8304</v>
      </c>
      <c r="SV26" s="4124" t="s">
        <v>8307</v>
      </c>
      <c r="SW26" s="4124">
        <v>184</v>
      </c>
      <c r="SX26" s="4125">
        <v>18.065783014236622</v>
      </c>
      <c r="SY26" s="4124">
        <v>51</v>
      </c>
      <c r="SZ26" s="4040">
        <v>16</v>
      </c>
      <c r="TA26" s="4036">
        <v>17</v>
      </c>
      <c r="TB26" s="4041">
        <v>1.6683022571148183</v>
      </c>
      <c r="TC26" s="4035">
        <v>38</v>
      </c>
      <c r="TD26" s="4040">
        <v>47</v>
      </c>
      <c r="TE26" s="4036">
        <v>41</v>
      </c>
      <c r="TF26" s="4041">
        <v>4.023552502453386</v>
      </c>
      <c r="TG26" s="4035">
        <v>19</v>
      </c>
      <c r="TH26" s="4040">
        <v>0</v>
      </c>
      <c r="TI26" s="4036">
        <v>0</v>
      </c>
      <c r="TJ26" s="4041">
        <v>0</v>
      </c>
      <c r="TK26" s="4035">
        <v>6</v>
      </c>
      <c r="TL26" s="4040">
        <v>0</v>
      </c>
      <c r="TM26" s="4036">
        <v>0</v>
      </c>
      <c r="TN26" s="4041">
        <v>0</v>
      </c>
      <c r="TO26" s="4035">
        <v>11</v>
      </c>
      <c r="TP26" s="4040">
        <v>0</v>
      </c>
      <c r="TQ26" s="4036">
        <v>0</v>
      </c>
      <c r="TR26" s="4041">
        <v>0</v>
      </c>
      <c r="TS26" s="4035">
        <v>5</v>
      </c>
      <c r="TT26" s="4040">
        <v>0</v>
      </c>
      <c r="TU26" s="4036">
        <v>0</v>
      </c>
      <c r="TV26" s="4041">
        <v>0</v>
      </c>
      <c r="TW26" s="4035">
        <v>2</v>
      </c>
      <c r="TX26" s="4040">
        <v>152</v>
      </c>
      <c r="TY26" s="4036">
        <v>130</v>
      </c>
      <c r="TZ26" s="4041">
        <v>12.757605495583906</v>
      </c>
      <c r="UA26" s="4035">
        <v>20</v>
      </c>
      <c r="UB26" s="4040">
        <v>71</v>
      </c>
      <c r="UC26" s="4036">
        <v>56</v>
      </c>
      <c r="UD26" s="4041">
        <v>5.4955839057899896</v>
      </c>
      <c r="UE26" s="4035">
        <v>39</v>
      </c>
      <c r="UF26" s="4040">
        <v>0</v>
      </c>
      <c r="UG26" s="4036">
        <v>0</v>
      </c>
      <c r="UH26" s="4041">
        <v>0</v>
      </c>
      <c r="UI26" s="4035">
        <v>14</v>
      </c>
      <c r="UJ26" s="4040">
        <v>6</v>
      </c>
      <c r="UK26" s="4036">
        <v>0</v>
      </c>
      <c r="UL26" s="4041">
        <v>0</v>
      </c>
      <c r="UM26" s="4035">
        <v>22</v>
      </c>
      <c r="UN26" s="4040">
        <v>0</v>
      </c>
      <c r="UO26" s="4036">
        <v>0</v>
      </c>
      <c r="UP26" s="4041">
        <v>0</v>
      </c>
      <c r="UQ26" s="4035">
        <v>3</v>
      </c>
      <c r="UR26" s="4040">
        <v>0</v>
      </c>
      <c r="US26" s="4036">
        <v>0</v>
      </c>
      <c r="UT26" s="4041">
        <v>0</v>
      </c>
      <c r="UU26" s="4035">
        <v>12</v>
      </c>
      <c r="UV26" s="4040">
        <v>0</v>
      </c>
      <c r="UW26" s="4036">
        <v>0</v>
      </c>
      <c r="UX26" s="4041">
        <v>0</v>
      </c>
      <c r="UY26" s="4035">
        <v>26</v>
      </c>
      <c r="UZ26" s="4040">
        <v>0</v>
      </c>
      <c r="VA26" s="4036">
        <v>0</v>
      </c>
      <c r="VB26" s="4041">
        <v>0</v>
      </c>
      <c r="VC26" s="4035">
        <v>4</v>
      </c>
      <c r="VD26" s="4042">
        <v>0</v>
      </c>
      <c r="VE26" s="4035">
        <v>0</v>
      </c>
      <c r="VF26" s="4035">
        <v>0</v>
      </c>
      <c r="VG26" s="4035">
        <v>7</v>
      </c>
      <c r="VH26" s="4035">
        <v>0</v>
      </c>
      <c r="VI26" s="4035">
        <v>0</v>
      </c>
      <c r="VJ26" s="4035">
        <v>0</v>
      </c>
      <c r="VK26" s="4035">
        <v>4</v>
      </c>
      <c r="VL26" s="4035">
        <v>0</v>
      </c>
      <c r="VM26" s="4035">
        <v>0</v>
      </c>
      <c r="VN26" s="4035">
        <v>0</v>
      </c>
      <c r="VO26" s="4035">
        <v>9</v>
      </c>
      <c r="VP26" s="4035">
        <v>18</v>
      </c>
      <c r="VQ26" s="4035">
        <v>0</v>
      </c>
      <c r="VR26" s="4035">
        <v>0</v>
      </c>
      <c r="VS26" s="4035">
        <v>18</v>
      </c>
      <c r="VT26" s="4035">
        <v>0</v>
      </c>
      <c r="VU26" s="4035">
        <v>0</v>
      </c>
      <c r="VV26" s="4035">
        <v>0</v>
      </c>
      <c r="VW26" s="4035">
        <v>7</v>
      </c>
      <c r="VX26" s="4035">
        <v>143</v>
      </c>
      <c r="VY26" s="4035">
        <v>6</v>
      </c>
      <c r="VZ26" s="4035">
        <v>0.58881256133464188</v>
      </c>
      <c r="WA26" s="4035">
        <v>28</v>
      </c>
      <c r="WB26" s="4035">
        <v>5</v>
      </c>
      <c r="WC26" s="4035">
        <v>2</v>
      </c>
      <c r="WD26" s="4035">
        <v>0.19627085377821393</v>
      </c>
      <c r="WE26" s="4035">
        <v>11</v>
      </c>
      <c r="WF26" s="4035">
        <v>6</v>
      </c>
      <c r="WG26" s="4035">
        <v>1</v>
      </c>
      <c r="WH26" s="4035">
        <v>9.8135426889106966E-2</v>
      </c>
      <c r="WI26" s="4035">
        <v>5</v>
      </c>
      <c r="WJ26" s="4035">
        <v>4</v>
      </c>
      <c r="WK26" s="4035">
        <v>5</v>
      </c>
      <c r="WL26" s="4035">
        <v>0.49067713444553479</v>
      </c>
      <c r="WM26" s="4035">
        <v>12</v>
      </c>
      <c r="WN26" s="4035">
        <v>4</v>
      </c>
      <c r="WO26" s="4035">
        <v>5</v>
      </c>
      <c r="WP26" s="4035">
        <v>0.49067713444553479</v>
      </c>
      <c r="WQ26" s="4035">
        <v>10</v>
      </c>
      <c r="WR26" s="4035">
        <v>0</v>
      </c>
      <c r="WS26" s="4035">
        <v>2</v>
      </c>
      <c r="WT26" s="4035">
        <v>0.19627085377821393</v>
      </c>
      <c r="WU26" s="4035">
        <v>14</v>
      </c>
      <c r="WV26" s="4007"/>
      <c r="WW26" s="3999">
        <v>8.6486486486486491</v>
      </c>
      <c r="WX26" s="3999">
        <v>14.285714285714285</v>
      </c>
      <c r="WY26" s="3999">
        <v>19.17808219178082</v>
      </c>
      <c r="WZ26" s="3999">
        <v>16.197183098591552</v>
      </c>
      <c r="XA26" s="3999">
        <v>18.840579710144929</v>
      </c>
      <c r="XB26" s="3999">
        <v>14.285714285714285</v>
      </c>
      <c r="XC26" s="3994">
        <v>16.526610644257701</v>
      </c>
      <c r="XD26" s="3994">
        <v>24</v>
      </c>
      <c r="XE26" s="3994">
        <v>15.396909962706445</v>
      </c>
      <c r="XF26" s="3999">
        <v>16.913319238900634</v>
      </c>
      <c r="XG26" s="3994">
        <v>13</v>
      </c>
      <c r="XH26" s="3999">
        <v>2.4324324324324325</v>
      </c>
      <c r="XI26" s="3999">
        <v>4.0431266846361185</v>
      </c>
      <c r="XJ26" s="3999">
        <v>6.8493150684931505</v>
      </c>
      <c r="XK26" s="3999">
        <v>11.267605633802818</v>
      </c>
      <c r="XL26" s="3999">
        <v>13.043478260869565</v>
      </c>
      <c r="XM26" s="3999">
        <v>11.779448621553884</v>
      </c>
      <c r="XN26" s="3994">
        <v>14.005602240896359</v>
      </c>
      <c r="XO26" s="3994">
        <v>31</v>
      </c>
      <c r="XP26" s="3994">
        <v>7.5652637187000531</v>
      </c>
      <c r="XQ26" s="3999">
        <v>11.363636363636363</v>
      </c>
      <c r="XR26" s="3994">
        <v>40</v>
      </c>
      <c r="XS26" s="3999">
        <v>30.532212885154063</v>
      </c>
      <c r="XT26" s="3994">
        <v>27</v>
      </c>
      <c r="XU26" s="3994">
        <v>22.962173681406501</v>
      </c>
      <c r="XV26" s="4011">
        <v>28.276955602536997</v>
      </c>
      <c r="XW26" s="3994">
        <v>23</v>
      </c>
      <c r="XX26" s="3994">
        <v>71.177944862155385</v>
      </c>
      <c r="XY26" s="3994">
        <v>63.865546218487388</v>
      </c>
      <c r="XZ26" s="3994">
        <v>30</v>
      </c>
      <c r="YA26" s="4011">
        <v>72.136387852956858</v>
      </c>
      <c r="YB26" s="4011">
        <v>66.913319238900641</v>
      </c>
      <c r="YC26" s="3994">
        <v>25</v>
      </c>
      <c r="YD26" s="4011">
        <v>1.2531328320802004</v>
      </c>
      <c r="YE26" s="4011">
        <v>4.2016806722689077</v>
      </c>
      <c r="YF26" s="3994">
        <v>37</v>
      </c>
      <c r="YG26" s="3994">
        <v>3.6760788492274905</v>
      </c>
      <c r="YH26" s="3994">
        <v>3.3298097251585626</v>
      </c>
      <c r="YI26" s="3994">
        <v>47</v>
      </c>
      <c r="YJ26" s="3994">
        <v>1.5037593984962405</v>
      </c>
      <c r="YK26" s="3994">
        <v>1.400560224089636</v>
      </c>
      <c r="YL26" s="3994">
        <v>36</v>
      </c>
      <c r="YM26" s="4011">
        <v>1.2253596164091636</v>
      </c>
      <c r="YN26" s="4011">
        <v>1.4799154334038054</v>
      </c>
      <c r="YO26" s="3994">
        <v>32</v>
      </c>
      <c r="YP26" s="4011">
        <v>144.6</v>
      </c>
      <c r="YQ26" s="4011">
        <v>135.80000000000001</v>
      </c>
      <c r="YR26" s="3994">
        <v>32</v>
      </c>
      <c r="YS26" s="3999">
        <v>119.3</v>
      </c>
      <c r="YT26" s="4011">
        <v>102.8</v>
      </c>
      <c r="YU26" s="3994">
        <v>10</v>
      </c>
      <c r="YV26" s="4043">
        <v>296</v>
      </c>
      <c r="YW26" s="4027">
        <v>38.851351351351347</v>
      </c>
      <c r="YX26" s="3994">
        <v>55</v>
      </c>
      <c r="YY26" s="3994">
        <v>1594</v>
      </c>
      <c r="YZ26" s="4027">
        <v>58.8456712672522</v>
      </c>
      <c r="ZA26" s="3994">
        <v>56</v>
      </c>
      <c r="ZB26" s="4007">
        <v>208</v>
      </c>
      <c r="ZC26" s="4027">
        <v>75.480769230769226</v>
      </c>
      <c r="ZD26" s="3994">
        <v>52</v>
      </c>
      <c r="ZE26" s="4043">
        <v>286</v>
      </c>
      <c r="ZF26" s="4007">
        <v>33.21678321678322</v>
      </c>
      <c r="ZG26" s="3994">
        <v>56</v>
      </c>
      <c r="ZH26" s="4044">
        <v>0</v>
      </c>
      <c r="ZI26" s="3999">
        <v>0</v>
      </c>
      <c r="ZJ26" s="3994">
        <v>25</v>
      </c>
      <c r="ZK26" s="4045" t="s">
        <v>1623</v>
      </c>
      <c r="ZL26" s="3999">
        <v>80.027548209366401</v>
      </c>
      <c r="ZM26" s="3999">
        <v>84.410195613515114</v>
      </c>
      <c r="ZN26" s="3994">
        <v>49</v>
      </c>
      <c r="ZO26" s="4007">
        <v>3374</v>
      </c>
      <c r="ZP26" s="4005">
        <v>55.167498218104058</v>
      </c>
      <c r="ZQ26" s="3996">
        <v>61.611721611721613</v>
      </c>
      <c r="ZR26" s="4046">
        <v>51</v>
      </c>
      <c r="ZS26" s="4001">
        <v>1365</v>
      </c>
      <c r="ZT26" s="4005">
        <v>70.036764705882348</v>
      </c>
      <c r="ZU26" s="3996">
        <v>81.742738589211612</v>
      </c>
      <c r="ZV26" s="4046">
        <v>35</v>
      </c>
      <c r="ZW26" s="4126">
        <v>482</v>
      </c>
      <c r="ZX26" s="4005">
        <v>53.229398663697104</v>
      </c>
      <c r="ZY26" s="3996">
        <v>52.642706131078221</v>
      </c>
      <c r="ZZ26" s="4046">
        <v>60</v>
      </c>
      <c r="AAA26" s="4126">
        <v>473</v>
      </c>
      <c r="AAB26" s="4005">
        <v>37.560975609756099</v>
      </c>
      <c r="AAC26" s="3996">
        <v>48.292682926829265</v>
      </c>
      <c r="AAD26" s="4046">
        <v>58</v>
      </c>
      <c r="AAE26" s="4126">
        <v>410</v>
      </c>
      <c r="AAF26" s="4058">
        <v>95.220030349013669</v>
      </c>
      <c r="AAG26" s="4007">
        <v>99.854121079504012</v>
      </c>
      <c r="AAH26" s="4007">
        <v>18</v>
      </c>
      <c r="AAI26" s="4038">
        <v>1371</v>
      </c>
      <c r="AAJ26" s="4005">
        <v>348.2</v>
      </c>
      <c r="AAK26" s="4046">
        <v>22</v>
      </c>
      <c r="AAL26" s="3996">
        <v>871.9</v>
      </c>
      <c r="AAM26" s="4046">
        <v>38</v>
      </c>
      <c r="AAN26" s="3996">
        <v>2422.1</v>
      </c>
      <c r="AAO26" s="4046">
        <f t="shared" si="26"/>
        <v>17</v>
      </c>
      <c r="AAP26" s="3996">
        <v>0</v>
      </c>
      <c r="AAQ26" s="4047">
        <f t="shared" si="27"/>
        <v>12</v>
      </c>
      <c r="AAR26" s="3999">
        <v>4.47</v>
      </c>
      <c r="AAS26" s="3994">
        <v>20</v>
      </c>
      <c r="AAT26" s="3999">
        <v>186.07</v>
      </c>
      <c r="AAU26" s="3994">
        <v>55</v>
      </c>
      <c r="AAV26" s="3999">
        <v>1.49</v>
      </c>
      <c r="AAW26" s="3994">
        <v>11</v>
      </c>
      <c r="AAX26" s="3999">
        <v>352.3</v>
      </c>
      <c r="AAY26" s="3994">
        <v>20</v>
      </c>
      <c r="AAZ26" s="3994">
        <v>9523.2999999999993</v>
      </c>
      <c r="ABA26" s="4046">
        <f t="shared" si="28"/>
        <v>25</v>
      </c>
      <c r="ABB26" s="3999">
        <v>1405.6</v>
      </c>
      <c r="ABC26" s="4046">
        <f t="shared" si="28"/>
        <v>33</v>
      </c>
      <c r="ABD26" s="3999">
        <v>803.7</v>
      </c>
      <c r="ABE26" s="4046">
        <f t="shared" si="28"/>
        <v>31</v>
      </c>
      <c r="ABF26" s="3999">
        <v>2341.4</v>
      </c>
      <c r="ABG26" s="4046">
        <f t="shared" si="28"/>
        <v>24</v>
      </c>
      <c r="ABH26" s="3999">
        <v>0</v>
      </c>
      <c r="ABI26" s="4046">
        <f t="shared" si="29"/>
        <v>2</v>
      </c>
      <c r="ABJ26" s="3999">
        <v>0</v>
      </c>
      <c r="ABK26" s="4046">
        <f t="shared" si="29"/>
        <v>1</v>
      </c>
      <c r="ABL26" s="3999">
        <v>187.2</v>
      </c>
      <c r="ABM26" s="4046">
        <f t="shared" si="29"/>
        <v>29</v>
      </c>
      <c r="ABN26" s="3999">
        <f t="shared" si="30"/>
        <v>187.2</v>
      </c>
      <c r="ABO26" s="4048">
        <f t="shared" si="31"/>
        <v>30</v>
      </c>
      <c r="ABP26" s="4044">
        <v>5</v>
      </c>
      <c r="ABQ26" s="3999" t="s">
        <v>1632</v>
      </c>
      <c r="ABR26" s="3999">
        <v>5</v>
      </c>
      <c r="ABS26" s="3999" t="s">
        <v>1632</v>
      </c>
      <c r="ABT26" s="3999">
        <v>5</v>
      </c>
      <c r="ABU26" s="3999" t="s">
        <v>1632</v>
      </c>
      <c r="ABV26" s="3999">
        <v>5</v>
      </c>
      <c r="ABW26" s="3999" t="s">
        <v>1632</v>
      </c>
      <c r="ABX26" s="3999">
        <v>0</v>
      </c>
      <c r="ABY26" s="3999" t="s">
        <v>1625</v>
      </c>
      <c r="ABZ26" s="3999">
        <v>20</v>
      </c>
      <c r="ACA26" s="3994">
        <v>23</v>
      </c>
      <c r="ACB26" s="3999">
        <v>5</v>
      </c>
      <c r="ACC26" s="3999" t="s">
        <v>1632</v>
      </c>
      <c r="ACD26" s="3999">
        <v>5</v>
      </c>
      <c r="ACE26" s="3999" t="s">
        <v>1632</v>
      </c>
      <c r="ACF26" s="3999">
        <v>0</v>
      </c>
      <c r="ACG26" s="3999" t="s">
        <v>1625</v>
      </c>
      <c r="ACH26" s="3999">
        <v>0</v>
      </c>
      <c r="ACI26" s="3999" t="s">
        <v>1625</v>
      </c>
      <c r="ACJ26" s="3999">
        <v>10</v>
      </c>
      <c r="ACK26" s="3994">
        <v>44</v>
      </c>
      <c r="ACL26" s="3999">
        <v>5</v>
      </c>
      <c r="ACM26" s="3999" t="s">
        <v>1632</v>
      </c>
      <c r="ACN26" s="3999">
        <v>5</v>
      </c>
      <c r="ACO26" s="3999" t="s">
        <v>1632</v>
      </c>
      <c r="ACP26" s="3999">
        <v>0</v>
      </c>
      <c r="ACQ26" s="3999" t="s">
        <v>1625</v>
      </c>
      <c r="ACR26" s="3999">
        <v>10</v>
      </c>
      <c r="ACS26" s="3994">
        <v>28</v>
      </c>
      <c r="ACT26" s="3994">
        <v>10</v>
      </c>
      <c r="ACU26" s="3994" t="s">
        <v>1632</v>
      </c>
      <c r="ACV26" s="3994">
        <v>10</v>
      </c>
      <c r="ACW26" s="3994" t="s">
        <v>1632</v>
      </c>
      <c r="ACX26" s="3994">
        <v>10</v>
      </c>
      <c r="ACY26" s="3994" t="s">
        <v>1632</v>
      </c>
      <c r="ACZ26" s="3994">
        <v>0</v>
      </c>
      <c r="ADA26" s="3994" t="s">
        <v>1625</v>
      </c>
      <c r="ADB26" s="3994">
        <v>30</v>
      </c>
      <c r="ADC26" s="3994">
        <v>33</v>
      </c>
      <c r="ADD26" s="4049">
        <v>10</v>
      </c>
      <c r="ADE26" s="4049">
        <v>0</v>
      </c>
      <c r="ADF26" s="4049">
        <v>10</v>
      </c>
      <c r="ADG26" s="4049">
        <v>10</v>
      </c>
      <c r="ADH26" s="4049">
        <v>30</v>
      </c>
      <c r="ADI26" s="3994">
        <v>36</v>
      </c>
      <c r="ADJ26" s="3999">
        <v>5</v>
      </c>
      <c r="ADK26" s="3999" t="s">
        <v>1632</v>
      </c>
      <c r="ADL26" s="3999">
        <v>5</v>
      </c>
      <c r="ADM26" s="3999" t="s">
        <v>1632</v>
      </c>
      <c r="ADN26" s="3999">
        <v>5</v>
      </c>
      <c r="ADO26" s="3999" t="s">
        <v>1632</v>
      </c>
      <c r="ADP26" s="3999">
        <v>5</v>
      </c>
      <c r="ADQ26" s="3999" t="s">
        <v>1632</v>
      </c>
      <c r="ADR26" s="3999">
        <v>20</v>
      </c>
      <c r="ADS26" s="3994">
        <v>1</v>
      </c>
      <c r="ADT26" s="3999">
        <v>10</v>
      </c>
      <c r="ADU26" s="3999">
        <v>10</v>
      </c>
      <c r="ADV26" s="3999">
        <v>10</v>
      </c>
      <c r="ADW26" s="3999">
        <v>10</v>
      </c>
      <c r="ADX26" s="3999">
        <v>40</v>
      </c>
      <c r="ADY26" s="3994">
        <v>1</v>
      </c>
      <c r="ADZ26" s="4010">
        <v>1</v>
      </c>
      <c r="AEA26" s="3999">
        <v>3.7842951750236518</v>
      </c>
      <c r="AEB26" s="3994">
        <v>12</v>
      </c>
      <c r="AEC26" s="4007">
        <v>6</v>
      </c>
      <c r="AED26" s="3999">
        <v>22.705771050141912</v>
      </c>
      <c r="AEE26" s="3994">
        <v>24</v>
      </c>
      <c r="AEF26" s="4007">
        <v>4</v>
      </c>
      <c r="AEG26" s="3999">
        <v>15.137180700094607</v>
      </c>
      <c r="AEH26" s="3994">
        <v>19</v>
      </c>
      <c r="AEI26" s="4035">
        <v>10</v>
      </c>
      <c r="AEJ26" s="3999">
        <v>37.842951750236516</v>
      </c>
      <c r="AEK26" s="3994">
        <f t="shared" si="32"/>
        <v>39</v>
      </c>
      <c r="AEL26" s="4007">
        <v>2</v>
      </c>
      <c r="AEM26" s="3999">
        <v>7.4426912771658236</v>
      </c>
      <c r="AEN26" s="3994">
        <v>34</v>
      </c>
      <c r="AEO26" s="3994">
        <v>13</v>
      </c>
      <c r="AEP26" s="3999">
        <v>49.2</v>
      </c>
      <c r="AEQ26" s="3994">
        <v>19</v>
      </c>
      <c r="AER26" s="3994">
        <v>7</v>
      </c>
      <c r="AES26" s="3999">
        <v>26.5</v>
      </c>
      <c r="AET26" s="3994">
        <v>34</v>
      </c>
      <c r="AEU26" s="3994">
        <v>1</v>
      </c>
      <c r="AEV26" s="4050">
        <v>3.8</v>
      </c>
      <c r="AEW26" s="3994">
        <v>39</v>
      </c>
      <c r="AEX26" s="4049">
        <v>0.17499999999999999</v>
      </c>
      <c r="AEY26" s="4049">
        <v>22</v>
      </c>
      <c r="AEZ26" s="4049">
        <v>7.8E-2</v>
      </c>
      <c r="AFA26" s="4049">
        <v>18</v>
      </c>
      <c r="AFB26" s="4049">
        <v>3.2000000000000001E-2</v>
      </c>
      <c r="AFC26" s="4049">
        <v>32</v>
      </c>
      <c r="AFD26" s="4049">
        <v>2.5999999999999999E-2</v>
      </c>
      <c r="AFE26" s="4049">
        <v>10</v>
      </c>
      <c r="AFF26" s="4049">
        <v>4.0000000000000001E-3</v>
      </c>
      <c r="AFG26" s="4049">
        <v>34</v>
      </c>
      <c r="AFH26" s="4049">
        <v>1.2E-2</v>
      </c>
      <c r="AFI26" s="4049">
        <v>28</v>
      </c>
      <c r="AFJ26" s="4049">
        <v>0</v>
      </c>
      <c r="AFK26" s="4049">
        <v>7</v>
      </c>
      <c r="AFL26" s="4049">
        <v>0</v>
      </c>
      <c r="AFM26" s="4049">
        <v>7</v>
      </c>
      <c r="AFN26" s="4049">
        <v>59</v>
      </c>
      <c r="AFO26" s="4049">
        <v>216.52170721861353</v>
      </c>
      <c r="AFP26" s="4049">
        <v>17</v>
      </c>
      <c r="AFQ26" s="4049">
        <v>16</v>
      </c>
      <c r="AFR26" s="4049">
        <v>58.717751110132482</v>
      </c>
      <c r="AFS26" s="4049">
        <v>30</v>
      </c>
      <c r="AFT26" s="4049">
        <v>45</v>
      </c>
      <c r="AFU26" s="4049">
        <v>165.14367499724762</v>
      </c>
      <c r="AFV26" s="4049">
        <v>31</v>
      </c>
      <c r="AFW26" s="4049">
        <v>28</v>
      </c>
      <c r="AFX26" s="4049">
        <v>102.75606444273184</v>
      </c>
      <c r="AFY26" s="4049">
        <v>39</v>
      </c>
      <c r="AFZ26" s="4049">
        <v>276</v>
      </c>
      <c r="AGA26" s="4049">
        <v>1012.8812066497853</v>
      </c>
      <c r="AGB26" s="4049">
        <v>21</v>
      </c>
      <c r="AGC26" s="4049">
        <v>34</v>
      </c>
      <c r="AGD26" s="4049">
        <v>124.77522110903153</v>
      </c>
      <c r="AGE26" s="4049">
        <v>54</v>
      </c>
      <c r="AGF26" s="4049">
        <v>47</v>
      </c>
      <c r="AGG26" s="4049">
        <v>139.91999999999999</v>
      </c>
      <c r="AGH26" s="4049">
        <v>10</v>
      </c>
      <c r="AGI26" s="4049">
        <v>0</v>
      </c>
      <c r="AGJ26" s="4049">
        <v>0</v>
      </c>
      <c r="AGK26" s="4049">
        <v>10</v>
      </c>
      <c r="AGL26" s="4049">
        <v>0</v>
      </c>
      <c r="AGM26" s="4049">
        <v>0</v>
      </c>
      <c r="AGN26" s="4049">
        <v>2</v>
      </c>
      <c r="AGO26" s="4049">
        <v>37</v>
      </c>
      <c r="AGP26" s="4049">
        <v>110.15</v>
      </c>
      <c r="AGQ26" s="4049">
        <v>11</v>
      </c>
      <c r="AGR26" s="4049">
        <v>3</v>
      </c>
      <c r="AGS26" s="4049">
        <v>8.93</v>
      </c>
      <c r="AGT26" s="4049">
        <v>7</v>
      </c>
      <c r="AGU26" s="4049">
        <v>3</v>
      </c>
      <c r="AGV26" s="4049">
        <v>8.93</v>
      </c>
      <c r="AGW26" s="4049">
        <v>11</v>
      </c>
      <c r="AGX26" s="4049">
        <v>1</v>
      </c>
      <c r="AGY26" s="4049">
        <v>2.98</v>
      </c>
      <c r="AGZ26" s="4049">
        <v>14</v>
      </c>
      <c r="AHA26" s="4049">
        <v>0</v>
      </c>
      <c r="AHB26" s="4049">
        <v>0</v>
      </c>
      <c r="AHC26" s="4049">
        <v>12</v>
      </c>
      <c r="AHD26" s="4049">
        <v>3</v>
      </c>
      <c r="AHE26" s="4049">
        <v>8.93</v>
      </c>
      <c r="AHF26" s="4049">
        <v>13</v>
      </c>
      <c r="AHG26" s="3999">
        <v>76</v>
      </c>
      <c r="AHH26" s="3999">
        <v>220.23</v>
      </c>
      <c r="AHI26" s="3994">
        <v>47</v>
      </c>
      <c r="AHJ26" s="3999">
        <v>153</v>
      </c>
      <c r="AHK26" s="3999">
        <v>443.35</v>
      </c>
      <c r="AHL26" s="3999">
        <v>43</v>
      </c>
      <c r="AHM26" s="3999">
        <v>39</v>
      </c>
      <c r="AHN26" s="3999">
        <v>116.11</v>
      </c>
      <c r="AHO26" s="3994">
        <v>20</v>
      </c>
      <c r="AHP26" s="3999">
        <v>0</v>
      </c>
      <c r="AHQ26" s="3999">
        <v>0</v>
      </c>
      <c r="AHR26" s="3999">
        <v>23</v>
      </c>
      <c r="AHS26" s="3999">
        <v>0</v>
      </c>
      <c r="AHT26" s="3999">
        <v>0</v>
      </c>
      <c r="AHU26" s="3994">
        <v>28</v>
      </c>
      <c r="AHV26" s="3999">
        <v>69</v>
      </c>
      <c r="AHW26" s="3999">
        <v>199.94</v>
      </c>
      <c r="AHX26" s="3994">
        <v>21</v>
      </c>
      <c r="AHY26" s="3999">
        <v>115</v>
      </c>
      <c r="AHZ26" s="3999">
        <v>342.36</v>
      </c>
      <c r="AIA26" s="3994">
        <v>21</v>
      </c>
      <c r="AIB26" s="4007"/>
      <c r="AIC26" s="4010"/>
      <c r="AID26" s="4027"/>
      <c r="AIE26" s="4007"/>
      <c r="AIF26" s="4010"/>
      <c r="AIG26" s="4027"/>
      <c r="AIH26" s="4007"/>
      <c r="AII26" s="4007"/>
      <c r="AIJ26" s="3999"/>
      <c r="AIK26" s="4007"/>
      <c r="AIL26" s="4051">
        <v>288</v>
      </c>
      <c r="AIM26" s="4052">
        <v>53.472222222222221</v>
      </c>
      <c r="AIN26" s="4053">
        <f t="shared" si="33"/>
        <v>51</v>
      </c>
      <c r="AIO26" s="4007">
        <v>1593</v>
      </c>
      <c r="AIP26" s="4027">
        <v>16.760828625235405</v>
      </c>
      <c r="AIQ26" s="4007">
        <f t="shared" si="34"/>
        <v>70</v>
      </c>
      <c r="AIR26" s="4051">
        <v>285</v>
      </c>
      <c r="AIS26" s="4052">
        <v>38.245614035087719</v>
      </c>
      <c r="AIT26" s="4053">
        <f t="shared" si="35"/>
        <v>36</v>
      </c>
      <c r="AIU26" s="4007">
        <v>1593</v>
      </c>
      <c r="AIV26" s="4027">
        <v>16.760828625235405</v>
      </c>
      <c r="AIW26" s="4007">
        <f t="shared" si="36"/>
        <v>19</v>
      </c>
      <c r="AIX26" s="4051">
        <v>292</v>
      </c>
      <c r="AIY26" s="4052">
        <v>0.34246575342465752</v>
      </c>
      <c r="AIZ26" s="4053">
        <f t="shared" si="37"/>
        <v>59</v>
      </c>
      <c r="AJA26" s="4007">
        <v>1593</v>
      </c>
      <c r="AJB26" s="4027">
        <v>16.760828625235405</v>
      </c>
      <c r="AJC26" s="4007">
        <f t="shared" si="38"/>
        <v>52</v>
      </c>
      <c r="AJD26" s="4010">
        <v>278</v>
      </c>
      <c r="AJE26" s="4027">
        <v>13.669064748201439</v>
      </c>
      <c r="AJF26" s="4007">
        <v>58</v>
      </c>
      <c r="AJG26" s="3994">
        <v>1638</v>
      </c>
      <c r="AJH26" s="4050">
        <v>11.66056166056166</v>
      </c>
      <c r="AJI26" s="4038">
        <v>59</v>
      </c>
      <c r="AJJ26" s="4010">
        <v>278</v>
      </c>
      <c r="AJK26" s="3999">
        <v>28.057553956834528</v>
      </c>
      <c r="AJL26" s="4007">
        <v>63</v>
      </c>
      <c r="AJM26" s="3994">
        <v>1638</v>
      </c>
      <c r="AJN26" s="3999">
        <v>25.579975579975578</v>
      </c>
      <c r="AJO26" s="4007">
        <v>48</v>
      </c>
      <c r="AJP26" s="4010">
        <v>282</v>
      </c>
      <c r="AJQ26" s="3999">
        <v>16.312056737588655</v>
      </c>
      <c r="AJR26" s="4007">
        <v>24</v>
      </c>
      <c r="AJS26" s="3994">
        <v>1593</v>
      </c>
      <c r="AJT26" s="3999">
        <v>16.760828625235405</v>
      </c>
      <c r="AJU26" s="4007">
        <f t="shared" si="39"/>
        <v>72</v>
      </c>
      <c r="AJV26" s="4054">
        <v>100</v>
      </c>
      <c r="AJW26" s="4050">
        <v>100</v>
      </c>
      <c r="AJX26" s="4050">
        <v>100</v>
      </c>
      <c r="AJY26" s="4050">
        <v>100</v>
      </c>
      <c r="AJZ26" s="4050">
        <v>0</v>
      </c>
      <c r="AKA26" s="4050">
        <v>0</v>
      </c>
      <c r="AKB26" s="4050">
        <v>100</v>
      </c>
      <c r="AKC26" s="4050">
        <v>100</v>
      </c>
      <c r="AKD26" s="4050">
        <v>0</v>
      </c>
      <c r="AKE26" s="4050">
        <v>0</v>
      </c>
      <c r="AKF26" s="4050">
        <v>0</v>
      </c>
      <c r="AKG26" s="4055">
        <v>1</v>
      </c>
      <c r="AKH26" s="4011">
        <v>38.095238095238095</v>
      </c>
      <c r="AKI26" s="4011">
        <v>10.714285714285714</v>
      </c>
      <c r="AKJ26" s="4011">
        <v>19.047619047619047</v>
      </c>
      <c r="AKK26" s="4011">
        <v>16.269841269841269</v>
      </c>
      <c r="AKL26" s="4011">
        <v>7.1428571428571423</v>
      </c>
      <c r="AKM26" s="4011">
        <v>11.904761904761903</v>
      </c>
      <c r="AKN26" s="4011">
        <v>10.317460317460316</v>
      </c>
      <c r="AKO26" s="4011">
        <v>9.1269841269841265</v>
      </c>
      <c r="AKP26" s="4011">
        <v>34.920634920634917</v>
      </c>
      <c r="AKQ26" s="4011">
        <v>5.9523809523809517</v>
      </c>
      <c r="AKR26" s="4011">
        <v>6.3492063492063489</v>
      </c>
      <c r="AKS26" s="3994">
        <v>252</v>
      </c>
      <c r="AKT26" s="4010" t="s">
        <v>1634</v>
      </c>
      <c r="AKU26" s="4007" t="s">
        <v>1634</v>
      </c>
      <c r="AKV26" s="4007" t="s">
        <v>1633</v>
      </c>
      <c r="AKW26" s="4007" t="s">
        <v>1650</v>
      </c>
      <c r="AKX26" s="4007" t="s">
        <v>1633</v>
      </c>
      <c r="AKY26" s="4007" t="s">
        <v>1634</v>
      </c>
      <c r="AKZ26" s="4007" t="s">
        <v>1634</v>
      </c>
      <c r="ALA26" s="4007">
        <v>1</v>
      </c>
      <c r="ALB26" s="4007">
        <v>1</v>
      </c>
      <c r="ALC26" s="4007">
        <v>-1</v>
      </c>
      <c r="ALD26" s="4007">
        <v>2</v>
      </c>
      <c r="ALE26" s="4007">
        <v>-1</v>
      </c>
      <c r="ALF26" s="4007">
        <v>1</v>
      </c>
      <c r="ALG26" s="4007">
        <v>1</v>
      </c>
      <c r="ALH26" s="4007">
        <f t="shared" si="40"/>
        <v>4</v>
      </c>
      <c r="ALI26" s="4007">
        <f t="shared" si="41"/>
        <v>43</v>
      </c>
      <c r="ALJ26" s="4044" t="s">
        <v>31</v>
      </c>
      <c r="ALK26" s="3999" t="s">
        <v>31</v>
      </c>
      <c r="ALL26" s="3999" t="s">
        <v>1635</v>
      </c>
      <c r="ALM26" s="3999" t="s">
        <v>31</v>
      </c>
      <c r="ALN26" s="3999" t="s">
        <v>1636</v>
      </c>
      <c r="ALO26" s="3999" t="s">
        <v>31</v>
      </c>
      <c r="ALP26" s="3999" t="s">
        <v>31</v>
      </c>
      <c r="ALQ26" s="4010">
        <v>7</v>
      </c>
      <c r="ALR26" s="4007">
        <v>2</v>
      </c>
      <c r="ALS26" s="4007">
        <v>2</v>
      </c>
      <c r="ALT26" s="4007">
        <v>1</v>
      </c>
      <c r="ALU26" s="4007">
        <v>1</v>
      </c>
      <c r="ALV26" s="4007">
        <v>1</v>
      </c>
      <c r="ALW26" s="4038">
        <v>1</v>
      </c>
      <c r="ALX26" s="4039">
        <v>0.6872852233676976</v>
      </c>
      <c r="ALY26" s="4007">
        <v>39</v>
      </c>
      <c r="ALZ26" s="4037">
        <v>0.19636720667648502</v>
      </c>
      <c r="AMA26" s="4007">
        <v>51</v>
      </c>
      <c r="AMB26" s="4037">
        <v>0.19636720667648502</v>
      </c>
      <c r="AMC26" s="4007">
        <v>44</v>
      </c>
      <c r="AMD26" s="4037">
        <v>9.8183603338242512E-2</v>
      </c>
      <c r="AME26" s="4007">
        <v>60</v>
      </c>
      <c r="AMF26" s="4007">
        <v>9.8183603338242512E-2</v>
      </c>
      <c r="AMG26" s="4007">
        <v>56</v>
      </c>
      <c r="AMH26" s="4037">
        <v>9.8183603338242512E-2</v>
      </c>
      <c r="AMI26" s="4007">
        <v>62</v>
      </c>
      <c r="AMJ26" s="4037">
        <v>9.8183603338242512E-2</v>
      </c>
      <c r="AMK26" s="4007">
        <v>65</v>
      </c>
      <c r="AML26" s="4043">
        <v>7</v>
      </c>
      <c r="AMM26" s="3994">
        <v>2</v>
      </c>
      <c r="AMN26" s="3994">
        <v>1</v>
      </c>
      <c r="AMO26" s="4044">
        <v>0.6872852233676976</v>
      </c>
      <c r="AMP26" s="4007">
        <v>27</v>
      </c>
      <c r="AMQ26" s="3999">
        <v>0.19636720667648502</v>
      </c>
      <c r="AMR26" s="4007">
        <v>20</v>
      </c>
      <c r="AMS26" s="3999">
        <v>9.8183603338242512E-2</v>
      </c>
      <c r="AMT26" s="4038">
        <v>23</v>
      </c>
      <c r="AMU26" s="4043">
        <v>3</v>
      </c>
      <c r="AMV26" s="4037">
        <v>0.29455081001472755</v>
      </c>
      <c r="AMW26" s="4007">
        <v>19</v>
      </c>
      <c r="AMX26" s="4044" t="s">
        <v>107</v>
      </c>
      <c r="AMY26" s="3999" t="s">
        <v>107</v>
      </c>
      <c r="AMZ26" s="4007">
        <v>2</v>
      </c>
      <c r="ANA26" s="4007">
        <v>2</v>
      </c>
      <c r="ANB26" s="4007">
        <v>4</v>
      </c>
      <c r="ANC26" s="4007">
        <v>38</v>
      </c>
      <c r="AND26" s="4056" t="s">
        <v>1632</v>
      </c>
      <c r="ANE26" s="4057" t="s">
        <v>1625</v>
      </c>
      <c r="ANF26" s="4057" t="s">
        <v>1625</v>
      </c>
      <c r="ANG26" s="4057" t="s">
        <v>1625</v>
      </c>
      <c r="ANH26" s="4027">
        <v>5</v>
      </c>
      <c r="ANI26" s="4027">
        <v>0</v>
      </c>
      <c r="ANJ26" s="4027">
        <v>0</v>
      </c>
      <c r="ANK26" s="4027">
        <v>0</v>
      </c>
      <c r="ANL26" s="4035">
        <f t="shared" si="42"/>
        <v>5</v>
      </c>
      <c r="ANM26" s="4035">
        <f t="shared" si="43"/>
        <v>70</v>
      </c>
      <c r="ANN26" s="4058" t="s">
        <v>1632</v>
      </c>
      <c r="ANO26" s="4027" t="s">
        <v>1632</v>
      </c>
      <c r="ANP26" s="4027" t="s">
        <v>1632</v>
      </c>
      <c r="ANQ26" s="4027" t="s">
        <v>1632</v>
      </c>
      <c r="ANR26" s="4027">
        <v>5</v>
      </c>
      <c r="ANS26" s="4027">
        <v>5</v>
      </c>
      <c r="ANT26" s="4027">
        <v>5</v>
      </c>
      <c r="ANU26" s="4027">
        <v>5</v>
      </c>
      <c r="ANV26" s="4007">
        <f t="shared" si="44"/>
        <v>20</v>
      </c>
      <c r="ANW26" s="4007">
        <f t="shared" si="45"/>
        <v>1</v>
      </c>
      <c r="ANX26" s="4043">
        <v>45</v>
      </c>
      <c r="ANY26" s="4007">
        <v>1394</v>
      </c>
      <c r="ANZ26" s="4059">
        <v>5.4459999999999997</v>
      </c>
      <c r="AOA26" s="4007">
        <v>67</v>
      </c>
      <c r="AOB26" s="4059">
        <v>7.1</v>
      </c>
      <c r="AOC26" s="4055">
        <f t="shared" si="46"/>
        <v>10</v>
      </c>
      <c r="AOD26" s="4059">
        <v>21.949000000000002</v>
      </c>
      <c r="AOE26" s="4055">
        <f t="shared" si="47"/>
        <v>62</v>
      </c>
      <c r="AOF26" s="3994">
        <v>125</v>
      </c>
      <c r="AOG26" s="4011">
        <v>12.272950417280313</v>
      </c>
      <c r="AOH26" s="4055">
        <v>11</v>
      </c>
      <c r="AOI26" s="3994">
        <v>4</v>
      </c>
      <c r="AOJ26" s="4011">
        <v>0.39273441335297005</v>
      </c>
      <c r="AOK26" s="4055">
        <v>34</v>
      </c>
      <c r="AOL26" s="3994">
        <v>3</v>
      </c>
      <c r="AOM26" s="4011">
        <v>0.29455081001472755</v>
      </c>
      <c r="AON26" s="4055">
        <v>47</v>
      </c>
      <c r="AOO26" s="3994">
        <v>1</v>
      </c>
      <c r="AOP26" s="4011">
        <v>9.8183603338242512E-2</v>
      </c>
      <c r="AOQ26" s="4055">
        <v>57</v>
      </c>
      <c r="AOR26" s="4058" t="s">
        <v>1632</v>
      </c>
      <c r="AOS26" s="4027" t="s">
        <v>1625</v>
      </c>
      <c r="AOT26" s="4027" t="s">
        <v>1625</v>
      </c>
      <c r="AOU26" s="4027" t="s">
        <v>1625</v>
      </c>
      <c r="AOV26" s="4027">
        <v>5</v>
      </c>
      <c r="AOW26" s="4027">
        <v>0</v>
      </c>
      <c r="AOX26" s="4027">
        <v>0</v>
      </c>
      <c r="AOY26" s="4027">
        <v>0</v>
      </c>
      <c r="AOZ26" s="4007">
        <f t="shared" si="48"/>
        <v>5</v>
      </c>
      <c r="APA26" s="4007">
        <f t="shared" si="49"/>
        <v>10</v>
      </c>
      <c r="APB26" s="4060" t="s">
        <v>1632</v>
      </c>
      <c r="APC26" s="4061" t="s">
        <v>1632</v>
      </c>
      <c r="APD26" s="4061" t="s">
        <v>1632</v>
      </c>
      <c r="APE26" s="4061" t="s">
        <v>1632</v>
      </c>
      <c r="APF26" s="4036">
        <v>5</v>
      </c>
      <c r="APG26" s="4036">
        <v>5</v>
      </c>
      <c r="APH26" s="4036">
        <v>5</v>
      </c>
      <c r="API26" s="4036">
        <v>5</v>
      </c>
      <c r="APJ26" s="4007">
        <f t="shared" si="50"/>
        <v>20</v>
      </c>
      <c r="APK26" s="4007">
        <f t="shared" si="51"/>
        <v>1</v>
      </c>
      <c r="APL26" s="4007">
        <v>1</v>
      </c>
      <c r="APM26" s="4027">
        <v>0.98135426889106969</v>
      </c>
      <c r="APN26" s="4007">
        <v>7</v>
      </c>
      <c r="APO26" s="4007">
        <v>3</v>
      </c>
      <c r="APP26" s="4027">
        <v>2.9440628066732093</v>
      </c>
      <c r="APQ26" s="4007">
        <v>10</v>
      </c>
      <c r="APR26" s="4051">
        <v>1</v>
      </c>
      <c r="APS26" s="4053">
        <v>144</v>
      </c>
      <c r="APT26" s="4053">
        <v>1152</v>
      </c>
      <c r="APU26" s="4049">
        <v>144</v>
      </c>
      <c r="APV26" s="4049">
        <v>1152</v>
      </c>
      <c r="APW26" s="4049">
        <v>11.305201177625122</v>
      </c>
      <c r="APX26" s="4049">
        <v>31</v>
      </c>
      <c r="APY26" s="4049">
        <v>4</v>
      </c>
      <c r="APZ26" s="4049">
        <v>960</v>
      </c>
      <c r="AQA26" s="4049">
        <v>7680</v>
      </c>
      <c r="AQB26" s="4049">
        <v>240</v>
      </c>
      <c r="AQC26" s="4049">
        <v>1920</v>
      </c>
      <c r="AQD26" s="4050">
        <v>75.368007850834147</v>
      </c>
      <c r="AQE26" s="4049">
        <v>8</v>
      </c>
      <c r="AQF26" s="4049">
        <v>5</v>
      </c>
      <c r="AQG26" s="4049">
        <v>1104</v>
      </c>
      <c r="AQH26" s="4049">
        <v>8832</v>
      </c>
      <c r="AQI26" s="4049">
        <v>384</v>
      </c>
      <c r="AQJ26" s="4049">
        <v>3072</v>
      </c>
      <c r="AQK26" s="4049">
        <v>86.673209028459269</v>
      </c>
      <c r="AQL26" s="1192">
        <v>21</v>
      </c>
      <c r="AQM26" s="4007"/>
      <c r="AQN26" s="4007"/>
      <c r="AQO26" s="4007"/>
      <c r="AQP26" s="4007"/>
      <c r="AQQ26" s="4007">
        <v>2778</v>
      </c>
      <c r="AQR26" s="4007">
        <v>2210</v>
      </c>
      <c r="AQS26" s="4049">
        <v>328</v>
      </c>
      <c r="AQT26" s="4050">
        <v>14.841628959276019</v>
      </c>
      <c r="AQU26" s="4049">
        <f t="shared" si="52"/>
        <v>68</v>
      </c>
      <c r="AQV26" s="4049">
        <v>150</v>
      </c>
      <c r="AQW26" s="4049">
        <v>45.731707317073173</v>
      </c>
      <c r="AQX26" s="4050">
        <v>3.9466666666666668</v>
      </c>
      <c r="AQY26" s="4049">
        <f t="shared" si="53"/>
        <v>4</v>
      </c>
      <c r="AQZ26" s="4049">
        <v>79</v>
      </c>
      <c r="ARA26" s="4049">
        <v>407</v>
      </c>
      <c r="ARB26" s="4049">
        <v>19.41031941031941</v>
      </c>
      <c r="ARC26" s="4049">
        <f t="shared" si="54"/>
        <v>28</v>
      </c>
      <c r="ARD26" s="4062">
        <v>2.3085972850678731</v>
      </c>
      <c r="ARE26" s="4063">
        <f t="shared" si="55"/>
        <v>49</v>
      </c>
      <c r="ARF26" s="4053">
        <v>51</v>
      </c>
      <c r="ARG26" s="4050">
        <v>21.568627450980394</v>
      </c>
      <c r="ARH26" s="4049">
        <f t="shared" si="56"/>
        <v>54</v>
      </c>
      <c r="ARI26" s="4007">
        <v>343</v>
      </c>
      <c r="ARJ26" s="4011">
        <v>19.241982507288629</v>
      </c>
      <c r="ARK26" s="3994">
        <f t="shared" si="57"/>
        <v>41</v>
      </c>
      <c r="ARL26" s="4049">
        <v>86</v>
      </c>
      <c r="ARM26" s="4007">
        <v>23</v>
      </c>
      <c r="ARN26" s="4011">
        <v>26.744186046511626</v>
      </c>
      <c r="ARO26" s="3994">
        <f t="shared" si="58"/>
        <v>62</v>
      </c>
      <c r="ARP26" s="4002">
        <v>472</v>
      </c>
      <c r="ARQ26" s="4064">
        <v>78</v>
      </c>
      <c r="ARR26" s="4012">
        <v>16.525423728813561</v>
      </c>
      <c r="ARS26" s="4047">
        <f t="shared" si="59"/>
        <v>11</v>
      </c>
      <c r="ART26" s="4007">
        <v>48</v>
      </c>
      <c r="ARU26" s="3994">
        <f t="shared" si="59"/>
        <v>46</v>
      </c>
      <c r="ARV26" s="4007">
        <v>6160</v>
      </c>
      <c r="ARW26" s="4007">
        <v>3200</v>
      </c>
      <c r="ARX26" s="4011">
        <v>51.94805194805194</v>
      </c>
      <c r="ARY26" s="3994">
        <f t="shared" si="60"/>
        <v>4</v>
      </c>
      <c r="ARZ26" s="4007">
        <v>5820</v>
      </c>
      <c r="ASA26" s="4007">
        <v>200</v>
      </c>
      <c r="ASB26" s="3999">
        <v>3.4364261168384882</v>
      </c>
      <c r="ASC26" s="3994">
        <f t="shared" si="61"/>
        <v>3</v>
      </c>
      <c r="ASD26" s="3999">
        <v>47.272727272727273</v>
      </c>
      <c r="ASE26" s="3999">
        <v>26.90909090909091</v>
      </c>
      <c r="ASF26" s="3999">
        <v>13.818181818181818</v>
      </c>
      <c r="ASG26" s="3999">
        <v>2.9090909090909092</v>
      </c>
      <c r="ASH26" s="3999">
        <v>2.9090909090909092</v>
      </c>
      <c r="ASI26" s="3999">
        <v>2.5454545454545454</v>
      </c>
      <c r="ASJ26" s="3999">
        <v>3.2727272727272729</v>
      </c>
      <c r="ASK26" s="3999">
        <v>0.36363636363636365</v>
      </c>
      <c r="ASL26" s="3999">
        <v>0</v>
      </c>
      <c r="ASM26" s="4007">
        <v>130</v>
      </c>
      <c r="ASN26" s="4007">
        <v>74</v>
      </c>
      <c r="ASO26" s="4007">
        <v>38</v>
      </c>
      <c r="ASP26" s="4007">
        <v>8</v>
      </c>
      <c r="ASQ26" s="4007">
        <v>8</v>
      </c>
      <c r="ASR26" s="4007">
        <v>7</v>
      </c>
      <c r="ASS26" s="4007">
        <v>9</v>
      </c>
      <c r="AST26" s="4007">
        <v>1</v>
      </c>
      <c r="ASU26" s="4007">
        <v>0</v>
      </c>
      <c r="ASV26" s="4007">
        <v>275</v>
      </c>
      <c r="ASW26" s="3999">
        <v>56.25</v>
      </c>
      <c r="ASX26" s="3999">
        <v>6.25</v>
      </c>
      <c r="ASY26" s="3999">
        <v>6.25</v>
      </c>
      <c r="ASZ26" s="3999">
        <v>0</v>
      </c>
      <c r="ATA26" s="3999">
        <v>6.25</v>
      </c>
      <c r="ATB26" s="3999">
        <v>0</v>
      </c>
      <c r="ATC26" s="3999">
        <v>18.75</v>
      </c>
      <c r="ATD26" s="3999">
        <v>6.25</v>
      </c>
      <c r="ATE26" s="3999">
        <v>0</v>
      </c>
      <c r="ATF26" s="4007">
        <v>9</v>
      </c>
      <c r="ATG26" s="4007">
        <v>1</v>
      </c>
      <c r="ATH26" s="4007">
        <v>1</v>
      </c>
      <c r="ATI26" s="4007">
        <v>0</v>
      </c>
      <c r="ATJ26" s="4007">
        <v>1</v>
      </c>
      <c r="ATK26" s="4007">
        <v>0</v>
      </c>
      <c r="ATL26" s="4007">
        <v>3</v>
      </c>
      <c r="ATM26" s="4007">
        <v>1</v>
      </c>
      <c r="ATN26" s="4007">
        <v>0</v>
      </c>
      <c r="ATO26" s="4007">
        <v>16</v>
      </c>
      <c r="ATP26" s="3999">
        <v>0</v>
      </c>
      <c r="ATQ26" s="3999">
        <v>0</v>
      </c>
      <c r="ATR26" s="3999">
        <v>100</v>
      </c>
      <c r="ATS26" s="3999">
        <v>0</v>
      </c>
      <c r="ATT26" s="3999">
        <v>0</v>
      </c>
      <c r="ATU26" s="3999">
        <v>0</v>
      </c>
      <c r="ATV26" s="3999">
        <v>0</v>
      </c>
      <c r="ATW26" s="3999">
        <v>0</v>
      </c>
      <c r="ATX26" s="3999">
        <v>0</v>
      </c>
      <c r="ATY26" s="4007">
        <v>0</v>
      </c>
      <c r="ATZ26" s="4007">
        <v>0</v>
      </c>
      <c r="AUA26" s="4007">
        <v>1</v>
      </c>
      <c r="AUB26" s="4007">
        <v>0</v>
      </c>
      <c r="AUC26" s="4007">
        <v>0</v>
      </c>
      <c r="AUD26" s="4007">
        <v>0</v>
      </c>
      <c r="AUE26" s="4007">
        <v>0</v>
      </c>
      <c r="AUF26" s="4007">
        <v>0</v>
      </c>
      <c r="AUG26" s="4007">
        <v>0</v>
      </c>
      <c r="AUH26" s="4007">
        <v>1</v>
      </c>
      <c r="AUI26" s="3999" t="s">
        <v>1678</v>
      </c>
      <c r="AUJ26" s="3999" t="s">
        <v>1623</v>
      </c>
      <c r="AUK26" s="4005">
        <v>0</v>
      </c>
      <c r="AUL26" s="4046">
        <v>31</v>
      </c>
      <c r="AUM26" s="3996" t="s">
        <v>1626</v>
      </c>
      <c r="AUN26" s="3996" t="s">
        <v>1626</v>
      </c>
      <c r="AUO26" s="3996" t="s">
        <v>1626</v>
      </c>
      <c r="AUP26" s="4006" t="s">
        <v>1626</v>
      </c>
      <c r="AUQ26" s="3999" t="s">
        <v>1625</v>
      </c>
      <c r="AUR26" s="3999" t="s">
        <v>1627</v>
      </c>
      <c r="AUS26" s="3999" t="s">
        <v>1627</v>
      </c>
      <c r="AUT26" s="3999" t="s">
        <v>1627</v>
      </c>
      <c r="AUU26" s="3999" t="s">
        <v>1625</v>
      </c>
      <c r="AUV26" s="3999" t="s">
        <v>1685</v>
      </c>
      <c r="AUW26" s="4065" t="s">
        <v>1641</v>
      </c>
      <c r="AUX26" s="3999" t="s">
        <v>5405</v>
      </c>
      <c r="AUY26" s="3999" t="s">
        <v>1695</v>
      </c>
      <c r="AUZ26" s="3994">
        <v>37</v>
      </c>
      <c r="AVA26" s="3994">
        <v>2</v>
      </c>
      <c r="AVB26" s="4011">
        <v>5.4</v>
      </c>
      <c r="AVC26" s="3994">
        <v>8</v>
      </c>
      <c r="AVD26" s="3999">
        <v>0.78546882670594009</v>
      </c>
      <c r="AVE26" s="3994">
        <f t="shared" si="62"/>
        <v>1</v>
      </c>
      <c r="AVF26" s="3999">
        <v>0</v>
      </c>
      <c r="AVG26" s="4046">
        <v>33</v>
      </c>
      <c r="AVH26" s="3999" t="s">
        <v>1625</v>
      </c>
      <c r="AVI26" s="3999" t="s">
        <v>1625</v>
      </c>
      <c r="AVJ26" s="3999" t="s">
        <v>1625</v>
      </c>
      <c r="AVK26" s="3999" t="s">
        <v>1625</v>
      </c>
      <c r="AVL26" s="4044">
        <v>11.4</v>
      </c>
      <c r="AVM26" s="3994">
        <f t="shared" si="63"/>
        <v>30</v>
      </c>
      <c r="AVN26" s="4007">
        <v>3</v>
      </c>
      <c r="AVO26" s="3999">
        <v>3.8</v>
      </c>
      <c r="AVP26" s="3994">
        <f t="shared" si="64"/>
        <v>34</v>
      </c>
      <c r="AVQ26" s="4007">
        <v>1</v>
      </c>
      <c r="AVR26" s="3999">
        <v>0</v>
      </c>
      <c r="AVS26" s="3994">
        <f t="shared" si="65"/>
        <v>14</v>
      </c>
      <c r="AVT26" s="4007">
        <v>0</v>
      </c>
      <c r="AVU26" s="3999">
        <v>0</v>
      </c>
      <c r="AVV26" s="3994">
        <f t="shared" si="66"/>
        <v>29</v>
      </c>
      <c r="AVW26" s="4007">
        <v>0</v>
      </c>
      <c r="AVX26" s="3999">
        <v>0</v>
      </c>
      <c r="AVY26" s="4038">
        <v>0</v>
      </c>
      <c r="AVZ26" s="4044">
        <v>0</v>
      </c>
      <c r="AWA26" s="3994">
        <f t="shared" si="67"/>
        <v>26</v>
      </c>
      <c r="AWB26" s="4007">
        <v>0</v>
      </c>
      <c r="AWC26" s="3999">
        <v>0</v>
      </c>
      <c r="AWD26" s="3994">
        <f t="shared" si="68"/>
        <v>9</v>
      </c>
      <c r="AWE26" s="4007">
        <v>0</v>
      </c>
      <c r="AWF26" s="3999">
        <v>15.1</v>
      </c>
      <c r="AWG26" s="3994">
        <f t="shared" si="69"/>
        <v>28</v>
      </c>
      <c r="AWH26" s="4007">
        <v>4</v>
      </c>
      <c r="AWI26" s="4010">
        <v>194</v>
      </c>
      <c r="AWJ26" s="4007">
        <v>50</v>
      </c>
      <c r="AWK26" s="4007" t="s">
        <v>31</v>
      </c>
      <c r="AWL26" s="4007" t="s">
        <v>31</v>
      </c>
      <c r="AWM26" s="4007" t="s">
        <v>31</v>
      </c>
      <c r="AWN26" s="4007">
        <v>244</v>
      </c>
      <c r="AWO26" s="4007" t="s">
        <v>31</v>
      </c>
      <c r="AWP26" s="4007">
        <v>45</v>
      </c>
      <c r="AWQ26" s="4007" t="s">
        <v>31</v>
      </c>
      <c r="AWR26" s="4007">
        <v>45</v>
      </c>
      <c r="AWS26" s="4044">
        <v>0.14899999999999999</v>
      </c>
      <c r="AWT26" s="3994">
        <f t="shared" si="70"/>
        <v>27</v>
      </c>
      <c r="AWU26" s="3999">
        <v>8.6999999999999994E-2</v>
      </c>
      <c r="AWV26" s="3994">
        <f t="shared" si="70"/>
        <v>16</v>
      </c>
      <c r="AWW26" s="3999" t="s">
        <v>31</v>
      </c>
      <c r="AWX26" s="3994" t="str">
        <f t="shared" si="3"/>
        <v>-</v>
      </c>
      <c r="AWY26" s="3999" t="s">
        <v>31</v>
      </c>
      <c r="AWZ26" s="3994" t="str">
        <f t="shared" si="71"/>
        <v>-</v>
      </c>
      <c r="AXA26" s="3999" t="s">
        <v>31</v>
      </c>
      <c r="AXB26" s="3999">
        <v>0.23599999999999999</v>
      </c>
      <c r="AXC26" s="3999" t="s">
        <v>31</v>
      </c>
      <c r="AXD26" s="3994" t="str">
        <f t="shared" si="4"/>
        <v>-</v>
      </c>
      <c r="AXE26" s="3999">
        <v>1.9E-2</v>
      </c>
      <c r="AXF26" s="3994">
        <f t="shared" si="5"/>
        <v>54</v>
      </c>
      <c r="AXG26" s="3999" t="s">
        <v>31</v>
      </c>
      <c r="AXH26" s="3994" t="str">
        <f t="shared" si="6"/>
        <v>-</v>
      </c>
      <c r="AXI26" s="3999">
        <v>1.9E-2</v>
      </c>
      <c r="AXK26" s="4066">
        <v>94.108645753634278</v>
      </c>
      <c r="AXL26" s="4067">
        <v>1307</v>
      </c>
      <c r="AXM26" s="4007">
        <f t="shared" si="72"/>
        <v>25</v>
      </c>
      <c r="AXN26" s="4066">
        <v>40.55944055944056</v>
      </c>
      <c r="AXO26" s="4067">
        <v>1573</v>
      </c>
      <c r="AXP26" s="4007">
        <f t="shared" si="73"/>
        <v>35</v>
      </c>
      <c r="AXQ26" s="4068">
        <v>20856</v>
      </c>
      <c r="AXR26" s="4068">
        <v>21068</v>
      </c>
      <c r="AXS26" s="4069">
        <v>1.0062654262388548</v>
      </c>
      <c r="AXT26" s="4068" t="s">
        <v>8059</v>
      </c>
      <c r="AXU26" s="4068">
        <v>3358</v>
      </c>
      <c r="AXV26" s="4068">
        <v>3373</v>
      </c>
      <c r="AXW26" s="4069">
        <v>0.44470797509634963</v>
      </c>
      <c r="AXX26" s="4068" t="s">
        <v>8059</v>
      </c>
      <c r="AXY26" s="4069">
        <v>16.100882240122747</v>
      </c>
      <c r="AXZ26" s="4069">
        <v>16.010062654262388</v>
      </c>
      <c r="AYA26" s="4069">
        <v>-9.0819585860359098E-2</v>
      </c>
      <c r="AYB26" s="4068" t="s">
        <v>1632</v>
      </c>
      <c r="AYC26" s="4070">
        <v>9504</v>
      </c>
      <c r="AYD26" s="4068">
        <v>9367</v>
      </c>
      <c r="AYE26" s="4069">
        <v>1.4625814027970421</v>
      </c>
      <c r="AYF26" s="4068" t="s">
        <v>8059</v>
      </c>
      <c r="AYG26" s="4068">
        <v>1344</v>
      </c>
      <c r="AYH26" s="4068">
        <v>1336</v>
      </c>
      <c r="AYI26" s="4069">
        <v>0.59880239520957446</v>
      </c>
      <c r="AYJ26" s="4068" t="s">
        <v>8059</v>
      </c>
      <c r="AYK26" s="4068">
        <v>86784</v>
      </c>
      <c r="AYL26" s="4068">
        <v>86114</v>
      </c>
      <c r="AYM26" s="4069">
        <v>0.7780384141951231</v>
      </c>
      <c r="AYN26" s="4068" t="s">
        <v>8059</v>
      </c>
      <c r="AYO26" s="4068">
        <v>390299000</v>
      </c>
      <c r="AYP26" s="4068">
        <v>404836457</v>
      </c>
      <c r="AYQ26" s="4069">
        <v>3.5909456148609564</v>
      </c>
      <c r="AYR26" s="4068" t="s">
        <v>8056</v>
      </c>
      <c r="AYS26" s="4068">
        <v>203152000</v>
      </c>
      <c r="AYT26" s="4068">
        <v>174411324</v>
      </c>
      <c r="AYU26" s="4069">
        <v>16.478675432794716</v>
      </c>
      <c r="AYV26" s="4068" t="s">
        <v>8057</v>
      </c>
      <c r="AYW26" s="4068">
        <v>127262000</v>
      </c>
      <c r="AYX26" s="4068">
        <v>165161486</v>
      </c>
      <c r="AYY26" s="4069">
        <v>22.946927227331926</v>
      </c>
      <c r="AYZ26" s="4068" t="s">
        <v>8057</v>
      </c>
      <c r="AZA26" s="4068">
        <v>3302000</v>
      </c>
      <c r="AZB26" s="4068">
        <v>3626405</v>
      </c>
      <c r="AZC26" s="4069">
        <v>8.9456362430561427</v>
      </c>
      <c r="AZD26" s="4068" t="s">
        <v>8058</v>
      </c>
      <c r="AZE26" s="4068">
        <v>34885000</v>
      </c>
      <c r="AZF26" s="4068">
        <v>35135249</v>
      </c>
      <c r="AZG26" s="4069">
        <v>0.71224484562497992</v>
      </c>
      <c r="AZH26" s="4068" t="s">
        <v>8059</v>
      </c>
      <c r="AZI26" s="4068">
        <v>7073000</v>
      </c>
      <c r="AZJ26" s="4068">
        <v>11206414</v>
      </c>
      <c r="AZK26" s="4069">
        <v>36.884359260687674</v>
      </c>
      <c r="AZL26" s="4068" t="s">
        <v>8057</v>
      </c>
      <c r="AZM26" s="4068">
        <v>13319000</v>
      </c>
      <c r="AZN26" s="4068">
        <v>14397610</v>
      </c>
      <c r="AZO26" s="4069">
        <v>7.4915906181651053</v>
      </c>
      <c r="AZP26" s="4068" t="s">
        <v>8058</v>
      </c>
      <c r="AZQ26" s="4068">
        <v>50000</v>
      </c>
      <c r="AZR26" s="4068">
        <v>0</v>
      </c>
      <c r="AZS26" s="4069" t="s">
        <v>31</v>
      </c>
      <c r="AZT26" s="4068" t="s">
        <v>31</v>
      </c>
      <c r="AZU26" s="4068">
        <v>1256000</v>
      </c>
      <c r="AZV26" s="4068">
        <v>897969</v>
      </c>
      <c r="AZW26" s="4069">
        <v>39.871198226219377</v>
      </c>
      <c r="AZX26" s="4068" t="s">
        <v>8057</v>
      </c>
      <c r="AZY26" s="4070">
        <v>2520436000</v>
      </c>
      <c r="AZZ26" s="4068">
        <v>2466876108</v>
      </c>
      <c r="BAA26" s="4069">
        <v>2.1711626224887084</v>
      </c>
      <c r="BAB26" s="4068" t="s">
        <v>8059</v>
      </c>
      <c r="BAC26" s="4068">
        <v>311151000</v>
      </c>
      <c r="BAD26" s="4068">
        <v>302764912</v>
      </c>
      <c r="BAE26" s="4069">
        <v>2.7698348347578587</v>
      </c>
      <c r="BAF26" s="4068" t="s">
        <v>8059</v>
      </c>
      <c r="BAG26" s="4068">
        <v>3314676000</v>
      </c>
      <c r="BAH26" s="4068">
        <v>3205878454</v>
      </c>
      <c r="BAI26" s="4069">
        <v>3.3936890484495024</v>
      </c>
      <c r="BAJ26" s="4068" t="s">
        <v>8056</v>
      </c>
      <c r="BAK26" s="4070">
        <v>1553912000</v>
      </c>
      <c r="BAL26" s="4068">
        <v>1573192721</v>
      </c>
      <c r="BAM26" s="4069">
        <v>1.2255790878401882</v>
      </c>
      <c r="BAN26" s="4068" t="s">
        <v>8059</v>
      </c>
      <c r="BAO26" s="4068">
        <v>3522000</v>
      </c>
      <c r="BAP26" s="4068">
        <v>817606</v>
      </c>
      <c r="BAQ26" s="4069">
        <v>330.76983290240037</v>
      </c>
      <c r="BAR26" s="4068" t="s">
        <v>8057</v>
      </c>
      <c r="BAS26" s="4068">
        <v>929981000</v>
      </c>
      <c r="BAT26" s="4068">
        <v>872512166</v>
      </c>
      <c r="BAU26" s="4069">
        <v>6.5865940028622987</v>
      </c>
      <c r="BAV26" s="4068" t="s">
        <v>8058</v>
      </c>
      <c r="BAW26" s="4068">
        <v>5120000</v>
      </c>
      <c r="BAX26" s="4068">
        <v>3092644</v>
      </c>
      <c r="BAY26" s="4069">
        <v>65.554134261816102</v>
      </c>
      <c r="BAZ26" s="4068" t="s">
        <v>8057</v>
      </c>
      <c r="BBA26" s="4068">
        <v>27901000</v>
      </c>
      <c r="BBB26" s="4068">
        <v>17260971</v>
      </c>
      <c r="BBC26" s="4069">
        <v>61.642123145911086</v>
      </c>
      <c r="BBD26" s="4068" t="s">
        <v>8057</v>
      </c>
      <c r="BBE26" s="4070">
        <v>115998000</v>
      </c>
      <c r="BBF26" s="4068">
        <v>108898823</v>
      </c>
      <c r="BBG26" s="4069">
        <v>6.5190576026703297</v>
      </c>
      <c r="BBH26" s="4068" t="s">
        <v>8058</v>
      </c>
      <c r="BBI26" s="4068">
        <v>0</v>
      </c>
      <c r="BBJ26" s="4068">
        <v>0</v>
      </c>
      <c r="BBK26" s="4069" t="s">
        <v>31</v>
      </c>
      <c r="BBL26" s="4068" t="s">
        <v>31</v>
      </c>
      <c r="BBM26" s="4068">
        <v>195153000</v>
      </c>
      <c r="BBN26" s="4068">
        <v>193866089</v>
      </c>
      <c r="BBO26" s="4069">
        <v>0.66381439200540626</v>
      </c>
      <c r="BBP26" s="4068" t="s">
        <v>8059</v>
      </c>
      <c r="BBQ26" s="4070">
        <v>430225000</v>
      </c>
      <c r="BBR26" s="4068">
        <v>441912624</v>
      </c>
      <c r="BBS26" s="4069">
        <v>2.6447816525829779</v>
      </c>
      <c r="BBT26" s="4068" t="s">
        <v>8059</v>
      </c>
      <c r="BBU26" s="4068">
        <v>34637000</v>
      </c>
      <c r="BBV26" s="4068">
        <v>26976945</v>
      </c>
      <c r="BBW26" s="4069">
        <v>28.394820095455572</v>
      </c>
      <c r="BBX26" s="4068" t="s">
        <v>8057</v>
      </c>
      <c r="BBY26" s="4068">
        <v>167932000</v>
      </c>
      <c r="BBZ26" s="4068">
        <v>163211897</v>
      </c>
      <c r="BCA26" s="4069">
        <v>2.8920091529847269</v>
      </c>
      <c r="BCB26" s="4068" t="s">
        <v>8059</v>
      </c>
      <c r="BCC26" s="4068">
        <v>55586000</v>
      </c>
      <c r="BCD26" s="4068">
        <v>50957363</v>
      </c>
      <c r="BCE26" s="4069">
        <v>9.0833526844785979</v>
      </c>
      <c r="BCF26" s="4068" t="s">
        <v>8058</v>
      </c>
      <c r="BCG26" s="4068">
        <v>17470000</v>
      </c>
      <c r="BCH26" s="4068">
        <v>18904973</v>
      </c>
      <c r="BCI26" s="4069">
        <v>7.5904525227304021</v>
      </c>
      <c r="BCJ26" s="4068" t="s">
        <v>8058</v>
      </c>
      <c r="BCK26" s="4068">
        <v>736033000</v>
      </c>
      <c r="BCL26" s="4068">
        <v>675868825</v>
      </c>
      <c r="BCM26" s="4069">
        <v>8.9017532359182212</v>
      </c>
      <c r="BCN26" s="4068" t="s">
        <v>8058</v>
      </c>
      <c r="BCO26" s="4068">
        <v>406583000</v>
      </c>
      <c r="BCP26" s="4068">
        <v>386832428</v>
      </c>
      <c r="BCQ26" s="4069">
        <v>5.105717765729807</v>
      </c>
      <c r="BCR26" s="4068" t="s">
        <v>8056</v>
      </c>
      <c r="BCS26" s="4068">
        <v>178947000</v>
      </c>
      <c r="BCT26" s="4068">
        <v>174450291</v>
      </c>
      <c r="BCU26" s="4069">
        <v>2.5776448833782553</v>
      </c>
      <c r="BCV26" s="4068" t="s">
        <v>8059</v>
      </c>
      <c r="BCW26" s="4068">
        <v>296695000</v>
      </c>
      <c r="BCX26" s="4068">
        <v>261581251</v>
      </c>
      <c r="BCY26" s="4069">
        <v>13.423649006097918</v>
      </c>
      <c r="BCZ26" s="4068" t="s">
        <v>8057</v>
      </c>
      <c r="BDA26" s="4068">
        <v>77627000</v>
      </c>
      <c r="BDB26" s="4068">
        <v>65171910</v>
      </c>
      <c r="BDC26" s="4069">
        <v>19.111132388171526</v>
      </c>
      <c r="BDD26" s="4068" t="s">
        <v>8057</v>
      </c>
      <c r="BDE26" s="4068">
        <v>0</v>
      </c>
      <c r="BDF26" s="4068">
        <v>0</v>
      </c>
      <c r="BDG26" s="4069" t="s">
        <v>31</v>
      </c>
      <c r="BDH26" s="4068" t="s">
        <v>31</v>
      </c>
      <c r="BDI26" s="4068">
        <v>0</v>
      </c>
      <c r="BDJ26" s="4068">
        <v>0</v>
      </c>
      <c r="BDK26" s="4069" t="s">
        <v>31</v>
      </c>
      <c r="BDL26" s="4068" t="s">
        <v>31</v>
      </c>
      <c r="BDM26" s="4068">
        <v>229742000</v>
      </c>
      <c r="BDN26" s="4068">
        <v>233642756</v>
      </c>
      <c r="BDO26" s="4069">
        <v>1.6695386010598128</v>
      </c>
      <c r="BDP26" s="4068" t="s">
        <v>8059</v>
      </c>
      <c r="BDQ26" s="4068">
        <v>6916000</v>
      </c>
      <c r="BDR26" s="4068">
        <v>5906849</v>
      </c>
      <c r="BDS26" s="4069">
        <v>17.084421829642167</v>
      </c>
      <c r="BDT26" s="4068" t="s">
        <v>8057</v>
      </c>
      <c r="BDU26" s="4068">
        <v>13377000</v>
      </c>
      <c r="BDV26" s="4068">
        <v>12883236</v>
      </c>
      <c r="BDW26" s="4069">
        <v>3.8326085154382099</v>
      </c>
      <c r="BDX26" s="4068" t="s">
        <v>8056</v>
      </c>
      <c r="BDY26" s="4068">
        <v>3969000</v>
      </c>
      <c r="BDZ26" s="4068">
        <v>29007896</v>
      </c>
      <c r="BEA26" s="4069">
        <v>86.317518512890416</v>
      </c>
      <c r="BEB26" s="4068" t="s">
        <v>8057</v>
      </c>
      <c r="BEC26" s="4068">
        <v>0</v>
      </c>
      <c r="BED26" s="4068">
        <v>0</v>
      </c>
      <c r="BEE26" s="4069" t="s">
        <v>31</v>
      </c>
      <c r="BEF26" s="4068" t="s">
        <v>31</v>
      </c>
      <c r="BEG26" s="4068">
        <v>202559000</v>
      </c>
      <c r="BEH26" s="4068">
        <v>201029267</v>
      </c>
      <c r="BEI26" s="4069">
        <v>0.76095039435229239</v>
      </c>
      <c r="BEJ26" s="4068" t="s">
        <v>8059</v>
      </c>
      <c r="BEK26" s="4068">
        <v>156985000</v>
      </c>
      <c r="BEL26" s="4068">
        <v>140636949</v>
      </c>
      <c r="BEM26" s="4069">
        <v>11.624292987186465</v>
      </c>
      <c r="BEN26" s="4068" t="s">
        <v>8057</v>
      </c>
      <c r="BEO26" s="4068">
        <v>0</v>
      </c>
      <c r="BEP26" s="4068">
        <v>0</v>
      </c>
      <c r="BEQ26" s="4069" t="s">
        <v>31</v>
      </c>
      <c r="BER26" s="4068" t="s">
        <v>31</v>
      </c>
      <c r="BES26" s="4068">
        <v>299393000</v>
      </c>
      <c r="BET26" s="4068">
        <v>316902994</v>
      </c>
      <c r="BEU26" s="4069">
        <v>5.5253482395309845</v>
      </c>
      <c r="BEV26" s="4068" t="s">
        <v>8056</v>
      </c>
      <c r="BEW26" s="4070">
        <v>20758</v>
      </c>
      <c r="BEX26" s="4068">
        <v>20935</v>
      </c>
      <c r="BEY26" s="4069">
        <v>0.84547408645808275</v>
      </c>
      <c r="BEZ26" s="4068" t="s">
        <v>8059</v>
      </c>
      <c r="BFA26" s="4068">
        <v>3342</v>
      </c>
      <c r="BFB26" s="4068">
        <v>3387</v>
      </c>
      <c r="BFC26" s="4069">
        <v>1.3286093888396806</v>
      </c>
      <c r="BFD26" s="4068" t="s">
        <v>8059</v>
      </c>
      <c r="BFE26" s="4069">
        <v>16.099816938047983</v>
      </c>
      <c r="BFF26" s="4069">
        <v>16.178648196799617</v>
      </c>
      <c r="BFG26" s="4069">
        <v>7.8831258751634437E-2</v>
      </c>
      <c r="BFH26" s="4068" t="s">
        <v>8074</v>
      </c>
      <c r="BFI26" s="4071" t="s">
        <v>1632</v>
      </c>
      <c r="BFJ26" s="4072" t="s">
        <v>1632</v>
      </c>
      <c r="BFK26" s="4072" t="s">
        <v>1632</v>
      </c>
      <c r="BFL26" s="4072" t="s">
        <v>1632</v>
      </c>
      <c r="BFM26" s="4073">
        <v>10</v>
      </c>
      <c r="BFN26" s="4073">
        <v>10</v>
      </c>
      <c r="BFO26" s="4073">
        <v>10</v>
      </c>
      <c r="BFP26" s="4073">
        <v>10</v>
      </c>
      <c r="BFQ26" s="4074">
        <f t="shared" si="74"/>
        <v>40</v>
      </c>
      <c r="BFR26" s="4074">
        <f t="shared" si="75"/>
        <v>1</v>
      </c>
      <c r="BFS26" s="4060" t="s">
        <v>1632</v>
      </c>
      <c r="BFT26" s="4061" t="s">
        <v>1632</v>
      </c>
      <c r="BFU26" s="4061" t="s">
        <v>1632</v>
      </c>
      <c r="BFV26" s="4061" t="s">
        <v>1625</v>
      </c>
      <c r="BFW26" s="4036">
        <v>5</v>
      </c>
      <c r="BFX26" s="4036">
        <v>5</v>
      </c>
      <c r="BFY26" s="4036">
        <v>5</v>
      </c>
      <c r="BFZ26" s="4036">
        <v>0</v>
      </c>
      <c r="BGA26" s="4035">
        <f t="shared" si="76"/>
        <v>15</v>
      </c>
      <c r="BGB26" s="4035">
        <f t="shared" si="77"/>
        <v>20</v>
      </c>
      <c r="BGC26" s="4060" t="s">
        <v>1625</v>
      </c>
      <c r="BGD26" s="4061" t="s">
        <v>1625</v>
      </c>
      <c r="BGE26" s="4061" t="s">
        <v>1625</v>
      </c>
      <c r="BGF26" s="4061" t="s">
        <v>1625</v>
      </c>
      <c r="BGG26" s="4036">
        <v>0</v>
      </c>
      <c r="BGH26" s="4036">
        <v>0</v>
      </c>
      <c r="BGI26" s="4036">
        <v>0</v>
      </c>
      <c r="BGJ26" s="4036">
        <v>0</v>
      </c>
      <c r="BGK26" s="4035">
        <f t="shared" si="78"/>
        <v>0</v>
      </c>
      <c r="BGL26" s="4035">
        <f t="shared" si="79"/>
        <v>14</v>
      </c>
      <c r="BGM26" s="4060" t="s">
        <v>1632</v>
      </c>
      <c r="BGN26" s="4061" t="s">
        <v>1632</v>
      </c>
      <c r="BGO26" s="4061" t="s">
        <v>1632</v>
      </c>
      <c r="BGP26" s="4061" t="s">
        <v>1632</v>
      </c>
      <c r="BGQ26" s="4036">
        <v>5</v>
      </c>
      <c r="BGR26" s="4036">
        <v>5</v>
      </c>
      <c r="BGS26" s="4036">
        <v>5</v>
      </c>
      <c r="BGT26" s="4036">
        <v>5</v>
      </c>
      <c r="BGU26" s="4035">
        <f t="shared" si="80"/>
        <v>20</v>
      </c>
      <c r="BGV26" s="4035">
        <f t="shared" si="81"/>
        <v>1</v>
      </c>
      <c r="BGW26" s="4060" t="s">
        <v>1625</v>
      </c>
      <c r="BGX26" s="4061" t="s">
        <v>1625</v>
      </c>
      <c r="BGY26" s="4061" t="s">
        <v>1632</v>
      </c>
      <c r="BGZ26" s="4061" t="s">
        <v>1632</v>
      </c>
      <c r="BHA26" s="4036">
        <v>0</v>
      </c>
      <c r="BHB26" s="4036">
        <v>0</v>
      </c>
      <c r="BHC26" s="4036">
        <v>5</v>
      </c>
      <c r="BHD26" s="4036">
        <v>5</v>
      </c>
      <c r="BHE26" s="4035">
        <f t="shared" si="82"/>
        <v>10</v>
      </c>
      <c r="BHF26" s="4035">
        <f t="shared" si="83"/>
        <v>63</v>
      </c>
      <c r="BHG26" s="4060" t="s">
        <v>1632</v>
      </c>
      <c r="BHH26" s="4061" t="s">
        <v>1632</v>
      </c>
      <c r="BHI26" s="4061" t="s">
        <v>1632</v>
      </c>
      <c r="BHJ26" s="4061" t="s">
        <v>1632</v>
      </c>
      <c r="BHK26" s="4036">
        <v>5</v>
      </c>
      <c r="BHL26" s="4036">
        <v>5</v>
      </c>
      <c r="BHM26" s="4036">
        <v>5</v>
      </c>
      <c r="BHN26" s="4036">
        <v>5</v>
      </c>
      <c r="BHO26" s="4035">
        <f t="shared" si="84"/>
        <v>20</v>
      </c>
      <c r="BHP26" s="4035">
        <f t="shared" si="85"/>
        <v>1</v>
      </c>
      <c r="BHQ26" s="4060" t="s">
        <v>1632</v>
      </c>
      <c r="BHR26" s="4061" t="s">
        <v>1632</v>
      </c>
      <c r="BHS26" s="4061" t="s">
        <v>1632</v>
      </c>
      <c r="BHT26" s="4061" t="s">
        <v>1625</v>
      </c>
      <c r="BHU26" s="4036">
        <v>5</v>
      </c>
      <c r="BHV26" s="4036">
        <v>5</v>
      </c>
      <c r="BHW26" s="4036">
        <v>5</v>
      </c>
      <c r="BHX26" s="4036">
        <v>0</v>
      </c>
      <c r="BHY26" s="4035">
        <f t="shared" si="86"/>
        <v>15</v>
      </c>
      <c r="BHZ26" s="4035">
        <f t="shared" si="87"/>
        <v>42</v>
      </c>
      <c r="BIA26" s="4060" t="s">
        <v>1626</v>
      </c>
      <c r="BIB26" s="4061" t="s">
        <v>1625</v>
      </c>
      <c r="BIC26" s="4061" t="s">
        <v>1626</v>
      </c>
      <c r="BID26" s="4061" t="s">
        <v>1626</v>
      </c>
      <c r="BIE26" s="4061" t="s">
        <v>1626</v>
      </c>
      <c r="BIF26" s="4127">
        <f t="shared" si="88"/>
        <v>4</v>
      </c>
      <c r="BIG26" s="4035">
        <f t="shared" si="89"/>
        <v>32</v>
      </c>
      <c r="BIH26" s="4075">
        <v>0</v>
      </c>
      <c r="BII26" s="4041">
        <v>0</v>
      </c>
      <c r="BIJ26" s="4035">
        <f t="shared" si="90"/>
        <v>62</v>
      </c>
      <c r="BIK26" s="4042">
        <v>357</v>
      </c>
      <c r="BIL26" s="4035">
        <v>357</v>
      </c>
      <c r="BIM26" s="4036">
        <v>100</v>
      </c>
      <c r="BIN26" s="4035">
        <f t="shared" si="91"/>
        <v>1</v>
      </c>
      <c r="BIO26" s="4060" t="s">
        <v>1626</v>
      </c>
      <c r="BIP26" s="4061" t="s">
        <v>1626</v>
      </c>
      <c r="BIQ26" s="4061" t="s">
        <v>1626</v>
      </c>
      <c r="BIR26" s="4061" t="s">
        <v>1626</v>
      </c>
      <c r="BIS26" s="4061" t="s">
        <v>1626</v>
      </c>
      <c r="BIT26" s="4061" t="s">
        <v>1626</v>
      </c>
      <c r="BIU26" s="4061" t="s">
        <v>1626</v>
      </c>
      <c r="BIV26" s="4061" t="s">
        <v>1626</v>
      </c>
      <c r="BIW26" s="4061" t="s">
        <v>1626</v>
      </c>
      <c r="BIX26" s="4061" t="s">
        <v>1625</v>
      </c>
      <c r="BIY26" s="4076">
        <f t="shared" si="92"/>
        <v>9</v>
      </c>
      <c r="BIZ26" s="4077">
        <f t="shared" si="93"/>
        <v>11</v>
      </c>
      <c r="BJA26" s="4078">
        <v>166</v>
      </c>
      <c r="BJB26" s="4079">
        <v>16.290480863591757</v>
      </c>
      <c r="BJC26" s="4078">
        <v>166</v>
      </c>
      <c r="BJD26" s="4079">
        <v>100</v>
      </c>
      <c r="BJE26" s="4079">
        <v>1</v>
      </c>
      <c r="BJF26" s="4078">
        <v>166</v>
      </c>
      <c r="BJG26" s="4079">
        <v>100</v>
      </c>
      <c r="BJH26" s="4079">
        <v>1</v>
      </c>
      <c r="BJI26" s="4078">
        <v>166</v>
      </c>
      <c r="BJJ26" s="4079">
        <v>100</v>
      </c>
      <c r="BJK26" s="4080">
        <v>1</v>
      </c>
      <c r="BJL26" s="4078">
        <v>270</v>
      </c>
      <c r="BJM26" s="4079">
        <v>26.49656526005888</v>
      </c>
      <c r="BJN26" s="4078">
        <v>270</v>
      </c>
      <c r="BJO26" s="4079">
        <v>100</v>
      </c>
      <c r="BJP26" s="4080">
        <v>1</v>
      </c>
      <c r="BJQ26" s="4078">
        <v>20313</v>
      </c>
      <c r="BJR26" s="4079">
        <v>1993.4249263984298</v>
      </c>
      <c r="BJS26" s="4078">
        <v>3</v>
      </c>
      <c r="BJT26" s="4079">
        <v>1.4768867227883621E-2</v>
      </c>
      <c r="BJU26" s="4080">
        <v>23</v>
      </c>
      <c r="BJV26" s="4040">
        <v>20.3</v>
      </c>
      <c r="BJW26" s="4035">
        <f t="shared" si="7"/>
        <v>38</v>
      </c>
      <c r="BJX26" s="4060" t="s">
        <v>1632</v>
      </c>
      <c r="BJY26" s="4061" t="s">
        <v>1632</v>
      </c>
      <c r="BJZ26" s="4072" t="s">
        <v>1632</v>
      </c>
      <c r="BKA26" s="4072" t="s">
        <v>1632</v>
      </c>
      <c r="BKB26" s="4073">
        <v>5</v>
      </c>
      <c r="BKC26" s="4073">
        <v>5</v>
      </c>
      <c r="BKD26" s="4073">
        <v>5</v>
      </c>
      <c r="BKE26" s="4073">
        <v>5</v>
      </c>
      <c r="BKF26" s="4074">
        <f t="shared" si="94"/>
        <v>20</v>
      </c>
      <c r="BKG26" s="4074">
        <f t="shared" si="95"/>
        <v>1</v>
      </c>
      <c r="BKH26" s="4071" t="s">
        <v>1625</v>
      </c>
      <c r="BKI26" s="4072" t="s">
        <v>1625</v>
      </c>
      <c r="BKJ26" s="4072" t="s">
        <v>1625</v>
      </c>
      <c r="BKK26" s="4072" t="s">
        <v>1625</v>
      </c>
      <c r="BKL26" s="4073">
        <v>0</v>
      </c>
      <c r="BKM26" s="4073">
        <v>0</v>
      </c>
      <c r="BKN26" s="4073">
        <v>0</v>
      </c>
      <c r="BKO26" s="4073">
        <v>0</v>
      </c>
      <c r="BKP26" s="4074">
        <f t="shared" si="96"/>
        <v>0</v>
      </c>
      <c r="BKQ26" s="4074">
        <f t="shared" si="97"/>
        <v>38</v>
      </c>
      <c r="BKR26" s="4071" t="s">
        <v>1625</v>
      </c>
      <c r="BKS26" s="4072" t="s">
        <v>1625</v>
      </c>
      <c r="BKT26" s="4072" t="s">
        <v>1632</v>
      </c>
      <c r="BKU26" s="4072" t="s">
        <v>1625</v>
      </c>
      <c r="BKV26" s="4073">
        <v>0</v>
      </c>
      <c r="BKW26" s="4073">
        <v>0</v>
      </c>
      <c r="BKX26" s="4073">
        <v>15</v>
      </c>
      <c r="BKY26" s="4073">
        <v>0</v>
      </c>
      <c r="BKZ26" s="4074">
        <f t="shared" si="98"/>
        <v>15</v>
      </c>
      <c r="BLA26" s="4074">
        <f t="shared" si="99"/>
        <v>33</v>
      </c>
      <c r="BLB26" s="4078">
        <v>18</v>
      </c>
      <c r="BLC26" s="4079">
        <v>1.7664376840039253</v>
      </c>
      <c r="BLD26" s="4080">
        <v>32</v>
      </c>
      <c r="BLE26" s="4078">
        <v>1</v>
      </c>
      <c r="BLF26" s="4079">
        <v>9.8135426889106966E-2</v>
      </c>
      <c r="BLG26" s="4080">
        <v>9</v>
      </c>
      <c r="BLH26" s="4078">
        <v>1</v>
      </c>
      <c r="BLI26" s="4079">
        <v>9.8135426889106966E-2</v>
      </c>
      <c r="BLJ26" s="4080">
        <v>64</v>
      </c>
      <c r="BLK26" s="4078">
        <v>7</v>
      </c>
      <c r="BLL26" s="4079">
        <v>0.6869479882237487</v>
      </c>
      <c r="BLM26" s="4080">
        <v>24</v>
      </c>
      <c r="BLN26" s="4078">
        <v>11</v>
      </c>
      <c r="BLO26" s="4079">
        <v>1.0794896957801767</v>
      </c>
      <c r="BLP26" s="4080">
        <v>24</v>
      </c>
      <c r="BLQ26" s="4078">
        <v>1</v>
      </c>
      <c r="BLR26" s="4079">
        <v>9.8135426889106966E-2</v>
      </c>
      <c r="BLS26" s="4080">
        <v>11</v>
      </c>
      <c r="BLT26" s="4078">
        <v>1</v>
      </c>
      <c r="BLU26" s="4079">
        <v>9.8135426889106966E-2</v>
      </c>
      <c r="BLV26" s="4080">
        <v>11</v>
      </c>
      <c r="BLW26" s="4078">
        <v>7</v>
      </c>
      <c r="BLX26" s="4079">
        <v>0.6869479882237487</v>
      </c>
      <c r="BLY26" s="4080">
        <v>22</v>
      </c>
      <c r="BLZ26" s="4058">
        <v>7</v>
      </c>
      <c r="BMA26" s="4037">
        <v>0.6869479882237487</v>
      </c>
      <c r="BMB26" s="4007">
        <v>52</v>
      </c>
      <c r="BMC26" s="4058">
        <v>6</v>
      </c>
      <c r="BMD26" s="4037">
        <v>0.58881256133464188</v>
      </c>
      <c r="BME26" s="4007">
        <v>41</v>
      </c>
      <c r="BMF26" s="4058">
        <v>0</v>
      </c>
      <c r="BMG26" s="4037">
        <v>0</v>
      </c>
      <c r="BMH26" s="4007">
        <v>9</v>
      </c>
      <c r="BMI26" s="4058">
        <v>0</v>
      </c>
      <c r="BMJ26" s="4037">
        <v>0</v>
      </c>
      <c r="BMK26" s="4007">
        <v>18</v>
      </c>
      <c r="BML26" s="4058">
        <v>0</v>
      </c>
      <c r="BMM26" s="4037">
        <v>0</v>
      </c>
      <c r="BMN26" s="4007">
        <v>10</v>
      </c>
      <c r="BMO26" s="4058">
        <v>0</v>
      </c>
      <c r="BMP26" s="4037">
        <v>0</v>
      </c>
      <c r="BMQ26" s="4007">
        <v>2</v>
      </c>
      <c r="BMR26" s="4058">
        <v>17</v>
      </c>
      <c r="BMS26" s="4037">
        <v>1.6683022571148183</v>
      </c>
      <c r="BMT26" s="4007">
        <v>34</v>
      </c>
      <c r="BMU26" s="4058">
        <v>15</v>
      </c>
      <c r="BMV26" s="4037">
        <v>1.4720314033366044</v>
      </c>
      <c r="BMW26" s="4007">
        <v>25</v>
      </c>
      <c r="BMX26" s="4058">
        <v>0</v>
      </c>
      <c r="BMY26" s="4037">
        <v>0</v>
      </c>
      <c r="BMZ26" s="4007">
        <v>20</v>
      </c>
      <c r="BNA26" s="4058">
        <v>1</v>
      </c>
      <c r="BNB26" s="4037">
        <v>9.8135426889106966E-2</v>
      </c>
      <c r="BNC26" s="4007">
        <v>24</v>
      </c>
      <c r="BND26" s="4058">
        <v>0</v>
      </c>
      <c r="BNE26" s="4037">
        <v>0</v>
      </c>
      <c r="BNF26" s="4007">
        <v>4</v>
      </c>
      <c r="BNG26" s="4058">
        <v>0</v>
      </c>
      <c r="BNH26" s="4037">
        <v>0</v>
      </c>
      <c r="BNI26" s="4007">
        <v>19</v>
      </c>
      <c r="BNJ26" s="4058">
        <v>0</v>
      </c>
      <c r="BNK26" s="4037">
        <v>0</v>
      </c>
      <c r="BNL26" s="4007">
        <v>30</v>
      </c>
      <c r="BNM26" s="4058">
        <v>0</v>
      </c>
      <c r="BNN26" s="4037">
        <v>0</v>
      </c>
      <c r="BNO26" s="4007">
        <v>5</v>
      </c>
      <c r="BNQ26" s="1192">
        <v>356</v>
      </c>
      <c r="BNR26" s="1192">
        <v>92</v>
      </c>
      <c r="BNS26" s="1192">
        <v>10185</v>
      </c>
      <c r="BNT26" s="1192">
        <v>34.953362788414339</v>
      </c>
      <c r="BNU26" s="1192">
        <v>9.0328915071183111</v>
      </c>
      <c r="BNV26" s="4128">
        <v>46</v>
      </c>
      <c r="BNW26" s="4128">
        <v>63</v>
      </c>
    </row>
    <row r="27" spans="1:1739" ht="13" x14ac:dyDescent="0.2">
      <c r="A27" s="696" t="s">
        <v>1696</v>
      </c>
      <c r="B27" s="697" t="s">
        <v>1697</v>
      </c>
      <c r="C27" s="697" t="s">
        <v>1646</v>
      </c>
      <c r="D27" s="697" t="s">
        <v>1646</v>
      </c>
      <c r="E27" s="697" t="s">
        <v>1646</v>
      </c>
      <c r="F27" s="698" t="s">
        <v>1698</v>
      </c>
      <c r="G27" s="699" t="s">
        <v>1923</v>
      </c>
      <c r="H27" s="700">
        <v>325</v>
      </c>
      <c r="I27" s="703">
        <v>7</v>
      </c>
      <c r="J27" s="699">
        <f t="shared" si="8"/>
        <v>67</v>
      </c>
      <c r="K27" s="702">
        <v>63</v>
      </c>
      <c r="L27" s="703">
        <v>6.82</v>
      </c>
      <c r="M27" s="710">
        <f t="shared" si="9"/>
        <v>71</v>
      </c>
      <c r="N27" s="712">
        <f t="shared" si="10"/>
        <v>-0.17999999999999972</v>
      </c>
      <c r="O27" s="702">
        <v>142</v>
      </c>
      <c r="P27" s="703">
        <v>7.11</v>
      </c>
      <c r="Q27" s="710">
        <f t="shared" si="11"/>
        <v>44</v>
      </c>
      <c r="R27" s="712">
        <f t="shared" si="12"/>
        <v>0.29000000000000004</v>
      </c>
      <c r="S27" s="702">
        <v>930</v>
      </c>
      <c r="T27" s="703">
        <v>6.16</v>
      </c>
      <c r="U27" s="699">
        <f t="shared" si="100"/>
        <v>40</v>
      </c>
      <c r="V27" s="702">
        <v>607</v>
      </c>
      <c r="W27" s="703">
        <v>5.98</v>
      </c>
      <c r="X27" s="710">
        <f t="shared" si="0"/>
        <v>69</v>
      </c>
      <c r="Y27" s="712">
        <f t="shared" si="13"/>
        <v>-0.17999999999999972</v>
      </c>
      <c r="Z27" s="702">
        <v>632</v>
      </c>
      <c r="AA27" s="703">
        <v>6.1376582278481013</v>
      </c>
      <c r="AB27" s="710">
        <f t="shared" si="101"/>
        <v>48</v>
      </c>
      <c r="AC27" s="712">
        <f t="shared" si="14"/>
        <v>0.15765822784810091</v>
      </c>
      <c r="AD27" s="706">
        <v>440</v>
      </c>
      <c r="AE27" s="701">
        <v>5.9749999999999996</v>
      </c>
      <c r="AF27" s="702">
        <v>189</v>
      </c>
      <c r="AG27" s="704">
        <v>6.5026455026455023</v>
      </c>
      <c r="AH27" s="705">
        <f t="shared" si="102"/>
        <v>32</v>
      </c>
      <c r="AI27" s="707">
        <v>307</v>
      </c>
      <c r="AJ27" s="704">
        <v>6.2442996742671006</v>
      </c>
      <c r="AK27" s="705">
        <f t="shared" si="103"/>
        <v>29</v>
      </c>
      <c r="AL27" s="702">
        <v>133</v>
      </c>
      <c r="AM27" s="704">
        <v>5.3533834586466167</v>
      </c>
      <c r="AN27" s="1595">
        <f t="shared" si="104"/>
        <v>67</v>
      </c>
      <c r="AO27" s="4086"/>
      <c r="AP27" s="717">
        <v>79.2</v>
      </c>
      <c r="AQ27" s="705">
        <v>69</v>
      </c>
      <c r="AR27" s="709">
        <v>84.4</v>
      </c>
      <c r="AS27" s="705">
        <v>49</v>
      </c>
      <c r="AT27" s="709">
        <v>0.20000000000000284</v>
      </c>
      <c r="AU27" s="701">
        <v>1.3000000000000114</v>
      </c>
      <c r="AV27" s="702">
        <v>30</v>
      </c>
      <c r="AW27" s="715">
        <f t="shared" si="15"/>
        <v>73</v>
      </c>
      <c r="AX27" s="710">
        <v>30</v>
      </c>
      <c r="AY27" s="715">
        <f t="shared" si="16"/>
        <v>74</v>
      </c>
      <c r="AZ27" s="702">
        <v>180</v>
      </c>
      <c r="BA27" s="711">
        <f t="shared" si="105"/>
        <v>30</v>
      </c>
      <c r="BB27" s="702">
        <v>330</v>
      </c>
      <c r="BC27" s="726">
        <v>13</v>
      </c>
      <c r="BD27" s="702">
        <v>146</v>
      </c>
      <c r="BE27" s="703">
        <v>21.917808219178081</v>
      </c>
      <c r="BF27" s="705">
        <f t="shared" si="17"/>
        <v>37</v>
      </c>
      <c r="BG27" s="702">
        <v>146</v>
      </c>
      <c r="BH27" s="703">
        <v>15.753424657534246</v>
      </c>
      <c r="BI27" s="705">
        <f t="shared" si="18"/>
        <v>62</v>
      </c>
      <c r="BJ27" s="702">
        <v>142</v>
      </c>
      <c r="BK27" s="703">
        <v>43.661971830985912</v>
      </c>
      <c r="BL27" s="705">
        <f t="shared" si="19"/>
        <v>23</v>
      </c>
      <c r="BM27" s="702">
        <v>143</v>
      </c>
      <c r="BN27" s="703">
        <v>16.083916083916083</v>
      </c>
      <c r="BO27" s="705">
        <v>26</v>
      </c>
      <c r="BP27" s="702">
        <v>136</v>
      </c>
      <c r="BQ27" s="703">
        <v>2.2058823529411766</v>
      </c>
      <c r="BR27" s="705">
        <v>65</v>
      </c>
      <c r="BS27" s="702">
        <v>140</v>
      </c>
      <c r="BT27" s="703">
        <v>31.428571428571427</v>
      </c>
      <c r="BU27" s="705">
        <v>16</v>
      </c>
      <c r="BV27" s="702">
        <v>192</v>
      </c>
      <c r="BW27" s="703">
        <v>53.645833333333336</v>
      </c>
      <c r="BX27" s="705">
        <f t="shared" si="20"/>
        <v>33</v>
      </c>
      <c r="BY27" s="702">
        <v>195</v>
      </c>
      <c r="BZ27" s="703">
        <v>71.282051282051285</v>
      </c>
      <c r="CA27" s="705">
        <f t="shared" si="21"/>
        <v>27</v>
      </c>
      <c r="CB27" s="702">
        <v>185</v>
      </c>
      <c r="CC27" s="703">
        <v>71.891891891891888</v>
      </c>
      <c r="CD27" s="705">
        <f t="shared" si="22"/>
        <v>71</v>
      </c>
      <c r="CE27" s="702">
        <v>196</v>
      </c>
      <c r="CF27" s="703">
        <v>45.91836734693878</v>
      </c>
      <c r="CG27" s="705">
        <v>71</v>
      </c>
      <c r="CH27" s="702">
        <v>175</v>
      </c>
      <c r="CI27" s="703">
        <v>3.4285714285714288</v>
      </c>
      <c r="CJ27" s="705">
        <f t="shared" si="106"/>
        <v>31</v>
      </c>
      <c r="CK27" s="702">
        <v>194</v>
      </c>
      <c r="CL27" s="703">
        <v>48.96907216494845</v>
      </c>
      <c r="CM27" s="705">
        <f t="shared" si="23"/>
        <v>39</v>
      </c>
      <c r="CN27" s="709">
        <v>15.8</v>
      </c>
      <c r="CO27" s="726">
        <v>59</v>
      </c>
      <c r="CP27" s="703">
        <v>3</v>
      </c>
      <c r="CQ27" s="703">
        <v>6.3000000000000007</v>
      </c>
      <c r="CR27" s="704">
        <v>6.5</v>
      </c>
      <c r="CS27" s="709">
        <v>15.1</v>
      </c>
      <c r="CT27" s="701">
        <v>15.8</v>
      </c>
      <c r="CU27" s="712">
        <v>18.2</v>
      </c>
      <c r="CV27" s="729">
        <f t="shared" si="24"/>
        <v>62</v>
      </c>
      <c r="CW27" s="712">
        <v>3.5</v>
      </c>
      <c r="CX27" s="712">
        <v>7</v>
      </c>
      <c r="CY27" s="712">
        <v>7.6</v>
      </c>
      <c r="CZ27" s="714">
        <v>255</v>
      </c>
      <c r="DA27" s="985">
        <v>84</v>
      </c>
      <c r="DB27" s="729">
        <v>39</v>
      </c>
      <c r="DC27" s="715">
        <v>118</v>
      </c>
      <c r="DD27" s="985">
        <v>84</v>
      </c>
      <c r="DE27" s="729">
        <v>37</v>
      </c>
      <c r="DF27" s="715">
        <v>101</v>
      </c>
      <c r="DG27" s="712">
        <v>84</v>
      </c>
      <c r="DH27" s="729">
        <v>47</v>
      </c>
      <c r="DI27" s="715">
        <v>36</v>
      </c>
      <c r="DJ27" s="712">
        <v>84</v>
      </c>
      <c r="DK27" s="729">
        <v>28</v>
      </c>
      <c r="DL27" s="716">
        <v>26.237623762376238</v>
      </c>
      <c r="DM27" s="710">
        <v>55</v>
      </c>
      <c r="DN27" s="715">
        <v>202</v>
      </c>
      <c r="DO27" s="717">
        <v>73.762376237623755</v>
      </c>
      <c r="DP27" s="710">
        <v>50</v>
      </c>
      <c r="DQ27" s="703">
        <v>0</v>
      </c>
      <c r="DR27" s="705">
        <v>18</v>
      </c>
      <c r="DS27" s="709">
        <v>60.194174757281552</v>
      </c>
      <c r="DT27" s="721">
        <v>55</v>
      </c>
      <c r="DU27" s="703">
        <v>0</v>
      </c>
      <c r="DV27" s="705">
        <v>17</v>
      </c>
      <c r="DW27" s="718">
        <v>66.666666666666657</v>
      </c>
      <c r="DX27" s="705">
        <v>46</v>
      </c>
      <c r="DY27" s="703">
        <v>6.7961165048543686</v>
      </c>
      <c r="DZ27" s="705">
        <v>34</v>
      </c>
      <c r="EA27" s="702">
        <v>132</v>
      </c>
      <c r="EB27" s="719">
        <v>68.181818181818173</v>
      </c>
      <c r="EC27" s="705">
        <f t="shared" si="1"/>
        <v>69</v>
      </c>
      <c r="ED27" s="702">
        <v>188</v>
      </c>
      <c r="EE27" s="719">
        <v>49.468085106382979</v>
      </c>
      <c r="EF27" s="705">
        <v>49</v>
      </c>
      <c r="EG27" s="702">
        <v>117</v>
      </c>
      <c r="EH27" s="720">
        <v>63.247863247863243</v>
      </c>
      <c r="EI27" s="705">
        <v>22</v>
      </c>
      <c r="EJ27" s="768">
        <v>111</v>
      </c>
      <c r="EK27" s="3956">
        <v>1.4</v>
      </c>
      <c r="EL27" s="3957">
        <v>10</v>
      </c>
      <c r="EM27" s="3958">
        <v>9.0090090090090094</v>
      </c>
      <c r="EN27" s="770">
        <v>33</v>
      </c>
      <c r="EO27" s="768">
        <v>110</v>
      </c>
      <c r="EP27" s="1583">
        <v>1.3928571428571428</v>
      </c>
      <c r="EQ27" s="2356">
        <v>50</v>
      </c>
      <c r="ER27" s="3958">
        <v>12.727272727272727</v>
      </c>
      <c r="ES27" s="770">
        <v>65</v>
      </c>
      <c r="ET27" s="768">
        <v>125</v>
      </c>
      <c r="EU27" s="1583">
        <v>0.69230769230769229</v>
      </c>
      <c r="EV27" s="2356">
        <v>56</v>
      </c>
      <c r="EW27" s="3958">
        <v>20.8</v>
      </c>
      <c r="EX27" s="770">
        <v>27</v>
      </c>
      <c r="EY27" s="3974">
        <v>114</v>
      </c>
      <c r="EZ27" s="1583">
        <v>1.125</v>
      </c>
      <c r="FA27" s="2356">
        <v>9</v>
      </c>
      <c r="FB27" s="3966">
        <v>7.0175438596491224</v>
      </c>
      <c r="FC27" s="3975">
        <v>34</v>
      </c>
      <c r="FD27" s="768">
        <v>114</v>
      </c>
      <c r="FE27" s="3957">
        <v>0.66666666666666663</v>
      </c>
      <c r="FF27" s="3957">
        <v>59</v>
      </c>
      <c r="FG27" s="3958">
        <v>5.2631578947368416</v>
      </c>
      <c r="FH27" s="770">
        <v>49</v>
      </c>
      <c r="FI27" s="3965">
        <v>113</v>
      </c>
      <c r="FJ27" s="3957" t="s">
        <v>1700</v>
      </c>
      <c r="FK27" s="3957">
        <v>61</v>
      </c>
      <c r="FL27" s="3966">
        <v>0</v>
      </c>
      <c r="FM27" s="3965">
        <v>61</v>
      </c>
      <c r="FN27" s="768">
        <v>125</v>
      </c>
      <c r="FO27" s="3957">
        <v>0.6</v>
      </c>
      <c r="FP27" s="3957">
        <v>47</v>
      </c>
      <c r="FQ27" s="3958">
        <v>4</v>
      </c>
      <c r="FR27" s="770">
        <v>60</v>
      </c>
      <c r="FS27" s="768">
        <v>108</v>
      </c>
      <c r="FT27" s="3957">
        <v>3.2555555555555555</v>
      </c>
      <c r="FU27" s="3957">
        <v>15</v>
      </c>
      <c r="FV27" s="3958">
        <v>41.666666666666671</v>
      </c>
      <c r="FW27" s="770">
        <v>17</v>
      </c>
      <c r="FX27" s="714">
        <v>192</v>
      </c>
      <c r="FY27" s="725">
        <v>11.979166666666668</v>
      </c>
      <c r="FZ27" s="715">
        <v>68</v>
      </c>
      <c r="GA27" s="702">
        <v>169</v>
      </c>
      <c r="GB27" s="727">
        <v>0.5</v>
      </c>
      <c r="GC27" s="726">
        <v>50</v>
      </c>
      <c r="GD27" s="720">
        <v>2.9585798816568047</v>
      </c>
      <c r="GE27" s="705">
        <v>37</v>
      </c>
      <c r="GF27" s="702">
        <v>166</v>
      </c>
      <c r="GG27" s="712">
        <v>1.625</v>
      </c>
      <c r="GH27" s="729">
        <v>10</v>
      </c>
      <c r="GI27" s="720">
        <v>2.4096385542168677</v>
      </c>
      <c r="GJ27" s="705">
        <v>53</v>
      </c>
      <c r="GK27" s="702">
        <v>174</v>
      </c>
      <c r="GL27" s="712">
        <v>1.75</v>
      </c>
      <c r="GM27" s="729">
        <v>1</v>
      </c>
      <c r="GN27" s="720">
        <v>3.4482758620689653</v>
      </c>
      <c r="GO27" s="705">
        <v>59</v>
      </c>
      <c r="GP27" s="702">
        <v>168</v>
      </c>
      <c r="GQ27" s="712">
        <v>1</v>
      </c>
      <c r="GR27" s="729">
        <v>27</v>
      </c>
      <c r="GS27" s="720">
        <v>0.59523809523809523</v>
      </c>
      <c r="GT27" s="705">
        <v>54</v>
      </c>
      <c r="GU27" s="702">
        <v>179</v>
      </c>
      <c r="GV27" s="726">
        <v>1.1499999999999999</v>
      </c>
      <c r="GW27" s="726">
        <v>54</v>
      </c>
      <c r="GX27" s="720">
        <v>5.5865921787709496</v>
      </c>
      <c r="GY27" s="705">
        <v>67</v>
      </c>
      <c r="GZ27" s="702">
        <v>172</v>
      </c>
      <c r="HA27" s="726">
        <v>0.5</v>
      </c>
      <c r="HB27" s="726">
        <v>31</v>
      </c>
      <c r="HC27" s="720">
        <v>1.1627906976744187</v>
      </c>
      <c r="HD27" s="705">
        <v>37</v>
      </c>
      <c r="HE27" s="702">
        <v>170</v>
      </c>
      <c r="HF27" s="726">
        <v>0.5</v>
      </c>
      <c r="HG27" s="726">
        <v>22</v>
      </c>
      <c r="HH27" s="720">
        <v>1.1764705882352942</v>
      </c>
      <c r="HI27" s="705">
        <v>40</v>
      </c>
      <c r="HJ27" s="702">
        <v>169</v>
      </c>
      <c r="HK27" s="726">
        <v>2.8333333333333335</v>
      </c>
      <c r="HL27" s="726">
        <v>21</v>
      </c>
      <c r="HM27" s="720">
        <v>1.7751479289940828</v>
      </c>
      <c r="HN27" s="705">
        <v>19</v>
      </c>
      <c r="HO27" s="709">
        <v>22.007722007722009</v>
      </c>
      <c r="HP27" s="703">
        <v>5.019305019305019</v>
      </c>
      <c r="HQ27" s="703">
        <v>67.567567567567565</v>
      </c>
      <c r="HR27" s="703">
        <v>17.760617760617762</v>
      </c>
      <c r="HS27" s="1299">
        <v>11.196911196911197</v>
      </c>
      <c r="HT27" s="1299">
        <v>25.096525096525095</v>
      </c>
      <c r="HU27" s="1299">
        <v>52.509652509652504</v>
      </c>
      <c r="HV27" s="1299">
        <v>2.3166023166023164</v>
      </c>
      <c r="HW27" s="1299">
        <v>72.200772200772207</v>
      </c>
      <c r="HX27" s="1300">
        <v>259</v>
      </c>
      <c r="HY27" s="709">
        <v>15.664690939881456</v>
      </c>
      <c r="HZ27" s="709">
        <v>2.2861981371718882</v>
      </c>
      <c r="IA27" s="709">
        <v>52.49788314987299</v>
      </c>
      <c r="IB27" s="709">
        <v>19.813717188823034</v>
      </c>
      <c r="IC27" s="709">
        <v>9.9915325994919559</v>
      </c>
      <c r="ID27" s="709">
        <v>35.478408128704487</v>
      </c>
      <c r="IE27" s="709">
        <v>39.712108382726505</v>
      </c>
      <c r="IF27" s="709">
        <v>2.7095681625740897</v>
      </c>
      <c r="IG27" s="709">
        <v>51.820491109229472</v>
      </c>
      <c r="IH27" s="1300">
        <v>1181</v>
      </c>
      <c r="II27" s="1265" t="s">
        <v>31</v>
      </c>
      <c r="IJ27" s="1266" t="s">
        <v>31</v>
      </c>
      <c r="IK27" s="1266" t="s">
        <v>31</v>
      </c>
      <c r="IL27" s="1266" t="s">
        <v>31</v>
      </c>
      <c r="IM27" s="1266" t="s">
        <v>31</v>
      </c>
      <c r="IN27" s="1266" t="s">
        <v>31</v>
      </c>
      <c r="IO27" s="1266" t="s">
        <v>31</v>
      </c>
      <c r="IP27" s="1266" t="s">
        <v>81</v>
      </c>
      <c r="IQ27" s="1267" t="s">
        <v>81</v>
      </c>
      <c r="IR27" s="1268" t="s">
        <v>31</v>
      </c>
      <c r="IS27" s="1269" t="s">
        <v>31</v>
      </c>
      <c r="IT27" s="1269" t="s">
        <v>31</v>
      </c>
      <c r="IU27" s="1269" t="s">
        <v>31</v>
      </c>
      <c r="IV27" s="1269" t="s">
        <v>31</v>
      </c>
      <c r="IW27" s="1269" t="s">
        <v>31</v>
      </c>
      <c r="IX27" s="1269" t="s">
        <v>31</v>
      </c>
      <c r="IY27" s="1269" t="s">
        <v>81</v>
      </c>
      <c r="IZ27" s="1267" t="s">
        <v>81</v>
      </c>
      <c r="JA27" s="1268" t="s">
        <v>31</v>
      </c>
      <c r="JB27" s="1269" t="s">
        <v>31</v>
      </c>
      <c r="JC27" s="1269" t="s">
        <v>31</v>
      </c>
      <c r="JD27" s="1269" t="s">
        <v>31</v>
      </c>
      <c r="JE27" s="1269" t="s">
        <v>31</v>
      </c>
      <c r="JF27" s="1269" t="s">
        <v>31</v>
      </c>
      <c r="JG27" s="1269" t="s">
        <v>31</v>
      </c>
      <c r="JH27" s="1269" t="s">
        <v>81</v>
      </c>
      <c r="JI27" s="1270" t="s">
        <v>81</v>
      </c>
      <c r="JJ27" s="1268" t="s">
        <v>31</v>
      </c>
      <c r="JK27" s="1269" t="s">
        <v>31</v>
      </c>
      <c r="JL27" s="1269" t="s">
        <v>31</v>
      </c>
      <c r="JM27" s="1269" t="s">
        <v>31</v>
      </c>
      <c r="JN27" s="1269" t="s">
        <v>31</v>
      </c>
      <c r="JO27" s="1269" t="s">
        <v>31</v>
      </c>
      <c r="JP27" s="1269" t="s">
        <v>31</v>
      </c>
      <c r="JQ27" s="1269" t="s">
        <v>31</v>
      </c>
      <c r="JR27" s="1270" t="s">
        <v>31</v>
      </c>
      <c r="JS27" s="1268" t="s">
        <v>31</v>
      </c>
      <c r="JT27" s="1269" t="s">
        <v>31</v>
      </c>
      <c r="JU27" s="1269" t="s">
        <v>31</v>
      </c>
      <c r="JV27" s="1269" t="s">
        <v>31</v>
      </c>
      <c r="JW27" s="1269" t="s">
        <v>31</v>
      </c>
      <c r="JX27" s="1269" t="s">
        <v>31</v>
      </c>
      <c r="JY27" s="1269" t="s">
        <v>31</v>
      </c>
      <c r="JZ27" s="1269" t="s">
        <v>31</v>
      </c>
      <c r="KA27" s="1270" t="s">
        <v>31</v>
      </c>
      <c r="KB27" s="1268" t="s">
        <v>31</v>
      </c>
      <c r="KC27" s="1269" t="s">
        <v>31</v>
      </c>
      <c r="KD27" s="1269" t="s">
        <v>31</v>
      </c>
      <c r="KE27" s="1269" t="s">
        <v>31</v>
      </c>
      <c r="KF27" s="1269" t="s">
        <v>31</v>
      </c>
      <c r="KG27" s="1269" t="s">
        <v>31</v>
      </c>
      <c r="KH27" s="1269" t="s">
        <v>31</v>
      </c>
      <c r="KI27" s="1269" t="s">
        <v>31</v>
      </c>
      <c r="KJ27" s="1270" t="s">
        <v>31</v>
      </c>
      <c r="KK27" s="718">
        <v>42.63986963606736</v>
      </c>
      <c r="KL27" s="705">
        <v>50</v>
      </c>
      <c r="KM27" s="718">
        <v>39.428571428571431</v>
      </c>
      <c r="KN27" s="705">
        <v>73</v>
      </c>
      <c r="KO27" s="725">
        <v>4.8429867411025818</v>
      </c>
      <c r="KP27" s="715">
        <v>28</v>
      </c>
      <c r="KQ27" s="1212">
        <v>0</v>
      </c>
      <c r="KR27" s="715">
        <v>27</v>
      </c>
      <c r="KS27" s="725">
        <v>11.2142358688067</v>
      </c>
      <c r="KT27" s="715">
        <v>56</v>
      </c>
      <c r="KU27" s="725">
        <v>2.4528041890588397</v>
      </c>
      <c r="KV27" s="715">
        <v>47</v>
      </c>
      <c r="KW27" s="725">
        <v>6.5928270042194095</v>
      </c>
      <c r="KX27" s="715">
        <v>57</v>
      </c>
      <c r="KY27" s="715">
        <v>10.766738660907127</v>
      </c>
      <c r="KZ27" s="715">
        <v>65</v>
      </c>
      <c r="LA27" s="728">
        <v>0</v>
      </c>
      <c r="LB27" s="729">
        <v>10</v>
      </c>
      <c r="LC27" s="729">
        <v>0</v>
      </c>
      <c r="LD27" s="729">
        <v>0</v>
      </c>
      <c r="LE27" s="729">
        <v>15</v>
      </c>
      <c r="LF27" s="730">
        <v>25</v>
      </c>
      <c r="LG27" s="734">
        <v>75</v>
      </c>
      <c r="LH27" s="728">
        <v>0</v>
      </c>
      <c r="LI27" s="729">
        <v>0</v>
      </c>
      <c r="LJ27" s="706">
        <v>0</v>
      </c>
      <c r="LK27" s="705">
        <v>41</v>
      </c>
      <c r="LL27" s="1372" t="s">
        <v>1625</v>
      </c>
      <c r="LM27" s="976" t="s">
        <v>1625</v>
      </c>
      <c r="LN27" s="976" t="s">
        <v>1625</v>
      </c>
      <c r="LO27" s="976" t="s">
        <v>1625</v>
      </c>
      <c r="LP27" s="729">
        <v>0</v>
      </c>
      <c r="LQ27" s="1023">
        <v>59</v>
      </c>
      <c r="LR27" s="1372" t="s">
        <v>1625</v>
      </c>
      <c r="LS27" s="976" t="s">
        <v>1625</v>
      </c>
      <c r="LT27" s="976" t="s">
        <v>1625</v>
      </c>
      <c r="LU27" s="976" t="s">
        <v>1625</v>
      </c>
      <c r="LV27" s="729">
        <v>0</v>
      </c>
      <c r="LW27" s="1023">
        <v>41</v>
      </c>
      <c r="LX27" s="1372" t="s">
        <v>1625</v>
      </c>
      <c r="LY27" s="976" t="s">
        <v>1625</v>
      </c>
      <c r="LZ27" s="976" t="s">
        <v>1625</v>
      </c>
      <c r="MA27" s="976" t="s">
        <v>1625</v>
      </c>
      <c r="MB27" s="729">
        <v>0</v>
      </c>
      <c r="MC27" s="1023">
        <v>71</v>
      </c>
      <c r="MD27" s="1372" t="s">
        <v>1625</v>
      </c>
      <c r="ME27" s="976" t="s">
        <v>1625</v>
      </c>
      <c r="MF27" s="976" t="s">
        <v>1625</v>
      </c>
      <c r="MG27" s="976" t="s">
        <v>1625</v>
      </c>
      <c r="MH27" s="729">
        <v>0</v>
      </c>
      <c r="MI27" s="1023">
        <v>75</v>
      </c>
      <c r="MJ27" s="1372" t="s">
        <v>1632</v>
      </c>
      <c r="MK27" s="976" t="s">
        <v>1625</v>
      </c>
      <c r="ML27" s="976" t="s">
        <v>1625</v>
      </c>
      <c r="MM27" s="976" t="s">
        <v>1625</v>
      </c>
      <c r="MN27" s="729">
        <v>10</v>
      </c>
      <c r="MO27" s="1023">
        <v>69</v>
      </c>
      <c r="MP27" s="1372" t="s">
        <v>1625</v>
      </c>
      <c r="MQ27" s="976" t="s">
        <v>1625</v>
      </c>
      <c r="MR27" s="976" t="s">
        <v>1625</v>
      </c>
      <c r="MS27" s="976" t="s">
        <v>1625</v>
      </c>
      <c r="MT27" s="729">
        <v>0</v>
      </c>
      <c r="MU27" s="1023">
        <v>63</v>
      </c>
      <c r="MV27" s="1372" t="s">
        <v>1632</v>
      </c>
      <c r="MW27" s="976" t="s">
        <v>1632</v>
      </c>
      <c r="MX27" s="976" t="s">
        <v>1625</v>
      </c>
      <c r="MY27" s="729">
        <v>30</v>
      </c>
      <c r="MZ27" s="1023">
        <v>3</v>
      </c>
      <c r="NA27" s="1372" t="s">
        <v>1632</v>
      </c>
      <c r="NB27" s="976" t="s">
        <v>1632</v>
      </c>
      <c r="NC27" s="976" t="s">
        <v>1632</v>
      </c>
      <c r="ND27" s="976" t="s">
        <v>1625</v>
      </c>
      <c r="NE27" s="729">
        <v>30</v>
      </c>
      <c r="NF27" s="1023">
        <v>35</v>
      </c>
      <c r="NG27" s="976" t="s">
        <v>1625</v>
      </c>
      <c r="NH27" s="976" t="s">
        <v>1625</v>
      </c>
      <c r="NI27" s="976" t="s">
        <v>1625</v>
      </c>
      <c r="NJ27" s="976" t="s">
        <v>1625</v>
      </c>
      <c r="NK27" s="729">
        <v>0</v>
      </c>
      <c r="NL27" s="1023">
        <v>50</v>
      </c>
      <c r="NM27" s="715">
        <v>218.6</v>
      </c>
      <c r="NN27" s="715">
        <f t="shared" si="2"/>
        <v>31</v>
      </c>
      <c r="NO27" s="714">
        <v>6251</v>
      </c>
      <c r="NP27" s="715">
        <v>1</v>
      </c>
      <c r="NQ27" s="731">
        <v>823.47516796206037</v>
      </c>
      <c r="NR27" s="715">
        <v>2</v>
      </c>
      <c r="NS27" s="715">
        <v>5683</v>
      </c>
      <c r="NT27" s="715">
        <v>1</v>
      </c>
      <c r="NU27" s="731">
        <v>748.64971676985908</v>
      </c>
      <c r="NV27" s="715">
        <v>3</v>
      </c>
      <c r="NW27" s="715">
        <v>2644</v>
      </c>
      <c r="NX27" s="715">
        <v>1</v>
      </c>
      <c r="NY27" s="725">
        <v>348.30720590172569</v>
      </c>
      <c r="NZ27" s="715">
        <v>3</v>
      </c>
      <c r="OA27" s="1303">
        <v>0</v>
      </c>
      <c r="OB27" s="1995">
        <v>0</v>
      </c>
      <c r="OC27" s="1303">
        <v>47</v>
      </c>
      <c r="OD27" s="1303">
        <v>0</v>
      </c>
      <c r="OE27" s="1995">
        <v>0</v>
      </c>
      <c r="OF27" s="1303">
        <v>47</v>
      </c>
      <c r="OG27" s="1303">
        <v>296</v>
      </c>
      <c r="OH27" s="1995">
        <v>3.8993544987485182</v>
      </c>
      <c r="OI27" s="1303">
        <v>36</v>
      </c>
      <c r="OJ27" s="699">
        <v>3</v>
      </c>
      <c r="OK27" s="985">
        <v>0.39520484784613358</v>
      </c>
      <c r="OL27" s="1303">
        <v>65</v>
      </c>
      <c r="OM27" s="714">
        <v>169</v>
      </c>
      <c r="ON27" s="725">
        <v>22.263206428665523</v>
      </c>
      <c r="OO27" s="733">
        <v>55</v>
      </c>
      <c r="OP27" s="714" t="s">
        <v>31</v>
      </c>
      <c r="OQ27" s="731" t="s">
        <v>31</v>
      </c>
      <c r="OR27" s="733" t="str">
        <f t="shared" si="25"/>
        <v>-</v>
      </c>
      <c r="OS27" s="981">
        <v>35.916722632639356</v>
      </c>
      <c r="OT27" s="733">
        <v>27</v>
      </c>
      <c r="OU27" s="715">
        <v>250</v>
      </c>
      <c r="OV27" s="715">
        <v>343</v>
      </c>
      <c r="OW27" s="715">
        <v>189</v>
      </c>
      <c r="OX27" s="715">
        <v>144</v>
      </c>
      <c r="OY27" s="715">
        <v>41</v>
      </c>
      <c r="OZ27" s="715">
        <v>439</v>
      </c>
      <c r="PA27" s="715">
        <v>759</v>
      </c>
      <c r="PB27" s="715">
        <v>13</v>
      </c>
      <c r="PC27" s="715">
        <v>77</v>
      </c>
      <c r="PD27" s="715">
        <v>501</v>
      </c>
      <c r="PE27" s="715">
        <v>237</v>
      </c>
      <c r="PF27" s="715">
        <v>619</v>
      </c>
      <c r="PG27" s="715">
        <v>374</v>
      </c>
      <c r="PH27" s="715">
        <v>9</v>
      </c>
      <c r="PI27" s="715">
        <v>188</v>
      </c>
      <c r="PJ27" s="715">
        <v>123</v>
      </c>
      <c r="PK27" s="715">
        <v>274</v>
      </c>
      <c r="PL27" s="715">
        <v>1142</v>
      </c>
      <c r="PM27" s="714">
        <v>21.891418563922944</v>
      </c>
      <c r="PN27" s="715">
        <v>16</v>
      </c>
      <c r="PO27" s="715">
        <v>30.035026269702275</v>
      </c>
      <c r="PP27" s="715">
        <v>23</v>
      </c>
      <c r="PQ27" s="715">
        <v>16.549912434325744</v>
      </c>
      <c r="PR27" s="715">
        <v>8</v>
      </c>
      <c r="PS27" s="715">
        <v>12.609457092819614</v>
      </c>
      <c r="PT27" s="715">
        <v>33</v>
      </c>
      <c r="PU27" s="715">
        <v>3.5901926444833623</v>
      </c>
      <c r="PV27" s="715">
        <v>30</v>
      </c>
      <c r="PW27" s="715">
        <v>38.441330998248688</v>
      </c>
      <c r="PX27" s="715">
        <v>70</v>
      </c>
      <c r="PY27" s="715">
        <v>66.462346760070062</v>
      </c>
      <c r="PZ27" s="715">
        <v>22</v>
      </c>
      <c r="QA27" s="715">
        <v>1.138353765323993</v>
      </c>
      <c r="QB27" s="715">
        <v>9</v>
      </c>
      <c r="QC27" s="715">
        <v>6.7425569176882663</v>
      </c>
      <c r="QD27" s="715">
        <v>37</v>
      </c>
      <c r="QE27" s="715">
        <v>43.87040280210158</v>
      </c>
      <c r="QF27" s="715">
        <v>24</v>
      </c>
      <c r="QG27" s="715">
        <v>20.753064798598949</v>
      </c>
      <c r="QH27" s="715">
        <v>31</v>
      </c>
      <c r="QI27" s="715">
        <v>54.203152364273201</v>
      </c>
      <c r="QJ27" s="715">
        <v>49</v>
      </c>
      <c r="QK27" s="715">
        <v>32.749562171628725</v>
      </c>
      <c r="QL27" s="715">
        <v>71</v>
      </c>
      <c r="QM27" s="715">
        <v>0.78809106830122588</v>
      </c>
      <c r="QN27" s="715">
        <v>13</v>
      </c>
      <c r="QO27" s="715">
        <v>16.462346760070051</v>
      </c>
      <c r="QP27" s="715">
        <v>8</v>
      </c>
      <c r="QQ27" s="715">
        <v>10.770577933450088</v>
      </c>
      <c r="QR27" s="715">
        <v>10</v>
      </c>
      <c r="QS27" s="715">
        <v>23.992994746059544</v>
      </c>
      <c r="QT27" s="715">
        <v>29</v>
      </c>
      <c r="QU27" s="714">
        <v>132</v>
      </c>
      <c r="QV27" s="715">
        <v>0</v>
      </c>
      <c r="QW27" s="715">
        <v>4</v>
      </c>
      <c r="QX27" s="715">
        <v>8</v>
      </c>
      <c r="QY27" s="715">
        <v>17</v>
      </c>
      <c r="QZ27" s="715">
        <v>36</v>
      </c>
      <c r="RA27" s="715">
        <v>67</v>
      </c>
      <c r="RB27" s="715">
        <v>2</v>
      </c>
      <c r="RC27" s="715">
        <v>7</v>
      </c>
      <c r="RD27" s="715">
        <v>183</v>
      </c>
      <c r="RE27" s="715">
        <v>40</v>
      </c>
      <c r="RF27" s="715">
        <v>133</v>
      </c>
      <c r="RG27" s="715">
        <v>96</v>
      </c>
      <c r="RH27" s="715">
        <v>15</v>
      </c>
      <c r="RI27" s="715">
        <v>44</v>
      </c>
      <c r="RJ27" s="715">
        <v>42</v>
      </c>
      <c r="RK27" s="715">
        <v>62</v>
      </c>
      <c r="RL27" s="715">
        <v>627</v>
      </c>
      <c r="RM27" s="714">
        <v>21.052631578947366</v>
      </c>
      <c r="RN27" s="715">
        <v>32</v>
      </c>
      <c r="RO27" s="715">
        <v>0</v>
      </c>
      <c r="RP27" s="715">
        <v>1</v>
      </c>
      <c r="RQ27" s="715">
        <v>0.63795853269537484</v>
      </c>
      <c r="RR27" s="715">
        <v>15</v>
      </c>
      <c r="RS27" s="715">
        <v>1.2759170653907497</v>
      </c>
      <c r="RT27" s="715">
        <v>42</v>
      </c>
      <c r="RU27" s="715">
        <v>2.7113237639553431</v>
      </c>
      <c r="RV27" s="715">
        <v>59</v>
      </c>
      <c r="RW27" s="715">
        <v>5.741626794258373</v>
      </c>
      <c r="RX27" s="715">
        <v>65</v>
      </c>
      <c r="RY27" s="715">
        <v>10.685805422647528</v>
      </c>
      <c r="RZ27" s="715">
        <v>48</v>
      </c>
      <c r="SA27" s="715">
        <v>0.31897926634768742</v>
      </c>
      <c r="SB27" s="715">
        <v>22</v>
      </c>
      <c r="SC27" s="715">
        <v>1.1164274322169059</v>
      </c>
      <c r="SD27" s="715">
        <v>23</v>
      </c>
      <c r="SE27" s="715">
        <v>29.186602870813399</v>
      </c>
      <c r="SF27" s="715">
        <v>39</v>
      </c>
      <c r="SG27" s="715">
        <v>6.3795853269537472</v>
      </c>
      <c r="SH27" s="715">
        <v>35</v>
      </c>
      <c r="SI27" s="715">
        <v>21.212121212121211</v>
      </c>
      <c r="SJ27" s="715">
        <v>51</v>
      </c>
      <c r="SK27" s="715">
        <v>15.311004784688995</v>
      </c>
      <c r="SL27" s="715">
        <v>69</v>
      </c>
      <c r="SM27" s="715">
        <v>2.3923444976076556</v>
      </c>
      <c r="SN27" s="715">
        <v>25</v>
      </c>
      <c r="SO27" s="715">
        <v>7.0175438596491224</v>
      </c>
      <c r="SP27" s="715">
        <v>22</v>
      </c>
      <c r="SQ27" s="715">
        <v>6.6985645933014357</v>
      </c>
      <c r="SR27" s="715">
        <v>10</v>
      </c>
      <c r="SS27" s="715">
        <v>9.888357256778308</v>
      </c>
      <c r="ST27" s="733">
        <v>29</v>
      </c>
      <c r="SU27" s="4108" t="s">
        <v>3048</v>
      </c>
      <c r="SV27" s="1355" t="s">
        <v>3046</v>
      </c>
      <c r="SW27" s="1355">
        <v>372</v>
      </c>
      <c r="SX27" s="4109">
        <v>48.902326804259232</v>
      </c>
      <c r="SY27" s="1355">
        <v>10</v>
      </c>
      <c r="SZ27" s="2074">
        <v>0</v>
      </c>
      <c r="TA27" s="1995">
        <v>0</v>
      </c>
      <c r="TB27" s="3967">
        <v>0</v>
      </c>
      <c r="TC27" s="1303">
        <v>52</v>
      </c>
      <c r="TD27" s="2074">
        <v>5</v>
      </c>
      <c r="TE27" s="1995">
        <v>7</v>
      </c>
      <c r="TF27" s="3967">
        <v>0.9221446449743117</v>
      </c>
      <c r="TG27" s="1303">
        <v>41</v>
      </c>
      <c r="TH27" s="2074">
        <v>0</v>
      </c>
      <c r="TI27" s="1995">
        <v>0</v>
      </c>
      <c r="TJ27" s="3967">
        <v>0</v>
      </c>
      <c r="TK27" s="1303">
        <v>6</v>
      </c>
      <c r="TL27" s="2074">
        <v>0</v>
      </c>
      <c r="TM27" s="1995">
        <v>0</v>
      </c>
      <c r="TN27" s="3967">
        <v>0</v>
      </c>
      <c r="TO27" s="1303">
        <v>11</v>
      </c>
      <c r="TP27" s="2074">
        <v>0</v>
      </c>
      <c r="TQ27" s="1995">
        <v>0</v>
      </c>
      <c r="TR27" s="3967">
        <v>0</v>
      </c>
      <c r="TS27" s="1303">
        <v>5</v>
      </c>
      <c r="TT27" s="2074">
        <v>0</v>
      </c>
      <c r="TU27" s="1995">
        <v>0</v>
      </c>
      <c r="TV27" s="3967">
        <v>0</v>
      </c>
      <c r="TW27" s="1303">
        <v>2</v>
      </c>
      <c r="TX27" s="2074">
        <v>0</v>
      </c>
      <c r="TY27" s="1995">
        <v>0</v>
      </c>
      <c r="TZ27" s="3967">
        <v>0</v>
      </c>
      <c r="UA27" s="1303">
        <v>53</v>
      </c>
      <c r="UB27" s="2074">
        <v>108</v>
      </c>
      <c r="UC27" s="1995">
        <v>106</v>
      </c>
      <c r="UD27" s="3967">
        <v>13.96390462389672</v>
      </c>
      <c r="UE27" s="1303">
        <v>22</v>
      </c>
      <c r="UF27" s="2074">
        <v>0</v>
      </c>
      <c r="UG27" s="1995">
        <v>0</v>
      </c>
      <c r="UH27" s="3967">
        <v>0</v>
      </c>
      <c r="UI27" s="1303">
        <v>14</v>
      </c>
      <c r="UJ27" s="2074">
        <v>0</v>
      </c>
      <c r="UK27" s="1995">
        <v>0</v>
      </c>
      <c r="UL27" s="3967">
        <v>0</v>
      </c>
      <c r="UM27" s="1303">
        <v>22</v>
      </c>
      <c r="UN27" s="2074">
        <v>0</v>
      </c>
      <c r="UO27" s="1995">
        <v>0</v>
      </c>
      <c r="UP27" s="3967">
        <v>0</v>
      </c>
      <c r="UQ27" s="1303">
        <v>3</v>
      </c>
      <c r="UR27" s="2074">
        <v>0</v>
      </c>
      <c r="US27" s="1995">
        <v>0</v>
      </c>
      <c r="UT27" s="3967">
        <v>0</v>
      </c>
      <c r="UU27" s="1303">
        <v>12</v>
      </c>
      <c r="UV27" s="2074">
        <v>0</v>
      </c>
      <c r="UW27" s="1995">
        <v>0</v>
      </c>
      <c r="UX27" s="3967">
        <v>0</v>
      </c>
      <c r="UY27" s="1303">
        <v>26</v>
      </c>
      <c r="UZ27" s="2074">
        <v>0</v>
      </c>
      <c r="VA27" s="1995">
        <v>0</v>
      </c>
      <c r="VB27" s="3967">
        <v>0</v>
      </c>
      <c r="VC27" s="1303">
        <v>4</v>
      </c>
      <c r="VD27" s="2073">
        <v>0</v>
      </c>
      <c r="VE27" s="1303">
        <v>0</v>
      </c>
      <c r="VF27" s="1303">
        <v>0</v>
      </c>
      <c r="VG27" s="1303">
        <v>7</v>
      </c>
      <c r="VH27" s="1303">
        <v>0</v>
      </c>
      <c r="VI27" s="1303">
        <v>0</v>
      </c>
      <c r="VJ27" s="1303">
        <v>0</v>
      </c>
      <c r="VK27" s="1303">
        <v>4</v>
      </c>
      <c r="VL27" s="1303">
        <v>0</v>
      </c>
      <c r="VM27" s="1303">
        <v>0</v>
      </c>
      <c r="VN27" s="1303">
        <v>0</v>
      </c>
      <c r="VO27" s="1303">
        <v>9</v>
      </c>
      <c r="VP27" s="1303">
        <v>0</v>
      </c>
      <c r="VQ27" s="1303">
        <v>0</v>
      </c>
      <c r="VR27" s="1303">
        <v>0</v>
      </c>
      <c r="VS27" s="1303">
        <v>18</v>
      </c>
      <c r="VT27" s="1303">
        <v>0</v>
      </c>
      <c r="VU27" s="1303">
        <v>0</v>
      </c>
      <c r="VV27" s="1303">
        <v>0</v>
      </c>
      <c r="VW27" s="1303">
        <v>7</v>
      </c>
      <c r="VX27" s="1303">
        <v>0</v>
      </c>
      <c r="VY27" s="1303">
        <v>0</v>
      </c>
      <c r="VZ27" s="1303">
        <v>0</v>
      </c>
      <c r="WA27" s="1303">
        <v>36</v>
      </c>
      <c r="WB27" s="1303">
        <v>0</v>
      </c>
      <c r="WC27" s="1303">
        <v>0</v>
      </c>
      <c r="WD27" s="1303">
        <v>0</v>
      </c>
      <c r="WE27" s="1303">
        <v>15</v>
      </c>
      <c r="WF27" s="1303">
        <v>0</v>
      </c>
      <c r="WG27" s="1303">
        <v>0</v>
      </c>
      <c r="WH27" s="1303">
        <v>0</v>
      </c>
      <c r="WI27" s="1303">
        <v>6</v>
      </c>
      <c r="WJ27" s="1303">
        <v>0</v>
      </c>
      <c r="WK27" s="1303">
        <v>0</v>
      </c>
      <c r="WL27" s="1303">
        <v>0</v>
      </c>
      <c r="WM27" s="1303">
        <v>19</v>
      </c>
      <c r="WN27" s="1303">
        <v>0</v>
      </c>
      <c r="WO27" s="1303">
        <v>0</v>
      </c>
      <c r="WP27" s="1303">
        <v>0</v>
      </c>
      <c r="WQ27" s="1303">
        <v>16</v>
      </c>
      <c r="WR27" s="1303">
        <v>0</v>
      </c>
      <c r="WS27" s="1303">
        <v>0</v>
      </c>
      <c r="WT27" s="1303">
        <v>0</v>
      </c>
      <c r="WU27" s="1303">
        <v>16</v>
      </c>
      <c r="WV27" s="2150"/>
      <c r="WW27" s="712">
        <v>14.563106796116504</v>
      </c>
      <c r="WX27" s="712">
        <v>14.563106796116504</v>
      </c>
      <c r="WY27" s="712">
        <v>15.511551155115511</v>
      </c>
      <c r="WZ27" s="712">
        <v>11.57556270096463</v>
      </c>
      <c r="XA27" s="712">
        <v>11.695906432748536</v>
      </c>
      <c r="XB27" s="712">
        <v>9.1482649842271293</v>
      </c>
      <c r="XC27" s="699">
        <v>9.7643097643097647</v>
      </c>
      <c r="XD27" s="699">
        <v>66</v>
      </c>
      <c r="XE27" s="699">
        <v>13.532401524777637</v>
      </c>
      <c r="XF27" s="712">
        <v>11.528662420382165</v>
      </c>
      <c r="XG27" s="699">
        <v>53</v>
      </c>
      <c r="XH27" s="712">
        <v>4.5307443365695796</v>
      </c>
      <c r="XI27" s="712">
        <v>7.1197411003236244</v>
      </c>
      <c r="XJ27" s="712">
        <v>5.2805280528052805</v>
      </c>
      <c r="XK27" s="712">
        <v>7.395498392282958</v>
      </c>
      <c r="XL27" s="712">
        <v>7.3099415204678362</v>
      </c>
      <c r="XM27" s="712">
        <v>6.9400630914826493</v>
      </c>
      <c r="XN27" s="699">
        <v>6.0606060606060606</v>
      </c>
      <c r="XO27" s="699">
        <v>62</v>
      </c>
      <c r="XP27" s="699">
        <v>6.3532401524777642</v>
      </c>
      <c r="XQ27" s="712">
        <v>6.6242038216560513</v>
      </c>
      <c r="XR27" s="699">
        <v>58</v>
      </c>
      <c r="XS27" s="712">
        <v>15.824915824915825</v>
      </c>
      <c r="XT27" s="699">
        <v>71</v>
      </c>
      <c r="XU27" s="699">
        <v>19.8856416772554</v>
      </c>
      <c r="XV27" s="985">
        <v>18.152866242038215</v>
      </c>
      <c r="XW27" s="699">
        <v>68</v>
      </c>
      <c r="XX27" s="699">
        <v>80.126182965299691</v>
      </c>
      <c r="XY27" s="699">
        <v>79.797979797979806</v>
      </c>
      <c r="XZ27" s="699">
        <v>71</v>
      </c>
      <c r="YA27" s="985">
        <v>76.11181702668361</v>
      </c>
      <c r="YB27" s="985">
        <v>77.261146496815286</v>
      </c>
      <c r="YC27" s="699">
        <v>66</v>
      </c>
      <c r="YD27" s="985">
        <v>1.8927444794952681</v>
      </c>
      <c r="YE27" s="985">
        <v>2.0202020202020203</v>
      </c>
      <c r="YF27" s="699">
        <v>15</v>
      </c>
      <c r="YG27" s="699">
        <v>1.7789072426937738</v>
      </c>
      <c r="YH27" s="699">
        <v>2.1019108280254777</v>
      </c>
      <c r="YI27" s="699">
        <v>26</v>
      </c>
      <c r="YJ27" s="699">
        <v>1.8927444794952681</v>
      </c>
      <c r="YK27" s="699">
        <v>2.3569023569023568</v>
      </c>
      <c r="YL27" s="699">
        <v>18</v>
      </c>
      <c r="YM27" s="985">
        <v>2.2236340533672174</v>
      </c>
      <c r="YN27" s="985">
        <v>2.4840764331210194</v>
      </c>
      <c r="YO27" s="699">
        <v>63</v>
      </c>
      <c r="YP27" s="985">
        <v>255.8</v>
      </c>
      <c r="YQ27" s="985">
        <v>188</v>
      </c>
      <c r="YR27" s="699">
        <v>22</v>
      </c>
      <c r="YS27" s="712">
        <v>151.6</v>
      </c>
      <c r="YT27" s="985">
        <v>115.7</v>
      </c>
      <c r="YU27" s="699">
        <v>9</v>
      </c>
      <c r="YV27" s="982">
        <v>140</v>
      </c>
      <c r="YW27" s="725">
        <v>45</v>
      </c>
      <c r="YX27" s="699">
        <v>30</v>
      </c>
      <c r="YY27" s="699">
        <v>624</v>
      </c>
      <c r="YZ27" s="725">
        <v>59.134615384615387</v>
      </c>
      <c r="ZA27" s="699">
        <v>54</v>
      </c>
      <c r="ZB27" s="715">
        <v>116</v>
      </c>
      <c r="ZC27" s="725">
        <v>78.448275862068968</v>
      </c>
      <c r="ZD27" s="699">
        <v>36</v>
      </c>
      <c r="ZE27" s="982">
        <v>136</v>
      </c>
      <c r="ZF27" s="715">
        <v>34.558823529411761</v>
      </c>
      <c r="ZG27" s="699">
        <v>54</v>
      </c>
      <c r="ZH27" s="716">
        <v>0</v>
      </c>
      <c r="ZI27" s="712">
        <v>0</v>
      </c>
      <c r="ZJ27" s="699">
        <v>25</v>
      </c>
      <c r="ZK27" s="1363" t="s">
        <v>1627</v>
      </c>
      <c r="ZL27" s="712">
        <v>79.020013802622501</v>
      </c>
      <c r="ZM27" s="712">
        <v>84.835164835164832</v>
      </c>
      <c r="ZN27" s="699">
        <v>46</v>
      </c>
      <c r="ZO27" s="715">
        <v>1365</v>
      </c>
      <c r="ZP27" s="709">
        <v>55.661881977671456</v>
      </c>
      <c r="ZQ27" s="703">
        <v>64.223385689354274</v>
      </c>
      <c r="ZR27" s="978">
        <v>44</v>
      </c>
      <c r="ZS27" s="705">
        <v>573</v>
      </c>
      <c r="ZT27" s="709">
        <v>74.222222222222229</v>
      </c>
      <c r="ZU27" s="703">
        <v>77.083333333333343</v>
      </c>
      <c r="ZV27" s="978">
        <v>49</v>
      </c>
      <c r="ZW27" s="4111">
        <v>192</v>
      </c>
      <c r="ZX27" s="709">
        <v>50.454545454545453</v>
      </c>
      <c r="ZY27" s="703">
        <v>63.636363636363633</v>
      </c>
      <c r="ZZ27" s="978">
        <v>38</v>
      </c>
      <c r="AAA27" s="4111">
        <v>220</v>
      </c>
      <c r="AAB27" s="709">
        <v>39.010989010989015</v>
      </c>
      <c r="AAC27" s="703">
        <v>49.689440993788821</v>
      </c>
      <c r="AAD27" s="978">
        <v>57</v>
      </c>
      <c r="AAE27" s="4111">
        <v>161</v>
      </c>
      <c r="AAF27" s="983">
        <v>97.849462365591393</v>
      </c>
      <c r="AAG27" s="715">
        <v>99.626865671641795</v>
      </c>
      <c r="AAH27" s="715">
        <v>27</v>
      </c>
      <c r="AAI27" s="733">
        <v>536</v>
      </c>
      <c r="AAJ27" s="709">
        <v>428.7</v>
      </c>
      <c r="AAK27" s="978">
        <v>13</v>
      </c>
      <c r="AAL27" s="703">
        <v>1425.8</v>
      </c>
      <c r="AAM27" s="978">
        <v>13</v>
      </c>
      <c r="AAN27" s="703">
        <v>6159</v>
      </c>
      <c r="AAO27" s="978">
        <f t="shared" si="26"/>
        <v>4</v>
      </c>
      <c r="AAP27" s="703">
        <v>0</v>
      </c>
      <c r="AAQ27" s="979">
        <f t="shared" si="27"/>
        <v>12</v>
      </c>
      <c r="AAR27" s="712">
        <v>0</v>
      </c>
      <c r="AAS27" s="699">
        <v>30</v>
      </c>
      <c r="AAT27" s="712">
        <v>344.69</v>
      </c>
      <c r="AAU27" s="699">
        <v>21</v>
      </c>
      <c r="AAV27" s="712">
        <v>0</v>
      </c>
      <c r="AAW27" s="699">
        <v>24</v>
      </c>
      <c r="AAX27" s="712">
        <v>260.2</v>
      </c>
      <c r="AAY27" s="699">
        <v>26</v>
      </c>
      <c r="AAZ27" s="699">
        <v>12245.8</v>
      </c>
      <c r="ABA27" s="978">
        <f t="shared" si="28"/>
        <v>16</v>
      </c>
      <c r="ABB27" s="712">
        <v>804.8</v>
      </c>
      <c r="ABC27" s="978">
        <f t="shared" si="28"/>
        <v>47</v>
      </c>
      <c r="ABD27" s="712">
        <v>2120.5</v>
      </c>
      <c r="ABE27" s="978">
        <f t="shared" si="28"/>
        <v>6</v>
      </c>
      <c r="ABF27" s="712">
        <v>356.6</v>
      </c>
      <c r="ABG27" s="978">
        <f t="shared" si="28"/>
        <v>42</v>
      </c>
      <c r="ABH27" s="712">
        <v>0</v>
      </c>
      <c r="ABI27" s="978">
        <f t="shared" si="29"/>
        <v>2</v>
      </c>
      <c r="ABJ27" s="712">
        <v>0</v>
      </c>
      <c r="ABK27" s="978">
        <f t="shared" si="29"/>
        <v>1</v>
      </c>
      <c r="ABL27" s="712">
        <v>106</v>
      </c>
      <c r="ABM27" s="978">
        <f t="shared" si="29"/>
        <v>34</v>
      </c>
      <c r="ABN27" s="712">
        <f t="shared" si="30"/>
        <v>106</v>
      </c>
      <c r="ABO27" s="2732">
        <f t="shared" si="31"/>
        <v>35</v>
      </c>
      <c r="ABP27" s="716">
        <v>5</v>
      </c>
      <c r="ABQ27" s="712" t="s">
        <v>1632</v>
      </c>
      <c r="ABR27" s="712">
        <v>0</v>
      </c>
      <c r="ABS27" s="712" t="s">
        <v>1625</v>
      </c>
      <c r="ABT27" s="712">
        <v>0</v>
      </c>
      <c r="ABU27" s="712" t="s">
        <v>1625</v>
      </c>
      <c r="ABV27" s="712">
        <v>0</v>
      </c>
      <c r="ABW27" s="712" t="s">
        <v>1625</v>
      </c>
      <c r="ABX27" s="712">
        <v>0</v>
      </c>
      <c r="ABY27" s="712" t="s">
        <v>1625</v>
      </c>
      <c r="ABZ27" s="712">
        <v>5</v>
      </c>
      <c r="ACA27" s="699">
        <v>59</v>
      </c>
      <c r="ACB27" s="712">
        <v>5</v>
      </c>
      <c r="ACC27" s="712" t="s">
        <v>1632</v>
      </c>
      <c r="ACD27" s="712">
        <v>5</v>
      </c>
      <c r="ACE27" s="712" t="s">
        <v>1632</v>
      </c>
      <c r="ACF27" s="712">
        <v>0</v>
      </c>
      <c r="ACG27" s="712" t="s">
        <v>1625</v>
      </c>
      <c r="ACH27" s="712">
        <v>0</v>
      </c>
      <c r="ACI27" s="712" t="s">
        <v>1625</v>
      </c>
      <c r="ACJ27" s="712">
        <v>10</v>
      </c>
      <c r="ACK27" s="699">
        <v>44</v>
      </c>
      <c r="ACL27" s="712">
        <v>5</v>
      </c>
      <c r="ACM27" s="712" t="s">
        <v>1632</v>
      </c>
      <c r="ACN27" s="712">
        <v>5</v>
      </c>
      <c r="ACO27" s="712" t="s">
        <v>1632</v>
      </c>
      <c r="ACP27" s="712">
        <v>0</v>
      </c>
      <c r="ACQ27" s="712" t="s">
        <v>1625</v>
      </c>
      <c r="ACR27" s="712">
        <v>10</v>
      </c>
      <c r="ACS27" s="699">
        <v>28</v>
      </c>
      <c r="ACT27" s="699">
        <v>10</v>
      </c>
      <c r="ACU27" s="699" t="s">
        <v>1632</v>
      </c>
      <c r="ACV27" s="699">
        <v>10</v>
      </c>
      <c r="ACW27" s="699" t="s">
        <v>1632</v>
      </c>
      <c r="ACX27" s="699">
        <v>0</v>
      </c>
      <c r="ACY27" s="699" t="s">
        <v>1625</v>
      </c>
      <c r="ACZ27" s="699">
        <v>0</v>
      </c>
      <c r="ADA27" s="699" t="s">
        <v>1625</v>
      </c>
      <c r="ADB27" s="699">
        <v>20</v>
      </c>
      <c r="ADC27" s="699">
        <v>49</v>
      </c>
      <c r="ADD27" s="989">
        <v>10</v>
      </c>
      <c r="ADE27" s="989">
        <v>10</v>
      </c>
      <c r="ADF27" s="989">
        <v>10</v>
      </c>
      <c r="ADG27" s="989">
        <v>10</v>
      </c>
      <c r="ADH27" s="989">
        <v>40</v>
      </c>
      <c r="ADI27" s="699">
        <v>1</v>
      </c>
      <c r="ADJ27" s="712">
        <v>5</v>
      </c>
      <c r="ADK27" s="712" t="s">
        <v>1632</v>
      </c>
      <c r="ADL27" s="712">
        <v>5</v>
      </c>
      <c r="ADM27" s="712" t="s">
        <v>1632</v>
      </c>
      <c r="ADN27" s="712">
        <v>0</v>
      </c>
      <c r="ADO27" s="712" t="s">
        <v>1625</v>
      </c>
      <c r="ADP27" s="712">
        <v>0</v>
      </c>
      <c r="ADQ27" s="712" t="s">
        <v>1625</v>
      </c>
      <c r="ADR27" s="712">
        <v>10</v>
      </c>
      <c r="ADS27" s="699">
        <v>49</v>
      </c>
      <c r="ADT27" s="712">
        <v>10</v>
      </c>
      <c r="ADU27" s="712">
        <v>0</v>
      </c>
      <c r="ADV27" s="712">
        <v>0</v>
      </c>
      <c r="ADW27" s="712">
        <v>0</v>
      </c>
      <c r="ADX27" s="712">
        <v>10</v>
      </c>
      <c r="ADY27" s="699">
        <v>64</v>
      </c>
      <c r="ADZ27" s="714">
        <v>0</v>
      </c>
      <c r="AEA27" s="712">
        <v>0</v>
      </c>
      <c r="AEB27" s="699">
        <v>23</v>
      </c>
      <c r="AEC27" s="715">
        <v>3</v>
      </c>
      <c r="AED27" s="712">
        <v>14.955880153547037</v>
      </c>
      <c r="AEE27" s="699">
        <v>38</v>
      </c>
      <c r="AEF27" s="715">
        <v>0</v>
      </c>
      <c r="AEG27" s="712">
        <v>0</v>
      </c>
      <c r="AEH27" s="699">
        <v>43</v>
      </c>
      <c r="AEI27" s="1303">
        <v>10</v>
      </c>
      <c r="AEJ27" s="712">
        <v>49.852933845156784</v>
      </c>
      <c r="AEK27" s="699">
        <f t="shared" si="32"/>
        <v>15</v>
      </c>
      <c r="AEL27" s="715">
        <v>2</v>
      </c>
      <c r="AEM27" s="712">
        <v>9.83671060397403</v>
      </c>
      <c r="AEN27" s="699">
        <v>21</v>
      </c>
      <c r="AEO27" s="699">
        <v>5</v>
      </c>
      <c r="AEP27" s="712">
        <v>24.9</v>
      </c>
      <c r="AEQ27" s="699">
        <v>59</v>
      </c>
      <c r="AER27" s="699">
        <v>5</v>
      </c>
      <c r="AES27" s="712">
        <v>24.9</v>
      </c>
      <c r="AET27" s="699">
        <v>40</v>
      </c>
      <c r="AEU27" s="699">
        <v>1</v>
      </c>
      <c r="AEV27" s="1099">
        <v>5</v>
      </c>
      <c r="AEW27" s="699">
        <v>36</v>
      </c>
      <c r="AEX27" s="989">
        <v>8.6999999999999994E-2</v>
      </c>
      <c r="AEY27" s="989">
        <v>68</v>
      </c>
      <c r="AEZ27" s="989">
        <v>2.4E-2</v>
      </c>
      <c r="AFA27" s="989">
        <v>61</v>
      </c>
      <c r="AFB27" s="989">
        <v>7.5999999999999998E-2</v>
      </c>
      <c r="AFC27" s="989">
        <v>11</v>
      </c>
      <c r="AFD27" s="989">
        <v>2.5999999999999999E-2</v>
      </c>
      <c r="AFE27" s="989">
        <v>10</v>
      </c>
      <c r="AFF27" s="989">
        <v>0</v>
      </c>
      <c r="AFG27" s="989">
        <v>44</v>
      </c>
      <c r="AFH27" s="989">
        <v>0</v>
      </c>
      <c r="AFI27" s="989">
        <v>44</v>
      </c>
      <c r="AFJ27" s="989">
        <v>0</v>
      </c>
      <c r="AFK27" s="989">
        <v>7</v>
      </c>
      <c r="AFL27" s="989">
        <v>0</v>
      </c>
      <c r="AFM27" s="989">
        <v>7</v>
      </c>
      <c r="AFN27" s="989">
        <v>36</v>
      </c>
      <c r="AFO27" s="989">
        <v>173.49397590361446</v>
      </c>
      <c r="AFP27" s="989">
        <v>24</v>
      </c>
      <c r="AFQ27" s="989">
        <v>11</v>
      </c>
      <c r="AFR27" s="989">
        <v>53.01204819277109</v>
      </c>
      <c r="AFS27" s="989">
        <v>37</v>
      </c>
      <c r="AFT27" s="989">
        <v>38</v>
      </c>
      <c r="AFU27" s="989">
        <v>183.13253012048193</v>
      </c>
      <c r="AFV27" s="989">
        <v>23</v>
      </c>
      <c r="AFW27" s="989">
        <v>28</v>
      </c>
      <c r="AFX27" s="989">
        <v>134.93975903614458</v>
      </c>
      <c r="AFY27" s="989">
        <v>21</v>
      </c>
      <c r="AFZ27" s="989">
        <v>252</v>
      </c>
      <c r="AGA27" s="989">
        <v>1214.4578313253012</v>
      </c>
      <c r="AGB27" s="989">
        <v>15</v>
      </c>
      <c r="AGC27" s="989">
        <v>33</v>
      </c>
      <c r="AGD27" s="989">
        <v>159.03614457831327</v>
      </c>
      <c r="AGE27" s="989">
        <v>40</v>
      </c>
      <c r="AGF27" s="989">
        <v>16</v>
      </c>
      <c r="AGG27" s="989">
        <v>111.03</v>
      </c>
      <c r="AGH27" s="989">
        <v>22</v>
      </c>
      <c r="AGI27" s="989">
        <v>0</v>
      </c>
      <c r="AGJ27" s="989">
        <v>0</v>
      </c>
      <c r="AGK27" s="989">
        <v>10</v>
      </c>
      <c r="AGL27" s="989">
        <v>0</v>
      </c>
      <c r="AGM27" s="989">
        <v>0</v>
      </c>
      <c r="AGN27" s="989">
        <v>2</v>
      </c>
      <c r="AGO27" s="989">
        <v>12</v>
      </c>
      <c r="AGP27" s="989">
        <v>83.28</v>
      </c>
      <c r="AGQ27" s="989">
        <v>25</v>
      </c>
      <c r="AGR27" s="989">
        <v>0</v>
      </c>
      <c r="AGS27" s="989">
        <v>0</v>
      </c>
      <c r="AGT27" s="989">
        <v>19</v>
      </c>
      <c r="AGU27" s="989">
        <v>2</v>
      </c>
      <c r="AGV27" s="989">
        <v>13.88</v>
      </c>
      <c r="AGW27" s="989">
        <v>8</v>
      </c>
      <c r="AGX27" s="989">
        <v>0</v>
      </c>
      <c r="AGY27" s="989">
        <v>0</v>
      </c>
      <c r="AGZ27" s="989">
        <v>25</v>
      </c>
      <c r="AHA27" s="989">
        <v>0</v>
      </c>
      <c r="AHB27" s="989">
        <v>0</v>
      </c>
      <c r="AHC27" s="989">
        <v>12</v>
      </c>
      <c r="AHD27" s="989">
        <v>2</v>
      </c>
      <c r="AHE27" s="989">
        <v>13.88</v>
      </c>
      <c r="AHF27" s="989">
        <v>10</v>
      </c>
      <c r="AHG27" s="712">
        <v>36</v>
      </c>
      <c r="AHH27" s="712">
        <v>248.96</v>
      </c>
      <c r="AHI27" s="699">
        <v>45</v>
      </c>
      <c r="AHJ27" s="712">
        <v>54</v>
      </c>
      <c r="AHK27" s="712">
        <v>373.44</v>
      </c>
      <c r="AHL27" s="712">
        <v>57</v>
      </c>
      <c r="AHM27" s="712">
        <v>0</v>
      </c>
      <c r="AHN27" s="712">
        <v>0</v>
      </c>
      <c r="AHO27" s="699">
        <v>43</v>
      </c>
      <c r="AHP27" s="712">
        <v>11</v>
      </c>
      <c r="AHQ27" s="712">
        <v>76.34</v>
      </c>
      <c r="AHR27" s="712">
        <v>7</v>
      </c>
      <c r="AHS27" s="712">
        <v>0</v>
      </c>
      <c r="AHT27" s="712">
        <v>0</v>
      </c>
      <c r="AHU27" s="699">
        <v>28</v>
      </c>
      <c r="AHV27" s="712">
        <v>28</v>
      </c>
      <c r="AHW27" s="712">
        <v>193.64</v>
      </c>
      <c r="AHX27" s="699">
        <v>28</v>
      </c>
      <c r="AHY27" s="712">
        <v>26</v>
      </c>
      <c r="AHZ27" s="712">
        <v>180.43</v>
      </c>
      <c r="AIA27" s="699">
        <v>53</v>
      </c>
      <c r="AIC27" s="714"/>
      <c r="AID27" s="725"/>
      <c r="AIE27" s="715"/>
      <c r="AIF27" s="714"/>
      <c r="AIG27" s="725"/>
      <c r="AIH27" s="715"/>
      <c r="AII27" s="715"/>
      <c r="AIJ27" s="712"/>
      <c r="AIK27" s="715"/>
      <c r="AIL27" s="1169">
        <v>133</v>
      </c>
      <c r="AIM27" s="1174">
        <v>60.150375939849624</v>
      </c>
      <c r="AIN27" s="1168">
        <f t="shared" si="33"/>
        <v>21</v>
      </c>
      <c r="AIO27" s="715">
        <v>637</v>
      </c>
      <c r="AIP27" s="725">
        <v>22.605965463108319</v>
      </c>
      <c r="AIQ27" s="715">
        <f t="shared" si="34"/>
        <v>49</v>
      </c>
      <c r="AIR27" s="1169">
        <v>132</v>
      </c>
      <c r="AIS27" s="1174">
        <v>43.18181818181818</v>
      </c>
      <c r="AIT27" s="1168">
        <f t="shared" si="35"/>
        <v>19</v>
      </c>
      <c r="AIU27" s="715">
        <v>629</v>
      </c>
      <c r="AIV27" s="725">
        <v>11.76470588235294</v>
      </c>
      <c r="AIW27" s="715">
        <f t="shared" si="36"/>
        <v>55</v>
      </c>
      <c r="AIX27" s="1169">
        <v>135</v>
      </c>
      <c r="AIY27" s="1174">
        <v>2.9629629629629632</v>
      </c>
      <c r="AIZ27" s="1168">
        <f t="shared" si="37"/>
        <v>15</v>
      </c>
      <c r="AJA27" s="715">
        <v>604</v>
      </c>
      <c r="AJB27" s="725">
        <v>11.920529801324504</v>
      </c>
      <c r="AJC27" s="715">
        <f t="shared" si="38"/>
        <v>73</v>
      </c>
      <c r="AJD27" s="714">
        <v>136</v>
      </c>
      <c r="AJE27" s="725">
        <v>11.029411764705882</v>
      </c>
      <c r="AJF27" s="715">
        <v>43</v>
      </c>
      <c r="AJG27" s="699">
        <v>622</v>
      </c>
      <c r="AJH27" s="1099">
        <v>9.163987138263666</v>
      </c>
      <c r="AJI27" s="733">
        <v>30</v>
      </c>
      <c r="AJJ27" s="714">
        <v>136</v>
      </c>
      <c r="AJK27" s="712">
        <v>22.794117647058822</v>
      </c>
      <c r="AJL27" s="715">
        <v>31</v>
      </c>
      <c r="AJM27" s="699">
        <v>622</v>
      </c>
      <c r="AJN27" s="712">
        <v>22.668810289389068</v>
      </c>
      <c r="AJO27" s="715">
        <v>21</v>
      </c>
      <c r="AJP27" s="714">
        <v>136</v>
      </c>
      <c r="AJQ27" s="712">
        <v>14.705882352941178</v>
      </c>
      <c r="AJR27" s="715">
        <v>45</v>
      </c>
      <c r="AJS27" s="699">
        <v>675</v>
      </c>
      <c r="AJT27" s="712">
        <v>24.296296296296298</v>
      </c>
      <c r="AJU27" s="715">
        <f t="shared" si="39"/>
        <v>48</v>
      </c>
      <c r="AJV27" s="1178">
        <v>25</v>
      </c>
      <c r="AJW27" s="1099">
        <v>0</v>
      </c>
      <c r="AJX27" s="1099">
        <v>25</v>
      </c>
      <c r="AJY27" s="1099">
        <v>0</v>
      </c>
      <c r="AJZ27" s="1099">
        <v>25</v>
      </c>
      <c r="AKA27" s="1099">
        <v>0</v>
      </c>
      <c r="AKB27" s="1099">
        <v>25</v>
      </c>
      <c r="AKC27" s="1099">
        <v>0</v>
      </c>
      <c r="AKD27" s="1099">
        <v>25</v>
      </c>
      <c r="AKE27" s="1099">
        <v>25</v>
      </c>
      <c r="AKF27" s="1099">
        <v>0</v>
      </c>
      <c r="AKG27" s="1188">
        <v>4</v>
      </c>
      <c r="AKH27" s="985">
        <v>35.820895522388057</v>
      </c>
      <c r="AKI27" s="985">
        <v>19.402985074626866</v>
      </c>
      <c r="AKJ27" s="985">
        <v>14.925373134328357</v>
      </c>
      <c r="AKK27" s="985">
        <v>10.44776119402985</v>
      </c>
      <c r="AKL27" s="985">
        <v>5.9701492537313428</v>
      </c>
      <c r="AKM27" s="985">
        <v>5.9701492537313428</v>
      </c>
      <c r="AKN27" s="985">
        <v>10.44776119402985</v>
      </c>
      <c r="AKO27" s="985">
        <v>11.940298507462686</v>
      </c>
      <c r="AKP27" s="985">
        <v>31.343283582089555</v>
      </c>
      <c r="AKQ27" s="985">
        <v>5.9701492537313428</v>
      </c>
      <c r="AKR27" s="985">
        <v>11.940298507462686</v>
      </c>
      <c r="AKS27" s="699">
        <v>67</v>
      </c>
      <c r="AKT27" s="714" t="s">
        <v>1633</v>
      </c>
      <c r="AKU27" s="715" t="s">
        <v>1634</v>
      </c>
      <c r="AKV27" s="715" t="s">
        <v>1634</v>
      </c>
      <c r="AKW27" s="715" t="s">
        <v>1634</v>
      </c>
      <c r="AKX27" s="715" t="s">
        <v>1634</v>
      </c>
      <c r="AKY27" s="715" t="s">
        <v>1634</v>
      </c>
      <c r="AKZ27" s="715" t="s">
        <v>1680</v>
      </c>
      <c r="ALA27" s="715">
        <v>-1</v>
      </c>
      <c r="ALB27" s="715">
        <v>1</v>
      </c>
      <c r="ALC27" s="715">
        <v>1</v>
      </c>
      <c r="ALD27" s="715">
        <v>1</v>
      </c>
      <c r="ALE27" s="715">
        <v>1</v>
      </c>
      <c r="ALF27" s="715">
        <v>1</v>
      </c>
      <c r="ALG27" s="715">
        <v>-2</v>
      </c>
      <c r="ALH27" s="715">
        <f t="shared" si="40"/>
        <v>2</v>
      </c>
      <c r="ALI27" s="715">
        <f t="shared" si="41"/>
        <v>53</v>
      </c>
      <c r="ALJ27" s="716" t="s">
        <v>1636</v>
      </c>
      <c r="ALK27" s="712" t="s">
        <v>31</v>
      </c>
      <c r="ALL27" s="712" t="s">
        <v>31</v>
      </c>
      <c r="ALM27" s="712" t="s">
        <v>31</v>
      </c>
      <c r="ALN27" s="712" t="s">
        <v>31</v>
      </c>
      <c r="ALO27" s="712" t="s">
        <v>31</v>
      </c>
      <c r="ALP27" s="712" t="s">
        <v>1701</v>
      </c>
      <c r="ALQ27" s="714">
        <v>5</v>
      </c>
      <c r="ALR27" s="715">
        <v>2</v>
      </c>
      <c r="ALS27" s="715">
        <v>1</v>
      </c>
      <c r="ALT27" s="715">
        <v>1</v>
      </c>
      <c r="ALU27" s="715">
        <v>0</v>
      </c>
      <c r="ALV27" s="715">
        <v>1</v>
      </c>
      <c r="ALW27" s="733">
        <v>0</v>
      </c>
      <c r="ALX27" s="981">
        <v>0.65728933876692519</v>
      </c>
      <c r="ALY27" s="715">
        <v>42</v>
      </c>
      <c r="ALZ27" s="731">
        <v>0.26291573550677011</v>
      </c>
      <c r="AMA27" s="715">
        <v>44</v>
      </c>
      <c r="AMB27" s="731">
        <v>0.13145786775338505</v>
      </c>
      <c r="AMC27" s="715">
        <v>51</v>
      </c>
      <c r="AMD27" s="731">
        <v>0.13145786775338505</v>
      </c>
      <c r="AME27" s="715">
        <v>59</v>
      </c>
      <c r="AMF27" s="715">
        <v>0</v>
      </c>
      <c r="AMG27" s="715">
        <v>63</v>
      </c>
      <c r="AMH27" s="731">
        <v>0.13145786775338505</v>
      </c>
      <c r="AMI27" s="715">
        <v>61</v>
      </c>
      <c r="AMJ27" s="731">
        <v>0</v>
      </c>
      <c r="AMK27" s="715">
        <v>69</v>
      </c>
      <c r="AML27" s="982">
        <v>0</v>
      </c>
      <c r="AMM27" s="699">
        <v>0</v>
      </c>
      <c r="AMN27" s="699">
        <v>0</v>
      </c>
      <c r="AMO27" s="716">
        <v>0</v>
      </c>
      <c r="AMP27" s="715">
        <v>52</v>
      </c>
      <c r="AMQ27" s="712">
        <v>0</v>
      </c>
      <c r="AMR27" s="715">
        <v>27</v>
      </c>
      <c r="AMS27" s="712">
        <v>0</v>
      </c>
      <c r="AMT27" s="733">
        <v>27</v>
      </c>
      <c r="AMU27" s="982">
        <v>0</v>
      </c>
      <c r="AMV27" s="731">
        <v>0</v>
      </c>
      <c r="AMW27" s="715">
        <v>32</v>
      </c>
      <c r="AMX27" s="716" t="s">
        <v>1687</v>
      </c>
      <c r="AMY27" s="712" t="s">
        <v>1687</v>
      </c>
      <c r="AMZ27" s="715">
        <v>1</v>
      </c>
      <c r="ANA27" s="715">
        <v>1</v>
      </c>
      <c r="ANB27" s="715">
        <v>2</v>
      </c>
      <c r="ANC27" s="715">
        <v>55</v>
      </c>
      <c r="AND27" s="1201" t="s">
        <v>1632</v>
      </c>
      <c r="ANE27" s="1202" t="s">
        <v>1632</v>
      </c>
      <c r="ANF27" s="1202" t="s">
        <v>1625</v>
      </c>
      <c r="ANG27" s="1202" t="s">
        <v>1625</v>
      </c>
      <c r="ANH27" s="725">
        <v>5</v>
      </c>
      <c r="ANI27" s="725">
        <v>5</v>
      </c>
      <c r="ANJ27" s="725">
        <v>0</v>
      </c>
      <c r="ANK27" s="725">
        <v>0</v>
      </c>
      <c r="ANL27" s="1303">
        <f t="shared" si="42"/>
        <v>10</v>
      </c>
      <c r="ANM27" s="1303">
        <f t="shared" si="43"/>
        <v>52</v>
      </c>
      <c r="ANN27" s="983" t="s">
        <v>1632</v>
      </c>
      <c r="ANO27" s="725" t="s">
        <v>1632</v>
      </c>
      <c r="ANP27" s="725" t="s">
        <v>1625</v>
      </c>
      <c r="ANQ27" s="725" t="s">
        <v>1625</v>
      </c>
      <c r="ANR27" s="725">
        <v>5</v>
      </c>
      <c r="ANS27" s="725">
        <v>5</v>
      </c>
      <c r="ANT27" s="725">
        <v>0</v>
      </c>
      <c r="ANU27" s="725">
        <v>0</v>
      </c>
      <c r="ANV27" s="715">
        <f t="shared" si="44"/>
        <v>10</v>
      </c>
      <c r="ANW27" s="715">
        <f t="shared" si="45"/>
        <v>56</v>
      </c>
      <c r="ANX27" s="982">
        <v>88</v>
      </c>
      <c r="ANY27" s="715">
        <v>4080</v>
      </c>
      <c r="ANZ27" s="1089">
        <v>20.779</v>
      </c>
      <c r="AOA27" s="715">
        <v>13</v>
      </c>
      <c r="AOB27" s="1089">
        <v>1.8</v>
      </c>
      <c r="AOC27" s="1188">
        <f t="shared" si="46"/>
        <v>60</v>
      </c>
      <c r="AOD27" s="1089">
        <v>87.242999999999995</v>
      </c>
      <c r="AOE27" s="1188">
        <f t="shared" si="47"/>
        <v>12</v>
      </c>
      <c r="AOF27" s="699">
        <v>26</v>
      </c>
      <c r="AOG27" s="985">
        <v>3.4179045615880113</v>
      </c>
      <c r="AOH27" s="1188">
        <v>26</v>
      </c>
      <c r="AOI27" s="699">
        <v>0</v>
      </c>
      <c r="AOJ27" s="985">
        <v>0</v>
      </c>
      <c r="AOK27" s="1188">
        <v>60</v>
      </c>
      <c r="AOL27" s="699">
        <v>1</v>
      </c>
      <c r="AOM27" s="985">
        <v>0.13145786775338505</v>
      </c>
      <c r="AON27" s="1188">
        <v>65</v>
      </c>
      <c r="AOO27" s="699">
        <v>1</v>
      </c>
      <c r="AOP27" s="985">
        <v>0.13145786775338505</v>
      </c>
      <c r="AOQ27" s="1188">
        <v>51</v>
      </c>
      <c r="AOR27" s="983" t="s">
        <v>1625</v>
      </c>
      <c r="AOS27" s="725" t="s">
        <v>1625</v>
      </c>
      <c r="AOT27" s="725" t="s">
        <v>1625</v>
      </c>
      <c r="AOU27" s="725" t="s">
        <v>1625</v>
      </c>
      <c r="AOV27" s="725">
        <v>0</v>
      </c>
      <c r="AOW27" s="725">
        <v>0</v>
      </c>
      <c r="AOX27" s="725">
        <v>0</v>
      </c>
      <c r="AOY27" s="725">
        <v>0</v>
      </c>
      <c r="AOZ27" s="715">
        <f t="shared" si="48"/>
        <v>0</v>
      </c>
      <c r="APA27" s="715">
        <f t="shared" si="49"/>
        <v>25</v>
      </c>
      <c r="APB27" s="1993" t="s">
        <v>1632</v>
      </c>
      <c r="APC27" s="1994" t="s">
        <v>1625</v>
      </c>
      <c r="APD27" s="1994" t="s">
        <v>1625</v>
      </c>
      <c r="APE27" s="1994" t="s">
        <v>1625</v>
      </c>
      <c r="APF27" s="1995">
        <v>5</v>
      </c>
      <c r="APG27" s="1995">
        <v>0</v>
      </c>
      <c r="APH27" s="1995">
        <v>0</v>
      </c>
      <c r="API27" s="1995">
        <v>0</v>
      </c>
      <c r="APJ27" s="715">
        <f t="shared" si="50"/>
        <v>5</v>
      </c>
      <c r="APK27" s="715">
        <f t="shared" si="51"/>
        <v>59</v>
      </c>
      <c r="APL27" s="715">
        <v>0</v>
      </c>
      <c r="APM27" s="725">
        <v>0</v>
      </c>
      <c r="APN27" s="715">
        <v>17</v>
      </c>
      <c r="APO27" s="715">
        <v>0</v>
      </c>
      <c r="APP27" s="725">
        <v>0</v>
      </c>
      <c r="APQ27" s="715">
        <v>18</v>
      </c>
      <c r="APR27" s="1169">
        <v>0</v>
      </c>
      <c r="APS27" s="1168">
        <v>0</v>
      </c>
      <c r="APT27" s="1168">
        <v>0</v>
      </c>
      <c r="APU27" s="989">
        <v>0</v>
      </c>
      <c r="APV27" s="989">
        <v>0</v>
      </c>
      <c r="APW27" s="989">
        <v>0</v>
      </c>
      <c r="APX27" s="989">
        <v>38</v>
      </c>
      <c r="APY27" s="989">
        <v>1</v>
      </c>
      <c r="APZ27" s="989">
        <v>0.5</v>
      </c>
      <c r="AQA27" s="989">
        <v>4</v>
      </c>
      <c r="AQB27" s="989">
        <v>0.5</v>
      </c>
      <c r="AQC27" s="989">
        <v>4</v>
      </c>
      <c r="AQD27" s="1099">
        <v>5.2693979712817807E-2</v>
      </c>
      <c r="AQE27" s="989">
        <v>54</v>
      </c>
      <c r="AQF27" s="989">
        <v>1</v>
      </c>
      <c r="AQG27" s="989">
        <v>0.5</v>
      </c>
      <c r="AQH27" s="989">
        <v>4</v>
      </c>
      <c r="AQI27" s="989">
        <v>0.5</v>
      </c>
      <c r="AQJ27" s="989">
        <v>4</v>
      </c>
      <c r="AQK27" s="989">
        <v>5.2693979712817807E-2</v>
      </c>
      <c r="AQL27" s="729">
        <v>77</v>
      </c>
      <c r="AQM27" s="987"/>
      <c r="AQQ27" s="715">
        <v>1125</v>
      </c>
      <c r="AQR27" s="715">
        <v>902</v>
      </c>
      <c r="AQS27" s="989">
        <v>58</v>
      </c>
      <c r="AQT27" s="1099">
        <v>6.4301552106430151</v>
      </c>
      <c r="AQU27" s="989">
        <f t="shared" si="52"/>
        <v>21</v>
      </c>
      <c r="AQV27" s="989">
        <v>9</v>
      </c>
      <c r="AQW27" s="989">
        <v>15.517241379310345</v>
      </c>
      <c r="AQX27" s="1099">
        <v>3.5555555555555554</v>
      </c>
      <c r="AQY27" s="989">
        <f t="shared" si="53"/>
        <v>38</v>
      </c>
      <c r="AQZ27" s="989">
        <v>27</v>
      </c>
      <c r="ARA27" s="989">
        <v>85</v>
      </c>
      <c r="ARB27" s="989">
        <v>31.764705882352938</v>
      </c>
      <c r="ARC27" s="989">
        <f t="shared" si="54"/>
        <v>11</v>
      </c>
      <c r="ARD27" s="1668">
        <v>2.4334811529933482</v>
      </c>
      <c r="ARE27" s="1667">
        <f t="shared" si="55"/>
        <v>29</v>
      </c>
      <c r="ARF27" s="1168">
        <v>9</v>
      </c>
      <c r="ARG27" s="1099">
        <v>33.333333333333329</v>
      </c>
      <c r="ARH27" s="989">
        <f t="shared" si="56"/>
        <v>71</v>
      </c>
      <c r="ARI27" s="715">
        <v>145</v>
      </c>
      <c r="ARJ27" s="985">
        <v>24.137931034482758</v>
      </c>
      <c r="ARK27" s="699">
        <f t="shared" si="57"/>
        <v>63</v>
      </c>
      <c r="ARL27" s="989">
        <v>15</v>
      </c>
      <c r="ARM27" s="715">
        <v>4</v>
      </c>
      <c r="ARN27" s="985">
        <v>26.666666666666668</v>
      </c>
      <c r="ARO27" s="699">
        <f t="shared" si="58"/>
        <v>56</v>
      </c>
      <c r="ARP27" s="707">
        <v>177</v>
      </c>
      <c r="ARQ27" s="990">
        <v>80</v>
      </c>
      <c r="ARR27" s="719">
        <v>45.197740112994353</v>
      </c>
      <c r="ARS27" s="979">
        <f t="shared" si="59"/>
        <v>3</v>
      </c>
      <c r="ART27" s="715">
        <v>12</v>
      </c>
      <c r="ARU27" s="699">
        <f t="shared" si="59"/>
        <v>70</v>
      </c>
      <c r="ARV27" s="715">
        <v>4180</v>
      </c>
      <c r="ARW27" s="715">
        <v>2250</v>
      </c>
      <c r="ARX27" s="985">
        <v>53.827751196172244</v>
      </c>
      <c r="ARY27" s="699">
        <f t="shared" si="60"/>
        <v>1</v>
      </c>
      <c r="ARZ27" s="715">
        <v>4310</v>
      </c>
      <c r="ASA27" s="715">
        <v>70</v>
      </c>
      <c r="ASB27" s="712">
        <v>1.6241299303944314</v>
      </c>
      <c r="ASC27" s="699">
        <f t="shared" si="61"/>
        <v>19</v>
      </c>
      <c r="ASD27" s="712">
        <v>61.087866108786613</v>
      </c>
      <c r="ASE27" s="712">
        <v>20.0836820083682</v>
      </c>
      <c r="ASF27" s="712">
        <v>8.7866108786610866</v>
      </c>
      <c r="ASG27" s="712">
        <v>2.0920502092050208</v>
      </c>
      <c r="ASH27" s="712">
        <v>1.6736401673640167</v>
      </c>
      <c r="ASI27" s="712">
        <v>1.6736401673640167</v>
      </c>
      <c r="ASJ27" s="712">
        <v>3.7656903765690379</v>
      </c>
      <c r="ASK27" s="712">
        <v>0.83682008368200833</v>
      </c>
      <c r="ASL27" s="712">
        <v>0</v>
      </c>
      <c r="ASM27" s="715">
        <v>146</v>
      </c>
      <c r="ASN27" s="715">
        <v>48</v>
      </c>
      <c r="ASO27" s="715">
        <v>21</v>
      </c>
      <c r="ASP27" s="715">
        <v>5</v>
      </c>
      <c r="ASQ27" s="715">
        <v>4</v>
      </c>
      <c r="ASR27" s="715">
        <v>4</v>
      </c>
      <c r="ASS27" s="715">
        <v>9</v>
      </c>
      <c r="AST27" s="715">
        <v>2</v>
      </c>
      <c r="ASU27" s="715">
        <v>0</v>
      </c>
      <c r="ASV27" s="715">
        <v>239</v>
      </c>
      <c r="ASW27" s="712">
        <v>10</v>
      </c>
      <c r="ASX27" s="712">
        <v>40</v>
      </c>
      <c r="ASY27" s="712">
        <v>20</v>
      </c>
      <c r="ASZ27" s="712">
        <v>0</v>
      </c>
      <c r="ATA27" s="712">
        <v>10</v>
      </c>
      <c r="ATB27" s="712">
        <v>0</v>
      </c>
      <c r="ATC27" s="712">
        <v>20</v>
      </c>
      <c r="ATD27" s="712">
        <v>0</v>
      </c>
      <c r="ATE27" s="712">
        <v>0</v>
      </c>
      <c r="ATF27" s="715">
        <v>1</v>
      </c>
      <c r="ATG27" s="715">
        <v>4</v>
      </c>
      <c r="ATH27" s="715">
        <v>2</v>
      </c>
      <c r="ATI27" s="715">
        <v>0</v>
      </c>
      <c r="ATJ27" s="715">
        <v>1</v>
      </c>
      <c r="ATK27" s="715">
        <v>0</v>
      </c>
      <c r="ATL27" s="715">
        <v>2</v>
      </c>
      <c r="ATM27" s="715">
        <v>0</v>
      </c>
      <c r="ATN27" s="715">
        <v>0</v>
      </c>
      <c r="ATO27" s="715">
        <v>10</v>
      </c>
      <c r="ATP27" s="712">
        <v>0</v>
      </c>
      <c r="ATQ27" s="712">
        <v>50</v>
      </c>
      <c r="ATR27" s="712">
        <v>50</v>
      </c>
      <c r="ATS27" s="712">
        <v>0</v>
      </c>
      <c r="ATT27" s="712">
        <v>0</v>
      </c>
      <c r="ATU27" s="712">
        <v>0</v>
      </c>
      <c r="ATV27" s="712">
        <v>0</v>
      </c>
      <c r="ATW27" s="712">
        <v>0</v>
      </c>
      <c r="ATX27" s="712">
        <v>0</v>
      </c>
      <c r="ATY27" s="715">
        <v>0</v>
      </c>
      <c r="ATZ27" s="715">
        <v>1</v>
      </c>
      <c r="AUA27" s="715">
        <v>1</v>
      </c>
      <c r="AUB27" s="715">
        <v>0</v>
      </c>
      <c r="AUC27" s="715">
        <v>0</v>
      </c>
      <c r="AUD27" s="715">
        <v>0</v>
      </c>
      <c r="AUE27" s="715">
        <v>0</v>
      </c>
      <c r="AUF27" s="715">
        <v>0</v>
      </c>
      <c r="AUG27" s="715">
        <v>0</v>
      </c>
      <c r="AUH27" s="715">
        <v>2</v>
      </c>
      <c r="AUI27" s="712" t="s">
        <v>1678</v>
      </c>
      <c r="AUJ27" s="712" t="s">
        <v>1623</v>
      </c>
      <c r="AUK27" s="709">
        <v>0</v>
      </c>
      <c r="AUL27" s="978">
        <v>31</v>
      </c>
      <c r="AUM27" s="703" t="s">
        <v>1625</v>
      </c>
      <c r="AUN27" s="703" t="s">
        <v>1625</v>
      </c>
      <c r="AUO27" s="703" t="s">
        <v>1625</v>
      </c>
      <c r="AUP27" s="701" t="s">
        <v>1625</v>
      </c>
      <c r="AUQ27" s="712" t="s">
        <v>1625</v>
      </c>
      <c r="AUR27" s="712" t="s">
        <v>1627</v>
      </c>
      <c r="AUS27" s="712" t="s">
        <v>1627</v>
      </c>
      <c r="AUT27" s="712" t="s">
        <v>1627</v>
      </c>
      <c r="AUU27" s="712" t="s">
        <v>1625</v>
      </c>
      <c r="AUV27" s="712" t="s">
        <v>1685</v>
      </c>
      <c r="AUW27" s="3968" t="s">
        <v>1641</v>
      </c>
      <c r="AUX27" s="712" t="s">
        <v>5405</v>
      </c>
      <c r="AUY27" s="712" t="s">
        <v>1699</v>
      </c>
      <c r="AUZ27" s="699">
        <v>42</v>
      </c>
      <c r="AVA27" s="699">
        <v>2</v>
      </c>
      <c r="AVB27" s="985">
        <v>4.7</v>
      </c>
      <c r="AVC27" s="699">
        <v>1</v>
      </c>
      <c r="AVD27" s="712">
        <v>0.13145786775338505</v>
      </c>
      <c r="AVE27" s="699">
        <f t="shared" si="62"/>
        <v>15</v>
      </c>
      <c r="AVF27" s="712">
        <v>0</v>
      </c>
      <c r="AVG27" s="978">
        <v>33</v>
      </c>
      <c r="AVH27" s="712" t="s">
        <v>1625</v>
      </c>
      <c r="AVI27" s="712" t="s">
        <v>1625</v>
      </c>
      <c r="AVJ27" s="712" t="s">
        <v>1625</v>
      </c>
      <c r="AVK27" s="712" t="s">
        <v>1625</v>
      </c>
      <c r="AVL27" s="716">
        <v>5</v>
      </c>
      <c r="AVM27" s="699">
        <f t="shared" si="63"/>
        <v>54</v>
      </c>
      <c r="AVN27" s="715">
        <v>1</v>
      </c>
      <c r="AVO27" s="712">
        <v>5</v>
      </c>
      <c r="AVP27" s="699">
        <f t="shared" si="64"/>
        <v>27</v>
      </c>
      <c r="AVQ27" s="715">
        <v>1</v>
      </c>
      <c r="AVR27" s="712">
        <v>0</v>
      </c>
      <c r="AVS27" s="699">
        <f t="shared" si="65"/>
        <v>14</v>
      </c>
      <c r="AVT27" s="715">
        <v>0</v>
      </c>
      <c r="AVU27" s="712">
        <v>0</v>
      </c>
      <c r="AVV27" s="699">
        <f t="shared" si="66"/>
        <v>29</v>
      </c>
      <c r="AVW27" s="715">
        <v>0</v>
      </c>
      <c r="AVX27" s="712">
        <v>0</v>
      </c>
      <c r="AVY27" s="733">
        <v>0</v>
      </c>
      <c r="AVZ27" s="716">
        <v>5</v>
      </c>
      <c r="AWA27" s="699">
        <f t="shared" si="67"/>
        <v>17</v>
      </c>
      <c r="AWB27" s="715">
        <v>1</v>
      </c>
      <c r="AWC27" s="712">
        <v>0</v>
      </c>
      <c r="AWD27" s="699">
        <f t="shared" si="68"/>
        <v>9</v>
      </c>
      <c r="AWE27" s="715">
        <v>0</v>
      </c>
      <c r="AWF27" s="712">
        <v>19.899999999999999</v>
      </c>
      <c r="AWG27" s="699">
        <f t="shared" si="69"/>
        <v>17</v>
      </c>
      <c r="AWH27" s="715">
        <v>4</v>
      </c>
      <c r="AWI27" s="714">
        <v>90</v>
      </c>
      <c r="AWJ27" s="715">
        <v>100</v>
      </c>
      <c r="AWK27" s="715" t="s">
        <v>31</v>
      </c>
      <c r="AWL27" s="715" t="s">
        <v>31</v>
      </c>
      <c r="AWM27" s="715" t="s">
        <v>31</v>
      </c>
      <c r="AWN27" s="715">
        <v>190</v>
      </c>
      <c r="AWO27" s="715" t="s">
        <v>31</v>
      </c>
      <c r="AWP27" s="715">
        <v>63</v>
      </c>
      <c r="AWQ27" s="715" t="s">
        <v>31</v>
      </c>
      <c r="AWR27" s="715">
        <v>63</v>
      </c>
      <c r="AWS27" s="716">
        <v>6.5000000000000002E-2</v>
      </c>
      <c r="AWT27" s="699">
        <f t="shared" si="70"/>
        <v>61</v>
      </c>
      <c r="AWU27" s="712">
        <v>7.1999999999999995E-2</v>
      </c>
      <c r="AWV27" s="699">
        <f t="shared" si="70"/>
        <v>32</v>
      </c>
      <c r="AWW27" s="712" t="s">
        <v>31</v>
      </c>
      <c r="AWX27" s="699" t="str">
        <f t="shared" si="3"/>
        <v>-</v>
      </c>
      <c r="AWY27" s="712" t="s">
        <v>31</v>
      </c>
      <c r="AWZ27" s="699" t="str">
        <f t="shared" si="71"/>
        <v>-</v>
      </c>
      <c r="AXA27" s="712" t="s">
        <v>31</v>
      </c>
      <c r="AXB27" s="712">
        <v>0.13700000000000001</v>
      </c>
      <c r="AXC27" s="712" t="s">
        <v>31</v>
      </c>
      <c r="AXD27" s="699" t="str">
        <f t="shared" si="4"/>
        <v>-</v>
      </c>
      <c r="AXE27" s="712">
        <v>4.4999999999999998E-2</v>
      </c>
      <c r="AXF27" s="699">
        <f t="shared" si="5"/>
        <v>20</v>
      </c>
      <c r="AXG27" s="712" t="s">
        <v>31</v>
      </c>
      <c r="AXH27" s="699" t="str">
        <f t="shared" si="6"/>
        <v>-</v>
      </c>
      <c r="AXI27" s="712">
        <v>4.4999999999999998E-2</v>
      </c>
      <c r="AXK27" s="3969">
        <v>94.968553459119505</v>
      </c>
      <c r="AXL27" s="3970">
        <v>477</v>
      </c>
      <c r="AXM27" s="715">
        <f t="shared" si="72"/>
        <v>20</v>
      </c>
      <c r="AXN27" s="3969">
        <v>40.796019900497512</v>
      </c>
      <c r="AXO27" s="3970">
        <v>603</v>
      </c>
      <c r="AXP27" s="715">
        <f t="shared" si="73"/>
        <v>34</v>
      </c>
      <c r="AXQ27" s="2024">
        <v>7379</v>
      </c>
      <c r="AXR27" s="2024">
        <v>7679</v>
      </c>
      <c r="AXS27" s="3029">
        <v>3.9067586925380908</v>
      </c>
      <c r="AXT27" s="2024" t="s">
        <v>8056</v>
      </c>
      <c r="AXU27" s="2024">
        <v>1470</v>
      </c>
      <c r="AXV27" s="2024">
        <v>1431</v>
      </c>
      <c r="AXW27" s="3029">
        <v>2.725366876310261</v>
      </c>
      <c r="AXX27" s="2024" t="s">
        <v>8059</v>
      </c>
      <c r="AXY27" s="3029">
        <v>19.921398563490989</v>
      </c>
      <c r="AXZ27" s="3029">
        <v>18.635238963406692</v>
      </c>
      <c r="AYA27" s="3029">
        <v>-1.2861596000842965</v>
      </c>
      <c r="AYB27" s="2024" t="s">
        <v>7682</v>
      </c>
      <c r="AYC27" s="2123">
        <v>3996</v>
      </c>
      <c r="AYD27" s="2024">
        <v>3916</v>
      </c>
      <c r="AYE27" s="3029">
        <v>2.04290091930541</v>
      </c>
      <c r="AYF27" s="2024" t="s">
        <v>8059</v>
      </c>
      <c r="AYG27" s="2024">
        <v>972</v>
      </c>
      <c r="AYH27" s="2024">
        <v>954</v>
      </c>
      <c r="AYI27" s="3029">
        <v>1.8867924528301927</v>
      </c>
      <c r="AYJ27" s="2024" t="s">
        <v>8059</v>
      </c>
      <c r="AYK27" s="2024">
        <v>36336</v>
      </c>
      <c r="AYL27" s="2024">
        <v>33854</v>
      </c>
      <c r="AYM27" s="3029">
        <v>7.331482247297231</v>
      </c>
      <c r="AYN27" s="2024" t="s">
        <v>8058</v>
      </c>
      <c r="AYO27" s="2024">
        <v>90800000</v>
      </c>
      <c r="AYP27" s="2024">
        <v>92349654</v>
      </c>
      <c r="AYQ27" s="3029">
        <v>1.6780290265083266</v>
      </c>
      <c r="AYR27" s="2024" t="s">
        <v>8059</v>
      </c>
      <c r="AYS27" s="2024">
        <v>44269000</v>
      </c>
      <c r="AYT27" s="2024">
        <v>47359851</v>
      </c>
      <c r="AYU27" s="3029">
        <v>6.5263106507661917</v>
      </c>
      <c r="AYV27" s="2024" t="s">
        <v>8058</v>
      </c>
      <c r="AYW27" s="2024">
        <v>42700000</v>
      </c>
      <c r="AYX27" s="2024">
        <v>41806930</v>
      </c>
      <c r="AYY27" s="3029">
        <v>2.1361769448270849</v>
      </c>
      <c r="AYZ27" s="2024" t="s">
        <v>8059</v>
      </c>
      <c r="AZA27" s="2024">
        <v>46000</v>
      </c>
      <c r="AZB27" s="2024">
        <v>1000</v>
      </c>
      <c r="AZC27" s="3029">
        <v>4500</v>
      </c>
      <c r="AZD27" s="2024" t="s">
        <v>8057</v>
      </c>
      <c r="AZE27" s="2024">
        <v>85000</v>
      </c>
      <c r="AZF27" s="2024">
        <v>0</v>
      </c>
      <c r="AZG27" s="3029" t="s">
        <v>31</v>
      </c>
      <c r="AZH27" s="2024" t="s">
        <v>31</v>
      </c>
      <c r="AZI27" s="2024">
        <v>700000</v>
      </c>
      <c r="AZJ27" s="2024">
        <v>92544</v>
      </c>
      <c r="AZK27" s="3029">
        <v>656.39695712309822</v>
      </c>
      <c r="AZL27" s="2024" t="s">
        <v>8057</v>
      </c>
      <c r="AZM27" s="2024">
        <v>0</v>
      </c>
      <c r="AZN27" s="2024">
        <v>0</v>
      </c>
      <c r="AZO27" s="3029" t="s">
        <v>31</v>
      </c>
      <c r="AZP27" s="2024" t="s">
        <v>31</v>
      </c>
      <c r="AZQ27" s="2024">
        <v>0</v>
      </c>
      <c r="AZR27" s="2024">
        <v>3089329</v>
      </c>
      <c r="AZS27" s="3029">
        <v>100</v>
      </c>
      <c r="AZT27" s="2024" t="s">
        <v>8057</v>
      </c>
      <c r="AZU27" s="2024">
        <v>3000000</v>
      </c>
      <c r="AZV27" s="2024">
        <v>0</v>
      </c>
      <c r="AZW27" s="3029" t="s">
        <v>31</v>
      </c>
      <c r="AZX27" s="2024" t="s">
        <v>31</v>
      </c>
      <c r="AZY27" s="2123">
        <v>1003466000</v>
      </c>
      <c r="AZZ27" s="2024">
        <v>1013620257</v>
      </c>
      <c r="BAA27" s="3029">
        <v>1.0017811828320617</v>
      </c>
      <c r="BAB27" s="2024" t="s">
        <v>8059</v>
      </c>
      <c r="BAC27" s="2024">
        <v>206393000</v>
      </c>
      <c r="BAD27" s="2024">
        <v>214515315</v>
      </c>
      <c r="BAE27" s="3029">
        <v>3.7863566990543234</v>
      </c>
      <c r="BAF27" s="2024" t="s">
        <v>8056</v>
      </c>
      <c r="BAG27" s="2024">
        <v>1352248000</v>
      </c>
      <c r="BAH27" s="2024">
        <v>1267900147</v>
      </c>
      <c r="BAI27" s="3029">
        <v>6.6525627589504523</v>
      </c>
      <c r="BAJ27" s="2024" t="s">
        <v>8058</v>
      </c>
      <c r="BAK27" s="2123">
        <v>657343000</v>
      </c>
      <c r="BAL27" s="2024">
        <v>630462436</v>
      </c>
      <c r="BAM27" s="3029">
        <v>4.2636265802836704</v>
      </c>
      <c r="BAN27" s="2024" t="s">
        <v>8056</v>
      </c>
      <c r="BAO27" s="2024">
        <v>27364000</v>
      </c>
      <c r="BAP27" s="2024">
        <v>23617575</v>
      </c>
      <c r="BAQ27" s="3029">
        <v>15.862869071020214</v>
      </c>
      <c r="BAR27" s="2024" t="s">
        <v>8057</v>
      </c>
      <c r="BAS27" s="2024">
        <v>311467000</v>
      </c>
      <c r="BAT27" s="2024">
        <v>293864165</v>
      </c>
      <c r="BAU27" s="3029">
        <v>5.9901264245676202</v>
      </c>
      <c r="BAV27" s="2024" t="s">
        <v>8056</v>
      </c>
      <c r="BAW27" s="2024">
        <v>4325000</v>
      </c>
      <c r="BAX27" s="2024">
        <v>50729351</v>
      </c>
      <c r="BAY27" s="3029">
        <v>91.474363628267199</v>
      </c>
      <c r="BAZ27" s="2024" t="s">
        <v>8057</v>
      </c>
      <c r="BBA27" s="2024">
        <v>2967000</v>
      </c>
      <c r="BBB27" s="2024">
        <v>14946730</v>
      </c>
      <c r="BBC27" s="3029">
        <v>80.149504272840943</v>
      </c>
      <c r="BBD27" s="2024" t="s">
        <v>8057</v>
      </c>
      <c r="BBE27" s="2123">
        <v>35627000</v>
      </c>
      <c r="BBF27" s="2024">
        <v>38297276</v>
      </c>
      <c r="BBG27" s="3029">
        <v>6.9724959028417572</v>
      </c>
      <c r="BBH27" s="2024" t="s">
        <v>8058</v>
      </c>
      <c r="BBI27" s="2024">
        <v>0</v>
      </c>
      <c r="BBJ27" s="2024">
        <v>0</v>
      </c>
      <c r="BBK27" s="3029" t="s">
        <v>31</v>
      </c>
      <c r="BBL27" s="2024" t="s">
        <v>31</v>
      </c>
      <c r="BBM27" s="2024">
        <v>170766000</v>
      </c>
      <c r="BBN27" s="2024">
        <v>176218039</v>
      </c>
      <c r="BBO27" s="3029">
        <v>3.0939165087406195</v>
      </c>
      <c r="BBP27" s="2024" t="s">
        <v>8056</v>
      </c>
      <c r="BBQ27" s="2123">
        <v>125909000</v>
      </c>
      <c r="BBR27" s="2024">
        <v>116857212</v>
      </c>
      <c r="BBS27" s="3029">
        <v>7.7460242676335582</v>
      </c>
      <c r="BBT27" s="2024" t="s">
        <v>8058</v>
      </c>
      <c r="BBU27" s="2024">
        <v>4630000</v>
      </c>
      <c r="BBV27" s="2024">
        <v>4660181</v>
      </c>
      <c r="BBW27" s="3029">
        <v>0.64763578925366971</v>
      </c>
      <c r="BBX27" s="2024" t="s">
        <v>8059</v>
      </c>
      <c r="BBY27" s="2024">
        <v>143733000</v>
      </c>
      <c r="BBZ27" s="2024">
        <v>122503411</v>
      </c>
      <c r="BCA27" s="3029">
        <v>17.329794188343044</v>
      </c>
      <c r="BCB27" s="2024" t="s">
        <v>8057</v>
      </c>
      <c r="BCC27" s="2024">
        <v>12791000</v>
      </c>
      <c r="BCD27" s="2024">
        <v>10143077</v>
      </c>
      <c r="BCE27" s="3029">
        <v>26.105717229594134</v>
      </c>
      <c r="BCF27" s="2024" t="s">
        <v>8057</v>
      </c>
      <c r="BCG27" s="2024">
        <v>14692000</v>
      </c>
      <c r="BCH27" s="2024">
        <v>14351568</v>
      </c>
      <c r="BCI27" s="3029">
        <v>2.3720892379146363</v>
      </c>
      <c r="BCJ27" s="2024" t="s">
        <v>8059</v>
      </c>
      <c r="BCK27" s="2024">
        <v>251293000</v>
      </c>
      <c r="BCL27" s="2024">
        <v>251861932</v>
      </c>
      <c r="BCM27" s="3029">
        <v>0.225890429523119</v>
      </c>
      <c r="BCN27" s="2024" t="s">
        <v>8059</v>
      </c>
      <c r="BCO27" s="2024">
        <v>75578000</v>
      </c>
      <c r="BCP27" s="2024">
        <v>71277572</v>
      </c>
      <c r="BCQ27" s="3029">
        <v>6.0333536613733258</v>
      </c>
      <c r="BCR27" s="2024" t="s">
        <v>8058</v>
      </c>
      <c r="BCS27" s="2024">
        <v>163152000</v>
      </c>
      <c r="BCT27" s="2024">
        <v>118702719</v>
      </c>
      <c r="BCU27" s="3029">
        <v>37.4458827687005</v>
      </c>
      <c r="BCV27" s="2024" t="s">
        <v>8057</v>
      </c>
      <c r="BCW27" s="2024">
        <v>182885000</v>
      </c>
      <c r="BCX27" s="2024">
        <v>187223790</v>
      </c>
      <c r="BCY27" s="3029">
        <v>2.3174351934655277</v>
      </c>
      <c r="BCZ27" s="2024" t="s">
        <v>8059</v>
      </c>
      <c r="BDA27" s="2024">
        <v>26121000</v>
      </c>
      <c r="BDB27" s="2024">
        <v>29266950</v>
      </c>
      <c r="BDC27" s="3029">
        <v>10.749155617513949</v>
      </c>
      <c r="BDD27" s="2024" t="s">
        <v>8057</v>
      </c>
      <c r="BDE27" s="2024">
        <v>0</v>
      </c>
      <c r="BDF27" s="2024">
        <v>0</v>
      </c>
      <c r="BDG27" s="3029" t="s">
        <v>31</v>
      </c>
      <c r="BDH27" s="2024" t="s">
        <v>31</v>
      </c>
      <c r="BDI27" s="2024">
        <v>0</v>
      </c>
      <c r="BDJ27" s="2024">
        <v>0</v>
      </c>
      <c r="BDK27" s="3029" t="s">
        <v>31</v>
      </c>
      <c r="BDL27" s="2024" t="s">
        <v>31</v>
      </c>
      <c r="BDM27" s="2024">
        <v>78487000</v>
      </c>
      <c r="BDN27" s="2024">
        <v>78778135</v>
      </c>
      <c r="BDO27" s="3029">
        <v>0.36956320430789447</v>
      </c>
      <c r="BDP27" s="2024" t="s">
        <v>8059</v>
      </c>
      <c r="BDQ27" s="2024">
        <v>3164000</v>
      </c>
      <c r="BDR27" s="2024">
        <v>3085031</v>
      </c>
      <c r="BDS27" s="3029">
        <v>2.5597473736892766</v>
      </c>
      <c r="BDT27" s="2024" t="s">
        <v>8059</v>
      </c>
      <c r="BDU27" s="2024">
        <v>12582000</v>
      </c>
      <c r="BDV27" s="2024">
        <v>7187704</v>
      </c>
      <c r="BDW27" s="3029">
        <v>75.048944697778325</v>
      </c>
      <c r="BDX27" s="2024" t="s">
        <v>8057</v>
      </c>
      <c r="BDY27" s="2024">
        <v>0</v>
      </c>
      <c r="BDZ27" s="2024">
        <v>1661832</v>
      </c>
      <c r="BEA27" s="3029">
        <v>100</v>
      </c>
      <c r="BEB27" s="2024" t="s">
        <v>8057</v>
      </c>
      <c r="BEC27" s="2024">
        <v>0</v>
      </c>
      <c r="BED27" s="2024">
        <v>0</v>
      </c>
      <c r="BEE27" s="3029" t="s">
        <v>31</v>
      </c>
      <c r="BEF27" s="2024" t="s">
        <v>31</v>
      </c>
      <c r="BEG27" s="2024">
        <v>107681000</v>
      </c>
      <c r="BEH27" s="2024">
        <v>104561185</v>
      </c>
      <c r="BEI27" s="3029">
        <v>2.9837219231974075</v>
      </c>
      <c r="BEJ27" s="2024" t="s">
        <v>8059</v>
      </c>
      <c r="BEK27" s="2024">
        <v>0</v>
      </c>
      <c r="BEL27" s="2024">
        <v>2824326</v>
      </c>
      <c r="BEM27" s="3029">
        <v>100</v>
      </c>
      <c r="BEN27" s="2024" t="s">
        <v>8057</v>
      </c>
      <c r="BEO27" s="2024">
        <v>0</v>
      </c>
      <c r="BEP27" s="2024">
        <v>0</v>
      </c>
      <c r="BEQ27" s="3029" t="s">
        <v>31</v>
      </c>
      <c r="BER27" s="2024" t="s">
        <v>31</v>
      </c>
      <c r="BES27" s="2024">
        <v>149550000</v>
      </c>
      <c r="BET27" s="2024">
        <v>142953522</v>
      </c>
      <c r="BEU27" s="3029">
        <v>4.6144214621029107</v>
      </c>
      <c r="BEV27" s="2024" t="s">
        <v>8056</v>
      </c>
      <c r="BEW27" s="2123">
        <v>7328</v>
      </c>
      <c r="BEX27" s="2024">
        <v>7633</v>
      </c>
      <c r="BEY27" s="3029">
        <v>3.9958076771911379</v>
      </c>
      <c r="BEZ27" s="2024" t="s">
        <v>8056</v>
      </c>
      <c r="BFA27" s="2024">
        <v>1466</v>
      </c>
      <c r="BFB27" s="2024">
        <v>1393</v>
      </c>
      <c r="BFC27" s="3029">
        <v>5.2404881550610156</v>
      </c>
      <c r="BFD27" s="2024" t="s">
        <v>8056</v>
      </c>
      <c r="BFE27" s="3029">
        <v>20.005458515283841</v>
      </c>
      <c r="BFF27" s="3029">
        <v>18.249705227302503</v>
      </c>
      <c r="BFG27" s="3029">
        <v>-1.7557532879813387</v>
      </c>
      <c r="BFH27" s="2024" t="s">
        <v>7682</v>
      </c>
      <c r="BFI27" s="2780" t="s">
        <v>1632</v>
      </c>
      <c r="BFJ27" s="1495" t="s">
        <v>1632</v>
      </c>
      <c r="BFK27" s="1495" t="s">
        <v>1632</v>
      </c>
      <c r="BFL27" s="1495" t="s">
        <v>1632</v>
      </c>
      <c r="BFM27" s="1212">
        <v>10</v>
      </c>
      <c r="BFN27" s="1212">
        <v>10</v>
      </c>
      <c r="BFO27" s="1212">
        <v>10</v>
      </c>
      <c r="BFP27" s="1212">
        <v>10</v>
      </c>
      <c r="BFQ27" s="988">
        <f t="shared" si="74"/>
        <v>40</v>
      </c>
      <c r="BFR27" s="988">
        <f t="shared" si="75"/>
        <v>1</v>
      </c>
      <c r="BFS27" s="1993" t="s">
        <v>1632</v>
      </c>
      <c r="BFT27" s="1994" t="s">
        <v>1632</v>
      </c>
      <c r="BFU27" s="1994" t="s">
        <v>1632</v>
      </c>
      <c r="BFV27" s="1994" t="s">
        <v>1625</v>
      </c>
      <c r="BFW27" s="1995">
        <v>5</v>
      </c>
      <c r="BFX27" s="1995">
        <v>5</v>
      </c>
      <c r="BFY27" s="1995">
        <v>5</v>
      </c>
      <c r="BFZ27" s="1995">
        <v>0</v>
      </c>
      <c r="BGA27" s="1303">
        <f t="shared" si="76"/>
        <v>15</v>
      </c>
      <c r="BGB27" s="1303">
        <f t="shared" si="77"/>
        <v>20</v>
      </c>
      <c r="BGC27" s="1993" t="s">
        <v>1625</v>
      </c>
      <c r="BGD27" s="1994" t="s">
        <v>1625</v>
      </c>
      <c r="BGE27" s="1994" t="s">
        <v>1625</v>
      </c>
      <c r="BGF27" s="1994" t="s">
        <v>1625</v>
      </c>
      <c r="BGG27" s="1995">
        <v>0</v>
      </c>
      <c r="BGH27" s="1995">
        <v>0</v>
      </c>
      <c r="BGI27" s="1995">
        <v>0</v>
      </c>
      <c r="BGJ27" s="1995">
        <v>0</v>
      </c>
      <c r="BGK27" s="1303">
        <f t="shared" si="78"/>
        <v>0</v>
      </c>
      <c r="BGL27" s="1303">
        <f t="shared" si="79"/>
        <v>14</v>
      </c>
      <c r="BGM27" s="1993" t="s">
        <v>1632</v>
      </c>
      <c r="BGN27" s="1994" t="s">
        <v>1632</v>
      </c>
      <c r="BGO27" s="1994" t="s">
        <v>1632</v>
      </c>
      <c r="BGP27" s="1994" t="s">
        <v>1632</v>
      </c>
      <c r="BGQ27" s="1995">
        <v>5</v>
      </c>
      <c r="BGR27" s="1995">
        <v>5</v>
      </c>
      <c r="BGS27" s="1995">
        <v>5</v>
      </c>
      <c r="BGT27" s="1995">
        <v>5</v>
      </c>
      <c r="BGU27" s="1303">
        <f t="shared" si="80"/>
        <v>20</v>
      </c>
      <c r="BGV27" s="1303">
        <f t="shared" si="81"/>
        <v>1</v>
      </c>
      <c r="BGW27" s="1993" t="s">
        <v>1625</v>
      </c>
      <c r="BGX27" s="1994" t="s">
        <v>1625</v>
      </c>
      <c r="BGY27" s="1994" t="s">
        <v>1625</v>
      </c>
      <c r="BGZ27" s="1994" t="s">
        <v>1625</v>
      </c>
      <c r="BHA27" s="1995">
        <v>0</v>
      </c>
      <c r="BHB27" s="1995">
        <v>0</v>
      </c>
      <c r="BHC27" s="1995">
        <v>0</v>
      </c>
      <c r="BHD27" s="1995">
        <v>0</v>
      </c>
      <c r="BHE27" s="1303">
        <f t="shared" si="82"/>
        <v>0</v>
      </c>
      <c r="BHF27" s="1303">
        <f t="shared" si="83"/>
        <v>74</v>
      </c>
      <c r="BHG27" s="1993" t="s">
        <v>1632</v>
      </c>
      <c r="BHH27" s="1994" t="s">
        <v>1632</v>
      </c>
      <c r="BHI27" s="1994" t="s">
        <v>1632</v>
      </c>
      <c r="BHJ27" s="1994" t="s">
        <v>1625</v>
      </c>
      <c r="BHK27" s="1995">
        <v>5</v>
      </c>
      <c r="BHL27" s="1995">
        <v>5</v>
      </c>
      <c r="BHM27" s="1995">
        <v>5</v>
      </c>
      <c r="BHN27" s="1995">
        <v>0</v>
      </c>
      <c r="BHO27" s="1303">
        <f t="shared" si="84"/>
        <v>15</v>
      </c>
      <c r="BHP27" s="1303">
        <f t="shared" si="85"/>
        <v>25</v>
      </c>
      <c r="BHQ27" s="1993" t="s">
        <v>1632</v>
      </c>
      <c r="BHR27" s="1994" t="s">
        <v>1632</v>
      </c>
      <c r="BHS27" s="1994" t="s">
        <v>1632</v>
      </c>
      <c r="BHT27" s="1994" t="s">
        <v>1625</v>
      </c>
      <c r="BHU27" s="1995">
        <v>5</v>
      </c>
      <c r="BHV27" s="1995">
        <v>5</v>
      </c>
      <c r="BHW27" s="1995">
        <v>5</v>
      </c>
      <c r="BHX27" s="1995">
        <v>0</v>
      </c>
      <c r="BHY27" s="1303">
        <f t="shared" si="86"/>
        <v>15</v>
      </c>
      <c r="BHZ27" s="1303">
        <f t="shared" si="87"/>
        <v>42</v>
      </c>
      <c r="BIA27" s="1993" t="s">
        <v>1626</v>
      </c>
      <c r="BIB27" s="1994" t="s">
        <v>1626</v>
      </c>
      <c r="BIC27" s="1994" t="s">
        <v>1625</v>
      </c>
      <c r="BID27" s="1994" t="s">
        <v>1625</v>
      </c>
      <c r="BIE27" s="1994" t="s">
        <v>1626</v>
      </c>
      <c r="BIF27" s="4112">
        <f t="shared" si="88"/>
        <v>3</v>
      </c>
      <c r="BIG27" s="2781">
        <f t="shared" si="89"/>
        <v>71</v>
      </c>
      <c r="BIH27" s="2916">
        <v>13</v>
      </c>
      <c r="BII27" s="3967">
        <v>1.7125543406665786</v>
      </c>
      <c r="BIJ27" s="1303">
        <f t="shared" si="90"/>
        <v>51</v>
      </c>
      <c r="BIK27" s="2073">
        <v>0</v>
      </c>
      <c r="BIL27" s="1303">
        <v>0</v>
      </c>
      <c r="BIM27" s="1995" t="s">
        <v>81</v>
      </c>
      <c r="BIN27" s="1303" t="str">
        <f t="shared" si="91"/>
        <v>-</v>
      </c>
      <c r="BIO27" s="1993" t="s">
        <v>1625</v>
      </c>
      <c r="BIP27" s="1994" t="s">
        <v>1625</v>
      </c>
      <c r="BIQ27" s="1994" t="s">
        <v>1625</v>
      </c>
      <c r="BIR27" s="1994" t="s">
        <v>1625</v>
      </c>
      <c r="BIS27" s="1994" t="s">
        <v>1625</v>
      </c>
      <c r="BIT27" s="1994" t="s">
        <v>1625</v>
      </c>
      <c r="BIU27" s="1994" t="s">
        <v>1625</v>
      </c>
      <c r="BIV27" s="1994" t="s">
        <v>1625</v>
      </c>
      <c r="BIW27" s="1994" t="s">
        <v>1625</v>
      </c>
      <c r="BIX27" s="1994" t="s">
        <v>1625</v>
      </c>
      <c r="BIY27" s="3617">
        <f t="shared" si="92"/>
        <v>0</v>
      </c>
      <c r="BIZ27" s="2906">
        <f t="shared" si="93"/>
        <v>67</v>
      </c>
      <c r="BJA27" s="3971">
        <v>64</v>
      </c>
      <c r="BJB27" s="3972">
        <v>8.4310367540508491</v>
      </c>
      <c r="BJC27" s="3971">
        <v>0</v>
      </c>
      <c r="BJD27" s="3972">
        <v>0</v>
      </c>
      <c r="BJE27" s="3972">
        <v>56</v>
      </c>
      <c r="BJF27" s="3971">
        <v>0</v>
      </c>
      <c r="BJG27" s="3972">
        <v>0</v>
      </c>
      <c r="BJH27" s="3972">
        <v>53</v>
      </c>
      <c r="BJI27" s="3971">
        <v>0</v>
      </c>
      <c r="BJJ27" s="3972">
        <v>0</v>
      </c>
      <c r="BJK27" s="3973">
        <v>41</v>
      </c>
      <c r="BJL27" s="3971">
        <v>125</v>
      </c>
      <c r="BJM27" s="3972">
        <v>16.466868660255564</v>
      </c>
      <c r="BJN27" s="3971">
        <v>0</v>
      </c>
      <c r="BJO27" s="3972">
        <v>0</v>
      </c>
      <c r="BJP27" s="3973">
        <v>35</v>
      </c>
      <c r="BJQ27" s="3971">
        <v>7070</v>
      </c>
      <c r="BJR27" s="3972">
        <v>931.36609142405484</v>
      </c>
      <c r="BJS27" s="3971">
        <v>0</v>
      </c>
      <c r="BJT27" s="3972">
        <v>0</v>
      </c>
      <c r="BJU27" s="3973">
        <v>28</v>
      </c>
      <c r="BJV27" s="2074">
        <v>35.299999999999997</v>
      </c>
      <c r="BJW27" s="1303">
        <f t="shared" si="7"/>
        <v>23</v>
      </c>
      <c r="BJX27" s="1993" t="s">
        <v>1625</v>
      </c>
      <c r="BJY27" s="1994" t="s">
        <v>1625</v>
      </c>
      <c r="BJZ27" s="1495" t="s">
        <v>1625</v>
      </c>
      <c r="BKA27" s="1495" t="s">
        <v>1625</v>
      </c>
      <c r="BKB27" s="1212">
        <v>0</v>
      </c>
      <c r="BKC27" s="1212">
        <v>0</v>
      </c>
      <c r="BKD27" s="1212">
        <v>0</v>
      </c>
      <c r="BKE27" s="1212">
        <v>0</v>
      </c>
      <c r="BKF27" s="988">
        <f t="shared" si="94"/>
        <v>0</v>
      </c>
      <c r="BKG27" s="988">
        <f t="shared" si="95"/>
        <v>48</v>
      </c>
      <c r="BKH27" s="2780" t="s">
        <v>1625</v>
      </c>
      <c r="BKI27" s="1495" t="s">
        <v>1625</v>
      </c>
      <c r="BKJ27" s="1495" t="s">
        <v>1625</v>
      </c>
      <c r="BKK27" s="1495" t="s">
        <v>1625</v>
      </c>
      <c r="BKL27" s="1212">
        <v>0</v>
      </c>
      <c r="BKM27" s="1212">
        <v>0</v>
      </c>
      <c r="BKN27" s="1212">
        <v>0</v>
      </c>
      <c r="BKO27" s="1212">
        <v>0</v>
      </c>
      <c r="BKP27" s="988">
        <f t="shared" si="96"/>
        <v>0</v>
      </c>
      <c r="BKQ27" s="988">
        <f t="shared" si="97"/>
        <v>38</v>
      </c>
      <c r="BKR27" s="2780" t="s">
        <v>1625</v>
      </c>
      <c r="BKS27" s="1495" t="s">
        <v>1625</v>
      </c>
      <c r="BKT27" s="1495" t="s">
        <v>1625</v>
      </c>
      <c r="BKU27" s="1495" t="s">
        <v>1625</v>
      </c>
      <c r="BKV27" s="1212">
        <v>0</v>
      </c>
      <c r="BKW27" s="1212">
        <v>0</v>
      </c>
      <c r="BKX27" s="1212">
        <v>0</v>
      </c>
      <c r="BKY27" s="1212">
        <v>0</v>
      </c>
      <c r="BKZ27" s="988">
        <f t="shared" si="98"/>
        <v>0</v>
      </c>
      <c r="BLA27" s="988">
        <f t="shared" si="99"/>
        <v>42</v>
      </c>
      <c r="BLB27" s="3971">
        <v>8</v>
      </c>
      <c r="BLC27" s="3972">
        <v>1.0538795942563561</v>
      </c>
      <c r="BLD27" s="3973">
        <v>39</v>
      </c>
      <c r="BLE27" s="3971">
        <v>0</v>
      </c>
      <c r="BLF27" s="3972">
        <v>0</v>
      </c>
      <c r="BLG27" s="3973">
        <v>14</v>
      </c>
      <c r="BLH27" s="3971">
        <v>2</v>
      </c>
      <c r="BLI27" s="3972">
        <v>0.26346989856408903</v>
      </c>
      <c r="BLJ27" s="3973">
        <v>48</v>
      </c>
      <c r="BLK27" s="3971">
        <v>0</v>
      </c>
      <c r="BLL27" s="3972">
        <v>0</v>
      </c>
      <c r="BLM27" s="3973">
        <v>39</v>
      </c>
      <c r="BLN27" s="3971">
        <v>6</v>
      </c>
      <c r="BLO27" s="3972">
        <v>0.79040969569226716</v>
      </c>
      <c r="BLP27" s="3973">
        <v>32</v>
      </c>
      <c r="BLQ27" s="3971">
        <v>0</v>
      </c>
      <c r="BLR27" s="3972">
        <v>0</v>
      </c>
      <c r="BLS27" s="3973">
        <v>13</v>
      </c>
      <c r="BLT27" s="3971">
        <v>0</v>
      </c>
      <c r="BLU27" s="3972">
        <v>0</v>
      </c>
      <c r="BLV27" s="3973">
        <v>14</v>
      </c>
      <c r="BLW27" s="3971">
        <v>5</v>
      </c>
      <c r="BLX27" s="3972">
        <v>0.65867474641022261</v>
      </c>
      <c r="BLY27" s="3973">
        <v>24</v>
      </c>
      <c r="BLZ27" s="2782">
        <v>0</v>
      </c>
      <c r="BMA27" s="2773">
        <v>0</v>
      </c>
      <c r="BMB27" s="988">
        <v>65</v>
      </c>
      <c r="BMC27" s="2782">
        <v>2</v>
      </c>
      <c r="BMD27" s="2773">
        <v>0.26346989856408903</v>
      </c>
      <c r="BME27" s="988">
        <v>59</v>
      </c>
      <c r="BMF27" s="2782">
        <v>0</v>
      </c>
      <c r="BMG27" s="2773">
        <v>0</v>
      </c>
      <c r="BMH27" s="988">
        <v>9</v>
      </c>
      <c r="BMI27" s="2782">
        <v>0</v>
      </c>
      <c r="BMJ27" s="2773">
        <v>0</v>
      </c>
      <c r="BMK27" s="988">
        <v>18</v>
      </c>
      <c r="BML27" s="2782">
        <v>0</v>
      </c>
      <c r="BMM27" s="2773">
        <v>0</v>
      </c>
      <c r="BMN27" s="988">
        <v>10</v>
      </c>
      <c r="BMO27" s="2782">
        <v>0</v>
      </c>
      <c r="BMP27" s="2773">
        <v>0</v>
      </c>
      <c r="BMQ27" s="988">
        <v>2</v>
      </c>
      <c r="BMR27" s="2782">
        <v>7</v>
      </c>
      <c r="BMS27" s="2773">
        <v>0.9221446449743117</v>
      </c>
      <c r="BMT27" s="988">
        <v>60</v>
      </c>
      <c r="BMU27" s="2782">
        <v>0</v>
      </c>
      <c r="BMV27" s="2773">
        <v>0</v>
      </c>
      <c r="BMW27" s="988">
        <v>69</v>
      </c>
      <c r="BMX27" s="2782">
        <v>0</v>
      </c>
      <c r="BMY27" s="2773">
        <v>0</v>
      </c>
      <c r="BMZ27" s="988">
        <v>20</v>
      </c>
      <c r="BNA27" s="2782">
        <v>0</v>
      </c>
      <c r="BNB27" s="2773">
        <v>0</v>
      </c>
      <c r="BNC27" s="988">
        <v>28</v>
      </c>
      <c r="BND27" s="2782">
        <v>0</v>
      </c>
      <c r="BNE27" s="2773">
        <v>0</v>
      </c>
      <c r="BNF27" s="988">
        <v>4</v>
      </c>
      <c r="BNG27" s="2782">
        <v>0</v>
      </c>
      <c r="BNH27" s="2773">
        <v>0</v>
      </c>
      <c r="BNI27" s="988">
        <v>19</v>
      </c>
      <c r="BNJ27" s="2782">
        <v>0</v>
      </c>
      <c r="BNK27" s="2773">
        <v>0</v>
      </c>
      <c r="BNL27" s="988">
        <v>30</v>
      </c>
      <c r="BNM27" s="2782">
        <v>0</v>
      </c>
      <c r="BNN27" s="2773">
        <v>0</v>
      </c>
      <c r="BNO27" s="988">
        <v>5</v>
      </c>
      <c r="BNQ27" s="729">
        <v>242</v>
      </c>
      <c r="BNR27" s="729">
        <v>40</v>
      </c>
      <c r="BNS27" s="729">
        <v>7607</v>
      </c>
      <c r="BNT27" s="729">
        <v>31.812803996319179</v>
      </c>
      <c r="BNU27" s="729">
        <v>5.2583147101354015</v>
      </c>
      <c r="BNV27" s="4113">
        <v>36</v>
      </c>
      <c r="BNW27" s="4113">
        <v>34</v>
      </c>
    </row>
    <row r="28" spans="1:1739" s="1192" customFormat="1" ht="13" x14ac:dyDescent="0.2">
      <c r="A28" s="3991" t="s">
        <v>1702</v>
      </c>
      <c r="B28" s="3992" t="s">
        <v>1703</v>
      </c>
      <c r="C28" s="3992" t="s">
        <v>1646</v>
      </c>
      <c r="D28" s="3992"/>
      <c r="E28" s="3992" t="s">
        <v>1646</v>
      </c>
      <c r="F28" s="3993" t="s">
        <v>1704</v>
      </c>
      <c r="G28" s="3994" t="s">
        <v>1916</v>
      </c>
      <c r="H28" s="3995">
        <v>763</v>
      </c>
      <c r="I28" s="3996">
        <v>7.1</v>
      </c>
      <c r="J28" s="3994">
        <f t="shared" si="8"/>
        <v>53</v>
      </c>
      <c r="K28" s="3997">
        <v>727</v>
      </c>
      <c r="L28" s="3996">
        <v>7.2</v>
      </c>
      <c r="M28" s="3998">
        <f t="shared" si="9"/>
        <v>36</v>
      </c>
      <c r="N28" s="3999">
        <f t="shared" si="10"/>
        <v>0.10000000000000053</v>
      </c>
      <c r="O28" s="3997">
        <v>634</v>
      </c>
      <c r="P28" s="3996">
        <v>6.99</v>
      </c>
      <c r="Q28" s="3998">
        <f t="shared" si="11"/>
        <v>64</v>
      </c>
      <c r="R28" s="3999">
        <f t="shared" si="12"/>
        <v>-0.20999999999999996</v>
      </c>
      <c r="S28" s="3997">
        <v>4970</v>
      </c>
      <c r="T28" s="3996">
        <v>5.93</v>
      </c>
      <c r="U28" s="3994">
        <f t="shared" si="100"/>
        <v>59</v>
      </c>
      <c r="V28" s="3997">
        <v>4758</v>
      </c>
      <c r="W28" s="3996">
        <v>6.02</v>
      </c>
      <c r="X28" s="3998">
        <f t="shared" si="0"/>
        <v>60</v>
      </c>
      <c r="Y28" s="3999">
        <f t="shared" si="13"/>
        <v>8.9999999999999858E-2</v>
      </c>
      <c r="Z28" s="3997">
        <v>3860</v>
      </c>
      <c r="AA28" s="3996">
        <v>6.199740932642487</v>
      </c>
      <c r="AB28" s="3998">
        <f t="shared" si="101"/>
        <v>29</v>
      </c>
      <c r="AC28" s="3999">
        <f t="shared" si="14"/>
        <v>0.17974093264248747</v>
      </c>
      <c r="AD28" s="4031">
        <v>2317</v>
      </c>
      <c r="AE28" s="4006">
        <v>6.0401381096245146</v>
      </c>
      <c r="AF28" s="3997">
        <v>1515</v>
      </c>
      <c r="AG28" s="4000">
        <v>6.4640264026402638</v>
      </c>
      <c r="AH28" s="4001">
        <f t="shared" si="102"/>
        <v>34</v>
      </c>
      <c r="AI28" s="4002">
        <v>1696</v>
      </c>
      <c r="AJ28" s="4000">
        <v>6.2553066037735849</v>
      </c>
      <c r="AK28" s="4001">
        <f t="shared" si="103"/>
        <v>22</v>
      </c>
      <c r="AL28" s="3997">
        <v>621</v>
      </c>
      <c r="AM28" s="4000">
        <v>5.4524959742351049</v>
      </c>
      <c r="AN28" s="4003">
        <f t="shared" si="104"/>
        <v>58</v>
      </c>
      <c r="AO28" s="4086"/>
      <c r="AP28" s="4004">
        <v>82.3</v>
      </c>
      <c r="AQ28" s="4001">
        <v>12</v>
      </c>
      <c r="AR28" s="4005">
        <v>85.4</v>
      </c>
      <c r="AS28" s="4001">
        <v>23</v>
      </c>
      <c r="AT28" s="4005">
        <v>1.8999999999999915</v>
      </c>
      <c r="AU28" s="4006">
        <v>0.90000000000000568</v>
      </c>
      <c r="AV28" s="3997">
        <v>65</v>
      </c>
      <c r="AW28" s="4007">
        <f t="shared" si="15"/>
        <v>42</v>
      </c>
      <c r="AX28" s="3998">
        <v>65</v>
      </c>
      <c r="AY28" s="4007">
        <f t="shared" si="16"/>
        <v>43</v>
      </c>
      <c r="AZ28" s="3997">
        <v>150</v>
      </c>
      <c r="BA28" s="4008">
        <f t="shared" si="105"/>
        <v>45</v>
      </c>
      <c r="BB28" s="3997">
        <v>210</v>
      </c>
      <c r="BC28" s="4009">
        <v>39</v>
      </c>
      <c r="BD28" s="3997">
        <v>651</v>
      </c>
      <c r="BE28" s="3996">
        <v>19.508448540706606</v>
      </c>
      <c r="BF28" s="4001">
        <f t="shared" si="17"/>
        <v>19</v>
      </c>
      <c r="BG28" s="3997">
        <v>659</v>
      </c>
      <c r="BH28" s="3996">
        <v>15.629742033383915</v>
      </c>
      <c r="BI28" s="4001">
        <f t="shared" si="18"/>
        <v>56</v>
      </c>
      <c r="BJ28" s="3997">
        <v>629</v>
      </c>
      <c r="BK28" s="3996">
        <v>52.146263910969793</v>
      </c>
      <c r="BL28" s="4001">
        <f t="shared" si="19"/>
        <v>58</v>
      </c>
      <c r="BM28" s="3997">
        <v>654</v>
      </c>
      <c r="BN28" s="3996">
        <v>20.795107033639145</v>
      </c>
      <c r="BO28" s="4001">
        <v>64</v>
      </c>
      <c r="BP28" s="3997">
        <v>635</v>
      </c>
      <c r="BQ28" s="3996">
        <v>1.889763779527559</v>
      </c>
      <c r="BR28" s="4001">
        <v>49</v>
      </c>
      <c r="BS28" s="3997">
        <v>645</v>
      </c>
      <c r="BT28" s="3996">
        <v>39.689922480620154</v>
      </c>
      <c r="BU28" s="4001">
        <v>61</v>
      </c>
      <c r="BV28" s="3997">
        <v>1601</v>
      </c>
      <c r="BW28" s="3996">
        <v>50.031230480949404</v>
      </c>
      <c r="BX28" s="4001">
        <f t="shared" si="20"/>
        <v>14</v>
      </c>
      <c r="BY28" s="3997">
        <v>1621</v>
      </c>
      <c r="BZ28" s="3996">
        <v>70.388648982109814</v>
      </c>
      <c r="CA28" s="4001">
        <f t="shared" si="21"/>
        <v>16</v>
      </c>
      <c r="CB28" s="3997">
        <v>1503</v>
      </c>
      <c r="CC28" s="3996">
        <v>62.208915502328679</v>
      </c>
      <c r="CD28" s="4001">
        <f t="shared" si="22"/>
        <v>41</v>
      </c>
      <c r="CE28" s="3997">
        <v>1619</v>
      </c>
      <c r="CF28" s="3996">
        <v>41.383570105003088</v>
      </c>
      <c r="CG28" s="4001">
        <v>54</v>
      </c>
      <c r="CH28" s="3997">
        <v>1468</v>
      </c>
      <c r="CI28" s="3996">
        <v>4.4959128065395095</v>
      </c>
      <c r="CJ28" s="4001">
        <f t="shared" si="106"/>
        <v>43</v>
      </c>
      <c r="CK28" s="3997">
        <v>1567</v>
      </c>
      <c r="CL28" s="3996">
        <v>52.967453733248249</v>
      </c>
      <c r="CM28" s="4001">
        <f t="shared" si="23"/>
        <v>58</v>
      </c>
      <c r="CN28" s="4005">
        <v>15.8</v>
      </c>
      <c r="CO28" s="4009">
        <v>59</v>
      </c>
      <c r="CP28" s="3996">
        <v>4.0999999999999996</v>
      </c>
      <c r="CQ28" s="3996">
        <v>6.6</v>
      </c>
      <c r="CR28" s="4000">
        <v>5.2</v>
      </c>
      <c r="CS28" s="4005">
        <v>15.5</v>
      </c>
      <c r="CT28" s="4006">
        <v>15.6</v>
      </c>
      <c r="CU28" s="3999">
        <v>17.8</v>
      </c>
      <c r="CV28" s="1192">
        <f t="shared" si="24"/>
        <v>53</v>
      </c>
      <c r="CW28" s="3999">
        <v>4.5</v>
      </c>
      <c r="CX28" s="3999">
        <v>7.3999999999999995</v>
      </c>
      <c r="CY28" s="3999">
        <v>5.9</v>
      </c>
      <c r="CZ28" s="4010">
        <v>523</v>
      </c>
      <c r="DA28" s="4011">
        <v>82.97</v>
      </c>
      <c r="DB28" s="1192">
        <v>67</v>
      </c>
      <c r="DC28" s="4007">
        <v>171</v>
      </c>
      <c r="DD28" s="4011">
        <v>83.18</v>
      </c>
      <c r="DE28" s="1192">
        <v>55</v>
      </c>
      <c r="DF28" s="4007">
        <v>259</v>
      </c>
      <c r="DG28" s="3999">
        <v>83.5</v>
      </c>
      <c r="DH28" s="1192">
        <v>55</v>
      </c>
      <c r="DI28" s="4007">
        <v>93</v>
      </c>
      <c r="DJ28" s="3999">
        <v>81.11</v>
      </c>
      <c r="DK28" s="1192">
        <v>66</v>
      </c>
      <c r="DL28" s="4044">
        <v>22</v>
      </c>
      <c r="DM28" s="3998">
        <v>36</v>
      </c>
      <c r="DN28" s="4007">
        <v>600</v>
      </c>
      <c r="DO28" s="4004">
        <v>78</v>
      </c>
      <c r="DP28" s="3998">
        <v>31</v>
      </c>
      <c r="DQ28" s="3996">
        <v>0</v>
      </c>
      <c r="DR28" s="4001">
        <v>18</v>
      </c>
      <c r="DS28" s="4005">
        <v>70.740740740740733</v>
      </c>
      <c r="DT28" s="4114">
        <v>33</v>
      </c>
      <c r="DU28" s="3996">
        <v>0</v>
      </c>
      <c r="DV28" s="4001">
        <v>17</v>
      </c>
      <c r="DW28" s="4026">
        <v>68.484848484848484</v>
      </c>
      <c r="DX28" s="4001">
        <v>43</v>
      </c>
      <c r="DY28" s="3996">
        <v>4.4444444444444446</v>
      </c>
      <c r="DZ28" s="4001">
        <v>39</v>
      </c>
      <c r="EA28" s="3997">
        <v>607</v>
      </c>
      <c r="EB28" s="4012">
        <v>74.629324546952219</v>
      </c>
      <c r="EC28" s="4001">
        <f t="shared" si="1"/>
        <v>35</v>
      </c>
      <c r="ED28" s="3997">
        <v>1497</v>
      </c>
      <c r="EE28" s="4012">
        <v>55.511022044088179</v>
      </c>
      <c r="EF28" s="4001">
        <v>16</v>
      </c>
      <c r="EG28" s="3997">
        <v>533</v>
      </c>
      <c r="EH28" s="4115">
        <v>60.787992495309574</v>
      </c>
      <c r="EI28" s="4001">
        <v>29</v>
      </c>
      <c r="EJ28" s="4013">
        <v>499</v>
      </c>
      <c r="EK28" s="4014">
        <v>1.2127659574468086</v>
      </c>
      <c r="EL28" s="4015">
        <v>14</v>
      </c>
      <c r="EM28" s="4016">
        <v>9.4188376753507033</v>
      </c>
      <c r="EN28" s="4017">
        <v>25</v>
      </c>
      <c r="EO28" s="4013">
        <v>542</v>
      </c>
      <c r="EP28" s="4018">
        <v>1.4739130434782608</v>
      </c>
      <c r="EQ28" s="4019">
        <v>31</v>
      </c>
      <c r="ER28" s="4016">
        <v>21.217712177121772</v>
      </c>
      <c r="ES28" s="4017">
        <v>24</v>
      </c>
      <c r="ET28" s="4013">
        <v>566</v>
      </c>
      <c r="EU28" s="4018">
        <v>0.98062015503875966</v>
      </c>
      <c r="EV28" s="4019">
        <v>26</v>
      </c>
      <c r="EW28" s="4016">
        <v>22.791519434628977</v>
      </c>
      <c r="EX28" s="4017">
        <v>14</v>
      </c>
      <c r="EY28" s="4020">
        <v>514</v>
      </c>
      <c r="EZ28" s="4018">
        <v>0.78846153846153844</v>
      </c>
      <c r="FA28" s="4019">
        <v>27</v>
      </c>
      <c r="FB28" s="4021">
        <v>5.0583657587548636</v>
      </c>
      <c r="FC28" s="4022">
        <v>54</v>
      </c>
      <c r="FD28" s="4013">
        <v>505</v>
      </c>
      <c r="FE28" s="4015">
        <v>1.0740740740740742</v>
      </c>
      <c r="FF28" s="4015">
        <v>25</v>
      </c>
      <c r="FG28" s="4016">
        <v>5.3465346534653468</v>
      </c>
      <c r="FH28" s="4017">
        <v>42</v>
      </c>
      <c r="FI28" s="4023">
        <v>524</v>
      </c>
      <c r="FJ28" s="4015">
        <v>0.65625</v>
      </c>
      <c r="FK28" s="4015">
        <v>19</v>
      </c>
      <c r="FL28" s="4021">
        <v>3.0534351145038165</v>
      </c>
      <c r="FM28" s="4023">
        <v>17</v>
      </c>
      <c r="FN28" s="4013">
        <v>533</v>
      </c>
      <c r="FO28" s="4015">
        <v>1</v>
      </c>
      <c r="FP28" s="4015">
        <v>8</v>
      </c>
      <c r="FQ28" s="4016">
        <v>6.7542213883677302</v>
      </c>
      <c r="FR28" s="4017">
        <v>33</v>
      </c>
      <c r="FS28" s="4013">
        <v>474</v>
      </c>
      <c r="FT28" s="4015">
        <v>3.130718954248366</v>
      </c>
      <c r="FU28" s="4015">
        <v>35</v>
      </c>
      <c r="FV28" s="4016">
        <v>32.278481012658226</v>
      </c>
      <c r="FW28" s="4017">
        <v>57</v>
      </c>
      <c r="FX28" s="4010">
        <v>1593</v>
      </c>
      <c r="FY28" s="4027">
        <v>22.536095417451349</v>
      </c>
      <c r="FZ28" s="4007">
        <v>14</v>
      </c>
      <c r="GA28" s="3997">
        <v>1369</v>
      </c>
      <c r="GB28" s="4116">
        <v>1.1849315068493151</v>
      </c>
      <c r="GC28" s="4009">
        <v>24</v>
      </c>
      <c r="GD28" s="4115">
        <v>5.3323593864134402</v>
      </c>
      <c r="GE28" s="4001">
        <v>15</v>
      </c>
      <c r="GF28" s="3997">
        <v>1396</v>
      </c>
      <c r="GG28" s="3999">
        <v>1.4887640449438202</v>
      </c>
      <c r="GH28" s="1192">
        <v>14</v>
      </c>
      <c r="GI28" s="4115">
        <v>6.3753581661891117</v>
      </c>
      <c r="GJ28" s="4001">
        <v>18</v>
      </c>
      <c r="GK28" s="3997">
        <v>1439</v>
      </c>
      <c r="GL28" s="3999">
        <v>1.0659722222222223</v>
      </c>
      <c r="GM28" s="1192">
        <v>10</v>
      </c>
      <c r="GN28" s="4115">
        <v>10.006949270326617</v>
      </c>
      <c r="GO28" s="4001">
        <v>9</v>
      </c>
      <c r="GP28" s="3997">
        <v>1381</v>
      </c>
      <c r="GQ28" s="3999">
        <v>1.0535714285714286</v>
      </c>
      <c r="GR28" s="1192">
        <v>20</v>
      </c>
      <c r="GS28" s="4115">
        <v>4.0550325850832731</v>
      </c>
      <c r="GT28" s="4001">
        <v>7</v>
      </c>
      <c r="GU28" s="3997">
        <v>1456</v>
      </c>
      <c r="GV28" s="4009">
        <v>1.6809045226130652</v>
      </c>
      <c r="GW28" s="4009">
        <v>9</v>
      </c>
      <c r="GX28" s="4115">
        <v>13.667582417582416</v>
      </c>
      <c r="GY28" s="4001">
        <v>24</v>
      </c>
      <c r="GZ28" s="3997">
        <v>1417</v>
      </c>
      <c r="HA28" s="4009">
        <v>0.94318181818181823</v>
      </c>
      <c r="HB28" s="4009">
        <v>13</v>
      </c>
      <c r="HC28" s="4115">
        <v>3.1051517290049402</v>
      </c>
      <c r="HD28" s="4001">
        <v>9</v>
      </c>
      <c r="HE28" s="3997">
        <v>1397</v>
      </c>
      <c r="HF28" s="4009">
        <v>0.68421052631578949</v>
      </c>
      <c r="HG28" s="4009">
        <v>7</v>
      </c>
      <c r="HH28" s="4115">
        <v>1.3600572655690766</v>
      </c>
      <c r="HI28" s="4001">
        <v>29</v>
      </c>
      <c r="HJ28" s="3997">
        <v>1406</v>
      </c>
      <c r="HK28" s="4009">
        <v>1.9666666666666666</v>
      </c>
      <c r="HL28" s="4009">
        <v>37</v>
      </c>
      <c r="HM28" s="4115">
        <v>1.0668563300142246</v>
      </c>
      <c r="HN28" s="4001">
        <v>35</v>
      </c>
      <c r="HO28" s="4005">
        <v>19.395866454689983</v>
      </c>
      <c r="HP28" s="3996">
        <v>4.1335453100158981</v>
      </c>
      <c r="HQ28" s="3996">
        <v>62.48012718600954</v>
      </c>
      <c r="HR28" s="3996">
        <v>14.308426073131955</v>
      </c>
      <c r="HS28" s="4024">
        <v>12.559618441971383</v>
      </c>
      <c r="HT28" s="4024">
        <v>23.847376788553259</v>
      </c>
      <c r="HU28" s="4024">
        <v>66.136724960254369</v>
      </c>
      <c r="HV28" s="4024">
        <v>5.5643879173290935</v>
      </c>
      <c r="HW28" s="4024">
        <v>67.249602543720187</v>
      </c>
      <c r="HX28" s="4025">
        <v>629</v>
      </c>
      <c r="HY28" s="4005">
        <v>21.085688649618664</v>
      </c>
      <c r="HZ28" s="4005">
        <v>3.0058322117541501</v>
      </c>
      <c r="IA28" s="4005">
        <v>62.898160610139072</v>
      </c>
      <c r="IB28" s="4005">
        <v>26.155226558995064</v>
      </c>
      <c r="IC28" s="4005">
        <v>10.677433826828175</v>
      </c>
      <c r="ID28" s="4005">
        <v>44.05563032750112</v>
      </c>
      <c r="IE28" s="4005">
        <v>56.751906684611932</v>
      </c>
      <c r="IF28" s="4005">
        <v>5.2041274113952447</v>
      </c>
      <c r="IG28" s="4005">
        <v>62.0457604306864</v>
      </c>
      <c r="IH28" s="4025">
        <v>2229</v>
      </c>
      <c r="II28" s="4117" t="s">
        <v>31</v>
      </c>
      <c r="IJ28" s="4118" t="s">
        <v>31</v>
      </c>
      <c r="IK28" s="4118" t="s">
        <v>31</v>
      </c>
      <c r="IL28" s="4118" t="s">
        <v>31</v>
      </c>
      <c r="IM28" s="4118" t="s">
        <v>31</v>
      </c>
      <c r="IN28" s="4118" t="s">
        <v>31</v>
      </c>
      <c r="IO28" s="4118" t="s">
        <v>31</v>
      </c>
      <c r="IP28" s="4118" t="s">
        <v>81</v>
      </c>
      <c r="IQ28" s="4119" t="s">
        <v>81</v>
      </c>
      <c r="IR28" s="4120" t="s">
        <v>31</v>
      </c>
      <c r="IS28" s="4121" t="s">
        <v>31</v>
      </c>
      <c r="IT28" s="4121" t="s">
        <v>31</v>
      </c>
      <c r="IU28" s="4121" t="s">
        <v>31</v>
      </c>
      <c r="IV28" s="4121" t="s">
        <v>31</v>
      </c>
      <c r="IW28" s="4121" t="s">
        <v>31</v>
      </c>
      <c r="IX28" s="4121" t="s">
        <v>31</v>
      </c>
      <c r="IY28" s="4121" t="s">
        <v>81</v>
      </c>
      <c r="IZ28" s="4119" t="s">
        <v>81</v>
      </c>
      <c r="JA28" s="4120" t="s">
        <v>31</v>
      </c>
      <c r="JB28" s="4121" t="s">
        <v>31</v>
      </c>
      <c r="JC28" s="4121" t="s">
        <v>31</v>
      </c>
      <c r="JD28" s="4121" t="s">
        <v>31</v>
      </c>
      <c r="JE28" s="4121" t="s">
        <v>31</v>
      </c>
      <c r="JF28" s="4121" t="s">
        <v>31</v>
      </c>
      <c r="JG28" s="4121" t="s">
        <v>31</v>
      </c>
      <c r="JH28" s="4121" t="s">
        <v>81</v>
      </c>
      <c r="JI28" s="4122" t="s">
        <v>81</v>
      </c>
      <c r="JJ28" s="4120" t="s">
        <v>31</v>
      </c>
      <c r="JK28" s="4121" t="s">
        <v>31</v>
      </c>
      <c r="JL28" s="4121" t="s">
        <v>31</v>
      </c>
      <c r="JM28" s="4121" t="s">
        <v>31</v>
      </c>
      <c r="JN28" s="4121" t="s">
        <v>31</v>
      </c>
      <c r="JO28" s="4121" t="s">
        <v>31</v>
      </c>
      <c r="JP28" s="4121" t="s">
        <v>31</v>
      </c>
      <c r="JQ28" s="4121" t="s">
        <v>31</v>
      </c>
      <c r="JR28" s="4122" t="s">
        <v>31</v>
      </c>
      <c r="JS28" s="4120" t="s">
        <v>31</v>
      </c>
      <c r="JT28" s="4121" t="s">
        <v>31</v>
      </c>
      <c r="JU28" s="4121" t="s">
        <v>31</v>
      </c>
      <c r="JV28" s="4121" t="s">
        <v>31</v>
      </c>
      <c r="JW28" s="4121" t="s">
        <v>31</v>
      </c>
      <c r="JX28" s="4121" t="s">
        <v>31</v>
      </c>
      <c r="JY28" s="4121" t="s">
        <v>31</v>
      </c>
      <c r="JZ28" s="4121" t="s">
        <v>31</v>
      </c>
      <c r="KA28" s="4122" t="s">
        <v>31</v>
      </c>
      <c r="KB28" s="4120" t="s">
        <v>31</v>
      </c>
      <c r="KC28" s="4121" t="s">
        <v>31</v>
      </c>
      <c r="KD28" s="4121" t="s">
        <v>31</v>
      </c>
      <c r="KE28" s="4121" t="s">
        <v>31</v>
      </c>
      <c r="KF28" s="4121" t="s">
        <v>31</v>
      </c>
      <c r="KG28" s="4121" t="s">
        <v>31</v>
      </c>
      <c r="KH28" s="4121" t="s">
        <v>31</v>
      </c>
      <c r="KI28" s="4121" t="s">
        <v>31</v>
      </c>
      <c r="KJ28" s="4122" t="s">
        <v>31</v>
      </c>
      <c r="KK28" s="4026">
        <v>44.095896946564885</v>
      </c>
      <c r="KL28" s="4001">
        <v>42</v>
      </c>
      <c r="KM28" s="4026">
        <v>70.676691729323309</v>
      </c>
      <c r="KN28" s="4001">
        <v>33</v>
      </c>
      <c r="KO28" s="4027">
        <v>2.2068778770647173</v>
      </c>
      <c r="KP28" s="4007">
        <v>58</v>
      </c>
      <c r="KQ28" s="4027">
        <v>0</v>
      </c>
      <c r="KR28" s="4007">
        <v>27</v>
      </c>
      <c r="KS28" s="4027">
        <v>8.6548876252369347</v>
      </c>
      <c r="KT28" s="4007">
        <v>66</v>
      </c>
      <c r="KU28" s="4027">
        <v>0</v>
      </c>
      <c r="KV28" s="4007">
        <v>49</v>
      </c>
      <c r="KW28" s="4027">
        <v>12.17208814270724</v>
      </c>
      <c r="KX28" s="4007">
        <v>22</v>
      </c>
      <c r="KY28" s="4007">
        <v>10.516605166051662</v>
      </c>
      <c r="KZ28" s="4007">
        <v>66</v>
      </c>
      <c r="LA28" s="4028">
        <v>60</v>
      </c>
      <c r="LB28" s="1192">
        <v>10</v>
      </c>
      <c r="LC28" s="1192">
        <v>10</v>
      </c>
      <c r="LD28" s="1192">
        <v>40</v>
      </c>
      <c r="LE28" s="1192">
        <v>15</v>
      </c>
      <c r="LF28" s="4029">
        <v>135</v>
      </c>
      <c r="LG28" s="4030">
        <v>1</v>
      </c>
      <c r="LH28" s="4028">
        <v>0</v>
      </c>
      <c r="LI28" s="1192">
        <v>0</v>
      </c>
      <c r="LJ28" s="4031">
        <v>0</v>
      </c>
      <c r="LK28" s="4001">
        <v>41</v>
      </c>
      <c r="LL28" s="4033" t="s">
        <v>1632</v>
      </c>
      <c r="LM28" s="4034" t="s">
        <v>1632</v>
      </c>
      <c r="LN28" s="4034" t="s">
        <v>1632</v>
      </c>
      <c r="LO28" s="4034" t="s">
        <v>1632</v>
      </c>
      <c r="LP28" s="1192">
        <v>40</v>
      </c>
      <c r="LQ28" s="4032">
        <v>1</v>
      </c>
      <c r="LR28" s="4033" t="s">
        <v>1625</v>
      </c>
      <c r="LS28" s="4034" t="s">
        <v>1625</v>
      </c>
      <c r="LT28" s="4034" t="s">
        <v>1625</v>
      </c>
      <c r="LU28" s="4034" t="s">
        <v>1625</v>
      </c>
      <c r="LV28" s="1192">
        <v>0</v>
      </c>
      <c r="LW28" s="4032">
        <v>41</v>
      </c>
      <c r="LX28" s="4033" t="s">
        <v>1632</v>
      </c>
      <c r="LY28" s="4034" t="s">
        <v>1632</v>
      </c>
      <c r="LZ28" s="4034" t="s">
        <v>1632</v>
      </c>
      <c r="MA28" s="4034" t="s">
        <v>1632</v>
      </c>
      <c r="MB28" s="1192">
        <v>60</v>
      </c>
      <c r="MC28" s="4032">
        <v>1</v>
      </c>
      <c r="MD28" s="4033" t="s">
        <v>1632</v>
      </c>
      <c r="ME28" s="4034" t="s">
        <v>1632</v>
      </c>
      <c r="MF28" s="4034" t="s">
        <v>1632</v>
      </c>
      <c r="MG28" s="4034" t="s">
        <v>1632</v>
      </c>
      <c r="MH28" s="1192">
        <v>40</v>
      </c>
      <c r="MI28" s="4032">
        <v>1</v>
      </c>
      <c r="MJ28" s="4033" t="s">
        <v>1632</v>
      </c>
      <c r="MK28" s="4034" t="s">
        <v>1632</v>
      </c>
      <c r="ML28" s="4034" t="s">
        <v>1632</v>
      </c>
      <c r="MM28" s="4034" t="s">
        <v>1632</v>
      </c>
      <c r="MN28" s="1192">
        <v>40</v>
      </c>
      <c r="MO28" s="4032">
        <v>1</v>
      </c>
      <c r="MP28" s="4033" t="s">
        <v>1632</v>
      </c>
      <c r="MQ28" s="4034" t="s">
        <v>1632</v>
      </c>
      <c r="MR28" s="4034" t="s">
        <v>1632</v>
      </c>
      <c r="MS28" s="4034" t="s">
        <v>1632</v>
      </c>
      <c r="MT28" s="1192">
        <v>40</v>
      </c>
      <c r="MU28" s="4032">
        <v>1</v>
      </c>
      <c r="MV28" s="4033" t="s">
        <v>1632</v>
      </c>
      <c r="MW28" s="4034" t="s">
        <v>1632</v>
      </c>
      <c r="MX28" s="4034" t="s">
        <v>1625</v>
      </c>
      <c r="MY28" s="1192">
        <v>30</v>
      </c>
      <c r="MZ28" s="4032">
        <v>3</v>
      </c>
      <c r="NA28" s="4033" t="s">
        <v>1632</v>
      </c>
      <c r="NB28" s="4034" t="s">
        <v>1632</v>
      </c>
      <c r="NC28" s="4034" t="s">
        <v>1632</v>
      </c>
      <c r="ND28" s="4034" t="s">
        <v>1632</v>
      </c>
      <c r="NE28" s="1192">
        <v>40</v>
      </c>
      <c r="NF28" s="4032">
        <v>1</v>
      </c>
      <c r="NG28" s="4034" t="s">
        <v>1632</v>
      </c>
      <c r="NH28" s="4034" t="s">
        <v>1632</v>
      </c>
      <c r="NI28" s="4034" t="s">
        <v>1632</v>
      </c>
      <c r="NJ28" s="4034" t="s">
        <v>1632</v>
      </c>
      <c r="NK28" s="1192">
        <v>40</v>
      </c>
      <c r="NL28" s="4032">
        <v>1</v>
      </c>
      <c r="NM28" s="4007">
        <v>308.08999999999997</v>
      </c>
      <c r="NN28" s="4007">
        <f t="shared" si="2"/>
        <v>17</v>
      </c>
      <c r="NO28" s="4010">
        <v>0</v>
      </c>
      <c r="NP28" s="4007">
        <v>57</v>
      </c>
      <c r="NQ28" s="4037">
        <v>0</v>
      </c>
      <c r="NR28" s="4007">
        <v>57</v>
      </c>
      <c r="NS28" s="4007">
        <v>0</v>
      </c>
      <c r="NT28" s="4007">
        <v>57</v>
      </c>
      <c r="NU28" s="4037">
        <v>0</v>
      </c>
      <c r="NV28" s="4007">
        <v>57</v>
      </c>
      <c r="NW28" s="4007">
        <v>0</v>
      </c>
      <c r="NX28" s="4007">
        <v>57</v>
      </c>
      <c r="NY28" s="4027">
        <v>0</v>
      </c>
      <c r="NZ28" s="4007">
        <v>57</v>
      </c>
      <c r="OA28" s="4035">
        <v>0</v>
      </c>
      <c r="OB28" s="4036">
        <v>0</v>
      </c>
      <c r="OC28" s="4035">
        <v>47</v>
      </c>
      <c r="OD28" s="4035">
        <v>0</v>
      </c>
      <c r="OE28" s="4036">
        <v>0</v>
      </c>
      <c r="OF28" s="4035">
        <v>47</v>
      </c>
      <c r="OG28" s="4035">
        <v>424</v>
      </c>
      <c r="OH28" s="4036">
        <v>2.5133372851215174</v>
      </c>
      <c r="OI28" s="4035">
        <v>44</v>
      </c>
      <c r="OJ28" s="3994">
        <v>35</v>
      </c>
      <c r="OK28" s="4011">
        <v>2.0746887966804981</v>
      </c>
      <c r="OL28" s="4035">
        <v>47</v>
      </c>
      <c r="OM28" s="4010">
        <v>2168</v>
      </c>
      <c r="ON28" s="4027">
        <v>128.51215174866627</v>
      </c>
      <c r="OO28" s="4038">
        <v>11</v>
      </c>
      <c r="OP28" s="4010" t="s">
        <v>31</v>
      </c>
      <c r="OQ28" s="4037" t="s">
        <v>31</v>
      </c>
      <c r="OR28" s="4038" t="str">
        <f t="shared" si="25"/>
        <v>-</v>
      </c>
      <c r="OS28" s="4039">
        <v>28.981769154112197</v>
      </c>
      <c r="OT28" s="4038">
        <v>64</v>
      </c>
      <c r="OU28" s="4007">
        <v>612</v>
      </c>
      <c r="OV28" s="4007">
        <v>946</v>
      </c>
      <c r="OW28" s="4007">
        <v>601</v>
      </c>
      <c r="OX28" s="4007">
        <v>366</v>
      </c>
      <c r="OY28" s="4007">
        <v>123</v>
      </c>
      <c r="OZ28" s="4007">
        <v>559</v>
      </c>
      <c r="PA28" s="4007">
        <v>1734</v>
      </c>
      <c r="PB28" s="4007">
        <v>278</v>
      </c>
      <c r="PC28" s="4007">
        <v>215</v>
      </c>
      <c r="PD28" s="4007">
        <v>1514</v>
      </c>
      <c r="PE28" s="4007">
        <v>663</v>
      </c>
      <c r="PF28" s="4007">
        <v>1516</v>
      </c>
      <c r="PG28" s="4007">
        <v>109</v>
      </c>
      <c r="PH28" s="4007">
        <v>41</v>
      </c>
      <c r="PI28" s="4007">
        <v>779</v>
      </c>
      <c r="PJ28" s="4007">
        <v>504</v>
      </c>
      <c r="PK28" s="4007">
        <v>0</v>
      </c>
      <c r="PL28" s="4007">
        <v>2718</v>
      </c>
      <c r="PM28" s="4010">
        <v>22.516556291390728</v>
      </c>
      <c r="PN28" s="4007">
        <v>22</v>
      </c>
      <c r="PO28" s="4007">
        <v>34.805003679175869</v>
      </c>
      <c r="PP28" s="4007">
        <v>58</v>
      </c>
      <c r="PQ28" s="4007">
        <v>22.111846946284032</v>
      </c>
      <c r="PR28" s="4007">
        <v>49</v>
      </c>
      <c r="PS28" s="4007">
        <v>13.46578366445916</v>
      </c>
      <c r="PT28" s="4007">
        <v>48</v>
      </c>
      <c r="PU28" s="4007">
        <v>4.5253863134657841</v>
      </c>
      <c r="PV28" s="4007">
        <v>50</v>
      </c>
      <c r="PW28" s="4007">
        <v>20.566593083149375</v>
      </c>
      <c r="PX28" s="4007">
        <v>9</v>
      </c>
      <c r="PY28" s="4007">
        <v>63.796909492273734</v>
      </c>
      <c r="PZ28" s="4007">
        <v>17</v>
      </c>
      <c r="QA28" s="4007">
        <v>10.228108903605593</v>
      </c>
      <c r="QB28" s="4007">
        <v>69</v>
      </c>
      <c r="QC28" s="4007">
        <v>7.9102281089036053</v>
      </c>
      <c r="QD28" s="4007">
        <v>48</v>
      </c>
      <c r="QE28" s="4007">
        <v>55.702722590139807</v>
      </c>
      <c r="QF28" s="4007">
        <v>67</v>
      </c>
      <c r="QG28" s="4007">
        <v>24.392935982339957</v>
      </c>
      <c r="QH28" s="4007">
        <v>58</v>
      </c>
      <c r="QI28" s="4007">
        <v>55.776306107431935</v>
      </c>
      <c r="QJ28" s="4007">
        <v>57</v>
      </c>
      <c r="QK28" s="4007">
        <v>4.0103016924208976</v>
      </c>
      <c r="QL28" s="4007">
        <v>30</v>
      </c>
      <c r="QM28" s="4007">
        <v>1.5084621044885944</v>
      </c>
      <c r="QN28" s="4007">
        <v>46</v>
      </c>
      <c r="QO28" s="4007">
        <v>28.660779985283298</v>
      </c>
      <c r="QP28" s="4007">
        <v>46</v>
      </c>
      <c r="QQ28" s="4007">
        <v>18.543046357615893</v>
      </c>
      <c r="QR28" s="4007">
        <v>22</v>
      </c>
      <c r="QS28" s="4007">
        <v>0</v>
      </c>
      <c r="QT28" s="4007">
        <v>1</v>
      </c>
      <c r="QU28" s="4010">
        <v>129</v>
      </c>
      <c r="QV28" s="4007">
        <v>0</v>
      </c>
      <c r="QW28" s="4007">
        <v>12</v>
      </c>
      <c r="QX28" s="4007">
        <v>9</v>
      </c>
      <c r="QY28" s="4007">
        <v>16</v>
      </c>
      <c r="QZ28" s="4007">
        <v>24</v>
      </c>
      <c r="RA28" s="4007">
        <v>68</v>
      </c>
      <c r="RB28" s="4007">
        <v>28</v>
      </c>
      <c r="RC28" s="4007">
        <v>22</v>
      </c>
      <c r="RD28" s="4007">
        <v>273</v>
      </c>
      <c r="RE28" s="4007">
        <v>62</v>
      </c>
      <c r="RF28" s="4007">
        <v>212</v>
      </c>
      <c r="RG28" s="4007">
        <v>0</v>
      </c>
      <c r="RH28" s="4007">
        <v>25</v>
      </c>
      <c r="RI28" s="4007">
        <v>65</v>
      </c>
      <c r="RJ28" s="4007">
        <v>193</v>
      </c>
      <c r="RK28" s="4007">
        <v>0</v>
      </c>
      <c r="RL28" s="4007">
        <v>781</v>
      </c>
      <c r="RM28" s="4010">
        <v>16.517285531370039</v>
      </c>
      <c r="RN28" s="4007">
        <v>15</v>
      </c>
      <c r="RO28" s="4007">
        <v>0</v>
      </c>
      <c r="RP28" s="4007">
        <v>1</v>
      </c>
      <c r="RQ28" s="4007">
        <v>1.5364916773367476</v>
      </c>
      <c r="RR28" s="4007">
        <v>39</v>
      </c>
      <c r="RS28" s="4007">
        <v>1.1523687580025608</v>
      </c>
      <c r="RT28" s="4007">
        <v>34</v>
      </c>
      <c r="RU28" s="4007">
        <v>2.0486555697823303</v>
      </c>
      <c r="RV28" s="4007">
        <v>45</v>
      </c>
      <c r="RW28" s="4007">
        <v>3.0729833546734953</v>
      </c>
      <c r="RX28" s="4007">
        <v>34</v>
      </c>
      <c r="RY28" s="4007">
        <v>8.7067861715749046</v>
      </c>
      <c r="RZ28" s="4007">
        <v>30</v>
      </c>
      <c r="SA28" s="4007">
        <v>3.5851472471190782</v>
      </c>
      <c r="SB28" s="4007">
        <v>65</v>
      </c>
      <c r="SC28" s="4007">
        <v>2.8169014084507045</v>
      </c>
      <c r="SD28" s="4007">
        <v>61</v>
      </c>
      <c r="SE28" s="4007">
        <v>34.955185659411008</v>
      </c>
      <c r="SF28" s="4007">
        <v>60</v>
      </c>
      <c r="SG28" s="4007">
        <v>7.9385403329065296</v>
      </c>
      <c r="SH28" s="4007">
        <v>51</v>
      </c>
      <c r="SI28" s="4007">
        <v>27.144686299615877</v>
      </c>
      <c r="SJ28" s="4007">
        <v>67</v>
      </c>
      <c r="SK28" s="4007">
        <v>0</v>
      </c>
      <c r="SL28" s="4007">
        <v>1</v>
      </c>
      <c r="SM28" s="4007">
        <v>3.2010243277848911</v>
      </c>
      <c r="SN28" s="4007">
        <v>40</v>
      </c>
      <c r="SO28" s="4007">
        <v>8.3226632522407176</v>
      </c>
      <c r="SP28" s="4007">
        <v>37</v>
      </c>
      <c r="SQ28" s="4007">
        <v>24.711907810499358</v>
      </c>
      <c r="SR28" s="4007">
        <v>23</v>
      </c>
      <c r="SS28" s="4007">
        <v>0</v>
      </c>
      <c r="ST28" s="4038">
        <v>1</v>
      </c>
      <c r="SU28" s="4123" t="s">
        <v>8304</v>
      </c>
      <c r="SV28" s="4124" t="s">
        <v>8307</v>
      </c>
      <c r="SW28" s="4124">
        <v>386</v>
      </c>
      <c r="SX28" s="4125">
        <v>22.641952135147818</v>
      </c>
      <c r="SY28" s="4124">
        <v>43</v>
      </c>
      <c r="SZ28" s="4040">
        <v>88</v>
      </c>
      <c r="TA28" s="4036">
        <v>84</v>
      </c>
      <c r="TB28" s="4041">
        <v>4.9792531120331951</v>
      </c>
      <c r="TC28" s="4035">
        <v>16</v>
      </c>
      <c r="TD28" s="4040">
        <v>0</v>
      </c>
      <c r="TE28" s="4036">
        <v>5</v>
      </c>
      <c r="TF28" s="4041">
        <v>0.29638411381149971</v>
      </c>
      <c r="TG28" s="4035">
        <v>49</v>
      </c>
      <c r="TH28" s="4040">
        <v>0</v>
      </c>
      <c r="TI28" s="4036">
        <v>0</v>
      </c>
      <c r="TJ28" s="4041">
        <v>0</v>
      </c>
      <c r="TK28" s="4035">
        <v>6</v>
      </c>
      <c r="TL28" s="4040">
        <v>0</v>
      </c>
      <c r="TM28" s="4036">
        <v>0</v>
      </c>
      <c r="TN28" s="4041">
        <v>0</v>
      </c>
      <c r="TO28" s="4035">
        <v>11</v>
      </c>
      <c r="TP28" s="4040">
        <v>0</v>
      </c>
      <c r="TQ28" s="4036">
        <v>0</v>
      </c>
      <c r="TR28" s="4041">
        <v>0</v>
      </c>
      <c r="TS28" s="4035">
        <v>5</v>
      </c>
      <c r="TT28" s="4040">
        <v>0</v>
      </c>
      <c r="TU28" s="4036">
        <v>0</v>
      </c>
      <c r="TV28" s="4041">
        <v>0</v>
      </c>
      <c r="TW28" s="4035">
        <v>2</v>
      </c>
      <c r="TX28" s="4040">
        <v>238</v>
      </c>
      <c r="TY28" s="4036">
        <v>230</v>
      </c>
      <c r="TZ28" s="4041">
        <v>13.633669235328986</v>
      </c>
      <c r="UA28" s="4035">
        <v>18</v>
      </c>
      <c r="UB28" s="4040">
        <v>33</v>
      </c>
      <c r="UC28" s="4036">
        <v>64</v>
      </c>
      <c r="UD28" s="4041">
        <v>3.7937166567871961</v>
      </c>
      <c r="UE28" s="4035">
        <v>44</v>
      </c>
      <c r="UF28" s="4040">
        <v>0</v>
      </c>
      <c r="UG28" s="4036">
        <v>0</v>
      </c>
      <c r="UH28" s="4041">
        <v>0</v>
      </c>
      <c r="UI28" s="4035">
        <v>14</v>
      </c>
      <c r="UJ28" s="4040">
        <v>0</v>
      </c>
      <c r="UK28" s="4036">
        <v>0</v>
      </c>
      <c r="UL28" s="4041">
        <v>0</v>
      </c>
      <c r="UM28" s="4035">
        <v>22</v>
      </c>
      <c r="UN28" s="4040">
        <v>0</v>
      </c>
      <c r="UO28" s="4036">
        <v>0</v>
      </c>
      <c r="UP28" s="4041">
        <v>0</v>
      </c>
      <c r="UQ28" s="4035">
        <v>3</v>
      </c>
      <c r="UR28" s="4040">
        <v>0</v>
      </c>
      <c r="US28" s="4036">
        <v>0</v>
      </c>
      <c r="UT28" s="4041">
        <v>0</v>
      </c>
      <c r="UU28" s="4035">
        <v>12</v>
      </c>
      <c r="UV28" s="4040">
        <v>315</v>
      </c>
      <c r="UW28" s="4036">
        <v>357</v>
      </c>
      <c r="UX28" s="4041">
        <v>21.161825726141078</v>
      </c>
      <c r="UY28" s="4035">
        <v>5</v>
      </c>
      <c r="UZ28" s="4040">
        <v>0</v>
      </c>
      <c r="VA28" s="4036">
        <v>0</v>
      </c>
      <c r="VB28" s="4041">
        <v>0</v>
      </c>
      <c r="VC28" s="4035">
        <v>4</v>
      </c>
      <c r="VD28" s="4042">
        <v>0</v>
      </c>
      <c r="VE28" s="4035">
        <v>0</v>
      </c>
      <c r="VF28" s="4035">
        <v>0</v>
      </c>
      <c r="VG28" s="4035">
        <v>7</v>
      </c>
      <c r="VH28" s="4035">
        <v>0</v>
      </c>
      <c r="VI28" s="4035">
        <v>0</v>
      </c>
      <c r="VJ28" s="4035">
        <v>0</v>
      </c>
      <c r="VK28" s="4035">
        <v>4</v>
      </c>
      <c r="VL28" s="4035">
        <v>0</v>
      </c>
      <c r="VM28" s="4035">
        <v>0</v>
      </c>
      <c r="VN28" s="4035">
        <v>0</v>
      </c>
      <c r="VO28" s="4035">
        <v>9</v>
      </c>
      <c r="VP28" s="4035">
        <v>0</v>
      </c>
      <c r="VQ28" s="4035">
        <v>0</v>
      </c>
      <c r="VR28" s="4035">
        <v>0</v>
      </c>
      <c r="VS28" s="4035">
        <v>18</v>
      </c>
      <c r="VT28" s="4035">
        <v>0</v>
      </c>
      <c r="VU28" s="4035">
        <v>0</v>
      </c>
      <c r="VV28" s="4035">
        <v>0</v>
      </c>
      <c r="VW28" s="4035">
        <v>7</v>
      </c>
      <c r="VX28" s="4035">
        <v>0</v>
      </c>
      <c r="VY28" s="4035">
        <v>0</v>
      </c>
      <c r="VZ28" s="4035">
        <v>0</v>
      </c>
      <c r="WA28" s="4035">
        <v>36</v>
      </c>
      <c r="WB28" s="4035">
        <v>0</v>
      </c>
      <c r="WC28" s="4035">
        <v>0</v>
      </c>
      <c r="WD28" s="4035">
        <v>0</v>
      </c>
      <c r="WE28" s="4035">
        <v>15</v>
      </c>
      <c r="WF28" s="4035">
        <v>0</v>
      </c>
      <c r="WG28" s="4035">
        <v>0</v>
      </c>
      <c r="WH28" s="4035">
        <v>0</v>
      </c>
      <c r="WI28" s="4035">
        <v>6</v>
      </c>
      <c r="WJ28" s="4035">
        <v>0</v>
      </c>
      <c r="WK28" s="4035">
        <v>0</v>
      </c>
      <c r="WL28" s="4035">
        <v>0</v>
      </c>
      <c r="WM28" s="4035">
        <v>19</v>
      </c>
      <c r="WN28" s="4035">
        <v>0</v>
      </c>
      <c r="WO28" s="4035">
        <v>0</v>
      </c>
      <c r="WP28" s="4035">
        <v>0</v>
      </c>
      <c r="WQ28" s="4035">
        <v>16</v>
      </c>
      <c r="WR28" s="4035">
        <v>0</v>
      </c>
      <c r="WS28" s="4035">
        <v>0</v>
      </c>
      <c r="WT28" s="4035">
        <v>0</v>
      </c>
      <c r="WU28" s="4035">
        <v>16</v>
      </c>
      <c r="WV28" s="4007"/>
      <c r="WW28" s="3999">
        <v>13.277310924369749</v>
      </c>
      <c r="WX28" s="3999">
        <v>13.761467889908257</v>
      </c>
      <c r="WY28" s="3999">
        <v>12.564543889845096</v>
      </c>
      <c r="WZ28" s="3999">
        <v>12.802768166089965</v>
      </c>
      <c r="XA28" s="3999">
        <v>12.87313432835821</v>
      </c>
      <c r="XB28" s="3999">
        <v>13.23283082077052</v>
      </c>
      <c r="XC28" s="3994">
        <v>9.9688473520249214</v>
      </c>
      <c r="XD28" s="3994">
        <v>65</v>
      </c>
      <c r="XE28" s="3994">
        <v>13.051146384479717</v>
      </c>
      <c r="XF28" s="3999">
        <v>12.23585548738923</v>
      </c>
      <c r="XG28" s="3994">
        <v>44</v>
      </c>
      <c r="XH28" s="3999">
        <v>9.7478991596638664</v>
      </c>
      <c r="XI28" s="3999">
        <v>14.862385321100918</v>
      </c>
      <c r="XJ28" s="3999">
        <v>13.253012048192772</v>
      </c>
      <c r="XK28" s="3999">
        <v>14.53287197231834</v>
      </c>
      <c r="XL28" s="3999">
        <v>14.17910447761194</v>
      </c>
      <c r="XM28" s="3999">
        <v>15.410385259631489</v>
      </c>
      <c r="XN28" s="3994">
        <v>13.862928348909657</v>
      </c>
      <c r="XO28" s="3994">
        <v>33</v>
      </c>
      <c r="XP28" s="3994">
        <v>13.26278659611993</v>
      </c>
      <c r="XQ28" s="3999">
        <v>14.246762099522837</v>
      </c>
      <c r="XR28" s="3994">
        <v>22</v>
      </c>
      <c r="XS28" s="3999">
        <v>23.831775700934578</v>
      </c>
      <c r="XT28" s="3994">
        <v>53</v>
      </c>
      <c r="XU28" s="3994">
        <v>26.313932980599645</v>
      </c>
      <c r="XV28" s="4011">
        <v>26.482617586912067</v>
      </c>
      <c r="XW28" s="3994">
        <v>31</v>
      </c>
      <c r="XX28" s="3994">
        <v>65.996649916247904</v>
      </c>
      <c r="XY28" s="3994">
        <v>71.028037383177562</v>
      </c>
      <c r="XZ28" s="3994">
        <v>53</v>
      </c>
      <c r="YA28" s="4011">
        <v>68.042328042328037</v>
      </c>
      <c r="YB28" s="4011">
        <v>68.473074301295156</v>
      </c>
      <c r="YC28" s="3994">
        <v>34</v>
      </c>
      <c r="YD28" s="4011">
        <v>3.1825795644891124</v>
      </c>
      <c r="YE28" s="4011">
        <v>2.9595015576323989</v>
      </c>
      <c r="YF28" s="3994">
        <v>28</v>
      </c>
      <c r="YG28" s="3994">
        <v>3.0335097001763667</v>
      </c>
      <c r="YH28" s="3994">
        <v>2.7607361963190185</v>
      </c>
      <c r="YI28" s="3994">
        <v>35</v>
      </c>
      <c r="YJ28" s="3994">
        <v>2.1775544388609713</v>
      </c>
      <c r="YK28" s="3994">
        <v>2.1806853582554515</v>
      </c>
      <c r="YL28" s="3994">
        <v>21</v>
      </c>
      <c r="YM28" s="4011">
        <v>2.5749559082892417</v>
      </c>
      <c r="YN28" s="4011">
        <v>2.2494887525562373</v>
      </c>
      <c r="YO28" s="3994">
        <v>60</v>
      </c>
      <c r="YP28" s="4011">
        <v>114.3</v>
      </c>
      <c r="YQ28" s="4011">
        <v>131.1</v>
      </c>
      <c r="YR28" s="3994">
        <v>34</v>
      </c>
      <c r="YS28" s="3999">
        <v>89.3</v>
      </c>
      <c r="YT28" s="4011">
        <v>95.2</v>
      </c>
      <c r="YU28" s="3994">
        <v>12</v>
      </c>
      <c r="YV28" s="4043">
        <v>646</v>
      </c>
      <c r="YW28" s="4027">
        <v>47.058823529411761</v>
      </c>
      <c r="YX28" s="3994">
        <v>15</v>
      </c>
      <c r="YY28" s="3994">
        <v>3758</v>
      </c>
      <c r="YZ28" s="4027">
        <v>61.788185204896216</v>
      </c>
      <c r="ZA28" s="3994">
        <v>25</v>
      </c>
      <c r="ZB28" s="4007">
        <v>494</v>
      </c>
      <c r="ZC28" s="4027">
        <v>74.89878542510121</v>
      </c>
      <c r="ZD28" s="3994">
        <v>58</v>
      </c>
      <c r="ZE28" s="4043">
        <v>648</v>
      </c>
      <c r="ZF28" s="4007">
        <v>42.438271604938272</v>
      </c>
      <c r="ZG28" s="3994">
        <v>15</v>
      </c>
      <c r="ZH28" s="4044">
        <v>0</v>
      </c>
      <c r="ZI28" s="3999">
        <v>0</v>
      </c>
      <c r="ZJ28" s="3994">
        <v>25</v>
      </c>
      <c r="ZK28" s="4045" t="s">
        <v>1627</v>
      </c>
      <c r="ZL28" s="3999">
        <v>83.683808067291153</v>
      </c>
      <c r="ZM28" s="3999">
        <v>91.335836909871247</v>
      </c>
      <c r="ZN28" s="3994">
        <v>10</v>
      </c>
      <c r="ZO28" s="4007">
        <v>11184</v>
      </c>
      <c r="ZP28" s="4005">
        <v>60.803167420814475</v>
      </c>
      <c r="ZQ28" s="3996">
        <v>73.927392739273927</v>
      </c>
      <c r="ZR28" s="4046">
        <v>20</v>
      </c>
      <c r="ZS28" s="4001">
        <v>3636</v>
      </c>
      <c r="ZT28" s="4005">
        <v>70.735294117647058</v>
      </c>
      <c r="ZU28" s="3996">
        <v>82.803867403314911</v>
      </c>
      <c r="ZV28" s="4046">
        <v>26</v>
      </c>
      <c r="ZW28" s="4126">
        <v>1448</v>
      </c>
      <c r="ZX28" s="4005">
        <v>58.629441624365484</v>
      </c>
      <c r="ZY28" s="3996">
        <v>70.852713178294564</v>
      </c>
      <c r="ZZ28" s="4046">
        <v>17</v>
      </c>
      <c r="AAA28" s="4126">
        <v>1290</v>
      </c>
      <c r="AAB28" s="4005">
        <v>49.798792756539235</v>
      </c>
      <c r="AAC28" s="3996">
        <v>64.031180400890861</v>
      </c>
      <c r="AAD28" s="4046">
        <v>23</v>
      </c>
      <c r="AAE28" s="4126">
        <v>898</v>
      </c>
      <c r="AAF28" s="4058">
        <v>94.440796673232654</v>
      </c>
      <c r="AAG28" s="4007">
        <v>99.551282051282058</v>
      </c>
      <c r="AAH28" s="4007">
        <v>35</v>
      </c>
      <c r="AAI28" s="4038">
        <v>4680</v>
      </c>
      <c r="AAJ28" s="4005">
        <v>276.89999999999998</v>
      </c>
      <c r="AAK28" s="4046">
        <v>39</v>
      </c>
      <c r="AAL28" s="3996">
        <v>767.9</v>
      </c>
      <c r="AAM28" s="4046">
        <v>50</v>
      </c>
      <c r="AAN28" s="3996">
        <v>3188.3</v>
      </c>
      <c r="AAO28" s="4046">
        <f t="shared" si="26"/>
        <v>13</v>
      </c>
      <c r="AAP28" s="3996">
        <v>0</v>
      </c>
      <c r="AAQ28" s="4047">
        <f t="shared" si="27"/>
        <v>12</v>
      </c>
      <c r="AAR28" s="3999">
        <v>6.4</v>
      </c>
      <c r="AAS28" s="3994">
        <v>13</v>
      </c>
      <c r="AAT28" s="3999">
        <v>270.13</v>
      </c>
      <c r="AAU28" s="3994">
        <v>33</v>
      </c>
      <c r="AAV28" s="3999">
        <v>7.0000000000000007E-2</v>
      </c>
      <c r="AAW28" s="3994">
        <v>17</v>
      </c>
      <c r="AAX28" s="3999">
        <v>483.2</v>
      </c>
      <c r="AAY28" s="3994">
        <v>18</v>
      </c>
      <c r="AAZ28" s="3994">
        <v>12735.3</v>
      </c>
      <c r="ABA28" s="4046">
        <f t="shared" si="28"/>
        <v>15</v>
      </c>
      <c r="ABB28" s="3999">
        <v>1745.9</v>
      </c>
      <c r="ABC28" s="4046">
        <f t="shared" si="28"/>
        <v>24</v>
      </c>
      <c r="ABD28" s="3999">
        <v>754.4</v>
      </c>
      <c r="ABE28" s="4046">
        <f t="shared" si="28"/>
        <v>33</v>
      </c>
      <c r="ABF28" s="3999">
        <v>2538.1</v>
      </c>
      <c r="ABG28" s="4046">
        <f t="shared" si="28"/>
        <v>21</v>
      </c>
      <c r="ABH28" s="3999">
        <v>0</v>
      </c>
      <c r="ABI28" s="4046">
        <f t="shared" si="29"/>
        <v>2</v>
      </c>
      <c r="ABJ28" s="3999">
        <v>0</v>
      </c>
      <c r="ABK28" s="4046">
        <f t="shared" si="29"/>
        <v>1</v>
      </c>
      <c r="ABL28" s="3999">
        <v>44.9</v>
      </c>
      <c r="ABM28" s="4046">
        <f t="shared" si="29"/>
        <v>36</v>
      </c>
      <c r="ABN28" s="3999">
        <f t="shared" si="30"/>
        <v>44.9</v>
      </c>
      <c r="ABO28" s="4048">
        <f t="shared" si="31"/>
        <v>37</v>
      </c>
      <c r="ABP28" s="4044">
        <v>5</v>
      </c>
      <c r="ABQ28" s="3999" t="s">
        <v>1632</v>
      </c>
      <c r="ABR28" s="3999">
        <v>5</v>
      </c>
      <c r="ABS28" s="3999" t="s">
        <v>1632</v>
      </c>
      <c r="ABT28" s="3999">
        <v>5</v>
      </c>
      <c r="ABU28" s="3999" t="s">
        <v>1632</v>
      </c>
      <c r="ABV28" s="3999">
        <v>5</v>
      </c>
      <c r="ABW28" s="3999" t="s">
        <v>1632</v>
      </c>
      <c r="ABX28" s="3999">
        <v>5</v>
      </c>
      <c r="ABY28" s="3999" t="s">
        <v>1632</v>
      </c>
      <c r="ABZ28" s="3999">
        <v>25</v>
      </c>
      <c r="ACA28" s="3994">
        <v>1</v>
      </c>
      <c r="ACB28" s="3999">
        <v>5</v>
      </c>
      <c r="ACC28" s="3999" t="s">
        <v>1632</v>
      </c>
      <c r="ACD28" s="3999">
        <v>5</v>
      </c>
      <c r="ACE28" s="3999" t="s">
        <v>1632</v>
      </c>
      <c r="ACF28" s="3999">
        <v>5</v>
      </c>
      <c r="ACG28" s="3999" t="s">
        <v>1632</v>
      </c>
      <c r="ACH28" s="3999">
        <v>0</v>
      </c>
      <c r="ACI28" s="3999" t="s">
        <v>1625</v>
      </c>
      <c r="ACJ28" s="3999">
        <v>15</v>
      </c>
      <c r="ACK28" s="3994">
        <v>29</v>
      </c>
      <c r="ACL28" s="3999">
        <v>5</v>
      </c>
      <c r="ACM28" s="3999" t="s">
        <v>1632</v>
      </c>
      <c r="ACN28" s="3999">
        <v>5</v>
      </c>
      <c r="ACO28" s="3999" t="s">
        <v>1632</v>
      </c>
      <c r="ACP28" s="3999">
        <v>5</v>
      </c>
      <c r="ACQ28" s="3999" t="s">
        <v>1632</v>
      </c>
      <c r="ACR28" s="3999">
        <v>15</v>
      </c>
      <c r="ACS28" s="3994">
        <v>1</v>
      </c>
      <c r="ACT28" s="3994">
        <v>10</v>
      </c>
      <c r="ACU28" s="3994" t="s">
        <v>1632</v>
      </c>
      <c r="ACV28" s="3994">
        <v>10</v>
      </c>
      <c r="ACW28" s="3994" t="s">
        <v>1632</v>
      </c>
      <c r="ACX28" s="3994">
        <v>10</v>
      </c>
      <c r="ACY28" s="3994" t="s">
        <v>1632</v>
      </c>
      <c r="ACZ28" s="3994">
        <v>10</v>
      </c>
      <c r="ADA28" s="3994" t="s">
        <v>1632</v>
      </c>
      <c r="ADB28" s="3994">
        <v>40</v>
      </c>
      <c r="ADC28" s="3994">
        <v>1</v>
      </c>
      <c r="ADD28" s="4049">
        <v>10</v>
      </c>
      <c r="ADE28" s="4049">
        <v>10</v>
      </c>
      <c r="ADF28" s="4049">
        <v>10</v>
      </c>
      <c r="ADG28" s="4049">
        <v>10</v>
      </c>
      <c r="ADH28" s="4049">
        <v>40</v>
      </c>
      <c r="ADI28" s="3994">
        <v>1</v>
      </c>
      <c r="ADJ28" s="3999">
        <v>5</v>
      </c>
      <c r="ADK28" s="3999" t="s">
        <v>1632</v>
      </c>
      <c r="ADL28" s="3999">
        <v>5</v>
      </c>
      <c r="ADM28" s="3999" t="s">
        <v>1632</v>
      </c>
      <c r="ADN28" s="3999">
        <v>5</v>
      </c>
      <c r="ADO28" s="3999" t="s">
        <v>1632</v>
      </c>
      <c r="ADP28" s="3999">
        <v>5</v>
      </c>
      <c r="ADQ28" s="3999" t="s">
        <v>1632</v>
      </c>
      <c r="ADR28" s="3999">
        <v>20</v>
      </c>
      <c r="ADS28" s="3994">
        <v>1</v>
      </c>
      <c r="ADT28" s="3999">
        <v>10</v>
      </c>
      <c r="ADU28" s="3999">
        <v>10</v>
      </c>
      <c r="ADV28" s="3999">
        <v>10</v>
      </c>
      <c r="ADW28" s="3999">
        <v>0</v>
      </c>
      <c r="ADX28" s="3999">
        <v>30</v>
      </c>
      <c r="ADY28" s="3994">
        <v>23</v>
      </c>
      <c r="ADZ28" s="4010">
        <v>0</v>
      </c>
      <c r="AEA28" s="3999">
        <v>0</v>
      </c>
      <c r="AEB28" s="3994">
        <v>23</v>
      </c>
      <c r="AEC28" s="4007">
        <v>15</v>
      </c>
      <c r="AED28" s="3999">
        <v>27.219278507657691</v>
      </c>
      <c r="AEE28" s="3994">
        <v>17</v>
      </c>
      <c r="AEF28" s="4007">
        <v>4</v>
      </c>
      <c r="AEG28" s="3999">
        <v>7.2584742687087171</v>
      </c>
      <c r="AEH28" s="3994">
        <v>32</v>
      </c>
      <c r="AEI28" s="4035">
        <v>26</v>
      </c>
      <c r="AEJ28" s="3999">
        <v>47.180082746606665</v>
      </c>
      <c r="AEK28" s="3994">
        <f t="shared" si="32"/>
        <v>19</v>
      </c>
      <c r="AEL28" s="4007">
        <v>4</v>
      </c>
      <c r="AEM28" s="3999">
        <v>7.2290898575869296</v>
      </c>
      <c r="AEN28" s="3994">
        <v>35</v>
      </c>
      <c r="AEO28" s="3994">
        <v>21</v>
      </c>
      <c r="AEP28" s="3999">
        <v>38.1</v>
      </c>
      <c r="AEQ28" s="3994">
        <v>26</v>
      </c>
      <c r="AER28" s="3994">
        <v>17</v>
      </c>
      <c r="AES28" s="3999">
        <v>30.8</v>
      </c>
      <c r="AET28" s="3994">
        <v>25</v>
      </c>
      <c r="AEU28" s="3994">
        <v>2</v>
      </c>
      <c r="AEV28" s="4050">
        <v>3.6</v>
      </c>
      <c r="AEW28" s="3994">
        <v>40</v>
      </c>
      <c r="AEX28" s="4049">
        <v>0.11</v>
      </c>
      <c r="AEY28" s="4049">
        <v>54</v>
      </c>
      <c r="AEZ28" s="4049">
        <v>5.5E-2</v>
      </c>
      <c r="AFA28" s="4049">
        <v>38</v>
      </c>
      <c r="AFB28" s="4049">
        <v>7.0999999999999994E-2</v>
      </c>
      <c r="AFC28" s="4049">
        <v>13</v>
      </c>
      <c r="AFD28" s="4049">
        <v>5.0000000000000001E-3</v>
      </c>
      <c r="AFE28" s="4049">
        <v>42</v>
      </c>
      <c r="AFF28" s="4049">
        <v>1.2E-2</v>
      </c>
      <c r="AFG28" s="4049">
        <v>10</v>
      </c>
      <c r="AFH28" s="4049">
        <v>2.5000000000000001E-2</v>
      </c>
      <c r="AFI28" s="4049">
        <v>9</v>
      </c>
      <c r="AFJ28" s="4049">
        <v>0</v>
      </c>
      <c r="AFK28" s="4049">
        <v>7</v>
      </c>
      <c r="AFL28" s="4049">
        <v>0</v>
      </c>
      <c r="AFM28" s="4049">
        <v>7</v>
      </c>
      <c r="AFN28" s="4049">
        <v>135</v>
      </c>
      <c r="AFO28" s="4049">
        <v>242.49173731858025</v>
      </c>
      <c r="AFP28" s="4049">
        <v>14</v>
      </c>
      <c r="AFQ28" s="4049">
        <v>33</v>
      </c>
      <c r="AFR28" s="4049">
        <v>59.275758011208509</v>
      </c>
      <c r="AFS28" s="4049">
        <v>29</v>
      </c>
      <c r="AFT28" s="4049">
        <v>103</v>
      </c>
      <c r="AFU28" s="4049">
        <v>185.0122143986205</v>
      </c>
      <c r="AFV28" s="4049">
        <v>20</v>
      </c>
      <c r="AFW28" s="4049">
        <v>26</v>
      </c>
      <c r="AFX28" s="4049">
        <v>46.702112372467312</v>
      </c>
      <c r="AFY28" s="4049">
        <v>74</v>
      </c>
      <c r="AFZ28" s="4049">
        <v>540</v>
      </c>
      <c r="AGA28" s="4049">
        <v>969.966949274321</v>
      </c>
      <c r="AGB28" s="4049">
        <v>23</v>
      </c>
      <c r="AGC28" s="4049">
        <v>68</v>
      </c>
      <c r="AGD28" s="4049">
        <v>122.14398620491448</v>
      </c>
      <c r="AGE28" s="4049">
        <v>55</v>
      </c>
      <c r="AGF28" s="4049">
        <v>89</v>
      </c>
      <c r="AGG28" s="4049">
        <v>81.400000000000006</v>
      </c>
      <c r="AGH28" s="4049">
        <v>31</v>
      </c>
      <c r="AGI28" s="4049">
        <v>3</v>
      </c>
      <c r="AGJ28" s="4049">
        <v>2.74</v>
      </c>
      <c r="AGK28" s="4049">
        <v>2</v>
      </c>
      <c r="AGL28" s="4049">
        <v>0</v>
      </c>
      <c r="AGM28" s="4049">
        <v>0</v>
      </c>
      <c r="AGN28" s="4049">
        <v>2</v>
      </c>
      <c r="AGO28" s="4049">
        <v>70</v>
      </c>
      <c r="AGP28" s="4049">
        <v>64.03</v>
      </c>
      <c r="AGQ28" s="4049">
        <v>31</v>
      </c>
      <c r="AGR28" s="4049">
        <v>0</v>
      </c>
      <c r="AGS28" s="4049">
        <v>0</v>
      </c>
      <c r="AGT28" s="4049">
        <v>19</v>
      </c>
      <c r="AGU28" s="4049">
        <v>6</v>
      </c>
      <c r="AGV28" s="4049">
        <v>5.49</v>
      </c>
      <c r="AGW28" s="4049">
        <v>21</v>
      </c>
      <c r="AGX28" s="4049">
        <v>2</v>
      </c>
      <c r="AGY28" s="4049">
        <v>1.83</v>
      </c>
      <c r="AGZ28" s="4049">
        <v>19</v>
      </c>
      <c r="AHA28" s="4049">
        <v>1</v>
      </c>
      <c r="AHB28" s="4049">
        <v>0.91</v>
      </c>
      <c r="AHC28" s="4049">
        <v>6</v>
      </c>
      <c r="AHD28" s="4049">
        <v>7</v>
      </c>
      <c r="AHE28" s="4049">
        <v>6.4</v>
      </c>
      <c r="AHF28" s="4049">
        <v>23</v>
      </c>
      <c r="AHG28" s="3999">
        <v>286</v>
      </c>
      <c r="AHH28" s="3999">
        <v>271.99</v>
      </c>
      <c r="AHI28" s="3994">
        <v>33</v>
      </c>
      <c r="AHJ28" s="3999">
        <v>328</v>
      </c>
      <c r="AHK28" s="3999">
        <v>311.94</v>
      </c>
      <c r="AHL28" s="3999">
        <v>61</v>
      </c>
      <c r="AHM28" s="3999">
        <v>142</v>
      </c>
      <c r="AHN28" s="3999">
        <v>129.88</v>
      </c>
      <c r="AHO28" s="3994">
        <v>13</v>
      </c>
      <c r="AHP28" s="3999">
        <v>35</v>
      </c>
      <c r="AHQ28" s="3999">
        <v>32.01</v>
      </c>
      <c r="AHR28" s="3999">
        <v>15</v>
      </c>
      <c r="AHS28" s="3999">
        <v>174</v>
      </c>
      <c r="AHT28" s="3999">
        <v>159.15</v>
      </c>
      <c r="AHU28" s="3994">
        <v>17</v>
      </c>
      <c r="AHV28" s="3999">
        <v>163</v>
      </c>
      <c r="AHW28" s="3999">
        <v>155.02000000000001</v>
      </c>
      <c r="AHX28" s="3994">
        <v>51</v>
      </c>
      <c r="AHY28" s="3999">
        <v>277</v>
      </c>
      <c r="AHZ28" s="3999">
        <v>253.36</v>
      </c>
      <c r="AIA28" s="3994">
        <v>35</v>
      </c>
      <c r="AIB28" s="4007"/>
      <c r="AIC28" s="4010"/>
      <c r="AID28" s="4027"/>
      <c r="AIE28" s="4007"/>
      <c r="AIF28" s="4010"/>
      <c r="AIG28" s="4027"/>
      <c r="AIH28" s="4007"/>
      <c r="AII28" s="4007"/>
      <c r="AIJ28" s="3999"/>
      <c r="AIK28" s="4007"/>
      <c r="AIL28" s="4051">
        <v>626</v>
      </c>
      <c r="AIM28" s="4052">
        <v>55.750798722044721</v>
      </c>
      <c r="AIN28" s="4053">
        <f t="shared" si="33"/>
        <v>37</v>
      </c>
      <c r="AIO28" s="4007">
        <v>3632</v>
      </c>
      <c r="AIP28" s="4027">
        <v>20.429515418502202</v>
      </c>
      <c r="AIQ28" s="4007">
        <f t="shared" si="34"/>
        <v>60</v>
      </c>
      <c r="AIR28" s="4051">
        <v>612</v>
      </c>
      <c r="AIS28" s="4052">
        <v>36.928104575163403</v>
      </c>
      <c r="AIT28" s="4053">
        <f t="shared" si="35"/>
        <v>46</v>
      </c>
      <c r="AIU28" s="4007">
        <v>3632</v>
      </c>
      <c r="AIV28" s="4027">
        <v>20.429515418502202</v>
      </c>
      <c r="AIW28" s="4007">
        <f t="shared" si="36"/>
        <v>8</v>
      </c>
      <c r="AIX28" s="4051">
        <v>642</v>
      </c>
      <c r="AIY28" s="4052">
        <v>0.46728971962616817</v>
      </c>
      <c r="AIZ28" s="4053">
        <f t="shared" si="37"/>
        <v>52</v>
      </c>
      <c r="AJA28" s="4007">
        <v>3632</v>
      </c>
      <c r="AJB28" s="4027">
        <v>20.429515418502202</v>
      </c>
      <c r="AJC28" s="4007">
        <f t="shared" si="38"/>
        <v>21</v>
      </c>
      <c r="AJD28" s="4010">
        <v>602</v>
      </c>
      <c r="AJE28" s="4027">
        <v>8.8039867109634553</v>
      </c>
      <c r="AJF28" s="4007">
        <v>18</v>
      </c>
      <c r="AJG28" s="3994">
        <v>3831</v>
      </c>
      <c r="AJH28" s="4050">
        <v>9.2143043591751503</v>
      </c>
      <c r="AJI28" s="4038">
        <v>31</v>
      </c>
      <c r="AJJ28" s="4010">
        <v>602</v>
      </c>
      <c r="AJK28" s="3999">
        <v>24.086378737541526</v>
      </c>
      <c r="AJL28" s="4007">
        <v>39</v>
      </c>
      <c r="AJM28" s="3994">
        <v>3831</v>
      </c>
      <c r="AJN28" s="3999">
        <v>26.363873662229182</v>
      </c>
      <c r="AJO28" s="4007">
        <v>57</v>
      </c>
      <c r="AJP28" s="4010">
        <v>618</v>
      </c>
      <c r="AJQ28" s="3999">
        <v>12.7831715210356</v>
      </c>
      <c r="AJR28" s="4007">
        <v>56</v>
      </c>
      <c r="AJS28" s="3994">
        <v>3632</v>
      </c>
      <c r="AJT28" s="3999">
        <v>20.429515418502202</v>
      </c>
      <c r="AJU28" s="4007">
        <f t="shared" si="39"/>
        <v>63</v>
      </c>
      <c r="AJV28" s="4054">
        <v>0</v>
      </c>
      <c r="AJW28" s="4050">
        <v>50</v>
      </c>
      <c r="AJX28" s="4050">
        <v>50</v>
      </c>
      <c r="AJY28" s="4050">
        <v>50</v>
      </c>
      <c r="AJZ28" s="4050">
        <v>0</v>
      </c>
      <c r="AKA28" s="4050">
        <v>0</v>
      </c>
      <c r="AKB28" s="4050">
        <v>50</v>
      </c>
      <c r="AKC28" s="4050">
        <v>0</v>
      </c>
      <c r="AKD28" s="4050">
        <v>50</v>
      </c>
      <c r="AKE28" s="4050">
        <v>50</v>
      </c>
      <c r="AKF28" s="4050">
        <v>0</v>
      </c>
      <c r="AKG28" s="4055">
        <v>2</v>
      </c>
      <c r="AKH28" s="4011">
        <v>39.014084507042249</v>
      </c>
      <c r="AKI28" s="4011">
        <v>7.464788732394366</v>
      </c>
      <c r="AKJ28" s="4011">
        <v>21.549295774647888</v>
      </c>
      <c r="AKK28" s="4011">
        <v>15.352112676056336</v>
      </c>
      <c r="AKL28" s="4011">
        <v>8.7323943661971821</v>
      </c>
      <c r="AKM28" s="4011">
        <v>10.28169014084507</v>
      </c>
      <c r="AKN28" s="4011">
        <v>15.492957746478872</v>
      </c>
      <c r="AKO28" s="4011">
        <v>8.7323943661971821</v>
      </c>
      <c r="AKP28" s="4011">
        <v>33.521126760563376</v>
      </c>
      <c r="AKQ28" s="4011">
        <v>5.6338028169014089</v>
      </c>
      <c r="AKR28" s="4011">
        <v>7.042253521126761</v>
      </c>
      <c r="AKS28" s="3994">
        <v>710</v>
      </c>
      <c r="AKT28" s="4010" t="s">
        <v>1650</v>
      </c>
      <c r="AKU28" s="4007" t="s">
        <v>1633</v>
      </c>
      <c r="AKV28" s="4007" t="s">
        <v>1633</v>
      </c>
      <c r="AKW28" s="4007" t="s">
        <v>1634</v>
      </c>
      <c r="AKX28" s="4007" t="s">
        <v>1633</v>
      </c>
      <c r="AKY28" s="4007" t="s">
        <v>1633</v>
      </c>
      <c r="AKZ28" s="4007" t="s">
        <v>1633</v>
      </c>
      <c r="ALA28" s="4007">
        <v>2</v>
      </c>
      <c r="ALB28" s="4007">
        <v>-1</v>
      </c>
      <c r="ALC28" s="4007">
        <v>-1</v>
      </c>
      <c r="ALD28" s="4007">
        <v>1</v>
      </c>
      <c r="ALE28" s="4007">
        <v>-1</v>
      </c>
      <c r="ALF28" s="4007">
        <v>-1</v>
      </c>
      <c r="ALG28" s="4007">
        <v>-1</v>
      </c>
      <c r="ALH28" s="4007">
        <f t="shared" si="40"/>
        <v>-2</v>
      </c>
      <c r="ALI28" s="4007">
        <f t="shared" si="41"/>
        <v>60</v>
      </c>
      <c r="ALJ28" s="4044" t="s">
        <v>31</v>
      </c>
      <c r="ALK28" s="3999" t="s">
        <v>1635</v>
      </c>
      <c r="ALL28" s="3999" t="s">
        <v>1635</v>
      </c>
      <c r="ALM28" s="3999" t="s">
        <v>31</v>
      </c>
      <c r="ALN28" s="3999" t="s">
        <v>1635</v>
      </c>
      <c r="ALO28" s="3999" t="s">
        <v>1635</v>
      </c>
      <c r="ALP28" s="3999" t="s">
        <v>1635</v>
      </c>
      <c r="ALQ28" s="4010">
        <v>1</v>
      </c>
      <c r="ALR28" s="4007">
        <v>4</v>
      </c>
      <c r="ALS28" s="4007">
        <v>1</v>
      </c>
      <c r="ALT28" s="4007">
        <v>31</v>
      </c>
      <c r="ALU28" s="4007">
        <v>1</v>
      </c>
      <c r="ALV28" s="4007">
        <v>1</v>
      </c>
      <c r="ALW28" s="4038">
        <v>3</v>
      </c>
      <c r="ALX28" s="4039">
        <v>5.865790708587517E-2</v>
      </c>
      <c r="ALY28" s="4007">
        <v>74</v>
      </c>
      <c r="ALZ28" s="4037">
        <v>0.23463162834350068</v>
      </c>
      <c r="AMA28" s="4007">
        <v>47</v>
      </c>
      <c r="AMB28" s="4037">
        <v>5.865790708587517E-2</v>
      </c>
      <c r="AMC28" s="4007">
        <v>62</v>
      </c>
      <c r="AMD28" s="4037">
        <v>1.8183951196621304</v>
      </c>
      <c r="AME28" s="4007">
        <v>28</v>
      </c>
      <c r="AMF28" s="4007">
        <v>5.865790708587517E-2</v>
      </c>
      <c r="AMG28" s="4007">
        <v>60</v>
      </c>
      <c r="AMH28" s="4037">
        <v>5.865790708587517E-2</v>
      </c>
      <c r="AMI28" s="4007">
        <v>64</v>
      </c>
      <c r="AMJ28" s="4037">
        <v>0.17597372125762553</v>
      </c>
      <c r="AMK28" s="4007">
        <v>61</v>
      </c>
      <c r="AML28" s="4043">
        <v>16</v>
      </c>
      <c r="AMM28" s="3994">
        <v>1</v>
      </c>
      <c r="AMN28" s="3994">
        <v>0</v>
      </c>
      <c r="AMO28" s="4044">
        <v>0.93852651337400272</v>
      </c>
      <c r="AMP28" s="4007">
        <v>15</v>
      </c>
      <c r="AMQ28" s="3999">
        <v>5.865790708587517E-2</v>
      </c>
      <c r="AMR28" s="4007">
        <v>25</v>
      </c>
      <c r="AMS28" s="3999">
        <v>0</v>
      </c>
      <c r="AMT28" s="4038">
        <v>27</v>
      </c>
      <c r="AMU28" s="4043">
        <v>0</v>
      </c>
      <c r="AMV28" s="4037">
        <v>0</v>
      </c>
      <c r="AMW28" s="4007">
        <v>32</v>
      </c>
      <c r="AMX28" s="4044" t="s">
        <v>107</v>
      </c>
      <c r="AMY28" s="3999" t="s">
        <v>1687</v>
      </c>
      <c r="AMZ28" s="4007">
        <v>2</v>
      </c>
      <c r="ANA28" s="4007">
        <v>1</v>
      </c>
      <c r="ANB28" s="4007">
        <v>3</v>
      </c>
      <c r="ANC28" s="4007">
        <v>50</v>
      </c>
      <c r="AND28" s="4056" t="s">
        <v>1632</v>
      </c>
      <c r="ANE28" s="4057" t="s">
        <v>1632</v>
      </c>
      <c r="ANF28" s="4057" t="s">
        <v>1632</v>
      </c>
      <c r="ANG28" s="4057" t="s">
        <v>1625</v>
      </c>
      <c r="ANH28" s="4027">
        <v>5</v>
      </c>
      <c r="ANI28" s="4027">
        <v>5</v>
      </c>
      <c r="ANJ28" s="4027">
        <v>5</v>
      </c>
      <c r="ANK28" s="4027">
        <v>0</v>
      </c>
      <c r="ANL28" s="4035">
        <f t="shared" si="42"/>
        <v>15</v>
      </c>
      <c r="ANM28" s="4035">
        <f t="shared" si="43"/>
        <v>39</v>
      </c>
      <c r="ANN28" s="4058" t="s">
        <v>1632</v>
      </c>
      <c r="ANO28" s="4027" t="s">
        <v>1632</v>
      </c>
      <c r="ANP28" s="4027" t="s">
        <v>1632</v>
      </c>
      <c r="ANQ28" s="4027" t="s">
        <v>1632</v>
      </c>
      <c r="ANR28" s="4027">
        <v>5</v>
      </c>
      <c r="ANS28" s="4027">
        <v>5</v>
      </c>
      <c r="ANT28" s="4027">
        <v>5</v>
      </c>
      <c r="ANU28" s="4027">
        <v>5</v>
      </c>
      <c r="ANV28" s="4007">
        <f t="shared" si="44"/>
        <v>20</v>
      </c>
      <c r="ANW28" s="4007">
        <f t="shared" si="45"/>
        <v>1</v>
      </c>
      <c r="ANX28" s="4043">
        <v>120</v>
      </c>
      <c r="ANY28" s="4007">
        <v>3462</v>
      </c>
      <c r="ANZ28" s="4059">
        <v>6.5</v>
      </c>
      <c r="AOA28" s="4007">
        <v>61</v>
      </c>
      <c r="AOB28" s="4059">
        <v>4.8</v>
      </c>
      <c r="AOC28" s="4055">
        <f t="shared" si="46"/>
        <v>15</v>
      </c>
      <c r="AOD28" s="4059">
        <v>19.416</v>
      </c>
      <c r="AOE28" s="4055">
        <f t="shared" si="47"/>
        <v>66</v>
      </c>
      <c r="AOF28" s="3994">
        <v>58</v>
      </c>
      <c r="AOG28" s="4011">
        <v>3.4021586109807602</v>
      </c>
      <c r="AOH28" s="4055">
        <v>27</v>
      </c>
      <c r="AOI28" s="3994">
        <v>4</v>
      </c>
      <c r="AOJ28" s="4011">
        <v>0.23463162834350068</v>
      </c>
      <c r="AOK28" s="4055">
        <v>52</v>
      </c>
      <c r="AOL28" s="3994">
        <v>2</v>
      </c>
      <c r="AOM28" s="4011">
        <v>0.11731581417175034</v>
      </c>
      <c r="AON28" s="4055">
        <v>67</v>
      </c>
      <c r="AOO28" s="3994">
        <v>2</v>
      </c>
      <c r="AOP28" s="4011">
        <v>0.11731581417175034</v>
      </c>
      <c r="AOQ28" s="4055">
        <v>53</v>
      </c>
      <c r="AOR28" s="4058" t="s">
        <v>1625</v>
      </c>
      <c r="AOS28" s="4027" t="s">
        <v>1625</v>
      </c>
      <c r="AOT28" s="4027" t="s">
        <v>1625</v>
      </c>
      <c r="AOU28" s="4027" t="s">
        <v>1625</v>
      </c>
      <c r="AOV28" s="4027">
        <v>0</v>
      </c>
      <c r="AOW28" s="4027">
        <v>0</v>
      </c>
      <c r="AOX28" s="4027">
        <v>0</v>
      </c>
      <c r="AOY28" s="4027">
        <v>0</v>
      </c>
      <c r="AOZ28" s="4007">
        <f t="shared" si="48"/>
        <v>0</v>
      </c>
      <c r="APA28" s="4007">
        <f t="shared" si="49"/>
        <v>25</v>
      </c>
      <c r="APB28" s="4060" t="s">
        <v>1632</v>
      </c>
      <c r="APC28" s="4061" t="s">
        <v>1632</v>
      </c>
      <c r="APD28" s="4061" t="s">
        <v>1632</v>
      </c>
      <c r="APE28" s="4061" t="s">
        <v>1632</v>
      </c>
      <c r="APF28" s="4036">
        <v>5</v>
      </c>
      <c r="APG28" s="4036">
        <v>5</v>
      </c>
      <c r="APH28" s="4036">
        <v>5</v>
      </c>
      <c r="API28" s="4036">
        <v>5</v>
      </c>
      <c r="APJ28" s="4007">
        <f t="shared" si="50"/>
        <v>20</v>
      </c>
      <c r="APK28" s="4007">
        <f t="shared" si="51"/>
        <v>1</v>
      </c>
      <c r="APL28" s="4007">
        <v>0</v>
      </c>
      <c r="APM28" s="4027">
        <v>0</v>
      </c>
      <c r="APN28" s="4007">
        <v>17</v>
      </c>
      <c r="APO28" s="4007">
        <v>9</v>
      </c>
      <c r="APP28" s="4027">
        <v>5.3349140486069944</v>
      </c>
      <c r="APQ28" s="4007">
        <v>7</v>
      </c>
      <c r="APR28" s="4051">
        <v>0</v>
      </c>
      <c r="APS28" s="4053">
        <v>0</v>
      </c>
      <c r="APT28" s="4053">
        <v>0</v>
      </c>
      <c r="APU28" s="4049">
        <v>0</v>
      </c>
      <c r="APV28" s="4049">
        <v>0</v>
      </c>
      <c r="APW28" s="4049">
        <v>0</v>
      </c>
      <c r="APX28" s="4049">
        <v>38</v>
      </c>
      <c r="APY28" s="4049">
        <v>10</v>
      </c>
      <c r="APZ28" s="4049">
        <v>1050</v>
      </c>
      <c r="AQA28" s="4049">
        <v>8400</v>
      </c>
      <c r="AQB28" s="4049">
        <v>105</v>
      </c>
      <c r="AQC28" s="4049">
        <v>840</v>
      </c>
      <c r="AQD28" s="4050">
        <v>49.792531120331951</v>
      </c>
      <c r="AQE28" s="4049">
        <v>12</v>
      </c>
      <c r="AQF28" s="4049">
        <v>10</v>
      </c>
      <c r="AQG28" s="4049">
        <v>1050</v>
      </c>
      <c r="AQH28" s="4049">
        <v>8400</v>
      </c>
      <c r="AQI28" s="4049">
        <v>105</v>
      </c>
      <c r="AQJ28" s="4049">
        <v>840</v>
      </c>
      <c r="AQK28" s="4049">
        <v>49.792531120331951</v>
      </c>
      <c r="AQL28" s="1192">
        <v>38</v>
      </c>
      <c r="AQM28" s="4007"/>
      <c r="AQN28" s="4007"/>
      <c r="AQO28" s="4007"/>
      <c r="AQP28" s="4007"/>
      <c r="AQQ28" s="4007">
        <v>8456</v>
      </c>
      <c r="AQR28" s="4007">
        <v>7347</v>
      </c>
      <c r="AQS28" s="4049">
        <v>526</v>
      </c>
      <c r="AQT28" s="4050">
        <v>7.1593847829045876</v>
      </c>
      <c r="AQU28" s="4049">
        <f t="shared" si="52"/>
        <v>25</v>
      </c>
      <c r="AQV28" s="4049">
        <v>144</v>
      </c>
      <c r="AQW28" s="4049">
        <v>27.376425855513308</v>
      </c>
      <c r="AQX28" s="4050">
        <v>3.5902777777777777</v>
      </c>
      <c r="AQY28" s="4049">
        <f t="shared" si="53"/>
        <v>30</v>
      </c>
      <c r="AQZ28" s="4049">
        <v>95</v>
      </c>
      <c r="ARA28" s="4049">
        <v>621</v>
      </c>
      <c r="ARB28" s="4049">
        <v>15.297906602254429</v>
      </c>
      <c r="ARC28" s="4049">
        <f t="shared" si="54"/>
        <v>39</v>
      </c>
      <c r="ARD28" s="4062">
        <v>2.2541173268000545</v>
      </c>
      <c r="ARE28" s="4063">
        <f t="shared" si="55"/>
        <v>65</v>
      </c>
      <c r="ARF28" s="4053">
        <v>82</v>
      </c>
      <c r="ARG28" s="4050">
        <v>12.195121951219512</v>
      </c>
      <c r="ARH28" s="4049">
        <f t="shared" si="56"/>
        <v>28</v>
      </c>
      <c r="ARI28" s="4007">
        <v>780</v>
      </c>
      <c r="ARJ28" s="4011">
        <v>18.846153846153847</v>
      </c>
      <c r="ARK28" s="3994">
        <f t="shared" si="57"/>
        <v>34</v>
      </c>
      <c r="ARL28" s="4049">
        <v>170</v>
      </c>
      <c r="ARM28" s="4007">
        <v>36</v>
      </c>
      <c r="ARN28" s="4011">
        <v>21.176470588235293</v>
      </c>
      <c r="ARO28" s="3994">
        <f t="shared" si="58"/>
        <v>46</v>
      </c>
      <c r="ARP28" s="4002">
        <v>257</v>
      </c>
      <c r="ARQ28" s="4064">
        <v>28</v>
      </c>
      <c r="ARR28" s="4012">
        <v>10.894941634241246</v>
      </c>
      <c r="ARS28" s="4047">
        <f t="shared" si="59"/>
        <v>18</v>
      </c>
      <c r="ART28" s="4007">
        <v>55</v>
      </c>
      <c r="ARU28" s="3994">
        <f t="shared" si="59"/>
        <v>34</v>
      </c>
      <c r="ARV28" s="4007">
        <v>9730</v>
      </c>
      <c r="ARW28" s="4007">
        <v>4380</v>
      </c>
      <c r="ARX28" s="4011">
        <v>45.015416238437822</v>
      </c>
      <c r="ARY28" s="3994">
        <f t="shared" si="60"/>
        <v>21</v>
      </c>
      <c r="ARZ28" s="4007">
        <v>9120</v>
      </c>
      <c r="ASA28" s="4007">
        <v>250</v>
      </c>
      <c r="ASB28" s="3999">
        <v>2.7412280701754383</v>
      </c>
      <c r="ASC28" s="3994">
        <f t="shared" si="61"/>
        <v>8</v>
      </c>
      <c r="ASD28" s="3999">
        <v>36.97478991596639</v>
      </c>
      <c r="ASE28" s="3999">
        <v>20.728291316526612</v>
      </c>
      <c r="ASF28" s="3999">
        <v>18.767507002801121</v>
      </c>
      <c r="ASG28" s="3999">
        <v>5.8823529411764701</v>
      </c>
      <c r="ASH28" s="3999">
        <v>6.7226890756302522</v>
      </c>
      <c r="ASI28" s="3999">
        <v>4.7619047619047619</v>
      </c>
      <c r="ASJ28" s="3999">
        <v>5.322128851540616</v>
      </c>
      <c r="ASK28" s="3999">
        <v>0.84033613445378152</v>
      </c>
      <c r="ASL28" s="3999">
        <v>0</v>
      </c>
      <c r="ASM28" s="4007">
        <v>132</v>
      </c>
      <c r="ASN28" s="4007">
        <v>74</v>
      </c>
      <c r="ASO28" s="4007">
        <v>67</v>
      </c>
      <c r="ASP28" s="4007">
        <v>21</v>
      </c>
      <c r="ASQ28" s="4007">
        <v>24</v>
      </c>
      <c r="ASR28" s="4007">
        <v>17</v>
      </c>
      <c r="ASS28" s="4007">
        <v>19</v>
      </c>
      <c r="AST28" s="4007">
        <v>3</v>
      </c>
      <c r="ASU28" s="4007">
        <v>0</v>
      </c>
      <c r="ASV28" s="4007">
        <v>357</v>
      </c>
      <c r="ASW28" s="3999">
        <v>25.862068965517242</v>
      </c>
      <c r="ASX28" s="3999">
        <v>14.655172413793101</v>
      </c>
      <c r="ASY28" s="3999">
        <v>9.4827586206896548</v>
      </c>
      <c r="ASZ28" s="3999">
        <v>5.1724137931034484</v>
      </c>
      <c r="ATA28" s="3999">
        <v>14.655172413793101</v>
      </c>
      <c r="ATB28" s="3999">
        <v>12.068965517241379</v>
      </c>
      <c r="ATC28" s="3999">
        <v>7.7586206896551726</v>
      </c>
      <c r="ATD28" s="3999">
        <v>6.0344827586206895</v>
      </c>
      <c r="ATE28" s="3999">
        <v>4.3103448275862073</v>
      </c>
      <c r="ATF28" s="4007">
        <v>30</v>
      </c>
      <c r="ATG28" s="4007">
        <v>17</v>
      </c>
      <c r="ATH28" s="4007">
        <v>11</v>
      </c>
      <c r="ATI28" s="4007">
        <v>6</v>
      </c>
      <c r="ATJ28" s="4007">
        <v>17</v>
      </c>
      <c r="ATK28" s="4007">
        <v>14</v>
      </c>
      <c r="ATL28" s="4007">
        <v>9</v>
      </c>
      <c r="ATM28" s="4007">
        <v>7</v>
      </c>
      <c r="ATN28" s="4007">
        <v>5</v>
      </c>
      <c r="ATO28" s="4007">
        <v>116</v>
      </c>
      <c r="ATP28" s="3999">
        <v>22.222222222222221</v>
      </c>
      <c r="ATQ28" s="3999">
        <v>27.777777777777779</v>
      </c>
      <c r="ATR28" s="3999">
        <v>22.222222222222221</v>
      </c>
      <c r="ATS28" s="3999">
        <v>0</v>
      </c>
      <c r="ATT28" s="3999">
        <v>11.111111111111111</v>
      </c>
      <c r="ATU28" s="3999">
        <v>0</v>
      </c>
      <c r="ATV28" s="3999">
        <v>16.666666666666664</v>
      </c>
      <c r="ATW28" s="3999">
        <v>0</v>
      </c>
      <c r="ATX28" s="3999">
        <v>0</v>
      </c>
      <c r="ATY28" s="4007">
        <v>4</v>
      </c>
      <c r="ATZ28" s="4007">
        <v>5</v>
      </c>
      <c r="AUA28" s="4007">
        <v>4</v>
      </c>
      <c r="AUB28" s="4007">
        <v>0</v>
      </c>
      <c r="AUC28" s="4007">
        <v>2</v>
      </c>
      <c r="AUD28" s="4007">
        <v>0</v>
      </c>
      <c r="AUE28" s="4007">
        <v>3</v>
      </c>
      <c r="AUF28" s="4007">
        <v>0</v>
      </c>
      <c r="AUG28" s="4007">
        <v>0</v>
      </c>
      <c r="AUH28" s="4007">
        <v>18</v>
      </c>
      <c r="AUI28" s="3999" t="s">
        <v>1648</v>
      </c>
      <c r="AUJ28" s="3999" t="s">
        <v>1627</v>
      </c>
      <c r="AUK28" s="4005">
        <v>0</v>
      </c>
      <c r="AUL28" s="4046">
        <v>31</v>
      </c>
      <c r="AUM28" s="3996" t="s">
        <v>1625</v>
      </c>
      <c r="AUN28" s="3996" t="s">
        <v>1625</v>
      </c>
      <c r="AUO28" s="3996" t="s">
        <v>1625</v>
      </c>
      <c r="AUP28" s="4006" t="s">
        <v>1625</v>
      </c>
      <c r="AUQ28" s="3999" t="s">
        <v>1626</v>
      </c>
      <c r="AUR28" s="3999" t="s">
        <v>1627</v>
      </c>
      <c r="AUS28" s="3999" t="s">
        <v>1627</v>
      </c>
      <c r="AUT28" s="3999" t="s">
        <v>1627</v>
      </c>
      <c r="AUU28" s="3999" t="s">
        <v>1625</v>
      </c>
      <c r="AUV28" s="3999" t="s">
        <v>1685</v>
      </c>
      <c r="AUW28" s="4065" t="s">
        <v>1648</v>
      </c>
      <c r="AUX28" s="3999" t="s">
        <v>5403</v>
      </c>
      <c r="AUY28" s="3999" t="s">
        <v>1705</v>
      </c>
      <c r="AUZ28" s="3994">
        <v>65</v>
      </c>
      <c r="AVA28" s="3994">
        <v>2</v>
      </c>
      <c r="AVB28" s="4011">
        <v>3</v>
      </c>
      <c r="AVC28" s="3994">
        <v>0</v>
      </c>
      <c r="AVD28" s="3999">
        <v>0</v>
      </c>
      <c r="AVE28" s="3994">
        <f t="shared" si="62"/>
        <v>25</v>
      </c>
      <c r="AVF28" s="3999">
        <v>20</v>
      </c>
      <c r="AVG28" s="4046">
        <v>1</v>
      </c>
      <c r="AVH28" s="3999" t="s">
        <v>1632</v>
      </c>
      <c r="AVI28" s="3999" t="s">
        <v>1632</v>
      </c>
      <c r="AVJ28" s="3999" t="s">
        <v>1632</v>
      </c>
      <c r="AVK28" s="3999" t="s">
        <v>1632</v>
      </c>
      <c r="AVL28" s="4044">
        <v>5.4</v>
      </c>
      <c r="AVM28" s="3994">
        <f t="shared" si="63"/>
        <v>53</v>
      </c>
      <c r="AVN28" s="4007">
        <v>3</v>
      </c>
      <c r="AVO28" s="3999">
        <v>5.4</v>
      </c>
      <c r="AVP28" s="3994">
        <f t="shared" si="64"/>
        <v>24</v>
      </c>
      <c r="AVQ28" s="4007">
        <v>3</v>
      </c>
      <c r="AVR28" s="3999">
        <v>1.8</v>
      </c>
      <c r="AVS28" s="3994">
        <f t="shared" si="65"/>
        <v>10</v>
      </c>
      <c r="AVT28" s="4007">
        <v>1</v>
      </c>
      <c r="AVU28" s="3999">
        <v>1.8</v>
      </c>
      <c r="AVV28" s="3994">
        <f t="shared" si="66"/>
        <v>26</v>
      </c>
      <c r="AVW28" s="4007">
        <v>1</v>
      </c>
      <c r="AVX28" s="3999">
        <v>0</v>
      </c>
      <c r="AVY28" s="4038">
        <v>0</v>
      </c>
      <c r="AVZ28" s="4044">
        <v>7.3</v>
      </c>
      <c r="AWA28" s="3994">
        <f t="shared" si="67"/>
        <v>10</v>
      </c>
      <c r="AWB28" s="4007">
        <v>4</v>
      </c>
      <c r="AWC28" s="3999">
        <v>0</v>
      </c>
      <c r="AWD28" s="3994">
        <f t="shared" si="68"/>
        <v>9</v>
      </c>
      <c r="AWE28" s="4007">
        <v>0</v>
      </c>
      <c r="AWF28" s="3999">
        <v>10.9</v>
      </c>
      <c r="AWG28" s="3994">
        <f t="shared" si="69"/>
        <v>43</v>
      </c>
      <c r="AWH28" s="4007">
        <v>6</v>
      </c>
      <c r="AWI28" s="4010">
        <v>300</v>
      </c>
      <c r="AWJ28" s="4007">
        <v>150</v>
      </c>
      <c r="AWK28" s="4007">
        <v>15</v>
      </c>
      <c r="AWL28" s="4007">
        <v>29</v>
      </c>
      <c r="AWM28" s="4007" t="s">
        <v>31</v>
      </c>
      <c r="AWN28" s="4007">
        <v>494</v>
      </c>
      <c r="AWO28" s="4007">
        <v>214</v>
      </c>
      <c r="AWP28" s="4007">
        <v>81</v>
      </c>
      <c r="AWQ28" s="4007" t="s">
        <v>31</v>
      </c>
      <c r="AWR28" s="4007">
        <v>295</v>
      </c>
      <c r="AWS28" s="4044">
        <v>0.1</v>
      </c>
      <c r="AWT28" s="3994">
        <f t="shared" si="70"/>
        <v>47</v>
      </c>
      <c r="AWU28" s="3999">
        <v>7.9000000000000001E-2</v>
      </c>
      <c r="AWV28" s="3994">
        <f t="shared" si="70"/>
        <v>25</v>
      </c>
      <c r="AWW28" s="3999">
        <v>6.0000000000000001E-3</v>
      </c>
      <c r="AWX28" s="3994">
        <f t="shared" si="3"/>
        <v>13</v>
      </c>
      <c r="AWY28" s="3999">
        <v>1.7000000000000001E-2</v>
      </c>
      <c r="AWZ28" s="3994">
        <f t="shared" si="71"/>
        <v>20</v>
      </c>
      <c r="AXA28" s="3999" t="s">
        <v>31</v>
      </c>
      <c r="AXB28" s="3999">
        <v>0.20200000000000001</v>
      </c>
      <c r="AXC28" s="3999">
        <v>6.7000000000000004E-2</v>
      </c>
      <c r="AXD28" s="3994">
        <f t="shared" si="4"/>
        <v>5</v>
      </c>
      <c r="AXE28" s="3999">
        <v>3.3000000000000002E-2</v>
      </c>
      <c r="AXF28" s="3994">
        <f t="shared" si="5"/>
        <v>26</v>
      </c>
      <c r="AXG28" s="3999">
        <v>1E-3</v>
      </c>
      <c r="AXH28" s="3994">
        <f t="shared" si="6"/>
        <v>8</v>
      </c>
      <c r="AXI28" s="3999">
        <v>0.10100000000000001</v>
      </c>
      <c r="AXK28" s="4066">
        <v>92.467332820906989</v>
      </c>
      <c r="AXL28" s="4067">
        <v>2602</v>
      </c>
      <c r="AXM28" s="4007">
        <f t="shared" si="72"/>
        <v>56</v>
      </c>
      <c r="AXN28" s="4066">
        <v>38.904573687182378</v>
      </c>
      <c r="AXO28" s="4067">
        <v>3542</v>
      </c>
      <c r="AXP28" s="4007">
        <f t="shared" si="73"/>
        <v>48</v>
      </c>
      <c r="AXQ28" s="4068">
        <v>63521</v>
      </c>
      <c r="AXR28" s="4068">
        <v>63428</v>
      </c>
      <c r="AXS28" s="4069">
        <v>0.14662294254902974</v>
      </c>
      <c r="AXT28" s="4068" t="s">
        <v>8059</v>
      </c>
      <c r="AXU28" s="4068">
        <v>11418</v>
      </c>
      <c r="AXV28" s="4068">
        <v>11132</v>
      </c>
      <c r="AXW28" s="4069">
        <v>2.5691699604743121</v>
      </c>
      <c r="AXX28" s="4068" t="s">
        <v>8059</v>
      </c>
      <c r="AXY28" s="4069">
        <v>17.975157821822705</v>
      </c>
      <c r="AXZ28" s="4069">
        <v>17.550608564041116</v>
      </c>
      <c r="AYA28" s="4069">
        <v>-0.42454925778158881</v>
      </c>
      <c r="AYB28" s="4068" t="s">
        <v>1632</v>
      </c>
      <c r="AYC28" s="4070">
        <v>23808</v>
      </c>
      <c r="AYD28" s="4068">
        <v>24136</v>
      </c>
      <c r="AYE28" s="4069">
        <v>1.3589658601259487</v>
      </c>
      <c r="AYF28" s="4068" t="s">
        <v>8059</v>
      </c>
      <c r="AYG28" s="4068">
        <v>13068</v>
      </c>
      <c r="AYH28" s="4068">
        <v>13155</v>
      </c>
      <c r="AYI28" s="4069">
        <v>0.66134549600911896</v>
      </c>
      <c r="AYJ28" s="4068" t="s">
        <v>8059</v>
      </c>
      <c r="AYK28" s="4068">
        <v>232188</v>
      </c>
      <c r="AYL28" s="4068">
        <v>226254</v>
      </c>
      <c r="AYM28" s="4069">
        <v>2.6227160624784602</v>
      </c>
      <c r="AYN28" s="4068" t="s">
        <v>8059</v>
      </c>
      <c r="AYO28" s="4068">
        <v>1163046418</v>
      </c>
      <c r="AYP28" s="4068">
        <v>1177041147</v>
      </c>
      <c r="AYQ28" s="4069">
        <v>1.1889753417430882</v>
      </c>
      <c r="AYR28" s="4068" t="s">
        <v>8059</v>
      </c>
      <c r="AYS28" s="4068">
        <v>609414772</v>
      </c>
      <c r="AYT28" s="4068">
        <v>644287122</v>
      </c>
      <c r="AYU28" s="4069">
        <v>5.4125480409648787</v>
      </c>
      <c r="AYV28" s="4068" t="s">
        <v>8056</v>
      </c>
      <c r="AYW28" s="4068">
        <v>386406325</v>
      </c>
      <c r="AYX28" s="4068">
        <v>370937231</v>
      </c>
      <c r="AYY28" s="4069">
        <v>4.1702726788295905</v>
      </c>
      <c r="AYZ28" s="4068" t="s">
        <v>8056</v>
      </c>
      <c r="AZA28" s="4068">
        <v>21302306</v>
      </c>
      <c r="AZB28" s="4068">
        <v>21609559</v>
      </c>
      <c r="AZC28" s="4069">
        <v>1.4218383632909877</v>
      </c>
      <c r="AZD28" s="4068" t="s">
        <v>8059</v>
      </c>
      <c r="AZE28" s="4068">
        <v>65288091</v>
      </c>
      <c r="AZF28" s="4068">
        <v>61181023</v>
      </c>
      <c r="AZG28" s="4069">
        <v>6.7129769961512267</v>
      </c>
      <c r="AZH28" s="4068" t="s">
        <v>8058</v>
      </c>
      <c r="AZI28" s="4068">
        <v>42636635</v>
      </c>
      <c r="AZJ28" s="4068">
        <v>39319487</v>
      </c>
      <c r="AZK28" s="4069">
        <v>8.436396944853314</v>
      </c>
      <c r="AZL28" s="4068" t="s">
        <v>8058</v>
      </c>
      <c r="AZM28" s="4068">
        <v>33996294</v>
      </c>
      <c r="AZN28" s="4068">
        <v>32316344</v>
      </c>
      <c r="AZO28" s="4069">
        <v>5.198453141852923</v>
      </c>
      <c r="AZP28" s="4068" t="s">
        <v>8056</v>
      </c>
      <c r="AZQ28" s="4068">
        <v>0</v>
      </c>
      <c r="AZR28" s="4068">
        <v>0</v>
      </c>
      <c r="AZS28" s="4069" t="s">
        <v>31</v>
      </c>
      <c r="AZT28" s="4068" t="s">
        <v>31</v>
      </c>
      <c r="AZU28" s="4068">
        <v>4001995</v>
      </c>
      <c r="AZV28" s="4068">
        <v>7390381</v>
      </c>
      <c r="AZW28" s="4069">
        <v>45.848596980318071</v>
      </c>
      <c r="AZX28" s="4068" t="s">
        <v>8057</v>
      </c>
      <c r="AZY28" s="4070">
        <v>6297150000</v>
      </c>
      <c r="AZZ28" s="4068">
        <v>6418631138</v>
      </c>
      <c r="BAA28" s="4069">
        <v>1.8926331080282779</v>
      </c>
      <c r="BAB28" s="4068" t="s">
        <v>8059</v>
      </c>
      <c r="BAC28" s="4068">
        <v>2664021000</v>
      </c>
      <c r="BAD28" s="4068">
        <v>2717607227</v>
      </c>
      <c r="BAE28" s="4069">
        <v>1.9718164739779098</v>
      </c>
      <c r="BAF28" s="4068" t="s">
        <v>8059</v>
      </c>
      <c r="BAG28" s="4068">
        <v>8495651000</v>
      </c>
      <c r="BAH28" s="4068">
        <v>8144678308</v>
      </c>
      <c r="BAI28" s="4069">
        <v>4.3092271877117838</v>
      </c>
      <c r="BAJ28" s="4068" t="s">
        <v>8056</v>
      </c>
      <c r="BAK28" s="4070">
        <v>2944432000</v>
      </c>
      <c r="BAL28" s="4068">
        <v>2982791076</v>
      </c>
      <c r="BAM28" s="4069">
        <v>1.2860128323650741</v>
      </c>
      <c r="BAN28" s="4068" t="s">
        <v>8059</v>
      </c>
      <c r="BAO28" s="4068">
        <v>625514000</v>
      </c>
      <c r="BAP28" s="4068">
        <v>652858282</v>
      </c>
      <c r="BAQ28" s="4069">
        <v>4.1883947487396682</v>
      </c>
      <c r="BAR28" s="4068" t="s">
        <v>8056</v>
      </c>
      <c r="BAS28" s="4068">
        <v>2701200000</v>
      </c>
      <c r="BAT28" s="4068">
        <v>2733616589</v>
      </c>
      <c r="BAU28" s="4069">
        <v>1.1858498785251612</v>
      </c>
      <c r="BAV28" s="4068" t="s">
        <v>8059</v>
      </c>
      <c r="BAW28" s="4068">
        <v>14390000</v>
      </c>
      <c r="BAX28" s="4068">
        <v>43221494</v>
      </c>
      <c r="BAY28" s="4069">
        <v>66.706379932169853</v>
      </c>
      <c r="BAZ28" s="4068" t="s">
        <v>8057</v>
      </c>
      <c r="BBA28" s="4068">
        <v>11614000</v>
      </c>
      <c r="BBB28" s="4068">
        <v>6143697</v>
      </c>
      <c r="BBC28" s="4069">
        <v>89.039270654135464</v>
      </c>
      <c r="BBD28" s="4068" t="s">
        <v>8057</v>
      </c>
      <c r="BBE28" s="4070">
        <v>1552715000</v>
      </c>
      <c r="BBF28" s="4068">
        <v>1585221235</v>
      </c>
      <c r="BBG28" s="4069">
        <v>2.0505803406046397</v>
      </c>
      <c r="BBH28" s="4068" t="s">
        <v>8059</v>
      </c>
      <c r="BBI28" s="4068">
        <v>42168000</v>
      </c>
      <c r="BBJ28" s="4068">
        <v>29575395</v>
      </c>
      <c r="BBK28" s="4069">
        <v>42.577977403175851</v>
      </c>
      <c r="BBL28" s="4068" t="s">
        <v>8057</v>
      </c>
      <c r="BBM28" s="4068">
        <v>1069138000</v>
      </c>
      <c r="BBN28" s="4068">
        <v>1102810597</v>
      </c>
      <c r="BBO28" s="4069">
        <v>3.0533436196206623</v>
      </c>
      <c r="BBP28" s="4068" t="s">
        <v>8056</v>
      </c>
      <c r="BBQ28" s="4070">
        <v>986033000</v>
      </c>
      <c r="BBR28" s="4068">
        <v>991956288</v>
      </c>
      <c r="BBS28" s="4069">
        <v>0.59713195749205283</v>
      </c>
      <c r="BBT28" s="4068" t="s">
        <v>8059</v>
      </c>
      <c r="BBU28" s="4068">
        <v>97625000</v>
      </c>
      <c r="BBV28" s="4068">
        <v>107075830</v>
      </c>
      <c r="BBW28" s="4069">
        <v>8.8262962799354483</v>
      </c>
      <c r="BBX28" s="4068" t="s">
        <v>8058</v>
      </c>
      <c r="BBY28" s="4068">
        <v>347440000</v>
      </c>
      <c r="BBZ28" s="4068">
        <v>351831519</v>
      </c>
      <c r="BCA28" s="4069">
        <v>1.2481880567385986</v>
      </c>
      <c r="BCB28" s="4068" t="s">
        <v>8059</v>
      </c>
      <c r="BCC28" s="4068">
        <v>89357000</v>
      </c>
      <c r="BCD28" s="4068">
        <v>103757427</v>
      </c>
      <c r="BCE28" s="4069">
        <v>13.878936107388242</v>
      </c>
      <c r="BCF28" s="4068" t="s">
        <v>8057</v>
      </c>
      <c r="BCG28" s="4068">
        <v>89221000</v>
      </c>
      <c r="BCH28" s="4068">
        <v>100388526</v>
      </c>
      <c r="BCI28" s="4069">
        <v>11.124305182048403</v>
      </c>
      <c r="BCJ28" s="4068" t="s">
        <v>8057</v>
      </c>
      <c r="BCK28" s="4068">
        <v>1385016000</v>
      </c>
      <c r="BCL28" s="4068">
        <v>1246610187</v>
      </c>
      <c r="BCM28" s="4069">
        <v>11.102573558545785</v>
      </c>
      <c r="BCN28" s="4068" t="s">
        <v>8057</v>
      </c>
      <c r="BCO28" s="4068">
        <v>846150000</v>
      </c>
      <c r="BCP28" s="4068">
        <v>808246367</v>
      </c>
      <c r="BCQ28" s="4069">
        <v>4.6896137796063897</v>
      </c>
      <c r="BCR28" s="4068" t="s">
        <v>8056</v>
      </c>
      <c r="BCS28" s="4068">
        <v>1115204000</v>
      </c>
      <c r="BCT28" s="4068">
        <v>1051942948</v>
      </c>
      <c r="BCU28" s="4069">
        <v>6.0137341212538757</v>
      </c>
      <c r="BCV28" s="4068" t="s">
        <v>8058</v>
      </c>
      <c r="BCW28" s="4068">
        <v>577690000</v>
      </c>
      <c r="BCX28" s="4068">
        <v>506450946</v>
      </c>
      <c r="BCY28" s="4069">
        <v>14.066328548234168</v>
      </c>
      <c r="BCZ28" s="4068" t="s">
        <v>8057</v>
      </c>
      <c r="BDA28" s="4068">
        <v>376639000</v>
      </c>
      <c r="BDB28" s="4068">
        <v>294945893</v>
      </c>
      <c r="BDC28" s="4069">
        <v>27.697658770247727</v>
      </c>
      <c r="BDD28" s="4068" t="s">
        <v>8057</v>
      </c>
      <c r="BDE28" s="4068">
        <v>15204000</v>
      </c>
      <c r="BDF28" s="4068">
        <v>12994504</v>
      </c>
      <c r="BDG28" s="4069">
        <v>17.003311553869224</v>
      </c>
      <c r="BDH28" s="4068" t="s">
        <v>8057</v>
      </c>
      <c r="BDI28" s="4068">
        <v>0</v>
      </c>
      <c r="BDJ28" s="4068">
        <v>0</v>
      </c>
      <c r="BDK28" s="4069" t="s">
        <v>31</v>
      </c>
      <c r="BDL28" s="4068" t="s">
        <v>31</v>
      </c>
      <c r="BDM28" s="4068">
        <v>588748000</v>
      </c>
      <c r="BDN28" s="4068">
        <v>618278135</v>
      </c>
      <c r="BDO28" s="4069">
        <v>4.7761894410191275</v>
      </c>
      <c r="BDP28" s="4068" t="s">
        <v>8056</v>
      </c>
      <c r="BDQ28" s="4068">
        <v>19811000</v>
      </c>
      <c r="BDR28" s="4068">
        <v>20905574</v>
      </c>
      <c r="BDS28" s="4069">
        <v>5.2357997919597921</v>
      </c>
      <c r="BDT28" s="4068" t="s">
        <v>8056</v>
      </c>
      <c r="BDU28" s="4068">
        <v>39024000</v>
      </c>
      <c r="BDV28" s="4068">
        <v>40882381</v>
      </c>
      <c r="BDW28" s="4069">
        <v>4.5456770240461282</v>
      </c>
      <c r="BDX28" s="4068" t="s">
        <v>8056</v>
      </c>
      <c r="BDY28" s="4068">
        <v>158245000</v>
      </c>
      <c r="BDZ28" s="4068">
        <v>111245715</v>
      </c>
      <c r="BEA28" s="4069">
        <v>42.248175581414529</v>
      </c>
      <c r="BEB28" s="4068" t="s">
        <v>8057</v>
      </c>
      <c r="BEC28" s="4068">
        <v>0</v>
      </c>
      <c r="BED28" s="4068">
        <v>0</v>
      </c>
      <c r="BEE28" s="4069" t="s">
        <v>31</v>
      </c>
      <c r="BEF28" s="4068" t="s">
        <v>31</v>
      </c>
      <c r="BEG28" s="4068">
        <v>105280000</v>
      </c>
      <c r="BEH28" s="4068">
        <v>75047300</v>
      </c>
      <c r="BEI28" s="4069">
        <v>40.284860348073806</v>
      </c>
      <c r="BEJ28" s="4068" t="s">
        <v>8057</v>
      </c>
      <c r="BEK28" s="4068">
        <v>846130000</v>
      </c>
      <c r="BEL28" s="4068">
        <v>877077020</v>
      </c>
      <c r="BEM28" s="4069">
        <v>3.5284267281338657</v>
      </c>
      <c r="BEN28" s="4068" t="s">
        <v>8056</v>
      </c>
      <c r="BEO28" s="4068">
        <v>0</v>
      </c>
      <c r="BEP28" s="4068">
        <v>2790918</v>
      </c>
      <c r="BEQ28" s="4069">
        <v>100</v>
      </c>
      <c r="BER28" s="4068" t="s">
        <v>8057</v>
      </c>
      <c r="BES28" s="4068">
        <v>812834000</v>
      </c>
      <c r="BET28" s="4068">
        <v>822250830</v>
      </c>
      <c r="BEU28" s="4069">
        <v>1.1452502881632824</v>
      </c>
      <c r="BEV28" s="4068" t="s">
        <v>8059</v>
      </c>
      <c r="BEW28" s="4070">
        <v>63398</v>
      </c>
      <c r="BEX28" s="4068">
        <v>63333</v>
      </c>
      <c r="BEY28" s="4069">
        <v>0.10263211911640724</v>
      </c>
      <c r="BEZ28" s="4068" t="s">
        <v>8059</v>
      </c>
      <c r="BFA28" s="4068">
        <v>11641</v>
      </c>
      <c r="BFB28" s="4068">
        <v>11190</v>
      </c>
      <c r="BFC28" s="4069">
        <v>4.0303842716711245</v>
      </c>
      <c r="BFD28" s="4068" t="s">
        <v>8056</v>
      </c>
      <c r="BFE28" s="4069">
        <v>18.361777974068584</v>
      </c>
      <c r="BFF28" s="4069">
        <v>17.668514044810763</v>
      </c>
      <c r="BFG28" s="4069">
        <v>-0.69326392925782088</v>
      </c>
      <c r="BFH28" s="4068" t="s">
        <v>1632</v>
      </c>
      <c r="BFI28" s="4071" t="s">
        <v>1632</v>
      </c>
      <c r="BFJ28" s="4072" t="s">
        <v>1632</v>
      </c>
      <c r="BFK28" s="4072" t="s">
        <v>1632</v>
      </c>
      <c r="BFL28" s="4072" t="s">
        <v>1632</v>
      </c>
      <c r="BFM28" s="4073">
        <v>10</v>
      </c>
      <c r="BFN28" s="4073">
        <v>10</v>
      </c>
      <c r="BFO28" s="4073">
        <v>10</v>
      </c>
      <c r="BFP28" s="4073">
        <v>10</v>
      </c>
      <c r="BFQ28" s="4074">
        <f t="shared" si="74"/>
        <v>40</v>
      </c>
      <c r="BFR28" s="4074">
        <f t="shared" si="75"/>
        <v>1</v>
      </c>
      <c r="BFS28" s="4060" t="s">
        <v>1632</v>
      </c>
      <c r="BFT28" s="4061" t="s">
        <v>1632</v>
      </c>
      <c r="BFU28" s="4061" t="s">
        <v>1625</v>
      </c>
      <c r="BFV28" s="4061" t="s">
        <v>1632</v>
      </c>
      <c r="BFW28" s="4036">
        <v>5</v>
      </c>
      <c r="BFX28" s="4036">
        <v>5</v>
      </c>
      <c r="BFY28" s="4036">
        <v>0</v>
      </c>
      <c r="BFZ28" s="4036">
        <v>5</v>
      </c>
      <c r="BGA28" s="4035">
        <f t="shared" si="76"/>
        <v>15</v>
      </c>
      <c r="BGB28" s="4035">
        <f t="shared" si="77"/>
        <v>20</v>
      </c>
      <c r="BGC28" s="4060" t="s">
        <v>1632</v>
      </c>
      <c r="BGD28" s="4061" t="s">
        <v>1632</v>
      </c>
      <c r="BGE28" s="4061" t="s">
        <v>1632</v>
      </c>
      <c r="BGF28" s="4061" t="s">
        <v>1632</v>
      </c>
      <c r="BGG28" s="4036">
        <v>10</v>
      </c>
      <c r="BGH28" s="4036">
        <v>10</v>
      </c>
      <c r="BGI28" s="4036">
        <v>10</v>
      </c>
      <c r="BGJ28" s="4036">
        <v>10</v>
      </c>
      <c r="BGK28" s="4035">
        <f t="shared" si="78"/>
        <v>40</v>
      </c>
      <c r="BGL28" s="4035">
        <f t="shared" si="79"/>
        <v>1</v>
      </c>
      <c r="BGM28" s="4060" t="s">
        <v>1632</v>
      </c>
      <c r="BGN28" s="4061" t="s">
        <v>1632</v>
      </c>
      <c r="BGO28" s="4061" t="s">
        <v>1632</v>
      </c>
      <c r="BGP28" s="4061" t="s">
        <v>1632</v>
      </c>
      <c r="BGQ28" s="4036">
        <v>5</v>
      </c>
      <c r="BGR28" s="4036">
        <v>5</v>
      </c>
      <c r="BGS28" s="4036">
        <v>5</v>
      </c>
      <c r="BGT28" s="4036">
        <v>5</v>
      </c>
      <c r="BGU28" s="4035">
        <f t="shared" si="80"/>
        <v>20</v>
      </c>
      <c r="BGV28" s="4035">
        <f t="shared" si="81"/>
        <v>1</v>
      </c>
      <c r="BGW28" s="4060" t="s">
        <v>1632</v>
      </c>
      <c r="BGX28" s="4061" t="s">
        <v>1632</v>
      </c>
      <c r="BGY28" s="4061" t="s">
        <v>1632</v>
      </c>
      <c r="BGZ28" s="4061" t="s">
        <v>1632</v>
      </c>
      <c r="BHA28" s="4036">
        <v>5</v>
      </c>
      <c r="BHB28" s="4036">
        <v>5</v>
      </c>
      <c r="BHC28" s="4036">
        <v>5</v>
      </c>
      <c r="BHD28" s="4036">
        <v>5</v>
      </c>
      <c r="BHE28" s="4035">
        <f t="shared" si="82"/>
        <v>20</v>
      </c>
      <c r="BHF28" s="4035">
        <f t="shared" si="83"/>
        <v>1</v>
      </c>
      <c r="BHG28" s="4060" t="s">
        <v>1632</v>
      </c>
      <c r="BHH28" s="4061" t="s">
        <v>1632</v>
      </c>
      <c r="BHI28" s="4061" t="s">
        <v>1632</v>
      </c>
      <c r="BHJ28" s="4061" t="s">
        <v>1632</v>
      </c>
      <c r="BHK28" s="4036">
        <v>5</v>
      </c>
      <c r="BHL28" s="4036">
        <v>5</v>
      </c>
      <c r="BHM28" s="4036">
        <v>5</v>
      </c>
      <c r="BHN28" s="4036">
        <v>5</v>
      </c>
      <c r="BHO28" s="4035">
        <f t="shared" si="84"/>
        <v>20</v>
      </c>
      <c r="BHP28" s="4035">
        <f t="shared" si="85"/>
        <v>1</v>
      </c>
      <c r="BHQ28" s="4060" t="s">
        <v>1632</v>
      </c>
      <c r="BHR28" s="4061" t="s">
        <v>1632</v>
      </c>
      <c r="BHS28" s="4061" t="s">
        <v>1632</v>
      </c>
      <c r="BHT28" s="4061" t="s">
        <v>1632</v>
      </c>
      <c r="BHU28" s="4036">
        <v>5</v>
      </c>
      <c r="BHV28" s="4036">
        <v>5</v>
      </c>
      <c r="BHW28" s="4036">
        <v>5</v>
      </c>
      <c r="BHX28" s="4036">
        <v>5</v>
      </c>
      <c r="BHY28" s="4035">
        <f t="shared" si="86"/>
        <v>20</v>
      </c>
      <c r="BHZ28" s="4035">
        <f t="shared" si="87"/>
        <v>1</v>
      </c>
      <c r="BIA28" s="4060" t="s">
        <v>1626</v>
      </c>
      <c r="BIB28" s="4061" t="s">
        <v>1626</v>
      </c>
      <c r="BIC28" s="4061" t="s">
        <v>1626</v>
      </c>
      <c r="BID28" s="4061" t="s">
        <v>1626</v>
      </c>
      <c r="BIE28" s="4061" t="s">
        <v>1625</v>
      </c>
      <c r="BIF28" s="4127">
        <f t="shared" si="88"/>
        <v>4</v>
      </c>
      <c r="BIG28" s="4035">
        <f t="shared" si="89"/>
        <v>32</v>
      </c>
      <c r="BIH28" s="4075">
        <v>197</v>
      </c>
      <c r="BII28" s="4041">
        <v>11.677534084173088</v>
      </c>
      <c r="BIJ28" s="4035">
        <f t="shared" si="90"/>
        <v>28</v>
      </c>
      <c r="BIK28" s="4042">
        <v>1021</v>
      </c>
      <c r="BIL28" s="4035">
        <v>1021</v>
      </c>
      <c r="BIM28" s="4036">
        <v>100</v>
      </c>
      <c r="BIN28" s="4035">
        <f t="shared" si="91"/>
        <v>1</v>
      </c>
      <c r="BIO28" s="4060" t="s">
        <v>1626</v>
      </c>
      <c r="BIP28" s="4061" t="s">
        <v>1626</v>
      </c>
      <c r="BIQ28" s="4061" t="s">
        <v>1626</v>
      </c>
      <c r="BIR28" s="4061" t="s">
        <v>1626</v>
      </c>
      <c r="BIS28" s="4061" t="s">
        <v>1626</v>
      </c>
      <c r="BIT28" s="4061" t="s">
        <v>1626</v>
      </c>
      <c r="BIU28" s="4061" t="s">
        <v>1626</v>
      </c>
      <c r="BIV28" s="4061" t="s">
        <v>1626</v>
      </c>
      <c r="BIW28" s="4061" t="s">
        <v>1625</v>
      </c>
      <c r="BIX28" s="4061" t="s">
        <v>1625</v>
      </c>
      <c r="BIY28" s="4076">
        <f t="shared" si="92"/>
        <v>8</v>
      </c>
      <c r="BIZ28" s="4077">
        <f t="shared" si="93"/>
        <v>39</v>
      </c>
      <c r="BJA28" s="4078">
        <v>618</v>
      </c>
      <c r="BJB28" s="4079">
        <v>36.633076467101368</v>
      </c>
      <c r="BJC28" s="4078">
        <v>618</v>
      </c>
      <c r="BJD28" s="4079">
        <v>100</v>
      </c>
      <c r="BJE28" s="4079">
        <v>1</v>
      </c>
      <c r="BJF28" s="4078">
        <v>618</v>
      </c>
      <c r="BJG28" s="4079">
        <v>100</v>
      </c>
      <c r="BJH28" s="4079">
        <v>1</v>
      </c>
      <c r="BJI28" s="4078">
        <v>618</v>
      </c>
      <c r="BJJ28" s="4079">
        <v>100</v>
      </c>
      <c r="BJK28" s="4080">
        <v>1</v>
      </c>
      <c r="BJL28" s="4078">
        <v>834</v>
      </c>
      <c r="BJM28" s="4079">
        <v>49.436870183758145</v>
      </c>
      <c r="BJN28" s="4078">
        <v>0</v>
      </c>
      <c r="BJO28" s="4079">
        <v>0</v>
      </c>
      <c r="BJP28" s="4080">
        <v>35</v>
      </c>
      <c r="BJQ28" s="4078">
        <v>51199</v>
      </c>
      <c r="BJR28" s="4079">
        <v>3034.9140486069946</v>
      </c>
      <c r="BJS28" s="4078">
        <v>0</v>
      </c>
      <c r="BJT28" s="4079">
        <v>0</v>
      </c>
      <c r="BJU28" s="4080">
        <v>28</v>
      </c>
      <c r="BJV28" s="4040">
        <v>100</v>
      </c>
      <c r="BJW28" s="4035">
        <f t="shared" si="7"/>
        <v>1</v>
      </c>
      <c r="BJX28" s="4060" t="s">
        <v>1632</v>
      </c>
      <c r="BJY28" s="4061" t="s">
        <v>1632</v>
      </c>
      <c r="BJZ28" s="4072" t="s">
        <v>1625</v>
      </c>
      <c r="BKA28" s="4072" t="s">
        <v>1625</v>
      </c>
      <c r="BKB28" s="4073">
        <v>5</v>
      </c>
      <c r="BKC28" s="4073">
        <v>5</v>
      </c>
      <c r="BKD28" s="4073">
        <v>0</v>
      </c>
      <c r="BKE28" s="4073">
        <v>0</v>
      </c>
      <c r="BKF28" s="4074">
        <f t="shared" si="94"/>
        <v>10</v>
      </c>
      <c r="BKG28" s="4074">
        <f t="shared" si="95"/>
        <v>24</v>
      </c>
      <c r="BKH28" s="4071" t="s">
        <v>1632</v>
      </c>
      <c r="BKI28" s="4072" t="s">
        <v>1632</v>
      </c>
      <c r="BKJ28" s="4072" t="s">
        <v>1625</v>
      </c>
      <c r="BKK28" s="4072" t="s">
        <v>1625</v>
      </c>
      <c r="BKL28" s="4073">
        <v>5</v>
      </c>
      <c r="BKM28" s="4073">
        <v>5</v>
      </c>
      <c r="BKN28" s="4073">
        <v>0</v>
      </c>
      <c r="BKO28" s="4073">
        <v>0</v>
      </c>
      <c r="BKP28" s="4074">
        <f t="shared" si="96"/>
        <v>10</v>
      </c>
      <c r="BKQ28" s="4074">
        <f t="shared" si="97"/>
        <v>15</v>
      </c>
      <c r="BKR28" s="4071" t="s">
        <v>1625</v>
      </c>
      <c r="BKS28" s="4072" t="s">
        <v>1625</v>
      </c>
      <c r="BKT28" s="4072" t="s">
        <v>1625</v>
      </c>
      <c r="BKU28" s="4072" t="s">
        <v>1625</v>
      </c>
      <c r="BKV28" s="4073">
        <v>0</v>
      </c>
      <c r="BKW28" s="4073">
        <v>0</v>
      </c>
      <c r="BKX28" s="4073">
        <v>0</v>
      </c>
      <c r="BKY28" s="4073">
        <v>0</v>
      </c>
      <c r="BKZ28" s="4074">
        <f t="shared" si="98"/>
        <v>0</v>
      </c>
      <c r="BLA28" s="4074">
        <f t="shared" si="99"/>
        <v>42</v>
      </c>
      <c r="BLB28" s="4078">
        <v>17</v>
      </c>
      <c r="BLC28" s="4079">
        <v>1.0077059869590992</v>
      </c>
      <c r="BLD28" s="4080">
        <v>45</v>
      </c>
      <c r="BLE28" s="4078">
        <v>1</v>
      </c>
      <c r="BLF28" s="4079">
        <v>5.9276822762299938E-2</v>
      </c>
      <c r="BLG28" s="4080">
        <v>12</v>
      </c>
      <c r="BLH28" s="4078">
        <v>2</v>
      </c>
      <c r="BLI28" s="4079">
        <v>0.11855364552459988</v>
      </c>
      <c r="BLJ28" s="4080">
        <v>60</v>
      </c>
      <c r="BLK28" s="4078">
        <v>0</v>
      </c>
      <c r="BLL28" s="4079">
        <v>0</v>
      </c>
      <c r="BLM28" s="4080">
        <v>39</v>
      </c>
      <c r="BLN28" s="4078">
        <v>3</v>
      </c>
      <c r="BLO28" s="4079">
        <v>0.1778304682868998</v>
      </c>
      <c r="BLP28" s="4080">
        <v>55</v>
      </c>
      <c r="BLQ28" s="4078">
        <v>0</v>
      </c>
      <c r="BLR28" s="4079">
        <v>0</v>
      </c>
      <c r="BLS28" s="4080">
        <v>13</v>
      </c>
      <c r="BLT28" s="4078">
        <v>0</v>
      </c>
      <c r="BLU28" s="4079">
        <v>0</v>
      </c>
      <c r="BLV28" s="4080">
        <v>14</v>
      </c>
      <c r="BLW28" s="4078">
        <v>0</v>
      </c>
      <c r="BLX28" s="4079">
        <v>0</v>
      </c>
      <c r="BLY28" s="4080">
        <v>42</v>
      </c>
      <c r="BLZ28" s="4058">
        <v>16</v>
      </c>
      <c r="BMA28" s="4037">
        <v>0.94842916419679901</v>
      </c>
      <c r="BMB28" s="4007">
        <v>33</v>
      </c>
      <c r="BMC28" s="4058">
        <v>1</v>
      </c>
      <c r="BMD28" s="4037">
        <v>5.9276822762299938E-2</v>
      </c>
      <c r="BME28" s="4007">
        <v>65</v>
      </c>
      <c r="BMF28" s="4058">
        <v>0</v>
      </c>
      <c r="BMG28" s="4037">
        <v>0</v>
      </c>
      <c r="BMH28" s="4007">
        <v>9</v>
      </c>
      <c r="BMI28" s="4058">
        <v>0</v>
      </c>
      <c r="BMJ28" s="4037">
        <v>0</v>
      </c>
      <c r="BMK28" s="4007">
        <v>18</v>
      </c>
      <c r="BML28" s="4058">
        <v>0</v>
      </c>
      <c r="BMM28" s="4037">
        <v>0</v>
      </c>
      <c r="BMN28" s="4007">
        <v>10</v>
      </c>
      <c r="BMO28" s="4058">
        <v>0</v>
      </c>
      <c r="BMP28" s="4037">
        <v>0</v>
      </c>
      <c r="BMQ28" s="4007">
        <v>2</v>
      </c>
      <c r="BMR28" s="4058">
        <v>21</v>
      </c>
      <c r="BMS28" s="4037">
        <v>1.2448132780082988</v>
      </c>
      <c r="BMT28" s="4007">
        <v>51</v>
      </c>
      <c r="BMU28" s="4058">
        <v>3</v>
      </c>
      <c r="BMV28" s="4037">
        <v>0.1778304682868998</v>
      </c>
      <c r="BMW28" s="4007">
        <v>65</v>
      </c>
      <c r="BMX28" s="4058">
        <v>0</v>
      </c>
      <c r="BMY28" s="4037">
        <v>0</v>
      </c>
      <c r="BMZ28" s="4007">
        <v>20</v>
      </c>
      <c r="BNA28" s="4058">
        <v>0</v>
      </c>
      <c r="BNB28" s="4037">
        <v>0</v>
      </c>
      <c r="BNC28" s="4007">
        <v>28</v>
      </c>
      <c r="BND28" s="4058">
        <v>0</v>
      </c>
      <c r="BNE28" s="4037">
        <v>0</v>
      </c>
      <c r="BNF28" s="4007">
        <v>4</v>
      </c>
      <c r="BNG28" s="4058">
        <v>0</v>
      </c>
      <c r="BNH28" s="4037">
        <v>0</v>
      </c>
      <c r="BNI28" s="4007">
        <v>19</v>
      </c>
      <c r="BNJ28" s="4058">
        <v>2</v>
      </c>
      <c r="BNK28" s="4037">
        <v>0.11855364552459988</v>
      </c>
      <c r="BNL28" s="4007">
        <v>27</v>
      </c>
      <c r="BNM28" s="4058">
        <v>0</v>
      </c>
      <c r="BNN28" s="4037">
        <v>0</v>
      </c>
      <c r="BNO28" s="4007">
        <v>5</v>
      </c>
      <c r="BNQ28" s="1192">
        <v>592</v>
      </c>
      <c r="BNR28" s="1192">
        <v>93</v>
      </c>
      <c r="BNS28" s="1192">
        <v>17048</v>
      </c>
      <c r="BNT28" s="1192">
        <v>34.725480994838101</v>
      </c>
      <c r="BNU28" s="1192">
        <v>5.455185358986391</v>
      </c>
      <c r="BNV28" s="4128">
        <v>44</v>
      </c>
      <c r="BNW28" s="4128">
        <v>36</v>
      </c>
    </row>
    <row r="29" spans="1:1739" ht="13" x14ac:dyDescent="0.2">
      <c r="A29" s="696" t="s">
        <v>1706</v>
      </c>
      <c r="B29" s="697" t="s">
        <v>1707</v>
      </c>
      <c r="C29" s="697" t="s">
        <v>1646</v>
      </c>
      <c r="D29" s="697" t="s">
        <v>1646</v>
      </c>
      <c r="E29" s="697" t="s">
        <v>1646</v>
      </c>
      <c r="F29" s="698" t="s">
        <v>1708</v>
      </c>
      <c r="G29" s="699" t="s">
        <v>1920</v>
      </c>
      <c r="H29" s="700">
        <v>668</v>
      </c>
      <c r="I29" s="703">
        <v>7.19</v>
      </c>
      <c r="J29" s="699">
        <f t="shared" si="8"/>
        <v>46</v>
      </c>
      <c r="K29" s="702">
        <v>699</v>
      </c>
      <c r="L29" s="703">
        <v>7.34</v>
      </c>
      <c r="M29" s="710">
        <f t="shared" si="9"/>
        <v>17</v>
      </c>
      <c r="N29" s="712">
        <f t="shared" si="10"/>
        <v>0.14999999999999947</v>
      </c>
      <c r="O29" s="702">
        <v>670</v>
      </c>
      <c r="P29" s="703">
        <v>7.1</v>
      </c>
      <c r="Q29" s="710">
        <f t="shared" si="11"/>
        <v>47</v>
      </c>
      <c r="R29" s="712">
        <f t="shared" si="12"/>
        <v>-0.24000000000000021</v>
      </c>
      <c r="S29" s="702">
        <v>1422</v>
      </c>
      <c r="T29" s="703">
        <v>6.19</v>
      </c>
      <c r="U29" s="699">
        <f t="shared" si="100"/>
        <v>37</v>
      </c>
      <c r="V29" s="702">
        <v>1421</v>
      </c>
      <c r="W29" s="703">
        <v>6.25</v>
      </c>
      <c r="X29" s="710">
        <f t="shared" si="0"/>
        <v>33</v>
      </c>
      <c r="Y29" s="712">
        <f t="shared" si="13"/>
        <v>5.9999999999999609E-2</v>
      </c>
      <c r="Z29" s="702">
        <v>1369</v>
      </c>
      <c r="AA29" s="703">
        <v>6.2622352081811545</v>
      </c>
      <c r="AB29" s="710">
        <f t="shared" si="101"/>
        <v>19</v>
      </c>
      <c r="AC29" s="712">
        <f t="shared" si="14"/>
        <v>1.2235208181154533E-2</v>
      </c>
      <c r="AD29" s="706">
        <v>643</v>
      </c>
      <c r="AE29" s="701">
        <v>6.1430793157076202</v>
      </c>
      <c r="AF29" s="702">
        <v>726</v>
      </c>
      <c r="AG29" s="704">
        <v>6.3677685950413228</v>
      </c>
      <c r="AH29" s="705">
        <f t="shared" si="102"/>
        <v>50</v>
      </c>
      <c r="AI29" s="707">
        <v>421</v>
      </c>
      <c r="AJ29" s="704">
        <v>6.2921615201900236</v>
      </c>
      <c r="AK29" s="705">
        <f t="shared" si="103"/>
        <v>19</v>
      </c>
      <c r="AL29" s="702">
        <v>222</v>
      </c>
      <c r="AM29" s="704">
        <v>5.8603603603603602</v>
      </c>
      <c r="AN29" s="1595">
        <f t="shared" si="104"/>
        <v>35</v>
      </c>
      <c r="AO29" s="4086"/>
      <c r="AP29" s="717">
        <v>81.099999999999994</v>
      </c>
      <c r="AQ29" s="705">
        <v>32</v>
      </c>
      <c r="AR29" s="709">
        <v>85.2</v>
      </c>
      <c r="AS29" s="705">
        <v>31</v>
      </c>
      <c r="AT29" s="709">
        <v>1.0999999999999943</v>
      </c>
      <c r="AU29" s="701">
        <v>1.2000000000000028</v>
      </c>
      <c r="AV29" s="702">
        <v>60</v>
      </c>
      <c r="AW29" s="715">
        <f t="shared" si="15"/>
        <v>52</v>
      </c>
      <c r="AX29" s="710">
        <v>60</v>
      </c>
      <c r="AY29" s="715">
        <f t="shared" si="16"/>
        <v>51</v>
      </c>
      <c r="AZ29" s="702">
        <v>180</v>
      </c>
      <c r="BA29" s="711">
        <f t="shared" si="105"/>
        <v>30</v>
      </c>
      <c r="BB29" s="702">
        <v>210</v>
      </c>
      <c r="BC29" s="726">
        <v>39</v>
      </c>
      <c r="BD29" s="702">
        <v>678</v>
      </c>
      <c r="BE29" s="703">
        <v>21.828908554572273</v>
      </c>
      <c r="BF29" s="705">
        <f t="shared" si="17"/>
        <v>36</v>
      </c>
      <c r="BG29" s="702">
        <v>682</v>
      </c>
      <c r="BH29" s="703">
        <v>12.023460410557185</v>
      </c>
      <c r="BI29" s="705">
        <f t="shared" si="18"/>
        <v>22</v>
      </c>
      <c r="BJ29" s="702">
        <v>662</v>
      </c>
      <c r="BK29" s="703">
        <v>41.238670694864048</v>
      </c>
      <c r="BL29" s="705">
        <f t="shared" si="19"/>
        <v>10</v>
      </c>
      <c r="BM29" s="702">
        <v>687</v>
      </c>
      <c r="BN29" s="703">
        <v>19.359534206695777</v>
      </c>
      <c r="BO29" s="705">
        <v>58</v>
      </c>
      <c r="BP29" s="702">
        <v>669</v>
      </c>
      <c r="BQ29" s="703">
        <v>1.6442451420029895</v>
      </c>
      <c r="BR29" s="705">
        <v>43</v>
      </c>
      <c r="BS29" s="702">
        <v>679</v>
      </c>
      <c r="BT29" s="703">
        <v>37.4079528718704</v>
      </c>
      <c r="BU29" s="705">
        <v>52</v>
      </c>
      <c r="BV29" s="702">
        <v>747</v>
      </c>
      <c r="BW29" s="703">
        <v>54.886211512717544</v>
      </c>
      <c r="BX29" s="705">
        <f t="shared" si="20"/>
        <v>39</v>
      </c>
      <c r="BY29" s="702">
        <v>759</v>
      </c>
      <c r="BZ29" s="703">
        <v>74.308300395256921</v>
      </c>
      <c r="CA29" s="705">
        <f t="shared" si="21"/>
        <v>35</v>
      </c>
      <c r="CB29" s="702">
        <v>708</v>
      </c>
      <c r="CC29" s="703">
        <v>60.875706214689259</v>
      </c>
      <c r="CD29" s="705">
        <f t="shared" si="22"/>
        <v>37</v>
      </c>
      <c r="CE29" s="702">
        <v>769</v>
      </c>
      <c r="CF29" s="703">
        <v>39.271781534460338</v>
      </c>
      <c r="CG29" s="705">
        <v>47</v>
      </c>
      <c r="CH29" s="702">
        <v>695</v>
      </c>
      <c r="CI29" s="703">
        <v>2.7338129496402876</v>
      </c>
      <c r="CJ29" s="705">
        <f t="shared" si="106"/>
        <v>25</v>
      </c>
      <c r="CK29" s="702">
        <v>743</v>
      </c>
      <c r="CL29" s="703">
        <v>53.02826379542396</v>
      </c>
      <c r="CM29" s="705">
        <f t="shared" si="23"/>
        <v>65</v>
      </c>
      <c r="CN29" s="709">
        <v>16.8</v>
      </c>
      <c r="CO29" s="726">
        <v>72</v>
      </c>
      <c r="CP29" s="703">
        <v>6.1</v>
      </c>
      <c r="CQ29" s="703">
        <v>5.1999999999999993</v>
      </c>
      <c r="CR29" s="704">
        <v>5.4</v>
      </c>
      <c r="CS29" s="709">
        <v>16</v>
      </c>
      <c r="CT29" s="701">
        <v>16.2</v>
      </c>
      <c r="CU29" s="712">
        <v>17.2</v>
      </c>
      <c r="CV29" s="729">
        <f t="shared" si="24"/>
        <v>46</v>
      </c>
      <c r="CW29" s="712">
        <v>6.5</v>
      </c>
      <c r="CX29" s="712">
        <v>5.3000000000000007</v>
      </c>
      <c r="CY29" s="712">
        <v>5.3999999999999995</v>
      </c>
      <c r="CZ29" s="714">
        <v>615</v>
      </c>
      <c r="DA29" s="985">
        <v>83.13</v>
      </c>
      <c r="DB29" s="729">
        <v>58</v>
      </c>
      <c r="DC29" s="715">
        <v>293</v>
      </c>
      <c r="DD29" s="985">
        <v>83.34</v>
      </c>
      <c r="DE29" s="729">
        <v>51</v>
      </c>
      <c r="DF29" s="715">
        <v>210</v>
      </c>
      <c r="DG29" s="712">
        <v>83.18</v>
      </c>
      <c r="DH29" s="729">
        <v>60</v>
      </c>
      <c r="DI29" s="715">
        <v>112</v>
      </c>
      <c r="DJ29" s="712">
        <v>82.5</v>
      </c>
      <c r="DK29" s="729">
        <v>55</v>
      </c>
      <c r="DL29" s="716">
        <v>16.8075117370892</v>
      </c>
      <c r="DM29" s="710">
        <v>15</v>
      </c>
      <c r="DN29" s="715">
        <v>1065</v>
      </c>
      <c r="DO29" s="717">
        <v>83.1924882629108</v>
      </c>
      <c r="DP29" s="710">
        <v>14</v>
      </c>
      <c r="DQ29" s="703">
        <v>0</v>
      </c>
      <c r="DR29" s="705">
        <v>18</v>
      </c>
      <c r="DS29" s="709">
        <v>78.815489749430526</v>
      </c>
      <c r="DT29" s="721">
        <v>15</v>
      </c>
      <c r="DU29" s="703">
        <v>0</v>
      </c>
      <c r="DV29" s="705">
        <v>17</v>
      </c>
      <c r="DW29" s="718">
        <v>76.198083067092654</v>
      </c>
      <c r="DX29" s="705">
        <v>17</v>
      </c>
      <c r="DY29" s="703">
        <v>5.4669703872437356</v>
      </c>
      <c r="DZ29" s="705">
        <v>37</v>
      </c>
      <c r="EA29" s="702">
        <v>656</v>
      </c>
      <c r="EB29" s="719">
        <v>76.371951219512198</v>
      </c>
      <c r="EC29" s="705">
        <f t="shared" si="1"/>
        <v>23</v>
      </c>
      <c r="ED29" s="702">
        <v>709</v>
      </c>
      <c r="EE29" s="719">
        <v>51.480959097320167</v>
      </c>
      <c r="EF29" s="705">
        <v>42</v>
      </c>
      <c r="EG29" s="702">
        <v>586</v>
      </c>
      <c r="EH29" s="720">
        <v>60.409556313993171</v>
      </c>
      <c r="EI29" s="705">
        <v>36</v>
      </c>
      <c r="EJ29" s="768">
        <v>531</v>
      </c>
      <c r="EK29" s="3956">
        <v>0.82432432432432434</v>
      </c>
      <c r="EL29" s="3957">
        <v>49</v>
      </c>
      <c r="EM29" s="3958">
        <v>6.9679849340866298</v>
      </c>
      <c r="EN29" s="770">
        <v>59</v>
      </c>
      <c r="EO29" s="768">
        <v>573</v>
      </c>
      <c r="EP29" s="1583">
        <v>1.4861111111111112</v>
      </c>
      <c r="EQ29" s="2356">
        <v>29</v>
      </c>
      <c r="ER29" s="3958">
        <v>18.848167539267013</v>
      </c>
      <c r="ES29" s="770">
        <v>43</v>
      </c>
      <c r="ET29" s="768">
        <v>582</v>
      </c>
      <c r="EU29" s="1583">
        <v>0.94871794871794868</v>
      </c>
      <c r="EV29" s="2356">
        <v>34</v>
      </c>
      <c r="EW29" s="3958">
        <v>20.103092783505154</v>
      </c>
      <c r="EX29" s="770">
        <v>36</v>
      </c>
      <c r="EY29" s="3974">
        <v>533</v>
      </c>
      <c r="EZ29" s="1583">
        <v>0.921875</v>
      </c>
      <c r="FA29" s="2356">
        <v>19</v>
      </c>
      <c r="FB29" s="3966">
        <v>6.0037523452157595</v>
      </c>
      <c r="FC29" s="3975">
        <v>49</v>
      </c>
      <c r="FD29" s="768">
        <v>543</v>
      </c>
      <c r="FE29" s="3957">
        <v>0.89655172413793105</v>
      </c>
      <c r="FF29" s="3957">
        <v>46</v>
      </c>
      <c r="FG29" s="3958">
        <v>5.3406998158379375</v>
      </c>
      <c r="FH29" s="770">
        <v>48</v>
      </c>
      <c r="FI29" s="3965">
        <v>540</v>
      </c>
      <c r="FJ29" s="3957">
        <v>0.5</v>
      </c>
      <c r="FK29" s="3957">
        <v>36</v>
      </c>
      <c r="FL29" s="3966">
        <v>1.4814814814814816</v>
      </c>
      <c r="FM29" s="3965">
        <v>54</v>
      </c>
      <c r="FN29" s="768">
        <v>574</v>
      </c>
      <c r="FO29" s="3957">
        <v>0.625</v>
      </c>
      <c r="FP29" s="3957">
        <v>45</v>
      </c>
      <c r="FQ29" s="3958">
        <v>6.2717770034843205</v>
      </c>
      <c r="FR29" s="770">
        <v>42</v>
      </c>
      <c r="FS29" s="768">
        <v>532</v>
      </c>
      <c r="FT29" s="3957">
        <v>3.3442211055276383</v>
      </c>
      <c r="FU29" s="3957">
        <v>12</v>
      </c>
      <c r="FV29" s="3958">
        <v>37.406015037593981</v>
      </c>
      <c r="FW29" s="770">
        <v>30</v>
      </c>
      <c r="FX29" s="714">
        <v>746</v>
      </c>
      <c r="FY29" s="725">
        <v>18.498659517426276</v>
      </c>
      <c r="FZ29" s="715">
        <v>42</v>
      </c>
      <c r="GA29" s="702">
        <v>645</v>
      </c>
      <c r="GB29" s="727">
        <v>1.1875</v>
      </c>
      <c r="GC29" s="726">
        <v>23</v>
      </c>
      <c r="GD29" s="720">
        <v>2.4806201550387597</v>
      </c>
      <c r="GE29" s="705">
        <v>48</v>
      </c>
      <c r="GF29" s="702">
        <v>657</v>
      </c>
      <c r="GG29" s="712">
        <v>1.4594594594594594</v>
      </c>
      <c r="GH29" s="729">
        <v>20</v>
      </c>
      <c r="GI29" s="720">
        <v>5.6316590563165905</v>
      </c>
      <c r="GJ29" s="705">
        <v>26</v>
      </c>
      <c r="GK29" s="702">
        <v>677</v>
      </c>
      <c r="GL29" s="712">
        <v>0.75454545454545452</v>
      </c>
      <c r="GM29" s="729">
        <v>33</v>
      </c>
      <c r="GN29" s="720">
        <v>8.1240768094534719</v>
      </c>
      <c r="GO29" s="705">
        <v>20</v>
      </c>
      <c r="GP29" s="702">
        <v>651</v>
      </c>
      <c r="GQ29" s="712">
        <v>0.73076923076923073</v>
      </c>
      <c r="GR29" s="729">
        <v>38</v>
      </c>
      <c r="GS29" s="720">
        <v>1.9969278033794162</v>
      </c>
      <c r="GT29" s="705">
        <v>43</v>
      </c>
      <c r="GU29" s="702">
        <v>686</v>
      </c>
      <c r="GV29" s="726">
        <v>1.3333333333333333</v>
      </c>
      <c r="GW29" s="726">
        <v>38</v>
      </c>
      <c r="GX29" s="720">
        <v>10.495626822157435</v>
      </c>
      <c r="GY29" s="705">
        <v>48</v>
      </c>
      <c r="GZ29" s="702">
        <v>670</v>
      </c>
      <c r="HA29" s="726">
        <v>0.58333333333333337</v>
      </c>
      <c r="HB29" s="726">
        <v>29</v>
      </c>
      <c r="HC29" s="720">
        <v>1.791044776119403</v>
      </c>
      <c r="HD29" s="705">
        <v>29</v>
      </c>
      <c r="HE29" s="702">
        <v>668</v>
      </c>
      <c r="HF29" s="726">
        <v>0.55000000000000004</v>
      </c>
      <c r="HG29" s="726">
        <v>21</v>
      </c>
      <c r="HH29" s="720">
        <v>1.4970059880239521</v>
      </c>
      <c r="HI29" s="705">
        <v>27</v>
      </c>
      <c r="HJ29" s="702">
        <v>667</v>
      </c>
      <c r="HK29" s="726">
        <v>1.8571428571428572</v>
      </c>
      <c r="HL29" s="726">
        <v>44</v>
      </c>
      <c r="HM29" s="720">
        <v>1.0494752623688157</v>
      </c>
      <c r="HN29" s="705">
        <v>41</v>
      </c>
      <c r="HO29" s="709">
        <v>23.712183156173346</v>
      </c>
      <c r="HP29" s="703">
        <v>3.2706459525756335</v>
      </c>
      <c r="HQ29" s="703">
        <v>70.07358953393296</v>
      </c>
      <c r="HR29" s="703">
        <v>22.567457072771873</v>
      </c>
      <c r="HS29" s="1299">
        <v>14.063777596075225</v>
      </c>
      <c r="HT29" s="1299">
        <v>23.957481602616518</v>
      </c>
      <c r="HU29" s="1299">
        <v>66.721177432542916</v>
      </c>
      <c r="HV29" s="1299">
        <v>5.396565821749796</v>
      </c>
      <c r="HW29" s="1299">
        <v>71.627146361406375</v>
      </c>
      <c r="HX29" s="1300">
        <v>1223</v>
      </c>
      <c r="HY29" s="709">
        <v>17.423540315106582</v>
      </c>
      <c r="HZ29" s="709">
        <v>1.8072289156626504</v>
      </c>
      <c r="IA29" s="709">
        <v>60.982391102873038</v>
      </c>
      <c r="IB29" s="709">
        <v>27.108433734939759</v>
      </c>
      <c r="IC29" s="709">
        <v>11.909175162187211</v>
      </c>
      <c r="ID29" s="709">
        <v>44.578313253012048</v>
      </c>
      <c r="IE29" s="709">
        <v>52.45597775718258</v>
      </c>
      <c r="IF29" s="709">
        <v>5.2826691380908253</v>
      </c>
      <c r="IG29" s="709">
        <v>58.480074142724746</v>
      </c>
      <c r="IH29" s="1300">
        <v>2158</v>
      </c>
      <c r="II29" s="1265">
        <v>15</v>
      </c>
      <c r="IJ29" s="1266">
        <v>20</v>
      </c>
      <c r="IK29" s="1266">
        <v>29</v>
      </c>
      <c r="IL29" s="1266">
        <v>38</v>
      </c>
      <c r="IM29" s="1266">
        <v>32</v>
      </c>
      <c r="IN29" s="1266">
        <v>29</v>
      </c>
      <c r="IO29" s="1266" t="s">
        <v>31</v>
      </c>
      <c r="IP29" s="1266">
        <v>65</v>
      </c>
      <c r="IQ29" s="1267">
        <v>293</v>
      </c>
      <c r="IR29" s="1268">
        <v>72</v>
      </c>
      <c r="IS29" s="1269">
        <v>16</v>
      </c>
      <c r="IT29" s="1269">
        <v>6</v>
      </c>
      <c r="IU29" s="1269">
        <v>17</v>
      </c>
      <c r="IV29" s="1269">
        <v>10</v>
      </c>
      <c r="IW29" s="1269">
        <v>7</v>
      </c>
      <c r="IX29" s="1269" t="s">
        <v>31</v>
      </c>
      <c r="IY29" s="1269">
        <v>38</v>
      </c>
      <c r="IZ29" s="1267">
        <v>210</v>
      </c>
      <c r="JA29" s="1268">
        <v>5</v>
      </c>
      <c r="JB29" s="1269">
        <v>23</v>
      </c>
      <c r="JC29" s="1269">
        <v>2</v>
      </c>
      <c r="JD29" s="1269">
        <v>20</v>
      </c>
      <c r="JE29" s="1269">
        <v>7</v>
      </c>
      <c r="JF29" s="1269">
        <v>1</v>
      </c>
      <c r="JG29" s="1269" t="s">
        <v>31</v>
      </c>
      <c r="JH29" s="1269">
        <v>16</v>
      </c>
      <c r="JI29" s="1270">
        <v>112</v>
      </c>
      <c r="JJ29" s="1268">
        <v>5.1194539249146755</v>
      </c>
      <c r="JK29" s="1269">
        <v>6.8259385665529013</v>
      </c>
      <c r="JL29" s="1269">
        <v>9.8976109215017072</v>
      </c>
      <c r="JM29" s="1269">
        <v>12.969283276450511</v>
      </c>
      <c r="JN29" s="1269">
        <v>10.921501706484642</v>
      </c>
      <c r="JO29" s="1269">
        <v>9.8976109215017072</v>
      </c>
      <c r="JP29" s="1269" t="s">
        <v>31</v>
      </c>
      <c r="JQ29" s="1269">
        <v>22.184300341296929</v>
      </c>
      <c r="JR29" s="1270">
        <v>100</v>
      </c>
      <c r="JS29" s="1268">
        <v>34.285714285714285</v>
      </c>
      <c r="JT29" s="1269">
        <v>7.6190476190476195</v>
      </c>
      <c r="JU29" s="1269">
        <v>2.8571428571428572</v>
      </c>
      <c r="JV29" s="1269">
        <v>8.0952380952380949</v>
      </c>
      <c r="JW29" s="1269">
        <v>4.7619047619047619</v>
      </c>
      <c r="JX29" s="1269">
        <v>3.3333333333333335</v>
      </c>
      <c r="JY29" s="1269" t="s">
        <v>31</v>
      </c>
      <c r="JZ29" s="1269">
        <v>18.095238095238095</v>
      </c>
      <c r="KA29" s="1270">
        <v>100</v>
      </c>
      <c r="KB29" s="1268">
        <v>4.4642857142857144</v>
      </c>
      <c r="KC29" s="1269">
        <v>20.535714285714285</v>
      </c>
      <c r="KD29" s="1269">
        <v>1.7857142857142856</v>
      </c>
      <c r="KE29" s="1269">
        <v>17.857142857142858</v>
      </c>
      <c r="KF29" s="1269">
        <v>6.25</v>
      </c>
      <c r="KG29" s="1269">
        <v>0.89285714285714279</v>
      </c>
      <c r="KH29" s="1269" t="s">
        <v>31</v>
      </c>
      <c r="KI29" s="1269">
        <v>14.285714285714285</v>
      </c>
      <c r="KJ29" s="1270">
        <v>100</v>
      </c>
      <c r="KK29" s="718">
        <v>32.519422863485012</v>
      </c>
      <c r="KL29" s="705">
        <v>69</v>
      </c>
      <c r="KM29" s="718">
        <v>56.25</v>
      </c>
      <c r="KN29" s="705">
        <v>54</v>
      </c>
      <c r="KO29" s="1212">
        <v>3.1547589979000832</v>
      </c>
      <c r="KP29" s="988">
        <v>45</v>
      </c>
      <c r="KQ29" s="1212">
        <v>0</v>
      </c>
      <c r="KR29" s="988">
        <v>27</v>
      </c>
      <c r="KS29" s="1212">
        <v>8.0529374420081066</v>
      </c>
      <c r="KT29" s="988">
        <v>68</v>
      </c>
      <c r="KU29" s="1212">
        <v>11.048642758074104</v>
      </c>
      <c r="KV29" s="988">
        <v>25</v>
      </c>
      <c r="KW29" s="725">
        <v>3.2980032175641147</v>
      </c>
      <c r="KX29" s="715">
        <v>76</v>
      </c>
      <c r="KY29" s="715">
        <v>11.46330094302413</v>
      </c>
      <c r="KZ29" s="715">
        <v>62</v>
      </c>
      <c r="LA29" s="728">
        <v>30</v>
      </c>
      <c r="LB29" s="729">
        <v>10</v>
      </c>
      <c r="LC29" s="729">
        <v>10</v>
      </c>
      <c r="LD29" s="729">
        <v>40</v>
      </c>
      <c r="LE29" s="729">
        <v>0</v>
      </c>
      <c r="LF29" s="730">
        <v>90</v>
      </c>
      <c r="LG29" s="734">
        <v>41</v>
      </c>
      <c r="LH29" s="728">
        <v>0</v>
      </c>
      <c r="LI29" s="729">
        <v>0</v>
      </c>
      <c r="LJ29" s="706">
        <v>0</v>
      </c>
      <c r="LK29" s="705">
        <v>41</v>
      </c>
      <c r="LL29" s="1372" t="s">
        <v>1632</v>
      </c>
      <c r="LM29" s="976" t="s">
        <v>1625</v>
      </c>
      <c r="LN29" s="976" t="s">
        <v>1625</v>
      </c>
      <c r="LO29" s="976" t="s">
        <v>1625</v>
      </c>
      <c r="LP29" s="729">
        <v>10</v>
      </c>
      <c r="LQ29" s="1023">
        <v>40</v>
      </c>
      <c r="LR29" s="1372" t="s">
        <v>1625</v>
      </c>
      <c r="LS29" s="976" t="s">
        <v>1625</v>
      </c>
      <c r="LT29" s="976" t="s">
        <v>1625</v>
      </c>
      <c r="LU29" s="976" t="s">
        <v>1625</v>
      </c>
      <c r="LV29" s="729">
        <v>0</v>
      </c>
      <c r="LW29" s="1023">
        <v>41</v>
      </c>
      <c r="LX29" s="1372" t="s">
        <v>1632</v>
      </c>
      <c r="LY29" s="976" t="s">
        <v>1625</v>
      </c>
      <c r="LZ29" s="976" t="s">
        <v>1632</v>
      </c>
      <c r="MA29" s="976" t="s">
        <v>1625</v>
      </c>
      <c r="MB29" s="729">
        <v>30</v>
      </c>
      <c r="MC29" s="1023">
        <v>46</v>
      </c>
      <c r="MD29" s="1372" t="s">
        <v>1632</v>
      </c>
      <c r="ME29" s="976" t="s">
        <v>1632</v>
      </c>
      <c r="MF29" s="976" t="s">
        <v>1632</v>
      </c>
      <c r="MG29" s="976" t="s">
        <v>1632</v>
      </c>
      <c r="MH29" s="729">
        <v>40</v>
      </c>
      <c r="MI29" s="1023">
        <v>1</v>
      </c>
      <c r="MJ29" s="1372" t="s">
        <v>1632</v>
      </c>
      <c r="MK29" s="976" t="s">
        <v>1632</v>
      </c>
      <c r="ML29" s="976" t="s">
        <v>1632</v>
      </c>
      <c r="MM29" s="976" t="s">
        <v>1632</v>
      </c>
      <c r="MN29" s="729">
        <v>40</v>
      </c>
      <c r="MO29" s="1023">
        <v>1</v>
      </c>
      <c r="MP29" s="1372" t="s">
        <v>1625</v>
      </c>
      <c r="MQ29" s="976" t="s">
        <v>1625</v>
      </c>
      <c r="MR29" s="976" t="s">
        <v>1625</v>
      </c>
      <c r="MS29" s="976" t="s">
        <v>1625</v>
      </c>
      <c r="MT29" s="729">
        <v>0</v>
      </c>
      <c r="MU29" s="1023">
        <v>63</v>
      </c>
      <c r="MV29" s="1372" t="s">
        <v>1632</v>
      </c>
      <c r="MW29" s="976" t="s">
        <v>1625</v>
      </c>
      <c r="MX29" s="976" t="s">
        <v>1625</v>
      </c>
      <c r="MY29" s="729">
        <v>15</v>
      </c>
      <c r="MZ29" s="1023">
        <v>32</v>
      </c>
      <c r="NA29" s="1372" t="s">
        <v>1632</v>
      </c>
      <c r="NB29" s="976" t="s">
        <v>1632</v>
      </c>
      <c r="NC29" s="976" t="s">
        <v>1632</v>
      </c>
      <c r="ND29" s="976" t="s">
        <v>1632</v>
      </c>
      <c r="NE29" s="729">
        <v>40</v>
      </c>
      <c r="NF29" s="1023">
        <v>1</v>
      </c>
      <c r="NG29" s="976" t="s">
        <v>1625</v>
      </c>
      <c r="NH29" s="976" t="s">
        <v>1625</v>
      </c>
      <c r="NI29" s="976" t="s">
        <v>1625</v>
      </c>
      <c r="NJ29" s="976" t="s">
        <v>1625</v>
      </c>
      <c r="NK29" s="729">
        <v>0</v>
      </c>
      <c r="NL29" s="1023">
        <v>50</v>
      </c>
      <c r="NM29" s="715">
        <v>125.26</v>
      </c>
      <c r="NN29" s="715">
        <f t="shared" si="2"/>
        <v>40</v>
      </c>
      <c r="NO29" s="714">
        <v>128</v>
      </c>
      <c r="NP29" s="715">
        <v>27</v>
      </c>
      <c r="NQ29" s="731">
        <v>6.7596113223489649</v>
      </c>
      <c r="NR29" s="715">
        <v>48</v>
      </c>
      <c r="NS29" s="715">
        <v>128</v>
      </c>
      <c r="NT29" s="715">
        <v>27</v>
      </c>
      <c r="NU29" s="731">
        <v>6.7596113223489649</v>
      </c>
      <c r="NV29" s="715">
        <v>48</v>
      </c>
      <c r="NW29" s="715">
        <v>128</v>
      </c>
      <c r="NX29" s="715">
        <v>17</v>
      </c>
      <c r="NY29" s="725">
        <v>6.7596113223489649</v>
      </c>
      <c r="NZ29" s="715">
        <v>37</v>
      </c>
      <c r="OA29" s="1303">
        <v>30</v>
      </c>
      <c r="OB29" s="1995">
        <v>0.15842839036755385</v>
      </c>
      <c r="OC29" s="1303">
        <v>43</v>
      </c>
      <c r="OD29" s="1303">
        <v>1</v>
      </c>
      <c r="OE29" s="1995">
        <v>5.2809463455851288E-2</v>
      </c>
      <c r="OF29" s="1303">
        <v>46</v>
      </c>
      <c r="OG29" s="1303">
        <v>109</v>
      </c>
      <c r="OH29" s="1995">
        <v>0.57562315166877909</v>
      </c>
      <c r="OI29" s="1303">
        <v>64</v>
      </c>
      <c r="OJ29" s="699">
        <v>3</v>
      </c>
      <c r="OK29" s="985">
        <v>0.15842839036755385</v>
      </c>
      <c r="OL29" s="1303">
        <v>69</v>
      </c>
      <c r="OM29" s="714">
        <v>307</v>
      </c>
      <c r="ON29" s="725">
        <v>16.212505280946345</v>
      </c>
      <c r="OO29" s="733">
        <v>59</v>
      </c>
      <c r="OP29" s="714" t="s">
        <v>31</v>
      </c>
      <c r="OQ29" s="731" t="s">
        <v>31</v>
      </c>
      <c r="OR29" s="733" t="str">
        <f t="shared" si="25"/>
        <v>-</v>
      </c>
      <c r="OS29" s="981">
        <v>30.127903941529627</v>
      </c>
      <c r="OT29" s="733">
        <v>55</v>
      </c>
      <c r="OU29" s="715">
        <v>664</v>
      </c>
      <c r="OV29" s="715">
        <v>892</v>
      </c>
      <c r="OW29" s="715">
        <v>551</v>
      </c>
      <c r="OX29" s="715">
        <v>333</v>
      </c>
      <c r="OY29" s="715">
        <v>145</v>
      </c>
      <c r="OZ29" s="715">
        <v>545</v>
      </c>
      <c r="PA29" s="715">
        <v>1326</v>
      </c>
      <c r="PB29" s="715">
        <v>150</v>
      </c>
      <c r="PC29" s="715">
        <v>189</v>
      </c>
      <c r="PD29" s="715">
        <v>1245</v>
      </c>
      <c r="PE29" s="715">
        <v>451</v>
      </c>
      <c r="PF29" s="715">
        <v>1243</v>
      </c>
      <c r="PG29" s="715">
        <v>0</v>
      </c>
      <c r="PH29" s="715">
        <v>34</v>
      </c>
      <c r="PI29" s="715">
        <v>698</v>
      </c>
      <c r="PJ29" s="715">
        <v>347</v>
      </c>
      <c r="PK29" s="715">
        <v>7</v>
      </c>
      <c r="PL29" s="715">
        <v>2479</v>
      </c>
      <c r="PM29" s="714">
        <v>26.784993949173053</v>
      </c>
      <c r="PN29" s="715">
        <v>56</v>
      </c>
      <c r="PO29" s="715">
        <v>35.982250907624042</v>
      </c>
      <c r="PP29" s="715">
        <v>62</v>
      </c>
      <c r="PQ29" s="715">
        <v>22.226704316256555</v>
      </c>
      <c r="PR29" s="715">
        <v>50</v>
      </c>
      <c r="PS29" s="715">
        <v>13.432835820895523</v>
      </c>
      <c r="PT29" s="715">
        <v>47</v>
      </c>
      <c r="PU29" s="715">
        <v>5.849132714804357</v>
      </c>
      <c r="PV29" s="715">
        <v>68</v>
      </c>
      <c r="PW29" s="715">
        <v>21.98467123840258</v>
      </c>
      <c r="PX29" s="715">
        <v>12</v>
      </c>
      <c r="PY29" s="715">
        <v>53.489310205728117</v>
      </c>
      <c r="PZ29" s="715">
        <v>3</v>
      </c>
      <c r="QA29" s="715">
        <v>6.0508269463493347</v>
      </c>
      <c r="QB29" s="715">
        <v>46</v>
      </c>
      <c r="QC29" s="715">
        <v>7.6240419524001606</v>
      </c>
      <c r="QD29" s="715">
        <v>45</v>
      </c>
      <c r="QE29" s="715">
        <v>50.221863654699476</v>
      </c>
      <c r="QF29" s="715">
        <v>47</v>
      </c>
      <c r="QG29" s="715">
        <v>18.192819685356998</v>
      </c>
      <c r="QH29" s="715">
        <v>12</v>
      </c>
      <c r="QI29" s="715">
        <v>50.141185962081479</v>
      </c>
      <c r="QJ29" s="715">
        <v>27</v>
      </c>
      <c r="QK29" s="715">
        <v>0</v>
      </c>
      <c r="QL29" s="715">
        <v>1</v>
      </c>
      <c r="QM29" s="715">
        <v>1.3715207745058491</v>
      </c>
      <c r="QN29" s="715">
        <v>40</v>
      </c>
      <c r="QO29" s="715">
        <v>28.156514723678903</v>
      </c>
      <c r="QP29" s="715">
        <v>43</v>
      </c>
      <c r="QQ29" s="715">
        <v>13.99757966922146</v>
      </c>
      <c r="QR29" s="715">
        <v>15</v>
      </c>
      <c r="QS29" s="715">
        <v>0.28237192416296897</v>
      </c>
      <c r="QT29" s="715">
        <v>4</v>
      </c>
      <c r="QU29" s="714">
        <v>525</v>
      </c>
      <c r="QV29" s="715">
        <v>21</v>
      </c>
      <c r="QW29" s="715">
        <v>37</v>
      </c>
      <c r="QX29" s="715">
        <v>26</v>
      </c>
      <c r="QY29" s="715">
        <v>41</v>
      </c>
      <c r="QZ29" s="715">
        <v>46</v>
      </c>
      <c r="RA29" s="715">
        <v>152</v>
      </c>
      <c r="RB29" s="715">
        <v>40</v>
      </c>
      <c r="RC29" s="715">
        <v>49</v>
      </c>
      <c r="RD29" s="715">
        <v>609</v>
      </c>
      <c r="RE29" s="715">
        <v>131</v>
      </c>
      <c r="RF29" s="715">
        <v>391</v>
      </c>
      <c r="RG29" s="715">
        <v>0</v>
      </c>
      <c r="RH29" s="715">
        <v>80</v>
      </c>
      <c r="RI29" s="715">
        <v>244</v>
      </c>
      <c r="RJ29" s="715">
        <v>327</v>
      </c>
      <c r="RK29" s="715">
        <v>0</v>
      </c>
      <c r="RL29" s="715">
        <v>2182</v>
      </c>
      <c r="RM29" s="714">
        <v>24.060494958753438</v>
      </c>
      <c r="RN29" s="715">
        <v>53</v>
      </c>
      <c r="RO29" s="715">
        <v>0.96241979835013747</v>
      </c>
      <c r="RP29" s="715">
        <v>21</v>
      </c>
      <c r="RQ29" s="715">
        <v>1.6956920256645278</v>
      </c>
      <c r="RR29" s="715">
        <v>46</v>
      </c>
      <c r="RS29" s="715">
        <v>1.1915673693858846</v>
      </c>
      <c r="RT29" s="715">
        <v>37</v>
      </c>
      <c r="RU29" s="715">
        <v>1.8790100824931255</v>
      </c>
      <c r="RV29" s="715">
        <v>42</v>
      </c>
      <c r="RW29" s="715">
        <v>2.1081576535288726</v>
      </c>
      <c r="RX29" s="715">
        <v>23</v>
      </c>
      <c r="RY29" s="715">
        <v>6.966086159486709</v>
      </c>
      <c r="RZ29" s="715">
        <v>17</v>
      </c>
      <c r="SA29" s="715">
        <v>1.8331805682859761</v>
      </c>
      <c r="SB29" s="715">
        <v>48</v>
      </c>
      <c r="SC29" s="715">
        <v>2.2456461961503207</v>
      </c>
      <c r="SD29" s="715">
        <v>49</v>
      </c>
      <c r="SE29" s="715">
        <v>27.910174152153989</v>
      </c>
      <c r="SF29" s="715">
        <v>31</v>
      </c>
      <c r="SG29" s="715">
        <v>6.0036663611365721</v>
      </c>
      <c r="SH29" s="715">
        <v>28</v>
      </c>
      <c r="SI29" s="715">
        <v>17.919340054995416</v>
      </c>
      <c r="SJ29" s="715">
        <v>34</v>
      </c>
      <c r="SK29" s="715">
        <v>0</v>
      </c>
      <c r="SL29" s="715">
        <v>1</v>
      </c>
      <c r="SM29" s="715">
        <v>3.6663611365719522</v>
      </c>
      <c r="SN29" s="715">
        <v>50</v>
      </c>
      <c r="SO29" s="715">
        <v>11.182401466544455</v>
      </c>
      <c r="SP29" s="715">
        <v>58</v>
      </c>
      <c r="SQ29" s="715">
        <v>14.986251145737855</v>
      </c>
      <c r="SR29" s="715">
        <v>15</v>
      </c>
      <c r="SS29" s="715">
        <v>0</v>
      </c>
      <c r="ST29" s="733">
        <v>1</v>
      </c>
      <c r="SU29" s="4108" t="s">
        <v>8303</v>
      </c>
      <c r="SV29" s="1355" t="s">
        <v>3046</v>
      </c>
      <c r="SW29" s="1355">
        <v>642</v>
      </c>
      <c r="SX29" s="4109">
        <v>33.61080571697817</v>
      </c>
      <c r="SY29" s="1355">
        <v>22</v>
      </c>
      <c r="SZ29" s="2074">
        <v>163</v>
      </c>
      <c r="TA29" s="1995" t="s">
        <v>31</v>
      </c>
      <c r="TB29" s="3967" t="s">
        <v>31</v>
      </c>
      <c r="TC29" s="1303" t="s">
        <v>31</v>
      </c>
      <c r="TD29" s="2074">
        <v>33</v>
      </c>
      <c r="TE29" s="1995" t="s">
        <v>31</v>
      </c>
      <c r="TF29" s="3967" t="s">
        <v>31</v>
      </c>
      <c r="TG29" s="1303" t="s">
        <v>31</v>
      </c>
      <c r="TH29" s="2074">
        <v>0</v>
      </c>
      <c r="TI29" s="1995">
        <v>0</v>
      </c>
      <c r="TJ29" s="3967">
        <v>0</v>
      </c>
      <c r="TK29" s="1303">
        <v>6</v>
      </c>
      <c r="TL29" s="2074">
        <v>0</v>
      </c>
      <c r="TM29" s="1995">
        <v>0</v>
      </c>
      <c r="TN29" s="3967">
        <v>0</v>
      </c>
      <c r="TO29" s="1303">
        <v>11</v>
      </c>
      <c r="TP29" s="2074">
        <v>0</v>
      </c>
      <c r="TQ29" s="1995">
        <v>0</v>
      </c>
      <c r="TR29" s="3967">
        <v>0</v>
      </c>
      <c r="TS29" s="1303">
        <v>5</v>
      </c>
      <c r="TT29" s="2074">
        <v>0</v>
      </c>
      <c r="TU29" s="1995">
        <v>0</v>
      </c>
      <c r="TV29" s="3967">
        <v>0</v>
      </c>
      <c r="TW29" s="1303">
        <v>2</v>
      </c>
      <c r="TX29" s="2074">
        <v>327</v>
      </c>
      <c r="TY29" s="1995" t="s">
        <v>31</v>
      </c>
      <c r="TZ29" s="3967" t="s">
        <v>31</v>
      </c>
      <c r="UA29" s="1303" t="s">
        <v>31</v>
      </c>
      <c r="UB29" s="2074">
        <v>71</v>
      </c>
      <c r="UC29" s="1995" t="s">
        <v>31</v>
      </c>
      <c r="UD29" s="3967" t="s">
        <v>31</v>
      </c>
      <c r="UE29" s="1303" t="s">
        <v>31</v>
      </c>
      <c r="UF29" s="2074">
        <v>0</v>
      </c>
      <c r="UG29" s="1995">
        <v>0</v>
      </c>
      <c r="UH29" s="3967">
        <v>0</v>
      </c>
      <c r="UI29" s="1303">
        <v>14</v>
      </c>
      <c r="UJ29" s="2074">
        <v>0</v>
      </c>
      <c r="UK29" s="1995">
        <v>0</v>
      </c>
      <c r="UL29" s="3967">
        <v>0</v>
      </c>
      <c r="UM29" s="1303">
        <v>22</v>
      </c>
      <c r="UN29" s="2074">
        <v>0</v>
      </c>
      <c r="UO29" s="1995">
        <v>0</v>
      </c>
      <c r="UP29" s="3967">
        <v>0</v>
      </c>
      <c r="UQ29" s="1303">
        <v>3</v>
      </c>
      <c r="UR29" s="2074">
        <v>0</v>
      </c>
      <c r="US29" s="1995">
        <v>0</v>
      </c>
      <c r="UT29" s="3967">
        <v>0</v>
      </c>
      <c r="UU29" s="1303">
        <v>12</v>
      </c>
      <c r="UV29" s="2074">
        <v>0</v>
      </c>
      <c r="UW29" s="1995">
        <v>0</v>
      </c>
      <c r="UX29" s="3967">
        <v>0</v>
      </c>
      <c r="UY29" s="1303">
        <v>26</v>
      </c>
      <c r="UZ29" s="2074">
        <v>0</v>
      </c>
      <c r="VA29" s="1995">
        <v>0</v>
      </c>
      <c r="VB29" s="3967">
        <v>0</v>
      </c>
      <c r="VC29" s="1303">
        <v>4</v>
      </c>
      <c r="VD29" s="2073">
        <v>0</v>
      </c>
      <c r="VE29" s="1303">
        <v>0</v>
      </c>
      <c r="VF29" s="1303">
        <v>0</v>
      </c>
      <c r="VG29" s="1303">
        <v>7</v>
      </c>
      <c r="VH29" s="1303">
        <v>0</v>
      </c>
      <c r="VI29" s="1303">
        <v>0</v>
      </c>
      <c r="VJ29" s="1303">
        <v>0</v>
      </c>
      <c r="VK29" s="1303">
        <v>4</v>
      </c>
      <c r="VL29" s="1303">
        <v>0</v>
      </c>
      <c r="VM29" s="1303">
        <v>0</v>
      </c>
      <c r="VN29" s="1303">
        <v>0</v>
      </c>
      <c r="VO29" s="1303">
        <v>9</v>
      </c>
      <c r="VP29" s="1303">
        <v>0</v>
      </c>
      <c r="VQ29" s="1303">
        <v>0</v>
      </c>
      <c r="VR29" s="1303">
        <v>0</v>
      </c>
      <c r="VS29" s="1303">
        <v>18</v>
      </c>
      <c r="VT29" s="1303">
        <v>0</v>
      </c>
      <c r="VU29" s="1303">
        <v>0</v>
      </c>
      <c r="VV29" s="1303">
        <v>0</v>
      </c>
      <c r="VW29" s="1303">
        <v>7</v>
      </c>
      <c r="VX29" s="1303">
        <v>0</v>
      </c>
      <c r="VY29" s="1303">
        <v>0</v>
      </c>
      <c r="VZ29" s="1303">
        <v>0</v>
      </c>
      <c r="WA29" s="1303">
        <v>36</v>
      </c>
      <c r="WB29" s="1303">
        <v>0</v>
      </c>
      <c r="WC29" s="1303">
        <v>0</v>
      </c>
      <c r="WD29" s="1303">
        <v>0</v>
      </c>
      <c r="WE29" s="1303">
        <v>15</v>
      </c>
      <c r="WF29" s="1303">
        <v>0</v>
      </c>
      <c r="WG29" s="1303">
        <v>0</v>
      </c>
      <c r="WH29" s="1303">
        <v>0</v>
      </c>
      <c r="WI29" s="1303">
        <v>6</v>
      </c>
      <c r="WJ29" s="1303">
        <v>0</v>
      </c>
      <c r="WK29" s="1303">
        <v>0</v>
      </c>
      <c r="WL29" s="1303">
        <v>0</v>
      </c>
      <c r="WM29" s="1303">
        <v>19</v>
      </c>
      <c r="WN29" s="1303">
        <v>22</v>
      </c>
      <c r="WO29" s="1303">
        <v>32</v>
      </c>
      <c r="WP29" s="1303">
        <v>1.6899028305872412</v>
      </c>
      <c r="WQ29" s="1303">
        <v>7</v>
      </c>
      <c r="WR29" s="1303">
        <v>8</v>
      </c>
      <c r="WS29" s="1303">
        <v>13</v>
      </c>
      <c r="WT29" s="1303">
        <v>0.68652302492606676</v>
      </c>
      <c r="WU29" s="1303">
        <v>10</v>
      </c>
      <c r="WV29" s="2150"/>
      <c r="WW29" s="712">
        <v>10.142857142857142</v>
      </c>
      <c r="WX29" s="712">
        <v>11.494252873563218</v>
      </c>
      <c r="WY29" s="712">
        <v>10.586552217453505</v>
      </c>
      <c r="WZ29" s="712">
        <v>11.755725190839694</v>
      </c>
      <c r="XA29" s="712">
        <v>10.973936899862826</v>
      </c>
      <c r="XB29" s="712">
        <v>12.670807453416149</v>
      </c>
      <c r="XC29" s="699">
        <v>13.563829787234042</v>
      </c>
      <c r="XD29" s="699">
        <v>46</v>
      </c>
      <c r="XE29" s="699">
        <v>10.980166714573153</v>
      </c>
      <c r="XF29" s="712">
        <v>11.950549450549451</v>
      </c>
      <c r="XG29" s="699">
        <v>49</v>
      </c>
      <c r="XH29" s="712">
        <v>5.8571428571428577</v>
      </c>
      <c r="XI29" s="712">
        <v>6.3218390804597711</v>
      </c>
      <c r="XJ29" s="712">
        <v>5.5793991416309012</v>
      </c>
      <c r="XK29" s="712">
        <v>7.1755725190839694</v>
      </c>
      <c r="XL29" s="712">
        <v>5.2126200274348422</v>
      </c>
      <c r="XM29" s="712">
        <v>8.695652173913043</v>
      </c>
      <c r="XN29" s="699">
        <v>9.5744680851063837</v>
      </c>
      <c r="XO29" s="699">
        <v>47</v>
      </c>
      <c r="XP29" s="699">
        <v>6.0074734118999711</v>
      </c>
      <c r="XQ29" s="712">
        <v>7.3076923076923084</v>
      </c>
      <c r="XR29" s="699">
        <v>57</v>
      </c>
      <c r="XS29" s="712">
        <v>23.138297872340424</v>
      </c>
      <c r="XT29" s="699">
        <v>54</v>
      </c>
      <c r="XU29" s="699">
        <v>16.987640126473124</v>
      </c>
      <c r="XV29" s="985">
        <v>19.258241758241759</v>
      </c>
      <c r="XW29" s="699">
        <v>64</v>
      </c>
      <c r="XX29" s="699">
        <v>73.540372670807457</v>
      </c>
      <c r="XY29" s="699">
        <v>71.675531914893625</v>
      </c>
      <c r="XZ29" s="699">
        <v>56</v>
      </c>
      <c r="YA29" s="985">
        <v>78.327105490083355</v>
      </c>
      <c r="YB29" s="985">
        <v>75.85164835164835</v>
      </c>
      <c r="YC29" s="699">
        <v>63</v>
      </c>
      <c r="YD29" s="985">
        <v>3.354037267080745</v>
      </c>
      <c r="YE29" s="985">
        <v>4.3882978723404253</v>
      </c>
      <c r="YF29" s="699">
        <v>40</v>
      </c>
      <c r="YG29" s="699">
        <v>2.7019258407588387</v>
      </c>
      <c r="YH29" s="699">
        <v>3.3241758241758244</v>
      </c>
      <c r="YI29" s="699">
        <v>46</v>
      </c>
      <c r="YJ29" s="699">
        <v>1.7391304347826086</v>
      </c>
      <c r="YK29" s="699">
        <v>0.7978723404255319</v>
      </c>
      <c r="YL29" s="699">
        <v>53</v>
      </c>
      <c r="YM29" s="985">
        <v>1.9833285426846796</v>
      </c>
      <c r="YN29" s="985">
        <v>1.5659340659340659</v>
      </c>
      <c r="YO29" s="699">
        <v>38</v>
      </c>
      <c r="YP29" s="985">
        <v>154.4</v>
      </c>
      <c r="YQ29" s="985">
        <v>253.6</v>
      </c>
      <c r="YR29" s="699">
        <v>15</v>
      </c>
      <c r="YS29" s="712">
        <v>0</v>
      </c>
      <c r="YT29" s="985">
        <v>0</v>
      </c>
      <c r="YU29" s="699">
        <v>24</v>
      </c>
      <c r="YV29" s="982">
        <v>684</v>
      </c>
      <c r="YW29" s="725">
        <v>43.859649122807014</v>
      </c>
      <c r="YX29" s="699">
        <v>33</v>
      </c>
      <c r="YY29" s="699">
        <v>1301</v>
      </c>
      <c r="YZ29" s="725">
        <v>61.337432744043042</v>
      </c>
      <c r="ZA29" s="699">
        <v>32</v>
      </c>
      <c r="ZB29" s="715">
        <v>516</v>
      </c>
      <c r="ZC29" s="725">
        <v>77.51937984496125</v>
      </c>
      <c r="ZD29" s="699">
        <v>40</v>
      </c>
      <c r="ZE29" s="982">
        <v>655</v>
      </c>
      <c r="ZF29" s="715">
        <v>39.694656488549619</v>
      </c>
      <c r="ZG29" s="699">
        <v>36</v>
      </c>
      <c r="ZH29" s="716">
        <v>1</v>
      </c>
      <c r="ZI29" s="712">
        <v>5.1848395292165707E-2</v>
      </c>
      <c r="ZJ29" s="699">
        <v>23</v>
      </c>
      <c r="ZK29" s="1363" t="s">
        <v>1623</v>
      </c>
      <c r="ZL29" s="712">
        <v>83.976455199476788</v>
      </c>
      <c r="ZM29" s="712">
        <v>91.559633027522935</v>
      </c>
      <c r="ZN29" s="699">
        <v>8</v>
      </c>
      <c r="ZO29" s="715">
        <v>3270</v>
      </c>
      <c r="ZP29" s="709">
        <v>61.105990783410135</v>
      </c>
      <c r="ZQ29" s="703">
        <v>74.056147144240086</v>
      </c>
      <c r="ZR29" s="978">
        <v>19</v>
      </c>
      <c r="ZS29" s="705">
        <v>1033</v>
      </c>
      <c r="ZT29" s="709">
        <v>73.156342182890853</v>
      </c>
      <c r="ZU29" s="703">
        <v>78.648648648648646</v>
      </c>
      <c r="ZV29" s="978">
        <v>45</v>
      </c>
      <c r="ZW29" s="4111">
        <v>370</v>
      </c>
      <c r="ZX29" s="709">
        <v>56.947608200455576</v>
      </c>
      <c r="ZY29" s="703">
        <v>69.156626506024097</v>
      </c>
      <c r="ZZ29" s="978">
        <v>26</v>
      </c>
      <c r="AAA29" s="4111">
        <v>415</v>
      </c>
      <c r="AAB29" s="709">
        <v>53.745928338762219</v>
      </c>
      <c r="AAC29" s="703">
        <v>75.403225806451616</v>
      </c>
      <c r="AAD29" s="978">
        <v>10</v>
      </c>
      <c r="AAE29" s="4111">
        <v>248</v>
      </c>
      <c r="AAF29" s="983">
        <v>92.89145052833814</v>
      </c>
      <c r="AAG29" s="715">
        <v>99.192734611503525</v>
      </c>
      <c r="AAH29" s="715">
        <v>49</v>
      </c>
      <c r="AAI29" s="733">
        <v>991</v>
      </c>
      <c r="AAJ29" s="709">
        <v>81.400000000000006</v>
      </c>
      <c r="AAK29" s="978">
        <v>71</v>
      </c>
      <c r="AAL29" s="703">
        <v>509.6</v>
      </c>
      <c r="AAM29" s="978">
        <v>73</v>
      </c>
      <c r="AAN29" s="703">
        <v>252.1</v>
      </c>
      <c r="AAO29" s="978">
        <f t="shared" si="26"/>
        <v>30</v>
      </c>
      <c r="AAP29" s="703">
        <v>0</v>
      </c>
      <c r="AAQ29" s="979">
        <f t="shared" si="27"/>
        <v>12</v>
      </c>
      <c r="AAR29" s="712">
        <v>0</v>
      </c>
      <c r="AAS29" s="699">
        <v>30</v>
      </c>
      <c r="AAT29" s="712">
        <v>286.79000000000002</v>
      </c>
      <c r="AAU29" s="699">
        <v>28</v>
      </c>
      <c r="AAV29" s="712">
        <v>1.3</v>
      </c>
      <c r="AAW29" s="699">
        <v>16</v>
      </c>
      <c r="AAX29" s="712">
        <v>44.8</v>
      </c>
      <c r="AAY29" s="699">
        <v>31</v>
      </c>
      <c r="AAZ29" s="699">
        <v>7517</v>
      </c>
      <c r="ABA29" s="978">
        <f t="shared" si="28"/>
        <v>34</v>
      </c>
      <c r="ABB29" s="712">
        <v>959.2</v>
      </c>
      <c r="ABC29" s="978">
        <f t="shared" si="28"/>
        <v>42</v>
      </c>
      <c r="ABD29" s="712">
        <v>822</v>
      </c>
      <c r="ABE29" s="978">
        <f t="shared" si="28"/>
        <v>28</v>
      </c>
      <c r="ABF29" s="712">
        <v>5565.7</v>
      </c>
      <c r="ABG29" s="978">
        <f t="shared" si="28"/>
        <v>11</v>
      </c>
      <c r="ABH29" s="712">
        <v>0</v>
      </c>
      <c r="ABI29" s="978">
        <f t="shared" si="29"/>
        <v>2</v>
      </c>
      <c r="ABJ29" s="712">
        <v>0</v>
      </c>
      <c r="ABK29" s="978">
        <f t="shared" si="29"/>
        <v>1</v>
      </c>
      <c r="ABL29" s="712">
        <v>37.299999999999997</v>
      </c>
      <c r="ABM29" s="978">
        <f t="shared" si="29"/>
        <v>37</v>
      </c>
      <c r="ABN29" s="712">
        <f t="shared" si="30"/>
        <v>37.299999999999997</v>
      </c>
      <c r="ABO29" s="2732">
        <f t="shared" si="31"/>
        <v>38</v>
      </c>
      <c r="ABP29" s="716">
        <v>5</v>
      </c>
      <c r="ABQ29" s="712" t="s">
        <v>1632</v>
      </c>
      <c r="ABR29" s="712">
        <v>5</v>
      </c>
      <c r="ABS29" s="712" t="s">
        <v>1632</v>
      </c>
      <c r="ABT29" s="712">
        <v>0</v>
      </c>
      <c r="ABU29" s="712" t="s">
        <v>1625</v>
      </c>
      <c r="ABV29" s="712">
        <v>0</v>
      </c>
      <c r="ABW29" s="712" t="s">
        <v>1625</v>
      </c>
      <c r="ABX29" s="712">
        <v>0</v>
      </c>
      <c r="ABY29" s="712" t="s">
        <v>1625</v>
      </c>
      <c r="ABZ29" s="712">
        <v>10</v>
      </c>
      <c r="ACA29" s="699">
        <v>49</v>
      </c>
      <c r="ACB29" s="712">
        <v>5</v>
      </c>
      <c r="ACC29" s="712" t="s">
        <v>1632</v>
      </c>
      <c r="ACD29" s="712">
        <v>0</v>
      </c>
      <c r="ACE29" s="712" t="s">
        <v>1625</v>
      </c>
      <c r="ACF29" s="712">
        <v>0</v>
      </c>
      <c r="ACG29" s="712" t="s">
        <v>1625</v>
      </c>
      <c r="ACH29" s="712">
        <v>0</v>
      </c>
      <c r="ACI29" s="712" t="s">
        <v>1625</v>
      </c>
      <c r="ACJ29" s="712">
        <v>5</v>
      </c>
      <c r="ACK29" s="699">
        <v>52</v>
      </c>
      <c r="ACL29" s="712">
        <v>5</v>
      </c>
      <c r="ACM29" s="712" t="s">
        <v>1632</v>
      </c>
      <c r="ACN29" s="712">
        <v>0</v>
      </c>
      <c r="ACO29" s="712" t="s">
        <v>1625</v>
      </c>
      <c r="ACP29" s="712">
        <v>0</v>
      </c>
      <c r="ACQ29" s="712" t="s">
        <v>1625</v>
      </c>
      <c r="ACR29" s="712">
        <v>5</v>
      </c>
      <c r="ACS29" s="699">
        <v>51</v>
      </c>
      <c r="ACT29" s="699">
        <v>0</v>
      </c>
      <c r="ACU29" s="699" t="s">
        <v>1625</v>
      </c>
      <c r="ACV29" s="699">
        <v>0</v>
      </c>
      <c r="ACW29" s="699" t="s">
        <v>1625</v>
      </c>
      <c r="ACX29" s="699">
        <v>0</v>
      </c>
      <c r="ACY29" s="699" t="s">
        <v>1625</v>
      </c>
      <c r="ACZ29" s="699">
        <v>0</v>
      </c>
      <c r="ADA29" s="699" t="s">
        <v>1625</v>
      </c>
      <c r="ADB29" s="699">
        <v>0</v>
      </c>
      <c r="ADC29" s="699">
        <v>60</v>
      </c>
      <c r="ADD29" s="989">
        <v>10</v>
      </c>
      <c r="ADE29" s="989">
        <v>0</v>
      </c>
      <c r="ADF29" s="989">
        <v>0</v>
      </c>
      <c r="ADG29" s="989">
        <v>0</v>
      </c>
      <c r="ADH29" s="989">
        <v>10</v>
      </c>
      <c r="ADI29" s="699">
        <v>58</v>
      </c>
      <c r="ADJ29" s="712">
        <v>5</v>
      </c>
      <c r="ADK29" s="712" t="s">
        <v>1632</v>
      </c>
      <c r="ADL29" s="712">
        <v>5</v>
      </c>
      <c r="ADM29" s="712" t="s">
        <v>1632</v>
      </c>
      <c r="ADN29" s="712">
        <v>5</v>
      </c>
      <c r="ADO29" s="712" t="s">
        <v>1632</v>
      </c>
      <c r="ADP29" s="712">
        <v>5</v>
      </c>
      <c r="ADQ29" s="712" t="s">
        <v>1632</v>
      </c>
      <c r="ADR29" s="712">
        <v>20</v>
      </c>
      <c r="ADS29" s="699">
        <v>1</v>
      </c>
      <c r="ADT29" s="712">
        <v>10</v>
      </c>
      <c r="ADU29" s="712">
        <v>10</v>
      </c>
      <c r="ADV29" s="712">
        <v>0</v>
      </c>
      <c r="ADW29" s="712">
        <v>0</v>
      </c>
      <c r="ADX29" s="712">
        <v>20</v>
      </c>
      <c r="ADY29" s="699">
        <v>38</v>
      </c>
      <c r="ADZ29" s="714">
        <v>3</v>
      </c>
      <c r="AEA29" s="712">
        <v>4.522908531713127</v>
      </c>
      <c r="AEB29" s="699">
        <v>10</v>
      </c>
      <c r="AEC29" s="715">
        <v>8</v>
      </c>
      <c r="AED29" s="712">
        <v>12.061089417901671</v>
      </c>
      <c r="AEE29" s="699">
        <v>40</v>
      </c>
      <c r="AEF29" s="715">
        <v>9</v>
      </c>
      <c r="AEG29" s="712">
        <v>13.568725595139382</v>
      </c>
      <c r="AEH29" s="699">
        <v>22</v>
      </c>
      <c r="AEI29" s="1303">
        <v>24</v>
      </c>
      <c r="AEJ29" s="712">
        <v>36.183268253705016</v>
      </c>
      <c r="AEK29" s="699">
        <f t="shared" si="32"/>
        <v>43</v>
      </c>
      <c r="AEL29" s="715">
        <v>4</v>
      </c>
      <c r="AEM29" s="712">
        <v>5.9943054098606323</v>
      </c>
      <c r="AEN29" s="699">
        <v>38</v>
      </c>
      <c r="AEO29" s="699">
        <v>18</v>
      </c>
      <c r="AEP29" s="712">
        <v>27.1</v>
      </c>
      <c r="AEQ29" s="699">
        <v>53</v>
      </c>
      <c r="AER29" s="699">
        <v>12</v>
      </c>
      <c r="AES29" s="712">
        <v>18.100000000000001</v>
      </c>
      <c r="AET29" s="699">
        <v>64</v>
      </c>
      <c r="AEU29" s="699">
        <v>4</v>
      </c>
      <c r="AEV29" s="1099">
        <v>6</v>
      </c>
      <c r="AEW29" s="699">
        <v>31</v>
      </c>
      <c r="AEX29" s="989">
        <v>0.12</v>
      </c>
      <c r="AEY29" s="989">
        <v>44</v>
      </c>
      <c r="AEZ29" s="989">
        <v>2.3E-2</v>
      </c>
      <c r="AFA29" s="989">
        <v>62</v>
      </c>
      <c r="AFB29" s="989">
        <v>7.8E-2</v>
      </c>
      <c r="AFC29" s="989">
        <v>10</v>
      </c>
      <c r="AFD29" s="989">
        <v>1.7999999999999999E-2</v>
      </c>
      <c r="AFE29" s="989">
        <v>19</v>
      </c>
      <c r="AFF29" s="989">
        <v>8.9999999999999993E-3</v>
      </c>
      <c r="AFG29" s="989">
        <v>17</v>
      </c>
      <c r="AFH29" s="989">
        <v>0.02</v>
      </c>
      <c r="AFI29" s="989">
        <v>19</v>
      </c>
      <c r="AFJ29" s="989">
        <v>0</v>
      </c>
      <c r="AFK29" s="989">
        <v>7</v>
      </c>
      <c r="AFL29" s="989">
        <v>0</v>
      </c>
      <c r="AFM29" s="989">
        <v>7</v>
      </c>
      <c r="AFN29" s="989">
        <v>83</v>
      </c>
      <c r="AFO29" s="989">
        <v>123.81591705825316</v>
      </c>
      <c r="AFP29" s="989">
        <v>29</v>
      </c>
      <c r="AFQ29" s="989">
        <v>206</v>
      </c>
      <c r="AFR29" s="989">
        <v>307.30215559036327</v>
      </c>
      <c r="AFS29" s="989">
        <v>1</v>
      </c>
      <c r="AFT29" s="989">
        <v>112</v>
      </c>
      <c r="AFU29" s="989">
        <v>167.07690012679942</v>
      </c>
      <c r="AFV29" s="989">
        <v>29</v>
      </c>
      <c r="AFW29" s="989">
        <v>50</v>
      </c>
      <c r="AFX29" s="989">
        <v>74.587901842321173</v>
      </c>
      <c r="AFY29" s="989">
        <v>58</v>
      </c>
      <c r="AFZ29" s="989">
        <v>382</v>
      </c>
      <c r="AGA29" s="989">
        <v>569.85157007533371</v>
      </c>
      <c r="AGB29" s="989">
        <v>34</v>
      </c>
      <c r="AGC29" s="989">
        <v>101</v>
      </c>
      <c r="AGD29" s="989">
        <v>150.66756172148877</v>
      </c>
      <c r="AGE29" s="989">
        <v>43</v>
      </c>
      <c r="AGF29" s="989">
        <v>42</v>
      </c>
      <c r="AGG29" s="989">
        <v>129.63</v>
      </c>
      <c r="AGH29" s="989">
        <v>16</v>
      </c>
      <c r="AGI29" s="989">
        <v>0</v>
      </c>
      <c r="AGJ29" s="989">
        <v>0</v>
      </c>
      <c r="AGK29" s="989">
        <v>10</v>
      </c>
      <c r="AGL29" s="989">
        <v>0</v>
      </c>
      <c r="AGM29" s="989">
        <v>0</v>
      </c>
      <c r="AGN29" s="989">
        <v>2</v>
      </c>
      <c r="AGO29" s="989">
        <v>30</v>
      </c>
      <c r="AGP29" s="989">
        <v>92.59</v>
      </c>
      <c r="AGQ29" s="989">
        <v>19</v>
      </c>
      <c r="AGR29" s="989">
        <v>0</v>
      </c>
      <c r="AGS29" s="989">
        <v>0</v>
      </c>
      <c r="AGT29" s="989">
        <v>19</v>
      </c>
      <c r="AGU29" s="989">
        <v>6</v>
      </c>
      <c r="AGV29" s="989">
        <v>18.52</v>
      </c>
      <c r="AGW29" s="989">
        <v>7</v>
      </c>
      <c r="AGX29" s="989">
        <v>3</v>
      </c>
      <c r="AGY29" s="989">
        <v>9.26</v>
      </c>
      <c r="AGZ29" s="989">
        <v>4</v>
      </c>
      <c r="AHA29" s="989">
        <v>1</v>
      </c>
      <c r="AHB29" s="989">
        <v>3.09</v>
      </c>
      <c r="AHC29" s="989">
        <v>2</v>
      </c>
      <c r="AHD29" s="989">
        <v>2</v>
      </c>
      <c r="AHE29" s="989">
        <v>6.17</v>
      </c>
      <c r="AHF29" s="989">
        <v>29</v>
      </c>
      <c r="AHG29" s="712">
        <v>67</v>
      </c>
      <c r="AHH29" s="712">
        <v>211.96</v>
      </c>
      <c r="AHI29" s="699">
        <v>55</v>
      </c>
      <c r="AHJ29" s="712">
        <v>107</v>
      </c>
      <c r="AHK29" s="712">
        <v>338.5</v>
      </c>
      <c r="AHL29" s="712">
        <v>58</v>
      </c>
      <c r="AHM29" s="712">
        <v>52</v>
      </c>
      <c r="AHN29" s="712">
        <v>160.49</v>
      </c>
      <c r="AHO29" s="699">
        <v>10</v>
      </c>
      <c r="AHP29" s="712">
        <v>15</v>
      </c>
      <c r="AHQ29" s="712">
        <v>46.3</v>
      </c>
      <c r="AHR29" s="712">
        <v>10</v>
      </c>
      <c r="AHS29" s="712">
        <v>0</v>
      </c>
      <c r="AHT29" s="712">
        <v>0</v>
      </c>
      <c r="AHU29" s="699">
        <v>28</v>
      </c>
      <c r="AHV29" s="712">
        <v>51</v>
      </c>
      <c r="AHW29" s="712">
        <v>161.34</v>
      </c>
      <c r="AHX29" s="699">
        <v>47</v>
      </c>
      <c r="AHY29" s="712">
        <v>21</v>
      </c>
      <c r="AHZ29" s="712">
        <v>64.81</v>
      </c>
      <c r="AIA29" s="699">
        <v>61</v>
      </c>
      <c r="AIC29" s="714"/>
      <c r="AID29" s="725"/>
      <c r="AIE29" s="715"/>
      <c r="AIF29" s="714"/>
      <c r="AIG29" s="725"/>
      <c r="AIH29" s="715"/>
      <c r="AII29" s="715"/>
      <c r="AIJ29" s="712"/>
      <c r="AIK29" s="715"/>
      <c r="AIL29" s="1169">
        <v>662</v>
      </c>
      <c r="AIM29" s="1174">
        <v>55.438066465256803</v>
      </c>
      <c r="AIN29" s="1168">
        <f t="shared" si="33"/>
        <v>44</v>
      </c>
      <c r="AIO29" s="715">
        <v>1352</v>
      </c>
      <c r="AIP29" s="725">
        <v>26.257396449704142</v>
      </c>
      <c r="AIQ29" s="715">
        <f t="shared" si="34"/>
        <v>37</v>
      </c>
      <c r="AIR29" s="1169">
        <v>653</v>
      </c>
      <c r="AIS29" s="1174">
        <v>33.690658499234303</v>
      </c>
      <c r="AIT29" s="1168">
        <f t="shared" si="35"/>
        <v>62</v>
      </c>
      <c r="AIU29" s="715">
        <v>1334</v>
      </c>
      <c r="AIV29" s="725">
        <v>13.718140929535233</v>
      </c>
      <c r="AIW29" s="715">
        <f t="shared" si="36"/>
        <v>38</v>
      </c>
      <c r="AIX29" s="1169">
        <v>664</v>
      </c>
      <c r="AIY29" s="1174">
        <v>1.8072289156626504</v>
      </c>
      <c r="AIZ29" s="1168">
        <f t="shared" si="37"/>
        <v>24</v>
      </c>
      <c r="AJA29" s="715">
        <v>1288</v>
      </c>
      <c r="AJB29" s="725">
        <v>15.916149068322982</v>
      </c>
      <c r="AJC29" s="715">
        <f t="shared" si="38"/>
        <v>60</v>
      </c>
      <c r="AJD29" s="714">
        <v>634</v>
      </c>
      <c r="AJE29" s="725">
        <v>10.094637223974763</v>
      </c>
      <c r="AJF29" s="715">
        <v>38</v>
      </c>
      <c r="AJG29" s="699">
        <v>1341</v>
      </c>
      <c r="AJH29" s="1099">
        <v>9.7688292319164809</v>
      </c>
      <c r="AJI29" s="733">
        <v>39</v>
      </c>
      <c r="AJJ29" s="714">
        <v>634</v>
      </c>
      <c r="AJK29" s="712">
        <v>21.92429022082019</v>
      </c>
      <c r="AJL29" s="715">
        <v>27</v>
      </c>
      <c r="AJM29" s="699">
        <v>1341</v>
      </c>
      <c r="AJN29" s="712">
        <v>26.994780014914245</v>
      </c>
      <c r="AJO29" s="715">
        <v>64</v>
      </c>
      <c r="AJP29" s="714">
        <v>658</v>
      </c>
      <c r="AJQ29" s="712">
        <v>12.76595744680851</v>
      </c>
      <c r="AJR29" s="715">
        <v>62</v>
      </c>
      <c r="AJS29" s="699">
        <v>1423</v>
      </c>
      <c r="AJT29" s="712">
        <v>27.969079409697823</v>
      </c>
      <c r="AJU29" s="715">
        <f t="shared" si="39"/>
        <v>28</v>
      </c>
      <c r="AJV29" s="1178">
        <v>25</v>
      </c>
      <c r="AJW29" s="1099">
        <v>0</v>
      </c>
      <c r="AJX29" s="1099">
        <v>16.666666666666664</v>
      </c>
      <c r="AJY29" s="1099">
        <v>0</v>
      </c>
      <c r="AJZ29" s="1099">
        <v>25</v>
      </c>
      <c r="AKA29" s="1099">
        <v>8.3333333333333321</v>
      </c>
      <c r="AKB29" s="1099">
        <v>0</v>
      </c>
      <c r="AKC29" s="1099">
        <v>16.666666666666664</v>
      </c>
      <c r="AKD29" s="1099">
        <v>8.3333333333333321</v>
      </c>
      <c r="AKE29" s="1099">
        <v>16.666666666666664</v>
      </c>
      <c r="AKF29" s="1099">
        <v>8.3333333333333321</v>
      </c>
      <c r="AKG29" s="1188">
        <v>12</v>
      </c>
      <c r="AKH29" s="985">
        <v>32.828282828282831</v>
      </c>
      <c r="AKI29" s="985">
        <v>9.0909090909090917</v>
      </c>
      <c r="AKJ29" s="985">
        <v>20.707070707070706</v>
      </c>
      <c r="AKK29" s="985">
        <v>15.656565656565657</v>
      </c>
      <c r="AKL29" s="985">
        <v>9.0909090909090917</v>
      </c>
      <c r="AKM29" s="985">
        <v>13.636363636363635</v>
      </c>
      <c r="AKN29" s="985">
        <v>14.646464646464647</v>
      </c>
      <c r="AKO29" s="985">
        <v>6.0606060606060606</v>
      </c>
      <c r="AKP29" s="985">
        <v>31.313131313131315</v>
      </c>
      <c r="AKQ29" s="985">
        <v>1.0101010101010102</v>
      </c>
      <c r="AKR29" s="985">
        <v>4.5454545454545459</v>
      </c>
      <c r="AKS29" s="699">
        <v>198</v>
      </c>
      <c r="AKT29" s="714" t="s">
        <v>1634</v>
      </c>
      <c r="AKU29" s="715" t="s">
        <v>1650</v>
      </c>
      <c r="AKV29" s="715" t="s">
        <v>1633</v>
      </c>
      <c r="AKW29" s="715" t="s">
        <v>1650</v>
      </c>
      <c r="AKX29" s="715" t="s">
        <v>1634</v>
      </c>
      <c r="AKY29" s="715" t="s">
        <v>1634</v>
      </c>
      <c r="AKZ29" s="715" t="s">
        <v>1633</v>
      </c>
      <c r="ALA29" s="715">
        <v>1</v>
      </c>
      <c r="ALB29" s="715">
        <v>2</v>
      </c>
      <c r="ALC29" s="715">
        <v>-1</v>
      </c>
      <c r="ALD29" s="715">
        <v>2</v>
      </c>
      <c r="ALE29" s="715">
        <v>1</v>
      </c>
      <c r="ALF29" s="715">
        <v>1</v>
      </c>
      <c r="ALG29" s="715">
        <v>-1</v>
      </c>
      <c r="ALH29" s="715">
        <f t="shared" si="40"/>
        <v>5</v>
      </c>
      <c r="ALI29" s="715">
        <f t="shared" si="41"/>
        <v>36</v>
      </c>
      <c r="ALJ29" s="716" t="s">
        <v>31</v>
      </c>
      <c r="ALK29" s="712" t="s">
        <v>31</v>
      </c>
      <c r="ALL29" s="712" t="s">
        <v>1635</v>
      </c>
      <c r="ALM29" s="712" t="s">
        <v>31</v>
      </c>
      <c r="ALN29" s="712" t="s">
        <v>31</v>
      </c>
      <c r="ALO29" s="712" t="s">
        <v>31</v>
      </c>
      <c r="ALP29" s="712" t="s">
        <v>1635</v>
      </c>
      <c r="ALQ29" s="714">
        <v>3</v>
      </c>
      <c r="ALR29" s="715">
        <v>2</v>
      </c>
      <c r="ALS29" s="715">
        <v>2</v>
      </c>
      <c r="ALT29" s="715">
        <v>40</v>
      </c>
      <c r="ALU29" s="715">
        <v>5</v>
      </c>
      <c r="ALV29" s="715">
        <v>4</v>
      </c>
      <c r="ALW29" s="733">
        <v>4</v>
      </c>
      <c r="ALX29" s="981">
        <v>0.15705983979896343</v>
      </c>
      <c r="ALY29" s="715">
        <v>72</v>
      </c>
      <c r="ALZ29" s="731">
        <v>0.1047065598659756</v>
      </c>
      <c r="AMA29" s="715">
        <v>58</v>
      </c>
      <c r="AMB29" s="731">
        <v>0.1047065598659756</v>
      </c>
      <c r="AMC29" s="715">
        <v>54</v>
      </c>
      <c r="AMD29" s="731">
        <v>2.0941311973195122</v>
      </c>
      <c r="AME29" s="715">
        <v>24</v>
      </c>
      <c r="AMF29" s="715">
        <v>0.26176639966493903</v>
      </c>
      <c r="AMG29" s="715">
        <v>44</v>
      </c>
      <c r="AMH29" s="731">
        <v>0.2094131197319512</v>
      </c>
      <c r="AMI29" s="715">
        <v>56</v>
      </c>
      <c r="AMJ29" s="731">
        <v>0.2094131197319512</v>
      </c>
      <c r="AMK29" s="715">
        <v>57</v>
      </c>
      <c r="AML29" s="982">
        <v>0</v>
      </c>
      <c r="AMM29" s="699">
        <v>0</v>
      </c>
      <c r="AMN29" s="699">
        <v>0</v>
      </c>
      <c r="AMO29" s="716">
        <v>0</v>
      </c>
      <c r="AMP29" s="715">
        <v>52</v>
      </c>
      <c r="AMQ29" s="712">
        <v>0</v>
      </c>
      <c r="AMR29" s="715">
        <v>27</v>
      </c>
      <c r="AMS29" s="712">
        <v>0</v>
      </c>
      <c r="AMT29" s="733">
        <v>27</v>
      </c>
      <c r="AMU29" s="982">
        <v>0</v>
      </c>
      <c r="AMV29" s="731">
        <v>0</v>
      </c>
      <c r="AMW29" s="715">
        <v>32</v>
      </c>
      <c r="AMX29" s="716" t="s">
        <v>1687</v>
      </c>
      <c r="AMY29" s="712" t="s">
        <v>1687</v>
      </c>
      <c r="AMZ29" s="715">
        <v>1</v>
      </c>
      <c r="ANA29" s="715">
        <v>1</v>
      </c>
      <c r="ANB29" s="715">
        <v>2</v>
      </c>
      <c r="ANC29" s="715">
        <v>55</v>
      </c>
      <c r="AND29" s="1201" t="s">
        <v>1632</v>
      </c>
      <c r="ANE29" s="1202" t="s">
        <v>1632</v>
      </c>
      <c r="ANF29" s="1202" t="s">
        <v>1632</v>
      </c>
      <c r="ANG29" s="1202" t="s">
        <v>1632</v>
      </c>
      <c r="ANH29" s="725">
        <v>5</v>
      </c>
      <c r="ANI29" s="725">
        <v>5</v>
      </c>
      <c r="ANJ29" s="725">
        <v>5</v>
      </c>
      <c r="ANK29" s="725">
        <v>5</v>
      </c>
      <c r="ANL29" s="1303">
        <f t="shared" si="42"/>
        <v>20</v>
      </c>
      <c r="ANM29" s="1303">
        <f t="shared" si="43"/>
        <v>1</v>
      </c>
      <c r="ANN29" s="983" t="s">
        <v>1632</v>
      </c>
      <c r="ANO29" s="725" t="s">
        <v>1632</v>
      </c>
      <c r="ANP29" s="725" t="s">
        <v>1632</v>
      </c>
      <c r="ANQ29" s="725" t="s">
        <v>1625</v>
      </c>
      <c r="ANR29" s="725">
        <v>5</v>
      </c>
      <c r="ANS29" s="725">
        <v>5</v>
      </c>
      <c r="ANT29" s="725">
        <v>5</v>
      </c>
      <c r="ANU29" s="725">
        <v>0</v>
      </c>
      <c r="ANV29" s="715">
        <f t="shared" si="44"/>
        <v>15</v>
      </c>
      <c r="ANW29" s="715">
        <f t="shared" si="45"/>
        <v>46</v>
      </c>
      <c r="ANX29" s="982">
        <v>126</v>
      </c>
      <c r="ANY29" s="715">
        <v>9069</v>
      </c>
      <c r="ANZ29" s="1089">
        <v>13.863</v>
      </c>
      <c r="AOA29" s="715">
        <v>32</v>
      </c>
      <c r="AOB29" s="1089">
        <v>2.1</v>
      </c>
      <c r="AOC29" s="1188">
        <f t="shared" si="46"/>
        <v>54</v>
      </c>
      <c r="AOD29" s="1089">
        <v>57.893000000000001</v>
      </c>
      <c r="AOE29" s="1188">
        <f t="shared" si="47"/>
        <v>27</v>
      </c>
      <c r="AOF29" s="699">
        <v>0</v>
      </c>
      <c r="AOG29" s="985">
        <v>0</v>
      </c>
      <c r="AOH29" s="1188">
        <v>45</v>
      </c>
      <c r="AOI29" s="699">
        <v>6</v>
      </c>
      <c r="AOJ29" s="985">
        <v>0.31411967959792686</v>
      </c>
      <c r="AOK29" s="1188">
        <v>42</v>
      </c>
      <c r="AOL29" s="699">
        <v>9</v>
      </c>
      <c r="AOM29" s="985">
        <v>0.47117951939689018</v>
      </c>
      <c r="AON29" s="1188">
        <v>31</v>
      </c>
      <c r="AOO29" s="699">
        <v>3</v>
      </c>
      <c r="AOP29" s="985">
        <v>0.15705983979896343</v>
      </c>
      <c r="AOQ29" s="1188">
        <v>49</v>
      </c>
      <c r="AOR29" s="983" t="s">
        <v>1632</v>
      </c>
      <c r="AOS29" s="725" t="s">
        <v>1625</v>
      </c>
      <c r="AOT29" s="725" t="s">
        <v>1625</v>
      </c>
      <c r="AOU29" s="725" t="s">
        <v>1625</v>
      </c>
      <c r="AOV29" s="725">
        <v>5</v>
      </c>
      <c r="AOW29" s="725">
        <v>0</v>
      </c>
      <c r="AOX29" s="725">
        <v>0</v>
      </c>
      <c r="AOY29" s="725">
        <v>0</v>
      </c>
      <c r="AOZ29" s="715">
        <f t="shared" si="48"/>
        <v>5</v>
      </c>
      <c r="APA29" s="715">
        <f t="shared" si="49"/>
        <v>10</v>
      </c>
      <c r="APB29" s="1993" t="s">
        <v>1625</v>
      </c>
      <c r="APC29" s="1994" t="s">
        <v>1625</v>
      </c>
      <c r="APD29" s="1994" t="s">
        <v>1625</v>
      </c>
      <c r="APE29" s="1994" t="s">
        <v>1625</v>
      </c>
      <c r="APF29" s="1995">
        <v>0</v>
      </c>
      <c r="APG29" s="1995">
        <v>0</v>
      </c>
      <c r="APH29" s="1995">
        <v>0</v>
      </c>
      <c r="API29" s="1995">
        <v>0</v>
      </c>
      <c r="APJ29" s="715">
        <f t="shared" si="50"/>
        <v>0</v>
      </c>
      <c r="APK29" s="715">
        <f t="shared" si="51"/>
        <v>74</v>
      </c>
      <c r="APL29" s="715">
        <v>1</v>
      </c>
      <c r="APM29" s="725">
        <v>0.52809463455851291</v>
      </c>
      <c r="APN29" s="715">
        <v>9</v>
      </c>
      <c r="APO29" s="715">
        <v>3</v>
      </c>
      <c r="APP29" s="725">
        <v>1.5842839036755385</v>
      </c>
      <c r="APQ29" s="715">
        <v>15</v>
      </c>
      <c r="APR29" s="1169">
        <v>0</v>
      </c>
      <c r="APS29" s="1168">
        <v>0</v>
      </c>
      <c r="APT29" s="1168">
        <v>0</v>
      </c>
      <c r="APU29" s="989">
        <v>0</v>
      </c>
      <c r="APV29" s="989">
        <v>0</v>
      </c>
      <c r="APW29" s="989">
        <v>0</v>
      </c>
      <c r="APX29" s="989">
        <v>38</v>
      </c>
      <c r="APY29" s="989">
        <v>4</v>
      </c>
      <c r="APZ29" s="989">
        <v>87.5</v>
      </c>
      <c r="AQA29" s="989">
        <v>700</v>
      </c>
      <c r="AQB29" s="989">
        <v>21.875</v>
      </c>
      <c r="AQC29" s="989">
        <v>175</v>
      </c>
      <c r="AQD29" s="1099">
        <v>3.6966624419095901</v>
      </c>
      <c r="AQE29" s="989">
        <v>45</v>
      </c>
      <c r="AQF29" s="989">
        <v>4</v>
      </c>
      <c r="AQG29" s="989">
        <v>87.5</v>
      </c>
      <c r="AQH29" s="989">
        <v>700</v>
      </c>
      <c r="AQI29" s="989">
        <v>21.875</v>
      </c>
      <c r="AQJ29" s="989">
        <v>175</v>
      </c>
      <c r="AQK29" s="989">
        <v>3.6966624419095901</v>
      </c>
      <c r="AQL29" s="729">
        <v>67</v>
      </c>
      <c r="AQM29" s="987"/>
      <c r="AQQ29" s="715">
        <v>2058</v>
      </c>
      <c r="AQR29" s="715">
        <v>1748</v>
      </c>
      <c r="AQS29" s="989">
        <v>73</v>
      </c>
      <c r="AQT29" s="1099">
        <v>4.1762013729977117</v>
      </c>
      <c r="AQU29" s="989">
        <f t="shared" si="52"/>
        <v>6</v>
      </c>
      <c r="AQV29" s="989">
        <v>33</v>
      </c>
      <c r="AQW29" s="989">
        <v>45.205479452054789</v>
      </c>
      <c r="AQX29" s="1099">
        <v>3.4545454545454546</v>
      </c>
      <c r="AQY29" s="989">
        <f t="shared" si="53"/>
        <v>52</v>
      </c>
      <c r="AQZ29" s="989">
        <v>8</v>
      </c>
      <c r="ARA29" s="989">
        <v>81</v>
      </c>
      <c r="ARB29" s="989">
        <v>9.8765432098765427</v>
      </c>
      <c r="ARC29" s="989">
        <f t="shared" si="54"/>
        <v>55</v>
      </c>
      <c r="ARD29" s="1668">
        <v>2.5280320366132725</v>
      </c>
      <c r="ARE29" s="1667">
        <f t="shared" si="55"/>
        <v>18</v>
      </c>
      <c r="ARF29" s="1168">
        <v>87</v>
      </c>
      <c r="ARG29" s="1099">
        <v>14.942528735632186</v>
      </c>
      <c r="ARH29" s="989">
        <f t="shared" si="56"/>
        <v>39</v>
      </c>
      <c r="ARI29" s="715">
        <v>239</v>
      </c>
      <c r="ARJ29" s="985">
        <v>13.389121338912133</v>
      </c>
      <c r="ARK29" s="699">
        <f t="shared" si="57"/>
        <v>16</v>
      </c>
      <c r="ARL29" s="989">
        <v>207</v>
      </c>
      <c r="ARM29" s="715">
        <v>27</v>
      </c>
      <c r="ARN29" s="985">
        <v>13.043478260869565</v>
      </c>
      <c r="ARO29" s="699">
        <f t="shared" si="58"/>
        <v>9</v>
      </c>
      <c r="ARP29" s="707">
        <v>555</v>
      </c>
      <c r="ARQ29" s="990">
        <v>103</v>
      </c>
      <c r="ARR29" s="719">
        <v>18.558558558558559</v>
      </c>
      <c r="ARS29" s="979">
        <f t="shared" si="59"/>
        <v>10</v>
      </c>
      <c r="ART29" s="715">
        <v>65</v>
      </c>
      <c r="ARU29" s="699">
        <f t="shared" si="59"/>
        <v>22</v>
      </c>
      <c r="ARV29" s="715">
        <v>10800</v>
      </c>
      <c r="ARW29" s="715">
        <v>5360</v>
      </c>
      <c r="ARX29" s="985">
        <v>49.629629629629626</v>
      </c>
      <c r="ARY29" s="699">
        <f t="shared" si="60"/>
        <v>10</v>
      </c>
      <c r="ARZ29" s="715">
        <v>10600</v>
      </c>
      <c r="ASA29" s="715">
        <v>310</v>
      </c>
      <c r="ASB29" s="712">
        <v>2.9245283018867925</v>
      </c>
      <c r="ASC29" s="699">
        <f t="shared" si="61"/>
        <v>5</v>
      </c>
      <c r="ASD29" s="712">
        <v>34.680134680134678</v>
      </c>
      <c r="ASE29" s="712">
        <v>16.498316498316498</v>
      </c>
      <c r="ASF29" s="712">
        <v>10.1010101010101</v>
      </c>
      <c r="ASG29" s="712">
        <v>10.774410774410773</v>
      </c>
      <c r="ASH29" s="712">
        <v>13.804713804713806</v>
      </c>
      <c r="ASI29" s="712">
        <v>7.4074074074074066</v>
      </c>
      <c r="ASJ29" s="712">
        <v>5.7239057239057241</v>
      </c>
      <c r="ASK29" s="712">
        <v>0.33670033670033667</v>
      </c>
      <c r="ASL29" s="712">
        <v>0.67340067340067333</v>
      </c>
      <c r="ASM29" s="715">
        <v>103</v>
      </c>
      <c r="ASN29" s="715">
        <v>49</v>
      </c>
      <c r="ASO29" s="715">
        <v>30</v>
      </c>
      <c r="ASP29" s="715">
        <v>32</v>
      </c>
      <c r="ASQ29" s="715">
        <v>41</v>
      </c>
      <c r="ASR29" s="715">
        <v>22</v>
      </c>
      <c r="ASS29" s="715">
        <v>17</v>
      </c>
      <c r="AST29" s="715">
        <v>1</v>
      </c>
      <c r="ASU29" s="715">
        <v>2</v>
      </c>
      <c r="ASV29" s="715">
        <v>297</v>
      </c>
      <c r="ASW29" s="712">
        <v>31.25</v>
      </c>
      <c r="ASX29" s="712">
        <v>13.636363636363635</v>
      </c>
      <c r="ASY29" s="712">
        <v>7.3863636363636367</v>
      </c>
      <c r="ASZ29" s="712">
        <v>12.5</v>
      </c>
      <c r="ATA29" s="712">
        <v>9.0909090909090917</v>
      </c>
      <c r="ATB29" s="712">
        <v>13.068181818181818</v>
      </c>
      <c r="ATC29" s="712">
        <v>9.0909090909090917</v>
      </c>
      <c r="ATD29" s="712">
        <v>2.2727272727272729</v>
      </c>
      <c r="ATE29" s="712">
        <v>1.7045454545454544</v>
      </c>
      <c r="ATF29" s="715">
        <v>55</v>
      </c>
      <c r="ATG29" s="715">
        <v>24</v>
      </c>
      <c r="ATH29" s="715">
        <v>13</v>
      </c>
      <c r="ATI29" s="715">
        <v>22</v>
      </c>
      <c r="ATJ29" s="715">
        <v>16</v>
      </c>
      <c r="ATK29" s="715">
        <v>23</v>
      </c>
      <c r="ATL29" s="715">
        <v>16</v>
      </c>
      <c r="ATM29" s="715">
        <v>4</v>
      </c>
      <c r="ATN29" s="715">
        <v>3</v>
      </c>
      <c r="ATO29" s="715">
        <v>176</v>
      </c>
      <c r="ATP29" s="712">
        <v>50</v>
      </c>
      <c r="ATQ29" s="712">
        <v>12.5</v>
      </c>
      <c r="ATR29" s="712">
        <v>12.5</v>
      </c>
      <c r="ATS29" s="712">
        <v>0</v>
      </c>
      <c r="ATT29" s="712">
        <v>25</v>
      </c>
      <c r="ATU29" s="712">
        <v>0</v>
      </c>
      <c r="ATV29" s="712">
        <v>0</v>
      </c>
      <c r="ATW29" s="712">
        <v>0</v>
      </c>
      <c r="ATX29" s="712">
        <v>0</v>
      </c>
      <c r="ATY29" s="715">
        <v>4</v>
      </c>
      <c r="ATZ29" s="715">
        <v>1</v>
      </c>
      <c r="AUA29" s="715">
        <v>1</v>
      </c>
      <c r="AUB29" s="715">
        <v>0</v>
      </c>
      <c r="AUC29" s="715">
        <v>2</v>
      </c>
      <c r="AUD29" s="715">
        <v>0</v>
      </c>
      <c r="AUE29" s="715">
        <v>0</v>
      </c>
      <c r="AUF29" s="715">
        <v>0</v>
      </c>
      <c r="AUG29" s="715">
        <v>0</v>
      </c>
      <c r="AUH29" s="715">
        <v>8</v>
      </c>
      <c r="AUI29" s="712" t="s">
        <v>1648</v>
      </c>
      <c r="AUJ29" s="712" t="s">
        <v>1623</v>
      </c>
      <c r="AUK29" s="709">
        <v>0</v>
      </c>
      <c r="AUL29" s="978">
        <v>31</v>
      </c>
      <c r="AUM29" s="703" t="s">
        <v>1625</v>
      </c>
      <c r="AUN29" s="703" t="s">
        <v>1625</v>
      </c>
      <c r="AUO29" s="703" t="s">
        <v>1625</v>
      </c>
      <c r="AUP29" s="701" t="s">
        <v>1625</v>
      </c>
      <c r="AUQ29" s="712" t="s">
        <v>1625</v>
      </c>
      <c r="AUR29" s="712" t="s">
        <v>1623</v>
      </c>
      <c r="AUS29" s="712" t="s">
        <v>1627</v>
      </c>
      <c r="AUT29" s="712" t="s">
        <v>1627</v>
      </c>
      <c r="AUU29" s="712" t="s">
        <v>1625</v>
      </c>
      <c r="AUV29" s="712" t="s">
        <v>1628</v>
      </c>
      <c r="AUW29" s="3968" t="s">
        <v>1641</v>
      </c>
      <c r="AUX29" s="712" t="s">
        <v>5405</v>
      </c>
      <c r="AUY29" s="712" t="s">
        <v>1709</v>
      </c>
      <c r="AUZ29" s="699">
        <v>139</v>
      </c>
      <c r="AVA29" s="699">
        <v>21</v>
      </c>
      <c r="AVB29" s="985">
        <v>15.1</v>
      </c>
      <c r="AVC29" s="699">
        <v>2</v>
      </c>
      <c r="AVD29" s="712">
        <v>0.1047065598659756</v>
      </c>
      <c r="AVE29" s="699">
        <f t="shared" si="62"/>
        <v>17</v>
      </c>
      <c r="AVF29" s="712">
        <v>10</v>
      </c>
      <c r="AVG29" s="978">
        <v>12</v>
      </c>
      <c r="AVH29" s="712" t="s">
        <v>1632</v>
      </c>
      <c r="AVI29" s="712" t="s">
        <v>1632</v>
      </c>
      <c r="AVJ29" s="712" t="s">
        <v>1625</v>
      </c>
      <c r="AVK29" s="712" t="s">
        <v>1625</v>
      </c>
      <c r="AVL29" s="716">
        <v>7.5</v>
      </c>
      <c r="AVM29" s="699">
        <f t="shared" si="63"/>
        <v>47</v>
      </c>
      <c r="AVN29" s="715">
        <v>5</v>
      </c>
      <c r="AVO29" s="712">
        <v>6</v>
      </c>
      <c r="AVP29" s="699">
        <f t="shared" si="64"/>
        <v>22</v>
      </c>
      <c r="AVQ29" s="715">
        <v>4</v>
      </c>
      <c r="AVR29" s="712">
        <v>0</v>
      </c>
      <c r="AVS29" s="699">
        <f t="shared" si="65"/>
        <v>14</v>
      </c>
      <c r="AVT29" s="715">
        <v>0</v>
      </c>
      <c r="AVU29" s="712">
        <v>1.5</v>
      </c>
      <c r="AVV29" s="699">
        <f t="shared" si="66"/>
        <v>28</v>
      </c>
      <c r="AVW29" s="715">
        <v>1</v>
      </c>
      <c r="AVX29" s="712">
        <v>3</v>
      </c>
      <c r="AVY29" s="733">
        <v>2</v>
      </c>
      <c r="AVZ29" s="716">
        <v>7.5</v>
      </c>
      <c r="AWA29" s="699">
        <f t="shared" si="67"/>
        <v>9</v>
      </c>
      <c r="AWB29" s="715">
        <v>5</v>
      </c>
      <c r="AWC29" s="712">
        <v>0</v>
      </c>
      <c r="AWD29" s="699">
        <f t="shared" si="68"/>
        <v>9</v>
      </c>
      <c r="AWE29" s="715">
        <v>0</v>
      </c>
      <c r="AWF29" s="712">
        <v>15.1</v>
      </c>
      <c r="AWG29" s="699">
        <f t="shared" si="69"/>
        <v>28</v>
      </c>
      <c r="AWH29" s="715">
        <v>10</v>
      </c>
      <c r="AWI29" s="714">
        <v>330</v>
      </c>
      <c r="AWJ29" s="715">
        <v>346</v>
      </c>
      <c r="AWK29" s="715" t="s">
        <v>31</v>
      </c>
      <c r="AWL29" s="715" t="s">
        <v>31</v>
      </c>
      <c r="AWM29" s="715">
        <v>68</v>
      </c>
      <c r="AWN29" s="715">
        <v>744</v>
      </c>
      <c r="AWO29" s="715">
        <v>344</v>
      </c>
      <c r="AWP29" s="715">
        <v>117</v>
      </c>
      <c r="AWQ29" s="715" t="s">
        <v>31</v>
      </c>
      <c r="AWR29" s="715">
        <v>461</v>
      </c>
      <c r="AWS29" s="716">
        <v>0.10100000000000001</v>
      </c>
      <c r="AWT29" s="699">
        <f t="shared" si="70"/>
        <v>46</v>
      </c>
      <c r="AWU29" s="712">
        <v>0.106</v>
      </c>
      <c r="AWV29" s="699">
        <f t="shared" si="70"/>
        <v>12</v>
      </c>
      <c r="AWW29" s="712" t="s">
        <v>31</v>
      </c>
      <c r="AWX29" s="699" t="str">
        <f t="shared" si="3"/>
        <v>-</v>
      </c>
      <c r="AWY29" s="712" t="s">
        <v>31</v>
      </c>
      <c r="AWZ29" s="699" t="str">
        <f t="shared" si="71"/>
        <v>-</v>
      </c>
      <c r="AXA29" s="712">
        <v>0</v>
      </c>
      <c r="AXB29" s="712">
        <v>0.22800000000000001</v>
      </c>
      <c r="AXC29" s="712">
        <v>0.105</v>
      </c>
      <c r="AXD29" s="699">
        <f t="shared" si="4"/>
        <v>2</v>
      </c>
      <c r="AXE29" s="712">
        <v>3.5999999999999997E-2</v>
      </c>
      <c r="AXF29" s="699">
        <f t="shared" si="5"/>
        <v>25</v>
      </c>
      <c r="AXG29" s="712" t="s">
        <v>31</v>
      </c>
      <c r="AXH29" s="699" t="str">
        <f t="shared" si="6"/>
        <v>-</v>
      </c>
      <c r="AXI29" s="712">
        <v>0.14099999999999999</v>
      </c>
      <c r="AXK29" s="3969">
        <v>93.644067796610173</v>
      </c>
      <c r="AXL29" s="3970">
        <v>944</v>
      </c>
      <c r="AXM29" s="715">
        <f t="shared" si="72"/>
        <v>38</v>
      </c>
      <c r="AXN29" s="3969">
        <v>39.379474940334127</v>
      </c>
      <c r="AXO29" s="3970">
        <v>1257</v>
      </c>
      <c r="AXP29" s="715">
        <f t="shared" si="73"/>
        <v>44</v>
      </c>
      <c r="AXQ29" s="2024">
        <v>19000</v>
      </c>
      <c r="AXR29" s="2024">
        <v>19039</v>
      </c>
      <c r="AXS29" s="3029">
        <v>0.20484269131782185</v>
      </c>
      <c r="AXT29" s="2024" t="s">
        <v>8059</v>
      </c>
      <c r="AXU29" s="2024">
        <v>3460</v>
      </c>
      <c r="AXV29" s="2024">
        <v>3350</v>
      </c>
      <c r="AXW29" s="3029">
        <v>3.2835820895522403</v>
      </c>
      <c r="AXX29" s="2024" t="s">
        <v>8056</v>
      </c>
      <c r="AXY29" s="3029">
        <v>18.210526315789473</v>
      </c>
      <c r="AXZ29" s="3029">
        <v>17.595461946530804</v>
      </c>
      <c r="AYA29" s="3029">
        <v>-0.61506436925866836</v>
      </c>
      <c r="AYB29" s="2024" t="s">
        <v>1632</v>
      </c>
      <c r="AYC29" s="2123">
        <v>7032</v>
      </c>
      <c r="AYD29" s="2024">
        <v>6585</v>
      </c>
      <c r="AYE29" s="3029">
        <v>6.7881548974943087</v>
      </c>
      <c r="AYF29" s="2024" t="s">
        <v>8058</v>
      </c>
      <c r="AYG29" s="2024">
        <v>4224</v>
      </c>
      <c r="AYH29" s="2024">
        <v>3782</v>
      </c>
      <c r="AYI29" s="3029">
        <v>11.686938127974614</v>
      </c>
      <c r="AYJ29" s="2024" t="s">
        <v>8057</v>
      </c>
      <c r="AYK29" s="2024">
        <v>68040</v>
      </c>
      <c r="AYL29" s="2024">
        <v>66855</v>
      </c>
      <c r="AYM29" s="3029">
        <v>1.7724927080996338</v>
      </c>
      <c r="AYN29" s="2024" t="s">
        <v>8059</v>
      </c>
      <c r="AYO29" s="2024">
        <v>304536404</v>
      </c>
      <c r="AYP29" s="2024">
        <v>350087783</v>
      </c>
      <c r="AYQ29" s="3029">
        <v>13.011416339541327</v>
      </c>
      <c r="AYR29" s="2024" t="s">
        <v>8057</v>
      </c>
      <c r="AYS29" s="2024">
        <v>211154666</v>
      </c>
      <c r="AYT29" s="2024">
        <v>213108576</v>
      </c>
      <c r="AYU29" s="3029">
        <v>0.9168612716927953</v>
      </c>
      <c r="AYV29" s="2024" t="s">
        <v>8059</v>
      </c>
      <c r="AYW29" s="2024">
        <v>81927088</v>
      </c>
      <c r="AYX29" s="2024">
        <v>124973811</v>
      </c>
      <c r="AYY29" s="3029">
        <v>34.444594955978417</v>
      </c>
      <c r="AYZ29" s="2024" t="s">
        <v>8057</v>
      </c>
      <c r="AZA29" s="2024">
        <v>3820330</v>
      </c>
      <c r="AZB29" s="2024">
        <v>4382382</v>
      </c>
      <c r="AZC29" s="3029">
        <v>12.825262608325801</v>
      </c>
      <c r="AZD29" s="2024" t="s">
        <v>8057</v>
      </c>
      <c r="AZE29" s="2024">
        <v>3545000</v>
      </c>
      <c r="AZF29" s="2024">
        <v>3109345</v>
      </c>
      <c r="AZG29" s="3029">
        <v>14.011150258334155</v>
      </c>
      <c r="AZH29" s="2024" t="s">
        <v>8057</v>
      </c>
      <c r="AZI29" s="2024">
        <v>3476000</v>
      </c>
      <c r="AZJ29" s="2024">
        <v>4068669</v>
      </c>
      <c r="AZK29" s="3029">
        <v>14.566655581960589</v>
      </c>
      <c r="AZL29" s="2024" t="s">
        <v>8057</v>
      </c>
      <c r="AZM29" s="2024">
        <v>444000</v>
      </c>
      <c r="AZN29" s="2024">
        <v>413000</v>
      </c>
      <c r="AZO29" s="3029">
        <v>7.5060532687651289</v>
      </c>
      <c r="AZP29" s="2024" t="s">
        <v>8058</v>
      </c>
      <c r="AZQ29" s="2024">
        <v>0</v>
      </c>
      <c r="AZR29" s="2024">
        <v>0</v>
      </c>
      <c r="AZS29" s="3029" t="s">
        <v>31</v>
      </c>
      <c r="AZT29" s="2024" t="s">
        <v>31</v>
      </c>
      <c r="AZU29" s="2024">
        <v>169320</v>
      </c>
      <c r="AZV29" s="2024">
        <v>32000</v>
      </c>
      <c r="AZW29" s="3029">
        <v>429.125</v>
      </c>
      <c r="AZX29" s="2024" t="s">
        <v>8057</v>
      </c>
      <c r="AZY29" s="2123">
        <v>2004147000</v>
      </c>
      <c r="AZZ29" s="2024">
        <v>1824183321</v>
      </c>
      <c r="BAA29" s="3029">
        <v>9.8654382445151185</v>
      </c>
      <c r="BAB29" s="2024" t="s">
        <v>8058</v>
      </c>
      <c r="BAC29" s="2024">
        <v>889217000</v>
      </c>
      <c r="BAD29" s="2024">
        <v>804925637</v>
      </c>
      <c r="BAE29" s="3029">
        <v>10.471944130660106</v>
      </c>
      <c r="BAF29" s="2024" t="s">
        <v>8057</v>
      </c>
      <c r="BAG29" s="2024">
        <v>2279245000</v>
      </c>
      <c r="BAH29" s="2024">
        <v>2210524550</v>
      </c>
      <c r="BAI29" s="3029">
        <v>3.1087847452316169</v>
      </c>
      <c r="BAJ29" s="2024" t="s">
        <v>8056</v>
      </c>
      <c r="BAK29" s="2123">
        <v>902737000</v>
      </c>
      <c r="BAL29" s="2024">
        <v>897389951</v>
      </c>
      <c r="BAM29" s="3029">
        <v>0.59584453715373797</v>
      </c>
      <c r="BAN29" s="2024" t="s">
        <v>8059</v>
      </c>
      <c r="BAO29" s="2024">
        <v>164197000</v>
      </c>
      <c r="BAP29" s="2024">
        <v>93643496</v>
      </c>
      <c r="BAQ29" s="3029">
        <v>75.342663413591481</v>
      </c>
      <c r="BAR29" s="2024" t="s">
        <v>8057</v>
      </c>
      <c r="BAS29" s="2024">
        <v>739817000</v>
      </c>
      <c r="BAT29" s="2024">
        <v>700501696</v>
      </c>
      <c r="BAU29" s="3029">
        <v>5.6124495093299487</v>
      </c>
      <c r="BAV29" s="2024" t="s">
        <v>8056</v>
      </c>
      <c r="BAW29" s="2024">
        <v>197396000</v>
      </c>
      <c r="BAX29" s="2024">
        <v>132648178</v>
      </c>
      <c r="BAY29" s="3029">
        <v>48.811693440674333</v>
      </c>
      <c r="BAZ29" s="2024" t="s">
        <v>8057</v>
      </c>
      <c r="BBA29" s="2024">
        <v>0</v>
      </c>
      <c r="BBB29" s="2024">
        <v>0</v>
      </c>
      <c r="BBC29" s="3029" t="s">
        <v>31</v>
      </c>
      <c r="BBD29" s="2024" t="s">
        <v>31</v>
      </c>
      <c r="BBE29" s="2123">
        <v>497390000</v>
      </c>
      <c r="BBF29" s="2024">
        <v>434066557</v>
      </c>
      <c r="BBG29" s="3029">
        <v>14.588417831047053</v>
      </c>
      <c r="BBH29" s="2024" t="s">
        <v>8057</v>
      </c>
      <c r="BBI29" s="2024">
        <v>0</v>
      </c>
      <c r="BBJ29" s="2024">
        <v>0</v>
      </c>
      <c r="BBK29" s="3029" t="s">
        <v>31</v>
      </c>
      <c r="BBL29" s="2024" t="s">
        <v>31</v>
      </c>
      <c r="BBM29" s="2024">
        <v>391827000</v>
      </c>
      <c r="BBN29" s="2024">
        <v>370859080</v>
      </c>
      <c r="BBO29" s="3029">
        <v>5.6538780174938665</v>
      </c>
      <c r="BBP29" s="2024" t="s">
        <v>8056</v>
      </c>
      <c r="BBQ29" s="2123">
        <v>247520000</v>
      </c>
      <c r="BBR29" s="2024">
        <v>255032578</v>
      </c>
      <c r="BBS29" s="3029">
        <v>2.945732682041907</v>
      </c>
      <c r="BBT29" s="2024" t="s">
        <v>8059</v>
      </c>
      <c r="BBU29" s="2024">
        <v>32672000</v>
      </c>
      <c r="BBV29" s="2024">
        <v>26831245</v>
      </c>
      <c r="BBW29" s="3029">
        <v>21.768482975724751</v>
      </c>
      <c r="BBX29" s="2024" t="s">
        <v>8057</v>
      </c>
      <c r="BBY29" s="2024">
        <v>149669000</v>
      </c>
      <c r="BBZ29" s="2024">
        <v>152020554</v>
      </c>
      <c r="BCA29" s="3029">
        <v>1.5468658271038862</v>
      </c>
      <c r="BCB29" s="2024" t="s">
        <v>8059</v>
      </c>
      <c r="BCC29" s="2024">
        <v>54201000</v>
      </c>
      <c r="BCD29" s="2024">
        <v>48585498</v>
      </c>
      <c r="BCE29" s="3029">
        <v>11.557979708266046</v>
      </c>
      <c r="BCF29" s="2024" t="s">
        <v>8057</v>
      </c>
      <c r="BCG29" s="2024">
        <v>19010000</v>
      </c>
      <c r="BCH29" s="2024">
        <v>18456078</v>
      </c>
      <c r="BCI29" s="3029">
        <v>3.0012985424097138</v>
      </c>
      <c r="BCJ29" s="2024" t="s">
        <v>8056</v>
      </c>
      <c r="BCK29" s="2024">
        <v>504236000</v>
      </c>
      <c r="BCL29" s="2024">
        <v>497459025</v>
      </c>
      <c r="BCM29" s="3029">
        <v>1.3623182331449186</v>
      </c>
      <c r="BCN29" s="2024" t="s">
        <v>8059</v>
      </c>
      <c r="BCO29" s="2024">
        <v>32949000</v>
      </c>
      <c r="BCP29" s="2024">
        <v>41553997</v>
      </c>
      <c r="BCQ29" s="3029">
        <v>20.707988692399439</v>
      </c>
      <c r="BCR29" s="2024" t="s">
        <v>8057</v>
      </c>
      <c r="BCS29" s="2024">
        <v>242562000</v>
      </c>
      <c r="BCT29" s="2024">
        <v>240196559</v>
      </c>
      <c r="BCU29" s="3029">
        <v>0.98479387458669976</v>
      </c>
      <c r="BCV29" s="2024" t="s">
        <v>8059</v>
      </c>
      <c r="BCW29" s="2024">
        <v>119330000</v>
      </c>
      <c r="BCX29" s="2024">
        <v>119669848</v>
      </c>
      <c r="BCY29" s="3029">
        <v>0.28398799336655145</v>
      </c>
      <c r="BCZ29" s="2024" t="s">
        <v>8059</v>
      </c>
      <c r="BDA29" s="2024">
        <v>34397000</v>
      </c>
      <c r="BDB29" s="2024">
        <v>34205949</v>
      </c>
      <c r="BDC29" s="3029">
        <v>0.55853149988618611</v>
      </c>
      <c r="BDD29" s="2024" t="s">
        <v>8059</v>
      </c>
      <c r="BDE29" s="2024">
        <v>0</v>
      </c>
      <c r="BDF29" s="2024">
        <v>0</v>
      </c>
      <c r="BDG29" s="3029" t="s">
        <v>31</v>
      </c>
      <c r="BDH29" s="2024" t="s">
        <v>31</v>
      </c>
      <c r="BDI29" s="2024">
        <v>0</v>
      </c>
      <c r="BDJ29" s="2024">
        <v>0</v>
      </c>
      <c r="BDK29" s="3029" t="s">
        <v>31</v>
      </c>
      <c r="BDL29" s="2024" t="s">
        <v>31</v>
      </c>
      <c r="BDM29" s="2024">
        <v>191132000</v>
      </c>
      <c r="BDN29" s="2024">
        <v>205049468</v>
      </c>
      <c r="BDO29" s="3029">
        <v>6.7873709382167249</v>
      </c>
      <c r="BDP29" s="2024" t="s">
        <v>8058</v>
      </c>
      <c r="BDQ29" s="2024">
        <v>6499000</v>
      </c>
      <c r="BDR29" s="2024">
        <v>6600569</v>
      </c>
      <c r="BDS29" s="3029">
        <v>1.5387915799380352</v>
      </c>
      <c r="BDT29" s="2024" t="s">
        <v>8179</v>
      </c>
      <c r="BDU29" s="2024">
        <v>24819000</v>
      </c>
      <c r="BDV29" s="2024">
        <v>13937293</v>
      </c>
      <c r="BDW29" s="3029">
        <v>78.076187391626178</v>
      </c>
      <c r="BDX29" s="2024" t="s">
        <v>8057</v>
      </c>
      <c r="BDY29" s="2024">
        <v>6266000</v>
      </c>
      <c r="BDZ29" s="2024">
        <v>4245458</v>
      </c>
      <c r="BEA29" s="3029">
        <v>47.5930276544957</v>
      </c>
      <c r="BEB29" s="2024" t="s">
        <v>8057</v>
      </c>
      <c r="BEC29" s="2024">
        <v>0</v>
      </c>
      <c r="BED29" s="2024">
        <v>0</v>
      </c>
      <c r="BEE29" s="3029" t="s">
        <v>31</v>
      </c>
      <c r="BEF29" s="2024" t="s">
        <v>31</v>
      </c>
      <c r="BEG29" s="2024">
        <v>125003000</v>
      </c>
      <c r="BEH29" s="2024">
        <v>108604571</v>
      </c>
      <c r="BEI29" s="3029">
        <v>15.099207012198406</v>
      </c>
      <c r="BEJ29" s="2024" t="s">
        <v>8057</v>
      </c>
      <c r="BEK29" s="2024">
        <v>173761000</v>
      </c>
      <c r="BEL29" s="2024">
        <v>178103896</v>
      </c>
      <c r="BEM29" s="3029">
        <v>2.4384059515464003</v>
      </c>
      <c r="BEN29" s="2024" t="s">
        <v>8059</v>
      </c>
      <c r="BEO29" s="2024">
        <v>94493000</v>
      </c>
      <c r="BEP29" s="2024">
        <v>30255923</v>
      </c>
      <c r="BEQ29" s="3029">
        <v>212.31240243439277</v>
      </c>
      <c r="BER29" s="2024" t="s">
        <v>8057</v>
      </c>
      <c r="BES29" s="2024">
        <v>220726000</v>
      </c>
      <c r="BET29" s="2024">
        <v>229716041</v>
      </c>
      <c r="BEU29" s="3029">
        <v>3.9135451581284997</v>
      </c>
      <c r="BEV29" s="2024" t="s">
        <v>8056</v>
      </c>
      <c r="BEW29" s="2123">
        <v>19087</v>
      </c>
      <c r="BEX29" s="2024">
        <v>19080</v>
      </c>
      <c r="BEY29" s="3029">
        <v>3.6687631027248813E-2</v>
      </c>
      <c r="BEZ29" s="2024" t="s">
        <v>8059</v>
      </c>
      <c r="BFA29" s="2024">
        <v>3536</v>
      </c>
      <c r="BFB29" s="2024">
        <v>3300</v>
      </c>
      <c r="BFC29" s="3029">
        <v>7.1515151515151558</v>
      </c>
      <c r="BFD29" s="2024" t="s">
        <v>8058</v>
      </c>
      <c r="BFE29" s="3029">
        <v>18.525698119138681</v>
      </c>
      <c r="BFF29" s="3029">
        <v>17.29559748427673</v>
      </c>
      <c r="BFG29" s="3029">
        <v>-1.2301006348619516</v>
      </c>
      <c r="BFH29" s="2024" t="s">
        <v>7682</v>
      </c>
      <c r="BFI29" s="2780" t="s">
        <v>1632</v>
      </c>
      <c r="BFJ29" s="1495" t="s">
        <v>1632</v>
      </c>
      <c r="BFK29" s="1495" t="s">
        <v>1632</v>
      </c>
      <c r="BFL29" s="1495" t="s">
        <v>1632</v>
      </c>
      <c r="BFM29" s="1212">
        <v>10</v>
      </c>
      <c r="BFN29" s="1212">
        <v>10</v>
      </c>
      <c r="BFO29" s="1212">
        <v>10</v>
      </c>
      <c r="BFP29" s="1212">
        <v>10</v>
      </c>
      <c r="BFQ29" s="988">
        <f t="shared" si="74"/>
        <v>40</v>
      </c>
      <c r="BFR29" s="988">
        <f t="shared" si="75"/>
        <v>1</v>
      </c>
      <c r="BFS29" s="1993" t="s">
        <v>1632</v>
      </c>
      <c r="BFT29" s="1994" t="s">
        <v>1632</v>
      </c>
      <c r="BFU29" s="1994" t="s">
        <v>1632</v>
      </c>
      <c r="BFV29" s="1994" t="s">
        <v>1632</v>
      </c>
      <c r="BFW29" s="1995">
        <v>5</v>
      </c>
      <c r="BFX29" s="1995">
        <v>5</v>
      </c>
      <c r="BFY29" s="1995">
        <v>5</v>
      </c>
      <c r="BFZ29" s="1995">
        <v>5</v>
      </c>
      <c r="BGA29" s="1303">
        <f t="shared" si="76"/>
        <v>20</v>
      </c>
      <c r="BGB29" s="1303">
        <f t="shared" si="77"/>
        <v>1</v>
      </c>
      <c r="BGC29" s="1993" t="s">
        <v>1625</v>
      </c>
      <c r="BGD29" s="1994" t="s">
        <v>1625</v>
      </c>
      <c r="BGE29" s="1994" t="s">
        <v>1625</v>
      </c>
      <c r="BGF29" s="1994" t="s">
        <v>1625</v>
      </c>
      <c r="BGG29" s="1995">
        <v>0</v>
      </c>
      <c r="BGH29" s="1995">
        <v>0</v>
      </c>
      <c r="BGI29" s="1995">
        <v>0</v>
      </c>
      <c r="BGJ29" s="1995">
        <v>0</v>
      </c>
      <c r="BGK29" s="1303">
        <f t="shared" si="78"/>
        <v>0</v>
      </c>
      <c r="BGL29" s="1303">
        <f t="shared" si="79"/>
        <v>14</v>
      </c>
      <c r="BGM29" s="1993" t="s">
        <v>1632</v>
      </c>
      <c r="BGN29" s="1994" t="s">
        <v>1632</v>
      </c>
      <c r="BGO29" s="1994" t="s">
        <v>1632</v>
      </c>
      <c r="BGP29" s="1994" t="s">
        <v>1632</v>
      </c>
      <c r="BGQ29" s="1995">
        <v>5</v>
      </c>
      <c r="BGR29" s="1995">
        <v>5</v>
      </c>
      <c r="BGS29" s="1995">
        <v>5</v>
      </c>
      <c r="BGT29" s="1995">
        <v>5</v>
      </c>
      <c r="BGU29" s="1303">
        <f t="shared" si="80"/>
        <v>20</v>
      </c>
      <c r="BGV29" s="1303">
        <f t="shared" si="81"/>
        <v>1</v>
      </c>
      <c r="BGW29" s="1993" t="s">
        <v>1632</v>
      </c>
      <c r="BGX29" s="1994" t="s">
        <v>1632</v>
      </c>
      <c r="BGY29" s="1994" t="s">
        <v>1632</v>
      </c>
      <c r="BGZ29" s="1994" t="s">
        <v>1632</v>
      </c>
      <c r="BHA29" s="1995">
        <v>5</v>
      </c>
      <c r="BHB29" s="1995">
        <v>5</v>
      </c>
      <c r="BHC29" s="1995">
        <v>5</v>
      </c>
      <c r="BHD29" s="1995">
        <v>5</v>
      </c>
      <c r="BHE29" s="1303">
        <f t="shared" si="82"/>
        <v>20</v>
      </c>
      <c r="BHF29" s="1303">
        <f t="shared" si="83"/>
        <v>1</v>
      </c>
      <c r="BHG29" s="1993" t="s">
        <v>1632</v>
      </c>
      <c r="BHH29" s="1994" t="s">
        <v>1632</v>
      </c>
      <c r="BHI29" s="1994" t="s">
        <v>1632</v>
      </c>
      <c r="BHJ29" s="1994" t="s">
        <v>1625</v>
      </c>
      <c r="BHK29" s="1995">
        <v>5</v>
      </c>
      <c r="BHL29" s="1995">
        <v>5</v>
      </c>
      <c r="BHM29" s="1995">
        <v>5</v>
      </c>
      <c r="BHN29" s="1995">
        <v>0</v>
      </c>
      <c r="BHO29" s="1303">
        <f t="shared" si="84"/>
        <v>15</v>
      </c>
      <c r="BHP29" s="1303">
        <f t="shared" si="85"/>
        <v>25</v>
      </c>
      <c r="BHQ29" s="1993" t="s">
        <v>1632</v>
      </c>
      <c r="BHR29" s="1994" t="s">
        <v>1632</v>
      </c>
      <c r="BHS29" s="1994" t="s">
        <v>1625</v>
      </c>
      <c r="BHT29" s="1994" t="s">
        <v>1625</v>
      </c>
      <c r="BHU29" s="1995">
        <v>5</v>
      </c>
      <c r="BHV29" s="1995">
        <v>5</v>
      </c>
      <c r="BHW29" s="1995">
        <v>0</v>
      </c>
      <c r="BHX29" s="1995">
        <v>0</v>
      </c>
      <c r="BHY29" s="1303">
        <f t="shared" si="86"/>
        <v>10</v>
      </c>
      <c r="BHZ29" s="1303">
        <f t="shared" si="87"/>
        <v>65</v>
      </c>
      <c r="BIA29" s="1993" t="s">
        <v>1626</v>
      </c>
      <c r="BIB29" s="1994" t="s">
        <v>1626</v>
      </c>
      <c r="BIC29" s="1994" t="s">
        <v>1626</v>
      </c>
      <c r="BID29" s="1994" t="s">
        <v>1626</v>
      </c>
      <c r="BIE29" s="1994" t="s">
        <v>1626</v>
      </c>
      <c r="BIF29" s="4112">
        <f t="shared" si="88"/>
        <v>5</v>
      </c>
      <c r="BIG29" s="1303">
        <f t="shared" si="89"/>
        <v>1</v>
      </c>
      <c r="BIH29" s="2916">
        <v>10</v>
      </c>
      <c r="BII29" s="3967">
        <v>0.5280946345585128</v>
      </c>
      <c r="BIJ29" s="1303">
        <f t="shared" si="90"/>
        <v>56</v>
      </c>
      <c r="BIK29" s="2073">
        <v>301</v>
      </c>
      <c r="BIL29" s="1303">
        <v>301</v>
      </c>
      <c r="BIM29" s="1995">
        <v>100</v>
      </c>
      <c r="BIN29" s="1303">
        <f t="shared" si="91"/>
        <v>1</v>
      </c>
      <c r="BIO29" s="1993" t="s">
        <v>1625</v>
      </c>
      <c r="BIP29" s="1994" t="s">
        <v>1625</v>
      </c>
      <c r="BIQ29" s="1994" t="s">
        <v>1625</v>
      </c>
      <c r="BIR29" s="1994" t="s">
        <v>1625</v>
      </c>
      <c r="BIS29" s="1994" t="s">
        <v>1626</v>
      </c>
      <c r="BIT29" s="1994" t="s">
        <v>1625</v>
      </c>
      <c r="BIU29" s="1994" t="s">
        <v>1625</v>
      </c>
      <c r="BIV29" s="1994" t="s">
        <v>1626</v>
      </c>
      <c r="BIW29" s="1994" t="s">
        <v>1626</v>
      </c>
      <c r="BIX29" s="1994" t="s">
        <v>1625</v>
      </c>
      <c r="BIY29" s="3617">
        <f t="shared" si="92"/>
        <v>3</v>
      </c>
      <c r="BIZ29" s="2906">
        <f t="shared" si="93"/>
        <v>62</v>
      </c>
      <c r="BJA29" s="3971">
        <v>166</v>
      </c>
      <c r="BJB29" s="3972">
        <v>8.7663709336713147</v>
      </c>
      <c r="BJC29" s="3971">
        <v>0</v>
      </c>
      <c r="BJD29" s="3972">
        <v>0</v>
      </c>
      <c r="BJE29" s="3972">
        <v>56</v>
      </c>
      <c r="BJF29" s="3971">
        <v>1</v>
      </c>
      <c r="BJG29" s="3972">
        <v>0.60240963855421692</v>
      </c>
      <c r="BJH29" s="3972">
        <v>52</v>
      </c>
      <c r="BJI29" s="3971">
        <v>0</v>
      </c>
      <c r="BJJ29" s="3972">
        <v>0</v>
      </c>
      <c r="BJK29" s="3973">
        <v>41</v>
      </c>
      <c r="BJL29" s="3971">
        <v>258</v>
      </c>
      <c r="BJM29" s="3972">
        <v>13.624841571609632</v>
      </c>
      <c r="BJN29" s="3971">
        <v>6</v>
      </c>
      <c r="BJO29" s="3972">
        <v>2.3255813953488373</v>
      </c>
      <c r="BJP29" s="3973">
        <v>26</v>
      </c>
      <c r="BJQ29" s="3971">
        <v>17798</v>
      </c>
      <c r="BJR29" s="3972">
        <v>939.90283058724117</v>
      </c>
      <c r="BJS29" s="3971">
        <v>0</v>
      </c>
      <c r="BJT29" s="3972">
        <v>0</v>
      </c>
      <c r="BJU29" s="3973">
        <v>28</v>
      </c>
      <c r="BJV29" s="2074">
        <v>13</v>
      </c>
      <c r="BJW29" s="1303">
        <f t="shared" si="7"/>
        <v>53</v>
      </c>
      <c r="BJX29" s="1993" t="s">
        <v>1632</v>
      </c>
      <c r="BJY29" s="1994" t="s">
        <v>1632</v>
      </c>
      <c r="BJZ29" s="1495" t="s">
        <v>1632</v>
      </c>
      <c r="BKA29" s="1495" t="s">
        <v>1632</v>
      </c>
      <c r="BKB29" s="1212">
        <v>5</v>
      </c>
      <c r="BKC29" s="1212">
        <v>5</v>
      </c>
      <c r="BKD29" s="1212">
        <v>5</v>
      </c>
      <c r="BKE29" s="1212">
        <v>5</v>
      </c>
      <c r="BKF29" s="988">
        <f t="shared" si="94"/>
        <v>20</v>
      </c>
      <c r="BKG29" s="988">
        <f t="shared" si="95"/>
        <v>1</v>
      </c>
      <c r="BKH29" s="2780" t="s">
        <v>1632</v>
      </c>
      <c r="BKI29" s="1495" t="s">
        <v>1632</v>
      </c>
      <c r="BKJ29" s="1495" t="s">
        <v>1632</v>
      </c>
      <c r="BKK29" s="1495" t="s">
        <v>1632</v>
      </c>
      <c r="BKL29" s="1212">
        <v>5</v>
      </c>
      <c r="BKM29" s="1212">
        <v>5</v>
      </c>
      <c r="BKN29" s="1212">
        <v>5</v>
      </c>
      <c r="BKO29" s="1212">
        <v>5</v>
      </c>
      <c r="BKP29" s="988">
        <f t="shared" si="96"/>
        <v>20</v>
      </c>
      <c r="BKQ29" s="988">
        <f t="shared" si="97"/>
        <v>1</v>
      </c>
      <c r="BKR29" s="2780" t="s">
        <v>1632</v>
      </c>
      <c r="BKS29" s="1495" t="s">
        <v>1632</v>
      </c>
      <c r="BKT29" s="1495" t="s">
        <v>1632</v>
      </c>
      <c r="BKU29" s="1495" t="s">
        <v>1632</v>
      </c>
      <c r="BKV29" s="1212">
        <v>15</v>
      </c>
      <c r="BKW29" s="1212">
        <v>15</v>
      </c>
      <c r="BKX29" s="1212">
        <v>15</v>
      </c>
      <c r="BKY29" s="1212">
        <v>15</v>
      </c>
      <c r="BKZ29" s="988">
        <f t="shared" si="98"/>
        <v>60</v>
      </c>
      <c r="BLA29" s="988">
        <f t="shared" si="99"/>
        <v>1</v>
      </c>
      <c r="BLB29" s="3971">
        <v>14</v>
      </c>
      <c r="BLC29" s="3972">
        <v>0.73933248838191801</v>
      </c>
      <c r="BLD29" s="3973">
        <v>57</v>
      </c>
      <c r="BLE29" s="3971">
        <v>0</v>
      </c>
      <c r="BLF29" s="3972">
        <v>0</v>
      </c>
      <c r="BLG29" s="3973">
        <v>14</v>
      </c>
      <c r="BLH29" s="3971">
        <v>3</v>
      </c>
      <c r="BLI29" s="3972">
        <v>0.15842839036755385</v>
      </c>
      <c r="BLJ29" s="3973">
        <v>56</v>
      </c>
      <c r="BLK29" s="3971">
        <v>8</v>
      </c>
      <c r="BLL29" s="3972">
        <v>0.42247570764681031</v>
      </c>
      <c r="BLM29" s="3973">
        <v>29</v>
      </c>
      <c r="BLN29" s="3971">
        <v>3</v>
      </c>
      <c r="BLO29" s="3972">
        <v>0.15842839036755385</v>
      </c>
      <c r="BLP29" s="3973">
        <v>56</v>
      </c>
      <c r="BLQ29" s="3971">
        <v>0</v>
      </c>
      <c r="BLR29" s="3972">
        <v>0</v>
      </c>
      <c r="BLS29" s="3973">
        <v>13</v>
      </c>
      <c r="BLT29" s="3971">
        <v>0</v>
      </c>
      <c r="BLU29" s="3972">
        <v>0</v>
      </c>
      <c r="BLV29" s="3973">
        <v>14</v>
      </c>
      <c r="BLW29" s="3971">
        <v>0</v>
      </c>
      <c r="BLX29" s="3972">
        <v>0</v>
      </c>
      <c r="BLY29" s="3973">
        <v>42</v>
      </c>
      <c r="BLZ29" s="2782">
        <v>15</v>
      </c>
      <c r="BMA29" s="2773">
        <v>0.79214195183776925</v>
      </c>
      <c r="BMB29" s="988">
        <v>44</v>
      </c>
      <c r="BMC29" s="2782">
        <v>12</v>
      </c>
      <c r="BMD29" s="2773">
        <v>0.6337135614702154</v>
      </c>
      <c r="BME29" s="988">
        <v>37</v>
      </c>
      <c r="BMF29" s="2782">
        <v>1</v>
      </c>
      <c r="BMG29" s="2773">
        <v>5.2809463455851288E-2</v>
      </c>
      <c r="BMH29" s="988">
        <v>8</v>
      </c>
      <c r="BMI29" s="2782">
        <v>0</v>
      </c>
      <c r="BMJ29" s="2773">
        <v>0</v>
      </c>
      <c r="BMK29" s="988">
        <v>18</v>
      </c>
      <c r="BML29" s="2782">
        <v>0</v>
      </c>
      <c r="BMM29" s="2773">
        <v>0</v>
      </c>
      <c r="BMN29" s="988">
        <v>10</v>
      </c>
      <c r="BMO29" s="2782">
        <v>0</v>
      </c>
      <c r="BMP29" s="2773">
        <v>0</v>
      </c>
      <c r="BMQ29" s="988">
        <v>2</v>
      </c>
      <c r="BMR29" s="2782">
        <v>20</v>
      </c>
      <c r="BMS29" s="2773">
        <v>1.0561892691170256</v>
      </c>
      <c r="BMT29" s="988">
        <v>58</v>
      </c>
      <c r="BMU29" s="2782">
        <v>14</v>
      </c>
      <c r="BMV29" s="2773">
        <v>0.73933248838191801</v>
      </c>
      <c r="BMW29" s="988">
        <v>49</v>
      </c>
      <c r="BMX29" s="2782">
        <v>0</v>
      </c>
      <c r="BMY29" s="2773">
        <v>0</v>
      </c>
      <c r="BMZ29" s="988">
        <v>20</v>
      </c>
      <c r="BNA29" s="2782">
        <v>0</v>
      </c>
      <c r="BNB29" s="2773">
        <v>0</v>
      </c>
      <c r="BNC29" s="988">
        <v>28</v>
      </c>
      <c r="BND29" s="2782">
        <v>0</v>
      </c>
      <c r="BNE29" s="2773">
        <v>0</v>
      </c>
      <c r="BNF29" s="988">
        <v>4</v>
      </c>
      <c r="BNG29" s="2782">
        <v>0</v>
      </c>
      <c r="BNH29" s="2773">
        <v>0</v>
      </c>
      <c r="BNI29" s="988">
        <v>19</v>
      </c>
      <c r="BNJ29" s="2782">
        <v>0</v>
      </c>
      <c r="BNK29" s="2773">
        <v>0</v>
      </c>
      <c r="BNL29" s="988">
        <v>30</v>
      </c>
      <c r="BNM29" s="2782">
        <v>0</v>
      </c>
      <c r="BNN29" s="2773">
        <v>0</v>
      </c>
      <c r="BNO29" s="988">
        <v>5</v>
      </c>
      <c r="BNQ29" s="729">
        <v>666</v>
      </c>
      <c r="BNR29" s="729">
        <v>79</v>
      </c>
      <c r="BNS29" s="729">
        <v>19101</v>
      </c>
      <c r="BNT29" s="729">
        <v>34.867284435369875</v>
      </c>
      <c r="BNU29" s="729">
        <v>4.1359091147060365</v>
      </c>
      <c r="BNV29" s="4113">
        <v>45</v>
      </c>
      <c r="BNW29" s="4113">
        <v>23</v>
      </c>
    </row>
    <row r="30" spans="1:1739" ht="13" x14ac:dyDescent="0.2">
      <c r="A30" s="696" t="s">
        <v>1710</v>
      </c>
      <c r="B30" s="697" t="s">
        <v>1711</v>
      </c>
      <c r="C30" s="697" t="s">
        <v>1646</v>
      </c>
      <c r="D30" s="697" t="s">
        <v>1646</v>
      </c>
      <c r="E30" s="697" t="s">
        <v>1646</v>
      </c>
      <c r="F30" s="698" t="s">
        <v>1712</v>
      </c>
      <c r="G30" s="699" t="s">
        <v>1914</v>
      </c>
      <c r="H30" s="700">
        <v>251</v>
      </c>
      <c r="I30" s="703">
        <v>7.06</v>
      </c>
      <c r="J30" s="699">
        <f t="shared" si="8"/>
        <v>63</v>
      </c>
      <c r="K30" s="702">
        <v>309</v>
      </c>
      <c r="L30" s="703">
        <v>7.2</v>
      </c>
      <c r="M30" s="710">
        <f t="shared" si="9"/>
        <v>36</v>
      </c>
      <c r="N30" s="712">
        <f t="shared" si="10"/>
        <v>0.14000000000000057</v>
      </c>
      <c r="O30" s="702">
        <v>297</v>
      </c>
      <c r="P30" s="703">
        <v>7.08</v>
      </c>
      <c r="Q30" s="710">
        <f t="shared" si="11"/>
        <v>54</v>
      </c>
      <c r="R30" s="712">
        <f t="shared" si="12"/>
        <v>-0.12000000000000011</v>
      </c>
      <c r="S30" s="702">
        <v>963</v>
      </c>
      <c r="T30" s="703">
        <v>6.18</v>
      </c>
      <c r="U30" s="699">
        <f t="shared" si="100"/>
        <v>38</v>
      </c>
      <c r="V30" s="702">
        <v>1115</v>
      </c>
      <c r="W30" s="703">
        <v>6.15</v>
      </c>
      <c r="X30" s="710">
        <f t="shared" si="0"/>
        <v>44</v>
      </c>
      <c r="Y30" s="712">
        <f t="shared" si="13"/>
        <v>-2.9999999999999361E-2</v>
      </c>
      <c r="Z30" s="702">
        <v>1017</v>
      </c>
      <c r="AA30" s="703">
        <v>6.0796460176991154</v>
      </c>
      <c r="AB30" s="710">
        <f t="shared" si="101"/>
        <v>59</v>
      </c>
      <c r="AC30" s="712">
        <f t="shared" si="14"/>
        <v>-7.0353982300884965E-2</v>
      </c>
      <c r="AD30" s="706">
        <v>694</v>
      </c>
      <c r="AE30" s="701">
        <v>6.0533141210374639</v>
      </c>
      <c r="AF30" s="702">
        <v>322</v>
      </c>
      <c r="AG30" s="704">
        <v>6.145962732919255</v>
      </c>
      <c r="AH30" s="705">
        <f t="shared" si="102"/>
        <v>67</v>
      </c>
      <c r="AI30" s="707">
        <v>474</v>
      </c>
      <c r="AJ30" s="704">
        <v>6.1223628691983123</v>
      </c>
      <c r="AK30" s="705">
        <f t="shared" si="103"/>
        <v>52</v>
      </c>
      <c r="AL30" s="702">
        <v>220</v>
      </c>
      <c r="AM30" s="704">
        <v>5.9045454545454543</v>
      </c>
      <c r="AN30" s="1595">
        <f t="shared" si="104"/>
        <v>26</v>
      </c>
      <c r="AO30" s="4086"/>
      <c r="AP30" s="717">
        <v>81</v>
      </c>
      <c r="AQ30" s="705">
        <v>38</v>
      </c>
      <c r="AR30" s="709">
        <v>85.3</v>
      </c>
      <c r="AS30" s="705">
        <v>26</v>
      </c>
      <c r="AT30" s="709">
        <v>1.7000000000000028</v>
      </c>
      <c r="AU30" s="701">
        <v>1.8999999999999915</v>
      </c>
      <c r="AV30" s="702">
        <v>70</v>
      </c>
      <c r="AW30" s="715">
        <f t="shared" si="15"/>
        <v>38</v>
      </c>
      <c r="AX30" s="710">
        <v>70</v>
      </c>
      <c r="AY30" s="715">
        <f t="shared" si="16"/>
        <v>36</v>
      </c>
      <c r="AZ30" s="702">
        <v>150</v>
      </c>
      <c r="BA30" s="711">
        <f t="shared" si="105"/>
        <v>45</v>
      </c>
      <c r="BB30" s="702">
        <v>240</v>
      </c>
      <c r="BC30" s="726">
        <v>33</v>
      </c>
      <c r="BD30" s="702">
        <v>302</v>
      </c>
      <c r="BE30" s="703">
        <v>20.198675496688743</v>
      </c>
      <c r="BF30" s="705">
        <f t="shared" si="17"/>
        <v>28</v>
      </c>
      <c r="BG30" s="702">
        <v>303</v>
      </c>
      <c r="BH30" s="703">
        <v>13.201320132013199</v>
      </c>
      <c r="BI30" s="705">
        <f t="shared" si="18"/>
        <v>35</v>
      </c>
      <c r="BJ30" s="702">
        <v>295</v>
      </c>
      <c r="BK30" s="703">
        <v>43.389830508474574</v>
      </c>
      <c r="BL30" s="705">
        <f t="shared" si="19"/>
        <v>22</v>
      </c>
      <c r="BM30" s="702">
        <v>303</v>
      </c>
      <c r="BN30" s="703">
        <v>17.491749174917494</v>
      </c>
      <c r="BO30" s="705">
        <v>42</v>
      </c>
      <c r="BP30" s="702">
        <v>297</v>
      </c>
      <c r="BQ30" s="703">
        <v>0.67340067340067333</v>
      </c>
      <c r="BR30" s="705">
        <v>23</v>
      </c>
      <c r="BS30" s="702">
        <v>299</v>
      </c>
      <c r="BT30" s="703">
        <v>39.464882943143813</v>
      </c>
      <c r="BU30" s="705">
        <v>59</v>
      </c>
      <c r="BV30" s="702">
        <v>338</v>
      </c>
      <c r="BW30" s="703">
        <v>54.73372781065089</v>
      </c>
      <c r="BX30" s="705">
        <f t="shared" si="20"/>
        <v>38</v>
      </c>
      <c r="BY30" s="702">
        <v>344</v>
      </c>
      <c r="BZ30" s="703">
        <v>75.872093023255815</v>
      </c>
      <c r="CA30" s="705">
        <f t="shared" si="21"/>
        <v>43</v>
      </c>
      <c r="CB30" s="702">
        <v>332</v>
      </c>
      <c r="CC30" s="703">
        <v>58.132530120481931</v>
      </c>
      <c r="CD30" s="705">
        <f t="shared" si="22"/>
        <v>25</v>
      </c>
      <c r="CE30" s="702">
        <v>346</v>
      </c>
      <c r="CF30" s="703">
        <v>45.086705202312139</v>
      </c>
      <c r="CG30" s="705">
        <v>69</v>
      </c>
      <c r="CH30" s="702">
        <v>304</v>
      </c>
      <c r="CI30" s="703">
        <v>2.9605263157894735</v>
      </c>
      <c r="CJ30" s="705">
        <f t="shared" si="106"/>
        <v>27</v>
      </c>
      <c r="CK30" s="702">
        <v>339</v>
      </c>
      <c r="CL30" s="703">
        <v>57.522123893805308</v>
      </c>
      <c r="CM30" s="705">
        <f t="shared" si="23"/>
        <v>70</v>
      </c>
      <c r="CN30" s="709">
        <v>13.6</v>
      </c>
      <c r="CO30" s="726">
        <v>30</v>
      </c>
      <c r="CP30" s="703">
        <v>2.4</v>
      </c>
      <c r="CQ30" s="703">
        <v>5.4</v>
      </c>
      <c r="CR30" s="704">
        <v>5.6999999999999993</v>
      </c>
      <c r="CS30" s="709">
        <v>13.3</v>
      </c>
      <c r="CT30" s="701">
        <v>13.200000000000001</v>
      </c>
      <c r="CU30" s="712">
        <v>15.6</v>
      </c>
      <c r="CV30" s="729">
        <f t="shared" si="24"/>
        <v>25</v>
      </c>
      <c r="CW30" s="712">
        <v>2.8</v>
      </c>
      <c r="CX30" s="712">
        <v>6.2</v>
      </c>
      <c r="CY30" s="712">
        <v>6.6000000000000005</v>
      </c>
      <c r="CZ30" s="714">
        <v>845</v>
      </c>
      <c r="DA30" s="985">
        <v>84.27</v>
      </c>
      <c r="DB30" s="729">
        <v>33</v>
      </c>
      <c r="DC30" s="715">
        <v>247</v>
      </c>
      <c r="DD30" s="985">
        <v>85.05</v>
      </c>
      <c r="DE30" s="729">
        <v>19</v>
      </c>
      <c r="DF30" s="715">
        <v>372</v>
      </c>
      <c r="DG30" s="712">
        <v>85.26</v>
      </c>
      <c r="DH30" s="729">
        <v>27</v>
      </c>
      <c r="DI30" s="715">
        <v>226</v>
      </c>
      <c r="DJ30" s="712">
        <v>83.65</v>
      </c>
      <c r="DK30" s="729">
        <v>36</v>
      </c>
      <c r="DL30" s="716">
        <v>26.504481434058896</v>
      </c>
      <c r="DM30" s="710">
        <v>56</v>
      </c>
      <c r="DN30" s="715">
        <v>781</v>
      </c>
      <c r="DO30" s="717">
        <v>67.221510883482722</v>
      </c>
      <c r="DP30" s="710">
        <v>62</v>
      </c>
      <c r="DQ30" s="703">
        <v>6.2740076824583868</v>
      </c>
      <c r="DR30" s="705">
        <v>10</v>
      </c>
      <c r="DS30" s="709">
        <v>44.090909090909093</v>
      </c>
      <c r="DT30" s="721">
        <v>68</v>
      </c>
      <c r="DU30" s="703">
        <v>12.727272727272727</v>
      </c>
      <c r="DV30" s="705">
        <v>4</v>
      </c>
      <c r="DW30" s="718">
        <v>66.844919786096256</v>
      </c>
      <c r="DX30" s="705">
        <v>45</v>
      </c>
      <c r="DY30" s="703">
        <v>18.181818181818183</v>
      </c>
      <c r="DZ30" s="705">
        <v>10</v>
      </c>
      <c r="EA30" s="702">
        <v>283</v>
      </c>
      <c r="EB30" s="719">
        <v>73.851590106007066</v>
      </c>
      <c r="EC30" s="705">
        <f t="shared" si="1"/>
        <v>46</v>
      </c>
      <c r="ED30" s="702">
        <v>319</v>
      </c>
      <c r="EE30" s="719">
        <v>47.335423197492169</v>
      </c>
      <c r="EF30" s="705">
        <v>54</v>
      </c>
      <c r="EG30" s="702">
        <v>245</v>
      </c>
      <c r="EH30" s="720">
        <v>63.673469387755098</v>
      </c>
      <c r="EI30" s="705">
        <v>20</v>
      </c>
      <c r="EJ30" s="768">
        <v>232</v>
      </c>
      <c r="EK30" s="3956">
        <v>1.3823529411764706</v>
      </c>
      <c r="EL30" s="3957">
        <v>11</v>
      </c>
      <c r="EM30" s="3958">
        <v>7.3275862068965507</v>
      </c>
      <c r="EN30" s="770">
        <v>56</v>
      </c>
      <c r="EO30" s="768">
        <v>262</v>
      </c>
      <c r="EP30" s="1583">
        <v>1.5666666666666667</v>
      </c>
      <c r="EQ30" s="2356">
        <v>17</v>
      </c>
      <c r="ER30" s="3958">
        <v>22.900763358778626</v>
      </c>
      <c r="ES30" s="770">
        <v>16</v>
      </c>
      <c r="ET30" s="768">
        <v>254</v>
      </c>
      <c r="EU30" s="1583">
        <v>1.1101694915254237</v>
      </c>
      <c r="EV30" s="2356">
        <v>15</v>
      </c>
      <c r="EW30" s="3958">
        <v>23.228346456692915</v>
      </c>
      <c r="EX30" s="770">
        <v>11</v>
      </c>
      <c r="EY30" s="3974">
        <v>242</v>
      </c>
      <c r="EZ30" s="1583">
        <v>0.94117647058823528</v>
      </c>
      <c r="FA30" s="2356">
        <v>18</v>
      </c>
      <c r="FB30" s="3966">
        <v>7.0247933884297522</v>
      </c>
      <c r="FC30" s="3975">
        <v>33</v>
      </c>
      <c r="FD30" s="768">
        <v>248</v>
      </c>
      <c r="FE30" s="3957">
        <v>0.9285714285714286</v>
      </c>
      <c r="FF30" s="3957">
        <v>42</v>
      </c>
      <c r="FG30" s="3958">
        <v>2.82258064516129</v>
      </c>
      <c r="FH30" s="770">
        <v>61</v>
      </c>
      <c r="FI30" s="3965">
        <v>249</v>
      </c>
      <c r="FJ30" s="3957">
        <v>0.625</v>
      </c>
      <c r="FK30" s="3957">
        <v>26</v>
      </c>
      <c r="FL30" s="3966">
        <v>1.6064257028112447</v>
      </c>
      <c r="FM30" s="3965">
        <v>51</v>
      </c>
      <c r="FN30" s="768">
        <v>263</v>
      </c>
      <c r="FO30" s="3957">
        <v>0.53125</v>
      </c>
      <c r="FP30" s="3957">
        <v>50</v>
      </c>
      <c r="FQ30" s="3958">
        <v>6.083650190114068</v>
      </c>
      <c r="FR30" s="770">
        <v>45</v>
      </c>
      <c r="FS30" s="768">
        <v>224</v>
      </c>
      <c r="FT30" s="3957">
        <v>3.1282051282051282</v>
      </c>
      <c r="FU30" s="3957">
        <v>42</v>
      </c>
      <c r="FV30" s="3958">
        <v>34.821428571428569</v>
      </c>
      <c r="FW30" s="770">
        <v>40</v>
      </c>
      <c r="FX30" s="714">
        <v>341</v>
      </c>
      <c r="FY30" s="725">
        <v>13.48973607038123</v>
      </c>
      <c r="FZ30" s="715">
        <v>65</v>
      </c>
      <c r="GA30" s="702">
        <v>307</v>
      </c>
      <c r="GB30" s="727">
        <v>1.0333333333333334</v>
      </c>
      <c r="GC30" s="726">
        <v>37</v>
      </c>
      <c r="GD30" s="720">
        <v>4.8859934853420199</v>
      </c>
      <c r="GE30" s="705">
        <v>21</v>
      </c>
      <c r="GF30" s="702">
        <v>313</v>
      </c>
      <c r="GG30" s="712">
        <v>1.6470588235294117</v>
      </c>
      <c r="GH30" s="729">
        <v>9</v>
      </c>
      <c r="GI30" s="720">
        <v>5.4313099041533546</v>
      </c>
      <c r="GJ30" s="705">
        <v>27</v>
      </c>
      <c r="GK30" s="702">
        <v>315</v>
      </c>
      <c r="GL30" s="712">
        <v>1.3055555555555556</v>
      </c>
      <c r="GM30" s="729">
        <v>5</v>
      </c>
      <c r="GN30" s="720">
        <v>5.7142857142857144</v>
      </c>
      <c r="GO30" s="705">
        <v>39</v>
      </c>
      <c r="GP30" s="702">
        <v>307</v>
      </c>
      <c r="GQ30" s="712">
        <v>1.3333333333333333</v>
      </c>
      <c r="GR30" s="729">
        <v>10</v>
      </c>
      <c r="GS30" s="720">
        <v>3.9087947882736152</v>
      </c>
      <c r="GT30" s="705">
        <v>14</v>
      </c>
      <c r="GU30" s="702">
        <v>319</v>
      </c>
      <c r="GV30" s="726">
        <v>1.4833333333333334</v>
      </c>
      <c r="GW30" s="726">
        <v>23</v>
      </c>
      <c r="GX30" s="720">
        <v>9.4043887147335425</v>
      </c>
      <c r="GY30" s="705">
        <v>53</v>
      </c>
      <c r="GZ30" s="702">
        <v>315</v>
      </c>
      <c r="HA30" s="726">
        <v>1.1666666666666667</v>
      </c>
      <c r="HB30" s="726">
        <v>7</v>
      </c>
      <c r="HC30" s="720">
        <v>1.9047619047619049</v>
      </c>
      <c r="HD30" s="705">
        <v>26</v>
      </c>
      <c r="HE30" s="702">
        <v>317</v>
      </c>
      <c r="HF30" s="726">
        <v>0.5</v>
      </c>
      <c r="HG30" s="726">
        <v>22</v>
      </c>
      <c r="HH30" s="720">
        <v>0.63091482649842268</v>
      </c>
      <c r="HI30" s="705">
        <v>45</v>
      </c>
      <c r="HJ30" s="702">
        <v>316</v>
      </c>
      <c r="HK30" s="726">
        <v>0.5</v>
      </c>
      <c r="HL30" s="726">
        <v>50</v>
      </c>
      <c r="HM30" s="720">
        <v>0.31645569620253167</v>
      </c>
      <c r="HN30" s="705">
        <v>54</v>
      </c>
      <c r="HO30" s="709">
        <v>24.253285543608126</v>
      </c>
      <c r="HP30" s="703">
        <v>6.2126642771804059</v>
      </c>
      <c r="HQ30" s="703">
        <v>67.861409796893668</v>
      </c>
      <c r="HR30" s="703">
        <v>25.567502986857825</v>
      </c>
      <c r="HS30" s="1299">
        <v>16.367980884109919</v>
      </c>
      <c r="HT30" s="1299">
        <v>21.385902031063324</v>
      </c>
      <c r="HU30" s="1299">
        <v>67.025089605734763</v>
      </c>
      <c r="HV30" s="1299">
        <v>5.8542413381123062</v>
      </c>
      <c r="HW30" s="1299">
        <v>69.295101553166077</v>
      </c>
      <c r="HX30" s="1300">
        <v>837</v>
      </c>
      <c r="HY30" s="709">
        <v>20.168711656441719</v>
      </c>
      <c r="HZ30" s="709">
        <v>2.8118609406952966</v>
      </c>
      <c r="IA30" s="709">
        <v>62.5</v>
      </c>
      <c r="IB30" s="709">
        <v>25.792433537832309</v>
      </c>
      <c r="IC30" s="709">
        <v>11.733128834355828</v>
      </c>
      <c r="ID30" s="709">
        <v>39.570552147239262</v>
      </c>
      <c r="IE30" s="709">
        <v>54.166666666666664</v>
      </c>
      <c r="IF30" s="709">
        <v>4.038854805725971</v>
      </c>
      <c r="IG30" s="709">
        <v>59.943762781186095</v>
      </c>
      <c r="IH30" s="1300">
        <v>3912</v>
      </c>
      <c r="II30" s="1265" t="s">
        <v>31</v>
      </c>
      <c r="IJ30" s="1266" t="s">
        <v>31</v>
      </c>
      <c r="IK30" s="1266" t="s">
        <v>31</v>
      </c>
      <c r="IL30" s="1266" t="s">
        <v>31</v>
      </c>
      <c r="IM30" s="1266" t="s">
        <v>31</v>
      </c>
      <c r="IN30" s="1266" t="s">
        <v>31</v>
      </c>
      <c r="IO30" s="1266" t="s">
        <v>31</v>
      </c>
      <c r="IP30" s="1266" t="s">
        <v>81</v>
      </c>
      <c r="IQ30" s="1267" t="s">
        <v>81</v>
      </c>
      <c r="IR30" s="1268" t="s">
        <v>31</v>
      </c>
      <c r="IS30" s="1269" t="s">
        <v>31</v>
      </c>
      <c r="IT30" s="1269" t="s">
        <v>31</v>
      </c>
      <c r="IU30" s="1269" t="s">
        <v>31</v>
      </c>
      <c r="IV30" s="1269" t="s">
        <v>31</v>
      </c>
      <c r="IW30" s="1269" t="s">
        <v>31</v>
      </c>
      <c r="IX30" s="1269" t="s">
        <v>31</v>
      </c>
      <c r="IY30" s="1269" t="s">
        <v>81</v>
      </c>
      <c r="IZ30" s="1267" t="s">
        <v>81</v>
      </c>
      <c r="JA30" s="1268" t="s">
        <v>31</v>
      </c>
      <c r="JB30" s="1269" t="s">
        <v>31</v>
      </c>
      <c r="JC30" s="1269" t="s">
        <v>31</v>
      </c>
      <c r="JD30" s="1269" t="s">
        <v>31</v>
      </c>
      <c r="JE30" s="1269" t="s">
        <v>31</v>
      </c>
      <c r="JF30" s="1269" t="s">
        <v>31</v>
      </c>
      <c r="JG30" s="1269" t="s">
        <v>31</v>
      </c>
      <c r="JH30" s="1269" t="s">
        <v>81</v>
      </c>
      <c r="JI30" s="1270" t="s">
        <v>81</v>
      </c>
      <c r="JJ30" s="1268" t="s">
        <v>31</v>
      </c>
      <c r="JK30" s="1269" t="s">
        <v>31</v>
      </c>
      <c r="JL30" s="1269" t="s">
        <v>31</v>
      </c>
      <c r="JM30" s="1269" t="s">
        <v>31</v>
      </c>
      <c r="JN30" s="1269" t="s">
        <v>31</v>
      </c>
      <c r="JO30" s="1269" t="s">
        <v>31</v>
      </c>
      <c r="JP30" s="1269" t="s">
        <v>31</v>
      </c>
      <c r="JQ30" s="1269" t="s">
        <v>31</v>
      </c>
      <c r="JR30" s="1270" t="s">
        <v>31</v>
      </c>
      <c r="JS30" s="1268" t="s">
        <v>31</v>
      </c>
      <c r="JT30" s="1269" t="s">
        <v>31</v>
      </c>
      <c r="JU30" s="1269" t="s">
        <v>31</v>
      </c>
      <c r="JV30" s="1269" t="s">
        <v>31</v>
      </c>
      <c r="JW30" s="1269" t="s">
        <v>31</v>
      </c>
      <c r="JX30" s="1269" t="s">
        <v>31</v>
      </c>
      <c r="JY30" s="1269" t="s">
        <v>31</v>
      </c>
      <c r="JZ30" s="1269" t="s">
        <v>31</v>
      </c>
      <c r="KA30" s="1270" t="s">
        <v>31</v>
      </c>
      <c r="KB30" s="1268" t="s">
        <v>31</v>
      </c>
      <c r="KC30" s="1269" t="s">
        <v>31</v>
      </c>
      <c r="KD30" s="1269" t="s">
        <v>31</v>
      </c>
      <c r="KE30" s="1269" t="s">
        <v>31</v>
      </c>
      <c r="KF30" s="1269" t="s">
        <v>31</v>
      </c>
      <c r="KG30" s="1269" t="s">
        <v>31</v>
      </c>
      <c r="KH30" s="1269" t="s">
        <v>31</v>
      </c>
      <c r="KI30" s="1269" t="s">
        <v>31</v>
      </c>
      <c r="KJ30" s="1270" t="s">
        <v>31</v>
      </c>
      <c r="KK30" s="718">
        <v>40.286953620286951</v>
      </c>
      <c r="KL30" s="705">
        <v>58</v>
      </c>
      <c r="KM30" s="718">
        <v>55.401234567901234</v>
      </c>
      <c r="KN30" s="705">
        <v>55</v>
      </c>
      <c r="KO30" s="1212">
        <v>0.21700053440430114</v>
      </c>
      <c r="KP30" s="988">
        <v>71</v>
      </c>
      <c r="KQ30" s="1212">
        <v>6.956972356722968</v>
      </c>
      <c r="KR30" s="988">
        <v>7</v>
      </c>
      <c r="KS30" s="1212">
        <v>11.033019708182863</v>
      </c>
      <c r="KT30" s="988">
        <v>57</v>
      </c>
      <c r="KU30" s="1212">
        <v>11.117136659436008</v>
      </c>
      <c r="KV30" s="988">
        <v>24</v>
      </c>
      <c r="KW30" s="725">
        <v>10.356995824266306</v>
      </c>
      <c r="KX30" s="715">
        <v>33</v>
      </c>
      <c r="KY30" s="715">
        <v>9.1300212852678779</v>
      </c>
      <c r="KZ30" s="715">
        <v>70</v>
      </c>
      <c r="LA30" s="728">
        <v>45</v>
      </c>
      <c r="LB30" s="729">
        <v>10</v>
      </c>
      <c r="LC30" s="729">
        <v>10</v>
      </c>
      <c r="LD30" s="729">
        <v>40</v>
      </c>
      <c r="LE30" s="729">
        <v>15</v>
      </c>
      <c r="LF30" s="730">
        <v>120</v>
      </c>
      <c r="LG30" s="734">
        <v>16</v>
      </c>
      <c r="LH30" s="728">
        <v>10</v>
      </c>
      <c r="LI30" s="729">
        <v>10</v>
      </c>
      <c r="LJ30" s="706">
        <v>20</v>
      </c>
      <c r="LK30" s="705">
        <v>1</v>
      </c>
      <c r="LL30" s="1372" t="s">
        <v>1632</v>
      </c>
      <c r="LM30" s="976" t="s">
        <v>1632</v>
      </c>
      <c r="LN30" s="976" t="s">
        <v>1632</v>
      </c>
      <c r="LO30" s="976" t="s">
        <v>1632</v>
      </c>
      <c r="LP30" s="729">
        <v>40</v>
      </c>
      <c r="LQ30" s="1023">
        <v>1</v>
      </c>
      <c r="LR30" s="1372" t="s">
        <v>1632</v>
      </c>
      <c r="LS30" s="976" t="s">
        <v>1632</v>
      </c>
      <c r="LT30" s="976" t="s">
        <v>1632</v>
      </c>
      <c r="LU30" s="976" t="s">
        <v>1632</v>
      </c>
      <c r="LV30" s="729">
        <v>40</v>
      </c>
      <c r="LW30" s="1023">
        <v>1</v>
      </c>
      <c r="LX30" s="1372" t="s">
        <v>1632</v>
      </c>
      <c r="LY30" s="976" t="s">
        <v>1632</v>
      </c>
      <c r="LZ30" s="976" t="s">
        <v>1632</v>
      </c>
      <c r="MA30" s="976" t="s">
        <v>1625</v>
      </c>
      <c r="MB30" s="729">
        <v>45</v>
      </c>
      <c r="MC30" s="1023">
        <v>24</v>
      </c>
      <c r="MD30" s="1372" t="s">
        <v>1632</v>
      </c>
      <c r="ME30" s="976" t="s">
        <v>1632</v>
      </c>
      <c r="MF30" s="976" t="s">
        <v>1632</v>
      </c>
      <c r="MG30" s="976" t="s">
        <v>1632</v>
      </c>
      <c r="MH30" s="729">
        <v>40</v>
      </c>
      <c r="MI30" s="1023">
        <v>1</v>
      </c>
      <c r="MJ30" s="1372" t="s">
        <v>1632</v>
      </c>
      <c r="MK30" s="976" t="s">
        <v>1632</v>
      </c>
      <c r="ML30" s="976" t="s">
        <v>1632</v>
      </c>
      <c r="MM30" s="976" t="s">
        <v>1632</v>
      </c>
      <c r="MN30" s="729">
        <v>40</v>
      </c>
      <c r="MO30" s="1023">
        <v>1</v>
      </c>
      <c r="MP30" s="1372" t="s">
        <v>1632</v>
      </c>
      <c r="MQ30" s="976" t="s">
        <v>1632</v>
      </c>
      <c r="MR30" s="976" t="s">
        <v>1632</v>
      </c>
      <c r="MS30" s="976" t="s">
        <v>1632</v>
      </c>
      <c r="MT30" s="729">
        <v>40</v>
      </c>
      <c r="MU30" s="1023">
        <v>1</v>
      </c>
      <c r="MV30" s="1372" t="s">
        <v>1632</v>
      </c>
      <c r="MW30" s="976" t="s">
        <v>1632</v>
      </c>
      <c r="MX30" s="976" t="s">
        <v>1625</v>
      </c>
      <c r="MY30" s="729">
        <v>30</v>
      </c>
      <c r="MZ30" s="1023">
        <v>3</v>
      </c>
      <c r="NA30" s="1372" t="s">
        <v>1632</v>
      </c>
      <c r="NB30" s="976" t="s">
        <v>1632</v>
      </c>
      <c r="NC30" s="976" t="s">
        <v>1632</v>
      </c>
      <c r="ND30" s="976" t="s">
        <v>1632</v>
      </c>
      <c r="NE30" s="729">
        <v>40</v>
      </c>
      <c r="NF30" s="1023">
        <v>1</v>
      </c>
      <c r="NG30" s="976" t="s">
        <v>1632</v>
      </c>
      <c r="NH30" s="976" t="s">
        <v>1632</v>
      </c>
      <c r="NI30" s="976" t="s">
        <v>1632</v>
      </c>
      <c r="NJ30" s="976" t="s">
        <v>1632</v>
      </c>
      <c r="NK30" s="729">
        <v>40</v>
      </c>
      <c r="NL30" s="1023">
        <v>1</v>
      </c>
      <c r="NM30" s="715">
        <v>391.61</v>
      </c>
      <c r="NN30" s="715">
        <f t="shared" si="2"/>
        <v>14</v>
      </c>
      <c r="NO30" s="714">
        <v>2003</v>
      </c>
      <c r="NP30" s="715">
        <v>5</v>
      </c>
      <c r="NQ30" s="731">
        <v>66.2937710994903</v>
      </c>
      <c r="NR30" s="715">
        <v>19</v>
      </c>
      <c r="NS30" s="715">
        <v>1848</v>
      </c>
      <c r="NT30" s="715">
        <v>4</v>
      </c>
      <c r="NU30" s="731">
        <v>61.163698947507775</v>
      </c>
      <c r="NV30" s="715">
        <v>20</v>
      </c>
      <c r="NW30" s="715">
        <v>555</v>
      </c>
      <c r="NX30" s="715">
        <v>4</v>
      </c>
      <c r="NY30" s="725">
        <v>18.368968028066458</v>
      </c>
      <c r="NZ30" s="715">
        <v>25</v>
      </c>
      <c r="OA30" s="1303">
        <v>1198</v>
      </c>
      <c r="OB30" s="1995">
        <v>3.9650493148871382</v>
      </c>
      <c r="OC30" s="1303">
        <v>7</v>
      </c>
      <c r="OD30" s="1303">
        <v>64</v>
      </c>
      <c r="OE30" s="1995">
        <v>2.1182233401734294</v>
      </c>
      <c r="OF30" s="1303">
        <v>10</v>
      </c>
      <c r="OG30" s="1303">
        <v>4075</v>
      </c>
      <c r="OH30" s="1995">
        <v>13.487125173760509</v>
      </c>
      <c r="OI30" s="1303">
        <v>9</v>
      </c>
      <c r="OJ30" s="699">
        <v>269</v>
      </c>
      <c r="OK30" s="985">
        <v>8.9031574766664452</v>
      </c>
      <c r="OL30" s="1303">
        <v>12</v>
      </c>
      <c r="OM30" s="714">
        <v>897</v>
      </c>
      <c r="ON30" s="725">
        <v>29.688224002118226</v>
      </c>
      <c r="OO30" s="733">
        <v>50</v>
      </c>
      <c r="OP30" s="714">
        <v>44</v>
      </c>
      <c r="OQ30" s="731">
        <v>1.4562785463692327</v>
      </c>
      <c r="OR30" s="733">
        <f t="shared" si="25"/>
        <v>18</v>
      </c>
      <c r="OS30" s="981">
        <v>28.664235996022541</v>
      </c>
      <c r="OT30" s="733">
        <v>65</v>
      </c>
      <c r="OU30" s="715">
        <v>1101</v>
      </c>
      <c r="OV30" s="715">
        <v>1483</v>
      </c>
      <c r="OW30" s="715">
        <v>908</v>
      </c>
      <c r="OX30" s="715">
        <v>609</v>
      </c>
      <c r="OY30" s="715">
        <v>191</v>
      </c>
      <c r="OZ30" s="715">
        <v>1658</v>
      </c>
      <c r="PA30" s="715">
        <v>3250</v>
      </c>
      <c r="PB30" s="715">
        <v>243</v>
      </c>
      <c r="PC30" s="715">
        <v>183</v>
      </c>
      <c r="PD30" s="715">
        <v>2032</v>
      </c>
      <c r="PE30" s="715">
        <v>878</v>
      </c>
      <c r="PF30" s="715">
        <v>2421</v>
      </c>
      <c r="PG30" s="715">
        <v>328</v>
      </c>
      <c r="PH30" s="715">
        <v>51</v>
      </c>
      <c r="PI30" s="715">
        <v>1151</v>
      </c>
      <c r="PJ30" s="715">
        <v>976</v>
      </c>
      <c r="PK30" s="715">
        <v>1704</v>
      </c>
      <c r="PL30" s="715">
        <v>4449</v>
      </c>
      <c r="PM30" s="714">
        <v>24.747134187457856</v>
      </c>
      <c r="PN30" s="715">
        <v>43</v>
      </c>
      <c r="PO30" s="715">
        <v>33.333333333333329</v>
      </c>
      <c r="PP30" s="715">
        <v>45</v>
      </c>
      <c r="PQ30" s="715">
        <v>20.409080692290402</v>
      </c>
      <c r="PR30" s="715">
        <v>36</v>
      </c>
      <c r="PS30" s="715">
        <v>13.68846931894808</v>
      </c>
      <c r="PT30" s="715">
        <v>53</v>
      </c>
      <c r="PU30" s="715">
        <v>4.2930995729377388</v>
      </c>
      <c r="PV30" s="715">
        <v>45</v>
      </c>
      <c r="PW30" s="715">
        <v>37.266801528433355</v>
      </c>
      <c r="PX30" s="715">
        <v>65</v>
      </c>
      <c r="PY30" s="715">
        <v>73.05012362328614</v>
      </c>
      <c r="PZ30" s="715">
        <v>58</v>
      </c>
      <c r="QA30" s="715">
        <v>5.4619015509103166</v>
      </c>
      <c r="QB30" s="715">
        <v>42</v>
      </c>
      <c r="QC30" s="715">
        <v>4.1132838840188803</v>
      </c>
      <c r="QD30" s="715">
        <v>14</v>
      </c>
      <c r="QE30" s="715">
        <v>45.673184985389973</v>
      </c>
      <c r="QF30" s="715">
        <v>30</v>
      </c>
      <c r="QG30" s="715">
        <v>19.734771858844685</v>
      </c>
      <c r="QH30" s="715">
        <v>22</v>
      </c>
      <c r="QI30" s="715">
        <v>54.416722859069452</v>
      </c>
      <c r="QJ30" s="715">
        <v>50</v>
      </c>
      <c r="QK30" s="715">
        <v>7.3724432456731854</v>
      </c>
      <c r="QL30" s="715">
        <v>43</v>
      </c>
      <c r="QM30" s="715">
        <v>1.1463250168577208</v>
      </c>
      <c r="QN30" s="715">
        <v>25</v>
      </c>
      <c r="QO30" s="715">
        <v>25.870982243200718</v>
      </c>
      <c r="QP30" s="715">
        <v>27</v>
      </c>
      <c r="QQ30" s="715">
        <v>21.937514048100699</v>
      </c>
      <c r="QR30" s="715">
        <v>30</v>
      </c>
      <c r="QS30" s="715">
        <v>38.300741739716791</v>
      </c>
      <c r="QT30" s="715">
        <v>36</v>
      </c>
      <c r="QU30" s="714">
        <v>440</v>
      </c>
      <c r="QV30" s="715">
        <v>0</v>
      </c>
      <c r="QW30" s="715">
        <v>31</v>
      </c>
      <c r="QX30" s="715">
        <v>40</v>
      </c>
      <c r="QY30" s="715">
        <v>52</v>
      </c>
      <c r="QZ30" s="715">
        <v>70</v>
      </c>
      <c r="RA30" s="715">
        <v>187</v>
      </c>
      <c r="RB30" s="715">
        <v>27</v>
      </c>
      <c r="RC30" s="715">
        <v>0</v>
      </c>
      <c r="RD30" s="715">
        <v>498</v>
      </c>
      <c r="RE30" s="715">
        <v>104</v>
      </c>
      <c r="RF30" s="715">
        <v>407</v>
      </c>
      <c r="RG30" s="715">
        <v>0</v>
      </c>
      <c r="RH30" s="715">
        <v>54</v>
      </c>
      <c r="RI30" s="715">
        <v>168</v>
      </c>
      <c r="RJ30" s="715">
        <v>1031</v>
      </c>
      <c r="RK30" s="715">
        <v>340</v>
      </c>
      <c r="RL30" s="715">
        <v>1938</v>
      </c>
      <c r="RM30" s="714">
        <v>22.703818369453042</v>
      </c>
      <c r="RN30" s="715">
        <v>44</v>
      </c>
      <c r="RO30" s="715">
        <v>0</v>
      </c>
      <c r="RP30" s="715">
        <v>1</v>
      </c>
      <c r="RQ30" s="715">
        <v>1.5995872033023735</v>
      </c>
      <c r="RR30" s="715">
        <v>41</v>
      </c>
      <c r="RS30" s="715">
        <v>2.0639834881320951</v>
      </c>
      <c r="RT30" s="715">
        <v>61</v>
      </c>
      <c r="RU30" s="715">
        <v>2.6831785345717232</v>
      </c>
      <c r="RV30" s="715">
        <v>57</v>
      </c>
      <c r="RW30" s="715">
        <v>3.611971104231166</v>
      </c>
      <c r="RX30" s="715">
        <v>42</v>
      </c>
      <c r="RY30" s="715">
        <v>9.6491228070175428</v>
      </c>
      <c r="RZ30" s="715">
        <v>38</v>
      </c>
      <c r="SA30" s="715">
        <v>1.393188854489164</v>
      </c>
      <c r="SB30" s="715">
        <v>42</v>
      </c>
      <c r="SC30" s="715">
        <v>0</v>
      </c>
      <c r="SD30" s="715">
        <v>1</v>
      </c>
      <c r="SE30" s="715">
        <v>25.696594427244584</v>
      </c>
      <c r="SF30" s="715">
        <v>24</v>
      </c>
      <c r="SG30" s="715">
        <v>5.3663570691434463</v>
      </c>
      <c r="SH30" s="715">
        <v>20</v>
      </c>
      <c r="SI30" s="715">
        <v>21.001031991744064</v>
      </c>
      <c r="SJ30" s="715">
        <v>47</v>
      </c>
      <c r="SK30" s="715">
        <v>0</v>
      </c>
      <c r="SL30" s="715">
        <v>1</v>
      </c>
      <c r="SM30" s="715">
        <v>2.7863777089783279</v>
      </c>
      <c r="SN30" s="715">
        <v>31</v>
      </c>
      <c r="SO30" s="715">
        <v>8.6687306501547994</v>
      </c>
      <c r="SP30" s="715">
        <v>42</v>
      </c>
      <c r="SQ30" s="715">
        <v>53.19917440660474</v>
      </c>
      <c r="SR30" s="715">
        <v>62</v>
      </c>
      <c r="SS30" s="715">
        <v>17.543859649122805</v>
      </c>
      <c r="ST30" s="733">
        <v>35</v>
      </c>
      <c r="SU30" s="4108" t="s">
        <v>8302</v>
      </c>
      <c r="SV30" s="1355" t="s">
        <v>3046</v>
      </c>
      <c r="SW30" s="1355">
        <v>1212</v>
      </c>
      <c r="SX30" s="4109">
        <v>39.826498422712937</v>
      </c>
      <c r="SY30" s="1355">
        <v>14</v>
      </c>
      <c r="SZ30" s="2074">
        <v>113</v>
      </c>
      <c r="TA30" s="1995">
        <v>129</v>
      </c>
      <c r="TB30" s="3967">
        <v>4.2695439200370693</v>
      </c>
      <c r="TC30" s="1303">
        <v>18</v>
      </c>
      <c r="TD30" s="2074">
        <v>75</v>
      </c>
      <c r="TE30" s="1995">
        <v>54</v>
      </c>
      <c r="TF30" s="3967">
        <v>1.7872509432713313</v>
      </c>
      <c r="TG30" s="1303">
        <v>33</v>
      </c>
      <c r="TH30" s="2074">
        <v>0</v>
      </c>
      <c r="TI30" s="1995">
        <v>0</v>
      </c>
      <c r="TJ30" s="3967">
        <v>0</v>
      </c>
      <c r="TK30" s="1303">
        <v>6</v>
      </c>
      <c r="TL30" s="2074">
        <v>0</v>
      </c>
      <c r="TM30" s="1995">
        <v>1</v>
      </c>
      <c r="TN30" s="3967">
        <v>3.3097239690209834E-2</v>
      </c>
      <c r="TO30" s="1303">
        <v>9</v>
      </c>
      <c r="TP30" s="2074">
        <v>12</v>
      </c>
      <c r="TQ30" s="1995">
        <v>0</v>
      </c>
      <c r="TR30" s="3967">
        <v>0</v>
      </c>
      <c r="TS30" s="1303">
        <v>5</v>
      </c>
      <c r="TT30" s="2074">
        <v>0</v>
      </c>
      <c r="TU30" s="1995">
        <v>0</v>
      </c>
      <c r="TV30" s="3967">
        <v>0</v>
      </c>
      <c r="TW30" s="1303">
        <v>2</v>
      </c>
      <c r="TX30" s="2074">
        <v>502</v>
      </c>
      <c r="TY30" s="1995">
        <v>488</v>
      </c>
      <c r="TZ30" s="3967">
        <v>16.151452968822401</v>
      </c>
      <c r="UA30" s="1303">
        <v>14</v>
      </c>
      <c r="UB30" s="2074">
        <v>115</v>
      </c>
      <c r="UC30" s="1995">
        <v>117</v>
      </c>
      <c r="UD30" s="3967">
        <v>3.8723770437545508</v>
      </c>
      <c r="UE30" s="1303">
        <v>43</v>
      </c>
      <c r="UF30" s="2074">
        <v>24</v>
      </c>
      <c r="UG30" s="1995">
        <v>0</v>
      </c>
      <c r="UH30" s="3967">
        <v>0</v>
      </c>
      <c r="UI30" s="1303">
        <v>14</v>
      </c>
      <c r="UJ30" s="2074">
        <v>22</v>
      </c>
      <c r="UK30" s="1995">
        <v>13</v>
      </c>
      <c r="UL30" s="3967">
        <v>0.43026411597272785</v>
      </c>
      <c r="UM30" s="1303">
        <v>18</v>
      </c>
      <c r="UN30" s="2074">
        <v>0</v>
      </c>
      <c r="UO30" s="1995">
        <v>0</v>
      </c>
      <c r="UP30" s="3967">
        <v>0</v>
      </c>
      <c r="UQ30" s="1303">
        <v>3</v>
      </c>
      <c r="UR30" s="2074">
        <v>0</v>
      </c>
      <c r="US30" s="1995">
        <v>0</v>
      </c>
      <c r="UT30" s="3967">
        <v>0</v>
      </c>
      <c r="UU30" s="1303">
        <v>12</v>
      </c>
      <c r="UV30" s="2074">
        <v>0</v>
      </c>
      <c r="UW30" s="1995">
        <v>0</v>
      </c>
      <c r="UX30" s="3967">
        <v>0</v>
      </c>
      <c r="UY30" s="1303">
        <v>26</v>
      </c>
      <c r="UZ30" s="2074">
        <v>0</v>
      </c>
      <c r="VA30" s="1995">
        <v>0</v>
      </c>
      <c r="VB30" s="3967">
        <v>0</v>
      </c>
      <c r="VC30" s="1303">
        <v>4</v>
      </c>
      <c r="VD30" s="2073">
        <v>0</v>
      </c>
      <c r="VE30" s="1303">
        <v>0</v>
      </c>
      <c r="VF30" s="1303">
        <v>0</v>
      </c>
      <c r="VG30" s="1303">
        <v>7</v>
      </c>
      <c r="VH30" s="1303">
        <v>0</v>
      </c>
      <c r="VI30" s="1303">
        <v>0</v>
      </c>
      <c r="VJ30" s="1303">
        <v>0</v>
      </c>
      <c r="VK30" s="1303">
        <v>4</v>
      </c>
      <c r="VL30" s="1303">
        <v>0</v>
      </c>
      <c r="VM30" s="1303">
        <v>3</v>
      </c>
      <c r="VN30" s="1303">
        <v>9.9291719070629503E-2</v>
      </c>
      <c r="VO30" s="1303">
        <v>7</v>
      </c>
      <c r="VP30" s="1303">
        <v>19</v>
      </c>
      <c r="VQ30" s="1303">
        <v>77</v>
      </c>
      <c r="VR30" s="1303">
        <v>2.5484874561461575</v>
      </c>
      <c r="VS30" s="1303">
        <v>13</v>
      </c>
      <c r="VT30" s="1303">
        <v>3</v>
      </c>
      <c r="VU30" s="1303">
        <v>0</v>
      </c>
      <c r="VV30" s="1303">
        <v>0</v>
      </c>
      <c r="VW30" s="1303">
        <v>7</v>
      </c>
      <c r="VX30" s="1303">
        <v>8</v>
      </c>
      <c r="VY30" s="1303">
        <v>13</v>
      </c>
      <c r="VZ30" s="1303">
        <v>0.43026411597272785</v>
      </c>
      <c r="WA30" s="1303">
        <v>31</v>
      </c>
      <c r="WB30" s="1303">
        <v>1</v>
      </c>
      <c r="WC30" s="1303">
        <v>0</v>
      </c>
      <c r="WD30" s="1303">
        <v>0</v>
      </c>
      <c r="WE30" s="1303">
        <v>15</v>
      </c>
      <c r="WF30" s="1303">
        <v>0</v>
      </c>
      <c r="WG30" s="1303">
        <v>0</v>
      </c>
      <c r="WH30" s="1303">
        <v>0</v>
      </c>
      <c r="WI30" s="1303">
        <v>6</v>
      </c>
      <c r="WJ30" s="1303">
        <v>3</v>
      </c>
      <c r="WK30" s="1303">
        <v>5</v>
      </c>
      <c r="WL30" s="1303">
        <v>0.1654861984510492</v>
      </c>
      <c r="WM30" s="1303">
        <v>16</v>
      </c>
      <c r="WN30" s="1303">
        <v>0</v>
      </c>
      <c r="WO30" s="1303">
        <v>0</v>
      </c>
      <c r="WP30" s="1303">
        <v>0</v>
      </c>
      <c r="WQ30" s="1303">
        <v>16</v>
      </c>
      <c r="WR30" s="1303">
        <v>0</v>
      </c>
      <c r="WS30" s="1303">
        <v>3</v>
      </c>
      <c r="WT30" s="1303">
        <v>9.9291719070629503E-2</v>
      </c>
      <c r="WU30" s="1303">
        <v>15</v>
      </c>
      <c r="WV30" s="2150"/>
      <c r="WW30" s="712">
        <v>14.442567567567568</v>
      </c>
      <c r="WX30" s="712">
        <v>13.973799126637553</v>
      </c>
      <c r="WY30" s="712">
        <v>13.971210838272649</v>
      </c>
      <c r="WZ30" s="712">
        <v>12.457912457912458</v>
      </c>
      <c r="XA30" s="712">
        <v>12.323064113238967</v>
      </c>
      <c r="XB30" s="712">
        <v>12.131715771230503</v>
      </c>
      <c r="XC30" s="699">
        <v>17.037037037037038</v>
      </c>
      <c r="XD30" s="699">
        <v>20</v>
      </c>
      <c r="XE30" s="699">
        <v>13.426004407526698</v>
      </c>
      <c r="XF30" s="712">
        <v>13.604984004041084</v>
      </c>
      <c r="XG30" s="699">
        <v>32</v>
      </c>
      <c r="XH30" s="712">
        <v>13.091216216216218</v>
      </c>
      <c r="XI30" s="712">
        <v>16.157205240174672</v>
      </c>
      <c r="XJ30" s="712">
        <v>13.971210838272649</v>
      </c>
      <c r="XK30" s="712">
        <v>14.562289562289562</v>
      </c>
      <c r="XL30" s="712">
        <v>16.236469608659451</v>
      </c>
      <c r="XM30" s="712">
        <v>17.24436741767764</v>
      </c>
      <c r="XN30" s="699">
        <v>15.555555555555555</v>
      </c>
      <c r="XO30" s="699">
        <v>24</v>
      </c>
      <c r="XP30" s="699">
        <v>14.799118494660114</v>
      </c>
      <c r="XQ30" s="712">
        <v>15.507661222428018</v>
      </c>
      <c r="XR30" s="699">
        <v>16</v>
      </c>
      <c r="XS30" s="712">
        <v>32.592592592592595</v>
      </c>
      <c r="XT30" s="699">
        <v>18</v>
      </c>
      <c r="XU30" s="699">
        <v>28.225122902186811</v>
      </c>
      <c r="XV30" s="985">
        <v>29.112645226469102</v>
      </c>
      <c r="XW30" s="699">
        <v>20</v>
      </c>
      <c r="XX30" s="699">
        <v>66.984402079722699</v>
      </c>
      <c r="XY30" s="699">
        <v>63.209876543209873</v>
      </c>
      <c r="XZ30" s="699">
        <v>27</v>
      </c>
      <c r="YA30" s="985">
        <v>68.028479403288685</v>
      </c>
      <c r="YB30" s="985">
        <v>67.115676039737323</v>
      </c>
      <c r="YC30" s="699">
        <v>29</v>
      </c>
      <c r="YD30" s="985">
        <v>1.386481802426343</v>
      </c>
      <c r="YE30" s="985">
        <v>2.7983539094650207</v>
      </c>
      <c r="YF30" s="699">
        <v>26</v>
      </c>
      <c r="YG30" s="699">
        <v>2.3054755043227666</v>
      </c>
      <c r="YH30" s="699">
        <v>2.2731099511702308</v>
      </c>
      <c r="YI30" s="699">
        <v>29</v>
      </c>
      <c r="YJ30" s="699">
        <v>2.2530329289428077</v>
      </c>
      <c r="YK30" s="699">
        <v>1.3991769547325104</v>
      </c>
      <c r="YL30" s="699">
        <v>37</v>
      </c>
      <c r="YM30" s="985">
        <v>1.4409221902017291</v>
      </c>
      <c r="YN30" s="985">
        <v>1.4985687826233374</v>
      </c>
      <c r="YO30" s="699">
        <v>33</v>
      </c>
      <c r="YP30" s="985">
        <v>284.2</v>
      </c>
      <c r="YQ30" s="985">
        <v>294.2</v>
      </c>
      <c r="YR30" s="699">
        <v>14</v>
      </c>
      <c r="YS30" s="712">
        <v>73.599999999999994</v>
      </c>
      <c r="YT30" s="985">
        <v>59.6</v>
      </c>
      <c r="YU30" s="699">
        <v>20</v>
      </c>
      <c r="YV30" s="982">
        <v>302</v>
      </c>
      <c r="YW30" s="725">
        <v>47.682119205298015</v>
      </c>
      <c r="YX30" s="699">
        <v>12</v>
      </c>
      <c r="YY30" s="699">
        <v>999</v>
      </c>
      <c r="YZ30" s="725">
        <v>61.061061061061061</v>
      </c>
      <c r="ZA30" s="699">
        <v>33</v>
      </c>
      <c r="ZB30" s="715">
        <v>236</v>
      </c>
      <c r="ZC30" s="725">
        <v>75.847457627118644</v>
      </c>
      <c r="ZD30" s="699">
        <v>50</v>
      </c>
      <c r="ZE30" s="982">
        <v>293</v>
      </c>
      <c r="ZF30" s="715">
        <v>36.177474402730375</v>
      </c>
      <c r="ZG30" s="699">
        <v>51</v>
      </c>
      <c r="ZH30" s="716">
        <v>1</v>
      </c>
      <c r="ZI30" s="712">
        <v>3.2920726889649726E-2</v>
      </c>
      <c r="ZJ30" s="699">
        <v>24</v>
      </c>
      <c r="ZK30" s="1363" t="s">
        <v>1623</v>
      </c>
      <c r="ZL30" s="712">
        <v>79.72251867662753</v>
      </c>
      <c r="ZM30" s="712">
        <v>85.702145740386655</v>
      </c>
      <c r="ZN30" s="699">
        <v>43</v>
      </c>
      <c r="ZO30" s="715">
        <v>4707</v>
      </c>
      <c r="ZP30" s="709">
        <v>53.956834532374096</v>
      </c>
      <c r="ZQ30" s="703">
        <v>66.430020283975651</v>
      </c>
      <c r="ZR30" s="978">
        <v>40</v>
      </c>
      <c r="ZS30" s="705">
        <v>1972</v>
      </c>
      <c r="ZT30" s="709">
        <v>69.404186795491142</v>
      </c>
      <c r="ZU30" s="703">
        <v>83.43653250773994</v>
      </c>
      <c r="ZV30" s="978">
        <v>25</v>
      </c>
      <c r="ZW30" s="4111">
        <v>646</v>
      </c>
      <c r="ZX30" s="709">
        <v>49.532710280373834</v>
      </c>
      <c r="ZY30" s="703">
        <v>65.145754119138161</v>
      </c>
      <c r="ZZ30" s="978">
        <v>33</v>
      </c>
      <c r="AAA30" s="4111">
        <v>789</v>
      </c>
      <c r="AAB30" s="709">
        <v>41.544117647058826</v>
      </c>
      <c r="AAC30" s="703">
        <v>47.858472998137799</v>
      </c>
      <c r="AAD30" s="978">
        <v>63</v>
      </c>
      <c r="AAE30" s="4111">
        <v>537</v>
      </c>
      <c r="AAF30" s="983">
        <v>94.006479481641463</v>
      </c>
      <c r="AAG30" s="715">
        <v>99.413020277481323</v>
      </c>
      <c r="AAH30" s="715">
        <v>44</v>
      </c>
      <c r="AAI30" s="733">
        <v>1874</v>
      </c>
      <c r="AAJ30" s="709">
        <v>460.2</v>
      </c>
      <c r="AAK30" s="978">
        <v>9</v>
      </c>
      <c r="AAL30" s="703">
        <v>1040.2</v>
      </c>
      <c r="AAM30" s="978">
        <v>21</v>
      </c>
      <c r="AAN30" s="703">
        <v>9946.2999999999993</v>
      </c>
      <c r="AAO30" s="978">
        <f t="shared" si="26"/>
        <v>2</v>
      </c>
      <c r="AAP30" s="703">
        <v>24.3</v>
      </c>
      <c r="AAQ30" s="979">
        <f t="shared" si="27"/>
        <v>8</v>
      </c>
      <c r="AAR30" s="712">
        <v>0.37</v>
      </c>
      <c r="AAS30" s="699">
        <v>28</v>
      </c>
      <c r="AAT30" s="712">
        <v>183.4</v>
      </c>
      <c r="AAU30" s="699">
        <v>60</v>
      </c>
      <c r="AAV30" s="712">
        <v>0</v>
      </c>
      <c r="AAW30" s="699">
        <v>24</v>
      </c>
      <c r="AAX30" s="712">
        <v>1598.2</v>
      </c>
      <c r="AAY30" s="699">
        <v>6</v>
      </c>
      <c r="AAZ30" s="699">
        <v>10692.4</v>
      </c>
      <c r="ABA30" s="978">
        <f t="shared" si="28"/>
        <v>24</v>
      </c>
      <c r="ABB30" s="712">
        <v>2420.1</v>
      </c>
      <c r="ABC30" s="978">
        <f t="shared" si="28"/>
        <v>15</v>
      </c>
      <c r="ABD30" s="712">
        <v>1526.5</v>
      </c>
      <c r="ABE30" s="978">
        <f t="shared" si="28"/>
        <v>11</v>
      </c>
      <c r="ABF30" s="712">
        <v>3449.2</v>
      </c>
      <c r="ABG30" s="978">
        <f t="shared" si="28"/>
        <v>16</v>
      </c>
      <c r="ABH30" s="712">
        <v>0</v>
      </c>
      <c r="ABI30" s="978">
        <f t="shared" si="29"/>
        <v>2</v>
      </c>
      <c r="ABJ30" s="712">
        <v>0</v>
      </c>
      <c r="ABK30" s="978">
        <f t="shared" si="29"/>
        <v>1</v>
      </c>
      <c r="ABL30" s="712">
        <v>1413.2</v>
      </c>
      <c r="ABM30" s="978">
        <f t="shared" si="29"/>
        <v>2</v>
      </c>
      <c r="ABN30" s="712">
        <f t="shared" si="30"/>
        <v>1413.2</v>
      </c>
      <c r="ABO30" s="2732">
        <f t="shared" si="31"/>
        <v>2</v>
      </c>
      <c r="ABP30" s="716">
        <v>5</v>
      </c>
      <c r="ABQ30" s="712" t="s">
        <v>1632</v>
      </c>
      <c r="ABR30" s="712">
        <v>5</v>
      </c>
      <c r="ABS30" s="712" t="s">
        <v>1632</v>
      </c>
      <c r="ABT30" s="712">
        <v>5</v>
      </c>
      <c r="ABU30" s="712" t="s">
        <v>1632</v>
      </c>
      <c r="ABV30" s="712">
        <v>5</v>
      </c>
      <c r="ABW30" s="712" t="s">
        <v>1632</v>
      </c>
      <c r="ABX30" s="712">
        <v>5</v>
      </c>
      <c r="ABY30" s="712" t="s">
        <v>1632</v>
      </c>
      <c r="ABZ30" s="712">
        <v>25</v>
      </c>
      <c r="ACA30" s="699">
        <v>1</v>
      </c>
      <c r="ACB30" s="712">
        <v>5</v>
      </c>
      <c r="ACC30" s="712" t="s">
        <v>1632</v>
      </c>
      <c r="ACD30" s="712">
        <v>0</v>
      </c>
      <c r="ACE30" s="712" t="s">
        <v>1625</v>
      </c>
      <c r="ACF30" s="712">
        <v>0</v>
      </c>
      <c r="ACG30" s="712" t="s">
        <v>1625</v>
      </c>
      <c r="ACH30" s="712">
        <v>0</v>
      </c>
      <c r="ACI30" s="712" t="s">
        <v>1625</v>
      </c>
      <c r="ACJ30" s="712">
        <v>5</v>
      </c>
      <c r="ACK30" s="699">
        <v>52</v>
      </c>
      <c r="ACL30" s="712">
        <v>5</v>
      </c>
      <c r="ACM30" s="712" t="s">
        <v>1632</v>
      </c>
      <c r="ACN30" s="712">
        <v>5</v>
      </c>
      <c r="ACO30" s="712" t="s">
        <v>1632</v>
      </c>
      <c r="ACP30" s="712">
        <v>0</v>
      </c>
      <c r="ACQ30" s="712" t="s">
        <v>1625</v>
      </c>
      <c r="ACR30" s="712">
        <v>10</v>
      </c>
      <c r="ACS30" s="699">
        <v>28</v>
      </c>
      <c r="ACT30" s="699">
        <v>10</v>
      </c>
      <c r="ACU30" s="699" t="s">
        <v>1632</v>
      </c>
      <c r="ACV30" s="699">
        <v>10</v>
      </c>
      <c r="ACW30" s="699" t="s">
        <v>1632</v>
      </c>
      <c r="ACX30" s="699">
        <v>0</v>
      </c>
      <c r="ACY30" s="699" t="s">
        <v>1625</v>
      </c>
      <c r="ACZ30" s="699">
        <v>10</v>
      </c>
      <c r="ADA30" s="699" t="s">
        <v>1632</v>
      </c>
      <c r="ADB30" s="699">
        <v>30</v>
      </c>
      <c r="ADC30" s="699">
        <v>33</v>
      </c>
      <c r="ADD30" s="989">
        <v>10</v>
      </c>
      <c r="ADE30" s="989">
        <v>10</v>
      </c>
      <c r="ADF30" s="989">
        <v>10</v>
      </c>
      <c r="ADG30" s="989">
        <v>10</v>
      </c>
      <c r="ADH30" s="989">
        <v>40</v>
      </c>
      <c r="ADI30" s="699">
        <v>1</v>
      </c>
      <c r="ADJ30" s="712">
        <v>5</v>
      </c>
      <c r="ADK30" s="712" t="s">
        <v>1632</v>
      </c>
      <c r="ADL30" s="712">
        <v>5</v>
      </c>
      <c r="ADM30" s="712" t="s">
        <v>1632</v>
      </c>
      <c r="ADN30" s="712">
        <v>5</v>
      </c>
      <c r="ADO30" s="712" t="s">
        <v>1632</v>
      </c>
      <c r="ADP30" s="712">
        <v>5</v>
      </c>
      <c r="ADQ30" s="712" t="s">
        <v>1632</v>
      </c>
      <c r="ADR30" s="712">
        <v>20</v>
      </c>
      <c r="ADS30" s="699">
        <v>1</v>
      </c>
      <c r="ADT30" s="712">
        <v>10</v>
      </c>
      <c r="ADU30" s="712">
        <v>10</v>
      </c>
      <c r="ADV30" s="712">
        <v>0</v>
      </c>
      <c r="ADW30" s="712">
        <v>0</v>
      </c>
      <c r="ADX30" s="712">
        <v>20</v>
      </c>
      <c r="ADY30" s="699">
        <v>38</v>
      </c>
      <c r="ADZ30" s="714">
        <v>3</v>
      </c>
      <c r="AEA30" s="712">
        <v>3.0475726084173953</v>
      </c>
      <c r="AEB30" s="699">
        <v>15</v>
      </c>
      <c r="AEC30" s="715">
        <v>11</v>
      </c>
      <c r="AED30" s="712">
        <v>11.174432897530451</v>
      </c>
      <c r="AEE30" s="699">
        <v>42</v>
      </c>
      <c r="AEF30" s="715">
        <v>18</v>
      </c>
      <c r="AEG30" s="712">
        <v>18.285435650504372</v>
      </c>
      <c r="AEH30" s="699">
        <v>12</v>
      </c>
      <c r="AEI30" s="1303">
        <v>59</v>
      </c>
      <c r="AEJ30" s="712">
        <v>59.935594632208783</v>
      </c>
      <c r="AEK30" s="699">
        <f t="shared" si="32"/>
        <v>6</v>
      </c>
      <c r="AEL30" s="715">
        <v>12</v>
      </c>
      <c r="AEM30" s="712">
        <v>12.162860704837778</v>
      </c>
      <c r="AEN30" s="699">
        <v>14</v>
      </c>
      <c r="AEO30" s="699">
        <v>34</v>
      </c>
      <c r="AEP30" s="712">
        <v>34.5</v>
      </c>
      <c r="AEQ30" s="699">
        <v>35</v>
      </c>
      <c r="AER30" s="699">
        <v>32</v>
      </c>
      <c r="AES30" s="712">
        <v>32.5</v>
      </c>
      <c r="AET30" s="699">
        <v>23</v>
      </c>
      <c r="AEU30" s="699">
        <v>6</v>
      </c>
      <c r="AEV30" s="1099">
        <v>6.1</v>
      </c>
      <c r="AEW30" s="699">
        <v>30</v>
      </c>
      <c r="AEX30" s="989">
        <v>0.21</v>
      </c>
      <c r="AEY30" s="989">
        <v>14</v>
      </c>
      <c r="AEZ30" s="989">
        <v>4.7E-2</v>
      </c>
      <c r="AFA30" s="989">
        <v>47</v>
      </c>
      <c r="AFB30" s="989">
        <v>4.7E-2</v>
      </c>
      <c r="AFC30" s="989">
        <v>26</v>
      </c>
      <c r="AFD30" s="989">
        <v>1.2E-2</v>
      </c>
      <c r="AFE30" s="989">
        <v>27</v>
      </c>
      <c r="AFF30" s="989">
        <v>0.01</v>
      </c>
      <c r="AFG30" s="989">
        <v>16</v>
      </c>
      <c r="AFH30" s="989">
        <v>2.3E-2</v>
      </c>
      <c r="AFI30" s="989">
        <v>16</v>
      </c>
      <c r="AFJ30" s="989">
        <v>0</v>
      </c>
      <c r="AFK30" s="989">
        <v>7</v>
      </c>
      <c r="AFL30" s="989">
        <v>0</v>
      </c>
      <c r="AFM30" s="989">
        <v>7</v>
      </c>
      <c r="AFN30" s="989">
        <v>386</v>
      </c>
      <c r="AFO30" s="989">
        <v>390.21036989112525</v>
      </c>
      <c r="AFP30" s="989">
        <v>3</v>
      </c>
      <c r="AFQ30" s="989">
        <v>86</v>
      </c>
      <c r="AFR30" s="989">
        <v>86.938061685587485</v>
      </c>
      <c r="AFS30" s="989">
        <v>9</v>
      </c>
      <c r="AFT30" s="989">
        <v>256</v>
      </c>
      <c r="AFU30" s="989">
        <v>258.79236966872554</v>
      </c>
      <c r="AFV30" s="989">
        <v>8</v>
      </c>
      <c r="AFW30" s="989">
        <v>110</v>
      </c>
      <c r="AFX30" s="989">
        <v>111.19984634203051</v>
      </c>
      <c r="AFY30" s="989">
        <v>32</v>
      </c>
      <c r="AFZ30" s="989">
        <v>1768</v>
      </c>
      <c r="AGA30" s="989">
        <v>1787.2848030246357</v>
      </c>
      <c r="AGB30" s="989">
        <v>6</v>
      </c>
      <c r="AGC30" s="989">
        <v>173</v>
      </c>
      <c r="AGD30" s="989">
        <v>174.88703106519344</v>
      </c>
      <c r="AGE30" s="989">
        <v>35</v>
      </c>
      <c r="AGF30" s="989">
        <v>104</v>
      </c>
      <c r="AGG30" s="989">
        <v>224.19</v>
      </c>
      <c r="AGH30" s="989">
        <v>5</v>
      </c>
      <c r="AGI30" s="989">
        <v>0</v>
      </c>
      <c r="AGJ30" s="989">
        <v>0</v>
      </c>
      <c r="AGK30" s="989">
        <v>10</v>
      </c>
      <c r="AGL30" s="989">
        <v>0</v>
      </c>
      <c r="AGM30" s="989">
        <v>0</v>
      </c>
      <c r="AGN30" s="989">
        <v>2</v>
      </c>
      <c r="AGO30" s="989">
        <v>73</v>
      </c>
      <c r="AGP30" s="989">
        <v>157.36000000000001</v>
      </c>
      <c r="AGQ30" s="989">
        <v>6</v>
      </c>
      <c r="AGR30" s="989">
        <v>7</v>
      </c>
      <c r="AGS30" s="989">
        <v>15.09</v>
      </c>
      <c r="AGT30" s="989">
        <v>5</v>
      </c>
      <c r="AGU30" s="989">
        <v>12</v>
      </c>
      <c r="AGV30" s="989">
        <v>25.87</v>
      </c>
      <c r="AGW30" s="989">
        <v>4</v>
      </c>
      <c r="AGX30" s="989">
        <v>5</v>
      </c>
      <c r="AGY30" s="989">
        <v>10.78</v>
      </c>
      <c r="AGZ30" s="989">
        <v>2</v>
      </c>
      <c r="AHA30" s="989">
        <v>1</v>
      </c>
      <c r="AHB30" s="989">
        <v>2.16</v>
      </c>
      <c r="AHC30" s="989">
        <v>4</v>
      </c>
      <c r="AHD30" s="989">
        <v>6</v>
      </c>
      <c r="AHE30" s="989">
        <v>12.93</v>
      </c>
      <c r="AHF30" s="989">
        <v>12</v>
      </c>
      <c r="AHG30" s="712">
        <v>282</v>
      </c>
      <c r="AHH30" s="712">
        <v>620.74</v>
      </c>
      <c r="AHI30" s="699">
        <v>9</v>
      </c>
      <c r="AHJ30" s="712">
        <v>241</v>
      </c>
      <c r="AHK30" s="712">
        <v>530.49</v>
      </c>
      <c r="AHL30" s="712">
        <v>30</v>
      </c>
      <c r="AHM30" s="712">
        <v>59</v>
      </c>
      <c r="AHN30" s="712">
        <v>127.18</v>
      </c>
      <c r="AHO30" s="699">
        <v>19</v>
      </c>
      <c r="AHP30" s="712">
        <v>26</v>
      </c>
      <c r="AHQ30" s="712">
        <v>56.05</v>
      </c>
      <c r="AHR30" s="712">
        <v>9</v>
      </c>
      <c r="AHS30" s="712">
        <v>0</v>
      </c>
      <c r="AHT30" s="712">
        <v>0</v>
      </c>
      <c r="AHU30" s="699">
        <v>28</v>
      </c>
      <c r="AHV30" s="712">
        <v>98</v>
      </c>
      <c r="AHW30" s="712">
        <v>215.72</v>
      </c>
      <c r="AHX30" s="699">
        <v>13</v>
      </c>
      <c r="AHY30" s="712">
        <v>89</v>
      </c>
      <c r="AHZ30" s="712">
        <v>191.85</v>
      </c>
      <c r="AIA30" s="699">
        <v>51</v>
      </c>
      <c r="AIC30" s="714"/>
      <c r="AID30" s="725"/>
      <c r="AIE30" s="715"/>
      <c r="AIF30" s="714"/>
      <c r="AIG30" s="725"/>
      <c r="AIH30" s="715"/>
      <c r="AII30" s="715"/>
      <c r="AIJ30" s="712"/>
      <c r="AIK30" s="715"/>
      <c r="AIL30" s="1169">
        <v>289</v>
      </c>
      <c r="AIM30" s="1174">
        <v>64.013840830449823</v>
      </c>
      <c r="AIN30" s="1168">
        <f t="shared" si="33"/>
        <v>12</v>
      </c>
      <c r="AIO30" s="715">
        <v>1045</v>
      </c>
      <c r="AIP30" s="725">
        <v>30.047846889952151</v>
      </c>
      <c r="AIQ30" s="715">
        <f t="shared" si="34"/>
        <v>14</v>
      </c>
      <c r="AIR30" s="1169">
        <v>288</v>
      </c>
      <c r="AIS30" s="1174">
        <v>44.097222222222221</v>
      </c>
      <c r="AIT30" s="1168">
        <f t="shared" si="35"/>
        <v>18</v>
      </c>
      <c r="AIU30" s="715">
        <v>1034</v>
      </c>
      <c r="AIV30" s="725">
        <v>16.441005802707931</v>
      </c>
      <c r="AIW30" s="715">
        <f t="shared" si="36"/>
        <v>25</v>
      </c>
      <c r="AIX30" s="1169">
        <v>298</v>
      </c>
      <c r="AIY30" s="1174">
        <v>1.006711409395973</v>
      </c>
      <c r="AIZ30" s="1168">
        <f t="shared" si="37"/>
        <v>38</v>
      </c>
      <c r="AJA30" s="715">
        <v>971</v>
      </c>
      <c r="AJB30" s="725">
        <v>20.288362512873327</v>
      </c>
      <c r="AJC30" s="715">
        <f t="shared" si="38"/>
        <v>27</v>
      </c>
      <c r="AJD30" s="714">
        <v>291</v>
      </c>
      <c r="AJE30" s="725">
        <v>14.0893470790378</v>
      </c>
      <c r="AJF30" s="715">
        <v>67</v>
      </c>
      <c r="AJG30" s="699">
        <v>1007</v>
      </c>
      <c r="AJH30" s="1099">
        <v>11.420059582919563</v>
      </c>
      <c r="AJI30" s="733">
        <v>57</v>
      </c>
      <c r="AJJ30" s="714">
        <v>291</v>
      </c>
      <c r="AJK30" s="712">
        <v>26.116838487972512</v>
      </c>
      <c r="AJL30" s="715">
        <v>57</v>
      </c>
      <c r="AJM30" s="699">
        <v>1007</v>
      </c>
      <c r="AJN30" s="712">
        <v>25.124131082423041</v>
      </c>
      <c r="AJO30" s="715">
        <v>45</v>
      </c>
      <c r="AJP30" s="714">
        <v>290</v>
      </c>
      <c r="AJQ30" s="712">
        <v>14.482758620689657</v>
      </c>
      <c r="AJR30" s="715">
        <v>48</v>
      </c>
      <c r="AJS30" s="699">
        <v>1074</v>
      </c>
      <c r="AJT30" s="712">
        <v>27.374301675977652</v>
      </c>
      <c r="AJU30" s="715">
        <f t="shared" si="39"/>
        <v>29</v>
      </c>
      <c r="AJV30" s="1178">
        <v>33.333333333333329</v>
      </c>
      <c r="AJW30" s="1099">
        <v>0</v>
      </c>
      <c r="AJX30" s="1099">
        <v>33.333333333333329</v>
      </c>
      <c r="AJY30" s="1099">
        <v>0</v>
      </c>
      <c r="AJZ30" s="1099">
        <v>33.333333333333329</v>
      </c>
      <c r="AKA30" s="1099">
        <v>0</v>
      </c>
      <c r="AKB30" s="1099">
        <v>33.333333333333329</v>
      </c>
      <c r="AKC30" s="1099">
        <v>0</v>
      </c>
      <c r="AKD30" s="1099">
        <v>0</v>
      </c>
      <c r="AKE30" s="1099">
        <v>0</v>
      </c>
      <c r="AKF30" s="1099">
        <v>33.333333333333329</v>
      </c>
      <c r="AKG30" s="1188">
        <v>3</v>
      </c>
      <c r="AKH30" s="985">
        <v>35.789473684210527</v>
      </c>
      <c r="AKI30" s="985">
        <v>7.3684210526315779</v>
      </c>
      <c r="AKJ30" s="985">
        <v>21.578947368421055</v>
      </c>
      <c r="AKK30" s="985">
        <v>12.105263157894736</v>
      </c>
      <c r="AKL30" s="985">
        <v>7.3684210526315779</v>
      </c>
      <c r="AKM30" s="985">
        <v>10.526315789473683</v>
      </c>
      <c r="AKN30" s="985">
        <v>14.210526315789473</v>
      </c>
      <c r="AKO30" s="985">
        <v>5.7894736842105265</v>
      </c>
      <c r="AKP30" s="985">
        <v>35.789473684210527</v>
      </c>
      <c r="AKQ30" s="985">
        <v>5.2631578947368416</v>
      </c>
      <c r="AKR30" s="985">
        <v>5.2631578947368416</v>
      </c>
      <c r="AKS30" s="699">
        <v>190</v>
      </c>
      <c r="AKT30" s="714" t="s">
        <v>1650</v>
      </c>
      <c r="AKU30" s="715" t="s">
        <v>1650</v>
      </c>
      <c r="AKV30" s="715" t="s">
        <v>1633</v>
      </c>
      <c r="AKW30" s="715" t="s">
        <v>1634</v>
      </c>
      <c r="AKX30" s="715" t="s">
        <v>1634</v>
      </c>
      <c r="AKY30" s="715" t="s">
        <v>1634</v>
      </c>
      <c r="AKZ30" s="715" t="s">
        <v>1634</v>
      </c>
      <c r="ALA30" s="715">
        <v>2</v>
      </c>
      <c r="ALB30" s="715">
        <v>2</v>
      </c>
      <c r="ALC30" s="715">
        <v>-1</v>
      </c>
      <c r="ALD30" s="715">
        <v>1</v>
      </c>
      <c r="ALE30" s="715">
        <v>1</v>
      </c>
      <c r="ALF30" s="715">
        <v>1</v>
      </c>
      <c r="ALG30" s="715">
        <v>1</v>
      </c>
      <c r="ALH30" s="715">
        <f t="shared" si="40"/>
        <v>7</v>
      </c>
      <c r="ALI30" s="715">
        <f t="shared" si="41"/>
        <v>17</v>
      </c>
      <c r="ALJ30" s="716" t="s">
        <v>31</v>
      </c>
      <c r="ALK30" s="712" t="s">
        <v>31</v>
      </c>
      <c r="ALL30" s="712" t="s">
        <v>1635</v>
      </c>
      <c r="ALM30" s="712" t="s">
        <v>31</v>
      </c>
      <c r="ALN30" s="712" t="s">
        <v>31</v>
      </c>
      <c r="ALO30" s="712" t="s">
        <v>31</v>
      </c>
      <c r="ALP30" s="712" t="s">
        <v>31</v>
      </c>
      <c r="ALQ30" s="714">
        <v>6</v>
      </c>
      <c r="ALR30" s="715">
        <v>9</v>
      </c>
      <c r="ALS30" s="715">
        <v>3</v>
      </c>
      <c r="ALT30" s="715">
        <v>48</v>
      </c>
      <c r="ALU30" s="715">
        <v>1</v>
      </c>
      <c r="ALV30" s="715">
        <v>14</v>
      </c>
      <c r="ALW30" s="733">
        <v>7</v>
      </c>
      <c r="ALX30" s="981">
        <v>0.19716088328075709</v>
      </c>
      <c r="ALY30" s="715">
        <v>68</v>
      </c>
      <c r="ALZ30" s="731">
        <v>0.29574132492113564</v>
      </c>
      <c r="AMA30" s="715">
        <v>43</v>
      </c>
      <c r="AMB30" s="731">
        <v>9.8580441640378547E-2</v>
      </c>
      <c r="AMC30" s="715">
        <v>55</v>
      </c>
      <c r="AMD30" s="731">
        <v>1.5772870662460567</v>
      </c>
      <c r="AME30" s="715">
        <v>32</v>
      </c>
      <c r="AMF30" s="715">
        <v>3.2860147213459513E-2</v>
      </c>
      <c r="AMG30" s="715">
        <v>61</v>
      </c>
      <c r="AMH30" s="731">
        <v>0.46004206098843325</v>
      </c>
      <c r="AMI30" s="715">
        <v>37</v>
      </c>
      <c r="AMJ30" s="731">
        <v>0.23002103049421663</v>
      </c>
      <c r="AMK30" s="715">
        <v>55</v>
      </c>
      <c r="AML30" s="982">
        <v>17</v>
      </c>
      <c r="AMM30" s="699">
        <v>0</v>
      </c>
      <c r="AMN30" s="699">
        <v>0</v>
      </c>
      <c r="AMO30" s="716">
        <v>0.55862250262881175</v>
      </c>
      <c r="AMP30" s="715">
        <v>33</v>
      </c>
      <c r="AMQ30" s="712">
        <v>0</v>
      </c>
      <c r="AMR30" s="715">
        <v>27</v>
      </c>
      <c r="AMS30" s="712">
        <v>0</v>
      </c>
      <c r="AMT30" s="733">
        <v>27</v>
      </c>
      <c r="AMU30" s="982">
        <v>0</v>
      </c>
      <c r="AMV30" s="731">
        <v>0</v>
      </c>
      <c r="AMW30" s="715">
        <v>32</v>
      </c>
      <c r="AMX30" s="716" t="s">
        <v>107</v>
      </c>
      <c r="AMY30" s="712" t="s">
        <v>107</v>
      </c>
      <c r="AMZ30" s="715">
        <v>2</v>
      </c>
      <c r="ANA30" s="715">
        <v>2</v>
      </c>
      <c r="ANB30" s="715">
        <v>4</v>
      </c>
      <c r="ANC30" s="715">
        <v>38</v>
      </c>
      <c r="AND30" s="1201" t="s">
        <v>1632</v>
      </c>
      <c r="ANE30" s="1202" t="s">
        <v>1632</v>
      </c>
      <c r="ANF30" s="1202" t="s">
        <v>1632</v>
      </c>
      <c r="ANG30" s="1202" t="s">
        <v>1632</v>
      </c>
      <c r="ANH30" s="725">
        <v>5</v>
      </c>
      <c r="ANI30" s="725">
        <v>5</v>
      </c>
      <c r="ANJ30" s="725">
        <v>5</v>
      </c>
      <c r="ANK30" s="725">
        <v>5</v>
      </c>
      <c r="ANL30" s="1303">
        <f t="shared" si="42"/>
        <v>20</v>
      </c>
      <c r="ANM30" s="1303">
        <f t="shared" si="43"/>
        <v>1</v>
      </c>
      <c r="ANN30" s="983" t="s">
        <v>1632</v>
      </c>
      <c r="ANO30" s="725" t="s">
        <v>1632</v>
      </c>
      <c r="ANP30" s="725" t="s">
        <v>1632</v>
      </c>
      <c r="ANQ30" s="725" t="s">
        <v>1632</v>
      </c>
      <c r="ANR30" s="725">
        <v>5</v>
      </c>
      <c r="ANS30" s="725">
        <v>5</v>
      </c>
      <c r="ANT30" s="725">
        <v>5</v>
      </c>
      <c r="ANU30" s="725">
        <v>5</v>
      </c>
      <c r="ANV30" s="715">
        <f t="shared" si="44"/>
        <v>20</v>
      </c>
      <c r="ANW30" s="715">
        <f t="shared" si="45"/>
        <v>1</v>
      </c>
      <c r="ANX30" s="982">
        <v>148</v>
      </c>
      <c r="ANY30" s="715">
        <v>13412</v>
      </c>
      <c r="ANZ30" s="1089">
        <v>13.775</v>
      </c>
      <c r="AOA30" s="715">
        <v>33</v>
      </c>
      <c r="AOB30" s="1089">
        <v>2.2000000000000002</v>
      </c>
      <c r="AOC30" s="1188">
        <f t="shared" si="46"/>
        <v>52</v>
      </c>
      <c r="AOD30" s="1089">
        <v>40.533000000000001</v>
      </c>
      <c r="AOE30" s="1188">
        <f t="shared" si="47"/>
        <v>43</v>
      </c>
      <c r="AOF30" s="699">
        <v>49</v>
      </c>
      <c r="AOG30" s="985">
        <v>1.6101472134595163</v>
      </c>
      <c r="AOH30" s="1188">
        <v>35</v>
      </c>
      <c r="AOI30" s="699">
        <v>4</v>
      </c>
      <c r="AOJ30" s="985">
        <v>0.13144058885383805</v>
      </c>
      <c r="AOK30" s="1188">
        <v>57</v>
      </c>
      <c r="AOL30" s="699">
        <v>3</v>
      </c>
      <c r="AOM30" s="985">
        <v>9.8580441640378547E-2</v>
      </c>
      <c r="AON30" s="1188">
        <v>68</v>
      </c>
      <c r="AOO30" s="699">
        <v>3</v>
      </c>
      <c r="AOP30" s="985">
        <v>9.8580441640378547E-2</v>
      </c>
      <c r="AOQ30" s="1188">
        <v>56</v>
      </c>
      <c r="AOR30" s="983" t="s">
        <v>1625</v>
      </c>
      <c r="AOS30" s="725" t="s">
        <v>1625</v>
      </c>
      <c r="AOT30" s="725" t="s">
        <v>1625</v>
      </c>
      <c r="AOU30" s="725" t="s">
        <v>1625</v>
      </c>
      <c r="AOV30" s="725">
        <v>0</v>
      </c>
      <c r="AOW30" s="725">
        <v>0</v>
      </c>
      <c r="AOX30" s="725">
        <v>0</v>
      </c>
      <c r="AOY30" s="725">
        <v>0</v>
      </c>
      <c r="AOZ30" s="715">
        <f t="shared" si="48"/>
        <v>0</v>
      </c>
      <c r="APA30" s="715">
        <f t="shared" si="49"/>
        <v>25</v>
      </c>
      <c r="APB30" s="1993" t="s">
        <v>1632</v>
      </c>
      <c r="APC30" s="1994" t="s">
        <v>1632</v>
      </c>
      <c r="APD30" s="1994" t="s">
        <v>1632</v>
      </c>
      <c r="APE30" s="1994" t="s">
        <v>1632</v>
      </c>
      <c r="APF30" s="1995">
        <v>5</v>
      </c>
      <c r="APG30" s="1995">
        <v>5</v>
      </c>
      <c r="APH30" s="1995">
        <v>5</v>
      </c>
      <c r="API30" s="1995">
        <v>5</v>
      </c>
      <c r="APJ30" s="715">
        <f t="shared" si="50"/>
        <v>20</v>
      </c>
      <c r="APK30" s="715">
        <f t="shared" si="51"/>
        <v>1</v>
      </c>
      <c r="APL30" s="715">
        <v>1</v>
      </c>
      <c r="APM30" s="725">
        <v>0.3309723969020984</v>
      </c>
      <c r="APN30" s="715">
        <v>11</v>
      </c>
      <c r="APO30" s="715">
        <v>6</v>
      </c>
      <c r="APP30" s="725">
        <v>1.9858343814125901</v>
      </c>
      <c r="APQ30" s="715">
        <v>13</v>
      </c>
      <c r="APR30" s="1169">
        <v>1</v>
      </c>
      <c r="APS30" s="1168">
        <v>170</v>
      </c>
      <c r="APT30" s="1168">
        <v>1360</v>
      </c>
      <c r="APU30" s="989">
        <v>170</v>
      </c>
      <c r="APV30" s="989">
        <v>1360</v>
      </c>
      <c r="APW30" s="989">
        <v>4.5012245978685375</v>
      </c>
      <c r="APX30" s="989">
        <v>33</v>
      </c>
      <c r="APY30" s="989">
        <v>7</v>
      </c>
      <c r="APZ30" s="989">
        <v>551.25</v>
      </c>
      <c r="AQA30" s="989">
        <v>4410</v>
      </c>
      <c r="AQB30" s="989">
        <v>78.75</v>
      </c>
      <c r="AQC30" s="989">
        <v>630</v>
      </c>
      <c r="AQD30" s="1099">
        <v>14.595882703382538</v>
      </c>
      <c r="AQE30" s="989">
        <v>32</v>
      </c>
      <c r="AQF30" s="989">
        <v>8</v>
      </c>
      <c r="AQG30" s="989">
        <v>721.25</v>
      </c>
      <c r="AQH30" s="989">
        <v>5770</v>
      </c>
      <c r="AQI30" s="989">
        <v>248.75</v>
      </c>
      <c r="AQJ30" s="989">
        <v>1990</v>
      </c>
      <c r="AQK30" s="989">
        <v>19.097107301251075</v>
      </c>
      <c r="AQL30" s="729">
        <v>53</v>
      </c>
      <c r="AQM30" s="987"/>
      <c r="AQQ30" s="715">
        <v>3892</v>
      </c>
      <c r="AQR30" s="715">
        <v>3173</v>
      </c>
      <c r="AQS30" s="989">
        <v>381</v>
      </c>
      <c r="AQT30" s="1099">
        <v>12.007563819728963</v>
      </c>
      <c r="AQU30" s="989">
        <f t="shared" si="52"/>
        <v>62</v>
      </c>
      <c r="AQV30" s="989">
        <v>150</v>
      </c>
      <c r="AQW30" s="989">
        <v>39.370078740157481</v>
      </c>
      <c r="AQX30" s="1099">
        <v>3.8066666666666666</v>
      </c>
      <c r="AQY30" s="989">
        <f t="shared" si="53"/>
        <v>15</v>
      </c>
      <c r="AQZ30" s="989">
        <v>149</v>
      </c>
      <c r="ARA30" s="989">
        <v>530</v>
      </c>
      <c r="ARB30" s="989">
        <v>28.113207547169811</v>
      </c>
      <c r="ARC30" s="989">
        <f t="shared" si="54"/>
        <v>15</v>
      </c>
      <c r="ARD30" s="1668">
        <v>2.4330286794831388</v>
      </c>
      <c r="ARE30" s="1667">
        <f t="shared" si="55"/>
        <v>30</v>
      </c>
      <c r="ARF30" s="1168">
        <v>27</v>
      </c>
      <c r="ARG30" s="1099">
        <v>11.111111111111111</v>
      </c>
      <c r="ARH30" s="989">
        <f t="shared" si="56"/>
        <v>25</v>
      </c>
      <c r="ARI30" s="715">
        <v>221</v>
      </c>
      <c r="ARJ30" s="985">
        <v>18.552036199095024</v>
      </c>
      <c r="ARK30" s="699">
        <f t="shared" si="57"/>
        <v>31</v>
      </c>
      <c r="ARL30" s="989">
        <v>192</v>
      </c>
      <c r="ARM30" s="715">
        <v>71</v>
      </c>
      <c r="ARN30" s="985">
        <v>36.979166666666671</v>
      </c>
      <c r="ARO30" s="699">
        <f t="shared" si="58"/>
        <v>67</v>
      </c>
      <c r="ARP30" s="707">
        <v>808</v>
      </c>
      <c r="ARQ30" s="990">
        <v>43</v>
      </c>
      <c r="ARR30" s="719">
        <v>5.3217821782178216</v>
      </c>
      <c r="ARS30" s="979">
        <f t="shared" si="59"/>
        <v>24</v>
      </c>
      <c r="ART30" s="715">
        <v>26</v>
      </c>
      <c r="ARU30" s="699">
        <f t="shared" si="59"/>
        <v>66</v>
      </c>
      <c r="ARV30" s="715">
        <v>18040</v>
      </c>
      <c r="ARW30" s="715">
        <v>8490</v>
      </c>
      <c r="ARX30" s="985">
        <v>47.062084257206209</v>
      </c>
      <c r="ARY30" s="699">
        <f t="shared" si="60"/>
        <v>19</v>
      </c>
      <c r="ARZ30" s="715">
        <v>17160</v>
      </c>
      <c r="ASA30" s="715">
        <v>360</v>
      </c>
      <c r="ASB30" s="712">
        <v>2.0979020979020979</v>
      </c>
      <c r="ASC30" s="699">
        <f t="shared" si="61"/>
        <v>17</v>
      </c>
      <c r="ASD30" s="712">
        <v>44.838212634822803</v>
      </c>
      <c r="ASE30" s="712">
        <v>19.414483821263481</v>
      </c>
      <c r="ASF30" s="712">
        <v>14.946070878274268</v>
      </c>
      <c r="ASG30" s="712">
        <v>5.0847457627118651</v>
      </c>
      <c r="ASH30" s="712">
        <v>5.5469953775038521</v>
      </c>
      <c r="ASI30" s="712">
        <v>4.4684129429892137</v>
      </c>
      <c r="ASJ30" s="712">
        <v>3.3898305084745761</v>
      </c>
      <c r="ASK30" s="712">
        <v>2.0030816640986133</v>
      </c>
      <c r="ASL30" s="712">
        <v>0.30816640986132515</v>
      </c>
      <c r="ASM30" s="715">
        <v>291</v>
      </c>
      <c r="ASN30" s="715">
        <v>126</v>
      </c>
      <c r="ASO30" s="715">
        <v>97</v>
      </c>
      <c r="ASP30" s="715">
        <v>33</v>
      </c>
      <c r="ASQ30" s="715">
        <v>36</v>
      </c>
      <c r="ASR30" s="715">
        <v>29</v>
      </c>
      <c r="ASS30" s="715">
        <v>22</v>
      </c>
      <c r="AST30" s="715">
        <v>13</v>
      </c>
      <c r="ASU30" s="715">
        <v>2</v>
      </c>
      <c r="ASV30" s="715">
        <v>649</v>
      </c>
      <c r="ASW30" s="712">
        <v>29.032258064516132</v>
      </c>
      <c r="ASX30" s="712">
        <v>12.903225806451612</v>
      </c>
      <c r="ASY30" s="712">
        <v>12.903225806451612</v>
      </c>
      <c r="ASZ30" s="712">
        <v>9.67741935483871</v>
      </c>
      <c r="ATA30" s="712">
        <v>6.4516129032258061</v>
      </c>
      <c r="ATB30" s="712">
        <v>19.35483870967742</v>
      </c>
      <c r="ATC30" s="712">
        <v>6.4516129032258061</v>
      </c>
      <c r="ATD30" s="712">
        <v>3.225806451612903</v>
      </c>
      <c r="ATE30" s="712">
        <v>0</v>
      </c>
      <c r="ATF30" s="715">
        <v>9</v>
      </c>
      <c r="ATG30" s="715">
        <v>4</v>
      </c>
      <c r="ATH30" s="715">
        <v>4</v>
      </c>
      <c r="ATI30" s="715">
        <v>3</v>
      </c>
      <c r="ATJ30" s="715">
        <v>2</v>
      </c>
      <c r="ATK30" s="715">
        <v>6</v>
      </c>
      <c r="ATL30" s="715">
        <v>2</v>
      </c>
      <c r="ATM30" s="715">
        <v>1</v>
      </c>
      <c r="ATN30" s="715">
        <v>0</v>
      </c>
      <c r="ATO30" s="715">
        <v>31</v>
      </c>
      <c r="ATP30" s="712">
        <v>36.666666666666664</v>
      </c>
      <c r="ATQ30" s="712">
        <v>20</v>
      </c>
      <c r="ATR30" s="712">
        <v>3.3333333333333335</v>
      </c>
      <c r="ATS30" s="712">
        <v>13.333333333333334</v>
      </c>
      <c r="ATT30" s="712">
        <v>3.3333333333333335</v>
      </c>
      <c r="ATU30" s="712">
        <v>6.666666666666667</v>
      </c>
      <c r="ATV30" s="712">
        <v>10</v>
      </c>
      <c r="ATW30" s="712">
        <v>3.3333333333333335</v>
      </c>
      <c r="ATX30" s="712">
        <v>3.3333333333333335</v>
      </c>
      <c r="ATY30" s="715">
        <v>11</v>
      </c>
      <c r="ATZ30" s="715">
        <v>6</v>
      </c>
      <c r="AUA30" s="715">
        <v>1</v>
      </c>
      <c r="AUB30" s="715">
        <v>4</v>
      </c>
      <c r="AUC30" s="715">
        <v>1</v>
      </c>
      <c r="AUD30" s="715">
        <v>2</v>
      </c>
      <c r="AUE30" s="715">
        <v>3</v>
      </c>
      <c r="AUF30" s="715">
        <v>1</v>
      </c>
      <c r="AUG30" s="715">
        <v>1</v>
      </c>
      <c r="AUH30" s="715">
        <v>30</v>
      </c>
      <c r="AUI30" s="712" t="s">
        <v>1624</v>
      </c>
      <c r="AUJ30" s="712" t="s">
        <v>1623</v>
      </c>
      <c r="AUK30" s="709">
        <v>10</v>
      </c>
      <c r="AUL30" s="978">
        <v>14</v>
      </c>
      <c r="AUM30" s="703" t="s">
        <v>1625</v>
      </c>
      <c r="AUN30" s="703" t="s">
        <v>1625</v>
      </c>
      <c r="AUO30" s="703" t="s">
        <v>1632</v>
      </c>
      <c r="AUP30" s="701" t="s">
        <v>1632</v>
      </c>
      <c r="AUQ30" s="712" t="s">
        <v>1625</v>
      </c>
      <c r="AUR30" s="712" t="s">
        <v>1627</v>
      </c>
      <c r="AUS30" s="712" t="s">
        <v>1627</v>
      </c>
      <c r="AUT30" s="712" t="s">
        <v>1627</v>
      </c>
      <c r="AUU30" s="712" t="s">
        <v>1625</v>
      </c>
      <c r="AUV30" s="712" t="s">
        <v>1628</v>
      </c>
      <c r="AUW30" s="3968" t="s">
        <v>1641</v>
      </c>
      <c r="AUX30" s="712" t="s">
        <v>5405</v>
      </c>
      <c r="AUY30" s="712" t="s">
        <v>1713</v>
      </c>
      <c r="AUZ30" s="699">
        <v>93</v>
      </c>
      <c r="AVA30" s="699">
        <v>10</v>
      </c>
      <c r="AVB30" s="985">
        <v>10.7</v>
      </c>
      <c r="AVC30" s="699">
        <v>1</v>
      </c>
      <c r="AVD30" s="712">
        <v>3.2860147213459513E-2</v>
      </c>
      <c r="AVE30" s="699">
        <f t="shared" si="62"/>
        <v>23</v>
      </c>
      <c r="AVF30" s="712">
        <v>0</v>
      </c>
      <c r="AVG30" s="978">
        <v>33</v>
      </c>
      <c r="AVH30" s="712" t="s">
        <v>1625</v>
      </c>
      <c r="AVI30" s="712" t="s">
        <v>1625</v>
      </c>
      <c r="AVJ30" s="712" t="s">
        <v>1625</v>
      </c>
      <c r="AVK30" s="712" t="s">
        <v>1625</v>
      </c>
      <c r="AVL30" s="716">
        <v>10.199999999999999</v>
      </c>
      <c r="AVM30" s="699">
        <f t="shared" si="63"/>
        <v>35</v>
      </c>
      <c r="AVN30" s="715">
        <v>10</v>
      </c>
      <c r="AVO30" s="712">
        <v>6.1</v>
      </c>
      <c r="AVP30" s="699">
        <f t="shared" si="64"/>
        <v>21</v>
      </c>
      <c r="AVQ30" s="715">
        <v>6</v>
      </c>
      <c r="AVR30" s="712">
        <v>3</v>
      </c>
      <c r="AVS30" s="699">
        <f t="shared" si="65"/>
        <v>7</v>
      </c>
      <c r="AVT30" s="715">
        <v>3</v>
      </c>
      <c r="AVU30" s="712">
        <v>0</v>
      </c>
      <c r="AVV30" s="699">
        <f t="shared" si="66"/>
        <v>29</v>
      </c>
      <c r="AVW30" s="715">
        <v>0</v>
      </c>
      <c r="AVX30" s="712">
        <v>0</v>
      </c>
      <c r="AVY30" s="733">
        <v>0</v>
      </c>
      <c r="AVZ30" s="716">
        <v>2</v>
      </c>
      <c r="AWA30" s="699">
        <f t="shared" si="67"/>
        <v>24</v>
      </c>
      <c r="AWB30" s="715">
        <v>2</v>
      </c>
      <c r="AWC30" s="712">
        <v>1</v>
      </c>
      <c r="AWD30" s="699">
        <f t="shared" si="68"/>
        <v>8</v>
      </c>
      <c r="AWE30" s="715">
        <v>1</v>
      </c>
      <c r="AWF30" s="712">
        <v>7.1</v>
      </c>
      <c r="AWG30" s="699">
        <f t="shared" si="69"/>
        <v>52</v>
      </c>
      <c r="AWH30" s="715">
        <v>7</v>
      </c>
      <c r="AWI30" s="714">
        <v>690</v>
      </c>
      <c r="AWJ30" s="715">
        <v>379</v>
      </c>
      <c r="AWK30" s="715">
        <v>76</v>
      </c>
      <c r="AWL30" s="715" t="s">
        <v>31</v>
      </c>
      <c r="AWM30" s="715" t="s">
        <v>31</v>
      </c>
      <c r="AWN30" s="715">
        <v>1145</v>
      </c>
      <c r="AWO30" s="715">
        <v>60</v>
      </c>
      <c r="AWP30" s="715">
        <v>105</v>
      </c>
      <c r="AWQ30" s="715">
        <v>29</v>
      </c>
      <c r="AWR30" s="715">
        <v>194</v>
      </c>
      <c r="AWS30" s="716">
        <v>0.14599999999999999</v>
      </c>
      <c r="AWT30" s="699">
        <f t="shared" si="70"/>
        <v>32</v>
      </c>
      <c r="AWU30" s="712">
        <v>0.08</v>
      </c>
      <c r="AWV30" s="699">
        <f t="shared" si="70"/>
        <v>24</v>
      </c>
      <c r="AWW30" s="712">
        <v>1.6E-2</v>
      </c>
      <c r="AWX30" s="699">
        <f t="shared" si="3"/>
        <v>8</v>
      </c>
      <c r="AWY30" s="712" t="s">
        <v>31</v>
      </c>
      <c r="AWZ30" s="699" t="str">
        <f t="shared" si="71"/>
        <v>-</v>
      </c>
      <c r="AXA30" s="712" t="s">
        <v>31</v>
      </c>
      <c r="AXB30" s="712">
        <v>0.24199999999999999</v>
      </c>
      <c r="AXC30" s="712">
        <v>1.2999999999999999E-2</v>
      </c>
      <c r="AXD30" s="699">
        <f t="shared" si="4"/>
        <v>21</v>
      </c>
      <c r="AXE30" s="712">
        <v>2.1999999999999999E-2</v>
      </c>
      <c r="AXF30" s="699">
        <f t="shared" si="5"/>
        <v>50</v>
      </c>
      <c r="AXG30" s="712">
        <v>6.0000000000000001E-3</v>
      </c>
      <c r="AXH30" s="699">
        <f t="shared" si="6"/>
        <v>6</v>
      </c>
      <c r="AXI30" s="712">
        <v>4.1000000000000002E-2</v>
      </c>
      <c r="AXK30" s="3969">
        <v>90.862290862290862</v>
      </c>
      <c r="AXL30" s="3970">
        <v>777</v>
      </c>
      <c r="AXM30" s="715">
        <f t="shared" si="72"/>
        <v>69</v>
      </c>
      <c r="AXN30" s="3969">
        <v>39.20335429769392</v>
      </c>
      <c r="AXO30" s="3970">
        <v>954</v>
      </c>
      <c r="AXP30" s="715">
        <f t="shared" si="73"/>
        <v>45</v>
      </c>
      <c r="AXQ30" s="2024">
        <v>30318</v>
      </c>
      <c r="AXR30" s="2024">
        <v>30197</v>
      </c>
      <c r="AXS30" s="3029">
        <v>0.4007020564956747</v>
      </c>
      <c r="AXT30" s="2024" t="s">
        <v>8059</v>
      </c>
      <c r="AXU30" s="2024">
        <v>4737</v>
      </c>
      <c r="AXV30" s="2024">
        <v>4694</v>
      </c>
      <c r="AXW30" s="3029">
        <v>0.91606305922454112</v>
      </c>
      <c r="AXX30" s="2024" t="s">
        <v>8059</v>
      </c>
      <c r="AXY30" s="3029">
        <v>15.624381555511578</v>
      </c>
      <c r="AXZ30" s="3029">
        <v>15.544590522237309</v>
      </c>
      <c r="AYA30" s="3029">
        <v>-7.9791033274268841E-2</v>
      </c>
      <c r="AYB30" s="2024" t="s">
        <v>1632</v>
      </c>
      <c r="AYC30" s="2123">
        <v>12492</v>
      </c>
      <c r="AYD30" s="2024">
        <v>12184</v>
      </c>
      <c r="AYE30" s="3029">
        <v>2.527905449770202</v>
      </c>
      <c r="AYF30" s="2024" t="s">
        <v>8059</v>
      </c>
      <c r="AYG30" s="2024">
        <v>2628</v>
      </c>
      <c r="AYH30" s="2024">
        <v>2454</v>
      </c>
      <c r="AYI30" s="3029">
        <v>7.0904645476772572</v>
      </c>
      <c r="AYJ30" s="2024" t="s">
        <v>8058</v>
      </c>
      <c r="AYK30" s="2024">
        <v>126036</v>
      </c>
      <c r="AYL30" s="2024">
        <v>123322</v>
      </c>
      <c r="AYM30" s="3029">
        <v>2.2007427709573193</v>
      </c>
      <c r="AYN30" s="2024" t="s">
        <v>8059</v>
      </c>
      <c r="AYO30" s="2024">
        <v>489603800</v>
      </c>
      <c r="AYP30" s="2024">
        <v>504291258</v>
      </c>
      <c r="AYQ30" s="3029">
        <v>2.9124950645089314</v>
      </c>
      <c r="AYR30" s="2024" t="s">
        <v>8059</v>
      </c>
      <c r="AYS30" s="2024">
        <v>293044600</v>
      </c>
      <c r="AYT30" s="2024">
        <v>255548200</v>
      </c>
      <c r="AYU30" s="3029">
        <v>14.672926672932945</v>
      </c>
      <c r="AYV30" s="2024" t="s">
        <v>8057</v>
      </c>
      <c r="AYW30" s="2024">
        <v>158764000</v>
      </c>
      <c r="AYX30" s="2024">
        <v>210507187</v>
      </c>
      <c r="AYY30" s="3029">
        <v>24.580247229278683</v>
      </c>
      <c r="AYZ30" s="2024" t="s">
        <v>8057</v>
      </c>
      <c r="AZA30" s="2024">
        <v>4067000</v>
      </c>
      <c r="AZB30" s="2024">
        <v>3410436</v>
      </c>
      <c r="AZC30" s="3029">
        <v>19.251614749551081</v>
      </c>
      <c r="AZD30" s="2024" t="s">
        <v>8057</v>
      </c>
      <c r="AZE30" s="2024">
        <v>24794000</v>
      </c>
      <c r="AZF30" s="2024">
        <v>25395382</v>
      </c>
      <c r="AZG30" s="3029">
        <v>2.3680762116513989</v>
      </c>
      <c r="AZH30" s="2024" t="s">
        <v>8059</v>
      </c>
      <c r="AZI30" s="2024">
        <v>369000</v>
      </c>
      <c r="AZJ30" s="2024">
        <v>211461</v>
      </c>
      <c r="AZK30" s="3029">
        <v>74.500262459744363</v>
      </c>
      <c r="AZL30" s="2024" t="s">
        <v>8057</v>
      </c>
      <c r="AZM30" s="2024">
        <v>8444000</v>
      </c>
      <c r="AZN30" s="2024">
        <v>9208592</v>
      </c>
      <c r="AZO30" s="3029">
        <v>8.3030283022637974</v>
      </c>
      <c r="AZP30" s="2024" t="s">
        <v>8058</v>
      </c>
      <c r="AZQ30" s="2024">
        <v>0</v>
      </c>
      <c r="AZR30" s="2024">
        <v>0</v>
      </c>
      <c r="AZS30" s="3029" t="s">
        <v>31</v>
      </c>
      <c r="AZT30" s="2024" t="s">
        <v>31</v>
      </c>
      <c r="AZU30" s="2024">
        <v>121200</v>
      </c>
      <c r="AZV30" s="2024">
        <v>10000</v>
      </c>
      <c r="AZW30" s="3029">
        <v>1112</v>
      </c>
      <c r="AZX30" s="2024" t="s">
        <v>8057</v>
      </c>
      <c r="AZY30" s="2123">
        <v>3444027000</v>
      </c>
      <c r="AZZ30" s="2024">
        <v>3387770526</v>
      </c>
      <c r="BAA30" s="3029">
        <v>1.6605751059066876</v>
      </c>
      <c r="BAB30" s="2024" t="s">
        <v>8059</v>
      </c>
      <c r="BAC30" s="2024">
        <v>588012000</v>
      </c>
      <c r="BAD30" s="2024">
        <v>552830493</v>
      </c>
      <c r="BAE30" s="3029">
        <v>6.3638868415313681</v>
      </c>
      <c r="BAF30" s="2024" t="s">
        <v>8058</v>
      </c>
      <c r="BAG30" s="2024">
        <v>4760483000</v>
      </c>
      <c r="BAH30" s="2024">
        <v>4657590518</v>
      </c>
      <c r="BAI30" s="3029">
        <v>2.2091354231840654</v>
      </c>
      <c r="BAJ30" s="2024" t="s">
        <v>8059</v>
      </c>
      <c r="BAK30" s="2123">
        <v>2125679000</v>
      </c>
      <c r="BAL30" s="2024">
        <v>2127272822</v>
      </c>
      <c r="BAM30" s="3029">
        <v>7.4923253073933438E-2</v>
      </c>
      <c r="BAN30" s="2024" t="s">
        <v>8059</v>
      </c>
      <c r="BAO30" s="2024">
        <v>0</v>
      </c>
      <c r="BAP30" s="2024">
        <v>0</v>
      </c>
      <c r="BAQ30" s="3029" t="s">
        <v>31</v>
      </c>
      <c r="BAR30" s="2024" t="s">
        <v>31</v>
      </c>
      <c r="BAS30" s="2024">
        <v>1139616000</v>
      </c>
      <c r="BAT30" s="2024">
        <v>1097190601</v>
      </c>
      <c r="BAU30" s="3029">
        <v>3.8667300796536779</v>
      </c>
      <c r="BAV30" s="2024" t="s">
        <v>8056</v>
      </c>
      <c r="BAW30" s="2024">
        <v>4841000</v>
      </c>
      <c r="BAX30" s="2024">
        <v>3927168</v>
      </c>
      <c r="BAY30" s="3029">
        <v>23.269490890127443</v>
      </c>
      <c r="BAZ30" s="2024" t="s">
        <v>8057</v>
      </c>
      <c r="BBA30" s="2024">
        <v>173891000</v>
      </c>
      <c r="BBB30" s="2024">
        <v>159379935</v>
      </c>
      <c r="BBC30" s="3029">
        <v>9.104700036425541</v>
      </c>
      <c r="BBD30" s="2024" t="s">
        <v>8058</v>
      </c>
      <c r="BBE30" s="2123">
        <v>209509000</v>
      </c>
      <c r="BBF30" s="2024">
        <v>180344070</v>
      </c>
      <c r="BBG30" s="3029">
        <v>16.171826442643763</v>
      </c>
      <c r="BBH30" s="2024" t="s">
        <v>8057</v>
      </c>
      <c r="BBI30" s="2024">
        <v>67976000</v>
      </c>
      <c r="BBJ30" s="2024">
        <v>62336006</v>
      </c>
      <c r="BBK30" s="3029">
        <v>9.0477307769766213</v>
      </c>
      <c r="BBL30" s="2024" t="s">
        <v>8058</v>
      </c>
      <c r="BBM30" s="2024">
        <v>310527000</v>
      </c>
      <c r="BBN30" s="2024">
        <v>310150417</v>
      </c>
      <c r="BBO30" s="3029">
        <v>0.12141947241038054</v>
      </c>
      <c r="BBP30" s="2024" t="s">
        <v>8059</v>
      </c>
      <c r="BBQ30" s="2123">
        <v>938019000</v>
      </c>
      <c r="BBR30" s="2024">
        <v>924238847</v>
      </c>
      <c r="BBS30" s="3029">
        <v>1.490973144520936</v>
      </c>
      <c r="BBT30" s="2024" t="s">
        <v>8059</v>
      </c>
      <c r="BBU30" s="2024">
        <v>48282000</v>
      </c>
      <c r="BBV30" s="2024">
        <v>45247014</v>
      </c>
      <c r="BBW30" s="3029">
        <v>6.7075940083029622</v>
      </c>
      <c r="BBX30" s="2024" t="s">
        <v>8058</v>
      </c>
      <c r="BBY30" s="2024">
        <v>375029000</v>
      </c>
      <c r="BBZ30" s="2024">
        <v>338655441</v>
      </c>
      <c r="BCA30" s="3029">
        <v>10.740580128461602</v>
      </c>
      <c r="BCB30" s="2024" t="s">
        <v>8057</v>
      </c>
      <c r="BCC30" s="2024">
        <v>24835000</v>
      </c>
      <c r="BCD30" s="2024">
        <v>20819919</v>
      </c>
      <c r="BCE30" s="3029">
        <v>19.284806055201258</v>
      </c>
      <c r="BCF30" s="2024" t="s">
        <v>8057</v>
      </c>
      <c r="BCG30" s="2024">
        <v>41564000</v>
      </c>
      <c r="BCH30" s="2024">
        <v>23001904</v>
      </c>
      <c r="BCI30" s="3029">
        <v>80.698084819413197</v>
      </c>
      <c r="BCJ30" s="2024" t="s">
        <v>8057</v>
      </c>
      <c r="BCK30" s="2024">
        <v>1011808000</v>
      </c>
      <c r="BCL30" s="2024">
        <v>1001427390</v>
      </c>
      <c r="BCM30" s="3029">
        <v>1.0365813940838962</v>
      </c>
      <c r="BCN30" s="2024" t="s">
        <v>8059</v>
      </c>
      <c r="BCO30" s="2024">
        <v>312373000</v>
      </c>
      <c r="BCP30" s="2024">
        <v>302781702</v>
      </c>
      <c r="BCQ30" s="3029">
        <v>3.1677270907209447</v>
      </c>
      <c r="BCR30" s="2024" t="s">
        <v>8056</v>
      </c>
      <c r="BCS30" s="2024">
        <v>393298000</v>
      </c>
      <c r="BCT30" s="2024">
        <v>371721810</v>
      </c>
      <c r="BCU30" s="3029">
        <v>5.804391730471778</v>
      </c>
      <c r="BCV30" s="2024" t="s">
        <v>8056</v>
      </c>
      <c r="BCW30" s="2024">
        <v>278378000</v>
      </c>
      <c r="BCX30" s="2024">
        <v>278075771</v>
      </c>
      <c r="BCY30" s="3029">
        <v>0.10868584447798924</v>
      </c>
      <c r="BCZ30" s="2024" t="s">
        <v>8059</v>
      </c>
      <c r="BDA30" s="2024">
        <v>159755000</v>
      </c>
      <c r="BDB30" s="2024">
        <v>170058783</v>
      </c>
      <c r="BDC30" s="3029">
        <v>6.0589537442473613</v>
      </c>
      <c r="BDD30" s="2024" t="s">
        <v>8058</v>
      </c>
      <c r="BDE30" s="2024">
        <v>0</v>
      </c>
      <c r="BDF30" s="2024">
        <v>629268</v>
      </c>
      <c r="BDG30" s="3029">
        <v>100</v>
      </c>
      <c r="BDH30" s="2024" t="s">
        <v>8057</v>
      </c>
      <c r="BDI30" s="2024">
        <v>0</v>
      </c>
      <c r="BDJ30" s="2024">
        <v>0</v>
      </c>
      <c r="BDK30" s="3029" t="s">
        <v>31</v>
      </c>
      <c r="BDL30" s="2024" t="s">
        <v>31</v>
      </c>
      <c r="BDM30" s="2024">
        <v>307775000</v>
      </c>
      <c r="BDN30" s="2024">
        <v>313707536</v>
      </c>
      <c r="BDO30" s="3029">
        <v>1.891104075995159</v>
      </c>
      <c r="BDP30" s="2024" t="s">
        <v>8059</v>
      </c>
      <c r="BDQ30" s="2024">
        <v>8380000</v>
      </c>
      <c r="BDR30" s="2024">
        <v>6494578</v>
      </c>
      <c r="BDS30" s="3029">
        <v>29.03070838474801</v>
      </c>
      <c r="BDT30" s="2024" t="s">
        <v>8057</v>
      </c>
      <c r="BDU30" s="2024">
        <v>12084000</v>
      </c>
      <c r="BDV30" s="2024">
        <v>11207052</v>
      </c>
      <c r="BDW30" s="3029">
        <v>7.8249659232419049</v>
      </c>
      <c r="BDX30" s="2024" t="s">
        <v>8058</v>
      </c>
      <c r="BDY30" s="2024">
        <v>3049000</v>
      </c>
      <c r="BDZ30" s="2024">
        <v>13916295</v>
      </c>
      <c r="BEA30" s="3029">
        <v>78.090432834314015</v>
      </c>
      <c r="BEB30" s="2024" t="s">
        <v>8057</v>
      </c>
      <c r="BEC30" s="2024">
        <v>0</v>
      </c>
      <c r="BED30" s="2024">
        <v>0</v>
      </c>
      <c r="BEE30" s="3029" t="s">
        <v>31</v>
      </c>
      <c r="BEF30" s="2024" t="s">
        <v>31</v>
      </c>
      <c r="BEG30" s="2024">
        <v>52652000</v>
      </c>
      <c r="BEH30" s="2024">
        <v>51986732</v>
      </c>
      <c r="BEI30" s="3029">
        <v>1.2796880557908423</v>
      </c>
      <c r="BEJ30" s="2024" t="s">
        <v>8059</v>
      </c>
      <c r="BEK30" s="2024">
        <v>320063000</v>
      </c>
      <c r="BEL30" s="2024">
        <v>299760725</v>
      </c>
      <c r="BEM30" s="3029">
        <v>6.7728268938500804</v>
      </c>
      <c r="BEN30" s="2024" t="s">
        <v>8058</v>
      </c>
      <c r="BEO30" s="2024">
        <v>0</v>
      </c>
      <c r="BEP30" s="2024">
        <v>0</v>
      </c>
      <c r="BEQ30" s="3029" t="s">
        <v>31</v>
      </c>
      <c r="BER30" s="2024" t="s">
        <v>31</v>
      </c>
      <c r="BES30" s="2024">
        <v>473139000</v>
      </c>
      <c r="BET30" s="2024">
        <v>483859751</v>
      </c>
      <c r="BEU30" s="3029">
        <v>2.2156732354454505</v>
      </c>
      <c r="BEV30" s="2024" t="s">
        <v>8059</v>
      </c>
      <c r="BEW30" s="2123">
        <v>30532</v>
      </c>
      <c r="BEX30" s="2024">
        <v>30309</v>
      </c>
      <c r="BEY30" s="3029">
        <v>0.73575505625392168</v>
      </c>
      <c r="BEZ30" s="2024" t="s">
        <v>8059</v>
      </c>
      <c r="BFA30" s="2024">
        <v>4841</v>
      </c>
      <c r="BFB30" s="2024">
        <v>4745</v>
      </c>
      <c r="BFC30" s="3029">
        <v>2.0231822971549036</v>
      </c>
      <c r="BFD30" s="2024" t="s">
        <v>8059</v>
      </c>
      <c r="BFE30" s="3029">
        <v>15.855495873182235</v>
      </c>
      <c r="BFF30" s="3029">
        <v>15.655415883071035</v>
      </c>
      <c r="BFG30" s="3029">
        <v>-0.2000799901112007</v>
      </c>
      <c r="BFH30" s="2024" t="s">
        <v>1632</v>
      </c>
      <c r="BFI30" s="2780" t="s">
        <v>1632</v>
      </c>
      <c r="BFJ30" s="1495" t="s">
        <v>1632</v>
      </c>
      <c r="BFK30" s="1495" t="s">
        <v>1632</v>
      </c>
      <c r="BFL30" s="1495" t="s">
        <v>1625</v>
      </c>
      <c r="BFM30" s="1212">
        <v>10</v>
      </c>
      <c r="BFN30" s="1212">
        <v>10</v>
      </c>
      <c r="BFO30" s="1212">
        <v>10</v>
      </c>
      <c r="BFP30" s="1212">
        <v>0</v>
      </c>
      <c r="BFQ30" s="988">
        <f t="shared" si="74"/>
        <v>30</v>
      </c>
      <c r="BFR30" s="988">
        <f t="shared" si="75"/>
        <v>45</v>
      </c>
      <c r="BFS30" s="1993" t="s">
        <v>1632</v>
      </c>
      <c r="BFT30" s="1994" t="s">
        <v>1632</v>
      </c>
      <c r="BFU30" s="1994" t="s">
        <v>1625</v>
      </c>
      <c r="BFV30" s="1994" t="s">
        <v>1625</v>
      </c>
      <c r="BFW30" s="1995">
        <v>5</v>
      </c>
      <c r="BFX30" s="1995">
        <v>5</v>
      </c>
      <c r="BFY30" s="1995">
        <v>0</v>
      </c>
      <c r="BFZ30" s="1995">
        <v>0</v>
      </c>
      <c r="BGA30" s="1303">
        <f t="shared" si="76"/>
        <v>10</v>
      </c>
      <c r="BGB30" s="1303">
        <f t="shared" si="77"/>
        <v>57</v>
      </c>
      <c r="BGC30" s="1993" t="s">
        <v>1632</v>
      </c>
      <c r="BGD30" s="1994" t="s">
        <v>1632</v>
      </c>
      <c r="BGE30" s="1994" t="s">
        <v>1632</v>
      </c>
      <c r="BGF30" s="1994" t="s">
        <v>1632</v>
      </c>
      <c r="BGG30" s="1995">
        <v>10</v>
      </c>
      <c r="BGH30" s="1995">
        <v>10</v>
      </c>
      <c r="BGI30" s="1995">
        <v>10</v>
      </c>
      <c r="BGJ30" s="1995">
        <v>10</v>
      </c>
      <c r="BGK30" s="1303">
        <f t="shared" si="78"/>
        <v>40</v>
      </c>
      <c r="BGL30" s="1303">
        <f t="shared" si="79"/>
        <v>1</v>
      </c>
      <c r="BGM30" s="1993" t="s">
        <v>1632</v>
      </c>
      <c r="BGN30" s="1994" t="s">
        <v>1632</v>
      </c>
      <c r="BGO30" s="1994" t="s">
        <v>1632</v>
      </c>
      <c r="BGP30" s="1994" t="s">
        <v>1632</v>
      </c>
      <c r="BGQ30" s="1995">
        <v>5</v>
      </c>
      <c r="BGR30" s="1995">
        <v>5</v>
      </c>
      <c r="BGS30" s="1995">
        <v>5</v>
      </c>
      <c r="BGT30" s="1995">
        <v>5</v>
      </c>
      <c r="BGU30" s="1303">
        <f t="shared" si="80"/>
        <v>20</v>
      </c>
      <c r="BGV30" s="1303">
        <f t="shared" si="81"/>
        <v>1</v>
      </c>
      <c r="BGW30" s="1993" t="s">
        <v>1632</v>
      </c>
      <c r="BGX30" s="1994" t="s">
        <v>1632</v>
      </c>
      <c r="BGY30" s="1994" t="s">
        <v>1632</v>
      </c>
      <c r="BGZ30" s="1994" t="s">
        <v>1625</v>
      </c>
      <c r="BHA30" s="1995">
        <v>5</v>
      </c>
      <c r="BHB30" s="1995">
        <v>5</v>
      </c>
      <c r="BHC30" s="1995">
        <v>5</v>
      </c>
      <c r="BHD30" s="1995">
        <v>0</v>
      </c>
      <c r="BHE30" s="1303">
        <f t="shared" si="82"/>
        <v>15</v>
      </c>
      <c r="BHF30" s="1303">
        <f t="shared" si="83"/>
        <v>47</v>
      </c>
      <c r="BHG30" s="1993" t="s">
        <v>1632</v>
      </c>
      <c r="BHH30" s="1994" t="s">
        <v>1632</v>
      </c>
      <c r="BHI30" s="1994" t="s">
        <v>1632</v>
      </c>
      <c r="BHJ30" s="1994" t="s">
        <v>1625</v>
      </c>
      <c r="BHK30" s="1995">
        <v>5</v>
      </c>
      <c r="BHL30" s="1995">
        <v>5</v>
      </c>
      <c r="BHM30" s="1995">
        <v>5</v>
      </c>
      <c r="BHN30" s="1995">
        <v>0</v>
      </c>
      <c r="BHO30" s="1303">
        <f t="shared" si="84"/>
        <v>15</v>
      </c>
      <c r="BHP30" s="1303">
        <f t="shared" si="85"/>
        <v>25</v>
      </c>
      <c r="BHQ30" s="1993" t="s">
        <v>1632</v>
      </c>
      <c r="BHR30" s="1994" t="s">
        <v>1632</v>
      </c>
      <c r="BHS30" s="1994" t="s">
        <v>1625</v>
      </c>
      <c r="BHT30" s="1994" t="s">
        <v>1625</v>
      </c>
      <c r="BHU30" s="1995">
        <v>5</v>
      </c>
      <c r="BHV30" s="1995">
        <v>5</v>
      </c>
      <c r="BHW30" s="1995">
        <v>0</v>
      </c>
      <c r="BHX30" s="1995">
        <v>0</v>
      </c>
      <c r="BHY30" s="1303">
        <f t="shared" si="86"/>
        <v>10</v>
      </c>
      <c r="BHZ30" s="1303">
        <f t="shared" si="87"/>
        <v>65</v>
      </c>
      <c r="BIA30" s="1993" t="s">
        <v>1626</v>
      </c>
      <c r="BIB30" s="1994" t="s">
        <v>1626</v>
      </c>
      <c r="BIC30" s="1994" t="s">
        <v>1626</v>
      </c>
      <c r="BID30" s="1994" t="s">
        <v>1626</v>
      </c>
      <c r="BIE30" s="1994" t="s">
        <v>1625</v>
      </c>
      <c r="BIF30" s="4112">
        <f t="shared" si="88"/>
        <v>4</v>
      </c>
      <c r="BIG30" s="1303">
        <f t="shared" si="89"/>
        <v>32</v>
      </c>
      <c r="BIH30" s="2916">
        <v>540</v>
      </c>
      <c r="BII30" s="3967">
        <v>17.872509432713311</v>
      </c>
      <c r="BIJ30" s="1303">
        <f t="shared" si="90"/>
        <v>22</v>
      </c>
      <c r="BIK30" s="2073">
        <v>1165</v>
      </c>
      <c r="BIL30" s="1303">
        <v>1165</v>
      </c>
      <c r="BIM30" s="1995">
        <v>100</v>
      </c>
      <c r="BIN30" s="1303">
        <f t="shared" si="91"/>
        <v>1</v>
      </c>
      <c r="BIO30" s="1993" t="s">
        <v>1626</v>
      </c>
      <c r="BIP30" s="1994" t="s">
        <v>1626</v>
      </c>
      <c r="BIQ30" s="1994" t="s">
        <v>1626</v>
      </c>
      <c r="BIR30" s="1994" t="s">
        <v>1626</v>
      </c>
      <c r="BIS30" s="1994" t="s">
        <v>1626</v>
      </c>
      <c r="BIT30" s="1994" t="s">
        <v>1626</v>
      </c>
      <c r="BIU30" s="1994" t="s">
        <v>1626</v>
      </c>
      <c r="BIV30" s="1994" t="s">
        <v>1626</v>
      </c>
      <c r="BIW30" s="1994" t="s">
        <v>1626</v>
      </c>
      <c r="BIX30" s="1994" t="s">
        <v>1625</v>
      </c>
      <c r="BIY30" s="3617">
        <f t="shared" si="92"/>
        <v>9</v>
      </c>
      <c r="BIZ30" s="2906">
        <f t="shared" si="93"/>
        <v>11</v>
      </c>
      <c r="BJA30" s="3971">
        <v>185</v>
      </c>
      <c r="BJB30" s="3972">
        <v>6.12298934268882</v>
      </c>
      <c r="BJC30" s="3971">
        <v>3</v>
      </c>
      <c r="BJD30" s="3972">
        <v>1.6216216216216217</v>
      </c>
      <c r="BJE30" s="3972">
        <v>52</v>
      </c>
      <c r="BJF30" s="3971">
        <v>0</v>
      </c>
      <c r="BJG30" s="3972">
        <v>0</v>
      </c>
      <c r="BJH30" s="3972">
        <v>53</v>
      </c>
      <c r="BJI30" s="3971">
        <v>0</v>
      </c>
      <c r="BJJ30" s="3972">
        <v>0</v>
      </c>
      <c r="BJK30" s="3973">
        <v>41</v>
      </c>
      <c r="BJL30" s="3971">
        <v>342</v>
      </c>
      <c r="BJM30" s="3972">
        <v>11.319255974051766</v>
      </c>
      <c r="BJN30" s="3971">
        <v>2</v>
      </c>
      <c r="BJO30" s="3972">
        <v>0.58479532163742687</v>
      </c>
      <c r="BJP30" s="3973">
        <v>34</v>
      </c>
      <c r="BJQ30" s="3971">
        <v>26497</v>
      </c>
      <c r="BJR30" s="3972">
        <v>876.97756007149007</v>
      </c>
      <c r="BJS30" s="3971">
        <v>0</v>
      </c>
      <c r="BJT30" s="3972">
        <v>0</v>
      </c>
      <c r="BJU30" s="3973">
        <v>28</v>
      </c>
      <c r="BJV30" s="2074">
        <v>27.1</v>
      </c>
      <c r="BJW30" s="1303">
        <f t="shared" si="7"/>
        <v>34</v>
      </c>
      <c r="BJX30" s="1993" t="s">
        <v>1632</v>
      </c>
      <c r="BJY30" s="1994" t="s">
        <v>1632</v>
      </c>
      <c r="BJZ30" s="1495" t="s">
        <v>1632</v>
      </c>
      <c r="BKA30" s="1495" t="s">
        <v>1632</v>
      </c>
      <c r="BKB30" s="1212">
        <v>5</v>
      </c>
      <c r="BKC30" s="1212">
        <v>5</v>
      </c>
      <c r="BKD30" s="1212">
        <v>5</v>
      </c>
      <c r="BKE30" s="1212">
        <v>5</v>
      </c>
      <c r="BKF30" s="988">
        <f t="shared" si="94"/>
        <v>20</v>
      </c>
      <c r="BKG30" s="988">
        <f t="shared" si="95"/>
        <v>1</v>
      </c>
      <c r="BKH30" s="2780" t="s">
        <v>1632</v>
      </c>
      <c r="BKI30" s="1495" t="s">
        <v>1632</v>
      </c>
      <c r="BKJ30" s="1495" t="s">
        <v>1632</v>
      </c>
      <c r="BKK30" s="1495" t="s">
        <v>1632</v>
      </c>
      <c r="BKL30" s="1212">
        <v>5</v>
      </c>
      <c r="BKM30" s="1212">
        <v>5</v>
      </c>
      <c r="BKN30" s="1212">
        <v>5</v>
      </c>
      <c r="BKO30" s="1212">
        <v>5</v>
      </c>
      <c r="BKP30" s="988">
        <f t="shared" si="96"/>
        <v>20</v>
      </c>
      <c r="BKQ30" s="988">
        <f t="shared" si="97"/>
        <v>1</v>
      </c>
      <c r="BKR30" s="2780" t="s">
        <v>1632</v>
      </c>
      <c r="BKS30" s="1495" t="s">
        <v>1632</v>
      </c>
      <c r="BKT30" s="1495" t="s">
        <v>1632</v>
      </c>
      <c r="BKU30" s="1495" t="s">
        <v>1632</v>
      </c>
      <c r="BKV30" s="1212">
        <v>15</v>
      </c>
      <c r="BKW30" s="1212">
        <v>15</v>
      </c>
      <c r="BKX30" s="1212">
        <v>15</v>
      </c>
      <c r="BKY30" s="1212">
        <v>15</v>
      </c>
      <c r="BKZ30" s="988">
        <f t="shared" si="98"/>
        <v>60</v>
      </c>
      <c r="BLA30" s="988">
        <f t="shared" si="99"/>
        <v>1</v>
      </c>
      <c r="BLB30" s="3971">
        <v>13</v>
      </c>
      <c r="BLC30" s="3972">
        <v>0.43026411597272785</v>
      </c>
      <c r="BLD30" s="3973">
        <v>67</v>
      </c>
      <c r="BLE30" s="3971">
        <v>0</v>
      </c>
      <c r="BLF30" s="3972">
        <v>0</v>
      </c>
      <c r="BLG30" s="3973">
        <v>14</v>
      </c>
      <c r="BLH30" s="3971">
        <v>3</v>
      </c>
      <c r="BLI30" s="3972">
        <v>9.9291719070629503E-2</v>
      </c>
      <c r="BLJ30" s="3973">
        <v>63</v>
      </c>
      <c r="BLK30" s="3971">
        <v>2</v>
      </c>
      <c r="BLL30" s="3972">
        <v>6.6194479380419669E-2</v>
      </c>
      <c r="BLM30" s="3973">
        <v>38</v>
      </c>
      <c r="BLN30" s="3971">
        <v>15</v>
      </c>
      <c r="BLO30" s="3972">
        <v>0.49645859535314751</v>
      </c>
      <c r="BLP30" s="3973">
        <v>42</v>
      </c>
      <c r="BLQ30" s="3971">
        <v>0</v>
      </c>
      <c r="BLR30" s="3972">
        <v>0</v>
      </c>
      <c r="BLS30" s="3973">
        <v>13</v>
      </c>
      <c r="BLT30" s="3971">
        <v>2</v>
      </c>
      <c r="BLU30" s="3972">
        <v>6.6194479380419669E-2</v>
      </c>
      <c r="BLV30" s="3973">
        <v>12</v>
      </c>
      <c r="BLW30" s="3971">
        <v>12</v>
      </c>
      <c r="BLX30" s="3972">
        <v>0.39716687628251801</v>
      </c>
      <c r="BLY30" s="3973">
        <v>31</v>
      </c>
      <c r="BLZ30" s="2782">
        <v>28</v>
      </c>
      <c r="BMA30" s="2773">
        <v>0.92672271132587547</v>
      </c>
      <c r="BMB30" s="988">
        <v>35</v>
      </c>
      <c r="BMC30" s="2782">
        <v>20</v>
      </c>
      <c r="BMD30" s="2773">
        <v>0.6619447938041968</v>
      </c>
      <c r="BME30" s="988">
        <v>35</v>
      </c>
      <c r="BMF30" s="2782">
        <v>0</v>
      </c>
      <c r="BMG30" s="2773">
        <v>0</v>
      </c>
      <c r="BMH30" s="988">
        <v>9</v>
      </c>
      <c r="BMI30" s="2782">
        <v>1</v>
      </c>
      <c r="BMJ30" s="2773">
        <v>3.3097239690209834E-2</v>
      </c>
      <c r="BMK30" s="988">
        <v>14</v>
      </c>
      <c r="BML30" s="2782">
        <v>1</v>
      </c>
      <c r="BMM30" s="2773">
        <v>3.3097239690209834E-2</v>
      </c>
      <c r="BMN30" s="988">
        <v>9</v>
      </c>
      <c r="BMO30" s="2782">
        <v>0</v>
      </c>
      <c r="BMP30" s="2773">
        <v>0</v>
      </c>
      <c r="BMQ30" s="988">
        <v>2</v>
      </c>
      <c r="BMR30" s="2782">
        <v>53</v>
      </c>
      <c r="BMS30" s="2773">
        <v>1.7541537035811214</v>
      </c>
      <c r="BMT30" s="988">
        <v>31</v>
      </c>
      <c r="BMU30" s="2782">
        <v>15</v>
      </c>
      <c r="BMV30" s="2773">
        <v>0.49645859535314751</v>
      </c>
      <c r="BMW30" s="988">
        <v>56</v>
      </c>
      <c r="BMX30" s="2782">
        <v>2</v>
      </c>
      <c r="BMY30" s="2773">
        <v>6.6194479380419669E-2</v>
      </c>
      <c r="BMZ30" s="988">
        <v>18</v>
      </c>
      <c r="BNA30" s="2782">
        <v>4</v>
      </c>
      <c r="BNB30" s="2773">
        <v>0.13238895876083934</v>
      </c>
      <c r="BNC30" s="988">
        <v>23</v>
      </c>
      <c r="BND30" s="2782">
        <v>0</v>
      </c>
      <c r="BNE30" s="2773">
        <v>0</v>
      </c>
      <c r="BNF30" s="988">
        <v>4</v>
      </c>
      <c r="BNG30" s="2782">
        <v>0</v>
      </c>
      <c r="BNH30" s="2773">
        <v>0</v>
      </c>
      <c r="BNI30" s="988">
        <v>19</v>
      </c>
      <c r="BNJ30" s="2782">
        <v>0</v>
      </c>
      <c r="BNK30" s="2773">
        <v>0</v>
      </c>
      <c r="BNL30" s="988">
        <v>30</v>
      </c>
      <c r="BNM30" s="2782">
        <v>0</v>
      </c>
      <c r="BNN30" s="2773">
        <v>0</v>
      </c>
      <c r="BNO30" s="988">
        <v>5</v>
      </c>
      <c r="BNQ30" s="729">
        <v>992</v>
      </c>
      <c r="BNR30" s="729">
        <v>162</v>
      </c>
      <c r="BNS30" s="729">
        <v>30432</v>
      </c>
      <c r="BNT30" s="729">
        <v>32.597266035751836</v>
      </c>
      <c r="BNU30" s="729">
        <v>5.3233438485804419</v>
      </c>
      <c r="BNV30" s="4113">
        <v>40</v>
      </c>
      <c r="BNW30" s="4113">
        <v>35</v>
      </c>
    </row>
    <row r="31" spans="1:1739" ht="13" x14ac:dyDescent="0.2">
      <c r="A31" s="696" t="s">
        <v>1714</v>
      </c>
      <c r="B31" s="697" t="s">
        <v>1715</v>
      </c>
      <c r="C31" s="697" t="s">
        <v>1646</v>
      </c>
      <c r="D31" s="697" t="s">
        <v>1646</v>
      </c>
      <c r="E31" s="697" t="s">
        <v>1646</v>
      </c>
      <c r="F31" s="698" t="s">
        <v>1716</v>
      </c>
      <c r="G31" s="699" t="s">
        <v>1922</v>
      </c>
      <c r="H31" s="700">
        <v>295</v>
      </c>
      <c r="I31" s="703">
        <v>7.32</v>
      </c>
      <c r="J31" s="699">
        <f t="shared" si="8"/>
        <v>20</v>
      </c>
      <c r="K31" s="702">
        <v>301</v>
      </c>
      <c r="L31" s="703">
        <v>7.25</v>
      </c>
      <c r="M31" s="710">
        <f t="shared" si="9"/>
        <v>26</v>
      </c>
      <c r="N31" s="712">
        <f t="shared" si="10"/>
        <v>-7.0000000000000284E-2</v>
      </c>
      <c r="O31" s="702">
        <v>289</v>
      </c>
      <c r="P31" s="703">
        <v>7.2</v>
      </c>
      <c r="Q31" s="710">
        <f t="shared" si="11"/>
        <v>26</v>
      </c>
      <c r="R31" s="712">
        <f t="shared" si="12"/>
        <v>-4.9999999999999822E-2</v>
      </c>
      <c r="S31" s="702">
        <v>1353</v>
      </c>
      <c r="T31" s="703">
        <v>6.08</v>
      </c>
      <c r="U31" s="699">
        <f t="shared" si="100"/>
        <v>49</v>
      </c>
      <c r="V31" s="702">
        <v>1226</v>
      </c>
      <c r="W31" s="703">
        <v>6.12</v>
      </c>
      <c r="X31" s="710">
        <f t="shared" si="0"/>
        <v>46</v>
      </c>
      <c r="Y31" s="712">
        <f t="shared" si="13"/>
        <v>4.0000000000000036E-2</v>
      </c>
      <c r="Z31" s="702">
        <v>1482</v>
      </c>
      <c r="AA31" s="703">
        <v>6.1066126855600542</v>
      </c>
      <c r="AB31" s="710">
        <f t="shared" si="101"/>
        <v>55</v>
      </c>
      <c r="AC31" s="712">
        <f t="shared" si="14"/>
        <v>-1.3387314439945897E-2</v>
      </c>
      <c r="AD31" s="706">
        <v>807</v>
      </c>
      <c r="AE31" s="701">
        <v>5.9442379182156131</v>
      </c>
      <c r="AF31" s="702">
        <v>674</v>
      </c>
      <c r="AG31" s="704">
        <v>6.3026706231454002</v>
      </c>
      <c r="AH31" s="705">
        <f t="shared" si="102"/>
        <v>57</v>
      </c>
      <c r="AI31" s="707">
        <v>558</v>
      </c>
      <c r="AJ31" s="704">
        <v>6.0681003584229387</v>
      </c>
      <c r="AK31" s="705">
        <f t="shared" si="103"/>
        <v>57</v>
      </c>
      <c r="AL31" s="702">
        <v>249</v>
      </c>
      <c r="AM31" s="704">
        <v>5.666666666666667</v>
      </c>
      <c r="AN31" s="1595">
        <f t="shared" si="104"/>
        <v>45</v>
      </c>
      <c r="AO31" s="4086"/>
      <c r="AP31" s="717">
        <v>80.8</v>
      </c>
      <c r="AQ31" s="705">
        <v>42</v>
      </c>
      <c r="AR31" s="709">
        <v>85.1</v>
      </c>
      <c r="AS31" s="705">
        <v>34</v>
      </c>
      <c r="AT31" s="709">
        <v>1.2999999999999972</v>
      </c>
      <c r="AU31" s="701">
        <v>0.79999999999999716</v>
      </c>
      <c r="AV31" s="702">
        <v>65</v>
      </c>
      <c r="AW31" s="715">
        <f t="shared" si="15"/>
        <v>42</v>
      </c>
      <c r="AX31" s="710">
        <v>65</v>
      </c>
      <c r="AY31" s="715">
        <f t="shared" si="16"/>
        <v>43</v>
      </c>
      <c r="AZ31" s="702">
        <v>330</v>
      </c>
      <c r="BA31" s="711">
        <f t="shared" si="105"/>
        <v>1</v>
      </c>
      <c r="BB31" s="702">
        <v>300</v>
      </c>
      <c r="BC31" s="726">
        <v>20</v>
      </c>
      <c r="BD31" s="702">
        <v>297</v>
      </c>
      <c r="BE31" s="703">
        <v>18.181818181818183</v>
      </c>
      <c r="BF31" s="705">
        <f t="shared" si="17"/>
        <v>10</v>
      </c>
      <c r="BG31" s="702">
        <v>300</v>
      </c>
      <c r="BH31" s="703">
        <v>16.333333333333332</v>
      </c>
      <c r="BI31" s="705">
        <f t="shared" si="18"/>
        <v>64</v>
      </c>
      <c r="BJ31" s="702">
        <v>285</v>
      </c>
      <c r="BK31" s="703">
        <v>42.456140350877192</v>
      </c>
      <c r="BL31" s="705">
        <f t="shared" si="19"/>
        <v>15</v>
      </c>
      <c r="BM31" s="702">
        <v>302</v>
      </c>
      <c r="BN31" s="703">
        <v>16.225165562913908</v>
      </c>
      <c r="BO31" s="705">
        <v>35</v>
      </c>
      <c r="BP31" s="702">
        <v>293</v>
      </c>
      <c r="BQ31" s="703">
        <v>1.7064846416382253</v>
      </c>
      <c r="BR31" s="705">
        <v>44</v>
      </c>
      <c r="BS31" s="702">
        <v>295</v>
      </c>
      <c r="BT31" s="703">
        <v>40.33898305084746</v>
      </c>
      <c r="BU31" s="705">
        <v>69</v>
      </c>
      <c r="BV31" s="702">
        <v>696</v>
      </c>
      <c r="BW31" s="703">
        <v>51.867816091954019</v>
      </c>
      <c r="BX31" s="705">
        <f t="shared" si="20"/>
        <v>22</v>
      </c>
      <c r="BY31" s="702">
        <v>706</v>
      </c>
      <c r="BZ31" s="703">
        <v>75.920679886685548</v>
      </c>
      <c r="CA31" s="705">
        <f t="shared" si="21"/>
        <v>44</v>
      </c>
      <c r="CB31" s="702">
        <v>652</v>
      </c>
      <c r="CC31" s="703">
        <v>65.184049079754601</v>
      </c>
      <c r="CD31" s="705">
        <f t="shared" si="22"/>
        <v>61</v>
      </c>
      <c r="CE31" s="702">
        <v>696</v>
      </c>
      <c r="CF31" s="703">
        <v>44.540229885057471</v>
      </c>
      <c r="CG31" s="705">
        <v>66</v>
      </c>
      <c r="CH31" s="702">
        <v>616</v>
      </c>
      <c r="CI31" s="703">
        <v>4.8701298701298708</v>
      </c>
      <c r="CJ31" s="705">
        <f t="shared" si="106"/>
        <v>53</v>
      </c>
      <c r="CK31" s="702">
        <v>688</v>
      </c>
      <c r="CL31" s="703">
        <v>52.616279069767444</v>
      </c>
      <c r="CM31" s="705">
        <f t="shared" si="23"/>
        <v>57</v>
      </c>
      <c r="CN31" s="709">
        <v>15.7</v>
      </c>
      <c r="CO31" s="726">
        <v>58</v>
      </c>
      <c r="CP31" s="703">
        <v>4.7</v>
      </c>
      <c r="CQ31" s="703">
        <v>5.3</v>
      </c>
      <c r="CR31" s="704">
        <v>5.7</v>
      </c>
      <c r="CS31" s="709">
        <v>14.2</v>
      </c>
      <c r="CT31" s="701">
        <v>14.6</v>
      </c>
      <c r="CU31" s="712">
        <v>17.2</v>
      </c>
      <c r="CV31" s="729">
        <f t="shared" si="24"/>
        <v>46</v>
      </c>
      <c r="CW31" s="712">
        <v>5.0999999999999996</v>
      </c>
      <c r="CX31" s="712">
        <v>5.8</v>
      </c>
      <c r="CY31" s="712">
        <v>6.3000000000000007</v>
      </c>
      <c r="CZ31" s="714">
        <v>551</v>
      </c>
      <c r="DA31" s="985">
        <v>83.9</v>
      </c>
      <c r="DB31" s="729">
        <v>44</v>
      </c>
      <c r="DC31" s="715">
        <v>277</v>
      </c>
      <c r="DD31" s="985">
        <v>82.4</v>
      </c>
      <c r="DE31" s="729">
        <v>62</v>
      </c>
      <c r="DF31" s="715">
        <v>166</v>
      </c>
      <c r="DG31" s="712">
        <v>85</v>
      </c>
      <c r="DH31" s="729">
        <v>30</v>
      </c>
      <c r="DI31" s="715">
        <v>108</v>
      </c>
      <c r="DJ31" s="712">
        <v>83.7</v>
      </c>
      <c r="DK31" s="729">
        <v>35</v>
      </c>
      <c r="DL31" s="716">
        <v>21.491782553729458</v>
      </c>
      <c r="DM31" s="710">
        <v>35</v>
      </c>
      <c r="DN31" s="715">
        <v>791</v>
      </c>
      <c r="DO31" s="717">
        <v>78.50821744627055</v>
      </c>
      <c r="DP31" s="710">
        <v>30</v>
      </c>
      <c r="DQ31" s="703">
        <v>0</v>
      </c>
      <c r="DR31" s="705">
        <v>18</v>
      </c>
      <c r="DS31" s="709">
        <v>70.049504950495049</v>
      </c>
      <c r="DT31" s="721">
        <v>35</v>
      </c>
      <c r="DU31" s="703">
        <v>0</v>
      </c>
      <c r="DV31" s="705">
        <v>17</v>
      </c>
      <c r="DW31" s="718">
        <v>73.385012919896639</v>
      </c>
      <c r="DX31" s="705">
        <v>23</v>
      </c>
      <c r="DY31" s="703">
        <v>5.1980198019801982</v>
      </c>
      <c r="DZ31" s="705">
        <v>38</v>
      </c>
      <c r="EA31" s="702">
        <v>287</v>
      </c>
      <c r="EB31" s="719">
        <v>78.397212543554005</v>
      </c>
      <c r="EC31" s="705">
        <f t="shared" si="1"/>
        <v>18</v>
      </c>
      <c r="ED31" s="702">
        <v>631</v>
      </c>
      <c r="EE31" s="719">
        <v>44.849445324881145</v>
      </c>
      <c r="EF31" s="705">
        <v>60</v>
      </c>
      <c r="EG31" s="702">
        <v>236</v>
      </c>
      <c r="EH31" s="720">
        <v>58.050847457627121</v>
      </c>
      <c r="EI31" s="705">
        <v>50</v>
      </c>
      <c r="EJ31" s="768">
        <v>235</v>
      </c>
      <c r="EK31" s="3956">
        <v>1.4375</v>
      </c>
      <c r="EL31" s="3957">
        <v>9</v>
      </c>
      <c r="EM31" s="3958">
        <v>6.8085106382978724</v>
      </c>
      <c r="EN31" s="770">
        <v>61</v>
      </c>
      <c r="EO31" s="768">
        <v>247</v>
      </c>
      <c r="EP31" s="1583">
        <v>1.6585365853658536</v>
      </c>
      <c r="EQ31" s="2356">
        <v>13</v>
      </c>
      <c r="ER31" s="3958">
        <v>16.599190283400812</v>
      </c>
      <c r="ES31" s="770">
        <v>55</v>
      </c>
      <c r="ET31" s="768">
        <v>259</v>
      </c>
      <c r="EU31" s="1583">
        <v>1.1304347826086956</v>
      </c>
      <c r="EV31" s="2356">
        <v>13</v>
      </c>
      <c r="EW31" s="3958">
        <v>17.760617760617762</v>
      </c>
      <c r="EX31" s="770">
        <v>45</v>
      </c>
      <c r="EY31" s="3974">
        <v>237</v>
      </c>
      <c r="EZ31" s="1583">
        <v>1.2727272727272727</v>
      </c>
      <c r="FA31" s="2356">
        <v>5</v>
      </c>
      <c r="FB31" s="3966">
        <v>4.6413502109704643</v>
      </c>
      <c r="FC31" s="3975">
        <v>62</v>
      </c>
      <c r="FD31" s="768">
        <v>237</v>
      </c>
      <c r="FE31" s="3957">
        <v>0.5</v>
      </c>
      <c r="FF31" s="3957">
        <v>65</v>
      </c>
      <c r="FG31" s="3958">
        <v>2.5316455696202533</v>
      </c>
      <c r="FH31" s="770">
        <v>63</v>
      </c>
      <c r="FI31" s="3965">
        <v>242</v>
      </c>
      <c r="FJ31" s="3957">
        <v>0.5</v>
      </c>
      <c r="FK31" s="3957">
        <v>36</v>
      </c>
      <c r="FL31" s="3966">
        <v>2.8925619834710745</v>
      </c>
      <c r="FM31" s="3965">
        <v>23</v>
      </c>
      <c r="FN31" s="768">
        <v>247</v>
      </c>
      <c r="FO31" s="3957">
        <v>0.96153846153846156</v>
      </c>
      <c r="FP31" s="3957">
        <v>15</v>
      </c>
      <c r="FQ31" s="3958">
        <v>5.2631578947368416</v>
      </c>
      <c r="FR31" s="770">
        <v>48</v>
      </c>
      <c r="FS31" s="768">
        <v>211</v>
      </c>
      <c r="FT31" s="3957">
        <v>3.471830985915493</v>
      </c>
      <c r="FU31" s="3957">
        <v>4</v>
      </c>
      <c r="FV31" s="3958">
        <v>33.649289099526065</v>
      </c>
      <c r="FW31" s="770">
        <v>53</v>
      </c>
      <c r="FX31" s="714">
        <v>692</v>
      </c>
      <c r="FY31" s="725">
        <v>11.560693641618498</v>
      </c>
      <c r="FZ31" s="715">
        <v>69</v>
      </c>
      <c r="GA31" s="702">
        <v>643</v>
      </c>
      <c r="GB31" s="727">
        <v>1.75</v>
      </c>
      <c r="GC31" s="726">
        <v>4</v>
      </c>
      <c r="GD31" s="720">
        <v>1.8662519440124419</v>
      </c>
      <c r="GE31" s="705">
        <v>58</v>
      </c>
      <c r="GF31" s="702">
        <v>650</v>
      </c>
      <c r="GG31" s="712">
        <v>1.4523809523809523</v>
      </c>
      <c r="GH31" s="729">
        <v>21</v>
      </c>
      <c r="GI31" s="720">
        <v>3.2307692307692308</v>
      </c>
      <c r="GJ31" s="705">
        <v>49</v>
      </c>
      <c r="GK31" s="702">
        <v>650</v>
      </c>
      <c r="GL31" s="712">
        <v>1.18</v>
      </c>
      <c r="GM31" s="729">
        <v>8</v>
      </c>
      <c r="GN31" s="720">
        <v>3.8461538461538463</v>
      </c>
      <c r="GO31" s="705">
        <v>56</v>
      </c>
      <c r="GP31" s="702">
        <v>644</v>
      </c>
      <c r="GQ31" s="712">
        <v>1.375</v>
      </c>
      <c r="GR31" s="729">
        <v>9</v>
      </c>
      <c r="GS31" s="720">
        <v>1.8633540372670807</v>
      </c>
      <c r="GT31" s="705">
        <v>44</v>
      </c>
      <c r="GU31" s="702">
        <v>663</v>
      </c>
      <c r="GV31" s="726">
        <v>1.2978723404255319</v>
      </c>
      <c r="GW31" s="726">
        <v>48</v>
      </c>
      <c r="GX31" s="720">
        <v>7.0889894419306181</v>
      </c>
      <c r="GY31" s="705">
        <v>62</v>
      </c>
      <c r="GZ31" s="702">
        <v>649</v>
      </c>
      <c r="HA31" s="726">
        <v>1</v>
      </c>
      <c r="HB31" s="726">
        <v>8</v>
      </c>
      <c r="HC31" s="720">
        <v>0.30816640986132515</v>
      </c>
      <c r="HD31" s="705">
        <v>43</v>
      </c>
      <c r="HE31" s="702">
        <v>648</v>
      </c>
      <c r="HF31" s="726">
        <v>0.5</v>
      </c>
      <c r="HG31" s="726">
        <v>22</v>
      </c>
      <c r="HH31" s="720">
        <v>0.92592592592592582</v>
      </c>
      <c r="HI31" s="705">
        <v>41</v>
      </c>
      <c r="HJ31" s="702">
        <v>648</v>
      </c>
      <c r="HK31" s="726">
        <v>3.25</v>
      </c>
      <c r="HL31" s="726">
        <v>14</v>
      </c>
      <c r="HM31" s="720">
        <v>0.30864197530864196</v>
      </c>
      <c r="HN31" s="705">
        <v>55</v>
      </c>
      <c r="HO31" s="709">
        <v>28.730512249443208</v>
      </c>
      <c r="HP31" s="703">
        <v>5.0111358574610243</v>
      </c>
      <c r="HQ31" s="703">
        <v>65.812917594654792</v>
      </c>
      <c r="HR31" s="703">
        <v>25.167037861915372</v>
      </c>
      <c r="HS31" s="1299">
        <v>13.363028953229399</v>
      </c>
      <c r="HT31" s="1299">
        <v>26.948775055679285</v>
      </c>
      <c r="HU31" s="1299">
        <v>63.919821826280618</v>
      </c>
      <c r="HV31" s="1299">
        <v>4.3429844097995547</v>
      </c>
      <c r="HW31" s="1299">
        <v>70.378619153674833</v>
      </c>
      <c r="HX31" s="1300">
        <v>898</v>
      </c>
      <c r="HY31" s="709">
        <v>21.38876982426061</v>
      </c>
      <c r="HZ31" s="709">
        <v>2.8289755679382766</v>
      </c>
      <c r="IA31" s="709">
        <v>59.194170595799399</v>
      </c>
      <c r="IB31" s="709">
        <v>32.190312901843122</v>
      </c>
      <c r="IC31" s="709">
        <v>9.2156022288898409</v>
      </c>
      <c r="ID31" s="709">
        <v>42.477496785255035</v>
      </c>
      <c r="IE31" s="709">
        <v>49.549935705100729</v>
      </c>
      <c r="IF31" s="709">
        <v>3.7719674239177028</v>
      </c>
      <c r="IG31" s="709">
        <v>60.994427775396488</v>
      </c>
      <c r="IH31" s="1300">
        <v>2333</v>
      </c>
      <c r="II31" s="1265">
        <v>33</v>
      </c>
      <c r="IJ31" s="1266">
        <v>29</v>
      </c>
      <c r="IK31" s="1266">
        <v>61</v>
      </c>
      <c r="IL31" s="1266">
        <v>30</v>
      </c>
      <c r="IM31" s="1266">
        <v>18</v>
      </c>
      <c r="IN31" s="1266">
        <v>20</v>
      </c>
      <c r="IO31" s="1266" t="s">
        <v>31</v>
      </c>
      <c r="IP31" s="1266">
        <v>48</v>
      </c>
      <c r="IQ31" s="1267">
        <v>277</v>
      </c>
      <c r="IR31" s="1268">
        <v>44</v>
      </c>
      <c r="IS31" s="1269">
        <v>17</v>
      </c>
      <c r="IT31" s="1269">
        <v>17</v>
      </c>
      <c r="IU31" s="1269">
        <v>30</v>
      </c>
      <c r="IV31" s="1269">
        <v>11</v>
      </c>
      <c r="IW31" s="1269">
        <v>6</v>
      </c>
      <c r="IX31" s="1269" t="s">
        <v>31</v>
      </c>
      <c r="IY31" s="1269">
        <v>31</v>
      </c>
      <c r="IZ31" s="1267">
        <v>166</v>
      </c>
      <c r="JA31" s="1268">
        <v>9</v>
      </c>
      <c r="JB31" s="1269">
        <v>27</v>
      </c>
      <c r="JC31" s="1269">
        <v>8</v>
      </c>
      <c r="JD31" s="1269">
        <v>19</v>
      </c>
      <c r="JE31" s="1269">
        <v>4</v>
      </c>
      <c r="JF31" s="1269">
        <v>1</v>
      </c>
      <c r="JG31" s="1269" t="s">
        <v>31</v>
      </c>
      <c r="JH31" s="1269">
        <v>30</v>
      </c>
      <c r="JI31" s="1270">
        <v>108</v>
      </c>
      <c r="JJ31" s="1268">
        <v>11.913357400722022</v>
      </c>
      <c r="JK31" s="1269">
        <v>10.469314079422382</v>
      </c>
      <c r="JL31" s="1269">
        <v>22.021660649819495</v>
      </c>
      <c r="JM31" s="1269">
        <v>10.830324909747292</v>
      </c>
      <c r="JN31" s="1269">
        <v>6.4981949458483745</v>
      </c>
      <c r="JO31" s="1269">
        <v>7.2202166064981945</v>
      </c>
      <c r="JP31" s="1269" t="s">
        <v>31</v>
      </c>
      <c r="JQ31" s="1269">
        <v>17.328519855595665</v>
      </c>
      <c r="JR31" s="1270">
        <v>100</v>
      </c>
      <c r="JS31" s="1268">
        <v>26.506024096385545</v>
      </c>
      <c r="JT31" s="1269">
        <v>10.240963855421686</v>
      </c>
      <c r="JU31" s="1269">
        <v>10.240963855421686</v>
      </c>
      <c r="JV31" s="1269">
        <v>18.072289156626507</v>
      </c>
      <c r="JW31" s="1269">
        <v>6.6265060240963862</v>
      </c>
      <c r="JX31" s="1269">
        <v>3.6144578313253009</v>
      </c>
      <c r="JY31" s="1269" t="s">
        <v>31</v>
      </c>
      <c r="JZ31" s="1269">
        <v>18.674698795180721</v>
      </c>
      <c r="KA31" s="1270">
        <v>100</v>
      </c>
      <c r="KB31" s="1268">
        <v>8.3333333333333321</v>
      </c>
      <c r="KC31" s="1269">
        <v>25</v>
      </c>
      <c r="KD31" s="1269">
        <v>7.4074074074074066</v>
      </c>
      <c r="KE31" s="1269">
        <v>17.592592592592592</v>
      </c>
      <c r="KF31" s="1269">
        <v>3.7037037037037033</v>
      </c>
      <c r="KG31" s="1269">
        <v>0.92592592592592582</v>
      </c>
      <c r="KH31" s="1269" t="s">
        <v>31</v>
      </c>
      <c r="KI31" s="1269">
        <v>27.777777777777779</v>
      </c>
      <c r="KJ31" s="1270">
        <v>100</v>
      </c>
      <c r="KK31" s="718">
        <v>44.709976798143849</v>
      </c>
      <c r="KL31" s="705">
        <v>40</v>
      </c>
      <c r="KM31" s="718">
        <v>89.366515837104075</v>
      </c>
      <c r="KN31" s="705">
        <v>10</v>
      </c>
      <c r="KO31" s="1212">
        <v>2.3072692730726927</v>
      </c>
      <c r="KP31" s="988">
        <v>57</v>
      </c>
      <c r="KQ31" s="1212">
        <v>0</v>
      </c>
      <c r="KR31" s="988">
        <v>27</v>
      </c>
      <c r="KS31" s="1212">
        <v>6.7018298170182984</v>
      </c>
      <c r="KT31" s="988">
        <v>73</v>
      </c>
      <c r="KU31" s="1212">
        <v>0</v>
      </c>
      <c r="KV31" s="988">
        <v>49</v>
      </c>
      <c r="KW31" s="725">
        <v>5.7893289328932891</v>
      </c>
      <c r="KX31" s="715">
        <v>64</v>
      </c>
      <c r="KY31" s="715">
        <v>8.3260861345332167</v>
      </c>
      <c r="KZ31" s="715">
        <v>71</v>
      </c>
      <c r="LA31" s="728">
        <v>15</v>
      </c>
      <c r="LB31" s="729">
        <v>10</v>
      </c>
      <c r="LC31" s="729">
        <v>0</v>
      </c>
      <c r="LD31" s="729">
        <v>30</v>
      </c>
      <c r="LE31" s="729">
        <v>0</v>
      </c>
      <c r="LF31" s="730">
        <v>55</v>
      </c>
      <c r="LG31" s="734">
        <v>63</v>
      </c>
      <c r="LH31" s="728">
        <v>0</v>
      </c>
      <c r="LI31" s="729">
        <v>0</v>
      </c>
      <c r="LJ31" s="706">
        <v>0</v>
      </c>
      <c r="LK31" s="705">
        <v>41</v>
      </c>
      <c r="LL31" s="1372" t="s">
        <v>1632</v>
      </c>
      <c r="LM31" s="976" t="s">
        <v>1632</v>
      </c>
      <c r="LN31" s="976" t="s">
        <v>1625</v>
      </c>
      <c r="LO31" s="976" t="s">
        <v>1625</v>
      </c>
      <c r="LP31" s="729">
        <v>20</v>
      </c>
      <c r="LQ31" s="1023">
        <v>34</v>
      </c>
      <c r="LR31" s="1372" t="s">
        <v>1625</v>
      </c>
      <c r="LS31" s="976" t="s">
        <v>1625</v>
      </c>
      <c r="LT31" s="976" t="s">
        <v>1625</v>
      </c>
      <c r="LU31" s="976" t="s">
        <v>1625</v>
      </c>
      <c r="LV31" s="729">
        <v>0</v>
      </c>
      <c r="LW31" s="1023">
        <v>41</v>
      </c>
      <c r="LX31" s="1372" t="s">
        <v>1632</v>
      </c>
      <c r="LY31" s="976" t="s">
        <v>1625</v>
      </c>
      <c r="LZ31" s="976" t="s">
        <v>1625</v>
      </c>
      <c r="MA31" s="976" t="s">
        <v>1625</v>
      </c>
      <c r="MB31" s="729">
        <v>15</v>
      </c>
      <c r="MC31" s="1023">
        <v>61</v>
      </c>
      <c r="MD31" s="1372" t="s">
        <v>1632</v>
      </c>
      <c r="ME31" s="976" t="s">
        <v>1625</v>
      </c>
      <c r="MF31" s="976" t="s">
        <v>1632</v>
      </c>
      <c r="MG31" s="976" t="s">
        <v>1632</v>
      </c>
      <c r="MH31" s="729">
        <v>30</v>
      </c>
      <c r="MI31" s="1023">
        <v>39</v>
      </c>
      <c r="MJ31" s="1372" t="s">
        <v>1632</v>
      </c>
      <c r="MK31" s="976" t="s">
        <v>1625</v>
      </c>
      <c r="ML31" s="976" t="s">
        <v>1625</v>
      </c>
      <c r="MM31" s="976" t="s">
        <v>1625</v>
      </c>
      <c r="MN31" s="729">
        <v>10</v>
      </c>
      <c r="MO31" s="1023">
        <v>69</v>
      </c>
      <c r="MP31" s="1372" t="s">
        <v>1632</v>
      </c>
      <c r="MQ31" s="976" t="s">
        <v>1632</v>
      </c>
      <c r="MR31" s="976" t="s">
        <v>1625</v>
      </c>
      <c r="MS31" s="976" t="s">
        <v>1632</v>
      </c>
      <c r="MT31" s="729">
        <v>30</v>
      </c>
      <c r="MU31" s="1023">
        <v>20</v>
      </c>
      <c r="MV31" s="1372" t="s">
        <v>1625</v>
      </c>
      <c r="MW31" s="976" t="s">
        <v>1625</v>
      </c>
      <c r="MX31" s="976" t="s">
        <v>1625</v>
      </c>
      <c r="MY31" s="729">
        <v>0</v>
      </c>
      <c r="MZ31" s="1023">
        <v>56</v>
      </c>
      <c r="NA31" s="1372" t="s">
        <v>1632</v>
      </c>
      <c r="NB31" s="976" t="s">
        <v>1632</v>
      </c>
      <c r="NC31" s="976" t="s">
        <v>1625</v>
      </c>
      <c r="ND31" s="976" t="s">
        <v>1625</v>
      </c>
      <c r="NE31" s="729">
        <v>20</v>
      </c>
      <c r="NF31" s="1023">
        <v>46</v>
      </c>
      <c r="NG31" s="976" t="s">
        <v>1625</v>
      </c>
      <c r="NH31" s="976" t="s">
        <v>1625</v>
      </c>
      <c r="NI31" s="976" t="s">
        <v>1625</v>
      </c>
      <c r="NJ31" s="976" t="s">
        <v>1625</v>
      </c>
      <c r="NK31" s="729">
        <v>0</v>
      </c>
      <c r="NL31" s="1023">
        <v>50</v>
      </c>
      <c r="NM31" s="715">
        <v>125.15</v>
      </c>
      <c r="NN31" s="715">
        <f t="shared" si="2"/>
        <v>41</v>
      </c>
      <c r="NO31" s="714">
        <v>1</v>
      </c>
      <c r="NP31" s="715">
        <v>56</v>
      </c>
      <c r="NQ31" s="731">
        <v>5.1432392120557523E-2</v>
      </c>
      <c r="NR31" s="715">
        <v>56</v>
      </c>
      <c r="NS31" s="715">
        <v>1</v>
      </c>
      <c r="NT31" s="715">
        <v>56</v>
      </c>
      <c r="NU31" s="731">
        <v>5.1432392120557523E-2</v>
      </c>
      <c r="NV31" s="715">
        <v>56</v>
      </c>
      <c r="NW31" s="715">
        <v>1</v>
      </c>
      <c r="NX31" s="715">
        <v>56</v>
      </c>
      <c r="NY31" s="725">
        <v>5.1432392120557523E-2</v>
      </c>
      <c r="NZ31" s="715">
        <v>56</v>
      </c>
      <c r="OA31" s="1303">
        <v>26</v>
      </c>
      <c r="OB31" s="1995">
        <v>0.13372421951344957</v>
      </c>
      <c r="OC31" s="1303">
        <v>45</v>
      </c>
      <c r="OD31" s="1303">
        <v>3</v>
      </c>
      <c r="OE31" s="1995">
        <v>0.15429717636167256</v>
      </c>
      <c r="OF31" s="1303">
        <v>42</v>
      </c>
      <c r="OG31" s="1303">
        <v>225</v>
      </c>
      <c r="OH31" s="1995">
        <v>1.1572288227125442</v>
      </c>
      <c r="OI31" s="1303">
        <v>60</v>
      </c>
      <c r="OJ31" s="699">
        <v>17</v>
      </c>
      <c r="OK31" s="985">
        <v>0.87435066604947786</v>
      </c>
      <c r="OL31" s="1303">
        <v>59</v>
      </c>
      <c r="OM31" s="714">
        <v>289</v>
      </c>
      <c r="ON31" s="725">
        <v>14.863961322841126</v>
      </c>
      <c r="OO31" s="733">
        <v>60</v>
      </c>
      <c r="OP31" s="714">
        <v>9</v>
      </c>
      <c r="OQ31" s="731">
        <v>0.46289152908501774</v>
      </c>
      <c r="OR31" s="733">
        <f t="shared" si="25"/>
        <v>26</v>
      </c>
      <c r="OS31" s="981">
        <v>24.745261870796821</v>
      </c>
      <c r="OT31" s="733">
        <v>75</v>
      </c>
      <c r="OU31" s="715">
        <v>780</v>
      </c>
      <c r="OV31" s="715">
        <v>1124</v>
      </c>
      <c r="OW31" s="715">
        <v>746</v>
      </c>
      <c r="OX31" s="715">
        <v>351</v>
      </c>
      <c r="OY31" s="715">
        <v>149</v>
      </c>
      <c r="OZ31" s="715">
        <v>639</v>
      </c>
      <c r="PA31" s="715">
        <v>2047</v>
      </c>
      <c r="PB31" s="715">
        <v>243</v>
      </c>
      <c r="PC31" s="715">
        <v>59</v>
      </c>
      <c r="PD31" s="715">
        <v>1608</v>
      </c>
      <c r="PE31" s="715">
        <v>670</v>
      </c>
      <c r="PF31" s="715">
        <v>1338</v>
      </c>
      <c r="PG31" s="715">
        <v>185</v>
      </c>
      <c r="PH31" s="715">
        <v>46</v>
      </c>
      <c r="PI31" s="715">
        <v>681</v>
      </c>
      <c r="PJ31" s="715">
        <v>444</v>
      </c>
      <c r="PK31" s="715">
        <v>265</v>
      </c>
      <c r="PL31" s="715">
        <v>2931</v>
      </c>
      <c r="PM31" s="714">
        <v>26.612077789150462</v>
      </c>
      <c r="PN31" s="715">
        <v>53</v>
      </c>
      <c r="PO31" s="715">
        <v>38.348686455134768</v>
      </c>
      <c r="PP31" s="715">
        <v>70</v>
      </c>
      <c r="PQ31" s="715">
        <v>25.452064141931078</v>
      </c>
      <c r="PR31" s="715">
        <v>64</v>
      </c>
      <c r="PS31" s="715">
        <v>11.975435005117706</v>
      </c>
      <c r="PT31" s="715">
        <v>26</v>
      </c>
      <c r="PU31" s="715">
        <v>5.0835892186966909</v>
      </c>
      <c r="PV31" s="715">
        <v>57</v>
      </c>
      <c r="PW31" s="715">
        <v>21.801432958034798</v>
      </c>
      <c r="PX31" s="715">
        <v>11</v>
      </c>
      <c r="PY31" s="715">
        <v>69.839645172296144</v>
      </c>
      <c r="PZ31" s="715">
        <v>40</v>
      </c>
      <c r="QA31" s="715">
        <v>8.2906857727737968</v>
      </c>
      <c r="QB31" s="715">
        <v>63</v>
      </c>
      <c r="QC31" s="715">
        <v>2.0129648584100988</v>
      </c>
      <c r="QD31" s="715">
        <v>5</v>
      </c>
      <c r="QE31" s="715">
        <v>54.861821903787103</v>
      </c>
      <c r="QF31" s="715">
        <v>62</v>
      </c>
      <c r="QG31" s="715">
        <v>22.859092459911292</v>
      </c>
      <c r="QH31" s="715">
        <v>45</v>
      </c>
      <c r="QI31" s="715">
        <v>45.649948822927328</v>
      </c>
      <c r="QJ31" s="715">
        <v>11</v>
      </c>
      <c r="QK31" s="715">
        <v>6.3118389628113265</v>
      </c>
      <c r="QL31" s="715">
        <v>41</v>
      </c>
      <c r="QM31" s="715">
        <v>1.5694302285909245</v>
      </c>
      <c r="QN31" s="715">
        <v>52</v>
      </c>
      <c r="QO31" s="715">
        <v>23.234390992835209</v>
      </c>
      <c r="QP31" s="715">
        <v>20</v>
      </c>
      <c r="QQ31" s="715">
        <v>15.148413510747186</v>
      </c>
      <c r="QR31" s="715">
        <v>18</v>
      </c>
      <c r="QS31" s="715">
        <v>9.0412828386216315</v>
      </c>
      <c r="QT31" s="715">
        <v>12</v>
      </c>
      <c r="QU31" s="714">
        <v>13</v>
      </c>
      <c r="QV31" s="715">
        <v>21</v>
      </c>
      <c r="QW31" s="715">
        <v>6</v>
      </c>
      <c r="QX31" s="715">
        <v>2</v>
      </c>
      <c r="QY31" s="715">
        <v>0</v>
      </c>
      <c r="QZ31" s="715">
        <v>2</v>
      </c>
      <c r="RA31" s="715">
        <v>2</v>
      </c>
      <c r="RB31" s="715">
        <v>0</v>
      </c>
      <c r="RC31" s="715">
        <v>0</v>
      </c>
      <c r="RD31" s="715">
        <v>34</v>
      </c>
      <c r="RE31" s="715">
        <v>11</v>
      </c>
      <c r="RF31" s="715">
        <v>28</v>
      </c>
      <c r="RG31" s="715">
        <v>0</v>
      </c>
      <c r="RH31" s="715">
        <v>0</v>
      </c>
      <c r="RI31" s="715">
        <v>1</v>
      </c>
      <c r="RJ31" s="715">
        <v>19</v>
      </c>
      <c r="RK31" s="715">
        <v>0</v>
      </c>
      <c r="RL31" s="715">
        <v>112</v>
      </c>
      <c r="RM31" s="714">
        <v>11.607142857142858</v>
      </c>
      <c r="RN31" s="715">
        <v>2</v>
      </c>
      <c r="RO31" s="715">
        <v>18.75</v>
      </c>
      <c r="RP31" s="715">
        <v>53</v>
      </c>
      <c r="RQ31" s="715">
        <v>5.3571428571428568</v>
      </c>
      <c r="RR31" s="715">
        <v>72</v>
      </c>
      <c r="RS31" s="715">
        <v>1.7857142857142856</v>
      </c>
      <c r="RT31" s="715">
        <v>57</v>
      </c>
      <c r="RU31" s="715">
        <v>0</v>
      </c>
      <c r="RV31" s="715">
        <v>1</v>
      </c>
      <c r="RW31" s="715">
        <v>1.7857142857142856</v>
      </c>
      <c r="RX31" s="715">
        <v>19</v>
      </c>
      <c r="RY31" s="715">
        <v>1.7857142857142856</v>
      </c>
      <c r="RZ31" s="715">
        <v>2</v>
      </c>
      <c r="SA31" s="715">
        <v>0</v>
      </c>
      <c r="SB31" s="715">
        <v>1</v>
      </c>
      <c r="SC31" s="715">
        <v>0</v>
      </c>
      <c r="SD31" s="715">
        <v>1</v>
      </c>
      <c r="SE31" s="715">
        <v>30.357142857142854</v>
      </c>
      <c r="SF31" s="715">
        <v>45</v>
      </c>
      <c r="SG31" s="715">
        <v>9.8214285714285712</v>
      </c>
      <c r="SH31" s="715">
        <v>59</v>
      </c>
      <c r="SI31" s="715">
        <v>25</v>
      </c>
      <c r="SJ31" s="715">
        <v>63</v>
      </c>
      <c r="SK31" s="715">
        <v>0</v>
      </c>
      <c r="SL31" s="715">
        <v>1</v>
      </c>
      <c r="SM31" s="715">
        <v>0</v>
      </c>
      <c r="SN31" s="715">
        <v>1</v>
      </c>
      <c r="SO31" s="715">
        <v>0.89285714285714279</v>
      </c>
      <c r="SP31" s="715">
        <v>2</v>
      </c>
      <c r="SQ31" s="715">
        <v>16.964285714285715</v>
      </c>
      <c r="SR31" s="715">
        <v>16</v>
      </c>
      <c r="SS31" s="715">
        <v>0</v>
      </c>
      <c r="ST31" s="733">
        <v>1</v>
      </c>
      <c r="SU31" s="4129" t="s">
        <v>8304</v>
      </c>
      <c r="SV31" s="1355" t="s">
        <v>8306</v>
      </c>
      <c r="SW31" s="1355">
        <v>620</v>
      </c>
      <c r="SX31" s="4109">
        <v>31.742781077206633</v>
      </c>
      <c r="SY31" s="1355">
        <v>26</v>
      </c>
      <c r="SZ31" s="2074">
        <v>41</v>
      </c>
      <c r="TA31" s="1995">
        <v>51</v>
      </c>
      <c r="TB31" s="3967">
        <v>2.6230519981484339</v>
      </c>
      <c r="TC31" s="1303">
        <v>29</v>
      </c>
      <c r="TD31" s="2074">
        <v>41</v>
      </c>
      <c r="TE31" s="1995">
        <v>35</v>
      </c>
      <c r="TF31" s="3967">
        <v>1.8001337242195135</v>
      </c>
      <c r="TG31" s="1303">
        <v>32</v>
      </c>
      <c r="TH31" s="2074">
        <v>0</v>
      </c>
      <c r="TI31" s="1995">
        <v>0</v>
      </c>
      <c r="TJ31" s="3967">
        <v>0</v>
      </c>
      <c r="TK31" s="1303">
        <v>6</v>
      </c>
      <c r="TL31" s="2074">
        <v>0</v>
      </c>
      <c r="TM31" s="1995">
        <v>0</v>
      </c>
      <c r="TN31" s="3967">
        <v>0</v>
      </c>
      <c r="TO31" s="1303">
        <v>11</v>
      </c>
      <c r="TP31" s="2074">
        <v>0</v>
      </c>
      <c r="TQ31" s="1995">
        <v>0</v>
      </c>
      <c r="TR31" s="3967">
        <v>0</v>
      </c>
      <c r="TS31" s="1303">
        <v>5</v>
      </c>
      <c r="TT31" s="2074">
        <v>0</v>
      </c>
      <c r="TU31" s="1995">
        <v>0</v>
      </c>
      <c r="TV31" s="3967">
        <v>0</v>
      </c>
      <c r="TW31" s="1303">
        <v>2</v>
      </c>
      <c r="TX31" s="2074">
        <v>375</v>
      </c>
      <c r="TY31" s="1995">
        <v>416</v>
      </c>
      <c r="TZ31" s="3967">
        <v>21.395875122151931</v>
      </c>
      <c r="UA31" s="1303">
        <v>6</v>
      </c>
      <c r="UB31" s="2074">
        <v>38</v>
      </c>
      <c r="UC31" s="1995">
        <v>15</v>
      </c>
      <c r="UD31" s="3967">
        <v>0.77148588180836286</v>
      </c>
      <c r="UE31" s="1303">
        <v>55</v>
      </c>
      <c r="UF31" s="2074">
        <v>0</v>
      </c>
      <c r="UG31" s="1995">
        <v>0</v>
      </c>
      <c r="UH31" s="3967">
        <v>0</v>
      </c>
      <c r="UI31" s="1303">
        <v>14</v>
      </c>
      <c r="UJ31" s="2074">
        <v>0</v>
      </c>
      <c r="UK31" s="1995">
        <v>0</v>
      </c>
      <c r="UL31" s="3967">
        <v>0</v>
      </c>
      <c r="UM31" s="1303">
        <v>22</v>
      </c>
      <c r="UN31" s="2074">
        <v>0</v>
      </c>
      <c r="UO31" s="1995">
        <v>0</v>
      </c>
      <c r="UP31" s="3967">
        <v>0</v>
      </c>
      <c r="UQ31" s="1303">
        <v>3</v>
      </c>
      <c r="UR31" s="2074">
        <v>0</v>
      </c>
      <c r="US31" s="1995">
        <v>0</v>
      </c>
      <c r="UT31" s="3967">
        <v>0</v>
      </c>
      <c r="UU31" s="1303">
        <v>12</v>
      </c>
      <c r="UV31" s="2074">
        <v>0</v>
      </c>
      <c r="UW31" s="1995">
        <v>0</v>
      </c>
      <c r="UX31" s="3967">
        <v>0</v>
      </c>
      <c r="UY31" s="1303">
        <v>26</v>
      </c>
      <c r="UZ31" s="2074">
        <v>0</v>
      </c>
      <c r="VA31" s="1995">
        <v>0</v>
      </c>
      <c r="VB31" s="3967">
        <v>0</v>
      </c>
      <c r="VC31" s="1303">
        <v>4</v>
      </c>
      <c r="VD31" s="2073">
        <v>0</v>
      </c>
      <c r="VE31" s="1303">
        <v>0</v>
      </c>
      <c r="VF31" s="1303">
        <v>0</v>
      </c>
      <c r="VG31" s="1303">
        <v>7</v>
      </c>
      <c r="VH31" s="1303">
        <v>0</v>
      </c>
      <c r="VI31" s="1303">
        <v>0</v>
      </c>
      <c r="VJ31" s="1303">
        <v>0</v>
      </c>
      <c r="VK31" s="1303">
        <v>4</v>
      </c>
      <c r="VL31" s="1303">
        <v>0</v>
      </c>
      <c r="VM31" s="1303">
        <v>0</v>
      </c>
      <c r="VN31" s="1303">
        <v>0</v>
      </c>
      <c r="VO31" s="1303">
        <v>9</v>
      </c>
      <c r="VP31" s="1303">
        <v>0</v>
      </c>
      <c r="VQ31" s="1303">
        <v>0</v>
      </c>
      <c r="VR31" s="1303">
        <v>0</v>
      </c>
      <c r="VS31" s="1303">
        <v>18</v>
      </c>
      <c r="VT31" s="1303">
        <v>0</v>
      </c>
      <c r="VU31" s="1303">
        <v>0</v>
      </c>
      <c r="VV31" s="1303">
        <v>0</v>
      </c>
      <c r="VW31" s="1303">
        <v>7</v>
      </c>
      <c r="VX31" s="1303">
        <v>30</v>
      </c>
      <c r="VY31" s="1303">
        <v>43</v>
      </c>
      <c r="VZ31" s="1303">
        <v>2.2115928611839735</v>
      </c>
      <c r="WA31" s="1303">
        <v>17</v>
      </c>
      <c r="WB31" s="1303">
        <v>0</v>
      </c>
      <c r="WC31" s="1303">
        <v>0</v>
      </c>
      <c r="WD31" s="1303">
        <v>0</v>
      </c>
      <c r="WE31" s="1303">
        <v>15</v>
      </c>
      <c r="WF31" s="1303">
        <v>0</v>
      </c>
      <c r="WG31" s="1303">
        <v>0</v>
      </c>
      <c r="WH31" s="1303">
        <v>0</v>
      </c>
      <c r="WI31" s="1303">
        <v>6</v>
      </c>
      <c r="WJ31" s="1303">
        <v>0</v>
      </c>
      <c r="WK31" s="1303">
        <v>0</v>
      </c>
      <c r="WL31" s="1303">
        <v>0</v>
      </c>
      <c r="WM31" s="1303">
        <v>19</v>
      </c>
      <c r="WN31" s="1303">
        <v>0</v>
      </c>
      <c r="WO31" s="1303">
        <v>0</v>
      </c>
      <c r="WP31" s="1303">
        <v>0</v>
      </c>
      <c r="WQ31" s="1303">
        <v>16</v>
      </c>
      <c r="WR31" s="1303">
        <v>0</v>
      </c>
      <c r="WS31" s="1303">
        <v>0</v>
      </c>
      <c r="WT31" s="1303">
        <v>0</v>
      </c>
      <c r="WU31" s="1303">
        <v>16</v>
      </c>
      <c r="WV31" s="2150"/>
      <c r="WW31" s="712">
        <v>9.3406593406593412</v>
      </c>
      <c r="WX31" s="712">
        <v>11.031518624641834</v>
      </c>
      <c r="WY31" s="712">
        <v>10.21505376344086</v>
      </c>
      <c r="WZ31" s="712">
        <v>8.2592121982210926</v>
      </c>
      <c r="XA31" s="712">
        <v>10.192837465564738</v>
      </c>
      <c r="XB31" s="712">
        <v>7.3800738007380069</v>
      </c>
      <c r="XC31" s="699">
        <v>12.005108556832694</v>
      </c>
      <c r="XD31" s="699">
        <v>55</v>
      </c>
      <c r="XE31" s="699">
        <v>9.7746402389356497</v>
      </c>
      <c r="XF31" s="712">
        <v>9.5769530236179587</v>
      </c>
      <c r="XG31" s="699">
        <v>71</v>
      </c>
      <c r="XH31" s="712">
        <v>8.2417582417582409</v>
      </c>
      <c r="XI31" s="712">
        <v>9.8853868194842409</v>
      </c>
      <c r="XJ31" s="712">
        <v>10.080645161290322</v>
      </c>
      <c r="XK31" s="712">
        <v>14.739517153748411</v>
      </c>
      <c r="XL31" s="712">
        <v>10.881542699724518</v>
      </c>
      <c r="XM31" s="712">
        <v>17.220172201722018</v>
      </c>
      <c r="XN31" s="699">
        <v>16.73052362707535</v>
      </c>
      <c r="XO31" s="699">
        <v>21</v>
      </c>
      <c r="XP31" s="699">
        <v>10.833559598153679</v>
      </c>
      <c r="XQ31" s="712">
        <v>14.041007007526602</v>
      </c>
      <c r="XR31" s="699">
        <v>25</v>
      </c>
      <c r="XS31" s="712">
        <v>28.735632183908045</v>
      </c>
      <c r="XT31" s="699">
        <v>34</v>
      </c>
      <c r="XU31" s="699">
        <v>20.60819983708933</v>
      </c>
      <c r="XV31" s="985">
        <v>23.617960031144563</v>
      </c>
      <c r="XW31" s="699">
        <v>46</v>
      </c>
      <c r="XX31" s="699">
        <v>70.848708487084863</v>
      </c>
      <c r="XY31" s="699">
        <v>66.922094508301399</v>
      </c>
      <c r="XZ31" s="699">
        <v>40</v>
      </c>
      <c r="YA31" s="985">
        <v>74.477328265001347</v>
      </c>
      <c r="YB31" s="985">
        <v>71.866078380482747</v>
      </c>
      <c r="YC31" s="699">
        <v>52</v>
      </c>
      <c r="YD31" s="985">
        <v>3.4440344403444034</v>
      </c>
      <c r="YE31" s="985">
        <v>3.4482758620689653</v>
      </c>
      <c r="YF31" s="699">
        <v>32</v>
      </c>
      <c r="YG31" s="699">
        <v>3.6654900896008686</v>
      </c>
      <c r="YH31" s="699">
        <v>3.4778094990916171</v>
      </c>
      <c r="YI31" s="699">
        <v>51</v>
      </c>
      <c r="YJ31" s="699">
        <v>1.107011070110701</v>
      </c>
      <c r="YK31" s="699">
        <v>0.89399744572158357</v>
      </c>
      <c r="YL31" s="699">
        <v>51</v>
      </c>
      <c r="YM31" s="985">
        <v>1.2489818083084443</v>
      </c>
      <c r="YN31" s="985">
        <v>1.0381520892810798</v>
      </c>
      <c r="YO31" s="699">
        <v>14</v>
      </c>
      <c r="YP31" s="985">
        <v>153</v>
      </c>
      <c r="YQ31" s="985">
        <v>145.6</v>
      </c>
      <c r="YR31" s="699">
        <v>29</v>
      </c>
      <c r="YS31" s="712">
        <v>16.5</v>
      </c>
      <c r="YT31" s="985">
        <v>0</v>
      </c>
      <c r="YU31" s="699">
        <v>24</v>
      </c>
      <c r="YV31" s="982">
        <v>298</v>
      </c>
      <c r="YW31" s="725">
        <v>40.939597315436245</v>
      </c>
      <c r="YX31" s="699">
        <v>42</v>
      </c>
      <c r="YY31" s="699">
        <v>1435</v>
      </c>
      <c r="YZ31" s="725">
        <v>60.766550522648089</v>
      </c>
      <c r="ZA31" s="699">
        <v>34</v>
      </c>
      <c r="ZB31" s="715">
        <v>224</v>
      </c>
      <c r="ZC31" s="725">
        <v>80.357142857142861</v>
      </c>
      <c r="ZD31" s="699">
        <v>29</v>
      </c>
      <c r="ZE31" s="982">
        <v>285</v>
      </c>
      <c r="ZF31" s="715">
        <v>41.403508771929829</v>
      </c>
      <c r="ZG31" s="699">
        <v>29</v>
      </c>
      <c r="ZH31" s="716">
        <v>4</v>
      </c>
      <c r="ZI31" s="712">
        <v>0.20303537891477588</v>
      </c>
      <c r="ZJ31" s="699">
        <v>16</v>
      </c>
      <c r="ZK31" s="1363" t="s">
        <v>1627</v>
      </c>
      <c r="ZL31" s="712">
        <v>83.97915988277434</v>
      </c>
      <c r="ZM31" s="712">
        <v>90.463297232250312</v>
      </c>
      <c r="ZN31" s="699">
        <v>19</v>
      </c>
      <c r="ZO31" s="715">
        <v>3324</v>
      </c>
      <c r="ZP31" s="709">
        <v>62.343470483005369</v>
      </c>
      <c r="ZQ31" s="703">
        <v>74.754098360655746</v>
      </c>
      <c r="ZR31" s="978">
        <v>17</v>
      </c>
      <c r="ZS31" s="705">
        <v>1220</v>
      </c>
      <c r="ZT31" s="709">
        <v>71.27937336814621</v>
      </c>
      <c r="ZU31" s="703">
        <v>79.651162790697668</v>
      </c>
      <c r="ZV31" s="978">
        <v>40</v>
      </c>
      <c r="ZW31" s="4111">
        <v>344</v>
      </c>
      <c r="ZX31" s="709">
        <v>59.110169491525419</v>
      </c>
      <c r="ZY31" s="703">
        <v>72.039473684210535</v>
      </c>
      <c r="ZZ31" s="978">
        <v>16</v>
      </c>
      <c r="AAA31" s="4111">
        <v>608</v>
      </c>
      <c r="AAB31" s="709">
        <v>55.133079847908753</v>
      </c>
      <c r="AAC31" s="703">
        <v>74.626865671641795</v>
      </c>
      <c r="AAD31" s="978">
        <v>13</v>
      </c>
      <c r="AAE31" s="4111">
        <v>268</v>
      </c>
      <c r="AAF31" s="983">
        <v>94.657168299198574</v>
      </c>
      <c r="AAG31" s="715">
        <v>99.189918991899191</v>
      </c>
      <c r="AAH31" s="715">
        <v>50</v>
      </c>
      <c r="AAI31" s="733">
        <v>1111</v>
      </c>
      <c r="AAJ31" s="709">
        <v>230.6</v>
      </c>
      <c r="AAK31" s="978">
        <v>55</v>
      </c>
      <c r="AAL31" s="703">
        <v>593.29999999999995</v>
      </c>
      <c r="AAM31" s="978">
        <v>67</v>
      </c>
      <c r="AAN31" s="703">
        <v>0</v>
      </c>
      <c r="AAO31" s="978">
        <f t="shared" si="26"/>
        <v>31</v>
      </c>
      <c r="AAP31" s="703">
        <v>0</v>
      </c>
      <c r="AAQ31" s="979">
        <f t="shared" si="27"/>
        <v>12</v>
      </c>
      <c r="AAR31" s="712">
        <v>2.15</v>
      </c>
      <c r="AAS31" s="699">
        <v>26</v>
      </c>
      <c r="AAT31" s="712">
        <v>140.88999999999999</v>
      </c>
      <c r="AAU31" s="699">
        <v>63</v>
      </c>
      <c r="AAV31" s="712">
        <v>0</v>
      </c>
      <c r="AAW31" s="699">
        <v>24</v>
      </c>
      <c r="AAX31" s="712">
        <v>79.400000000000006</v>
      </c>
      <c r="AAY31" s="699">
        <v>30</v>
      </c>
      <c r="AAZ31" s="699">
        <v>3445.8</v>
      </c>
      <c r="ABA31" s="978">
        <f t="shared" si="28"/>
        <v>50</v>
      </c>
      <c r="ABB31" s="712">
        <v>873.9</v>
      </c>
      <c r="ABC31" s="978">
        <f t="shared" si="28"/>
        <v>44</v>
      </c>
      <c r="ABD31" s="712">
        <v>566</v>
      </c>
      <c r="ABE31" s="978">
        <f t="shared" si="28"/>
        <v>38</v>
      </c>
      <c r="ABF31" s="712">
        <v>420.4</v>
      </c>
      <c r="ABG31" s="978">
        <f t="shared" si="28"/>
        <v>41</v>
      </c>
      <c r="ABH31" s="712">
        <v>0</v>
      </c>
      <c r="ABI31" s="978">
        <f t="shared" si="29"/>
        <v>2</v>
      </c>
      <c r="ABJ31" s="712">
        <v>0</v>
      </c>
      <c r="ABK31" s="978">
        <f t="shared" si="29"/>
        <v>1</v>
      </c>
      <c r="ABL31" s="712">
        <v>292.89999999999998</v>
      </c>
      <c r="ABM31" s="978">
        <f t="shared" si="29"/>
        <v>19</v>
      </c>
      <c r="ABN31" s="712">
        <f t="shared" si="30"/>
        <v>292.89999999999998</v>
      </c>
      <c r="ABO31" s="2732">
        <f t="shared" si="31"/>
        <v>20</v>
      </c>
      <c r="ABP31" s="716">
        <v>5</v>
      </c>
      <c r="ABQ31" s="712" t="s">
        <v>1632</v>
      </c>
      <c r="ABR31" s="712">
        <v>5</v>
      </c>
      <c r="ABS31" s="712" t="s">
        <v>1632</v>
      </c>
      <c r="ABT31" s="712">
        <v>5</v>
      </c>
      <c r="ABU31" s="712" t="s">
        <v>1632</v>
      </c>
      <c r="ABV31" s="712">
        <v>0</v>
      </c>
      <c r="ABW31" s="712" t="s">
        <v>1625</v>
      </c>
      <c r="ABX31" s="712">
        <v>0</v>
      </c>
      <c r="ABY31" s="712" t="s">
        <v>1625</v>
      </c>
      <c r="ABZ31" s="712">
        <v>15</v>
      </c>
      <c r="ACA31" s="699">
        <v>42</v>
      </c>
      <c r="ACB31" s="712">
        <v>5</v>
      </c>
      <c r="ACC31" s="712" t="s">
        <v>1632</v>
      </c>
      <c r="ACD31" s="712">
        <v>5</v>
      </c>
      <c r="ACE31" s="712" t="s">
        <v>1632</v>
      </c>
      <c r="ACF31" s="712">
        <v>5</v>
      </c>
      <c r="ACG31" s="712" t="s">
        <v>1632</v>
      </c>
      <c r="ACH31" s="712">
        <v>5</v>
      </c>
      <c r="ACI31" s="712" t="s">
        <v>1632</v>
      </c>
      <c r="ACJ31" s="712">
        <v>20</v>
      </c>
      <c r="ACK31" s="699">
        <v>1</v>
      </c>
      <c r="ACL31" s="712">
        <v>5</v>
      </c>
      <c r="ACM31" s="712" t="s">
        <v>1632</v>
      </c>
      <c r="ACN31" s="712">
        <v>0</v>
      </c>
      <c r="ACO31" s="712" t="s">
        <v>1625</v>
      </c>
      <c r="ACP31" s="712">
        <v>0</v>
      </c>
      <c r="ACQ31" s="712" t="s">
        <v>1625</v>
      </c>
      <c r="ACR31" s="712">
        <v>5</v>
      </c>
      <c r="ACS31" s="699">
        <v>51</v>
      </c>
      <c r="ACT31" s="699">
        <v>0</v>
      </c>
      <c r="ACU31" s="699" t="s">
        <v>1625</v>
      </c>
      <c r="ACV31" s="699">
        <v>0</v>
      </c>
      <c r="ACW31" s="699" t="s">
        <v>1625</v>
      </c>
      <c r="ACX31" s="699">
        <v>0</v>
      </c>
      <c r="ACY31" s="699" t="s">
        <v>1625</v>
      </c>
      <c r="ACZ31" s="699">
        <v>0</v>
      </c>
      <c r="ADA31" s="699" t="s">
        <v>1625</v>
      </c>
      <c r="ADB31" s="699">
        <v>0</v>
      </c>
      <c r="ADC31" s="699">
        <v>60</v>
      </c>
      <c r="ADD31" s="989">
        <v>10</v>
      </c>
      <c r="ADE31" s="989">
        <v>10</v>
      </c>
      <c r="ADF31" s="989">
        <v>10</v>
      </c>
      <c r="ADG31" s="989">
        <v>0</v>
      </c>
      <c r="ADH31" s="989">
        <v>30</v>
      </c>
      <c r="ADI31" s="699">
        <v>36</v>
      </c>
      <c r="ADJ31" s="712">
        <v>5</v>
      </c>
      <c r="ADK31" s="712" t="s">
        <v>1632</v>
      </c>
      <c r="ADL31" s="712">
        <v>5</v>
      </c>
      <c r="ADM31" s="712" t="s">
        <v>1632</v>
      </c>
      <c r="ADN31" s="712">
        <v>0</v>
      </c>
      <c r="ADO31" s="712" t="s">
        <v>1625</v>
      </c>
      <c r="ADP31" s="712">
        <v>0</v>
      </c>
      <c r="ADQ31" s="712" t="s">
        <v>1625</v>
      </c>
      <c r="ADR31" s="712">
        <v>10</v>
      </c>
      <c r="ADS31" s="699">
        <v>49</v>
      </c>
      <c r="ADT31" s="712">
        <v>10</v>
      </c>
      <c r="ADU31" s="712">
        <v>10</v>
      </c>
      <c r="ADV31" s="712">
        <v>10</v>
      </c>
      <c r="ADW31" s="712">
        <v>0</v>
      </c>
      <c r="ADX31" s="712">
        <v>30</v>
      </c>
      <c r="ADY31" s="699">
        <v>23</v>
      </c>
      <c r="ADZ31" s="714">
        <v>1</v>
      </c>
      <c r="AEA31" s="712">
        <v>1.6713185031671487</v>
      </c>
      <c r="AEB31" s="699">
        <v>20</v>
      </c>
      <c r="AEC31" s="715">
        <v>4</v>
      </c>
      <c r="AED31" s="712">
        <v>6.6852740126685948</v>
      </c>
      <c r="AEE31" s="699">
        <v>51</v>
      </c>
      <c r="AEF31" s="715">
        <v>2</v>
      </c>
      <c r="AEG31" s="712">
        <v>3.3426370063342974</v>
      </c>
      <c r="AEH31" s="699">
        <v>41</v>
      </c>
      <c r="AEI31" s="1303">
        <v>27</v>
      </c>
      <c r="AEJ31" s="712">
        <v>45.125599585513008</v>
      </c>
      <c r="AEK31" s="699">
        <f t="shared" si="32"/>
        <v>26</v>
      </c>
      <c r="AEL31" s="715">
        <v>5</v>
      </c>
      <c r="AEM31" s="712">
        <v>8.3198828560493876</v>
      </c>
      <c r="AEN31" s="699">
        <v>30</v>
      </c>
      <c r="AEO31" s="699">
        <v>16</v>
      </c>
      <c r="AEP31" s="712">
        <v>26.7</v>
      </c>
      <c r="AEQ31" s="699">
        <v>55</v>
      </c>
      <c r="AER31" s="699">
        <v>17</v>
      </c>
      <c r="AES31" s="712">
        <v>28.4</v>
      </c>
      <c r="AET31" s="699">
        <v>29</v>
      </c>
      <c r="AEU31" s="699">
        <v>2</v>
      </c>
      <c r="AEV31" s="1099">
        <v>3.3</v>
      </c>
      <c r="AEW31" s="699">
        <v>42</v>
      </c>
      <c r="AEX31" s="989">
        <v>0.14199999999999999</v>
      </c>
      <c r="AEY31" s="989">
        <v>37</v>
      </c>
      <c r="AEZ31" s="989">
        <v>7.9000000000000001E-2</v>
      </c>
      <c r="AFA31" s="989">
        <v>17</v>
      </c>
      <c r="AFB31" s="989">
        <v>2.8000000000000001E-2</v>
      </c>
      <c r="AFC31" s="989">
        <v>42</v>
      </c>
      <c r="AFD31" s="989">
        <v>7.0000000000000001E-3</v>
      </c>
      <c r="AFE31" s="989">
        <v>31</v>
      </c>
      <c r="AFF31" s="989">
        <v>1E-3</v>
      </c>
      <c r="AFG31" s="989">
        <v>43</v>
      </c>
      <c r="AFH31" s="989">
        <v>4.0000000000000001E-3</v>
      </c>
      <c r="AFI31" s="989">
        <v>43</v>
      </c>
      <c r="AFJ31" s="989">
        <v>3.0000000000000001E-3</v>
      </c>
      <c r="AFK31" s="989">
        <v>3</v>
      </c>
      <c r="AFL31" s="989">
        <v>5.0000000000000001E-3</v>
      </c>
      <c r="AFM31" s="989">
        <v>4</v>
      </c>
      <c r="AFN31" s="989">
        <v>67</v>
      </c>
      <c r="AFO31" s="989">
        <v>110.88859833501597</v>
      </c>
      <c r="AFP31" s="989">
        <v>32</v>
      </c>
      <c r="AFQ31" s="989">
        <v>30</v>
      </c>
      <c r="AFR31" s="989">
        <v>49.651611194783271</v>
      </c>
      <c r="AFS31" s="989">
        <v>38</v>
      </c>
      <c r="AFT31" s="989">
        <v>87</v>
      </c>
      <c r="AFU31" s="989">
        <v>143.98967246487149</v>
      </c>
      <c r="AFV31" s="989">
        <v>36</v>
      </c>
      <c r="AFW31" s="989">
        <v>22</v>
      </c>
      <c r="AFX31" s="989">
        <v>36.411181542841064</v>
      </c>
      <c r="AFY31" s="989">
        <v>75</v>
      </c>
      <c r="AFZ31" s="989">
        <v>462</v>
      </c>
      <c r="AGA31" s="989">
        <v>764.63481239966234</v>
      </c>
      <c r="AGB31" s="989">
        <v>28</v>
      </c>
      <c r="AGC31" s="989">
        <v>108</v>
      </c>
      <c r="AGD31" s="989">
        <v>178.74580030121976</v>
      </c>
      <c r="AGE31" s="989">
        <v>34</v>
      </c>
      <c r="AGF31" s="989">
        <v>20</v>
      </c>
      <c r="AGG31" s="989">
        <v>64.040000000000006</v>
      </c>
      <c r="AGH31" s="989">
        <v>39</v>
      </c>
      <c r="AGI31" s="989">
        <v>0</v>
      </c>
      <c r="AGJ31" s="989">
        <v>0</v>
      </c>
      <c r="AGK31" s="989">
        <v>10</v>
      </c>
      <c r="AGL31" s="989">
        <v>0</v>
      </c>
      <c r="AGM31" s="989">
        <v>0</v>
      </c>
      <c r="AGN31" s="989">
        <v>2</v>
      </c>
      <c r="AGO31" s="989">
        <v>17</v>
      </c>
      <c r="AGP31" s="989">
        <v>54.43</v>
      </c>
      <c r="AGQ31" s="989">
        <v>38</v>
      </c>
      <c r="AGR31" s="989">
        <v>1</v>
      </c>
      <c r="AGS31" s="989">
        <v>3.2</v>
      </c>
      <c r="AGT31" s="989">
        <v>14</v>
      </c>
      <c r="AGU31" s="989">
        <v>1</v>
      </c>
      <c r="AGV31" s="989">
        <v>3.2</v>
      </c>
      <c r="AGW31" s="989">
        <v>28</v>
      </c>
      <c r="AGX31" s="989">
        <v>1</v>
      </c>
      <c r="AGY31" s="989">
        <v>3.2</v>
      </c>
      <c r="AGZ31" s="989">
        <v>12</v>
      </c>
      <c r="AHA31" s="989">
        <v>0</v>
      </c>
      <c r="AHB31" s="989">
        <v>0</v>
      </c>
      <c r="AHC31" s="989">
        <v>12</v>
      </c>
      <c r="AHD31" s="989">
        <v>0</v>
      </c>
      <c r="AHE31" s="989">
        <v>0</v>
      </c>
      <c r="AHF31" s="989">
        <v>41</v>
      </c>
      <c r="AHG31" s="712">
        <v>139</v>
      </c>
      <c r="AHH31" s="712">
        <v>454.55</v>
      </c>
      <c r="AHI31" s="699">
        <v>12</v>
      </c>
      <c r="AHJ31" s="712">
        <v>134</v>
      </c>
      <c r="AHK31" s="712">
        <v>438.19</v>
      </c>
      <c r="AHL31" s="712">
        <v>50</v>
      </c>
      <c r="AHM31" s="712">
        <v>7</v>
      </c>
      <c r="AHN31" s="712">
        <v>22.41</v>
      </c>
      <c r="AHO31" s="699">
        <v>36</v>
      </c>
      <c r="AHP31" s="712">
        <v>11</v>
      </c>
      <c r="AHQ31" s="712">
        <v>35.22</v>
      </c>
      <c r="AHR31" s="712">
        <v>12</v>
      </c>
      <c r="AHS31" s="712">
        <v>88</v>
      </c>
      <c r="AHT31" s="712">
        <v>281.77999999999997</v>
      </c>
      <c r="AHU31" s="699">
        <v>12</v>
      </c>
      <c r="AHV31" s="712">
        <v>56</v>
      </c>
      <c r="AHW31" s="712">
        <v>183.13</v>
      </c>
      <c r="AHX31" s="699">
        <v>30</v>
      </c>
      <c r="AHY31" s="712">
        <v>97</v>
      </c>
      <c r="AHZ31" s="712">
        <v>310.60000000000002</v>
      </c>
      <c r="AIA31" s="699">
        <v>29</v>
      </c>
      <c r="AIC31" s="714"/>
      <c r="AID31" s="725"/>
      <c r="AIE31" s="715"/>
      <c r="AIF31" s="714"/>
      <c r="AIG31" s="725"/>
      <c r="AIH31" s="715"/>
      <c r="AII31" s="715"/>
      <c r="AIJ31" s="712"/>
      <c r="AIK31" s="715"/>
      <c r="AIL31" s="1169">
        <v>276</v>
      </c>
      <c r="AIM31" s="1174">
        <v>55.072463768115938</v>
      </c>
      <c r="AIN31" s="1168">
        <f t="shared" si="33"/>
        <v>45</v>
      </c>
      <c r="AIO31" s="715">
        <v>1469</v>
      </c>
      <c r="AIP31" s="725">
        <v>29.47583390061266</v>
      </c>
      <c r="AIQ31" s="715">
        <f t="shared" si="34"/>
        <v>19</v>
      </c>
      <c r="AIR31" s="1169">
        <v>277</v>
      </c>
      <c r="AIS31" s="1174">
        <v>31.768953068592054</v>
      </c>
      <c r="AIT31" s="1168">
        <f t="shared" si="35"/>
        <v>67</v>
      </c>
      <c r="AIU31" s="715">
        <v>1456</v>
      </c>
      <c r="AIV31" s="725">
        <v>13.186813186813186</v>
      </c>
      <c r="AIW31" s="715">
        <f t="shared" si="36"/>
        <v>43</v>
      </c>
      <c r="AIX31" s="1169">
        <v>291</v>
      </c>
      <c r="AIY31" s="1174">
        <v>0.6872852233676976</v>
      </c>
      <c r="AIZ31" s="1168">
        <f t="shared" si="37"/>
        <v>50</v>
      </c>
      <c r="AJA31" s="715">
        <v>1425</v>
      </c>
      <c r="AJB31" s="725">
        <v>12.421052631578949</v>
      </c>
      <c r="AJC31" s="715">
        <f t="shared" si="38"/>
        <v>71</v>
      </c>
      <c r="AJD31" s="714">
        <v>291</v>
      </c>
      <c r="AJE31" s="725">
        <v>12.371134020618557</v>
      </c>
      <c r="AJF31" s="715">
        <v>52</v>
      </c>
      <c r="AJG31" s="699">
        <v>1465</v>
      </c>
      <c r="AJH31" s="1099">
        <v>10.034129692832765</v>
      </c>
      <c r="AJI31" s="733">
        <v>42</v>
      </c>
      <c r="AJJ31" s="714">
        <v>291</v>
      </c>
      <c r="AJK31" s="712">
        <v>25.429553264604809</v>
      </c>
      <c r="AJL31" s="715">
        <v>47</v>
      </c>
      <c r="AJM31" s="699">
        <v>1465</v>
      </c>
      <c r="AJN31" s="712">
        <v>27.508532423208194</v>
      </c>
      <c r="AJO31" s="715">
        <v>66</v>
      </c>
      <c r="AJP31" s="714">
        <v>286</v>
      </c>
      <c r="AJQ31" s="712">
        <v>14.685314685314685</v>
      </c>
      <c r="AJR31" s="715">
        <v>46</v>
      </c>
      <c r="AJS31" s="699">
        <v>1545</v>
      </c>
      <c r="AJT31" s="712">
        <v>22.394822006472491</v>
      </c>
      <c r="AJU31" s="715">
        <f t="shared" si="39"/>
        <v>53</v>
      </c>
      <c r="AJV31" s="1178">
        <v>0</v>
      </c>
      <c r="AJW31" s="1099">
        <v>0</v>
      </c>
      <c r="AJX31" s="1099">
        <v>0</v>
      </c>
      <c r="AJY31" s="1099">
        <v>0</v>
      </c>
      <c r="AJZ31" s="1099">
        <v>50</v>
      </c>
      <c r="AKA31" s="1099">
        <v>0</v>
      </c>
      <c r="AKB31" s="1099">
        <v>0</v>
      </c>
      <c r="AKC31" s="1099">
        <v>0</v>
      </c>
      <c r="AKD31" s="1099">
        <v>50</v>
      </c>
      <c r="AKE31" s="1099">
        <v>0</v>
      </c>
      <c r="AKF31" s="1099">
        <v>0</v>
      </c>
      <c r="AKG31" s="1188">
        <v>2</v>
      </c>
      <c r="AKH31" s="985">
        <v>43.19526627218935</v>
      </c>
      <c r="AKI31" s="985">
        <v>9.4674556213017755</v>
      </c>
      <c r="AKJ31" s="985">
        <v>22.485207100591715</v>
      </c>
      <c r="AKK31" s="985">
        <v>16.568047337278109</v>
      </c>
      <c r="AKL31" s="985">
        <v>16.568047337278109</v>
      </c>
      <c r="AKM31" s="985">
        <v>16.568047337278109</v>
      </c>
      <c r="AKN31" s="985">
        <v>14.792899408284024</v>
      </c>
      <c r="AKO31" s="985">
        <v>8.2840236686390547</v>
      </c>
      <c r="AKP31" s="985">
        <v>15.384615384615385</v>
      </c>
      <c r="AKQ31" s="985">
        <v>4.1420118343195274</v>
      </c>
      <c r="AKR31" s="985">
        <v>5.9171597633136095</v>
      </c>
      <c r="AKS31" s="699">
        <v>169</v>
      </c>
      <c r="AKT31" s="714" t="s">
        <v>1650</v>
      </c>
      <c r="AKU31" s="715" t="s">
        <v>1634</v>
      </c>
      <c r="AKV31" s="715" t="s">
        <v>1633</v>
      </c>
      <c r="AKW31" s="715" t="s">
        <v>1634</v>
      </c>
      <c r="AKX31" s="715" t="s">
        <v>1634</v>
      </c>
      <c r="AKY31" s="715" t="s">
        <v>1634</v>
      </c>
      <c r="AKZ31" s="715" t="s">
        <v>1633</v>
      </c>
      <c r="ALA31" s="715">
        <v>2</v>
      </c>
      <c r="ALB31" s="715">
        <v>1</v>
      </c>
      <c r="ALC31" s="715">
        <v>-1</v>
      </c>
      <c r="ALD31" s="715">
        <v>1</v>
      </c>
      <c r="ALE31" s="715">
        <v>1</v>
      </c>
      <c r="ALF31" s="715">
        <v>1</v>
      </c>
      <c r="ALG31" s="715">
        <v>-1</v>
      </c>
      <c r="ALH31" s="715">
        <f t="shared" si="40"/>
        <v>4</v>
      </c>
      <c r="ALI31" s="715">
        <f t="shared" si="41"/>
        <v>43</v>
      </c>
      <c r="ALJ31" s="716" t="s">
        <v>31</v>
      </c>
      <c r="ALK31" s="712" t="s">
        <v>31</v>
      </c>
      <c r="ALL31" s="712" t="s">
        <v>1657</v>
      </c>
      <c r="ALM31" s="712" t="s">
        <v>31</v>
      </c>
      <c r="ALN31" s="712" t="s">
        <v>31</v>
      </c>
      <c r="ALO31" s="712" t="s">
        <v>31</v>
      </c>
      <c r="ALP31" s="712" t="s">
        <v>1636</v>
      </c>
      <c r="ALQ31" s="714">
        <v>8</v>
      </c>
      <c r="ALR31" s="715">
        <v>3</v>
      </c>
      <c r="ALS31" s="715">
        <v>0</v>
      </c>
      <c r="ALT31" s="715">
        <v>43</v>
      </c>
      <c r="ALU31" s="715">
        <v>2</v>
      </c>
      <c r="ALV31" s="715">
        <v>5</v>
      </c>
      <c r="ALW31" s="733">
        <v>6</v>
      </c>
      <c r="ALX31" s="981">
        <v>0.40958427196395658</v>
      </c>
      <c r="ALY31" s="715">
        <v>57</v>
      </c>
      <c r="ALZ31" s="731">
        <v>0.15359410198648371</v>
      </c>
      <c r="AMA31" s="715">
        <v>55</v>
      </c>
      <c r="AMB31" s="731">
        <v>0</v>
      </c>
      <c r="AMC31" s="715">
        <v>64</v>
      </c>
      <c r="AMD31" s="731">
        <v>2.2015154618062667</v>
      </c>
      <c r="AME31" s="715">
        <v>21</v>
      </c>
      <c r="AMF31" s="715">
        <v>0.10239606799098915</v>
      </c>
      <c r="AMG31" s="715">
        <v>54</v>
      </c>
      <c r="AMH31" s="731">
        <v>0.25599016997747287</v>
      </c>
      <c r="AMI31" s="715">
        <v>50</v>
      </c>
      <c r="AMJ31" s="731">
        <v>0.30718820397296742</v>
      </c>
      <c r="AMK31" s="715">
        <v>48</v>
      </c>
      <c r="AML31" s="982">
        <v>10</v>
      </c>
      <c r="AMM31" s="699">
        <v>0</v>
      </c>
      <c r="AMN31" s="699">
        <v>0</v>
      </c>
      <c r="AMO31" s="716">
        <v>0.51198033995494574</v>
      </c>
      <c r="AMP31" s="715">
        <v>37</v>
      </c>
      <c r="AMQ31" s="712">
        <v>0</v>
      </c>
      <c r="AMR31" s="715">
        <v>27</v>
      </c>
      <c r="AMS31" s="712">
        <v>0</v>
      </c>
      <c r="AMT31" s="733">
        <v>27</v>
      </c>
      <c r="AMU31" s="982">
        <v>2</v>
      </c>
      <c r="AMV31" s="731">
        <v>0.10239606799098915</v>
      </c>
      <c r="AMW31" s="715">
        <v>26</v>
      </c>
      <c r="AMX31" s="716" t="s">
        <v>106</v>
      </c>
      <c r="AMY31" s="712" t="s">
        <v>1681</v>
      </c>
      <c r="AMZ31" s="715">
        <v>4</v>
      </c>
      <c r="ANA31" s="715">
        <v>3</v>
      </c>
      <c r="ANB31" s="715">
        <v>7</v>
      </c>
      <c r="ANC31" s="715">
        <v>20</v>
      </c>
      <c r="AND31" s="1201" t="s">
        <v>1632</v>
      </c>
      <c r="ANE31" s="1202" t="s">
        <v>1625</v>
      </c>
      <c r="ANF31" s="1202" t="s">
        <v>1632</v>
      </c>
      <c r="ANG31" s="1202" t="s">
        <v>1632</v>
      </c>
      <c r="ANH31" s="725">
        <v>5</v>
      </c>
      <c r="ANI31" s="725">
        <v>0</v>
      </c>
      <c r="ANJ31" s="725">
        <v>5</v>
      </c>
      <c r="ANK31" s="725">
        <v>5</v>
      </c>
      <c r="ANL31" s="1303">
        <f t="shared" si="42"/>
        <v>15</v>
      </c>
      <c r="ANM31" s="1303">
        <f t="shared" si="43"/>
        <v>39</v>
      </c>
      <c r="ANN31" s="983" t="s">
        <v>1632</v>
      </c>
      <c r="ANO31" s="725" t="s">
        <v>1632</v>
      </c>
      <c r="ANP31" s="725" t="s">
        <v>1632</v>
      </c>
      <c r="ANQ31" s="725" t="s">
        <v>1632</v>
      </c>
      <c r="ANR31" s="725">
        <v>5</v>
      </c>
      <c r="ANS31" s="725">
        <v>5</v>
      </c>
      <c r="ANT31" s="725">
        <v>5</v>
      </c>
      <c r="ANU31" s="725">
        <v>5</v>
      </c>
      <c r="ANV31" s="715">
        <f t="shared" si="44"/>
        <v>20</v>
      </c>
      <c r="ANW31" s="715">
        <f t="shared" si="45"/>
        <v>1</v>
      </c>
      <c r="ANX31" s="982">
        <v>69</v>
      </c>
      <c r="ANY31" s="715">
        <v>3970</v>
      </c>
      <c r="ANZ31" s="1089">
        <v>6.75</v>
      </c>
      <c r="AOA31" s="715">
        <v>59</v>
      </c>
      <c r="AOB31" s="1089">
        <v>4.8</v>
      </c>
      <c r="AOC31" s="1188">
        <f t="shared" si="46"/>
        <v>15</v>
      </c>
      <c r="AOD31" s="1089">
        <v>28.077999999999999</v>
      </c>
      <c r="AOE31" s="1188">
        <f t="shared" si="47"/>
        <v>58</v>
      </c>
      <c r="AOF31" s="699">
        <v>10</v>
      </c>
      <c r="AOG31" s="985">
        <v>0.51198033995494574</v>
      </c>
      <c r="AOH31" s="1188">
        <v>39</v>
      </c>
      <c r="AOI31" s="699">
        <v>4</v>
      </c>
      <c r="AOJ31" s="985">
        <v>0.20479213598197829</v>
      </c>
      <c r="AOK31" s="1188">
        <v>55</v>
      </c>
      <c r="AOL31" s="699">
        <v>10</v>
      </c>
      <c r="AOM31" s="985">
        <v>0.51198033995494574</v>
      </c>
      <c r="AON31" s="1188">
        <v>30</v>
      </c>
      <c r="AOO31" s="699">
        <v>2</v>
      </c>
      <c r="AOP31" s="985">
        <v>0.10239606799098915</v>
      </c>
      <c r="AOQ31" s="1188">
        <v>55</v>
      </c>
      <c r="AOR31" s="983" t="s">
        <v>1625</v>
      </c>
      <c r="AOS31" s="725" t="s">
        <v>1625</v>
      </c>
      <c r="AOT31" s="725" t="s">
        <v>1625</v>
      </c>
      <c r="AOU31" s="725" t="s">
        <v>1625</v>
      </c>
      <c r="AOV31" s="725">
        <v>0</v>
      </c>
      <c r="AOW31" s="725">
        <v>0</v>
      </c>
      <c r="AOX31" s="725">
        <v>0</v>
      </c>
      <c r="AOY31" s="725">
        <v>0</v>
      </c>
      <c r="AOZ31" s="715">
        <f t="shared" si="48"/>
        <v>0</v>
      </c>
      <c r="APA31" s="715">
        <f t="shared" si="49"/>
        <v>25</v>
      </c>
      <c r="APB31" s="1993" t="s">
        <v>1632</v>
      </c>
      <c r="APC31" s="1994" t="s">
        <v>1632</v>
      </c>
      <c r="APD31" s="1994" t="s">
        <v>1625</v>
      </c>
      <c r="APE31" s="1994" t="s">
        <v>1632</v>
      </c>
      <c r="APF31" s="1995">
        <v>5</v>
      </c>
      <c r="APG31" s="1995">
        <v>5</v>
      </c>
      <c r="APH31" s="1995">
        <v>0</v>
      </c>
      <c r="API31" s="1995">
        <v>5</v>
      </c>
      <c r="APJ31" s="715">
        <f t="shared" si="50"/>
        <v>15</v>
      </c>
      <c r="APK31" s="715">
        <f t="shared" si="51"/>
        <v>27</v>
      </c>
      <c r="APL31" s="715">
        <v>1</v>
      </c>
      <c r="APM31" s="725">
        <v>0.51432392120557524</v>
      </c>
      <c r="APN31" s="715">
        <v>10</v>
      </c>
      <c r="APO31" s="715">
        <v>2</v>
      </c>
      <c r="APP31" s="725">
        <v>1.0286478424111505</v>
      </c>
      <c r="APQ31" s="715">
        <v>17</v>
      </c>
      <c r="APR31" s="1169">
        <v>1</v>
      </c>
      <c r="APS31" s="1168">
        <v>200</v>
      </c>
      <c r="APT31" s="1168">
        <v>1600</v>
      </c>
      <c r="APU31" s="989">
        <v>200</v>
      </c>
      <c r="APV31" s="989">
        <v>1600</v>
      </c>
      <c r="APW31" s="989">
        <v>8.2291827392892056</v>
      </c>
      <c r="APX31" s="989">
        <v>32</v>
      </c>
      <c r="APY31" s="989">
        <v>8</v>
      </c>
      <c r="APZ31" s="989">
        <v>625</v>
      </c>
      <c r="AQA31" s="989">
        <v>5000</v>
      </c>
      <c r="AQB31" s="989">
        <v>78.125</v>
      </c>
      <c r="AQC31" s="989">
        <v>625</v>
      </c>
      <c r="AQD31" s="1099">
        <v>25.716196060278762</v>
      </c>
      <c r="AQE31" s="989">
        <v>21</v>
      </c>
      <c r="AQF31" s="989">
        <v>9</v>
      </c>
      <c r="AQG31" s="989">
        <v>825</v>
      </c>
      <c r="AQH31" s="989">
        <v>6600</v>
      </c>
      <c r="AQI31" s="989">
        <v>278.125</v>
      </c>
      <c r="AQJ31" s="989">
        <v>2225</v>
      </c>
      <c r="AQK31" s="989">
        <v>33.945378799567969</v>
      </c>
      <c r="AQL31" s="729">
        <v>42</v>
      </c>
      <c r="AQM31" s="987"/>
      <c r="AQQ31" s="715">
        <v>2359</v>
      </c>
      <c r="AQR31" s="715">
        <v>2014</v>
      </c>
      <c r="AQS31" s="989">
        <v>103</v>
      </c>
      <c r="AQT31" s="1099">
        <v>5.1142005958291961</v>
      </c>
      <c r="AQU31" s="989">
        <f t="shared" si="52"/>
        <v>11</v>
      </c>
      <c r="AQV31" s="989">
        <v>24</v>
      </c>
      <c r="AQW31" s="989">
        <v>23.300970873786408</v>
      </c>
      <c r="AQX31" s="1099">
        <v>3.7916666666666665</v>
      </c>
      <c r="AQY31" s="989">
        <f t="shared" si="53"/>
        <v>18</v>
      </c>
      <c r="AQZ31" s="989">
        <v>41</v>
      </c>
      <c r="ARA31" s="989">
        <v>144</v>
      </c>
      <c r="ARB31" s="989">
        <v>28.472222222222221</v>
      </c>
      <c r="ARC31" s="989">
        <f t="shared" si="54"/>
        <v>14</v>
      </c>
      <c r="ARD31" s="1668">
        <v>2.502979145978153</v>
      </c>
      <c r="ARE31" s="1667">
        <f t="shared" si="55"/>
        <v>20</v>
      </c>
      <c r="ARF31" s="1168">
        <v>30</v>
      </c>
      <c r="ARG31" s="1099">
        <v>6.666666666666667</v>
      </c>
      <c r="ARH31" s="989">
        <f t="shared" si="56"/>
        <v>15</v>
      </c>
      <c r="ARI31" s="715">
        <v>281</v>
      </c>
      <c r="ARJ31" s="985">
        <v>19.572953736654807</v>
      </c>
      <c r="ARK31" s="699">
        <f t="shared" si="57"/>
        <v>46</v>
      </c>
      <c r="ARL31" s="989">
        <v>485</v>
      </c>
      <c r="ARM31" s="715">
        <v>94</v>
      </c>
      <c r="ARN31" s="985">
        <v>19.381443298969074</v>
      </c>
      <c r="ARO31" s="699">
        <f t="shared" si="58"/>
        <v>37</v>
      </c>
      <c r="ARP31" s="707">
        <v>297</v>
      </c>
      <c r="ARQ31" s="990">
        <v>35</v>
      </c>
      <c r="ARR31" s="719">
        <v>11.784511784511785</v>
      </c>
      <c r="ARS31" s="979">
        <f t="shared" si="59"/>
        <v>15</v>
      </c>
      <c r="ART31" s="715">
        <v>37</v>
      </c>
      <c r="ARU31" s="699">
        <f t="shared" si="59"/>
        <v>58</v>
      </c>
      <c r="ARV31" s="715">
        <v>11390</v>
      </c>
      <c r="ARW31" s="715">
        <v>5500</v>
      </c>
      <c r="ARX31" s="985">
        <v>48.28797190517998</v>
      </c>
      <c r="ARY31" s="699">
        <f t="shared" si="60"/>
        <v>13</v>
      </c>
      <c r="ARZ31" s="715">
        <v>11000</v>
      </c>
      <c r="ASA31" s="715">
        <v>240</v>
      </c>
      <c r="ASB31" s="712">
        <v>2.1818181818181821</v>
      </c>
      <c r="ASC31" s="699">
        <f t="shared" si="61"/>
        <v>16</v>
      </c>
      <c r="ASD31" s="712">
        <v>39.230769230769234</v>
      </c>
      <c r="ASE31" s="712">
        <v>21.53846153846154</v>
      </c>
      <c r="ASF31" s="712">
        <v>9.2307692307692317</v>
      </c>
      <c r="ASG31" s="712">
        <v>7.6923076923076925</v>
      </c>
      <c r="ASH31" s="712">
        <v>11.538461538461538</v>
      </c>
      <c r="ASI31" s="712">
        <v>6.1538461538461542</v>
      </c>
      <c r="ASJ31" s="712">
        <v>4.6153846153846159</v>
      </c>
      <c r="ASK31" s="712">
        <v>0</v>
      </c>
      <c r="ASL31" s="712">
        <v>0</v>
      </c>
      <c r="ASM31" s="715">
        <v>51</v>
      </c>
      <c r="ASN31" s="715">
        <v>28</v>
      </c>
      <c r="ASO31" s="715">
        <v>12</v>
      </c>
      <c r="ASP31" s="715">
        <v>10</v>
      </c>
      <c r="ASQ31" s="715">
        <v>15</v>
      </c>
      <c r="ASR31" s="715">
        <v>8</v>
      </c>
      <c r="ASS31" s="715">
        <v>6</v>
      </c>
      <c r="AST31" s="715">
        <v>0</v>
      </c>
      <c r="ASU31" s="715">
        <v>0</v>
      </c>
      <c r="ASV31" s="715">
        <v>130</v>
      </c>
      <c r="ASW31" s="712">
        <v>37.5</v>
      </c>
      <c r="ASX31" s="712">
        <v>7.5</v>
      </c>
      <c r="ASY31" s="712">
        <v>7.5</v>
      </c>
      <c r="ASZ31" s="712">
        <v>15</v>
      </c>
      <c r="ATA31" s="712">
        <v>15</v>
      </c>
      <c r="ATB31" s="712">
        <v>2.5</v>
      </c>
      <c r="ATC31" s="712">
        <v>10</v>
      </c>
      <c r="ATD31" s="712">
        <v>2.5</v>
      </c>
      <c r="ATE31" s="712">
        <v>2.5</v>
      </c>
      <c r="ATF31" s="715">
        <v>15</v>
      </c>
      <c r="ATG31" s="715">
        <v>3</v>
      </c>
      <c r="ATH31" s="715">
        <v>3</v>
      </c>
      <c r="ATI31" s="715">
        <v>6</v>
      </c>
      <c r="ATJ31" s="715">
        <v>6</v>
      </c>
      <c r="ATK31" s="715">
        <v>1</v>
      </c>
      <c r="ATL31" s="715">
        <v>4</v>
      </c>
      <c r="ATM31" s="715">
        <v>1</v>
      </c>
      <c r="ATN31" s="715">
        <v>1</v>
      </c>
      <c r="ATO31" s="715">
        <v>40</v>
      </c>
      <c r="ATP31" s="712" t="s">
        <v>31</v>
      </c>
      <c r="ATQ31" s="712" t="s">
        <v>31</v>
      </c>
      <c r="ATR31" s="712" t="s">
        <v>31</v>
      </c>
      <c r="ATS31" s="712" t="s">
        <v>31</v>
      </c>
      <c r="ATT31" s="712" t="s">
        <v>31</v>
      </c>
      <c r="ATU31" s="712" t="s">
        <v>31</v>
      </c>
      <c r="ATV31" s="712" t="s">
        <v>31</v>
      </c>
      <c r="ATW31" s="712" t="s">
        <v>31</v>
      </c>
      <c r="ATX31" s="712" t="s">
        <v>31</v>
      </c>
      <c r="ATY31" s="715">
        <v>0</v>
      </c>
      <c r="ATZ31" s="715">
        <v>0</v>
      </c>
      <c r="AUA31" s="715">
        <v>0</v>
      </c>
      <c r="AUB31" s="715">
        <v>0</v>
      </c>
      <c r="AUC31" s="715">
        <v>0</v>
      </c>
      <c r="AUD31" s="715">
        <v>0</v>
      </c>
      <c r="AUE31" s="715">
        <v>0</v>
      </c>
      <c r="AUF31" s="715">
        <v>0</v>
      </c>
      <c r="AUG31" s="715">
        <v>0</v>
      </c>
      <c r="AUH31" s="715">
        <v>0</v>
      </c>
      <c r="AUI31" s="712" t="s">
        <v>1648</v>
      </c>
      <c r="AUJ31" s="712" t="s">
        <v>1623</v>
      </c>
      <c r="AUK31" s="709">
        <v>0</v>
      </c>
      <c r="AUL31" s="978">
        <v>31</v>
      </c>
      <c r="AUM31" s="703" t="s">
        <v>1625</v>
      </c>
      <c r="AUN31" s="703" t="s">
        <v>1625</v>
      </c>
      <c r="AUO31" s="703" t="s">
        <v>1625</v>
      </c>
      <c r="AUP31" s="701" t="s">
        <v>1625</v>
      </c>
      <c r="AUQ31" s="712" t="s">
        <v>1625</v>
      </c>
      <c r="AUR31" s="712" t="s">
        <v>1627</v>
      </c>
      <c r="AUS31" s="712" t="s">
        <v>1627</v>
      </c>
      <c r="AUT31" s="712" t="s">
        <v>1627</v>
      </c>
      <c r="AUU31" s="712" t="s">
        <v>1625</v>
      </c>
      <c r="AUV31" s="712" t="s">
        <v>1628</v>
      </c>
      <c r="AUW31" s="3968" t="s">
        <v>1648</v>
      </c>
      <c r="AUX31" s="712" t="s">
        <v>5403</v>
      </c>
      <c r="AUY31" s="712" t="s">
        <v>1717</v>
      </c>
      <c r="AUZ31" s="699">
        <v>143</v>
      </c>
      <c r="AVA31" s="699">
        <v>29</v>
      </c>
      <c r="AVB31" s="985">
        <v>20.2</v>
      </c>
      <c r="AVC31" s="699">
        <v>2</v>
      </c>
      <c r="AVD31" s="712">
        <v>0.10239606799098915</v>
      </c>
      <c r="AVE31" s="699">
        <f t="shared" si="62"/>
        <v>18</v>
      </c>
      <c r="AVF31" s="712">
        <v>0</v>
      </c>
      <c r="AVG31" s="978">
        <v>33</v>
      </c>
      <c r="AVH31" s="712" t="s">
        <v>1625</v>
      </c>
      <c r="AVI31" s="712" t="s">
        <v>1625</v>
      </c>
      <c r="AVJ31" s="712" t="s">
        <v>1625</v>
      </c>
      <c r="AVK31" s="712" t="s">
        <v>1625</v>
      </c>
      <c r="AVL31" s="716">
        <v>8.4</v>
      </c>
      <c r="AVM31" s="699">
        <f t="shared" si="63"/>
        <v>42</v>
      </c>
      <c r="AVN31" s="715">
        <v>5</v>
      </c>
      <c r="AVO31" s="712">
        <v>3.3</v>
      </c>
      <c r="AVP31" s="699">
        <f t="shared" si="64"/>
        <v>38</v>
      </c>
      <c r="AVQ31" s="715">
        <v>2</v>
      </c>
      <c r="AVR31" s="712">
        <v>0</v>
      </c>
      <c r="AVS31" s="699">
        <f t="shared" si="65"/>
        <v>14</v>
      </c>
      <c r="AVT31" s="715">
        <v>0</v>
      </c>
      <c r="AVU31" s="712">
        <v>8.4</v>
      </c>
      <c r="AVV31" s="699">
        <f t="shared" si="66"/>
        <v>10</v>
      </c>
      <c r="AVW31" s="715">
        <v>5</v>
      </c>
      <c r="AVX31" s="712">
        <v>0</v>
      </c>
      <c r="AVY31" s="733">
        <v>0</v>
      </c>
      <c r="AVZ31" s="716">
        <v>5</v>
      </c>
      <c r="AWA31" s="699">
        <f t="shared" si="67"/>
        <v>17</v>
      </c>
      <c r="AWB31" s="715">
        <v>3</v>
      </c>
      <c r="AWC31" s="712">
        <v>1.7</v>
      </c>
      <c r="AWD31" s="699">
        <f t="shared" si="68"/>
        <v>7</v>
      </c>
      <c r="AWE31" s="715">
        <v>1</v>
      </c>
      <c r="AWF31" s="712">
        <v>8.4</v>
      </c>
      <c r="AWG31" s="699">
        <f t="shared" si="69"/>
        <v>51</v>
      </c>
      <c r="AWH31" s="715">
        <v>5</v>
      </c>
      <c r="AWI31" s="714">
        <v>395</v>
      </c>
      <c r="AWJ31" s="715">
        <v>252</v>
      </c>
      <c r="AWK31" s="715" t="s">
        <v>31</v>
      </c>
      <c r="AWL31" s="715">
        <v>134</v>
      </c>
      <c r="AWM31" s="715" t="s">
        <v>31</v>
      </c>
      <c r="AWN31" s="715">
        <v>781</v>
      </c>
      <c r="AWO31" s="715">
        <v>189</v>
      </c>
      <c r="AWP31" s="715">
        <v>81</v>
      </c>
      <c r="AWQ31" s="715">
        <v>29</v>
      </c>
      <c r="AWR31" s="715">
        <v>299</v>
      </c>
      <c r="AWS31" s="716">
        <v>0.11799999999999999</v>
      </c>
      <c r="AWT31" s="699">
        <f t="shared" si="70"/>
        <v>39</v>
      </c>
      <c r="AWU31" s="712">
        <v>7.5999999999999998E-2</v>
      </c>
      <c r="AWV31" s="699">
        <f t="shared" si="70"/>
        <v>31</v>
      </c>
      <c r="AWW31" s="712" t="s">
        <v>31</v>
      </c>
      <c r="AWX31" s="699" t="str">
        <f t="shared" si="3"/>
        <v>-</v>
      </c>
      <c r="AWY31" s="712">
        <v>0.04</v>
      </c>
      <c r="AWZ31" s="699">
        <f t="shared" si="71"/>
        <v>12</v>
      </c>
      <c r="AXA31" s="712" t="s">
        <v>31</v>
      </c>
      <c r="AXB31" s="712">
        <v>0.23400000000000001</v>
      </c>
      <c r="AXC31" s="712">
        <v>5.7000000000000002E-2</v>
      </c>
      <c r="AXD31" s="699">
        <f t="shared" si="4"/>
        <v>11</v>
      </c>
      <c r="AXE31" s="712">
        <v>2.4E-2</v>
      </c>
      <c r="AXF31" s="699">
        <f t="shared" si="5"/>
        <v>48</v>
      </c>
      <c r="AXG31" s="712">
        <v>8.9999999999999993E-3</v>
      </c>
      <c r="AXH31" s="699">
        <f t="shared" si="6"/>
        <v>5</v>
      </c>
      <c r="AXI31" s="712">
        <v>0.09</v>
      </c>
      <c r="AXK31" s="3969">
        <v>91.467221644120713</v>
      </c>
      <c r="AXL31" s="3970">
        <v>961</v>
      </c>
      <c r="AXM31" s="715">
        <f t="shared" si="72"/>
        <v>65</v>
      </c>
      <c r="AXN31" s="3969">
        <v>34.989200863930883</v>
      </c>
      <c r="AXO31" s="3970">
        <v>1389</v>
      </c>
      <c r="AXP31" s="715">
        <f t="shared" si="73"/>
        <v>70</v>
      </c>
      <c r="AXQ31" s="2024">
        <v>19761</v>
      </c>
      <c r="AXR31" s="2024">
        <v>19511</v>
      </c>
      <c r="AXS31" s="3029">
        <v>1.281328481369485</v>
      </c>
      <c r="AXT31" s="2024" t="s">
        <v>8059</v>
      </c>
      <c r="AXU31" s="2024">
        <v>3163</v>
      </c>
      <c r="AXV31" s="2024">
        <v>3228</v>
      </c>
      <c r="AXW31" s="3029">
        <v>2.0136307311028503</v>
      </c>
      <c r="AXX31" s="2024" t="s">
        <v>8059</v>
      </c>
      <c r="AXY31" s="3029">
        <v>16.006274986083699</v>
      </c>
      <c r="AXZ31" s="3029">
        <v>16.544513351442777</v>
      </c>
      <c r="AYA31" s="3029">
        <v>0.53823836535907787</v>
      </c>
      <c r="AYB31" s="2024" t="s">
        <v>8074</v>
      </c>
      <c r="AYC31" s="2123">
        <v>7716</v>
      </c>
      <c r="AYD31" s="2024">
        <v>7275</v>
      </c>
      <c r="AYE31" s="3029">
        <v>6.0618556701030855</v>
      </c>
      <c r="AYF31" s="2024" t="s">
        <v>8058</v>
      </c>
      <c r="AYG31" s="2024">
        <v>2772</v>
      </c>
      <c r="AYH31" s="2024">
        <v>2958</v>
      </c>
      <c r="AYI31" s="3029">
        <v>6.2880324543610584</v>
      </c>
      <c r="AYJ31" s="2024" t="s">
        <v>8058</v>
      </c>
      <c r="AYK31" s="2024">
        <v>59364</v>
      </c>
      <c r="AYL31" s="2024">
        <v>55121</v>
      </c>
      <c r="AYM31" s="3029">
        <v>7.6976107109812943</v>
      </c>
      <c r="AYN31" s="2024" t="s">
        <v>8058</v>
      </c>
      <c r="AYO31" s="2024">
        <v>249380900</v>
      </c>
      <c r="AYP31" s="2024">
        <v>242420327</v>
      </c>
      <c r="AYQ31" s="3029">
        <v>2.8712827369463838</v>
      </c>
      <c r="AYR31" s="2024" t="s">
        <v>8059</v>
      </c>
      <c r="AYS31" s="2024">
        <v>169815000</v>
      </c>
      <c r="AYT31" s="2024">
        <v>151011960</v>
      </c>
      <c r="AYU31" s="3029">
        <v>12.451358157327405</v>
      </c>
      <c r="AYV31" s="2024" t="s">
        <v>8057</v>
      </c>
      <c r="AYW31" s="2024">
        <v>66343900</v>
      </c>
      <c r="AYX31" s="2024">
        <v>83686841</v>
      </c>
      <c r="AYY31" s="3029">
        <v>20.72361770711359</v>
      </c>
      <c r="AYZ31" s="2024" t="s">
        <v>8057</v>
      </c>
      <c r="AZA31" s="2024">
        <v>718000</v>
      </c>
      <c r="AZB31" s="2024">
        <v>198246</v>
      </c>
      <c r="AZC31" s="3029">
        <v>262.17628602846969</v>
      </c>
      <c r="AZD31" s="2024" t="s">
        <v>8057</v>
      </c>
      <c r="AZE31" s="2024">
        <v>11706000</v>
      </c>
      <c r="AZF31" s="2024">
        <v>7289529</v>
      </c>
      <c r="AZG31" s="3029">
        <v>60.586507029466503</v>
      </c>
      <c r="AZH31" s="2024" t="s">
        <v>8057</v>
      </c>
      <c r="AZI31" s="2024">
        <v>431000</v>
      </c>
      <c r="AZJ31" s="2024">
        <v>97701</v>
      </c>
      <c r="AZK31" s="3029">
        <v>341.14185115812529</v>
      </c>
      <c r="AZL31" s="2024" t="s">
        <v>8057</v>
      </c>
      <c r="AZM31" s="2024">
        <v>332000</v>
      </c>
      <c r="AZN31" s="2024">
        <v>114000</v>
      </c>
      <c r="AZO31" s="3029">
        <v>191.22807017543863</v>
      </c>
      <c r="AZP31" s="2024" t="s">
        <v>8057</v>
      </c>
      <c r="AZQ31" s="2024">
        <v>0</v>
      </c>
      <c r="AZR31" s="2024">
        <v>0</v>
      </c>
      <c r="AZS31" s="3029" t="s">
        <v>31</v>
      </c>
      <c r="AZT31" s="2024" t="s">
        <v>31</v>
      </c>
      <c r="AZU31" s="2024">
        <v>35000</v>
      </c>
      <c r="AZV31" s="2024">
        <v>22050</v>
      </c>
      <c r="AZW31" s="3029">
        <v>58.730158730158735</v>
      </c>
      <c r="AZX31" s="2024" t="s">
        <v>8057</v>
      </c>
      <c r="AZY31" s="2123">
        <v>2016454000</v>
      </c>
      <c r="AZZ31" s="2024">
        <v>1907736027</v>
      </c>
      <c r="BAA31" s="3029">
        <v>5.6987954025779857</v>
      </c>
      <c r="BAB31" s="2024" t="s">
        <v>8056</v>
      </c>
      <c r="BAC31" s="2024">
        <v>574355000</v>
      </c>
      <c r="BAD31" s="2024">
        <v>607661171</v>
      </c>
      <c r="BAE31" s="3029">
        <v>5.4810431519245526</v>
      </c>
      <c r="BAF31" s="2024" t="s">
        <v>8056</v>
      </c>
      <c r="BAG31" s="2024">
        <v>2430440000</v>
      </c>
      <c r="BAH31" s="2024">
        <v>2085740927</v>
      </c>
      <c r="BAI31" s="3029">
        <v>16.526456787506859</v>
      </c>
      <c r="BAJ31" s="2024" t="s">
        <v>8057</v>
      </c>
      <c r="BAK31" s="2123">
        <v>960662000</v>
      </c>
      <c r="BAL31" s="2024">
        <v>886860518</v>
      </c>
      <c r="BAM31" s="3029">
        <v>8.3216560555016201</v>
      </c>
      <c r="BAN31" s="2024" t="s">
        <v>8058</v>
      </c>
      <c r="BAO31" s="2024">
        <v>442977000</v>
      </c>
      <c r="BAP31" s="2024">
        <v>442096772</v>
      </c>
      <c r="BAQ31" s="3029">
        <v>0.19910301448659595</v>
      </c>
      <c r="BAR31" s="2024" t="s">
        <v>8059</v>
      </c>
      <c r="BAS31" s="2024">
        <v>596503000</v>
      </c>
      <c r="BAT31" s="2024">
        <v>574501624</v>
      </c>
      <c r="BAU31" s="3029">
        <v>3.8296455712020645</v>
      </c>
      <c r="BAV31" s="2024" t="s">
        <v>8056</v>
      </c>
      <c r="BAW31" s="2024">
        <v>0</v>
      </c>
      <c r="BAX31" s="2024">
        <v>0</v>
      </c>
      <c r="BAY31" s="3029" t="s">
        <v>31</v>
      </c>
      <c r="BAZ31" s="2024" t="s">
        <v>31</v>
      </c>
      <c r="BBA31" s="2024">
        <v>16312000</v>
      </c>
      <c r="BBB31" s="2024">
        <v>4277113</v>
      </c>
      <c r="BBC31" s="3029">
        <v>281.37874776747776</v>
      </c>
      <c r="BBD31" s="2024" t="s">
        <v>8057</v>
      </c>
      <c r="BBE31" s="2123">
        <v>250576000</v>
      </c>
      <c r="BBF31" s="2024">
        <v>291300511</v>
      </c>
      <c r="BBG31" s="3029">
        <v>13.980240151380997</v>
      </c>
      <c r="BBH31" s="2024" t="s">
        <v>8057</v>
      </c>
      <c r="BBI31" s="2024">
        <v>74797000</v>
      </c>
      <c r="BBJ31" s="2024">
        <v>70588349</v>
      </c>
      <c r="BBK31" s="3029">
        <v>5.9622459791487614</v>
      </c>
      <c r="BBL31" s="2024" t="s">
        <v>8056</v>
      </c>
      <c r="BBM31" s="2024">
        <v>248982000</v>
      </c>
      <c r="BBN31" s="2024">
        <v>245772311</v>
      </c>
      <c r="BBO31" s="3029">
        <v>1.3059603772859418</v>
      </c>
      <c r="BBP31" s="2024" t="s">
        <v>8059</v>
      </c>
      <c r="BBQ31" s="2123">
        <v>428042000</v>
      </c>
      <c r="BBR31" s="2024">
        <v>393080944</v>
      </c>
      <c r="BBS31" s="3029">
        <v>8.8941111324897975</v>
      </c>
      <c r="BBT31" s="2024" t="s">
        <v>8058</v>
      </c>
      <c r="BBU31" s="2024">
        <v>29057000</v>
      </c>
      <c r="BBV31" s="2024">
        <v>25072038</v>
      </c>
      <c r="BBW31" s="3029">
        <v>15.894048979983182</v>
      </c>
      <c r="BBX31" s="2024" t="s">
        <v>8057</v>
      </c>
      <c r="BBY31" s="2024">
        <v>89357000</v>
      </c>
      <c r="BBZ31" s="2024">
        <v>75392362</v>
      </c>
      <c r="BCA31" s="3029">
        <v>18.522616389177472</v>
      </c>
      <c r="BCB31" s="2024" t="s">
        <v>8057</v>
      </c>
      <c r="BCC31" s="2024">
        <v>52691000</v>
      </c>
      <c r="BCD31" s="2024">
        <v>40751036</v>
      </c>
      <c r="BCE31" s="3029">
        <v>29.299780255893381</v>
      </c>
      <c r="BCF31" s="2024" t="s">
        <v>8057</v>
      </c>
      <c r="BCG31" s="2024">
        <v>12655000</v>
      </c>
      <c r="BCH31" s="2024">
        <v>15413082</v>
      </c>
      <c r="BCI31" s="3029">
        <v>17.89442241337585</v>
      </c>
      <c r="BCJ31" s="2024" t="s">
        <v>8057</v>
      </c>
      <c r="BCK31" s="2024">
        <v>539118000</v>
      </c>
      <c r="BCL31" s="2024">
        <v>524057086</v>
      </c>
      <c r="BCM31" s="3029">
        <v>2.8739071376662935</v>
      </c>
      <c r="BCN31" s="2024" t="s">
        <v>8059</v>
      </c>
      <c r="BCO31" s="2024">
        <v>373604000</v>
      </c>
      <c r="BCP31" s="2024">
        <v>254102741</v>
      </c>
      <c r="BCQ31" s="3029">
        <v>47.028717018050571</v>
      </c>
      <c r="BCR31" s="2024" t="s">
        <v>8057</v>
      </c>
      <c r="BCS31" s="2024">
        <v>96699000</v>
      </c>
      <c r="BCT31" s="2024">
        <v>58365369</v>
      </c>
      <c r="BCU31" s="3029">
        <v>65.678726369398959</v>
      </c>
      <c r="BCV31" s="2024" t="s">
        <v>8057</v>
      </c>
      <c r="BCW31" s="2024">
        <v>178092000</v>
      </c>
      <c r="BCX31" s="2024">
        <v>154879031</v>
      </c>
      <c r="BCY31" s="3029">
        <v>14.987806193079805</v>
      </c>
      <c r="BCZ31" s="2024" t="s">
        <v>8057</v>
      </c>
      <c r="BDA31" s="2024">
        <v>18911000</v>
      </c>
      <c r="BDB31" s="2024">
        <v>14714939</v>
      </c>
      <c r="BDC31" s="3029">
        <v>28.515653377835946</v>
      </c>
      <c r="BDD31" s="2024" t="s">
        <v>8057</v>
      </c>
      <c r="BDE31" s="2024">
        <v>0</v>
      </c>
      <c r="BDF31" s="2024">
        <v>0</v>
      </c>
      <c r="BDG31" s="3029" t="s">
        <v>31</v>
      </c>
      <c r="BDH31" s="2024" t="s">
        <v>31</v>
      </c>
      <c r="BDI31" s="2024">
        <v>0</v>
      </c>
      <c r="BDJ31" s="2024">
        <v>0</v>
      </c>
      <c r="BDK31" s="3029" t="s">
        <v>31</v>
      </c>
      <c r="BDL31" s="2024" t="s">
        <v>31</v>
      </c>
      <c r="BDM31" s="2024">
        <v>131222000</v>
      </c>
      <c r="BDN31" s="2024">
        <v>137974000</v>
      </c>
      <c r="BDO31" s="3029">
        <v>4.8936756200443625</v>
      </c>
      <c r="BDP31" s="2024" t="s">
        <v>8056</v>
      </c>
      <c r="BDQ31" s="2024">
        <v>7617000</v>
      </c>
      <c r="BDR31" s="2024">
        <v>6078684</v>
      </c>
      <c r="BDS31" s="3029">
        <v>25.306727574586873</v>
      </c>
      <c r="BDT31" s="2024" t="s">
        <v>8057</v>
      </c>
      <c r="BDU31" s="2024">
        <v>11576000</v>
      </c>
      <c r="BDV31" s="2024">
        <v>16286971</v>
      </c>
      <c r="BDW31" s="3029">
        <v>28.924782883201544</v>
      </c>
      <c r="BDX31" s="2024" t="s">
        <v>8057</v>
      </c>
      <c r="BDY31" s="2024">
        <v>37737000</v>
      </c>
      <c r="BDZ31" s="2024">
        <v>15758659</v>
      </c>
      <c r="BEA31" s="3029">
        <v>139.46834562509412</v>
      </c>
      <c r="BEB31" s="2024" t="s">
        <v>8057</v>
      </c>
      <c r="BEC31" s="2024">
        <v>0</v>
      </c>
      <c r="BED31" s="2024">
        <v>0</v>
      </c>
      <c r="BEE31" s="3029" t="s">
        <v>31</v>
      </c>
      <c r="BEF31" s="2024" t="s">
        <v>31</v>
      </c>
      <c r="BEG31" s="2024">
        <v>46223000</v>
      </c>
      <c r="BEH31" s="2024">
        <v>29752090</v>
      </c>
      <c r="BEI31" s="3029">
        <v>55.36051416892056</v>
      </c>
      <c r="BEJ31" s="2024" t="s">
        <v>8057</v>
      </c>
      <c r="BEK31" s="2024">
        <v>67007000</v>
      </c>
      <c r="BEL31" s="2024">
        <v>37733517</v>
      </c>
      <c r="BEM31" s="3029">
        <v>77.579524325813566</v>
      </c>
      <c r="BEN31" s="2024" t="s">
        <v>8057</v>
      </c>
      <c r="BEO31" s="2024">
        <v>78720000</v>
      </c>
      <c r="BEP31" s="2024">
        <v>62919862</v>
      </c>
      <c r="BEQ31" s="3029">
        <v>25.111526786247552</v>
      </c>
      <c r="BER31" s="2024" t="s">
        <v>8057</v>
      </c>
      <c r="BES31" s="2024">
        <v>232112000</v>
      </c>
      <c r="BET31" s="2024">
        <v>223408516</v>
      </c>
      <c r="BEU31" s="3029">
        <v>3.8957709203887276</v>
      </c>
      <c r="BEV31" s="2024" t="s">
        <v>8056</v>
      </c>
      <c r="BEW31" s="2123">
        <v>19780</v>
      </c>
      <c r="BEX31" s="2024">
        <v>19455</v>
      </c>
      <c r="BEY31" s="3029">
        <v>1.6705217167823321</v>
      </c>
      <c r="BEZ31" s="2024" t="s">
        <v>8059</v>
      </c>
      <c r="BFA31" s="2024">
        <v>3227</v>
      </c>
      <c r="BFB31" s="2024">
        <v>3320</v>
      </c>
      <c r="BFC31" s="3029">
        <v>2.8012048192771033</v>
      </c>
      <c r="BFD31" s="2024" t="s">
        <v>8059</v>
      </c>
      <c r="BFE31" s="3029">
        <v>16.314459049544993</v>
      </c>
      <c r="BFF31" s="3029">
        <v>17.06502184528399</v>
      </c>
      <c r="BFG31" s="3029">
        <v>0.75056279573899687</v>
      </c>
      <c r="BFH31" s="2024" t="s">
        <v>8074</v>
      </c>
      <c r="BFI31" s="2780" t="s">
        <v>1632</v>
      </c>
      <c r="BFJ31" s="1495" t="s">
        <v>1632</v>
      </c>
      <c r="BFK31" s="1495" t="s">
        <v>1632</v>
      </c>
      <c r="BFL31" s="1495" t="s">
        <v>1632</v>
      </c>
      <c r="BFM31" s="1212">
        <v>10</v>
      </c>
      <c r="BFN31" s="1212">
        <v>10</v>
      </c>
      <c r="BFO31" s="1212">
        <v>10</v>
      </c>
      <c r="BFP31" s="1212">
        <v>10</v>
      </c>
      <c r="BFQ31" s="988">
        <f t="shared" si="74"/>
        <v>40</v>
      </c>
      <c r="BFR31" s="988">
        <f t="shared" si="75"/>
        <v>1</v>
      </c>
      <c r="BFS31" s="1993" t="s">
        <v>1632</v>
      </c>
      <c r="BFT31" s="1994" t="s">
        <v>1632</v>
      </c>
      <c r="BFU31" s="1994" t="s">
        <v>1632</v>
      </c>
      <c r="BFV31" s="1994" t="s">
        <v>1625</v>
      </c>
      <c r="BFW31" s="1995">
        <v>5</v>
      </c>
      <c r="BFX31" s="1995">
        <v>5</v>
      </c>
      <c r="BFY31" s="1995">
        <v>5</v>
      </c>
      <c r="BFZ31" s="1995">
        <v>0</v>
      </c>
      <c r="BGA31" s="1303">
        <f t="shared" si="76"/>
        <v>15</v>
      </c>
      <c r="BGB31" s="1303">
        <f t="shared" si="77"/>
        <v>20</v>
      </c>
      <c r="BGC31" s="1993" t="s">
        <v>1625</v>
      </c>
      <c r="BGD31" s="1994" t="s">
        <v>1625</v>
      </c>
      <c r="BGE31" s="1994" t="s">
        <v>1625</v>
      </c>
      <c r="BGF31" s="1994" t="s">
        <v>1625</v>
      </c>
      <c r="BGG31" s="1995">
        <v>0</v>
      </c>
      <c r="BGH31" s="1995">
        <v>0</v>
      </c>
      <c r="BGI31" s="1995">
        <v>0</v>
      </c>
      <c r="BGJ31" s="1995">
        <v>0</v>
      </c>
      <c r="BGK31" s="1303">
        <f t="shared" si="78"/>
        <v>0</v>
      </c>
      <c r="BGL31" s="1303">
        <f t="shared" si="79"/>
        <v>14</v>
      </c>
      <c r="BGM31" s="1993" t="s">
        <v>1632</v>
      </c>
      <c r="BGN31" s="1994" t="s">
        <v>1632</v>
      </c>
      <c r="BGO31" s="1994" t="s">
        <v>1632</v>
      </c>
      <c r="BGP31" s="1994" t="s">
        <v>1632</v>
      </c>
      <c r="BGQ31" s="1995">
        <v>5</v>
      </c>
      <c r="BGR31" s="1995">
        <v>5</v>
      </c>
      <c r="BGS31" s="1995">
        <v>5</v>
      </c>
      <c r="BGT31" s="1995">
        <v>5</v>
      </c>
      <c r="BGU31" s="1303">
        <f t="shared" si="80"/>
        <v>20</v>
      </c>
      <c r="BGV31" s="1303">
        <f t="shared" si="81"/>
        <v>1</v>
      </c>
      <c r="BGW31" s="1993" t="s">
        <v>1632</v>
      </c>
      <c r="BGX31" s="1994" t="s">
        <v>1632</v>
      </c>
      <c r="BGY31" s="1994" t="s">
        <v>1632</v>
      </c>
      <c r="BGZ31" s="1994" t="s">
        <v>1632</v>
      </c>
      <c r="BHA31" s="1995">
        <v>5</v>
      </c>
      <c r="BHB31" s="1995">
        <v>5</v>
      </c>
      <c r="BHC31" s="1995">
        <v>5</v>
      </c>
      <c r="BHD31" s="1995">
        <v>5</v>
      </c>
      <c r="BHE31" s="1303">
        <f t="shared" si="82"/>
        <v>20</v>
      </c>
      <c r="BHF31" s="1303">
        <f t="shared" si="83"/>
        <v>1</v>
      </c>
      <c r="BHG31" s="1993" t="s">
        <v>1632</v>
      </c>
      <c r="BHH31" s="1994" t="s">
        <v>1632</v>
      </c>
      <c r="BHI31" s="1994" t="s">
        <v>1632</v>
      </c>
      <c r="BHJ31" s="1994" t="s">
        <v>1632</v>
      </c>
      <c r="BHK31" s="1995">
        <v>5</v>
      </c>
      <c r="BHL31" s="1995">
        <v>5</v>
      </c>
      <c r="BHM31" s="1995">
        <v>5</v>
      </c>
      <c r="BHN31" s="1995">
        <v>5</v>
      </c>
      <c r="BHO31" s="1303">
        <f t="shared" si="84"/>
        <v>20</v>
      </c>
      <c r="BHP31" s="1303">
        <f t="shared" si="85"/>
        <v>1</v>
      </c>
      <c r="BHQ31" s="1993" t="s">
        <v>1632</v>
      </c>
      <c r="BHR31" s="1994" t="s">
        <v>1632</v>
      </c>
      <c r="BHS31" s="1994" t="s">
        <v>1632</v>
      </c>
      <c r="BHT31" s="1994" t="s">
        <v>1625</v>
      </c>
      <c r="BHU31" s="1995">
        <v>5</v>
      </c>
      <c r="BHV31" s="1995">
        <v>5</v>
      </c>
      <c r="BHW31" s="1995">
        <v>5</v>
      </c>
      <c r="BHX31" s="1995">
        <v>0</v>
      </c>
      <c r="BHY31" s="1303">
        <f t="shared" si="86"/>
        <v>15</v>
      </c>
      <c r="BHZ31" s="1303">
        <f t="shared" si="87"/>
        <v>42</v>
      </c>
      <c r="BIA31" s="1993" t="s">
        <v>1626</v>
      </c>
      <c r="BIB31" s="1994" t="s">
        <v>1626</v>
      </c>
      <c r="BIC31" s="1994" t="s">
        <v>1626</v>
      </c>
      <c r="BID31" s="1994" t="s">
        <v>1626</v>
      </c>
      <c r="BIE31" s="1994" t="s">
        <v>1625</v>
      </c>
      <c r="BIF31" s="4112">
        <f t="shared" si="88"/>
        <v>4</v>
      </c>
      <c r="BIG31" s="1303">
        <f t="shared" si="89"/>
        <v>32</v>
      </c>
      <c r="BIH31" s="2916">
        <v>0</v>
      </c>
      <c r="BII31" s="3967">
        <v>0</v>
      </c>
      <c r="BIJ31" s="1303">
        <f t="shared" si="90"/>
        <v>62</v>
      </c>
      <c r="BIK31" s="2073">
        <v>383</v>
      </c>
      <c r="BIL31" s="1303">
        <v>383</v>
      </c>
      <c r="BIM31" s="1995">
        <v>100</v>
      </c>
      <c r="BIN31" s="1303">
        <f t="shared" si="91"/>
        <v>1</v>
      </c>
      <c r="BIO31" s="1993" t="s">
        <v>1626</v>
      </c>
      <c r="BIP31" s="1994" t="s">
        <v>1626</v>
      </c>
      <c r="BIQ31" s="1994" t="s">
        <v>1626</v>
      </c>
      <c r="BIR31" s="1994" t="s">
        <v>1626</v>
      </c>
      <c r="BIS31" s="1994" t="s">
        <v>1626</v>
      </c>
      <c r="BIT31" s="1994" t="s">
        <v>1625</v>
      </c>
      <c r="BIU31" s="1994" t="s">
        <v>1625</v>
      </c>
      <c r="BIV31" s="1994" t="s">
        <v>1626</v>
      </c>
      <c r="BIW31" s="1994" t="s">
        <v>1626</v>
      </c>
      <c r="BIX31" s="1994" t="s">
        <v>1625</v>
      </c>
      <c r="BIY31" s="3617">
        <f t="shared" si="92"/>
        <v>7</v>
      </c>
      <c r="BIZ31" s="2906">
        <f t="shared" si="93"/>
        <v>48</v>
      </c>
      <c r="BJA31" s="3971">
        <v>162</v>
      </c>
      <c r="BJB31" s="3972">
        <v>8.3320475235303206</v>
      </c>
      <c r="BJC31" s="3971">
        <v>0</v>
      </c>
      <c r="BJD31" s="3972">
        <v>0</v>
      </c>
      <c r="BJE31" s="3972">
        <v>56</v>
      </c>
      <c r="BJF31" s="3971">
        <v>1</v>
      </c>
      <c r="BJG31" s="3972">
        <v>0.61728395061728392</v>
      </c>
      <c r="BJH31" s="3972">
        <v>51</v>
      </c>
      <c r="BJI31" s="3971">
        <v>0</v>
      </c>
      <c r="BJJ31" s="3972">
        <v>0</v>
      </c>
      <c r="BJK31" s="3973">
        <v>41</v>
      </c>
      <c r="BJL31" s="3971">
        <v>203</v>
      </c>
      <c r="BJM31" s="3972">
        <v>10.440775600473177</v>
      </c>
      <c r="BJN31" s="3971">
        <v>0</v>
      </c>
      <c r="BJO31" s="3972">
        <v>0</v>
      </c>
      <c r="BJP31" s="3973">
        <v>35</v>
      </c>
      <c r="BJQ31" s="3971">
        <v>12855</v>
      </c>
      <c r="BJR31" s="3972">
        <v>661.16340070976696</v>
      </c>
      <c r="BJS31" s="3971">
        <v>0</v>
      </c>
      <c r="BJT31" s="3972">
        <v>0</v>
      </c>
      <c r="BJU31" s="3973">
        <v>28</v>
      </c>
      <c r="BJV31" s="2074">
        <v>14.499999999999998</v>
      </c>
      <c r="BJW31" s="1303">
        <f t="shared" si="7"/>
        <v>51</v>
      </c>
      <c r="BJX31" s="1993" t="s">
        <v>1625</v>
      </c>
      <c r="BJY31" s="1994" t="s">
        <v>1625</v>
      </c>
      <c r="BJZ31" s="1495" t="s">
        <v>1625</v>
      </c>
      <c r="BKA31" s="1495" t="s">
        <v>1625</v>
      </c>
      <c r="BKB31" s="1212">
        <v>0</v>
      </c>
      <c r="BKC31" s="1212">
        <v>0</v>
      </c>
      <c r="BKD31" s="1212">
        <v>0</v>
      </c>
      <c r="BKE31" s="1212">
        <v>0</v>
      </c>
      <c r="BKF31" s="988">
        <f t="shared" si="94"/>
        <v>0</v>
      </c>
      <c r="BKG31" s="988">
        <f t="shared" si="95"/>
        <v>48</v>
      </c>
      <c r="BKH31" s="2780" t="s">
        <v>1625</v>
      </c>
      <c r="BKI31" s="1495" t="s">
        <v>1625</v>
      </c>
      <c r="BKJ31" s="1495" t="s">
        <v>1625</v>
      </c>
      <c r="BKK31" s="1495" t="s">
        <v>1625</v>
      </c>
      <c r="BKL31" s="1212">
        <v>0</v>
      </c>
      <c r="BKM31" s="1212">
        <v>0</v>
      </c>
      <c r="BKN31" s="1212">
        <v>0</v>
      </c>
      <c r="BKO31" s="1212">
        <v>0</v>
      </c>
      <c r="BKP31" s="988">
        <f t="shared" si="96"/>
        <v>0</v>
      </c>
      <c r="BKQ31" s="988">
        <f t="shared" si="97"/>
        <v>38</v>
      </c>
      <c r="BKR31" s="2780" t="s">
        <v>1625</v>
      </c>
      <c r="BKS31" s="1495" t="s">
        <v>1625</v>
      </c>
      <c r="BKT31" s="1495" t="s">
        <v>1625</v>
      </c>
      <c r="BKU31" s="1495" t="s">
        <v>1625</v>
      </c>
      <c r="BKV31" s="1212">
        <v>0</v>
      </c>
      <c r="BKW31" s="1212">
        <v>0</v>
      </c>
      <c r="BKX31" s="1212">
        <v>0</v>
      </c>
      <c r="BKY31" s="1212">
        <v>0</v>
      </c>
      <c r="BKZ31" s="988">
        <f t="shared" si="98"/>
        <v>0</v>
      </c>
      <c r="BLA31" s="988">
        <f t="shared" si="99"/>
        <v>42</v>
      </c>
      <c r="BLB31" s="3971">
        <v>20</v>
      </c>
      <c r="BLC31" s="3972">
        <v>1.0286478424111505</v>
      </c>
      <c r="BLD31" s="3973">
        <v>41</v>
      </c>
      <c r="BLE31" s="3971">
        <v>0</v>
      </c>
      <c r="BLF31" s="3972">
        <v>0</v>
      </c>
      <c r="BLG31" s="3973">
        <v>14</v>
      </c>
      <c r="BLH31" s="3971">
        <v>4</v>
      </c>
      <c r="BLI31" s="3972">
        <v>0.20572956848223009</v>
      </c>
      <c r="BLJ31" s="3973">
        <v>53</v>
      </c>
      <c r="BLK31" s="3971">
        <v>2</v>
      </c>
      <c r="BLL31" s="3972">
        <v>0.10286478424111505</v>
      </c>
      <c r="BLM31" s="3973">
        <v>37</v>
      </c>
      <c r="BLN31" s="3971">
        <v>20</v>
      </c>
      <c r="BLO31" s="3972">
        <v>1.0286478424111505</v>
      </c>
      <c r="BLP31" s="3973">
        <v>25</v>
      </c>
      <c r="BLQ31" s="3971">
        <v>0</v>
      </c>
      <c r="BLR31" s="3972">
        <v>0</v>
      </c>
      <c r="BLS31" s="3973">
        <v>13</v>
      </c>
      <c r="BLT31" s="3971">
        <v>0</v>
      </c>
      <c r="BLU31" s="3972">
        <v>0</v>
      </c>
      <c r="BLV31" s="3973">
        <v>14</v>
      </c>
      <c r="BLW31" s="3971">
        <v>13</v>
      </c>
      <c r="BLX31" s="3972">
        <v>0.66862109756724786</v>
      </c>
      <c r="BLY31" s="3973">
        <v>23</v>
      </c>
      <c r="BLZ31" s="2782">
        <v>19</v>
      </c>
      <c r="BMA31" s="2773">
        <v>0.97721545029059298</v>
      </c>
      <c r="BMB31" s="988">
        <v>30</v>
      </c>
      <c r="BMC31" s="2782">
        <v>12</v>
      </c>
      <c r="BMD31" s="2773">
        <v>0.61718870544669024</v>
      </c>
      <c r="BME31" s="988">
        <v>39</v>
      </c>
      <c r="BMF31" s="2782">
        <v>0</v>
      </c>
      <c r="BMG31" s="2773">
        <v>0</v>
      </c>
      <c r="BMH31" s="988">
        <v>9</v>
      </c>
      <c r="BMI31" s="2782">
        <v>0</v>
      </c>
      <c r="BMJ31" s="2773">
        <v>0</v>
      </c>
      <c r="BMK31" s="988">
        <v>18</v>
      </c>
      <c r="BML31" s="2782">
        <v>0</v>
      </c>
      <c r="BMM31" s="2773">
        <v>0</v>
      </c>
      <c r="BMN31" s="988">
        <v>10</v>
      </c>
      <c r="BMO31" s="2782">
        <v>0</v>
      </c>
      <c r="BMP31" s="2773">
        <v>0</v>
      </c>
      <c r="BMQ31" s="988">
        <v>2</v>
      </c>
      <c r="BMR31" s="2782">
        <v>29</v>
      </c>
      <c r="BMS31" s="2773">
        <v>1.4915393714961682</v>
      </c>
      <c r="BMT31" s="988">
        <v>39</v>
      </c>
      <c r="BMU31" s="2782">
        <v>2</v>
      </c>
      <c r="BMV31" s="2773">
        <v>0.10286478424111505</v>
      </c>
      <c r="BMW31" s="988">
        <v>68</v>
      </c>
      <c r="BMX31" s="2782">
        <v>0</v>
      </c>
      <c r="BMY31" s="2773">
        <v>0</v>
      </c>
      <c r="BMZ31" s="988">
        <v>20</v>
      </c>
      <c r="BNA31" s="2782">
        <v>0</v>
      </c>
      <c r="BNB31" s="2773">
        <v>0</v>
      </c>
      <c r="BNC31" s="988">
        <v>28</v>
      </c>
      <c r="BND31" s="2782">
        <v>0</v>
      </c>
      <c r="BNE31" s="2773">
        <v>0</v>
      </c>
      <c r="BNF31" s="988">
        <v>4</v>
      </c>
      <c r="BNG31" s="2782">
        <v>0</v>
      </c>
      <c r="BNH31" s="2773">
        <v>0</v>
      </c>
      <c r="BNI31" s="988">
        <v>19</v>
      </c>
      <c r="BNJ31" s="2782">
        <v>0</v>
      </c>
      <c r="BNK31" s="2773">
        <v>0</v>
      </c>
      <c r="BNL31" s="988">
        <v>30</v>
      </c>
      <c r="BNM31" s="2782">
        <v>0</v>
      </c>
      <c r="BNN31" s="2773">
        <v>0</v>
      </c>
      <c r="BNO31" s="988">
        <v>5</v>
      </c>
      <c r="BNQ31" s="729">
        <v>757</v>
      </c>
      <c r="BNR31" s="729">
        <v>111</v>
      </c>
      <c r="BNS31" s="729">
        <v>19532</v>
      </c>
      <c r="BNT31" s="729">
        <v>38.756911734589394</v>
      </c>
      <c r="BNU31" s="729">
        <v>5.6829817734998977</v>
      </c>
      <c r="BNV31" s="4113">
        <v>56</v>
      </c>
      <c r="BNW31" s="4113">
        <v>39</v>
      </c>
    </row>
    <row r="32" spans="1:1739" ht="13" x14ac:dyDescent="0.2">
      <c r="A32" s="696" t="s">
        <v>1718</v>
      </c>
      <c r="B32" s="697" t="s">
        <v>1719</v>
      </c>
      <c r="C32" s="697" t="s">
        <v>1646</v>
      </c>
      <c r="D32" s="697" t="s">
        <v>1646</v>
      </c>
      <c r="E32" s="697" t="s">
        <v>1646</v>
      </c>
      <c r="F32" s="698" t="s">
        <v>1720</v>
      </c>
      <c r="G32" s="699" t="s">
        <v>1915</v>
      </c>
      <c r="H32" s="700">
        <v>168</v>
      </c>
      <c r="I32" s="703">
        <v>7.38</v>
      </c>
      <c r="J32" s="699">
        <f t="shared" si="8"/>
        <v>16</v>
      </c>
      <c r="K32" s="702">
        <v>240</v>
      </c>
      <c r="L32" s="703">
        <v>7.36</v>
      </c>
      <c r="M32" s="710">
        <f t="shared" si="9"/>
        <v>16</v>
      </c>
      <c r="N32" s="712">
        <f t="shared" si="10"/>
        <v>-1.9999999999999574E-2</v>
      </c>
      <c r="O32" s="702">
        <v>278</v>
      </c>
      <c r="P32" s="703">
        <v>7.28</v>
      </c>
      <c r="Q32" s="710">
        <f t="shared" si="11"/>
        <v>16</v>
      </c>
      <c r="R32" s="712">
        <f t="shared" si="12"/>
        <v>-8.0000000000000071E-2</v>
      </c>
      <c r="S32" s="702">
        <v>668</v>
      </c>
      <c r="T32" s="703">
        <v>6.32</v>
      </c>
      <c r="U32" s="699">
        <f t="shared" si="100"/>
        <v>23</v>
      </c>
      <c r="V32" s="702">
        <v>613</v>
      </c>
      <c r="W32" s="703">
        <v>6.16</v>
      </c>
      <c r="X32" s="710">
        <f t="shared" si="0"/>
        <v>42</v>
      </c>
      <c r="Y32" s="712">
        <f t="shared" si="13"/>
        <v>-0.16000000000000014</v>
      </c>
      <c r="Z32" s="702">
        <v>649</v>
      </c>
      <c r="AA32" s="703">
        <v>6.3990755007704161</v>
      </c>
      <c r="AB32" s="710">
        <f t="shared" si="101"/>
        <v>6</v>
      </c>
      <c r="AC32" s="712">
        <f t="shared" si="14"/>
        <v>0.23907550077041595</v>
      </c>
      <c r="AD32" s="706">
        <v>422</v>
      </c>
      <c r="AE32" s="701">
        <v>6.3222748815165879</v>
      </c>
      <c r="AF32" s="702">
        <v>227</v>
      </c>
      <c r="AG32" s="704">
        <v>6.5418502202643172</v>
      </c>
      <c r="AH32" s="705">
        <f t="shared" si="102"/>
        <v>30</v>
      </c>
      <c r="AI32" s="707">
        <v>299</v>
      </c>
      <c r="AJ32" s="704">
        <v>6.408026755852843</v>
      </c>
      <c r="AK32" s="705">
        <f t="shared" si="103"/>
        <v>11</v>
      </c>
      <c r="AL32" s="702">
        <v>123</v>
      </c>
      <c r="AM32" s="704">
        <v>6.1138211382113825</v>
      </c>
      <c r="AN32" s="1595">
        <f t="shared" si="104"/>
        <v>11</v>
      </c>
      <c r="AO32" s="4086"/>
      <c r="AP32" s="717">
        <v>81.8</v>
      </c>
      <c r="AQ32" s="705">
        <v>17</v>
      </c>
      <c r="AR32" s="709">
        <v>85.2</v>
      </c>
      <c r="AS32" s="705">
        <v>31</v>
      </c>
      <c r="AT32" s="709">
        <v>2.3999999999999915</v>
      </c>
      <c r="AU32" s="701">
        <v>3.1000000000000085</v>
      </c>
      <c r="AV32" s="702">
        <v>75</v>
      </c>
      <c r="AW32" s="715">
        <f t="shared" si="15"/>
        <v>35</v>
      </c>
      <c r="AX32" s="710">
        <v>75</v>
      </c>
      <c r="AY32" s="715">
        <f t="shared" si="16"/>
        <v>31</v>
      </c>
      <c r="AZ32" s="702">
        <v>150</v>
      </c>
      <c r="BA32" s="711">
        <f t="shared" si="105"/>
        <v>45</v>
      </c>
      <c r="BB32" s="702">
        <v>300</v>
      </c>
      <c r="BC32" s="726">
        <v>20</v>
      </c>
      <c r="BD32" s="702">
        <v>285</v>
      </c>
      <c r="BE32" s="703">
        <v>19.649122807017545</v>
      </c>
      <c r="BF32" s="705">
        <f t="shared" si="17"/>
        <v>25</v>
      </c>
      <c r="BG32" s="702">
        <v>285</v>
      </c>
      <c r="BH32" s="703">
        <v>12.280701754385964</v>
      </c>
      <c r="BI32" s="705">
        <f t="shared" si="18"/>
        <v>26</v>
      </c>
      <c r="BJ32" s="702">
        <v>279</v>
      </c>
      <c r="BK32" s="703">
        <v>45.878136200716845</v>
      </c>
      <c r="BL32" s="705">
        <f t="shared" si="19"/>
        <v>36</v>
      </c>
      <c r="BM32" s="702">
        <v>282</v>
      </c>
      <c r="BN32" s="703">
        <v>18.439716312056735</v>
      </c>
      <c r="BO32" s="705">
        <v>49</v>
      </c>
      <c r="BP32" s="702">
        <v>273</v>
      </c>
      <c r="BQ32" s="703">
        <v>0.73260073260073255</v>
      </c>
      <c r="BR32" s="705">
        <v>25</v>
      </c>
      <c r="BS32" s="702">
        <v>283</v>
      </c>
      <c r="BT32" s="703">
        <v>36.395759717314483</v>
      </c>
      <c r="BU32" s="705">
        <v>48</v>
      </c>
      <c r="BV32" s="702">
        <v>239</v>
      </c>
      <c r="BW32" s="703">
        <v>58.158995815899587</v>
      </c>
      <c r="BX32" s="705">
        <f t="shared" si="20"/>
        <v>45</v>
      </c>
      <c r="BY32" s="702">
        <v>239</v>
      </c>
      <c r="BZ32" s="703">
        <v>63.598326359832633</v>
      </c>
      <c r="CA32" s="705">
        <f t="shared" si="21"/>
        <v>3</v>
      </c>
      <c r="CB32" s="702">
        <v>230</v>
      </c>
      <c r="CC32" s="703">
        <v>58.260869565217391</v>
      </c>
      <c r="CD32" s="705">
        <f t="shared" si="22"/>
        <v>26</v>
      </c>
      <c r="CE32" s="702">
        <v>242</v>
      </c>
      <c r="CF32" s="703">
        <v>40.082644628099175</v>
      </c>
      <c r="CG32" s="705">
        <v>52</v>
      </c>
      <c r="CH32" s="702">
        <v>208</v>
      </c>
      <c r="CI32" s="703">
        <v>3.3653846153846154</v>
      </c>
      <c r="CJ32" s="705">
        <f t="shared" si="106"/>
        <v>30</v>
      </c>
      <c r="CK32" s="702">
        <v>233</v>
      </c>
      <c r="CL32" s="703">
        <v>45.493562231759654</v>
      </c>
      <c r="CM32" s="705">
        <f t="shared" si="23"/>
        <v>26</v>
      </c>
      <c r="CN32" s="709">
        <v>16.8</v>
      </c>
      <c r="CO32" s="726">
        <v>72</v>
      </c>
      <c r="CP32" s="703">
        <v>3.8</v>
      </c>
      <c r="CQ32" s="703">
        <v>6.8</v>
      </c>
      <c r="CR32" s="704">
        <v>6.2000000000000011</v>
      </c>
      <c r="CS32" s="709">
        <v>14.499999999999998</v>
      </c>
      <c r="CT32" s="701">
        <v>15.2</v>
      </c>
      <c r="CU32" s="712">
        <v>17.600000000000001</v>
      </c>
      <c r="CV32" s="729">
        <f t="shared" si="24"/>
        <v>52</v>
      </c>
      <c r="CW32" s="712">
        <v>4.4000000000000004</v>
      </c>
      <c r="CX32" s="712">
        <v>6.8999999999999995</v>
      </c>
      <c r="CY32" s="712">
        <v>6.4</v>
      </c>
      <c r="CZ32" s="714">
        <v>358</v>
      </c>
      <c r="DA32" s="985">
        <v>83.7</v>
      </c>
      <c r="DB32" s="729">
        <v>48</v>
      </c>
      <c r="DC32" s="715">
        <v>140</v>
      </c>
      <c r="DD32" s="985">
        <v>84.7</v>
      </c>
      <c r="DE32" s="729">
        <v>27</v>
      </c>
      <c r="DF32" s="715">
        <v>147</v>
      </c>
      <c r="DG32" s="712">
        <v>84.2</v>
      </c>
      <c r="DH32" s="729">
        <v>44</v>
      </c>
      <c r="DI32" s="715">
        <v>71</v>
      </c>
      <c r="DJ32" s="712">
        <v>80.900000000000006</v>
      </c>
      <c r="DK32" s="729">
        <v>69</v>
      </c>
      <c r="DL32" s="716">
        <v>25.510204081632654</v>
      </c>
      <c r="DM32" s="710">
        <v>53</v>
      </c>
      <c r="DN32" s="715">
        <v>294</v>
      </c>
      <c r="DO32" s="717">
        <v>74.489795918367349</v>
      </c>
      <c r="DP32" s="710">
        <v>47</v>
      </c>
      <c r="DQ32" s="703">
        <v>0</v>
      </c>
      <c r="DR32" s="705">
        <v>18</v>
      </c>
      <c r="DS32" s="709">
        <v>66.956521739130437</v>
      </c>
      <c r="DT32" s="721">
        <v>47</v>
      </c>
      <c r="DU32" s="703">
        <v>0</v>
      </c>
      <c r="DV32" s="705">
        <v>17</v>
      </c>
      <c r="DW32" s="718">
        <v>64.245810055865931</v>
      </c>
      <c r="DX32" s="705">
        <v>53</v>
      </c>
      <c r="DY32" s="703">
        <v>9.5652173913043477</v>
      </c>
      <c r="DZ32" s="705">
        <v>26</v>
      </c>
      <c r="EA32" s="702">
        <v>269</v>
      </c>
      <c r="EB32" s="719">
        <v>71.00371747211895</v>
      </c>
      <c r="EC32" s="705">
        <f t="shared" si="1"/>
        <v>58</v>
      </c>
      <c r="ED32" s="702">
        <v>213</v>
      </c>
      <c r="EE32" s="719">
        <v>57.276995305164327</v>
      </c>
      <c r="EF32" s="705">
        <v>12</v>
      </c>
      <c r="EG32" s="702">
        <v>240</v>
      </c>
      <c r="EH32" s="720">
        <v>64.166666666666671</v>
      </c>
      <c r="EI32" s="705">
        <v>16</v>
      </c>
      <c r="EJ32" s="768">
        <v>206</v>
      </c>
      <c r="EK32" s="3956">
        <v>0.88461538461538458</v>
      </c>
      <c r="EL32" s="3957">
        <v>41</v>
      </c>
      <c r="EM32" s="3958">
        <v>12.621359223300971</v>
      </c>
      <c r="EN32" s="770">
        <v>17</v>
      </c>
      <c r="EO32" s="768">
        <v>227</v>
      </c>
      <c r="EP32" s="1583">
        <v>1.2551020408163265</v>
      </c>
      <c r="EQ32" s="2356">
        <v>58</v>
      </c>
      <c r="ER32" s="3958">
        <v>21.58590308370044</v>
      </c>
      <c r="ES32" s="770">
        <v>22</v>
      </c>
      <c r="ET32" s="768">
        <v>226</v>
      </c>
      <c r="EU32" s="1583">
        <v>0.76923076923076927</v>
      </c>
      <c r="EV32" s="2356">
        <v>48</v>
      </c>
      <c r="EW32" s="3958">
        <v>23.008849557522126</v>
      </c>
      <c r="EX32" s="770">
        <v>12</v>
      </c>
      <c r="EY32" s="3974">
        <v>212</v>
      </c>
      <c r="EZ32" s="1583">
        <v>0.84482758620689657</v>
      </c>
      <c r="FA32" s="2356">
        <v>22</v>
      </c>
      <c r="FB32" s="3966">
        <v>13.679245283018867</v>
      </c>
      <c r="FC32" s="3975">
        <v>4</v>
      </c>
      <c r="FD32" s="768">
        <v>211</v>
      </c>
      <c r="FE32" s="3957">
        <v>1.2941176470588236</v>
      </c>
      <c r="FF32" s="3957">
        <v>17</v>
      </c>
      <c r="FG32" s="3958">
        <v>8.0568720379146921</v>
      </c>
      <c r="FH32" s="770">
        <v>27</v>
      </c>
      <c r="FI32" s="3965">
        <v>228</v>
      </c>
      <c r="FJ32" s="3957">
        <v>0.5</v>
      </c>
      <c r="FK32" s="3957">
        <v>36</v>
      </c>
      <c r="FL32" s="3966">
        <v>3.070175438596491</v>
      </c>
      <c r="FM32" s="3965">
        <v>16</v>
      </c>
      <c r="FN32" s="768">
        <v>235</v>
      </c>
      <c r="FO32" s="3957">
        <v>0.9</v>
      </c>
      <c r="FP32" s="3957">
        <v>18</v>
      </c>
      <c r="FQ32" s="3958">
        <v>8.5106382978723403</v>
      </c>
      <c r="FR32" s="770">
        <v>18</v>
      </c>
      <c r="FS32" s="768">
        <v>222</v>
      </c>
      <c r="FT32" s="3957">
        <v>3.0506329113924049</v>
      </c>
      <c r="FU32" s="3957">
        <v>50</v>
      </c>
      <c r="FV32" s="3958">
        <v>35.585585585585591</v>
      </c>
      <c r="FW32" s="770">
        <v>37</v>
      </c>
      <c r="FX32" s="714">
        <v>244</v>
      </c>
      <c r="FY32" s="725">
        <v>20.081967213114755</v>
      </c>
      <c r="FZ32" s="715">
        <v>26</v>
      </c>
      <c r="GA32" s="702">
        <v>214</v>
      </c>
      <c r="GB32" s="727">
        <v>0.8125</v>
      </c>
      <c r="GC32" s="726">
        <v>46</v>
      </c>
      <c r="GD32" s="720">
        <v>3.7383177570093453</v>
      </c>
      <c r="GE32" s="705">
        <v>30</v>
      </c>
      <c r="GF32" s="702">
        <v>215</v>
      </c>
      <c r="GG32" s="712">
        <v>1.8125</v>
      </c>
      <c r="GH32" s="729">
        <v>6</v>
      </c>
      <c r="GI32" s="720">
        <v>3.7209302325581395</v>
      </c>
      <c r="GJ32" s="705">
        <v>45</v>
      </c>
      <c r="GK32" s="702">
        <v>216</v>
      </c>
      <c r="GL32" s="712">
        <v>0.75</v>
      </c>
      <c r="GM32" s="729">
        <v>34</v>
      </c>
      <c r="GN32" s="720">
        <v>6.481481481481481</v>
      </c>
      <c r="GO32" s="705">
        <v>34</v>
      </c>
      <c r="GP32" s="702">
        <v>212</v>
      </c>
      <c r="GQ32" s="712">
        <v>0.625</v>
      </c>
      <c r="GR32" s="729">
        <v>39</v>
      </c>
      <c r="GS32" s="720">
        <v>3.7735849056603774</v>
      </c>
      <c r="GT32" s="705">
        <v>16</v>
      </c>
      <c r="GU32" s="702">
        <v>232</v>
      </c>
      <c r="GV32" s="726">
        <v>1.4375</v>
      </c>
      <c r="GW32" s="726">
        <v>29</v>
      </c>
      <c r="GX32" s="720">
        <v>13.793103448275861</v>
      </c>
      <c r="GY32" s="705">
        <v>23</v>
      </c>
      <c r="GZ32" s="702">
        <v>218</v>
      </c>
      <c r="HA32" s="726">
        <v>1.25</v>
      </c>
      <c r="HB32" s="726">
        <v>5</v>
      </c>
      <c r="HC32" s="720">
        <v>1.834862385321101</v>
      </c>
      <c r="HD32" s="705">
        <v>27</v>
      </c>
      <c r="HE32" s="702">
        <v>221</v>
      </c>
      <c r="HF32" s="726">
        <v>0.5</v>
      </c>
      <c r="HG32" s="726">
        <v>22</v>
      </c>
      <c r="HH32" s="720">
        <v>1.809954751131222</v>
      </c>
      <c r="HI32" s="705">
        <v>22</v>
      </c>
      <c r="HJ32" s="702">
        <v>218</v>
      </c>
      <c r="HK32" s="726">
        <v>4</v>
      </c>
      <c r="HL32" s="726">
        <v>1</v>
      </c>
      <c r="HM32" s="720">
        <v>0.45871559633027525</v>
      </c>
      <c r="HN32" s="705">
        <v>48</v>
      </c>
      <c r="HO32" s="709">
        <v>27.247191011235955</v>
      </c>
      <c r="HP32" s="703">
        <v>2.8089887640449436</v>
      </c>
      <c r="HQ32" s="703">
        <v>68.82022471910112</v>
      </c>
      <c r="HR32" s="703">
        <v>23.595505617977526</v>
      </c>
      <c r="HS32" s="1299">
        <v>20.50561797752809</v>
      </c>
      <c r="HT32" s="1299">
        <v>28.370786516853936</v>
      </c>
      <c r="HU32" s="1299">
        <v>71.629213483146074</v>
      </c>
      <c r="HV32" s="1299">
        <v>2.2471910112359552</v>
      </c>
      <c r="HW32" s="1299">
        <v>68.258426966292134</v>
      </c>
      <c r="HX32" s="1300">
        <v>356</v>
      </c>
      <c r="HY32" s="709">
        <v>23.004694835680752</v>
      </c>
      <c r="HZ32" s="709">
        <v>2.8169014084507045</v>
      </c>
      <c r="IA32" s="709">
        <v>66.431924882629119</v>
      </c>
      <c r="IB32" s="709">
        <v>28.090766823161189</v>
      </c>
      <c r="IC32" s="709">
        <v>13.615023474178404</v>
      </c>
      <c r="ID32" s="709">
        <v>47.261345852895147</v>
      </c>
      <c r="IE32" s="709">
        <v>59.389671361502351</v>
      </c>
      <c r="IF32" s="709">
        <v>3.9123630672926448</v>
      </c>
      <c r="IG32" s="709">
        <v>60.876369327073554</v>
      </c>
      <c r="IH32" s="1300">
        <v>1278</v>
      </c>
      <c r="II32" s="1265" t="s">
        <v>31</v>
      </c>
      <c r="IJ32" s="1266" t="s">
        <v>31</v>
      </c>
      <c r="IK32" s="1266" t="s">
        <v>31</v>
      </c>
      <c r="IL32" s="1266" t="s">
        <v>31</v>
      </c>
      <c r="IM32" s="1266" t="s">
        <v>31</v>
      </c>
      <c r="IN32" s="1266" t="s">
        <v>31</v>
      </c>
      <c r="IO32" s="1266" t="s">
        <v>31</v>
      </c>
      <c r="IP32" s="1266" t="s">
        <v>81</v>
      </c>
      <c r="IQ32" s="1267" t="s">
        <v>81</v>
      </c>
      <c r="IR32" s="1268" t="s">
        <v>31</v>
      </c>
      <c r="IS32" s="1269" t="s">
        <v>31</v>
      </c>
      <c r="IT32" s="1269" t="s">
        <v>31</v>
      </c>
      <c r="IU32" s="1269" t="s">
        <v>31</v>
      </c>
      <c r="IV32" s="1269" t="s">
        <v>31</v>
      </c>
      <c r="IW32" s="1269" t="s">
        <v>31</v>
      </c>
      <c r="IX32" s="1269" t="s">
        <v>31</v>
      </c>
      <c r="IY32" s="1269" t="s">
        <v>81</v>
      </c>
      <c r="IZ32" s="1267" t="s">
        <v>81</v>
      </c>
      <c r="JA32" s="1268" t="s">
        <v>31</v>
      </c>
      <c r="JB32" s="1269" t="s">
        <v>31</v>
      </c>
      <c r="JC32" s="1269" t="s">
        <v>31</v>
      </c>
      <c r="JD32" s="1269" t="s">
        <v>31</v>
      </c>
      <c r="JE32" s="1269" t="s">
        <v>31</v>
      </c>
      <c r="JF32" s="1269" t="s">
        <v>31</v>
      </c>
      <c r="JG32" s="1269" t="s">
        <v>31</v>
      </c>
      <c r="JH32" s="1269" t="s">
        <v>81</v>
      </c>
      <c r="JI32" s="1270" t="s">
        <v>81</v>
      </c>
      <c r="JJ32" s="1268" t="s">
        <v>31</v>
      </c>
      <c r="JK32" s="1269" t="s">
        <v>31</v>
      </c>
      <c r="JL32" s="1269" t="s">
        <v>31</v>
      </c>
      <c r="JM32" s="1269" t="s">
        <v>31</v>
      </c>
      <c r="JN32" s="1269" t="s">
        <v>31</v>
      </c>
      <c r="JO32" s="1269" t="s">
        <v>31</v>
      </c>
      <c r="JP32" s="1269" t="s">
        <v>31</v>
      </c>
      <c r="JQ32" s="1269" t="s">
        <v>31</v>
      </c>
      <c r="JR32" s="1270" t="s">
        <v>31</v>
      </c>
      <c r="JS32" s="1268" t="s">
        <v>31</v>
      </c>
      <c r="JT32" s="1269" t="s">
        <v>31</v>
      </c>
      <c r="JU32" s="1269" t="s">
        <v>31</v>
      </c>
      <c r="JV32" s="1269" t="s">
        <v>31</v>
      </c>
      <c r="JW32" s="1269" t="s">
        <v>31</v>
      </c>
      <c r="JX32" s="1269" t="s">
        <v>31</v>
      </c>
      <c r="JY32" s="1269" t="s">
        <v>31</v>
      </c>
      <c r="JZ32" s="1269" t="s">
        <v>31</v>
      </c>
      <c r="KA32" s="1270" t="s">
        <v>31</v>
      </c>
      <c r="KB32" s="1268" t="s">
        <v>31</v>
      </c>
      <c r="KC32" s="1269" t="s">
        <v>31</v>
      </c>
      <c r="KD32" s="1269" t="s">
        <v>31</v>
      </c>
      <c r="KE32" s="1269" t="s">
        <v>31</v>
      </c>
      <c r="KF32" s="1269" t="s">
        <v>31</v>
      </c>
      <c r="KG32" s="1269" t="s">
        <v>31</v>
      </c>
      <c r="KH32" s="1269" t="s">
        <v>31</v>
      </c>
      <c r="KI32" s="1269" t="s">
        <v>31</v>
      </c>
      <c r="KJ32" s="1270" t="s">
        <v>31</v>
      </c>
      <c r="KK32" s="718">
        <v>40.836734693877553</v>
      </c>
      <c r="KL32" s="705">
        <v>55</v>
      </c>
      <c r="KM32" s="718">
        <v>60.267857142857139</v>
      </c>
      <c r="KN32" s="705">
        <v>50</v>
      </c>
      <c r="KO32" s="1212">
        <v>2.7077126779212182</v>
      </c>
      <c r="KP32" s="988">
        <v>51</v>
      </c>
      <c r="KQ32" s="1212">
        <v>0.38397881496193315</v>
      </c>
      <c r="KR32" s="988">
        <v>25</v>
      </c>
      <c r="KS32" s="1212">
        <v>6.7878279997904993</v>
      </c>
      <c r="KT32" s="988">
        <v>72</v>
      </c>
      <c r="KU32" s="1212">
        <v>0</v>
      </c>
      <c r="KV32" s="988">
        <v>49</v>
      </c>
      <c r="KW32" s="725">
        <v>14.024268947682513</v>
      </c>
      <c r="KX32" s="715">
        <v>17</v>
      </c>
      <c r="KY32" s="715">
        <v>25.648292475556183</v>
      </c>
      <c r="KZ32" s="715">
        <v>10</v>
      </c>
      <c r="LA32" s="728">
        <v>15</v>
      </c>
      <c r="LB32" s="729">
        <v>10</v>
      </c>
      <c r="LC32" s="729">
        <v>10</v>
      </c>
      <c r="LD32" s="729">
        <v>10</v>
      </c>
      <c r="LE32" s="729">
        <v>0</v>
      </c>
      <c r="LF32" s="730">
        <v>45</v>
      </c>
      <c r="LG32" s="734">
        <v>70</v>
      </c>
      <c r="LH32" s="728">
        <v>0</v>
      </c>
      <c r="LI32" s="729">
        <v>0</v>
      </c>
      <c r="LJ32" s="706">
        <v>0</v>
      </c>
      <c r="LK32" s="705">
        <v>41</v>
      </c>
      <c r="LL32" s="1372" t="s">
        <v>1632</v>
      </c>
      <c r="LM32" s="976" t="s">
        <v>1625</v>
      </c>
      <c r="LN32" s="976" t="s">
        <v>1625</v>
      </c>
      <c r="LO32" s="976" t="s">
        <v>1625</v>
      </c>
      <c r="LP32" s="729">
        <v>10</v>
      </c>
      <c r="LQ32" s="1023">
        <v>40</v>
      </c>
      <c r="LR32" s="1372" t="s">
        <v>1625</v>
      </c>
      <c r="LS32" s="976" t="s">
        <v>1625</v>
      </c>
      <c r="LT32" s="976" t="s">
        <v>1625</v>
      </c>
      <c r="LU32" s="976" t="s">
        <v>1625</v>
      </c>
      <c r="LV32" s="729">
        <v>0</v>
      </c>
      <c r="LW32" s="1023">
        <v>41</v>
      </c>
      <c r="LX32" s="1372" t="s">
        <v>1632</v>
      </c>
      <c r="LY32" s="976" t="s">
        <v>1625</v>
      </c>
      <c r="LZ32" s="976" t="s">
        <v>1625</v>
      </c>
      <c r="MA32" s="976" t="s">
        <v>1625</v>
      </c>
      <c r="MB32" s="729">
        <v>15</v>
      </c>
      <c r="MC32" s="1023">
        <v>61</v>
      </c>
      <c r="MD32" s="1372" t="s">
        <v>1632</v>
      </c>
      <c r="ME32" s="976" t="s">
        <v>1625</v>
      </c>
      <c r="MF32" s="976" t="s">
        <v>1625</v>
      </c>
      <c r="MG32" s="976" t="s">
        <v>1625</v>
      </c>
      <c r="MH32" s="729">
        <v>10</v>
      </c>
      <c r="MI32" s="1023">
        <v>68</v>
      </c>
      <c r="MJ32" s="1372" t="s">
        <v>1632</v>
      </c>
      <c r="MK32" s="976" t="s">
        <v>1632</v>
      </c>
      <c r="ML32" s="976" t="s">
        <v>1625</v>
      </c>
      <c r="MM32" s="976" t="s">
        <v>1632</v>
      </c>
      <c r="MN32" s="729">
        <v>30</v>
      </c>
      <c r="MO32" s="1023">
        <v>41</v>
      </c>
      <c r="MP32" s="1372" t="s">
        <v>1632</v>
      </c>
      <c r="MQ32" s="976" t="s">
        <v>1632</v>
      </c>
      <c r="MR32" s="976" t="s">
        <v>1625</v>
      </c>
      <c r="MS32" s="976" t="s">
        <v>1632</v>
      </c>
      <c r="MT32" s="729">
        <v>30</v>
      </c>
      <c r="MU32" s="1023">
        <v>20</v>
      </c>
      <c r="MV32" s="1372" t="s">
        <v>1632</v>
      </c>
      <c r="MW32" s="976" t="s">
        <v>1625</v>
      </c>
      <c r="MX32" s="976" t="s">
        <v>1625</v>
      </c>
      <c r="MY32" s="729">
        <v>15</v>
      </c>
      <c r="MZ32" s="1023">
        <v>32</v>
      </c>
      <c r="NA32" s="1372" t="s">
        <v>1632</v>
      </c>
      <c r="NB32" s="976" t="s">
        <v>1632</v>
      </c>
      <c r="NC32" s="976" t="s">
        <v>1632</v>
      </c>
      <c r="ND32" s="976" t="s">
        <v>1625</v>
      </c>
      <c r="NE32" s="729">
        <v>30</v>
      </c>
      <c r="NF32" s="1023">
        <v>35</v>
      </c>
      <c r="NG32" s="976" t="s">
        <v>1632</v>
      </c>
      <c r="NH32" s="976" t="s">
        <v>1625</v>
      </c>
      <c r="NI32" s="976" t="s">
        <v>1632</v>
      </c>
      <c r="NJ32" s="976" t="s">
        <v>1625</v>
      </c>
      <c r="NK32" s="729">
        <v>20</v>
      </c>
      <c r="NL32" s="1023">
        <v>26</v>
      </c>
      <c r="NM32" s="715">
        <v>30.37</v>
      </c>
      <c r="NN32" s="715">
        <f t="shared" si="2"/>
        <v>62</v>
      </c>
      <c r="NO32" s="714">
        <v>352</v>
      </c>
      <c r="NP32" s="715">
        <v>14</v>
      </c>
      <c r="NQ32" s="715">
        <v>37.570711922296937</v>
      </c>
      <c r="NR32" s="715">
        <v>28</v>
      </c>
      <c r="NS32" s="715">
        <v>352</v>
      </c>
      <c r="NT32" s="715">
        <v>14</v>
      </c>
      <c r="NU32" s="715">
        <v>37.570711922296937</v>
      </c>
      <c r="NV32" s="715">
        <v>28</v>
      </c>
      <c r="NW32" s="715">
        <v>128</v>
      </c>
      <c r="NX32" s="715">
        <v>17</v>
      </c>
      <c r="NY32" s="725">
        <v>13.662077062653431</v>
      </c>
      <c r="NZ32" s="715">
        <v>31</v>
      </c>
      <c r="OA32" s="1303">
        <v>20</v>
      </c>
      <c r="OB32" s="1995">
        <v>0.21346995410395989</v>
      </c>
      <c r="OC32" s="1303">
        <v>41</v>
      </c>
      <c r="OD32" s="1303">
        <v>1</v>
      </c>
      <c r="OE32" s="1995">
        <v>0.10673497705197993</v>
      </c>
      <c r="OF32" s="1303">
        <v>45</v>
      </c>
      <c r="OG32" s="1303">
        <v>60</v>
      </c>
      <c r="OH32" s="1995">
        <v>0.64040986231187957</v>
      </c>
      <c r="OI32" s="1303">
        <v>63</v>
      </c>
      <c r="OJ32" s="699">
        <v>4</v>
      </c>
      <c r="OK32" s="985">
        <v>0.42693990820791972</v>
      </c>
      <c r="OL32" s="1303">
        <v>63</v>
      </c>
      <c r="OM32" s="714">
        <v>193</v>
      </c>
      <c r="ON32" s="725">
        <v>20.599850571032128</v>
      </c>
      <c r="OO32" s="733">
        <v>56</v>
      </c>
      <c r="OP32" s="714" t="s">
        <v>31</v>
      </c>
      <c r="OQ32" s="731" t="s">
        <v>31</v>
      </c>
      <c r="OR32" s="733" t="str">
        <f t="shared" si="25"/>
        <v>-</v>
      </c>
      <c r="OS32" s="981">
        <v>29.818922104360869</v>
      </c>
      <c r="OT32" s="733">
        <v>59</v>
      </c>
      <c r="OU32" s="715">
        <v>370</v>
      </c>
      <c r="OV32" s="715">
        <v>511</v>
      </c>
      <c r="OW32" s="715">
        <v>381</v>
      </c>
      <c r="OX32" s="715">
        <v>168</v>
      </c>
      <c r="OY32" s="715">
        <v>60</v>
      </c>
      <c r="OZ32" s="715">
        <v>408</v>
      </c>
      <c r="PA32" s="715">
        <v>1064</v>
      </c>
      <c r="PB32" s="715">
        <v>82</v>
      </c>
      <c r="PC32" s="715">
        <v>48</v>
      </c>
      <c r="PD32" s="715">
        <v>742</v>
      </c>
      <c r="PE32" s="715">
        <v>335</v>
      </c>
      <c r="PF32" s="715">
        <v>854</v>
      </c>
      <c r="PG32" s="715">
        <v>114</v>
      </c>
      <c r="PH32" s="715">
        <v>15</v>
      </c>
      <c r="PI32" s="715">
        <v>308</v>
      </c>
      <c r="PJ32" s="715">
        <v>91</v>
      </c>
      <c r="PK32" s="715">
        <v>146</v>
      </c>
      <c r="PL32" s="715">
        <v>1513</v>
      </c>
      <c r="PM32" s="714">
        <v>24.454725710508924</v>
      </c>
      <c r="PN32" s="715">
        <v>41</v>
      </c>
      <c r="PO32" s="715">
        <v>33.773959021810974</v>
      </c>
      <c r="PP32" s="715">
        <v>48</v>
      </c>
      <c r="PQ32" s="715">
        <v>25.181758096497024</v>
      </c>
      <c r="PR32" s="715">
        <v>63</v>
      </c>
      <c r="PS32" s="715">
        <v>11.103767349636485</v>
      </c>
      <c r="PT32" s="715">
        <v>22</v>
      </c>
      <c r="PU32" s="715">
        <v>3.9656311962987441</v>
      </c>
      <c r="PV32" s="715">
        <v>39</v>
      </c>
      <c r="PW32" s="715">
        <v>26.966292134831459</v>
      </c>
      <c r="PX32" s="715">
        <v>26</v>
      </c>
      <c r="PY32" s="715">
        <v>70.323859881031055</v>
      </c>
      <c r="PZ32" s="715">
        <v>46</v>
      </c>
      <c r="QA32" s="715">
        <v>5.4196959682749508</v>
      </c>
      <c r="QB32" s="715">
        <v>41</v>
      </c>
      <c r="QC32" s="715">
        <v>3.1725049570389956</v>
      </c>
      <c r="QD32" s="715">
        <v>8</v>
      </c>
      <c r="QE32" s="715">
        <v>49.04163912756114</v>
      </c>
      <c r="QF32" s="715">
        <v>44</v>
      </c>
      <c r="QG32" s="715">
        <v>22.141440846001323</v>
      </c>
      <c r="QH32" s="715">
        <v>41</v>
      </c>
      <c r="QI32" s="715">
        <v>56.444150693985463</v>
      </c>
      <c r="QJ32" s="715">
        <v>61</v>
      </c>
      <c r="QK32" s="715">
        <v>7.5346992729676137</v>
      </c>
      <c r="QL32" s="715">
        <v>47</v>
      </c>
      <c r="QM32" s="715">
        <v>0.99140779907468601</v>
      </c>
      <c r="QN32" s="715">
        <v>21</v>
      </c>
      <c r="QO32" s="715">
        <v>20.356906807666885</v>
      </c>
      <c r="QP32" s="715">
        <v>11</v>
      </c>
      <c r="QQ32" s="715">
        <v>6.0145406477197616</v>
      </c>
      <c r="QR32" s="715">
        <v>2</v>
      </c>
      <c r="QS32" s="715">
        <v>9.6497025776602783</v>
      </c>
      <c r="QT32" s="715">
        <v>13</v>
      </c>
      <c r="QU32" s="714">
        <v>147</v>
      </c>
      <c r="QV32" s="715">
        <v>202</v>
      </c>
      <c r="QW32" s="715">
        <v>15</v>
      </c>
      <c r="QX32" s="715">
        <v>9</v>
      </c>
      <c r="QY32" s="715">
        <v>9</v>
      </c>
      <c r="QZ32" s="715">
        <v>26</v>
      </c>
      <c r="RA32" s="715">
        <v>62</v>
      </c>
      <c r="RB32" s="715">
        <v>4</v>
      </c>
      <c r="RC32" s="715">
        <v>8</v>
      </c>
      <c r="RD32" s="715">
        <v>148</v>
      </c>
      <c r="RE32" s="715">
        <v>27</v>
      </c>
      <c r="RF32" s="715">
        <v>103</v>
      </c>
      <c r="RG32" s="715">
        <v>16</v>
      </c>
      <c r="RH32" s="715">
        <v>15</v>
      </c>
      <c r="RI32" s="715">
        <v>33</v>
      </c>
      <c r="RJ32" s="715">
        <v>5</v>
      </c>
      <c r="RK32" s="715">
        <v>5</v>
      </c>
      <c r="RL32" s="715">
        <v>542</v>
      </c>
      <c r="RM32" s="714">
        <v>27.121771217712176</v>
      </c>
      <c r="RN32" s="715">
        <v>60</v>
      </c>
      <c r="RO32" s="715">
        <v>37.269372693726936</v>
      </c>
      <c r="RP32" s="715">
        <v>66</v>
      </c>
      <c r="RQ32" s="715">
        <v>2.7675276752767526</v>
      </c>
      <c r="RR32" s="715">
        <v>59</v>
      </c>
      <c r="RS32" s="715">
        <v>1.6605166051660518</v>
      </c>
      <c r="RT32" s="715">
        <v>53</v>
      </c>
      <c r="RU32" s="715">
        <v>1.6605166051660518</v>
      </c>
      <c r="RV32" s="715">
        <v>35</v>
      </c>
      <c r="RW32" s="715">
        <v>4.7970479704797047</v>
      </c>
      <c r="RX32" s="715">
        <v>55</v>
      </c>
      <c r="RY32" s="715">
        <v>11.439114391143912</v>
      </c>
      <c r="RZ32" s="715">
        <v>55</v>
      </c>
      <c r="SA32" s="715">
        <v>0.73800738007380073</v>
      </c>
      <c r="SB32" s="715">
        <v>25</v>
      </c>
      <c r="SC32" s="715">
        <v>1.4760147601476015</v>
      </c>
      <c r="SD32" s="715">
        <v>32</v>
      </c>
      <c r="SE32" s="715">
        <v>27.306273062730629</v>
      </c>
      <c r="SF32" s="715">
        <v>28</v>
      </c>
      <c r="SG32" s="715">
        <v>4.9815498154981546</v>
      </c>
      <c r="SH32" s="715">
        <v>15</v>
      </c>
      <c r="SI32" s="715">
        <v>19.00369003690037</v>
      </c>
      <c r="SJ32" s="715">
        <v>37</v>
      </c>
      <c r="SK32" s="715">
        <v>2.9520295202952029</v>
      </c>
      <c r="SL32" s="715">
        <v>51</v>
      </c>
      <c r="SM32" s="715">
        <v>2.7675276752767526</v>
      </c>
      <c r="SN32" s="715">
        <v>29</v>
      </c>
      <c r="SO32" s="715">
        <v>6.0885608856088558</v>
      </c>
      <c r="SP32" s="715">
        <v>16</v>
      </c>
      <c r="SQ32" s="715">
        <v>0.92250922509225086</v>
      </c>
      <c r="SR32" s="715">
        <v>5</v>
      </c>
      <c r="SS32" s="715">
        <v>0.92250922509225086</v>
      </c>
      <c r="ST32" s="733">
        <v>19</v>
      </c>
      <c r="SU32" s="4108" t="s">
        <v>8302</v>
      </c>
      <c r="SV32" s="1355" t="s">
        <v>8306</v>
      </c>
      <c r="SW32" s="1355">
        <v>313</v>
      </c>
      <c r="SX32" s="4109">
        <v>33.19898175647009</v>
      </c>
      <c r="SY32" s="1355">
        <v>24</v>
      </c>
      <c r="SZ32" s="2074">
        <v>16</v>
      </c>
      <c r="TA32" s="1995">
        <v>19</v>
      </c>
      <c r="TB32" s="3967">
        <v>2.0279645639876187</v>
      </c>
      <c r="TC32" s="1303">
        <v>36</v>
      </c>
      <c r="TD32" s="2074">
        <v>3</v>
      </c>
      <c r="TE32" s="1995">
        <v>4</v>
      </c>
      <c r="TF32" s="3967">
        <v>0.42693990820791972</v>
      </c>
      <c r="TG32" s="1303">
        <v>46</v>
      </c>
      <c r="TH32" s="2074">
        <v>0</v>
      </c>
      <c r="TI32" s="1995">
        <v>0</v>
      </c>
      <c r="TJ32" s="3967">
        <v>0</v>
      </c>
      <c r="TK32" s="1303">
        <v>6</v>
      </c>
      <c r="TL32" s="2074">
        <v>0</v>
      </c>
      <c r="TM32" s="1995">
        <v>0</v>
      </c>
      <c r="TN32" s="3967">
        <v>0</v>
      </c>
      <c r="TO32" s="1303">
        <v>11</v>
      </c>
      <c r="TP32" s="2074">
        <v>0</v>
      </c>
      <c r="TQ32" s="1995">
        <v>0</v>
      </c>
      <c r="TR32" s="3967">
        <v>0</v>
      </c>
      <c r="TS32" s="1303">
        <v>5</v>
      </c>
      <c r="TT32" s="2074">
        <v>0</v>
      </c>
      <c r="TU32" s="1995">
        <v>0</v>
      </c>
      <c r="TV32" s="3967">
        <v>0</v>
      </c>
      <c r="TW32" s="1303">
        <v>2</v>
      </c>
      <c r="TX32" s="2074">
        <v>96</v>
      </c>
      <c r="TY32" s="1995">
        <v>86</v>
      </c>
      <c r="TZ32" s="3967">
        <v>9.1792080264702758</v>
      </c>
      <c r="UA32" s="1303">
        <v>28</v>
      </c>
      <c r="UB32" s="2074">
        <v>47</v>
      </c>
      <c r="UC32" s="1995">
        <v>110</v>
      </c>
      <c r="UD32" s="3967">
        <v>11.740847475717793</v>
      </c>
      <c r="UE32" s="1303">
        <v>26</v>
      </c>
      <c r="UF32" s="2074">
        <v>0</v>
      </c>
      <c r="UG32" s="1995">
        <v>0</v>
      </c>
      <c r="UH32" s="3967">
        <v>0</v>
      </c>
      <c r="UI32" s="1303">
        <v>14</v>
      </c>
      <c r="UJ32" s="2074">
        <v>0</v>
      </c>
      <c r="UK32" s="1995">
        <v>0</v>
      </c>
      <c r="UL32" s="3967">
        <v>0</v>
      </c>
      <c r="UM32" s="1303">
        <v>22</v>
      </c>
      <c r="UN32" s="2074">
        <v>0</v>
      </c>
      <c r="UO32" s="1995">
        <v>0</v>
      </c>
      <c r="UP32" s="3967">
        <v>0</v>
      </c>
      <c r="UQ32" s="1303">
        <v>3</v>
      </c>
      <c r="UR32" s="2074">
        <v>2</v>
      </c>
      <c r="US32" s="1995">
        <v>0</v>
      </c>
      <c r="UT32" s="3967">
        <v>0</v>
      </c>
      <c r="UU32" s="1303">
        <v>12</v>
      </c>
      <c r="UV32" s="2074">
        <v>41</v>
      </c>
      <c r="UW32" s="1995">
        <v>33</v>
      </c>
      <c r="UX32" s="3967">
        <v>3.5222542427153378</v>
      </c>
      <c r="UY32" s="1303">
        <v>20</v>
      </c>
      <c r="UZ32" s="2074">
        <v>0</v>
      </c>
      <c r="VA32" s="1995">
        <v>0</v>
      </c>
      <c r="VB32" s="3967">
        <v>0</v>
      </c>
      <c r="VC32" s="1303">
        <v>4</v>
      </c>
      <c r="VD32" s="2073">
        <v>0</v>
      </c>
      <c r="VE32" s="1303">
        <v>0</v>
      </c>
      <c r="VF32" s="1303">
        <v>0</v>
      </c>
      <c r="VG32" s="1303">
        <v>7</v>
      </c>
      <c r="VH32" s="1303">
        <v>0</v>
      </c>
      <c r="VI32" s="1303">
        <v>0</v>
      </c>
      <c r="VJ32" s="1303">
        <v>0</v>
      </c>
      <c r="VK32" s="1303">
        <v>4</v>
      </c>
      <c r="VL32" s="1303">
        <v>0</v>
      </c>
      <c r="VM32" s="1303">
        <v>0</v>
      </c>
      <c r="VN32" s="1303">
        <v>0</v>
      </c>
      <c r="VO32" s="1303">
        <v>9</v>
      </c>
      <c r="VP32" s="1303">
        <v>0</v>
      </c>
      <c r="VQ32" s="1303">
        <v>0</v>
      </c>
      <c r="VR32" s="1303">
        <v>0</v>
      </c>
      <c r="VS32" s="1303">
        <v>18</v>
      </c>
      <c r="VT32" s="1303">
        <v>0</v>
      </c>
      <c r="VU32" s="1303">
        <v>0</v>
      </c>
      <c r="VV32" s="1303">
        <v>0</v>
      </c>
      <c r="VW32" s="1303">
        <v>7</v>
      </c>
      <c r="VX32" s="1303">
        <v>0</v>
      </c>
      <c r="VY32" s="1303">
        <v>0</v>
      </c>
      <c r="VZ32" s="1303">
        <v>0</v>
      </c>
      <c r="WA32" s="1303">
        <v>36</v>
      </c>
      <c r="WB32" s="1303">
        <v>0</v>
      </c>
      <c r="WC32" s="1303">
        <v>0</v>
      </c>
      <c r="WD32" s="1303">
        <v>0</v>
      </c>
      <c r="WE32" s="1303">
        <v>15</v>
      </c>
      <c r="WF32" s="1303">
        <v>0</v>
      </c>
      <c r="WG32" s="1303">
        <v>0</v>
      </c>
      <c r="WH32" s="1303">
        <v>0</v>
      </c>
      <c r="WI32" s="1303">
        <v>6</v>
      </c>
      <c r="WJ32" s="1303">
        <v>0</v>
      </c>
      <c r="WK32" s="1303">
        <v>0</v>
      </c>
      <c r="WL32" s="1303">
        <v>0</v>
      </c>
      <c r="WM32" s="1303">
        <v>19</v>
      </c>
      <c r="WN32" s="1303">
        <v>0</v>
      </c>
      <c r="WO32" s="1303">
        <v>0</v>
      </c>
      <c r="WP32" s="1303">
        <v>0</v>
      </c>
      <c r="WQ32" s="1303">
        <v>16</v>
      </c>
      <c r="WR32" s="1303">
        <v>12</v>
      </c>
      <c r="WS32" s="1303">
        <v>27</v>
      </c>
      <c r="WT32" s="1303">
        <v>2.8818443804034581</v>
      </c>
      <c r="WU32" s="1303">
        <v>7</v>
      </c>
      <c r="WV32" s="2150"/>
      <c r="WW32" s="712">
        <v>6.1538461538461542</v>
      </c>
      <c r="WX32" s="712">
        <v>7.3394495412844041</v>
      </c>
      <c r="WY32" s="712">
        <v>11.924119241192411</v>
      </c>
      <c r="WZ32" s="712">
        <v>14.860681114551083</v>
      </c>
      <c r="XA32" s="712">
        <v>11.572700296735905</v>
      </c>
      <c r="XB32" s="712">
        <v>14.327485380116958</v>
      </c>
      <c r="XC32" s="699">
        <v>16.666666666666664</v>
      </c>
      <c r="XD32" s="699">
        <v>23</v>
      </c>
      <c r="XE32" s="699">
        <v>10.252004581901488</v>
      </c>
      <c r="XF32" s="712">
        <v>13.874496257915947</v>
      </c>
      <c r="XG32" s="699">
        <v>28</v>
      </c>
      <c r="XH32" s="712">
        <v>1.7948717948717947</v>
      </c>
      <c r="XI32" s="712">
        <v>5.5045871559633035</v>
      </c>
      <c r="XJ32" s="712">
        <v>8.1300813008130071</v>
      </c>
      <c r="XK32" s="712">
        <v>5.8823529411764701</v>
      </c>
      <c r="XL32" s="712">
        <v>6.8249258160237387</v>
      </c>
      <c r="XM32" s="712">
        <v>6.140350877192982</v>
      </c>
      <c r="XN32" s="699">
        <v>4.918032786885246</v>
      </c>
      <c r="XO32" s="699">
        <v>64</v>
      </c>
      <c r="XP32" s="699">
        <v>5.5555555555555554</v>
      </c>
      <c r="XQ32" s="712">
        <v>6.390328151986183</v>
      </c>
      <c r="XR32" s="699">
        <v>59</v>
      </c>
      <c r="XS32" s="712">
        <v>21.584699453551913</v>
      </c>
      <c r="XT32" s="699">
        <v>59</v>
      </c>
      <c r="XU32" s="699">
        <v>15.807560137457044</v>
      </c>
      <c r="XV32" s="985">
        <v>20.264824409902129</v>
      </c>
      <c r="XW32" s="699">
        <v>58</v>
      </c>
      <c r="XX32" s="699">
        <v>74.269005847953224</v>
      </c>
      <c r="XY32" s="699">
        <v>71.58469945355192</v>
      </c>
      <c r="XZ32" s="699">
        <v>55</v>
      </c>
      <c r="YA32" s="985">
        <v>80.526918671248566</v>
      </c>
      <c r="YB32" s="985">
        <v>74.381116868163502</v>
      </c>
      <c r="YC32" s="699">
        <v>58</v>
      </c>
      <c r="YD32" s="985">
        <v>3.5087719298245612</v>
      </c>
      <c r="YE32" s="985">
        <v>2.7322404371584699</v>
      </c>
      <c r="YF32" s="699">
        <v>23</v>
      </c>
      <c r="YG32" s="699">
        <v>1.6036655211912942</v>
      </c>
      <c r="YH32" s="699">
        <v>2.7058146229130684</v>
      </c>
      <c r="YI32" s="699">
        <v>34</v>
      </c>
      <c r="YJ32" s="699">
        <v>1.7543859649122806</v>
      </c>
      <c r="YK32" s="699">
        <v>4.0983606557377046</v>
      </c>
      <c r="YL32" s="699">
        <v>5</v>
      </c>
      <c r="YM32" s="985">
        <v>2.0618556701030926</v>
      </c>
      <c r="YN32" s="985">
        <v>2.648244099021301</v>
      </c>
      <c r="YO32" s="699">
        <v>65</v>
      </c>
      <c r="YP32" s="985">
        <v>145.4</v>
      </c>
      <c r="YQ32" s="985">
        <v>186.2</v>
      </c>
      <c r="YR32" s="699">
        <v>23</v>
      </c>
      <c r="YS32" s="712">
        <v>39.700000000000003</v>
      </c>
      <c r="YT32" s="985">
        <v>59.8</v>
      </c>
      <c r="YU32" s="699">
        <v>19</v>
      </c>
      <c r="YV32" s="982">
        <v>281</v>
      </c>
      <c r="YW32" s="725">
        <v>41.281138790035584</v>
      </c>
      <c r="YX32" s="699">
        <v>41</v>
      </c>
      <c r="YY32" s="699">
        <v>619</v>
      </c>
      <c r="YZ32" s="725">
        <v>62.681744749596128</v>
      </c>
      <c r="ZA32" s="699">
        <v>17</v>
      </c>
      <c r="ZB32" s="715">
        <v>208</v>
      </c>
      <c r="ZC32" s="725">
        <v>77.884615384615387</v>
      </c>
      <c r="ZD32" s="699">
        <v>37</v>
      </c>
      <c r="ZE32" s="982">
        <v>275</v>
      </c>
      <c r="ZF32" s="715">
        <v>43.636363636363633</v>
      </c>
      <c r="ZG32" s="699">
        <v>10</v>
      </c>
      <c r="ZH32" s="716">
        <v>1</v>
      </c>
      <c r="ZI32" s="712">
        <v>0.10613457864572277</v>
      </c>
      <c r="ZJ32" s="699">
        <v>20</v>
      </c>
      <c r="ZK32" s="1363" t="s">
        <v>1627</v>
      </c>
      <c r="ZL32" s="712">
        <v>80.964797913950463</v>
      </c>
      <c r="ZM32" s="712">
        <v>86.774386594853382</v>
      </c>
      <c r="ZN32" s="699">
        <v>35</v>
      </c>
      <c r="ZO32" s="715">
        <v>1671</v>
      </c>
      <c r="ZP32" s="709">
        <v>55.61056105610561</v>
      </c>
      <c r="ZQ32" s="703">
        <v>64</v>
      </c>
      <c r="ZR32" s="978">
        <v>45</v>
      </c>
      <c r="ZS32" s="705">
        <v>600</v>
      </c>
      <c r="ZT32" s="709">
        <v>76.754385964912288</v>
      </c>
      <c r="ZU32" s="703">
        <v>78.318584070796462</v>
      </c>
      <c r="ZV32" s="978">
        <v>46</v>
      </c>
      <c r="ZW32" s="4111">
        <v>226</v>
      </c>
      <c r="ZX32" s="709">
        <v>44.927536231884055</v>
      </c>
      <c r="ZY32" s="703">
        <v>56.768558951965062</v>
      </c>
      <c r="ZZ32" s="978">
        <v>49</v>
      </c>
      <c r="AAA32" s="4111">
        <v>229</v>
      </c>
      <c r="AAB32" s="709">
        <v>40.350877192982452</v>
      </c>
      <c r="AAC32" s="703">
        <v>53.103448275862064</v>
      </c>
      <c r="AAD32" s="978">
        <v>49</v>
      </c>
      <c r="AAE32" s="4111">
        <v>145</v>
      </c>
      <c r="AAF32" s="983">
        <v>95.510835913312704</v>
      </c>
      <c r="AAG32" s="715">
        <v>99.23896499238964</v>
      </c>
      <c r="AAH32" s="715">
        <v>47</v>
      </c>
      <c r="AAI32" s="733">
        <v>657</v>
      </c>
      <c r="AAJ32" s="709">
        <v>242.6</v>
      </c>
      <c r="AAK32" s="978">
        <v>49</v>
      </c>
      <c r="AAL32" s="703">
        <v>552.6</v>
      </c>
      <c r="AAM32" s="978">
        <v>69</v>
      </c>
      <c r="AAN32" s="703">
        <v>0</v>
      </c>
      <c r="AAO32" s="978">
        <f t="shared" si="26"/>
        <v>31</v>
      </c>
      <c r="AAP32" s="703">
        <v>0</v>
      </c>
      <c r="AAQ32" s="979">
        <f t="shared" si="27"/>
        <v>12</v>
      </c>
      <c r="AAR32" s="712">
        <v>0</v>
      </c>
      <c r="AAS32" s="699">
        <v>30</v>
      </c>
      <c r="AAT32" s="712">
        <v>209.87</v>
      </c>
      <c r="AAU32" s="699">
        <v>49</v>
      </c>
      <c r="AAV32" s="712">
        <v>0</v>
      </c>
      <c r="AAW32" s="699">
        <v>24</v>
      </c>
      <c r="AAX32" s="712">
        <v>0</v>
      </c>
      <c r="AAY32" s="699">
        <v>32</v>
      </c>
      <c r="AAZ32" s="699">
        <v>7084.9</v>
      </c>
      <c r="ABA32" s="978">
        <f t="shared" si="28"/>
        <v>37</v>
      </c>
      <c r="ABB32" s="712">
        <v>1343.2</v>
      </c>
      <c r="ABC32" s="978">
        <f t="shared" si="28"/>
        <v>34</v>
      </c>
      <c r="ABD32" s="712">
        <v>761.4</v>
      </c>
      <c r="ABE32" s="978">
        <f t="shared" si="28"/>
        <v>32</v>
      </c>
      <c r="ABF32" s="712">
        <v>435.5</v>
      </c>
      <c r="ABG32" s="978">
        <f t="shared" si="28"/>
        <v>39</v>
      </c>
      <c r="ABH32" s="712">
        <v>0</v>
      </c>
      <c r="ABI32" s="978">
        <f t="shared" si="29"/>
        <v>2</v>
      </c>
      <c r="ABJ32" s="712">
        <v>0</v>
      </c>
      <c r="ABK32" s="978">
        <f t="shared" si="29"/>
        <v>1</v>
      </c>
      <c r="ABL32" s="712">
        <v>176.2</v>
      </c>
      <c r="ABM32" s="978">
        <f t="shared" si="29"/>
        <v>33</v>
      </c>
      <c r="ABN32" s="712">
        <f t="shared" si="30"/>
        <v>176.2</v>
      </c>
      <c r="ABO32" s="2732">
        <f t="shared" si="31"/>
        <v>34</v>
      </c>
      <c r="ABP32" s="716">
        <v>5</v>
      </c>
      <c r="ABQ32" s="712" t="s">
        <v>1632</v>
      </c>
      <c r="ABR32" s="712">
        <v>0</v>
      </c>
      <c r="ABS32" s="712" t="s">
        <v>1625</v>
      </c>
      <c r="ABT32" s="712">
        <v>0</v>
      </c>
      <c r="ABU32" s="712" t="s">
        <v>1625</v>
      </c>
      <c r="ABV32" s="712">
        <v>0</v>
      </c>
      <c r="ABW32" s="712" t="s">
        <v>1625</v>
      </c>
      <c r="ABX32" s="712">
        <v>0</v>
      </c>
      <c r="ABY32" s="712" t="s">
        <v>1625</v>
      </c>
      <c r="ABZ32" s="712">
        <v>5</v>
      </c>
      <c r="ACA32" s="699">
        <v>59</v>
      </c>
      <c r="ACB32" s="712">
        <v>5</v>
      </c>
      <c r="ACC32" s="712" t="s">
        <v>1632</v>
      </c>
      <c r="ACD32" s="712">
        <v>5</v>
      </c>
      <c r="ACE32" s="712" t="s">
        <v>1632</v>
      </c>
      <c r="ACF32" s="712">
        <v>5</v>
      </c>
      <c r="ACG32" s="712" t="s">
        <v>1632</v>
      </c>
      <c r="ACH32" s="712">
        <v>0</v>
      </c>
      <c r="ACI32" s="712" t="s">
        <v>1625</v>
      </c>
      <c r="ACJ32" s="712">
        <v>15</v>
      </c>
      <c r="ACK32" s="699">
        <v>29</v>
      </c>
      <c r="ACL32" s="712">
        <v>5</v>
      </c>
      <c r="ACM32" s="712" t="s">
        <v>1632</v>
      </c>
      <c r="ACN32" s="712">
        <v>5</v>
      </c>
      <c r="ACO32" s="712" t="s">
        <v>1632</v>
      </c>
      <c r="ACP32" s="712">
        <v>0</v>
      </c>
      <c r="ACQ32" s="712" t="s">
        <v>1625</v>
      </c>
      <c r="ACR32" s="712">
        <v>10</v>
      </c>
      <c r="ACS32" s="699">
        <v>28</v>
      </c>
      <c r="ACT32" s="699">
        <v>10</v>
      </c>
      <c r="ACU32" s="699" t="s">
        <v>1632</v>
      </c>
      <c r="ACV32" s="699">
        <v>10</v>
      </c>
      <c r="ACW32" s="699" t="s">
        <v>1632</v>
      </c>
      <c r="ACX32" s="699">
        <v>10</v>
      </c>
      <c r="ACY32" s="699" t="s">
        <v>1632</v>
      </c>
      <c r="ACZ32" s="699">
        <v>0</v>
      </c>
      <c r="ADA32" s="699" t="s">
        <v>1625</v>
      </c>
      <c r="ADB32" s="699">
        <v>30</v>
      </c>
      <c r="ADC32" s="699">
        <v>33</v>
      </c>
      <c r="ADD32" s="989">
        <v>0</v>
      </c>
      <c r="ADE32" s="989">
        <v>0</v>
      </c>
      <c r="ADF32" s="989">
        <v>0</v>
      </c>
      <c r="ADG32" s="989">
        <v>10</v>
      </c>
      <c r="ADH32" s="989">
        <v>10</v>
      </c>
      <c r="ADI32" s="699">
        <v>58</v>
      </c>
      <c r="ADJ32" s="712">
        <v>5</v>
      </c>
      <c r="ADK32" s="712" t="s">
        <v>1632</v>
      </c>
      <c r="ADL32" s="712">
        <v>5</v>
      </c>
      <c r="ADM32" s="712" t="s">
        <v>1632</v>
      </c>
      <c r="ADN32" s="712">
        <v>0</v>
      </c>
      <c r="ADO32" s="712" t="s">
        <v>1625</v>
      </c>
      <c r="ADP32" s="712">
        <v>0</v>
      </c>
      <c r="ADQ32" s="712" t="s">
        <v>1625</v>
      </c>
      <c r="ADR32" s="712">
        <v>10</v>
      </c>
      <c r="ADS32" s="699">
        <v>49</v>
      </c>
      <c r="ADT32" s="712">
        <v>0</v>
      </c>
      <c r="ADU32" s="712">
        <v>0</v>
      </c>
      <c r="ADV32" s="712">
        <v>0</v>
      </c>
      <c r="ADW32" s="712">
        <v>0</v>
      </c>
      <c r="ADX32" s="712">
        <v>0</v>
      </c>
      <c r="ADY32" s="699">
        <v>72</v>
      </c>
      <c r="ADZ32" s="714">
        <v>1</v>
      </c>
      <c r="AEA32" s="712">
        <v>3.3696128314856622</v>
      </c>
      <c r="AEB32" s="699">
        <v>13</v>
      </c>
      <c r="AEC32" s="715">
        <v>5</v>
      </c>
      <c r="AED32" s="712">
        <v>16.848064157428311</v>
      </c>
      <c r="AEE32" s="699">
        <v>32</v>
      </c>
      <c r="AEF32" s="715">
        <v>1</v>
      </c>
      <c r="AEG32" s="712">
        <v>3.3696128314856622</v>
      </c>
      <c r="AEH32" s="699">
        <v>40</v>
      </c>
      <c r="AEI32" s="1303">
        <v>12</v>
      </c>
      <c r="AEJ32" s="712">
        <v>40.435353977827944</v>
      </c>
      <c r="AEK32" s="699">
        <f t="shared" si="32"/>
        <v>35</v>
      </c>
      <c r="AEL32" s="715">
        <v>4</v>
      </c>
      <c r="AEM32" s="712">
        <v>13.364963747535834</v>
      </c>
      <c r="AEN32" s="699">
        <v>11</v>
      </c>
      <c r="AEO32" s="699">
        <v>6</v>
      </c>
      <c r="AEP32" s="712">
        <v>20.2</v>
      </c>
      <c r="AEQ32" s="699">
        <v>68</v>
      </c>
      <c r="AER32" s="699">
        <v>7</v>
      </c>
      <c r="AES32" s="712">
        <v>23.6</v>
      </c>
      <c r="AET32" s="699">
        <v>42</v>
      </c>
      <c r="AEU32" s="699">
        <v>2</v>
      </c>
      <c r="AEV32" s="1099">
        <v>6.7</v>
      </c>
      <c r="AEW32" s="699">
        <v>28</v>
      </c>
      <c r="AEX32" s="989">
        <v>0.10100000000000001</v>
      </c>
      <c r="AEY32" s="989">
        <v>63</v>
      </c>
      <c r="AEZ32" s="989">
        <v>4.1000000000000002E-2</v>
      </c>
      <c r="AFA32" s="989">
        <v>51</v>
      </c>
      <c r="AFB32" s="989">
        <v>3.5999999999999997E-2</v>
      </c>
      <c r="AFC32" s="989">
        <v>31</v>
      </c>
      <c r="AFD32" s="989">
        <v>8.0000000000000002E-3</v>
      </c>
      <c r="AFE32" s="989">
        <v>28</v>
      </c>
      <c r="AFF32" s="989">
        <v>8.9999999999999993E-3</v>
      </c>
      <c r="AFG32" s="989">
        <v>17</v>
      </c>
      <c r="AFH32" s="989">
        <v>0.02</v>
      </c>
      <c r="AFI32" s="989">
        <v>19</v>
      </c>
      <c r="AFJ32" s="989">
        <v>0</v>
      </c>
      <c r="AFK32" s="989">
        <v>7</v>
      </c>
      <c r="AFL32" s="989">
        <v>0</v>
      </c>
      <c r="AFM32" s="989">
        <v>7</v>
      </c>
      <c r="AFN32" s="989">
        <v>31</v>
      </c>
      <c r="AFO32" s="989">
        <v>103.06536338852317</v>
      </c>
      <c r="AFP32" s="989">
        <v>34</v>
      </c>
      <c r="AFQ32" s="989">
        <v>14</v>
      </c>
      <c r="AFR32" s="989">
        <v>46.545647981913689</v>
      </c>
      <c r="AFS32" s="989">
        <v>39</v>
      </c>
      <c r="AFT32" s="989">
        <v>47</v>
      </c>
      <c r="AFU32" s="989">
        <v>156.26038965356739</v>
      </c>
      <c r="AFV32" s="989">
        <v>33</v>
      </c>
      <c r="AFW32" s="989">
        <v>17</v>
      </c>
      <c r="AFX32" s="989">
        <v>56.519715406609485</v>
      </c>
      <c r="AFY32" s="989">
        <v>71</v>
      </c>
      <c r="AFZ32" s="989">
        <v>132</v>
      </c>
      <c r="AGA32" s="989">
        <v>438.85896668661485</v>
      </c>
      <c r="AGB32" s="989">
        <v>37</v>
      </c>
      <c r="AGC32" s="989">
        <v>70</v>
      </c>
      <c r="AGD32" s="989">
        <v>232.72823990956843</v>
      </c>
      <c r="AGE32" s="989">
        <v>17</v>
      </c>
      <c r="AGF32" s="989">
        <v>18</v>
      </c>
      <c r="AGG32" s="989">
        <v>119.28</v>
      </c>
      <c r="AGH32" s="989">
        <v>17</v>
      </c>
      <c r="AGI32" s="989">
        <v>2</v>
      </c>
      <c r="AGJ32" s="989">
        <v>13.25</v>
      </c>
      <c r="AGK32" s="989">
        <v>1</v>
      </c>
      <c r="AGL32" s="989">
        <v>0</v>
      </c>
      <c r="AGM32" s="989">
        <v>0</v>
      </c>
      <c r="AGN32" s="989">
        <v>2</v>
      </c>
      <c r="AGO32" s="989">
        <v>14</v>
      </c>
      <c r="AGP32" s="989">
        <v>92.78</v>
      </c>
      <c r="AGQ32" s="989">
        <v>18</v>
      </c>
      <c r="AGR32" s="989">
        <v>0</v>
      </c>
      <c r="AGS32" s="989">
        <v>0</v>
      </c>
      <c r="AGT32" s="989">
        <v>19</v>
      </c>
      <c r="AGU32" s="989">
        <v>1</v>
      </c>
      <c r="AGV32" s="989">
        <v>6.63</v>
      </c>
      <c r="AGW32" s="989">
        <v>17</v>
      </c>
      <c r="AGX32" s="989">
        <v>0</v>
      </c>
      <c r="AGY32" s="989">
        <v>0</v>
      </c>
      <c r="AGZ32" s="989">
        <v>25</v>
      </c>
      <c r="AHA32" s="989">
        <v>0</v>
      </c>
      <c r="AHB32" s="989">
        <v>0</v>
      </c>
      <c r="AHC32" s="989">
        <v>12</v>
      </c>
      <c r="AHD32" s="989">
        <v>1</v>
      </c>
      <c r="AHE32" s="989">
        <v>6.63</v>
      </c>
      <c r="AHF32" s="989">
        <v>21</v>
      </c>
      <c r="AHG32" s="712">
        <v>26</v>
      </c>
      <c r="AHH32" s="712">
        <v>179.68</v>
      </c>
      <c r="AHI32" s="699">
        <v>59</v>
      </c>
      <c r="AHJ32" s="712">
        <v>82</v>
      </c>
      <c r="AHK32" s="712">
        <v>566.69000000000005</v>
      </c>
      <c r="AHL32" s="712">
        <v>28</v>
      </c>
      <c r="AHM32" s="712">
        <v>11</v>
      </c>
      <c r="AHN32" s="712">
        <v>72.900000000000006</v>
      </c>
      <c r="AHO32" s="699">
        <v>30</v>
      </c>
      <c r="AHP32" s="712">
        <v>0</v>
      </c>
      <c r="AHQ32" s="712">
        <v>0</v>
      </c>
      <c r="AHR32" s="712">
        <v>23</v>
      </c>
      <c r="AHS32" s="712">
        <v>0</v>
      </c>
      <c r="AHT32" s="712">
        <v>0</v>
      </c>
      <c r="AHU32" s="699">
        <v>28</v>
      </c>
      <c r="AHV32" s="712">
        <v>25</v>
      </c>
      <c r="AHW32" s="712">
        <v>172.77</v>
      </c>
      <c r="AHX32" s="699">
        <v>35</v>
      </c>
      <c r="AHY32" s="712">
        <v>51</v>
      </c>
      <c r="AHZ32" s="712">
        <v>337.97</v>
      </c>
      <c r="AIA32" s="699">
        <v>27</v>
      </c>
      <c r="AIC32" s="714"/>
      <c r="AID32" s="725"/>
      <c r="AIE32" s="715"/>
      <c r="AIF32" s="714"/>
      <c r="AIG32" s="725"/>
      <c r="AIH32" s="715"/>
      <c r="AII32" s="715"/>
      <c r="AIJ32" s="712"/>
      <c r="AIK32" s="715"/>
      <c r="AIL32" s="1169">
        <v>273</v>
      </c>
      <c r="AIM32" s="1174">
        <v>57.142857142857146</v>
      </c>
      <c r="AIN32" s="1168">
        <f t="shared" si="33"/>
        <v>35</v>
      </c>
      <c r="AIO32" s="715">
        <v>639</v>
      </c>
      <c r="AIP32" s="725">
        <v>28.325508607198749</v>
      </c>
      <c r="AIQ32" s="715">
        <f t="shared" si="34"/>
        <v>24</v>
      </c>
      <c r="AIR32" s="1169">
        <v>266</v>
      </c>
      <c r="AIS32" s="1174">
        <v>37.218045112781951</v>
      </c>
      <c r="AIT32" s="1168">
        <f t="shared" si="35"/>
        <v>44</v>
      </c>
      <c r="AIU32" s="715">
        <v>636</v>
      </c>
      <c r="AIV32" s="725">
        <v>11.949685534591197</v>
      </c>
      <c r="AIW32" s="715">
        <f t="shared" si="36"/>
        <v>53</v>
      </c>
      <c r="AIX32" s="1169">
        <v>277</v>
      </c>
      <c r="AIY32" s="1174">
        <v>1.0830324909747291</v>
      </c>
      <c r="AIZ32" s="1168">
        <f t="shared" si="37"/>
        <v>36</v>
      </c>
      <c r="AJA32" s="715">
        <v>613</v>
      </c>
      <c r="AJB32" s="725">
        <v>14.355628058727568</v>
      </c>
      <c r="AJC32" s="715">
        <f t="shared" si="38"/>
        <v>66</v>
      </c>
      <c r="AJD32" s="714">
        <v>276</v>
      </c>
      <c r="AJE32" s="725">
        <v>13.768115942028986</v>
      </c>
      <c r="AJF32" s="715">
        <v>63</v>
      </c>
      <c r="AJG32" s="699">
        <v>640</v>
      </c>
      <c r="AJH32" s="1099">
        <v>10.625</v>
      </c>
      <c r="AJI32" s="733">
        <v>48</v>
      </c>
      <c r="AJJ32" s="714">
        <v>276</v>
      </c>
      <c r="AJK32" s="712">
        <v>26.086956521739129</v>
      </c>
      <c r="AJL32" s="715">
        <v>56</v>
      </c>
      <c r="AJM32" s="699">
        <v>640</v>
      </c>
      <c r="AJN32" s="712">
        <v>25.156250000000004</v>
      </c>
      <c r="AJO32" s="715">
        <v>46</v>
      </c>
      <c r="AJP32" s="714">
        <v>271</v>
      </c>
      <c r="AJQ32" s="712">
        <v>14.391143911439114</v>
      </c>
      <c r="AJR32" s="715">
        <v>49</v>
      </c>
      <c r="AJS32" s="699">
        <v>674</v>
      </c>
      <c r="AJT32" s="712">
        <v>28.338278931750743</v>
      </c>
      <c r="AJU32" s="715">
        <f t="shared" si="39"/>
        <v>24</v>
      </c>
      <c r="AJV32" s="1178">
        <v>0</v>
      </c>
      <c r="AJW32" s="1099">
        <v>66.666666666666657</v>
      </c>
      <c r="AJX32" s="1099">
        <v>0</v>
      </c>
      <c r="AJY32" s="1099">
        <v>0</v>
      </c>
      <c r="AJZ32" s="1099">
        <v>33.333333333333329</v>
      </c>
      <c r="AKA32" s="1099">
        <v>0</v>
      </c>
      <c r="AKB32" s="1099">
        <v>0</v>
      </c>
      <c r="AKC32" s="1099">
        <v>0</v>
      </c>
      <c r="AKD32" s="1099">
        <v>0</v>
      </c>
      <c r="AKE32" s="1099">
        <v>33.333333333333329</v>
      </c>
      <c r="AKF32" s="1099">
        <v>0</v>
      </c>
      <c r="AKG32" s="1188">
        <v>3</v>
      </c>
      <c r="AKH32" s="985">
        <v>42.352941176470587</v>
      </c>
      <c r="AKI32" s="985">
        <v>7.0588235294117645</v>
      </c>
      <c r="AKJ32" s="985">
        <v>17.647058823529413</v>
      </c>
      <c r="AKK32" s="985">
        <v>12.941176470588237</v>
      </c>
      <c r="AKL32" s="985">
        <v>11.76470588235294</v>
      </c>
      <c r="AKM32" s="985">
        <v>17.647058823529413</v>
      </c>
      <c r="AKN32" s="985">
        <v>10.588235294117647</v>
      </c>
      <c r="AKO32" s="985">
        <v>7.0588235294117645</v>
      </c>
      <c r="AKP32" s="985">
        <v>35.294117647058826</v>
      </c>
      <c r="AKQ32" s="985">
        <v>7.0588235294117645</v>
      </c>
      <c r="AKR32" s="985">
        <v>7.0588235294117645</v>
      </c>
      <c r="AKS32" s="699">
        <v>85</v>
      </c>
      <c r="AKT32" s="714" t="s">
        <v>1634</v>
      </c>
      <c r="AKU32" s="715" t="s">
        <v>1634</v>
      </c>
      <c r="AKV32" s="715" t="s">
        <v>1634</v>
      </c>
      <c r="AKW32" s="715" t="s">
        <v>1634</v>
      </c>
      <c r="AKX32" s="715" t="s">
        <v>1634</v>
      </c>
      <c r="AKY32" s="715" t="s">
        <v>1634</v>
      </c>
      <c r="AKZ32" s="715" t="s">
        <v>1634</v>
      </c>
      <c r="ALA32" s="715">
        <v>1</v>
      </c>
      <c r="ALB32" s="715">
        <v>1</v>
      </c>
      <c r="ALC32" s="715">
        <v>1</v>
      </c>
      <c r="ALD32" s="715">
        <v>1</v>
      </c>
      <c r="ALE32" s="715">
        <v>1</v>
      </c>
      <c r="ALF32" s="715">
        <v>1</v>
      </c>
      <c r="ALG32" s="715">
        <v>1</v>
      </c>
      <c r="ALH32" s="715">
        <f t="shared" si="40"/>
        <v>7</v>
      </c>
      <c r="ALI32" s="715">
        <f t="shared" si="41"/>
        <v>17</v>
      </c>
      <c r="ALJ32" s="716" t="s">
        <v>31</v>
      </c>
      <c r="ALK32" s="712" t="s">
        <v>31</v>
      </c>
      <c r="ALL32" s="712" t="s">
        <v>31</v>
      </c>
      <c r="ALM32" s="712" t="s">
        <v>31</v>
      </c>
      <c r="ALN32" s="712" t="s">
        <v>31</v>
      </c>
      <c r="ALO32" s="712" t="s">
        <v>31</v>
      </c>
      <c r="ALP32" s="712" t="s">
        <v>31</v>
      </c>
      <c r="ALQ32" s="714">
        <v>9</v>
      </c>
      <c r="ALR32" s="715">
        <v>12</v>
      </c>
      <c r="ALS32" s="715">
        <v>1</v>
      </c>
      <c r="ALT32" s="715">
        <v>17</v>
      </c>
      <c r="ALU32" s="715">
        <v>6</v>
      </c>
      <c r="ALV32" s="715">
        <v>16</v>
      </c>
      <c r="ALW32" s="733">
        <v>8</v>
      </c>
      <c r="ALX32" s="981">
        <v>0.9546033092914723</v>
      </c>
      <c r="ALY32" s="715">
        <v>31</v>
      </c>
      <c r="ALZ32" s="731">
        <v>1.2728044123886295</v>
      </c>
      <c r="AMA32" s="715">
        <v>15</v>
      </c>
      <c r="AMB32" s="731">
        <v>0.10606703436571913</v>
      </c>
      <c r="AMC32" s="715">
        <v>53</v>
      </c>
      <c r="AMD32" s="731">
        <v>1.8031395842172253</v>
      </c>
      <c r="AME32" s="715">
        <v>29</v>
      </c>
      <c r="AMF32" s="715">
        <v>0.63640220619431476</v>
      </c>
      <c r="AMG32" s="715">
        <v>25</v>
      </c>
      <c r="AMH32" s="731">
        <v>1.697072549851506</v>
      </c>
      <c r="AMI32" s="715">
        <v>14</v>
      </c>
      <c r="AMJ32" s="731">
        <v>0.84853627492575301</v>
      </c>
      <c r="AMK32" s="715">
        <v>22</v>
      </c>
      <c r="AML32" s="982">
        <v>3</v>
      </c>
      <c r="AMM32" s="699">
        <v>1</v>
      </c>
      <c r="AMN32" s="699">
        <v>1</v>
      </c>
      <c r="AMO32" s="716">
        <v>0.31820110309715738</v>
      </c>
      <c r="AMP32" s="715">
        <v>46</v>
      </c>
      <c r="AMQ32" s="712">
        <v>0.10606703436571913</v>
      </c>
      <c r="AMR32" s="715">
        <v>22</v>
      </c>
      <c r="AMS32" s="712">
        <v>0.10606703436571913</v>
      </c>
      <c r="AMT32" s="733">
        <v>22</v>
      </c>
      <c r="AMU32" s="982">
        <v>0</v>
      </c>
      <c r="AMV32" s="731">
        <v>0</v>
      </c>
      <c r="AMW32" s="715">
        <v>32</v>
      </c>
      <c r="AMX32" s="716" t="s">
        <v>106</v>
      </c>
      <c r="AMY32" s="712" t="s">
        <v>106</v>
      </c>
      <c r="AMZ32" s="715">
        <v>4</v>
      </c>
      <c r="ANA32" s="715">
        <v>4</v>
      </c>
      <c r="ANB32" s="715">
        <v>8</v>
      </c>
      <c r="ANC32" s="715">
        <v>1</v>
      </c>
      <c r="AND32" s="1201" t="s">
        <v>1632</v>
      </c>
      <c r="ANE32" s="1202" t="s">
        <v>1632</v>
      </c>
      <c r="ANF32" s="1202" t="s">
        <v>1625</v>
      </c>
      <c r="ANG32" s="1202" t="s">
        <v>1625</v>
      </c>
      <c r="ANH32" s="725">
        <v>5</v>
      </c>
      <c r="ANI32" s="725">
        <v>5</v>
      </c>
      <c r="ANJ32" s="725">
        <v>0</v>
      </c>
      <c r="ANK32" s="725">
        <v>0</v>
      </c>
      <c r="ANL32" s="1303">
        <f t="shared" si="42"/>
        <v>10</v>
      </c>
      <c r="ANM32" s="1303">
        <f t="shared" si="43"/>
        <v>52</v>
      </c>
      <c r="ANN32" s="983" t="s">
        <v>1632</v>
      </c>
      <c r="ANO32" s="725" t="s">
        <v>1632</v>
      </c>
      <c r="ANP32" s="725" t="s">
        <v>1632</v>
      </c>
      <c r="ANQ32" s="725" t="s">
        <v>1632</v>
      </c>
      <c r="ANR32" s="725">
        <v>5</v>
      </c>
      <c r="ANS32" s="725">
        <v>5</v>
      </c>
      <c r="ANT32" s="725">
        <v>5</v>
      </c>
      <c r="ANU32" s="725">
        <v>5</v>
      </c>
      <c r="ANV32" s="715">
        <f t="shared" si="44"/>
        <v>20</v>
      </c>
      <c r="ANW32" s="715">
        <f t="shared" si="45"/>
        <v>1</v>
      </c>
      <c r="ANX32" s="982">
        <v>75</v>
      </c>
      <c r="ANY32" s="715">
        <v>2266</v>
      </c>
      <c r="ANZ32" s="1089">
        <v>7.8880000000000008</v>
      </c>
      <c r="AOA32" s="715">
        <v>58</v>
      </c>
      <c r="AOB32" s="1089">
        <v>4</v>
      </c>
      <c r="AOC32" s="1188">
        <f t="shared" si="46"/>
        <v>19</v>
      </c>
      <c r="AOD32" s="1089">
        <v>30.327000000000002</v>
      </c>
      <c r="AOE32" s="1188">
        <f t="shared" si="47"/>
        <v>54</v>
      </c>
      <c r="AOF32" s="699">
        <v>44</v>
      </c>
      <c r="AOG32" s="985">
        <v>4.6669495120916418</v>
      </c>
      <c r="AOH32" s="1188">
        <v>20</v>
      </c>
      <c r="AOI32" s="699">
        <v>1</v>
      </c>
      <c r="AOJ32" s="985">
        <v>0.10606703436571913</v>
      </c>
      <c r="AOK32" s="1188">
        <v>59</v>
      </c>
      <c r="AOL32" s="699">
        <v>4</v>
      </c>
      <c r="AOM32" s="985">
        <v>0.4242681374628765</v>
      </c>
      <c r="AON32" s="1188">
        <v>35</v>
      </c>
      <c r="AOO32" s="699">
        <v>1</v>
      </c>
      <c r="AOP32" s="985">
        <v>0.10606703436571913</v>
      </c>
      <c r="AOQ32" s="1188">
        <v>54</v>
      </c>
      <c r="AOR32" s="983" t="s">
        <v>1632</v>
      </c>
      <c r="AOS32" s="725" t="s">
        <v>1632</v>
      </c>
      <c r="AOT32" s="725" t="s">
        <v>1625</v>
      </c>
      <c r="AOU32" s="725" t="s">
        <v>1625</v>
      </c>
      <c r="AOV32" s="725">
        <v>5</v>
      </c>
      <c r="AOW32" s="725">
        <v>5</v>
      </c>
      <c r="AOX32" s="725">
        <v>0</v>
      </c>
      <c r="AOY32" s="725">
        <v>0</v>
      </c>
      <c r="AOZ32" s="715">
        <f t="shared" si="48"/>
        <v>10</v>
      </c>
      <c r="APA32" s="715">
        <f t="shared" si="49"/>
        <v>6</v>
      </c>
      <c r="APB32" s="1993" t="s">
        <v>1632</v>
      </c>
      <c r="APC32" s="1994" t="s">
        <v>1632</v>
      </c>
      <c r="APD32" s="1994" t="s">
        <v>1625</v>
      </c>
      <c r="APE32" s="1994" t="s">
        <v>1632</v>
      </c>
      <c r="APF32" s="1995">
        <v>5</v>
      </c>
      <c r="APG32" s="1995">
        <v>5</v>
      </c>
      <c r="APH32" s="1995">
        <v>0</v>
      </c>
      <c r="API32" s="1995">
        <v>5</v>
      </c>
      <c r="APJ32" s="715">
        <f t="shared" si="50"/>
        <v>15</v>
      </c>
      <c r="APK32" s="715">
        <f t="shared" si="51"/>
        <v>27</v>
      </c>
      <c r="APL32" s="715">
        <v>0</v>
      </c>
      <c r="APM32" s="725">
        <v>0</v>
      </c>
      <c r="APN32" s="715">
        <v>17</v>
      </c>
      <c r="APO32" s="715">
        <v>0</v>
      </c>
      <c r="APP32" s="725">
        <v>0</v>
      </c>
      <c r="APQ32" s="715">
        <v>18</v>
      </c>
      <c r="APR32" s="1169">
        <v>0</v>
      </c>
      <c r="APS32" s="1168">
        <v>0</v>
      </c>
      <c r="APT32" s="1168">
        <v>0</v>
      </c>
      <c r="APU32" s="989">
        <v>0</v>
      </c>
      <c r="APV32" s="989">
        <v>0</v>
      </c>
      <c r="APW32" s="989">
        <v>0</v>
      </c>
      <c r="APX32" s="989">
        <v>38</v>
      </c>
      <c r="APY32" s="989">
        <v>1</v>
      </c>
      <c r="APZ32" s="989">
        <v>27</v>
      </c>
      <c r="AQA32" s="989">
        <v>216</v>
      </c>
      <c r="AQB32" s="989">
        <v>27</v>
      </c>
      <c r="AQC32" s="989">
        <v>216</v>
      </c>
      <c r="AQD32" s="1099">
        <v>2.3054755043227666</v>
      </c>
      <c r="AQE32" s="989">
        <v>47</v>
      </c>
      <c r="AQF32" s="989">
        <v>1</v>
      </c>
      <c r="AQG32" s="989">
        <v>27</v>
      </c>
      <c r="AQH32" s="989">
        <v>216</v>
      </c>
      <c r="AQI32" s="989">
        <v>27</v>
      </c>
      <c r="AQJ32" s="989">
        <v>216</v>
      </c>
      <c r="AQK32" s="989">
        <v>2.3054755043227666</v>
      </c>
      <c r="AQL32" s="729">
        <v>70</v>
      </c>
      <c r="AQM32" s="987"/>
      <c r="AQQ32" s="715">
        <v>1271</v>
      </c>
      <c r="AQR32" s="715">
        <v>1036</v>
      </c>
      <c r="AQS32" s="989">
        <v>99</v>
      </c>
      <c r="AQT32" s="1099">
        <v>9.5559845559845566</v>
      </c>
      <c r="AQU32" s="989">
        <f t="shared" si="52"/>
        <v>49</v>
      </c>
      <c r="AQV32" s="989">
        <v>41</v>
      </c>
      <c r="AQW32" s="989">
        <v>41.414141414141412</v>
      </c>
      <c r="AQX32" s="1099">
        <v>3.8292682926829267</v>
      </c>
      <c r="AQY32" s="989">
        <f t="shared" si="53"/>
        <v>13</v>
      </c>
      <c r="AQZ32" s="989">
        <v>31</v>
      </c>
      <c r="ARA32" s="989">
        <v>130</v>
      </c>
      <c r="ARB32" s="989">
        <v>23.846153846153847</v>
      </c>
      <c r="ARC32" s="989">
        <f t="shared" si="54"/>
        <v>19</v>
      </c>
      <c r="ARD32" s="1668">
        <v>2.2712355212355213</v>
      </c>
      <c r="ARE32" s="1667">
        <f t="shared" si="55"/>
        <v>57</v>
      </c>
      <c r="ARF32" s="1168">
        <v>43</v>
      </c>
      <c r="ARG32" s="1099">
        <v>16.279069767441861</v>
      </c>
      <c r="ARH32" s="989">
        <f t="shared" si="56"/>
        <v>42</v>
      </c>
      <c r="ARI32" s="715">
        <v>108</v>
      </c>
      <c r="ARJ32" s="985">
        <v>23.148148148148149</v>
      </c>
      <c r="ARK32" s="699">
        <f t="shared" si="57"/>
        <v>60</v>
      </c>
      <c r="ARL32" s="989">
        <v>126</v>
      </c>
      <c r="ARM32" s="715">
        <v>32</v>
      </c>
      <c r="ARN32" s="985">
        <v>25.396825396825395</v>
      </c>
      <c r="ARO32" s="699">
        <f t="shared" si="58"/>
        <v>52</v>
      </c>
      <c r="ARP32" s="707">
        <v>226</v>
      </c>
      <c r="ARQ32" s="990">
        <v>68</v>
      </c>
      <c r="ARR32" s="719">
        <v>30.088495575221241</v>
      </c>
      <c r="ARS32" s="979">
        <f t="shared" si="59"/>
        <v>7</v>
      </c>
      <c r="ART32" s="715">
        <v>52</v>
      </c>
      <c r="ARU32" s="699">
        <f t="shared" si="59"/>
        <v>43</v>
      </c>
      <c r="ARV32" s="715">
        <v>5990</v>
      </c>
      <c r="ARW32" s="715">
        <v>2880</v>
      </c>
      <c r="ARX32" s="985">
        <v>48.080133555926544</v>
      </c>
      <c r="ARY32" s="699">
        <f t="shared" si="60"/>
        <v>14</v>
      </c>
      <c r="ARZ32" s="715">
        <v>5730</v>
      </c>
      <c r="ASA32" s="715">
        <v>140</v>
      </c>
      <c r="ASB32" s="712">
        <v>2.4432809773123907</v>
      </c>
      <c r="ASC32" s="699">
        <f t="shared" si="61"/>
        <v>11</v>
      </c>
      <c r="ASD32" s="712">
        <v>34.234234234234236</v>
      </c>
      <c r="ASE32" s="712">
        <v>21.171171171171171</v>
      </c>
      <c r="ASF32" s="712">
        <v>13.513513513513514</v>
      </c>
      <c r="ASG32" s="712">
        <v>9.4594594594594597</v>
      </c>
      <c r="ASH32" s="712">
        <v>10.810810810810811</v>
      </c>
      <c r="ASI32" s="712">
        <v>5.4054054054054053</v>
      </c>
      <c r="ASJ32" s="712">
        <v>4.5045045045045047</v>
      </c>
      <c r="ASK32" s="712">
        <v>0.45045045045045046</v>
      </c>
      <c r="ASL32" s="712">
        <v>0.45045045045045046</v>
      </c>
      <c r="ASM32" s="715">
        <v>76</v>
      </c>
      <c r="ASN32" s="715">
        <v>47</v>
      </c>
      <c r="ASO32" s="715">
        <v>30</v>
      </c>
      <c r="ASP32" s="715">
        <v>21</v>
      </c>
      <c r="ASQ32" s="715">
        <v>24</v>
      </c>
      <c r="ASR32" s="715">
        <v>12</v>
      </c>
      <c r="ASS32" s="715">
        <v>10</v>
      </c>
      <c r="AST32" s="715">
        <v>1</v>
      </c>
      <c r="ASU32" s="715">
        <v>1</v>
      </c>
      <c r="ASV32" s="715">
        <v>222</v>
      </c>
      <c r="ASW32" s="712">
        <v>25</v>
      </c>
      <c r="ASX32" s="712">
        <v>15</v>
      </c>
      <c r="ASY32" s="712">
        <v>15</v>
      </c>
      <c r="ASZ32" s="712">
        <v>7.5</v>
      </c>
      <c r="ATA32" s="712">
        <v>0</v>
      </c>
      <c r="ATB32" s="712">
        <v>20</v>
      </c>
      <c r="ATC32" s="712">
        <v>15</v>
      </c>
      <c r="ATD32" s="712">
        <v>2.5</v>
      </c>
      <c r="ATE32" s="712">
        <v>0</v>
      </c>
      <c r="ATF32" s="715">
        <v>10</v>
      </c>
      <c r="ATG32" s="715">
        <v>6</v>
      </c>
      <c r="ATH32" s="715">
        <v>6</v>
      </c>
      <c r="ATI32" s="715">
        <v>3</v>
      </c>
      <c r="ATJ32" s="715">
        <v>0</v>
      </c>
      <c r="ATK32" s="715">
        <v>8</v>
      </c>
      <c r="ATL32" s="715">
        <v>6</v>
      </c>
      <c r="ATM32" s="715">
        <v>1</v>
      </c>
      <c r="ATN32" s="715">
        <v>0</v>
      </c>
      <c r="ATO32" s="715">
        <v>40</v>
      </c>
      <c r="ATP32" s="712">
        <v>25</v>
      </c>
      <c r="ATQ32" s="712">
        <v>0</v>
      </c>
      <c r="ATR32" s="712">
        <v>25</v>
      </c>
      <c r="ATS32" s="712">
        <v>0</v>
      </c>
      <c r="ATT32" s="712">
        <v>50</v>
      </c>
      <c r="ATU32" s="712">
        <v>0</v>
      </c>
      <c r="ATV32" s="712">
        <v>0</v>
      </c>
      <c r="ATW32" s="712">
        <v>0</v>
      </c>
      <c r="ATX32" s="712">
        <v>0</v>
      </c>
      <c r="ATY32" s="715">
        <v>1</v>
      </c>
      <c r="ATZ32" s="715">
        <v>0</v>
      </c>
      <c r="AUA32" s="715">
        <v>1</v>
      </c>
      <c r="AUB32" s="715">
        <v>0</v>
      </c>
      <c r="AUC32" s="715">
        <v>2</v>
      </c>
      <c r="AUD32" s="715">
        <v>0</v>
      </c>
      <c r="AUE32" s="715">
        <v>0</v>
      </c>
      <c r="AUF32" s="715">
        <v>0</v>
      </c>
      <c r="AUG32" s="715">
        <v>0</v>
      </c>
      <c r="AUH32" s="715">
        <v>4</v>
      </c>
      <c r="AUI32" s="712" t="s">
        <v>1648</v>
      </c>
      <c r="AUJ32" s="712" t="s">
        <v>1623</v>
      </c>
      <c r="AUK32" s="709">
        <v>0</v>
      </c>
      <c r="AUL32" s="978">
        <v>31</v>
      </c>
      <c r="AUM32" s="703" t="s">
        <v>1625</v>
      </c>
      <c r="AUN32" s="703" t="s">
        <v>1625</v>
      </c>
      <c r="AUO32" s="703" t="s">
        <v>1625</v>
      </c>
      <c r="AUP32" s="701" t="s">
        <v>1625</v>
      </c>
      <c r="AUQ32" s="712" t="s">
        <v>1625</v>
      </c>
      <c r="AUR32" s="712" t="s">
        <v>1627</v>
      </c>
      <c r="AUS32" s="712" t="s">
        <v>1627</v>
      </c>
      <c r="AUT32" s="712" t="s">
        <v>1627</v>
      </c>
      <c r="AUU32" s="712" t="s">
        <v>1625</v>
      </c>
      <c r="AUV32" s="712" t="s">
        <v>1628</v>
      </c>
      <c r="AUW32" s="3968" t="s">
        <v>1641</v>
      </c>
      <c r="AUX32" s="712" t="s">
        <v>5405</v>
      </c>
      <c r="AUY32" s="712" t="s">
        <v>1721</v>
      </c>
      <c r="AUZ32" s="699">
        <v>95</v>
      </c>
      <c r="AVA32" s="699">
        <v>14</v>
      </c>
      <c r="AVB32" s="985">
        <v>14.7</v>
      </c>
      <c r="AVC32" s="699">
        <v>2</v>
      </c>
      <c r="AVD32" s="712">
        <v>0.21213406873143825</v>
      </c>
      <c r="AVE32" s="699">
        <f t="shared" si="62"/>
        <v>9</v>
      </c>
      <c r="AVF32" s="712">
        <v>0</v>
      </c>
      <c r="AVG32" s="978">
        <v>33</v>
      </c>
      <c r="AVH32" s="712" t="s">
        <v>1625</v>
      </c>
      <c r="AVI32" s="712" t="s">
        <v>1625</v>
      </c>
      <c r="AVJ32" s="712" t="s">
        <v>1625</v>
      </c>
      <c r="AVK32" s="712" t="s">
        <v>1625</v>
      </c>
      <c r="AVL32" s="716">
        <v>10.1</v>
      </c>
      <c r="AVM32" s="699">
        <f t="shared" si="63"/>
        <v>37</v>
      </c>
      <c r="AVN32" s="715">
        <v>3</v>
      </c>
      <c r="AVO32" s="712">
        <v>3.4</v>
      </c>
      <c r="AVP32" s="699">
        <f t="shared" si="64"/>
        <v>37</v>
      </c>
      <c r="AVQ32" s="715">
        <v>1</v>
      </c>
      <c r="AVR32" s="712">
        <v>0</v>
      </c>
      <c r="AVS32" s="699">
        <f t="shared" si="65"/>
        <v>14</v>
      </c>
      <c r="AVT32" s="715">
        <v>0</v>
      </c>
      <c r="AVU32" s="712">
        <v>0</v>
      </c>
      <c r="AVV32" s="699">
        <f t="shared" si="66"/>
        <v>29</v>
      </c>
      <c r="AVW32" s="715">
        <v>0</v>
      </c>
      <c r="AVX32" s="712">
        <v>0</v>
      </c>
      <c r="AVY32" s="733">
        <v>0</v>
      </c>
      <c r="AVZ32" s="716">
        <v>0</v>
      </c>
      <c r="AWA32" s="699">
        <f t="shared" si="67"/>
        <v>26</v>
      </c>
      <c r="AWB32" s="715">
        <v>0</v>
      </c>
      <c r="AWC32" s="712">
        <v>0</v>
      </c>
      <c r="AWD32" s="699">
        <f t="shared" si="68"/>
        <v>9</v>
      </c>
      <c r="AWE32" s="715">
        <v>0</v>
      </c>
      <c r="AWF32" s="712">
        <v>16.8</v>
      </c>
      <c r="AWG32" s="699">
        <f t="shared" si="69"/>
        <v>21</v>
      </c>
      <c r="AWH32" s="715">
        <v>5</v>
      </c>
      <c r="AWI32" s="714">
        <v>238</v>
      </c>
      <c r="AWJ32" s="715">
        <v>90</v>
      </c>
      <c r="AWK32" s="715">
        <v>19</v>
      </c>
      <c r="AWL32" s="715" t="s">
        <v>31</v>
      </c>
      <c r="AWM32" s="715" t="s">
        <v>31</v>
      </c>
      <c r="AWN32" s="715">
        <v>347</v>
      </c>
      <c r="AWO32" s="715" t="s">
        <v>31</v>
      </c>
      <c r="AWP32" s="715">
        <v>45</v>
      </c>
      <c r="AWQ32" s="715" t="s">
        <v>31</v>
      </c>
      <c r="AWR32" s="715">
        <v>45</v>
      </c>
      <c r="AWS32" s="716">
        <v>0.14199999999999999</v>
      </c>
      <c r="AWT32" s="699">
        <f t="shared" si="70"/>
        <v>33</v>
      </c>
      <c r="AWU32" s="712">
        <v>5.3999999999999999E-2</v>
      </c>
      <c r="AWV32" s="699">
        <f t="shared" si="70"/>
        <v>38</v>
      </c>
      <c r="AWW32" s="712">
        <v>1.0999999999999999E-2</v>
      </c>
      <c r="AWX32" s="699">
        <f t="shared" si="3"/>
        <v>11</v>
      </c>
      <c r="AWY32" s="712" t="s">
        <v>31</v>
      </c>
      <c r="AWZ32" s="699" t="str">
        <f t="shared" si="71"/>
        <v>-</v>
      </c>
      <c r="AXA32" s="712" t="s">
        <v>31</v>
      </c>
      <c r="AXB32" s="712">
        <v>0.20699999999999999</v>
      </c>
      <c r="AXC32" s="712" t="s">
        <v>31</v>
      </c>
      <c r="AXD32" s="699" t="str">
        <f t="shared" si="4"/>
        <v>-</v>
      </c>
      <c r="AXE32" s="712">
        <v>2.7E-2</v>
      </c>
      <c r="AXF32" s="699">
        <f t="shared" si="5"/>
        <v>42</v>
      </c>
      <c r="AXG32" s="712" t="s">
        <v>31</v>
      </c>
      <c r="AXH32" s="699" t="str">
        <f t="shared" si="6"/>
        <v>-</v>
      </c>
      <c r="AXI32" s="712">
        <v>2.7E-2</v>
      </c>
      <c r="AXK32" s="3969">
        <v>92.325581395348848</v>
      </c>
      <c r="AXL32" s="3970">
        <v>430</v>
      </c>
      <c r="AXM32" s="715">
        <f t="shared" si="72"/>
        <v>62</v>
      </c>
      <c r="AXN32" s="3969">
        <v>37.171052631578952</v>
      </c>
      <c r="AXO32" s="3970">
        <v>608</v>
      </c>
      <c r="AXP32" s="715">
        <f t="shared" si="73"/>
        <v>63</v>
      </c>
      <c r="AXQ32" s="2024">
        <v>9462</v>
      </c>
      <c r="AXR32" s="2024">
        <v>9499</v>
      </c>
      <c r="AXS32" s="3029">
        <v>0.38951468575639581</v>
      </c>
      <c r="AXT32" s="2024" t="s">
        <v>8059</v>
      </c>
      <c r="AXU32" s="2024">
        <v>1565</v>
      </c>
      <c r="AXV32" s="2024">
        <v>1599</v>
      </c>
      <c r="AXW32" s="3029">
        <v>2.1263289555972449</v>
      </c>
      <c r="AXX32" s="2024" t="s">
        <v>8059</v>
      </c>
      <c r="AXY32" s="3029">
        <v>16.539843584865778</v>
      </c>
      <c r="AXZ32" s="3029">
        <v>16.833350879039898</v>
      </c>
      <c r="AYA32" s="3029">
        <v>0.29350729417411969</v>
      </c>
      <c r="AYB32" s="2024" t="s">
        <v>8074</v>
      </c>
      <c r="AYC32" s="2123">
        <v>3720</v>
      </c>
      <c r="AYD32" s="2024">
        <v>4006</v>
      </c>
      <c r="AYE32" s="3029">
        <v>7.1392910634048974</v>
      </c>
      <c r="AYF32" s="2024" t="s">
        <v>8058</v>
      </c>
      <c r="AYG32" s="2024">
        <v>1140</v>
      </c>
      <c r="AYH32" s="2024">
        <v>1163</v>
      </c>
      <c r="AYI32" s="3029">
        <v>1.9776440240756585</v>
      </c>
      <c r="AYJ32" s="2024" t="s">
        <v>8059</v>
      </c>
      <c r="AYK32" s="2024">
        <v>32352</v>
      </c>
      <c r="AYL32" s="2024">
        <v>33285</v>
      </c>
      <c r="AYM32" s="3029">
        <v>2.8030644434429917</v>
      </c>
      <c r="AYN32" s="2024" t="s">
        <v>8059</v>
      </c>
      <c r="AYO32" s="2024">
        <v>107216000</v>
      </c>
      <c r="AYP32" s="2024">
        <v>119385536</v>
      </c>
      <c r="AYQ32" s="3029">
        <v>10.193476033813681</v>
      </c>
      <c r="AYR32" s="2024" t="s">
        <v>8057</v>
      </c>
      <c r="AYS32" s="2024">
        <v>78145000</v>
      </c>
      <c r="AYT32" s="2024">
        <v>59663956</v>
      </c>
      <c r="AYU32" s="3029">
        <v>30.975223969392857</v>
      </c>
      <c r="AYV32" s="2024" t="s">
        <v>8057</v>
      </c>
      <c r="AYW32" s="2024">
        <v>21787000</v>
      </c>
      <c r="AYX32" s="2024">
        <v>56374993</v>
      </c>
      <c r="AYY32" s="3029">
        <v>61.353432008408411</v>
      </c>
      <c r="AYZ32" s="2024" t="s">
        <v>8057</v>
      </c>
      <c r="AZA32" s="2024">
        <v>160000</v>
      </c>
      <c r="AZB32" s="2024">
        <v>90000</v>
      </c>
      <c r="AZC32" s="3029">
        <v>77.777777777777771</v>
      </c>
      <c r="AZD32" s="2024" t="s">
        <v>8057</v>
      </c>
      <c r="AZE32" s="2024">
        <v>247000</v>
      </c>
      <c r="AZF32" s="2024">
        <v>16490</v>
      </c>
      <c r="AZG32" s="3029">
        <v>1397.8775015160704</v>
      </c>
      <c r="AZH32" s="2024" t="s">
        <v>8057</v>
      </c>
      <c r="AZI32" s="2024">
        <v>6526000</v>
      </c>
      <c r="AZJ32" s="2024">
        <v>3079105</v>
      </c>
      <c r="AZK32" s="3029">
        <v>111.94470471127161</v>
      </c>
      <c r="AZL32" s="2024" t="s">
        <v>8057</v>
      </c>
      <c r="AZM32" s="2024">
        <v>260000</v>
      </c>
      <c r="AZN32" s="2024">
        <v>101994</v>
      </c>
      <c r="AZO32" s="3029">
        <v>154.91695589936666</v>
      </c>
      <c r="AZP32" s="2024" t="s">
        <v>8057</v>
      </c>
      <c r="AZQ32" s="2024">
        <v>0</v>
      </c>
      <c r="AZR32" s="2024">
        <v>0</v>
      </c>
      <c r="AZS32" s="3029" t="s">
        <v>31</v>
      </c>
      <c r="AZT32" s="2024" t="s">
        <v>31</v>
      </c>
      <c r="AZU32" s="2024">
        <v>91000</v>
      </c>
      <c r="AZV32" s="2024">
        <v>58998</v>
      </c>
      <c r="AZW32" s="3029">
        <v>54.242516695481214</v>
      </c>
      <c r="AZX32" s="2024" t="s">
        <v>8057</v>
      </c>
      <c r="AZY32" s="2123">
        <v>1051065000</v>
      </c>
      <c r="AZZ32" s="2024">
        <v>1134277025</v>
      </c>
      <c r="BAA32" s="3029">
        <v>7.3361289319952476</v>
      </c>
      <c r="BAB32" s="2024" t="s">
        <v>8058</v>
      </c>
      <c r="BAC32" s="2024">
        <v>245922000</v>
      </c>
      <c r="BAD32" s="2024">
        <v>250145511</v>
      </c>
      <c r="BAE32" s="3029">
        <v>1.6884216643008187</v>
      </c>
      <c r="BAF32" s="2024" t="s">
        <v>8059</v>
      </c>
      <c r="BAG32" s="2024">
        <v>1307304000</v>
      </c>
      <c r="BAH32" s="2024">
        <v>1221504004</v>
      </c>
      <c r="BAI32" s="3029">
        <v>7.0241272823531347</v>
      </c>
      <c r="BAJ32" s="2024" t="s">
        <v>8058</v>
      </c>
      <c r="BAK32" s="2123">
        <v>624651000</v>
      </c>
      <c r="BAL32" s="2024">
        <v>663911420</v>
      </c>
      <c r="BAM32" s="3029">
        <v>5.9135027380610552</v>
      </c>
      <c r="BAN32" s="2024" t="s">
        <v>8056</v>
      </c>
      <c r="BAO32" s="2024">
        <v>0</v>
      </c>
      <c r="BAP32" s="2024">
        <v>0</v>
      </c>
      <c r="BAQ32" s="3029" t="s">
        <v>31</v>
      </c>
      <c r="BAR32" s="2024" t="s">
        <v>31</v>
      </c>
      <c r="BAS32" s="2024">
        <v>389909000</v>
      </c>
      <c r="BAT32" s="2024">
        <v>450808785</v>
      </c>
      <c r="BAU32" s="3029">
        <v>13.509005819396364</v>
      </c>
      <c r="BAV32" s="2024" t="s">
        <v>8057</v>
      </c>
      <c r="BAW32" s="2024">
        <v>27754000</v>
      </c>
      <c r="BAX32" s="2024">
        <v>16248951</v>
      </c>
      <c r="BAY32" s="3029">
        <v>70.804872265292687</v>
      </c>
      <c r="BAZ32" s="2024" t="s">
        <v>8057</v>
      </c>
      <c r="BBA32" s="2024">
        <v>8751000</v>
      </c>
      <c r="BBB32" s="2024">
        <v>3307869</v>
      </c>
      <c r="BBC32" s="3029">
        <v>164.55098433462751</v>
      </c>
      <c r="BBD32" s="2024" t="s">
        <v>8057</v>
      </c>
      <c r="BBE32" s="2123">
        <v>109962000</v>
      </c>
      <c r="BBF32" s="2024">
        <v>114114519</v>
      </c>
      <c r="BBG32" s="3029">
        <v>3.6389050546670632</v>
      </c>
      <c r="BBH32" s="2024" t="s">
        <v>8056</v>
      </c>
      <c r="BBI32" s="2024">
        <v>4645000</v>
      </c>
      <c r="BBJ32" s="2024">
        <v>4493682</v>
      </c>
      <c r="BBK32" s="3029">
        <v>3.3673499815963766</v>
      </c>
      <c r="BBL32" s="2024" t="s">
        <v>8056</v>
      </c>
      <c r="BBM32" s="2024">
        <v>131315000</v>
      </c>
      <c r="BBN32" s="2024">
        <v>131537310</v>
      </c>
      <c r="BBO32" s="3029">
        <v>0.1690090819099197</v>
      </c>
      <c r="BBP32" s="2024" t="s">
        <v>8059</v>
      </c>
      <c r="BBQ32" s="2123">
        <v>127976000</v>
      </c>
      <c r="BBR32" s="2024">
        <v>127583636</v>
      </c>
      <c r="BBS32" s="3029">
        <v>0.30753473744861992</v>
      </c>
      <c r="BBT32" s="2024" t="s">
        <v>8059</v>
      </c>
      <c r="BBU32" s="2024">
        <v>13130000</v>
      </c>
      <c r="BBV32" s="2024">
        <v>7411525</v>
      </c>
      <c r="BBW32" s="3029">
        <v>77.156523117711941</v>
      </c>
      <c r="BBX32" s="2024" t="s">
        <v>8057</v>
      </c>
      <c r="BBY32" s="2024">
        <v>58303000</v>
      </c>
      <c r="BBZ32" s="2024">
        <v>65576061</v>
      </c>
      <c r="BCA32" s="3029">
        <v>11.091030612527945</v>
      </c>
      <c r="BCB32" s="2024" t="s">
        <v>8057</v>
      </c>
      <c r="BCC32" s="2024">
        <v>11881000</v>
      </c>
      <c r="BCD32" s="2024">
        <v>16405855</v>
      </c>
      <c r="BCE32" s="3029">
        <v>27.580732610400375</v>
      </c>
      <c r="BCF32" s="2024" t="s">
        <v>8057</v>
      </c>
      <c r="BCG32" s="2024">
        <v>10069000</v>
      </c>
      <c r="BCH32" s="2024">
        <v>12599668</v>
      </c>
      <c r="BCI32" s="3029">
        <v>20.085195895637881</v>
      </c>
      <c r="BCJ32" s="2024" t="s">
        <v>8057</v>
      </c>
      <c r="BCK32" s="2024">
        <v>312829000</v>
      </c>
      <c r="BCL32" s="2024">
        <v>290277122</v>
      </c>
      <c r="BCM32" s="3029">
        <v>7.7690855705810691</v>
      </c>
      <c r="BCN32" s="2024" t="s">
        <v>8058</v>
      </c>
      <c r="BCO32" s="2024">
        <v>93836000</v>
      </c>
      <c r="BCP32" s="2024">
        <v>93287493</v>
      </c>
      <c r="BCQ32" s="3029">
        <v>0.58797485317781195</v>
      </c>
      <c r="BCR32" s="2024" t="s">
        <v>8059</v>
      </c>
      <c r="BCS32" s="2024">
        <v>99585000</v>
      </c>
      <c r="BCT32" s="2024">
        <v>105533644</v>
      </c>
      <c r="BCU32" s="3029">
        <v>5.6367275633920144</v>
      </c>
      <c r="BCV32" s="2024" t="s">
        <v>8056</v>
      </c>
      <c r="BCW32" s="2024">
        <v>117340000</v>
      </c>
      <c r="BCX32" s="2024">
        <v>99088988</v>
      </c>
      <c r="BCY32" s="3029">
        <v>18.418809565397922</v>
      </c>
      <c r="BCZ32" s="2024" t="s">
        <v>8057</v>
      </c>
      <c r="BDA32" s="2024">
        <v>16981000</v>
      </c>
      <c r="BDB32" s="2024">
        <v>23638460</v>
      </c>
      <c r="BDC32" s="3029">
        <v>28.163679021391403</v>
      </c>
      <c r="BDD32" s="2024" t="s">
        <v>8057</v>
      </c>
      <c r="BDE32" s="2024">
        <v>0</v>
      </c>
      <c r="BDF32" s="2024">
        <v>0</v>
      </c>
      <c r="BDG32" s="3029" t="s">
        <v>31</v>
      </c>
      <c r="BDH32" s="2024" t="s">
        <v>31</v>
      </c>
      <c r="BDI32" s="2024">
        <v>0</v>
      </c>
      <c r="BDJ32" s="2024">
        <v>0</v>
      </c>
      <c r="BDK32" s="3029" t="s">
        <v>31</v>
      </c>
      <c r="BDL32" s="2024" t="s">
        <v>31</v>
      </c>
      <c r="BDM32" s="2024">
        <v>84075000</v>
      </c>
      <c r="BDN32" s="2024">
        <v>86810931</v>
      </c>
      <c r="BDO32" s="3029">
        <v>3.1515973489559741</v>
      </c>
      <c r="BDP32" s="2024" t="s">
        <v>8056</v>
      </c>
      <c r="BDQ32" s="2024">
        <v>2500000</v>
      </c>
      <c r="BDR32" s="2024">
        <v>1808446</v>
      </c>
      <c r="BDS32" s="3029">
        <v>38.240234986281052</v>
      </c>
      <c r="BDT32" s="2024" t="s">
        <v>8057</v>
      </c>
      <c r="BDU32" s="2024">
        <v>9400000</v>
      </c>
      <c r="BDV32" s="2024">
        <v>8711559</v>
      </c>
      <c r="BDW32" s="3029">
        <v>7.9026153642534069</v>
      </c>
      <c r="BDX32" s="2024" t="s">
        <v>8058</v>
      </c>
      <c r="BDY32" s="2024">
        <v>0</v>
      </c>
      <c r="BDZ32" s="2024">
        <v>0</v>
      </c>
      <c r="BEA32" s="3029" t="s">
        <v>31</v>
      </c>
      <c r="BEB32" s="2024" t="s">
        <v>31</v>
      </c>
      <c r="BEC32" s="2024">
        <v>0</v>
      </c>
      <c r="BED32" s="2024">
        <v>0</v>
      </c>
      <c r="BEE32" s="3029" t="s">
        <v>31</v>
      </c>
      <c r="BEF32" s="2024" t="s">
        <v>31</v>
      </c>
      <c r="BEG32" s="2024">
        <v>4598000</v>
      </c>
      <c r="BEH32" s="2024">
        <v>1907636</v>
      </c>
      <c r="BEI32" s="3029">
        <v>141.03130785957069</v>
      </c>
      <c r="BEJ32" s="2024" t="s">
        <v>8057</v>
      </c>
      <c r="BEK32" s="2024">
        <v>135266000</v>
      </c>
      <c r="BEL32" s="2024">
        <v>118011400</v>
      </c>
      <c r="BEM32" s="3029">
        <v>14.621129823050993</v>
      </c>
      <c r="BEN32" s="2024" t="s">
        <v>8057</v>
      </c>
      <c r="BEO32" s="2024">
        <v>76720000</v>
      </c>
      <c r="BEP32" s="2024">
        <v>30705431</v>
      </c>
      <c r="BEQ32" s="3029">
        <v>149.8580788525652</v>
      </c>
      <c r="BER32" s="2024" t="s">
        <v>8057</v>
      </c>
      <c r="BES32" s="2024">
        <v>132815000</v>
      </c>
      <c r="BET32" s="2024">
        <v>132146149</v>
      </c>
      <c r="BEU32" s="3029">
        <v>0.50614490475994955</v>
      </c>
      <c r="BEV32" s="2024" t="s">
        <v>8059</v>
      </c>
      <c r="BEW32" s="2123">
        <v>9492</v>
      </c>
      <c r="BEX32" s="2024">
        <v>9523</v>
      </c>
      <c r="BEY32" s="3029">
        <v>0.32552766985193671</v>
      </c>
      <c r="BEZ32" s="2024" t="s">
        <v>8059</v>
      </c>
      <c r="BFA32" s="2024">
        <v>1583</v>
      </c>
      <c r="BFB32" s="2024">
        <v>1648</v>
      </c>
      <c r="BFC32" s="3029">
        <v>3.9441747572815444</v>
      </c>
      <c r="BFD32" s="2024" t="s">
        <v>8056</v>
      </c>
      <c r="BFE32" s="3029">
        <v>16.677201854193004</v>
      </c>
      <c r="BFF32" s="3029">
        <v>17.305470965032029</v>
      </c>
      <c r="BFG32" s="3029">
        <v>0.62826911083902459</v>
      </c>
      <c r="BFH32" s="2024" t="s">
        <v>8074</v>
      </c>
      <c r="BFI32" s="2780" t="s">
        <v>1632</v>
      </c>
      <c r="BFJ32" s="1495" t="s">
        <v>1632</v>
      </c>
      <c r="BFK32" s="1495" t="s">
        <v>1632</v>
      </c>
      <c r="BFL32" s="1495" t="s">
        <v>1632</v>
      </c>
      <c r="BFM32" s="1212">
        <v>10</v>
      </c>
      <c r="BFN32" s="1212">
        <v>10</v>
      </c>
      <c r="BFO32" s="1212">
        <v>10</v>
      </c>
      <c r="BFP32" s="1212">
        <v>10</v>
      </c>
      <c r="BFQ32" s="988">
        <f t="shared" si="74"/>
        <v>40</v>
      </c>
      <c r="BFR32" s="988">
        <f t="shared" si="75"/>
        <v>1</v>
      </c>
      <c r="BFS32" s="1993" t="s">
        <v>1625</v>
      </c>
      <c r="BFT32" s="1994" t="s">
        <v>1625</v>
      </c>
      <c r="BFU32" s="1994" t="s">
        <v>1625</v>
      </c>
      <c r="BFV32" s="1994" t="s">
        <v>1625</v>
      </c>
      <c r="BFW32" s="1995">
        <v>0</v>
      </c>
      <c r="BFX32" s="1995">
        <v>0</v>
      </c>
      <c r="BFY32" s="1995">
        <v>0</v>
      </c>
      <c r="BFZ32" s="1995">
        <v>0</v>
      </c>
      <c r="BGA32" s="1303">
        <f t="shared" si="76"/>
        <v>0</v>
      </c>
      <c r="BGB32" s="1303">
        <f t="shared" si="77"/>
        <v>73</v>
      </c>
      <c r="BGC32" s="1993" t="s">
        <v>1625</v>
      </c>
      <c r="BGD32" s="1994" t="s">
        <v>1625</v>
      </c>
      <c r="BGE32" s="1994" t="s">
        <v>1625</v>
      </c>
      <c r="BGF32" s="1994" t="s">
        <v>1625</v>
      </c>
      <c r="BGG32" s="1995">
        <v>0</v>
      </c>
      <c r="BGH32" s="1995">
        <v>0</v>
      </c>
      <c r="BGI32" s="1995">
        <v>0</v>
      </c>
      <c r="BGJ32" s="1995">
        <v>0</v>
      </c>
      <c r="BGK32" s="1303">
        <f t="shared" si="78"/>
        <v>0</v>
      </c>
      <c r="BGL32" s="1303">
        <f t="shared" si="79"/>
        <v>14</v>
      </c>
      <c r="BGM32" s="1993" t="s">
        <v>1632</v>
      </c>
      <c r="BGN32" s="1994" t="s">
        <v>1632</v>
      </c>
      <c r="BGO32" s="1994" t="s">
        <v>1632</v>
      </c>
      <c r="BGP32" s="1994" t="s">
        <v>1632</v>
      </c>
      <c r="BGQ32" s="1995">
        <v>5</v>
      </c>
      <c r="BGR32" s="1995">
        <v>5</v>
      </c>
      <c r="BGS32" s="1995">
        <v>5</v>
      </c>
      <c r="BGT32" s="1995">
        <v>5</v>
      </c>
      <c r="BGU32" s="1303">
        <f t="shared" si="80"/>
        <v>20</v>
      </c>
      <c r="BGV32" s="1303">
        <f t="shared" si="81"/>
        <v>1</v>
      </c>
      <c r="BGW32" s="1993" t="s">
        <v>1632</v>
      </c>
      <c r="BGX32" s="1994" t="s">
        <v>1632</v>
      </c>
      <c r="BGY32" s="1994" t="s">
        <v>1632</v>
      </c>
      <c r="BGZ32" s="1994" t="s">
        <v>1625</v>
      </c>
      <c r="BHA32" s="1995">
        <v>5</v>
      </c>
      <c r="BHB32" s="1995">
        <v>5</v>
      </c>
      <c r="BHC32" s="1995">
        <v>5</v>
      </c>
      <c r="BHD32" s="1995">
        <v>0</v>
      </c>
      <c r="BHE32" s="1303">
        <f t="shared" si="82"/>
        <v>15</v>
      </c>
      <c r="BHF32" s="1303">
        <f t="shared" si="83"/>
        <v>47</v>
      </c>
      <c r="BHG32" s="1993" t="s">
        <v>1632</v>
      </c>
      <c r="BHH32" s="1994" t="s">
        <v>1632</v>
      </c>
      <c r="BHI32" s="1994" t="s">
        <v>1632</v>
      </c>
      <c r="BHJ32" s="1994" t="s">
        <v>1625</v>
      </c>
      <c r="BHK32" s="1995">
        <v>5</v>
      </c>
      <c r="BHL32" s="1995">
        <v>5</v>
      </c>
      <c r="BHM32" s="1995">
        <v>5</v>
      </c>
      <c r="BHN32" s="1995">
        <v>0</v>
      </c>
      <c r="BHO32" s="1303">
        <f t="shared" si="84"/>
        <v>15</v>
      </c>
      <c r="BHP32" s="1303">
        <f t="shared" si="85"/>
        <v>25</v>
      </c>
      <c r="BHQ32" s="1993" t="s">
        <v>1632</v>
      </c>
      <c r="BHR32" s="1994" t="s">
        <v>1632</v>
      </c>
      <c r="BHS32" s="1994" t="s">
        <v>1632</v>
      </c>
      <c r="BHT32" s="1994" t="s">
        <v>1632</v>
      </c>
      <c r="BHU32" s="1995">
        <v>5</v>
      </c>
      <c r="BHV32" s="1995">
        <v>5</v>
      </c>
      <c r="BHW32" s="1995">
        <v>5</v>
      </c>
      <c r="BHX32" s="1995">
        <v>5</v>
      </c>
      <c r="BHY32" s="1303">
        <f t="shared" si="86"/>
        <v>20</v>
      </c>
      <c r="BHZ32" s="1303">
        <f t="shared" si="87"/>
        <v>1</v>
      </c>
      <c r="BIA32" s="1993" t="s">
        <v>1626</v>
      </c>
      <c r="BIB32" s="1994" t="s">
        <v>1626</v>
      </c>
      <c r="BIC32" s="1994" t="s">
        <v>1626</v>
      </c>
      <c r="BID32" s="1994" t="s">
        <v>1626</v>
      </c>
      <c r="BIE32" s="1994" t="s">
        <v>1626</v>
      </c>
      <c r="BIF32" s="4112">
        <f t="shared" si="88"/>
        <v>5</v>
      </c>
      <c r="BIG32" s="1303">
        <f t="shared" si="89"/>
        <v>1</v>
      </c>
      <c r="BIH32" s="2916">
        <v>26</v>
      </c>
      <c r="BII32" s="3967">
        <v>2.775109403351478</v>
      </c>
      <c r="BIJ32" s="1303">
        <f t="shared" si="90"/>
        <v>41</v>
      </c>
      <c r="BIK32" s="2073">
        <v>146</v>
      </c>
      <c r="BIL32" s="1303">
        <v>146</v>
      </c>
      <c r="BIM32" s="1995">
        <v>100</v>
      </c>
      <c r="BIN32" s="1303">
        <f t="shared" si="91"/>
        <v>1</v>
      </c>
      <c r="BIO32" s="1993" t="s">
        <v>1626</v>
      </c>
      <c r="BIP32" s="1994" t="s">
        <v>1626</v>
      </c>
      <c r="BIQ32" s="1994" t="s">
        <v>1626</v>
      </c>
      <c r="BIR32" s="1994" t="s">
        <v>1626</v>
      </c>
      <c r="BIS32" s="1994" t="s">
        <v>1626</v>
      </c>
      <c r="BIT32" s="1994" t="s">
        <v>1625</v>
      </c>
      <c r="BIU32" s="1994" t="s">
        <v>1625</v>
      </c>
      <c r="BIV32" s="1994" t="s">
        <v>1625</v>
      </c>
      <c r="BIW32" s="1994" t="s">
        <v>1626</v>
      </c>
      <c r="BIX32" s="1994" t="s">
        <v>1625</v>
      </c>
      <c r="BIY32" s="3617">
        <f t="shared" si="92"/>
        <v>6</v>
      </c>
      <c r="BIZ32" s="2906">
        <f t="shared" si="93"/>
        <v>52</v>
      </c>
      <c r="BJA32" s="3971">
        <v>104</v>
      </c>
      <c r="BJB32" s="3972">
        <v>11.100437613405912</v>
      </c>
      <c r="BJC32" s="3971">
        <v>0</v>
      </c>
      <c r="BJD32" s="3972">
        <v>0</v>
      </c>
      <c r="BJE32" s="3972">
        <v>56</v>
      </c>
      <c r="BJF32" s="3971">
        <v>0</v>
      </c>
      <c r="BJG32" s="3972">
        <v>0</v>
      </c>
      <c r="BJH32" s="3972">
        <v>53</v>
      </c>
      <c r="BJI32" s="3971">
        <v>0</v>
      </c>
      <c r="BJJ32" s="3972">
        <v>0</v>
      </c>
      <c r="BJK32" s="3973">
        <v>41</v>
      </c>
      <c r="BJL32" s="3971">
        <v>91</v>
      </c>
      <c r="BJM32" s="3972">
        <v>9.7128829117301745</v>
      </c>
      <c r="BJN32" s="3971">
        <v>0</v>
      </c>
      <c r="BJO32" s="3972">
        <v>0</v>
      </c>
      <c r="BJP32" s="3973">
        <v>35</v>
      </c>
      <c r="BJQ32" s="3971">
        <v>7693</v>
      </c>
      <c r="BJR32" s="3972">
        <v>821.11217846088164</v>
      </c>
      <c r="BJS32" s="3971">
        <v>2</v>
      </c>
      <c r="BJT32" s="3972">
        <v>2.5997660210581051E-2</v>
      </c>
      <c r="BJU32" s="3973">
        <v>22</v>
      </c>
      <c r="BJV32" s="2074">
        <v>16</v>
      </c>
      <c r="BJW32" s="1303">
        <f t="shared" si="7"/>
        <v>50</v>
      </c>
      <c r="BJX32" s="1993" t="s">
        <v>1632</v>
      </c>
      <c r="BJY32" s="1994" t="s">
        <v>1632</v>
      </c>
      <c r="BJZ32" s="1495" t="s">
        <v>1625</v>
      </c>
      <c r="BKA32" s="1495" t="s">
        <v>1625</v>
      </c>
      <c r="BKB32" s="1212">
        <v>5</v>
      </c>
      <c r="BKC32" s="1212">
        <v>5</v>
      </c>
      <c r="BKD32" s="1212">
        <v>0</v>
      </c>
      <c r="BKE32" s="1212">
        <v>0</v>
      </c>
      <c r="BKF32" s="988">
        <f t="shared" si="94"/>
        <v>10</v>
      </c>
      <c r="BKG32" s="988">
        <f t="shared" si="95"/>
        <v>24</v>
      </c>
      <c r="BKH32" s="2780" t="s">
        <v>1625</v>
      </c>
      <c r="BKI32" s="1495" t="s">
        <v>1625</v>
      </c>
      <c r="BKJ32" s="1495" t="s">
        <v>1625</v>
      </c>
      <c r="BKK32" s="1495" t="s">
        <v>1625</v>
      </c>
      <c r="BKL32" s="1212">
        <v>0</v>
      </c>
      <c r="BKM32" s="1212">
        <v>0</v>
      </c>
      <c r="BKN32" s="1212">
        <v>0</v>
      </c>
      <c r="BKO32" s="1212">
        <v>0</v>
      </c>
      <c r="BKP32" s="988">
        <f t="shared" si="96"/>
        <v>0</v>
      </c>
      <c r="BKQ32" s="988">
        <f t="shared" si="97"/>
        <v>38</v>
      </c>
      <c r="BKR32" s="2780" t="s">
        <v>1625</v>
      </c>
      <c r="BKS32" s="1495" t="s">
        <v>1625</v>
      </c>
      <c r="BKT32" s="1495" t="s">
        <v>1625</v>
      </c>
      <c r="BKU32" s="1495" t="s">
        <v>1625</v>
      </c>
      <c r="BKV32" s="1212">
        <v>0</v>
      </c>
      <c r="BKW32" s="1212">
        <v>0</v>
      </c>
      <c r="BKX32" s="1212">
        <v>0</v>
      </c>
      <c r="BKY32" s="1212">
        <v>0</v>
      </c>
      <c r="BKZ32" s="988">
        <f t="shared" si="98"/>
        <v>0</v>
      </c>
      <c r="BLA32" s="988">
        <f t="shared" si="99"/>
        <v>42</v>
      </c>
      <c r="BLB32" s="3971">
        <v>3</v>
      </c>
      <c r="BLC32" s="3972">
        <v>0.32020493115593979</v>
      </c>
      <c r="BLD32" s="3973">
        <v>73</v>
      </c>
      <c r="BLE32" s="3971">
        <v>0</v>
      </c>
      <c r="BLF32" s="3972">
        <v>0</v>
      </c>
      <c r="BLG32" s="3973">
        <v>14</v>
      </c>
      <c r="BLH32" s="3971">
        <v>1</v>
      </c>
      <c r="BLI32" s="3972">
        <v>0.10673497705197993</v>
      </c>
      <c r="BLJ32" s="3973">
        <v>61</v>
      </c>
      <c r="BLK32" s="3971">
        <v>0</v>
      </c>
      <c r="BLL32" s="3972">
        <v>0</v>
      </c>
      <c r="BLM32" s="3973">
        <v>39</v>
      </c>
      <c r="BLN32" s="3971">
        <v>2</v>
      </c>
      <c r="BLO32" s="3972">
        <v>0.21346995410395986</v>
      </c>
      <c r="BLP32" s="3973">
        <v>51</v>
      </c>
      <c r="BLQ32" s="3971">
        <v>0</v>
      </c>
      <c r="BLR32" s="3972">
        <v>0</v>
      </c>
      <c r="BLS32" s="3973">
        <v>13</v>
      </c>
      <c r="BLT32" s="3971">
        <v>0</v>
      </c>
      <c r="BLU32" s="3972">
        <v>0</v>
      </c>
      <c r="BLV32" s="3973">
        <v>14</v>
      </c>
      <c r="BLW32" s="3971">
        <v>0</v>
      </c>
      <c r="BLX32" s="3972">
        <v>0</v>
      </c>
      <c r="BLY32" s="3973">
        <v>42</v>
      </c>
      <c r="BLZ32" s="2782">
        <v>5</v>
      </c>
      <c r="BMA32" s="2773">
        <v>0.5336748852598997</v>
      </c>
      <c r="BMB32" s="988">
        <v>59</v>
      </c>
      <c r="BMC32" s="2782">
        <v>1</v>
      </c>
      <c r="BMD32" s="2773">
        <v>0.10673497705197993</v>
      </c>
      <c r="BME32" s="988">
        <v>63</v>
      </c>
      <c r="BMF32" s="2782">
        <v>0</v>
      </c>
      <c r="BMG32" s="2773">
        <v>0</v>
      </c>
      <c r="BMH32" s="988">
        <v>9</v>
      </c>
      <c r="BMI32" s="2782">
        <v>0</v>
      </c>
      <c r="BMJ32" s="2773">
        <v>0</v>
      </c>
      <c r="BMK32" s="988">
        <v>18</v>
      </c>
      <c r="BML32" s="2782">
        <v>0</v>
      </c>
      <c r="BMM32" s="2773">
        <v>0</v>
      </c>
      <c r="BMN32" s="988">
        <v>10</v>
      </c>
      <c r="BMO32" s="2782">
        <v>0</v>
      </c>
      <c r="BMP32" s="2773">
        <v>0</v>
      </c>
      <c r="BMQ32" s="988">
        <v>2</v>
      </c>
      <c r="BMR32" s="2782">
        <v>12</v>
      </c>
      <c r="BMS32" s="2773">
        <v>1.2808197246237591</v>
      </c>
      <c r="BMT32" s="988">
        <v>50</v>
      </c>
      <c r="BMU32" s="2782">
        <v>4</v>
      </c>
      <c r="BMV32" s="2773">
        <v>0.42693990820791972</v>
      </c>
      <c r="BMW32" s="988">
        <v>58</v>
      </c>
      <c r="BMX32" s="2782">
        <v>0</v>
      </c>
      <c r="BMY32" s="2773">
        <v>0</v>
      </c>
      <c r="BMZ32" s="988">
        <v>20</v>
      </c>
      <c r="BNA32" s="2782">
        <v>0</v>
      </c>
      <c r="BNB32" s="2773">
        <v>0</v>
      </c>
      <c r="BNC32" s="988">
        <v>28</v>
      </c>
      <c r="BND32" s="2782">
        <v>0</v>
      </c>
      <c r="BNE32" s="2773">
        <v>0</v>
      </c>
      <c r="BNF32" s="988">
        <v>4</v>
      </c>
      <c r="BNG32" s="2782">
        <v>1</v>
      </c>
      <c r="BNH32" s="2773">
        <v>0.10673497705197993</v>
      </c>
      <c r="BNI32" s="988">
        <v>18</v>
      </c>
      <c r="BNJ32" s="2782">
        <v>1</v>
      </c>
      <c r="BNK32" s="2773">
        <v>0.10673497705197993</v>
      </c>
      <c r="BNL32" s="988">
        <v>28</v>
      </c>
      <c r="BNM32" s="2782">
        <v>0</v>
      </c>
      <c r="BNN32" s="2773">
        <v>0</v>
      </c>
      <c r="BNO32" s="988">
        <v>5</v>
      </c>
      <c r="BNQ32" s="729">
        <v>391</v>
      </c>
      <c r="BNR32" s="729">
        <v>46</v>
      </c>
      <c r="BNS32" s="729">
        <v>9428</v>
      </c>
      <c r="BNT32" s="729">
        <v>41.472210436996185</v>
      </c>
      <c r="BNU32" s="729">
        <v>4.8790835808230799</v>
      </c>
      <c r="BNV32" s="4113">
        <v>61</v>
      </c>
      <c r="BNW32" s="4113">
        <v>29</v>
      </c>
    </row>
    <row r="33" spans="1:1739" ht="13" x14ac:dyDescent="0.2">
      <c r="A33" s="696" t="s">
        <v>1722</v>
      </c>
      <c r="B33" s="697" t="s">
        <v>1723</v>
      </c>
      <c r="C33" s="697" t="s">
        <v>1646</v>
      </c>
      <c r="D33" s="697" t="s">
        <v>1646</v>
      </c>
      <c r="E33" s="697" t="s">
        <v>1646</v>
      </c>
      <c r="F33" s="698" t="s">
        <v>1724</v>
      </c>
      <c r="G33" s="699" t="s">
        <v>1920</v>
      </c>
      <c r="H33" s="700">
        <v>124</v>
      </c>
      <c r="I33" s="703">
        <v>7.56</v>
      </c>
      <c r="J33" s="699">
        <f t="shared" si="8"/>
        <v>2</v>
      </c>
      <c r="K33" s="702">
        <v>1029</v>
      </c>
      <c r="L33" s="703">
        <v>7.27</v>
      </c>
      <c r="M33" s="710">
        <f t="shared" si="9"/>
        <v>21</v>
      </c>
      <c r="N33" s="712">
        <f t="shared" si="10"/>
        <v>-0.29000000000000004</v>
      </c>
      <c r="O33" s="702">
        <v>1042</v>
      </c>
      <c r="P33" s="703">
        <v>7.24</v>
      </c>
      <c r="Q33" s="710">
        <f t="shared" si="11"/>
        <v>19</v>
      </c>
      <c r="R33" s="712">
        <f t="shared" si="12"/>
        <v>-2.9999999999999361E-2</v>
      </c>
      <c r="S33" s="702">
        <v>2761</v>
      </c>
      <c r="T33" s="703">
        <v>6.15</v>
      </c>
      <c r="U33" s="699">
        <f t="shared" si="100"/>
        <v>42</v>
      </c>
      <c r="V33" s="702">
        <v>1616</v>
      </c>
      <c r="W33" s="703">
        <v>6.21</v>
      </c>
      <c r="X33" s="710">
        <f t="shared" si="0"/>
        <v>37</v>
      </c>
      <c r="Y33" s="712">
        <f t="shared" si="13"/>
        <v>5.9999999999999609E-2</v>
      </c>
      <c r="Z33" s="702">
        <v>1628</v>
      </c>
      <c r="AA33" s="703">
        <v>6.0374692874692872</v>
      </c>
      <c r="AB33" s="710">
        <f t="shared" si="101"/>
        <v>63</v>
      </c>
      <c r="AC33" s="712">
        <f t="shared" si="14"/>
        <v>-0.17253071253071273</v>
      </c>
      <c r="AD33" s="706">
        <v>915</v>
      </c>
      <c r="AE33" s="701">
        <v>5.831693989071038</v>
      </c>
      <c r="AF33" s="702">
        <v>713</v>
      </c>
      <c r="AG33" s="704">
        <v>6.3015427769985974</v>
      </c>
      <c r="AH33" s="705">
        <f t="shared" si="102"/>
        <v>58</v>
      </c>
      <c r="AI33" s="707">
        <v>560</v>
      </c>
      <c r="AJ33" s="704">
        <v>5.9589285714285714</v>
      </c>
      <c r="AK33" s="705">
        <f t="shared" si="103"/>
        <v>67</v>
      </c>
      <c r="AL33" s="702">
        <v>355</v>
      </c>
      <c r="AM33" s="704">
        <v>5.6309859154929578</v>
      </c>
      <c r="AN33" s="1595">
        <f t="shared" si="104"/>
        <v>48</v>
      </c>
      <c r="AO33" s="4086"/>
      <c r="AP33" s="717">
        <v>81</v>
      </c>
      <c r="AQ33" s="705">
        <v>38</v>
      </c>
      <c r="AR33" s="709">
        <v>84.9</v>
      </c>
      <c r="AS33" s="705">
        <v>41</v>
      </c>
      <c r="AT33" s="709">
        <v>1.5</v>
      </c>
      <c r="AU33" s="701">
        <v>0.30000000000001137</v>
      </c>
      <c r="AV33" s="702">
        <v>40</v>
      </c>
      <c r="AW33" s="715">
        <f t="shared" si="15"/>
        <v>69</v>
      </c>
      <c r="AX33" s="710">
        <v>40</v>
      </c>
      <c r="AY33" s="715">
        <f t="shared" si="16"/>
        <v>69</v>
      </c>
      <c r="AZ33" s="702">
        <v>120</v>
      </c>
      <c r="BA33" s="711">
        <f t="shared" si="105"/>
        <v>63</v>
      </c>
      <c r="BB33" s="702">
        <v>120</v>
      </c>
      <c r="BC33" s="726">
        <v>71</v>
      </c>
      <c r="BD33" s="702">
        <v>1066</v>
      </c>
      <c r="BE33" s="703">
        <v>18.761726078799249</v>
      </c>
      <c r="BF33" s="705">
        <f t="shared" si="17"/>
        <v>13</v>
      </c>
      <c r="BG33" s="702">
        <v>1072</v>
      </c>
      <c r="BH33" s="703">
        <v>12.033582089552239</v>
      </c>
      <c r="BI33" s="705">
        <f t="shared" si="18"/>
        <v>23</v>
      </c>
      <c r="BJ33" s="702">
        <v>1046</v>
      </c>
      <c r="BK33" s="703">
        <v>44.550669216061181</v>
      </c>
      <c r="BL33" s="705">
        <f t="shared" si="19"/>
        <v>28</v>
      </c>
      <c r="BM33" s="702">
        <v>1071</v>
      </c>
      <c r="BN33" s="703">
        <v>16.433239962651726</v>
      </c>
      <c r="BO33" s="705">
        <v>36</v>
      </c>
      <c r="BP33" s="702">
        <v>1036</v>
      </c>
      <c r="BQ33" s="703">
        <v>1.4478764478764479</v>
      </c>
      <c r="BR33" s="705">
        <v>30</v>
      </c>
      <c r="BS33" s="702">
        <v>1060</v>
      </c>
      <c r="BT33" s="703">
        <v>36.037735849056602</v>
      </c>
      <c r="BU33" s="705">
        <v>39</v>
      </c>
      <c r="BV33" s="702">
        <v>732</v>
      </c>
      <c r="BW33" s="703">
        <v>53.961748633879779</v>
      </c>
      <c r="BX33" s="705">
        <f t="shared" si="20"/>
        <v>34</v>
      </c>
      <c r="BY33" s="702">
        <v>744</v>
      </c>
      <c r="BZ33" s="703">
        <v>69.489247311827967</v>
      </c>
      <c r="CA33" s="705">
        <f t="shared" si="21"/>
        <v>12</v>
      </c>
      <c r="CB33" s="702">
        <v>685</v>
      </c>
      <c r="CC33" s="703">
        <v>62.481751824817522</v>
      </c>
      <c r="CD33" s="705">
        <f t="shared" si="22"/>
        <v>48</v>
      </c>
      <c r="CE33" s="702">
        <v>742</v>
      </c>
      <c r="CF33" s="703">
        <v>39.622641509433961</v>
      </c>
      <c r="CG33" s="705">
        <v>48</v>
      </c>
      <c r="CH33" s="702">
        <v>658</v>
      </c>
      <c r="CI33" s="703">
        <v>4.7112462006079028</v>
      </c>
      <c r="CJ33" s="705">
        <f t="shared" si="106"/>
        <v>51</v>
      </c>
      <c r="CK33" s="702">
        <v>733</v>
      </c>
      <c r="CL33" s="703">
        <v>51.705320600272856</v>
      </c>
      <c r="CM33" s="705">
        <f t="shared" si="23"/>
        <v>53</v>
      </c>
      <c r="CN33" s="709">
        <v>16.8</v>
      </c>
      <c r="CO33" s="726">
        <v>72</v>
      </c>
      <c r="CP33" s="703">
        <v>5.0999999999999996</v>
      </c>
      <c r="CQ33" s="703">
        <v>5.6</v>
      </c>
      <c r="CR33" s="704">
        <v>6.1000000000000005</v>
      </c>
      <c r="CS33" s="709">
        <v>16</v>
      </c>
      <c r="CT33" s="701">
        <v>16.100000000000001</v>
      </c>
      <c r="CU33" s="712">
        <v>17.899999999999999</v>
      </c>
      <c r="CV33" s="729">
        <f t="shared" si="24"/>
        <v>59</v>
      </c>
      <c r="CW33" s="712">
        <v>5.3000000000000007</v>
      </c>
      <c r="CX33" s="712">
        <v>6</v>
      </c>
      <c r="CY33" s="712">
        <v>6.5</v>
      </c>
      <c r="CZ33" s="714">
        <v>1091</v>
      </c>
      <c r="DA33" s="985">
        <v>82.91</v>
      </c>
      <c r="DB33" s="729">
        <v>68</v>
      </c>
      <c r="DC33" s="715">
        <v>492</v>
      </c>
      <c r="DD33" s="985">
        <v>83.02</v>
      </c>
      <c r="DE33" s="729">
        <v>57</v>
      </c>
      <c r="DF33" s="715">
        <v>374</v>
      </c>
      <c r="DG33" s="712">
        <v>82.96</v>
      </c>
      <c r="DH33" s="729">
        <v>64</v>
      </c>
      <c r="DI33" s="715">
        <v>225</v>
      </c>
      <c r="DJ33" s="712">
        <v>82.59</v>
      </c>
      <c r="DK33" s="729">
        <v>54</v>
      </c>
      <c r="DL33" s="716">
        <v>18.941868060091444</v>
      </c>
      <c r="DM33" s="710">
        <v>21</v>
      </c>
      <c r="DN33" s="715">
        <v>1531</v>
      </c>
      <c r="DO33" s="717">
        <v>73.938602220770733</v>
      </c>
      <c r="DP33" s="710">
        <v>49</v>
      </c>
      <c r="DQ33" s="703">
        <v>7.1195297191378177</v>
      </c>
      <c r="DR33" s="705">
        <v>9</v>
      </c>
      <c r="DS33" s="709">
        <v>68.030303030303031</v>
      </c>
      <c r="DT33" s="721">
        <v>44</v>
      </c>
      <c r="DU33" s="703">
        <v>9.3939393939393927</v>
      </c>
      <c r="DV33" s="705">
        <v>10</v>
      </c>
      <c r="DW33" s="718">
        <v>70.264064293915041</v>
      </c>
      <c r="DX33" s="705">
        <v>32</v>
      </c>
      <c r="DY33" s="703">
        <v>11.363636363636365</v>
      </c>
      <c r="DZ33" s="705">
        <v>21</v>
      </c>
      <c r="EA33" s="702">
        <v>1016</v>
      </c>
      <c r="EB33" s="719">
        <v>77.460629921259837</v>
      </c>
      <c r="EC33" s="705">
        <f t="shared" si="1"/>
        <v>20</v>
      </c>
      <c r="ED33" s="702">
        <v>689</v>
      </c>
      <c r="EE33" s="719">
        <v>54.716981132075468</v>
      </c>
      <c r="EF33" s="705">
        <v>25</v>
      </c>
      <c r="EG33" s="702">
        <v>879</v>
      </c>
      <c r="EH33" s="720">
        <v>59.271899886234358</v>
      </c>
      <c r="EI33" s="705">
        <v>46</v>
      </c>
      <c r="EJ33" s="768">
        <v>818</v>
      </c>
      <c r="EK33" s="3956">
        <v>1.0307692307692307</v>
      </c>
      <c r="EL33" s="3957">
        <v>31</v>
      </c>
      <c r="EM33" s="3958">
        <v>7.946210268948656</v>
      </c>
      <c r="EN33" s="770">
        <v>47</v>
      </c>
      <c r="EO33" s="768">
        <v>890</v>
      </c>
      <c r="EP33" s="1583">
        <v>1.6162790697674418</v>
      </c>
      <c r="EQ33" s="2356">
        <v>15</v>
      </c>
      <c r="ER33" s="3958">
        <v>19.325842696629213</v>
      </c>
      <c r="ES33" s="770">
        <v>42</v>
      </c>
      <c r="ET33" s="768">
        <v>895</v>
      </c>
      <c r="EU33" s="1583">
        <v>0.96835443037974689</v>
      </c>
      <c r="EV33" s="2356">
        <v>33</v>
      </c>
      <c r="EW33" s="3958">
        <v>17.653631284916198</v>
      </c>
      <c r="EX33" s="770">
        <v>46</v>
      </c>
      <c r="EY33" s="3974">
        <v>820</v>
      </c>
      <c r="EZ33" s="1583">
        <v>1.3048780487804879</v>
      </c>
      <c r="FA33" s="2356">
        <v>3</v>
      </c>
      <c r="FB33" s="3966">
        <v>5</v>
      </c>
      <c r="FC33" s="3975">
        <v>60</v>
      </c>
      <c r="FD33" s="768">
        <v>806</v>
      </c>
      <c r="FE33" s="3957">
        <v>1.8</v>
      </c>
      <c r="FF33" s="3957">
        <v>6</v>
      </c>
      <c r="FG33" s="3958">
        <v>2.4813895781637716</v>
      </c>
      <c r="FH33" s="770">
        <v>65</v>
      </c>
      <c r="FI33" s="3965">
        <v>834</v>
      </c>
      <c r="FJ33" s="3957">
        <v>0.72499999999999998</v>
      </c>
      <c r="FK33" s="3957">
        <v>17</v>
      </c>
      <c r="FL33" s="3966">
        <v>2.3980815347721824</v>
      </c>
      <c r="FM33" s="3965">
        <v>43</v>
      </c>
      <c r="FN33" s="768">
        <v>885</v>
      </c>
      <c r="FO33" s="3957">
        <v>0.75</v>
      </c>
      <c r="FP33" s="3957">
        <v>23</v>
      </c>
      <c r="FQ33" s="3958">
        <v>5.4237288135593218</v>
      </c>
      <c r="FR33" s="770">
        <v>47</v>
      </c>
      <c r="FS33" s="768">
        <v>782</v>
      </c>
      <c r="FT33" s="3957">
        <v>3.0655430711610485</v>
      </c>
      <c r="FU33" s="3957">
        <v>49</v>
      </c>
      <c r="FV33" s="3958">
        <v>34.143222506393862</v>
      </c>
      <c r="FW33" s="770">
        <v>51</v>
      </c>
      <c r="FX33" s="714">
        <v>733</v>
      </c>
      <c r="FY33" s="725">
        <v>16.916780354706685</v>
      </c>
      <c r="FZ33" s="715">
        <v>51</v>
      </c>
      <c r="GA33" s="702">
        <v>642</v>
      </c>
      <c r="GB33" s="727">
        <v>1.1176470588235294</v>
      </c>
      <c r="GC33" s="726">
        <v>35</v>
      </c>
      <c r="GD33" s="720">
        <v>2.64797507788162</v>
      </c>
      <c r="GE33" s="705">
        <v>45</v>
      </c>
      <c r="GF33" s="702">
        <v>652</v>
      </c>
      <c r="GG33" s="712">
        <v>1.3035714285714286</v>
      </c>
      <c r="GH33" s="729">
        <v>27</v>
      </c>
      <c r="GI33" s="720">
        <v>4.294478527607362</v>
      </c>
      <c r="GJ33" s="705">
        <v>40</v>
      </c>
      <c r="GK33" s="702">
        <v>667</v>
      </c>
      <c r="GL33" s="712">
        <v>0.8666666666666667</v>
      </c>
      <c r="GM33" s="729">
        <v>22</v>
      </c>
      <c r="GN33" s="720">
        <v>6.746626686656672</v>
      </c>
      <c r="GO33" s="705">
        <v>31</v>
      </c>
      <c r="GP33" s="702">
        <v>654</v>
      </c>
      <c r="GQ33" s="712">
        <v>0.9375</v>
      </c>
      <c r="GR33" s="729">
        <v>33</v>
      </c>
      <c r="GS33" s="720">
        <v>2.4464831804281344</v>
      </c>
      <c r="GT33" s="705">
        <v>29</v>
      </c>
      <c r="GU33" s="702">
        <v>690</v>
      </c>
      <c r="GV33" s="726">
        <v>1.6233766233766234</v>
      </c>
      <c r="GW33" s="726">
        <v>16</v>
      </c>
      <c r="GX33" s="720">
        <v>11.159420289855072</v>
      </c>
      <c r="GY33" s="705">
        <v>44</v>
      </c>
      <c r="GZ33" s="702">
        <v>665</v>
      </c>
      <c r="HA33" s="726">
        <v>0.72727272727272729</v>
      </c>
      <c r="HB33" s="726">
        <v>22</v>
      </c>
      <c r="HC33" s="720">
        <v>1.6541353383458646</v>
      </c>
      <c r="HD33" s="705">
        <v>32</v>
      </c>
      <c r="HE33" s="702">
        <v>660</v>
      </c>
      <c r="HF33" s="726">
        <v>0.5</v>
      </c>
      <c r="HG33" s="726">
        <v>22</v>
      </c>
      <c r="HH33" s="720">
        <v>1.3636363636363635</v>
      </c>
      <c r="HI33" s="705">
        <v>28</v>
      </c>
      <c r="HJ33" s="702">
        <v>660</v>
      </c>
      <c r="HK33" s="726">
        <v>1.7</v>
      </c>
      <c r="HL33" s="726">
        <v>46</v>
      </c>
      <c r="HM33" s="720">
        <v>1.5151515151515151</v>
      </c>
      <c r="HN33" s="705">
        <v>24</v>
      </c>
      <c r="HO33" s="709">
        <v>27.01363073110285</v>
      </c>
      <c r="HP33" s="703">
        <v>5.5142503097893432</v>
      </c>
      <c r="HQ33" s="703">
        <v>68.091697645600988</v>
      </c>
      <c r="HR33" s="703">
        <v>23.543990086741015</v>
      </c>
      <c r="HS33" s="1299">
        <v>14.49814126394052</v>
      </c>
      <c r="HT33" s="1299">
        <v>24.1635687732342</v>
      </c>
      <c r="HU33" s="1299">
        <v>65.551425030978933</v>
      </c>
      <c r="HV33" s="1299">
        <v>5.1425030978934325</v>
      </c>
      <c r="HW33" s="1299">
        <v>69.578686493184634</v>
      </c>
      <c r="HX33" s="1300">
        <v>1614</v>
      </c>
      <c r="HY33" s="709">
        <v>19.511568123393317</v>
      </c>
      <c r="HZ33" s="709">
        <v>2.9305912596401029</v>
      </c>
      <c r="IA33" s="709">
        <v>62.622107969151678</v>
      </c>
      <c r="IB33" s="709">
        <v>29.15167095115681</v>
      </c>
      <c r="IC33" s="709">
        <v>10.231362467866324</v>
      </c>
      <c r="ID33" s="709">
        <v>45.295629820051417</v>
      </c>
      <c r="IE33" s="709">
        <v>52.750642673521853</v>
      </c>
      <c r="IF33" s="709">
        <v>3.6246786632390746</v>
      </c>
      <c r="IG33" s="709">
        <v>58.997429305912597</v>
      </c>
      <c r="IH33" s="1300">
        <v>3890</v>
      </c>
      <c r="II33" s="1265">
        <v>21</v>
      </c>
      <c r="IJ33" s="1266">
        <v>38</v>
      </c>
      <c r="IK33" s="1266">
        <v>119</v>
      </c>
      <c r="IL33" s="1266">
        <v>85</v>
      </c>
      <c r="IM33" s="1266">
        <v>34</v>
      </c>
      <c r="IN33" s="1266">
        <v>44</v>
      </c>
      <c r="IO33" s="1266" t="s">
        <v>31</v>
      </c>
      <c r="IP33" s="1266">
        <v>93</v>
      </c>
      <c r="IQ33" s="1267">
        <v>492</v>
      </c>
      <c r="IR33" s="1268">
        <v>97</v>
      </c>
      <c r="IS33" s="1269">
        <v>27</v>
      </c>
      <c r="IT33" s="1269">
        <v>24</v>
      </c>
      <c r="IU33" s="1269">
        <v>45</v>
      </c>
      <c r="IV33" s="1269">
        <v>21</v>
      </c>
      <c r="IW33" s="1269">
        <v>18</v>
      </c>
      <c r="IX33" s="1269" t="s">
        <v>31</v>
      </c>
      <c r="IY33" s="1269">
        <v>70</v>
      </c>
      <c r="IZ33" s="1267">
        <v>374</v>
      </c>
      <c r="JA33" s="1268">
        <v>18</v>
      </c>
      <c r="JB33" s="1269">
        <v>42</v>
      </c>
      <c r="JC33" s="1269">
        <v>8</v>
      </c>
      <c r="JD33" s="1269">
        <v>42</v>
      </c>
      <c r="JE33" s="1269">
        <v>13</v>
      </c>
      <c r="JF33" s="1269">
        <v>4</v>
      </c>
      <c r="JG33" s="1269" t="s">
        <v>31</v>
      </c>
      <c r="JH33" s="1269">
        <v>44</v>
      </c>
      <c r="JI33" s="1270">
        <v>225</v>
      </c>
      <c r="JJ33" s="1268">
        <v>4.2682926829268295</v>
      </c>
      <c r="JK33" s="1269">
        <v>7.7235772357723578</v>
      </c>
      <c r="JL33" s="1269">
        <v>24.1869918699187</v>
      </c>
      <c r="JM33" s="1269">
        <v>17.276422764227643</v>
      </c>
      <c r="JN33" s="1269">
        <v>6.9105691056910574</v>
      </c>
      <c r="JO33" s="1269">
        <v>8.9430894308943092</v>
      </c>
      <c r="JP33" s="1269" t="s">
        <v>31</v>
      </c>
      <c r="JQ33" s="1269">
        <v>18.902439024390244</v>
      </c>
      <c r="JR33" s="1270">
        <v>100</v>
      </c>
      <c r="JS33" s="1268">
        <v>25.935828877005346</v>
      </c>
      <c r="JT33" s="1269">
        <v>7.2192513368983953</v>
      </c>
      <c r="JU33" s="1269">
        <v>6.4171122994652414</v>
      </c>
      <c r="JV33" s="1269">
        <v>12.032085561497325</v>
      </c>
      <c r="JW33" s="1269">
        <v>5.6149732620320858</v>
      </c>
      <c r="JX33" s="1269">
        <v>4.8128342245989302</v>
      </c>
      <c r="JY33" s="1269" t="s">
        <v>31</v>
      </c>
      <c r="JZ33" s="1269">
        <v>18.71657754010695</v>
      </c>
      <c r="KA33" s="1270">
        <v>100</v>
      </c>
      <c r="KB33" s="1268">
        <v>8</v>
      </c>
      <c r="KC33" s="1269">
        <v>18.666666666666668</v>
      </c>
      <c r="KD33" s="1269">
        <v>3.5555555555555554</v>
      </c>
      <c r="KE33" s="1269">
        <v>18.666666666666668</v>
      </c>
      <c r="KF33" s="1269">
        <v>5.7777777777777777</v>
      </c>
      <c r="KG33" s="1269">
        <v>1.7777777777777777</v>
      </c>
      <c r="KH33" s="1269" t="s">
        <v>31</v>
      </c>
      <c r="KI33" s="1269">
        <v>19.555555555555557</v>
      </c>
      <c r="KJ33" s="1270">
        <v>100</v>
      </c>
      <c r="KK33" s="718">
        <v>40.823552553930895</v>
      </c>
      <c r="KL33" s="705">
        <v>56</v>
      </c>
      <c r="KM33" s="718">
        <v>63.880597014925378</v>
      </c>
      <c r="KN33" s="705">
        <v>43</v>
      </c>
      <c r="KO33" s="1212">
        <v>3.2325603527583033</v>
      </c>
      <c r="KP33" s="988">
        <v>44</v>
      </c>
      <c r="KQ33" s="1212">
        <v>0</v>
      </c>
      <c r="KR33" s="988">
        <v>27</v>
      </c>
      <c r="KS33" s="1212">
        <v>7.7673444786346479</v>
      </c>
      <c r="KT33" s="988">
        <v>69</v>
      </c>
      <c r="KU33" s="1212">
        <v>0</v>
      </c>
      <c r="KV33" s="988">
        <v>49</v>
      </c>
      <c r="KW33" s="725">
        <v>7.9664633230158977</v>
      </c>
      <c r="KX33" s="715">
        <v>46</v>
      </c>
      <c r="KY33" s="715">
        <v>12.510975580815872</v>
      </c>
      <c r="KZ33" s="715">
        <v>56</v>
      </c>
      <c r="LA33" s="728">
        <v>60</v>
      </c>
      <c r="LB33" s="729">
        <v>10</v>
      </c>
      <c r="LC33" s="729">
        <v>10</v>
      </c>
      <c r="LD33" s="729">
        <v>40</v>
      </c>
      <c r="LE33" s="729">
        <v>15</v>
      </c>
      <c r="LF33" s="730">
        <v>135</v>
      </c>
      <c r="LG33" s="734">
        <v>1</v>
      </c>
      <c r="LH33" s="728">
        <v>10</v>
      </c>
      <c r="LI33" s="729">
        <v>10</v>
      </c>
      <c r="LJ33" s="706">
        <v>20</v>
      </c>
      <c r="LK33" s="705">
        <v>1</v>
      </c>
      <c r="LL33" s="1372" t="s">
        <v>1632</v>
      </c>
      <c r="LM33" s="976" t="s">
        <v>1632</v>
      </c>
      <c r="LN33" s="976" t="s">
        <v>1632</v>
      </c>
      <c r="LO33" s="976" t="s">
        <v>1632</v>
      </c>
      <c r="LP33" s="729">
        <v>40</v>
      </c>
      <c r="LQ33" s="1023">
        <v>1</v>
      </c>
      <c r="LR33" s="1372" t="s">
        <v>1632</v>
      </c>
      <c r="LS33" s="976" t="s">
        <v>1632</v>
      </c>
      <c r="LT33" s="976" t="s">
        <v>1632</v>
      </c>
      <c r="LU33" s="976" t="s">
        <v>1632</v>
      </c>
      <c r="LV33" s="729">
        <v>40</v>
      </c>
      <c r="LW33" s="1023">
        <v>1</v>
      </c>
      <c r="LX33" s="1372" t="s">
        <v>1632</v>
      </c>
      <c r="LY33" s="976" t="s">
        <v>1632</v>
      </c>
      <c r="LZ33" s="976" t="s">
        <v>1632</v>
      </c>
      <c r="MA33" s="976" t="s">
        <v>1632</v>
      </c>
      <c r="MB33" s="729">
        <v>60</v>
      </c>
      <c r="MC33" s="1023">
        <v>1</v>
      </c>
      <c r="MD33" s="1372" t="s">
        <v>1632</v>
      </c>
      <c r="ME33" s="976" t="s">
        <v>1632</v>
      </c>
      <c r="MF33" s="976" t="s">
        <v>1632</v>
      </c>
      <c r="MG33" s="976" t="s">
        <v>1632</v>
      </c>
      <c r="MH33" s="729">
        <v>40</v>
      </c>
      <c r="MI33" s="1023">
        <v>1</v>
      </c>
      <c r="MJ33" s="1372" t="s">
        <v>1632</v>
      </c>
      <c r="MK33" s="976" t="s">
        <v>1632</v>
      </c>
      <c r="ML33" s="976" t="s">
        <v>1632</v>
      </c>
      <c r="MM33" s="976" t="s">
        <v>1632</v>
      </c>
      <c r="MN33" s="729">
        <v>40</v>
      </c>
      <c r="MO33" s="1023">
        <v>1</v>
      </c>
      <c r="MP33" s="1372" t="s">
        <v>1632</v>
      </c>
      <c r="MQ33" s="976" t="s">
        <v>1632</v>
      </c>
      <c r="MR33" s="976" t="s">
        <v>1632</v>
      </c>
      <c r="MS33" s="976" t="s">
        <v>1632</v>
      </c>
      <c r="MT33" s="729">
        <v>40</v>
      </c>
      <c r="MU33" s="1023">
        <v>1</v>
      </c>
      <c r="MV33" s="1372" t="s">
        <v>1632</v>
      </c>
      <c r="MW33" s="976" t="s">
        <v>1632</v>
      </c>
      <c r="MX33" s="976" t="s">
        <v>1625</v>
      </c>
      <c r="MY33" s="729">
        <v>30</v>
      </c>
      <c r="MZ33" s="1023">
        <v>3</v>
      </c>
      <c r="NA33" s="1372" t="s">
        <v>1632</v>
      </c>
      <c r="NB33" s="976" t="s">
        <v>1632</v>
      </c>
      <c r="NC33" s="976" t="s">
        <v>1632</v>
      </c>
      <c r="ND33" s="976" t="s">
        <v>1632</v>
      </c>
      <c r="NE33" s="729">
        <v>40</v>
      </c>
      <c r="NF33" s="1023">
        <v>1</v>
      </c>
      <c r="NG33" s="976" t="s">
        <v>1632</v>
      </c>
      <c r="NH33" s="976" t="s">
        <v>1632</v>
      </c>
      <c r="NI33" s="976" t="s">
        <v>1625</v>
      </c>
      <c r="NJ33" s="976" t="s">
        <v>1625</v>
      </c>
      <c r="NK33" s="729">
        <v>20</v>
      </c>
      <c r="NL33" s="1023">
        <v>26</v>
      </c>
      <c r="NM33" s="715">
        <v>36.450000000000003</v>
      </c>
      <c r="NN33" s="715">
        <f t="shared" si="2"/>
        <v>57</v>
      </c>
      <c r="NO33" s="714">
        <v>293</v>
      </c>
      <c r="NP33" s="715">
        <v>19</v>
      </c>
      <c r="NQ33" s="731">
        <v>9.6318211702827092</v>
      </c>
      <c r="NR33" s="715">
        <v>44</v>
      </c>
      <c r="NS33" s="715">
        <v>293</v>
      </c>
      <c r="NT33" s="715">
        <v>18</v>
      </c>
      <c r="NU33" s="731">
        <v>9.6318211702827092</v>
      </c>
      <c r="NV33" s="715">
        <v>44</v>
      </c>
      <c r="NW33" s="715">
        <v>61</v>
      </c>
      <c r="NX33" s="715">
        <v>24</v>
      </c>
      <c r="NY33" s="725">
        <v>2.0052596975673898</v>
      </c>
      <c r="NZ33" s="715">
        <v>50</v>
      </c>
      <c r="OA33" s="1303">
        <v>537</v>
      </c>
      <c r="OB33" s="1995">
        <v>1.765285996055227</v>
      </c>
      <c r="OC33" s="1303">
        <v>16</v>
      </c>
      <c r="OD33" s="1303">
        <v>61</v>
      </c>
      <c r="OE33" s="1995">
        <v>2.0052596975673898</v>
      </c>
      <c r="OF33" s="1303">
        <v>11</v>
      </c>
      <c r="OG33" s="1303">
        <v>2229</v>
      </c>
      <c r="OH33" s="1995">
        <v>7.3274161735700201</v>
      </c>
      <c r="OI33" s="1303">
        <v>20</v>
      </c>
      <c r="OJ33" s="699">
        <v>256</v>
      </c>
      <c r="OK33" s="985">
        <v>8.4155161078237999</v>
      </c>
      <c r="OL33" s="1303">
        <v>15</v>
      </c>
      <c r="OM33" s="714">
        <v>1055</v>
      </c>
      <c r="ON33" s="725">
        <v>34.68113083497699</v>
      </c>
      <c r="OO33" s="733">
        <v>45</v>
      </c>
      <c r="OP33" s="714" t="s">
        <v>31</v>
      </c>
      <c r="OQ33" s="731" t="s">
        <v>31</v>
      </c>
      <c r="OR33" s="733" t="str">
        <f t="shared" si="25"/>
        <v>-</v>
      </c>
      <c r="OS33" s="981">
        <v>30.101563544033144</v>
      </c>
      <c r="OT33" s="733">
        <v>57</v>
      </c>
      <c r="OU33" s="715">
        <v>1163</v>
      </c>
      <c r="OV33" s="715">
        <v>1524</v>
      </c>
      <c r="OW33" s="715">
        <v>1073</v>
      </c>
      <c r="OX33" s="715">
        <v>630</v>
      </c>
      <c r="OY33" s="715">
        <v>218</v>
      </c>
      <c r="OZ33" s="715">
        <v>1305</v>
      </c>
      <c r="PA33" s="715">
        <v>3180</v>
      </c>
      <c r="PB33" s="715">
        <v>373</v>
      </c>
      <c r="PC33" s="715">
        <v>137</v>
      </c>
      <c r="PD33" s="715">
        <v>2492</v>
      </c>
      <c r="PE33" s="715">
        <v>1003</v>
      </c>
      <c r="PF33" s="715">
        <v>2329</v>
      </c>
      <c r="PG33" s="715">
        <v>420</v>
      </c>
      <c r="PH33" s="715">
        <v>56</v>
      </c>
      <c r="PI33" s="715">
        <v>1152</v>
      </c>
      <c r="PJ33" s="715">
        <v>1620</v>
      </c>
      <c r="PK33" s="715">
        <v>939</v>
      </c>
      <c r="PL33" s="715">
        <v>4669</v>
      </c>
      <c r="PM33" s="714">
        <v>24.908974084386379</v>
      </c>
      <c r="PN33" s="715">
        <v>45</v>
      </c>
      <c r="PO33" s="715">
        <v>32.640822445919895</v>
      </c>
      <c r="PP33" s="715">
        <v>39</v>
      </c>
      <c r="PQ33" s="715">
        <v>22.981366459627328</v>
      </c>
      <c r="PR33" s="715">
        <v>57</v>
      </c>
      <c r="PS33" s="715">
        <v>13.493253373313344</v>
      </c>
      <c r="PT33" s="715">
        <v>49</v>
      </c>
      <c r="PU33" s="715">
        <v>4.6690940244163635</v>
      </c>
      <c r="PV33" s="715">
        <v>53</v>
      </c>
      <c r="PW33" s="715">
        <v>27.950310559006208</v>
      </c>
      <c r="PX33" s="715">
        <v>33</v>
      </c>
      <c r="PY33" s="715">
        <v>68.1088027414864</v>
      </c>
      <c r="PZ33" s="715">
        <v>31</v>
      </c>
      <c r="QA33" s="715">
        <v>7.9888627115013922</v>
      </c>
      <c r="QB33" s="715">
        <v>61</v>
      </c>
      <c r="QC33" s="715">
        <v>2.9342471621332193</v>
      </c>
      <c r="QD33" s="715">
        <v>7</v>
      </c>
      <c r="QE33" s="715">
        <v>53.373313343328334</v>
      </c>
      <c r="QF33" s="715">
        <v>58</v>
      </c>
      <c r="QG33" s="715">
        <v>21.482116084814734</v>
      </c>
      <c r="QH33" s="715">
        <v>37</v>
      </c>
      <c r="QI33" s="715">
        <v>49.882201756264728</v>
      </c>
      <c r="QJ33" s="715">
        <v>26</v>
      </c>
      <c r="QK33" s="715">
        <v>8.995502248875562</v>
      </c>
      <c r="QL33" s="715">
        <v>51</v>
      </c>
      <c r="QM33" s="715">
        <v>1.199400299850075</v>
      </c>
      <c r="QN33" s="715">
        <v>30</v>
      </c>
      <c r="QO33" s="715">
        <v>24.673377596915827</v>
      </c>
      <c r="QP33" s="715">
        <v>24</v>
      </c>
      <c r="QQ33" s="715">
        <v>34.696937245662888</v>
      </c>
      <c r="QR33" s="715">
        <v>63</v>
      </c>
      <c r="QS33" s="715">
        <v>20.111372884986078</v>
      </c>
      <c r="QT33" s="715">
        <v>23</v>
      </c>
      <c r="QU33" s="714">
        <v>570</v>
      </c>
      <c r="QV33" s="715">
        <v>310</v>
      </c>
      <c r="QW33" s="715">
        <v>37</v>
      </c>
      <c r="QX33" s="715">
        <v>31</v>
      </c>
      <c r="QY33" s="715">
        <v>62</v>
      </c>
      <c r="QZ33" s="715">
        <v>125</v>
      </c>
      <c r="RA33" s="715">
        <v>259</v>
      </c>
      <c r="RB33" s="715">
        <v>26</v>
      </c>
      <c r="RC33" s="715">
        <v>33</v>
      </c>
      <c r="RD33" s="715">
        <v>834</v>
      </c>
      <c r="RE33" s="715">
        <v>194</v>
      </c>
      <c r="RF33" s="715">
        <v>385</v>
      </c>
      <c r="RG33" s="715">
        <v>21</v>
      </c>
      <c r="RH33" s="715">
        <v>89</v>
      </c>
      <c r="RI33" s="715">
        <v>260</v>
      </c>
      <c r="RJ33" s="715">
        <v>1334</v>
      </c>
      <c r="RK33" s="715">
        <v>435</v>
      </c>
      <c r="RL33" s="715">
        <v>2521</v>
      </c>
      <c r="RM33" s="714">
        <v>22.61007536691789</v>
      </c>
      <c r="RN33" s="715">
        <v>43</v>
      </c>
      <c r="RO33" s="715">
        <v>12.296707655692185</v>
      </c>
      <c r="RP33" s="715">
        <v>49</v>
      </c>
      <c r="RQ33" s="715">
        <v>1.4676715589051963</v>
      </c>
      <c r="RR33" s="715">
        <v>34</v>
      </c>
      <c r="RS33" s="715">
        <v>1.2296707655692185</v>
      </c>
      <c r="RT33" s="715">
        <v>38</v>
      </c>
      <c r="RU33" s="715">
        <v>2.459341531138437</v>
      </c>
      <c r="RV33" s="715">
        <v>53</v>
      </c>
      <c r="RW33" s="715">
        <v>4.9583498611662034</v>
      </c>
      <c r="RX33" s="715">
        <v>56</v>
      </c>
      <c r="RY33" s="715">
        <v>10.273700912336373</v>
      </c>
      <c r="RZ33" s="715">
        <v>45</v>
      </c>
      <c r="SA33" s="715">
        <v>1.0313367711225703</v>
      </c>
      <c r="SB33" s="715">
        <v>32</v>
      </c>
      <c r="SC33" s="715">
        <v>1.3090043633478778</v>
      </c>
      <c r="SD33" s="715">
        <v>27</v>
      </c>
      <c r="SE33" s="715">
        <v>33.082110273700913</v>
      </c>
      <c r="SF33" s="715">
        <v>53</v>
      </c>
      <c r="SG33" s="715">
        <v>7.6953589845299488</v>
      </c>
      <c r="SH33" s="715">
        <v>49</v>
      </c>
      <c r="SI33" s="715">
        <v>15.271717572391907</v>
      </c>
      <c r="SJ33" s="715">
        <v>19</v>
      </c>
      <c r="SK33" s="715">
        <v>0.83300277667592226</v>
      </c>
      <c r="SL33" s="715">
        <v>42</v>
      </c>
      <c r="SM33" s="715">
        <v>3.5303451011503375</v>
      </c>
      <c r="SN33" s="715">
        <v>46</v>
      </c>
      <c r="SO33" s="715">
        <v>10.313367711225704</v>
      </c>
      <c r="SP33" s="715">
        <v>55</v>
      </c>
      <c r="SQ33" s="715">
        <v>52.915509718365726</v>
      </c>
      <c r="SR33" s="715">
        <v>61</v>
      </c>
      <c r="SS33" s="715">
        <v>17.25505751685839</v>
      </c>
      <c r="ST33" s="733">
        <v>34</v>
      </c>
      <c r="SU33" s="4108" t="s">
        <v>8303</v>
      </c>
      <c r="SV33" s="1355" t="s">
        <v>8305</v>
      </c>
      <c r="SW33" s="1355">
        <v>881</v>
      </c>
      <c r="SX33" s="4109">
        <v>28.833251513663885</v>
      </c>
      <c r="SY33" s="1355">
        <v>33</v>
      </c>
      <c r="SZ33" s="2074">
        <v>234</v>
      </c>
      <c r="TA33" s="1995">
        <v>233</v>
      </c>
      <c r="TB33" s="3967">
        <v>7.6594345825115058</v>
      </c>
      <c r="TC33" s="1303">
        <v>8</v>
      </c>
      <c r="TD33" s="2074">
        <v>103</v>
      </c>
      <c r="TE33" s="1995">
        <v>91</v>
      </c>
      <c r="TF33" s="3967">
        <v>2.9914529914529915</v>
      </c>
      <c r="TG33" s="1303">
        <v>24</v>
      </c>
      <c r="TH33" s="2074">
        <v>0</v>
      </c>
      <c r="TI33" s="1995">
        <v>0</v>
      </c>
      <c r="TJ33" s="3967">
        <v>0</v>
      </c>
      <c r="TK33" s="1303">
        <v>6</v>
      </c>
      <c r="TL33" s="2074">
        <v>6</v>
      </c>
      <c r="TM33" s="1995">
        <v>0</v>
      </c>
      <c r="TN33" s="3967">
        <v>0</v>
      </c>
      <c r="TO33" s="1303">
        <v>11</v>
      </c>
      <c r="TP33" s="2074">
        <v>0</v>
      </c>
      <c r="TQ33" s="1995">
        <v>0</v>
      </c>
      <c r="TR33" s="3967">
        <v>0</v>
      </c>
      <c r="TS33" s="1303">
        <v>5</v>
      </c>
      <c r="TT33" s="2074">
        <v>0</v>
      </c>
      <c r="TU33" s="1995">
        <v>0</v>
      </c>
      <c r="TV33" s="3967">
        <v>0</v>
      </c>
      <c r="TW33" s="1303">
        <v>2</v>
      </c>
      <c r="TX33" s="2074">
        <v>675</v>
      </c>
      <c r="TY33" s="1995">
        <v>627</v>
      </c>
      <c r="TZ33" s="3967">
        <v>20.611439842209073</v>
      </c>
      <c r="UA33" s="1303">
        <v>7</v>
      </c>
      <c r="UB33" s="2074">
        <v>81</v>
      </c>
      <c r="UC33" s="1995">
        <v>77</v>
      </c>
      <c r="UD33" s="3967">
        <v>2.5312294543063776</v>
      </c>
      <c r="UE33" s="1303">
        <v>49</v>
      </c>
      <c r="UF33" s="2074">
        <v>0</v>
      </c>
      <c r="UG33" s="1995">
        <v>0</v>
      </c>
      <c r="UH33" s="3967">
        <v>0</v>
      </c>
      <c r="UI33" s="1303">
        <v>14</v>
      </c>
      <c r="UJ33" s="2074">
        <v>16</v>
      </c>
      <c r="UK33" s="1995">
        <v>0</v>
      </c>
      <c r="UL33" s="3967">
        <v>0</v>
      </c>
      <c r="UM33" s="1303">
        <v>22</v>
      </c>
      <c r="UN33" s="2074">
        <v>0</v>
      </c>
      <c r="UO33" s="1995">
        <v>0</v>
      </c>
      <c r="UP33" s="3967">
        <v>0</v>
      </c>
      <c r="UQ33" s="1303">
        <v>3</v>
      </c>
      <c r="UR33" s="2074">
        <v>0</v>
      </c>
      <c r="US33" s="1995">
        <v>0</v>
      </c>
      <c r="UT33" s="3967">
        <v>0</v>
      </c>
      <c r="UU33" s="1303">
        <v>12</v>
      </c>
      <c r="UV33" s="2074">
        <v>0</v>
      </c>
      <c r="UW33" s="1995">
        <v>0</v>
      </c>
      <c r="UX33" s="3967">
        <v>0</v>
      </c>
      <c r="UY33" s="1303">
        <v>26</v>
      </c>
      <c r="UZ33" s="2074">
        <v>0</v>
      </c>
      <c r="VA33" s="1995">
        <v>0</v>
      </c>
      <c r="VB33" s="3967">
        <v>0</v>
      </c>
      <c r="VC33" s="1303">
        <v>4</v>
      </c>
      <c r="VD33" s="2073">
        <v>1</v>
      </c>
      <c r="VE33" s="1303">
        <v>2</v>
      </c>
      <c r="VF33" s="1303">
        <v>6.5746219592373437E-2</v>
      </c>
      <c r="VG33" s="1303">
        <v>4</v>
      </c>
      <c r="VH33" s="1303">
        <v>1</v>
      </c>
      <c r="VI33" s="1303">
        <v>0</v>
      </c>
      <c r="VJ33" s="1303">
        <v>0</v>
      </c>
      <c r="VK33" s="1303">
        <v>4</v>
      </c>
      <c r="VL33" s="1303">
        <v>1</v>
      </c>
      <c r="VM33" s="1303">
        <v>0</v>
      </c>
      <c r="VN33" s="1303">
        <v>0</v>
      </c>
      <c r="VO33" s="1303">
        <v>9</v>
      </c>
      <c r="VP33" s="1303">
        <v>0</v>
      </c>
      <c r="VQ33" s="1303">
        <v>0</v>
      </c>
      <c r="VR33" s="1303">
        <v>0</v>
      </c>
      <c r="VS33" s="1303">
        <v>18</v>
      </c>
      <c r="VT33" s="1303">
        <v>0</v>
      </c>
      <c r="VU33" s="1303">
        <v>0</v>
      </c>
      <c r="VV33" s="1303">
        <v>0</v>
      </c>
      <c r="VW33" s="1303">
        <v>7</v>
      </c>
      <c r="VX33" s="1303">
        <v>8</v>
      </c>
      <c r="VY33" s="1303">
        <v>0</v>
      </c>
      <c r="VZ33" s="1303">
        <v>0</v>
      </c>
      <c r="WA33" s="1303">
        <v>36</v>
      </c>
      <c r="WB33" s="1303">
        <v>0</v>
      </c>
      <c r="WC33" s="1303">
        <v>0</v>
      </c>
      <c r="WD33" s="1303">
        <v>0</v>
      </c>
      <c r="WE33" s="1303">
        <v>15</v>
      </c>
      <c r="WF33" s="1303">
        <v>0</v>
      </c>
      <c r="WG33" s="1303">
        <v>0</v>
      </c>
      <c r="WH33" s="1303">
        <v>0</v>
      </c>
      <c r="WI33" s="1303">
        <v>6</v>
      </c>
      <c r="WJ33" s="1303">
        <v>0</v>
      </c>
      <c r="WK33" s="1303">
        <v>0</v>
      </c>
      <c r="WL33" s="1303">
        <v>0</v>
      </c>
      <c r="WM33" s="1303">
        <v>19</v>
      </c>
      <c r="WN33" s="1303">
        <v>0</v>
      </c>
      <c r="WO33" s="1303">
        <v>0</v>
      </c>
      <c r="WP33" s="1303">
        <v>0</v>
      </c>
      <c r="WQ33" s="1303">
        <v>16</v>
      </c>
      <c r="WR33" s="1303">
        <v>0</v>
      </c>
      <c r="WS33" s="1303">
        <v>0</v>
      </c>
      <c r="WT33" s="1303">
        <v>0</v>
      </c>
      <c r="WU33" s="1303">
        <v>16</v>
      </c>
      <c r="WV33" s="2150"/>
      <c r="WW33" s="712">
        <v>12.081128747795415</v>
      </c>
      <c r="WX33" s="712">
        <v>12.443642921550948</v>
      </c>
      <c r="WY33" s="712">
        <v>13.489208633093524</v>
      </c>
      <c r="WZ33" s="712">
        <v>13.864042933810374</v>
      </c>
      <c r="XA33" s="712">
        <v>14.118705035971225</v>
      </c>
      <c r="XB33" s="712">
        <v>13.011152416356877</v>
      </c>
      <c r="XC33" s="699">
        <v>15.148698884758364</v>
      </c>
      <c r="XD33" s="699">
        <v>33</v>
      </c>
      <c r="XE33" s="699">
        <v>13.196060877350044</v>
      </c>
      <c r="XF33" s="712">
        <v>13.924281033855115</v>
      </c>
      <c r="XG33" s="699">
        <v>27</v>
      </c>
      <c r="XH33" s="712">
        <v>8.6419753086419746</v>
      </c>
      <c r="XI33" s="712">
        <v>11.181244364292155</v>
      </c>
      <c r="XJ33" s="712">
        <v>8.2733812949640289</v>
      </c>
      <c r="XK33" s="712">
        <v>10.912343470483005</v>
      </c>
      <c r="XL33" s="712">
        <v>13.579136690647481</v>
      </c>
      <c r="XM33" s="712">
        <v>12.825278810408921</v>
      </c>
      <c r="XN33" s="699">
        <v>12.732342007434944</v>
      </c>
      <c r="XO33" s="699">
        <v>37</v>
      </c>
      <c r="XP33" s="699">
        <v>10.510295434198746</v>
      </c>
      <c r="XQ33" s="712">
        <v>11.649071714597744</v>
      </c>
      <c r="XR33" s="699">
        <v>37</v>
      </c>
      <c r="XS33" s="712">
        <v>27.881040892193308</v>
      </c>
      <c r="XT33" s="699">
        <v>36</v>
      </c>
      <c r="XU33" s="699">
        <v>23.706356311548792</v>
      </c>
      <c r="XV33" s="985">
        <v>25.573352748452859</v>
      </c>
      <c r="XW33" s="699">
        <v>35</v>
      </c>
      <c r="XX33" s="699">
        <v>68.40148698884758</v>
      </c>
      <c r="XY33" s="699">
        <v>65.613382899628249</v>
      </c>
      <c r="XZ33" s="699">
        <v>37</v>
      </c>
      <c r="YA33" s="985">
        <v>70.510295434198738</v>
      </c>
      <c r="YB33" s="985">
        <v>68.292682926829272</v>
      </c>
      <c r="YC33" s="699">
        <v>32</v>
      </c>
      <c r="YD33" s="985">
        <v>4.0892193308550189</v>
      </c>
      <c r="YE33" s="985">
        <v>4.7397769516728623</v>
      </c>
      <c r="YF33" s="699">
        <v>45</v>
      </c>
      <c r="YG33" s="699">
        <v>4.0823634735899734</v>
      </c>
      <c r="YH33" s="699">
        <v>4.5686203130688021</v>
      </c>
      <c r="YI33" s="699">
        <v>59</v>
      </c>
      <c r="YJ33" s="699">
        <v>1.6728624535315983</v>
      </c>
      <c r="YK33" s="699">
        <v>1.7657992565055762</v>
      </c>
      <c r="YL33" s="699">
        <v>26</v>
      </c>
      <c r="YM33" s="985">
        <v>1.7009847806624887</v>
      </c>
      <c r="YN33" s="985">
        <v>1.5653440116490718</v>
      </c>
      <c r="YO33" s="699">
        <v>37</v>
      </c>
      <c r="YP33" s="985">
        <v>166.7</v>
      </c>
      <c r="YQ33" s="985">
        <v>170.3</v>
      </c>
      <c r="YR33" s="699">
        <v>25</v>
      </c>
      <c r="YS33" s="712">
        <v>62.4</v>
      </c>
      <c r="YT33" s="985">
        <v>56.4</v>
      </c>
      <c r="YU33" s="699">
        <v>21</v>
      </c>
      <c r="YV33" s="982">
        <v>1066</v>
      </c>
      <c r="YW33" s="725">
        <v>45.215759849906192</v>
      </c>
      <c r="YX33" s="699">
        <v>29</v>
      </c>
      <c r="YY33" s="699">
        <v>1552</v>
      </c>
      <c r="YZ33" s="725">
        <v>61.920103092783506</v>
      </c>
      <c r="ZA33" s="699">
        <v>24</v>
      </c>
      <c r="ZB33" s="715">
        <v>808</v>
      </c>
      <c r="ZC33" s="725">
        <v>79.084158415841586</v>
      </c>
      <c r="ZD33" s="699">
        <v>33</v>
      </c>
      <c r="ZE33" s="982">
        <v>1030</v>
      </c>
      <c r="ZF33" s="715">
        <v>41.747572815533978</v>
      </c>
      <c r="ZG33" s="699">
        <v>24</v>
      </c>
      <c r="ZH33" s="716">
        <v>0</v>
      </c>
      <c r="ZI33" s="712">
        <v>0</v>
      </c>
      <c r="ZJ33" s="699">
        <v>25</v>
      </c>
      <c r="ZK33" s="1363" t="s">
        <v>1627</v>
      </c>
      <c r="ZL33" s="712">
        <v>84.071138604291519</v>
      </c>
      <c r="ZM33" s="712">
        <v>90.395584176632937</v>
      </c>
      <c r="ZN33" s="699">
        <v>21</v>
      </c>
      <c r="ZO33" s="715">
        <v>5435</v>
      </c>
      <c r="ZP33" s="709">
        <v>62.838182746299132</v>
      </c>
      <c r="ZQ33" s="703">
        <v>73.721518987341767</v>
      </c>
      <c r="ZR33" s="978">
        <v>26</v>
      </c>
      <c r="ZS33" s="705">
        <v>1975</v>
      </c>
      <c r="ZT33" s="709">
        <v>75.034293552812073</v>
      </c>
      <c r="ZU33" s="703">
        <v>84.493670886075947</v>
      </c>
      <c r="ZV33" s="978">
        <v>22</v>
      </c>
      <c r="ZW33" s="4111">
        <v>632</v>
      </c>
      <c r="ZX33" s="709">
        <v>59.629101283880168</v>
      </c>
      <c r="ZY33" s="703">
        <v>69.740259740259731</v>
      </c>
      <c r="ZZ33" s="978">
        <v>24</v>
      </c>
      <c r="AAA33" s="4111">
        <v>770</v>
      </c>
      <c r="AAB33" s="709">
        <v>50.283553875236301</v>
      </c>
      <c r="AAC33" s="703">
        <v>67.190226876090748</v>
      </c>
      <c r="AAD33" s="978">
        <v>19</v>
      </c>
      <c r="AAE33" s="4111">
        <v>573</v>
      </c>
      <c r="AAF33" s="983">
        <v>95.578231292517003</v>
      </c>
      <c r="AAG33" s="715">
        <v>99.836244541484717</v>
      </c>
      <c r="AAH33" s="715">
        <v>23</v>
      </c>
      <c r="AAI33" s="733">
        <v>1832</v>
      </c>
      <c r="AAJ33" s="709">
        <v>252.2</v>
      </c>
      <c r="AAK33" s="978">
        <v>47</v>
      </c>
      <c r="AAL33" s="703">
        <v>542.6</v>
      </c>
      <c r="AAM33" s="978">
        <v>71</v>
      </c>
      <c r="AAN33" s="703">
        <v>3499.7</v>
      </c>
      <c r="AAO33" s="978">
        <f t="shared" si="26"/>
        <v>11</v>
      </c>
      <c r="AAP33" s="703">
        <v>23.6</v>
      </c>
      <c r="AAQ33" s="979">
        <f t="shared" si="27"/>
        <v>9</v>
      </c>
      <c r="AAR33" s="712">
        <v>0.33</v>
      </c>
      <c r="AAS33" s="699">
        <v>29</v>
      </c>
      <c r="AAT33" s="712">
        <v>232.31</v>
      </c>
      <c r="AAU33" s="699">
        <v>45</v>
      </c>
      <c r="AAV33" s="712">
        <v>5.12</v>
      </c>
      <c r="AAW33" s="699">
        <v>2</v>
      </c>
      <c r="AAX33" s="712">
        <v>506.7</v>
      </c>
      <c r="AAY33" s="699">
        <v>16</v>
      </c>
      <c r="AAZ33" s="699">
        <v>8168.7</v>
      </c>
      <c r="ABA33" s="978">
        <f t="shared" si="28"/>
        <v>30</v>
      </c>
      <c r="ABB33" s="712">
        <v>2359.1</v>
      </c>
      <c r="ABC33" s="978">
        <f t="shared" si="28"/>
        <v>17</v>
      </c>
      <c r="ABD33" s="712">
        <v>841.1</v>
      </c>
      <c r="ABE33" s="978">
        <f t="shared" si="28"/>
        <v>26</v>
      </c>
      <c r="ABF33" s="712">
        <v>3187.9</v>
      </c>
      <c r="ABG33" s="978">
        <f t="shared" si="28"/>
        <v>17</v>
      </c>
      <c r="ABH33" s="712">
        <v>0</v>
      </c>
      <c r="ABI33" s="978">
        <f t="shared" si="29"/>
        <v>2</v>
      </c>
      <c r="ABJ33" s="712">
        <v>0</v>
      </c>
      <c r="ABK33" s="978">
        <f t="shared" si="29"/>
        <v>1</v>
      </c>
      <c r="ABL33" s="712">
        <v>179.5</v>
      </c>
      <c r="ABM33" s="978">
        <f t="shared" si="29"/>
        <v>30</v>
      </c>
      <c r="ABN33" s="712">
        <f t="shared" si="30"/>
        <v>179.5</v>
      </c>
      <c r="ABO33" s="2732">
        <f t="shared" si="31"/>
        <v>31</v>
      </c>
      <c r="ABP33" s="716">
        <v>5</v>
      </c>
      <c r="ABQ33" s="712" t="s">
        <v>1632</v>
      </c>
      <c r="ABR33" s="712">
        <v>5</v>
      </c>
      <c r="ABS33" s="712" t="s">
        <v>1632</v>
      </c>
      <c r="ABT33" s="712">
        <v>5</v>
      </c>
      <c r="ABU33" s="712" t="s">
        <v>1632</v>
      </c>
      <c r="ABV33" s="712">
        <v>5</v>
      </c>
      <c r="ABW33" s="712" t="s">
        <v>1632</v>
      </c>
      <c r="ABX33" s="712">
        <v>0</v>
      </c>
      <c r="ABY33" s="712" t="s">
        <v>1625</v>
      </c>
      <c r="ABZ33" s="712">
        <v>20</v>
      </c>
      <c r="ACA33" s="699">
        <v>23</v>
      </c>
      <c r="ACB33" s="712">
        <v>5</v>
      </c>
      <c r="ACC33" s="712" t="s">
        <v>1632</v>
      </c>
      <c r="ACD33" s="712">
        <v>5</v>
      </c>
      <c r="ACE33" s="712" t="s">
        <v>1632</v>
      </c>
      <c r="ACF33" s="712">
        <v>5</v>
      </c>
      <c r="ACG33" s="712" t="s">
        <v>1632</v>
      </c>
      <c r="ACH33" s="712">
        <v>5</v>
      </c>
      <c r="ACI33" s="712" t="s">
        <v>1632</v>
      </c>
      <c r="ACJ33" s="712">
        <v>20</v>
      </c>
      <c r="ACK33" s="699">
        <v>1</v>
      </c>
      <c r="ACL33" s="712">
        <v>5</v>
      </c>
      <c r="ACM33" s="712" t="s">
        <v>1632</v>
      </c>
      <c r="ACN33" s="712">
        <v>5</v>
      </c>
      <c r="ACO33" s="712" t="s">
        <v>1632</v>
      </c>
      <c r="ACP33" s="712">
        <v>5</v>
      </c>
      <c r="ACQ33" s="712" t="s">
        <v>1632</v>
      </c>
      <c r="ACR33" s="712">
        <v>15</v>
      </c>
      <c r="ACS33" s="699">
        <v>1</v>
      </c>
      <c r="ACT33" s="699">
        <v>10</v>
      </c>
      <c r="ACU33" s="699" t="s">
        <v>1632</v>
      </c>
      <c r="ACV33" s="699">
        <v>10</v>
      </c>
      <c r="ACW33" s="699" t="s">
        <v>1632</v>
      </c>
      <c r="ACX33" s="699">
        <v>10</v>
      </c>
      <c r="ACY33" s="699" t="s">
        <v>1632</v>
      </c>
      <c r="ACZ33" s="699">
        <v>10</v>
      </c>
      <c r="ADA33" s="699" t="s">
        <v>1632</v>
      </c>
      <c r="ADB33" s="699">
        <v>40</v>
      </c>
      <c r="ADC33" s="699">
        <v>1</v>
      </c>
      <c r="ADD33" s="989">
        <v>10</v>
      </c>
      <c r="ADE33" s="989">
        <v>10</v>
      </c>
      <c r="ADF33" s="989">
        <v>10</v>
      </c>
      <c r="ADG33" s="989">
        <v>10</v>
      </c>
      <c r="ADH33" s="989">
        <v>40</v>
      </c>
      <c r="ADI33" s="699">
        <v>1</v>
      </c>
      <c r="ADJ33" s="712">
        <v>5</v>
      </c>
      <c r="ADK33" s="712" t="s">
        <v>1632</v>
      </c>
      <c r="ADL33" s="712">
        <v>5</v>
      </c>
      <c r="ADM33" s="712" t="s">
        <v>1632</v>
      </c>
      <c r="ADN33" s="712">
        <v>5</v>
      </c>
      <c r="ADO33" s="712" t="s">
        <v>1632</v>
      </c>
      <c r="ADP33" s="712">
        <v>5</v>
      </c>
      <c r="ADQ33" s="712" t="s">
        <v>1632</v>
      </c>
      <c r="ADR33" s="712">
        <v>20</v>
      </c>
      <c r="ADS33" s="699">
        <v>1</v>
      </c>
      <c r="ADT33" s="712">
        <v>10</v>
      </c>
      <c r="ADU33" s="712">
        <v>10</v>
      </c>
      <c r="ADV33" s="712">
        <v>10</v>
      </c>
      <c r="ADW33" s="712">
        <v>10</v>
      </c>
      <c r="ADX33" s="712">
        <v>40</v>
      </c>
      <c r="ADY33" s="699">
        <v>1</v>
      </c>
      <c r="ADZ33" s="714">
        <v>1</v>
      </c>
      <c r="AEA33" s="712">
        <v>1.0335703654704813</v>
      </c>
      <c r="AEB33" s="699">
        <v>21</v>
      </c>
      <c r="AEC33" s="715">
        <v>20</v>
      </c>
      <c r="AED33" s="712">
        <v>20.671407309409624</v>
      </c>
      <c r="AEE33" s="699">
        <v>29</v>
      </c>
      <c r="AEF33" s="715">
        <v>8</v>
      </c>
      <c r="AEG33" s="712">
        <v>8.2685629237638505</v>
      </c>
      <c r="AEH33" s="699">
        <v>31</v>
      </c>
      <c r="AEI33" s="1303">
        <v>47</v>
      </c>
      <c r="AEJ33" s="712">
        <v>48.577807177112618</v>
      </c>
      <c r="AEK33" s="699">
        <f t="shared" si="32"/>
        <v>18</v>
      </c>
      <c r="AEL33" s="715">
        <v>11</v>
      </c>
      <c r="AEM33" s="712">
        <v>11.322463768115941</v>
      </c>
      <c r="AEN33" s="699">
        <v>18</v>
      </c>
      <c r="AEO33" s="699">
        <v>31</v>
      </c>
      <c r="AEP33" s="712">
        <v>32</v>
      </c>
      <c r="AEQ33" s="699">
        <v>39</v>
      </c>
      <c r="AER33" s="699">
        <v>25</v>
      </c>
      <c r="AES33" s="712">
        <v>25.8</v>
      </c>
      <c r="AET33" s="699">
        <v>37</v>
      </c>
      <c r="AEU33" s="699">
        <v>5</v>
      </c>
      <c r="AEV33" s="1099">
        <v>5.2</v>
      </c>
      <c r="AEW33" s="699">
        <v>34</v>
      </c>
      <c r="AEX33" s="989">
        <v>0.106</v>
      </c>
      <c r="AEY33" s="989">
        <v>60</v>
      </c>
      <c r="AEZ33" s="989">
        <v>7.2999999999999995E-2</v>
      </c>
      <c r="AFA33" s="989">
        <v>30</v>
      </c>
      <c r="AFB33" s="989">
        <v>2.9000000000000001E-2</v>
      </c>
      <c r="AFC33" s="989">
        <v>41</v>
      </c>
      <c r="AFD33" s="989">
        <v>1.4E-2</v>
      </c>
      <c r="AFE33" s="989">
        <v>22</v>
      </c>
      <c r="AFF33" s="989">
        <v>8.0000000000000002E-3</v>
      </c>
      <c r="AFG33" s="989">
        <v>20</v>
      </c>
      <c r="AFH33" s="989">
        <v>2.3E-2</v>
      </c>
      <c r="AFI33" s="989">
        <v>16</v>
      </c>
      <c r="AFJ33" s="989">
        <v>2E-3</v>
      </c>
      <c r="AFK33" s="989">
        <v>4</v>
      </c>
      <c r="AFL33" s="989">
        <v>3.0000000000000001E-3</v>
      </c>
      <c r="AFM33" s="989">
        <v>5</v>
      </c>
      <c r="AFN33" s="989">
        <v>253</v>
      </c>
      <c r="AFO33" s="989">
        <v>259.50314891172792</v>
      </c>
      <c r="AFP33" s="989">
        <v>10</v>
      </c>
      <c r="AFQ33" s="989">
        <v>55</v>
      </c>
      <c r="AFR33" s="989">
        <v>56.41372802428868</v>
      </c>
      <c r="AFS33" s="989">
        <v>32</v>
      </c>
      <c r="AFT33" s="989">
        <v>261</v>
      </c>
      <c r="AFU33" s="989">
        <v>267.70878207889717</v>
      </c>
      <c r="AFV33" s="989">
        <v>6</v>
      </c>
      <c r="AFW33" s="989">
        <v>59</v>
      </c>
      <c r="AFX33" s="989">
        <v>60.516544607873307</v>
      </c>
      <c r="AFY33" s="989">
        <v>68</v>
      </c>
      <c r="AFZ33" s="989">
        <v>1137</v>
      </c>
      <c r="AGA33" s="989">
        <v>1166.2256138839314</v>
      </c>
      <c r="AGB33" s="989">
        <v>17</v>
      </c>
      <c r="AGC33" s="989">
        <v>156</v>
      </c>
      <c r="AGD33" s="989">
        <v>160.00984675980061</v>
      </c>
      <c r="AGE33" s="989">
        <v>39</v>
      </c>
      <c r="AGF33" s="989">
        <v>61</v>
      </c>
      <c r="AGG33" s="989">
        <v>117.04</v>
      </c>
      <c r="AGH33" s="989">
        <v>19</v>
      </c>
      <c r="AGI33" s="989">
        <v>0</v>
      </c>
      <c r="AGJ33" s="989">
        <v>0</v>
      </c>
      <c r="AGK33" s="989">
        <v>10</v>
      </c>
      <c r="AGL33" s="989">
        <v>0</v>
      </c>
      <c r="AGM33" s="989">
        <v>0</v>
      </c>
      <c r="AGN33" s="989">
        <v>2</v>
      </c>
      <c r="AGO33" s="989">
        <v>54</v>
      </c>
      <c r="AGP33" s="989">
        <v>103.61</v>
      </c>
      <c r="AGQ33" s="989">
        <v>16</v>
      </c>
      <c r="AGR33" s="989">
        <v>1</v>
      </c>
      <c r="AGS33" s="989">
        <v>1.92</v>
      </c>
      <c r="AGT33" s="989">
        <v>16</v>
      </c>
      <c r="AGU33" s="989">
        <v>1</v>
      </c>
      <c r="AGV33" s="989">
        <v>1.92</v>
      </c>
      <c r="AGW33" s="989">
        <v>30</v>
      </c>
      <c r="AGX33" s="989">
        <v>3</v>
      </c>
      <c r="AGY33" s="989">
        <v>5.76</v>
      </c>
      <c r="AGZ33" s="989">
        <v>7</v>
      </c>
      <c r="AHA33" s="989">
        <v>0</v>
      </c>
      <c r="AHB33" s="989">
        <v>0</v>
      </c>
      <c r="AHC33" s="989">
        <v>12</v>
      </c>
      <c r="AHD33" s="989">
        <v>2</v>
      </c>
      <c r="AHE33" s="989">
        <v>3.84</v>
      </c>
      <c r="AHF33" s="989">
        <v>39</v>
      </c>
      <c r="AHG33" s="712">
        <v>132</v>
      </c>
      <c r="AHH33" s="712">
        <v>261.44</v>
      </c>
      <c r="AHI33" s="699">
        <v>41</v>
      </c>
      <c r="AHJ33" s="712">
        <v>192</v>
      </c>
      <c r="AHK33" s="712">
        <v>380.27</v>
      </c>
      <c r="AHL33" s="712">
        <v>56</v>
      </c>
      <c r="AHM33" s="712">
        <v>45</v>
      </c>
      <c r="AHN33" s="712">
        <v>86.34</v>
      </c>
      <c r="AHO33" s="699">
        <v>28</v>
      </c>
      <c r="AHP33" s="712">
        <v>8</v>
      </c>
      <c r="AHQ33" s="712">
        <v>15.35</v>
      </c>
      <c r="AHR33" s="712">
        <v>22</v>
      </c>
      <c r="AHS33" s="712">
        <v>29</v>
      </c>
      <c r="AHT33" s="712">
        <v>55.64</v>
      </c>
      <c r="AHU33" s="699">
        <v>27</v>
      </c>
      <c r="AHV33" s="712">
        <v>82</v>
      </c>
      <c r="AHW33" s="712">
        <v>162.41</v>
      </c>
      <c r="AHX33" s="699">
        <v>46</v>
      </c>
      <c r="AHY33" s="712">
        <v>224</v>
      </c>
      <c r="AHZ33" s="712">
        <v>429.78</v>
      </c>
      <c r="AIA33" s="699">
        <v>13</v>
      </c>
      <c r="AIC33" s="714"/>
      <c r="AID33" s="725"/>
      <c r="AIE33" s="715"/>
      <c r="AIF33" s="714"/>
      <c r="AIG33" s="725"/>
      <c r="AIH33" s="715"/>
      <c r="AII33" s="715"/>
      <c r="AIJ33" s="712"/>
      <c r="AIK33" s="715"/>
      <c r="AIL33" s="1169">
        <v>1027</v>
      </c>
      <c r="AIM33" s="1174">
        <v>59.785783836416741</v>
      </c>
      <c r="AIN33" s="1168">
        <f t="shared" si="33"/>
        <v>23</v>
      </c>
      <c r="AIO33" s="715">
        <v>1604</v>
      </c>
      <c r="AIP33" s="725">
        <v>27.992518703241899</v>
      </c>
      <c r="AIQ33" s="715">
        <f t="shared" si="34"/>
        <v>26</v>
      </c>
      <c r="AIR33" s="1169">
        <v>1009</v>
      </c>
      <c r="AIS33" s="1174">
        <v>38.057482656095146</v>
      </c>
      <c r="AIT33" s="1168">
        <f t="shared" si="35"/>
        <v>41</v>
      </c>
      <c r="AIU33" s="715">
        <v>1576</v>
      </c>
      <c r="AIV33" s="725">
        <v>12.944162436548224</v>
      </c>
      <c r="AIW33" s="715">
        <f t="shared" si="36"/>
        <v>44</v>
      </c>
      <c r="AIX33" s="1169">
        <v>1042</v>
      </c>
      <c r="AIY33" s="1174">
        <v>0.76775431861804222</v>
      </c>
      <c r="AIZ33" s="1168">
        <f t="shared" si="37"/>
        <v>42</v>
      </c>
      <c r="AJA33" s="715">
        <v>1529</v>
      </c>
      <c r="AJB33" s="725">
        <v>18.247220405493785</v>
      </c>
      <c r="AJC33" s="715">
        <f t="shared" si="38"/>
        <v>39</v>
      </c>
      <c r="AJD33" s="714">
        <v>1022</v>
      </c>
      <c r="AJE33" s="725">
        <v>9.6868884540117417</v>
      </c>
      <c r="AJF33" s="715">
        <v>36</v>
      </c>
      <c r="AJG33" s="699">
        <v>1634</v>
      </c>
      <c r="AJH33" s="1099">
        <v>11.872705018359852</v>
      </c>
      <c r="AJI33" s="733">
        <v>64</v>
      </c>
      <c r="AJJ33" s="714">
        <v>1022</v>
      </c>
      <c r="AJK33" s="712">
        <v>23.483365949119374</v>
      </c>
      <c r="AJL33" s="715">
        <v>35</v>
      </c>
      <c r="AJM33" s="699">
        <v>1634</v>
      </c>
      <c r="AJN33" s="712">
        <v>27.539779681762543</v>
      </c>
      <c r="AJO33" s="715">
        <v>68</v>
      </c>
      <c r="AJP33" s="714">
        <v>1026</v>
      </c>
      <c r="AJQ33" s="712">
        <v>10.23391812865497</v>
      </c>
      <c r="AJR33" s="715">
        <v>69</v>
      </c>
      <c r="AJS33" s="699">
        <v>1701</v>
      </c>
      <c r="AJT33" s="712">
        <v>23.515579071134628</v>
      </c>
      <c r="AJU33" s="715">
        <f t="shared" si="39"/>
        <v>51</v>
      </c>
      <c r="AJV33" s="1178">
        <v>37.5</v>
      </c>
      <c r="AJW33" s="1099">
        <v>12.5</v>
      </c>
      <c r="AJX33" s="1099">
        <v>25</v>
      </c>
      <c r="AJY33" s="1099">
        <v>37.5</v>
      </c>
      <c r="AJZ33" s="1099">
        <v>25</v>
      </c>
      <c r="AKA33" s="1099">
        <v>12.5</v>
      </c>
      <c r="AKB33" s="1099">
        <v>25</v>
      </c>
      <c r="AKC33" s="1099">
        <v>0</v>
      </c>
      <c r="AKD33" s="1099">
        <v>0</v>
      </c>
      <c r="AKE33" s="1099">
        <v>0</v>
      </c>
      <c r="AKF33" s="1099">
        <v>12.5</v>
      </c>
      <c r="AKG33" s="1188">
        <v>8</v>
      </c>
      <c r="AKH33" s="985">
        <v>30.402930402930401</v>
      </c>
      <c r="AKI33" s="985">
        <v>12.454212454212454</v>
      </c>
      <c r="AKJ33" s="985">
        <v>27.838827838827839</v>
      </c>
      <c r="AKK33" s="985">
        <v>21.245421245421245</v>
      </c>
      <c r="AKL33" s="985">
        <v>12.454212454212454</v>
      </c>
      <c r="AKM33" s="985">
        <v>8.791208791208792</v>
      </c>
      <c r="AKN33" s="985">
        <v>19.413919413919416</v>
      </c>
      <c r="AKO33" s="985">
        <v>11.721611721611721</v>
      </c>
      <c r="AKP33" s="985">
        <v>25.274725274725274</v>
      </c>
      <c r="AKQ33" s="985">
        <v>5.1282051282051277</v>
      </c>
      <c r="AKR33" s="985">
        <v>10.256410256410255</v>
      </c>
      <c r="AKS33" s="699">
        <v>273</v>
      </c>
      <c r="AKT33" s="714" t="s">
        <v>1650</v>
      </c>
      <c r="AKU33" s="715" t="s">
        <v>1650</v>
      </c>
      <c r="AKV33" s="715" t="s">
        <v>1650</v>
      </c>
      <c r="AKW33" s="715" t="s">
        <v>1650</v>
      </c>
      <c r="AKX33" s="715" t="s">
        <v>1650</v>
      </c>
      <c r="AKY33" s="715" t="s">
        <v>1650</v>
      </c>
      <c r="AKZ33" s="715" t="s">
        <v>1650</v>
      </c>
      <c r="ALA33" s="715">
        <v>2</v>
      </c>
      <c r="ALB33" s="715">
        <v>2</v>
      </c>
      <c r="ALC33" s="715">
        <v>2</v>
      </c>
      <c r="ALD33" s="715">
        <v>2</v>
      </c>
      <c r="ALE33" s="715">
        <v>2</v>
      </c>
      <c r="ALF33" s="715">
        <v>2</v>
      </c>
      <c r="ALG33" s="715">
        <v>2</v>
      </c>
      <c r="ALH33" s="715">
        <f t="shared" si="40"/>
        <v>14</v>
      </c>
      <c r="ALI33" s="715">
        <f t="shared" si="41"/>
        <v>1</v>
      </c>
      <c r="ALJ33" s="716" t="s">
        <v>31</v>
      </c>
      <c r="ALK33" s="712" t="s">
        <v>31</v>
      </c>
      <c r="ALL33" s="712" t="s">
        <v>31</v>
      </c>
      <c r="ALM33" s="712" t="s">
        <v>31</v>
      </c>
      <c r="ALN33" s="712" t="s">
        <v>31</v>
      </c>
      <c r="ALO33" s="712" t="s">
        <v>31</v>
      </c>
      <c r="ALP33" s="712" t="s">
        <v>31</v>
      </c>
      <c r="ALQ33" s="714">
        <v>6</v>
      </c>
      <c r="ALR33" s="715">
        <v>3</v>
      </c>
      <c r="ALS33" s="715">
        <v>2</v>
      </c>
      <c r="ALT33" s="715">
        <v>52</v>
      </c>
      <c r="ALU33" s="715">
        <v>2</v>
      </c>
      <c r="ALV33" s="715">
        <v>2</v>
      </c>
      <c r="ALW33" s="733">
        <v>2</v>
      </c>
      <c r="ALX33" s="981">
        <v>0.19636720667648502</v>
      </c>
      <c r="ALY33" s="715">
        <v>69</v>
      </c>
      <c r="ALZ33" s="731">
        <v>9.8183603338242512E-2</v>
      </c>
      <c r="AMA33" s="715">
        <v>59</v>
      </c>
      <c r="AMB33" s="731">
        <v>6.5455735558828346E-2</v>
      </c>
      <c r="AMC33" s="715">
        <v>59</v>
      </c>
      <c r="AMD33" s="731">
        <v>1.7018491245295368</v>
      </c>
      <c r="AME33" s="715">
        <v>31</v>
      </c>
      <c r="AMF33" s="715">
        <v>6.5455735558828346E-2</v>
      </c>
      <c r="AMG33" s="715">
        <v>59</v>
      </c>
      <c r="AMH33" s="731">
        <v>6.5455735558828346E-2</v>
      </c>
      <c r="AMI33" s="715">
        <v>63</v>
      </c>
      <c r="AMJ33" s="731">
        <v>6.5455735558828346E-2</v>
      </c>
      <c r="AMK33" s="715">
        <v>66</v>
      </c>
      <c r="AML33" s="982">
        <v>36</v>
      </c>
      <c r="AMM33" s="699">
        <v>0</v>
      </c>
      <c r="AMN33" s="699">
        <v>0</v>
      </c>
      <c r="AMO33" s="716">
        <v>1.1782032400589102</v>
      </c>
      <c r="AMP33" s="715">
        <v>11</v>
      </c>
      <c r="AMQ33" s="712">
        <v>0</v>
      </c>
      <c r="AMR33" s="715">
        <v>27</v>
      </c>
      <c r="AMS33" s="712">
        <v>0</v>
      </c>
      <c r="AMT33" s="733">
        <v>27</v>
      </c>
      <c r="AMU33" s="982">
        <v>0</v>
      </c>
      <c r="AMV33" s="731">
        <v>0</v>
      </c>
      <c r="AMW33" s="715">
        <v>32</v>
      </c>
      <c r="AMX33" s="716" t="s">
        <v>106</v>
      </c>
      <c r="AMY33" s="712" t="s">
        <v>106</v>
      </c>
      <c r="AMZ33" s="715">
        <v>4</v>
      </c>
      <c r="ANA33" s="715">
        <v>4</v>
      </c>
      <c r="ANB33" s="715">
        <v>8</v>
      </c>
      <c r="ANC33" s="715">
        <v>1</v>
      </c>
      <c r="AND33" s="1201" t="s">
        <v>1632</v>
      </c>
      <c r="ANE33" s="1202" t="s">
        <v>1632</v>
      </c>
      <c r="ANF33" s="1202" t="s">
        <v>1632</v>
      </c>
      <c r="ANG33" s="1202" t="s">
        <v>1632</v>
      </c>
      <c r="ANH33" s="725">
        <v>5</v>
      </c>
      <c r="ANI33" s="725">
        <v>5</v>
      </c>
      <c r="ANJ33" s="725">
        <v>5</v>
      </c>
      <c r="ANK33" s="725">
        <v>5</v>
      </c>
      <c r="ANL33" s="1303">
        <f t="shared" si="42"/>
        <v>20</v>
      </c>
      <c r="ANM33" s="1303">
        <f t="shared" si="43"/>
        <v>1</v>
      </c>
      <c r="ANN33" s="983" t="s">
        <v>1632</v>
      </c>
      <c r="ANO33" s="725" t="s">
        <v>1632</v>
      </c>
      <c r="ANP33" s="725" t="s">
        <v>1632</v>
      </c>
      <c r="ANQ33" s="725" t="s">
        <v>1632</v>
      </c>
      <c r="ANR33" s="725">
        <v>5</v>
      </c>
      <c r="ANS33" s="725">
        <v>5</v>
      </c>
      <c r="ANT33" s="725">
        <v>5</v>
      </c>
      <c r="ANU33" s="725">
        <v>5</v>
      </c>
      <c r="ANV33" s="715">
        <f t="shared" si="44"/>
        <v>20</v>
      </c>
      <c r="ANW33" s="715">
        <f t="shared" si="45"/>
        <v>1</v>
      </c>
      <c r="ANX33" s="982">
        <v>143</v>
      </c>
      <c r="ANY33" s="715">
        <v>7394</v>
      </c>
      <c r="ANZ33" s="1089">
        <v>7.79</v>
      </c>
      <c r="AOA33" s="715">
        <v>56</v>
      </c>
      <c r="AOB33" s="1089">
        <v>4.0999999999999996</v>
      </c>
      <c r="AOC33" s="1188">
        <f t="shared" si="46"/>
        <v>18</v>
      </c>
      <c r="AOD33" s="1089">
        <v>24.599</v>
      </c>
      <c r="AOE33" s="1188">
        <f t="shared" si="47"/>
        <v>60</v>
      </c>
      <c r="AOF33" s="699">
        <v>6</v>
      </c>
      <c r="AOG33" s="985">
        <v>0.19636720667648502</v>
      </c>
      <c r="AOH33" s="1188">
        <v>41</v>
      </c>
      <c r="AOI33" s="699">
        <v>12</v>
      </c>
      <c r="AOJ33" s="985">
        <v>0.39273441335297005</v>
      </c>
      <c r="AOK33" s="1188">
        <v>34</v>
      </c>
      <c r="AOL33" s="699">
        <v>3</v>
      </c>
      <c r="AOM33" s="985">
        <v>9.8183603338242512E-2</v>
      </c>
      <c r="AON33" s="1188">
        <v>69</v>
      </c>
      <c r="AOO33" s="699">
        <v>6</v>
      </c>
      <c r="AOP33" s="985">
        <v>0.19636720667648502</v>
      </c>
      <c r="AOQ33" s="1188">
        <v>47</v>
      </c>
      <c r="AOR33" s="983" t="s">
        <v>1632</v>
      </c>
      <c r="AOS33" s="725" t="s">
        <v>1625</v>
      </c>
      <c r="AOT33" s="725" t="s">
        <v>1625</v>
      </c>
      <c r="AOU33" s="725" t="s">
        <v>1625</v>
      </c>
      <c r="AOV33" s="725">
        <v>5</v>
      </c>
      <c r="AOW33" s="725">
        <v>0</v>
      </c>
      <c r="AOX33" s="725">
        <v>0</v>
      </c>
      <c r="AOY33" s="725">
        <v>0</v>
      </c>
      <c r="AOZ33" s="715">
        <f t="shared" si="48"/>
        <v>5</v>
      </c>
      <c r="APA33" s="715">
        <f t="shared" si="49"/>
        <v>10</v>
      </c>
      <c r="APB33" s="1993" t="s">
        <v>1632</v>
      </c>
      <c r="APC33" s="1994" t="s">
        <v>1632</v>
      </c>
      <c r="APD33" s="1994" t="s">
        <v>1625</v>
      </c>
      <c r="APE33" s="1994" t="s">
        <v>1632</v>
      </c>
      <c r="APF33" s="1995">
        <v>5</v>
      </c>
      <c r="APG33" s="1995">
        <v>5</v>
      </c>
      <c r="APH33" s="1995">
        <v>0</v>
      </c>
      <c r="API33" s="1995">
        <v>5</v>
      </c>
      <c r="APJ33" s="715">
        <f t="shared" si="50"/>
        <v>15</v>
      </c>
      <c r="APK33" s="715">
        <f t="shared" si="51"/>
        <v>27</v>
      </c>
      <c r="APL33" s="715">
        <v>1</v>
      </c>
      <c r="APM33" s="725">
        <v>0.32873109796186717</v>
      </c>
      <c r="APN33" s="715">
        <v>12</v>
      </c>
      <c r="APO33" s="715">
        <v>5</v>
      </c>
      <c r="APP33" s="725">
        <v>1.6436554898093361</v>
      </c>
      <c r="APQ33" s="715">
        <v>14</v>
      </c>
      <c r="APR33" s="1169">
        <v>0</v>
      </c>
      <c r="APS33" s="1168">
        <v>0</v>
      </c>
      <c r="APT33" s="1168">
        <v>0</v>
      </c>
      <c r="APU33" s="989">
        <v>0</v>
      </c>
      <c r="APV33" s="989">
        <v>0</v>
      </c>
      <c r="APW33" s="989">
        <v>0</v>
      </c>
      <c r="APX33" s="989">
        <v>38</v>
      </c>
      <c r="APY33" s="989">
        <v>6</v>
      </c>
      <c r="APZ33" s="989">
        <v>702.75</v>
      </c>
      <c r="AQA33" s="989">
        <v>5622</v>
      </c>
      <c r="AQB33" s="989">
        <v>117.125</v>
      </c>
      <c r="AQC33" s="989">
        <v>937</v>
      </c>
      <c r="AQD33" s="1099">
        <v>18.481262327416172</v>
      </c>
      <c r="AQE33" s="989">
        <v>30</v>
      </c>
      <c r="AQF33" s="989">
        <v>6</v>
      </c>
      <c r="AQG33" s="989">
        <v>702.75</v>
      </c>
      <c r="AQH33" s="989">
        <v>5622</v>
      </c>
      <c r="AQI33" s="989">
        <v>117.125</v>
      </c>
      <c r="AQJ33" s="989">
        <v>937</v>
      </c>
      <c r="AQK33" s="989">
        <v>18.481262327416172</v>
      </c>
      <c r="AQL33" s="729">
        <v>56</v>
      </c>
      <c r="AQM33" s="987"/>
      <c r="AQQ33" s="715">
        <v>3880</v>
      </c>
      <c r="AQR33" s="715">
        <v>3285</v>
      </c>
      <c r="AQS33" s="989">
        <v>218</v>
      </c>
      <c r="AQT33" s="1099">
        <v>6.6362252663622527</v>
      </c>
      <c r="AQU33" s="989">
        <f t="shared" si="52"/>
        <v>22</v>
      </c>
      <c r="AQV33" s="989">
        <v>55</v>
      </c>
      <c r="AQW33" s="989">
        <v>25.229357798165136</v>
      </c>
      <c r="AQX33" s="1099">
        <v>3.9090909090909092</v>
      </c>
      <c r="AQY33" s="989">
        <f t="shared" si="53"/>
        <v>9</v>
      </c>
      <c r="AQZ33" s="989">
        <v>63</v>
      </c>
      <c r="ARA33" s="989">
        <v>281</v>
      </c>
      <c r="ARB33" s="989">
        <v>22.419928825622776</v>
      </c>
      <c r="ARC33" s="989">
        <f t="shared" si="54"/>
        <v>23</v>
      </c>
      <c r="ARD33" s="1668">
        <v>2.5768645357686455</v>
      </c>
      <c r="ARE33" s="1667">
        <f t="shared" si="55"/>
        <v>14</v>
      </c>
      <c r="ARF33" s="1168">
        <v>133</v>
      </c>
      <c r="ARG33" s="1099">
        <v>12.030075187969924</v>
      </c>
      <c r="ARH33" s="989">
        <f t="shared" si="56"/>
        <v>27</v>
      </c>
      <c r="ARI33" s="715">
        <v>297</v>
      </c>
      <c r="ARJ33" s="985">
        <v>16.498316498316498</v>
      </c>
      <c r="ARK33" s="699">
        <f t="shared" si="57"/>
        <v>21</v>
      </c>
      <c r="ARL33" s="989">
        <v>207</v>
      </c>
      <c r="ARM33" s="715">
        <v>27</v>
      </c>
      <c r="ARN33" s="985">
        <v>13.043478260869565</v>
      </c>
      <c r="ARO33" s="699">
        <f t="shared" si="58"/>
        <v>9</v>
      </c>
      <c r="ARP33" s="707">
        <v>362</v>
      </c>
      <c r="ARQ33" s="990">
        <v>57</v>
      </c>
      <c r="ARR33" s="719">
        <v>15.745856353591158</v>
      </c>
      <c r="ARS33" s="979">
        <f t="shared" si="59"/>
        <v>12</v>
      </c>
      <c r="ART33" s="715">
        <v>61</v>
      </c>
      <c r="ARU33" s="699">
        <f t="shared" si="59"/>
        <v>28</v>
      </c>
      <c r="ARV33" s="715">
        <v>17940</v>
      </c>
      <c r="ARW33" s="715">
        <v>8610</v>
      </c>
      <c r="ARX33" s="985">
        <v>47.993311036789301</v>
      </c>
      <c r="ARY33" s="699">
        <f t="shared" si="60"/>
        <v>17</v>
      </c>
      <c r="ARZ33" s="715">
        <v>17460</v>
      </c>
      <c r="ASA33" s="715">
        <v>480</v>
      </c>
      <c r="ASB33" s="712">
        <v>2.7491408934707904</v>
      </c>
      <c r="ASC33" s="699">
        <f t="shared" si="61"/>
        <v>7</v>
      </c>
      <c r="ASD33" s="712">
        <v>39.393939393939391</v>
      </c>
      <c r="ASE33" s="712">
        <v>22.103386809269164</v>
      </c>
      <c r="ASF33" s="712">
        <v>13.547237076648841</v>
      </c>
      <c r="ASG33" s="712">
        <v>6.2388591800356501</v>
      </c>
      <c r="ASH33" s="712">
        <v>7.1301247771836014</v>
      </c>
      <c r="ASI33" s="712">
        <v>5.3475935828877006</v>
      </c>
      <c r="ASJ33" s="712">
        <v>4.6345811051693406</v>
      </c>
      <c r="ASK33" s="712">
        <v>0.71301247771836007</v>
      </c>
      <c r="ASL33" s="712">
        <v>0.89126559714795017</v>
      </c>
      <c r="ASM33" s="715">
        <v>221</v>
      </c>
      <c r="ASN33" s="715">
        <v>124</v>
      </c>
      <c r="ASO33" s="715">
        <v>76</v>
      </c>
      <c r="ASP33" s="715">
        <v>35</v>
      </c>
      <c r="ASQ33" s="715">
        <v>40</v>
      </c>
      <c r="ASR33" s="715">
        <v>30</v>
      </c>
      <c r="ASS33" s="715">
        <v>26</v>
      </c>
      <c r="AST33" s="715">
        <v>4</v>
      </c>
      <c r="ASU33" s="715">
        <v>5</v>
      </c>
      <c r="ASV33" s="715">
        <v>561</v>
      </c>
      <c r="ASW33" s="712">
        <v>29.6875</v>
      </c>
      <c r="ASX33" s="712">
        <v>14.84375</v>
      </c>
      <c r="ASY33" s="712">
        <v>7.8125</v>
      </c>
      <c r="ASZ33" s="712">
        <v>12.5</v>
      </c>
      <c r="ATA33" s="712">
        <v>3.90625</v>
      </c>
      <c r="ATB33" s="712">
        <v>11.71875</v>
      </c>
      <c r="ATC33" s="712">
        <v>13.28125</v>
      </c>
      <c r="ATD33" s="712">
        <v>0.78125</v>
      </c>
      <c r="ATE33" s="712">
        <v>5.46875</v>
      </c>
      <c r="ATF33" s="715">
        <v>38</v>
      </c>
      <c r="ATG33" s="715">
        <v>19</v>
      </c>
      <c r="ATH33" s="715">
        <v>10</v>
      </c>
      <c r="ATI33" s="715">
        <v>16</v>
      </c>
      <c r="ATJ33" s="715">
        <v>5</v>
      </c>
      <c r="ATK33" s="715">
        <v>15</v>
      </c>
      <c r="ATL33" s="715">
        <v>17</v>
      </c>
      <c r="ATM33" s="715">
        <v>1</v>
      </c>
      <c r="ATN33" s="715">
        <v>7</v>
      </c>
      <c r="ATO33" s="715">
        <v>128</v>
      </c>
      <c r="ATP33" s="712">
        <v>43.478260869565219</v>
      </c>
      <c r="ATQ33" s="712">
        <v>13.043478260869565</v>
      </c>
      <c r="ATR33" s="712">
        <v>8.695652173913043</v>
      </c>
      <c r="ATS33" s="712">
        <v>17.391304347826086</v>
      </c>
      <c r="ATT33" s="712">
        <v>0</v>
      </c>
      <c r="ATU33" s="712">
        <v>8.695652173913043</v>
      </c>
      <c r="ATV33" s="712">
        <v>8.695652173913043</v>
      </c>
      <c r="ATW33" s="712">
        <v>0</v>
      </c>
      <c r="ATX33" s="712">
        <v>0</v>
      </c>
      <c r="ATY33" s="715">
        <v>10</v>
      </c>
      <c r="ATZ33" s="715">
        <v>3</v>
      </c>
      <c r="AUA33" s="715">
        <v>2</v>
      </c>
      <c r="AUB33" s="715">
        <v>4</v>
      </c>
      <c r="AUC33" s="715">
        <v>0</v>
      </c>
      <c r="AUD33" s="715">
        <v>2</v>
      </c>
      <c r="AUE33" s="715">
        <v>2</v>
      </c>
      <c r="AUF33" s="715">
        <v>0</v>
      </c>
      <c r="AUG33" s="715">
        <v>0</v>
      </c>
      <c r="AUH33" s="715">
        <v>23</v>
      </c>
      <c r="AUI33" s="712" t="s">
        <v>1678</v>
      </c>
      <c r="AUJ33" s="712" t="s">
        <v>1623</v>
      </c>
      <c r="AUK33" s="709">
        <v>10</v>
      </c>
      <c r="AUL33" s="978">
        <v>14</v>
      </c>
      <c r="AUM33" s="703" t="s">
        <v>1625</v>
      </c>
      <c r="AUN33" s="703" t="s">
        <v>1625</v>
      </c>
      <c r="AUO33" s="703" t="s">
        <v>1632</v>
      </c>
      <c r="AUP33" s="701" t="s">
        <v>1632</v>
      </c>
      <c r="AUQ33" s="712" t="s">
        <v>1626</v>
      </c>
      <c r="AUR33" s="712" t="s">
        <v>1627</v>
      </c>
      <c r="AUS33" s="712" t="s">
        <v>1627</v>
      </c>
      <c r="AUT33" s="712" t="s">
        <v>1627</v>
      </c>
      <c r="AUU33" s="712" t="s">
        <v>1625</v>
      </c>
      <c r="AUV33" s="712" t="s">
        <v>1628</v>
      </c>
      <c r="AUW33" s="3968" t="s">
        <v>1641</v>
      </c>
      <c r="AUX33" s="712" t="s">
        <v>5405</v>
      </c>
      <c r="AUY33" s="712" t="s">
        <v>1725</v>
      </c>
      <c r="AUZ33" s="699">
        <v>143</v>
      </c>
      <c r="AVA33" s="699">
        <v>16</v>
      </c>
      <c r="AVB33" s="985">
        <v>11.1</v>
      </c>
      <c r="AVC33" s="699">
        <v>4</v>
      </c>
      <c r="AVD33" s="712">
        <v>0.13091147111765669</v>
      </c>
      <c r="AVE33" s="699">
        <f t="shared" si="62"/>
        <v>16</v>
      </c>
      <c r="AVF33" s="712">
        <v>0</v>
      </c>
      <c r="AVG33" s="978">
        <v>33</v>
      </c>
      <c r="AVH33" s="712" t="s">
        <v>1625</v>
      </c>
      <c r="AVI33" s="712" t="s">
        <v>1625</v>
      </c>
      <c r="AVJ33" s="712" t="s">
        <v>1625</v>
      </c>
      <c r="AVK33" s="712" t="s">
        <v>1625</v>
      </c>
      <c r="AVL33" s="716">
        <v>9.3000000000000007</v>
      </c>
      <c r="AVM33" s="699">
        <f t="shared" si="63"/>
        <v>38</v>
      </c>
      <c r="AVN33" s="715">
        <v>9</v>
      </c>
      <c r="AVO33" s="712">
        <v>5.2</v>
      </c>
      <c r="AVP33" s="699">
        <f t="shared" si="64"/>
        <v>26</v>
      </c>
      <c r="AVQ33" s="715">
        <v>5</v>
      </c>
      <c r="AVR33" s="712">
        <v>0</v>
      </c>
      <c r="AVS33" s="699">
        <f t="shared" si="65"/>
        <v>14</v>
      </c>
      <c r="AVT33" s="715">
        <v>0</v>
      </c>
      <c r="AVU33" s="712">
        <v>2.1</v>
      </c>
      <c r="AVV33" s="699">
        <f t="shared" si="66"/>
        <v>23</v>
      </c>
      <c r="AVW33" s="715">
        <v>2</v>
      </c>
      <c r="AVX33" s="712">
        <v>0</v>
      </c>
      <c r="AVY33" s="733">
        <v>0</v>
      </c>
      <c r="AVZ33" s="716">
        <v>5.2</v>
      </c>
      <c r="AWA33" s="699">
        <f t="shared" si="67"/>
        <v>15</v>
      </c>
      <c r="AWB33" s="715">
        <v>5</v>
      </c>
      <c r="AWC33" s="712">
        <v>0</v>
      </c>
      <c r="AWD33" s="699">
        <f t="shared" si="68"/>
        <v>9</v>
      </c>
      <c r="AWE33" s="715">
        <v>0</v>
      </c>
      <c r="AWF33" s="712">
        <v>10.3</v>
      </c>
      <c r="AWG33" s="699">
        <f t="shared" si="69"/>
        <v>44</v>
      </c>
      <c r="AWH33" s="715">
        <v>10</v>
      </c>
      <c r="AWI33" s="714">
        <v>523</v>
      </c>
      <c r="AWJ33" s="715">
        <v>335</v>
      </c>
      <c r="AWK33" s="715" t="s">
        <v>31</v>
      </c>
      <c r="AWL33" s="715">
        <v>58</v>
      </c>
      <c r="AWM33" s="715" t="s">
        <v>31</v>
      </c>
      <c r="AWN33" s="715">
        <v>916</v>
      </c>
      <c r="AWO33" s="715">
        <v>141</v>
      </c>
      <c r="AWP33" s="715">
        <v>153</v>
      </c>
      <c r="AWQ33" s="715" t="s">
        <v>31</v>
      </c>
      <c r="AWR33" s="715">
        <v>294</v>
      </c>
      <c r="AWS33" s="716">
        <v>9.6000000000000002E-2</v>
      </c>
      <c r="AWT33" s="699">
        <f t="shared" si="70"/>
        <v>53</v>
      </c>
      <c r="AWU33" s="712">
        <v>6.0999999999999999E-2</v>
      </c>
      <c r="AWV33" s="699">
        <f t="shared" si="70"/>
        <v>35</v>
      </c>
      <c r="AWW33" s="712" t="s">
        <v>31</v>
      </c>
      <c r="AWX33" s="699" t="str">
        <f t="shared" si="3"/>
        <v>-</v>
      </c>
      <c r="AWY33" s="712">
        <v>1.0999999999999999E-2</v>
      </c>
      <c r="AWZ33" s="699">
        <f t="shared" si="71"/>
        <v>27</v>
      </c>
      <c r="AXA33" s="712" t="s">
        <v>31</v>
      </c>
      <c r="AXB33" s="712">
        <v>0.16700000000000001</v>
      </c>
      <c r="AXC33" s="712">
        <v>2.5999999999999999E-2</v>
      </c>
      <c r="AXD33" s="699">
        <f t="shared" si="4"/>
        <v>15</v>
      </c>
      <c r="AXE33" s="712">
        <v>2.8000000000000001E-2</v>
      </c>
      <c r="AXF33" s="699">
        <f t="shared" si="5"/>
        <v>37</v>
      </c>
      <c r="AXG33" s="712" t="s">
        <v>31</v>
      </c>
      <c r="AXH33" s="699" t="str">
        <f t="shared" si="6"/>
        <v>-</v>
      </c>
      <c r="AXI33" s="712">
        <v>5.3999999999999999E-2</v>
      </c>
      <c r="AXK33" s="3969">
        <v>93.254637436762224</v>
      </c>
      <c r="AXL33" s="3970">
        <v>1186</v>
      </c>
      <c r="AXM33" s="715">
        <f t="shared" si="72"/>
        <v>42</v>
      </c>
      <c r="AXN33" s="3969">
        <v>38.501971090670175</v>
      </c>
      <c r="AXO33" s="3970">
        <v>1522</v>
      </c>
      <c r="AXP33" s="715">
        <f t="shared" si="73"/>
        <v>56</v>
      </c>
      <c r="AXQ33" s="2024">
        <v>30378</v>
      </c>
      <c r="AXR33" s="2024">
        <v>30505</v>
      </c>
      <c r="AXS33" s="3029">
        <v>0.41632519259138689</v>
      </c>
      <c r="AXT33" s="2024" t="s">
        <v>8059</v>
      </c>
      <c r="AXU33" s="2024">
        <v>5410</v>
      </c>
      <c r="AXV33" s="2024">
        <v>5393</v>
      </c>
      <c r="AXW33" s="3029">
        <v>0.31522343778974005</v>
      </c>
      <c r="AXX33" s="2024" t="s">
        <v>8059</v>
      </c>
      <c r="AXY33" s="3029">
        <v>17.808940680755811</v>
      </c>
      <c r="AXZ33" s="3029">
        <v>17.679069005081136</v>
      </c>
      <c r="AYA33" s="3029">
        <v>-0.12987167567467495</v>
      </c>
      <c r="AYB33" s="2024" t="s">
        <v>1632</v>
      </c>
      <c r="AYC33" s="2123">
        <v>11136</v>
      </c>
      <c r="AYD33" s="2024">
        <v>10394</v>
      </c>
      <c r="AYE33" s="3029">
        <v>7.1387338849336288</v>
      </c>
      <c r="AYF33" s="2024" t="s">
        <v>8058</v>
      </c>
      <c r="AYG33" s="2024">
        <v>3984</v>
      </c>
      <c r="AYH33" s="2024">
        <v>3761</v>
      </c>
      <c r="AYI33" s="3029">
        <v>5.929274129220957</v>
      </c>
      <c r="AYJ33" s="2024" t="s">
        <v>8056</v>
      </c>
      <c r="AYK33" s="2024">
        <v>131808</v>
      </c>
      <c r="AYL33" s="2024">
        <v>129146</v>
      </c>
      <c r="AYM33" s="3029">
        <v>2.0612330230901392</v>
      </c>
      <c r="AYN33" s="2024" t="s">
        <v>8059</v>
      </c>
      <c r="AYO33" s="2024">
        <v>443277000</v>
      </c>
      <c r="AYP33" s="2024">
        <v>438271142</v>
      </c>
      <c r="AYQ33" s="3029">
        <v>1.1421828909739133</v>
      </c>
      <c r="AYR33" s="2024" t="s">
        <v>8059</v>
      </c>
      <c r="AYS33" s="2024">
        <v>344180000</v>
      </c>
      <c r="AYT33" s="2024">
        <v>322765579</v>
      </c>
      <c r="AYU33" s="3029">
        <v>6.6346668893091589</v>
      </c>
      <c r="AYV33" s="2024" t="s">
        <v>8058</v>
      </c>
      <c r="AYW33" s="2024">
        <v>90601000</v>
      </c>
      <c r="AYX33" s="2024">
        <v>108096850</v>
      </c>
      <c r="AYY33" s="3029">
        <v>16.185346751547343</v>
      </c>
      <c r="AYZ33" s="2024" t="s">
        <v>8057</v>
      </c>
      <c r="AZA33" s="2024">
        <v>150000</v>
      </c>
      <c r="AZB33" s="2024">
        <v>0</v>
      </c>
      <c r="AZC33" s="3029" t="s">
        <v>31</v>
      </c>
      <c r="AZD33" s="2024" t="s">
        <v>31</v>
      </c>
      <c r="AZE33" s="2024">
        <v>7224000</v>
      </c>
      <c r="AZF33" s="2024">
        <v>7035102</v>
      </c>
      <c r="AZG33" s="3029">
        <v>2.6850783400155507</v>
      </c>
      <c r="AZH33" s="2024" t="s">
        <v>8059</v>
      </c>
      <c r="AZI33" s="2024">
        <v>505000</v>
      </c>
      <c r="AZJ33" s="2024">
        <v>120000</v>
      </c>
      <c r="AZK33" s="3029">
        <v>320.83333333333331</v>
      </c>
      <c r="AZL33" s="2024" t="s">
        <v>8057</v>
      </c>
      <c r="AZM33" s="2024">
        <v>540000</v>
      </c>
      <c r="AZN33" s="2024">
        <v>253611</v>
      </c>
      <c r="AZO33" s="3029">
        <v>112.92451825827743</v>
      </c>
      <c r="AZP33" s="2024" t="s">
        <v>8057</v>
      </c>
      <c r="AZQ33" s="2024">
        <v>0</v>
      </c>
      <c r="AZR33" s="2024">
        <v>0</v>
      </c>
      <c r="AZS33" s="3029" t="s">
        <v>31</v>
      </c>
      <c r="AZT33" s="2024" t="s">
        <v>31</v>
      </c>
      <c r="AZU33" s="2024">
        <v>77000</v>
      </c>
      <c r="AZV33" s="2024">
        <v>0</v>
      </c>
      <c r="AZW33" s="3029" t="s">
        <v>31</v>
      </c>
      <c r="AZX33" s="2024" t="s">
        <v>31</v>
      </c>
      <c r="AZY33" s="2123">
        <v>3079970000</v>
      </c>
      <c r="AZZ33" s="2024">
        <v>2904031457</v>
      </c>
      <c r="BAA33" s="3029">
        <v>6.0584241460577317</v>
      </c>
      <c r="BAB33" s="2024" t="s">
        <v>8058</v>
      </c>
      <c r="BAC33" s="2024">
        <v>886007000</v>
      </c>
      <c r="BAD33" s="2024">
        <v>848408553</v>
      </c>
      <c r="BAE33" s="3029">
        <v>4.4316440312925494</v>
      </c>
      <c r="BAF33" s="2024" t="s">
        <v>8056</v>
      </c>
      <c r="BAG33" s="2024">
        <v>5036612000</v>
      </c>
      <c r="BAH33" s="2024">
        <v>4764038496</v>
      </c>
      <c r="BAI33" s="3029">
        <v>5.7214798794942254</v>
      </c>
      <c r="BAJ33" s="2024" t="s">
        <v>8056</v>
      </c>
      <c r="BAK33" s="2123">
        <v>1608281000</v>
      </c>
      <c r="BAL33" s="2024">
        <v>1575057966</v>
      </c>
      <c r="BAM33" s="3029">
        <v>2.1093213530656669</v>
      </c>
      <c r="BAN33" s="2024" t="s">
        <v>8059</v>
      </c>
      <c r="BAO33" s="2024">
        <v>189144000</v>
      </c>
      <c r="BAP33" s="2024">
        <v>121804525</v>
      </c>
      <c r="BAQ33" s="3029">
        <v>55.284871395377138</v>
      </c>
      <c r="BAR33" s="2024" t="s">
        <v>8057</v>
      </c>
      <c r="BAS33" s="2024">
        <v>1179781000</v>
      </c>
      <c r="BAT33" s="2024">
        <v>1120445636</v>
      </c>
      <c r="BAU33" s="3029">
        <v>5.2956932575352482</v>
      </c>
      <c r="BAV33" s="2024" t="s">
        <v>8056</v>
      </c>
      <c r="BAW33" s="2024">
        <v>102764000</v>
      </c>
      <c r="BAX33" s="2024">
        <v>86723330</v>
      </c>
      <c r="BAY33" s="3029">
        <v>18.496372314116627</v>
      </c>
      <c r="BAZ33" s="2024" t="s">
        <v>8057</v>
      </c>
      <c r="BBA33" s="2024">
        <v>0</v>
      </c>
      <c r="BBB33" s="2024">
        <v>0</v>
      </c>
      <c r="BBC33" s="3029" t="s">
        <v>31</v>
      </c>
      <c r="BBD33" s="2024" t="s">
        <v>31</v>
      </c>
      <c r="BBE33" s="2123">
        <v>418401000</v>
      </c>
      <c r="BBF33" s="2024">
        <v>389512424</v>
      </c>
      <c r="BBG33" s="3029">
        <v>7.4165993739907066</v>
      </c>
      <c r="BBH33" s="2024" t="s">
        <v>8058</v>
      </c>
      <c r="BBI33" s="2024">
        <v>0</v>
      </c>
      <c r="BBJ33" s="2024">
        <v>0</v>
      </c>
      <c r="BBK33" s="3029" t="s">
        <v>31</v>
      </c>
      <c r="BBL33" s="2024" t="s">
        <v>31</v>
      </c>
      <c r="BBM33" s="2024">
        <v>467606000</v>
      </c>
      <c r="BBN33" s="2024">
        <v>458896129</v>
      </c>
      <c r="BBO33" s="3029">
        <v>1.898004896877211</v>
      </c>
      <c r="BBP33" s="2024" t="s">
        <v>8059</v>
      </c>
      <c r="BBQ33" s="2123">
        <v>758739000</v>
      </c>
      <c r="BBR33" s="2024">
        <v>753835540</v>
      </c>
      <c r="BBS33" s="3029">
        <v>0.65046813791771285</v>
      </c>
      <c r="BBT33" s="2024" t="s">
        <v>8059</v>
      </c>
      <c r="BBU33" s="2024">
        <v>50726000</v>
      </c>
      <c r="BBV33" s="2024">
        <v>34717308</v>
      </c>
      <c r="BBW33" s="3029">
        <v>46.111559110516311</v>
      </c>
      <c r="BBX33" s="2024" t="s">
        <v>8057</v>
      </c>
      <c r="BBY33" s="2024">
        <v>278577000</v>
      </c>
      <c r="BBZ33" s="2024">
        <v>270434511</v>
      </c>
      <c r="BCA33" s="3029">
        <v>3.0108912393951073</v>
      </c>
      <c r="BCB33" s="2024" t="s">
        <v>8056</v>
      </c>
      <c r="BCC33" s="2024">
        <v>106583000</v>
      </c>
      <c r="BCD33" s="2024">
        <v>92323831</v>
      </c>
      <c r="BCE33" s="3029">
        <v>15.444732790605272</v>
      </c>
      <c r="BCF33" s="2024" t="s">
        <v>8057</v>
      </c>
      <c r="BCG33" s="2024">
        <v>54897000</v>
      </c>
      <c r="BCH33" s="2024">
        <v>51377969</v>
      </c>
      <c r="BCI33" s="3029">
        <v>6.8492995509417511</v>
      </c>
      <c r="BCJ33" s="2024" t="s">
        <v>8058</v>
      </c>
      <c r="BCK33" s="2024">
        <v>823318000</v>
      </c>
      <c r="BCL33" s="2024">
        <v>743856763</v>
      </c>
      <c r="BCM33" s="3029">
        <v>10.682330383006814</v>
      </c>
      <c r="BCN33" s="2024" t="s">
        <v>8057</v>
      </c>
      <c r="BCO33" s="2024">
        <v>649138000</v>
      </c>
      <c r="BCP33" s="2024">
        <v>605767625</v>
      </c>
      <c r="BCQ33" s="3029">
        <v>7.1595729468044738</v>
      </c>
      <c r="BCR33" s="2024" t="s">
        <v>8058</v>
      </c>
      <c r="BCS33" s="2024">
        <v>240683000</v>
      </c>
      <c r="BCT33" s="2024">
        <v>249675263</v>
      </c>
      <c r="BCU33" s="3029">
        <v>3.6015834696447371</v>
      </c>
      <c r="BCV33" s="2024" t="s">
        <v>8056</v>
      </c>
      <c r="BCW33" s="2024">
        <v>252047000</v>
      </c>
      <c r="BCX33" s="2024">
        <v>218285681</v>
      </c>
      <c r="BCY33" s="3029">
        <v>15.466575198764417</v>
      </c>
      <c r="BCZ33" s="2024" t="s">
        <v>8057</v>
      </c>
      <c r="BDA33" s="2024">
        <v>75398000</v>
      </c>
      <c r="BDB33" s="2024">
        <v>45421880</v>
      </c>
      <c r="BDC33" s="3029">
        <v>65.994890568157899</v>
      </c>
      <c r="BDD33" s="2024" t="s">
        <v>8057</v>
      </c>
      <c r="BDE33" s="2024">
        <v>979000</v>
      </c>
      <c r="BDF33" s="2024">
        <v>0</v>
      </c>
      <c r="BDG33" s="3029" t="s">
        <v>31</v>
      </c>
      <c r="BDH33" s="2024" t="s">
        <v>31</v>
      </c>
      <c r="BDI33" s="2024">
        <v>1272000</v>
      </c>
      <c r="BDJ33" s="2024">
        <v>0</v>
      </c>
      <c r="BDK33" s="3029" t="s">
        <v>31</v>
      </c>
      <c r="BDL33" s="2024" t="s">
        <v>31</v>
      </c>
      <c r="BDM33" s="2024">
        <v>416329000</v>
      </c>
      <c r="BDN33" s="2024">
        <v>431878175</v>
      </c>
      <c r="BDO33" s="3029">
        <v>3.6003613750567496</v>
      </c>
      <c r="BDP33" s="2024" t="s">
        <v>8056</v>
      </c>
      <c r="BDQ33" s="2024">
        <v>12458000</v>
      </c>
      <c r="BDR33" s="2024">
        <v>12924172</v>
      </c>
      <c r="BDS33" s="3029">
        <v>3.606977684914753</v>
      </c>
      <c r="BDT33" s="2024" t="s">
        <v>8056</v>
      </c>
      <c r="BDU33" s="2024">
        <v>31429000</v>
      </c>
      <c r="BDV33" s="2024">
        <v>21832036</v>
      </c>
      <c r="BDW33" s="3029">
        <v>43.958172293230007</v>
      </c>
      <c r="BDX33" s="2024" t="s">
        <v>8057</v>
      </c>
      <c r="BDY33" s="2024">
        <v>227207000</v>
      </c>
      <c r="BDZ33" s="2024">
        <v>186212824</v>
      </c>
      <c r="BEA33" s="3029">
        <v>22.014690030156032</v>
      </c>
      <c r="BEB33" s="2024" t="s">
        <v>8057</v>
      </c>
      <c r="BEC33" s="2024">
        <v>0</v>
      </c>
      <c r="BED33" s="2024">
        <v>0</v>
      </c>
      <c r="BEE33" s="3029" t="s">
        <v>31</v>
      </c>
      <c r="BEF33" s="2024" t="s">
        <v>31</v>
      </c>
      <c r="BEG33" s="2024">
        <v>91919000</v>
      </c>
      <c r="BEH33" s="2024">
        <v>86446269</v>
      </c>
      <c r="BEI33" s="3029">
        <v>6.3307891286783047</v>
      </c>
      <c r="BEJ33" s="2024" t="s">
        <v>8058</v>
      </c>
      <c r="BEK33" s="2024">
        <v>437071000</v>
      </c>
      <c r="BEL33" s="2024">
        <v>412234313</v>
      </c>
      <c r="BEM33" s="3029">
        <v>6.0248956034865557</v>
      </c>
      <c r="BEN33" s="2024" t="s">
        <v>8058</v>
      </c>
      <c r="BEO33" s="2024">
        <v>85237000</v>
      </c>
      <c r="BEP33" s="2024">
        <v>82316125</v>
      </c>
      <c r="BEQ33" s="3029">
        <v>3.5483630941082396</v>
      </c>
      <c r="BER33" s="2024" t="s">
        <v>8056</v>
      </c>
      <c r="BES33" s="2024">
        <v>443877000</v>
      </c>
      <c r="BET33" s="2024">
        <v>464498211</v>
      </c>
      <c r="BEU33" s="3029">
        <v>4.4394597248513321</v>
      </c>
      <c r="BEV33" s="2024" t="s">
        <v>8056</v>
      </c>
      <c r="BEW33" s="2123">
        <v>30459</v>
      </c>
      <c r="BEX33" s="2024">
        <v>30596</v>
      </c>
      <c r="BEY33" s="3029">
        <v>0.44777095045104431</v>
      </c>
      <c r="BEZ33" s="2024" t="s">
        <v>8059</v>
      </c>
      <c r="BFA33" s="2024">
        <v>5530</v>
      </c>
      <c r="BFB33" s="2024">
        <v>5469</v>
      </c>
      <c r="BFC33" s="3029">
        <v>1.1153775827390717</v>
      </c>
      <c r="BFD33" s="2024" t="s">
        <v>8059</v>
      </c>
      <c r="BFE33" s="3029">
        <v>18.155553366820971</v>
      </c>
      <c r="BFF33" s="3029">
        <v>17.874885605961563</v>
      </c>
      <c r="BFG33" s="3029">
        <v>-0.28066776085940859</v>
      </c>
      <c r="BFH33" s="2024" t="s">
        <v>1632</v>
      </c>
      <c r="BFI33" s="2780" t="s">
        <v>1632</v>
      </c>
      <c r="BFJ33" s="1495" t="s">
        <v>1632</v>
      </c>
      <c r="BFK33" s="1495" t="s">
        <v>1632</v>
      </c>
      <c r="BFL33" s="1495" t="s">
        <v>1632</v>
      </c>
      <c r="BFM33" s="1212">
        <v>10</v>
      </c>
      <c r="BFN33" s="1212">
        <v>10</v>
      </c>
      <c r="BFO33" s="1212">
        <v>10</v>
      </c>
      <c r="BFP33" s="1212">
        <v>10</v>
      </c>
      <c r="BFQ33" s="988">
        <f t="shared" si="74"/>
        <v>40</v>
      </c>
      <c r="BFR33" s="988">
        <f t="shared" si="75"/>
        <v>1</v>
      </c>
      <c r="BFS33" s="1993" t="s">
        <v>1632</v>
      </c>
      <c r="BFT33" s="1994" t="s">
        <v>1632</v>
      </c>
      <c r="BFU33" s="1994" t="s">
        <v>1632</v>
      </c>
      <c r="BFV33" s="1994" t="s">
        <v>1632</v>
      </c>
      <c r="BFW33" s="1995">
        <v>5</v>
      </c>
      <c r="BFX33" s="1995">
        <v>5</v>
      </c>
      <c r="BFY33" s="1995">
        <v>5</v>
      </c>
      <c r="BFZ33" s="1995">
        <v>5</v>
      </c>
      <c r="BGA33" s="1303">
        <f t="shared" si="76"/>
        <v>20</v>
      </c>
      <c r="BGB33" s="1303">
        <f t="shared" si="77"/>
        <v>1</v>
      </c>
      <c r="BGC33" s="1993" t="s">
        <v>1625</v>
      </c>
      <c r="BGD33" s="1994" t="s">
        <v>1625</v>
      </c>
      <c r="BGE33" s="1994" t="s">
        <v>1625</v>
      </c>
      <c r="BGF33" s="1994" t="s">
        <v>1625</v>
      </c>
      <c r="BGG33" s="1995">
        <v>0</v>
      </c>
      <c r="BGH33" s="1995">
        <v>0</v>
      </c>
      <c r="BGI33" s="1995">
        <v>0</v>
      </c>
      <c r="BGJ33" s="1995">
        <v>0</v>
      </c>
      <c r="BGK33" s="1303">
        <f t="shared" si="78"/>
        <v>0</v>
      </c>
      <c r="BGL33" s="1303">
        <f t="shared" si="79"/>
        <v>14</v>
      </c>
      <c r="BGM33" s="1993" t="s">
        <v>1632</v>
      </c>
      <c r="BGN33" s="1994" t="s">
        <v>1632</v>
      </c>
      <c r="BGO33" s="1994" t="s">
        <v>1632</v>
      </c>
      <c r="BGP33" s="1994" t="s">
        <v>1632</v>
      </c>
      <c r="BGQ33" s="1995">
        <v>5</v>
      </c>
      <c r="BGR33" s="1995">
        <v>5</v>
      </c>
      <c r="BGS33" s="1995">
        <v>5</v>
      </c>
      <c r="BGT33" s="1995">
        <v>5</v>
      </c>
      <c r="BGU33" s="1303">
        <f t="shared" si="80"/>
        <v>20</v>
      </c>
      <c r="BGV33" s="1303">
        <f t="shared" si="81"/>
        <v>1</v>
      </c>
      <c r="BGW33" s="1993" t="s">
        <v>1632</v>
      </c>
      <c r="BGX33" s="1994" t="s">
        <v>1632</v>
      </c>
      <c r="BGY33" s="1994" t="s">
        <v>1632</v>
      </c>
      <c r="BGZ33" s="1994" t="s">
        <v>1632</v>
      </c>
      <c r="BHA33" s="1995">
        <v>5</v>
      </c>
      <c r="BHB33" s="1995">
        <v>5</v>
      </c>
      <c r="BHC33" s="1995">
        <v>5</v>
      </c>
      <c r="BHD33" s="1995">
        <v>5</v>
      </c>
      <c r="BHE33" s="1303">
        <f t="shared" si="82"/>
        <v>20</v>
      </c>
      <c r="BHF33" s="1303">
        <f t="shared" si="83"/>
        <v>1</v>
      </c>
      <c r="BHG33" s="1993" t="s">
        <v>1632</v>
      </c>
      <c r="BHH33" s="1994" t="s">
        <v>1632</v>
      </c>
      <c r="BHI33" s="1994" t="s">
        <v>1632</v>
      </c>
      <c r="BHJ33" s="1994" t="s">
        <v>1625</v>
      </c>
      <c r="BHK33" s="1995">
        <v>5</v>
      </c>
      <c r="BHL33" s="1995">
        <v>5</v>
      </c>
      <c r="BHM33" s="1995">
        <v>5</v>
      </c>
      <c r="BHN33" s="1995">
        <v>0</v>
      </c>
      <c r="BHO33" s="1303">
        <f t="shared" si="84"/>
        <v>15</v>
      </c>
      <c r="BHP33" s="1303">
        <f t="shared" si="85"/>
        <v>25</v>
      </c>
      <c r="BHQ33" s="1993" t="s">
        <v>1632</v>
      </c>
      <c r="BHR33" s="1994" t="s">
        <v>1632</v>
      </c>
      <c r="BHS33" s="1994" t="s">
        <v>1632</v>
      </c>
      <c r="BHT33" s="1994" t="s">
        <v>1632</v>
      </c>
      <c r="BHU33" s="1995">
        <v>5</v>
      </c>
      <c r="BHV33" s="1995">
        <v>5</v>
      </c>
      <c r="BHW33" s="1995">
        <v>5</v>
      </c>
      <c r="BHX33" s="1995">
        <v>5</v>
      </c>
      <c r="BHY33" s="1303">
        <f t="shared" si="86"/>
        <v>20</v>
      </c>
      <c r="BHZ33" s="1303">
        <f t="shared" si="87"/>
        <v>1</v>
      </c>
      <c r="BIA33" s="1993" t="s">
        <v>1626</v>
      </c>
      <c r="BIB33" s="1994" t="s">
        <v>1626</v>
      </c>
      <c r="BIC33" s="1994" t="s">
        <v>1626</v>
      </c>
      <c r="BID33" s="1994" t="s">
        <v>1626</v>
      </c>
      <c r="BIE33" s="1994" t="s">
        <v>1625</v>
      </c>
      <c r="BIF33" s="4112">
        <f t="shared" si="88"/>
        <v>4</v>
      </c>
      <c r="BIG33" s="1303">
        <f t="shared" si="89"/>
        <v>32</v>
      </c>
      <c r="BIH33" s="2916">
        <v>123</v>
      </c>
      <c r="BII33" s="3967">
        <v>4.0433925049309662</v>
      </c>
      <c r="BIJ33" s="1303">
        <f t="shared" si="90"/>
        <v>36</v>
      </c>
      <c r="BIK33" s="2073">
        <v>652</v>
      </c>
      <c r="BIL33" s="1303">
        <v>652</v>
      </c>
      <c r="BIM33" s="1995">
        <v>100</v>
      </c>
      <c r="BIN33" s="1303">
        <f t="shared" si="91"/>
        <v>1</v>
      </c>
      <c r="BIO33" s="1993" t="s">
        <v>1626</v>
      </c>
      <c r="BIP33" s="1994" t="s">
        <v>1626</v>
      </c>
      <c r="BIQ33" s="1994" t="s">
        <v>1626</v>
      </c>
      <c r="BIR33" s="1994" t="s">
        <v>1626</v>
      </c>
      <c r="BIS33" s="1994" t="s">
        <v>1626</v>
      </c>
      <c r="BIT33" s="1994" t="s">
        <v>1626</v>
      </c>
      <c r="BIU33" s="1994" t="s">
        <v>1626</v>
      </c>
      <c r="BIV33" s="1994" t="s">
        <v>1626</v>
      </c>
      <c r="BIW33" s="1994" t="s">
        <v>1626</v>
      </c>
      <c r="BIX33" s="1994" t="s">
        <v>1625</v>
      </c>
      <c r="BIY33" s="3617">
        <f t="shared" si="92"/>
        <v>9</v>
      </c>
      <c r="BIZ33" s="2906">
        <f t="shared" si="93"/>
        <v>11</v>
      </c>
      <c r="BJA33" s="3971">
        <v>291</v>
      </c>
      <c r="BJB33" s="3972">
        <v>9.566074950690334</v>
      </c>
      <c r="BJC33" s="3971">
        <v>291</v>
      </c>
      <c r="BJD33" s="3972">
        <v>100</v>
      </c>
      <c r="BJE33" s="3972">
        <v>1</v>
      </c>
      <c r="BJF33" s="3971">
        <v>291</v>
      </c>
      <c r="BJG33" s="3972">
        <v>100</v>
      </c>
      <c r="BJH33" s="3972">
        <v>1</v>
      </c>
      <c r="BJI33" s="3971">
        <v>291</v>
      </c>
      <c r="BJJ33" s="3972">
        <v>100</v>
      </c>
      <c r="BJK33" s="3973">
        <v>1</v>
      </c>
      <c r="BJL33" s="3971">
        <v>514</v>
      </c>
      <c r="BJM33" s="3972">
        <v>16.896778435239973</v>
      </c>
      <c r="BJN33" s="3971">
        <v>0</v>
      </c>
      <c r="BJO33" s="3972">
        <v>0</v>
      </c>
      <c r="BJP33" s="3973">
        <v>35</v>
      </c>
      <c r="BJQ33" s="3971">
        <v>33824</v>
      </c>
      <c r="BJR33" s="3972">
        <v>1111.9000657462198</v>
      </c>
      <c r="BJS33" s="3971">
        <v>0</v>
      </c>
      <c r="BJT33" s="3972">
        <v>0</v>
      </c>
      <c r="BJU33" s="3973">
        <v>28</v>
      </c>
      <c r="BJV33" s="2074">
        <v>29.2</v>
      </c>
      <c r="BJW33" s="1303">
        <f t="shared" si="7"/>
        <v>33</v>
      </c>
      <c r="BJX33" s="1993" t="s">
        <v>1625</v>
      </c>
      <c r="BJY33" s="1994" t="s">
        <v>1625</v>
      </c>
      <c r="BJZ33" s="1495" t="s">
        <v>1625</v>
      </c>
      <c r="BKA33" s="1495" t="s">
        <v>1625</v>
      </c>
      <c r="BKB33" s="1212">
        <v>0</v>
      </c>
      <c r="BKC33" s="1212">
        <v>0</v>
      </c>
      <c r="BKD33" s="1212">
        <v>0</v>
      </c>
      <c r="BKE33" s="1212">
        <v>0</v>
      </c>
      <c r="BKF33" s="988">
        <f t="shared" si="94"/>
        <v>0</v>
      </c>
      <c r="BKG33" s="988">
        <f t="shared" si="95"/>
        <v>48</v>
      </c>
      <c r="BKH33" s="2780" t="s">
        <v>1625</v>
      </c>
      <c r="BKI33" s="1495" t="s">
        <v>1625</v>
      </c>
      <c r="BKJ33" s="1495" t="s">
        <v>1625</v>
      </c>
      <c r="BKK33" s="1495" t="s">
        <v>1625</v>
      </c>
      <c r="BKL33" s="1212">
        <v>0</v>
      </c>
      <c r="BKM33" s="1212">
        <v>0</v>
      </c>
      <c r="BKN33" s="1212">
        <v>0</v>
      </c>
      <c r="BKO33" s="1212">
        <v>0</v>
      </c>
      <c r="BKP33" s="988">
        <f t="shared" si="96"/>
        <v>0</v>
      </c>
      <c r="BKQ33" s="988">
        <f t="shared" si="97"/>
        <v>38</v>
      </c>
      <c r="BKR33" s="2780" t="s">
        <v>1625</v>
      </c>
      <c r="BKS33" s="1495" t="s">
        <v>1625</v>
      </c>
      <c r="BKT33" s="1495" t="s">
        <v>1632</v>
      </c>
      <c r="BKU33" s="1495" t="s">
        <v>1625</v>
      </c>
      <c r="BKV33" s="1212">
        <v>0</v>
      </c>
      <c r="BKW33" s="1212">
        <v>0</v>
      </c>
      <c r="BKX33" s="1212">
        <v>15</v>
      </c>
      <c r="BKY33" s="1212">
        <v>0</v>
      </c>
      <c r="BKZ33" s="988">
        <f t="shared" si="98"/>
        <v>15</v>
      </c>
      <c r="BLA33" s="988">
        <f t="shared" si="99"/>
        <v>33</v>
      </c>
      <c r="BLB33" s="3971">
        <v>20</v>
      </c>
      <c r="BLC33" s="3972">
        <v>0.65746219592373445</v>
      </c>
      <c r="BLD33" s="3973">
        <v>61</v>
      </c>
      <c r="BLE33" s="3971">
        <v>0</v>
      </c>
      <c r="BLF33" s="3972">
        <v>0</v>
      </c>
      <c r="BLG33" s="3973">
        <v>14</v>
      </c>
      <c r="BLH33" s="3971">
        <v>1</v>
      </c>
      <c r="BLI33" s="3972">
        <v>3.2873109796186718E-2</v>
      </c>
      <c r="BLJ33" s="3973">
        <v>69</v>
      </c>
      <c r="BLK33" s="3971">
        <v>0</v>
      </c>
      <c r="BLL33" s="3972">
        <v>0</v>
      </c>
      <c r="BLM33" s="3973">
        <v>39</v>
      </c>
      <c r="BLN33" s="3971">
        <v>21</v>
      </c>
      <c r="BLO33" s="3972">
        <v>0.69033530571992108</v>
      </c>
      <c r="BLP33" s="3973">
        <v>35</v>
      </c>
      <c r="BLQ33" s="3971">
        <v>0</v>
      </c>
      <c r="BLR33" s="3972">
        <v>0</v>
      </c>
      <c r="BLS33" s="3973">
        <v>13</v>
      </c>
      <c r="BLT33" s="3971">
        <v>1</v>
      </c>
      <c r="BLU33" s="3972">
        <v>3.2873109796186718E-2</v>
      </c>
      <c r="BLV33" s="3973">
        <v>13</v>
      </c>
      <c r="BLW33" s="3971">
        <v>11</v>
      </c>
      <c r="BLX33" s="3972">
        <v>0.36160420775805391</v>
      </c>
      <c r="BLY33" s="3973">
        <v>35</v>
      </c>
      <c r="BLZ33" s="2782">
        <v>26</v>
      </c>
      <c r="BMA33" s="2773">
        <v>0.85470085470085466</v>
      </c>
      <c r="BMB33" s="988">
        <v>42</v>
      </c>
      <c r="BMC33" s="2782">
        <v>15</v>
      </c>
      <c r="BMD33" s="2773">
        <v>0.49309664694280081</v>
      </c>
      <c r="BME33" s="988">
        <v>47</v>
      </c>
      <c r="BMF33" s="2782">
        <v>0</v>
      </c>
      <c r="BMG33" s="2773">
        <v>0</v>
      </c>
      <c r="BMH33" s="988">
        <v>9</v>
      </c>
      <c r="BMI33" s="2782">
        <v>0</v>
      </c>
      <c r="BMJ33" s="2773">
        <v>0</v>
      </c>
      <c r="BMK33" s="988">
        <v>18</v>
      </c>
      <c r="BML33" s="2782">
        <v>0</v>
      </c>
      <c r="BMM33" s="2773">
        <v>0</v>
      </c>
      <c r="BMN33" s="988">
        <v>10</v>
      </c>
      <c r="BMO33" s="2782">
        <v>0</v>
      </c>
      <c r="BMP33" s="2773">
        <v>0</v>
      </c>
      <c r="BMQ33" s="988">
        <v>2</v>
      </c>
      <c r="BMR33" s="2782">
        <v>51</v>
      </c>
      <c r="BMS33" s="2773">
        <v>1.6765285996055226</v>
      </c>
      <c r="BMT33" s="988">
        <v>33</v>
      </c>
      <c r="BMU33" s="2782">
        <v>5</v>
      </c>
      <c r="BMV33" s="2773">
        <v>0.16436554898093361</v>
      </c>
      <c r="BMW33" s="988">
        <v>67</v>
      </c>
      <c r="BMX33" s="2782">
        <v>0</v>
      </c>
      <c r="BMY33" s="2773">
        <v>0</v>
      </c>
      <c r="BMZ33" s="988">
        <v>20</v>
      </c>
      <c r="BNA33" s="2782">
        <v>0</v>
      </c>
      <c r="BNB33" s="2773">
        <v>0</v>
      </c>
      <c r="BNC33" s="988">
        <v>28</v>
      </c>
      <c r="BND33" s="2782">
        <v>0</v>
      </c>
      <c r="BNE33" s="2773">
        <v>0</v>
      </c>
      <c r="BNF33" s="988">
        <v>4</v>
      </c>
      <c r="BNG33" s="2782">
        <v>0</v>
      </c>
      <c r="BNH33" s="2773">
        <v>0</v>
      </c>
      <c r="BNI33" s="988">
        <v>19</v>
      </c>
      <c r="BNJ33" s="2782">
        <v>0</v>
      </c>
      <c r="BNK33" s="2773">
        <v>0</v>
      </c>
      <c r="BNL33" s="988">
        <v>30</v>
      </c>
      <c r="BNM33" s="2782">
        <v>0</v>
      </c>
      <c r="BNN33" s="2773">
        <v>0</v>
      </c>
      <c r="BNO33" s="988">
        <v>5</v>
      </c>
      <c r="BNQ33" s="729">
        <v>1195</v>
      </c>
      <c r="BNR33" s="729">
        <v>203</v>
      </c>
      <c r="BNS33" s="729">
        <v>30555</v>
      </c>
      <c r="BNT33" s="729">
        <v>39.109801996399938</v>
      </c>
      <c r="BNU33" s="729">
        <v>6.6437571592210762</v>
      </c>
      <c r="BNV33" s="4113">
        <v>57</v>
      </c>
      <c r="BNW33" s="4113">
        <v>52</v>
      </c>
    </row>
    <row r="34" spans="1:1739" ht="13" x14ac:dyDescent="0.2">
      <c r="A34" s="696" t="s">
        <v>1726</v>
      </c>
      <c r="B34" s="697" t="s">
        <v>1727</v>
      </c>
      <c r="C34" s="697" t="s">
        <v>1646</v>
      </c>
      <c r="D34" s="697" t="s">
        <v>1646</v>
      </c>
      <c r="E34" s="697" t="s">
        <v>1638</v>
      </c>
      <c r="F34" s="698" t="s">
        <v>1728</v>
      </c>
      <c r="G34" s="699" t="s">
        <v>1914</v>
      </c>
      <c r="H34" s="700">
        <v>38</v>
      </c>
      <c r="I34" s="703">
        <v>7.47</v>
      </c>
      <c r="J34" s="699">
        <f t="shared" si="8"/>
        <v>9</v>
      </c>
      <c r="K34" s="702">
        <v>38</v>
      </c>
      <c r="L34" s="703">
        <v>7.41</v>
      </c>
      <c r="M34" s="710">
        <f t="shared" si="9"/>
        <v>15</v>
      </c>
      <c r="N34" s="712">
        <f t="shared" si="10"/>
        <v>-5.9999999999999609E-2</v>
      </c>
      <c r="O34" s="702">
        <v>40</v>
      </c>
      <c r="P34" s="703">
        <v>7.38</v>
      </c>
      <c r="Q34" s="710">
        <f t="shared" si="11"/>
        <v>12</v>
      </c>
      <c r="R34" s="712">
        <f t="shared" si="12"/>
        <v>-3.0000000000000249E-2</v>
      </c>
      <c r="S34" s="702">
        <v>143</v>
      </c>
      <c r="T34" s="703">
        <v>5.91</v>
      </c>
      <c r="U34" s="699">
        <f t="shared" si="100"/>
        <v>65</v>
      </c>
      <c r="V34" s="702">
        <v>119</v>
      </c>
      <c r="W34" s="703">
        <v>5.91</v>
      </c>
      <c r="X34" s="710">
        <f t="shared" si="0"/>
        <v>72</v>
      </c>
      <c r="Y34" s="712">
        <f t="shared" si="13"/>
        <v>0</v>
      </c>
      <c r="Z34" s="702">
        <v>114</v>
      </c>
      <c r="AA34" s="703">
        <v>5.5789473684210522</v>
      </c>
      <c r="AB34" s="710">
        <f t="shared" si="101"/>
        <v>76</v>
      </c>
      <c r="AC34" s="712">
        <f t="shared" si="14"/>
        <v>-0.33105263157894793</v>
      </c>
      <c r="AD34" s="706">
        <v>91</v>
      </c>
      <c r="AE34" s="701">
        <v>5.6923076923076925</v>
      </c>
      <c r="AF34" s="702">
        <v>23</v>
      </c>
      <c r="AG34" s="704">
        <v>5.1304347826086953</v>
      </c>
      <c r="AH34" s="705">
        <f t="shared" si="102"/>
        <v>75</v>
      </c>
      <c r="AI34" s="707">
        <v>65</v>
      </c>
      <c r="AJ34" s="704">
        <v>5.7692307692307692</v>
      </c>
      <c r="AK34" s="705">
        <f t="shared" si="103"/>
        <v>75</v>
      </c>
      <c r="AL34" s="702">
        <v>26</v>
      </c>
      <c r="AM34" s="704">
        <v>5.5</v>
      </c>
      <c r="AN34" s="1595">
        <f t="shared" si="104"/>
        <v>54</v>
      </c>
      <c r="AO34" s="4086"/>
      <c r="AP34" s="717">
        <v>82.8</v>
      </c>
      <c r="AQ34" s="705">
        <v>5</v>
      </c>
      <c r="AR34" s="709">
        <v>84.9</v>
      </c>
      <c r="AS34" s="705">
        <v>41</v>
      </c>
      <c r="AT34" s="709">
        <v>3</v>
      </c>
      <c r="AU34" s="701">
        <v>1.6000000000000085</v>
      </c>
      <c r="AV34" s="702">
        <v>85</v>
      </c>
      <c r="AW34" s="715">
        <f t="shared" si="15"/>
        <v>16</v>
      </c>
      <c r="AX34" s="710">
        <v>95</v>
      </c>
      <c r="AY34" s="715">
        <f t="shared" si="16"/>
        <v>8</v>
      </c>
      <c r="AZ34" s="702">
        <v>270</v>
      </c>
      <c r="BA34" s="711">
        <f t="shared" si="105"/>
        <v>11</v>
      </c>
      <c r="BB34" s="702">
        <v>210</v>
      </c>
      <c r="BC34" s="726">
        <v>39</v>
      </c>
      <c r="BD34" s="702">
        <v>42</v>
      </c>
      <c r="BE34" s="703">
        <v>21.428571428571427</v>
      </c>
      <c r="BF34" s="705">
        <f t="shared" si="17"/>
        <v>31</v>
      </c>
      <c r="BG34" s="702">
        <v>42</v>
      </c>
      <c r="BH34" s="703">
        <v>7.1428571428571423</v>
      </c>
      <c r="BI34" s="705">
        <f t="shared" si="18"/>
        <v>4</v>
      </c>
      <c r="BJ34" s="702">
        <v>39</v>
      </c>
      <c r="BK34" s="703">
        <v>48.717948717948715</v>
      </c>
      <c r="BL34" s="705">
        <f t="shared" si="19"/>
        <v>45</v>
      </c>
      <c r="BM34" s="702">
        <v>40</v>
      </c>
      <c r="BN34" s="703">
        <v>10</v>
      </c>
      <c r="BO34" s="705">
        <v>4</v>
      </c>
      <c r="BP34" s="702">
        <v>39</v>
      </c>
      <c r="BQ34" s="703">
        <v>0</v>
      </c>
      <c r="BR34" s="705">
        <v>1</v>
      </c>
      <c r="BS34" s="702">
        <v>41</v>
      </c>
      <c r="BT34" s="703">
        <v>34.146341463414636</v>
      </c>
      <c r="BU34" s="705">
        <v>25</v>
      </c>
      <c r="BV34" s="702">
        <v>27</v>
      </c>
      <c r="BW34" s="703">
        <v>62.962962962962962</v>
      </c>
      <c r="BX34" s="705">
        <f t="shared" si="20"/>
        <v>65</v>
      </c>
      <c r="BY34" s="702">
        <v>27</v>
      </c>
      <c r="BZ34" s="703">
        <v>81.481481481481481</v>
      </c>
      <c r="CA34" s="705">
        <f t="shared" si="21"/>
        <v>66</v>
      </c>
      <c r="CB34" s="702">
        <v>26</v>
      </c>
      <c r="CC34" s="703">
        <v>57.692307692307686</v>
      </c>
      <c r="CD34" s="705">
        <f t="shared" si="22"/>
        <v>24</v>
      </c>
      <c r="CE34" s="702">
        <v>27</v>
      </c>
      <c r="CF34" s="703">
        <v>33.333333333333329</v>
      </c>
      <c r="CG34" s="705">
        <v>26</v>
      </c>
      <c r="CH34" s="702">
        <v>22</v>
      </c>
      <c r="CI34" s="703">
        <v>0</v>
      </c>
      <c r="CJ34" s="705">
        <f t="shared" si="106"/>
        <v>1</v>
      </c>
      <c r="CK34" s="702">
        <v>26</v>
      </c>
      <c r="CL34" s="703">
        <v>73.076923076923066</v>
      </c>
      <c r="CM34" s="705">
        <f t="shared" si="23"/>
        <v>76</v>
      </c>
      <c r="CN34" s="709">
        <v>13.2</v>
      </c>
      <c r="CO34" s="726">
        <v>22</v>
      </c>
      <c r="CP34" s="703">
        <v>1.9</v>
      </c>
      <c r="CQ34" s="703">
        <v>6.4</v>
      </c>
      <c r="CR34" s="704">
        <v>5</v>
      </c>
      <c r="CS34" s="709">
        <v>11.8</v>
      </c>
      <c r="CT34" s="701">
        <v>11.9</v>
      </c>
      <c r="CU34" s="712">
        <v>17.2</v>
      </c>
      <c r="CV34" s="729">
        <f t="shared" si="24"/>
        <v>46</v>
      </c>
      <c r="CW34" s="712">
        <v>2.2999999999999998</v>
      </c>
      <c r="CX34" s="712">
        <v>8</v>
      </c>
      <c r="CY34" s="712">
        <v>6.6999999999999993</v>
      </c>
      <c r="CZ34" s="714">
        <v>64</v>
      </c>
      <c r="DA34" s="985">
        <v>85.89</v>
      </c>
      <c r="DB34" s="729">
        <v>14</v>
      </c>
      <c r="DC34" s="715">
        <v>7</v>
      </c>
      <c r="DD34" s="985">
        <v>86.29</v>
      </c>
      <c r="DE34" s="729">
        <v>13</v>
      </c>
      <c r="DF34" s="715">
        <v>48</v>
      </c>
      <c r="DG34" s="712">
        <v>86.83</v>
      </c>
      <c r="DH34" s="729">
        <v>14</v>
      </c>
      <c r="DI34" s="715">
        <v>9</v>
      </c>
      <c r="DJ34" s="712">
        <v>82.76</v>
      </c>
      <c r="DK34" s="729">
        <v>50</v>
      </c>
      <c r="DL34" s="716">
        <v>17.948717948717949</v>
      </c>
      <c r="DM34" s="710">
        <v>18</v>
      </c>
      <c r="DN34" s="715">
        <v>39</v>
      </c>
      <c r="DO34" s="717">
        <v>82.051282051282044</v>
      </c>
      <c r="DP34" s="710">
        <v>17</v>
      </c>
      <c r="DQ34" s="703">
        <v>0</v>
      </c>
      <c r="DR34" s="705">
        <v>18</v>
      </c>
      <c r="DS34" s="709">
        <v>75</v>
      </c>
      <c r="DT34" s="721">
        <v>20</v>
      </c>
      <c r="DU34" s="703">
        <v>0</v>
      </c>
      <c r="DV34" s="705">
        <v>17</v>
      </c>
      <c r="DW34" s="718">
        <v>82.857142857142861</v>
      </c>
      <c r="DX34" s="705">
        <v>4</v>
      </c>
      <c r="DY34" s="703">
        <v>0</v>
      </c>
      <c r="DZ34" s="705">
        <v>53</v>
      </c>
      <c r="EA34" s="702">
        <v>41</v>
      </c>
      <c r="EB34" s="719">
        <v>82.926829268292678</v>
      </c>
      <c r="EC34" s="705">
        <f t="shared" si="1"/>
        <v>3</v>
      </c>
      <c r="ED34" s="702">
        <v>26</v>
      </c>
      <c r="EE34" s="719">
        <v>34.615384615384613</v>
      </c>
      <c r="EF34" s="705">
        <v>72</v>
      </c>
      <c r="EG34" s="702">
        <v>39</v>
      </c>
      <c r="EH34" s="720">
        <v>79.487179487179489</v>
      </c>
      <c r="EI34" s="705">
        <v>3</v>
      </c>
      <c r="EJ34" s="768">
        <v>25</v>
      </c>
      <c r="EK34" s="3956">
        <v>0.91666666666666663</v>
      </c>
      <c r="EL34" s="3957">
        <v>39</v>
      </c>
      <c r="EM34" s="3958">
        <v>24</v>
      </c>
      <c r="EN34" s="770">
        <v>3</v>
      </c>
      <c r="EO34" s="768">
        <v>28</v>
      </c>
      <c r="EP34" s="1583">
        <v>0.59090909090909094</v>
      </c>
      <c r="EQ34" s="2356">
        <v>74</v>
      </c>
      <c r="ER34" s="3958">
        <v>39.285714285714292</v>
      </c>
      <c r="ES34" s="770">
        <v>4</v>
      </c>
      <c r="ET34" s="768">
        <v>32</v>
      </c>
      <c r="EU34" s="1583">
        <v>0.67647058823529416</v>
      </c>
      <c r="EV34" s="2356">
        <v>57</v>
      </c>
      <c r="EW34" s="3958">
        <v>53.125</v>
      </c>
      <c r="EX34" s="770">
        <v>1</v>
      </c>
      <c r="EY34" s="3974">
        <v>28</v>
      </c>
      <c r="EZ34" s="1583">
        <v>0.6</v>
      </c>
      <c r="FA34" s="2356">
        <v>43</v>
      </c>
      <c r="FB34" s="3966">
        <v>17.857142857142854</v>
      </c>
      <c r="FC34" s="3975">
        <v>2</v>
      </c>
      <c r="FD34" s="768">
        <v>31</v>
      </c>
      <c r="FE34" s="3957">
        <v>0.5357142857142857</v>
      </c>
      <c r="FF34" s="3957">
        <v>64</v>
      </c>
      <c r="FG34" s="3958">
        <v>45.161290322580648</v>
      </c>
      <c r="FH34" s="770">
        <v>1</v>
      </c>
      <c r="FI34" s="3965">
        <v>27</v>
      </c>
      <c r="FJ34" s="3957">
        <v>1.1666666666666667</v>
      </c>
      <c r="FK34" s="3957">
        <v>6</v>
      </c>
      <c r="FL34" s="3966">
        <v>11.111111111111111</v>
      </c>
      <c r="FM34" s="3965">
        <v>2</v>
      </c>
      <c r="FN34" s="768">
        <v>27</v>
      </c>
      <c r="FO34" s="3957">
        <v>0.5</v>
      </c>
      <c r="FP34" s="3957">
        <v>51</v>
      </c>
      <c r="FQ34" s="3958">
        <v>3.7037037037037033</v>
      </c>
      <c r="FR34" s="770">
        <v>62</v>
      </c>
      <c r="FS34" s="768">
        <v>29</v>
      </c>
      <c r="FT34" s="3957">
        <v>2.1428571428571428</v>
      </c>
      <c r="FU34" s="3957">
        <v>77</v>
      </c>
      <c r="FV34" s="3958">
        <v>24.137931034482758</v>
      </c>
      <c r="FW34" s="770">
        <v>76</v>
      </c>
      <c r="FX34" s="714">
        <v>27</v>
      </c>
      <c r="FY34" s="725">
        <v>7.4074074074074066</v>
      </c>
      <c r="FZ34" s="715">
        <v>72</v>
      </c>
      <c r="GA34" s="702">
        <v>25</v>
      </c>
      <c r="GB34" s="727">
        <v>0.5</v>
      </c>
      <c r="GC34" s="726">
        <v>50</v>
      </c>
      <c r="GD34" s="720">
        <v>8</v>
      </c>
      <c r="GE34" s="705">
        <v>8</v>
      </c>
      <c r="GF34" s="702">
        <v>24</v>
      </c>
      <c r="GG34" s="712">
        <v>0</v>
      </c>
      <c r="GH34" s="729">
        <v>62</v>
      </c>
      <c r="GI34" s="720">
        <v>0</v>
      </c>
      <c r="GJ34" s="705">
        <v>62</v>
      </c>
      <c r="GK34" s="702">
        <v>24</v>
      </c>
      <c r="GL34" s="712">
        <v>0</v>
      </c>
      <c r="GM34" s="729">
        <v>66</v>
      </c>
      <c r="GN34" s="720">
        <v>0</v>
      </c>
      <c r="GO34" s="705">
        <v>66</v>
      </c>
      <c r="GP34" s="702">
        <v>24</v>
      </c>
      <c r="GQ34" s="712">
        <v>0</v>
      </c>
      <c r="GR34" s="729">
        <v>56</v>
      </c>
      <c r="GS34" s="720">
        <v>0</v>
      </c>
      <c r="GT34" s="705">
        <v>56</v>
      </c>
      <c r="GU34" s="702">
        <v>23</v>
      </c>
      <c r="GV34" s="726">
        <v>0</v>
      </c>
      <c r="GW34" s="726">
        <v>72</v>
      </c>
      <c r="GX34" s="720">
        <v>0</v>
      </c>
      <c r="GY34" s="705">
        <v>72</v>
      </c>
      <c r="GZ34" s="702">
        <v>26</v>
      </c>
      <c r="HA34" s="726">
        <v>0</v>
      </c>
      <c r="HB34" s="726">
        <v>44</v>
      </c>
      <c r="HC34" s="720">
        <v>0</v>
      </c>
      <c r="HD34" s="705">
        <v>44</v>
      </c>
      <c r="HE34" s="702">
        <v>24</v>
      </c>
      <c r="HF34" s="726">
        <v>0</v>
      </c>
      <c r="HG34" s="726">
        <v>47</v>
      </c>
      <c r="HH34" s="720">
        <v>0</v>
      </c>
      <c r="HI34" s="705">
        <v>47</v>
      </c>
      <c r="HJ34" s="702">
        <v>24</v>
      </c>
      <c r="HK34" s="726">
        <v>0</v>
      </c>
      <c r="HL34" s="726">
        <v>56</v>
      </c>
      <c r="HM34" s="720">
        <v>0</v>
      </c>
      <c r="HN34" s="705">
        <v>56</v>
      </c>
      <c r="HO34" s="709">
        <v>37.209302325581397</v>
      </c>
      <c r="HP34" s="703">
        <v>6.9767441860465116</v>
      </c>
      <c r="HQ34" s="703">
        <v>72.093023255813947</v>
      </c>
      <c r="HR34" s="703">
        <v>39.534883720930232</v>
      </c>
      <c r="HS34" s="1299">
        <v>18.604651162790699</v>
      </c>
      <c r="HT34" s="1299">
        <v>13.953488372093023</v>
      </c>
      <c r="HU34" s="1299">
        <v>72.093023255813947</v>
      </c>
      <c r="HV34" s="1299">
        <v>9.3023255813953494</v>
      </c>
      <c r="HW34" s="1299">
        <v>72.093023255813947</v>
      </c>
      <c r="HX34" s="1300">
        <v>43</v>
      </c>
      <c r="HY34" s="709">
        <v>20</v>
      </c>
      <c r="HZ34" s="709">
        <v>2.9629629629629632</v>
      </c>
      <c r="IA34" s="709">
        <v>62.222222222222221</v>
      </c>
      <c r="IB34" s="709">
        <v>31.851851851851855</v>
      </c>
      <c r="IC34" s="709">
        <v>16.296296296296298</v>
      </c>
      <c r="ID34" s="709">
        <v>35.185185185185183</v>
      </c>
      <c r="IE34" s="709">
        <v>55.185185185185183</v>
      </c>
      <c r="IF34" s="709">
        <v>4.4444444444444446</v>
      </c>
      <c r="IG34" s="709">
        <v>56.296296296296298</v>
      </c>
      <c r="IH34" s="1300">
        <v>270</v>
      </c>
      <c r="II34" s="1265" t="s">
        <v>31</v>
      </c>
      <c r="IJ34" s="1266" t="s">
        <v>31</v>
      </c>
      <c r="IK34" s="1266" t="s">
        <v>31</v>
      </c>
      <c r="IL34" s="1266" t="s">
        <v>31</v>
      </c>
      <c r="IM34" s="1266" t="s">
        <v>31</v>
      </c>
      <c r="IN34" s="1266" t="s">
        <v>31</v>
      </c>
      <c r="IO34" s="1266" t="s">
        <v>31</v>
      </c>
      <c r="IP34" s="1266" t="s">
        <v>81</v>
      </c>
      <c r="IQ34" s="1267" t="s">
        <v>81</v>
      </c>
      <c r="IR34" s="1268" t="s">
        <v>31</v>
      </c>
      <c r="IS34" s="1269" t="s">
        <v>31</v>
      </c>
      <c r="IT34" s="1269" t="s">
        <v>31</v>
      </c>
      <c r="IU34" s="1269" t="s">
        <v>31</v>
      </c>
      <c r="IV34" s="1269" t="s">
        <v>31</v>
      </c>
      <c r="IW34" s="1269" t="s">
        <v>31</v>
      </c>
      <c r="IX34" s="1269" t="s">
        <v>31</v>
      </c>
      <c r="IY34" s="1269" t="s">
        <v>81</v>
      </c>
      <c r="IZ34" s="1267" t="s">
        <v>81</v>
      </c>
      <c r="JA34" s="1268" t="s">
        <v>31</v>
      </c>
      <c r="JB34" s="1269" t="s">
        <v>31</v>
      </c>
      <c r="JC34" s="1269" t="s">
        <v>31</v>
      </c>
      <c r="JD34" s="1269" t="s">
        <v>31</v>
      </c>
      <c r="JE34" s="1269" t="s">
        <v>31</v>
      </c>
      <c r="JF34" s="1269" t="s">
        <v>31</v>
      </c>
      <c r="JG34" s="1269" t="s">
        <v>31</v>
      </c>
      <c r="JH34" s="1269" t="s">
        <v>81</v>
      </c>
      <c r="JI34" s="1270" t="s">
        <v>81</v>
      </c>
      <c r="JJ34" s="1268" t="s">
        <v>31</v>
      </c>
      <c r="JK34" s="1269" t="s">
        <v>31</v>
      </c>
      <c r="JL34" s="1269" t="s">
        <v>31</v>
      </c>
      <c r="JM34" s="1269" t="s">
        <v>31</v>
      </c>
      <c r="JN34" s="1269" t="s">
        <v>31</v>
      </c>
      <c r="JO34" s="1269" t="s">
        <v>31</v>
      </c>
      <c r="JP34" s="1269" t="s">
        <v>31</v>
      </c>
      <c r="JQ34" s="1269" t="s">
        <v>31</v>
      </c>
      <c r="JR34" s="1270" t="s">
        <v>31</v>
      </c>
      <c r="JS34" s="1268" t="s">
        <v>31</v>
      </c>
      <c r="JT34" s="1269" t="s">
        <v>31</v>
      </c>
      <c r="JU34" s="1269" t="s">
        <v>31</v>
      </c>
      <c r="JV34" s="1269" t="s">
        <v>31</v>
      </c>
      <c r="JW34" s="1269" t="s">
        <v>31</v>
      </c>
      <c r="JX34" s="1269" t="s">
        <v>31</v>
      </c>
      <c r="JY34" s="1269" t="s">
        <v>31</v>
      </c>
      <c r="JZ34" s="1269" t="s">
        <v>31</v>
      </c>
      <c r="KA34" s="1270" t="s">
        <v>31</v>
      </c>
      <c r="KB34" s="1268" t="s">
        <v>31</v>
      </c>
      <c r="KC34" s="1269" t="s">
        <v>31</v>
      </c>
      <c r="KD34" s="1269" t="s">
        <v>31</v>
      </c>
      <c r="KE34" s="1269" t="s">
        <v>31</v>
      </c>
      <c r="KF34" s="1269" t="s">
        <v>31</v>
      </c>
      <c r="KG34" s="1269" t="s">
        <v>31</v>
      </c>
      <c r="KH34" s="1269" t="s">
        <v>31</v>
      </c>
      <c r="KI34" s="1269" t="s">
        <v>31</v>
      </c>
      <c r="KJ34" s="1270" t="s">
        <v>31</v>
      </c>
      <c r="KK34" s="718">
        <v>43.565525383707204</v>
      </c>
      <c r="KL34" s="705">
        <v>47</v>
      </c>
      <c r="KM34" s="718">
        <v>75</v>
      </c>
      <c r="KN34" s="705">
        <v>25</v>
      </c>
      <c r="KO34" s="1212">
        <v>2.4156085475379374</v>
      </c>
      <c r="KP34" s="988">
        <v>55</v>
      </c>
      <c r="KQ34" s="1212">
        <v>2.8801486528336944</v>
      </c>
      <c r="KR34" s="988">
        <v>17</v>
      </c>
      <c r="KS34" s="1212">
        <v>15.267884794053888</v>
      </c>
      <c r="KT34" s="988">
        <v>36</v>
      </c>
      <c r="KU34" s="1212">
        <v>14.037713259503143</v>
      </c>
      <c r="KV34" s="988">
        <v>18</v>
      </c>
      <c r="KW34" s="725">
        <v>9.795918367346939</v>
      </c>
      <c r="KX34" s="715">
        <v>37</v>
      </c>
      <c r="KY34" s="715">
        <v>18.539865513928913</v>
      </c>
      <c r="KZ34" s="715">
        <v>27</v>
      </c>
      <c r="LA34" s="728">
        <v>30</v>
      </c>
      <c r="LB34" s="729">
        <v>10</v>
      </c>
      <c r="LC34" s="729">
        <v>10</v>
      </c>
      <c r="LD34" s="729">
        <v>30</v>
      </c>
      <c r="LE34" s="729">
        <v>0</v>
      </c>
      <c r="LF34" s="730">
        <v>80</v>
      </c>
      <c r="LG34" s="734">
        <v>48</v>
      </c>
      <c r="LH34" s="728">
        <v>0</v>
      </c>
      <c r="LI34" s="729">
        <v>0</v>
      </c>
      <c r="LJ34" s="706">
        <v>0</v>
      </c>
      <c r="LK34" s="705">
        <v>41</v>
      </c>
      <c r="LL34" s="1372" t="s">
        <v>1625</v>
      </c>
      <c r="LM34" s="976" t="s">
        <v>1625</v>
      </c>
      <c r="LN34" s="976" t="s">
        <v>1625</v>
      </c>
      <c r="LO34" s="976" t="s">
        <v>1625</v>
      </c>
      <c r="LP34" s="729">
        <v>0</v>
      </c>
      <c r="LQ34" s="1023">
        <v>59</v>
      </c>
      <c r="LR34" s="1372" t="s">
        <v>1625</v>
      </c>
      <c r="LS34" s="976" t="s">
        <v>1625</v>
      </c>
      <c r="LT34" s="976" t="s">
        <v>1625</v>
      </c>
      <c r="LU34" s="976" t="s">
        <v>1625</v>
      </c>
      <c r="LV34" s="729">
        <v>0</v>
      </c>
      <c r="LW34" s="1023">
        <v>41</v>
      </c>
      <c r="LX34" s="1372" t="s">
        <v>1632</v>
      </c>
      <c r="LY34" s="976" t="s">
        <v>1632</v>
      </c>
      <c r="LZ34" s="976" t="s">
        <v>1625</v>
      </c>
      <c r="MA34" s="976" t="s">
        <v>1625</v>
      </c>
      <c r="MB34" s="729">
        <v>30</v>
      </c>
      <c r="MC34" s="1023">
        <v>46</v>
      </c>
      <c r="MD34" s="1372" t="s">
        <v>1632</v>
      </c>
      <c r="ME34" s="976" t="s">
        <v>1625</v>
      </c>
      <c r="MF34" s="976" t="s">
        <v>1632</v>
      </c>
      <c r="MG34" s="976" t="s">
        <v>1632</v>
      </c>
      <c r="MH34" s="729">
        <v>30</v>
      </c>
      <c r="MI34" s="1023">
        <v>39</v>
      </c>
      <c r="MJ34" s="1372" t="s">
        <v>1632</v>
      </c>
      <c r="MK34" s="976" t="s">
        <v>1632</v>
      </c>
      <c r="ML34" s="976" t="s">
        <v>1625</v>
      </c>
      <c r="MM34" s="976" t="s">
        <v>1625</v>
      </c>
      <c r="MN34" s="729">
        <v>20</v>
      </c>
      <c r="MO34" s="1023">
        <v>53</v>
      </c>
      <c r="MP34" s="1372" t="s">
        <v>1632</v>
      </c>
      <c r="MQ34" s="976" t="s">
        <v>1625</v>
      </c>
      <c r="MR34" s="976" t="s">
        <v>1625</v>
      </c>
      <c r="MS34" s="976" t="s">
        <v>1625</v>
      </c>
      <c r="MT34" s="729">
        <v>10</v>
      </c>
      <c r="MU34" s="1023">
        <v>51</v>
      </c>
      <c r="MV34" s="1372" t="s">
        <v>1632</v>
      </c>
      <c r="MW34" s="976" t="s">
        <v>1625</v>
      </c>
      <c r="MX34" s="976" t="s">
        <v>1625</v>
      </c>
      <c r="MY34" s="729">
        <v>15</v>
      </c>
      <c r="MZ34" s="1023">
        <v>32</v>
      </c>
      <c r="NA34" s="1372" t="s">
        <v>1625</v>
      </c>
      <c r="NB34" s="976" t="s">
        <v>1625</v>
      </c>
      <c r="NC34" s="976" t="s">
        <v>1625</v>
      </c>
      <c r="ND34" s="976" t="s">
        <v>1625</v>
      </c>
      <c r="NE34" s="729">
        <v>0</v>
      </c>
      <c r="NF34" s="1023">
        <v>67</v>
      </c>
      <c r="NG34" s="976" t="s">
        <v>1632</v>
      </c>
      <c r="NH34" s="976" t="s">
        <v>1625</v>
      </c>
      <c r="NI34" s="976" t="s">
        <v>1632</v>
      </c>
      <c r="NJ34" s="976" t="s">
        <v>1625</v>
      </c>
      <c r="NK34" s="729">
        <v>20</v>
      </c>
      <c r="NL34" s="1023">
        <v>26</v>
      </c>
      <c r="NM34" s="715">
        <v>79.099999999999994</v>
      </c>
      <c r="NN34" s="715">
        <f t="shared" si="2"/>
        <v>52</v>
      </c>
      <c r="NO34" s="714" t="s">
        <v>3502</v>
      </c>
      <c r="NP34" s="715" t="s">
        <v>31</v>
      </c>
      <c r="NQ34" s="731" t="s">
        <v>31</v>
      </c>
      <c r="NR34" s="715" t="s">
        <v>31</v>
      </c>
      <c r="NS34" s="715" t="s">
        <v>3502</v>
      </c>
      <c r="NT34" s="715" t="s">
        <v>31</v>
      </c>
      <c r="NU34" s="731" t="s">
        <v>81</v>
      </c>
      <c r="NV34" s="715" t="s">
        <v>31</v>
      </c>
      <c r="NW34" s="715">
        <v>7</v>
      </c>
      <c r="NX34" s="715">
        <v>52</v>
      </c>
      <c r="NY34" s="725">
        <v>3.8147138964577656</v>
      </c>
      <c r="NZ34" s="715">
        <v>45</v>
      </c>
      <c r="OA34" s="1303">
        <v>0</v>
      </c>
      <c r="OB34" s="1995">
        <v>0</v>
      </c>
      <c r="OC34" s="1303">
        <v>47</v>
      </c>
      <c r="OD34" s="1303">
        <v>0</v>
      </c>
      <c r="OE34" s="1995">
        <v>0</v>
      </c>
      <c r="OF34" s="1303">
        <v>47</v>
      </c>
      <c r="OG34" s="1303">
        <v>0</v>
      </c>
      <c r="OH34" s="1995">
        <v>0</v>
      </c>
      <c r="OI34" s="1303">
        <v>70</v>
      </c>
      <c r="OJ34" s="699">
        <v>0</v>
      </c>
      <c r="OK34" s="985">
        <v>0</v>
      </c>
      <c r="OL34" s="1303">
        <v>70</v>
      </c>
      <c r="OM34" s="714">
        <v>76</v>
      </c>
      <c r="ON34" s="725">
        <v>41.416893732970031</v>
      </c>
      <c r="OO34" s="733">
        <v>41</v>
      </c>
      <c r="OP34" s="714" t="s">
        <v>31</v>
      </c>
      <c r="OQ34" s="731" t="s">
        <v>31</v>
      </c>
      <c r="OR34" s="733" t="str">
        <f t="shared" si="25"/>
        <v>-</v>
      </c>
      <c r="OS34" s="981">
        <v>34.243582741671219</v>
      </c>
      <c r="OT34" s="733">
        <v>36</v>
      </c>
      <c r="OU34" s="715">
        <v>62</v>
      </c>
      <c r="OV34" s="715">
        <v>71</v>
      </c>
      <c r="OW34" s="715">
        <v>45</v>
      </c>
      <c r="OX34" s="715">
        <v>32</v>
      </c>
      <c r="OY34" s="715">
        <v>6</v>
      </c>
      <c r="OZ34" s="715">
        <v>89</v>
      </c>
      <c r="PA34" s="715">
        <v>200</v>
      </c>
      <c r="PB34" s="715">
        <v>24</v>
      </c>
      <c r="PC34" s="715">
        <v>20</v>
      </c>
      <c r="PD34" s="715">
        <v>109</v>
      </c>
      <c r="PE34" s="715">
        <v>57</v>
      </c>
      <c r="PF34" s="715">
        <v>140</v>
      </c>
      <c r="PG34" s="715">
        <v>22</v>
      </c>
      <c r="PH34" s="715">
        <v>2</v>
      </c>
      <c r="PI34" s="715">
        <v>51</v>
      </c>
      <c r="PJ34" s="715">
        <v>75</v>
      </c>
      <c r="PK34" s="715">
        <v>196</v>
      </c>
      <c r="PL34" s="715">
        <v>248</v>
      </c>
      <c r="PM34" s="714">
        <v>25</v>
      </c>
      <c r="PN34" s="715">
        <v>46</v>
      </c>
      <c r="PO34" s="715">
        <v>28.62903225806452</v>
      </c>
      <c r="PP34" s="715">
        <v>13</v>
      </c>
      <c r="PQ34" s="715">
        <v>18.14516129032258</v>
      </c>
      <c r="PR34" s="715">
        <v>15</v>
      </c>
      <c r="PS34" s="715">
        <v>12.903225806451612</v>
      </c>
      <c r="PT34" s="715">
        <v>39</v>
      </c>
      <c r="PU34" s="715">
        <v>2.4193548387096775</v>
      </c>
      <c r="PV34" s="715">
        <v>9</v>
      </c>
      <c r="PW34" s="715">
        <v>35.887096774193552</v>
      </c>
      <c r="PX34" s="715">
        <v>62</v>
      </c>
      <c r="PY34" s="715">
        <v>80.645161290322577</v>
      </c>
      <c r="PZ34" s="715">
        <v>74</v>
      </c>
      <c r="QA34" s="715">
        <v>9.67741935483871</v>
      </c>
      <c r="QB34" s="715">
        <v>67</v>
      </c>
      <c r="QC34" s="715">
        <v>8.064516129032258</v>
      </c>
      <c r="QD34" s="715">
        <v>49</v>
      </c>
      <c r="QE34" s="715">
        <v>43.951612903225808</v>
      </c>
      <c r="QF34" s="715">
        <v>25</v>
      </c>
      <c r="QG34" s="715">
        <v>22.983870967741936</v>
      </c>
      <c r="QH34" s="715">
        <v>46</v>
      </c>
      <c r="QI34" s="715">
        <v>56.451612903225815</v>
      </c>
      <c r="QJ34" s="715">
        <v>62</v>
      </c>
      <c r="QK34" s="715">
        <v>8.870967741935484</v>
      </c>
      <c r="QL34" s="715">
        <v>50</v>
      </c>
      <c r="QM34" s="715">
        <v>0.80645161290322576</v>
      </c>
      <c r="QN34" s="715">
        <v>15</v>
      </c>
      <c r="QO34" s="715">
        <v>20.56451612903226</v>
      </c>
      <c r="QP34" s="715">
        <v>12</v>
      </c>
      <c r="QQ34" s="715">
        <v>30.241935483870968</v>
      </c>
      <c r="QR34" s="715">
        <v>52</v>
      </c>
      <c r="QS34" s="715">
        <v>79.032258064516128</v>
      </c>
      <c r="QT34" s="715">
        <v>73</v>
      </c>
      <c r="QU34" s="714">
        <v>26</v>
      </c>
      <c r="QV34" s="715">
        <v>0</v>
      </c>
      <c r="QW34" s="715">
        <v>3</v>
      </c>
      <c r="QX34" s="715">
        <v>2</v>
      </c>
      <c r="QY34" s="715">
        <v>1</v>
      </c>
      <c r="QZ34" s="715">
        <v>1</v>
      </c>
      <c r="RA34" s="715">
        <v>12</v>
      </c>
      <c r="RB34" s="715">
        <v>3</v>
      </c>
      <c r="RC34" s="715">
        <v>3</v>
      </c>
      <c r="RD34" s="715">
        <v>26</v>
      </c>
      <c r="RE34" s="715">
        <v>7</v>
      </c>
      <c r="RF34" s="715">
        <v>20</v>
      </c>
      <c r="RG34" s="715">
        <v>0</v>
      </c>
      <c r="RH34" s="715">
        <v>1</v>
      </c>
      <c r="RI34" s="715">
        <v>9</v>
      </c>
      <c r="RJ34" s="715">
        <v>55</v>
      </c>
      <c r="RK34" s="715">
        <v>105</v>
      </c>
      <c r="RL34" s="715">
        <v>107</v>
      </c>
      <c r="RM34" s="714">
        <v>24.299065420560748</v>
      </c>
      <c r="RN34" s="715">
        <v>54</v>
      </c>
      <c r="RO34" s="715">
        <v>0</v>
      </c>
      <c r="RP34" s="715">
        <v>1</v>
      </c>
      <c r="RQ34" s="715">
        <v>2.8037383177570092</v>
      </c>
      <c r="RR34" s="715">
        <v>60</v>
      </c>
      <c r="RS34" s="715">
        <v>1.8691588785046727</v>
      </c>
      <c r="RT34" s="715">
        <v>58</v>
      </c>
      <c r="RU34" s="715">
        <v>0.93457943925233633</v>
      </c>
      <c r="RV34" s="715">
        <v>17</v>
      </c>
      <c r="RW34" s="715">
        <v>0.93457943925233633</v>
      </c>
      <c r="RX34" s="715">
        <v>8</v>
      </c>
      <c r="RY34" s="715">
        <v>11.214953271028037</v>
      </c>
      <c r="RZ34" s="715">
        <v>52</v>
      </c>
      <c r="SA34" s="715">
        <v>2.8037383177570092</v>
      </c>
      <c r="SB34" s="715">
        <v>59</v>
      </c>
      <c r="SC34" s="715">
        <v>2.8037383177570092</v>
      </c>
      <c r="SD34" s="715">
        <v>60</v>
      </c>
      <c r="SE34" s="715">
        <v>24.299065420560748</v>
      </c>
      <c r="SF34" s="715">
        <v>19</v>
      </c>
      <c r="SG34" s="715">
        <v>6.5420560747663545</v>
      </c>
      <c r="SH34" s="715">
        <v>38</v>
      </c>
      <c r="SI34" s="715">
        <v>18.691588785046729</v>
      </c>
      <c r="SJ34" s="715">
        <v>36</v>
      </c>
      <c r="SK34" s="715">
        <v>0</v>
      </c>
      <c r="SL34" s="715">
        <v>1</v>
      </c>
      <c r="SM34" s="715">
        <v>0.93457943925233633</v>
      </c>
      <c r="SN34" s="715">
        <v>7</v>
      </c>
      <c r="SO34" s="715">
        <v>8.4112149532710276</v>
      </c>
      <c r="SP34" s="715">
        <v>39</v>
      </c>
      <c r="SQ34" s="715">
        <v>51.401869158878498</v>
      </c>
      <c r="SR34" s="715">
        <v>57</v>
      </c>
      <c r="SS34" s="715">
        <v>98.130841121495322</v>
      </c>
      <c r="ST34" s="733">
        <v>69</v>
      </c>
      <c r="SU34" s="4108" t="s">
        <v>8302</v>
      </c>
      <c r="SV34" s="1355" t="s">
        <v>3046</v>
      </c>
      <c r="SW34" s="1355" t="s">
        <v>3502</v>
      </c>
      <c r="SX34" s="4109" t="s">
        <v>31</v>
      </c>
      <c r="SY34" s="1355" t="s">
        <v>31</v>
      </c>
      <c r="SZ34" s="2074">
        <v>0</v>
      </c>
      <c r="TA34" s="1995">
        <v>7</v>
      </c>
      <c r="TB34" s="3967">
        <v>3.8147138964577656</v>
      </c>
      <c r="TC34" s="1303">
        <v>22</v>
      </c>
      <c r="TD34" s="2074">
        <v>2</v>
      </c>
      <c r="TE34" s="1995">
        <v>2</v>
      </c>
      <c r="TF34" s="3967">
        <v>1.0899182561307903</v>
      </c>
      <c r="TG34" s="1303">
        <v>40</v>
      </c>
      <c r="TH34" s="2074">
        <v>0</v>
      </c>
      <c r="TI34" s="1995">
        <v>0</v>
      </c>
      <c r="TJ34" s="3967">
        <v>0</v>
      </c>
      <c r="TK34" s="1303">
        <v>6</v>
      </c>
      <c r="TL34" s="2074">
        <v>0</v>
      </c>
      <c r="TM34" s="1995">
        <v>0</v>
      </c>
      <c r="TN34" s="3967">
        <v>0</v>
      </c>
      <c r="TO34" s="1303">
        <v>11</v>
      </c>
      <c r="TP34" s="2074">
        <v>0</v>
      </c>
      <c r="TQ34" s="1995">
        <v>0</v>
      </c>
      <c r="TR34" s="3967">
        <v>0</v>
      </c>
      <c r="TS34" s="1303">
        <v>5</v>
      </c>
      <c r="TT34" s="2074">
        <v>0</v>
      </c>
      <c r="TU34" s="1995">
        <v>0</v>
      </c>
      <c r="TV34" s="3967">
        <v>0</v>
      </c>
      <c r="TW34" s="1303">
        <v>2</v>
      </c>
      <c r="TX34" s="2074">
        <v>0</v>
      </c>
      <c r="TY34" s="1995">
        <v>9</v>
      </c>
      <c r="TZ34" s="3967">
        <v>4.9046321525885563</v>
      </c>
      <c r="UA34" s="1303">
        <v>42</v>
      </c>
      <c r="UB34" s="2074">
        <v>10</v>
      </c>
      <c r="UC34" s="1995">
        <v>3</v>
      </c>
      <c r="UD34" s="3967">
        <v>1.6348773841961854</v>
      </c>
      <c r="UE34" s="1303">
        <v>53</v>
      </c>
      <c r="UF34" s="2074">
        <v>0</v>
      </c>
      <c r="UG34" s="1995">
        <v>0</v>
      </c>
      <c r="UH34" s="3967">
        <v>0</v>
      </c>
      <c r="UI34" s="1303">
        <v>14</v>
      </c>
      <c r="UJ34" s="2074">
        <v>0</v>
      </c>
      <c r="UK34" s="1995">
        <v>0</v>
      </c>
      <c r="UL34" s="3967">
        <v>0</v>
      </c>
      <c r="UM34" s="1303">
        <v>22</v>
      </c>
      <c r="UN34" s="2074">
        <v>0</v>
      </c>
      <c r="UO34" s="1995">
        <v>0</v>
      </c>
      <c r="UP34" s="3967">
        <v>0</v>
      </c>
      <c r="UQ34" s="1303">
        <v>3</v>
      </c>
      <c r="UR34" s="2074">
        <v>0</v>
      </c>
      <c r="US34" s="1995">
        <v>0</v>
      </c>
      <c r="UT34" s="3967">
        <v>0</v>
      </c>
      <c r="UU34" s="1303">
        <v>12</v>
      </c>
      <c r="UV34" s="2074">
        <v>0</v>
      </c>
      <c r="UW34" s="1995">
        <v>0</v>
      </c>
      <c r="UX34" s="3967">
        <v>0</v>
      </c>
      <c r="UY34" s="1303">
        <v>26</v>
      </c>
      <c r="UZ34" s="2074">
        <v>0</v>
      </c>
      <c r="VA34" s="1995">
        <v>0</v>
      </c>
      <c r="VB34" s="3967">
        <v>0</v>
      </c>
      <c r="VC34" s="1303">
        <v>4</v>
      </c>
      <c r="VD34" s="2073">
        <v>0</v>
      </c>
      <c r="VE34" s="1303">
        <v>0</v>
      </c>
      <c r="VF34" s="1303">
        <v>0</v>
      </c>
      <c r="VG34" s="1303">
        <v>7</v>
      </c>
      <c r="VH34" s="1303">
        <v>0</v>
      </c>
      <c r="VI34" s="1303">
        <v>0</v>
      </c>
      <c r="VJ34" s="1303">
        <v>0</v>
      </c>
      <c r="VK34" s="1303">
        <v>4</v>
      </c>
      <c r="VL34" s="1303">
        <v>0</v>
      </c>
      <c r="VM34" s="1303">
        <v>0</v>
      </c>
      <c r="VN34" s="1303">
        <v>0</v>
      </c>
      <c r="VO34" s="1303">
        <v>9</v>
      </c>
      <c r="VP34" s="1303">
        <v>0</v>
      </c>
      <c r="VQ34" s="1303">
        <v>0</v>
      </c>
      <c r="VR34" s="1303">
        <v>0</v>
      </c>
      <c r="VS34" s="1303">
        <v>18</v>
      </c>
      <c r="VT34" s="1303">
        <v>0</v>
      </c>
      <c r="VU34" s="1303">
        <v>0</v>
      </c>
      <c r="VV34" s="1303">
        <v>0</v>
      </c>
      <c r="VW34" s="1303">
        <v>7</v>
      </c>
      <c r="VX34" s="1303">
        <v>0</v>
      </c>
      <c r="VY34" s="1303">
        <v>0</v>
      </c>
      <c r="VZ34" s="1303">
        <v>0</v>
      </c>
      <c r="WA34" s="1303">
        <v>36</v>
      </c>
      <c r="WB34" s="1303">
        <v>0</v>
      </c>
      <c r="WC34" s="1303">
        <v>0</v>
      </c>
      <c r="WD34" s="1303">
        <v>0</v>
      </c>
      <c r="WE34" s="1303">
        <v>15</v>
      </c>
      <c r="WF34" s="1303">
        <v>0</v>
      </c>
      <c r="WG34" s="1303">
        <v>0</v>
      </c>
      <c r="WH34" s="1303">
        <v>0</v>
      </c>
      <c r="WI34" s="1303">
        <v>6</v>
      </c>
      <c r="WJ34" s="1303">
        <v>0</v>
      </c>
      <c r="WK34" s="1303">
        <v>0</v>
      </c>
      <c r="WL34" s="1303">
        <v>0</v>
      </c>
      <c r="WM34" s="1303">
        <v>19</v>
      </c>
      <c r="WN34" s="1303">
        <v>0</v>
      </c>
      <c r="WO34" s="1303">
        <v>0</v>
      </c>
      <c r="WP34" s="1303">
        <v>0</v>
      </c>
      <c r="WQ34" s="1303">
        <v>16</v>
      </c>
      <c r="WR34" s="1303">
        <v>0</v>
      </c>
      <c r="WS34" s="1303">
        <v>0</v>
      </c>
      <c r="WT34" s="1303">
        <v>0</v>
      </c>
      <c r="WU34" s="1303">
        <v>16</v>
      </c>
      <c r="WV34" s="2150"/>
      <c r="WW34" s="712">
        <v>23.655913978494624</v>
      </c>
      <c r="WX34" s="712">
        <v>20.73170731707317</v>
      </c>
      <c r="WY34" s="712">
        <v>19.17808219178082</v>
      </c>
      <c r="WZ34" s="712">
        <v>19.402985074626866</v>
      </c>
      <c r="XA34" s="712">
        <v>20</v>
      </c>
      <c r="XB34" s="712">
        <v>21.25</v>
      </c>
      <c r="XC34" s="699">
        <v>19.480519480519483</v>
      </c>
      <c r="XD34" s="699">
        <v>14</v>
      </c>
      <c r="XE34" s="699">
        <v>20.75</v>
      </c>
      <c r="XF34" s="712">
        <v>19.895287958115183</v>
      </c>
      <c r="XG34" s="699">
        <v>7</v>
      </c>
      <c r="XH34" s="712">
        <v>13.978494623655912</v>
      </c>
      <c r="XI34" s="712">
        <v>7.3170731707317067</v>
      </c>
      <c r="XJ34" s="712">
        <v>10.95890410958904</v>
      </c>
      <c r="XK34" s="712">
        <v>7.4626865671641784</v>
      </c>
      <c r="XL34" s="712">
        <v>9.4117647058823533</v>
      </c>
      <c r="XM34" s="712">
        <v>7.5</v>
      </c>
      <c r="XN34" s="699">
        <v>12.987012987012985</v>
      </c>
      <c r="XO34" s="699">
        <v>35</v>
      </c>
      <c r="XP34" s="699">
        <v>10</v>
      </c>
      <c r="XQ34" s="712">
        <v>9.6858638743455501</v>
      </c>
      <c r="XR34" s="699">
        <v>46</v>
      </c>
      <c r="XS34" s="712">
        <v>32.467532467532465</v>
      </c>
      <c r="XT34" s="699">
        <v>19</v>
      </c>
      <c r="XU34" s="699">
        <v>30.75</v>
      </c>
      <c r="XV34" s="985">
        <v>29.581151832460733</v>
      </c>
      <c r="XW34" s="699">
        <v>18</v>
      </c>
      <c r="XX34" s="699">
        <v>70</v>
      </c>
      <c r="XY34" s="699">
        <v>63.636363636363633</v>
      </c>
      <c r="XZ34" s="699">
        <v>29</v>
      </c>
      <c r="YA34" s="985">
        <v>68.25</v>
      </c>
      <c r="YB34" s="985">
        <v>69.109947643979055</v>
      </c>
      <c r="YC34" s="699">
        <v>36</v>
      </c>
      <c r="YD34" s="985" t="s">
        <v>31</v>
      </c>
      <c r="YE34" s="985">
        <v>1.2987012987012987</v>
      </c>
      <c r="YF34" s="699">
        <v>10</v>
      </c>
      <c r="YG34" s="699" t="s">
        <v>31</v>
      </c>
      <c r="YH34" s="699">
        <v>0.26178010471204188</v>
      </c>
      <c r="YI34" s="699">
        <v>1</v>
      </c>
      <c r="YJ34" s="699">
        <v>1.25</v>
      </c>
      <c r="YK34" s="699">
        <v>2.5974025974025974</v>
      </c>
      <c r="YL34" s="699">
        <v>13</v>
      </c>
      <c r="YM34" s="985">
        <v>1</v>
      </c>
      <c r="YN34" s="985">
        <v>1.0471204188481675</v>
      </c>
      <c r="YO34" s="699">
        <v>15</v>
      </c>
      <c r="YP34" s="985">
        <v>666.7</v>
      </c>
      <c r="YQ34" s="985">
        <v>611.79999999999995</v>
      </c>
      <c r="YR34" s="699">
        <v>3</v>
      </c>
      <c r="YS34" s="712">
        <v>0</v>
      </c>
      <c r="YT34" s="985">
        <v>0</v>
      </c>
      <c r="YU34" s="699">
        <v>24</v>
      </c>
      <c r="YV34" s="982">
        <v>42</v>
      </c>
      <c r="YW34" s="725">
        <v>47.619047619047613</v>
      </c>
      <c r="YX34" s="699">
        <v>13</v>
      </c>
      <c r="YY34" s="699">
        <v>114</v>
      </c>
      <c r="YZ34" s="725">
        <v>56.140350877192979</v>
      </c>
      <c r="ZA34" s="699">
        <v>68</v>
      </c>
      <c r="ZB34" s="715">
        <v>33</v>
      </c>
      <c r="ZC34" s="725">
        <v>72.727272727272734</v>
      </c>
      <c r="ZD34" s="699">
        <v>67</v>
      </c>
      <c r="ZE34" s="982">
        <v>41</v>
      </c>
      <c r="ZF34" s="715">
        <v>41.463414634146346</v>
      </c>
      <c r="ZG34" s="699">
        <v>26</v>
      </c>
      <c r="ZH34" s="716">
        <v>0</v>
      </c>
      <c r="ZI34" s="712">
        <v>0</v>
      </c>
      <c r="ZJ34" s="699">
        <v>25</v>
      </c>
      <c r="ZK34" s="1363" t="s">
        <v>1627</v>
      </c>
      <c r="ZL34" s="712">
        <v>76.870748299319729</v>
      </c>
      <c r="ZM34" s="712">
        <v>83.061889250814332</v>
      </c>
      <c r="ZN34" s="699">
        <v>60</v>
      </c>
      <c r="ZO34" s="715">
        <v>307</v>
      </c>
      <c r="ZP34" s="709">
        <v>53.389830508474581</v>
      </c>
      <c r="ZQ34" s="703">
        <v>58.677685950413228</v>
      </c>
      <c r="ZR34" s="978">
        <v>64</v>
      </c>
      <c r="ZS34" s="705">
        <v>121</v>
      </c>
      <c r="ZT34" s="709">
        <v>57.446808510638306</v>
      </c>
      <c r="ZU34" s="703">
        <v>75.609756097560975</v>
      </c>
      <c r="ZV34" s="978">
        <v>52</v>
      </c>
      <c r="ZW34" s="4111">
        <v>41</v>
      </c>
      <c r="ZX34" s="709">
        <v>58.333333333333336</v>
      </c>
      <c r="ZY34" s="703">
        <v>48.888888888888886</v>
      </c>
      <c r="ZZ34" s="978">
        <v>69</v>
      </c>
      <c r="AAA34" s="4111">
        <v>45</v>
      </c>
      <c r="AAB34" s="709">
        <v>42.857142857142854</v>
      </c>
      <c r="AAC34" s="703">
        <v>51.428571428571423</v>
      </c>
      <c r="AAD34" s="978">
        <v>53</v>
      </c>
      <c r="AAE34" s="4111">
        <v>35</v>
      </c>
      <c r="AAF34" s="983">
        <v>90.972222222222214</v>
      </c>
      <c r="AAG34" s="715">
        <v>98.581560283687935</v>
      </c>
      <c r="AAH34" s="715">
        <v>57</v>
      </c>
      <c r="AAI34" s="733">
        <v>141</v>
      </c>
      <c r="AAJ34" s="709">
        <v>317.2</v>
      </c>
      <c r="AAK34" s="978">
        <v>38</v>
      </c>
      <c r="AAL34" s="703">
        <v>1631.2</v>
      </c>
      <c r="AAM34" s="978">
        <v>8</v>
      </c>
      <c r="AAN34" s="703">
        <v>9962.9</v>
      </c>
      <c r="AAO34" s="978">
        <f t="shared" si="26"/>
        <v>1</v>
      </c>
      <c r="AAP34" s="703">
        <v>589.9</v>
      </c>
      <c r="AAQ34" s="979">
        <f t="shared" si="27"/>
        <v>1</v>
      </c>
      <c r="AAR34" s="712">
        <v>0</v>
      </c>
      <c r="AAS34" s="699">
        <v>30</v>
      </c>
      <c r="AAT34" s="712">
        <v>28.14</v>
      </c>
      <c r="AAU34" s="699">
        <v>67</v>
      </c>
      <c r="AAV34" s="712">
        <v>0</v>
      </c>
      <c r="AAW34" s="699">
        <v>24</v>
      </c>
      <c r="AAX34" s="712">
        <v>6052</v>
      </c>
      <c r="AAY34" s="699">
        <v>1</v>
      </c>
      <c r="AAZ34" s="699">
        <v>29976</v>
      </c>
      <c r="ABA34" s="978">
        <f t="shared" si="28"/>
        <v>3</v>
      </c>
      <c r="ABB34" s="712">
        <v>2403.3000000000002</v>
      </c>
      <c r="ABC34" s="978">
        <f t="shared" si="28"/>
        <v>16</v>
      </c>
      <c r="ABD34" s="712">
        <v>4850.3</v>
      </c>
      <c r="ABE34" s="978">
        <f t="shared" si="28"/>
        <v>1</v>
      </c>
      <c r="ABF34" s="712">
        <v>5199.8999999999996</v>
      </c>
      <c r="ABG34" s="978">
        <f t="shared" si="28"/>
        <v>12</v>
      </c>
      <c r="ABH34" s="712">
        <v>0</v>
      </c>
      <c r="ABI34" s="978">
        <f t="shared" si="29"/>
        <v>2</v>
      </c>
      <c r="ABJ34" s="712">
        <v>0</v>
      </c>
      <c r="ABK34" s="978">
        <f t="shared" si="29"/>
        <v>1</v>
      </c>
      <c r="ABL34" s="712">
        <v>546.20000000000005</v>
      </c>
      <c r="ABM34" s="978">
        <f t="shared" si="29"/>
        <v>12</v>
      </c>
      <c r="ABN34" s="712">
        <f t="shared" si="30"/>
        <v>546.20000000000005</v>
      </c>
      <c r="ABO34" s="2732">
        <f t="shared" si="31"/>
        <v>13</v>
      </c>
      <c r="ABP34" s="716">
        <v>5</v>
      </c>
      <c r="ABQ34" s="712" t="s">
        <v>1632</v>
      </c>
      <c r="ABR34" s="712">
        <v>5</v>
      </c>
      <c r="ABS34" s="712" t="s">
        <v>1632</v>
      </c>
      <c r="ABT34" s="712">
        <v>0</v>
      </c>
      <c r="ABU34" s="712" t="s">
        <v>1625</v>
      </c>
      <c r="ABV34" s="712">
        <v>0</v>
      </c>
      <c r="ABW34" s="712" t="s">
        <v>1625</v>
      </c>
      <c r="ABX34" s="712">
        <v>0</v>
      </c>
      <c r="ABY34" s="712" t="s">
        <v>1625</v>
      </c>
      <c r="ABZ34" s="712">
        <v>10</v>
      </c>
      <c r="ACA34" s="699">
        <v>49</v>
      </c>
      <c r="ACB34" s="712">
        <v>0</v>
      </c>
      <c r="ACC34" s="712" t="s">
        <v>1625</v>
      </c>
      <c r="ACD34" s="712">
        <v>0</v>
      </c>
      <c r="ACE34" s="712" t="s">
        <v>1625</v>
      </c>
      <c r="ACF34" s="712">
        <v>0</v>
      </c>
      <c r="ACG34" s="712" t="s">
        <v>1625</v>
      </c>
      <c r="ACH34" s="712">
        <v>0</v>
      </c>
      <c r="ACI34" s="712" t="s">
        <v>1625</v>
      </c>
      <c r="ACJ34" s="712">
        <v>0</v>
      </c>
      <c r="ACK34" s="699">
        <v>65</v>
      </c>
      <c r="ACL34" s="712">
        <v>5</v>
      </c>
      <c r="ACM34" s="712" t="s">
        <v>1632</v>
      </c>
      <c r="ACN34" s="712">
        <v>5</v>
      </c>
      <c r="ACO34" s="712" t="s">
        <v>1632</v>
      </c>
      <c r="ACP34" s="712">
        <v>0</v>
      </c>
      <c r="ACQ34" s="712" t="s">
        <v>1625</v>
      </c>
      <c r="ACR34" s="712">
        <v>10</v>
      </c>
      <c r="ACS34" s="699">
        <v>28</v>
      </c>
      <c r="ACT34" s="699">
        <v>0</v>
      </c>
      <c r="ACU34" s="699" t="s">
        <v>1625</v>
      </c>
      <c r="ACV34" s="699">
        <v>0</v>
      </c>
      <c r="ACW34" s="699" t="s">
        <v>1625</v>
      </c>
      <c r="ACX34" s="699">
        <v>10</v>
      </c>
      <c r="ACY34" s="699" t="s">
        <v>1632</v>
      </c>
      <c r="ACZ34" s="699">
        <v>0</v>
      </c>
      <c r="ADA34" s="699" t="s">
        <v>1625</v>
      </c>
      <c r="ADB34" s="699">
        <v>10</v>
      </c>
      <c r="ADC34" s="699">
        <v>55</v>
      </c>
      <c r="ADD34" s="989">
        <v>10</v>
      </c>
      <c r="ADE34" s="989">
        <v>10</v>
      </c>
      <c r="ADF34" s="989">
        <v>10</v>
      </c>
      <c r="ADG34" s="989">
        <v>0</v>
      </c>
      <c r="ADH34" s="989">
        <v>30</v>
      </c>
      <c r="ADI34" s="699">
        <v>36</v>
      </c>
      <c r="ADJ34" s="712">
        <v>5</v>
      </c>
      <c r="ADK34" s="712" t="s">
        <v>1632</v>
      </c>
      <c r="ADL34" s="712">
        <v>5</v>
      </c>
      <c r="ADM34" s="712" t="s">
        <v>1632</v>
      </c>
      <c r="ADN34" s="712">
        <v>0</v>
      </c>
      <c r="ADO34" s="712" t="s">
        <v>1625</v>
      </c>
      <c r="ADP34" s="712">
        <v>0</v>
      </c>
      <c r="ADQ34" s="712" t="s">
        <v>1625</v>
      </c>
      <c r="ADR34" s="712">
        <v>10</v>
      </c>
      <c r="ADS34" s="699">
        <v>49</v>
      </c>
      <c r="ADT34" s="712">
        <v>10</v>
      </c>
      <c r="ADU34" s="712">
        <v>10</v>
      </c>
      <c r="ADV34" s="712">
        <v>0</v>
      </c>
      <c r="ADW34" s="712">
        <v>0</v>
      </c>
      <c r="ADX34" s="712">
        <v>20</v>
      </c>
      <c r="ADY34" s="699">
        <v>38</v>
      </c>
      <c r="ADZ34" s="714">
        <v>1</v>
      </c>
      <c r="AEA34" s="712">
        <v>22.655188038060718</v>
      </c>
      <c r="AEB34" s="699">
        <v>1</v>
      </c>
      <c r="AEC34" s="715">
        <v>2</v>
      </c>
      <c r="AED34" s="712">
        <v>45.310376076121436</v>
      </c>
      <c r="AEE34" s="699">
        <v>7</v>
      </c>
      <c r="AEF34" s="715">
        <v>3</v>
      </c>
      <c r="AEG34" s="712">
        <v>67.965564114182158</v>
      </c>
      <c r="AEH34" s="699">
        <v>1</v>
      </c>
      <c r="AEI34" s="1303">
        <v>2</v>
      </c>
      <c r="AEJ34" s="712">
        <v>45.310376076121436</v>
      </c>
      <c r="AEK34" s="699">
        <f t="shared" si="32"/>
        <v>25</v>
      </c>
      <c r="AEL34" s="715">
        <v>1</v>
      </c>
      <c r="AEM34" s="712">
        <v>22.207417277370642</v>
      </c>
      <c r="AEN34" s="699">
        <v>4</v>
      </c>
      <c r="AEO34" s="699">
        <v>2</v>
      </c>
      <c r="AEP34" s="712">
        <v>45.3</v>
      </c>
      <c r="AEQ34" s="699">
        <v>22</v>
      </c>
      <c r="AER34" s="699">
        <v>2</v>
      </c>
      <c r="AES34" s="712">
        <v>45.3</v>
      </c>
      <c r="AET34" s="699">
        <v>17</v>
      </c>
      <c r="AEU34" s="699">
        <v>1</v>
      </c>
      <c r="AEV34" s="1099">
        <v>22.7</v>
      </c>
      <c r="AEW34" s="699">
        <v>7</v>
      </c>
      <c r="AEX34" s="989">
        <v>3.9E-2</v>
      </c>
      <c r="AEY34" s="989">
        <v>72</v>
      </c>
      <c r="AEZ34" s="989">
        <v>0.17</v>
      </c>
      <c r="AFA34" s="989">
        <v>8</v>
      </c>
      <c r="AFB34" s="989">
        <v>6.4000000000000001E-2</v>
      </c>
      <c r="AFC34" s="989">
        <v>21</v>
      </c>
      <c r="AFD34" s="989">
        <v>0</v>
      </c>
      <c r="AFE34" s="989">
        <v>49</v>
      </c>
      <c r="AFF34" s="989">
        <v>0</v>
      </c>
      <c r="AFG34" s="989">
        <v>44</v>
      </c>
      <c r="AFH34" s="989">
        <v>0</v>
      </c>
      <c r="AFI34" s="989">
        <v>44</v>
      </c>
      <c r="AFJ34" s="989">
        <v>0</v>
      </c>
      <c r="AFK34" s="989">
        <v>7</v>
      </c>
      <c r="AFL34" s="989">
        <v>0</v>
      </c>
      <c r="AFM34" s="989">
        <v>7</v>
      </c>
      <c r="AFN34" s="989">
        <v>14</v>
      </c>
      <c r="AFO34" s="989">
        <v>305.87721214769499</v>
      </c>
      <c r="AFP34" s="989">
        <v>5</v>
      </c>
      <c r="AFQ34" s="989">
        <v>5</v>
      </c>
      <c r="AFR34" s="989">
        <v>109.24186148131965</v>
      </c>
      <c r="AFS34" s="989">
        <v>6</v>
      </c>
      <c r="AFT34" s="989">
        <v>16</v>
      </c>
      <c r="AFU34" s="989">
        <v>349.57395674022285</v>
      </c>
      <c r="AFV34" s="989">
        <v>2</v>
      </c>
      <c r="AFW34" s="989">
        <v>7</v>
      </c>
      <c r="AFX34" s="989">
        <v>152.9386060738475</v>
      </c>
      <c r="AFY34" s="989">
        <v>15</v>
      </c>
      <c r="AFZ34" s="989">
        <v>103</v>
      </c>
      <c r="AGA34" s="989">
        <v>2250.3823465151845</v>
      </c>
      <c r="AGB34" s="989">
        <v>3</v>
      </c>
      <c r="AGC34" s="989">
        <v>7</v>
      </c>
      <c r="AGD34" s="989">
        <v>152.9386060738475</v>
      </c>
      <c r="AGE34" s="989">
        <v>42</v>
      </c>
      <c r="AGF34" s="989">
        <v>12</v>
      </c>
      <c r="AGG34" s="989">
        <v>406.78</v>
      </c>
      <c r="AGH34" s="989">
        <v>2</v>
      </c>
      <c r="AGI34" s="989">
        <v>0</v>
      </c>
      <c r="AGJ34" s="989">
        <v>0</v>
      </c>
      <c r="AGK34" s="989">
        <v>10</v>
      </c>
      <c r="AGL34" s="989">
        <v>0</v>
      </c>
      <c r="AGM34" s="989">
        <v>0</v>
      </c>
      <c r="AGN34" s="989">
        <v>2</v>
      </c>
      <c r="AGO34" s="989">
        <v>9</v>
      </c>
      <c r="AGP34" s="989">
        <v>305.08</v>
      </c>
      <c r="AGQ34" s="989">
        <v>2</v>
      </c>
      <c r="AGR34" s="989">
        <v>0</v>
      </c>
      <c r="AGS34" s="989">
        <v>0</v>
      </c>
      <c r="AGT34" s="989">
        <v>19</v>
      </c>
      <c r="AGU34" s="989">
        <v>2</v>
      </c>
      <c r="AGV34" s="989">
        <v>67.8</v>
      </c>
      <c r="AGW34" s="989">
        <v>1</v>
      </c>
      <c r="AGX34" s="989">
        <v>0</v>
      </c>
      <c r="AGY34" s="989">
        <v>0</v>
      </c>
      <c r="AGZ34" s="989">
        <v>25</v>
      </c>
      <c r="AHA34" s="989">
        <v>0</v>
      </c>
      <c r="AHB34" s="989">
        <v>0</v>
      </c>
      <c r="AHC34" s="989">
        <v>12</v>
      </c>
      <c r="AHD34" s="989">
        <v>1</v>
      </c>
      <c r="AHE34" s="989">
        <v>33.9</v>
      </c>
      <c r="AHF34" s="989">
        <v>2</v>
      </c>
      <c r="AHG34" s="712">
        <v>11</v>
      </c>
      <c r="AHH34" s="712">
        <v>381.94</v>
      </c>
      <c r="AHI34" s="699">
        <v>16</v>
      </c>
      <c r="AHJ34" s="712">
        <v>15</v>
      </c>
      <c r="AHK34" s="712">
        <v>520.83000000000004</v>
      </c>
      <c r="AHL34" s="712">
        <v>31</v>
      </c>
      <c r="AHM34" s="712">
        <v>0</v>
      </c>
      <c r="AHN34" s="712">
        <v>0</v>
      </c>
      <c r="AHO34" s="699">
        <v>43</v>
      </c>
      <c r="AHP34" s="712">
        <v>0</v>
      </c>
      <c r="AHQ34" s="712">
        <v>0</v>
      </c>
      <c r="AHR34" s="712">
        <v>23</v>
      </c>
      <c r="AHS34" s="712">
        <v>0</v>
      </c>
      <c r="AHT34" s="712">
        <v>0</v>
      </c>
      <c r="AHU34" s="699">
        <v>28</v>
      </c>
      <c r="AHV34" s="712">
        <v>4</v>
      </c>
      <c r="AHW34" s="712">
        <v>138.88999999999999</v>
      </c>
      <c r="AHX34" s="699">
        <v>63</v>
      </c>
      <c r="AHY34" s="712">
        <v>16</v>
      </c>
      <c r="AHZ34" s="712">
        <v>542.37</v>
      </c>
      <c r="AIA34" s="699">
        <v>10</v>
      </c>
      <c r="AIC34" s="714"/>
      <c r="AID34" s="725"/>
      <c r="AIE34" s="715"/>
      <c r="AIF34" s="714"/>
      <c r="AIG34" s="725"/>
      <c r="AIH34" s="715"/>
      <c r="AII34" s="715"/>
      <c r="AIJ34" s="712"/>
      <c r="AIK34" s="715"/>
      <c r="AIL34" s="1169">
        <v>41</v>
      </c>
      <c r="AIM34" s="1174">
        <v>58.536585365853661</v>
      </c>
      <c r="AIN34" s="1168">
        <f t="shared" si="33"/>
        <v>30</v>
      </c>
      <c r="AIO34" s="715">
        <v>114</v>
      </c>
      <c r="AIP34" s="725">
        <v>33.333333333333336</v>
      </c>
      <c r="AIQ34" s="715">
        <f t="shared" si="34"/>
        <v>4</v>
      </c>
      <c r="AIR34" s="1169">
        <v>39</v>
      </c>
      <c r="AIS34" s="1174">
        <v>46.153846153846153</v>
      </c>
      <c r="AIT34" s="1168">
        <f t="shared" si="35"/>
        <v>12</v>
      </c>
      <c r="AIU34" s="715">
        <v>107</v>
      </c>
      <c r="AIV34" s="725">
        <v>15.88785046728972</v>
      </c>
      <c r="AIW34" s="715">
        <f t="shared" si="36"/>
        <v>28</v>
      </c>
      <c r="AIX34" s="1169">
        <v>41</v>
      </c>
      <c r="AIY34" s="1174">
        <v>0</v>
      </c>
      <c r="AIZ34" s="1168">
        <f t="shared" si="37"/>
        <v>64</v>
      </c>
      <c r="AJA34" s="715">
        <v>109</v>
      </c>
      <c r="AJB34" s="725">
        <v>19.26605504587156</v>
      </c>
      <c r="AJC34" s="715">
        <f t="shared" si="38"/>
        <v>32</v>
      </c>
      <c r="AJD34" s="714">
        <v>41</v>
      </c>
      <c r="AJE34" s="725">
        <v>17.073170731707318</v>
      </c>
      <c r="AJF34" s="715">
        <v>75</v>
      </c>
      <c r="AJG34" s="699">
        <v>122</v>
      </c>
      <c r="AJH34" s="1099">
        <v>5.7377049180327866</v>
      </c>
      <c r="AJI34" s="733">
        <v>7</v>
      </c>
      <c r="AJJ34" s="714">
        <v>41</v>
      </c>
      <c r="AJK34" s="712">
        <v>19.512195121951219</v>
      </c>
      <c r="AJL34" s="715">
        <v>13</v>
      </c>
      <c r="AJM34" s="699">
        <v>122</v>
      </c>
      <c r="AJN34" s="712">
        <v>9.0163934426229506</v>
      </c>
      <c r="AJO34" s="715">
        <v>1</v>
      </c>
      <c r="AJP34" s="714">
        <v>41</v>
      </c>
      <c r="AJQ34" s="712">
        <v>29.268292682926827</v>
      </c>
      <c r="AJR34" s="715">
        <v>2</v>
      </c>
      <c r="AJS34" s="699">
        <v>126</v>
      </c>
      <c r="AJT34" s="712">
        <v>35.714285714285715</v>
      </c>
      <c r="AJU34" s="715">
        <f t="shared" si="39"/>
        <v>5</v>
      </c>
      <c r="AJV34" s="1178">
        <v>0</v>
      </c>
      <c r="AJW34" s="1099">
        <v>0</v>
      </c>
      <c r="AJX34" s="1099">
        <v>0</v>
      </c>
      <c r="AJY34" s="1099">
        <v>0</v>
      </c>
      <c r="AJZ34" s="1099">
        <v>0</v>
      </c>
      <c r="AKA34" s="1099">
        <v>0</v>
      </c>
      <c r="AKB34" s="1099">
        <v>0</v>
      </c>
      <c r="AKC34" s="1099">
        <v>0</v>
      </c>
      <c r="AKD34" s="1099">
        <v>0</v>
      </c>
      <c r="AKE34" s="1099">
        <v>0</v>
      </c>
      <c r="AKF34" s="1099">
        <v>0</v>
      </c>
      <c r="AKG34" s="1188" t="s">
        <v>1730</v>
      </c>
      <c r="AKH34" s="985">
        <v>40</v>
      </c>
      <c r="AKI34" s="985">
        <v>20</v>
      </c>
      <c r="AKJ34" s="985">
        <v>25</v>
      </c>
      <c r="AKK34" s="985">
        <v>0</v>
      </c>
      <c r="AKL34" s="985">
        <v>5</v>
      </c>
      <c r="AKM34" s="985">
        <v>5</v>
      </c>
      <c r="AKN34" s="985">
        <v>15</v>
      </c>
      <c r="AKO34" s="985">
        <v>15</v>
      </c>
      <c r="AKP34" s="985">
        <v>25</v>
      </c>
      <c r="AKQ34" s="985">
        <v>0</v>
      </c>
      <c r="AKR34" s="985">
        <v>5</v>
      </c>
      <c r="AKS34" s="699">
        <v>20</v>
      </c>
      <c r="AKT34" s="714" t="s">
        <v>1650</v>
      </c>
      <c r="AKU34" s="715" t="s">
        <v>1651</v>
      </c>
      <c r="AKV34" s="715" t="s">
        <v>1650</v>
      </c>
      <c r="AKW34" s="715" t="s">
        <v>1651</v>
      </c>
      <c r="AKX34" s="715" t="s">
        <v>1651</v>
      </c>
      <c r="AKY34" s="715" t="s">
        <v>1651</v>
      </c>
      <c r="AKZ34" s="715" t="s">
        <v>1650</v>
      </c>
      <c r="ALA34" s="715">
        <v>2</v>
      </c>
      <c r="ALB34" s="715">
        <v>0</v>
      </c>
      <c r="ALC34" s="715">
        <v>2</v>
      </c>
      <c r="ALD34" s="715">
        <v>0</v>
      </c>
      <c r="ALE34" s="715">
        <v>0</v>
      </c>
      <c r="ALF34" s="715">
        <v>0</v>
      </c>
      <c r="ALG34" s="715">
        <v>2</v>
      </c>
      <c r="ALH34" s="715">
        <f t="shared" si="40"/>
        <v>6</v>
      </c>
      <c r="ALI34" s="715">
        <f t="shared" si="41"/>
        <v>31</v>
      </c>
      <c r="ALJ34" s="716" t="s">
        <v>31</v>
      </c>
      <c r="ALK34" s="712" t="s">
        <v>31</v>
      </c>
      <c r="ALL34" s="712" t="s">
        <v>31</v>
      </c>
      <c r="ALM34" s="712" t="s">
        <v>31</v>
      </c>
      <c r="ALN34" s="712" t="s">
        <v>31</v>
      </c>
      <c r="ALO34" s="712" t="s">
        <v>31</v>
      </c>
      <c r="ALP34" s="712" t="s">
        <v>31</v>
      </c>
      <c r="ALQ34" s="714">
        <v>1</v>
      </c>
      <c r="ALR34" s="715">
        <v>0</v>
      </c>
      <c r="ALS34" s="715">
        <v>1</v>
      </c>
      <c r="ALT34" s="715">
        <v>0</v>
      </c>
      <c r="ALU34" s="715">
        <v>1</v>
      </c>
      <c r="ALV34" s="715">
        <v>1</v>
      </c>
      <c r="ALW34" s="733">
        <v>1</v>
      </c>
      <c r="ALX34" s="981">
        <v>0.547645125958379</v>
      </c>
      <c r="ALY34" s="715">
        <v>49</v>
      </c>
      <c r="ALZ34" s="731">
        <v>0</v>
      </c>
      <c r="AMA34" s="715">
        <v>61</v>
      </c>
      <c r="AMB34" s="731">
        <v>0.547645125958379</v>
      </c>
      <c r="AMC34" s="715">
        <v>26</v>
      </c>
      <c r="AMD34" s="731">
        <v>0</v>
      </c>
      <c r="AME34" s="715">
        <v>61</v>
      </c>
      <c r="AMF34" s="715">
        <v>0.547645125958379</v>
      </c>
      <c r="AMG34" s="715">
        <v>29</v>
      </c>
      <c r="AMH34" s="731">
        <v>0.547645125958379</v>
      </c>
      <c r="AMI34" s="715">
        <v>34</v>
      </c>
      <c r="AMJ34" s="731">
        <v>0.547645125958379</v>
      </c>
      <c r="AMK34" s="715">
        <v>35</v>
      </c>
      <c r="AML34" s="982">
        <v>1</v>
      </c>
      <c r="AMM34" s="699">
        <v>1</v>
      </c>
      <c r="AMN34" s="699">
        <v>1</v>
      </c>
      <c r="AMO34" s="716">
        <v>0.547645125958379</v>
      </c>
      <c r="AMP34" s="715">
        <v>35</v>
      </c>
      <c r="AMQ34" s="712">
        <v>0.547645125958379</v>
      </c>
      <c r="AMR34" s="715">
        <v>11</v>
      </c>
      <c r="AMS34" s="712">
        <v>0.547645125958379</v>
      </c>
      <c r="AMT34" s="733">
        <v>13</v>
      </c>
      <c r="AMU34" s="982">
        <v>0</v>
      </c>
      <c r="AMV34" s="731">
        <v>0</v>
      </c>
      <c r="AMW34" s="715">
        <v>32</v>
      </c>
      <c r="AMX34" s="716" t="s">
        <v>1687</v>
      </c>
      <c r="AMY34" s="712" t="s">
        <v>106</v>
      </c>
      <c r="AMZ34" s="715">
        <v>1</v>
      </c>
      <c r="ANA34" s="715">
        <v>4</v>
      </c>
      <c r="ANB34" s="715">
        <v>5</v>
      </c>
      <c r="ANC34" s="715">
        <v>28</v>
      </c>
      <c r="AND34" s="1201" t="s">
        <v>1632</v>
      </c>
      <c r="ANE34" s="1202" t="s">
        <v>1632</v>
      </c>
      <c r="ANF34" s="1202" t="s">
        <v>1632</v>
      </c>
      <c r="ANG34" s="1202" t="s">
        <v>1632</v>
      </c>
      <c r="ANH34" s="725">
        <v>5</v>
      </c>
      <c r="ANI34" s="725">
        <v>5</v>
      </c>
      <c r="ANJ34" s="725">
        <v>5</v>
      </c>
      <c r="ANK34" s="725">
        <v>5</v>
      </c>
      <c r="ANL34" s="1303">
        <f t="shared" si="42"/>
        <v>20</v>
      </c>
      <c r="ANM34" s="1303">
        <f t="shared" si="43"/>
        <v>1</v>
      </c>
      <c r="ANN34" s="983" t="s">
        <v>1625</v>
      </c>
      <c r="ANO34" s="725" t="s">
        <v>1632</v>
      </c>
      <c r="ANP34" s="725" t="s">
        <v>1625</v>
      </c>
      <c r="ANQ34" s="725" t="s">
        <v>1625</v>
      </c>
      <c r="ANR34" s="725">
        <v>0</v>
      </c>
      <c r="ANS34" s="725">
        <v>5</v>
      </c>
      <c r="ANT34" s="725">
        <v>0</v>
      </c>
      <c r="ANU34" s="725">
        <v>0</v>
      </c>
      <c r="ANV34" s="715">
        <f t="shared" si="44"/>
        <v>5</v>
      </c>
      <c r="ANW34" s="715">
        <f t="shared" si="45"/>
        <v>66</v>
      </c>
      <c r="ANX34" s="982">
        <v>7</v>
      </c>
      <c r="ANY34" s="715">
        <v>788</v>
      </c>
      <c r="ANZ34" s="1089">
        <v>18.010999999999999</v>
      </c>
      <c r="AOA34" s="715">
        <v>16</v>
      </c>
      <c r="AOB34" s="1089">
        <v>2.2999999999999998</v>
      </c>
      <c r="AOC34" s="1188">
        <f t="shared" si="46"/>
        <v>49</v>
      </c>
      <c r="AOD34" s="1089">
        <v>18.123999999999999</v>
      </c>
      <c r="AOE34" s="1188">
        <f t="shared" si="47"/>
        <v>67</v>
      </c>
      <c r="AOF34" s="699">
        <v>0</v>
      </c>
      <c r="AOG34" s="985">
        <v>0</v>
      </c>
      <c r="AOH34" s="1188">
        <v>45</v>
      </c>
      <c r="AOI34" s="699">
        <v>3</v>
      </c>
      <c r="AOJ34" s="985">
        <v>1.6429353778751368</v>
      </c>
      <c r="AOK34" s="1188">
        <v>5</v>
      </c>
      <c r="AOL34" s="699">
        <v>1</v>
      </c>
      <c r="AOM34" s="985">
        <v>0.547645125958379</v>
      </c>
      <c r="AON34" s="1188">
        <v>29</v>
      </c>
      <c r="AOO34" s="699">
        <v>0</v>
      </c>
      <c r="AOP34" s="985">
        <v>0</v>
      </c>
      <c r="AOQ34" s="1188">
        <v>61</v>
      </c>
      <c r="AOR34" s="983" t="s">
        <v>1625</v>
      </c>
      <c r="AOS34" s="725" t="s">
        <v>1625</v>
      </c>
      <c r="AOT34" s="725" t="s">
        <v>1625</v>
      </c>
      <c r="AOU34" s="725" t="s">
        <v>1625</v>
      </c>
      <c r="AOV34" s="725">
        <v>0</v>
      </c>
      <c r="AOW34" s="725">
        <v>0</v>
      </c>
      <c r="AOX34" s="725">
        <v>0</v>
      </c>
      <c r="AOY34" s="725">
        <v>0</v>
      </c>
      <c r="AOZ34" s="715">
        <f t="shared" si="48"/>
        <v>0</v>
      </c>
      <c r="APA34" s="715">
        <f t="shared" si="49"/>
        <v>25</v>
      </c>
      <c r="APB34" s="1993" t="s">
        <v>1632</v>
      </c>
      <c r="APC34" s="1994" t="s">
        <v>1632</v>
      </c>
      <c r="APD34" s="1994" t="s">
        <v>1632</v>
      </c>
      <c r="APE34" s="1994" t="s">
        <v>1625</v>
      </c>
      <c r="APF34" s="1995">
        <v>5</v>
      </c>
      <c r="APG34" s="1995">
        <v>5</v>
      </c>
      <c r="APH34" s="1995">
        <v>5</v>
      </c>
      <c r="API34" s="1995">
        <v>0</v>
      </c>
      <c r="APJ34" s="715">
        <f t="shared" si="50"/>
        <v>15</v>
      </c>
      <c r="APK34" s="715">
        <f t="shared" si="51"/>
        <v>27</v>
      </c>
      <c r="APL34" s="715">
        <v>0</v>
      </c>
      <c r="APM34" s="725">
        <v>0</v>
      </c>
      <c r="APN34" s="715">
        <v>17</v>
      </c>
      <c r="APO34" s="715">
        <v>0</v>
      </c>
      <c r="APP34" s="725">
        <v>0</v>
      </c>
      <c r="APQ34" s="715">
        <v>18</v>
      </c>
      <c r="APR34" s="1169">
        <v>0</v>
      </c>
      <c r="APS34" s="1168">
        <v>0</v>
      </c>
      <c r="APT34" s="1168">
        <v>0</v>
      </c>
      <c r="APU34" s="989">
        <v>0</v>
      </c>
      <c r="APV34" s="989">
        <v>0</v>
      </c>
      <c r="APW34" s="989">
        <v>0</v>
      </c>
      <c r="APX34" s="989">
        <v>38</v>
      </c>
      <c r="APY34" s="989">
        <v>2</v>
      </c>
      <c r="APZ34" s="989">
        <v>125</v>
      </c>
      <c r="AQA34" s="989">
        <v>1000</v>
      </c>
      <c r="AQB34" s="989">
        <v>62.5</v>
      </c>
      <c r="AQC34" s="989">
        <v>500</v>
      </c>
      <c r="AQD34" s="1099">
        <v>54.495912806539515</v>
      </c>
      <c r="AQE34" s="989">
        <v>9</v>
      </c>
      <c r="AQF34" s="989">
        <v>2</v>
      </c>
      <c r="AQG34" s="989">
        <v>125</v>
      </c>
      <c r="AQH34" s="989">
        <v>1000</v>
      </c>
      <c r="AQI34" s="989">
        <v>62.5</v>
      </c>
      <c r="AQJ34" s="989">
        <v>500</v>
      </c>
      <c r="AQK34" s="989">
        <v>54.495912806539515</v>
      </c>
      <c r="AQL34" s="729">
        <v>33</v>
      </c>
      <c r="AQM34" s="987"/>
      <c r="AQQ34" s="715">
        <v>265</v>
      </c>
      <c r="AQR34" s="715">
        <v>210</v>
      </c>
      <c r="AQS34" s="989">
        <v>21</v>
      </c>
      <c r="AQT34" s="1099">
        <v>10</v>
      </c>
      <c r="AQU34" s="989">
        <f t="shared" si="52"/>
        <v>51</v>
      </c>
      <c r="AQV34" s="989">
        <v>6</v>
      </c>
      <c r="AQW34" s="989">
        <v>28.571428571428569</v>
      </c>
      <c r="AQX34" s="1099">
        <v>3</v>
      </c>
      <c r="AQY34" s="989">
        <f t="shared" si="53"/>
        <v>61</v>
      </c>
      <c r="AQZ34" s="989">
        <v>13</v>
      </c>
      <c r="ARA34" s="989">
        <v>34</v>
      </c>
      <c r="ARB34" s="989">
        <v>38.235294117647058</v>
      </c>
      <c r="ARC34" s="989">
        <f t="shared" si="54"/>
        <v>10</v>
      </c>
      <c r="ARD34" s="1668">
        <v>2.3380952380952382</v>
      </c>
      <c r="ARE34" s="1667">
        <f t="shared" si="55"/>
        <v>46</v>
      </c>
      <c r="ARF34" s="1168">
        <v>4</v>
      </c>
      <c r="ARG34" s="1099">
        <v>0</v>
      </c>
      <c r="ARH34" s="989">
        <f t="shared" si="56"/>
        <v>1</v>
      </c>
      <c r="ARI34" s="715">
        <v>22</v>
      </c>
      <c r="ARJ34" s="985">
        <v>31.818181818181817</v>
      </c>
      <c r="ARK34" s="699">
        <f t="shared" si="57"/>
        <v>74</v>
      </c>
      <c r="ARL34" s="989">
        <v>192</v>
      </c>
      <c r="ARM34" s="715">
        <v>71</v>
      </c>
      <c r="ARN34" s="985">
        <v>36.979166666666671</v>
      </c>
      <c r="ARO34" s="699">
        <f t="shared" si="58"/>
        <v>67</v>
      </c>
      <c r="ARP34" s="707">
        <v>154</v>
      </c>
      <c r="ARQ34" s="990">
        <v>0</v>
      </c>
      <c r="ARR34" s="719">
        <v>0</v>
      </c>
      <c r="ARS34" s="979">
        <f t="shared" si="59"/>
        <v>34</v>
      </c>
      <c r="ART34" s="715">
        <v>36</v>
      </c>
      <c r="ARU34" s="699">
        <f t="shared" si="59"/>
        <v>59</v>
      </c>
      <c r="ARV34" s="715" t="s">
        <v>31</v>
      </c>
      <c r="ARW34" s="715" t="s">
        <v>31</v>
      </c>
      <c r="ARX34" s="985" t="s">
        <v>31</v>
      </c>
      <c r="ARY34" s="699" t="str">
        <f t="shared" si="60"/>
        <v>-</v>
      </c>
      <c r="ARZ34" s="715" t="s">
        <v>31</v>
      </c>
      <c r="ASA34" s="715" t="s">
        <v>31</v>
      </c>
      <c r="ASB34" s="712" t="s">
        <v>31</v>
      </c>
      <c r="ASC34" s="699" t="str">
        <f t="shared" si="61"/>
        <v>-</v>
      </c>
      <c r="ASD34" s="712">
        <v>53.488372093023251</v>
      </c>
      <c r="ASE34" s="712">
        <v>13.953488372093023</v>
      </c>
      <c r="ASF34" s="712">
        <v>11.627906976744185</v>
      </c>
      <c r="ASG34" s="712">
        <v>6.9767441860465116</v>
      </c>
      <c r="ASH34" s="712">
        <v>6.9767441860465116</v>
      </c>
      <c r="ASI34" s="712">
        <v>6.9767441860465116</v>
      </c>
      <c r="ASJ34" s="712">
        <v>0</v>
      </c>
      <c r="ASK34" s="712">
        <v>0</v>
      </c>
      <c r="ASL34" s="712">
        <v>0</v>
      </c>
      <c r="ASM34" s="715">
        <v>23</v>
      </c>
      <c r="ASN34" s="715">
        <v>6</v>
      </c>
      <c r="ASO34" s="715">
        <v>5</v>
      </c>
      <c r="ASP34" s="715">
        <v>3</v>
      </c>
      <c r="ASQ34" s="715">
        <v>3</v>
      </c>
      <c r="ASR34" s="715">
        <v>3</v>
      </c>
      <c r="ASS34" s="715">
        <v>0</v>
      </c>
      <c r="AST34" s="715">
        <v>0</v>
      </c>
      <c r="ASU34" s="715">
        <v>0</v>
      </c>
      <c r="ASV34" s="715">
        <v>43</v>
      </c>
      <c r="ASW34" s="712">
        <v>22.222222222222221</v>
      </c>
      <c r="ASX34" s="712">
        <v>33.333333333333329</v>
      </c>
      <c r="ASY34" s="712">
        <v>0</v>
      </c>
      <c r="ASZ34" s="712">
        <v>0</v>
      </c>
      <c r="ATA34" s="712">
        <v>0</v>
      </c>
      <c r="ATB34" s="712">
        <v>0</v>
      </c>
      <c r="ATC34" s="712">
        <v>11.111111111111111</v>
      </c>
      <c r="ATD34" s="712">
        <v>11.111111111111111</v>
      </c>
      <c r="ATE34" s="712">
        <v>22.222222222222221</v>
      </c>
      <c r="ATF34" s="715">
        <v>2</v>
      </c>
      <c r="ATG34" s="715">
        <v>3</v>
      </c>
      <c r="ATH34" s="715">
        <v>0</v>
      </c>
      <c r="ATI34" s="715">
        <v>0</v>
      </c>
      <c r="ATJ34" s="715">
        <v>0</v>
      </c>
      <c r="ATK34" s="715">
        <v>0</v>
      </c>
      <c r="ATL34" s="715">
        <v>1</v>
      </c>
      <c r="ATM34" s="715">
        <v>1</v>
      </c>
      <c r="ATN34" s="715">
        <v>2</v>
      </c>
      <c r="ATO34" s="715">
        <v>9</v>
      </c>
      <c r="ATP34" s="712" t="s">
        <v>31</v>
      </c>
      <c r="ATQ34" s="712" t="s">
        <v>31</v>
      </c>
      <c r="ATR34" s="712" t="s">
        <v>31</v>
      </c>
      <c r="ATS34" s="712" t="s">
        <v>31</v>
      </c>
      <c r="ATT34" s="712" t="s">
        <v>31</v>
      </c>
      <c r="ATU34" s="712" t="s">
        <v>31</v>
      </c>
      <c r="ATV34" s="712" t="s">
        <v>31</v>
      </c>
      <c r="ATW34" s="712" t="s">
        <v>31</v>
      </c>
      <c r="ATX34" s="712" t="s">
        <v>31</v>
      </c>
      <c r="ATY34" s="715">
        <v>0</v>
      </c>
      <c r="ATZ34" s="715">
        <v>0</v>
      </c>
      <c r="AUA34" s="715">
        <v>0</v>
      </c>
      <c r="AUB34" s="715">
        <v>0</v>
      </c>
      <c r="AUC34" s="715">
        <v>0</v>
      </c>
      <c r="AUD34" s="715">
        <v>0</v>
      </c>
      <c r="AUE34" s="715">
        <v>0</v>
      </c>
      <c r="AUF34" s="715">
        <v>0</v>
      </c>
      <c r="AUG34" s="715">
        <v>0</v>
      </c>
      <c r="AUH34" s="715">
        <v>0</v>
      </c>
      <c r="AUI34" s="712" t="s">
        <v>1648</v>
      </c>
      <c r="AUJ34" s="712" t="s">
        <v>1623</v>
      </c>
      <c r="AUK34" s="709">
        <v>5</v>
      </c>
      <c r="AUL34" s="978">
        <v>24</v>
      </c>
      <c r="AUM34" s="703" t="s">
        <v>1632</v>
      </c>
      <c r="AUN34" s="703" t="s">
        <v>1625</v>
      </c>
      <c r="AUO34" s="703" t="s">
        <v>1625</v>
      </c>
      <c r="AUP34" s="701" t="s">
        <v>1625</v>
      </c>
      <c r="AUQ34" s="712" t="s">
        <v>1626</v>
      </c>
      <c r="AUR34" s="712" t="s">
        <v>1627</v>
      </c>
      <c r="AUS34" s="712" t="s">
        <v>1627</v>
      </c>
      <c r="AUT34" s="712" t="s">
        <v>1627</v>
      </c>
      <c r="AUU34" s="712" t="s">
        <v>1625</v>
      </c>
      <c r="AUV34" s="712" t="s">
        <v>1628</v>
      </c>
      <c r="AUW34" s="3968" t="s">
        <v>1648</v>
      </c>
      <c r="AUX34" s="712" t="s">
        <v>5403</v>
      </c>
      <c r="AUY34" s="712" t="s">
        <v>1729</v>
      </c>
      <c r="AUZ34" s="699">
        <v>75</v>
      </c>
      <c r="AVA34" s="699">
        <v>11</v>
      </c>
      <c r="AVB34" s="985">
        <v>14.6</v>
      </c>
      <c r="AVC34" s="699">
        <v>0</v>
      </c>
      <c r="AVD34" s="712">
        <v>0</v>
      </c>
      <c r="AVE34" s="699">
        <f t="shared" si="62"/>
        <v>25</v>
      </c>
      <c r="AVF34" s="712">
        <v>0</v>
      </c>
      <c r="AVG34" s="978">
        <v>33</v>
      </c>
      <c r="AVH34" s="712" t="s">
        <v>1625</v>
      </c>
      <c r="AVI34" s="712" t="s">
        <v>1625</v>
      </c>
      <c r="AVJ34" s="712" t="s">
        <v>1625</v>
      </c>
      <c r="AVK34" s="712" t="s">
        <v>1625</v>
      </c>
      <c r="AVL34" s="716">
        <v>45.3</v>
      </c>
      <c r="AVM34" s="699">
        <f t="shared" si="63"/>
        <v>5</v>
      </c>
      <c r="AVN34" s="715">
        <v>2</v>
      </c>
      <c r="AVO34" s="712">
        <v>22.7</v>
      </c>
      <c r="AVP34" s="699">
        <f t="shared" si="64"/>
        <v>3</v>
      </c>
      <c r="AVQ34" s="715">
        <v>1</v>
      </c>
      <c r="AVR34" s="712">
        <v>0</v>
      </c>
      <c r="AVS34" s="699">
        <f t="shared" si="65"/>
        <v>14</v>
      </c>
      <c r="AVT34" s="715">
        <v>0</v>
      </c>
      <c r="AVU34" s="712">
        <v>0</v>
      </c>
      <c r="AVV34" s="699">
        <f t="shared" si="66"/>
        <v>29</v>
      </c>
      <c r="AVW34" s="715">
        <v>0</v>
      </c>
      <c r="AVX34" s="712">
        <v>0</v>
      </c>
      <c r="AVY34" s="733">
        <v>0</v>
      </c>
      <c r="AVZ34" s="716">
        <v>0</v>
      </c>
      <c r="AWA34" s="699">
        <f t="shared" si="67"/>
        <v>26</v>
      </c>
      <c r="AWB34" s="715">
        <v>0</v>
      </c>
      <c r="AWC34" s="712">
        <v>0</v>
      </c>
      <c r="AWD34" s="699">
        <f t="shared" si="68"/>
        <v>9</v>
      </c>
      <c r="AWE34" s="715">
        <v>0</v>
      </c>
      <c r="AWF34" s="712">
        <v>0</v>
      </c>
      <c r="AWG34" s="699">
        <f t="shared" si="69"/>
        <v>56</v>
      </c>
      <c r="AWH34" s="715">
        <v>0</v>
      </c>
      <c r="AWI34" s="714">
        <v>60</v>
      </c>
      <c r="AWJ34" s="715">
        <v>80</v>
      </c>
      <c r="AWK34" s="715" t="s">
        <v>31</v>
      </c>
      <c r="AWL34" s="715" t="s">
        <v>31</v>
      </c>
      <c r="AWM34" s="715" t="s">
        <v>31</v>
      </c>
      <c r="AWN34" s="715">
        <v>140</v>
      </c>
      <c r="AWO34" s="715" t="s">
        <v>31</v>
      </c>
      <c r="AWP34" s="715" t="s">
        <v>31</v>
      </c>
      <c r="AWQ34" s="715" t="s">
        <v>31</v>
      </c>
      <c r="AWR34" s="715" t="s">
        <v>31</v>
      </c>
      <c r="AWS34" s="716">
        <v>0.193</v>
      </c>
      <c r="AWT34" s="699">
        <f t="shared" si="70"/>
        <v>18</v>
      </c>
      <c r="AWU34" s="712">
        <v>0.25700000000000001</v>
      </c>
      <c r="AWV34" s="699">
        <f t="shared" si="70"/>
        <v>4</v>
      </c>
      <c r="AWW34" s="712" t="s">
        <v>31</v>
      </c>
      <c r="AWX34" s="699" t="str">
        <f t="shared" si="3"/>
        <v>-</v>
      </c>
      <c r="AWY34" s="712" t="s">
        <v>31</v>
      </c>
      <c r="AWZ34" s="699" t="str">
        <f t="shared" si="71"/>
        <v>-</v>
      </c>
      <c r="AXA34" s="712" t="s">
        <v>31</v>
      </c>
      <c r="AXB34" s="712">
        <v>0.45</v>
      </c>
      <c r="AXC34" s="712" t="s">
        <v>31</v>
      </c>
      <c r="AXD34" s="699" t="str">
        <f t="shared" si="4"/>
        <v>-</v>
      </c>
      <c r="AXE34" s="712" t="s">
        <v>31</v>
      </c>
      <c r="AXF34" s="699" t="str">
        <f t="shared" si="5"/>
        <v>-</v>
      </c>
      <c r="AXG34" s="712" t="s">
        <v>31</v>
      </c>
      <c r="AXH34" s="699" t="str">
        <f t="shared" si="6"/>
        <v>-</v>
      </c>
      <c r="AXI34" s="712" t="s">
        <v>31</v>
      </c>
      <c r="AXK34" s="3969">
        <v>93.877551020408163</v>
      </c>
      <c r="AXL34" s="3970">
        <v>98</v>
      </c>
      <c r="AXM34" s="715">
        <f t="shared" si="72"/>
        <v>36</v>
      </c>
      <c r="AXN34" s="3969">
        <v>48.672566371681413</v>
      </c>
      <c r="AXO34" s="3970">
        <v>113</v>
      </c>
      <c r="AXP34" s="715">
        <f t="shared" si="73"/>
        <v>2</v>
      </c>
      <c r="AXQ34" s="2024">
        <v>1807</v>
      </c>
      <c r="AXR34" s="2024">
        <v>1832</v>
      </c>
      <c r="AXS34" s="3029">
        <v>1.3646288209607036</v>
      </c>
      <c r="AXT34" s="2024" t="s">
        <v>8059</v>
      </c>
      <c r="AXU34" s="2024">
        <v>300</v>
      </c>
      <c r="AXV34" s="2024">
        <v>314</v>
      </c>
      <c r="AXW34" s="3029">
        <v>4.4585987261146443</v>
      </c>
      <c r="AXX34" s="2024" t="s">
        <v>8056</v>
      </c>
      <c r="AXY34" s="3029">
        <v>16.602102933038186</v>
      </c>
      <c r="AXZ34" s="3029">
        <v>17.139737991266376</v>
      </c>
      <c r="AYA34" s="3029">
        <v>0.53763505822819013</v>
      </c>
      <c r="AYB34" s="2024" t="s">
        <v>8074</v>
      </c>
      <c r="AYC34" s="2123">
        <v>864</v>
      </c>
      <c r="AYD34" s="2024">
        <v>939</v>
      </c>
      <c r="AYE34" s="3029">
        <v>7.9872204472843435</v>
      </c>
      <c r="AYF34" s="2024" t="s">
        <v>8058</v>
      </c>
      <c r="AYG34" s="2024">
        <v>72</v>
      </c>
      <c r="AYH34" s="2024">
        <v>72</v>
      </c>
      <c r="AYI34" s="3029">
        <v>0</v>
      </c>
      <c r="AYJ34" s="2024" t="s">
        <v>8059</v>
      </c>
      <c r="AYK34" s="2024">
        <v>9072</v>
      </c>
      <c r="AYL34" s="2024">
        <v>8998</v>
      </c>
      <c r="AYM34" s="3029">
        <v>0.82240497888419384</v>
      </c>
      <c r="AYN34" s="2024" t="s">
        <v>8059</v>
      </c>
      <c r="AYO34" s="2024">
        <v>44902000</v>
      </c>
      <c r="AYP34" s="2024">
        <v>49994241</v>
      </c>
      <c r="AYQ34" s="3029">
        <v>10.185655183764069</v>
      </c>
      <c r="AYR34" s="2024" t="s">
        <v>8057</v>
      </c>
      <c r="AYS34" s="2024">
        <v>16886000</v>
      </c>
      <c r="AYT34" s="2024">
        <v>23042043</v>
      </c>
      <c r="AYU34" s="3029">
        <v>26.716567623799676</v>
      </c>
      <c r="AYV34" s="2024" t="s">
        <v>8057</v>
      </c>
      <c r="AYW34" s="2024">
        <v>26500000</v>
      </c>
      <c r="AYX34" s="2024">
        <v>24936805</v>
      </c>
      <c r="AYY34" s="3029">
        <v>6.2686258323790867</v>
      </c>
      <c r="AYZ34" s="2024" t="s">
        <v>8058</v>
      </c>
      <c r="AZA34" s="2024">
        <v>157000</v>
      </c>
      <c r="AZB34" s="2024">
        <v>134393</v>
      </c>
      <c r="AZC34" s="3029">
        <v>16.821560646759877</v>
      </c>
      <c r="AZD34" s="2024" t="s">
        <v>8057</v>
      </c>
      <c r="AZE34" s="2024">
        <v>1100000</v>
      </c>
      <c r="AZF34" s="2024">
        <v>1800000</v>
      </c>
      <c r="AZG34" s="3029">
        <v>38.888888888888886</v>
      </c>
      <c r="AZH34" s="2024" t="s">
        <v>8057</v>
      </c>
      <c r="AZI34" s="2024">
        <v>259000</v>
      </c>
      <c r="AZJ34" s="2024">
        <v>81000</v>
      </c>
      <c r="AZK34" s="3029">
        <v>219.75308641975306</v>
      </c>
      <c r="AZL34" s="2024" t="s">
        <v>8057</v>
      </c>
      <c r="AZM34" s="2024">
        <v>0</v>
      </c>
      <c r="AZN34" s="2024">
        <v>0</v>
      </c>
      <c r="AZO34" s="3029" t="s">
        <v>31</v>
      </c>
      <c r="AZP34" s="2024" t="s">
        <v>31</v>
      </c>
      <c r="AZQ34" s="2024">
        <v>0</v>
      </c>
      <c r="AZR34" s="2024">
        <v>0</v>
      </c>
      <c r="AZS34" s="3029" t="s">
        <v>31</v>
      </c>
      <c r="AZT34" s="2024" t="s">
        <v>31</v>
      </c>
      <c r="AZU34" s="2024">
        <v>0</v>
      </c>
      <c r="AZV34" s="2024">
        <v>0</v>
      </c>
      <c r="AZW34" s="3029" t="s">
        <v>31</v>
      </c>
      <c r="AZX34" s="2024" t="s">
        <v>31</v>
      </c>
      <c r="AZY34" s="2123">
        <v>228065000</v>
      </c>
      <c r="AZZ34" s="2024">
        <v>244620945</v>
      </c>
      <c r="BAA34" s="3029">
        <v>6.7679997720555036</v>
      </c>
      <c r="BAB34" s="2024" t="s">
        <v>8058</v>
      </c>
      <c r="BAC34" s="2024">
        <v>13304000</v>
      </c>
      <c r="BAD34" s="2024">
        <v>12488619</v>
      </c>
      <c r="BAE34" s="3029">
        <v>6.5289925171069711</v>
      </c>
      <c r="BAF34" s="2024" t="s">
        <v>8058</v>
      </c>
      <c r="BAG34" s="2024">
        <v>320422000</v>
      </c>
      <c r="BAH34" s="2024">
        <v>322229388</v>
      </c>
      <c r="BAI34" s="3029">
        <v>0.56090104357582504</v>
      </c>
      <c r="BAJ34" s="2024" t="s">
        <v>8059</v>
      </c>
      <c r="BAK34" s="2123">
        <v>140217000</v>
      </c>
      <c r="BAL34" s="2024">
        <v>137434560</v>
      </c>
      <c r="BAM34" s="3029">
        <v>2.0245562688162408</v>
      </c>
      <c r="BAN34" s="2024" t="s">
        <v>8059</v>
      </c>
      <c r="BAO34" s="2024">
        <v>0</v>
      </c>
      <c r="BAP34" s="2024">
        <v>0</v>
      </c>
      <c r="BAQ34" s="3029" t="s">
        <v>31</v>
      </c>
      <c r="BAR34" s="2024" t="s">
        <v>31</v>
      </c>
      <c r="BAS34" s="2024">
        <v>87848000</v>
      </c>
      <c r="BAT34" s="2024">
        <v>103303745</v>
      </c>
      <c r="BAU34" s="3029">
        <v>14.961456624830006</v>
      </c>
      <c r="BAV34" s="2024" t="s">
        <v>8057</v>
      </c>
      <c r="BAW34" s="2024">
        <v>0</v>
      </c>
      <c r="BAX34" s="2024">
        <v>0</v>
      </c>
      <c r="BAY34" s="3029" t="s">
        <v>31</v>
      </c>
      <c r="BAZ34" s="2024" t="s">
        <v>31</v>
      </c>
      <c r="BBA34" s="2024">
        <v>0</v>
      </c>
      <c r="BBB34" s="2024">
        <v>3882640</v>
      </c>
      <c r="BBC34" s="3029">
        <v>100</v>
      </c>
      <c r="BBD34" s="2024" t="s">
        <v>8057</v>
      </c>
      <c r="BBE34" s="2123">
        <v>11237000</v>
      </c>
      <c r="BBF34" s="2024">
        <v>12488619</v>
      </c>
      <c r="BBG34" s="3029">
        <v>10.022076900576437</v>
      </c>
      <c r="BBH34" s="2024" t="s">
        <v>8057</v>
      </c>
      <c r="BBI34" s="2024">
        <v>0</v>
      </c>
      <c r="BBJ34" s="2024">
        <v>0</v>
      </c>
      <c r="BBK34" s="3029" t="s">
        <v>31</v>
      </c>
      <c r="BBL34" s="2024" t="s">
        <v>31</v>
      </c>
      <c r="BBM34" s="2024">
        <v>2067000</v>
      </c>
      <c r="BBN34" s="2024">
        <v>0</v>
      </c>
      <c r="BBO34" s="3029" t="s">
        <v>31</v>
      </c>
      <c r="BBP34" s="2024" t="s">
        <v>31</v>
      </c>
      <c r="BBQ34" s="2123">
        <v>78423000</v>
      </c>
      <c r="BBR34" s="2024">
        <v>70771010</v>
      </c>
      <c r="BBS34" s="3029">
        <v>10.812322729320954</v>
      </c>
      <c r="BBT34" s="2024" t="s">
        <v>8057</v>
      </c>
      <c r="BBU34" s="2024">
        <v>0</v>
      </c>
      <c r="BBV34" s="2024">
        <v>189504</v>
      </c>
      <c r="BBW34" s="3029">
        <v>100</v>
      </c>
      <c r="BBX34" s="2024" t="s">
        <v>8057</v>
      </c>
      <c r="BBY34" s="2024">
        <v>31798000</v>
      </c>
      <c r="BBZ34" s="2024">
        <v>36852818</v>
      </c>
      <c r="BCA34" s="3029">
        <v>13.716231958163959</v>
      </c>
      <c r="BCB34" s="2024" t="s">
        <v>8057</v>
      </c>
      <c r="BCC34" s="2024">
        <v>0</v>
      </c>
      <c r="BCD34" s="2024">
        <v>957078</v>
      </c>
      <c r="BCE34" s="3029">
        <v>100</v>
      </c>
      <c r="BCF34" s="2024" t="s">
        <v>8057</v>
      </c>
      <c r="BCG34" s="2024">
        <v>3247000</v>
      </c>
      <c r="BCH34" s="2024">
        <v>3512588</v>
      </c>
      <c r="BCI34" s="3029">
        <v>7.5610347698050475</v>
      </c>
      <c r="BCJ34" s="2024" t="s">
        <v>8058</v>
      </c>
      <c r="BCK34" s="2024">
        <v>13816000</v>
      </c>
      <c r="BCL34" s="2024">
        <v>8050861</v>
      </c>
      <c r="BCM34" s="3029">
        <v>71.608974493535527</v>
      </c>
      <c r="BCN34" s="2024" t="s">
        <v>8057</v>
      </c>
      <c r="BCO34" s="2024">
        <v>70567000</v>
      </c>
      <c r="BCP34" s="2024">
        <v>80604249</v>
      </c>
      <c r="BCQ34" s="3029">
        <v>12.452506070740768</v>
      </c>
      <c r="BCR34" s="2024" t="s">
        <v>8057</v>
      </c>
      <c r="BCS34" s="2024">
        <v>29007000</v>
      </c>
      <c r="BCT34" s="2024">
        <v>29777381</v>
      </c>
      <c r="BCU34" s="3029">
        <v>2.5871348457408061</v>
      </c>
      <c r="BCV34" s="2024" t="s">
        <v>8059</v>
      </c>
      <c r="BCW34" s="2024">
        <v>4341000</v>
      </c>
      <c r="BCX34" s="2024">
        <v>4935378</v>
      </c>
      <c r="BCY34" s="3029">
        <v>12.043211279865488</v>
      </c>
      <c r="BCZ34" s="2024" t="s">
        <v>8057</v>
      </c>
      <c r="BDA34" s="2024">
        <v>33901000</v>
      </c>
      <c r="BDB34" s="2024">
        <v>27372460</v>
      </c>
      <c r="BDC34" s="3029">
        <v>23.850760947317127</v>
      </c>
      <c r="BDD34" s="2024" t="s">
        <v>8057</v>
      </c>
      <c r="BDE34" s="2024">
        <v>0</v>
      </c>
      <c r="BDF34" s="2024">
        <v>0</v>
      </c>
      <c r="BDG34" s="3029" t="s">
        <v>31</v>
      </c>
      <c r="BDH34" s="2024" t="s">
        <v>31</v>
      </c>
      <c r="BDI34" s="2024">
        <v>0</v>
      </c>
      <c r="BDJ34" s="2024">
        <v>0</v>
      </c>
      <c r="BDK34" s="3029" t="s">
        <v>31</v>
      </c>
      <c r="BDL34" s="2024" t="s">
        <v>31</v>
      </c>
      <c r="BDM34" s="2024">
        <v>19576000</v>
      </c>
      <c r="BDN34" s="2024">
        <v>21981871</v>
      </c>
      <c r="BDO34" s="3029">
        <v>10.944796282354673</v>
      </c>
      <c r="BDP34" s="2024" t="s">
        <v>8057</v>
      </c>
      <c r="BDQ34" s="2024">
        <v>0</v>
      </c>
      <c r="BDR34" s="2024">
        <v>379298</v>
      </c>
      <c r="BDS34" s="3029">
        <v>100</v>
      </c>
      <c r="BDT34" s="2024" t="s">
        <v>8057</v>
      </c>
      <c r="BDU34" s="2024">
        <v>0</v>
      </c>
      <c r="BDV34" s="2024">
        <v>741461</v>
      </c>
      <c r="BDW34" s="3029">
        <v>100</v>
      </c>
      <c r="BDX34" s="2024" t="s">
        <v>8057</v>
      </c>
      <c r="BDY34" s="2024">
        <v>0</v>
      </c>
      <c r="BDZ34" s="2024">
        <v>0</v>
      </c>
      <c r="BEA34" s="3029" t="s">
        <v>31</v>
      </c>
      <c r="BEB34" s="2024" t="s">
        <v>31</v>
      </c>
      <c r="BEC34" s="2024">
        <v>0</v>
      </c>
      <c r="BED34" s="2024">
        <v>0</v>
      </c>
      <c r="BEE34" s="3029" t="s">
        <v>31</v>
      </c>
      <c r="BEF34" s="2024" t="s">
        <v>31</v>
      </c>
      <c r="BEG34" s="2024">
        <v>0</v>
      </c>
      <c r="BEH34" s="2024">
        <v>0</v>
      </c>
      <c r="BEI34" s="3029" t="s">
        <v>31</v>
      </c>
      <c r="BEJ34" s="2024" t="s">
        <v>31</v>
      </c>
      <c r="BEK34" s="2024">
        <v>0</v>
      </c>
      <c r="BEL34" s="2024">
        <v>0</v>
      </c>
      <c r="BEM34" s="3029" t="s">
        <v>31</v>
      </c>
      <c r="BEN34" s="2024" t="s">
        <v>31</v>
      </c>
      <c r="BEO34" s="2024">
        <v>0</v>
      </c>
      <c r="BEP34" s="2024">
        <v>0</v>
      </c>
      <c r="BEQ34" s="3029" t="s">
        <v>31</v>
      </c>
      <c r="BER34" s="2024" t="s">
        <v>31</v>
      </c>
      <c r="BES34" s="2024">
        <v>35746000</v>
      </c>
      <c r="BET34" s="2024">
        <v>36103431</v>
      </c>
      <c r="BEU34" s="3029">
        <v>0.99001948042001686</v>
      </c>
      <c r="BEV34" s="2024" t="s">
        <v>8059</v>
      </c>
      <c r="BEW34" s="2123">
        <v>1787</v>
      </c>
      <c r="BEX34" s="2024">
        <v>1819</v>
      </c>
      <c r="BEY34" s="3029">
        <v>1.7592083562396965</v>
      </c>
      <c r="BEZ34" s="2024" t="s">
        <v>8059</v>
      </c>
      <c r="BFA34" s="2024">
        <v>301</v>
      </c>
      <c r="BFB34" s="2024">
        <v>314</v>
      </c>
      <c r="BFC34" s="3029">
        <v>4.1401273885350349</v>
      </c>
      <c r="BFD34" s="2024" t="s">
        <v>8056</v>
      </c>
      <c r="BFE34" s="3029">
        <v>16.843872411863458</v>
      </c>
      <c r="BFF34" s="3029">
        <v>17.262231995601979</v>
      </c>
      <c r="BFG34" s="3029">
        <v>0.41835958373852122</v>
      </c>
      <c r="BFH34" s="2024" t="s">
        <v>8074</v>
      </c>
      <c r="BFI34" s="2780" t="s">
        <v>1632</v>
      </c>
      <c r="BFJ34" s="1495" t="s">
        <v>1632</v>
      </c>
      <c r="BFK34" s="1495" t="s">
        <v>1625</v>
      </c>
      <c r="BFL34" s="1495" t="s">
        <v>1632</v>
      </c>
      <c r="BFM34" s="1212">
        <v>10</v>
      </c>
      <c r="BFN34" s="1212">
        <v>10</v>
      </c>
      <c r="BFO34" s="1212">
        <v>0</v>
      </c>
      <c r="BFP34" s="1212">
        <v>10</v>
      </c>
      <c r="BFQ34" s="988">
        <f t="shared" si="74"/>
        <v>30</v>
      </c>
      <c r="BFR34" s="988">
        <f t="shared" si="75"/>
        <v>45</v>
      </c>
      <c r="BFS34" s="1993" t="s">
        <v>1632</v>
      </c>
      <c r="BFT34" s="1994" t="s">
        <v>1625</v>
      </c>
      <c r="BFU34" s="1994" t="s">
        <v>1625</v>
      </c>
      <c r="BFV34" s="1994" t="s">
        <v>1625</v>
      </c>
      <c r="BFW34" s="1995">
        <v>5</v>
      </c>
      <c r="BFX34" s="1995">
        <v>0</v>
      </c>
      <c r="BFY34" s="1995">
        <v>0</v>
      </c>
      <c r="BFZ34" s="1995">
        <v>0</v>
      </c>
      <c r="BGA34" s="1303">
        <f t="shared" si="76"/>
        <v>5</v>
      </c>
      <c r="BGB34" s="1303">
        <f t="shared" si="77"/>
        <v>62</v>
      </c>
      <c r="BGC34" s="1993" t="s">
        <v>1625</v>
      </c>
      <c r="BGD34" s="1994" t="s">
        <v>1625</v>
      </c>
      <c r="BGE34" s="1994" t="s">
        <v>1625</v>
      </c>
      <c r="BGF34" s="1994" t="s">
        <v>1625</v>
      </c>
      <c r="BGG34" s="1995">
        <v>0</v>
      </c>
      <c r="BGH34" s="1995">
        <v>0</v>
      </c>
      <c r="BGI34" s="1995">
        <v>0</v>
      </c>
      <c r="BGJ34" s="1995">
        <v>0</v>
      </c>
      <c r="BGK34" s="1303">
        <f t="shared" si="78"/>
        <v>0</v>
      </c>
      <c r="BGL34" s="1303">
        <f t="shared" si="79"/>
        <v>14</v>
      </c>
      <c r="BGM34" s="1993" t="s">
        <v>1632</v>
      </c>
      <c r="BGN34" s="1994" t="s">
        <v>1632</v>
      </c>
      <c r="BGO34" s="1994" t="s">
        <v>1632</v>
      </c>
      <c r="BGP34" s="1994" t="s">
        <v>1632</v>
      </c>
      <c r="BGQ34" s="1995">
        <v>5</v>
      </c>
      <c r="BGR34" s="1995">
        <v>5</v>
      </c>
      <c r="BGS34" s="1995">
        <v>5</v>
      </c>
      <c r="BGT34" s="1995">
        <v>5</v>
      </c>
      <c r="BGU34" s="1303">
        <f t="shared" si="80"/>
        <v>20</v>
      </c>
      <c r="BGV34" s="1303">
        <f t="shared" si="81"/>
        <v>1</v>
      </c>
      <c r="BGW34" s="1993" t="s">
        <v>1632</v>
      </c>
      <c r="BGX34" s="1994" t="s">
        <v>1632</v>
      </c>
      <c r="BGY34" s="1994" t="s">
        <v>1632</v>
      </c>
      <c r="BGZ34" s="1994" t="s">
        <v>1632</v>
      </c>
      <c r="BHA34" s="1995">
        <v>5</v>
      </c>
      <c r="BHB34" s="1995">
        <v>5</v>
      </c>
      <c r="BHC34" s="1995">
        <v>5</v>
      </c>
      <c r="BHD34" s="1995">
        <v>5</v>
      </c>
      <c r="BHE34" s="1303">
        <f t="shared" si="82"/>
        <v>20</v>
      </c>
      <c r="BHF34" s="1303">
        <f t="shared" si="83"/>
        <v>1</v>
      </c>
      <c r="BHG34" s="1993" t="s">
        <v>1632</v>
      </c>
      <c r="BHH34" s="1994" t="s">
        <v>1632</v>
      </c>
      <c r="BHI34" s="1994" t="s">
        <v>1632</v>
      </c>
      <c r="BHJ34" s="1994" t="s">
        <v>1625</v>
      </c>
      <c r="BHK34" s="1995">
        <v>5</v>
      </c>
      <c r="BHL34" s="1995">
        <v>5</v>
      </c>
      <c r="BHM34" s="1995">
        <v>5</v>
      </c>
      <c r="BHN34" s="1995">
        <v>0</v>
      </c>
      <c r="BHO34" s="1303">
        <f t="shared" si="84"/>
        <v>15</v>
      </c>
      <c r="BHP34" s="1303">
        <f t="shared" si="85"/>
        <v>25</v>
      </c>
      <c r="BHQ34" s="1993" t="s">
        <v>1632</v>
      </c>
      <c r="BHR34" s="1994" t="s">
        <v>1632</v>
      </c>
      <c r="BHS34" s="1994" t="s">
        <v>1632</v>
      </c>
      <c r="BHT34" s="1994" t="s">
        <v>1632</v>
      </c>
      <c r="BHU34" s="1995">
        <v>5</v>
      </c>
      <c r="BHV34" s="1995">
        <v>5</v>
      </c>
      <c r="BHW34" s="1995">
        <v>5</v>
      </c>
      <c r="BHX34" s="1995">
        <v>5</v>
      </c>
      <c r="BHY34" s="1303">
        <f t="shared" si="86"/>
        <v>20</v>
      </c>
      <c r="BHZ34" s="1303">
        <f t="shared" si="87"/>
        <v>1</v>
      </c>
      <c r="BIA34" s="1993" t="s">
        <v>1626</v>
      </c>
      <c r="BIB34" s="1994" t="s">
        <v>1626</v>
      </c>
      <c r="BIC34" s="1994" t="s">
        <v>1626</v>
      </c>
      <c r="BID34" s="1994" t="s">
        <v>1626</v>
      </c>
      <c r="BIE34" s="1994" t="s">
        <v>1626</v>
      </c>
      <c r="BIF34" s="4112">
        <f t="shared" si="88"/>
        <v>5</v>
      </c>
      <c r="BIG34" s="1303">
        <f t="shared" si="89"/>
        <v>1</v>
      </c>
      <c r="BIH34" s="2916">
        <v>7</v>
      </c>
      <c r="BII34" s="3967">
        <v>3.8147138964577656</v>
      </c>
      <c r="BIJ34" s="1303">
        <f t="shared" si="90"/>
        <v>37</v>
      </c>
      <c r="BIK34" s="2073">
        <v>12</v>
      </c>
      <c r="BIL34" s="1303">
        <v>12</v>
      </c>
      <c r="BIM34" s="1995">
        <v>100</v>
      </c>
      <c r="BIN34" s="1303">
        <f t="shared" si="91"/>
        <v>1</v>
      </c>
      <c r="BIO34" s="1993" t="s">
        <v>1626</v>
      </c>
      <c r="BIP34" s="1994" t="s">
        <v>1626</v>
      </c>
      <c r="BIQ34" s="1994" t="s">
        <v>1626</v>
      </c>
      <c r="BIR34" s="1994" t="s">
        <v>1626</v>
      </c>
      <c r="BIS34" s="1994" t="s">
        <v>1626</v>
      </c>
      <c r="BIT34" s="1994" t="s">
        <v>1626</v>
      </c>
      <c r="BIU34" s="1994" t="s">
        <v>1626</v>
      </c>
      <c r="BIV34" s="1994" t="s">
        <v>1626</v>
      </c>
      <c r="BIW34" s="1994" t="s">
        <v>1626</v>
      </c>
      <c r="BIX34" s="1994" t="s">
        <v>1625</v>
      </c>
      <c r="BIY34" s="3617">
        <f t="shared" si="92"/>
        <v>9</v>
      </c>
      <c r="BIZ34" s="2906">
        <f t="shared" si="93"/>
        <v>11</v>
      </c>
      <c r="BJA34" s="3971">
        <v>9</v>
      </c>
      <c r="BJB34" s="3972">
        <v>4.9046321525885563</v>
      </c>
      <c r="BJC34" s="3971">
        <v>1</v>
      </c>
      <c r="BJD34" s="3972">
        <v>11.111111111111111</v>
      </c>
      <c r="BJE34" s="3972">
        <v>49</v>
      </c>
      <c r="BJF34" s="3971">
        <v>1</v>
      </c>
      <c r="BJG34" s="3972">
        <v>11.111111111111111</v>
      </c>
      <c r="BJH34" s="3972">
        <v>46</v>
      </c>
      <c r="BJI34" s="3971">
        <v>1</v>
      </c>
      <c r="BJJ34" s="3972">
        <v>11.111111111111111</v>
      </c>
      <c r="BJK34" s="3973">
        <v>37</v>
      </c>
      <c r="BJL34" s="3971">
        <v>21</v>
      </c>
      <c r="BJM34" s="3972">
        <v>11.444141689373298</v>
      </c>
      <c r="BJN34" s="3971">
        <v>21</v>
      </c>
      <c r="BJO34" s="3972">
        <v>100</v>
      </c>
      <c r="BJP34" s="3973">
        <v>1</v>
      </c>
      <c r="BJQ34" s="3971">
        <v>1569</v>
      </c>
      <c r="BJR34" s="3972">
        <v>855.04087193460487</v>
      </c>
      <c r="BJS34" s="3971">
        <v>0</v>
      </c>
      <c r="BJT34" s="3972">
        <v>0</v>
      </c>
      <c r="BJU34" s="3973">
        <v>28</v>
      </c>
      <c r="BJV34" s="2074">
        <v>0</v>
      </c>
      <c r="BJW34" s="1303">
        <f t="shared" si="7"/>
        <v>60</v>
      </c>
      <c r="BJX34" s="1993" t="s">
        <v>1632</v>
      </c>
      <c r="BJY34" s="1994" t="s">
        <v>1632</v>
      </c>
      <c r="BJZ34" s="1495" t="s">
        <v>1625</v>
      </c>
      <c r="BKA34" s="1495" t="s">
        <v>1625</v>
      </c>
      <c r="BKB34" s="1212">
        <v>5</v>
      </c>
      <c r="BKC34" s="1212">
        <v>5</v>
      </c>
      <c r="BKD34" s="1212">
        <v>0</v>
      </c>
      <c r="BKE34" s="1212">
        <v>0</v>
      </c>
      <c r="BKF34" s="988">
        <f t="shared" si="94"/>
        <v>10</v>
      </c>
      <c r="BKG34" s="988">
        <f t="shared" si="95"/>
        <v>24</v>
      </c>
      <c r="BKH34" s="2780" t="s">
        <v>1632</v>
      </c>
      <c r="BKI34" s="1495" t="s">
        <v>1632</v>
      </c>
      <c r="BKJ34" s="1495" t="s">
        <v>1625</v>
      </c>
      <c r="BKK34" s="1495" t="s">
        <v>1625</v>
      </c>
      <c r="BKL34" s="1212">
        <v>5</v>
      </c>
      <c r="BKM34" s="1212">
        <v>5</v>
      </c>
      <c r="BKN34" s="1212">
        <v>0</v>
      </c>
      <c r="BKO34" s="1212">
        <v>0</v>
      </c>
      <c r="BKP34" s="988">
        <f t="shared" si="96"/>
        <v>10</v>
      </c>
      <c r="BKQ34" s="988">
        <f t="shared" si="97"/>
        <v>15</v>
      </c>
      <c r="BKR34" s="2780" t="s">
        <v>1625</v>
      </c>
      <c r="BKS34" s="1495" t="s">
        <v>1625</v>
      </c>
      <c r="BKT34" s="1495" t="s">
        <v>1625</v>
      </c>
      <c r="BKU34" s="1495" t="s">
        <v>1625</v>
      </c>
      <c r="BKV34" s="1212">
        <v>0</v>
      </c>
      <c r="BKW34" s="1212">
        <v>0</v>
      </c>
      <c r="BKX34" s="1212">
        <v>0</v>
      </c>
      <c r="BKY34" s="1212">
        <v>0</v>
      </c>
      <c r="BKZ34" s="988">
        <f t="shared" si="98"/>
        <v>0</v>
      </c>
      <c r="BLA34" s="988">
        <f t="shared" si="99"/>
        <v>42</v>
      </c>
      <c r="BLB34" s="3971">
        <v>4</v>
      </c>
      <c r="BLC34" s="3972">
        <v>2.1798365122615806</v>
      </c>
      <c r="BLD34" s="3973">
        <v>25</v>
      </c>
      <c r="BLE34" s="3971">
        <v>0</v>
      </c>
      <c r="BLF34" s="3972">
        <v>0</v>
      </c>
      <c r="BLG34" s="3973">
        <v>14</v>
      </c>
      <c r="BLH34" s="3971">
        <v>2</v>
      </c>
      <c r="BLI34" s="3972">
        <v>1.0899182561307903</v>
      </c>
      <c r="BLJ34" s="3973">
        <v>15</v>
      </c>
      <c r="BLK34" s="3971">
        <v>2</v>
      </c>
      <c r="BLL34" s="3972">
        <v>1.0899182561307903</v>
      </c>
      <c r="BLM34" s="3973">
        <v>19</v>
      </c>
      <c r="BLN34" s="3971">
        <v>1</v>
      </c>
      <c r="BLO34" s="3972">
        <v>0.54495912806539515</v>
      </c>
      <c r="BLP34" s="3973">
        <v>39</v>
      </c>
      <c r="BLQ34" s="3971">
        <v>0</v>
      </c>
      <c r="BLR34" s="3972">
        <v>0</v>
      </c>
      <c r="BLS34" s="3973">
        <v>13</v>
      </c>
      <c r="BLT34" s="3971">
        <v>0</v>
      </c>
      <c r="BLU34" s="3972">
        <v>0</v>
      </c>
      <c r="BLV34" s="3973">
        <v>14</v>
      </c>
      <c r="BLW34" s="3971">
        <v>1</v>
      </c>
      <c r="BLX34" s="3972">
        <v>0.54495912806539515</v>
      </c>
      <c r="BLY34" s="3973">
        <v>26</v>
      </c>
      <c r="BLZ34" s="2782">
        <v>3</v>
      </c>
      <c r="BMA34" s="2773">
        <v>1.6348773841961854</v>
      </c>
      <c r="BMB34" s="988">
        <v>18</v>
      </c>
      <c r="BMC34" s="2782">
        <v>3</v>
      </c>
      <c r="BMD34" s="2773">
        <v>1.6348773841961854</v>
      </c>
      <c r="BME34" s="988">
        <v>11</v>
      </c>
      <c r="BMF34" s="2782">
        <v>0</v>
      </c>
      <c r="BMG34" s="2773">
        <v>0</v>
      </c>
      <c r="BMH34" s="988">
        <v>9</v>
      </c>
      <c r="BMI34" s="2782">
        <v>0</v>
      </c>
      <c r="BMJ34" s="2773">
        <v>0</v>
      </c>
      <c r="BMK34" s="988">
        <v>18</v>
      </c>
      <c r="BML34" s="2782">
        <v>0</v>
      </c>
      <c r="BMM34" s="2773">
        <v>0</v>
      </c>
      <c r="BMN34" s="988">
        <v>10</v>
      </c>
      <c r="BMO34" s="2782">
        <v>0</v>
      </c>
      <c r="BMP34" s="2773">
        <v>0</v>
      </c>
      <c r="BMQ34" s="988">
        <v>2</v>
      </c>
      <c r="BMR34" s="2782">
        <v>3</v>
      </c>
      <c r="BMS34" s="2773">
        <v>1.6348773841961854</v>
      </c>
      <c r="BMT34" s="988">
        <v>35</v>
      </c>
      <c r="BMU34" s="2782">
        <v>3</v>
      </c>
      <c r="BMV34" s="2773">
        <v>1.6348773841961854</v>
      </c>
      <c r="BMW34" s="988">
        <v>14</v>
      </c>
      <c r="BMX34" s="2782">
        <v>0</v>
      </c>
      <c r="BMY34" s="2773">
        <v>0</v>
      </c>
      <c r="BMZ34" s="988">
        <v>20</v>
      </c>
      <c r="BNA34" s="2782">
        <v>0</v>
      </c>
      <c r="BNB34" s="2773">
        <v>0</v>
      </c>
      <c r="BNC34" s="988">
        <v>28</v>
      </c>
      <c r="BND34" s="2782">
        <v>0</v>
      </c>
      <c r="BNE34" s="2773">
        <v>0</v>
      </c>
      <c r="BNF34" s="988">
        <v>4</v>
      </c>
      <c r="BNG34" s="2782">
        <v>0</v>
      </c>
      <c r="BNH34" s="2773">
        <v>0</v>
      </c>
      <c r="BNI34" s="988">
        <v>19</v>
      </c>
      <c r="BNJ34" s="2782">
        <v>2</v>
      </c>
      <c r="BNK34" s="2773">
        <v>1.0899182561307903</v>
      </c>
      <c r="BNL34" s="988">
        <v>8</v>
      </c>
      <c r="BNM34" s="2782">
        <v>0</v>
      </c>
      <c r="BNN34" s="2773">
        <v>0</v>
      </c>
      <c r="BNO34" s="988">
        <v>5</v>
      </c>
      <c r="BNQ34" s="729">
        <v>70</v>
      </c>
      <c r="BNR34" s="729">
        <v>11</v>
      </c>
      <c r="BNS34" s="729">
        <v>1826</v>
      </c>
      <c r="BNT34" s="729">
        <v>38.335158817086523</v>
      </c>
      <c r="BNU34" s="729">
        <v>6.024096385542169</v>
      </c>
      <c r="BNV34" s="4113">
        <v>54</v>
      </c>
      <c r="BNW34" s="4113">
        <v>44</v>
      </c>
    </row>
    <row r="35" spans="1:1739" ht="13" x14ac:dyDescent="0.2">
      <c r="A35" s="696" t="s">
        <v>1731</v>
      </c>
      <c r="B35" s="697" t="s">
        <v>1732</v>
      </c>
      <c r="C35" s="697" t="s">
        <v>1646</v>
      </c>
      <c r="D35" s="697" t="s">
        <v>1646</v>
      </c>
      <c r="E35" s="697" t="s">
        <v>1733</v>
      </c>
      <c r="F35" s="698" t="s">
        <v>1734</v>
      </c>
      <c r="G35" s="699" t="s">
        <v>1914</v>
      </c>
      <c r="H35" s="700">
        <v>68</v>
      </c>
      <c r="I35" s="703">
        <v>7.45</v>
      </c>
      <c r="J35" s="699">
        <f t="shared" si="8"/>
        <v>11</v>
      </c>
      <c r="K35" s="702">
        <v>309</v>
      </c>
      <c r="L35" s="703">
        <v>7.02</v>
      </c>
      <c r="M35" s="710">
        <f t="shared" si="9"/>
        <v>60</v>
      </c>
      <c r="N35" s="712">
        <f t="shared" si="10"/>
        <v>-0.4300000000000006</v>
      </c>
      <c r="O35" s="702">
        <v>82</v>
      </c>
      <c r="P35" s="703">
        <v>7.17</v>
      </c>
      <c r="Q35" s="710">
        <f t="shared" si="11"/>
        <v>35</v>
      </c>
      <c r="R35" s="712">
        <f t="shared" si="12"/>
        <v>0.15000000000000036</v>
      </c>
      <c r="S35" s="702">
        <v>60</v>
      </c>
      <c r="T35" s="703">
        <v>5.63</v>
      </c>
      <c r="U35" s="699">
        <f t="shared" si="100"/>
        <v>72</v>
      </c>
      <c r="V35" s="702">
        <v>65</v>
      </c>
      <c r="W35" s="703">
        <v>6.12</v>
      </c>
      <c r="X35" s="710">
        <f t="shared" si="0"/>
        <v>46</v>
      </c>
      <c r="Y35" s="712">
        <f t="shared" si="13"/>
        <v>0.49000000000000021</v>
      </c>
      <c r="Z35" s="702">
        <v>65</v>
      </c>
      <c r="AA35" s="703">
        <v>5.6923076923076925</v>
      </c>
      <c r="AB35" s="710">
        <f t="shared" si="101"/>
        <v>75</v>
      </c>
      <c r="AC35" s="712">
        <f t="shared" si="14"/>
        <v>-0.42769230769230759</v>
      </c>
      <c r="AD35" s="706">
        <v>42</v>
      </c>
      <c r="AE35" s="701">
        <v>5.666666666666667</v>
      </c>
      <c r="AF35" s="702">
        <v>23</v>
      </c>
      <c r="AG35" s="704">
        <v>5.7391304347826084</v>
      </c>
      <c r="AH35" s="705">
        <f t="shared" si="102"/>
        <v>72</v>
      </c>
      <c r="AI35" s="707">
        <v>28</v>
      </c>
      <c r="AJ35" s="704">
        <v>5.4285714285714288</v>
      </c>
      <c r="AK35" s="705">
        <f t="shared" si="103"/>
        <v>77</v>
      </c>
      <c r="AL35" s="702">
        <v>14</v>
      </c>
      <c r="AM35" s="704">
        <v>6.1428571428571432</v>
      </c>
      <c r="AN35" s="1595">
        <f t="shared" si="104"/>
        <v>10</v>
      </c>
      <c r="AO35" s="4086"/>
      <c r="AP35" s="717">
        <v>79.599999999999994</v>
      </c>
      <c r="AQ35" s="705">
        <v>65</v>
      </c>
      <c r="AR35" s="709">
        <v>84.3</v>
      </c>
      <c r="AS35" s="705">
        <v>52</v>
      </c>
      <c r="AT35" s="709">
        <v>-3.3000000000000114</v>
      </c>
      <c r="AU35" s="701">
        <v>-2.6000000000000085</v>
      </c>
      <c r="AV35" s="702">
        <v>95</v>
      </c>
      <c r="AW35" s="715">
        <f t="shared" si="15"/>
        <v>7</v>
      </c>
      <c r="AX35" s="710">
        <v>95</v>
      </c>
      <c r="AY35" s="715">
        <f t="shared" si="16"/>
        <v>8</v>
      </c>
      <c r="AZ35" s="702">
        <v>180</v>
      </c>
      <c r="BA35" s="711">
        <f t="shared" si="105"/>
        <v>30</v>
      </c>
      <c r="BB35" s="702">
        <v>120</v>
      </c>
      <c r="BC35" s="726">
        <v>71</v>
      </c>
      <c r="BD35" s="702">
        <v>85</v>
      </c>
      <c r="BE35" s="703">
        <v>35.294117647058819</v>
      </c>
      <c r="BF35" s="705">
        <f t="shared" si="17"/>
        <v>68</v>
      </c>
      <c r="BG35" s="702">
        <v>85</v>
      </c>
      <c r="BH35" s="703">
        <v>14.117647058823529</v>
      </c>
      <c r="BI35" s="705">
        <f t="shared" si="18"/>
        <v>43</v>
      </c>
      <c r="BJ35" s="702">
        <v>85</v>
      </c>
      <c r="BK35" s="703">
        <v>40</v>
      </c>
      <c r="BL35" s="705">
        <f t="shared" si="19"/>
        <v>8</v>
      </c>
      <c r="BM35" s="702">
        <v>86</v>
      </c>
      <c r="BN35" s="703">
        <v>19.767441860465116</v>
      </c>
      <c r="BO35" s="705">
        <v>59</v>
      </c>
      <c r="BP35" s="702">
        <v>84</v>
      </c>
      <c r="BQ35" s="703">
        <v>0</v>
      </c>
      <c r="BR35" s="705">
        <v>1</v>
      </c>
      <c r="BS35" s="702">
        <v>84</v>
      </c>
      <c r="BT35" s="703">
        <v>33.333333333333329</v>
      </c>
      <c r="BU35" s="705">
        <v>23</v>
      </c>
      <c r="BV35" s="702">
        <v>25</v>
      </c>
      <c r="BW35" s="703">
        <v>64</v>
      </c>
      <c r="BX35" s="705">
        <f t="shared" si="20"/>
        <v>68</v>
      </c>
      <c r="BY35" s="702">
        <v>26</v>
      </c>
      <c r="BZ35" s="703">
        <v>92.307692307692307</v>
      </c>
      <c r="CA35" s="705">
        <f t="shared" si="21"/>
        <v>75</v>
      </c>
      <c r="CB35" s="702">
        <v>25</v>
      </c>
      <c r="CC35" s="703">
        <v>40</v>
      </c>
      <c r="CD35" s="705">
        <f t="shared" si="22"/>
        <v>3</v>
      </c>
      <c r="CE35" s="702">
        <v>26</v>
      </c>
      <c r="CF35" s="703">
        <v>26.923076923076923</v>
      </c>
      <c r="CG35" s="705">
        <v>8</v>
      </c>
      <c r="CH35" s="702">
        <v>22</v>
      </c>
      <c r="CI35" s="703">
        <v>4.5454545454545459</v>
      </c>
      <c r="CJ35" s="705">
        <f t="shared" si="106"/>
        <v>49</v>
      </c>
      <c r="CK35" s="702">
        <v>25</v>
      </c>
      <c r="CL35" s="703">
        <v>60</v>
      </c>
      <c r="CM35" s="705">
        <f t="shared" si="23"/>
        <v>74</v>
      </c>
      <c r="CN35" s="709">
        <v>14.3</v>
      </c>
      <c r="CO35" s="726">
        <v>46</v>
      </c>
      <c r="CP35" s="703">
        <v>2.5</v>
      </c>
      <c r="CQ35" s="703">
        <v>5</v>
      </c>
      <c r="CR35" s="704">
        <v>6.8</v>
      </c>
      <c r="CS35" s="709">
        <v>13</v>
      </c>
      <c r="CT35" s="701">
        <v>12.6</v>
      </c>
      <c r="CU35" s="712">
        <v>16</v>
      </c>
      <c r="CV35" s="729">
        <f t="shared" si="24"/>
        <v>30</v>
      </c>
      <c r="CW35" s="712">
        <v>2.9000000000000004</v>
      </c>
      <c r="CX35" s="712">
        <v>5.6</v>
      </c>
      <c r="CY35" s="712">
        <v>7.5</v>
      </c>
      <c r="CZ35" s="714">
        <v>65</v>
      </c>
      <c r="DA35" s="985">
        <v>85.89</v>
      </c>
      <c r="DB35" s="729">
        <v>14</v>
      </c>
      <c r="DC35" s="715">
        <v>14</v>
      </c>
      <c r="DD35" s="985">
        <v>85.5</v>
      </c>
      <c r="DE35" s="729">
        <v>17</v>
      </c>
      <c r="DF35" s="715">
        <v>36</v>
      </c>
      <c r="DG35" s="712">
        <v>86.83</v>
      </c>
      <c r="DH35" s="729">
        <v>14</v>
      </c>
      <c r="DI35" s="715">
        <v>15</v>
      </c>
      <c r="DJ35" s="712">
        <v>84</v>
      </c>
      <c r="DK35" s="729">
        <v>28</v>
      </c>
      <c r="DL35" s="716">
        <v>18.181818181818183</v>
      </c>
      <c r="DM35" s="710">
        <v>19</v>
      </c>
      <c r="DN35" s="715">
        <v>33</v>
      </c>
      <c r="DO35" s="717">
        <v>81.818181818181827</v>
      </c>
      <c r="DP35" s="710">
        <v>18</v>
      </c>
      <c r="DQ35" s="703">
        <v>0</v>
      </c>
      <c r="DR35" s="705">
        <v>18</v>
      </c>
      <c r="DS35" s="709">
        <v>66.666666666666657</v>
      </c>
      <c r="DT35" s="721">
        <v>48</v>
      </c>
      <c r="DU35" s="703">
        <v>0</v>
      </c>
      <c r="DV35" s="705">
        <v>17</v>
      </c>
      <c r="DW35" s="718">
        <v>75</v>
      </c>
      <c r="DX35" s="705">
        <v>19</v>
      </c>
      <c r="DY35" s="703">
        <v>0</v>
      </c>
      <c r="DZ35" s="705">
        <v>53</v>
      </c>
      <c r="EA35" s="702">
        <v>83</v>
      </c>
      <c r="EB35" s="719">
        <v>74.698795180722882</v>
      </c>
      <c r="EC35" s="705">
        <f t="shared" si="1"/>
        <v>33</v>
      </c>
      <c r="ED35" s="702">
        <v>25</v>
      </c>
      <c r="EE35" s="719">
        <v>40</v>
      </c>
      <c r="EF35" s="705">
        <v>70</v>
      </c>
      <c r="EG35" s="702">
        <v>66</v>
      </c>
      <c r="EH35" s="720">
        <v>66.666666666666657</v>
      </c>
      <c r="EI35" s="705">
        <v>12</v>
      </c>
      <c r="EJ35" s="768">
        <v>64</v>
      </c>
      <c r="EK35" s="3956">
        <v>1.7</v>
      </c>
      <c r="EL35" s="3957">
        <v>3</v>
      </c>
      <c r="EM35" s="3958">
        <v>7.8125</v>
      </c>
      <c r="EN35" s="770">
        <v>49</v>
      </c>
      <c r="EO35" s="768">
        <v>70</v>
      </c>
      <c r="EP35" s="1583">
        <v>1.5357142857142858</v>
      </c>
      <c r="EQ35" s="2356">
        <v>22</v>
      </c>
      <c r="ER35" s="3958">
        <v>20</v>
      </c>
      <c r="ES35" s="770">
        <v>37</v>
      </c>
      <c r="ET35" s="768">
        <v>69</v>
      </c>
      <c r="EU35" s="1583">
        <v>1.2916666666666667</v>
      </c>
      <c r="EV35" s="2356">
        <v>10</v>
      </c>
      <c r="EW35" s="3958">
        <v>17.391304347826086</v>
      </c>
      <c r="EX35" s="770">
        <v>49</v>
      </c>
      <c r="EY35" s="3974">
        <v>64</v>
      </c>
      <c r="EZ35" s="1583">
        <v>0.5</v>
      </c>
      <c r="FA35" s="2356">
        <v>54</v>
      </c>
      <c r="FB35" s="3966">
        <v>1.5625</v>
      </c>
      <c r="FC35" s="3975">
        <v>71</v>
      </c>
      <c r="FD35" s="768">
        <v>66</v>
      </c>
      <c r="FE35" s="3957">
        <v>1.3125</v>
      </c>
      <c r="FF35" s="3957">
        <v>11</v>
      </c>
      <c r="FG35" s="3958">
        <v>12.121212121212121</v>
      </c>
      <c r="FH35" s="770">
        <v>13</v>
      </c>
      <c r="FI35" s="3965">
        <v>64</v>
      </c>
      <c r="FJ35" s="3957">
        <v>0.5</v>
      </c>
      <c r="FK35" s="3957">
        <v>36</v>
      </c>
      <c r="FL35" s="3966">
        <v>1.5625</v>
      </c>
      <c r="FM35" s="3965">
        <v>53</v>
      </c>
      <c r="FN35" s="768">
        <v>65</v>
      </c>
      <c r="FO35" s="3957">
        <v>4</v>
      </c>
      <c r="FP35" s="3957">
        <v>1</v>
      </c>
      <c r="FQ35" s="3958">
        <v>1.5384615384615385</v>
      </c>
      <c r="FR35" s="770">
        <v>71</v>
      </c>
      <c r="FS35" s="768">
        <v>51</v>
      </c>
      <c r="FT35" s="3957">
        <v>3.0263157894736841</v>
      </c>
      <c r="FU35" s="3957">
        <v>54</v>
      </c>
      <c r="FV35" s="3958">
        <v>37.254901960784309</v>
      </c>
      <c r="FW35" s="770">
        <v>32</v>
      </c>
      <c r="FX35" s="714">
        <v>26</v>
      </c>
      <c r="FY35" s="725">
        <v>19.230769230769234</v>
      </c>
      <c r="FZ35" s="715">
        <v>40</v>
      </c>
      <c r="GA35" s="702">
        <v>22</v>
      </c>
      <c r="GB35" s="727">
        <v>0</v>
      </c>
      <c r="GC35" s="726">
        <v>62</v>
      </c>
      <c r="GD35" s="720">
        <v>0</v>
      </c>
      <c r="GE35" s="705">
        <v>62</v>
      </c>
      <c r="GF35" s="702">
        <v>23</v>
      </c>
      <c r="GG35" s="712">
        <v>0</v>
      </c>
      <c r="GH35" s="729">
        <v>62</v>
      </c>
      <c r="GI35" s="720">
        <v>0</v>
      </c>
      <c r="GJ35" s="705">
        <v>62</v>
      </c>
      <c r="GK35" s="702">
        <v>23</v>
      </c>
      <c r="GL35" s="712">
        <v>0</v>
      </c>
      <c r="GM35" s="729">
        <v>66</v>
      </c>
      <c r="GN35" s="720">
        <v>0</v>
      </c>
      <c r="GO35" s="705">
        <v>66</v>
      </c>
      <c r="GP35" s="702">
        <v>23</v>
      </c>
      <c r="GQ35" s="712">
        <v>0</v>
      </c>
      <c r="GR35" s="729">
        <v>56</v>
      </c>
      <c r="GS35" s="720">
        <v>0</v>
      </c>
      <c r="GT35" s="705">
        <v>56</v>
      </c>
      <c r="GU35" s="702">
        <v>26</v>
      </c>
      <c r="GV35" s="726">
        <v>2.5</v>
      </c>
      <c r="GW35" s="726">
        <v>2</v>
      </c>
      <c r="GX35" s="720">
        <v>15.384615384615385</v>
      </c>
      <c r="GY35" s="705">
        <v>13</v>
      </c>
      <c r="GZ35" s="702">
        <v>23</v>
      </c>
      <c r="HA35" s="726">
        <v>0</v>
      </c>
      <c r="HB35" s="726">
        <v>44</v>
      </c>
      <c r="HC35" s="720">
        <v>0</v>
      </c>
      <c r="HD35" s="705">
        <v>44</v>
      </c>
      <c r="HE35" s="702">
        <v>23</v>
      </c>
      <c r="HF35" s="726">
        <v>0</v>
      </c>
      <c r="HG35" s="726">
        <v>47</v>
      </c>
      <c r="HH35" s="720">
        <v>0</v>
      </c>
      <c r="HI35" s="705">
        <v>47</v>
      </c>
      <c r="HJ35" s="702">
        <v>23</v>
      </c>
      <c r="HK35" s="726">
        <v>4</v>
      </c>
      <c r="HL35" s="726">
        <v>1</v>
      </c>
      <c r="HM35" s="720">
        <v>4.3478260869565215</v>
      </c>
      <c r="HN35" s="705">
        <v>5</v>
      </c>
      <c r="HO35" s="709">
        <v>28.205128205128204</v>
      </c>
      <c r="HP35" s="703">
        <v>5.1282051282051277</v>
      </c>
      <c r="HQ35" s="703">
        <v>69.230769230769226</v>
      </c>
      <c r="HR35" s="703">
        <v>17.948717948717949</v>
      </c>
      <c r="HS35" s="1299">
        <v>20.512820512820511</v>
      </c>
      <c r="HT35" s="1299">
        <v>41.025641025641022</v>
      </c>
      <c r="HU35" s="1299">
        <v>74.358974358974365</v>
      </c>
      <c r="HV35" s="1299">
        <v>10.256410256410255</v>
      </c>
      <c r="HW35" s="1299">
        <v>71.794871794871796</v>
      </c>
      <c r="HX35" s="1300">
        <v>39</v>
      </c>
      <c r="HY35" s="709">
        <v>10.695187165775401</v>
      </c>
      <c r="HZ35" s="709">
        <v>1.6042780748663104</v>
      </c>
      <c r="IA35" s="709">
        <v>54.54545454545454</v>
      </c>
      <c r="IB35" s="709">
        <v>19.251336898395721</v>
      </c>
      <c r="IC35" s="709">
        <v>10.160427807486631</v>
      </c>
      <c r="ID35" s="709">
        <v>42.245989304812838</v>
      </c>
      <c r="IE35" s="709">
        <v>46.524064171122994</v>
      </c>
      <c r="IF35" s="709">
        <v>1.6042780748663104</v>
      </c>
      <c r="IG35" s="709">
        <v>50.802139037433157</v>
      </c>
      <c r="IH35" s="1300">
        <v>187</v>
      </c>
      <c r="II35" s="1265">
        <v>2</v>
      </c>
      <c r="IJ35" s="1266">
        <v>2</v>
      </c>
      <c r="IK35" s="1266">
        <v>2</v>
      </c>
      <c r="IL35" s="1266">
        <v>3</v>
      </c>
      <c r="IM35" s="1266">
        <v>0</v>
      </c>
      <c r="IN35" s="1266">
        <v>0</v>
      </c>
      <c r="IO35" s="1266" t="s">
        <v>31</v>
      </c>
      <c r="IP35" s="1266">
        <v>2</v>
      </c>
      <c r="IQ35" s="1267">
        <v>14</v>
      </c>
      <c r="IR35" s="1268">
        <v>8</v>
      </c>
      <c r="IS35" s="1269">
        <v>4</v>
      </c>
      <c r="IT35" s="1269">
        <v>6</v>
      </c>
      <c r="IU35" s="1269">
        <v>6</v>
      </c>
      <c r="IV35" s="1269">
        <v>4</v>
      </c>
      <c r="IW35" s="1269">
        <v>0</v>
      </c>
      <c r="IX35" s="1269" t="s">
        <v>31</v>
      </c>
      <c r="IY35" s="1269">
        <v>3</v>
      </c>
      <c r="IZ35" s="1267">
        <v>36</v>
      </c>
      <c r="JA35" s="1268">
        <v>3</v>
      </c>
      <c r="JB35" s="1269">
        <v>6</v>
      </c>
      <c r="JC35" s="1269">
        <v>0</v>
      </c>
      <c r="JD35" s="1269">
        <v>1</v>
      </c>
      <c r="JE35" s="1269">
        <v>2</v>
      </c>
      <c r="JF35" s="1269">
        <v>0</v>
      </c>
      <c r="JG35" s="1269" t="s">
        <v>31</v>
      </c>
      <c r="JH35" s="1269">
        <v>0</v>
      </c>
      <c r="JI35" s="1270">
        <v>15</v>
      </c>
      <c r="JJ35" s="1268">
        <v>14.285714285714285</v>
      </c>
      <c r="JK35" s="1269">
        <v>14.285714285714285</v>
      </c>
      <c r="JL35" s="1269">
        <v>14.285714285714285</v>
      </c>
      <c r="JM35" s="1269">
        <v>21.428571428571427</v>
      </c>
      <c r="JN35" s="1269">
        <v>0</v>
      </c>
      <c r="JO35" s="1269">
        <v>0</v>
      </c>
      <c r="JP35" s="1269" t="s">
        <v>31</v>
      </c>
      <c r="JQ35" s="1269">
        <v>14.285714285714285</v>
      </c>
      <c r="JR35" s="1270">
        <v>100</v>
      </c>
      <c r="JS35" s="1268">
        <v>22.222222222222221</v>
      </c>
      <c r="JT35" s="1269">
        <v>11.111111111111111</v>
      </c>
      <c r="JU35" s="1269">
        <v>16.666666666666664</v>
      </c>
      <c r="JV35" s="1269">
        <v>16.666666666666664</v>
      </c>
      <c r="JW35" s="1269">
        <v>11.111111111111111</v>
      </c>
      <c r="JX35" s="1269">
        <v>0</v>
      </c>
      <c r="JY35" s="1269" t="s">
        <v>31</v>
      </c>
      <c r="JZ35" s="1269">
        <v>8.3333333333333321</v>
      </c>
      <c r="KA35" s="1270">
        <v>100</v>
      </c>
      <c r="KB35" s="1268">
        <v>20</v>
      </c>
      <c r="KC35" s="1269">
        <v>40</v>
      </c>
      <c r="KD35" s="1269">
        <v>0</v>
      </c>
      <c r="KE35" s="1269">
        <v>6.666666666666667</v>
      </c>
      <c r="KF35" s="1269">
        <v>13.333333333333334</v>
      </c>
      <c r="KG35" s="1269">
        <v>0</v>
      </c>
      <c r="KH35" s="1269" t="s">
        <v>31</v>
      </c>
      <c r="KI35" s="1269">
        <v>0</v>
      </c>
      <c r="KJ35" s="1270">
        <v>100</v>
      </c>
      <c r="KK35" s="718">
        <v>53.553719008264466</v>
      </c>
      <c r="KL35" s="705">
        <v>19</v>
      </c>
      <c r="KM35" s="718">
        <v>59.793814432989691</v>
      </c>
      <c r="KN35" s="705">
        <v>51</v>
      </c>
      <c r="KO35" s="1212">
        <v>0.50684237202230109</v>
      </c>
      <c r="KP35" s="988">
        <v>69</v>
      </c>
      <c r="KQ35" s="1212">
        <v>4.9163710086163199</v>
      </c>
      <c r="KR35" s="988">
        <v>10</v>
      </c>
      <c r="KS35" s="1212">
        <v>18.195641155600608</v>
      </c>
      <c r="KT35" s="988">
        <v>20</v>
      </c>
      <c r="KU35" s="1212">
        <v>15.016103059581321</v>
      </c>
      <c r="KV35" s="988">
        <v>16</v>
      </c>
      <c r="KW35" s="725">
        <v>12.118780096308186</v>
      </c>
      <c r="KX35" s="715">
        <v>23</v>
      </c>
      <c r="KY35" s="715">
        <v>26.379201014584652</v>
      </c>
      <c r="KZ35" s="715">
        <v>8</v>
      </c>
      <c r="LA35" s="728">
        <v>45</v>
      </c>
      <c r="LB35" s="729">
        <v>10</v>
      </c>
      <c r="LC35" s="729">
        <v>10</v>
      </c>
      <c r="LD35" s="729">
        <v>40</v>
      </c>
      <c r="LE35" s="729">
        <v>15</v>
      </c>
      <c r="LF35" s="730">
        <v>120</v>
      </c>
      <c r="LG35" s="734">
        <v>16</v>
      </c>
      <c r="LH35" s="728">
        <v>10</v>
      </c>
      <c r="LI35" s="729">
        <v>10</v>
      </c>
      <c r="LJ35" s="706">
        <v>20</v>
      </c>
      <c r="LK35" s="705">
        <v>1</v>
      </c>
      <c r="LL35" s="1372" t="s">
        <v>1632</v>
      </c>
      <c r="LM35" s="976" t="s">
        <v>1625</v>
      </c>
      <c r="LN35" s="976" t="s">
        <v>1625</v>
      </c>
      <c r="LO35" s="976" t="s">
        <v>1625</v>
      </c>
      <c r="LP35" s="729">
        <v>10</v>
      </c>
      <c r="LQ35" s="1023">
        <v>40</v>
      </c>
      <c r="LR35" s="1372" t="s">
        <v>1632</v>
      </c>
      <c r="LS35" s="976" t="s">
        <v>1632</v>
      </c>
      <c r="LT35" s="976" t="s">
        <v>1632</v>
      </c>
      <c r="LU35" s="976" t="s">
        <v>1632</v>
      </c>
      <c r="LV35" s="729">
        <v>40</v>
      </c>
      <c r="LW35" s="1023">
        <v>1</v>
      </c>
      <c r="LX35" s="1372" t="s">
        <v>1632</v>
      </c>
      <c r="LY35" s="976" t="s">
        <v>1632</v>
      </c>
      <c r="LZ35" s="976" t="s">
        <v>1632</v>
      </c>
      <c r="MA35" s="976" t="s">
        <v>1625</v>
      </c>
      <c r="MB35" s="729">
        <v>45</v>
      </c>
      <c r="MC35" s="1023">
        <v>24</v>
      </c>
      <c r="MD35" s="1372" t="s">
        <v>1632</v>
      </c>
      <c r="ME35" s="976" t="s">
        <v>1632</v>
      </c>
      <c r="MF35" s="976" t="s">
        <v>1632</v>
      </c>
      <c r="MG35" s="976" t="s">
        <v>1632</v>
      </c>
      <c r="MH35" s="729">
        <v>40</v>
      </c>
      <c r="MI35" s="1023">
        <v>1</v>
      </c>
      <c r="MJ35" s="1372" t="s">
        <v>1632</v>
      </c>
      <c r="MK35" s="976" t="s">
        <v>1632</v>
      </c>
      <c r="ML35" s="976" t="s">
        <v>1632</v>
      </c>
      <c r="MM35" s="976" t="s">
        <v>1632</v>
      </c>
      <c r="MN35" s="729">
        <v>40</v>
      </c>
      <c r="MO35" s="1023">
        <v>1</v>
      </c>
      <c r="MP35" s="1372" t="s">
        <v>1632</v>
      </c>
      <c r="MQ35" s="976" t="s">
        <v>1632</v>
      </c>
      <c r="MR35" s="976" t="s">
        <v>1632</v>
      </c>
      <c r="MS35" s="976" t="s">
        <v>1632</v>
      </c>
      <c r="MT35" s="729">
        <v>40</v>
      </c>
      <c r="MU35" s="1023">
        <v>1</v>
      </c>
      <c r="MV35" s="1372" t="s">
        <v>1632</v>
      </c>
      <c r="MW35" s="976" t="s">
        <v>1632</v>
      </c>
      <c r="MX35" s="976" t="s">
        <v>1625</v>
      </c>
      <c r="MY35" s="729">
        <v>30</v>
      </c>
      <c r="MZ35" s="1023">
        <v>3</v>
      </c>
      <c r="NA35" s="1372" t="s">
        <v>1632</v>
      </c>
      <c r="NB35" s="976" t="s">
        <v>1632</v>
      </c>
      <c r="NC35" s="976" t="s">
        <v>1632</v>
      </c>
      <c r="ND35" s="976" t="s">
        <v>1632</v>
      </c>
      <c r="NE35" s="729">
        <v>40</v>
      </c>
      <c r="NF35" s="1023">
        <v>1</v>
      </c>
      <c r="NG35" s="976" t="s">
        <v>1632</v>
      </c>
      <c r="NH35" s="976" t="s">
        <v>1632</v>
      </c>
      <c r="NI35" s="976" t="s">
        <v>1632</v>
      </c>
      <c r="NJ35" s="976" t="s">
        <v>1625</v>
      </c>
      <c r="NK35" s="729">
        <v>30</v>
      </c>
      <c r="NL35" s="1023">
        <v>19</v>
      </c>
      <c r="NM35" s="715">
        <v>592.32000000000005</v>
      </c>
      <c r="NN35" s="715">
        <f t="shared" si="2"/>
        <v>10</v>
      </c>
      <c r="NO35" s="714">
        <v>0</v>
      </c>
      <c r="NP35" s="715">
        <v>57</v>
      </c>
      <c r="NQ35" s="731">
        <v>0</v>
      </c>
      <c r="NR35" s="715">
        <v>57</v>
      </c>
      <c r="NS35" s="715">
        <v>0</v>
      </c>
      <c r="NT35" s="715">
        <v>57</v>
      </c>
      <c r="NU35" s="731">
        <v>0</v>
      </c>
      <c r="NV35" s="715">
        <v>57</v>
      </c>
      <c r="NW35" s="715">
        <v>0</v>
      </c>
      <c r="NX35" s="715">
        <v>57</v>
      </c>
      <c r="NY35" s="725">
        <v>0</v>
      </c>
      <c r="NZ35" s="715">
        <v>57</v>
      </c>
      <c r="OA35" s="1303">
        <v>0</v>
      </c>
      <c r="OB35" s="1995">
        <v>0</v>
      </c>
      <c r="OC35" s="1303">
        <v>47</v>
      </c>
      <c r="OD35" s="1303">
        <v>0</v>
      </c>
      <c r="OE35" s="1995">
        <v>0</v>
      </c>
      <c r="OF35" s="1303">
        <v>47</v>
      </c>
      <c r="OG35" s="1303">
        <v>51</v>
      </c>
      <c r="OH35" s="1995">
        <v>4.1029766693483509</v>
      </c>
      <c r="OI35" s="1303">
        <v>35</v>
      </c>
      <c r="OJ35" s="699">
        <v>7</v>
      </c>
      <c r="OK35" s="985">
        <v>5.6315366049879323</v>
      </c>
      <c r="OL35" s="1303">
        <v>21</v>
      </c>
      <c r="OM35" s="714">
        <v>56</v>
      </c>
      <c r="ON35" s="725">
        <v>55.944055944055947</v>
      </c>
      <c r="OO35" s="733">
        <v>34</v>
      </c>
      <c r="OP35" s="714">
        <v>5</v>
      </c>
      <c r="OQ35" s="731">
        <v>4.0225261464199518</v>
      </c>
      <c r="OR35" s="733">
        <f t="shared" si="25"/>
        <v>9</v>
      </c>
      <c r="OS35" s="981">
        <v>57.692307692307686</v>
      </c>
      <c r="OT35" s="733">
        <v>1</v>
      </c>
      <c r="OU35" s="715">
        <v>94</v>
      </c>
      <c r="OV35" s="715">
        <v>97</v>
      </c>
      <c r="OW35" s="715">
        <v>65</v>
      </c>
      <c r="OX35" s="715">
        <v>49</v>
      </c>
      <c r="OY35" s="715">
        <v>9</v>
      </c>
      <c r="OZ35" s="715">
        <v>89</v>
      </c>
      <c r="PA35" s="715">
        <v>226</v>
      </c>
      <c r="PB35" s="715">
        <v>24</v>
      </c>
      <c r="PC35" s="715">
        <v>10</v>
      </c>
      <c r="PD35" s="715">
        <v>101</v>
      </c>
      <c r="PE35" s="715">
        <v>33</v>
      </c>
      <c r="PF35" s="715">
        <v>143</v>
      </c>
      <c r="PG35" s="715">
        <v>57</v>
      </c>
      <c r="PH35" s="715">
        <v>2</v>
      </c>
      <c r="PI35" s="715">
        <v>39</v>
      </c>
      <c r="PJ35" s="715">
        <v>47</v>
      </c>
      <c r="PK35" s="715">
        <v>128</v>
      </c>
      <c r="PL35" s="715">
        <v>252</v>
      </c>
      <c r="PM35" s="714">
        <v>37.301587301587304</v>
      </c>
      <c r="PN35" s="715">
        <v>77</v>
      </c>
      <c r="PO35" s="715">
        <v>38.492063492063494</v>
      </c>
      <c r="PP35" s="715">
        <v>71</v>
      </c>
      <c r="PQ35" s="715">
        <v>25.793650793650798</v>
      </c>
      <c r="PR35" s="715">
        <v>66</v>
      </c>
      <c r="PS35" s="715">
        <v>19.444444444444446</v>
      </c>
      <c r="PT35" s="715">
        <v>76</v>
      </c>
      <c r="PU35" s="715">
        <v>3.5714285714285712</v>
      </c>
      <c r="PV35" s="715">
        <v>29</v>
      </c>
      <c r="PW35" s="715">
        <v>35.317460317460316</v>
      </c>
      <c r="PX35" s="715">
        <v>60</v>
      </c>
      <c r="PY35" s="715">
        <v>89.682539682539684</v>
      </c>
      <c r="PZ35" s="715">
        <v>77</v>
      </c>
      <c r="QA35" s="715">
        <v>9.5238095238095237</v>
      </c>
      <c r="QB35" s="715">
        <v>66</v>
      </c>
      <c r="QC35" s="715">
        <v>3.9682539682539679</v>
      </c>
      <c r="QD35" s="715">
        <v>13</v>
      </c>
      <c r="QE35" s="715">
        <v>40.079365079365083</v>
      </c>
      <c r="QF35" s="715">
        <v>9</v>
      </c>
      <c r="QG35" s="715">
        <v>13.095238095238097</v>
      </c>
      <c r="QH35" s="715">
        <v>4</v>
      </c>
      <c r="QI35" s="715">
        <v>56.746031746031747</v>
      </c>
      <c r="QJ35" s="715">
        <v>64</v>
      </c>
      <c r="QK35" s="715">
        <v>22.61904761904762</v>
      </c>
      <c r="QL35" s="715">
        <v>66</v>
      </c>
      <c r="QM35" s="715">
        <v>0.79365079365079361</v>
      </c>
      <c r="QN35" s="715">
        <v>14</v>
      </c>
      <c r="QO35" s="715">
        <v>15.476190476190476</v>
      </c>
      <c r="QP35" s="715">
        <v>4</v>
      </c>
      <c r="QQ35" s="715">
        <v>18.650793650793652</v>
      </c>
      <c r="QR35" s="715">
        <v>23</v>
      </c>
      <c r="QS35" s="715">
        <v>50.793650793650791</v>
      </c>
      <c r="QT35" s="715">
        <v>50</v>
      </c>
      <c r="QU35" s="714">
        <v>61</v>
      </c>
      <c r="QV35" s="715">
        <v>15</v>
      </c>
      <c r="QW35" s="715">
        <v>3</v>
      </c>
      <c r="QX35" s="715">
        <v>3</v>
      </c>
      <c r="QY35" s="715">
        <v>1</v>
      </c>
      <c r="QZ35" s="715">
        <v>10</v>
      </c>
      <c r="RA35" s="715">
        <v>32</v>
      </c>
      <c r="RB35" s="715">
        <v>1</v>
      </c>
      <c r="RC35" s="715">
        <v>1</v>
      </c>
      <c r="RD35" s="715">
        <v>31</v>
      </c>
      <c r="RE35" s="715">
        <v>6</v>
      </c>
      <c r="RF35" s="715">
        <v>40</v>
      </c>
      <c r="RG35" s="715">
        <v>11</v>
      </c>
      <c r="RH35" s="715">
        <v>2</v>
      </c>
      <c r="RI35" s="715">
        <v>9</v>
      </c>
      <c r="RJ35" s="715">
        <v>60</v>
      </c>
      <c r="RK35" s="715">
        <v>113</v>
      </c>
      <c r="RL35" s="715">
        <v>191</v>
      </c>
      <c r="RM35" s="714">
        <v>31.937172774869111</v>
      </c>
      <c r="RN35" s="715">
        <v>70</v>
      </c>
      <c r="RO35" s="715">
        <v>7.8534031413612562</v>
      </c>
      <c r="RP35" s="715">
        <v>45</v>
      </c>
      <c r="RQ35" s="715">
        <v>1.5706806282722512</v>
      </c>
      <c r="RR35" s="715">
        <v>40</v>
      </c>
      <c r="RS35" s="715">
        <v>1.5706806282722512</v>
      </c>
      <c r="RT35" s="715">
        <v>49</v>
      </c>
      <c r="RU35" s="715">
        <v>0.52356020942408377</v>
      </c>
      <c r="RV35" s="715">
        <v>12</v>
      </c>
      <c r="RW35" s="715">
        <v>5.2356020942408374</v>
      </c>
      <c r="RX35" s="715">
        <v>57</v>
      </c>
      <c r="RY35" s="715">
        <v>16.753926701570681</v>
      </c>
      <c r="RZ35" s="715">
        <v>70</v>
      </c>
      <c r="SA35" s="715">
        <v>0.52356020942408377</v>
      </c>
      <c r="SB35" s="715">
        <v>24</v>
      </c>
      <c r="SC35" s="715">
        <v>0.52356020942408377</v>
      </c>
      <c r="SD35" s="715">
        <v>12</v>
      </c>
      <c r="SE35" s="715">
        <v>16.230366492146597</v>
      </c>
      <c r="SF35" s="715">
        <v>3</v>
      </c>
      <c r="SG35" s="715">
        <v>3.1413612565445024</v>
      </c>
      <c r="SH35" s="715">
        <v>5</v>
      </c>
      <c r="SI35" s="715">
        <v>20.94240837696335</v>
      </c>
      <c r="SJ35" s="715">
        <v>46</v>
      </c>
      <c r="SK35" s="715">
        <v>5.7591623036649215</v>
      </c>
      <c r="SL35" s="715">
        <v>57</v>
      </c>
      <c r="SM35" s="715">
        <v>1.0471204188481675</v>
      </c>
      <c r="SN35" s="715">
        <v>8</v>
      </c>
      <c r="SO35" s="715">
        <v>4.7120418848167542</v>
      </c>
      <c r="SP35" s="715">
        <v>8</v>
      </c>
      <c r="SQ35" s="715">
        <v>31.413612565445025</v>
      </c>
      <c r="SR35" s="715">
        <v>30</v>
      </c>
      <c r="SS35" s="715">
        <v>59.162303664921467</v>
      </c>
      <c r="ST35" s="733">
        <v>54</v>
      </c>
      <c r="SU35" s="4108" t="s">
        <v>8302</v>
      </c>
      <c r="SV35" s="1355" t="s">
        <v>3046</v>
      </c>
      <c r="SW35" s="1355">
        <v>0</v>
      </c>
      <c r="SX35" s="4109">
        <v>0</v>
      </c>
      <c r="SY35" s="1355">
        <v>66</v>
      </c>
      <c r="SZ35" s="2074">
        <v>6</v>
      </c>
      <c r="TA35" s="1995">
        <v>4</v>
      </c>
      <c r="TB35" s="3967">
        <v>3.2180209171359611</v>
      </c>
      <c r="TC35" s="1303">
        <v>23</v>
      </c>
      <c r="TD35" s="2074" t="s">
        <v>31</v>
      </c>
      <c r="TE35" s="1995" t="s">
        <v>31</v>
      </c>
      <c r="TF35" s="3967" t="s">
        <v>31</v>
      </c>
      <c r="TG35" s="1303" t="s">
        <v>31</v>
      </c>
      <c r="TH35" s="2074">
        <v>0</v>
      </c>
      <c r="TI35" s="1995">
        <v>2</v>
      </c>
      <c r="TJ35" s="3967">
        <v>1.6090104585679805</v>
      </c>
      <c r="TK35" s="1303">
        <v>2</v>
      </c>
      <c r="TL35" s="2074">
        <v>0</v>
      </c>
      <c r="TM35" s="1995">
        <v>0</v>
      </c>
      <c r="TN35" s="3967">
        <v>0</v>
      </c>
      <c r="TO35" s="1303">
        <v>11</v>
      </c>
      <c r="TP35" s="2074" t="s">
        <v>31</v>
      </c>
      <c r="TQ35" s="1995" t="s">
        <v>31</v>
      </c>
      <c r="TR35" s="3967" t="s">
        <v>31</v>
      </c>
      <c r="TS35" s="1303" t="s">
        <v>31</v>
      </c>
      <c r="TT35" s="2074">
        <v>0</v>
      </c>
      <c r="TU35" s="1995">
        <v>0</v>
      </c>
      <c r="TV35" s="3967">
        <v>0</v>
      </c>
      <c r="TW35" s="1303">
        <v>2</v>
      </c>
      <c r="TX35" s="2074">
        <v>14</v>
      </c>
      <c r="TY35" s="1995">
        <v>9</v>
      </c>
      <c r="TZ35" s="3967">
        <v>7.2405470635559128</v>
      </c>
      <c r="UA35" s="1303">
        <v>37</v>
      </c>
      <c r="UB35" s="2074" t="s">
        <v>31</v>
      </c>
      <c r="UC35" s="1995">
        <v>69</v>
      </c>
      <c r="UD35" s="3967">
        <v>55.51086082059534</v>
      </c>
      <c r="UE35" s="1303">
        <v>2</v>
      </c>
      <c r="UF35" s="2074">
        <v>0</v>
      </c>
      <c r="UG35" s="1995">
        <v>20</v>
      </c>
      <c r="UH35" s="3967">
        <v>16.090104585679807</v>
      </c>
      <c r="UI35" s="1303">
        <v>3</v>
      </c>
      <c r="UJ35" s="2074">
        <v>21</v>
      </c>
      <c r="UK35" s="1995">
        <v>24</v>
      </c>
      <c r="UL35" s="3967">
        <v>19.308125502815766</v>
      </c>
      <c r="UM35" s="1303">
        <v>2</v>
      </c>
      <c r="UN35" s="2074">
        <v>0</v>
      </c>
      <c r="UO35" s="1995">
        <v>0</v>
      </c>
      <c r="UP35" s="3967">
        <v>0</v>
      </c>
      <c r="UQ35" s="1303">
        <v>3</v>
      </c>
      <c r="UR35" s="2074">
        <v>0</v>
      </c>
      <c r="US35" s="1995">
        <v>0</v>
      </c>
      <c r="UT35" s="3967">
        <v>0</v>
      </c>
      <c r="UU35" s="1303">
        <v>12</v>
      </c>
      <c r="UV35" s="2074">
        <v>12</v>
      </c>
      <c r="UW35" s="1995">
        <v>16</v>
      </c>
      <c r="UX35" s="3967">
        <v>12.872083668543844</v>
      </c>
      <c r="UY35" s="1303">
        <v>11</v>
      </c>
      <c r="UZ35" s="2074">
        <v>0</v>
      </c>
      <c r="VA35" s="1995">
        <v>0</v>
      </c>
      <c r="VB35" s="3967">
        <v>0</v>
      </c>
      <c r="VC35" s="1303">
        <v>4</v>
      </c>
      <c r="VD35" s="2073">
        <v>0</v>
      </c>
      <c r="VE35" s="1303">
        <v>0</v>
      </c>
      <c r="VF35" s="1303">
        <v>0</v>
      </c>
      <c r="VG35" s="1303">
        <v>7</v>
      </c>
      <c r="VH35" s="1303">
        <v>0</v>
      </c>
      <c r="VI35" s="1303">
        <v>0</v>
      </c>
      <c r="VJ35" s="1303">
        <v>0</v>
      </c>
      <c r="VK35" s="1303">
        <v>4</v>
      </c>
      <c r="VL35" s="1303">
        <v>0</v>
      </c>
      <c r="VM35" s="1303">
        <v>0</v>
      </c>
      <c r="VN35" s="1303">
        <v>0</v>
      </c>
      <c r="VO35" s="1303">
        <v>9</v>
      </c>
      <c r="VP35" s="1303">
        <v>0</v>
      </c>
      <c r="VQ35" s="1303">
        <v>10</v>
      </c>
      <c r="VR35" s="1303">
        <v>8.0450522928399035</v>
      </c>
      <c r="VS35" s="1303">
        <v>7</v>
      </c>
      <c r="VT35" s="1303">
        <v>0</v>
      </c>
      <c r="VU35" s="1303">
        <v>0</v>
      </c>
      <c r="VV35" s="1303">
        <v>0</v>
      </c>
      <c r="VW35" s="1303">
        <v>7</v>
      </c>
      <c r="VX35" s="1303">
        <v>43</v>
      </c>
      <c r="VY35" s="1303">
        <v>58</v>
      </c>
      <c r="VZ35" s="1303">
        <v>46.661303298471445</v>
      </c>
      <c r="WA35" s="1303">
        <v>4</v>
      </c>
      <c r="WB35" s="1303">
        <v>0</v>
      </c>
      <c r="WC35" s="1303">
        <v>0</v>
      </c>
      <c r="WD35" s="1303">
        <v>0</v>
      </c>
      <c r="WE35" s="1303">
        <v>15</v>
      </c>
      <c r="WF35" s="1303">
        <v>0</v>
      </c>
      <c r="WG35" s="1303">
        <v>0</v>
      </c>
      <c r="WH35" s="1303">
        <v>0</v>
      </c>
      <c r="WI35" s="1303">
        <v>6</v>
      </c>
      <c r="WJ35" s="1303">
        <v>0</v>
      </c>
      <c r="WK35" s="1303">
        <v>0</v>
      </c>
      <c r="WL35" s="1303">
        <v>0</v>
      </c>
      <c r="WM35" s="1303">
        <v>19</v>
      </c>
      <c r="WN35" s="1303">
        <v>0</v>
      </c>
      <c r="WO35" s="1303">
        <v>8</v>
      </c>
      <c r="WP35" s="1303">
        <v>6.4360418342719221</v>
      </c>
      <c r="WQ35" s="1303">
        <v>3</v>
      </c>
      <c r="WR35" s="1303">
        <v>0</v>
      </c>
      <c r="WS35" s="1303">
        <v>0</v>
      </c>
      <c r="WT35" s="1303">
        <v>0</v>
      </c>
      <c r="WU35" s="1303">
        <v>16</v>
      </c>
      <c r="WV35" s="2150"/>
      <c r="WW35" s="712">
        <v>28.571428571428569</v>
      </c>
      <c r="WX35" s="712">
        <v>21.621621621621621</v>
      </c>
      <c r="WY35" s="712">
        <v>35.135135135135137</v>
      </c>
      <c r="WZ35" s="712">
        <v>35</v>
      </c>
      <c r="XA35" s="712">
        <v>26.923076923076923</v>
      </c>
      <c r="XB35" s="712">
        <v>22.413793103448278</v>
      </c>
      <c r="XC35" s="699">
        <v>14.285714285714285</v>
      </c>
      <c r="XD35" s="699">
        <v>39</v>
      </c>
      <c r="XE35" s="699">
        <v>29.302325581395351</v>
      </c>
      <c r="XF35" s="712">
        <v>25.847457627118644</v>
      </c>
      <c r="XG35" s="699">
        <v>3</v>
      </c>
      <c r="XH35" s="712">
        <v>2.0408163265306123</v>
      </c>
      <c r="XI35" s="712" t="s">
        <v>31</v>
      </c>
      <c r="XJ35" s="712" t="s">
        <v>31</v>
      </c>
      <c r="XK35" s="712" t="s">
        <v>31</v>
      </c>
      <c r="XL35" s="712">
        <v>1.9230769230769231</v>
      </c>
      <c r="XM35" s="712">
        <v>6.8965517241379306</v>
      </c>
      <c r="XN35" s="699">
        <v>2.0408163265306123</v>
      </c>
      <c r="XO35" s="699">
        <v>68</v>
      </c>
      <c r="XP35" s="699">
        <v>0.93023255813953487</v>
      </c>
      <c r="XQ35" s="712">
        <v>2.5423728813559325</v>
      </c>
      <c r="XR35" s="699">
        <v>68</v>
      </c>
      <c r="XS35" s="712">
        <v>16.326530612244898</v>
      </c>
      <c r="XT35" s="699">
        <v>70</v>
      </c>
      <c r="XU35" s="699">
        <v>30.232558139534881</v>
      </c>
      <c r="XV35" s="985">
        <v>28.389830508474578</v>
      </c>
      <c r="XW35" s="699">
        <v>22</v>
      </c>
      <c r="XX35" s="699">
        <v>65.517241379310349</v>
      </c>
      <c r="XY35" s="699">
        <v>81.632653061224488</v>
      </c>
      <c r="XZ35" s="699">
        <v>72</v>
      </c>
      <c r="YA35" s="985">
        <v>68.372093023255815</v>
      </c>
      <c r="YB35" s="985">
        <v>69.491525423728817</v>
      </c>
      <c r="YC35" s="699">
        <v>39</v>
      </c>
      <c r="YD35" s="985" t="s">
        <v>31</v>
      </c>
      <c r="YE35" s="985" t="s">
        <v>31</v>
      </c>
      <c r="YF35" s="699" t="s">
        <v>31</v>
      </c>
      <c r="YG35" s="699">
        <v>0.46511627906976744</v>
      </c>
      <c r="YH35" s="699" t="s">
        <v>31</v>
      </c>
      <c r="YI35" s="699" t="s">
        <v>31</v>
      </c>
      <c r="YJ35" s="699">
        <v>5.1724137931034484</v>
      </c>
      <c r="YK35" s="699">
        <v>2.0408163265306123</v>
      </c>
      <c r="YL35" s="699">
        <v>24</v>
      </c>
      <c r="YM35" s="985">
        <v>0.93023255813953487</v>
      </c>
      <c r="YN35" s="985">
        <v>2.1186440677966099</v>
      </c>
      <c r="YO35" s="699">
        <v>55</v>
      </c>
      <c r="YP35" s="985">
        <v>0</v>
      </c>
      <c r="YQ35" s="985">
        <v>0</v>
      </c>
      <c r="YR35" s="699">
        <v>37</v>
      </c>
      <c r="YS35" s="712">
        <v>0</v>
      </c>
      <c r="YT35" s="985">
        <v>0</v>
      </c>
      <c r="YU35" s="699">
        <v>24</v>
      </c>
      <c r="YV35" s="982">
        <v>83</v>
      </c>
      <c r="YW35" s="725">
        <v>34.939759036144579</v>
      </c>
      <c r="YX35" s="699">
        <v>74</v>
      </c>
      <c r="YY35" s="699">
        <v>68</v>
      </c>
      <c r="YZ35" s="725">
        <v>66.17647058823529</v>
      </c>
      <c r="ZA35" s="699">
        <v>6</v>
      </c>
      <c r="ZB35" s="715">
        <v>68</v>
      </c>
      <c r="ZC35" s="725">
        <v>86.764705882352942</v>
      </c>
      <c r="ZD35" s="699">
        <v>11</v>
      </c>
      <c r="ZE35" s="982">
        <v>82</v>
      </c>
      <c r="ZF35" s="715">
        <v>28.04878048780488</v>
      </c>
      <c r="ZG35" s="699">
        <v>72</v>
      </c>
      <c r="ZH35" s="716">
        <v>0</v>
      </c>
      <c r="ZI35" s="712">
        <v>0</v>
      </c>
      <c r="ZJ35" s="699">
        <v>25</v>
      </c>
      <c r="ZK35" s="1363" t="s">
        <v>1627</v>
      </c>
      <c r="ZL35" s="712">
        <v>70.909090909090907</v>
      </c>
      <c r="ZM35" s="712">
        <v>76.470588235294116</v>
      </c>
      <c r="ZN35" s="699">
        <v>75</v>
      </c>
      <c r="ZO35" s="715">
        <v>204</v>
      </c>
      <c r="ZP35" s="709">
        <v>46.067415730337082</v>
      </c>
      <c r="ZQ35" s="703">
        <v>51.578947368421055</v>
      </c>
      <c r="ZR35" s="978">
        <v>74</v>
      </c>
      <c r="ZS35" s="705">
        <v>95</v>
      </c>
      <c r="ZT35" s="709">
        <v>59.523809523809526</v>
      </c>
      <c r="ZU35" s="703">
        <v>77.142857142857153</v>
      </c>
      <c r="ZV35" s="978">
        <v>47</v>
      </c>
      <c r="ZW35" s="4111">
        <v>35</v>
      </c>
      <c r="ZX35" s="709">
        <v>26.923076923076923</v>
      </c>
      <c r="ZY35" s="703">
        <v>38.461538461538467</v>
      </c>
      <c r="ZZ35" s="978">
        <v>73</v>
      </c>
      <c r="AAA35" s="4111">
        <v>39</v>
      </c>
      <c r="AAB35" s="709">
        <v>42.857142857142854</v>
      </c>
      <c r="AAC35" s="703">
        <v>33.333333333333329</v>
      </c>
      <c r="AAD35" s="978">
        <v>74</v>
      </c>
      <c r="AAE35" s="4111">
        <v>21</v>
      </c>
      <c r="AAF35" s="983">
        <v>76.056338028169009</v>
      </c>
      <c r="AAG35" s="715">
        <v>97.183098591549296</v>
      </c>
      <c r="AAH35" s="715">
        <v>69</v>
      </c>
      <c r="AAI35" s="733">
        <v>71</v>
      </c>
      <c r="AAJ35" s="709">
        <v>962.5</v>
      </c>
      <c r="AAK35" s="978">
        <v>3</v>
      </c>
      <c r="AAL35" s="703">
        <v>338.2</v>
      </c>
      <c r="AAM35" s="978">
        <v>76</v>
      </c>
      <c r="AAN35" s="703">
        <v>0</v>
      </c>
      <c r="AAO35" s="978">
        <f t="shared" si="26"/>
        <v>31</v>
      </c>
      <c r="AAP35" s="703">
        <v>0</v>
      </c>
      <c r="AAQ35" s="979">
        <f t="shared" si="27"/>
        <v>12</v>
      </c>
      <c r="AAR35" s="712">
        <v>0</v>
      </c>
      <c r="AAS35" s="699">
        <v>30</v>
      </c>
      <c r="AAT35" s="712">
        <v>0</v>
      </c>
      <c r="AAU35" s="699">
        <v>69</v>
      </c>
      <c r="AAV35" s="712">
        <v>0</v>
      </c>
      <c r="AAW35" s="699">
        <v>24</v>
      </c>
      <c r="AAX35" s="712">
        <v>0</v>
      </c>
      <c r="AAY35" s="699">
        <v>32</v>
      </c>
      <c r="AAZ35" s="699">
        <v>10825.1</v>
      </c>
      <c r="ABA35" s="978">
        <f t="shared" si="28"/>
        <v>23</v>
      </c>
      <c r="ABB35" s="712">
        <v>3356</v>
      </c>
      <c r="ABC35" s="978">
        <f t="shared" si="28"/>
        <v>8</v>
      </c>
      <c r="ABD35" s="712">
        <v>2346.6999999999998</v>
      </c>
      <c r="ABE35" s="978">
        <f t="shared" si="28"/>
        <v>4</v>
      </c>
      <c r="ABF35" s="712">
        <v>0</v>
      </c>
      <c r="ABG35" s="978">
        <f t="shared" si="28"/>
        <v>47</v>
      </c>
      <c r="ABH35" s="712">
        <v>0</v>
      </c>
      <c r="ABI35" s="978">
        <f t="shared" si="29"/>
        <v>2</v>
      </c>
      <c r="ABJ35" s="712">
        <v>0</v>
      </c>
      <c r="ABK35" s="978">
        <f t="shared" si="29"/>
        <v>1</v>
      </c>
      <c r="ABL35" s="712">
        <v>0</v>
      </c>
      <c r="ABM35" s="978">
        <f t="shared" si="29"/>
        <v>38</v>
      </c>
      <c r="ABN35" s="712">
        <f t="shared" si="30"/>
        <v>0</v>
      </c>
      <c r="ABO35" s="2732">
        <f t="shared" si="31"/>
        <v>39</v>
      </c>
      <c r="ABP35" s="716">
        <v>5</v>
      </c>
      <c r="ABQ35" s="712" t="s">
        <v>1632</v>
      </c>
      <c r="ABR35" s="712">
        <v>5</v>
      </c>
      <c r="ABS35" s="712" t="s">
        <v>1632</v>
      </c>
      <c r="ABT35" s="712">
        <v>5</v>
      </c>
      <c r="ABU35" s="712" t="s">
        <v>1632</v>
      </c>
      <c r="ABV35" s="712">
        <v>0</v>
      </c>
      <c r="ABW35" s="712" t="s">
        <v>1625</v>
      </c>
      <c r="ABX35" s="712">
        <v>0</v>
      </c>
      <c r="ABY35" s="712" t="s">
        <v>1625</v>
      </c>
      <c r="ABZ35" s="712">
        <v>15</v>
      </c>
      <c r="ACA35" s="699">
        <v>42</v>
      </c>
      <c r="ACB35" s="712">
        <v>0</v>
      </c>
      <c r="ACC35" s="712" t="s">
        <v>1625</v>
      </c>
      <c r="ACD35" s="712">
        <v>0</v>
      </c>
      <c r="ACE35" s="712" t="s">
        <v>1625</v>
      </c>
      <c r="ACF35" s="712">
        <v>0</v>
      </c>
      <c r="ACG35" s="712" t="s">
        <v>1625</v>
      </c>
      <c r="ACH35" s="712">
        <v>0</v>
      </c>
      <c r="ACI35" s="712" t="s">
        <v>1625</v>
      </c>
      <c r="ACJ35" s="712">
        <v>0</v>
      </c>
      <c r="ACK35" s="699">
        <v>65</v>
      </c>
      <c r="ACL35" s="712">
        <v>5</v>
      </c>
      <c r="ACM35" s="712" t="s">
        <v>1632</v>
      </c>
      <c r="ACN35" s="712">
        <v>0</v>
      </c>
      <c r="ACO35" s="712" t="s">
        <v>1625</v>
      </c>
      <c r="ACP35" s="712">
        <v>0</v>
      </c>
      <c r="ACQ35" s="712" t="s">
        <v>1625</v>
      </c>
      <c r="ACR35" s="712">
        <v>5</v>
      </c>
      <c r="ACS35" s="699">
        <v>51</v>
      </c>
      <c r="ACT35" s="699">
        <v>10</v>
      </c>
      <c r="ACU35" s="699" t="s">
        <v>1632</v>
      </c>
      <c r="ACV35" s="699">
        <v>10</v>
      </c>
      <c r="ACW35" s="699" t="s">
        <v>1632</v>
      </c>
      <c r="ACX35" s="699">
        <v>10</v>
      </c>
      <c r="ACY35" s="699" t="s">
        <v>1632</v>
      </c>
      <c r="ACZ35" s="699">
        <v>10</v>
      </c>
      <c r="ADA35" s="699" t="s">
        <v>1632</v>
      </c>
      <c r="ADB35" s="699">
        <v>40</v>
      </c>
      <c r="ADC35" s="699">
        <v>1</v>
      </c>
      <c r="ADD35" s="989">
        <v>10</v>
      </c>
      <c r="ADE35" s="989">
        <v>10</v>
      </c>
      <c r="ADF35" s="989">
        <v>10</v>
      </c>
      <c r="ADG35" s="989">
        <v>10</v>
      </c>
      <c r="ADH35" s="989">
        <v>40</v>
      </c>
      <c r="ADI35" s="699">
        <v>1</v>
      </c>
      <c r="ADJ35" s="712">
        <v>5</v>
      </c>
      <c r="ADK35" s="712" t="s">
        <v>1632</v>
      </c>
      <c r="ADL35" s="712">
        <v>5</v>
      </c>
      <c r="ADM35" s="712" t="s">
        <v>1632</v>
      </c>
      <c r="ADN35" s="712">
        <v>0</v>
      </c>
      <c r="ADO35" s="712" t="s">
        <v>1625</v>
      </c>
      <c r="ADP35" s="712">
        <v>0</v>
      </c>
      <c r="ADQ35" s="712" t="s">
        <v>1625</v>
      </c>
      <c r="ADR35" s="712">
        <v>10</v>
      </c>
      <c r="ADS35" s="699">
        <v>49</v>
      </c>
      <c r="ADT35" s="712">
        <v>10</v>
      </c>
      <c r="ADU35" s="712">
        <v>10</v>
      </c>
      <c r="ADV35" s="712">
        <v>10</v>
      </c>
      <c r="ADW35" s="712">
        <v>0</v>
      </c>
      <c r="ADX35" s="712">
        <v>30</v>
      </c>
      <c r="ADY35" s="699">
        <v>23</v>
      </c>
      <c r="ADZ35" s="714">
        <v>0</v>
      </c>
      <c r="AEA35" s="712">
        <v>0</v>
      </c>
      <c r="AEB35" s="699">
        <v>23</v>
      </c>
      <c r="AEC35" s="715">
        <v>1</v>
      </c>
      <c r="AED35" s="712">
        <v>26.014568158168576</v>
      </c>
      <c r="AEE35" s="699">
        <v>19</v>
      </c>
      <c r="AEF35" s="715">
        <v>0</v>
      </c>
      <c r="AEG35" s="712">
        <v>0</v>
      </c>
      <c r="AEH35" s="699">
        <v>43</v>
      </c>
      <c r="AEI35" s="1303">
        <v>2</v>
      </c>
      <c r="AEJ35" s="712">
        <v>52.029136316337151</v>
      </c>
      <c r="AEK35" s="699">
        <f t="shared" si="32"/>
        <v>13</v>
      </c>
      <c r="AEL35" s="715">
        <v>1</v>
      </c>
      <c r="AEM35" s="712">
        <v>25.335697998479858</v>
      </c>
      <c r="AEN35" s="699">
        <v>2</v>
      </c>
      <c r="AEO35" s="699">
        <v>1</v>
      </c>
      <c r="AEP35" s="712">
        <v>26</v>
      </c>
      <c r="AEQ35" s="699">
        <v>57</v>
      </c>
      <c r="AER35" s="699">
        <v>1</v>
      </c>
      <c r="AES35" s="712">
        <v>26</v>
      </c>
      <c r="AET35" s="699">
        <v>36</v>
      </c>
      <c r="AEU35" s="699">
        <v>0</v>
      </c>
      <c r="AEV35" s="1099">
        <v>0</v>
      </c>
      <c r="AEW35" s="699">
        <v>43</v>
      </c>
      <c r="AEX35" s="989">
        <v>0.14399999999999999</v>
      </c>
      <c r="AEY35" s="989">
        <v>35</v>
      </c>
      <c r="AEZ35" s="989">
        <v>0</v>
      </c>
      <c r="AFA35" s="989">
        <v>66</v>
      </c>
      <c r="AFB35" s="989">
        <v>0</v>
      </c>
      <c r="AFC35" s="989">
        <v>51</v>
      </c>
      <c r="AFD35" s="989">
        <v>4.8000000000000001E-2</v>
      </c>
      <c r="AFE35" s="989">
        <v>5</v>
      </c>
      <c r="AFF35" s="989">
        <v>0</v>
      </c>
      <c r="AFG35" s="989">
        <v>44</v>
      </c>
      <c r="AFH35" s="989">
        <v>0</v>
      </c>
      <c r="AFI35" s="989">
        <v>44</v>
      </c>
      <c r="AFJ35" s="989">
        <v>0</v>
      </c>
      <c r="AFK35" s="989">
        <v>7</v>
      </c>
      <c r="AFL35" s="989">
        <v>0</v>
      </c>
      <c r="AFM35" s="989">
        <v>7</v>
      </c>
      <c r="AFN35" s="989">
        <v>2</v>
      </c>
      <c r="AFO35" s="989">
        <v>50.466818067120869</v>
      </c>
      <c r="AFP35" s="989">
        <v>55</v>
      </c>
      <c r="AFQ35" s="989">
        <v>1</v>
      </c>
      <c r="AFR35" s="989">
        <v>25.233409033560434</v>
      </c>
      <c r="AFS35" s="989">
        <v>63</v>
      </c>
      <c r="AFT35" s="989">
        <v>3</v>
      </c>
      <c r="AFU35" s="989">
        <v>75.700227100681303</v>
      </c>
      <c r="AFV35" s="989">
        <v>54</v>
      </c>
      <c r="AFW35" s="989">
        <v>5</v>
      </c>
      <c r="AFX35" s="989">
        <v>126.16704516780217</v>
      </c>
      <c r="AFY35" s="989">
        <v>27</v>
      </c>
      <c r="AFZ35" s="989">
        <v>11</v>
      </c>
      <c r="AGA35" s="989">
        <v>277.56749936916475</v>
      </c>
      <c r="AGB35" s="989">
        <v>59</v>
      </c>
      <c r="AGC35" s="989">
        <v>0</v>
      </c>
      <c r="AGD35" s="989">
        <v>0</v>
      </c>
      <c r="AGE35" s="989">
        <v>74</v>
      </c>
      <c r="AGF35" s="989">
        <v>4</v>
      </c>
      <c r="AGG35" s="989">
        <v>196.08</v>
      </c>
      <c r="AGH35" s="989">
        <v>6</v>
      </c>
      <c r="AGI35" s="989">
        <v>0</v>
      </c>
      <c r="AGJ35" s="989">
        <v>0</v>
      </c>
      <c r="AGK35" s="989">
        <v>10</v>
      </c>
      <c r="AGL35" s="989">
        <v>0</v>
      </c>
      <c r="AGM35" s="989">
        <v>0</v>
      </c>
      <c r="AGN35" s="989">
        <v>2</v>
      </c>
      <c r="AGO35" s="989">
        <v>4</v>
      </c>
      <c r="AGP35" s="989">
        <v>196.08</v>
      </c>
      <c r="AGQ35" s="989">
        <v>4</v>
      </c>
      <c r="AGR35" s="989">
        <v>0</v>
      </c>
      <c r="AGS35" s="989">
        <v>0</v>
      </c>
      <c r="AGT35" s="989">
        <v>19</v>
      </c>
      <c r="AGU35" s="989">
        <v>0</v>
      </c>
      <c r="AGV35" s="989">
        <v>0</v>
      </c>
      <c r="AGW35" s="989">
        <v>31</v>
      </c>
      <c r="AGX35" s="989">
        <v>0</v>
      </c>
      <c r="AGY35" s="989">
        <v>0</v>
      </c>
      <c r="AGZ35" s="989">
        <v>25</v>
      </c>
      <c r="AHA35" s="989">
        <v>0</v>
      </c>
      <c r="AHB35" s="989">
        <v>0</v>
      </c>
      <c r="AHC35" s="989">
        <v>12</v>
      </c>
      <c r="AHD35" s="989">
        <v>0</v>
      </c>
      <c r="AHE35" s="989">
        <v>0</v>
      </c>
      <c r="AHF35" s="989">
        <v>41</v>
      </c>
      <c r="AHG35" s="712">
        <v>3</v>
      </c>
      <c r="AHH35" s="712">
        <v>136.99</v>
      </c>
      <c r="AHI35" s="699">
        <v>66</v>
      </c>
      <c r="AHJ35" s="712">
        <v>11</v>
      </c>
      <c r="AHK35" s="712">
        <v>502.28</v>
      </c>
      <c r="AHL35" s="712">
        <v>39</v>
      </c>
      <c r="AHM35" s="712">
        <v>0</v>
      </c>
      <c r="AHN35" s="712">
        <v>0</v>
      </c>
      <c r="AHO35" s="699">
        <v>43</v>
      </c>
      <c r="AHP35" s="712">
        <v>0</v>
      </c>
      <c r="AHQ35" s="712">
        <v>0</v>
      </c>
      <c r="AHR35" s="712">
        <v>23</v>
      </c>
      <c r="AHS35" s="712">
        <v>0</v>
      </c>
      <c r="AHT35" s="712">
        <v>0</v>
      </c>
      <c r="AHU35" s="699">
        <v>28</v>
      </c>
      <c r="AHV35" s="712">
        <v>3</v>
      </c>
      <c r="AHW35" s="712">
        <v>136.99</v>
      </c>
      <c r="AHX35" s="699">
        <v>64</v>
      </c>
      <c r="AHY35" s="712">
        <v>0</v>
      </c>
      <c r="AHZ35" s="712">
        <v>0</v>
      </c>
      <c r="AIA35" s="699">
        <v>63</v>
      </c>
      <c r="AIC35" s="714"/>
      <c r="AID35" s="725"/>
      <c r="AIE35" s="715"/>
      <c r="AIF35" s="714"/>
      <c r="AIG35" s="725"/>
      <c r="AIH35" s="715"/>
      <c r="AII35" s="715"/>
      <c r="AIJ35" s="712"/>
      <c r="AIK35" s="715"/>
      <c r="AIL35" s="1169">
        <v>82</v>
      </c>
      <c r="AIM35" s="1174">
        <v>60.975609756097555</v>
      </c>
      <c r="AIN35" s="1168">
        <f t="shared" si="33"/>
        <v>17</v>
      </c>
      <c r="AIO35" s="715">
        <v>63</v>
      </c>
      <c r="AIP35" s="725">
        <v>23.809523809523807</v>
      </c>
      <c r="AIQ35" s="715">
        <f t="shared" si="34"/>
        <v>45</v>
      </c>
      <c r="AIR35" s="1169">
        <v>83</v>
      </c>
      <c r="AIS35" s="1174">
        <v>46.987951807228917</v>
      </c>
      <c r="AIT35" s="1168">
        <f t="shared" si="35"/>
        <v>10</v>
      </c>
      <c r="AIU35" s="715">
        <v>62</v>
      </c>
      <c r="AIV35" s="725">
        <v>8.064516129032258</v>
      </c>
      <c r="AIW35" s="715">
        <f t="shared" si="36"/>
        <v>70</v>
      </c>
      <c r="AIX35" s="1169">
        <v>83</v>
      </c>
      <c r="AIY35" s="1174">
        <v>1.2048192771084338</v>
      </c>
      <c r="AIZ35" s="1168">
        <f t="shared" si="37"/>
        <v>34</v>
      </c>
      <c r="AJA35" s="715">
        <v>68</v>
      </c>
      <c r="AJB35" s="725">
        <v>19.117647058823529</v>
      </c>
      <c r="AJC35" s="715">
        <f t="shared" si="38"/>
        <v>34</v>
      </c>
      <c r="AJD35" s="714">
        <v>79</v>
      </c>
      <c r="AJE35" s="725">
        <v>11.39240506329114</v>
      </c>
      <c r="AJF35" s="715">
        <v>47</v>
      </c>
      <c r="AJG35" s="699">
        <v>71</v>
      </c>
      <c r="AJH35" s="1099">
        <v>8.4507042253521121</v>
      </c>
      <c r="AJI35" s="733">
        <v>22</v>
      </c>
      <c r="AJJ35" s="714">
        <v>79</v>
      </c>
      <c r="AJK35" s="712">
        <v>17.721518987341771</v>
      </c>
      <c r="AJL35" s="715">
        <v>8</v>
      </c>
      <c r="AJM35" s="699">
        <v>71</v>
      </c>
      <c r="AJN35" s="712">
        <v>25.352112676056336</v>
      </c>
      <c r="AJO35" s="715">
        <v>47</v>
      </c>
      <c r="AJP35" s="714">
        <v>82</v>
      </c>
      <c r="AJQ35" s="712">
        <v>12.195121951219512</v>
      </c>
      <c r="AJR35" s="715">
        <v>63</v>
      </c>
      <c r="AJS35" s="699">
        <v>68</v>
      </c>
      <c r="AJT35" s="712">
        <v>26.47058823529412</v>
      </c>
      <c r="AJU35" s="715">
        <f t="shared" si="39"/>
        <v>37</v>
      </c>
      <c r="AJV35" s="1178">
        <v>100</v>
      </c>
      <c r="AJW35" s="1099">
        <v>0</v>
      </c>
      <c r="AJX35" s="1099">
        <v>0</v>
      </c>
      <c r="AJY35" s="1099">
        <v>100</v>
      </c>
      <c r="AJZ35" s="1099">
        <v>0</v>
      </c>
      <c r="AKA35" s="1099">
        <v>0</v>
      </c>
      <c r="AKB35" s="1099">
        <v>0</v>
      </c>
      <c r="AKC35" s="1099">
        <v>0</v>
      </c>
      <c r="AKD35" s="1099">
        <v>0</v>
      </c>
      <c r="AKE35" s="1099">
        <v>0</v>
      </c>
      <c r="AKF35" s="1099">
        <v>0</v>
      </c>
      <c r="AKG35" s="1188">
        <v>1</v>
      </c>
      <c r="AKH35" s="985">
        <v>53.846153846153847</v>
      </c>
      <c r="AKI35" s="985">
        <v>23.076923076923077</v>
      </c>
      <c r="AKJ35" s="985">
        <v>23.076923076923077</v>
      </c>
      <c r="AKK35" s="985">
        <v>38.461538461538467</v>
      </c>
      <c r="AKL35" s="985">
        <v>7.6923076923076925</v>
      </c>
      <c r="AKM35" s="985">
        <v>15.384615384615385</v>
      </c>
      <c r="AKN35" s="985">
        <v>15.384615384615385</v>
      </c>
      <c r="AKO35" s="985">
        <v>0</v>
      </c>
      <c r="AKP35" s="985">
        <v>46.153846153846153</v>
      </c>
      <c r="AKQ35" s="985">
        <v>0</v>
      </c>
      <c r="AKR35" s="985">
        <v>0</v>
      </c>
      <c r="AKS35" s="699">
        <v>13</v>
      </c>
      <c r="AKT35" s="714" t="s">
        <v>1650</v>
      </c>
      <c r="AKU35" s="715" t="s">
        <v>1651</v>
      </c>
      <c r="AKV35" s="715" t="s">
        <v>1651</v>
      </c>
      <c r="AKW35" s="715" t="s">
        <v>1651</v>
      </c>
      <c r="AKX35" s="715" t="s">
        <v>1650</v>
      </c>
      <c r="AKY35" s="715" t="s">
        <v>1650</v>
      </c>
      <c r="AKZ35" s="715" t="s">
        <v>1634</v>
      </c>
      <c r="ALA35" s="715">
        <v>2</v>
      </c>
      <c r="ALB35" s="715">
        <v>0</v>
      </c>
      <c r="ALC35" s="715">
        <v>0</v>
      </c>
      <c r="ALD35" s="715">
        <v>0</v>
      </c>
      <c r="ALE35" s="715">
        <v>2</v>
      </c>
      <c r="ALF35" s="715">
        <v>2</v>
      </c>
      <c r="ALG35" s="715">
        <v>1</v>
      </c>
      <c r="ALH35" s="715">
        <f t="shared" si="40"/>
        <v>7</v>
      </c>
      <c r="ALI35" s="715">
        <f t="shared" si="41"/>
        <v>17</v>
      </c>
      <c r="ALJ35" s="716" t="s">
        <v>31</v>
      </c>
      <c r="ALK35" s="712" t="s">
        <v>31</v>
      </c>
      <c r="ALL35" s="712" t="s">
        <v>31</v>
      </c>
      <c r="ALM35" s="712" t="s">
        <v>31</v>
      </c>
      <c r="ALN35" s="712" t="s">
        <v>31</v>
      </c>
      <c r="ALO35" s="712" t="s">
        <v>31</v>
      </c>
      <c r="ALP35" s="712" t="s">
        <v>31</v>
      </c>
      <c r="ALQ35" s="714">
        <v>1</v>
      </c>
      <c r="ALR35" s="715">
        <v>0</v>
      </c>
      <c r="ALS35" s="715">
        <v>0</v>
      </c>
      <c r="ALT35" s="715">
        <v>0</v>
      </c>
      <c r="ALU35" s="715">
        <v>2</v>
      </c>
      <c r="ALV35" s="715">
        <v>2</v>
      </c>
      <c r="ALW35" s="733">
        <v>1</v>
      </c>
      <c r="ALX35" s="981">
        <v>0.97943192948090108</v>
      </c>
      <c r="ALY35" s="715">
        <v>29</v>
      </c>
      <c r="ALZ35" s="731">
        <v>0</v>
      </c>
      <c r="AMA35" s="715">
        <v>61</v>
      </c>
      <c r="AMB35" s="731">
        <v>0</v>
      </c>
      <c r="AMC35" s="715">
        <v>64</v>
      </c>
      <c r="AMD35" s="731">
        <v>0</v>
      </c>
      <c r="AME35" s="715">
        <v>61</v>
      </c>
      <c r="AMF35" s="715">
        <v>1.9588638589618022</v>
      </c>
      <c r="AMG35" s="715">
        <v>6</v>
      </c>
      <c r="AMH35" s="731">
        <v>1.9588638589618022</v>
      </c>
      <c r="AMI35" s="715">
        <v>13</v>
      </c>
      <c r="AMJ35" s="731">
        <v>0.97943192948090108</v>
      </c>
      <c r="AMK35" s="715">
        <v>19</v>
      </c>
      <c r="AML35" s="982">
        <v>1</v>
      </c>
      <c r="AMM35" s="699">
        <v>0</v>
      </c>
      <c r="AMN35" s="699">
        <v>1</v>
      </c>
      <c r="AMO35" s="716">
        <v>0.97943192948090108</v>
      </c>
      <c r="AMP35" s="715">
        <v>14</v>
      </c>
      <c r="AMQ35" s="712">
        <v>0</v>
      </c>
      <c r="AMR35" s="715">
        <v>27</v>
      </c>
      <c r="AMS35" s="712">
        <v>0.97943192948090108</v>
      </c>
      <c r="AMT35" s="733">
        <v>4</v>
      </c>
      <c r="AMU35" s="982">
        <v>2</v>
      </c>
      <c r="AMV35" s="731">
        <v>1.9588638589618022</v>
      </c>
      <c r="AMW35" s="715">
        <v>4</v>
      </c>
      <c r="AMX35" s="716" t="s">
        <v>106</v>
      </c>
      <c r="AMY35" s="712" t="s">
        <v>1687</v>
      </c>
      <c r="AMZ35" s="715">
        <v>4</v>
      </c>
      <c r="ANA35" s="715">
        <v>1</v>
      </c>
      <c r="ANB35" s="715">
        <v>5</v>
      </c>
      <c r="ANC35" s="715">
        <v>28</v>
      </c>
      <c r="AND35" s="1201" t="s">
        <v>1632</v>
      </c>
      <c r="ANE35" s="1202" t="s">
        <v>1632</v>
      </c>
      <c r="ANF35" s="1202" t="s">
        <v>1632</v>
      </c>
      <c r="ANG35" s="1202" t="s">
        <v>1632</v>
      </c>
      <c r="ANH35" s="725">
        <v>5</v>
      </c>
      <c r="ANI35" s="725">
        <v>5</v>
      </c>
      <c r="ANJ35" s="725">
        <v>5</v>
      </c>
      <c r="ANK35" s="725">
        <v>5</v>
      </c>
      <c r="ANL35" s="1303">
        <f t="shared" si="42"/>
        <v>20</v>
      </c>
      <c r="ANM35" s="1303">
        <f t="shared" si="43"/>
        <v>1</v>
      </c>
      <c r="ANN35" s="983" t="s">
        <v>1632</v>
      </c>
      <c r="ANO35" s="725" t="s">
        <v>1632</v>
      </c>
      <c r="ANP35" s="725" t="s">
        <v>1632</v>
      </c>
      <c r="ANQ35" s="725" t="s">
        <v>1632</v>
      </c>
      <c r="ANR35" s="725">
        <v>5</v>
      </c>
      <c r="ANS35" s="725">
        <v>5</v>
      </c>
      <c r="ANT35" s="725">
        <v>5</v>
      </c>
      <c r="ANU35" s="725">
        <v>5</v>
      </c>
      <c r="ANV35" s="715">
        <f t="shared" si="44"/>
        <v>20</v>
      </c>
      <c r="ANW35" s="715">
        <f t="shared" si="45"/>
        <v>1</v>
      </c>
      <c r="ANX35" s="982">
        <v>25</v>
      </c>
      <c r="ANY35" s="715">
        <v>616</v>
      </c>
      <c r="ANZ35" s="1089">
        <v>16.675000000000001</v>
      </c>
      <c r="AOA35" s="715">
        <v>20</v>
      </c>
      <c r="AOB35" s="1089">
        <v>2</v>
      </c>
      <c r="AOC35" s="1188">
        <f t="shared" si="46"/>
        <v>56</v>
      </c>
      <c r="AOD35" s="1089">
        <v>85.847999999999999</v>
      </c>
      <c r="AOE35" s="1188">
        <f t="shared" si="47"/>
        <v>13</v>
      </c>
      <c r="AOF35" s="699">
        <v>0</v>
      </c>
      <c r="AOG35" s="985">
        <v>0</v>
      </c>
      <c r="AOH35" s="1188">
        <v>45</v>
      </c>
      <c r="AOI35" s="699">
        <v>2</v>
      </c>
      <c r="AOJ35" s="985">
        <v>1.5686274509803921</v>
      </c>
      <c r="AOK35" s="1188">
        <v>6</v>
      </c>
      <c r="AOL35" s="699">
        <v>2</v>
      </c>
      <c r="AOM35" s="985">
        <v>1.5686274509803921</v>
      </c>
      <c r="AON35" s="1188">
        <v>9</v>
      </c>
      <c r="AOO35" s="699">
        <v>0</v>
      </c>
      <c r="AOP35" s="985">
        <v>0</v>
      </c>
      <c r="AOQ35" s="1188">
        <v>61</v>
      </c>
      <c r="AOR35" s="983" t="s">
        <v>1625</v>
      </c>
      <c r="AOS35" s="725" t="s">
        <v>1625</v>
      </c>
      <c r="AOT35" s="725" t="s">
        <v>1625</v>
      </c>
      <c r="AOU35" s="725" t="s">
        <v>1632</v>
      </c>
      <c r="AOV35" s="725">
        <v>0</v>
      </c>
      <c r="AOW35" s="725">
        <v>0</v>
      </c>
      <c r="AOX35" s="725">
        <v>0</v>
      </c>
      <c r="AOY35" s="725">
        <v>5</v>
      </c>
      <c r="AOZ35" s="715">
        <f t="shared" si="48"/>
        <v>5</v>
      </c>
      <c r="APA35" s="715">
        <f t="shared" si="49"/>
        <v>10</v>
      </c>
      <c r="APB35" s="1993" t="s">
        <v>1625</v>
      </c>
      <c r="APC35" s="1994" t="s">
        <v>1632</v>
      </c>
      <c r="APD35" s="1994" t="s">
        <v>1632</v>
      </c>
      <c r="APE35" s="1994" t="s">
        <v>1625</v>
      </c>
      <c r="APF35" s="1995">
        <v>0</v>
      </c>
      <c r="APG35" s="1995">
        <v>5</v>
      </c>
      <c r="APH35" s="1995">
        <v>5</v>
      </c>
      <c r="API35" s="1995">
        <v>0</v>
      </c>
      <c r="APJ35" s="715">
        <f t="shared" si="50"/>
        <v>10</v>
      </c>
      <c r="APK35" s="715">
        <f t="shared" si="51"/>
        <v>43</v>
      </c>
      <c r="APL35" s="715">
        <v>0</v>
      </c>
      <c r="APM35" s="725">
        <v>0</v>
      </c>
      <c r="APN35" s="715">
        <v>17</v>
      </c>
      <c r="APO35" s="715">
        <v>0</v>
      </c>
      <c r="APP35" s="725">
        <v>0</v>
      </c>
      <c r="APQ35" s="715">
        <v>18</v>
      </c>
      <c r="APR35" s="1169">
        <v>2</v>
      </c>
      <c r="APS35" s="1168">
        <v>4</v>
      </c>
      <c r="APT35" s="1168">
        <v>32</v>
      </c>
      <c r="APU35" s="989">
        <v>2</v>
      </c>
      <c r="APV35" s="989">
        <v>16</v>
      </c>
      <c r="APW35" s="989">
        <v>3.1968031968031969</v>
      </c>
      <c r="APX35" s="989">
        <v>34</v>
      </c>
      <c r="APY35" s="989">
        <v>0</v>
      </c>
      <c r="APZ35" s="989">
        <v>0</v>
      </c>
      <c r="AQA35" s="989">
        <v>0</v>
      </c>
      <c r="AQB35" s="989">
        <v>0</v>
      </c>
      <c r="AQC35" s="989">
        <v>0</v>
      </c>
      <c r="AQD35" s="1099">
        <v>0</v>
      </c>
      <c r="AQE35" s="989">
        <v>55</v>
      </c>
      <c r="AQF35" s="989">
        <v>2</v>
      </c>
      <c r="AQG35" s="989">
        <v>4</v>
      </c>
      <c r="AQH35" s="989">
        <v>32</v>
      </c>
      <c r="AQI35" s="989">
        <v>2</v>
      </c>
      <c r="AQJ35" s="989">
        <v>16</v>
      </c>
      <c r="AQK35" s="989">
        <v>3.1968031968031969</v>
      </c>
      <c r="AQL35" s="729">
        <v>68</v>
      </c>
      <c r="AQM35" s="987"/>
      <c r="AQQ35" s="715">
        <v>167</v>
      </c>
      <c r="AQR35" s="715">
        <v>118</v>
      </c>
      <c r="AQS35" s="989">
        <v>12</v>
      </c>
      <c r="AQT35" s="1099">
        <v>10.16949152542373</v>
      </c>
      <c r="AQU35" s="989">
        <f t="shared" si="52"/>
        <v>54</v>
      </c>
      <c r="AQV35" s="989">
        <v>6</v>
      </c>
      <c r="AQW35" s="989">
        <v>50</v>
      </c>
      <c r="AQX35" s="1099">
        <v>3.5</v>
      </c>
      <c r="AQY35" s="989">
        <f t="shared" si="53"/>
        <v>47</v>
      </c>
      <c r="AQZ35" s="989">
        <v>9</v>
      </c>
      <c r="ARA35" s="989">
        <v>21</v>
      </c>
      <c r="ARB35" s="989">
        <v>42.857142857142854</v>
      </c>
      <c r="ARC35" s="989">
        <f t="shared" si="54"/>
        <v>9</v>
      </c>
      <c r="ARD35" s="1668">
        <v>2.4406779661016951</v>
      </c>
      <c r="ARE35" s="1667">
        <f t="shared" si="55"/>
        <v>27</v>
      </c>
      <c r="ARF35" s="1168">
        <v>11</v>
      </c>
      <c r="ARG35" s="1099">
        <v>9.0909090909090917</v>
      </c>
      <c r="ARH35" s="989">
        <f t="shared" si="56"/>
        <v>20</v>
      </c>
      <c r="ARI35" s="715">
        <v>14</v>
      </c>
      <c r="ARJ35" s="985">
        <v>21.428571428571427</v>
      </c>
      <c r="ARK35" s="699">
        <f t="shared" si="57"/>
        <v>56</v>
      </c>
      <c r="ARL35" s="989">
        <v>192</v>
      </c>
      <c r="ARM35" s="715">
        <v>71</v>
      </c>
      <c r="ARN35" s="985">
        <v>36.979166666666671</v>
      </c>
      <c r="ARO35" s="699">
        <f t="shared" si="58"/>
        <v>67</v>
      </c>
      <c r="ARP35" s="707">
        <v>15</v>
      </c>
      <c r="ARQ35" s="990">
        <v>0</v>
      </c>
      <c r="ARR35" s="719">
        <v>0</v>
      </c>
      <c r="ARS35" s="979">
        <f t="shared" si="59"/>
        <v>34</v>
      </c>
      <c r="ART35" s="715">
        <v>15</v>
      </c>
      <c r="ARU35" s="699">
        <f t="shared" si="59"/>
        <v>68</v>
      </c>
      <c r="ARV35" s="715" t="s">
        <v>31</v>
      </c>
      <c r="ARW35" s="715" t="s">
        <v>31</v>
      </c>
      <c r="ARX35" s="985" t="s">
        <v>31</v>
      </c>
      <c r="ARY35" s="699" t="str">
        <f t="shared" si="60"/>
        <v>-</v>
      </c>
      <c r="ARZ35" s="715" t="s">
        <v>31</v>
      </c>
      <c r="ASA35" s="715" t="s">
        <v>31</v>
      </c>
      <c r="ASB35" s="712" t="s">
        <v>31</v>
      </c>
      <c r="ASC35" s="699" t="str">
        <f t="shared" si="61"/>
        <v>-</v>
      </c>
      <c r="ASD35" s="712">
        <v>69.387755102040813</v>
      </c>
      <c r="ASE35" s="712">
        <v>12.244897959183673</v>
      </c>
      <c r="ASF35" s="712">
        <v>2.0408163265306123</v>
      </c>
      <c r="ASG35" s="712">
        <v>6.1224489795918364</v>
      </c>
      <c r="ASH35" s="712">
        <v>2.0408163265306123</v>
      </c>
      <c r="ASI35" s="712">
        <v>4.0816326530612246</v>
      </c>
      <c r="ASJ35" s="712">
        <v>2.0408163265306123</v>
      </c>
      <c r="ASK35" s="712">
        <v>2.0408163265306123</v>
      </c>
      <c r="ASL35" s="712">
        <v>0</v>
      </c>
      <c r="ASM35" s="715">
        <v>34</v>
      </c>
      <c r="ASN35" s="715">
        <v>6</v>
      </c>
      <c r="ASO35" s="715">
        <v>1</v>
      </c>
      <c r="ASP35" s="715">
        <v>3</v>
      </c>
      <c r="ASQ35" s="715">
        <v>1</v>
      </c>
      <c r="ASR35" s="715">
        <v>2</v>
      </c>
      <c r="ASS35" s="715">
        <v>1</v>
      </c>
      <c r="AST35" s="715">
        <v>1</v>
      </c>
      <c r="ASU35" s="715">
        <v>0</v>
      </c>
      <c r="ASV35" s="715">
        <v>49</v>
      </c>
      <c r="ASW35" s="712">
        <v>66.666666666666657</v>
      </c>
      <c r="ASX35" s="712">
        <v>0</v>
      </c>
      <c r="ASY35" s="712">
        <v>0</v>
      </c>
      <c r="ASZ35" s="712">
        <v>33.333333333333329</v>
      </c>
      <c r="ATA35" s="712">
        <v>0</v>
      </c>
      <c r="ATB35" s="712">
        <v>0</v>
      </c>
      <c r="ATC35" s="712">
        <v>0</v>
      </c>
      <c r="ATD35" s="712">
        <v>0</v>
      </c>
      <c r="ATE35" s="712">
        <v>0</v>
      </c>
      <c r="ATF35" s="715">
        <v>2</v>
      </c>
      <c r="ATG35" s="715">
        <v>0</v>
      </c>
      <c r="ATH35" s="715">
        <v>0</v>
      </c>
      <c r="ATI35" s="715">
        <v>1</v>
      </c>
      <c r="ATJ35" s="715">
        <v>0</v>
      </c>
      <c r="ATK35" s="715">
        <v>0</v>
      </c>
      <c r="ATL35" s="715">
        <v>0</v>
      </c>
      <c r="ATM35" s="715">
        <v>0</v>
      </c>
      <c r="ATN35" s="715">
        <v>0</v>
      </c>
      <c r="ATO35" s="715">
        <v>3</v>
      </c>
      <c r="ATP35" s="712" t="s">
        <v>31</v>
      </c>
      <c r="ATQ35" s="712" t="s">
        <v>31</v>
      </c>
      <c r="ATR35" s="712" t="s">
        <v>31</v>
      </c>
      <c r="ATS35" s="712" t="s">
        <v>31</v>
      </c>
      <c r="ATT35" s="712" t="s">
        <v>31</v>
      </c>
      <c r="ATU35" s="712" t="s">
        <v>31</v>
      </c>
      <c r="ATV35" s="712" t="s">
        <v>31</v>
      </c>
      <c r="ATW35" s="712" t="s">
        <v>31</v>
      </c>
      <c r="ATX35" s="712" t="s">
        <v>31</v>
      </c>
      <c r="ATY35" s="715">
        <v>0</v>
      </c>
      <c r="ATZ35" s="715">
        <v>0</v>
      </c>
      <c r="AUA35" s="715">
        <v>0</v>
      </c>
      <c r="AUB35" s="715">
        <v>0</v>
      </c>
      <c r="AUC35" s="715">
        <v>0</v>
      </c>
      <c r="AUD35" s="715">
        <v>0</v>
      </c>
      <c r="AUE35" s="715">
        <v>0</v>
      </c>
      <c r="AUF35" s="715">
        <v>0</v>
      </c>
      <c r="AUG35" s="715">
        <v>0</v>
      </c>
      <c r="AUH35" s="715">
        <v>0</v>
      </c>
      <c r="AUI35" s="712" t="s">
        <v>1648</v>
      </c>
      <c r="AUJ35" s="712" t="s">
        <v>1623</v>
      </c>
      <c r="AUK35" s="709">
        <v>5</v>
      </c>
      <c r="AUL35" s="978">
        <v>24</v>
      </c>
      <c r="AUM35" s="703" t="s">
        <v>1625</v>
      </c>
      <c r="AUN35" s="703" t="s">
        <v>1625</v>
      </c>
      <c r="AUO35" s="703" t="s">
        <v>1625</v>
      </c>
      <c r="AUP35" s="701" t="s">
        <v>1632</v>
      </c>
      <c r="AUQ35" s="712" t="s">
        <v>1626</v>
      </c>
      <c r="AUR35" s="712" t="s">
        <v>1627</v>
      </c>
      <c r="AUS35" s="712" t="s">
        <v>1627</v>
      </c>
      <c r="AUT35" s="712" t="s">
        <v>1627</v>
      </c>
      <c r="AUU35" s="712" t="s">
        <v>1625</v>
      </c>
      <c r="AUV35" s="712" t="s">
        <v>1628</v>
      </c>
      <c r="AUW35" s="3968" t="s">
        <v>1641</v>
      </c>
      <c r="AUX35" s="712" t="s">
        <v>5405</v>
      </c>
      <c r="AUY35" s="712" t="s">
        <v>1729</v>
      </c>
      <c r="AUZ35" s="699">
        <v>75</v>
      </c>
      <c r="AVA35" s="699">
        <v>11</v>
      </c>
      <c r="AVB35" s="985">
        <v>14.6</v>
      </c>
      <c r="AVC35" s="699">
        <v>0</v>
      </c>
      <c r="AVD35" s="712">
        <v>0</v>
      </c>
      <c r="AVE35" s="699">
        <f t="shared" si="62"/>
        <v>25</v>
      </c>
      <c r="AVF35" s="712">
        <v>0</v>
      </c>
      <c r="AVG35" s="978">
        <v>33</v>
      </c>
      <c r="AVH35" s="712" t="s">
        <v>1625</v>
      </c>
      <c r="AVI35" s="712" t="s">
        <v>1625</v>
      </c>
      <c r="AVJ35" s="712" t="s">
        <v>1625</v>
      </c>
      <c r="AVK35" s="712" t="s">
        <v>1625</v>
      </c>
      <c r="AVL35" s="716">
        <v>0</v>
      </c>
      <c r="AVM35" s="699">
        <f t="shared" si="63"/>
        <v>60</v>
      </c>
      <c r="AVN35" s="715">
        <v>0</v>
      </c>
      <c r="AVO35" s="712">
        <v>0</v>
      </c>
      <c r="AVP35" s="699">
        <f t="shared" si="64"/>
        <v>39</v>
      </c>
      <c r="AVQ35" s="715">
        <v>0</v>
      </c>
      <c r="AVR35" s="712">
        <v>0</v>
      </c>
      <c r="AVS35" s="699">
        <f t="shared" si="65"/>
        <v>14</v>
      </c>
      <c r="AVT35" s="715">
        <v>0</v>
      </c>
      <c r="AVU35" s="712">
        <v>0</v>
      </c>
      <c r="AVV35" s="699">
        <f t="shared" si="66"/>
        <v>29</v>
      </c>
      <c r="AVW35" s="715">
        <v>0</v>
      </c>
      <c r="AVX35" s="712">
        <v>0</v>
      </c>
      <c r="AVY35" s="733">
        <v>0</v>
      </c>
      <c r="AVZ35" s="716">
        <v>0</v>
      </c>
      <c r="AWA35" s="699">
        <f t="shared" si="67"/>
        <v>26</v>
      </c>
      <c r="AWB35" s="715">
        <v>0</v>
      </c>
      <c r="AWC35" s="712">
        <v>0</v>
      </c>
      <c r="AWD35" s="699">
        <f t="shared" si="68"/>
        <v>9</v>
      </c>
      <c r="AWE35" s="715">
        <v>0</v>
      </c>
      <c r="AWF35" s="712">
        <v>0</v>
      </c>
      <c r="AWG35" s="699">
        <f t="shared" si="69"/>
        <v>56</v>
      </c>
      <c r="AWH35" s="715">
        <v>0</v>
      </c>
      <c r="AWI35" s="714" t="s">
        <v>31</v>
      </c>
      <c r="AWJ35" s="715" t="s">
        <v>31</v>
      </c>
      <c r="AWK35" s="715" t="s">
        <v>31</v>
      </c>
      <c r="AWL35" s="715" t="s">
        <v>31</v>
      </c>
      <c r="AWM35" s="715" t="s">
        <v>31</v>
      </c>
      <c r="AWN35" s="715" t="s">
        <v>31</v>
      </c>
      <c r="AWO35" s="715" t="s">
        <v>31</v>
      </c>
      <c r="AWP35" s="715" t="s">
        <v>31</v>
      </c>
      <c r="AWQ35" s="715" t="s">
        <v>31</v>
      </c>
      <c r="AWR35" s="715" t="s">
        <v>31</v>
      </c>
      <c r="AWS35" s="716" t="s">
        <v>31</v>
      </c>
      <c r="AWT35" s="699" t="str">
        <f t="shared" si="70"/>
        <v>-</v>
      </c>
      <c r="AWU35" s="712" t="s">
        <v>31</v>
      </c>
      <c r="AWV35" s="699" t="str">
        <f t="shared" si="70"/>
        <v>-</v>
      </c>
      <c r="AWW35" s="712" t="s">
        <v>31</v>
      </c>
      <c r="AWX35" s="699" t="str">
        <f t="shared" si="3"/>
        <v>-</v>
      </c>
      <c r="AWY35" s="712" t="s">
        <v>31</v>
      </c>
      <c r="AWZ35" s="699" t="str">
        <f t="shared" si="71"/>
        <v>-</v>
      </c>
      <c r="AXA35" s="712" t="s">
        <v>31</v>
      </c>
      <c r="AXB35" s="712" t="s">
        <v>31</v>
      </c>
      <c r="AXC35" s="712" t="s">
        <v>31</v>
      </c>
      <c r="AXD35" s="699" t="str">
        <f t="shared" si="4"/>
        <v>-</v>
      </c>
      <c r="AXE35" s="712" t="s">
        <v>31</v>
      </c>
      <c r="AXF35" s="699" t="str">
        <f t="shared" si="5"/>
        <v>-</v>
      </c>
      <c r="AXG35" s="712" t="s">
        <v>31</v>
      </c>
      <c r="AXH35" s="699" t="str">
        <f t="shared" si="6"/>
        <v>-</v>
      </c>
      <c r="AXI35" s="712" t="s">
        <v>31</v>
      </c>
      <c r="AXK35" s="3969">
        <v>96.774193548387103</v>
      </c>
      <c r="AXL35" s="3970">
        <v>62</v>
      </c>
      <c r="AXM35" s="715">
        <f t="shared" si="72"/>
        <v>12</v>
      </c>
      <c r="AXN35" s="3969">
        <v>39.130434782608695</v>
      </c>
      <c r="AXO35" s="3970">
        <v>69</v>
      </c>
      <c r="AXP35" s="715">
        <f t="shared" si="73"/>
        <v>47</v>
      </c>
      <c r="AXQ35" s="2024">
        <v>1336</v>
      </c>
      <c r="AXR35" s="2024">
        <v>1305</v>
      </c>
      <c r="AXS35" s="3029">
        <v>2.3754789272030621</v>
      </c>
      <c r="AXT35" s="2024" t="s">
        <v>8059</v>
      </c>
      <c r="AXU35" s="2024">
        <v>213</v>
      </c>
      <c r="AXV35" s="2024">
        <v>209</v>
      </c>
      <c r="AXW35" s="3029">
        <v>1.9138755980861362</v>
      </c>
      <c r="AXX35" s="2024" t="s">
        <v>8059</v>
      </c>
      <c r="AXY35" s="3029">
        <v>15.94311377245509</v>
      </c>
      <c r="AXZ35" s="3029">
        <v>16.015325670498083</v>
      </c>
      <c r="AYA35" s="3029">
        <v>7.2211898042992217E-2</v>
      </c>
      <c r="AYB35" s="2024" t="s">
        <v>8074</v>
      </c>
      <c r="AYC35" s="2123">
        <v>936</v>
      </c>
      <c r="AYD35" s="2024">
        <v>822</v>
      </c>
      <c r="AYE35" s="3029">
        <v>13.868613138686129</v>
      </c>
      <c r="AYF35" s="2024" t="s">
        <v>8057</v>
      </c>
      <c r="AYG35" s="2024">
        <v>60</v>
      </c>
      <c r="AYH35" s="2024">
        <v>42</v>
      </c>
      <c r="AYI35" s="3029">
        <v>42.857142857142861</v>
      </c>
      <c r="AYJ35" s="2024" t="s">
        <v>8057</v>
      </c>
      <c r="AYK35" s="2024">
        <v>5904</v>
      </c>
      <c r="AYL35" s="2024">
        <v>5848</v>
      </c>
      <c r="AYM35" s="3029">
        <v>0.95759233926129639</v>
      </c>
      <c r="AYN35" s="2024" t="s">
        <v>8059</v>
      </c>
      <c r="AYO35" s="2024">
        <v>47802000</v>
      </c>
      <c r="AYP35" s="2024">
        <v>44000351</v>
      </c>
      <c r="AYQ35" s="3029">
        <v>8.6400424396614568</v>
      </c>
      <c r="AYR35" s="2024" t="s">
        <v>8058</v>
      </c>
      <c r="AYS35" s="2024">
        <v>41355000</v>
      </c>
      <c r="AYT35" s="2024">
        <v>35929983</v>
      </c>
      <c r="AYU35" s="3029">
        <v>15.098857686629017</v>
      </c>
      <c r="AYV35" s="2024" t="s">
        <v>8057</v>
      </c>
      <c r="AYW35" s="2024">
        <v>5887000</v>
      </c>
      <c r="AYX35" s="2024">
        <v>7799540</v>
      </c>
      <c r="AYY35" s="3029">
        <v>24.5211897111881</v>
      </c>
      <c r="AYZ35" s="2024" t="s">
        <v>8057</v>
      </c>
      <c r="AZA35" s="2024">
        <v>0</v>
      </c>
      <c r="AZB35" s="2024">
        <v>0</v>
      </c>
      <c r="AZC35" s="3029" t="s">
        <v>31</v>
      </c>
      <c r="AZD35" s="2024" t="s">
        <v>31</v>
      </c>
      <c r="AZE35" s="2024">
        <v>460000</v>
      </c>
      <c r="AZF35" s="2024">
        <v>260828</v>
      </c>
      <c r="AZG35" s="3029">
        <v>76.361433588418436</v>
      </c>
      <c r="AZH35" s="2024" t="s">
        <v>8057</v>
      </c>
      <c r="AZI35" s="2024">
        <v>100000</v>
      </c>
      <c r="AZJ35" s="2024">
        <v>10000</v>
      </c>
      <c r="AZK35" s="3029">
        <v>900</v>
      </c>
      <c r="AZL35" s="2024" t="s">
        <v>8057</v>
      </c>
      <c r="AZM35" s="2024">
        <v>0</v>
      </c>
      <c r="AZN35" s="2024">
        <v>0</v>
      </c>
      <c r="AZO35" s="3029" t="s">
        <v>31</v>
      </c>
      <c r="AZP35" s="2024" t="s">
        <v>31</v>
      </c>
      <c r="AZQ35" s="2024">
        <v>0</v>
      </c>
      <c r="AZR35" s="2024">
        <v>0</v>
      </c>
      <c r="AZS35" s="3029" t="s">
        <v>31</v>
      </c>
      <c r="AZT35" s="2024" t="s">
        <v>31</v>
      </c>
      <c r="AZU35" s="2024">
        <v>0</v>
      </c>
      <c r="AZV35" s="2024">
        <v>0</v>
      </c>
      <c r="AZW35" s="3029" t="s">
        <v>31</v>
      </c>
      <c r="AZX35" s="2024" t="s">
        <v>31</v>
      </c>
      <c r="AZY35" s="2123">
        <v>242793000</v>
      </c>
      <c r="AZZ35" s="2024">
        <v>211840104</v>
      </c>
      <c r="BAA35" s="3029">
        <v>14.611442977765904</v>
      </c>
      <c r="BAB35" s="2024" t="s">
        <v>8057</v>
      </c>
      <c r="BAC35" s="2024">
        <v>11956000</v>
      </c>
      <c r="BAD35" s="2024">
        <v>8243402</v>
      </c>
      <c r="BAE35" s="3029">
        <v>45.037206726058002</v>
      </c>
      <c r="BAF35" s="2024" t="s">
        <v>8057</v>
      </c>
      <c r="BAG35" s="2024">
        <v>192446000</v>
      </c>
      <c r="BAH35" s="2024">
        <v>182338838</v>
      </c>
      <c r="BAI35" s="3029">
        <v>5.5430659265252018</v>
      </c>
      <c r="BAJ35" s="2024" t="s">
        <v>8056</v>
      </c>
      <c r="BAK35" s="2123">
        <v>141888000</v>
      </c>
      <c r="BAL35" s="2024">
        <v>140078552</v>
      </c>
      <c r="BAM35" s="3029">
        <v>1.2917380813588011</v>
      </c>
      <c r="BAN35" s="2024" t="s">
        <v>8059</v>
      </c>
      <c r="BAO35" s="2024">
        <v>0</v>
      </c>
      <c r="BAP35" s="2024">
        <v>0</v>
      </c>
      <c r="BAQ35" s="3029" t="s">
        <v>31</v>
      </c>
      <c r="BAR35" s="2024" t="s">
        <v>31</v>
      </c>
      <c r="BAS35" s="2024">
        <v>100905000</v>
      </c>
      <c r="BAT35" s="2024">
        <v>71761552</v>
      </c>
      <c r="BAU35" s="3029">
        <v>40.611507398836636</v>
      </c>
      <c r="BAV35" s="2024" t="s">
        <v>8057</v>
      </c>
      <c r="BAW35" s="2024">
        <v>0</v>
      </c>
      <c r="BAX35" s="2024">
        <v>0</v>
      </c>
      <c r="BAY35" s="3029" t="s">
        <v>31</v>
      </c>
      <c r="BAZ35" s="2024" t="s">
        <v>31</v>
      </c>
      <c r="BBA35" s="2024">
        <v>0</v>
      </c>
      <c r="BBB35" s="2024">
        <v>0</v>
      </c>
      <c r="BBC35" s="3029" t="s">
        <v>31</v>
      </c>
      <c r="BBD35" s="2024" t="s">
        <v>31</v>
      </c>
      <c r="BBE35" s="2123">
        <v>11956000</v>
      </c>
      <c r="BBF35" s="2024">
        <v>8243402</v>
      </c>
      <c r="BBG35" s="3029">
        <v>45.037206726058002</v>
      </c>
      <c r="BBH35" s="2024" t="s">
        <v>8057</v>
      </c>
      <c r="BBI35" s="2024">
        <v>0</v>
      </c>
      <c r="BBJ35" s="2024">
        <v>0</v>
      </c>
      <c r="BBK35" s="3029" t="s">
        <v>31</v>
      </c>
      <c r="BBL35" s="2024" t="s">
        <v>31</v>
      </c>
      <c r="BBM35" s="2024">
        <v>0</v>
      </c>
      <c r="BBN35" s="2024">
        <v>0</v>
      </c>
      <c r="BBO35" s="3029" t="s">
        <v>31</v>
      </c>
      <c r="BBP35" s="2024" t="s">
        <v>31</v>
      </c>
      <c r="BBQ35" s="2123">
        <v>51731000</v>
      </c>
      <c r="BBR35" s="2024">
        <v>41203188</v>
      </c>
      <c r="BBS35" s="3029">
        <v>25.550964648657754</v>
      </c>
      <c r="BBT35" s="2024" t="s">
        <v>8057</v>
      </c>
      <c r="BBU35" s="2024">
        <v>0</v>
      </c>
      <c r="BBV35" s="2024">
        <v>844011</v>
      </c>
      <c r="BBW35" s="3029">
        <v>100</v>
      </c>
      <c r="BBX35" s="2024" t="s">
        <v>8057</v>
      </c>
      <c r="BBY35" s="2024">
        <v>18678000</v>
      </c>
      <c r="BBZ35" s="2024">
        <v>16517433</v>
      </c>
      <c r="BCA35" s="3029">
        <v>13.080525285012513</v>
      </c>
      <c r="BCB35" s="2024" t="s">
        <v>8057</v>
      </c>
      <c r="BCC35" s="2024">
        <v>0</v>
      </c>
      <c r="BCD35" s="2024">
        <v>0</v>
      </c>
      <c r="BCE35" s="3029" t="s">
        <v>31</v>
      </c>
      <c r="BCF35" s="2024" t="s">
        <v>31</v>
      </c>
      <c r="BCG35" s="2024">
        <v>1744000</v>
      </c>
      <c r="BCH35" s="2024">
        <v>1655942</v>
      </c>
      <c r="BCI35" s="3029">
        <v>5.3176983251829029</v>
      </c>
      <c r="BCJ35" s="2024" t="s">
        <v>8056</v>
      </c>
      <c r="BCK35" s="2024">
        <v>32860000</v>
      </c>
      <c r="BCL35" s="2024">
        <v>30440311</v>
      </c>
      <c r="BCM35" s="3029">
        <v>7.948962807902987</v>
      </c>
      <c r="BCN35" s="2024" t="s">
        <v>8058</v>
      </c>
      <c r="BCO35" s="2024">
        <v>1687000</v>
      </c>
      <c r="BCP35" s="2024">
        <v>1463976</v>
      </c>
      <c r="BCQ35" s="3029">
        <v>15.234129521248988</v>
      </c>
      <c r="BCR35" s="2024" t="s">
        <v>8057</v>
      </c>
      <c r="BCS35" s="2024">
        <v>0</v>
      </c>
      <c r="BCT35" s="2024">
        <v>1219311</v>
      </c>
      <c r="BCU35" s="3029">
        <v>100</v>
      </c>
      <c r="BCV35" s="2024" t="s">
        <v>8057</v>
      </c>
      <c r="BCW35" s="2024">
        <v>17151000</v>
      </c>
      <c r="BCX35" s="2024">
        <v>25178958</v>
      </c>
      <c r="BCY35" s="3029">
        <v>31.883598995637556</v>
      </c>
      <c r="BCZ35" s="2024" t="s">
        <v>8057</v>
      </c>
      <c r="BDA35" s="2024">
        <v>6663000</v>
      </c>
      <c r="BDB35" s="2024">
        <v>10116631</v>
      </c>
      <c r="BDC35" s="3029">
        <v>34.138153304197814</v>
      </c>
      <c r="BDD35" s="2024" t="s">
        <v>8057</v>
      </c>
      <c r="BDE35" s="2024">
        <v>0</v>
      </c>
      <c r="BDF35" s="2024">
        <v>0</v>
      </c>
      <c r="BDG35" s="3029" t="s">
        <v>31</v>
      </c>
      <c r="BDH35" s="2024" t="s">
        <v>31</v>
      </c>
      <c r="BDI35" s="2024">
        <v>0</v>
      </c>
      <c r="BDJ35" s="2024">
        <v>0</v>
      </c>
      <c r="BDK35" s="3029" t="s">
        <v>31</v>
      </c>
      <c r="BDL35" s="2024" t="s">
        <v>31</v>
      </c>
      <c r="BDM35" s="2024">
        <v>19151000</v>
      </c>
      <c r="BDN35" s="2024">
        <v>20097944</v>
      </c>
      <c r="BDO35" s="3029">
        <v>4.7116461265888603</v>
      </c>
      <c r="BDP35" s="2024" t="s">
        <v>8056</v>
      </c>
      <c r="BDQ35" s="2024">
        <v>2073000</v>
      </c>
      <c r="BDR35" s="2024">
        <v>224661</v>
      </c>
      <c r="BDS35" s="3029">
        <v>822.72357017906984</v>
      </c>
      <c r="BDT35" s="2024" t="s">
        <v>8057</v>
      </c>
      <c r="BDU35" s="2024">
        <v>1375000</v>
      </c>
      <c r="BDV35" s="2024">
        <v>292096</v>
      </c>
      <c r="BDW35" s="3029">
        <v>370.73564855390009</v>
      </c>
      <c r="BDX35" s="2024" t="s">
        <v>8057</v>
      </c>
      <c r="BDY35" s="2024">
        <v>0</v>
      </c>
      <c r="BDZ35" s="2024">
        <v>0</v>
      </c>
      <c r="BEA35" s="3029" t="s">
        <v>31</v>
      </c>
      <c r="BEB35" s="2024" t="s">
        <v>31</v>
      </c>
      <c r="BEC35" s="2024">
        <v>0</v>
      </c>
      <c r="BED35" s="2024">
        <v>0</v>
      </c>
      <c r="BEE35" s="3029" t="s">
        <v>31</v>
      </c>
      <c r="BEF35" s="2024" t="s">
        <v>31</v>
      </c>
      <c r="BEG35" s="2024">
        <v>21546000</v>
      </c>
      <c r="BEH35" s="2024">
        <v>13729284</v>
      </c>
      <c r="BEI35" s="3029">
        <v>56.934622373606658</v>
      </c>
      <c r="BEJ35" s="2024" t="s">
        <v>8057</v>
      </c>
      <c r="BEK35" s="2024">
        <v>0</v>
      </c>
      <c r="BEL35" s="2024">
        <v>0</v>
      </c>
      <c r="BEM35" s="3029" t="s">
        <v>31</v>
      </c>
      <c r="BEN35" s="2024" t="s">
        <v>31</v>
      </c>
      <c r="BEO35" s="2024">
        <v>0</v>
      </c>
      <c r="BEP35" s="2024">
        <v>0</v>
      </c>
      <c r="BEQ35" s="3029" t="s">
        <v>31</v>
      </c>
      <c r="BER35" s="2024" t="s">
        <v>31</v>
      </c>
      <c r="BES35" s="2024">
        <v>17787000</v>
      </c>
      <c r="BET35" s="2024">
        <v>19355092</v>
      </c>
      <c r="BEU35" s="3029">
        <v>8.1017026423847511</v>
      </c>
      <c r="BEV35" s="2024" t="s">
        <v>8058</v>
      </c>
      <c r="BEW35" s="2123">
        <v>1389</v>
      </c>
      <c r="BEX35" s="2024">
        <v>1303</v>
      </c>
      <c r="BEY35" s="3029">
        <v>6.6001534919416684</v>
      </c>
      <c r="BEZ35" s="2024" t="s">
        <v>8058</v>
      </c>
      <c r="BFA35" s="2024">
        <v>222</v>
      </c>
      <c r="BFB35" s="2024">
        <v>209</v>
      </c>
      <c r="BFC35" s="3029">
        <v>6.2200956937799106</v>
      </c>
      <c r="BFD35" s="2024" t="s">
        <v>8058</v>
      </c>
      <c r="BFE35" s="3029">
        <v>15.982721382289418</v>
      </c>
      <c r="BFF35" s="3029">
        <v>16.039907904834998</v>
      </c>
      <c r="BFG35" s="3029">
        <v>5.7186522545579876E-2</v>
      </c>
      <c r="BFH35" s="2024" t="s">
        <v>8074</v>
      </c>
      <c r="BFI35" s="2780" t="s">
        <v>1632</v>
      </c>
      <c r="BFJ35" s="1495" t="s">
        <v>1632</v>
      </c>
      <c r="BFK35" s="1495" t="s">
        <v>1632</v>
      </c>
      <c r="BFL35" s="1495" t="s">
        <v>1625</v>
      </c>
      <c r="BFM35" s="1212">
        <v>10</v>
      </c>
      <c r="BFN35" s="1212">
        <v>10</v>
      </c>
      <c r="BFO35" s="1212">
        <v>10</v>
      </c>
      <c r="BFP35" s="1212">
        <v>0</v>
      </c>
      <c r="BFQ35" s="988">
        <f t="shared" si="74"/>
        <v>30</v>
      </c>
      <c r="BFR35" s="988">
        <f t="shared" si="75"/>
        <v>45</v>
      </c>
      <c r="BFS35" s="1993" t="s">
        <v>1625</v>
      </c>
      <c r="BFT35" s="1994" t="s">
        <v>1625</v>
      </c>
      <c r="BFU35" s="1994" t="s">
        <v>1625</v>
      </c>
      <c r="BFV35" s="1994" t="s">
        <v>1625</v>
      </c>
      <c r="BFW35" s="1995">
        <v>0</v>
      </c>
      <c r="BFX35" s="1995">
        <v>0</v>
      </c>
      <c r="BFY35" s="1995">
        <v>0</v>
      </c>
      <c r="BFZ35" s="1995">
        <v>0</v>
      </c>
      <c r="BGA35" s="1303">
        <f t="shared" si="76"/>
        <v>0</v>
      </c>
      <c r="BGB35" s="1303">
        <f t="shared" si="77"/>
        <v>73</v>
      </c>
      <c r="BGC35" s="1993" t="s">
        <v>1632</v>
      </c>
      <c r="BGD35" s="1994" t="s">
        <v>1632</v>
      </c>
      <c r="BGE35" s="1994" t="s">
        <v>1625</v>
      </c>
      <c r="BGF35" s="1994" t="s">
        <v>1625</v>
      </c>
      <c r="BGG35" s="1995">
        <v>10</v>
      </c>
      <c r="BGH35" s="1995">
        <v>10</v>
      </c>
      <c r="BGI35" s="1995">
        <v>0</v>
      </c>
      <c r="BGJ35" s="1995">
        <v>0</v>
      </c>
      <c r="BGK35" s="1303">
        <f t="shared" si="78"/>
        <v>20</v>
      </c>
      <c r="BGL35" s="1303">
        <f t="shared" si="79"/>
        <v>5</v>
      </c>
      <c r="BGM35" s="1993" t="s">
        <v>1632</v>
      </c>
      <c r="BGN35" s="1994" t="s">
        <v>1632</v>
      </c>
      <c r="BGO35" s="1994" t="s">
        <v>1632</v>
      </c>
      <c r="BGP35" s="1994" t="s">
        <v>1632</v>
      </c>
      <c r="BGQ35" s="1995">
        <v>5</v>
      </c>
      <c r="BGR35" s="1995">
        <v>5</v>
      </c>
      <c r="BGS35" s="1995">
        <v>5</v>
      </c>
      <c r="BGT35" s="1995">
        <v>5</v>
      </c>
      <c r="BGU35" s="1303">
        <f t="shared" si="80"/>
        <v>20</v>
      </c>
      <c r="BGV35" s="1303">
        <f t="shared" si="81"/>
        <v>1</v>
      </c>
      <c r="BGW35" s="1993" t="s">
        <v>1632</v>
      </c>
      <c r="BGX35" s="1994" t="s">
        <v>1632</v>
      </c>
      <c r="BGY35" s="1994" t="s">
        <v>1632</v>
      </c>
      <c r="BGZ35" s="1994" t="s">
        <v>1632</v>
      </c>
      <c r="BHA35" s="1995">
        <v>5</v>
      </c>
      <c r="BHB35" s="1995">
        <v>5</v>
      </c>
      <c r="BHC35" s="1995">
        <v>5</v>
      </c>
      <c r="BHD35" s="1995">
        <v>5</v>
      </c>
      <c r="BHE35" s="1303">
        <f t="shared" si="82"/>
        <v>20</v>
      </c>
      <c r="BHF35" s="1303">
        <f t="shared" si="83"/>
        <v>1</v>
      </c>
      <c r="BHG35" s="1993" t="s">
        <v>1632</v>
      </c>
      <c r="BHH35" s="1994" t="s">
        <v>1632</v>
      </c>
      <c r="BHI35" s="1994" t="s">
        <v>1632</v>
      </c>
      <c r="BHJ35" s="1994" t="s">
        <v>1625</v>
      </c>
      <c r="BHK35" s="1995">
        <v>5</v>
      </c>
      <c r="BHL35" s="1995">
        <v>5</v>
      </c>
      <c r="BHM35" s="1995">
        <v>5</v>
      </c>
      <c r="BHN35" s="1995">
        <v>0</v>
      </c>
      <c r="BHO35" s="1303">
        <f t="shared" si="84"/>
        <v>15</v>
      </c>
      <c r="BHP35" s="1303">
        <f t="shared" si="85"/>
        <v>25</v>
      </c>
      <c r="BHQ35" s="1993" t="s">
        <v>1632</v>
      </c>
      <c r="BHR35" s="1994" t="s">
        <v>1632</v>
      </c>
      <c r="BHS35" s="1994" t="s">
        <v>1632</v>
      </c>
      <c r="BHT35" s="1994" t="s">
        <v>1625</v>
      </c>
      <c r="BHU35" s="1995">
        <v>5</v>
      </c>
      <c r="BHV35" s="1995">
        <v>5</v>
      </c>
      <c r="BHW35" s="1995">
        <v>5</v>
      </c>
      <c r="BHX35" s="1995">
        <v>0</v>
      </c>
      <c r="BHY35" s="1303">
        <f t="shared" si="86"/>
        <v>15</v>
      </c>
      <c r="BHZ35" s="1303">
        <f t="shared" si="87"/>
        <v>42</v>
      </c>
      <c r="BIA35" s="1993" t="s">
        <v>1626</v>
      </c>
      <c r="BIB35" s="1994" t="s">
        <v>1625</v>
      </c>
      <c r="BIC35" s="1994" t="s">
        <v>1626</v>
      </c>
      <c r="BID35" s="1994" t="s">
        <v>1626</v>
      </c>
      <c r="BIE35" s="1994" t="s">
        <v>1626</v>
      </c>
      <c r="BIF35" s="4112">
        <f t="shared" si="88"/>
        <v>4</v>
      </c>
      <c r="BIG35" s="1303">
        <f t="shared" si="89"/>
        <v>32</v>
      </c>
      <c r="BIH35" s="2916">
        <v>0</v>
      </c>
      <c r="BII35" s="3967">
        <v>0</v>
      </c>
      <c r="BIJ35" s="1303">
        <f t="shared" si="90"/>
        <v>62</v>
      </c>
      <c r="BIK35" s="2073">
        <v>32</v>
      </c>
      <c r="BIL35" s="1303">
        <v>32</v>
      </c>
      <c r="BIM35" s="1995">
        <v>100</v>
      </c>
      <c r="BIN35" s="1303">
        <f t="shared" si="91"/>
        <v>1</v>
      </c>
      <c r="BIO35" s="1993" t="s">
        <v>1626</v>
      </c>
      <c r="BIP35" s="1994" t="s">
        <v>1626</v>
      </c>
      <c r="BIQ35" s="1994" t="s">
        <v>1626</v>
      </c>
      <c r="BIR35" s="1994" t="s">
        <v>1626</v>
      </c>
      <c r="BIS35" s="1994" t="s">
        <v>1626</v>
      </c>
      <c r="BIT35" s="1994" t="s">
        <v>1626</v>
      </c>
      <c r="BIU35" s="1994" t="s">
        <v>1626</v>
      </c>
      <c r="BIV35" s="1994" t="s">
        <v>1626</v>
      </c>
      <c r="BIW35" s="1994" t="s">
        <v>1626</v>
      </c>
      <c r="BIX35" s="1994" t="s">
        <v>1625</v>
      </c>
      <c r="BIY35" s="3617">
        <f t="shared" si="92"/>
        <v>9</v>
      </c>
      <c r="BIZ35" s="2906">
        <f t="shared" si="93"/>
        <v>11</v>
      </c>
      <c r="BJA35" s="3971">
        <v>4</v>
      </c>
      <c r="BJB35" s="3972">
        <v>3.2180209171359611</v>
      </c>
      <c r="BJC35" s="3971">
        <v>4</v>
      </c>
      <c r="BJD35" s="3972">
        <v>100</v>
      </c>
      <c r="BJE35" s="3972">
        <v>1</v>
      </c>
      <c r="BJF35" s="3971">
        <v>0</v>
      </c>
      <c r="BJG35" s="3972">
        <v>0</v>
      </c>
      <c r="BJH35" s="3972">
        <v>53</v>
      </c>
      <c r="BJI35" s="3971">
        <v>0</v>
      </c>
      <c r="BJJ35" s="3972">
        <v>0</v>
      </c>
      <c r="BJK35" s="3973">
        <v>41</v>
      </c>
      <c r="BJL35" s="3971">
        <v>7</v>
      </c>
      <c r="BJM35" s="3972">
        <v>5.6315366049879323</v>
      </c>
      <c r="BJN35" s="3971">
        <v>7</v>
      </c>
      <c r="BJO35" s="3972">
        <v>100</v>
      </c>
      <c r="BJP35" s="3973">
        <v>1</v>
      </c>
      <c r="BJQ35" s="3971">
        <v>1292</v>
      </c>
      <c r="BJR35" s="3972">
        <v>1039.4207562349156</v>
      </c>
      <c r="BJS35" s="3971">
        <v>0</v>
      </c>
      <c r="BJT35" s="3972">
        <v>0</v>
      </c>
      <c r="BJU35" s="3973">
        <v>28</v>
      </c>
      <c r="BJV35" s="2074">
        <v>0</v>
      </c>
      <c r="BJW35" s="1303">
        <f t="shared" si="7"/>
        <v>60</v>
      </c>
      <c r="BJX35" s="1993" t="s">
        <v>1632</v>
      </c>
      <c r="BJY35" s="1994" t="s">
        <v>1632</v>
      </c>
      <c r="BJZ35" s="1495" t="s">
        <v>1632</v>
      </c>
      <c r="BKA35" s="1495" t="s">
        <v>1625</v>
      </c>
      <c r="BKB35" s="1212">
        <v>5</v>
      </c>
      <c r="BKC35" s="1212">
        <v>5</v>
      </c>
      <c r="BKD35" s="1212">
        <v>5</v>
      </c>
      <c r="BKE35" s="1212">
        <v>0</v>
      </c>
      <c r="BKF35" s="988">
        <f t="shared" si="94"/>
        <v>15</v>
      </c>
      <c r="BKG35" s="988">
        <f t="shared" si="95"/>
        <v>12</v>
      </c>
      <c r="BKH35" s="2780" t="s">
        <v>1632</v>
      </c>
      <c r="BKI35" s="1495" t="s">
        <v>1632</v>
      </c>
      <c r="BKJ35" s="1495" t="s">
        <v>1625</v>
      </c>
      <c r="BKK35" s="1495" t="s">
        <v>1625</v>
      </c>
      <c r="BKL35" s="1212">
        <v>5</v>
      </c>
      <c r="BKM35" s="1212">
        <v>5</v>
      </c>
      <c r="BKN35" s="1212">
        <v>0</v>
      </c>
      <c r="BKO35" s="1212">
        <v>0</v>
      </c>
      <c r="BKP35" s="988">
        <f t="shared" si="96"/>
        <v>10</v>
      </c>
      <c r="BKQ35" s="988">
        <f t="shared" si="97"/>
        <v>15</v>
      </c>
      <c r="BKR35" s="2780" t="s">
        <v>1632</v>
      </c>
      <c r="BKS35" s="1495" t="s">
        <v>1632</v>
      </c>
      <c r="BKT35" s="1495" t="s">
        <v>1632</v>
      </c>
      <c r="BKU35" s="1495" t="s">
        <v>1632</v>
      </c>
      <c r="BKV35" s="1212">
        <v>15</v>
      </c>
      <c r="BKW35" s="1212">
        <v>15</v>
      </c>
      <c r="BKX35" s="1212">
        <v>15</v>
      </c>
      <c r="BKY35" s="1212">
        <v>15</v>
      </c>
      <c r="BKZ35" s="988">
        <f t="shared" si="98"/>
        <v>60</v>
      </c>
      <c r="BLA35" s="988">
        <f t="shared" si="99"/>
        <v>1</v>
      </c>
      <c r="BLB35" s="3971">
        <v>1</v>
      </c>
      <c r="BLC35" s="3972">
        <v>0.80450522928399026</v>
      </c>
      <c r="BLD35" s="3973">
        <v>52</v>
      </c>
      <c r="BLE35" s="3971">
        <v>0</v>
      </c>
      <c r="BLF35" s="3972">
        <v>0</v>
      </c>
      <c r="BLG35" s="3973">
        <v>14</v>
      </c>
      <c r="BLH35" s="3971">
        <v>1</v>
      </c>
      <c r="BLI35" s="3972">
        <v>0.80450522928399026</v>
      </c>
      <c r="BLJ35" s="3973">
        <v>22</v>
      </c>
      <c r="BLK35" s="3971">
        <v>1</v>
      </c>
      <c r="BLL35" s="3972">
        <v>0.80450522928399026</v>
      </c>
      <c r="BLM35" s="3973">
        <v>22</v>
      </c>
      <c r="BLN35" s="3971">
        <v>0</v>
      </c>
      <c r="BLO35" s="3972">
        <v>0</v>
      </c>
      <c r="BLP35" s="3973">
        <v>58</v>
      </c>
      <c r="BLQ35" s="3971">
        <v>0</v>
      </c>
      <c r="BLR35" s="3972">
        <v>0</v>
      </c>
      <c r="BLS35" s="3973">
        <v>13</v>
      </c>
      <c r="BLT35" s="3971">
        <v>0</v>
      </c>
      <c r="BLU35" s="3972">
        <v>0</v>
      </c>
      <c r="BLV35" s="3973">
        <v>14</v>
      </c>
      <c r="BLW35" s="3971">
        <v>0</v>
      </c>
      <c r="BLX35" s="3972">
        <v>0</v>
      </c>
      <c r="BLY35" s="3973">
        <v>42</v>
      </c>
      <c r="BLZ35" s="2782">
        <v>1</v>
      </c>
      <c r="BMA35" s="2773">
        <v>0.80450522928399026</v>
      </c>
      <c r="BMB35" s="988">
        <v>43</v>
      </c>
      <c r="BMC35" s="2782">
        <v>1</v>
      </c>
      <c r="BMD35" s="2773">
        <v>0.80450522928399026</v>
      </c>
      <c r="BME35" s="988">
        <v>29</v>
      </c>
      <c r="BMF35" s="2782">
        <v>1</v>
      </c>
      <c r="BMG35" s="2773">
        <v>0.80450522928399026</v>
      </c>
      <c r="BMH35" s="988">
        <v>1</v>
      </c>
      <c r="BMI35" s="2782">
        <v>0</v>
      </c>
      <c r="BMJ35" s="2773">
        <v>0</v>
      </c>
      <c r="BMK35" s="988">
        <v>18</v>
      </c>
      <c r="BML35" s="2782">
        <v>1</v>
      </c>
      <c r="BMM35" s="2773">
        <v>0.80450522928399026</v>
      </c>
      <c r="BMN35" s="988">
        <v>4</v>
      </c>
      <c r="BMO35" s="2782">
        <v>0</v>
      </c>
      <c r="BMP35" s="2773">
        <v>0</v>
      </c>
      <c r="BMQ35" s="988">
        <v>2</v>
      </c>
      <c r="BMR35" s="2782">
        <v>1</v>
      </c>
      <c r="BMS35" s="2773">
        <v>0.80450522928399026</v>
      </c>
      <c r="BMT35" s="988">
        <v>62</v>
      </c>
      <c r="BMU35" s="2782">
        <v>1</v>
      </c>
      <c r="BMV35" s="2773">
        <v>0.80450522928399026</v>
      </c>
      <c r="BMW35" s="988">
        <v>47</v>
      </c>
      <c r="BMX35" s="2782">
        <v>4</v>
      </c>
      <c r="BMY35" s="2773">
        <v>3.2180209171359611</v>
      </c>
      <c r="BMZ35" s="988">
        <v>1</v>
      </c>
      <c r="BNA35" s="2782">
        <v>1</v>
      </c>
      <c r="BNB35" s="2773">
        <v>0.80450522928399026</v>
      </c>
      <c r="BNC35" s="988">
        <v>6</v>
      </c>
      <c r="BND35" s="2782">
        <v>0</v>
      </c>
      <c r="BNE35" s="2773">
        <v>0</v>
      </c>
      <c r="BNF35" s="988">
        <v>4</v>
      </c>
      <c r="BNG35" s="2782">
        <v>0</v>
      </c>
      <c r="BNH35" s="2773">
        <v>0</v>
      </c>
      <c r="BNI35" s="988">
        <v>19</v>
      </c>
      <c r="BNJ35" s="2782">
        <v>1</v>
      </c>
      <c r="BNK35" s="2773">
        <v>0.80450522928399026</v>
      </c>
      <c r="BNL35" s="988">
        <v>12</v>
      </c>
      <c r="BNM35" s="2782">
        <v>0</v>
      </c>
      <c r="BNN35" s="2773">
        <v>0</v>
      </c>
      <c r="BNO35" s="988">
        <v>5</v>
      </c>
      <c r="BNQ35" s="729">
        <v>31</v>
      </c>
      <c r="BNR35" s="729">
        <v>5</v>
      </c>
      <c r="BNS35" s="729">
        <v>1021</v>
      </c>
      <c r="BNT35" s="729">
        <v>30.362389813907935</v>
      </c>
      <c r="BNU35" s="729">
        <v>4.8971596474045054</v>
      </c>
      <c r="BNV35" s="4113">
        <v>29</v>
      </c>
      <c r="BNW35" s="4113">
        <v>30</v>
      </c>
    </row>
    <row r="36" spans="1:1739" ht="13" x14ac:dyDescent="0.2">
      <c r="A36" s="696" t="s">
        <v>1735</v>
      </c>
      <c r="B36" s="697" t="s">
        <v>1736</v>
      </c>
      <c r="C36" s="697" t="s">
        <v>1646</v>
      </c>
      <c r="D36" s="697" t="s">
        <v>1646</v>
      </c>
      <c r="E36" s="697" t="s">
        <v>1733</v>
      </c>
      <c r="F36" s="698" t="s">
        <v>1737</v>
      </c>
      <c r="G36" s="699" t="s">
        <v>1914</v>
      </c>
      <c r="H36" s="700">
        <v>204</v>
      </c>
      <c r="I36" s="703">
        <v>6.96</v>
      </c>
      <c r="J36" s="699">
        <f t="shared" si="8"/>
        <v>68</v>
      </c>
      <c r="K36" s="702">
        <v>73</v>
      </c>
      <c r="L36" s="703">
        <v>6.96</v>
      </c>
      <c r="M36" s="710">
        <f t="shared" si="9"/>
        <v>69</v>
      </c>
      <c r="N36" s="712">
        <f t="shared" si="10"/>
        <v>0</v>
      </c>
      <c r="O36" s="702">
        <v>85</v>
      </c>
      <c r="P36" s="703">
        <v>7.02</v>
      </c>
      <c r="Q36" s="710">
        <f t="shared" si="11"/>
        <v>62</v>
      </c>
      <c r="R36" s="712">
        <f t="shared" si="12"/>
        <v>5.9999999999999609E-2</v>
      </c>
      <c r="S36" s="702">
        <v>56</v>
      </c>
      <c r="T36" s="703">
        <v>6.69</v>
      </c>
      <c r="U36" s="699">
        <f t="shared" si="100"/>
        <v>4</v>
      </c>
      <c r="V36" s="702">
        <v>52</v>
      </c>
      <c r="W36" s="703">
        <v>6.04</v>
      </c>
      <c r="X36" s="710">
        <f t="shared" si="0"/>
        <v>58</v>
      </c>
      <c r="Y36" s="712">
        <f t="shared" si="13"/>
        <v>-0.65000000000000036</v>
      </c>
      <c r="Z36" s="702">
        <v>63</v>
      </c>
      <c r="AA36" s="703">
        <v>5.9047619047619051</v>
      </c>
      <c r="AB36" s="710">
        <f t="shared" si="101"/>
        <v>70</v>
      </c>
      <c r="AC36" s="712">
        <f t="shared" si="14"/>
        <v>-0.13523809523809494</v>
      </c>
      <c r="AD36" s="706">
        <v>41</v>
      </c>
      <c r="AE36" s="701">
        <v>5.8536585365853657</v>
      </c>
      <c r="AF36" s="702">
        <v>22</v>
      </c>
      <c r="AG36" s="704">
        <v>6</v>
      </c>
      <c r="AH36" s="705">
        <f t="shared" si="102"/>
        <v>69</v>
      </c>
      <c r="AI36" s="707">
        <v>32</v>
      </c>
      <c r="AJ36" s="704">
        <v>6.25</v>
      </c>
      <c r="AK36" s="705">
        <f t="shared" si="103"/>
        <v>28</v>
      </c>
      <c r="AL36" s="702">
        <v>9</v>
      </c>
      <c r="AM36" s="704">
        <v>4.4444444444444446</v>
      </c>
      <c r="AN36" s="1595">
        <f t="shared" si="104"/>
        <v>77</v>
      </c>
      <c r="AO36" s="4086"/>
      <c r="AP36" s="717">
        <v>80.7</v>
      </c>
      <c r="AQ36" s="705">
        <v>47</v>
      </c>
      <c r="AR36" s="709">
        <v>85.5</v>
      </c>
      <c r="AS36" s="705">
        <v>18</v>
      </c>
      <c r="AT36" s="709">
        <v>1.7000000000000028</v>
      </c>
      <c r="AU36" s="701">
        <v>1.5</v>
      </c>
      <c r="AV36" s="702">
        <v>105</v>
      </c>
      <c r="AW36" s="715">
        <f t="shared" si="15"/>
        <v>4</v>
      </c>
      <c r="AX36" s="710">
        <v>105</v>
      </c>
      <c r="AY36" s="715">
        <f t="shared" si="16"/>
        <v>4</v>
      </c>
      <c r="AZ36" s="702">
        <v>240</v>
      </c>
      <c r="BA36" s="711">
        <f t="shared" si="105"/>
        <v>15</v>
      </c>
      <c r="BB36" s="702">
        <v>240</v>
      </c>
      <c r="BC36" s="726">
        <v>33</v>
      </c>
      <c r="BD36" s="702">
        <v>85</v>
      </c>
      <c r="BE36" s="703">
        <v>42.352941176470594</v>
      </c>
      <c r="BF36" s="705">
        <f t="shared" si="17"/>
        <v>76</v>
      </c>
      <c r="BG36" s="702">
        <v>86</v>
      </c>
      <c r="BH36" s="703">
        <v>12.790697674418606</v>
      </c>
      <c r="BI36" s="705">
        <f t="shared" si="18"/>
        <v>31</v>
      </c>
      <c r="BJ36" s="702">
        <v>82</v>
      </c>
      <c r="BK36" s="703">
        <v>41.463414634146339</v>
      </c>
      <c r="BL36" s="705">
        <f t="shared" si="19"/>
        <v>13</v>
      </c>
      <c r="BM36" s="702">
        <v>85</v>
      </c>
      <c r="BN36" s="703">
        <v>12.941176470588237</v>
      </c>
      <c r="BO36" s="705">
        <v>10</v>
      </c>
      <c r="BP36" s="702">
        <v>81</v>
      </c>
      <c r="BQ36" s="703">
        <v>2.4691358024691357</v>
      </c>
      <c r="BR36" s="705">
        <v>70</v>
      </c>
      <c r="BS36" s="702">
        <v>86</v>
      </c>
      <c r="BT36" s="703">
        <v>29.069767441860467</v>
      </c>
      <c r="BU36" s="705">
        <v>10</v>
      </c>
      <c r="BV36" s="702">
        <v>23</v>
      </c>
      <c r="BW36" s="703">
        <v>78.260869565217391</v>
      </c>
      <c r="BX36" s="705">
        <f t="shared" si="20"/>
        <v>76</v>
      </c>
      <c r="BY36" s="702">
        <v>23</v>
      </c>
      <c r="BZ36" s="703">
        <v>86.956521739130437</v>
      </c>
      <c r="CA36" s="705">
        <f t="shared" si="21"/>
        <v>74</v>
      </c>
      <c r="CB36" s="702">
        <v>22</v>
      </c>
      <c r="CC36" s="703">
        <v>54.54545454545454</v>
      </c>
      <c r="CD36" s="705">
        <f t="shared" si="22"/>
        <v>11</v>
      </c>
      <c r="CE36" s="702">
        <v>23</v>
      </c>
      <c r="CF36" s="703">
        <v>34.782608695652172</v>
      </c>
      <c r="CG36" s="705">
        <v>29</v>
      </c>
      <c r="CH36" s="702">
        <v>19</v>
      </c>
      <c r="CI36" s="703">
        <v>5.2631578947368416</v>
      </c>
      <c r="CJ36" s="705">
        <f t="shared" si="106"/>
        <v>59</v>
      </c>
      <c r="CK36" s="702">
        <v>23</v>
      </c>
      <c r="CL36" s="703">
        <v>60.869565217391312</v>
      </c>
      <c r="CM36" s="705">
        <f t="shared" si="23"/>
        <v>75</v>
      </c>
      <c r="CN36" s="709">
        <v>13.1</v>
      </c>
      <c r="CO36" s="726">
        <v>20</v>
      </c>
      <c r="CP36" s="703">
        <v>3.3</v>
      </c>
      <c r="CQ36" s="703">
        <v>5</v>
      </c>
      <c r="CR36" s="704">
        <v>4.8</v>
      </c>
      <c r="CS36" s="709">
        <v>13.699999999999998</v>
      </c>
      <c r="CT36" s="701">
        <v>13.5</v>
      </c>
      <c r="CU36" s="712">
        <v>14.6</v>
      </c>
      <c r="CV36" s="729">
        <f t="shared" si="24"/>
        <v>10</v>
      </c>
      <c r="CW36" s="712">
        <v>2.7</v>
      </c>
      <c r="CX36" s="712">
        <v>5.6999999999999993</v>
      </c>
      <c r="CY36" s="712">
        <v>6.2</v>
      </c>
      <c r="CZ36" s="714">
        <v>26</v>
      </c>
      <c r="DA36" s="985">
        <v>86</v>
      </c>
      <c r="DB36" s="729">
        <v>11</v>
      </c>
      <c r="DC36" s="715">
        <v>7</v>
      </c>
      <c r="DD36" s="985">
        <v>85</v>
      </c>
      <c r="DE36" s="729">
        <v>20</v>
      </c>
      <c r="DF36" s="715">
        <v>14</v>
      </c>
      <c r="DG36" s="712">
        <v>87</v>
      </c>
      <c r="DH36" s="729">
        <v>10</v>
      </c>
      <c r="DI36" s="715">
        <v>5</v>
      </c>
      <c r="DJ36" s="712">
        <v>89</v>
      </c>
      <c r="DK36" s="729">
        <v>3</v>
      </c>
      <c r="DL36" s="716">
        <v>70.370370370370367</v>
      </c>
      <c r="DM36" s="710">
        <v>76</v>
      </c>
      <c r="DN36" s="715">
        <v>27</v>
      </c>
      <c r="DO36" s="717">
        <v>29.629629629629626</v>
      </c>
      <c r="DP36" s="710">
        <v>76</v>
      </c>
      <c r="DQ36" s="703">
        <v>0</v>
      </c>
      <c r="DR36" s="705">
        <v>18</v>
      </c>
      <c r="DS36" s="709">
        <v>75</v>
      </c>
      <c r="DT36" s="721">
        <v>20</v>
      </c>
      <c r="DU36" s="703">
        <v>0</v>
      </c>
      <c r="DV36" s="705">
        <v>17</v>
      </c>
      <c r="DW36" s="718">
        <v>5.2631578947368416</v>
      </c>
      <c r="DX36" s="705">
        <v>75</v>
      </c>
      <c r="DY36" s="703">
        <v>0</v>
      </c>
      <c r="DZ36" s="705">
        <v>53</v>
      </c>
      <c r="EA36" s="702">
        <v>82</v>
      </c>
      <c r="EB36" s="719">
        <v>75.609756097560975</v>
      </c>
      <c r="EC36" s="705">
        <f t="shared" si="1"/>
        <v>29</v>
      </c>
      <c r="ED36" s="702">
        <v>22</v>
      </c>
      <c r="EE36" s="719">
        <v>45.454545454545453</v>
      </c>
      <c r="EF36" s="705">
        <v>58</v>
      </c>
      <c r="EG36" s="702">
        <v>77</v>
      </c>
      <c r="EH36" s="720">
        <v>55.844155844155843</v>
      </c>
      <c r="EI36" s="705">
        <v>63</v>
      </c>
      <c r="EJ36" s="768">
        <v>66</v>
      </c>
      <c r="EK36" s="3956">
        <v>0.8</v>
      </c>
      <c r="EL36" s="3957">
        <v>51</v>
      </c>
      <c r="EM36" s="3958">
        <v>7.5757575757575761</v>
      </c>
      <c r="EN36" s="770">
        <v>52</v>
      </c>
      <c r="EO36" s="768">
        <v>74</v>
      </c>
      <c r="EP36" s="1583">
        <v>1.1111111111111112</v>
      </c>
      <c r="EQ36" s="2356">
        <v>65</v>
      </c>
      <c r="ER36" s="3958">
        <v>24.324324324324326</v>
      </c>
      <c r="ES36" s="770">
        <v>11</v>
      </c>
      <c r="ET36" s="768">
        <v>71</v>
      </c>
      <c r="EU36" s="1583">
        <v>1</v>
      </c>
      <c r="EV36" s="2356">
        <v>24</v>
      </c>
      <c r="EW36" s="3958">
        <v>16.901408450704224</v>
      </c>
      <c r="EX36" s="770">
        <v>53</v>
      </c>
      <c r="EY36" s="3974">
        <v>66</v>
      </c>
      <c r="EZ36" s="1583">
        <v>0.5714285714285714</v>
      </c>
      <c r="FA36" s="2356">
        <v>45</v>
      </c>
      <c r="FB36" s="3966">
        <v>10.606060606060606</v>
      </c>
      <c r="FC36" s="3975">
        <v>6</v>
      </c>
      <c r="FD36" s="768">
        <v>71</v>
      </c>
      <c r="FE36" s="3957">
        <v>2.3333333333333335</v>
      </c>
      <c r="FF36" s="3957">
        <v>2</v>
      </c>
      <c r="FG36" s="3958">
        <v>4.225352112676056</v>
      </c>
      <c r="FH36" s="770">
        <v>53</v>
      </c>
      <c r="FI36" s="3965">
        <v>71</v>
      </c>
      <c r="FJ36" s="3957">
        <v>0.5</v>
      </c>
      <c r="FK36" s="3957">
        <v>36</v>
      </c>
      <c r="FL36" s="3966">
        <v>2.8169014084507045</v>
      </c>
      <c r="FM36" s="3965">
        <v>30</v>
      </c>
      <c r="FN36" s="768">
        <v>67</v>
      </c>
      <c r="FO36" s="3957">
        <v>0.5</v>
      </c>
      <c r="FP36" s="3957">
        <v>51</v>
      </c>
      <c r="FQ36" s="3958">
        <v>5.9701492537313428</v>
      </c>
      <c r="FR36" s="770">
        <v>46</v>
      </c>
      <c r="FS36" s="768">
        <v>72</v>
      </c>
      <c r="FT36" s="3957">
        <v>3.5370370370370372</v>
      </c>
      <c r="FU36" s="3957">
        <v>3</v>
      </c>
      <c r="FV36" s="3958">
        <v>37.5</v>
      </c>
      <c r="FW36" s="770">
        <v>29</v>
      </c>
      <c r="FX36" s="714">
        <v>22</v>
      </c>
      <c r="FY36" s="725">
        <v>13.636363636363635</v>
      </c>
      <c r="FZ36" s="715">
        <v>63</v>
      </c>
      <c r="GA36" s="702">
        <v>21</v>
      </c>
      <c r="GB36" s="727">
        <v>0</v>
      </c>
      <c r="GC36" s="726">
        <v>62</v>
      </c>
      <c r="GD36" s="720">
        <v>0</v>
      </c>
      <c r="GE36" s="705">
        <v>62</v>
      </c>
      <c r="GF36" s="702">
        <v>21</v>
      </c>
      <c r="GG36" s="712">
        <v>0</v>
      </c>
      <c r="GH36" s="729">
        <v>62</v>
      </c>
      <c r="GI36" s="720">
        <v>0</v>
      </c>
      <c r="GJ36" s="705">
        <v>62</v>
      </c>
      <c r="GK36" s="702">
        <v>21</v>
      </c>
      <c r="GL36" s="712">
        <v>0.5</v>
      </c>
      <c r="GM36" s="729">
        <v>50</v>
      </c>
      <c r="GN36" s="720">
        <v>4.7619047619047619</v>
      </c>
      <c r="GO36" s="705">
        <v>44</v>
      </c>
      <c r="GP36" s="702">
        <v>21</v>
      </c>
      <c r="GQ36" s="712">
        <v>0</v>
      </c>
      <c r="GR36" s="729">
        <v>56</v>
      </c>
      <c r="GS36" s="720">
        <v>0</v>
      </c>
      <c r="GT36" s="705">
        <v>56</v>
      </c>
      <c r="GU36" s="702">
        <v>22</v>
      </c>
      <c r="GV36" s="726">
        <v>1.5</v>
      </c>
      <c r="GW36" s="726">
        <v>20</v>
      </c>
      <c r="GX36" s="720">
        <v>9.0909090909090917</v>
      </c>
      <c r="GY36" s="705">
        <v>56</v>
      </c>
      <c r="GZ36" s="702">
        <v>21</v>
      </c>
      <c r="HA36" s="726">
        <v>0</v>
      </c>
      <c r="HB36" s="726">
        <v>44</v>
      </c>
      <c r="HC36" s="720">
        <v>0</v>
      </c>
      <c r="HD36" s="705">
        <v>44</v>
      </c>
      <c r="HE36" s="702">
        <v>21</v>
      </c>
      <c r="HF36" s="726">
        <v>0</v>
      </c>
      <c r="HG36" s="726">
        <v>47</v>
      </c>
      <c r="HH36" s="720">
        <v>0</v>
      </c>
      <c r="HI36" s="705">
        <v>47</v>
      </c>
      <c r="HJ36" s="702">
        <v>21</v>
      </c>
      <c r="HK36" s="726">
        <v>0</v>
      </c>
      <c r="HL36" s="726">
        <v>56</v>
      </c>
      <c r="HM36" s="720">
        <v>0</v>
      </c>
      <c r="HN36" s="705">
        <v>56</v>
      </c>
      <c r="HO36" s="709">
        <v>33.333333333333329</v>
      </c>
      <c r="HP36" s="703">
        <v>12.121212121212121</v>
      </c>
      <c r="HQ36" s="703">
        <v>78.787878787878782</v>
      </c>
      <c r="HR36" s="703">
        <v>33.333333333333329</v>
      </c>
      <c r="HS36" s="1299">
        <v>15.151515151515152</v>
      </c>
      <c r="HT36" s="1299">
        <v>18.181818181818183</v>
      </c>
      <c r="HU36" s="1299">
        <v>66.666666666666657</v>
      </c>
      <c r="HV36" s="1299">
        <v>9.0909090909090917</v>
      </c>
      <c r="HW36" s="1299">
        <v>84.848484848484844</v>
      </c>
      <c r="HX36" s="1300">
        <v>33</v>
      </c>
      <c r="HY36" s="709">
        <v>19.512195121951219</v>
      </c>
      <c r="HZ36" s="709">
        <v>0</v>
      </c>
      <c r="IA36" s="709">
        <v>60.162601626016269</v>
      </c>
      <c r="IB36" s="709">
        <v>26.016260162601629</v>
      </c>
      <c r="IC36" s="709">
        <v>8.1300813008130071</v>
      </c>
      <c r="ID36" s="709">
        <v>31.707317073170731</v>
      </c>
      <c r="IE36" s="709">
        <v>47.967479674796749</v>
      </c>
      <c r="IF36" s="709">
        <v>0</v>
      </c>
      <c r="IG36" s="709">
        <v>56.09756097560976</v>
      </c>
      <c r="IH36" s="1300">
        <v>123</v>
      </c>
      <c r="II36" s="1265">
        <v>0</v>
      </c>
      <c r="IJ36" s="1266">
        <v>1</v>
      </c>
      <c r="IK36" s="1266">
        <v>2</v>
      </c>
      <c r="IL36" s="1266">
        <v>1</v>
      </c>
      <c r="IM36" s="1266">
        <v>1</v>
      </c>
      <c r="IN36" s="1266">
        <v>0</v>
      </c>
      <c r="IO36" s="1266" t="s">
        <v>31</v>
      </c>
      <c r="IP36" s="1266">
        <v>0</v>
      </c>
      <c r="IQ36" s="1267">
        <v>7</v>
      </c>
      <c r="IR36" s="1268">
        <v>3</v>
      </c>
      <c r="IS36" s="1269">
        <v>2</v>
      </c>
      <c r="IT36" s="1269">
        <v>3</v>
      </c>
      <c r="IU36" s="1269">
        <v>0</v>
      </c>
      <c r="IV36" s="1269">
        <v>1</v>
      </c>
      <c r="IW36" s="1269">
        <v>0</v>
      </c>
      <c r="IX36" s="1269" t="s">
        <v>31</v>
      </c>
      <c r="IY36" s="1269">
        <v>1</v>
      </c>
      <c r="IZ36" s="1267">
        <v>14</v>
      </c>
      <c r="JA36" s="1268">
        <v>2</v>
      </c>
      <c r="JB36" s="1269">
        <v>1</v>
      </c>
      <c r="JC36" s="1269">
        <v>0</v>
      </c>
      <c r="JD36" s="1269">
        <v>0</v>
      </c>
      <c r="JE36" s="1269">
        <v>0</v>
      </c>
      <c r="JF36" s="1269">
        <v>0</v>
      </c>
      <c r="JG36" s="1269" t="s">
        <v>31</v>
      </c>
      <c r="JH36" s="1269">
        <v>0</v>
      </c>
      <c r="JI36" s="1270">
        <v>5</v>
      </c>
      <c r="JJ36" s="1268">
        <v>0</v>
      </c>
      <c r="JK36" s="1269">
        <v>14.285714285714285</v>
      </c>
      <c r="JL36" s="1269">
        <v>28.571428571428569</v>
      </c>
      <c r="JM36" s="1269">
        <v>14.285714285714285</v>
      </c>
      <c r="JN36" s="1269">
        <v>14.285714285714285</v>
      </c>
      <c r="JO36" s="1269">
        <v>0</v>
      </c>
      <c r="JP36" s="1269" t="s">
        <v>31</v>
      </c>
      <c r="JQ36" s="1269">
        <v>0</v>
      </c>
      <c r="JR36" s="1270">
        <v>100</v>
      </c>
      <c r="JS36" s="1268">
        <v>21.428571428571427</v>
      </c>
      <c r="JT36" s="1269">
        <v>14.285714285714285</v>
      </c>
      <c r="JU36" s="1269">
        <v>21.428571428571427</v>
      </c>
      <c r="JV36" s="1269">
        <v>0</v>
      </c>
      <c r="JW36" s="1269">
        <v>7.1428571428571423</v>
      </c>
      <c r="JX36" s="1269">
        <v>0</v>
      </c>
      <c r="JY36" s="1269" t="s">
        <v>31</v>
      </c>
      <c r="JZ36" s="1269">
        <v>7.1428571428571423</v>
      </c>
      <c r="KA36" s="1270">
        <v>100</v>
      </c>
      <c r="KB36" s="1268">
        <v>40</v>
      </c>
      <c r="KC36" s="1269">
        <v>20</v>
      </c>
      <c r="KD36" s="1269">
        <v>0</v>
      </c>
      <c r="KE36" s="1269">
        <v>0</v>
      </c>
      <c r="KF36" s="1269">
        <v>0</v>
      </c>
      <c r="KG36" s="1269">
        <v>0</v>
      </c>
      <c r="KH36" s="1269" t="s">
        <v>31</v>
      </c>
      <c r="KI36" s="1269">
        <v>0</v>
      </c>
      <c r="KJ36" s="1270">
        <v>100</v>
      </c>
      <c r="KK36" s="718">
        <v>66.45326504481433</v>
      </c>
      <c r="KL36" s="705">
        <v>4</v>
      </c>
      <c r="KM36" s="718">
        <v>95</v>
      </c>
      <c r="KN36" s="705">
        <v>3</v>
      </c>
      <c r="KO36" s="1212">
        <v>0.4699738903394256</v>
      </c>
      <c r="KP36" s="988">
        <v>70</v>
      </c>
      <c r="KQ36" s="1212">
        <v>7.1540469973890337</v>
      </c>
      <c r="KR36" s="988">
        <v>6</v>
      </c>
      <c r="KS36" s="1212">
        <v>23.70757180156658</v>
      </c>
      <c r="KT36" s="988">
        <v>12</v>
      </c>
      <c r="KU36" s="1212">
        <v>25.460122699386499</v>
      </c>
      <c r="KV36" s="988">
        <v>4</v>
      </c>
      <c r="KW36" s="725">
        <v>20.200000000000003</v>
      </c>
      <c r="KX36" s="715">
        <v>6</v>
      </c>
      <c r="KY36" s="715">
        <v>23.244552058111381</v>
      </c>
      <c r="KZ36" s="715">
        <v>14</v>
      </c>
      <c r="LA36" s="728">
        <v>60</v>
      </c>
      <c r="LB36" s="729">
        <v>10</v>
      </c>
      <c r="LC36" s="729">
        <v>10</v>
      </c>
      <c r="LD36" s="729">
        <v>40</v>
      </c>
      <c r="LE36" s="729">
        <v>15</v>
      </c>
      <c r="LF36" s="730">
        <v>135</v>
      </c>
      <c r="LG36" s="734">
        <v>1</v>
      </c>
      <c r="LH36" s="728">
        <v>10</v>
      </c>
      <c r="LI36" s="729">
        <v>10</v>
      </c>
      <c r="LJ36" s="706">
        <v>20</v>
      </c>
      <c r="LK36" s="705">
        <v>1</v>
      </c>
      <c r="LL36" s="1372" t="s">
        <v>1632</v>
      </c>
      <c r="LM36" s="976" t="s">
        <v>1632</v>
      </c>
      <c r="LN36" s="976" t="s">
        <v>1632</v>
      </c>
      <c r="LO36" s="976" t="s">
        <v>1632</v>
      </c>
      <c r="LP36" s="729">
        <v>40</v>
      </c>
      <c r="LQ36" s="1023">
        <v>1</v>
      </c>
      <c r="LR36" s="1372" t="s">
        <v>1632</v>
      </c>
      <c r="LS36" s="976" t="s">
        <v>1632</v>
      </c>
      <c r="LT36" s="976" t="s">
        <v>1632</v>
      </c>
      <c r="LU36" s="976" t="s">
        <v>1632</v>
      </c>
      <c r="LV36" s="729">
        <v>40</v>
      </c>
      <c r="LW36" s="1023">
        <v>1</v>
      </c>
      <c r="LX36" s="1372" t="s">
        <v>1632</v>
      </c>
      <c r="LY36" s="976" t="s">
        <v>1632</v>
      </c>
      <c r="LZ36" s="976" t="s">
        <v>1632</v>
      </c>
      <c r="MA36" s="976" t="s">
        <v>1632</v>
      </c>
      <c r="MB36" s="729">
        <v>60</v>
      </c>
      <c r="MC36" s="1023">
        <v>1</v>
      </c>
      <c r="MD36" s="1372" t="s">
        <v>1632</v>
      </c>
      <c r="ME36" s="976" t="s">
        <v>1632</v>
      </c>
      <c r="MF36" s="976" t="s">
        <v>1632</v>
      </c>
      <c r="MG36" s="976" t="s">
        <v>1632</v>
      </c>
      <c r="MH36" s="729">
        <v>40</v>
      </c>
      <c r="MI36" s="1023">
        <v>1</v>
      </c>
      <c r="MJ36" s="1372" t="s">
        <v>1632</v>
      </c>
      <c r="MK36" s="976" t="s">
        <v>1632</v>
      </c>
      <c r="ML36" s="976" t="s">
        <v>1632</v>
      </c>
      <c r="MM36" s="976" t="s">
        <v>1632</v>
      </c>
      <c r="MN36" s="729">
        <v>40</v>
      </c>
      <c r="MO36" s="1023">
        <v>1</v>
      </c>
      <c r="MP36" s="1372" t="s">
        <v>1632</v>
      </c>
      <c r="MQ36" s="976" t="s">
        <v>1632</v>
      </c>
      <c r="MR36" s="976" t="s">
        <v>1632</v>
      </c>
      <c r="MS36" s="976" t="s">
        <v>1632</v>
      </c>
      <c r="MT36" s="729">
        <v>40</v>
      </c>
      <c r="MU36" s="1023">
        <v>1</v>
      </c>
      <c r="MV36" s="1372" t="s">
        <v>1632</v>
      </c>
      <c r="MW36" s="976" t="s">
        <v>1632</v>
      </c>
      <c r="MX36" s="976" t="s">
        <v>1625</v>
      </c>
      <c r="MY36" s="729">
        <v>30</v>
      </c>
      <c r="MZ36" s="1023">
        <v>3</v>
      </c>
      <c r="NA36" s="1372" t="s">
        <v>1632</v>
      </c>
      <c r="NB36" s="976" t="s">
        <v>1632</v>
      </c>
      <c r="NC36" s="976" t="s">
        <v>1632</v>
      </c>
      <c r="ND36" s="976" t="s">
        <v>1632</v>
      </c>
      <c r="NE36" s="729">
        <v>40</v>
      </c>
      <c r="NF36" s="1023">
        <v>1</v>
      </c>
      <c r="NG36" s="976" t="s">
        <v>1632</v>
      </c>
      <c r="NH36" s="976" t="s">
        <v>1632</v>
      </c>
      <c r="NI36" s="976" t="s">
        <v>1632</v>
      </c>
      <c r="NJ36" s="976" t="s">
        <v>1632</v>
      </c>
      <c r="NK36" s="729">
        <v>40</v>
      </c>
      <c r="NL36" s="1023">
        <v>1</v>
      </c>
      <c r="NM36" s="715">
        <v>760.23</v>
      </c>
      <c r="NN36" s="715">
        <f t="shared" si="2"/>
        <v>8</v>
      </c>
      <c r="NO36" s="714">
        <v>340</v>
      </c>
      <c r="NP36" s="715">
        <v>15</v>
      </c>
      <c r="NQ36" s="731">
        <v>847.88029925187038</v>
      </c>
      <c r="NR36" s="715">
        <v>1</v>
      </c>
      <c r="NS36" s="715">
        <v>340</v>
      </c>
      <c r="NT36" s="715">
        <v>15</v>
      </c>
      <c r="NU36" s="731">
        <v>847.88029925187038</v>
      </c>
      <c r="NV36" s="715">
        <v>1</v>
      </c>
      <c r="NW36" s="715">
        <v>267</v>
      </c>
      <c r="NX36" s="715">
        <v>9</v>
      </c>
      <c r="NY36" s="725">
        <v>665.83541147132178</v>
      </c>
      <c r="NZ36" s="715">
        <v>1</v>
      </c>
      <c r="OA36" s="1303">
        <v>30</v>
      </c>
      <c r="OB36" s="1995">
        <v>2.9970029970029972</v>
      </c>
      <c r="OC36" s="1303">
        <v>9</v>
      </c>
      <c r="OD36" s="1303">
        <v>1</v>
      </c>
      <c r="OE36" s="1995">
        <v>0.99900099900099903</v>
      </c>
      <c r="OF36" s="1303">
        <v>24</v>
      </c>
      <c r="OG36" s="1303">
        <v>77</v>
      </c>
      <c r="OH36" s="1995">
        <v>7.6923076923076925</v>
      </c>
      <c r="OI36" s="1303">
        <v>18</v>
      </c>
      <c r="OJ36" s="699">
        <v>4</v>
      </c>
      <c r="OK36" s="985">
        <v>3.9960039960039961</v>
      </c>
      <c r="OL36" s="1303">
        <v>29</v>
      </c>
      <c r="OM36" s="714">
        <v>230</v>
      </c>
      <c r="ON36" s="725">
        <v>573.56608478802991</v>
      </c>
      <c r="OO36" s="733">
        <v>1</v>
      </c>
      <c r="OP36" s="714">
        <v>2</v>
      </c>
      <c r="OQ36" s="731">
        <v>1.9980019980019981</v>
      </c>
      <c r="OR36" s="733">
        <f t="shared" si="25"/>
        <v>14</v>
      </c>
      <c r="OS36" s="981">
        <v>46.385542168674696</v>
      </c>
      <c r="OT36" s="733">
        <v>3</v>
      </c>
      <c r="OU36" s="715">
        <v>57</v>
      </c>
      <c r="OV36" s="715">
        <v>76</v>
      </c>
      <c r="OW36" s="715">
        <v>41</v>
      </c>
      <c r="OX36" s="715">
        <v>35</v>
      </c>
      <c r="OY36" s="715">
        <v>12</v>
      </c>
      <c r="OZ36" s="715">
        <v>73</v>
      </c>
      <c r="PA36" s="715">
        <v>185</v>
      </c>
      <c r="PB36" s="715">
        <v>11</v>
      </c>
      <c r="PC36" s="715">
        <v>16</v>
      </c>
      <c r="PD36" s="715">
        <v>100</v>
      </c>
      <c r="PE36" s="715">
        <v>60</v>
      </c>
      <c r="PF36" s="715">
        <v>133</v>
      </c>
      <c r="PG36" s="715">
        <v>23</v>
      </c>
      <c r="PH36" s="715">
        <v>1</v>
      </c>
      <c r="PI36" s="715">
        <v>56</v>
      </c>
      <c r="PJ36" s="715">
        <v>55</v>
      </c>
      <c r="PK36" s="715">
        <v>146</v>
      </c>
      <c r="PL36" s="715">
        <v>235</v>
      </c>
      <c r="PM36" s="714">
        <v>24.25531914893617</v>
      </c>
      <c r="PN36" s="715">
        <v>39</v>
      </c>
      <c r="PO36" s="715">
        <v>32.340425531914896</v>
      </c>
      <c r="PP36" s="715">
        <v>37</v>
      </c>
      <c r="PQ36" s="715">
        <v>17.446808510638299</v>
      </c>
      <c r="PR36" s="715">
        <v>11</v>
      </c>
      <c r="PS36" s="715">
        <v>14.893617021276595</v>
      </c>
      <c r="PT36" s="715">
        <v>65</v>
      </c>
      <c r="PU36" s="715">
        <v>5.1063829787234036</v>
      </c>
      <c r="PV36" s="715">
        <v>58</v>
      </c>
      <c r="PW36" s="715">
        <v>31.063829787234042</v>
      </c>
      <c r="PX36" s="715">
        <v>49</v>
      </c>
      <c r="PY36" s="715">
        <v>78.723404255319153</v>
      </c>
      <c r="PZ36" s="715">
        <v>70</v>
      </c>
      <c r="QA36" s="715">
        <v>4.6808510638297873</v>
      </c>
      <c r="QB36" s="715">
        <v>35</v>
      </c>
      <c r="QC36" s="715">
        <v>6.8085106382978724</v>
      </c>
      <c r="QD36" s="715">
        <v>38</v>
      </c>
      <c r="QE36" s="715">
        <v>42.553191489361701</v>
      </c>
      <c r="QF36" s="715">
        <v>18</v>
      </c>
      <c r="QG36" s="715">
        <v>25.531914893617021</v>
      </c>
      <c r="QH36" s="715">
        <v>63</v>
      </c>
      <c r="QI36" s="715">
        <v>56.59574468085107</v>
      </c>
      <c r="QJ36" s="715">
        <v>63</v>
      </c>
      <c r="QK36" s="715">
        <v>9.787234042553191</v>
      </c>
      <c r="QL36" s="715">
        <v>54</v>
      </c>
      <c r="QM36" s="715">
        <v>0.42553191489361702</v>
      </c>
      <c r="QN36" s="715">
        <v>7</v>
      </c>
      <c r="QO36" s="715">
        <v>23.829787234042556</v>
      </c>
      <c r="QP36" s="715">
        <v>22</v>
      </c>
      <c r="QQ36" s="715">
        <v>23.404255319148938</v>
      </c>
      <c r="QR36" s="715">
        <v>33</v>
      </c>
      <c r="QS36" s="715">
        <v>62.127659574468083</v>
      </c>
      <c r="QT36" s="715">
        <v>62</v>
      </c>
      <c r="QU36" s="714">
        <v>41</v>
      </c>
      <c r="QV36" s="715">
        <v>0</v>
      </c>
      <c r="QW36" s="715">
        <v>3</v>
      </c>
      <c r="QX36" s="715">
        <v>6</v>
      </c>
      <c r="QY36" s="715">
        <v>4</v>
      </c>
      <c r="QZ36" s="715">
        <v>2</v>
      </c>
      <c r="RA36" s="715">
        <v>15</v>
      </c>
      <c r="RB36" s="715">
        <v>4</v>
      </c>
      <c r="RC36" s="715">
        <v>2</v>
      </c>
      <c r="RD36" s="715">
        <v>41</v>
      </c>
      <c r="RE36" s="715">
        <v>11</v>
      </c>
      <c r="RF36" s="715">
        <v>25</v>
      </c>
      <c r="RG36" s="715">
        <v>0</v>
      </c>
      <c r="RH36" s="715">
        <v>7</v>
      </c>
      <c r="RI36" s="715">
        <v>19</v>
      </c>
      <c r="RJ36" s="715">
        <v>72</v>
      </c>
      <c r="RK36" s="715">
        <v>134</v>
      </c>
      <c r="RL36" s="715">
        <v>150</v>
      </c>
      <c r="RM36" s="714">
        <v>27.333333333333332</v>
      </c>
      <c r="RN36" s="715">
        <v>62</v>
      </c>
      <c r="RO36" s="715">
        <v>0</v>
      </c>
      <c r="RP36" s="715">
        <v>1</v>
      </c>
      <c r="RQ36" s="715">
        <v>2</v>
      </c>
      <c r="RR36" s="715">
        <v>50</v>
      </c>
      <c r="RS36" s="715">
        <v>4</v>
      </c>
      <c r="RT36" s="715">
        <v>70</v>
      </c>
      <c r="RU36" s="715">
        <v>2.666666666666667</v>
      </c>
      <c r="RV36" s="715">
        <v>56</v>
      </c>
      <c r="RW36" s="715">
        <v>1.3333333333333335</v>
      </c>
      <c r="RX36" s="715">
        <v>13</v>
      </c>
      <c r="RY36" s="715">
        <v>10</v>
      </c>
      <c r="RZ36" s="715">
        <v>41</v>
      </c>
      <c r="SA36" s="715">
        <v>2.666666666666667</v>
      </c>
      <c r="SB36" s="715">
        <v>58</v>
      </c>
      <c r="SC36" s="715">
        <v>1.3333333333333335</v>
      </c>
      <c r="SD36" s="715">
        <v>28</v>
      </c>
      <c r="SE36" s="715">
        <v>27.333333333333332</v>
      </c>
      <c r="SF36" s="715">
        <v>29</v>
      </c>
      <c r="SG36" s="715">
        <v>7.333333333333333</v>
      </c>
      <c r="SH36" s="715">
        <v>43</v>
      </c>
      <c r="SI36" s="715">
        <v>16.666666666666664</v>
      </c>
      <c r="SJ36" s="715">
        <v>26</v>
      </c>
      <c r="SK36" s="715">
        <v>0</v>
      </c>
      <c r="SL36" s="715">
        <v>1</v>
      </c>
      <c r="SM36" s="715">
        <v>4.666666666666667</v>
      </c>
      <c r="SN36" s="715">
        <v>61</v>
      </c>
      <c r="SO36" s="715">
        <v>12.666666666666668</v>
      </c>
      <c r="SP36" s="715">
        <v>65</v>
      </c>
      <c r="SQ36" s="715">
        <v>48</v>
      </c>
      <c r="SR36" s="715">
        <v>50</v>
      </c>
      <c r="SS36" s="715">
        <v>89.333333333333329</v>
      </c>
      <c r="ST36" s="733">
        <v>65</v>
      </c>
      <c r="SU36" s="4108" t="s">
        <v>8303</v>
      </c>
      <c r="SV36" s="1355" t="s">
        <v>3046</v>
      </c>
      <c r="SW36" s="1355">
        <v>0</v>
      </c>
      <c r="SX36" s="4109">
        <v>0</v>
      </c>
      <c r="SY36" s="1355">
        <v>66</v>
      </c>
      <c r="SZ36" s="2074">
        <v>0</v>
      </c>
      <c r="TA36" s="1995">
        <v>0</v>
      </c>
      <c r="TB36" s="3967">
        <v>0</v>
      </c>
      <c r="TC36" s="1303">
        <v>52</v>
      </c>
      <c r="TD36" s="2074">
        <v>2</v>
      </c>
      <c r="TE36" s="1995">
        <v>5</v>
      </c>
      <c r="TF36" s="3967">
        <v>4.9950049950049946</v>
      </c>
      <c r="TG36" s="1303">
        <v>14</v>
      </c>
      <c r="TH36" s="2074">
        <v>0</v>
      </c>
      <c r="TI36" s="1995">
        <v>0</v>
      </c>
      <c r="TJ36" s="3967">
        <v>0</v>
      </c>
      <c r="TK36" s="1303">
        <v>6</v>
      </c>
      <c r="TL36" s="2074">
        <v>0</v>
      </c>
      <c r="TM36" s="1995">
        <v>0</v>
      </c>
      <c r="TN36" s="3967">
        <v>0</v>
      </c>
      <c r="TO36" s="1303">
        <v>11</v>
      </c>
      <c r="TP36" s="2074">
        <v>0</v>
      </c>
      <c r="TQ36" s="1995">
        <v>0</v>
      </c>
      <c r="TR36" s="3967">
        <v>0</v>
      </c>
      <c r="TS36" s="1303">
        <v>5</v>
      </c>
      <c r="TT36" s="2074">
        <v>0</v>
      </c>
      <c r="TU36" s="1995">
        <v>0</v>
      </c>
      <c r="TV36" s="3967">
        <v>0</v>
      </c>
      <c r="TW36" s="1303">
        <v>2</v>
      </c>
      <c r="TX36" s="2074">
        <v>0</v>
      </c>
      <c r="TY36" s="1995">
        <v>0</v>
      </c>
      <c r="TZ36" s="3967">
        <v>0</v>
      </c>
      <c r="UA36" s="1303">
        <v>53</v>
      </c>
      <c r="UB36" s="2074">
        <v>11</v>
      </c>
      <c r="UC36" s="1995">
        <v>5</v>
      </c>
      <c r="UD36" s="3967">
        <v>4.9950049950049946</v>
      </c>
      <c r="UE36" s="1303">
        <v>40</v>
      </c>
      <c r="UF36" s="2074">
        <v>0</v>
      </c>
      <c r="UG36" s="1995">
        <v>0</v>
      </c>
      <c r="UH36" s="3967">
        <v>0</v>
      </c>
      <c r="UI36" s="1303">
        <v>14</v>
      </c>
      <c r="UJ36" s="2074">
        <v>0</v>
      </c>
      <c r="UK36" s="1995">
        <v>18</v>
      </c>
      <c r="UL36" s="3967">
        <v>17.982017982017982</v>
      </c>
      <c r="UM36" s="1303">
        <v>3</v>
      </c>
      <c r="UN36" s="2074">
        <v>0</v>
      </c>
      <c r="UO36" s="1995">
        <v>0</v>
      </c>
      <c r="UP36" s="3967">
        <v>0</v>
      </c>
      <c r="UQ36" s="1303">
        <v>3</v>
      </c>
      <c r="UR36" s="2074">
        <v>0</v>
      </c>
      <c r="US36" s="1995">
        <v>0</v>
      </c>
      <c r="UT36" s="3967">
        <v>0</v>
      </c>
      <c r="UU36" s="1303">
        <v>12</v>
      </c>
      <c r="UV36" s="2074">
        <v>0</v>
      </c>
      <c r="UW36" s="1995">
        <v>0</v>
      </c>
      <c r="UX36" s="3967">
        <v>0</v>
      </c>
      <c r="UY36" s="1303">
        <v>26</v>
      </c>
      <c r="UZ36" s="2074">
        <v>0</v>
      </c>
      <c r="VA36" s="1995">
        <v>0</v>
      </c>
      <c r="VB36" s="3967">
        <v>0</v>
      </c>
      <c r="VC36" s="1303">
        <v>4</v>
      </c>
      <c r="VD36" s="2073">
        <v>0</v>
      </c>
      <c r="VE36" s="1303">
        <v>0</v>
      </c>
      <c r="VF36" s="1303">
        <v>0</v>
      </c>
      <c r="VG36" s="1303">
        <v>7</v>
      </c>
      <c r="VH36" s="1303">
        <v>0</v>
      </c>
      <c r="VI36" s="1303">
        <v>0</v>
      </c>
      <c r="VJ36" s="1303">
        <v>0</v>
      </c>
      <c r="VK36" s="1303">
        <v>4</v>
      </c>
      <c r="VL36" s="1303">
        <v>8</v>
      </c>
      <c r="VM36" s="1303">
        <v>12</v>
      </c>
      <c r="VN36" s="1303">
        <v>11.988011988011989</v>
      </c>
      <c r="VO36" s="1303">
        <v>1</v>
      </c>
      <c r="VP36" s="1303">
        <v>24</v>
      </c>
      <c r="VQ36" s="1303">
        <v>28</v>
      </c>
      <c r="VR36" s="1303">
        <v>27.972027972027973</v>
      </c>
      <c r="VS36" s="1303">
        <v>3</v>
      </c>
      <c r="VT36" s="1303">
        <v>0</v>
      </c>
      <c r="VU36" s="1303">
        <v>18</v>
      </c>
      <c r="VV36" s="1303">
        <v>17.982017982017982</v>
      </c>
      <c r="VW36" s="1303">
        <v>1</v>
      </c>
      <c r="VX36" s="1303">
        <v>17</v>
      </c>
      <c r="VY36" s="1303">
        <v>22</v>
      </c>
      <c r="VZ36" s="1303">
        <v>21.978021978021978</v>
      </c>
      <c r="WA36" s="1303">
        <v>9</v>
      </c>
      <c r="WB36" s="1303">
        <v>0</v>
      </c>
      <c r="WC36" s="1303">
        <v>0</v>
      </c>
      <c r="WD36" s="1303">
        <v>0</v>
      </c>
      <c r="WE36" s="1303">
        <v>15</v>
      </c>
      <c r="WF36" s="1303">
        <v>0</v>
      </c>
      <c r="WG36" s="1303">
        <v>12</v>
      </c>
      <c r="WH36" s="1303">
        <v>11.988011988011989</v>
      </c>
      <c r="WI36" s="1303">
        <v>2</v>
      </c>
      <c r="WJ36" s="1303">
        <v>0</v>
      </c>
      <c r="WK36" s="1303">
        <v>22</v>
      </c>
      <c r="WL36" s="1303">
        <v>21.978021978021978</v>
      </c>
      <c r="WM36" s="1303">
        <v>2</v>
      </c>
      <c r="WN36" s="1303">
        <v>5</v>
      </c>
      <c r="WO36" s="1303">
        <v>12</v>
      </c>
      <c r="WP36" s="1303">
        <v>11.988011988011989</v>
      </c>
      <c r="WQ36" s="1303">
        <v>1</v>
      </c>
      <c r="WR36" s="1303">
        <v>0</v>
      </c>
      <c r="WS36" s="1303">
        <v>0</v>
      </c>
      <c r="WT36" s="1303">
        <v>0</v>
      </c>
      <c r="WU36" s="1303">
        <v>16</v>
      </c>
      <c r="WV36" s="2150"/>
      <c r="WW36" s="712">
        <v>12.5</v>
      </c>
      <c r="WX36" s="712">
        <v>13.461538461538462</v>
      </c>
      <c r="WY36" s="712">
        <v>11.111111111111111</v>
      </c>
      <c r="WZ36" s="712">
        <v>15.909090909090908</v>
      </c>
      <c r="XA36" s="712">
        <v>16.326530612244898</v>
      </c>
      <c r="XB36" s="712">
        <v>12.195121951219512</v>
      </c>
      <c r="XC36" s="699">
        <v>22.950819672131146</v>
      </c>
      <c r="XD36" s="699">
        <v>5</v>
      </c>
      <c r="XE36" s="699">
        <v>13.821138211382115</v>
      </c>
      <c r="XF36" s="712">
        <v>16.25</v>
      </c>
      <c r="XG36" s="699">
        <v>18</v>
      </c>
      <c r="XH36" s="712">
        <v>16.071428571428573</v>
      </c>
      <c r="XI36" s="712">
        <v>17.307692307692307</v>
      </c>
      <c r="XJ36" s="712">
        <v>31.111111111111111</v>
      </c>
      <c r="XK36" s="712">
        <v>22.727272727272727</v>
      </c>
      <c r="XL36" s="712">
        <v>22.448979591836736</v>
      </c>
      <c r="XM36" s="712">
        <v>19.512195121951219</v>
      </c>
      <c r="XN36" s="699">
        <v>22.950819672131146</v>
      </c>
      <c r="XO36" s="699">
        <v>11</v>
      </c>
      <c r="XP36" s="699">
        <v>21.544715447154474</v>
      </c>
      <c r="XQ36" s="712">
        <v>23.75</v>
      </c>
      <c r="XR36" s="699">
        <v>10</v>
      </c>
      <c r="XS36" s="712">
        <v>45.901639344262293</v>
      </c>
      <c r="XT36" s="699">
        <v>4</v>
      </c>
      <c r="XU36" s="699">
        <v>35.365853658536587</v>
      </c>
      <c r="XV36" s="985">
        <v>40</v>
      </c>
      <c r="XW36" s="699">
        <v>4</v>
      </c>
      <c r="XX36" s="699">
        <v>65.853658536585371</v>
      </c>
      <c r="XY36" s="699">
        <v>54.098360655737707</v>
      </c>
      <c r="XZ36" s="699">
        <v>7</v>
      </c>
      <c r="YA36" s="985">
        <v>61.788617886178862</v>
      </c>
      <c r="YB36" s="985">
        <v>58.333333333333336</v>
      </c>
      <c r="YC36" s="699">
        <v>5</v>
      </c>
      <c r="YD36" s="985" t="s">
        <v>31</v>
      </c>
      <c r="YE36" s="985" t="s">
        <v>31</v>
      </c>
      <c r="YF36" s="699" t="s">
        <v>31</v>
      </c>
      <c r="YG36" s="699" t="s">
        <v>31</v>
      </c>
      <c r="YH36" s="699" t="s">
        <v>31</v>
      </c>
      <c r="YI36" s="699" t="s">
        <v>31</v>
      </c>
      <c r="YJ36" s="699">
        <v>2.4390243902439024</v>
      </c>
      <c r="YK36" s="699" t="s">
        <v>31</v>
      </c>
      <c r="YL36" s="699" t="s">
        <v>31</v>
      </c>
      <c r="YM36" s="985">
        <v>2.8455284552845526</v>
      </c>
      <c r="YN36" s="985">
        <v>1.6666666666666667</v>
      </c>
      <c r="YO36" s="699">
        <v>44</v>
      </c>
      <c r="YP36" s="985">
        <v>0</v>
      </c>
      <c r="YQ36" s="985">
        <v>0</v>
      </c>
      <c r="YR36" s="699">
        <v>37</v>
      </c>
      <c r="YS36" s="712">
        <v>0</v>
      </c>
      <c r="YT36" s="985">
        <v>0</v>
      </c>
      <c r="YU36" s="699">
        <v>24</v>
      </c>
      <c r="YV36" s="982">
        <v>85</v>
      </c>
      <c r="YW36" s="725">
        <v>45.882352941176471</v>
      </c>
      <c r="YX36" s="699">
        <v>24</v>
      </c>
      <c r="YY36" s="699">
        <v>62</v>
      </c>
      <c r="YZ36" s="725">
        <v>56.451612903225815</v>
      </c>
      <c r="ZA36" s="699">
        <v>67</v>
      </c>
      <c r="ZB36" s="715">
        <v>58</v>
      </c>
      <c r="ZC36" s="725">
        <v>81.034482758620683</v>
      </c>
      <c r="ZD36" s="699">
        <v>24</v>
      </c>
      <c r="ZE36" s="982">
        <v>80</v>
      </c>
      <c r="ZF36" s="715">
        <v>33.75</v>
      </c>
      <c r="ZG36" s="699">
        <v>55</v>
      </c>
      <c r="ZH36" s="716">
        <v>0</v>
      </c>
      <c r="ZI36" s="712">
        <v>0</v>
      </c>
      <c r="ZJ36" s="699">
        <v>25</v>
      </c>
      <c r="ZK36" s="1363" t="s">
        <v>1623</v>
      </c>
      <c r="ZL36" s="712">
        <v>71.666666666666671</v>
      </c>
      <c r="ZM36" s="712">
        <v>76.056338028169009</v>
      </c>
      <c r="ZN36" s="699">
        <v>76</v>
      </c>
      <c r="ZO36" s="715">
        <v>142</v>
      </c>
      <c r="ZP36" s="709">
        <v>48.717948717948715</v>
      </c>
      <c r="ZQ36" s="703">
        <v>44.067796610169488</v>
      </c>
      <c r="ZR36" s="978">
        <v>77</v>
      </c>
      <c r="ZS36" s="705">
        <v>59</v>
      </c>
      <c r="ZT36" s="709">
        <v>56.756756756756758</v>
      </c>
      <c r="ZU36" s="703">
        <v>63.636363636363633</v>
      </c>
      <c r="ZV36" s="978">
        <v>74</v>
      </c>
      <c r="ZW36" s="4111">
        <v>22</v>
      </c>
      <c r="ZX36" s="709">
        <v>50</v>
      </c>
      <c r="ZY36" s="703">
        <v>25</v>
      </c>
      <c r="ZZ36" s="978">
        <v>77</v>
      </c>
      <c r="AAA36" s="4111">
        <v>20</v>
      </c>
      <c r="AAB36" s="709">
        <v>18.181818181818183</v>
      </c>
      <c r="AAC36" s="703">
        <v>41.17647058823529</v>
      </c>
      <c r="AAD36" s="978">
        <v>71</v>
      </c>
      <c r="AAE36" s="4111">
        <v>17</v>
      </c>
      <c r="AAF36" s="983">
        <v>86.666666666666671</v>
      </c>
      <c r="AAG36" s="715">
        <v>98.181818181818187</v>
      </c>
      <c r="AAH36" s="715">
        <v>61</v>
      </c>
      <c r="AAI36" s="733">
        <v>55</v>
      </c>
      <c r="AAJ36" s="709">
        <v>32.6</v>
      </c>
      <c r="AAK36" s="978">
        <v>72</v>
      </c>
      <c r="AAL36" s="703">
        <v>1011.4</v>
      </c>
      <c r="AAM36" s="978">
        <v>23</v>
      </c>
      <c r="AAN36" s="703">
        <v>0</v>
      </c>
      <c r="AAO36" s="978">
        <f t="shared" si="26"/>
        <v>31</v>
      </c>
      <c r="AAP36" s="703">
        <v>0</v>
      </c>
      <c r="AAQ36" s="979">
        <f t="shared" si="27"/>
        <v>12</v>
      </c>
      <c r="AAR36" s="712">
        <v>0</v>
      </c>
      <c r="AAS36" s="699">
        <v>30</v>
      </c>
      <c r="AAT36" s="712">
        <v>0</v>
      </c>
      <c r="AAU36" s="699">
        <v>69</v>
      </c>
      <c r="AAV36" s="712">
        <v>0</v>
      </c>
      <c r="AAW36" s="699">
        <v>24</v>
      </c>
      <c r="AAX36" s="712">
        <v>0</v>
      </c>
      <c r="AAY36" s="699">
        <v>32</v>
      </c>
      <c r="AAZ36" s="699">
        <v>20526.8</v>
      </c>
      <c r="ABA36" s="978">
        <f t="shared" si="28"/>
        <v>5</v>
      </c>
      <c r="ABB36" s="712">
        <v>1413.4</v>
      </c>
      <c r="ABC36" s="978">
        <f t="shared" si="28"/>
        <v>31</v>
      </c>
      <c r="ABD36" s="712">
        <v>2441.4</v>
      </c>
      <c r="ABE36" s="978">
        <f t="shared" si="28"/>
        <v>3</v>
      </c>
      <c r="ABF36" s="712">
        <v>0</v>
      </c>
      <c r="ABG36" s="978">
        <f t="shared" si="28"/>
        <v>47</v>
      </c>
      <c r="ABH36" s="712">
        <v>0</v>
      </c>
      <c r="ABI36" s="978">
        <f t="shared" si="29"/>
        <v>2</v>
      </c>
      <c r="ABJ36" s="712">
        <v>0</v>
      </c>
      <c r="ABK36" s="978">
        <f t="shared" si="29"/>
        <v>1</v>
      </c>
      <c r="ABL36" s="712">
        <v>1798.9</v>
      </c>
      <c r="ABM36" s="978">
        <f t="shared" si="29"/>
        <v>1</v>
      </c>
      <c r="ABN36" s="712">
        <f t="shared" si="30"/>
        <v>1798.9</v>
      </c>
      <c r="ABO36" s="2732">
        <f t="shared" si="31"/>
        <v>1</v>
      </c>
      <c r="ABP36" s="716">
        <v>5</v>
      </c>
      <c r="ABQ36" s="712" t="s">
        <v>1632</v>
      </c>
      <c r="ABR36" s="712">
        <v>5</v>
      </c>
      <c r="ABS36" s="712" t="s">
        <v>1632</v>
      </c>
      <c r="ABT36" s="712">
        <v>5</v>
      </c>
      <c r="ABU36" s="712" t="s">
        <v>1632</v>
      </c>
      <c r="ABV36" s="712">
        <v>5</v>
      </c>
      <c r="ABW36" s="712" t="s">
        <v>1632</v>
      </c>
      <c r="ABX36" s="712">
        <v>5</v>
      </c>
      <c r="ABY36" s="712" t="s">
        <v>1632</v>
      </c>
      <c r="ABZ36" s="712">
        <v>25</v>
      </c>
      <c r="ACA36" s="699">
        <v>1</v>
      </c>
      <c r="ACB36" s="712">
        <v>5</v>
      </c>
      <c r="ACC36" s="712" t="s">
        <v>1632</v>
      </c>
      <c r="ACD36" s="712">
        <v>5</v>
      </c>
      <c r="ACE36" s="712" t="s">
        <v>1632</v>
      </c>
      <c r="ACF36" s="712">
        <v>5</v>
      </c>
      <c r="ACG36" s="712" t="s">
        <v>1632</v>
      </c>
      <c r="ACH36" s="712">
        <v>5</v>
      </c>
      <c r="ACI36" s="712" t="s">
        <v>1632</v>
      </c>
      <c r="ACJ36" s="712">
        <v>20</v>
      </c>
      <c r="ACK36" s="699">
        <v>1</v>
      </c>
      <c r="ACL36" s="712">
        <v>5</v>
      </c>
      <c r="ACM36" s="712" t="s">
        <v>1632</v>
      </c>
      <c r="ACN36" s="712">
        <v>5</v>
      </c>
      <c r="ACO36" s="712" t="s">
        <v>1632</v>
      </c>
      <c r="ACP36" s="712">
        <v>5</v>
      </c>
      <c r="ACQ36" s="712" t="s">
        <v>1632</v>
      </c>
      <c r="ACR36" s="712">
        <v>15</v>
      </c>
      <c r="ACS36" s="699">
        <v>1</v>
      </c>
      <c r="ACT36" s="699">
        <v>10</v>
      </c>
      <c r="ACU36" s="699" t="s">
        <v>1632</v>
      </c>
      <c r="ACV36" s="699">
        <v>10</v>
      </c>
      <c r="ACW36" s="699" t="s">
        <v>1632</v>
      </c>
      <c r="ACX36" s="699">
        <v>10</v>
      </c>
      <c r="ACY36" s="699" t="s">
        <v>1632</v>
      </c>
      <c r="ACZ36" s="699">
        <v>10</v>
      </c>
      <c r="ADA36" s="699" t="s">
        <v>1632</v>
      </c>
      <c r="ADB36" s="699">
        <v>40</v>
      </c>
      <c r="ADC36" s="699">
        <v>1</v>
      </c>
      <c r="ADD36" s="989">
        <v>10</v>
      </c>
      <c r="ADE36" s="989">
        <v>10</v>
      </c>
      <c r="ADF36" s="989">
        <v>10</v>
      </c>
      <c r="ADG36" s="989">
        <v>10</v>
      </c>
      <c r="ADH36" s="989">
        <v>40</v>
      </c>
      <c r="ADI36" s="699">
        <v>1</v>
      </c>
      <c r="ADJ36" s="712">
        <v>5</v>
      </c>
      <c r="ADK36" s="712" t="s">
        <v>1632</v>
      </c>
      <c r="ADL36" s="712">
        <v>5</v>
      </c>
      <c r="ADM36" s="712" t="s">
        <v>1632</v>
      </c>
      <c r="ADN36" s="712">
        <v>5</v>
      </c>
      <c r="ADO36" s="712" t="s">
        <v>1632</v>
      </c>
      <c r="ADP36" s="712">
        <v>5</v>
      </c>
      <c r="ADQ36" s="712" t="s">
        <v>1632</v>
      </c>
      <c r="ADR36" s="712">
        <v>20</v>
      </c>
      <c r="ADS36" s="699">
        <v>1</v>
      </c>
      <c r="ADT36" s="712">
        <v>10</v>
      </c>
      <c r="ADU36" s="712">
        <v>10</v>
      </c>
      <c r="ADV36" s="712">
        <v>10</v>
      </c>
      <c r="ADW36" s="712">
        <v>10</v>
      </c>
      <c r="ADX36" s="712">
        <v>40</v>
      </c>
      <c r="ADY36" s="699">
        <v>1</v>
      </c>
      <c r="ADZ36" s="714">
        <v>0</v>
      </c>
      <c r="AEA36" s="712">
        <v>0</v>
      </c>
      <c r="AEB36" s="699">
        <v>23</v>
      </c>
      <c r="AEC36" s="715">
        <v>2</v>
      </c>
      <c r="AED36" s="712">
        <v>65.252854812398041</v>
      </c>
      <c r="AEE36" s="699">
        <v>2</v>
      </c>
      <c r="AEF36" s="715">
        <v>0</v>
      </c>
      <c r="AEG36" s="712">
        <v>0</v>
      </c>
      <c r="AEH36" s="699">
        <v>43</v>
      </c>
      <c r="AEI36" s="1303">
        <v>2</v>
      </c>
      <c r="AEJ36" s="712">
        <v>65.252854812398041</v>
      </c>
      <c r="AEK36" s="699">
        <f t="shared" si="32"/>
        <v>4</v>
      </c>
      <c r="AEL36" s="715">
        <v>0</v>
      </c>
      <c r="AEM36" s="712">
        <v>0</v>
      </c>
      <c r="AEN36" s="699">
        <v>42</v>
      </c>
      <c r="AEO36" s="699">
        <v>1</v>
      </c>
      <c r="AEP36" s="712">
        <v>32.6</v>
      </c>
      <c r="AEQ36" s="699">
        <v>37</v>
      </c>
      <c r="AER36" s="699">
        <v>3</v>
      </c>
      <c r="AES36" s="712">
        <v>97.9</v>
      </c>
      <c r="AET36" s="699">
        <v>8</v>
      </c>
      <c r="AEU36" s="699">
        <v>1</v>
      </c>
      <c r="AEV36" s="1099">
        <v>32.6</v>
      </c>
      <c r="AEW36" s="699">
        <v>4</v>
      </c>
      <c r="AEX36" s="989">
        <v>6.2E-2</v>
      </c>
      <c r="AEY36" s="989">
        <v>70</v>
      </c>
      <c r="AEZ36" s="989">
        <v>0.247</v>
      </c>
      <c r="AFA36" s="989">
        <v>4</v>
      </c>
      <c r="AFB36" s="989">
        <v>0</v>
      </c>
      <c r="AFC36" s="989">
        <v>51</v>
      </c>
      <c r="AFD36" s="989">
        <v>0</v>
      </c>
      <c r="AFE36" s="989">
        <v>49</v>
      </c>
      <c r="AFF36" s="989">
        <v>0</v>
      </c>
      <c r="AFG36" s="989">
        <v>44</v>
      </c>
      <c r="AFH36" s="989">
        <v>0</v>
      </c>
      <c r="AFI36" s="989">
        <v>44</v>
      </c>
      <c r="AFJ36" s="989">
        <v>0</v>
      </c>
      <c r="AFK36" s="989">
        <v>7</v>
      </c>
      <c r="AFL36" s="989">
        <v>0</v>
      </c>
      <c r="AFM36" s="989">
        <v>7</v>
      </c>
      <c r="AFN36" s="989">
        <v>2</v>
      </c>
      <c r="AFO36" s="989">
        <v>64.246707356247995</v>
      </c>
      <c r="AFP36" s="989">
        <v>46</v>
      </c>
      <c r="AFQ36" s="989">
        <v>1</v>
      </c>
      <c r="AFR36" s="989">
        <v>32.123353678123998</v>
      </c>
      <c r="AFS36" s="989">
        <v>58</v>
      </c>
      <c r="AFT36" s="989">
        <v>4</v>
      </c>
      <c r="AFU36" s="989">
        <v>128.49341471249599</v>
      </c>
      <c r="AFV36" s="989">
        <v>41</v>
      </c>
      <c r="AFW36" s="989">
        <v>4</v>
      </c>
      <c r="AFX36" s="989">
        <v>128.49341471249599</v>
      </c>
      <c r="AFY36" s="989">
        <v>25</v>
      </c>
      <c r="AFZ36" s="989">
        <v>11</v>
      </c>
      <c r="AGA36" s="989">
        <v>353.35689045936397</v>
      </c>
      <c r="AGB36" s="989">
        <v>44</v>
      </c>
      <c r="AGC36" s="989">
        <v>4</v>
      </c>
      <c r="AGD36" s="989">
        <v>128.49341471249599</v>
      </c>
      <c r="AGE36" s="989">
        <v>50</v>
      </c>
      <c r="AGF36" s="989">
        <v>0</v>
      </c>
      <c r="AGG36" s="989">
        <v>0</v>
      </c>
      <c r="AGH36" s="989">
        <v>51</v>
      </c>
      <c r="AGI36" s="989">
        <v>0</v>
      </c>
      <c r="AGJ36" s="989">
        <v>0</v>
      </c>
      <c r="AGK36" s="989">
        <v>10</v>
      </c>
      <c r="AGL36" s="989">
        <v>0</v>
      </c>
      <c r="AGM36" s="989">
        <v>0</v>
      </c>
      <c r="AGN36" s="989">
        <v>2</v>
      </c>
      <c r="AGO36" s="989">
        <v>0</v>
      </c>
      <c r="AGP36" s="989">
        <v>0</v>
      </c>
      <c r="AGQ36" s="989">
        <v>51</v>
      </c>
      <c r="AGR36" s="989">
        <v>0</v>
      </c>
      <c r="AGS36" s="989">
        <v>0</v>
      </c>
      <c r="AGT36" s="989">
        <v>19</v>
      </c>
      <c r="AGU36" s="989">
        <v>0</v>
      </c>
      <c r="AGV36" s="989">
        <v>0</v>
      </c>
      <c r="AGW36" s="989">
        <v>31</v>
      </c>
      <c r="AGX36" s="989">
        <v>0</v>
      </c>
      <c r="AGY36" s="989">
        <v>0</v>
      </c>
      <c r="AGZ36" s="989">
        <v>25</v>
      </c>
      <c r="AHA36" s="989">
        <v>0</v>
      </c>
      <c r="AHB36" s="989">
        <v>0</v>
      </c>
      <c r="AHC36" s="989">
        <v>12</v>
      </c>
      <c r="AHD36" s="989">
        <v>0</v>
      </c>
      <c r="AHE36" s="989">
        <v>0</v>
      </c>
      <c r="AHF36" s="989">
        <v>41</v>
      </c>
      <c r="AHG36" s="712">
        <v>11</v>
      </c>
      <c r="AHH36" s="712">
        <v>639.53</v>
      </c>
      <c r="AHI36" s="699">
        <v>8</v>
      </c>
      <c r="AHJ36" s="712">
        <v>0</v>
      </c>
      <c r="AHK36" s="712">
        <v>0</v>
      </c>
      <c r="AHL36" s="712">
        <v>72</v>
      </c>
      <c r="AHM36" s="712">
        <v>0</v>
      </c>
      <c r="AHN36" s="712">
        <v>0</v>
      </c>
      <c r="AHO36" s="699">
        <v>43</v>
      </c>
      <c r="AHP36" s="712">
        <v>0</v>
      </c>
      <c r="AHQ36" s="712">
        <v>0</v>
      </c>
      <c r="AHR36" s="712">
        <v>23</v>
      </c>
      <c r="AHS36" s="712">
        <v>0</v>
      </c>
      <c r="AHT36" s="712">
        <v>0</v>
      </c>
      <c r="AHU36" s="699">
        <v>28</v>
      </c>
      <c r="AHV36" s="712">
        <v>4</v>
      </c>
      <c r="AHW36" s="712">
        <v>232.56</v>
      </c>
      <c r="AHX36" s="699">
        <v>10</v>
      </c>
      <c r="AHY36" s="712">
        <v>17</v>
      </c>
      <c r="AHZ36" s="712">
        <v>994.15</v>
      </c>
      <c r="AIA36" s="699">
        <v>7</v>
      </c>
      <c r="AIC36" s="714"/>
      <c r="AID36" s="725"/>
      <c r="AIE36" s="715"/>
      <c r="AIF36" s="714"/>
      <c r="AIG36" s="725"/>
      <c r="AIH36" s="715"/>
      <c r="AII36" s="715"/>
      <c r="AIJ36" s="712"/>
      <c r="AIK36" s="715"/>
      <c r="AIL36" s="1169">
        <v>81</v>
      </c>
      <c r="AIM36" s="1174">
        <v>72.839506172839506</v>
      </c>
      <c r="AIN36" s="1168">
        <f t="shared" si="33"/>
        <v>3</v>
      </c>
      <c r="AIO36" s="715">
        <v>63</v>
      </c>
      <c r="AIP36" s="725">
        <v>31.746031746031743</v>
      </c>
      <c r="AIQ36" s="715">
        <f t="shared" si="34"/>
        <v>11</v>
      </c>
      <c r="AIR36" s="1169">
        <v>82</v>
      </c>
      <c r="AIS36" s="1174">
        <v>54.878048780487802</v>
      </c>
      <c r="AIT36" s="1168">
        <f t="shared" si="35"/>
        <v>3</v>
      </c>
      <c r="AIU36" s="715">
        <v>61</v>
      </c>
      <c r="AIV36" s="725">
        <v>9.8360655737704903</v>
      </c>
      <c r="AIW36" s="715">
        <f t="shared" si="36"/>
        <v>65</v>
      </c>
      <c r="AIX36" s="1169">
        <v>85</v>
      </c>
      <c r="AIY36" s="1174">
        <v>5.8823529411764701</v>
      </c>
      <c r="AIZ36" s="1168">
        <f t="shared" si="37"/>
        <v>7</v>
      </c>
      <c r="AJA36" s="715">
        <v>64</v>
      </c>
      <c r="AJB36" s="725">
        <v>21.875</v>
      </c>
      <c r="AJC36" s="715">
        <f t="shared" si="38"/>
        <v>14</v>
      </c>
      <c r="AJD36" s="714">
        <v>85</v>
      </c>
      <c r="AJE36" s="725">
        <v>8.235294117647058</v>
      </c>
      <c r="AJF36" s="715">
        <v>15</v>
      </c>
      <c r="AJG36" s="699">
        <v>65</v>
      </c>
      <c r="AJH36" s="1099">
        <v>10.76923076923077</v>
      </c>
      <c r="AJI36" s="733">
        <v>51</v>
      </c>
      <c r="AJJ36" s="714">
        <v>85</v>
      </c>
      <c r="AJK36" s="712">
        <v>34.117647058823529</v>
      </c>
      <c r="AJL36" s="715">
        <v>76</v>
      </c>
      <c r="AJM36" s="699">
        <v>65</v>
      </c>
      <c r="AJN36" s="712">
        <v>15.384615384615385</v>
      </c>
      <c r="AJO36" s="715">
        <v>2</v>
      </c>
      <c r="AJP36" s="714">
        <v>82</v>
      </c>
      <c r="AJQ36" s="712">
        <v>18.292682926829269</v>
      </c>
      <c r="AJR36" s="715">
        <v>17</v>
      </c>
      <c r="AJS36" s="699">
        <v>70</v>
      </c>
      <c r="AJT36" s="712">
        <v>25.714285714285712</v>
      </c>
      <c r="AJU36" s="715">
        <f t="shared" si="39"/>
        <v>42</v>
      </c>
      <c r="AJV36" s="1178">
        <v>40</v>
      </c>
      <c r="AJW36" s="1099">
        <v>20</v>
      </c>
      <c r="AJX36" s="1099">
        <v>0</v>
      </c>
      <c r="AJY36" s="1099">
        <v>0</v>
      </c>
      <c r="AJZ36" s="1099">
        <v>0</v>
      </c>
      <c r="AKA36" s="1099">
        <v>20</v>
      </c>
      <c r="AKB36" s="1099">
        <v>40</v>
      </c>
      <c r="AKC36" s="1099">
        <v>0</v>
      </c>
      <c r="AKD36" s="1099">
        <v>80</v>
      </c>
      <c r="AKE36" s="1099">
        <v>0</v>
      </c>
      <c r="AKF36" s="1099">
        <v>0</v>
      </c>
      <c r="AKG36" s="1188">
        <v>5</v>
      </c>
      <c r="AKH36" s="985">
        <v>78.571428571428569</v>
      </c>
      <c r="AKI36" s="985">
        <v>14.285714285714285</v>
      </c>
      <c r="AKJ36" s="985">
        <v>7.1428571428571423</v>
      </c>
      <c r="AKK36" s="985">
        <v>0</v>
      </c>
      <c r="AKL36" s="985">
        <v>0</v>
      </c>
      <c r="AKM36" s="985">
        <v>7.1428571428571423</v>
      </c>
      <c r="AKN36" s="985">
        <v>7.1428571428571423</v>
      </c>
      <c r="AKO36" s="985">
        <v>21.428571428571427</v>
      </c>
      <c r="AKP36" s="985">
        <v>28.571428571428569</v>
      </c>
      <c r="AKQ36" s="985">
        <v>0</v>
      </c>
      <c r="AKR36" s="985">
        <v>0</v>
      </c>
      <c r="AKS36" s="699">
        <v>14</v>
      </c>
      <c r="AKT36" s="714" t="s">
        <v>1634</v>
      </c>
      <c r="AKU36" s="715" t="s">
        <v>1634</v>
      </c>
      <c r="AKV36" s="715" t="s">
        <v>1634</v>
      </c>
      <c r="AKW36" s="715" t="s">
        <v>1634</v>
      </c>
      <c r="AKX36" s="715" t="s">
        <v>1634</v>
      </c>
      <c r="AKY36" s="715" t="s">
        <v>1633</v>
      </c>
      <c r="AKZ36" s="715" t="s">
        <v>1634</v>
      </c>
      <c r="ALA36" s="715">
        <v>1</v>
      </c>
      <c r="ALB36" s="715">
        <v>1</v>
      </c>
      <c r="ALC36" s="715">
        <v>1</v>
      </c>
      <c r="ALD36" s="715">
        <v>1</v>
      </c>
      <c r="ALE36" s="715">
        <v>1</v>
      </c>
      <c r="ALF36" s="715">
        <v>-1</v>
      </c>
      <c r="ALG36" s="715">
        <v>1</v>
      </c>
      <c r="ALH36" s="715">
        <f t="shared" si="40"/>
        <v>5</v>
      </c>
      <c r="ALI36" s="715">
        <f t="shared" si="41"/>
        <v>36</v>
      </c>
      <c r="ALJ36" s="716" t="s">
        <v>31</v>
      </c>
      <c r="ALK36" s="712" t="s">
        <v>31</v>
      </c>
      <c r="ALL36" s="712" t="s">
        <v>31</v>
      </c>
      <c r="ALM36" s="712" t="s">
        <v>31</v>
      </c>
      <c r="ALN36" s="712" t="s">
        <v>31</v>
      </c>
      <c r="ALO36" s="712" t="s">
        <v>1657</v>
      </c>
      <c r="ALP36" s="712" t="s">
        <v>31</v>
      </c>
      <c r="ALQ36" s="714">
        <v>2</v>
      </c>
      <c r="ALR36" s="715">
        <v>2</v>
      </c>
      <c r="ALS36" s="715">
        <v>1</v>
      </c>
      <c r="ALT36" s="715">
        <v>3</v>
      </c>
      <c r="ALU36" s="715">
        <v>1</v>
      </c>
      <c r="ALV36" s="715">
        <v>1</v>
      </c>
      <c r="ALW36" s="733">
        <v>2</v>
      </c>
      <c r="ALX36" s="981">
        <v>5.1413881748071972</v>
      </c>
      <c r="ALY36" s="715">
        <v>2</v>
      </c>
      <c r="ALZ36" s="731">
        <v>5.1413881748071972</v>
      </c>
      <c r="AMA36" s="715">
        <v>3</v>
      </c>
      <c r="AMB36" s="731">
        <v>2.5706940874035986</v>
      </c>
      <c r="AMC36" s="715">
        <v>6</v>
      </c>
      <c r="AMD36" s="731">
        <v>7.7120822622107967</v>
      </c>
      <c r="AME36" s="715">
        <v>1</v>
      </c>
      <c r="AMF36" s="715">
        <v>2.5706940874035986</v>
      </c>
      <c r="AMG36" s="715">
        <v>3</v>
      </c>
      <c r="AMH36" s="731">
        <v>2.5706940874035986</v>
      </c>
      <c r="AMI36" s="715">
        <v>6</v>
      </c>
      <c r="AMJ36" s="731">
        <v>5.1413881748071972</v>
      </c>
      <c r="AMK36" s="715">
        <v>2</v>
      </c>
      <c r="AML36" s="982">
        <v>2</v>
      </c>
      <c r="AMM36" s="699">
        <v>1</v>
      </c>
      <c r="AMN36" s="699">
        <v>0</v>
      </c>
      <c r="AMO36" s="716">
        <v>5.1413881748071972</v>
      </c>
      <c r="AMP36" s="715">
        <v>2</v>
      </c>
      <c r="AMQ36" s="712">
        <v>2.5706940874035986</v>
      </c>
      <c r="AMR36" s="715">
        <v>2</v>
      </c>
      <c r="AMS36" s="712">
        <v>0</v>
      </c>
      <c r="AMT36" s="733">
        <v>27</v>
      </c>
      <c r="AMU36" s="982">
        <v>1</v>
      </c>
      <c r="AMV36" s="731">
        <v>2.5706940874035986</v>
      </c>
      <c r="AMW36" s="715">
        <v>3</v>
      </c>
      <c r="AMX36" s="716" t="s">
        <v>1687</v>
      </c>
      <c r="AMY36" s="712" t="s">
        <v>1687</v>
      </c>
      <c r="AMZ36" s="715">
        <v>1</v>
      </c>
      <c r="ANA36" s="715">
        <v>1</v>
      </c>
      <c r="ANB36" s="715">
        <v>2</v>
      </c>
      <c r="ANC36" s="715">
        <v>55</v>
      </c>
      <c r="AND36" s="1201" t="s">
        <v>1632</v>
      </c>
      <c r="ANE36" s="1202" t="s">
        <v>1632</v>
      </c>
      <c r="ANF36" s="1202" t="s">
        <v>1632</v>
      </c>
      <c r="ANG36" s="1202" t="s">
        <v>1632</v>
      </c>
      <c r="ANH36" s="725">
        <v>5</v>
      </c>
      <c r="ANI36" s="725">
        <v>5</v>
      </c>
      <c r="ANJ36" s="725">
        <v>5</v>
      </c>
      <c r="ANK36" s="725">
        <v>5</v>
      </c>
      <c r="ANL36" s="1303">
        <f t="shared" si="42"/>
        <v>20</v>
      </c>
      <c r="ANM36" s="1303">
        <f t="shared" si="43"/>
        <v>1</v>
      </c>
      <c r="ANN36" s="983" t="s">
        <v>1632</v>
      </c>
      <c r="ANO36" s="725" t="s">
        <v>1632</v>
      </c>
      <c r="ANP36" s="725" t="s">
        <v>1632</v>
      </c>
      <c r="ANQ36" s="725" t="s">
        <v>1632</v>
      </c>
      <c r="ANR36" s="725">
        <v>5</v>
      </c>
      <c r="ANS36" s="725">
        <v>5</v>
      </c>
      <c r="ANT36" s="725">
        <v>5</v>
      </c>
      <c r="ANU36" s="725">
        <v>5</v>
      </c>
      <c r="ANV36" s="715">
        <f t="shared" si="44"/>
        <v>20</v>
      </c>
      <c r="ANW36" s="715">
        <f t="shared" si="45"/>
        <v>1</v>
      </c>
      <c r="ANX36" s="982">
        <v>8</v>
      </c>
      <c r="ANY36" s="715">
        <v>328</v>
      </c>
      <c r="ANZ36" s="1089">
        <v>10.962</v>
      </c>
      <c r="AOA36" s="715">
        <v>46</v>
      </c>
      <c r="AOB36" s="1089">
        <v>3</v>
      </c>
      <c r="AOC36" s="1188">
        <f t="shared" si="46"/>
        <v>34</v>
      </c>
      <c r="AOD36" s="1089">
        <v>52.201999999999998</v>
      </c>
      <c r="AOE36" s="1188">
        <f t="shared" si="47"/>
        <v>32</v>
      </c>
      <c r="AOF36" s="699">
        <v>3</v>
      </c>
      <c r="AOG36" s="985">
        <v>2.9382957884427032</v>
      </c>
      <c r="AOH36" s="1188">
        <v>28</v>
      </c>
      <c r="AOI36" s="699">
        <v>1</v>
      </c>
      <c r="AOJ36" s="985">
        <v>0.97943192948090108</v>
      </c>
      <c r="AOK36" s="1188">
        <v>12</v>
      </c>
      <c r="AOL36" s="699">
        <v>2</v>
      </c>
      <c r="AOM36" s="985">
        <v>1.9588638589618022</v>
      </c>
      <c r="AON36" s="1188">
        <v>7</v>
      </c>
      <c r="AOO36" s="699">
        <v>1</v>
      </c>
      <c r="AOP36" s="985">
        <v>0.97943192948090108</v>
      </c>
      <c r="AOQ36" s="1188">
        <v>13</v>
      </c>
      <c r="AOR36" s="983" t="s">
        <v>1625</v>
      </c>
      <c r="AOS36" s="725" t="s">
        <v>1625</v>
      </c>
      <c r="AOT36" s="725" t="s">
        <v>1625</v>
      </c>
      <c r="AOU36" s="725" t="s">
        <v>1625</v>
      </c>
      <c r="AOV36" s="725">
        <v>0</v>
      </c>
      <c r="AOW36" s="725">
        <v>0</v>
      </c>
      <c r="AOX36" s="725">
        <v>0</v>
      </c>
      <c r="AOY36" s="725">
        <v>0</v>
      </c>
      <c r="AOZ36" s="715">
        <f t="shared" si="48"/>
        <v>0</v>
      </c>
      <c r="APA36" s="715">
        <f t="shared" si="49"/>
        <v>25</v>
      </c>
      <c r="APB36" s="1993" t="s">
        <v>1632</v>
      </c>
      <c r="APC36" s="1994" t="s">
        <v>1632</v>
      </c>
      <c r="APD36" s="1994" t="s">
        <v>1632</v>
      </c>
      <c r="APE36" s="1994" t="s">
        <v>1632</v>
      </c>
      <c r="APF36" s="1995">
        <v>5</v>
      </c>
      <c r="APG36" s="1995">
        <v>5</v>
      </c>
      <c r="APH36" s="1995">
        <v>5</v>
      </c>
      <c r="API36" s="1995">
        <v>5</v>
      </c>
      <c r="APJ36" s="715">
        <f t="shared" si="50"/>
        <v>20</v>
      </c>
      <c r="APK36" s="715">
        <f t="shared" si="51"/>
        <v>1</v>
      </c>
      <c r="APL36" s="715">
        <v>0</v>
      </c>
      <c r="APM36" s="725">
        <v>0</v>
      </c>
      <c r="APN36" s="715">
        <v>17</v>
      </c>
      <c r="APO36" s="715">
        <v>0</v>
      </c>
      <c r="APP36" s="725">
        <v>0</v>
      </c>
      <c r="APQ36" s="715">
        <v>18</v>
      </c>
      <c r="APR36" s="1169">
        <v>0</v>
      </c>
      <c r="APS36" s="1168">
        <v>0</v>
      </c>
      <c r="APT36" s="1168">
        <v>0</v>
      </c>
      <c r="APU36" s="989">
        <v>0</v>
      </c>
      <c r="APV36" s="989">
        <v>0</v>
      </c>
      <c r="APW36" s="989">
        <v>0</v>
      </c>
      <c r="APX36" s="989">
        <v>38</v>
      </c>
      <c r="APY36" s="989">
        <v>2</v>
      </c>
      <c r="APZ36" s="989">
        <v>7</v>
      </c>
      <c r="AQA36" s="989">
        <v>56</v>
      </c>
      <c r="AQB36" s="989">
        <v>3.5</v>
      </c>
      <c r="AQC36" s="989">
        <v>28</v>
      </c>
      <c r="AQD36" s="1099">
        <v>13.96508728179551</v>
      </c>
      <c r="AQE36" s="989">
        <v>33</v>
      </c>
      <c r="AQF36" s="989">
        <v>2</v>
      </c>
      <c r="AQG36" s="989">
        <v>7</v>
      </c>
      <c r="AQH36" s="989">
        <v>56</v>
      </c>
      <c r="AQI36" s="989">
        <v>3.5</v>
      </c>
      <c r="AQJ36" s="989">
        <v>28</v>
      </c>
      <c r="AQK36" s="989">
        <v>13.96508728179551</v>
      </c>
      <c r="AQL36" s="729">
        <v>58</v>
      </c>
      <c r="AQM36" s="987"/>
      <c r="AQQ36" s="715">
        <v>115</v>
      </c>
      <c r="AQR36" s="715">
        <v>80</v>
      </c>
      <c r="AQS36" s="989">
        <v>6</v>
      </c>
      <c r="AQT36" s="1099">
        <v>7.5</v>
      </c>
      <c r="AQU36" s="989">
        <f t="shared" si="52"/>
        <v>34</v>
      </c>
      <c r="AQV36" s="989">
        <v>2</v>
      </c>
      <c r="AQW36" s="989">
        <v>33.333333333333329</v>
      </c>
      <c r="AQX36" s="1099">
        <v>3.5</v>
      </c>
      <c r="AQY36" s="989">
        <f t="shared" si="53"/>
        <v>47</v>
      </c>
      <c r="AQZ36" s="989">
        <v>10</v>
      </c>
      <c r="ARA36" s="989">
        <v>16</v>
      </c>
      <c r="ARB36" s="989">
        <v>62.5</v>
      </c>
      <c r="ARC36" s="989">
        <f t="shared" si="54"/>
        <v>5</v>
      </c>
      <c r="ARD36" s="1668">
        <v>2.2374999999999998</v>
      </c>
      <c r="ARE36" s="1667">
        <f t="shared" si="55"/>
        <v>72</v>
      </c>
      <c r="ARF36" s="1168">
        <v>15</v>
      </c>
      <c r="ARG36" s="1099">
        <v>6.666666666666667</v>
      </c>
      <c r="ARH36" s="989">
        <f t="shared" si="56"/>
        <v>15</v>
      </c>
      <c r="ARI36" s="715">
        <v>12</v>
      </c>
      <c r="ARJ36" s="985">
        <v>33.333333333333329</v>
      </c>
      <c r="ARK36" s="699">
        <f t="shared" si="57"/>
        <v>75</v>
      </c>
      <c r="ARL36" s="989">
        <v>192</v>
      </c>
      <c r="ARM36" s="715">
        <v>71</v>
      </c>
      <c r="ARN36" s="985">
        <v>36.979166666666671</v>
      </c>
      <c r="ARO36" s="699">
        <f t="shared" si="58"/>
        <v>67</v>
      </c>
      <c r="ARP36" s="707">
        <v>0</v>
      </c>
      <c r="ARQ36" s="990">
        <v>0</v>
      </c>
      <c r="ARR36" s="719">
        <v>0</v>
      </c>
      <c r="ARS36" s="979">
        <f t="shared" si="59"/>
        <v>34</v>
      </c>
      <c r="ART36" s="715">
        <v>46</v>
      </c>
      <c r="ARU36" s="699">
        <f t="shared" si="59"/>
        <v>52</v>
      </c>
      <c r="ARV36" s="715" t="s">
        <v>31</v>
      </c>
      <c r="ARW36" s="715" t="s">
        <v>31</v>
      </c>
      <c r="ARX36" s="985" t="s">
        <v>31</v>
      </c>
      <c r="ARY36" s="699" t="str">
        <f t="shared" si="60"/>
        <v>-</v>
      </c>
      <c r="ARZ36" s="715" t="s">
        <v>31</v>
      </c>
      <c r="ASA36" s="715" t="s">
        <v>31</v>
      </c>
      <c r="ASB36" s="712" t="s">
        <v>31</v>
      </c>
      <c r="ASC36" s="699" t="str">
        <f t="shared" si="61"/>
        <v>-</v>
      </c>
      <c r="ASD36" s="712">
        <v>58.064516129032263</v>
      </c>
      <c r="ASE36" s="712">
        <v>29.032258064516132</v>
      </c>
      <c r="ASF36" s="712">
        <v>3.225806451612903</v>
      </c>
      <c r="ASG36" s="712">
        <v>6.4516129032258061</v>
      </c>
      <c r="ASH36" s="712">
        <v>0</v>
      </c>
      <c r="ASI36" s="712">
        <v>3.225806451612903</v>
      </c>
      <c r="ASJ36" s="712">
        <v>0</v>
      </c>
      <c r="ASK36" s="712">
        <v>0</v>
      </c>
      <c r="ASL36" s="712">
        <v>0</v>
      </c>
      <c r="ASM36" s="715">
        <v>18</v>
      </c>
      <c r="ASN36" s="715">
        <v>9</v>
      </c>
      <c r="ASO36" s="715">
        <v>1</v>
      </c>
      <c r="ASP36" s="715">
        <v>2</v>
      </c>
      <c r="ASQ36" s="715">
        <v>0</v>
      </c>
      <c r="ASR36" s="715">
        <v>1</v>
      </c>
      <c r="ASS36" s="715">
        <v>0</v>
      </c>
      <c r="AST36" s="715">
        <v>0</v>
      </c>
      <c r="ASU36" s="715">
        <v>0</v>
      </c>
      <c r="ASV36" s="715">
        <v>31</v>
      </c>
      <c r="ASW36" s="712">
        <v>33.333333333333329</v>
      </c>
      <c r="ASX36" s="712">
        <v>16.666666666666664</v>
      </c>
      <c r="ASY36" s="712">
        <v>0</v>
      </c>
      <c r="ASZ36" s="712">
        <v>16.666666666666664</v>
      </c>
      <c r="ATA36" s="712">
        <v>0</v>
      </c>
      <c r="ATB36" s="712">
        <v>0</v>
      </c>
      <c r="ATC36" s="712">
        <v>0</v>
      </c>
      <c r="ATD36" s="712">
        <v>33.333333333333329</v>
      </c>
      <c r="ATE36" s="712">
        <v>0</v>
      </c>
      <c r="ATF36" s="715">
        <v>2</v>
      </c>
      <c r="ATG36" s="715">
        <v>1</v>
      </c>
      <c r="ATH36" s="715">
        <v>0</v>
      </c>
      <c r="ATI36" s="715">
        <v>1</v>
      </c>
      <c r="ATJ36" s="715">
        <v>0</v>
      </c>
      <c r="ATK36" s="715">
        <v>0</v>
      </c>
      <c r="ATL36" s="715">
        <v>0</v>
      </c>
      <c r="ATM36" s="715">
        <v>2</v>
      </c>
      <c r="ATN36" s="715">
        <v>0</v>
      </c>
      <c r="ATO36" s="715">
        <v>6</v>
      </c>
      <c r="ATP36" s="712" t="s">
        <v>31</v>
      </c>
      <c r="ATQ36" s="712" t="s">
        <v>31</v>
      </c>
      <c r="ATR36" s="712" t="s">
        <v>31</v>
      </c>
      <c r="ATS36" s="712" t="s">
        <v>31</v>
      </c>
      <c r="ATT36" s="712" t="s">
        <v>31</v>
      </c>
      <c r="ATU36" s="712" t="s">
        <v>31</v>
      </c>
      <c r="ATV36" s="712" t="s">
        <v>31</v>
      </c>
      <c r="ATW36" s="712" t="s">
        <v>31</v>
      </c>
      <c r="ATX36" s="712" t="s">
        <v>31</v>
      </c>
      <c r="ATY36" s="715">
        <v>0</v>
      </c>
      <c r="ATZ36" s="715">
        <v>0</v>
      </c>
      <c r="AUA36" s="715">
        <v>0</v>
      </c>
      <c r="AUB36" s="715">
        <v>0</v>
      </c>
      <c r="AUC36" s="715">
        <v>0</v>
      </c>
      <c r="AUD36" s="715">
        <v>0</v>
      </c>
      <c r="AUE36" s="715">
        <v>0</v>
      </c>
      <c r="AUF36" s="715">
        <v>0</v>
      </c>
      <c r="AUG36" s="715">
        <v>0</v>
      </c>
      <c r="AUH36" s="715">
        <v>0</v>
      </c>
      <c r="AUI36" s="712" t="s">
        <v>1648</v>
      </c>
      <c r="AUJ36" s="712" t="s">
        <v>1623</v>
      </c>
      <c r="AUK36" s="709">
        <v>15</v>
      </c>
      <c r="AUL36" s="978">
        <v>7</v>
      </c>
      <c r="AUM36" s="703" t="s">
        <v>1632</v>
      </c>
      <c r="AUN36" s="703" t="s">
        <v>1632</v>
      </c>
      <c r="AUO36" s="703" t="s">
        <v>1632</v>
      </c>
      <c r="AUP36" s="701" t="s">
        <v>1625</v>
      </c>
      <c r="AUQ36" s="712" t="s">
        <v>1626</v>
      </c>
      <c r="AUR36" s="712" t="s">
        <v>1627</v>
      </c>
      <c r="AUS36" s="712" t="s">
        <v>1627</v>
      </c>
      <c r="AUT36" s="712" t="s">
        <v>1627</v>
      </c>
      <c r="AUU36" s="712" t="s">
        <v>1625</v>
      </c>
      <c r="AUV36" s="712" t="s">
        <v>1628</v>
      </c>
      <c r="AUW36" s="3968" t="s">
        <v>1648</v>
      </c>
      <c r="AUX36" s="712" t="s">
        <v>5403</v>
      </c>
      <c r="AUY36" s="712" t="s">
        <v>1729</v>
      </c>
      <c r="AUZ36" s="699">
        <v>75</v>
      </c>
      <c r="AVA36" s="699">
        <v>11</v>
      </c>
      <c r="AVB36" s="985">
        <v>14.6</v>
      </c>
      <c r="AVC36" s="699">
        <v>0</v>
      </c>
      <c r="AVD36" s="712">
        <v>0</v>
      </c>
      <c r="AVE36" s="699">
        <f t="shared" si="62"/>
        <v>25</v>
      </c>
      <c r="AVF36" s="712">
        <v>10</v>
      </c>
      <c r="AVG36" s="978">
        <v>12</v>
      </c>
      <c r="AVH36" s="712" t="s">
        <v>1632</v>
      </c>
      <c r="AVI36" s="712" t="s">
        <v>1632</v>
      </c>
      <c r="AVJ36" s="712" t="s">
        <v>1625</v>
      </c>
      <c r="AVK36" s="712" t="s">
        <v>1625</v>
      </c>
      <c r="AVL36" s="716">
        <v>32.6</v>
      </c>
      <c r="AVM36" s="699">
        <f t="shared" si="63"/>
        <v>8</v>
      </c>
      <c r="AVN36" s="715">
        <v>1</v>
      </c>
      <c r="AVO36" s="712">
        <v>0</v>
      </c>
      <c r="AVP36" s="699">
        <f t="shared" si="64"/>
        <v>39</v>
      </c>
      <c r="AVQ36" s="715">
        <v>0</v>
      </c>
      <c r="AVR36" s="712">
        <v>0</v>
      </c>
      <c r="AVS36" s="699">
        <f t="shared" si="65"/>
        <v>14</v>
      </c>
      <c r="AVT36" s="715">
        <v>0</v>
      </c>
      <c r="AVU36" s="712">
        <v>0</v>
      </c>
      <c r="AVV36" s="699">
        <f t="shared" si="66"/>
        <v>29</v>
      </c>
      <c r="AVW36" s="715">
        <v>0</v>
      </c>
      <c r="AVX36" s="712">
        <v>0</v>
      </c>
      <c r="AVY36" s="733">
        <v>0</v>
      </c>
      <c r="AVZ36" s="716">
        <v>0</v>
      </c>
      <c r="AWA36" s="699">
        <f t="shared" si="67"/>
        <v>26</v>
      </c>
      <c r="AWB36" s="715">
        <v>0</v>
      </c>
      <c r="AWC36" s="712">
        <v>0</v>
      </c>
      <c r="AWD36" s="699">
        <f t="shared" si="68"/>
        <v>9</v>
      </c>
      <c r="AWE36" s="715">
        <v>0</v>
      </c>
      <c r="AWF36" s="712">
        <v>0</v>
      </c>
      <c r="AWG36" s="699">
        <f t="shared" si="69"/>
        <v>56</v>
      </c>
      <c r="AWH36" s="715">
        <v>0</v>
      </c>
      <c r="AWI36" s="714">
        <v>80</v>
      </c>
      <c r="AWJ36" s="715" t="s">
        <v>31</v>
      </c>
      <c r="AWK36" s="715" t="s">
        <v>31</v>
      </c>
      <c r="AWL36" s="715" t="s">
        <v>31</v>
      </c>
      <c r="AWM36" s="715" t="s">
        <v>31</v>
      </c>
      <c r="AWN36" s="715">
        <v>80</v>
      </c>
      <c r="AWO36" s="715" t="s">
        <v>31</v>
      </c>
      <c r="AWP36" s="715" t="s">
        <v>31</v>
      </c>
      <c r="AWQ36" s="715" t="s">
        <v>31</v>
      </c>
      <c r="AWR36" s="715" t="s">
        <v>31</v>
      </c>
      <c r="AWS36" s="716">
        <v>0.54800000000000004</v>
      </c>
      <c r="AWT36" s="699">
        <f t="shared" si="70"/>
        <v>3</v>
      </c>
      <c r="AWU36" s="712" t="s">
        <v>31</v>
      </c>
      <c r="AWV36" s="699" t="str">
        <f t="shared" si="70"/>
        <v>-</v>
      </c>
      <c r="AWW36" s="712" t="s">
        <v>31</v>
      </c>
      <c r="AWX36" s="699" t="str">
        <f t="shared" si="3"/>
        <v>-</v>
      </c>
      <c r="AWY36" s="712" t="s">
        <v>31</v>
      </c>
      <c r="AWZ36" s="699" t="str">
        <f t="shared" si="71"/>
        <v>-</v>
      </c>
      <c r="AXA36" s="712" t="s">
        <v>31</v>
      </c>
      <c r="AXB36" s="712">
        <v>0.54800000000000004</v>
      </c>
      <c r="AXC36" s="712" t="s">
        <v>31</v>
      </c>
      <c r="AXD36" s="699" t="str">
        <f t="shared" si="4"/>
        <v>-</v>
      </c>
      <c r="AXE36" s="712" t="s">
        <v>31</v>
      </c>
      <c r="AXF36" s="699" t="str">
        <f t="shared" si="5"/>
        <v>-</v>
      </c>
      <c r="AXG36" s="712" t="s">
        <v>31</v>
      </c>
      <c r="AXH36" s="699" t="str">
        <f t="shared" si="6"/>
        <v>-</v>
      </c>
      <c r="AXI36" s="712" t="s">
        <v>31</v>
      </c>
      <c r="AXK36" s="3969">
        <v>96.551724137931018</v>
      </c>
      <c r="AXL36" s="3970">
        <v>58</v>
      </c>
      <c r="AXM36" s="715">
        <f t="shared" si="72"/>
        <v>14</v>
      </c>
      <c r="AXN36" s="3969">
        <v>42.424242424242422</v>
      </c>
      <c r="AXO36" s="3970">
        <v>66</v>
      </c>
      <c r="AXP36" s="715">
        <f t="shared" si="73"/>
        <v>24</v>
      </c>
      <c r="AXQ36" s="2024">
        <v>985</v>
      </c>
      <c r="AXR36" s="2024">
        <v>976</v>
      </c>
      <c r="AXS36" s="3029">
        <v>0.92213114754098058</v>
      </c>
      <c r="AXT36" s="2024" t="s">
        <v>8059</v>
      </c>
      <c r="AXU36" s="2024">
        <v>160</v>
      </c>
      <c r="AXV36" s="2024">
        <v>153</v>
      </c>
      <c r="AXW36" s="3029">
        <v>4.5751633986928226</v>
      </c>
      <c r="AXX36" s="2024" t="s">
        <v>8056</v>
      </c>
      <c r="AXY36" s="3029">
        <v>16.243654822335024</v>
      </c>
      <c r="AXZ36" s="3029">
        <v>15.676229508196721</v>
      </c>
      <c r="AYA36" s="3029">
        <v>-0.56742531413830299</v>
      </c>
      <c r="AYB36" s="2024" t="s">
        <v>1632</v>
      </c>
      <c r="AYC36" s="2123">
        <v>660</v>
      </c>
      <c r="AYD36" s="2024">
        <v>647</v>
      </c>
      <c r="AYE36" s="3029">
        <v>2.0092735703245665</v>
      </c>
      <c r="AYF36" s="2024" t="s">
        <v>8059</v>
      </c>
      <c r="AYG36" s="2024">
        <v>0</v>
      </c>
      <c r="AYH36" s="2024">
        <v>0</v>
      </c>
      <c r="AYI36" s="3029" t="s">
        <v>31</v>
      </c>
      <c r="AYJ36" s="2024" t="s">
        <v>31</v>
      </c>
      <c r="AYK36" s="2024">
        <v>5100</v>
      </c>
      <c r="AYL36" s="2024">
        <v>4613</v>
      </c>
      <c r="AYM36" s="3029">
        <v>10.557121179275967</v>
      </c>
      <c r="AYN36" s="2024" t="s">
        <v>8057</v>
      </c>
      <c r="AYO36" s="2024">
        <v>49250000</v>
      </c>
      <c r="AYP36" s="2024">
        <v>35242691</v>
      </c>
      <c r="AYQ36" s="3029">
        <v>39.745287895297224</v>
      </c>
      <c r="AYR36" s="2024" t="s">
        <v>8057</v>
      </c>
      <c r="AYS36" s="2024">
        <v>37100000</v>
      </c>
      <c r="AYT36" s="2024">
        <v>29605800</v>
      </c>
      <c r="AYU36" s="3029">
        <v>25.313283208020039</v>
      </c>
      <c r="AYV36" s="2024" t="s">
        <v>8057</v>
      </c>
      <c r="AYW36" s="2024">
        <v>10200000</v>
      </c>
      <c r="AYX36" s="2024">
        <v>5392639</v>
      </c>
      <c r="AYY36" s="3029">
        <v>89.146723895295054</v>
      </c>
      <c r="AYZ36" s="2024" t="s">
        <v>8057</v>
      </c>
      <c r="AZA36" s="2024">
        <v>200000</v>
      </c>
      <c r="AZB36" s="2024">
        <v>128398</v>
      </c>
      <c r="AZC36" s="3029">
        <v>55.765666131871228</v>
      </c>
      <c r="AZD36" s="2024" t="s">
        <v>8057</v>
      </c>
      <c r="AZE36" s="2024">
        <v>1500000</v>
      </c>
      <c r="AZF36" s="2024">
        <v>0</v>
      </c>
      <c r="AZG36" s="3029" t="s">
        <v>31</v>
      </c>
      <c r="AZH36" s="2024" t="s">
        <v>31</v>
      </c>
      <c r="AZI36" s="2024">
        <v>250000</v>
      </c>
      <c r="AZJ36" s="2024">
        <v>0</v>
      </c>
      <c r="AZK36" s="3029" t="s">
        <v>31</v>
      </c>
      <c r="AZL36" s="2024" t="s">
        <v>31</v>
      </c>
      <c r="AZM36" s="2024">
        <v>0</v>
      </c>
      <c r="AZN36" s="2024">
        <v>0</v>
      </c>
      <c r="AZO36" s="3029" t="s">
        <v>31</v>
      </c>
      <c r="AZP36" s="2024" t="s">
        <v>31</v>
      </c>
      <c r="AZQ36" s="2024">
        <v>0</v>
      </c>
      <c r="AZR36" s="2024">
        <v>115854</v>
      </c>
      <c r="AZS36" s="3029">
        <v>100</v>
      </c>
      <c r="AZT36" s="2024" t="s">
        <v>8057</v>
      </c>
      <c r="AZU36" s="2024">
        <v>0</v>
      </c>
      <c r="AZV36" s="2024">
        <v>0</v>
      </c>
      <c r="AZW36" s="3029" t="s">
        <v>31</v>
      </c>
      <c r="AZX36" s="2024" t="s">
        <v>31</v>
      </c>
      <c r="AZY36" s="2123">
        <v>172818000</v>
      </c>
      <c r="AZZ36" s="2024">
        <v>164518653</v>
      </c>
      <c r="BAA36" s="3029">
        <v>5.0446237242168621</v>
      </c>
      <c r="BAB36" s="2024" t="s">
        <v>8056</v>
      </c>
      <c r="BAC36" s="2024">
        <v>0</v>
      </c>
      <c r="BAD36" s="2024">
        <v>0</v>
      </c>
      <c r="BAE36" s="3029" t="s">
        <v>31</v>
      </c>
      <c r="BAF36" s="2024" t="s">
        <v>31</v>
      </c>
      <c r="BAG36" s="2024">
        <v>171764000</v>
      </c>
      <c r="BAH36" s="2024">
        <v>138922794</v>
      </c>
      <c r="BAI36" s="3029">
        <v>23.639897423888542</v>
      </c>
      <c r="BAJ36" s="2024" t="s">
        <v>8057</v>
      </c>
      <c r="BAK36" s="2123">
        <v>135295000</v>
      </c>
      <c r="BAL36" s="2024">
        <v>124298568</v>
      </c>
      <c r="BAM36" s="3029">
        <v>8.8467889670297666</v>
      </c>
      <c r="BAN36" s="2024" t="s">
        <v>8058</v>
      </c>
      <c r="BAO36" s="2024">
        <v>0</v>
      </c>
      <c r="BAP36" s="2024">
        <v>0</v>
      </c>
      <c r="BAQ36" s="3029" t="s">
        <v>31</v>
      </c>
      <c r="BAR36" s="2024" t="s">
        <v>31</v>
      </c>
      <c r="BAS36" s="2024">
        <v>37523000</v>
      </c>
      <c r="BAT36" s="2024">
        <v>39392238</v>
      </c>
      <c r="BAU36" s="3029">
        <v>4.7451937104969772</v>
      </c>
      <c r="BAV36" s="2024" t="s">
        <v>8056</v>
      </c>
      <c r="BAW36" s="2024">
        <v>0</v>
      </c>
      <c r="BAX36" s="2024">
        <v>827847</v>
      </c>
      <c r="BAY36" s="3029">
        <v>100</v>
      </c>
      <c r="BAZ36" s="2024" t="s">
        <v>8057</v>
      </c>
      <c r="BBA36" s="2024">
        <v>0</v>
      </c>
      <c r="BBB36" s="2024">
        <v>0</v>
      </c>
      <c r="BBC36" s="3029" t="s">
        <v>31</v>
      </c>
      <c r="BBD36" s="2024" t="s">
        <v>31</v>
      </c>
      <c r="BBE36" s="2123">
        <v>0</v>
      </c>
      <c r="BBF36" s="2024">
        <v>0</v>
      </c>
      <c r="BBG36" s="3029" t="s">
        <v>31</v>
      </c>
      <c r="BBH36" s="2024" t="s">
        <v>31</v>
      </c>
      <c r="BBI36" s="2024">
        <v>0</v>
      </c>
      <c r="BBJ36" s="2024">
        <v>0</v>
      </c>
      <c r="BBK36" s="3029" t="s">
        <v>31</v>
      </c>
      <c r="BBL36" s="2024" t="s">
        <v>31</v>
      </c>
      <c r="BBM36" s="2024">
        <v>0</v>
      </c>
      <c r="BBN36" s="2024">
        <v>0</v>
      </c>
      <c r="BBO36" s="3029" t="s">
        <v>31</v>
      </c>
      <c r="BBP36" s="2024" t="s">
        <v>31</v>
      </c>
      <c r="BBQ36" s="2123">
        <v>43470000</v>
      </c>
      <c r="BBR36" s="2024">
        <v>21363417</v>
      </c>
      <c r="BBS36" s="3029">
        <v>103.47868508113658</v>
      </c>
      <c r="BBT36" s="2024" t="s">
        <v>8057</v>
      </c>
      <c r="BBU36" s="2024">
        <v>845000</v>
      </c>
      <c r="BBV36" s="2024">
        <v>28179</v>
      </c>
      <c r="BBW36" s="3029">
        <v>2898.6869654707407</v>
      </c>
      <c r="BBX36" s="2024" t="s">
        <v>8057</v>
      </c>
      <c r="BBY36" s="2024">
        <v>14067000</v>
      </c>
      <c r="BBZ36" s="2024">
        <v>14122750</v>
      </c>
      <c r="BCA36" s="3029">
        <v>0.39475314651890869</v>
      </c>
      <c r="BCB36" s="2024" t="s">
        <v>8059</v>
      </c>
      <c r="BCC36" s="2024">
        <v>190000</v>
      </c>
      <c r="BCD36" s="2024">
        <v>0</v>
      </c>
      <c r="BCE36" s="3029" t="s">
        <v>31</v>
      </c>
      <c r="BCF36" s="2024" t="s">
        <v>31</v>
      </c>
      <c r="BCG36" s="2024">
        <v>2522000</v>
      </c>
      <c r="BCH36" s="2024">
        <v>1877326</v>
      </c>
      <c r="BCI36" s="3029">
        <v>34.340013402040995</v>
      </c>
      <c r="BCJ36" s="2024" t="s">
        <v>8057</v>
      </c>
      <c r="BCK36" s="2024">
        <v>13405000</v>
      </c>
      <c r="BCL36" s="2024">
        <v>5075218</v>
      </c>
      <c r="BCM36" s="3029">
        <v>164.12658530136042</v>
      </c>
      <c r="BCN36" s="2024" t="s">
        <v>8057</v>
      </c>
      <c r="BCO36" s="2024">
        <v>41375000</v>
      </c>
      <c r="BCP36" s="2024">
        <v>49588951</v>
      </c>
      <c r="BCQ36" s="3029">
        <v>16.564074928707413</v>
      </c>
      <c r="BCR36" s="2024" t="s">
        <v>8057</v>
      </c>
      <c r="BCS36" s="2024">
        <v>3171000</v>
      </c>
      <c r="BCT36" s="2024">
        <v>1859006</v>
      </c>
      <c r="BCU36" s="3029">
        <v>70.575027729872858</v>
      </c>
      <c r="BCV36" s="2024" t="s">
        <v>8057</v>
      </c>
      <c r="BCW36" s="2024">
        <v>18071000</v>
      </c>
      <c r="BCX36" s="2024">
        <v>14508661</v>
      </c>
      <c r="BCY36" s="3029">
        <v>24.553189298447322</v>
      </c>
      <c r="BCZ36" s="2024" t="s">
        <v>8057</v>
      </c>
      <c r="BDA36" s="2024">
        <v>8301000</v>
      </c>
      <c r="BDB36" s="2024">
        <v>3441060</v>
      </c>
      <c r="BDC36" s="3029">
        <v>141.23380586214714</v>
      </c>
      <c r="BDD36" s="2024" t="s">
        <v>8057</v>
      </c>
      <c r="BDE36" s="2024">
        <v>0</v>
      </c>
      <c r="BDF36" s="2024">
        <v>0</v>
      </c>
      <c r="BDG36" s="3029" t="s">
        <v>31</v>
      </c>
      <c r="BDH36" s="2024" t="s">
        <v>31</v>
      </c>
      <c r="BDI36" s="2024">
        <v>0</v>
      </c>
      <c r="BDJ36" s="2024">
        <v>0</v>
      </c>
      <c r="BDK36" s="3029" t="s">
        <v>31</v>
      </c>
      <c r="BDL36" s="2024" t="s">
        <v>31</v>
      </c>
      <c r="BDM36" s="2024">
        <v>12392000</v>
      </c>
      <c r="BDN36" s="2024">
        <v>10727041</v>
      </c>
      <c r="BDO36" s="3029">
        <v>15.521139520208791</v>
      </c>
      <c r="BDP36" s="2024" t="s">
        <v>8057</v>
      </c>
      <c r="BDQ36" s="2024">
        <v>0</v>
      </c>
      <c r="BDR36" s="2024">
        <v>140361</v>
      </c>
      <c r="BDS36" s="3029">
        <v>100</v>
      </c>
      <c r="BDT36" s="2024" t="s">
        <v>8057</v>
      </c>
      <c r="BDU36" s="2024">
        <v>0</v>
      </c>
      <c r="BDV36" s="2024">
        <v>481281</v>
      </c>
      <c r="BDW36" s="3029">
        <v>100</v>
      </c>
      <c r="BDX36" s="2024" t="s">
        <v>8057</v>
      </c>
      <c r="BDY36" s="2024">
        <v>0</v>
      </c>
      <c r="BDZ36" s="2024">
        <v>0</v>
      </c>
      <c r="BEA36" s="3029" t="s">
        <v>31</v>
      </c>
      <c r="BEB36" s="2024" t="s">
        <v>31</v>
      </c>
      <c r="BEC36" s="2024">
        <v>0</v>
      </c>
      <c r="BED36" s="2024">
        <v>0</v>
      </c>
      <c r="BEE36" s="3029" t="s">
        <v>31</v>
      </c>
      <c r="BEF36" s="2024" t="s">
        <v>31</v>
      </c>
      <c r="BEG36" s="2024">
        <v>0</v>
      </c>
      <c r="BEH36" s="2024">
        <v>0</v>
      </c>
      <c r="BEI36" s="3029" t="s">
        <v>31</v>
      </c>
      <c r="BEJ36" s="2024" t="s">
        <v>31</v>
      </c>
      <c r="BEK36" s="2024">
        <v>0</v>
      </c>
      <c r="BEL36" s="2024">
        <v>0</v>
      </c>
      <c r="BEM36" s="3029" t="s">
        <v>31</v>
      </c>
      <c r="BEN36" s="2024" t="s">
        <v>31</v>
      </c>
      <c r="BEO36" s="2024">
        <v>0</v>
      </c>
      <c r="BEP36" s="2024">
        <v>0</v>
      </c>
      <c r="BEQ36" s="3029" t="s">
        <v>31</v>
      </c>
      <c r="BER36" s="2024" t="s">
        <v>31</v>
      </c>
      <c r="BES36" s="2024">
        <v>13955000</v>
      </c>
      <c r="BET36" s="2024">
        <v>15709543</v>
      </c>
      <c r="BEU36" s="3029">
        <v>11.168644434787183</v>
      </c>
      <c r="BEV36" s="2024" t="s">
        <v>8057</v>
      </c>
      <c r="BEW36" s="2123">
        <v>988</v>
      </c>
      <c r="BEX36" s="2024">
        <v>999</v>
      </c>
      <c r="BEY36" s="3029">
        <v>1.1011011011010936</v>
      </c>
      <c r="BEZ36" s="2024" t="s">
        <v>8059</v>
      </c>
      <c r="BFA36" s="2024">
        <v>167</v>
      </c>
      <c r="BFB36" s="2024">
        <v>146</v>
      </c>
      <c r="BFC36" s="3029">
        <v>14.383561643835606</v>
      </c>
      <c r="BFD36" s="2024" t="s">
        <v>8057</v>
      </c>
      <c r="BFE36" s="3029">
        <v>16.902834008097166</v>
      </c>
      <c r="BFF36" s="3029">
        <v>14.614614614614615</v>
      </c>
      <c r="BFG36" s="3029">
        <v>-2.2882193934825512</v>
      </c>
      <c r="BFH36" s="2024" t="s">
        <v>7682</v>
      </c>
      <c r="BFI36" s="2780" t="s">
        <v>1632</v>
      </c>
      <c r="BFJ36" s="1495" t="s">
        <v>1632</v>
      </c>
      <c r="BFK36" s="1495" t="s">
        <v>1632</v>
      </c>
      <c r="BFL36" s="1495" t="s">
        <v>1632</v>
      </c>
      <c r="BFM36" s="1212">
        <v>10</v>
      </c>
      <c r="BFN36" s="1212">
        <v>10</v>
      </c>
      <c r="BFO36" s="1212">
        <v>10</v>
      </c>
      <c r="BFP36" s="1212">
        <v>10</v>
      </c>
      <c r="BFQ36" s="988">
        <f t="shared" si="74"/>
        <v>40</v>
      </c>
      <c r="BFR36" s="988">
        <f t="shared" si="75"/>
        <v>1</v>
      </c>
      <c r="BFS36" s="1993" t="s">
        <v>1632</v>
      </c>
      <c r="BFT36" s="1994" t="s">
        <v>1632</v>
      </c>
      <c r="BFU36" s="1994" t="s">
        <v>1632</v>
      </c>
      <c r="BFV36" s="1994" t="s">
        <v>1632</v>
      </c>
      <c r="BFW36" s="1995">
        <v>5</v>
      </c>
      <c r="BFX36" s="1995">
        <v>5</v>
      </c>
      <c r="BFY36" s="1995">
        <v>5</v>
      </c>
      <c r="BFZ36" s="1995">
        <v>5</v>
      </c>
      <c r="BGA36" s="1303">
        <f t="shared" si="76"/>
        <v>20</v>
      </c>
      <c r="BGB36" s="1303">
        <f t="shared" si="77"/>
        <v>1</v>
      </c>
      <c r="BGC36" s="1993" t="s">
        <v>1632</v>
      </c>
      <c r="BGD36" s="1994" t="s">
        <v>1632</v>
      </c>
      <c r="BGE36" s="1994" t="s">
        <v>1632</v>
      </c>
      <c r="BGF36" s="1994" t="s">
        <v>1632</v>
      </c>
      <c r="BGG36" s="1995">
        <v>10</v>
      </c>
      <c r="BGH36" s="1995">
        <v>10</v>
      </c>
      <c r="BGI36" s="1995">
        <v>10</v>
      </c>
      <c r="BGJ36" s="1995">
        <v>10</v>
      </c>
      <c r="BGK36" s="1303">
        <f t="shared" si="78"/>
        <v>40</v>
      </c>
      <c r="BGL36" s="1303">
        <f t="shared" si="79"/>
        <v>1</v>
      </c>
      <c r="BGM36" s="1993" t="s">
        <v>1632</v>
      </c>
      <c r="BGN36" s="1994" t="s">
        <v>1632</v>
      </c>
      <c r="BGO36" s="1994" t="s">
        <v>1632</v>
      </c>
      <c r="BGP36" s="1994" t="s">
        <v>1632</v>
      </c>
      <c r="BGQ36" s="1995">
        <v>5</v>
      </c>
      <c r="BGR36" s="1995">
        <v>5</v>
      </c>
      <c r="BGS36" s="1995">
        <v>5</v>
      </c>
      <c r="BGT36" s="1995">
        <v>5</v>
      </c>
      <c r="BGU36" s="1303">
        <f t="shared" si="80"/>
        <v>20</v>
      </c>
      <c r="BGV36" s="1303">
        <f t="shared" si="81"/>
        <v>1</v>
      </c>
      <c r="BGW36" s="1993" t="s">
        <v>1632</v>
      </c>
      <c r="BGX36" s="1994" t="s">
        <v>1632</v>
      </c>
      <c r="BGY36" s="1994" t="s">
        <v>1632</v>
      </c>
      <c r="BGZ36" s="1994" t="s">
        <v>1632</v>
      </c>
      <c r="BHA36" s="1995">
        <v>5</v>
      </c>
      <c r="BHB36" s="1995">
        <v>5</v>
      </c>
      <c r="BHC36" s="1995">
        <v>5</v>
      </c>
      <c r="BHD36" s="1995">
        <v>5</v>
      </c>
      <c r="BHE36" s="1303">
        <f t="shared" si="82"/>
        <v>20</v>
      </c>
      <c r="BHF36" s="1303">
        <f t="shared" si="83"/>
        <v>1</v>
      </c>
      <c r="BHG36" s="1993" t="s">
        <v>1632</v>
      </c>
      <c r="BHH36" s="1994" t="s">
        <v>1632</v>
      </c>
      <c r="BHI36" s="1994" t="s">
        <v>1632</v>
      </c>
      <c r="BHJ36" s="1994" t="s">
        <v>1625</v>
      </c>
      <c r="BHK36" s="1995">
        <v>5</v>
      </c>
      <c r="BHL36" s="1995">
        <v>5</v>
      </c>
      <c r="BHM36" s="1995">
        <v>5</v>
      </c>
      <c r="BHN36" s="1995">
        <v>0</v>
      </c>
      <c r="BHO36" s="1303">
        <f t="shared" si="84"/>
        <v>15</v>
      </c>
      <c r="BHP36" s="1303">
        <f t="shared" si="85"/>
        <v>25</v>
      </c>
      <c r="BHQ36" s="1993" t="s">
        <v>1632</v>
      </c>
      <c r="BHR36" s="1994" t="s">
        <v>1632</v>
      </c>
      <c r="BHS36" s="1994" t="s">
        <v>1632</v>
      </c>
      <c r="BHT36" s="1994" t="s">
        <v>1632</v>
      </c>
      <c r="BHU36" s="1995">
        <v>5</v>
      </c>
      <c r="BHV36" s="1995">
        <v>5</v>
      </c>
      <c r="BHW36" s="1995">
        <v>5</v>
      </c>
      <c r="BHX36" s="1995">
        <v>5</v>
      </c>
      <c r="BHY36" s="1303">
        <f t="shared" si="86"/>
        <v>20</v>
      </c>
      <c r="BHZ36" s="1303">
        <f t="shared" si="87"/>
        <v>1</v>
      </c>
      <c r="BIA36" s="1993" t="s">
        <v>1626</v>
      </c>
      <c r="BIB36" s="1994" t="s">
        <v>1626</v>
      </c>
      <c r="BIC36" s="1994" t="s">
        <v>1626</v>
      </c>
      <c r="BID36" s="1994" t="s">
        <v>1625</v>
      </c>
      <c r="BIE36" s="1994" t="s">
        <v>1626</v>
      </c>
      <c r="BIF36" s="4112">
        <f t="shared" si="88"/>
        <v>4</v>
      </c>
      <c r="BIG36" s="1303">
        <f t="shared" si="89"/>
        <v>32</v>
      </c>
      <c r="BIH36" s="2916">
        <v>5</v>
      </c>
      <c r="BII36" s="3967">
        <v>12.468827930174564</v>
      </c>
      <c r="BIJ36" s="1303">
        <f t="shared" si="90"/>
        <v>26</v>
      </c>
      <c r="BIK36" s="2073">
        <v>0</v>
      </c>
      <c r="BIL36" s="1303">
        <v>0</v>
      </c>
      <c r="BIM36" s="1995" t="s">
        <v>81</v>
      </c>
      <c r="BIN36" s="1303" t="str">
        <f t="shared" si="91"/>
        <v>-</v>
      </c>
      <c r="BIO36" s="1993" t="s">
        <v>1625</v>
      </c>
      <c r="BIP36" s="1994" t="s">
        <v>1625</v>
      </c>
      <c r="BIQ36" s="1994" t="s">
        <v>1625</v>
      </c>
      <c r="BIR36" s="1994" t="s">
        <v>1625</v>
      </c>
      <c r="BIS36" s="1994" t="s">
        <v>1625</v>
      </c>
      <c r="BIT36" s="1994" t="s">
        <v>1625</v>
      </c>
      <c r="BIU36" s="1994" t="s">
        <v>1625</v>
      </c>
      <c r="BIV36" s="1994" t="s">
        <v>1625</v>
      </c>
      <c r="BIW36" s="1994" t="s">
        <v>1625</v>
      </c>
      <c r="BIX36" s="1994" t="s">
        <v>1625</v>
      </c>
      <c r="BIY36" s="3617">
        <f t="shared" si="92"/>
        <v>0</v>
      </c>
      <c r="BIZ36" s="2906">
        <f t="shared" si="93"/>
        <v>67</v>
      </c>
      <c r="BJA36" s="3971">
        <v>5</v>
      </c>
      <c r="BJB36" s="3972">
        <v>4.9950049950049946</v>
      </c>
      <c r="BJC36" s="3971">
        <v>5</v>
      </c>
      <c r="BJD36" s="3972">
        <v>100</v>
      </c>
      <c r="BJE36" s="3972">
        <v>1</v>
      </c>
      <c r="BJF36" s="3971">
        <v>5</v>
      </c>
      <c r="BJG36" s="3972">
        <v>100</v>
      </c>
      <c r="BJH36" s="3972">
        <v>1</v>
      </c>
      <c r="BJI36" s="3971">
        <v>5</v>
      </c>
      <c r="BJJ36" s="3972">
        <v>100</v>
      </c>
      <c r="BJK36" s="3973">
        <v>1</v>
      </c>
      <c r="BJL36" s="3971">
        <v>8</v>
      </c>
      <c r="BJM36" s="3972">
        <v>7.9920079920079923</v>
      </c>
      <c r="BJN36" s="3971">
        <v>8</v>
      </c>
      <c r="BJO36" s="3972">
        <v>100</v>
      </c>
      <c r="BJP36" s="3973">
        <v>1</v>
      </c>
      <c r="BJQ36" s="3971">
        <v>2115</v>
      </c>
      <c r="BJR36" s="3972">
        <v>2112.8871128871128</v>
      </c>
      <c r="BJS36" s="3971">
        <v>0</v>
      </c>
      <c r="BJT36" s="3972">
        <v>0</v>
      </c>
      <c r="BJU36" s="3973">
        <v>28</v>
      </c>
      <c r="BJV36" s="2074">
        <v>0</v>
      </c>
      <c r="BJW36" s="1303">
        <f t="shared" si="7"/>
        <v>60</v>
      </c>
      <c r="BJX36" s="1993" t="s">
        <v>1632</v>
      </c>
      <c r="BJY36" s="1994" t="s">
        <v>1632</v>
      </c>
      <c r="BJZ36" s="1495" t="s">
        <v>1632</v>
      </c>
      <c r="BKA36" s="1495" t="s">
        <v>1625</v>
      </c>
      <c r="BKB36" s="1212">
        <v>5</v>
      </c>
      <c r="BKC36" s="1212">
        <v>5</v>
      </c>
      <c r="BKD36" s="1212">
        <v>5</v>
      </c>
      <c r="BKE36" s="1212">
        <v>0</v>
      </c>
      <c r="BKF36" s="988">
        <f t="shared" si="94"/>
        <v>15</v>
      </c>
      <c r="BKG36" s="988">
        <f t="shared" si="95"/>
        <v>12</v>
      </c>
      <c r="BKH36" s="2780" t="s">
        <v>1625</v>
      </c>
      <c r="BKI36" s="1495" t="s">
        <v>1625</v>
      </c>
      <c r="BKJ36" s="1495" t="s">
        <v>1625</v>
      </c>
      <c r="BKK36" s="1495" t="s">
        <v>1625</v>
      </c>
      <c r="BKL36" s="1212">
        <v>0</v>
      </c>
      <c r="BKM36" s="1212">
        <v>0</v>
      </c>
      <c r="BKN36" s="1212">
        <v>0</v>
      </c>
      <c r="BKO36" s="1212">
        <v>0</v>
      </c>
      <c r="BKP36" s="988">
        <f t="shared" si="96"/>
        <v>0</v>
      </c>
      <c r="BKQ36" s="988">
        <f t="shared" si="97"/>
        <v>38</v>
      </c>
      <c r="BKR36" s="2780" t="s">
        <v>1632</v>
      </c>
      <c r="BKS36" s="1495" t="s">
        <v>1632</v>
      </c>
      <c r="BKT36" s="1495" t="s">
        <v>1632</v>
      </c>
      <c r="BKU36" s="1495" t="s">
        <v>1632</v>
      </c>
      <c r="BKV36" s="1212">
        <v>15</v>
      </c>
      <c r="BKW36" s="1212">
        <v>15</v>
      </c>
      <c r="BKX36" s="1212">
        <v>15</v>
      </c>
      <c r="BKY36" s="1212">
        <v>15</v>
      </c>
      <c r="BKZ36" s="988">
        <f t="shared" si="98"/>
        <v>60</v>
      </c>
      <c r="BLA36" s="988">
        <f t="shared" si="99"/>
        <v>1</v>
      </c>
      <c r="BLB36" s="3971">
        <v>3</v>
      </c>
      <c r="BLC36" s="3972">
        <v>2.9970029970029972</v>
      </c>
      <c r="BLD36" s="3973">
        <v>18</v>
      </c>
      <c r="BLE36" s="3971">
        <v>0</v>
      </c>
      <c r="BLF36" s="3972">
        <v>0</v>
      </c>
      <c r="BLG36" s="3973">
        <v>14</v>
      </c>
      <c r="BLH36" s="3971">
        <v>2</v>
      </c>
      <c r="BLI36" s="3972">
        <v>1.9980019980019981</v>
      </c>
      <c r="BLJ36" s="3973">
        <v>8</v>
      </c>
      <c r="BLK36" s="3971">
        <v>2</v>
      </c>
      <c r="BLL36" s="3972">
        <v>1.9980019980019981</v>
      </c>
      <c r="BLM36" s="3973">
        <v>10</v>
      </c>
      <c r="BLN36" s="3971">
        <v>1</v>
      </c>
      <c r="BLO36" s="3972">
        <v>0.99900099900099903</v>
      </c>
      <c r="BLP36" s="3973">
        <v>26</v>
      </c>
      <c r="BLQ36" s="3971">
        <v>0</v>
      </c>
      <c r="BLR36" s="3972">
        <v>0</v>
      </c>
      <c r="BLS36" s="3973">
        <v>13</v>
      </c>
      <c r="BLT36" s="3971">
        <v>0</v>
      </c>
      <c r="BLU36" s="3972">
        <v>0</v>
      </c>
      <c r="BLV36" s="3973">
        <v>14</v>
      </c>
      <c r="BLW36" s="3971">
        <v>1</v>
      </c>
      <c r="BLX36" s="3972">
        <v>0.99900099900099903</v>
      </c>
      <c r="BLY36" s="3973">
        <v>13</v>
      </c>
      <c r="BLZ36" s="2782">
        <v>0</v>
      </c>
      <c r="BMA36" s="2773">
        <v>0</v>
      </c>
      <c r="BMB36" s="988">
        <v>65</v>
      </c>
      <c r="BMC36" s="2782">
        <v>1</v>
      </c>
      <c r="BMD36" s="2773">
        <v>0.99900099900099903</v>
      </c>
      <c r="BME36" s="988">
        <v>22</v>
      </c>
      <c r="BMF36" s="2782">
        <v>0</v>
      </c>
      <c r="BMG36" s="2773">
        <v>0</v>
      </c>
      <c r="BMH36" s="988">
        <v>9</v>
      </c>
      <c r="BMI36" s="2782">
        <v>0</v>
      </c>
      <c r="BMJ36" s="2773">
        <v>0</v>
      </c>
      <c r="BMK36" s="988">
        <v>18</v>
      </c>
      <c r="BML36" s="2782">
        <v>0</v>
      </c>
      <c r="BMM36" s="2773">
        <v>0</v>
      </c>
      <c r="BMN36" s="988">
        <v>10</v>
      </c>
      <c r="BMO36" s="2782">
        <v>0</v>
      </c>
      <c r="BMP36" s="2773">
        <v>0</v>
      </c>
      <c r="BMQ36" s="988">
        <v>2</v>
      </c>
      <c r="BMR36" s="2782">
        <v>0</v>
      </c>
      <c r="BMS36" s="2773">
        <v>0</v>
      </c>
      <c r="BMT36" s="988">
        <v>66</v>
      </c>
      <c r="BMU36" s="2782">
        <v>1</v>
      </c>
      <c r="BMV36" s="2773">
        <v>0.99900099900099903</v>
      </c>
      <c r="BMW36" s="988">
        <v>39</v>
      </c>
      <c r="BMX36" s="2782">
        <v>0</v>
      </c>
      <c r="BMY36" s="2773">
        <v>0</v>
      </c>
      <c r="BMZ36" s="988">
        <v>20</v>
      </c>
      <c r="BNA36" s="2782">
        <v>1</v>
      </c>
      <c r="BNB36" s="2773">
        <v>0.99900099900099903</v>
      </c>
      <c r="BNC36" s="988">
        <v>2</v>
      </c>
      <c r="BND36" s="2782">
        <v>0</v>
      </c>
      <c r="BNE36" s="2773">
        <v>0</v>
      </c>
      <c r="BNF36" s="988">
        <v>4</v>
      </c>
      <c r="BNG36" s="2782">
        <v>0</v>
      </c>
      <c r="BNH36" s="2773">
        <v>0</v>
      </c>
      <c r="BNI36" s="988">
        <v>19</v>
      </c>
      <c r="BNJ36" s="2782">
        <v>0</v>
      </c>
      <c r="BNK36" s="2773">
        <v>0</v>
      </c>
      <c r="BNL36" s="988">
        <v>30</v>
      </c>
      <c r="BNM36" s="2782">
        <v>0</v>
      </c>
      <c r="BNN36" s="2773">
        <v>0</v>
      </c>
      <c r="BNO36" s="988">
        <v>5</v>
      </c>
      <c r="BNQ36" s="729">
        <v>35</v>
      </c>
      <c r="BNR36" s="729">
        <v>4</v>
      </c>
      <c r="BNS36" s="729">
        <v>389</v>
      </c>
      <c r="BNT36" s="729">
        <v>89.974293059125969</v>
      </c>
      <c r="BNU36" s="729">
        <v>10.282776349614394</v>
      </c>
      <c r="BNV36" s="4113">
        <v>74</v>
      </c>
      <c r="BNW36" s="4113">
        <v>67</v>
      </c>
    </row>
    <row r="37" spans="1:1739" ht="13" x14ac:dyDescent="0.2">
      <c r="A37" s="696" t="s">
        <v>1738</v>
      </c>
      <c r="B37" s="697" t="s">
        <v>1739</v>
      </c>
      <c r="C37" s="697" t="s">
        <v>1646</v>
      </c>
      <c r="D37" s="697" t="s">
        <v>1646</v>
      </c>
      <c r="E37" s="697" t="s">
        <v>1733</v>
      </c>
      <c r="F37" s="698" t="s">
        <v>1740</v>
      </c>
      <c r="G37" s="699" t="s">
        <v>1914</v>
      </c>
      <c r="H37" s="700">
        <v>30</v>
      </c>
      <c r="I37" s="703">
        <v>7.52</v>
      </c>
      <c r="J37" s="699">
        <f t="shared" si="8"/>
        <v>5</v>
      </c>
      <c r="K37" s="702">
        <v>31</v>
      </c>
      <c r="L37" s="703">
        <v>7.83</v>
      </c>
      <c r="M37" s="710">
        <f t="shared" si="9"/>
        <v>1</v>
      </c>
      <c r="N37" s="712">
        <f t="shared" si="10"/>
        <v>0.3100000000000005</v>
      </c>
      <c r="O37" s="702">
        <v>31</v>
      </c>
      <c r="P37" s="703">
        <v>7.19</v>
      </c>
      <c r="Q37" s="710">
        <f t="shared" si="11"/>
        <v>27</v>
      </c>
      <c r="R37" s="712">
        <f t="shared" si="12"/>
        <v>-0.63999999999999968</v>
      </c>
      <c r="S37" s="702">
        <v>27</v>
      </c>
      <c r="T37" s="703">
        <v>5.91</v>
      </c>
      <c r="U37" s="699">
        <f t="shared" si="100"/>
        <v>65</v>
      </c>
      <c r="V37" s="702">
        <v>27</v>
      </c>
      <c r="W37" s="703">
        <v>6.48</v>
      </c>
      <c r="X37" s="710">
        <f t="shared" si="0"/>
        <v>5</v>
      </c>
      <c r="Y37" s="712">
        <f t="shared" si="13"/>
        <v>0.57000000000000028</v>
      </c>
      <c r="Z37" s="702">
        <v>30</v>
      </c>
      <c r="AA37" s="703">
        <v>6.3666666666666663</v>
      </c>
      <c r="AB37" s="710">
        <f t="shared" si="101"/>
        <v>8</v>
      </c>
      <c r="AC37" s="712">
        <f t="shared" si="14"/>
        <v>-0.11333333333333417</v>
      </c>
      <c r="AD37" s="706">
        <v>25</v>
      </c>
      <c r="AE37" s="701">
        <v>6.24</v>
      </c>
      <c r="AF37" s="702">
        <v>5</v>
      </c>
      <c r="AG37" s="704">
        <v>7</v>
      </c>
      <c r="AH37" s="705">
        <f t="shared" si="102"/>
        <v>5</v>
      </c>
      <c r="AI37" s="707">
        <v>18</v>
      </c>
      <c r="AJ37" s="704">
        <v>6.333333333333333</v>
      </c>
      <c r="AK37" s="705">
        <f t="shared" si="103"/>
        <v>16</v>
      </c>
      <c r="AL37" s="702">
        <v>7</v>
      </c>
      <c r="AM37" s="704">
        <v>6</v>
      </c>
      <c r="AN37" s="1595">
        <f t="shared" si="104"/>
        <v>13</v>
      </c>
      <c r="AO37" s="4086"/>
      <c r="AP37" s="717">
        <v>86.4</v>
      </c>
      <c r="AQ37" s="705">
        <v>1</v>
      </c>
      <c r="AR37" s="709">
        <v>78.099999999999994</v>
      </c>
      <c r="AS37" s="705">
        <v>76</v>
      </c>
      <c r="AT37" s="709">
        <v>9.2000000000000028</v>
      </c>
      <c r="AU37" s="701">
        <v>-9.8000000000000114</v>
      </c>
      <c r="AV37" s="702">
        <v>55</v>
      </c>
      <c r="AW37" s="715">
        <f t="shared" si="15"/>
        <v>55</v>
      </c>
      <c r="AX37" s="710">
        <v>60</v>
      </c>
      <c r="AY37" s="715">
        <f t="shared" si="16"/>
        <v>51</v>
      </c>
      <c r="AZ37" s="702">
        <v>300</v>
      </c>
      <c r="BA37" s="711">
        <f t="shared" si="105"/>
        <v>6</v>
      </c>
      <c r="BB37" s="702">
        <v>90</v>
      </c>
      <c r="BC37" s="726">
        <v>73</v>
      </c>
      <c r="BD37" s="702">
        <v>31</v>
      </c>
      <c r="BE37" s="703">
        <v>25.806451612903224</v>
      </c>
      <c r="BF37" s="705">
        <f t="shared" si="17"/>
        <v>50</v>
      </c>
      <c r="BG37" s="702">
        <v>31</v>
      </c>
      <c r="BH37" s="703">
        <v>9.67741935483871</v>
      </c>
      <c r="BI37" s="705">
        <f t="shared" si="18"/>
        <v>8</v>
      </c>
      <c r="BJ37" s="702">
        <v>31</v>
      </c>
      <c r="BK37" s="703">
        <v>61.29032258064516</v>
      </c>
      <c r="BL37" s="705">
        <f t="shared" si="19"/>
        <v>76</v>
      </c>
      <c r="BM37" s="702">
        <v>32</v>
      </c>
      <c r="BN37" s="703">
        <v>18.75</v>
      </c>
      <c r="BO37" s="705">
        <v>53</v>
      </c>
      <c r="BP37" s="702">
        <v>29</v>
      </c>
      <c r="BQ37" s="703">
        <v>3.4482758620689653</v>
      </c>
      <c r="BR37" s="705">
        <v>73</v>
      </c>
      <c r="BS37" s="702">
        <v>31</v>
      </c>
      <c r="BT37" s="703">
        <v>38.70967741935484</v>
      </c>
      <c r="BU37" s="705">
        <v>58</v>
      </c>
      <c r="BV37" s="702">
        <v>6</v>
      </c>
      <c r="BW37" s="703">
        <v>83.333333333333343</v>
      </c>
      <c r="BX37" s="705">
        <f t="shared" si="20"/>
        <v>77</v>
      </c>
      <c r="BY37" s="702">
        <v>7</v>
      </c>
      <c r="BZ37" s="703">
        <v>85.714285714285708</v>
      </c>
      <c r="CA37" s="705">
        <f t="shared" si="21"/>
        <v>69</v>
      </c>
      <c r="CB37" s="702">
        <v>7</v>
      </c>
      <c r="CC37" s="703">
        <v>57.142857142857139</v>
      </c>
      <c r="CD37" s="705">
        <f t="shared" si="22"/>
        <v>22</v>
      </c>
      <c r="CE37" s="702">
        <v>7</v>
      </c>
      <c r="CF37" s="703">
        <v>28.571428571428569</v>
      </c>
      <c r="CG37" s="705">
        <v>13</v>
      </c>
      <c r="CH37" s="702">
        <v>6</v>
      </c>
      <c r="CI37" s="703">
        <v>16.666666666666664</v>
      </c>
      <c r="CJ37" s="705">
        <f t="shared" si="106"/>
        <v>74</v>
      </c>
      <c r="CK37" s="702">
        <v>6</v>
      </c>
      <c r="CL37" s="703">
        <v>16.666666666666664</v>
      </c>
      <c r="CM37" s="705">
        <f t="shared" si="23"/>
        <v>4</v>
      </c>
      <c r="CN37" s="709">
        <v>14.1</v>
      </c>
      <c r="CO37" s="726">
        <v>43</v>
      </c>
      <c r="CP37" s="703">
        <v>2.2999999999999998</v>
      </c>
      <c r="CQ37" s="703">
        <v>6.2</v>
      </c>
      <c r="CR37" s="704">
        <v>5.5</v>
      </c>
      <c r="CS37" s="709">
        <v>15.2</v>
      </c>
      <c r="CT37" s="701">
        <v>14.899999999999999</v>
      </c>
      <c r="CU37" s="712">
        <v>20.7</v>
      </c>
      <c r="CV37" s="729">
        <f t="shared" si="24"/>
        <v>74</v>
      </c>
      <c r="CW37" s="712">
        <v>2.7</v>
      </c>
      <c r="CX37" s="712">
        <v>7.9</v>
      </c>
      <c r="CY37" s="712">
        <v>10.199999999999999</v>
      </c>
      <c r="CZ37" s="714">
        <v>14</v>
      </c>
      <c r="DA37" s="985">
        <v>84</v>
      </c>
      <c r="DB37" s="729">
        <v>39</v>
      </c>
      <c r="DC37" s="715">
        <v>2</v>
      </c>
      <c r="DD37" s="985">
        <v>91</v>
      </c>
      <c r="DE37" s="729">
        <v>2</v>
      </c>
      <c r="DF37" s="715">
        <v>7</v>
      </c>
      <c r="DG37" s="712">
        <v>87</v>
      </c>
      <c r="DH37" s="729">
        <v>10</v>
      </c>
      <c r="DI37" s="715">
        <v>5</v>
      </c>
      <c r="DJ37" s="712">
        <v>78</v>
      </c>
      <c r="DK37" s="729">
        <v>76</v>
      </c>
      <c r="DL37" s="716">
        <v>16.666666666666664</v>
      </c>
      <c r="DM37" s="710">
        <v>14</v>
      </c>
      <c r="DN37" s="715">
        <v>12</v>
      </c>
      <c r="DO37" s="717">
        <v>83.333333333333343</v>
      </c>
      <c r="DP37" s="710">
        <v>13</v>
      </c>
      <c r="DQ37" s="703">
        <v>0</v>
      </c>
      <c r="DR37" s="705">
        <v>18</v>
      </c>
      <c r="DS37" s="709">
        <v>100</v>
      </c>
      <c r="DT37" s="721">
        <v>1</v>
      </c>
      <c r="DU37" s="703">
        <v>0</v>
      </c>
      <c r="DV37" s="705">
        <v>17</v>
      </c>
      <c r="DW37" s="718">
        <v>77.777777777777786</v>
      </c>
      <c r="DX37" s="705">
        <v>11</v>
      </c>
      <c r="DY37" s="703">
        <v>0</v>
      </c>
      <c r="DZ37" s="705">
        <v>53</v>
      </c>
      <c r="EA37" s="702">
        <v>28</v>
      </c>
      <c r="EB37" s="719">
        <v>71.428571428571431</v>
      </c>
      <c r="EC37" s="705">
        <f t="shared" si="1"/>
        <v>55</v>
      </c>
      <c r="ED37" s="702">
        <v>7</v>
      </c>
      <c r="EE37" s="719">
        <v>42.857142857142854</v>
      </c>
      <c r="EF37" s="705">
        <v>64</v>
      </c>
      <c r="EG37" s="702">
        <v>31</v>
      </c>
      <c r="EH37" s="720">
        <v>80.645161290322577</v>
      </c>
      <c r="EI37" s="705">
        <v>2</v>
      </c>
      <c r="EJ37" s="768">
        <v>20</v>
      </c>
      <c r="EK37" s="3956">
        <v>0.66666666666666663</v>
      </c>
      <c r="EL37" s="3957">
        <v>60</v>
      </c>
      <c r="EM37" s="3958">
        <v>15.000000000000002</v>
      </c>
      <c r="EN37" s="770">
        <v>15</v>
      </c>
      <c r="EO37" s="768">
        <v>26</v>
      </c>
      <c r="EP37" s="1583">
        <v>1.4583333333333333</v>
      </c>
      <c r="EQ37" s="2356">
        <v>38</v>
      </c>
      <c r="ER37" s="3958">
        <v>46.153846153846153</v>
      </c>
      <c r="ES37" s="770">
        <v>3</v>
      </c>
      <c r="ET37" s="768">
        <v>19</v>
      </c>
      <c r="EU37" s="1583">
        <v>0.5</v>
      </c>
      <c r="EV37" s="2356">
        <v>71</v>
      </c>
      <c r="EW37" s="3958">
        <v>26.315789473684209</v>
      </c>
      <c r="EX37" s="770">
        <v>7</v>
      </c>
      <c r="EY37" s="3974">
        <v>19</v>
      </c>
      <c r="EZ37" s="3962">
        <v>0.5</v>
      </c>
      <c r="FA37" s="2356">
        <v>54</v>
      </c>
      <c r="FB37" s="3966">
        <v>10.526315789473683</v>
      </c>
      <c r="FC37" s="3975">
        <v>7</v>
      </c>
      <c r="FD37" s="768">
        <v>22</v>
      </c>
      <c r="FE37" s="3957">
        <v>1.1428571428571428</v>
      </c>
      <c r="FF37" s="3957">
        <v>22</v>
      </c>
      <c r="FG37" s="3958">
        <v>31.818181818181817</v>
      </c>
      <c r="FH37" s="770">
        <v>4</v>
      </c>
      <c r="FI37" s="3965">
        <v>26</v>
      </c>
      <c r="FJ37" s="3957">
        <v>0.5</v>
      </c>
      <c r="FK37" s="3957">
        <v>36</v>
      </c>
      <c r="FL37" s="3966">
        <v>3.8461538461538463</v>
      </c>
      <c r="FM37" s="3965">
        <v>10</v>
      </c>
      <c r="FN37" s="768">
        <v>21</v>
      </c>
      <c r="FO37" s="3957">
        <v>1</v>
      </c>
      <c r="FP37" s="3957">
        <v>8</v>
      </c>
      <c r="FQ37" s="3958">
        <v>4.7619047619047619</v>
      </c>
      <c r="FR37" s="770">
        <v>50</v>
      </c>
      <c r="FS37" s="768">
        <v>25</v>
      </c>
      <c r="FT37" s="3957">
        <v>2.8333333333333335</v>
      </c>
      <c r="FU37" s="3957">
        <v>67</v>
      </c>
      <c r="FV37" s="3958">
        <v>36.000000000000007</v>
      </c>
      <c r="FW37" s="770">
        <v>36</v>
      </c>
      <c r="FX37" s="714">
        <v>6</v>
      </c>
      <c r="FY37" s="725">
        <v>33.333333333333329</v>
      </c>
      <c r="FZ37" s="715">
        <v>2</v>
      </c>
      <c r="GA37" s="702">
        <v>4</v>
      </c>
      <c r="GB37" s="727">
        <v>0.5</v>
      </c>
      <c r="GC37" s="726">
        <v>50</v>
      </c>
      <c r="GD37" s="720">
        <v>25</v>
      </c>
      <c r="GE37" s="705">
        <v>1</v>
      </c>
      <c r="GF37" s="702">
        <v>4</v>
      </c>
      <c r="GG37" s="712">
        <v>0</v>
      </c>
      <c r="GH37" s="729">
        <v>62</v>
      </c>
      <c r="GI37" s="720">
        <v>0</v>
      </c>
      <c r="GJ37" s="705">
        <v>62</v>
      </c>
      <c r="GK37" s="702">
        <v>4</v>
      </c>
      <c r="GL37" s="712">
        <v>0.5</v>
      </c>
      <c r="GM37" s="729">
        <v>50</v>
      </c>
      <c r="GN37" s="720">
        <v>25</v>
      </c>
      <c r="GO37" s="705">
        <v>1</v>
      </c>
      <c r="GP37" s="702">
        <v>3</v>
      </c>
      <c r="GQ37" s="712">
        <v>0</v>
      </c>
      <c r="GR37" s="729">
        <v>56</v>
      </c>
      <c r="GS37" s="720">
        <v>0</v>
      </c>
      <c r="GT37" s="705">
        <v>56</v>
      </c>
      <c r="GU37" s="702">
        <v>3</v>
      </c>
      <c r="GV37" s="726">
        <v>0</v>
      </c>
      <c r="GW37" s="726">
        <v>72</v>
      </c>
      <c r="GX37" s="720">
        <v>0</v>
      </c>
      <c r="GY37" s="705">
        <v>72</v>
      </c>
      <c r="GZ37" s="702">
        <v>3</v>
      </c>
      <c r="HA37" s="726">
        <v>0</v>
      </c>
      <c r="HB37" s="726">
        <v>44</v>
      </c>
      <c r="HC37" s="720">
        <v>0</v>
      </c>
      <c r="HD37" s="705">
        <v>44</v>
      </c>
      <c r="HE37" s="702">
        <v>3</v>
      </c>
      <c r="HF37" s="726">
        <v>0</v>
      </c>
      <c r="HG37" s="726">
        <v>47</v>
      </c>
      <c r="HH37" s="720">
        <v>0</v>
      </c>
      <c r="HI37" s="705">
        <v>47</v>
      </c>
      <c r="HJ37" s="702">
        <v>3</v>
      </c>
      <c r="HK37" s="726">
        <v>0</v>
      </c>
      <c r="HL37" s="726">
        <v>56</v>
      </c>
      <c r="HM37" s="720">
        <v>0</v>
      </c>
      <c r="HN37" s="705">
        <v>56</v>
      </c>
      <c r="HO37" s="709">
        <v>35.714285714285715</v>
      </c>
      <c r="HP37" s="703">
        <v>0</v>
      </c>
      <c r="HQ37" s="703">
        <v>71.428571428571431</v>
      </c>
      <c r="HR37" s="703">
        <v>21.428571428571427</v>
      </c>
      <c r="HS37" s="1299">
        <v>7.1428571428571423</v>
      </c>
      <c r="HT37" s="1299">
        <v>28.571428571428569</v>
      </c>
      <c r="HU37" s="1299">
        <v>64.285714285714292</v>
      </c>
      <c r="HV37" s="1299">
        <v>0</v>
      </c>
      <c r="HW37" s="1299">
        <v>64.285714285714292</v>
      </c>
      <c r="HX37" s="1300">
        <v>14</v>
      </c>
      <c r="HY37" s="709">
        <v>7.8947368421052628</v>
      </c>
      <c r="HZ37" s="709">
        <v>1.3157894736842104</v>
      </c>
      <c r="IA37" s="709">
        <v>48.684210526315788</v>
      </c>
      <c r="IB37" s="709">
        <v>13.157894736842104</v>
      </c>
      <c r="IC37" s="709">
        <v>15.789473684210526</v>
      </c>
      <c r="ID37" s="709">
        <v>28.947368421052634</v>
      </c>
      <c r="IE37" s="709">
        <v>43.421052631578952</v>
      </c>
      <c r="IF37" s="709">
        <v>1.3157894736842104</v>
      </c>
      <c r="IG37" s="709">
        <v>47.368421052631575</v>
      </c>
      <c r="IH37" s="1300">
        <v>76</v>
      </c>
      <c r="II37" s="1265" t="s">
        <v>31</v>
      </c>
      <c r="IJ37" s="1266" t="s">
        <v>31</v>
      </c>
      <c r="IK37" s="1266" t="s">
        <v>31</v>
      </c>
      <c r="IL37" s="1266" t="s">
        <v>31</v>
      </c>
      <c r="IM37" s="1266" t="s">
        <v>31</v>
      </c>
      <c r="IN37" s="1266" t="s">
        <v>31</v>
      </c>
      <c r="IO37" s="1266" t="s">
        <v>31</v>
      </c>
      <c r="IP37" s="1266" t="s">
        <v>81</v>
      </c>
      <c r="IQ37" s="1267" t="s">
        <v>81</v>
      </c>
      <c r="IR37" s="1268" t="s">
        <v>31</v>
      </c>
      <c r="IS37" s="1269" t="s">
        <v>31</v>
      </c>
      <c r="IT37" s="1269" t="s">
        <v>31</v>
      </c>
      <c r="IU37" s="1269" t="s">
        <v>31</v>
      </c>
      <c r="IV37" s="1269" t="s">
        <v>31</v>
      </c>
      <c r="IW37" s="1269" t="s">
        <v>31</v>
      </c>
      <c r="IX37" s="1269" t="s">
        <v>31</v>
      </c>
      <c r="IY37" s="1269" t="s">
        <v>81</v>
      </c>
      <c r="IZ37" s="1267" t="s">
        <v>81</v>
      </c>
      <c r="JA37" s="1268" t="s">
        <v>31</v>
      </c>
      <c r="JB37" s="1269" t="s">
        <v>31</v>
      </c>
      <c r="JC37" s="1269" t="s">
        <v>31</v>
      </c>
      <c r="JD37" s="1269" t="s">
        <v>31</v>
      </c>
      <c r="JE37" s="1269" t="s">
        <v>31</v>
      </c>
      <c r="JF37" s="1269" t="s">
        <v>31</v>
      </c>
      <c r="JG37" s="1269" t="s">
        <v>31</v>
      </c>
      <c r="JH37" s="1269" t="s">
        <v>81</v>
      </c>
      <c r="JI37" s="1270" t="s">
        <v>81</v>
      </c>
      <c r="JJ37" s="1268" t="s">
        <v>31</v>
      </c>
      <c r="JK37" s="1269" t="s">
        <v>31</v>
      </c>
      <c r="JL37" s="1269" t="s">
        <v>31</v>
      </c>
      <c r="JM37" s="1269" t="s">
        <v>31</v>
      </c>
      <c r="JN37" s="1269" t="s">
        <v>31</v>
      </c>
      <c r="JO37" s="1269" t="s">
        <v>31</v>
      </c>
      <c r="JP37" s="1269" t="s">
        <v>31</v>
      </c>
      <c r="JQ37" s="1269" t="s">
        <v>31</v>
      </c>
      <c r="JR37" s="1270" t="s">
        <v>31</v>
      </c>
      <c r="JS37" s="1268" t="s">
        <v>31</v>
      </c>
      <c r="JT37" s="1269" t="s">
        <v>31</v>
      </c>
      <c r="JU37" s="1269" t="s">
        <v>31</v>
      </c>
      <c r="JV37" s="1269" t="s">
        <v>31</v>
      </c>
      <c r="JW37" s="1269" t="s">
        <v>31</v>
      </c>
      <c r="JX37" s="1269" t="s">
        <v>31</v>
      </c>
      <c r="JY37" s="1269" t="s">
        <v>31</v>
      </c>
      <c r="JZ37" s="1269" t="s">
        <v>31</v>
      </c>
      <c r="KA37" s="1270" t="s">
        <v>31</v>
      </c>
      <c r="KB37" s="1268" t="s">
        <v>31</v>
      </c>
      <c r="KC37" s="1269" t="s">
        <v>31</v>
      </c>
      <c r="KD37" s="1269" t="s">
        <v>31</v>
      </c>
      <c r="KE37" s="1269" t="s">
        <v>31</v>
      </c>
      <c r="KF37" s="1269" t="s">
        <v>31</v>
      </c>
      <c r="KG37" s="1269" t="s">
        <v>31</v>
      </c>
      <c r="KH37" s="1269" t="s">
        <v>31</v>
      </c>
      <c r="KI37" s="1269" t="s">
        <v>31</v>
      </c>
      <c r="KJ37" s="1270" t="s">
        <v>31</v>
      </c>
      <c r="KK37" s="718">
        <v>64.251207729468589</v>
      </c>
      <c r="KL37" s="705">
        <v>6</v>
      </c>
      <c r="KM37" s="718">
        <v>62.5</v>
      </c>
      <c r="KN37" s="705">
        <v>47</v>
      </c>
      <c r="KO37" s="1212">
        <v>0.97629009762900976</v>
      </c>
      <c r="KP37" s="988">
        <v>68</v>
      </c>
      <c r="KQ37" s="1212">
        <v>0</v>
      </c>
      <c r="KR37" s="988">
        <v>27</v>
      </c>
      <c r="KS37" s="1212">
        <v>12.97071129707113</v>
      </c>
      <c r="KT37" s="988">
        <v>49</v>
      </c>
      <c r="KU37" s="1212">
        <v>9.7796143250688701</v>
      </c>
      <c r="KV37" s="988">
        <v>30</v>
      </c>
      <c r="KW37" s="725">
        <v>12.56544502617801</v>
      </c>
      <c r="KX37" s="715">
        <v>20</v>
      </c>
      <c r="KY37" s="715">
        <v>22.67573696145125</v>
      </c>
      <c r="KZ37" s="715">
        <v>16</v>
      </c>
      <c r="LA37" s="728">
        <v>45</v>
      </c>
      <c r="LB37" s="729">
        <v>10</v>
      </c>
      <c r="LC37" s="729">
        <v>10</v>
      </c>
      <c r="LD37" s="729">
        <v>20</v>
      </c>
      <c r="LE37" s="729">
        <v>0</v>
      </c>
      <c r="LF37" s="730">
        <v>85</v>
      </c>
      <c r="LG37" s="734">
        <v>43</v>
      </c>
      <c r="LH37" s="728">
        <v>0</v>
      </c>
      <c r="LI37" s="729">
        <v>0</v>
      </c>
      <c r="LJ37" s="706">
        <v>0</v>
      </c>
      <c r="LK37" s="705">
        <v>41</v>
      </c>
      <c r="LL37" s="1372" t="s">
        <v>1632</v>
      </c>
      <c r="LM37" s="976" t="s">
        <v>1625</v>
      </c>
      <c r="LN37" s="976" t="s">
        <v>1632</v>
      </c>
      <c r="LO37" s="976" t="s">
        <v>1625</v>
      </c>
      <c r="LP37" s="729">
        <v>20</v>
      </c>
      <c r="LQ37" s="1023">
        <v>34</v>
      </c>
      <c r="LR37" s="1372" t="s">
        <v>1625</v>
      </c>
      <c r="LS37" s="976" t="s">
        <v>1625</v>
      </c>
      <c r="LT37" s="976" t="s">
        <v>1625</v>
      </c>
      <c r="LU37" s="976" t="s">
        <v>1625</v>
      </c>
      <c r="LV37" s="729">
        <v>0</v>
      </c>
      <c r="LW37" s="1023">
        <v>41</v>
      </c>
      <c r="LX37" s="1372" t="s">
        <v>1632</v>
      </c>
      <c r="LY37" s="976" t="s">
        <v>1632</v>
      </c>
      <c r="LZ37" s="976" t="s">
        <v>1632</v>
      </c>
      <c r="MA37" s="976" t="s">
        <v>1625</v>
      </c>
      <c r="MB37" s="729">
        <v>45</v>
      </c>
      <c r="MC37" s="1023">
        <v>24</v>
      </c>
      <c r="MD37" s="1372" t="s">
        <v>1632</v>
      </c>
      <c r="ME37" s="976" t="s">
        <v>1632</v>
      </c>
      <c r="MF37" s="976" t="s">
        <v>1625</v>
      </c>
      <c r="MG37" s="976" t="s">
        <v>1625</v>
      </c>
      <c r="MH37" s="729">
        <v>20</v>
      </c>
      <c r="MI37" s="1023">
        <v>54</v>
      </c>
      <c r="MJ37" s="1372" t="s">
        <v>1632</v>
      </c>
      <c r="MK37" s="976" t="s">
        <v>1632</v>
      </c>
      <c r="ML37" s="976" t="s">
        <v>1632</v>
      </c>
      <c r="MM37" s="976" t="s">
        <v>1625</v>
      </c>
      <c r="MN37" s="729">
        <v>30</v>
      </c>
      <c r="MO37" s="1023">
        <v>41</v>
      </c>
      <c r="MP37" s="1372" t="s">
        <v>1632</v>
      </c>
      <c r="MQ37" s="976" t="s">
        <v>1632</v>
      </c>
      <c r="MR37" s="976" t="s">
        <v>1632</v>
      </c>
      <c r="MS37" s="976" t="s">
        <v>1625</v>
      </c>
      <c r="MT37" s="729">
        <v>30</v>
      </c>
      <c r="MU37" s="1023">
        <v>20</v>
      </c>
      <c r="MV37" s="1372" t="s">
        <v>1625</v>
      </c>
      <c r="MW37" s="976" t="s">
        <v>1625</v>
      </c>
      <c r="MX37" s="976" t="s">
        <v>1625</v>
      </c>
      <c r="MY37" s="729">
        <v>0</v>
      </c>
      <c r="MZ37" s="1023">
        <v>56</v>
      </c>
      <c r="NA37" s="1372" t="s">
        <v>1632</v>
      </c>
      <c r="NB37" s="976" t="s">
        <v>1632</v>
      </c>
      <c r="NC37" s="976" t="s">
        <v>1625</v>
      </c>
      <c r="ND37" s="976" t="s">
        <v>1625</v>
      </c>
      <c r="NE37" s="729">
        <v>20</v>
      </c>
      <c r="NF37" s="1023">
        <v>46</v>
      </c>
      <c r="NG37" s="976" t="s">
        <v>1625</v>
      </c>
      <c r="NH37" s="976" t="s">
        <v>1625</v>
      </c>
      <c r="NI37" s="976" t="s">
        <v>1625</v>
      </c>
      <c r="NJ37" s="976" t="s">
        <v>1625</v>
      </c>
      <c r="NK37" s="729">
        <v>0</v>
      </c>
      <c r="NL37" s="1023">
        <v>50</v>
      </c>
      <c r="NM37" s="715">
        <v>168.44</v>
      </c>
      <c r="NN37" s="715">
        <f t="shared" si="2"/>
        <v>36</v>
      </c>
      <c r="NO37" s="714">
        <v>165</v>
      </c>
      <c r="NP37" s="715">
        <v>24</v>
      </c>
      <c r="NQ37" s="731">
        <v>611.1111111111112</v>
      </c>
      <c r="NR37" s="715">
        <v>5</v>
      </c>
      <c r="NS37" s="715">
        <v>165</v>
      </c>
      <c r="NT37" s="715">
        <v>23</v>
      </c>
      <c r="NU37" s="731">
        <v>611.1111111111112</v>
      </c>
      <c r="NV37" s="715">
        <v>5</v>
      </c>
      <c r="NW37" s="715">
        <v>13</v>
      </c>
      <c r="NX37" s="715">
        <v>46</v>
      </c>
      <c r="NY37" s="725">
        <v>48.148148148148145</v>
      </c>
      <c r="NZ37" s="715">
        <v>11</v>
      </c>
      <c r="OA37" s="1303">
        <v>0</v>
      </c>
      <c r="OB37" s="1995">
        <v>0</v>
      </c>
      <c r="OC37" s="1303">
        <v>47</v>
      </c>
      <c r="OD37" s="1303">
        <v>0</v>
      </c>
      <c r="OE37" s="1995">
        <v>0</v>
      </c>
      <c r="OF37" s="1303">
        <v>47</v>
      </c>
      <c r="OG37" s="1303">
        <v>24</v>
      </c>
      <c r="OH37" s="1995">
        <v>5.9850374064837908</v>
      </c>
      <c r="OI37" s="1303">
        <v>24</v>
      </c>
      <c r="OJ37" s="699">
        <v>1</v>
      </c>
      <c r="OK37" s="985">
        <v>2.4937655860349128</v>
      </c>
      <c r="OL37" s="1303">
        <v>43</v>
      </c>
      <c r="OM37" s="714">
        <v>0</v>
      </c>
      <c r="ON37" s="725">
        <v>0</v>
      </c>
      <c r="OO37" s="733">
        <v>73</v>
      </c>
      <c r="OP37" s="714">
        <v>20</v>
      </c>
      <c r="OQ37" s="731">
        <v>49.875311720698257</v>
      </c>
      <c r="OR37" s="733">
        <f t="shared" si="25"/>
        <v>1</v>
      </c>
      <c r="OS37" s="981">
        <v>34.693877551020407</v>
      </c>
      <c r="OT37" s="733">
        <v>34</v>
      </c>
      <c r="OU37" s="715">
        <v>16</v>
      </c>
      <c r="OV37" s="715">
        <v>20</v>
      </c>
      <c r="OW37" s="715">
        <v>5</v>
      </c>
      <c r="OX37" s="715">
        <v>8</v>
      </c>
      <c r="OY37" s="715">
        <v>0</v>
      </c>
      <c r="OZ37" s="715">
        <v>30</v>
      </c>
      <c r="PA37" s="715">
        <v>56</v>
      </c>
      <c r="PB37" s="715">
        <v>1</v>
      </c>
      <c r="PC37" s="715">
        <v>1</v>
      </c>
      <c r="PD37" s="715">
        <v>26</v>
      </c>
      <c r="PE37" s="715">
        <v>13</v>
      </c>
      <c r="PF37" s="715">
        <v>37</v>
      </c>
      <c r="PG37" s="715">
        <v>12</v>
      </c>
      <c r="PH37" s="715">
        <v>0</v>
      </c>
      <c r="PI37" s="715">
        <v>14</v>
      </c>
      <c r="PJ37" s="715">
        <v>14</v>
      </c>
      <c r="PK37" s="715">
        <v>40</v>
      </c>
      <c r="PL37" s="715">
        <v>66</v>
      </c>
      <c r="PM37" s="714">
        <v>24.242424242424242</v>
      </c>
      <c r="PN37" s="715">
        <v>38</v>
      </c>
      <c r="PO37" s="715">
        <v>30.303030303030305</v>
      </c>
      <c r="PP37" s="715">
        <v>26</v>
      </c>
      <c r="PQ37" s="715">
        <v>7.5757575757575761</v>
      </c>
      <c r="PR37" s="715">
        <v>2</v>
      </c>
      <c r="PS37" s="715">
        <v>12.121212121212121</v>
      </c>
      <c r="PT37" s="715">
        <v>27</v>
      </c>
      <c r="PU37" s="715">
        <v>0</v>
      </c>
      <c r="PV37" s="715">
        <v>1</v>
      </c>
      <c r="PW37" s="715">
        <v>45.454545454545453</v>
      </c>
      <c r="PX37" s="715">
        <v>76</v>
      </c>
      <c r="PY37" s="715">
        <v>84.848484848484844</v>
      </c>
      <c r="PZ37" s="715">
        <v>76</v>
      </c>
      <c r="QA37" s="715">
        <v>1.5151515151515151</v>
      </c>
      <c r="QB37" s="715">
        <v>12</v>
      </c>
      <c r="QC37" s="715">
        <v>1.5151515151515151</v>
      </c>
      <c r="QD37" s="715">
        <v>2</v>
      </c>
      <c r="QE37" s="715">
        <v>39.393939393939391</v>
      </c>
      <c r="QF37" s="715">
        <v>7</v>
      </c>
      <c r="QG37" s="715">
        <v>19.696969696969695</v>
      </c>
      <c r="QH37" s="715">
        <v>21</v>
      </c>
      <c r="QI37" s="715">
        <v>56.060606060606055</v>
      </c>
      <c r="QJ37" s="715">
        <v>58</v>
      </c>
      <c r="QK37" s="715">
        <v>18.181818181818183</v>
      </c>
      <c r="QL37" s="715">
        <v>64</v>
      </c>
      <c r="QM37" s="715">
        <v>0</v>
      </c>
      <c r="QN37" s="715">
        <v>1</v>
      </c>
      <c r="QO37" s="715">
        <v>21.212121212121211</v>
      </c>
      <c r="QP37" s="715">
        <v>14</v>
      </c>
      <c r="QQ37" s="715">
        <v>21.212121212121211</v>
      </c>
      <c r="QR37" s="715">
        <v>27</v>
      </c>
      <c r="QS37" s="715">
        <v>60.606060606060609</v>
      </c>
      <c r="QT37" s="715">
        <v>61</v>
      </c>
      <c r="QU37" s="714">
        <v>0</v>
      </c>
      <c r="QV37" s="715">
        <v>0</v>
      </c>
      <c r="QW37" s="715">
        <v>0</v>
      </c>
      <c r="QX37" s="715">
        <v>0</v>
      </c>
      <c r="QY37" s="715">
        <v>0</v>
      </c>
      <c r="QZ37" s="715">
        <v>0</v>
      </c>
      <c r="RA37" s="715">
        <v>0</v>
      </c>
      <c r="RB37" s="715">
        <v>0</v>
      </c>
      <c r="RC37" s="715">
        <v>0</v>
      </c>
      <c r="RD37" s="715">
        <v>0</v>
      </c>
      <c r="RE37" s="715">
        <v>0</v>
      </c>
      <c r="RF37" s="715">
        <v>0</v>
      </c>
      <c r="RG37" s="715">
        <v>0</v>
      </c>
      <c r="RH37" s="715">
        <v>0</v>
      </c>
      <c r="RI37" s="715">
        <v>0</v>
      </c>
      <c r="RJ37" s="715">
        <v>0</v>
      </c>
      <c r="RK37" s="715">
        <v>0</v>
      </c>
      <c r="RL37" s="715">
        <v>0</v>
      </c>
      <c r="RM37" s="714" t="s">
        <v>31</v>
      </c>
      <c r="RN37" s="715" t="s">
        <v>31</v>
      </c>
      <c r="RO37" s="715" t="s">
        <v>31</v>
      </c>
      <c r="RP37" s="715" t="s">
        <v>31</v>
      </c>
      <c r="RQ37" s="715" t="s">
        <v>31</v>
      </c>
      <c r="RR37" s="715" t="s">
        <v>31</v>
      </c>
      <c r="RS37" s="715" t="s">
        <v>31</v>
      </c>
      <c r="RT37" s="715" t="s">
        <v>31</v>
      </c>
      <c r="RU37" s="715" t="s">
        <v>31</v>
      </c>
      <c r="RV37" s="715" t="s">
        <v>31</v>
      </c>
      <c r="RW37" s="715" t="s">
        <v>31</v>
      </c>
      <c r="RX37" s="715" t="s">
        <v>31</v>
      </c>
      <c r="RY37" s="715" t="s">
        <v>31</v>
      </c>
      <c r="RZ37" s="715" t="s">
        <v>31</v>
      </c>
      <c r="SA37" s="715" t="s">
        <v>31</v>
      </c>
      <c r="SB37" s="715" t="s">
        <v>31</v>
      </c>
      <c r="SC37" s="715" t="s">
        <v>31</v>
      </c>
      <c r="SD37" s="715" t="s">
        <v>31</v>
      </c>
      <c r="SE37" s="715" t="s">
        <v>31</v>
      </c>
      <c r="SF37" s="715" t="s">
        <v>31</v>
      </c>
      <c r="SG37" s="715" t="s">
        <v>31</v>
      </c>
      <c r="SH37" s="715" t="s">
        <v>31</v>
      </c>
      <c r="SI37" s="715" t="s">
        <v>31</v>
      </c>
      <c r="SJ37" s="715" t="s">
        <v>31</v>
      </c>
      <c r="SK37" s="715" t="s">
        <v>31</v>
      </c>
      <c r="SL37" s="715" t="s">
        <v>31</v>
      </c>
      <c r="SM37" s="715" t="s">
        <v>31</v>
      </c>
      <c r="SN37" s="715" t="s">
        <v>31</v>
      </c>
      <c r="SO37" s="715" t="s">
        <v>31</v>
      </c>
      <c r="SP37" s="715" t="s">
        <v>31</v>
      </c>
      <c r="SQ37" s="715" t="s">
        <v>31</v>
      </c>
      <c r="SR37" s="715" t="s">
        <v>31</v>
      </c>
      <c r="SS37" s="715" t="s">
        <v>31</v>
      </c>
      <c r="ST37" s="733" t="s">
        <v>31</v>
      </c>
      <c r="SU37" s="4108" t="s">
        <v>3048</v>
      </c>
      <c r="SV37" s="1355" t="s">
        <v>3046</v>
      </c>
      <c r="SW37" s="1355">
        <v>0</v>
      </c>
      <c r="SX37" s="4109">
        <v>0</v>
      </c>
      <c r="SY37" s="1355">
        <v>66</v>
      </c>
      <c r="SZ37" s="2074">
        <v>3</v>
      </c>
      <c r="TA37" s="1995">
        <v>3</v>
      </c>
      <c r="TB37" s="3967">
        <v>7.4812967581047376</v>
      </c>
      <c r="TC37" s="1303">
        <v>9</v>
      </c>
      <c r="TD37" s="2074">
        <v>0</v>
      </c>
      <c r="TE37" s="1995">
        <v>0</v>
      </c>
      <c r="TF37" s="3967">
        <v>0</v>
      </c>
      <c r="TG37" s="1303">
        <v>54</v>
      </c>
      <c r="TH37" s="2074">
        <v>0</v>
      </c>
      <c r="TI37" s="1995">
        <v>0</v>
      </c>
      <c r="TJ37" s="3967">
        <v>0</v>
      </c>
      <c r="TK37" s="1303">
        <v>6</v>
      </c>
      <c r="TL37" s="2074">
        <v>0</v>
      </c>
      <c r="TM37" s="1995">
        <v>0</v>
      </c>
      <c r="TN37" s="3967">
        <v>0</v>
      </c>
      <c r="TO37" s="1303">
        <v>11</v>
      </c>
      <c r="TP37" s="2074">
        <v>0</v>
      </c>
      <c r="TQ37" s="1995">
        <v>0</v>
      </c>
      <c r="TR37" s="3967">
        <v>0</v>
      </c>
      <c r="TS37" s="1303">
        <v>5</v>
      </c>
      <c r="TT37" s="2074">
        <v>0</v>
      </c>
      <c r="TU37" s="1995">
        <v>0</v>
      </c>
      <c r="TV37" s="3967">
        <v>0</v>
      </c>
      <c r="TW37" s="1303">
        <v>2</v>
      </c>
      <c r="TX37" s="2074">
        <v>3</v>
      </c>
      <c r="TY37" s="1995">
        <v>4</v>
      </c>
      <c r="TZ37" s="3967">
        <v>9.9750623441396513</v>
      </c>
      <c r="UA37" s="1303">
        <v>24</v>
      </c>
      <c r="UB37" s="2074">
        <v>0</v>
      </c>
      <c r="UC37" s="1995">
        <v>0</v>
      </c>
      <c r="UD37" s="3967">
        <v>0</v>
      </c>
      <c r="UE37" s="1303">
        <v>58</v>
      </c>
      <c r="UF37" s="2074">
        <v>0</v>
      </c>
      <c r="UG37" s="1995">
        <v>0</v>
      </c>
      <c r="UH37" s="3967">
        <v>0</v>
      </c>
      <c r="UI37" s="1303">
        <v>14</v>
      </c>
      <c r="UJ37" s="2074">
        <v>0</v>
      </c>
      <c r="UK37" s="1995">
        <v>0</v>
      </c>
      <c r="UL37" s="3967">
        <v>0</v>
      </c>
      <c r="UM37" s="1303">
        <v>22</v>
      </c>
      <c r="UN37" s="2074">
        <v>0</v>
      </c>
      <c r="UO37" s="1995">
        <v>0</v>
      </c>
      <c r="UP37" s="3967">
        <v>0</v>
      </c>
      <c r="UQ37" s="1303">
        <v>3</v>
      </c>
      <c r="UR37" s="2074">
        <v>0</v>
      </c>
      <c r="US37" s="1995">
        <v>0</v>
      </c>
      <c r="UT37" s="3967">
        <v>0</v>
      </c>
      <c r="UU37" s="1303">
        <v>12</v>
      </c>
      <c r="UV37" s="2074">
        <v>0</v>
      </c>
      <c r="UW37" s="1995">
        <v>0</v>
      </c>
      <c r="UX37" s="3967">
        <v>0</v>
      </c>
      <c r="UY37" s="1303">
        <v>26</v>
      </c>
      <c r="UZ37" s="2074">
        <v>0</v>
      </c>
      <c r="VA37" s="1995">
        <v>0</v>
      </c>
      <c r="VB37" s="3967">
        <v>0</v>
      </c>
      <c r="VC37" s="1303">
        <v>4</v>
      </c>
      <c r="VD37" s="2073">
        <v>0</v>
      </c>
      <c r="VE37" s="1303">
        <v>0</v>
      </c>
      <c r="VF37" s="1303">
        <v>0</v>
      </c>
      <c r="VG37" s="1303">
        <v>7</v>
      </c>
      <c r="VH37" s="1303">
        <v>0</v>
      </c>
      <c r="VI37" s="1303">
        <v>0</v>
      </c>
      <c r="VJ37" s="1303">
        <v>0</v>
      </c>
      <c r="VK37" s="1303">
        <v>4</v>
      </c>
      <c r="VL37" s="1303">
        <v>0</v>
      </c>
      <c r="VM37" s="1303">
        <v>0</v>
      </c>
      <c r="VN37" s="1303">
        <v>0</v>
      </c>
      <c r="VO37" s="1303">
        <v>9</v>
      </c>
      <c r="VP37" s="1303">
        <v>12</v>
      </c>
      <c r="VQ37" s="1303">
        <v>12</v>
      </c>
      <c r="VR37" s="1303">
        <v>29.92518703241895</v>
      </c>
      <c r="VS37" s="1303">
        <v>2</v>
      </c>
      <c r="VT37" s="1303">
        <v>0</v>
      </c>
      <c r="VU37" s="1303">
        <v>0</v>
      </c>
      <c r="VV37" s="1303">
        <v>0</v>
      </c>
      <c r="VW37" s="1303">
        <v>7</v>
      </c>
      <c r="VX37" s="1303">
        <v>4</v>
      </c>
      <c r="VY37" s="1303">
        <v>5</v>
      </c>
      <c r="VZ37" s="1303">
        <v>12.468827930174564</v>
      </c>
      <c r="WA37" s="1303">
        <v>11</v>
      </c>
      <c r="WB37" s="1303">
        <v>5</v>
      </c>
      <c r="WC37" s="1303">
        <v>4</v>
      </c>
      <c r="WD37" s="1303">
        <v>9.9750623441396513</v>
      </c>
      <c r="WE37" s="1303">
        <v>3</v>
      </c>
      <c r="WF37" s="1303">
        <v>0</v>
      </c>
      <c r="WG37" s="1303">
        <v>0</v>
      </c>
      <c r="WH37" s="1303">
        <v>0</v>
      </c>
      <c r="WI37" s="1303">
        <v>6</v>
      </c>
      <c r="WJ37" s="1303">
        <v>12</v>
      </c>
      <c r="WK37" s="1303">
        <v>12</v>
      </c>
      <c r="WL37" s="1303">
        <v>29.92518703241895</v>
      </c>
      <c r="WM37" s="1303">
        <v>1</v>
      </c>
      <c r="WN37" s="1303">
        <v>3</v>
      </c>
      <c r="WO37" s="1303">
        <v>4</v>
      </c>
      <c r="WP37" s="1303">
        <v>9.9750623441396513</v>
      </c>
      <c r="WQ37" s="1303">
        <v>2</v>
      </c>
      <c r="WR37" s="1303">
        <v>0</v>
      </c>
      <c r="WS37" s="1303">
        <v>0</v>
      </c>
      <c r="WT37" s="1303">
        <v>0</v>
      </c>
      <c r="WU37" s="1303">
        <v>16</v>
      </c>
      <c r="WV37" s="2150"/>
      <c r="WW37" s="712">
        <v>13.333333333333334</v>
      </c>
      <c r="WX37" s="712">
        <v>17.391304347826086</v>
      </c>
      <c r="WY37" s="712">
        <v>33.333333333333329</v>
      </c>
      <c r="WZ37" s="712">
        <v>33.333333333333329</v>
      </c>
      <c r="XA37" s="712">
        <v>26.315789473684209</v>
      </c>
      <c r="XB37" s="712">
        <v>31.25</v>
      </c>
      <c r="XC37" s="699">
        <v>20</v>
      </c>
      <c r="XD37" s="699">
        <v>12</v>
      </c>
      <c r="XE37" s="699">
        <v>23.456790123456788</v>
      </c>
      <c r="XF37" s="712">
        <v>27.848101265822784</v>
      </c>
      <c r="XG37" s="699">
        <v>1</v>
      </c>
      <c r="XH37" s="712" t="s">
        <v>31</v>
      </c>
      <c r="XI37" s="712" t="s">
        <v>31</v>
      </c>
      <c r="XJ37" s="712" t="s">
        <v>31</v>
      </c>
      <c r="XK37" s="712" t="s">
        <v>31</v>
      </c>
      <c r="XL37" s="712" t="s">
        <v>31</v>
      </c>
      <c r="XM37" s="712" t="s">
        <v>31</v>
      </c>
      <c r="XN37" s="699">
        <v>5</v>
      </c>
      <c r="XO37" s="699">
        <v>63</v>
      </c>
      <c r="XP37" s="699">
        <v>0</v>
      </c>
      <c r="XQ37" s="712">
        <v>1.2658227848101267</v>
      </c>
      <c r="XR37" s="699">
        <v>75</v>
      </c>
      <c r="XS37" s="712">
        <v>25</v>
      </c>
      <c r="XT37" s="699">
        <v>47</v>
      </c>
      <c r="XU37" s="699">
        <v>23.456790123456788</v>
      </c>
      <c r="XV37" s="985">
        <v>29.11392405063291</v>
      </c>
      <c r="XW37" s="699">
        <v>19</v>
      </c>
      <c r="XX37" s="699">
        <v>68.75</v>
      </c>
      <c r="XY37" s="699">
        <v>75</v>
      </c>
      <c r="XZ37" s="699">
        <v>64</v>
      </c>
      <c r="YA37" s="985">
        <v>70.370370370370367</v>
      </c>
      <c r="YB37" s="985">
        <v>67.088607594936718</v>
      </c>
      <c r="YC37" s="699">
        <v>27</v>
      </c>
      <c r="YD37" s="985" t="s">
        <v>31</v>
      </c>
      <c r="YE37" s="985" t="s">
        <v>31</v>
      </c>
      <c r="YF37" s="699" t="s">
        <v>31</v>
      </c>
      <c r="YG37" s="699">
        <v>1.2345679012345678</v>
      </c>
      <c r="YH37" s="699" t="s">
        <v>31</v>
      </c>
      <c r="YI37" s="699" t="s">
        <v>31</v>
      </c>
      <c r="YJ37" s="699" t="s">
        <v>31</v>
      </c>
      <c r="YK37" s="699" t="s">
        <v>31</v>
      </c>
      <c r="YL37" s="699" t="s">
        <v>31</v>
      </c>
      <c r="YM37" s="985">
        <v>4.9382716049382713</v>
      </c>
      <c r="YN37" s="985">
        <v>3.79746835443038</v>
      </c>
      <c r="YO37" s="699">
        <v>69</v>
      </c>
      <c r="YP37" s="985">
        <v>0</v>
      </c>
      <c r="YQ37" s="985">
        <v>0</v>
      </c>
      <c r="YR37" s="699">
        <v>37</v>
      </c>
      <c r="YS37" s="712">
        <v>0</v>
      </c>
      <c r="YT37" s="985">
        <v>0</v>
      </c>
      <c r="YU37" s="699">
        <v>24</v>
      </c>
      <c r="YV37" s="982">
        <v>32</v>
      </c>
      <c r="YW37" s="725">
        <v>40.625</v>
      </c>
      <c r="YX37" s="699">
        <v>44</v>
      </c>
      <c r="YY37" s="699">
        <v>33</v>
      </c>
      <c r="YZ37" s="725">
        <v>51.515151515151516</v>
      </c>
      <c r="ZA37" s="699">
        <v>74</v>
      </c>
      <c r="ZB37" s="715">
        <v>20</v>
      </c>
      <c r="ZC37" s="725">
        <v>65</v>
      </c>
      <c r="ZD37" s="699">
        <v>75</v>
      </c>
      <c r="ZE37" s="982">
        <v>30</v>
      </c>
      <c r="ZF37" s="715">
        <v>36.666666666666664</v>
      </c>
      <c r="ZG37" s="699">
        <v>48</v>
      </c>
      <c r="ZH37" s="716">
        <v>0</v>
      </c>
      <c r="ZI37" s="712">
        <v>0</v>
      </c>
      <c r="ZJ37" s="699">
        <v>25</v>
      </c>
      <c r="ZK37" s="1363" t="s">
        <v>1627</v>
      </c>
      <c r="ZL37" s="712">
        <v>74.698795180722882</v>
      </c>
      <c r="ZM37" s="712">
        <v>77.38095238095238</v>
      </c>
      <c r="ZN37" s="699">
        <v>72</v>
      </c>
      <c r="ZO37" s="715">
        <v>84</v>
      </c>
      <c r="ZP37" s="709">
        <v>41.935483870967744</v>
      </c>
      <c r="ZQ37" s="703">
        <v>52.5</v>
      </c>
      <c r="ZR37" s="978">
        <v>73</v>
      </c>
      <c r="ZS37" s="705">
        <v>40</v>
      </c>
      <c r="ZT37" s="709">
        <v>57.142857142857139</v>
      </c>
      <c r="ZU37" s="703">
        <v>63.636363636363633</v>
      </c>
      <c r="ZV37" s="978">
        <v>74</v>
      </c>
      <c r="ZW37" s="4111">
        <v>11</v>
      </c>
      <c r="ZX37" s="709">
        <v>50</v>
      </c>
      <c r="ZY37" s="703">
        <v>58.82352941176471</v>
      </c>
      <c r="ZZ37" s="978">
        <v>46</v>
      </c>
      <c r="AAA37" s="4111">
        <v>17</v>
      </c>
      <c r="AAB37" s="709">
        <v>0</v>
      </c>
      <c r="AAC37" s="703">
        <v>33.333333333333329</v>
      </c>
      <c r="AAD37" s="978">
        <v>74</v>
      </c>
      <c r="AAE37" s="4111">
        <v>12</v>
      </c>
      <c r="AAF37" s="983">
        <v>97.560975609756099</v>
      </c>
      <c r="AAG37" s="715">
        <v>100</v>
      </c>
      <c r="AAH37" s="715">
        <v>1</v>
      </c>
      <c r="AAI37" s="733">
        <v>32</v>
      </c>
      <c r="AAJ37" s="709">
        <v>928.8</v>
      </c>
      <c r="AAK37" s="978">
        <v>4</v>
      </c>
      <c r="AAL37" s="703">
        <v>2373.6</v>
      </c>
      <c r="AAM37" s="978">
        <v>1</v>
      </c>
      <c r="AAN37" s="703">
        <v>0</v>
      </c>
      <c r="AAO37" s="978">
        <f t="shared" si="26"/>
        <v>31</v>
      </c>
      <c r="AAP37" s="703">
        <v>0</v>
      </c>
      <c r="AAQ37" s="979">
        <f t="shared" si="27"/>
        <v>12</v>
      </c>
      <c r="AAR37" s="712">
        <v>0</v>
      </c>
      <c r="AAS37" s="699">
        <v>30</v>
      </c>
      <c r="AAT37" s="712">
        <v>0</v>
      </c>
      <c r="AAU37" s="699">
        <v>69</v>
      </c>
      <c r="AAV37" s="712">
        <v>0</v>
      </c>
      <c r="AAW37" s="699">
        <v>24</v>
      </c>
      <c r="AAX37" s="712">
        <v>0</v>
      </c>
      <c r="AAY37" s="699">
        <v>32</v>
      </c>
      <c r="AAZ37" s="699">
        <v>0</v>
      </c>
      <c r="ABA37" s="978">
        <f t="shared" si="28"/>
        <v>62</v>
      </c>
      <c r="ABB37" s="712">
        <v>0</v>
      </c>
      <c r="ABC37" s="978">
        <f t="shared" si="28"/>
        <v>63</v>
      </c>
      <c r="ABD37" s="712">
        <v>0</v>
      </c>
      <c r="ABE37" s="978">
        <f t="shared" si="28"/>
        <v>46</v>
      </c>
      <c r="ABF37" s="712">
        <v>0</v>
      </c>
      <c r="ABG37" s="978">
        <f t="shared" si="28"/>
        <v>47</v>
      </c>
      <c r="ABH37" s="712">
        <v>0</v>
      </c>
      <c r="ABI37" s="978">
        <f t="shared" si="29"/>
        <v>2</v>
      </c>
      <c r="ABJ37" s="712">
        <v>0</v>
      </c>
      <c r="ABK37" s="978">
        <f t="shared" si="29"/>
        <v>1</v>
      </c>
      <c r="ABL37" s="712">
        <v>0</v>
      </c>
      <c r="ABM37" s="978">
        <f t="shared" si="29"/>
        <v>38</v>
      </c>
      <c r="ABN37" s="712">
        <f t="shared" si="30"/>
        <v>0</v>
      </c>
      <c r="ABO37" s="2732">
        <f t="shared" si="31"/>
        <v>39</v>
      </c>
      <c r="ABP37" s="716">
        <v>5</v>
      </c>
      <c r="ABQ37" s="712" t="s">
        <v>1632</v>
      </c>
      <c r="ABR37" s="712">
        <v>5</v>
      </c>
      <c r="ABS37" s="712" t="s">
        <v>1632</v>
      </c>
      <c r="ABT37" s="712">
        <v>0</v>
      </c>
      <c r="ABU37" s="712" t="s">
        <v>1625</v>
      </c>
      <c r="ABV37" s="712">
        <v>0</v>
      </c>
      <c r="ABW37" s="712" t="s">
        <v>1625</v>
      </c>
      <c r="ABX37" s="712">
        <v>0</v>
      </c>
      <c r="ABY37" s="712" t="s">
        <v>1625</v>
      </c>
      <c r="ABZ37" s="712">
        <v>10</v>
      </c>
      <c r="ACA37" s="699">
        <v>49</v>
      </c>
      <c r="ACB37" s="712">
        <v>5</v>
      </c>
      <c r="ACC37" s="712" t="s">
        <v>1632</v>
      </c>
      <c r="ACD37" s="712">
        <v>5</v>
      </c>
      <c r="ACE37" s="712" t="s">
        <v>1632</v>
      </c>
      <c r="ACF37" s="712">
        <v>5</v>
      </c>
      <c r="ACG37" s="712" t="s">
        <v>1632</v>
      </c>
      <c r="ACH37" s="712">
        <v>0</v>
      </c>
      <c r="ACI37" s="712" t="s">
        <v>1625</v>
      </c>
      <c r="ACJ37" s="712">
        <v>15</v>
      </c>
      <c r="ACK37" s="699">
        <v>29</v>
      </c>
      <c r="ACL37" s="712">
        <v>5</v>
      </c>
      <c r="ACM37" s="712" t="s">
        <v>1632</v>
      </c>
      <c r="ACN37" s="712">
        <v>5</v>
      </c>
      <c r="ACO37" s="712" t="s">
        <v>1632</v>
      </c>
      <c r="ACP37" s="712">
        <v>0</v>
      </c>
      <c r="ACQ37" s="712" t="s">
        <v>1625</v>
      </c>
      <c r="ACR37" s="712">
        <v>10</v>
      </c>
      <c r="ACS37" s="699">
        <v>28</v>
      </c>
      <c r="ACT37" s="699">
        <v>10</v>
      </c>
      <c r="ACU37" s="699" t="s">
        <v>1632</v>
      </c>
      <c r="ACV37" s="699">
        <v>10</v>
      </c>
      <c r="ACW37" s="699" t="s">
        <v>1632</v>
      </c>
      <c r="ACX37" s="699">
        <v>10</v>
      </c>
      <c r="ACY37" s="699" t="s">
        <v>1632</v>
      </c>
      <c r="ACZ37" s="699">
        <v>0</v>
      </c>
      <c r="ADA37" s="699" t="s">
        <v>1625</v>
      </c>
      <c r="ADB37" s="699">
        <v>30</v>
      </c>
      <c r="ADC37" s="699">
        <v>33</v>
      </c>
      <c r="ADD37" s="989">
        <v>10</v>
      </c>
      <c r="ADE37" s="989">
        <v>10</v>
      </c>
      <c r="ADF37" s="989">
        <v>10</v>
      </c>
      <c r="ADG37" s="989">
        <v>0</v>
      </c>
      <c r="ADH37" s="989">
        <v>30</v>
      </c>
      <c r="ADI37" s="699">
        <v>36</v>
      </c>
      <c r="ADJ37" s="712">
        <v>5</v>
      </c>
      <c r="ADK37" s="712" t="s">
        <v>1632</v>
      </c>
      <c r="ADL37" s="712">
        <v>5</v>
      </c>
      <c r="ADM37" s="712" t="s">
        <v>1632</v>
      </c>
      <c r="ADN37" s="712">
        <v>0</v>
      </c>
      <c r="ADO37" s="712" t="s">
        <v>1625</v>
      </c>
      <c r="ADP37" s="712">
        <v>0</v>
      </c>
      <c r="ADQ37" s="712" t="s">
        <v>1625</v>
      </c>
      <c r="ADR37" s="712">
        <v>10</v>
      </c>
      <c r="ADS37" s="699">
        <v>49</v>
      </c>
      <c r="ADT37" s="712">
        <v>10</v>
      </c>
      <c r="ADU37" s="712">
        <v>0</v>
      </c>
      <c r="ADV37" s="712">
        <v>0</v>
      </c>
      <c r="ADW37" s="712">
        <v>0</v>
      </c>
      <c r="ADX37" s="712">
        <v>10</v>
      </c>
      <c r="ADY37" s="699">
        <v>64</v>
      </c>
      <c r="ADZ37" s="714">
        <v>0</v>
      </c>
      <c r="AEA37" s="712">
        <v>0</v>
      </c>
      <c r="AEB37" s="699">
        <v>23</v>
      </c>
      <c r="AEC37" s="715">
        <v>0</v>
      </c>
      <c r="AED37" s="712">
        <v>0</v>
      </c>
      <c r="AEE37" s="699">
        <v>54</v>
      </c>
      <c r="AEF37" s="715">
        <v>0</v>
      </c>
      <c r="AEG37" s="712">
        <v>0</v>
      </c>
      <c r="AEH37" s="699">
        <v>43</v>
      </c>
      <c r="AEI37" s="1303">
        <v>0</v>
      </c>
      <c r="AEJ37" s="712">
        <v>0</v>
      </c>
      <c r="AEK37" s="699">
        <f t="shared" si="32"/>
        <v>65</v>
      </c>
      <c r="AEL37" s="715">
        <v>0</v>
      </c>
      <c r="AEM37" s="712">
        <v>0</v>
      </c>
      <c r="AEN37" s="699">
        <v>42</v>
      </c>
      <c r="AEO37" s="699">
        <v>1</v>
      </c>
      <c r="AEP37" s="712">
        <v>103.2</v>
      </c>
      <c r="AEQ37" s="699">
        <v>6</v>
      </c>
      <c r="AER37" s="699">
        <v>1</v>
      </c>
      <c r="AES37" s="712">
        <v>103.2</v>
      </c>
      <c r="AET37" s="699">
        <v>7</v>
      </c>
      <c r="AEU37" s="699">
        <v>0</v>
      </c>
      <c r="AEV37" s="1099">
        <v>0</v>
      </c>
      <c r="AEW37" s="699">
        <v>43</v>
      </c>
      <c r="AEX37" s="989">
        <v>0</v>
      </c>
      <c r="AEY37" s="989">
        <v>73</v>
      </c>
      <c r="AEZ37" s="989">
        <v>0.214</v>
      </c>
      <c r="AFA37" s="989">
        <v>5</v>
      </c>
      <c r="AFB37" s="989">
        <v>0</v>
      </c>
      <c r="AFC37" s="989">
        <v>51</v>
      </c>
      <c r="AFD37" s="989">
        <v>0</v>
      </c>
      <c r="AFE37" s="989">
        <v>49</v>
      </c>
      <c r="AFF37" s="989">
        <v>0</v>
      </c>
      <c r="AFG37" s="989">
        <v>44</v>
      </c>
      <c r="AFH37" s="989">
        <v>0</v>
      </c>
      <c r="AFI37" s="989">
        <v>44</v>
      </c>
      <c r="AFJ37" s="989">
        <v>0</v>
      </c>
      <c r="AFK37" s="989">
        <v>7</v>
      </c>
      <c r="AFL37" s="989">
        <v>0</v>
      </c>
      <c r="AFM37" s="989">
        <v>7</v>
      </c>
      <c r="AFN37" s="989">
        <v>0</v>
      </c>
      <c r="AFO37" s="989">
        <v>0</v>
      </c>
      <c r="AFP37" s="989">
        <v>74</v>
      </c>
      <c r="AFQ37" s="989">
        <v>0</v>
      </c>
      <c r="AFR37" s="989">
        <v>0</v>
      </c>
      <c r="AFS37" s="989">
        <v>72</v>
      </c>
      <c r="AFT37" s="989">
        <v>0</v>
      </c>
      <c r="AFU37" s="989">
        <v>0</v>
      </c>
      <c r="AFV37" s="989">
        <v>65</v>
      </c>
      <c r="AFW37" s="989">
        <v>2</v>
      </c>
      <c r="AFX37" s="989">
        <v>203.25203252032523</v>
      </c>
      <c r="AFY37" s="989">
        <v>8</v>
      </c>
      <c r="AFZ37" s="989">
        <v>3</v>
      </c>
      <c r="AGA37" s="989">
        <v>304.8780487804878</v>
      </c>
      <c r="AGB37" s="989">
        <v>53</v>
      </c>
      <c r="AGC37" s="989">
        <v>1</v>
      </c>
      <c r="AGD37" s="989">
        <v>101.62601626016261</v>
      </c>
      <c r="AGE37" s="989">
        <v>65</v>
      </c>
      <c r="AGF37" s="989">
        <v>0</v>
      </c>
      <c r="AGG37" s="989">
        <v>0</v>
      </c>
      <c r="AGH37" s="989">
        <v>51</v>
      </c>
      <c r="AGI37" s="989">
        <v>0</v>
      </c>
      <c r="AGJ37" s="989">
        <v>0</v>
      </c>
      <c r="AGK37" s="989">
        <v>10</v>
      </c>
      <c r="AGL37" s="989">
        <v>0</v>
      </c>
      <c r="AGM37" s="989">
        <v>0</v>
      </c>
      <c r="AGN37" s="989">
        <v>2</v>
      </c>
      <c r="AGO37" s="989">
        <v>0</v>
      </c>
      <c r="AGP37" s="989">
        <v>0</v>
      </c>
      <c r="AGQ37" s="989">
        <v>51</v>
      </c>
      <c r="AGR37" s="989">
        <v>0</v>
      </c>
      <c r="AGS37" s="989">
        <v>0</v>
      </c>
      <c r="AGT37" s="989">
        <v>19</v>
      </c>
      <c r="AGU37" s="989">
        <v>0</v>
      </c>
      <c r="AGV37" s="989">
        <v>0</v>
      </c>
      <c r="AGW37" s="989">
        <v>31</v>
      </c>
      <c r="AGX37" s="989">
        <v>0</v>
      </c>
      <c r="AGY37" s="989">
        <v>0</v>
      </c>
      <c r="AGZ37" s="989">
        <v>25</v>
      </c>
      <c r="AHA37" s="989">
        <v>0</v>
      </c>
      <c r="AHB37" s="989">
        <v>0</v>
      </c>
      <c r="AHC37" s="989">
        <v>12</v>
      </c>
      <c r="AHD37" s="989">
        <v>0</v>
      </c>
      <c r="AHE37" s="989">
        <v>0</v>
      </c>
      <c r="AHF37" s="989">
        <v>41</v>
      </c>
      <c r="AHG37" s="712">
        <v>3</v>
      </c>
      <c r="AHH37" s="712">
        <v>361.45</v>
      </c>
      <c r="AHI37" s="699">
        <v>17</v>
      </c>
      <c r="AHJ37" s="712">
        <v>0</v>
      </c>
      <c r="AHK37" s="712">
        <v>0</v>
      </c>
      <c r="AHL37" s="712">
        <v>72</v>
      </c>
      <c r="AHM37" s="712">
        <v>0</v>
      </c>
      <c r="AHN37" s="712">
        <v>0</v>
      </c>
      <c r="AHO37" s="699">
        <v>43</v>
      </c>
      <c r="AHP37" s="712">
        <v>0</v>
      </c>
      <c r="AHQ37" s="712">
        <v>0</v>
      </c>
      <c r="AHR37" s="712">
        <v>23</v>
      </c>
      <c r="AHS37" s="712">
        <v>0</v>
      </c>
      <c r="AHT37" s="712">
        <v>0</v>
      </c>
      <c r="AHU37" s="699">
        <v>28</v>
      </c>
      <c r="AHV37" s="712">
        <v>1</v>
      </c>
      <c r="AHW37" s="712">
        <v>120.48</v>
      </c>
      <c r="AHX37" s="699">
        <v>71</v>
      </c>
      <c r="AHY37" s="712">
        <v>10</v>
      </c>
      <c r="AHZ37" s="712">
        <v>1063.83</v>
      </c>
      <c r="AIA37" s="699">
        <v>4</v>
      </c>
      <c r="AIC37" s="714"/>
      <c r="AID37" s="725"/>
      <c r="AIE37" s="715"/>
      <c r="AIF37" s="714"/>
      <c r="AIG37" s="725"/>
      <c r="AIH37" s="715"/>
      <c r="AII37" s="715"/>
      <c r="AIJ37" s="712"/>
      <c r="AIK37" s="715"/>
      <c r="AIL37" s="1169">
        <v>31</v>
      </c>
      <c r="AIM37" s="1174">
        <v>58.064516129032256</v>
      </c>
      <c r="AIN37" s="1168">
        <f t="shared" si="33"/>
        <v>31</v>
      </c>
      <c r="AIO37" s="715">
        <v>33</v>
      </c>
      <c r="AIP37" s="725">
        <v>33.333333333333336</v>
      </c>
      <c r="AIQ37" s="715">
        <f t="shared" si="34"/>
        <v>4</v>
      </c>
      <c r="AIR37" s="1169">
        <v>28</v>
      </c>
      <c r="AIS37" s="1174">
        <v>53.571428571428569</v>
      </c>
      <c r="AIT37" s="1168">
        <f t="shared" si="35"/>
        <v>4</v>
      </c>
      <c r="AIU37" s="715">
        <v>31</v>
      </c>
      <c r="AIV37" s="725">
        <v>19.35483870967742</v>
      </c>
      <c r="AIW37" s="715">
        <f t="shared" si="36"/>
        <v>14</v>
      </c>
      <c r="AIX37" s="1169">
        <v>30</v>
      </c>
      <c r="AIY37" s="1174">
        <v>6.666666666666667</v>
      </c>
      <c r="AIZ37" s="1168">
        <f t="shared" si="37"/>
        <v>5</v>
      </c>
      <c r="AJA37" s="715">
        <v>34</v>
      </c>
      <c r="AJB37" s="725">
        <v>23.52941176470588</v>
      </c>
      <c r="AJC37" s="715">
        <f t="shared" si="38"/>
        <v>10</v>
      </c>
      <c r="AJD37" s="714">
        <v>31</v>
      </c>
      <c r="AJE37" s="725">
        <v>9.67741935483871</v>
      </c>
      <c r="AJF37" s="715">
        <v>35</v>
      </c>
      <c r="AJG37" s="699">
        <v>31</v>
      </c>
      <c r="AJH37" s="1099">
        <v>12.903225806451612</v>
      </c>
      <c r="AJI37" s="733">
        <v>72</v>
      </c>
      <c r="AJJ37" s="714">
        <v>31</v>
      </c>
      <c r="AJK37" s="712">
        <v>35.483870967741936</v>
      </c>
      <c r="AJL37" s="715">
        <v>77</v>
      </c>
      <c r="AJM37" s="699">
        <v>31</v>
      </c>
      <c r="AJN37" s="712">
        <v>29.032258064516132</v>
      </c>
      <c r="AJO37" s="715">
        <v>73</v>
      </c>
      <c r="AJP37" s="714">
        <v>29</v>
      </c>
      <c r="AJQ37" s="712">
        <v>27.586206896551722</v>
      </c>
      <c r="AJR37" s="715">
        <v>3</v>
      </c>
      <c r="AJS37" s="699">
        <v>35</v>
      </c>
      <c r="AJT37" s="712">
        <v>34.285714285714285</v>
      </c>
      <c r="AJU37" s="715">
        <f t="shared" si="39"/>
        <v>9</v>
      </c>
      <c r="AJV37" s="1178">
        <v>0</v>
      </c>
      <c r="AJW37" s="1099">
        <v>0</v>
      </c>
      <c r="AJX37" s="1099">
        <v>0</v>
      </c>
      <c r="AJY37" s="1099">
        <v>0</v>
      </c>
      <c r="AJZ37" s="1099">
        <v>50</v>
      </c>
      <c r="AKA37" s="1099">
        <v>0</v>
      </c>
      <c r="AKB37" s="1099">
        <v>0</v>
      </c>
      <c r="AKC37" s="1099">
        <v>0</v>
      </c>
      <c r="AKD37" s="1099">
        <v>50</v>
      </c>
      <c r="AKE37" s="1099">
        <v>100</v>
      </c>
      <c r="AKF37" s="1099">
        <v>0</v>
      </c>
      <c r="AKG37" s="1188">
        <v>2</v>
      </c>
      <c r="AKH37" s="985">
        <v>28.571428571428569</v>
      </c>
      <c r="AKI37" s="985">
        <v>0</v>
      </c>
      <c r="AKJ37" s="985">
        <v>14.285714285714285</v>
      </c>
      <c r="AKK37" s="985">
        <v>0</v>
      </c>
      <c r="AKL37" s="985">
        <v>14.285714285714285</v>
      </c>
      <c r="AKM37" s="985">
        <v>0</v>
      </c>
      <c r="AKN37" s="985">
        <v>28.571428571428569</v>
      </c>
      <c r="AKO37" s="985">
        <v>0</v>
      </c>
      <c r="AKP37" s="985">
        <v>71.428571428571431</v>
      </c>
      <c r="AKQ37" s="985">
        <v>0</v>
      </c>
      <c r="AKR37" s="985">
        <v>0</v>
      </c>
      <c r="AKS37" s="699">
        <v>7</v>
      </c>
      <c r="AKT37" s="714" t="s">
        <v>1650</v>
      </c>
      <c r="AKU37" s="715" t="s">
        <v>1634</v>
      </c>
      <c r="AKV37" s="715" t="s">
        <v>1634</v>
      </c>
      <c r="AKW37" s="715" t="s">
        <v>1651</v>
      </c>
      <c r="AKX37" s="715" t="s">
        <v>1680</v>
      </c>
      <c r="AKY37" s="715" t="s">
        <v>1634</v>
      </c>
      <c r="AKZ37" s="715" t="s">
        <v>1650</v>
      </c>
      <c r="ALA37" s="715">
        <v>2</v>
      </c>
      <c r="ALB37" s="715">
        <v>1</v>
      </c>
      <c r="ALC37" s="715">
        <v>1</v>
      </c>
      <c r="ALD37" s="715">
        <v>0</v>
      </c>
      <c r="ALE37" s="715">
        <v>-2</v>
      </c>
      <c r="ALF37" s="715">
        <v>1</v>
      </c>
      <c r="ALG37" s="715">
        <v>2</v>
      </c>
      <c r="ALH37" s="715">
        <f t="shared" si="40"/>
        <v>5</v>
      </c>
      <c r="ALI37" s="715">
        <f t="shared" si="41"/>
        <v>36</v>
      </c>
      <c r="ALJ37" s="716" t="s">
        <v>31</v>
      </c>
      <c r="ALK37" s="712" t="s">
        <v>31</v>
      </c>
      <c r="ALL37" s="712" t="s">
        <v>31</v>
      </c>
      <c r="ALM37" s="712" t="s">
        <v>31</v>
      </c>
      <c r="ALN37" s="712" t="s">
        <v>1657</v>
      </c>
      <c r="ALO37" s="712" t="s">
        <v>31</v>
      </c>
      <c r="ALP37" s="712" t="s">
        <v>31</v>
      </c>
      <c r="ALQ37" s="714">
        <v>1</v>
      </c>
      <c r="ALR37" s="715">
        <v>1</v>
      </c>
      <c r="ALS37" s="715">
        <v>1</v>
      </c>
      <c r="ALT37" s="715">
        <v>0</v>
      </c>
      <c r="ALU37" s="715">
        <v>0</v>
      </c>
      <c r="ALV37" s="715">
        <v>1</v>
      </c>
      <c r="ALW37" s="733">
        <v>1</v>
      </c>
      <c r="ALX37" s="981">
        <v>3.7878787878787881</v>
      </c>
      <c r="ALY37" s="715">
        <v>3</v>
      </c>
      <c r="ALZ37" s="731">
        <v>3.7878787878787881</v>
      </c>
      <c r="AMA37" s="715">
        <v>4</v>
      </c>
      <c r="AMB37" s="731">
        <v>3.7878787878787881</v>
      </c>
      <c r="AMC37" s="715">
        <v>4</v>
      </c>
      <c r="AMD37" s="731">
        <v>0</v>
      </c>
      <c r="AME37" s="715">
        <v>61</v>
      </c>
      <c r="AMF37" s="715">
        <v>0</v>
      </c>
      <c r="AMG37" s="715">
        <v>63</v>
      </c>
      <c r="AMH37" s="731">
        <v>3.7878787878787881</v>
      </c>
      <c r="AMI37" s="715">
        <v>3</v>
      </c>
      <c r="AMJ37" s="731">
        <v>3.7878787878787881</v>
      </c>
      <c r="AMK37" s="715">
        <v>5</v>
      </c>
      <c r="AML37" s="982">
        <v>1</v>
      </c>
      <c r="AMM37" s="699">
        <v>0</v>
      </c>
      <c r="AMN37" s="699">
        <v>0</v>
      </c>
      <c r="AMO37" s="716">
        <v>3.7878787878787881</v>
      </c>
      <c r="AMP37" s="715">
        <v>4</v>
      </c>
      <c r="AMQ37" s="712">
        <v>0</v>
      </c>
      <c r="AMR37" s="715">
        <v>27</v>
      </c>
      <c r="AMS37" s="712">
        <v>0</v>
      </c>
      <c r="AMT37" s="733">
        <v>27</v>
      </c>
      <c r="AMU37" s="982">
        <v>1</v>
      </c>
      <c r="AMV37" s="731">
        <v>3.7878787878787881</v>
      </c>
      <c r="AMW37" s="715">
        <v>1</v>
      </c>
      <c r="AMX37" s="716" t="s">
        <v>106</v>
      </c>
      <c r="AMY37" s="712" t="s">
        <v>106</v>
      </c>
      <c r="AMZ37" s="715">
        <v>4</v>
      </c>
      <c r="ANA37" s="715">
        <v>4</v>
      </c>
      <c r="ANB37" s="715">
        <v>8</v>
      </c>
      <c r="ANC37" s="715">
        <v>1</v>
      </c>
      <c r="AND37" s="1201" t="s">
        <v>1632</v>
      </c>
      <c r="ANE37" s="1202" t="s">
        <v>1632</v>
      </c>
      <c r="ANF37" s="1202" t="s">
        <v>1632</v>
      </c>
      <c r="ANG37" s="1202" t="s">
        <v>1632</v>
      </c>
      <c r="ANH37" s="725">
        <v>5</v>
      </c>
      <c r="ANI37" s="725">
        <v>5</v>
      </c>
      <c r="ANJ37" s="725">
        <v>5</v>
      </c>
      <c r="ANK37" s="725">
        <v>5</v>
      </c>
      <c r="ANL37" s="1303">
        <f t="shared" si="42"/>
        <v>20</v>
      </c>
      <c r="ANM37" s="1303">
        <f t="shared" si="43"/>
        <v>1</v>
      </c>
      <c r="ANN37" s="983" t="s">
        <v>1625</v>
      </c>
      <c r="ANO37" s="725" t="s">
        <v>1625</v>
      </c>
      <c r="ANP37" s="725" t="s">
        <v>1625</v>
      </c>
      <c r="ANQ37" s="725" t="s">
        <v>1625</v>
      </c>
      <c r="ANR37" s="725">
        <v>0</v>
      </c>
      <c r="ANS37" s="725">
        <v>0</v>
      </c>
      <c r="ANT37" s="725">
        <v>0</v>
      </c>
      <c r="ANU37" s="725">
        <v>0</v>
      </c>
      <c r="ANV37" s="715">
        <f t="shared" si="44"/>
        <v>0</v>
      </c>
      <c r="ANW37" s="715">
        <f t="shared" si="45"/>
        <v>71</v>
      </c>
      <c r="ANX37" s="982">
        <v>3</v>
      </c>
      <c r="ANY37" s="715">
        <v>151</v>
      </c>
      <c r="ANZ37" s="1089">
        <v>15.892999999999999</v>
      </c>
      <c r="AOA37" s="715">
        <v>22</v>
      </c>
      <c r="AOB37" s="1089">
        <v>2.5</v>
      </c>
      <c r="AOC37" s="1188">
        <f t="shared" si="46"/>
        <v>45</v>
      </c>
      <c r="AOD37" s="1089">
        <v>92.879000000000005</v>
      </c>
      <c r="AOE37" s="1188">
        <f t="shared" si="47"/>
        <v>9</v>
      </c>
      <c r="AOF37" s="699">
        <v>0</v>
      </c>
      <c r="AOG37" s="985">
        <v>0</v>
      </c>
      <c r="AOH37" s="1188">
        <v>45</v>
      </c>
      <c r="AOI37" s="699">
        <v>0</v>
      </c>
      <c r="AOJ37" s="985">
        <v>0</v>
      </c>
      <c r="AOK37" s="1188">
        <v>60</v>
      </c>
      <c r="AOL37" s="699">
        <v>0</v>
      </c>
      <c r="AOM37" s="985">
        <v>0</v>
      </c>
      <c r="AON37" s="1188">
        <v>71</v>
      </c>
      <c r="AOO37" s="699">
        <v>0</v>
      </c>
      <c r="AOP37" s="985">
        <v>0</v>
      </c>
      <c r="AOQ37" s="1188">
        <v>61</v>
      </c>
      <c r="AOR37" s="983" t="s">
        <v>1625</v>
      </c>
      <c r="AOS37" s="725" t="s">
        <v>1625</v>
      </c>
      <c r="AOT37" s="725" t="s">
        <v>1625</v>
      </c>
      <c r="AOU37" s="725" t="s">
        <v>1625</v>
      </c>
      <c r="AOV37" s="725">
        <v>0</v>
      </c>
      <c r="AOW37" s="725">
        <v>0</v>
      </c>
      <c r="AOX37" s="725">
        <v>0</v>
      </c>
      <c r="AOY37" s="725">
        <v>0</v>
      </c>
      <c r="AOZ37" s="715">
        <f t="shared" si="48"/>
        <v>0</v>
      </c>
      <c r="APA37" s="715">
        <f t="shared" si="49"/>
        <v>25</v>
      </c>
      <c r="APB37" s="1993" t="s">
        <v>1632</v>
      </c>
      <c r="APC37" s="1994" t="s">
        <v>1632</v>
      </c>
      <c r="APD37" s="1994" t="s">
        <v>1625</v>
      </c>
      <c r="APE37" s="1994" t="s">
        <v>1625</v>
      </c>
      <c r="APF37" s="1995">
        <v>5</v>
      </c>
      <c r="APG37" s="1995">
        <v>5</v>
      </c>
      <c r="APH37" s="1995">
        <v>0</v>
      </c>
      <c r="API37" s="1995">
        <v>0</v>
      </c>
      <c r="APJ37" s="715">
        <f t="shared" si="50"/>
        <v>10</v>
      </c>
      <c r="APK37" s="715">
        <f t="shared" si="51"/>
        <v>43</v>
      </c>
      <c r="APL37" s="715">
        <v>0</v>
      </c>
      <c r="APM37" s="725">
        <v>0</v>
      </c>
      <c r="APN37" s="715">
        <v>17</v>
      </c>
      <c r="APO37" s="715">
        <v>0</v>
      </c>
      <c r="APP37" s="725">
        <v>0</v>
      </c>
      <c r="APQ37" s="715">
        <v>18</v>
      </c>
      <c r="APR37" s="1169">
        <v>0</v>
      </c>
      <c r="APS37" s="1168">
        <v>0</v>
      </c>
      <c r="APT37" s="1168">
        <v>0</v>
      </c>
      <c r="APU37" s="989">
        <v>0</v>
      </c>
      <c r="APV37" s="989">
        <v>0</v>
      </c>
      <c r="APW37" s="989">
        <v>0</v>
      </c>
      <c r="APX37" s="989">
        <v>38</v>
      </c>
      <c r="APY37" s="989">
        <v>2</v>
      </c>
      <c r="APZ37" s="989">
        <v>100</v>
      </c>
      <c r="AQA37" s="989">
        <v>800</v>
      </c>
      <c r="AQB37" s="989">
        <v>50</v>
      </c>
      <c r="AQC37" s="989">
        <v>400</v>
      </c>
      <c r="AQD37" s="1099">
        <v>296.2962962962963</v>
      </c>
      <c r="AQE37" s="989">
        <v>3</v>
      </c>
      <c r="AQF37" s="989">
        <v>2</v>
      </c>
      <c r="AQG37" s="989">
        <v>100</v>
      </c>
      <c r="AQH37" s="989">
        <v>800</v>
      </c>
      <c r="AQI37" s="989">
        <v>50</v>
      </c>
      <c r="AQJ37" s="989">
        <v>400</v>
      </c>
      <c r="AQK37" s="989">
        <v>296.2962962962963</v>
      </c>
      <c r="AQL37" s="729">
        <v>6</v>
      </c>
      <c r="AQM37" s="987"/>
      <c r="AQQ37" s="715">
        <v>72</v>
      </c>
      <c r="AQR37" s="715">
        <v>53</v>
      </c>
      <c r="AQS37" s="989">
        <v>2</v>
      </c>
      <c r="AQT37" s="1099">
        <v>3.7735849056603774</v>
      </c>
      <c r="AQU37" s="989">
        <f t="shared" si="52"/>
        <v>4</v>
      </c>
      <c r="AQV37" s="989">
        <v>0</v>
      </c>
      <c r="AQW37" s="989">
        <v>0</v>
      </c>
      <c r="AQX37" s="1099" t="s">
        <v>31</v>
      </c>
      <c r="AQY37" s="989" t="str">
        <f t="shared" si="53"/>
        <v>-</v>
      </c>
      <c r="AQZ37" s="989">
        <v>9</v>
      </c>
      <c r="ARA37" s="989">
        <v>11</v>
      </c>
      <c r="ARB37" s="989">
        <v>81.818181818181827</v>
      </c>
      <c r="ARC37" s="989">
        <f t="shared" si="54"/>
        <v>1</v>
      </c>
      <c r="ARD37" s="1668">
        <v>2.3396226415094339</v>
      </c>
      <c r="ARE37" s="1667">
        <f t="shared" si="55"/>
        <v>45</v>
      </c>
      <c r="ARF37" s="1168">
        <v>8</v>
      </c>
      <c r="ARG37" s="1099">
        <v>12.5</v>
      </c>
      <c r="ARH37" s="989">
        <f t="shared" si="56"/>
        <v>34</v>
      </c>
      <c r="ARI37" s="715">
        <v>12</v>
      </c>
      <c r="ARJ37" s="985">
        <v>8.3333333333333321</v>
      </c>
      <c r="ARK37" s="699">
        <f t="shared" si="57"/>
        <v>7</v>
      </c>
      <c r="ARL37" s="989">
        <v>192</v>
      </c>
      <c r="ARM37" s="715">
        <v>71</v>
      </c>
      <c r="ARN37" s="985">
        <v>36.979166666666671</v>
      </c>
      <c r="ARO37" s="699">
        <f t="shared" si="58"/>
        <v>67</v>
      </c>
      <c r="ARP37" s="707">
        <v>85</v>
      </c>
      <c r="ARQ37" s="990">
        <v>0</v>
      </c>
      <c r="ARR37" s="719">
        <v>0</v>
      </c>
      <c r="ARS37" s="979">
        <f t="shared" si="59"/>
        <v>34</v>
      </c>
      <c r="ART37" s="715">
        <v>127</v>
      </c>
      <c r="ARU37" s="699">
        <f t="shared" si="59"/>
        <v>5</v>
      </c>
      <c r="ARV37" s="715" t="s">
        <v>31</v>
      </c>
      <c r="ARW37" s="715" t="s">
        <v>31</v>
      </c>
      <c r="ARX37" s="985" t="s">
        <v>31</v>
      </c>
      <c r="ARY37" s="699" t="str">
        <f t="shared" si="60"/>
        <v>-</v>
      </c>
      <c r="ARZ37" s="715" t="s">
        <v>31</v>
      </c>
      <c r="ASA37" s="715" t="s">
        <v>31</v>
      </c>
      <c r="ASB37" s="712" t="s">
        <v>31</v>
      </c>
      <c r="ASC37" s="699" t="str">
        <f t="shared" si="61"/>
        <v>-</v>
      </c>
      <c r="ASD37" s="712">
        <v>0</v>
      </c>
      <c r="ASE37" s="712">
        <v>57.894736842105267</v>
      </c>
      <c r="ASF37" s="712">
        <v>42.105263157894733</v>
      </c>
      <c r="ASG37" s="712">
        <v>0</v>
      </c>
      <c r="ASH37" s="712">
        <v>0</v>
      </c>
      <c r="ASI37" s="712">
        <v>0</v>
      </c>
      <c r="ASJ37" s="712">
        <v>0</v>
      </c>
      <c r="ASK37" s="712">
        <v>0</v>
      </c>
      <c r="ASL37" s="712">
        <v>0</v>
      </c>
      <c r="ASM37" s="715">
        <v>0</v>
      </c>
      <c r="ASN37" s="715">
        <v>11</v>
      </c>
      <c r="ASO37" s="715">
        <v>8</v>
      </c>
      <c r="ASP37" s="715">
        <v>0</v>
      </c>
      <c r="ASQ37" s="715">
        <v>0</v>
      </c>
      <c r="ASR37" s="715">
        <v>0</v>
      </c>
      <c r="ASS37" s="715">
        <v>0</v>
      </c>
      <c r="AST37" s="715">
        <v>0</v>
      </c>
      <c r="ASU37" s="715">
        <v>0</v>
      </c>
      <c r="ASV37" s="715">
        <v>19</v>
      </c>
      <c r="ASW37" s="712" t="s">
        <v>31</v>
      </c>
      <c r="ASX37" s="712" t="s">
        <v>31</v>
      </c>
      <c r="ASY37" s="712" t="s">
        <v>31</v>
      </c>
      <c r="ASZ37" s="712" t="s">
        <v>31</v>
      </c>
      <c r="ATA37" s="712" t="s">
        <v>31</v>
      </c>
      <c r="ATB37" s="712" t="s">
        <v>31</v>
      </c>
      <c r="ATC37" s="712" t="s">
        <v>31</v>
      </c>
      <c r="ATD37" s="712" t="s">
        <v>31</v>
      </c>
      <c r="ATE37" s="712" t="s">
        <v>31</v>
      </c>
      <c r="ATF37" s="715">
        <v>0</v>
      </c>
      <c r="ATG37" s="715">
        <v>0</v>
      </c>
      <c r="ATH37" s="715">
        <v>0</v>
      </c>
      <c r="ATI37" s="715">
        <v>0</v>
      </c>
      <c r="ATJ37" s="715">
        <v>0</v>
      </c>
      <c r="ATK37" s="715">
        <v>0</v>
      </c>
      <c r="ATL37" s="715">
        <v>0</v>
      </c>
      <c r="ATM37" s="715">
        <v>0</v>
      </c>
      <c r="ATN37" s="715">
        <v>0</v>
      </c>
      <c r="ATO37" s="715">
        <v>0</v>
      </c>
      <c r="ATP37" s="712" t="s">
        <v>31</v>
      </c>
      <c r="ATQ37" s="712" t="s">
        <v>31</v>
      </c>
      <c r="ATR37" s="712" t="s">
        <v>31</v>
      </c>
      <c r="ATS37" s="712" t="s">
        <v>31</v>
      </c>
      <c r="ATT37" s="712" t="s">
        <v>31</v>
      </c>
      <c r="ATU37" s="712" t="s">
        <v>31</v>
      </c>
      <c r="ATV37" s="712" t="s">
        <v>31</v>
      </c>
      <c r="ATW37" s="712" t="s">
        <v>31</v>
      </c>
      <c r="ATX37" s="712" t="s">
        <v>31</v>
      </c>
      <c r="ATY37" s="715">
        <v>0</v>
      </c>
      <c r="ATZ37" s="715">
        <v>0</v>
      </c>
      <c r="AUA37" s="715">
        <v>0</v>
      </c>
      <c r="AUB37" s="715">
        <v>0</v>
      </c>
      <c r="AUC37" s="715">
        <v>0</v>
      </c>
      <c r="AUD37" s="715">
        <v>0</v>
      </c>
      <c r="AUE37" s="715">
        <v>0</v>
      </c>
      <c r="AUF37" s="715">
        <v>0</v>
      </c>
      <c r="AUG37" s="715">
        <v>0</v>
      </c>
      <c r="AUH37" s="715">
        <v>0</v>
      </c>
      <c r="AUI37" s="712" t="s">
        <v>1648</v>
      </c>
      <c r="AUJ37" s="712" t="s">
        <v>1623</v>
      </c>
      <c r="AUK37" s="709">
        <v>20</v>
      </c>
      <c r="AUL37" s="978">
        <v>1</v>
      </c>
      <c r="AUM37" s="703" t="s">
        <v>1632</v>
      </c>
      <c r="AUN37" s="703" t="s">
        <v>1632</v>
      </c>
      <c r="AUO37" s="703" t="s">
        <v>1632</v>
      </c>
      <c r="AUP37" s="701" t="s">
        <v>1632</v>
      </c>
      <c r="AUQ37" s="712" t="s">
        <v>1626</v>
      </c>
      <c r="AUR37" s="712" t="s">
        <v>1627</v>
      </c>
      <c r="AUS37" s="712" t="s">
        <v>1627</v>
      </c>
      <c r="AUT37" s="712" t="s">
        <v>1627</v>
      </c>
      <c r="AUU37" s="712" t="s">
        <v>7661</v>
      </c>
      <c r="AUV37" s="712" t="s">
        <v>1685</v>
      </c>
      <c r="AUW37" s="3968" t="s">
        <v>1641</v>
      </c>
      <c r="AUX37" s="712" t="s">
        <v>5405</v>
      </c>
      <c r="AUY37" s="712" t="s">
        <v>1729</v>
      </c>
      <c r="AUZ37" s="699">
        <v>75</v>
      </c>
      <c r="AVA37" s="699">
        <v>11</v>
      </c>
      <c r="AVB37" s="985">
        <v>14.6</v>
      </c>
      <c r="AVC37" s="699">
        <v>0</v>
      </c>
      <c r="AVD37" s="712">
        <v>0</v>
      </c>
      <c r="AVE37" s="699">
        <f t="shared" si="62"/>
        <v>25</v>
      </c>
      <c r="AVF37" s="712">
        <v>0</v>
      </c>
      <c r="AVG37" s="978">
        <v>33</v>
      </c>
      <c r="AVH37" s="712" t="s">
        <v>1625</v>
      </c>
      <c r="AVI37" s="712" t="s">
        <v>1625</v>
      </c>
      <c r="AVJ37" s="712" t="s">
        <v>1625</v>
      </c>
      <c r="AVK37" s="712" t="s">
        <v>1625</v>
      </c>
      <c r="AVL37" s="716">
        <v>0</v>
      </c>
      <c r="AVM37" s="699">
        <f t="shared" si="63"/>
        <v>60</v>
      </c>
      <c r="AVN37" s="715">
        <v>0</v>
      </c>
      <c r="AVO37" s="712">
        <v>0</v>
      </c>
      <c r="AVP37" s="699">
        <f t="shared" si="64"/>
        <v>39</v>
      </c>
      <c r="AVQ37" s="715">
        <v>0</v>
      </c>
      <c r="AVR37" s="712">
        <v>0</v>
      </c>
      <c r="AVS37" s="699">
        <f t="shared" si="65"/>
        <v>14</v>
      </c>
      <c r="AVT37" s="715">
        <v>0</v>
      </c>
      <c r="AVU37" s="712">
        <v>0</v>
      </c>
      <c r="AVV37" s="699">
        <f t="shared" si="66"/>
        <v>29</v>
      </c>
      <c r="AVW37" s="715">
        <v>0</v>
      </c>
      <c r="AVX37" s="712">
        <v>0</v>
      </c>
      <c r="AVY37" s="733">
        <v>0</v>
      </c>
      <c r="AVZ37" s="716">
        <v>0</v>
      </c>
      <c r="AWA37" s="699">
        <f t="shared" si="67"/>
        <v>26</v>
      </c>
      <c r="AWB37" s="715">
        <v>0</v>
      </c>
      <c r="AWC37" s="712">
        <v>0</v>
      </c>
      <c r="AWD37" s="699">
        <f t="shared" si="68"/>
        <v>9</v>
      </c>
      <c r="AWE37" s="715">
        <v>0</v>
      </c>
      <c r="AWF37" s="712">
        <v>0</v>
      </c>
      <c r="AWG37" s="699">
        <f t="shared" si="69"/>
        <v>56</v>
      </c>
      <c r="AWH37" s="715">
        <v>0</v>
      </c>
      <c r="AWI37" s="714" t="s">
        <v>31</v>
      </c>
      <c r="AWJ37" s="715" t="s">
        <v>31</v>
      </c>
      <c r="AWK37" s="715" t="s">
        <v>31</v>
      </c>
      <c r="AWL37" s="715" t="s">
        <v>31</v>
      </c>
      <c r="AWM37" s="715" t="s">
        <v>31</v>
      </c>
      <c r="AWN37" s="715" t="s">
        <v>31</v>
      </c>
      <c r="AWO37" s="715" t="s">
        <v>31</v>
      </c>
      <c r="AWP37" s="715" t="s">
        <v>31</v>
      </c>
      <c r="AWQ37" s="715" t="s">
        <v>31</v>
      </c>
      <c r="AWR37" s="715" t="s">
        <v>31</v>
      </c>
      <c r="AWS37" s="716" t="s">
        <v>31</v>
      </c>
      <c r="AWT37" s="699" t="str">
        <f t="shared" si="70"/>
        <v>-</v>
      </c>
      <c r="AWU37" s="712" t="s">
        <v>31</v>
      </c>
      <c r="AWV37" s="699" t="str">
        <f t="shared" si="70"/>
        <v>-</v>
      </c>
      <c r="AWW37" s="712" t="s">
        <v>31</v>
      </c>
      <c r="AWX37" s="699" t="str">
        <f t="shared" si="3"/>
        <v>-</v>
      </c>
      <c r="AWY37" s="712" t="s">
        <v>31</v>
      </c>
      <c r="AWZ37" s="699" t="str">
        <f t="shared" si="71"/>
        <v>-</v>
      </c>
      <c r="AXA37" s="712" t="s">
        <v>31</v>
      </c>
      <c r="AXB37" s="712" t="s">
        <v>31</v>
      </c>
      <c r="AXC37" s="712" t="s">
        <v>31</v>
      </c>
      <c r="AXD37" s="699" t="str">
        <f t="shared" si="4"/>
        <v>-</v>
      </c>
      <c r="AXE37" s="712" t="s">
        <v>31</v>
      </c>
      <c r="AXF37" s="699" t="str">
        <f t="shared" si="5"/>
        <v>-</v>
      </c>
      <c r="AXG37" s="712" t="s">
        <v>31</v>
      </c>
      <c r="AXH37" s="699" t="str">
        <f t="shared" si="6"/>
        <v>-</v>
      </c>
      <c r="AXI37" s="712" t="s">
        <v>31</v>
      </c>
      <c r="AXK37" s="3969">
        <v>96.666666666666657</v>
      </c>
      <c r="AXL37" s="3970">
        <v>30</v>
      </c>
      <c r="AXM37" s="715">
        <f t="shared" si="72"/>
        <v>13</v>
      </c>
      <c r="AXN37" s="3969">
        <v>48.484848484848484</v>
      </c>
      <c r="AXO37" s="3970">
        <v>33</v>
      </c>
      <c r="AXP37" s="715">
        <f t="shared" si="73"/>
        <v>3</v>
      </c>
      <c r="AXQ37" s="2024">
        <v>364</v>
      </c>
      <c r="AXR37" s="2024">
        <v>417</v>
      </c>
      <c r="AXS37" s="3029">
        <v>12.709832134292569</v>
      </c>
      <c r="AXT37" s="2024" t="s">
        <v>8057</v>
      </c>
      <c r="AXU37" s="2024">
        <v>88</v>
      </c>
      <c r="AXV37" s="2024">
        <v>94</v>
      </c>
      <c r="AXW37" s="3029">
        <v>6.3829787234042499</v>
      </c>
      <c r="AXX37" s="2024" t="s">
        <v>8058</v>
      </c>
      <c r="AXY37" s="3029">
        <v>24.175824175824175</v>
      </c>
      <c r="AXZ37" s="3029">
        <v>22.541966426858512</v>
      </c>
      <c r="AYA37" s="3029">
        <v>-1.6338577489656636</v>
      </c>
      <c r="AYB37" s="2024" t="s">
        <v>7682</v>
      </c>
      <c r="AYC37" s="2123">
        <v>300</v>
      </c>
      <c r="AYD37" s="2024">
        <v>304</v>
      </c>
      <c r="AYE37" s="3029">
        <v>1.3157894736842195</v>
      </c>
      <c r="AYF37" s="2024" t="s">
        <v>8059</v>
      </c>
      <c r="AYG37" s="2024">
        <v>12</v>
      </c>
      <c r="AYH37" s="2024">
        <v>24</v>
      </c>
      <c r="AYI37" s="3029">
        <v>50</v>
      </c>
      <c r="AYJ37" s="2024" t="s">
        <v>8057</v>
      </c>
      <c r="AYK37" s="2024">
        <v>2544</v>
      </c>
      <c r="AYL37" s="2024">
        <v>2442</v>
      </c>
      <c r="AYM37" s="3029">
        <v>4.1769041769041735</v>
      </c>
      <c r="AYN37" s="2024" t="s">
        <v>8056</v>
      </c>
      <c r="AYO37" s="2024">
        <v>14900000</v>
      </c>
      <c r="AYP37" s="2024">
        <v>15281925</v>
      </c>
      <c r="AYQ37" s="3029">
        <v>2.4991943096174083</v>
      </c>
      <c r="AYR37" s="2024" t="s">
        <v>8059</v>
      </c>
      <c r="AYS37" s="2024">
        <v>5550000</v>
      </c>
      <c r="AYT37" s="2024">
        <v>6497183</v>
      </c>
      <c r="AYU37" s="3029">
        <v>14.578364192604695</v>
      </c>
      <c r="AYV37" s="2024" t="s">
        <v>8057</v>
      </c>
      <c r="AYW37" s="2024">
        <v>9000000</v>
      </c>
      <c r="AYX37" s="2024">
        <v>8726992</v>
      </c>
      <c r="AYY37" s="3029">
        <v>3.1283172942063118</v>
      </c>
      <c r="AYZ37" s="2024" t="s">
        <v>8056</v>
      </c>
      <c r="AZA37" s="2024">
        <v>100000</v>
      </c>
      <c r="AZB37" s="2024">
        <v>0</v>
      </c>
      <c r="AZC37" s="3029" t="s">
        <v>31</v>
      </c>
      <c r="AZD37" s="2024" t="s">
        <v>31</v>
      </c>
      <c r="AZE37" s="2024">
        <v>50000</v>
      </c>
      <c r="AZF37" s="2024">
        <v>0</v>
      </c>
      <c r="AZG37" s="3029" t="s">
        <v>31</v>
      </c>
      <c r="AZH37" s="2024" t="s">
        <v>31</v>
      </c>
      <c r="AZI37" s="2024">
        <v>100000</v>
      </c>
      <c r="AZJ37" s="2024">
        <v>57750</v>
      </c>
      <c r="AZK37" s="3029">
        <v>73.160173160173144</v>
      </c>
      <c r="AZL37" s="2024" t="s">
        <v>8057</v>
      </c>
      <c r="AZM37" s="2024">
        <v>50000</v>
      </c>
      <c r="AZN37" s="2024">
        <v>0</v>
      </c>
      <c r="AZO37" s="3029" t="s">
        <v>31</v>
      </c>
      <c r="AZP37" s="2024" t="s">
        <v>31</v>
      </c>
      <c r="AZQ37" s="2024">
        <v>50000</v>
      </c>
      <c r="AZR37" s="2024">
        <v>0</v>
      </c>
      <c r="AZS37" s="3029" t="s">
        <v>31</v>
      </c>
      <c r="AZT37" s="2024" t="s">
        <v>31</v>
      </c>
      <c r="AZU37" s="2024">
        <v>0</v>
      </c>
      <c r="AZV37" s="2024">
        <v>0</v>
      </c>
      <c r="AZW37" s="3029" t="s">
        <v>31</v>
      </c>
      <c r="AZX37" s="2024" t="s">
        <v>31</v>
      </c>
      <c r="AZY37" s="2123">
        <v>78330000</v>
      </c>
      <c r="AZZ37" s="2024">
        <v>81778761</v>
      </c>
      <c r="BAA37" s="3029">
        <v>4.2171842148598984</v>
      </c>
      <c r="BAB37" s="2024" t="s">
        <v>8056</v>
      </c>
      <c r="BAC37" s="2024">
        <v>0</v>
      </c>
      <c r="BAD37" s="2024">
        <v>4670163</v>
      </c>
      <c r="BAE37" s="3029">
        <v>100</v>
      </c>
      <c r="BAF37" s="2024" t="s">
        <v>8057</v>
      </c>
      <c r="BAG37" s="2024">
        <v>76759000</v>
      </c>
      <c r="BAH37" s="2024">
        <v>77662590</v>
      </c>
      <c r="BAI37" s="3029">
        <v>1.163481671162387</v>
      </c>
      <c r="BAJ37" s="2024" t="s">
        <v>8059</v>
      </c>
      <c r="BAK37" s="2123">
        <v>40035000</v>
      </c>
      <c r="BAL37" s="2024">
        <v>50690313</v>
      </c>
      <c r="BAM37" s="3029">
        <v>21.020412716725573</v>
      </c>
      <c r="BAN37" s="2024" t="s">
        <v>8057</v>
      </c>
      <c r="BAO37" s="2024">
        <v>0</v>
      </c>
      <c r="BAP37" s="2024">
        <v>0</v>
      </c>
      <c r="BAQ37" s="3029" t="s">
        <v>31</v>
      </c>
      <c r="BAR37" s="2024" t="s">
        <v>31</v>
      </c>
      <c r="BAS37" s="2024">
        <v>38295000</v>
      </c>
      <c r="BAT37" s="2024">
        <v>31088448</v>
      </c>
      <c r="BAU37" s="3029">
        <v>23.180803364645271</v>
      </c>
      <c r="BAV37" s="2024" t="s">
        <v>8057</v>
      </c>
      <c r="BAW37" s="2024">
        <v>0</v>
      </c>
      <c r="BAX37" s="2024">
        <v>0</v>
      </c>
      <c r="BAY37" s="3029" t="s">
        <v>31</v>
      </c>
      <c r="BAZ37" s="2024" t="s">
        <v>31</v>
      </c>
      <c r="BBA37" s="2024">
        <v>0</v>
      </c>
      <c r="BBB37" s="2024">
        <v>0</v>
      </c>
      <c r="BBC37" s="3029" t="s">
        <v>31</v>
      </c>
      <c r="BBD37" s="2024" t="s">
        <v>31</v>
      </c>
      <c r="BBE37" s="2123">
        <v>0</v>
      </c>
      <c r="BBF37" s="2024">
        <v>4670163</v>
      </c>
      <c r="BBG37" s="3029">
        <v>100</v>
      </c>
      <c r="BBH37" s="2024" t="s">
        <v>8057</v>
      </c>
      <c r="BBI37" s="2024">
        <v>0</v>
      </c>
      <c r="BBJ37" s="2024">
        <v>0</v>
      </c>
      <c r="BBK37" s="3029" t="s">
        <v>31</v>
      </c>
      <c r="BBL37" s="2024" t="s">
        <v>31</v>
      </c>
      <c r="BBM37" s="2024">
        <v>0</v>
      </c>
      <c r="BBN37" s="2024">
        <v>0</v>
      </c>
      <c r="BBO37" s="3029" t="s">
        <v>31</v>
      </c>
      <c r="BBP37" s="2024" t="s">
        <v>31</v>
      </c>
      <c r="BBQ37" s="2123">
        <v>14004000</v>
      </c>
      <c r="BBR37" s="2024">
        <v>12912398</v>
      </c>
      <c r="BBS37" s="3029">
        <v>8.4539060831303487</v>
      </c>
      <c r="BBT37" s="2024" t="s">
        <v>8058</v>
      </c>
      <c r="BBU37" s="2024">
        <v>769000</v>
      </c>
      <c r="BBV37" s="2024">
        <v>670482</v>
      </c>
      <c r="BBW37" s="3029">
        <v>14.693608478676538</v>
      </c>
      <c r="BBX37" s="2024" t="s">
        <v>8057</v>
      </c>
      <c r="BBY37" s="2024">
        <v>9357000</v>
      </c>
      <c r="BBZ37" s="2024">
        <v>9839429</v>
      </c>
      <c r="BCA37" s="3029">
        <v>4.9030182544129417</v>
      </c>
      <c r="BCB37" s="2024" t="s">
        <v>8056</v>
      </c>
      <c r="BCC37" s="2024">
        <v>642000</v>
      </c>
      <c r="BCD37" s="2024">
        <v>114363</v>
      </c>
      <c r="BCE37" s="3029">
        <v>461.37037328506597</v>
      </c>
      <c r="BCF37" s="2024" t="s">
        <v>8057</v>
      </c>
      <c r="BCG37" s="2024">
        <v>1137000</v>
      </c>
      <c r="BCH37" s="2024">
        <v>1075611</v>
      </c>
      <c r="BCI37" s="3029">
        <v>5.7073607465896146</v>
      </c>
      <c r="BCJ37" s="2024" t="s">
        <v>8056</v>
      </c>
      <c r="BCK37" s="2024">
        <v>1453000</v>
      </c>
      <c r="BCL37" s="2024">
        <v>2068560</v>
      </c>
      <c r="BCM37" s="3029">
        <v>29.757899214912783</v>
      </c>
      <c r="BCN37" s="2024" t="s">
        <v>8057</v>
      </c>
      <c r="BCO37" s="2024">
        <v>23337000</v>
      </c>
      <c r="BCP37" s="2024">
        <v>25826823</v>
      </c>
      <c r="BCQ37" s="3029">
        <v>9.6404540349387986</v>
      </c>
      <c r="BCR37" s="2024" t="s">
        <v>8058</v>
      </c>
      <c r="BCS37" s="2024">
        <v>5007000</v>
      </c>
      <c r="BCT37" s="2024">
        <v>5412771</v>
      </c>
      <c r="BCU37" s="3029">
        <v>7.4965484407154861</v>
      </c>
      <c r="BCV37" s="2024" t="s">
        <v>8058</v>
      </c>
      <c r="BCW37" s="2024">
        <v>1623000</v>
      </c>
      <c r="BCX37" s="2024">
        <v>951723</v>
      </c>
      <c r="BCY37" s="3029">
        <v>70.532812593580275</v>
      </c>
      <c r="BCZ37" s="2024" t="s">
        <v>8057</v>
      </c>
      <c r="BDA37" s="2024">
        <v>5079000</v>
      </c>
      <c r="BDB37" s="2024">
        <v>4456332</v>
      </c>
      <c r="BDC37" s="3029">
        <v>13.972657333430277</v>
      </c>
      <c r="BDD37" s="2024" t="s">
        <v>8057</v>
      </c>
      <c r="BDE37" s="2024">
        <v>0</v>
      </c>
      <c r="BDF37" s="2024">
        <v>0</v>
      </c>
      <c r="BDG37" s="3029" t="s">
        <v>31</v>
      </c>
      <c r="BDH37" s="2024" t="s">
        <v>31</v>
      </c>
      <c r="BDI37" s="2024">
        <v>0</v>
      </c>
      <c r="BDJ37" s="2024">
        <v>0</v>
      </c>
      <c r="BDK37" s="3029" t="s">
        <v>31</v>
      </c>
      <c r="BDL37" s="2024" t="s">
        <v>31</v>
      </c>
      <c r="BDM37" s="2024">
        <v>6065000</v>
      </c>
      <c r="BDN37" s="2024">
        <v>5534628</v>
      </c>
      <c r="BDO37" s="3029">
        <v>9.5827940016926192</v>
      </c>
      <c r="BDP37" s="2024" t="s">
        <v>8058</v>
      </c>
      <c r="BDQ37" s="2024">
        <v>0</v>
      </c>
      <c r="BDR37" s="2024">
        <v>31135</v>
      </c>
      <c r="BDS37" s="3029">
        <v>100</v>
      </c>
      <c r="BDT37" s="2024" t="s">
        <v>8057</v>
      </c>
      <c r="BDU37" s="2024">
        <v>0</v>
      </c>
      <c r="BDV37" s="2024">
        <v>322665</v>
      </c>
      <c r="BDW37" s="3029">
        <v>100</v>
      </c>
      <c r="BDX37" s="2024" t="s">
        <v>8057</v>
      </c>
      <c r="BDY37" s="2024">
        <v>0</v>
      </c>
      <c r="BDZ37" s="2024">
        <v>0</v>
      </c>
      <c r="BEA37" s="3029" t="s">
        <v>31</v>
      </c>
      <c r="BEB37" s="2024" t="s">
        <v>31</v>
      </c>
      <c r="BEC37" s="2024">
        <v>0</v>
      </c>
      <c r="BED37" s="2024">
        <v>0</v>
      </c>
      <c r="BEE37" s="3029" t="s">
        <v>31</v>
      </c>
      <c r="BEF37" s="2024" t="s">
        <v>31</v>
      </c>
      <c r="BEG37" s="2024">
        <v>0</v>
      </c>
      <c r="BEH37" s="2024">
        <v>0</v>
      </c>
      <c r="BEI37" s="3029" t="s">
        <v>31</v>
      </c>
      <c r="BEJ37" s="2024" t="s">
        <v>31</v>
      </c>
      <c r="BEK37" s="2024">
        <v>0</v>
      </c>
      <c r="BEL37" s="2024">
        <v>0</v>
      </c>
      <c r="BEM37" s="3029" t="s">
        <v>31</v>
      </c>
      <c r="BEN37" s="2024" t="s">
        <v>31</v>
      </c>
      <c r="BEO37" s="2024">
        <v>0</v>
      </c>
      <c r="BEP37" s="2024">
        <v>0</v>
      </c>
      <c r="BEQ37" s="3029" t="s">
        <v>31</v>
      </c>
      <c r="BER37" s="2024" t="s">
        <v>31</v>
      </c>
      <c r="BES37" s="2024">
        <v>8286000</v>
      </c>
      <c r="BET37" s="2024">
        <v>8445670</v>
      </c>
      <c r="BEU37" s="3029">
        <v>1.8905545681988514</v>
      </c>
      <c r="BEV37" s="2024" t="s">
        <v>8059</v>
      </c>
      <c r="BEW37" s="2123">
        <v>356</v>
      </c>
      <c r="BEX37" s="2024">
        <v>406</v>
      </c>
      <c r="BEY37" s="3029">
        <v>12.315270935960584</v>
      </c>
      <c r="BEZ37" s="2024" t="s">
        <v>8057</v>
      </c>
      <c r="BFA37" s="2024">
        <v>86</v>
      </c>
      <c r="BFB37" s="2024">
        <v>82</v>
      </c>
      <c r="BFC37" s="3029">
        <v>4.8780487804878021</v>
      </c>
      <c r="BFD37" s="2024" t="s">
        <v>8056</v>
      </c>
      <c r="BFE37" s="3029">
        <v>24.157303370786519</v>
      </c>
      <c r="BFF37" s="3029">
        <v>20.19704433497537</v>
      </c>
      <c r="BFG37" s="3029">
        <v>-3.9602590358111485</v>
      </c>
      <c r="BFH37" s="2024" t="s">
        <v>7682</v>
      </c>
      <c r="BFI37" s="2780" t="s">
        <v>1632</v>
      </c>
      <c r="BFJ37" s="1495" t="s">
        <v>1632</v>
      </c>
      <c r="BFK37" s="1495" t="s">
        <v>1632</v>
      </c>
      <c r="BFL37" s="1495" t="s">
        <v>1632</v>
      </c>
      <c r="BFM37" s="1212">
        <v>10</v>
      </c>
      <c r="BFN37" s="1212">
        <v>10</v>
      </c>
      <c r="BFO37" s="1212">
        <v>10</v>
      </c>
      <c r="BFP37" s="1212">
        <v>10</v>
      </c>
      <c r="BFQ37" s="988">
        <f t="shared" si="74"/>
        <v>40</v>
      </c>
      <c r="BFR37" s="988">
        <f t="shared" si="75"/>
        <v>1</v>
      </c>
      <c r="BFS37" s="1993" t="s">
        <v>1632</v>
      </c>
      <c r="BFT37" s="1994" t="s">
        <v>1625</v>
      </c>
      <c r="BFU37" s="1994" t="s">
        <v>1632</v>
      </c>
      <c r="BFV37" s="1994" t="s">
        <v>1625</v>
      </c>
      <c r="BFW37" s="1995">
        <v>5</v>
      </c>
      <c r="BFX37" s="1995">
        <v>0</v>
      </c>
      <c r="BFY37" s="1995">
        <v>5</v>
      </c>
      <c r="BFZ37" s="1995">
        <v>0</v>
      </c>
      <c r="BGA37" s="1303">
        <f t="shared" si="76"/>
        <v>10</v>
      </c>
      <c r="BGB37" s="1303">
        <f t="shared" si="77"/>
        <v>57</v>
      </c>
      <c r="BGC37" s="1993" t="s">
        <v>1625</v>
      </c>
      <c r="BGD37" s="1994" t="s">
        <v>1625</v>
      </c>
      <c r="BGE37" s="1994" t="s">
        <v>1625</v>
      </c>
      <c r="BGF37" s="1994" t="s">
        <v>1625</v>
      </c>
      <c r="BGG37" s="1995">
        <v>0</v>
      </c>
      <c r="BGH37" s="1995">
        <v>0</v>
      </c>
      <c r="BGI37" s="1995">
        <v>0</v>
      </c>
      <c r="BGJ37" s="1995">
        <v>0</v>
      </c>
      <c r="BGK37" s="1303">
        <f t="shared" si="78"/>
        <v>0</v>
      </c>
      <c r="BGL37" s="1303">
        <f t="shared" si="79"/>
        <v>14</v>
      </c>
      <c r="BGM37" s="1993" t="s">
        <v>1632</v>
      </c>
      <c r="BGN37" s="1994" t="s">
        <v>1632</v>
      </c>
      <c r="BGO37" s="1994" t="s">
        <v>1632</v>
      </c>
      <c r="BGP37" s="1994" t="s">
        <v>1632</v>
      </c>
      <c r="BGQ37" s="1995">
        <v>5</v>
      </c>
      <c r="BGR37" s="1995">
        <v>5</v>
      </c>
      <c r="BGS37" s="1995">
        <v>5</v>
      </c>
      <c r="BGT37" s="1995">
        <v>5</v>
      </c>
      <c r="BGU37" s="1303">
        <f t="shared" si="80"/>
        <v>20</v>
      </c>
      <c r="BGV37" s="1303">
        <f t="shared" si="81"/>
        <v>1</v>
      </c>
      <c r="BGW37" s="1993" t="s">
        <v>1632</v>
      </c>
      <c r="BGX37" s="1994" t="s">
        <v>1632</v>
      </c>
      <c r="BGY37" s="1994" t="s">
        <v>1632</v>
      </c>
      <c r="BGZ37" s="1994" t="s">
        <v>1632</v>
      </c>
      <c r="BHA37" s="1995">
        <v>5</v>
      </c>
      <c r="BHB37" s="1995">
        <v>5</v>
      </c>
      <c r="BHC37" s="1995">
        <v>5</v>
      </c>
      <c r="BHD37" s="1995">
        <v>5</v>
      </c>
      <c r="BHE37" s="1303">
        <f t="shared" si="82"/>
        <v>20</v>
      </c>
      <c r="BHF37" s="1303">
        <f t="shared" si="83"/>
        <v>1</v>
      </c>
      <c r="BHG37" s="1993" t="s">
        <v>1632</v>
      </c>
      <c r="BHH37" s="1994" t="s">
        <v>1632</v>
      </c>
      <c r="BHI37" s="1994" t="s">
        <v>1632</v>
      </c>
      <c r="BHJ37" s="1994" t="s">
        <v>1625</v>
      </c>
      <c r="BHK37" s="1995">
        <v>5</v>
      </c>
      <c r="BHL37" s="1995">
        <v>5</v>
      </c>
      <c r="BHM37" s="1995">
        <v>5</v>
      </c>
      <c r="BHN37" s="1995">
        <v>0</v>
      </c>
      <c r="BHO37" s="1303">
        <f t="shared" si="84"/>
        <v>15</v>
      </c>
      <c r="BHP37" s="1303">
        <f t="shared" si="85"/>
        <v>25</v>
      </c>
      <c r="BHQ37" s="1993" t="s">
        <v>1625</v>
      </c>
      <c r="BHR37" s="1994" t="s">
        <v>1632</v>
      </c>
      <c r="BHS37" s="1994" t="s">
        <v>1632</v>
      </c>
      <c r="BHT37" s="1994" t="s">
        <v>1632</v>
      </c>
      <c r="BHU37" s="1995">
        <v>0</v>
      </c>
      <c r="BHV37" s="1995">
        <v>5</v>
      </c>
      <c r="BHW37" s="1995">
        <v>5</v>
      </c>
      <c r="BHX37" s="1995">
        <v>5</v>
      </c>
      <c r="BHY37" s="1303">
        <f t="shared" si="86"/>
        <v>15</v>
      </c>
      <c r="BHZ37" s="1303">
        <f t="shared" si="87"/>
        <v>42</v>
      </c>
      <c r="BIA37" s="1993" t="s">
        <v>1626</v>
      </c>
      <c r="BIB37" s="1994" t="s">
        <v>1625</v>
      </c>
      <c r="BIC37" s="1994" t="s">
        <v>1626</v>
      </c>
      <c r="BID37" s="1994" t="s">
        <v>1626</v>
      </c>
      <c r="BIE37" s="1994" t="s">
        <v>1626</v>
      </c>
      <c r="BIF37" s="4112">
        <f t="shared" si="88"/>
        <v>4</v>
      </c>
      <c r="BIG37" s="1303">
        <f t="shared" si="89"/>
        <v>32</v>
      </c>
      <c r="BIH37" s="2916">
        <v>0</v>
      </c>
      <c r="BII37" s="3967">
        <v>0</v>
      </c>
      <c r="BIJ37" s="1303">
        <f t="shared" si="90"/>
        <v>62</v>
      </c>
      <c r="BIK37" s="2073">
        <v>12</v>
      </c>
      <c r="BIL37" s="1303">
        <v>12</v>
      </c>
      <c r="BIM37" s="1995">
        <v>100</v>
      </c>
      <c r="BIN37" s="1303">
        <f t="shared" si="91"/>
        <v>1</v>
      </c>
      <c r="BIO37" s="1993" t="s">
        <v>1626</v>
      </c>
      <c r="BIP37" s="1994" t="s">
        <v>1626</v>
      </c>
      <c r="BIQ37" s="1994" t="s">
        <v>1626</v>
      </c>
      <c r="BIR37" s="1994" t="s">
        <v>1626</v>
      </c>
      <c r="BIS37" s="1994" t="s">
        <v>1626</v>
      </c>
      <c r="BIT37" s="1994" t="s">
        <v>1626</v>
      </c>
      <c r="BIU37" s="1994" t="s">
        <v>1626</v>
      </c>
      <c r="BIV37" s="1994" t="s">
        <v>1626</v>
      </c>
      <c r="BIW37" s="1994" t="s">
        <v>1626</v>
      </c>
      <c r="BIX37" s="1994" t="s">
        <v>1625</v>
      </c>
      <c r="BIY37" s="3617">
        <f t="shared" si="92"/>
        <v>9</v>
      </c>
      <c r="BIZ37" s="2906">
        <f t="shared" si="93"/>
        <v>11</v>
      </c>
      <c r="BJA37" s="3971">
        <v>4</v>
      </c>
      <c r="BJB37" s="3972">
        <v>9.9750623441396513</v>
      </c>
      <c r="BJC37" s="3971">
        <v>4</v>
      </c>
      <c r="BJD37" s="3972">
        <v>100</v>
      </c>
      <c r="BJE37" s="3972">
        <v>1</v>
      </c>
      <c r="BJF37" s="3971">
        <v>4</v>
      </c>
      <c r="BJG37" s="3972">
        <v>100</v>
      </c>
      <c r="BJH37" s="3972">
        <v>1</v>
      </c>
      <c r="BJI37" s="3971">
        <v>4</v>
      </c>
      <c r="BJJ37" s="3972">
        <v>100</v>
      </c>
      <c r="BJK37" s="3973">
        <v>1</v>
      </c>
      <c r="BJL37" s="3971">
        <v>3</v>
      </c>
      <c r="BJM37" s="3972">
        <v>7.4812967581047376</v>
      </c>
      <c r="BJN37" s="3971">
        <v>3</v>
      </c>
      <c r="BJO37" s="3972">
        <v>100</v>
      </c>
      <c r="BJP37" s="3973">
        <v>1</v>
      </c>
      <c r="BJQ37" s="3971">
        <v>426</v>
      </c>
      <c r="BJR37" s="3972">
        <v>1062.3441396508729</v>
      </c>
      <c r="BJS37" s="3971">
        <v>426</v>
      </c>
      <c r="BJT37" s="3972">
        <v>100</v>
      </c>
      <c r="BJU37" s="3973">
        <v>1</v>
      </c>
      <c r="BJV37" s="2074">
        <v>33.300000000000004</v>
      </c>
      <c r="BJW37" s="1303">
        <f t="shared" si="7"/>
        <v>25</v>
      </c>
      <c r="BJX37" s="1993" t="s">
        <v>1632</v>
      </c>
      <c r="BJY37" s="1994" t="s">
        <v>1632</v>
      </c>
      <c r="BJZ37" s="1495" t="s">
        <v>1625</v>
      </c>
      <c r="BKA37" s="1495" t="s">
        <v>1625</v>
      </c>
      <c r="BKB37" s="1212">
        <v>5</v>
      </c>
      <c r="BKC37" s="1212">
        <v>5</v>
      </c>
      <c r="BKD37" s="1212">
        <v>0</v>
      </c>
      <c r="BKE37" s="1212">
        <v>0</v>
      </c>
      <c r="BKF37" s="988">
        <f t="shared" si="94"/>
        <v>10</v>
      </c>
      <c r="BKG37" s="988">
        <f t="shared" si="95"/>
        <v>24</v>
      </c>
      <c r="BKH37" s="2780" t="s">
        <v>1625</v>
      </c>
      <c r="BKI37" s="1495" t="s">
        <v>1625</v>
      </c>
      <c r="BKJ37" s="1495" t="s">
        <v>1625</v>
      </c>
      <c r="BKK37" s="1495" t="s">
        <v>1625</v>
      </c>
      <c r="BKL37" s="1212">
        <v>0</v>
      </c>
      <c r="BKM37" s="1212">
        <v>0</v>
      </c>
      <c r="BKN37" s="1212">
        <v>0</v>
      </c>
      <c r="BKO37" s="1212">
        <v>0</v>
      </c>
      <c r="BKP37" s="988">
        <f t="shared" si="96"/>
        <v>0</v>
      </c>
      <c r="BKQ37" s="988">
        <f t="shared" si="97"/>
        <v>38</v>
      </c>
      <c r="BKR37" s="2780" t="s">
        <v>1625</v>
      </c>
      <c r="BKS37" s="1495" t="s">
        <v>1625</v>
      </c>
      <c r="BKT37" s="1495" t="s">
        <v>1625</v>
      </c>
      <c r="BKU37" s="1495" t="s">
        <v>1625</v>
      </c>
      <c r="BKV37" s="1212">
        <v>0</v>
      </c>
      <c r="BKW37" s="1212">
        <v>0</v>
      </c>
      <c r="BKX37" s="1212">
        <v>0</v>
      </c>
      <c r="BKY37" s="1212">
        <v>0</v>
      </c>
      <c r="BKZ37" s="988">
        <f t="shared" si="98"/>
        <v>0</v>
      </c>
      <c r="BLA37" s="988">
        <f t="shared" si="99"/>
        <v>42</v>
      </c>
      <c r="BLB37" s="3971">
        <v>2</v>
      </c>
      <c r="BLC37" s="3972">
        <v>4.9875311720698257</v>
      </c>
      <c r="BLD37" s="3973">
        <v>8</v>
      </c>
      <c r="BLE37" s="3971">
        <v>0</v>
      </c>
      <c r="BLF37" s="3972">
        <v>0</v>
      </c>
      <c r="BLG37" s="3973">
        <v>14</v>
      </c>
      <c r="BLH37" s="3971">
        <v>1</v>
      </c>
      <c r="BLI37" s="3972">
        <v>2.4937655860349128</v>
      </c>
      <c r="BLJ37" s="3973">
        <v>6</v>
      </c>
      <c r="BLK37" s="3971">
        <v>1</v>
      </c>
      <c r="BLL37" s="3972">
        <v>2.4937655860349128</v>
      </c>
      <c r="BLM37" s="3973">
        <v>6</v>
      </c>
      <c r="BLN37" s="3971">
        <v>0</v>
      </c>
      <c r="BLO37" s="3972">
        <v>0</v>
      </c>
      <c r="BLP37" s="3973">
        <v>58</v>
      </c>
      <c r="BLQ37" s="3971">
        <v>0</v>
      </c>
      <c r="BLR37" s="3972">
        <v>0</v>
      </c>
      <c r="BLS37" s="3973">
        <v>13</v>
      </c>
      <c r="BLT37" s="3971">
        <v>0</v>
      </c>
      <c r="BLU37" s="3972">
        <v>0</v>
      </c>
      <c r="BLV37" s="3973">
        <v>14</v>
      </c>
      <c r="BLW37" s="3971">
        <v>0</v>
      </c>
      <c r="BLX37" s="3972">
        <v>0</v>
      </c>
      <c r="BLY37" s="3973">
        <v>42</v>
      </c>
      <c r="BLZ37" s="2782">
        <v>1</v>
      </c>
      <c r="BMA37" s="2773">
        <v>2.4937655860349128</v>
      </c>
      <c r="BMB37" s="988">
        <v>11</v>
      </c>
      <c r="BMC37" s="2782">
        <v>0</v>
      </c>
      <c r="BMD37" s="2773">
        <v>0</v>
      </c>
      <c r="BME37" s="988">
        <v>67</v>
      </c>
      <c r="BMF37" s="2782">
        <v>0</v>
      </c>
      <c r="BMG37" s="2773">
        <v>0</v>
      </c>
      <c r="BMH37" s="988">
        <v>9</v>
      </c>
      <c r="BMI37" s="2782">
        <v>0</v>
      </c>
      <c r="BMJ37" s="2773">
        <v>0</v>
      </c>
      <c r="BMK37" s="988">
        <v>18</v>
      </c>
      <c r="BML37" s="2782">
        <v>0</v>
      </c>
      <c r="BMM37" s="2773">
        <v>0</v>
      </c>
      <c r="BMN37" s="988">
        <v>10</v>
      </c>
      <c r="BMO37" s="2782">
        <v>0</v>
      </c>
      <c r="BMP37" s="2773">
        <v>0</v>
      </c>
      <c r="BMQ37" s="988">
        <v>2</v>
      </c>
      <c r="BMR37" s="2782">
        <v>1</v>
      </c>
      <c r="BMS37" s="2773">
        <v>2.4937655860349128</v>
      </c>
      <c r="BMT37" s="988">
        <v>20</v>
      </c>
      <c r="BMU37" s="2782">
        <v>0</v>
      </c>
      <c r="BMV37" s="2773">
        <v>0</v>
      </c>
      <c r="BMW37" s="988">
        <v>69</v>
      </c>
      <c r="BMX37" s="2782">
        <v>0</v>
      </c>
      <c r="BMY37" s="2773">
        <v>0</v>
      </c>
      <c r="BMZ37" s="988">
        <v>20</v>
      </c>
      <c r="BNA37" s="2782">
        <v>0</v>
      </c>
      <c r="BNB37" s="2773">
        <v>0</v>
      </c>
      <c r="BNC37" s="988">
        <v>28</v>
      </c>
      <c r="BND37" s="2782">
        <v>0</v>
      </c>
      <c r="BNE37" s="2773">
        <v>0</v>
      </c>
      <c r="BNF37" s="988">
        <v>4</v>
      </c>
      <c r="BNG37" s="2782">
        <v>0</v>
      </c>
      <c r="BNH37" s="2773">
        <v>0</v>
      </c>
      <c r="BNI37" s="988">
        <v>19</v>
      </c>
      <c r="BNJ37" s="2782">
        <v>0</v>
      </c>
      <c r="BNK37" s="2773">
        <v>0</v>
      </c>
      <c r="BNL37" s="988">
        <v>30</v>
      </c>
      <c r="BNM37" s="2782">
        <v>0</v>
      </c>
      <c r="BNN37" s="2773">
        <v>0</v>
      </c>
      <c r="BNO37" s="988">
        <v>5</v>
      </c>
      <c r="BNQ37" s="729">
        <v>11</v>
      </c>
      <c r="BNR37" s="729">
        <v>1</v>
      </c>
      <c r="BNS37" s="729">
        <v>264</v>
      </c>
      <c r="BNT37" s="729">
        <v>41.666666666666664</v>
      </c>
      <c r="BNU37" s="729">
        <v>3.7878787878787881</v>
      </c>
      <c r="BNV37" s="4113">
        <v>62</v>
      </c>
      <c r="BNW37" s="4113">
        <v>18</v>
      </c>
    </row>
    <row r="38" spans="1:1739" ht="13" x14ac:dyDescent="0.2">
      <c r="A38" s="696" t="s">
        <v>1741</v>
      </c>
      <c r="B38" s="697" t="s">
        <v>1742</v>
      </c>
      <c r="C38" s="697" t="s">
        <v>1646</v>
      </c>
      <c r="D38" s="697" t="s">
        <v>1646</v>
      </c>
      <c r="E38" s="697" t="s">
        <v>1733</v>
      </c>
      <c r="F38" s="698" t="s">
        <v>353</v>
      </c>
      <c r="G38" s="699" t="s">
        <v>1914</v>
      </c>
      <c r="H38" s="700">
        <v>24</v>
      </c>
      <c r="I38" s="703">
        <v>6.79</v>
      </c>
      <c r="J38" s="699">
        <f t="shared" si="8"/>
        <v>72</v>
      </c>
      <c r="K38" s="702">
        <v>27</v>
      </c>
      <c r="L38" s="703">
        <v>6.7</v>
      </c>
      <c r="M38" s="710">
        <f t="shared" si="9"/>
        <v>74</v>
      </c>
      <c r="N38" s="712">
        <f t="shared" si="10"/>
        <v>-8.9999999999999858E-2</v>
      </c>
      <c r="O38" s="702">
        <v>32</v>
      </c>
      <c r="P38" s="703">
        <v>7.19</v>
      </c>
      <c r="Q38" s="710">
        <f t="shared" si="11"/>
        <v>27</v>
      </c>
      <c r="R38" s="712">
        <f t="shared" si="12"/>
        <v>0.49000000000000021</v>
      </c>
      <c r="S38" s="702">
        <v>24</v>
      </c>
      <c r="T38" s="703">
        <v>5.55</v>
      </c>
      <c r="U38" s="699">
        <f t="shared" si="100"/>
        <v>75</v>
      </c>
      <c r="V38" s="702">
        <v>34</v>
      </c>
      <c r="W38" s="703">
        <v>6.41</v>
      </c>
      <c r="X38" s="710">
        <f t="shared" si="0"/>
        <v>9</v>
      </c>
      <c r="Y38" s="712">
        <f t="shared" si="13"/>
        <v>0.86000000000000032</v>
      </c>
      <c r="Z38" s="702">
        <v>24</v>
      </c>
      <c r="AA38" s="703">
        <v>6.166666666666667</v>
      </c>
      <c r="AB38" s="710">
        <f t="shared" si="101"/>
        <v>41</v>
      </c>
      <c r="AC38" s="712">
        <f t="shared" si="14"/>
        <v>-0.24333333333333318</v>
      </c>
      <c r="AD38" s="706">
        <v>13</v>
      </c>
      <c r="AE38" s="701">
        <v>6.4615384615384617</v>
      </c>
      <c r="AF38" s="702">
        <v>11</v>
      </c>
      <c r="AG38" s="704">
        <v>5.8181818181818183</v>
      </c>
      <c r="AH38" s="705">
        <f t="shared" si="102"/>
        <v>71</v>
      </c>
      <c r="AI38" s="707">
        <v>7</v>
      </c>
      <c r="AJ38" s="704">
        <v>6.5714285714285712</v>
      </c>
      <c r="AK38" s="705">
        <f t="shared" si="103"/>
        <v>6</v>
      </c>
      <c r="AL38" s="702">
        <v>6</v>
      </c>
      <c r="AM38" s="704">
        <v>6.333333333333333</v>
      </c>
      <c r="AN38" s="1595">
        <f t="shared" si="104"/>
        <v>7</v>
      </c>
      <c r="AO38" s="4086"/>
      <c r="AP38" s="717">
        <v>80.599999999999994</v>
      </c>
      <c r="AQ38" s="705">
        <v>52</v>
      </c>
      <c r="AR38" s="709">
        <v>80.8</v>
      </c>
      <c r="AS38" s="705">
        <v>72</v>
      </c>
      <c r="AT38" s="709">
        <v>1.6999999999999886</v>
      </c>
      <c r="AU38" s="701">
        <v>-10.100000000000009</v>
      </c>
      <c r="AV38" s="702">
        <v>120</v>
      </c>
      <c r="AW38" s="715">
        <f t="shared" si="15"/>
        <v>1</v>
      </c>
      <c r="AX38" s="710">
        <v>120</v>
      </c>
      <c r="AY38" s="715">
        <f t="shared" si="16"/>
        <v>1</v>
      </c>
      <c r="AZ38" s="702">
        <v>60</v>
      </c>
      <c r="BA38" s="711">
        <f t="shared" si="105"/>
        <v>75</v>
      </c>
      <c r="BB38" s="702">
        <v>360</v>
      </c>
      <c r="BC38" s="726">
        <v>11</v>
      </c>
      <c r="BD38" s="702">
        <v>34</v>
      </c>
      <c r="BE38" s="703">
        <v>41.17647058823529</v>
      </c>
      <c r="BF38" s="705">
        <f t="shared" si="17"/>
        <v>75</v>
      </c>
      <c r="BG38" s="702">
        <v>34</v>
      </c>
      <c r="BH38" s="703">
        <v>8.8235294117647065</v>
      </c>
      <c r="BI38" s="705">
        <f t="shared" si="18"/>
        <v>7</v>
      </c>
      <c r="BJ38" s="702">
        <v>33</v>
      </c>
      <c r="BK38" s="703">
        <v>36.363636363636367</v>
      </c>
      <c r="BL38" s="705">
        <f t="shared" si="19"/>
        <v>4</v>
      </c>
      <c r="BM38" s="702">
        <v>34</v>
      </c>
      <c r="BN38" s="703">
        <v>14.705882352941178</v>
      </c>
      <c r="BO38" s="705">
        <v>15</v>
      </c>
      <c r="BP38" s="702">
        <v>32</v>
      </c>
      <c r="BQ38" s="703">
        <v>0</v>
      </c>
      <c r="BR38" s="705">
        <v>1</v>
      </c>
      <c r="BS38" s="702">
        <v>32</v>
      </c>
      <c r="BT38" s="703">
        <v>21.875</v>
      </c>
      <c r="BU38" s="705">
        <v>5</v>
      </c>
      <c r="BV38" s="702">
        <v>11</v>
      </c>
      <c r="BW38" s="703">
        <v>63.636363636363633</v>
      </c>
      <c r="BX38" s="705">
        <f t="shared" si="20"/>
        <v>66</v>
      </c>
      <c r="BY38" s="702">
        <v>11</v>
      </c>
      <c r="BZ38" s="703">
        <v>81.818181818181827</v>
      </c>
      <c r="CA38" s="705">
        <f t="shared" si="21"/>
        <v>67</v>
      </c>
      <c r="CB38" s="702">
        <v>10</v>
      </c>
      <c r="CC38" s="703">
        <v>90</v>
      </c>
      <c r="CD38" s="705">
        <f t="shared" si="22"/>
        <v>75</v>
      </c>
      <c r="CE38" s="702">
        <v>11</v>
      </c>
      <c r="CF38" s="703">
        <v>27.27272727272727</v>
      </c>
      <c r="CG38" s="705">
        <v>11</v>
      </c>
      <c r="CH38" s="702">
        <v>10</v>
      </c>
      <c r="CI38" s="703">
        <v>10</v>
      </c>
      <c r="CJ38" s="705">
        <f t="shared" si="106"/>
        <v>71</v>
      </c>
      <c r="CK38" s="702">
        <v>11</v>
      </c>
      <c r="CL38" s="703">
        <v>9.0909090909090917</v>
      </c>
      <c r="CM38" s="705">
        <f t="shared" si="23"/>
        <v>2</v>
      </c>
      <c r="CN38" s="709">
        <v>13.3</v>
      </c>
      <c r="CO38" s="726">
        <v>23</v>
      </c>
      <c r="CP38" s="703">
        <v>3.3</v>
      </c>
      <c r="CQ38" s="703">
        <v>5.2</v>
      </c>
      <c r="CR38" s="704">
        <v>4.8</v>
      </c>
      <c r="CS38" s="709">
        <v>15.9</v>
      </c>
      <c r="CT38" s="701">
        <v>14.499999999999998</v>
      </c>
      <c r="CU38" s="712">
        <v>17.399999999999999</v>
      </c>
      <c r="CV38" s="729">
        <f t="shared" si="24"/>
        <v>50</v>
      </c>
      <c r="CW38" s="712">
        <v>4.5</v>
      </c>
      <c r="CX38" s="712">
        <v>4.9000000000000004</v>
      </c>
      <c r="CY38" s="712">
        <v>7.9</v>
      </c>
      <c r="CZ38" s="714">
        <v>10</v>
      </c>
      <c r="DA38" s="985">
        <v>89.7</v>
      </c>
      <c r="DB38" s="729">
        <v>3</v>
      </c>
      <c r="DC38" s="715">
        <v>4</v>
      </c>
      <c r="DD38" s="985">
        <v>88.5</v>
      </c>
      <c r="DE38" s="729">
        <v>7</v>
      </c>
      <c r="DF38" s="715">
        <v>4</v>
      </c>
      <c r="DG38" s="712">
        <v>92.25</v>
      </c>
      <c r="DH38" s="729">
        <v>1</v>
      </c>
      <c r="DI38" s="715">
        <v>2</v>
      </c>
      <c r="DJ38" s="712">
        <v>87</v>
      </c>
      <c r="DK38" s="729">
        <v>11</v>
      </c>
      <c r="DL38" s="716">
        <v>35.714285714285715</v>
      </c>
      <c r="DM38" s="710">
        <v>71</v>
      </c>
      <c r="DN38" s="715">
        <v>14</v>
      </c>
      <c r="DO38" s="717">
        <v>64.285714285714292</v>
      </c>
      <c r="DP38" s="710">
        <v>65</v>
      </c>
      <c r="DQ38" s="703">
        <v>0</v>
      </c>
      <c r="DR38" s="705">
        <v>18</v>
      </c>
      <c r="DS38" s="709">
        <v>71.428571428571431</v>
      </c>
      <c r="DT38" s="721">
        <v>31</v>
      </c>
      <c r="DU38" s="703">
        <v>0</v>
      </c>
      <c r="DV38" s="705">
        <v>17</v>
      </c>
      <c r="DW38" s="718">
        <v>57.142857142857139</v>
      </c>
      <c r="DX38" s="705">
        <v>60</v>
      </c>
      <c r="DY38" s="703">
        <v>0</v>
      </c>
      <c r="DZ38" s="705">
        <v>53</v>
      </c>
      <c r="EA38" s="702">
        <v>34</v>
      </c>
      <c r="EB38" s="719">
        <v>70.588235294117652</v>
      </c>
      <c r="EC38" s="705">
        <f t="shared" si="1"/>
        <v>61</v>
      </c>
      <c r="ED38" s="702">
        <v>7</v>
      </c>
      <c r="EE38" s="719">
        <v>42.857142857142854</v>
      </c>
      <c r="EF38" s="705">
        <v>64</v>
      </c>
      <c r="EG38" s="702">
        <v>29</v>
      </c>
      <c r="EH38" s="720">
        <v>55.172413793103445</v>
      </c>
      <c r="EI38" s="705">
        <v>66</v>
      </c>
      <c r="EJ38" s="768">
        <v>26</v>
      </c>
      <c r="EK38" s="1147">
        <v>0.75</v>
      </c>
      <c r="EL38" s="3957">
        <v>52</v>
      </c>
      <c r="EM38" s="3958">
        <v>7.6923076923076925</v>
      </c>
      <c r="EN38" s="770">
        <v>51</v>
      </c>
      <c r="EO38" s="768">
        <v>31</v>
      </c>
      <c r="EP38" s="1583">
        <v>1.7</v>
      </c>
      <c r="EQ38" s="2356">
        <v>12</v>
      </c>
      <c r="ER38" s="3958">
        <v>16.129032258064516</v>
      </c>
      <c r="ES38" s="770">
        <v>58</v>
      </c>
      <c r="ET38" s="768">
        <v>27</v>
      </c>
      <c r="EU38" s="1583">
        <v>0.66666666666666663</v>
      </c>
      <c r="EV38" s="2356">
        <v>58</v>
      </c>
      <c r="EW38" s="3958">
        <v>11.111111111111111</v>
      </c>
      <c r="EX38" s="770">
        <v>69</v>
      </c>
      <c r="EY38" s="3974">
        <v>28</v>
      </c>
      <c r="EZ38" s="1583" t="s">
        <v>1700</v>
      </c>
      <c r="FA38" s="2356">
        <v>73</v>
      </c>
      <c r="FB38" s="3966">
        <v>0</v>
      </c>
      <c r="FC38" s="3975">
        <v>73</v>
      </c>
      <c r="FD38" s="768">
        <v>28</v>
      </c>
      <c r="FE38" s="3957">
        <v>0.5</v>
      </c>
      <c r="FF38" s="3957">
        <v>65</v>
      </c>
      <c r="FG38" s="3958">
        <v>7.1428571428571423</v>
      </c>
      <c r="FH38" s="770">
        <v>31</v>
      </c>
      <c r="FI38" s="3965">
        <v>28</v>
      </c>
      <c r="FJ38" s="3957" t="s">
        <v>1700</v>
      </c>
      <c r="FK38" s="3957">
        <v>61</v>
      </c>
      <c r="FL38" s="3966">
        <v>0</v>
      </c>
      <c r="FM38" s="3965">
        <v>61</v>
      </c>
      <c r="FN38" s="768">
        <v>31</v>
      </c>
      <c r="FO38" s="3957">
        <v>0</v>
      </c>
      <c r="FP38" s="3957">
        <v>74</v>
      </c>
      <c r="FQ38" s="3958">
        <v>0</v>
      </c>
      <c r="FR38" s="770">
        <v>74</v>
      </c>
      <c r="FS38" s="768">
        <v>27</v>
      </c>
      <c r="FT38" s="3957">
        <v>2.75</v>
      </c>
      <c r="FU38" s="3957">
        <v>71</v>
      </c>
      <c r="FV38" s="3958">
        <v>29.629629629629626</v>
      </c>
      <c r="FW38" s="770">
        <v>68</v>
      </c>
      <c r="FX38" s="714">
        <v>11</v>
      </c>
      <c r="FY38" s="725">
        <v>18.181818181818183</v>
      </c>
      <c r="FZ38" s="715">
        <v>45</v>
      </c>
      <c r="GA38" s="702">
        <v>11</v>
      </c>
      <c r="GB38" s="727">
        <v>0</v>
      </c>
      <c r="GC38" s="726">
        <v>62</v>
      </c>
      <c r="GD38" s="720">
        <v>0</v>
      </c>
      <c r="GE38" s="705">
        <v>62</v>
      </c>
      <c r="GF38" s="702">
        <v>11</v>
      </c>
      <c r="GG38" s="712">
        <v>2.5</v>
      </c>
      <c r="GH38" s="729">
        <v>1</v>
      </c>
      <c r="GI38" s="720">
        <v>9.0909090909090917</v>
      </c>
      <c r="GJ38" s="705">
        <v>5</v>
      </c>
      <c r="GK38" s="702">
        <v>11</v>
      </c>
      <c r="GL38" s="712">
        <v>0</v>
      </c>
      <c r="GM38" s="729">
        <v>66</v>
      </c>
      <c r="GN38" s="720">
        <v>0</v>
      </c>
      <c r="GO38" s="705">
        <v>66</v>
      </c>
      <c r="GP38" s="702">
        <v>11</v>
      </c>
      <c r="GQ38" s="712">
        <v>0</v>
      </c>
      <c r="GR38" s="729">
        <v>56</v>
      </c>
      <c r="GS38" s="720">
        <v>0</v>
      </c>
      <c r="GT38" s="705">
        <v>56</v>
      </c>
      <c r="GU38" s="702">
        <v>11</v>
      </c>
      <c r="GV38" s="726">
        <v>1</v>
      </c>
      <c r="GW38" s="726">
        <v>59</v>
      </c>
      <c r="GX38" s="720">
        <v>18.181818181818183</v>
      </c>
      <c r="GY38" s="705">
        <v>11</v>
      </c>
      <c r="GZ38" s="702">
        <v>11</v>
      </c>
      <c r="HA38" s="726">
        <v>0</v>
      </c>
      <c r="HB38" s="726">
        <v>44</v>
      </c>
      <c r="HC38" s="720">
        <v>0</v>
      </c>
      <c r="HD38" s="705">
        <v>44</v>
      </c>
      <c r="HE38" s="702">
        <v>11</v>
      </c>
      <c r="HF38" s="726">
        <v>0</v>
      </c>
      <c r="HG38" s="726">
        <v>47</v>
      </c>
      <c r="HH38" s="720">
        <v>0</v>
      </c>
      <c r="HI38" s="705">
        <v>47</v>
      </c>
      <c r="HJ38" s="702">
        <v>11</v>
      </c>
      <c r="HK38" s="726">
        <v>0</v>
      </c>
      <c r="HL38" s="726">
        <v>56</v>
      </c>
      <c r="HM38" s="720">
        <v>0</v>
      </c>
      <c r="HN38" s="705">
        <v>56</v>
      </c>
      <c r="HO38" s="709">
        <v>33.333333333333329</v>
      </c>
      <c r="HP38" s="703">
        <v>6.666666666666667</v>
      </c>
      <c r="HQ38" s="703">
        <v>93.333333333333329</v>
      </c>
      <c r="HR38" s="703">
        <v>26.666666666666668</v>
      </c>
      <c r="HS38" s="1299">
        <v>20</v>
      </c>
      <c r="HT38" s="1299">
        <v>20</v>
      </c>
      <c r="HU38" s="1299">
        <v>86.666666666666671</v>
      </c>
      <c r="HV38" s="1299">
        <v>6.666666666666667</v>
      </c>
      <c r="HW38" s="1299">
        <v>86.666666666666671</v>
      </c>
      <c r="HX38" s="1300">
        <v>15</v>
      </c>
      <c r="HY38" s="709">
        <v>20.930232558139537</v>
      </c>
      <c r="HZ38" s="709">
        <v>0</v>
      </c>
      <c r="IA38" s="709">
        <v>65.116279069767444</v>
      </c>
      <c r="IB38" s="709">
        <v>23.255813953488371</v>
      </c>
      <c r="IC38" s="709">
        <v>18.604651162790699</v>
      </c>
      <c r="ID38" s="709">
        <v>30.232558139534881</v>
      </c>
      <c r="IE38" s="709">
        <v>60.465116279069761</v>
      </c>
      <c r="IF38" s="709">
        <v>2.3255813953488373</v>
      </c>
      <c r="IG38" s="709">
        <v>53.488372093023251</v>
      </c>
      <c r="IH38" s="1300">
        <v>43</v>
      </c>
      <c r="II38" s="1265" t="s">
        <v>31</v>
      </c>
      <c r="IJ38" s="1266" t="s">
        <v>31</v>
      </c>
      <c r="IK38" s="1266" t="s">
        <v>31</v>
      </c>
      <c r="IL38" s="1266" t="s">
        <v>31</v>
      </c>
      <c r="IM38" s="1266" t="s">
        <v>31</v>
      </c>
      <c r="IN38" s="1266" t="s">
        <v>31</v>
      </c>
      <c r="IO38" s="1266" t="s">
        <v>31</v>
      </c>
      <c r="IP38" s="1266" t="s">
        <v>81</v>
      </c>
      <c r="IQ38" s="1267" t="s">
        <v>81</v>
      </c>
      <c r="IR38" s="1268" t="s">
        <v>31</v>
      </c>
      <c r="IS38" s="1269" t="s">
        <v>31</v>
      </c>
      <c r="IT38" s="1269" t="s">
        <v>31</v>
      </c>
      <c r="IU38" s="1269" t="s">
        <v>31</v>
      </c>
      <c r="IV38" s="1269" t="s">
        <v>31</v>
      </c>
      <c r="IW38" s="1269" t="s">
        <v>31</v>
      </c>
      <c r="IX38" s="1269" t="s">
        <v>31</v>
      </c>
      <c r="IY38" s="1269" t="s">
        <v>81</v>
      </c>
      <c r="IZ38" s="1267" t="s">
        <v>81</v>
      </c>
      <c r="JA38" s="1268" t="s">
        <v>31</v>
      </c>
      <c r="JB38" s="1269" t="s">
        <v>31</v>
      </c>
      <c r="JC38" s="1269" t="s">
        <v>31</v>
      </c>
      <c r="JD38" s="1269" t="s">
        <v>31</v>
      </c>
      <c r="JE38" s="1269" t="s">
        <v>31</v>
      </c>
      <c r="JF38" s="1269" t="s">
        <v>31</v>
      </c>
      <c r="JG38" s="1269" t="s">
        <v>31</v>
      </c>
      <c r="JH38" s="1269" t="s">
        <v>81</v>
      </c>
      <c r="JI38" s="1270" t="s">
        <v>81</v>
      </c>
      <c r="JJ38" s="1268" t="s">
        <v>31</v>
      </c>
      <c r="JK38" s="1269" t="s">
        <v>31</v>
      </c>
      <c r="JL38" s="1269" t="s">
        <v>31</v>
      </c>
      <c r="JM38" s="1269" t="s">
        <v>31</v>
      </c>
      <c r="JN38" s="1269" t="s">
        <v>31</v>
      </c>
      <c r="JO38" s="1269" t="s">
        <v>31</v>
      </c>
      <c r="JP38" s="1269" t="s">
        <v>31</v>
      </c>
      <c r="JQ38" s="1269" t="s">
        <v>31</v>
      </c>
      <c r="JR38" s="1270" t="s">
        <v>31</v>
      </c>
      <c r="JS38" s="1268" t="s">
        <v>31</v>
      </c>
      <c r="JT38" s="1269" t="s">
        <v>31</v>
      </c>
      <c r="JU38" s="1269" t="s">
        <v>31</v>
      </c>
      <c r="JV38" s="1269" t="s">
        <v>31</v>
      </c>
      <c r="JW38" s="1269" t="s">
        <v>31</v>
      </c>
      <c r="JX38" s="1269" t="s">
        <v>31</v>
      </c>
      <c r="JY38" s="1269" t="s">
        <v>31</v>
      </c>
      <c r="JZ38" s="1269" t="s">
        <v>31</v>
      </c>
      <c r="KA38" s="1270" t="s">
        <v>31</v>
      </c>
      <c r="KB38" s="1268" t="s">
        <v>31</v>
      </c>
      <c r="KC38" s="1269" t="s">
        <v>31</v>
      </c>
      <c r="KD38" s="1269" t="s">
        <v>31</v>
      </c>
      <c r="KE38" s="1269" t="s">
        <v>31</v>
      </c>
      <c r="KF38" s="1269" t="s">
        <v>31</v>
      </c>
      <c r="KG38" s="1269" t="s">
        <v>31</v>
      </c>
      <c r="KH38" s="1269" t="s">
        <v>31</v>
      </c>
      <c r="KI38" s="1269" t="s">
        <v>31</v>
      </c>
      <c r="KJ38" s="1270" t="s">
        <v>31</v>
      </c>
      <c r="KK38" s="718">
        <v>49.180327868852459</v>
      </c>
      <c r="KL38" s="705">
        <v>30</v>
      </c>
      <c r="KM38" s="718">
        <v>57.142857142857139</v>
      </c>
      <c r="KN38" s="705">
        <v>52</v>
      </c>
      <c r="KO38" s="1212">
        <v>2.5559105431309903</v>
      </c>
      <c r="KP38" s="988">
        <v>52</v>
      </c>
      <c r="KQ38" s="1212">
        <v>0</v>
      </c>
      <c r="KR38" s="988">
        <v>27</v>
      </c>
      <c r="KS38" s="1212">
        <v>21.484375</v>
      </c>
      <c r="KT38" s="988">
        <v>14</v>
      </c>
      <c r="KU38" s="1212">
        <v>0</v>
      </c>
      <c r="KV38" s="988">
        <v>49</v>
      </c>
      <c r="KW38" s="725">
        <v>23.161764705882355</v>
      </c>
      <c r="KX38" s="715">
        <v>1</v>
      </c>
      <c r="KY38" s="715">
        <v>3.3434650455927049</v>
      </c>
      <c r="KZ38" s="715">
        <v>77</v>
      </c>
      <c r="LA38" s="728">
        <v>0</v>
      </c>
      <c r="LB38" s="729">
        <v>10</v>
      </c>
      <c r="LC38" s="729">
        <v>10</v>
      </c>
      <c r="LD38" s="729">
        <v>30</v>
      </c>
      <c r="LE38" s="729">
        <v>0</v>
      </c>
      <c r="LF38" s="730">
        <v>50</v>
      </c>
      <c r="LG38" s="734">
        <v>66</v>
      </c>
      <c r="LH38" s="728">
        <v>0</v>
      </c>
      <c r="LI38" s="729">
        <v>0</v>
      </c>
      <c r="LJ38" s="706">
        <v>0</v>
      </c>
      <c r="LK38" s="705">
        <v>41</v>
      </c>
      <c r="LL38" s="1372" t="s">
        <v>1625</v>
      </c>
      <c r="LM38" s="976" t="s">
        <v>1625</v>
      </c>
      <c r="LN38" s="976" t="s">
        <v>1625</v>
      </c>
      <c r="LO38" s="976" t="s">
        <v>1625</v>
      </c>
      <c r="LP38" s="729">
        <v>0</v>
      </c>
      <c r="LQ38" s="1023">
        <v>59</v>
      </c>
      <c r="LR38" s="1372" t="s">
        <v>1625</v>
      </c>
      <c r="LS38" s="976" t="s">
        <v>1625</v>
      </c>
      <c r="LT38" s="976" t="s">
        <v>1625</v>
      </c>
      <c r="LU38" s="976" t="s">
        <v>1625</v>
      </c>
      <c r="LV38" s="729">
        <v>0</v>
      </c>
      <c r="LW38" s="1023">
        <v>41</v>
      </c>
      <c r="LX38" s="1372" t="s">
        <v>1625</v>
      </c>
      <c r="LY38" s="976" t="s">
        <v>1625</v>
      </c>
      <c r="LZ38" s="976" t="s">
        <v>1625</v>
      </c>
      <c r="MA38" s="976" t="s">
        <v>1625</v>
      </c>
      <c r="MB38" s="729">
        <v>0</v>
      </c>
      <c r="MC38" s="1023">
        <v>71</v>
      </c>
      <c r="MD38" s="1372" t="s">
        <v>1632</v>
      </c>
      <c r="ME38" s="976" t="s">
        <v>1632</v>
      </c>
      <c r="MF38" s="976" t="s">
        <v>1632</v>
      </c>
      <c r="MG38" s="976" t="s">
        <v>1625</v>
      </c>
      <c r="MH38" s="729">
        <v>30</v>
      </c>
      <c r="MI38" s="1023">
        <v>39</v>
      </c>
      <c r="MJ38" s="1372" t="s">
        <v>1632</v>
      </c>
      <c r="MK38" s="976" t="s">
        <v>1632</v>
      </c>
      <c r="ML38" s="976" t="s">
        <v>1632</v>
      </c>
      <c r="MM38" s="976" t="s">
        <v>1625</v>
      </c>
      <c r="MN38" s="729">
        <v>30</v>
      </c>
      <c r="MO38" s="1023">
        <v>41</v>
      </c>
      <c r="MP38" s="1372" t="s">
        <v>1625</v>
      </c>
      <c r="MQ38" s="976" t="s">
        <v>1625</v>
      </c>
      <c r="MR38" s="976" t="s">
        <v>1632</v>
      </c>
      <c r="MS38" s="976" t="s">
        <v>1625</v>
      </c>
      <c r="MT38" s="729">
        <v>10</v>
      </c>
      <c r="MU38" s="1023">
        <v>51</v>
      </c>
      <c r="MV38" s="1372" t="s">
        <v>1625</v>
      </c>
      <c r="MW38" s="976" t="s">
        <v>1625</v>
      </c>
      <c r="MX38" s="976" t="s">
        <v>1625</v>
      </c>
      <c r="MY38" s="729">
        <v>0</v>
      </c>
      <c r="MZ38" s="1023">
        <v>56</v>
      </c>
      <c r="NA38" s="1372" t="s">
        <v>1625</v>
      </c>
      <c r="NB38" s="976" t="s">
        <v>1625</v>
      </c>
      <c r="NC38" s="976" t="s">
        <v>1625</v>
      </c>
      <c r="ND38" s="976" t="s">
        <v>1625</v>
      </c>
      <c r="NE38" s="729">
        <v>0</v>
      </c>
      <c r="NF38" s="1023">
        <v>67</v>
      </c>
      <c r="NG38" s="976" t="s">
        <v>1625</v>
      </c>
      <c r="NH38" s="976" t="s">
        <v>1625</v>
      </c>
      <c r="NI38" s="976" t="s">
        <v>1625</v>
      </c>
      <c r="NJ38" s="976" t="s">
        <v>1625</v>
      </c>
      <c r="NK38" s="729">
        <v>0</v>
      </c>
      <c r="NL38" s="1023">
        <v>50</v>
      </c>
      <c r="NM38" s="715">
        <v>202.02</v>
      </c>
      <c r="NN38" s="715">
        <f t="shared" si="2"/>
        <v>34</v>
      </c>
      <c r="NO38" s="714">
        <v>62</v>
      </c>
      <c r="NP38" s="715">
        <v>35</v>
      </c>
      <c r="NQ38" s="731">
        <v>15.222194942302972</v>
      </c>
      <c r="NR38" s="715">
        <v>40</v>
      </c>
      <c r="NS38" s="715">
        <v>62</v>
      </c>
      <c r="NT38" s="715">
        <v>35</v>
      </c>
      <c r="NU38" s="731">
        <v>15.222194942302972</v>
      </c>
      <c r="NV38" s="715">
        <v>40</v>
      </c>
      <c r="NW38" s="715">
        <v>6</v>
      </c>
      <c r="NX38" s="715">
        <v>53</v>
      </c>
      <c r="NY38" s="725">
        <v>1.473115639577707</v>
      </c>
      <c r="NZ38" s="715">
        <v>51</v>
      </c>
      <c r="OA38" s="1303">
        <v>0</v>
      </c>
      <c r="OB38" s="1995">
        <v>0</v>
      </c>
      <c r="OC38" s="1303">
        <v>47</v>
      </c>
      <c r="OD38" s="1303">
        <v>0</v>
      </c>
      <c r="OE38" s="1995">
        <v>0</v>
      </c>
      <c r="OF38" s="1303">
        <v>47</v>
      </c>
      <c r="OG38" s="1303">
        <v>0</v>
      </c>
      <c r="OH38" s="1995">
        <v>0</v>
      </c>
      <c r="OI38" s="1303">
        <v>70</v>
      </c>
      <c r="OJ38" s="699">
        <v>0</v>
      </c>
      <c r="OK38" s="985">
        <v>0</v>
      </c>
      <c r="OL38" s="1303">
        <v>70</v>
      </c>
      <c r="OM38" s="714">
        <v>12</v>
      </c>
      <c r="ON38" s="725">
        <v>2.9462312791554139</v>
      </c>
      <c r="OO38" s="733">
        <v>71</v>
      </c>
      <c r="OP38" s="714" t="s">
        <v>31</v>
      </c>
      <c r="OQ38" s="731" t="s">
        <v>31</v>
      </c>
      <c r="OR38" s="733" t="str">
        <f t="shared" si="25"/>
        <v>-</v>
      </c>
      <c r="OS38" s="981">
        <v>31.481481481481481</v>
      </c>
      <c r="OT38" s="733">
        <v>47</v>
      </c>
      <c r="OU38" s="715">
        <v>6</v>
      </c>
      <c r="OV38" s="715">
        <v>13</v>
      </c>
      <c r="OW38" s="715">
        <v>5</v>
      </c>
      <c r="OX38" s="715">
        <v>3</v>
      </c>
      <c r="OY38" s="715">
        <v>1</v>
      </c>
      <c r="OZ38" s="715">
        <v>12</v>
      </c>
      <c r="PA38" s="715">
        <v>23</v>
      </c>
      <c r="PB38" s="715">
        <v>2</v>
      </c>
      <c r="PC38" s="715">
        <v>2</v>
      </c>
      <c r="PD38" s="715">
        <v>12</v>
      </c>
      <c r="PE38" s="715">
        <v>8</v>
      </c>
      <c r="PF38" s="715">
        <v>21</v>
      </c>
      <c r="PG38" s="715">
        <v>0</v>
      </c>
      <c r="PH38" s="715">
        <v>2</v>
      </c>
      <c r="PI38" s="715">
        <v>18</v>
      </c>
      <c r="PJ38" s="715">
        <v>15</v>
      </c>
      <c r="PK38" s="715">
        <v>29</v>
      </c>
      <c r="PL38" s="715">
        <v>30</v>
      </c>
      <c r="PM38" s="714">
        <v>20</v>
      </c>
      <c r="PN38" s="715">
        <v>8</v>
      </c>
      <c r="PO38" s="715">
        <v>43.333333333333336</v>
      </c>
      <c r="PP38" s="715">
        <v>77</v>
      </c>
      <c r="PQ38" s="715">
        <v>16.666666666666664</v>
      </c>
      <c r="PR38" s="715">
        <v>9</v>
      </c>
      <c r="PS38" s="715">
        <v>10</v>
      </c>
      <c r="PT38" s="715">
        <v>11</v>
      </c>
      <c r="PU38" s="715">
        <v>3.3333333333333335</v>
      </c>
      <c r="PV38" s="715">
        <v>22</v>
      </c>
      <c r="PW38" s="715">
        <v>40</v>
      </c>
      <c r="PX38" s="715">
        <v>71</v>
      </c>
      <c r="PY38" s="715">
        <v>76.666666666666671</v>
      </c>
      <c r="PZ38" s="715">
        <v>67</v>
      </c>
      <c r="QA38" s="715">
        <v>6.666666666666667</v>
      </c>
      <c r="QB38" s="715">
        <v>51</v>
      </c>
      <c r="QC38" s="715">
        <v>6.666666666666667</v>
      </c>
      <c r="QD38" s="715">
        <v>35</v>
      </c>
      <c r="QE38" s="715">
        <v>40</v>
      </c>
      <c r="QF38" s="715">
        <v>8</v>
      </c>
      <c r="QG38" s="715">
        <v>26.666666666666668</v>
      </c>
      <c r="QH38" s="715">
        <v>67</v>
      </c>
      <c r="QI38" s="715">
        <v>70</v>
      </c>
      <c r="QJ38" s="715">
        <v>77</v>
      </c>
      <c r="QK38" s="715">
        <v>0</v>
      </c>
      <c r="QL38" s="715">
        <v>1</v>
      </c>
      <c r="QM38" s="715">
        <v>6.666666666666667</v>
      </c>
      <c r="QN38" s="715">
        <v>77</v>
      </c>
      <c r="QO38" s="715">
        <v>60</v>
      </c>
      <c r="QP38" s="715">
        <v>77</v>
      </c>
      <c r="QQ38" s="715">
        <v>50</v>
      </c>
      <c r="QR38" s="715">
        <v>74</v>
      </c>
      <c r="QS38" s="715">
        <v>96.666666666666671</v>
      </c>
      <c r="QT38" s="715">
        <v>77</v>
      </c>
      <c r="QU38" s="714">
        <v>0</v>
      </c>
      <c r="QV38" s="715">
        <v>0</v>
      </c>
      <c r="QW38" s="715">
        <v>0</v>
      </c>
      <c r="QX38" s="715">
        <v>0</v>
      </c>
      <c r="QY38" s="715">
        <v>0</v>
      </c>
      <c r="QZ38" s="715">
        <v>0</v>
      </c>
      <c r="RA38" s="715">
        <v>0</v>
      </c>
      <c r="RB38" s="715">
        <v>0</v>
      </c>
      <c r="RC38" s="715">
        <v>0</v>
      </c>
      <c r="RD38" s="715">
        <v>0</v>
      </c>
      <c r="RE38" s="715">
        <v>0</v>
      </c>
      <c r="RF38" s="715">
        <v>0</v>
      </c>
      <c r="RG38" s="715">
        <v>0</v>
      </c>
      <c r="RH38" s="715">
        <v>0</v>
      </c>
      <c r="RI38" s="715">
        <v>0</v>
      </c>
      <c r="RJ38" s="715">
        <v>0</v>
      </c>
      <c r="RK38" s="715">
        <v>0</v>
      </c>
      <c r="RL38" s="715">
        <v>0</v>
      </c>
      <c r="RM38" s="714" t="s">
        <v>31</v>
      </c>
      <c r="RN38" s="715" t="s">
        <v>31</v>
      </c>
      <c r="RO38" s="715" t="s">
        <v>31</v>
      </c>
      <c r="RP38" s="715" t="s">
        <v>31</v>
      </c>
      <c r="RQ38" s="715" t="s">
        <v>31</v>
      </c>
      <c r="RR38" s="715" t="s">
        <v>31</v>
      </c>
      <c r="RS38" s="715" t="s">
        <v>31</v>
      </c>
      <c r="RT38" s="715" t="s">
        <v>31</v>
      </c>
      <c r="RU38" s="715" t="s">
        <v>31</v>
      </c>
      <c r="RV38" s="715" t="s">
        <v>31</v>
      </c>
      <c r="RW38" s="715" t="s">
        <v>31</v>
      </c>
      <c r="RX38" s="715" t="s">
        <v>31</v>
      </c>
      <c r="RY38" s="715" t="s">
        <v>31</v>
      </c>
      <c r="RZ38" s="715" t="s">
        <v>31</v>
      </c>
      <c r="SA38" s="715" t="s">
        <v>31</v>
      </c>
      <c r="SB38" s="715" t="s">
        <v>31</v>
      </c>
      <c r="SC38" s="715" t="s">
        <v>31</v>
      </c>
      <c r="SD38" s="715" t="s">
        <v>31</v>
      </c>
      <c r="SE38" s="715" t="s">
        <v>31</v>
      </c>
      <c r="SF38" s="715" t="s">
        <v>31</v>
      </c>
      <c r="SG38" s="715" t="s">
        <v>31</v>
      </c>
      <c r="SH38" s="715" t="s">
        <v>31</v>
      </c>
      <c r="SI38" s="715" t="s">
        <v>31</v>
      </c>
      <c r="SJ38" s="715" t="s">
        <v>31</v>
      </c>
      <c r="SK38" s="715" t="s">
        <v>31</v>
      </c>
      <c r="SL38" s="715" t="s">
        <v>31</v>
      </c>
      <c r="SM38" s="715" t="s">
        <v>31</v>
      </c>
      <c r="SN38" s="715" t="s">
        <v>31</v>
      </c>
      <c r="SO38" s="715" t="s">
        <v>31</v>
      </c>
      <c r="SP38" s="715" t="s">
        <v>31</v>
      </c>
      <c r="SQ38" s="715" t="s">
        <v>31</v>
      </c>
      <c r="SR38" s="715" t="s">
        <v>31</v>
      </c>
      <c r="SS38" s="715" t="s">
        <v>31</v>
      </c>
      <c r="ST38" s="733" t="s">
        <v>31</v>
      </c>
      <c r="SU38" s="4108" t="s">
        <v>3048</v>
      </c>
      <c r="SV38" s="1355" t="s">
        <v>3046</v>
      </c>
      <c r="SW38" s="1355">
        <v>0</v>
      </c>
      <c r="SX38" s="4109">
        <v>0</v>
      </c>
      <c r="SY38" s="1355">
        <v>66</v>
      </c>
      <c r="SZ38" s="2074">
        <v>0</v>
      </c>
      <c r="TA38" s="1995">
        <v>5</v>
      </c>
      <c r="TB38" s="3967">
        <v>18.518518518518519</v>
      </c>
      <c r="TC38" s="1303">
        <v>1</v>
      </c>
      <c r="TD38" s="2074">
        <v>1</v>
      </c>
      <c r="TE38" s="1995">
        <v>3</v>
      </c>
      <c r="TF38" s="3967">
        <v>11.111111111111111</v>
      </c>
      <c r="TG38" s="1303">
        <v>2</v>
      </c>
      <c r="TH38" s="2074">
        <v>0</v>
      </c>
      <c r="TI38" s="1995">
        <v>0</v>
      </c>
      <c r="TJ38" s="3967">
        <v>0</v>
      </c>
      <c r="TK38" s="1303">
        <v>6</v>
      </c>
      <c r="TL38" s="2074">
        <v>0</v>
      </c>
      <c r="TM38" s="1995">
        <v>0</v>
      </c>
      <c r="TN38" s="3967">
        <v>0</v>
      </c>
      <c r="TO38" s="1303">
        <v>11</v>
      </c>
      <c r="TP38" s="2074">
        <v>0</v>
      </c>
      <c r="TQ38" s="1995">
        <v>0</v>
      </c>
      <c r="TR38" s="3967">
        <v>0</v>
      </c>
      <c r="TS38" s="1303">
        <v>5</v>
      </c>
      <c r="TT38" s="2074">
        <v>0</v>
      </c>
      <c r="TU38" s="1995">
        <v>0</v>
      </c>
      <c r="TV38" s="3967">
        <v>0</v>
      </c>
      <c r="TW38" s="1303">
        <v>2</v>
      </c>
      <c r="TX38" s="2074">
        <v>0</v>
      </c>
      <c r="TY38" s="1995">
        <v>15</v>
      </c>
      <c r="TZ38" s="3967">
        <v>55.55555555555555</v>
      </c>
      <c r="UA38" s="1303">
        <v>2</v>
      </c>
      <c r="UB38" s="2074">
        <v>5</v>
      </c>
      <c r="UC38" s="1995">
        <v>9</v>
      </c>
      <c r="UD38" s="3967">
        <v>33.333333333333336</v>
      </c>
      <c r="UE38" s="1303">
        <v>6</v>
      </c>
      <c r="UF38" s="2074">
        <v>0</v>
      </c>
      <c r="UG38" s="1995">
        <v>0</v>
      </c>
      <c r="UH38" s="3967">
        <v>0</v>
      </c>
      <c r="UI38" s="1303">
        <v>14</v>
      </c>
      <c r="UJ38" s="2074">
        <v>0</v>
      </c>
      <c r="UK38" s="1995">
        <v>0</v>
      </c>
      <c r="UL38" s="3967">
        <v>0</v>
      </c>
      <c r="UM38" s="1303">
        <v>22</v>
      </c>
      <c r="UN38" s="2074">
        <v>0</v>
      </c>
      <c r="UO38" s="1995">
        <v>0</v>
      </c>
      <c r="UP38" s="3967">
        <v>0</v>
      </c>
      <c r="UQ38" s="1303">
        <v>3</v>
      </c>
      <c r="UR38" s="2074">
        <v>0</v>
      </c>
      <c r="US38" s="1995">
        <v>0</v>
      </c>
      <c r="UT38" s="3967">
        <v>0</v>
      </c>
      <c r="UU38" s="1303">
        <v>12</v>
      </c>
      <c r="UV38" s="2074">
        <v>0</v>
      </c>
      <c r="UW38" s="1995">
        <v>0</v>
      </c>
      <c r="UX38" s="3967">
        <v>0</v>
      </c>
      <c r="UY38" s="1303">
        <v>26</v>
      </c>
      <c r="UZ38" s="2074">
        <v>0</v>
      </c>
      <c r="VA38" s="1995">
        <v>0</v>
      </c>
      <c r="VB38" s="3967">
        <v>0</v>
      </c>
      <c r="VC38" s="1303">
        <v>4</v>
      </c>
      <c r="VD38" s="2073">
        <v>0</v>
      </c>
      <c r="VE38" s="1303">
        <v>0</v>
      </c>
      <c r="VF38" s="1303">
        <v>0</v>
      </c>
      <c r="VG38" s="1303">
        <v>7</v>
      </c>
      <c r="VH38" s="1303">
        <v>0</v>
      </c>
      <c r="VI38" s="1303">
        <v>0</v>
      </c>
      <c r="VJ38" s="1303">
        <v>0</v>
      </c>
      <c r="VK38" s="1303">
        <v>4</v>
      </c>
      <c r="VL38" s="1303">
        <v>0</v>
      </c>
      <c r="VM38" s="1303">
        <v>0</v>
      </c>
      <c r="VN38" s="1303">
        <v>0</v>
      </c>
      <c r="VO38" s="1303">
        <v>9</v>
      </c>
      <c r="VP38" s="1303">
        <v>48</v>
      </c>
      <c r="VQ38" s="1303">
        <v>0</v>
      </c>
      <c r="VR38" s="1303">
        <v>0</v>
      </c>
      <c r="VS38" s="1303">
        <v>18</v>
      </c>
      <c r="VT38" s="1303">
        <v>48</v>
      </c>
      <c r="VU38" s="1303">
        <v>0</v>
      </c>
      <c r="VV38" s="1303">
        <v>0</v>
      </c>
      <c r="VW38" s="1303">
        <v>7</v>
      </c>
      <c r="VX38" s="1303">
        <v>12</v>
      </c>
      <c r="VY38" s="1303">
        <v>0</v>
      </c>
      <c r="VZ38" s="1303">
        <v>0</v>
      </c>
      <c r="WA38" s="1303">
        <v>36</v>
      </c>
      <c r="WB38" s="1303">
        <v>12</v>
      </c>
      <c r="WC38" s="1303">
        <v>0</v>
      </c>
      <c r="WD38" s="1303">
        <v>0</v>
      </c>
      <c r="WE38" s="1303">
        <v>15</v>
      </c>
      <c r="WF38" s="1303">
        <v>0</v>
      </c>
      <c r="WG38" s="1303">
        <v>0</v>
      </c>
      <c r="WH38" s="1303">
        <v>0</v>
      </c>
      <c r="WI38" s="1303">
        <v>6</v>
      </c>
      <c r="WJ38" s="1303">
        <v>0</v>
      </c>
      <c r="WK38" s="1303">
        <v>0</v>
      </c>
      <c r="WL38" s="1303">
        <v>0</v>
      </c>
      <c r="WM38" s="1303">
        <v>19</v>
      </c>
      <c r="WN38" s="1303">
        <v>0</v>
      </c>
      <c r="WO38" s="1303">
        <v>0</v>
      </c>
      <c r="WP38" s="1303">
        <v>0</v>
      </c>
      <c r="WQ38" s="1303">
        <v>16</v>
      </c>
      <c r="WR38" s="1303">
        <v>0</v>
      </c>
      <c r="WS38" s="1303">
        <v>0</v>
      </c>
      <c r="WT38" s="1303">
        <v>0</v>
      </c>
      <c r="WU38" s="1303">
        <v>16</v>
      </c>
      <c r="WV38" s="2150"/>
      <c r="WW38" s="712">
        <v>18.181818181818183</v>
      </c>
      <c r="WX38" s="712">
        <v>18.75</v>
      </c>
      <c r="WY38" s="712">
        <v>6.666666666666667</v>
      </c>
      <c r="WZ38" s="712">
        <v>13.043478260869565</v>
      </c>
      <c r="XA38" s="712">
        <v>16.666666666666664</v>
      </c>
      <c r="XB38" s="712">
        <v>25</v>
      </c>
      <c r="XC38" s="699" t="s">
        <v>31</v>
      </c>
      <c r="XD38" s="699" t="s">
        <v>31</v>
      </c>
      <c r="XE38" s="699">
        <v>14.285714285714285</v>
      </c>
      <c r="XF38" s="712">
        <v>12.5</v>
      </c>
      <c r="XG38" s="699">
        <v>39</v>
      </c>
      <c r="XH38" s="712" t="s">
        <v>31</v>
      </c>
      <c r="XI38" s="712" t="s">
        <v>31</v>
      </c>
      <c r="XJ38" s="712" t="s">
        <v>31</v>
      </c>
      <c r="XK38" s="712" t="s">
        <v>31</v>
      </c>
      <c r="XL38" s="712">
        <v>8.3333333333333321</v>
      </c>
      <c r="XM38" s="712">
        <v>12.5</v>
      </c>
      <c r="XN38" s="699" t="s">
        <v>31</v>
      </c>
      <c r="XO38" s="699" t="s">
        <v>31</v>
      </c>
      <c r="XP38" s="699">
        <v>1.2987012987012987</v>
      </c>
      <c r="XQ38" s="712">
        <v>3.75</v>
      </c>
      <c r="XR38" s="699">
        <v>64</v>
      </c>
      <c r="XS38" s="712" t="s">
        <v>31</v>
      </c>
      <c r="XT38" s="699" t="s">
        <v>31</v>
      </c>
      <c r="XU38" s="699">
        <v>15.584415584415584</v>
      </c>
      <c r="XV38" s="985">
        <v>16.25</v>
      </c>
      <c r="XW38" s="699">
        <v>72</v>
      </c>
      <c r="XX38" s="699">
        <v>62.5</v>
      </c>
      <c r="XY38" s="699">
        <v>92.857142857142861</v>
      </c>
      <c r="XZ38" s="699">
        <v>74</v>
      </c>
      <c r="YA38" s="985">
        <v>80.519480519480524</v>
      </c>
      <c r="YB38" s="985">
        <v>81.25</v>
      </c>
      <c r="YC38" s="699">
        <v>74</v>
      </c>
      <c r="YD38" s="985" t="s">
        <v>31</v>
      </c>
      <c r="YE38" s="985">
        <v>7.1428571428571423</v>
      </c>
      <c r="YF38" s="699">
        <v>56</v>
      </c>
      <c r="YG38" s="699" t="s">
        <v>31</v>
      </c>
      <c r="YH38" s="699">
        <v>1.25</v>
      </c>
      <c r="YI38" s="699">
        <v>13</v>
      </c>
      <c r="YJ38" s="699" t="s">
        <v>31</v>
      </c>
      <c r="YK38" s="699" t="s">
        <v>31</v>
      </c>
      <c r="YL38" s="699" t="s">
        <v>31</v>
      </c>
      <c r="YM38" s="985">
        <v>3.8961038961038961</v>
      </c>
      <c r="YN38" s="985">
        <v>1.25</v>
      </c>
      <c r="YO38" s="699">
        <v>23</v>
      </c>
      <c r="YP38" s="985">
        <v>0</v>
      </c>
      <c r="YQ38" s="985">
        <v>0</v>
      </c>
      <c r="YR38" s="699">
        <v>37</v>
      </c>
      <c r="YS38" s="712">
        <v>0</v>
      </c>
      <c r="YT38" s="985">
        <v>0</v>
      </c>
      <c r="YU38" s="699">
        <v>24</v>
      </c>
      <c r="YV38" s="982">
        <v>34</v>
      </c>
      <c r="YW38" s="725">
        <v>35.294117647058826</v>
      </c>
      <c r="YX38" s="699">
        <v>72</v>
      </c>
      <c r="YY38" s="699">
        <v>23</v>
      </c>
      <c r="YZ38" s="725">
        <v>52.173913043478258</v>
      </c>
      <c r="ZA38" s="699">
        <v>73</v>
      </c>
      <c r="ZB38" s="715">
        <v>23</v>
      </c>
      <c r="ZC38" s="725">
        <v>82.608695652173907</v>
      </c>
      <c r="ZD38" s="699">
        <v>19</v>
      </c>
      <c r="ZE38" s="982">
        <v>34</v>
      </c>
      <c r="ZF38" s="715">
        <v>35.294117647058826</v>
      </c>
      <c r="ZG38" s="699">
        <v>52</v>
      </c>
      <c r="ZH38" s="716">
        <v>0</v>
      </c>
      <c r="ZI38" s="712">
        <v>0</v>
      </c>
      <c r="ZJ38" s="699">
        <v>25</v>
      </c>
      <c r="ZK38" s="1363" t="s">
        <v>1627</v>
      </c>
      <c r="ZL38" s="712">
        <v>78.48101265822784</v>
      </c>
      <c r="ZM38" s="712">
        <v>77.777777777777786</v>
      </c>
      <c r="ZN38" s="699">
        <v>71</v>
      </c>
      <c r="ZO38" s="715">
        <v>45</v>
      </c>
      <c r="ZP38" s="709">
        <v>54.838709677419352</v>
      </c>
      <c r="ZQ38" s="703">
        <v>57.142857142857139</v>
      </c>
      <c r="ZR38" s="978">
        <v>67</v>
      </c>
      <c r="ZS38" s="705">
        <v>21</v>
      </c>
      <c r="ZT38" s="709">
        <v>63.636363636363633</v>
      </c>
      <c r="ZU38" s="703">
        <v>85.714285714285708</v>
      </c>
      <c r="ZV38" s="978">
        <v>18</v>
      </c>
      <c r="ZW38" s="4111">
        <v>7</v>
      </c>
      <c r="ZX38" s="709">
        <v>33.333333333333329</v>
      </c>
      <c r="ZY38" s="703">
        <v>44.444444444444443</v>
      </c>
      <c r="ZZ38" s="978">
        <v>72</v>
      </c>
      <c r="AAA38" s="4111">
        <v>9</v>
      </c>
      <c r="AAB38" s="709">
        <v>63.636363636363633</v>
      </c>
      <c r="AAC38" s="703">
        <v>40</v>
      </c>
      <c r="AAD38" s="978">
        <v>72</v>
      </c>
      <c r="AAE38" s="4111">
        <v>5</v>
      </c>
      <c r="AAF38" s="983">
        <v>94.444444444444443</v>
      </c>
      <c r="AAG38" s="715">
        <v>91.666666666666657</v>
      </c>
      <c r="AAH38" s="715">
        <v>76</v>
      </c>
      <c r="AAI38" s="733">
        <v>12</v>
      </c>
      <c r="AAJ38" s="709">
        <v>0</v>
      </c>
      <c r="AAK38" s="978">
        <v>73</v>
      </c>
      <c r="AAL38" s="703">
        <v>1739.1</v>
      </c>
      <c r="AAM38" s="978">
        <v>7</v>
      </c>
      <c r="AAN38" s="703">
        <v>0</v>
      </c>
      <c r="AAO38" s="978">
        <f t="shared" si="26"/>
        <v>31</v>
      </c>
      <c r="AAP38" s="703">
        <v>0</v>
      </c>
      <c r="AAQ38" s="979">
        <f t="shared" si="27"/>
        <v>12</v>
      </c>
      <c r="AAR38" s="712">
        <v>0</v>
      </c>
      <c r="AAS38" s="699">
        <v>30</v>
      </c>
      <c r="AAT38" s="712">
        <v>0</v>
      </c>
      <c r="AAU38" s="699">
        <v>69</v>
      </c>
      <c r="AAV38" s="712">
        <v>0</v>
      </c>
      <c r="AAW38" s="699">
        <v>24</v>
      </c>
      <c r="AAX38" s="712">
        <v>0</v>
      </c>
      <c r="AAY38" s="699">
        <v>32</v>
      </c>
      <c r="AAZ38" s="699">
        <v>0</v>
      </c>
      <c r="ABA38" s="978">
        <f t="shared" si="28"/>
        <v>62</v>
      </c>
      <c r="ABB38" s="712">
        <v>0</v>
      </c>
      <c r="ABC38" s="978">
        <f t="shared" si="28"/>
        <v>63</v>
      </c>
      <c r="ABD38" s="712">
        <v>0</v>
      </c>
      <c r="ABE38" s="978">
        <f t="shared" si="28"/>
        <v>46</v>
      </c>
      <c r="ABF38" s="712">
        <v>0</v>
      </c>
      <c r="ABG38" s="978">
        <f t="shared" si="28"/>
        <v>47</v>
      </c>
      <c r="ABH38" s="712">
        <v>0</v>
      </c>
      <c r="ABI38" s="978">
        <f t="shared" si="29"/>
        <v>2</v>
      </c>
      <c r="ABJ38" s="712">
        <v>0</v>
      </c>
      <c r="ABK38" s="978">
        <f t="shared" si="29"/>
        <v>1</v>
      </c>
      <c r="ABL38" s="712">
        <v>0</v>
      </c>
      <c r="ABM38" s="978">
        <f t="shared" si="29"/>
        <v>38</v>
      </c>
      <c r="ABN38" s="712">
        <f t="shared" si="30"/>
        <v>0</v>
      </c>
      <c r="ABO38" s="2732">
        <f t="shared" si="31"/>
        <v>39</v>
      </c>
      <c r="ABP38" s="716">
        <v>0</v>
      </c>
      <c r="ABQ38" s="712" t="s">
        <v>1625</v>
      </c>
      <c r="ABR38" s="712">
        <v>0</v>
      </c>
      <c r="ABS38" s="712" t="s">
        <v>1625</v>
      </c>
      <c r="ABT38" s="712">
        <v>0</v>
      </c>
      <c r="ABU38" s="712" t="s">
        <v>1625</v>
      </c>
      <c r="ABV38" s="712">
        <v>0</v>
      </c>
      <c r="ABW38" s="712" t="s">
        <v>1625</v>
      </c>
      <c r="ABX38" s="712">
        <v>0</v>
      </c>
      <c r="ABY38" s="712" t="s">
        <v>1625</v>
      </c>
      <c r="ABZ38" s="712">
        <v>0</v>
      </c>
      <c r="ACA38" s="699">
        <v>74</v>
      </c>
      <c r="ACB38" s="712">
        <v>0</v>
      </c>
      <c r="ACC38" s="712" t="s">
        <v>1625</v>
      </c>
      <c r="ACD38" s="712">
        <v>5</v>
      </c>
      <c r="ACE38" s="712" t="s">
        <v>1632</v>
      </c>
      <c r="ACF38" s="712">
        <v>5</v>
      </c>
      <c r="ACG38" s="712" t="s">
        <v>1632</v>
      </c>
      <c r="ACH38" s="712">
        <v>0</v>
      </c>
      <c r="ACI38" s="712" t="s">
        <v>1625</v>
      </c>
      <c r="ACJ38" s="712">
        <v>10</v>
      </c>
      <c r="ACK38" s="699">
        <v>44</v>
      </c>
      <c r="ACL38" s="712">
        <v>0</v>
      </c>
      <c r="ACM38" s="712" t="s">
        <v>1625</v>
      </c>
      <c r="ACN38" s="712">
        <v>5</v>
      </c>
      <c r="ACO38" s="712" t="s">
        <v>1632</v>
      </c>
      <c r="ACP38" s="712">
        <v>0</v>
      </c>
      <c r="ACQ38" s="712" t="s">
        <v>1625</v>
      </c>
      <c r="ACR38" s="712">
        <v>5</v>
      </c>
      <c r="ACS38" s="699">
        <v>51</v>
      </c>
      <c r="ACT38" s="699">
        <v>0</v>
      </c>
      <c r="ACU38" s="699" t="s">
        <v>1625</v>
      </c>
      <c r="ACV38" s="699">
        <v>0</v>
      </c>
      <c r="ACW38" s="699" t="s">
        <v>1625</v>
      </c>
      <c r="ACX38" s="699">
        <v>0</v>
      </c>
      <c r="ACY38" s="699" t="s">
        <v>1625</v>
      </c>
      <c r="ACZ38" s="699">
        <v>0</v>
      </c>
      <c r="ADA38" s="699" t="s">
        <v>1625</v>
      </c>
      <c r="ADB38" s="699">
        <v>0</v>
      </c>
      <c r="ADC38" s="699">
        <v>60</v>
      </c>
      <c r="ADD38" s="989">
        <v>0</v>
      </c>
      <c r="ADE38" s="989">
        <v>0</v>
      </c>
      <c r="ADF38" s="989">
        <v>0</v>
      </c>
      <c r="ADG38" s="989">
        <v>0</v>
      </c>
      <c r="ADH38" s="989">
        <v>0</v>
      </c>
      <c r="ADI38" s="699">
        <v>69</v>
      </c>
      <c r="ADJ38" s="712">
        <v>0</v>
      </c>
      <c r="ADK38" s="712" t="s">
        <v>1625</v>
      </c>
      <c r="ADL38" s="712">
        <v>0</v>
      </c>
      <c r="ADM38" s="712" t="s">
        <v>1625</v>
      </c>
      <c r="ADN38" s="712">
        <v>0</v>
      </c>
      <c r="ADO38" s="712" t="s">
        <v>1625</v>
      </c>
      <c r="ADP38" s="712">
        <v>0</v>
      </c>
      <c r="ADQ38" s="712" t="s">
        <v>1625</v>
      </c>
      <c r="ADR38" s="712">
        <v>0</v>
      </c>
      <c r="ADS38" s="699">
        <v>75</v>
      </c>
      <c r="ADT38" s="712">
        <v>0</v>
      </c>
      <c r="ADU38" s="712">
        <v>0</v>
      </c>
      <c r="ADV38" s="712">
        <v>0</v>
      </c>
      <c r="ADW38" s="712">
        <v>0</v>
      </c>
      <c r="ADX38" s="712">
        <v>0</v>
      </c>
      <c r="ADY38" s="699">
        <v>72</v>
      </c>
      <c r="ADZ38" s="714">
        <v>0</v>
      </c>
      <c r="AEA38" s="712">
        <v>0</v>
      </c>
      <c r="AEB38" s="699">
        <v>23</v>
      </c>
      <c r="AEC38" s="715">
        <v>0</v>
      </c>
      <c r="AED38" s="712">
        <v>0</v>
      </c>
      <c r="AEE38" s="699">
        <v>54</v>
      </c>
      <c r="AEF38" s="715">
        <v>0</v>
      </c>
      <c r="AEG38" s="712">
        <v>0</v>
      </c>
      <c r="AEH38" s="699">
        <v>43</v>
      </c>
      <c r="AEI38" s="1303">
        <v>0</v>
      </c>
      <c r="AEJ38" s="712">
        <v>0</v>
      </c>
      <c r="AEK38" s="699">
        <f t="shared" si="32"/>
        <v>65</v>
      </c>
      <c r="AEL38" s="715">
        <v>0</v>
      </c>
      <c r="AEM38" s="712">
        <v>0</v>
      </c>
      <c r="AEN38" s="699">
        <v>42</v>
      </c>
      <c r="AEO38" s="699">
        <v>1</v>
      </c>
      <c r="AEP38" s="712">
        <v>144.9</v>
      </c>
      <c r="AEQ38" s="699">
        <v>2</v>
      </c>
      <c r="AER38" s="699">
        <v>1</v>
      </c>
      <c r="AES38" s="712">
        <v>144.9</v>
      </c>
      <c r="AET38" s="699">
        <v>3</v>
      </c>
      <c r="AEU38" s="699">
        <v>0</v>
      </c>
      <c r="AEV38" s="1099">
        <v>0</v>
      </c>
      <c r="AEW38" s="699">
        <v>43</v>
      </c>
      <c r="AEX38" s="989">
        <v>0</v>
      </c>
      <c r="AEY38" s="989">
        <v>73</v>
      </c>
      <c r="AEZ38" s="989">
        <v>0.39100000000000001</v>
      </c>
      <c r="AFA38" s="989">
        <v>1</v>
      </c>
      <c r="AFB38" s="989">
        <v>0</v>
      </c>
      <c r="AFC38" s="989">
        <v>51</v>
      </c>
      <c r="AFD38" s="989">
        <v>0</v>
      </c>
      <c r="AFE38" s="989">
        <v>49</v>
      </c>
      <c r="AFF38" s="989">
        <v>0</v>
      </c>
      <c r="AFG38" s="989">
        <v>44</v>
      </c>
      <c r="AFH38" s="989">
        <v>0</v>
      </c>
      <c r="AFI38" s="989">
        <v>44</v>
      </c>
      <c r="AFJ38" s="989">
        <v>0</v>
      </c>
      <c r="AFK38" s="989">
        <v>7</v>
      </c>
      <c r="AFL38" s="989">
        <v>0</v>
      </c>
      <c r="AFM38" s="989">
        <v>7</v>
      </c>
      <c r="AFN38" s="989">
        <v>0</v>
      </c>
      <c r="AFO38" s="989">
        <v>0</v>
      </c>
      <c r="AFP38" s="989">
        <v>74</v>
      </c>
      <c r="AFQ38" s="989">
        <v>0</v>
      </c>
      <c r="AFR38" s="989">
        <v>0</v>
      </c>
      <c r="AFS38" s="989">
        <v>72</v>
      </c>
      <c r="AFT38" s="989">
        <v>0</v>
      </c>
      <c r="AFU38" s="989">
        <v>0</v>
      </c>
      <c r="AFV38" s="989">
        <v>65</v>
      </c>
      <c r="AFW38" s="989">
        <v>2</v>
      </c>
      <c r="AFX38" s="989">
        <v>268.0965147453083</v>
      </c>
      <c r="AFY38" s="989">
        <v>3</v>
      </c>
      <c r="AFZ38" s="989">
        <v>2</v>
      </c>
      <c r="AGA38" s="989">
        <v>268.0965147453083</v>
      </c>
      <c r="AGB38" s="989">
        <v>60</v>
      </c>
      <c r="AGC38" s="989">
        <v>1</v>
      </c>
      <c r="AGD38" s="989">
        <v>134.04825737265415</v>
      </c>
      <c r="AGE38" s="989">
        <v>48</v>
      </c>
      <c r="AGF38" s="989">
        <v>0</v>
      </c>
      <c r="AGG38" s="989">
        <v>0</v>
      </c>
      <c r="AGH38" s="989">
        <v>51</v>
      </c>
      <c r="AGI38" s="989">
        <v>0</v>
      </c>
      <c r="AGJ38" s="989">
        <v>0</v>
      </c>
      <c r="AGK38" s="989">
        <v>10</v>
      </c>
      <c r="AGL38" s="989">
        <v>0</v>
      </c>
      <c r="AGM38" s="989">
        <v>0</v>
      </c>
      <c r="AGN38" s="989">
        <v>2</v>
      </c>
      <c r="AGO38" s="989">
        <v>0</v>
      </c>
      <c r="AGP38" s="989">
        <v>0</v>
      </c>
      <c r="AGQ38" s="989">
        <v>51</v>
      </c>
      <c r="AGR38" s="989">
        <v>0</v>
      </c>
      <c r="AGS38" s="989">
        <v>0</v>
      </c>
      <c r="AGT38" s="989">
        <v>19</v>
      </c>
      <c r="AGU38" s="989">
        <v>0</v>
      </c>
      <c r="AGV38" s="989">
        <v>0</v>
      </c>
      <c r="AGW38" s="989">
        <v>31</v>
      </c>
      <c r="AGX38" s="989">
        <v>0</v>
      </c>
      <c r="AGY38" s="989">
        <v>0</v>
      </c>
      <c r="AGZ38" s="989">
        <v>25</v>
      </c>
      <c r="AHA38" s="989">
        <v>0</v>
      </c>
      <c r="AHB38" s="989">
        <v>0</v>
      </c>
      <c r="AHC38" s="989">
        <v>12</v>
      </c>
      <c r="AHD38" s="989">
        <v>0</v>
      </c>
      <c r="AHE38" s="989">
        <v>0</v>
      </c>
      <c r="AHF38" s="989">
        <v>41</v>
      </c>
      <c r="AHG38" s="712">
        <v>5</v>
      </c>
      <c r="AHH38" s="712">
        <v>704.23</v>
      </c>
      <c r="AHI38" s="699">
        <v>6</v>
      </c>
      <c r="AHJ38" s="712">
        <v>0</v>
      </c>
      <c r="AHK38" s="712">
        <v>0</v>
      </c>
      <c r="AHL38" s="712">
        <v>72</v>
      </c>
      <c r="AHM38" s="712">
        <v>0</v>
      </c>
      <c r="AHN38" s="712">
        <v>0</v>
      </c>
      <c r="AHO38" s="699">
        <v>43</v>
      </c>
      <c r="AHP38" s="712">
        <v>0</v>
      </c>
      <c r="AHQ38" s="712">
        <v>0</v>
      </c>
      <c r="AHR38" s="712">
        <v>23</v>
      </c>
      <c r="AHS38" s="712">
        <v>0</v>
      </c>
      <c r="AHT38" s="712">
        <v>0</v>
      </c>
      <c r="AHU38" s="699">
        <v>28</v>
      </c>
      <c r="AHV38" s="712">
        <v>2</v>
      </c>
      <c r="AHW38" s="712">
        <v>281.69</v>
      </c>
      <c r="AHX38" s="699">
        <v>5</v>
      </c>
      <c r="AHY38" s="712">
        <v>7</v>
      </c>
      <c r="AHZ38" s="712">
        <v>1060.6099999999999</v>
      </c>
      <c r="AIA38" s="699">
        <v>5</v>
      </c>
      <c r="AIC38" s="714"/>
      <c r="AID38" s="725"/>
      <c r="AIE38" s="715"/>
      <c r="AIF38" s="714"/>
      <c r="AIG38" s="725"/>
      <c r="AIH38" s="715"/>
      <c r="AII38" s="715"/>
      <c r="AIJ38" s="712"/>
      <c r="AIK38" s="715"/>
      <c r="AIL38" s="1169">
        <v>33</v>
      </c>
      <c r="AIM38" s="1174">
        <v>66.666666666666671</v>
      </c>
      <c r="AIN38" s="1168">
        <f t="shared" si="33"/>
        <v>8</v>
      </c>
      <c r="AIO38" s="715">
        <v>21</v>
      </c>
      <c r="AIP38" s="725">
        <v>28.571428571428569</v>
      </c>
      <c r="AIQ38" s="715">
        <f t="shared" si="34"/>
        <v>21</v>
      </c>
      <c r="AIR38" s="1169">
        <v>33</v>
      </c>
      <c r="AIS38" s="1174">
        <v>48.484848484848484</v>
      </c>
      <c r="AIT38" s="1168">
        <f t="shared" si="35"/>
        <v>8</v>
      </c>
      <c r="AIU38" s="715">
        <v>22</v>
      </c>
      <c r="AIV38" s="725">
        <v>18.181818181818183</v>
      </c>
      <c r="AIW38" s="715">
        <f t="shared" si="36"/>
        <v>15</v>
      </c>
      <c r="AIX38" s="1169">
        <v>33</v>
      </c>
      <c r="AIY38" s="1174">
        <v>0</v>
      </c>
      <c r="AIZ38" s="1168">
        <f t="shared" si="37"/>
        <v>64</v>
      </c>
      <c r="AJA38" s="715">
        <v>24</v>
      </c>
      <c r="AJB38" s="725">
        <v>8.3333333333333321</v>
      </c>
      <c r="AJC38" s="715">
        <f t="shared" si="38"/>
        <v>77</v>
      </c>
      <c r="AJD38" s="714">
        <v>34</v>
      </c>
      <c r="AJE38" s="725">
        <v>8.8235294117647065</v>
      </c>
      <c r="AJF38" s="715">
        <v>24</v>
      </c>
      <c r="AJG38" s="699">
        <v>25</v>
      </c>
      <c r="AJH38" s="1099">
        <v>20</v>
      </c>
      <c r="AJI38" s="733">
        <v>77</v>
      </c>
      <c r="AJJ38" s="714">
        <v>34</v>
      </c>
      <c r="AJK38" s="712">
        <v>26.47058823529412</v>
      </c>
      <c r="AJL38" s="715">
        <v>59</v>
      </c>
      <c r="AJM38" s="699">
        <v>25</v>
      </c>
      <c r="AJN38" s="712">
        <v>32</v>
      </c>
      <c r="AJO38" s="715">
        <v>77</v>
      </c>
      <c r="AJP38" s="714">
        <v>33</v>
      </c>
      <c r="AJQ38" s="712">
        <v>9.0909090909090917</v>
      </c>
      <c r="AJR38" s="715">
        <v>74</v>
      </c>
      <c r="AJS38" s="699">
        <v>25</v>
      </c>
      <c r="AJT38" s="712">
        <v>16</v>
      </c>
      <c r="AJU38" s="715">
        <f t="shared" si="39"/>
        <v>77</v>
      </c>
      <c r="AJV38" s="1178">
        <v>0</v>
      </c>
      <c r="AJW38" s="1099">
        <v>0</v>
      </c>
      <c r="AJX38" s="1099">
        <v>0</v>
      </c>
      <c r="AJY38" s="1099">
        <v>0</v>
      </c>
      <c r="AJZ38" s="1099">
        <v>0</v>
      </c>
      <c r="AKA38" s="1099">
        <v>0</v>
      </c>
      <c r="AKB38" s="1099">
        <v>0</v>
      </c>
      <c r="AKC38" s="1099">
        <v>0</v>
      </c>
      <c r="AKD38" s="1099">
        <v>0</v>
      </c>
      <c r="AKE38" s="1099">
        <v>0</v>
      </c>
      <c r="AKF38" s="1099">
        <v>0</v>
      </c>
      <c r="AKG38" s="1188" t="s">
        <v>1730</v>
      </c>
      <c r="AKH38" s="985">
        <v>0</v>
      </c>
      <c r="AKI38" s="985">
        <v>50</v>
      </c>
      <c r="AKJ38" s="985">
        <v>50</v>
      </c>
      <c r="AKK38" s="985">
        <v>0</v>
      </c>
      <c r="AKL38" s="985">
        <v>50</v>
      </c>
      <c r="AKM38" s="985">
        <v>0</v>
      </c>
      <c r="AKN38" s="985">
        <v>0</v>
      </c>
      <c r="AKO38" s="985">
        <v>50</v>
      </c>
      <c r="AKP38" s="985">
        <v>0</v>
      </c>
      <c r="AKQ38" s="985">
        <v>0</v>
      </c>
      <c r="AKR38" s="985">
        <v>0</v>
      </c>
      <c r="AKS38" s="699">
        <v>2</v>
      </c>
      <c r="AKT38" s="714" t="s">
        <v>1650</v>
      </c>
      <c r="AKU38" s="715" t="s">
        <v>1650</v>
      </c>
      <c r="AKV38" s="715" t="s">
        <v>1633</v>
      </c>
      <c r="AKW38" s="715" t="s">
        <v>1680</v>
      </c>
      <c r="AKX38" s="715" t="s">
        <v>1680</v>
      </c>
      <c r="AKY38" s="715" t="s">
        <v>1680</v>
      </c>
      <c r="AKZ38" s="715" t="s">
        <v>1680</v>
      </c>
      <c r="ALA38" s="715">
        <v>2</v>
      </c>
      <c r="ALB38" s="715">
        <v>2</v>
      </c>
      <c r="ALC38" s="715">
        <v>-1</v>
      </c>
      <c r="ALD38" s="715">
        <v>-2</v>
      </c>
      <c r="ALE38" s="715">
        <v>-2</v>
      </c>
      <c r="ALF38" s="715">
        <v>-2</v>
      </c>
      <c r="ALG38" s="715">
        <v>-2</v>
      </c>
      <c r="ALH38" s="715">
        <f t="shared" si="40"/>
        <v>-5</v>
      </c>
      <c r="ALI38" s="715">
        <f t="shared" si="41"/>
        <v>69</v>
      </c>
      <c r="ALJ38" s="716" t="s">
        <v>31</v>
      </c>
      <c r="ALK38" s="712" t="s">
        <v>31</v>
      </c>
      <c r="ALL38" s="712" t="s">
        <v>1636</v>
      </c>
      <c r="ALM38" s="712" t="s">
        <v>1657</v>
      </c>
      <c r="ALN38" s="712" t="s">
        <v>1657</v>
      </c>
      <c r="ALO38" s="712" t="s">
        <v>1657</v>
      </c>
      <c r="ALP38" s="712" t="s">
        <v>1657</v>
      </c>
      <c r="ALQ38" s="714">
        <v>2</v>
      </c>
      <c r="ALR38" s="715">
        <v>1</v>
      </c>
      <c r="ALS38" s="715">
        <v>1</v>
      </c>
      <c r="ALT38" s="715">
        <v>0</v>
      </c>
      <c r="ALU38" s="715">
        <v>0</v>
      </c>
      <c r="ALV38" s="715">
        <v>0</v>
      </c>
      <c r="ALW38" s="733">
        <v>0</v>
      </c>
      <c r="ALX38" s="981">
        <v>0.48899755501222492</v>
      </c>
      <c r="ALY38" s="715">
        <v>52</v>
      </c>
      <c r="ALZ38" s="731">
        <v>0.24449877750611246</v>
      </c>
      <c r="AMA38" s="715">
        <v>46</v>
      </c>
      <c r="AMB38" s="731">
        <v>0.24449877750611246</v>
      </c>
      <c r="AMC38" s="715">
        <v>39</v>
      </c>
      <c r="AMD38" s="731">
        <v>0</v>
      </c>
      <c r="AME38" s="715">
        <v>61</v>
      </c>
      <c r="AMF38" s="715">
        <v>0</v>
      </c>
      <c r="AMG38" s="715">
        <v>63</v>
      </c>
      <c r="AMH38" s="731">
        <v>0</v>
      </c>
      <c r="AMI38" s="715">
        <v>67</v>
      </c>
      <c r="AMJ38" s="731">
        <v>0</v>
      </c>
      <c r="AMK38" s="715">
        <v>69</v>
      </c>
      <c r="AML38" s="982">
        <v>0</v>
      </c>
      <c r="AMM38" s="699">
        <v>0</v>
      </c>
      <c r="AMN38" s="699">
        <v>0</v>
      </c>
      <c r="AMO38" s="716">
        <v>0</v>
      </c>
      <c r="AMP38" s="715">
        <v>52</v>
      </c>
      <c r="AMQ38" s="712">
        <v>0</v>
      </c>
      <c r="AMR38" s="715">
        <v>27</v>
      </c>
      <c r="AMS38" s="712">
        <v>0</v>
      </c>
      <c r="AMT38" s="733">
        <v>27</v>
      </c>
      <c r="AMU38" s="982">
        <v>0</v>
      </c>
      <c r="AMV38" s="731">
        <v>0</v>
      </c>
      <c r="AMW38" s="715">
        <v>32</v>
      </c>
      <c r="AMX38" s="716" t="s">
        <v>1687</v>
      </c>
      <c r="AMY38" s="712" t="s">
        <v>1687</v>
      </c>
      <c r="AMZ38" s="715">
        <v>1</v>
      </c>
      <c r="ANA38" s="715">
        <v>1</v>
      </c>
      <c r="ANB38" s="715">
        <v>2</v>
      </c>
      <c r="ANC38" s="715">
        <v>55</v>
      </c>
      <c r="AND38" s="1201" t="s">
        <v>1632</v>
      </c>
      <c r="ANE38" s="1202" t="s">
        <v>1632</v>
      </c>
      <c r="ANF38" s="1202" t="s">
        <v>1625</v>
      </c>
      <c r="ANG38" s="1202" t="s">
        <v>1625</v>
      </c>
      <c r="ANH38" s="725">
        <v>5</v>
      </c>
      <c r="ANI38" s="725">
        <v>5</v>
      </c>
      <c r="ANJ38" s="725">
        <v>0</v>
      </c>
      <c r="ANK38" s="725">
        <v>0</v>
      </c>
      <c r="ANL38" s="1303">
        <f t="shared" si="42"/>
        <v>10</v>
      </c>
      <c r="ANM38" s="1303">
        <f t="shared" si="43"/>
        <v>52</v>
      </c>
      <c r="ANN38" s="983" t="s">
        <v>1625</v>
      </c>
      <c r="ANO38" s="725" t="s">
        <v>1625</v>
      </c>
      <c r="ANP38" s="725" t="s">
        <v>1625</v>
      </c>
      <c r="ANQ38" s="725" t="s">
        <v>1625</v>
      </c>
      <c r="ANR38" s="725">
        <v>0</v>
      </c>
      <c r="ANS38" s="725">
        <v>0</v>
      </c>
      <c r="ANT38" s="725">
        <v>0</v>
      </c>
      <c r="ANU38" s="725">
        <v>0</v>
      </c>
      <c r="ANV38" s="715">
        <f t="shared" si="44"/>
        <v>0</v>
      </c>
      <c r="ANW38" s="715">
        <f t="shared" si="45"/>
        <v>71</v>
      </c>
      <c r="ANX38" s="982">
        <v>3</v>
      </c>
      <c r="ANY38" s="715">
        <v>12</v>
      </c>
      <c r="ANZ38" s="1089">
        <v>2.1739999999999999</v>
      </c>
      <c r="AOA38" s="715">
        <v>74</v>
      </c>
      <c r="AOB38" s="1089">
        <v>17.600000000000001</v>
      </c>
      <c r="AOC38" s="1188">
        <f t="shared" si="46"/>
        <v>2</v>
      </c>
      <c r="AOD38" s="1089">
        <v>28.986000000000001</v>
      </c>
      <c r="AOE38" s="1188">
        <f t="shared" si="47"/>
        <v>56</v>
      </c>
      <c r="AOF38" s="699">
        <v>0</v>
      </c>
      <c r="AOG38" s="985">
        <v>0</v>
      </c>
      <c r="AOH38" s="1188">
        <v>45</v>
      </c>
      <c r="AOI38" s="699">
        <v>1</v>
      </c>
      <c r="AOJ38" s="985">
        <v>3.7878787878787881</v>
      </c>
      <c r="AOK38" s="1188">
        <v>1</v>
      </c>
      <c r="AOL38" s="699">
        <v>0</v>
      </c>
      <c r="AOM38" s="985">
        <v>0</v>
      </c>
      <c r="AON38" s="1188">
        <v>71</v>
      </c>
      <c r="AOO38" s="699">
        <v>0</v>
      </c>
      <c r="AOP38" s="985">
        <v>0</v>
      </c>
      <c r="AOQ38" s="1188">
        <v>61</v>
      </c>
      <c r="AOR38" s="983" t="s">
        <v>1625</v>
      </c>
      <c r="AOS38" s="725" t="s">
        <v>1625</v>
      </c>
      <c r="AOT38" s="725" t="s">
        <v>1625</v>
      </c>
      <c r="AOU38" s="725" t="s">
        <v>1625</v>
      </c>
      <c r="AOV38" s="725">
        <v>0</v>
      </c>
      <c r="AOW38" s="725">
        <v>0</v>
      </c>
      <c r="AOX38" s="725">
        <v>0</v>
      </c>
      <c r="AOY38" s="725">
        <v>0</v>
      </c>
      <c r="AOZ38" s="715">
        <f t="shared" si="48"/>
        <v>0</v>
      </c>
      <c r="APA38" s="715">
        <f t="shared" si="49"/>
        <v>25</v>
      </c>
      <c r="APB38" s="1993" t="s">
        <v>1625</v>
      </c>
      <c r="APC38" s="1994" t="s">
        <v>1625</v>
      </c>
      <c r="APD38" s="1994" t="s">
        <v>1625</v>
      </c>
      <c r="APE38" s="1994" t="s">
        <v>1625</v>
      </c>
      <c r="APF38" s="1995">
        <v>0</v>
      </c>
      <c r="APG38" s="1995">
        <v>0</v>
      </c>
      <c r="APH38" s="1995">
        <v>0</v>
      </c>
      <c r="API38" s="1995">
        <v>0</v>
      </c>
      <c r="APJ38" s="715">
        <f t="shared" si="50"/>
        <v>0</v>
      </c>
      <c r="APK38" s="715">
        <f t="shared" si="51"/>
        <v>74</v>
      </c>
      <c r="APL38" s="715">
        <v>0</v>
      </c>
      <c r="APM38" s="725">
        <v>0</v>
      </c>
      <c r="APN38" s="715">
        <v>17</v>
      </c>
      <c r="APO38" s="715">
        <v>0</v>
      </c>
      <c r="APP38" s="725">
        <v>0</v>
      </c>
      <c r="APQ38" s="715">
        <v>18</v>
      </c>
      <c r="APR38" s="1169">
        <v>0</v>
      </c>
      <c r="APS38" s="1168">
        <v>0</v>
      </c>
      <c r="APT38" s="1168">
        <v>0</v>
      </c>
      <c r="APU38" s="989">
        <v>0</v>
      </c>
      <c r="APV38" s="989">
        <v>0</v>
      </c>
      <c r="APW38" s="989">
        <v>0</v>
      </c>
      <c r="APX38" s="989">
        <v>38</v>
      </c>
      <c r="APY38" s="989">
        <v>1</v>
      </c>
      <c r="APZ38" s="989">
        <v>3</v>
      </c>
      <c r="AQA38" s="989">
        <v>24</v>
      </c>
      <c r="AQB38" s="989">
        <v>3</v>
      </c>
      <c r="AQC38" s="989">
        <v>24</v>
      </c>
      <c r="AQD38" s="1099">
        <v>0.5892462558310827</v>
      </c>
      <c r="AQE38" s="989">
        <v>53</v>
      </c>
      <c r="AQF38" s="989">
        <v>1</v>
      </c>
      <c r="AQG38" s="989">
        <v>3</v>
      </c>
      <c r="AQH38" s="989">
        <v>24</v>
      </c>
      <c r="AQI38" s="989">
        <v>3</v>
      </c>
      <c r="AQJ38" s="989">
        <v>24</v>
      </c>
      <c r="AQK38" s="989">
        <v>0.5892462558310827</v>
      </c>
      <c r="AQL38" s="729">
        <v>75</v>
      </c>
      <c r="AQM38" s="987"/>
      <c r="AQQ38" s="715">
        <v>35</v>
      </c>
      <c r="AQR38" s="715">
        <v>23</v>
      </c>
      <c r="AQS38" s="989">
        <v>1</v>
      </c>
      <c r="AQT38" s="1099">
        <v>4.3478260869565215</v>
      </c>
      <c r="AQU38" s="989">
        <f t="shared" si="52"/>
        <v>7</v>
      </c>
      <c r="AQV38" s="989">
        <v>1</v>
      </c>
      <c r="AQW38" s="989">
        <v>100</v>
      </c>
      <c r="AQX38" s="1099">
        <v>3</v>
      </c>
      <c r="AQY38" s="989">
        <f t="shared" si="53"/>
        <v>61</v>
      </c>
      <c r="AQZ38" s="989">
        <v>2</v>
      </c>
      <c r="ARA38" s="989">
        <v>3</v>
      </c>
      <c r="ARB38" s="989">
        <v>66.666666666666657</v>
      </c>
      <c r="ARC38" s="989">
        <f t="shared" si="54"/>
        <v>3</v>
      </c>
      <c r="ARD38" s="1668">
        <v>2.7391304347826089</v>
      </c>
      <c r="ARE38" s="1667">
        <f t="shared" si="55"/>
        <v>6</v>
      </c>
      <c r="ARF38" s="1168">
        <v>6</v>
      </c>
      <c r="ARG38" s="1099">
        <v>33.333333333333329</v>
      </c>
      <c r="ARH38" s="989">
        <f t="shared" si="56"/>
        <v>71</v>
      </c>
      <c r="ARI38" s="715">
        <v>4</v>
      </c>
      <c r="ARJ38" s="985">
        <v>25</v>
      </c>
      <c r="ARK38" s="699">
        <f t="shared" si="57"/>
        <v>65</v>
      </c>
      <c r="ARL38" s="989">
        <v>192</v>
      </c>
      <c r="ARM38" s="715">
        <v>71</v>
      </c>
      <c r="ARN38" s="985">
        <v>36.979166666666671</v>
      </c>
      <c r="ARO38" s="699">
        <f t="shared" si="58"/>
        <v>67</v>
      </c>
      <c r="ARP38" s="707">
        <v>83</v>
      </c>
      <c r="ARQ38" s="990">
        <v>6</v>
      </c>
      <c r="ARR38" s="719">
        <v>7.2289156626506017</v>
      </c>
      <c r="ARS38" s="979">
        <f t="shared" si="59"/>
        <v>23</v>
      </c>
      <c r="ART38" s="715">
        <v>0</v>
      </c>
      <c r="ARU38" s="699">
        <f t="shared" si="59"/>
        <v>74</v>
      </c>
      <c r="ARV38" s="715" t="s">
        <v>31</v>
      </c>
      <c r="ARW38" s="715" t="s">
        <v>31</v>
      </c>
      <c r="ARX38" s="985" t="s">
        <v>31</v>
      </c>
      <c r="ARY38" s="699" t="str">
        <f t="shared" si="60"/>
        <v>-</v>
      </c>
      <c r="ARZ38" s="715" t="s">
        <v>31</v>
      </c>
      <c r="ASA38" s="715" t="s">
        <v>31</v>
      </c>
      <c r="ASB38" s="712" t="s">
        <v>31</v>
      </c>
      <c r="ASC38" s="699" t="str">
        <f t="shared" si="61"/>
        <v>-</v>
      </c>
      <c r="ASD38" s="712">
        <v>0</v>
      </c>
      <c r="ASE38" s="712">
        <v>66.666666666666657</v>
      </c>
      <c r="ASF38" s="712">
        <v>22.222222222222221</v>
      </c>
      <c r="ASG38" s="712">
        <v>11.111111111111111</v>
      </c>
      <c r="ASH38" s="712">
        <v>0</v>
      </c>
      <c r="ASI38" s="712">
        <v>0</v>
      </c>
      <c r="ASJ38" s="712">
        <v>0</v>
      </c>
      <c r="ASK38" s="712">
        <v>0</v>
      </c>
      <c r="ASL38" s="712">
        <v>0</v>
      </c>
      <c r="ASM38" s="715">
        <v>0</v>
      </c>
      <c r="ASN38" s="715">
        <v>6</v>
      </c>
      <c r="ASO38" s="715">
        <v>2</v>
      </c>
      <c r="ASP38" s="715">
        <v>1</v>
      </c>
      <c r="ASQ38" s="715">
        <v>0</v>
      </c>
      <c r="ASR38" s="715">
        <v>0</v>
      </c>
      <c r="ASS38" s="715">
        <v>0</v>
      </c>
      <c r="AST38" s="715">
        <v>0</v>
      </c>
      <c r="ASU38" s="715">
        <v>0</v>
      </c>
      <c r="ASV38" s="715">
        <v>9</v>
      </c>
      <c r="ASW38" s="712" t="s">
        <v>31</v>
      </c>
      <c r="ASX38" s="712" t="s">
        <v>31</v>
      </c>
      <c r="ASY38" s="712" t="s">
        <v>31</v>
      </c>
      <c r="ASZ38" s="712" t="s">
        <v>31</v>
      </c>
      <c r="ATA38" s="712" t="s">
        <v>31</v>
      </c>
      <c r="ATB38" s="712" t="s">
        <v>31</v>
      </c>
      <c r="ATC38" s="712" t="s">
        <v>31</v>
      </c>
      <c r="ATD38" s="712" t="s">
        <v>31</v>
      </c>
      <c r="ATE38" s="712" t="s">
        <v>31</v>
      </c>
      <c r="ATF38" s="715">
        <v>0</v>
      </c>
      <c r="ATG38" s="715">
        <v>0</v>
      </c>
      <c r="ATH38" s="715">
        <v>0</v>
      </c>
      <c r="ATI38" s="715">
        <v>0</v>
      </c>
      <c r="ATJ38" s="715">
        <v>0</v>
      </c>
      <c r="ATK38" s="715">
        <v>0</v>
      </c>
      <c r="ATL38" s="715">
        <v>0</v>
      </c>
      <c r="ATM38" s="715">
        <v>0</v>
      </c>
      <c r="ATN38" s="715">
        <v>0</v>
      </c>
      <c r="ATO38" s="715">
        <v>0</v>
      </c>
      <c r="ATP38" s="712" t="s">
        <v>31</v>
      </c>
      <c r="ATQ38" s="712" t="s">
        <v>31</v>
      </c>
      <c r="ATR38" s="712" t="s">
        <v>31</v>
      </c>
      <c r="ATS38" s="712" t="s">
        <v>31</v>
      </c>
      <c r="ATT38" s="712" t="s">
        <v>31</v>
      </c>
      <c r="ATU38" s="712" t="s">
        <v>31</v>
      </c>
      <c r="ATV38" s="712" t="s">
        <v>31</v>
      </c>
      <c r="ATW38" s="712" t="s">
        <v>31</v>
      </c>
      <c r="ATX38" s="712" t="s">
        <v>31</v>
      </c>
      <c r="ATY38" s="715">
        <v>0</v>
      </c>
      <c r="ATZ38" s="715">
        <v>0</v>
      </c>
      <c r="AUA38" s="715">
        <v>0</v>
      </c>
      <c r="AUB38" s="715">
        <v>0</v>
      </c>
      <c r="AUC38" s="715">
        <v>0</v>
      </c>
      <c r="AUD38" s="715">
        <v>0</v>
      </c>
      <c r="AUE38" s="715">
        <v>0</v>
      </c>
      <c r="AUF38" s="715">
        <v>0</v>
      </c>
      <c r="AUG38" s="715">
        <v>0</v>
      </c>
      <c r="AUH38" s="715">
        <v>0</v>
      </c>
      <c r="AUI38" s="712" t="s">
        <v>1648</v>
      </c>
      <c r="AUJ38" s="712" t="s">
        <v>1623</v>
      </c>
      <c r="AUK38" s="709">
        <v>0</v>
      </c>
      <c r="AUL38" s="978">
        <v>31</v>
      </c>
      <c r="AUM38" s="703" t="s">
        <v>1625</v>
      </c>
      <c r="AUN38" s="703" t="s">
        <v>1625</v>
      </c>
      <c r="AUO38" s="703" t="s">
        <v>1625</v>
      </c>
      <c r="AUP38" s="701" t="s">
        <v>1625</v>
      </c>
      <c r="AUQ38" s="712" t="s">
        <v>1626</v>
      </c>
      <c r="AUR38" s="712" t="s">
        <v>1623</v>
      </c>
      <c r="AUS38" s="712" t="s">
        <v>1627</v>
      </c>
      <c r="AUT38" s="712" t="s">
        <v>1627</v>
      </c>
      <c r="AUU38" s="712" t="s">
        <v>1625</v>
      </c>
      <c r="AUV38" s="712" t="s">
        <v>1685</v>
      </c>
      <c r="AUW38" s="3968" t="s">
        <v>1648</v>
      </c>
      <c r="AUX38" s="712" t="s">
        <v>5403</v>
      </c>
      <c r="AUY38" s="712" t="s">
        <v>1729</v>
      </c>
      <c r="AUZ38" s="699">
        <v>75</v>
      </c>
      <c r="AVA38" s="699">
        <v>11</v>
      </c>
      <c r="AVB38" s="985">
        <v>14.6</v>
      </c>
      <c r="AVC38" s="699">
        <v>0</v>
      </c>
      <c r="AVD38" s="712">
        <v>0</v>
      </c>
      <c r="AVE38" s="699">
        <f t="shared" si="62"/>
        <v>25</v>
      </c>
      <c r="AVF38" s="712">
        <v>5</v>
      </c>
      <c r="AVG38" s="978">
        <v>20</v>
      </c>
      <c r="AVH38" s="712" t="s">
        <v>1632</v>
      </c>
      <c r="AVI38" s="712" t="s">
        <v>1625</v>
      </c>
      <c r="AVJ38" s="712" t="s">
        <v>1625</v>
      </c>
      <c r="AVK38" s="712" t="s">
        <v>1625</v>
      </c>
      <c r="AVL38" s="716">
        <v>0</v>
      </c>
      <c r="AVM38" s="699">
        <f t="shared" si="63"/>
        <v>60</v>
      </c>
      <c r="AVN38" s="715">
        <v>0</v>
      </c>
      <c r="AVO38" s="712">
        <v>0</v>
      </c>
      <c r="AVP38" s="699">
        <f t="shared" si="64"/>
        <v>39</v>
      </c>
      <c r="AVQ38" s="715">
        <v>0</v>
      </c>
      <c r="AVR38" s="712">
        <v>0</v>
      </c>
      <c r="AVS38" s="699">
        <f t="shared" si="65"/>
        <v>14</v>
      </c>
      <c r="AVT38" s="715">
        <v>0</v>
      </c>
      <c r="AVU38" s="712">
        <v>0</v>
      </c>
      <c r="AVV38" s="699">
        <f t="shared" si="66"/>
        <v>29</v>
      </c>
      <c r="AVW38" s="715">
        <v>0</v>
      </c>
      <c r="AVX38" s="712">
        <v>0</v>
      </c>
      <c r="AVY38" s="733">
        <v>0</v>
      </c>
      <c r="AVZ38" s="716">
        <v>0</v>
      </c>
      <c r="AWA38" s="699">
        <f t="shared" si="67"/>
        <v>26</v>
      </c>
      <c r="AWB38" s="715">
        <v>0</v>
      </c>
      <c r="AWC38" s="712">
        <v>0</v>
      </c>
      <c r="AWD38" s="699">
        <f t="shared" si="68"/>
        <v>9</v>
      </c>
      <c r="AWE38" s="715">
        <v>0</v>
      </c>
      <c r="AWF38" s="712">
        <v>0</v>
      </c>
      <c r="AWG38" s="699">
        <f t="shared" si="69"/>
        <v>56</v>
      </c>
      <c r="AWH38" s="715">
        <v>0</v>
      </c>
      <c r="AWI38" s="714" t="s">
        <v>31</v>
      </c>
      <c r="AWJ38" s="715" t="s">
        <v>31</v>
      </c>
      <c r="AWK38" s="715" t="s">
        <v>31</v>
      </c>
      <c r="AWL38" s="715" t="s">
        <v>31</v>
      </c>
      <c r="AWM38" s="715" t="s">
        <v>31</v>
      </c>
      <c r="AWN38" s="715" t="s">
        <v>31</v>
      </c>
      <c r="AWO38" s="715" t="s">
        <v>31</v>
      </c>
      <c r="AWP38" s="715" t="s">
        <v>31</v>
      </c>
      <c r="AWQ38" s="715" t="s">
        <v>31</v>
      </c>
      <c r="AWR38" s="715" t="s">
        <v>31</v>
      </c>
      <c r="AWS38" s="716" t="s">
        <v>31</v>
      </c>
      <c r="AWT38" s="699" t="str">
        <f t="shared" si="70"/>
        <v>-</v>
      </c>
      <c r="AWU38" s="712" t="s">
        <v>31</v>
      </c>
      <c r="AWV38" s="699" t="str">
        <f t="shared" si="70"/>
        <v>-</v>
      </c>
      <c r="AWW38" s="712" t="s">
        <v>31</v>
      </c>
      <c r="AWX38" s="699" t="str">
        <f t="shared" si="3"/>
        <v>-</v>
      </c>
      <c r="AWY38" s="712" t="s">
        <v>31</v>
      </c>
      <c r="AWZ38" s="699" t="str">
        <f t="shared" si="71"/>
        <v>-</v>
      </c>
      <c r="AXA38" s="712" t="s">
        <v>31</v>
      </c>
      <c r="AXB38" s="712" t="s">
        <v>31</v>
      </c>
      <c r="AXC38" s="712" t="s">
        <v>31</v>
      </c>
      <c r="AXD38" s="699" t="str">
        <f t="shared" si="4"/>
        <v>-</v>
      </c>
      <c r="AXE38" s="712" t="s">
        <v>31</v>
      </c>
      <c r="AXF38" s="699" t="str">
        <f t="shared" si="5"/>
        <v>-</v>
      </c>
      <c r="AXG38" s="712" t="s">
        <v>31</v>
      </c>
      <c r="AXH38" s="699" t="str">
        <f t="shared" si="6"/>
        <v>-</v>
      </c>
      <c r="AXI38" s="712" t="s">
        <v>31</v>
      </c>
      <c r="AXK38" s="3969">
        <v>99.999999999999986</v>
      </c>
      <c r="AXL38" s="3970">
        <v>22</v>
      </c>
      <c r="AXM38" s="715">
        <f t="shared" si="72"/>
        <v>4</v>
      </c>
      <c r="AXN38" s="3969">
        <v>47.826086956521742</v>
      </c>
      <c r="AXO38" s="3970">
        <v>23</v>
      </c>
      <c r="AXP38" s="715">
        <f t="shared" si="73"/>
        <v>6</v>
      </c>
      <c r="AXQ38" s="2024">
        <v>263</v>
      </c>
      <c r="AXR38" s="2024">
        <v>274</v>
      </c>
      <c r="AXS38" s="3029">
        <v>4.0145985401459825</v>
      </c>
      <c r="AXT38" s="2024" t="s">
        <v>8056</v>
      </c>
      <c r="AXU38" s="2024">
        <v>64</v>
      </c>
      <c r="AXV38" s="2024">
        <v>58</v>
      </c>
      <c r="AXW38" s="3029">
        <v>10.34482758620689</v>
      </c>
      <c r="AXX38" s="2024" t="s">
        <v>8057</v>
      </c>
      <c r="AXY38" s="3029">
        <v>24.334600760456272</v>
      </c>
      <c r="AXZ38" s="3029">
        <v>21.167883211678831</v>
      </c>
      <c r="AYA38" s="3029">
        <v>-3.1667175487774415</v>
      </c>
      <c r="AYB38" s="2024" t="s">
        <v>7682</v>
      </c>
      <c r="AYC38" s="2123">
        <v>240</v>
      </c>
      <c r="AYD38" s="2024">
        <v>174</v>
      </c>
      <c r="AYE38" s="3029">
        <v>37.931034482758633</v>
      </c>
      <c r="AYF38" s="2024" t="s">
        <v>8057</v>
      </c>
      <c r="AYG38" s="2024">
        <v>0</v>
      </c>
      <c r="AYH38" s="2024">
        <v>12</v>
      </c>
      <c r="AYI38" s="3029">
        <v>100</v>
      </c>
      <c r="AYJ38" s="2024" t="s">
        <v>8057</v>
      </c>
      <c r="AYK38" s="2024">
        <v>1644</v>
      </c>
      <c r="AYL38" s="2024">
        <v>1503</v>
      </c>
      <c r="AYM38" s="3029">
        <v>9.3812375249501088</v>
      </c>
      <c r="AYN38" s="2024" t="s">
        <v>8058</v>
      </c>
      <c r="AYO38" s="2024">
        <v>9220300</v>
      </c>
      <c r="AYP38" s="2024">
        <v>13497072</v>
      </c>
      <c r="AYQ38" s="3029">
        <v>31.686665078173988</v>
      </c>
      <c r="AYR38" s="2024" t="s">
        <v>8057</v>
      </c>
      <c r="AYS38" s="2024">
        <v>4180300</v>
      </c>
      <c r="AYT38" s="2024">
        <v>5597787</v>
      </c>
      <c r="AYU38" s="3029">
        <v>25.322274677475221</v>
      </c>
      <c r="AYV38" s="2024" t="s">
        <v>8057</v>
      </c>
      <c r="AYW38" s="2024">
        <v>5000000</v>
      </c>
      <c r="AYX38" s="2024">
        <v>7899285</v>
      </c>
      <c r="AYY38" s="3029">
        <v>36.703131992325886</v>
      </c>
      <c r="AYZ38" s="2024" t="s">
        <v>8057</v>
      </c>
      <c r="AZA38" s="2024">
        <v>0</v>
      </c>
      <c r="AZB38" s="2024">
        <v>0</v>
      </c>
      <c r="AZC38" s="3029" t="s">
        <v>31</v>
      </c>
      <c r="AZD38" s="2024" t="s">
        <v>31</v>
      </c>
      <c r="AZE38" s="2024">
        <v>0</v>
      </c>
      <c r="AZF38" s="2024">
        <v>0</v>
      </c>
      <c r="AZG38" s="3029" t="s">
        <v>31</v>
      </c>
      <c r="AZH38" s="2024" t="s">
        <v>31</v>
      </c>
      <c r="AZI38" s="2024">
        <v>0</v>
      </c>
      <c r="AZJ38" s="2024">
        <v>0</v>
      </c>
      <c r="AZK38" s="3029" t="s">
        <v>31</v>
      </c>
      <c r="AZL38" s="2024" t="s">
        <v>31</v>
      </c>
      <c r="AZM38" s="2024">
        <v>0</v>
      </c>
      <c r="AZN38" s="2024">
        <v>0</v>
      </c>
      <c r="AZO38" s="3029" t="s">
        <v>31</v>
      </c>
      <c r="AZP38" s="2024" t="s">
        <v>31</v>
      </c>
      <c r="AZQ38" s="2024">
        <v>30000</v>
      </c>
      <c r="AZR38" s="2024">
        <v>0</v>
      </c>
      <c r="AZS38" s="3029" t="s">
        <v>31</v>
      </c>
      <c r="AZT38" s="2024" t="s">
        <v>31</v>
      </c>
      <c r="AZU38" s="2024">
        <v>10000</v>
      </c>
      <c r="AZV38" s="2024">
        <v>0</v>
      </c>
      <c r="AZW38" s="3029" t="s">
        <v>31</v>
      </c>
      <c r="AZX38" s="2024" t="s">
        <v>31</v>
      </c>
      <c r="AZY38" s="2123">
        <v>63117000</v>
      </c>
      <c r="AZZ38" s="2024">
        <v>46201977</v>
      </c>
      <c r="BAA38" s="3029">
        <v>36.611037228991307</v>
      </c>
      <c r="BAB38" s="2024" t="s">
        <v>8057</v>
      </c>
      <c r="BAC38" s="2024">
        <v>0</v>
      </c>
      <c r="BAD38" s="2024">
        <v>2767419</v>
      </c>
      <c r="BAE38" s="3029">
        <v>100</v>
      </c>
      <c r="BAF38" s="2024" t="s">
        <v>8057</v>
      </c>
      <c r="BAG38" s="2024">
        <v>49482000</v>
      </c>
      <c r="BAH38" s="2024">
        <v>45517888</v>
      </c>
      <c r="BAI38" s="3029">
        <v>8.7089102200875317</v>
      </c>
      <c r="BAJ38" s="2024" t="s">
        <v>8058</v>
      </c>
      <c r="BAK38" s="2123">
        <v>40010000</v>
      </c>
      <c r="BAL38" s="2024">
        <v>33830802</v>
      </c>
      <c r="BAM38" s="3029">
        <v>18.265005955223884</v>
      </c>
      <c r="BAN38" s="2024" t="s">
        <v>8057</v>
      </c>
      <c r="BAO38" s="2024">
        <v>0</v>
      </c>
      <c r="BAP38" s="2024">
        <v>0</v>
      </c>
      <c r="BAQ38" s="3029" t="s">
        <v>31</v>
      </c>
      <c r="BAR38" s="2024" t="s">
        <v>31</v>
      </c>
      <c r="BAS38" s="2024">
        <v>23107000</v>
      </c>
      <c r="BAT38" s="2024">
        <v>12371175</v>
      </c>
      <c r="BAU38" s="3029">
        <v>86.780964621388023</v>
      </c>
      <c r="BAV38" s="2024" t="s">
        <v>8057</v>
      </c>
      <c r="BAW38" s="2024">
        <v>0</v>
      </c>
      <c r="BAX38" s="2024">
        <v>0</v>
      </c>
      <c r="BAY38" s="3029" t="s">
        <v>31</v>
      </c>
      <c r="BAZ38" s="2024" t="s">
        <v>31</v>
      </c>
      <c r="BBA38" s="2024">
        <v>0</v>
      </c>
      <c r="BBB38" s="2024">
        <v>0</v>
      </c>
      <c r="BBC38" s="3029" t="s">
        <v>31</v>
      </c>
      <c r="BBD38" s="2024" t="s">
        <v>31</v>
      </c>
      <c r="BBE38" s="2123">
        <v>0</v>
      </c>
      <c r="BBF38" s="2024">
        <v>2767419</v>
      </c>
      <c r="BBG38" s="3029">
        <v>100</v>
      </c>
      <c r="BBH38" s="2024" t="s">
        <v>8057</v>
      </c>
      <c r="BBI38" s="2024">
        <v>0</v>
      </c>
      <c r="BBJ38" s="2024">
        <v>0</v>
      </c>
      <c r="BBK38" s="3029" t="s">
        <v>31</v>
      </c>
      <c r="BBL38" s="2024" t="s">
        <v>31</v>
      </c>
      <c r="BBM38" s="2024">
        <v>0</v>
      </c>
      <c r="BBN38" s="2024">
        <v>0</v>
      </c>
      <c r="BBO38" s="3029" t="s">
        <v>31</v>
      </c>
      <c r="BBP38" s="2024" t="s">
        <v>31</v>
      </c>
      <c r="BBQ38" s="2123">
        <v>3754000</v>
      </c>
      <c r="BBR38" s="2024">
        <v>4370220</v>
      </c>
      <c r="BBS38" s="3029">
        <v>14.100434303078572</v>
      </c>
      <c r="BBT38" s="2024" t="s">
        <v>8057</v>
      </c>
      <c r="BBU38" s="2024">
        <v>0</v>
      </c>
      <c r="BBV38" s="2024">
        <v>0</v>
      </c>
      <c r="BBW38" s="3029" t="s">
        <v>31</v>
      </c>
      <c r="BBX38" s="2024" t="s">
        <v>31</v>
      </c>
      <c r="BBY38" s="2024">
        <v>5230000</v>
      </c>
      <c r="BBZ38" s="2024">
        <v>7107285</v>
      </c>
      <c r="BCA38" s="3029">
        <v>26.413532030866918</v>
      </c>
      <c r="BCB38" s="2024" t="s">
        <v>8057</v>
      </c>
      <c r="BCC38" s="2024">
        <v>0</v>
      </c>
      <c r="BCD38" s="2024">
        <v>0</v>
      </c>
      <c r="BCE38" s="3029" t="s">
        <v>31</v>
      </c>
      <c r="BCF38" s="2024" t="s">
        <v>31</v>
      </c>
      <c r="BCG38" s="2024">
        <v>190000</v>
      </c>
      <c r="BCH38" s="2024">
        <v>161639</v>
      </c>
      <c r="BCI38" s="3029">
        <v>17.545889296518794</v>
      </c>
      <c r="BCJ38" s="2024" t="s">
        <v>8057</v>
      </c>
      <c r="BCK38" s="2024">
        <v>4268000</v>
      </c>
      <c r="BCL38" s="2024">
        <v>984078</v>
      </c>
      <c r="BCM38" s="3029">
        <v>333.70545830716668</v>
      </c>
      <c r="BCN38" s="2024" t="s">
        <v>8057</v>
      </c>
      <c r="BCO38" s="2024">
        <v>16604000</v>
      </c>
      <c r="BCP38" s="2024">
        <v>13553784</v>
      </c>
      <c r="BCQ38" s="3029">
        <v>22.504534527036867</v>
      </c>
      <c r="BCR38" s="2024" t="s">
        <v>8057</v>
      </c>
      <c r="BCS38" s="2024">
        <v>2377000</v>
      </c>
      <c r="BCT38" s="2024">
        <v>2204973</v>
      </c>
      <c r="BCU38" s="3029">
        <v>7.8017735364559968</v>
      </c>
      <c r="BCV38" s="2024" t="s">
        <v>8058</v>
      </c>
      <c r="BCW38" s="2024">
        <v>0</v>
      </c>
      <c r="BCX38" s="2024">
        <v>506493</v>
      </c>
      <c r="BCY38" s="3029">
        <v>100</v>
      </c>
      <c r="BCZ38" s="2024" t="s">
        <v>8057</v>
      </c>
      <c r="BDA38" s="2024">
        <v>7708000</v>
      </c>
      <c r="BDB38" s="2024">
        <v>6832530</v>
      </c>
      <c r="BDC38" s="3029">
        <v>12.813262437193828</v>
      </c>
      <c r="BDD38" s="2024" t="s">
        <v>8057</v>
      </c>
      <c r="BDE38" s="2024">
        <v>0</v>
      </c>
      <c r="BDF38" s="2024">
        <v>0</v>
      </c>
      <c r="BDG38" s="3029" t="s">
        <v>31</v>
      </c>
      <c r="BDH38" s="2024" t="s">
        <v>31</v>
      </c>
      <c r="BDI38" s="2024">
        <v>0</v>
      </c>
      <c r="BDJ38" s="2024">
        <v>0</v>
      </c>
      <c r="BDK38" s="3029" t="s">
        <v>31</v>
      </c>
      <c r="BDL38" s="2024" t="s">
        <v>31</v>
      </c>
      <c r="BDM38" s="2024">
        <v>4238000</v>
      </c>
      <c r="BDN38" s="2024">
        <v>4380327</v>
      </c>
      <c r="BDO38" s="3029">
        <v>3.2492323061725727</v>
      </c>
      <c r="BDP38" s="2024" t="s">
        <v>8056</v>
      </c>
      <c r="BDQ38" s="2024">
        <v>0</v>
      </c>
      <c r="BDR38" s="2024">
        <v>94135</v>
      </c>
      <c r="BDS38" s="3029">
        <v>100</v>
      </c>
      <c r="BDT38" s="2024" t="s">
        <v>8057</v>
      </c>
      <c r="BDU38" s="2024">
        <v>0</v>
      </c>
      <c r="BDV38" s="2024">
        <v>349804</v>
      </c>
      <c r="BDW38" s="3029">
        <v>100</v>
      </c>
      <c r="BDX38" s="2024" t="s">
        <v>8057</v>
      </c>
      <c r="BDY38" s="2024">
        <v>0</v>
      </c>
      <c r="BDZ38" s="2024">
        <v>0</v>
      </c>
      <c r="BEA38" s="3029" t="s">
        <v>31</v>
      </c>
      <c r="BEB38" s="2024" t="s">
        <v>31</v>
      </c>
      <c r="BEC38" s="2024">
        <v>0</v>
      </c>
      <c r="BED38" s="2024">
        <v>0</v>
      </c>
      <c r="BEE38" s="3029" t="s">
        <v>31</v>
      </c>
      <c r="BEF38" s="2024" t="s">
        <v>31</v>
      </c>
      <c r="BEG38" s="2024">
        <v>0</v>
      </c>
      <c r="BEH38" s="2024">
        <v>0</v>
      </c>
      <c r="BEI38" s="3029" t="s">
        <v>31</v>
      </c>
      <c r="BEJ38" s="2024" t="s">
        <v>31</v>
      </c>
      <c r="BEK38" s="2024">
        <v>0</v>
      </c>
      <c r="BEL38" s="2024">
        <v>0</v>
      </c>
      <c r="BEM38" s="3029" t="s">
        <v>31</v>
      </c>
      <c r="BEN38" s="2024" t="s">
        <v>31</v>
      </c>
      <c r="BEO38" s="2024">
        <v>0</v>
      </c>
      <c r="BEP38" s="2024">
        <v>0</v>
      </c>
      <c r="BEQ38" s="3029" t="s">
        <v>31</v>
      </c>
      <c r="BER38" s="2024" t="s">
        <v>31</v>
      </c>
      <c r="BES38" s="2024">
        <v>5113000</v>
      </c>
      <c r="BET38" s="2024">
        <v>4972620</v>
      </c>
      <c r="BEU38" s="3029">
        <v>2.8230590714753987</v>
      </c>
      <c r="BEV38" s="2024" t="s">
        <v>8059</v>
      </c>
      <c r="BEW38" s="2123">
        <v>262</v>
      </c>
      <c r="BEX38" s="2024">
        <v>268</v>
      </c>
      <c r="BEY38" s="3029">
        <v>2.2388059701492438</v>
      </c>
      <c r="BEZ38" s="2024" t="s">
        <v>8059</v>
      </c>
      <c r="BFA38" s="2024">
        <v>63</v>
      </c>
      <c r="BFB38" s="2024">
        <v>50</v>
      </c>
      <c r="BFC38" s="3029">
        <v>26</v>
      </c>
      <c r="BFD38" s="2024" t="s">
        <v>8057</v>
      </c>
      <c r="BFE38" s="3029">
        <v>24.045801526717558</v>
      </c>
      <c r="BFF38" s="3029">
        <v>18.656716417910449</v>
      </c>
      <c r="BFG38" s="3029">
        <v>-5.3890851088071088</v>
      </c>
      <c r="BFH38" s="2024" t="s">
        <v>7682</v>
      </c>
      <c r="BFI38" s="2780" t="s">
        <v>1632</v>
      </c>
      <c r="BFJ38" s="1495" t="s">
        <v>1632</v>
      </c>
      <c r="BFK38" s="1495" t="s">
        <v>1625</v>
      </c>
      <c r="BFL38" s="1495" t="s">
        <v>1625</v>
      </c>
      <c r="BFM38" s="1212">
        <v>10</v>
      </c>
      <c r="BFN38" s="1212">
        <v>10</v>
      </c>
      <c r="BFO38" s="1212">
        <v>0</v>
      </c>
      <c r="BFP38" s="1212">
        <v>0</v>
      </c>
      <c r="BFQ38" s="988">
        <f t="shared" si="74"/>
        <v>20</v>
      </c>
      <c r="BFR38" s="988">
        <f t="shared" si="75"/>
        <v>70</v>
      </c>
      <c r="BFS38" s="1993" t="s">
        <v>1632</v>
      </c>
      <c r="BFT38" s="1994" t="s">
        <v>1632</v>
      </c>
      <c r="BFU38" s="1994" t="s">
        <v>1625</v>
      </c>
      <c r="BFV38" s="1994" t="s">
        <v>1625</v>
      </c>
      <c r="BFW38" s="1995">
        <v>5</v>
      </c>
      <c r="BFX38" s="1995">
        <v>5</v>
      </c>
      <c r="BFY38" s="1995">
        <v>0</v>
      </c>
      <c r="BFZ38" s="1995">
        <v>0</v>
      </c>
      <c r="BGA38" s="1303">
        <f t="shared" si="76"/>
        <v>10</v>
      </c>
      <c r="BGB38" s="1303">
        <f t="shared" si="77"/>
        <v>57</v>
      </c>
      <c r="BGC38" s="1993" t="s">
        <v>1625</v>
      </c>
      <c r="BGD38" s="1994" t="s">
        <v>1625</v>
      </c>
      <c r="BGE38" s="1994" t="s">
        <v>1625</v>
      </c>
      <c r="BGF38" s="1994" t="s">
        <v>1625</v>
      </c>
      <c r="BGG38" s="1995">
        <v>0</v>
      </c>
      <c r="BGH38" s="1995">
        <v>0</v>
      </c>
      <c r="BGI38" s="1995">
        <v>0</v>
      </c>
      <c r="BGJ38" s="1995">
        <v>0</v>
      </c>
      <c r="BGK38" s="1303">
        <f t="shared" si="78"/>
        <v>0</v>
      </c>
      <c r="BGL38" s="1303">
        <f t="shared" si="79"/>
        <v>14</v>
      </c>
      <c r="BGM38" s="1993" t="s">
        <v>1632</v>
      </c>
      <c r="BGN38" s="1994" t="s">
        <v>1632</v>
      </c>
      <c r="BGO38" s="1994" t="s">
        <v>1632</v>
      </c>
      <c r="BGP38" s="1994" t="s">
        <v>1632</v>
      </c>
      <c r="BGQ38" s="1995">
        <v>5</v>
      </c>
      <c r="BGR38" s="1995">
        <v>5</v>
      </c>
      <c r="BGS38" s="1995">
        <v>5</v>
      </c>
      <c r="BGT38" s="1995">
        <v>5</v>
      </c>
      <c r="BGU38" s="1303">
        <f t="shared" si="80"/>
        <v>20</v>
      </c>
      <c r="BGV38" s="1303">
        <f t="shared" si="81"/>
        <v>1</v>
      </c>
      <c r="BGW38" s="1993" t="s">
        <v>1632</v>
      </c>
      <c r="BGX38" s="1994" t="s">
        <v>1632</v>
      </c>
      <c r="BGY38" s="1994" t="s">
        <v>1632</v>
      </c>
      <c r="BGZ38" s="1994" t="s">
        <v>1625</v>
      </c>
      <c r="BHA38" s="1995">
        <v>5</v>
      </c>
      <c r="BHB38" s="1995">
        <v>5</v>
      </c>
      <c r="BHC38" s="1995">
        <v>5</v>
      </c>
      <c r="BHD38" s="1995">
        <v>0</v>
      </c>
      <c r="BHE38" s="1303">
        <f t="shared" si="82"/>
        <v>15</v>
      </c>
      <c r="BHF38" s="1303">
        <f t="shared" si="83"/>
        <v>47</v>
      </c>
      <c r="BHG38" s="1993" t="s">
        <v>1632</v>
      </c>
      <c r="BHH38" s="1994" t="s">
        <v>1632</v>
      </c>
      <c r="BHI38" s="1994" t="s">
        <v>1632</v>
      </c>
      <c r="BHJ38" s="1994" t="s">
        <v>1625</v>
      </c>
      <c r="BHK38" s="1995">
        <v>5</v>
      </c>
      <c r="BHL38" s="1995">
        <v>5</v>
      </c>
      <c r="BHM38" s="1995">
        <v>5</v>
      </c>
      <c r="BHN38" s="1995">
        <v>0</v>
      </c>
      <c r="BHO38" s="1303">
        <f t="shared" si="84"/>
        <v>15</v>
      </c>
      <c r="BHP38" s="1303">
        <f t="shared" si="85"/>
        <v>25</v>
      </c>
      <c r="BHQ38" s="1993" t="s">
        <v>1632</v>
      </c>
      <c r="BHR38" s="1994" t="s">
        <v>1632</v>
      </c>
      <c r="BHS38" s="1994" t="s">
        <v>1632</v>
      </c>
      <c r="BHT38" s="1994" t="s">
        <v>1625</v>
      </c>
      <c r="BHU38" s="1995">
        <v>5</v>
      </c>
      <c r="BHV38" s="1995">
        <v>5</v>
      </c>
      <c r="BHW38" s="1995">
        <v>5</v>
      </c>
      <c r="BHX38" s="1995">
        <v>0</v>
      </c>
      <c r="BHY38" s="1303">
        <f t="shared" si="86"/>
        <v>15</v>
      </c>
      <c r="BHZ38" s="1303">
        <f t="shared" si="87"/>
        <v>42</v>
      </c>
      <c r="BIA38" s="1993" t="s">
        <v>1626</v>
      </c>
      <c r="BIB38" s="1994" t="s">
        <v>1626</v>
      </c>
      <c r="BIC38" s="1994" t="s">
        <v>1626</v>
      </c>
      <c r="BID38" s="1994" t="s">
        <v>1626</v>
      </c>
      <c r="BIE38" s="1994" t="s">
        <v>1626</v>
      </c>
      <c r="BIF38" s="4112">
        <f t="shared" si="88"/>
        <v>5</v>
      </c>
      <c r="BIG38" s="1303">
        <f t="shared" si="89"/>
        <v>1</v>
      </c>
      <c r="BIH38" s="2916">
        <v>4</v>
      </c>
      <c r="BII38" s="3967">
        <v>0.98207709305180457</v>
      </c>
      <c r="BIJ38" s="1303">
        <f t="shared" si="90"/>
        <v>54</v>
      </c>
      <c r="BIK38" s="2073">
        <v>12</v>
      </c>
      <c r="BIL38" s="1303">
        <v>12</v>
      </c>
      <c r="BIM38" s="1995">
        <v>100</v>
      </c>
      <c r="BIN38" s="1303">
        <f t="shared" si="91"/>
        <v>1</v>
      </c>
      <c r="BIO38" s="1993" t="s">
        <v>1626</v>
      </c>
      <c r="BIP38" s="1994" t="s">
        <v>1626</v>
      </c>
      <c r="BIQ38" s="1994" t="s">
        <v>1626</v>
      </c>
      <c r="BIR38" s="1994" t="s">
        <v>1626</v>
      </c>
      <c r="BIS38" s="1994" t="s">
        <v>1626</v>
      </c>
      <c r="BIT38" s="1994" t="s">
        <v>1626</v>
      </c>
      <c r="BIU38" s="1994" t="s">
        <v>1626</v>
      </c>
      <c r="BIV38" s="1994" t="s">
        <v>1626</v>
      </c>
      <c r="BIW38" s="1994" t="s">
        <v>1626</v>
      </c>
      <c r="BIX38" s="1994" t="s">
        <v>1625</v>
      </c>
      <c r="BIY38" s="3617">
        <f t="shared" si="92"/>
        <v>9</v>
      </c>
      <c r="BIZ38" s="2906">
        <f t="shared" si="93"/>
        <v>11</v>
      </c>
      <c r="BJA38" s="3971">
        <v>3</v>
      </c>
      <c r="BJB38" s="3972">
        <v>11.111111111111111</v>
      </c>
      <c r="BJC38" s="3971">
        <v>3</v>
      </c>
      <c r="BJD38" s="3972">
        <v>100</v>
      </c>
      <c r="BJE38" s="3972">
        <v>1</v>
      </c>
      <c r="BJF38" s="3971">
        <v>3</v>
      </c>
      <c r="BJG38" s="3972">
        <v>100</v>
      </c>
      <c r="BJH38" s="3972">
        <v>1</v>
      </c>
      <c r="BJI38" s="3971">
        <v>3</v>
      </c>
      <c r="BJJ38" s="3972">
        <v>100</v>
      </c>
      <c r="BJK38" s="3973">
        <v>1</v>
      </c>
      <c r="BJL38" s="3971">
        <v>3</v>
      </c>
      <c r="BJM38" s="3972">
        <v>11.111111111111111</v>
      </c>
      <c r="BJN38" s="3971">
        <v>3</v>
      </c>
      <c r="BJO38" s="3972">
        <v>100</v>
      </c>
      <c r="BJP38" s="3973">
        <v>1</v>
      </c>
      <c r="BJQ38" s="3971">
        <v>304</v>
      </c>
      <c r="BJR38" s="3972">
        <v>1125.9259259259261</v>
      </c>
      <c r="BJS38" s="3971">
        <v>304</v>
      </c>
      <c r="BJT38" s="3972">
        <v>100</v>
      </c>
      <c r="BJU38" s="3973">
        <v>1</v>
      </c>
      <c r="BJV38" s="2074">
        <v>100</v>
      </c>
      <c r="BJW38" s="1303">
        <f t="shared" si="7"/>
        <v>1</v>
      </c>
      <c r="BJX38" s="1993" t="s">
        <v>1632</v>
      </c>
      <c r="BJY38" s="1994" t="s">
        <v>1632</v>
      </c>
      <c r="BJZ38" s="1495" t="s">
        <v>1625</v>
      </c>
      <c r="BKA38" s="1495" t="s">
        <v>1625</v>
      </c>
      <c r="BKB38" s="1212">
        <v>5</v>
      </c>
      <c r="BKC38" s="1212">
        <v>5</v>
      </c>
      <c r="BKD38" s="1212">
        <v>0</v>
      </c>
      <c r="BKE38" s="1212">
        <v>0</v>
      </c>
      <c r="BKF38" s="988">
        <f t="shared" si="94"/>
        <v>10</v>
      </c>
      <c r="BKG38" s="988">
        <f t="shared" si="95"/>
        <v>24</v>
      </c>
      <c r="BKH38" s="2780" t="s">
        <v>1625</v>
      </c>
      <c r="BKI38" s="1495" t="s">
        <v>1625</v>
      </c>
      <c r="BKJ38" s="1495" t="s">
        <v>1625</v>
      </c>
      <c r="BKK38" s="1495" t="s">
        <v>1625</v>
      </c>
      <c r="BKL38" s="1212">
        <v>0</v>
      </c>
      <c r="BKM38" s="1212">
        <v>0</v>
      </c>
      <c r="BKN38" s="1212">
        <v>0</v>
      </c>
      <c r="BKO38" s="1212">
        <v>0</v>
      </c>
      <c r="BKP38" s="988">
        <f t="shared" si="96"/>
        <v>0</v>
      </c>
      <c r="BKQ38" s="988">
        <f t="shared" si="97"/>
        <v>38</v>
      </c>
      <c r="BKR38" s="2780" t="s">
        <v>1625</v>
      </c>
      <c r="BKS38" s="1495" t="s">
        <v>1625</v>
      </c>
      <c r="BKT38" s="1495" t="s">
        <v>1625</v>
      </c>
      <c r="BKU38" s="1495" t="s">
        <v>1625</v>
      </c>
      <c r="BKV38" s="1212">
        <v>0</v>
      </c>
      <c r="BKW38" s="1212">
        <v>0</v>
      </c>
      <c r="BKX38" s="1212">
        <v>0</v>
      </c>
      <c r="BKY38" s="1212">
        <v>0</v>
      </c>
      <c r="BKZ38" s="988">
        <f t="shared" si="98"/>
        <v>0</v>
      </c>
      <c r="BLA38" s="988">
        <f t="shared" si="99"/>
        <v>42</v>
      </c>
      <c r="BLB38" s="3971">
        <v>1</v>
      </c>
      <c r="BLC38" s="3972">
        <v>3.7037037037037037</v>
      </c>
      <c r="BLD38" s="3973">
        <v>13</v>
      </c>
      <c r="BLE38" s="3971">
        <v>0</v>
      </c>
      <c r="BLF38" s="3972">
        <v>0</v>
      </c>
      <c r="BLG38" s="3973">
        <v>14</v>
      </c>
      <c r="BLH38" s="3971">
        <v>1</v>
      </c>
      <c r="BLI38" s="3972">
        <v>3.7037037037037037</v>
      </c>
      <c r="BLJ38" s="3973">
        <v>4</v>
      </c>
      <c r="BLK38" s="3971">
        <v>0</v>
      </c>
      <c r="BLL38" s="3972">
        <v>0</v>
      </c>
      <c r="BLM38" s="3973">
        <v>39</v>
      </c>
      <c r="BLN38" s="3971">
        <v>0</v>
      </c>
      <c r="BLO38" s="3972">
        <v>0</v>
      </c>
      <c r="BLP38" s="3973">
        <v>58</v>
      </c>
      <c r="BLQ38" s="3971">
        <v>0</v>
      </c>
      <c r="BLR38" s="3972">
        <v>0</v>
      </c>
      <c r="BLS38" s="3973">
        <v>13</v>
      </c>
      <c r="BLT38" s="3971">
        <v>0</v>
      </c>
      <c r="BLU38" s="3972">
        <v>0</v>
      </c>
      <c r="BLV38" s="3973">
        <v>14</v>
      </c>
      <c r="BLW38" s="3971">
        <v>0</v>
      </c>
      <c r="BLX38" s="3972">
        <v>0</v>
      </c>
      <c r="BLY38" s="3973">
        <v>42</v>
      </c>
      <c r="BLZ38" s="2782">
        <v>1</v>
      </c>
      <c r="BMA38" s="2773">
        <v>3.7037037037037037</v>
      </c>
      <c r="BMB38" s="988">
        <v>4</v>
      </c>
      <c r="BMC38" s="2782">
        <v>1</v>
      </c>
      <c r="BMD38" s="2773">
        <v>3.7037037037037037</v>
      </c>
      <c r="BME38" s="988">
        <v>3</v>
      </c>
      <c r="BMF38" s="2782">
        <v>0</v>
      </c>
      <c r="BMG38" s="2773">
        <v>0</v>
      </c>
      <c r="BMH38" s="988">
        <v>9</v>
      </c>
      <c r="BMI38" s="2782">
        <v>0</v>
      </c>
      <c r="BMJ38" s="2773">
        <v>0</v>
      </c>
      <c r="BMK38" s="988">
        <v>18</v>
      </c>
      <c r="BML38" s="2782">
        <v>0</v>
      </c>
      <c r="BMM38" s="2773">
        <v>0</v>
      </c>
      <c r="BMN38" s="988">
        <v>10</v>
      </c>
      <c r="BMO38" s="2782">
        <v>0</v>
      </c>
      <c r="BMP38" s="2773">
        <v>0</v>
      </c>
      <c r="BMQ38" s="988">
        <v>2</v>
      </c>
      <c r="BMR38" s="2782">
        <v>1</v>
      </c>
      <c r="BMS38" s="2773">
        <v>3.7037037037037037</v>
      </c>
      <c r="BMT38" s="988">
        <v>8</v>
      </c>
      <c r="BMU38" s="2782">
        <v>1</v>
      </c>
      <c r="BMV38" s="2773">
        <v>3.7037037037037037</v>
      </c>
      <c r="BMW38" s="988">
        <v>5</v>
      </c>
      <c r="BMX38" s="2782">
        <v>0</v>
      </c>
      <c r="BMY38" s="2773">
        <v>0</v>
      </c>
      <c r="BMZ38" s="988">
        <v>20</v>
      </c>
      <c r="BNA38" s="2782">
        <v>0</v>
      </c>
      <c r="BNB38" s="2773">
        <v>0</v>
      </c>
      <c r="BNC38" s="988">
        <v>28</v>
      </c>
      <c r="BND38" s="2782">
        <v>0</v>
      </c>
      <c r="BNE38" s="2773">
        <v>0</v>
      </c>
      <c r="BNF38" s="988">
        <v>4</v>
      </c>
      <c r="BNG38" s="2782">
        <v>0</v>
      </c>
      <c r="BNH38" s="2773">
        <v>0</v>
      </c>
      <c r="BNI38" s="988">
        <v>19</v>
      </c>
      <c r="BNJ38" s="2782">
        <v>0</v>
      </c>
      <c r="BNK38" s="2773">
        <v>0</v>
      </c>
      <c r="BNL38" s="988">
        <v>30</v>
      </c>
      <c r="BNM38" s="2782">
        <v>0</v>
      </c>
      <c r="BNN38" s="2773">
        <v>0</v>
      </c>
      <c r="BNO38" s="988">
        <v>5</v>
      </c>
      <c r="BNQ38" s="729">
        <v>14</v>
      </c>
      <c r="BNR38" s="729">
        <v>1</v>
      </c>
      <c r="BNS38" s="729">
        <v>4090</v>
      </c>
      <c r="BNT38" s="729">
        <v>3.4229828850855744</v>
      </c>
      <c r="BNU38" s="729">
        <v>0.24449877750611246</v>
      </c>
      <c r="BNV38" s="4113">
        <v>1</v>
      </c>
      <c r="BNW38" s="4113">
        <v>3</v>
      </c>
    </row>
    <row r="39" spans="1:1739" ht="13" x14ac:dyDescent="0.2">
      <c r="A39" s="696" t="s">
        <v>1743</v>
      </c>
      <c r="B39" s="697" t="s">
        <v>1744</v>
      </c>
      <c r="C39" s="697" t="s">
        <v>1646</v>
      </c>
      <c r="D39" s="697" t="s">
        <v>1646</v>
      </c>
      <c r="E39" s="697" t="s">
        <v>1638</v>
      </c>
      <c r="F39" s="698" t="s">
        <v>334</v>
      </c>
      <c r="G39" s="699" t="s">
        <v>1914</v>
      </c>
      <c r="H39" s="700">
        <v>311</v>
      </c>
      <c r="I39" s="703">
        <v>7.19</v>
      </c>
      <c r="J39" s="699">
        <f t="shared" si="8"/>
        <v>46</v>
      </c>
      <c r="K39" s="702">
        <v>143</v>
      </c>
      <c r="L39" s="703">
        <v>7.06</v>
      </c>
      <c r="M39" s="710">
        <f t="shared" si="9"/>
        <v>57</v>
      </c>
      <c r="N39" s="712">
        <f t="shared" si="10"/>
        <v>-0.13000000000000078</v>
      </c>
      <c r="O39" s="702">
        <v>145</v>
      </c>
      <c r="P39" s="703">
        <v>7.13</v>
      </c>
      <c r="Q39" s="710">
        <f t="shared" si="11"/>
        <v>41</v>
      </c>
      <c r="R39" s="712">
        <f t="shared" si="12"/>
        <v>7.0000000000000284E-2</v>
      </c>
      <c r="S39" s="702">
        <v>360</v>
      </c>
      <c r="T39" s="703">
        <v>5.89</v>
      </c>
      <c r="U39" s="699">
        <f t="shared" si="100"/>
        <v>68</v>
      </c>
      <c r="V39" s="702">
        <v>264</v>
      </c>
      <c r="W39" s="703">
        <v>6.27</v>
      </c>
      <c r="X39" s="710">
        <f t="shared" si="0"/>
        <v>23</v>
      </c>
      <c r="Y39" s="712">
        <f t="shared" si="13"/>
        <v>0.37999999999999989</v>
      </c>
      <c r="Z39" s="702">
        <v>275</v>
      </c>
      <c r="AA39" s="703">
        <v>6.2836363636363632</v>
      </c>
      <c r="AB39" s="710">
        <f t="shared" si="101"/>
        <v>11</v>
      </c>
      <c r="AC39" s="712">
        <f t="shared" si="14"/>
        <v>1.3636363636363669E-2</v>
      </c>
      <c r="AD39" s="706">
        <v>186</v>
      </c>
      <c r="AE39" s="701">
        <v>6.172043010752688</v>
      </c>
      <c r="AF39" s="702">
        <v>87</v>
      </c>
      <c r="AG39" s="704">
        <v>6.5517241379310347</v>
      </c>
      <c r="AH39" s="705">
        <f t="shared" si="102"/>
        <v>28</v>
      </c>
      <c r="AI39" s="707">
        <v>118</v>
      </c>
      <c r="AJ39" s="704">
        <v>6.5084745762711869</v>
      </c>
      <c r="AK39" s="705">
        <f t="shared" si="103"/>
        <v>8</v>
      </c>
      <c r="AL39" s="702">
        <v>68</v>
      </c>
      <c r="AM39" s="704">
        <v>5.5882352941176467</v>
      </c>
      <c r="AN39" s="1595">
        <f t="shared" si="104"/>
        <v>50</v>
      </c>
      <c r="AO39" s="4086"/>
      <c r="AP39" s="717">
        <v>80.599999999999994</v>
      </c>
      <c r="AQ39" s="705">
        <v>52</v>
      </c>
      <c r="AR39" s="709">
        <v>83.3</v>
      </c>
      <c r="AS39" s="705">
        <v>63</v>
      </c>
      <c r="AT39" s="709">
        <v>2.6999999999999886</v>
      </c>
      <c r="AU39" s="701">
        <v>1.0999999999999943</v>
      </c>
      <c r="AV39" s="702">
        <v>75</v>
      </c>
      <c r="AW39" s="715">
        <f t="shared" si="15"/>
        <v>35</v>
      </c>
      <c r="AX39" s="710">
        <v>75</v>
      </c>
      <c r="AY39" s="715">
        <f t="shared" si="16"/>
        <v>31</v>
      </c>
      <c r="AZ39" s="702">
        <v>330</v>
      </c>
      <c r="BA39" s="711">
        <f t="shared" si="105"/>
        <v>1</v>
      </c>
      <c r="BB39" s="702">
        <v>330</v>
      </c>
      <c r="BC39" s="726">
        <v>13</v>
      </c>
      <c r="BD39" s="702">
        <v>152</v>
      </c>
      <c r="BE39" s="703">
        <v>17.763157894736842</v>
      </c>
      <c r="BF39" s="705">
        <f t="shared" si="17"/>
        <v>7</v>
      </c>
      <c r="BG39" s="702">
        <v>153</v>
      </c>
      <c r="BH39" s="703">
        <v>13.071895424836603</v>
      </c>
      <c r="BI39" s="705">
        <f t="shared" si="18"/>
        <v>33</v>
      </c>
      <c r="BJ39" s="702">
        <v>147</v>
      </c>
      <c r="BK39" s="703">
        <v>38.095238095238095</v>
      </c>
      <c r="BL39" s="705">
        <f t="shared" si="19"/>
        <v>5</v>
      </c>
      <c r="BM39" s="702">
        <v>153</v>
      </c>
      <c r="BN39" s="703">
        <v>15.686274509803921</v>
      </c>
      <c r="BO39" s="705">
        <v>18</v>
      </c>
      <c r="BP39" s="702">
        <v>145</v>
      </c>
      <c r="BQ39" s="703">
        <v>2.0689655172413794</v>
      </c>
      <c r="BR39" s="705">
        <v>64</v>
      </c>
      <c r="BS39" s="702">
        <v>148</v>
      </c>
      <c r="BT39" s="703">
        <v>35.810810810810814</v>
      </c>
      <c r="BU39" s="705">
        <v>38</v>
      </c>
      <c r="BV39" s="702">
        <v>86</v>
      </c>
      <c r="BW39" s="703">
        <v>61.627906976744185</v>
      </c>
      <c r="BX39" s="705">
        <f t="shared" si="20"/>
        <v>56</v>
      </c>
      <c r="BY39" s="702">
        <v>89</v>
      </c>
      <c r="BZ39" s="703">
        <v>77.528089887640448</v>
      </c>
      <c r="CA39" s="705">
        <f t="shared" si="21"/>
        <v>57</v>
      </c>
      <c r="CB39" s="702">
        <v>85</v>
      </c>
      <c r="CC39" s="703">
        <v>52.941176470588239</v>
      </c>
      <c r="CD39" s="705">
        <f t="shared" si="22"/>
        <v>10</v>
      </c>
      <c r="CE39" s="702">
        <v>90</v>
      </c>
      <c r="CF39" s="703">
        <v>40</v>
      </c>
      <c r="CG39" s="705">
        <v>50</v>
      </c>
      <c r="CH39" s="702">
        <v>76</v>
      </c>
      <c r="CI39" s="703">
        <v>1.3157894736842104</v>
      </c>
      <c r="CJ39" s="705">
        <f t="shared" si="106"/>
        <v>16</v>
      </c>
      <c r="CK39" s="702">
        <v>89</v>
      </c>
      <c r="CL39" s="703">
        <v>51.68539325842697</v>
      </c>
      <c r="CM39" s="705">
        <f t="shared" si="23"/>
        <v>52</v>
      </c>
      <c r="CN39" s="709">
        <v>13.7</v>
      </c>
      <c r="CO39" s="726">
        <v>34</v>
      </c>
      <c r="CP39" s="703">
        <v>2.7</v>
      </c>
      <c r="CQ39" s="703">
        <v>5.5</v>
      </c>
      <c r="CR39" s="704">
        <v>5.5000000000000009</v>
      </c>
      <c r="CS39" s="709">
        <v>13.699999999999998</v>
      </c>
      <c r="CT39" s="701">
        <v>14.000000000000002</v>
      </c>
      <c r="CU39" s="712">
        <v>16.3</v>
      </c>
      <c r="CV39" s="729">
        <f t="shared" si="24"/>
        <v>39</v>
      </c>
      <c r="CW39" s="712">
        <v>3.1</v>
      </c>
      <c r="CX39" s="712">
        <v>6.3</v>
      </c>
      <c r="CY39" s="712">
        <v>7.0000000000000009</v>
      </c>
      <c r="CZ39" s="714">
        <v>121</v>
      </c>
      <c r="DA39" s="985">
        <v>83</v>
      </c>
      <c r="DB39" s="729">
        <v>61</v>
      </c>
      <c r="DC39" s="715">
        <v>28</v>
      </c>
      <c r="DD39" s="985">
        <v>84.4</v>
      </c>
      <c r="DE39" s="729">
        <v>32</v>
      </c>
      <c r="DF39" s="715">
        <v>59</v>
      </c>
      <c r="DG39" s="712">
        <v>84.4</v>
      </c>
      <c r="DH39" s="729">
        <v>40</v>
      </c>
      <c r="DI39" s="715">
        <v>34</v>
      </c>
      <c r="DJ39" s="712">
        <v>81.900000000000006</v>
      </c>
      <c r="DK39" s="729">
        <v>62</v>
      </c>
      <c r="DL39" s="716">
        <v>19.35483870967742</v>
      </c>
      <c r="DM39" s="710">
        <v>22</v>
      </c>
      <c r="DN39" s="715">
        <v>124</v>
      </c>
      <c r="DO39" s="717">
        <v>80.645161290322577</v>
      </c>
      <c r="DP39" s="710">
        <v>19</v>
      </c>
      <c r="DQ39" s="703">
        <v>0</v>
      </c>
      <c r="DR39" s="705">
        <v>18</v>
      </c>
      <c r="DS39" s="709">
        <v>80.487804878048792</v>
      </c>
      <c r="DT39" s="721">
        <v>8</v>
      </c>
      <c r="DU39" s="703">
        <v>0</v>
      </c>
      <c r="DV39" s="705">
        <v>17</v>
      </c>
      <c r="DW39" s="718">
        <v>78.313253012048193</v>
      </c>
      <c r="DX39" s="705">
        <v>10</v>
      </c>
      <c r="DY39" s="703">
        <v>0</v>
      </c>
      <c r="DZ39" s="705">
        <v>53</v>
      </c>
      <c r="EA39" s="702">
        <v>145</v>
      </c>
      <c r="EB39" s="719">
        <v>73.793103448275872</v>
      </c>
      <c r="EC39" s="705">
        <f t="shared" si="1"/>
        <v>47</v>
      </c>
      <c r="ED39" s="702">
        <v>79</v>
      </c>
      <c r="EE39" s="719">
        <v>50.632911392405063</v>
      </c>
      <c r="EF39" s="705">
        <v>46</v>
      </c>
      <c r="EG39" s="702">
        <v>130</v>
      </c>
      <c r="EH39" s="720">
        <v>60</v>
      </c>
      <c r="EI39" s="705">
        <v>42</v>
      </c>
      <c r="EJ39" s="768">
        <v>119</v>
      </c>
      <c r="EK39" s="3956">
        <v>1.5555555555555556</v>
      </c>
      <c r="EL39" s="3957">
        <v>4</v>
      </c>
      <c r="EM39" s="3958">
        <v>7.5630252100840343</v>
      </c>
      <c r="EN39" s="770">
        <v>54</v>
      </c>
      <c r="EO39" s="768">
        <v>131</v>
      </c>
      <c r="EP39" s="1583">
        <v>1.4750000000000001</v>
      </c>
      <c r="EQ39" s="2356">
        <v>30</v>
      </c>
      <c r="ER39" s="3958">
        <v>15.267175572519085</v>
      </c>
      <c r="ES39" s="770">
        <v>61</v>
      </c>
      <c r="ET39" s="768">
        <v>132</v>
      </c>
      <c r="EU39" s="1583">
        <v>0.78333333333333333</v>
      </c>
      <c r="EV39" s="2356">
        <v>47</v>
      </c>
      <c r="EW39" s="3958">
        <v>22.727272727272727</v>
      </c>
      <c r="EX39" s="770">
        <v>20</v>
      </c>
      <c r="EY39" s="3974">
        <v>120</v>
      </c>
      <c r="EZ39" s="1583">
        <v>0.5625</v>
      </c>
      <c r="FA39" s="2356">
        <v>46</v>
      </c>
      <c r="FB39" s="3966">
        <v>6.666666666666667</v>
      </c>
      <c r="FC39" s="3975">
        <v>35</v>
      </c>
      <c r="FD39" s="768">
        <v>126</v>
      </c>
      <c r="FE39" s="3957">
        <v>0.55555555555555558</v>
      </c>
      <c r="FF39" s="3957">
        <v>63</v>
      </c>
      <c r="FG39" s="3958">
        <v>7.1428571428571423</v>
      </c>
      <c r="FH39" s="770">
        <v>31</v>
      </c>
      <c r="FI39" s="3965">
        <v>124</v>
      </c>
      <c r="FJ39" s="3957" t="s">
        <v>1700</v>
      </c>
      <c r="FK39" s="3957">
        <v>61</v>
      </c>
      <c r="FL39" s="3966">
        <v>0</v>
      </c>
      <c r="FM39" s="3965">
        <v>61</v>
      </c>
      <c r="FN39" s="768">
        <v>127</v>
      </c>
      <c r="FO39" s="3957">
        <v>2.25</v>
      </c>
      <c r="FP39" s="3957">
        <v>2</v>
      </c>
      <c r="FQ39" s="3958">
        <v>1.5748031496062991</v>
      </c>
      <c r="FR39" s="770">
        <v>70</v>
      </c>
      <c r="FS39" s="768">
        <v>124</v>
      </c>
      <c r="FT39" s="3957">
        <v>3.1170212765957448</v>
      </c>
      <c r="FU39" s="3957">
        <v>45</v>
      </c>
      <c r="FV39" s="3958">
        <v>37.903225806451616</v>
      </c>
      <c r="FW39" s="770">
        <v>28</v>
      </c>
      <c r="FX39" s="714">
        <v>89</v>
      </c>
      <c r="FY39" s="725">
        <v>13.48314606741573</v>
      </c>
      <c r="FZ39" s="715">
        <v>66</v>
      </c>
      <c r="GA39" s="702">
        <v>78</v>
      </c>
      <c r="GB39" s="727">
        <v>1.5</v>
      </c>
      <c r="GC39" s="726">
        <v>8</v>
      </c>
      <c r="GD39" s="720">
        <v>2.5641025641025639</v>
      </c>
      <c r="GE39" s="705">
        <v>46</v>
      </c>
      <c r="GF39" s="702">
        <v>77</v>
      </c>
      <c r="GG39" s="712">
        <v>0.5</v>
      </c>
      <c r="GH39" s="729">
        <v>57</v>
      </c>
      <c r="GI39" s="720">
        <v>1.2987012987012987</v>
      </c>
      <c r="GJ39" s="705">
        <v>59</v>
      </c>
      <c r="GK39" s="702">
        <v>79</v>
      </c>
      <c r="GL39" s="712">
        <v>0.5</v>
      </c>
      <c r="GM39" s="729">
        <v>50</v>
      </c>
      <c r="GN39" s="720">
        <v>1.2658227848101267</v>
      </c>
      <c r="GO39" s="705">
        <v>65</v>
      </c>
      <c r="GP39" s="702">
        <v>77</v>
      </c>
      <c r="GQ39" s="712">
        <v>0</v>
      </c>
      <c r="GR39" s="729">
        <v>56</v>
      </c>
      <c r="GS39" s="720">
        <v>0</v>
      </c>
      <c r="GT39" s="705">
        <v>56</v>
      </c>
      <c r="GU39" s="702">
        <v>85</v>
      </c>
      <c r="GV39" s="726">
        <v>1.3333333333333333</v>
      </c>
      <c r="GW39" s="726">
        <v>38</v>
      </c>
      <c r="GX39" s="720">
        <v>10.588235294117647</v>
      </c>
      <c r="GY39" s="705">
        <v>47</v>
      </c>
      <c r="GZ39" s="702">
        <v>79</v>
      </c>
      <c r="HA39" s="726">
        <v>0.75</v>
      </c>
      <c r="HB39" s="726">
        <v>20</v>
      </c>
      <c r="HC39" s="720">
        <v>2.5316455696202533</v>
      </c>
      <c r="HD39" s="705">
        <v>20</v>
      </c>
      <c r="HE39" s="702">
        <v>80</v>
      </c>
      <c r="HF39" s="726">
        <v>0</v>
      </c>
      <c r="HG39" s="726">
        <v>47</v>
      </c>
      <c r="HH39" s="720">
        <v>0</v>
      </c>
      <c r="HI39" s="705">
        <v>47</v>
      </c>
      <c r="HJ39" s="702">
        <v>78</v>
      </c>
      <c r="HK39" s="726">
        <v>2.5</v>
      </c>
      <c r="HL39" s="726">
        <v>23</v>
      </c>
      <c r="HM39" s="720">
        <v>1.2820512820512819</v>
      </c>
      <c r="HN39" s="705">
        <v>27</v>
      </c>
      <c r="HO39" s="709">
        <v>26.984126984126984</v>
      </c>
      <c r="HP39" s="703">
        <v>2.3809523809523809</v>
      </c>
      <c r="HQ39" s="703">
        <v>65.873015873015873</v>
      </c>
      <c r="HR39" s="703">
        <v>19.841269841269842</v>
      </c>
      <c r="HS39" s="1299">
        <v>8.7301587301587293</v>
      </c>
      <c r="HT39" s="1299">
        <v>25.396825396825395</v>
      </c>
      <c r="HU39" s="1299">
        <v>71.428571428571431</v>
      </c>
      <c r="HV39" s="1299">
        <v>3.9682539682539679</v>
      </c>
      <c r="HW39" s="1299">
        <v>69.047619047619051</v>
      </c>
      <c r="HX39" s="1300">
        <v>126</v>
      </c>
      <c r="HY39" s="709">
        <v>22.965641952983727</v>
      </c>
      <c r="HZ39" s="709">
        <v>3.0741410488245928</v>
      </c>
      <c r="IA39" s="709">
        <v>64.556962025316452</v>
      </c>
      <c r="IB39" s="709">
        <v>33.273056057866185</v>
      </c>
      <c r="IC39" s="709">
        <v>11.934900542495479</v>
      </c>
      <c r="ID39" s="709">
        <v>41.591320072332735</v>
      </c>
      <c r="IE39" s="709">
        <v>60.216998191681739</v>
      </c>
      <c r="IF39" s="709">
        <v>4.8824593128390594</v>
      </c>
      <c r="IG39" s="709">
        <v>63.652802893309222</v>
      </c>
      <c r="IH39" s="1300">
        <v>553</v>
      </c>
      <c r="II39" s="1265" t="s">
        <v>31</v>
      </c>
      <c r="IJ39" s="1266" t="s">
        <v>31</v>
      </c>
      <c r="IK39" s="1266" t="s">
        <v>31</v>
      </c>
      <c r="IL39" s="1266" t="s">
        <v>31</v>
      </c>
      <c r="IM39" s="1266" t="s">
        <v>31</v>
      </c>
      <c r="IN39" s="1266" t="s">
        <v>31</v>
      </c>
      <c r="IO39" s="1266" t="s">
        <v>31</v>
      </c>
      <c r="IP39" s="1266" t="s">
        <v>81</v>
      </c>
      <c r="IQ39" s="1267" t="s">
        <v>81</v>
      </c>
      <c r="IR39" s="1268" t="s">
        <v>31</v>
      </c>
      <c r="IS39" s="1269" t="s">
        <v>31</v>
      </c>
      <c r="IT39" s="1269" t="s">
        <v>31</v>
      </c>
      <c r="IU39" s="1269" t="s">
        <v>31</v>
      </c>
      <c r="IV39" s="1269" t="s">
        <v>31</v>
      </c>
      <c r="IW39" s="1269" t="s">
        <v>31</v>
      </c>
      <c r="IX39" s="1269" t="s">
        <v>31</v>
      </c>
      <c r="IY39" s="1269" t="s">
        <v>81</v>
      </c>
      <c r="IZ39" s="1267" t="s">
        <v>81</v>
      </c>
      <c r="JA39" s="1268" t="s">
        <v>31</v>
      </c>
      <c r="JB39" s="1269" t="s">
        <v>31</v>
      </c>
      <c r="JC39" s="1269" t="s">
        <v>31</v>
      </c>
      <c r="JD39" s="1269" t="s">
        <v>31</v>
      </c>
      <c r="JE39" s="1269" t="s">
        <v>31</v>
      </c>
      <c r="JF39" s="1269" t="s">
        <v>31</v>
      </c>
      <c r="JG39" s="1269" t="s">
        <v>31</v>
      </c>
      <c r="JH39" s="1269" t="s">
        <v>81</v>
      </c>
      <c r="JI39" s="1270" t="s">
        <v>81</v>
      </c>
      <c r="JJ39" s="1268" t="s">
        <v>31</v>
      </c>
      <c r="JK39" s="1269" t="s">
        <v>31</v>
      </c>
      <c r="JL39" s="1269" t="s">
        <v>31</v>
      </c>
      <c r="JM39" s="1269" t="s">
        <v>31</v>
      </c>
      <c r="JN39" s="1269" t="s">
        <v>31</v>
      </c>
      <c r="JO39" s="1269" t="s">
        <v>31</v>
      </c>
      <c r="JP39" s="1269" t="s">
        <v>31</v>
      </c>
      <c r="JQ39" s="1269" t="s">
        <v>31</v>
      </c>
      <c r="JR39" s="1270" t="s">
        <v>31</v>
      </c>
      <c r="JS39" s="1268" t="s">
        <v>31</v>
      </c>
      <c r="JT39" s="1269" t="s">
        <v>31</v>
      </c>
      <c r="JU39" s="1269" t="s">
        <v>31</v>
      </c>
      <c r="JV39" s="1269" t="s">
        <v>31</v>
      </c>
      <c r="JW39" s="1269" t="s">
        <v>31</v>
      </c>
      <c r="JX39" s="1269" t="s">
        <v>31</v>
      </c>
      <c r="JY39" s="1269" t="s">
        <v>31</v>
      </c>
      <c r="JZ39" s="1269" t="s">
        <v>31</v>
      </c>
      <c r="KA39" s="1270" t="s">
        <v>31</v>
      </c>
      <c r="KB39" s="1268" t="s">
        <v>31</v>
      </c>
      <c r="KC39" s="1269" t="s">
        <v>31</v>
      </c>
      <c r="KD39" s="1269" t="s">
        <v>31</v>
      </c>
      <c r="KE39" s="1269" t="s">
        <v>31</v>
      </c>
      <c r="KF39" s="1269" t="s">
        <v>31</v>
      </c>
      <c r="KG39" s="1269" t="s">
        <v>31</v>
      </c>
      <c r="KH39" s="1269" t="s">
        <v>31</v>
      </c>
      <c r="KI39" s="1269" t="s">
        <v>31</v>
      </c>
      <c r="KJ39" s="1270" t="s">
        <v>31</v>
      </c>
      <c r="KK39" s="718">
        <v>51.848101265822791</v>
      </c>
      <c r="KL39" s="705">
        <v>23</v>
      </c>
      <c r="KM39" s="718">
        <v>53.333333333333336</v>
      </c>
      <c r="KN39" s="705">
        <v>57</v>
      </c>
      <c r="KO39" s="1211">
        <v>0</v>
      </c>
      <c r="KP39" s="988">
        <v>74</v>
      </c>
      <c r="KQ39" s="1212">
        <v>17.578534031413611</v>
      </c>
      <c r="KR39" s="988">
        <v>1</v>
      </c>
      <c r="KS39" s="1212">
        <v>29.136125654450261</v>
      </c>
      <c r="KT39" s="988">
        <v>5</v>
      </c>
      <c r="KU39" s="1212">
        <v>28.751771222465543</v>
      </c>
      <c r="KV39" s="988">
        <v>2</v>
      </c>
      <c r="KW39" s="725">
        <v>6.3056379821958455</v>
      </c>
      <c r="KX39" s="715">
        <v>60</v>
      </c>
      <c r="KY39" s="715">
        <v>26.312563840653731</v>
      </c>
      <c r="KZ39" s="715">
        <v>9</v>
      </c>
      <c r="LA39" s="728">
        <v>45</v>
      </c>
      <c r="LB39" s="729">
        <v>10</v>
      </c>
      <c r="LC39" s="729">
        <v>10</v>
      </c>
      <c r="LD39" s="729">
        <v>40</v>
      </c>
      <c r="LE39" s="729">
        <v>0</v>
      </c>
      <c r="LF39" s="730">
        <v>105</v>
      </c>
      <c r="LG39" s="734">
        <v>30</v>
      </c>
      <c r="LH39" s="728">
        <v>10</v>
      </c>
      <c r="LI39" s="729">
        <v>10</v>
      </c>
      <c r="LJ39" s="706">
        <v>20</v>
      </c>
      <c r="LK39" s="705">
        <v>1</v>
      </c>
      <c r="LL39" s="1372" t="s">
        <v>1632</v>
      </c>
      <c r="LM39" s="976" t="s">
        <v>1625</v>
      </c>
      <c r="LN39" s="976" t="s">
        <v>1625</v>
      </c>
      <c r="LO39" s="976" t="s">
        <v>1625</v>
      </c>
      <c r="LP39" s="729">
        <v>10</v>
      </c>
      <c r="LQ39" s="1023">
        <v>40</v>
      </c>
      <c r="LR39" s="1372" t="s">
        <v>1632</v>
      </c>
      <c r="LS39" s="976" t="s">
        <v>1625</v>
      </c>
      <c r="LT39" s="976" t="s">
        <v>1632</v>
      </c>
      <c r="LU39" s="976" t="s">
        <v>1625</v>
      </c>
      <c r="LV39" s="729">
        <v>20</v>
      </c>
      <c r="LW39" s="1023">
        <v>32</v>
      </c>
      <c r="LX39" s="1372" t="s">
        <v>1632</v>
      </c>
      <c r="LY39" s="976" t="s">
        <v>1632</v>
      </c>
      <c r="LZ39" s="976" t="s">
        <v>1632</v>
      </c>
      <c r="MA39" s="976" t="s">
        <v>1625</v>
      </c>
      <c r="MB39" s="729">
        <v>45</v>
      </c>
      <c r="MC39" s="1023">
        <v>24</v>
      </c>
      <c r="MD39" s="1372" t="s">
        <v>1632</v>
      </c>
      <c r="ME39" s="976" t="s">
        <v>1632</v>
      </c>
      <c r="MF39" s="976" t="s">
        <v>1632</v>
      </c>
      <c r="MG39" s="976" t="s">
        <v>1632</v>
      </c>
      <c r="MH39" s="729">
        <v>40</v>
      </c>
      <c r="MI39" s="1023">
        <v>1</v>
      </c>
      <c r="MJ39" s="1372" t="s">
        <v>1632</v>
      </c>
      <c r="MK39" s="976" t="s">
        <v>1632</v>
      </c>
      <c r="ML39" s="976" t="s">
        <v>1632</v>
      </c>
      <c r="MM39" s="976" t="s">
        <v>1625</v>
      </c>
      <c r="MN39" s="729">
        <v>30</v>
      </c>
      <c r="MO39" s="1023">
        <v>41</v>
      </c>
      <c r="MP39" s="1372" t="s">
        <v>1632</v>
      </c>
      <c r="MQ39" s="976" t="s">
        <v>1625</v>
      </c>
      <c r="MR39" s="976" t="s">
        <v>1625</v>
      </c>
      <c r="MS39" s="976" t="s">
        <v>1625</v>
      </c>
      <c r="MT39" s="729">
        <v>10</v>
      </c>
      <c r="MU39" s="1023">
        <v>51</v>
      </c>
      <c r="MV39" s="1372" t="s">
        <v>1625</v>
      </c>
      <c r="MW39" s="976" t="s">
        <v>1625</v>
      </c>
      <c r="MX39" s="976" t="s">
        <v>1625</v>
      </c>
      <c r="MY39" s="729">
        <v>0</v>
      </c>
      <c r="MZ39" s="1023">
        <v>56</v>
      </c>
      <c r="NA39" s="1372" t="s">
        <v>1632</v>
      </c>
      <c r="NB39" s="976" t="s">
        <v>1632</v>
      </c>
      <c r="NC39" s="976" t="s">
        <v>1632</v>
      </c>
      <c r="ND39" s="976" t="s">
        <v>1625</v>
      </c>
      <c r="NE39" s="729">
        <v>30</v>
      </c>
      <c r="NF39" s="1023">
        <v>35</v>
      </c>
      <c r="NG39" s="976" t="s">
        <v>1625</v>
      </c>
      <c r="NH39" s="976" t="s">
        <v>1625</v>
      </c>
      <c r="NI39" s="976" t="s">
        <v>1625</v>
      </c>
      <c r="NJ39" s="976" t="s">
        <v>1625</v>
      </c>
      <c r="NK39" s="729">
        <v>0</v>
      </c>
      <c r="NL39" s="1023">
        <v>50</v>
      </c>
      <c r="NM39" s="715">
        <v>72.819999999999993</v>
      </c>
      <c r="NN39" s="715">
        <f t="shared" si="2"/>
        <v>53</v>
      </c>
      <c r="NO39" s="714">
        <v>79</v>
      </c>
      <c r="NP39" s="715">
        <v>31</v>
      </c>
      <c r="NQ39" s="731">
        <v>63.555913113435238</v>
      </c>
      <c r="NR39" s="715">
        <v>22</v>
      </c>
      <c r="NS39" s="715">
        <v>79</v>
      </c>
      <c r="NT39" s="715">
        <v>31</v>
      </c>
      <c r="NU39" s="731">
        <v>63.555913113435238</v>
      </c>
      <c r="NV39" s="715">
        <v>18</v>
      </c>
      <c r="NW39" s="715">
        <v>79</v>
      </c>
      <c r="NX39" s="715">
        <v>22</v>
      </c>
      <c r="NY39" s="725">
        <v>63.555913113435238</v>
      </c>
      <c r="NZ39" s="715">
        <v>8</v>
      </c>
      <c r="OA39" s="1303">
        <v>67</v>
      </c>
      <c r="OB39" s="1995">
        <v>1.6449791308617727</v>
      </c>
      <c r="OC39" s="1303">
        <v>17</v>
      </c>
      <c r="OD39" s="1303">
        <v>5</v>
      </c>
      <c r="OE39" s="1995">
        <v>1.2275963663147558</v>
      </c>
      <c r="OF39" s="1303">
        <v>17</v>
      </c>
      <c r="OG39" s="1303">
        <v>141</v>
      </c>
      <c r="OH39" s="1995">
        <v>3.461821753007611</v>
      </c>
      <c r="OI39" s="1303">
        <v>38</v>
      </c>
      <c r="OJ39" s="699">
        <v>11</v>
      </c>
      <c r="OK39" s="985">
        <v>2.7007120058924623</v>
      </c>
      <c r="OL39" s="1303">
        <v>40</v>
      </c>
      <c r="OM39" s="714">
        <v>490</v>
      </c>
      <c r="ON39" s="725">
        <v>394.2075623491553</v>
      </c>
      <c r="OO39" s="733">
        <v>2</v>
      </c>
      <c r="OP39" s="714" t="s">
        <v>31</v>
      </c>
      <c r="OQ39" s="731" t="s">
        <v>31</v>
      </c>
      <c r="OR39" s="733" t="str">
        <f t="shared" si="25"/>
        <v>-</v>
      </c>
      <c r="OS39" s="981">
        <v>31.354219302678121</v>
      </c>
      <c r="OT39" s="733">
        <v>48</v>
      </c>
      <c r="OU39" s="715">
        <v>173</v>
      </c>
      <c r="OV39" s="715">
        <v>204</v>
      </c>
      <c r="OW39" s="715">
        <v>124</v>
      </c>
      <c r="OX39" s="715">
        <v>97</v>
      </c>
      <c r="OY39" s="715">
        <v>41</v>
      </c>
      <c r="OZ39" s="715">
        <v>298</v>
      </c>
      <c r="PA39" s="715">
        <v>488</v>
      </c>
      <c r="PB39" s="715">
        <v>31</v>
      </c>
      <c r="PC39" s="715">
        <v>14</v>
      </c>
      <c r="PD39" s="715">
        <v>333</v>
      </c>
      <c r="PE39" s="715">
        <v>121</v>
      </c>
      <c r="PF39" s="715">
        <v>376</v>
      </c>
      <c r="PG39" s="715">
        <v>168</v>
      </c>
      <c r="PH39" s="715">
        <v>1</v>
      </c>
      <c r="PI39" s="715">
        <v>53</v>
      </c>
      <c r="PJ39" s="715">
        <v>68</v>
      </c>
      <c r="PK39" s="715">
        <v>176</v>
      </c>
      <c r="PL39" s="715">
        <v>695</v>
      </c>
      <c r="PM39" s="714">
        <v>24.89208633093525</v>
      </c>
      <c r="PN39" s="715">
        <v>44</v>
      </c>
      <c r="PO39" s="715">
        <v>29.352517985611509</v>
      </c>
      <c r="PP39" s="715">
        <v>17</v>
      </c>
      <c r="PQ39" s="715">
        <v>17.841726618705035</v>
      </c>
      <c r="PR39" s="715">
        <v>13</v>
      </c>
      <c r="PS39" s="715">
        <v>13.956834532374101</v>
      </c>
      <c r="PT39" s="715">
        <v>57</v>
      </c>
      <c r="PU39" s="715">
        <v>5.899280575539569</v>
      </c>
      <c r="PV39" s="715">
        <v>69</v>
      </c>
      <c r="PW39" s="715">
        <v>42.877697841726622</v>
      </c>
      <c r="PX39" s="715">
        <v>73</v>
      </c>
      <c r="PY39" s="715">
        <v>70.2158273381295</v>
      </c>
      <c r="PZ39" s="715">
        <v>45</v>
      </c>
      <c r="QA39" s="715">
        <v>4.4604316546762588</v>
      </c>
      <c r="QB39" s="715">
        <v>32</v>
      </c>
      <c r="QC39" s="715">
        <v>2.014388489208633</v>
      </c>
      <c r="QD39" s="715">
        <v>6</v>
      </c>
      <c r="QE39" s="715">
        <v>47.913669064748198</v>
      </c>
      <c r="QF39" s="715">
        <v>35</v>
      </c>
      <c r="QG39" s="715">
        <v>17.410071942446042</v>
      </c>
      <c r="QH39" s="715">
        <v>11</v>
      </c>
      <c r="QI39" s="715">
        <v>54.100719424460429</v>
      </c>
      <c r="QJ39" s="715">
        <v>48</v>
      </c>
      <c r="QK39" s="715">
        <v>24.172661870503596</v>
      </c>
      <c r="QL39" s="715">
        <v>67</v>
      </c>
      <c r="QM39" s="715">
        <v>0.14388489208633093</v>
      </c>
      <c r="QN39" s="715">
        <v>6</v>
      </c>
      <c r="QO39" s="715">
        <v>7.6258992805755392</v>
      </c>
      <c r="QP39" s="715">
        <v>1</v>
      </c>
      <c r="QQ39" s="715">
        <v>9.7841726618705032</v>
      </c>
      <c r="QR39" s="715">
        <v>8</v>
      </c>
      <c r="QS39" s="715">
        <v>25.323741007194243</v>
      </c>
      <c r="QT39" s="715">
        <v>30</v>
      </c>
      <c r="QU39" s="714">
        <v>58</v>
      </c>
      <c r="QV39" s="715">
        <v>32</v>
      </c>
      <c r="QW39" s="715">
        <v>2</v>
      </c>
      <c r="QX39" s="715">
        <v>5</v>
      </c>
      <c r="QY39" s="715">
        <v>5</v>
      </c>
      <c r="QZ39" s="715">
        <v>24</v>
      </c>
      <c r="RA39" s="715">
        <v>26</v>
      </c>
      <c r="RB39" s="715">
        <v>0</v>
      </c>
      <c r="RC39" s="715">
        <v>0</v>
      </c>
      <c r="RD39" s="715">
        <v>73</v>
      </c>
      <c r="RE39" s="715">
        <v>12</v>
      </c>
      <c r="RF39" s="715">
        <v>58</v>
      </c>
      <c r="RG39" s="715">
        <v>37</v>
      </c>
      <c r="RH39" s="715">
        <v>0</v>
      </c>
      <c r="RI39" s="715">
        <v>0</v>
      </c>
      <c r="RJ39" s="715">
        <v>0</v>
      </c>
      <c r="RK39" s="715">
        <v>0</v>
      </c>
      <c r="RL39" s="715">
        <v>253</v>
      </c>
      <c r="RM39" s="714">
        <v>22.92490118577075</v>
      </c>
      <c r="RN39" s="715">
        <v>46</v>
      </c>
      <c r="RO39" s="715">
        <v>12.648221343873518</v>
      </c>
      <c r="RP39" s="715">
        <v>50</v>
      </c>
      <c r="RQ39" s="715">
        <v>0.79051383399209485</v>
      </c>
      <c r="RR39" s="715">
        <v>17</v>
      </c>
      <c r="RS39" s="715">
        <v>1.9762845849802373</v>
      </c>
      <c r="RT39" s="715">
        <v>59</v>
      </c>
      <c r="RU39" s="715">
        <v>1.9762845849802373</v>
      </c>
      <c r="RV39" s="715">
        <v>44</v>
      </c>
      <c r="RW39" s="715">
        <v>9.4861660079051369</v>
      </c>
      <c r="RX39" s="715">
        <v>70</v>
      </c>
      <c r="RY39" s="715">
        <v>10.276679841897234</v>
      </c>
      <c r="RZ39" s="715">
        <v>46</v>
      </c>
      <c r="SA39" s="715">
        <v>0</v>
      </c>
      <c r="SB39" s="715">
        <v>1</v>
      </c>
      <c r="SC39" s="715">
        <v>0</v>
      </c>
      <c r="SD39" s="715">
        <v>1</v>
      </c>
      <c r="SE39" s="715">
        <v>28.853754940711461</v>
      </c>
      <c r="SF39" s="715">
        <v>35</v>
      </c>
      <c r="SG39" s="715">
        <v>4.7430830039525684</v>
      </c>
      <c r="SH39" s="715">
        <v>11</v>
      </c>
      <c r="SI39" s="715">
        <v>22.92490118577075</v>
      </c>
      <c r="SJ39" s="715">
        <v>57</v>
      </c>
      <c r="SK39" s="715">
        <v>14.624505928853754</v>
      </c>
      <c r="SL39" s="715">
        <v>68</v>
      </c>
      <c r="SM39" s="715">
        <v>0</v>
      </c>
      <c r="SN39" s="715">
        <v>1</v>
      </c>
      <c r="SO39" s="715">
        <v>0</v>
      </c>
      <c r="SP39" s="715">
        <v>1</v>
      </c>
      <c r="SQ39" s="715">
        <v>0</v>
      </c>
      <c r="SR39" s="715">
        <v>1</v>
      </c>
      <c r="SS39" s="715">
        <v>0</v>
      </c>
      <c r="ST39" s="733">
        <v>1</v>
      </c>
      <c r="SU39" s="4108" t="s">
        <v>8302</v>
      </c>
      <c r="SV39" s="1355" t="s">
        <v>8306</v>
      </c>
      <c r="SW39" s="1355">
        <v>142</v>
      </c>
      <c r="SX39" s="4109">
        <v>111.37254901960785</v>
      </c>
      <c r="SY39" s="1355">
        <v>4</v>
      </c>
      <c r="SZ39" s="2074">
        <v>16</v>
      </c>
      <c r="TA39" s="1995">
        <v>16</v>
      </c>
      <c r="TB39" s="3967">
        <v>3.9283083722072183</v>
      </c>
      <c r="TC39" s="1303">
        <v>21</v>
      </c>
      <c r="TD39" s="2074">
        <v>4</v>
      </c>
      <c r="TE39" s="1995">
        <v>6</v>
      </c>
      <c r="TF39" s="3967">
        <v>1.473115639577707</v>
      </c>
      <c r="TG39" s="1303">
        <v>36</v>
      </c>
      <c r="TH39" s="2074">
        <v>0</v>
      </c>
      <c r="TI39" s="1995">
        <v>0</v>
      </c>
      <c r="TJ39" s="3967">
        <v>0</v>
      </c>
      <c r="TK39" s="1303">
        <v>6</v>
      </c>
      <c r="TL39" s="2074">
        <v>0</v>
      </c>
      <c r="TM39" s="1995">
        <v>0</v>
      </c>
      <c r="TN39" s="3967">
        <v>0</v>
      </c>
      <c r="TO39" s="1303">
        <v>11</v>
      </c>
      <c r="TP39" s="2074">
        <v>0</v>
      </c>
      <c r="TQ39" s="1995">
        <v>0</v>
      </c>
      <c r="TR39" s="3967">
        <v>0</v>
      </c>
      <c r="TS39" s="1303">
        <v>5</v>
      </c>
      <c r="TT39" s="2074">
        <v>0</v>
      </c>
      <c r="TU39" s="1995">
        <v>0</v>
      </c>
      <c r="TV39" s="3967">
        <v>0</v>
      </c>
      <c r="TW39" s="1303">
        <v>2</v>
      </c>
      <c r="TX39" s="2074">
        <v>32</v>
      </c>
      <c r="TY39" s="1995">
        <v>27</v>
      </c>
      <c r="TZ39" s="3967">
        <v>6.629020378099681</v>
      </c>
      <c r="UA39" s="1303">
        <v>39</v>
      </c>
      <c r="UB39" s="2074">
        <v>64</v>
      </c>
      <c r="UC39" s="1995">
        <v>66</v>
      </c>
      <c r="UD39" s="3967">
        <v>16.204272035354776</v>
      </c>
      <c r="UE39" s="1303">
        <v>17</v>
      </c>
      <c r="UF39" s="2074">
        <v>0</v>
      </c>
      <c r="UG39" s="1995">
        <v>0</v>
      </c>
      <c r="UH39" s="3967">
        <v>0</v>
      </c>
      <c r="UI39" s="1303">
        <v>14</v>
      </c>
      <c r="UJ39" s="2074">
        <v>0</v>
      </c>
      <c r="UK39" s="1995">
        <v>21</v>
      </c>
      <c r="UL39" s="3967">
        <v>5.1559047385219738</v>
      </c>
      <c r="UM39" s="1303">
        <v>6</v>
      </c>
      <c r="UN39" s="2074">
        <v>0</v>
      </c>
      <c r="UO39" s="1995">
        <v>0</v>
      </c>
      <c r="UP39" s="3967">
        <v>0</v>
      </c>
      <c r="UQ39" s="1303">
        <v>3</v>
      </c>
      <c r="UR39" s="2074">
        <v>26</v>
      </c>
      <c r="US39" s="1995">
        <v>22</v>
      </c>
      <c r="UT39" s="3967">
        <v>5.4014240117849246</v>
      </c>
      <c r="UU39" s="1303">
        <v>6</v>
      </c>
      <c r="UV39" s="2074">
        <v>72</v>
      </c>
      <c r="UW39" s="1995">
        <v>60</v>
      </c>
      <c r="UX39" s="3967">
        <v>14.731156395777068</v>
      </c>
      <c r="UY39" s="1303">
        <v>10</v>
      </c>
      <c r="UZ39" s="2074">
        <v>0</v>
      </c>
      <c r="VA39" s="1995">
        <v>0</v>
      </c>
      <c r="VB39" s="3967">
        <v>0</v>
      </c>
      <c r="VC39" s="1303">
        <v>4</v>
      </c>
      <c r="VD39" s="2073">
        <v>0</v>
      </c>
      <c r="VE39" s="1303">
        <v>0</v>
      </c>
      <c r="VF39" s="1303">
        <v>0</v>
      </c>
      <c r="VG39" s="1303">
        <v>7</v>
      </c>
      <c r="VH39" s="1303">
        <v>0</v>
      </c>
      <c r="VI39" s="1303">
        <v>0</v>
      </c>
      <c r="VJ39" s="1303">
        <v>0</v>
      </c>
      <c r="VK39" s="1303">
        <v>4</v>
      </c>
      <c r="VL39" s="1303">
        <v>0</v>
      </c>
      <c r="VM39" s="1303">
        <v>0</v>
      </c>
      <c r="VN39" s="1303">
        <v>0</v>
      </c>
      <c r="VO39" s="1303">
        <v>9</v>
      </c>
      <c r="VP39" s="1303">
        <v>0</v>
      </c>
      <c r="VQ39" s="1303">
        <v>0</v>
      </c>
      <c r="VR39" s="1303">
        <v>0</v>
      </c>
      <c r="VS39" s="1303">
        <v>18</v>
      </c>
      <c r="VT39" s="1303">
        <v>0</v>
      </c>
      <c r="VU39" s="1303">
        <v>0</v>
      </c>
      <c r="VV39" s="1303">
        <v>0</v>
      </c>
      <c r="VW39" s="1303">
        <v>7</v>
      </c>
      <c r="VX39" s="1303">
        <v>0</v>
      </c>
      <c r="VY39" s="1303">
        <v>0</v>
      </c>
      <c r="VZ39" s="1303">
        <v>0</v>
      </c>
      <c r="WA39" s="1303">
        <v>36</v>
      </c>
      <c r="WB39" s="1303">
        <v>0</v>
      </c>
      <c r="WC39" s="1303">
        <v>0</v>
      </c>
      <c r="WD39" s="1303">
        <v>0</v>
      </c>
      <c r="WE39" s="1303">
        <v>15</v>
      </c>
      <c r="WF39" s="1303">
        <v>0</v>
      </c>
      <c r="WG39" s="1303">
        <v>0</v>
      </c>
      <c r="WH39" s="1303">
        <v>0</v>
      </c>
      <c r="WI39" s="1303">
        <v>6</v>
      </c>
      <c r="WJ39" s="1303">
        <v>0</v>
      </c>
      <c r="WK39" s="1303">
        <v>0</v>
      </c>
      <c r="WL39" s="1303">
        <v>0</v>
      </c>
      <c r="WM39" s="1303">
        <v>19</v>
      </c>
      <c r="WN39" s="1303">
        <v>0</v>
      </c>
      <c r="WO39" s="1303">
        <v>0</v>
      </c>
      <c r="WP39" s="1303">
        <v>0</v>
      </c>
      <c r="WQ39" s="1303">
        <v>16</v>
      </c>
      <c r="WR39" s="1303">
        <v>0</v>
      </c>
      <c r="WS39" s="1303">
        <v>0</v>
      </c>
      <c r="WT39" s="1303">
        <v>0</v>
      </c>
      <c r="WU39" s="1303">
        <v>16</v>
      </c>
      <c r="WV39" s="2150"/>
      <c r="WW39" s="712">
        <v>16.751269035532996</v>
      </c>
      <c r="WX39" s="712">
        <v>11.173184357541899</v>
      </c>
      <c r="WY39" s="712">
        <v>5.2910052910052912</v>
      </c>
      <c r="WZ39" s="712">
        <v>12.422360248447205</v>
      </c>
      <c r="XA39" s="712">
        <v>13.496932515337424</v>
      </c>
      <c r="XB39" s="712">
        <v>11.111111111111111</v>
      </c>
      <c r="XC39" s="699">
        <v>15.882352941176469</v>
      </c>
      <c r="XD39" s="699">
        <v>26</v>
      </c>
      <c r="XE39" s="699">
        <v>11.811023622047244</v>
      </c>
      <c r="XF39" s="712">
        <v>11.464245175936435</v>
      </c>
      <c r="XG39" s="699">
        <v>55</v>
      </c>
      <c r="XH39" s="712">
        <v>1.5228426395939088</v>
      </c>
      <c r="XI39" s="712">
        <v>2.7932960893854748</v>
      </c>
      <c r="XJ39" s="712">
        <v>0.52910052910052907</v>
      </c>
      <c r="XK39" s="712">
        <v>1.8633540372670807</v>
      </c>
      <c r="XL39" s="712">
        <v>6.1349693251533743</v>
      </c>
      <c r="XM39" s="712">
        <v>5.0505050505050502</v>
      </c>
      <c r="XN39" s="699">
        <v>7.0588235294117645</v>
      </c>
      <c r="XO39" s="699">
        <v>60</v>
      </c>
      <c r="XP39" s="699">
        <v>2.4746906636670416</v>
      </c>
      <c r="XQ39" s="712">
        <v>4.0862656072644725</v>
      </c>
      <c r="XR39" s="699">
        <v>63</v>
      </c>
      <c r="XS39" s="712">
        <v>22.941176470588236</v>
      </c>
      <c r="XT39" s="699">
        <v>56</v>
      </c>
      <c r="XU39" s="699">
        <v>14.285714285714285</v>
      </c>
      <c r="XV39" s="985">
        <v>15.550510783200908</v>
      </c>
      <c r="XW39" s="699">
        <v>73</v>
      </c>
      <c r="XX39" s="699">
        <v>83.333333333333343</v>
      </c>
      <c r="XY39" s="699">
        <v>72.941176470588232</v>
      </c>
      <c r="XZ39" s="699">
        <v>59</v>
      </c>
      <c r="YA39" s="985">
        <v>84.701912260967376</v>
      </c>
      <c r="YB39" s="985">
        <v>82.973893303064699</v>
      </c>
      <c r="YC39" s="699">
        <v>75</v>
      </c>
      <c r="YD39" s="985">
        <v>0.50505050505050508</v>
      </c>
      <c r="YE39" s="985">
        <v>1.1764705882352942</v>
      </c>
      <c r="YF39" s="699">
        <v>8</v>
      </c>
      <c r="YG39" s="699">
        <v>0.33745781777277839</v>
      </c>
      <c r="YH39" s="699">
        <v>0.45402951191827468</v>
      </c>
      <c r="YI39" s="699">
        <v>3</v>
      </c>
      <c r="YJ39" s="699" t="s">
        <v>31</v>
      </c>
      <c r="YK39" s="699">
        <v>2.9411764705882351</v>
      </c>
      <c r="YL39" s="699">
        <v>10</v>
      </c>
      <c r="YM39" s="985">
        <v>0.67491563554555678</v>
      </c>
      <c r="YN39" s="985">
        <v>1.0215664018161181</v>
      </c>
      <c r="YO39" s="699">
        <v>13</v>
      </c>
      <c r="YP39" s="985">
        <v>0</v>
      </c>
      <c r="YQ39" s="985">
        <v>0</v>
      </c>
      <c r="YR39" s="699">
        <v>37</v>
      </c>
      <c r="YS39" s="712">
        <v>0</v>
      </c>
      <c r="YT39" s="985">
        <v>0</v>
      </c>
      <c r="YU39" s="699">
        <v>24</v>
      </c>
      <c r="YV39" s="982">
        <v>154</v>
      </c>
      <c r="YW39" s="725">
        <v>46.753246753246749</v>
      </c>
      <c r="YX39" s="699">
        <v>21</v>
      </c>
      <c r="YY39" s="699">
        <v>259</v>
      </c>
      <c r="YZ39" s="725">
        <v>64.092664092664094</v>
      </c>
      <c r="ZA39" s="699">
        <v>12</v>
      </c>
      <c r="ZB39" s="715">
        <v>117</v>
      </c>
      <c r="ZC39" s="725">
        <v>83.760683760683762</v>
      </c>
      <c r="ZD39" s="699">
        <v>15</v>
      </c>
      <c r="ZE39" s="982">
        <v>151</v>
      </c>
      <c r="ZF39" s="715">
        <v>45.033112582781456</v>
      </c>
      <c r="ZG39" s="699">
        <v>8</v>
      </c>
      <c r="ZH39" s="716">
        <v>0</v>
      </c>
      <c r="ZI39" s="712">
        <v>0</v>
      </c>
      <c r="ZJ39" s="699">
        <v>25</v>
      </c>
      <c r="ZK39" s="1363" t="s">
        <v>1627</v>
      </c>
      <c r="ZL39" s="712">
        <v>82.788051209103841</v>
      </c>
      <c r="ZM39" s="712">
        <v>85.13513513513513</v>
      </c>
      <c r="ZN39" s="699">
        <v>45</v>
      </c>
      <c r="ZO39" s="715">
        <v>666</v>
      </c>
      <c r="ZP39" s="709">
        <v>61.710037174721187</v>
      </c>
      <c r="ZQ39" s="703">
        <v>65.232974910394276</v>
      </c>
      <c r="ZR39" s="978">
        <v>42</v>
      </c>
      <c r="ZS39" s="705">
        <v>279</v>
      </c>
      <c r="ZT39" s="709">
        <v>72.033898305084747</v>
      </c>
      <c r="ZU39" s="703">
        <v>84.403669724770651</v>
      </c>
      <c r="ZV39" s="978">
        <v>23</v>
      </c>
      <c r="ZW39" s="4111">
        <v>109</v>
      </c>
      <c r="ZX39" s="709">
        <v>56.626506024096393</v>
      </c>
      <c r="ZY39" s="703">
        <v>56.730769230769226</v>
      </c>
      <c r="ZZ39" s="978">
        <v>50</v>
      </c>
      <c r="AAA39" s="4111">
        <v>104</v>
      </c>
      <c r="AAB39" s="709">
        <v>50</v>
      </c>
      <c r="AAC39" s="703">
        <v>46.969696969696969</v>
      </c>
      <c r="AAD39" s="978">
        <v>65</v>
      </c>
      <c r="AAE39" s="4111">
        <v>66</v>
      </c>
      <c r="AAF39" s="983">
        <v>94.565217391304344</v>
      </c>
      <c r="AAG39" s="715">
        <v>99.245283018867923</v>
      </c>
      <c r="AAH39" s="715">
        <v>46</v>
      </c>
      <c r="AAI39" s="733">
        <v>265</v>
      </c>
      <c r="AAJ39" s="709">
        <v>1320.1</v>
      </c>
      <c r="AAK39" s="978">
        <v>1</v>
      </c>
      <c r="AAL39" s="703">
        <v>2178.1999999999998</v>
      </c>
      <c r="AAM39" s="978">
        <v>2</v>
      </c>
      <c r="AAN39" s="703">
        <v>1659.2</v>
      </c>
      <c r="AAO39" s="978">
        <f t="shared" si="26"/>
        <v>23</v>
      </c>
      <c r="AAP39" s="703">
        <v>0</v>
      </c>
      <c r="AAQ39" s="979">
        <f t="shared" si="27"/>
        <v>12</v>
      </c>
      <c r="AAR39" s="712">
        <v>0</v>
      </c>
      <c r="AAS39" s="699">
        <v>30</v>
      </c>
      <c r="AAT39" s="712">
        <v>253.12</v>
      </c>
      <c r="AAU39" s="699">
        <v>42</v>
      </c>
      <c r="AAV39" s="712">
        <v>0</v>
      </c>
      <c r="AAW39" s="699">
        <v>24</v>
      </c>
      <c r="AAX39" s="712">
        <v>0</v>
      </c>
      <c r="AAY39" s="699">
        <v>32</v>
      </c>
      <c r="AAZ39" s="699">
        <v>11131.4</v>
      </c>
      <c r="ABA39" s="978">
        <f t="shared" si="28"/>
        <v>22</v>
      </c>
      <c r="ABB39" s="712">
        <v>756.7</v>
      </c>
      <c r="ABC39" s="978">
        <f t="shared" si="28"/>
        <v>49</v>
      </c>
      <c r="ABD39" s="712">
        <v>2105.9</v>
      </c>
      <c r="ABE39" s="978">
        <f t="shared" si="28"/>
        <v>7</v>
      </c>
      <c r="ABF39" s="712">
        <v>0</v>
      </c>
      <c r="ABG39" s="978">
        <f t="shared" si="28"/>
        <v>47</v>
      </c>
      <c r="ABH39" s="712">
        <v>0</v>
      </c>
      <c r="ABI39" s="978">
        <f t="shared" si="29"/>
        <v>2</v>
      </c>
      <c r="ABJ39" s="712">
        <v>0</v>
      </c>
      <c r="ABK39" s="978">
        <f t="shared" si="29"/>
        <v>1</v>
      </c>
      <c r="ABL39" s="712">
        <v>0</v>
      </c>
      <c r="ABM39" s="978">
        <f t="shared" si="29"/>
        <v>38</v>
      </c>
      <c r="ABN39" s="712">
        <f t="shared" si="30"/>
        <v>0</v>
      </c>
      <c r="ABO39" s="2732">
        <f t="shared" si="31"/>
        <v>39</v>
      </c>
      <c r="ABP39" s="716">
        <v>5</v>
      </c>
      <c r="ABQ39" s="712" t="s">
        <v>1632</v>
      </c>
      <c r="ABR39" s="712">
        <v>0</v>
      </c>
      <c r="ABS39" s="712" t="s">
        <v>1625</v>
      </c>
      <c r="ABT39" s="712">
        <v>0</v>
      </c>
      <c r="ABU39" s="712" t="s">
        <v>1625</v>
      </c>
      <c r="ABV39" s="712">
        <v>0</v>
      </c>
      <c r="ABW39" s="712" t="s">
        <v>1625</v>
      </c>
      <c r="ABX39" s="712">
        <v>0</v>
      </c>
      <c r="ABY39" s="712" t="s">
        <v>1625</v>
      </c>
      <c r="ABZ39" s="712">
        <v>5</v>
      </c>
      <c r="ACA39" s="699">
        <v>59</v>
      </c>
      <c r="ACB39" s="712">
        <v>0</v>
      </c>
      <c r="ACC39" s="712" t="s">
        <v>1625</v>
      </c>
      <c r="ACD39" s="712">
        <v>0</v>
      </c>
      <c r="ACE39" s="712" t="s">
        <v>1625</v>
      </c>
      <c r="ACF39" s="712">
        <v>0</v>
      </c>
      <c r="ACG39" s="712" t="s">
        <v>1625</v>
      </c>
      <c r="ACH39" s="712">
        <v>0</v>
      </c>
      <c r="ACI39" s="712" t="s">
        <v>1625</v>
      </c>
      <c r="ACJ39" s="712">
        <v>0</v>
      </c>
      <c r="ACK39" s="699">
        <v>65</v>
      </c>
      <c r="ACL39" s="712">
        <v>0</v>
      </c>
      <c r="ACM39" s="712" t="s">
        <v>1625</v>
      </c>
      <c r="ACN39" s="712">
        <v>0</v>
      </c>
      <c r="ACO39" s="712" t="s">
        <v>1625</v>
      </c>
      <c r="ACP39" s="712">
        <v>0</v>
      </c>
      <c r="ACQ39" s="712" t="s">
        <v>1625</v>
      </c>
      <c r="ACR39" s="712">
        <v>0</v>
      </c>
      <c r="ACS39" s="699">
        <v>70</v>
      </c>
      <c r="ACT39" s="699">
        <v>10</v>
      </c>
      <c r="ACU39" s="699" t="s">
        <v>1632</v>
      </c>
      <c r="ACV39" s="699">
        <v>10</v>
      </c>
      <c r="ACW39" s="699" t="s">
        <v>1632</v>
      </c>
      <c r="ACX39" s="699">
        <v>10</v>
      </c>
      <c r="ACY39" s="699" t="s">
        <v>1632</v>
      </c>
      <c r="ACZ39" s="699">
        <v>10</v>
      </c>
      <c r="ADA39" s="699" t="s">
        <v>1632</v>
      </c>
      <c r="ADB39" s="699">
        <v>40</v>
      </c>
      <c r="ADC39" s="699">
        <v>1</v>
      </c>
      <c r="ADD39" s="989">
        <v>0</v>
      </c>
      <c r="ADE39" s="989">
        <v>0</v>
      </c>
      <c r="ADF39" s="989">
        <v>0</v>
      </c>
      <c r="ADG39" s="989">
        <v>0</v>
      </c>
      <c r="ADH39" s="989">
        <v>0</v>
      </c>
      <c r="ADI39" s="699">
        <v>69</v>
      </c>
      <c r="ADJ39" s="712">
        <v>5</v>
      </c>
      <c r="ADK39" s="712" t="s">
        <v>1632</v>
      </c>
      <c r="ADL39" s="712">
        <v>5</v>
      </c>
      <c r="ADM39" s="712" t="s">
        <v>1632</v>
      </c>
      <c r="ADN39" s="712">
        <v>0</v>
      </c>
      <c r="ADO39" s="712" t="s">
        <v>1625</v>
      </c>
      <c r="ADP39" s="712">
        <v>0</v>
      </c>
      <c r="ADQ39" s="712" t="s">
        <v>1625</v>
      </c>
      <c r="ADR39" s="712">
        <v>10</v>
      </c>
      <c r="ADS39" s="699">
        <v>49</v>
      </c>
      <c r="ADT39" s="712">
        <v>0</v>
      </c>
      <c r="ADU39" s="712">
        <v>10</v>
      </c>
      <c r="ADV39" s="712">
        <v>0</v>
      </c>
      <c r="ADW39" s="712">
        <v>0</v>
      </c>
      <c r="ADX39" s="712">
        <v>10</v>
      </c>
      <c r="ADY39" s="699">
        <v>64</v>
      </c>
      <c r="ADZ39" s="714">
        <v>1</v>
      </c>
      <c r="AEA39" s="712">
        <v>9.4295143800094294</v>
      </c>
      <c r="AEB39" s="699">
        <v>5</v>
      </c>
      <c r="AEC39" s="715">
        <v>1</v>
      </c>
      <c r="AED39" s="712">
        <v>9.4295143800094294</v>
      </c>
      <c r="AEE39" s="699">
        <v>47</v>
      </c>
      <c r="AEF39" s="715">
        <v>1</v>
      </c>
      <c r="AEG39" s="712">
        <v>9.4295143800094294</v>
      </c>
      <c r="AEH39" s="699">
        <v>27</v>
      </c>
      <c r="AEI39" s="1303">
        <v>4</v>
      </c>
      <c r="AEJ39" s="712">
        <v>37.718057520037718</v>
      </c>
      <c r="AEK39" s="699">
        <f t="shared" si="32"/>
        <v>40</v>
      </c>
      <c r="AEL39" s="715">
        <v>2</v>
      </c>
      <c r="AEM39" s="712">
        <v>18.594272963927111</v>
      </c>
      <c r="AEN39" s="699">
        <v>5</v>
      </c>
      <c r="AEO39" s="699">
        <v>3</v>
      </c>
      <c r="AEP39" s="712">
        <v>28.3</v>
      </c>
      <c r="AEQ39" s="699">
        <v>47</v>
      </c>
      <c r="AER39" s="699">
        <v>2</v>
      </c>
      <c r="AES39" s="712">
        <v>18.899999999999999</v>
      </c>
      <c r="AET39" s="699">
        <v>60</v>
      </c>
      <c r="AEU39" s="699">
        <v>1</v>
      </c>
      <c r="AEV39" s="1099">
        <v>9.4</v>
      </c>
      <c r="AEW39" s="699">
        <v>18</v>
      </c>
      <c r="AEX39" s="989">
        <v>0.113</v>
      </c>
      <c r="AEY39" s="989">
        <v>52</v>
      </c>
      <c r="AEZ39" s="989">
        <v>3.9E-2</v>
      </c>
      <c r="AFA39" s="989">
        <v>55</v>
      </c>
      <c r="AFB39" s="989">
        <v>3.7999999999999999E-2</v>
      </c>
      <c r="AFC39" s="989">
        <v>30</v>
      </c>
      <c r="AFD39" s="989">
        <v>0</v>
      </c>
      <c r="AFE39" s="989">
        <v>49</v>
      </c>
      <c r="AFF39" s="989">
        <v>0</v>
      </c>
      <c r="AFG39" s="989">
        <v>44</v>
      </c>
      <c r="AFH39" s="989">
        <v>0</v>
      </c>
      <c r="AFI39" s="989">
        <v>44</v>
      </c>
      <c r="AFJ39" s="989">
        <v>0</v>
      </c>
      <c r="AFK39" s="989">
        <v>7</v>
      </c>
      <c r="AFL39" s="989">
        <v>0</v>
      </c>
      <c r="AFM39" s="989">
        <v>7</v>
      </c>
      <c r="AFN39" s="989">
        <v>11</v>
      </c>
      <c r="AFO39" s="989">
        <v>100.28261464126173</v>
      </c>
      <c r="AFP39" s="989">
        <v>35</v>
      </c>
      <c r="AFQ39" s="989">
        <v>5</v>
      </c>
      <c r="AFR39" s="989">
        <v>45.583006655118972</v>
      </c>
      <c r="AFS39" s="989">
        <v>41</v>
      </c>
      <c r="AFT39" s="989">
        <v>12</v>
      </c>
      <c r="AFU39" s="989">
        <v>109.39921597228555</v>
      </c>
      <c r="AFV39" s="989">
        <v>47</v>
      </c>
      <c r="AFW39" s="989">
        <v>14</v>
      </c>
      <c r="AFX39" s="989">
        <v>127.63241863433313</v>
      </c>
      <c r="AFY39" s="989">
        <v>26</v>
      </c>
      <c r="AFZ39" s="989">
        <v>96</v>
      </c>
      <c r="AGA39" s="989">
        <v>875.19372777828437</v>
      </c>
      <c r="AGB39" s="989">
        <v>27</v>
      </c>
      <c r="AGC39" s="989">
        <v>25</v>
      </c>
      <c r="AGD39" s="989">
        <v>227.91503327559485</v>
      </c>
      <c r="AGE39" s="989">
        <v>19</v>
      </c>
      <c r="AGF39" s="989">
        <v>12</v>
      </c>
      <c r="AGG39" s="989">
        <v>166.44</v>
      </c>
      <c r="AGH39" s="989">
        <v>7</v>
      </c>
      <c r="AGI39" s="989">
        <v>0</v>
      </c>
      <c r="AGJ39" s="989">
        <v>0</v>
      </c>
      <c r="AGK39" s="989">
        <v>10</v>
      </c>
      <c r="AGL39" s="989">
        <v>0</v>
      </c>
      <c r="AGM39" s="989">
        <v>0</v>
      </c>
      <c r="AGN39" s="989">
        <v>2</v>
      </c>
      <c r="AGO39" s="989">
        <v>10</v>
      </c>
      <c r="AGP39" s="989">
        <v>138.69999999999999</v>
      </c>
      <c r="AGQ39" s="989">
        <v>7</v>
      </c>
      <c r="AGR39" s="989">
        <v>0</v>
      </c>
      <c r="AGS39" s="989">
        <v>0</v>
      </c>
      <c r="AGT39" s="989">
        <v>19</v>
      </c>
      <c r="AGU39" s="989">
        <v>1</v>
      </c>
      <c r="AGV39" s="989">
        <v>13.87</v>
      </c>
      <c r="AGW39" s="989">
        <v>9</v>
      </c>
      <c r="AGX39" s="989">
        <v>0</v>
      </c>
      <c r="AGY39" s="989">
        <v>0</v>
      </c>
      <c r="AGZ39" s="989">
        <v>25</v>
      </c>
      <c r="AHA39" s="989">
        <v>0</v>
      </c>
      <c r="AHB39" s="989">
        <v>0</v>
      </c>
      <c r="AHC39" s="989">
        <v>12</v>
      </c>
      <c r="AHD39" s="989">
        <v>1</v>
      </c>
      <c r="AHE39" s="989">
        <v>13.87</v>
      </c>
      <c r="AHF39" s="989">
        <v>11</v>
      </c>
      <c r="AHG39" s="712">
        <v>8</v>
      </c>
      <c r="AHH39" s="712">
        <v>110.96</v>
      </c>
      <c r="AHI39" s="699">
        <v>73</v>
      </c>
      <c r="AHJ39" s="712">
        <v>34</v>
      </c>
      <c r="AHK39" s="712">
        <v>471.57</v>
      </c>
      <c r="AHL39" s="712">
        <v>41</v>
      </c>
      <c r="AHM39" s="712">
        <v>4</v>
      </c>
      <c r="AHN39" s="712">
        <v>55.48</v>
      </c>
      <c r="AHO39" s="699">
        <v>33</v>
      </c>
      <c r="AHP39" s="712">
        <v>0</v>
      </c>
      <c r="AHQ39" s="712">
        <v>0</v>
      </c>
      <c r="AHR39" s="712">
        <v>23</v>
      </c>
      <c r="AHS39" s="712">
        <v>0</v>
      </c>
      <c r="AHT39" s="712">
        <v>0</v>
      </c>
      <c r="AHU39" s="699">
        <v>28</v>
      </c>
      <c r="AHV39" s="712">
        <v>13</v>
      </c>
      <c r="AHW39" s="712">
        <v>180.31</v>
      </c>
      <c r="AHX39" s="699">
        <v>32</v>
      </c>
      <c r="AHY39" s="712">
        <v>15</v>
      </c>
      <c r="AHZ39" s="712">
        <v>208.04</v>
      </c>
      <c r="AIA39" s="699">
        <v>49</v>
      </c>
      <c r="AIC39" s="714"/>
      <c r="AID39" s="725"/>
      <c r="AIE39" s="715"/>
      <c r="AIF39" s="714"/>
      <c r="AIG39" s="725"/>
      <c r="AIH39" s="715"/>
      <c r="AII39" s="715"/>
      <c r="AIJ39" s="712"/>
      <c r="AIK39" s="715"/>
      <c r="AIL39" s="1169">
        <v>146</v>
      </c>
      <c r="AIM39" s="1174">
        <v>63.013698630136986</v>
      </c>
      <c r="AIN39" s="1168">
        <f t="shared" si="33"/>
        <v>14</v>
      </c>
      <c r="AIO39" s="715">
        <v>275</v>
      </c>
      <c r="AIP39" s="725">
        <v>27.272727272727273</v>
      </c>
      <c r="AIQ39" s="715">
        <f t="shared" si="34"/>
        <v>28</v>
      </c>
      <c r="AIR39" s="1169">
        <v>143</v>
      </c>
      <c r="AIS39" s="1174">
        <v>37.76223776223776</v>
      </c>
      <c r="AIT39" s="1168">
        <f t="shared" si="35"/>
        <v>42</v>
      </c>
      <c r="AIU39" s="715">
        <v>269</v>
      </c>
      <c r="AIV39" s="725">
        <v>13.754646840148698</v>
      </c>
      <c r="AIW39" s="715">
        <f t="shared" si="36"/>
        <v>37</v>
      </c>
      <c r="AIX39" s="1169">
        <v>147</v>
      </c>
      <c r="AIY39" s="1174">
        <v>0.68027210884353739</v>
      </c>
      <c r="AIZ39" s="1168">
        <f t="shared" si="37"/>
        <v>51</v>
      </c>
      <c r="AJA39" s="715">
        <v>260</v>
      </c>
      <c r="AJB39" s="725">
        <v>17.692307692307693</v>
      </c>
      <c r="AJC39" s="715">
        <f t="shared" si="38"/>
        <v>43</v>
      </c>
      <c r="AJD39" s="714">
        <v>146</v>
      </c>
      <c r="AJE39" s="725">
        <v>10.273972602739725</v>
      </c>
      <c r="AJF39" s="715">
        <v>39</v>
      </c>
      <c r="AJG39" s="699">
        <v>275</v>
      </c>
      <c r="AJH39" s="1099">
        <v>8</v>
      </c>
      <c r="AJI39" s="733">
        <v>16</v>
      </c>
      <c r="AJJ39" s="714">
        <v>146</v>
      </c>
      <c r="AJK39" s="712">
        <v>23.972602739726025</v>
      </c>
      <c r="AJL39" s="715">
        <v>37</v>
      </c>
      <c r="AJM39" s="699">
        <v>275</v>
      </c>
      <c r="AJN39" s="712">
        <v>19.272727272727273</v>
      </c>
      <c r="AJO39" s="715">
        <v>8</v>
      </c>
      <c r="AJP39" s="714">
        <v>148</v>
      </c>
      <c r="AJQ39" s="712">
        <v>19.594594594594593</v>
      </c>
      <c r="AJR39" s="715">
        <v>12</v>
      </c>
      <c r="AJS39" s="699">
        <v>284</v>
      </c>
      <c r="AJT39" s="712">
        <v>20.422535211267608</v>
      </c>
      <c r="AJU39" s="715">
        <f t="shared" si="39"/>
        <v>69</v>
      </c>
      <c r="AJV39" s="1178">
        <v>0</v>
      </c>
      <c r="AJW39" s="1099">
        <v>0</v>
      </c>
      <c r="AJX39" s="1099">
        <v>0</v>
      </c>
      <c r="AJY39" s="1099">
        <v>0</v>
      </c>
      <c r="AJZ39" s="1099">
        <v>0</v>
      </c>
      <c r="AKA39" s="1099">
        <v>0</v>
      </c>
      <c r="AKB39" s="1099">
        <v>0</v>
      </c>
      <c r="AKC39" s="1099">
        <v>0</v>
      </c>
      <c r="AKD39" s="1099">
        <v>0</v>
      </c>
      <c r="AKE39" s="1099">
        <v>100</v>
      </c>
      <c r="AKF39" s="1099">
        <v>0</v>
      </c>
      <c r="AKG39" s="1188">
        <v>1</v>
      </c>
      <c r="AKH39" s="985">
        <v>48.888888888888886</v>
      </c>
      <c r="AKI39" s="985">
        <v>6.666666666666667</v>
      </c>
      <c r="AKJ39" s="985">
        <v>8.8888888888888893</v>
      </c>
      <c r="AKK39" s="985">
        <v>6.666666666666667</v>
      </c>
      <c r="AKL39" s="985">
        <v>2.2222222222222223</v>
      </c>
      <c r="AKM39" s="985">
        <v>6.666666666666667</v>
      </c>
      <c r="AKN39" s="985">
        <v>8.8888888888888893</v>
      </c>
      <c r="AKO39" s="985">
        <v>6.666666666666667</v>
      </c>
      <c r="AKP39" s="985">
        <v>26.666666666666668</v>
      </c>
      <c r="AKQ39" s="985">
        <v>6.666666666666667</v>
      </c>
      <c r="AKR39" s="985">
        <v>8.8888888888888893</v>
      </c>
      <c r="AKS39" s="699">
        <v>45</v>
      </c>
      <c r="AKT39" s="714" t="s">
        <v>1650</v>
      </c>
      <c r="AKU39" s="715" t="s">
        <v>1650</v>
      </c>
      <c r="AKV39" s="715" t="s">
        <v>1650</v>
      </c>
      <c r="AKW39" s="715" t="s">
        <v>1650</v>
      </c>
      <c r="AKX39" s="715" t="s">
        <v>1633</v>
      </c>
      <c r="AKY39" s="715" t="s">
        <v>1633</v>
      </c>
      <c r="AKZ39" s="715" t="s">
        <v>1633</v>
      </c>
      <c r="ALA39" s="715">
        <v>2</v>
      </c>
      <c r="ALB39" s="715">
        <v>2</v>
      </c>
      <c r="ALC39" s="715">
        <v>2</v>
      </c>
      <c r="ALD39" s="715">
        <v>2</v>
      </c>
      <c r="ALE39" s="715">
        <v>-1</v>
      </c>
      <c r="ALF39" s="715">
        <v>-1</v>
      </c>
      <c r="ALG39" s="715">
        <v>-1</v>
      </c>
      <c r="ALH39" s="715">
        <f t="shared" si="40"/>
        <v>5</v>
      </c>
      <c r="ALI39" s="715">
        <f t="shared" si="41"/>
        <v>36</v>
      </c>
      <c r="ALJ39" s="716" t="s">
        <v>31</v>
      </c>
      <c r="ALK39" s="712" t="s">
        <v>31</v>
      </c>
      <c r="ALL39" s="712" t="s">
        <v>31</v>
      </c>
      <c r="ALM39" s="712" t="s">
        <v>31</v>
      </c>
      <c r="ALN39" s="712" t="s">
        <v>1635</v>
      </c>
      <c r="ALO39" s="712" t="s">
        <v>1635</v>
      </c>
      <c r="ALP39" s="712" t="s">
        <v>1635</v>
      </c>
      <c r="ALQ39" s="714">
        <v>2</v>
      </c>
      <c r="ALR39" s="715">
        <v>0</v>
      </c>
      <c r="ALS39" s="715">
        <v>0</v>
      </c>
      <c r="ALT39" s="715">
        <v>0</v>
      </c>
      <c r="ALU39" s="715">
        <v>1</v>
      </c>
      <c r="ALV39" s="715">
        <v>1</v>
      </c>
      <c r="ALW39" s="733">
        <v>1</v>
      </c>
      <c r="ALX39" s="981">
        <v>1.5686274509803921</v>
      </c>
      <c r="ALY39" s="715">
        <v>16</v>
      </c>
      <c r="ALZ39" s="731">
        <v>0</v>
      </c>
      <c r="AMA39" s="715">
        <v>61</v>
      </c>
      <c r="AMB39" s="731">
        <v>0</v>
      </c>
      <c r="AMC39" s="715">
        <v>64</v>
      </c>
      <c r="AMD39" s="731">
        <v>0</v>
      </c>
      <c r="AME39" s="715">
        <v>61</v>
      </c>
      <c r="AMF39" s="715">
        <v>0.78431372549019607</v>
      </c>
      <c r="AMG39" s="715">
        <v>21</v>
      </c>
      <c r="AMH39" s="731">
        <v>0.78431372549019607</v>
      </c>
      <c r="AMI39" s="715">
        <v>27</v>
      </c>
      <c r="AMJ39" s="731">
        <v>0.78431372549019607</v>
      </c>
      <c r="AMK39" s="715">
        <v>26</v>
      </c>
      <c r="AML39" s="982">
        <v>0</v>
      </c>
      <c r="AMM39" s="699">
        <v>0</v>
      </c>
      <c r="AMN39" s="699">
        <v>0</v>
      </c>
      <c r="AMO39" s="716">
        <v>0</v>
      </c>
      <c r="AMP39" s="715">
        <v>52</v>
      </c>
      <c r="AMQ39" s="712">
        <v>0</v>
      </c>
      <c r="AMR39" s="715">
        <v>27</v>
      </c>
      <c r="AMS39" s="712">
        <v>0</v>
      </c>
      <c r="AMT39" s="733">
        <v>27</v>
      </c>
      <c r="AMU39" s="982">
        <v>0</v>
      </c>
      <c r="AMV39" s="731">
        <v>0</v>
      </c>
      <c r="AMW39" s="715">
        <v>32</v>
      </c>
      <c r="AMX39" s="716" t="s">
        <v>1687</v>
      </c>
      <c r="AMY39" s="712" t="s">
        <v>107</v>
      </c>
      <c r="AMZ39" s="715">
        <v>1</v>
      </c>
      <c r="ANA39" s="715">
        <v>2</v>
      </c>
      <c r="ANB39" s="715">
        <v>3</v>
      </c>
      <c r="ANC39" s="715">
        <v>50</v>
      </c>
      <c r="AND39" s="1201" t="s">
        <v>1632</v>
      </c>
      <c r="ANE39" s="1202" t="s">
        <v>1625</v>
      </c>
      <c r="ANF39" s="1202" t="s">
        <v>1632</v>
      </c>
      <c r="ANG39" s="1202" t="s">
        <v>1625</v>
      </c>
      <c r="ANH39" s="725">
        <v>5</v>
      </c>
      <c r="ANI39" s="725">
        <v>0</v>
      </c>
      <c r="ANJ39" s="725">
        <v>5</v>
      </c>
      <c r="ANK39" s="725">
        <v>0</v>
      </c>
      <c r="ANL39" s="1303">
        <f t="shared" si="42"/>
        <v>10</v>
      </c>
      <c r="ANM39" s="1303">
        <f t="shared" si="43"/>
        <v>52</v>
      </c>
      <c r="ANN39" s="983" t="s">
        <v>1625</v>
      </c>
      <c r="ANO39" s="725" t="s">
        <v>1632</v>
      </c>
      <c r="ANP39" s="725" t="s">
        <v>1625</v>
      </c>
      <c r="ANQ39" s="725" t="s">
        <v>1632</v>
      </c>
      <c r="ANR39" s="725">
        <v>0</v>
      </c>
      <c r="ANS39" s="725">
        <v>5</v>
      </c>
      <c r="ANT39" s="725">
        <v>0</v>
      </c>
      <c r="ANU39" s="725">
        <v>5</v>
      </c>
      <c r="ANV39" s="715">
        <f t="shared" si="44"/>
        <v>10</v>
      </c>
      <c r="ANW39" s="715">
        <f t="shared" si="45"/>
        <v>56</v>
      </c>
      <c r="ANX39" s="982">
        <v>44</v>
      </c>
      <c r="ANY39" s="715">
        <v>2832</v>
      </c>
      <c r="ANZ39" s="1089">
        <v>27.119</v>
      </c>
      <c r="AOA39" s="715">
        <v>4</v>
      </c>
      <c r="AOB39" s="1089">
        <v>1.4</v>
      </c>
      <c r="AOC39" s="1188">
        <f t="shared" si="46"/>
        <v>67</v>
      </c>
      <c r="AOD39" s="1089">
        <v>98.066999999999993</v>
      </c>
      <c r="AOE39" s="1188">
        <f t="shared" si="47"/>
        <v>6</v>
      </c>
      <c r="AOF39" s="699">
        <v>0</v>
      </c>
      <c r="AOG39" s="985">
        <v>0</v>
      </c>
      <c r="AOH39" s="1188">
        <v>45</v>
      </c>
      <c r="AOI39" s="699">
        <v>2</v>
      </c>
      <c r="AOJ39" s="985">
        <v>0.48899755501222492</v>
      </c>
      <c r="AOK39" s="1188">
        <v>28</v>
      </c>
      <c r="AOL39" s="699">
        <v>1</v>
      </c>
      <c r="AOM39" s="985">
        <v>0.24449877750611246</v>
      </c>
      <c r="AON39" s="1188">
        <v>54</v>
      </c>
      <c r="AOO39" s="699">
        <v>1</v>
      </c>
      <c r="AOP39" s="985">
        <v>0.24449877750611246</v>
      </c>
      <c r="AOQ39" s="1188">
        <v>41</v>
      </c>
      <c r="AOR39" s="983" t="s">
        <v>1625</v>
      </c>
      <c r="AOS39" s="725" t="s">
        <v>1625</v>
      </c>
      <c r="AOT39" s="725" t="s">
        <v>1625</v>
      </c>
      <c r="AOU39" s="725" t="s">
        <v>1625</v>
      </c>
      <c r="AOV39" s="725">
        <v>0</v>
      </c>
      <c r="AOW39" s="725">
        <v>0</v>
      </c>
      <c r="AOX39" s="725">
        <v>0</v>
      </c>
      <c r="AOY39" s="725">
        <v>0</v>
      </c>
      <c r="AOZ39" s="715">
        <f t="shared" si="48"/>
        <v>0</v>
      </c>
      <c r="APA39" s="715">
        <f t="shared" si="49"/>
        <v>25</v>
      </c>
      <c r="APB39" s="1993" t="s">
        <v>1632</v>
      </c>
      <c r="APC39" s="1994" t="s">
        <v>1625</v>
      </c>
      <c r="APD39" s="1994" t="s">
        <v>1625</v>
      </c>
      <c r="APE39" s="1994" t="s">
        <v>1625</v>
      </c>
      <c r="APF39" s="1995">
        <v>5</v>
      </c>
      <c r="APG39" s="1995">
        <v>0</v>
      </c>
      <c r="APH39" s="1995">
        <v>0</v>
      </c>
      <c r="API39" s="1995">
        <v>0</v>
      </c>
      <c r="APJ39" s="715">
        <f t="shared" si="50"/>
        <v>5</v>
      </c>
      <c r="APK39" s="715">
        <f t="shared" si="51"/>
        <v>59</v>
      </c>
      <c r="APL39" s="715">
        <v>0</v>
      </c>
      <c r="APM39" s="725">
        <v>0</v>
      </c>
      <c r="APN39" s="715">
        <v>17</v>
      </c>
      <c r="APO39" s="715">
        <v>0</v>
      </c>
      <c r="APP39" s="725">
        <v>0</v>
      </c>
      <c r="APQ39" s="715">
        <v>18</v>
      </c>
      <c r="APR39" s="1169">
        <v>1</v>
      </c>
      <c r="APS39" s="1168">
        <v>108</v>
      </c>
      <c r="APT39" s="1168">
        <v>864</v>
      </c>
      <c r="APU39" s="989">
        <v>108</v>
      </c>
      <c r="APV39" s="989">
        <v>864</v>
      </c>
      <c r="APW39" s="989">
        <v>69.50925181013676</v>
      </c>
      <c r="APX39" s="989">
        <v>19</v>
      </c>
      <c r="APY39" s="989">
        <v>0</v>
      </c>
      <c r="APZ39" s="989">
        <v>0</v>
      </c>
      <c r="AQA39" s="989">
        <v>0</v>
      </c>
      <c r="AQB39" s="989">
        <v>0</v>
      </c>
      <c r="AQC39" s="989">
        <v>0</v>
      </c>
      <c r="AQD39" s="1099">
        <v>0</v>
      </c>
      <c r="AQE39" s="989">
        <v>55</v>
      </c>
      <c r="AQF39" s="989">
        <v>1</v>
      </c>
      <c r="AQG39" s="989">
        <v>108</v>
      </c>
      <c r="AQH39" s="989">
        <v>864</v>
      </c>
      <c r="AQI39" s="989">
        <v>108</v>
      </c>
      <c r="AQJ39" s="989">
        <v>864</v>
      </c>
      <c r="AQK39" s="989">
        <v>69.50925181013676</v>
      </c>
      <c r="AQL39" s="729">
        <v>28</v>
      </c>
      <c r="AQM39" s="987"/>
      <c r="AQQ39" s="715">
        <v>550</v>
      </c>
      <c r="AQR39" s="715">
        <v>445</v>
      </c>
      <c r="AQS39" s="989">
        <v>66</v>
      </c>
      <c r="AQT39" s="1099">
        <v>14.831460674157304</v>
      </c>
      <c r="AQU39" s="989">
        <f t="shared" si="52"/>
        <v>67</v>
      </c>
      <c r="AQV39" s="989">
        <v>19</v>
      </c>
      <c r="AQW39" s="989">
        <v>28.787878787878789</v>
      </c>
      <c r="AQX39" s="1099">
        <v>3.5263157894736841</v>
      </c>
      <c r="AQY39" s="989">
        <f t="shared" si="53"/>
        <v>46</v>
      </c>
      <c r="AQZ39" s="989">
        <v>20</v>
      </c>
      <c r="ARA39" s="989">
        <v>86</v>
      </c>
      <c r="ARB39" s="989">
        <v>23.255813953488371</v>
      </c>
      <c r="ARC39" s="989">
        <f t="shared" si="54"/>
        <v>22</v>
      </c>
      <c r="ARD39" s="1668">
        <v>2.4224719101123595</v>
      </c>
      <c r="ARE39" s="1667">
        <f t="shared" si="55"/>
        <v>32</v>
      </c>
      <c r="ARF39" s="1168">
        <v>16</v>
      </c>
      <c r="ARG39" s="1099">
        <v>6.25</v>
      </c>
      <c r="ARH39" s="989">
        <f t="shared" si="56"/>
        <v>14</v>
      </c>
      <c r="ARI39" s="715">
        <v>45</v>
      </c>
      <c r="ARJ39" s="985">
        <v>11.111111111111111</v>
      </c>
      <c r="ARK39" s="699">
        <f t="shared" si="57"/>
        <v>10</v>
      </c>
      <c r="ARL39" s="989">
        <v>192</v>
      </c>
      <c r="ARM39" s="715">
        <v>71</v>
      </c>
      <c r="ARN39" s="985">
        <v>36.979166666666671</v>
      </c>
      <c r="ARO39" s="699">
        <f t="shared" si="58"/>
        <v>67</v>
      </c>
      <c r="ARP39" s="707">
        <v>41</v>
      </c>
      <c r="ARQ39" s="990">
        <v>0</v>
      </c>
      <c r="ARR39" s="719">
        <v>0</v>
      </c>
      <c r="ARS39" s="979">
        <f t="shared" si="59"/>
        <v>34</v>
      </c>
      <c r="ART39" s="715">
        <v>3</v>
      </c>
      <c r="ARU39" s="699">
        <f t="shared" si="59"/>
        <v>73</v>
      </c>
      <c r="ARV39" s="715" t="s">
        <v>31</v>
      </c>
      <c r="ARW39" s="715" t="s">
        <v>31</v>
      </c>
      <c r="ARX39" s="985" t="s">
        <v>31</v>
      </c>
      <c r="ARY39" s="699" t="str">
        <f t="shared" si="60"/>
        <v>-</v>
      </c>
      <c r="ARZ39" s="715" t="s">
        <v>31</v>
      </c>
      <c r="ASA39" s="715" t="s">
        <v>31</v>
      </c>
      <c r="ASB39" s="712" t="s">
        <v>31</v>
      </c>
      <c r="ASC39" s="699" t="str">
        <f t="shared" si="61"/>
        <v>-</v>
      </c>
      <c r="ASD39" s="712">
        <v>50.980392156862742</v>
      </c>
      <c r="ASE39" s="712">
        <v>27.450980392156865</v>
      </c>
      <c r="ASF39" s="712">
        <v>6.8627450980392162</v>
      </c>
      <c r="ASG39" s="712">
        <v>2.9411764705882351</v>
      </c>
      <c r="ASH39" s="712">
        <v>4.9019607843137258</v>
      </c>
      <c r="ASI39" s="712">
        <v>3.9215686274509802</v>
      </c>
      <c r="ASJ39" s="712">
        <v>0</v>
      </c>
      <c r="ASK39" s="712">
        <v>1.9607843137254901</v>
      </c>
      <c r="ASL39" s="712">
        <v>0.98039215686274506</v>
      </c>
      <c r="ASM39" s="715">
        <v>52</v>
      </c>
      <c r="ASN39" s="715">
        <v>28</v>
      </c>
      <c r="ASO39" s="715">
        <v>7</v>
      </c>
      <c r="ASP39" s="715">
        <v>3</v>
      </c>
      <c r="ASQ39" s="715">
        <v>5</v>
      </c>
      <c r="ASR39" s="715">
        <v>4</v>
      </c>
      <c r="ASS39" s="715">
        <v>0</v>
      </c>
      <c r="AST39" s="715">
        <v>2</v>
      </c>
      <c r="ASU39" s="715">
        <v>1</v>
      </c>
      <c r="ASV39" s="715">
        <v>102</v>
      </c>
      <c r="ASW39" s="712" t="s">
        <v>31</v>
      </c>
      <c r="ASX39" s="712" t="s">
        <v>31</v>
      </c>
      <c r="ASY39" s="712" t="s">
        <v>31</v>
      </c>
      <c r="ASZ39" s="712" t="s">
        <v>31</v>
      </c>
      <c r="ATA39" s="712" t="s">
        <v>31</v>
      </c>
      <c r="ATB39" s="712" t="s">
        <v>31</v>
      </c>
      <c r="ATC39" s="712" t="s">
        <v>31</v>
      </c>
      <c r="ATD39" s="712" t="s">
        <v>31</v>
      </c>
      <c r="ATE39" s="712" t="s">
        <v>31</v>
      </c>
      <c r="ATF39" s="715">
        <v>0</v>
      </c>
      <c r="ATG39" s="715">
        <v>0</v>
      </c>
      <c r="ATH39" s="715">
        <v>0</v>
      </c>
      <c r="ATI39" s="715">
        <v>0</v>
      </c>
      <c r="ATJ39" s="715">
        <v>0</v>
      </c>
      <c r="ATK39" s="715">
        <v>0</v>
      </c>
      <c r="ATL39" s="715">
        <v>0</v>
      </c>
      <c r="ATM39" s="715">
        <v>0</v>
      </c>
      <c r="ATN39" s="715">
        <v>0</v>
      </c>
      <c r="ATO39" s="715">
        <v>0</v>
      </c>
      <c r="ATP39" s="712" t="s">
        <v>31</v>
      </c>
      <c r="ATQ39" s="712" t="s">
        <v>31</v>
      </c>
      <c r="ATR39" s="712" t="s">
        <v>31</v>
      </c>
      <c r="ATS39" s="712" t="s">
        <v>31</v>
      </c>
      <c r="ATT39" s="712" t="s">
        <v>31</v>
      </c>
      <c r="ATU39" s="712" t="s">
        <v>31</v>
      </c>
      <c r="ATV39" s="712" t="s">
        <v>31</v>
      </c>
      <c r="ATW39" s="712" t="s">
        <v>31</v>
      </c>
      <c r="ATX39" s="712" t="s">
        <v>31</v>
      </c>
      <c r="ATY39" s="715">
        <v>0</v>
      </c>
      <c r="ATZ39" s="715">
        <v>0</v>
      </c>
      <c r="AUA39" s="715">
        <v>0</v>
      </c>
      <c r="AUB39" s="715">
        <v>0</v>
      </c>
      <c r="AUC39" s="715">
        <v>0</v>
      </c>
      <c r="AUD39" s="715">
        <v>0</v>
      </c>
      <c r="AUE39" s="715">
        <v>0</v>
      </c>
      <c r="AUF39" s="715">
        <v>0</v>
      </c>
      <c r="AUG39" s="715">
        <v>0</v>
      </c>
      <c r="AUH39" s="715">
        <v>0</v>
      </c>
      <c r="AUI39" s="712" t="s">
        <v>1648</v>
      </c>
      <c r="AUJ39" s="712" t="s">
        <v>1623</v>
      </c>
      <c r="AUK39" s="709">
        <v>10</v>
      </c>
      <c r="AUL39" s="978">
        <v>14</v>
      </c>
      <c r="AUM39" s="703" t="s">
        <v>1625</v>
      </c>
      <c r="AUN39" s="703" t="s">
        <v>1625</v>
      </c>
      <c r="AUO39" s="703" t="s">
        <v>1632</v>
      </c>
      <c r="AUP39" s="701" t="s">
        <v>1632</v>
      </c>
      <c r="AUQ39" s="712" t="s">
        <v>1625</v>
      </c>
      <c r="AUR39" s="712" t="s">
        <v>1627</v>
      </c>
      <c r="AUS39" s="712" t="s">
        <v>1627</v>
      </c>
      <c r="AUT39" s="712" t="s">
        <v>1627</v>
      </c>
      <c r="AUU39" s="712" t="s">
        <v>1625</v>
      </c>
      <c r="AUV39" s="712" t="s">
        <v>1628</v>
      </c>
      <c r="AUW39" s="3968" t="s">
        <v>1641</v>
      </c>
      <c r="AUX39" s="712" t="s">
        <v>5405</v>
      </c>
      <c r="AUY39" s="712" t="s">
        <v>1729</v>
      </c>
      <c r="AUZ39" s="699">
        <v>75</v>
      </c>
      <c r="AVA39" s="699">
        <v>11</v>
      </c>
      <c r="AVB39" s="985">
        <v>14.6</v>
      </c>
      <c r="AVC39" s="699">
        <v>0</v>
      </c>
      <c r="AVD39" s="712">
        <v>0</v>
      </c>
      <c r="AVE39" s="699">
        <f t="shared" si="62"/>
        <v>25</v>
      </c>
      <c r="AVF39" s="712">
        <v>0</v>
      </c>
      <c r="AVG39" s="978">
        <v>33</v>
      </c>
      <c r="AVH39" s="712" t="s">
        <v>1625</v>
      </c>
      <c r="AVI39" s="712" t="s">
        <v>1625</v>
      </c>
      <c r="AVJ39" s="712" t="s">
        <v>1625</v>
      </c>
      <c r="AVK39" s="712" t="s">
        <v>1625</v>
      </c>
      <c r="AVL39" s="716">
        <v>18.899999999999999</v>
      </c>
      <c r="AVM39" s="699">
        <f t="shared" si="63"/>
        <v>18</v>
      </c>
      <c r="AVN39" s="715">
        <v>2</v>
      </c>
      <c r="AVO39" s="712">
        <v>9.4</v>
      </c>
      <c r="AVP39" s="699">
        <f t="shared" si="64"/>
        <v>15</v>
      </c>
      <c r="AVQ39" s="715">
        <v>1</v>
      </c>
      <c r="AVR39" s="712">
        <v>0</v>
      </c>
      <c r="AVS39" s="699">
        <f t="shared" si="65"/>
        <v>14</v>
      </c>
      <c r="AVT39" s="715">
        <v>0</v>
      </c>
      <c r="AVU39" s="712">
        <v>0</v>
      </c>
      <c r="AVV39" s="699">
        <f t="shared" si="66"/>
        <v>29</v>
      </c>
      <c r="AVW39" s="715">
        <v>0</v>
      </c>
      <c r="AVX39" s="712">
        <v>0</v>
      </c>
      <c r="AVY39" s="733">
        <v>0</v>
      </c>
      <c r="AVZ39" s="716">
        <v>0</v>
      </c>
      <c r="AWA39" s="699">
        <f t="shared" si="67"/>
        <v>26</v>
      </c>
      <c r="AWB39" s="715">
        <v>0</v>
      </c>
      <c r="AWC39" s="712">
        <v>0</v>
      </c>
      <c r="AWD39" s="699">
        <f t="shared" si="68"/>
        <v>9</v>
      </c>
      <c r="AWE39" s="715">
        <v>0</v>
      </c>
      <c r="AWF39" s="712">
        <v>9.4</v>
      </c>
      <c r="AWG39" s="699">
        <f t="shared" si="69"/>
        <v>49</v>
      </c>
      <c r="AWH39" s="715">
        <v>1</v>
      </c>
      <c r="AWI39" s="714">
        <v>70</v>
      </c>
      <c r="AWJ39" s="715">
        <v>58</v>
      </c>
      <c r="AWK39" s="715">
        <v>40</v>
      </c>
      <c r="AWL39" s="715" t="s">
        <v>31</v>
      </c>
      <c r="AWM39" s="715" t="s">
        <v>31</v>
      </c>
      <c r="AWN39" s="715">
        <v>168</v>
      </c>
      <c r="AWO39" s="715" t="s">
        <v>31</v>
      </c>
      <c r="AWP39" s="715">
        <v>18</v>
      </c>
      <c r="AWQ39" s="715" t="s">
        <v>31</v>
      </c>
      <c r="AWR39" s="715">
        <v>18</v>
      </c>
      <c r="AWS39" s="716">
        <v>0.105</v>
      </c>
      <c r="AWT39" s="699">
        <f t="shared" si="70"/>
        <v>44</v>
      </c>
      <c r="AWU39" s="712">
        <v>8.6999999999999994E-2</v>
      </c>
      <c r="AWV39" s="699">
        <f t="shared" si="70"/>
        <v>16</v>
      </c>
      <c r="AWW39" s="712">
        <v>0.06</v>
      </c>
      <c r="AWX39" s="699">
        <f t="shared" si="3"/>
        <v>2</v>
      </c>
      <c r="AWY39" s="712" t="s">
        <v>31</v>
      </c>
      <c r="AWZ39" s="699" t="str">
        <f t="shared" si="71"/>
        <v>-</v>
      </c>
      <c r="AXA39" s="712" t="s">
        <v>31</v>
      </c>
      <c r="AXB39" s="712">
        <v>0.252</v>
      </c>
      <c r="AXC39" s="712" t="s">
        <v>31</v>
      </c>
      <c r="AXD39" s="699" t="str">
        <f t="shared" si="4"/>
        <v>-</v>
      </c>
      <c r="AXE39" s="712">
        <v>2.7E-2</v>
      </c>
      <c r="AXF39" s="699">
        <f t="shared" si="5"/>
        <v>42</v>
      </c>
      <c r="AXG39" s="712" t="s">
        <v>31</v>
      </c>
      <c r="AXH39" s="699" t="str">
        <f t="shared" si="6"/>
        <v>-</v>
      </c>
      <c r="AXI39" s="712">
        <v>2.7E-2</v>
      </c>
      <c r="AXK39" s="3969">
        <v>95.714285714285722</v>
      </c>
      <c r="AXL39" s="3970">
        <v>210</v>
      </c>
      <c r="AXM39" s="715">
        <f t="shared" si="72"/>
        <v>16</v>
      </c>
      <c r="AXN39" s="3969">
        <v>48.35164835164835</v>
      </c>
      <c r="AXO39" s="3970">
        <v>273</v>
      </c>
      <c r="AXP39" s="715">
        <f t="shared" si="73"/>
        <v>4</v>
      </c>
      <c r="AXQ39" s="2024">
        <v>4051</v>
      </c>
      <c r="AXR39" s="2024">
        <v>4110</v>
      </c>
      <c r="AXS39" s="3029">
        <v>1.4355231143552345</v>
      </c>
      <c r="AXT39" s="2024" t="s">
        <v>8059</v>
      </c>
      <c r="AXU39" s="2024">
        <v>726</v>
      </c>
      <c r="AXV39" s="2024">
        <v>692</v>
      </c>
      <c r="AXW39" s="3029">
        <v>4.913294797687854</v>
      </c>
      <c r="AXX39" s="2024" t="s">
        <v>8056</v>
      </c>
      <c r="AXY39" s="3029">
        <v>17.9215008639842</v>
      </c>
      <c r="AXZ39" s="3029">
        <v>16.836982968369831</v>
      </c>
      <c r="AYA39" s="3029">
        <v>-1.0845178956143684</v>
      </c>
      <c r="AYB39" s="2024" t="s">
        <v>7682</v>
      </c>
      <c r="AYC39" s="2123">
        <v>2028</v>
      </c>
      <c r="AYD39" s="2024">
        <v>1942</v>
      </c>
      <c r="AYE39" s="3029">
        <v>4.4284243048403624</v>
      </c>
      <c r="AYF39" s="2024" t="s">
        <v>8056</v>
      </c>
      <c r="AYG39" s="2024">
        <v>300</v>
      </c>
      <c r="AYH39" s="2024">
        <v>252</v>
      </c>
      <c r="AYI39" s="3029">
        <v>19.047619047619051</v>
      </c>
      <c r="AYJ39" s="2024" t="s">
        <v>8057</v>
      </c>
      <c r="AYK39" s="2024">
        <v>20580</v>
      </c>
      <c r="AYL39" s="2024">
        <v>19265</v>
      </c>
      <c r="AYM39" s="3029">
        <v>6.8258499870230906</v>
      </c>
      <c r="AYN39" s="2024" t="s">
        <v>8058</v>
      </c>
      <c r="AYO39" s="2024">
        <v>57980000</v>
      </c>
      <c r="AYP39" s="2024">
        <v>52554953</v>
      </c>
      <c r="AYQ39" s="3029">
        <v>10.322617927181852</v>
      </c>
      <c r="AYR39" s="2024" t="s">
        <v>8057</v>
      </c>
      <c r="AYS39" s="2024">
        <v>27030000</v>
      </c>
      <c r="AYT39" s="2024">
        <v>24881232</v>
      </c>
      <c r="AYU39" s="3029">
        <v>8.6360996915265247</v>
      </c>
      <c r="AYV39" s="2024" t="s">
        <v>8058</v>
      </c>
      <c r="AYW39" s="2024">
        <v>29500000</v>
      </c>
      <c r="AYX39" s="2024">
        <v>26279316</v>
      </c>
      <c r="AYY39" s="3029">
        <v>12.255585343241052</v>
      </c>
      <c r="AYZ39" s="2024" t="s">
        <v>8057</v>
      </c>
      <c r="AZA39" s="2024">
        <v>100000</v>
      </c>
      <c r="AZB39" s="2024">
        <v>0</v>
      </c>
      <c r="AZC39" s="3029" t="s">
        <v>31</v>
      </c>
      <c r="AZD39" s="2024" t="s">
        <v>31</v>
      </c>
      <c r="AZE39" s="2024">
        <v>1100000</v>
      </c>
      <c r="AZF39" s="2024">
        <v>1287830</v>
      </c>
      <c r="AZG39" s="3029">
        <v>14.584999572925</v>
      </c>
      <c r="AZH39" s="2024" t="s">
        <v>8057</v>
      </c>
      <c r="AZI39" s="2024">
        <v>0</v>
      </c>
      <c r="AZJ39" s="2024">
        <v>0</v>
      </c>
      <c r="AZK39" s="3029" t="s">
        <v>31</v>
      </c>
      <c r="AZL39" s="2024" t="s">
        <v>31</v>
      </c>
      <c r="AZM39" s="2024">
        <v>250000</v>
      </c>
      <c r="AZN39" s="2024">
        <v>0</v>
      </c>
      <c r="AZO39" s="3029" t="s">
        <v>31</v>
      </c>
      <c r="AZP39" s="2024" t="s">
        <v>31</v>
      </c>
      <c r="AZQ39" s="2024">
        <v>0</v>
      </c>
      <c r="AZR39" s="2024">
        <v>106575</v>
      </c>
      <c r="AZS39" s="3029">
        <v>100</v>
      </c>
      <c r="AZT39" s="2024" t="s">
        <v>8057</v>
      </c>
      <c r="AZU39" s="2024">
        <v>0</v>
      </c>
      <c r="AZV39" s="2024">
        <v>0</v>
      </c>
      <c r="AZW39" s="3029" t="s">
        <v>31</v>
      </c>
      <c r="AZX39" s="2024" t="s">
        <v>31</v>
      </c>
      <c r="AZY39" s="2123">
        <v>528536000</v>
      </c>
      <c r="AZZ39" s="2024">
        <v>512996724</v>
      </c>
      <c r="BAA39" s="3029">
        <v>3.0291179793187126</v>
      </c>
      <c r="BAB39" s="2024" t="s">
        <v>8056</v>
      </c>
      <c r="BAC39" s="2024">
        <v>69056000</v>
      </c>
      <c r="BAD39" s="2024">
        <v>61757190</v>
      </c>
      <c r="BAE39" s="3029">
        <v>11.818559102187123</v>
      </c>
      <c r="BAF39" s="2024" t="s">
        <v>8057</v>
      </c>
      <c r="BAG39" s="2024">
        <v>687934000</v>
      </c>
      <c r="BAH39" s="2024">
        <v>645682922</v>
      </c>
      <c r="BAI39" s="3029">
        <v>6.5436263776541352</v>
      </c>
      <c r="BAJ39" s="2024" t="s">
        <v>8058</v>
      </c>
      <c r="BAK39" s="2123">
        <v>346865000</v>
      </c>
      <c r="BAL39" s="2024">
        <v>343375036</v>
      </c>
      <c r="BAM39" s="3029">
        <v>1.0163709163761183</v>
      </c>
      <c r="BAN39" s="2024" t="s">
        <v>8059</v>
      </c>
      <c r="BAO39" s="2024">
        <v>0</v>
      </c>
      <c r="BAP39" s="2024">
        <v>0</v>
      </c>
      <c r="BAQ39" s="3029" t="s">
        <v>31</v>
      </c>
      <c r="BAR39" s="2024" t="s">
        <v>31</v>
      </c>
      <c r="BAS39" s="2024">
        <v>176934000</v>
      </c>
      <c r="BAT39" s="2024">
        <v>165299681</v>
      </c>
      <c r="BAU39" s="3029">
        <v>7.0383190878632149</v>
      </c>
      <c r="BAV39" s="2024" t="s">
        <v>8058</v>
      </c>
      <c r="BAW39" s="2024">
        <v>0</v>
      </c>
      <c r="BAX39" s="2024">
        <v>0</v>
      </c>
      <c r="BAY39" s="3029" t="s">
        <v>31</v>
      </c>
      <c r="BAZ39" s="2024" t="s">
        <v>31</v>
      </c>
      <c r="BBA39" s="2024">
        <v>4737000</v>
      </c>
      <c r="BBB39" s="2024">
        <v>4322007</v>
      </c>
      <c r="BBC39" s="3029">
        <v>9.6018585809786998</v>
      </c>
      <c r="BBD39" s="2024" t="s">
        <v>8058</v>
      </c>
      <c r="BBE39" s="2123">
        <v>12120000</v>
      </c>
      <c r="BBF39" s="2024">
        <v>8130870</v>
      </c>
      <c r="BBG39" s="3029">
        <v>49.06153954004921</v>
      </c>
      <c r="BBH39" s="2024" t="s">
        <v>8057</v>
      </c>
      <c r="BBI39" s="2024">
        <v>0</v>
      </c>
      <c r="BBJ39" s="2024">
        <v>0</v>
      </c>
      <c r="BBK39" s="3029" t="s">
        <v>31</v>
      </c>
      <c r="BBL39" s="2024" t="s">
        <v>31</v>
      </c>
      <c r="BBM39" s="2024">
        <v>56936000</v>
      </c>
      <c r="BBN39" s="2024">
        <v>53626320</v>
      </c>
      <c r="BBO39" s="3029">
        <v>6.1717455160078032</v>
      </c>
      <c r="BBP39" s="2024" t="s">
        <v>8058</v>
      </c>
      <c r="BBQ39" s="2123">
        <v>116111000</v>
      </c>
      <c r="BBR39" s="2024">
        <v>103684104</v>
      </c>
      <c r="BBS39" s="3029">
        <v>11.985343481388426</v>
      </c>
      <c r="BBT39" s="2024" t="s">
        <v>8057</v>
      </c>
      <c r="BBU39" s="2024">
        <v>5949000</v>
      </c>
      <c r="BBV39" s="2024">
        <v>7564329</v>
      </c>
      <c r="BBW39" s="3029">
        <v>21.354557687800195</v>
      </c>
      <c r="BBX39" s="2024" t="s">
        <v>8057</v>
      </c>
      <c r="BBY39" s="2024">
        <v>59998000</v>
      </c>
      <c r="BBZ39" s="2024">
        <v>54295180</v>
      </c>
      <c r="BCA39" s="3029">
        <v>10.503363281970877</v>
      </c>
      <c r="BCB39" s="2024" t="s">
        <v>8057</v>
      </c>
      <c r="BCC39" s="2024">
        <v>24496000</v>
      </c>
      <c r="BCD39" s="2024">
        <v>20223123</v>
      </c>
      <c r="BCE39" s="3029">
        <v>21.12867038389669</v>
      </c>
      <c r="BCF39" s="2024" t="s">
        <v>8057</v>
      </c>
      <c r="BCG39" s="2024">
        <v>5420000</v>
      </c>
      <c r="BCH39" s="2024">
        <v>4703432</v>
      </c>
      <c r="BCI39" s="3029">
        <v>15.235002865992328</v>
      </c>
      <c r="BCJ39" s="2024" t="s">
        <v>8057</v>
      </c>
      <c r="BCK39" s="2024">
        <v>158149000</v>
      </c>
      <c r="BCL39" s="2024">
        <v>149230933</v>
      </c>
      <c r="BCM39" s="3029">
        <v>5.9760177201331146</v>
      </c>
      <c r="BCN39" s="2024" t="s">
        <v>8056</v>
      </c>
      <c r="BCO39" s="2024">
        <v>52886000</v>
      </c>
      <c r="BCP39" s="2024">
        <v>48297161</v>
      </c>
      <c r="BCQ39" s="3029">
        <v>9.5012603328796104</v>
      </c>
      <c r="BCR39" s="2024" t="s">
        <v>8058</v>
      </c>
      <c r="BCS39" s="2024">
        <v>63571000</v>
      </c>
      <c r="BCT39" s="2024">
        <v>53276109</v>
      </c>
      <c r="BCU39" s="3029">
        <v>19.323654060396933</v>
      </c>
      <c r="BCV39" s="2024" t="s">
        <v>8057</v>
      </c>
      <c r="BCW39" s="2024">
        <v>20405000</v>
      </c>
      <c r="BCX39" s="2024">
        <v>21030702</v>
      </c>
      <c r="BCY39" s="3029">
        <v>2.9751836148883655</v>
      </c>
      <c r="BCZ39" s="2024" t="s">
        <v>8059</v>
      </c>
      <c r="BDA39" s="2024">
        <v>47321000</v>
      </c>
      <c r="BDB39" s="2024">
        <v>51133173</v>
      </c>
      <c r="BDC39" s="3029">
        <v>7.4553812649177758</v>
      </c>
      <c r="BDD39" s="2024" t="s">
        <v>8058</v>
      </c>
      <c r="BDE39" s="2024">
        <v>0</v>
      </c>
      <c r="BDF39" s="2024">
        <v>0</v>
      </c>
      <c r="BDG39" s="3029" t="s">
        <v>31</v>
      </c>
      <c r="BDH39" s="2024" t="s">
        <v>31</v>
      </c>
      <c r="BDI39" s="2024">
        <v>0</v>
      </c>
      <c r="BDJ39" s="2024">
        <v>0</v>
      </c>
      <c r="BDK39" s="3029" t="s">
        <v>31</v>
      </c>
      <c r="BDL39" s="2024" t="s">
        <v>31</v>
      </c>
      <c r="BDM39" s="2024">
        <v>49117000</v>
      </c>
      <c r="BDN39" s="2024">
        <v>49255199</v>
      </c>
      <c r="BDO39" s="3029">
        <v>0.28057748787087178</v>
      </c>
      <c r="BDP39" s="2024" t="s">
        <v>8059</v>
      </c>
      <c r="BDQ39" s="2024">
        <v>904000</v>
      </c>
      <c r="BDR39" s="2024">
        <v>955319</v>
      </c>
      <c r="BDS39" s="3029">
        <v>5.3719228864913191</v>
      </c>
      <c r="BDT39" s="2024" t="s">
        <v>8056</v>
      </c>
      <c r="BDU39" s="2024">
        <v>1200000</v>
      </c>
      <c r="BDV39" s="2024">
        <v>964064</v>
      </c>
      <c r="BDW39" s="3029">
        <v>24.473064028944137</v>
      </c>
      <c r="BDX39" s="2024" t="s">
        <v>8057</v>
      </c>
      <c r="BDY39" s="2024">
        <v>0</v>
      </c>
      <c r="BDZ39" s="2024">
        <v>1794510</v>
      </c>
      <c r="BEA39" s="3029">
        <v>100</v>
      </c>
      <c r="BEB39" s="2024" t="s">
        <v>8057</v>
      </c>
      <c r="BEC39" s="2024">
        <v>0</v>
      </c>
      <c r="BED39" s="2024">
        <v>0</v>
      </c>
      <c r="BEE39" s="3029" t="s">
        <v>31</v>
      </c>
      <c r="BEF39" s="2024" t="s">
        <v>31</v>
      </c>
      <c r="BEG39" s="2024">
        <v>0</v>
      </c>
      <c r="BEH39" s="2024">
        <v>0</v>
      </c>
      <c r="BEI39" s="3029" t="s">
        <v>31</v>
      </c>
      <c r="BEJ39" s="2024" t="s">
        <v>31</v>
      </c>
      <c r="BEK39" s="2024">
        <v>0</v>
      </c>
      <c r="BEL39" s="2024">
        <v>0</v>
      </c>
      <c r="BEM39" s="3029" t="s">
        <v>31</v>
      </c>
      <c r="BEN39" s="2024" t="s">
        <v>31</v>
      </c>
      <c r="BEO39" s="2024">
        <v>0</v>
      </c>
      <c r="BEP39" s="2024">
        <v>0</v>
      </c>
      <c r="BEQ39" s="3029" t="s">
        <v>31</v>
      </c>
      <c r="BER39" s="2024" t="s">
        <v>31</v>
      </c>
      <c r="BES39" s="2024">
        <v>82407000</v>
      </c>
      <c r="BET39" s="2024">
        <v>79275584</v>
      </c>
      <c r="BEU39" s="3029">
        <v>3.9500383876074636</v>
      </c>
      <c r="BEV39" s="2024" t="s">
        <v>8056</v>
      </c>
      <c r="BEW39" s="2123">
        <v>4045</v>
      </c>
      <c r="BEX39" s="2024">
        <v>4097</v>
      </c>
      <c r="BEY39" s="3029">
        <v>1.269221381498653</v>
      </c>
      <c r="BEZ39" s="2024" t="s">
        <v>8059</v>
      </c>
      <c r="BFA39" s="2024">
        <v>728</v>
      </c>
      <c r="BFB39" s="2024">
        <v>667</v>
      </c>
      <c r="BFC39" s="3029">
        <v>9.1454272863568065</v>
      </c>
      <c r="BFD39" s="2024" t="s">
        <v>8058</v>
      </c>
      <c r="BFE39" s="3029">
        <v>17.99752781211372</v>
      </c>
      <c r="BFF39" s="3029">
        <v>16.280205028069318</v>
      </c>
      <c r="BFG39" s="3029">
        <v>-1.7173227840444021</v>
      </c>
      <c r="BFH39" s="2024" t="s">
        <v>7682</v>
      </c>
      <c r="BFI39" s="2780" t="s">
        <v>1632</v>
      </c>
      <c r="BFJ39" s="1495" t="s">
        <v>1632</v>
      </c>
      <c r="BFK39" s="1495" t="s">
        <v>1632</v>
      </c>
      <c r="BFL39" s="1495" t="s">
        <v>1625</v>
      </c>
      <c r="BFM39" s="1212">
        <v>10</v>
      </c>
      <c r="BFN39" s="1212">
        <v>10</v>
      </c>
      <c r="BFO39" s="1212">
        <v>10</v>
      </c>
      <c r="BFP39" s="1212">
        <v>0</v>
      </c>
      <c r="BFQ39" s="988">
        <f t="shared" si="74"/>
        <v>30</v>
      </c>
      <c r="BFR39" s="988">
        <f t="shared" si="75"/>
        <v>45</v>
      </c>
      <c r="BFS39" s="1993" t="s">
        <v>1632</v>
      </c>
      <c r="BFT39" s="1994" t="s">
        <v>1632</v>
      </c>
      <c r="BFU39" s="1994" t="s">
        <v>1632</v>
      </c>
      <c r="BFV39" s="1994" t="s">
        <v>1625</v>
      </c>
      <c r="BFW39" s="1995">
        <v>5</v>
      </c>
      <c r="BFX39" s="1995">
        <v>5</v>
      </c>
      <c r="BFY39" s="1995">
        <v>5</v>
      </c>
      <c r="BFZ39" s="1995">
        <v>0</v>
      </c>
      <c r="BGA39" s="1303">
        <f t="shared" si="76"/>
        <v>15</v>
      </c>
      <c r="BGB39" s="1303">
        <f t="shared" si="77"/>
        <v>20</v>
      </c>
      <c r="BGC39" s="1993" t="s">
        <v>1625</v>
      </c>
      <c r="BGD39" s="1994" t="s">
        <v>1625</v>
      </c>
      <c r="BGE39" s="1994" t="s">
        <v>1625</v>
      </c>
      <c r="BGF39" s="1994" t="s">
        <v>1625</v>
      </c>
      <c r="BGG39" s="1995">
        <v>0</v>
      </c>
      <c r="BGH39" s="1995">
        <v>0</v>
      </c>
      <c r="BGI39" s="1995">
        <v>0</v>
      </c>
      <c r="BGJ39" s="1995">
        <v>0</v>
      </c>
      <c r="BGK39" s="1303">
        <f t="shared" si="78"/>
        <v>0</v>
      </c>
      <c r="BGL39" s="1303">
        <f t="shared" si="79"/>
        <v>14</v>
      </c>
      <c r="BGM39" s="1993" t="s">
        <v>1625</v>
      </c>
      <c r="BGN39" s="1994" t="s">
        <v>1632</v>
      </c>
      <c r="BGO39" s="1994" t="s">
        <v>1632</v>
      </c>
      <c r="BGP39" s="1994" t="s">
        <v>1632</v>
      </c>
      <c r="BGQ39" s="1995">
        <v>0</v>
      </c>
      <c r="BGR39" s="1995">
        <v>5</v>
      </c>
      <c r="BGS39" s="1995">
        <v>5</v>
      </c>
      <c r="BGT39" s="1995">
        <v>5</v>
      </c>
      <c r="BGU39" s="1303">
        <f t="shared" si="80"/>
        <v>15</v>
      </c>
      <c r="BGV39" s="1303">
        <f t="shared" si="81"/>
        <v>76</v>
      </c>
      <c r="BGW39" s="1993" t="s">
        <v>1632</v>
      </c>
      <c r="BGX39" s="1994" t="s">
        <v>1632</v>
      </c>
      <c r="BGY39" s="1994" t="s">
        <v>1632</v>
      </c>
      <c r="BGZ39" s="1994" t="s">
        <v>1625</v>
      </c>
      <c r="BHA39" s="1995">
        <v>5</v>
      </c>
      <c r="BHB39" s="1995">
        <v>5</v>
      </c>
      <c r="BHC39" s="1995">
        <v>5</v>
      </c>
      <c r="BHD39" s="1995">
        <v>0</v>
      </c>
      <c r="BHE39" s="1303">
        <f t="shared" si="82"/>
        <v>15</v>
      </c>
      <c r="BHF39" s="1303">
        <f t="shared" si="83"/>
        <v>47</v>
      </c>
      <c r="BHG39" s="1993" t="s">
        <v>1632</v>
      </c>
      <c r="BHH39" s="1994" t="s">
        <v>1632</v>
      </c>
      <c r="BHI39" s="1994" t="s">
        <v>1632</v>
      </c>
      <c r="BHJ39" s="1994" t="s">
        <v>1632</v>
      </c>
      <c r="BHK39" s="1995">
        <v>5</v>
      </c>
      <c r="BHL39" s="1995">
        <v>5</v>
      </c>
      <c r="BHM39" s="1995">
        <v>5</v>
      </c>
      <c r="BHN39" s="1995">
        <v>5</v>
      </c>
      <c r="BHO39" s="1303">
        <f t="shared" si="84"/>
        <v>20</v>
      </c>
      <c r="BHP39" s="1303">
        <f t="shared" si="85"/>
        <v>1</v>
      </c>
      <c r="BHQ39" s="1993" t="s">
        <v>1632</v>
      </c>
      <c r="BHR39" s="1994" t="s">
        <v>1632</v>
      </c>
      <c r="BHS39" s="1994" t="s">
        <v>1632</v>
      </c>
      <c r="BHT39" s="1994" t="s">
        <v>1632</v>
      </c>
      <c r="BHU39" s="1995">
        <v>5</v>
      </c>
      <c r="BHV39" s="1995">
        <v>5</v>
      </c>
      <c r="BHW39" s="1995">
        <v>5</v>
      </c>
      <c r="BHX39" s="1995">
        <v>5</v>
      </c>
      <c r="BHY39" s="1303">
        <f t="shared" si="86"/>
        <v>20</v>
      </c>
      <c r="BHZ39" s="1303">
        <f t="shared" si="87"/>
        <v>1</v>
      </c>
      <c r="BIA39" s="1993" t="s">
        <v>1626</v>
      </c>
      <c r="BIB39" s="1994" t="s">
        <v>1626</v>
      </c>
      <c r="BIC39" s="1994" t="s">
        <v>1626</v>
      </c>
      <c r="BID39" s="1994" t="s">
        <v>1626</v>
      </c>
      <c r="BIE39" s="1994" t="s">
        <v>1625</v>
      </c>
      <c r="BIF39" s="4112">
        <f t="shared" si="88"/>
        <v>4</v>
      </c>
      <c r="BIG39" s="1303">
        <f t="shared" si="89"/>
        <v>32</v>
      </c>
      <c r="BIH39" s="2916">
        <v>277</v>
      </c>
      <c r="BII39" s="3967">
        <v>222.84794851166535</v>
      </c>
      <c r="BIJ39" s="1303">
        <f t="shared" si="90"/>
        <v>7</v>
      </c>
      <c r="BIK39" s="2073">
        <v>0</v>
      </c>
      <c r="BIL39" s="1303">
        <v>0</v>
      </c>
      <c r="BIM39" s="1995" t="s">
        <v>81</v>
      </c>
      <c r="BIN39" s="1303" t="str">
        <f t="shared" si="91"/>
        <v>-</v>
      </c>
      <c r="BIO39" s="1993" t="s">
        <v>1626</v>
      </c>
      <c r="BIP39" s="1994" t="s">
        <v>1626</v>
      </c>
      <c r="BIQ39" s="1994" t="s">
        <v>1626</v>
      </c>
      <c r="BIR39" s="1994" t="s">
        <v>1626</v>
      </c>
      <c r="BIS39" s="1994" t="s">
        <v>1625</v>
      </c>
      <c r="BIT39" s="1994" t="s">
        <v>1626</v>
      </c>
      <c r="BIU39" s="1994" t="s">
        <v>1626</v>
      </c>
      <c r="BIV39" s="1994" t="s">
        <v>1626</v>
      </c>
      <c r="BIW39" s="1994" t="s">
        <v>1626</v>
      </c>
      <c r="BIX39" s="1994" t="s">
        <v>1625</v>
      </c>
      <c r="BIY39" s="3617">
        <f t="shared" si="92"/>
        <v>8</v>
      </c>
      <c r="BIZ39" s="2906">
        <f t="shared" si="93"/>
        <v>39</v>
      </c>
      <c r="BJA39" s="3971">
        <v>21</v>
      </c>
      <c r="BJB39" s="3972">
        <v>5.1559047385219738</v>
      </c>
      <c r="BJC39" s="3971">
        <v>21</v>
      </c>
      <c r="BJD39" s="3972">
        <v>100</v>
      </c>
      <c r="BJE39" s="3972">
        <v>1</v>
      </c>
      <c r="BJF39" s="3971">
        <v>21</v>
      </c>
      <c r="BJG39" s="3972">
        <v>100</v>
      </c>
      <c r="BJH39" s="3972">
        <v>1</v>
      </c>
      <c r="BJI39" s="3971">
        <v>21</v>
      </c>
      <c r="BJJ39" s="3972">
        <v>100</v>
      </c>
      <c r="BJK39" s="3973">
        <v>1</v>
      </c>
      <c r="BJL39" s="3971">
        <v>58</v>
      </c>
      <c r="BJM39" s="3972">
        <v>14.240117849251167</v>
      </c>
      <c r="BJN39" s="3971">
        <v>58</v>
      </c>
      <c r="BJO39" s="3972">
        <v>100</v>
      </c>
      <c r="BJP39" s="3973">
        <v>1</v>
      </c>
      <c r="BJQ39" s="3971">
        <v>3993</v>
      </c>
      <c r="BJR39" s="3972">
        <v>980.3584581389639</v>
      </c>
      <c r="BJS39" s="3971">
        <v>3993</v>
      </c>
      <c r="BJT39" s="3972">
        <v>100</v>
      </c>
      <c r="BJU39" s="3973">
        <v>1</v>
      </c>
      <c r="BJV39" s="2074">
        <v>0</v>
      </c>
      <c r="BJW39" s="1303">
        <f t="shared" si="7"/>
        <v>60</v>
      </c>
      <c r="BJX39" s="1993" t="s">
        <v>1625</v>
      </c>
      <c r="BJY39" s="1994" t="s">
        <v>1625</v>
      </c>
      <c r="BJZ39" s="1495" t="s">
        <v>1625</v>
      </c>
      <c r="BKA39" s="1495" t="s">
        <v>1625</v>
      </c>
      <c r="BKB39" s="1212">
        <v>0</v>
      </c>
      <c r="BKC39" s="1212">
        <v>0</v>
      </c>
      <c r="BKD39" s="1212">
        <v>0</v>
      </c>
      <c r="BKE39" s="1212">
        <v>0</v>
      </c>
      <c r="BKF39" s="988">
        <f t="shared" si="94"/>
        <v>0</v>
      </c>
      <c r="BKG39" s="988">
        <f t="shared" si="95"/>
        <v>48</v>
      </c>
      <c r="BKH39" s="2780" t="s">
        <v>1625</v>
      </c>
      <c r="BKI39" s="1495" t="s">
        <v>1625</v>
      </c>
      <c r="BKJ39" s="1495" t="s">
        <v>1625</v>
      </c>
      <c r="BKK39" s="1495" t="s">
        <v>1625</v>
      </c>
      <c r="BKL39" s="1212">
        <v>0</v>
      </c>
      <c r="BKM39" s="1212">
        <v>0</v>
      </c>
      <c r="BKN39" s="1212">
        <v>0</v>
      </c>
      <c r="BKO39" s="1212">
        <v>0</v>
      </c>
      <c r="BKP39" s="988">
        <f t="shared" si="96"/>
        <v>0</v>
      </c>
      <c r="BKQ39" s="988">
        <f t="shared" si="97"/>
        <v>38</v>
      </c>
      <c r="BKR39" s="2780" t="s">
        <v>1632</v>
      </c>
      <c r="BKS39" s="1495" t="s">
        <v>1632</v>
      </c>
      <c r="BKT39" s="1495" t="s">
        <v>1625</v>
      </c>
      <c r="BKU39" s="1495" t="s">
        <v>1625</v>
      </c>
      <c r="BKV39" s="1212">
        <v>15</v>
      </c>
      <c r="BKW39" s="1212">
        <v>15</v>
      </c>
      <c r="BKX39" s="1212">
        <v>0</v>
      </c>
      <c r="BKY39" s="1212">
        <v>0</v>
      </c>
      <c r="BKZ39" s="988">
        <f t="shared" si="98"/>
        <v>30</v>
      </c>
      <c r="BLA39" s="988">
        <f t="shared" si="99"/>
        <v>24</v>
      </c>
      <c r="BLB39" s="3971">
        <v>8</v>
      </c>
      <c r="BLC39" s="3972">
        <v>1.9641541861036091</v>
      </c>
      <c r="BLD39" s="3973">
        <v>30</v>
      </c>
      <c r="BLE39" s="3971">
        <v>0</v>
      </c>
      <c r="BLF39" s="3972">
        <v>0</v>
      </c>
      <c r="BLG39" s="3973">
        <v>14</v>
      </c>
      <c r="BLH39" s="3971">
        <v>2</v>
      </c>
      <c r="BLI39" s="3972">
        <v>0.49103854652590229</v>
      </c>
      <c r="BLJ39" s="3973">
        <v>32</v>
      </c>
      <c r="BLK39" s="3971">
        <v>5</v>
      </c>
      <c r="BLL39" s="3972">
        <v>1.2275963663147558</v>
      </c>
      <c r="BLM39" s="3973">
        <v>16</v>
      </c>
      <c r="BLN39" s="3971">
        <v>3</v>
      </c>
      <c r="BLO39" s="3972">
        <v>0.73655781978885349</v>
      </c>
      <c r="BLP39" s="3973">
        <v>34</v>
      </c>
      <c r="BLQ39" s="3971">
        <v>0</v>
      </c>
      <c r="BLR39" s="3972">
        <v>0</v>
      </c>
      <c r="BLS39" s="3973">
        <v>13</v>
      </c>
      <c r="BLT39" s="3971">
        <v>0</v>
      </c>
      <c r="BLU39" s="3972">
        <v>0</v>
      </c>
      <c r="BLV39" s="3973">
        <v>14</v>
      </c>
      <c r="BLW39" s="3971">
        <v>3</v>
      </c>
      <c r="BLX39" s="3972">
        <v>0.73655781978885349</v>
      </c>
      <c r="BLY39" s="3973">
        <v>19</v>
      </c>
      <c r="BLZ39" s="2782">
        <v>6</v>
      </c>
      <c r="BMA39" s="2773">
        <v>1.473115639577707</v>
      </c>
      <c r="BMB39" s="988">
        <v>20</v>
      </c>
      <c r="BMC39" s="2782">
        <v>3</v>
      </c>
      <c r="BMD39" s="2773">
        <v>0.73655781978885349</v>
      </c>
      <c r="BME39" s="988">
        <v>32</v>
      </c>
      <c r="BMF39" s="2782">
        <v>0</v>
      </c>
      <c r="BMG39" s="2773">
        <v>0</v>
      </c>
      <c r="BMH39" s="988">
        <v>9</v>
      </c>
      <c r="BMI39" s="2782">
        <v>0</v>
      </c>
      <c r="BMJ39" s="2773">
        <v>0</v>
      </c>
      <c r="BMK39" s="988">
        <v>18</v>
      </c>
      <c r="BML39" s="2782">
        <v>0</v>
      </c>
      <c r="BMM39" s="2773">
        <v>0</v>
      </c>
      <c r="BMN39" s="988">
        <v>10</v>
      </c>
      <c r="BMO39" s="2782">
        <v>0</v>
      </c>
      <c r="BMP39" s="2773">
        <v>0</v>
      </c>
      <c r="BMQ39" s="988">
        <v>2</v>
      </c>
      <c r="BMR39" s="2782">
        <v>6</v>
      </c>
      <c r="BMS39" s="2773">
        <v>1.473115639577707</v>
      </c>
      <c r="BMT39" s="988">
        <v>40</v>
      </c>
      <c r="BMU39" s="2782">
        <v>2</v>
      </c>
      <c r="BMV39" s="2773">
        <v>0.49103854652590229</v>
      </c>
      <c r="BMW39" s="988">
        <v>57</v>
      </c>
      <c r="BMX39" s="2782">
        <v>0</v>
      </c>
      <c r="BMY39" s="2773">
        <v>0</v>
      </c>
      <c r="BMZ39" s="988">
        <v>20</v>
      </c>
      <c r="BNA39" s="2782">
        <v>1</v>
      </c>
      <c r="BNB39" s="2773">
        <v>0.24551927326295114</v>
      </c>
      <c r="BNC39" s="988">
        <v>18</v>
      </c>
      <c r="BND39" s="2782">
        <v>0</v>
      </c>
      <c r="BNE39" s="2773">
        <v>0</v>
      </c>
      <c r="BNF39" s="988">
        <v>4</v>
      </c>
      <c r="BNG39" s="2782">
        <v>1</v>
      </c>
      <c r="BNH39" s="2773">
        <v>0.24551927326295114</v>
      </c>
      <c r="BNI39" s="988">
        <v>16</v>
      </c>
      <c r="BNJ39" s="2782">
        <v>2</v>
      </c>
      <c r="BNK39" s="2773">
        <v>0.49103854652590229</v>
      </c>
      <c r="BNL39" s="988">
        <v>17</v>
      </c>
      <c r="BNM39" s="2782">
        <v>0</v>
      </c>
      <c r="BNN39" s="2773">
        <v>0</v>
      </c>
      <c r="BNO39" s="988">
        <v>5</v>
      </c>
      <c r="BNQ39" s="729">
        <v>161</v>
      </c>
      <c r="BNR39" s="729">
        <v>20</v>
      </c>
      <c r="BNS39" s="729">
        <v>1275</v>
      </c>
      <c r="BNT39" s="729">
        <v>126.27450980392157</v>
      </c>
      <c r="BNU39" s="729">
        <v>15.686274509803921</v>
      </c>
      <c r="BNV39" s="4113">
        <v>76</v>
      </c>
      <c r="BNW39" s="4113">
        <v>74</v>
      </c>
    </row>
    <row r="40" spans="1:1739" ht="13" x14ac:dyDescent="0.2">
      <c r="A40" s="696" t="s">
        <v>1745</v>
      </c>
      <c r="B40" s="697" t="s">
        <v>1746</v>
      </c>
      <c r="C40" s="697" t="s">
        <v>1646</v>
      </c>
      <c r="D40" s="697" t="s">
        <v>1646</v>
      </c>
      <c r="E40" s="697" t="s">
        <v>1638</v>
      </c>
      <c r="F40" s="698" t="s">
        <v>1747</v>
      </c>
      <c r="G40" s="699" t="s">
        <v>1914</v>
      </c>
      <c r="H40" s="700">
        <v>115</v>
      </c>
      <c r="I40" s="704">
        <v>7.51</v>
      </c>
      <c r="J40" s="979">
        <f t="shared" si="8"/>
        <v>6</v>
      </c>
      <c r="K40" s="702">
        <v>120</v>
      </c>
      <c r="L40" s="703">
        <v>7.42</v>
      </c>
      <c r="M40" s="710">
        <f t="shared" si="9"/>
        <v>14</v>
      </c>
      <c r="N40" s="712">
        <f t="shared" si="10"/>
        <v>-8.9999999999999858E-2</v>
      </c>
      <c r="O40" s="702">
        <v>122</v>
      </c>
      <c r="P40" s="703">
        <v>7.48</v>
      </c>
      <c r="Q40" s="710">
        <f t="shared" si="11"/>
        <v>9</v>
      </c>
      <c r="R40" s="712">
        <f t="shared" si="12"/>
        <v>6.0000000000000497E-2</v>
      </c>
      <c r="S40" s="702">
        <v>279</v>
      </c>
      <c r="T40" s="703">
        <v>6.42</v>
      </c>
      <c r="U40" s="699">
        <f t="shared" si="100"/>
        <v>12</v>
      </c>
      <c r="V40" s="702">
        <v>182</v>
      </c>
      <c r="W40" s="703">
        <v>6.51</v>
      </c>
      <c r="X40" s="710">
        <f t="shared" si="0"/>
        <v>3</v>
      </c>
      <c r="Y40" s="712">
        <f t="shared" si="13"/>
        <v>8.9999999999999858E-2</v>
      </c>
      <c r="Z40" s="702">
        <v>224</v>
      </c>
      <c r="AA40" s="703">
        <v>6.4196428571428568</v>
      </c>
      <c r="AB40" s="710">
        <f t="shared" si="101"/>
        <v>5</v>
      </c>
      <c r="AC40" s="712">
        <f t="shared" si="14"/>
        <v>-9.0357142857143025E-2</v>
      </c>
      <c r="AD40" s="706">
        <v>165</v>
      </c>
      <c r="AE40" s="701">
        <v>6.2484848484848481</v>
      </c>
      <c r="AF40" s="702">
        <v>59</v>
      </c>
      <c r="AG40" s="704">
        <v>6.898305084745763</v>
      </c>
      <c r="AH40" s="705">
        <f t="shared" si="102"/>
        <v>10</v>
      </c>
      <c r="AI40" s="707">
        <v>104</v>
      </c>
      <c r="AJ40" s="704">
        <v>6.4807692307692308</v>
      </c>
      <c r="AK40" s="705">
        <f t="shared" si="103"/>
        <v>9</v>
      </c>
      <c r="AL40" s="702">
        <v>61</v>
      </c>
      <c r="AM40" s="704">
        <v>5.8524590163934427</v>
      </c>
      <c r="AN40" s="1595">
        <f t="shared" si="104"/>
        <v>36</v>
      </c>
      <c r="AO40" s="4086"/>
      <c r="AP40" s="717">
        <v>81</v>
      </c>
      <c r="AQ40" s="705">
        <v>38</v>
      </c>
      <c r="AR40" s="709">
        <v>86.3</v>
      </c>
      <c r="AS40" s="705">
        <v>8</v>
      </c>
      <c r="AT40" s="709">
        <v>0.90000000000000568</v>
      </c>
      <c r="AU40" s="701">
        <v>1.2000000000000028</v>
      </c>
      <c r="AV40" s="702">
        <v>40</v>
      </c>
      <c r="AW40" s="715">
        <f t="shared" si="15"/>
        <v>69</v>
      </c>
      <c r="AX40" s="710">
        <v>40</v>
      </c>
      <c r="AY40" s="715">
        <f t="shared" si="16"/>
        <v>69</v>
      </c>
      <c r="AZ40" s="702">
        <v>210</v>
      </c>
      <c r="BA40" s="711">
        <f t="shared" si="105"/>
        <v>23</v>
      </c>
      <c r="BB40" s="702">
        <v>270</v>
      </c>
      <c r="BC40" s="726">
        <v>29</v>
      </c>
      <c r="BD40" s="702">
        <v>121</v>
      </c>
      <c r="BE40" s="703">
        <v>26.446280991735538</v>
      </c>
      <c r="BF40" s="705">
        <f t="shared" si="17"/>
        <v>54</v>
      </c>
      <c r="BG40" s="702">
        <v>123</v>
      </c>
      <c r="BH40" s="703">
        <v>15.447154471544716</v>
      </c>
      <c r="BI40" s="705">
        <f t="shared" si="18"/>
        <v>54</v>
      </c>
      <c r="BJ40" s="702">
        <v>119</v>
      </c>
      <c r="BK40" s="703">
        <v>48.739495798319325</v>
      </c>
      <c r="BL40" s="705">
        <f t="shared" si="19"/>
        <v>46</v>
      </c>
      <c r="BM40" s="702">
        <v>121</v>
      </c>
      <c r="BN40" s="703">
        <v>23.966942148760332</v>
      </c>
      <c r="BO40" s="705">
        <v>75</v>
      </c>
      <c r="BP40" s="702">
        <v>115</v>
      </c>
      <c r="BQ40" s="703">
        <v>1.7391304347826086</v>
      </c>
      <c r="BR40" s="705">
        <v>46</v>
      </c>
      <c r="BS40" s="702">
        <v>122</v>
      </c>
      <c r="BT40" s="703">
        <v>36.885245901639344</v>
      </c>
      <c r="BU40" s="705">
        <v>50</v>
      </c>
      <c r="BV40" s="702">
        <v>62</v>
      </c>
      <c r="BW40" s="703">
        <v>58.064516129032263</v>
      </c>
      <c r="BX40" s="705">
        <f t="shared" si="20"/>
        <v>44</v>
      </c>
      <c r="BY40" s="702">
        <v>63</v>
      </c>
      <c r="BZ40" s="703">
        <v>79.365079365079367</v>
      </c>
      <c r="CA40" s="705">
        <f t="shared" si="21"/>
        <v>63</v>
      </c>
      <c r="CB40" s="702">
        <v>58</v>
      </c>
      <c r="CC40" s="703">
        <v>65.517241379310349</v>
      </c>
      <c r="CD40" s="705">
        <f t="shared" si="22"/>
        <v>62</v>
      </c>
      <c r="CE40" s="702">
        <v>61</v>
      </c>
      <c r="CF40" s="703">
        <v>45.901639344262293</v>
      </c>
      <c r="CG40" s="705">
        <v>70</v>
      </c>
      <c r="CH40" s="702">
        <v>53</v>
      </c>
      <c r="CI40" s="703">
        <v>5.6603773584905666</v>
      </c>
      <c r="CJ40" s="705">
        <f t="shared" si="106"/>
        <v>64</v>
      </c>
      <c r="CK40" s="702">
        <v>62</v>
      </c>
      <c r="CL40" s="703">
        <v>50</v>
      </c>
      <c r="CM40" s="705">
        <f t="shared" si="23"/>
        <v>44</v>
      </c>
      <c r="CN40" s="709">
        <v>12.1</v>
      </c>
      <c r="CO40" s="726">
        <v>5</v>
      </c>
      <c r="CP40" s="703">
        <v>2</v>
      </c>
      <c r="CQ40" s="703">
        <v>4.8</v>
      </c>
      <c r="CR40" s="704">
        <v>5.4</v>
      </c>
      <c r="CS40" s="709">
        <v>11.3</v>
      </c>
      <c r="CT40" s="701">
        <v>11.3</v>
      </c>
      <c r="CU40" s="712">
        <v>11.4</v>
      </c>
      <c r="CV40" s="729">
        <f t="shared" si="24"/>
        <v>2</v>
      </c>
      <c r="CW40" s="712">
        <v>2</v>
      </c>
      <c r="CX40" s="712">
        <v>4.5</v>
      </c>
      <c r="CY40" s="712">
        <v>4.9000000000000004</v>
      </c>
      <c r="CZ40" s="714">
        <v>652</v>
      </c>
      <c r="DA40" s="985">
        <v>85.9</v>
      </c>
      <c r="DB40" s="729">
        <v>13</v>
      </c>
      <c r="DC40" s="715">
        <v>89</v>
      </c>
      <c r="DD40" s="985">
        <v>86.4</v>
      </c>
      <c r="DE40" s="729">
        <v>12</v>
      </c>
      <c r="DF40" s="715">
        <v>250</v>
      </c>
      <c r="DG40" s="712">
        <v>85.3</v>
      </c>
      <c r="DH40" s="729">
        <v>26</v>
      </c>
      <c r="DI40" s="715">
        <v>313</v>
      </c>
      <c r="DJ40" s="712">
        <v>86.1</v>
      </c>
      <c r="DK40" s="729">
        <v>14</v>
      </c>
      <c r="DL40" s="716">
        <v>18.253968253968253</v>
      </c>
      <c r="DM40" s="710">
        <v>20</v>
      </c>
      <c r="DN40" s="715">
        <v>126</v>
      </c>
      <c r="DO40" s="717">
        <v>76.984126984126988</v>
      </c>
      <c r="DP40" s="710">
        <v>34</v>
      </c>
      <c r="DQ40" s="703">
        <v>4.7619047619047619</v>
      </c>
      <c r="DR40" s="705">
        <v>12</v>
      </c>
      <c r="DS40" s="709">
        <v>64.86486486486487</v>
      </c>
      <c r="DT40" s="721">
        <v>51</v>
      </c>
      <c r="DU40" s="703">
        <v>10.810810810810811</v>
      </c>
      <c r="DV40" s="705">
        <v>7</v>
      </c>
      <c r="DW40" s="718">
        <v>77.528089887640448</v>
      </c>
      <c r="DX40" s="705">
        <v>13</v>
      </c>
      <c r="DY40" s="703">
        <v>8.1081081081081088</v>
      </c>
      <c r="DZ40" s="705">
        <v>29</v>
      </c>
      <c r="EA40" s="702">
        <v>117</v>
      </c>
      <c r="EB40" s="719">
        <v>70.085470085470078</v>
      </c>
      <c r="EC40" s="705">
        <f t="shared" si="1"/>
        <v>64</v>
      </c>
      <c r="ED40" s="702">
        <v>63</v>
      </c>
      <c r="EE40" s="719">
        <v>49.206349206349202</v>
      </c>
      <c r="EF40" s="705">
        <v>50</v>
      </c>
      <c r="EG40" s="702">
        <v>94</v>
      </c>
      <c r="EH40" s="720">
        <v>52.12765957446809</v>
      </c>
      <c r="EI40" s="705">
        <v>71</v>
      </c>
      <c r="EJ40" s="768">
        <v>99</v>
      </c>
      <c r="EK40" s="3956">
        <v>1.3333333333333333</v>
      </c>
      <c r="EL40" s="3957">
        <v>12</v>
      </c>
      <c r="EM40" s="3958">
        <v>3.0303030303030303</v>
      </c>
      <c r="EN40" s="770">
        <v>72</v>
      </c>
      <c r="EO40" s="768">
        <v>109</v>
      </c>
      <c r="EP40" s="1583">
        <v>1.8846153846153846</v>
      </c>
      <c r="EQ40" s="2356">
        <v>5</v>
      </c>
      <c r="ER40" s="3958">
        <v>11.926605504587156</v>
      </c>
      <c r="ES40" s="770">
        <v>66</v>
      </c>
      <c r="ET40" s="768">
        <v>109</v>
      </c>
      <c r="EU40" s="1583">
        <v>0.9285714285714286</v>
      </c>
      <c r="EV40" s="2356">
        <v>37</v>
      </c>
      <c r="EW40" s="3958">
        <v>12.844036697247708</v>
      </c>
      <c r="EX40" s="770">
        <v>68</v>
      </c>
      <c r="EY40" s="3974">
        <v>98</v>
      </c>
      <c r="EZ40" s="1583">
        <v>0.5</v>
      </c>
      <c r="FA40" s="2356">
        <v>54</v>
      </c>
      <c r="FB40" s="3966">
        <v>2.0408163265306123</v>
      </c>
      <c r="FC40" s="3975">
        <v>70</v>
      </c>
      <c r="FD40" s="768">
        <v>103</v>
      </c>
      <c r="FE40" s="3957">
        <v>1.625</v>
      </c>
      <c r="FF40" s="3957">
        <v>7</v>
      </c>
      <c r="FG40" s="3958">
        <v>3.8834951456310676</v>
      </c>
      <c r="FH40" s="770">
        <v>55</v>
      </c>
      <c r="FI40" s="3965">
        <v>100</v>
      </c>
      <c r="FJ40" s="3957">
        <v>0.5</v>
      </c>
      <c r="FK40" s="3957">
        <v>36</v>
      </c>
      <c r="FL40" s="3966">
        <v>1</v>
      </c>
      <c r="FM40" s="3965">
        <v>59</v>
      </c>
      <c r="FN40" s="768">
        <v>100</v>
      </c>
      <c r="FO40" s="3957">
        <v>0.66666666666666663</v>
      </c>
      <c r="FP40" s="3957">
        <v>38</v>
      </c>
      <c r="FQ40" s="3958">
        <v>3</v>
      </c>
      <c r="FR40" s="770">
        <v>67</v>
      </c>
      <c r="FS40" s="768">
        <v>84</v>
      </c>
      <c r="FT40" s="3957">
        <v>3.2413793103448274</v>
      </c>
      <c r="FU40" s="3957">
        <v>17</v>
      </c>
      <c r="FV40" s="3958">
        <v>34.523809523809526</v>
      </c>
      <c r="FW40" s="770">
        <v>41</v>
      </c>
      <c r="FX40" s="714">
        <v>65</v>
      </c>
      <c r="FY40" s="725">
        <v>20</v>
      </c>
      <c r="FZ40" s="715">
        <v>27</v>
      </c>
      <c r="GA40" s="702">
        <v>55</v>
      </c>
      <c r="GB40" s="727">
        <v>0.5</v>
      </c>
      <c r="GC40" s="726">
        <v>50</v>
      </c>
      <c r="GD40" s="720">
        <v>1.8181818181818181</v>
      </c>
      <c r="GE40" s="705">
        <v>59</v>
      </c>
      <c r="GF40" s="702">
        <v>56</v>
      </c>
      <c r="GG40" s="712">
        <v>0.5</v>
      </c>
      <c r="GH40" s="729">
        <v>57</v>
      </c>
      <c r="GI40" s="720">
        <v>1.7857142857142856</v>
      </c>
      <c r="GJ40" s="705">
        <v>56</v>
      </c>
      <c r="GK40" s="702">
        <v>60</v>
      </c>
      <c r="GL40" s="712">
        <v>0.5</v>
      </c>
      <c r="GM40" s="729">
        <v>50</v>
      </c>
      <c r="GN40" s="720">
        <v>5</v>
      </c>
      <c r="GO40" s="705">
        <v>41</v>
      </c>
      <c r="GP40" s="702">
        <v>56</v>
      </c>
      <c r="GQ40" s="712">
        <v>0.5</v>
      </c>
      <c r="GR40" s="729">
        <v>41</v>
      </c>
      <c r="GS40" s="720">
        <v>1.7857142857142856</v>
      </c>
      <c r="GT40" s="705">
        <v>47</v>
      </c>
      <c r="GU40" s="702">
        <v>63</v>
      </c>
      <c r="GV40" s="726">
        <v>1.6666666666666667</v>
      </c>
      <c r="GW40" s="726">
        <v>15</v>
      </c>
      <c r="GX40" s="720">
        <v>14.285714285714285</v>
      </c>
      <c r="GY40" s="705">
        <v>18</v>
      </c>
      <c r="GZ40" s="702">
        <v>58</v>
      </c>
      <c r="HA40" s="726">
        <v>0</v>
      </c>
      <c r="HB40" s="726">
        <v>44</v>
      </c>
      <c r="HC40" s="720">
        <v>0</v>
      </c>
      <c r="HD40" s="705">
        <v>44</v>
      </c>
      <c r="HE40" s="702">
        <v>59</v>
      </c>
      <c r="HF40" s="726">
        <v>0</v>
      </c>
      <c r="HG40" s="726">
        <v>47</v>
      </c>
      <c r="HH40" s="720">
        <v>0</v>
      </c>
      <c r="HI40" s="705">
        <v>47</v>
      </c>
      <c r="HJ40" s="702">
        <v>57</v>
      </c>
      <c r="HK40" s="726">
        <v>0</v>
      </c>
      <c r="HL40" s="726">
        <v>56</v>
      </c>
      <c r="HM40" s="720">
        <v>0</v>
      </c>
      <c r="HN40" s="705">
        <v>56</v>
      </c>
      <c r="HO40" s="709">
        <v>29.007633587786259</v>
      </c>
      <c r="HP40" s="703">
        <v>5.343511450381679</v>
      </c>
      <c r="HQ40" s="703">
        <v>70.229007633587784</v>
      </c>
      <c r="HR40" s="703">
        <v>25.954198473282442</v>
      </c>
      <c r="HS40" s="1299">
        <v>14.503816793893129</v>
      </c>
      <c r="HT40" s="1299">
        <v>19.083969465648856</v>
      </c>
      <c r="HU40" s="1299">
        <v>68.702290076335885</v>
      </c>
      <c r="HV40" s="1299">
        <v>4.5801526717557248</v>
      </c>
      <c r="HW40" s="1299">
        <v>74.045801526717554</v>
      </c>
      <c r="HX40" s="1300">
        <v>131</v>
      </c>
      <c r="HY40" s="709">
        <v>20.956399437412095</v>
      </c>
      <c r="HZ40" s="709">
        <v>3.2348804500703237</v>
      </c>
      <c r="IA40" s="709">
        <v>56.118143459915615</v>
      </c>
      <c r="IB40" s="709">
        <v>22.222222222222221</v>
      </c>
      <c r="IC40" s="709">
        <v>14.345991561181433</v>
      </c>
      <c r="ID40" s="709">
        <v>41.350210970464133</v>
      </c>
      <c r="IE40" s="709">
        <v>47.538677918424753</v>
      </c>
      <c r="IF40" s="709">
        <v>4.9226441631504922</v>
      </c>
      <c r="IG40" s="709">
        <v>55.555555555555557</v>
      </c>
      <c r="IH40" s="1300">
        <v>711</v>
      </c>
      <c r="II40" s="1265" t="s">
        <v>31</v>
      </c>
      <c r="IJ40" s="1266" t="s">
        <v>31</v>
      </c>
      <c r="IK40" s="1266" t="s">
        <v>31</v>
      </c>
      <c r="IL40" s="1266" t="s">
        <v>31</v>
      </c>
      <c r="IM40" s="1266" t="s">
        <v>31</v>
      </c>
      <c r="IN40" s="1266" t="s">
        <v>31</v>
      </c>
      <c r="IO40" s="1266" t="s">
        <v>31</v>
      </c>
      <c r="IP40" s="1266" t="s">
        <v>81</v>
      </c>
      <c r="IQ40" s="1267" t="s">
        <v>81</v>
      </c>
      <c r="IR40" s="1268" t="s">
        <v>31</v>
      </c>
      <c r="IS40" s="1269" t="s">
        <v>31</v>
      </c>
      <c r="IT40" s="1269" t="s">
        <v>31</v>
      </c>
      <c r="IU40" s="1269" t="s">
        <v>31</v>
      </c>
      <c r="IV40" s="1269" t="s">
        <v>31</v>
      </c>
      <c r="IW40" s="1269" t="s">
        <v>31</v>
      </c>
      <c r="IX40" s="1269" t="s">
        <v>31</v>
      </c>
      <c r="IY40" s="1269" t="s">
        <v>81</v>
      </c>
      <c r="IZ40" s="1267" t="s">
        <v>81</v>
      </c>
      <c r="JA40" s="1268" t="s">
        <v>31</v>
      </c>
      <c r="JB40" s="1269" t="s">
        <v>31</v>
      </c>
      <c r="JC40" s="1269" t="s">
        <v>31</v>
      </c>
      <c r="JD40" s="1269" t="s">
        <v>31</v>
      </c>
      <c r="JE40" s="1269" t="s">
        <v>31</v>
      </c>
      <c r="JF40" s="1269" t="s">
        <v>31</v>
      </c>
      <c r="JG40" s="1269" t="s">
        <v>31</v>
      </c>
      <c r="JH40" s="1269" t="s">
        <v>81</v>
      </c>
      <c r="JI40" s="1270" t="s">
        <v>81</v>
      </c>
      <c r="JJ40" s="1268" t="s">
        <v>31</v>
      </c>
      <c r="JK40" s="1269" t="s">
        <v>31</v>
      </c>
      <c r="JL40" s="1269" t="s">
        <v>31</v>
      </c>
      <c r="JM40" s="1269" t="s">
        <v>31</v>
      </c>
      <c r="JN40" s="1269" t="s">
        <v>31</v>
      </c>
      <c r="JO40" s="1269" t="s">
        <v>31</v>
      </c>
      <c r="JP40" s="1269" t="s">
        <v>31</v>
      </c>
      <c r="JQ40" s="1269" t="s">
        <v>31</v>
      </c>
      <c r="JR40" s="1270" t="s">
        <v>31</v>
      </c>
      <c r="JS40" s="1268" t="s">
        <v>31</v>
      </c>
      <c r="JT40" s="1269" t="s">
        <v>31</v>
      </c>
      <c r="JU40" s="1269" t="s">
        <v>31</v>
      </c>
      <c r="JV40" s="1269" t="s">
        <v>31</v>
      </c>
      <c r="JW40" s="1269" t="s">
        <v>31</v>
      </c>
      <c r="JX40" s="1269" t="s">
        <v>31</v>
      </c>
      <c r="JY40" s="1269" t="s">
        <v>31</v>
      </c>
      <c r="JZ40" s="1269" t="s">
        <v>31</v>
      </c>
      <c r="KA40" s="1270" t="s">
        <v>31</v>
      </c>
      <c r="KB40" s="1268" t="s">
        <v>31</v>
      </c>
      <c r="KC40" s="1269" t="s">
        <v>31</v>
      </c>
      <c r="KD40" s="1269" t="s">
        <v>31</v>
      </c>
      <c r="KE40" s="1269" t="s">
        <v>31</v>
      </c>
      <c r="KF40" s="1269" t="s">
        <v>31</v>
      </c>
      <c r="KG40" s="1269" t="s">
        <v>31</v>
      </c>
      <c r="KH40" s="1269" t="s">
        <v>31</v>
      </c>
      <c r="KI40" s="1269" t="s">
        <v>31</v>
      </c>
      <c r="KJ40" s="1270" t="s">
        <v>31</v>
      </c>
      <c r="KK40" s="718">
        <v>30.22322548281916</v>
      </c>
      <c r="KL40" s="705">
        <v>74</v>
      </c>
      <c r="KM40" s="718">
        <v>42.1875</v>
      </c>
      <c r="KN40" s="705">
        <v>72</v>
      </c>
      <c r="KO40" s="1212">
        <v>1.0520894643908181</v>
      </c>
      <c r="KP40" s="988">
        <v>66</v>
      </c>
      <c r="KQ40" s="1212">
        <v>2.7369040612124778</v>
      </c>
      <c r="KR40" s="988">
        <v>18</v>
      </c>
      <c r="KS40" s="1212">
        <v>6.5038257798705121</v>
      </c>
      <c r="KT40" s="988">
        <v>74</v>
      </c>
      <c r="KU40" s="1212">
        <v>5.0446791226645002</v>
      </c>
      <c r="KV40" s="988">
        <v>41</v>
      </c>
      <c r="KW40" s="725">
        <v>11.03688239387613</v>
      </c>
      <c r="KX40" s="715">
        <v>28</v>
      </c>
      <c r="KY40" s="715">
        <v>15.46875</v>
      </c>
      <c r="KZ40" s="715">
        <v>36</v>
      </c>
      <c r="LA40" s="728">
        <v>15</v>
      </c>
      <c r="LB40" s="729">
        <v>10</v>
      </c>
      <c r="LC40" s="729">
        <v>10</v>
      </c>
      <c r="LD40" s="729">
        <v>10</v>
      </c>
      <c r="LE40" s="729">
        <v>0</v>
      </c>
      <c r="LF40" s="730">
        <v>45</v>
      </c>
      <c r="LG40" s="734">
        <v>70</v>
      </c>
      <c r="LH40" s="728">
        <v>0</v>
      </c>
      <c r="LI40" s="729">
        <v>0</v>
      </c>
      <c r="LJ40" s="706">
        <v>0</v>
      </c>
      <c r="LK40" s="705">
        <v>41</v>
      </c>
      <c r="LL40" s="1372" t="s">
        <v>1632</v>
      </c>
      <c r="LM40" s="976" t="s">
        <v>1625</v>
      </c>
      <c r="LN40" s="976" t="s">
        <v>1632</v>
      </c>
      <c r="LO40" s="976" t="s">
        <v>1632</v>
      </c>
      <c r="LP40" s="729">
        <v>30</v>
      </c>
      <c r="LQ40" s="1023">
        <v>25</v>
      </c>
      <c r="LR40" s="1372" t="s">
        <v>1625</v>
      </c>
      <c r="LS40" s="976" t="s">
        <v>1625</v>
      </c>
      <c r="LT40" s="976" t="s">
        <v>1625</v>
      </c>
      <c r="LU40" s="976" t="s">
        <v>1625</v>
      </c>
      <c r="LV40" s="729">
        <v>0</v>
      </c>
      <c r="LW40" s="1023">
        <v>41</v>
      </c>
      <c r="LX40" s="1372" t="s">
        <v>1632</v>
      </c>
      <c r="LY40" s="976" t="s">
        <v>1625</v>
      </c>
      <c r="LZ40" s="976" t="s">
        <v>1625</v>
      </c>
      <c r="MA40" s="976" t="s">
        <v>1625</v>
      </c>
      <c r="MB40" s="729">
        <v>15</v>
      </c>
      <c r="MC40" s="1023">
        <v>61</v>
      </c>
      <c r="MD40" s="1372" t="s">
        <v>1632</v>
      </c>
      <c r="ME40" s="976" t="s">
        <v>1625</v>
      </c>
      <c r="MF40" s="976" t="s">
        <v>1625</v>
      </c>
      <c r="MG40" s="976" t="s">
        <v>1625</v>
      </c>
      <c r="MH40" s="729">
        <v>10</v>
      </c>
      <c r="MI40" s="1023">
        <v>68</v>
      </c>
      <c r="MJ40" s="1372" t="s">
        <v>1632</v>
      </c>
      <c r="MK40" s="976" t="s">
        <v>1632</v>
      </c>
      <c r="ML40" s="976" t="s">
        <v>1632</v>
      </c>
      <c r="MM40" s="976" t="s">
        <v>1625</v>
      </c>
      <c r="MN40" s="729">
        <v>30</v>
      </c>
      <c r="MO40" s="1023">
        <v>41</v>
      </c>
      <c r="MP40" s="1372" t="s">
        <v>1625</v>
      </c>
      <c r="MQ40" s="976" t="s">
        <v>1625</v>
      </c>
      <c r="MR40" s="976" t="s">
        <v>1625</v>
      </c>
      <c r="MS40" s="976" t="s">
        <v>1625</v>
      </c>
      <c r="MT40" s="729">
        <v>0</v>
      </c>
      <c r="MU40" s="1023">
        <v>63</v>
      </c>
      <c r="MV40" s="1372" t="s">
        <v>1632</v>
      </c>
      <c r="MW40" s="976" t="s">
        <v>1625</v>
      </c>
      <c r="MX40" s="976" t="s">
        <v>1625</v>
      </c>
      <c r="MY40" s="729">
        <v>15</v>
      </c>
      <c r="MZ40" s="1023">
        <v>32</v>
      </c>
      <c r="NA40" s="1372" t="s">
        <v>1625</v>
      </c>
      <c r="NB40" s="976" t="s">
        <v>1632</v>
      </c>
      <c r="NC40" s="976" t="s">
        <v>1625</v>
      </c>
      <c r="ND40" s="976" t="s">
        <v>1625</v>
      </c>
      <c r="NE40" s="729">
        <v>10</v>
      </c>
      <c r="NF40" s="1023">
        <v>62</v>
      </c>
      <c r="NG40" s="976" t="s">
        <v>1632</v>
      </c>
      <c r="NH40" s="976" t="s">
        <v>1632</v>
      </c>
      <c r="NI40" s="976" t="s">
        <v>1632</v>
      </c>
      <c r="NJ40" s="976" t="s">
        <v>1625</v>
      </c>
      <c r="NK40" s="729">
        <v>30</v>
      </c>
      <c r="NL40" s="1023">
        <v>19</v>
      </c>
      <c r="NM40" s="715">
        <v>33.51</v>
      </c>
      <c r="NN40" s="715">
        <f t="shared" si="2"/>
        <v>59</v>
      </c>
      <c r="NO40" s="714">
        <v>0</v>
      </c>
      <c r="NP40" s="715">
        <v>57</v>
      </c>
      <c r="NQ40" s="731">
        <v>0</v>
      </c>
      <c r="NR40" s="715">
        <v>57</v>
      </c>
      <c r="NS40" s="715">
        <v>0</v>
      </c>
      <c r="NT40" s="715">
        <v>57</v>
      </c>
      <c r="NU40" s="731">
        <v>0</v>
      </c>
      <c r="NV40" s="715">
        <v>57</v>
      </c>
      <c r="NW40" s="715">
        <v>0</v>
      </c>
      <c r="NX40" s="715">
        <v>57</v>
      </c>
      <c r="NY40" s="725">
        <v>0</v>
      </c>
      <c r="NZ40" s="715">
        <v>57</v>
      </c>
      <c r="OA40" s="1303">
        <v>22</v>
      </c>
      <c r="OB40" s="1995">
        <v>0.32860343539955189</v>
      </c>
      <c r="OC40" s="1303">
        <v>36</v>
      </c>
      <c r="OD40" s="1303">
        <v>1</v>
      </c>
      <c r="OE40" s="1995">
        <v>0.14936519790888725</v>
      </c>
      <c r="OF40" s="1303">
        <v>43</v>
      </c>
      <c r="OG40" s="1303">
        <v>229</v>
      </c>
      <c r="OH40" s="1995">
        <v>3.4204630321135174</v>
      </c>
      <c r="OI40" s="1303">
        <v>39</v>
      </c>
      <c r="OJ40" s="699">
        <v>21</v>
      </c>
      <c r="OK40" s="985">
        <v>3.136669156086632</v>
      </c>
      <c r="OL40" s="1303">
        <v>33</v>
      </c>
      <c r="OM40" s="714">
        <v>503</v>
      </c>
      <c r="ON40" s="725">
        <v>75.130694548170268</v>
      </c>
      <c r="OO40" s="733">
        <v>24</v>
      </c>
      <c r="OP40" s="714" t="s">
        <v>31</v>
      </c>
      <c r="OQ40" s="731" t="s">
        <v>31</v>
      </c>
      <c r="OR40" s="733" t="str">
        <f t="shared" si="25"/>
        <v>-</v>
      </c>
      <c r="OS40" s="981">
        <v>28.155497722836699</v>
      </c>
      <c r="OT40" s="733">
        <v>67</v>
      </c>
      <c r="OU40" s="715">
        <v>171</v>
      </c>
      <c r="OV40" s="715">
        <v>269</v>
      </c>
      <c r="OW40" s="715">
        <v>176</v>
      </c>
      <c r="OX40" s="715">
        <v>110</v>
      </c>
      <c r="OY40" s="715">
        <v>25</v>
      </c>
      <c r="OZ40" s="715">
        <v>263</v>
      </c>
      <c r="PA40" s="715">
        <v>558</v>
      </c>
      <c r="PB40" s="715">
        <v>11</v>
      </c>
      <c r="PC40" s="715">
        <v>60</v>
      </c>
      <c r="PD40" s="715">
        <v>378</v>
      </c>
      <c r="PE40" s="715">
        <v>159</v>
      </c>
      <c r="PF40" s="715">
        <v>420</v>
      </c>
      <c r="PG40" s="715">
        <v>96</v>
      </c>
      <c r="PH40" s="715">
        <v>8</v>
      </c>
      <c r="PI40" s="715">
        <v>215</v>
      </c>
      <c r="PJ40" s="715">
        <v>67</v>
      </c>
      <c r="PK40" s="715">
        <v>67</v>
      </c>
      <c r="PL40" s="715">
        <v>777</v>
      </c>
      <c r="PM40" s="714">
        <v>22.007722007722009</v>
      </c>
      <c r="PN40" s="715">
        <v>18</v>
      </c>
      <c r="PO40" s="715">
        <v>34.620334620334617</v>
      </c>
      <c r="PP40" s="715">
        <v>56</v>
      </c>
      <c r="PQ40" s="715">
        <v>22.651222651222653</v>
      </c>
      <c r="PR40" s="715">
        <v>55</v>
      </c>
      <c r="PS40" s="715">
        <v>14.157014157014158</v>
      </c>
      <c r="PT40" s="715">
        <v>60</v>
      </c>
      <c r="PU40" s="715">
        <v>3.2175032175032174</v>
      </c>
      <c r="PV40" s="715">
        <v>19</v>
      </c>
      <c r="PW40" s="715">
        <v>33.848133848133848</v>
      </c>
      <c r="PX40" s="715">
        <v>55</v>
      </c>
      <c r="PY40" s="715">
        <v>71.814671814671811</v>
      </c>
      <c r="PZ40" s="715">
        <v>54</v>
      </c>
      <c r="QA40" s="715">
        <v>1.4157014157014158</v>
      </c>
      <c r="QB40" s="715">
        <v>11</v>
      </c>
      <c r="QC40" s="715">
        <v>7.7220077220077217</v>
      </c>
      <c r="QD40" s="715">
        <v>46</v>
      </c>
      <c r="QE40" s="715">
        <v>48.648648648648653</v>
      </c>
      <c r="QF40" s="715">
        <v>43</v>
      </c>
      <c r="QG40" s="715">
        <v>20.463320463320464</v>
      </c>
      <c r="QH40" s="715">
        <v>28</v>
      </c>
      <c r="QI40" s="715">
        <v>54.054054054054056</v>
      </c>
      <c r="QJ40" s="715">
        <v>47</v>
      </c>
      <c r="QK40" s="715">
        <v>12.355212355212355</v>
      </c>
      <c r="QL40" s="715">
        <v>56</v>
      </c>
      <c r="QM40" s="715">
        <v>1.0296010296010296</v>
      </c>
      <c r="QN40" s="715">
        <v>24</v>
      </c>
      <c r="QO40" s="715">
        <v>27.670527670527672</v>
      </c>
      <c r="QP40" s="715">
        <v>40</v>
      </c>
      <c r="QQ40" s="715">
        <v>8.6229086229086231</v>
      </c>
      <c r="QR40" s="715">
        <v>5</v>
      </c>
      <c r="QS40" s="715">
        <v>8.6229086229086231</v>
      </c>
      <c r="QT40" s="715">
        <v>11</v>
      </c>
      <c r="QU40" s="714">
        <v>78</v>
      </c>
      <c r="QV40" s="715">
        <v>158</v>
      </c>
      <c r="QW40" s="715">
        <v>10</v>
      </c>
      <c r="QX40" s="715">
        <v>9</v>
      </c>
      <c r="QY40" s="715">
        <v>4</v>
      </c>
      <c r="QZ40" s="715">
        <v>12</v>
      </c>
      <c r="RA40" s="715">
        <v>45</v>
      </c>
      <c r="RB40" s="715">
        <v>5</v>
      </c>
      <c r="RC40" s="715">
        <v>8</v>
      </c>
      <c r="RD40" s="715">
        <v>117</v>
      </c>
      <c r="RE40" s="715">
        <v>45</v>
      </c>
      <c r="RF40" s="715">
        <v>91</v>
      </c>
      <c r="RG40" s="715">
        <v>19</v>
      </c>
      <c r="RH40" s="715">
        <v>10</v>
      </c>
      <c r="RI40" s="715">
        <v>39</v>
      </c>
      <c r="RJ40" s="715">
        <v>0</v>
      </c>
      <c r="RK40" s="715">
        <v>0</v>
      </c>
      <c r="RL40" s="715">
        <v>401</v>
      </c>
      <c r="RM40" s="714">
        <v>19.451371571072318</v>
      </c>
      <c r="RN40" s="715">
        <v>23</v>
      </c>
      <c r="RO40" s="715">
        <v>39.401496259351617</v>
      </c>
      <c r="RP40" s="715">
        <v>68</v>
      </c>
      <c r="RQ40" s="715">
        <v>2.4937655860349128</v>
      </c>
      <c r="RR40" s="715">
        <v>57</v>
      </c>
      <c r="RS40" s="715">
        <v>2.2443890274314215</v>
      </c>
      <c r="RT40" s="715">
        <v>63</v>
      </c>
      <c r="RU40" s="715">
        <v>0.99750623441396502</v>
      </c>
      <c r="RV40" s="715">
        <v>18</v>
      </c>
      <c r="RW40" s="715">
        <v>2.9925187032418954</v>
      </c>
      <c r="RX40" s="715">
        <v>33</v>
      </c>
      <c r="RY40" s="715">
        <v>11.221945137157107</v>
      </c>
      <c r="RZ40" s="715">
        <v>53</v>
      </c>
      <c r="SA40" s="715">
        <v>1.2468827930174564</v>
      </c>
      <c r="SB40" s="715">
        <v>39</v>
      </c>
      <c r="SC40" s="715">
        <v>1.99501246882793</v>
      </c>
      <c r="SD40" s="715">
        <v>48</v>
      </c>
      <c r="SE40" s="715">
        <v>29.177057356608476</v>
      </c>
      <c r="SF40" s="715">
        <v>38</v>
      </c>
      <c r="SG40" s="715">
        <v>11.221945137157107</v>
      </c>
      <c r="SH40" s="715">
        <v>65</v>
      </c>
      <c r="SI40" s="715">
        <v>22.693266832917704</v>
      </c>
      <c r="SJ40" s="715">
        <v>56</v>
      </c>
      <c r="SK40" s="715">
        <v>4.7381546134663344</v>
      </c>
      <c r="SL40" s="715">
        <v>56</v>
      </c>
      <c r="SM40" s="715">
        <v>2.4937655860349128</v>
      </c>
      <c r="SN40" s="715">
        <v>27</v>
      </c>
      <c r="SO40" s="715">
        <v>9.7256857855361591</v>
      </c>
      <c r="SP40" s="715">
        <v>50</v>
      </c>
      <c r="SQ40" s="715">
        <v>0</v>
      </c>
      <c r="SR40" s="715">
        <v>1</v>
      </c>
      <c r="SS40" s="715">
        <v>0</v>
      </c>
      <c r="ST40" s="733">
        <v>1</v>
      </c>
      <c r="SU40" s="4108" t="s">
        <v>8303</v>
      </c>
      <c r="SV40" s="1355" t="s">
        <v>8305</v>
      </c>
      <c r="SW40" s="1355">
        <v>81</v>
      </c>
      <c r="SX40" s="4109">
        <v>11.885546588407923</v>
      </c>
      <c r="SY40" s="1355">
        <v>60</v>
      </c>
      <c r="SZ40" s="2074">
        <v>8</v>
      </c>
      <c r="TA40" s="1995">
        <v>15</v>
      </c>
      <c r="TB40" s="3967">
        <v>2.2404779686333085</v>
      </c>
      <c r="TC40" s="1303">
        <v>34</v>
      </c>
      <c r="TD40" s="2074">
        <v>28</v>
      </c>
      <c r="TE40" s="1995">
        <v>20</v>
      </c>
      <c r="TF40" s="3967">
        <v>2.987303958177745</v>
      </c>
      <c r="TG40" s="1303">
        <v>25</v>
      </c>
      <c r="TH40" s="2074">
        <v>0</v>
      </c>
      <c r="TI40" s="1995">
        <v>0</v>
      </c>
      <c r="TJ40" s="3967">
        <v>0</v>
      </c>
      <c r="TK40" s="1303">
        <v>6</v>
      </c>
      <c r="TL40" s="2074">
        <v>0</v>
      </c>
      <c r="TM40" s="1995">
        <v>0</v>
      </c>
      <c r="TN40" s="3967">
        <v>0</v>
      </c>
      <c r="TO40" s="1303">
        <v>11</v>
      </c>
      <c r="TP40" s="2074">
        <v>0</v>
      </c>
      <c r="TQ40" s="1995">
        <v>0</v>
      </c>
      <c r="TR40" s="3967">
        <v>0</v>
      </c>
      <c r="TS40" s="1303">
        <v>5</v>
      </c>
      <c r="TT40" s="2074">
        <v>0</v>
      </c>
      <c r="TU40" s="1995">
        <v>0</v>
      </c>
      <c r="TV40" s="3967">
        <v>0</v>
      </c>
      <c r="TW40" s="1303">
        <v>2</v>
      </c>
      <c r="TX40" s="2074">
        <v>51</v>
      </c>
      <c r="TY40" s="1995">
        <v>53</v>
      </c>
      <c r="TZ40" s="3967">
        <v>7.9163554891710231</v>
      </c>
      <c r="UA40" s="1303">
        <v>35</v>
      </c>
      <c r="UB40" s="2074">
        <v>16</v>
      </c>
      <c r="UC40" s="1995">
        <v>20</v>
      </c>
      <c r="UD40" s="3967">
        <v>2.987303958177745</v>
      </c>
      <c r="UE40" s="1303">
        <v>47</v>
      </c>
      <c r="UF40" s="2074">
        <v>0</v>
      </c>
      <c r="UG40" s="1995">
        <v>0</v>
      </c>
      <c r="UH40" s="3967">
        <v>0</v>
      </c>
      <c r="UI40" s="1303">
        <v>14</v>
      </c>
      <c r="UJ40" s="2074">
        <v>0</v>
      </c>
      <c r="UK40" s="1995">
        <v>0</v>
      </c>
      <c r="UL40" s="3967">
        <v>0</v>
      </c>
      <c r="UM40" s="1303">
        <v>22</v>
      </c>
      <c r="UN40" s="2074">
        <v>0</v>
      </c>
      <c r="UO40" s="1995">
        <v>0</v>
      </c>
      <c r="UP40" s="3967">
        <v>0</v>
      </c>
      <c r="UQ40" s="1303">
        <v>3</v>
      </c>
      <c r="UR40" s="2074">
        <v>0</v>
      </c>
      <c r="US40" s="1995">
        <v>50</v>
      </c>
      <c r="UT40" s="3967">
        <v>7.468259895444362</v>
      </c>
      <c r="UU40" s="1303">
        <v>4</v>
      </c>
      <c r="UV40" s="2074" t="s">
        <v>31</v>
      </c>
      <c r="UW40" s="1995">
        <v>50</v>
      </c>
      <c r="UX40" s="3967">
        <v>7.468259895444362</v>
      </c>
      <c r="UY40" s="1303">
        <v>16</v>
      </c>
      <c r="UZ40" s="2074">
        <v>0</v>
      </c>
      <c r="VA40" s="1995">
        <v>0</v>
      </c>
      <c r="VB40" s="3967">
        <v>0</v>
      </c>
      <c r="VC40" s="1303">
        <v>4</v>
      </c>
      <c r="VD40" s="2073">
        <v>0</v>
      </c>
      <c r="VE40" s="1303">
        <v>0</v>
      </c>
      <c r="VF40" s="1303">
        <v>0</v>
      </c>
      <c r="VG40" s="1303">
        <v>7</v>
      </c>
      <c r="VH40" s="1303">
        <v>0</v>
      </c>
      <c r="VI40" s="1303">
        <v>0</v>
      </c>
      <c r="VJ40" s="1303">
        <v>0</v>
      </c>
      <c r="VK40" s="1303">
        <v>4</v>
      </c>
      <c r="VL40" s="1303">
        <v>0</v>
      </c>
      <c r="VM40" s="1303">
        <v>0</v>
      </c>
      <c r="VN40" s="1303">
        <v>0</v>
      </c>
      <c r="VO40" s="1303">
        <v>9</v>
      </c>
      <c r="VP40" s="1303">
        <v>0</v>
      </c>
      <c r="VQ40" s="1303">
        <v>0</v>
      </c>
      <c r="VR40" s="1303">
        <v>0</v>
      </c>
      <c r="VS40" s="1303">
        <v>18</v>
      </c>
      <c r="VT40" s="1303">
        <v>0</v>
      </c>
      <c r="VU40" s="1303">
        <v>0</v>
      </c>
      <c r="VV40" s="1303">
        <v>0</v>
      </c>
      <c r="VW40" s="1303">
        <v>7</v>
      </c>
      <c r="VX40" s="1303">
        <v>1</v>
      </c>
      <c r="VY40" s="1303">
        <v>2</v>
      </c>
      <c r="VZ40" s="1303">
        <v>0.2987303958177745</v>
      </c>
      <c r="WA40" s="1303">
        <v>33</v>
      </c>
      <c r="WB40" s="1303">
        <v>0</v>
      </c>
      <c r="WC40" s="1303">
        <v>0</v>
      </c>
      <c r="WD40" s="1303">
        <v>0</v>
      </c>
      <c r="WE40" s="1303">
        <v>15</v>
      </c>
      <c r="WF40" s="1303">
        <v>0</v>
      </c>
      <c r="WG40" s="1303">
        <v>0</v>
      </c>
      <c r="WH40" s="1303">
        <v>0</v>
      </c>
      <c r="WI40" s="1303">
        <v>6</v>
      </c>
      <c r="WJ40" s="1303">
        <v>0</v>
      </c>
      <c r="WK40" s="1303">
        <v>0</v>
      </c>
      <c r="WL40" s="1303">
        <v>0</v>
      </c>
      <c r="WM40" s="1303">
        <v>19</v>
      </c>
      <c r="WN40" s="1303">
        <v>0</v>
      </c>
      <c r="WO40" s="1303">
        <v>0</v>
      </c>
      <c r="WP40" s="1303">
        <v>0</v>
      </c>
      <c r="WQ40" s="1303">
        <v>16</v>
      </c>
      <c r="WR40" s="1303">
        <v>0</v>
      </c>
      <c r="WS40" s="1303">
        <v>0</v>
      </c>
      <c r="WT40" s="1303">
        <v>0</v>
      </c>
      <c r="WU40" s="1303">
        <v>16</v>
      </c>
      <c r="WV40" s="2150"/>
      <c r="WW40" s="712">
        <v>12.727272727272727</v>
      </c>
      <c r="WX40" s="712">
        <v>13.736263736263737</v>
      </c>
      <c r="WY40" s="712">
        <v>11.926605504587156</v>
      </c>
      <c r="WZ40" s="712">
        <v>21.319796954314722</v>
      </c>
      <c r="XA40" s="712">
        <v>14.975845410628018</v>
      </c>
      <c r="XB40" s="712">
        <v>15.025906735751295</v>
      </c>
      <c r="XC40" s="699">
        <v>11.961722488038278</v>
      </c>
      <c r="XD40" s="699">
        <v>56</v>
      </c>
      <c r="XE40" s="699">
        <v>14.84375</v>
      </c>
      <c r="XF40" s="712">
        <v>14.94140625</v>
      </c>
      <c r="XG40" s="699">
        <v>20</v>
      </c>
      <c r="XH40" s="712">
        <v>9.5454545454545467</v>
      </c>
      <c r="XI40" s="712">
        <v>8.791208791208792</v>
      </c>
      <c r="XJ40" s="712">
        <v>10.091743119266056</v>
      </c>
      <c r="XK40" s="712">
        <v>8.6294416243654819</v>
      </c>
      <c r="XL40" s="712">
        <v>13.043478260869565</v>
      </c>
      <c r="XM40" s="712">
        <v>14.507772020725387</v>
      </c>
      <c r="XN40" s="699">
        <v>13.875598086124402</v>
      </c>
      <c r="XO40" s="699">
        <v>32</v>
      </c>
      <c r="XP40" s="699">
        <v>10.05859375</v>
      </c>
      <c r="XQ40" s="712">
        <v>12.01171875</v>
      </c>
      <c r="XR40" s="699">
        <v>35</v>
      </c>
      <c r="XS40" s="712">
        <v>25.837320574162682</v>
      </c>
      <c r="XT40" s="699">
        <v>42</v>
      </c>
      <c r="XU40" s="699">
        <v>24.90234375</v>
      </c>
      <c r="XV40" s="985">
        <v>26.953125</v>
      </c>
      <c r="XW40" s="699">
        <v>29</v>
      </c>
      <c r="XX40" s="699">
        <v>68.393782383419691</v>
      </c>
      <c r="XY40" s="699">
        <v>70.334928229665067</v>
      </c>
      <c r="XZ40" s="699">
        <v>49</v>
      </c>
      <c r="YA40" s="985">
        <v>71.6796875</v>
      </c>
      <c r="YB40" s="985">
        <v>69.82421875</v>
      </c>
      <c r="YC40" s="699">
        <v>41</v>
      </c>
      <c r="YD40" s="985" t="s">
        <v>31</v>
      </c>
      <c r="YE40" s="985">
        <v>0.4784688995215311</v>
      </c>
      <c r="YF40" s="699">
        <v>2</v>
      </c>
      <c r="YG40" s="699">
        <v>0.9765625</v>
      </c>
      <c r="YH40" s="699">
        <v>0.9765625</v>
      </c>
      <c r="YI40" s="699">
        <v>9</v>
      </c>
      <c r="YJ40" s="699">
        <v>2.0725388601036272</v>
      </c>
      <c r="YK40" s="699">
        <v>3.3492822966507179</v>
      </c>
      <c r="YL40" s="699">
        <v>8</v>
      </c>
      <c r="YM40" s="985">
        <v>2.44140625</v>
      </c>
      <c r="YN40" s="985">
        <v>2.24609375</v>
      </c>
      <c r="YO40" s="699">
        <v>59</v>
      </c>
      <c r="YP40" s="985">
        <v>152</v>
      </c>
      <c r="YQ40" s="985">
        <v>132.19999999999999</v>
      </c>
      <c r="YR40" s="699">
        <v>33</v>
      </c>
      <c r="YS40" s="712">
        <v>0</v>
      </c>
      <c r="YT40" s="985">
        <v>0</v>
      </c>
      <c r="YU40" s="699">
        <v>24</v>
      </c>
      <c r="YV40" s="982">
        <v>123</v>
      </c>
      <c r="YW40" s="725">
        <v>50.40650406504065</v>
      </c>
      <c r="YX40" s="699">
        <v>8</v>
      </c>
      <c r="YY40" s="699">
        <v>207</v>
      </c>
      <c r="YZ40" s="725">
        <v>63.285024154589372</v>
      </c>
      <c r="ZA40" s="699">
        <v>16</v>
      </c>
      <c r="ZB40" s="715">
        <v>91</v>
      </c>
      <c r="ZC40" s="725">
        <v>73.626373626373635</v>
      </c>
      <c r="ZD40" s="699">
        <v>66</v>
      </c>
      <c r="ZE40" s="982">
        <v>115</v>
      </c>
      <c r="ZF40" s="715">
        <v>39.130434782608695</v>
      </c>
      <c r="ZG40" s="699">
        <v>37</v>
      </c>
      <c r="ZH40" s="716">
        <v>0</v>
      </c>
      <c r="ZI40" s="712">
        <v>0</v>
      </c>
      <c r="ZJ40" s="699">
        <v>25</v>
      </c>
      <c r="ZK40" s="1363" t="s">
        <v>1627</v>
      </c>
      <c r="ZL40" s="712">
        <v>86.137281292059214</v>
      </c>
      <c r="ZM40" s="712">
        <v>90.733590733590731</v>
      </c>
      <c r="ZN40" s="699">
        <v>18</v>
      </c>
      <c r="ZO40" s="715">
        <v>777</v>
      </c>
      <c r="ZP40" s="709">
        <v>67.704280155642024</v>
      </c>
      <c r="ZQ40" s="703">
        <v>79.464285714285708</v>
      </c>
      <c r="ZR40" s="978">
        <v>8</v>
      </c>
      <c r="ZS40" s="705">
        <v>336</v>
      </c>
      <c r="ZT40" s="709">
        <v>81.05263157894737</v>
      </c>
      <c r="ZU40" s="703">
        <v>91.729323308270665</v>
      </c>
      <c r="ZV40" s="978">
        <v>8</v>
      </c>
      <c r="ZW40" s="4111">
        <v>133</v>
      </c>
      <c r="ZX40" s="709">
        <v>66.666666666666657</v>
      </c>
      <c r="ZY40" s="703">
        <v>65.979381443298962</v>
      </c>
      <c r="ZZ40" s="978">
        <v>31</v>
      </c>
      <c r="AAA40" s="4111">
        <v>97</v>
      </c>
      <c r="AAB40" s="709">
        <v>50</v>
      </c>
      <c r="AAC40" s="703">
        <v>76.415094339622641</v>
      </c>
      <c r="AAD40" s="978">
        <v>8</v>
      </c>
      <c r="AAE40" s="4111">
        <v>106</v>
      </c>
      <c r="AAF40" s="983">
        <v>94.801223241590222</v>
      </c>
      <c r="AAG40" s="715">
        <v>99.035369774919616</v>
      </c>
      <c r="AAH40" s="715">
        <v>52</v>
      </c>
      <c r="AAI40" s="733">
        <v>311</v>
      </c>
      <c r="AAJ40" s="709">
        <v>108.3</v>
      </c>
      <c r="AAK40" s="978">
        <v>70</v>
      </c>
      <c r="AAL40" s="703">
        <v>701.8</v>
      </c>
      <c r="AAM40" s="978">
        <v>59</v>
      </c>
      <c r="AAN40" s="703">
        <v>631.70000000000005</v>
      </c>
      <c r="AAO40" s="978">
        <f t="shared" si="26"/>
        <v>29</v>
      </c>
      <c r="AAP40" s="703">
        <v>0</v>
      </c>
      <c r="AAQ40" s="979">
        <f t="shared" si="27"/>
        <v>12</v>
      </c>
      <c r="AAR40" s="712">
        <v>0</v>
      </c>
      <c r="AAS40" s="699">
        <v>30</v>
      </c>
      <c r="AAT40" s="712">
        <v>231.23</v>
      </c>
      <c r="AAU40" s="699">
        <v>46</v>
      </c>
      <c r="AAV40" s="712">
        <v>0</v>
      </c>
      <c r="AAW40" s="699">
        <v>24</v>
      </c>
      <c r="AAX40" s="712">
        <v>323.2</v>
      </c>
      <c r="AAY40" s="699">
        <v>24</v>
      </c>
      <c r="AAZ40" s="699">
        <v>5631.7</v>
      </c>
      <c r="ABA40" s="978">
        <f t="shared" si="28"/>
        <v>40</v>
      </c>
      <c r="ABB40" s="712">
        <v>587.70000000000005</v>
      </c>
      <c r="ABC40" s="978">
        <f t="shared" si="28"/>
        <v>56</v>
      </c>
      <c r="ABD40" s="712">
        <v>146.9</v>
      </c>
      <c r="ABE40" s="978">
        <f t="shared" si="28"/>
        <v>45</v>
      </c>
      <c r="ABF40" s="712">
        <v>156.69999999999999</v>
      </c>
      <c r="ABG40" s="978">
        <f t="shared" si="28"/>
        <v>45</v>
      </c>
      <c r="ABH40" s="712">
        <v>0</v>
      </c>
      <c r="ABI40" s="978">
        <f t="shared" si="29"/>
        <v>2</v>
      </c>
      <c r="ABJ40" s="712">
        <v>0</v>
      </c>
      <c r="ABK40" s="978">
        <f t="shared" si="29"/>
        <v>1</v>
      </c>
      <c r="ABL40" s="712">
        <v>288.89999999999998</v>
      </c>
      <c r="ABM40" s="978">
        <f t="shared" si="29"/>
        <v>20</v>
      </c>
      <c r="ABN40" s="712">
        <f t="shared" si="30"/>
        <v>288.89999999999998</v>
      </c>
      <c r="ABO40" s="2732">
        <f t="shared" si="31"/>
        <v>21</v>
      </c>
      <c r="ABP40" s="716">
        <v>5</v>
      </c>
      <c r="ABQ40" s="712" t="s">
        <v>1632</v>
      </c>
      <c r="ABR40" s="712">
        <v>0</v>
      </c>
      <c r="ABS40" s="712" t="s">
        <v>1625</v>
      </c>
      <c r="ABT40" s="712">
        <v>5</v>
      </c>
      <c r="ABU40" s="712" t="s">
        <v>1632</v>
      </c>
      <c r="ABV40" s="712">
        <v>5</v>
      </c>
      <c r="ABW40" s="712" t="s">
        <v>1632</v>
      </c>
      <c r="ABX40" s="712">
        <v>5</v>
      </c>
      <c r="ABY40" s="712" t="s">
        <v>1632</v>
      </c>
      <c r="ABZ40" s="712">
        <v>20</v>
      </c>
      <c r="ACA40" s="699">
        <v>23</v>
      </c>
      <c r="ACB40" s="712">
        <v>0</v>
      </c>
      <c r="ACC40" s="712" t="s">
        <v>1625</v>
      </c>
      <c r="ACD40" s="712">
        <v>0</v>
      </c>
      <c r="ACE40" s="712" t="s">
        <v>1625</v>
      </c>
      <c r="ACF40" s="712">
        <v>5</v>
      </c>
      <c r="ACG40" s="712" t="s">
        <v>1632</v>
      </c>
      <c r="ACH40" s="712">
        <v>0</v>
      </c>
      <c r="ACI40" s="712" t="s">
        <v>1625</v>
      </c>
      <c r="ACJ40" s="712">
        <v>5</v>
      </c>
      <c r="ACK40" s="699">
        <v>52</v>
      </c>
      <c r="ACL40" s="712">
        <v>5</v>
      </c>
      <c r="ACM40" s="712" t="s">
        <v>1632</v>
      </c>
      <c r="ACN40" s="712">
        <v>5</v>
      </c>
      <c r="ACO40" s="712" t="s">
        <v>1632</v>
      </c>
      <c r="ACP40" s="712">
        <v>0</v>
      </c>
      <c r="ACQ40" s="712" t="s">
        <v>1625</v>
      </c>
      <c r="ACR40" s="712">
        <v>10</v>
      </c>
      <c r="ACS40" s="699">
        <v>28</v>
      </c>
      <c r="ACT40" s="699">
        <v>10</v>
      </c>
      <c r="ACU40" s="699" t="s">
        <v>1632</v>
      </c>
      <c r="ACV40" s="699">
        <v>10</v>
      </c>
      <c r="ACW40" s="699" t="s">
        <v>1632</v>
      </c>
      <c r="ACX40" s="699">
        <v>10</v>
      </c>
      <c r="ACY40" s="699" t="s">
        <v>1632</v>
      </c>
      <c r="ACZ40" s="699">
        <v>0</v>
      </c>
      <c r="ADA40" s="699" t="s">
        <v>1625</v>
      </c>
      <c r="ADB40" s="699">
        <v>30</v>
      </c>
      <c r="ADC40" s="699">
        <v>33</v>
      </c>
      <c r="ADD40" s="989">
        <v>10</v>
      </c>
      <c r="ADE40" s="989">
        <v>0</v>
      </c>
      <c r="ADF40" s="989">
        <v>0</v>
      </c>
      <c r="ADG40" s="989">
        <v>0</v>
      </c>
      <c r="ADH40" s="989">
        <v>10</v>
      </c>
      <c r="ADI40" s="699">
        <v>58</v>
      </c>
      <c r="ADJ40" s="712">
        <v>5</v>
      </c>
      <c r="ADK40" s="712" t="s">
        <v>1632</v>
      </c>
      <c r="ADL40" s="712">
        <v>5</v>
      </c>
      <c r="ADM40" s="712" t="s">
        <v>1632</v>
      </c>
      <c r="ADN40" s="712">
        <v>0</v>
      </c>
      <c r="ADO40" s="712" t="s">
        <v>1625</v>
      </c>
      <c r="ADP40" s="712">
        <v>0</v>
      </c>
      <c r="ADQ40" s="712" t="s">
        <v>1625</v>
      </c>
      <c r="ADR40" s="712">
        <v>10</v>
      </c>
      <c r="ADS40" s="699">
        <v>49</v>
      </c>
      <c r="ADT40" s="712">
        <v>10</v>
      </c>
      <c r="ADU40" s="712">
        <v>10</v>
      </c>
      <c r="ADV40" s="712">
        <v>0</v>
      </c>
      <c r="ADW40" s="712">
        <v>0</v>
      </c>
      <c r="ADX40" s="712">
        <v>20</v>
      </c>
      <c r="ADY40" s="699">
        <v>38</v>
      </c>
      <c r="ADZ40" s="714">
        <v>0</v>
      </c>
      <c r="AEA40" s="712">
        <v>0</v>
      </c>
      <c r="AEB40" s="699">
        <v>23</v>
      </c>
      <c r="AEC40" s="715">
        <v>2</v>
      </c>
      <c r="AED40" s="712">
        <v>9.420187461730487</v>
      </c>
      <c r="AEE40" s="699">
        <v>48</v>
      </c>
      <c r="AEF40" s="715">
        <v>0</v>
      </c>
      <c r="AEG40" s="712">
        <v>0</v>
      </c>
      <c r="AEH40" s="699">
        <v>43</v>
      </c>
      <c r="AEI40" s="1303">
        <v>8</v>
      </c>
      <c r="AEJ40" s="712">
        <v>37.680749846921948</v>
      </c>
      <c r="AEK40" s="699">
        <f t="shared" si="32"/>
        <v>41</v>
      </c>
      <c r="AEL40" s="715">
        <v>2</v>
      </c>
      <c r="AEM40" s="712">
        <v>9.5593155530064049</v>
      </c>
      <c r="AEN40" s="699">
        <v>22</v>
      </c>
      <c r="AEO40" s="699">
        <v>3</v>
      </c>
      <c r="AEP40" s="712">
        <v>14.1</v>
      </c>
      <c r="AEQ40" s="699">
        <v>73</v>
      </c>
      <c r="AER40" s="699">
        <v>4</v>
      </c>
      <c r="AES40" s="712">
        <v>18.8</v>
      </c>
      <c r="AET40" s="699">
        <v>62</v>
      </c>
      <c r="AEU40" s="699">
        <v>2</v>
      </c>
      <c r="AEV40" s="1099">
        <v>9.4</v>
      </c>
      <c r="AEW40" s="699">
        <v>18</v>
      </c>
      <c r="AEX40" s="989">
        <v>0.193</v>
      </c>
      <c r="AEY40" s="989">
        <v>19</v>
      </c>
      <c r="AEZ40" s="989">
        <v>1.2999999999999999E-2</v>
      </c>
      <c r="AFA40" s="989">
        <v>65</v>
      </c>
      <c r="AFB40" s="989">
        <v>6.2E-2</v>
      </c>
      <c r="AFC40" s="989">
        <v>22</v>
      </c>
      <c r="AFD40" s="989">
        <v>0</v>
      </c>
      <c r="AFE40" s="989">
        <v>49</v>
      </c>
      <c r="AFF40" s="989">
        <v>5.0000000000000001E-3</v>
      </c>
      <c r="AFG40" s="989">
        <v>27</v>
      </c>
      <c r="AFH40" s="989">
        <v>1.4999999999999999E-2</v>
      </c>
      <c r="AFI40" s="989">
        <v>27</v>
      </c>
      <c r="AFJ40" s="989">
        <v>0</v>
      </c>
      <c r="AFK40" s="989">
        <v>7</v>
      </c>
      <c r="AFL40" s="989">
        <v>0</v>
      </c>
      <c r="AFM40" s="989">
        <v>7</v>
      </c>
      <c r="AFN40" s="989">
        <v>33</v>
      </c>
      <c r="AFO40" s="989">
        <v>161.60626836434869</v>
      </c>
      <c r="AFP40" s="989">
        <v>25</v>
      </c>
      <c r="AFQ40" s="989">
        <v>15</v>
      </c>
      <c r="AFR40" s="989">
        <v>73.457394711067579</v>
      </c>
      <c r="AFS40" s="989">
        <v>17</v>
      </c>
      <c r="AFT40" s="989">
        <v>29</v>
      </c>
      <c r="AFU40" s="989">
        <v>142.01762977473066</v>
      </c>
      <c r="AFV40" s="989">
        <v>37</v>
      </c>
      <c r="AFW40" s="989">
        <v>13</v>
      </c>
      <c r="AFX40" s="989">
        <v>63.663075416258572</v>
      </c>
      <c r="AFY40" s="989">
        <v>65</v>
      </c>
      <c r="AFZ40" s="989">
        <v>107</v>
      </c>
      <c r="AGA40" s="989">
        <v>523.99608227228202</v>
      </c>
      <c r="AGB40" s="989">
        <v>35</v>
      </c>
      <c r="AGC40" s="989">
        <v>16</v>
      </c>
      <c r="AGD40" s="989">
        <v>78.354554358472086</v>
      </c>
      <c r="AGE40" s="989">
        <v>70</v>
      </c>
      <c r="AGF40" s="989">
        <v>3</v>
      </c>
      <c r="AGG40" s="989">
        <v>40.21</v>
      </c>
      <c r="AGH40" s="989">
        <v>44</v>
      </c>
      <c r="AGI40" s="989">
        <v>0</v>
      </c>
      <c r="AGJ40" s="989">
        <v>0</v>
      </c>
      <c r="AGK40" s="989">
        <v>10</v>
      </c>
      <c r="AGL40" s="989">
        <v>0</v>
      </c>
      <c r="AGM40" s="989">
        <v>0</v>
      </c>
      <c r="AGN40" s="989">
        <v>2</v>
      </c>
      <c r="AGO40" s="989">
        <v>3</v>
      </c>
      <c r="AGP40" s="989">
        <v>40.21</v>
      </c>
      <c r="AGQ40" s="989">
        <v>40</v>
      </c>
      <c r="AGR40" s="989">
        <v>0</v>
      </c>
      <c r="AGS40" s="989">
        <v>0</v>
      </c>
      <c r="AGT40" s="989">
        <v>19</v>
      </c>
      <c r="AGU40" s="989">
        <v>0</v>
      </c>
      <c r="AGV40" s="989">
        <v>0</v>
      </c>
      <c r="AGW40" s="989">
        <v>31</v>
      </c>
      <c r="AGX40" s="989">
        <v>0</v>
      </c>
      <c r="AGY40" s="989">
        <v>0</v>
      </c>
      <c r="AGZ40" s="989">
        <v>25</v>
      </c>
      <c r="AHA40" s="989">
        <v>0</v>
      </c>
      <c r="AHB40" s="989">
        <v>0</v>
      </c>
      <c r="AHC40" s="989">
        <v>12</v>
      </c>
      <c r="AHD40" s="989">
        <v>0</v>
      </c>
      <c r="AHE40" s="989">
        <v>0</v>
      </c>
      <c r="AHF40" s="989">
        <v>41</v>
      </c>
      <c r="AHG40" s="712">
        <v>16</v>
      </c>
      <c r="AHH40" s="712">
        <v>217.69</v>
      </c>
      <c r="AHI40" s="699">
        <v>52</v>
      </c>
      <c r="AHJ40" s="712">
        <v>53</v>
      </c>
      <c r="AHK40" s="712">
        <v>721.09</v>
      </c>
      <c r="AHL40" s="712">
        <v>19</v>
      </c>
      <c r="AHM40" s="712">
        <v>0</v>
      </c>
      <c r="AHN40" s="712">
        <v>0</v>
      </c>
      <c r="AHO40" s="699">
        <v>43</v>
      </c>
      <c r="AHP40" s="712">
        <v>12</v>
      </c>
      <c r="AHQ40" s="712">
        <v>160.86000000000001</v>
      </c>
      <c r="AHR40" s="712">
        <v>3</v>
      </c>
      <c r="AHS40" s="712">
        <v>27</v>
      </c>
      <c r="AHT40" s="712">
        <v>361.93</v>
      </c>
      <c r="AHU40" s="699">
        <v>11</v>
      </c>
      <c r="AHV40" s="712">
        <v>12</v>
      </c>
      <c r="AHW40" s="712">
        <v>163.27000000000001</v>
      </c>
      <c r="AHX40" s="699">
        <v>45</v>
      </c>
      <c r="AHY40" s="712">
        <v>4</v>
      </c>
      <c r="AHZ40" s="712">
        <v>53.62</v>
      </c>
      <c r="AIA40" s="699">
        <v>62</v>
      </c>
      <c r="AIC40" s="714"/>
      <c r="AID40" s="725"/>
      <c r="AIE40" s="715"/>
      <c r="AIF40" s="714"/>
      <c r="AIG40" s="725"/>
      <c r="AIH40" s="715"/>
      <c r="AII40" s="715"/>
      <c r="AIJ40" s="712"/>
      <c r="AIK40" s="715"/>
      <c r="AIL40" s="1169">
        <v>117</v>
      </c>
      <c r="AIM40" s="1174">
        <v>47.008547008547012</v>
      </c>
      <c r="AIN40" s="1168">
        <f t="shared" si="33"/>
        <v>76</v>
      </c>
      <c r="AIO40" s="715">
        <v>219</v>
      </c>
      <c r="AIP40" s="725">
        <v>32.420091324200911</v>
      </c>
      <c r="AIQ40" s="715">
        <f t="shared" si="34"/>
        <v>9</v>
      </c>
      <c r="AIR40" s="1169">
        <v>116</v>
      </c>
      <c r="AIS40" s="1174">
        <v>35.344827586206897</v>
      </c>
      <c r="AIT40" s="1168">
        <f t="shared" si="35"/>
        <v>56</v>
      </c>
      <c r="AIU40" s="715">
        <v>217</v>
      </c>
      <c r="AIV40" s="725">
        <v>16.129032258064516</v>
      </c>
      <c r="AIW40" s="715">
        <f t="shared" si="36"/>
        <v>27</v>
      </c>
      <c r="AIX40" s="1169">
        <v>115</v>
      </c>
      <c r="AIY40" s="1174">
        <v>1.7391304347826086</v>
      </c>
      <c r="AIZ40" s="1168">
        <f t="shared" si="37"/>
        <v>28</v>
      </c>
      <c r="AJA40" s="715">
        <v>214</v>
      </c>
      <c r="AJB40" s="725">
        <v>21.962616822429908</v>
      </c>
      <c r="AJC40" s="715">
        <f t="shared" si="38"/>
        <v>13</v>
      </c>
      <c r="AJD40" s="714">
        <v>115</v>
      </c>
      <c r="AJE40" s="725">
        <v>13.913043478260869</v>
      </c>
      <c r="AJF40" s="715">
        <v>66</v>
      </c>
      <c r="AJG40" s="699">
        <v>214</v>
      </c>
      <c r="AJH40" s="1099">
        <v>10.2803738317757</v>
      </c>
      <c r="AJI40" s="733">
        <v>44</v>
      </c>
      <c r="AJJ40" s="714">
        <v>115</v>
      </c>
      <c r="AJK40" s="712">
        <v>28.695652173913043</v>
      </c>
      <c r="AJL40" s="715">
        <v>72</v>
      </c>
      <c r="AJM40" s="699">
        <v>214</v>
      </c>
      <c r="AJN40" s="712">
        <v>27.570093457943923</v>
      </c>
      <c r="AJO40" s="715">
        <v>69</v>
      </c>
      <c r="AJP40" s="714">
        <v>115</v>
      </c>
      <c r="AJQ40" s="712">
        <v>9.5652173913043477</v>
      </c>
      <c r="AJR40" s="715">
        <v>71</v>
      </c>
      <c r="AJS40" s="699">
        <v>228</v>
      </c>
      <c r="AJT40" s="712">
        <v>25</v>
      </c>
      <c r="AJU40" s="715">
        <f t="shared" si="39"/>
        <v>46</v>
      </c>
      <c r="AJV40" s="1178">
        <v>50</v>
      </c>
      <c r="AJW40" s="1099">
        <v>50</v>
      </c>
      <c r="AJX40" s="1099">
        <v>50</v>
      </c>
      <c r="AJY40" s="1099">
        <v>100</v>
      </c>
      <c r="AJZ40" s="1099">
        <v>0</v>
      </c>
      <c r="AKA40" s="1099">
        <v>50</v>
      </c>
      <c r="AKB40" s="1099">
        <v>50</v>
      </c>
      <c r="AKC40" s="1099">
        <v>0</v>
      </c>
      <c r="AKD40" s="1099">
        <v>50</v>
      </c>
      <c r="AKE40" s="1099">
        <v>50</v>
      </c>
      <c r="AKF40" s="1099">
        <v>0</v>
      </c>
      <c r="AKG40" s="1188">
        <v>2</v>
      </c>
      <c r="AKH40" s="985">
        <v>36.95652173913043</v>
      </c>
      <c r="AKI40" s="985">
        <v>4.3478260869565215</v>
      </c>
      <c r="AKJ40" s="985">
        <v>28.260869565217391</v>
      </c>
      <c r="AKK40" s="985">
        <v>17.391304347826086</v>
      </c>
      <c r="AKL40" s="985">
        <v>8.695652173913043</v>
      </c>
      <c r="AKM40" s="985">
        <v>10.869565217391305</v>
      </c>
      <c r="AKN40" s="985">
        <v>23.913043478260871</v>
      </c>
      <c r="AKO40" s="985">
        <v>8.695652173913043</v>
      </c>
      <c r="AKP40" s="985">
        <v>23.913043478260871</v>
      </c>
      <c r="AKQ40" s="985">
        <v>4.3478260869565215</v>
      </c>
      <c r="AKR40" s="985">
        <v>6.5217391304347823</v>
      </c>
      <c r="AKS40" s="699">
        <v>46</v>
      </c>
      <c r="AKT40" s="714" t="s">
        <v>1634</v>
      </c>
      <c r="AKU40" s="715" t="s">
        <v>1680</v>
      </c>
      <c r="AKV40" s="715" t="s">
        <v>1633</v>
      </c>
      <c r="AKW40" s="715" t="s">
        <v>1680</v>
      </c>
      <c r="AKX40" s="715" t="s">
        <v>1680</v>
      </c>
      <c r="AKY40" s="715" t="s">
        <v>1680</v>
      </c>
      <c r="AKZ40" s="715" t="s">
        <v>1680</v>
      </c>
      <c r="ALA40" s="715">
        <v>1</v>
      </c>
      <c r="ALB40" s="715">
        <v>-2</v>
      </c>
      <c r="ALC40" s="715">
        <v>-1</v>
      </c>
      <c r="ALD40" s="715">
        <v>-2</v>
      </c>
      <c r="ALE40" s="715">
        <v>-2</v>
      </c>
      <c r="ALF40" s="715">
        <v>-2</v>
      </c>
      <c r="ALG40" s="715">
        <v>-2</v>
      </c>
      <c r="ALH40" s="715">
        <f t="shared" si="40"/>
        <v>-10</v>
      </c>
      <c r="ALI40" s="715">
        <f t="shared" si="41"/>
        <v>75</v>
      </c>
      <c r="ALJ40" s="716" t="s">
        <v>31</v>
      </c>
      <c r="ALK40" s="712" t="s">
        <v>1657</v>
      </c>
      <c r="ALL40" s="712" t="s">
        <v>1635</v>
      </c>
      <c r="ALM40" s="712" t="s">
        <v>1635</v>
      </c>
      <c r="ALN40" s="712" t="s">
        <v>1636</v>
      </c>
      <c r="ALO40" s="712" t="s">
        <v>1635</v>
      </c>
      <c r="ALP40" s="712" t="s">
        <v>1701</v>
      </c>
      <c r="ALQ40" s="714">
        <v>3</v>
      </c>
      <c r="ALR40" s="715">
        <v>1</v>
      </c>
      <c r="ALS40" s="715">
        <v>1</v>
      </c>
      <c r="ALT40" s="715">
        <v>2</v>
      </c>
      <c r="ALU40" s="715">
        <v>1</v>
      </c>
      <c r="ALV40" s="715">
        <v>1</v>
      </c>
      <c r="ALW40" s="733">
        <v>0</v>
      </c>
      <c r="ALX40" s="981">
        <v>0.44020542920029349</v>
      </c>
      <c r="ALY40" s="715">
        <v>55</v>
      </c>
      <c r="ALZ40" s="731">
        <v>0.1467351430667645</v>
      </c>
      <c r="AMA40" s="715">
        <v>56</v>
      </c>
      <c r="AMB40" s="731">
        <v>0.1467351430667645</v>
      </c>
      <c r="AMC40" s="715">
        <v>47</v>
      </c>
      <c r="AMD40" s="731">
        <v>0.29347028613352899</v>
      </c>
      <c r="AME40" s="715">
        <v>55</v>
      </c>
      <c r="AMF40" s="715">
        <v>0.1467351430667645</v>
      </c>
      <c r="AMG40" s="715">
        <v>51</v>
      </c>
      <c r="AMH40" s="731">
        <v>0.1467351430667645</v>
      </c>
      <c r="AMI40" s="715">
        <v>58</v>
      </c>
      <c r="AMJ40" s="731">
        <v>0</v>
      </c>
      <c r="AMK40" s="715">
        <v>69</v>
      </c>
      <c r="AML40" s="982">
        <v>6</v>
      </c>
      <c r="AMM40" s="699">
        <v>1</v>
      </c>
      <c r="AMN40" s="699">
        <v>1</v>
      </c>
      <c r="AMO40" s="716">
        <v>0.88041085840058697</v>
      </c>
      <c r="AMP40" s="715">
        <v>19</v>
      </c>
      <c r="AMQ40" s="712">
        <v>0.1467351430667645</v>
      </c>
      <c r="AMR40" s="715">
        <v>21</v>
      </c>
      <c r="AMS40" s="712">
        <v>0.1467351430667645</v>
      </c>
      <c r="AMT40" s="733">
        <v>21</v>
      </c>
      <c r="AMU40" s="982">
        <v>0</v>
      </c>
      <c r="AMV40" s="731">
        <v>0</v>
      </c>
      <c r="AMW40" s="715">
        <v>32</v>
      </c>
      <c r="AMX40" s="716" t="s">
        <v>107</v>
      </c>
      <c r="AMY40" s="712" t="s">
        <v>1687</v>
      </c>
      <c r="AMZ40" s="715">
        <v>2</v>
      </c>
      <c r="ANA40" s="715">
        <v>1</v>
      </c>
      <c r="ANB40" s="715">
        <v>3</v>
      </c>
      <c r="ANC40" s="715">
        <v>50</v>
      </c>
      <c r="AND40" s="1201" t="s">
        <v>1632</v>
      </c>
      <c r="ANE40" s="1202" t="s">
        <v>1632</v>
      </c>
      <c r="ANF40" s="1202" t="s">
        <v>1632</v>
      </c>
      <c r="ANG40" s="1202" t="s">
        <v>1632</v>
      </c>
      <c r="ANH40" s="725">
        <v>5</v>
      </c>
      <c r="ANI40" s="725">
        <v>5</v>
      </c>
      <c r="ANJ40" s="725">
        <v>5</v>
      </c>
      <c r="ANK40" s="725">
        <v>5</v>
      </c>
      <c r="ANL40" s="1303">
        <f t="shared" si="42"/>
        <v>20</v>
      </c>
      <c r="ANM40" s="1303">
        <f t="shared" si="43"/>
        <v>1</v>
      </c>
      <c r="ANN40" s="983" t="s">
        <v>1632</v>
      </c>
      <c r="ANO40" s="725" t="s">
        <v>1632</v>
      </c>
      <c r="ANP40" s="725" t="s">
        <v>1632</v>
      </c>
      <c r="ANQ40" s="725" t="s">
        <v>1632</v>
      </c>
      <c r="ANR40" s="725">
        <v>5</v>
      </c>
      <c r="ANS40" s="725">
        <v>5</v>
      </c>
      <c r="ANT40" s="725">
        <v>5</v>
      </c>
      <c r="ANU40" s="725">
        <v>5</v>
      </c>
      <c r="ANV40" s="715">
        <f t="shared" si="44"/>
        <v>20</v>
      </c>
      <c r="ANW40" s="715">
        <f t="shared" si="45"/>
        <v>1</v>
      </c>
      <c r="ANX40" s="982">
        <v>72</v>
      </c>
      <c r="ANY40" s="715">
        <v>2036</v>
      </c>
      <c r="ANZ40" s="1089">
        <v>9.9290000000000003</v>
      </c>
      <c r="AOA40" s="715">
        <v>50</v>
      </c>
      <c r="AOB40" s="1089">
        <v>3.2</v>
      </c>
      <c r="AOC40" s="1188">
        <f t="shared" si="46"/>
        <v>31</v>
      </c>
      <c r="AOD40" s="1089">
        <v>38.152000000000001</v>
      </c>
      <c r="AOE40" s="1188">
        <f t="shared" si="47"/>
        <v>45</v>
      </c>
      <c r="AOF40" s="699">
        <v>0</v>
      </c>
      <c r="AOG40" s="985">
        <v>0</v>
      </c>
      <c r="AOH40" s="1188">
        <v>45</v>
      </c>
      <c r="AOI40" s="699">
        <v>7</v>
      </c>
      <c r="AOJ40" s="985">
        <v>1.0271460014673515</v>
      </c>
      <c r="AOK40" s="1188">
        <v>11</v>
      </c>
      <c r="AOL40" s="699">
        <v>2</v>
      </c>
      <c r="AOM40" s="985">
        <v>0.29347028613352899</v>
      </c>
      <c r="AON40" s="1188">
        <v>48</v>
      </c>
      <c r="AOO40" s="699">
        <v>1</v>
      </c>
      <c r="AOP40" s="985">
        <v>0.1467351430667645</v>
      </c>
      <c r="AOQ40" s="1188">
        <v>50</v>
      </c>
      <c r="AOR40" s="983" t="s">
        <v>1625</v>
      </c>
      <c r="AOS40" s="725" t="s">
        <v>1625</v>
      </c>
      <c r="AOT40" s="725" t="s">
        <v>1625</v>
      </c>
      <c r="AOU40" s="725" t="s">
        <v>1632</v>
      </c>
      <c r="AOV40" s="725">
        <v>0</v>
      </c>
      <c r="AOW40" s="725">
        <v>0</v>
      </c>
      <c r="AOX40" s="725">
        <v>0</v>
      </c>
      <c r="AOY40" s="725">
        <v>5</v>
      </c>
      <c r="AOZ40" s="715">
        <f t="shared" si="48"/>
        <v>5</v>
      </c>
      <c r="APA40" s="715">
        <f t="shared" si="49"/>
        <v>10</v>
      </c>
      <c r="APB40" s="1993" t="s">
        <v>1632</v>
      </c>
      <c r="APC40" s="1994" t="s">
        <v>1632</v>
      </c>
      <c r="APD40" s="1994" t="s">
        <v>1632</v>
      </c>
      <c r="APE40" s="1994" t="s">
        <v>1632</v>
      </c>
      <c r="APF40" s="1995">
        <v>5</v>
      </c>
      <c r="APG40" s="1995">
        <v>5</v>
      </c>
      <c r="APH40" s="1995">
        <v>5</v>
      </c>
      <c r="API40" s="1995">
        <v>5</v>
      </c>
      <c r="APJ40" s="715">
        <f t="shared" si="50"/>
        <v>20</v>
      </c>
      <c r="APK40" s="715">
        <f t="shared" si="51"/>
        <v>1</v>
      </c>
      <c r="APL40" s="715">
        <v>1</v>
      </c>
      <c r="APM40" s="725">
        <v>1.4936519790888725</v>
      </c>
      <c r="APN40" s="715">
        <v>4</v>
      </c>
      <c r="APO40" s="715">
        <v>3</v>
      </c>
      <c r="APP40" s="725">
        <v>4.480955937266617</v>
      </c>
      <c r="APQ40" s="715">
        <v>8</v>
      </c>
      <c r="APR40" s="1169">
        <v>0</v>
      </c>
      <c r="APS40" s="1168">
        <v>0</v>
      </c>
      <c r="APT40" s="1168">
        <v>0</v>
      </c>
      <c r="APU40" s="989">
        <v>0</v>
      </c>
      <c r="APV40" s="989">
        <v>0</v>
      </c>
      <c r="APW40" s="989">
        <v>0</v>
      </c>
      <c r="APX40" s="989">
        <v>38</v>
      </c>
      <c r="APY40" s="989">
        <v>3</v>
      </c>
      <c r="APZ40" s="989">
        <v>42.75</v>
      </c>
      <c r="AQA40" s="989">
        <v>342</v>
      </c>
      <c r="AQB40" s="989">
        <v>14.25</v>
      </c>
      <c r="AQC40" s="989">
        <v>114</v>
      </c>
      <c r="AQD40" s="1099">
        <v>5.1082897684839432</v>
      </c>
      <c r="AQE40" s="989">
        <v>43</v>
      </c>
      <c r="AQF40" s="989">
        <v>3</v>
      </c>
      <c r="AQG40" s="989">
        <v>42.75</v>
      </c>
      <c r="AQH40" s="989">
        <v>342</v>
      </c>
      <c r="AQI40" s="989">
        <v>14.25</v>
      </c>
      <c r="AQJ40" s="989">
        <v>114</v>
      </c>
      <c r="AQK40" s="989">
        <v>5.1082897684839432</v>
      </c>
      <c r="AQL40" s="729">
        <v>65</v>
      </c>
      <c r="AQM40" s="987"/>
      <c r="AQQ40" s="715">
        <v>663</v>
      </c>
      <c r="AQR40" s="715">
        <v>575</v>
      </c>
      <c r="AQS40" s="989">
        <v>51</v>
      </c>
      <c r="AQT40" s="1099">
        <v>8.8695652173913029</v>
      </c>
      <c r="AQU40" s="989">
        <f t="shared" si="52"/>
        <v>45</v>
      </c>
      <c r="AQV40" s="989">
        <v>12</v>
      </c>
      <c r="AQW40" s="989">
        <v>23.52941176470588</v>
      </c>
      <c r="AQX40" s="1099">
        <v>3.75</v>
      </c>
      <c r="AQY40" s="989">
        <f t="shared" si="53"/>
        <v>21</v>
      </c>
      <c r="AQZ40" s="989">
        <v>12</v>
      </c>
      <c r="ARA40" s="989">
        <v>63</v>
      </c>
      <c r="ARB40" s="989">
        <v>19.047619047619047</v>
      </c>
      <c r="ARC40" s="989">
        <f t="shared" si="54"/>
        <v>33</v>
      </c>
      <c r="ARD40" s="1668">
        <v>2.6730434782608694</v>
      </c>
      <c r="ARE40" s="1667">
        <f t="shared" si="55"/>
        <v>9</v>
      </c>
      <c r="ARF40" s="1168">
        <v>18</v>
      </c>
      <c r="ARG40" s="1099">
        <v>16.666666666666664</v>
      </c>
      <c r="ARH40" s="989">
        <f t="shared" si="56"/>
        <v>43</v>
      </c>
      <c r="ARI40" s="715">
        <v>48</v>
      </c>
      <c r="ARJ40" s="985">
        <v>22.916666666666664</v>
      </c>
      <c r="ARK40" s="699">
        <f t="shared" si="57"/>
        <v>59</v>
      </c>
      <c r="ARL40" s="989">
        <v>192</v>
      </c>
      <c r="ARM40" s="715">
        <v>71</v>
      </c>
      <c r="ARN40" s="985">
        <v>36.979166666666671</v>
      </c>
      <c r="ARO40" s="699">
        <f t="shared" si="58"/>
        <v>67</v>
      </c>
      <c r="ARP40" s="707">
        <v>245</v>
      </c>
      <c r="ARQ40" s="990">
        <v>27</v>
      </c>
      <c r="ARR40" s="719">
        <v>11.020408163265307</v>
      </c>
      <c r="ARS40" s="979">
        <f t="shared" si="59"/>
        <v>17</v>
      </c>
      <c r="ART40" s="715">
        <v>36</v>
      </c>
      <c r="ARU40" s="699">
        <f t="shared" si="59"/>
        <v>59</v>
      </c>
      <c r="ARV40" s="715">
        <v>3630</v>
      </c>
      <c r="ARW40" s="715">
        <v>1890</v>
      </c>
      <c r="ARX40" s="985">
        <v>52.066115702479344</v>
      </c>
      <c r="ARY40" s="699">
        <f t="shared" si="60"/>
        <v>3</v>
      </c>
      <c r="ARZ40" s="715" t="s">
        <v>31</v>
      </c>
      <c r="ASA40" s="715" t="s">
        <v>31</v>
      </c>
      <c r="ASB40" s="712" t="s">
        <v>31</v>
      </c>
      <c r="ASC40" s="699" t="str">
        <f t="shared" si="61"/>
        <v>-</v>
      </c>
      <c r="ASD40" s="712">
        <v>44.680851063829785</v>
      </c>
      <c r="ASE40" s="712">
        <v>13.829787234042554</v>
      </c>
      <c r="ASF40" s="712">
        <v>10.638297872340425</v>
      </c>
      <c r="ASG40" s="712">
        <v>7.4468085106382977</v>
      </c>
      <c r="ASH40" s="712">
        <v>7.4468085106382977</v>
      </c>
      <c r="ASI40" s="712">
        <v>9.5744680851063837</v>
      </c>
      <c r="ASJ40" s="712">
        <v>6.3829787234042552</v>
      </c>
      <c r="ASK40" s="712">
        <v>0</v>
      </c>
      <c r="ASL40" s="712">
        <v>0</v>
      </c>
      <c r="ASM40" s="715">
        <v>42</v>
      </c>
      <c r="ASN40" s="715">
        <v>13</v>
      </c>
      <c r="ASO40" s="715">
        <v>10</v>
      </c>
      <c r="ASP40" s="715">
        <v>7</v>
      </c>
      <c r="ASQ40" s="715">
        <v>7</v>
      </c>
      <c r="ASR40" s="715">
        <v>9</v>
      </c>
      <c r="ASS40" s="715">
        <v>6</v>
      </c>
      <c r="AST40" s="715">
        <v>0</v>
      </c>
      <c r="ASU40" s="715">
        <v>0</v>
      </c>
      <c r="ASV40" s="715">
        <v>94</v>
      </c>
      <c r="ASW40" s="712" t="s">
        <v>31</v>
      </c>
      <c r="ASX40" s="712" t="s">
        <v>31</v>
      </c>
      <c r="ASY40" s="712" t="s">
        <v>31</v>
      </c>
      <c r="ASZ40" s="712" t="s">
        <v>31</v>
      </c>
      <c r="ATA40" s="712" t="s">
        <v>31</v>
      </c>
      <c r="ATB40" s="712" t="s">
        <v>31</v>
      </c>
      <c r="ATC40" s="712" t="s">
        <v>31</v>
      </c>
      <c r="ATD40" s="712" t="s">
        <v>31</v>
      </c>
      <c r="ATE40" s="712" t="s">
        <v>31</v>
      </c>
      <c r="ATF40" s="715">
        <v>0</v>
      </c>
      <c r="ATG40" s="715">
        <v>0</v>
      </c>
      <c r="ATH40" s="715">
        <v>0</v>
      </c>
      <c r="ATI40" s="715">
        <v>0</v>
      </c>
      <c r="ATJ40" s="715">
        <v>0</v>
      </c>
      <c r="ATK40" s="715">
        <v>0</v>
      </c>
      <c r="ATL40" s="715">
        <v>0</v>
      </c>
      <c r="ATM40" s="715">
        <v>0</v>
      </c>
      <c r="ATN40" s="715">
        <v>0</v>
      </c>
      <c r="ATO40" s="715">
        <v>0</v>
      </c>
      <c r="ATP40" s="712" t="s">
        <v>31</v>
      </c>
      <c r="ATQ40" s="712" t="s">
        <v>31</v>
      </c>
      <c r="ATR40" s="712" t="s">
        <v>31</v>
      </c>
      <c r="ATS40" s="712" t="s">
        <v>31</v>
      </c>
      <c r="ATT40" s="712" t="s">
        <v>31</v>
      </c>
      <c r="ATU40" s="712" t="s">
        <v>31</v>
      </c>
      <c r="ATV40" s="712" t="s">
        <v>31</v>
      </c>
      <c r="ATW40" s="712" t="s">
        <v>31</v>
      </c>
      <c r="ATX40" s="712" t="s">
        <v>31</v>
      </c>
      <c r="ATY40" s="715">
        <v>0</v>
      </c>
      <c r="ATZ40" s="715">
        <v>0</v>
      </c>
      <c r="AUA40" s="715">
        <v>0</v>
      </c>
      <c r="AUB40" s="715">
        <v>0</v>
      </c>
      <c r="AUC40" s="715">
        <v>0</v>
      </c>
      <c r="AUD40" s="715">
        <v>0</v>
      </c>
      <c r="AUE40" s="715">
        <v>0</v>
      </c>
      <c r="AUF40" s="715">
        <v>0</v>
      </c>
      <c r="AUG40" s="715">
        <v>0</v>
      </c>
      <c r="AUH40" s="715">
        <v>0</v>
      </c>
      <c r="AUI40" s="712" t="s">
        <v>1648</v>
      </c>
      <c r="AUJ40" s="712" t="s">
        <v>1627</v>
      </c>
      <c r="AUK40" s="709">
        <v>0</v>
      </c>
      <c r="AUL40" s="978">
        <v>31</v>
      </c>
      <c r="AUM40" s="703" t="s">
        <v>1625</v>
      </c>
      <c r="AUN40" s="703" t="s">
        <v>1625</v>
      </c>
      <c r="AUO40" s="703" t="s">
        <v>1625</v>
      </c>
      <c r="AUP40" s="701" t="s">
        <v>1625</v>
      </c>
      <c r="AUQ40" s="712" t="s">
        <v>1626</v>
      </c>
      <c r="AUR40" s="712" t="s">
        <v>1627</v>
      </c>
      <c r="AUS40" s="712" t="s">
        <v>1627</v>
      </c>
      <c r="AUT40" s="712" t="s">
        <v>1627</v>
      </c>
      <c r="AUU40" s="712" t="s">
        <v>1625</v>
      </c>
      <c r="AUV40" s="712" t="s">
        <v>1685</v>
      </c>
      <c r="AUW40" s="3968" t="s">
        <v>1641</v>
      </c>
      <c r="AUX40" s="712" t="s">
        <v>5405</v>
      </c>
      <c r="AUY40" s="712" t="s">
        <v>1729</v>
      </c>
      <c r="AUZ40" s="699">
        <v>75</v>
      </c>
      <c r="AVA40" s="699">
        <v>11</v>
      </c>
      <c r="AVB40" s="985">
        <v>14.6</v>
      </c>
      <c r="AVC40" s="699">
        <v>0</v>
      </c>
      <c r="AVD40" s="712">
        <v>0</v>
      </c>
      <c r="AVE40" s="699">
        <f t="shared" si="62"/>
        <v>25</v>
      </c>
      <c r="AVF40" s="712">
        <v>0</v>
      </c>
      <c r="AVG40" s="978">
        <v>33</v>
      </c>
      <c r="AVH40" s="712" t="s">
        <v>1625</v>
      </c>
      <c r="AVI40" s="712" t="s">
        <v>1625</v>
      </c>
      <c r="AVJ40" s="712" t="s">
        <v>1625</v>
      </c>
      <c r="AVK40" s="712" t="s">
        <v>1625</v>
      </c>
      <c r="AVL40" s="716">
        <v>4.7</v>
      </c>
      <c r="AVM40" s="699">
        <f t="shared" si="63"/>
        <v>56</v>
      </c>
      <c r="AVN40" s="715">
        <v>1</v>
      </c>
      <c r="AVO40" s="712">
        <v>0</v>
      </c>
      <c r="AVP40" s="699">
        <f t="shared" si="64"/>
        <v>39</v>
      </c>
      <c r="AVQ40" s="715">
        <v>0</v>
      </c>
      <c r="AVR40" s="712">
        <v>0</v>
      </c>
      <c r="AVS40" s="699">
        <f t="shared" si="65"/>
        <v>14</v>
      </c>
      <c r="AVT40" s="715">
        <v>0</v>
      </c>
      <c r="AVU40" s="712">
        <v>4.7</v>
      </c>
      <c r="AVV40" s="699">
        <f t="shared" si="66"/>
        <v>18</v>
      </c>
      <c r="AVW40" s="715">
        <v>1</v>
      </c>
      <c r="AVX40" s="712">
        <v>0</v>
      </c>
      <c r="AVY40" s="733">
        <v>0</v>
      </c>
      <c r="AVZ40" s="716">
        <v>4.7</v>
      </c>
      <c r="AWA40" s="699">
        <f t="shared" si="67"/>
        <v>19</v>
      </c>
      <c r="AWB40" s="715">
        <v>1</v>
      </c>
      <c r="AWC40" s="712">
        <v>0</v>
      </c>
      <c r="AWD40" s="699">
        <f t="shared" si="68"/>
        <v>9</v>
      </c>
      <c r="AWE40" s="715">
        <v>0</v>
      </c>
      <c r="AWF40" s="712">
        <v>14.1</v>
      </c>
      <c r="AWG40" s="699">
        <f t="shared" si="69"/>
        <v>33</v>
      </c>
      <c r="AWH40" s="715">
        <v>3</v>
      </c>
      <c r="AWI40" s="714">
        <v>70</v>
      </c>
      <c r="AWJ40" s="715" t="s">
        <v>31</v>
      </c>
      <c r="AWK40" s="715" t="s">
        <v>31</v>
      </c>
      <c r="AWL40" s="715">
        <v>29</v>
      </c>
      <c r="AWM40" s="715" t="s">
        <v>31</v>
      </c>
      <c r="AWN40" s="715">
        <v>99</v>
      </c>
      <c r="AWO40" s="715" t="s">
        <v>31</v>
      </c>
      <c r="AWP40" s="715">
        <v>24</v>
      </c>
      <c r="AWQ40" s="715" t="s">
        <v>31</v>
      </c>
      <c r="AWR40" s="715">
        <v>24</v>
      </c>
      <c r="AWS40" s="716">
        <v>0.09</v>
      </c>
      <c r="AWT40" s="699">
        <f t="shared" si="70"/>
        <v>55</v>
      </c>
      <c r="AWU40" s="712" t="s">
        <v>31</v>
      </c>
      <c r="AWV40" s="699" t="str">
        <f t="shared" si="70"/>
        <v>-</v>
      </c>
      <c r="AWW40" s="712" t="s">
        <v>31</v>
      </c>
      <c r="AWX40" s="699" t="str">
        <f t="shared" si="3"/>
        <v>-</v>
      </c>
      <c r="AWY40" s="712">
        <v>3.6999999999999998E-2</v>
      </c>
      <c r="AWZ40" s="699">
        <f t="shared" si="71"/>
        <v>13</v>
      </c>
      <c r="AXA40" s="712" t="s">
        <v>31</v>
      </c>
      <c r="AXB40" s="712">
        <v>0.127</v>
      </c>
      <c r="AXC40" s="712" t="s">
        <v>31</v>
      </c>
      <c r="AXD40" s="699" t="str">
        <f t="shared" si="4"/>
        <v>-</v>
      </c>
      <c r="AXE40" s="712">
        <v>3.1E-2</v>
      </c>
      <c r="AXF40" s="699">
        <f t="shared" si="5"/>
        <v>32</v>
      </c>
      <c r="AXG40" s="712" t="s">
        <v>31</v>
      </c>
      <c r="AXH40" s="699" t="str">
        <f t="shared" si="6"/>
        <v>-</v>
      </c>
      <c r="AXI40" s="712">
        <v>3.1E-2</v>
      </c>
      <c r="AXK40" s="3969">
        <v>92.261904761904759</v>
      </c>
      <c r="AXL40" s="3970">
        <v>168</v>
      </c>
      <c r="AXM40" s="715">
        <f t="shared" si="72"/>
        <v>64</v>
      </c>
      <c r="AXN40" s="3969">
        <v>45.771144278606968</v>
      </c>
      <c r="AXO40" s="3970">
        <v>201</v>
      </c>
      <c r="AXP40" s="715">
        <f t="shared" si="73"/>
        <v>12</v>
      </c>
      <c r="AXQ40" s="2024">
        <v>6877</v>
      </c>
      <c r="AXR40" s="2024">
        <v>6793</v>
      </c>
      <c r="AXS40" s="3029">
        <v>1.2365670543206306</v>
      </c>
      <c r="AXT40" s="2024" t="s">
        <v>8059</v>
      </c>
      <c r="AXU40" s="2024">
        <v>830</v>
      </c>
      <c r="AXV40" s="2024">
        <v>808</v>
      </c>
      <c r="AXW40" s="3029">
        <v>2.722772277227719</v>
      </c>
      <c r="AXX40" s="2024" t="s">
        <v>8059</v>
      </c>
      <c r="AXY40" s="3029">
        <v>12.069216228006399</v>
      </c>
      <c r="AXZ40" s="3029">
        <v>11.894597379655528</v>
      </c>
      <c r="AYA40" s="3029">
        <v>-0.17461884835087105</v>
      </c>
      <c r="AYB40" s="2024" t="s">
        <v>1632</v>
      </c>
      <c r="AYC40" s="2123">
        <v>2052</v>
      </c>
      <c r="AYD40" s="2024">
        <v>1874</v>
      </c>
      <c r="AYE40" s="3029">
        <v>9.4983991462113124</v>
      </c>
      <c r="AYF40" s="2024" t="s">
        <v>8058</v>
      </c>
      <c r="AYG40" s="2024">
        <v>720</v>
      </c>
      <c r="AYH40" s="2024">
        <v>651</v>
      </c>
      <c r="AYI40" s="3029">
        <v>10.599078341013836</v>
      </c>
      <c r="AYJ40" s="2024" t="s">
        <v>8057</v>
      </c>
      <c r="AYK40" s="2024">
        <v>20316</v>
      </c>
      <c r="AYL40" s="2024">
        <v>21305</v>
      </c>
      <c r="AYM40" s="3029">
        <v>4.6421027927716523</v>
      </c>
      <c r="AYN40" s="2024" t="s">
        <v>8056</v>
      </c>
      <c r="AYO40" s="2024">
        <v>107458000</v>
      </c>
      <c r="AYP40" s="2024">
        <v>87560045</v>
      </c>
      <c r="AYQ40" s="3029">
        <v>22.724925506833628</v>
      </c>
      <c r="AYR40" s="2024" t="s">
        <v>8057</v>
      </c>
      <c r="AYS40" s="2024">
        <v>46702000</v>
      </c>
      <c r="AYT40" s="2024">
        <v>33241373</v>
      </c>
      <c r="AYU40" s="3029">
        <v>40.493595135194937</v>
      </c>
      <c r="AYV40" s="2024" t="s">
        <v>8057</v>
      </c>
      <c r="AYW40" s="2024">
        <v>40143000</v>
      </c>
      <c r="AYX40" s="2024">
        <v>38670518</v>
      </c>
      <c r="AYY40" s="3029">
        <v>3.8077638370398859</v>
      </c>
      <c r="AYZ40" s="2024" t="s">
        <v>8056</v>
      </c>
      <c r="AZA40" s="2024">
        <v>2330000</v>
      </c>
      <c r="AZB40" s="2024">
        <v>1822760</v>
      </c>
      <c r="AZC40" s="3029">
        <v>27.828128771752731</v>
      </c>
      <c r="AZD40" s="2024" t="s">
        <v>8057</v>
      </c>
      <c r="AZE40" s="2024">
        <v>8279000</v>
      </c>
      <c r="AZF40" s="2024">
        <v>6138456</v>
      </c>
      <c r="AZG40" s="3029">
        <v>34.871049006460254</v>
      </c>
      <c r="AZH40" s="2024" t="s">
        <v>8057</v>
      </c>
      <c r="AZI40" s="2024">
        <v>1731000</v>
      </c>
      <c r="AZJ40" s="2024">
        <v>160500</v>
      </c>
      <c r="AZK40" s="3029">
        <v>978.50467289719631</v>
      </c>
      <c r="AZL40" s="2024" t="s">
        <v>8057</v>
      </c>
      <c r="AZM40" s="2024">
        <v>8173000</v>
      </c>
      <c r="AZN40" s="2024">
        <v>7512884</v>
      </c>
      <c r="AZO40" s="3029">
        <v>8.7864527124337286</v>
      </c>
      <c r="AZP40" s="2024" t="s">
        <v>8058</v>
      </c>
      <c r="AZQ40" s="2024">
        <v>0</v>
      </c>
      <c r="AZR40" s="2024">
        <v>0</v>
      </c>
      <c r="AZS40" s="3029" t="s">
        <v>31</v>
      </c>
      <c r="AZT40" s="2024" t="s">
        <v>31</v>
      </c>
      <c r="AZU40" s="2024">
        <v>100000</v>
      </c>
      <c r="AZV40" s="2024">
        <v>13554</v>
      </c>
      <c r="AZW40" s="3029">
        <v>637.78958241109626</v>
      </c>
      <c r="AZX40" s="2024" t="s">
        <v>8057</v>
      </c>
      <c r="AZY40" s="2123">
        <v>555425000</v>
      </c>
      <c r="AZZ40" s="2024">
        <v>519754200</v>
      </c>
      <c r="BAA40" s="3029">
        <v>6.8630133243752454</v>
      </c>
      <c r="BAB40" s="2024" t="s">
        <v>8058</v>
      </c>
      <c r="BAC40" s="2024">
        <v>160212000</v>
      </c>
      <c r="BAD40" s="2024">
        <v>145439553</v>
      </c>
      <c r="BAE40" s="3029">
        <v>10.157104236974646</v>
      </c>
      <c r="BAF40" s="2024" t="s">
        <v>8057</v>
      </c>
      <c r="BAG40" s="2024">
        <v>764939000</v>
      </c>
      <c r="BAH40" s="2024">
        <v>818343370</v>
      </c>
      <c r="BAI40" s="3029">
        <v>6.5259122219075323</v>
      </c>
      <c r="BAJ40" s="2024" t="s">
        <v>8058</v>
      </c>
      <c r="BAK40" s="2123">
        <v>238188000</v>
      </c>
      <c r="BAL40" s="2024">
        <v>207602934</v>
      </c>
      <c r="BAM40" s="3029">
        <v>14.732482538035811</v>
      </c>
      <c r="BAN40" s="2024" t="s">
        <v>8057</v>
      </c>
      <c r="BAO40" s="2024">
        <v>105125000</v>
      </c>
      <c r="BAP40" s="2024">
        <v>105354515</v>
      </c>
      <c r="BAQ40" s="3029">
        <v>0.21785017946311314</v>
      </c>
      <c r="BAR40" s="2024" t="s">
        <v>8059</v>
      </c>
      <c r="BAS40" s="2024">
        <v>167742000</v>
      </c>
      <c r="BAT40" s="2024">
        <v>168916291</v>
      </c>
      <c r="BAU40" s="3029">
        <v>0.69519108728239587</v>
      </c>
      <c r="BAV40" s="2024" t="s">
        <v>8059</v>
      </c>
      <c r="BAW40" s="2024">
        <v>0</v>
      </c>
      <c r="BAX40" s="2024">
        <v>2595546</v>
      </c>
      <c r="BAY40" s="3029">
        <v>100</v>
      </c>
      <c r="BAZ40" s="2024" t="s">
        <v>8057</v>
      </c>
      <c r="BBA40" s="2024">
        <v>44370000</v>
      </c>
      <c r="BBB40" s="2024">
        <v>35284914</v>
      </c>
      <c r="BBC40" s="3029">
        <v>25.74779125152466</v>
      </c>
      <c r="BBD40" s="2024" t="s">
        <v>8057</v>
      </c>
      <c r="BBE40" s="2123">
        <v>83797000</v>
      </c>
      <c r="BBF40" s="2024">
        <v>71873236</v>
      </c>
      <c r="BBG40" s="3029">
        <v>16.589991857330588</v>
      </c>
      <c r="BBH40" s="2024" t="s">
        <v>8057</v>
      </c>
      <c r="BBI40" s="2024">
        <v>0</v>
      </c>
      <c r="BBJ40" s="2024">
        <v>0</v>
      </c>
      <c r="BBK40" s="3029" t="s">
        <v>31</v>
      </c>
      <c r="BBL40" s="2024" t="s">
        <v>31</v>
      </c>
      <c r="BBM40" s="2024">
        <v>76415000</v>
      </c>
      <c r="BBN40" s="2024">
        <v>73566317</v>
      </c>
      <c r="BBO40" s="3029">
        <v>3.8722653466531511</v>
      </c>
      <c r="BBP40" s="2024" t="s">
        <v>8056</v>
      </c>
      <c r="BBQ40" s="2123">
        <v>178761000</v>
      </c>
      <c r="BBR40" s="2024">
        <v>215885146</v>
      </c>
      <c r="BBS40" s="3029">
        <v>17.196248416275935</v>
      </c>
      <c r="BBT40" s="2024" t="s">
        <v>8057</v>
      </c>
      <c r="BBU40" s="2024">
        <v>8333000</v>
      </c>
      <c r="BBV40" s="2024">
        <v>8866996</v>
      </c>
      <c r="BBW40" s="3029">
        <v>6.0222875932277304</v>
      </c>
      <c r="BBX40" s="2024" t="s">
        <v>8058</v>
      </c>
      <c r="BBY40" s="2024">
        <v>34535000</v>
      </c>
      <c r="BBZ40" s="2024">
        <v>36066890</v>
      </c>
      <c r="BCA40" s="3029">
        <v>4.2473581725510456</v>
      </c>
      <c r="BCB40" s="2024" t="s">
        <v>8056</v>
      </c>
      <c r="BCC40" s="2024">
        <v>9977000</v>
      </c>
      <c r="BCD40" s="2024">
        <v>9825855</v>
      </c>
      <c r="BCE40" s="3029">
        <v>1.5382376393708199</v>
      </c>
      <c r="BCF40" s="2024" t="s">
        <v>8059</v>
      </c>
      <c r="BCG40" s="2024">
        <v>10207000</v>
      </c>
      <c r="BCH40" s="2024">
        <v>5205392</v>
      </c>
      <c r="BCI40" s="3029">
        <v>96.085136335553614</v>
      </c>
      <c r="BCJ40" s="2024" t="s">
        <v>8057</v>
      </c>
      <c r="BCK40" s="2024">
        <v>199275000</v>
      </c>
      <c r="BCL40" s="2024">
        <v>191530001</v>
      </c>
      <c r="BCM40" s="3029">
        <v>4.0437523936524258</v>
      </c>
      <c r="BCN40" s="2024" t="s">
        <v>8056</v>
      </c>
      <c r="BCO40" s="2024">
        <v>13397000</v>
      </c>
      <c r="BCP40" s="2024">
        <v>9113567</v>
      </c>
      <c r="BCQ40" s="3029">
        <v>47.000620064569659</v>
      </c>
      <c r="BCR40" s="2024" t="s">
        <v>8057</v>
      </c>
      <c r="BCS40" s="2024">
        <v>58236000</v>
      </c>
      <c r="BCT40" s="2024">
        <v>65134051</v>
      </c>
      <c r="BCU40" s="3029">
        <v>10.590545028436821</v>
      </c>
      <c r="BCV40" s="2024" t="s">
        <v>8057</v>
      </c>
      <c r="BCW40" s="2024">
        <v>84883000</v>
      </c>
      <c r="BCX40" s="2024">
        <v>86284017</v>
      </c>
      <c r="BCY40" s="3029">
        <v>1.6237271382485545</v>
      </c>
      <c r="BCZ40" s="2024" t="s">
        <v>8059</v>
      </c>
      <c r="BDA40" s="2024">
        <v>1918000</v>
      </c>
      <c r="BDB40" s="2024">
        <v>1846134</v>
      </c>
      <c r="BDC40" s="3029">
        <v>3.8927835140894445</v>
      </c>
      <c r="BDD40" s="2024" t="s">
        <v>8056</v>
      </c>
      <c r="BDE40" s="2024">
        <v>0</v>
      </c>
      <c r="BDF40" s="2024">
        <v>97992</v>
      </c>
      <c r="BDG40" s="3029">
        <v>100</v>
      </c>
      <c r="BDH40" s="2024" t="s">
        <v>8057</v>
      </c>
      <c r="BDI40" s="2024">
        <v>0</v>
      </c>
      <c r="BDJ40" s="2024">
        <v>0</v>
      </c>
      <c r="BDK40" s="3029" t="s">
        <v>31</v>
      </c>
      <c r="BDL40" s="2024" t="s">
        <v>31</v>
      </c>
      <c r="BDM40" s="2024">
        <v>49061000</v>
      </c>
      <c r="BDN40" s="2024">
        <v>55977873</v>
      </c>
      <c r="BDO40" s="3029">
        <v>12.356441267427215</v>
      </c>
      <c r="BDP40" s="2024" t="s">
        <v>8057</v>
      </c>
      <c r="BDQ40" s="2024">
        <v>1220000</v>
      </c>
      <c r="BDR40" s="2024">
        <v>1397749</v>
      </c>
      <c r="BDS40" s="3029">
        <v>12.716803946917508</v>
      </c>
      <c r="BDT40" s="2024" t="s">
        <v>8057</v>
      </c>
      <c r="BDU40" s="2024">
        <v>2740000</v>
      </c>
      <c r="BDV40" s="2024">
        <v>2065783</v>
      </c>
      <c r="BDW40" s="3029">
        <v>32.637358328536948</v>
      </c>
      <c r="BDX40" s="2024" t="s">
        <v>8057</v>
      </c>
      <c r="BDY40" s="2024">
        <v>1443000</v>
      </c>
      <c r="BDZ40" s="2024">
        <v>3242268</v>
      </c>
      <c r="BEA40" s="3029">
        <v>55.494117081006259</v>
      </c>
      <c r="BEB40" s="2024" t="s">
        <v>8057</v>
      </c>
      <c r="BEC40" s="2024">
        <v>0</v>
      </c>
      <c r="BED40" s="2024">
        <v>0</v>
      </c>
      <c r="BEE40" s="3029" t="s">
        <v>31</v>
      </c>
      <c r="BEF40" s="2024" t="s">
        <v>31</v>
      </c>
      <c r="BEG40" s="2024">
        <v>0</v>
      </c>
      <c r="BEH40" s="2024">
        <v>996399</v>
      </c>
      <c r="BEI40" s="3029">
        <v>100</v>
      </c>
      <c r="BEJ40" s="2024" t="s">
        <v>8057</v>
      </c>
      <c r="BEK40" s="2024">
        <v>35523000</v>
      </c>
      <c r="BEL40" s="2024">
        <v>39677776</v>
      </c>
      <c r="BEM40" s="3029">
        <v>10.47129254421921</v>
      </c>
      <c r="BEN40" s="2024" t="s">
        <v>8057</v>
      </c>
      <c r="BEO40" s="2024">
        <v>0</v>
      </c>
      <c r="BEP40" s="2024">
        <v>0</v>
      </c>
      <c r="BEQ40" s="3029" t="s">
        <v>31</v>
      </c>
      <c r="BER40" s="2024" t="s">
        <v>31</v>
      </c>
      <c r="BES40" s="2024">
        <v>75430000</v>
      </c>
      <c r="BET40" s="2024">
        <v>85129481</v>
      </c>
      <c r="BEU40" s="3029">
        <v>11.393797878316676</v>
      </c>
      <c r="BEV40" s="2024" t="s">
        <v>8057</v>
      </c>
      <c r="BEW40" s="2123">
        <v>6960</v>
      </c>
      <c r="BEX40" s="2024">
        <v>6866</v>
      </c>
      <c r="BEY40" s="3029">
        <v>1.3690649577629017</v>
      </c>
      <c r="BEZ40" s="2024" t="s">
        <v>8059</v>
      </c>
      <c r="BFA40" s="2024">
        <v>868</v>
      </c>
      <c r="BFB40" s="2024">
        <v>784</v>
      </c>
      <c r="BFC40" s="3029">
        <v>10.714285714285722</v>
      </c>
      <c r="BFD40" s="2024" t="s">
        <v>8057</v>
      </c>
      <c r="BFE40" s="3029">
        <v>12.471264367816092</v>
      </c>
      <c r="BFF40" s="3029">
        <v>11.418584328575589</v>
      </c>
      <c r="BFG40" s="3029">
        <v>-1.0526800392405029</v>
      </c>
      <c r="BFH40" s="2024" t="s">
        <v>7682</v>
      </c>
      <c r="BFI40" s="2780" t="s">
        <v>1632</v>
      </c>
      <c r="BFJ40" s="1495" t="s">
        <v>1632</v>
      </c>
      <c r="BFK40" s="1495" t="s">
        <v>1632</v>
      </c>
      <c r="BFL40" s="1495" t="s">
        <v>1625</v>
      </c>
      <c r="BFM40" s="1212">
        <v>10</v>
      </c>
      <c r="BFN40" s="1212">
        <v>10</v>
      </c>
      <c r="BFO40" s="1212">
        <v>10</v>
      </c>
      <c r="BFP40" s="1212">
        <v>0</v>
      </c>
      <c r="BFQ40" s="988">
        <f t="shared" si="74"/>
        <v>30</v>
      </c>
      <c r="BFR40" s="988">
        <f t="shared" si="75"/>
        <v>45</v>
      </c>
      <c r="BFS40" s="1993" t="s">
        <v>1632</v>
      </c>
      <c r="BFT40" s="1994" t="s">
        <v>1625</v>
      </c>
      <c r="BFU40" s="1994" t="s">
        <v>1625</v>
      </c>
      <c r="BFV40" s="1994" t="s">
        <v>1625</v>
      </c>
      <c r="BFW40" s="1995">
        <v>5</v>
      </c>
      <c r="BFX40" s="1995">
        <v>0</v>
      </c>
      <c r="BFY40" s="1995">
        <v>0</v>
      </c>
      <c r="BFZ40" s="1995">
        <v>0</v>
      </c>
      <c r="BGA40" s="1303">
        <f t="shared" si="76"/>
        <v>5</v>
      </c>
      <c r="BGB40" s="1303">
        <f t="shared" si="77"/>
        <v>62</v>
      </c>
      <c r="BGC40" s="1993" t="s">
        <v>1625</v>
      </c>
      <c r="BGD40" s="1994" t="s">
        <v>1625</v>
      </c>
      <c r="BGE40" s="1994" t="s">
        <v>1625</v>
      </c>
      <c r="BGF40" s="1994" t="s">
        <v>1625</v>
      </c>
      <c r="BGG40" s="1995">
        <v>0</v>
      </c>
      <c r="BGH40" s="1995">
        <v>0</v>
      </c>
      <c r="BGI40" s="1995">
        <v>0</v>
      </c>
      <c r="BGJ40" s="1995">
        <v>0</v>
      </c>
      <c r="BGK40" s="1303">
        <f t="shared" si="78"/>
        <v>0</v>
      </c>
      <c r="BGL40" s="1303">
        <f t="shared" si="79"/>
        <v>14</v>
      </c>
      <c r="BGM40" s="1993" t="s">
        <v>1632</v>
      </c>
      <c r="BGN40" s="1994" t="s">
        <v>1632</v>
      </c>
      <c r="BGO40" s="1994" t="s">
        <v>1632</v>
      </c>
      <c r="BGP40" s="1994" t="s">
        <v>1632</v>
      </c>
      <c r="BGQ40" s="1995">
        <v>5</v>
      </c>
      <c r="BGR40" s="1995">
        <v>5</v>
      </c>
      <c r="BGS40" s="1995">
        <v>5</v>
      </c>
      <c r="BGT40" s="1995">
        <v>5</v>
      </c>
      <c r="BGU40" s="1303">
        <f t="shared" si="80"/>
        <v>20</v>
      </c>
      <c r="BGV40" s="1303">
        <f t="shared" si="81"/>
        <v>1</v>
      </c>
      <c r="BGW40" s="1993" t="s">
        <v>1632</v>
      </c>
      <c r="BGX40" s="1994" t="s">
        <v>1632</v>
      </c>
      <c r="BGY40" s="1994" t="s">
        <v>1632</v>
      </c>
      <c r="BGZ40" s="1994" t="s">
        <v>1625</v>
      </c>
      <c r="BHA40" s="1995">
        <v>5</v>
      </c>
      <c r="BHB40" s="1995">
        <v>5</v>
      </c>
      <c r="BHC40" s="1995">
        <v>5</v>
      </c>
      <c r="BHD40" s="1995">
        <v>0</v>
      </c>
      <c r="BHE40" s="1303">
        <f t="shared" si="82"/>
        <v>15</v>
      </c>
      <c r="BHF40" s="1303">
        <f t="shared" si="83"/>
        <v>47</v>
      </c>
      <c r="BHG40" s="1993" t="s">
        <v>1632</v>
      </c>
      <c r="BHH40" s="1994" t="s">
        <v>1632</v>
      </c>
      <c r="BHI40" s="1994" t="s">
        <v>1632</v>
      </c>
      <c r="BHJ40" s="1994" t="s">
        <v>1632</v>
      </c>
      <c r="BHK40" s="1995">
        <v>5</v>
      </c>
      <c r="BHL40" s="1995">
        <v>5</v>
      </c>
      <c r="BHM40" s="1995">
        <v>5</v>
      </c>
      <c r="BHN40" s="1995">
        <v>5</v>
      </c>
      <c r="BHO40" s="1303">
        <f t="shared" si="84"/>
        <v>20</v>
      </c>
      <c r="BHP40" s="1303">
        <f t="shared" si="85"/>
        <v>1</v>
      </c>
      <c r="BHQ40" s="1993" t="s">
        <v>1632</v>
      </c>
      <c r="BHR40" s="1994" t="s">
        <v>1632</v>
      </c>
      <c r="BHS40" s="1994" t="s">
        <v>1632</v>
      </c>
      <c r="BHT40" s="1994" t="s">
        <v>1625</v>
      </c>
      <c r="BHU40" s="1995">
        <v>5</v>
      </c>
      <c r="BHV40" s="1995">
        <v>5</v>
      </c>
      <c r="BHW40" s="1995">
        <v>5</v>
      </c>
      <c r="BHX40" s="1995">
        <v>0</v>
      </c>
      <c r="BHY40" s="1303">
        <f t="shared" si="86"/>
        <v>15</v>
      </c>
      <c r="BHZ40" s="1303">
        <f t="shared" si="87"/>
        <v>42</v>
      </c>
      <c r="BIA40" s="1993" t="s">
        <v>1626</v>
      </c>
      <c r="BIB40" s="1994" t="s">
        <v>1626</v>
      </c>
      <c r="BIC40" s="1994" t="s">
        <v>1626</v>
      </c>
      <c r="BID40" s="1994" t="s">
        <v>1626</v>
      </c>
      <c r="BIE40" s="1994" t="s">
        <v>1626</v>
      </c>
      <c r="BIF40" s="4112">
        <f t="shared" si="88"/>
        <v>5</v>
      </c>
      <c r="BIG40" s="1303">
        <f t="shared" si="89"/>
        <v>1</v>
      </c>
      <c r="BIH40" s="2916">
        <v>13</v>
      </c>
      <c r="BII40" s="3967">
        <v>1.941747572815534</v>
      </c>
      <c r="BIJ40" s="1303">
        <f t="shared" si="90"/>
        <v>49</v>
      </c>
      <c r="BIK40" s="2073">
        <v>0</v>
      </c>
      <c r="BIL40" s="1303">
        <v>0</v>
      </c>
      <c r="BIM40" s="1995" t="s">
        <v>81</v>
      </c>
      <c r="BIN40" s="1303" t="str">
        <f t="shared" si="91"/>
        <v>-</v>
      </c>
      <c r="BIO40" s="1993" t="s">
        <v>1625</v>
      </c>
      <c r="BIP40" s="1994" t="s">
        <v>1625</v>
      </c>
      <c r="BIQ40" s="1994" t="s">
        <v>1625</v>
      </c>
      <c r="BIR40" s="1994" t="s">
        <v>1625</v>
      </c>
      <c r="BIS40" s="1994" t="s">
        <v>1625</v>
      </c>
      <c r="BIT40" s="1994" t="s">
        <v>1625</v>
      </c>
      <c r="BIU40" s="1994" t="s">
        <v>1625</v>
      </c>
      <c r="BIV40" s="1994" t="s">
        <v>1625</v>
      </c>
      <c r="BIW40" s="1994" t="s">
        <v>1625</v>
      </c>
      <c r="BIX40" s="1994" t="s">
        <v>1625</v>
      </c>
      <c r="BIY40" s="3617">
        <f t="shared" si="92"/>
        <v>0</v>
      </c>
      <c r="BIZ40" s="2906">
        <f t="shared" si="93"/>
        <v>67</v>
      </c>
      <c r="BJA40" s="3971">
        <v>32</v>
      </c>
      <c r="BJB40" s="3972">
        <v>4.7796863330843919</v>
      </c>
      <c r="BJC40" s="3971">
        <v>3</v>
      </c>
      <c r="BJD40" s="3972">
        <v>9.375</v>
      </c>
      <c r="BJE40" s="3972">
        <v>51</v>
      </c>
      <c r="BJF40" s="3971">
        <v>0</v>
      </c>
      <c r="BJG40" s="3972">
        <v>0</v>
      </c>
      <c r="BJH40" s="3972">
        <v>53</v>
      </c>
      <c r="BJI40" s="3971">
        <v>0</v>
      </c>
      <c r="BJJ40" s="3972">
        <v>0</v>
      </c>
      <c r="BJK40" s="3973">
        <v>41</v>
      </c>
      <c r="BJL40" s="3971">
        <v>54</v>
      </c>
      <c r="BJM40" s="3972">
        <v>8.0657206870799101</v>
      </c>
      <c r="BJN40" s="3971">
        <v>0</v>
      </c>
      <c r="BJO40" s="3972">
        <v>0</v>
      </c>
      <c r="BJP40" s="3973">
        <v>35</v>
      </c>
      <c r="BJQ40" s="3971">
        <v>4801</v>
      </c>
      <c r="BJR40" s="3972">
        <v>717.10231516056751</v>
      </c>
      <c r="BJS40" s="3971">
        <v>0</v>
      </c>
      <c r="BJT40" s="3972">
        <v>0</v>
      </c>
      <c r="BJU40" s="3973">
        <v>28</v>
      </c>
      <c r="BJV40" s="2074">
        <v>0</v>
      </c>
      <c r="BJW40" s="1303">
        <f t="shared" si="7"/>
        <v>60</v>
      </c>
      <c r="BJX40" s="1993" t="s">
        <v>1632</v>
      </c>
      <c r="BJY40" s="1994" t="s">
        <v>1632</v>
      </c>
      <c r="BJZ40" s="1495" t="s">
        <v>1625</v>
      </c>
      <c r="BKA40" s="1495" t="s">
        <v>1625</v>
      </c>
      <c r="BKB40" s="1212">
        <v>5</v>
      </c>
      <c r="BKC40" s="1212">
        <v>5</v>
      </c>
      <c r="BKD40" s="1212">
        <v>0</v>
      </c>
      <c r="BKE40" s="1212">
        <v>0</v>
      </c>
      <c r="BKF40" s="988">
        <f t="shared" si="94"/>
        <v>10</v>
      </c>
      <c r="BKG40" s="988">
        <f t="shared" si="95"/>
        <v>24</v>
      </c>
      <c r="BKH40" s="2780" t="s">
        <v>1625</v>
      </c>
      <c r="BKI40" s="1495" t="s">
        <v>1625</v>
      </c>
      <c r="BKJ40" s="1495" t="s">
        <v>1625</v>
      </c>
      <c r="BKK40" s="1495" t="s">
        <v>1625</v>
      </c>
      <c r="BKL40" s="1212">
        <v>0</v>
      </c>
      <c r="BKM40" s="1212">
        <v>0</v>
      </c>
      <c r="BKN40" s="1212">
        <v>0</v>
      </c>
      <c r="BKO40" s="1212">
        <v>0</v>
      </c>
      <c r="BKP40" s="988">
        <f t="shared" si="96"/>
        <v>0</v>
      </c>
      <c r="BKQ40" s="988">
        <f t="shared" si="97"/>
        <v>38</v>
      </c>
      <c r="BKR40" s="2780" t="s">
        <v>1625</v>
      </c>
      <c r="BKS40" s="1495" t="s">
        <v>1625</v>
      </c>
      <c r="BKT40" s="1495" t="s">
        <v>1625</v>
      </c>
      <c r="BKU40" s="1495" t="s">
        <v>1625</v>
      </c>
      <c r="BKV40" s="1212">
        <v>0</v>
      </c>
      <c r="BKW40" s="1212">
        <v>0</v>
      </c>
      <c r="BKX40" s="1212">
        <v>0</v>
      </c>
      <c r="BKY40" s="1212">
        <v>0</v>
      </c>
      <c r="BKZ40" s="988">
        <f t="shared" si="98"/>
        <v>0</v>
      </c>
      <c r="BLA40" s="988">
        <f t="shared" si="99"/>
        <v>42</v>
      </c>
      <c r="BLB40" s="3971">
        <v>4</v>
      </c>
      <c r="BLC40" s="3972">
        <v>0.59746079163554899</v>
      </c>
      <c r="BLD40" s="3973">
        <v>62</v>
      </c>
      <c r="BLE40" s="3971">
        <v>0</v>
      </c>
      <c r="BLF40" s="3972">
        <v>0</v>
      </c>
      <c r="BLG40" s="3973">
        <v>14</v>
      </c>
      <c r="BLH40" s="3971">
        <v>1</v>
      </c>
      <c r="BLI40" s="3972">
        <v>0.14936519790888725</v>
      </c>
      <c r="BLJ40" s="3973">
        <v>57</v>
      </c>
      <c r="BLK40" s="3971">
        <v>1</v>
      </c>
      <c r="BLL40" s="3972">
        <v>0.14936519790888725</v>
      </c>
      <c r="BLM40" s="3973">
        <v>34</v>
      </c>
      <c r="BLN40" s="3971">
        <v>3</v>
      </c>
      <c r="BLO40" s="3972">
        <v>0.44809559372666169</v>
      </c>
      <c r="BLP40" s="3973">
        <v>45</v>
      </c>
      <c r="BLQ40" s="3971">
        <v>0</v>
      </c>
      <c r="BLR40" s="3972">
        <v>0</v>
      </c>
      <c r="BLS40" s="3973">
        <v>13</v>
      </c>
      <c r="BLT40" s="3971">
        <v>0</v>
      </c>
      <c r="BLU40" s="3972">
        <v>0</v>
      </c>
      <c r="BLV40" s="3973">
        <v>14</v>
      </c>
      <c r="BLW40" s="3971">
        <v>2</v>
      </c>
      <c r="BLX40" s="3972">
        <v>0.2987303958177745</v>
      </c>
      <c r="BLY40" s="3973">
        <v>36</v>
      </c>
      <c r="BLZ40" s="2782">
        <v>7</v>
      </c>
      <c r="BMA40" s="2773">
        <v>1.0455563853622107</v>
      </c>
      <c r="BMB40" s="988">
        <v>26</v>
      </c>
      <c r="BMC40" s="2782">
        <v>6</v>
      </c>
      <c r="BMD40" s="2773">
        <v>0.89619118745332338</v>
      </c>
      <c r="BME40" s="988">
        <v>25</v>
      </c>
      <c r="BMF40" s="2782">
        <v>0</v>
      </c>
      <c r="BMG40" s="2773">
        <v>0</v>
      </c>
      <c r="BMH40" s="988">
        <v>9</v>
      </c>
      <c r="BMI40" s="2782">
        <v>0</v>
      </c>
      <c r="BMJ40" s="2773">
        <v>0</v>
      </c>
      <c r="BMK40" s="988">
        <v>18</v>
      </c>
      <c r="BML40" s="2782">
        <v>0</v>
      </c>
      <c r="BMM40" s="2773">
        <v>0</v>
      </c>
      <c r="BMN40" s="988">
        <v>10</v>
      </c>
      <c r="BMO40" s="2782">
        <v>0</v>
      </c>
      <c r="BMP40" s="2773">
        <v>0</v>
      </c>
      <c r="BMQ40" s="988">
        <v>2</v>
      </c>
      <c r="BMR40" s="2782">
        <v>8</v>
      </c>
      <c r="BMS40" s="2773">
        <v>1.194921583271098</v>
      </c>
      <c r="BMT40" s="988">
        <v>53</v>
      </c>
      <c r="BMU40" s="2782">
        <v>6</v>
      </c>
      <c r="BMV40" s="2773">
        <v>0.89619118745332338</v>
      </c>
      <c r="BMW40" s="988">
        <v>43</v>
      </c>
      <c r="BMX40" s="2782">
        <v>0</v>
      </c>
      <c r="BMY40" s="2773">
        <v>0</v>
      </c>
      <c r="BMZ40" s="988">
        <v>20</v>
      </c>
      <c r="BNA40" s="2782">
        <v>0</v>
      </c>
      <c r="BNB40" s="2773">
        <v>0</v>
      </c>
      <c r="BNC40" s="988">
        <v>28</v>
      </c>
      <c r="BND40" s="2782">
        <v>0</v>
      </c>
      <c r="BNE40" s="2773">
        <v>0</v>
      </c>
      <c r="BNF40" s="988">
        <v>4</v>
      </c>
      <c r="BNG40" s="2782">
        <v>3</v>
      </c>
      <c r="BNH40" s="2773">
        <v>0.44809559372666169</v>
      </c>
      <c r="BNI40" s="988">
        <v>13</v>
      </c>
      <c r="BNJ40" s="2782">
        <v>3</v>
      </c>
      <c r="BNK40" s="2773">
        <v>0.44809559372666169</v>
      </c>
      <c r="BNL40" s="988">
        <v>19</v>
      </c>
      <c r="BNM40" s="2782">
        <v>0</v>
      </c>
      <c r="BNN40" s="2773">
        <v>0</v>
      </c>
      <c r="BNO40" s="988">
        <v>5</v>
      </c>
      <c r="BNQ40" s="729">
        <v>187</v>
      </c>
      <c r="BNR40" s="729">
        <v>30</v>
      </c>
      <c r="BNS40" s="729">
        <v>6815</v>
      </c>
      <c r="BNT40" s="729">
        <v>27.439471753484959</v>
      </c>
      <c r="BNU40" s="729">
        <v>4.4020542920029344</v>
      </c>
      <c r="BNV40" s="4113">
        <v>23</v>
      </c>
      <c r="BNW40" s="4113">
        <v>25</v>
      </c>
    </row>
    <row r="41" spans="1:1739" ht="13" x14ac:dyDescent="0.2">
      <c r="A41" s="696" t="s">
        <v>1748</v>
      </c>
      <c r="B41" s="697" t="s">
        <v>1749</v>
      </c>
      <c r="C41" s="697" t="s">
        <v>1646</v>
      </c>
      <c r="D41" s="697" t="s">
        <v>1646</v>
      </c>
      <c r="E41" s="697" t="s">
        <v>1638</v>
      </c>
      <c r="F41" s="698" t="s">
        <v>1750</v>
      </c>
      <c r="G41" s="699" t="s">
        <v>1914</v>
      </c>
      <c r="H41" s="700">
        <v>51</v>
      </c>
      <c r="I41" s="703">
        <v>7.02</v>
      </c>
      <c r="J41" s="699">
        <f t="shared" si="8"/>
        <v>65</v>
      </c>
      <c r="K41" s="702">
        <v>90</v>
      </c>
      <c r="L41" s="703">
        <v>7.25</v>
      </c>
      <c r="M41" s="710">
        <f t="shared" si="9"/>
        <v>26</v>
      </c>
      <c r="N41" s="712">
        <f t="shared" si="10"/>
        <v>0.23000000000000043</v>
      </c>
      <c r="O41" s="702">
        <v>89</v>
      </c>
      <c r="P41" s="703">
        <v>6.65</v>
      </c>
      <c r="Q41" s="710">
        <f t="shared" si="11"/>
        <v>76</v>
      </c>
      <c r="R41" s="712">
        <f t="shared" si="12"/>
        <v>-0.59999999999999964</v>
      </c>
      <c r="S41" s="702">
        <v>308</v>
      </c>
      <c r="T41" s="703">
        <v>6.54</v>
      </c>
      <c r="U41" s="699">
        <f t="shared" si="100"/>
        <v>8</v>
      </c>
      <c r="V41" s="702">
        <v>233</v>
      </c>
      <c r="W41" s="703">
        <v>6.28</v>
      </c>
      <c r="X41" s="710">
        <f t="shared" si="0"/>
        <v>20</v>
      </c>
      <c r="Y41" s="712">
        <f t="shared" si="13"/>
        <v>-0.25999999999999979</v>
      </c>
      <c r="Z41" s="702">
        <v>221</v>
      </c>
      <c r="AA41" s="703">
        <v>6.131221719457014</v>
      </c>
      <c r="AB41" s="710">
        <f t="shared" si="101"/>
        <v>51</v>
      </c>
      <c r="AC41" s="712">
        <f t="shared" si="14"/>
        <v>-0.14877828054298625</v>
      </c>
      <c r="AD41" s="706">
        <v>166</v>
      </c>
      <c r="AE41" s="701">
        <v>5.9939759036144578</v>
      </c>
      <c r="AF41" s="702">
        <v>54</v>
      </c>
      <c r="AG41" s="704">
        <v>6.5740740740740744</v>
      </c>
      <c r="AH41" s="705">
        <f t="shared" si="102"/>
        <v>27</v>
      </c>
      <c r="AI41" s="707">
        <v>112</v>
      </c>
      <c r="AJ41" s="704">
        <v>5.9375</v>
      </c>
      <c r="AK41" s="705">
        <f t="shared" si="103"/>
        <v>68</v>
      </c>
      <c r="AL41" s="702">
        <v>54</v>
      </c>
      <c r="AM41" s="704">
        <v>6.1111111111111107</v>
      </c>
      <c r="AN41" s="1595">
        <f t="shared" si="104"/>
        <v>12</v>
      </c>
      <c r="AO41" s="4086"/>
      <c r="AP41" s="717">
        <v>81.099999999999994</v>
      </c>
      <c r="AQ41" s="705">
        <v>32</v>
      </c>
      <c r="AR41" s="709">
        <v>84.1</v>
      </c>
      <c r="AS41" s="705">
        <v>56</v>
      </c>
      <c r="AT41" s="709">
        <v>-0.80000000000001137</v>
      </c>
      <c r="AU41" s="701">
        <v>0</v>
      </c>
      <c r="AV41" s="702">
        <v>55</v>
      </c>
      <c r="AW41" s="715">
        <f t="shared" si="15"/>
        <v>55</v>
      </c>
      <c r="AX41" s="710">
        <v>55</v>
      </c>
      <c r="AY41" s="715">
        <f t="shared" si="16"/>
        <v>56</v>
      </c>
      <c r="AZ41" s="702">
        <v>300</v>
      </c>
      <c r="BA41" s="711">
        <f t="shared" si="105"/>
        <v>6</v>
      </c>
      <c r="BB41" s="702">
        <v>180</v>
      </c>
      <c r="BC41" s="726">
        <v>59</v>
      </c>
      <c r="BD41" s="702">
        <v>91</v>
      </c>
      <c r="BE41" s="703">
        <v>38.46153846153846</v>
      </c>
      <c r="BF41" s="705">
        <f t="shared" si="17"/>
        <v>71</v>
      </c>
      <c r="BG41" s="702">
        <v>91</v>
      </c>
      <c r="BH41" s="703">
        <v>25.274725274725274</v>
      </c>
      <c r="BI41" s="705">
        <f t="shared" si="18"/>
        <v>77</v>
      </c>
      <c r="BJ41" s="702">
        <v>86</v>
      </c>
      <c r="BK41" s="703">
        <v>51.162790697674424</v>
      </c>
      <c r="BL41" s="705">
        <f t="shared" si="19"/>
        <v>54</v>
      </c>
      <c r="BM41" s="702">
        <v>91</v>
      </c>
      <c r="BN41" s="703">
        <v>32.967032967032964</v>
      </c>
      <c r="BO41" s="705">
        <v>77</v>
      </c>
      <c r="BP41" s="702">
        <v>86</v>
      </c>
      <c r="BQ41" s="703">
        <v>3.4883720930232558</v>
      </c>
      <c r="BR41" s="705">
        <v>74</v>
      </c>
      <c r="BS41" s="702">
        <v>91</v>
      </c>
      <c r="BT41" s="703">
        <v>41.758241758241759</v>
      </c>
      <c r="BU41" s="705">
        <v>73</v>
      </c>
      <c r="BV41" s="702">
        <v>55</v>
      </c>
      <c r="BW41" s="703">
        <v>45.454545454545453</v>
      </c>
      <c r="BX41" s="705">
        <f t="shared" si="20"/>
        <v>7</v>
      </c>
      <c r="BY41" s="702">
        <v>55</v>
      </c>
      <c r="BZ41" s="703">
        <v>78.181818181818187</v>
      </c>
      <c r="CA41" s="705">
        <f t="shared" si="21"/>
        <v>59</v>
      </c>
      <c r="CB41" s="702">
        <v>52</v>
      </c>
      <c r="CC41" s="703">
        <v>50</v>
      </c>
      <c r="CD41" s="705">
        <f t="shared" si="22"/>
        <v>6</v>
      </c>
      <c r="CE41" s="702">
        <v>55</v>
      </c>
      <c r="CF41" s="703">
        <v>38.181818181818187</v>
      </c>
      <c r="CG41" s="705">
        <v>39</v>
      </c>
      <c r="CH41" s="702">
        <v>50</v>
      </c>
      <c r="CI41" s="703">
        <v>0</v>
      </c>
      <c r="CJ41" s="705">
        <f t="shared" si="106"/>
        <v>1</v>
      </c>
      <c r="CK41" s="702">
        <v>54</v>
      </c>
      <c r="CL41" s="703">
        <v>51.851851851851848</v>
      </c>
      <c r="CM41" s="705">
        <f t="shared" si="23"/>
        <v>55</v>
      </c>
      <c r="CN41" s="709">
        <v>11.3</v>
      </c>
      <c r="CO41" s="726">
        <v>2</v>
      </c>
      <c r="CP41" s="703">
        <v>1.3</v>
      </c>
      <c r="CQ41" s="703">
        <v>5</v>
      </c>
      <c r="CR41" s="704">
        <v>5</v>
      </c>
      <c r="CS41" s="709">
        <v>10.9</v>
      </c>
      <c r="CT41" s="701">
        <v>11.7</v>
      </c>
      <c r="CU41" s="712">
        <v>11</v>
      </c>
      <c r="CV41" s="729">
        <f t="shared" si="24"/>
        <v>1</v>
      </c>
      <c r="CW41" s="712">
        <v>1.5</v>
      </c>
      <c r="CX41" s="712">
        <v>4.6999999999999993</v>
      </c>
      <c r="CY41" s="712">
        <v>5</v>
      </c>
      <c r="CZ41" s="714">
        <v>105</v>
      </c>
      <c r="DA41" s="985">
        <v>83</v>
      </c>
      <c r="DB41" s="729">
        <v>61</v>
      </c>
      <c r="DC41" s="715">
        <v>15</v>
      </c>
      <c r="DD41" s="985">
        <v>81.2</v>
      </c>
      <c r="DE41" s="729">
        <v>71</v>
      </c>
      <c r="DF41" s="715">
        <v>51</v>
      </c>
      <c r="DG41" s="712">
        <v>83.6</v>
      </c>
      <c r="DH41" s="729">
        <v>51</v>
      </c>
      <c r="DI41" s="715">
        <v>39</v>
      </c>
      <c r="DJ41" s="712">
        <v>83.6</v>
      </c>
      <c r="DK41" s="729">
        <v>37</v>
      </c>
      <c r="DL41" s="716">
        <v>26.666666666666668</v>
      </c>
      <c r="DM41" s="710">
        <v>57</v>
      </c>
      <c r="DN41" s="715">
        <v>60</v>
      </c>
      <c r="DO41" s="717">
        <v>61.666666666666671</v>
      </c>
      <c r="DP41" s="710">
        <v>67</v>
      </c>
      <c r="DQ41" s="703">
        <v>11.666666666666666</v>
      </c>
      <c r="DR41" s="705">
        <v>5</v>
      </c>
      <c r="DS41" s="709">
        <v>59.090909090909093</v>
      </c>
      <c r="DT41" s="721">
        <v>60</v>
      </c>
      <c r="DU41" s="703">
        <v>18.181818181818183</v>
      </c>
      <c r="DV41" s="705">
        <v>3</v>
      </c>
      <c r="DW41" s="718">
        <v>55.26315789473685</v>
      </c>
      <c r="DX41" s="705">
        <v>64</v>
      </c>
      <c r="DY41" s="703">
        <v>13.636363636363635</v>
      </c>
      <c r="DZ41" s="705">
        <v>17</v>
      </c>
      <c r="EA41" s="702">
        <v>84</v>
      </c>
      <c r="EB41" s="719">
        <v>71.428571428571431</v>
      </c>
      <c r="EC41" s="705">
        <f t="shared" si="1"/>
        <v>55</v>
      </c>
      <c r="ED41" s="702">
        <v>54</v>
      </c>
      <c r="EE41" s="719">
        <v>61.111111111111114</v>
      </c>
      <c r="EF41" s="705">
        <v>10</v>
      </c>
      <c r="EG41" s="702">
        <v>77</v>
      </c>
      <c r="EH41" s="720">
        <v>41.558441558441558</v>
      </c>
      <c r="EI41" s="705">
        <v>75</v>
      </c>
      <c r="EJ41" s="768">
        <v>66</v>
      </c>
      <c r="EK41" s="3956">
        <v>0.5</v>
      </c>
      <c r="EL41" s="3957">
        <v>66</v>
      </c>
      <c r="EM41" s="3958">
        <v>7.5757575757575761</v>
      </c>
      <c r="EN41" s="770">
        <v>52</v>
      </c>
      <c r="EO41" s="768">
        <v>73</v>
      </c>
      <c r="EP41" s="1583">
        <v>1.4166666666666667</v>
      </c>
      <c r="EQ41" s="2356">
        <v>48</v>
      </c>
      <c r="ER41" s="3958">
        <v>16.43835616438356</v>
      </c>
      <c r="ES41" s="770">
        <v>56</v>
      </c>
      <c r="ET41" s="768">
        <v>71</v>
      </c>
      <c r="EU41" s="1583">
        <v>0.5714285714285714</v>
      </c>
      <c r="EV41" s="2356">
        <v>69</v>
      </c>
      <c r="EW41" s="3958">
        <v>9.8591549295774641</v>
      </c>
      <c r="EX41" s="770">
        <v>70</v>
      </c>
      <c r="EY41" s="3974">
        <v>70</v>
      </c>
      <c r="EZ41" s="1583">
        <v>0.625</v>
      </c>
      <c r="FA41" s="2356">
        <v>40</v>
      </c>
      <c r="FB41" s="3966">
        <v>5.7142857142857144</v>
      </c>
      <c r="FC41" s="3975">
        <v>52</v>
      </c>
      <c r="FD41" s="768">
        <v>72</v>
      </c>
      <c r="FE41" s="3957">
        <v>0.625</v>
      </c>
      <c r="FF41" s="3957">
        <v>61</v>
      </c>
      <c r="FG41" s="3958">
        <v>5.5555555555555554</v>
      </c>
      <c r="FH41" s="770">
        <v>41</v>
      </c>
      <c r="FI41" s="3965">
        <v>80</v>
      </c>
      <c r="FJ41" s="3957">
        <v>0.5</v>
      </c>
      <c r="FK41" s="3957">
        <v>36</v>
      </c>
      <c r="FL41" s="3966">
        <v>3.75</v>
      </c>
      <c r="FM41" s="3965">
        <v>11</v>
      </c>
      <c r="FN41" s="768">
        <v>73</v>
      </c>
      <c r="FO41" s="3957">
        <v>0.75</v>
      </c>
      <c r="FP41" s="3957">
        <v>23</v>
      </c>
      <c r="FQ41" s="3958">
        <v>2.7397260273972601</v>
      </c>
      <c r="FR41" s="770">
        <v>68</v>
      </c>
      <c r="FS41" s="768">
        <v>69</v>
      </c>
      <c r="FT41" s="3957">
        <v>3.2083333333333335</v>
      </c>
      <c r="FU41" s="3957">
        <v>21</v>
      </c>
      <c r="FV41" s="3958">
        <v>17.39130434782609</v>
      </c>
      <c r="FW41" s="770">
        <v>77</v>
      </c>
      <c r="FX41" s="714">
        <v>55</v>
      </c>
      <c r="FY41" s="725">
        <v>10.909090909090908</v>
      </c>
      <c r="FZ41" s="715">
        <v>70</v>
      </c>
      <c r="GA41" s="702">
        <v>51</v>
      </c>
      <c r="GB41" s="727">
        <v>0.5</v>
      </c>
      <c r="GC41" s="726">
        <v>50</v>
      </c>
      <c r="GD41" s="720">
        <v>1.9607843137254901</v>
      </c>
      <c r="GE41" s="705">
        <v>57</v>
      </c>
      <c r="GF41" s="702">
        <v>52</v>
      </c>
      <c r="GG41" s="712">
        <v>1</v>
      </c>
      <c r="GH41" s="729">
        <v>37</v>
      </c>
      <c r="GI41" s="720">
        <v>3.8461538461538463</v>
      </c>
      <c r="GJ41" s="705">
        <v>43</v>
      </c>
      <c r="GK41" s="702">
        <v>52</v>
      </c>
      <c r="GL41" s="712">
        <v>0.5</v>
      </c>
      <c r="GM41" s="729">
        <v>50</v>
      </c>
      <c r="GN41" s="720">
        <v>1.9230769230769231</v>
      </c>
      <c r="GO41" s="705">
        <v>64</v>
      </c>
      <c r="GP41" s="702">
        <v>54</v>
      </c>
      <c r="GQ41" s="712">
        <v>1</v>
      </c>
      <c r="GR41" s="729">
        <v>27</v>
      </c>
      <c r="GS41" s="720">
        <v>1.8518518518518516</v>
      </c>
      <c r="GT41" s="705">
        <v>45</v>
      </c>
      <c r="GU41" s="702">
        <v>54</v>
      </c>
      <c r="GV41" s="726">
        <v>0.75</v>
      </c>
      <c r="GW41" s="726">
        <v>68</v>
      </c>
      <c r="GX41" s="720">
        <v>7.4074074074074066</v>
      </c>
      <c r="GY41" s="705">
        <v>60</v>
      </c>
      <c r="GZ41" s="702">
        <v>52</v>
      </c>
      <c r="HA41" s="726">
        <v>0</v>
      </c>
      <c r="HB41" s="726">
        <v>44</v>
      </c>
      <c r="HC41" s="720">
        <v>0</v>
      </c>
      <c r="HD41" s="705">
        <v>44</v>
      </c>
      <c r="HE41" s="702">
        <v>52</v>
      </c>
      <c r="HF41" s="726">
        <v>0</v>
      </c>
      <c r="HG41" s="726">
        <v>47</v>
      </c>
      <c r="HH41" s="720">
        <v>0</v>
      </c>
      <c r="HI41" s="705">
        <v>47</v>
      </c>
      <c r="HJ41" s="702">
        <v>53</v>
      </c>
      <c r="HK41" s="726">
        <v>2.5</v>
      </c>
      <c r="HL41" s="726">
        <v>23</v>
      </c>
      <c r="HM41" s="720">
        <v>3.7735849056603774</v>
      </c>
      <c r="HN41" s="705">
        <v>6</v>
      </c>
      <c r="HO41" s="709">
        <v>27.450980392156865</v>
      </c>
      <c r="HP41" s="703">
        <v>5.8823529411764701</v>
      </c>
      <c r="HQ41" s="703">
        <v>54.901960784313729</v>
      </c>
      <c r="HR41" s="703">
        <v>25.490196078431371</v>
      </c>
      <c r="HS41" s="1299">
        <v>13.725490196078432</v>
      </c>
      <c r="HT41" s="1299">
        <v>19.607843137254903</v>
      </c>
      <c r="HU41" s="1299">
        <v>54.901960784313729</v>
      </c>
      <c r="HV41" s="1299">
        <v>1.9607843137254901</v>
      </c>
      <c r="HW41" s="1299">
        <v>66.666666666666657</v>
      </c>
      <c r="HX41" s="1300">
        <v>51</v>
      </c>
      <c r="HY41" s="709">
        <v>26.157407407407408</v>
      </c>
      <c r="HZ41" s="709">
        <v>4.6296296296296298</v>
      </c>
      <c r="IA41" s="709">
        <v>57.638888888888886</v>
      </c>
      <c r="IB41" s="709">
        <v>22.916666666666664</v>
      </c>
      <c r="IC41" s="709">
        <v>10.648148148148149</v>
      </c>
      <c r="ID41" s="709">
        <v>42.361111111111107</v>
      </c>
      <c r="IE41" s="709">
        <v>50</v>
      </c>
      <c r="IF41" s="709">
        <v>2.7777777777777777</v>
      </c>
      <c r="IG41" s="709">
        <v>53.472222222222221</v>
      </c>
      <c r="IH41" s="1300">
        <v>432</v>
      </c>
      <c r="II41" s="1265">
        <v>1</v>
      </c>
      <c r="IJ41" s="1266">
        <v>1</v>
      </c>
      <c r="IK41" s="1266">
        <v>5</v>
      </c>
      <c r="IL41" s="1266">
        <v>4</v>
      </c>
      <c r="IM41" s="1266">
        <v>1</v>
      </c>
      <c r="IN41" s="1266">
        <v>4</v>
      </c>
      <c r="IO41" s="1266" t="s">
        <v>31</v>
      </c>
      <c r="IP41" s="1266">
        <v>8</v>
      </c>
      <c r="IQ41" s="1267">
        <v>28</v>
      </c>
      <c r="IR41" s="1268">
        <v>20</v>
      </c>
      <c r="IS41" s="1269">
        <v>5</v>
      </c>
      <c r="IT41" s="1269">
        <v>5</v>
      </c>
      <c r="IU41" s="1269">
        <v>7</v>
      </c>
      <c r="IV41" s="1269">
        <v>7</v>
      </c>
      <c r="IW41" s="1269">
        <v>13</v>
      </c>
      <c r="IX41" s="1269" t="s">
        <v>31</v>
      </c>
      <c r="IY41" s="1269">
        <v>22</v>
      </c>
      <c r="IZ41" s="1267">
        <v>87</v>
      </c>
      <c r="JA41" s="1268">
        <v>8</v>
      </c>
      <c r="JB41" s="1269">
        <v>7</v>
      </c>
      <c r="JC41" s="1269">
        <v>2</v>
      </c>
      <c r="JD41" s="1269">
        <v>6</v>
      </c>
      <c r="JE41" s="1269">
        <v>5</v>
      </c>
      <c r="JF41" s="1269">
        <v>4</v>
      </c>
      <c r="JG41" s="1269" t="s">
        <v>31</v>
      </c>
      <c r="JH41" s="1269">
        <v>18</v>
      </c>
      <c r="JI41" s="1270">
        <v>59</v>
      </c>
      <c r="JJ41" s="1268">
        <v>3.5714285714285712</v>
      </c>
      <c r="JK41" s="1269">
        <v>3.5714285714285712</v>
      </c>
      <c r="JL41" s="1269">
        <v>17.857142857142858</v>
      </c>
      <c r="JM41" s="1269">
        <v>14.285714285714285</v>
      </c>
      <c r="JN41" s="1269">
        <v>3.5714285714285712</v>
      </c>
      <c r="JO41" s="1269">
        <v>14.285714285714285</v>
      </c>
      <c r="JP41" s="1269" t="s">
        <v>31</v>
      </c>
      <c r="JQ41" s="1269">
        <v>28.571428571428569</v>
      </c>
      <c r="JR41" s="1270">
        <v>100</v>
      </c>
      <c r="JS41" s="1268">
        <v>22.988505747126435</v>
      </c>
      <c r="JT41" s="1269">
        <v>5.7471264367816088</v>
      </c>
      <c r="JU41" s="1269">
        <v>5.7471264367816088</v>
      </c>
      <c r="JV41" s="1269">
        <v>8.0459770114942533</v>
      </c>
      <c r="JW41" s="1269">
        <v>8.0459770114942533</v>
      </c>
      <c r="JX41" s="1269">
        <v>14.942528735632186</v>
      </c>
      <c r="JY41" s="1269" t="s">
        <v>31</v>
      </c>
      <c r="JZ41" s="1269">
        <v>25.287356321839084</v>
      </c>
      <c r="KA41" s="1270">
        <v>100</v>
      </c>
      <c r="KB41" s="1268">
        <v>13.559322033898304</v>
      </c>
      <c r="KC41" s="1269">
        <v>11.864406779661017</v>
      </c>
      <c r="KD41" s="1269">
        <v>3.3898305084745761</v>
      </c>
      <c r="KE41" s="1269">
        <v>10.16949152542373</v>
      </c>
      <c r="KF41" s="1269">
        <v>8.4745762711864394</v>
      </c>
      <c r="KG41" s="1269">
        <v>6.7796610169491522</v>
      </c>
      <c r="KH41" s="1269" t="s">
        <v>31</v>
      </c>
      <c r="KI41" s="1269">
        <v>30.508474576271187</v>
      </c>
      <c r="KJ41" s="1270">
        <v>100</v>
      </c>
      <c r="KK41" s="718">
        <v>45.497818326061086</v>
      </c>
      <c r="KL41" s="705">
        <v>38</v>
      </c>
      <c r="KM41" s="718">
        <v>76.08695652173914</v>
      </c>
      <c r="KN41" s="705">
        <v>24</v>
      </c>
      <c r="KO41" s="1212">
        <v>3.8712437172494925</v>
      </c>
      <c r="KP41" s="988">
        <v>39</v>
      </c>
      <c r="KQ41" s="1212">
        <v>0</v>
      </c>
      <c r="KR41" s="988">
        <v>27</v>
      </c>
      <c r="KS41" s="1212">
        <v>10.865148112501338</v>
      </c>
      <c r="KT41" s="988">
        <v>59</v>
      </c>
      <c r="KU41" s="1212">
        <v>10.014513788098693</v>
      </c>
      <c r="KV41" s="988">
        <v>28</v>
      </c>
      <c r="KW41" s="725">
        <v>9.9679743795036018</v>
      </c>
      <c r="KX41" s="715">
        <v>36</v>
      </c>
      <c r="KY41" s="715">
        <v>14.224402207234826</v>
      </c>
      <c r="KZ41" s="715">
        <v>39</v>
      </c>
      <c r="LA41" s="728">
        <v>60</v>
      </c>
      <c r="LB41" s="729">
        <v>10</v>
      </c>
      <c r="LC41" s="729">
        <v>10</v>
      </c>
      <c r="LD41" s="729">
        <v>40</v>
      </c>
      <c r="LE41" s="729">
        <v>15</v>
      </c>
      <c r="LF41" s="730">
        <v>135</v>
      </c>
      <c r="LG41" s="734">
        <v>1</v>
      </c>
      <c r="LH41" s="728">
        <v>10</v>
      </c>
      <c r="LI41" s="729">
        <v>10</v>
      </c>
      <c r="LJ41" s="706">
        <v>20</v>
      </c>
      <c r="LK41" s="705">
        <v>1</v>
      </c>
      <c r="LL41" s="1372" t="s">
        <v>1632</v>
      </c>
      <c r="LM41" s="976" t="s">
        <v>1632</v>
      </c>
      <c r="LN41" s="976" t="s">
        <v>1632</v>
      </c>
      <c r="LO41" s="976" t="s">
        <v>1632</v>
      </c>
      <c r="LP41" s="729">
        <v>40</v>
      </c>
      <c r="LQ41" s="1023">
        <v>1</v>
      </c>
      <c r="LR41" s="1372" t="s">
        <v>1632</v>
      </c>
      <c r="LS41" s="976" t="s">
        <v>1632</v>
      </c>
      <c r="LT41" s="976" t="s">
        <v>1632</v>
      </c>
      <c r="LU41" s="976" t="s">
        <v>1632</v>
      </c>
      <c r="LV41" s="729">
        <v>40</v>
      </c>
      <c r="LW41" s="1023">
        <v>1</v>
      </c>
      <c r="LX41" s="1372" t="s">
        <v>1632</v>
      </c>
      <c r="LY41" s="976" t="s">
        <v>1632</v>
      </c>
      <c r="LZ41" s="976" t="s">
        <v>1632</v>
      </c>
      <c r="MA41" s="976" t="s">
        <v>1632</v>
      </c>
      <c r="MB41" s="729">
        <v>60</v>
      </c>
      <c r="MC41" s="1023">
        <v>1</v>
      </c>
      <c r="MD41" s="1372" t="s">
        <v>1632</v>
      </c>
      <c r="ME41" s="976" t="s">
        <v>1632</v>
      </c>
      <c r="MF41" s="976" t="s">
        <v>1632</v>
      </c>
      <c r="MG41" s="976" t="s">
        <v>1632</v>
      </c>
      <c r="MH41" s="729">
        <v>40</v>
      </c>
      <c r="MI41" s="1023">
        <v>1</v>
      </c>
      <c r="MJ41" s="1372" t="s">
        <v>1632</v>
      </c>
      <c r="MK41" s="976" t="s">
        <v>1632</v>
      </c>
      <c r="ML41" s="976" t="s">
        <v>1632</v>
      </c>
      <c r="MM41" s="976" t="s">
        <v>1632</v>
      </c>
      <c r="MN41" s="729">
        <v>40</v>
      </c>
      <c r="MO41" s="1023">
        <v>1</v>
      </c>
      <c r="MP41" s="1372" t="s">
        <v>1632</v>
      </c>
      <c r="MQ41" s="976" t="s">
        <v>1632</v>
      </c>
      <c r="MR41" s="976" t="s">
        <v>1632</v>
      </c>
      <c r="MS41" s="976" t="s">
        <v>1625</v>
      </c>
      <c r="MT41" s="729">
        <v>30</v>
      </c>
      <c r="MU41" s="1023">
        <v>20</v>
      </c>
      <c r="MV41" s="1372" t="s">
        <v>1632</v>
      </c>
      <c r="MW41" s="976" t="s">
        <v>1632</v>
      </c>
      <c r="MX41" s="976" t="s">
        <v>1625</v>
      </c>
      <c r="MY41" s="729">
        <v>30</v>
      </c>
      <c r="MZ41" s="1023">
        <v>3</v>
      </c>
      <c r="NA41" s="1372" t="s">
        <v>1632</v>
      </c>
      <c r="NB41" s="976" t="s">
        <v>1625</v>
      </c>
      <c r="NC41" s="976" t="s">
        <v>1625</v>
      </c>
      <c r="ND41" s="976" t="s">
        <v>1625</v>
      </c>
      <c r="NE41" s="729">
        <v>10</v>
      </c>
      <c r="NF41" s="1023">
        <v>62</v>
      </c>
      <c r="NG41" s="976" t="s">
        <v>1632</v>
      </c>
      <c r="NH41" s="976" t="s">
        <v>1632</v>
      </c>
      <c r="NI41" s="976" t="s">
        <v>1632</v>
      </c>
      <c r="NJ41" s="976" t="s">
        <v>1632</v>
      </c>
      <c r="NK41" s="729">
        <v>40</v>
      </c>
      <c r="NL41" s="1023">
        <v>1</v>
      </c>
      <c r="NM41" s="715">
        <v>6.79</v>
      </c>
      <c r="NN41" s="715">
        <f t="shared" si="2"/>
        <v>69</v>
      </c>
      <c r="NO41" s="714">
        <v>858</v>
      </c>
      <c r="NP41" s="715">
        <v>7</v>
      </c>
      <c r="NQ41" s="731">
        <v>197.37750172532782</v>
      </c>
      <c r="NR41" s="715">
        <v>11</v>
      </c>
      <c r="NS41" s="715">
        <v>612</v>
      </c>
      <c r="NT41" s="715">
        <v>9</v>
      </c>
      <c r="NU41" s="731">
        <v>140.78674948240166</v>
      </c>
      <c r="NV41" s="715">
        <v>12</v>
      </c>
      <c r="NW41" s="715">
        <v>229</v>
      </c>
      <c r="NX41" s="715">
        <v>10</v>
      </c>
      <c r="NY41" s="725">
        <v>52.680009201748334</v>
      </c>
      <c r="NZ41" s="715">
        <v>10</v>
      </c>
      <c r="OA41" s="1303">
        <v>0</v>
      </c>
      <c r="OB41" s="1995">
        <v>0</v>
      </c>
      <c r="OC41" s="1303">
        <v>47</v>
      </c>
      <c r="OD41" s="1303">
        <v>0</v>
      </c>
      <c r="OE41" s="1995">
        <v>0</v>
      </c>
      <c r="OF41" s="1303">
        <v>47</v>
      </c>
      <c r="OG41" s="1303">
        <v>66</v>
      </c>
      <c r="OH41" s="1995">
        <v>1.5182884748102139</v>
      </c>
      <c r="OI41" s="1303">
        <v>54</v>
      </c>
      <c r="OJ41" s="699">
        <v>6</v>
      </c>
      <c r="OK41" s="985">
        <v>1.3802622498274673</v>
      </c>
      <c r="OL41" s="1303">
        <v>53</v>
      </c>
      <c r="OM41" s="714">
        <v>152</v>
      </c>
      <c r="ON41" s="725">
        <v>34.966643662295837</v>
      </c>
      <c r="OO41" s="733">
        <v>44</v>
      </c>
      <c r="OP41" s="714">
        <v>4</v>
      </c>
      <c r="OQ41" s="731">
        <v>0.92017483321831151</v>
      </c>
      <c r="OR41" s="733">
        <f t="shared" si="25"/>
        <v>21</v>
      </c>
      <c r="OS41" s="981">
        <v>29.724728198010641</v>
      </c>
      <c r="OT41" s="733">
        <v>60</v>
      </c>
      <c r="OU41" s="715">
        <v>213</v>
      </c>
      <c r="OV41" s="715">
        <v>268</v>
      </c>
      <c r="OW41" s="715">
        <v>200</v>
      </c>
      <c r="OX41" s="715">
        <v>124</v>
      </c>
      <c r="OY41" s="715">
        <v>36</v>
      </c>
      <c r="OZ41" s="715">
        <v>225</v>
      </c>
      <c r="PA41" s="715">
        <v>563</v>
      </c>
      <c r="PB41" s="715">
        <v>104</v>
      </c>
      <c r="PC41" s="715">
        <v>29</v>
      </c>
      <c r="PD41" s="715">
        <v>361</v>
      </c>
      <c r="PE41" s="715">
        <v>161</v>
      </c>
      <c r="PF41" s="715">
        <v>403</v>
      </c>
      <c r="PG41" s="715">
        <v>111</v>
      </c>
      <c r="PH41" s="715">
        <v>5</v>
      </c>
      <c r="PI41" s="715">
        <v>120</v>
      </c>
      <c r="PJ41" s="715">
        <v>103</v>
      </c>
      <c r="PK41" s="715">
        <v>125</v>
      </c>
      <c r="PL41" s="715">
        <v>774</v>
      </c>
      <c r="PM41" s="714">
        <v>27.519379844961239</v>
      </c>
      <c r="PN41" s="715">
        <v>60</v>
      </c>
      <c r="PO41" s="715">
        <v>34.625322997416021</v>
      </c>
      <c r="PP41" s="715">
        <v>57</v>
      </c>
      <c r="PQ41" s="715">
        <v>25.839793281653744</v>
      </c>
      <c r="PR41" s="715">
        <v>67</v>
      </c>
      <c r="PS41" s="715">
        <v>16.020671834625322</v>
      </c>
      <c r="PT41" s="715">
        <v>71</v>
      </c>
      <c r="PU41" s="715">
        <v>4.6511627906976747</v>
      </c>
      <c r="PV41" s="715">
        <v>52</v>
      </c>
      <c r="PW41" s="715">
        <v>29.069767441860467</v>
      </c>
      <c r="PX41" s="715">
        <v>42</v>
      </c>
      <c r="PY41" s="715">
        <v>72.7390180878553</v>
      </c>
      <c r="PZ41" s="715">
        <v>56</v>
      </c>
      <c r="QA41" s="715">
        <v>13.436692506459949</v>
      </c>
      <c r="QB41" s="715">
        <v>74</v>
      </c>
      <c r="QC41" s="715">
        <v>3.7467700258397936</v>
      </c>
      <c r="QD41" s="715">
        <v>10</v>
      </c>
      <c r="QE41" s="715">
        <v>46.640826873385009</v>
      </c>
      <c r="QF41" s="715">
        <v>33</v>
      </c>
      <c r="QG41" s="715">
        <v>20.801033591731265</v>
      </c>
      <c r="QH41" s="715">
        <v>32</v>
      </c>
      <c r="QI41" s="715">
        <v>52.067183462532299</v>
      </c>
      <c r="QJ41" s="715">
        <v>37</v>
      </c>
      <c r="QK41" s="715">
        <v>14.34108527131783</v>
      </c>
      <c r="QL41" s="715">
        <v>60</v>
      </c>
      <c r="QM41" s="715">
        <v>0.64599483204134367</v>
      </c>
      <c r="QN41" s="715">
        <v>8</v>
      </c>
      <c r="QO41" s="715">
        <v>15.503875968992247</v>
      </c>
      <c r="QP41" s="715">
        <v>5</v>
      </c>
      <c r="QQ41" s="715">
        <v>13.307493540051679</v>
      </c>
      <c r="QR41" s="715">
        <v>12</v>
      </c>
      <c r="QS41" s="715">
        <v>16.149870801033593</v>
      </c>
      <c r="QT41" s="715">
        <v>19</v>
      </c>
      <c r="QU41" s="714">
        <v>61</v>
      </c>
      <c r="QV41" s="715">
        <v>4</v>
      </c>
      <c r="QW41" s="715">
        <v>4</v>
      </c>
      <c r="QX41" s="715">
        <v>4</v>
      </c>
      <c r="QY41" s="715">
        <v>1</v>
      </c>
      <c r="QZ41" s="715">
        <v>9</v>
      </c>
      <c r="RA41" s="715">
        <v>27</v>
      </c>
      <c r="RB41" s="715">
        <v>7</v>
      </c>
      <c r="RC41" s="715">
        <v>1</v>
      </c>
      <c r="RD41" s="715">
        <v>92</v>
      </c>
      <c r="RE41" s="715">
        <v>15</v>
      </c>
      <c r="RF41" s="715">
        <v>56</v>
      </c>
      <c r="RG41" s="715">
        <v>27</v>
      </c>
      <c r="RH41" s="715">
        <v>13</v>
      </c>
      <c r="RI41" s="715">
        <v>20</v>
      </c>
      <c r="RJ41" s="715">
        <v>0</v>
      </c>
      <c r="RK41" s="715">
        <v>1</v>
      </c>
      <c r="RL41" s="715">
        <v>266</v>
      </c>
      <c r="RM41" s="714">
        <v>22.932330827067666</v>
      </c>
      <c r="RN41" s="715">
        <v>47</v>
      </c>
      <c r="RO41" s="715">
        <v>1.5037593984962405</v>
      </c>
      <c r="RP41" s="715">
        <v>24</v>
      </c>
      <c r="RQ41" s="715">
        <v>1.5037593984962405</v>
      </c>
      <c r="RR41" s="715">
        <v>38</v>
      </c>
      <c r="RS41" s="715">
        <v>1.5037593984962405</v>
      </c>
      <c r="RT41" s="715">
        <v>46</v>
      </c>
      <c r="RU41" s="715">
        <v>0.37593984962406013</v>
      </c>
      <c r="RV41" s="715">
        <v>11</v>
      </c>
      <c r="RW41" s="715">
        <v>3.3834586466165413</v>
      </c>
      <c r="RX41" s="715">
        <v>38</v>
      </c>
      <c r="RY41" s="715">
        <v>10.150375939849624</v>
      </c>
      <c r="RZ41" s="715">
        <v>43</v>
      </c>
      <c r="SA41" s="715">
        <v>2.6315789473684208</v>
      </c>
      <c r="SB41" s="715">
        <v>57</v>
      </c>
      <c r="SC41" s="715">
        <v>0.37593984962406013</v>
      </c>
      <c r="SD41" s="715">
        <v>11</v>
      </c>
      <c r="SE41" s="715">
        <v>34.586466165413533</v>
      </c>
      <c r="SF41" s="715">
        <v>56</v>
      </c>
      <c r="SG41" s="715">
        <v>5.6390977443609023</v>
      </c>
      <c r="SH41" s="715">
        <v>24</v>
      </c>
      <c r="SI41" s="715">
        <v>21.052631578947366</v>
      </c>
      <c r="SJ41" s="715">
        <v>48</v>
      </c>
      <c r="SK41" s="715">
        <v>10.150375939849624</v>
      </c>
      <c r="SL41" s="715">
        <v>62</v>
      </c>
      <c r="SM41" s="715">
        <v>4.8872180451127818</v>
      </c>
      <c r="SN41" s="715">
        <v>63</v>
      </c>
      <c r="SO41" s="715">
        <v>7.518796992481203</v>
      </c>
      <c r="SP41" s="715">
        <v>26</v>
      </c>
      <c r="SQ41" s="715">
        <v>0</v>
      </c>
      <c r="SR41" s="715">
        <v>1</v>
      </c>
      <c r="SS41" s="715">
        <v>0.37593984962406013</v>
      </c>
      <c r="ST41" s="733">
        <v>18</v>
      </c>
      <c r="SU41" s="4108" t="s">
        <v>3048</v>
      </c>
      <c r="SV41" s="1355" t="s">
        <v>8305</v>
      </c>
      <c r="SW41" s="1355">
        <v>105</v>
      </c>
      <c r="SX41" s="4109">
        <v>23.723452327157702</v>
      </c>
      <c r="SY41" s="1355">
        <v>40</v>
      </c>
      <c r="SZ41" s="2074">
        <v>2</v>
      </c>
      <c r="TA41" s="1995" t="s">
        <v>31</v>
      </c>
      <c r="TB41" s="3967" t="s">
        <v>31</v>
      </c>
      <c r="TC41" s="1303" t="s">
        <v>31</v>
      </c>
      <c r="TD41" s="2074">
        <v>18</v>
      </c>
      <c r="TE41" s="1995" t="s">
        <v>31</v>
      </c>
      <c r="TF41" s="3967" t="s">
        <v>31</v>
      </c>
      <c r="TG41" s="1303" t="s">
        <v>31</v>
      </c>
      <c r="TH41" s="2074">
        <v>7</v>
      </c>
      <c r="TI41" s="1995" t="s">
        <v>31</v>
      </c>
      <c r="TJ41" s="3967" t="s">
        <v>31</v>
      </c>
      <c r="TK41" s="1303" t="s">
        <v>31</v>
      </c>
      <c r="TL41" s="2074">
        <v>0</v>
      </c>
      <c r="TM41" s="1995">
        <v>0</v>
      </c>
      <c r="TN41" s="3967">
        <v>0</v>
      </c>
      <c r="TO41" s="1303">
        <v>11</v>
      </c>
      <c r="TP41" s="2074">
        <v>0</v>
      </c>
      <c r="TQ41" s="1995" t="s">
        <v>31</v>
      </c>
      <c r="TR41" s="3967" t="s">
        <v>31</v>
      </c>
      <c r="TS41" s="1303" t="s">
        <v>31</v>
      </c>
      <c r="TT41" s="2074">
        <v>0</v>
      </c>
      <c r="TU41" s="1995">
        <v>0</v>
      </c>
      <c r="TV41" s="3967">
        <v>0</v>
      </c>
      <c r="TW41" s="1303">
        <v>2</v>
      </c>
      <c r="TX41" s="2074">
        <v>37</v>
      </c>
      <c r="TY41" s="1995" t="s">
        <v>31</v>
      </c>
      <c r="TZ41" s="3967" t="s">
        <v>31</v>
      </c>
      <c r="UA41" s="1303" t="s">
        <v>31</v>
      </c>
      <c r="UB41" s="2074">
        <v>18</v>
      </c>
      <c r="UC41" s="1995" t="s">
        <v>31</v>
      </c>
      <c r="UD41" s="3967" t="s">
        <v>31</v>
      </c>
      <c r="UE41" s="1303" t="s">
        <v>31</v>
      </c>
      <c r="UF41" s="2074">
        <v>96</v>
      </c>
      <c r="UG41" s="1995" t="s">
        <v>31</v>
      </c>
      <c r="UH41" s="3967" t="s">
        <v>31</v>
      </c>
      <c r="UI41" s="1303" t="s">
        <v>31</v>
      </c>
      <c r="UJ41" s="2074">
        <v>25</v>
      </c>
      <c r="UK41" s="1995" t="s">
        <v>31</v>
      </c>
      <c r="UL41" s="3967" t="s">
        <v>31</v>
      </c>
      <c r="UM41" s="1303" t="s">
        <v>31</v>
      </c>
      <c r="UN41" s="2074">
        <v>0</v>
      </c>
      <c r="UO41" s="1995">
        <v>0</v>
      </c>
      <c r="UP41" s="3967">
        <v>0</v>
      </c>
      <c r="UQ41" s="1303">
        <v>3</v>
      </c>
      <c r="UR41" s="2074">
        <v>17</v>
      </c>
      <c r="US41" s="1995" t="s">
        <v>31</v>
      </c>
      <c r="UT41" s="3967" t="s">
        <v>31</v>
      </c>
      <c r="UU41" s="1303" t="s">
        <v>31</v>
      </c>
      <c r="UV41" s="2074">
        <v>0</v>
      </c>
      <c r="UW41" s="1995">
        <v>0</v>
      </c>
      <c r="UX41" s="3967">
        <v>0</v>
      </c>
      <c r="UY41" s="1303">
        <v>26</v>
      </c>
      <c r="UZ41" s="2074">
        <v>0</v>
      </c>
      <c r="VA41" s="1995">
        <v>0</v>
      </c>
      <c r="VB41" s="3967">
        <v>0</v>
      </c>
      <c r="VC41" s="1303">
        <v>4</v>
      </c>
      <c r="VD41" s="2073">
        <v>0</v>
      </c>
      <c r="VE41" s="1303">
        <v>0</v>
      </c>
      <c r="VF41" s="1303">
        <v>0</v>
      </c>
      <c r="VG41" s="1303">
        <v>7</v>
      </c>
      <c r="VH41" s="1303">
        <v>0</v>
      </c>
      <c r="VI41" s="1303">
        <v>0</v>
      </c>
      <c r="VJ41" s="1303">
        <v>0</v>
      </c>
      <c r="VK41" s="1303">
        <v>4</v>
      </c>
      <c r="VL41" s="1303">
        <v>0</v>
      </c>
      <c r="VM41" s="1303">
        <v>6</v>
      </c>
      <c r="VN41" s="1303">
        <v>1.3802622498274673</v>
      </c>
      <c r="VO41" s="1303">
        <v>2</v>
      </c>
      <c r="VP41" s="1303">
        <v>0</v>
      </c>
      <c r="VQ41" s="1303">
        <v>0</v>
      </c>
      <c r="VR41" s="1303">
        <v>0</v>
      </c>
      <c r="VS41" s="1303">
        <v>18</v>
      </c>
      <c r="VT41" s="1303">
        <v>0</v>
      </c>
      <c r="VU41" s="1303">
        <v>2</v>
      </c>
      <c r="VV41" s="1303">
        <v>0.46008741660915575</v>
      </c>
      <c r="VW41" s="1303">
        <v>5</v>
      </c>
      <c r="VX41" s="1303">
        <v>2</v>
      </c>
      <c r="VY41" s="1303">
        <v>28</v>
      </c>
      <c r="VZ41" s="1303">
        <v>6.4412238325281805</v>
      </c>
      <c r="WA41" s="1303">
        <v>13</v>
      </c>
      <c r="WB41" s="1303">
        <v>0</v>
      </c>
      <c r="WC41" s="1303">
        <v>0</v>
      </c>
      <c r="WD41" s="1303">
        <v>0</v>
      </c>
      <c r="WE41" s="1303">
        <v>15</v>
      </c>
      <c r="WF41" s="1303">
        <v>0</v>
      </c>
      <c r="WG41" s="1303">
        <v>0</v>
      </c>
      <c r="WH41" s="1303">
        <v>0</v>
      </c>
      <c r="WI41" s="1303">
        <v>6</v>
      </c>
      <c r="WJ41" s="1303">
        <v>0</v>
      </c>
      <c r="WK41" s="1303">
        <v>2</v>
      </c>
      <c r="WL41" s="1303">
        <v>0.46008741660915575</v>
      </c>
      <c r="WM41" s="1303">
        <v>14</v>
      </c>
      <c r="WN41" s="1303">
        <v>0</v>
      </c>
      <c r="WO41" s="1303">
        <v>0</v>
      </c>
      <c r="WP41" s="1303">
        <v>0</v>
      </c>
      <c r="WQ41" s="1303">
        <v>16</v>
      </c>
      <c r="WR41" s="1303">
        <v>0</v>
      </c>
      <c r="WS41" s="1303">
        <v>0</v>
      </c>
      <c r="WT41" s="1303">
        <v>0</v>
      </c>
      <c r="WU41" s="1303">
        <v>16</v>
      </c>
      <c r="WV41" s="2150"/>
      <c r="WW41" s="712">
        <v>12.883435582822086</v>
      </c>
      <c r="WX41" s="712">
        <v>15.151515151515152</v>
      </c>
      <c r="WY41" s="712">
        <v>11.494252873563218</v>
      </c>
      <c r="WZ41" s="712">
        <v>11.363636363636363</v>
      </c>
      <c r="XA41" s="712">
        <v>11.864406779661017</v>
      </c>
      <c r="XB41" s="712">
        <v>15.09433962264151</v>
      </c>
      <c r="XC41" s="699">
        <v>11.299435028248588</v>
      </c>
      <c r="XD41" s="699">
        <v>59</v>
      </c>
      <c r="XE41" s="699">
        <v>12.408759124087592</v>
      </c>
      <c r="XF41" s="712">
        <v>12.16685979142526</v>
      </c>
      <c r="XG41" s="699">
        <v>45</v>
      </c>
      <c r="XH41" s="712">
        <v>2.4539877300613497</v>
      </c>
      <c r="XI41" s="712">
        <v>11.363636363636363</v>
      </c>
      <c r="XJ41" s="712">
        <v>6.8965517241379306</v>
      </c>
      <c r="XK41" s="712">
        <v>7.3863636363636367</v>
      </c>
      <c r="XL41" s="712">
        <v>8.4745762711864394</v>
      </c>
      <c r="XM41" s="712">
        <v>12.578616352201259</v>
      </c>
      <c r="XN41" s="699">
        <v>8.4745762711864394</v>
      </c>
      <c r="XO41" s="699">
        <v>54</v>
      </c>
      <c r="XP41" s="699">
        <v>7.1776155717761556</v>
      </c>
      <c r="XQ41" s="712">
        <v>8.6906141367323286</v>
      </c>
      <c r="XR41" s="699">
        <v>51</v>
      </c>
      <c r="XS41" s="712">
        <v>19.774011299435028</v>
      </c>
      <c r="XT41" s="699">
        <v>67</v>
      </c>
      <c r="XU41" s="699">
        <v>19.586374695863746</v>
      </c>
      <c r="XV41" s="985">
        <v>20.857473928157592</v>
      </c>
      <c r="XW41" s="699">
        <v>56</v>
      </c>
      <c r="XX41" s="699">
        <v>71.069182389937097</v>
      </c>
      <c r="XY41" s="699">
        <v>78.531073446327682</v>
      </c>
      <c r="XZ41" s="699">
        <v>70</v>
      </c>
      <c r="YA41" s="985">
        <v>77.737226277372258</v>
      </c>
      <c r="YB41" s="985">
        <v>77.05677867902665</v>
      </c>
      <c r="YC41" s="699">
        <v>65</v>
      </c>
      <c r="YD41" s="985">
        <v>0.62893081761006298</v>
      </c>
      <c r="YE41" s="985">
        <v>0.56497175141242939</v>
      </c>
      <c r="YF41" s="699">
        <v>3</v>
      </c>
      <c r="YG41" s="699">
        <v>0.72992700729927007</v>
      </c>
      <c r="YH41" s="699">
        <v>0.92699884125144838</v>
      </c>
      <c r="YI41" s="699">
        <v>8</v>
      </c>
      <c r="YJ41" s="699">
        <v>0.62893081761006298</v>
      </c>
      <c r="YK41" s="699">
        <v>1.1299435028248588</v>
      </c>
      <c r="YL41" s="699">
        <v>44</v>
      </c>
      <c r="YM41" s="985">
        <v>1.9464720194647203</v>
      </c>
      <c r="YN41" s="985">
        <v>1.1587485515643106</v>
      </c>
      <c r="YO41" s="699">
        <v>20</v>
      </c>
      <c r="YP41" s="985">
        <v>0</v>
      </c>
      <c r="YQ41" s="985">
        <v>0</v>
      </c>
      <c r="YR41" s="699">
        <v>37</v>
      </c>
      <c r="YS41" s="712">
        <v>0</v>
      </c>
      <c r="YT41" s="985">
        <v>0</v>
      </c>
      <c r="YU41" s="699">
        <v>24</v>
      </c>
      <c r="YV41" s="982">
        <v>90</v>
      </c>
      <c r="YW41" s="725">
        <v>51.111111111111107</v>
      </c>
      <c r="YX41" s="699">
        <v>6</v>
      </c>
      <c r="YY41" s="699">
        <v>209</v>
      </c>
      <c r="YZ41" s="725">
        <v>66.028708133971293</v>
      </c>
      <c r="ZA41" s="699">
        <v>7</v>
      </c>
      <c r="ZB41" s="715">
        <v>71</v>
      </c>
      <c r="ZC41" s="725">
        <v>81.690140845070431</v>
      </c>
      <c r="ZD41" s="699">
        <v>22</v>
      </c>
      <c r="ZE41" s="982">
        <v>90</v>
      </c>
      <c r="ZF41" s="715">
        <v>44.444444444444443</v>
      </c>
      <c r="ZG41" s="699">
        <v>9</v>
      </c>
      <c r="ZH41" s="716">
        <v>1</v>
      </c>
      <c r="ZI41" s="712">
        <v>0.22820629849383842</v>
      </c>
      <c r="ZJ41" s="699">
        <v>15</v>
      </c>
      <c r="ZK41" s="1363" t="s">
        <v>1627</v>
      </c>
      <c r="ZL41" s="712">
        <v>73.991031390134538</v>
      </c>
      <c r="ZM41" s="712">
        <v>88.438133874239355</v>
      </c>
      <c r="ZN41" s="699">
        <v>29</v>
      </c>
      <c r="ZO41" s="715">
        <v>493</v>
      </c>
      <c r="ZP41" s="709">
        <v>55.778894472361806</v>
      </c>
      <c r="ZQ41" s="703">
        <v>76.605504587155963</v>
      </c>
      <c r="ZR41" s="978">
        <v>12</v>
      </c>
      <c r="ZS41" s="705">
        <v>218</v>
      </c>
      <c r="ZT41" s="709">
        <v>67.64705882352942</v>
      </c>
      <c r="ZU41" s="703">
        <v>86.36363636363636</v>
      </c>
      <c r="ZV41" s="978">
        <v>16</v>
      </c>
      <c r="ZW41" s="4111">
        <v>66</v>
      </c>
      <c r="ZX41" s="709">
        <v>54.54545454545454</v>
      </c>
      <c r="ZY41" s="703">
        <v>74.074074074074076</v>
      </c>
      <c r="ZZ41" s="978">
        <v>10</v>
      </c>
      <c r="AAA41" s="4111">
        <v>81</v>
      </c>
      <c r="AAB41" s="709">
        <v>44.61538461538462</v>
      </c>
      <c r="AAC41" s="703">
        <v>70.422535211267601</v>
      </c>
      <c r="AAD41" s="978">
        <v>16</v>
      </c>
      <c r="AAE41" s="4111">
        <v>71</v>
      </c>
      <c r="AAF41" s="983">
        <v>83.018867924528308</v>
      </c>
      <c r="AAG41" s="715">
        <v>97.029702970297024</v>
      </c>
      <c r="AAH41" s="715">
        <v>70</v>
      </c>
      <c r="AAI41" s="733">
        <v>202</v>
      </c>
      <c r="AAJ41" s="709">
        <v>330.2</v>
      </c>
      <c r="AAK41" s="978">
        <v>35</v>
      </c>
      <c r="AAL41" s="703">
        <v>797.4</v>
      </c>
      <c r="AAM41" s="978">
        <v>47</v>
      </c>
      <c r="AAN41" s="703">
        <v>0</v>
      </c>
      <c r="AAO41" s="978">
        <f t="shared" si="26"/>
        <v>31</v>
      </c>
      <c r="AAP41" s="703">
        <v>0</v>
      </c>
      <c r="AAQ41" s="979">
        <f t="shared" si="27"/>
        <v>12</v>
      </c>
      <c r="AAR41" s="712">
        <v>0</v>
      </c>
      <c r="AAS41" s="699">
        <v>30</v>
      </c>
      <c r="AAT41" s="712">
        <v>307.13</v>
      </c>
      <c r="AAU41" s="699">
        <v>25</v>
      </c>
      <c r="AAV41" s="712">
        <v>0</v>
      </c>
      <c r="AAW41" s="699">
        <v>24</v>
      </c>
      <c r="AAX41" s="712">
        <v>0</v>
      </c>
      <c r="AAY41" s="699">
        <v>32</v>
      </c>
      <c r="AAZ41" s="699">
        <v>1882.8</v>
      </c>
      <c r="ABA41" s="978">
        <f t="shared" si="28"/>
        <v>56</v>
      </c>
      <c r="ABB41" s="712">
        <v>469.1</v>
      </c>
      <c r="ABC41" s="978">
        <f t="shared" si="28"/>
        <v>57</v>
      </c>
      <c r="ABD41" s="712">
        <v>538.9</v>
      </c>
      <c r="ABE41" s="978">
        <f t="shared" si="28"/>
        <v>39</v>
      </c>
      <c r="ABF41" s="712">
        <v>13332.1</v>
      </c>
      <c r="ABG41" s="978">
        <f t="shared" si="28"/>
        <v>7</v>
      </c>
      <c r="ABH41" s="712">
        <v>0</v>
      </c>
      <c r="ABI41" s="978">
        <f t="shared" si="29"/>
        <v>2</v>
      </c>
      <c r="ABJ41" s="712">
        <v>0</v>
      </c>
      <c r="ABK41" s="978">
        <f t="shared" si="29"/>
        <v>1</v>
      </c>
      <c r="ABL41" s="712">
        <v>0</v>
      </c>
      <c r="ABM41" s="978">
        <f t="shared" si="29"/>
        <v>38</v>
      </c>
      <c r="ABN41" s="712">
        <f t="shared" si="30"/>
        <v>0</v>
      </c>
      <c r="ABO41" s="2732">
        <f t="shared" si="31"/>
        <v>39</v>
      </c>
      <c r="ABP41" s="716">
        <v>5</v>
      </c>
      <c r="ABQ41" s="712" t="s">
        <v>1632</v>
      </c>
      <c r="ABR41" s="712">
        <v>5</v>
      </c>
      <c r="ABS41" s="712" t="s">
        <v>1632</v>
      </c>
      <c r="ABT41" s="712">
        <v>5</v>
      </c>
      <c r="ABU41" s="712" t="s">
        <v>1632</v>
      </c>
      <c r="ABV41" s="712">
        <v>5</v>
      </c>
      <c r="ABW41" s="712" t="s">
        <v>1632</v>
      </c>
      <c r="ABX41" s="712">
        <v>5</v>
      </c>
      <c r="ABY41" s="712" t="s">
        <v>1632</v>
      </c>
      <c r="ABZ41" s="712">
        <v>25</v>
      </c>
      <c r="ACA41" s="699">
        <v>1</v>
      </c>
      <c r="ACB41" s="712">
        <v>5</v>
      </c>
      <c r="ACC41" s="712" t="s">
        <v>1632</v>
      </c>
      <c r="ACD41" s="712">
        <v>5</v>
      </c>
      <c r="ACE41" s="712" t="s">
        <v>1632</v>
      </c>
      <c r="ACF41" s="712">
        <v>5</v>
      </c>
      <c r="ACG41" s="712" t="s">
        <v>1632</v>
      </c>
      <c r="ACH41" s="712">
        <v>5</v>
      </c>
      <c r="ACI41" s="712" t="s">
        <v>1632</v>
      </c>
      <c r="ACJ41" s="712">
        <v>20</v>
      </c>
      <c r="ACK41" s="699">
        <v>1</v>
      </c>
      <c r="ACL41" s="712">
        <v>5</v>
      </c>
      <c r="ACM41" s="712" t="s">
        <v>1632</v>
      </c>
      <c r="ACN41" s="712">
        <v>5</v>
      </c>
      <c r="ACO41" s="712" t="s">
        <v>1632</v>
      </c>
      <c r="ACP41" s="712">
        <v>5</v>
      </c>
      <c r="ACQ41" s="712" t="s">
        <v>1632</v>
      </c>
      <c r="ACR41" s="712">
        <v>15</v>
      </c>
      <c r="ACS41" s="699">
        <v>1</v>
      </c>
      <c r="ACT41" s="699">
        <v>10</v>
      </c>
      <c r="ACU41" s="699" t="s">
        <v>1632</v>
      </c>
      <c r="ACV41" s="699">
        <v>10</v>
      </c>
      <c r="ACW41" s="699" t="s">
        <v>1632</v>
      </c>
      <c r="ACX41" s="699">
        <v>10</v>
      </c>
      <c r="ACY41" s="699" t="s">
        <v>1632</v>
      </c>
      <c r="ACZ41" s="699">
        <v>10</v>
      </c>
      <c r="ADA41" s="699" t="s">
        <v>1632</v>
      </c>
      <c r="ADB41" s="699">
        <v>40</v>
      </c>
      <c r="ADC41" s="699">
        <v>1</v>
      </c>
      <c r="ADD41" s="989">
        <v>10</v>
      </c>
      <c r="ADE41" s="989">
        <v>10</v>
      </c>
      <c r="ADF41" s="989">
        <v>10</v>
      </c>
      <c r="ADG41" s="989">
        <v>0</v>
      </c>
      <c r="ADH41" s="989">
        <v>30</v>
      </c>
      <c r="ADI41" s="699">
        <v>36</v>
      </c>
      <c r="ADJ41" s="712">
        <v>5</v>
      </c>
      <c r="ADK41" s="712" t="s">
        <v>1632</v>
      </c>
      <c r="ADL41" s="712">
        <v>5</v>
      </c>
      <c r="ADM41" s="712" t="s">
        <v>1632</v>
      </c>
      <c r="ADN41" s="712">
        <v>0</v>
      </c>
      <c r="ADO41" s="712" t="s">
        <v>1625</v>
      </c>
      <c r="ADP41" s="712">
        <v>0</v>
      </c>
      <c r="ADQ41" s="712" t="s">
        <v>1625</v>
      </c>
      <c r="ADR41" s="712">
        <v>10</v>
      </c>
      <c r="ADS41" s="699">
        <v>49</v>
      </c>
      <c r="ADT41" s="712">
        <v>10</v>
      </c>
      <c r="ADU41" s="712">
        <v>10</v>
      </c>
      <c r="ADV41" s="712">
        <v>10</v>
      </c>
      <c r="ADW41" s="712">
        <v>10</v>
      </c>
      <c r="ADX41" s="712">
        <v>40</v>
      </c>
      <c r="ADY41" s="699">
        <v>1</v>
      </c>
      <c r="ADZ41" s="714">
        <v>0</v>
      </c>
      <c r="AEA41" s="712">
        <v>0</v>
      </c>
      <c r="AEB41" s="699">
        <v>23</v>
      </c>
      <c r="AEC41" s="715">
        <v>0</v>
      </c>
      <c r="AED41" s="712">
        <v>0</v>
      </c>
      <c r="AEE41" s="699">
        <v>54</v>
      </c>
      <c r="AEF41" s="715">
        <v>1</v>
      </c>
      <c r="AEG41" s="712">
        <v>6.2297533017692501</v>
      </c>
      <c r="AEH41" s="699">
        <v>36</v>
      </c>
      <c r="AEI41" s="1303">
        <v>4</v>
      </c>
      <c r="AEJ41" s="712">
        <v>24.919013207077001</v>
      </c>
      <c r="AEK41" s="699">
        <f t="shared" si="32"/>
        <v>55</v>
      </c>
      <c r="AEL41" s="715">
        <v>2</v>
      </c>
      <c r="AEM41" s="712">
        <v>12.594458438287154</v>
      </c>
      <c r="AEN41" s="699">
        <v>12</v>
      </c>
      <c r="AEO41" s="699">
        <v>2</v>
      </c>
      <c r="AEP41" s="712">
        <v>12.5</v>
      </c>
      <c r="AEQ41" s="699">
        <v>76</v>
      </c>
      <c r="AER41" s="699">
        <v>3</v>
      </c>
      <c r="AES41" s="712">
        <v>18.7</v>
      </c>
      <c r="AET41" s="699">
        <v>63</v>
      </c>
      <c r="AEU41" s="699">
        <v>0</v>
      </c>
      <c r="AEV41" s="1099">
        <v>0</v>
      </c>
      <c r="AEW41" s="699">
        <v>43</v>
      </c>
      <c r="AEX41" s="989">
        <v>0.20499999999999999</v>
      </c>
      <c r="AEY41" s="989">
        <v>15</v>
      </c>
      <c r="AEZ41" s="989">
        <v>0</v>
      </c>
      <c r="AFA41" s="989">
        <v>66</v>
      </c>
      <c r="AFB41" s="989">
        <v>6.0999999999999999E-2</v>
      </c>
      <c r="AFC41" s="989">
        <v>23</v>
      </c>
      <c r="AFD41" s="989">
        <v>4.4999999999999998E-2</v>
      </c>
      <c r="AFE41" s="989">
        <v>7</v>
      </c>
      <c r="AFF41" s="989">
        <v>0</v>
      </c>
      <c r="AFG41" s="989">
        <v>44</v>
      </c>
      <c r="AFH41" s="989">
        <v>0</v>
      </c>
      <c r="AFI41" s="989">
        <v>44</v>
      </c>
      <c r="AFJ41" s="989">
        <v>0</v>
      </c>
      <c r="AFK41" s="989">
        <v>7</v>
      </c>
      <c r="AFL41" s="989">
        <v>0</v>
      </c>
      <c r="AFM41" s="989">
        <v>7</v>
      </c>
      <c r="AFN41" s="989">
        <v>15</v>
      </c>
      <c r="AFO41" s="989">
        <v>95.093191327500946</v>
      </c>
      <c r="AFP41" s="989">
        <v>39</v>
      </c>
      <c r="AFQ41" s="989">
        <v>10</v>
      </c>
      <c r="AFR41" s="989">
        <v>63.395460885000638</v>
      </c>
      <c r="AFS41" s="989">
        <v>23</v>
      </c>
      <c r="AFT41" s="989">
        <v>19</v>
      </c>
      <c r="AFU41" s="989">
        <v>120.4513756815012</v>
      </c>
      <c r="AFV41" s="989">
        <v>44</v>
      </c>
      <c r="AFW41" s="989">
        <v>11</v>
      </c>
      <c r="AFX41" s="989">
        <v>69.735006973500688</v>
      </c>
      <c r="AFY41" s="989">
        <v>60</v>
      </c>
      <c r="AFZ41" s="989">
        <v>55</v>
      </c>
      <c r="AGA41" s="989">
        <v>348.67503486750348</v>
      </c>
      <c r="AGB41" s="989">
        <v>46</v>
      </c>
      <c r="AGC41" s="989">
        <v>31</v>
      </c>
      <c r="AGD41" s="989">
        <v>196.52592874350199</v>
      </c>
      <c r="AGE41" s="989">
        <v>26</v>
      </c>
      <c r="AGF41" s="989">
        <v>3</v>
      </c>
      <c r="AGG41" s="989">
        <v>61.1</v>
      </c>
      <c r="AGH41" s="989">
        <v>40</v>
      </c>
      <c r="AGI41" s="989">
        <v>0</v>
      </c>
      <c r="AGJ41" s="989">
        <v>0</v>
      </c>
      <c r="AGK41" s="989">
        <v>10</v>
      </c>
      <c r="AGL41" s="989">
        <v>0</v>
      </c>
      <c r="AGM41" s="989">
        <v>0</v>
      </c>
      <c r="AGN41" s="989">
        <v>2</v>
      </c>
      <c r="AGO41" s="989">
        <v>1</v>
      </c>
      <c r="AGP41" s="989">
        <v>20.37</v>
      </c>
      <c r="AGQ41" s="989">
        <v>50</v>
      </c>
      <c r="AGR41" s="989">
        <v>1</v>
      </c>
      <c r="AGS41" s="989">
        <v>20.37</v>
      </c>
      <c r="AGT41" s="989">
        <v>3</v>
      </c>
      <c r="AGU41" s="989">
        <v>0</v>
      </c>
      <c r="AGV41" s="989">
        <v>0</v>
      </c>
      <c r="AGW41" s="989">
        <v>31</v>
      </c>
      <c r="AGX41" s="989">
        <v>0</v>
      </c>
      <c r="AGY41" s="989">
        <v>0</v>
      </c>
      <c r="AGZ41" s="989">
        <v>25</v>
      </c>
      <c r="AHA41" s="989">
        <v>0</v>
      </c>
      <c r="AHB41" s="989">
        <v>0</v>
      </c>
      <c r="AHC41" s="989">
        <v>12</v>
      </c>
      <c r="AHD41" s="989">
        <v>1</v>
      </c>
      <c r="AHE41" s="989">
        <v>20.37</v>
      </c>
      <c r="AHF41" s="989">
        <v>6</v>
      </c>
      <c r="AHG41" s="712">
        <v>25</v>
      </c>
      <c r="AHH41" s="712">
        <v>537.63</v>
      </c>
      <c r="AHI41" s="699">
        <v>10</v>
      </c>
      <c r="AHJ41" s="712">
        <v>40</v>
      </c>
      <c r="AHK41" s="712">
        <v>860.22</v>
      </c>
      <c r="AHL41" s="712">
        <v>14</v>
      </c>
      <c r="AHM41" s="712">
        <v>0</v>
      </c>
      <c r="AHN41" s="712">
        <v>0</v>
      </c>
      <c r="AHO41" s="699">
        <v>43</v>
      </c>
      <c r="AHP41" s="712">
        <v>0</v>
      </c>
      <c r="AHQ41" s="712">
        <v>0</v>
      </c>
      <c r="AHR41" s="712">
        <v>23</v>
      </c>
      <c r="AHS41" s="712">
        <v>0</v>
      </c>
      <c r="AHT41" s="712">
        <v>0</v>
      </c>
      <c r="AHU41" s="699">
        <v>28</v>
      </c>
      <c r="AHV41" s="712">
        <v>8</v>
      </c>
      <c r="AHW41" s="712">
        <v>172.04</v>
      </c>
      <c r="AHX41" s="699">
        <v>37</v>
      </c>
      <c r="AHY41" s="712">
        <v>0</v>
      </c>
      <c r="AHZ41" s="712">
        <v>0</v>
      </c>
      <c r="AIA41" s="699">
        <v>63</v>
      </c>
      <c r="AIC41" s="714"/>
      <c r="AID41" s="725"/>
      <c r="AIE41" s="715"/>
      <c r="AIF41" s="714"/>
      <c r="AIG41" s="725"/>
      <c r="AIH41" s="715"/>
      <c r="AII41" s="715"/>
      <c r="AIJ41" s="712"/>
      <c r="AIK41" s="715"/>
      <c r="AIL41" s="1169">
        <v>85</v>
      </c>
      <c r="AIM41" s="1174">
        <v>50.588235294117652</v>
      </c>
      <c r="AIN41" s="1168">
        <f t="shared" si="33"/>
        <v>68</v>
      </c>
      <c r="AIO41" s="715">
        <v>213</v>
      </c>
      <c r="AIP41" s="725">
        <v>30.046948356807512</v>
      </c>
      <c r="AIQ41" s="715">
        <f t="shared" si="34"/>
        <v>15</v>
      </c>
      <c r="AIR41" s="1169">
        <v>82</v>
      </c>
      <c r="AIS41" s="1174">
        <v>28.04878048780488</v>
      </c>
      <c r="AIT41" s="1168">
        <f t="shared" si="35"/>
        <v>74</v>
      </c>
      <c r="AIU41" s="715">
        <v>209</v>
      </c>
      <c r="AIV41" s="725">
        <v>13.875598086124404</v>
      </c>
      <c r="AIW41" s="715">
        <f t="shared" si="36"/>
        <v>36</v>
      </c>
      <c r="AIX41" s="1169">
        <v>87</v>
      </c>
      <c r="AIY41" s="1174">
        <v>8.0459770114942533</v>
      </c>
      <c r="AIZ41" s="1168">
        <f t="shared" si="37"/>
        <v>2</v>
      </c>
      <c r="AJA41" s="715">
        <v>200</v>
      </c>
      <c r="AJB41" s="725">
        <v>17.5</v>
      </c>
      <c r="AJC41" s="715">
        <f t="shared" si="38"/>
        <v>44</v>
      </c>
      <c r="AJD41" s="714">
        <v>86</v>
      </c>
      <c r="AJE41" s="725">
        <v>4.6511627906976747</v>
      </c>
      <c r="AJF41" s="715">
        <v>3</v>
      </c>
      <c r="AJG41" s="699">
        <v>216</v>
      </c>
      <c r="AJH41" s="1099">
        <v>15.277777777777779</v>
      </c>
      <c r="AJI41" s="733">
        <v>75</v>
      </c>
      <c r="AJJ41" s="714">
        <v>86</v>
      </c>
      <c r="AJK41" s="712">
        <v>17.441860465116278</v>
      </c>
      <c r="AJL41" s="715">
        <v>7</v>
      </c>
      <c r="AJM41" s="699">
        <v>216</v>
      </c>
      <c r="AJN41" s="712">
        <v>23.611111111111111</v>
      </c>
      <c r="AJO41" s="715">
        <v>26</v>
      </c>
      <c r="AJP41" s="714">
        <v>86</v>
      </c>
      <c r="AJQ41" s="712">
        <v>8.1395348837209305</v>
      </c>
      <c r="AJR41" s="715">
        <v>76</v>
      </c>
      <c r="AJS41" s="699">
        <v>230</v>
      </c>
      <c r="AJT41" s="712">
        <v>26.956521739130434</v>
      </c>
      <c r="AJU41" s="715">
        <f t="shared" si="39"/>
        <v>32</v>
      </c>
      <c r="AJV41" s="1178">
        <v>14.285714285714285</v>
      </c>
      <c r="AJW41" s="1099">
        <v>0</v>
      </c>
      <c r="AJX41" s="1099">
        <v>14.285714285714285</v>
      </c>
      <c r="AJY41" s="1099">
        <v>28.571428571428569</v>
      </c>
      <c r="AJZ41" s="1099">
        <v>0</v>
      </c>
      <c r="AKA41" s="1099">
        <v>14.285714285714285</v>
      </c>
      <c r="AKB41" s="1099">
        <v>0</v>
      </c>
      <c r="AKC41" s="1099">
        <v>0</v>
      </c>
      <c r="AKD41" s="1099">
        <v>14.285714285714285</v>
      </c>
      <c r="AKE41" s="1099">
        <v>14.285714285714285</v>
      </c>
      <c r="AKF41" s="1099">
        <v>14.285714285714285</v>
      </c>
      <c r="AKG41" s="1188">
        <v>7</v>
      </c>
      <c r="AKH41" s="985">
        <v>57.142857142857139</v>
      </c>
      <c r="AKI41" s="985">
        <v>8.5714285714285712</v>
      </c>
      <c r="AKJ41" s="985">
        <v>40</v>
      </c>
      <c r="AKK41" s="985">
        <v>22.857142857142858</v>
      </c>
      <c r="AKL41" s="985">
        <v>11.428571428571429</v>
      </c>
      <c r="AKM41" s="985">
        <v>2.8571428571428572</v>
      </c>
      <c r="AKN41" s="985">
        <v>17.142857142857142</v>
      </c>
      <c r="AKO41" s="985">
        <v>17.142857142857142</v>
      </c>
      <c r="AKP41" s="985">
        <v>25.714285714285712</v>
      </c>
      <c r="AKQ41" s="985">
        <v>2.8571428571428572</v>
      </c>
      <c r="AKR41" s="985">
        <v>8.5714285714285712</v>
      </c>
      <c r="AKS41" s="699">
        <v>35</v>
      </c>
      <c r="AKT41" s="714" t="s">
        <v>1634</v>
      </c>
      <c r="AKU41" s="715" t="s">
        <v>1634</v>
      </c>
      <c r="AKV41" s="715" t="s">
        <v>1634</v>
      </c>
      <c r="AKW41" s="715" t="s">
        <v>1680</v>
      </c>
      <c r="AKX41" s="715" t="s">
        <v>1634</v>
      </c>
      <c r="AKY41" s="715" t="s">
        <v>1634</v>
      </c>
      <c r="AKZ41" s="715" t="s">
        <v>1634</v>
      </c>
      <c r="ALA41" s="715">
        <v>1</v>
      </c>
      <c r="ALB41" s="715">
        <v>1</v>
      </c>
      <c r="ALC41" s="715">
        <v>1</v>
      </c>
      <c r="ALD41" s="715">
        <v>-2</v>
      </c>
      <c r="ALE41" s="715">
        <v>1</v>
      </c>
      <c r="ALF41" s="715">
        <v>1</v>
      </c>
      <c r="ALG41" s="715">
        <v>1</v>
      </c>
      <c r="ALH41" s="715">
        <f t="shared" si="40"/>
        <v>4</v>
      </c>
      <c r="ALI41" s="715">
        <f t="shared" si="41"/>
        <v>43</v>
      </c>
      <c r="ALJ41" s="716" t="s">
        <v>31</v>
      </c>
      <c r="ALK41" s="712" t="s">
        <v>31</v>
      </c>
      <c r="ALL41" s="712" t="s">
        <v>31</v>
      </c>
      <c r="ALM41" s="712" t="s">
        <v>1635</v>
      </c>
      <c r="ALN41" s="712" t="s">
        <v>31</v>
      </c>
      <c r="ALO41" s="712" t="s">
        <v>31</v>
      </c>
      <c r="ALP41" s="712" t="s">
        <v>31</v>
      </c>
      <c r="ALQ41" s="714">
        <v>2</v>
      </c>
      <c r="ALR41" s="715">
        <v>0</v>
      </c>
      <c r="ALS41" s="715">
        <v>1</v>
      </c>
      <c r="ALT41" s="715">
        <v>0</v>
      </c>
      <c r="ALU41" s="715">
        <v>1</v>
      </c>
      <c r="ALV41" s="715">
        <v>2</v>
      </c>
      <c r="ALW41" s="733">
        <v>2</v>
      </c>
      <c r="ALX41" s="981">
        <v>0.45187528242205155</v>
      </c>
      <c r="ALY41" s="715">
        <v>54</v>
      </c>
      <c r="ALZ41" s="731">
        <v>0</v>
      </c>
      <c r="AMA41" s="715">
        <v>61</v>
      </c>
      <c r="AMB41" s="731">
        <v>0.22593764121102577</v>
      </c>
      <c r="AMC41" s="715">
        <v>42</v>
      </c>
      <c r="AMD41" s="731">
        <v>0</v>
      </c>
      <c r="AME41" s="715">
        <v>61</v>
      </c>
      <c r="AMF41" s="715">
        <v>0.22593764121102577</v>
      </c>
      <c r="AMG41" s="715">
        <v>47</v>
      </c>
      <c r="AMH41" s="731">
        <v>0.45187528242205155</v>
      </c>
      <c r="AMI41" s="715">
        <v>39</v>
      </c>
      <c r="AMJ41" s="731">
        <v>0.45187528242205155</v>
      </c>
      <c r="AMK41" s="715">
        <v>41</v>
      </c>
      <c r="AML41" s="982">
        <v>4</v>
      </c>
      <c r="AMM41" s="699">
        <v>1</v>
      </c>
      <c r="AMN41" s="699">
        <v>1</v>
      </c>
      <c r="AMO41" s="716">
        <v>0.9037505648441031</v>
      </c>
      <c r="AMP41" s="715">
        <v>17</v>
      </c>
      <c r="AMQ41" s="712">
        <v>0.22593764121102577</v>
      </c>
      <c r="AMR41" s="715">
        <v>18</v>
      </c>
      <c r="AMS41" s="712">
        <v>0.22593764121102577</v>
      </c>
      <c r="AMT41" s="733">
        <v>20</v>
      </c>
      <c r="AMU41" s="982">
        <v>0</v>
      </c>
      <c r="AMV41" s="731">
        <v>0</v>
      </c>
      <c r="AMW41" s="715">
        <v>32</v>
      </c>
      <c r="AMX41" s="716" t="s">
        <v>106</v>
      </c>
      <c r="AMY41" s="712" t="s">
        <v>1687</v>
      </c>
      <c r="AMZ41" s="715">
        <v>4</v>
      </c>
      <c r="ANA41" s="715">
        <v>1</v>
      </c>
      <c r="ANB41" s="715">
        <v>5</v>
      </c>
      <c r="ANC41" s="715">
        <v>28</v>
      </c>
      <c r="AND41" s="1201" t="s">
        <v>1632</v>
      </c>
      <c r="ANE41" s="1202" t="s">
        <v>1632</v>
      </c>
      <c r="ANF41" s="1202" t="s">
        <v>1632</v>
      </c>
      <c r="ANG41" s="1202" t="s">
        <v>1632</v>
      </c>
      <c r="ANH41" s="725">
        <v>5</v>
      </c>
      <c r="ANI41" s="725">
        <v>5</v>
      </c>
      <c r="ANJ41" s="725">
        <v>5</v>
      </c>
      <c r="ANK41" s="725">
        <v>5</v>
      </c>
      <c r="ANL41" s="1303">
        <f t="shared" si="42"/>
        <v>20</v>
      </c>
      <c r="ANM41" s="1303">
        <f t="shared" si="43"/>
        <v>1</v>
      </c>
      <c r="ANN41" s="983" t="s">
        <v>1632</v>
      </c>
      <c r="ANO41" s="725" t="s">
        <v>1632</v>
      </c>
      <c r="ANP41" s="725" t="s">
        <v>1632</v>
      </c>
      <c r="ANQ41" s="725" t="s">
        <v>1632</v>
      </c>
      <c r="ANR41" s="725">
        <v>5</v>
      </c>
      <c r="ANS41" s="725">
        <v>5</v>
      </c>
      <c r="ANT41" s="725">
        <v>5</v>
      </c>
      <c r="ANU41" s="725">
        <v>5</v>
      </c>
      <c r="ANV41" s="715">
        <f t="shared" si="44"/>
        <v>20</v>
      </c>
      <c r="ANW41" s="715">
        <f t="shared" si="45"/>
        <v>1</v>
      </c>
      <c r="ANX41" s="982">
        <v>70</v>
      </c>
      <c r="ANY41" s="715">
        <v>3292</v>
      </c>
      <c r="ANZ41" s="1089">
        <v>20.943999999999999</v>
      </c>
      <c r="AOA41" s="715">
        <v>9</v>
      </c>
      <c r="AOB41" s="1089">
        <v>1.3</v>
      </c>
      <c r="AOC41" s="1188">
        <f t="shared" si="46"/>
        <v>71</v>
      </c>
      <c r="AOD41" s="1089">
        <v>34.887</v>
      </c>
      <c r="AOE41" s="1188">
        <f t="shared" si="47"/>
        <v>49</v>
      </c>
      <c r="AOF41" s="699">
        <v>0</v>
      </c>
      <c r="AOG41" s="985">
        <v>0</v>
      </c>
      <c r="AOH41" s="1188">
        <v>45</v>
      </c>
      <c r="AOI41" s="699">
        <v>1</v>
      </c>
      <c r="AOJ41" s="985">
        <v>0.22593764121102577</v>
      </c>
      <c r="AOK41" s="1188">
        <v>53</v>
      </c>
      <c r="AOL41" s="699">
        <v>3</v>
      </c>
      <c r="AOM41" s="985">
        <v>0.67781292363307732</v>
      </c>
      <c r="AON41" s="1188">
        <v>22</v>
      </c>
      <c r="AOO41" s="699">
        <v>1</v>
      </c>
      <c r="AOP41" s="985">
        <v>0.22593764121102577</v>
      </c>
      <c r="AOQ41" s="1188">
        <v>45</v>
      </c>
      <c r="AOR41" s="983" t="s">
        <v>1625</v>
      </c>
      <c r="AOS41" s="725" t="s">
        <v>1625</v>
      </c>
      <c r="AOT41" s="725" t="s">
        <v>1625</v>
      </c>
      <c r="AOU41" s="725" t="s">
        <v>1625</v>
      </c>
      <c r="AOV41" s="725">
        <v>0</v>
      </c>
      <c r="AOW41" s="725">
        <v>0</v>
      </c>
      <c r="AOX41" s="725">
        <v>0</v>
      </c>
      <c r="AOY41" s="725">
        <v>0</v>
      </c>
      <c r="AOZ41" s="715">
        <f t="shared" si="48"/>
        <v>0</v>
      </c>
      <c r="APA41" s="715">
        <f t="shared" si="49"/>
        <v>25</v>
      </c>
      <c r="APB41" s="1993" t="s">
        <v>1625</v>
      </c>
      <c r="APC41" s="1994" t="s">
        <v>1632</v>
      </c>
      <c r="APD41" s="1994" t="s">
        <v>1632</v>
      </c>
      <c r="APE41" s="1994" t="s">
        <v>1632</v>
      </c>
      <c r="APF41" s="1995">
        <v>0</v>
      </c>
      <c r="APG41" s="1995">
        <v>5</v>
      </c>
      <c r="APH41" s="1995">
        <v>5</v>
      </c>
      <c r="API41" s="1995">
        <v>5</v>
      </c>
      <c r="APJ41" s="715">
        <f t="shared" si="50"/>
        <v>15</v>
      </c>
      <c r="APK41" s="715">
        <f t="shared" si="51"/>
        <v>27</v>
      </c>
      <c r="APL41" s="715">
        <v>0</v>
      </c>
      <c r="APM41" s="725">
        <v>0</v>
      </c>
      <c r="APN41" s="715">
        <v>17</v>
      </c>
      <c r="APO41" s="715">
        <v>0</v>
      </c>
      <c r="APP41" s="725">
        <v>0</v>
      </c>
      <c r="APQ41" s="715">
        <v>18</v>
      </c>
      <c r="APR41" s="1169">
        <v>0</v>
      </c>
      <c r="APS41" s="1168">
        <v>0</v>
      </c>
      <c r="APT41" s="1168">
        <v>0</v>
      </c>
      <c r="APU41" s="989">
        <v>0</v>
      </c>
      <c r="APV41" s="989">
        <v>0</v>
      </c>
      <c r="APW41" s="989">
        <v>0</v>
      </c>
      <c r="APX41" s="989">
        <v>38</v>
      </c>
      <c r="APY41" s="989">
        <v>1</v>
      </c>
      <c r="APZ41" s="989">
        <v>162.5</v>
      </c>
      <c r="AQA41" s="989">
        <v>1300</v>
      </c>
      <c r="AQB41" s="989">
        <v>162.5</v>
      </c>
      <c r="AQC41" s="989">
        <v>1300</v>
      </c>
      <c r="AQD41" s="1099">
        <v>29.905682079595124</v>
      </c>
      <c r="AQE41" s="989">
        <v>18</v>
      </c>
      <c r="AQF41" s="989">
        <v>1</v>
      </c>
      <c r="AQG41" s="989">
        <v>162.5</v>
      </c>
      <c r="AQH41" s="989">
        <v>1300</v>
      </c>
      <c r="AQI41" s="989">
        <v>162.5</v>
      </c>
      <c r="AQJ41" s="989">
        <v>1300</v>
      </c>
      <c r="AQK41" s="989">
        <v>29.905682079595124</v>
      </c>
      <c r="AQL41" s="729">
        <v>45</v>
      </c>
      <c r="AQM41" s="987"/>
      <c r="AQQ41" s="715">
        <v>427</v>
      </c>
      <c r="AQR41" s="715">
        <v>363</v>
      </c>
      <c r="AQS41" s="989">
        <v>29</v>
      </c>
      <c r="AQT41" s="1099">
        <v>7.9889807162534439</v>
      </c>
      <c r="AQU41" s="989">
        <f t="shared" si="52"/>
        <v>41</v>
      </c>
      <c r="AQV41" s="989">
        <v>11</v>
      </c>
      <c r="AQW41" s="989">
        <v>37.931034482758619</v>
      </c>
      <c r="AQX41" s="1099">
        <v>3.7272727272727271</v>
      </c>
      <c r="AQY41" s="989">
        <f t="shared" si="53"/>
        <v>24</v>
      </c>
      <c r="AQZ41" s="989">
        <v>10</v>
      </c>
      <c r="ARA41" s="989">
        <v>39</v>
      </c>
      <c r="ARB41" s="989">
        <v>25.641025641025639</v>
      </c>
      <c r="ARC41" s="989">
        <f t="shared" si="54"/>
        <v>17</v>
      </c>
      <c r="ARD41" s="1668">
        <v>2.6749311294765841</v>
      </c>
      <c r="ARE41" s="1667">
        <f t="shared" si="55"/>
        <v>8</v>
      </c>
      <c r="ARF41" s="1168">
        <v>10</v>
      </c>
      <c r="ARG41" s="1099">
        <v>10</v>
      </c>
      <c r="ARH41" s="989">
        <f t="shared" si="56"/>
        <v>22</v>
      </c>
      <c r="ARI41" s="715">
        <v>32</v>
      </c>
      <c r="ARJ41" s="985">
        <v>12.5</v>
      </c>
      <c r="ARK41" s="699">
        <f t="shared" si="57"/>
        <v>14</v>
      </c>
      <c r="ARL41" s="989">
        <v>192</v>
      </c>
      <c r="ARM41" s="715">
        <v>71</v>
      </c>
      <c r="ARN41" s="985">
        <v>36.979166666666671</v>
      </c>
      <c r="ARO41" s="699">
        <f t="shared" si="58"/>
        <v>67</v>
      </c>
      <c r="ARP41" s="707">
        <v>102</v>
      </c>
      <c r="ARQ41" s="990">
        <v>0</v>
      </c>
      <c r="ARR41" s="719">
        <v>0</v>
      </c>
      <c r="ARS41" s="979">
        <f t="shared" si="59"/>
        <v>34</v>
      </c>
      <c r="ART41" s="715">
        <v>14</v>
      </c>
      <c r="ARU41" s="699">
        <f t="shared" si="59"/>
        <v>69</v>
      </c>
      <c r="ARV41" s="715">
        <v>2780</v>
      </c>
      <c r="ARW41" s="715">
        <v>1090</v>
      </c>
      <c r="ARX41" s="985">
        <v>39.208633093525179</v>
      </c>
      <c r="ARY41" s="699">
        <f t="shared" si="60"/>
        <v>25</v>
      </c>
      <c r="ARZ41" s="715" t="s">
        <v>31</v>
      </c>
      <c r="ASA41" s="715" t="s">
        <v>31</v>
      </c>
      <c r="ASB41" s="712" t="s">
        <v>31</v>
      </c>
      <c r="ASC41" s="699" t="str">
        <f t="shared" si="61"/>
        <v>-</v>
      </c>
      <c r="ASD41" s="712">
        <v>52.72727272727272</v>
      </c>
      <c r="ASE41" s="712">
        <v>16.363636363636363</v>
      </c>
      <c r="ASF41" s="712">
        <v>14.545454545454545</v>
      </c>
      <c r="ASG41" s="712">
        <v>3.6363636363636362</v>
      </c>
      <c r="ASH41" s="712">
        <v>0</v>
      </c>
      <c r="ASI41" s="712">
        <v>7.2727272727272725</v>
      </c>
      <c r="ASJ41" s="712">
        <v>3.6363636363636362</v>
      </c>
      <c r="ASK41" s="712">
        <v>1.8181818181818181</v>
      </c>
      <c r="ASL41" s="712">
        <v>0</v>
      </c>
      <c r="ASM41" s="715">
        <v>29</v>
      </c>
      <c r="ASN41" s="715">
        <v>9</v>
      </c>
      <c r="ASO41" s="715">
        <v>8</v>
      </c>
      <c r="ASP41" s="715">
        <v>2</v>
      </c>
      <c r="ASQ41" s="715">
        <v>0</v>
      </c>
      <c r="ASR41" s="715">
        <v>4</v>
      </c>
      <c r="ASS41" s="715">
        <v>2</v>
      </c>
      <c r="AST41" s="715">
        <v>1</v>
      </c>
      <c r="ASU41" s="715">
        <v>0</v>
      </c>
      <c r="ASV41" s="715">
        <v>55</v>
      </c>
      <c r="ASW41" s="712">
        <v>54.54545454545454</v>
      </c>
      <c r="ASX41" s="712">
        <v>0</v>
      </c>
      <c r="ASY41" s="712">
        <v>9.0909090909090917</v>
      </c>
      <c r="ASZ41" s="712">
        <v>0</v>
      </c>
      <c r="ATA41" s="712">
        <v>9.0909090909090917</v>
      </c>
      <c r="ATB41" s="712">
        <v>27.27272727272727</v>
      </c>
      <c r="ATC41" s="712">
        <v>0</v>
      </c>
      <c r="ATD41" s="712">
        <v>0</v>
      </c>
      <c r="ATE41" s="712">
        <v>0</v>
      </c>
      <c r="ATF41" s="715">
        <v>6</v>
      </c>
      <c r="ATG41" s="715">
        <v>0</v>
      </c>
      <c r="ATH41" s="715">
        <v>1</v>
      </c>
      <c r="ATI41" s="715">
        <v>0</v>
      </c>
      <c r="ATJ41" s="715">
        <v>1</v>
      </c>
      <c r="ATK41" s="715">
        <v>3</v>
      </c>
      <c r="ATL41" s="715">
        <v>0</v>
      </c>
      <c r="ATM41" s="715">
        <v>0</v>
      </c>
      <c r="ATN41" s="715">
        <v>0</v>
      </c>
      <c r="ATO41" s="715">
        <v>11</v>
      </c>
      <c r="ATP41" s="712">
        <v>100</v>
      </c>
      <c r="ATQ41" s="712">
        <v>0</v>
      </c>
      <c r="ATR41" s="712">
        <v>0</v>
      </c>
      <c r="ATS41" s="712">
        <v>0</v>
      </c>
      <c r="ATT41" s="712">
        <v>0</v>
      </c>
      <c r="ATU41" s="712">
        <v>0</v>
      </c>
      <c r="ATV41" s="712">
        <v>0</v>
      </c>
      <c r="ATW41" s="712">
        <v>0</v>
      </c>
      <c r="ATX41" s="712">
        <v>0</v>
      </c>
      <c r="ATY41" s="715">
        <v>1</v>
      </c>
      <c r="ATZ41" s="715">
        <v>0</v>
      </c>
      <c r="AUA41" s="715">
        <v>0</v>
      </c>
      <c r="AUB41" s="715">
        <v>0</v>
      </c>
      <c r="AUC41" s="715">
        <v>0</v>
      </c>
      <c r="AUD41" s="715">
        <v>0</v>
      </c>
      <c r="AUE41" s="715">
        <v>0</v>
      </c>
      <c r="AUF41" s="715">
        <v>0</v>
      </c>
      <c r="AUG41" s="715">
        <v>0</v>
      </c>
      <c r="AUH41" s="715">
        <v>1</v>
      </c>
      <c r="AUI41" s="712" t="s">
        <v>1648</v>
      </c>
      <c r="AUJ41" s="712" t="s">
        <v>1623</v>
      </c>
      <c r="AUK41" s="709">
        <v>15</v>
      </c>
      <c r="AUL41" s="978">
        <v>7</v>
      </c>
      <c r="AUM41" s="703" t="s">
        <v>1625</v>
      </c>
      <c r="AUN41" s="703" t="s">
        <v>1632</v>
      </c>
      <c r="AUO41" s="703" t="s">
        <v>1632</v>
      </c>
      <c r="AUP41" s="701" t="s">
        <v>1632</v>
      </c>
      <c r="AUQ41" s="712" t="s">
        <v>1626</v>
      </c>
      <c r="AUR41" s="712" t="s">
        <v>1627</v>
      </c>
      <c r="AUS41" s="712" t="s">
        <v>1627</v>
      </c>
      <c r="AUT41" s="712" t="s">
        <v>1623</v>
      </c>
      <c r="AUU41" s="712" t="s">
        <v>1625</v>
      </c>
      <c r="AUV41" s="712" t="s">
        <v>1628</v>
      </c>
      <c r="AUW41" s="3968" t="s">
        <v>1641</v>
      </c>
      <c r="AUX41" s="712" t="s">
        <v>5405</v>
      </c>
      <c r="AUY41" s="712" t="s">
        <v>1729</v>
      </c>
      <c r="AUZ41" s="699">
        <v>75</v>
      </c>
      <c r="AVA41" s="699">
        <v>11</v>
      </c>
      <c r="AVB41" s="985">
        <v>14.6</v>
      </c>
      <c r="AVC41" s="699">
        <v>1</v>
      </c>
      <c r="AVD41" s="712">
        <v>0.22593764121102577</v>
      </c>
      <c r="AVE41" s="699">
        <f t="shared" si="62"/>
        <v>7</v>
      </c>
      <c r="AVF41" s="712">
        <v>5</v>
      </c>
      <c r="AVG41" s="978">
        <v>20</v>
      </c>
      <c r="AVH41" s="712" t="s">
        <v>1632</v>
      </c>
      <c r="AVI41" s="712" t="s">
        <v>1625</v>
      </c>
      <c r="AVJ41" s="712" t="s">
        <v>1625</v>
      </c>
      <c r="AVK41" s="712" t="s">
        <v>1625</v>
      </c>
      <c r="AVL41" s="716">
        <v>12.5</v>
      </c>
      <c r="AVM41" s="699">
        <f t="shared" si="63"/>
        <v>26</v>
      </c>
      <c r="AVN41" s="715">
        <v>2</v>
      </c>
      <c r="AVO41" s="712">
        <v>12.5</v>
      </c>
      <c r="AVP41" s="699">
        <f t="shared" si="64"/>
        <v>9</v>
      </c>
      <c r="AVQ41" s="715">
        <v>2</v>
      </c>
      <c r="AVR41" s="712">
        <v>6.2</v>
      </c>
      <c r="AVS41" s="699">
        <f t="shared" si="65"/>
        <v>6</v>
      </c>
      <c r="AVT41" s="715">
        <v>1</v>
      </c>
      <c r="AVU41" s="712">
        <v>0</v>
      </c>
      <c r="AVV41" s="699">
        <f t="shared" si="66"/>
        <v>29</v>
      </c>
      <c r="AVW41" s="715">
        <v>0</v>
      </c>
      <c r="AVX41" s="712">
        <v>0</v>
      </c>
      <c r="AVY41" s="733">
        <v>0</v>
      </c>
      <c r="AVZ41" s="716">
        <v>0</v>
      </c>
      <c r="AWA41" s="699">
        <f t="shared" si="67"/>
        <v>26</v>
      </c>
      <c r="AWB41" s="715">
        <v>0</v>
      </c>
      <c r="AWC41" s="712">
        <v>0</v>
      </c>
      <c r="AWD41" s="699">
        <f t="shared" si="68"/>
        <v>9</v>
      </c>
      <c r="AWE41" s="715">
        <v>0</v>
      </c>
      <c r="AWF41" s="712">
        <v>12.5</v>
      </c>
      <c r="AWG41" s="699">
        <f t="shared" si="69"/>
        <v>36</v>
      </c>
      <c r="AWH41" s="715">
        <v>2</v>
      </c>
      <c r="AWI41" s="714">
        <v>155</v>
      </c>
      <c r="AWJ41" s="715">
        <v>100</v>
      </c>
      <c r="AWK41" s="715">
        <v>42</v>
      </c>
      <c r="AWL41" s="715" t="s">
        <v>31</v>
      </c>
      <c r="AWM41" s="715" t="s">
        <v>31</v>
      </c>
      <c r="AWN41" s="715">
        <v>297</v>
      </c>
      <c r="AWO41" s="715" t="s">
        <v>31</v>
      </c>
      <c r="AWP41" s="715">
        <v>15</v>
      </c>
      <c r="AWQ41" s="715" t="s">
        <v>31</v>
      </c>
      <c r="AWR41" s="715">
        <v>15</v>
      </c>
      <c r="AWS41" s="716">
        <v>0.318</v>
      </c>
      <c r="AWT41" s="699">
        <f t="shared" si="70"/>
        <v>10</v>
      </c>
      <c r="AWU41" s="712">
        <v>0.20499999999999999</v>
      </c>
      <c r="AWV41" s="699">
        <f t="shared" si="70"/>
        <v>7</v>
      </c>
      <c r="AWW41" s="712">
        <v>8.5999999999999993E-2</v>
      </c>
      <c r="AWX41" s="699">
        <f t="shared" si="3"/>
        <v>1</v>
      </c>
      <c r="AWY41" s="712" t="s">
        <v>31</v>
      </c>
      <c r="AWZ41" s="699" t="str">
        <f t="shared" si="71"/>
        <v>-</v>
      </c>
      <c r="AXA41" s="712" t="s">
        <v>31</v>
      </c>
      <c r="AXB41" s="712">
        <v>0.60899999999999999</v>
      </c>
      <c r="AXC41" s="712" t="s">
        <v>31</v>
      </c>
      <c r="AXD41" s="699" t="str">
        <f t="shared" si="4"/>
        <v>-</v>
      </c>
      <c r="AXE41" s="712">
        <v>3.1E-2</v>
      </c>
      <c r="AXF41" s="699">
        <f t="shared" si="5"/>
        <v>32</v>
      </c>
      <c r="AXG41" s="712" t="s">
        <v>31</v>
      </c>
      <c r="AXH41" s="699" t="str">
        <f t="shared" si="6"/>
        <v>-</v>
      </c>
      <c r="AXI41" s="712">
        <v>3.1E-2</v>
      </c>
      <c r="AXK41" s="3969">
        <v>92.571428571428555</v>
      </c>
      <c r="AXL41" s="3970">
        <v>175</v>
      </c>
      <c r="AXM41" s="715">
        <f t="shared" si="72"/>
        <v>53</v>
      </c>
      <c r="AXN41" s="3969">
        <v>41.904761904761905</v>
      </c>
      <c r="AXO41" s="3970">
        <v>210</v>
      </c>
      <c r="AXP41" s="715">
        <f t="shared" si="73"/>
        <v>26</v>
      </c>
      <c r="AXQ41" s="2024">
        <v>4309</v>
      </c>
      <c r="AXR41" s="2024">
        <v>4328</v>
      </c>
      <c r="AXS41" s="3029">
        <v>0.4390018484288305</v>
      </c>
      <c r="AXT41" s="2024" t="s">
        <v>8059</v>
      </c>
      <c r="AXU41" s="2024">
        <v>500</v>
      </c>
      <c r="AXV41" s="2024">
        <v>479</v>
      </c>
      <c r="AXW41" s="3029">
        <v>4.384133611691027</v>
      </c>
      <c r="AXX41" s="2024" t="s">
        <v>8056</v>
      </c>
      <c r="AXY41" s="3029">
        <v>11.603620329542817</v>
      </c>
      <c r="AXZ41" s="3029">
        <v>11.067467652495379</v>
      </c>
      <c r="AYA41" s="3029">
        <v>-0.53615267704743808</v>
      </c>
      <c r="AYB41" s="2024" t="s">
        <v>1632</v>
      </c>
      <c r="AYC41" s="2123">
        <v>1512</v>
      </c>
      <c r="AYD41" s="2024">
        <v>1616</v>
      </c>
      <c r="AYE41" s="3029">
        <v>6.4356435643564254</v>
      </c>
      <c r="AYF41" s="2024" t="s">
        <v>8058</v>
      </c>
      <c r="AYG41" s="2024">
        <v>276</v>
      </c>
      <c r="AYH41" s="2024">
        <v>286</v>
      </c>
      <c r="AYI41" s="3029">
        <v>3.4965034965034931</v>
      </c>
      <c r="AYJ41" s="2024" t="s">
        <v>8056</v>
      </c>
      <c r="AYK41" s="2024">
        <v>13560</v>
      </c>
      <c r="AYL41" s="2024">
        <v>11256</v>
      </c>
      <c r="AYM41" s="3029">
        <v>20.469083155650324</v>
      </c>
      <c r="AYN41" s="2024" t="s">
        <v>8057</v>
      </c>
      <c r="AYO41" s="2024">
        <v>69172491</v>
      </c>
      <c r="AYP41" s="2024">
        <v>65026915</v>
      </c>
      <c r="AYQ41" s="3029">
        <v>6.3751694202316003</v>
      </c>
      <c r="AYR41" s="2024" t="s">
        <v>8058</v>
      </c>
      <c r="AYS41" s="2024">
        <v>35151105</v>
      </c>
      <c r="AYT41" s="2024">
        <v>30060235</v>
      </c>
      <c r="AYU41" s="3029">
        <v>16.935562878999448</v>
      </c>
      <c r="AYV41" s="2024" t="s">
        <v>8057</v>
      </c>
      <c r="AYW41" s="2024">
        <v>31400000</v>
      </c>
      <c r="AYX41" s="2024">
        <v>32438846</v>
      </c>
      <c r="AYY41" s="3029">
        <v>3.2024752051907086</v>
      </c>
      <c r="AYZ41" s="2024" t="s">
        <v>8056</v>
      </c>
      <c r="AZA41" s="2024">
        <v>1520420</v>
      </c>
      <c r="AZB41" s="2024">
        <v>1183880</v>
      </c>
      <c r="AZC41" s="3029">
        <v>28.426867587931213</v>
      </c>
      <c r="AZD41" s="2024" t="s">
        <v>8057</v>
      </c>
      <c r="AZE41" s="2024">
        <v>814658</v>
      </c>
      <c r="AZF41" s="2024">
        <v>1178955</v>
      </c>
      <c r="AZG41" s="3029">
        <v>30.899991942016442</v>
      </c>
      <c r="AZH41" s="2024" t="s">
        <v>8057</v>
      </c>
      <c r="AZI41" s="2024">
        <v>149000</v>
      </c>
      <c r="AZJ41" s="2024">
        <v>0</v>
      </c>
      <c r="AZK41" s="3029" t="s">
        <v>31</v>
      </c>
      <c r="AZL41" s="2024" t="s">
        <v>31</v>
      </c>
      <c r="AZM41" s="2024">
        <v>67308</v>
      </c>
      <c r="AZN41" s="2024">
        <v>128200</v>
      </c>
      <c r="AZO41" s="3029">
        <v>47.497659906396258</v>
      </c>
      <c r="AZP41" s="2024" t="s">
        <v>8057</v>
      </c>
      <c r="AZQ41" s="2024">
        <v>0</v>
      </c>
      <c r="AZR41" s="2024">
        <v>31799</v>
      </c>
      <c r="AZS41" s="3029">
        <v>100</v>
      </c>
      <c r="AZT41" s="2024" t="s">
        <v>8057</v>
      </c>
      <c r="AZU41" s="2024">
        <v>70000</v>
      </c>
      <c r="AZV41" s="2024">
        <v>5000</v>
      </c>
      <c r="AZW41" s="3029">
        <v>1300</v>
      </c>
      <c r="AZX41" s="2024" t="s">
        <v>8057</v>
      </c>
      <c r="AZY41" s="2123">
        <v>416705000</v>
      </c>
      <c r="AZZ41" s="2024">
        <v>432954618</v>
      </c>
      <c r="BAA41" s="3029">
        <v>3.7531919800425868</v>
      </c>
      <c r="BAB41" s="2024" t="s">
        <v>8056</v>
      </c>
      <c r="BAC41" s="2024">
        <v>63603000</v>
      </c>
      <c r="BAD41" s="2024">
        <v>66466559</v>
      </c>
      <c r="BAE41" s="3029">
        <v>4.3082702686624685</v>
      </c>
      <c r="BAF41" s="2024" t="s">
        <v>8056</v>
      </c>
      <c r="BAG41" s="2024">
        <v>524680000</v>
      </c>
      <c r="BAH41" s="2024">
        <v>443390457</v>
      </c>
      <c r="BAI41" s="3029">
        <v>18.33362484840309</v>
      </c>
      <c r="BAJ41" s="2024" t="s">
        <v>8057</v>
      </c>
      <c r="BAK41" s="2123">
        <v>128835000</v>
      </c>
      <c r="BAL41" s="2024">
        <v>137308995</v>
      </c>
      <c r="BAM41" s="3029">
        <v>6.1714784235366409</v>
      </c>
      <c r="BAN41" s="2024" t="s">
        <v>8058</v>
      </c>
      <c r="BAO41" s="2024">
        <v>0</v>
      </c>
      <c r="BAP41" s="2024">
        <v>0</v>
      </c>
      <c r="BAQ41" s="3029" t="s">
        <v>31</v>
      </c>
      <c r="BAR41" s="2024" t="s">
        <v>31</v>
      </c>
      <c r="BAS41" s="2024">
        <v>228215000</v>
      </c>
      <c r="BAT41" s="2024">
        <v>256545891</v>
      </c>
      <c r="BAU41" s="3029">
        <v>11.043205911257417</v>
      </c>
      <c r="BAV41" s="2024" t="s">
        <v>8057</v>
      </c>
      <c r="BAW41" s="2024">
        <v>0</v>
      </c>
      <c r="BAX41" s="2024">
        <v>0</v>
      </c>
      <c r="BAY41" s="3029" t="s">
        <v>31</v>
      </c>
      <c r="BAZ41" s="2024" t="s">
        <v>31</v>
      </c>
      <c r="BBA41" s="2024">
        <v>59655000</v>
      </c>
      <c r="BBB41" s="2024">
        <v>39099732</v>
      </c>
      <c r="BBC41" s="3029">
        <v>52.571378238602762</v>
      </c>
      <c r="BBD41" s="2024" t="s">
        <v>8057</v>
      </c>
      <c r="BBE41" s="2123">
        <v>10991000</v>
      </c>
      <c r="BBF41" s="2024">
        <v>21568648</v>
      </c>
      <c r="BBG41" s="3029">
        <v>49.041775822017222</v>
      </c>
      <c r="BBH41" s="2024" t="s">
        <v>8057</v>
      </c>
      <c r="BBI41" s="2024">
        <v>0</v>
      </c>
      <c r="BBJ41" s="2024">
        <v>0</v>
      </c>
      <c r="BBK41" s="3029" t="s">
        <v>31</v>
      </c>
      <c r="BBL41" s="2024" t="s">
        <v>31</v>
      </c>
      <c r="BBM41" s="2024">
        <v>52612000</v>
      </c>
      <c r="BBN41" s="2024">
        <v>44897911</v>
      </c>
      <c r="BBO41" s="3029">
        <v>17.181398484219002</v>
      </c>
      <c r="BBP41" s="2024" t="s">
        <v>8057</v>
      </c>
      <c r="BBQ41" s="2123">
        <v>78500000</v>
      </c>
      <c r="BBR41" s="2024">
        <v>79482580</v>
      </c>
      <c r="BBS41" s="3029">
        <v>1.2362205655629168</v>
      </c>
      <c r="BBT41" s="2024" t="s">
        <v>8059</v>
      </c>
      <c r="BBU41" s="2024">
        <v>2460000</v>
      </c>
      <c r="BBV41" s="2024">
        <v>7253638</v>
      </c>
      <c r="BBW41" s="3029">
        <v>66.085983336913145</v>
      </c>
      <c r="BBX41" s="2024" t="s">
        <v>8057</v>
      </c>
      <c r="BBY41" s="2024">
        <v>28619000</v>
      </c>
      <c r="BBZ41" s="2024">
        <v>24407253</v>
      </c>
      <c r="BCA41" s="3029">
        <v>17.25612874173099</v>
      </c>
      <c r="BCB41" s="2024" t="s">
        <v>8057</v>
      </c>
      <c r="BCC41" s="2024">
        <v>4726000</v>
      </c>
      <c r="BCD41" s="2024">
        <v>3432265</v>
      </c>
      <c r="BCE41" s="3029">
        <v>37.693330788852251</v>
      </c>
      <c r="BCF41" s="2024" t="s">
        <v>8057</v>
      </c>
      <c r="BCG41" s="2024">
        <v>3747000</v>
      </c>
      <c r="BCH41" s="2024">
        <v>734608</v>
      </c>
      <c r="BCI41" s="3029">
        <v>410.0679546098055</v>
      </c>
      <c r="BCJ41" s="2024" t="s">
        <v>8057</v>
      </c>
      <c r="BCK41" s="2024">
        <v>184308000</v>
      </c>
      <c r="BCL41" s="2024">
        <v>164957236</v>
      </c>
      <c r="BCM41" s="3029">
        <v>11.730776090355931</v>
      </c>
      <c r="BCN41" s="2024" t="s">
        <v>8057</v>
      </c>
      <c r="BCO41" s="2024">
        <v>757000</v>
      </c>
      <c r="BCP41" s="2024">
        <v>895869</v>
      </c>
      <c r="BCQ41" s="3029">
        <v>15.501038656321413</v>
      </c>
      <c r="BCR41" s="2024" t="s">
        <v>8057</v>
      </c>
      <c r="BCS41" s="2024">
        <v>44991000</v>
      </c>
      <c r="BCT41" s="2024">
        <v>30550217</v>
      </c>
      <c r="BCU41" s="3029">
        <v>47.269003031958817</v>
      </c>
      <c r="BCV41" s="2024" t="s">
        <v>8057</v>
      </c>
      <c r="BCW41" s="2024">
        <v>38197000</v>
      </c>
      <c r="BCX41" s="2024">
        <v>30383178</v>
      </c>
      <c r="BCY41" s="3029">
        <v>25.717592807441008</v>
      </c>
      <c r="BCZ41" s="2024" t="s">
        <v>8057</v>
      </c>
      <c r="BDA41" s="2024">
        <v>19686000</v>
      </c>
      <c r="BDB41" s="2024">
        <v>7509444</v>
      </c>
      <c r="BDC41" s="3029">
        <v>162.14990084485612</v>
      </c>
      <c r="BDD41" s="2024" t="s">
        <v>8057</v>
      </c>
      <c r="BDE41" s="2024">
        <v>0</v>
      </c>
      <c r="BDF41" s="2024">
        <v>0</v>
      </c>
      <c r="BDG41" s="3029" t="s">
        <v>31</v>
      </c>
      <c r="BDH41" s="2024" t="s">
        <v>31</v>
      </c>
      <c r="BDI41" s="2024">
        <v>0</v>
      </c>
      <c r="BDJ41" s="2024">
        <v>0</v>
      </c>
      <c r="BDK41" s="3029" t="s">
        <v>31</v>
      </c>
      <c r="BDL41" s="2024" t="s">
        <v>31</v>
      </c>
      <c r="BDM41" s="2024">
        <v>28800000</v>
      </c>
      <c r="BDN41" s="2024">
        <v>28140277</v>
      </c>
      <c r="BDO41" s="3029">
        <v>2.3444083368475646</v>
      </c>
      <c r="BDP41" s="2024" t="s">
        <v>8059</v>
      </c>
      <c r="BDQ41" s="2024">
        <v>647000</v>
      </c>
      <c r="BDR41" s="2024">
        <v>545882</v>
      </c>
      <c r="BDS41" s="3029">
        <v>18.523783528308329</v>
      </c>
      <c r="BDT41" s="2024" t="s">
        <v>8057</v>
      </c>
      <c r="BDU41" s="2024">
        <v>1097000</v>
      </c>
      <c r="BDV41" s="2024">
        <v>1244479</v>
      </c>
      <c r="BDW41" s="3029">
        <v>11.850662003938993</v>
      </c>
      <c r="BDX41" s="2024" t="s">
        <v>8057</v>
      </c>
      <c r="BDY41" s="2024">
        <v>0</v>
      </c>
      <c r="BDZ41" s="2024">
        <v>0</v>
      </c>
      <c r="BEA41" s="3029" t="s">
        <v>31</v>
      </c>
      <c r="BEB41" s="2024" t="s">
        <v>31</v>
      </c>
      <c r="BEC41" s="2024">
        <v>0</v>
      </c>
      <c r="BED41" s="2024">
        <v>0</v>
      </c>
      <c r="BEE41" s="3029" t="s">
        <v>31</v>
      </c>
      <c r="BEF41" s="2024" t="s">
        <v>31</v>
      </c>
      <c r="BEG41" s="2024">
        <v>35377000</v>
      </c>
      <c r="BEH41" s="2024">
        <v>15144975</v>
      </c>
      <c r="BEI41" s="3029">
        <v>133.58902870424018</v>
      </c>
      <c r="BEJ41" s="2024" t="s">
        <v>8057</v>
      </c>
      <c r="BEK41" s="2024">
        <v>0</v>
      </c>
      <c r="BEL41" s="2024">
        <v>0</v>
      </c>
      <c r="BEM41" s="3029" t="s">
        <v>31</v>
      </c>
      <c r="BEN41" s="2024" t="s">
        <v>31</v>
      </c>
      <c r="BEO41" s="2024">
        <v>0</v>
      </c>
      <c r="BEP41" s="2024">
        <v>0</v>
      </c>
      <c r="BEQ41" s="3029" t="s">
        <v>31</v>
      </c>
      <c r="BER41" s="2024" t="s">
        <v>31</v>
      </c>
      <c r="BES41" s="2024">
        <v>52768000</v>
      </c>
      <c r="BET41" s="2024">
        <v>48708556</v>
      </c>
      <c r="BEU41" s="3029">
        <v>8.3341497538953888</v>
      </c>
      <c r="BEV41" s="2024" t="s">
        <v>8058</v>
      </c>
      <c r="BEW41" s="2123">
        <v>4377</v>
      </c>
      <c r="BEX41" s="2024">
        <v>4426</v>
      </c>
      <c r="BEY41" s="3029">
        <v>1.1070944419340378</v>
      </c>
      <c r="BEZ41" s="2024" t="s">
        <v>8059</v>
      </c>
      <c r="BFA41" s="2024">
        <v>511</v>
      </c>
      <c r="BFB41" s="2024">
        <v>494</v>
      </c>
      <c r="BFC41" s="3029">
        <v>3.4412955465586919</v>
      </c>
      <c r="BFD41" s="2024" t="s">
        <v>8056</v>
      </c>
      <c r="BFE41" s="3029">
        <v>11.674663011194882</v>
      </c>
      <c r="BFF41" s="3029">
        <v>11.161319475824673</v>
      </c>
      <c r="BFG41" s="3029">
        <v>-0.51334353537020938</v>
      </c>
      <c r="BFH41" s="2024" t="s">
        <v>1632</v>
      </c>
      <c r="BFI41" s="2780" t="s">
        <v>1632</v>
      </c>
      <c r="BFJ41" s="1495" t="s">
        <v>1632</v>
      </c>
      <c r="BFK41" s="1495" t="s">
        <v>1632</v>
      </c>
      <c r="BFL41" s="1495" t="s">
        <v>1625</v>
      </c>
      <c r="BFM41" s="1212">
        <v>10</v>
      </c>
      <c r="BFN41" s="1212">
        <v>10</v>
      </c>
      <c r="BFO41" s="1212">
        <v>10</v>
      </c>
      <c r="BFP41" s="1212">
        <v>0</v>
      </c>
      <c r="BFQ41" s="988">
        <f t="shared" si="74"/>
        <v>30</v>
      </c>
      <c r="BFR41" s="988">
        <f t="shared" si="75"/>
        <v>45</v>
      </c>
      <c r="BFS41" s="1993" t="s">
        <v>1632</v>
      </c>
      <c r="BFT41" s="1994" t="s">
        <v>1632</v>
      </c>
      <c r="BFU41" s="1994" t="s">
        <v>1632</v>
      </c>
      <c r="BFV41" s="1994" t="s">
        <v>1625</v>
      </c>
      <c r="BFW41" s="1995">
        <v>5</v>
      </c>
      <c r="BFX41" s="1995">
        <v>5</v>
      </c>
      <c r="BFY41" s="1995">
        <v>5</v>
      </c>
      <c r="BFZ41" s="1995">
        <v>0</v>
      </c>
      <c r="BGA41" s="1303">
        <f t="shared" si="76"/>
        <v>15</v>
      </c>
      <c r="BGB41" s="1303">
        <f t="shared" si="77"/>
        <v>20</v>
      </c>
      <c r="BGC41" s="1993" t="s">
        <v>1625</v>
      </c>
      <c r="BGD41" s="1994" t="s">
        <v>1625</v>
      </c>
      <c r="BGE41" s="1994" t="s">
        <v>1625</v>
      </c>
      <c r="BGF41" s="1994" t="s">
        <v>1625</v>
      </c>
      <c r="BGG41" s="1995">
        <v>0</v>
      </c>
      <c r="BGH41" s="1995">
        <v>0</v>
      </c>
      <c r="BGI41" s="1995">
        <v>0</v>
      </c>
      <c r="BGJ41" s="1995">
        <v>0</v>
      </c>
      <c r="BGK41" s="1303">
        <f t="shared" si="78"/>
        <v>0</v>
      </c>
      <c r="BGL41" s="1303">
        <f t="shared" si="79"/>
        <v>14</v>
      </c>
      <c r="BGM41" s="1993" t="s">
        <v>1632</v>
      </c>
      <c r="BGN41" s="1994" t="s">
        <v>1632</v>
      </c>
      <c r="BGO41" s="1994" t="s">
        <v>1632</v>
      </c>
      <c r="BGP41" s="1994" t="s">
        <v>1632</v>
      </c>
      <c r="BGQ41" s="1995">
        <v>5</v>
      </c>
      <c r="BGR41" s="1995">
        <v>5</v>
      </c>
      <c r="BGS41" s="1995">
        <v>5</v>
      </c>
      <c r="BGT41" s="1995">
        <v>5</v>
      </c>
      <c r="BGU41" s="1303">
        <f t="shared" si="80"/>
        <v>20</v>
      </c>
      <c r="BGV41" s="1303">
        <f t="shared" si="81"/>
        <v>1</v>
      </c>
      <c r="BGW41" s="1993" t="s">
        <v>1632</v>
      </c>
      <c r="BGX41" s="1994" t="s">
        <v>1632</v>
      </c>
      <c r="BGY41" s="1994" t="s">
        <v>1632</v>
      </c>
      <c r="BGZ41" s="1994" t="s">
        <v>1632</v>
      </c>
      <c r="BHA41" s="1995">
        <v>5</v>
      </c>
      <c r="BHB41" s="1995">
        <v>5</v>
      </c>
      <c r="BHC41" s="1995">
        <v>5</v>
      </c>
      <c r="BHD41" s="1995">
        <v>5</v>
      </c>
      <c r="BHE41" s="1303">
        <f t="shared" si="82"/>
        <v>20</v>
      </c>
      <c r="BHF41" s="1303">
        <f t="shared" si="83"/>
        <v>1</v>
      </c>
      <c r="BHG41" s="1993" t="s">
        <v>1632</v>
      </c>
      <c r="BHH41" s="1994" t="s">
        <v>1632</v>
      </c>
      <c r="BHI41" s="1994" t="s">
        <v>1632</v>
      </c>
      <c r="BHJ41" s="1994" t="s">
        <v>1625</v>
      </c>
      <c r="BHK41" s="1995">
        <v>5</v>
      </c>
      <c r="BHL41" s="1995">
        <v>5</v>
      </c>
      <c r="BHM41" s="1995">
        <v>5</v>
      </c>
      <c r="BHN41" s="1995">
        <v>0</v>
      </c>
      <c r="BHO41" s="1303">
        <f t="shared" si="84"/>
        <v>15</v>
      </c>
      <c r="BHP41" s="1303">
        <f t="shared" si="85"/>
        <v>25</v>
      </c>
      <c r="BHQ41" s="1993" t="s">
        <v>1632</v>
      </c>
      <c r="BHR41" s="1994" t="s">
        <v>1632</v>
      </c>
      <c r="BHS41" s="1994" t="s">
        <v>1625</v>
      </c>
      <c r="BHT41" s="1994" t="s">
        <v>1625</v>
      </c>
      <c r="BHU41" s="1995">
        <v>5</v>
      </c>
      <c r="BHV41" s="1995">
        <v>5</v>
      </c>
      <c r="BHW41" s="1995">
        <v>0</v>
      </c>
      <c r="BHX41" s="1995">
        <v>0</v>
      </c>
      <c r="BHY41" s="1303">
        <f t="shared" si="86"/>
        <v>10</v>
      </c>
      <c r="BHZ41" s="1303">
        <f t="shared" si="87"/>
        <v>65</v>
      </c>
      <c r="BIA41" s="1993" t="s">
        <v>1626</v>
      </c>
      <c r="BIB41" s="1994" t="s">
        <v>1626</v>
      </c>
      <c r="BIC41" s="1994" t="s">
        <v>1626</v>
      </c>
      <c r="BID41" s="1994" t="s">
        <v>1626</v>
      </c>
      <c r="BIE41" s="1994" t="s">
        <v>1626</v>
      </c>
      <c r="BIF41" s="4112">
        <f t="shared" si="88"/>
        <v>5</v>
      </c>
      <c r="BIG41" s="1303">
        <f t="shared" si="89"/>
        <v>1</v>
      </c>
      <c r="BIH41" s="2916">
        <v>9</v>
      </c>
      <c r="BII41" s="3967">
        <v>2.0703933747412009</v>
      </c>
      <c r="BIJ41" s="1303">
        <f t="shared" si="90"/>
        <v>48</v>
      </c>
      <c r="BIK41" s="2073">
        <v>133</v>
      </c>
      <c r="BIL41" s="1303">
        <v>133</v>
      </c>
      <c r="BIM41" s="1995">
        <v>100</v>
      </c>
      <c r="BIN41" s="1303">
        <f t="shared" si="91"/>
        <v>1</v>
      </c>
      <c r="BIO41" s="1993" t="s">
        <v>1626</v>
      </c>
      <c r="BIP41" s="1994" t="s">
        <v>1626</v>
      </c>
      <c r="BIQ41" s="1994" t="s">
        <v>1626</v>
      </c>
      <c r="BIR41" s="1994" t="s">
        <v>1626</v>
      </c>
      <c r="BIS41" s="1994" t="s">
        <v>1625</v>
      </c>
      <c r="BIT41" s="1994" t="s">
        <v>1625</v>
      </c>
      <c r="BIU41" s="1994" t="s">
        <v>1626</v>
      </c>
      <c r="BIV41" s="1994" t="s">
        <v>1626</v>
      </c>
      <c r="BIW41" s="1994" t="s">
        <v>1626</v>
      </c>
      <c r="BIX41" s="1994" t="s">
        <v>1625</v>
      </c>
      <c r="BIY41" s="3617">
        <f t="shared" si="92"/>
        <v>7</v>
      </c>
      <c r="BIZ41" s="2906">
        <f t="shared" si="93"/>
        <v>48</v>
      </c>
      <c r="BJA41" s="3971">
        <v>19</v>
      </c>
      <c r="BJB41" s="3972">
        <v>4.3708304577869797</v>
      </c>
      <c r="BJC41" s="3971">
        <v>9</v>
      </c>
      <c r="BJD41" s="3972">
        <v>47.368421052631575</v>
      </c>
      <c r="BJE41" s="3972">
        <v>43</v>
      </c>
      <c r="BJF41" s="3971">
        <v>0</v>
      </c>
      <c r="BJG41" s="3972">
        <v>0</v>
      </c>
      <c r="BJH41" s="3972">
        <v>53</v>
      </c>
      <c r="BJI41" s="3971">
        <v>0</v>
      </c>
      <c r="BJJ41" s="3972">
        <v>0</v>
      </c>
      <c r="BJK41" s="3973">
        <v>41</v>
      </c>
      <c r="BJL41" s="3971">
        <v>30</v>
      </c>
      <c r="BJM41" s="3972">
        <v>6.9013112491373363</v>
      </c>
      <c r="BJN41" s="3971">
        <v>0</v>
      </c>
      <c r="BJO41" s="3972">
        <v>0</v>
      </c>
      <c r="BJP41" s="3973">
        <v>35</v>
      </c>
      <c r="BJQ41" s="3971">
        <v>2285</v>
      </c>
      <c r="BJR41" s="3972">
        <v>525.64987347596048</v>
      </c>
      <c r="BJS41" s="3971">
        <v>8</v>
      </c>
      <c r="BJT41" s="3972">
        <v>0.35010940919037198</v>
      </c>
      <c r="BJU41" s="3973">
        <v>13</v>
      </c>
      <c r="BJV41" s="2074">
        <v>22.2</v>
      </c>
      <c r="BJW41" s="1303">
        <f t="shared" si="7"/>
        <v>36</v>
      </c>
      <c r="BJX41" s="1993" t="s">
        <v>1625</v>
      </c>
      <c r="BJY41" s="1994" t="s">
        <v>1625</v>
      </c>
      <c r="BJZ41" s="1495" t="s">
        <v>1625</v>
      </c>
      <c r="BKA41" s="1495" t="s">
        <v>1625</v>
      </c>
      <c r="BKB41" s="1212">
        <v>0</v>
      </c>
      <c r="BKC41" s="1212">
        <v>0</v>
      </c>
      <c r="BKD41" s="1212">
        <v>0</v>
      </c>
      <c r="BKE41" s="1212">
        <v>0</v>
      </c>
      <c r="BKF41" s="988">
        <f t="shared" si="94"/>
        <v>0</v>
      </c>
      <c r="BKG41" s="988">
        <f t="shared" si="95"/>
        <v>48</v>
      </c>
      <c r="BKH41" s="2780" t="s">
        <v>1625</v>
      </c>
      <c r="BKI41" s="1495" t="s">
        <v>1625</v>
      </c>
      <c r="BKJ41" s="1495" t="s">
        <v>1625</v>
      </c>
      <c r="BKK41" s="1495" t="s">
        <v>1625</v>
      </c>
      <c r="BKL41" s="1212">
        <v>0</v>
      </c>
      <c r="BKM41" s="1212">
        <v>0</v>
      </c>
      <c r="BKN41" s="1212">
        <v>0</v>
      </c>
      <c r="BKO41" s="1212">
        <v>0</v>
      </c>
      <c r="BKP41" s="988">
        <f t="shared" si="96"/>
        <v>0</v>
      </c>
      <c r="BKQ41" s="988">
        <f t="shared" si="97"/>
        <v>38</v>
      </c>
      <c r="BKR41" s="2780" t="s">
        <v>1625</v>
      </c>
      <c r="BKS41" s="1495" t="s">
        <v>1625</v>
      </c>
      <c r="BKT41" s="1495" t="s">
        <v>1632</v>
      </c>
      <c r="BKU41" s="1495" t="s">
        <v>1625</v>
      </c>
      <c r="BKV41" s="1212">
        <v>0</v>
      </c>
      <c r="BKW41" s="1212">
        <v>0</v>
      </c>
      <c r="BKX41" s="1212">
        <v>15</v>
      </c>
      <c r="BKY41" s="1212">
        <v>0</v>
      </c>
      <c r="BKZ41" s="988">
        <f t="shared" si="98"/>
        <v>15</v>
      </c>
      <c r="BLA41" s="988">
        <f t="shared" si="99"/>
        <v>33</v>
      </c>
      <c r="BLB41" s="3971">
        <v>3</v>
      </c>
      <c r="BLC41" s="3972">
        <v>0.69013112491373363</v>
      </c>
      <c r="BLD41" s="3973">
        <v>58</v>
      </c>
      <c r="BLE41" s="3971">
        <v>0</v>
      </c>
      <c r="BLF41" s="3972">
        <v>0</v>
      </c>
      <c r="BLG41" s="3973">
        <v>14</v>
      </c>
      <c r="BLH41" s="3971">
        <v>1</v>
      </c>
      <c r="BLI41" s="3972">
        <v>0.23004370830457788</v>
      </c>
      <c r="BLJ41" s="3973">
        <v>52</v>
      </c>
      <c r="BLK41" s="3971">
        <v>0</v>
      </c>
      <c r="BLL41" s="3972">
        <v>0</v>
      </c>
      <c r="BLM41" s="3973">
        <v>39</v>
      </c>
      <c r="BLN41" s="3971">
        <v>2</v>
      </c>
      <c r="BLO41" s="3972">
        <v>0.46008741660915575</v>
      </c>
      <c r="BLP41" s="3973">
        <v>44</v>
      </c>
      <c r="BLQ41" s="3971">
        <v>0</v>
      </c>
      <c r="BLR41" s="3972">
        <v>0</v>
      </c>
      <c r="BLS41" s="3973">
        <v>13</v>
      </c>
      <c r="BLT41" s="3971">
        <v>0</v>
      </c>
      <c r="BLU41" s="3972">
        <v>0</v>
      </c>
      <c r="BLV41" s="3973">
        <v>14</v>
      </c>
      <c r="BLW41" s="3971">
        <v>2</v>
      </c>
      <c r="BLX41" s="3972">
        <v>0.46008741660915575</v>
      </c>
      <c r="BLY41" s="3973">
        <v>30</v>
      </c>
      <c r="BLZ41" s="2782">
        <v>4</v>
      </c>
      <c r="BMA41" s="2773">
        <v>0.92017483321831151</v>
      </c>
      <c r="BMB41" s="988">
        <v>36</v>
      </c>
      <c r="BMC41" s="2782">
        <v>4</v>
      </c>
      <c r="BMD41" s="2773">
        <v>0.92017483321831151</v>
      </c>
      <c r="BME41" s="988">
        <v>23</v>
      </c>
      <c r="BMF41" s="2782">
        <v>1</v>
      </c>
      <c r="BMG41" s="2773">
        <v>0.23004370830457788</v>
      </c>
      <c r="BMH41" s="988">
        <v>5</v>
      </c>
      <c r="BMI41" s="2782">
        <v>0</v>
      </c>
      <c r="BMJ41" s="2773">
        <v>0</v>
      </c>
      <c r="BMK41" s="988">
        <v>18</v>
      </c>
      <c r="BML41" s="2782">
        <v>3</v>
      </c>
      <c r="BMM41" s="2773">
        <v>0.69013112491373363</v>
      </c>
      <c r="BMN41" s="988">
        <v>5</v>
      </c>
      <c r="BMO41" s="2782">
        <v>0</v>
      </c>
      <c r="BMP41" s="2773">
        <v>0</v>
      </c>
      <c r="BMQ41" s="988">
        <v>2</v>
      </c>
      <c r="BMR41" s="2782">
        <v>6</v>
      </c>
      <c r="BMS41" s="2773">
        <v>1.3802622498274673</v>
      </c>
      <c r="BMT41" s="988">
        <v>44</v>
      </c>
      <c r="BMU41" s="2782">
        <v>3</v>
      </c>
      <c r="BMV41" s="2773">
        <v>0.69013112491373363</v>
      </c>
      <c r="BMW41" s="988">
        <v>51</v>
      </c>
      <c r="BMX41" s="2782">
        <v>1</v>
      </c>
      <c r="BMY41" s="2773">
        <v>0.23004370830457788</v>
      </c>
      <c r="BMZ41" s="988">
        <v>13</v>
      </c>
      <c r="BNA41" s="2782">
        <v>2</v>
      </c>
      <c r="BNB41" s="2773">
        <v>0.46008741660915575</v>
      </c>
      <c r="BNC41" s="988">
        <v>11</v>
      </c>
      <c r="BND41" s="2782">
        <v>0</v>
      </c>
      <c r="BNE41" s="2773">
        <v>0</v>
      </c>
      <c r="BNF41" s="988">
        <v>4</v>
      </c>
      <c r="BNG41" s="2782">
        <v>2</v>
      </c>
      <c r="BNH41" s="2773">
        <v>0.46008741660915575</v>
      </c>
      <c r="BNI41" s="988">
        <v>12</v>
      </c>
      <c r="BNJ41" s="2782">
        <v>0</v>
      </c>
      <c r="BNK41" s="2773">
        <v>0</v>
      </c>
      <c r="BNL41" s="988">
        <v>30</v>
      </c>
      <c r="BNM41" s="2782">
        <v>0</v>
      </c>
      <c r="BNN41" s="2773">
        <v>0</v>
      </c>
      <c r="BNO41" s="988">
        <v>5</v>
      </c>
      <c r="BNQ41" s="729">
        <v>127</v>
      </c>
      <c r="BNR41" s="729">
        <v>23</v>
      </c>
      <c r="BNS41" s="729">
        <v>4426</v>
      </c>
      <c r="BNT41" s="729">
        <v>28.69408043380027</v>
      </c>
      <c r="BNU41" s="729">
        <v>5.1965657478535929</v>
      </c>
      <c r="BNV41" s="4113">
        <v>26</v>
      </c>
      <c r="BNW41" s="4113">
        <v>32</v>
      </c>
    </row>
    <row r="42" spans="1:1739" ht="13" x14ac:dyDescent="0.2">
      <c r="A42" s="696" t="s">
        <v>1751</v>
      </c>
      <c r="B42" s="697" t="s">
        <v>1752</v>
      </c>
      <c r="C42" s="697" t="s">
        <v>1646</v>
      </c>
      <c r="D42" s="697" t="s">
        <v>1646</v>
      </c>
      <c r="E42" s="697" t="s">
        <v>1638</v>
      </c>
      <c r="F42" s="698" t="s">
        <v>1753</v>
      </c>
      <c r="G42" s="699" t="s">
        <v>1914</v>
      </c>
      <c r="H42" s="700">
        <v>161</v>
      </c>
      <c r="I42" s="703">
        <v>7.44</v>
      </c>
      <c r="J42" s="699">
        <f t="shared" si="8"/>
        <v>12</v>
      </c>
      <c r="K42" s="702">
        <v>155</v>
      </c>
      <c r="L42" s="703">
        <v>7.02</v>
      </c>
      <c r="M42" s="710">
        <f t="shared" si="9"/>
        <v>60</v>
      </c>
      <c r="N42" s="712">
        <f t="shared" si="10"/>
        <v>-0.42000000000000082</v>
      </c>
      <c r="O42" s="702">
        <v>151</v>
      </c>
      <c r="P42" s="703">
        <v>7.11</v>
      </c>
      <c r="Q42" s="710">
        <f t="shared" si="11"/>
        <v>44</v>
      </c>
      <c r="R42" s="712">
        <f t="shared" si="12"/>
        <v>9.0000000000000746E-2</v>
      </c>
      <c r="S42" s="702">
        <v>168</v>
      </c>
      <c r="T42" s="703">
        <v>6.43</v>
      </c>
      <c r="U42" s="699">
        <f t="shared" si="100"/>
        <v>11</v>
      </c>
      <c r="V42" s="702">
        <v>159</v>
      </c>
      <c r="W42" s="703">
        <v>5.84</v>
      </c>
      <c r="X42" s="710">
        <f t="shared" si="0"/>
        <v>75</v>
      </c>
      <c r="Y42" s="712">
        <f t="shared" si="13"/>
        <v>-0.58999999999999986</v>
      </c>
      <c r="Z42" s="702">
        <v>153</v>
      </c>
      <c r="AA42" s="703">
        <v>6.1633986928104578</v>
      </c>
      <c r="AB42" s="710">
        <f t="shared" si="101"/>
        <v>43</v>
      </c>
      <c r="AC42" s="712">
        <f t="shared" si="14"/>
        <v>0.32339869281045797</v>
      </c>
      <c r="AD42" s="706">
        <v>95</v>
      </c>
      <c r="AE42" s="701">
        <v>6.2</v>
      </c>
      <c r="AF42" s="702">
        <v>58</v>
      </c>
      <c r="AG42" s="704">
        <v>6.1034482758620694</v>
      </c>
      <c r="AH42" s="705">
        <f t="shared" si="102"/>
        <v>68</v>
      </c>
      <c r="AI42" s="707">
        <v>68</v>
      </c>
      <c r="AJ42" s="704">
        <v>6.0588235294117645</v>
      </c>
      <c r="AK42" s="705">
        <f t="shared" si="103"/>
        <v>59</v>
      </c>
      <c r="AL42" s="702">
        <v>27</v>
      </c>
      <c r="AM42" s="704">
        <v>6.5555555555555554</v>
      </c>
      <c r="AN42" s="1595">
        <f t="shared" si="104"/>
        <v>2</v>
      </c>
      <c r="AO42" s="4086"/>
      <c r="AP42" s="717">
        <v>82.3</v>
      </c>
      <c r="AQ42" s="705">
        <v>12</v>
      </c>
      <c r="AR42" s="709">
        <v>83.1</v>
      </c>
      <c r="AS42" s="705">
        <v>65</v>
      </c>
      <c r="AT42" s="709">
        <v>1.5</v>
      </c>
      <c r="AU42" s="701">
        <v>-0.70000000000000284</v>
      </c>
      <c r="AV42" s="702">
        <v>90</v>
      </c>
      <c r="AW42" s="715">
        <f t="shared" si="15"/>
        <v>13</v>
      </c>
      <c r="AX42" s="710">
        <v>90</v>
      </c>
      <c r="AY42" s="715">
        <f t="shared" si="16"/>
        <v>13</v>
      </c>
      <c r="AZ42" s="702">
        <v>150</v>
      </c>
      <c r="BA42" s="711">
        <f t="shared" si="105"/>
        <v>45</v>
      </c>
      <c r="BB42" s="702">
        <v>240</v>
      </c>
      <c r="BC42" s="726">
        <v>33</v>
      </c>
      <c r="BD42" s="702">
        <v>156</v>
      </c>
      <c r="BE42" s="703">
        <v>19.230769230769234</v>
      </c>
      <c r="BF42" s="705">
        <f t="shared" si="17"/>
        <v>16</v>
      </c>
      <c r="BG42" s="702">
        <v>157</v>
      </c>
      <c r="BH42" s="703">
        <v>12.101910828025478</v>
      </c>
      <c r="BI42" s="705">
        <f t="shared" si="18"/>
        <v>24</v>
      </c>
      <c r="BJ42" s="702">
        <v>152</v>
      </c>
      <c r="BK42" s="703">
        <v>46.710526315789473</v>
      </c>
      <c r="BL42" s="705">
        <f t="shared" si="19"/>
        <v>40</v>
      </c>
      <c r="BM42" s="702">
        <v>156</v>
      </c>
      <c r="BN42" s="703">
        <v>18.589743589743591</v>
      </c>
      <c r="BO42" s="705">
        <v>50</v>
      </c>
      <c r="BP42" s="702">
        <v>152</v>
      </c>
      <c r="BQ42" s="703">
        <v>1.9736842105263157</v>
      </c>
      <c r="BR42" s="705">
        <v>57</v>
      </c>
      <c r="BS42" s="702">
        <v>152</v>
      </c>
      <c r="BT42" s="703">
        <v>42.763157894736842</v>
      </c>
      <c r="BU42" s="705">
        <v>76</v>
      </c>
      <c r="BV42" s="702">
        <v>59</v>
      </c>
      <c r="BW42" s="703">
        <v>57.627118644067799</v>
      </c>
      <c r="BX42" s="705">
        <f t="shared" si="20"/>
        <v>42</v>
      </c>
      <c r="BY42" s="702">
        <v>59</v>
      </c>
      <c r="BZ42" s="703">
        <v>81.355932203389841</v>
      </c>
      <c r="CA42" s="705">
        <f t="shared" si="21"/>
        <v>65</v>
      </c>
      <c r="CB42" s="702">
        <v>58</v>
      </c>
      <c r="CC42" s="703">
        <v>63.793103448275865</v>
      </c>
      <c r="CD42" s="705">
        <f t="shared" si="22"/>
        <v>58</v>
      </c>
      <c r="CE42" s="702">
        <v>59</v>
      </c>
      <c r="CF42" s="703">
        <v>49.152542372881356</v>
      </c>
      <c r="CG42" s="705">
        <v>75</v>
      </c>
      <c r="CH42" s="702">
        <v>49</v>
      </c>
      <c r="CI42" s="703">
        <v>4.0816326530612246</v>
      </c>
      <c r="CJ42" s="705">
        <f t="shared" si="106"/>
        <v>34</v>
      </c>
      <c r="CK42" s="702">
        <v>59</v>
      </c>
      <c r="CL42" s="703">
        <v>52.542372881355938</v>
      </c>
      <c r="CM42" s="705">
        <f t="shared" si="23"/>
        <v>56</v>
      </c>
      <c r="CN42" s="709">
        <v>14.9</v>
      </c>
      <c r="CO42" s="726">
        <v>53</v>
      </c>
      <c r="CP42" s="703">
        <v>2.7</v>
      </c>
      <c r="CQ42" s="703">
        <v>5.8</v>
      </c>
      <c r="CR42" s="704">
        <v>6.5</v>
      </c>
      <c r="CS42" s="709">
        <v>14.099999999999998</v>
      </c>
      <c r="CT42" s="701">
        <v>14.499999999999998</v>
      </c>
      <c r="CU42" s="712">
        <v>16.100000000000001</v>
      </c>
      <c r="CV42" s="729">
        <f t="shared" si="24"/>
        <v>32</v>
      </c>
      <c r="CW42" s="712">
        <v>3.3</v>
      </c>
      <c r="CX42" s="712">
        <v>5.9</v>
      </c>
      <c r="CY42" s="712">
        <v>6.8000000000000007</v>
      </c>
      <c r="CZ42" s="714">
        <v>32</v>
      </c>
      <c r="DA42" s="985">
        <v>83</v>
      </c>
      <c r="DB42" s="729">
        <v>61</v>
      </c>
      <c r="DC42" s="715">
        <v>14</v>
      </c>
      <c r="DD42" s="985">
        <v>80</v>
      </c>
      <c r="DE42" s="729">
        <v>73</v>
      </c>
      <c r="DF42" s="715">
        <v>9</v>
      </c>
      <c r="DG42" s="712">
        <v>82</v>
      </c>
      <c r="DH42" s="729">
        <v>72</v>
      </c>
      <c r="DI42" s="715">
        <v>9</v>
      </c>
      <c r="DJ42" s="712">
        <v>87</v>
      </c>
      <c r="DK42" s="729">
        <v>11</v>
      </c>
      <c r="DL42" s="716">
        <v>20.689655172413794</v>
      </c>
      <c r="DM42" s="710">
        <v>28</v>
      </c>
      <c r="DN42" s="715">
        <v>58</v>
      </c>
      <c r="DO42" s="717">
        <v>79.310344827586206</v>
      </c>
      <c r="DP42" s="710">
        <v>23</v>
      </c>
      <c r="DQ42" s="703">
        <v>0</v>
      </c>
      <c r="DR42" s="705">
        <v>18</v>
      </c>
      <c r="DS42" s="709">
        <v>72.727272727272734</v>
      </c>
      <c r="DT42" s="721">
        <v>25</v>
      </c>
      <c r="DU42" s="703">
        <v>0</v>
      </c>
      <c r="DV42" s="705">
        <v>17</v>
      </c>
      <c r="DW42" s="718">
        <v>63.888888888888886</v>
      </c>
      <c r="DX42" s="705">
        <v>55</v>
      </c>
      <c r="DY42" s="703">
        <v>18.181818181818183</v>
      </c>
      <c r="DZ42" s="705">
        <v>10</v>
      </c>
      <c r="EA42" s="702">
        <v>147</v>
      </c>
      <c r="EB42" s="719">
        <v>71.428571428571431</v>
      </c>
      <c r="EC42" s="705">
        <f t="shared" si="1"/>
        <v>55</v>
      </c>
      <c r="ED42" s="702">
        <v>53</v>
      </c>
      <c r="EE42" s="719">
        <v>45.283018867924532</v>
      </c>
      <c r="EF42" s="705">
        <v>59</v>
      </c>
      <c r="EG42" s="702">
        <v>138</v>
      </c>
      <c r="EH42" s="720">
        <v>55.797101449275367</v>
      </c>
      <c r="EI42" s="705">
        <v>64</v>
      </c>
      <c r="EJ42" s="768">
        <v>124</v>
      </c>
      <c r="EK42" s="3956">
        <v>0.59090909090909094</v>
      </c>
      <c r="EL42" s="3957">
        <v>64</v>
      </c>
      <c r="EM42" s="3958">
        <v>8.870967741935484</v>
      </c>
      <c r="EN42" s="770">
        <v>36</v>
      </c>
      <c r="EO42" s="768">
        <v>124</v>
      </c>
      <c r="EP42" s="1583">
        <v>1.0416666666666667</v>
      </c>
      <c r="EQ42" s="2356">
        <v>67</v>
      </c>
      <c r="ER42" s="3958">
        <v>19.35483870967742</v>
      </c>
      <c r="ES42" s="770">
        <v>41</v>
      </c>
      <c r="ET42" s="768">
        <v>126</v>
      </c>
      <c r="EU42" s="1583">
        <v>0.7142857142857143</v>
      </c>
      <c r="EV42" s="2356">
        <v>54</v>
      </c>
      <c r="EW42" s="3958">
        <v>16.666666666666664</v>
      </c>
      <c r="EX42" s="770">
        <v>55</v>
      </c>
      <c r="EY42" s="3974">
        <v>114</v>
      </c>
      <c r="EZ42" s="1583">
        <v>0.5</v>
      </c>
      <c r="FA42" s="2356">
        <v>54</v>
      </c>
      <c r="FB42" s="3966">
        <v>2.6315789473684208</v>
      </c>
      <c r="FC42" s="3975">
        <v>66</v>
      </c>
      <c r="FD42" s="768">
        <v>117</v>
      </c>
      <c r="FE42" s="3957">
        <v>0.75</v>
      </c>
      <c r="FF42" s="3957">
        <v>53</v>
      </c>
      <c r="FG42" s="3958">
        <v>3.4188034188034191</v>
      </c>
      <c r="FH42" s="770">
        <v>57</v>
      </c>
      <c r="FI42" s="3965">
        <v>128</v>
      </c>
      <c r="FJ42" s="3957">
        <v>0.66666666666666663</v>
      </c>
      <c r="FK42" s="3957">
        <v>18</v>
      </c>
      <c r="FL42" s="3966">
        <v>2.34375</v>
      </c>
      <c r="FM42" s="3965">
        <v>44</v>
      </c>
      <c r="FN42" s="768">
        <v>127</v>
      </c>
      <c r="FO42" s="3957">
        <v>0.5</v>
      </c>
      <c r="FP42" s="3957">
        <v>51</v>
      </c>
      <c r="FQ42" s="3958">
        <v>6.2992125984251963</v>
      </c>
      <c r="FR42" s="770">
        <v>41</v>
      </c>
      <c r="FS42" s="768">
        <v>126</v>
      </c>
      <c r="FT42" s="3957">
        <v>3.3829787234042552</v>
      </c>
      <c r="FU42" s="3957">
        <v>10</v>
      </c>
      <c r="FV42" s="3958">
        <v>37.301587301587304</v>
      </c>
      <c r="FW42" s="770">
        <v>31</v>
      </c>
      <c r="FX42" s="714">
        <v>57</v>
      </c>
      <c r="FY42" s="725">
        <v>15.789473684210526</v>
      </c>
      <c r="FZ42" s="715">
        <v>55</v>
      </c>
      <c r="GA42" s="702">
        <v>50</v>
      </c>
      <c r="GB42" s="727">
        <v>1.8333333333333333</v>
      </c>
      <c r="GC42" s="726">
        <v>3</v>
      </c>
      <c r="GD42" s="720">
        <v>6</v>
      </c>
      <c r="GE42" s="705">
        <v>12</v>
      </c>
      <c r="GF42" s="702">
        <v>48</v>
      </c>
      <c r="GG42" s="712">
        <v>1</v>
      </c>
      <c r="GH42" s="729">
        <v>37</v>
      </c>
      <c r="GI42" s="720">
        <v>2.083333333333333</v>
      </c>
      <c r="GJ42" s="705">
        <v>54</v>
      </c>
      <c r="GK42" s="702">
        <v>51</v>
      </c>
      <c r="GL42" s="712">
        <v>0.8</v>
      </c>
      <c r="GM42" s="729">
        <v>31</v>
      </c>
      <c r="GN42" s="720">
        <v>9.8039215686274517</v>
      </c>
      <c r="GO42" s="705">
        <v>16</v>
      </c>
      <c r="GP42" s="702">
        <v>48</v>
      </c>
      <c r="GQ42" s="712">
        <v>0</v>
      </c>
      <c r="GR42" s="729">
        <v>56</v>
      </c>
      <c r="GS42" s="720">
        <v>0</v>
      </c>
      <c r="GT42" s="705">
        <v>56</v>
      </c>
      <c r="GU42" s="702">
        <v>50</v>
      </c>
      <c r="GV42" s="726">
        <v>1.75</v>
      </c>
      <c r="GW42" s="726">
        <v>7</v>
      </c>
      <c r="GX42" s="720">
        <v>4</v>
      </c>
      <c r="GY42" s="705">
        <v>69</v>
      </c>
      <c r="GZ42" s="702">
        <v>51</v>
      </c>
      <c r="HA42" s="726">
        <v>0</v>
      </c>
      <c r="HB42" s="726">
        <v>44</v>
      </c>
      <c r="HC42" s="720">
        <v>0</v>
      </c>
      <c r="HD42" s="705">
        <v>44</v>
      </c>
      <c r="HE42" s="702">
        <v>50</v>
      </c>
      <c r="HF42" s="726">
        <v>0</v>
      </c>
      <c r="HG42" s="726">
        <v>47</v>
      </c>
      <c r="HH42" s="720">
        <v>0</v>
      </c>
      <c r="HI42" s="705">
        <v>47</v>
      </c>
      <c r="HJ42" s="702">
        <v>49</v>
      </c>
      <c r="HK42" s="726">
        <v>2.5</v>
      </c>
      <c r="HL42" s="726">
        <v>23</v>
      </c>
      <c r="HM42" s="720">
        <v>2.0408163265306123</v>
      </c>
      <c r="HN42" s="705">
        <v>14</v>
      </c>
      <c r="HO42" s="709">
        <v>36.923076923076927</v>
      </c>
      <c r="HP42" s="703">
        <v>12.307692307692308</v>
      </c>
      <c r="HQ42" s="703">
        <v>66.153846153846146</v>
      </c>
      <c r="HR42" s="703">
        <v>23.076923076923077</v>
      </c>
      <c r="HS42" s="1299">
        <v>7.6923076923076925</v>
      </c>
      <c r="HT42" s="1299">
        <v>23.076923076923077</v>
      </c>
      <c r="HU42" s="1299">
        <v>70.769230769230774</v>
      </c>
      <c r="HV42" s="1299">
        <v>0</v>
      </c>
      <c r="HW42" s="1299">
        <v>69.230769230769226</v>
      </c>
      <c r="HX42" s="1300">
        <v>65</v>
      </c>
      <c r="HY42" s="709">
        <v>16.193181818181817</v>
      </c>
      <c r="HZ42" s="709">
        <v>1.9886363636363635</v>
      </c>
      <c r="IA42" s="709">
        <v>62.784090909090907</v>
      </c>
      <c r="IB42" s="709">
        <v>24.71590909090909</v>
      </c>
      <c r="IC42" s="709">
        <v>9.6590909090909083</v>
      </c>
      <c r="ID42" s="709">
        <v>41.477272727272727</v>
      </c>
      <c r="IE42" s="709">
        <v>54.261363636363633</v>
      </c>
      <c r="IF42" s="709">
        <v>4.8295454545454541</v>
      </c>
      <c r="IG42" s="709">
        <v>55.68181818181818</v>
      </c>
      <c r="IH42" s="1300">
        <v>352</v>
      </c>
      <c r="II42" s="1265" t="s">
        <v>31</v>
      </c>
      <c r="IJ42" s="1266" t="s">
        <v>31</v>
      </c>
      <c r="IK42" s="1266" t="s">
        <v>31</v>
      </c>
      <c r="IL42" s="1266" t="s">
        <v>31</v>
      </c>
      <c r="IM42" s="1266" t="s">
        <v>31</v>
      </c>
      <c r="IN42" s="1266" t="s">
        <v>31</v>
      </c>
      <c r="IO42" s="1266" t="s">
        <v>31</v>
      </c>
      <c r="IP42" s="1266" t="s">
        <v>81</v>
      </c>
      <c r="IQ42" s="1267" t="s">
        <v>81</v>
      </c>
      <c r="IR42" s="1268" t="s">
        <v>31</v>
      </c>
      <c r="IS42" s="1269" t="s">
        <v>31</v>
      </c>
      <c r="IT42" s="1269" t="s">
        <v>31</v>
      </c>
      <c r="IU42" s="1269" t="s">
        <v>31</v>
      </c>
      <c r="IV42" s="1269" t="s">
        <v>31</v>
      </c>
      <c r="IW42" s="1269" t="s">
        <v>31</v>
      </c>
      <c r="IX42" s="1269" t="s">
        <v>31</v>
      </c>
      <c r="IY42" s="1269" t="s">
        <v>81</v>
      </c>
      <c r="IZ42" s="1267" t="s">
        <v>81</v>
      </c>
      <c r="JA42" s="1268" t="s">
        <v>31</v>
      </c>
      <c r="JB42" s="1269" t="s">
        <v>31</v>
      </c>
      <c r="JC42" s="1269" t="s">
        <v>31</v>
      </c>
      <c r="JD42" s="1269" t="s">
        <v>31</v>
      </c>
      <c r="JE42" s="1269" t="s">
        <v>31</v>
      </c>
      <c r="JF42" s="1269" t="s">
        <v>31</v>
      </c>
      <c r="JG42" s="1269" t="s">
        <v>31</v>
      </c>
      <c r="JH42" s="1269" t="s">
        <v>81</v>
      </c>
      <c r="JI42" s="1270" t="s">
        <v>81</v>
      </c>
      <c r="JJ42" s="1268" t="s">
        <v>31</v>
      </c>
      <c r="JK42" s="1269" t="s">
        <v>31</v>
      </c>
      <c r="JL42" s="1269" t="s">
        <v>31</v>
      </c>
      <c r="JM42" s="1269" t="s">
        <v>31</v>
      </c>
      <c r="JN42" s="1269" t="s">
        <v>31</v>
      </c>
      <c r="JO42" s="1269" t="s">
        <v>31</v>
      </c>
      <c r="JP42" s="1269" t="s">
        <v>31</v>
      </c>
      <c r="JQ42" s="1269" t="s">
        <v>31</v>
      </c>
      <c r="JR42" s="1270" t="s">
        <v>31</v>
      </c>
      <c r="JS42" s="1268" t="s">
        <v>31</v>
      </c>
      <c r="JT42" s="1269" t="s">
        <v>31</v>
      </c>
      <c r="JU42" s="1269" t="s">
        <v>31</v>
      </c>
      <c r="JV42" s="1269" t="s">
        <v>31</v>
      </c>
      <c r="JW42" s="1269" t="s">
        <v>31</v>
      </c>
      <c r="JX42" s="1269" t="s">
        <v>31</v>
      </c>
      <c r="JY42" s="1269" t="s">
        <v>31</v>
      </c>
      <c r="JZ42" s="1269" t="s">
        <v>31</v>
      </c>
      <c r="KA42" s="1270" t="s">
        <v>31</v>
      </c>
      <c r="KB42" s="1268" t="s">
        <v>31</v>
      </c>
      <c r="KC42" s="1269" t="s">
        <v>31</v>
      </c>
      <c r="KD42" s="1269" t="s">
        <v>31</v>
      </c>
      <c r="KE42" s="1269" t="s">
        <v>31</v>
      </c>
      <c r="KF42" s="1269" t="s">
        <v>31</v>
      </c>
      <c r="KG42" s="1269" t="s">
        <v>31</v>
      </c>
      <c r="KH42" s="1269" t="s">
        <v>31</v>
      </c>
      <c r="KI42" s="1269" t="s">
        <v>31</v>
      </c>
      <c r="KJ42" s="1270" t="s">
        <v>31</v>
      </c>
      <c r="KK42" s="718">
        <v>43.595187544232125</v>
      </c>
      <c r="KL42" s="705">
        <v>46</v>
      </c>
      <c r="KM42" s="718">
        <v>74.324324324324323</v>
      </c>
      <c r="KN42" s="705">
        <v>28</v>
      </c>
      <c r="KO42" s="1212">
        <v>4.2718446601941746</v>
      </c>
      <c r="KP42" s="988">
        <v>35</v>
      </c>
      <c r="KQ42" s="1212">
        <v>0</v>
      </c>
      <c r="KR42" s="988">
        <v>27</v>
      </c>
      <c r="KS42" s="1212">
        <v>13.458092773243083</v>
      </c>
      <c r="KT42" s="988">
        <v>47</v>
      </c>
      <c r="KU42" s="1212">
        <v>0</v>
      </c>
      <c r="KV42" s="988">
        <v>49</v>
      </c>
      <c r="KW42" s="725">
        <v>9.2331768388106426</v>
      </c>
      <c r="KX42" s="715">
        <v>39</v>
      </c>
      <c r="KY42" s="715">
        <v>20.345489443378121</v>
      </c>
      <c r="KZ42" s="715">
        <v>21</v>
      </c>
      <c r="LA42" s="728">
        <v>60</v>
      </c>
      <c r="LB42" s="729">
        <v>10</v>
      </c>
      <c r="LC42" s="729">
        <v>10</v>
      </c>
      <c r="LD42" s="729">
        <v>40</v>
      </c>
      <c r="LE42" s="729">
        <v>15</v>
      </c>
      <c r="LF42" s="730">
        <v>135</v>
      </c>
      <c r="LG42" s="734">
        <v>1</v>
      </c>
      <c r="LH42" s="728">
        <v>10</v>
      </c>
      <c r="LI42" s="729">
        <v>10</v>
      </c>
      <c r="LJ42" s="706">
        <v>20</v>
      </c>
      <c r="LK42" s="705">
        <v>1</v>
      </c>
      <c r="LL42" s="1372" t="s">
        <v>1632</v>
      </c>
      <c r="LM42" s="976" t="s">
        <v>1632</v>
      </c>
      <c r="LN42" s="976" t="s">
        <v>1632</v>
      </c>
      <c r="LO42" s="976" t="s">
        <v>1632</v>
      </c>
      <c r="LP42" s="729">
        <v>40</v>
      </c>
      <c r="LQ42" s="1023">
        <v>1</v>
      </c>
      <c r="LR42" s="1372" t="s">
        <v>1632</v>
      </c>
      <c r="LS42" s="976" t="s">
        <v>1632</v>
      </c>
      <c r="LT42" s="976" t="s">
        <v>1632</v>
      </c>
      <c r="LU42" s="976" t="s">
        <v>1632</v>
      </c>
      <c r="LV42" s="729">
        <v>40</v>
      </c>
      <c r="LW42" s="1023">
        <v>1</v>
      </c>
      <c r="LX42" s="1372" t="s">
        <v>1632</v>
      </c>
      <c r="LY42" s="976" t="s">
        <v>1632</v>
      </c>
      <c r="LZ42" s="976" t="s">
        <v>1632</v>
      </c>
      <c r="MA42" s="976" t="s">
        <v>1632</v>
      </c>
      <c r="MB42" s="729">
        <v>60</v>
      </c>
      <c r="MC42" s="1023">
        <v>1</v>
      </c>
      <c r="MD42" s="1372" t="s">
        <v>1632</v>
      </c>
      <c r="ME42" s="976" t="s">
        <v>1632</v>
      </c>
      <c r="MF42" s="976" t="s">
        <v>1632</v>
      </c>
      <c r="MG42" s="976" t="s">
        <v>1632</v>
      </c>
      <c r="MH42" s="729">
        <v>40</v>
      </c>
      <c r="MI42" s="1023">
        <v>1</v>
      </c>
      <c r="MJ42" s="1372" t="s">
        <v>1632</v>
      </c>
      <c r="MK42" s="976" t="s">
        <v>1632</v>
      </c>
      <c r="ML42" s="976" t="s">
        <v>1632</v>
      </c>
      <c r="MM42" s="976" t="s">
        <v>1632</v>
      </c>
      <c r="MN42" s="729">
        <v>40</v>
      </c>
      <c r="MO42" s="1023">
        <v>1</v>
      </c>
      <c r="MP42" s="1372" t="s">
        <v>1632</v>
      </c>
      <c r="MQ42" s="976" t="s">
        <v>1632</v>
      </c>
      <c r="MR42" s="976" t="s">
        <v>1625</v>
      </c>
      <c r="MS42" s="976" t="s">
        <v>1632</v>
      </c>
      <c r="MT42" s="729">
        <v>30</v>
      </c>
      <c r="MU42" s="1023">
        <v>20</v>
      </c>
      <c r="MV42" s="1372" t="s">
        <v>1632</v>
      </c>
      <c r="MW42" s="976" t="s">
        <v>1632</v>
      </c>
      <c r="MX42" s="976" t="s">
        <v>1625</v>
      </c>
      <c r="MY42" s="729">
        <v>30</v>
      </c>
      <c r="MZ42" s="1023">
        <v>3</v>
      </c>
      <c r="NA42" s="1372" t="s">
        <v>1632</v>
      </c>
      <c r="NB42" s="976" t="s">
        <v>1632</v>
      </c>
      <c r="NC42" s="976" t="s">
        <v>1632</v>
      </c>
      <c r="ND42" s="976" t="s">
        <v>1632</v>
      </c>
      <c r="NE42" s="729">
        <v>40</v>
      </c>
      <c r="NF42" s="1023">
        <v>1</v>
      </c>
      <c r="NG42" s="976" t="s">
        <v>1632</v>
      </c>
      <c r="NH42" s="976" t="s">
        <v>1632</v>
      </c>
      <c r="NI42" s="976" t="s">
        <v>1632</v>
      </c>
      <c r="NJ42" s="976" t="s">
        <v>1625</v>
      </c>
      <c r="NK42" s="729">
        <v>30</v>
      </c>
      <c r="NL42" s="1023">
        <v>19</v>
      </c>
      <c r="NM42" s="715">
        <v>1893.42</v>
      </c>
      <c r="NN42" s="715">
        <f t="shared" si="2"/>
        <v>1</v>
      </c>
      <c r="NO42" s="714">
        <v>296</v>
      </c>
      <c r="NP42" s="715">
        <v>18</v>
      </c>
      <c r="NQ42" s="731">
        <v>115.0408083948698</v>
      </c>
      <c r="NR42" s="715">
        <v>14</v>
      </c>
      <c r="NS42" s="715">
        <v>156</v>
      </c>
      <c r="NT42" s="715">
        <v>25</v>
      </c>
      <c r="NU42" s="731">
        <v>60.629615235134082</v>
      </c>
      <c r="NV42" s="715">
        <v>21</v>
      </c>
      <c r="NW42" s="715">
        <v>85</v>
      </c>
      <c r="NX42" s="715">
        <v>21</v>
      </c>
      <c r="NY42" s="725">
        <v>33.035367275553824</v>
      </c>
      <c r="NZ42" s="715">
        <v>13</v>
      </c>
      <c r="OA42" s="1303">
        <v>0</v>
      </c>
      <c r="OB42" s="1995">
        <v>0</v>
      </c>
      <c r="OC42" s="1303">
        <v>47</v>
      </c>
      <c r="OD42" s="1303">
        <v>0</v>
      </c>
      <c r="OE42" s="1995">
        <v>0</v>
      </c>
      <c r="OF42" s="1303">
        <v>47</v>
      </c>
      <c r="OG42" s="1303">
        <v>7</v>
      </c>
      <c r="OH42" s="1995">
        <v>0.27205596579867858</v>
      </c>
      <c r="OI42" s="1303">
        <v>68</v>
      </c>
      <c r="OJ42" s="699">
        <v>1</v>
      </c>
      <c r="OK42" s="985">
        <v>0.38865137971239799</v>
      </c>
      <c r="OL42" s="1303">
        <v>66</v>
      </c>
      <c r="OM42" s="714">
        <v>80</v>
      </c>
      <c r="ON42" s="725">
        <v>31.09211037699184</v>
      </c>
      <c r="OO42" s="733">
        <v>47</v>
      </c>
      <c r="OP42" s="714">
        <v>11</v>
      </c>
      <c r="OQ42" s="731">
        <v>4.2751651768363779</v>
      </c>
      <c r="OR42" s="733">
        <f t="shared" si="25"/>
        <v>7</v>
      </c>
      <c r="OS42" s="981">
        <v>36.583367472347398</v>
      </c>
      <c r="OT42" s="733">
        <v>26</v>
      </c>
      <c r="OU42" s="715">
        <v>109</v>
      </c>
      <c r="OV42" s="715">
        <v>148</v>
      </c>
      <c r="OW42" s="715">
        <v>84</v>
      </c>
      <c r="OX42" s="715">
        <v>51</v>
      </c>
      <c r="OY42" s="715">
        <v>12</v>
      </c>
      <c r="OZ42" s="715">
        <v>132</v>
      </c>
      <c r="PA42" s="715">
        <v>312</v>
      </c>
      <c r="PB42" s="715">
        <v>43</v>
      </c>
      <c r="PC42" s="715">
        <v>29</v>
      </c>
      <c r="PD42" s="715">
        <v>240</v>
      </c>
      <c r="PE42" s="715">
        <v>107</v>
      </c>
      <c r="PF42" s="715">
        <v>269</v>
      </c>
      <c r="PG42" s="715">
        <v>0</v>
      </c>
      <c r="PH42" s="715">
        <v>4</v>
      </c>
      <c r="PI42" s="715">
        <v>147</v>
      </c>
      <c r="PJ42" s="715">
        <v>63</v>
      </c>
      <c r="PK42" s="715">
        <v>32</v>
      </c>
      <c r="PL42" s="715">
        <v>465</v>
      </c>
      <c r="PM42" s="714">
        <v>23.440860215053764</v>
      </c>
      <c r="PN42" s="715">
        <v>30</v>
      </c>
      <c r="PO42" s="715">
        <v>31.827956989247312</v>
      </c>
      <c r="PP42" s="715">
        <v>34</v>
      </c>
      <c r="PQ42" s="715">
        <v>18.064516129032256</v>
      </c>
      <c r="PR42" s="715">
        <v>14</v>
      </c>
      <c r="PS42" s="715">
        <v>10.967741935483872</v>
      </c>
      <c r="PT42" s="715">
        <v>18</v>
      </c>
      <c r="PU42" s="715">
        <v>2.5806451612903225</v>
      </c>
      <c r="PV42" s="715">
        <v>10</v>
      </c>
      <c r="PW42" s="715">
        <v>28.387096774193548</v>
      </c>
      <c r="PX42" s="715">
        <v>35</v>
      </c>
      <c r="PY42" s="715">
        <v>67.096774193548399</v>
      </c>
      <c r="PZ42" s="715">
        <v>26</v>
      </c>
      <c r="QA42" s="715">
        <v>9.2473118279569881</v>
      </c>
      <c r="QB42" s="715">
        <v>65</v>
      </c>
      <c r="QC42" s="715">
        <v>6.236559139784946</v>
      </c>
      <c r="QD42" s="715">
        <v>28</v>
      </c>
      <c r="QE42" s="715">
        <v>51.612903225806448</v>
      </c>
      <c r="QF42" s="715">
        <v>55</v>
      </c>
      <c r="QG42" s="715">
        <v>23.010752688172044</v>
      </c>
      <c r="QH42" s="715">
        <v>48</v>
      </c>
      <c r="QI42" s="715">
        <v>57.8494623655914</v>
      </c>
      <c r="QJ42" s="715">
        <v>66</v>
      </c>
      <c r="QK42" s="715">
        <v>0</v>
      </c>
      <c r="QL42" s="715">
        <v>1</v>
      </c>
      <c r="QM42" s="715">
        <v>0.86021505376344087</v>
      </c>
      <c r="QN42" s="715">
        <v>17</v>
      </c>
      <c r="QO42" s="715">
        <v>31.612903225806448</v>
      </c>
      <c r="QP42" s="715">
        <v>60</v>
      </c>
      <c r="QQ42" s="715">
        <v>13.548387096774196</v>
      </c>
      <c r="QR42" s="715">
        <v>13</v>
      </c>
      <c r="QS42" s="715">
        <v>6.881720430107527</v>
      </c>
      <c r="QT42" s="715">
        <v>8</v>
      </c>
      <c r="QU42" s="714">
        <v>68</v>
      </c>
      <c r="QV42" s="715">
        <v>3</v>
      </c>
      <c r="QW42" s="715">
        <v>3</v>
      </c>
      <c r="QX42" s="715">
        <v>1</v>
      </c>
      <c r="QY42" s="715">
        <v>10</v>
      </c>
      <c r="QZ42" s="715">
        <v>8</v>
      </c>
      <c r="RA42" s="715">
        <v>19</v>
      </c>
      <c r="RB42" s="715">
        <v>2</v>
      </c>
      <c r="RC42" s="715">
        <v>2</v>
      </c>
      <c r="RD42" s="715">
        <v>86</v>
      </c>
      <c r="RE42" s="715">
        <v>31</v>
      </c>
      <c r="RF42" s="715">
        <v>59</v>
      </c>
      <c r="RG42" s="715">
        <v>0</v>
      </c>
      <c r="RH42" s="715">
        <v>5</v>
      </c>
      <c r="RI42" s="715">
        <v>21</v>
      </c>
      <c r="RJ42" s="715">
        <v>48</v>
      </c>
      <c r="RK42" s="715">
        <v>0</v>
      </c>
      <c r="RL42" s="715">
        <v>247</v>
      </c>
      <c r="RM42" s="714">
        <v>27.530364372469634</v>
      </c>
      <c r="RN42" s="715">
        <v>63</v>
      </c>
      <c r="RO42" s="715">
        <v>1.214574898785425</v>
      </c>
      <c r="RP42" s="715">
        <v>22</v>
      </c>
      <c r="RQ42" s="715">
        <v>1.214574898785425</v>
      </c>
      <c r="RR42" s="715">
        <v>30</v>
      </c>
      <c r="RS42" s="715">
        <v>0.40485829959514169</v>
      </c>
      <c r="RT42" s="715">
        <v>11</v>
      </c>
      <c r="RU42" s="715">
        <v>4.048582995951417</v>
      </c>
      <c r="RV42" s="715">
        <v>69</v>
      </c>
      <c r="RW42" s="715">
        <v>3.2388663967611335</v>
      </c>
      <c r="RX42" s="715">
        <v>36</v>
      </c>
      <c r="RY42" s="715">
        <v>7.6923076923076925</v>
      </c>
      <c r="RZ42" s="715">
        <v>20</v>
      </c>
      <c r="SA42" s="715">
        <v>0.80971659919028338</v>
      </c>
      <c r="SB42" s="715">
        <v>27</v>
      </c>
      <c r="SC42" s="715">
        <v>0.80971659919028338</v>
      </c>
      <c r="SD42" s="715">
        <v>18</v>
      </c>
      <c r="SE42" s="715">
        <v>34.817813765182187</v>
      </c>
      <c r="SF42" s="715">
        <v>58</v>
      </c>
      <c r="SG42" s="715">
        <v>12.550607287449392</v>
      </c>
      <c r="SH42" s="715">
        <v>67</v>
      </c>
      <c r="SI42" s="715">
        <v>23.886639676113361</v>
      </c>
      <c r="SJ42" s="715">
        <v>59</v>
      </c>
      <c r="SK42" s="715">
        <v>0</v>
      </c>
      <c r="SL42" s="715">
        <v>1</v>
      </c>
      <c r="SM42" s="715">
        <v>2.0242914979757085</v>
      </c>
      <c r="SN42" s="715">
        <v>17</v>
      </c>
      <c r="SO42" s="715">
        <v>8.5020242914979747</v>
      </c>
      <c r="SP42" s="715">
        <v>41</v>
      </c>
      <c r="SQ42" s="715">
        <v>19.4331983805668</v>
      </c>
      <c r="SR42" s="715">
        <v>19</v>
      </c>
      <c r="SS42" s="715">
        <v>0</v>
      </c>
      <c r="ST42" s="733">
        <v>1</v>
      </c>
      <c r="SU42" s="4108" t="s">
        <v>8303</v>
      </c>
      <c r="SV42" s="1355" t="s">
        <v>3046</v>
      </c>
      <c r="SW42" s="1355">
        <v>95</v>
      </c>
      <c r="SX42" s="4109">
        <v>37.298782881821751</v>
      </c>
      <c r="SY42" s="1355">
        <v>18</v>
      </c>
      <c r="SZ42" s="2074">
        <v>0</v>
      </c>
      <c r="TA42" s="1995">
        <v>4</v>
      </c>
      <c r="TB42" s="3967">
        <v>1.554605518849592</v>
      </c>
      <c r="TC42" s="1303">
        <v>41</v>
      </c>
      <c r="TD42" s="2074">
        <v>15</v>
      </c>
      <c r="TE42" s="1995">
        <v>12</v>
      </c>
      <c r="TF42" s="3967">
        <v>4.6638165565487757</v>
      </c>
      <c r="TG42" s="1303">
        <v>16</v>
      </c>
      <c r="TH42" s="2074">
        <v>0</v>
      </c>
      <c r="TI42" s="1995">
        <v>0</v>
      </c>
      <c r="TJ42" s="3967">
        <v>0</v>
      </c>
      <c r="TK42" s="1303">
        <v>6</v>
      </c>
      <c r="TL42" s="2074">
        <v>0</v>
      </c>
      <c r="TM42" s="1995">
        <v>0</v>
      </c>
      <c r="TN42" s="3967">
        <v>0</v>
      </c>
      <c r="TO42" s="1303">
        <v>11</v>
      </c>
      <c r="TP42" s="2074">
        <v>0</v>
      </c>
      <c r="TQ42" s="1995">
        <v>0</v>
      </c>
      <c r="TR42" s="3967">
        <v>0</v>
      </c>
      <c r="TS42" s="1303">
        <v>5</v>
      </c>
      <c r="TT42" s="2074">
        <v>0</v>
      </c>
      <c r="TU42" s="1995">
        <v>0</v>
      </c>
      <c r="TV42" s="3967">
        <v>0</v>
      </c>
      <c r="TW42" s="1303">
        <v>2</v>
      </c>
      <c r="TX42" s="2074">
        <v>47</v>
      </c>
      <c r="TY42" s="1995">
        <v>53</v>
      </c>
      <c r="TZ42" s="3967">
        <v>20.598523124757094</v>
      </c>
      <c r="UA42" s="1303">
        <v>8</v>
      </c>
      <c r="UB42" s="2074">
        <v>17</v>
      </c>
      <c r="UC42" s="1995">
        <v>15</v>
      </c>
      <c r="UD42" s="3967">
        <v>5.8297706956859692</v>
      </c>
      <c r="UE42" s="1303">
        <v>38</v>
      </c>
      <c r="UF42" s="2074">
        <v>3</v>
      </c>
      <c r="UG42" s="1995">
        <v>0</v>
      </c>
      <c r="UH42" s="3967">
        <v>0</v>
      </c>
      <c r="UI42" s="1303">
        <v>14</v>
      </c>
      <c r="UJ42" s="2074">
        <v>0</v>
      </c>
      <c r="UK42" s="1995">
        <v>0</v>
      </c>
      <c r="UL42" s="3967">
        <v>0</v>
      </c>
      <c r="UM42" s="1303">
        <v>22</v>
      </c>
      <c r="UN42" s="2074">
        <v>0</v>
      </c>
      <c r="UO42" s="1995">
        <v>0</v>
      </c>
      <c r="UP42" s="3967">
        <v>0</v>
      </c>
      <c r="UQ42" s="1303">
        <v>3</v>
      </c>
      <c r="UR42" s="2074">
        <v>0</v>
      </c>
      <c r="US42" s="1995">
        <v>0</v>
      </c>
      <c r="UT42" s="3967">
        <v>0</v>
      </c>
      <c r="UU42" s="1303">
        <v>12</v>
      </c>
      <c r="UV42" s="2074">
        <v>0</v>
      </c>
      <c r="UW42" s="1995">
        <v>0</v>
      </c>
      <c r="UX42" s="3967">
        <v>0</v>
      </c>
      <c r="UY42" s="1303">
        <v>26</v>
      </c>
      <c r="UZ42" s="2074">
        <v>0</v>
      </c>
      <c r="VA42" s="1995">
        <v>0</v>
      </c>
      <c r="VB42" s="3967">
        <v>0</v>
      </c>
      <c r="VC42" s="1303">
        <v>4</v>
      </c>
      <c r="VD42" s="2073">
        <v>0</v>
      </c>
      <c r="VE42" s="1303">
        <v>0</v>
      </c>
      <c r="VF42" s="1303">
        <v>0</v>
      </c>
      <c r="VG42" s="1303">
        <v>7</v>
      </c>
      <c r="VH42" s="1303">
        <v>0</v>
      </c>
      <c r="VI42" s="1303">
        <v>0</v>
      </c>
      <c r="VJ42" s="1303">
        <v>0</v>
      </c>
      <c r="VK42" s="1303">
        <v>4</v>
      </c>
      <c r="VL42" s="1303">
        <v>0</v>
      </c>
      <c r="VM42" s="1303">
        <v>0</v>
      </c>
      <c r="VN42" s="1303">
        <v>0</v>
      </c>
      <c r="VO42" s="1303">
        <v>9</v>
      </c>
      <c r="VP42" s="1303">
        <v>0</v>
      </c>
      <c r="VQ42" s="1303">
        <v>0</v>
      </c>
      <c r="VR42" s="1303">
        <v>0</v>
      </c>
      <c r="VS42" s="1303">
        <v>18</v>
      </c>
      <c r="VT42" s="1303">
        <v>0</v>
      </c>
      <c r="VU42" s="1303">
        <v>0</v>
      </c>
      <c r="VV42" s="1303">
        <v>0</v>
      </c>
      <c r="VW42" s="1303">
        <v>7</v>
      </c>
      <c r="VX42" s="1303">
        <v>0</v>
      </c>
      <c r="VY42" s="1303">
        <v>0</v>
      </c>
      <c r="VZ42" s="1303">
        <v>0</v>
      </c>
      <c r="WA42" s="1303">
        <v>36</v>
      </c>
      <c r="WB42" s="1303">
        <v>0</v>
      </c>
      <c r="WC42" s="1303">
        <v>0</v>
      </c>
      <c r="WD42" s="1303">
        <v>0</v>
      </c>
      <c r="WE42" s="1303">
        <v>15</v>
      </c>
      <c r="WF42" s="1303">
        <v>0</v>
      </c>
      <c r="WG42" s="1303">
        <v>0</v>
      </c>
      <c r="WH42" s="1303">
        <v>0</v>
      </c>
      <c r="WI42" s="1303">
        <v>6</v>
      </c>
      <c r="WJ42" s="1303">
        <v>0</v>
      </c>
      <c r="WK42" s="1303">
        <v>0</v>
      </c>
      <c r="WL42" s="1303">
        <v>0</v>
      </c>
      <c r="WM42" s="1303">
        <v>19</v>
      </c>
      <c r="WN42" s="1303">
        <v>0</v>
      </c>
      <c r="WO42" s="1303">
        <v>0</v>
      </c>
      <c r="WP42" s="1303">
        <v>0</v>
      </c>
      <c r="WQ42" s="1303">
        <v>16</v>
      </c>
      <c r="WR42" s="1303">
        <v>0</v>
      </c>
      <c r="WS42" s="1303">
        <v>0</v>
      </c>
      <c r="WT42" s="1303">
        <v>0</v>
      </c>
      <c r="WU42" s="1303">
        <v>16</v>
      </c>
      <c r="WV42" s="2150"/>
      <c r="WW42" s="712">
        <v>8.6206896551724146</v>
      </c>
      <c r="WX42" s="712">
        <v>14.655172413793101</v>
      </c>
      <c r="WY42" s="712">
        <v>7.2289156626506017</v>
      </c>
      <c r="WZ42" s="712">
        <v>9.8039215686274517</v>
      </c>
      <c r="XA42" s="712">
        <v>12.698412698412698</v>
      </c>
      <c r="XB42" s="712">
        <v>6.5217391304347823</v>
      </c>
      <c r="XC42" s="699">
        <v>14.159292035398231</v>
      </c>
      <c r="XD42" s="699">
        <v>41</v>
      </c>
      <c r="XE42" s="699">
        <v>10.865561694290976</v>
      </c>
      <c r="XF42" s="712">
        <v>10.465116279069768</v>
      </c>
      <c r="XG42" s="699">
        <v>64</v>
      </c>
      <c r="XH42" s="712">
        <v>6.8965517241379306</v>
      </c>
      <c r="XI42" s="712">
        <v>4.3103448275862073</v>
      </c>
      <c r="XJ42" s="712">
        <v>3.6144578313253009</v>
      </c>
      <c r="XK42" s="712">
        <v>9.8039215686274517</v>
      </c>
      <c r="XL42" s="712">
        <v>10.317460317460316</v>
      </c>
      <c r="XM42" s="712">
        <v>10.869565217391305</v>
      </c>
      <c r="XN42" s="699">
        <v>11.504424778761061</v>
      </c>
      <c r="XO42" s="699">
        <v>42</v>
      </c>
      <c r="XP42" s="699">
        <v>7.1823204419889501</v>
      </c>
      <c r="XQ42" s="712">
        <v>9.4961240310077528</v>
      </c>
      <c r="XR42" s="699">
        <v>47</v>
      </c>
      <c r="XS42" s="712">
        <v>25.663716814159294</v>
      </c>
      <c r="XT42" s="699">
        <v>44</v>
      </c>
      <c r="XU42" s="699">
        <v>18.047882136279927</v>
      </c>
      <c r="XV42" s="985">
        <v>19.961240310077518</v>
      </c>
      <c r="XW42" s="699">
        <v>61</v>
      </c>
      <c r="XX42" s="699">
        <v>72.826086956521735</v>
      </c>
      <c r="XY42" s="699">
        <v>65.486725663716811</v>
      </c>
      <c r="XZ42" s="699">
        <v>35</v>
      </c>
      <c r="YA42" s="985">
        <v>78.08471454880295</v>
      </c>
      <c r="YB42" s="985">
        <v>74.224806201550393</v>
      </c>
      <c r="YC42" s="699">
        <v>57</v>
      </c>
      <c r="YD42" s="985">
        <v>7.608695652173914</v>
      </c>
      <c r="YE42" s="985">
        <v>7.9646017699115044</v>
      </c>
      <c r="YF42" s="699">
        <v>58</v>
      </c>
      <c r="YG42" s="699">
        <v>3.3149171270718232</v>
      </c>
      <c r="YH42" s="699">
        <v>4.8449612403100781</v>
      </c>
      <c r="YI42" s="699">
        <v>61</v>
      </c>
      <c r="YJ42" s="699">
        <v>2.1739130434782608</v>
      </c>
      <c r="YK42" s="699">
        <v>0.88495575221238942</v>
      </c>
      <c r="YL42" s="699">
        <v>52</v>
      </c>
      <c r="YM42" s="985">
        <v>0.55248618784530379</v>
      </c>
      <c r="YN42" s="985">
        <v>0.96899224806201545</v>
      </c>
      <c r="YO42" s="699">
        <v>10</v>
      </c>
      <c r="YP42" s="985">
        <v>0</v>
      </c>
      <c r="YQ42" s="985">
        <v>0</v>
      </c>
      <c r="YR42" s="699">
        <v>37</v>
      </c>
      <c r="YS42" s="712">
        <v>0</v>
      </c>
      <c r="YT42" s="985">
        <v>0</v>
      </c>
      <c r="YU42" s="699">
        <v>24</v>
      </c>
      <c r="YV42" s="982">
        <v>157</v>
      </c>
      <c r="YW42" s="725">
        <v>38.853503184713375</v>
      </c>
      <c r="YX42" s="699">
        <v>54</v>
      </c>
      <c r="YY42" s="699">
        <v>149</v>
      </c>
      <c r="YZ42" s="725">
        <v>65.100671140939596</v>
      </c>
      <c r="ZA42" s="699">
        <v>8</v>
      </c>
      <c r="ZB42" s="715">
        <v>124</v>
      </c>
      <c r="ZC42" s="725">
        <v>79.838709677419345</v>
      </c>
      <c r="ZD42" s="699">
        <v>31</v>
      </c>
      <c r="ZE42" s="982">
        <v>157</v>
      </c>
      <c r="ZF42" s="715">
        <v>42.675159235668794</v>
      </c>
      <c r="ZG42" s="699">
        <v>13</v>
      </c>
      <c r="ZH42" s="716">
        <v>0</v>
      </c>
      <c r="ZI42" s="712">
        <v>0</v>
      </c>
      <c r="ZJ42" s="699">
        <v>25</v>
      </c>
      <c r="ZK42" s="1363" t="s">
        <v>1623</v>
      </c>
      <c r="ZL42" s="712">
        <v>75.446428571428569</v>
      </c>
      <c r="ZM42" s="712">
        <v>83.790523690773071</v>
      </c>
      <c r="ZN42" s="699">
        <v>57</v>
      </c>
      <c r="ZO42" s="715">
        <v>401</v>
      </c>
      <c r="ZP42" s="709">
        <v>44.086021505376344</v>
      </c>
      <c r="ZQ42" s="703">
        <v>63.583815028901739</v>
      </c>
      <c r="ZR42" s="978">
        <v>47</v>
      </c>
      <c r="ZS42" s="705">
        <v>173</v>
      </c>
      <c r="ZT42" s="709">
        <v>58.208955223880601</v>
      </c>
      <c r="ZU42" s="703">
        <v>73.91304347826086</v>
      </c>
      <c r="ZV42" s="978">
        <v>57</v>
      </c>
      <c r="ZW42" s="4111">
        <v>69</v>
      </c>
      <c r="ZX42" s="709">
        <v>36.923076923076927</v>
      </c>
      <c r="ZY42" s="703">
        <v>60.9375</v>
      </c>
      <c r="ZZ42" s="978">
        <v>43</v>
      </c>
      <c r="AAA42" s="4111">
        <v>64</v>
      </c>
      <c r="AAB42" s="709">
        <v>35.185185185185183</v>
      </c>
      <c r="AAC42" s="703">
        <v>50</v>
      </c>
      <c r="AAD42" s="978">
        <v>55</v>
      </c>
      <c r="AAE42" s="4111">
        <v>40</v>
      </c>
      <c r="AAF42" s="983">
        <v>93.251533742331276</v>
      </c>
      <c r="AAG42" s="715">
        <v>98.65771812080537</v>
      </c>
      <c r="AAH42" s="715">
        <v>56</v>
      </c>
      <c r="AAI42" s="733">
        <v>149</v>
      </c>
      <c r="AAJ42" s="709">
        <v>373</v>
      </c>
      <c r="AAK42" s="978">
        <v>16</v>
      </c>
      <c r="AAL42" s="703">
        <v>1391.7</v>
      </c>
      <c r="AAM42" s="978">
        <v>14</v>
      </c>
      <c r="AAN42" s="703">
        <v>0</v>
      </c>
      <c r="AAO42" s="978">
        <f t="shared" si="26"/>
        <v>31</v>
      </c>
      <c r="AAP42" s="703">
        <v>0</v>
      </c>
      <c r="AAQ42" s="979">
        <f t="shared" si="27"/>
        <v>12</v>
      </c>
      <c r="AAR42" s="712">
        <v>0</v>
      </c>
      <c r="AAS42" s="699">
        <v>30</v>
      </c>
      <c r="AAT42" s="712">
        <v>226.76</v>
      </c>
      <c r="AAU42" s="699">
        <v>48</v>
      </c>
      <c r="AAV42" s="712">
        <v>0</v>
      </c>
      <c r="AAW42" s="699">
        <v>24</v>
      </c>
      <c r="AAX42" s="712">
        <v>0</v>
      </c>
      <c r="AAY42" s="699">
        <v>32</v>
      </c>
      <c r="AAZ42" s="699">
        <v>3251.5</v>
      </c>
      <c r="ABA42" s="978">
        <f t="shared" si="28"/>
        <v>51</v>
      </c>
      <c r="ABB42" s="712">
        <v>376.8</v>
      </c>
      <c r="ABC42" s="978">
        <f t="shared" si="28"/>
        <v>60</v>
      </c>
      <c r="ABD42" s="712">
        <v>0</v>
      </c>
      <c r="ABE42" s="978">
        <f t="shared" si="28"/>
        <v>46</v>
      </c>
      <c r="ABF42" s="712">
        <v>6628.5</v>
      </c>
      <c r="ABG42" s="978">
        <f t="shared" si="28"/>
        <v>10</v>
      </c>
      <c r="ABH42" s="712">
        <v>0</v>
      </c>
      <c r="ABI42" s="978">
        <f t="shared" si="29"/>
        <v>2</v>
      </c>
      <c r="ABJ42" s="712">
        <v>0</v>
      </c>
      <c r="ABK42" s="978">
        <f t="shared" si="29"/>
        <v>1</v>
      </c>
      <c r="ABL42" s="712">
        <v>0</v>
      </c>
      <c r="ABM42" s="978">
        <f t="shared" si="29"/>
        <v>38</v>
      </c>
      <c r="ABN42" s="712">
        <f t="shared" si="30"/>
        <v>0</v>
      </c>
      <c r="ABO42" s="2732">
        <f t="shared" si="31"/>
        <v>39</v>
      </c>
      <c r="ABP42" s="716">
        <v>5</v>
      </c>
      <c r="ABQ42" s="712" t="s">
        <v>1632</v>
      </c>
      <c r="ABR42" s="712">
        <v>5</v>
      </c>
      <c r="ABS42" s="712" t="s">
        <v>1632</v>
      </c>
      <c r="ABT42" s="712">
        <v>5</v>
      </c>
      <c r="ABU42" s="712" t="s">
        <v>1632</v>
      </c>
      <c r="ABV42" s="712">
        <v>5</v>
      </c>
      <c r="ABW42" s="712" t="s">
        <v>1632</v>
      </c>
      <c r="ABX42" s="712">
        <v>5</v>
      </c>
      <c r="ABY42" s="712" t="s">
        <v>1632</v>
      </c>
      <c r="ABZ42" s="712">
        <v>25</v>
      </c>
      <c r="ACA42" s="699">
        <v>1</v>
      </c>
      <c r="ACB42" s="712">
        <v>5</v>
      </c>
      <c r="ACC42" s="712" t="s">
        <v>1632</v>
      </c>
      <c r="ACD42" s="712">
        <v>5</v>
      </c>
      <c r="ACE42" s="712" t="s">
        <v>1632</v>
      </c>
      <c r="ACF42" s="712">
        <v>5</v>
      </c>
      <c r="ACG42" s="712" t="s">
        <v>1632</v>
      </c>
      <c r="ACH42" s="712">
        <v>0</v>
      </c>
      <c r="ACI42" s="712" t="s">
        <v>1625</v>
      </c>
      <c r="ACJ42" s="712">
        <v>15</v>
      </c>
      <c r="ACK42" s="699">
        <v>29</v>
      </c>
      <c r="ACL42" s="712">
        <v>5</v>
      </c>
      <c r="ACM42" s="712" t="s">
        <v>1632</v>
      </c>
      <c r="ACN42" s="712">
        <v>5</v>
      </c>
      <c r="ACO42" s="712" t="s">
        <v>1632</v>
      </c>
      <c r="ACP42" s="712">
        <v>0</v>
      </c>
      <c r="ACQ42" s="712" t="s">
        <v>1625</v>
      </c>
      <c r="ACR42" s="712">
        <v>10</v>
      </c>
      <c r="ACS42" s="699">
        <v>28</v>
      </c>
      <c r="ACT42" s="699">
        <v>10</v>
      </c>
      <c r="ACU42" s="699" t="s">
        <v>1632</v>
      </c>
      <c r="ACV42" s="699">
        <v>10</v>
      </c>
      <c r="ACW42" s="699" t="s">
        <v>1632</v>
      </c>
      <c r="ACX42" s="699">
        <v>10</v>
      </c>
      <c r="ACY42" s="699" t="s">
        <v>1632</v>
      </c>
      <c r="ACZ42" s="699">
        <v>10</v>
      </c>
      <c r="ADA42" s="699" t="s">
        <v>1632</v>
      </c>
      <c r="ADB42" s="699">
        <v>40</v>
      </c>
      <c r="ADC42" s="699">
        <v>1</v>
      </c>
      <c r="ADD42" s="989">
        <v>10</v>
      </c>
      <c r="ADE42" s="989">
        <v>0</v>
      </c>
      <c r="ADF42" s="989">
        <v>10</v>
      </c>
      <c r="ADG42" s="989">
        <v>10</v>
      </c>
      <c r="ADH42" s="989">
        <v>30</v>
      </c>
      <c r="ADI42" s="699">
        <v>36</v>
      </c>
      <c r="ADJ42" s="712">
        <v>5</v>
      </c>
      <c r="ADK42" s="712" t="s">
        <v>1632</v>
      </c>
      <c r="ADL42" s="712">
        <v>5</v>
      </c>
      <c r="ADM42" s="712" t="s">
        <v>1632</v>
      </c>
      <c r="ADN42" s="712">
        <v>5</v>
      </c>
      <c r="ADO42" s="712" t="s">
        <v>1632</v>
      </c>
      <c r="ADP42" s="712">
        <v>0</v>
      </c>
      <c r="ADQ42" s="712" t="s">
        <v>1625</v>
      </c>
      <c r="ADR42" s="712">
        <v>15</v>
      </c>
      <c r="ADS42" s="699">
        <v>44</v>
      </c>
      <c r="ADT42" s="712">
        <v>10</v>
      </c>
      <c r="ADU42" s="712">
        <v>10</v>
      </c>
      <c r="ADV42" s="712">
        <v>10</v>
      </c>
      <c r="ADW42" s="712">
        <v>10</v>
      </c>
      <c r="ADX42" s="712">
        <v>40</v>
      </c>
      <c r="ADY42" s="699">
        <v>1</v>
      </c>
      <c r="ADZ42" s="714">
        <v>0</v>
      </c>
      <c r="AEA42" s="712">
        <v>0</v>
      </c>
      <c r="AEB42" s="699">
        <v>23</v>
      </c>
      <c r="AEC42" s="715">
        <v>0</v>
      </c>
      <c r="AED42" s="712">
        <v>0</v>
      </c>
      <c r="AEE42" s="699">
        <v>54</v>
      </c>
      <c r="AEF42" s="715">
        <v>1</v>
      </c>
      <c r="AEG42" s="712">
        <v>14.347202295552368</v>
      </c>
      <c r="AEH42" s="699">
        <v>21</v>
      </c>
      <c r="AEI42" s="1303">
        <v>3</v>
      </c>
      <c r="AEJ42" s="712">
        <v>43.0416068866571</v>
      </c>
      <c r="AEK42" s="699">
        <f t="shared" si="32"/>
        <v>31</v>
      </c>
      <c r="AEL42" s="715">
        <v>0</v>
      </c>
      <c r="AEM42" s="712">
        <v>0</v>
      </c>
      <c r="AEN42" s="699">
        <v>42</v>
      </c>
      <c r="AEO42" s="699">
        <v>1</v>
      </c>
      <c r="AEP42" s="712">
        <v>14.3</v>
      </c>
      <c r="AEQ42" s="699">
        <v>72</v>
      </c>
      <c r="AER42" s="699">
        <v>1</v>
      </c>
      <c r="AES42" s="712">
        <v>14.3</v>
      </c>
      <c r="AET42" s="699">
        <v>71</v>
      </c>
      <c r="AEU42" s="699">
        <v>0</v>
      </c>
      <c r="AEV42" s="1099">
        <v>0</v>
      </c>
      <c r="AEW42" s="699">
        <v>43</v>
      </c>
      <c r="AEX42" s="989">
        <v>0.29699999999999999</v>
      </c>
      <c r="AEY42" s="989">
        <v>6</v>
      </c>
      <c r="AEZ42" s="989">
        <v>5.6000000000000001E-2</v>
      </c>
      <c r="AFA42" s="989">
        <v>36</v>
      </c>
      <c r="AFB42" s="989">
        <v>0</v>
      </c>
      <c r="AFC42" s="989">
        <v>51</v>
      </c>
      <c r="AFD42" s="989">
        <v>0</v>
      </c>
      <c r="AFE42" s="989">
        <v>49</v>
      </c>
      <c r="AFF42" s="989">
        <v>0</v>
      </c>
      <c r="AFG42" s="989">
        <v>44</v>
      </c>
      <c r="AFH42" s="989">
        <v>0</v>
      </c>
      <c r="AFI42" s="989">
        <v>44</v>
      </c>
      <c r="AFJ42" s="989">
        <v>0</v>
      </c>
      <c r="AFK42" s="989">
        <v>7</v>
      </c>
      <c r="AFL42" s="989">
        <v>0</v>
      </c>
      <c r="AFM42" s="989">
        <v>7</v>
      </c>
      <c r="AFN42" s="989">
        <v>3</v>
      </c>
      <c r="AFO42" s="989">
        <v>41.864359475300027</v>
      </c>
      <c r="AFP42" s="989">
        <v>60</v>
      </c>
      <c r="AFQ42" s="989">
        <v>5</v>
      </c>
      <c r="AFR42" s="989">
        <v>69.773932458833386</v>
      </c>
      <c r="AFS42" s="989">
        <v>19</v>
      </c>
      <c r="AFT42" s="989">
        <v>6</v>
      </c>
      <c r="AFU42" s="989">
        <v>83.728718950600054</v>
      </c>
      <c r="AFV42" s="989">
        <v>53</v>
      </c>
      <c r="AFW42" s="989">
        <v>4</v>
      </c>
      <c r="AFX42" s="989">
        <v>55.81914596706671</v>
      </c>
      <c r="AFY42" s="989">
        <v>72</v>
      </c>
      <c r="AFZ42" s="989">
        <v>11</v>
      </c>
      <c r="AGA42" s="989">
        <v>153.50265140943341</v>
      </c>
      <c r="AGB42" s="989">
        <v>74</v>
      </c>
      <c r="AGC42" s="989">
        <v>9</v>
      </c>
      <c r="AGD42" s="989">
        <v>125.59307842590007</v>
      </c>
      <c r="AGE42" s="989">
        <v>53</v>
      </c>
      <c r="AGF42" s="989">
        <v>0</v>
      </c>
      <c r="AGG42" s="989">
        <v>0</v>
      </c>
      <c r="AGH42" s="989">
        <v>51</v>
      </c>
      <c r="AGI42" s="989">
        <v>0</v>
      </c>
      <c r="AGJ42" s="989">
        <v>0</v>
      </c>
      <c r="AGK42" s="989">
        <v>10</v>
      </c>
      <c r="AGL42" s="989">
        <v>0</v>
      </c>
      <c r="AGM42" s="989">
        <v>0</v>
      </c>
      <c r="AGN42" s="989">
        <v>2</v>
      </c>
      <c r="AGO42" s="989">
        <v>0</v>
      </c>
      <c r="AGP42" s="989">
        <v>0</v>
      </c>
      <c r="AGQ42" s="989">
        <v>51</v>
      </c>
      <c r="AGR42" s="989">
        <v>0</v>
      </c>
      <c r="AGS42" s="989">
        <v>0</v>
      </c>
      <c r="AGT42" s="989">
        <v>19</v>
      </c>
      <c r="AGU42" s="989">
        <v>0</v>
      </c>
      <c r="AGV42" s="989">
        <v>0</v>
      </c>
      <c r="AGW42" s="989">
        <v>31</v>
      </c>
      <c r="AGX42" s="989">
        <v>0</v>
      </c>
      <c r="AGY42" s="989">
        <v>0</v>
      </c>
      <c r="AGZ42" s="989">
        <v>25</v>
      </c>
      <c r="AHA42" s="989">
        <v>0</v>
      </c>
      <c r="AHB42" s="989">
        <v>0</v>
      </c>
      <c r="AHC42" s="989">
        <v>12</v>
      </c>
      <c r="AHD42" s="989">
        <v>0</v>
      </c>
      <c r="AHE42" s="989">
        <v>0</v>
      </c>
      <c r="AHF42" s="989">
        <v>41</v>
      </c>
      <c r="AHG42" s="712">
        <v>7</v>
      </c>
      <c r="AHH42" s="712">
        <v>170.73</v>
      </c>
      <c r="AHI42" s="699">
        <v>61</v>
      </c>
      <c r="AHJ42" s="712">
        <v>31</v>
      </c>
      <c r="AHK42" s="712">
        <v>756.1</v>
      </c>
      <c r="AHL42" s="712">
        <v>17</v>
      </c>
      <c r="AHM42" s="712">
        <v>0</v>
      </c>
      <c r="AHN42" s="712">
        <v>0</v>
      </c>
      <c r="AHO42" s="699">
        <v>43</v>
      </c>
      <c r="AHP42" s="712">
        <v>0</v>
      </c>
      <c r="AHQ42" s="712">
        <v>0</v>
      </c>
      <c r="AHR42" s="712">
        <v>23</v>
      </c>
      <c r="AHS42" s="712">
        <v>0</v>
      </c>
      <c r="AHT42" s="712">
        <v>0</v>
      </c>
      <c r="AHU42" s="699">
        <v>28</v>
      </c>
      <c r="AHV42" s="712">
        <v>5</v>
      </c>
      <c r="AHW42" s="712">
        <v>121.95</v>
      </c>
      <c r="AHX42" s="699">
        <v>70</v>
      </c>
      <c r="AHY42" s="712">
        <v>15</v>
      </c>
      <c r="AHZ42" s="712">
        <v>340.14</v>
      </c>
      <c r="AIA42" s="699">
        <v>26</v>
      </c>
      <c r="AIC42" s="714"/>
      <c r="AID42" s="725"/>
      <c r="AIE42" s="715"/>
      <c r="AIF42" s="714"/>
      <c r="AIG42" s="725"/>
      <c r="AIH42" s="715"/>
      <c r="AII42" s="715"/>
      <c r="AIJ42" s="712"/>
      <c r="AIK42" s="715"/>
      <c r="AIL42" s="1169">
        <v>154</v>
      </c>
      <c r="AIM42" s="1174">
        <v>60.38961038961039</v>
      </c>
      <c r="AIN42" s="1168">
        <f t="shared" si="33"/>
        <v>20</v>
      </c>
      <c r="AIO42" s="715">
        <v>149</v>
      </c>
      <c r="AIP42" s="725">
        <v>23.48993288590604</v>
      </c>
      <c r="AIQ42" s="715">
        <f t="shared" si="34"/>
        <v>48</v>
      </c>
      <c r="AIR42" s="1169">
        <v>151</v>
      </c>
      <c r="AIS42" s="1174">
        <v>34.437086092715234</v>
      </c>
      <c r="AIT42" s="1168">
        <f t="shared" si="35"/>
        <v>61</v>
      </c>
      <c r="AIU42" s="715">
        <v>145</v>
      </c>
      <c r="AIV42" s="725">
        <v>12.413793103448276</v>
      </c>
      <c r="AIW42" s="715">
        <f t="shared" si="36"/>
        <v>47</v>
      </c>
      <c r="AIX42" s="1169">
        <v>154</v>
      </c>
      <c r="AIY42" s="1174">
        <v>0</v>
      </c>
      <c r="AIZ42" s="1168">
        <f t="shared" si="37"/>
        <v>64</v>
      </c>
      <c r="AJA42" s="715">
        <v>144</v>
      </c>
      <c r="AJB42" s="725">
        <v>10.416666666666668</v>
      </c>
      <c r="AJC42" s="715">
        <f t="shared" si="38"/>
        <v>74</v>
      </c>
      <c r="AJD42" s="714">
        <v>149</v>
      </c>
      <c r="AJE42" s="725">
        <v>14.093959731543624</v>
      </c>
      <c r="AJF42" s="715">
        <v>68</v>
      </c>
      <c r="AJG42" s="699">
        <v>147</v>
      </c>
      <c r="AJH42" s="1099">
        <v>4.7619047619047619</v>
      </c>
      <c r="AJI42" s="733">
        <v>4</v>
      </c>
      <c r="AJJ42" s="714">
        <v>149</v>
      </c>
      <c r="AJK42" s="712">
        <v>28.187919463087248</v>
      </c>
      <c r="AJL42" s="715">
        <v>70</v>
      </c>
      <c r="AJM42" s="699">
        <v>147</v>
      </c>
      <c r="AJN42" s="712">
        <v>20.408163265306122</v>
      </c>
      <c r="AJO42" s="715">
        <v>15</v>
      </c>
      <c r="AJP42" s="714">
        <v>155</v>
      </c>
      <c r="AJQ42" s="712">
        <v>14.193548387096774</v>
      </c>
      <c r="AJR42" s="715">
        <v>51</v>
      </c>
      <c r="AJS42" s="699">
        <v>156</v>
      </c>
      <c r="AJT42" s="712">
        <v>32.692307692307693</v>
      </c>
      <c r="AJU42" s="715">
        <f t="shared" si="39"/>
        <v>14</v>
      </c>
      <c r="AJV42" s="1178">
        <v>0</v>
      </c>
      <c r="AJW42" s="1099">
        <v>0</v>
      </c>
      <c r="AJX42" s="1099">
        <v>0</v>
      </c>
      <c r="AJY42" s="1099">
        <v>0</v>
      </c>
      <c r="AJZ42" s="1099">
        <v>0</v>
      </c>
      <c r="AKA42" s="1099">
        <v>0</v>
      </c>
      <c r="AKB42" s="1099">
        <v>0</v>
      </c>
      <c r="AKC42" s="1099">
        <v>0</v>
      </c>
      <c r="AKD42" s="1099">
        <v>0</v>
      </c>
      <c r="AKE42" s="1099">
        <v>0</v>
      </c>
      <c r="AKF42" s="1099">
        <v>0</v>
      </c>
      <c r="AKG42" s="1188" t="s">
        <v>1730</v>
      </c>
      <c r="AKH42" s="985">
        <v>33.333333333333329</v>
      </c>
      <c r="AKI42" s="985">
        <v>0</v>
      </c>
      <c r="AKJ42" s="985">
        <v>13.333333333333334</v>
      </c>
      <c r="AKK42" s="985">
        <v>13.333333333333334</v>
      </c>
      <c r="AKL42" s="985">
        <v>0</v>
      </c>
      <c r="AKM42" s="985">
        <v>13.333333333333334</v>
      </c>
      <c r="AKN42" s="985">
        <v>20</v>
      </c>
      <c r="AKO42" s="985">
        <v>6.666666666666667</v>
      </c>
      <c r="AKP42" s="985">
        <v>46.666666666666664</v>
      </c>
      <c r="AKQ42" s="985">
        <v>13.333333333333334</v>
      </c>
      <c r="AKR42" s="985">
        <v>13.333333333333334</v>
      </c>
      <c r="AKS42" s="699">
        <v>15</v>
      </c>
      <c r="AKT42" s="714" t="s">
        <v>1633</v>
      </c>
      <c r="AKU42" s="715" t="s">
        <v>1634</v>
      </c>
      <c r="AKV42" s="715" t="s">
        <v>1633</v>
      </c>
      <c r="AKW42" s="715" t="s">
        <v>1633</v>
      </c>
      <c r="AKX42" s="715" t="s">
        <v>1680</v>
      </c>
      <c r="AKY42" s="715" t="s">
        <v>1633</v>
      </c>
      <c r="AKZ42" s="715" t="s">
        <v>1633</v>
      </c>
      <c r="ALA42" s="715">
        <v>-1</v>
      </c>
      <c r="ALB42" s="715">
        <v>1</v>
      </c>
      <c r="ALC42" s="715">
        <v>-1</v>
      </c>
      <c r="ALD42" s="715">
        <v>-1</v>
      </c>
      <c r="ALE42" s="715">
        <v>-2</v>
      </c>
      <c r="ALF42" s="715">
        <v>-1</v>
      </c>
      <c r="ALG42" s="715">
        <v>-1</v>
      </c>
      <c r="ALH42" s="715">
        <f t="shared" si="40"/>
        <v>-6</v>
      </c>
      <c r="ALI42" s="715">
        <f t="shared" si="41"/>
        <v>72</v>
      </c>
      <c r="ALJ42" s="716" t="s">
        <v>1636</v>
      </c>
      <c r="ALK42" s="712" t="s">
        <v>31</v>
      </c>
      <c r="ALL42" s="712" t="s">
        <v>1636</v>
      </c>
      <c r="ALM42" s="712" t="s">
        <v>1636</v>
      </c>
      <c r="ALN42" s="712" t="s">
        <v>1657</v>
      </c>
      <c r="ALO42" s="712" t="s">
        <v>1657</v>
      </c>
      <c r="ALP42" s="712" t="s">
        <v>1635</v>
      </c>
      <c r="ALQ42" s="714">
        <v>1</v>
      </c>
      <c r="ALR42" s="715">
        <v>1</v>
      </c>
      <c r="ALS42" s="715">
        <v>1</v>
      </c>
      <c r="ALT42" s="715">
        <v>1</v>
      </c>
      <c r="ALU42" s="715">
        <v>1</v>
      </c>
      <c r="ALV42" s="715">
        <v>1</v>
      </c>
      <c r="ALW42" s="733">
        <v>2</v>
      </c>
      <c r="ALX42" s="981">
        <v>0.39261876717707106</v>
      </c>
      <c r="ALY42" s="715">
        <v>60</v>
      </c>
      <c r="ALZ42" s="731">
        <v>0.39261876717707106</v>
      </c>
      <c r="AMA42" s="715">
        <v>39</v>
      </c>
      <c r="AMB42" s="731">
        <v>0.39261876717707106</v>
      </c>
      <c r="AMC42" s="715">
        <v>31</v>
      </c>
      <c r="AMD42" s="731">
        <v>0.39261876717707106</v>
      </c>
      <c r="AME42" s="715">
        <v>51</v>
      </c>
      <c r="AMF42" s="715">
        <v>0.39261876717707106</v>
      </c>
      <c r="AMG42" s="715">
        <v>38</v>
      </c>
      <c r="AMH42" s="731">
        <v>0.39261876717707106</v>
      </c>
      <c r="AMI42" s="715">
        <v>42</v>
      </c>
      <c r="AMJ42" s="731">
        <v>0.78523753435414212</v>
      </c>
      <c r="AMK42" s="715">
        <v>24</v>
      </c>
      <c r="AML42" s="982">
        <v>1</v>
      </c>
      <c r="AMM42" s="699">
        <v>1</v>
      </c>
      <c r="AMN42" s="699">
        <v>0</v>
      </c>
      <c r="AMO42" s="716">
        <v>0.39261876717707106</v>
      </c>
      <c r="AMP42" s="715">
        <v>41</v>
      </c>
      <c r="AMQ42" s="712">
        <v>0.39261876717707106</v>
      </c>
      <c r="AMR42" s="715">
        <v>13</v>
      </c>
      <c r="AMS42" s="712">
        <v>0</v>
      </c>
      <c r="AMT42" s="733">
        <v>27</v>
      </c>
      <c r="AMU42" s="982">
        <v>0</v>
      </c>
      <c r="AMV42" s="731">
        <v>0</v>
      </c>
      <c r="AMW42" s="715">
        <v>32</v>
      </c>
      <c r="AMX42" s="716" t="s">
        <v>1687</v>
      </c>
      <c r="AMY42" s="712" t="s">
        <v>1687</v>
      </c>
      <c r="AMZ42" s="715">
        <v>1</v>
      </c>
      <c r="ANA42" s="715">
        <v>1</v>
      </c>
      <c r="ANB42" s="715">
        <v>2</v>
      </c>
      <c r="ANC42" s="715">
        <v>55</v>
      </c>
      <c r="AND42" s="1201" t="s">
        <v>1632</v>
      </c>
      <c r="ANE42" s="1202" t="s">
        <v>1632</v>
      </c>
      <c r="ANF42" s="1202" t="s">
        <v>1625</v>
      </c>
      <c r="ANG42" s="1202" t="s">
        <v>1625</v>
      </c>
      <c r="ANH42" s="725">
        <v>5</v>
      </c>
      <c r="ANI42" s="725">
        <v>5</v>
      </c>
      <c r="ANJ42" s="725">
        <v>0</v>
      </c>
      <c r="ANK42" s="725">
        <v>0</v>
      </c>
      <c r="ANL42" s="1303">
        <f t="shared" si="42"/>
        <v>10</v>
      </c>
      <c r="ANM42" s="1303">
        <f t="shared" si="43"/>
        <v>52</v>
      </c>
      <c r="ANN42" s="983" t="s">
        <v>1632</v>
      </c>
      <c r="ANO42" s="725" t="s">
        <v>1632</v>
      </c>
      <c r="ANP42" s="725" t="s">
        <v>1632</v>
      </c>
      <c r="ANQ42" s="725" t="s">
        <v>1632</v>
      </c>
      <c r="ANR42" s="725">
        <v>5</v>
      </c>
      <c r="ANS42" s="725">
        <v>5</v>
      </c>
      <c r="ANT42" s="725">
        <v>5</v>
      </c>
      <c r="ANU42" s="725">
        <v>5</v>
      </c>
      <c r="ANV42" s="715">
        <f t="shared" si="44"/>
        <v>20</v>
      </c>
      <c r="ANW42" s="715">
        <f t="shared" si="45"/>
        <v>1</v>
      </c>
      <c r="ANX42" s="982">
        <v>31</v>
      </c>
      <c r="ANY42" s="715">
        <v>417</v>
      </c>
      <c r="ANZ42" s="1089">
        <v>6.4280000000000008</v>
      </c>
      <c r="AOA42" s="715">
        <v>63</v>
      </c>
      <c r="AOB42" s="1089">
        <v>5.7</v>
      </c>
      <c r="AOC42" s="1188">
        <f t="shared" si="46"/>
        <v>12</v>
      </c>
      <c r="AOD42" s="1089">
        <v>30.129000000000001</v>
      </c>
      <c r="AOE42" s="1188">
        <f t="shared" si="47"/>
        <v>55</v>
      </c>
      <c r="AOF42" s="699">
        <v>15</v>
      </c>
      <c r="AOG42" s="985">
        <v>5.8892815076560661</v>
      </c>
      <c r="AOH42" s="1188">
        <v>15</v>
      </c>
      <c r="AOI42" s="699">
        <v>1</v>
      </c>
      <c r="AOJ42" s="985">
        <v>0.39261876717707106</v>
      </c>
      <c r="AOK42" s="1188">
        <v>36</v>
      </c>
      <c r="AOL42" s="699">
        <v>1</v>
      </c>
      <c r="AOM42" s="985">
        <v>0.39261876717707106</v>
      </c>
      <c r="AON42" s="1188">
        <v>40</v>
      </c>
      <c r="AOO42" s="699">
        <v>1</v>
      </c>
      <c r="AOP42" s="985">
        <v>0.39261876717707106</v>
      </c>
      <c r="AOQ42" s="1188">
        <v>29</v>
      </c>
      <c r="AOR42" s="983" t="s">
        <v>1625</v>
      </c>
      <c r="AOS42" s="725" t="s">
        <v>1625</v>
      </c>
      <c r="AOT42" s="725" t="s">
        <v>1625</v>
      </c>
      <c r="AOU42" s="725" t="s">
        <v>1625</v>
      </c>
      <c r="AOV42" s="725">
        <v>0</v>
      </c>
      <c r="AOW42" s="725">
        <v>0</v>
      </c>
      <c r="AOX42" s="725">
        <v>0</v>
      </c>
      <c r="AOY42" s="725">
        <v>0</v>
      </c>
      <c r="AOZ42" s="715">
        <f t="shared" si="48"/>
        <v>0</v>
      </c>
      <c r="APA42" s="715">
        <f t="shared" si="49"/>
        <v>25</v>
      </c>
      <c r="APB42" s="1993" t="s">
        <v>1632</v>
      </c>
      <c r="APC42" s="1994" t="s">
        <v>1632</v>
      </c>
      <c r="APD42" s="1994" t="s">
        <v>1632</v>
      </c>
      <c r="APE42" s="1994" t="s">
        <v>1632</v>
      </c>
      <c r="APF42" s="1995">
        <v>5</v>
      </c>
      <c r="APG42" s="1995">
        <v>5</v>
      </c>
      <c r="APH42" s="1995">
        <v>5</v>
      </c>
      <c r="API42" s="1995">
        <v>5</v>
      </c>
      <c r="APJ42" s="715">
        <f t="shared" si="50"/>
        <v>20</v>
      </c>
      <c r="APK42" s="715">
        <f t="shared" si="51"/>
        <v>1</v>
      </c>
      <c r="APL42" s="715">
        <v>0</v>
      </c>
      <c r="APM42" s="725">
        <v>0</v>
      </c>
      <c r="APN42" s="715">
        <v>17</v>
      </c>
      <c r="APO42" s="715">
        <v>0</v>
      </c>
      <c r="APP42" s="725">
        <v>0</v>
      </c>
      <c r="APQ42" s="715">
        <v>18</v>
      </c>
      <c r="APR42" s="1169">
        <v>1</v>
      </c>
      <c r="APS42" s="1168">
        <v>240</v>
      </c>
      <c r="APT42" s="1168">
        <v>1920</v>
      </c>
      <c r="APU42" s="989">
        <v>240</v>
      </c>
      <c r="APV42" s="989">
        <v>1920</v>
      </c>
      <c r="APW42" s="989">
        <v>74.621064904780411</v>
      </c>
      <c r="APX42" s="989">
        <v>17</v>
      </c>
      <c r="APY42" s="989">
        <v>0</v>
      </c>
      <c r="APZ42" s="989">
        <v>0</v>
      </c>
      <c r="AQA42" s="989">
        <v>0</v>
      </c>
      <c r="AQB42" s="989">
        <v>0</v>
      </c>
      <c r="AQC42" s="989">
        <v>0</v>
      </c>
      <c r="AQD42" s="1099">
        <v>0</v>
      </c>
      <c r="AQE42" s="989">
        <v>55</v>
      </c>
      <c r="AQF42" s="989">
        <v>1</v>
      </c>
      <c r="AQG42" s="989">
        <v>240</v>
      </c>
      <c r="AQH42" s="989">
        <v>1920</v>
      </c>
      <c r="AQI42" s="989">
        <v>240</v>
      </c>
      <c r="AQJ42" s="989">
        <v>1920</v>
      </c>
      <c r="AQK42" s="989">
        <v>74.621064904780411</v>
      </c>
      <c r="AQL42" s="729">
        <v>25</v>
      </c>
      <c r="AQM42" s="987"/>
      <c r="AQQ42" s="715">
        <v>324</v>
      </c>
      <c r="AQR42" s="715">
        <v>257</v>
      </c>
      <c r="AQS42" s="989">
        <v>52</v>
      </c>
      <c r="AQT42" s="1099">
        <v>20.233463035019454</v>
      </c>
      <c r="AQU42" s="989">
        <f t="shared" si="52"/>
        <v>76</v>
      </c>
      <c r="AQV42" s="989">
        <v>14</v>
      </c>
      <c r="AQW42" s="989">
        <v>26.923076923076923</v>
      </c>
      <c r="AQX42" s="1099">
        <v>3.2857142857142856</v>
      </c>
      <c r="AQY42" s="989">
        <f t="shared" si="53"/>
        <v>55</v>
      </c>
      <c r="AQZ42" s="989">
        <v>6</v>
      </c>
      <c r="ARA42" s="989">
        <v>58</v>
      </c>
      <c r="ARB42" s="989">
        <v>10.344827586206897</v>
      </c>
      <c r="ARC42" s="989">
        <f t="shared" si="54"/>
        <v>47</v>
      </c>
      <c r="ARD42" s="1668">
        <v>2.4435797665369652</v>
      </c>
      <c r="ARE42" s="1667">
        <f t="shared" si="55"/>
        <v>26</v>
      </c>
      <c r="ARF42" s="1168">
        <v>28</v>
      </c>
      <c r="ARG42" s="1099">
        <v>21.428571428571427</v>
      </c>
      <c r="ARH42" s="989">
        <f t="shared" si="56"/>
        <v>53</v>
      </c>
      <c r="ARI42" s="715">
        <v>22</v>
      </c>
      <c r="ARJ42" s="985">
        <v>18.181818181818183</v>
      </c>
      <c r="ARK42" s="699">
        <f t="shared" si="57"/>
        <v>27</v>
      </c>
      <c r="ARL42" s="989">
        <v>192</v>
      </c>
      <c r="ARM42" s="715">
        <v>71</v>
      </c>
      <c r="ARN42" s="985">
        <v>36.979166666666671</v>
      </c>
      <c r="ARO42" s="699">
        <f t="shared" si="58"/>
        <v>67</v>
      </c>
      <c r="ARP42" s="707">
        <v>16</v>
      </c>
      <c r="ARQ42" s="990">
        <v>0</v>
      </c>
      <c r="ARR42" s="719">
        <v>0</v>
      </c>
      <c r="ARS42" s="979">
        <f t="shared" si="59"/>
        <v>34</v>
      </c>
      <c r="ART42" s="715">
        <v>49</v>
      </c>
      <c r="ARU42" s="699">
        <f t="shared" si="59"/>
        <v>44</v>
      </c>
      <c r="ARV42" s="715" t="s">
        <v>31</v>
      </c>
      <c r="ARW42" s="715" t="s">
        <v>31</v>
      </c>
      <c r="ARX42" s="985" t="s">
        <v>31</v>
      </c>
      <c r="ARY42" s="699" t="str">
        <f t="shared" si="60"/>
        <v>-</v>
      </c>
      <c r="ARZ42" s="715" t="s">
        <v>31</v>
      </c>
      <c r="ASA42" s="715" t="s">
        <v>31</v>
      </c>
      <c r="ASB42" s="712" t="s">
        <v>31</v>
      </c>
      <c r="ASC42" s="699" t="str">
        <f t="shared" si="61"/>
        <v>-</v>
      </c>
      <c r="ASD42" s="712">
        <v>46.774193548387096</v>
      </c>
      <c r="ASE42" s="712">
        <v>22.58064516129032</v>
      </c>
      <c r="ASF42" s="712">
        <v>17.741935483870968</v>
      </c>
      <c r="ASG42" s="712">
        <v>3.225806451612903</v>
      </c>
      <c r="ASH42" s="712">
        <v>4.838709677419355</v>
      </c>
      <c r="ASI42" s="712">
        <v>4.838709677419355</v>
      </c>
      <c r="ASJ42" s="712">
        <v>0</v>
      </c>
      <c r="ASK42" s="712">
        <v>0</v>
      </c>
      <c r="ASL42" s="712">
        <v>0</v>
      </c>
      <c r="ASM42" s="715">
        <v>29</v>
      </c>
      <c r="ASN42" s="715">
        <v>14</v>
      </c>
      <c r="ASO42" s="715">
        <v>11</v>
      </c>
      <c r="ASP42" s="715">
        <v>2</v>
      </c>
      <c r="ASQ42" s="715">
        <v>3</v>
      </c>
      <c r="ASR42" s="715">
        <v>3</v>
      </c>
      <c r="ASS42" s="715">
        <v>0</v>
      </c>
      <c r="AST42" s="715">
        <v>0</v>
      </c>
      <c r="ASU42" s="715">
        <v>0</v>
      </c>
      <c r="ASV42" s="715">
        <v>62</v>
      </c>
      <c r="ASW42" s="712">
        <v>33.333333333333329</v>
      </c>
      <c r="ASX42" s="712">
        <v>11.111111111111111</v>
      </c>
      <c r="ASY42" s="712">
        <v>11.111111111111111</v>
      </c>
      <c r="ASZ42" s="712">
        <v>11.111111111111111</v>
      </c>
      <c r="ATA42" s="712">
        <v>22.222222222222221</v>
      </c>
      <c r="ATB42" s="712">
        <v>11.111111111111111</v>
      </c>
      <c r="ATC42" s="712">
        <v>0</v>
      </c>
      <c r="ATD42" s="712">
        <v>0</v>
      </c>
      <c r="ATE42" s="712">
        <v>0</v>
      </c>
      <c r="ATF42" s="715">
        <v>3</v>
      </c>
      <c r="ATG42" s="715">
        <v>1</v>
      </c>
      <c r="ATH42" s="715">
        <v>1</v>
      </c>
      <c r="ATI42" s="715">
        <v>1</v>
      </c>
      <c r="ATJ42" s="715">
        <v>2</v>
      </c>
      <c r="ATK42" s="715">
        <v>1</v>
      </c>
      <c r="ATL42" s="715">
        <v>0</v>
      </c>
      <c r="ATM42" s="715">
        <v>0</v>
      </c>
      <c r="ATN42" s="715">
        <v>0</v>
      </c>
      <c r="ATO42" s="715">
        <v>9</v>
      </c>
      <c r="ATP42" s="712" t="s">
        <v>31</v>
      </c>
      <c r="ATQ42" s="712" t="s">
        <v>31</v>
      </c>
      <c r="ATR42" s="712" t="s">
        <v>31</v>
      </c>
      <c r="ATS42" s="712" t="s">
        <v>31</v>
      </c>
      <c r="ATT42" s="712" t="s">
        <v>31</v>
      </c>
      <c r="ATU42" s="712" t="s">
        <v>31</v>
      </c>
      <c r="ATV42" s="712" t="s">
        <v>31</v>
      </c>
      <c r="ATW42" s="712" t="s">
        <v>31</v>
      </c>
      <c r="ATX42" s="712" t="s">
        <v>31</v>
      </c>
      <c r="ATY42" s="715">
        <v>0</v>
      </c>
      <c r="ATZ42" s="715">
        <v>0</v>
      </c>
      <c r="AUA42" s="715">
        <v>0</v>
      </c>
      <c r="AUB42" s="715">
        <v>0</v>
      </c>
      <c r="AUC42" s="715">
        <v>0</v>
      </c>
      <c r="AUD42" s="715">
        <v>0</v>
      </c>
      <c r="AUE42" s="715">
        <v>0</v>
      </c>
      <c r="AUF42" s="715">
        <v>0</v>
      </c>
      <c r="AUG42" s="715">
        <v>0</v>
      </c>
      <c r="AUH42" s="715">
        <v>0</v>
      </c>
      <c r="AUI42" s="712" t="s">
        <v>1648</v>
      </c>
      <c r="AUJ42" s="712" t="s">
        <v>1623</v>
      </c>
      <c r="AUK42" s="709">
        <v>10</v>
      </c>
      <c r="AUL42" s="978">
        <v>14</v>
      </c>
      <c r="AUM42" s="703" t="s">
        <v>1625</v>
      </c>
      <c r="AUN42" s="703" t="s">
        <v>1625</v>
      </c>
      <c r="AUO42" s="703" t="s">
        <v>1632</v>
      </c>
      <c r="AUP42" s="701" t="s">
        <v>1632</v>
      </c>
      <c r="AUQ42" s="712" t="s">
        <v>1626</v>
      </c>
      <c r="AUR42" s="712" t="s">
        <v>1627</v>
      </c>
      <c r="AUS42" s="712" t="s">
        <v>1627</v>
      </c>
      <c r="AUT42" s="712" t="s">
        <v>1627</v>
      </c>
      <c r="AUU42" s="712" t="s">
        <v>1625</v>
      </c>
      <c r="AUV42" s="712" t="s">
        <v>1685</v>
      </c>
      <c r="AUW42" s="3968" t="s">
        <v>1641</v>
      </c>
      <c r="AUX42" s="712" t="s">
        <v>5405</v>
      </c>
      <c r="AUY42" s="712" t="s">
        <v>1729</v>
      </c>
      <c r="AUZ42" s="699">
        <v>75</v>
      </c>
      <c r="AVA42" s="699">
        <v>11</v>
      </c>
      <c r="AVB42" s="985">
        <v>14.6</v>
      </c>
      <c r="AVC42" s="699">
        <v>0</v>
      </c>
      <c r="AVD42" s="712">
        <v>0</v>
      </c>
      <c r="AVE42" s="699">
        <f t="shared" si="62"/>
        <v>25</v>
      </c>
      <c r="AVF42" s="712">
        <v>10</v>
      </c>
      <c r="AVG42" s="978">
        <v>12</v>
      </c>
      <c r="AVH42" s="712" t="s">
        <v>1632</v>
      </c>
      <c r="AVI42" s="712" t="s">
        <v>1632</v>
      </c>
      <c r="AVJ42" s="712" t="s">
        <v>1625</v>
      </c>
      <c r="AVK42" s="712" t="s">
        <v>1625</v>
      </c>
      <c r="AVL42" s="716">
        <v>14.3</v>
      </c>
      <c r="AVM42" s="699">
        <f t="shared" si="63"/>
        <v>22</v>
      </c>
      <c r="AVN42" s="715">
        <v>1</v>
      </c>
      <c r="AVO42" s="712">
        <v>0</v>
      </c>
      <c r="AVP42" s="699">
        <f t="shared" si="64"/>
        <v>39</v>
      </c>
      <c r="AVQ42" s="715">
        <v>0</v>
      </c>
      <c r="AVR42" s="712">
        <v>0</v>
      </c>
      <c r="AVS42" s="699">
        <f t="shared" si="65"/>
        <v>14</v>
      </c>
      <c r="AVT42" s="715">
        <v>0</v>
      </c>
      <c r="AVU42" s="712">
        <v>0</v>
      </c>
      <c r="AVV42" s="699">
        <f t="shared" si="66"/>
        <v>29</v>
      </c>
      <c r="AVW42" s="715">
        <v>0</v>
      </c>
      <c r="AVX42" s="712">
        <v>0</v>
      </c>
      <c r="AVY42" s="733">
        <v>0</v>
      </c>
      <c r="AVZ42" s="716">
        <v>0</v>
      </c>
      <c r="AWA42" s="699">
        <f t="shared" si="67"/>
        <v>26</v>
      </c>
      <c r="AWB42" s="715">
        <v>0</v>
      </c>
      <c r="AWC42" s="712">
        <v>0</v>
      </c>
      <c r="AWD42" s="699">
        <f t="shared" si="68"/>
        <v>9</v>
      </c>
      <c r="AWE42" s="715">
        <v>0</v>
      </c>
      <c r="AWF42" s="712">
        <v>14.3</v>
      </c>
      <c r="AWG42" s="699">
        <f t="shared" si="69"/>
        <v>32</v>
      </c>
      <c r="AWH42" s="715">
        <v>1</v>
      </c>
      <c r="AWI42" s="714">
        <v>150</v>
      </c>
      <c r="AWJ42" s="715" t="s">
        <v>31</v>
      </c>
      <c r="AWK42" s="715" t="s">
        <v>31</v>
      </c>
      <c r="AWL42" s="715" t="s">
        <v>31</v>
      </c>
      <c r="AWM42" s="715" t="s">
        <v>31</v>
      </c>
      <c r="AWN42" s="715">
        <v>150</v>
      </c>
      <c r="AWO42" s="715" t="s">
        <v>31</v>
      </c>
      <c r="AWP42" s="715">
        <v>9</v>
      </c>
      <c r="AWQ42" s="715" t="s">
        <v>31</v>
      </c>
      <c r="AWR42" s="715">
        <v>9</v>
      </c>
      <c r="AWS42" s="716">
        <v>0.36499999999999999</v>
      </c>
      <c r="AWT42" s="699">
        <f t="shared" si="70"/>
        <v>6</v>
      </c>
      <c r="AWU42" s="712" t="s">
        <v>31</v>
      </c>
      <c r="AWV42" s="699" t="str">
        <f t="shared" si="70"/>
        <v>-</v>
      </c>
      <c r="AWW42" s="712" t="s">
        <v>31</v>
      </c>
      <c r="AWX42" s="699" t="str">
        <f t="shared" si="3"/>
        <v>-</v>
      </c>
      <c r="AWY42" s="712" t="s">
        <v>31</v>
      </c>
      <c r="AWZ42" s="699" t="str">
        <f t="shared" si="71"/>
        <v>-</v>
      </c>
      <c r="AXA42" s="712" t="s">
        <v>31</v>
      </c>
      <c r="AXB42" s="712">
        <v>0.36499999999999999</v>
      </c>
      <c r="AXC42" s="712" t="s">
        <v>31</v>
      </c>
      <c r="AXD42" s="699" t="str">
        <f t="shared" si="4"/>
        <v>-</v>
      </c>
      <c r="AXE42" s="712">
        <v>2.1999999999999999E-2</v>
      </c>
      <c r="AXF42" s="699">
        <f t="shared" si="5"/>
        <v>50</v>
      </c>
      <c r="AXG42" s="712" t="s">
        <v>31</v>
      </c>
      <c r="AXH42" s="699" t="str">
        <f t="shared" si="6"/>
        <v>-</v>
      </c>
      <c r="AXI42" s="712">
        <v>2.1999999999999999E-2</v>
      </c>
      <c r="AXK42" s="3969">
        <v>92.5</v>
      </c>
      <c r="AXL42" s="3970">
        <v>120</v>
      </c>
      <c r="AXM42" s="715">
        <f t="shared" si="72"/>
        <v>54</v>
      </c>
      <c r="AXN42" s="3969">
        <v>43.055555555555557</v>
      </c>
      <c r="AXO42" s="3970">
        <v>144</v>
      </c>
      <c r="AXP42" s="715">
        <f t="shared" si="73"/>
        <v>22</v>
      </c>
      <c r="AXQ42" s="2024">
        <v>2547</v>
      </c>
      <c r="AXR42" s="2024">
        <v>2568</v>
      </c>
      <c r="AXS42" s="3029">
        <v>0.81775700934579731</v>
      </c>
      <c r="AXT42" s="2024" t="s">
        <v>8059</v>
      </c>
      <c r="AXU42" s="2024">
        <v>453</v>
      </c>
      <c r="AXV42" s="2024">
        <v>407</v>
      </c>
      <c r="AXW42" s="3029">
        <v>11.30221130221129</v>
      </c>
      <c r="AXX42" s="2024" t="s">
        <v>8057</v>
      </c>
      <c r="AXY42" s="3029">
        <v>17.785630153121318</v>
      </c>
      <c r="AXZ42" s="3029">
        <v>15.848909657320872</v>
      </c>
      <c r="AYA42" s="3029">
        <v>-1.9367204958004454</v>
      </c>
      <c r="AYB42" s="2024" t="s">
        <v>7682</v>
      </c>
      <c r="AYC42" s="2123">
        <v>1548</v>
      </c>
      <c r="AYD42" s="2024">
        <v>1393</v>
      </c>
      <c r="AYE42" s="3029">
        <v>11.12706389088298</v>
      </c>
      <c r="AYF42" s="2024" t="s">
        <v>8057</v>
      </c>
      <c r="AYG42" s="2024">
        <v>312</v>
      </c>
      <c r="AYH42" s="2024">
        <v>231</v>
      </c>
      <c r="AYI42" s="3029">
        <v>35.064935064935071</v>
      </c>
      <c r="AYJ42" s="2024" t="s">
        <v>8057</v>
      </c>
      <c r="AYK42" s="2024">
        <v>10620</v>
      </c>
      <c r="AYL42" s="2024">
        <v>9912</v>
      </c>
      <c r="AYM42" s="3029">
        <v>7.1428571428571388</v>
      </c>
      <c r="AYN42" s="2024" t="s">
        <v>8058</v>
      </c>
      <c r="AYO42" s="2024">
        <v>53962440</v>
      </c>
      <c r="AYP42" s="2024">
        <v>43972911</v>
      </c>
      <c r="AYQ42" s="3029">
        <v>22.717461211517247</v>
      </c>
      <c r="AYR42" s="2024" t="s">
        <v>8057</v>
      </c>
      <c r="AYS42" s="2024">
        <v>37092440</v>
      </c>
      <c r="AYT42" s="2024">
        <v>27805662</v>
      </c>
      <c r="AYU42" s="3029">
        <v>33.39887394157347</v>
      </c>
      <c r="AYV42" s="2024" t="s">
        <v>8057</v>
      </c>
      <c r="AYW42" s="2024">
        <v>6380000</v>
      </c>
      <c r="AYX42" s="2024">
        <v>10703212</v>
      </c>
      <c r="AYY42" s="3029">
        <v>40.391725399814561</v>
      </c>
      <c r="AYZ42" s="2024" t="s">
        <v>8057</v>
      </c>
      <c r="AZA42" s="2024">
        <v>1130000</v>
      </c>
      <c r="AZB42" s="2024">
        <v>758000</v>
      </c>
      <c r="AZC42" s="3029">
        <v>49.076517150395773</v>
      </c>
      <c r="AZD42" s="2024" t="s">
        <v>8057</v>
      </c>
      <c r="AZE42" s="2024">
        <v>9020000</v>
      </c>
      <c r="AZF42" s="2024">
        <v>4623537</v>
      </c>
      <c r="AZG42" s="3029">
        <v>95.088738340365808</v>
      </c>
      <c r="AZH42" s="2024" t="s">
        <v>8057</v>
      </c>
      <c r="AZI42" s="2024">
        <v>340000</v>
      </c>
      <c r="AZJ42" s="2024">
        <v>0</v>
      </c>
      <c r="AZK42" s="3029" t="s">
        <v>31</v>
      </c>
      <c r="AZL42" s="2024" t="s">
        <v>31</v>
      </c>
      <c r="AZM42" s="2024">
        <v>0</v>
      </c>
      <c r="AZN42" s="2024">
        <v>82500</v>
      </c>
      <c r="AZO42" s="3029">
        <v>100</v>
      </c>
      <c r="AZP42" s="2024" t="s">
        <v>8057</v>
      </c>
      <c r="AZQ42" s="2024">
        <v>0</v>
      </c>
      <c r="AZR42" s="2024">
        <v>0</v>
      </c>
      <c r="AZS42" s="3029" t="s">
        <v>31</v>
      </c>
      <c r="AZT42" s="2024" t="s">
        <v>31</v>
      </c>
      <c r="AZU42" s="2024">
        <v>0</v>
      </c>
      <c r="AZV42" s="2024">
        <v>0</v>
      </c>
      <c r="AZW42" s="3029" t="s">
        <v>31</v>
      </c>
      <c r="AZX42" s="2024" t="s">
        <v>31</v>
      </c>
      <c r="AZY42" s="2123">
        <v>434365000</v>
      </c>
      <c r="AZZ42" s="2024">
        <v>387154381</v>
      </c>
      <c r="BAA42" s="3029">
        <v>12.19426185442029</v>
      </c>
      <c r="BAB42" s="2024" t="s">
        <v>8057</v>
      </c>
      <c r="BAC42" s="2024">
        <v>68319000</v>
      </c>
      <c r="BAD42" s="2024">
        <v>53436740</v>
      </c>
      <c r="BAE42" s="3029">
        <v>27.85023936714704</v>
      </c>
      <c r="BAF42" s="2024" t="s">
        <v>8057</v>
      </c>
      <c r="BAG42" s="2024">
        <v>381634000</v>
      </c>
      <c r="BAH42" s="2024">
        <v>387650371</v>
      </c>
      <c r="BAI42" s="3029">
        <v>1.5520096071312679</v>
      </c>
      <c r="BAJ42" s="2024" t="s">
        <v>8059</v>
      </c>
      <c r="BAK42" s="2123">
        <v>271648000</v>
      </c>
      <c r="BAL42" s="2024">
        <v>249639505</v>
      </c>
      <c r="BAM42" s="3029">
        <v>8.8161106552426389</v>
      </c>
      <c r="BAN42" s="2024" t="s">
        <v>8058</v>
      </c>
      <c r="BAO42" s="2024">
        <v>0</v>
      </c>
      <c r="BAP42" s="2024">
        <v>0</v>
      </c>
      <c r="BAQ42" s="3029" t="s">
        <v>31</v>
      </c>
      <c r="BAR42" s="2024" t="s">
        <v>31</v>
      </c>
      <c r="BAS42" s="2024">
        <v>125217000</v>
      </c>
      <c r="BAT42" s="2024">
        <v>110816367</v>
      </c>
      <c r="BAU42" s="3029">
        <v>12.995041607888112</v>
      </c>
      <c r="BAV42" s="2024" t="s">
        <v>8057</v>
      </c>
      <c r="BAW42" s="2024">
        <v>21069000</v>
      </c>
      <c r="BAX42" s="2024">
        <v>18986364</v>
      </c>
      <c r="BAY42" s="3029">
        <v>10.969114465518516</v>
      </c>
      <c r="BAZ42" s="2024" t="s">
        <v>8057</v>
      </c>
      <c r="BBA42" s="2024">
        <v>16431000</v>
      </c>
      <c r="BBB42" s="2024">
        <v>7712145</v>
      </c>
      <c r="BBC42" s="3029">
        <v>113.05356680923401</v>
      </c>
      <c r="BBD42" s="2024" t="s">
        <v>8057</v>
      </c>
      <c r="BBE42" s="2123">
        <v>33752000</v>
      </c>
      <c r="BBF42" s="2024">
        <v>23796770</v>
      </c>
      <c r="BBG42" s="3029">
        <v>41.834375001313191</v>
      </c>
      <c r="BBH42" s="2024" t="s">
        <v>8057</v>
      </c>
      <c r="BBI42" s="2024">
        <v>0</v>
      </c>
      <c r="BBJ42" s="2024">
        <v>0</v>
      </c>
      <c r="BBK42" s="3029" t="s">
        <v>31</v>
      </c>
      <c r="BBL42" s="2024" t="s">
        <v>31</v>
      </c>
      <c r="BBM42" s="2024">
        <v>34567000</v>
      </c>
      <c r="BBN42" s="2024">
        <v>29639970</v>
      </c>
      <c r="BBO42" s="3029">
        <v>16.622925056941696</v>
      </c>
      <c r="BBP42" s="2024" t="s">
        <v>8057</v>
      </c>
      <c r="BBQ42" s="2123">
        <v>48190000</v>
      </c>
      <c r="BBR42" s="2024">
        <v>64454164</v>
      </c>
      <c r="BBS42" s="3029">
        <v>25.233690099525603</v>
      </c>
      <c r="BBT42" s="2024" t="s">
        <v>8057</v>
      </c>
      <c r="BBU42" s="2024">
        <v>2375000</v>
      </c>
      <c r="BBV42" s="2024">
        <v>3166281</v>
      </c>
      <c r="BBW42" s="3029">
        <v>24.990864676887497</v>
      </c>
      <c r="BBX42" s="2024" t="s">
        <v>8057</v>
      </c>
      <c r="BBY42" s="2024">
        <v>26267000</v>
      </c>
      <c r="BBZ42" s="2024">
        <v>20590667</v>
      </c>
      <c r="BCA42" s="3029">
        <v>27.567504248405356</v>
      </c>
      <c r="BCB42" s="2024" t="s">
        <v>8057</v>
      </c>
      <c r="BCC42" s="2024">
        <v>5615000</v>
      </c>
      <c r="BCD42" s="2024">
        <v>5767522</v>
      </c>
      <c r="BCE42" s="3029">
        <v>2.6444979316940618</v>
      </c>
      <c r="BCF42" s="2024" t="s">
        <v>8059</v>
      </c>
      <c r="BCG42" s="2024">
        <v>2708000</v>
      </c>
      <c r="BCH42" s="2024">
        <v>1689267</v>
      </c>
      <c r="BCI42" s="3029">
        <v>60.306215654482088</v>
      </c>
      <c r="BCJ42" s="2024" t="s">
        <v>8057</v>
      </c>
      <c r="BCK42" s="2024">
        <v>130469000</v>
      </c>
      <c r="BCL42" s="2024">
        <v>126579430</v>
      </c>
      <c r="BCM42" s="3029">
        <v>3.0728294478810767</v>
      </c>
      <c r="BCN42" s="2024" t="s">
        <v>8056</v>
      </c>
      <c r="BCO42" s="2024">
        <v>44435000</v>
      </c>
      <c r="BCP42" s="2024">
        <v>37342347</v>
      </c>
      <c r="BCQ42" s="3029">
        <v>18.993591913223867</v>
      </c>
      <c r="BCR42" s="2024" t="s">
        <v>8057</v>
      </c>
      <c r="BCS42" s="2024">
        <v>6595000</v>
      </c>
      <c r="BCT42" s="2024">
        <v>6620395</v>
      </c>
      <c r="BCU42" s="3029">
        <v>0.38358738413644744</v>
      </c>
      <c r="BCV42" s="2024" t="s">
        <v>8059</v>
      </c>
      <c r="BCW42" s="2024">
        <v>23304000</v>
      </c>
      <c r="BCX42" s="2024">
        <v>21416411</v>
      </c>
      <c r="BCY42" s="3029">
        <v>8.8137503524750258</v>
      </c>
      <c r="BCZ42" s="2024" t="s">
        <v>8058</v>
      </c>
      <c r="BDA42" s="2024">
        <v>11584000</v>
      </c>
      <c r="BDB42" s="2024">
        <v>20428714</v>
      </c>
      <c r="BDC42" s="3029">
        <v>43.295500636995556</v>
      </c>
      <c r="BDD42" s="2024" t="s">
        <v>8057</v>
      </c>
      <c r="BDE42" s="2024">
        <v>129000</v>
      </c>
      <c r="BDF42" s="2024">
        <v>86022</v>
      </c>
      <c r="BDG42" s="3029">
        <v>49.961637720583099</v>
      </c>
      <c r="BDH42" s="2024" t="s">
        <v>8057</v>
      </c>
      <c r="BDI42" s="2024">
        <v>0</v>
      </c>
      <c r="BDJ42" s="2024">
        <v>0</v>
      </c>
      <c r="BDK42" s="3029" t="s">
        <v>31</v>
      </c>
      <c r="BDL42" s="2024" t="s">
        <v>31</v>
      </c>
      <c r="BDM42" s="2024">
        <v>29947000</v>
      </c>
      <c r="BDN42" s="2024">
        <v>28401516</v>
      </c>
      <c r="BDO42" s="3029">
        <v>5.4415545987052383</v>
      </c>
      <c r="BDP42" s="2024" t="s">
        <v>8056</v>
      </c>
      <c r="BDQ42" s="2024">
        <v>515000</v>
      </c>
      <c r="BDR42" s="2024">
        <v>483055</v>
      </c>
      <c r="BDS42" s="3029">
        <v>6.613118588980555</v>
      </c>
      <c r="BDT42" s="2024" t="s">
        <v>8058</v>
      </c>
      <c r="BDU42" s="2024">
        <v>2664000</v>
      </c>
      <c r="BDV42" s="2024">
        <v>839308</v>
      </c>
      <c r="BDW42" s="3029">
        <v>217.40433785928406</v>
      </c>
      <c r="BDX42" s="2024" t="s">
        <v>8057</v>
      </c>
      <c r="BDY42" s="2024">
        <v>0</v>
      </c>
      <c r="BDZ42" s="2024">
        <v>0</v>
      </c>
      <c r="BEA42" s="3029" t="s">
        <v>31</v>
      </c>
      <c r="BEB42" s="2024" t="s">
        <v>31</v>
      </c>
      <c r="BEC42" s="2024">
        <v>0</v>
      </c>
      <c r="BED42" s="2024">
        <v>0</v>
      </c>
      <c r="BEE42" s="3029" t="s">
        <v>31</v>
      </c>
      <c r="BEF42" s="2024" t="s">
        <v>31</v>
      </c>
      <c r="BEG42" s="2024">
        <v>1561000</v>
      </c>
      <c r="BEH42" s="2024">
        <v>3309291</v>
      </c>
      <c r="BEI42" s="3029">
        <v>52.829775320453834</v>
      </c>
      <c r="BEJ42" s="2024" t="s">
        <v>8057</v>
      </c>
      <c r="BEK42" s="2024">
        <v>0</v>
      </c>
      <c r="BEL42" s="2024">
        <v>0</v>
      </c>
      <c r="BEM42" s="3029" t="s">
        <v>31</v>
      </c>
      <c r="BEN42" s="2024" t="s">
        <v>31</v>
      </c>
      <c r="BEO42" s="2024">
        <v>0</v>
      </c>
      <c r="BEP42" s="2024">
        <v>0</v>
      </c>
      <c r="BEQ42" s="3029" t="s">
        <v>31</v>
      </c>
      <c r="BER42" s="2024" t="s">
        <v>31</v>
      </c>
      <c r="BES42" s="2024">
        <v>45276000</v>
      </c>
      <c r="BET42" s="2024">
        <v>46475981</v>
      </c>
      <c r="BEU42" s="3029">
        <v>2.5819379692060664</v>
      </c>
      <c r="BEV42" s="2024" t="s">
        <v>8059</v>
      </c>
      <c r="BEW42" s="2123">
        <v>2527</v>
      </c>
      <c r="BEX42" s="2024">
        <v>2548</v>
      </c>
      <c r="BEY42" s="3029">
        <v>0.8241758241758248</v>
      </c>
      <c r="BEZ42" s="2024" t="s">
        <v>8059</v>
      </c>
      <c r="BFA42" s="2024">
        <v>451</v>
      </c>
      <c r="BFB42" s="2024">
        <v>413</v>
      </c>
      <c r="BFC42" s="3029">
        <v>9.2009685230024303</v>
      </c>
      <c r="BFD42" s="2024" t="s">
        <v>8058</v>
      </c>
      <c r="BFE42" s="3029">
        <v>17.847249703205382</v>
      </c>
      <c r="BFF42" s="3029">
        <v>16.208791208791208</v>
      </c>
      <c r="BFG42" s="3029">
        <v>-1.6384584944141736</v>
      </c>
      <c r="BFH42" s="2024" t="s">
        <v>7682</v>
      </c>
      <c r="BFI42" s="2780" t="s">
        <v>1632</v>
      </c>
      <c r="BFJ42" s="1495" t="s">
        <v>1632</v>
      </c>
      <c r="BFK42" s="1495" t="s">
        <v>1632</v>
      </c>
      <c r="BFL42" s="1495" t="s">
        <v>1625</v>
      </c>
      <c r="BFM42" s="1212">
        <v>10</v>
      </c>
      <c r="BFN42" s="1212">
        <v>10</v>
      </c>
      <c r="BFO42" s="1212">
        <v>10</v>
      </c>
      <c r="BFP42" s="1212">
        <v>0</v>
      </c>
      <c r="BFQ42" s="988">
        <f t="shared" si="74"/>
        <v>30</v>
      </c>
      <c r="BFR42" s="988">
        <f t="shared" si="75"/>
        <v>45</v>
      </c>
      <c r="BFS42" s="1993" t="s">
        <v>1632</v>
      </c>
      <c r="BFT42" s="1994" t="s">
        <v>1632</v>
      </c>
      <c r="BFU42" s="1994" t="s">
        <v>1632</v>
      </c>
      <c r="BFV42" s="1994" t="s">
        <v>1625</v>
      </c>
      <c r="BFW42" s="1995">
        <v>5</v>
      </c>
      <c r="BFX42" s="1995">
        <v>5</v>
      </c>
      <c r="BFY42" s="1995">
        <v>5</v>
      </c>
      <c r="BFZ42" s="1995">
        <v>0</v>
      </c>
      <c r="BGA42" s="1303">
        <f t="shared" si="76"/>
        <v>15</v>
      </c>
      <c r="BGB42" s="1303">
        <f t="shared" si="77"/>
        <v>20</v>
      </c>
      <c r="BGC42" s="1993" t="s">
        <v>1625</v>
      </c>
      <c r="BGD42" s="1994" t="s">
        <v>1625</v>
      </c>
      <c r="BGE42" s="1994" t="s">
        <v>1625</v>
      </c>
      <c r="BGF42" s="1994" t="s">
        <v>1625</v>
      </c>
      <c r="BGG42" s="1995">
        <v>0</v>
      </c>
      <c r="BGH42" s="1995">
        <v>0</v>
      </c>
      <c r="BGI42" s="1995">
        <v>0</v>
      </c>
      <c r="BGJ42" s="1995">
        <v>0</v>
      </c>
      <c r="BGK42" s="1303">
        <f t="shared" si="78"/>
        <v>0</v>
      </c>
      <c r="BGL42" s="1303">
        <f t="shared" si="79"/>
        <v>14</v>
      </c>
      <c r="BGM42" s="1993" t="s">
        <v>1632</v>
      </c>
      <c r="BGN42" s="1994" t="s">
        <v>1632</v>
      </c>
      <c r="BGO42" s="1994" t="s">
        <v>1632</v>
      </c>
      <c r="BGP42" s="1994" t="s">
        <v>1632</v>
      </c>
      <c r="BGQ42" s="1995">
        <v>5</v>
      </c>
      <c r="BGR42" s="1995">
        <v>5</v>
      </c>
      <c r="BGS42" s="1995">
        <v>5</v>
      </c>
      <c r="BGT42" s="1995">
        <v>5</v>
      </c>
      <c r="BGU42" s="1303">
        <f t="shared" si="80"/>
        <v>20</v>
      </c>
      <c r="BGV42" s="1303">
        <f t="shared" si="81"/>
        <v>1</v>
      </c>
      <c r="BGW42" s="1993" t="s">
        <v>1632</v>
      </c>
      <c r="BGX42" s="1994" t="s">
        <v>1632</v>
      </c>
      <c r="BGY42" s="1994" t="s">
        <v>1632</v>
      </c>
      <c r="BGZ42" s="1994" t="s">
        <v>1625</v>
      </c>
      <c r="BHA42" s="1995">
        <v>5</v>
      </c>
      <c r="BHB42" s="1995">
        <v>5</v>
      </c>
      <c r="BHC42" s="1995">
        <v>5</v>
      </c>
      <c r="BHD42" s="1995">
        <v>0</v>
      </c>
      <c r="BHE42" s="1303">
        <f t="shared" si="82"/>
        <v>15</v>
      </c>
      <c r="BHF42" s="1303">
        <f t="shared" si="83"/>
        <v>47</v>
      </c>
      <c r="BHG42" s="1993" t="s">
        <v>1632</v>
      </c>
      <c r="BHH42" s="1994" t="s">
        <v>1632</v>
      </c>
      <c r="BHI42" s="1994" t="s">
        <v>1632</v>
      </c>
      <c r="BHJ42" s="1994" t="s">
        <v>1625</v>
      </c>
      <c r="BHK42" s="1995">
        <v>5</v>
      </c>
      <c r="BHL42" s="1995">
        <v>5</v>
      </c>
      <c r="BHM42" s="1995">
        <v>5</v>
      </c>
      <c r="BHN42" s="1995">
        <v>0</v>
      </c>
      <c r="BHO42" s="1303">
        <f t="shared" si="84"/>
        <v>15</v>
      </c>
      <c r="BHP42" s="1303">
        <f t="shared" si="85"/>
        <v>25</v>
      </c>
      <c r="BHQ42" s="1993" t="s">
        <v>1632</v>
      </c>
      <c r="BHR42" s="1994" t="s">
        <v>1632</v>
      </c>
      <c r="BHS42" s="1994" t="s">
        <v>1632</v>
      </c>
      <c r="BHT42" s="1994" t="s">
        <v>1632</v>
      </c>
      <c r="BHU42" s="1995">
        <v>5</v>
      </c>
      <c r="BHV42" s="1995">
        <v>5</v>
      </c>
      <c r="BHW42" s="1995">
        <v>5</v>
      </c>
      <c r="BHX42" s="1995">
        <v>5</v>
      </c>
      <c r="BHY42" s="1303">
        <f t="shared" si="86"/>
        <v>20</v>
      </c>
      <c r="BHZ42" s="1303">
        <f t="shared" si="87"/>
        <v>1</v>
      </c>
      <c r="BIA42" s="1993" t="s">
        <v>1626</v>
      </c>
      <c r="BIB42" s="1994" t="s">
        <v>1626</v>
      </c>
      <c r="BIC42" s="1994" t="s">
        <v>1626</v>
      </c>
      <c r="BID42" s="1994" t="s">
        <v>1626</v>
      </c>
      <c r="BIE42" s="1994" t="s">
        <v>1626</v>
      </c>
      <c r="BIF42" s="4112">
        <f t="shared" si="88"/>
        <v>5</v>
      </c>
      <c r="BIG42" s="1303">
        <f t="shared" si="89"/>
        <v>1</v>
      </c>
      <c r="BIH42" s="2916">
        <v>14</v>
      </c>
      <c r="BII42" s="3967">
        <v>5.4411193159735713</v>
      </c>
      <c r="BIJ42" s="1303">
        <f t="shared" si="90"/>
        <v>32</v>
      </c>
      <c r="BIK42" s="2073">
        <v>105</v>
      </c>
      <c r="BIL42" s="1303">
        <v>105</v>
      </c>
      <c r="BIM42" s="1995">
        <v>100</v>
      </c>
      <c r="BIN42" s="1303">
        <f t="shared" si="91"/>
        <v>1</v>
      </c>
      <c r="BIO42" s="1993" t="s">
        <v>1626</v>
      </c>
      <c r="BIP42" s="1994" t="s">
        <v>1626</v>
      </c>
      <c r="BIQ42" s="1994" t="s">
        <v>1626</v>
      </c>
      <c r="BIR42" s="1994" t="s">
        <v>1626</v>
      </c>
      <c r="BIS42" s="1994" t="s">
        <v>1625</v>
      </c>
      <c r="BIT42" s="1994" t="s">
        <v>1625</v>
      </c>
      <c r="BIU42" s="1994" t="s">
        <v>1625</v>
      </c>
      <c r="BIV42" s="1994" t="s">
        <v>1625</v>
      </c>
      <c r="BIW42" s="1994" t="s">
        <v>1625</v>
      </c>
      <c r="BIX42" s="1994" t="s">
        <v>1625</v>
      </c>
      <c r="BIY42" s="3617">
        <f t="shared" si="92"/>
        <v>4</v>
      </c>
      <c r="BIZ42" s="2906">
        <f t="shared" si="93"/>
        <v>60</v>
      </c>
      <c r="BJA42" s="3971">
        <v>7</v>
      </c>
      <c r="BJB42" s="3972">
        <v>2.7205596579867857</v>
      </c>
      <c r="BJC42" s="3971">
        <v>1</v>
      </c>
      <c r="BJD42" s="3972">
        <v>14.285714285714285</v>
      </c>
      <c r="BJE42" s="3972">
        <v>48</v>
      </c>
      <c r="BJF42" s="3971">
        <v>0</v>
      </c>
      <c r="BJG42" s="3972">
        <v>0</v>
      </c>
      <c r="BJH42" s="3972">
        <v>53</v>
      </c>
      <c r="BJI42" s="3971">
        <v>0</v>
      </c>
      <c r="BJJ42" s="3972">
        <v>0</v>
      </c>
      <c r="BJK42" s="3973">
        <v>41</v>
      </c>
      <c r="BJL42" s="3971">
        <v>24</v>
      </c>
      <c r="BJM42" s="3972">
        <v>9.3276331130975514</v>
      </c>
      <c r="BJN42" s="3971">
        <v>2</v>
      </c>
      <c r="BJO42" s="3972">
        <v>8.3333333333333321</v>
      </c>
      <c r="BJP42" s="3973">
        <v>23</v>
      </c>
      <c r="BJQ42" s="3971">
        <v>2402</v>
      </c>
      <c r="BJR42" s="3972">
        <v>933.54061406918004</v>
      </c>
      <c r="BJS42" s="3971">
        <v>0</v>
      </c>
      <c r="BJT42" s="3972">
        <v>0</v>
      </c>
      <c r="BJU42" s="3973">
        <v>28</v>
      </c>
      <c r="BJV42" s="2074">
        <v>0</v>
      </c>
      <c r="BJW42" s="1303">
        <f t="shared" si="7"/>
        <v>60</v>
      </c>
      <c r="BJX42" s="1993" t="s">
        <v>1625</v>
      </c>
      <c r="BJY42" s="1994" t="s">
        <v>1625</v>
      </c>
      <c r="BJZ42" s="1495" t="s">
        <v>1625</v>
      </c>
      <c r="BKA42" s="1495" t="s">
        <v>1625</v>
      </c>
      <c r="BKB42" s="1212">
        <v>0</v>
      </c>
      <c r="BKC42" s="1212">
        <v>0</v>
      </c>
      <c r="BKD42" s="1212">
        <v>0</v>
      </c>
      <c r="BKE42" s="1212">
        <v>0</v>
      </c>
      <c r="BKF42" s="988">
        <f t="shared" si="94"/>
        <v>0</v>
      </c>
      <c r="BKG42" s="988">
        <f t="shared" si="95"/>
        <v>48</v>
      </c>
      <c r="BKH42" s="2780" t="s">
        <v>1625</v>
      </c>
      <c r="BKI42" s="1495" t="s">
        <v>1625</v>
      </c>
      <c r="BKJ42" s="1495" t="s">
        <v>1625</v>
      </c>
      <c r="BKK42" s="1495" t="s">
        <v>1625</v>
      </c>
      <c r="BKL42" s="1212">
        <v>0</v>
      </c>
      <c r="BKM42" s="1212">
        <v>0</v>
      </c>
      <c r="BKN42" s="1212">
        <v>0</v>
      </c>
      <c r="BKO42" s="1212">
        <v>0</v>
      </c>
      <c r="BKP42" s="988">
        <f t="shared" si="96"/>
        <v>0</v>
      </c>
      <c r="BKQ42" s="988">
        <f t="shared" si="97"/>
        <v>38</v>
      </c>
      <c r="BKR42" s="2780" t="s">
        <v>1632</v>
      </c>
      <c r="BKS42" s="1495" t="s">
        <v>1632</v>
      </c>
      <c r="BKT42" s="1495" t="s">
        <v>1632</v>
      </c>
      <c r="BKU42" s="1495" t="s">
        <v>1632</v>
      </c>
      <c r="BKV42" s="1212">
        <v>15</v>
      </c>
      <c r="BKW42" s="1212">
        <v>15</v>
      </c>
      <c r="BKX42" s="1212">
        <v>15</v>
      </c>
      <c r="BKY42" s="1212">
        <v>15</v>
      </c>
      <c r="BKZ42" s="988">
        <f t="shared" si="98"/>
        <v>60</v>
      </c>
      <c r="BLA42" s="988">
        <f t="shared" si="99"/>
        <v>1</v>
      </c>
      <c r="BLB42" s="3971">
        <v>2</v>
      </c>
      <c r="BLC42" s="3972">
        <v>0.77730275942479599</v>
      </c>
      <c r="BLD42" s="3973">
        <v>55</v>
      </c>
      <c r="BLE42" s="3971">
        <v>0</v>
      </c>
      <c r="BLF42" s="3972">
        <v>0</v>
      </c>
      <c r="BLG42" s="3973">
        <v>14</v>
      </c>
      <c r="BLH42" s="3971">
        <v>1</v>
      </c>
      <c r="BLI42" s="3972">
        <v>0.38865137971239799</v>
      </c>
      <c r="BLJ42" s="3973">
        <v>40</v>
      </c>
      <c r="BLK42" s="3971">
        <v>0</v>
      </c>
      <c r="BLL42" s="3972">
        <v>0</v>
      </c>
      <c r="BLM42" s="3973">
        <v>39</v>
      </c>
      <c r="BLN42" s="3971">
        <v>2</v>
      </c>
      <c r="BLO42" s="3972">
        <v>0.77730275942479599</v>
      </c>
      <c r="BLP42" s="3973">
        <v>33</v>
      </c>
      <c r="BLQ42" s="3971">
        <v>0</v>
      </c>
      <c r="BLR42" s="3972">
        <v>0</v>
      </c>
      <c r="BLS42" s="3973">
        <v>13</v>
      </c>
      <c r="BLT42" s="3971">
        <v>0</v>
      </c>
      <c r="BLU42" s="3972">
        <v>0</v>
      </c>
      <c r="BLV42" s="3973">
        <v>14</v>
      </c>
      <c r="BLW42" s="3971">
        <v>1</v>
      </c>
      <c r="BLX42" s="3972">
        <v>0.38865137971239799</v>
      </c>
      <c r="BLY42" s="3973">
        <v>32</v>
      </c>
      <c r="BLZ42" s="2782">
        <v>2</v>
      </c>
      <c r="BMA42" s="2773">
        <v>0.77730275942479599</v>
      </c>
      <c r="BMB42" s="988">
        <v>46</v>
      </c>
      <c r="BMC42" s="2782">
        <v>2</v>
      </c>
      <c r="BMD42" s="2773">
        <v>0.77730275942479599</v>
      </c>
      <c r="BME42" s="988">
        <v>30</v>
      </c>
      <c r="BMF42" s="2782">
        <v>1</v>
      </c>
      <c r="BMG42" s="2773">
        <v>0.38865137971239799</v>
      </c>
      <c r="BMH42" s="988">
        <v>2</v>
      </c>
      <c r="BMI42" s="2782">
        <v>0</v>
      </c>
      <c r="BMJ42" s="2773">
        <v>0</v>
      </c>
      <c r="BMK42" s="988">
        <v>18</v>
      </c>
      <c r="BML42" s="2782">
        <v>0</v>
      </c>
      <c r="BMM42" s="2773">
        <v>0</v>
      </c>
      <c r="BMN42" s="988">
        <v>10</v>
      </c>
      <c r="BMO42" s="2782">
        <v>0</v>
      </c>
      <c r="BMP42" s="2773">
        <v>0</v>
      </c>
      <c r="BMQ42" s="988">
        <v>2</v>
      </c>
      <c r="BMR42" s="2782">
        <v>9</v>
      </c>
      <c r="BMS42" s="2773">
        <v>3.4978624174115818</v>
      </c>
      <c r="BMT42" s="988">
        <v>10</v>
      </c>
      <c r="BMU42" s="2782">
        <v>4</v>
      </c>
      <c r="BMV42" s="2773">
        <v>1.554605518849592</v>
      </c>
      <c r="BMW42" s="988">
        <v>22</v>
      </c>
      <c r="BMX42" s="2782">
        <v>1</v>
      </c>
      <c r="BMY42" s="2773">
        <v>0.38865137971239799</v>
      </c>
      <c r="BMZ42" s="988">
        <v>8</v>
      </c>
      <c r="BNA42" s="2782">
        <v>0</v>
      </c>
      <c r="BNB42" s="2773">
        <v>0</v>
      </c>
      <c r="BNC42" s="988">
        <v>28</v>
      </c>
      <c r="BND42" s="2782">
        <v>0</v>
      </c>
      <c r="BNE42" s="2773">
        <v>0</v>
      </c>
      <c r="BNF42" s="988">
        <v>4</v>
      </c>
      <c r="BNG42" s="2782">
        <v>0</v>
      </c>
      <c r="BNH42" s="2773">
        <v>0</v>
      </c>
      <c r="BNI42" s="988">
        <v>19</v>
      </c>
      <c r="BNJ42" s="2782">
        <v>0</v>
      </c>
      <c r="BNK42" s="2773">
        <v>0</v>
      </c>
      <c r="BNL42" s="988">
        <v>30</v>
      </c>
      <c r="BNM42" s="2782">
        <v>0</v>
      </c>
      <c r="BNN42" s="2773">
        <v>0</v>
      </c>
      <c r="BNO42" s="988">
        <v>5</v>
      </c>
      <c r="BNQ42" s="729">
        <v>81</v>
      </c>
      <c r="BNR42" s="729">
        <v>15</v>
      </c>
      <c r="BNS42" s="729">
        <v>2547</v>
      </c>
      <c r="BNT42" s="729">
        <v>31.802120141342755</v>
      </c>
      <c r="BNU42" s="729">
        <v>5.8892815076560661</v>
      </c>
      <c r="BNV42" s="4113">
        <v>35</v>
      </c>
      <c r="BNW42" s="4113">
        <v>42</v>
      </c>
    </row>
    <row r="43" spans="1:1739" ht="13" x14ac:dyDescent="0.2">
      <c r="A43" s="696" t="s">
        <v>1754</v>
      </c>
      <c r="B43" s="697" t="s">
        <v>1755</v>
      </c>
      <c r="C43" s="697" t="s">
        <v>1646</v>
      </c>
      <c r="D43" s="697" t="s">
        <v>1646</v>
      </c>
      <c r="E43" s="697" t="s">
        <v>1733</v>
      </c>
      <c r="F43" s="698" t="s">
        <v>1756</v>
      </c>
      <c r="G43" s="699" t="s">
        <v>1915</v>
      </c>
      <c r="H43" s="700">
        <v>37</v>
      </c>
      <c r="I43" s="703">
        <v>6.89</v>
      </c>
      <c r="J43" s="699">
        <f t="shared" si="8"/>
        <v>71</v>
      </c>
      <c r="K43" s="702">
        <v>41</v>
      </c>
      <c r="L43" s="703">
        <v>7.57</v>
      </c>
      <c r="M43" s="710">
        <f t="shared" si="9"/>
        <v>7</v>
      </c>
      <c r="N43" s="712">
        <f t="shared" si="10"/>
        <v>0.6800000000000006</v>
      </c>
      <c r="O43" s="702">
        <v>42</v>
      </c>
      <c r="P43" s="703">
        <v>7.71</v>
      </c>
      <c r="Q43" s="710">
        <f t="shared" si="11"/>
        <v>4</v>
      </c>
      <c r="R43" s="712">
        <f t="shared" si="12"/>
        <v>0.13999999999999968</v>
      </c>
      <c r="S43" s="702">
        <v>155</v>
      </c>
      <c r="T43" s="703">
        <v>6.6</v>
      </c>
      <c r="U43" s="699">
        <f t="shared" si="100"/>
        <v>7</v>
      </c>
      <c r="V43" s="702">
        <v>136</v>
      </c>
      <c r="W43" s="703">
        <v>6.21</v>
      </c>
      <c r="X43" s="710">
        <f t="shared" si="0"/>
        <v>37</v>
      </c>
      <c r="Y43" s="712">
        <f t="shared" si="13"/>
        <v>-0.38999999999999968</v>
      </c>
      <c r="Z43" s="702">
        <v>166</v>
      </c>
      <c r="AA43" s="703">
        <v>6.2831325301204819</v>
      </c>
      <c r="AB43" s="710">
        <f t="shared" si="101"/>
        <v>12</v>
      </c>
      <c r="AC43" s="712">
        <f t="shared" si="14"/>
        <v>7.3132530120481931E-2</v>
      </c>
      <c r="AD43" s="706">
        <v>100</v>
      </c>
      <c r="AE43" s="701">
        <v>6.23</v>
      </c>
      <c r="AF43" s="702">
        <v>66</v>
      </c>
      <c r="AG43" s="704">
        <v>6.3636363636363633</v>
      </c>
      <c r="AH43" s="705">
        <f t="shared" si="102"/>
        <v>53</v>
      </c>
      <c r="AI43" s="707">
        <v>72</v>
      </c>
      <c r="AJ43" s="704">
        <v>6.166666666666667</v>
      </c>
      <c r="AK43" s="705">
        <f t="shared" si="103"/>
        <v>47</v>
      </c>
      <c r="AL43" s="702">
        <v>28</v>
      </c>
      <c r="AM43" s="704">
        <v>6.3928571428571432</v>
      </c>
      <c r="AN43" s="1595">
        <f t="shared" si="104"/>
        <v>6</v>
      </c>
      <c r="AO43" s="4086"/>
      <c r="AP43" s="717">
        <v>78.400000000000006</v>
      </c>
      <c r="AQ43" s="705">
        <v>72</v>
      </c>
      <c r="AR43" s="709">
        <v>85.1</v>
      </c>
      <c r="AS43" s="705">
        <v>34</v>
      </c>
      <c r="AT43" s="709">
        <v>-1.2999999999999972</v>
      </c>
      <c r="AU43" s="701">
        <v>3.2999999999999972</v>
      </c>
      <c r="AV43" s="702">
        <v>90</v>
      </c>
      <c r="AW43" s="715">
        <f t="shared" si="15"/>
        <v>13</v>
      </c>
      <c r="AX43" s="710">
        <v>90</v>
      </c>
      <c r="AY43" s="715">
        <f t="shared" si="16"/>
        <v>13</v>
      </c>
      <c r="AZ43" s="702">
        <v>150</v>
      </c>
      <c r="BA43" s="711">
        <f t="shared" si="105"/>
        <v>45</v>
      </c>
      <c r="BB43" s="702">
        <v>330</v>
      </c>
      <c r="BC43" s="726">
        <v>13</v>
      </c>
      <c r="BD43" s="702">
        <v>41</v>
      </c>
      <c r="BE43" s="703">
        <v>24.390243902439025</v>
      </c>
      <c r="BF43" s="705">
        <f t="shared" si="17"/>
        <v>45</v>
      </c>
      <c r="BG43" s="702">
        <v>42</v>
      </c>
      <c r="BH43" s="703">
        <v>21.428571428571427</v>
      </c>
      <c r="BI43" s="705">
        <f t="shared" si="18"/>
        <v>71</v>
      </c>
      <c r="BJ43" s="702">
        <v>37</v>
      </c>
      <c r="BK43" s="703">
        <v>35.135135135135137</v>
      </c>
      <c r="BL43" s="705">
        <f t="shared" si="19"/>
        <v>2</v>
      </c>
      <c r="BM43" s="702">
        <v>42</v>
      </c>
      <c r="BN43" s="703">
        <v>11.904761904761903</v>
      </c>
      <c r="BO43" s="705">
        <v>8</v>
      </c>
      <c r="BP43" s="702">
        <v>41</v>
      </c>
      <c r="BQ43" s="703">
        <v>0</v>
      </c>
      <c r="BR43" s="705">
        <v>1</v>
      </c>
      <c r="BS43" s="702">
        <v>41</v>
      </c>
      <c r="BT43" s="703">
        <v>4.8780487804878048</v>
      </c>
      <c r="BU43" s="705">
        <v>1</v>
      </c>
      <c r="BV43" s="702">
        <v>66</v>
      </c>
      <c r="BW43" s="703">
        <v>53.030303030303031</v>
      </c>
      <c r="BX43" s="705">
        <f t="shared" si="20"/>
        <v>29</v>
      </c>
      <c r="BY43" s="702">
        <v>68</v>
      </c>
      <c r="BZ43" s="703">
        <v>67.64705882352942</v>
      </c>
      <c r="CA43" s="705">
        <f t="shared" si="21"/>
        <v>9</v>
      </c>
      <c r="CB43" s="702">
        <v>63</v>
      </c>
      <c r="CC43" s="703">
        <v>63.492063492063487</v>
      </c>
      <c r="CD43" s="705">
        <f t="shared" si="22"/>
        <v>56</v>
      </c>
      <c r="CE43" s="702">
        <v>66</v>
      </c>
      <c r="CF43" s="703">
        <v>40.909090909090914</v>
      </c>
      <c r="CG43" s="705">
        <v>53</v>
      </c>
      <c r="CH43" s="702">
        <v>58</v>
      </c>
      <c r="CI43" s="703">
        <v>5.1724137931034484</v>
      </c>
      <c r="CJ43" s="705">
        <f t="shared" si="106"/>
        <v>57</v>
      </c>
      <c r="CK43" s="702">
        <v>67</v>
      </c>
      <c r="CL43" s="703">
        <v>58.208955223880601</v>
      </c>
      <c r="CM43" s="705">
        <f t="shared" si="23"/>
        <v>72</v>
      </c>
      <c r="CN43" s="709">
        <v>16.100000000000001</v>
      </c>
      <c r="CO43" s="726">
        <v>69</v>
      </c>
      <c r="CP43" s="703">
        <v>4.9000000000000004</v>
      </c>
      <c r="CQ43" s="703">
        <v>5.8</v>
      </c>
      <c r="CR43" s="704">
        <v>5.5</v>
      </c>
      <c r="CS43" s="709">
        <v>15.4</v>
      </c>
      <c r="CT43" s="701">
        <v>15.1</v>
      </c>
      <c r="CU43" s="712">
        <v>19.3</v>
      </c>
      <c r="CV43" s="729">
        <f t="shared" si="24"/>
        <v>69</v>
      </c>
      <c r="CW43" s="712">
        <v>5.5</v>
      </c>
      <c r="CX43" s="712">
        <v>6.9</v>
      </c>
      <c r="CY43" s="712">
        <v>6.8999999999999995</v>
      </c>
      <c r="CZ43" s="714">
        <v>49</v>
      </c>
      <c r="DA43" s="985">
        <v>83.2</v>
      </c>
      <c r="DB43" s="729">
        <v>55</v>
      </c>
      <c r="DC43" s="715">
        <v>22</v>
      </c>
      <c r="DD43" s="985">
        <v>81.599999999999994</v>
      </c>
      <c r="DE43" s="729">
        <v>70</v>
      </c>
      <c r="DF43" s="715">
        <v>14</v>
      </c>
      <c r="DG43" s="712">
        <v>85.6</v>
      </c>
      <c r="DH43" s="729">
        <v>24</v>
      </c>
      <c r="DI43" s="715">
        <v>13</v>
      </c>
      <c r="DJ43" s="712">
        <v>83.3</v>
      </c>
      <c r="DK43" s="729">
        <v>40</v>
      </c>
      <c r="DL43" s="716">
        <v>21.25</v>
      </c>
      <c r="DM43" s="710">
        <v>31</v>
      </c>
      <c r="DN43" s="715">
        <v>80</v>
      </c>
      <c r="DO43" s="717">
        <v>78.75</v>
      </c>
      <c r="DP43" s="710">
        <v>26</v>
      </c>
      <c r="DQ43" s="703">
        <v>0</v>
      </c>
      <c r="DR43" s="705">
        <v>18</v>
      </c>
      <c r="DS43" s="709">
        <v>72.727272727272734</v>
      </c>
      <c r="DT43" s="721">
        <v>25</v>
      </c>
      <c r="DU43" s="703">
        <v>0</v>
      </c>
      <c r="DV43" s="705">
        <v>17</v>
      </c>
      <c r="DW43" s="718">
        <v>72.222222222222214</v>
      </c>
      <c r="DX43" s="705">
        <v>27</v>
      </c>
      <c r="DY43" s="703">
        <v>2.2727272727272729</v>
      </c>
      <c r="DZ43" s="705">
        <v>50</v>
      </c>
      <c r="EA43" s="702">
        <v>41</v>
      </c>
      <c r="EB43" s="719">
        <v>80.487804878048792</v>
      </c>
      <c r="EC43" s="705">
        <f t="shared" si="1"/>
        <v>7</v>
      </c>
      <c r="ED43" s="702">
        <v>61</v>
      </c>
      <c r="EE43" s="719">
        <v>49.180327868852459</v>
      </c>
      <c r="EF43" s="705">
        <v>51</v>
      </c>
      <c r="EG43" s="702">
        <v>37</v>
      </c>
      <c r="EH43" s="720">
        <v>40.54054054054054</v>
      </c>
      <c r="EI43" s="705">
        <v>76</v>
      </c>
      <c r="EJ43" s="768">
        <v>33</v>
      </c>
      <c r="EK43" s="3956">
        <v>1.1666666666666667</v>
      </c>
      <c r="EL43" s="3957">
        <v>21</v>
      </c>
      <c r="EM43" s="3958">
        <v>9.0909090909090917</v>
      </c>
      <c r="EN43" s="770">
        <v>32</v>
      </c>
      <c r="EO43" s="768">
        <v>33</v>
      </c>
      <c r="EP43" s="1583">
        <v>1</v>
      </c>
      <c r="EQ43" s="2356">
        <v>68</v>
      </c>
      <c r="ER43" s="3958">
        <v>9.0909090909090917</v>
      </c>
      <c r="ES43" s="770">
        <v>71</v>
      </c>
      <c r="ET43" s="768">
        <v>33</v>
      </c>
      <c r="EU43" s="1583">
        <v>1.3</v>
      </c>
      <c r="EV43" s="2356">
        <v>9</v>
      </c>
      <c r="EW43" s="3958">
        <v>15.151515151515152</v>
      </c>
      <c r="EX43" s="770">
        <v>58</v>
      </c>
      <c r="EY43" s="3974">
        <v>31</v>
      </c>
      <c r="EZ43" s="1583">
        <v>2.25</v>
      </c>
      <c r="FA43" s="2356">
        <v>2</v>
      </c>
      <c r="FB43" s="3966">
        <v>6.4516129032258061</v>
      </c>
      <c r="FC43" s="3975">
        <v>43</v>
      </c>
      <c r="FD43" s="768">
        <v>30</v>
      </c>
      <c r="FE43" s="3957" t="s">
        <v>1700</v>
      </c>
      <c r="FF43" s="3957">
        <v>74</v>
      </c>
      <c r="FG43" s="3958">
        <v>0</v>
      </c>
      <c r="FH43" s="770">
        <v>74</v>
      </c>
      <c r="FI43" s="3965">
        <v>37</v>
      </c>
      <c r="FJ43" s="3957" t="s">
        <v>1700</v>
      </c>
      <c r="FK43" s="3957">
        <v>61</v>
      </c>
      <c r="FL43" s="3966">
        <v>0</v>
      </c>
      <c r="FM43" s="3965">
        <v>61</v>
      </c>
      <c r="FN43" s="768">
        <v>33</v>
      </c>
      <c r="FO43" s="3957" t="s">
        <v>1700</v>
      </c>
      <c r="FP43" s="3957">
        <v>74</v>
      </c>
      <c r="FQ43" s="3958">
        <v>0</v>
      </c>
      <c r="FR43" s="770">
        <v>74</v>
      </c>
      <c r="FS43" s="768">
        <v>34</v>
      </c>
      <c r="FT43" s="3957">
        <v>3.05</v>
      </c>
      <c r="FU43" s="3957">
        <v>51</v>
      </c>
      <c r="FV43" s="3958">
        <v>29.411764705882355</v>
      </c>
      <c r="FW43" s="770">
        <v>69</v>
      </c>
      <c r="FX43" s="714">
        <v>66</v>
      </c>
      <c r="FY43" s="725">
        <v>13.636363636363635</v>
      </c>
      <c r="FZ43" s="715">
        <v>63</v>
      </c>
      <c r="GA43" s="702">
        <v>58</v>
      </c>
      <c r="GB43" s="727">
        <v>0.5</v>
      </c>
      <c r="GC43" s="726">
        <v>50</v>
      </c>
      <c r="GD43" s="720">
        <v>1.7241379310344827</v>
      </c>
      <c r="GE43" s="705">
        <v>60</v>
      </c>
      <c r="GF43" s="702">
        <v>59</v>
      </c>
      <c r="GG43" s="712">
        <v>1</v>
      </c>
      <c r="GH43" s="729">
        <v>37</v>
      </c>
      <c r="GI43" s="720">
        <v>1.6949152542372881</v>
      </c>
      <c r="GJ43" s="705">
        <v>57</v>
      </c>
      <c r="GK43" s="702">
        <v>61</v>
      </c>
      <c r="GL43" s="712">
        <v>0.5</v>
      </c>
      <c r="GM43" s="729">
        <v>50</v>
      </c>
      <c r="GN43" s="720">
        <v>3.278688524590164</v>
      </c>
      <c r="GO43" s="705">
        <v>60</v>
      </c>
      <c r="GP43" s="702">
        <v>58</v>
      </c>
      <c r="GQ43" s="712">
        <v>0</v>
      </c>
      <c r="GR43" s="729">
        <v>56</v>
      </c>
      <c r="GS43" s="720">
        <v>0</v>
      </c>
      <c r="GT43" s="705">
        <v>56</v>
      </c>
      <c r="GU43" s="702">
        <v>60</v>
      </c>
      <c r="GV43" s="726">
        <v>1.125</v>
      </c>
      <c r="GW43" s="726">
        <v>56</v>
      </c>
      <c r="GX43" s="720">
        <v>6.666666666666667</v>
      </c>
      <c r="GY43" s="705">
        <v>64</v>
      </c>
      <c r="GZ43" s="702">
        <v>60</v>
      </c>
      <c r="HA43" s="726">
        <v>1</v>
      </c>
      <c r="HB43" s="726">
        <v>8</v>
      </c>
      <c r="HC43" s="720">
        <v>1.6666666666666667</v>
      </c>
      <c r="HD43" s="705">
        <v>31</v>
      </c>
      <c r="HE43" s="702">
        <v>59</v>
      </c>
      <c r="HF43" s="726">
        <v>0</v>
      </c>
      <c r="HG43" s="726">
        <v>47</v>
      </c>
      <c r="HH43" s="720">
        <v>0</v>
      </c>
      <c r="HI43" s="705">
        <v>47</v>
      </c>
      <c r="HJ43" s="702">
        <v>59</v>
      </c>
      <c r="HK43" s="726">
        <v>0</v>
      </c>
      <c r="HL43" s="726">
        <v>56</v>
      </c>
      <c r="HM43" s="720">
        <v>0</v>
      </c>
      <c r="HN43" s="705">
        <v>56</v>
      </c>
      <c r="HO43" s="709">
        <v>30.588235294117649</v>
      </c>
      <c r="HP43" s="703">
        <v>2.3529411764705883</v>
      </c>
      <c r="HQ43" s="703">
        <v>80</v>
      </c>
      <c r="HR43" s="703">
        <v>11.76470588235294</v>
      </c>
      <c r="HS43" s="1299">
        <v>20</v>
      </c>
      <c r="HT43" s="1299">
        <v>23.52941176470588</v>
      </c>
      <c r="HU43" s="1299">
        <v>70.588235294117652</v>
      </c>
      <c r="HV43" s="1299">
        <v>4.7058823529411766</v>
      </c>
      <c r="HW43" s="1299">
        <v>80</v>
      </c>
      <c r="HX43" s="1300">
        <v>85</v>
      </c>
      <c r="HY43" s="709">
        <v>24.454148471615721</v>
      </c>
      <c r="HZ43" s="709">
        <v>1.3100436681222707</v>
      </c>
      <c r="IA43" s="709">
        <v>71.615720524017462</v>
      </c>
      <c r="IB43" s="709">
        <v>27.510917030567683</v>
      </c>
      <c r="IC43" s="709">
        <v>15.283842794759824</v>
      </c>
      <c r="ID43" s="709">
        <v>56.331877729257641</v>
      </c>
      <c r="IE43" s="709">
        <v>57.641921397379917</v>
      </c>
      <c r="IF43" s="709">
        <v>4.3668122270742353</v>
      </c>
      <c r="IG43" s="709">
        <v>68.995633187772938</v>
      </c>
      <c r="IH43" s="1300">
        <v>229</v>
      </c>
      <c r="II43" s="1265" t="s">
        <v>31</v>
      </c>
      <c r="IJ43" s="1266" t="s">
        <v>31</v>
      </c>
      <c r="IK43" s="1266" t="s">
        <v>31</v>
      </c>
      <c r="IL43" s="1266" t="s">
        <v>31</v>
      </c>
      <c r="IM43" s="1266" t="s">
        <v>31</v>
      </c>
      <c r="IN43" s="1266" t="s">
        <v>31</v>
      </c>
      <c r="IO43" s="1266" t="s">
        <v>31</v>
      </c>
      <c r="IP43" s="1266" t="s">
        <v>81</v>
      </c>
      <c r="IQ43" s="1267" t="s">
        <v>81</v>
      </c>
      <c r="IR43" s="1268" t="s">
        <v>31</v>
      </c>
      <c r="IS43" s="1269" t="s">
        <v>31</v>
      </c>
      <c r="IT43" s="1269" t="s">
        <v>31</v>
      </c>
      <c r="IU43" s="1269" t="s">
        <v>31</v>
      </c>
      <c r="IV43" s="1269" t="s">
        <v>31</v>
      </c>
      <c r="IW43" s="1269" t="s">
        <v>31</v>
      </c>
      <c r="IX43" s="1269" t="s">
        <v>31</v>
      </c>
      <c r="IY43" s="1269" t="s">
        <v>81</v>
      </c>
      <c r="IZ43" s="1267" t="s">
        <v>81</v>
      </c>
      <c r="JA43" s="1268" t="s">
        <v>31</v>
      </c>
      <c r="JB43" s="1269" t="s">
        <v>31</v>
      </c>
      <c r="JC43" s="1269" t="s">
        <v>31</v>
      </c>
      <c r="JD43" s="1269" t="s">
        <v>31</v>
      </c>
      <c r="JE43" s="1269" t="s">
        <v>31</v>
      </c>
      <c r="JF43" s="1269" t="s">
        <v>31</v>
      </c>
      <c r="JG43" s="1269" t="s">
        <v>31</v>
      </c>
      <c r="JH43" s="1269" t="s">
        <v>81</v>
      </c>
      <c r="JI43" s="1270" t="s">
        <v>81</v>
      </c>
      <c r="JJ43" s="1268" t="s">
        <v>31</v>
      </c>
      <c r="JK43" s="1269" t="s">
        <v>31</v>
      </c>
      <c r="JL43" s="1269" t="s">
        <v>31</v>
      </c>
      <c r="JM43" s="1269" t="s">
        <v>31</v>
      </c>
      <c r="JN43" s="1269" t="s">
        <v>31</v>
      </c>
      <c r="JO43" s="1269" t="s">
        <v>31</v>
      </c>
      <c r="JP43" s="1269" t="s">
        <v>31</v>
      </c>
      <c r="JQ43" s="1269" t="s">
        <v>31</v>
      </c>
      <c r="JR43" s="1270" t="s">
        <v>31</v>
      </c>
      <c r="JS43" s="1268" t="s">
        <v>31</v>
      </c>
      <c r="JT43" s="1269" t="s">
        <v>31</v>
      </c>
      <c r="JU43" s="1269" t="s">
        <v>31</v>
      </c>
      <c r="JV43" s="1269" t="s">
        <v>31</v>
      </c>
      <c r="JW43" s="1269" t="s">
        <v>31</v>
      </c>
      <c r="JX43" s="1269" t="s">
        <v>31</v>
      </c>
      <c r="JY43" s="1269" t="s">
        <v>31</v>
      </c>
      <c r="JZ43" s="1269" t="s">
        <v>31</v>
      </c>
      <c r="KA43" s="1270" t="s">
        <v>31</v>
      </c>
      <c r="KB43" s="1268" t="s">
        <v>31</v>
      </c>
      <c r="KC43" s="1269" t="s">
        <v>31</v>
      </c>
      <c r="KD43" s="1269" t="s">
        <v>31</v>
      </c>
      <c r="KE43" s="1269" t="s">
        <v>31</v>
      </c>
      <c r="KF43" s="1269" t="s">
        <v>31</v>
      </c>
      <c r="KG43" s="1269" t="s">
        <v>31</v>
      </c>
      <c r="KH43" s="1269" t="s">
        <v>31</v>
      </c>
      <c r="KI43" s="1269" t="s">
        <v>31</v>
      </c>
      <c r="KJ43" s="1270" t="s">
        <v>31</v>
      </c>
      <c r="KK43" s="718">
        <v>41.815856777493607</v>
      </c>
      <c r="KL43" s="705">
        <v>51</v>
      </c>
      <c r="KM43" s="718">
        <v>57.142857142857139</v>
      </c>
      <c r="KN43" s="705">
        <v>52</v>
      </c>
      <c r="KO43" s="1212">
        <v>6.5245901639344268</v>
      </c>
      <c r="KP43" s="988">
        <v>17</v>
      </c>
      <c r="KQ43" s="1212">
        <v>0</v>
      </c>
      <c r="KR43" s="988">
        <v>27</v>
      </c>
      <c r="KS43" s="1212">
        <v>18</v>
      </c>
      <c r="KT43" s="988">
        <v>22</v>
      </c>
      <c r="KU43" s="1212">
        <v>12.990033222591363</v>
      </c>
      <c r="KV43" s="988">
        <v>20</v>
      </c>
      <c r="KW43" s="725">
        <v>7.2974644403215825</v>
      </c>
      <c r="KX43" s="715">
        <v>49</v>
      </c>
      <c r="KY43" s="715">
        <v>14.034179181771103</v>
      </c>
      <c r="KZ43" s="715">
        <v>44</v>
      </c>
      <c r="LA43" s="728">
        <v>45</v>
      </c>
      <c r="LB43" s="729">
        <v>10</v>
      </c>
      <c r="LC43" s="729">
        <v>10</v>
      </c>
      <c r="LD43" s="729">
        <v>20</v>
      </c>
      <c r="LE43" s="729">
        <v>0</v>
      </c>
      <c r="LF43" s="730">
        <v>85</v>
      </c>
      <c r="LG43" s="734">
        <v>43</v>
      </c>
      <c r="LH43" s="728">
        <v>0</v>
      </c>
      <c r="LI43" s="729">
        <v>0</v>
      </c>
      <c r="LJ43" s="706">
        <v>0</v>
      </c>
      <c r="LK43" s="705">
        <v>41</v>
      </c>
      <c r="LL43" s="1372" t="s">
        <v>1625</v>
      </c>
      <c r="LM43" s="976" t="s">
        <v>1625</v>
      </c>
      <c r="LN43" s="976" t="s">
        <v>1625</v>
      </c>
      <c r="LO43" s="976" t="s">
        <v>1625</v>
      </c>
      <c r="LP43" s="729">
        <v>0</v>
      </c>
      <c r="LQ43" s="1023">
        <v>59</v>
      </c>
      <c r="LR43" s="1372" t="s">
        <v>1625</v>
      </c>
      <c r="LS43" s="976" t="s">
        <v>1625</v>
      </c>
      <c r="LT43" s="976" t="s">
        <v>1625</v>
      </c>
      <c r="LU43" s="976" t="s">
        <v>1625</v>
      </c>
      <c r="LV43" s="729">
        <v>0</v>
      </c>
      <c r="LW43" s="1023">
        <v>41</v>
      </c>
      <c r="LX43" s="1372" t="s">
        <v>1632</v>
      </c>
      <c r="LY43" s="976" t="s">
        <v>1632</v>
      </c>
      <c r="LZ43" s="976" t="s">
        <v>1632</v>
      </c>
      <c r="MA43" s="976" t="s">
        <v>1625</v>
      </c>
      <c r="MB43" s="729">
        <v>45</v>
      </c>
      <c r="MC43" s="1023">
        <v>24</v>
      </c>
      <c r="MD43" s="1372" t="s">
        <v>1632</v>
      </c>
      <c r="ME43" s="976" t="s">
        <v>1625</v>
      </c>
      <c r="MF43" s="976" t="s">
        <v>1625</v>
      </c>
      <c r="MG43" s="976" t="s">
        <v>1632</v>
      </c>
      <c r="MH43" s="729">
        <v>20</v>
      </c>
      <c r="MI43" s="1023">
        <v>54</v>
      </c>
      <c r="MJ43" s="1372" t="s">
        <v>1632</v>
      </c>
      <c r="MK43" s="976" t="s">
        <v>1632</v>
      </c>
      <c r="ML43" s="976" t="s">
        <v>1632</v>
      </c>
      <c r="MM43" s="976" t="s">
        <v>1625</v>
      </c>
      <c r="MN43" s="729">
        <v>30</v>
      </c>
      <c r="MO43" s="1023">
        <v>41</v>
      </c>
      <c r="MP43" s="1372" t="s">
        <v>1625</v>
      </c>
      <c r="MQ43" s="976" t="s">
        <v>1625</v>
      </c>
      <c r="MR43" s="976" t="s">
        <v>1625</v>
      </c>
      <c r="MS43" s="976" t="s">
        <v>1625</v>
      </c>
      <c r="MT43" s="729">
        <v>0</v>
      </c>
      <c r="MU43" s="1023">
        <v>63</v>
      </c>
      <c r="MV43" s="1372" t="s">
        <v>1625</v>
      </c>
      <c r="MW43" s="976" t="s">
        <v>1625</v>
      </c>
      <c r="MX43" s="976" t="s">
        <v>1625</v>
      </c>
      <c r="MY43" s="729">
        <v>0</v>
      </c>
      <c r="MZ43" s="1023">
        <v>56</v>
      </c>
      <c r="NA43" s="1372" t="s">
        <v>1625</v>
      </c>
      <c r="NB43" s="976" t="s">
        <v>1632</v>
      </c>
      <c r="NC43" s="976" t="s">
        <v>1632</v>
      </c>
      <c r="ND43" s="976" t="s">
        <v>1625</v>
      </c>
      <c r="NE43" s="729">
        <v>20</v>
      </c>
      <c r="NF43" s="1023">
        <v>46</v>
      </c>
      <c r="NG43" s="976" t="s">
        <v>1632</v>
      </c>
      <c r="NH43" s="976" t="s">
        <v>1625</v>
      </c>
      <c r="NI43" s="976" t="s">
        <v>1625</v>
      </c>
      <c r="NJ43" s="976" t="s">
        <v>1625</v>
      </c>
      <c r="NK43" s="729">
        <v>10</v>
      </c>
      <c r="NL43" s="1023">
        <v>37</v>
      </c>
      <c r="NM43" s="715">
        <v>90.09</v>
      </c>
      <c r="NN43" s="715">
        <f t="shared" si="2"/>
        <v>50</v>
      </c>
      <c r="NO43" s="714">
        <v>0</v>
      </c>
      <c r="NP43" s="715">
        <v>57</v>
      </c>
      <c r="NQ43" s="731">
        <v>0</v>
      </c>
      <c r="NR43" s="715">
        <v>57</v>
      </c>
      <c r="NS43" s="715">
        <v>0</v>
      </c>
      <c r="NT43" s="715">
        <v>57</v>
      </c>
      <c r="NU43" s="731">
        <v>0</v>
      </c>
      <c r="NV43" s="715">
        <v>57</v>
      </c>
      <c r="NW43" s="715">
        <v>0</v>
      </c>
      <c r="NX43" s="715">
        <v>57</v>
      </c>
      <c r="NY43" s="725">
        <v>0</v>
      </c>
      <c r="NZ43" s="715">
        <v>57</v>
      </c>
      <c r="OA43" s="1303">
        <v>20</v>
      </c>
      <c r="OB43" s="1995">
        <v>1.2165450121654502</v>
      </c>
      <c r="OC43" s="1303">
        <v>23</v>
      </c>
      <c r="OD43" s="1303">
        <v>1</v>
      </c>
      <c r="OE43" s="1995">
        <v>0.6082725060827251</v>
      </c>
      <c r="OF43" s="1303">
        <v>32</v>
      </c>
      <c r="OG43" s="1303">
        <v>20</v>
      </c>
      <c r="OH43" s="1995">
        <v>1.2165450121654502</v>
      </c>
      <c r="OI43" s="1303">
        <v>59</v>
      </c>
      <c r="OJ43" s="699">
        <v>1</v>
      </c>
      <c r="OK43" s="985">
        <v>0.6082725060827251</v>
      </c>
      <c r="OL43" s="1303">
        <v>61</v>
      </c>
      <c r="OM43" s="714">
        <v>66</v>
      </c>
      <c r="ON43" s="725">
        <v>26.602176541717046</v>
      </c>
      <c r="OO43" s="733">
        <v>52</v>
      </c>
      <c r="OP43" s="714" t="s">
        <v>31</v>
      </c>
      <c r="OQ43" s="731" t="s">
        <v>31</v>
      </c>
      <c r="OR43" s="733" t="str">
        <f t="shared" si="25"/>
        <v>-</v>
      </c>
      <c r="OS43" s="981">
        <v>26.293103448275861</v>
      </c>
      <c r="OT43" s="733">
        <v>72</v>
      </c>
      <c r="OU43" s="715">
        <v>68</v>
      </c>
      <c r="OV43" s="715">
        <v>89</v>
      </c>
      <c r="OW43" s="715">
        <v>53</v>
      </c>
      <c r="OX43" s="715">
        <v>34</v>
      </c>
      <c r="OY43" s="715">
        <v>7</v>
      </c>
      <c r="OZ43" s="715">
        <v>40</v>
      </c>
      <c r="PA43" s="715">
        <v>184</v>
      </c>
      <c r="PB43" s="715">
        <v>25</v>
      </c>
      <c r="PC43" s="715">
        <v>15</v>
      </c>
      <c r="PD43" s="715">
        <v>126</v>
      </c>
      <c r="PE43" s="715">
        <v>45</v>
      </c>
      <c r="PF43" s="715">
        <v>121</v>
      </c>
      <c r="PG43" s="715">
        <v>5</v>
      </c>
      <c r="PH43" s="715">
        <v>5</v>
      </c>
      <c r="PI43" s="715">
        <v>67</v>
      </c>
      <c r="PJ43" s="715">
        <v>75</v>
      </c>
      <c r="PK43" s="715">
        <v>184</v>
      </c>
      <c r="PL43" s="715">
        <v>246</v>
      </c>
      <c r="PM43" s="714">
        <v>27.64227642276423</v>
      </c>
      <c r="PN43" s="715">
        <v>61</v>
      </c>
      <c r="PO43" s="715">
        <v>36.178861788617887</v>
      </c>
      <c r="PP43" s="715">
        <v>63</v>
      </c>
      <c r="PQ43" s="715">
        <v>21.544715447154474</v>
      </c>
      <c r="PR43" s="715">
        <v>44</v>
      </c>
      <c r="PS43" s="715">
        <v>13.821138211382115</v>
      </c>
      <c r="PT43" s="715">
        <v>54</v>
      </c>
      <c r="PU43" s="715">
        <v>2.8455284552845526</v>
      </c>
      <c r="PV43" s="715">
        <v>13</v>
      </c>
      <c r="PW43" s="715">
        <v>16.260162601626014</v>
      </c>
      <c r="PX43" s="715">
        <v>3</v>
      </c>
      <c r="PY43" s="715">
        <v>74.796747967479675</v>
      </c>
      <c r="PZ43" s="715">
        <v>65</v>
      </c>
      <c r="QA43" s="715">
        <v>10.16260162601626</v>
      </c>
      <c r="QB43" s="715">
        <v>68</v>
      </c>
      <c r="QC43" s="715">
        <v>6.0975609756097562</v>
      </c>
      <c r="QD43" s="715">
        <v>27</v>
      </c>
      <c r="QE43" s="715">
        <v>51.219512195121951</v>
      </c>
      <c r="QF43" s="715">
        <v>53</v>
      </c>
      <c r="QG43" s="715">
        <v>18.292682926829269</v>
      </c>
      <c r="QH43" s="715">
        <v>13</v>
      </c>
      <c r="QI43" s="715">
        <v>49.1869918699187</v>
      </c>
      <c r="QJ43" s="715">
        <v>21</v>
      </c>
      <c r="QK43" s="715">
        <v>2.0325203252032518</v>
      </c>
      <c r="QL43" s="715">
        <v>21</v>
      </c>
      <c r="QM43" s="715">
        <v>2.0325203252032518</v>
      </c>
      <c r="QN43" s="715">
        <v>64</v>
      </c>
      <c r="QO43" s="715">
        <v>27.235772357723576</v>
      </c>
      <c r="QP43" s="715">
        <v>38</v>
      </c>
      <c r="QQ43" s="715">
        <v>30.487804878048781</v>
      </c>
      <c r="QR43" s="715">
        <v>54</v>
      </c>
      <c r="QS43" s="715">
        <v>74.796747967479675</v>
      </c>
      <c r="QT43" s="715">
        <v>69</v>
      </c>
      <c r="QU43" s="714">
        <v>40</v>
      </c>
      <c r="QV43" s="715">
        <v>79</v>
      </c>
      <c r="QW43" s="715">
        <v>9</v>
      </c>
      <c r="QX43" s="715">
        <v>6</v>
      </c>
      <c r="QY43" s="715">
        <v>2</v>
      </c>
      <c r="QZ43" s="715">
        <v>3</v>
      </c>
      <c r="RA43" s="715">
        <v>25</v>
      </c>
      <c r="RB43" s="715">
        <v>0</v>
      </c>
      <c r="RC43" s="715">
        <v>2</v>
      </c>
      <c r="RD43" s="715">
        <v>58</v>
      </c>
      <c r="RE43" s="715">
        <v>7</v>
      </c>
      <c r="RF43" s="715">
        <v>18</v>
      </c>
      <c r="RG43" s="715">
        <v>0</v>
      </c>
      <c r="RH43" s="715">
        <v>6</v>
      </c>
      <c r="RI43" s="715">
        <v>19</v>
      </c>
      <c r="RJ43" s="715">
        <v>120</v>
      </c>
      <c r="RK43" s="715">
        <v>135</v>
      </c>
      <c r="RL43" s="715">
        <v>182</v>
      </c>
      <c r="RM43" s="714">
        <v>21.978021978021978</v>
      </c>
      <c r="RN43" s="715">
        <v>38</v>
      </c>
      <c r="RO43" s="715">
        <v>43.406593406593409</v>
      </c>
      <c r="RP43" s="715">
        <v>70</v>
      </c>
      <c r="RQ43" s="715">
        <v>4.9450549450549453</v>
      </c>
      <c r="RR43" s="715">
        <v>71</v>
      </c>
      <c r="RS43" s="715">
        <v>3.296703296703297</v>
      </c>
      <c r="RT43" s="715">
        <v>68</v>
      </c>
      <c r="RU43" s="715">
        <v>1.098901098901099</v>
      </c>
      <c r="RV43" s="715">
        <v>20</v>
      </c>
      <c r="RW43" s="715">
        <v>1.6483516483516485</v>
      </c>
      <c r="RX43" s="715">
        <v>17</v>
      </c>
      <c r="RY43" s="715">
        <v>13.736263736263737</v>
      </c>
      <c r="RZ43" s="715">
        <v>65</v>
      </c>
      <c r="SA43" s="715">
        <v>0</v>
      </c>
      <c r="SB43" s="715">
        <v>1</v>
      </c>
      <c r="SC43" s="715">
        <v>1.098901098901099</v>
      </c>
      <c r="SD43" s="715">
        <v>22</v>
      </c>
      <c r="SE43" s="715">
        <v>31.868131868131865</v>
      </c>
      <c r="SF43" s="715">
        <v>50</v>
      </c>
      <c r="SG43" s="715">
        <v>3.8461538461538463</v>
      </c>
      <c r="SH43" s="715">
        <v>8</v>
      </c>
      <c r="SI43" s="715">
        <v>9.8901098901098905</v>
      </c>
      <c r="SJ43" s="715">
        <v>7</v>
      </c>
      <c r="SK43" s="715">
        <v>0</v>
      </c>
      <c r="SL43" s="715">
        <v>1</v>
      </c>
      <c r="SM43" s="715">
        <v>3.296703296703297</v>
      </c>
      <c r="SN43" s="715">
        <v>42</v>
      </c>
      <c r="SO43" s="715">
        <v>10.43956043956044</v>
      </c>
      <c r="SP43" s="715">
        <v>56</v>
      </c>
      <c r="SQ43" s="715">
        <v>65.934065934065927</v>
      </c>
      <c r="SR43" s="715">
        <v>69</v>
      </c>
      <c r="SS43" s="715">
        <v>74.175824175824175</v>
      </c>
      <c r="ST43" s="733">
        <v>61</v>
      </c>
      <c r="SU43" s="4108" t="s">
        <v>8303</v>
      </c>
      <c r="SV43" s="1355" t="s">
        <v>3046</v>
      </c>
      <c r="SW43" s="1355">
        <v>25</v>
      </c>
      <c r="SX43" s="4109">
        <v>10.154346060113728</v>
      </c>
      <c r="SY43" s="1355">
        <v>62</v>
      </c>
      <c r="SZ43" s="2074">
        <v>12</v>
      </c>
      <c r="TA43" s="1995">
        <v>13</v>
      </c>
      <c r="TB43" s="3967">
        <v>7.9075425790754261</v>
      </c>
      <c r="TC43" s="1303">
        <v>6</v>
      </c>
      <c r="TD43" s="2074">
        <v>0</v>
      </c>
      <c r="TE43" s="1995">
        <v>0</v>
      </c>
      <c r="TF43" s="3967">
        <v>0</v>
      </c>
      <c r="TG43" s="1303">
        <v>54</v>
      </c>
      <c r="TH43" s="2074">
        <v>0</v>
      </c>
      <c r="TI43" s="1995">
        <v>0</v>
      </c>
      <c r="TJ43" s="3967">
        <v>0</v>
      </c>
      <c r="TK43" s="1303">
        <v>6</v>
      </c>
      <c r="TL43" s="2074">
        <v>0</v>
      </c>
      <c r="TM43" s="1995">
        <v>0</v>
      </c>
      <c r="TN43" s="3967">
        <v>0</v>
      </c>
      <c r="TO43" s="1303">
        <v>11</v>
      </c>
      <c r="TP43" s="2074">
        <v>0</v>
      </c>
      <c r="TQ43" s="1995">
        <v>0</v>
      </c>
      <c r="TR43" s="3967">
        <v>0</v>
      </c>
      <c r="TS43" s="1303">
        <v>5</v>
      </c>
      <c r="TT43" s="2074">
        <v>0</v>
      </c>
      <c r="TU43" s="1995">
        <v>0</v>
      </c>
      <c r="TV43" s="3967">
        <v>0</v>
      </c>
      <c r="TW43" s="1303">
        <v>2</v>
      </c>
      <c r="TX43" s="2074">
        <v>42</v>
      </c>
      <c r="TY43" s="1995">
        <v>33</v>
      </c>
      <c r="TZ43" s="3967">
        <v>20.072992700729927</v>
      </c>
      <c r="UA43" s="1303">
        <v>10</v>
      </c>
      <c r="UB43" s="2074">
        <v>0</v>
      </c>
      <c r="UC43" s="1995">
        <v>0</v>
      </c>
      <c r="UD43" s="3967">
        <v>0</v>
      </c>
      <c r="UE43" s="1303">
        <v>58</v>
      </c>
      <c r="UF43" s="2074">
        <v>0</v>
      </c>
      <c r="UG43" s="1995">
        <v>0</v>
      </c>
      <c r="UH43" s="3967">
        <v>0</v>
      </c>
      <c r="UI43" s="1303">
        <v>14</v>
      </c>
      <c r="UJ43" s="2074">
        <v>0</v>
      </c>
      <c r="UK43" s="1995">
        <v>0</v>
      </c>
      <c r="UL43" s="3967">
        <v>0</v>
      </c>
      <c r="UM43" s="1303">
        <v>22</v>
      </c>
      <c r="UN43" s="2074">
        <v>0</v>
      </c>
      <c r="UO43" s="1995">
        <v>0</v>
      </c>
      <c r="UP43" s="3967">
        <v>0</v>
      </c>
      <c r="UQ43" s="1303">
        <v>3</v>
      </c>
      <c r="UR43" s="2074">
        <v>0</v>
      </c>
      <c r="US43" s="1995">
        <v>0</v>
      </c>
      <c r="UT43" s="3967">
        <v>0</v>
      </c>
      <c r="UU43" s="1303">
        <v>12</v>
      </c>
      <c r="UV43" s="2074">
        <v>0</v>
      </c>
      <c r="UW43" s="1995">
        <v>0</v>
      </c>
      <c r="UX43" s="3967">
        <v>0</v>
      </c>
      <c r="UY43" s="1303">
        <v>26</v>
      </c>
      <c r="UZ43" s="2074">
        <v>0</v>
      </c>
      <c r="VA43" s="1995">
        <v>0</v>
      </c>
      <c r="VB43" s="3967">
        <v>0</v>
      </c>
      <c r="VC43" s="1303">
        <v>4</v>
      </c>
      <c r="VD43" s="2073">
        <v>0</v>
      </c>
      <c r="VE43" s="1303">
        <v>0</v>
      </c>
      <c r="VF43" s="1303">
        <v>0</v>
      </c>
      <c r="VG43" s="1303">
        <v>7</v>
      </c>
      <c r="VH43" s="1303">
        <v>0</v>
      </c>
      <c r="VI43" s="1303">
        <v>0</v>
      </c>
      <c r="VJ43" s="1303">
        <v>0</v>
      </c>
      <c r="VK43" s="1303">
        <v>4</v>
      </c>
      <c r="VL43" s="1303">
        <v>0</v>
      </c>
      <c r="VM43" s="1303">
        <v>0</v>
      </c>
      <c r="VN43" s="1303">
        <v>0</v>
      </c>
      <c r="VO43" s="1303">
        <v>9</v>
      </c>
      <c r="VP43" s="1303">
        <v>0</v>
      </c>
      <c r="VQ43" s="1303">
        <v>0</v>
      </c>
      <c r="VR43" s="1303">
        <v>0</v>
      </c>
      <c r="VS43" s="1303">
        <v>18</v>
      </c>
      <c r="VT43" s="1303">
        <v>0</v>
      </c>
      <c r="VU43" s="1303">
        <v>0</v>
      </c>
      <c r="VV43" s="1303">
        <v>0</v>
      </c>
      <c r="VW43" s="1303">
        <v>7</v>
      </c>
      <c r="VX43" s="1303">
        <v>0</v>
      </c>
      <c r="VY43" s="1303">
        <v>0</v>
      </c>
      <c r="VZ43" s="1303">
        <v>0</v>
      </c>
      <c r="WA43" s="1303">
        <v>36</v>
      </c>
      <c r="WB43" s="1303">
        <v>0</v>
      </c>
      <c r="WC43" s="1303">
        <v>0</v>
      </c>
      <c r="WD43" s="1303">
        <v>0</v>
      </c>
      <c r="WE43" s="1303">
        <v>15</v>
      </c>
      <c r="WF43" s="1303">
        <v>0</v>
      </c>
      <c r="WG43" s="1303">
        <v>0</v>
      </c>
      <c r="WH43" s="1303">
        <v>0</v>
      </c>
      <c r="WI43" s="1303">
        <v>6</v>
      </c>
      <c r="WJ43" s="1303">
        <v>0</v>
      </c>
      <c r="WK43" s="1303">
        <v>0</v>
      </c>
      <c r="WL43" s="1303">
        <v>0</v>
      </c>
      <c r="WM43" s="1303">
        <v>19</v>
      </c>
      <c r="WN43" s="1303">
        <v>0</v>
      </c>
      <c r="WO43" s="1303">
        <v>0</v>
      </c>
      <c r="WP43" s="1303">
        <v>0</v>
      </c>
      <c r="WQ43" s="1303">
        <v>16</v>
      </c>
      <c r="WR43" s="1303">
        <v>0</v>
      </c>
      <c r="WS43" s="1303">
        <v>0</v>
      </c>
      <c r="WT43" s="1303">
        <v>0</v>
      </c>
      <c r="WU43" s="1303">
        <v>16</v>
      </c>
      <c r="WV43" s="2150"/>
      <c r="WW43" s="712">
        <v>9.5238095238095237</v>
      </c>
      <c r="WX43" s="712">
        <v>10.606060606060606</v>
      </c>
      <c r="WY43" s="712">
        <v>13.48314606741573</v>
      </c>
      <c r="WZ43" s="712">
        <v>8</v>
      </c>
      <c r="XA43" s="712">
        <v>12.5</v>
      </c>
      <c r="XB43" s="712">
        <v>6.3291139240506329</v>
      </c>
      <c r="XC43" s="699">
        <v>1.4492753623188406</v>
      </c>
      <c r="XD43" s="699">
        <v>74</v>
      </c>
      <c r="XE43" s="699">
        <v>10.95890410958904</v>
      </c>
      <c r="XF43" s="712">
        <v>8.59375</v>
      </c>
      <c r="XG43" s="699">
        <v>74</v>
      </c>
      <c r="XH43" s="712">
        <v>22.222222222222221</v>
      </c>
      <c r="XI43" s="712">
        <v>15.151515151515152</v>
      </c>
      <c r="XJ43" s="712">
        <v>17.977528089887642</v>
      </c>
      <c r="XK43" s="712">
        <v>6.666666666666667</v>
      </c>
      <c r="XL43" s="712">
        <v>18.055555555555554</v>
      </c>
      <c r="XM43" s="712">
        <v>17.721518987341771</v>
      </c>
      <c r="XN43" s="699">
        <v>4.3478260869565215</v>
      </c>
      <c r="XO43" s="699">
        <v>65</v>
      </c>
      <c r="XP43" s="699">
        <v>15.890410958904111</v>
      </c>
      <c r="XQ43" s="712">
        <v>13.28125</v>
      </c>
      <c r="XR43" s="699">
        <v>28</v>
      </c>
      <c r="XS43" s="712">
        <v>5.7971014492753623</v>
      </c>
      <c r="XT43" s="699">
        <v>74</v>
      </c>
      <c r="XU43" s="699">
        <v>26.849315068493151</v>
      </c>
      <c r="XV43" s="985">
        <v>21.875</v>
      </c>
      <c r="XW43" s="699">
        <v>53</v>
      </c>
      <c r="XX43" s="699">
        <v>69.620253164556971</v>
      </c>
      <c r="XY43" s="699">
        <v>94.20289855072464</v>
      </c>
      <c r="XZ43" s="699">
        <v>75</v>
      </c>
      <c r="YA43" s="985">
        <v>69.31506849315069</v>
      </c>
      <c r="YB43" s="985">
        <v>74.21875</v>
      </c>
      <c r="YC43" s="699">
        <v>56</v>
      </c>
      <c r="YD43" s="985">
        <v>5.0632911392405067</v>
      </c>
      <c r="YE43" s="985" t="s">
        <v>31</v>
      </c>
      <c r="YF43" s="699" t="s">
        <v>31</v>
      </c>
      <c r="YG43" s="699">
        <v>2.7397260273972601</v>
      </c>
      <c r="YH43" s="699">
        <v>3.125</v>
      </c>
      <c r="YI43" s="699">
        <v>41</v>
      </c>
      <c r="YJ43" s="699">
        <v>1.2658227848101267</v>
      </c>
      <c r="YK43" s="699" t="s">
        <v>31</v>
      </c>
      <c r="YL43" s="699" t="s">
        <v>31</v>
      </c>
      <c r="YM43" s="985">
        <v>1.095890410958904</v>
      </c>
      <c r="YN43" s="985">
        <v>0.78125</v>
      </c>
      <c r="YO43" s="699">
        <v>7</v>
      </c>
      <c r="YP43" s="985">
        <v>0</v>
      </c>
      <c r="YQ43" s="985">
        <v>0</v>
      </c>
      <c r="YR43" s="699">
        <v>37</v>
      </c>
      <c r="YS43" s="712">
        <v>0</v>
      </c>
      <c r="YT43" s="985">
        <v>0</v>
      </c>
      <c r="YU43" s="699">
        <v>24</v>
      </c>
      <c r="YV43" s="982">
        <v>42</v>
      </c>
      <c r="YW43" s="725">
        <v>42.857142857142854</v>
      </c>
      <c r="YX43" s="699">
        <v>36</v>
      </c>
      <c r="YY43" s="699">
        <v>159</v>
      </c>
      <c r="YZ43" s="725">
        <v>69.811320754716974</v>
      </c>
      <c r="ZA43" s="699">
        <v>1</v>
      </c>
      <c r="ZB43" s="715">
        <v>37</v>
      </c>
      <c r="ZC43" s="725">
        <v>89.189189189189193</v>
      </c>
      <c r="ZD43" s="699">
        <v>3</v>
      </c>
      <c r="ZE43" s="982">
        <v>40</v>
      </c>
      <c r="ZF43" s="715">
        <v>32.5</v>
      </c>
      <c r="ZG43" s="699">
        <v>68</v>
      </c>
      <c r="ZH43" s="716">
        <v>0</v>
      </c>
      <c r="ZI43" s="712">
        <v>0</v>
      </c>
      <c r="ZJ43" s="699">
        <v>25</v>
      </c>
      <c r="ZK43" s="1363" t="s">
        <v>1627</v>
      </c>
      <c r="ZL43" s="712">
        <v>74.838709677419359</v>
      </c>
      <c r="ZM43" s="712">
        <v>84.076433121019107</v>
      </c>
      <c r="ZN43" s="699">
        <v>55</v>
      </c>
      <c r="ZO43" s="715">
        <v>314</v>
      </c>
      <c r="ZP43" s="709">
        <v>44.186046511627907</v>
      </c>
      <c r="ZQ43" s="703">
        <v>57.272727272727273</v>
      </c>
      <c r="ZR43" s="978">
        <v>66</v>
      </c>
      <c r="ZS43" s="705">
        <v>110</v>
      </c>
      <c r="ZT43" s="709">
        <v>72.5</v>
      </c>
      <c r="ZU43" s="703">
        <v>71.111111111111114</v>
      </c>
      <c r="ZV43" s="978">
        <v>60</v>
      </c>
      <c r="ZW43" s="4111">
        <v>45</v>
      </c>
      <c r="ZX43" s="709">
        <v>31.111111111111111</v>
      </c>
      <c r="ZY43" s="703">
        <v>51.282051282051277</v>
      </c>
      <c r="ZZ43" s="978">
        <v>66</v>
      </c>
      <c r="AAA43" s="4111">
        <v>39</v>
      </c>
      <c r="AAB43" s="709">
        <v>31.818181818181817</v>
      </c>
      <c r="AAC43" s="703">
        <v>42.307692307692307</v>
      </c>
      <c r="AAD43" s="978">
        <v>70</v>
      </c>
      <c r="AAE43" s="4111">
        <v>26</v>
      </c>
      <c r="AAF43" s="983">
        <v>92.307692307692307</v>
      </c>
      <c r="AAG43" s="715">
        <v>97.345132743362825</v>
      </c>
      <c r="AAH43" s="715">
        <v>68</v>
      </c>
      <c r="AAI43" s="733">
        <v>113</v>
      </c>
      <c r="AAJ43" s="709">
        <v>232.9</v>
      </c>
      <c r="AAK43" s="978">
        <v>54</v>
      </c>
      <c r="AAL43" s="703">
        <v>1001.6</v>
      </c>
      <c r="AAM43" s="978">
        <v>24</v>
      </c>
      <c r="AAN43" s="703">
        <v>0</v>
      </c>
      <c r="AAO43" s="978">
        <f t="shared" si="26"/>
        <v>31</v>
      </c>
      <c r="AAP43" s="703">
        <v>0</v>
      </c>
      <c r="AAQ43" s="979">
        <f t="shared" si="27"/>
        <v>12</v>
      </c>
      <c r="AAR43" s="712">
        <v>0</v>
      </c>
      <c r="AAS43" s="699">
        <v>30</v>
      </c>
      <c r="AAT43" s="712">
        <v>298.31</v>
      </c>
      <c r="AAU43" s="699">
        <v>27</v>
      </c>
      <c r="AAV43" s="712">
        <v>0</v>
      </c>
      <c r="AAW43" s="699">
        <v>24</v>
      </c>
      <c r="AAX43" s="712">
        <v>0</v>
      </c>
      <c r="AAY43" s="699">
        <v>32</v>
      </c>
      <c r="AAZ43" s="699">
        <v>1103.2</v>
      </c>
      <c r="ABA43" s="978">
        <f t="shared" si="28"/>
        <v>59</v>
      </c>
      <c r="ABB43" s="712">
        <v>0</v>
      </c>
      <c r="ABC43" s="978">
        <f t="shared" si="28"/>
        <v>63</v>
      </c>
      <c r="ABD43" s="712">
        <v>0</v>
      </c>
      <c r="ABE43" s="978">
        <f t="shared" si="28"/>
        <v>46</v>
      </c>
      <c r="ABF43" s="712">
        <v>0</v>
      </c>
      <c r="ABG43" s="978">
        <f t="shared" si="28"/>
        <v>47</v>
      </c>
      <c r="ABH43" s="712">
        <v>0</v>
      </c>
      <c r="ABI43" s="978">
        <f t="shared" si="29"/>
        <v>2</v>
      </c>
      <c r="ABJ43" s="712">
        <v>0</v>
      </c>
      <c r="ABK43" s="978">
        <f t="shared" si="29"/>
        <v>1</v>
      </c>
      <c r="ABL43" s="712">
        <v>0</v>
      </c>
      <c r="ABM43" s="978">
        <f t="shared" si="29"/>
        <v>38</v>
      </c>
      <c r="ABN43" s="712">
        <f t="shared" si="30"/>
        <v>0</v>
      </c>
      <c r="ABO43" s="2732">
        <f t="shared" si="31"/>
        <v>39</v>
      </c>
      <c r="ABP43" s="716">
        <v>5</v>
      </c>
      <c r="ABQ43" s="712" t="s">
        <v>1632</v>
      </c>
      <c r="ABR43" s="712">
        <v>5</v>
      </c>
      <c r="ABS43" s="712" t="s">
        <v>1632</v>
      </c>
      <c r="ABT43" s="712">
        <v>0</v>
      </c>
      <c r="ABU43" s="712" t="s">
        <v>1625</v>
      </c>
      <c r="ABV43" s="712">
        <v>0</v>
      </c>
      <c r="ABW43" s="712" t="s">
        <v>1625</v>
      </c>
      <c r="ABX43" s="712">
        <v>0</v>
      </c>
      <c r="ABY43" s="712" t="s">
        <v>1625</v>
      </c>
      <c r="ABZ43" s="712">
        <v>10</v>
      </c>
      <c r="ACA43" s="699">
        <v>49</v>
      </c>
      <c r="ACB43" s="712">
        <v>5</v>
      </c>
      <c r="ACC43" s="712" t="s">
        <v>1632</v>
      </c>
      <c r="ACD43" s="712">
        <v>5</v>
      </c>
      <c r="ACE43" s="712" t="s">
        <v>1632</v>
      </c>
      <c r="ACF43" s="712">
        <v>5</v>
      </c>
      <c r="ACG43" s="712" t="s">
        <v>1632</v>
      </c>
      <c r="ACH43" s="712">
        <v>5</v>
      </c>
      <c r="ACI43" s="712" t="s">
        <v>1632</v>
      </c>
      <c r="ACJ43" s="712">
        <v>20</v>
      </c>
      <c r="ACK43" s="699">
        <v>1</v>
      </c>
      <c r="ACL43" s="712">
        <v>5</v>
      </c>
      <c r="ACM43" s="712" t="s">
        <v>1632</v>
      </c>
      <c r="ACN43" s="712">
        <v>5</v>
      </c>
      <c r="ACO43" s="712" t="s">
        <v>1632</v>
      </c>
      <c r="ACP43" s="712">
        <v>5</v>
      </c>
      <c r="ACQ43" s="712" t="s">
        <v>1632</v>
      </c>
      <c r="ACR43" s="712">
        <v>15</v>
      </c>
      <c r="ACS43" s="699">
        <v>1</v>
      </c>
      <c r="ACT43" s="699">
        <v>0</v>
      </c>
      <c r="ACU43" s="699" t="s">
        <v>1625</v>
      </c>
      <c r="ACV43" s="699">
        <v>0</v>
      </c>
      <c r="ACW43" s="699" t="s">
        <v>1625</v>
      </c>
      <c r="ACX43" s="699">
        <v>10</v>
      </c>
      <c r="ACY43" s="699" t="s">
        <v>1632</v>
      </c>
      <c r="ACZ43" s="699">
        <v>0</v>
      </c>
      <c r="ADA43" s="699" t="s">
        <v>1625</v>
      </c>
      <c r="ADB43" s="699">
        <v>10</v>
      </c>
      <c r="ADC43" s="699">
        <v>55</v>
      </c>
      <c r="ADD43" s="989">
        <v>10</v>
      </c>
      <c r="ADE43" s="989">
        <v>0</v>
      </c>
      <c r="ADF43" s="989">
        <v>0</v>
      </c>
      <c r="ADG43" s="989">
        <v>0</v>
      </c>
      <c r="ADH43" s="989">
        <v>10</v>
      </c>
      <c r="ADI43" s="699">
        <v>58</v>
      </c>
      <c r="ADJ43" s="712">
        <v>5</v>
      </c>
      <c r="ADK43" s="712" t="s">
        <v>1632</v>
      </c>
      <c r="ADL43" s="712">
        <v>5</v>
      </c>
      <c r="ADM43" s="712" t="s">
        <v>1632</v>
      </c>
      <c r="ADN43" s="712">
        <v>0</v>
      </c>
      <c r="ADO43" s="712" t="s">
        <v>1625</v>
      </c>
      <c r="ADP43" s="712">
        <v>0</v>
      </c>
      <c r="ADQ43" s="712" t="s">
        <v>1625</v>
      </c>
      <c r="ADR43" s="712">
        <v>10</v>
      </c>
      <c r="ADS43" s="699">
        <v>49</v>
      </c>
      <c r="ADT43" s="712">
        <v>10</v>
      </c>
      <c r="ADU43" s="712">
        <v>10</v>
      </c>
      <c r="ADV43" s="712">
        <v>0</v>
      </c>
      <c r="ADW43" s="712">
        <v>0</v>
      </c>
      <c r="ADX43" s="712">
        <v>20</v>
      </c>
      <c r="ADY43" s="699">
        <v>38</v>
      </c>
      <c r="ADZ43" s="714">
        <v>0</v>
      </c>
      <c r="AEA43" s="712">
        <v>0</v>
      </c>
      <c r="AEB43" s="699">
        <v>23</v>
      </c>
      <c r="AEC43" s="715">
        <v>0</v>
      </c>
      <c r="AED43" s="712">
        <v>0</v>
      </c>
      <c r="AEE43" s="699">
        <v>54</v>
      </c>
      <c r="AEF43" s="715">
        <v>0</v>
      </c>
      <c r="AEG43" s="712">
        <v>0</v>
      </c>
      <c r="AEH43" s="699">
        <v>43</v>
      </c>
      <c r="AEI43" s="1303">
        <v>2</v>
      </c>
      <c r="AEJ43" s="712">
        <v>46.587467971115771</v>
      </c>
      <c r="AEK43" s="699">
        <f t="shared" si="32"/>
        <v>22</v>
      </c>
      <c r="AEL43" s="715">
        <v>0</v>
      </c>
      <c r="AEM43" s="712">
        <v>0</v>
      </c>
      <c r="AEN43" s="699">
        <v>42</v>
      </c>
      <c r="AEO43" s="699">
        <v>1</v>
      </c>
      <c r="AEP43" s="712">
        <v>23.3</v>
      </c>
      <c r="AEQ43" s="699">
        <v>62</v>
      </c>
      <c r="AER43" s="699">
        <v>1</v>
      </c>
      <c r="AES43" s="712">
        <v>23.3</v>
      </c>
      <c r="AET43" s="699">
        <v>46</v>
      </c>
      <c r="AEU43" s="699">
        <v>0</v>
      </c>
      <c r="AEV43" s="1099">
        <v>0</v>
      </c>
      <c r="AEW43" s="699">
        <v>43</v>
      </c>
      <c r="AEX43" s="989">
        <v>0.111</v>
      </c>
      <c r="AEY43" s="989">
        <v>53</v>
      </c>
      <c r="AEZ43" s="989">
        <v>0</v>
      </c>
      <c r="AFA43" s="989">
        <v>66</v>
      </c>
      <c r="AFB43" s="989">
        <v>0</v>
      </c>
      <c r="AFC43" s="989">
        <v>51</v>
      </c>
      <c r="AFD43" s="989">
        <v>0</v>
      </c>
      <c r="AFE43" s="989">
        <v>49</v>
      </c>
      <c r="AFF43" s="989">
        <v>0</v>
      </c>
      <c r="AFG43" s="989">
        <v>44</v>
      </c>
      <c r="AFH43" s="989">
        <v>0</v>
      </c>
      <c r="AFI43" s="989">
        <v>44</v>
      </c>
      <c r="AFJ43" s="989">
        <v>0</v>
      </c>
      <c r="AFK43" s="989">
        <v>7</v>
      </c>
      <c r="AFL43" s="989">
        <v>0</v>
      </c>
      <c r="AFM43" s="989">
        <v>7</v>
      </c>
      <c r="AFN43" s="989">
        <v>1</v>
      </c>
      <c r="AFO43" s="989">
        <v>22.983222247759134</v>
      </c>
      <c r="AFP43" s="989">
        <v>72</v>
      </c>
      <c r="AFQ43" s="989">
        <v>1</v>
      </c>
      <c r="AFR43" s="989">
        <v>22.983222247759134</v>
      </c>
      <c r="AFS43" s="989">
        <v>66</v>
      </c>
      <c r="AFT43" s="989">
        <v>2</v>
      </c>
      <c r="AFU43" s="989">
        <v>45.966444495518267</v>
      </c>
      <c r="AFV43" s="989">
        <v>61</v>
      </c>
      <c r="AFW43" s="989">
        <v>6</v>
      </c>
      <c r="AFX43" s="989">
        <v>137.89933348655481</v>
      </c>
      <c r="AFY43" s="989">
        <v>18</v>
      </c>
      <c r="AFZ43" s="989">
        <v>11</v>
      </c>
      <c r="AGA43" s="989">
        <v>252.81544472535049</v>
      </c>
      <c r="AGB43" s="989">
        <v>62</v>
      </c>
      <c r="AGC43" s="989">
        <v>7</v>
      </c>
      <c r="AGD43" s="989">
        <v>160.88255573431394</v>
      </c>
      <c r="AGE43" s="989">
        <v>38</v>
      </c>
      <c r="AGF43" s="989">
        <v>0</v>
      </c>
      <c r="AGG43" s="989">
        <v>0</v>
      </c>
      <c r="AGH43" s="989">
        <v>51</v>
      </c>
      <c r="AGI43" s="989">
        <v>0</v>
      </c>
      <c r="AGJ43" s="989">
        <v>0</v>
      </c>
      <c r="AGK43" s="989">
        <v>10</v>
      </c>
      <c r="AGL43" s="989">
        <v>0</v>
      </c>
      <c r="AGM43" s="989">
        <v>0</v>
      </c>
      <c r="AGN43" s="989">
        <v>2</v>
      </c>
      <c r="AGO43" s="989">
        <v>0</v>
      </c>
      <c r="AGP43" s="989">
        <v>0</v>
      </c>
      <c r="AGQ43" s="989">
        <v>51</v>
      </c>
      <c r="AGR43" s="989">
        <v>0</v>
      </c>
      <c r="AGS43" s="989">
        <v>0</v>
      </c>
      <c r="AGT43" s="989">
        <v>19</v>
      </c>
      <c r="AGU43" s="989">
        <v>0</v>
      </c>
      <c r="AGV43" s="989">
        <v>0</v>
      </c>
      <c r="AGW43" s="989">
        <v>31</v>
      </c>
      <c r="AGX43" s="989">
        <v>0</v>
      </c>
      <c r="AGY43" s="989">
        <v>0</v>
      </c>
      <c r="AGZ43" s="989">
        <v>25</v>
      </c>
      <c r="AHA43" s="989">
        <v>0</v>
      </c>
      <c r="AHB43" s="989">
        <v>0</v>
      </c>
      <c r="AHC43" s="989">
        <v>12</v>
      </c>
      <c r="AHD43" s="989">
        <v>0</v>
      </c>
      <c r="AHE43" s="989">
        <v>0</v>
      </c>
      <c r="AHF43" s="989">
        <v>41</v>
      </c>
      <c r="AHG43" s="712">
        <v>3</v>
      </c>
      <c r="AHH43" s="712">
        <v>96.15</v>
      </c>
      <c r="AHI43" s="699">
        <v>74</v>
      </c>
      <c r="AHJ43" s="712">
        <v>19</v>
      </c>
      <c r="AHK43" s="712">
        <v>608.97</v>
      </c>
      <c r="AHL43" s="712">
        <v>25</v>
      </c>
      <c r="AHM43" s="712">
        <v>0</v>
      </c>
      <c r="AHN43" s="712">
        <v>0</v>
      </c>
      <c r="AHO43" s="699">
        <v>43</v>
      </c>
      <c r="AHP43" s="712">
        <v>0</v>
      </c>
      <c r="AHQ43" s="712">
        <v>0</v>
      </c>
      <c r="AHR43" s="712">
        <v>23</v>
      </c>
      <c r="AHS43" s="712">
        <v>0</v>
      </c>
      <c r="AHT43" s="712">
        <v>0</v>
      </c>
      <c r="AHU43" s="699">
        <v>28</v>
      </c>
      <c r="AHV43" s="712">
        <v>5</v>
      </c>
      <c r="AHW43" s="712">
        <v>160.26</v>
      </c>
      <c r="AHX43" s="699">
        <v>49</v>
      </c>
      <c r="AHY43" s="712">
        <v>0</v>
      </c>
      <c r="AHZ43" s="712">
        <v>0</v>
      </c>
      <c r="AIA43" s="699">
        <v>63</v>
      </c>
      <c r="AIC43" s="714"/>
      <c r="AID43" s="725"/>
      <c r="AIE43" s="715"/>
      <c r="AIF43" s="714"/>
      <c r="AIG43" s="725"/>
      <c r="AIH43" s="715"/>
      <c r="AII43" s="715"/>
      <c r="AIJ43" s="712"/>
      <c r="AIK43" s="715"/>
      <c r="AIL43" s="1169">
        <v>39</v>
      </c>
      <c r="AIM43" s="1174">
        <v>48.717948717948715</v>
      </c>
      <c r="AIN43" s="1168">
        <f t="shared" si="33"/>
        <v>74</v>
      </c>
      <c r="AIO43" s="715">
        <v>159</v>
      </c>
      <c r="AIP43" s="725">
        <v>26.415094339622641</v>
      </c>
      <c r="AIQ43" s="715">
        <f t="shared" si="34"/>
        <v>35</v>
      </c>
      <c r="AIR43" s="1169">
        <v>37</v>
      </c>
      <c r="AIS43" s="1174">
        <v>32.432432432432435</v>
      </c>
      <c r="AIT43" s="1168">
        <f t="shared" si="35"/>
        <v>66</v>
      </c>
      <c r="AIU43" s="715">
        <v>161</v>
      </c>
      <c r="AIV43" s="725">
        <v>11.180124223602485</v>
      </c>
      <c r="AIW43" s="715">
        <f t="shared" si="36"/>
        <v>61</v>
      </c>
      <c r="AIX43" s="1169">
        <v>42</v>
      </c>
      <c r="AIY43" s="1174">
        <v>2.3809523809523809</v>
      </c>
      <c r="AIZ43" s="1168">
        <f t="shared" si="37"/>
        <v>19</v>
      </c>
      <c r="AJA43" s="715">
        <v>162</v>
      </c>
      <c r="AJB43" s="725">
        <v>25.308641975308642</v>
      </c>
      <c r="AJC43" s="715">
        <f t="shared" si="38"/>
        <v>7</v>
      </c>
      <c r="AJD43" s="714">
        <v>37</v>
      </c>
      <c r="AJE43" s="725">
        <v>16.216216216216218</v>
      </c>
      <c r="AJF43" s="715">
        <v>73</v>
      </c>
      <c r="AJG43" s="699">
        <v>157</v>
      </c>
      <c r="AJH43" s="1099">
        <v>12.738853503184714</v>
      </c>
      <c r="AJI43" s="733">
        <v>71</v>
      </c>
      <c r="AJJ43" s="714">
        <v>37</v>
      </c>
      <c r="AJK43" s="712">
        <v>21.621621621621621</v>
      </c>
      <c r="AJL43" s="715">
        <v>24</v>
      </c>
      <c r="AJM43" s="699">
        <v>157</v>
      </c>
      <c r="AJN43" s="712">
        <v>24.840764331210192</v>
      </c>
      <c r="AJO43" s="715">
        <v>41</v>
      </c>
      <c r="AJP43" s="714">
        <v>38</v>
      </c>
      <c r="AJQ43" s="712">
        <v>31.578947368421051</v>
      </c>
      <c r="AJR43" s="715">
        <v>1</v>
      </c>
      <c r="AJS43" s="699">
        <v>168</v>
      </c>
      <c r="AJT43" s="712">
        <v>34.523809523809526</v>
      </c>
      <c r="AJU43" s="715">
        <f t="shared" si="39"/>
        <v>7</v>
      </c>
      <c r="AJV43" s="1178">
        <v>0</v>
      </c>
      <c r="AJW43" s="1099">
        <v>0</v>
      </c>
      <c r="AJX43" s="1099">
        <v>0</v>
      </c>
      <c r="AJY43" s="1099">
        <v>0</v>
      </c>
      <c r="AJZ43" s="1099">
        <v>0</v>
      </c>
      <c r="AKA43" s="1099">
        <v>100</v>
      </c>
      <c r="AKB43" s="1099">
        <v>100</v>
      </c>
      <c r="AKC43" s="1099">
        <v>0</v>
      </c>
      <c r="AKD43" s="1099">
        <v>0</v>
      </c>
      <c r="AKE43" s="1099">
        <v>0</v>
      </c>
      <c r="AKF43" s="1099">
        <v>0</v>
      </c>
      <c r="AKG43" s="1188">
        <v>1</v>
      </c>
      <c r="AKH43" s="985">
        <v>78.048780487804876</v>
      </c>
      <c r="AKI43" s="985">
        <v>2.4390243902439024</v>
      </c>
      <c r="AKJ43" s="985">
        <v>17.073170731707318</v>
      </c>
      <c r="AKK43" s="985">
        <v>4.8780487804878048</v>
      </c>
      <c r="AKL43" s="985">
        <v>12.195121951219512</v>
      </c>
      <c r="AKM43" s="985">
        <v>2.4390243902439024</v>
      </c>
      <c r="AKN43" s="985">
        <v>14.634146341463413</v>
      </c>
      <c r="AKO43" s="985">
        <v>19.512195121951219</v>
      </c>
      <c r="AKP43" s="985">
        <v>29.268292682926827</v>
      </c>
      <c r="AKQ43" s="985">
        <v>0</v>
      </c>
      <c r="AKR43" s="985">
        <v>2.4390243902439024</v>
      </c>
      <c r="AKS43" s="699">
        <v>41</v>
      </c>
      <c r="AKT43" s="714" t="s">
        <v>1650</v>
      </c>
      <c r="AKU43" s="715" t="s">
        <v>1634</v>
      </c>
      <c r="AKV43" s="715" t="s">
        <v>1634</v>
      </c>
      <c r="AKW43" s="715" t="s">
        <v>1634</v>
      </c>
      <c r="AKX43" s="715" t="s">
        <v>1634</v>
      </c>
      <c r="AKY43" s="715" t="s">
        <v>1634</v>
      </c>
      <c r="AKZ43" s="715" t="s">
        <v>1634</v>
      </c>
      <c r="ALA43" s="715">
        <v>2</v>
      </c>
      <c r="ALB43" s="715">
        <v>1</v>
      </c>
      <c r="ALC43" s="715">
        <v>1</v>
      </c>
      <c r="ALD43" s="715">
        <v>1</v>
      </c>
      <c r="ALE43" s="715">
        <v>1</v>
      </c>
      <c r="ALF43" s="715">
        <v>1</v>
      </c>
      <c r="ALG43" s="715">
        <v>1</v>
      </c>
      <c r="ALH43" s="715">
        <f t="shared" si="40"/>
        <v>8</v>
      </c>
      <c r="ALI43" s="715">
        <f t="shared" si="41"/>
        <v>13</v>
      </c>
      <c r="ALJ43" s="716" t="s">
        <v>31</v>
      </c>
      <c r="ALK43" s="712" t="s">
        <v>31</v>
      </c>
      <c r="ALL43" s="712" t="s">
        <v>31</v>
      </c>
      <c r="ALM43" s="712" t="s">
        <v>31</v>
      </c>
      <c r="ALN43" s="712" t="s">
        <v>31</v>
      </c>
      <c r="ALO43" s="712" t="s">
        <v>31</v>
      </c>
      <c r="ALP43" s="712" t="s">
        <v>31</v>
      </c>
      <c r="ALQ43" s="714">
        <v>2</v>
      </c>
      <c r="ALR43" s="715">
        <v>1</v>
      </c>
      <c r="ALS43" s="715">
        <v>2</v>
      </c>
      <c r="ALT43" s="715">
        <v>5</v>
      </c>
      <c r="ALU43" s="715">
        <v>1</v>
      </c>
      <c r="ALV43" s="715">
        <v>1</v>
      </c>
      <c r="ALW43" s="733">
        <v>1</v>
      </c>
      <c r="ALX43" s="981">
        <v>0.81234768480909825</v>
      </c>
      <c r="ALY43" s="715">
        <v>35</v>
      </c>
      <c r="ALZ43" s="731">
        <v>0.40617384240454912</v>
      </c>
      <c r="AMA43" s="715">
        <v>37</v>
      </c>
      <c r="AMB43" s="731">
        <v>0.81234768480909825</v>
      </c>
      <c r="AMC43" s="715">
        <v>19</v>
      </c>
      <c r="AMD43" s="731">
        <v>2.0308692120227456</v>
      </c>
      <c r="AME43" s="715">
        <v>25</v>
      </c>
      <c r="AMF43" s="715">
        <v>0.40617384240454912</v>
      </c>
      <c r="AMG43" s="715">
        <v>36</v>
      </c>
      <c r="AMH43" s="731">
        <v>0.40617384240454912</v>
      </c>
      <c r="AMI43" s="715">
        <v>40</v>
      </c>
      <c r="AMJ43" s="731">
        <v>0.40617384240454912</v>
      </c>
      <c r="AMK43" s="715">
        <v>45</v>
      </c>
      <c r="AML43" s="982">
        <v>0</v>
      </c>
      <c r="AMM43" s="699">
        <v>0</v>
      </c>
      <c r="AMN43" s="699">
        <v>0</v>
      </c>
      <c r="AMO43" s="716">
        <v>0</v>
      </c>
      <c r="AMP43" s="715">
        <v>52</v>
      </c>
      <c r="AMQ43" s="712">
        <v>0</v>
      </c>
      <c r="AMR43" s="715">
        <v>27</v>
      </c>
      <c r="AMS43" s="712">
        <v>0</v>
      </c>
      <c r="AMT43" s="733">
        <v>27</v>
      </c>
      <c r="AMU43" s="982">
        <v>0</v>
      </c>
      <c r="AMV43" s="731">
        <v>0</v>
      </c>
      <c r="AMW43" s="715">
        <v>32</v>
      </c>
      <c r="AMX43" s="716" t="s">
        <v>1687</v>
      </c>
      <c r="AMY43" s="712" t="s">
        <v>1687</v>
      </c>
      <c r="AMZ43" s="715">
        <v>1</v>
      </c>
      <c r="ANA43" s="715">
        <v>1</v>
      </c>
      <c r="ANB43" s="715">
        <v>2</v>
      </c>
      <c r="ANC43" s="715">
        <v>55</v>
      </c>
      <c r="AND43" s="1201" t="s">
        <v>1632</v>
      </c>
      <c r="ANE43" s="1202" t="s">
        <v>1632</v>
      </c>
      <c r="ANF43" s="1202" t="s">
        <v>1632</v>
      </c>
      <c r="ANG43" s="1202" t="s">
        <v>1625</v>
      </c>
      <c r="ANH43" s="725">
        <v>5</v>
      </c>
      <c r="ANI43" s="725">
        <v>5</v>
      </c>
      <c r="ANJ43" s="725">
        <v>5</v>
      </c>
      <c r="ANK43" s="725">
        <v>0</v>
      </c>
      <c r="ANL43" s="1303">
        <f t="shared" si="42"/>
        <v>15</v>
      </c>
      <c r="ANM43" s="1303">
        <f t="shared" si="43"/>
        <v>39</v>
      </c>
      <c r="ANN43" s="983" t="s">
        <v>1625</v>
      </c>
      <c r="ANO43" s="725" t="s">
        <v>1632</v>
      </c>
      <c r="ANP43" s="725" t="s">
        <v>1625</v>
      </c>
      <c r="ANQ43" s="725" t="s">
        <v>1632</v>
      </c>
      <c r="ANR43" s="725">
        <v>0</v>
      </c>
      <c r="ANS43" s="725">
        <v>5</v>
      </c>
      <c r="ANT43" s="725">
        <v>0</v>
      </c>
      <c r="ANU43" s="725">
        <v>5</v>
      </c>
      <c r="ANV43" s="715">
        <f t="shared" si="44"/>
        <v>10</v>
      </c>
      <c r="ANW43" s="715">
        <f t="shared" si="45"/>
        <v>56</v>
      </c>
      <c r="ANX43" s="982">
        <v>7</v>
      </c>
      <c r="ANY43" s="715">
        <v>86</v>
      </c>
      <c r="ANZ43" s="1089">
        <v>2.1659999999999999</v>
      </c>
      <c r="AOA43" s="715">
        <v>73</v>
      </c>
      <c r="AOB43" s="1089">
        <v>17.7</v>
      </c>
      <c r="AOC43" s="1188">
        <f t="shared" si="46"/>
        <v>1</v>
      </c>
      <c r="AOD43" s="1089">
        <v>6.9880000000000004</v>
      </c>
      <c r="AOE43" s="1188">
        <f t="shared" si="47"/>
        <v>73</v>
      </c>
      <c r="AOF43" s="699">
        <v>0</v>
      </c>
      <c r="AOG43" s="985">
        <v>0</v>
      </c>
      <c r="AOH43" s="1188">
        <v>45</v>
      </c>
      <c r="AOI43" s="699">
        <v>0</v>
      </c>
      <c r="AOJ43" s="985">
        <v>0</v>
      </c>
      <c r="AOK43" s="1188">
        <v>60</v>
      </c>
      <c r="AOL43" s="699">
        <v>1</v>
      </c>
      <c r="AOM43" s="985">
        <v>0.60864272671941566</v>
      </c>
      <c r="AON43" s="1188">
        <v>25</v>
      </c>
      <c r="AOO43" s="699">
        <v>0</v>
      </c>
      <c r="AOP43" s="985">
        <v>0</v>
      </c>
      <c r="AOQ43" s="1188">
        <v>61</v>
      </c>
      <c r="AOR43" s="983" t="s">
        <v>1632</v>
      </c>
      <c r="AOS43" s="725" t="s">
        <v>1625</v>
      </c>
      <c r="AOT43" s="725" t="s">
        <v>1625</v>
      </c>
      <c r="AOU43" s="725" t="s">
        <v>1625</v>
      </c>
      <c r="AOV43" s="725">
        <v>5</v>
      </c>
      <c r="AOW43" s="725">
        <v>0</v>
      </c>
      <c r="AOX43" s="725">
        <v>0</v>
      </c>
      <c r="AOY43" s="725">
        <v>0</v>
      </c>
      <c r="AOZ43" s="715">
        <f t="shared" si="48"/>
        <v>5</v>
      </c>
      <c r="APA43" s="715">
        <f t="shared" si="49"/>
        <v>10</v>
      </c>
      <c r="APB43" s="1993" t="s">
        <v>1625</v>
      </c>
      <c r="APC43" s="1994" t="s">
        <v>1625</v>
      </c>
      <c r="APD43" s="1994" t="s">
        <v>1625</v>
      </c>
      <c r="APE43" s="1994" t="s">
        <v>1625</v>
      </c>
      <c r="APF43" s="1995">
        <v>0</v>
      </c>
      <c r="APG43" s="1995">
        <v>0</v>
      </c>
      <c r="APH43" s="1995">
        <v>0</v>
      </c>
      <c r="API43" s="1995">
        <v>0</v>
      </c>
      <c r="APJ43" s="715">
        <f t="shared" si="50"/>
        <v>0</v>
      </c>
      <c r="APK43" s="715">
        <f t="shared" si="51"/>
        <v>74</v>
      </c>
      <c r="APL43" s="715">
        <v>0</v>
      </c>
      <c r="APM43" s="725">
        <v>0</v>
      </c>
      <c r="APN43" s="715">
        <v>17</v>
      </c>
      <c r="APO43" s="715">
        <v>0</v>
      </c>
      <c r="APP43" s="725">
        <v>0</v>
      </c>
      <c r="APQ43" s="715">
        <v>18</v>
      </c>
      <c r="APR43" s="1169">
        <v>0</v>
      </c>
      <c r="APS43" s="1168">
        <v>0</v>
      </c>
      <c r="APT43" s="1168">
        <v>0</v>
      </c>
      <c r="APU43" s="989">
        <v>0</v>
      </c>
      <c r="APV43" s="989">
        <v>0</v>
      </c>
      <c r="APW43" s="989">
        <v>0</v>
      </c>
      <c r="APX43" s="989">
        <v>38</v>
      </c>
      <c r="APY43" s="989">
        <v>1</v>
      </c>
      <c r="APZ43" s="989">
        <v>117</v>
      </c>
      <c r="AQA43" s="989">
        <v>936</v>
      </c>
      <c r="AQB43" s="989">
        <v>117</v>
      </c>
      <c r="AQC43" s="989">
        <v>936</v>
      </c>
      <c r="AQD43" s="1099">
        <v>37.726723095525998</v>
      </c>
      <c r="AQE43" s="989">
        <v>14</v>
      </c>
      <c r="AQF43" s="989">
        <v>1</v>
      </c>
      <c r="AQG43" s="989">
        <v>117</v>
      </c>
      <c r="AQH43" s="989">
        <v>936</v>
      </c>
      <c r="AQI43" s="989">
        <v>117</v>
      </c>
      <c r="AQJ43" s="989">
        <v>936</v>
      </c>
      <c r="AQK43" s="989">
        <v>37.726723095525998</v>
      </c>
      <c r="AQL43" s="729">
        <v>40</v>
      </c>
      <c r="AQM43" s="987"/>
      <c r="AQQ43" s="715">
        <v>227</v>
      </c>
      <c r="AQR43" s="715">
        <v>173</v>
      </c>
      <c r="AQS43" s="989">
        <v>42</v>
      </c>
      <c r="AQT43" s="1099">
        <v>24.277456647398843</v>
      </c>
      <c r="AQU43" s="989">
        <f t="shared" si="52"/>
        <v>77</v>
      </c>
      <c r="AQV43" s="989">
        <v>13</v>
      </c>
      <c r="AQW43" s="989">
        <v>30.952380952380953</v>
      </c>
      <c r="AQX43" s="1099">
        <v>2.7692307692307692</v>
      </c>
      <c r="AQY43" s="989">
        <f t="shared" si="53"/>
        <v>69</v>
      </c>
      <c r="AQZ43" s="989">
        <v>0</v>
      </c>
      <c r="ARA43" s="989">
        <v>42</v>
      </c>
      <c r="ARB43" s="989">
        <v>0</v>
      </c>
      <c r="ARC43" s="989">
        <f t="shared" si="54"/>
        <v>65</v>
      </c>
      <c r="ARD43" s="1668">
        <v>2.1907514450867054</v>
      </c>
      <c r="ARE43" s="1667">
        <f t="shared" si="55"/>
        <v>74</v>
      </c>
      <c r="ARF43" s="1168">
        <v>4</v>
      </c>
      <c r="ARG43" s="1099">
        <v>0</v>
      </c>
      <c r="ARH43" s="989">
        <f t="shared" si="56"/>
        <v>1</v>
      </c>
      <c r="ARI43" s="715">
        <v>28</v>
      </c>
      <c r="ARJ43" s="985">
        <v>7.1428571428571423</v>
      </c>
      <c r="ARK43" s="699">
        <f t="shared" si="57"/>
        <v>5</v>
      </c>
      <c r="ARL43" s="989">
        <v>126</v>
      </c>
      <c r="ARM43" s="715">
        <v>32</v>
      </c>
      <c r="ARN43" s="985">
        <v>25.396825396825395</v>
      </c>
      <c r="ARO43" s="699">
        <f t="shared" si="58"/>
        <v>52</v>
      </c>
      <c r="ARP43" s="707">
        <v>56</v>
      </c>
      <c r="ARQ43" s="990">
        <v>0</v>
      </c>
      <c r="ARR43" s="719">
        <v>0</v>
      </c>
      <c r="ARS43" s="979">
        <f t="shared" si="59"/>
        <v>34</v>
      </c>
      <c r="ART43" s="715">
        <v>6</v>
      </c>
      <c r="ARU43" s="699">
        <f t="shared" si="59"/>
        <v>71</v>
      </c>
      <c r="ARV43" s="715" t="s">
        <v>31</v>
      </c>
      <c r="ARW43" s="715" t="s">
        <v>31</v>
      </c>
      <c r="ARX43" s="985" t="s">
        <v>31</v>
      </c>
      <c r="ARY43" s="699" t="str">
        <f t="shared" si="60"/>
        <v>-</v>
      </c>
      <c r="ARZ43" s="715" t="s">
        <v>31</v>
      </c>
      <c r="ASA43" s="715" t="s">
        <v>31</v>
      </c>
      <c r="ASB43" s="712" t="s">
        <v>31</v>
      </c>
      <c r="ASC43" s="699" t="str">
        <f t="shared" si="61"/>
        <v>-</v>
      </c>
      <c r="ASD43" s="712">
        <v>48.571428571428569</v>
      </c>
      <c r="ASE43" s="712">
        <v>22.857142857142858</v>
      </c>
      <c r="ASF43" s="712">
        <v>17.142857142857142</v>
      </c>
      <c r="ASG43" s="712">
        <v>5.7142857142857144</v>
      </c>
      <c r="ASH43" s="712">
        <v>2.8571428571428572</v>
      </c>
      <c r="ASI43" s="712">
        <v>2.8571428571428572</v>
      </c>
      <c r="ASJ43" s="712">
        <v>0</v>
      </c>
      <c r="ASK43" s="712">
        <v>0</v>
      </c>
      <c r="ASL43" s="712">
        <v>0</v>
      </c>
      <c r="ASM43" s="715">
        <v>17</v>
      </c>
      <c r="ASN43" s="715">
        <v>8</v>
      </c>
      <c r="ASO43" s="715">
        <v>6</v>
      </c>
      <c r="ASP43" s="715">
        <v>2</v>
      </c>
      <c r="ASQ43" s="715">
        <v>1</v>
      </c>
      <c r="ASR43" s="715">
        <v>1</v>
      </c>
      <c r="ASS43" s="715">
        <v>0</v>
      </c>
      <c r="AST43" s="715">
        <v>0</v>
      </c>
      <c r="ASU43" s="715">
        <v>0</v>
      </c>
      <c r="ASV43" s="715">
        <v>35</v>
      </c>
      <c r="ASW43" s="712">
        <v>0</v>
      </c>
      <c r="ASX43" s="712">
        <v>14.285714285714285</v>
      </c>
      <c r="ASY43" s="712">
        <v>57.142857142857139</v>
      </c>
      <c r="ASZ43" s="712">
        <v>0</v>
      </c>
      <c r="ATA43" s="712">
        <v>0</v>
      </c>
      <c r="ATB43" s="712">
        <v>14.285714285714285</v>
      </c>
      <c r="ATC43" s="712">
        <v>14.285714285714285</v>
      </c>
      <c r="ATD43" s="712">
        <v>0</v>
      </c>
      <c r="ATE43" s="712">
        <v>0</v>
      </c>
      <c r="ATF43" s="715">
        <v>0</v>
      </c>
      <c r="ATG43" s="715">
        <v>1</v>
      </c>
      <c r="ATH43" s="715">
        <v>4</v>
      </c>
      <c r="ATI43" s="715">
        <v>0</v>
      </c>
      <c r="ATJ43" s="715">
        <v>0</v>
      </c>
      <c r="ATK43" s="715">
        <v>1</v>
      </c>
      <c r="ATL43" s="715">
        <v>1</v>
      </c>
      <c r="ATM43" s="715">
        <v>0</v>
      </c>
      <c r="ATN43" s="715">
        <v>0</v>
      </c>
      <c r="ATO43" s="715">
        <v>7</v>
      </c>
      <c r="ATP43" s="712">
        <v>100</v>
      </c>
      <c r="ATQ43" s="712">
        <v>0</v>
      </c>
      <c r="ATR43" s="712">
        <v>0</v>
      </c>
      <c r="ATS43" s="712">
        <v>0</v>
      </c>
      <c r="ATT43" s="712">
        <v>0</v>
      </c>
      <c r="ATU43" s="712">
        <v>0</v>
      </c>
      <c r="ATV43" s="712">
        <v>0</v>
      </c>
      <c r="ATW43" s="712">
        <v>0</v>
      </c>
      <c r="ATX43" s="712">
        <v>0</v>
      </c>
      <c r="ATY43" s="715">
        <v>3</v>
      </c>
      <c r="ATZ43" s="715">
        <v>0</v>
      </c>
      <c r="AUA43" s="715">
        <v>0</v>
      </c>
      <c r="AUB43" s="715">
        <v>0</v>
      </c>
      <c r="AUC43" s="715">
        <v>0</v>
      </c>
      <c r="AUD43" s="715">
        <v>0</v>
      </c>
      <c r="AUE43" s="715">
        <v>0</v>
      </c>
      <c r="AUF43" s="715">
        <v>0</v>
      </c>
      <c r="AUG43" s="715">
        <v>0</v>
      </c>
      <c r="AUH43" s="715">
        <v>3</v>
      </c>
      <c r="AUI43" s="712" t="s">
        <v>1648</v>
      </c>
      <c r="AUJ43" s="712" t="s">
        <v>1623</v>
      </c>
      <c r="AUK43" s="709">
        <v>0</v>
      </c>
      <c r="AUL43" s="978">
        <v>31</v>
      </c>
      <c r="AUM43" s="703" t="s">
        <v>1625</v>
      </c>
      <c r="AUN43" s="703" t="s">
        <v>1625</v>
      </c>
      <c r="AUO43" s="703" t="s">
        <v>1625</v>
      </c>
      <c r="AUP43" s="701" t="s">
        <v>1625</v>
      </c>
      <c r="AUQ43" s="712" t="s">
        <v>1625</v>
      </c>
      <c r="AUR43" s="712" t="s">
        <v>1627</v>
      </c>
      <c r="AUS43" s="712" t="s">
        <v>1627</v>
      </c>
      <c r="AUT43" s="712" t="s">
        <v>1627</v>
      </c>
      <c r="AUU43" s="712" t="s">
        <v>1625</v>
      </c>
      <c r="AUV43" s="712" t="s">
        <v>1685</v>
      </c>
      <c r="AUW43" s="3968" t="s">
        <v>1648</v>
      </c>
      <c r="AUX43" s="712" t="s">
        <v>5403</v>
      </c>
      <c r="AUY43" s="712" t="s">
        <v>1729</v>
      </c>
      <c r="AUZ43" s="699">
        <v>75</v>
      </c>
      <c r="AVA43" s="699">
        <v>11</v>
      </c>
      <c r="AVB43" s="985">
        <v>14.6</v>
      </c>
      <c r="AVC43" s="699">
        <v>0</v>
      </c>
      <c r="AVD43" s="712">
        <v>0</v>
      </c>
      <c r="AVE43" s="699">
        <f t="shared" si="62"/>
        <v>25</v>
      </c>
      <c r="AVF43" s="712">
        <v>0</v>
      </c>
      <c r="AVG43" s="978">
        <v>33</v>
      </c>
      <c r="AVH43" s="712" t="s">
        <v>1625</v>
      </c>
      <c r="AVI43" s="712" t="s">
        <v>1625</v>
      </c>
      <c r="AVJ43" s="712" t="s">
        <v>1625</v>
      </c>
      <c r="AVK43" s="712" t="s">
        <v>1625</v>
      </c>
      <c r="AVL43" s="716">
        <v>23.3</v>
      </c>
      <c r="AVM43" s="699">
        <f t="shared" si="63"/>
        <v>15</v>
      </c>
      <c r="AVN43" s="715">
        <v>1</v>
      </c>
      <c r="AVO43" s="712">
        <v>0</v>
      </c>
      <c r="AVP43" s="699">
        <f t="shared" si="64"/>
        <v>39</v>
      </c>
      <c r="AVQ43" s="715">
        <v>0</v>
      </c>
      <c r="AVR43" s="712">
        <v>0</v>
      </c>
      <c r="AVS43" s="699">
        <f t="shared" si="65"/>
        <v>14</v>
      </c>
      <c r="AVT43" s="715">
        <v>0</v>
      </c>
      <c r="AVU43" s="712">
        <v>0</v>
      </c>
      <c r="AVV43" s="699">
        <f t="shared" si="66"/>
        <v>29</v>
      </c>
      <c r="AVW43" s="715">
        <v>0</v>
      </c>
      <c r="AVX43" s="712">
        <v>0</v>
      </c>
      <c r="AVY43" s="733">
        <v>0</v>
      </c>
      <c r="AVZ43" s="716">
        <v>0</v>
      </c>
      <c r="AWA43" s="699">
        <f t="shared" si="67"/>
        <v>26</v>
      </c>
      <c r="AWB43" s="715">
        <v>0</v>
      </c>
      <c r="AWC43" s="712">
        <v>0</v>
      </c>
      <c r="AWD43" s="699">
        <f t="shared" si="68"/>
        <v>9</v>
      </c>
      <c r="AWE43" s="715">
        <v>0</v>
      </c>
      <c r="AWF43" s="712">
        <v>23.3</v>
      </c>
      <c r="AWG43" s="699">
        <f t="shared" si="69"/>
        <v>14</v>
      </c>
      <c r="AWH43" s="715">
        <v>1</v>
      </c>
      <c r="AWI43" s="714">
        <v>80</v>
      </c>
      <c r="AWJ43" s="715" t="s">
        <v>31</v>
      </c>
      <c r="AWK43" s="715" t="s">
        <v>31</v>
      </c>
      <c r="AWL43" s="715" t="s">
        <v>31</v>
      </c>
      <c r="AWM43" s="715" t="s">
        <v>31</v>
      </c>
      <c r="AWN43" s="715">
        <v>80</v>
      </c>
      <c r="AWO43" s="715" t="s">
        <v>31</v>
      </c>
      <c r="AWP43" s="715">
        <v>9</v>
      </c>
      <c r="AWQ43" s="715" t="s">
        <v>31</v>
      </c>
      <c r="AWR43" s="715">
        <v>9</v>
      </c>
      <c r="AWS43" s="716">
        <v>0.254</v>
      </c>
      <c r="AWT43" s="699">
        <f t="shared" si="70"/>
        <v>14</v>
      </c>
      <c r="AWU43" s="712" t="s">
        <v>31</v>
      </c>
      <c r="AWV43" s="699" t="str">
        <f t="shared" si="70"/>
        <v>-</v>
      </c>
      <c r="AWW43" s="712" t="s">
        <v>31</v>
      </c>
      <c r="AWX43" s="699" t="str">
        <f t="shared" si="3"/>
        <v>-</v>
      </c>
      <c r="AWY43" s="712" t="s">
        <v>31</v>
      </c>
      <c r="AWZ43" s="699" t="str">
        <f t="shared" si="71"/>
        <v>-</v>
      </c>
      <c r="AXA43" s="712" t="s">
        <v>31</v>
      </c>
      <c r="AXB43" s="712">
        <v>0.254</v>
      </c>
      <c r="AXC43" s="712" t="s">
        <v>31</v>
      </c>
      <c r="AXD43" s="699" t="str">
        <f t="shared" si="4"/>
        <v>-</v>
      </c>
      <c r="AXE43" s="712">
        <v>2.9000000000000001E-2</v>
      </c>
      <c r="AXF43" s="699">
        <f t="shared" si="5"/>
        <v>34</v>
      </c>
      <c r="AXG43" s="712" t="s">
        <v>31</v>
      </c>
      <c r="AXH43" s="699" t="str">
        <f t="shared" si="6"/>
        <v>-</v>
      </c>
      <c r="AXI43" s="712">
        <v>2.9000000000000001E-2</v>
      </c>
      <c r="AXK43" s="3969">
        <v>92.792792792792795</v>
      </c>
      <c r="AXL43" s="3970">
        <v>111</v>
      </c>
      <c r="AXM43" s="715">
        <f t="shared" si="72"/>
        <v>50</v>
      </c>
      <c r="AXN43" s="3969">
        <v>41.558441558441558</v>
      </c>
      <c r="AXO43" s="3970">
        <v>154</v>
      </c>
      <c r="AXP43" s="715">
        <f t="shared" si="73"/>
        <v>28</v>
      </c>
      <c r="AXQ43" s="2024">
        <v>1627</v>
      </c>
      <c r="AXR43" s="2024">
        <v>1641</v>
      </c>
      <c r="AXS43" s="3029">
        <v>0.85313833028641284</v>
      </c>
      <c r="AXT43" s="2024" t="s">
        <v>8059</v>
      </c>
      <c r="AXU43" s="2024">
        <v>306</v>
      </c>
      <c r="AXV43" s="2024">
        <v>319</v>
      </c>
      <c r="AXW43" s="3029">
        <v>4.0752351097178661</v>
      </c>
      <c r="AXX43" s="2024" t="s">
        <v>8056</v>
      </c>
      <c r="AXY43" s="3029">
        <v>18.807621389059619</v>
      </c>
      <c r="AXZ43" s="3029">
        <v>19.439366240097502</v>
      </c>
      <c r="AYA43" s="3029">
        <v>0.63174485103788314</v>
      </c>
      <c r="AYB43" s="2024" t="s">
        <v>8074</v>
      </c>
      <c r="AYC43" s="2123">
        <v>900</v>
      </c>
      <c r="AYD43" s="2024">
        <v>847</v>
      </c>
      <c r="AYE43" s="3029">
        <v>6.2573789846517087</v>
      </c>
      <c r="AYF43" s="2024" t="s">
        <v>8058</v>
      </c>
      <c r="AYG43" s="2024">
        <v>216</v>
      </c>
      <c r="AYH43" s="2024">
        <v>219</v>
      </c>
      <c r="AYI43" s="3029">
        <v>1.3698630136986338</v>
      </c>
      <c r="AYJ43" s="2024" t="s">
        <v>8059</v>
      </c>
      <c r="AYK43" s="2024">
        <v>6144</v>
      </c>
      <c r="AYL43" s="2024">
        <v>5928</v>
      </c>
      <c r="AYM43" s="3029">
        <v>3.6437246963562728</v>
      </c>
      <c r="AYN43" s="2024" t="s">
        <v>8056</v>
      </c>
      <c r="AYO43" s="2024">
        <v>17933601</v>
      </c>
      <c r="AYP43" s="2024">
        <v>22930293</v>
      </c>
      <c r="AYQ43" s="3029">
        <v>21.790790026102144</v>
      </c>
      <c r="AYR43" s="2024" t="s">
        <v>8057</v>
      </c>
      <c r="AYS43" s="2024">
        <v>13574668</v>
      </c>
      <c r="AYT43" s="2024">
        <v>17156915</v>
      </c>
      <c r="AYU43" s="3029">
        <v>20.879318921845808</v>
      </c>
      <c r="AYV43" s="2024" t="s">
        <v>8057</v>
      </c>
      <c r="AYW43" s="2024">
        <v>4311370</v>
      </c>
      <c r="AYX43" s="2024">
        <v>5713378</v>
      </c>
      <c r="AYY43" s="3029">
        <v>24.539038026190468</v>
      </c>
      <c r="AYZ43" s="2024" t="s">
        <v>8057</v>
      </c>
      <c r="AZA43" s="2024">
        <v>0</v>
      </c>
      <c r="AZB43" s="2024">
        <v>0</v>
      </c>
      <c r="AZC43" s="3029" t="s">
        <v>31</v>
      </c>
      <c r="AZD43" s="2024" t="s">
        <v>31</v>
      </c>
      <c r="AZE43" s="2024">
        <v>0</v>
      </c>
      <c r="AZF43" s="2024">
        <v>0</v>
      </c>
      <c r="AZG43" s="3029" t="s">
        <v>31</v>
      </c>
      <c r="AZH43" s="2024" t="s">
        <v>31</v>
      </c>
      <c r="AZI43" s="2024">
        <v>47563</v>
      </c>
      <c r="AZJ43" s="2024">
        <v>60000</v>
      </c>
      <c r="AZK43" s="3029">
        <v>20.728333333333339</v>
      </c>
      <c r="AZL43" s="2024" t="s">
        <v>8057</v>
      </c>
      <c r="AZM43" s="2024">
        <v>0</v>
      </c>
      <c r="AZN43" s="2024">
        <v>0</v>
      </c>
      <c r="AZO43" s="3029" t="s">
        <v>31</v>
      </c>
      <c r="AZP43" s="2024" t="s">
        <v>31</v>
      </c>
      <c r="AZQ43" s="2024">
        <v>0</v>
      </c>
      <c r="AZR43" s="2024">
        <v>0</v>
      </c>
      <c r="AZS43" s="3029" t="s">
        <v>31</v>
      </c>
      <c r="AZT43" s="2024" t="s">
        <v>31</v>
      </c>
      <c r="AZU43" s="2024">
        <v>0</v>
      </c>
      <c r="AZV43" s="2024">
        <v>0</v>
      </c>
      <c r="AZW43" s="3029" t="s">
        <v>31</v>
      </c>
      <c r="AZX43" s="2024" t="s">
        <v>31</v>
      </c>
      <c r="AZY43" s="2123">
        <v>242700000</v>
      </c>
      <c r="AZZ43" s="2024">
        <v>228716930</v>
      </c>
      <c r="BAA43" s="3029">
        <v>6.1137013337840784</v>
      </c>
      <c r="BAB43" s="2024" t="s">
        <v>8058</v>
      </c>
      <c r="BAC43" s="2024">
        <v>46301000</v>
      </c>
      <c r="BAD43" s="2024">
        <v>45604422</v>
      </c>
      <c r="BAE43" s="3029">
        <v>1.5274352123134065</v>
      </c>
      <c r="BAF43" s="2024" t="s">
        <v>8059</v>
      </c>
      <c r="BAG43" s="2024">
        <v>203380000</v>
      </c>
      <c r="BAH43" s="2024">
        <v>187842891</v>
      </c>
      <c r="BAI43" s="3029">
        <v>8.2713319185446323</v>
      </c>
      <c r="BAJ43" s="2024" t="s">
        <v>8058</v>
      </c>
      <c r="BAK43" s="2123">
        <v>155507000</v>
      </c>
      <c r="BAL43" s="2024">
        <v>153079959</v>
      </c>
      <c r="BAM43" s="3029">
        <v>1.5854727267074793</v>
      </c>
      <c r="BAN43" s="2024" t="s">
        <v>8059</v>
      </c>
      <c r="BAO43" s="2024">
        <v>0</v>
      </c>
      <c r="BAP43" s="2024">
        <v>0</v>
      </c>
      <c r="BAQ43" s="3029" t="s">
        <v>31</v>
      </c>
      <c r="BAR43" s="2024" t="s">
        <v>31</v>
      </c>
      <c r="BAS43" s="2024">
        <v>73431000</v>
      </c>
      <c r="BAT43" s="2024">
        <v>73270115</v>
      </c>
      <c r="BAU43" s="3029">
        <v>0.21957792750836802</v>
      </c>
      <c r="BAV43" s="2024" t="s">
        <v>8059</v>
      </c>
      <c r="BAW43" s="2024">
        <v>13762000</v>
      </c>
      <c r="BAX43" s="2024">
        <v>1188333</v>
      </c>
      <c r="BAY43" s="3029">
        <v>1058.0928914706569</v>
      </c>
      <c r="BAZ43" s="2024" t="s">
        <v>8057</v>
      </c>
      <c r="BBA43" s="2024">
        <v>0</v>
      </c>
      <c r="BBB43" s="2024">
        <v>1178523</v>
      </c>
      <c r="BBC43" s="3029">
        <v>100</v>
      </c>
      <c r="BBD43" s="2024" t="s">
        <v>8057</v>
      </c>
      <c r="BBE43" s="2123">
        <v>18908000</v>
      </c>
      <c r="BBF43" s="2024">
        <v>18018486</v>
      </c>
      <c r="BBG43" s="3029">
        <v>4.9366744797537478</v>
      </c>
      <c r="BBH43" s="2024" t="s">
        <v>8056</v>
      </c>
      <c r="BBI43" s="2024">
        <v>0</v>
      </c>
      <c r="BBJ43" s="2024">
        <v>0</v>
      </c>
      <c r="BBK43" s="3029" t="s">
        <v>31</v>
      </c>
      <c r="BBL43" s="2024" t="s">
        <v>31</v>
      </c>
      <c r="BBM43" s="2024">
        <v>27393000</v>
      </c>
      <c r="BBN43" s="2024">
        <v>27585936</v>
      </c>
      <c r="BBO43" s="3029">
        <v>0.69939986810670973</v>
      </c>
      <c r="BBP43" s="2024" t="s">
        <v>8059</v>
      </c>
      <c r="BBQ43" s="2123">
        <v>21550000</v>
      </c>
      <c r="BBR43" s="2024">
        <v>15312385</v>
      </c>
      <c r="BBS43" s="3029">
        <v>40.735750831761351</v>
      </c>
      <c r="BBT43" s="2024" t="s">
        <v>8057</v>
      </c>
      <c r="BBU43" s="2024">
        <v>4190000</v>
      </c>
      <c r="BBV43" s="2024">
        <v>1804779</v>
      </c>
      <c r="BBW43" s="3029">
        <v>132.16138928921492</v>
      </c>
      <c r="BBX43" s="2024" t="s">
        <v>8057</v>
      </c>
      <c r="BBY43" s="2024">
        <v>15575000</v>
      </c>
      <c r="BBZ43" s="2024">
        <v>10795543</v>
      </c>
      <c r="BCA43" s="3029">
        <v>44.272502087203947</v>
      </c>
      <c r="BCB43" s="2024" t="s">
        <v>8057</v>
      </c>
      <c r="BCC43" s="2024">
        <v>10265000</v>
      </c>
      <c r="BCD43" s="2024">
        <v>11595161</v>
      </c>
      <c r="BCE43" s="3029">
        <v>11.471690647503735</v>
      </c>
      <c r="BCF43" s="2024" t="s">
        <v>8057</v>
      </c>
      <c r="BCG43" s="2024">
        <v>1566000</v>
      </c>
      <c r="BCH43" s="2024">
        <v>983529</v>
      </c>
      <c r="BCI43" s="3029">
        <v>59.222554698437989</v>
      </c>
      <c r="BCJ43" s="2024" t="s">
        <v>8057</v>
      </c>
      <c r="BCK43" s="2024">
        <v>65610000</v>
      </c>
      <c r="BCL43" s="2024">
        <v>68640918</v>
      </c>
      <c r="BCM43" s="3029">
        <v>4.4156140219453306</v>
      </c>
      <c r="BCN43" s="2024" t="s">
        <v>8056</v>
      </c>
      <c r="BCO43" s="2024">
        <v>0</v>
      </c>
      <c r="BCP43" s="2024">
        <v>0</v>
      </c>
      <c r="BCQ43" s="3029" t="s">
        <v>31</v>
      </c>
      <c r="BCR43" s="2024" t="s">
        <v>31</v>
      </c>
      <c r="BCS43" s="2024">
        <v>24724000</v>
      </c>
      <c r="BCT43" s="2024">
        <v>23171922</v>
      </c>
      <c r="BCU43" s="3029">
        <v>6.6980978099270345</v>
      </c>
      <c r="BCV43" s="2024" t="s">
        <v>8058</v>
      </c>
      <c r="BCW43" s="2024">
        <v>13469000</v>
      </c>
      <c r="BCX43" s="2024">
        <v>11029937</v>
      </c>
      <c r="BCY43" s="3029">
        <v>22.113118143829837</v>
      </c>
      <c r="BCZ43" s="2024" t="s">
        <v>8057</v>
      </c>
      <c r="BDA43" s="2024">
        <v>8835000</v>
      </c>
      <c r="BDB43" s="2024">
        <v>5647889</v>
      </c>
      <c r="BDC43" s="3029">
        <v>56.430128141682673</v>
      </c>
      <c r="BDD43" s="2024" t="s">
        <v>8057</v>
      </c>
      <c r="BDE43" s="2024">
        <v>0</v>
      </c>
      <c r="BDF43" s="2024">
        <v>0</v>
      </c>
      <c r="BDG43" s="3029" t="s">
        <v>31</v>
      </c>
      <c r="BDH43" s="2024" t="s">
        <v>31</v>
      </c>
      <c r="BDI43" s="2024">
        <v>0</v>
      </c>
      <c r="BDJ43" s="2024">
        <v>0</v>
      </c>
      <c r="BDK43" s="3029" t="s">
        <v>31</v>
      </c>
      <c r="BDL43" s="2024" t="s">
        <v>31</v>
      </c>
      <c r="BDM43" s="2024">
        <v>13367000</v>
      </c>
      <c r="BDN43" s="2024">
        <v>16069543</v>
      </c>
      <c r="BDO43" s="3029">
        <v>16.817796249712885</v>
      </c>
      <c r="BDP43" s="2024" t="s">
        <v>8057</v>
      </c>
      <c r="BDQ43" s="2024">
        <v>377000</v>
      </c>
      <c r="BDR43" s="2024">
        <v>384930</v>
      </c>
      <c r="BDS43" s="3029">
        <v>2.0601148260722653</v>
      </c>
      <c r="BDT43" s="2024" t="s">
        <v>8059</v>
      </c>
      <c r="BDU43" s="2024">
        <v>691000</v>
      </c>
      <c r="BDV43" s="2024">
        <v>387900</v>
      </c>
      <c r="BDW43" s="3029">
        <v>78.138695540087667</v>
      </c>
      <c r="BDX43" s="2024" t="s">
        <v>8057</v>
      </c>
      <c r="BDY43" s="2024">
        <v>0</v>
      </c>
      <c r="BDZ43" s="2024">
        <v>0</v>
      </c>
      <c r="BEA43" s="3029" t="s">
        <v>31</v>
      </c>
      <c r="BEB43" s="2024" t="s">
        <v>31</v>
      </c>
      <c r="BEC43" s="2024">
        <v>0</v>
      </c>
      <c r="BED43" s="2024">
        <v>0</v>
      </c>
      <c r="BEE43" s="3029" t="s">
        <v>31</v>
      </c>
      <c r="BEF43" s="2024" t="s">
        <v>31</v>
      </c>
      <c r="BEG43" s="2024">
        <v>0</v>
      </c>
      <c r="BEH43" s="2024">
        <v>0</v>
      </c>
      <c r="BEI43" s="3029" t="s">
        <v>31</v>
      </c>
      <c r="BEJ43" s="2024" t="s">
        <v>31</v>
      </c>
      <c r="BEK43" s="2024">
        <v>0</v>
      </c>
      <c r="BEL43" s="2024">
        <v>0</v>
      </c>
      <c r="BEM43" s="3029" t="s">
        <v>31</v>
      </c>
      <c r="BEN43" s="2024" t="s">
        <v>31</v>
      </c>
      <c r="BEO43" s="2024">
        <v>0</v>
      </c>
      <c r="BEP43" s="2024">
        <v>0</v>
      </c>
      <c r="BEQ43" s="3029" t="s">
        <v>31</v>
      </c>
      <c r="BER43" s="2024" t="s">
        <v>31</v>
      </c>
      <c r="BES43" s="2024">
        <v>23161000</v>
      </c>
      <c r="BET43" s="2024">
        <v>22018455</v>
      </c>
      <c r="BEU43" s="3029">
        <v>5.1890334721486937</v>
      </c>
      <c r="BEV43" s="2024" t="s">
        <v>8056</v>
      </c>
      <c r="BEW43" s="2123">
        <v>1616</v>
      </c>
      <c r="BEX43" s="2024">
        <v>1632</v>
      </c>
      <c r="BEY43" s="3029">
        <v>0.98039215686273451</v>
      </c>
      <c r="BEZ43" s="2024" t="s">
        <v>8059</v>
      </c>
      <c r="BFA43" s="2024">
        <v>308</v>
      </c>
      <c r="BFB43" s="2024">
        <v>309</v>
      </c>
      <c r="BFC43" s="3029">
        <v>0.32362459546925493</v>
      </c>
      <c r="BFD43" s="2024" t="s">
        <v>8059</v>
      </c>
      <c r="BFE43" s="3029">
        <v>19.059405940594058</v>
      </c>
      <c r="BFF43" s="3029">
        <v>18.933823529411764</v>
      </c>
      <c r="BFG43" s="3029">
        <v>-0.12558241118229319</v>
      </c>
      <c r="BFH43" s="2024" t="s">
        <v>1632</v>
      </c>
      <c r="BFI43" s="2780" t="s">
        <v>1632</v>
      </c>
      <c r="BFJ43" s="1495" t="s">
        <v>1632</v>
      </c>
      <c r="BFK43" s="1495" t="s">
        <v>1632</v>
      </c>
      <c r="BFL43" s="1495" t="s">
        <v>1632</v>
      </c>
      <c r="BFM43" s="1212">
        <v>10</v>
      </c>
      <c r="BFN43" s="1212">
        <v>10</v>
      </c>
      <c r="BFO43" s="1212">
        <v>10</v>
      </c>
      <c r="BFP43" s="1212">
        <v>10</v>
      </c>
      <c r="BFQ43" s="988">
        <f t="shared" si="74"/>
        <v>40</v>
      </c>
      <c r="BFR43" s="988">
        <f t="shared" si="75"/>
        <v>1</v>
      </c>
      <c r="BFS43" s="1993" t="s">
        <v>1632</v>
      </c>
      <c r="BFT43" s="1994" t="s">
        <v>1632</v>
      </c>
      <c r="BFU43" s="1994" t="s">
        <v>1625</v>
      </c>
      <c r="BFV43" s="1994" t="s">
        <v>1625</v>
      </c>
      <c r="BFW43" s="1995">
        <v>5</v>
      </c>
      <c r="BFX43" s="1995">
        <v>5</v>
      </c>
      <c r="BFY43" s="1995">
        <v>0</v>
      </c>
      <c r="BFZ43" s="1995">
        <v>0</v>
      </c>
      <c r="BGA43" s="1303">
        <f t="shared" si="76"/>
        <v>10</v>
      </c>
      <c r="BGB43" s="1303">
        <f t="shared" si="77"/>
        <v>57</v>
      </c>
      <c r="BGC43" s="1993" t="s">
        <v>1625</v>
      </c>
      <c r="BGD43" s="1994" t="s">
        <v>1625</v>
      </c>
      <c r="BGE43" s="1994" t="s">
        <v>1625</v>
      </c>
      <c r="BGF43" s="1994" t="s">
        <v>1625</v>
      </c>
      <c r="BGG43" s="1995">
        <v>0</v>
      </c>
      <c r="BGH43" s="1995">
        <v>0</v>
      </c>
      <c r="BGI43" s="1995">
        <v>0</v>
      </c>
      <c r="BGJ43" s="1995">
        <v>0</v>
      </c>
      <c r="BGK43" s="1303">
        <f t="shared" si="78"/>
        <v>0</v>
      </c>
      <c r="BGL43" s="1303">
        <f t="shared" si="79"/>
        <v>14</v>
      </c>
      <c r="BGM43" s="1993" t="s">
        <v>1632</v>
      </c>
      <c r="BGN43" s="1994" t="s">
        <v>1632</v>
      </c>
      <c r="BGO43" s="1994" t="s">
        <v>1632</v>
      </c>
      <c r="BGP43" s="1994" t="s">
        <v>1632</v>
      </c>
      <c r="BGQ43" s="1995">
        <v>5</v>
      </c>
      <c r="BGR43" s="1995">
        <v>5</v>
      </c>
      <c r="BGS43" s="1995">
        <v>5</v>
      </c>
      <c r="BGT43" s="1995">
        <v>5</v>
      </c>
      <c r="BGU43" s="1303">
        <f t="shared" si="80"/>
        <v>20</v>
      </c>
      <c r="BGV43" s="1303">
        <f t="shared" si="81"/>
        <v>1</v>
      </c>
      <c r="BGW43" s="1993" t="s">
        <v>1632</v>
      </c>
      <c r="BGX43" s="1994" t="s">
        <v>1632</v>
      </c>
      <c r="BGY43" s="1994" t="s">
        <v>1632</v>
      </c>
      <c r="BGZ43" s="1994" t="s">
        <v>1632</v>
      </c>
      <c r="BHA43" s="1995">
        <v>5</v>
      </c>
      <c r="BHB43" s="1995">
        <v>5</v>
      </c>
      <c r="BHC43" s="1995">
        <v>5</v>
      </c>
      <c r="BHD43" s="1995">
        <v>5</v>
      </c>
      <c r="BHE43" s="1303">
        <f t="shared" si="82"/>
        <v>20</v>
      </c>
      <c r="BHF43" s="1303">
        <f t="shared" si="83"/>
        <v>1</v>
      </c>
      <c r="BHG43" s="1993" t="s">
        <v>1632</v>
      </c>
      <c r="BHH43" s="1994" t="s">
        <v>1632</v>
      </c>
      <c r="BHI43" s="1994" t="s">
        <v>1632</v>
      </c>
      <c r="BHJ43" s="1994" t="s">
        <v>1625</v>
      </c>
      <c r="BHK43" s="1995">
        <v>5</v>
      </c>
      <c r="BHL43" s="1995">
        <v>5</v>
      </c>
      <c r="BHM43" s="1995">
        <v>5</v>
      </c>
      <c r="BHN43" s="1995">
        <v>0</v>
      </c>
      <c r="BHO43" s="1303">
        <f t="shared" si="84"/>
        <v>15</v>
      </c>
      <c r="BHP43" s="1303">
        <f t="shared" si="85"/>
        <v>25</v>
      </c>
      <c r="BHQ43" s="1993" t="s">
        <v>1632</v>
      </c>
      <c r="BHR43" s="1994" t="s">
        <v>1632</v>
      </c>
      <c r="BHS43" s="1994" t="s">
        <v>1632</v>
      </c>
      <c r="BHT43" s="1994" t="s">
        <v>1632</v>
      </c>
      <c r="BHU43" s="1995">
        <v>5</v>
      </c>
      <c r="BHV43" s="1995">
        <v>5</v>
      </c>
      <c r="BHW43" s="1995">
        <v>5</v>
      </c>
      <c r="BHX43" s="1995">
        <v>5</v>
      </c>
      <c r="BHY43" s="1303">
        <f t="shared" si="86"/>
        <v>20</v>
      </c>
      <c r="BHZ43" s="1303">
        <f t="shared" si="87"/>
        <v>1</v>
      </c>
      <c r="BIA43" s="1993" t="s">
        <v>1626</v>
      </c>
      <c r="BIB43" s="1994" t="s">
        <v>1625</v>
      </c>
      <c r="BIC43" s="1994" t="s">
        <v>1626</v>
      </c>
      <c r="BID43" s="1994" t="s">
        <v>1626</v>
      </c>
      <c r="BIE43" s="1994" t="s">
        <v>1625</v>
      </c>
      <c r="BIF43" s="4112">
        <f t="shared" si="88"/>
        <v>3</v>
      </c>
      <c r="BIG43" s="1303">
        <f t="shared" si="89"/>
        <v>71</v>
      </c>
      <c r="BIH43" s="2916">
        <v>0</v>
      </c>
      <c r="BII43" s="3967">
        <v>0</v>
      </c>
      <c r="BIJ43" s="1303">
        <f t="shared" si="90"/>
        <v>62</v>
      </c>
      <c r="BIK43" s="2073">
        <v>0</v>
      </c>
      <c r="BIL43" s="1303">
        <v>0</v>
      </c>
      <c r="BIM43" s="1995" t="s">
        <v>81</v>
      </c>
      <c r="BIN43" s="1303" t="str">
        <f t="shared" si="91"/>
        <v>-</v>
      </c>
      <c r="BIO43" s="1993" t="s">
        <v>1625</v>
      </c>
      <c r="BIP43" s="1994" t="s">
        <v>1625</v>
      </c>
      <c r="BIQ43" s="1994" t="s">
        <v>1625</v>
      </c>
      <c r="BIR43" s="1994" t="s">
        <v>1625</v>
      </c>
      <c r="BIS43" s="1994" t="s">
        <v>1625</v>
      </c>
      <c r="BIT43" s="1994" t="s">
        <v>1625</v>
      </c>
      <c r="BIU43" s="1994" t="s">
        <v>1625</v>
      </c>
      <c r="BIV43" s="1994" t="s">
        <v>1625</v>
      </c>
      <c r="BIW43" s="1994" t="s">
        <v>1625</v>
      </c>
      <c r="BIX43" s="1994" t="s">
        <v>1625</v>
      </c>
      <c r="BIY43" s="3617">
        <f t="shared" si="92"/>
        <v>0</v>
      </c>
      <c r="BIZ43" s="2906">
        <f t="shared" si="93"/>
        <v>67</v>
      </c>
      <c r="BJA43" s="3971">
        <v>3</v>
      </c>
      <c r="BJB43" s="3972">
        <v>1.8248175182481752</v>
      </c>
      <c r="BJC43" s="3971">
        <v>3</v>
      </c>
      <c r="BJD43" s="3972">
        <v>100</v>
      </c>
      <c r="BJE43" s="3972">
        <v>1</v>
      </c>
      <c r="BJF43" s="3971">
        <v>3</v>
      </c>
      <c r="BJG43" s="3972">
        <v>100</v>
      </c>
      <c r="BJH43" s="3972">
        <v>1</v>
      </c>
      <c r="BJI43" s="3971">
        <v>3</v>
      </c>
      <c r="BJJ43" s="3972">
        <v>100</v>
      </c>
      <c r="BJK43" s="3973">
        <v>1</v>
      </c>
      <c r="BJL43" s="3971">
        <v>20</v>
      </c>
      <c r="BJM43" s="3972">
        <v>12.165450121654501</v>
      </c>
      <c r="BJN43" s="3971">
        <v>20</v>
      </c>
      <c r="BJO43" s="3972">
        <v>100</v>
      </c>
      <c r="BJP43" s="3973">
        <v>1</v>
      </c>
      <c r="BJQ43" s="3971">
        <v>1365</v>
      </c>
      <c r="BJR43" s="3972">
        <v>830.29197080291976</v>
      </c>
      <c r="BJS43" s="3971">
        <v>0</v>
      </c>
      <c r="BJT43" s="3972">
        <v>0</v>
      </c>
      <c r="BJU43" s="3973">
        <v>28</v>
      </c>
      <c r="BJV43" s="2074">
        <v>0</v>
      </c>
      <c r="BJW43" s="1303">
        <f t="shared" si="7"/>
        <v>60</v>
      </c>
      <c r="BJX43" s="1993" t="s">
        <v>1625</v>
      </c>
      <c r="BJY43" s="1994" t="s">
        <v>1625</v>
      </c>
      <c r="BJZ43" s="1495" t="s">
        <v>1625</v>
      </c>
      <c r="BKA43" s="1495" t="s">
        <v>1625</v>
      </c>
      <c r="BKB43" s="1212">
        <v>0</v>
      </c>
      <c r="BKC43" s="1212">
        <v>0</v>
      </c>
      <c r="BKD43" s="1212">
        <v>0</v>
      </c>
      <c r="BKE43" s="1212">
        <v>0</v>
      </c>
      <c r="BKF43" s="988">
        <f t="shared" si="94"/>
        <v>0</v>
      </c>
      <c r="BKG43" s="988">
        <f t="shared" si="95"/>
        <v>48</v>
      </c>
      <c r="BKH43" s="2780" t="s">
        <v>1625</v>
      </c>
      <c r="BKI43" s="1495" t="s">
        <v>1625</v>
      </c>
      <c r="BKJ43" s="1495" t="s">
        <v>1625</v>
      </c>
      <c r="BKK43" s="1495" t="s">
        <v>1625</v>
      </c>
      <c r="BKL43" s="1212">
        <v>0</v>
      </c>
      <c r="BKM43" s="1212">
        <v>0</v>
      </c>
      <c r="BKN43" s="1212">
        <v>0</v>
      </c>
      <c r="BKO43" s="1212">
        <v>0</v>
      </c>
      <c r="BKP43" s="988">
        <f t="shared" si="96"/>
        <v>0</v>
      </c>
      <c r="BKQ43" s="988">
        <f t="shared" si="97"/>
        <v>38</v>
      </c>
      <c r="BKR43" s="2780" t="s">
        <v>1625</v>
      </c>
      <c r="BKS43" s="1495" t="s">
        <v>1625</v>
      </c>
      <c r="BKT43" s="1495" t="s">
        <v>1625</v>
      </c>
      <c r="BKU43" s="1495" t="s">
        <v>1625</v>
      </c>
      <c r="BKV43" s="1212">
        <v>0</v>
      </c>
      <c r="BKW43" s="1212">
        <v>0</v>
      </c>
      <c r="BKX43" s="1212">
        <v>0</v>
      </c>
      <c r="BKY43" s="1212">
        <v>0</v>
      </c>
      <c r="BKZ43" s="988">
        <f t="shared" si="98"/>
        <v>0</v>
      </c>
      <c r="BLA43" s="988">
        <f t="shared" si="99"/>
        <v>42</v>
      </c>
      <c r="BLB43" s="3971">
        <v>3</v>
      </c>
      <c r="BLC43" s="3972">
        <v>1.8248175182481752</v>
      </c>
      <c r="BLD43" s="3973">
        <v>31</v>
      </c>
      <c r="BLE43" s="3971">
        <v>0</v>
      </c>
      <c r="BLF43" s="3972">
        <v>0</v>
      </c>
      <c r="BLG43" s="3973">
        <v>14</v>
      </c>
      <c r="BLH43" s="3971">
        <v>2</v>
      </c>
      <c r="BLI43" s="3972">
        <v>1.2165450121654502</v>
      </c>
      <c r="BLJ43" s="3973">
        <v>12</v>
      </c>
      <c r="BLK43" s="3971">
        <v>0</v>
      </c>
      <c r="BLL43" s="3972">
        <v>0</v>
      </c>
      <c r="BLM43" s="3973">
        <v>39</v>
      </c>
      <c r="BLN43" s="3971">
        <v>2</v>
      </c>
      <c r="BLO43" s="3972">
        <v>1.2165450121654502</v>
      </c>
      <c r="BLP43" s="3973">
        <v>19</v>
      </c>
      <c r="BLQ43" s="3971">
        <v>0</v>
      </c>
      <c r="BLR43" s="3972">
        <v>0</v>
      </c>
      <c r="BLS43" s="3973">
        <v>13</v>
      </c>
      <c r="BLT43" s="3971">
        <v>1</v>
      </c>
      <c r="BLU43" s="3972">
        <v>0.6082725060827251</v>
      </c>
      <c r="BLV43" s="3973">
        <v>5</v>
      </c>
      <c r="BLW43" s="3971">
        <v>0</v>
      </c>
      <c r="BLX43" s="3972">
        <v>0</v>
      </c>
      <c r="BLY43" s="3973">
        <v>42</v>
      </c>
      <c r="BLZ43" s="2782">
        <v>4</v>
      </c>
      <c r="BMA43" s="2773">
        <v>2.4330900243309004</v>
      </c>
      <c r="BMB43" s="988">
        <v>12</v>
      </c>
      <c r="BMC43" s="2782">
        <v>1</v>
      </c>
      <c r="BMD43" s="2773">
        <v>0.6082725060827251</v>
      </c>
      <c r="BME43" s="988">
        <v>40</v>
      </c>
      <c r="BMF43" s="2782">
        <v>0</v>
      </c>
      <c r="BMG43" s="2773">
        <v>0</v>
      </c>
      <c r="BMH43" s="988">
        <v>9</v>
      </c>
      <c r="BMI43" s="2782">
        <v>0</v>
      </c>
      <c r="BMJ43" s="2773">
        <v>0</v>
      </c>
      <c r="BMK43" s="988">
        <v>18</v>
      </c>
      <c r="BML43" s="2782">
        <v>0</v>
      </c>
      <c r="BMM43" s="2773">
        <v>0</v>
      </c>
      <c r="BMN43" s="988">
        <v>10</v>
      </c>
      <c r="BMO43" s="2782">
        <v>0</v>
      </c>
      <c r="BMP43" s="2773">
        <v>0</v>
      </c>
      <c r="BMQ43" s="988">
        <v>2</v>
      </c>
      <c r="BMR43" s="2782">
        <v>5</v>
      </c>
      <c r="BMS43" s="2773">
        <v>3.0413625304136254</v>
      </c>
      <c r="BMT43" s="988">
        <v>17</v>
      </c>
      <c r="BMU43" s="2782">
        <v>1</v>
      </c>
      <c r="BMV43" s="2773">
        <v>0.6082725060827251</v>
      </c>
      <c r="BMW43" s="988">
        <v>52</v>
      </c>
      <c r="BMX43" s="2782">
        <v>0</v>
      </c>
      <c r="BMY43" s="2773">
        <v>0</v>
      </c>
      <c r="BMZ43" s="988">
        <v>20</v>
      </c>
      <c r="BNA43" s="2782">
        <v>0</v>
      </c>
      <c r="BNB43" s="2773">
        <v>0</v>
      </c>
      <c r="BNC43" s="988">
        <v>28</v>
      </c>
      <c r="BND43" s="2782">
        <v>0</v>
      </c>
      <c r="BNE43" s="2773">
        <v>0</v>
      </c>
      <c r="BNF43" s="988">
        <v>4</v>
      </c>
      <c r="BNG43" s="2782">
        <v>0</v>
      </c>
      <c r="BNH43" s="2773">
        <v>0</v>
      </c>
      <c r="BNI43" s="988">
        <v>19</v>
      </c>
      <c r="BNJ43" s="2782">
        <v>0</v>
      </c>
      <c r="BNK43" s="2773">
        <v>0</v>
      </c>
      <c r="BNL43" s="988">
        <v>30</v>
      </c>
      <c r="BNM43" s="2782">
        <v>0</v>
      </c>
      <c r="BNN43" s="2773">
        <v>0</v>
      </c>
      <c r="BNO43" s="988">
        <v>5</v>
      </c>
      <c r="BNQ43" s="729">
        <v>82</v>
      </c>
      <c r="BNR43" s="729">
        <v>5</v>
      </c>
      <c r="BNS43" s="729">
        <v>2462</v>
      </c>
      <c r="BNT43" s="729">
        <v>33.306255077173034</v>
      </c>
      <c r="BNU43" s="729">
        <v>2.0308692120227456</v>
      </c>
      <c r="BNV43" s="4113">
        <v>42</v>
      </c>
      <c r="BNW43" s="4113">
        <v>10</v>
      </c>
    </row>
    <row r="44" spans="1:1739" ht="13" x14ac:dyDescent="0.2">
      <c r="A44" s="696" t="s">
        <v>1757</v>
      </c>
      <c r="B44" s="697" t="s">
        <v>1758</v>
      </c>
      <c r="C44" s="697" t="s">
        <v>1646</v>
      </c>
      <c r="D44" s="697" t="s">
        <v>1646</v>
      </c>
      <c r="E44" s="697" t="s">
        <v>1638</v>
      </c>
      <c r="F44" s="698" t="s">
        <v>1759</v>
      </c>
      <c r="G44" s="699" t="s">
        <v>1915</v>
      </c>
      <c r="H44" s="700">
        <v>59</v>
      </c>
      <c r="I44" s="703">
        <v>7.74</v>
      </c>
      <c r="J44" s="699">
        <f t="shared" si="8"/>
        <v>1</v>
      </c>
      <c r="K44" s="702">
        <v>40</v>
      </c>
      <c r="L44" s="703">
        <v>7.6</v>
      </c>
      <c r="M44" s="710">
        <f t="shared" si="9"/>
        <v>4</v>
      </c>
      <c r="N44" s="712">
        <f t="shared" si="10"/>
        <v>-0.14000000000000057</v>
      </c>
      <c r="O44" s="702">
        <v>35</v>
      </c>
      <c r="P44" s="703">
        <v>7.54</v>
      </c>
      <c r="Q44" s="710">
        <f t="shared" si="11"/>
        <v>8</v>
      </c>
      <c r="R44" s="712">
        <f t="shared" si="12"/>
        <v>-5.9999999999999609E-2</v>
      </c>
      <c r="S44" s="702">
        <v>305</v>
      </c>
      <c r="T44" s="703">
        <v>6.23</v>
      </c>
      <c r="U44" s="699">
        <f t="shared" si="100"/>
        <v>28</v>
      </c>
      <c r="V44" s="702">
        <v>230</v>
      </c>
      <c r="W44" s="703">
        <v>6.49</v>
      </c>
      <c r="X44" s="710">
        <f t="shared" si="0"/>
        <v>4</v>
      </c>
      <c r="Y44" s="712">
        <f t="shared" si="13"/>
        <v>0.25999999999999979</v>
      </c>
      <c r="Z44" s="702">
        <v>162</v>
      </c>
      <c r="AA44" s="703">
        <v>6.7407407407407405</v>
      </c>
      <c r="AB44" s="710">
        <f t="shared" si="101"/>
        <v>1</v>
      </c>
      <c r="AC44" s="712">
        <f t="shared" si="14"/>
        <v>0.25074074074074026</v>
      </c>
      <c r="AD44" s="706">
        <v>98</v>
      </c>
      <c r="AE44" s="701">
        <v>6.6632653061224492</v>
      </c>
      <c r="AF44" s="702">
        <v>64</v>
      </c>
      <c r="AG44" s="704">
        <v>6.859375</v>
      </c>
      <c r="AH44" s="705">
        <f t="shared" si="102"/>
        <v>12</v>
      </c>
      <c r="AI44" s="707">
        <v>74</v>
      </c>
      <c r="AJ44" s="704">
        <v>6.7837837837837842</v>
      </c>
      <c r="AK44" s="705">
        <f t="shared" si="103"/>
        <v>3</v>
      </c>
      <c r="AL44" s="702">
        <v>24</v>
      </c>
      <c r="AM44" s="704">
        <v>6.291666666666667</v>
      </c>
      <c r="AN44" s="1595">
        <f t="shared" si="104"/>
        <v>9</v>
      </c>
      <c r="AO44" s="4086"/>
      <c r="AP44" s="717">
        <v>80.5</v>
      </c>
      <c r="AQ44" s="705">
        <v>56</v>
      </c>
      <c r="AR44" s="709">
        <v>85.8</v>
      </c>
      <c r="AS44" s="705">
        <v>11</v>
      </c>
      <c r="AT44" s="709">
        <v>2.7000000000000028</v>
      </c>
      <c r="AU44" s="701">
        <v>2.5999999999999943</v>
      </c>
      <c r="AV44" s="702">
        <v>75</v>
      </c>
      <c r="AW44" s="715">
        <f t="shared" si="15"/>
        <v>35</v>
      </c>
      <c r="AX44" s="710">
        <v>75</v>
      </c>
      <c r="AY44" s="715">
        <f t="shared" si="16"/>
        <v>31</v>
      </c>
      <c r="AZ44" s="702">
        <v>210</v>
      </c>
      <c r="BA44" s="711">
        <f t="shared" si="105"/>
        <v>23</v>
      </c>
      <c r="BB44" s="702">
        <v>270</v>
      </c>
      <c r="BC44" s="726">
        <v>29</v>
      </c>
      <c r="BD44" s="702">
        <v>36</v>
      </c>
      <c r="BE44" s="703">
        <v>25</v>
      </c>
      <c r="BF44" s="705">
        <f t="shared" si="17"/>
        <v>47</v>
      </c>
      <c r="BG44" s="702">
        <v>36</v>
      </c>
      <c r="BH44" s="703">
        <v>5.5555555555555554</v>
      </c>
      <c r="BI44" s="705">
        <f t="shared" si="18"/>
        <v>2</v>
      </c>
      <c r="BJ44" s="702">
        <v>35</v>
      </c>
      <c r="BK44" s="703">
        <v>42.857142857142854</v>
      </c>
      <c r="BL44" s="705">
        <f t="shared" si="19"/>
        <v>17</v>
      </c>
      <c r="BM44" s="702">
        <v>36</v>
      </c>
      <c r="BN44" s="703">
        <v>2.7777777777777777</v>
      </c>
      <c r="BO44" s="705">
        <v>2</v>
      </c>
      <c r="BP44" s="702">
        <v>33</v>
      </c>
      <c r="BQ44" s="703">
        <v>3.0303030303030303</v>
      </c>
      <c r="BR44" s="705">
        <v>72</v>
      </c>
      <c r="BS44" s="702">
        <v>36</v>
      </c>
      <c r="BT44" s="703">
        <v>30.555555555555557</v>
      </c>
      <c r="BU44" s="705">
        <v>13</v>
      </c>
      <c r="BV44" s="702">
        <v>65</v>
      </c>
      <c r="BW44" s="703">
        <v>52.307692307692314</v>
      </c>
      <c r="BX44" s="705">
        <f t="shared" si="20"/>
        <v>26</v>
      </c>
      <c r="BY44" s="702">
        <v>69</v>
      </c>
      <c r="BZ44" s="703">
        <v>65.217391304347828</v>
      </c>
      <c r="CA44" s="705">
        <f t="shared" si="21"/>
        <v>5</v>
      </c>
      <c r="CB44" s="702">
        <v>58</v>
      </c>
      <c r="CC44" s="703">
        <v>63.793103448275865</v>
      </c>
      <c r="CD44" s="705">
        <f t="shared" si="22"/>
        <v>58</v>
      </c>
      <c r="CE44" s="702">
        <v>69</v>
      </c>
      <c r="CF44" s="703">
        <v>36.231884057971016</v>
      </c>
      <c r="CG44" s="705">
        <v>34</v>
      </c>
      <c r="CH44" s="702">
        <v>60</v>
      </c>
      <c r="CI44" s="703">
        <v>0</v>
      </c>
      <c r="CJ44" s="705">
        <f t="shared" si="106"/>
        <v>1</v>
      </c>
      <c r="CK44" s="702">
        <v>69</v>
      </c>
      <c r="CL44" s="703">
        <v>46.376811594202898</v>
      </c>
      <c r="CM44" s="705">
        <f t="shared" si="23"/>
        <v>28</v>
      </c>
      <c r="CN44" s="709">
        <v>16</v>
      </c>
      <c r="CO44" s="726">
        <v>68</v>
      </c>
      <c r="CP44" s="703">
        <v>3.8000000000000003</v>
      </c>
      <c r="CQ44" s="703">
        <v>6.4</v>
      </c>
      <c r="CR44" s="704">
        <v>5.8000000000000007</v>
      </c>
      <c r="CS44" s="709">
        <v>17.399999999999999</v>
      </c>
      <c r="CT44" s="701">
        <v>16.7</v>
      </c>
      <c r="CU44" s="712">
        <v>19.600000000000001</v>
      </c>
      <c r="CV44" s="729">
        <f t="shared" si="24"/>
        <v>70</v>
      </c>
      <c r="CW44" s="712">
        <v>4.8000000000000007</v>
      </c>
      <c r="CX44" s="712">
        <v>7.5</v>
      </c>
      <c r="CY44" s="712">
        <v>7.3</v>
      </c>
      <c r="CZ44" s="714">
        <v>88</v>
      </c>
      <c r="DA44" s="985">
        <v>84.3</v>
      </c>
      <c r="DB44" s="729">
        <v>31</v>
      </c>
      <c r="DC44" s="715">
        <v>32</v>
      </c>
      <c r="DD44" s="985">
        <v>83.9</v>
      </c>
      <c r="DE44" s="729">
        <v>39</v>
      </c>
      <c r="DF44" s="715">
        <v>41</v>
      </c>
      <c r="DG44" s="712">
        <v>84.5</v>
      </c>
      <c r="DH44" s="729">
        <v>37</v>
      </c>
      <c r="DI44" s="715">
        <v>15</v>
      </c>
      <c r="DJ44" s="712">
        <v>84.8</v>
      </c>
      <c r="DK44" s="729">
        <v>21</v>
      </c>
      <c r="DL44" s="716">
        <v>24.107142857142858</v>
      </c>
      <c r="DM44" s="710">
        <v>43</v>
      </c>
      <c r="DN44" s="715">
        <v>112</v>
      </c>
      <c r="DO44" s="717">
        <v>75.892857142857139</v>
      </c>
      <c r="DP44" s="710">
        <v>40</v>
      </c>
      <c r="DQ44" s="703">
        <v>0</v>
      </c>
      <c r="DR44" s="705">
        <v>18</v>
      </c>
      <c r="DS44" s="709">
        <v>70</v>
      </c>
      <c r="DT44" s="721">
        <v>36</v>
      </c>
      <c r="DU44" s="703">
        <v>0</v>
      </c>
      <c r="DV44" s="705">
        <v>17</v>
      </c>
      <c r="DW44" s="718">
        <v>66.666666666666657</v>
      </c>
      <c r="DX44" s="705">
        <v>46</v>
      </c>
      <c r="DY44" s="703">
        <v>10</v>
      </c>
      <c r="DZ44" s="705">
        <v>25</v>
      </c>
      <c r="EA44" s="702">
        <v>34</v>
      </c>
      <c r="EB44" s="719">
        <v>88.235294117647058</v>
      </c>
      <c r="EC44" s="705">
        <f t="shared" si="1"/>
        <v>2</v>
      </c>
      <c r="ED44" s="702">
        <v>63</v>
      </c>
      <c r="EE44" s="719">
        <v>66.666666666666657</v>
      </c>
      <c r="EF44" s="705">
        <v>3</v>
      </c>
      <c r="EG44" s="702">
        <v>31</v>
      </c>
      <c r="EH44" s="720">
        <v>67.741935483870961</v>
      </c>
      <c r="EI44" s="705">
        <v>10</v>
      </c>
      <c r="EJ44" s="768">
        <v>27</v>
      </c>
      <c r="EK44" s="3956">
        <v>0.5</v>
      </c>
      <c r="EL44" s="3957">
        <v>66</v>
      </c>
      <c r="EM44" s="3958">
        <v>11.111111111111111</v>
      </c>
      <c r="EN44" s="770">
        <v>22</v>
      </c>
      <c r="EO44" s="768">
        <v>31</v>
      </c>
      <c r="EP44" s="1583">
        <v>0.8125</v>
      </c>
      <c r="EQ44" s="2356">
        <v>72</v>
      </c>
      <c r="ER44" s="3958">
        <v>25.806451612903224</v>
      </c>
      <c r="ES44" s="770">
        <v>7</v>
      </c>
      <c r="ET44" s="768">
        <v>27</v>
      </c>
      <c r="EU44" s="1583">
        <v>0.5</v>
      </c>
      <c r="EV44" s="2356">
        <v>71</v>
      </c>
      <c r="EW44" s="3958">
        <v>22.222222222222221</v>
      </c>
      <c r="EX44" s="770">
        <v>21</v>
      </c>
      <c r="EY44" s="3974">
        <v>26</v>
      </c>
      <c r="EZ44" s="1583">
        <v>0.5</v>
      </c>
      <c r="FA44" s="2356">
        <v>54</v>
      </c>
      <c r="FB44" s="3966">
        <v>11.538461538461538</v>
      </c>
      <c r="FC44" s="3975">
        <v>5</v>
      </c>
      <c r="FD44" s="768">
        <v>30</v>
      </c>
      <c r="FE44" s="3957">
        <v>0.9</v>
      </c>
      <c r="FF44" s="3957">
        <v>45</v>
      </c>
      <c r="FG44" s="3958">
        <v>16.666666666666664</v>
      </c>
      <c r="FH44" s="770">
        <v>5</v>
      </c>
      <c r="FI44" s="3965">
        <v>28</v>
      </c>
      <c r="FJ44" s="3957" t="s">
        <v>1700</v>
      </c>
      <c r="FK44" s="3957">
        <v>61</v>
      </c>
      <c r="FL44" s="3966">
        <v>0</v>
      </c>
      <c r="FM44" s="3965">
        <v>61</v>
      </c>
      <c r="FN44" s="768">
        <v>31</v>
      </c>
      <c r="FO44" s="3957">
        <v>0.5</v>
      </c>
      <c r="FP44" s="3957">
        <v>51</v>
      </c>
      <c r="FQ44" s="3958">
        <v>3.225806451612903</v>
      </c>
      <c r="FR44" s="770">
        <v>66</v>
      </c>
      <c r="FS44" s="768">
        <v>28</v>
      </c>
      <c r="FT44" s="3957">
        <v>3.0833333333333335</v>
      </c>
      <c r="FU44" s="3957">
        <v>47</v>
      </c>
      <c r="FV44" s="3958">
        <v>42.857142857142854</v>
      </c>
      <c r="FW44" s="770">
        <v>15</v>
      </c>
      <c r="FX44" s="714">
        <v>62</v>
      </c>
      <c r="FY44" s="725">
        <v>19.35483870967742</v>
      </c>
      <c r="FZ44" s="715">
        <v>34</v>
      </c>
      <c r="GA44" s="702">
        <v>50</v>
      </c>
      <c r="GB44" s="727">
        <v>0.5</v>
      </c>
      <c r="GC44" s="726">
        <v>50</v>
      </c>
      <c r="GD44" s="720">
        <v>6</v>
      </c>
      <c r="GE44" s="705">
        <v>12</v>
      </c>
      <c r="GF44" s="702">
        <v>49</v>
      </c>
      <c r="GG44" s="712">
        <v>1.875</v>
      </c>
      <c r="GH44" s="729">
        <v>4</v>
      </c>
      <c r="GI44" s="720">
        <v>8.1632653061224492</v>
      </c>
      <c r="GJ44" s="705">
        <v>6</v>
      </c>
      <c r="GK44" s="702">
        <v>50</v>
      </c>
      <c r="GL44" s="712">
        <v>1.3333333333333333</v>
      </c>
      <c r="GM44" s="729">
        <v>4</v>
      </c>
      <c r="GN44" s="720">
        <v>6</v>
      </c>
      <c r="GO44" s="705">
        <v>36</v>
      </c>
      <c r="GP44" s="702">
        <v>51</v>
      </c>
      <c r="GQ44" s="712">
        <v>0.75</v>
      </c>
      <c r="GR44" s="729">
        <v>35</v>
      </c>
      <c r="GS44" s="720">
        <v>3.9215686274509802</v>
      </c>
      <c r="GT44" s="705">
        <v>13</v>
      </c>
      <c r="GU44" s="702">
        <v>57</v>
      </c>
      <c r="GV44" s="726">
        <v>1.4444444444444444</v>
      </c>
      <c r="GW44" s="726">
        <v>28</v>
      </c>
      <c r="GX44" s="720">
        <v>15.789473684210526</v>
      </c>
      <c r="GY44" s="705">
        <v>12</v>
      </c>
      <c r="GZ44" s="702">
        <v>51</v>
      </c>
      <c r="HA44" s="726">
        <v>0.5</v>
      </c>
      <c r="HB44" s="726">
        <v>31</v>
      </c>
      <c r="HC44" s="720">
        <v>1.9607843137254901</v>
      </c>
      <c r="HD44" s="705">
        <v>25</v>
      </c>
      <c r="HE44" s="702">
        <v>49</v>
      </c>
      <c r="HF44" s="726">
        <v>0.5</v>
      </c>
      <c r="HG44" s="726">
        <v>22</v>
      </c>
      <c r="HH44" s="720">
        <v>2.0408163265306123</v>
      </c>
      <c r="HI44" s="705">
        <v>20</v>
      </c>
      <c r="HJ44" s="702">
        <v>51</v>
      </c>
      <c r="HK44" s="726">
        <v>0</v>
      </c>
      <c r="HL44" s="726">
        <v>56</v>
      </c>
      <c r="HM44" s="720">
        <v>0</v>
      </c>
      <c r="HN44" s="705">
        <v>56</v>
      </c>
      <c r="HO44" s="709">
        <v>20</v>
      </c>
      <c r="HP44" s="703">
        <v>6.0869565217391308</v>
      </c>
      <c r="HQ44" s="703">
        <v>73.043478260869563</v>
      </c>
      <c r="HR44" s="703">
        <v>23.478260869565219</v>
      </c>
      <c r="HS44" s="1299">
        <v>19.130434782608695</v>
      </c>
      <c r="HT44" s="1299">
        <v>22.608695652173914</v>
      </c>
      <c r="HU44" s="1299">
        <v>71.304347826086953</v>
      </c>
      <c r="HV44" s="1299">
        <v>7.8260869565217401</v>
      </c>
      <c r="HW44" s="1299">
        <v>75.65217391304347</v>
      </c>
      <c r="HX44" s="1300">
        <v>115</v>
      </c>
      <c r="HY44" s="709">
        <v>14.285714285714285</v>
      </c>
      <c r="HZ44" s="709">
        <v>3.3163265306122449</v>
      </c>
      <c r="IA44" s="709">
        <v>58.418367346938773</v>
      </c>
      <c r="IB44" s="709">
        <v>24.23469387755102</v>
      </c>
      <c r="IC44" s="709">
        <v>10.714285714285714</v>
      </c>
      <c r="ID44" s="709">
        <v>38.010204081632651</v>
      </c>
      <c r="IE44" s="709">
        <v>53.316326530612244</v>
      </c>
      <c r="IF44" s="709">
        <v>4.0816326530612246</v>
      </c>
      <c r="IG44" s="709">
        <v>53.316326530612244</v>
      </c>
      <c r="IH44" s="1300">
        <v>392</v>
      </c>
      <c r="II44" s="1265">
        <v>2</v>
      </c>
      <c r="IJ44" s="1266">
        <v>0</v>
      </c>
      <c r="IK44" s="1266">
        <v>2</v>
      </c>
      <c r="IL44" s="1266">
        <v>2</v>
      </c>
      <c r="IM44" s="1266">
        <v>3</v>
      </c>
      <c r="IN44" s="1266">
        <v>6</v>
      </c>
      <c r="IO44" s="1266" t="s">
        <v>31</v>
      </c>
      <c r="IP44" s="1266">
        <v>15</v>
      </c>
      <c r="IQ44" s="1267">
        <v>32</v>
      </c>
      <c r="IR44" s="1268">
        <v>5</v>
      </c>
      <c r="IS44" s="1269">
        <v>1</v>
      </c>
      <c r="IT44" s="1269">
        <v>0</v>
      </c>
      <c r="IU44" s="1269">
        <v>9</v>
      </c>
      <c r="IV44" s="1269">
        <v>7</v>
      </c>
      <c r="IW44" s="1269">
        <v>2</v>
      </c>
      <c r="IX44" s="1269" t="s">
        <v>31</v>
      </c>
      <c r="IY44" s="1269">
        <v>12</v>
      </c>
      <c r="IZ44" s="1267">
        <v>41</v>
      </c>
      <c r="JA44" s="1268">
        <v>0</v>
      </c>
      <c r="JB44" s="1269">
        <v>3</v>
      </c>
      <c r="JC44" s="1269">
        <v>1</v>
      </c>
      <c r="JD44" s="1269">
        <v>4</v>
      </c>
      <c r="JE44" s="1269">
        <v>1</v>
      </c>
      <c r="JF44" s="1269">
        <v>1</v>
      </c>
      <c r="JG44" s="1269" t="s">
        <v>31</v>
      </c>
      <c r="JH44" s="1269">
        <v>5</v>
      </c>
      <c r="JI44" s="1270">
        <v>15</v>
      </c>
      <c r="JJ44" s="1268">
        <v>6.25</v>
      </c>
      <c r="JK44" s="1269">
        <v>0</v>
      </c>
      <c r="JL44" s="1269">
        <v>6.25</v>
      </c>
      <c r="JM44" s="1269">
        <v>6.25</v>
      </c>
      <c r="JN44" s="1269">
        <v>9.375</v>
      </c>
      <c r="JO44" s="1269">
        <v>18.75</v>
      </c>
      <c r="JP44" s="1269" t="s">
        <v>31</v>
      </c>
      <c r="JQ44" s="1269">
        <v>46.875</v>
      </c>
      <c r="JR44" s="1270">
        <v>100</v>
      </c>
      <c r="JS44" s="1268">
        <v>12.195121951219512</v>
      </c>
      <c r="JT44" s="1269">
        <v>2.4390243902439024</v>
      </c>
      <c r="JU44" s="1269">
        <v>0</v>
      </c>
      <c r="JV44" s="1269">
        <v>21.951219512195124</v>
      </c>
      <c r="JW44" s="1269">
        <v>17.073170731707318</v>
      </c>
      <c r="JX44" s="1269">
        <v>4.8780487804878048</v>
      </c>
      <c r="JY44" s="1269" t="s">
        <v>31</v>
      </c>
      <c r="JZ44" s="1269">
        <v>29.268292682926827</v>
      </c>
      <c r="KA44" s="1270">
        <v>100</v>
      </c>
      <c r="KB44" s="1268">
        <v>0</v>
      </c>
      <c r="KC44" s="1269">
        <v>20</v>
      </c>
      <c r="KD44" s="1269">
        <v>6.666666666666667</v>
      </c>
      <c r="KE44" s="1269">
        <v>26.666666666666668</v>
      </c>
      <c r="KF44" s="1269">
        <v>6.666666666666667</v>
      </c>
      <c r="KG44" s="1269">
        <v>6.666666666666667</v>
      </c>
      <c r="KH44" s="1269" t="s">
        <v>31</v>
      </c>
      <c r="KI44" s="1269">
        <v>33.333333333333329</v>
      </c>
      <c r="KJ44" s="1270">
        <v>100</v>
      </c>
      <c r="KK44" s="718">
        <v>28.862478777589136</v>
      </c>
      <c r="KL44" s="705">
        <v>75</v>
      </c>
      <c r="KM44" s="718">
        <v>88.461538461538453</v>
      </c>
      <c r="KN44" s="705">
        <v>13</v>
      </c>
      <c r="KO44" s="725">
        <v>1.5261958997722096</v>
      </c>
      <c r="KP44" s="715">
        <v>65</v>
      </c>
      <c r="KQ44" s="725">
        <v>10.113895216400911</v>
      </c>
      <c r="KR44" s="715">
        <v>5</v>
      </c>
      <c r="KS44" s="725">
        <v>16.902050113895218</v>
      </c>
      <c r="KT44" s="715">
        <v>25</v>
      </c>
      <c r="KU44" s="725">
        <v>24.285387605762633</v>
      </c>
      <c r="KV44" s="715">
        <v>6</v>
      </c>
      <c r="KW44" s="725">
        <v>6.0341058154787932</v>
      </c>
      <c r="KX44" s="715">
        <v>62</v>
      </c>
      <c r="KY44" s="715">
        <v>18.433690432212781</v>
      </c>
      <c r="KZ44" s="715">
        <v>28</v>
      </c>
      <c r="LA44" s="728">
        <v>60</v>
      </c>
      <c r="LB44" s="729">
        <v>10</v>
      </c>
      <c r="LC44" s="729">
        <v>10</v>
      </c>
      <c r="LD44" s="729">
        <v>40</v>
      </c>
      <c r="LE44" s="729">
        <v>15</v>
      </c>
      <c r="LF44" s="730">
        <v>135</v>
      </c>
      <c r="LG44" s="734">
        <v>1</v>
      </c>
      <c r="LH44" s="728">
        <v>10</v>
      </c>
      <c r="LI44" s="729">
        <v>10</v>
      </c>
      <c r="LJ44" s="706">
        <v>20</v>
      </c>
      <c r="LK44" s="705">
        <v>1</v>
      </c>
      <c r="LL44" s="1372" t="s">
        <v>1632</v>
      </c>
      <c r="LM44" s="976" t="s">
        <v>1632</v>
      </c>
      <c r="LN44" s="976" t="s">
        <v>1632</v>
      </c>
      <c r="LO44" s="976" t="s">
        <v>1632</v>
      </c>
      <c r="LP44" s="729">
        <v>40</v>
      </c>
      <c r="LQ44" s="1023">
        <v>1</v>
      </c>
      <c r="LR44" s="1372" t="s">
        <v>1632</v>
      </c>
      <c r="LS44" s="976" t="s">
        <v>1632</v>
      </c>
      <c r="LT44" s="976" t="s">
        <v>1632</v>
      </c>
      <c r="LU44" s="976" t="s">
        <v>1632</v>
      </c>
      <c r="LV44" s="729">
        <v>40</v>
      </c>
      <c r="LW44" s="1023">
        <v>1</v>
      </c>
      <c r="LX44" s="1372" t="s">
        <v>1632</v>
      </c>
      <c r="LY44" s="976" t="s">
        <v>1632</v>
      </c>
      <c r="LZ44" s="976" t="s">
        <v>1632</v>
      </c>
      <c r="MA44" s="976" t="s">
        <v>1632</v>
      </c>
      <c r="MB44" s="729">
        <v>60</v>
      </c>
      <c r="MC44" s="1023">
        <v>1</v>
      </c>
      <c r="MD44" s="1372" t="s">
        <v>1632</v>
      </c>
      <c r="ME44" s="976" t="s">
        <v>1632</v>
      </c>
      <c r="MF44" s="976" t="s">
        <v>1632</v>
      </c>
      <c r="MG44" s="976" t="s">
        <v>1632</v>
      </c>
      <c r="MH44" s="729">
        <v>40</v>
      </c>
      <c r="MI44" s="1023">
        <v>1</v>
      </c>
      <c r="MJ44" s="1372" t="s">
        <v>1632</v>
      </c>
      <c r="MK44" s="976" t="s">
        <v>1632</v>
      </c>
      <c r="ML44" s="976" t="s">
        <v>1625</v>
      </c>
      <c r="MM44" s="976" t="s">
        <v>1625</v>
      </c>
      <c r="MN44" s="729">
        <v>20</v>
      </c>
      <c r="MO44" s="1023">
        <v>53</v>
      </c>
      <c r="MP44" s="1372" t="s">
        <v>1632</v>
      </c>
      <c r="MQ44" s="976" t="s">
        <v>1632</v>
      </c>
      <c r="MR44" s="976" t="s">
        <v>1632</v>
      </c>
      <c r="MS44" s="976" t="s">
        <v>1632</v>
      </c>
      <c r="MT44" s="729">
        <v>40</v>
      </c>
      <c r="MU44" s="1023">
        <v>1</v>
      </c>
      <c r="MV44" s="1372" t="s">
        <v>1632</v>
      </c>
      <c r="MW44" s="976" t="s">
        <v>1632</v>
      </c>
      <c r="MX44" s="976" t="s">
        <v>1625</v>
      </c>
      <c r="MY44" s="729">
        <v>30</v>
      </c>
      <c r="MZ44" s="1023">
        <v>3</v>
      </c>
      <c r="NA44" s="1372" t="s">
        <v>1632</v>
      </c>
      <c r="NB44" s="976" t="s">
        <v>1632</v>
      </c>
      <c r="NC44" s="976" t="s">
        <v>1632</v>
      </c>
      <c r="ND44" s="976" t="s">
        <v>1632</v>
      </c>
      <c r="NE44" s="729">
        <v>40</v>
      </c>
      <c r="NF44" s="1023">
        <v>1</v>
      </c>
      <c r="NG44" s="976" t="s">
        <v>1625</v>
      </c>
      <c r="NH44" s="976" t="s">
        <v>1625</v>
      </c>
      <c r="NI44" s="976" t="s">
        <v>1625</v>
      </c>
      <c r="NJ44" s="976" t="s">
        <v>1625</v>
      </c>
      <c r="NK44" s="729">
        <v>0</v>
      </c>
      <c r="NL44" s="1023">
        <v>50</v>
      </c>
      <c r="NM44" s="715">
        <v>1080.42</v>
      </c>
      <c r="NN44" s="715">
        <f t="shared" si="2"/>
        <v>5</v>
      </c>
      <c r="NO44" s="714">
        <v>0</v>
      </c>
      <c r="NP44" s="715">
        <v>57</v>
      </c>
      <c r="NQ44" s="731">
        <v>0</v>
      </c>
      <c r="NR44" s="715">
        <v>57</v>
      </c>
      <c r="NS44" s="715">
        <v>0</v>
      </c>
      <c r="NT44" s="715">
        <v>57</v>
      </c>
      <c r="NU44" s="731">
        <v>0</v>
      </c>
      <c r="NV44" s="715">
        <v>57</v>
      </c>
      <c r="NW44" s="715">
        <v>0</v>
      </c>
      <c r="NX44" s="715">
        <v>57</v>
      </c>
      <c r="NY44" s="725">
        <v>0</v>
      </c>
      <c r="NZ44" s="715">
        <v>57</v>
      </c>
      <c r="OA44" s="1303">
        <v>0</v>
      </c>
      <c r="OB44" s="1995">
        <v>0</v>
      </c>
      <c r="OC44" s="1303">
        <v>47</v>
      </c>
      <c r="OD44" s="1303">
        <v>0</v>
      </c>
      <c r="OE44" s="1995">
        <v>0</v>
      </c>
      <c r="OF44" s="1303">
        <v>47</v>
      </c>
      <c r="OG44" s="1303">
        <v>105</v>
      </c>
      <c r="OH44" s="1995">
        <v>4.2321644498186215</v>
      </c>
      <c r="OI44" s="1303">
        <v>34</v>
      </c>
      <c r="OJ44" s="699">
        <v>8</v>
      </c>
      <c r="OK44" s="985">
        <v>3.2245062474808548</v>
      </c>
      <c r="OL44" s="1303">
        <v>32</v>
      </c>
      <c r="OM44" s="714">
        <v>155</v>
      </c>
      <c r="ON44" s="725">
        <v>94.282238442822376</v>
      </c>
      <c r="OO44" s="733">
        <v>19</v>
      </c>
      <c r="OP44" s="714">
        <v>10</v>
      </c>
      <c r="OQ44" s="731">
        <v>4.0306328093510677</v>
      </c>
      <c r="OR44" s="733">
        <f t="shared" si="25"/>
        <v>8</v>
      </c>
      <c r="OS44" s="981">
        <v>32.941176470588232</v>
      </c>
      <c r="OT44" s="733">
        <v>41</v>
      </c>
      <c r="OU44" s="715">
        <v>77</v>
      </c>
      <c r="OV44" s="715">
        <v>89</v>
      </c>
      <c r="OW44" s="715">
        <v>72</v>
      </c>
      <c r="OX44" s="715">
        <v>39</v>
      </c>
      <c r="OY44" s="715">
        <v>10</v>
      </c>
      <c r="OZ44" s="715">
        <v>58</v>
      </c>
      <c r="PA44" s="715">
        <v>179</v>
      </c>
      <c r="PB44" s="715">
        <v>7</v>
      </c>
      <c r="PC44" s="715">
        <v>16</v>
      </c>
      <c r="PD44" s="715">
        <v>146</v>
      </c>
      <c r="PE44" s="715">
        <v>70</v>
      </c>
      <c r="PF44" s="715">
        <v>133</v>
      </c>
      <c r="PG44" s="715">
        <v>106</v>
      </c>
      <c r="PH44" s="715">
        <v>4</v>
      </c>
      <c r="PI44" s="715">
        <v>77</v>
      </c>
      <c r="PJ44" s="715">
        <v>80</v>
      </c>
      <c r="PK44" s="715">
        <v>66</v>
      </c>
      <c r="PL44" s="715">
        <v>241</v>
      </c>
      <c r="PM44" s="714">
        <v>31.950207468879665</v>
      </c>
      <c r="PN44" s="715">
        <v>72</v>
      </c>
      <c r="PO44" s="715">
        <v>36.929460580912867</v>
      </c>
      <c r="PP44" s="715">
        <v>64</v>
      </c>
      <c r="PQ44" s="715">
        <v>29.875518672199171</v>
      </c>
      <c r="PR44" s="715">
        <v>77</v>
      </c>
      <c r="PS44" s="715">
        <v>16.182572614107883</v>
      </c>
      <c r="PT44" s="715">
        <v>72</v>
      </c>
      <c r="PU44" s="715">
        <v>4.1493775933609953</v>
      </c>
      <c r="PV44" s="715">
        <v>43</v>
      </c>
      <c r="PW44" s="715">
        <v>24.066390041493776</v>
      </c>
      <c r="PX44" s="715">
        <v>17</v>
      </c>
      <c r="PY44" s="715">
        <v>74.273858921161832</v>
      </c>
      <c r="PZ44" s="715">
        <v>63</v>
      </c>
      <c r="QA44" s="715">
        <v>2.904564315352697</v>
      </c>
      <c r="QB44" s="715">
        <v>22</v>
      </c>
      <c r="QC44" s="715">
        <v>6.6390041493775938</v>
      </c>
      <c r="QD44" s="715">
        <v>33</v>
      </c>
      <c r="QE44" s="715">
        <v>60.580912863070537</v>
      </c>
      <c r="QF44" s="715">
        <v>74</v>
      </c>
      <c r="QG44" s="715">
        <v>29.045643153526974</v>
      </c>
      <c r="QH44" s="715">
        <v>72</v>
      </c>
      <c r="QI44" s="715">
        <v>55.186721991701248</v>
      </c>
      <c r="QJ44" s="715">
        <v>53</v>
      </c>
      <c r="QK44" s="715">
        <v>43.983402489626556</v>
      </c>
      <c r="QL44" s="715">
        <v>77</v>
      </c>
      <c r="QM44" s="715">
        <v>1.6597510373443984</v>
      </c>
      <c r="QN44" s="715">
        <v>56</v>
      </c>
      <c r="QO44" s="715">
        <v>31.950207468879665</v>
      </c>
      <c r="QP44" s="715">
        <v>61</v>
      </c>
      <c r="QQ44" s="715">
        <v>33.195020746887963</v>
      </c>
      <c r="QR44" s="715">
        <v>62</v>
      </c>
      <c r="QS44" s="715">
        <v>27.385892116182575</v>
      </c>
      <c r="QT44" s="715">
        <v>33</v>
      </c>
      <c r="QU44" s="714">
        <v>31</v>
      </c>
      <c r="QV44" s="715">
        <v>10</v>
      </c>
      <c r="QW44" s="715">
        <v>2</v>
      </c>
      <c r="QX44" s="715">
        <v>3</v>
      </c>
      <c r="QY44" s="715">
        <v>2</v>
      </c>
      <c r="QZ44" s="715">
        <v>5</v>
      </c>
      <c r="RA44" s="715">
        <v>19</v>
      </c>
      <c r="RB44" s="715">
        <v>3</v>
      </c>
      <c r="RC44" s="715">
        <v>0</v>
      </c>
      <c r="RD44" s="715">
        <v>55</v>
      </c>
      <c r="RE44" s="715">
        <v>18</v>
      </c>
      <c r="RF44" s="715">
        <v>24</v>
      </c>
      <c r="RG44" s="715">
        <v>17</v>
      </c>
      <c r="RH44" s="715">
        <v>5</v>
      </c>
      <c r="RI44" s="715">
        <v>8</v>
      </c>
      <c r="RJ44" s="715">
        <v>63</v>
      </c>
      <c r="RK44" s="715">
        <v>0</v>
      </c>
      <c r="RL44" s="715">
        <v>141</v>
      </c>
      <c r="RM44" s="714">
        <v>21.98581560283688</v>
      </c>
      <c r="RN44" s="715">
        <v>39</v>
      </c>
      <c r="RO44" s="715">
        <v>7.0921985815602842</v>
      </c>
      <c r="RP44" s="715">
        <v>43</v>
      </c>
      <c r="RQ44" s="715">
        <v>1.4184397163120568</v>
      </c>
      <c r="RR44" s="715">
        <v>33</v>
      </c>
      <c r="RS44" s="715">
        <v>2.1276595744680851</v>
      </c>
      <c r="RT44" s="715">
        <v>62</v>
      </c>
      <c r="RU44" s="715">
        <v>1.4184397163120568</v>
      </c>
      <c r="RV44" s="715">
        <v>25</v>
      </c>
      <c r="RW44" s="715">
        <v>3.5460992907801421</v>
      </c>
      <c r="RX44" s="715">
        <v>41</v>
      </c>
      <c r="RY44" s="715">
        <v>13.475177304964539</v>
      </c>
      <c r="RZ44" s="715">
        <v>64</v>
      </c>
      <c r="SA44" s="715">
        <v>2.1276595744680851</v>
      </c>
      <c r="SB44" s="715">
        <v>51</v>
      </c>
      <c r="SC44" s="715">
        <v>0</v>
      </c>
      <c r="SD44" s="715">
        <v>1</v>
      </c>
      <c r="SE44" s="715">
        <v>39.00709219858156</v>
      </c>
      <c r="SF44" s="715">
        <v>66</v>
      </c>
      <c r="SG44" s="715">
        <v>12.76595744680851</v>
      </c>
      <c r="SH44" s="715">
        <v>68</v>
      </c>
      <c r="SI44" s="715">
        <v>17.021276595744681</v>
      </c>
      <c r="SJ44" s="715">
        <v>28</v>
      </c>
      <c r="SK44" s="715">
        <v>12.056737588652481</v>
      </c>
      <c r="SL44" s="715">
        <v>64</v>
      </c>
      <c r="SM44" s="715">
        <v>3.5460992907801421</v>
      </c>
      <c r="SN44" s="715">
        <v>47</v>
      </c>
      <c r="SO44" s="715">
        <v>5.6737588652482271</v>
      </c>
      <c r="SP44" s="715">
        <v>13</v>
      </c>
      <c r="SQ44" s="715">
        <v>44.680851063829785</v>
      </c>
      <c r="SR44" s="715">
        <v>42</v>
      </c>
      <c r="SS44" s="715">
        <v>0</v>
      </c>
      <c r="ST44" s="733">
        <v>1</v>
      </c>
      <c r="SU44" s="4108" t="s">
        <v>8302</v>
      </c>
      <c r="SV44" s="1355" t="s">
        <v>8306</v>
      </c>
      <c r="SW44" s="1355">
        <v>162</v>
      </c>
      <c r="SX44" s="4109">
        <v>98.600121728545346</v>
      </c>
      <c r="SY44" s="1355">
        <v>5</v>
      </c>
      <c r="SZ44" s="2074">
        <v>17</v>
      </c>
      <c r="TA44" s="1995">
        <v>20</v>
      </c>
      <c r="TB44" s="3967">
        <v>8.0612656187021354</v>
      </c>
      <c r="TC44" s="1303">
        <v>5</v>
      </c>
      <c r="TD44" s="2074">
        <v>0</v>
      </c>
      <c r="TE44" s="1995">
        <v>0</v>
      </c>
      <c r="TF44" s="3967">
        <v>0</v>
      </c>
      <c r="TG44" s="1303">
        <v>54</v>
      </c>
      <c r="TH44" s="2074">
        <v>0</v>
      </c>
      <c r="TI44" s="1995">
        <v>0</v>
      </c>
      <c r="TJ44" s="3967">
        <v>0</v>
      </c>
      <c r="TK44" s="1303">
        <v>6</v>
      </c>
      <c r="TL44" s="2074">
        <v>0</v>
      </c>
      <c r="TM44" s="1995">
        <v>0</v>
      </c>
      <c r="TN44" s="3967">
        <v>0</v>
      </c>
      <c r="TO44" s="1303">
        <v>11</v>
      </c>
      <c r="TP44" s="2074">
        <v>0</v>
      </c>
      <c r="TQ44" s="1995">
        <v>0</v>
      </c>
      <c r="TR44" s="3967">
        <v>0</v>
      </c>
      <c r="TS44" s="1303">
        <v>5</v>
      </c>
      <c r="TT44" s="2074">
        <v>0</v>
      </c>
      <c r="TU44" s="1995">
        <v>0</v>
      </c>
      <c r="TV44" s="3967">
        <v>0</v>
      </c>
      <c r="TW44" s="1303">
        <v>2</v>
      </c>
      <c r="TX44" s="2074">
        <v>17</v>
      </c>
      <c r="TY44" s="1995">
        <v>23</v>
      </c>
      <c r="TZ44" s="3967">
        <v>9.2704554615074564</v>
      </c>
      <c r="UA44" s="1303">
        <v>26</v>
      </c>
      <c r="UB44" s="2074">
        <v>28</v>
      </c>
      <c r="UC44" s="1995">
        <v>21</v>
      </c>
      <c r="UD44" s="3967">
        <v>8.464328899637243</v>
      </c>
      <c r="UE44" s="1303">
        <v>34</v>
      </c>
      <c r="UF44" s="2074">
        <v>0</v>
      </c>
      <c r="UG44" s="1995">
        <v>0</v>
      </c>
      <c r="UH44" s="3967">
        <v>0</v>
      </c>
      <c r="UI44" s="1303">
        <v>14</v>
      </c>
      <c r="UJ44" s="2074">
        <v>0</v>
      </c>
      <c r="UK44" s="1995">
        <v>12</v>
      </c>
      <c r="UL44" s="3967">
        <v>4.8367593712212811</v>
      </c>
      <c r="UM44" s="1303">
        <v>7</v>
      </c>
      <c r="UN44" s="2074">
        <v>0</v>
      </c>
      <c r="UO44" s="1995">
        <v>0</v>
      </c>
      <c r="UP44" s="3967">
        <v>0</v>
      </c>
      <c r="UQ44" s="1303">
        <v>3</v>
      </c>
      <c r="UR44" s="2074">
        <v>0</v>
      </c>
      <c r="US44" s="1995">
        <v>0</v>
      </c>
      <c r="UT44" s="3967">
        <v>0</v>
      </c>
      <c r="UU44" s="1303">
        <v>12</v>
      </c>
      <c r="UV44" s="2074">
        <v>0</v>
      </c>
      <c r="UW44" s="1995">
        <v>0</v>
      </c>
      <c r="UX44" s="3967">
        <v>0</v>
      </c>
      <c r="UY44" s="1303">
        <v>26</v>
      </c>
      <c r="UZ44" s="2074">
        <v>0</v>
      </c>
      <c r="VA44" s="1995">
        <v>0</v>
      </c>
      <c r="VB44" s="3967">
        <v>0</v>
      </c>
      <c r="VC44" s="1303">
        <v>4</v>
      </c>
      <c r="VD44" s="2073">
        <v>0</v>
      </c>
      <c r="VE44" s="1303">
        <v>0</v>
      </c>
      <c r="VF44" s="1303">
        <v>0</v>
      </c>
      <c r="VG44" s="1303">
        <v>7</v>
      </c>
      <c r="VH44" s="1303">
        <v>4</v>
      </c>
      <c r="VI44" s="1303">
        <v>4</v>
      </c>
      <c r="VJ44" s="1303">
        <v>1.6122531237404274</v>
      </c>
      <c r="VK44" s="1303">
        <v>1</v>
      </c>
      <c r="VL44" s="1303">
        <v>0</v>
      </c>
      <c r="VM44" s="1303">
        <v>0</v>
      </c>
      <c r="VN44" s="1303">
        <v>0</v>
      </c>
      <c r="VO44" s="1303">
        <v>9</v>
      </c>
      <c r="VP44" s="1303">
        <v>0</v>
      </c>
      <c r="VQ44" s="1303">
        <v>0</v>
      </c>
      <c r="VR44" s="1303">
        <v>0</v>
      </c>
      <c r="VS44" s="1303">
        <v>18</v>
      </c>
      <c r="VT44" s="1303">
        <v>0</v>
      </c>
      <c r="VU44" s="1303">
        <v>0</v>
      </c>
      <c r="VV44" s="1303">
        <v>0</v>
      </c>
      <c r="VW44" s="1303">
        <v>7</v>
      </c>
      <c r="VX44" s="1303">
        <v>63</v>
      </c>
      <c r="VY44" s="1303">
        <v>87</v>
      </c>
      <c r="VZ44" s="1303">
        <v>35.066505441354295</v>
      </c>
      <c r="WA44" s="1303">
        <v>7</v>
      </c>
      <c r="WB44" s="1303">
        <v>0</v>
      </c>
      <c r="WC44" s="1303">
        <v>0</v>
      </c>
      <c r="WD44" s="1303">
        <v>0</v>
      </c>
      <c r="WE44" s="1303">
        <v>15</v>
      </c>
      <c r="WF44" s="1303">
        <v>0</v>
      </c>
      <c r="WG44" s="1303">
        <v>0</v>
      </c>
      <c r="WH44" s="1303">
        <v>0</v>
      </c>
      <c r="WI44" s="1303">
        <v>6</v>
      </c>
      <c r="WJ44" s="1303">
        <v>0</v>
      </c>
      <c r="WK44" s="1303">
        <v>0</v>
      </c>
      <c r="WL44" s="1303">
        <v>0</v>
      </c>
      <c r="WM44" s="1303">
        <v>19</v>
      </c>
      <c r="WN44" s="1303">
        <v>8</v>
      </c>
      <c r="WO44" s="1303">
        <v>4</v>
      </c>
      <c r="WP44" s="1303">
        <v>1.6122531237404274</v>
      </c>
      <c r="WQ44" s="1303">
        <v>8</v>
      </c>
      <c r="WR44" s="1303">
        <v>0</v>
      </c>
      <c r="WS44" s="1303">
        <v>0</v>
      </c>
      <c r="WT44" s="1303">
        <v>0</v>
      </c>
      <c r="WU44" s="1303">
        <v>16</v>
      </c>
      <c r="WV44" s="2150"/>
      <c r="WW44" s="712">
        <v>16.867469879518072</v>
      </c>
      <c r="WX44" s="712">
        <v>12.5</v>
      </c>
      <c r="WY44" s="712">
        <v>10.526315789473683</v>
      </c>
      <c r="WZ44" s="712">
        <v>6.25</v>
      </c>
      <c r="XA44" s="712">
        <v>7.0588235294117645</v>
      </c>
      <c r="XB44" s="712">
        <v>15.315315315315313</v>
      </c>
      <c r="XC44" s="699">
        <v>14.583333333333334</v>
      </c>
      <c r="XD44" s="699">
        <v>38</v>
      </c>
      <c r="XE44" s="699">
        <v>10.580912863070539</v>
      </c>
      <c r="XF44" s="712">
        <v>10.95617529880478</v>
      </c>
      <c r="XG44" s="699">
        <v>60</v>
      </c>
      <c r="XH44" s="712">
        <v>14.457831325301203</v>
      </c>
      <c r="XI44" s="712">
        <v>9.6153846153846168</v>
      </c>
      <c r="XJ44" s="712">
        <v>13.157894736842104</v>
      </c>
      <c r="XK44" s="712">
        <v>16.666666666666664</v>
      </c>
      <c r="XL44" s="712">
        <v>12.941176470588237</v>
      </c>
      <c r="XM44" s="712">
        <v>9.9099099099099099</v>
      </c>
      <c r="XN44" s="699">
        <v>12.5</v>
      </c>
      <c r="XO44" s="699">
        <v>38</v>
      </c>
      <c r="XP44" s="699">
        <v>13.278008298755188</v>
      </c>
      <c r="XQ44" s="712">
        <v>12.94820717131474</v>
      </c>
      <c r="XR44" s="699">
        <v>31</v>
      </c>
      <c r="XS44" s="712">
        <v>27.083333333333332</v>
      </c>
      <c r="XT44" s="699">
        <v>38</v>
      </c>
      <c r="XU44" s="699">
        <v>23.858921161825727</v>
      </c>
      <c r="XV44" s="985">
        <v>23.904382470119522</v>
      </c>
      <c r="XW44" s="699">
        <v>44</v>
      </c>
      <c r="XX44" s="699">
        <v>59.45945945945946</v>
      </c>
      <c r="XY44" s="699">
        <v>58.333333333333336</v>
      </c>
      <c r="XZ44" s="699">
        <v>16</v>
      </c>
      <c r="YA44" s="985">
        <v>60.995850622406643</v>
      </c>
      <c r="YB44" s="985">
        <v>60.358565737051798</v>
      </c>
      <c r="YC44" s="699">
        <v>13</v>
      </c>
      <c r="YD44" s="985">
        <v>13.513513513513514</v>
      </c>
      <c r="YE44" s="985">
        <v>13.541666666666666</v>
      </c>
      <c r="YF44" s="699">
        <v>63</v>
      </c>
      <c r="YG44" s="699">
        <v>13.485477178423237</v>
      </c>
      <c r="YH44" s="699">
        <v>13.944223107569719</v>
      </c>
      <c r="YI44" s="699">
        <v>70</v>
      </c>
      <c r="YJ44" s="699">
        <v>1.8018018018018018</v>
      </c>
      <c r="YK44" s="699">
        <v>1.0416666666666665</v>
      </c>
      <c r="YL44" s="699">
        <v>46</v>
      </c>
      <c r="YM44" s="985">
        <v>1.6597510373443984</v>
      </c>
      <c r="YN44" s="985">
        <v>1.7928286852589643</v>
      </c>
      <c r="YO44" s="699">
        <v>48</v>
      </c>
      <c r="YP44" s="985">
        <v>0</v>
      </c>
      <c r="YQ44" s="985">
        <v>0</v>
      </c>
      <c r="YR44" s="699">
        <v>37</v>
      </c>
      <c r="YS44" s="712">
        <v>0</v>
      </c>
      <c r="YT44" s="985">
        <v>0</v>
      </c>
      <c r="YU44" s="699">
        <v>24</v>
      </c>
      <c r="YV44" s="982">
        <v>36</v>
      </c>
      <c r="YW44" s="725">
        <v>50</v>
      </c>
      <c r="YX44" s="699">
        <v>9</v>
      </c>
      <c r="YY44" s="699">
        <v>163</v>
      </c>
      <c r="YZ44" s="725">
        <v>59.509202453987733</v>
      </c>
      <c r="ZA44" s="699">
        <v>47</v>
      </c>
      <c r="ZB44" s="715">
        <v>26</v>
      </c>
      <c r="ZC44" s="725">
        <v>80.769230769230774</v>
      </c>
      <c r="ZD44" s="699">
        <v>25</v>
      </c>
      <c r="ZE44" s="982">
        <v>36</v>
      </c>
      <c r="ZF44" s="715">
        <v>41.666666666666671</v>
      </c>
      <c r="ZG44" s="699">
        <v>25</v>
      </c>
      <c r="ZH44" s="716">
        <v>0</v>
      </c>
      <c r="ZI44" s="712">
        <v>0</v>
      </c>
      <c r="ZJ44" s="699">
        <v>25</v>
      </c>
      <c r="ZK44" s="1363" t="s">
        <v>1627</v>
      </c>
      <c r="ZL44" s="712">
        <v>79.742173112338861</v>
      </c>
      <c r="ZM44" s="712">
        <v>86.652977412731005</v>
      </c>
      <c r="ZN44" s="699">
        <v>37</v>
      </c>
      <c r="ZO44" s="715">
        <v>487</v>
      </c>
      <c r="ZP44" s="709">
        <v>54.901960784313729</v>
      </c>
      <c r="ZQ44" s="703">
        <v>63.687150837988824</v>
      </c>
      <c r="ZR44" s="978">
        <v>46</v>
      </c>
      <c r="ZS44" s="705">
        <v>179</v>
      </c>
      <c r="ZT44" s="709">
        <v>69.863013698630141</v>
      </c>
      <c r="ZU44" s="703">
        <v>84.210526315789465</v>
      </c>
      <c r="ZV44" s="978">
        <v>24</v>
      </c>
      <c r="ZW44" s="4111">
        <v>76</v>
      </c>
      <c r="ZX44" s="709">
        <v>51.94805194805194</v>
      </c>
      <c r="ZY44" s="703">
        <v>50.793650793650791</v>
      </c>
      <c r="ZZ44" s="978">
        <v>67</v>
      </c>
      <c r="AAA44" s="4111">
        <v>63</v>
      </c>
      <c r="AAB44" s="709">
        <v>38.888888888888893</v>
      </c>
      <c r="AAC44" s="703">
        <v>45</v>
      </c>
      <c r="AAD44" s="978">
        <v>67</v>
      </c>
      <c r="AAE44" s="4111">
        <v>40</v>
      </c>
      <c r="AAF44" s="983">
        <v>90.673575129533674</v>
      </c>
      <c r="AAG44" s="715">
        <v>100</v>
      </c>
      <c r="AAH44" s="715">
        <v>1</v>
      </c>
      <c r="AAI44" s="733">
        <v>190</v>
      </c>
      <c r="AAJ44" s="709">
        <v>1117.8</v>
      </c>
      <c r="AAK44" s="978">
        <v>2</v>
      </c>
      <c r="AAL44" s="703">
        <v>1805.7</v>
      </c>
      <c r="AAM44" s="978">
        <v>4</v>
      </c>
      <c r="AAN44" s="703">
        <v>2001.7</v>
      </c>
      <c r="AAO44" s="978">
        <f t="shared" si="26"/>
        <v>22</v>
      </c>
      <c r="AAP44" s="703">
        <v>0</v>
      </c>
      <c r="AAQ44" s="979">
        <f t="shared" si="27"/>
        <v>12</v>
      </c>
      <c r="AAR44" s="712">
        <v>0</v>
      </c>
      <c r="AAS44" s="699">
        <v>30</v>
      </c>
      <c r="AAT44" s="712">
        <v>150.46</v>
      </c>
      <c r="AAU44" s="699">
        <v>61</v>
      </c>
      <c r="AAV44" s="712">
        <v>0</v>
      </c>
      <c r="AAW44" s="699">
        <v>24</v>
      </c>
      <c r="AAX44" s="712">
        <v>1484.6</v>
      </c>
      <c r="AAY44" s="699">
        <v>7</v>
      </c>
      <c r="AAZ44" s="699">
        <v>4170.1000000000004</v>
      </c>
      <c r="ABA44" s="978">
        <f t="shared" si="28"/>
        <v>47</v>
      </c>
      <c r="ABB44" s="712">
        <v>1768.1</v>
      </c>
      <c r="ABC44" s="978">
        <f t="shared" si="28"/>
        <v>23</v>
      </c>
      <c r="ABD44" s="712">
        <v>2335.3000000000002</v>
      </c>
      <c r="ABE44" s="978">
        <f t="shared" si="28"/>
        <v>5</v>
      </c>
      <c r="ABF44" s="712">
        <v>5020.8999999999996</v>
      </c>
      <c r="ABG44" s="978">
        <f t="shared" si="28"/>
        <v>13</v>
      </c>
      <c r="ABH44" s="712">
        <v>0</v>
      </c>
      <c r="ABI44" s="978">
        <f t="shared" si="29"/>
        <v>2</v>
      </c>
      <c r="ABJ44" s="712">
        <v>0</v>
      </c>
      <c r="ABK44" s="978">
        <f t="shared" si="29"/>
        <v>1</v>
      </c>
      <c r="ABL44" s="712">
        <v>0</v>
      </c>
      <c r="ABM44" s="978">
        <f t="shared" si="29"/>
        <v>38</v>
      </c>
      <c r="ABN44" s="712">
        <f t="shared" si="30"/>
        <v>0</v>
      </c>
      <c r="ABO44" s="2732">
        <f t="shared" si="31"/>
        <v>39</v>
      </c>
      <c r="ABP44" s="716">
        <v>5</v>
      </c>
      <c r="ABQ44" s="712" t="s">
        <v>1632</v>
      </c>
      <c r="ABR44" s="712">
        <v>0</v>
      </c>
      <c r="ABS44" s="712" t="s">
        <v>1625</v>
      </c>
      <c r="ABT44" s="712">
        <v>0</v>
      </c>
      <c r="ABU44" s="712" t="s">
        <v>1625</v>
      </c>
      <c r="ABV44" s="712">
        <v>0</v>
      </c>
      <c r="ABW44" s="712" t="s">
        <v>1625</v>
      </c>
      <c r="ABX44" s="712">
        <v>0</v>
      </c>
      <c r="ABY44" s="712" t="s">
        <v>1625</v>
      </c>
      <c r="ABZ44" s="712">
        <v>5</v>
      </c>
      <c r="ACA44" s="699">
        <v>59</v>
      </c>
      <c r="ACB44" s="712">
        <v>5</v>
      </c>
      <c r="ACC44" s="712" t="s">
        <v>1632</v>
      </c>
      <c r="ACD44" s="712">
        <v>0</v>
      </c>
      <c r="ACE44" s="712" t="s">
        <v>1625</v>
      </c>
      <c r="ACF44" s="712">
        <v>0</v>
      </c>
      <c r="ACG44" s="712" t="s">
        <v>1625</v>
      </c>
      <c r="ACH44" s="712">
        <v>0</v>
      </c>
      <c r="ACI44" s="712" t="s">
        <v>1625</v>
      </c>
      <c r="ACJ44" s="712">
        <v>5</v>
      </c>
      <c r="ACK44" s="699">
        <v>52</v>
      </c>
      <c r="ACL44" s="712">
        <v>0</v>
      </c>
      <c r="ACM44" s="712" t="s">
        <v>1625</v>
      </c>
      <c r="ACN44" s="712">
        <v>0</v>
      </c>
      <c r="ACO44" s="712" t="s">
        <v>1625</v>
      </c>
      <c r="ACP44" s="712">
        <v>0</v>
      </c>
      <c r="ACQ44" s="712" t="s">
        <v>1625</v>
      </c>
      <c r="ACR44" s="712">
        <v>0</v>
      </c>
      <c r="ACS44" s="699">
        <v>70</v>
      </c>
      <c r="ACT44" s="699">
        <v>0</v>
      </c>
      <c r="ACU44" s="699" t="s">
        <v>1625</v>
      </c>
      <c r="ACV44" s="699">
        <v>0</v>
      </c>
      <c r="ACW44" s="699" t="s">
        <v>1625</v>
      </c>
      <c r="ACX44" s="699">
        <v>0</v>
      </c>
      <c r="ACY44" s="699" t="s">
        <v>1625</v>
      </c>
      <c r="ACZ44" s="699">
        <v>0</v>
      </c>
      <c r="ADA44" s="699" t="s">
        <v>1625</v>
      </c>
      <c r="ADB44" s="699">
        <v>0</v>
      </c>
      <c r="ADC44" s="699">
        <v>60</v>
      </c>
      <c r="ADD44" s="989">
        <v>10</v>
      </c>
      <c r="ADE44" s="989">
        <v>10</v>
      </c>
      <c r="ADF44" s="989">
        <v>10</v>
      </c>
      <c r="ADG44" s="989">
        <v>10</v>
      </c>
      <c r="ADH44" s="989">
        <v>40</v>
      </c>
      <c r="ADI44" s="699">
        <v>1</v>
      </c>
      <c r="ADJ44" s="712">
        <v>5</v>
      </c>
      <c r="ADK44" s="712" t="s">
        <v>1632</v>
      </c>
      <c r="ADL44" s="712">
        <v>5</v>
      </c>
      <c r="ADM44" s="712" t="s">
        <v>1632</v>
      </c>
      <c r="ADN44" s="712">
        <v>0</v>
      </c>
      <c r="ADO44" s="712" t="s">
        <v>1625</v>
      </c>
      <c r="ADP44" s="712">
        <v>0</v>
      </c>
      <c r="ADQ44" s="712" t="s">
        <v>1625</v>
      </c>
      <c r="ADR44" s="712">
        <v>10</v>
      </c>
      <c r="ADS44" s="699">
        <v>49</v>
      </c>
      <c r="ADT44" s="712">
        <v>10</v>
      </c>
      <c r="ADU44" s="712">
        <v>10</v>
      </c>
      <c r="ADV44" s="712">
        <v>0</v>
      </c>
      <c r="ADW44" s="712">
        <v>0</v>
      </c>
      <c r="ADX44" s="712">
        <v>20</v>
      </c>
      <c r="ADY44" s="699">
        <v>38</v>
      </c>
      <c r="ADZ44" s="714">
        <v>0</v>
      </c>
      <c r="AEA44" s="712">
        <v>0</v>
      </c>
      <c r="AEB44" s="699">
        <v>23</v>
      </c>
      <c r="AEC44" s="715">
        <v>0</v>
      </c>
      <c r="AED44" s="712">
        <v>0</v>
      </c>
      <c r="AEE44" s="699">
        <v>54</v>
      </c>
      <c r="AEF44" s="715">
        <v>1</v>
      </c>
      <c r="AEG44" s="712">
        <v>17.196904557179707</v>
      </c>
      <c r="AEH44" s="699">
        <v>13</v>
      </c>
      <c r="AEI44" s="1303">
        <v>2</v>
      </c>
      <c r="AEJ44" s="712">
        <v>34.393809114359414</v>
      </c>
      <c r="AEK44" s="699">
        <f t="shared" si="32"/>
        <v>45</v>
      </c>
      <c r="AEL44" s="715">
        <v>1</v>
      </c>
      <c r="AEM44" s="712">
        <v>16.986580601324953</v>
      </c>
      <c r="AEN44" s="699">
        <v>6</v>
      </c>
      <c r="AEO44" s="699">
        <v>1</v>
      </c>
      <c r="AEP44" s="712">
        <v>17.2</v>
      </c>
      <c r="AEQ44" s="699">
        <v>71</v>
      </c>
      <c r="AER44" s="699">
        <v>0</v>
      </c>
      <c r="AES44" s="712">
        <v>0</v>
      </c>
      <c r="AET44" s="699">
        <v>77</v>
      </c>
      <c r="AEU44" s="699">
        <v>2</v>
      </c>
      <c r="AEV44" s="1099">
        <v>34.4</v>
      </c>
      <c r="AEW44" s="699">
        <v>3</v>
      </c>
      <c r="AEX44" s="989">
        <v>1.1299999999999999</v>
      </c>
      <c r="AEY44" s="989">
        <v>1</v>
      </c>
      <c r="AEZ44" s="989">
        <v>0.313</v>
      </c>
      <c r="AFA44" s="989">
        <v>3</v>
      </c>
      <c r="AFB44" s="989">
        <v>0.16500000000000001</v>
      </c>
      <c r="AFC44" s="989">
        <v>1</v>
      </c>
      <c r="AFD44" s="989">
        <v>0.16</v>
      </c>
      <c r="AFE44" s="989">
        <v>1</v>
      </c>
      <c r="AFF44" s="989">
        <v>0.126</v>
      </c>
      <c r="AFG44" s="989">
        <v>1</v>
      </c>
      <c r="AFH44" s="989">
        <v>0.23499999999999999</v>
      </c>
      <c r="AFI44" s="989">
        <v>1</v>
      </c>
      <c r="AFJ44" s="989">
        <v>3.3000000000000002E-2</v>
      </c>
      <c r="AFK44" s="989">
        <v>1</v>
      </c>
      <c r="AFL44" s="989">
        <v>7.3999999999999996E-2</v>
      </c>
      <c r="AFM44" s="989">
        <v>1</v>
      </c>
      <c r="AFN44" s="989">
        <v>17</v>
      </c>
      <c r="AFO44" s="989">
        <v>283.56964136780647</v>
      </c>
      <c r="AFP44" s="989">
        <v>7</v>
      </c>
      <c r="AFQ44" s="989">
        <v>2</v>
      </c>
      <c r="AFR44" s="989">
        <v>33.361134278565473</v>
      </c>
      <c r="AFS44" s="989">
        <v>57</v>
      </c>
      <c r="AFT44" s="989">
        <v>11</v>
      </c>
      <c r="AFU44" s="989">
        <v>183.48623853211009</v>
      </c>
      <c r="AFV44" s="989">
        <v>22</v>
      </c>
      <c r="AFW44" s="989">
        <v>8</v>
      </c>
      <c r="AFX44" s="989">
        <v>133.44453711426189</v>
      </c>
      <c r="AFY44" s="989">
        <v>24</v>
      </c>
      <c r="AFZ44" s="989">
        <v>135</v>
      </c>
      <c r="AGA44" s="989">
        <v>2251.8765638031691</v>
      </c>
      <c r="AGB44" s="989">
        <v>2</v>
      </c>
      <c r="AGC44" s="989">
        <v>10</v>
      </c>
      <c r="AGD44" s="989">
        <v>166.80567139282735</v>
      </c>
      <c r="AGE44" s="989">
        <v>37</v>
      </c>
      <c r="AGF44" s="989">
        <v>5</v>
      </c>
      <c r="AGG44" s="989">
        <v>92.08</v>
      </c>
      <c r="AGH44" s="989">
        <v>28</v>
      </c>
      <c r="AGI44" s="989">
        <v>0</v>
      </c>
      <c r="AGJ44" s="989">
        <v>0</v>
      </c>
      <c r="AGK44" s="989">
        <v>10</v>
      </c>
      <c r="AGL44" s="989">
        <v>0</v>
      </c>
      <c r="AGM44" s="989">
        <v>0</v>
      </c>
      <c r="AGN44" s="989">
        <v>2</v>
      </c>
      <c r="AGO44" s="989">
        <v>5</v>
      </c>
      <c r="AGP44" s="989">
        <v>92.08</v>
      </c>
      <c r="AGQ44" s="989">
        <v>21</v>
      </c>
      <c r="AGR44" s="989">
        <v>0</v>
      </c>
      <c r="AGS44" s="989">
        <v>0</v>
      </c>
      <c r="AGT44" s="989">
        <v>19</v>
      </c>
      <c r="AGU44" s="989">
        <v>0</v>
      </c>
      <c r="AGV44" s="989">
        <v>0</v>
      </c>
      <c r="AGW44" s="989">
        <v>31</v>
      </c>
      <c r="AGX44" s="989">
        <v>0</v>
      </c>
      <c r="AGY44" s="989">
        <v>0</v>
      </c>
      <c r="AGZ44" s="989">
        <v>25</v>
      </c>
      <c r="AHA44" s="989">
        <v>0</v>
      </c>
      <c r="AHB44" s="989">
        <v>0</v>
      </c>
      <c r="AHC44" s="989">
        <v>12</v>
      </c>
      <c r="AHD44" s="989">
        <v>0</v>
      </c>
      <c r="AHE44" s="989">
        <v>0</v>
      </c>
      <c r="AHF44" s="989">
        <v>41</v>
      </c>
      <c r="AHG44" s="712">
        <v>0</v>
      </c>
      <c r="AHH44" s="712">
        <v>0</v>
      </c>
      <c r="AHI44" s="699">
        <v>76</v>
      </c>
      <c r="AHJ44" s="712">
        <v>24</v>
      </c>
      <c r="AHK44" s="712">
        <v>424.78</v>
      </c>
      <c r="AHL44" s="712">
        <v>51</v>
      </c>
      <c r="AHM44" s="712">
        <v>17</v>
      </c>
      <c r="AHN44" s="712">
        <v>313.08</v>
      </c>
      <c r="AHO44" s="699">
        <v>3</v>
      </c>
      <c r="AHP44" s="712">
        <v>0</v>
      </c>
      <c r="AHQ44" s="712">
        <v>0</v>
      </c>
      <c r="AHR44" s="712">
        <v>23</v>
      </c>
      <c r="AHS44" s="712">
        <v>0</v>
      </c>
      <c r="AHT44" s="712">
        <v>0</v>
      </c>
      <c r="AHU44" s="699">
        <v>28</v>
      </c>
      <c r="AHV44" s="712">
        <v>4</v>
      </c>
      <c r="AHW44" s="712">
        <v>70.8</v>
      </c>
      <c r="AHX44" s="699">
        <v>74</v>
      </c>
      <c r="AHY44" s="712">
        <v>0</v>
      </c>
      <c r="AHZ44" s="712">
        <v>0</v>
      </c>
      <c r="AIA44" s="699">
        <v>63</v>
      </c>
      <c r="AIC44" s="714"/>
      <c r="AID44" s="725"/>
      <c r="AIE44" s="715"/>
      <c r="AIF44" s="714"/>
      <c r="AIG44" s="725"/>
      <c r="AIH44" s="715"/>
      <c r="AII44" s="715"/>
      <c r="AIJ44" s="712"/>
      <c r="AIK44" s="715"/>
      <c r="AIL44" s="1169">
        <v>36</v>
      </c>
      <c r="AIM44" s="1174">
        <v>66.666666666666657</v>
      </c>
      <c r="AIN44" s="1168">
        <f t="shared" si="33"/>
        <v>10</v>
      </c>
      <c r="AIO44" s="715">
        <v>160</v>
      </c>
      <c r="AIP44" s="725">
        <v>28.125</v>
      </c>
      <c r="AIQ44" s="715">
        <f t="shared" si="34"/>
        <v>25</v>
      </c>
      <c r="AIR44" s="1169">
        <v>34</v>
      </c>
      <c r="AIS44" s="1174">
        <v>44.117647058823529</v>
      </c>
      <c r="AIT44" s="1168">
        <f t="shared" si="35"/>
        <v>17</v>
      </c>
      <c r="AIU44" s="715">
        <v>156</v>
      </c>
      <c r="AIV44" s="725">
        <v>14.102564102564102</v>
      </c>
      <c r="AIW44" s="715">
        <f t="shared" si="36"/>
        <v>35</v>
      </c>
      <c r="AIX44" s="1169">
        <v>36</v>
      </c>
      <c r="AIY44" s="1174">
        <v>0</v>
      </c>
      <c r="AIZ44" s="1168">
        <f t="shared" si="37"/>
        <v>64</v>
      </c>
      <c r="AJA44" s="715">
        <v>150</v>
      </c>
      <c r="AJB44" s="725">
        <v>17.333333333333336</v>
      </c>
      <c r="AJC44" s="715">
        <f t="shared" si="38"/>
        <v>46</v>
      </c>
      <c r="AJD44" s="714">
        <v>35</v>
      </c>
      <c r="AJE44" s="725">
        <v>11.428571428571429</v>
      </c>
      <c r="AJF44" s="715">
        <v>48</v>
      </c>
      <c r="AJG44" s="699">
        <v>162</v>
      </c>
      <c r="AJH44" s="1099">
        <v>16.666666666666664</v>
      </c>
      <c r="AJI44" s="733">
        <v>76</v>
      </c>
      <c r="AJJ44" s="714">
        <v>35</v>
      </c>
      <c r="AJK44" s="712">
        <v>25.714285714285712</v>
      </c>
      <c r="AJL44" s="715">
        <v>48</v>
      </c>
      <c r="AJM44" s="699">
        <v>162</v>
      </c>
      <c r="AJN44" s="712">
        <v>29.629629629629626</v>
      </c>
      <c r="AJO44" s="715">
        <v>75</v>
      </c>
      <c r="AJP44" s="714">
        <v>35</v>
      </c>
      <c r="AJQ44" s="712">
        <v>14.285714285714285</v>
      </c>
      <c r="AJR44" s="715">
        <v>50</v>
      </c>
      <c r="AJS44" s="699">
        <v>168</v>
      </c>
      <c r="AJT44" s="712">
        <v>26.785714285714285</v>
      </c>
      <c r="AJU44" s="715">
        <f t="shared" si="39"/>
        <v>36</v>
      </c>
      <c r="AJV44" s="1178">
        <v>0</v>
      </c>
      <c r="AJW44" s="1099">
        <v>0</v>
      </c>
      <c r="AJX44" s="1099">
        <v>0</v>
      </c>
      <c r="AJY44" s="1099">
        <v>0</v>
      </c>
      <c r="AJZ44" s="1099">
        <v>0</v>
      </c>
      <c r="AKA44" s="1099">
        <v>0</v>
      </c>
      <c r="AKB44" s="1099">
        <v>0</v>
      </c>
      <c r="AKC44" s="1099">
        <v>0</v>
      </c>
      <c r="AKD44" s="1099">
        <v>0</v>
      </c>
      <c r="AKE44" s="1099">
        <v>0</v>
      </c>
      <c r="AKF44" s="1099">
        <v>0</v>
      </c>
      <c r="AKG44" s="1188" t="s">
        <v>1730</v>
      </c>
      <c r="AKH44" s="985">
        <v>32</v>
      </c>
      <c r="AKI44" s="985">
        <v>4</v>
      </c>
      <c r="AKJ44" s="985">
        <v>20</v>
      </c>
      <c r="AKK44" s="985">
        <v>8</v>
      </c>
      <c r="AKL44" s="985">
        <v>24</v>
      </c>
      <c r="AKM44" s="985">
        <v>8</v>
      </c>
      <c r="AKN44" s="985">
        <v>8</v>
      </c>
      <c r="AKO44" s="985">
        <v>4</v>
      </c>
      <c r="AKP44" s="985">
        <v>20</v>
      </c>
      <c r="AKQ44" s="985">
        <v>12</v>
      </c>
      <c r="AKR44" s="985">
        <v>0</v>
      </c>
      <c r="AKS44" s="699">
        <v>25</v>
      </c>
      <c r="AKT44" s="714" t="s">
        <v>1650</v>
      </c>
      <c r="AKU44" s="715" t="s">
        <v>1650</v>
      </c>
      <c r="AKV44" s="715" t="s">
        <v>1633</v>
      </c>
      <c r="AKW44" s="715" t="s">
        <v>1634</v>
      </c>
      <c r="AKX44" s="715" t="s">
        <v>1634</v>
      </c>
      <c r="AKY44" s="715" t="s">
        <v>1633</v>
      </c>
      <c r="AKZ44" s="715" t="s">
        <v>1634</v>
      </c>
      <c r="ALA44" s="715">
        <v>2</v>
      </c>
      <c r="ALB44" s="715">
        <v>2</v>
      </c>
      <c r="ALC44" s="715">
        <v>-1</v>
      </c>
      <c r="ALD44" s="715">
        <v>1</v>
      </c>
      <c r="ALE44" s="715">
        <v>1</v>
      </c>
      <c r="ALF44" s="715">
        <v>-1</v>
      </c>
      <c r="ALG44" s="715">
        <v>1</v>
      </c>
      <c r="ALH44" s="715">
        <f t="shared" si="40"/>
        <v>5</v>
      </c>
      <c r="ALI44" s="715">
        <f t="shared" si="41"/>
        <v>36</v>
      </c>
      <c r="ALJ44" s="716" t="s">
        <v>31</v>
      </c>
      <c r="ALK44" s="712" t="s">
        <v>31</v>
      </c>
      <c r="ALL44" s="712" t="s">
        <v>1636</v>
      </c>
      <c r="ALM44" s="712" t="s">
        <v>31</v>
      </c>
      <c r="ALN44" s="712" t="s">
        <v>31</v>
      </c>
      <c r="ALO44" s="712" t="s">
        <v>1636</v>
      </c>
      <c r="ALP44" s="712" t="s">
        <v>31</v>
      </c>
      <c r="ALQ44" s="714">
        <v>2</v>
      </c>
      <c r="ALR44" s="715">
        <v>3</v>
      </c>
      <c r="ALS44" s="715">
        <v>1</v>
      </c>
      <c r="ALT44" s="715">
        <v>2</v>
      </c>
      <c r="ALU44" s="715">
        <v>1</v>
      </c>
      <c r="ALV44" s="715">
        <v>2</v>
      </c>
      <c r="ALW44" s="733">
        <v>1</v>
      </c>
      <c r="ALX44" s="981">
        <v>1.2172854534388313</v>
      </c>
      <c r="ALY44" s="715">
        <v>22</v>
      </c>
      <c r="ALZ44" s="731">
        <v>1.8259281801582472</v>
      </c>
      <c r="AMA44" s="715">
        <v>9</v>
      </c>
      <c r="AMB44" s="731">
        <v>0.60864272671941566</v>
      </c>
      <c r="AMC44" s="715">
        <v>23</v>
      </c>
      <c r="AMD44" s="731">
        <v>1.2172854534388313</v>
      </c>
      <c r="AME44" s="715">
        <v>38</v>
      </c>
      <c r="AMF44" s="715">
        <v>0.60864272671941566</v>
      </c>
      <c r="AMG44" s="715">
        <v>26</v>
      </c>
      <c r="AMH44" s="731">
        <v>1.2172854534388313</v>
      </c>
      <c r="AMI44" s="715">
        <v>16</v>
      </c>
      <c r="AMJ44" s="731">
        <v>0.60864272671941566</v>
      </c>
      <c r="AMK44" s="715">
        <v>31</v>
      </c>
      <c r="AML44" s="982">
        <v>3</v>
      </c>
      <c r="AMM44" s="699">
        <v>0</v>
      </c>
      <c r="AMN44" s="699">
        <v>0</v>
      </c>
      <c r="AMO44" s="716">
        <v>1.8259281801582472</v>
      </c>
      <c r="AMP44" s="715">
        <v>6</v>
      </c>
      <c r="AMQ44" s="712">
        <v>0</v>
      </c>
      <c r="AMR44" s="715">
        <v>27</v>
      </c>
      <c r="AMS44" s="712">
        <v>0</v>
      </c>
      <c r="AMT44" s="733">
        <v>27</v>
      </c>
      <c r="AMU44" s="982">
        <v>0</v>
      </c>
      <c r="AMV44" s="731">
        <v>0</v>
      </c>
      <c r="AMW44" s="715">
        <v>32</v>
      </c>
      <c r="AMX44" s="716" t="s">
        <v>1687</v>
      </c>
      <c r="AMY44" s="712" t="s">
        <v>1687</v>
      </c>
      <c r="AMZ44" s="715">
        <v>1</v>
      </c>
      <c r="ANA44" s="715">
        <v>1</v>
      </c>
      <c r="ANB44" s="715">
        <v>2</v>
      </c>
      <c r="ANC44" s="715">
        <v>55</v>
      </c>
      <c r="AND44" s="1201" t="s">
        <v>1632</v>
      </c>
      <c r="ANE44" s="1202" t="s">
        <v>1632</v>
      </c>
      <c r="ANF44" s="1202" t="s">
        <v>1625</v>
      </c>
      <c r="ANG44" s="1202" t="s">
        <v>1625</v>
      </c>
      <c r="ANH44" s="725">
        <v>5</v>
      </c>
      <c r="ANI44" s="725">
        <v>5</v>
      </c>
      <c r="ANJ44" s="725">
        <v>0</v>
      </c>
      <c r="ANK44" s="725">
        <v>0</v>
      </c>
      <c r="ANL44" s="1303">
        <f t="shared" si="42"/>
        <v>10</v>
      </c>
      <c r="ANM44" s="1303">
        <f t="shared" si="43"/>
        <v>52</v>
      </c>
      <c r="ANN44" s="983" t="s">
        <v>1632</v>
      </c>
      <c r="ANO44" s="725" t="s">
        <v>1632</v>
      </c>
      <c r="ANP44" s="725" t="s">
        <v>1632</v>
      </c>
      <c r="ANQ44" s="725" t="s">
        <v>1632</v>
      </c>
      <c r="ANR44" s="725">
        <v>5</v>
      </c>
      <c r="ANS44" s="725">
        <v>5</v>
      </c>
      <c r="ANT44" s="725">
        <v>5</v>
      </c>
      <c r="ANU44" s="725">
        <v>5</v>
      </c>
      <c r="ANV44" s="715">
        <f t="shared" si="44"/>
        <v>20</v>
      </c>
      <c r="ANW44" s="715">
        <f t="shared" si="45"/>
        <v>1</v>
      </c>
      <c r="ANX44" s="982">
        <v>13</v>
      </c>
      <c r="ANY44" s="715">
        <v>1334</v>
      </c>
      <c r="ANZ44" s="1089">
        <v>23.164000000000001</v>
      </c>
      <c r="AOA44" s="715">
        <v>11</v>
      </c>
      <c r="AOB44" s="1089">
        <v>1.8</v>
      </c>
      <c r="AOC44" s="1188">
        <f t="shared" si="46"/>
        <v>60</v>
      </c>
      <c r="AOD44" s="1089">
        <v>55.03</v>
      </c>
      <c r="AOE44" s="1188">
        <f t="shared" si="47"/>
        <v>30</v>
      </c>
      <c r="AOF44" s="699">
        <v>0</v>
      </c>
      <c r="AOG44" s="985">
        <v>0</v>
      </c>
      <c r="AOH44" s="1188">
        <v>45</v>
      </c>
      <c r="AOI44" s="699">
        <v>0</v>
      </c>
      <c r="AOJ44" s="985">
        <v>0</v>
      </c>
      <c r="AOK44" s="1188">
        <v>60</v>
      </c>
      <c r="AOL44" s="699">
        <v>1</v>
      </c>
      <c r="AOM44" s="985">
        <v>0.40617384240454912</v>
      </c>
      <c r="AON44" s="1188">
        <v>38</v>
      </c>
      <c r="AOO44" s="699">
        <v>1</v>
      </c>
      <c r="AOP44" s="985">
        <v>0.40617384240454912</v>
      </c>
      <c r="AOQ44" s="1188">
        <v>27</v>
      </c>
      <c r="AOR44" s="983" t="s">
        <v>1625</v>
      </c>
      <c r="AOS44" s="725" t="s">
        <v>1625</v>
      </c>
      <c r="AOT44" s="725" t="s">
        <v>1625</v>
      </c>
      <c r="AOU44" s="725" t="s">
        <v>1625</v>
      </c>
      <c r="AOV44" s="725">
        <v>0</v>
      </c>
      <c r="AOW44" s="725">
        <v>0</v>
      </c>
      <c r="AOX44" s="725">
        <v>0</v>
      </c>
      <c r="AOY44" s="725">
        <v>0</v>
      </c>
      <c r="AOZ44" s="715">
        <f t="shared" si="48"/>
        <v>0</v>
      </c>
      <c r="APA44" s="715">
        <f t="shared" si="49"/>
        <v>25</v>
      </c>
      <c r="APB44" s="1993" t="s">
        <v>1632</v>
      </c>
      <c r="APC44" s="1994" t="s">
        <v>1632</v>
      </c>
      <c r="APD44" s="1994" t="s">
        <v>1632</v>
      </c>
      <c r="APE44" s="1994" t="s">
        <v>1625</v>
      </c>
      <c r="APF44" s="1995">
        <v>5</v>
      </c>
      <c r="APG44" s="1995">
        <v>5</v>
      </c>
      <c r="APH44" s="1995">
        <v>5</v>
      </c>
      <c r="API44" s="1995">
        <v>0</v>
      </c>
      <c r="APJ44" s="715">
        <f t="shared" si="50"/>
        <v>15</v>
      </c>
      <c r="APK44" s="715">
        <f t="shared" si="51"/>
        <v>27</v>
      </c>
      <c r="APL44" s="715">
        <v>0</v>
      </c>
      <c r="APM44" s="725">
        <v>0</v>
      </c>
      <c r="APN44" s="715">
        <v>17</v>
      </c>
      <c r="APO44" s="715">
        <v>0</v>
      </c>
      <c r="APP44" s="725">
        <v>0</v>
      </c>
      <c r="APQ44" s="715">
        <v>18</v>
      </c>
      <c r="APR44" s="1169">
        <v>1</v>
      </c>
      <c r="APS44" s="1168">
        <v>213</v>
      </c>
      <c r="APT44" s="1168">
        <v>1704</v>
      </c>
      <c r="APU44" s="989">
        <v>213</v>
      </c>
      <c r="APV44" s="989">
        <v>1704</v>
      </c>
      <c r="APW44" s="989">
        <v>103.64963503649636</v>
      </c>
      <c r="APX44" s="989">
        <v>9</v>
      </c>
      <c r="APY44" s="989">
        <v>0</v>
      </c>
      <c r="APZ44" s="989">
        <v>0</v>
      </c>
      <c r="AQA44" s="989">
        <v>0</v>
      </c>
      <c r="AQB44" s="989">
        <v>0</v>
      </c>
      <c r="AQC44" s="989">
        <v>0</v>
      </c>
      <c r="AQD44" s="1099">
        <v>0</v>
      </c>
      <c r="AQE44" s="989">
        <v>55</v>
      </c>
      <c r="AQF44" s="989">
        <v>1</v>
      </c>
      <c r="AQG44" s="989">
        <v>213</v>
      </c>
      <c r="AQH44" s="989">
        <v>1704</v>
      </c>
      <c r="AQI44" s="989">
        <v>213</v>
      </c>
      <c r="AQJ44" s="989">
        <v>1704</v>
      </c>
      <c r="AQK44" s="989">
        <v>103.64963503649636</v>
      </c>
      <c r="AQL44" s="729">
        <v>15</v>
      </c>
      <c r="AQM44" s="987"/>
      <c r="AQQ44" s="715">
        <v>371</v>
      </c>
      <c r="AQR44" s="715">
        <v>304</v>
      </c>
      <c r="AQS44" s="989">
        <v>32</v>
      </c>
      <c r="AQT44" s="1099">
        <v>10.526315789473683</v>
      </c>
      <c r="AQU44" s="989">
        <f t="shared" si="52"/>
        <v>57</v>
      </c>
      <c r="AQV44" s="989">
        <v>8</v>
      </c>
      <c r="AQW44" s="989">
        <v>25</v>
      </c>
      <c r="AQX44" s="1099">
        <v>3.375</v>
      </c>
      <c r="AQY44" s="989">
        <f t="shared" si="53"/>
        <v>53</v>
      </c>
      <c r="AQZ44" s="989">
        <v>10</v>
      </c>
      <c r="ARA44" s="989">
        <v>42</v>
      </c>
      <c r="ARB44" s="989">
        <v>23.809523809523807</v>
      </c>
      <c r="ARC44" s="989">
        <f t="shared" si="54"/>
        <v>20</v>
      </c>
      <c r="ARD44" s="1668">
        <v>2.2138157894736841</v>
      </c>
      <c r="ARE44" s="1667">
        <f t="shared" si="55"/>
        <v>73</v>
      </c>
      <c r="ARF44" s="1168">
        <v>3</v>
      </c>
      <c r="ARG44" s="1099">
        <v>33.333333333333329</v>
      </c>
      <c r="ARH44" s="989">
        <f t="shared" si="56"/>
        <v>71</v>
      </c>
      <c r="ARI44" s="715">
        <v>32</v>
      </c>
      <c r="ARJ44" s="985">
        <v>18.75</v>
      </c>
      <c r="ARK44" s="699">
        <f t="shared" si="57"/>
        <v>32</v>
      </c>
      <c r="ARL44" s="989">
        <v>126</v>
      </c>
      <c r="ARM44" s="715">
        <v>32</v>
      </c>
      <c r="ARN44" s="985">
        <v>25.396825396825395</v>
      </c>
      <c r="ARO44" s="699">
        <f t="shared" si="58"/>
        <v>52</v>
      </c>
      <c r="ARP44" s="707">
        <v>50</v>
      </c>
      <c r="ARQ44" s="990">
        <v>0</v>
      </c>
      <c r="ARR44" s="719">
        <v>0</v>
      </c>
      <c r="ARS44" s="979">
        <f t="shared" si="59"/>
        <v>34</v>
      </c>
      <c r="ART44" s="715">
        <v>22</v>
      </c>
      <c r="ARU44" s="699">
        <f t="shared" si="59"/>
        <v>67</v>
      </c>
      <c r="ARV44" s="715" t="s">
        <v>31</v>
      </c>
      <c r="ARW44" s="715" t="s">
        <v>31</v>
      </c>
      <c r="ARX44" s="985" t="s">
        <v>31</v>
      </c>
      <c r="ARY44" s="699" t="str">
        <f t="shared" si="60"/>
        <v>-</v>
      </c>
      <c r="ARZ44" s="715" t="s">
        <v>31</v>
      </c>
      <c r="ASA44" s="715" t="s">
        <v>31</v>
      </c>
      <c r="ASB44" s="712" t="s">
        <v>31</v>
      </c>
      <c r="ASC44" s="699" t="str">
        <f t="shared" si="61"/>
        <v>-</v>
      </c>
      <c r="ASD44" s="712">
        <v>27.586206896551722</v>
      </c>
      <c r="ASE44" s="712">
        <v>27.586206896551722</v>
      </c>
      <c r="ASF44" s="712">
        <v>24.137931034482758</v>
      </c>
      <c r="ASG44" s="712">
        <v>3.4482758620689653</v>
      </c>
      <c r="ASH44" s="712">
        <v>17.241379310344829</v>
      </c>
      <c r="ASI44" s="712">
        <v>0</v>
      </c>
      <c r="ASJ44" s="712">
        <v>0</v>
      </c>
      <c r="ASK44" s="712">
        <v>0</v>
      </c>
      <c r="ASL44" s="712">
        <v>0</v>
      </c>
      <c r="ASM44" s="715">
        <v>8</v>
      </c>
      <c r="ASN44" s="715">
        <v>8</v>
      </c>
      <c r="ASO44" s="715">
        <v>7</v>
      </c>
      <c r="ASP44" s="715">
        <v>1</v>
      </c>
      <c r="ASQ44" s="715">
        <v>5</v>
      </c>
      <c r="ASR44" s="715">
        <v>0</v>
      </c>
      <c r="ASS44" s="715">
        <v>0</v>
      </c>
      <c r="AST44" s="715">
        <v>0</v>
      </c>
      <c r="ASU44" s="715">
        <v>0</v>
      </c>
      <c r="ASV44" s="715">
        <v>29</v>
      </c>
      <c r="ASW44" s="712" t="s">
        <v>31</v>
      </c>
      <c r="ASX44" s="712" t="s">
        <v>31</v>
      </c>
      <c r="ASY44" s="712" t="s">
        <v>31</v>
      </c>
      <c r="ASZ44" s="712" t="s">
        <v>31</v>
      </c>
      <c r="ATA44" s="712" t="s">
        <v>31</v>
      </c>
      <c r="ATB44" s="712" t="s">
        <v>31</v>
      </c>
      <c r="ATC44" s="712" t="s">
        <v>31</v>
      </c>
      <c r="ATD44" s="712" t="s">
        <v>31</v>
      </c>
      <c r="ATE44" s="712" t="s">
        <v>31</v>
      </c>
      <c r="ATF44" s="715">
        <v>0</v>
      </c>
      <c r="ATG44" s="715">
        <v>0</v>
      </c>
      <c r="ATH44" s="715">
        <v>0</v>
      </c>
      <c r="ATI44" s="715">
        <v>0</v>
      </c>
      <c r="ATJ44" s="715">
        <v>0</v>
      </c>
      <c r="ATK44" s="715">
        <v>0</v>
      </c>
      <c r="ATL44" s="715">
        <v>0</v>
      </c>
      <c r="ATM44" s="715">
        <v>0</v>
      </c>
      <c r="ATN44" s="715">
        <v>0</v>
      </c>
      <c r="ATO44" s="715">
        <v>0</v>
      </c>
      <c r="ATP44" s="712" t="s">
        <v>31</v>
      </c>
      <c r="ATQ44" s="712" t="s">
        <v>31</v>
      </c>
      <c r="ATR44" s="712" t="s">
        <v>31</v>
      </c>
      <c r="ATS44" s="712" t="s">
        <v>31</v>
      </c>
      <c r="ATT44" s="712" t="s">
        <v>31</v>
      </c>
      <c r="ATU44" s="712" t="s">
        <v>31</v>
      </c>
      <c r="ATV44" s="712" t="s">
        <v>31</v>
      </c>
      <c r="ATW44" s="712" t="s">
        <v>31</v>
      </c>
      <c r="ATX44" s="712" t="s">
        <v>31</v>
      </c>
      <c r="ATY44" s="715">
        <v>0</v>
      </c>
      <c r="ATZ44" s="715">
        <v>0</v>
      </c>
      <c r="AUA44" s="715">
        <v>0</v>
      </c>
      <c r="AUB44" s="715">
        <v>0</v>
      </c>
      <c r="AUC44" s="715">
        <v>0</v>
      </c>
      <c r="AUD44" s="715">
        <v>0</v>
      </c>
      <c r="AUE44" s="715">
        <v>0</v>
      </c>
      <c r="AUF44" s="715">
        <v>0</v>
      </c>
      <c r="AUG44" s="715">
        <v>0</v>
      </c>
      <c r="AUH44" s="715">
        <v>0</v>
      </c>
      <c r="AUI44" s="712" t="s">
        <v>1648</v>
      </c>
      <c r="AUJ44" s="712" t="s">
        <v>1623</v>
      </c>
      <c r="AUK44" s="709">
        <v>0</v>
      </c>
      <c r="AUL44" s="978">
        <v>31</v>
      </c>
      <c r="AUM44" s="703" t="s">
        <v>1625</v>
      </c>
      <c r="AUN44" s="703" t="s">
        <v>1625</v>
      </c>
      <c r="AUO44" s="703" t="s">
        <v>1625</v>
      </c>
      <c r="AUP44" s="701" t="s">
        <v>1625</v>
      </c>
      <c r="AUQ44" s="712" t="s">
        <v>1626</v>
      </c>
      <c r="AUR44" s="712" t="s">
        <v>1627</v>
      </c>
      <c r="AUS44" s="712" t="s">
        <v>1627</v>
      </c>
      <c r="AUT44" s="712" t="s">
        <v>1627</v>
      </c>
      <c r="AUU44" s="712" t="s">
        <v>1625</v>
      </c>
      <c r="AUV44" s="712" t="s">
        <v>1685</v>
      </c>
      <c r="AUW44" s="3968" t="s">
        <v>1648</v>
      </c>
      <c r="AUX44" s="712" t="s">
        <v>5403</v>
      </c>
      <c r="AUY44" s="712" t="s">
        <v>1729</v>
      </c>
      <c r="AUZ44" s="699">
        <v>75</v>
      </c>
      <c r="AVA44" s="699">
        <v>11</v>
      </c>
      <c r="AVB44" s="985">
        <v>14.6</v>
      </c>
      <c r="AVC44" s="699">
        <v>0</v>
      </c>
      <c r="AVD44" s="712">
        <v>0</v>
      </c>
      <c r="AVE44" s="699">
        <f t="shared" si="62"/>
        <v>25</v>
      </c>
      <c r="AVF44" s="712">
        <v>0</v>
      </c>
      <c r="AVG44" s="978">
        <v>33</v>
      </c>
      <c r="AVH44" s="712" t="s">
        <v>1625</v>
      </c>
      <c r="AVI44" s="712" t="s">
        <v>1625</v>
      </c>
      <c r="AVJ44" s="712" t="s">
        <v>1625</v>
      </c>
      <c r="AVK44" s="712" t="s">
        <v>1625</v>
      </c>
      <c r="AVL44" s="716">
        <v>0</v>
      </c>
      <c r="AVM44" s="699">
        <f t="shared" si="63"/>
        <v>60</v>
      </c>
      <c r="AVN44" s="715">
        <v>0</v>
      </c>
      <c r="AVO44" s="712">
        <v>17.2</v>
      </c>
      <c r="AVP44" s="699">
        <f t="shared" si="64"/>
        <v>5</v>
      </c>
      <c r="AVQ44" s="715">
        <v>1</v>
      </c>
      <c r="AVR44" s="712">
        <v>0</v>
      </c>
      <c r="AVS44" s="699">
        <f t="shared" si="65"/>
        <v>14</v>
      </c>
      <c r="AVT44" s="715">
        <v>0</v>
      </c>
      <c r="AVU44" s="712">
        <v>0</v>
      </c>
      <c r="AVV44" s="699">
        <f t="shared" si="66"/>
        <v>29</v>
      </c>
      <c r="AVW44" s="715">
        <v>0</v>
      </c>
      <c r="AVX44" s="712">
        <v>0</v>
      </c>
      <c r="AVY44" s="733">
        <v>0</v>
      </c>
      <c r="AVZ44" s="716">
        <v>0</v>
      </c>
      <c r="AWA44" s="699">
        <f t="shared" si="67"/>
        <v>26</v>
      </c>
      <c r="AWB44" s="715">
        <v>0</v>
      </c>
      <c r="AWC44" s="712">
        <v>0</v>
      </c>
      <c r="AWD44" s="699">
        <f t="shared" si="68"/>
        <v>9</v>
      </c>
      <c r="AWE44" s="715">
        <v>0</v>
      </c>
      <c r="AWF44" s="712">
        <v>17.2</v>
      </c>
      <c r="AWG44" s="699">
        <f t="shared" si="69"/>
        <v>20</v>
      </c>
      <c r="AWH44" s="715">
        <v>1</v>
      </c>
      <c r="AWI44" s="714">
        <v>50</v>
      </c>
      <c r="AWJ44" s="715">
        <v>256</v>
      </c>
      <c r="AWK44" s="715">
        <v>13</v>
      </c>
      <c r="AWL44" s="715">
        <v>58</v>
      </c>
      <c r="AWM44" s="715" t="s">
        <v>31</v>
      </c>
      <c r="AWN44" s="715">
        <v>377</v>
      </c>
      <c r="AWO44" s="715">
        <v>98</v>
      </c>
      <c r="AWP44" s="715">
        <v>144</v>
      </c>
      <c r="AWQ44" s="715" t="s">
        <v>31</v>
      </c>
      <c r="AWR44" s="715">
        <v>242</v>
      </c>
      <c r="AWS44" s="716">
        <v>0.10299999999999999</v>
      </c>
      <c r="AWT44" s="699">
        <f t="shared" si="70"/>
        <v>45</v>
      </c>
      <c r="AWU44" s="712">
        <v>0.52700000000000002</v>
      </c>
      <c r="AWV44" s="699">
        <f t="shared" si="70"/>
        <v>1</v>
      </c>
      <c r="AWW44" s="712">
        <v>2.7E-2</v>
      </c>
      <c r="AWX44" s="699">
        <f t="shared" si="3"/>
        <v>7</v>
      </c>
      <c r="AWY44" s="712">
        <v>0.11899999999999999</v>
      </c>
      <c r="AWZ44" s="699">
        <f t="shared" si="71"/>
        <v>2</v>
      </c>
      <c r="AXA44" s="712" t="s">
        <v>31</v>
      </c>
      <c r="AXB44" s="712">
        <v>0.77600000000000002</v>
      </c>
      <c r="AXC44" s="712">
        <v>0.20200000000000001</v>
      </c>
      <c r="AXD44" s="699">
        <f t="shared" si="4"/>
        <v>1</v>
      </c>
      <c r="AXE44" s="712">
        <v>0.29599999999999999</v>
      </c>
      <c r="AXF44" s="699">
        <f t="shared" si="5"/>
        <v>1</v>
      </c>
      <c r="AXG44" s="712" t="s">
        <v>31</v>
      </c>
      <c r="AXH44" s="699" t="str">
        <f t="shared" si="6"/>
        <v>-</v>
      </c>
      <c r="AXI44" s="712">
        <v>0.498</v>
      </c>
      <c r="AXK44" s="3969">
        <v>96.296296296296305</v>
      </c>
      <c r="AXL44" s="3970">
        <v>108</v>
      </c>
      <c r="AXM44" s="715">
        <f t="shared" si="72"/>
        <v>15</v>
      </c>
      <c r="AXN44" s="3969">
        <v>40.522875816993462</v>
      </c>
      <c r="AXO44" s="3970">
        <v>153</v>
      </c>
      <c r="AXP44" s="715">
        <f t="shared" si="73"/>
        <v>40</v>
      </c>
      <c r="AXQ44" s="2024">
        <v>2499</v>
      </c>
      <c r="AXR44" s="2024">
        <v>2503</v>
      </c>
      <c r="AXS44" s="3029">
        <v>0.15980823012384349</v>
      </c>
      <c r="AXT44" s="2024" t="s">
        <v>8059</v>
      </c>
      <c r="AXU44" s="2024">
        <v>511</v>
      </c>
      <c r="AXV44" s="2024">
        <v>509</v>
      </c>
      <c r="AXW44" s="3029">
        <v>0.39292730844793766</v>
      </c>
      <c r="AXX44" s="2024" t="s">
        <v>8059</v>
      </c>
      <c r="AXY44" s="3029">
        <v>20.448179271708682</v>
      </c>
      <c r="AXZ44" s="3029">
        <v>20.335597283260089</v>
      </c>
      <c r="AYA44" s="3029">
        <v>-0.1125819884485928</v>
      </c>
      <c r="AYB44" s="2024" t="s">
        <v>1632</v>
      </c>
      <c r="AYC44" s="2123">
        <v>1536</v>
      </c>
      <c r="AYD44" s="2024">
        <v>1540</v>
      </c>
      <c r="AYE44" s="3029">
        <v>0.25974025974025494</v>
      </c>
      <c r="AYF44" s="2024" t="s">
        <v>8059</v>
      </c>
      <c r="AYG44" s="2024">
        <v>552</v>
      </c>
      <c r="AYH44" s="2024">
        <v>506</v>
      </c>
      <c r="AYI44" s="3029">
        <v>9.0909090909090793</v>
      </c>
      <c r="AYJ44" s="2024" t="s">
        <v>8058</v>
      </c>
      <c r="AYK44" s="2024">
        <v>11004</v>
      </c>
      <c r="AYL44" s="2024">
        <v>11045</v>
      </c>
      <c r="AYM44" s="3029">
        <v>0.37120869171570803</v>
      </c>
      <c r="AYN44" s="2024" t="s">
        <v>8059</v>
      </c>
      <c r="AYO44" s="2024">
        <v>55506000</v>
      </c>
      <c r="AYP44" s="2024">
        <v>42661974</v>
      </c>
      <c r="AYQ44" s="3029">
        <v>30.106497181775978</v>
      </c>
      <c r="AYR44" s="2024" t="s">
        <v>8057</v>
      </c>
      <c r="AYS44" s="2024">
        <v>25451000</v>
      </c>
      <c r="AYT44" s="2024">
        <v>18684649</v>
      </c>
      <c r="AYU44" s="3029">
        <v>36.213423115414145</v>
      </c>
      <c r="AYV44" s="2024" t="s">
        <v>8057</v>
      </c>
      <c r="AYW44" s="2024">
        <v>25720000</v>
      </c>
      <c r="AYX44" s="2024">
        <v>20576272</v>
      </c>
      <c r="AYY44" s="3029">
        <v>24.998347611267974</v>
      </c>
      <c r="AYZ44" s="2024" t="s">
        <v>8057</v>
      </c>
      <c r="AZA44" s="2024">
        <v>35000</v>
      </c>
      <c r="AZB44" s="2024">
        <v>0</v>
      </c>
      <c r="AZC44" s="3029" t="s">
        <v>31</v>
      </c>
      <c r="AZD44" s="2024" t="s">
        <v>31</v>
      </c>
      <c r="AZE44" s="2024">
        <v>3300000</v>
      </c>
      <c r="AZF44" s="2024">
        <v>2755044</v>
      </c>
      <c r="AZG44" s="3029">
        <v>19.780301149455326</v>
      </c>
      <c r="AZH44" s="2024" t="s">
        <v>8057</v>
      </c>
      <c r="AZI44" s="2024">
        <v>1000000</v>
      </c>
      <c r="AZJ44" s="2024">
        <v>646009</v>
      </c>
      <c r="AZK44" s="3029">
        <v>54.796605000859131</v>
      </c>
      <c r="AZL44" s="2024" t="s">
        <v>8057</v>
      </c>
      <c r="AZM44" s="2024">
        <v>0</v>
      </c>
      <c r="AZN44" s="2024">
        <v>0</v>
      </c>
      <c r="AZO44" s="3029" t="s">
        <v>31</v>
      </c>
      <c r="AZP44" s="2024" t="s">
        <v>31</v>
      </c>
      <c r="AZQ44" s="2024">
        <v>0</v>
      </c>
      <c r="AZR44" s="2024">
        <v>0</v>
      </c>
      <c r="AZS44" s="3029" t="s">
        <v>31</v>
      </c>
      <c r="AZT44" s="2024" t="s">
        <v>31</v>
      </c>
      <c r="AZU44" s="2024">
        <v>0</v>
      </c>
      <c r="AZV44" s="2024">
        <v>0</v>
      </c>
      <c r="AZW44" s="3029" t="s">
        <v>31</v>
      </c>
      <c r="AZX44" s="2024" t="s">
        <v>31</v>
      </c>
      <c r="AZY44" s="2123">
        <v>406478000</v>
      </c>
      <c r="AZZ44" s="2024">
        <v>419622027</v>
      </c>
      <c r="BAA44" s="3029">
        <v>3.1323491509658083</v>
      </c>
      <c r="BAB44" s="2024" t="s">
        <v>8056</v>
      </c>
      <c r="BAC44" s="2024">
        <v>110768000</v>
      </c>
      <c r="BAD44" s="2024">
        <v>106406043</v>
      </c>
      <c r="BAE44" s="3029">
        <v>4.0993508235241904</v>
      </c>
      <c r="BAF44" s="2024" t="s">
        <v>8056</v>
      </c>
      <c r="BAG44" s="2024">
        <v>368420000</v>
      </c>
      <c r="BAH44" s="2024">
        <v>380236394</v>
      </c>
      <c r="BAI44" s="3029">
        <v>3.1076441357162707</v>
      </c>
      <c r="BAJ44" s="2024" t="s">
        <v>8056</v>
      </c>
      <c r="BAK44" s="2123">
        <v>217068000</v>
      </c>
      <c r="BAL44" s="2024">
        <v>221856213</v>
      </c>
      <c r="BAM44" s="3029">
        <v>2.1582505782698007</v>
      </c>
      <c r="BAN44" s="2024" t="s">
        <v>8059</v>
      </c>
      <c r="BAO44" s="2024">
        <v>0</v>
      </c>
      <c r="BAP44" s="2024">
        <v>0</v>
      </c>
      <c r="BAQ44" s="3029" t="s">
        <v>31</v>
      </c>
      <c r="BAR44" s="2024" t="s">
        <v>31</v>
      </c>
      <c r="BAS44" s="2024">
        <v>180444000</v>
      </c>
      <c r="BAT44" s="2024">
        <v>168162816</v>
      </c>
      <c r="BAU44" s="3029">
        <v>7.3031507750203275</v>
      </c>
      <c r="BAV44" s="2024" t="s">
        <v>8058</v>
      </c>
      <c r="BAW44" s="2024">
        <v>8966000</v>
      </c>
      <c r="BAX44" s="2024">
        <v>29602998</v>
      </c>
      <c r="BAY44" s="3029">
        <v>69.712527089317092</v>
      </c>
      <c r="BAZ44" s="2024" t="s">
        <v>8057</v>
      </c>
      <c r="BBA44" s="2024">
        <v>0</v>
      </c>
      <c r="BBB44" s="2024">
        <v>0</v>
      </c>
      <c r="BBC44" s="3029" t="s">
        <v>31</v>
      </c>
      <c r="BBD44" s="2024" t="s">
        <v>31</v>
      </c>
      <c r="BBE44" s="2123">
        <v>73081000</v>
      </c>
      <c r="BBF44" s="2024">
        <v>69664821</v>
      </c>
      <c r="BBG44" s="3029">
        <v>4.90373613390895</v>
      </c>
      <c r="BBH44" s="2024" t="s">
        <v>8056</v>
      </c>
      <c r="BBI44" s="2024">
        <v>4648000</v>
      </c>
      <c r="BBJ44" s="2024">
        <v>1891629</v>
      </c>
      <c r="BBK44" s="3029">
        <v>145.71414373537306</v>
      </c>
      <c r="BBL44" s="2024" t="s">
        <v>8057</v>
      </c>
      <c r="BBM44" s="2024">
        <v>33039000</v>
      </c>
      <c r="BBN44" s="2024">
        <v>34849593</v>
      </c>
      <c r="BBO44" s="3029">
        <v>5.1954494848763346</v>
      </c>
      <c r="BBP44" s="2024" t="s">
        <v>8056</v>
      </c>
      <c r="BBQ44" s="2123">
        <v>40353000</v>
      </c>
      <c r="BBR44" s="2024">
        <v>38637333</v>
      </c>
      <c r="BBS44" s="3029">
        <v>4.4404384743636456</v>
      </c>
      <c r="BBT44" s="2024" t="s">
        <v>8056</v>
      </c>
      <c r="BBU44" s="2024">
        <v>1179000</v>
      </c>
      <c r="BBV44" s="2024">
        <v>3551022</v>
      </c>
      <c r="BBW44" s="3029">
        <v>66.798290745593803</v>
      </c>
      <c r="BBX44" s="2024" t="s">
        <v>8057</v>
      </c>
      <c r="BBY44" s="2024">
        <v>17849000</v>
      </c>
      <c r="BBZ44" s="2024">
        <v>25579765</v>
      </c>
      <c r="BCA44" s="3029">
        <v>30.222189296891514</v>
      </c>
      <c r="BCB44" s="2024" t="s">
        <v>8057</v>
      </c>
      <c r="BCC44" s="2024">
        <v>10682000</v>
      </c>
      <c r="BCD44" s="2024">
        <v>11450851</v>
      </c>
      <c r="BCE44" s="3029">
        <v>6.7143568630838075</v>
      </c>
      <c r="BCF44" s="2024" t="s">
        <v>8058</v>
      </c>
      <c r="BCG44" s="2024">
        <v>2547000</v>
      </c>
      <c r="BCH44" s="2024">
        <v>2919074</v>
      </c>
      <c r="BCI44" s="3029">
        <v>12.746302423302737</v>
      </c>
      <c r="BCJ44" s="2024" t="s">
        <v>8057</v>
      </c>
      <c r="BCK44" s="2024">
        <v>84560000</v>
      </c>
      <c r="BCL44" s="2024">
        <v>77066588</v>
      </c>
      <c r="BCM44" s="3029">
        <v>9.7232953922911491</v>
      </c>
      <c r="BCN44" s="2024" t="s">
        <v>8058</v>
      </c>
      <c r="BCO44" s="2024">
        <v>11909000</v>
      </c>
      <c r="BCP44" s="2024">
        <v>13567290</v>
      </c>
      <c r="BCQ44" s="3029">
        <v>12.222706229468088</v>
      </c>
      <c r="BCR44" s="2024" t="s">
        <v>8057</v>
      </c>
      <c r="BCS44" s="2024">
        <v>50793000</v>
      </c>
      <c r="BCT44" s="2024">
        <v>55320960</v>
      </c>
      <c r="BCU44" s="3029">
        <v>8.1848905008155981</v>
      </c>
      <c r="BCV44" s="2024" t="s">
        <v>8058</v>
      </c>
      <c r="BCW44" s="2024">
        <v>11627000</v>
      </c>
      <c r="BCX44" s="2024">
        <v>13522912</v>
      </c>
      <c r="BCY44" s="3029">
        <v>14.01999805958954</v>
      </c>
      <c r="BCZ44" s="2024" t="s">
        <v>8057</v>
      </c>
      <c r="BDA44" s="2024">
        <v>27609000</v>
      </c>
      <c r="BDB44" s="2024">
        <v>30011409</v>
      </c>
      <c r="BDC44" s="3029">
        <v>8.0049857039367964</v>
      </c>
      <c r="BDD44" s="2024" t="s">
        <v>8058</v>
      </c>
      <c r="BDE44" s="2024">
        <v>0</v>
      </c>
      <c r="BDF44" s="2024">
        <v>31113</v>
      </c>
      <c r="BDG44" s="3029">
        <v>100</v>
      </c>
      <c r="BDH44" s="2024" t="s">
        <v>8057</v>
      </c>
      <c r="BDI44" s="2024">
        <v>0</v>
      </c>
      <c r="BDJ44" s="2024">
        <v>0</v>
      </c>
      <c r="BDK44" s="3029" t="s">
        <v>31</v>
      </c>
      <c r="BDL44" s="2024" t="s">
        <v>31</v>
      </c>
      <c r="BDM44" s="2024">
        <v>26162000</v>
      </c>
      <c r="BDN44" s="2024">
        <v>27397225</v>
      </c>
      <c r="BDO44" s="3029">
        <v>4.5085770547929656</v>
      </c>
      <c r="BDP44" s="2024" t="s">
        <v>8056</v>
      </c>
      <c r="BDQ44" s="2024">
        <v>567000</v>
      </c>
      <c r="BDR44" s="2024">
        <v>1126926</v>
      </c>
      <c r="BDS44" s="3029">
        <v>49.686137332886105</v>
      </c>
      <c r="BDT44" s="2024" t="s">
        <v>8057</v>
      </c>
      <c r="BDU44" s="2024">
        <v>2961000</v>
      </c>
      <c r="BDV44" s="2024">
        <v>1168507</v>
      </c>
      <c r="BDW44" s="3029">
        <v>153.40027915964561</v>
      </c>
      <c r="BDX44" s="2024" t="s">
        <v>8057</v>
      </c>
      <c r="BDY44" s="2024">
        <v>0</v>
      </c>
      <c r="BDZ44" s="2024">
        <v>0</v>
      </c>
      <c r="BEA44" s="3029" t="s">
        <v>31</v>
      </c>
      <c r="BEB44" s="2024" t="s">
        <v>31</v>
      </c>
      <c r="BEC44" s="2024">
        <v>0</v>
      </c>
      <c r="BED44" s="2024">
        <v>0</v>
      </c>
      <c r="BEE44" s="3029" t="s">
        <v>31</v>
      </c>
      <c r="BEF44" s="2024" t="s">
        <v>31</v>
      </c>
      <c r="BEG44" s="2024">
        <v>0</v>
      </c>
      <c r="BEH44" s="2024">
        <v>105876</v>
      </c>
      <c r="BEI44" s="3029">
        <v>100</v>
      </c>
      <c r="BEJ44" s="2024" t="s">
        <v>8057</v>
      </c>
      <c r="BEK44" s="2024">
        <v>38637000</v>
      </c>
      <c r="BEL44" s="2024">
        <v>32236992</v>
      </c>
      <c r="BEM44" s="3029">
        <v>19.852993728447103</v>
      </c>
      <c r="BEN44" s="2024" t="s">
        <v>8057</v>
      </c>
      <c r="BEO44" s="2024">
        <v>0</v>
      </c>
      <c r="BEP44" s="2024">
        <v>0</v>
      </c>
      <c r="BEQ44" s="3029" t="s">
        <v>31</v>
      </c>
      <c r="BER44" s="2024" t="s">
        <v>31</v>
      </c>
      <c r="BES44" s="2024">
        <v>40985000</v>
      </c>
      <c r="BET44" s="2024">
        <v>46542551</v>
      </c>
      <c r="BEU44" s="3029">
        <v>11.940795853669471</v>
      </c>
      <c r="BEV44" s="2024" t="s">
        <v>8057</v>
      </c>
      <c r="BEW44" s="2123">
        <v>2492</v>
      </c>
      <c r="BEX44" s="2024">
        <v>2490</v>
      </c>
      <c r="BEY44" s="3029">
        <v>8.0321285140570353E-2</v>
      </c>
      <c r="BEZ44" s="2024" t="s">
        <v>8059</v>
      </c>
      <c r="BFA44" s="2024">
        <v>510</v>
      </c>
      <c r="BFB44" s="2024">
        <v>499</v>
      </c>
      <c r="BFC44" s="3029">
        <v>2.2044088176352545</v>
      </c>
      <c r="BFD44" s="2024" t="s">
        <v>8059</v>
      </c>
      <c r="BFE44" s="3029">
        <v>20.465489566613162</v>
      </c>
      <c r="BFF44" s="3029">
        <v>20.040160642570282</v>
      </c>
      <c r="BFG44" s="3029">
        <v>-0.42532892404287992</v>
      </c>
      <c r="BFH44" s="2024" t="s">
        <v>1632</v>
      </c>
      <c r="BFI44" s="2780" t="s">
        <v>1632</v>
      </c>
      <c r="BFJ44" s="1495" t="s">
        <v>1632</v>
      </c>
      <c r="BFK44" s="1495" t="s">
        <v>1632</v>
      </c>
      <c r="BFL44" s="1495" t="s">
        <v>1625</v>
      </c>
      <c r="BFM44" s="1212">
        <v>10</v>
      </c>
      <c r="BFN44" s="1212">
        <v>10</v>
      </c>
      <c r="BFO44" s="1212">
        <v>10</v>
      </c>
      <c r="BFP44" s="1212">
        <v>0</v>
      </c>
      <c r="BFQ44" s="988">
        <f t="shared" si="74"/>
        <v>30</v>
      </c>
      <c r="BFR44" s="988">
        <f t="shared" si="75"/>
        <v>45</v>
      </c>
      <c r="BFS44" s="1993" t="s">
        <v>1632</v>
      </c>
      <c r="BFT44" s="1994" t="s">
        <v>1632</v>
      </c>
      <c r="BFU44" s="1994" t="s">
        <v>1632</v>
      </c>
      <c r="BFV44" s="1994" t="s">
        <v>1625</v>
      </c>
      <c r="BFW44" s="1995">
        <v>5</v>
      </c>
      <c r="BFX44" s="1995">
        <v>5</v>
      </c>
      <c r="BFY44" s="1995">
        <v>5</v>
      </c>
      <c r="BFZ44" s="1995">
        <v>0</v>
      </c>
      <c r="BGA44" s="1303">
        <f t="shared" si="76"/>
        <v>15</v>
      </c>
      <c r="BGB44" s="1303">
        <f t="shared" si="77"/>
        <v>20</v>
      </c>
      <c r="BGC44" s="1993" t="s">
        <v>1625</v>
      </c>
      <c r="BGD44" s="1994" t="s">
        <v>1625</v>
      </c>
      <c r="BGE44" s="1994" t="s">
        <v>1625</v>
      </c>
      <c r="BGF44" s="1994" t="s">
        <v>1625</v>
      </c>
      <c r="BGG44" s="1995">
        <v>0</v>
      </c>
      <c r="BGH44" s="1995">
        <v>0</v>
      </c>
      <c r="BGI44" s="1995">
        <v>0</v>
      </c>
      <c r="BGJ44" s="1995">
        <v>0</v>
      </c>
      <c r="BGK44" s="1303">
        <f t="shared" si="78"/>
        <v>0</v>
      </c>
      <c r="BGL44" s="1303">
        <f t="shared" si="79"/>
        <v>14</v>
      </c>
      <c r="BGM44" s="1993" t="s">
        <v>1632</v>
      </c>
      <c r="BGN44" s="1994" t="s">
        <v>1632</v>
      </c>
      <c r="BGO44" s="1994" t="s">
        <v>1632</v>
      </c>
      <c r="BGP44" s="1994" t="s">
        <v>1632</v>
      </c>
      <c r="BGQ44" s="1995">
        <v>5</v>
      </c>
      <c r="BGR44" s="1995">
        <v>5</v>
      </c>
      <c r="BGS44" s="1995">
        <v>5</v>
      </c>
      <c r="BGT44" s="1995">
        <v>5</v>
      </c>
      <c r="BGU44" s="1303">
        <f t="shared" si="80"/>
        <v>20</v>
      </c>
      <c r="BGV44" s="1303">
        <f t="shared" si="81"/>
        <v>1</v>
      </c>
      <c r="BGW44" s="1993" t="s">
        <v>1625</v>
      </c>
      <c r="BGX44" s="1994" t="s">
        <v>1625</v>
      </c>
      <c r="BGY44" s="1994" t="s">
        <v>1625</v>
      </c>
      <c r="BGZ44" s="1994" t="s">
        <v>1625</v>
      </c>
      <c r="BHA44" s="1995">
        <v>0</v>
      </c>
      <c r="BHB44" s="1995">
        <v>0</v>
      </c>
      <c r="BHC44" s="1995">
        <v>0</v>
      </c>
      <c r="BHD44" s="1995">
        <v>0</v>
      </c>
      <c r="BHE44" s="1303">
        <f t="shared" si="82"/>
        <v>0</v>
      </c>
      <c r="BHF44" s="1303">
        <f t="shared" si="83"/>
        <v>74</v>
      </c>
      <c r="BHG44" s="1993" t="s">
        <v>1632</v>
      </c>
      <c r="BHH44" s="1994" t="s">
        <v>1632</v>
      </c>
      <c r="BHI44" s="1994" t="s">
        <v>1632</v>
      </c>
      <c r="BHJ44" s="1994" t="s">
        <v>1625</v>
      </c>
      <c r="BHK44" s="1995">
        <v>5</v>
      </c>
      <c r="BHL44" s="1995">
        <v>5</v>
      </c>
      <c r="BHM44" s="1995">
        <v>5</v>
      </c>
      <c r="BHN44" s="1995">
        <v>0</v>
      </c>
      <c r="BHO44" s="1303">
        <f t="shared" si="84"/>
        <v>15</v>
      </c>
      <c r="BHP44" s="1303">
        <f t="shared" si="85"/>
        <v>25</v>
      </c>
      <c r="BHQ44" s="1993" t="s">
        <v>1632</v>
      </c>
      <c r="BHR44" s="1994" t="s">
        <v>1632</v>
      </c>
      <c r="BHS44" s="1994" t="s">
        <v>1625</v>
      </c>
      <c r="BHT44" s="1994" t="s">
        <v>1625</v>
      </c>
      <c r="BHU44" s="1995">
        <v>5</v>
      </c>
      <c r="BHV44" s="1995">
        <v>5</v>
      </c>
      <c r="BHW44" s="1995">
        <v>0</v>
      </c>
      <c r="BHX44" s="1995">
        <v>0</v>
      </c>
      <c r="BHY44" s="1303">
        <f t="shared" si="86"/>
        <v>10</v>
      </c>
      <c r="BHZ44" s="1303">
        <f t="shared" si="87"/>
        <v>65</v>
      </c>
      <c r="BIA44" s="1993" t="s">
        <v>1626</v>
      </c>
      <c r="BIB44" s="1994" t="s">
        <v>1626</v>
      </c>
      <c r="BIC44" s="1994" t="s">
        <v>1626</v>
      </c>
      <c r="BID44" s="1994" t="s">
        <v>1626</v>
      </c>
      <c r="BIE44" s="1994" t="s">
        <v>1625</v>
      </c>
      <c r="BIF44" s="4112">
        <f t="shared" si="88"/>
        <v>4</v>
      </c>
      <c r="BIG44" s="1303">
        <f t="shared" si="89"/>
        <v>32</v>
      </c>
      <c r="BIH44" s="2916">
        <v>4</v>
      </c>
      <c r="BII44" s="3967">
        <v>2.4330900243309004</v>
      </c>
      <c r="BIJ44" s="1303">
        <f t="shared" si="90"/>
        <v>45</v>
      </c>
      <c r="BIK44" s="2073">
        <v>74</v>
      </c>
      <c r="BIL44" s="1303">
        <v>74</v>
      </c>
      <c r="BIM44" s="1995">
        <v>100</v>
      </c>
      <c r="BIN44" s="1303">
        <f t="shared" si="91"/>
        <v>1</v>
      </c>
      <c r="BIO44" s="1993" t="s">
        <v>1626</v>
      </c>
      <c r="BIP44" s="1994" t="s">
        <v>1626</v>
      </c>
      <c r="BIQ44" s="1994" t="s">
        <v>1626</v>
      </c>
      <c r="BIR44" s="1994" t="s">
        <v>1626</v>
      </c>
      <c r="BIS44" s="1994" t="s">
        <v>1626</v>
      </c>
      <c r="BIT44" s="1994" t="s">
        <v>1626</v>
      </c>
      <c r="BIU44" s="1994" t="s">
        <v>1626</v>
      </c>
      <c r="BIV44" s="1994" t="s">
        <v>1626</v>
      </c>
      <c r="BIW44" s="1994" t="s">
        <v>1626</v>
      </c>
      <c r="BIX44" s="1994" t="s">
        <v>1625</v>
      </c>
      <c r="BIY44" s="3617">
        <f t="shared" si="92"/>
        <v>9</v>
      </c>
      <c r="BIZ44" s="2906">
        <f t="shared" si="93"/>
        <v>11</v>
      </c>
      <c r="BJA44" s="3971">
        <v>17</v>
      </c>
      <c r="BJB44" s="3972">
        <v>6.8520757758968154</v>
      </c>
      <c r="BJC44" s="3971">
        <v>0</v>
      </c>
      <c r="BJD44" s="3972">
        <v>0</v>
      </c>
      <c r="BJE44" s="3972">
        <v>56</v>
      </c>
      <c r="BJF44" s="3971">
        <v>0</v>
      </c>
      <c r="BJG44" s="3972">
        <v>0</v>
      </c>
      <c r="BJH44" s="3972">
        <v>53</v>
      </c>
      <c r="BJI44" s="3971">
        <v>0</v>
      </c>
      <c r="BJJ44" s="3972">
        <v>0</v>
      </c>
      <c r="BJK44" s="3973">
        <v>41</v>
      </c>
      <c r="BJL44" s="3971">
        <v>58</v>
      </c>
      <c r="BJM44" s="3972">
        <v>23.377670294236193</v>
      </c>
      <c r="BJN44" s="3971">
        <v>0</v>
      </c>
      <c r="BJO44" s="3972">
        <v>0</v>
      </c>
      <c r="BJP44" s="3973">
        <v>35</v>
      </c>
      <c r="BJQ44" s="3971">
        <v>13</v>
      </c>
      <c r="BJR44" s="3972">
        <v>5.2398226521563886</v>
      </c>
      <c r="BJS44" s="3971">
        <v>0</v>
      </c>
      <c r="BJT44" s="3972">
        <v>0</v>
      </c>
      <c r="BJU44" s="3973">
        <v>28</v>
      </c>
      <c r="BJV44" s="2074">
        <v>0</v>
      </c>
      <c r="BJW44" s="1303">
        <f t="shared" si="7"/>
        <v>60</v>
      </c>
      <c r="BJX44" s="1993" t="s">
        <v>1625</v>
      </c>
      <c r="BJY44" s="1994" t="s">
        <v>1625</v>
      </c>
      <c r="BJZ44" s="1495" t="s">
        <v>1625</v>
      </c>
      <c r="BKA44" s="1495" t="s">
        <v>1625</v>
      </c>
      <c r="BKB44" s="1212">
        <v>0</v>
      </c>
      <c r="BKC44" s="1212">
        <v>0</v>
      </c>
      <c r="BKD44" s="1212">
        <v>0</v>
      </c>
      <c r="BKE44" s="1212">
        <v>0</v>
      </c>
      <c r="BKF44" s="988">
        <f t="shared" si="94"/>
        <v>0</v>
      </c>
      <c r="BKG44" s="988">
        <f t="shared" si="95"/>
        <v>48</v>
      </c>
      <c r="BKH44" s="2780" t="s">
        <v>1625</v>
      </c>
      <c r="BKI44" s="1495" t="s">
        <v>1625</v>
      </c>
      <c r="BKJ44" s="1495" t="s">
        <v>1625</v>
      </c>
      <c r="BKK44" s="1495" t="s">
        <v>1625</v>
      </c>
      <c r="BKL44" s="1212">
        <v>0</v>
      </c>
      <c r="BKM44" s="1212">
        <v>0</v>
      </c>
      <c r="BKN44" s="1212">
        <v>0</v>
      </c>
      <c r="BKO44" s="1212">
        <v>0</v>
      </c>
      <c r="BKP44" s="988">
        <f t="shared" si="96"/>
        <v>0</v>
      </c>
      <c r="BKQ44" s="988">
        <f t="shared" si="97"/>
        <v>38</v>
      </c>
      <c r="BKR44" s="2780" t="s">
        <v>1625</v>
      </c>
      <c r="BKS44" s="1495" t="s">
        <v>1625</v>
      </c>
      <c r="BKT44" s="1495" t="s">
        <v>1625</v>
      </c>
      <c r="BKU44" s="1495" t="s">
        <v>1625</v>
      </c>
      <c r="BKV44" s="1212">
        <v>0</v>
      </c>
      <c r="BKW44" s="1212">
        <v>0</v>
      </c>
      <c r="BKX44" s="1212">
        <v>0</v>
      </c>
      <c r="BKY44" s="1212">
        <v>0</v>
      </c>
      <c r="BKZ44" s="988">
        <f t="shared" si="98"/>
        <v>0</v>
      </c>
      <c r="BLA44" s="988">
        <f t="shared" si="99"/>
        <v>42</v>
      </c>
      <c r="BLB44" s="3971">
        <v>1</v>
      </c>
      <c r="BLC44" s="3972">
        <v>0.40306328093510685</v>
      </c>
      <c r="BLD44" s="3973">
        <v>70</v>
      </c>
      <c r="BLE44" s="3971">
        <v>0</v>
      </c>
      <c r="BLF44" s="3972">
        <v>0</v>
      </c>
      <c r="BLG44" s="3973">
        <v>14</v>
      </c>
      <c r="BLH44" s="3971">
        <v>1</v>
      </c>
      <c r="BLI44" s="3972">
        <v>0.40306328093510685</v>
      </c>
      <c r="BLJ44" s="3973">
        <v>37</v>
      </c>
      <c r="BLK44" s="3971">
        <v>0</v>
      </c>
      <c r="BLL44" s="3972">
        <v>0</v>
      </c>
      <c r="BLM44" s="3973">
        <v>39</v>
      </c>
      <c r="BLN44" s="3971">
        <v>0</v>
      </c>
      <c r="BLO44" s="3972">
        <v>0</v>
      </c>
      <c r="BLP44" s="3973">
        <v>58</v>
      </c>
      <c r="BLQ44" s="3971">
        <v>0</v>
      </c>
      <c r="BLR44" s="3972">
        <v>0</v>
      </c>
      <c r="BLS44" s="3973">
        <v>13</v>
      </c>
      <c r="BLT44" s="3971">
        <v>0</v>
      </c>
      <c r="BLU44" s="3972">
        <v>0</v>
      </c>
      <c r="BLV44" s="3973">
        <v>14</v>
      </c>
      <c r="BLW44" s="3971">
        <v>0</v>
      </c>
      <c r="BLX44" s="3972">
        <v>0</v>
      </c>
      <c r="BLY44" s="3973">
        <v>42</v>
      </c>
      <c r="BLZ44" s="2782">
        <v>5</v>
      </c>
      <c r="BMA44" s="2773">
        <v>2.0153164046755339</v>
      </c>
      <c r="BMB44" s="988">
        <v>14</v>
      </c>
      <c r="BMC44" s="2782">
        <v>0</v>
      </c>
      <c r="BMD44" s="2773">
        <v>0</v>
      </c>
      <c r="BME44" s="988">
        <v>67</v>
      </c>
      <c r="BMF44" s="2782">
        <v>0</v>
      </c>
      <c r="BMG44" s="2773">
        <v>0</v>
      </c>
      <c r="BMH44" s="988">
        <v>9</v>
      </c>
      <c r="BMI44" s="2782">
        <v>0</v>
      </c>
      <c r="BMJ44" s="2773">
        <v>0</v>
      </c>
      <c r="BMK44" s="988">
        <v>18</v>
      </c>
      <c r="BML44" s="2782">
        <v>0</v>
      </c>
      <c r="BMM44" s="2773">
        <v>0</v>
      </c>
      <c r="BMN44" s="988">
        <v>10</v>
      </c>
      <c r="BMO44" s="2782">
        <v>0</v>
      </c>
      <c r="BMP44" s="2773">
        <v>0</v>
      </c>
      <c r="BMQ44" s="988">
        <v>2</v>
      </c>
      <c r="BMR44" s="2782">
        <v>8</v>
      </c>
      <c r="BMS44" s="2773">
        <v>3.2245062474808548</v>
      </c>
      <c r="BMT44" s="988">
        <v>13</v>
      </c>
      <c r="BMU44" s="2782">
        <v>1</v>
      </c>
      <c r="BMV44" s="2773">
        <v>0.40306328093510685</v>
      </c>
      <c r="BMW44" s="988">
        <v>59</v>
      </c>
      <c r="BMX44" s="2782">
        <v>0</v>
      </c>
      <c r="BMY44" s="2773">
        <v>0</v>
      </c>
      <c r="BMZ44" s="988">
        <v>20</v>
      </c>
      <c r="BNA44" s="2782">
        <v>1</v>
      </c>
      <c r="BNB44" s="2773">
        <v>0.40306328093510685</v>
      </c>
      <c r="BNC44" s="988">
        <v>13</v>
      </c>
      <c r="BND44" s="2782">
        <v>0</v>
      </c>
      <c r="BNE44" s="2773">
        <v>0</v>
      </c>
      <c r="BNF44" s="988">
        <v>4</v>
      </c>
      <c r="BNG44" s="2782">
        <v>0</v>
      </c>
      <c r="BNH44" s="2773">
        <v>0</v>
      </c>
      <c r="BNI44" s="988">
        <v>19</v>
      </c>
      <c r="BNJ44" s="2782">
        <v>0</v>
      </c>
      <c r="BNK44" s="2773">
        <v>0</v>
      </c>
      <c r="BNL44" s="988">
        <v>30</v>
      </c>
      <c r="BNM44" s="2782">
        <v>0</v>
      </c>
      <c r="BNN44" s="2773">
        <v>0</v>
      </c>
      <c r="BNO44" s="988">
        <v>5</v>
      </c>
      <c r="BNQ44" s="729">
        <v>79</v>
      </c>
      <c r="BNR44" s="729">
        <v>20</v>
      </c>
      <c r="BNS44" s="729">
        <v>1643</v>
      </c>
      <c r="BNT44" s="729">
        <v>48.08277541083384</v>
      </c>
      <c r="BNU44" s="729">
        <v>12.172854534388314</v>
      </c>
      <c r="BNV44" s="4113">
        <v>67</v>
      </c>
      <c r="BNW44" s="4113">
        <v>71</v>
      </c>
    </row>
    <row r="45" spans="1:1739" s="1192" customFormat="1" ht="13" x14ac:dyDescent="0.2">
      <c r="A45" s="3991" t="s">
        <v>1760</v>
      </c>
      <c r="B45" s="3992" t="s">
        <v>1761</v>
      </c>
      <c r="C45" s="3992" t="s">
        <v>1646</v>
      </c>
      <c r="D45" s="3992"/>
      <c r="E45" s="3992" t="s">
        <v>1638</v>
      </c>
      <c r="F45" s="3993" t="s">
        <v>1762</v>
      </c>
      <c r="G45" s="3994" t="s">
        <v>1916</v>
      </c>
      <c r="H45" s="3995">
        <v>763</v>
      </c>
      <c r="I45" s="3996">
        <v>7.1</v>
      </c>
      <c r="J45" s="3994">
        <f t="shared" si="8"/>
        <v>53</v>
      </c>
      <c r="K45" s="3997">
        <v>727</v>
      </c>
      <c r="L45" s="3996">
        <v>7.2</v>
      </c>
      <c r="M45" s="3998">
        <f t="shared" si="9"/>
        <v>36</v>
      </c>
      <c r="N45" s="3999">
        <f t="shared" si="10"/>
        <v>0.10000000000000053</v>
      </c>
      <c r="O45" s="3997">
        <v>634</v>
      </c>
      <c r="P45" s="3996">
        <v>6.99</v>
      </c>
      <c r="Q45" s="3998">
        <f t="shared" si="11"/>
        <v>64</v>
      </c>
      <c r="R45" s="3999">
        <f t="shared" si="12"/>
        <v>-0.20999999999999996</v>
      </c>
      <c r="S45" s="3997">
        <v>4970</v>
      </c>
      <c r="T45" s="3996">
        <v>5.93</v>
      </c>
      <c r="U45" s="3994">
        <f t="shared" si="100"/>
        <v>59</v>
      </c>
      <c r="V45" s="3997">
        <v>4758</v>
      </c>
      <c r="W45" s="3996">
        <v>6.02</v>
      </c>
      <c r="X45" s="3998">
        <f t="shared" si="0"/>
        <v>60</v>
      </c>
      <c r="Y45" s="3999">
        <f t="shared" si="13"/>
        <v>8.9999999999999858E-2</v>
      </c>
      <c r="Z45" s="3997">
        <v>3860</v>
      </c>
      <c r="AA45" s="3996">
        <v>6.199740932642487</v>
      </c>
      <c r="AB45" s="3998">
        <f t="shared" si="101"/>
        <v>29</v>
      </c>
      <c r="AC45" s="3999">
        <f t="shared" si="14"/>
        <v>0.17974093264248747</v>
      </c>
      <c r="AD45" s="4031">
        <v>2317</v>
      </c>
      <c r="AE45" s="4006">
        <v>6.0401381096245146</v>
      </c>
      <c r="AF45" s="3997">
        <v>1515</v>
      </c>
      <c r="AG45" s="4000">
        <v>6.4640264026402638</v>
      </c>
      <c r="AH45" s="4001">
        <f t="shared" si="102"/>
        <v>34</v>
      </c>
      <c r="AI45" s="4002">
        <v>1696</v>
      </c>
      <c r="AJ45" s="4000">
        <v>6.2553066037735849</v>
      </c>
      <c r="AK45" s="4001">
        <f t="shared" si="103"/>
        <v>22</v>
      </c>
      <c r="AL45" s="3997">
        <v>621</v>
      </c>
      <c r="AM45" s="4000">
        <v>5.4524959742351049</v>
      </c>
      <c r="AN45" s="4003">
        <f t="shared" si="104"/>
        <v>58</v>
      </c>
      <c r="AO45" s="4086"/>
      <c r="AP45" s="4004">
        <v>80.3</v>
      </c>
      <c r="AQ45" s="4001">
        <v>60</v>
      </c>
      <c r="AR45" s="4005">
        <v>85.7</v>
      </c>
      <c r="AS45" s="4001">
        <v>15</v>
      </c>
      <c r="AT45" s="4005">
        <v>-0.40000000000000568</v>
      </c>
      <c r="AU45" s="4006">
        <v>2.5</v>
      </c>
      <c r="AV45" s="3997">
        <v>65</v>
      </c>
      <c r="AW45" s="4007">
        <f t="shared" si="15"/>
        <v>42</v>
      </c>
      <c r="AX45" s="3998">
        <v>65</v>
      </c>
      <c r="AY45" s="4007">
        <f t="shared" si="16"/>
        <v>43</v>
      </c>
      <c r="AZ45" s="3997">
        <v>150</v>
      </c>
      <c r="BA45" s="4008">
        <f t="shared" si="105"/>
        <v>45</v>
      </c>
      <c r="BB45" s="3997">
        <v>210</v>
      </c>
      <c r="BC45" s="4009">
        <v>39</v>
      </c>
      <c r="BD45" s="3997">
        <v>651</v>
      </c>
      <c r="BE45" s="3996">
        <v>19.508448540706606</v>
      </c>
      <c r="BF45" s="4001">
        <f t="shared" si="17"/>
        <v>19</v>
      </c>
      <c r="BG45" s="3997">
        <v>659</v>
      </c>
      <c r="BH45" s="3996">
        <v>15.629742033383915</v>
      </c>
      <c r="BI45" s="4001">
        <f t="shared" si="18"/>
        <v>56</v>
      </c>
      <c r="BJ45" s="3997">
        <v>629</v>
      </c>
      <c r="BK45" s="3996">
        <v>52.146263910969793</v>
      </c>
      <c r="BL45" s="4001">
        <f t="shared" si="19"/>
        <v>58</v>
      </c>
      <c r="BM45" s="3997">
        <v>654</v>
      </c>
      <c r="BN45" s="3996">
        <v>20.795107033639145</v>
      </c>
      <c r="BO45" s="4001">
        <v>64</v>
      </c>
      <c r="BP45" s="3997">
        <v>635</v>
      </c>
      <c r="BQ45" s="3996">
        <v>1.889763779527559</v>
      </c>
      <c r="BR45" s="4001">
        <v>49</v>
      </c>
      <c r="BS45" s="3997">
        <v>645</v>
      </c>
      <c r="BT45" s="3996">
        <v>39.689922480620154</v>
      </c>
      <c r="BU45" s="4001">
        <v>61</v>
      </c>
      <c r="BV45" s="3997">
        <v>1601</v>
      </c>
      <c r="BW45" s="3996">
        <v>50.031230480949404</v>
      </c>
      <c r="BX45" s="4001">
        <f t="shared" si="20"/>
        <v>14</v>
      </c>
      <c r="BY45" s="3997">
        <v>1621</v>
      </c>
      <c r="BZ45" s="3996">
        <v>70.388648982109814</v>
      </c>
      <c r="CA45" s="4001">
        <f t="shared" si="21"/>
        <v>16</v>
      </c>
      <c r="CB45" s="3997">
        <v>1503</v>
      </c>
      <c r="CC45" s="3996">
        <v>62.208915502328679</v>
      </c>
      <c r="CD45" s="4001">
        <f t="shared" si="22"/>
        <v>41</v>
      </c>
      <c r="CE45" s="3997">
        <v>1619</v>
      </c>
      <c r="CF45" s="3996">
        <v>41.383570105003088</v>
      </c>
      <c r="CG45" s="4001">
        <v>54</v>
      </c>
      <c r="CH45" s="3997">
        <v>1468</v>
      </c>
      <c r="CI45" s="3996">
        <v>4.4959128065395095</v>
      </c>
      <c r="CJ45" s="4001">
        <f t="shared" si="106"/>
        <v>43</v>
      </c>
      <c r="CK45" s="3997">
        <v>1567</v>
      </c>
      <c r="CL45" s="3996">
        <v>52.967453733248249</v>
      </c>
      <c r="CM45" s="4001">
        <f t="shared" si="23"/>
        <v>58</v>
      </c>
      <c r="CN45" s="4005">
        <v>15.8</v>
      </c>
      <c r="CO45" s="4009">
        <v>59</v>
      </c>
      <c r="CP45" s="3996">
        <v>4.0999999999999996</v>
      </c>
      <c r="CQ45" s="3996">
        <v>6.6</v>
      </c>
      <c r="CR45" s="4000">
        <v>5.2</v>
      </c>
      <c r="CS45" s="4005">
        <v>15.5</v>
      </c>
      <c r="CT45" s="4006">
        <v>15.6</v>
      </c>
      <c r="CU45" s="3999">
        <v>17.8</v>
      </c>
      <c r="CV45" s="1192">
        <f t="shared" si="24"/>
        <v>53</v>
      </c>
      <c r="CW45" s="3999">
        <v>4.5</v>
      </c>
      <c r="CX45" s="3999">
        <v>7.3999999999999995</v>
      </c>
      <c r="CY45" s="3999">
        <v>5.9</v>
      </c>
      <c r="CZ45" s="4010">
        <v>248</v>
      </c>
      <c r="DA45" s="4011">
        <v>82.8</v>
      </c>
      <c r="DB45" s="1192">
        <v>69</v>
      </c>
      <c r="DC45" s="4007">
        <v>121</v>
      </c>
      <c r="DD45" s="4011">
        <v>83.3</v>
      </c>
      <c r="DE45" s="1192">
        <v>52</v>
      </c>
      <c r="DF45" s="4007">
        <v>90</v>
      </c>
      <c r="DG45" s="3999">
        <v>82.1</v>
      </c>
      <c r="DH45" s="1192">
        <v>71</v>
      </c>
      <c r="DI45" s="4007">
        <v>37</v>
      </c>
      <c r="DJ45" s="3999">
        <v>82.7</v>
      </c>
      <c r="DK45" s="1192">
        <v>51</v>
      </c>
      <c r="DL45" s="4044">
        <v>19.658119658119659</v>
      </c>
      <c r="DM45" s="3998">
        <v>24</v>
      </c>
      <c r="DN45" s="4007">
        <v>468</v>
      </c>
      <c r="DO45" s="4004">
        <v>80.341880341880341</v>
      </c>
      <c r="DP45" s="3998">
        <v>21</v>
      </c>
      <c r="DQ45" s="3996">
        <v>0</v>
      </c>
      <c r="DR45" s="4001">
        <v>18</v>
      </c>
      <c r="DS45" s="4005">
        <v>73.310810810810807</v>
      </c>
      <c r="DT45" s="4114">
        <v>23</v>
      </c>
      <c r="DU45" s="3996">
        <v>0</v>
      </c>
      <c r="DV45" s="4001">
        <v>17</v>
      </c>
      <c r="DW45" s="4026">
        <v>69.767441860465112</v>
      </c>
      <c r="DX45" s="4001">
        <v>37</v>
      </c>
      <c r="DY45" s="3996">
        <v>2.7027027027027026</v>
      </c>
      <c r="DZ45" s="4001">
        <v>47</v>
      </c>
      <c r="EA45" s="3997">
        <v>607</v>
      </c>
      <c r="EB45" s="4012">
        <v>74.629324546952219</v>
      </c>
      <c r="EC45" s="4001">
        <f t="shared" si="1"/>
        <v>35</v>
      </c>
      <c r="ED45" s="3997">
        <v>1497</v>
      </c>
      <c r="EE45" s="4012">
        <v>55.511022044088179</v>
      </c>
      <c r="EF45" s="4001">
        <v>16</v>
      </c>
      <c r="EG45" s="3997">
        <v>533</v>
      </c>
      <c r="EH45" s="4115">
        <v>60.787992495309574</v>
      </c>
      <c r="EI45" s="4001">
        <v>29</v>
      </c>
      <c r="EJ45" s="4013">
        <v>499</v>
      </c>
      <c r="EK45" s="4014">
        <v>1.2127659574468086</v>
      </c>
      <c r="EL45" s="4015">
        <v>14</v>
      </c>
      <c r="EM45" s="4016">
        <v>9.4188376753507033</v>
      </c>
      <c r="EN45" s="4017">
        <v>25</v>
      </c>
      <c r="EO45" s="4013">
        <v>542</v>
      </c>
      <c r="EP45" s="4018">
        <v>1.4739130434782608</v>
      </c>
      <c r="EQ45" s="4019">
        <v>31</v>
      </c>
      <c r="ER45" s="4016">
        <v>21.217712177121772</v>
      </c>
      <c r="ES45" s="4017">
        <v>24</v>
      </c>
      <c r="ET45" s="4013">
        <v>566</v>
      </c>
      <c r="EU45" s="4018">
        <v>0.98062015503875966</v>
      </c>
      <c r="EV45" s="4019">
        <v>26</v>
      </c>
      <c r="EW45" s="4016">
        <v>22.791519434628977</v>
      </c>
      <c r="EX45" s="4017">
        <v>14</v>
      </c>
      <c r="EY45" s="4020">
        <v>514</v>
      </c>
      <c r="EZ45" s="4018">
        <v>0.78846153846153844</v>
      </c>
      <c r="FA45" s="4019">
        <v>27</v>
      </c>
      <c r="FB45" s="4021">
        <v>5.0583657587548636</v>
      </c>
      <c r="FC45" s="4022">
        <v>54</v>
      </c>
      <c r="FD45" s="4013">
        <v>505</v>
      </c>
      <c r="FE45" s="4015">
        <v>1.0740740740740742</v>
      </c>
      <c r="FF45" s="4015">
        <v>25</v>
      </c>
      <c r="FG45" s="4016">
        <v>5.3465346534653468</v>
      </c>
      <c r="FH45" s="4017">
        <v>42</v>
      </c>
      <c r="FI45" s="4023">
        <v>524</v>
      </c>
      <c r="FJ45" s="4015">
        <v>0.65625</v>
      </c>
      <c r="FK45" s="4015">
        <v>19</v>
      </c>
      <c r="FL45" s="4021">
        <v>3.0534351145038165</v>
      </c>
      <c r="FM45" s="4023">
        <v>17</v>
      </c>
      <c r="FN45" s="4013">
        <v>533</v>
      </c>
      <c r="FO45" s="4015">
        <v>1</v>
      </c>
      <c r="FP45" s="4015">
        <v>8</v>
      </c>
      <c r="FQ45" s="4016">
        <v>6.7542213883677302</v>
      </c>
      <c r="FR45" s="4017">
        <v>33</v>
      </c>
      <c r="FS45" s="4013">
        <v>474</v>
      </c>
      <c r="FT45" s="4015">
        <v>3.130718954248366</v>
      </c>
      <c r="FU45" s="4015">
        <v>35</v>
      </c>
      <c r="FV45" s="4016">
        <v>32.278481012658226</v>
      </c>
      <c r="FW45" s="4017">
        <v>57</v>
      </c>
      <c r="FX45" s="4010">
        <v>1593</v>
      </c>
      <c r="FY45" s="4027">
        <v>22.536095417451349</v>
      </c>
      <c r="FZ45" s="4007">
        <v>14</v>
      </c>
      <c r="GA45" s="3997">
        <v>1369</v>
      </c>
      <c r="GB45" s="4116">
        <v>1.1849315068493151</v>
      </c>
      <c r="GC45" s="4009">
        <v>24</v>
      </c>
      <c r="GD45" s="4115">
        <v>5.3323593864134402</v>
      </c>
      <c r="GE45" s="4001">
        <v>15</v>
      </c>
      <c r="GF45" s="3997">
        <v>1396</v>
      </c>
      <c r="GG45" s="3999">
        <v>1.4887640449438202</v>
      </c>
      <c r="GH45" s="1192">
        <v>14</v>
      </c>
      <c r="GI45" s="4115">
        <v>6.3753581661891117</v>
      </c>
      <c r="GJ45" s="4001">
        <v>18</v>
      </c>
      <c r="GK45" s="3997">
        <v>1439</v>
      </c>
      <c r="GL45" s="3999">
        <v>1.0659722222222223</v>
      </c>
      <c r="GM45" s="1192">
        <v>10</v>
      </c>
      <c r="GN45" s="4115">
        <v>10.006949270326617</v>
      </c>
      <c r="GO45" s="4001">
        <v>9</v>
      </c>
      <c r="GP45" s="3997">
        <v>1381</v>
      </c>
      <c r="GQ45" s="3999">
        <v>1.0535714285714286</v>
      </c>
      <c r="GR45" s="1192">
        <v>20</v>
      </c>
      <c r="GS45" s="4115">
        <v>4.0550325850832731</v>
      </c>
      <c r="GT45" s="4001">
        <v>7</v>
      </c>
      <c r="GU45" s="3997">
        <v>1456</v>
      </c>
      <c r="GV45" s="4009">
        <v>1.6809045226130652</v>
      </c>
      <c r="GW45" s="4009">
        <v>9</v>
      </c>
      <c r="GX45" s="4115">
        <v>13.667582417582416</v>
      </c>
      <c r="GY45" s="4001">
        <v>24</v>
      </c>
      <c r="GZ45" s="3997">
        <v>1417</v>
      </c>
      <c r="HA45" s="4009">
        <v>0.94318181818181823</v>
      </c>
      <c r="HB45" s="4009">
        <v>13</v>
      </c>
      <c r="HC45" s="4115">
        <v>3.1051517290049402</v>
      </c>
      <c r="HD45" s="4001">
        <v>9</v>
      </c>
      <c r="HE45" s="3997">
        <v>1397</v>
      </c>
      <c r="HF45" s="4009">
        <v>0.68421052631578949</v>
      </c>
      <c r="HG45" s="4009">
        <v>7</v>
      </c>
      <c r="HH45" s="4115">
        <v>1.3600572655690766</v>
      </c>
      <c r="HI45" s="4001">
        <v>29</v>
      </c>
      <c r="HJ45" s="3997">
        <v>1406</v>
      </c>
      <c r="HK45" s="4009">
        <v>1.9666666666666666</v>
      </c>
      <c r="HL45" s="4009">
        <v>37</v>
      </c>
      <c r="HM45" s="4115">
        <v>1.0668563300142246</v>
      </c>
      <c r="HN45" s="4001">
        <v>35</v>
      </c>
      <c r="HO45" s="4005">
        <v>14.604462474645031</v>
      </c>
      <c r="HP45" s="3996">
        <v>9.5334685598377273</v>
      </c>
      <c r="HQ45" s="3996">
        <v>72.210953346855987</v>
      </c>
      <c r="HR45" s="3996">
        <v>19.878296146044626</v>
      </c>
      <c r="HS45" s="4024">
        <v>13.995943204868155</v>
      </c>
      <c r="HT45" s="4024">
        <v>25.354969574036513</v>
      </c>
      <c r="HU45" s="4024">
        <v>67.139959432048684</v>
      </c>
      <c r="HV45" s="4024">
        <v>5.6795131845841782</v>
      </c>
      <c r="HW45" s="4024">
        <v>74.036511156186606</v>
      </c>
      <c r="HX45" s="4025">
        <v>493</v>
      </c>
      <c r="HY45" s="4005">
        <v>18.28793774319066</v>
      </c>
      <c r="HZ45" s="4005">
        <v>6.7120622568093387</v>
      </c>
      <c r="IA45" s="4005">
        <v>70.525291828793783</v>
      </c>
      <c r="IB45" s="4005">
        <v>27.237354085603112</v>
      </c>
      <c r="IC45" s="4005">
        <v>12.54863813229572</v>
      </c>
      <c r="ID45" s="4005">
        <v>50.680933852140072</v>
      </c>
      <c r="IE45" s="4005">
        <v>56.906614785992218</v>
      </c>
      <c r="IF45" s="4005">
        <v>5.9338521400778204</v>
      </c>
      <c r="IG45" s="4005">
        <v>67.704280155642024</v>
      </c>
      <c r="IH45" s="4025">
        <v>1028</v>
      </c>
      <c r="II45" s="4117" t="s">
        <v>31</v>
      </c>
      <c r="IJ45" s="4118" t="s">
        <v>31</v>
      </c>
      <c r="IK45" s="4118" t="s">
        <v>31</v>
      </c>
      <c r="IL45" s="4118" t="s">
        <v>31</v>
      </c>
      <c r="IM45" s="4118" t="s">
        <v>31</v>
      </c>
      <c r="IN45" s="4118" t="s">
        <v>31</v>
      </c>
      <c r="IO45" s="4118" t="s">
        <v>31</v>
      </c>
      <c r="IP45" s="4118" t="s">
        <v>81</v>
      </c>
      <c r="IQ45" s="4119" t="s">
        <v>81</v>
      </c>
      <c r="IR45" s="4120" t="s">
        <v>31</v>
      </c>
      <c r="IS45" s="4121" t="s">
        <v>31</v>
      </c>
      <c r="IT45" s="4121" t="s">
        <v>31</v>
      </c>
      <c r="IU45" s="4121" t="s">
        <v>31</v>
      </c>
      <c r="IV45" s="4121" t="s">
        <v>31</v>
      </c>
      <c r="IW45" s="4121" t="s">
        <v>31</v>
      </c>
      <c r="IX45" s="4121" t="s">
        <v>31</v>
      </c>
      <c r="IY45" s="4121" t="s">
        <v>81</v>
      </c>
      <c r="IZ45" s="4119" t="s">
        <v>81</v>
      </c>
      <c r="JA45" s="4120" t="s">
        <v>31</v>
      </c>
      <c r="JB45" s="4121" t="s">
        <v>31</v>
      </c>
      <c r="JC45" s="4121" t="s">
        <v>31</v>
      </c>
      <c r="JD45" s="4121" t="s">
        <v>31</v>
      </c>
      <c r="JE45" s="4121" t="s">
        <v>31</v>
      </c>
      <c r="JF45" s="4121" t="s">
        <v>31</v>
      </c>
      <c r="JG45" s="4121" t="s">
        <v>31</v>
      </c>
      <c r="JH45" s="4121" t="s">
        <v>81</v>
      </c>
      <c r="JI45" s="4122" t="s">
        <v>81</v>
      </c>
      <c r="JJ45" s="4120" t="s">
        <v>31</v>
      </c>
      <c r="JK45" s="4121" t="s">
        <v>31</v>
      </c>
      <c r="JL45" s="4121" t="s">
        <v>31</v>
      </c>
      <c r="JM45" s="4121" t="s">
        <v>31</v>
      </c>
      <c r="JN45" s="4121" t="s">
        <v>31</v>
      </c>
      <c r="JO45" s="4121" t="s">
        <v>31</v>
      </c>
      <c r="JP45" s="4121" t="s">
        <v>31</v>
      </c>
      <c r="JQ45" s="4121" t="s">
        <v>31</v>
      </c>
      <c r="JR45" s="4122" t="s">
        <v>31</v>
      </c>
      <c r="JS45" s="4120" t="s">
        <v>31</v>
      </c>
      <c r="JT45" s="4121" t="s">
        <v>31</v>
      </c>
      <c r="JU45" s="4121" t="s">
        <v>31</v>
      </c>
      <c r="JV45" s="4121" t="s">
        <v>31</v>
      </c>
      <c r="JW45" s="4121" t="s">
        <v>31</v>
      </c>
      <c r="JX45" s="4121" t="s">
        <v>31</v>
      </c>
      <c r="JY45" s="4121" t="s">
        <v>31</v>
      </c>
      <c r="JZ45" s="4121" t="s">
        <v>31</v>
      </c>
      <c r="KA45" s="4122" t="s">
        <v>31</v>
      </c>
      <c r="KB45" s="4120" t="s">
        <v>31</v>
      </c>
      <c r="KC45" s="4121" t="s">
        <v>31</v>
      </c>
      <c r="KD45" s="4121" t="s">
        <v>31</v>
      </c>
      <c r="KE45" s="4121" t="s">
        <v>31</v>
      </c>
      <c r="KF45" s="4121" t="s">
        <v>31</v>
      </c>
      <c r="KG45" s="4121" t="s">
        <v>31</v>
      </c>
      <c r="KH45" s="4121" t="s">
        <v>31</v>
      </c>
      <c r="KI45" s="4121" t="s">
        <v>31</v>
      </c>
      <c r="KJ45" s="4122" t="s">
        <v>31</v>
      </c>
      <c r="KK45" s="4026">
        <v>30.744793505118253</v>
      </c>
      <c r="KL45" s="4001">
        <v>73</v>
      </c>
      <c r="KM45" s="4026">
        <v>47.706422018348626</v>
      </c>
      <c r="KN45" s="4001">
        <v>67</v>
      </c>
      <c r="KO45" s="4027">
        <v>4.5018878884693585</v>
      </c>
      <c r="KP45" s="4007">
        <v>33</v>
      </c>
      <c r="KQ45" s="4027">
        <v>0</v>
      </c>
      <c r="KR45" s="4007">
        <v>27</v>
      </c>
      <c r="KS45" s="4027">
        <v>9.2216090618646529</v>
      </c>
      <c r="KT45" s="4007">
        <v>63</v>
      </c>
      <c r="KU45" s="4027">
        <v>6.4944595288764955</v>
      </c>
      <c r="KV45" s="4007">
        <v>37</v>
      </c>
      <c r="KW45" s="4027">
        <v>6.2874251497005984</v>
      </c>
      <c r="KX45" s="4007">
        <v>61</v>
      </c>
      <c r="KY45" s="4007">
        <v>14.122439741993889</v>
      </c>
      <c r="KZ45" s="4007">
        <v>42</v>
      </c>
      <c r="LA45" s="4028">
        <v>45</v>
      </c>
      <c r="LB45" s="1192">
        <v>10</v>
      </c>
      <c r="LC45" s="1192">
        <v>10</v>
      </c>
      <c r="LD45" s="1192">
        <v>40</v>
      </c>
      <c r="LE45" s="1192">
        <v>0</v>
      </c>
      <c r="LF45" s="4029">
        <v>105</v>
      </c>
      <c r="LG45" s="4030">
        <v>30</v>
      </c>
      <c r="LH45" s="4028">
        <v>0</v>
      </c>
      <c r="LI45" s="1192">
        <v>0</v>
      </c>
      <c r="LJ45" s="4031">
        <v>0</v>
      </c>
      <c r="LK45" s="4001">
        <v>41</v>
      </c>
      <c r="LL45" s="4033" t="s">
        <v>1625</v>
      </c>
      <c r="LM45" s="4034" t="s">
        <v>1625</v>
      </c>
      <c r="LN45" s="4034" t="s">
        <v>1625</v>
      </c>
      <c r="LO45" s="4034" t="s">
        <v>1625</v>
      </c>
      <c r="LP45" s="1192">
        <v>0</v>
      </c>
      <c r="LQ45" s="4032">
        <v>59</v>
      </c>
      <c r="LR45" s="4033" t="s">
        <v>1625</v>
      </c>
      <c r="LS45" s="4034" t="s">
        <v>1625</v>
      </c>
      <c r="LT45" s="4034" t="s">
        <v>1625</v>
      </c>
      <c r="LU45" s="4034" t="s">
        <v>1625</v>
      </c>
      <c r="LV45" s="1192">
        <v>0</v>
      </c>
      <c r="LW45" s="4032">
        <v>41</v>
      </c>
      <c r="LX45" s="4033" t="s">
        <v>1632</v>
      </c>
      <c r="LY45" s="4034" t="s">
        <v>1632</v>
      </c>
      <c r="LZ45" s="4034" t="s">
        <v>1632</v>
      </c>
      <c r="MA45" s="4034" t="s">
        <v>1625</v>
      </c>
      <c r="MB45" s="1192">
        <v>45</v>
      </c>
      <c r="MC45" s="4032">
        <v>24</v>
      </c>
      <c r="MD45" s="4033" t="s">
        <v>1632</v>
      </c>
      <c r="ME45" s="4034" t="s">
        <v>1632</v>
      </c>
      <c r="MF45" s="4034" t="s">
        <v>1632</v>
      </c>
      <c r="MG45" s="4034" t="s">
        <v>1632</v>
      </c>
      <c r="MH45" s="1192">
        <v>40</v>
      </c>
      <c r="MI45" s="4032">
        <v>1</v>
      </c>
      <c r="MJ45" s="4033" t="s">
        <v>1632</v>
      </c>
      <c r="MK45" s="4034" t="s">
        <v>1632</v>
      </c>
      <c r="ML45" s="4034" t="s">
        <v>1632</v>
      </c>
      <c r="MM45" s="4034" t="s">
        <v>1632</v>
      </c>
      <c r="MN45" s="1192">
        <v>40</v>
      </c>
      <c r="MO45" s="4032">
        <v>1</v>
      </c>
      <c r="MP45" s="4033" t="s">
        <v>1625</v>
      </c>
      <c r="MQ45" s="4034" t="s">
        <v>1625</v>
      </c>
      <c r="MR45" s="4034" t="s">
        <v>1625</v>
      </c>
      <c r="MS45" s="4034" t="s">
        <v>1625</v>
      </c>
      <c r="MT45" s="1192">
        <v>0</v>
      </c>
      <c r="MU45" s="4032">
        <v>63</v>
      </c>
      <c r="MV45" s="4033" t="s">
        <v>1625</v>
      </c>
      <c r="MW45" s="4034" t="s">
        <v>1625</v>
      </c>
      <c r="MX45" s="4034" t="s">
        <v>1625</v>
      </c>
      <c r="MY45" s="1192">
        <v>0</v>
      </c>
      <c r="MZ45" s="4032">
        <v>56</v>
      </c>
      <c r="NA45" s="4033" t="s">
        <v>1625</v>
      </c>
      <c r="NB45" s="4034" t="s">
        <v>1632</v>
      </c>
      <c r="NC45" s="4034" t="s">
        <v>1632</v>
      </c>
      <c r="ND45" s="4034" t="s">
        <v>1625</v>
      </c>
      <c r="NE45" s="1192">
        <v>20</v>
      </c>
      <c r="NF45" s="4032">
        <v>46</v>
      </c>
      <c r="NG45" s="4034" t="s">
        <v>1625</v>
      </c>
      <c r="NH45" s="4034" t="s">
        <v>1625</v>
      </c>
      <c r="NI45" s="4034" t="s">
        <v>1625</v>
      </c>
      <c r="NJ45" s="4034" t="s">
        <v>1625</v>
      </c>
      <c r="NK45" s="1192">
        <v>0</v>
      </c>
      <c r="NL45" s="4032">
        <v>50</v>
      </c>
      <c r="NM45" s="4007">
        <v>308.08999999999997</v>
      </c>
      <c r="NN45" s="4007">
        <f t="shared" si="2"/>
        <v>17</v>
      </c>
      <c r="NO45" s="4010">
        <v>6</v>
      </c>
      <c r="NP45" s="4007">
        <v>55</v>
      </c>
      <c r="NQ45" s="4037">
        <v>0.81256771397616467</v>
      </c>
      <c r="NR45" s="4007">
        <v>55</v>
      </c>
      <c r="NS45" s="4007">
        <v>6</v>
      </c>
      <c r="NT45" s="4007">
        <v>55</v>
      </c>
      <c r="NU45" s="4037">
        <v>0.81256771397616467</v>
      </c>
      <c r="NV45" s="4007">
        <v>55</v>
      </c>
      <c r="NW45" s="4007">
        <v>6</v>
      </c>
      <c r="NX45" s="4007">
        <v>53</v>
      </c>
      <c r="NY45" s="4027">
        <v>0.81256771397616467</v>
      </c>
      <c r="NZ45" s="4007">
        <v>54</v>
      </c>
      <c r="OA45" s="4035">
        <v>72</v>
      </c>
      <c r="OB45" s="4036">
        <v>0.97508125677139756</v>
      </c>
      <c r="OC45" s="4035">
        <v>29</v>
      </c>
      <c r="OD45" s="4035">
        <v>4</v>
      </c>
      <c r="OE45" s="4036">
        <v>0.54171180931744312</v>
      </c>
      <c r="OF45" s="4035">
        <v>33</v>
      </c>
      <c r="OG45" s="4035">
        <v>604</v>
      </c>
      <c r="OH45" s="4036">
        <v>8.1798483206933899</v>
      </c>
      <c r="OI45" s="4035">
        <v>17</v>
      </c>
      <c r="OJ45" s="3994">
        <v>42</v>
      </c>
      <c r="OK45" s="4011">
        <v>5.6879739978331525</v>
      </c>
      <c r="OL45" s="4035">
        <v>20</v>
      </c>
      <c r="OM45" s="4010">
        <v>409</v>
      </c>
      <c r="ON45" s="4027">
        <v>55.390032502708564</v>
      </c>
      <c r="OO45" s="4038">
        <v>35</v>
      </c>
      <c r="OP45" s="4010">
        <v>6</v>
      </c>
      <c r="OQ45" s="4037">
        <v>0.81256771397616467</v>
      </c>
      <c r="OR45" s="4038">
        <f t="shared" si="25"/>
        <v>22</v>
      </c>
      <c r="OS45" s="4039">
        <v>25.271739130434785</v>
      </c>
      <c r="OT45" s="4038">
        <v>74</v>
      </c>
      <c r="OU45" s="4007">
        <v>135</v>
      </c>
      <c r="OV45" s="4007">
        <v>214</v>
      </c>
      <c r="OW45" s="4007">
        <v>127</v>
      </c>
      <c r="OX45" s="4007">
        <v>87</v>
      </c>
      <c r="OY45" s="4007">
        <v>23</v>
      </c>
      <c r="OZ45" s="4007">
        <v>193</v>
      </c>
      <c r="PA45" s="4007">
        <v>414</v>
      </c>
      <c r="PB45" s="4007">
        <v>12</v>
      </c>
      <c r="PC45" s="4007">
        <v>45</v>
      </c>
      <c r="PD45" s="4007">
        <v>318</v>
      </c>
      <c r="PE45" s="4007">
        <v>144</v>
      </c>
      <c r="PF45" s="4007">
        <v>392</v>
      </c>
      <c r="PG45" s="4007">
        <v>31</v>
      </c>
      <c r="PH45" s="4007">
        <v>8</v>
      </c>
      <c r="PI45" s="4007">
        <v>180</v>
      </c>
      <c r="PJ45" s="4007">
        <v>174</v>
      </c>
      <c r="PK45" s="4007">
        <v>130</v>
      </c>
      <c r="PL45" s="4007">
        <v>671</v>
      </c>
      <c r="PM45" s="4010">
        <v>20.119225037257824</v>
      </c>
      <c r="PN45" s="4007">
        <v>9</v>
      </c>
      <c r="PO45" s="4007">
        <v>31.892697466467958</v>
      </c>
      <c r="PP45" s="4007">
        <v>36</v>
      </c>
      <c r="PQ45" s="4007">
        <v>18.926974664679584</v>
      </c>
      <c r="PR45" s="4007">
        <v>24</v>
      </c>
      <c r="PS45" s="4007">
        <v>12.965722801788376</v>
      </c>
      <c r="PT45" s="4007">
        <v>41</v>
      </c>
      <c r="PU45" s="4007">
        <v>3.427719821162444</v>
      </c>
      <c r="PV45" s="4007">
        <v>26</v>
      </c>
      <c r="PW45" s="4007">
        <v>28.763040238450078</v>
      </c>
      <c r="PX45" s="4007">
        <v>37</v>
      </c>
      <c r="PY45" s="4007">
        <v>61.698956780924</v>
      </c>
      <c r="PZ45" s="4007">
        <v>11</v>
      </c>
      <c r="QA45" s="4007">
        <v>1.7883755588673622</v>
      </c>
      <c r="QB45" s="4007">
        <v>13</v>
      </c>
      <c r="QC45" s="4007">
        <v>6.7064083457526085</v>
      </c>
      <c r="QD45" s="4007">
        <v>36</v>
      </c>
      <c r="QE45" s="4007">
        <v>47.391952309985101</v>
      </c>
      <c r="QF45" s="4007">
        <v>34</v>
      </c>
      <c r="QG45" s="4007">
        <v>21.460506706408346</v>
      </c>
      <c r="QH45" s="4007">
        <v>36</v>
      </c>
      <c r="QI45" s="4007">
        <v>58.420268256333827</v>
      </c>
      <c r="QJ45" s="4007">
        <v>68</v>
      </c>
      <c r="QK45" s="4007">
        <v>4.6199701937406861</v>
      </c>
      <c r="QL45" s="4007">
        <v>33</v>
      </c>
      <c r="QM45" s="4007">
        <v>1.1922503725782414</v>
      </c>
      <c r="QN45" s="4007">
        <v>29</v>
      </c>
      <c r="QO45" s="4007">
        <v>26.825633383010434</v>
      </c>
      <c r="QP45" s="4007">
        <v>36</v>
      </c>
      <c r="QQ45" s="4007">
        <v>25.931445603576751</v>
      </c>
      <c r="QR45" s="4007">
        <v>37</v>
      </c>
      <c r="QS45" s="4007">
        <v>19.374068554396423</v>
      </c>
      <c r="QT45" s="4007">
        <v>22</v>
      </c>
      <c r="QU45" s="4010">
        <v>73</v>
      </c>
      <c r="QV45" s="4007">
        <v>0</v>
      </c>
      <c r="QW45" s="4007">
        <v>4</v>
      </c>
      <c r="QX45" s="4007">
        <v>5</v>
      </c>
      <c r="QY45" s="4007">
        <v>8</v>
      </c>
      <c r="QZ45" s="4007">
        <v>27</v>
      </c>
      <c r="RA45" s="4007">
        <v>40</v>
      </c>
      <c r="RB45" s="4007">
        <v>1</v>
      </c>
      <c r="RC45" s="4007">
        <v>8</v>
      </c>
      <c r="RD45" s="4007">
        <v>145</v>
      </c>
      <c r="RE45" s="4007">
        <v>40</v>
      </c>
      <c r="RF45" s="4007">
        <v>136</v>
      </c>
      <c r="RG45" s="4007">
        <v>0</v>
      </c>
      <c r="RH45" s="4007">
        <v>16</v>
      </c>
      <c r="RI45" s="4007">
        <v>37</v>
      </c>
      <c r="RJ45" s="4007">
        <v>139</v>
      </c>
      <c r="RK45" s="4007">
        <v>0</v>
      </c>
      <c r="RL45" s="4007">
        <v>472</v>
      </c>
      <c r="RM45" s="4010">
        <v>15.466101694915254</v>
      </c>
      <c r="RN45" s="4007">
        <v>9</v>
      </c>
      <c r="RO45" s="4007">
        <v>0</v>
      </c>
      <c r="RP45" s="4007">
        <v>1</v>
      </c>
      <c r="RQ45" s="4007">
        <v>0.84745762711864403</v>
      </c>
      <c r="RR45" s="4007">
        <v>18</v>
      </c>
      <c r="RS45" s="4007">
        <v>1.0593220338983049</v>
      </c>
      <c r="RT45" s="4007">
        <v>31</v>
      </c>
      <c r="RU45" s="4007">
        <v>1.6949152542372881</v>
      </c>
      <c r="RV45" s="4007">
        <v>36</v>
      </c>
      <c r="RW45" s="4007">
        <v>5.7203389830508478</v>
      </c>
      <c r="RX45" s="4007">
        <v>64</v>
      </c>
      <c r="RY45" s="4007">
        <v>8.4745762711864394</v>
      </c>
      <c r="RZ45" s="4007">
        <v>28</v>
      </c>
      <c r="SA45" s="4007">
        <v>0.21186440677966101</v>
      </c>
      <c r="SB45" s="4007">
        <v>20</v>
      </c>
      <c r="SC45" s="4007">
        <v>1.6949152542372881</v>
      </c>
      <c r="SD45" s="4007">
        <v>40</v>
      </c>
      <c r="SE45" s="4007">
        <v>30.720338983050848</v>
      </c>
      <c r="SF45" s="4007">
        <v>46</v>
      </c>
      <c r="SG45" s="4007">
        <v>8.4745762711864394</v>
      </c>
      <c r="SH45" s="4007">
        <v>55</v>
      </c>
      <c r="SI45" s="4007">
        <v>28.8135593220339</v>
      </c>
      <c r="SJ45" s="4007">
        <v>70</v>
      </c>
      <c r="SK45" s="4007">
        <v>0</v>
      </c>
      <c r="SL45" s="4007">
        <v>1</v>
      </c>
      <c r="SM45" s="4007">
        <v>3.3898305084745761</v>
      </c>
      <c r="SN45" s="4007">
        <v>44</v>
      </c>
      <c r="SO45" s="4007">
        <v>7.8389830508474576</v>
      </c>
      <c r="SP45" s="4007">
        <v>30</v>
      </c>
      <c r="SQ45" s="4007">
        <v>29.449152542372879</v>
      </c>
      <c r="SR45" s="4007">
        <v>28</v>
      </c>
      <c r="SS45" s="4007">
        <v>0</v>
      </c>
      <c r="ST45" s="4038">
        <v>1</v>
      </c>
      <c r="SU45" s="4123" t="s">
        <v>8302</v>
      </c>
      <c r="SV45" s="4124" t="s">
        <v>8306</v>
      </c>
      <c r="SW45" s="4124">
        <v>267</v>
      </c>
      <c r="SX45" s="4125">
        <v>36.500341763499655</v>
      </c>
      <c r="SY45" s="4124">
        <v>19</v>
      </c>
      <c r="SZ45" s="4040">
        <v>96</v>
      </c>
      <c r="TA45" s="4036">
        <v>90</v>
      </c>
      <c r="TB45" s="4041">
        <v>12.18851570964247</v>
      </c>
      <c r="TC45" s="4035">
        <v>2</v>
      </c>
      <c r="TD45" s="4040">
        <v>4</v>
      </c>
      <c r="TE45" s="4036">
        <v>4</v>
      </c>
      <c r="TF45" s="4041">
        <v>0.54171180931744312</v>
      </c>
      <c r="TG45" s="4035">
        <v>43</v>
      </c>
      <c r="TH45" s="4040">
        <v>0</v>
      </c>
      <c r="TI45" s="4036">
        <v>0</v>
      </c>
      <c r="TJ45" s="4041">
        <v>0</v>
      </c>
      <c r="TK45" s="4035">
        <v>6</v>
      </c>
      <c r="TL45" s="4040">
        <v>0</v>
      </c>
      <c r="TM45" s="4036">
        <v>0</v>
      </c>
      <c r="TN45" s="4041">
        <v>0</v>
      </c>
      <c r="TO45" s="4035">
        <v>11</v>
      </c>
      <c r="TP45" s="4040">
        <v>0</v>
      </c>
      <c r="TQ45" s="4036">
        <v>0</v>
      </c>
      <c r="TR45" s="4041">
        <v>0</v>
      </c>
      <c r="TS45" s="4035">
        <v>5</v>
      </c>
      <c r="TT45" s="4040">
        <v>0</v>
      </c>
      <c r="TU45" s="4036">
        <v>0</v>
      </c>
      <c r="TV45" s="4041">
        <v>0</v>
      </c>
      <c r="TW45" s="4035">
        <v>2</v>
      </c>
      <c r="TX45" s="4040">
        <v>59</v>
      </c>
      <c r="TY45" s="4036">
        <v>76</v>
      </c>
      <c r="TZ45" s="4041">
        <v>10.29252437703142</v>
      </c>
      <c r="UA45" s="4035">
        <v>22</v>
      </c>
      <c r="UB45" s="4040">
        <v>5</v>
      </c>
      <c r="UC45" s="4036">
        <v>0</v>
      </c>
      <c r="UD45" s="4041">
        <v>0</v>
      </c>
      <c r="UE45" s="4035">
        <v>58</v>
      </c>
      <c r="UF45" s="4040">
        <v>0</v>
      </c>
      <c r="UG45" s="4036">
        <v>0</v>
      </c>
      <c r="UH45" s="4041">
        <v>0</v>
      </c>
      <c r="UI45" s="4035">
        <v>14</v>
      </c>
      <c r="UJ45" s="4040">
        <v>0</v>
      </c>
      <c r="UK45" s="4036">
        <v>0</v>
      </c>
      <c r="UL45" s="4041">
        <v>0</v>
      </c>
      <c r="UM45" s="4035">
        <v>22</v>
      </c>
      <c r="UN45" s="4040">
        <v>0</v>
      </c>
      <c r="UO45" s="4036">
        <v>0</v>
      </c>
      <c r="UP45" s="4041">
        <v>0</v>
      </c>
      <c r="UQ45" s="4035">
        <v>3</v>
      </c>
      <c r="UR45" s="4040">
        <v>0</v>
      </c>
      <c r="US45" s="4036">
        <v>0</v>
      </c>
      <c r="UT45" s="4041">
        <v>0</v>
      </c>
      <c r="UU45" s="4035">
        <v>12</v>
      </c>
      <c r="UV45" s="4040">
        <v>0</v>
      </c>
      <c r="UW45" s="4036">
        <v>0</v>
      </c>
      <c r="UX45" s="4041">
        <v>0</v>
      </c>
      <c r="UY45" s="4035">
        <v>26</v>
      </c>
      <c r="UZ45" s="4040">
        <v>0</v>
      </c>
      <c r="VA45" s="4036">
        <v>0</v>
      </c>
      <c r="VB45" s="4041">
        <v>0</v>
      </c>
      <c r="VC45" s="4035">
        <v>4</v>
      </c>
      <c r="VD45" s="4042">
        <v>0</v>
      </c>
      <c r="VE45" s="4035">
        <v>0</v>
      </c>
      <c r="VF45" s="4035">
        <v>0</v>
      </c>
      <c r="VG45" s="4035">
        <v>7</v>
      </c>
      <c r="VH45" s="4035">
        <v>0</v>
      </c>
      <c r="VI45" s="4035">
        <v>0</v>
      </c>
      <c r="VJ45" s="4035">
        <v>0</v>
      </c>
      <c r="VK45" s="4035">
        <v>4</v>
      </c>
      <c r="VL45" s="4035">
        <v>0</v>
      </c>
      <c r="VM45" s="4035">
        <v>0</v>
      </c>
      <c r="VN45" s="4035">
        <v>0</v>
      </c>
      <c r="VO45" s="4035">
        <v>9</v>
      </c>
      <c r="VP45" s="4035">
        <v>0</v>
      </c>
      <c r="VQ45" s="4035">
        <v>0</v>
      </c>
      <c r="VR45" s="4035">
        <v>0</v>
      </c>
      <c r="VS45" s="4035">
        <v>18</v>
      </c>
      <c r="VT45" s="4035">
        <v>0</v>
      </c>
      <c r="VU45" s="4035">
        <v>0</v>
      </c>
      <c r="VV45" s="4035">
        <v>0</v>
      </c>
      <c r="VW45" s="4035">
        <v>7</v>
      </c>
      <c r="VX45" s="4035">
        <v>54</v>
      </c>
      <c r="VY45" s="4035">
        <v>68</v>
      </c>
      <c r="VZ45" s="4035">
        <v>9.2091007583965325</v>
      </c>
      <c r="WA45" s="4035">
        <v>12</v>
      </c>
      <c r="WB45" s="4035">
        <v>0</v>
      </c>
      <c r="WC45" s="4035">
        <v>0</v>
      </c>
      <c r="WD45" s="4035">
        <v>0</v>
      </c>
      <c r="WE45" s="4035">
        <v>15</v>
      </c>
      <c r="WF45" s="4035">
        <v>0</v>
      </c>
      <c r="WG45" s="4035">
        <v>0</v>
      </c>
      <c r="WH45" s="4035">
        <v>0</v>
      </c>
      <c r="WI45" s="4035">
        <v>6</v>
      </c>
      <c r="WJ45" s="4035">
        <v>0</v>
      </c>
      <c r="WK45" s="4035">
        <v>0</v>
      </c>
      <c r="WL45" s="4035">
        <v>0</v>
      </c>
      <c r="WM45" s="4035">
        <v>19</v>
      </c>
      <c r="WN45" s="4035">
        <v>0</v>
      </c>
      <c r="WO45" s="4035">
        <v>0</v>
      </c>
      <c r="WP45" s="4035">
        <v>0</v>
      </c>
      <c r="WQ45" s="4035">
        <v>16</v>
      </c>
      <c r="WR45" s="4035">
        <v>0</v>
      </c>
      <c r="WS45" s="4035">
        <v>0</v>
      </c>
      <c r="WT45" s="4035">
        <v>0</v>
      </c>
      <c r="WU45" s="4035">
        <v>16</v>
      </c>
      <c r="WV45" s="4007"/>
      <c r="WW45" s="3999">
        <v>8.7837837837837842</v>
      </c>
      <c r="WX45" s="3999">
        <v>12.949640287769784</v>
      </c>
      <c r="WY45" s="3999">
        <v>13.358778625954198</v>
      </c>
      <c r="WZ45" s="3999">
        <v>7.2992700729926998</v>
      </c>
      <c r="XA45" s="3999">
        <v>10.622710622710622</v>
      </c>
      <c r="XB45" s="3999">
        <v>9.4117647058823533</v>
      </c>
      <c r="XC45" s="3994">
        <v>10.104529616724738</v>
      </c>
      <c r="XD45" s="3994">
        <v>64</v>
      </c>
      <c r="XE45" s="3994">
        <v>10.556760665220535</v>
      </c>
      <c r="XF45" s="3999">
        <v>10.097493036211699</v>
      </c>
      <c r="XG45" s="3994">
        <v>66</v>
      </c>
      <c r="XH45" s="3999">
        <v>7.7702702702702702</v>
      </c>
      <c r="XI45" s="3999">
        <v>8.2733812949640289</v>
      </c>
      <c r="XJ45" s="3999">
        <v>9.1603053435114496</v>
      </c>
      <c r="XK45" s="3999">
        <v>15.693430656934307</v>
      </c>
      <c r="XL45" s="3999">
        <v>14.285714285714285</v>
      </c>
      <c r="XM45" s="3999">
        <v>16.470588235294116</v>
      </c>
      <c r="XN45" s="3994">
        <v>14.285714285714285</v>
      </c>
      <c r="XO45" s="3994">
        <v>29</v>
      </c>
      <c r="XP45" s="3994">
        <v>10.990600144613159</v>
      </c>
      <c r="XQ45" s="3999">
        <v>14.136490250696379</v>
      </c>
      <c r="XR45" s="3994">
        <v>24</v>
      </c>
      <c r="XS45" s="3999">
        <v>24.390243902439025</v>
      </c>
      <c r="XT45" s="3994">
        <v>50</v>
      </c>
      <c r="XU45" s="3994">
        <v>21.547360809833695</v>
      </c>
      <c r="XV45" s="4011">
        <v>24.233983286908078</v>
      </c>
      <c r="XW45" s="3994">
        <v>41</v>
      </c>
      <c r="XX45" s="3994">
        <v>71.470588235294116</v>
      </c>
      <c r="XY45" s="3994">
        <v>70.731707317073173</v>
      </c>
      <c r="XZ45" s="3994">
        <v>52</v>
      </c>
      <c r="YA45" s="4011">
        <v>72.523499638467101</v>
      </c>
      <c r="YB45" s="4011">
        <v>71.030640668523688</v>
      </c>
      <c r="YC45" s="3994">
        <v>47</v>
      </c>
      <c r="YD45" s="4011">
        <v>1.4705882352941175</v>
      </c>
      <c r="YE45" s="4011">
        <v>3.1358885017421603</v>
      </c>
      <c r="YF45" s="3994">
        <v>30</v>
      </c>
      <c r="YG45" s="3994">
        <v>4.0491684743311644</v>
      </c>
      <c r="YH45" s="3994">
        <v>3.2033426183844012</v>
      </c>
      <c r="YI45" s="3994">
        <v>43</v>
      </c>
      <c r="YJ45" s="3994">
        <v>1.1764705882352942</v>
      </c>
      <c r="YK45" s="3994">
        <v>1.7421602787456445</v>
      </c>
      <c r="YL45" s="3994">
        <v>27</v>
      </c>
      <c r="YM45" s="4011">
        <v>1.8799710773680405</v>
      </c>
      <c r="YN45" s="4011">
        <v>1.532033426183844</v>
      </c>
      <c r="YO45" s="3994">
        <v>36</v>
      </c>
      <c r="YP45" s="4011">
        <v>148.19999999999999</v>
      </c>
      <c r="YQ45" s="4011">
        <v>216.5</v>
      </c>
      <c r="YR45" s="3994">
        <v>20</v>
      </c>
      <c r="YS45" s="3999">
        <v>0</v>
      </c>
      <c r="YT45" s="4011">
        <v>151.1</v>
      </c>
      <c r="YU45" s="3994">
        <v>7</v>
      </c>
      <c r="YV45" s="4043">
        <v>646</v>
      </c>
      <c r="YW45" s="4027">
        <v>47.058823529411761</v>
      </c>
      <c r="YX45" s="3994">
        <v>15</v>
      </c>
      <c r="YY45" s="3994">
        <v>3758</v>
      </c>
      <c r="YZ45" s="4027">
        <v>61.788185204896216</v>
      </c>
      <c r="ZA45" s="3994">
        <v>25</v>
      </c>
      <c r="ZB45" s="4007">
        <v>494</v>
      </c>
      <c r="ZC45" s="4027">
        <v>74.89878542510121</v>
      </c>
      <c r="ZD45" s="3994">
        <v>58</v>
      </c>
      <c r="ZE45" s="4043">
        <v>648</v>
      </c>
      <c r="ZF45" s="4007">
        <v>42.438271604938272</v>
      </c>
      <c r="ZG45" s="3994">
        <v>15</v>
      </c>
      <c r="ZH45" s="4044">
        <v>0</v>
      </c>
      <c r="ZI45" s="3999">
        <v>0</v>
      </c>
      <c r="ZJ45" s="3994">
        <v>25</v>
      </c>
      <c r="ZK45" s="4045" t="s">
        <v>1627</v>
      </c>
      <c r="ZL45" s="3999">
        <v>83.683808067291153</v>
      </c>
      <c r="ZM45" s="3999">
        <v>91.335836909871247</v>
      </c>
      <c r="ZN45" s="3994">
        <v>10</v>
      </c>
      <c r="ZO45" s="4007">
        <v>11184</v>
      </c>
      <c r="ZP45" s="4005">
        <v>60.803167420814475</v>
      </c>
      <c r="ZQ45" s="3996">
        <v>73.927392739273927</v>
      </c>
      <c r="ZR45" s="4046">
        <v>20</v>
      </c>
      <c r="ZS45" s="4001">
        <v>3636</v>
      </c>
      <c r="ZT45" s="4005">
        <v>70.735294117647058</v>
      </c>
      <c r="ZU45" s="3996">
        <v>82.803867403314911</v>
      </c>
      <c r="ZV45" s="4046">
        <v>26</v>
      </c>
      <c r="ZW45" s="4126">
        <v>1448</v>
      </c>
      <c r="ZX45" s="4005">
        <v>58.629441624365484</v>
      </c>
      <c r="ZY45" s="3996">
        <v>70.852713178294564</v>
      </c>
      <c r="ZZ45" s="4046">
        <v>17</v>
      </c>
      <c r="AAA45" s="4126">
        <v>1290</v>
      </c>
      <c r="AAB45" s="4005">
        <v>49.798792756539235</v>
      </c>
      <c r="AAC45" s="3996">
        <v>64.031180400890861</v>
      </c>
      <c r="AAD45" s="4046">
        <v>23</v>
      </c>
      <c r="AAE45" s="4126">
        <v>898</v>
      </c>
      <c r="AAF45" s="4058">
        <v>94.440796673232654</v>
      </c>
      <c r="AAG45" s="4007">
        <v>99.551282051282058</v>
      </c>
      <c r="AAH45" s="4007">
        <v>35</v>
      </c>
      <c r="AAI45" s="4038">
        <v>4680</v>
      </c>
      <c r="AAJ45" s="4005">
        <v>276.89999999999998</v>
      </c>
      <c r="AAK45" s="4046">
        <v>39</v>
      </c>
      <c r="AAL45" s="3996">
        <v>767.9</v>
      </c>
      <c r="AAM45" s="4046">
        <v>50</v>
      </c>
      <c r="AAN45" s="3996">
        <v>956.7</v>
      </c>
      <c r="AAO45" s="4046">
        <f t="shared" si="26"/>
        <v>26</v>
      </c>
      <c r="AAP45" s="3996">
        <v>0</v>
      </c>
      <c r="AAQ45" s="4047">
        <f t="shared" si="27"/>
        <v>12</v>
      </c>
      <c r="AAR45" s="3999">
        <v>6.4</v>
      </c>
      <c r="AAS45" s="3994">
        <v>13</v>
      </c>
      <c r="AAT45" s="3999">
        <v>270.13</v>
      </c>
      <c r="AAU45" s="3994">
        <v>33</v>
      </c>
      <c r="AAV45" s="3999">
        <v>7.0000000000000007E-2</v>
      </c>
      <c r="AAW45" s="3994">
        <v>17</v>
      </c>
      <c r="AAX45" s="3999">
        <v>423</v>
      </c>
      <c r="AAY45" s="3994">
        <v>19</v>
      </c>
      <c r="AAZ45" s="3994">
        <v>16451</v>
      </c>
      <c r="ABA45" s="4046">
        <f t="shared" si="28"/>
        <v>10</v>
      </c>
      <c r="ABB45" s="3999">
        <v>3484.6</v>
      </c>
      <c r="ABC45" s="4046">
        <f t="shared" si="28"/>
        <v>7</v>
      </c>
      <c r="ABD45" s="3999">
        <v>901.4</v>
      </c>
      <c r="ABE45" s="4046">
        <f t="shared" si="28"/>
        <v>23</v>
      </c>
      <c r="ABF45" s="3999">
        <v>715</v>
      </c>
      <c r="ABG45" s="4046">
        <f t="shared" si="28"/>
        <v>32</v>
      </c>
      <c r="ABH45" s="3999">
        <v>0</v>
      </c>
      <c r="ABI45" s="4046">
        <f t="shared" si="29"/>
        <v>2</v>
      </c>
      <c r="ABJ45" s="3999">
        <v>0</v>
      </c>
      <c r="ABK45" s="4046">
        <f t="shared" si="29"/>
        <v>1</v>
      </c>
      <c r="ABL45" s="3999">
        <v>287</v>
      </c>
      <c r="ABM45" s="4046">
        <f t="shared" si="29"/>
        <v>22</v>
      </c>
      <c r="ABN45" s="3999">
        <f t="shared" si="30"/>
        <v>287</v>
      </c>
      <c r="ABO45" s="4048">
        <f t="shared" si="31"/>
        <v>23</v>
      </c>
      <c r="ABP45" s="4044">
        <v>5</v>
      </c>
      <c r="ABQ45" s="3999" t="s">
        <v>1632</v>
      </c>
      <c r="ABR45" s="3999">
        <v>0</v>
      </c>
      <c r="ABS45" s="3999" t="s">
        <v>1625</v>
      </c>
      <c r="ABT45" s="3999">
        <v>0</v>
      </c>
      <c r="ABU45" s="3999" t="s">
        <v>1625</v>
      </c>
      <c r="ABV45" s="3999">
        <v>0</v>
      </c>
      <c r="ABW45" s="3999" t="s">
        <v>1625</v>
      </c>
      <c r="ABX45" s="3999">
        <v>0</v>
      </c>
      <c r="ABY45" s="3999" t="s">
        <v>1625</v>
      </c>
      <c r="ABZ45" s="3999">
        <v>5</v>
      </c>
      <c r="ACA45" s="3994">
        <v>59</v>
      </c>
      <c r="ACB45" s="3999">
        <v>5</v>
      </c>
      <c r="ACC45" s="3999" t="s">
        <v>1632</v>
      </c>
      <c r="ACD45" s="3999">
        <v>0</v>
      </c>
      <c r="ACE45" s="3999" t="s">
        <v>1625</v>
      </c>
      <c r="ACF45" s="3999">
        <v>0</v>
      </c>
      <c r="ACG45" s="3999" t="s">
        <v>1625</v>
      </c>
      <c r="ACH45" s="3999">
        <v>0</v>
      </c>
      <c r="ACI45" s="3999" t="s">
        <v>1625</v>
      </c>
      <c r="ACJ45" s="3999">
        <v>5</v>
      </c>
      <c r="ACK45" s="3994">
        <v>52</v>
      </c>
      <c r="ACL45" s="3999">
        <v>5</v>
      </c>
      <c r="ACM45" s="3999" t="s">
        <v>1632</v>
      </c>
      <c r="ACN45" s="3999">
        <v>5</v>
      </c>
      <c r="ACO45" s="3999" t="s">
        <v>1632</v>
      </c>
      <c r="ACP45" s="3999">
        <v>0</v>
      </c>
      <c r="ACQ45" s="3999" t="s">
        <v>1625</v>
      </c>
      <c r="ACR45" s="3999">
        <v>10</v>
      </c>
      <c r="ACS45" s="3994">
        <v>28</v>
      </c>
      <c r="ACT45" s="3994">
        <v>0</v>
      </c>
      <c r="ACU45" s="3994" t="s">
        <v>1625</v>
      </c>
      <c r="ACV45" s="3994">
        <v>0</v>
      </c>
      <c r="ACW45" s="3994" t="s">
        <v>1625</v>
      </c>
      <c r="ACX45" s="3994">
        <v>0</v>
      </c>
      <c r="ACY45" s="3994" t="s">
        <v>1625</v>
      </c>
      <c r="ACZ45" s="3994">
        <v>0</v>
      </c>
      <c r="ADA45" s="3994" t="s">
        <v>1625</v>
      </c>
      <c r="ADB45" s="3994">
        <v>0</v>
      </c>
      <c r="ADC45" s="3994">
        <v>60</v>
      </c>
      <c r="ADD45" s="4049">
        <v>10</v>
      </c>
      <c r="ADE45" s="4049">
        <v>10</v>
      </c>
      <c r="ADF45" s="4049">
        <v>10</v>
      </c>
      <c r="ADG45" s="4049">
        <v>10</v>
      </c>
      <c r="ADH45" s="4049">
        <v>40</v>
      </c>
      <c r="ADI45" s="3994">
        <v>1</v>
      </c>
      <c r="ADJ45" s="3999">
        <v>0</v>
      </c>
      <c r="ADK45" s="3999" t="s">
        <v>1625</v>
      </c>
      <c r="ADL45" s="3999">
        <v>0</v>
      </c>
      <c r="ADM45" s="3999" t="s">
        <v>1625</v>
      </c>
      <c r="ADN45" s="3999">
        <v>0</v>
      </c>
      <c r="ADO45" s="3999" t="s">
        <v>1625</v>
      </c>
      <c r="ADP45" s="3999">
        <v>0</v>
      </c>
      <c r="ADQ45" s="3999" t="s">
        <v>1625</v>
      </c>
      <c r="ADR45" s="3999">
        <v>0</v>
      </c>
      <c r="ADS45" s="3994">
        <v>75</v>
      </c>
      <c r="ADT45" s="3999">
        <v>10</v>
      </c>
      <c r="ADU45" s="3999">
        <v>10</v>
      </c>
      <c r="ADV45" s="3999">
        <v>0</v>
      </c>
      <c r="ADW45" s="3999">
        <v>0</v>
      </c>
      <c r="ADX45" s="3999">
        <v>20</v>
      </c>
      <c r="ADY45" s="3994">
        <v>38</v>
      </c>
      <c r="ADZ45" s="4010">
        <v>1</v>
      </c>
      <c r="AEA45" s="3999">
        <v>5.1727705358990272</v>
      </c>
      <c r="AEB45" s="3994">
        <v>9</v>
      </c>
      <c r="AEC45" s="4007">
        <v>1</v>
      </c>
      <c r="AED45" s="3999">
        <v>5.1727705358990272</v>
      </c>
      <c r="AEE45" s="3994">
        <v>52</v>
      </c>
      <c r="AEF45" s="4007">
        <v>1</v>
      </c>
      <c r="AEG45" s="3999">
        <v>5.1727705358990272</v>
      </c>
      <c r="AEH45" s="3994">
        <v>37</v>
      </c>
      <c r="AEI45" s="4035">
        <v>6</v>
      </c>
      <c r="AEJ45" s="3999">
        <v>31.036623215394165</v>
      </c>
      <c r="AEK45" s="3994">
        <f t="shared" si="32"/>
        <v>48</v>
      </c>
      <c r="AEL45" s="4007">
        <v>2</v>
      </c>
      <c r="AEM45" s="3999">
        <v>10.225471649879852</v>
      </c>
      <c r="AEN45" s="3994">
        <v>20</v>
      </c>
      <c r="AEO45" s="3994">
        <v>4</v>
      </c>
      <c r="AEP45" s="3999">
        <v>20.7</v>
      </c>
      <c r="AEQ45" s="3994">
        <v>67</v>
      </c>
      <c r="AER45" s="3994">
        <v>7</v>
      </c>
      <c r="AES45" s="3999">
        <v>36.200000000000003</v>
      </c>
      <c r="AET45" s="3994">
        <v>21</v>
      </c>
      <c r="AEU45" s="3994">
        <v>1</v>
      </c>
      <c r="AEV45" s="4050">
        <v>5.2</v>
      </c>
      <c r="AEW45" s="3994">
        <v>34</v>
      </c>
      <c r="AEX45" s="4049">
        <v>0.11</v>
      </c>
      <c r="AEY45" s="4049">
        <v>54</v>
      </c>
      <c r="AEZ45" s="4049">
        <v>5.5E-2</v>
      </c>
      <c r="AFA45" s="4049">
        <v>38</v>
      </c>
      <c r="AFB45" s="4049">
        <v>7.0999999999999994E-2</v>
      </c>
      <c r="AFC45" s="4049">
        <v>13</v>
      </c>
      <c r="AFD45" s="4049">
        <v>5.0000000000000001E-3</v>
      </c>
      <c r="AFE45" s="4049">
        <v>42</v>
      </c>
      <c r="AFF45" s="4049">
        <v>1.2E-2</v>
      </c>
      <c r="AFG45" s="4049">
        <v>10</v>
      </c>
      <c r="AFH45" s="4049">
        <v>2.5000000000000001E-2</v>
      </c>
      <c r="AFI45" s="4049">
        <v>9</v>
      </c>
      <c r="AFJ45" s="4049">
        <v>0</v>
      </c>
      <c r="AFK45" s="4049">
        <v>7</v>
      </c>
      <c r="AFL45" s="4049">
        <v>0</v>
      </c>
      <c r="AFM45" s="4049">
        <v>7</v>
      </c>
      <c r="AFN45" s="4049">
        <v>32</v>
      </c>
      <c r="AFO45" s="4049">
        <v>161.13600886248048</v>
      </c>
      <c r="AFP45" s="4049">
        <v>27</v>
      </c>
      <c r="AFQ45" s="4049">
        <v>22</v>
      </c>
      <c r="AFR45" s="4049">
        <v>110.78100609295534</v>
      </c>
      <c r="AFS45" s="4049">
        <v>5</v>
      </c>
      <c r="AFT45" s="4049">
        <v>42</v>
      </c>
      <c r="AFU45" s="4049">
        <v>211.49101163200564</v>
      </c>
      <c r="AFV45" s="4049">
        <v>16</v>
      </c>
      <c r="AFW45" s="4049">
        <v>12</v>
      </c>
      <c r="AFX45" s="4049">
        <v>60.42600332343018</v>
      </c>
      <c r="AFY45" s="4049">
        <v>69</v>
      </c>
      <c r="AFZ45" s="4049">
        <v>196</v>
      </c>
      <c r="AGA45" s="4049">
        <v>986.95805428269307</v>
      </c>
      <c r="AGB45" s="4049">
        <v>22</v>
      </c>
      <c r="AGC45" s="4049">
        <v>68</v>
      </c>
      <c r="AGD45" s="4049">
        <v>342.41401883277103</v>
      </c>
      <c r="AGE45" s="4049">
        <v>5</v>
      </c>
      <c r="AGF45" s="4049">
        <v>89</v>
      </c>
      <c r="AGG45" s="4049">
        <v>81.400000000000006</v>
      </c>
      <c r="AGH45" s="4049">
        <v>31</v>
      </c>
      <c r="AGI45" s="4049">
        <v>3</v>
      </c>
      <c r="AGJ45" s="4049">
        <v>2.74</v>
      </c>
      <c r="AGK45" s="4049">
        <v>2</v>
      </c>
      <c r="AGL45" s="4049">
        <v>0</v>
      </c>
      <c r="AGM45" s="4049">
        <v>0</v>
      </c>
      <c r="AGN45" s="4049">
        <v>2</v>
      </c>
      <c r="AGO45" s="4049">
        <v>70</v>
      </c>
      <c r="AGP45" s="4049">
        <v>64.03</v>
      </c>
      <c r="AGQ45" s="4049">
        <v>31</v>
      </c>
      <c r="AGR45" s="4049">
        <v>0</v>
      </c>
      <c r="AGS45" s="4049">
        <v>0</v>
      </c>
      <c r="AGT45" s="4049">
        <v>19</v>
      </c>
      <c r="AGU45" s="4049">
        <v>6</v>
      </c>
      <c r="AGV45" s="4049">
        <v>5.49</v>
      </c>
      <c r="AGW45" s="4049">
        <v>21</v>
      </c>
      <c r="AGX45" s="4049">
        <v>2</v>
      </c>
      <c r="AGY45" s="4049">
        <v>1.83</v>
      </c>
      <c r="AGZ45" s="4049">
        <v>19</v>
      </c>
      <c r="AHA45" s="4049">
        <v>1</v>
      </c>
      <c r="AHB45" s="4049">
        <v>0.91</v>
      </c>
      <c r="AHC45" s="4049">
        <v>6</v>
      </c>
      <c r="AHD45" s="4049">
        <v>7</v>
      </c>
      <c r="AHE45" s="4049">
        <v>6.4</v>
      </c>
      <c r="AHF45" s="4049">
        <v>23</v>
      </c>
      <c r="AHG45" s="3999">
        <v>286</v>
      </c>
      <c r="AHH45" s="3999">
        <v>271.99</v>
      </c>
      <c r="AHI45" s="3994">
        <v>33</v>
      </c>
      <c r="AHJ45" s="3999">
        <v>328</v>
      </c>
      <c r="AHK45" s="3999">
        <v>311.94</v>
      </c>
      <c r="AHL45" s="3999">
        <v>61</v>
      </c>
      <c r="AHM45" s="3999">
        <v>142</v>
      </c>
      <c r="AHN45" s="3999">
        <v>129.88</v>
      </c>
      <c r="AHO45" s="3994">
        <v>13</v>
      </c>
      <c r="AHP45" s="3999">
        <v>35</v>
      </c>
      <c r="AHQ45" s="3999">
        <v>32.01</v>
      </c>
      <c r="AHR45" s="3999">
        <v>15</v>
      </c>
      <c r="AHS45" s="3999">
        <v>174</v>
      </c>
      <c r="AHT45" s="3999">
        <v>159.15</v>
      </c>
      <c r="AHU45" s="3994">
        <v>17</v>
      </c>
      <c r="AHV45" s="3999">
        <v>163</v>
      </c>
      <c r="AHW45" s="3999">
        <v>155.02000000000001</v>
      </c>
      <c r="AHX45" s="3994">
        <v>51</v>
      </c>
      <c r="AHY45" s="3999">
        <v>277</v>
      </c>
      <c r="AHZ45" s="3999">
        <v>253.36</v>
      </c>
      <c r="AIA45" s="3994">
        <v>35</v>
      </c>
      <c r="AIB45" s="4007"/>
      <c r="AIC45" s="4010"/>
      <c r="AID45" s="4027"/>
      <c r="AIE45" s="4007"/>
      <c r="AIF45" s="4010"/>
      <c r="AIG45" s="4027"/>
      <c r="AIH45" s="4007"/>
      <c r="AII45" s="4007"/>
      <c r="AIJ45" s="3999"/>
      <c r="AIK45" s="4007"/>
      <c r="AIL45" s="4051">
        <v>626</v>
      </c>
      <c r="AIM45" s="4052">
        <v>55.750798722044721</v>
      </c>
      <c r="AIN45" s="4053">
        <f t="shared" si="33"/>
        <v>37</v>
      </c>
      <c r="AIO45" s="4007">
        <v>3632</v>
      </c>
      <c r="AIP45" s="4027">
        <v>20.429515418502202</v>
      </c>
      <c r="AIQ45" s="4007">
        <f t="shared" si="34"/>
        <v>60</v>
      </c>
      <c r="AIR45" s="4051">
        <v>612</v>
      </c>
      <c r="AIS45" s="4052">
        <v>36.928104575163403</v>
      </c>
      <c r="AIT45" s="4053">
        <f t="shared" si="35"/>
        <v>46</v>
      </c>
      <c r="AIU45" s="4007">
        <v>3632</v>
      </c>
      <c r="AIV45" s="4027">
        <v>20.429515418502202</v>
      </c>
      <c r="AIW45" s="4007">
        <f t="shared" si="36"/>
        <v>8</v>
      </c>
      <c r="AIX45" s="4051">
        <v>642</v>
      </c>
      <c r="AIY45" s="4052">
        <v>0.46728971962616817</v>
      </c>
      <c r="AIZ45" s="4053">
        <f t="shared" si="37"/>
        <v>52</v>
      </c>
      <c r="AJA45" s="4007">
        <v>3632</v>
      </c>
      <c r="AJB45" s="4027">
        <v>20.429515418502202</v>
      </c>
      <c r="AJC45" s="4007">
        <f t="shared" si="38"/>
        <v>21</v>
      </c>
      <c r="AJD45" s="4010">
        <v>602</v>
      </c>
      <c r="AJE45" s="4027">
        <v>8.8039867109634553</v>
      </c>
      <c r="AJF45" s="4007">
        <v>18</v>
      </c>
      <c r="AJG45" s="3994">
        <v>3831</v>
      </c>
      <c r="AJH45" s="4050">
        <v>9.2143043591751503</v>
      </c>
      <c r="AJI45" s="4038">
        <v>31</v>
      </c>
      <c r="AJJ45" s="4010">
        <v>602</v>
      </c>
      <c r="AJK45" s="3999">
        <v>24.086378737541526</v>
      </c>
      <c r="AJL45" s="4007">
        <v>39</v>
      </c>
      <c r="AJM45" s="3994">
        <v>3831</v>
      </c>
      <c r="AJN45" s="3999">
        <v>26.363873662229182</v>
      </c>
      <c r="AJO45" s="4007">
        <v>57</v>
      </c>
      <c r="AJP45" s="4010">
        <v>618</v>
      </c>
      <c r="AJQ45" s="3999">
        <v>12.7831715210356</v>
      </c>
      <c r="AJR45" s="4007">
        <v>56</v>
      </c>
      <c r="AJS45" s="3994">
        <v>3632</v>
      </c>
      <c r="AJT45" s="3999">
        <v>20.429515418502202</v>
      </c>
      <c r="AJU45" s="4007">
        <f t="shared" si="39"/>
        <v>63</v>
      </c>
      <c r="AJV45" s="4054">
        <v>0</v>
      </c>
      <c r="AJW45" s="4050">
        <v>50</v>
      </c>
      <c r="AJX45" s="4050">
        <v>50</v>
      </c>
      <c r="AJY45" s="4050">
        <v>50</v>
      </c>
      <c r="AJZ45" s="4050">
        <v>0</v>
      </c>
      <c r="AKA45" s="4050">
        <v>0</v>
      </c>
      <c r="AKB45" s="4050">
        <v>50</v>
      </c>
      <c r="AKC45" s="4050">
        <v>0</v>
      </c>
      <c r="AKD45" s="4050">
        <v>50</v>
      </c>
      <c r="AKE45" s="4050">
        <v>50</v>
      </c>
      <c r="AKF45" s="4050">
        <v>0</v>
      </c>
      <c r="AKG45" s="4055">
        <v>2</v>
      </c>
      <c r="AKH45" s="4011">
        <v>39.014084507042249</v>
      </c>
      <c r="AKI45" s="4011">
        <v>7.464788732394366</v>
      </c>
      <c r="AKJ45" s="4011">
        <v>21.549295774647888</v>
      </c>
      <c r="AKK45" s="4011">
        <v>15.352112676056336</v>
      </c>
      <c r="AKL45" s="4011">
        <v>8.7323943661971821</v>
      </c>
      <c r="AKM45" s="4011">
        <v>10.28169014084507</v>
      </c>
      <c r="AKN45" s="4011">
        <v>15.492957746478872</v>
      </c>
      <c r="AKO45" s="4011">
        <v>8.7323943661971821</v>
      </c>
      <c r="AKP45" s="4011">
        <v>33.521126760563376</v>
      </c>
      <c r="AKQ45" s="4011">
        <v>5.6338028169014089</v>
      </c>
      <c r="AKR45" s="4011">
        <v>7.042253521126761</v>
      </c>
      <c r="AKS45" s="3994">
        <v>710</v>
      </c>
      <c r="AKT45" s="4010" t="s">
        <v>1650</v>
      </c>
      <c r="AKU45" s="4007" t="s">
        <v>1651</v>
      </c>
      <c r="AKV45" s="4007" t="s">
        <v>1634</v>
      </c>
      <c r="AKW45" s="4007" t="s">
        <v>1650</v>
      </c>
      <c r="AKX45" s="4007" t="s">
        <v>1633</v>
      </c>
      <c r="AKY45" s="4007" t="s">
        <v>1633</v>
      </c>
      <c r="AKZ45" s="4007" t="s">
        <v>1650</v>
      </c>
      <c r="ALA45" s="4007">
        <v>2</v>
      </c>
      <c r="ALB45" s="4007">
        <v>0</v>
      </c>
      <c r="ALC45" s="4007">
        <v>1</v>
      </c>
      <c r="ALD45" s="4007">
        <v>2</v>
      </c>
      <c r="ALE45" s="4007">
        <v>-1</v>
      </c>
      <c r="ALF45" s="4007">
        <v>-1</v>
      </c>
      <c r="ALG45" s="4007">
        <v>2</v>
      </c>
      <c r="ALH45" s="4007">
        <f t="shared" si="40"/>
        <v>5</v>
      </c>
      <c r="ALI45" s="4007">
        <f t="shared" si="41"/>
        <v>36</v>
      </c>
      <c r="ALJ45" s="4044" t="s">
        <v>31</v>
      </c>
      <c r="ALK45" s="3999" t="s">
        <v>31</v>
      </c>
      <c r="ALL45" s="3999" t="s">
        <v>31</v>
      </c>
      <c r="ALM45" s="3999" t="s">
        <v>31</v>
      </c>
      <c r="ALN45" s="3999" t="s">
        <v>1636</v>
      </c>
      <c r="ALO45" s="3999" t="s">
        <v>1636</v>
      </c>
      <c r="ALP45" s="3999" t="s">
        <v>31</v>
      </c>
      <c r="ALQ45" s="4010">
        <v>5</v>
      </c>
      <c r="ALR45" s="4007">
        <v>0</v>
      </c>
      <c r="ALS45" s="4007">
        <v>1</v>
      </c>
      <c r="ALT45" s="4007">
        <v>7</v>
      </c>
      <c r="ALU45" s="4007">
        <v>1</v>
      </c>
      <c r="ALV45" s="4007">
        <v>1</v>
      </c>
      <c r="ALW45" s="4038">
        <v>1</v>
      </c>
      <c r="ALX45" s="4039">
        <v>0.68352699931647309</v>
      </c>
      <c r="ALY45" s="4007">
        <v>40</v>
      </c>
      <c r="ALZ45" s="4037">
        <v>0</v>
      </c>
      <c r="AMA45" s="4007">
        <v>61</v>
      </c>
      <c r="AMB45" s="4037">
        <v>0.13670539986329458</v>
      </c>
      <c r="AMC45" s="4007">
        <v>49</v>
      </c>
      <c r="AMD45" s="4037">
        <v>0.9569377990430622</v>
      </c>
      <c r="AME45" s="4007">
        <v>39</v>
      </c>
      <c r="AMF45" s="4007">
        <v>0.13670539986329458</v>
      </c>
      <c r="AMG45" s="4007">
        <v>53</v>
      </c>
      <c r="AMH45" s="4037">
        <v>0.13670539986329458</v>
      </c>
      <c r="AMI45" s="4007">
        <v>60</v>
      </c>
      <c r="AMJ45" s="4037">
        <v>0.13670539986329458</v>
      </c>
      <c r="AMK45" s="4007">
        <v>63</v>
      </c>
      <c r="AML45" s="4043">
        <v>0</v>
      </c>
      <c r="AMM45" s="3994">
        <v>0</v>
      </c>
      <c r="AMN45" s="3994">
        <v>0</v>
      </c>
      <c r="AMO45" s="4044">
        <v>0</v>
      </c>
      <c r="AMP45" s="4007">
        <v>52</v>
      </c>
      <c r="AMQ45" s="3999">
        <v>0</v>
      </c>
      <c r="AMR45" s="4007">
        <v>27</v>
      </c>
      <c r="AMS45" s="3999">
        <v>0</v>
      </c>
      <c r="AMT45" s="4038">
        <v>27</v>
      </c>
      <c r="AMU45" s="4043">
        <v>1</v>
      </c>
      <c r="AMV45" s="4037">
        <v>0.13670539986329458</v>
      </c>
      <c r="AMW45" s="4007">
        <v>23</v>
      </c>
      <c r="AMX45" s="4044" t="s">
        <v>106</v>
      </c>
      <c r="AMY45" s="3999" t="s">
        <v>1687</v>
      </c>
      <c r="AMZ45" s="4007">
        <v>4</v>
      </c>
      <c r="ANA45" s="4007">
        <v>1</v>
      </c>
      <c r="ANB45" s="4007">
        <v>5</v>
      </c>
      <c r="ANC45" s="4007">
        <v>28</v>
      </c>
      <c r="AND45" s="4056" t="s">
        <v>1632</v>
      </c>
      <c r="ANE45" s="4057" t="s">
        <v>1632</v>
      </c>
      <c r="ANF45" s="4057" t="s">
        <v>1632</v>
      </c>
      <c r="ANG45" s="4057" t="s">
        <v>1632</v>
      </c>
      <c r="ANH45" s="4027">
        <v>5</v>
      </c>
      <c r="ANI45" s="4027">
        <v>5</v>
      </c>
      <c r="ANJ45" s="4027">
        <v>5</v>
      </c>
      <c r="ANK45" s="4027">
        <v>5</v>
      </c>
      <c r="ANL45" s="4035">
        <f t="shared" si="42"/>
        <v>20</v>
      </c>
      <c r="ANM45" s="4035">
        <f t="shared" si="43"/>
        <v>1</v>
      </c>
      <c r="ANN45" s="4058" t="s">
        <v>1632</v>
      </c>
      <c r="ANO45" s="4027" t="s">
        <v>1632</v>
      </c>
      <c r="ANP45" s="4027" t="s">
        <v>1632</v>
      </c>
      <c r="ANQ45" s="4027" t="s">
        <v>1632</v>
      </c>
      <c r="ANR45" s="4027">
        <v>5</v>
      </c>
      <c r="ANS45" s="4027">
        <v>5</v>
      </c>
      <c r="ANT45" s="4027">
        <v>5</v>
      </c>
      <c r="ANU45" s="4027">
        <v>5</v>
      </c>
      <c r="ANV45" s="4007">
        <f t="shared" si="44"/>
        <v>20</v>
      </c>
      <c r="ANW45" s="4007">
        <f t="shared" si="45"/>
        <v>1</v>
      </c>
      <c r="ANX45" s="4043">
        <v>71</v>
      </c>
      <c r="ANY45" s="4007">
        <v>2856</v>
      </c>
      <c r="ANZ45" s="4059">
        <v>15.140999999999998</v>
      </c>
      <c r="AOA45" s="4007">
        <v>29</v>
      </c>
      <c r="AOB45" s="4059">
        <v>2.5</v>
      </c>
      <c r="AOC45" s="4055">
        <f t="shared" si="46"/>
        <v>45</v>
      </c>
      <c r="AOD45" s="4059">
        <v>47.588999999999999</v>
      </c>
      <c r="AOE45" s="4055">
        <f t="shared" si="47"/>
        <v>35</v>
      </c>
      <c r="AOF45" s="3994">
        <v>103</v>
      </c>
      <c r="AOG45" s="4011">
        <v>14.080656185919345</v>
      </c>
      <c r="AOH45" s="4055">
        <v>8</v>
      </c>
      <c r="AOI45" s="3994">
        <v>3</v>
      </c>
      <c r="AOJ45" s="4011">
        <v>0.41011619958988382</v>
      </c>
      <c r="AOK45" s="4055">
        <v>32</v>
      </c>
      <c r="AOL45" s="3994">
        <v>3</v>
      </c>
      <c r="AOM45" s="4011">
        <v>0.41011619958988382</v>
      </c>
      <c r="AON45" s="4055">
        <v>37</v>
      </c>
      <c r="AOO45" s="3994">
        <v>0</v>
      </c>
      <c r="AOP45" s="4011">
        <v>0</v>
      </c>
      <c r="AOQ45" s="4055">
        <v>61</v>
      </c>
      <c r="AOR45" s="4058" t="s">
        <v>1632</v>
      </c>
      <c r="AOS45" s="4027" t="s">
        <v>1625</v>
      </c>
      <c r="AOT45" s="4027" t="s">
        <v>1625</v>
      </c>
      <c r="AOU45" s="4027" t="s">
        <v>1625</v>
      </c>
      <c r="AOV45" s="4027">
        <v>5</v>
      </c>
      <c r="AOW45" s="4027">
        <v>0</v>
      </c>
      <c r="AOX45" s="4027">
        <v>0</v>
      </c>
      <c r="AOY45" s="4027">
        <v>0</v>
      </c>
      <c r="AOZ45" s="4007">
        <f t="shared" si="48"/>
        <v>5</v>
      </c>
      <c r="APA45" s="4007">
        <f t="shared" si="49"/>
        <v>10</v>
      </c>
      <c r="APB45" s="4060" t="s">
        <v>1632</v>
      </c>
      <c r="APC45" s="4061" t="s">
        <v>1632</v>
      </c>
      <c r="APD45" s="4061" t="s">
        <v>1632</v>
      </c>
      <c r="APE45" s="4061" t="s">
        <v>1632</v>
      </c>
      <c r="APF45" s="4036">
        <v>5</v>
      </c>
      <c r="APG45" s="4036">
        <v>5</v>
      </c>
      <c r="APH45" s="4036">
        <v>5</v>
      </c>
      <c r="API45" s="4036">
        <v>5</v>
      </c>
      <c r="APJ45" s="4007">
        <f t="shared" si="50"/>
        <v>20</v>
      </c>
      <c r="APK45" s="4007">
        <f t="shared" si="51"/>
        <v>1</v>
      </c>
      <c r="APL45" s="4007">
        <v>0</v>
      </c>
      <c r="APM45" s="4027">
        <v>0</v>
      </c>
      <c r="APN45" s="4007">
        <v>17</v>
      </c>
      <c r="APO45" s="4007">
        <v>0</v>
      </c>
      <c r="APP45" s="4027">
        <v>0</v>
      </c>
      <c r="APQ45" s="4007">
        <v>18</v>
      </c>
      <c r="APR45" s="4051">
        <v>0</v>
      </c>
      <c r="APS45" s="4053">
        <v>0</v>
      </c>
      <c r="APT45" s="4053">
        <v>0</v>
      </c>
      <c r="APU45" s="4049">
        <v>0</v>
      </c>
      <c r="APV45" s="4049">
        <v>0</v>
      </c>
      <c r="APW45" s="4049">
        <v>0</v>
      </c>
      <c r="APX45" s="4049">
        <v>38</v>
      </c>
      <c r="APY45" s="4049">
        <v>2</v>
      </c>
      <c r="APZ45" s="4049">
        <v>186.5</v>
      </c>
      <c r="AQA45" s="4049">
        <v>1492</v>
      </c>
      <c r="AQB45" s="4049">
        <v>93.25</v>
      </c>
      <c r="AQC45" s="4049">
        <v>746</v>
      </c>
      <c r="AQD45" s="4050">
        <v>20.205850487540626</v>
      </c>
      <c r="AQE45" s="4049">
        <v>27</v>
      </c>
      <c r="AQF45" s="4049">
        <v>2</v>
      </c>
      <c r="AQG45" s="4049">
        <v>186.5</v>
      </c>
      <c r="AQH45" s="4049">
        <v>1492</v>
      </c>
      <c r="AQI45" s="4049">
        <v>93.25</v>
      </c>
      <c r="AQJ45" s="4049">
        <v>746</v>
      </c>
      <c r="AQK45" s="4049">
        <v>20.205850487540626</v>
      </c>
      <c r="AQL45" s="1192">
        <v>52</v>
      </c>
      <c r="AQM45" s="4007"/>
      <c r="AQN45" s="4007"/>
      <c r="AQO45" s="4007"/>
      <c r="AQP45" s="4007"/>
      <c r="AQQ45" s="4007">
        <v>8456</v>
      </c>
      <c r="AQR45" s="4007">
        <v>7347</v>
      </c>
      <c r="AQS45" s="4049">
        <v>526</v>
      </c>
      <c r="AQT45" s="4050">
        <v>7.1593847829045876</v>
      </c>
      <c r="AQU45" s="4049">
        <f t="shared" si="52"/>
        <v>25</v>
      </c>
      <c r="AQV45" s="4049">
        <v>144</v>
      </c>
      <c r="AQW45" s="4049">
        <v>27.376425855513308</v>
      </c>
      <c r="AQX45" s="4050">
        <v>3.5902777777777777</v>
      </c>
      <c r="AQY45" s="4049">
        <f t="shared" si="53"/>
        <v>30</v>
      </c>
      <c r="AQZ45" s="4049">
        <v>95</v>
      </c>
      <c r="ARA45" s="4049">
        <v>621</v>
      </c>
      <c r="ARB45" s="4049">
        <v>15.297906602254429</v>
      </c>
      <c r="ARC45" s="4049">
        <f t="shared" si="54"/>
        <v>39</v>
      </c>
      <c r="ARD45" s="4062">
        <v>2.2541173268000545</v>
      </c>
      <c r="ARE45" s="4063">
        <f t="shared" si="55"/>
        <v>65</v>
      </c>
      <c r="ARF45" s="4053">
        <v>82</v>
      </c>
      <c r="ARG45" s="4050">
        <v>12.195121951219512</v>
      </c>
      <c r="ARH45" s="4049">
        <f t="shared" si="56"/>
        <v>28</v>
      </c>
      <c r="ARI45" s="4007">
        <v>780</v>
      </c>
      <c r="ARJ45" s="4011">
        <v>18.846153846153847</v>
      </c>
      <c r="ARK45" s="3994">
        <f t="shared" si="57"/>
        <v>34</v>
      </c>
      <c r="ARL45" s="4049">
        <v>170</v>
      </c>
      <c r="ARM45" s="4007">
        <v>36</v>
      </c>
      <c r="ARN45" s="4011">
        <v>21.176470588235293</v>
      </c>
      <c r="ARO45" s="3994">
        <f t="shared" si="58"/>
        <v>46</v>
      </c>
      <c r="ARP45" s="4002">
        <v>0</v>
      </c>
      <c r="ARQ45" s="4064">
        <v>0</v>
      </c>
      <c r="ARR45" s="4012">
        <v>0</v>
      </c>
      <c r="ARS45" s="4081" t="s">
        <v>31</v>
      </c>
      <c r="ART45" s="4007">
        <v>55</v>
      </c>
      <c r="ARU45" s="3994">
        <f t="shared" si="59"/>
        <v>34</v>
      </c>
      <c r="ARV45" s="4007">
        <v>4230</v>
      </c>
      <c r="ARW45" s="4007">
        <v>2100</v>
      </c>
      <c r="ARX45" s="4011">
        <v>49.645390070921984</v>
      </c>
      <c r="ARY45" s="3994">
        <f t="shared" si="60"/>
        <v>9</v>
      </c>
      <c r="ARZ45" s="4007" t="s">
        <v>31</v>
      </c>
      <c r="ASA45" s="4007" t="s">
        <v>31</v>
      </c>
      <c r="ASB45" s="3999" t="s">
        <v>31</v>
      </c>
      <c r="ASC45" s="3994" t="str">
        <f t="shared" si="61"/>
        <v>-</v>
      </c>
      <c r="ASD45" s="3999">
        <v>39.215686274509807</v>
      </c>
      <c r="ASE45" s="3999">
        <v>22.222222222222221</v>
      </c>
      <c r="ASF45" s="3999">
        <v>18.300653594771241</v>
      </c>
      <c r="ASG45" s="3999">
        <v>5.8823529411764701</v>
      </c>
      <c r="ASH45" s="3999">
        <v>5.2287581699346406</v>
      </c>
      <c r="ASI45" s="3999">
        <v>5.8823529411764701</v>
      </c>
      <c r="ASJ45" s="3999">
        <v>1.9607843137254901</v>
      </c>
      <c r="ASK45" s="3999">
        <v>1.3071895424836601</v>
      </c>
      <c r="ASL45" s="3999">
        <v>0</v>
      </c>
      <c r="ASM45" s="4007">
        <v>60</v>
      </c>
      <c r="ASN45" s="4007">
        <v>34</v>
      </c>
      <c r="ASO45" s="4007">
        <v>28</v>
      </c>
      <c r="ASP45" s="4007">
        <v>9</v>
      </c>
      <c r="ASQ45" s="4007">
        <v>8</v>
      </c>
      <c r="ASR45" s="4007">
        <v>9</v>
      </c>
      <c r="ASS45" s="4007">
        <v>3</v>
      </c>
      <c r="AST45" s="4007">
        <v>2</v>
      </c>
      <c r="ASU45" s="4007">
        <v>0</v>
      </c>
      <c r="ASV45" s="4007">
        <v>153</v>
      </c>
      <c r="ASW45" s="3999">
        <v>24.418604651162788</v>
      </c>
      <c r="ASX45" s="3999">
        <v>13.953488372093023</v>
      </c>
      <c r="ASY45" s="3999">
        <v>10.465116279069768</v>
      </c>
      <c r="ASZ45" s="3999">
        <v>8.1395348837209305</v>
      </c>
      <c r="ATA45" s="3999">
        <v>10.465116279069768</v>
      </c>
      <c r="ATB45" s="3999">
        <v>9.3023255813953494</v>
      </c>
      <c r="ATC45" s="3999">
        <v>16.279069767441861</v>
      </c>
      <c r="ATD45" s="3999">
        <v>4.6511627906976747</v>
      </c>
      <c r="ATE45" s="3999">
        <v>2.3255813953488373</v>
      </c>
      <c r="ATF45" s="4007">
        <v>21</v>
      </c>
      <c r="ATG45" s="4007">
        <v>12</v>
      </c>
      <c r="ATH45" s="4007">
        <v>9</v>
      </c>
      <c r="ATI45" s="4007">
        <v>7</v>
      </c>
      <c r="ATJ45" s="4007">
        <v>9</v>
      </c>
      <c r="ATK45" s="4007">
        <v>8</v>
      </c>
      <c r="ATL45" s="4007">
        <v>14</v>
      </c>
      <c r="ATM45" s="4007">
        <v>4</v>
      </c>
      <c r="ATN45" s="4007">
        <v>2</v>
      </c>
      <c r="ATO45" s="4007">
        <v>86</v>
      </c>
      <c r="ATP45" s="3999">
        <v>33.333333333333329</v>
      </c>
      <c r="ATQ45" s="3999">
        <v>33.333333333333329</v>
      </c>
      <c r="ATR45" s="3999">
        <v>33.333333333333329</v>
      </c>
      <c r="ATS45" s="3999">
        <v>0</v>
      </c>
      <c r="ATT45" s="3999">
        <v>0</v>
      </c>
      <c r="ATU45" s="3999">
        <v>0</v>
      </c>
      <c r="ATV45" s="3999">
        <v>0</v>
      </c>
      <c r="ATW45" s="3999">
        <v>0</v>
      </c>
      <c r="ATX45" s="3999">
        <v>0</v>
      </c>
      <c r="ATY45" s="4007">
        <v>1</v>
      </c>
      <c r="ATZ45" s="4007">
        <v>1</v>
      </c>
      <c r="AUA45" s="4007">
        <v>1</v>
      </c>
      <c r="AUB45" s="4007">
        <v>0</v>
      </c>
      <c r="AUC45" s="4007">
        <v>0</v>
      </c>
      <c r="AUD45" s="4007">
        <v>0</v>
      </c>
      <c r="AUE45" s="4007">
        <v>0</v>
      </c>
      <c r="AUF45" s="4007">
        <v>0</v>
      </c>
      <c r="AUG45" s="4007">
        <v>0</v>
      </c>
      <c r="AUH45" s="4007">
        <v>3</v>
      </c>
      <c r="AUI45" s="3999" t="s">
        <v>1648</v>
      </c>
      <c r="AUJ45" s="3999" t="s">
        <v>1623</v>
      </c>
      <c r="AUK45" s="4005">
        <v>0</v>
      </c>
      <c r="AUL45" s="4046">
        <v>31</v>
      </c>
      <c r="AUM45" s="3996" t="s">
        <v>1625</v>
      </c>
      <c r="AUN45" s="3996" t="s">
        <v>1625</v>
      </c>
      <c r="AUO45" s="3996" t="s">
        <v>1625</v>
      </c>
      <c r="AUP45" s="4006" t="s">
        <v>1625</v>
      </c>
      <c r="AUQ45" s="3999" t="s">
        <v>1625</v>
      </c>
      <c r="AUR45" s="3999" t="s">
        <v>1627</v>
      </c>
      <c r="AUS45" s="3999" t="s">
        <v>1627</v>
      </c>
      <c r="AUT45" s="3999" t="s">
        <v>1627</v>
      </c>
      <c r="AUU45" s="3999" t="s">
        <v>1625</v>
      </c>
      <c r="AUV45" s="3999" t="s">
        <v>1628</v>
      </c>
      <c r="AUW45" s="4065" t="s">
        <v>1648</v>
      </c>
      <c r="AUX45" s="3999" t="s">
        <v>5403</v>
      </c>
      <c r="AUY45" s="3999" t="s">
        <v>1763</v>
      </c>
      <c r="AUZ45" s="3994">
        <v>60</v>
      </c>
      <c r="AVA45" s="3994">
        <v>5</v>
      </c>
      <c r="AVB45" s="4011">
        <v>8.3000000000000007</v>
      </c>
      <c r="AVC45" s="3994">
        <v>1</v>
      </c>
      <c r="AVD45" s="3999">
        <v>0.13670539986329458</v>
      </c>
      <c r="AVE45" s="3994">
        <f t="shared" si="62"/>
        <v>12</v>
      </c>
      <c r="AVF45" s="3999">
        <v>20</v>
      </c>
      <c r="AVG45" s="4046">
        <v>1</v>
      </c>
      <c r="AVH45" s="3999" t="s">
        <v>1632</v>
      </c>
      <c r="AVI45" s="3999" t="s">
        <v>1632</v>
      </c>
      <c r="AVJ45" s="3999" t="s">
        <v>1632</v>
      </c>
      <c r="AVK45" s="3999" t="s">
        <v>1632</v>
      </c>
      <c r="AVL45" s="4044">
        <v>10.3</v>
      </c>
      <c r="AVM45" s="3994">
        <f t="shared" si="63"/>
        <v>33</v>
      </c>
      <c r="AVN45" s="4007">
        <v>2</v>
      </c>
      <c r="AVO45" s="3999">
        <v>10.3</v>
      </c>
      <c r="AVP45" s="3994">
        <f t="shared" si="64"/>
        <v>13</v>
      </c>
      <c r="AVQ45" s="4007">
        <v>2</v>
      </c>
      <c r="AVR45" s="3999">
        <v>0</v>
      </c>
      <c r="AVS45" s="3994">
        <f t="shared" si="65"/>
        <v>14</v>
      </c>
      <c r="AVT45" s="4007">
        <v>0</v>
      </c>
      <c r="AVU45" s="3999">
        <v>5.2</v>
      </c>
      <c r="AVV45" s="3994">
        <f t="shared" si="66"/>
        <v>17</v>
      </c>
      <c r="AVW45" s="4007">
        <v>1</v>
      </c>
      <c r="AVX45" s="3999">
        <v>0</v>
      </c>
      <c r="AVY45" s="4038">
        <v>0</v>
      </c>
      <c r="AVZ45" s="4044">
        <v>5.2</v>
      </c>
      <c r="AWA45" s="3994">
        <f t="shared" si="67"/>
        <v>15</v>
      </c>
      <c r="AWB45" s="4007">
        <v>1</v>
      </c>
      <c r="AWC45" s="3999">
        <v>0</v>
      </c>
      <c r="AWD45" s="3994">
        <f t="shared" si="68"/>
        <v>9</v>
      </c>
      <c r="AWE45" s="4007">
        <v>0</v>
      </c>
      <c r="AWF45" s="3999">
        <v>15.5</v>
      </c>
      <c r="AWG45" s="3994">
        <f t="shared" si="69"/>
        <v>26</v>
      </c>
      <c r="AWH45" s="4007">
        <v>3</v>
      </c>
      <c r="AWI45" s="4010">
        <v>124</v>
      </c>
      <c r="AWJ45" s="4007">
        <v>109</v>
      </c>
      <c r="AWK45" s="4007" t="s">
        <v>31</v>
      </c>
      <c r="AWL45" s="4007">
        <v>29</v>
      </c>
      <c r="AWM45" s="4007" t="s">
        <v>31</v>
      </c>
      <c r="AWN45" s="4007">
        <v>262</v>
      </c>
      <c r="AWO45" s="4007">
        <v>47</v>
      </c>
      <c r="AWP45" s="4007">
        <v>54</v>
      </c>
      <c r="AWQ45" s="4007" t="s">
        <v>31</v>
      </c>
      <c r="AWR45" s="4007">
        <v>101</v>
      </c>
      <c r="AWS45" s="4044">
        <v>0.1</v>
      </c>
      <c r="AWT45" s="3994">
        <f t="shared" si="70"/>
        <v>47</v>
      </c>
      <c r="AWU45" s="3999">
        <v>7.9000000000000001E-2</v>
      </c>
      <c r="AWV45" s="3994">
        <f t="shared" si="70"/>
        <v>25</v>
      </c>
      <c r="AWW45" s="3999">
        <v>6.0000000000000001E-3</v>
      </c>
      <c r="AWX45" s="3994">
        <f t="shared" si="3"/>
        <v>13</v>
      </c>
      <c r="AWY45" s="3999">
        <v>1.7000000000000001E-2</v>
      </c>
      <c r="AWZ45" s="3994">
        <f t="shared" si="71"/>
        <v>20</v>
      </c>
      <c r="AXA45" s="3999" t="s">
        <v>31</v>
      </c>
      <c r="AXB45" s="3999">
        <v>0.20200000000000001</v>
      </c>
      <c r="AXC45" s="3999">
        <v>6.7000000000000004E-2</v>
      </c>
      <c r="AXD45" s="3994">
        <f t="shared" si="4"/>
        <v>5</v>
      </c>
      <c r="AXE45" s="3999">
        <v>3.3000000000000002E-2</v>
      </c>
      <c r="AXF45" s="3994">
        <f t="shared" si="5"/>
        <v>26</v>
      </c>
      <c r="AXG45" s="3999">
        <v>1E-3</v>
      </c>
      <c r="AXH45" s="3994">
        <f t="shared" si="6"/>
        <v>8</v>
      </c>
      <c r="AXI45" s="3999">
        <v>0.10100000000000001</v>
      </c>
      <c r="AXK45" s="4066">
        <v>92.467332820906989</v>
      </c>
      <c r="AXL45" s="4067">
        <v>2602</v>
      </c>
      <c r="AXM45" s="4007">
        <f t="shared" si="72"/>
        <v>56</v>
      </c>
      <c r="AXN45" s="4066">
        <v>38.904573687182378</v>
      </c>
      <c r="AXO45" s="4067">
        <v>3542</v>
      </c>
      <c r="AXP45" s="4007">
        <f t="shared" si="73"/>
        <v>48</v>
      </c>
      <c r="AXQ45" s="4068">
        <v>63521</v>
      </c>
      <c r="AXR45" s="4068">
        <v>63428</v>
      </c>
      <c r="AXS45" s="4069">
        <v>0.14662294254902974</v>
      </c>
      <c r="AXT45" s="4068" t="s">
        <v>8059</v>
      </c>
      <c r="AXU45" s="4068">
        <v>11418</v>
      </c>
      <c r="AXV45" s="4068">
        <v>11132</v>
      </c>
      <c r="AXW45" s="4069">
        <v>2.5691699604743121</v>
      </c>
      <c r="AXX45" s="4068" t="s">
        <v>8059</v>
      </c>
      <c r="AXY45" s="4069">
        <v>17.975157821822705</v>
      </c>
      <c r="AXZ45" s="4069">
        <v>17.550608564041116</v>
      </c>
      <c r="AYA45" s="4069">
        <v>-0.42454925778158881</v>
      </c>
      <c r="AYB45" s="4068" t="s">
        <v>1632</v>
      </c>
      <c r="AYC45" s="4070">
        <v>23808</v>
      </c>
      <c r="AYD45" s="4068">
        <v>24136</v>
      </c>
      <c r="AYE45" s="4069">
        <v>1.3589658601259487</v>
      </c>
      <c r="AYF45" s="4068" t="s">
        <v>8059</v>
      </c>
      <c r="AYG45" s="4068">
        <v>13068</v>
      </c>
      <c r="AYH45" s="4068">
        <v>13155</v>
      </c>
      <c r="AYI45" s="4069">
        <v>0.66134549600911896</v>
      </c>
      <c r="AYJ45" s="4068" t="s">
        <v>8059</v>
      </c>
      <c r="AYK45" s="4068">
        <v>232188</v>
      </c>
      <c r="AYL45" s="4068">
        <v>226254</v>
      </c>
      <c r="AYM45" s="4069">
        <v>2.6227160624784602</v>
      </c>
      <c r="AYN45" s="4068" t="s">
        <v>8059</v>
      </c>
      <c r="AYO45" s="4068">
        <v>1163046418</v>
      </c>
      <c r="AYP45" s="4068">
        <v>1177041147</v>
      </c>
      <c r="AYQ45" s="4069">
        <v>1.1889753417430882</v>
      </c>
      <c r="AYR45" s="4068" t="s">
        <v>8059</v>
      </c>
      <c r="AYS45" s="4068">
        <v>609414772</v>
      </c>
      <c r="AYT45" s="4068">
        <v>644287122</v>
      </c>
      <c r="AYU45" s="4069">
        <v>5.4125480409648787</v>
      </c>
      <c r="AYV45" s="4068" t="s">
        <v>8056</v>
      </c>
      <c r="AYW45" s="4068">
        <v>386406325</v>
      </c>
      <c r="AYX45" s="4068">
        <v>370937231</v>
      </c>
      <c r="AYY45" s="4069">
        <v>4.1702726788295905</v>
      </c>
      <c r="AYZ45" s="4068" t="s">
        <v>8056</v>
      </c>
      <c r="AZA45" s="4068">
        <v>21302306</v>
      </c>
      <c r="AZB45" s="4068">
        <v>21609559</v>
      </c>
      <c r="AZC45" s="4069">
        <v>1.4218383632909877</v>
      </c>
      <c r="AZD45" s="4068" t="s">
        <v>8059</v>
      </c>
      <c r="AZE45" s="4068">
        <v>65288091</v>
      </c>
      <c r="AZF45" s="4068">
        <v>61181023</v>
      </c>
      <c r="AZG45" s="4069">
        <v>6.7129769961512267</v>
      </c>
      <c r="AZH45" s="4068" t="s">
        <v>8058</v>
      </c>
      <c r="AZI45" s="4068">
        <v>42636635</v>
      </c>
      <c r="AZJ45" s="4068">
        <v>39319487</v>
      </c>
      <c r="AZK45" s="4069">
        <v>8.436396944853314</v>
      </c>
      <c r="AZL45" s="4068" t="s">
        <v>8058</v>
      </c>
      <c r="AZM45" s="4068">
        <v>33996294</v>
      </c>
      <c r="AZN45" s="4068">
        <v>32316344</v>
      </c>
      <c r="AZO45" s="4069">
        <v>5.198453141852923</v>
      </c>
      <c r="AZP45" s="4068" t="s">
        <v>8056</v>
      </c>
      <c r="AZQ45" s="4068">
        <v>0</v>
      </c>
      <c r="AZR45" s="4068">
        <v>0</v>
      </c>
      <c r="AZS45" s="4069" t="s">
        <v>31</v>
      </c>
      <c r="AZT45" s="4068" t="s">
        <v>31</v>
      </c>
      <c r="AZU45" s="4068">
        <v>4001995</v>
      </c>
      <c r="AZV45" s="4068">
        <v>7390381</v>
      </c>
      <c r="AZW45" s="4069">
        <v>45.848596980318071</v>
      </c>
      <c r="AZX45" s="4068" t="s">
        <v>8057</v>
      </c>
      <c r="AZY45" s="4070">
        <v>6297150000</v>
      </c>
      <c r="AZZ45" s="4068">
        <v>6418631138</v>
      </c>
      <c r="BAA45" s="4069">
        <v>1.8926331080282779</v>
      </c>
      <c r="BAB45" s="4068" t="s">
        <v>8059</v>
      </c>
      <c r="BAC45" s="4068">
        <v>2664021000</v>
      </c>
      <c r="BAD45" s="4068">
        <v>2717607227</v>
      </c>
      <c r="BAE45" s="4069">
        <v>1.9718164739779098</v>
      </c>
      <c r="BAF45" s="4068" t="s">
        <v>8059</v>
      </c>
      <c r="BAG45" s="4068">
        <v>8495651000</v>
      </c>
      <c r="BAH45" s="4068">
        <v>8144678308</v>
      </c>
      <c r="BAI45" s="4069">
        <v>4.3092271877117838</v>
      </c>
      <c r="BAJ45" s="4068" t="s">
        <v>8056</v>
      </c>
      <c r="BAK45" s="4070">
        <v>2944432000</v>
      </c>
      <c r="BAL45" s="4068">
        <v>2982791076</v>
      </c>
      <c r="BAM45" s="4069">
        <v>1.2860128323650741</v>
      </c>
      <c r="BAN45" s="4068" t="s">
        <v>8059</v>
      </c>
      <c r="BAO45" s="4068">
        <v>625514000</v>
      </c>
      <c r="BAP45" s="4068">
        <v>652858282</v>
      </c>
      <c r="BAQ45" s="4069">
        <v>4.1883947487396682</v>
      </c>
      <c r="BAR45" s="4068" t="s">
        <v>8056</v>
      </c>
      <c r="BAS45" s="4068">
        <v>2701200000</v>
      </c>
      <c r="BAT45" s="4068">
        <v>2733616589</v>
      </c>
      <c r="BAU45" s="4069">
        <v>1.1858498785251612</v>
      </c>
      <c r="BAV45" s="4068" t="s">
        <v>8059</v>
      </c>
      <c r="BAW45" s="4068">
        <v>14390000</v>
      </c>
      <c r="BAX45" s="4068">
        <v>43221494</v>
      </c>
      <c r="BAY45" s="4069">
        <v>66.706379932169853</v>
      </c>
      <c r="BAZ45" s="4068" t="s">
        <v>8057</v>
      </c>
      <c r="BBA45" s="4068">
        <v>11614000</v>
      </c>
      <c r="BBB45" s="4068">
        <v>6143697</v>
      </c>
      <c r="BBC45" s="4069">
        <v>89.039270654135464</v>
      </c>
      <c r="BBD45" s="4068" t="s">
        <v>8057</v>
      </c>
      <c r="BBE45" s="4070">
        <v>1552715000</v>
      </c>
      <c r="BBF45" s="4068">
        <v>1585221235</v>
      </c>
      <c r="BBG45" s="4069">
        <v>2.0505803406046397</v>
      </c>
      <c r="BBH45" s="4068" t="s">
        <v>8059</v>
      </c>
      <c r="BBI45" s="4068">
        <v>42168000</v>
      </c>
      <c r="BBJ45" s="4068">
        <v>29575395</v>
      </c>
      <c r="BBK45" s="4069">
        <v>42.577977403175851</v>
      </c>
      <c r="BBL45" s="4068" t="s">
        <v>8057</v>
      </c>
      <c r="BBM45" s="4068">
        <v>1069138000</v>
      </c>
      <c r="BBN45" s="4068">
        <v>1102810597</v>
      </c>
      <c r="BBO45" s="4069">
        <v>3.0533436196206623</v>
      </c>
      <c r="BBP45" s="4068" t="s">
        <v>8056</v>
      </c>
      <c r="BBQ45" s="4070">
        <v>986033000</v>
      </c>
      <c r="BBR45" s="4068">
        <v>991956288</v>
      </c>
      <c r="BBS45" s="4069">
        <v>0.59713195749205283</v>
      </c>
      <c r="BBT45" s="4068" t="s">
        <v>8059</v>
      </c>
      <c r="BBU45" s="4068">
        <v>97625000</v>
      </c>
      <c r="BBV45" s="4068">
        <v>107075830</v>
      </c>
      <c r="BBW45" s="4069">
        <v>8.8262962799354483</v>
      </c>
      <c r="BBX45" s="4068" t="s">
        <v>8058</v>
      </c>
      <c r="BBY45" s="4068">
        <v>347440000</v>
      </c>
      <c r="BBZ45" s="4068">
        <v>351831519</v>
      </c>
      <c r="BCA45" s="4069">
        <v>1.2481880567385986</v>
      </c>
      <c r="BCB45" s="4068" t="s">
        <v>8059</v>
      </c>
      <c r="BCC45" s="4068">
        <v>89357000</v>
      </c>
      <c r="BCD45" s="4068">
        <v>103757427</v>
      </c>
      <c r="BCE45" s="4069">
        <v>13.878936107388242</v>
      </c>
      <c r="BCF45" s="4068" t="s">
        <v>8057</v>
      </c>
      <c r="BCG45" s="4068">
        <v>89221000</v>
      </c>
      <c r="BCH45" s="4068">
        <v>100388526</v>
      </c>
      <c r="BCI45" s="4069">
        <v>11.124305182048403</v>
      </c>
      <c r="BCJ45" s="4068" t="s">
        <v>8057</v>
      </c>
      <c r="BCK45" s="4068">
        <v>1385016000</v>
      </c>
      <c r="BCL45" s="4068">
        <v>1246610187</v>
      </c>
      <c r="BCM45" s="4069">
        <v>11.102573558545785</v>
      </c>
      <c r="BCN45" s="4068" t="s">
        <v>8057</v>
      </c>
      <c r="BCO45" s="4068">
        <v>846150000</v>
      </c>
      <c r="BCP45" s="4068">
        <v>808246367</v>
      </c>
      <c r="BCQ45" s="4069">
        <v>4.6896137796063897</v>
      </c>
      <c r="BCR45" s="4068" t="s">
        <v>8056</v>
      </c>
      <c r="BCS45" s="4068">
        <v>1115204000</v>
      </c>
      <c r="BCT45" s="4068">
        <v>1051942948</v>
      </c>
      <c r="BCU45" s="4069">
        <v>6.0137341212538757</v>
      </c>
      <c r="BCV45" s="4068" t="s">
        <v>8058</v>
      </c>
      <c r="BCW45" s="4068">
        <v>577690000</v>
      </c>
      <c r="BCX45" s="4068">
        <v>506450946</v>
      </c>
      <c r="BCY45" s="4069">
        <v>14.066328548234168</v>
      </c>
      <c r="BCZ45" s="4068" t="s">
        <v>8057</v>
      </c>
      <c r="BDA45" s="4068">
        <v>376639000</v>
      </c>
      <c r="BDB45" s="4068">
        <v>294945893</v>
      </c>
      <c r="BDC45" s="4069">
        <v>27.697658770247727</v>
      </c>
      <c r="BDD45" s="4068" t="s">
        <v>8057</v>
      </c>
      <c r="BDE45" s="4068">
        <v>15204000</v>
      </c>
      <c r="BDF45" s="4068">
        <v>12994504</v>
      </c>
      <c r="BDG45" s="4069">
        <v>17.003311553869224</v>
      </c>
      <c r="BDH45" s="4068" t="s">
        <v>8057</v>
      </c>
      <c r="BDI45" s="4068">
        <v>0</v>
      </c>
      <c r="BDJ45" s="4068">
        <v>0</v>
      </c>
      <c r="BDK45" s="4069" t="s">
        <v>31</v>
      </c>
      <c r="BDL45" s="4068" t="s">
        <v>31</v>
      </c>
      <c r="BDM45" s="4068">
        <v>588748000</v>
      </c>
      <c r="BDN45" s="4068">
        <v>618278135</v>
      </c>
      <c r="BDO45" s="4069">
        <v>4.7761894410191275</v>
      </c>
      <c r="BDP45" s="4068" t="s">
        <v>8056</v>
      </c>
      <c r="BDQ45" s="4068">
        <v>19811000</v>
      </c>
      <c r="BDR45" s="4068">
        <v>20905574</v>
      </c>
      <c r="BDS45" s="4069">
        <v>5.2357997919597921</v>
      </c>
      <c r="BDT45" s="4068" t="s">
        <v>8056</v>
      </c>
      <c r="BDU45" s="4068">
        <v>39024000</v>
      </c>
      <c r="BDV45" s="4068">
        <v>40882381</v>
      </c>
      <c r="BDW45" s="4069">
        <v>4.5456770240461282</v>
      </c>
      <c r="BDX45" s="4068" t="s">
        <v>8056</v>
      </c>
      <c r="BDY45" s="4068">
        <v>158245000</v>
      </c>
      <c r="BDZ45" s="4068">
        <v>111245715</v>
      </c>
      <c r="BEA45" s="4069">
        <v>42.248175581414529</v>
      </c>
      <c r="BEB45" s="4068" t="s">
        <v>8057</v>
      </c>
      <c r="BEC45" s="4068">
        <v>0</v>
      </c>
      <c r="BED45" s="4068">
        <v>0</v>
      </c>
      <c r="BEE45" s="4069" t="s">
        <v>31</v>
      </c>
      <c r="BEF45" s="4068" t="s">
        <v>31</v>
      </c>
      <c r="BEG45" s="4068">
        <v>105280000</v>
      </c>
      <c r="BEH45" s="4068">
        <v>75047300</v>
      </c>
      <c r="BEI45" s="4069">
        <v>40.284860348073806</v>
      </c>
      <c r="BEJ45" s="4068" t="s">
        <v>8057</v>
      </c>
      <c r="BEK45" s="4068">
        <v>846130000</v>
      </c>
      <c r="BEL45" s="4068">
        <v>877077020</v>
      </c>
      <c r="BEM45" s="4069">
        <v>3.5284267281338657</v>
      </c>
      <c r="BEN45" s="4068" t="s">
        <v>8056</v>
      </c>
      <c r="BEO45" s="4068">
        <v>0</v>
      </c>
      <c r="BEP45" s="4068">
        <v>2790918</v>
      </c>
      <c r="BEQ45" s="4069">
        <v>100</v>
      </c>
      <c r="BER45" s="4068" t="s">
        <v>8057</v>
      </c>
      <c r="BES45" s="4068">
        <v>812834000</v>
      </c>
      <c r="BET45" s="4068">
        <v>822250830</v>
      </c>
      <c r="BEU45" s="4069">
        <v>1.1452502881632824</v>
      </c>
      <c r="BEV45" s="4068" t="s">
        <v>8059</v>
      </c>
      <c r="BEW45" s="4070">
        <v>63398</v>
      </c>
      <c r="BEX45" s="4068">
        <v>63333</v>
      </c>
      <c r="BEY45" s="4069">
        <v>0.10263211911640724</v>
      </c>
      <c r="BEZ45" s="4068" t="s">
        <v>8059</v>
      </c>
      <c r="BFA45" s="4068">
        <v>11641</v>
      </c>
      <c r="BFB45" s="4068">
        <v>11190</v>
      </c>
      <c r="BFC45" s="4069">
        <v>4.0303842716711245</v>
      </c>
      <c r="BFD45" s="4068" t="s">
        <v>8056</v>
      </c>
      <c r="BFE45" s="4069">
        <v>18.361777974068584</v>
      </c>
      <c r="BFF45" s="4069">
        <v>17.668514044810763</v>
      </c>
      <c r="BFG45" s="4069">
        <v>-0.69326392925782088</v>
      </c>
      <c r="BFH45" s="4068" t="s">
        <v>1632</v>
      </c>
      <c r="BFI45" s="4071" t="s">
        <v>1632</v>
      </c>
      <c r="BFJ45" s="4072" t="s">
        <v>1632</v>
      </c>
      <c r="BFK45" s="4072" t="s">
        <v>1632</v>
      </c>
      <c r="BFL45" s="4072" t="s">
        <v>1632</v>
      </c>
      <c r="BFM45" s="4073">
        <v>10</v>
      </c>
      <c r="BFN45" s="4073">
        <v>10</v>
      </c>
      <c r="BFO45" s="4073">
        <v>10</v>
      </c>
      <c r="BFP45" s="4073">
        <v>10</v>
      </c>
      <c r="BFQ45" s="4074">
        <f t="shared" si="74"/>
        <v>40</v>
      </c>
      <c r="BFR45" s="4074">
        <f t="shared" si="75"/>
        <v>1</v>
      </c>
      <c r="BFS45" s="4060" t="s">
        <v>1632</v>
      </c>
      <c r="BFT45" s="4061" t="s">
        <v>1632</v>
      </c>
      <c r="BFU45" s="4061" t="s">
        <v>1625</v>
      </c>
      <c r="BFV45" s="4061" t="s">
        <v>1632</v>
      </c>
      <c r="BFW45" s="4036">
        <v>5</v>
      </c>
      <c r="BFX45" s="4036">
        <v>5</v>
      </c>
      <c r="BFY45" s="4036">
        <v>0</v>
      </c>
      <c r="BFZ45" s="4036">
        <v>5</v>
      </c>
      <c r="BGA45" s="4035">
        <f t="shared" si="76"/>
        <v>15</v>
      </c>
      <c r="BGB45" s="4035">
        <f t="shared" si="77"/>
        <v>20</v>
      </c>
      <c r="BGC45" s="4060" t="s">
        <v>1625</v>
      </c>
      <c r="BGD45" s="4061" t="s">
        <v>1625</v>
      </c>
      <c r="BGE45" s="4061" t="s">
        <v>1625</v>
      </c>
      <c r="BGF45" s="4061" t="s">
        <v>1625</v>
      </c>
      <c r="BGG45" s="4036">
        <v>0</v>
      </c>
      <c r="BGH45" s="4036">
        <v>0</v>
      </c>
      <c r="BGI45" s="4036">
        <v>0</v>
      </c>
      <c r="BGJ45" s="4036">
        <v>0</v>
      </c>
      <c r="BGK45" s="4035">
        <f t="shared" si="78"/>
        <v>0</v>
      </c>
      <c r="BGL45" s="4035">
        <f t="shared" si="79"/>
        <v>14</v>
      </c>
      <c r="BGM45" s="4060" t="s">
        <v>1632</v>
      </c>
      <c r="BGN45" s="4061" t="s">
        <v>1632</v>
      </c>
      <c r="BGO45" s="4061" t="s">
        <v>1632</v>
      </c>
      <c r="BGP45" s="4061" t="s">
        <v>1632</v>
      </c>
      <c r="BGQ45" s="4036">
        <v>5</v>
      </c>
      <c r="BGR45" s="4036">
        <v>5</v>
      </c>
      <c r="BGS45" s="4036">
        <v>5</v>
      </c>
      <c r="BGT45" s="4036">
        <v>5</v>
      </c>
      <c r="BGU45" s="4035">
        <f t="shared" si="80"/>
        <v>20</v>
      </c>
      <c r="BGV45" s="4035">
        <f t="shared" si="81"/>
        <v>1</v>
      </c>
      <c r="BGW45" s="4060" t="s">
        <v>1632</v>
      </c>
      <c r="BGX45" s="4061" t="s">
        <v>1632</v>
      </c>
      <c r="BGY45" s="4061" t="s">
        <v>1632</v>
      </c>
      <c r="BGZ45" s="4061" t="s">
        <v>1632</v>
      </c>
      <c r="BHA45" s="4036">
        <v>5</v>
      </c>
      <c r="BHB45" s="4036">
        <v>5</v>
      </c>
      <c r="BHC45" s="4036">
        <v>5</v>
      </c>
      <c r="BHD45" s="4036">
        <v>5</v>
      </c>
      <c r="BHE45" s="4035">
        <f t="shared" si="82"/>
        <v>20</v>
      </c>
      <c r="BHF45" s="4035">
        <f t="shared" si="83"/>
        <v>1</v>
      </c>
      <c r="BHG45" s="4060" t="s">
        <v>1632</v>
      </c>
      <c r="BHH45" s="4061" t="s">
        <v>1632</v>
      </c>
      <c r="BHI45" s="4061" t="s">
        <v>1632</v>
      </c>
      <c r="BHJ45" s="4061" t="s">
        <v>1632</v>
      </c>
      <c r="BHK45" s="4036">
        <v>5</v>
      </c>
      <c r="BHL45" s="4036">
        <v>5</v>
      </c>
      <c r="BHM45" s="4036">
        <v>5</v>
      </c>
      <c r="BHN45" s="4036">
        <v>5</v>
      </c>
      <c r="BHO45" s="4035">
        <f t="shared" si="84"/>
        <v>20</v>
      </c>
      <c r="BHP45" s="4035">
        <f t="shared" si="85"/>
        <v>1</v>
      </c>
      <c r="BHQ45" s="4060" t="s">
        <v>1632</v>
      </c>
      <c r="BHR45" s="4061" t="s">
        <v>1632</v>
      </c>
      <c r="BHS45" s="4061" t="s">
        <v>1632</v>
      </c>
      <c r="BHT45" s="4061" t="s">
        <v>1632</v>
      </c>
      <c r="BHU45" s="4036">
        <v>5</v>
      </c>
      <c r="BHV45" s="4036">
        <v>5</v>
      </c>
      <c r="BHW45" s="4036">
        <v>5</v>
      </c>
      <c r="BHX45" s="4036">
        <v>5</v>
      </c>
      <c r="BHY45" s="4035">
        <f t="shared" si="86"/>
        <v>20</v>
      </c>
      <c r="BHZ45" s="4035">
        <f t="shared" si="87"/>
        <v>1</v>
      </c>
      <c r="BIA45" s="4060" t="s">
        <v>1626</v>
      </c>
      <c r="BIB45" s="4061" t="s">
        <v>1626</v>
      </c>
      <c r="BIC45" s="4061" t="s">
        <v>1626</v>
      </c>
      <c r="BID45" s="4061" t="s">
        <v>1626</v>
      </c>
      <c r="BIE45" s="4061" t="s">
        <v>1625</v>
      </c>
      <c r="BIF45" s="4127">
        <f t="shared" si="88"/>
        <v>4</v>
      </c>
      <c r="BIG45" s="4035">
        <f t="shared" si="89"/>
        <v>32</v>
      </c>
      <c r="BIH45" s="4075">
        <v>197</v>
      </c>
      <c r="BII45" s="4041">
        <v>26.679306608884076</v>
      </c>
      <c r="BIJ45" s="4035">
        <f t="shared" si="90"/>
        <v>18</v>
      </c>
      <c r="BIK45" s="4042">
        <v>1021</v>
      </c>
      <c r="BIL45" s="4035">
        <v>1021</v>
      </c>
      <c r="BIM45" s="4036">
        <v>100</v>
      </c>
      <c r="BIN45" s="4035">
        <f t="shared" si="91"/>
        <v>1</v>
      </c>
      <c r="BIO45" s="4060" t="s">
        <v>1626</v>
      </c>
      <c r="BIP45" s="4061" t="s">
        <v>1626</v>
      </c>
      <c r="BIQ45" s="4061" t="s">
        <v>1626</v>
      </c>
      <c r="BIR45" s="4061" t="s">
        <v>1626</v>
      </c>
      <c r="BIS45" s="4061" t="s">
        <v>1626</v>
      </c>
      <c r="BIT45" s="4061" t="s">
        <v>1626</v>
      </c>
      <c r="BIU45" s="4061" t="s">
        <v>1626</v>
      </c>
      <c r="BIV45" s="4061" t="s">
        <v>1626</v>
      </c>
      <c r="BIW45" s="4061" t="s">
        <v>1625</v>
      </c>
      <c r="BIX45" s="4061" t="s">
        <v>1625</v>
      </c>
      <c r="BIY45" s="4076">
        <f t="shared" si="92"/>
        <v>8</v>
      </c>
      <c r="BIZ45" s="4077">
        <f t="shared" si="93"/>
        <v>39</v>
      </c>
      <c r="BJA45" s="4078">
        <v>618</v>
      </c>
      <c r="BJB45" s="4079">
        <v>83.694474539544956</v>
      </c>
      <c r="BJC45" s="4078">
        <v>618</v>
      </c>
      <c r="BJD45" s="4079">
        <v>100</v>
      </c>
      <c r="BJE45" s="4079">
        <v>1</v>
      </c>
      <c r="BJF45" s="4078">
        <v>618</v>
      </c>
      <c r="BJG45" s="4079">
        <v>100</v>
      </c>
      <c r="BJH45" s="4079">
        <v>1</v>
      </c>
      <c r="BJI45" s="4078">
        <v>618</v>
      </c>
      <c r="BJJ45" s="4079">
        <v>100</v>
      </c>
      <c r="BJK45" s="4080">
        <v>1</v>
      </c>
      <c r="BJL45" s="4078">
        <v>834</v>
      </c>
      <c r="BJM45" s="4079">
        <v>112.94691224268689</v>
      </c>
      <c r="BJN45" s="4078">
        <v>0</v>
      </c>
      <c r="BJO45" s="4079">
        <v>0</v>
      </c>
      <c r="BJP45" s="4080">
        <v>35</v>
      </c>
      <c r="BJQ45" s="4078">
        <v>51199</v>
      </c>
      <c r="BJR45" s="4079">
        <v>6933.7757313109423</v>
      </c>
      <c r="BJS45" s="4078">
        <v>0</v>
      </c>
      <c r="BJT45" s="4079">
        <v>0</v>
      </c>
      <c r="BJU45" s="4080">
        <v>28</v>
      </c>
      <c r="BJV45" s="4040">
        <v>100</v>
      </c>
      <c r="BJW45" s="4035">
        <f t="shared" si="7"/>
        <v>1</v>
      </c>
      <c r="BJX45" s="4060" t="s">
        <v>1632</v>
      </c>
      <c r="BJY45" s="4061" t="s">
        <v>1632</v>
      </c>
      <c r="BJZ45" s="4072" t="s">
        <v>1625</v>
      </c>
      <c r="BKA45" s="4072" t="s">
        <v>1625</v>
      </c>
      <c r="BKB45" s="4073">
        <v>5</v>
      </c>
      <c r="BKC45" s="4073">
        <v>5</v>
      </c>
      <c r="BKD45" s="4073">
        <v>0</v>
      </c>
      <c r="BKE45" s="4073">
        <v>0</v>
      </c>
      <c r="BKF45" s="4074">
        <f t="shared" si="94"/>
        <v>10</v>
      </c>
      <c r="BKG45" s="4074">
        <f t="shared" si="95"/>
        <v>24</v>
      </c>
      <c r="BKH45" s="4071" t="s">
        <v>1632</v>
      </c>
      <c r="BKI45" s="4072" t="s">
        <v>1632</v>
      </c>
      <c r="BKJ45" s="4072" t="s">
        <v>1625</v>
      </c>
      <c r="BKK45" s="4072" t="s">
        <v>1625</v>
      </c>
      <c r="BKL45" s="4073">
        <v>5</v>
      </c>
      <c r="BKM45" s="4073">
        <v>5</v>
      </c>
      <c r="BKN45" s="4073">
        <v>0</v>
      </c>
      <c r="BKO45" s="4073">
        <v>0</v>
      </c>
      <c r="BKP45" s="4074">
        <f t="shared" si="96"/>
        <v>10</v>
      </c>
      <c r="BKQ45" s="4074">
        <f t="shared" si="97"/>
        <v>15</v>
      </c>
      <c r="BKR45" s="4071" t="s">
        <v>1625</v>
      </c>
      <c r="BKS45" s="4072" t="s">
        <v>1625</v>
      </c>
      <c r="BKT45" s="4072" t="s">
        <v>1625</v>
      </c>
      <c r="BKU45" s="4072" t="s">
        <v>1625</v>
      </c>
      <c r="BKV45" s="4073">
        <v>0</v>
      </c>
      <c r="BKW45" s="4073">
        <v>0</v>
      </c>
      <c r="BKX45" s="4073">
        <v>0</v>
      </c>
      <c r="BKY45" s="4073">
        <v>0</v>
      </c>
      <c r="BKZ45" s="4074">
        <f t="shared" si="98"/>
        <v>0</v>
      </c>
      <c r="BLA45" s="4074">
        <f t="shared" si="99"/>
        <v>42</v>
      </c>
      <c r="BLB45" s="4078">
        <v>17</v>
      </c>
      <c r="BLC45" s="4079">
        <v>2.3022751895991331</v>
      </c>
      <c r="BLD45" s="4080">
        <v>24</v>
      </c>
      <c r="BLE45" s="4078">
        <v>1</v>
      </c>
      <c r="BLF45" s="4079">
        <v>0.13542795232936078</v>
      </c>
      <c r="BLG45" s="4080">
        <v>8</v>
      </c>
      <c r="BLH45" s="4078">
        <v>2</v>
      </c>
      <c r="BLI45" s="4079">
        <v>0.27085590465872156</v>
      </c>
      <c r="BLJ45" s="4080">
        <v>46</v>
      </c>
      <c r="BLK45" s="4078">
        <v>0</v>
      </c>
      <c r="BLL45" s="4079">
        <v>0</v>
      </c>
      <c r="BLM45" s="4080">
        <v>39</v>
      </c>
      <c r="BLN45" s="4078">
        <v>3</v>
      </c>
      <c r="BLO45" s="4079">
        <v>0.40628385698808234</v>
      </c>
      <c r="BLP45" s="4080">
        <v>48</v>
      </c>
      <c r="BLQ45" s="4078">
        <v>0</v>
      </c>
      <c r="BLR45" s="4079">
        <v>0</v>
      </c>
      <c r="BLS45" s="4080">
        <v>13</v>
      </c>
      <c r="BLT45" s="4078">
        <v>0</v>
      </c>
      <c r="BLU45" s="4079">
        <v>0</v>
      </c>
      <c r="BLV45" s="4080">
        <v>14</v>
      </c>
      <c r="BLW45" s="4078">
        <v>0</v>
      </c>
      <c r="BLX45" s="4079">
        <v>0</v>
      </c>
      <c r="BLY45" s="4080">
        <v>42</v>
      </c>
      <c r="BLZ45" s="4058">
        <v>52</v>
      </c>
      <c r="BMA45" s="4037">
        <v>7.042253521126761</v>
      </c>
      <c r="BMB45" s="4007">
        <v>2</v>
      </c>
      <c r="BMC45" s="4058">
        <v>16</v>
      </c>
      <c r="BMD45" s="4037">
        <v>2.1668472372697725</v>
      </c>
      <c r="BME45" s="4007">
        <v>8</v>
      </c>
      <c r="BMF45" s="4058">
        <v>0</v>
      </c>
      <c r="BMG45" s="4037">
        <v>0</v>
      </c>
      <c r="BMH45" s="4007">
        <v>9</v>
      </c>
      <c r="BMI45" s="4058">
        <v>0</v>
      </c>
      <c r="BMJ45" s="4037">
        <v>0</v>
      </c>
      <c r="BMK45" s="4007">
        <v>18</v>
      </c>
      <c r="BML45" s="4058">
        <v>0</v>
      </c>
      <c r="BMM45" s="4037">
        <v>0</v>
      </c>
      <c r="BMN45" s="4007">
        <v>10</v>
      </c>
      <c r="BMO45" s="4058">
        <v>0</v>
      </c>
      <c r="BMP45" s="4037">
        <v>0</v>
      </c>
      <c r="BMQ45" s="4007">
        <v>2</v>
      </c>
      <c r="BMR45" s="4058">
        <v>75</v>
      </c>
      <c r="BMS45" s="4037">
        <v>10.157096424702059</v>
      </c>
      <c r="BMT45" s="4007">
        <v>2</v>
      </c>
      <c r="BMU45" s="4058">
        <v>24</v>
      </c>
      <c r="BMV45" s="4037">
        <v>3.2502708559046587</v>
      </c>
      <c r="BMW45" s="4007">
        <v>6</v>
      </c>
      <c r="BMX45" s="4058">
        <v>0</v>
      </c>
      <c r="BMY45" s="4037">
        <v>0</v>
      </c>
      <c r="BMZ45" s="4007">
        <v>20</v>
      </c>
      <c r="BNA45" s="4058">
        <v>0</v>
      </c>
      <c r="BNB45" s="4037">
        <v>0</v>
      </c>
      <c r="BNC45" s="4007">
        <v>28</v>
      </c>
      <c r="BND45" s="4058">
        <v>0</v>
      </c>
      <c r="BNE45" s="4037">
        <v>0</v>
      </c>
      <c r="BNF45" s="4007">
        <v>4</v>
      </c>
      <c r="BNG45" s="4058">
        <v>0</v>
      </c>
      <c r="BNH45" s="4037">
        <v>0</v>
      </c>
      <c r="BNI45" s="4007">
        <v>19</v>
      </c>
      <c r="BNJ45" s="4058">
        <v>0</v>
      </c>
      <c r="BNK45" s="4037">
        <v>0</v>
      </c>
      <c r="BNL45" s="4007">
        <v>30</v>
      </c>
      <c r="BNM45" s="4058">
        <v>0</v>
      </c>
      <c r="BNN45" s="4037">
        <v>0</v>
      </c>
      <c r="BNO45" s="4007">
        <v>5</v>
      </c>
      <c r="BNQ45" s="1192">
        <v>260</v>
      </c>
      <c r="BNR45" s="1192">
        <v>116</v>
      </c>
      <c r="BNS45" s="1192">
        <v>7315</v>
      </c>
      <c r="BNT45" s="1192">
        <v>35.543403964456601</v>
      </c>
      <c r="BNU45" s="1192">
        <v>15.857826384142175</v>
      </c>
      <c r="BNV45" s="4128">
        <v>48</v>
      </c>
      <c r="BNW45" s="4128">
        <v>75</v>
      </c>
    </row>
    <row r="46" spans="1:1739" s="1192" customFormat="1" ht="13" x14ac:dyDescent="0.2">
      <c r="A46" s="3991" t="s">
        <v>1764</v>
      </c>
      <c r="B46" s="3992" t="s">
        <v>1765</v>
      </c>
      <c r="C46" s="3992" t="s">
        <v>1646</v>
      </c>
      <c r="D46" s="3992"/>
      <c r="E46" s="3992" t="s">
        <v>1638</v>
      </c>
      <c r="F46" s="3993" t="s">
        <v>1766</v>
      </c>
      <c r="G46" s="3994" t="s">
        <v>1916</v>
      </c>
      <c r="H46" s="3995">
        <v>763</v>
      </c>
      <c r="I46" s="3996">
        <v>7.1</v>
      </c>
      <c r="J46" s="3994">
        <f t="shared" si="8"/>
        <v>53</v>
      </c>
      <c r="K46" s="3997">
        <v>727</v>
      </c>
      <c r="L46" s="3996">
        <v>7.2</v>
      </c>
      <c r="M46" s="3998">
        <f t="shared" si="9"/>
        <v>36</v>
      </c>
      <c r="N46" s="3999">
        <f t="shared" si="10"/>
        <v>0.10000000000000053</v>
      </c>
      <c r="O46" s="3997">
        <v>634</v>
      </c>
      <c r="P46" s="3996">
        <v>6.99</v>
      </c>
      <c r="Q46" s="3998">
        <f t="shared" si="11"/>
        <v>64</v>
      </c>
      <c r="R46" s="3999">
        <f t="shared" si="12"/>
        <v>-0.20999999999999996</v>
      </c>
      <c r="S46" s="3997">
        <v>4970</v>
      </c>
      <c r="T46" s="3996">
        <v>5.93</v>
      </c>
      <c r="U46" s="3994">
        <f t="shared" si="100"/>
        <v>59</v>
      </c>
      <c r="V46" s="3997">
        <v>4758</v>
      </c>
      <c r="W46" s="3996">
        <v>6.02</v>
      </c>
      <c r="X46" s="3998">
        <f t="shared" si="0"/>
        <v>60</v>
      </c>
      <c r="Y46" s="3999">
        <f t="shared" si="13"/>
        <v>8.9999999999999858E-2</v>
      </c>
      <c r="Z46" s="3997">
        <v>3860</v>
      </c>
      <c r="AA46" s="3996">
        <v>6.199740932642487</v>
      </c>
      <c r="AB46" s="3998">
        <f t="shared" si="101"/>
        <v>29</v>
      </c>
      <c r="AC46" s="3999">
        <f t="shared" si="14"/>
        <v>0.17974093264248747</v>
      </c>
      <c r="AD46" s="4031">
        <v>2317</v>
      </c>
      <c r="AE46" s="4006">
        <v>6.0401381096245146</v>
      </c>
      <c r="AF46" s="3997">
        <v>1515</v>
      </c>
      <c r="AG46" s="4000">
        <v>6.4640264026402638</v>
      </c>
      <c r="AH46" s="4001">
        <f t="shared" si="102"/>
        <v>34</v>
      </c>
      <c r="AI46" s="4002">
        <v>1696</v>
      </c>
      <c r="AJ46" s="4000">
        <v>6.2553066037735849</v>
      </c>
      <c r="AK46" s="4001">
        <f t="shared" si="103"/>
        <v>22</v>
      </c>
      <c r="AL46" s="3997">
        <v>621</v>
      </c>
      <c r="AM46" s="4000">
        <v>5.4524959742351049</v>
      </c>
      <c r="AN46" s="4003">
        <f t="shared" si="104"/>
        <v>58</v>
      </c>
      <c r="AO46" s="4086"/>
      <c r="AP46" s="4004">
        <v>81.099999999999994</v>
      </c>
      <c r="AQ46" s="4001">
        <v>32</v>
      </c>
      <c r="AR46" s="4005">
        <v>85.1</v>
      </c>
      <c r="AS46" s="4001">
        <v>34</v>
      </c>
      <c r="AT46" s="4005">
        <v>0.89999999999999147</v>
      </c>
      <c r="AU46" s="4006">
        <v>9.9999999999994316E-2</v>
      </c>
      <c r="AV46" s="3997">
        <v>65</v>
      </c>
      <c r="AW46" s="4007">
        <f t="shared" si="15"/>
        <v>42</v>
      </c>
      <c r="AX46" s="3998">
        <v>65</v>
      </c>
      <c r="AY46" s="4007">
        <f t="shared" si="16"/>
        <v>43</v>
      </c>
      <c r="AZ46" s="3997">
        <v>150</v>
      </c>
      <c r="BA46" s="4008">
        <f t="shared" si="105"/>
        <v>45</v>
      </c>
      <c r="BB46" s="3997">
        <v>210</v>
      </c>
      <c r="BC46" s="4009">
        <v>39</v>
      </c>
      <c r="BD46" s="3997">
        <v>651</v>
      </c>
      <c r="BE46" s="3996">
        <v>19.508448540706606</v>
      </c>
      <c r="BF46" s="4001">
        <f t="shared" si="17"/>
        <v>19</v>
      </c>
      <c r="BG46" s="3997">
        <v>659</v>
      </c>
      <c r="BH46" s="3996">
        <v>15.629742033383915</v>
      </c>
      <c r="BI46" s="4001">
        <f t="shared" si="18"/>
        <v>56</v>
      </c>
      <c r="BJ46" s="3997">
        <v>629</v>
      </c>
      <c r="BK46" s="3996">
        <v>52.146263910969793</v>
      </c>
      <c r="BL46" s="4001">
        <f t="shared" si="19"/>
        <v>58</v>
      </c>
      <c r="BM46" s="3997">
        <v>654</v>
      </c>
      <c r="BN46" s="3996">
        <v>20.795107033639145</v>
      </c>
      <c r="BO46" s="4001">
        <v>64</v>
      </c>
      <c r="BP46" s="3997">
        <v>635</v>
      </c>
      <c r="BQ46" s="3996">
        <v>1.889763779527559</v>
      </c>
      <c r="BR46" s="4001">
        <v>49</v>
      </c>
      <c r="BS46" s="3997">
        <v>645</v>
      </c>
      <c r="BT46" s="3996">
        <v>39.689922480620154</v>
      </c>
      <c r="BU46" s="4001">
        <v>61</v>
      </c>
      <c r="BV46" s="3997">
        <v>1601</v>
      </c>
      <c r="BW46" s="3996">
        <v>50.031230480949404</v>
      </c>
      <c r="BX46" s="4001">
        <f t="shared" si="20"/>
        <v>14</v>
      </c>
      <c r="BY46" s="3997">
        <v>1621</v>
      </c>
      <c r="BZ46" s="3996">
        <v>70.388648982109814</v>
      </c>
      <c r="CA46" s="4001">
        <f t="shared" si="21"/>
        <v>16</v>
      </c>
      <c r="CB46" s="3997">
        <v>1503</v>
      </c>
      <c r="CC46" s="3996">
        <v>62.208915502328679</v>
      </c>
      <c r="CD46" s="4001">
        <f t="shared" si="22"/>
        <v>41</v>
      </c>
      <c r="CE46" s="3997">
        <v>1619</v>
      </c>
      <c r="CF46" s="3996">
        <v>41.383570105003088</v>
      </c>
      <c r="CG46" s="4001">
        <v>54</v>
      </c>
      <c r="CH46" s="3997">
        <v>1468</v>
      </c>
      <c r="CI46" s="3996">
        <v>4.4959128065395095</v>
      </c>
      <c r="CJ46" s="4001">
        <f t="shared" si="106"/>
        <v>43</v>
      </c>
      <c r="CK46" s="3997">
        <v>1567</v>
      </c>
      <c r="CL46" s="3996">
        <v>52.967453733248249</v>
      </c>
      <c r="CM46" s="4001">
        <f t="shared" si="23"/>
        <v>58</v>
      </c>
      <c r="CN46" s="4005">
        <v>15.8</v>
      </c>
      <c r="CO46" s="4009">
        <v>59</v>
      </c>
      <c r="CP46" s="3996">
        <v>4.0999999999999996</v>
      </c>
      <c r="CQ46" s="3996">
        <v>6.6</v>
      </c>
      <c r="CR46" s="4000">
        <v>5.2</v>
      </c>
      <c r="CS46" s="4005">
        <v>15.5</v>
      </c>
      <c r="CT46" s="4006">
        <v>15.6</v>
      </c>
      <c r="CU46" s="3999">
        <v>17.8</v>
      </c>
      <c r="CV46" s="1192">
        <f t="shared" si="24"/>
        <v>53</v>
      </c>
      <c r="CW46" s="3999">
        <v>4.5</v>
      </c>
      <c r="CX46" s="3999">
        <v>7.3999999999999995</v>
      </c>
      <c r="CY46" s="3999">
        <v>5.9</v>
      </c>
      <c r="CZ46" s="4010">
        <v>141</v>
      </c>
      <c r="DA46" s="4011">
        <v>84.9</v>
      </c>
      <c r="DB46" s="1192">
        <v>23</v>
      </c>
      <c r="DC46" s="4007">
        <v>57</v>
      </c>
      <c r="DD46" s="4011">
        <v>85.7</v>
      </c>
      <c r="DE46" s="1192">
        <v>15</v>
      </c>
      <c r="DF46" s="4007">
        <v>63</v>
      </c>
      <c r="DG46" s="3999">
        <v>84.3</v>
      </c>
      <c r="DH46" s="1192">
        <v>41</v>
      </c>
      <c r="DI46" s="4007">
        <v>21</v>
      </c>
      <c r="DJ46" s="3999">
        <v>84.5</v>
      </c>
      <c r="DK46" s="1192">
        <v>25</v>
      </c>
      <c r="DL46" s="4044">
        <v>20.588235294117645</v>
      </c>
      <c r="DM46" s="3998">
        <v>27</v>
      </c>
      <c r="DN46" s="4007">
        <v>170</v>
      </c>
      <c r="DO46" s="4004">
        <v>79.411764705882348</v>
      </c>
      <c r="DP46" s="3998">
        <v>22</v>
      </c>
      <c r="DQ46" s="3996">
        <v>0</v>
      </c>
      <c r="DR46" s="4001">
        <v>18</v>
      </c>
      <c r="DS46" s="4005">
        <v>68.75</v>
      </c>
      <c r="DT46" s="4114">
        <v>42</v>
      </c>
      <c r="DU46" s="3996">
        <v>0</v>
      </c>
      <c r="DV46" s="4001">
        <v>17</v>
      </c>
      <c r="DW46" s="4026">
        <v>70</v>
      </c>
      <c r="DX46" s="4001">
        <v>34</v>
      </c>
      <c r="DY46" s="3996">
        <v>6.25</v>
      </c>
      <c r="DZ46" s="4001">
        <v>36</v>
      </c>
      <c r="EA46" s="3997">
        <v>607</v>
      </c>
      <c r="EB46" s="4012">
        <v>74.629324546952219</v>
      </c>
      <c r="EC46" s="4001">
        <f t="shared" si="1"/>
        <v>35</v>
      </c>
      <c r="ED46" s="3997">
        <v>1497</v>
      </c>
      <c r="EE46" s="4012">
        <v>55.511022044088179</v>
      </c>
      <c r="EF46" s="4001">
        <v>16</v>
      </c>
      <c r="EG46" s="3997">
        <v>533</v>
      </c>
      <c r="EH46" s="4115">
        <v>60.787992495309574</v>
      </c>
      <c r="EI46" s="4001">
        <v>29</v>
      </c>
      <c r="EJ46" s="4013">
        <v>499</v>
      </c>
      <c r="EK46" s="4014">
        <v>1.2127659574468086</v>
      </c>
      <c r="EL46" s="4015">
        <v>14</v>
      </c>
      <c r="EM46" s="4016">
        <v>9.4188376753507033</v>
      </c>
      <c r="EN46" s="4017">
        <v>25</v>
      </c>
      <c r="EO46" s="4013">
        <v>542</v>
      </c>
      <c r="EP46" s="4018">
        <v>1.4739130434782608</v>
      </c>
      <c r="EQ46" s="4019">
        <v>31</v>
      </c>
      <c r="ER46" s="4016">
        <v>21.217712177121772</v>
      </c>
      <c r="ES46" s="4017">
        <v>24</v>
      </c>
      <c r="ET46" s="4013">
        <v>566</v>
      </c>
      <c r="EU46" s="4018">
        <v>0.98062015503875966</v>
      </c>
      <c r="EV46" s="4019">
        <v>26</v>
      </c>
      <c r="EW46" s="4016">
        <v>22.791519434628977</v>
      </c>
      <c r="EX46" s="4017">
        <v>14</v>
      </c>
      <c r="EY46" s="4020">
        <v>514</v>
      </c>
      <c r="EZ46" s="4018">
        <v>0.78846153846153844</v>
      </c>
      <c r="FA46" s="4019">
        <v>27</v>
      </c>
      <c r="FB46" s="4021">
        <v>5.0583657587548636</v>
      </c>
      <c r="FC46" s="4022">
        <v>54</v>
      </c>
      <c r="FD46" s="4013">
        <v>505</v>
      </c>
      <c r="FE46" s="4015">
        <v>1.0740740740740742</v>
      </c>
      <c r="FF46" s="4015">
        <v>25</v>
      </c>
      <c r="FG46" s="4016">
        <v>5.3465346534653468</v>
      </c>
      <c r="FH46" s="4017">
        <v>42</v>
      </c>
      <c r="FI46" s="4023">
        <v>524</v>
      </c>
      <c r="FJ46" s="4015">
        <v>0.65625</v>
      </c>
      <c r="FK46" s="4015">
        <v>19</v>
      </c>
      <c r="FL46" s="4021">
        <v>3.0534351145038165</v>
      </c>
      <c r="FM46" s="4023">
        <v>17</v>
      </c>
      <c r="FN46" s="4013">
        <v>533</v>
      </c>
      <c r="FO46" s="4015">
        <v>1</v>
      </c>
      <c r="FP46" s="4015">
        <v>8</v>
      </c>
      <c r="FQ46" s="4016">
        <v>6.7542213883677302</v>
      </c>
      <c r="FR46" s="4017">
        <v>33</v>
      </c>
      <c r="FS46" s="4013">
        <v>474</v>
      </c>
      <c r="FT46" s="4015">
        <v>3.130718954248366</v>
      </c>
      <c r="FU46" s="4015">
        <v>35</v>
      </c>
      <c r="FV46" s="4016">
        <v>32.278481012658226</v>
      </c>
      <c r="FW46" s="4017">
        <v>57</v>
      </c>
      <c r="FX46" s="4010">
        <v>1593</v>
      </c>
      <c r="FY46" s="4027">
        <v>22.536095417451349</v>
      </c>
      <c r="FZ46" s="4007">
        <v>14</v>
      </c>
      <c r="GA46" s="3997">
        <v>1369</v>
      </c>
      <c r="GB46" s="4116">
        <v>1.1849315068493151</v>
      </c>
      <c r="GC46" s="4009">
        <v>24</v>
      </c>
      <c r="GD46" s="4115">
        <v>5.3323593864134402</v>
      </c>
      <c r="GE46" s="4001">
        <v>15</v>
      </c>
      <c r="GF46" s="3997">
        <v>1396</v>
      </c>
      <c r="GG46" s="3999">
        <v>1.4887640449438202</v>
      </c>
      <c r="GH46" s="1192">
        <v>14</v>
      </c>
      <c r="GI46" s="4115">
        <v>6.3753581661891117</v>
      </c>
      <c r="GJ46" s="4001">
        <v>18</v>
      </c>
      <c r="GK46" s="3997">
        <v>1439</v>
      </c>
      <c r="GL46" s="3999">
        <v>1.0659722222222223</v>
      </c>
      <c r="GM46" s="1192">
        <v>10</v>
      </c>
      <c r="GN46" s="4115">
        <v>10.006949270326617</v>
      </c>
      <c r="GO46" s="4001">
        <v>9</v>
      </c>
      <c r="GP46" s="3997">
        <v>1381</v>
      </c>
      <c r="GQ46" s="3999">
        <v>1.0535714285714286</v>
      </c>
      <c r="GR46" s="1192">
        <v>20</v>
      </c>
      <c r="GS46" s="4115">
        <v>4.0550325850832731</v>
      </c>
      <c r="GT46" s="4001">
        <v>7</v>
      </c>
      <c r="GU46" s="3997">
        <v>1456</v>
      </c>
      <c r="GV46" s="4009">
        <v>1.6809045226130652</v>
      </c>
      <c r="GW46" s="4009">
        <v>9</v>
      </c>
      <c r="GX46" s="4115">
        <v>13.667582417582416</v>
      </c>
      <c r="GY46" s="4001">
        <v>24</v>
      </c>
      <c r="GZ46" s="3997">
        <v>1417</v>
      </c>
      <c r="HA46" s="4009">
        <v>0.94318181818181823</v>
      </c>
      <c r="HB46" s="4009">
        <v>13</v>
      </c>
      <c r="HC46" s="4115">
        <v>3.1051517290049402</v>
      </c>
      <c r="HD46" s="4001">
        <v>9</v>
      </c>
      <c r="HE46" s="3997">
        <v>1397</v>
      </c>
      <c r="HF46" s="4009">
        <v>0.68421052631578949</v>
      </c>
      <c r="HG46" s="4009">
        <v>7</v>
      </c>
      <c r="HH46" s="4115">
        <v>1.3600572655690766</v>
      </c>
      <c r="HI46" s="4001">
        <v>29</v>
      </c>
      <c r="HJ46" s="3997">
        <v>1406</v>
      </c>
      <c r="HK46" s="4009">
        <v>1.9666666666666666</v>
      </c>
      <c r="HL46" s="4009">
        <v>37</v>
      </c>
      <c r="HM46" s="4115">
        <v>1.0668563300142246</v>
      </c>
      <c r="HN46" s="4001">
        <v>35</v>
      </c>
      <c r="HO46" s="4005">
        <v>29.35323383084577</v>
      </c>
      <c r="HP46" s="3996">
        <v>8.9552238805970141</v>
      </c>
      <c r="HQ46" s="3996">
        <v>74.626865671641795</v>
      </c>
      <c r="HR46" s="3996">
        <v>22.388059701492537</v>
      </c>
      <c r="HS46" s="4024">
        <v>26.368159203980102</v>
      </c>
      <c r="HT46" s="4024">
        <v>32.835820895522389</v>
      </c>
      <c r="HU46" s="4024">
        <v>73.134328358208961</v>
      </c>
      <c r="HV46" s="4024">
        <v>8.9552238805970141</v>
      </c>
      <c r="HW46" s="4024">
        <v>75.124378109452735</v>
      </c>
      <c r="HX46" s="4025">
        <v>201</v>
      </c>
      <c r="HY46" s="4005">
        <v>21.835443037974684</v>
      </c>
      <c r="HZ46" s="4005">
        <v>6.3291139240506329</v>
      </c>
      <c r="IA46" s="4005">
        <v>65.822784810126578</v>
      </c>
      <c r="IB46" s="4005">
        <v>29.588607594936711</v>
      </c>
      <c r="IC46" s="4005">
        <v>15.50632911392405</v>
      </c>
      <c r="ID46" s="4005">
        <v>46.835443037974684</v>
      </c>
      <c r="IE46" s="4005">
        <v>53.481012658227847</v>
      </c>
      <c r="IF46" s="4005">
        <v>6.3291139240506329</v>
      </c>
      <c r="IG46" s="4005">
        <v>64.240506329113927</v>
      </c>
      <c r="IH46" s="4025">
        <v>632</v>
      </c>
      <c r="II46" s="4117" t="s">
        <v>31</v>
      </c>
      <c r="IJ46" s="4118" t="s">
        <v>31</v>
      </c>
      <c r="IK46" s="4118" t="s">
        <v>31</v>
      </c>
      <c r="IL46" s="4118" t="s">
        <v>31</v>
      </c>
      <c r="IM46" s="4118" t="s">
        <v>31</v>
      </c>
      <c r="IN46" s="4118" t="s">
        <v>31</v>
      </c>
      <c r="IO46" s="4118" t="s">
        <v>31</v>
      </c>
      <c r="IP46" s="4118" t="s">
        <v>81</v>
      </c>
      <c r="IQ46" s="4119" t="s">
        <v>81</v>
      </c>
      <c r="IR46" s="4120" t="s">
        <v>31</v>
      </c>
      <c r="IS46" s="4121" t="s">
        <v>31</v>
      </c>
      <c r="IT46" s="4121" t="s">
        <v>31</v>
      </c>
      <c r="IU46" s="4121" t="s">
        <v>31</v>
      </c>
      <c r="IV46" s="4121" t="s">
        <v>31</v>
      </c>
      <c r="IW46" s="4121" t="s">
        <v>31</v>
      </c>
      <c r="IX46" s="4121" t="s">
        <v>31</v>
      </c>
      <c r="IY46" s="4121" t="s">
        <v>81</v>
      </c>
      <c r="IZ46" s="4119" t="s">
        <v>81</v>
      </c>
      <c r="JA46" s="4120" t="s">
        <v>31</v>
      </c>
      <c r="JB46" s="4121" t="s">
        <v>31</v>
      </c>
      <c r="JC46" s="4121" t="s">
        <v>31</v>
      </c>
      <c r="JD46" s="4121" t="s">
        <v>31</v>
      </c>
      <c r="JE46" s="4121" t="s">
        <v>31</v>
      </c>
      <c r="JF46" s="4121" t="s">
        <v>31</v>
      </c>
      <c r="JG46" s="4121" t="s">
        <v>31</v>
      </c>
      <c r="JH46" s="4121" t="s">
        <v>81</v>
      </c>
      <c r="JI46" s="4122" t="s">
        <v>81</v>
      </c>
      <c r="JJ46" s="4120" t="s">
        <v>31</v>
      </c>
      <c r="JK46" s="4121" t="s">
        <v>31</v>
      </c>
      <c r="JL46" s="4121" t="s">
        <v>31</v>
      </c>
      <c r="JM46" s="4121" t="s">
        <v>31</v>
      </c>
      <c r="JN46" s="4121" t="s">
        <v>31</v>
      </c>
      <c r="JO46" s="4121" t="s">
        <v>31</v>
      </c>
      <c r="JP46" s="4121" t="s">
        <v>31</v>
      </c>
      <c r="JQ46" s="4121" t="s">
        <v>31</v>
      </c>
      <c r="JR46" s="4122" t="s">
        <v>31</v>
      </c>
      <c r="JS46" s="4120" t="s">
        <v>31</v>
      </c>
      <c r="JT46" s="4121" t="s">
        <v>31</v>
      </c>
      <c r="JU46" s="4121" t="s">
        <v>31</v>
      </c>
      <c r="JV46" s="4121" t="s">
        <v>31</v>
      </c>
      <c r="JW46" s="4121" t="s">
        <v>31</v>
      </c>
      <c r="JX46" s="4121" t="s">
        <v>31</v>
      </c>
      <c r="JY46" s="4121" t="s">
        <v>31</v>
      </c>
      <c r="JZ46" s="4121" t="s">
        <v>31</v>
      </c>
      <c r="KA46" s="4122" t="s">
        <v>31</v>
      </c>
      <c r="KB46" s="4120" t="s">
        <v>31</v>
      </c>
      <c r="KC46" s="4121" t="s">
        <v>31</v>
      </c>
      <c r="KD46" s="4121" t="s">
        <v>31</v>
      </c>
      <c r="KE46" s="4121" t="s">
        <v>31</v>
      </c>
      <c r="KF46" s="4121" t="s">
        <v>31</v>
      </c>
      <c r="KG46" s="4121" t="s">
        <v>31</v>
      </c>
      <c r="KH46" s="4121" t="s">
        <v>31</v>
      </c>
      <c r="KI46" s="4121" t="s">
        <v>31</v>
      </c>
      <c r="KJ46" s="4122" t="s">
        <v>31</v>
      </c>
      <c r="KK46" s="4026">
        <v>38.13876194432904</v>
      </c>
      <c r="KL46" s="4001">
        <v>62</v>
      </c>
      <c r="KM46" s="4026">
        <v>43.75</v>
      </c>
      <c r="KN46" s="4001">
        <v>69</v>
      </c>
      <c r="KO46" s="4027">
        <v>4.9068322981366457</v>
      </c>
      <c r="KP46" s="4007">
        <v>27</v>
      </c>
      <c r="KQ46" s="4027">
        <v>0</v>
      </c>
      <c r="KR46" s="4007">
        <v>27</v>
      </c>
      <c r="KS46" s="4027">
        <v>12.888198757763975</v>
      </c>
      <c r="KT46" s="4007">
        <v>50</v>
      </c>
      <c r="KU46" s="4027">
        <v>0</v>
      </c>
      <c r="KV46" s="4007">
        <v>49</v>
      </c>
      <c r="KW46" s="4027">
        <v>7.808340727595386</v>
      </c>
      <c r="KX46" s="4007">
        <v>47</v>
      </c>
      <c r="KY46" s="4007">
        <v>13.033221938274032</v>
      </c>
      <c r="KZ46" s="4007">
        <v>51</v>
      </c>
      <c r="LA46" s="4028">
        <v>60</v>
      </c>
      <c r="LB46" s="1192">
        <v>10</v>
      </c>
      <c r="LC46" s="1192">
        <v>10</v>
      </c>
      <c r="LD46" s="1192">
        <v>30</v>
      </c>
      <c r="LE46" s="1192">
        <v>15</v>
      </c>
      <c r="LF46" s="4029">
        <v>125</v>
      </c>
      <c r="LG46" s="4030">
        <v>14</v>
      </c>
      <c r="LH46" s="4028">
        <v>0</v>
      </c>
      <c r="LI46" s="1192">
        <v>0</v>
      </c>
      <c r="LJ46" s="4031">
        <v>0</v>
      </c>
      <c r="LK46" s="4001">
        <v>41</v>
      </c>
      <c r="LL46" s="4033" t="s">
        <v>1632</v>
      </c>
      <c r="LM46" s="4034" t="s">
        <v>1632</v>
      </c>
      <c r="LN46" s="4034" t="s">
        <v>1632</v>
      </c>
      <c r="LO46" s="4034" t="s">
        <v>1625</v>
      </c>
      <c r="LP46" s="1192">
        <v>30</v>
      </c>
      <c r="LQ46" s="4032">
        <v>25</v>
      </c>
      <c r="LR46" s="4033" t="s">
        <v>1625</v>
      </c>
      <c r="LS46" s="4034" t="s">
        <v>1625</v>
      </c>
      <c r="LT46" s="4034" t="s">
        <v>1625</v>
      </c>
      <c r="LU46" s="4034" t="s">
        <v>1625</v>
      </c>
      <c r="LV46" s="1192">
        <v>0</v>
      </c>
      <c r="LW46" s="4032">
        <v>41</v>
      </c>
      <c r="LX46" s="4033" t="s">
        <v>1632</v>
      </c>
      <c r="LY46" s="4034" t="s">
        <v>1632</v>
      </c>
      <c r="LZ46" s="4034" t="s">
        <v>1632</v>
      </c>
      <c r="MA46" s="4034" t="s">
        <v>1632</v>
      </c>
      <c r="MB46" s="1192">
        <v>60</v>
      </c>
      <c r="MC46" s="4032">
        <v>1</v>
      </c>
      <c r="MD46" s="4033" t="s">
        <v>1632</v>
      </c>
      <c r="ME46" s="4034" t="s">
        <v>1625</v>
      </c>
      <c r="MF46" s="4034" t="s">
        <v>1632</v>
      </c>
      <c r="MG46" s="4034" t="s">
        <v>1632</v>
      </c>
      <c r="MH46" s="1192">
        <v>30</v>
      </c>
      <c r="MI46" s="4032">
        <v>39</v>
      </c>
      <c r="MJ46" s="4033" t="s">
        <v>1632</v>
      </c>
      <c r="MK46" s="4034" t="s">
        <v>1632</v>
      </c>
      <c r="ML46" s="4034" t="s">
        <v>1625</v>
      </c>
      <c r="MM46" s="4034" t="s">
        <v>1632</v>
      </c>
      <c r="MN46" s="1192">
        <v>30</v>
      </c>
      <c r="MO46" s="4032">
        <v>41</v>
      </c>
      <c r="MP46" s="4033" t="s">
        <v>1632</v>
      </c>
      <c r="MQ46" s="4034" t="s">
        <v>1632</v>
      </c>
      <c r="MR46" s="4034" t="s">
        <v>1632</v>
      </c>
      <c r="MS46" s="4034" t="s">
        <v>1625</v>
      </c>
      <c r="MT46" s="1192">
        <v>30</v>
      </c>
      <c r="MU46" s="4032">
        <v>20</v>
      </c>
      <c r="MV46" s="4033" t="s">
        <v>1632</v>
      </c>
      <c r="MW46" s="4034" t="s">
        <v>1632</v>
      </c>
      <c r="MX46" s="4034" t="s">
        <v>1625</v>
      </c>
      <c r="MY46" s="1192">
        <v>30</v>
      </c>
      <c r="MZ46" s="4032">
        <v>3</v>
      </c>
      <c r="NA46" s="4033" t="s">
        <v>1632</v>
      </c>
      <c r="NB46" s="4034" t="s">
        <v>1632</v>
      </c>
      <c r="NC46" s="4034" t="s">
        <v>1632</v>
      </c>
      <c r="ND46" s="4034" t="s">
        <v>1632</v>
      </c>
      <c r="NE46" s="1192">
        <v>40</v>
      </c>
      <c r="NF46" s="4032">
        <v>1</v>
      </c>
      <c r="NG46" s="4034" t="s">
        <v>1625</v>
      </c>
      <c r="NH46" s="4034" t="s">
        <v>1625</v>
      </c>
      <c r="NI46" s="4034" t="s">
        <v>1632</v>
      </c>
      <c r="NJ46" s="4034" t="s">
        <v>1625</v>
      </c>
      <c r="NK46" s="1192">
        <v>10</v>
      </c>
      <c r="NL46" s="4032">
        <v>37</v>
      </c>
      <c r="NM46" s="4007">
        <v>308.08999999999997</v>
      </c>
      <c r="NN46" s="4007">
        <f t="shared" si="2"/>
        <v>17</v>
      </c>
      <c r="NO46" s="4010">
        <v>59</v>
      </c>
      <c r="NP46" s="4007">
        <v>37</v>
      </c>
      <c r="NQ46" s="4037">
        <v>11.650868878357029</v>
      </c>
      <c r="NR46" s="4007">
        <v>42</v>
      </c>
      <c r="NS46" s="4007">
        <v>59</v>
      </c>
      <c r="NT46" s="4007">
        <v>37</v>
      </c>
      <c r="NU46" s="4037">
        <v>11.650868878357029</v>
      </c>
      <c r="NV46" s="4007">
        <v>42</v>
      </c>
      <c r="NW46" s="4007">
        <v>59</v>
      </c>
      <c r="NX46" s="4007">
        <v>25</v>
      </c>
      <c r="NY46" s="4027">
        <v>11.650868878357029</v>
      </c>
      <c r="NZ46" s="4007">
        <v>33</v>
      </c>
      <c r="OA46" s="4035">
        <v>16</v>
      </c>
      <c r="OB46" s="4036">
        <v>0.31595576619273302</v>
      </c>
      <c r="OC46" s="4035">
        <v>37</v>
      </c>
      <c r="OD46" s="4035">
        <v>2</v>
      </c>
      <c r="OE46" s="4036">
        <v>0.39494470774091628</v>
      </c>
      <c r="OF46" s="4035">
        <v>35</v>
      </c>
      <c r="OG46" s="4035">
        <v>96</v>
      </c>
      <c r="OH46" s="4036">
        <v>1.8957345971563981</v>
      </c>
      <c r="OI46" s="4035">
        <v>51</v>
      </c>
      <c r="OJ46" s="3994">
        <v>10</v>
      </c>
      <c r="OK46" s="4011">
        <v>1.9747235387045812</v>
      </c>
      <c r="OL46" s="4035">
        <v>48</v>
      </c>
      <c r="OM46" s="4010">
        <v>211</v>
      </c>
      <c r="ON46" s="4027">
        <v>41.666666666666664</v>
      </c>
      <c r="OO46" s="4038">
        <v>40</v>
      </c>
      <c r="OP46" s="4010">
        <v>8</v>
      </c>
      <c r="OQ46" s="4037">
        <v>1.5797788309636651</v>
      </c>
      <c r="OR46" s="4038">
        <f t="shared" si="25"/>
        <v>15</v>
      </c>
      <c r="OS46" s="4039">
        <v>31.55425219941349</v>
      </c>
      <c r="OT46" s="4038">
        <v>46</v>
      </c>
      <c r="OU46" s="4007">
        <v>151</v>
      </c>
      <c r="OV46" s="4007">
        <v>204</v>
      </c>
      <c r="OW46" s="4007">
        <v>134</v>
      </c>
      <c r="OX46" s="4007">
        <v>98</v>
      </c>
      <c r="OY46" s="4007">
        <v>20</v>
      </c>
      <c r="OZ46" s="4007">
        <v>191</v>
      </c>
      <c r="PA46" s="4007">
        <v>490</v>
      </c>
      <c r="PB46" s="4007">
        <v>47</v>
      </c>
      <c r="PC46" s="4007">
        <v>67</v>
      </c>
      <c r="PD46" s="4007">
        <v>397</v>
      </c>
      <c r="PE46" s="4007">
        <v>194</v>
      </c>
      <c r="PF46" s="4007">
        <v>404</v>
      </c>
      <c r="PG46" s="4007">
        <v>14</v>
      </c>
      <c r="PH46" s="4007">
        <v>11</v>
      </c>
      <c r="PI46" s="4007">
        <v>248</v>
      </c>
      <c r="PJ46" s="4007">
        <v>240</v>
      </c>
      <c r="PK46" s="4007">
        <v>416</v>
      </c>
      <c r="PL46" s="4007">
        <v>690</v>
      </c>
      <c r="PM46" s="4010">
        <v>21.884057971014492</v>
      </c>
      <c r="PN46" s="4007">
        <v>15</v>
      </c>
      <c r="PO46" s="4007">
        <v>29.565217391304348</v>
      </c>
      <c r="PP46" s="4007">
        <v>19</v>
      </c>
      <c r="PQ46" s="4007">
        <v>19.420289855072465</v>
      </c>
      <c r="PR46" s="4007">
        <v>26</v>
      </c>
      <c r="PS46" s="4007">
        <v>14.202898550724639</v>
      </c>
      <c r="PT46" s="4007">
        <v>61</v>
      </c>
      <c r="PU46" s="4007">
        <v>2.8985507246376812</v>
      </c>
      <c r="PV46" s="4007">
        <v>15</v>
      </c>
      <c r="PW46" s="4007">
        <v>27.681159420289852</v>
      </c>
      <c r="PX46" s="4007">
        <v>28</v>
      </c>
      <c r="PY46" s="4007">
        <v>71.014492753623188</v>
      </c>
      <c r="PZ46" s="4007">
        <v>50</v>
      </c>
      <c r="QA46" s="4007">
        <v>6.8115942028985508</v>
      </c>
      <c r="QB46" s="4007">
        <v>52</v>
      </c>
      <c r="QC46" s="4007">
        <v>9.7101449275362324</v>
      </c>
      <c r="QD46" s="4007">
        <v>65</v>
      </c>
      <c r="QE46" s="4007">
        <v>57.536231884057976</v>
      </c>
      <c r="QF46" s="4007">
        <v>69</v>
      </c>
      <c r="QG46" s="4007">
        <v>28.115942028985508</v>
      </c>
      <c r="QH46" s="4007">
        <v>68</v>
      </c>
      <c r="QI46" s="4007">
        <v>58.550724637681164</v>
      </c>
      <c r="QJ46" s="4007">
        <v>70</v>
      </c>
      <c r="QK46" s="4007">
        <v>2.0289855072463765</v>
      </c>
      <c r="QL46" s="4007">
        <v>20</v>
      </c>
      <c r="QM46" s="4007">
        <v>1.5942028985507246</v>
      </c>
      <c r="QN46" s="4007">
        <v>53</v>
      </c>
      <c r="QO46" s="4007">
        <v>35.94202898550725</v>
      </c>
      <c r="QP46" s="4007">
        <v>74</v>
      </c>
      <c r="QQ46" s="4007">
        <v>34.782608695652172</v>
      </c>
      <c r="QR46" s="4007">
        <v>64</v>
      </c>
      <c r="QS46" s="4007">
        <v>60.289855072463773</v>
      </c>
      <c r="QT46" s="4007">
        <v>60</v>
      </c>
      <c r="QU46" s="4010">
        <v>69</v>
      </c>
      <c r="QV46" s="4007">
        <v>84</v>
      </c>
      <c r="QW46" s="4007">
        <v>8</v>
      </c>
      <c r="QX46" s="4007">
        <v>6</v>
      </c>
      <c r="QY46" s="4007">
        <v>5</v>
      </c>
      <c r="QZ46" s="4007">
        <v>32</v>
      </c>
      <c r="RA46" s="4007">
        <v>31</v>
      </c>
      <c r="RB46" s="4007">
        <v>0</v>
      </c>
      <c r="RC46" s="4007">
        <v>4</v>
      </c>
      <c r="RD46" s="4007">
        <v>100</v>
      </c>
      <c r="RE46" s="4007">
        <v>30</v>
      </c>
      <c r="RF46" s="4007">
        <v>62</v>
      </c>
      <c r="RG46" s="4007">
        <v>1</v>
      </c>
      <c r="RH46" s="4007">
        <v>10</v>
      </c>
      <c r="RI46" s="4007">
        <v>41</v>
      </c>
      <c r="RJ46" s="4007">
        <v>161</v>
      </c>
      <c r="RK46" s="4007">
        <v>70</v>
      </c>
      <c r="RL46" s="4007">
        <v>337</v>
      </c>
      <c r="RM46" s="4010">
        <v>20.474777448071215</v>
      </c>
      <c r="RN46" s="4007">
        <v>28</v>
      </c>
      <c r="RO46" s="4007">
        <v>24.925816023738872</v>
      </c>
      <c r="RP46" s="4007">
        <v>58</v>
      </c>
      <c r="RQ46" s="4007">
        <v>2.3738872403560833</v>
      </c>
      <c r="RR46" s="4007">
        <v>53</v>
      </c>
      <c r="RS46" s="4007">
        <v>1.7804154302670623</v>
      </c>
      <c r="RT46" s="4007">
        <v>56</v>
      </c>
      <c r="RU46" s="4007">
        <v>1.4836795252225521</v>
      </c>
      <c r="RV46" s="4007">
        <v>29</v>
      </c>
      <c r="RW46" s="4007">
        <v>9.4955489614243334</v>
      </c>
      <c r="RX46" s="4007">
        <v>71</v>
      </c>
      <c r="RY46" s="4007">
        <v>9.1988130563798212</v>
      </c>
      <c r="RZ46" s="4007">
        <v>33</v>
      </c>
      <c r="SA46" s="4007">
        <v>0</v>
      </c>
      <c r="SB46" s="4007">
        <v>1</v>
      </c>
      <c r="SC46" s="4007">
        <v>1.1869436201780417</v>
      </c>
      <c r="SD46" s="4007">
        <v>26</v>
      </c>
      <c r="SE46" s="4007">
        <v>29.673590504451035</v>
      </c>
      <c r="SF46" s="4007">
        <v>41</v>
      </c>
      <c r="SG46" s="4007">
        <v>8.9020771513353125</v>
      </c>
      <c r="SH46" s="4007">
        <v>56</v>
      </c>
      <c r="SI46" s="4007">
        <v>18.397626112759642</v>
      </c>
      <c r="SJ46" s="4007">
        <v>35</v>
      </c>
      <c r="SK46" s="4007">
        <v>0.29673590504451042</v>
      </c>
      <c r="SL46" s="4007">
        <v>36</v>
      </c>
      <c r="SM46" s="4007">
        <v>2.9673590504451042</v>
      </c>
      <c r="SN46" s="4007">
        <v>37</v>
      </c>
      <c r="SO46" s="4007">
        <v>12.166172106824925</v>
      </c>
      <c r="SP46" s="4007">
        <v>64</v>
      </c>
      <c r="SQ46" s="4007">
        <v>47.774480712166174</v>
      </c>
      <c r="SR46" s="4007">
        <v>49</v>
      </c>
      <c r="SS46" s="4007">
        <v>20.771513353115729</v>
      </c>
      <c r="ST46" s="4038">
        <v>38</v>
      </c>
      <c r="SU46" s="4123" t="s">
        <v>8302</v>
      </c>
      <c r="SV46" s="4124" t="s">
        <v>8305</v>
      </c>
      <c r="SW46" s="4124">
        <v>176</v>
      </c>
      <c r="SX46" s="4125">
        <v>34.442270058708417</v>
      </c>
      <c r="SY46" s="4124">
        <v>20</v>
      </c>
      <c r="SZ46" s="4040">
        <v>30</v>
      </c>
      <c r="TA46" s="4036">
        <v>39</v>
      </c>
      <c r="TB46" s="4041">
        <v>7.701421800947867</v>
      </c>
      <c r="TC46" s="4035">
        <v>7</v>
      </c>
      <c r="TD46" s="4040">
        <v>10</v>
      </c>
      <c r="TE46" s="4036">
        <v>8</v>
      </c>
      <c r="TF46" s="4041">
        <v>1.5797788309636651</v>
      </c>
      <c r="TG46" s="4035">
        <v>34</v>
      </c>
      <c r="TH46" s="4040">
        <v>0</v>
      </c>
      <c r="TI46" s="4036">
        <v>0</v>
      </c>
      <c r="TJ46" s="4041">
        <v>0</v>
      </c>
      <c r="TK46" s="4035">
        <v>6</v>
      </c>
      <c r="TL46" s="4040">
        <v>0</v>
      </c>
      <c r="TM46" s="4036">
        <v>0</v>
      </c>
      <c r="TN46" s="4041">
        <v>0</v>
      </c>
      <c r="TO46" s="4035">
        <v>11</v>
      </c>
      <c r="TP46" s="4040">
        <v>0</v>
      </c>
      <c r="TQ46" s="4036">
        <v>0</v>
      </c>
      <c r="TR46" s="4041">
        <v>0</v>
      </c>
      <c r="TS46" s="4035">
        <v>5</v>
      </c>
      <c r="TT46" s="4040">
        <v>0</v>
      </c>
      <c r="TU46" s="4036">
        <v>0</v>
      </c>
      <c r="TV46" s="4041">
        <v>0</v>
      </c>
      <c r="TW46" s="4035">
        <v>2</v>
      </c>
      <c r="TX46" s="4040">
        <v>38</v>
      </c>
      <c r="TY46" s="4036">
        <v>51</v>
      </c>
      <c r="TZ46" s="4041">
        <v>10.071090047393366</v>
      </c>
      <c r="UA46" s="4035">
        <v>23</v>
      </c>
      <c r="UB46" s="4040">
        <v>36</v>
      </c>
      <c r="UC46" s="4036">
        <v>71</v>
      </c>
      <c r="UD46" s="4041">
        <v>14.020537124802527</v>
      </c>
      <c r="UE46" s="4035">
        <v>21</v>
      </c>
      <c r="UF46" s="4040">
        <v>0</v>
      </c>
      <c r="UG46" s="4036">
        <v>0</v>
      </c>
      <c r="UH46" s="4041">
        <v>0</v>
      </c>
      <c r="UI46" s="4035">
        <v>14</v>
      </c>
      <c r="UJ46" s="4040">
        <v>0</v>
      </c>
      <c r="UK46" s="4036">
        <v>0</v>
      </c>
      <c r="UL46" s="4041">
        <v>0</v>
      </c>
      <c r="UM46" s="4035">
        <v>22</v>
      </c>
      <c r="UN46" s="4040">
        <v>0</v>
      </c>
      <c r="UO46" s="4036">
        <v>0</v>
      </c>
      <c r="UP46" s="4041">
        <v>0</v>
      </c>
      <c r="UQ46" s="4035">
        <v>3</v>
      </c>
      <c r="UR46" s="4040">
        <v>0</v>
      </c>
      <c r="US46" s="4036">
        <v>0</v>
      </c>
      <c r="UT46" s="4041">
        <v>0</v>
      </c>
      <c r="UU46" s="4035">
        <v>12</v>
      </c>
      <c r="UV46" s="4040">
        <v>0</v>
      </c>
      <c r="UW46" s="4036">
        <v>0</v>
      </c>
      <c r="UX46" s="4041">
        <v>0</v>
      </c>
      <c r="UY46" s="4035">
        <v>26</v>
      </c>
      <c r="UZ46" s="4040">
        <v>0</v>
      </c>
      <c r="VA46" s="4036">
        <v>0</v>
      </c>
      <c r="VB46" s="4041">
        <v>0</v>
      </c>
      <c r="VC46" s="4035">
        <v>4</v>
      </c>
      <c r="VD46" s="4042">
        <v>0</v>
      </c>
      <c r="VE46" s="4035">
        <v>0</v>
      </c>
      <c r="VF46" s="4035">
        <v>0</v>
      </c>
      <c r="VG46" s="4035">
        <v>7</v>
      </c>
      <c r="VH46" s="4035">
        <v>0</v>
      </c>
      <c r="VI46" s="4035">
        <v>0</v>
      </c>
      <c r="VJ46" s="4035">
        <v>0</v>
      </c>
      <c r="VK46" s="4035">
        <v>4</v>
      </c>
      <c r="VL46" s="4035">
        <v>0</v>
      </c>
      <c r="VM46" s="4035">
        <v>0</v>
      </c>
      <c r="VN46" s="4035">
        <v>0</v>
      </c>
      <c r="VO46" s="4035">
        <v>9</v>
      </c>
      <c r="VP46" s="4035">
        <v>0</v>
      </c>
      <c r="VQ46" s="4035">
        <v>0</v>
      </c>
      <c r="VR46" s="4035">
        <v>0</v>
      </c>
      <c r="VS46" s="4035">
        <v>18</v>
      </c>
      <c r="VT46" s="4035">
        <v>0</v>
      </c>
      <c r="VU46" s="4035">
        <v>0</v>
      </c>
      <c r="VV46" s="4035">
        <v>0</v>
      </c>
      <c r="VW46" s="4035">
        <v>7</v>
      </c>
      <c r="VX46" s="4035">
        <v>55</v>
      </c>
      <c r="VY46" s="4035">
        <v>131</v>
      </c>
      <c r="VZ46" s="4035">
        <v>25.868878357030013</v>
      </c>
      <c r="WA46" s="4035">
        <v>8</v>
      </c>
      <c r="WB46" s="4035">
        <v>43</v>
      </c>
      <c r="WC46" s="4035">
        <v>56</v>
      </c>
      <c r="WD46" s="4035">
        <v>11.058451816745656</v>
      </c>
      <c r="WE46" s="4035">
        <v>2</v>
      </c>
      <c r="WF46" s="4035">
        <v>0</v>
      </c>
      <c r="WG46" s="4035">
        <v>1</v>
      </c>
      <c r="WH46" s="4035">
        <v>0.19747235387045814</v>
      </c>
      <c r="WI46" s="4035">
        <v>3</v>
      </c>
      <c r="WJ46" s="4035">
        <v>0</v>
      </c>
      <c r="WK46" s="4035">
        <v>0</v>
      </c>
      <c r="WL46" s="4035">
        <v>0</v>
      </c>
      <c r="WM46" s="4035">
        <v>19</v>
      </c>
      <c r="WN46" s="4035">
        <v>0</v>
      </c>
      <c r="WO46" s="4035">
        <v>0</v>
      </c>
      <c r="WP46" s="4035">
        <v>0</v>
      </c>
      <c r="WQ46" s="4035">
        <v>16</v>
      </c>
      <c r="WR46" s="4035">
        <v>1</v>
      </c>
      <c r="WS46" s="4035">
        <v>1</v>
      </c>
      <c r="WT46" s="4035">
        <v>0.19747235387045814</v>
      </c>
      <c r="WU46" s="4035">
        <v>13</v>
      </c>
      <c r="WV46" s="4007"/>
      <c r="WW46" s="3999">
        <v>9.4059405940594054</v>
      </c>
      <c r="WX46" s="3999">
        <v>11.731843575418994</v>
      </c>
      <c r="WY46" s="3999">
        <v>12.442396313364055</v>
      </c>
      <c r="WZ46" s="3999">
        <v>11.330049261083744</v>
      </c>
      <c r="XA46" s="3999">
        <v>16.756756756756758</v>
      </c>
      <c r="XB46" s="3999">
        <v>9.216589861751153</v>
      </c>
      <c r="XC46" s="3994">
        <v>11.518324607329843</v>
      </c>
      <c r="XD46" s="3994">
        <v>58</v>
      </c>
      <c r="XE46" s="3994">
        <v>12.271805273833673</v>
      </c>
      <c r="XF46" s="3999">
        <v>12.142152023692004</v>
      </c>
      <c r="XG46" s="3994">
        <v>47</v>
      </c>
      <c r="XH46" s="3999">
        <v>5.9405940594059405</v>
      </c>
      <c r="XI46" s="3999">
        <v>12.290502793296088</v>
      </c>
      <c r="XJ46" s="3999">
        <v>15.668202764976957</v>
      </c>
      <c r="XK46" s="3999">
        <v>15.270935960591133</v>
      </c>
      <c r="XL46" s="3999">
        <v>7.5675675675675684</v>
      </c>
      <c r="XM46" s="3999">
        <v>16.129032258064516</v>
      </c>
      <c r="XN46" s="3994">
        <v>17.277486910994764</v>
      </c>
      <c r="XO46" s="3994">
        <v>20</v>
      </c>
      <c r="XP46" s="3994">
        <v>11.460446247464503</v>
      </c>
      <c r="XQ46" s="3999">
        <v>14.511352418558737</v>
      </c>
      <c r="XR46" s="3994">
        <v>20</v>
      </c>
      <c r="XS46" s="3999">
        <v>28.795811518324609</v>
      </c>
      <c r="XT46" s="3994">
        <v>33</v>
      </c>
      <c r="XU46" s="3994">
        <v>23.732251521298174</v>
      </c>
      <c r="XV46" s="4011">
        <v>26.653504442250743</v>
      </c>
      <c r="XW46" s="3994">
        <v>30</v>
      </c>
      <c r="XX46" s="3994">
        <v>67.741935483870961</v>
      </c>
      <c r="XY46" s="3994">
        <v>60.209424083769633</v>
      </c>
      <c r="XZ46" s="3994">
        <v>21</v>
      </c>
      <c r="YA46" s="4011">
        <v>69.97971602434076</v>
      </c>
      <c r="YB46" s="4011">
        <v>65.449160908193477</v>
      </c>
      <c r="YC46" s="3994">
        <v>20</v>
      </c>
      <c r="YD46" s="4011">
        <v>5.0691244239631335</v>
      </c>
      <c r="YE46" s="4011">
        <v>7.8534031413612562</v>
      </c>
      <c r="YF46" s="3994">
        <v>57</v>
      </c>
      <c r="YG46" s="3994">
        <v>4.1582150101419879</v>
      </c>
      <c r="YH46" s="3994">
        <v>5.2319842053307006</v>
      </c>
      <c r="YI46" s="3994">
        <v>63</v>
      </c>
      <c r="YJ46" s="3994">
        <v>1.8433179723502304</v>
      </c>
      <c r="YK46" s="3994">
        <v>3.1413612565445024</v>
      </c>
      <c r="YL46" s="3994">
        <v>9</v>
      </c>
      <c r="YM46" s="4011">
        <v>2.1298174442190669</v>
      </c>
      <c r="YN46" s="4011">
        <v>2.6653504442250742</v>
      </c>
      <c r="YO46" s="3994">
        <v>66</v>
      </c>
      <c r="YP46" s="4011">
        <v>459.2</v>
      </c>
      <c r="YQ46" s="4011">
        <v>573.6</v>
      </c>
      <c r="YR46" s="3994">
        <v>4</v>
      </c>
      <c r="YS46" s="3999">
        <v>0</v>
      </c>
      <c r="YT46" s="4011">
        <v>0</v>
      </c>
      <c r="YU46" s="3994">
        <v>24</v>
      </c>
      <c r="YV46" s="4043">
        <v>646</v>
      </c>
      <c r="YW46" s="4027">
        <v>47.058823529411761</v>
      </c>
      <c r="YX46" s="3994">
        <v>15</v>
      </c>
      <c r="YY46" s="3994">
        <v>3758</v>
      </c>
      <c r="YZ46" s="4027">
        <v>61.788185204896216</v>
      </c>
      <c r="ZA46" s="3994">
        <v>25</v>
      </c>
      <c r="ZB46" s="4007">
        <v>494</v>
      </c>
      <c r="ZC46" s="4027">
        <v>74.89878542510121</v>
      </c>
      <c r="ZD46" s="3994">
        <v>58</v>
      </c>
      <c r="ZE46" s="4043">
        <v>648</v>
      </c>
      <c r="ZF46" s="4007">
        <v>42.438271604938272</v>
      </c>
      <c r="ZG46" s="3994">
        <v>15</v>
      </c>
      <c r="ZH46" s="4044">
        <v>1</v>
      </c>
      <c r="ZI46" s="3999">
        <v>0.19293845263360987</v>
      </c>
      <c r="ZJ46" s="3994">
        <v>17</v>
      </c>
      <c r="ZK46" s="4045" t="s">
        <v>1627</v>
      </c>
      <c r="ZL46" s="3999">
        <v>83.683808067291153</v>
      </c>
      <c r="ZM46" s="3999">
        <v>91.335836909871247</v>
      </c>
      <c r="ZN46" s="3994">
        <v>10</v>
      </c>
      <c r="ZO46" s="4007">
        <v>11184</v>
      </c>
      <c r="ZP46" s="4005">
        <v>60.803167420814475</v>
      </c>
      <c r="ZQ46" s="3996">
        <v>73.927392739273927</v>
      </c>
      <c r="ZR46" s="4046">
        <v>20</v>
      </c>
      <c r="ZS46" s="4001">
        <v>3636</v>
      </c>
      <c r="ZT46" s="4005">
        <v>70.735294117647058</v>
      </c>
      <c r="ZU46" s="3996">
        <v>82.803867403314911</v>
      </c>
      <c r="ZV46" s="4046">
        <v>26</v>
      </c>
      <c r="ZW46" s="4126">
        <v>1448</v>
      </c>
      <c r="ZX46" s="4005">
        <v>58.629441624365484</v>
      </c>
      <c r="ZY46" s="3996">
        <v>70.852713178294564</v>
      </c>
      <c r="ZZ46" s="4046">
        <v>17</v>
      </c>
      <c r="AAA46" s="4126">
        <v>1290</v>
      </c>
      <c r="AAB46" s="4005">
        <v>49.798792756539235</v>
      </c>
      <c r="AAC46" s="3996">
        <v>64.031180400890861</v>
      </c>
      <c r="AAD46" s="4046">
        <v>23</v>
      </c>
      <c r="AAE46" s="4126">
        <v>898</v>
      </c>
      <c r="AAF46" s="4058">
        <v>94.440796673232654</v>
      </c>
      <c r="AAG46" s="4007">
        <v>99.551282051282058</v>
      </c>
      <c r="AAH46" s="4007">
        <v>35</v>
      </c>
      <c r="AAI46" s="4038">
        <v>4680</v>
      </c>
      <c r="AAJ46" s="4005">
        <v>276.89999999999998</v>
      </c>
      <c r="AAK46" s="4046">
        <v>39</v>
      </c>
      <c r="AAL46" s="3996">
        <v>767.9</v>
      </c>
      <c r="AAM46" s="4046">
        <v>50</v>
      </c>
      <c r="AAN46" s="3996">
        <v>5798.6</v>
      </c>
      <c r="AAO46" s="4046">
        <f t="shared" si="26"/>
        <v>5</v>
      </c>
      <c r="AAP46" s="3996">
        <v>152</v>
      </c>
      <c r="AAQ46" s="4047">
        <f t="shared" si="27"/>
        <v>2</v>
      </c>
      <c r="AAR46" s="3999">
        <v>6.4</v>
      </c>
      <c r="AAS46" s="3994">
        <v>13</v>
      </c>
      <c r="AAT46" s="3999">
        <v>270.13</v>
      </c>
      <c r="AAU46" s="3994">
        <v>33</v>
      </c>
      <c r="AAV46" s="3999">
        <v>7.0000000000000007E-2</v>
      </c>
      <c r="AAW46" s="3994">
        <v>17</v>
      </c>
      <c r="AAX46" s="3999">
        <v>179.7</v>
      </c>
      <c r="AAY46" s="3994">
        <v>28</v>
      </c>
      <c r="AAZ46" s="3994">
        <v>11134.1</v>
      </c>
      <c r="ABA46" s="4046">
        <f t="shared" si="28"/>
        <v>21</v>
      </c>
      <c r="ABB46" s="3999">
        <v>2004.3</v>
      </c>
      <c r="ABC46" s="4046">
        <f t="shared" si="28"/>
        <v>20</v>
      </c>
      <c r="ABD46" s="3999">
        <v>898.5</v>
      </c>
      <c r="ABE46" s="4046">
        <f t="shared" si="28"/>
        <v>24</v>
      </c>
      <c r="ABF46" s="3999">
        <v>0</v>
      </c>
      <c r="ABG46" s="4046">
        <f t="shared" si="28"/>
        <v>47</v>
      </c>
      <c r="ABH46" s="3999">
        <v>0</v>
      </c>
      <c r="ABI46" s="4046">
        <f t="shared" si="29"/>
        <v>2</v>
      </c>
      <c r="ABJ46" s="3999">
        <v>0</v>
      </c>
      <c r="ABK46" s="4046">
        <f t="shared" si="29"/>
        <v>1</v>
      </c>
      <c r="ABL46" s="3999">
        <v>0</v>
      </c>
      <c r="ABM46" s="4046">
        <f t="shared" si="29"/>
        <v>38</v>
      </c>
      <c r="ABN46" s="3999">
        <f t="shared" si="30"/>
        <v>0</v>
      </c>
      <c r="ABO46" s="4048">
        <f t="shared" si="31"/>
        <v>39</v>
      </c>
      <c r="ABP46" s="4044">
        <v>5</v>
      </c>
      <c r="ABQ46" s="3999" t="s">
        <v>1632</v>
      </c>
      <c r="ABR46" s="3999">
        <v>0</v>
      </c>
      <c r="ABS46" s="3999" t="s">
        <v>1625</v>
      </c>
      <c r="ABT46" s="3999">
        <v>0</v>
      </c>
      <c r="ABU46" s="3999" t="s">
        <v>1625</v>
      </c>
      <c r="ABV46" s="3999">
        <v>0</v>
      </c>
      <c r="ABW46" s="3999" t="s">
        <v>1625</v>
      </c>
      <c r="ABX46" s="3999">
        <v>0</v>
      </c>
      <c r="ABY46" s="3999" t="s">
        <v>1625</v>
      </c>
      <c r="ABZ46" s="3999">
        <v>5</v>
      </c>
      <c r="ACA46" s="3994">
        <v>59</v>
      </c>
      <c r="ACB46" s="3999">
        <v>5</v>
      </c>
      <c r="ACC46" s="3999" t="s">
        <v>1632</v>
      </c>
      <c r="ACD46" s="3999">
        <v>5</v>
      </c>
      <c r="ACE46" s="3999" t="s">
        <v>1632</v>
      </c>
      <c r="ACF46" s="3999">
        <v>5</v>
      </c>
      <c r="ACG46" s="3999" t="s">
        <v>1632</v>
      </c>
      <c r="ACH46" s="3999">
        <v>0</v>
      </c>
      <c r="ACI46" s="3999" t="s">
        <v>1625</v>
      </c>
      <c r="ACJ46" s="3999">
        <v>15</v>
      </c>
      <c r="ACK46" s="3994">
        <v>29</v>
      </c>
      <c r="ACL46" s="3999">
        <v>0</v>
      </c>
      <c r="ACM46" s="3999" t="s">
        <v>1625</v>
      </c>
      <c r="ACN46" s="3999">
        <v>5</v>
      </c>
      <c r="ACO46" s="3999" t="s">
        <v>1632</v>
      </c>
      <c r="ACP46" s="3999">
        <v>0</v>
      </c>
      <c r="ACQ46" s="3999" t="s">
        <v>1625</v>
      </c>
      <c r="ACR46" s="3999">
        <v>5</v>
      </c>
      <c r="ACS46" s="3994">
        <v>51</v>
      </c>
      <c r="ACT46" s="3994">
        <v>10</v>
      </c>
      <c r="ACU46" s="3994" t="s">
        <v>1632</v>
      </c>
      <c r="ACV46" s="3994">
        <v>10</v>
      </c>
      <c r="ACW46" s="3994" t="s">
        <v>1632</v>
      </c>
      <c r="ACX46" s="3994">
        <v>0</v>
      </c>
      <c r="ACY46" s="3994" t="s">
        <v>1625</v>
      </c>
      <c r="ACZ46" s="3994">
        <v>0</v>
      </c>
      <c r="ADA46" s="3994" t="s">
        <v>1625</v>
      </c>
      <c r="ADB46" s="3994">
        <v>20</v>
      </c>
      <c r="ADC46" s="3994">
        <v>49</v>
      </c>
      <c r="ADD46" s="4049">
        <v>10</v>
      </c>
      <c r="ADE46" s="4049">
        <v>10</v>
      </c>
      <c r="ADF46" s="4049">
        <v>10</v>
      </c>
      <c r="ADG46" s="4049">
        <v>10</v>
      </c>
      <c r="ADH46" s="4049">
        <v>40</v>
      </c>
      <c r="ADI46" s="3994">
        <v>1</v>
      </c>
      <c r="ADJ46" s="3999">
        <v>5</v>
      </c>
      <c r="ADK46" s="3999" t="s">
        <v>1632</v>
      </c>
      <c r="ADL46" s="3999">
        <v>5</v>
      </c>
      <c r="ADM46" s="3999" t="s">
        <v>1632</v>
      </c>
      <c r="ADN46" s="3999">
        <v>0</v>
      </c>
      <c r="ADO46" s="3999" t="s">
        <v>1625</v>
      </c>
      <c r="ADP46" s="3999">
        <v>0</v>
      </c>
      <c r="ADQ46" s="3999" t="s">
        <v>1625</v>
      </c>
      <c r="ADR46" s="3999">
        <v>10</v>
      </c>
      <c r="ADS46" s="3994">
        <v>49</v>
      </c>
      <c r="ADT46" s="3999">
        <v>10</v>
      </c>
      <c r="ADU46" s="3999">
        <v>10</v>
      </c>
      <c r="ADV46" s="3999">
        <v>0</v>
      </c>
      <c r="ADW46" s="3999">
        <v>0</v>
      </c>
      <c r="ADX46" s="3999">
        <v>20</v>
      </c>
      <c r="ADY46" s="3994">
        <v>38</v>
      </c>
      <c r="ADZ46" s="4010">
        <v>1</v>
      </c>
      <c r="AEA46" s="3999">
        <v>6.9803155102610646</v>
      </c>
      <c r="AEB46" s="3994">
        <v>8</v>
      </c>
      <c r="AEC46" s="4007">
        <v>3</v>
      </c>
      <c r="AED46" s="3999">
        <v>20.940946530783194</v>
      </c>
      <c r="AEE46" s="3994">
        <v>27</v>
      </c>
      <c r="AEF46" s="4007">
        <v>0</v>
      </c>
      <c r="AEG46" s="3999">
        <v>0</v>
      </c>
      <c r="AEH46" s="3994">
        <v>43</v>
      </c>
      <c r="AEI46" s="4035">
        <v>3</v>
      </c>
      <c r="AEJ46" s="3999">
        <v>20.940946530783194</v>
      </c>
      <c r="AEK46" s="3994">
        <f t="shared" si="32"/>
        <v>60</v>
      </c>
      <c r="AEL46" s="4007">
        <v>2</v>
      </c>
      <c r="AEM46" s="3999">
        <v>13.896609227348526</v>
      </c>
      <c r="AEN46" s="3994">
        <v>10</v>
      </c>
      <c r="AEO46" s="3994">
        <v>2</v>
      </c>
      <c r="AEP46" s="3999">
        <v>14</v>
      </c>
      <c r="AEQ46" s="3994">
        <v>74</v>
      </c>
      <c r="AER46" s="3994">
        <v>3</v>
      </c>
      <c r="AES46" s="3999">
        <v>20.9</v>
      </c>
      <c r="AET46" s="3994">
        <v>56</v>
      </c>
      <c r="AEU46" s="3994">
        <v>1</v>
      </c>
      <c r="AEV46" s="4050">
        <v>7</v>
      </c>
      <c r="AEW46" s="3994">
        <v>27</v>
      </c>
      <c r="AEX46" s="4049">
        <v>0.11</v>
      </c>
      <c r="AEY46" s="4049">
        <v>54</v>
      </c>
      <c r="AEZ46" s="4049">
        <v>5.5E-2</v>
      </c>
      <c r="AFA46" s="4049">
        <v>38</v>
      </c>
      <c r="AFB46" s="4049">
        <v>7.0999999999999994E-2</v>
      </c>
      <c r="AFC46" s="4049">
        <v>13</v>
      </c>
      <c r="AFD46" s="4049">
        <v>5.0000000000000001E-3</v>
      </c>
      <c r="AFE46" s="4049">
        <v>42</v>
      </c>
      <c r="AFF46" s="4049">
        <v>1.2E-2</v>
      </c>
      <c r="AFG46" s="4049">
        <v>10</v>
      </c>
      <c r="AFH46" s="4049">
        <v>2.5000000000000001E-2</v>
      </c>
      <c r="AFI46" s="4049">
        <v>9</v>
      </c>
      <c r="AFJ46" s="4049">
        <v>0</v>
      </c>
      <c r="AFK46" s="4049">
        <v>7</v>
      </c>
      <c r="AFL46" s="4049">
        <v>0</v>
      </c>
      <c r="AFM46" s="4049">
        <v>7</v>
      </c>
      <c r="AFN46" s="4049">
        <v>31</v>
      </c>
      <c r="AFO46" s="4049">
        <v>214.25115764738405</v>
      </c>
      <c r="AFP46" s="4049">
        <v>18</v>
      </c>
      <c r="AFQ46" s="4049">
        <v>5</v>
      </c>
      <c r="AFR46" s="4049">
        <v>34.556638330223237</v>
      </c>
      <c r="AFS46" s="4049">
        <v>53</v>
      </c>
      <c r="AFT46" s="4049">
        <v>24</v>
      </c>
      <c r="AFU46" s="4049">
        <v>165.87186398507154</v>
      </c>
      <c r="AFV46" s="4049">
        <v>30</v>
      </c>
      <c r="AFW46" s="4049">
        <v>29</v>
      </c>
      <c r="AFX46" s="4049">
        <v>200.42850231529476</v>
      </c>
      <c r="AFY46" s="4049">
        <v>9</v>
      </c>
      <c r="AFZ46" s="4049">
        <v>171</v>
      </c>
      <c r="AGA46" s="4049">
        <v>1181.8370308936346</v>
      </c>
      <c r="AGB46" s="4049">
        <v>16</v>
      </c>
      <c r="AGC46" s="4049">
        <v>31</v>
      </c>
      <c r="AGD46" s="4049">
        <v>214.25115764738405</v>
      </c>
      <c r="AGE46" s="4049">
        <v>24</v>
      </c>
      <c r="AGF46" s="4049">
        <v>89</v>
      </c>
      <c r="AGG46" s="4049">
        <v>81.400000000000006</v>
      </c>
      <c r="AGH46" s="4049">
        <v>31</v>
      </c>
      <c r="AGI46" s="4049">
        <v>3</v>
      </c>
      <c r="AGJ46" s="4049">
        <v>2.74</v>
      </c>
      <c r="AGK46" s="4049">
        <v>2</v>
      </c>
      <c r="AGL46" s="4049">
        <v>0</v>
      </c>
      <c r="AGM46" s="4049">
        <v>0</v>
      </c>
      <c r="AGN46" s="4049">
        <v>2</v>
      </c>
      <c r="AGO46" s="4049">
        <v>70</v>
      </c>
      <c r="AGP46" s="4049">
        <v>64.03</v>
      </c>
      <c r="AGQ46" s="4049">
        <v>31</v>
      </c>
      <c r="AGR46" s="4049">
        <v>0</v>
      </c>
      <c r="AGS46" s="4049">
        <v>0</v>
      </c>
      <c r="AGT46" s="4049">
        <v>19</v>
      </c>
      <c r="AGU46" s="4049">
        <v>6</v>
      </c>
      <c r="AGV46" s="4049">
        <v>5.49</v>
      </c>
      <c r="AGW46" s="4049">
        <v>21</v>
      </c>
      <c r="AGX46" s="4049">
        <v>2</v>
      </c>
      <c r="AGY46" s="4049">
        <v>1.83</v>
      </c>
      <c r="AGZ46" s="4049">
        <v>19</v>
      </c>
      <c r="AHA46" s="4049">
        <v>1</v>
      </c>
      <c r="AHB46" s="4049">
        <v>0.91</v>
      </c>
      <c r="AHC46" s="4049">
        <v>6</v>
      </c>
      <c r="AHD46" s="4049">
        <v>7</v>
      </c>
      <c r="AHE46" s="4049">
        <v>6.4</v>
      </c>
      <c r="AHF46" s="4049">
        <v>23</v>
      </c>
      <c r="AHG46" s="3999">
        <v>286</v>
      </c>
      <c r="AHH46" s="3999">
        <v>271.99</v>
      </c>
      <c r="AHI46" s="3994">
        <v>33</v>
      </c>
      <c r="AHJ46" s="3999">
        <v>328</v>
      </c>
      <c r="AHK46" s="3999">
        <v>311.94</v>
      </c>
      <c r="AHL46" s="3999">
        <v>61</v>
      </c>
      <c r="AHM46" s="3999">
        <v>142</v>
      </c>
      <c r="AHN46" s="3999">
        <v>129.88</v>
      </c>
      <c r="AHO46" s="3994">
        <v>13</v>
      </c>
      <c r="AHP46" s="3999">
        <v>35</v>
      </c>
      <c r="AHQ46" s="3999">
        <v>32.01</v>
      </c>
      <c r="AHR46" s="3999">
        <v>15</v>
      </c>
      <c r="AHS46" s="3999">
        <v>174</v>
      </c>
      <c r="AHT46" s="3999">
        <v>159.15</v>
      </c>
      <c r="AHU46" s="3994">
        <v>17</v>
      </c>
      <c r="AHV46" s="3999">
        <v>163</v>
      </c>
      <c r="AHW46" s="3999">
        <v>155.02000000000001</v>
      </c>
      <c r="AHX46" s="3994">
        <v>51</v>
      </c>
      <c r="AHY46" s="3999">
        <v>277</v>
      </c>
      <c r="AHZ46" s="3999">
        <v>253.36</v>
      </c>
      <c r="AIA46" s="3994">
        <v>35</v>
      </c>
      <c r="AIB46" s="4007"/>
      <c r="AIC46" s="4010"/>
      <c r="AID46" s="4027"/>
      <c r="AIE46" s="4007"/>
      <c r="AIF46" s="4010"/>
      <c r="AIG46" s="4027"/>
      <c r="AIH46" s="4007"/>
      <c r="AII46" s="4007"/>
      <c r="AIJ46" s="3999"/>
      <c r="AIK46" s="4007"/>
      <c r="AIL46" s="4051">
        <v>626</v>
      </c>
      <c r="AIM46" s="4052">
        <v>55.750798722044721</v>
      </c>
      <c r="AIN46" s="4053">
        <f t="shared" si="33"/>
        <v>37</v>
      </c>
      <c r="AIO46" s="4007">
        <v>3632</v>
      </c>
      <c r="AIP46" s="4027">
        <v>20.429515418502202</v>
      </c>
      <c r="AIQ46" s="4007">
        <f t="shared" si="34"/>
        <v>60</v>
      </c>
      <c r="AIR46" s="4051">
        <v>612</v>
      </c>
      <c r="AIS46" s="4052">
        <v>36.928104575163403</v>
      </c>
      <c r="AIT46" s="4053">
        <f t="shared" si="35"/>
        <v>46</v>
      </c>
      <c r="AIU46" s="4007">
        <v>3632</v>
      </c>
      <c r="AIV46" s="4027">
        <v>20.429515418502202</v>
      </c>
      <c r="AIW46" s="4007">
        <f t="shared" si="36"/>
        <v>8</v>
      </c>
      <c r="AIX46" s="4051">
        <v>642</v>
      </c>
      <c r="AIY46" s="4052">
        <v>0.46728971962616817</v>
      </c>
      <c r="AIZ46" s="4053">
        <f t="shared" si="37"/>
        <v>52</v>
      </c>
      <c r="AJA46" s="4007">
        <v>3632</v>
      </c>
      <c r="AJB46" s="4027">
        <v>20.429515418502202</v>
      </c>
      <c r="AJC46" s="4007">
        <f t="shared" si="38"/>
        <v>21</v>
      </c>
      <c r="AJD46" s="4010">
        <v>602</v>
      </c>
      <c r="AJE46" s="4027">
        <v>8.8039867109634553</v>
      </c>
      <c r="AJF46" s="4007">
        <v>18</v>
      </c>
      <c r="AJG46" s="3994">
        <v>3831</v>
      </c>
      <c r="AJH46" s="4050">
        <v>9.2143043591751503</v>
      </c>
      <c r="AJI46" s="4038">
        <v>31</v>
      </c>
      <c r="AJJ46" s="4010">
        <v>602</v>
      </c>
      <c r="AJK46" s="3999">
        <v>24.086378737541526</v>
      </c>
      <c r="AJL46" s="4007">
        <v>39</v>
      </c>
      <c r="AJM46" s="3994">
        <v>3831</v>
      </c>
      <c r="AJN46" s="3999">
        <v>26.363873662229182</v>
      </c>
      <c r="AJO46" s="4007">
        <v>57</v>
      </c>
      <c r="AJP46" s="4010">
        <v>618</v>
      </c>
      <c r="AJQ46" s="3999">
        <v>12.7831715210356</v>
      </c>
      <c r="AJR46" s="4007">
        <v>56</v>
      </c>
      <c r="AJS46" s="3994">
        <v>3632</v>
      </c>
      <c r="AJT46" s="3999">
        <v>20.429515418502202</v>
      </c>
      <c r="AJU46" s="4007">
        <f t="shared" si="39"/>
        <v>63</v>
      </c>
      <c r="AJV46" s="4054">
        <v>0</v>
      </c>
      <c r="AJW46" s="4050">
        <v>50</v>
      </c>
      <c r="AJX46" s="4050">
        <v>50</v>
      </c>
      <c r="AJY46" s="4050">
        <v>50</v>
      </c>
      <c r="AJZ46" s="4050">
        <v>0</v>
      </c>
      <c r="AKA46" s="4050">
        <v>0</v>
      </c>
      <c r="AKB46" s="4050">
        <v>50</v>
      </c>
      <c r="AKC46" s="4050">
        <v>0</v>
      </c>
      <c r="AKD46" s="4050">
        <v>50</v>
      </c>
      <c r="AKE46" s="4050">
        <v>50</v>
      </c>
      <c r="AKF46" s="4050">
        <v>0</v>
      </c>
      <c r="AKG46" s="4055">
        <v>2</v>
      </c>
      <c r="AKH46" s="4011">
        <v>39.014084507042249</v>
      </c>
      <c r="AKI46" s="4011">
        <v>7.464788732394366</v>
      </c>
      <c r="AKJ46" s="4011">
        <v>21.549295774647888</v>
      </c>
      <c r="AKK46" s="4011">
        <v>15.352112676056336</v>
      </c>
      <c r="AKL46" s="4011">
        <v>8.7323943661971821</v>
      </c>
      <c r="AKM46" s="4011">
        <v>10.28169014084507</v>
      </c>
      <c r="AKN46" s="4011">
        <v>15.492957746478872</v>
      </c>
      <c r="AKO46" s="4011">
        <v>8.7323943661971821</v>
      </c>
      <c r="AKP46" s="4011">
        <v>33.521126760563376</v>
      </c>
      <c r="AKQ46" s="4011">
        <v>5.6338028169014089</v>
      </c>
      <c r="AKR46" s="4011">
        <v>7.042253521126761</v>
      </c>
      <c r="AKS46" s="3994">
        <v>710</v>
      </c>
      <c r="AKT46" s="4010" t="s">
        <v>1650</v>
      </c>
      <c r="AKU46" s="4007" t="s">
        <v>1634</v>
      </c>
      <c r="AKV46" s="4007" t="s">
        <v>1633</v>
      </c>
      <c r="AKW46" s="4007" t="s">
        <v>1634</v>
      </c>
      <c r="AKX46" s="4007" t="s">
        <v>1634</v>
      </c>
      <c r="AKY46" s="4007" t="s">
        <v>1634</v>
      </c>
      <c r="AKZ46" s="4007" t="s">
        <v>1634</v>
      </c>
      <c r="ALA46" s="4007">
        <v>2</v>
      </c>
      <c r="ALB46" s="4007">
        <v>1</v>
      </c>
      <c r="ALC46" s="4007">
        <v>-1</v>
      </c>
      <c r="ALD46" s="4007">
        <v>1</v>
      </c>
      <c r="ALE46" s="4007">
        <v>1</v>
      </c>
      <c r="ALF46" s="4007">
        <v>1</v>
      </c>
      <c r="ALG46" s="4007">
        <v>1</v>
      </c>
      <c r="ALH46" s="4007">
        <f t="shared" si="40"/>
        <v>6</v>
      </c>
      <c r="ALI46" s="4007">
        <f t="shared" si="41"/>
        <v>31</v>
      </c>
      <c r="ALJ46" s="4044" t="s">
        <v>31</v>
      </c>
      <c r="ALK46" s="3999" t="s">
        <v>31</v>
      </c>
      <c r="ALL46" s="3999" t="s">
        <v>1635</v>
      </c>
      <c r="ALM46" s="3999" t="s">
        <v>31</v>
      </c>
      <c r="ALN46" s="3999" t="s">
        <v>31</v>
      </c>
      <c r="ALO46" s="3999" t="s">
        <v>31</v>
      </c>
      <c r="ALP46" s="3999" t="s">
        <v>31</v>
      </c>
      <c r="ALQ46" s="4010">
        <v>4</v>
      </c>
      <c r="ALR46" s="4007">
        <v>5</v>
      </c>
      <c r="ALS46" s="4007">
        <v>1</v>
      </c>
      <c r="ALT46" s="4007">
        <v>2</v>
      </c>
      <c r="ALU46" s="4007">
        <v>1</v>
      </c>
      <c r="ALV46" s="4007">
        <v>3</v>
      </c>
      <c r="ALW46" s="4038">
        <v>1</v>
      </c>
      <c r="ALX46" s="4039">
        <v>0.78277886497064586</v>
      </c>
      <c r="ALY46" s="4007">
        <v>37</v>
      </c>
      <c r="ALZ46" s="4037">
        <v>0.97847358121330719</v>
      </c>
      <c r="AMA46" s="4007">
        <v>20</v>
      </c>
      <c r="AMB46" s="4037">
        <v>0.19569471624266147</v>
      </c>
      <c r="AMC46" s="4007">
        <v>45</v>
      </c>
      <c r="AMD46" s="4037">
        <v>0.39138943248532293</v>
      </c>
      <c r="AME46" s="4007">
        <v>52</v>
      </c>
      <c r="AMF46" s="4007">
        <v>0.19569471624266147</v>
      </c>
      <c r="AMG46" s="4007">
        <v>49</v>
      </c>
      <c r="AMH46" s="4037">
        <v>0.58708414872798431</v>
      </c>
      <c r="AMI46" s="4007">
        <v>31</v>
      </c>
      <c r="AMJ46" s="4037">
        <v>0.19569471624266147</v>
      </c>
      <c r="AMK46" s="4007">
        <v>59</v>
      </c>
      <c r="AML46" s="4043">
        <v>1</v>
      </c>
      <c r="AMM46" s="3994">
        <v>0</v>
      </c>
      <c r="AMN46" s="3994">
        <v>0</v>
      </c>
      <c r="AMO46" s="4044">
        <v>0.19569471624266147</v>
      </c>
      <c r="AMP46" s="4007">
        <v>48</v>
      </c>
      <c r="AMQ46" s="3999">
        <v>0</v>
      </c>
      <c r="AMR46" s="4007">
        <v>27</v>
      </c>
      <c r="AMS46" s="3999">
        <v>0</v>
      </c>
      <c r="AMT46" s="4038">
        <v>27</v>
      </c>
      <c r="AMU46" s="4043">
        <v>0</v>
      </c>
      <c r="AMV46" s="4037">
        <v>0</v>
      </c>
      <c r="AMW46" s="4007">
        <v>32</v>
      </c>
      <c r="AMX46" s="4044" t="s">
        <v>1687</v>
      </c>
      <c r="AMY46" s="3999" t="s">
        <v>1687</v>
      </c>
      <c r="AMZ46" s="4007">
        <v>1</v>
      </c>
      <c r="ANA46" s="4007">
        <v>1</v>
      </c>
      <c r="ANB46" s="4007">
        <v>2</v>
      </c>
      <c r="ANC46" s="4007">
        <v>55</v>
      </c>
      <c r="AND46" s="4056" t="s">
        <v>1632</v>
      </c>
      <c r="ANE46" s="4057" t="s">
        <v>1632</v>
      </c>
      <c r="ANF46" s="4057" t="s">
        <v>1632</v>
      </c>
      <c r="ANG46" s="4057" t="s">
        <v>1625</v>
      </c>
      <c r="ANH46" s="4027">
        <v>5</v>
      </c>
      <c r="ANI46" s="4027">
        <v>5</v>
      </c>
      <c r="ANJ46" s="4027">
        <v>5</v>
      </c>
      <c r="ANK46" s="4027">
        <v>0</v>
      </c>
      <c r="ANL46" s="4035">
        <f t="shared" si="42"/>
        <v>15</v>
      </c>
      <c r="ANM46" s="4035">
        <f t="shared" si="43"/>
        <v>39</v>
      </c>
      <c r="ANN46" s="4058" t="s">
        <v>1625</v>
      </c>
      <c r="ANO46" s="4027" t="s">
        <v>1632</v>
      </c>
      <c r="ANP46" s="4027" t="s">
        <v>1625</v>
      </c>
      <c r="ANQ46" s="4027" t="s">
        <v>1625</v>
      </c>
      <c r="ANR46" s="4027">
        <v>0</v>
      </c>
      <c r="ANS46" s="4027">
        <v>5</v>
      </c>
      <c r="ANT46" s="4027">
        <v>0</v>
      </c>
      <c r="ANU46" s="4027">
        <v>0</v>
      </c>
      <c r="ANV46" s="4007">
        <f t="shared" si="44"/>
        <v>5</v>
      </c>
      <c r="ANW46" s="4007">
        <f t="shared" si="45"/>
        <v>66</v>
      </c>
      <c r="ANX46" s="4043">
        <v>90</v>
      </c>
      <c r="ANY46" s="4007">
        <v>3976</v>
      </c>
      <c r="ANZ46" s="4059">
        <v>28.382000000000001</v>
      </c>
      <c r="AOA46" s="4007">
        <v>3</v>
      </c>
      <c r="AOB46" s="4059">
        <v>1.3</v>
      </c>
      <c r="AOC46" s="4055">
        <f t="shared" si="46"/>
        <v>71</v>
      </c>
      <c r="AOD46" s="4059">
        <v>99.12</v>
      </c>
      <c r="AOE46" s="4055">
        <f t="shared" si="47"/>
        <v>5</v>
      </c>
      <c r="AOF46" s="3994">
        <v>96</v>
      </c>
      <c r="AOG46" s="4011">
        <v>18.786692759295498</v>
      </c>
      <c r="AOH46" s="4055">
        <v>6</v>
      </c>
      <c r="AOI46" s="3994">
        <v>2</v>
      </c>
      <c r="AOJ46" s="4011">
        <v>0.39138943248532293</v>
      </c>
      <c r="AOK46" s="4055">
        <v>37</v>
      </c>
      <c r="AOL46" s="3994">
        <v>3</v>
      </c>
      <c r="AOM46" s="4011">
        <v>0.58708414872798431</v>
      </c>
      <c r="AON46" s="4055">
        <v>27</v>
      </c>
      <c r="AOO46" s="3994">
        <v>2</v>
      </c>
      <c r="AOP46" s="4011">
        <v>0.39138943248532293</v>
      </c>
      <c r="AOQ46" s="4055">
        <v>30</v>
      </c>
      <c r="AOR46" s="4058" t="s">
        <v>1632</v>
      </c>
      <c r="AOS46" s="4027" t="s">
        <v>1632</v>
      </c>
      <c r="AOT46" s="4027" t="s">
        <v>1632</v>
      </c>
      <c r="AOU46" s="4027" t="s">
        <v>1632</v>
      </c>
      <c r="AOV46" s="4027">
        <v>5</v>
      </c>
      <c r="AOW46" s="4027">
        <v>5</v>
      </c>
      <c r="AOX46" s="4027">
        <v>5</v>
      </c>
      <c r="AOY46" s="4027">
        <v>5</v>
      </c>
      <c r="AOZ46" s="4007">
        <f t="shared" si="48"/>
        <v>20</v>
      </c>
      <c r="APA46" s="4007">
        <f t="shared" si="49"/>
        <v>1</v>
      </c>
      <c r="APB46" s="4060" t="s">
        <v>1632</v>
      </c>
      <c r="APC46" s="4061" t="s">
        <v>1632</v>
      </c>
      <c r="APD46" s="4061" t="s">
        <v>1632</v>
      </c>
      <c r="APE46" s="4061" t="s">
        <v>1632</v>
      </c>
      <c r="APF46" s="4036">
        <v>5</v>
      </c>
      <c r="APG46" s="4036">
        <v>5</v>
      </c>
      <c r="APH46" s="4036">
        <v>5</v>
      </c>
      <c r="API46" s="4036">
        <v>5</v>
      </c>
      <c r="APJ46" s="4007">
        <f t="shared" si="50"/>
        <v>20</v>
      </c>
      <c r="APK46" s="4007">
        <f t="shared" si="51"/>
        <v>1</v>
      </c>
      <c r="APL46" s="4007">
        <v>0</v>
      </c>
      <c r="APM46" s="4027">
        <v>0</v>
      </c>
      <c r="APN46" s="4007">
        <v>17</v>
      </c>
      <c r="APO46" s="4007">
        <v>0</v>
      </c>
      <c r="APP46" s="4027">
        <v>0</v>
      </c>
      <c r="APQ46" s="4007">
        <v>18</v>
      </c>
      <c r="APR46" s="4051">
        <v>0</v>
      </c>
      <c r="APS46" s="4053">
        <v>0</v>
      </c>
      <c r="APT46" s="4053">
        <v>0</v>
      </c>
      <c r="APU46" s="4049">
        <v>0</v>
      </c>
      <c r="APV46" s="4049">
        <v>0</v>
      </c>
      <c r="APW46" s="4049">
        <v>0</v>
      </c>
      <c r="APX46" s="4049">
        <v>38</v>
      </c>
      <c r="APY46" s="4049">
        <v>1.7</v>
      </c>
      <c r="APZ46" s="4049">
        <v>34</v>
      </c>
      <c r="AQA46" s="4049">
        <v>272</v>
      </c>
      <c r="AQB46" s="4049">
        <v>20</v>
      </c>
      <c r="AQC46" s="4049">
        <v>160</v>
      </c>
      <c r="AQD46" s="4050">
        <v>5.3712480252764614</v>
      </c>
      <c r="AQE46" s="4049">
        <v>42</v>
      </c>
      <c r="AQF46" s="4049">
        <v>1.7</v>
      </c>
      <c r="AQG46" s="4049">
        <v>34</v>
      </c>
      <c r="AQH46" s="4049">
        <v>272</v>
      </c>
      <c r="AQI46" s="4049">
        <v>20</v>
      </c>
      <c r="AQJ46" s="4049">
        <v>160</v>
      </c>
      <c r="AQK46" s="4049">
        <v>5.3712480252764614</v>
      </c>
      <c r="AQL46" s="1192">
        <v>64</v>
      </c>
      <c r="AQM46" s="4007"/>
      <c r="AQN46" s="4007"/>
      <c r="AQO46" s="4007"/>
      <c r="AQP46" s="4007"/>
      <c r="AQQ46" s="4007">
        <v>8456</v>
      </c>
      <c r="AQR46" s="4007">
        <v>7347</v>
      </c>
      <c r="AQS46" s="4049">
        <v>526</v>
      </c>
      <c r="AQT46" s="4050">
        <v>7.1593847829045876</v>
      </c>
      <c r="AQU46" s="4049">
        <f t="shared" si="52"/>
        <v>25</v>
      </c>
      <c r="AQV46" s="4049">
        <v>144</v>
      </c>
      <c r="AQW46" s="4049">
        <v>27.376425855513308</v>
      </c>
      <c r="AQX46" s="4050">
        <v>3.5902777777777777</v>
      </c>
      <c r="AQY46" s="4049">
        <f t="shared" si="53"/>
        <v>30</v>
      </c>
      <c r="AQZ46" s="4049">
        <v>95</v>
      </c>
      <c r="ARA46" s="4049">
        <v>621</v>
      </c>
      <c r="ARB46" s="4049">
        <v>15.297906602254429</v>
      </c>
      <c r="ARC46" s="4049">
        <f t="shared" si="54"/>
        <v>39</v>
      </c>
      <c r="ARD46" s="4062">
        <v>2.2541173268000545</v>
      </c>
      <c r="ARE46" s="4063">
        <f t="shared" si="55"/>
        <v>65</v>
      </c>
      <c r="ARF46" s="4053">
        <v>82</v>
      </c>
      <c r="ARG46" s="4050">
        <v>12.195121951219512</v>
      </c>
      <c r="ARH46" s="4049">
        <f t="shared" si="56"/>
        <v>28</v>
      </c>
      <c r="ARI46" s="4007">
        <v>780</v>
      </c>
      <c r="ARJ46" s="4011">
        <v>18.846153846153847</v>
      </c>
      <c r="ARK46" s="3994">
        <f t="shared" si="57"/>
        <v>34</v>
      </c>
      <c r="ARL46" s="4049">
        <v>170</v>
      </c>
      <c r="ARM46" s="4007">
        <v>36</v>
      </c>
      <c r="ARN46" s="4011">
        <v>21.176470588235293</v>
      </c>
      <c r="ARO46" s="3994">
        <f t="shared" si="58"/>
        <v>46</v>
      </c>
      <c r="ARP46" s="4002">
        <v>107</v>
      </c>
      <c r="ARQ46" s="4064">
        <v>8</v>
      </c>
      <c r="ARR46" s="4012">
        <v>7.4766355140186906</v>
      </c>
      <c r="ARS46" s="4047">
        <f t="shared" si="59"/>
        <v>22</v>
      </c>
      <c r="ART46" s="4007">
        <v>55</v>
      </c>
      <c r="ARU46" s="3994">
        <f t="shared" si="59"/>
        <v>34</v>
      </c>
      <c r="ARV46" s="4007" t="s">
        <v>31</v>
      </c>
      <c r="ARW46" s="4007" t="s">
        <v>31</v>
      </c>
      <c r="ARX46" s="4011" t="s">
        <v>31</v>
      </c>
      <c r="ARY46" s="3994" t="str">
        <f t="shared" si="60"/>
        <v>-</v>
      </c>
      <c r="ARZ46" s="4007" t="s">
        <v>31</v>
      </c>
      <c r="ASA46" s="4007" t="s">
        <v>31</v>
      </c>
      <c r="ASB46" s="3999" t="s">
        <v>31</v>
      </c>
      <c r="ASC46" s="3994" t="str">
        <f t="shared" si="61"/>
        <v>-</v>
      </c>
      <c r="ASD46" s="3999">
        <v>25.581395348837212</v>
      </c>
      <c r="ASE46" s="3999">
        <v>20.930232558139537</v>
      </c>
      <c r="ASF46" s="3999">
        <v>18.604651162790699</v>
      </c>
      <c r="ASG46" s="3999">
        <v>8.1395348837209305</v>
      </c>
      <c r="ASH46" s="3999">
        <v>11.627906976744185</v>
      </c>
      <c r="ASI46" s="3999">
        <v>9.3023255813953494</v>
      </c>
      <c r="ASJ46" s="3999">
        <v>5.8139534883720927</v>
      </c>
      <c r="ASK46" s="3999">
        <v>0</v>
      </c>
      <c r="ASL46" s="3999">
        <v>0</v>
      </c>
      <c r="ASM46" s="4007">
        <v>22</v>
      </c>
      <c r="ASN46" s="4007">
        <v>18</v>
      </c>
      <c r="ASO46" s="4007">
        <v>16</v>
      </c>
      <c r="ASP46" s="4007">
        <v>7</v>
      </c>
      <c r="ASQ46" s="4007">
        <v>10</v>
      </c>
      <c r="ASR46" s="4007">
        <v>8</v>
      </c>
      <c r="ASS46" s="4007">
        <v>5</v>
      </c>
      <c r="AST46" s="4007">
        <v>0</v>
      </c>
      <c r="ASU46" s="4007">
        <v>0</v>
      </c>
      <c r="ASV46" s="4007">
        <v>86</v>
      </c>
      <c r="ASW46" s="3999">
        <v>18.75</v>
      </c>
      <c r="ASX46" s="3999">
        <v>18.75</v>
      </c>
      <c r="ASY46" s="3999">
        <v>6.25</v>
      </c>
      <c r="ASZ46" s="3999">
        <v>0</v>
      </c>
      <c r="ATA46" s="3999">
        <v>6.25</v>
      </c>
      <c r="ATB46" s="3999">
        <v>25</v>
      </c>
      <c r="ATC46" s="3999">
        <v>18.75</v>
      </c>
      <c r="ATD46" s="3999">
        <v>6.25</v>
      </c>
      <c r="ATE46" s="3999">
        <v>0</v>
      </c>
      <c r="ATF46" s="4007">
        <v>3</v>
      </c>
      <c r="ATG46" s="4007">
        <v>3</v>
      </c>
      <c r="ATH46" s="4007">
        <v>1</v>
      </c>
      <c r="ATI46" s="4007">
        <v>0</v>
      </c>
      <c r="ATJ46" s="4007">
        <v>1</v>
      </c>
      <c r="ATK46" s="4007">
        <v>4</v>
      </c>
      <c r="ATL46" s="4007">
        <v>3</v>
      </c>
      <c r="ATM46" s="4007">
        <v>1</v>
      </c>
      <c r="ATN46" s="4007">
        <v>0</v>
      </c>
      <c r="ATO46" s="4007">
        <v>16</v>
      </c>
      <c r="ATP46" s="3999">
        <v>50</v>
      </c>
      <c r="ATQ46" s="3999">
        <v>0</v>
      </c>
      <c r="ATR46" s="3999">
        <v>18.75</v>
      </c>
      <c r="ATS46" s="3999">
        <v>18.75</v>
      </c>
      <c r="ATT46" s="3999">
        <v>0</v>
      </c>
      <c r="ATU46" s="3999">
        <v>6.25</v>
      </c>
      <c r="ATV46" s="3999">
        <v>6.25</v>
      </c>
      <c r="ATW46" s="3999">
        <v>0</v>
      </c>
      <c r="ATX46" s="3999">
        <v>0</v>
      </c>
      <c r="ATY46" s="4007">
        <v>8</v>
      </c>
      <c r="ATZ46" s="4007">
        <v>0</v>
      </c>
      <c r="AUA46" s="4007">
        <v>3</v>
      </c>
      <c r="AUB46" s="4007">
        <v>3</v>
      </c>
      <c r="AUC46" s="4007">
        <v>0</v>
      </c>
      <c r="AUD46" s="4007">
        <v>1</v>
      </c>
      <c r="AUE46" s="4007">
        <v>1</v>
      </c>
      <c r="AUF46" s="4007">
        <v>0</v>
      </c>
      <c r="AUG46" s="4007">
        <v>0</v>
      </c>
      <c r="AUH46" s="4007">
        <v>16</v>
      </c>
      <c r="AUI46" s="3999" t="s">
        <v>1648</v>
      </c>
      <c r="AUJ46" s="3999" t="s">
        <v>1623</v>
      </c>
      <c r="AUK46" s="4005">
        <v>0</v>
      </c>
      <c r="AUL46" s="4046">
        <v>31</v>
      </c>
      <c r="AUM46" s="3996" t="s">
        <v>1625</v>
      </c>
      <c r="AUN46" s="3996" t="s">
        <v>1625</v>
      </c>
      <c r="AUO46" s="3996" t="s">
        <v>1625</v>
      </c>
      <c r="AUP46" s="4006" t="s">
        <v>1626</v>
      </c>
      <c r="AUQ46" s="3999" t="s">
        <v>1625</v>
      </c>
      <c r="AUR46" s="3999" t="s">
        <v>1627</v>
      </c>
      <c r="AUS46" s="3999" t="s">
        <v>1627</v>
      </c>
      <c r="AUT46" s="3999" t="s">
        <v>1627</v>
      </c>
      <c r="AUU46" s="3999" t="s">
        <v>1625</v>
      </c>
      <c r="AUV46" s="3999" t="s">
        <v>1628</v>
      </c>
      <c r="AUW46" s="4065" t="s">
        <v>1673</v>
      </c>
      <c r="AUX46" s="3999" t="s">
        <v>1673</v>
      </c>
      <c r="AUY46" s="3999" t="s">
        <v>1763</v>
      </c>
      <c r="AUZ46" s="3994">
        <v>60</v>
      </c>
      <c r="AVA46" s="3994">
        <v>5</v>
      </c>
      <c r="AVB46" s="4011">
        <v>8.3000000000000007</v>
      </c>
      <c r="AVC46" s="3994">
        <v>0</v>
      </c>
      <c r="AVD46" s="3999">
        <v>0</v>
      </c>
      <c r="AVE46" s="3994">
        <f t="shared" si="62"/>
        <v>25</v>
      </c>
      <c r="AVF46" s="3999">
        <v>20</v>
      </c>
      <c r="AVG46" s="4046">
        <v>1</v>
      </c>
      <c r="AVH46" s="3999" t="s">
        <v>1632</v>
      </c>
      <c r="AVI46" s="3999" t="s">
        <v>1632</v>
      </c>
      <c r="AVJ46" s="3999" t="s">
        <v>1632</v>
      </c>
      <c r="AVK46" s="3999" t="s">
        <v>1632</v>
      </c>
      <c r="AVL46" s="4044">
        <v>14</v>
      </c>
      <c r="AVM46" s="3994">
        <f t="shared" si="63"/>
        <v>23</v>
      </c>
      <c r="AVN46" s="4007">
        <v>2</v>
      </c>
      <c r="AVO46" s="3999">
        <v>7</v>
      </c>
      <c r="AVP46" s="3994">
        <f t="shared" si="64"/>
        <v>20</v>
      </c>
      <c r="AVQ46" s="4007">
        <v>1</v>
      </c>
      <c r="AVR46" s="3999">
        <v>0</v>
      </c>
      <c r="AVS46" s="3994">
        <f t="shared" si="65"/>
        <v>14</v>
      </c>
      <c r="AVT46" s="4007">
        <v>0</v>
      </c>
      <c r="AVU46" s="3999">
        <v>0</v>
      </c>
      <c r="AVV46" s="3994">
        <f t="shared" si="66"/>
        <v>29</v>
      </c>
      <c r="AVW46" s="4007">
        <v>0</v>
      </c>
      <c r="AVX46" s="3999">
        <v>0</v>
      </c>
      <c r="AVY46" s="4038">
        <v>0</v>
      </c>
      <c r="AVZ46" s="4044">
        <v>0</v>
      </c>
      <c r="AWA46" s="3994">
        <f t="shared" si="67"/>
        <v>26</v>
      </c>
      <c r="AWB46" s="4007">
        <v>0</v>
      </c>
      <c r="AWC46" s="3999">
        <v>0</v>
      </c>
      <c r="AWD46" s="3994">
        <f t="shared" si="68"/>
        <v>9</v>
      </c>
      <c r="AWE46" s="4007">
        <v>0</v>
      </c>
      <c r="AWF46" s="3999">
        <v>14</v>
      </c>
      <c r="AWG46" s="3994">
        <f t="shared" si="69"/>
        <v>34</v>
      </c>
      <c r="AWH46" s="4007">
        <v>2</v>
      </c>
      <c r="AWI46" s="4010">
        <v>255</v>
      </c>
      <c r="AWJ46" s="4007">
        <v>96</v>
      </c>
      <c r="AWK46" s="4007" t="s">
        <v>31</v>
      </c>
      <c r="AWL46" s="4007" t="s">
        <v>31</v>
      </c>
      <c r="AWM46" s="4007" t="s">
        <v>31</v>
      </c>
      <c r="AWN46" s="4007">
        <v>351</v>
      </c>
      <c r="AWO46" s="4007" t="s">
        <v>31</v>
      </c>
      <c r="AWP46" s="4007">
        <v>54</v>
      </c>
      <c r="AWQ46" s="4007" t="s">
        <v>31</v>
      </c>
      <c r="AWR46" s="4007">
        <v>54</v>
      </c>
      <c r="AWS46" s="4044">
        <v>0.1</v>
      </c>
      <c r="AWT46" s="3994">
        <f t="shared" si="70"/>
        <v>47</v>
      </c>
      <c r="AWU46" s="3999">
        <v>7.9000000000000001E-2</v>
      </c>
      <c r="AWV46" s="3994">
        <f t="shared" si="70"/>
        <v>25</v>
      </c>
      <c r="AWW46" s="3999">
        <v>6.0000000000000001E-3</v>
      </c>
      <c r="AWX46" s="3994">
        <f t="shared" si="3"/>
        <v>13</v>
      </c>
      <c r="AWY46" s="3999">
        <v>1.7000000000000001E-2</v>
      </c>
      <c r="AWZ46" s="3994">
        <f t="shared" si="71"/>
        <v>20</v>
      </c>
      <c r="AXA46" s="3999" t="s">
        <v>31</v>
      </c>
      <c r="AXB46" s="3999">
        <v>0.20200000000000001</v>
      </c>
      <c r="AXC46" s="3999">
        <v>6.7000000000000004E-2</v>
      </c>
      <c r="AXD46" s="3994">
        <f t="shared" si="4"/>
        <v>5</v>
      </c>
      <c r="AXE46" s="3999">
        <v>3.3000000000000002E-2</v>
      </c>
      <c r="AXF46" s="3994">
        <f t="shared" si="5"/>
        <v>26</v>
      </c>
      <c r="AXG46" s="3999">
        <v>1E-3</v>
      </c>
      <c r="AXH46" s="3994">
        <f t="shared" si="6"/>
        <v>8</v>
      </c>
      <c r="AXI46" s="3999">
        <v>0.10100000000000001</v>
      </c>
      <c r="AXK46" s="4066">
        <v>92.467332820906989</v>
      </c>
      <c r="AXL46" s="4067">
        <v>2602</v>
      </c>
      <c r="AXM46" s="4007">
        <f t="shared" si="72"/>
        <v>56</v>
      </c>
      <c r="AXN46" s="4066">
        <v>38.904573687182378</v>
      </c>
      <c r="AXO46" s="4067">
        <v>3542</v>
      </c>
      <c r="AXP46" s="4007">
        <f t="shared" si="73"/>
        <v>48</v>
      </c>
      <c r="AXQ46" s="4068">
        <v>63521</v>
      </c>
      <c r="AXR46" s="4068">
        <v>63428</v>
      </c>
      <c r="AXS46" s="4069">
        <v>0.14662294254902974</v>
      </c>
      <c r="AXT46" s="4068" t="s">
        <v>8059</v>
      </c>
      <c r="AXU46" s="4068">
        <v>11418</v>
      </c>
      <c r="AXV46" s="4068">
        <v>11132</v>
      </c>
      <c r="AXW46" s="4069">
        <v>2.5691699604743121</v>
      </c>
      <c r="AXX46" s="4068" t="s">
        <v>8059</v>
      </c>
      <c r="AXY46" s="4069">
        <v>17.975157821822705</v>
      </c>
      <c r="AXZ46" s="4069">
        <v>17.550608564041116</v>
      </c>
      <c r="AYA46" s="4069">
        <v>-0.42454925778158881</v>
      </c>
      <c r="AYB46" s="4068" t="s">
        <v>1632</v>
      </c>
      <c r="AYC46" s="4070">
        <v>23808</v>
      </c>
      <c r="AYD46" s="4068">
        <v>24136</v>
      </c>
      <c r="AYE46" s="4069">
        <v>1.3589658601259487</v>
      </c>
      <c r="AYF46" s="4068" t="s">
        <v>8059</v>
      </c>
      <c r="AYG46" s="4068">
        <v>13068</v>
      </c>
      <c r="AYH46" s="4068">
        <v>13155</v>
      </c>
      <c r="AYI46" s="4069">
        <v>0.66134549600911896</v>
      </c>
      <c r="AYJ46" s="4068" t="s">
        <v>8059</v>
      </c>
      <c r="AYK46" s="4068">
        <v>232188</v>
      </c>
      <c r="AYL46" s="4068">
        <v>226254</v>
      </c>
      <c r="AYM46" s="4069">
        <v>2.6227160624784602</v>
      </c>
      <c r="AYN46" s="4068" t="s">
        <v>8059</v>
      </c>
      <c r="AYO46" s="4068">
        <v>1163046418</v>
      </c>
      <c r="AYP46" s="4068">
        <v>1177041147</v>
      </c>
      <c r="AYQ46" s="4069">
        <v>1.1889753417430882</v>
      </c>
      <c r="AYR46" s="4068" t="s">
        <v>8059</v>
      </c>
      <c r="AYS46" s="4068">
        <v>609414772</v>
      </c>
      <c r="AYT46" s="4068">
        <v>644287122</v>
      </c>
      <c r="AYU46" s="4069">
        <v>5.4125480409648787</v>
      </c>
      <c r="AYV46" s="4068" t="s">
        <v>8056</v>
      </c>
      <c r="AYW46" s="4068">
        <v>386406325</v>
      </c>
      <c r="AYX46" s="4068">
        <v>370937231</v>
      </c>
      <c r="AYY46" s="4069">
        <v>4.1702726788295905</v>
      </c>
      <c r="AYZ46" s="4068" t="s">
        <v>8056</v>
      </c>
      <c r="AZA46" s="4068">
        <v>21302306</v>
      </c>
      <c r="AZB46" s="4068">
        <v>21609559</v>
      </c>
      <c r="AZC46" s="4069">
        <v>1.4218383632909877</v>
      </c>
      <c r="AZD46" s="4068" t="s">
        <v>8059</v>
      </c>
      <c r="AZE46" s="4068">
        <v>65288091</v>
      </c>
      <c r="AZF46" s="4068">
        <v>61181023</v>
      </c>
      <c r="AZG46" s="4069">
        <v>6.7129769961512267</v>
      </c>
      <c r="AZH46" s="4068" t="s">
        <v>8058</v>
      </c>
      <c r="AZI46" s="4068">
        <v>42636635</v>
      </c>
      <c r="AZJ46" s="4068">
        <v>39319487</v>
      </c>
      <c r="AZK46" s="4069">
        <v>8.436396944853314</v>
      </c>
      <c r="AZL46" s="4068" t="s">
        <v>8058</v>
      </c>
      <c r="AZM46" s="4068">
        <v>33996294</v>
      </c>
      <c r="AZN46" s="4068">
        <v>32316344</v>
      </c>
      <c r="AZO46" s="4069">
        <v>5.198453141852923</v>
      </c>
      <c r="AZP46" s="4068" t="s">
        <v>8056</v>
      </c>
      <c r="AZQ46" s="4068">
        <v>0</v>
      </c>
      <c r="AZR46" s="4068">
        <v>0</v>
      </c>
      <c r="AZS46" s="4069" t="s">
        <v>31</v>
      </c>
      <c r="AZT46" s="4068" t="s">
        <v>31</v>
      </c>
      <c r="AZU46" s="4068">
        <v>4001995</v>
      </c>
      <c r="AZV46" s="4068">
        <v>7390381</v>
      </c>
      <c r="AZW46" s="4069">
        <v>45.848596980318071</v>
      </c>
      <c r="AZX46" s="4068" t="s">
        <v>8057</v>
      </c>
      <c r="AZY46" s="4070">
        <v>6297150000</v>
      </c>
      <c r="AZZ46" s="4068">
        <v>6418631138</v>
      </c>
      <c r="BAA46" s="4069">
        <v>1.8926331080282779</v>
      </c>
      <c r="BAB46" s="4068" t="s">
        <v>8059</v>
      </c>
      <c r="BAC46" s="4068">
        <v>2664021000</v>
      </c>
      <c r="BAD46" s="4068">
        <v>2717607227</v>
      </c>
      <c r="BAE46" s="4069">
        <v>1.9718164739779098</v>
      </c>
      <c r="BAF46" s="4068" t="s">
        <v>8059</v>
      </c>
      <c r="BAG46" s="4068">
        <v>8495651000</v>
      </c>
      <c r="BAH46" s="4068">
        <v>8144678308</v>
      </c>
      <c r="BAI46" s="4069">
        <v>4.3092271877117838</v>
      </c>
      <c r="BAJ46" s="4068" t="s">
        <v>8056</v>
      </c>
      <c r="BAK46" s="4070">
        <v>2944432000</v>
      </c>
      <c r="BAL46" s="4068">
        <v>2982791076</v>
      </c>
      <c r="BAM46" s="4069">
        <v>1.2860128323650741</v>
      </c>
      <c r="BAN46" s="4068" t="s">
        <v>8059</v>
      </c>
      <c r="BAO46" s="4068">
        <v>625514000</v>
      </c>
      <c r="BAP46" s="4068">
        <v>652858282</v>
      </c>
      <c r="BAQ46" s="4069">
        <v>4.1883947487396682</v>
      </c>
      <c r="BAR46" s="4068" t="s">
        <v>8056</v>
      </c>
      <c r="BAS46" s="4068">
        <v>2701200000</v>
      </c>
      <c r="BAT46" s="4068">
        <v>2733616589</v>
      </c>
      <c r="BAU46" s="4069">
        <v>1.1858498785251612</v>
      </c>
      <c r="BAV46" s="4068" t="s">
        <v>8059</v>
      </c>
      <c r="BAW46" s="4068">
        <v>14390000</v>
      </c>
      <c r="BAX46" s="4068">
        <v>43221494</v>
      </c>
      <c r="BAY46" s="4069">
        <v>66.706379932169853</v>
      </c>
      <c r="BAZ46" s="4068" t="s">
        <v>8057</v>
      </c>
      <c r="BBA46" s="4068">
        <v>11614000</v>
      </c>
      <c r="BBB46" s="4068">
        <v>6143697</v>
      </c>
      <c r="BBC46" s="4069">
        <v>89.039270654135464</v>
      </c>
      <c r="BBD46" s="4068" t="s">
        <v>8057</v>
      </c>
      <c r="BBE46" s="4070">
        <v>1552715000</v>
      </c>
      <c r="BBF46" s="4068">
        <v>1585221235</v>
      </c>
      <c r="BBG46" s="4069">
        <v>2.0505803406046397</v>
      </c>
      <c r="BBH46" s="4068" t="s">
        <v>8059</v>
      </c>
      <c r="BBI46" s="4068">
        <v>42168000</v>
      </c>
      <c r="BBJ46" s="4068">
        <v>29575395</v>
      </c>
      <c r="BBK46" s="4069">
        <v>42.577977403175851</v>
      </c>
      <c r="BBL46" s="4068" t="s">
        <v>8057</v>
      </c>
      <c r="BBM46" s="4068">
        <v>1069138000</v>
      </c>
      <c r="BBN46" s="4068">
        <v>1102810597</v>
      </c>
      <c r="BBO46" s="4069">
        <v>3.0533436196206623</v>
      </c>
      <c r="BBP46" s="4068" t="s">
        <v>8056</v>
      </c>
      <c r="BBQ46" s="4070">
        <v>986033000</v>
      </c>
      <c r="BBR46" s="4068">
        <v>991956288</v>
      </c>
      <c r="BBS46" s="4069">
        <v>0.59713195749205283</v>
      </c>
      <c r="BBT46" s="4068" t="s">
        <v>8059</v>
      </c>
      <c r="BBU46" s="4068">
        <v>97625000</v>
      </c>
      <c r="BBV46" s="4068">
        <v>107075830</v>
      </c>
      <c r="BBW46" s="4069">
        <v>8.8262962799354483</v>
      </c>
      <c r="BBX46" s="4068" t="s">
        <v>8058</v>
      </c>
      <c r="BBY46" s="4068">
        <v>347440000</v>
      </c>
      <c r="BBZ46" s="4068">
        <v>351831519</v>
      </c>
      <c r="BCA46" s="4069">
        <v>1.2481880567385986</v>
      </c>
      <c r="BCB46" s="4068" t="s">
        <v>8059</v>
      </c>
      <c r="BCC46" s="4068">
        <v>89357000</v>
      </c>
      <c r="BCD46" s="4068">
        <v>103757427</v>
      </c>
      <c r="BCE46" s="4069">
        <v>13.878936107388242</v>
      </c>
      <c r="BCF46" s="4068" t="s">
        <v>8057</v>
      </c>
      <c r="BCG46" s="4068">
        <v>89221000</v>
      </c>
      <c r="BCH46" s="4068">
        <v>100388526</v>
      </c>
      <c r="BCI46" s="4069">
        <v>11.124305182048403</v>
      </c>
      <c r="BCJ46" s="4068" t="s">
        <v>8057</v>
      </c>
      <c r="BCK46" s="4068">
        <v>1385016000</v>
      </c>
      <c r="BCL46" s="4068">
        <v>1246610187</v>
      </c>
      <c r="BCM46" s="4069">
        <v>11.102573558545785</v>
      </c>
      <c r="BCN46" s="4068" t="s">
        <v>8057</v>
      </c>
      <c r="BCO46" s="4068">
        <v>846150000</v>
      </c>
      <c r="BCP46" s="4068">
        <v>808246367</v>
      </c>
      <c r="BCQ46" s="4069">
        <v>4.6896137796063897</v>
      </c>
      <c r="BCR46" s="4068" t="s">
        <v>8056</v>
      </c>
      <c r="BCS46" s="4068">
        <v>1115204000</v>
      </c>
      <c r="BCT46" s="4068">
        <v>1051942948</v>
      </c>
      <c r="BCU46" s="4069">
        <v>6.0137341212538757</v>
      </c>
      <c r="BCV46" s="4068" t="s">
        <v>8058</v>
      </c>
      <c r="BCW46" s="4068">
        <v>577690000</v>
      </c>
      <c r="BCX46" s="4068">
        <v>506450946</v>
      </c>
      <c r="BCY46" s="4069">
        <v>14.066328548234168</v>
      </c>
      <c r="BCZ46" s="4068" t="s">
        <v>8057</v>
      </c>
      <c r="BDA46" s="4068">
        <v>376639000</v>
      </c>
      <c r="BDB46" s="4068">
        <v>294945893</v>
      </c>
      <c r="BDC46" s="4069">
        <v>27.697658770247727</v>
      </c>
      <c r="BDD46" s="4068" t="s">
        <v>8057</v>
      </c>
      <c r="BDE46" s="4068">
        <v>15204000</v>
      </c>
      <c r="BDF46" s="4068">
        <v>12994504</v>
      </c>
      <c r="BDG46" s="4069">
        <v>17.003311553869224</v>
      </c>
      <c r="BDH46" s="4068" t="s">
        <v>8057</v>
      </c>
      <c r="BDI46" s="4068">
        <v>0</v>
      </c>
      <c r="BDJ46" s="4068">
        <v>0</v>
      </c>
      <c r="BDK46" s="4069" t="s">
        <v>31</v>
      </c>
      <c r="BDL46" s="4068" t="s">
        <v>31</v>
      </c>
      <c r="BDM46" s="4068">
        <v>588748000</v>
      </c>
      <c r="BDN46" s="4068">
        <v>618278135</v>
      </c>
      <c r="BDO46" s="4069">
        <v>4.7761894410191275</v>
      </c>
      <c r="BDP46" s="4068" t="s">
        <v>8056</v>
      </c>
      <c r="BDQ46" s="4068">
        <v>19811000</v>
      </c>
      <c r="BDR46" s="4068">
        <v>20905574</v>
      </c>
      <c r="BDS46" s="4069">
        <v>5.2357997919597921</v>
      </c>
      <c r="BDT46" s="4068" t="s">
        <v>8056</v>
      </c>
      <c r="BDU46" s="4068">
        <v>39024000</v>
      </c>
      <c r="BDV46" s="4068">
        <v>40882381</v>
      </c>
      <c r="BDW46" s="4069">
        <v>4.5456770240461282</v>
      </c>
      <c r="BDX46" s="4068" t="s">
        <v>8056</v>
      </c>
      <c r="BDY46" s="4068">
        <v>158245000</v>
      </c>
      <c r="BDZ46" s="4068">
        <v>111245715</v>
      </c>
      <c r="BEA46" s="4069">
        <v>42.248175581414529</v>
      </c>
      <c r="BEB46" s="4068" t="s">
        <v>8057</v>
      </c>
      <c r="BEC46" s="4068">
        <v>0</v>
      </c>
      <c r="BED46" s="4068">
        <v>0</v>
      </c>
      <c r="BEE46" s="4069" t="s">
        <v>31</v>
      </c>
      <c r="BEF46" s="4068" t="s">
        <v>31</v>
      </c>
      <c r="BEG46" s="4068">
        <v>105280000</v>
      </c>
      <c r="BEH46" s="4068">
        <v>75047300</v>
      </c>
      <c r="BEI46" s="4069">
        <v>40.284860348073806</v>
      </c>
      <c r="BEJ46" s="4068" t="s">
        <v>8057</v>
      </c>
      <c r="BEK46" s="4068">
        <v>846130000</v>
      </c>
      <c r="BEL46" s="4068">
        <v>877077020</v>
      </c>
      <c r="BEM46" s="4069">
        <v>3.5284267281338657</v>
      </c>
      <c r="BEN46" s="4068" t="s">
        <v>8056</v>
      </c>
      <c r="BEO46" s="4068">
        <v>0</v>
      </c>
      <c r="BEP46" s="4068">
        <v>2790918</v>
      </c>
      <c r="BEQ46" s="4069">
        <v>100</v>
      </c>
      <c r="BER46" s="4068" t="s">
        <v>8057</v>
      </c>
      <c r="BES46" s="4068">
        <v>812834000</v>
      </c>
      <c r="BET46" s="4068">
        <v>822250830</v>
      </c>
      <c r="BEU46" s="4069">
        <v>1.1452502881632824</v>
      </c>
      <c r="BEV46" s="4068" t="s">
        <v>8059</v>
      </c>
      <c r="BEW46" s="4070">
        <v>63398</v>
      </c>
      <c r="BEX46" s="4068">
        <v>63333</v>
      </c>
      <c r="BEY46" s="4069">
        <v>0.10263211911640724</v>
      </c>
      <c r="BEZ46" s="4068" t="s">
        <v>8059</v>
      </c>
      <c r="BFA46" s="4068">
        <v>11641</v>
      </c>
      <c r="BFB46" s="4068">
        <v>11190</v>
      </c>
      <c r="BFC46" s="4069">
        <v>4.0303842716711245</v>
      </c>
      <c r="BFD46" s="4068" t="s">
        <v>8056</v>
      </c>
      <c r="BFE46" s="4069">
        <v>18.361777974068584</v>
      </c>
      <c r="BFF46" s="4069">
        <v>17.668514044810763</v>
      </c>
      <c r="BFG46" s="4069">
        <v>-0.69326392925782088</v>
      </c>
      <c r="BFH46" s="4068" t="s">
        <v>1632</v>
      </c>
      <c r="BFI46" s="4071" t="s">
        <v>1632</v>
      </c>
      <c r="BFJ46" s="4072" t="s">
        <v>1632</v>
      </c>
      <c r="BFK46" s="4072" t="s">
        <v>1632</v>
      </c>
      <c r="BFL46" s="4072" t="s">
        <v>1632</v>
      </c>
      <c r="BFM46" s="4073">
        <v>10</v>
      </c>
      <c r="BFN46" s="4073">
        <v>10</v>
      </c>
      <c r="BFO46" s="4073">
        <v>10</v>
      </c>
      <c r="BFP46" s="4073">
        <v>10</v>
      </c>
      <c r="BFQ46" s="4074">
        <f t="shared" si="74"/>
        <v>40</v>
      </c>
      <c r="BFR46" s="4074">
        <f t="shared" si="75"/>
        <v>1</v>
      </c>
      <c r="BFS46" s="4060" t="s">
        <v>1632</v>
      </c>
      <c r="BFT46" s="4061" t="s">
        <v>1632</v>
      </c>
      <c r="BFU46" s="4061" t="s">
        <v>1625</v>
      </c>
      <c r="BFV46" s="4061" t="s">
        <v>1632</v>
      </c>
      <c r="BFW46" s="4036">
        <v>5</v>
      </c>
      <c r="BFX46" s="4036">
        <v>5</v>
      </c>
      <c r="BFY46" s="4036">
        <v>0</v>
      </c>
      <c r="BFZ46" s="4036">
        <v>5</v>
      </c>
      <c r="BGA46" s="4035">
        <f t="shared" si="76"/>
        <v>15</v>
      </c>
      <c r="BGB46" s="4035">
        <f t="shared" si="77"/>
        <v>20</v>
      </c>
      <c r="BGC46" s="4060" t="s">
        <v>1625</v>
      </c>
      <c r="BGD46" s="4061" t="s">
        <v>1625</v>
      </c>
      <c r="BGE46" s="4061" t="s">
        <v>1625</v>
      </c>
      <c r="BGF46" s="4061" t="s">
        <v>1625</v>
      </c>
      <c r="BGG46" s="4036">
        <v>0</v>
      </c>
      <c r="BGH46" s="4036">
        <v>0</v>
      </c>
      <c r="BGI46" s="4036">
        <v>0</v>
      </c>
      <c r="BGJ46" s="4036">
        <v>0</v>
      </c>
      <c r="BGK46" s="4035">
        <f t="shared" si="78"/>
        <v>0</v>
      </c>
      <c r="BGL46" s="4035">
        <f t="shared" si="79"/>
        <v>14</v>
      </c>
      <c r="BGM46" s="4060" t="s">
        <v>1632</v>
      </c>
      <c r="BGN46" s="4061" t="s">
        <v>1632</v>
      </c>
      <c r="BGO46" s="4061" t="s">
        <v>1632</v>
      </c>
      <c r="BGP46" s="4061" t="s">
        <v>1632</v>
      </c>
      <c r="BGQ46" s="4036">
        <v>5</v>
      </c>
      <c r="BGR46" s="4036">
        <v>5</v>
      </c>
      <c r="BGS46" s="4036">
        <v>5</v>
      </c>
      <c r="BGT46" s="4036">
        <v>5</v>
      </c>
      <c r="BGU46" s="4035">
        <f t="shared" si="80"/>
        <v>20</v>
      </c>
      <c r="BGV46" s="4035">
        <f t="shared" si="81"/>
        <v>1</v>
      </c>
      <c r="BGW46" s="4060" t="s">
        <v>1632</v>
      </c>
      <c r="BGX46" s="4061" t="s">
        <v>1632</v>
      </c>
      <c r="BGY46" s="4061" t="s">
        <v>1632</v>
      </c>
      <c r="BGZ46" s="4061" t="s">
        <v>1632</v>
      </c>
      <c r="BHA46" s="4036">
        <v>5</v>
      </c>
      <c r="BHB46" s="4036">
        <v>5</v>
      </c>
      <c r="BHC46" s="4036">
        <v>5</v>
      </c>
      <c r="BHD46" s="4036">
        <v>5</v>
      </c>
      <c r="BHE46" s="4035">
        <f t="shared" si="82"/>
        <v>20</v>
      </c>
      <c r="BHF46" s="4035">
        <f t="shared" si="83"/>
        <v>1</v>
      </c>
      <c r="BHG46" s="4060" t="s">
        <v>1632</v>
      </c>
      <c r="BHH46" s="4061" t="s">
        <v>1632</v>
      </c>
      <c r="BHI46" s="4061" t="s">
        <v>1632</v>
      </c>
      <c r="BHJ46" s="4061" t="s">
        <v>1632</v>
      </c>
      <c r="BHK46" s="4036">
        <v>5</v>
      </c>
      <c r="BHL46" s="4036">
        <v>5</v>
      </c>
      <c r="BHM46" s="4036">
        <v>5</v>
      </c>
      <c r="BHN46" s="4036">
        <v>5</v>
      </c>
      <c r="BHO46" s="4035">
        <f t="shared" si="84"/>
        <v>20</v>
      </c>
      <c r="BHP46" s="4035">
        <f t="shared" si="85"/>
        <v>1</v>
      </c>
      <c r="BHQ46" s="4060" t="s">
        <v>1632</v>
      </c>
      <c r="BHR46" s="4061" t="s">
        <v>1632</v>
      </c>
      <c r="BHS46" s="4061" t="s">
        <v>1632</v>
      </c>
      <c r="BHT46" s="4061" t="s">
        <v>1632</v>
      </c>
      <c r="BHU46" s="4036">
        <v>5</v>
      </c>
      <c r="BHV46" s="4036">
        <v>5</v>
      </c>
      <c r="BHW46" s="4036">
        <v>5</v>
      </c>
      <c r="BHX46" s="4036">
        <v>5</v>
      </c>
      <c r="BHY46" s="4035">
        <f t="shared" si="86"/>
        <v>20</v>
      </c>
      <c r="BHZ46" s="4035">
        <f t="shared" si="87"/>
        <v>1</v>
      </c>
      <c r="BIA46" s="4060" t="s">
        <v>1626</v>
      </c>
      <c r="BIB46" s="4061" t="s">
        <v>1626</v>
      </c>
      <c r="BIC46" s="4061" t="s">
        <v>1626</v>
      </c>
      <c r="BID46" s="4061" t="s">
        <v>1626</v>
      </c>
      <c r="BIE46" s="4061" t="s">
        <v>1625</v>
      </c>
      <c r="BIF46" s="4127">
        <f t="shared" si="88"/>
        <v>4</v>
      </c>
      <c r="BIG46" s="4035">
        <f t="shared" si="89"/>
        <v>32</v>
      </c>
      <c r="BIH46" s="4075">
        <v>197</v>
      </c>
      <c r="BII46" s="4041">
        <v>38.902053712480253</v>
      </c>
      <c r="BIJ46" s="4035">
        <f t="shared" si="90"/>
        <v>15</v>
      </c>
      <c r="BIK46" s="4042">
        <v>1021</v>
      </c>
      <c r="BIL46" s="4035">
        <v>1021</v>
      </c>
      <c r="BIM46" s="4036">
        <v>100</v>
      </c>
      <c r="BIN46" s="4035">
        <f t="shared" si="91"/>
        <v>1</v>
      </c>
      <c r="BIO46" s="4060" t="s">
        <v>1626</v>
      </c>
      <c r="BIP46" s="4061" t="s">
        <v>1626</v>
      </c>
      <c r="BIQ46" s="4061" t="s">
        <v>1626</v>
      </c>
      <c r="BIR46" s="4061" t="s">
        <v>1626</v>
      </c>
      <c r="BIS46" s="4061" t="s">
        <v>1626</v>
      </c>
      <c r="BIT46" s="4061" t="s">
        <v>1626</v>
      </c>
      <c r="BIU46" s="4061" t="s">
        <v>1626</v>
      </c>
      <c r="BIV46" s="4061" t="s">
        <v>1626</v>
      </c>
      <c r="BIW46" s="4061" t="s">
        <v>1625</v>
      </c>
      <c r="BIX46" s="4061" t="s">
        <v>1625</v>
      </c>
      <c r="BIY46" s="4076">
        <f t="shared" si="92"/>
        <v>8</v>
      </c>
      <c r="BIZ46" s="4077">
        <f t="shared" si="93"/>
        <v>39</v>
      </c>
      <c r="BJA46" s="4078">
        <v>618</v>
      </c>
      <c r="BJB46" s="4079">
        <v>122.03791469194313</v>
      </c>
      <c r="BJC46" s="4078">
        <v>618</v>
      </c>
      <c r="BJD46" s="4079">
        <v>100</v>
      </c>
      <c r="BJE46" s="4079">
        <v>1</v>
      </c>
      <c r="BJF46" s="4078">
        <v>618</v>
      </c>
      <c r="BJG46" s="4079">
        <v>100</v>
      </c>
      <c r="BJH46" s="4079">
        <v>1</v>
      </c>
      <c r="BJI46" s="4078">
        <v>618</v>
      </c>
      <c r="BJJ46" s="4079">
        <v>100</v>
      </c>
      <c r="BJK46" s="4080">
        <v>1</v>
      </c>
      <c r="BJL46" s="4078">
        <v>834</v>
      </c>
      <c r="BJM46" s="4079">
        <v>164.69194312796211</v>
      </c>
      <c r="BJN46" s="4078">
        <v>0</v>
      </c>
      <c r="BJO46" s="4079">
        <v>0</v>
      </c>
      <c r="BJP46" s="4080">
        <v>35</v>
      </c>
      <c r="BJQ46" s="4078">
        <v>51199</v>
      </c>
      <c r="BJR46" s="4079">
        <v>10110.387045813586</v>
      </c>
      <c r="BJS46" s="4078">
        <v>0</v>
      </c>
      <c r="BJT46" s="4079">
        <v>0</v>
      </c>
      <c r="BJU46" s="4080">
        <v>28</v>
      </c>
      <c r="BJV46" s="4040">
        <v>100</v>
      </c>
      <c r="BJW46" s="4035">
        <f t="shared" si="7"/>
        <v>1</v>
      </c>
      <c r="BJX46" s="4060" t="s">
        <v>1632</v>
      </c>
      <c r="BJY46" s="4061" t="s">
        <v>1632</v>
      </c>
      <c r="BJZ46" s="4072" t="s">
        <v>1625</v>
      </c>
      <c r="BKA46" s="4072" t="s">
        <v>1625</v>
      </c>
      <c r="BKB46" s="4073">
        <v>5</v>
      </c>
      <c r="BKC46" s="4073">
        <v>5</v>
      </c>
      <c r="BKD46" s="4073">
        <v>0</v>
      </c>
      <c r="BKE46" s="4073">
        <v>0</v>
      </c>
      <c r="BKF46" s="4074">
        <f t="shared" si="94"/>
        <v>10</v>
      </c>
      <c r="BKG46" s="4074">
        <f t="shared" si="95"/>
        <v>24</v>
      </c>
      <c r="BKH46" s="4071" t="s">
        <v>1632</v>
      </c>
      <c r="BKI46" s="4072" t="s">
        <v>1632</v>
      </c>
      <c r="BKJ46" s="4072" t="s">
        <v>1625</v>
      </c>
      <c r="BKK46" s="4072" t="s">
        <v>1625</v>
      </c>
      <c r="BKL46" s="4073">
        <v>5</v>
      </c>
      <c r="BKM46" s="4073">
        <v>5</v>
      </c>
      <c r="BKN46" s="4073">
        <v>0</v>
      </c>
      <c r="BKO46" s="4073">
        <v>0</v>
      </c>
      <c r="BKP46" s="4074">
        <f t="shared" si="96"/>
        <v>10</v>
      </c>
      <c r="BKQ46" s="4074">
        <f t="shared" si="97"/>
        <v>15</v>
      </c>
      <c r="BKR46" s="4071" t="s">
        <v>1625</v>
      </c>
      <c r="BKS46" s="4072" t="s">
        <v>1625</v>
      </c>
      <c r="BKT46" s="4072" t="s">
        <v>1625</v>
      </c>
      <c r="BKU46" s="4072" t="s">
        <v>1625</v>
      </c>
      <c r="BKV46" s="4073">
        <v>0</v>
      </c>
      <c r="BKW46" s="4073">
        <v>0</v>
      </c>
      <c r="BKX46" s="4073">
        <v>0</v>
      </c>
      <c r="BKY46" s="4073">
        <v>0</v>
      </c>
      <c r="BKZ46" s="4074">
        <f t="shared" si="98"/>
        <v>0</v>
      </c>
      <c r="BLA46" s="4074">
        <f t="shared" si="99"/>
        <v>42</v>
      </c>
      <c r="BLB46" s="4078">
        <v>17</v>
      </c>
      <c r="BLC46" s="4079">
        <v>3.3570300157977884</v>
      </c>
      <c r="BLD46" s="4080">
        <v>15</v>
      </c>
      <c r="BLE46" s="4078">
        <v>1</v>
      </c>
      <c r="BLF46" s="4079">
        <v>0.19747235387045814</v>
      </c>
      <c r="BLG46" s="4080">
        <v>6</v>
      </c>
      <c r="BLH46" s="4078">
        <v>2</v>
      </c>
      <c r="BLI46" s="4079">
        <v>0.39494470774091628</v>
      </c>
      <c r="BLJ46" s="4080">
        <v>38</v>
      </c>
      <c r="BLK46" s="4078">
        <v>0</v>
      </c>
      <c r="BLL46" s="4079">
        <v>0</v>
      </c>
      <c r="BLM46" s="4080">
        <v>39</v>
      </c>
      <c r="BLN46" s="4078">
        <v>3</v>
      </c>
      <c r="BLO46" s="4079">
        <v>0.59241706161137442</v>
      </c>
      <c r="BLP46" s="4080">
        <v>37</v>
      </c>
      <c r="BLQ46" s="4078">
        <v>0</v>
      </c>
      <c r="BLR46" s="4079">
        <v>0</v>
      </c>
      <c r="BLS46" s="4080">
        <v>13</v>
      </c>
      <c r="BLT46" s="4078">
        <v>0</v>
      </c>
      <c r="BLU46" s="4079">
        <v>0</v>
      </c>
      <c r="BLV46" s="4080">
        <v>14</v>
      </c>
      <c r="BLW46" s="4078">
        <v>0</v>
      </c>
      <c r="BLX46" s="4079">
        <v>0</v>
      </c>
      <c r="BLY46" s="4080">
        <v>42</v>
      </c>
      <c r="BLZ46" s="4058">
        <v>52</v>
      </c>
      <c r="BMA46" s="4037">
        <v>10.268562401263823</v>
      </c>
      <c r="BMB46" s="4007">
        <v>1</v>
      </c>
      <c r="BMC46" s="4058">
        <v>16</v>
      </c>
      <c r="BMD46" s="4037">
        <v>3.1595576619273302</v>
      </c>
      <c r="BME46" s="4007">
        <v>4</v>
      </c>
      <c r="BMF46" s="4058">
        <v>0</v>
      </c>
      <c r="BMG46" s="4037">
        <v>0</v>
      </c>
      <c r="BMH46" s="4007">
        <v>9</v>
      </c>
      <c r="BMI46" s="4058">
        <v>0</v>
      </c>
      <c r="BMJ46" s="4037">
        <v>0</v>
      </c>
      <c r="BMK46" s="4007">
        <v>18</v>
      </c>
      <c r="BML46" s="4058">
        <v>0</v>
      </c>
      <c r="BMM46" s="4037">
        <v>0</v>
      </c>
      <c r="BMN46" s="4007">
        <v>10</v>
      </c>
      <c r="BMO46" s="4058">
        <v>0</v>
      </c>
      <c r="BMP46" s="4037">
        <v>0</v>
      </c>
      <c r="BMQ46" s="4007">
        <v>2</v>
      </c>
      <c r="BMR46" s="4058">
        <v>75</v>
      </c>
      <c r="BMS46" s="4037">
        <v>14.810426540284361</v>
      </c>
      <c r="BMT46" s="4007">
        <v>1</v>
      </c>
      <c r="BMU46" s="4058">
        <v>24</v>
      </c>
      <c r="BMV46" s="4037">
        <v>4.7393364928909953</v>
      </c>
      <c r="BMW46" s="4007">
        <v>3</v>
      </c>
      <c r="BMX46" s="4058">
        <v>0</v>
      </c>
      <c r="BMY46" s="4037">
        <v>0</v>
      </c>
      <c r="BMZ46" s="4007">
        <v>20</v>
      </c>
      <c r="BNA46" s="4058">
        <v>0</v>
      </c>
      <c r="BNB46" s="4037">
        <v>0</v>
      </c>
      <c r="BNC46" s="4007">
        <v>28</v>
      </c>
      <c r="BND46" s="4058">
        <v>0</v>
      </c>
      <c r="BNE46" s="4037">
        <v>0</v>
      </c>
      <c r="BNF46" s="4007">
        <v>4</v>
      </c>
      <c r="BNG46" s="4058">
        <v>0</v>
      </c>
      <c r="BNH46" s="4037">
        <v>0</v>
      </c>
      <c r="BNI46" s="4007">
        <v>19</v>
      </c>
      <c r="BNJ46" s="4058">
        <v>0</v>
      </c>
      <c r="BNK46" s="4037">
        <v>0</v>
      </c>
      <c r="BNL46" s="4007">
        <v>30</v>
      </c>
      <c r="BNM46" s="4058">
        <v>0</v>
      </c>
      <c r="BNN46" s="4037">
        <v>0</v>
      </c>
      <c r="BNO46" s="4007">
        <v>5</v>
      </c>
      <c r="BNQ46" s="1192">
        <v>197</v>
      </c>
      <c r="BNR46" s="1192">
        <v>58</v>
      </c>
      <c r="BNS46" s="1192">
        <v>5110</v>
      </c>
      <c r="BNT46" s="1192">
        <v>38.551859099804304</v>
      </c>
      <c r="BNU46" s="1192">
        <v>11.350293542074363</v>
      </c>
      <c r="BNV46" s="4128">
        <v>55</v>
      </c>
      <c r="BNW46" s="4128">
        <v>69</v>
      </c>
    </row>
    <row r="47" spans="1:1739" s="1192" customFormat="1" ht="13" x14ac:dyDescent="0.2">
      <c r="A47" s="3991" t="s">
        <v>1767</v>
      </c>
      <c r="B47" s="3992" t="s">
        <v>1768</v>
      </c>
      <c r="C47" s="3992" t="s">
        <v>1646</v>
      </c>
      <c r="D47" s="3992"/>
      <c r="E47" s="3992" t="s">
        <v>1733</v>
      </c>
      <c r="F47" s="3993" t="s">
        <v>1769</v>
      </c>
      <c r="G47" s="3994" t="s">
        <v>1916</v>
      </c>
      <c r="H47" s="3995">
        <v>763</v>
      </c>
      <c r="I47" s="3996">
        <v>7.1</v>
      </c>
      <c r="J47" s="3994">
        <f t="shared" si="8"/>
        <v>53</v>
      </c>
      <c r="K47" s="3997">
        <v>727</v>
      </c>
      <c r="L47" s="3996">
        <v>7.2</v>
      </c>
      <c r="M47" s="3998">
        <f t="shared" si="9"/>
        <v>36</v>
      </c>
      <c r="N47" s="3999">
        <f t="shared" si="10"/>
        <v>0.10000000000000053</v>
      </c>
      <c r="O47" s="3997">
        <v>634</v>
      </c>
      <c r="P47" s="3996">
        <v>6.99</v>
      </c>
      <c r="Q47" s="3998">
        <f t="shared" si="11"/>
        <v>64</v>
      </c>
      <c r="R47" s="3999">
        <f t="shared" si="12"/>
        <v>-0.20999999999999996</v>
      </c>
      <c r="S47" s="3997">
        <v>4970</v>
      </c>
      <c r="T47" s="3996">
        <v>5.93</v>
      </c>
      <c r="U47" s="3994">
        <f t="shared" si="100"/>
        <v>59</v>
      </c>
      <c r="V47" s="3997">
        <v>4758</v>
      </c>
      <c r="W47" s="3996">
        <v>6.02</v>
      </c>
      <c r="X47" s="3998">
        <f t="shared" si="0"/>
        <v>60</v>
      </c>
      <c r="Y47" s="3999">
        <f t="shared" si="13"/>
        <v>8.9999999999999858E-2</v>
      </c>
      <c r="Z47" s="3997">
        <v>3860</v>
      </c>
      <c r="AA47" s="3996">
        <v>6.199740932642487</v>
      </c>
      <c r="AB47" s="3998">
        <f t="shared" si="101"/>
        <v>29</v>
      </c>
      <c r="AC47" s="3999">
        <f t="shared" si="14"/>
        <v>0.17974093264248747</v>
      </c>
      <c r="AD47" s="4031">
        <v>2317</v>
      </c>
      <c r="AE47" s="4006">
        <v>6.0401381096245146</v>
      </c>
      <c r="AF47" s="3997">
        <v>1515</v>
      </c>
      <c r="AG47" s="4000">
        <v>6.4640264026402638</v>
      </c>
      <c r="AH47" s="4001">
        <f t="shared" si="102"/>
        <v>34</v>
      </c>
      <c r="AI47" s="4002">
        <v>1696</v>
      </c>
      <c r="AJ47" s="4000">
        <v>6.2553066037735849</v>
      </c>
      <c r="AK47" s="4001">
        <f t="shared" si="103"/>
        <v>22</v>
      </c>
      <c r="AL47" s="3997">
        <v>621</v>
      </c>
      <c r="AM47" s="4000">
        <v>5.4524959742351049</v>
      </c>
      <c r="AN47" s="4003">
        <f t="shared" si="104"/>
        <v>58</v>
      </c>
      <c r="AO47" s="4086"/>
      <c r="AP47" s="4004">
        <v>81.2</v>
      </c>
      <c r="AQ47" s="4001">
        <v>27</v>
      </c>
      <c r="AR47" s="4005">
        <v>85.5</v>
      </c>
      <c r="AS47" s="4001">
        <v>18</v>
      </c>
      <c r="AT47" s="4005">
        <v>1.4000000000000057</v>
      </c>
      <c r="AU47" s="4006">
        <v>1.7999999999999972</v>
      </c>
      <c r="AV47" s="3997">
        <v>65</v>
      </c>
      <c r="AW47" s="4007">
        <f t="shared" si="15"/>
        <v>42</v>
      </c>
      <c r="AX47" s="3998">
        <v>65</v>
      </c>
      <c r="AY47" s="4007">
        <f t="shared" si="16"/>
        <v>43</v>
      </c>
      <c r="AZ47" s="3997">
        <v>150</v>
      </c>
      <c r="BA47" s="4008">
        <f t="shared" si="105"/>
        <v>45</v>
      </c>
      <c r="BB47" s="3997">
        <v>210</v>
      </c>
      <c r="BC47" s="4009">
        <v>39</v>
      </c>
      <c r="BD47" s="3997">
        <v>651</v>
      </c>
      <c r="BE47" s="3996">
        <v>19.508448540706606</v>
      </c>
      <c r="BF47" s="4001">
        <f t="shared" si="17"/>
        <v>19</v>
      </c>
      <c r="BG47" s="3997">
        <v>659</v>
      </c>
      <c r="BH47" s="3996">
        <v>15.629742033383915</v>
      </c>
      <c r="BI47" s="4001">
        <f t="shared" si="18"/>
        <v>56</v>
      </c>
      <c r="BJ47" s="3997">
        <v>629</v>
      </c>
      <c r="BK47" s="3996">
        <v>52.146263910969793</v>
      </c>
      <c r="BL47" s="4001">
        <f t="shared" si="19"/>
        <v>58</v>
      </c>
      <c r="BM47" s="3997">
        <v>654</v>
      </c>
      <c r="BN47" s="3996">
        <v>20.795107033639145</v>
      </c>
      <c r="BO47" s="4001">
        <v>64</v>
      </c>
      <c r="BP47" s="3997">
        <v>635</v>
      </c>
      <c r="BQ47" s="3996">
        <v>1.889763779527559</v>
      </c>
      <c r="BR47" s="4001">
        <v>49</v>
      </c>
      <c r="BS47" s="3997">
        <v>645</v>
      </c>
      <c r="BT47" s="3996">
        <v>39.689922480620154</v>
      </c>
      <c r="BU47" s="4001">
        <v>61</v>
      </c>
      <c r="BV47" s="3997">
        <v>1601</v>
      </c>
      <c r="BW47" s="3996">
        <v>50.031230480949404</v>
      </c>
      <c r="BX47" s="4001">
        <f t="shared" si="20"/>
        <v>14</v>
      </c>
      <c r="BY47" s="3997">
        <v>1621</v>
      </c>
      <c r="BZ47" s="3996">
        <v>70.388648982109814</v>
      </c>
      <c r="CA47" s="4001">
        <f t="shared" si="21"/>
        <v>16</v>
      </c>
      <c r="CB47" s="3997">
        <v>1503</v>
      </c>
      <c r="CC47" s="3996">
        <v>62.208915502328679</v>
      </c>
      <c r="CD47" s="4001">
        <f t="shared" si="22"/>
        <v>41</v>
      </c>
      <c r="CE47" s="3997">
        <v>1619</v>
      </c>
      <c r="CF47" s="3996">
        <v>41.383570105003088</v>
      </c>
      <c r="CG47" s="4001">
        <v>54</v>
      </c>
      <c r="CH47" s="3997">
        <v>1468</v>
      </c>
      <c r="CI47" s="3996">
        <v>4.4959128065395095</v>
      </c>
      <c r="CJ47" s="4001">
        <f t="shared" si="106"/>
        <v>43</v>
      </c>
      <c r="CK47" s="3997">
        <v>1567</v>
      </c>
      <c r="CL47" s="3996">
        <v>52.967453733248249</v>
      </c>
      <c r="CM47" s="4001">
        <f t="shared" si="23"/>
        <v>58</v>
      </c>
      <c r="CN47" s="4005">
        <v>15.8</v>
      </c>
      <c r="CO47" s="4009">
        <v>59</v>
      </c>
      <c r="CP47" s="3996">
        <v>4.0999999999999996</v>
      </c>
      <c r="CQ47" s="3996">
        <v>6.6</v>
      </c>
      <c r="CR47" s="4000">
        <v>5.2</v>
      </c>
      <c r="CS47" s="4005">
        <v>15.5</v>
      </c>
      <c r="CT47" s="4006">
        <v>15.6</v>
      </c>
      <c r="CU47" s="3999">
        <v>17.8</v>
      </c>
      <c r="CV47" s="1192">
        <f t="shared" si="24"/>
        <v>53</v>
      </c>
      <c r="CW47" s="3999">
        <v>4.5</v>
      </c>
      <c r="CX47" s="3999">
        <v>7.3999999999999995</v>
      </c>
      <c r="CY47" s="3999">
        <v>5.9</v>
      </c>
      <c r="CZ47" s="4010">
        <v>77</v>
      </c>
      <c r="DA47" s="4011">
        <v>81</v>
      </c>
      <c r="DB47" s="1192">
        <v>77</v>
      </c>
      <c r="DC47" s="4007">
        <v>41</v>
      </c>
      <c r="DD47" s="4011">
        <v>82</v>
      </c>
      <c r="DE47" s="1192">
        <v>66</v>
      </c>
      <c r="DF47" s="4007">
        <v>21</v>
      </c>
      <c r="DG47" s="3999">
        <v>81</v>
      </c>
      <c r="DH47" s="1192">
        <v>75</v>
      </c>
      <c r="DI47" s="4007">
        <v>15</v>
      </c>
      <c r="DJ47" s="3999">
        <v>82</v>
      </c>
      <c r="DK47" s="1192">
        <v>61</v>
      </c>
      <c r="DL47" s="4044">
        <v>36.19047619047619</v>
      </c>
      <c r="DM47" s="3998">
        <v>72</v>
      </c>
      <c r="DN47" s="4007">
        <v>105</v>
      </c>
      <c r="DO47" s="4004">
        <v>63.809523809523803</v>
      </c>
      <c r="DP47" s="3998">
        <v>66</v>
      </c>
      <c r="DQ47" s="3996">
        <v>0</v>
      </c>
      <c r="DR47" s="4001">
        <v>18</v>
      </c>
      <c r="DS47" s="4005">
        <v>51.063829787234042</v>
      </c>
      <c r="DT47" s="4114">
        <v>65</v>
      </c>
      <c r="DU47" s="3996">
        <v>0</v>
      </c>
      <c r="DV47" s="4001">
        <v>17</v>
      </c>
      <c r="DW47" s="4026">
        <v>58.620689655172406</v>
      </c>
      <c r="DX47" s="4001">
        <v>58</v>
      </c>
      <c r="DY47" s="3996">
        <v>0</v>
      </c>
      <c r="DZ47" s="4001">
        <v>53</v>
      </c>
      <c r="EA47" s="3997">
        <v>607</v>
      </c>
      <c r="EB47" s="4012">
        <v>74.629324546952219</v>
      </c>
      <c r="EC47" s="4001">
        <f t="shared" si="1"/>
        <v>35</v>
      </c>
      <c r="ED47" s="3997">
        <v>1497</v>
      </c>
      <c r="EE47" s="4012">
        <v>55.511022044088179</v>
      </c>
      <c r="EF47" s="4001">
        <v>16</v>
      </c>
      <c r="EG47" s="3997">
        <v>533</v>
      </c>
      <c r="EH47" s="4115">
        <v>60.787992495309574</v>
      </c>
      <c r="EI47" s="4001">
        <v>29</v>
      </c>
      <c r="EJ47" s="4013">
        <v>499</v>
      </c>
      <c r="EK47" s="4014">
        <v>1.2127659574468086</v>
      </c>
      <c r="EL47" s="4015">
        <v>14</v>
      </c>
      <c r="EM47" s="4016">
        <v>9.4188376753507033</v>
      </c>
      <c r="EN47" s="4017">
        <v>25</v>
      </c>
      <c r="EO47" s="4013">
        <v>542</v>
      </c>
      <c r="EP47" s="4018">
        <v>1.4739130434782608</v>
      </c>
      <c r="EQ47" s="4019">
        <v>31</v>
      </c>
      <c r="ER47" s="4016">
        <v>21.217712177121772</v>
      </c>
      <c r="ES47" s="4017">
        <v>24</v>
      </c>
      <c r="ET47" s="4013">
        <v>566</v>
      </c>
      <c r="EU47" s="4018">
        <v>0.98062015503875966</v>
      </c>
      <c r="EV47" s="4019">
        <v>26</v>
      </c>
      <c r="EW47" s="4016">
        <v>22.791519434628977</v>
      </c>
      <c r="EX47" s="4017">
        <v>14</v>
      </c>
      <c r="EY47" s="4020">
        <v>514</v>
      </c>
      <c r="EZ47" s="4018">
        <v>0.78846153846153844</v>
      </c>
      <c r="FA47" s="4019">
        <v>27</v>
      </c>
      <c r="FB47" s="4021">
        <v>5.0583657587548636</v>
      </c>
      <c r="FC47" s="4022">
        <v>54</v>
      </c>
      <c r="FD47" s="4013">
        <v>505</v>
      </c>
      <c r="FE47" s="4015">
        <v>1.0740740740740742</v>
      </c>
      <c r="FF47" s="4015">
        <v>25</v>
      </c>
      <c r="FG47" s="4016">
        <v>5.3465346534653468</v>
      </c>
      <c r="FH47" s="4017">
        <v>42</v>
      </c>
      <c r="FI47" s="4023">
        <v>524</v>
      </c>
      <c r="FJ47" s="4015">
        <v>0.65625</v>
      </c>
      <c r="FK47" s="4015">
        <v>19</v>
      </c>
      <c r="FL47" s="4021">
        <v>3.0534351145038165</v>
      </c>
      <c r="FM47" s="4023">
        <v>17</v>
      </c>
      <c r="FN47" s="4013">
        <v>533</v>
      </c>
      <c r="FO47" s="4015">
        <v>1</v>
      </c>
      <c r="FP47" s="4015">
        <v>8</v>
      </c>
      <c r="FQ47" s="4016">
        <v>6.7542213883677302</v>
      </c>
      <c r="FR47" s="4017">
        <v>33</v>
      </c>
      <c r="FS47" s="4013">
        <v>474</v>
      </c>
      <c r="FT47" s="4015">
        <v>3.130718954248366</v>
      </c>
      <c r="FU47" s="4015">
        <v>35</v>
      </c>
      <c r="FV47" s="4016">
        <v>32.278481012658226</v>
      </c>
      <c r="FW47" s="4017">
        <v>57</v>
      </c>
      <c r="FX47" s="4010">
        <v>1593</v>
      </c>
      <c r="FY47" s="4027">
        <v>22.536095417451349</v>
      </c>
      <c r="FZ47" s="4007">
        <v>14</v>
      </c>
      <c r="GA47" s="3997">
        <v>1369</v>
      </c>
      <c r="GB47" s="4116">
        <v>1.1849315068493151</v>
      </c>
      <c r="GC47" s="4009">
        <v>24</v>
      </c>
      <c r="GD47" s="4115">
        <v>5.3323593864134402</v>
      </c>
      <c r="GE47" s="4001">
        <v>15</v>
      </c>
      <c r="GF47" s="3997">
        <v>1396</v>
      </c>
      <c r="GG47" s="3999">
        <v>1.4887640449438202</v>
      </c>
      <c r="GH47" s="1192">
        <v>14</v>
      </c>
      <c r="GI47" s="4115">
        <v>6.3753581661891117</v>
      </c>
      <c r="GJ47" s="4001">
        <v>18</v>
      </c>
      <c r="GK47" s="3997">
        <v>1439</v>
      </c>
      <c r="GL47" s="3999">
        <v>1.0659722222222223</v>
      </c>
      <c r="GM47" s="1192">
        <v>10</v>
      </c>
      <c r="GN47" s="4115">
        <v>10.006949270326617</v>
      </c>
      <c r="GO47" s="4001">
        <v>9</v>
      </c>
      <c r="GP47" s="3997">
        <v>1381</v>
      </c>
      <c r="GQ47" s="3999">
        <v>1.0535714285714286</v>
      </c>
      <c r="GR47" s="1192">
        <v>20</v>
      </c>
      <c r="GS47" s="4115">
        <v>4.0550325850832731</v>
      </c>
      <c r="GT47" s="4001">
        <v>7</v>
      </c>
      <c r="GU47" s="3997">
        <v>1456</v>
      </c>
      <c r="GV47" s="4009">
        <v>1.6809045226130652</v>
      </c>
      <c r="GW47" s="4009">
        <v>9</v>
      </c>
      <c r="GX47" s="4115">
        <v>13.667582417582416</v>
      </c>
      <c r="GY47" s="4001">
        <v>24</v>
      </c>
      <c r="GZ47" s="3997">
        <v>1417</v>
      </c>
      <c r="HA47" s="4009">
        <v>0.94318181818181823</v>
      </c>
      <c r="HB47" s="4009">
        <v>13</v>
      </c>
      <c r="HC47" s="4115">
        <v>3.1051517290049402</v>
      </c>
      <c r="HD47" s="4001">
        <v>9</v>
      </c>
      <c r="HE47" s="3997">
        <v>1397</v>
      </c>
      <c r="HF47" s="4009">
        <v>0.68421052631578949</v>
      </c>
      <c r="HG47" s="4009">
        <v>7</v>
      </c>
      <c r="HH47" s="4115">
        <v>1.3600572655690766</v>
      </c>
      <c r="HI47" s="4001">
        <v>29</v>
      </c>
      <c r="HJ47" s="3997">
        <v>1406</v>
      </c>
      <c r="HK47" s="4009">
        <v>1.9666666666666666</v>
      </c>
      <c r="HL47" s="4009">
        <v>37</v>
      </c>
      <c r="HM47" s="4115">
        <v>1.0668563300142246</v>
      </c>
      <c r="HN47" s="4001">
        <v>35</v>
      </c>
      <c r="HO47" s="4005">
        <v>22.772277227722775</v>
      </c>
      <c r="HP47" s="3996">
        <v>5.9405940594059405</v>
      </c>
      <c r="HQ47" s="3996">
        <v>69.306930693069305</v>
      </c>
      <c r="HR47" s="3996">
        <v>22.772277227722775</v>
      </c>
      <c r="HS47" s="4024">
        <v>13.861386138613863</v>
      </c>
      <c r="HT47" s="4024">
        <v>30.693069306930692</v>
      </c>
      <c r="HU47" s="4024">
        <v>73.267326732673268</v>
      </c>
      <c r="HV47" s="4024">
        <v>2.9702970297029703</v>
      </c>
      <c r="HW47" s="4024">
        <v>71.287128712871279</v>
      </c>
      <c r="HX47" s="4025">
        <v>101</v>
      </c>
      <c r="HY47" s="4005">
        <v>16.770186335403729</v>
      </c>
      <c r="HZ47" s="4005">
        <v>3.7267080745341614</v>
      </c>
      <c r="IA47" s="4005">
        <v>53.41614906832298</v>
      </c>
      <c r="IB47" s="4005">
        <v>22.981366459627328</v>
      </c>
      <c r="IC47" s="4005">
        <v>10.248447204968944</v>
      </c>
      <c r="ID47" s="4005">
        <v>44.720496894409941</v>
      </c>
      <c r="IE47" s="4005">
        <v>50.310559006211179</v>
      </c>
      <c r="IF47" s="4005">
        <v>5.5900621118012426</v>
      </c>
      <c r="IG47" s="4005">
        <v>55.900621118012417</v>
      </c>
      <c r="IH47" s="4025">
        <v>322</v>
      </c>
      <c r="II47" s="4117" t="s">
        <v>31</v>
      </c>
      <c r="IJ47" s="4118" t="s">
        <v>31</v>
      </c>
      <c r="IK47" s="4118" t="s">
        <v>31</v>
      </c>
      <c r="IL47" s="4118" t="s">
        <v>31</v>
      </c>
      <c r="IM47" s="4118" t="s">
        <v>31</v>
      </c>
      <c r="IN47" s="4118" t="s">
        <v>31</v>
      </c>
      <c r="IO47" s="4118" t="s">
        <v>31</v>
      </c>
      <c r="IP47" s="4118" t="s">
        <v>81</v>
      </c>
      <c r="IQ47" s="4119" t="s">
        <v>81</v>
      </c>
      <c r="IR47" s="4120" t="s">
        <v>31</v>
      </c>
      <c r="IS47" s="4121" t="s">
        <v>31</v>
      </c>
      <c r="IT47" s="4121" t="s">
        <v>31</v>
      </c>
      <c r="IU47" s="4121" t="s">
        <v>31</v>
      </c>
      <c r="IV47" s="4121" t="s">
        <v>31</v>
      </c>
      <c r="IW47" s="4121" t="s">
        <v>31</v>
      </c>
      <c r="IX47" s="4121" t="s">
        <v>31</v>
      </c>
      <c r="IY47" s="4121" t="s">
        <v>81</v>
      </c>
      <c r="IZ47" s="4119" t="s">
        <v>81</v>
      </c>
      <c r="JA47" s="4120" t="s">
        <v>31</v>
      </c>
      <c r="JB47" s="4121" t="s">
        <v>31</v>
      </c>
      <c r="JC47" s="4121" t="s">
        <v>31</v>
      </c>
      <c r="JD47" s="4121" t="s">
        <v>31</v>
      </c>
      <c r="JE47" s="4121" t="s">
        <v>31</v>
      </c>
      <c r="JF47" s="4121" t="s">
        <v>31</v>
      </c>
      <c r="JG47" s="4121" t="s">
        <v>31</v>
      </c>
      <c r="JH47" s="4121" t="s">
        <v>81</v>
      </c>
      <c r="JI47" s="4122" t="s">
        <v>81</v>
      </c>
      <c r="JJ47" s="4120" t="s">
        <v>31</v>
      </c>
      <c r="JK47" s="4121" t="s">
        <v>31</v>
      </c>
      <c r="JL47" s="4121" t="s">
        <v>31</v>
      </c>
      <c r="JM47" s="4121" t="s">
        <v>31</v>
      </c>
      <c r="JN47" s="4121" t="s">
        <v>31</v>
      </c>
      <c r="JO47" s="4121" t="s">
        <v>31</v>
      </c>
      <c r="JP47" s="4121" t="s">
        <v>31</v>
      </c>
      <c r="JQ47" s="4121" t="s">
        <v>31</v>
      </c>
      <c r="JR47" s="4122" t="s">
        <v>31</v>
      </c>
      <c r="JS47" s="4120" t="s">
        <v>31</v>
      </c>
      <c r="JT47" s="4121" t="s">
        <v>31</v>
      </c>
      <c r="JU47" s="4121" t="s">
        <v>31</v>
      </c>
      <c r="JV47" s="4121" t="s">
        <v>31</v>
      </c>
      <c r="JW47" s="4121" t="s">
        <v>31</v>
      </c>
      <c r="JX47" s="4121" t="s">
        <v>31</v>
      </c>
      <c r="JY47" s="4121" t="s">
        <v>31</v>
      </c>
      <c r="JZ47" s="4121" t="s">
        <v>31</v>
      </c>
      <c r="KA47" s="4122" t="s">
        <v>31</v>
      </c>
      <c r="KB47" s="4120" t="s">
        <v>31</v>
      </c>
      <c r="KC47" s="4121" t="s">
        <v>31</v>
      </c>
      <c r="KD47" s="4121" t="s">
        <v>31</v>
      </c>
      <c r="KE47" s="4121" t="s">
        <v>31</v>
      </c>
      <c r="KF47" s="4121" t="s">
        <v>31</v>
      </c>
      <c r="KG47" s="4121" t="s">
        <v>31</v>
      </c>
      <c r="KH47" s="4121" t="s">
        <v>31</v>
      </c>
      <c r="KI47" s="4121" t="s">
        <v>31</v>
      </c>
      <c r="KJ47" s="4122" t="s">
        <v>31</v>
      </c>
      <c r="KK47" s="4026">
        <v>36.960378474275579</v>
      </c>
      <c r="KL47" s="4001">
        <v>65</v>
      </c>
      <c r="KM47" s="4026">
        <v>76.19047619047619</v>
      </c>
      <c r="KN47" s="4001">
        <v>23</v>
      </c>
      <c r="KO47" s="4027">
        <v>1.8181818181818181</v>
      </c>
      <c r="KP47" s="4007">
        <v>63</v>
      </c>
      <c r="KQ47" s="4027">
        <v>0</v>
      </c>
      <c r="KR47" s="4007">
        <v>27</v>
      </c>
      <c r="KS47" s="4027">
        <v>18.181818181818183</v>
      </c>
      <c r="KT47" s="4007">
        <v>21</v>
      </c>
      <c r="KU47" s="4027">
        <v>0</v>
      </c>
      <c r="KV47" s="4007">
        <v>49</v>
      </c>
      <c r="KW47" s="4027">
        <v>9.3503339404978743</v>
      </c>
      <c r="KX47" s="4007">
        <v>38</v>
      </c>
      <c r="KY47" s="4007">
        <v>42.872570194384451</v>
      </c>
      <c r="KZ47" s="4007">
        <v>1</v>
      </c>
      <c r="LA47" s="4028">
        <v>15</v>
      </c>
      <c r="LB47" s="1192">
        <v>0</v>
      </c>
      <c r="LC47" s="1192">
        <v>0</v>
      </c>
      <c r="LD47" s="1192">
        <v>20</v>
      </c>
      <c r="LE47" s="1192">
        <v>0</v>
      </c>
      <c r="LF47" s="4029">
        <v>35</v>
      </c>
      <c r="LG47" s="4030">
        <v>73</v>
      </c>
      <c r="LH47" s="4028">
        <v>0</v>
      </c>
      <c r="LI47" s="1192">
        <v>0</v>
      </c>
      <c r="LJ47" s="4031">
        <v>0</v>
      </c>
      <c r="LK47" s="4001">
        <v>41</v>
      </c>
      <c r="LL47" s="4033" t="s">
        <v>1632</v>
      </c>
      <c r="LM47" s="4034" t="s">
        <v>1632</v>
      </c>
      <c r="LN47" s="4034" t="s">
        <v>1632</v>
      </c>
      <c r="LO47" s="4034" t="s">
        <v>1632</v>
      </c>
      <c r="LP47" s="1192">
        <v>40</v>
      </c>
      <c r="LQ47" s="4032">
        <v>1</v>
      </c>
      <c r="LR47" s="4033" t="s">
        <v>1625</v>
      </c>
      <c r="LS47" s="4034" t="s">
        <v>1625</v>
      </c>
      <c r="LT47" s="4034" t="s">
        <v>1625</v>
      </c>
      <c r="LU47" s="4034" t="s">
        <v>1625</v>
      </c>
      <c r="LV47" s="1192">
        <v>0</v>
      </c>
      <c r="LW47" s="4032">
        <v>41</v>
      </c>
      <c r="LX47" s="4033" t="s">
        <v>1632</v>
      </c>
      <c r="LY47" s="4034" t="s">
        <v>1625</v>
      </c>
      <c r="LZ47" s="4034" t="s">
        <v>1625</v>
      </c>
      <c r="MA47" s="4034" t="s">
        <v>1625</v>
      </c>
      <c r="MB47" s="1192">
        <v>15</v>
      </c>
      <c r="MC47" s="4032">
        <v>61</v>
      </c>
      <c r="MD47" s="4033" t="s">
        <v>1632</v>
      </c>
      <c r="ME47" s="4034" t="s">
        <v>1625</v>
      </c>
      <c r="MF47" s="4034" t="s">
        <v>1632</v>
      </c>
      <c r="MG47" s="4034" t="s">
        <v>1625</v>
      </c>
      <c r="MH47" s="1192">
        <v>20</v>
      </c>
      <c r="MI47" s="4032">
        <v>54</v>
      </c>
      <c r="MJ47" s="4033" t="s">
        <v>1625</v>
      </c>
      <c r="MK47" s="4034" t="s">
        <v>1625</v>
      </c>
      <c r="ML47" s="4034" t="s">
        <v>1625</v>
      </c>
      <c r="MM47" s="4034" t="s">
        <v>1625</v>
      </c>
      <c r="MN47" s="1192">
        <v>0</v>
      </c>
      <c r="MO47" s="4032">
        <v>73</v>
      </c>
      <c r="MP47" s="4033" t="s">
        <v>1625</v>
      </c>
      <c r="MQ47" s="4034" t="s">
        <v>1632</v>
      </c>
      <c r="MR47" s="4034" t="s">
        <v>1625</v>
      </c>
      <c r="MS47" s="4034" t="s">
        <v>1625</v>
      </c>
      <c r="MT47" s="1192">
        <v>10</v>
      </c>
      <c r="MU47" s="4032">
        <v>51</v>
      </c>
      <c r="MV47" s="4033" t="s">
        <v>1632</v>
      </c>
      <c r="MW47" s="4034" t="s">
        <v>1625</v>
      </c>
      <c r="MX47" s="4034" t="s">
        <v>1625</v>
      </c>
      <c r="MY47" s="1192">
        <v>15</v>
      </c>
      <c r="MZ47" s="4032">
        <v>32</v>
      </c>
      <c r="NA47" s="4033" t="s">
        <v>1625</v>
      </c>
      <c r="NB47" s="4034" t="s">
        <v>1625</v>
      </c>
      <c r="NC47" s="4034" t="s">
        <v>1625</v>
      </c>
      <c r="ND47" s="4034" t="s">
        <v>1625</v>
      </c>
      <c r="NE47" s="1192">
        <v>0</v>
      </c>
      <c r="NF47" s="4032">
        <v>67</v>
      </c>
      <c r="NG47" s="4034" t="s">
        <v>1632</v>
      </c>
      <c r="NH47" s="4034" t="s">
        <v>1632</v>
      </c>
      <c r="NI47" s="4034" t="s">
        <v>1632</v>
      </c>
      <c r="NJ47" s="4034" t="s">
        <v>1625</v>
      </c>
      <c r="NK47" s="1192">
        <v>30</v>
      </c>
      <c r="NL47" s="4032">
        <v>19</v>
      </c>
      <c r="NM47" s="4007">
        <v>308.08999999999997</v>
      </c>
      <c r="NN47" s="4007">
        <f t="shared" si="2"/>
        <v>17</v>
      </c>
      <c r="NO47" s="4010">
        <v>0</v>
      </c>
      <c r="NP47" s="4007">
        <v>57</v>
      </c>
      <c r="NQ47" s="4037">
        <v>0</v>
      </c>
      <c r="NR47" s="4007">
        <v>57</v>
      </c>
      <c r="NS47" s="4007">
        <v>0</v>
      </c>
      <c r="NT47" s="4007">
        <v>57</v>
      </c>
      <c r="NU47" s="4037">
        <v>0</v>
      </c>
      <c r="NV47" s="4007">
        <v>57</v>
      </c>
      <c r="NW47" s="4007">
        <v>0</v>
      </c>
      <c r="NX47" s="4007">
        <v>57</v>
      </c>
      <c r="NY47" s="4027">
        <v>0</v>
      </c>
      <c r="NZ47" s="4007">
        <v>57</v>
      </c>
      <c r="OA47" s="4035">
        <v>0</v>
      </c>
      <c r="OB47" s="4036">
        <v>0</v>
      </c>
      <c r="OC47" s="4035">
        <v>47</v>
      </c>
      <c r="OD47" s="4035">
        <v>0</v>
      </c>
      <c r="OE47" s="4036">
        <v>0</v>
      </c>
      <c r="OF47" s="4035">
        <v>47</v>
      </c>
      <c r="OG47" s="4035">
        <v>0</v>
      </c>
      <c r="OH47" s="4036">
        <v>0</v>
      </c>
      <c r="OI47" s="4035">
        <v>70</v>
      </c>
      <c r="OJ47" s="3994">
        <v>0</v>
      </c>
      <c r="OK47" s="4011">
        <v>0</v>
      </c>
      <c r="OL47" s="4035">
        <v>70</v>
      </c>
      <c r="OM47" s="4010">
        <v>0</v>
      </c>
      <c r="ON47" s="4027">
        <v>0</v>
      </c>
      <c r="OO47" s="4038">
        <v>73</v>
      </c>
      <c r="OP47" s="4010" t="s">
        <v>31</v>
      </c>
      <c r="OQ47" s="4037" t="s">
        <v>31</v>
      </c>
      <c r="OR47" s="4038" t="str">
        <f t="shared" si="25"/>
        <v>-</v>
      </c>
      <c r="OS47" s="4039">
        <v>40.007499062617171</v>
      </c>
      <c r="OT47" s="4038">
        <v>14</v>
      </c>
      <c r="OU47" s="4007">
        <v>91</v>
      </c>
      <c r="OV47" s="4007">
        <v>138</v>
      </c>
      <c r="OW47" s="4007">
        <v>82</v>
      </c>
      <c r="OX47" s="4007">
        <v>58</v>
      </c>
      <c r="OY47" s="4007">
        <v>16</v>
      </c>
      <c r="OZ47" s="4007">
        <v>103</v>
      </c>
      <c r="PA47" s="4007">
        <v>293</v>
      </c>
      <c r="PB47" s="4007">
        <v>19</v>
      </c>
      <c r="PC47" s="4007">
        <v>35</v>
      </c>
      <c r="PD47" s="4007">
        <v>208</v>
      </c>
      <c r="PE47" s="4007">
        <v>162</v>
      </c>
      <c r="PF47" s="4007">
        <v>261</v>
      </c>
      <c r="PG47" s="4007">
        <v>39</v>
      </c>
      <c r="PH47" s="4007">
        <v>5</v>
      </c>
      <c r="PI47" s="4007">
        <v>127</v>
      </c>
      <c r="PJ47" s="4007">
        <v>91</v>
      </c>
      <c r="PK47" s="4007">
        <v>46</v>
      </c>
      <c r="PL47" s="4007">
        <v>411</v>
      </c>
      <c r="PM47" s="4010">
        <v>22.141119221411191</v>
      </c>
      <c r="PN47" s="4007">
        <v>20</v>
      </c>
      <c r="PO47" s="4007">
        <v>33.576642335766422</v>
      </c>
      <c r="PP47" s="4007">
        <v>47</v>
      </c>
      <c r="PQ47" s="4007">
        <v>19.951338199513383</v>
      </c>
      <c r="PR47" s="4007">
        <v>31</v>
      </c>
      <c r="PS47" s="4007">
        <v>14.111922141119221</v>
      </c>
      <c r="PT47" s="4007">
        <v>59</v>
      </c>
      <c r="PU47" s="4007">
        <v>3.8929440389294405</v>
      </c>
      <c r="PV47" s="4007">
        <v>37</v>
      </c>
      <c r="PW47" s="4007">
        <v>25.060827250608277</v>
      </c>
      <c r="PX47" s="4007">
        <v>23</v>
      </c>
      <c r="PY47" s="4007">
        <v>71.289537712895381</v>
      </c>
      <c r="PZ47" s="4007">
        <v>52</v>
      </c>
      <c r="QA47" s="4007">
        <v>4.6228710462287106</v>
      </c>
      <c r="QB47" s="4007">
        <v>33</v>
      </c>
      <c r="QC47" s="4007">
        <v>8.5158150851581507</v>
      </c>
      <c r="QD47" s="4007">
        <v>58</v>
      </c>
      <c r="QE47" s="4007">
        <v>50.608272506082727</v>
      </c>
      <c r="QF47" s="4007">
        <v>48</v>
      </c>
      <c r="QG47" s="4007">
        <v>39.416058394160586</v>
      </c>
      <c r="QH47" s="4007">
        <v>76</v>
      </c>
      <c r="QI47" s="4007">
        <v>63.503649635036496</v>
      </c>
      <c r="QJ47" s="4007">
        <v>75</v>
      </c>
      <c r="QK47" s="4007">
        <v>9.4890510948905096</v>
      </c>
      <c r="QL47" s="4007">
        <v>52</v>
      </c>
      <c r="QM47" s="4007">
        <v>1.2165450121654502</v>
      </c>
      <c r="QN47" s="4007">
        <v>32</v>
      </c>
      <c r="QO47" s="4007">
        <v>30.900243309002434</v>
      </c>
      <c r="QP47" s="4007">
        <v>59</v>
      </c>
      <c r="QQ47" s="4007">
        <v>22.141119221411191</v>
      </c>
      <c r="QR47" s="4007">
        <v>31</v>
      </c>
      <c r="QS47" s="4007">
        <v>11.192214111922141</v>
      </c>
      <c r="QT47" s="4007">
        <v>15</v>
      </c>
      <c r="QU47" s="4010">
        <v>27</v>
      </c>
      <c r="QV47" s="4007">
        <v>44</v>
      </c>
      <c r="QW47" s="4007">
        <v>0</v>
      </c>
      <c r="QX47" s="4007">
        <v>1</v>
      </c>
      <c r="QY47" s="4007">
        <v>2</v>
      </c>
      <c r="QZ47" s="4007">
        <v>6</v>
      </c>
      <c r="RA47" s="4007">
        <v>14</v>
      </c>
      <c r="RB47" s="4007">
        <v>2</v>
      </c>
      <c r="RC47" s="4007">
        <v>2</v>
      </c>
      <c r="RD47" s="4007">
        <v>51</v>
      </c>
      <c r="RE47" s="4007">
        <v>15</v>
      </c>
      <c r="RF47" s="4007">
        <v>40</v>
      </c>
      <c r="RG47" s="4007">
        <v>5</v>
      </c>
      <c r="RH47" s="4007">
        <v>2</v>
      </c>
      <c r="RI47" s="4007">
        <v>9</v>
      </c>
      <c r="RJ47" s="4007">
        <v>53</v>
      </c>
      <c r="RK47" s="4007">
        <v>24</v>
      </c>
      <c r="RL47" s="4007">
        <v>113</v>
      </c>
      <c r="RM47" s="4010">
        <v>23.893805309734514</v>
      </c>
      <c r="RN47" s="4007">
        <v>51</v>
      </c>
      <c r="RO47" s="4007">
        <v>38.938053097345133</v>
      </c>
      <c r="RP47" s="4007">
        <v>67</v>
      </c>
      <c r="RQ47" s="4007">
        <v>0</v>
      </c>
      <c r="RR47" s="4007">
        <v>1</v>
      </c>
      <c r="RS47" s="4007">
        <v>0.88495575221238942</v>
      </c>
      <c r="RT47" s="4007">
        <v>26</v>
      </c>
      <c r="RU47" s="4007">
        <v>1.7699115044247788</v>
      </c>
      <c r="RV47" s="4007">
        <v>39</v>
      </c>
      <c r="RW47" s="4007">
        <v>5.3097345132743365</v>
      </c>
      <c r="RX47" s="4007">
        <v>58</v>
      </c>
      <c r="RY47" s="4007">
        <v>12.389380530973451</v>
      </c>
      <c r="RZ47" s="4007">
        <v>60</v>
      </c>
      <c r="SA47" s="4007">
        <v>1.7699115044247788</v>
      </c>
      <c r="SB47" s="4007">
        <v>46</v>
      </c>
      <c r="SC47" s="4007">
        <v>1.7699115044247788</v>
      </c>
      <c r="SD47" s="4007">
        <v>43</v>
      </c>
      <c r="SE47" s="4007">
        <v>45.132743362831853</v>
      </c>
      <c r="SF47" s="4007">
        <v>71</v>
      </c>
      <c r="SG47" s="4007">
        <v>13.274336283185843</v>
      </c>
      <c r="SH47" s="4007">
        <v>69</v>
      </c>
      <c r="SI47" s="4007">
        <v>35.398230088495573</v>
      </c>
      <c r="SJ47" s="4007">
        <v>71</v>
      </c>
      <c r="SK47" s="4007">
        <v>4.4247787610619467</v>
      </c>
      <c r="SL47" s="4007">
        <v>55</v>
      </c>
      <c r="SM47" s="4007">
        <v>1.7699115044247788</v>
      </c>
      <c r="SN47" s="4007">
        <v>15</v>
      </c>
      <c r="SO47" s="4007">
        <v>7.9646017699115044</v>
      </c>
      <c r="SP47" s="4007">
        <v>33</v>
      </c>
      <c r="SQ47" s="4007">
        <v>46.902654867256636</v>
      </c>
      <c r="SR47" s="4007">
        <v>48</v>
      </c>
      <c r="SS47" s="4007">
        <v>21.238938053097346</v>
      </c>
      <c r="ST47" s="4038">
        <v>39</v>
      </c>
      <c r="SU47" s="4123" t="s">
        <v>8303</v>
      </c>
      <c r="SV47" s="4124" t="s">
        <v>3046</v>
      </c>
      <c r="SW47" s="4124">
        <v>69</v>
      </c>
      <c r="SX47" s="4125">
        <v>25.228519195612432</v>
      </c>
      <c r="SY47" s="4124">
        <v>38</v>
      </c>
      <c r="SZ47" s="4040">
        <v>6</v>
      </c>
      <c r="TA47" s="4036">
        <v>0</v>
      </c>
      <c r="TB47" s="4041">
        <v>0</v>
      </c>
      <c r="TC47" s="4035">
        <v>52</v>
      </c>
      <c r="TD47" s="4040">
        <v>0</v>
      </c>
      <c r="TE47" s="4036">
        <v>0</v>
      </c>
      <c r="TF47" s="4041">
        <v>0</v>
      </c>
      <c r="TG47" s="4035">
        <v>54</v>
      </c>
      <c r="TH47" s="4040">
        <v>0</v>
      </c>
      <c r="TI47" s="4036">
        <v>0</v>
      </c>
      <c r="TJ47" s="4041">
        <v>0</v>
      </c>
      <c r="TK47" s="4035">
        <v>6</v>
      </c>
      <c r="TL47" s="4040">
        <v>0</v>
      </c>
      <c r="TM47" s="4036">
        <v>0</v>
      </c>
      <c r="TN47" s="4041">
        <v>0</v>
      </c>
      <c r="TO47" s="4035">
        <v>11</v>
      </c>
      <c r="TP47" s="4040">
        <v>0</v>
      </c>
      <c r="TQ47" s="4036">
        <v>0</v>
      </c>
      <c r="TR47" s="4041">
        <v>0</v>
      </c>
      <c r="TS47" s="4035">
        <v>5</v>
      </c>
      <c r="TT47" s="4040">
        <v>0</v>
      </c>
      <c r="TU47" s="4036">
        <v>0</v>
      </c>
      <c r="TV47" s="4041">
        <v>0</v>
      </c>
      <c r="TW47" s="4035">
        <v>2</v>
      </c>
      <c r="TX47" s="4040">
        <v>21</v>
      </c>
      <c r="TY47" s="4036">
        <v>0</v>
      </c>
      <c r="TZ47" s="4041">
        <v>0</v>
      </c>
      <c r="UA47" s="4035">
        <v>53</v>
      </c>
      <c r="UB47" s="4040">
        <v>11</v>
      </c>
      <c r="UC47" s="4036">
        <v>0</v>
      </c>
      <c r="UD47" s="4041">
        <v>0</v>
      </c>
      <c r="UE47" s="4035">
        <v>58</v>
      </c>
      <c r="UF47" s="4040">
        <v>0</v>
      </c>
      <c r="UG47" s="4036">
        <v>0</v>
      </c>
      <c r="UH47" s="4041">
        <v>0</v>
      </c>
      <c r="UI47" s="4035">
        <v>14</v>
      </c>
      <c r="UJ47" s="4040">
        <v>0</v>
      </c>
      <c r="UK47" s="4036">
        <v>0</v>
      </c>
      <c r="UL47" s="4041">
        <v>0</v>
      </c>
      <c r="UM47" s="4035">
        <v>22</v>
      </c>
      <c r="UN47" s="4040">
        <v>0</v>
      </c>
      <c r="UO47" s="4036">
        <v>0</v>
      </c>
      <c r="UP47" s="4041">
        <v>0</v>
      </c>
      <c r="UQ47" s="4035">
        <v>3</v>
      </c>
      <c r="UR47" s="4040">
        <v>0</v>
      </c>
      <c r="US47" s="4036">
        <v>0</v>
      </c>
      <c r="UT47" s="4041">
        <v>0</v>
      </c>
      <c r="UU47" s="4035">
        <v>12</v>
      </c>
      <c r="UV47" s="4040">
        <v>0</v>
      </c>
      <c r="UW47" s="4036">
        <v>0</v>
      </c>
      <c r="UX47" s="4041">
        <v>0</v>
      </c>
      <c r="UY47" s="4035">
        <v>26</v>
      </c>
      <c r="UZ47" s="4040">
        <v>0</v>
      </c>
      <c r="VA47" s="4036">
        <v>0</v>
      </c>
      <c r="VB47" s="4041">
        <v>0</v>
      </c>
      <c r="VC47" s="4035">
        <v>4</v>
      </c>
      <c r="VD47" s="4042">
        <v>0</v>
      </c>
      <c r="VE47" s="4035">
        <v>0</v>
      </c>
      <c r="VF47" s="4035">
        <v>0</v>
      </c>
      <c r="VG47" s="4035">
        <v>7</v>
      </c>
      <c r="VH47" s="4035">
        <v>0</v>
      </c>
      <c r="VI47" s="4035">
        <v>0</v>
      </c>
      <c r="VJ47" s="4035">
        <v>0</v>
      </c>
      <c r="VK47" s="4035">
        <v>4</v>
      </c>
      <c r="VL47" s="4035">
        <v>0</v>
      </c>
      <c r="VM47" s="4035">
        <v>0</v>
      </c>
      <c r="VN47" s="4035">
        <v>0</v>
      </c>
      <c r="VO47" s="4035">
        <v>9</v>
      </c>
      <c r="VP47" s="4035">
        <v>0</v>
      </c>
      <c r="VQ47" s="4035">
        <v>0</v>
      </c>
      <c r="VR47" s="4035">
        <v>0</v>
      </c>
      <c r="VS47" s="4035">
        <v>18</v>
      </c>
      <c r="VT47" s="4035">
        <v>0</v>
      </c>
      <c r="VU47" s="4035">
        <v>0</v>
      </c>
      <c r="VV47" s="4035">
        <v>0</v>
      </c>
      <c r="VW47" s="4035">
        <v>7</v>
      </c>
      <c r="VX47" s="4035">
        <v>1</v>
      </c>
      <c r="VY47" s="4035">
        <v>0</v>
      </c>
      <c r="VZ47" s="4035">
        <v>0</v>
      </c>
      <c r="WA47" s="4035">
        <v>36</v>
      </c>
      <c r="WB47" s="4035">
        <v>0</v>
      </c>
      <c r="WC47" s="4035">
        <v>0</v>
      </c>
      <c r="WD47" s="4035">
        <v>0</v>
      </c>
      <c r="WE47" s="4035">
        <v>15</v>
      </c>
      <c r="WF47" s="4035">
        <v>0</v>
      </c>
      <c r="WG47" s="4035">
        <v>0</v>
      </c>
      <c r="WH47" s="4035">
        <v>0</v>
      </c>
      <c r="WI47" s="4035">
        <v>6</v>
      </c>
      <c r="WJ47" s="4035">
        <v>0</v>
      </c>
      <c r="WK47" s="4035">
        <v>0</v>
      </c>
      <c r="WL47" s="4035">
        <v>0</v>
      </c>
      <c r="WM47" s="4035">
        <v>19</v>
      </c>
      <c r="WN47" s="4035">
        <v>0</v>
      </c>
      <c r="WO47" s="4035">
        <v>0</v>
      </c>
      <c r="WP47" s="4035">
        <v>0</v>
      </c>
      <c r="WQ47" s="4035">
        <v>16</v>
      </c>
      <c r="WR47" s="4035">
        <v>0</v>
      </c>
      <c r="WS47" s="4035">
        <v>0</v>
      </c>
      <c r="WT47" s="4035">
        <v>0</v>
      </c>
      <c r="WU47" s="4035">
        <v>16</v>
      </c>
      <c r="WV47" s="4007"/>
      <c r="WW47" s="3999">
        <v>17.777777777777779</v>
      </c>
      <c r="WX47" s="3999">
        <v>12.844036697247708</v>
      </c>
      <c r="WY47" s="3999">
        <v>14.736842105263156</v>
      </c>
      <c r="WZ47" s="3999">
        <v>10.309278350515463</v>
      </c>
      <c r="XA47" s="3999">
        <v>13.26530612244898</v>
      </c>
      <c r="XB47" s="3999">
        <v>14.130434782608695</v>
      </c>
      <c r="XC47" s="3994">
        <v>8.7378640776699026</v>
      </c>
      <c r="XD47" s="3994">
        <v>69</v>
      </c>
      <c r="XE47" s="3994">
        <v>13.701431492842536</v>
      </c>
      <c r="XF47" s="3999">
        <v>12.164948453608247</v>
      </c>
      <c r="XG47" s="3994">
        <v>46</v>
      </c>
      <c r="XH47" s="3999">
        <v>11.111111111111111</v>
      </c>
      <c r="XI47" s="3999">
        <v>13.761467889908257</v>
      </c>
      <c r="XJ47" s="3999">
        <v>11.578947368421053</v>
      </c>
      <c r="XK47" s="3999">
        <v>15.463917525773196</v>
      </c>
      <c r="XL47" s="3999">
        <v>16.326530612244898</v>
      </c>
      <c r="XM47" s="3999">
        <v>17.391304347826086</v>
      </c>
      <c r="XN47" s="3994">
        <v>16.50485436893204</v>
      </c>
      <c r="XO47" s="3994">
        <v>22</v>
      </c>
      <c r="XP47" s="3994">
        <v>13.701431492842536</v>
      </c>
      <c r="XQ47" s="3999">
        <v>15.463917525773196</v>
      </c>
      <c r="XR47" s="3994">
        <v>17</v>
      </c>
      <c r="XS47" s="3999">
        <v>25.242718446601941</v>
      </c>
      <c r="XT47" s="3994">
        <v>46</v>
      </c>
      <c r="XU47" s="3994">
        <v>27.402862985685072</v>
      </c>
      <c r="XV47" s="4011">
        <v>27.628865979381445</v>
      </c>
      <c r="XW47" s="3994">
        <v>26</v>
      </c>
      <c r="XX47" s="3994">
        <v>61.95652173913043</v>
      </c>
      <c r="XY47" s="3994">
        <v>67.961165048543691</v>
      </c>
      <c r="XZ47" s="3994">
        <v>43</v>
      </c>
      <c r="YA47" s="4011">
        <v>63.599182004089982</v>
      </c>
      <c r="YB47" s="4011">
        <v>64.329896907216494</v>
      </c>
      <c r="YC47" s="3994">
        <v>18</v>
      </c>
      <c r="YD47" s="4011">
        <v>5.4347826086956523</v>
      </c>
      <c r="YE47" s="4011">
        <v>6.7961165048543686</v>
      </c>
      <c r="YF47" s="3994">
        <v>54</v>
      </c>
      <c r="YG47" s="3994">
        <v>6.5439672801636002</v>
      </c>
      <c r="YH47" s="3994">
        <v>6.3917525773195871</v>
      </c>
      <c r="YI47" s="3994">
        <v>66</v>
      </c>
      <c r="YJ47" s="3994">
        <v>1.0869565217391304</v>
      </c>
      <c r="YK47" s="3994" t="s">
        <v>31</v>
      </c>
      <c r="YL47" s="3994" t="s">
        <v>31</v>
      </c>
      <c r="YM47" s="4011">
        <v>2.4539877300613497</v>
      </c>
      <c r="YN47" s="4011">
        <v>1.6494845360824744</v>
      </c>
      <c r="YO47" s="3994">
        <v>42</v>
      </c>
      <c r="YP47" s="4011">
        <v>274.89999999999998</v>
      </c>
      <c r="YQ47" s="4011">
        <v>0</v>
      </c>
      <c r="YR47" s="3994">
        <v>37</v>
      </c>
      <c r="YS47" s="3999">
        <v>0</v>
      </c>
      <c r="YT47" s="4011">
        <v>0</v>
      </c>
      <c r="YU47" s="3994">
        <v>24</v>
      </c>
      <c r="YV47" s="4043">
        <v>646</v>
      </c>
      <c r="YW47" s="4027">
        <v>47.058823529411761</v>
      </c>
      <c r="YX47" s="3994">
        <v>15</v>
      </c>
      <c r="YY47" s="3994">
        <v>3758</v>
      </c>
      <c r="YZ47" s="4027">
        <v>61.788185204896216</v>
      </c>
      <c r="ZA47" s="3994">
        <v>25</v>
      </c>
      <c r="ZB47" s="4007">
        <v>494</v>
      </c>
      <c r="ZC47" s="4027">
        <v>74.89878542510121</v>
      </c>
      <c r="ZD47" s="3994">
        <v>58</v>
      </c>
      <c r="ZE47" s="4043">
        <v>648</v>
      </c>
      <c r="ZF47" s="4007">
        <v>42.438271604938272</v>
      </c>
      <c r="ZG47" s="3994">
        <v>15</v>
      </c>
      <c r="ZH47" s="4044">
        <v>3</v>
      </c>
      <c r="ZI47" s="3999">
        <v>1.1173184357541899</v>
      </c>
      <c r="ZJ47" s="3994">
        <v>5</v>
      </c>
      <c r="ZK47" s="4045" t="s">
        <v>1627</v>
      </c>
      <c r="ZL47" s="3999">
        <v>83.683808067291153</v>
      </c>
      <c r="ZM47" s="3999">
        <v>91.335836909871247</v>
      </c>
      <c r="ZN47" s="3994">
        <v>10</v>
      </c>
      <c r="ZO47" s="4007">
        <v>11184</v>
      </c>
      <c r="ZP47" s="4005">
        <v>60.803167420814475</v>
      </c>
      <c r="ZQ47" s="3996">
        <v>73.927392739273927</v>
      </c>
      <c r="ZR47" s="4046">
        <v>20</v>
      </c>
      <c r="ZS47" s="4001">
        <v>3636</v>
      </c>
      <c r="ZT47" s="4005">
        <v>70.735294117647058</v>
      </c>
      <c r="ZU47" s="3996">
        <v>82.803867403314911</v>
      </c>
      <c r="ZV47" s="4046">
        <v>26</v>
      </c>
      <c r="ZW47" s="4126">
        <v>1448</v>
      </c>
      <c r="ZX47" s="4005">
        <v>58.629441624365484</v>
      </c>
      <c r="ZY47" s="3996">
        <v>70.852713178294564</v>
      </c>
      <c r="ZZ47" s="4046">
        <v>17</v>
      </c>
      <c r="AAA47" s="4126">
        <v>1290</v>
      </c>
      <c r="AAB47" s="4005">
        <v>49.798792756539235</v>
      </c>
      <c r="AAC47" s="3996">
        <v>64.031180400890861</v>
      </c>
      <c r="AAD47" s="4046">
        <v>23</v>
      </c>
      <c r="AAE47" s="4126">
        <v>898</v>
      </c>
      <c r="AAF47" s="4058">
        <v>94.440796673232654</v>
      </c>
      <c r="AAG47" s="4007">
        <v>99.551282051282058</v>
      </c>
      <c r="AAH47" s="4007">
        <v>35</v>
      </c>
      <c r="AAI47" s="4038">
        <v>4680</v>
      </c>
      <c r="AAJ47" s="4005">
        <v>276.89999999999998</v>
      </c>
      <c r="AAK47" s="4046">
        <v>39</v>
      </c>
      <c r="AAL47" s="3996">
        <v>767.9</v>
      </c>
      <c r="AAM47" s="4046">
        <v>50</v>
      </c>
      <c r="AAN47" s="3996">
        <v>0</v>
      </c>
      <c r="AAO47" s="4046">
        <f t="shared" si="26"/>
        <v>31</v>
      </c>
      <c r="AAP47" s="3996">
        <v>0</v>
      </c>
      <c r="AAQ47" s="4047">
        <f t="shared" si="27"/>
        <v>12</v>
      </c>
      <c r="AAR47" s="3999">
        <v>6.4</v>
      </c>
      <c r="AAS47" s="3994">
        <v>13</v>
      </c>
      <c r="AAT47" s="3999">
        <v>270.13</v>
      </c>
      <c r="AAU47" s="3994">
        <v>33</v>
      </c>
      <c r="AAV47" s="3999">
        <v>7.0000000000000007E-2</v>
      </c>
      <c r="AAW47" s="3994">
        <v>17</v>
      </c>
      <c r="AAX47" s="3999">
        <v>0</v>
      </c>
      <c r="AAY47" s="3994">
        <v>32</v>
      </c>
      <c r="AAZ47" s="3994">
        <v>6185.4</v>
      </c>
      <c r="ABA47" s="4046">
        <f t="shared" si="28"/>
        <v>38</v>
      </c>
      <c r="ABB47" s="3999">
        <v>1082.8</v>
      </c>
      <c r="ABC47" s="4046">
        <f t="shared" si="28"/>
        <v>38</v>
      </c>
      <c r="ABD47" s="3999">
        <v>0</v>
      </c>
      <c r="ABE47" s="4046">
        <f t="shared" si="28"/>
        <v>46</v>
      </c>
      <c r="ABF47" s="3999">
        <v>983.2</v>
      </c>
      <c r="ABG47" s="4046">
        <f t="shared" si="28"/>
        <v>29</v>
      </c>
      <c r="ABH47" s="3999">
        <v>0</v>
      </c>
      <c r="ABI47" s="4046">
        <f t="shared" si="29"/>
        <v>2</v>
      </c>
      <c r="ABJ47" s="3999">
        <v>0</v>
      </c>
      <c r="ABK47" s="4046">
        <f t="shared" si="29"/>
        <v>1</v>
      </c>
      <c r="ABL47" s="3999">
        <v>0</v>
      </c>
      <c r="ABM47" s="4046">
        <f t="shared" si="29"/>
        <v>38</v>
      </c>
      <c r="ABN47" s="3999">
        <f t="shared" si="30"/>
        <v>0</v>
      </c>
      <c r="ABO47" s="4048">
        <f t="shared" si="31"/>
        <v>39</v>
      </c>
      <c r="ABP47" s="4044">
        <v>5</v>
      </c>
      <c r="ABQ47" s="3999" t="s">
        <v>1632</v>
      </c>
      <c r="ABR47" s="3999">
        <v>5</v>
      </c>
      <c r="ABS47" s="3999" t="s">
        <v>1632</v>
      </c>
      <c r="ABT47" s="3999">
        <v>5</v>
      </c>
      <c r="ABU47" s="3999" t="s">
        <v>1632</v>
      </c>
      <c r="ABV47" s="3999">
        <v>5</v>
      </c>
      <c r="ABW47" s="3999" t="s">
        <v>1632</v>
      </c>
      <c r="ABX47" s="3999">
        <v>5</v>
      </c>
      <c r="ABY47" s="3999" t="s">
        <v>1632</v>
      </c>
      <c r="ABZ47" s="3999">
        <v>25</v>
      </c>
      <c r="ACA47" s="3994">
        <v>1</v>
      </c>
      <c r="ACB47" s="3999">
        <v>5</v>
      </c>
      <c r="ACC47" s="3999" t="s">
        <v>1632</v>
      </c>
      <c r="ACD47" s="3999">
        <v>5</v>
      </c>
      <c r="ACE47" s="3999" t="s">
        <v>1632</v>
      </c>
      <c r="ACF47" s="3999">
        <v>5</v>
      </c>
      <c r="ACG47" s="3999" t="s">
        <v>1632</v>
      </c>
      <c r="ACH47" s="3999">
        <v>0</v>
      </c>
      <c r="ACI47" s="3999" t="s">
        <v>1625</v>
      </c>
      <c r="ACJ47" s="3999">
        <v>15</v>
      </c>
      <c r="ACK47" s="3994">
        <v>29</v>
      </c>
      <c r="ACL47" s="3999">
        <v>0</v>
      </c>
      <c r="ACM47" s="3999" t="s">
        <v>1625</v>
      </c>
      <c r="ACN47" s="3999">
        <v>5</v>
      </c>
      <c r="ACO47" s="3999" t="s">
        <v>1632</v>
      </c>
      <c r="ACP47" s="3999">
        <v>0</v>
      </c>
      <c r="ACQ47" s="3999" t="s">
        <v>1625</v>
      </c>
      <c r="ACR47" s="3999">
        <v>5</v>
      </c>
      <c r="ACS47" s="3994">
        <v>51</v>
      </c>
      <c r="ACT47" s="3994">
        <v>0</v>
      </c>
      <c r="ACU47" s="3994" t="s">
        <v>1625</v>
      </c>
      <c r="ACV47" s="3994">
        <v>0</v>
      </c>
      <c r="ACW47" s="3994" t="s">
        <v>1625</v>
      </c>
      <c r="ACX47" s="3994">
        <v>0</v>
      </c>
      <c r="ACY47" s="3994" t="s">
        <v>1625</v>
      </c>
      <c r="ACZ47" s="3994">
        <v>0</v>
      </c>
      <c r="ADA47" s="3994" t="s">
        <v>1625</v>
      </c>
      <c r="ADB47" s="3994">
        <v>0</v>
      </c>
      <c r="ADC47" s="3994">
        <v>60</v>
      </c>
      <c r="ADD47" s="4049">
        <v>10</v>
      </c>
      <c r="ADE47" s="4049">
        <v>10</v>
      </c>
      <c r="ADF47" s="4049">
        <v>0</v>
      </c>
      <c r="ADG47" s="4049">
        <v>0</v>
      </c>
      <c r="ADH47" s="4049">
        <v>20</v>
      </c>
      <c r="ADI47" s="3994">
        <v>51</v>
      </c>
      <c r="ADJ47" s="3999">
        <v>5</v>
      </c>
      <c r="ADK47" s="3999" t="s">
        <v>1632</v>
      </c>
      <c r="ADL47" s="3999">
        <v>5</v>
      </c>
      <c r="ADM47" s="3999" t="s">
        <v>1632</v>
      </c>
      <c r="ADN47" s="3999">
        <v>0</v>
      </c>
      <c r="ADO47" s="3999" t="s">
        <v>1625</v>
      </c>
      <c r="ADP47" s="3999">
        <v>0</v>
      </c>
      <c r="ADQ47" s="3999" t="s">
        <v>1625</v>
      </c>
      <c r="ADR47" s="3999">
        <v>10</v>
      </c>
      <c r="ADS47" s="3994">
        <v>49</v>
      </c>
      <c r="ADT47" s="3999">
        <v>10</v>
      </c>
      <c r="ADU47" s="3999">
        <v>10</v>
      </c>
      <c r="ADV47" s="3999">
        <v>0</v>
      </c>
      <c r="ADW47" s="3999">
        <v>0</v>
      </c>
      <c r="ADX47" s="3999">
        <v>20</v>
      </c>
      <c r="ADY47" s="3994">
        <v>38</v>
      </c>
      <c r="ADZ47" s="4010">
        <v>0</v>
      </c>
      <c r="AEA47" s="3999">
        <v>0</v>
      </c>
      <c r="AEB47" s="3994">
        <v>23</v>
      </c>
      <c r="AEC47" s="4007">
        <v>2</v>
      </c>
      <c r="AED47" s="3999">
        <v>24.872528292500931</v>
      </c>
      <c r="AEE47" s="3994">
        <v>21</v>
      </c>
      <c r="AEF47" s="4007">
        <v>0</v>
      </c>
      <c r="AEG47" s="3999">
        <v>0</v>
      </c>
      <c r="AEH47" s="3994">
        <v>43</v>
      </c>
      <c r="AEI47" s="4035">
        <v>1</v>
      </c>
      <c r="AEJ47" s="3999">
        <v>12.436264146250466</v>
      </c>
      <c r="AEK47" s="3994">
        <f t="shared" si="32"/>
        <v>64</v>
      </c>
      <c r="AEL47" s="4007">
        <v>0</v>
      </c>
      <c r="AEM47" s="3999">
        <v>0</v>
      </c>
      <c r="AEN47" s="3994">
        <v>42</v>
      </c>
      <c r="AEO47" s="3994">
        <v>4</v>
      </c>
      <c r="AEP47" s="3999">
        <v>49.7</v>
      </c>
      <c r="AEQ47" s="3994">
        <v>18</v>
      </c>
      <c r="AER47" s="3994">
        <v>1</v>
      </c>
      <c r="AES47" s="3999">
        <v>12.4</v>
      </c>
      <c r="AET47" s="3994">
        <v>72</v>
      </c>
      <c r="AEU47" s="3994">
        <v>0</v>
      </c>
      <c r="AEV47" s="4050">
        <v>0</v>
      </c>
      <c r="AEW47" s="3994">
        <v>43</v>
      </c>
      <c r="AEX47" s="4049">
        <v>0.11</v>
      </c>
      <c r="AEY47" s="4049">
        <v>54</v>
      </c>
      <c r="AEZ47" s="4049">
        <v>5.5E-2</v>
      </c>
      <c r="AFA47" s="4049">
        <v>38</v>
      </c>
      <c r="AFB47" s="4049">
        <v>7.0999999999999994E-2</v>
      </c>
      <c r="AFC47" s="4049">
        <v>13</v>
      </c>
      <c r="AFD47" s="4049">
        <v>5.0000000000000001E-3</v>
      </c>
      <c r="AFE47" s="4049">
        <v>42</v>
      </c>
      <c r="AFF47" s="4049">
        <v>1.2E-2</v>
      </c>
      <c r="AFG47" s="4049">
        <v>10</v>
      </c>
      <c r="AFH47" s="4049">
        <v>2.5000000000000001E-2</v>
      </c>
      <c r="AFI47" s="4049">
        <v>9</v>
      </c>
      <c r="AFJ47" s="4049">
        <v>0</v>
      </c>
      <c r="AFK47" s="4049">
        <v>7</v>
      </c>
      <c r="AFL47" s="4049">
        <v>0</v>
      </c>
      <c r="AFM47" s="4049">
        <v>7</v>
      </c>
      <c r="AFN47" s="4049">
        <v>3</v>
      </c>
      <c r="AFO47" s="4049">
        <v>37.336652146857503</v>
      </c>
      <c r="AFP47" s="4049">
        <v>62</v>
      </c>
      <c r="AFQ47" s="4049">
        <v>3</v>
      </c>
      <c r="AFR47" s="4049">
        <v>37.336652146857503</v>
      </c>
      <c r="AFS47" s="4049">
        <v>50</v>
      </c>
      <c r="AFT47" s="4049">
        <v>6</v>
      </c>
      <c r="AFU47" s="4049">
        <v>74.673304293715006</v>
      </c>
      <c r="AFV47" s="4049">
        <v>55</v>
      </c>
      <c r="AFW47" s="4049">
        <v>9</v>
      </c>
      <c r="AFX47" s="4049">
        <v>112.00995644057249</v>
      </c>
      <c r="AFY47" s="4049">
        <v>31</v>
      </c>
      <c r="AFZ47" s="4049">
        <v>27</v>
      </c>
      <c r="AGA47" s="4049">
        <v>336.02986932171751</v>
      </c>
      <c r="AGB47" s="4049">
        <v>49</v>
      </c>
      <c r="AGC47" s="4049">
        <v>9</v>
      </c>
      <c r="AGD47" s="4049">
        <v>112.00995644057249</v>
      </c>
      <c r="AGE47" s="4049">
        <v>60</v>
      </c>
      <c r="AGF47" s="4049">
        <v>89</v>
      </c>
      <c r="AGG47" s="4049">
        <v>81.400000000000006</v>
      </c>
      <c r="AGH47" s="4049">
        <v>31</v>
      </c>
      <c r="AGI47" s="4049">
        <v>3</v>
      </c>
      <c r="AGJ47" s="4049">
        <v>2.74</v>
      </c>
      <c r="AGK47" s="4049">
        <v>2</v>
      </c>
      <c r="AGL47" s="4049">
        <v>0</v>
      </c>
      <c r="AGM47" s="4049">
        <v>0</v>
      </c>
      <c r="AGN47" s="4049">
        <v>2</v>
      </c>
      <c r="AGO47" s="4049">
        <v>70</v>
      </c>
      <c r="AGP47" s="4049">
        <v>64.03</v>
      </c>
      <c r="AGQ47" s="4049">
        <v>31</v>
      </c>
      <c r="AGR47" s="4049">
        <v>0</v>
      </c>
      <c r="AGS47" s="4049">
        <v>0</v>
      </c>
      <c r="AGT47" s="4049">
        <v>19</v>
      </c>
      <c r="AGU47" s="4049">
        <v>6</v>
      </c>
      <c r="AGV47" s="4049">
        <v>5.49</v>
      </c>
      <c r="AGW47" s="4049">
        <v>21</v>
      </c>
      <c r="AGX47" s="4049">
        <v>2</v>
      </c>
      <c r="AGY47" s="4049">
        <v>1.83</v>
      </c>
      <c r="AGZ47" s="4049">
        <v>19</v>
      </c>
      <c r="AHA47" s="4049">
        <v>1</v>
      </c>
      <c r="AHB47" s="4049">
        <v>0.91</v>
      </c>
      <c r="AHC47" s="4049">
        <v>6</v>
      </c>
      <c r="AHD47" s="4049">
        <v>7</v>
      </c>
      <c r="AHE47" s="4049">
        <v>6.4</v>
      </c>
      <c r="AHF47" s="4049">
        <v>23</v>
      </c>
      <c r="AHG47" s="3999">
        <v>286</v>
      </c>
      <c r="AHH47" s="3999">
        <v>271.99</v>
      </c>
      <c r="AHI47" s="3994">
        <v>33</v>
      </c>
      <c r="AHJ47" s="3999">
        <v>328</v>
      </c>
      <c r="AHK47" s="3999">
        <v>311.94</v>
      </c>
      <c r="AHL47" s="3999">
        <v>61</v>
      </c>
      <c r="AHM47" s="3999">
        <v>142</v>
      </c>
      <c r="AHN47" s="3999">
        <v>129.88</v>
      </c>
      <c r="AHO47" s="3994">
        <v>13</v>
      </c>
      <c r="AHP47" s="3999">
        <v>35</v>
      </c>
      <c r="AHQ47" s="3999">
        <v>32.01</v>
      </c>
      <c r="AHR47" s="3999">
        <v>15</v>
      </c>
      <c r="AHS47" s="3999">
        <v>174</v>
      </c>
      <c r="AHT47" s="3999">
        <v>159.15</v>
      </c>
      <c r="AHU47" s="3994">
        <v>17</v>
      </c>
      <c r="AHV47" s="3999">
        <v>163</v>
      </c>
      <c r="AHW47" s="3999">
        <v>155.02000000000001</v>
      </c>
      <c r="AHX47" s="3994">
        <v>51</v>
      </c>
      <c r="AHY47" s="3999">
        <v>277</v>
      </c>
      <c r="AHZ47" s="3999">
        <v>253.36</v>
      </c>
      <c r="AIA47" s="3994">
        <v>35</v>
      </c>
      <c r="AIB47" s="4007"/>
      <c r="AIC47" s="4010"/>
      <c r="AID47" s="4027"/>
      <c r="AIE47" s="4007"/>
      <c r="AIF47" s="4010"/>
      <c r="AIG47" s="4027"/>
      <c r="AIH47" s="4007"/>
      <c r="AII47" s="4007"/>
      <c r="AIJ47" s="3999"/>
      <c r="AIK47" s="4007"/>
      <c r="AIL47" s="4051">
        <v>626</v>
      </c>
      <c r="AIM47" s="4052">
        <v>55.750798722044721</v>
      </c>
      <c r="AIN47" s="4053">
        <f t="shared" si="33"/>
        <v>37</v>
      </c>
      <c r="AIO47" s="4007">
        <v>3632</v>
      </c>
      <c r="AIP47" s="4027">
        <v>20.429515418502202</v>
      </c>
      <c r="AIQ47" s="4007">
        <f t="shared" si="34"/>
        <v>60</v>
      </c>
      <c r="AIR47" s="4051">
        <v>612</v>
      </c>
      <c r="AIS47" s="4052">
        <v>36.928104575163403</v>
      </c>
      <c r="AIT47" s="4053">
        <f t="shared" si="35"/>
        <v>46</v>
      </c>
      <c r="AIU47" s="4007">
        <v>3632</v>
      </c>
      <c r="AIV47" s="4027">
        <v>20.429515418502202</v>
      </c>
      <c r="AIW47" s="4007">
        <f t="shared" si="36"/>
        <v>8</v>
      </c>
      <c r="AIX47" s="4051">
        <v>642</v>
      </c>
      <c r="AIY47" s="4052">
        <v>0.46728971962616817</v>
      </c>
      <c r="AIZ47" s="4053">
        <f t="shared" si="37"/>
        <v>52</v>
      </c>
      <c r="AJA47" s="4007">
        <v>3632</v>
      </c>
      <c r="AJB47" s="4027">
        <v>20.429515418502202</v>
      </c>
      <c r="AJC47" s="4007">
        <f t="shared" si="38"/>
        <v>21</v>
      </c>
      <c r="AJD47" s="4010">
        <v>602</v>
      </c>
      <c r="AJE47" s="4027">
        <v>8.8039867109634553</v>
      </c>
      <c r="AJF47" s="4007">
        <v>18</v>
      </c>
      <c r="AJG47" s="3994">
        <v>3831</v>
      </c>
      <c r="AJH47" s="4050">
        <v>9.2143043591751503</v>
      </c>
      <c r="AJI47" s="4038">
        <v>31</v>
      </c>
      <c r="AJJ47" s="4010">
        <v>602</v>
      </c>
      <c r="AJK47" s="3999">
        <v>24.086378737541526</v>
      </c>
      <c r="AJL47" s="4007">
        <v>39</v>
      </c>
      <c r="AJM47" s="3994">
        <v>3831</v>
      </c>
      <c r="AJN47" s="3999">
        <v>26.363873662229182</v>
      </c>
      <c r="AJO47" s="4007">
        <v>57</v>
      </c>
      <c r="AJP47" s="4010">
        <v>618</v>
      </c>
      <c r="AJQ47" s="3999">
        <v>12.7831715210356</v>
      </c>
      <c r="AJR47" s="4007">
        <v>56</v>
      </c>
      <c r="AJS47" s="3994">
        <v>3632</v>
      </c>
      <c r="AJT47" s="3999">
        <v>20.429515418502202</v>
      </c>
      <c r="AJU47" s="4007">
        <f t="shared" si="39"/>
        <v>63</v>
      </c>
      <c r="AJV47" s="4054">
        <v>0</v>
      </c>
      <c r="AJW47" s="4050">
        <v>50</v>
      </c>
      <c r="AJX47" s="4050">
        <v>50</v>
      </c>
      <c r="AJY47" s="4050">
        <v>50</v>
      </c>
      <c r="AJZ47" s="4050">
        <v>0</v>
      </c>
      <c r="AKA47" s="4050">
        <v>0</v>
      </c>
      <c r="AKB47" s="4050">
        <v>50</v>
      </c>
      <c r="AKC47" s="4050">
        <v>0</v>
      </c>
      <c r="AKD47" s="4050">
        <v>50</v>
      </c>
      <c r="AKE47" s="4050">
        <v>50</v>
      </c>
      <c r="AKF47" s="4050">
        <v>0</v>
      </c>
      <c r="AKG47" s="4055">
        <v>2</v>
      </c>
      <c r="AKH47" s="4011">
        <v>39.014084507042249</v>
      </c>
      <c r="AKI47" s="4011">
        <v>7.464788732394366</v>
      </c>
      <c r="AKJ47" s="4011">
        <v>21.549295774647888</v>
      </c>
      <c r="AKK47" s="4011">
        <v>15.352112676056336</v>
      </c>
      <c r="AKL47" s="4011">
        <v>8.7323943661971821</v>
      </c>
      <c r="AKM47" s="4011">
        <v>10.28169014084507</v>
      </c>
      <c r="AKN47" s="4011">
        <v>15.492957746478872</v>
      </c>
      <c r="AKO47" s="4011">
        <v>8.7323943661971821</v>
      </c>
      <c r="AKP47" s="4011">
        <v>33.521126760563376</v>
      </c>
      <c r="AKQ47" s="4011">
        <v>5.6338028169014089</v>
      </c>
      <c r="AKR47" s="4011">
        <v>7.042253521126761</v>
      </c>
      <c r="AKS47" s="3994">
        <v>710</v>
      </c>
      <c r="AKT47" s="4010" t="s">
        <v>1680</v>
      </c>
      <c r="AKU47" s="4007" t="s">
        <v>1633</v>
      </c>
      <c r="AKV47" s="4007" t="s">
        <v>1633</v>
      </c>
      <c r="AKW47" s="4007" t="s">
        <v>1680</v>
      </c>
      <c r="AKX47" s="4007" t="s">
        <v>1680</v>
      </c>
      <c r="AKY47" s="4007" t="s">
        <v>1680</v>
      </c>
      <c r="AKZ47" s="4007" t="s">
        <v>1680</v>
      </c>
      <c r="ALA47" s="4007">
        <v>-2</v>
      </c>
      <c r="ALB47" s="4007">
        <v>-1</v>
      </c>
      <c r="ALC47" s="4007">
        <v>-1</v>
      </c>
      <c r="ALD47" s="4007">
        <v>-2</v>
      </c>
      <c r="ALE47" s="4007">
        <v>-2</v>
      </c>
      <c r="ALF47" s="4007">
        <v>-2</v>
      </c>
      <c r="ALG47" s="4007">
        <v>-2</v>
      </c>
      <c r="ALH47" s="4007">
        <f t="shared" si="40"/>
        <v>-12</v>
      </c>
      <c r="ALI47" s="4007">
        <f t="shared" si="41"/>
        <v>77</v>
      </c>
      <c r="ALJ47" s="4044" t="s">
        <v>1636</v>
      </c>
      <c r="ALK47" s="3999" t="s">
        <v>1636</v>
      </c>
      <c r="ALL47" s="3999" t="s">
        <v>1636</v>
      </c>
      <c r="ALM47" s="3999" t="s">
        <v>1657</v>
      </c>
      <c r="ALN47" s="3999" t="s">
        <v>1657</v>
      </c>
      <c r="ALO47" s="3999" t="s">
        <v>1657</v>
      </c>
      <c r="ALP47" s="3999" t="s">
        <v>1657</v>
      </c>
      <c r="ALQ47" s="4010">
        <v>1</v>
      </c>
      <c r="ALR47" s="4007">
        <v>0</v>
      </c>
      <c r="ALS47" s="4007">
        <v>0</v>
      </c>
      <c r="ALT47" s="4007">
        <v>0</v>
      </c>
      <c r="ALU47" s="4007">
        <v>1</v>
      </c>
      <c r="ALV47" s="4007">
        <v>1</v>
      </c>
      <c r="ALW47" s="4038">
        <v>2</v>
      </c>
      <c r="ALX47" s="4039">
        <v>0.3656307129798903</v>
      </c>
      <c r="ALY47" s="4007">
        <v>61</v>
      </c>
      <c r="ALZ47" s="4037">
        <v>0</v>
      </c>
      <c r="AMA47" s="4007">
        <v>61</v>
      </c>
      <c r="AMB47" s="4037">
        <v>0</v>
      </c>
      <c r="AMC47" s="4007">
        <v>64</v>
      </c>
      <c r="AMD47" s="4037">
        <v>0</v>
      </c>
      <c r="AME47" s="4007">
        <v>61</v>
      </c>
      <c r="AMF47" s="4007">
        <v>0.3656307129798903</v>
      </c>
      <c r="AMG47" s="4007">
        <v>40</v>
      </c>
      <c r="AMH47" s="4037">
        <v>0.3656307129798903</v>
      </c>
      <c r="AMI47" s="4007">
        <v>43</v>
      </c>
      <c r="AMJ47" s="4037">
        <v>0.73126142595978061</v>
      </c>
      <c r="AMK47" s="4007">
        <v>28</v>
      </c>
      <c r="AML47" s="4043">
        <v>1</v>
      </c>
      <c r="AMM47" s="3994">
        <v>0</v>
      </c>
      <c r="AMN47" s="3994">
        <v>0</v>
      </c>
      <c r="AMO47" s="4044">
        <v>0.3656307129798903</v>
      </c>
      <c r="AMP47" s="4007">
        <v>44</v>
      </c>
      <c r="AMQ47" s="3999">
        <v>0</v>
      </c>
      <c r="AMR47" s="4007">
        <v>27</v>
      </c>
      <c r="AMS47" s="3999">
        <v>0</v>
      </c>
      <c r="AMT47" s="4038">
        <v>27</v>
      </c>
      <c r="AMU47" s="4043">
        <v>1</v>
      </c>
      <c r="AMV47" s="4037">
        <v>0.3656307129798903</v>
      </c>
      <c r="AMW47" s="4007">
        <v>18</v>
      </c>
      <c r="AMX47" s="4044" t="s">
        <v>107</v>
      </c>
      <c r="AMY47" s="3999" t="s">
        <v>107</v>
      </c>
      <c r="AMZ47" s="4007">
        <v>2</v>
      </c>
      <c r="ANA47" s="4007">
        <v>2</v>
      </c>
      <c r="ANB47" s="4007">
        <v>4</v>
      </c>
      <c r="ANC47" s="4007">
        <v>38</v>
      </c>
      <c r="AND47" s="4056" t="s">
        <v>1632</v>
      </c>
      <c r="ANE47" s="4057" t="s">
        <v>1632</v>
      </c>
      <c r="ANF47" s="4057" t="s">
        <v>1632</v>
      </c>
      <c r="ANG47" s="4057" t="s">
        <v>1632</v>
      </c>
      <c r="ANH47" s="4027">
        <v>5</v>
      </c>
      <c r="ANI47" s="4027">
        <v>5</v>
      </c>
      <c r="ANJ47" s="4027">
        <v>5</v>
      </c>
      <c r="ANK47" s="4027">
        <v>5</v>
      </c>
      <c r="ANL47" s="4035">
        <f t="shared" si="42"/>
        <v>20</v>
      </c>
      <c r="ANM47" s="4035">
        <f t="shared" si="43"/>
        <v>1</v>
      </c>
      <c r="ANN47" s="4058" t="s">
        <v>1632</v>
      </c>
      <c r="ANO47" s="4027" t="s">
        <v>1632</v>
      </c>
      <c r="ANP47" s="4027" t="s">
        <v>1632</v>
      </c>
      <c r="ANQ47" s="4027" t="s">
        <v>1632</v>
      </c>
      <c r="ANR47" s="4027">
        <v>5</v>
      </c>
      <c r="ANS47" s="4027">
        <v>5</v>
      </c>
      <c r="ANT47" s="4027">
        <v>5</v>
      </c>
      <c r="ANU47" s="4027">
        <v>5</v>
      </c>
      <c r="ANV47" s="4007">
        <f t="shared" si="44"/>
        <v>20</v>
      </c>
      <c r="ANW47" s="4007">
        <f t="shared" si="45"/>
        <v>1</v>
      </c>
      <c r="ANX47" s="4043">
        <v>32</v>
      </c>
      <c r="ANY47" s="4007">
        <v>570</v>
      </c>
      <c r="ANZ47" s="4059">
        <v>7.487000000000001</v>
      </c>
      <c r="AOA47" s="4007">
        <v>57</v>
      </c>
      <c r="AOB47" s="4059">
        <v>4.5</v>
      </c>
      <c r="AOC47" s="4055">
        <f t="shared" si="46"/>
        <v>17</v>
      </c>
      <c r="AOD47" s="4059">
        <v>36.064999999999998</v>
      </c>
      <c r="AOE47" s="4055">
        <f t="shared" si="47"/>
        <v>48</v>
      </c>
      <c r="AOF47" s="3994">
        <v>0</v>
      </c>
      <c r="AOG47" s="4011">
        <v>0</v>
      </c>
      <c r="AOH47" s="4055">
        <v>45</v>
      </c>
      <c r="AOI47" s="3994">
        <v>1</v>
      </c>
      <c r="AOJ47" s="4011">
        <v>0.3656307129798903</v>
      </c>
      <c r="AOK47" s="4055">
        <v>38</v>
      </c>
      <c r="AOL47" s="3994">
        <v>2</v>
      </c>
      <c r="AOM47" s="4011">
        <v>0.73126142595978061</v>
      </c>
      <c r="AON47" s="4055">
        <v>19</v>
      </c>
      <c r="AOO47" s="3994">
        <v>1</v>
      </c>
      <c r="AOP47" s="4011">
        <v>0.3656307129798903</v>
      </c>
      <c r="AOQ47" s="4055">
        <v>32</v>
      </c>
      <c r="AOR47" s="4058" t="s">
        <v>1625</v>
      </c>
      <c r="AOS47" s="4027" t="s">
        <v>1625</v>
      </c>
      <c r="AOT47" s="4027" t="s">
        <v>1625</v>
      </c>
      <c r="AOU47" s="4027" t="s">
        <v>1625</v>
      </c>
      <c r="AOV47" s="4027">
        <v>0</v>
      </c>
      <c r="AOW47" s="4027">
        <v>0</v>
      </c>
      <c r="AOX47" s="4027">
        <v>0</v>
      </c>
      <c r="AOY47" s="4027">
        <v>0</v>
      </c>
      <c r="AOZ47" s="4007">
        <f t="shared" si="48"/>
        <v>0</v>
      </c>
      <c r="APA47" s="4007">
        <f t="shared" si="49"/>
        <v>25</v>
      </c>
      <c r="APB47" s="4060" t="s">
        <v>1632</v>
      </c>
      <c r="APC47" s="4061" t="s">
        <v>1632</v>
      </c>
      <c r="APD47" s="4061" t="s">
        <v>1632</v>
      </c>
      <c r="APE47" s="4061" t="s">
        <v>1632</v>
      </c>
      <c r="APF47" s="4036">
        <v>5</v>
      </c>
      <c r="APG47" s="4036">
        <v>5</v>
      </c>
      <c r="APH47" s="4036">
        <v>5</v>
      </c>
      <c r="API47" s="4036">
        <v>5</v>
      </c>
      <c r="APJ47" s="4007">
        <f t="shared" si="50"/>
        <v>20</v>
      </c>
      <c r="APK47" s="4007">
        <f t="shared" si="51"/>
        <v>1</v>
      </c>
      <c r="APL47" s="4007">
        <v>0</v>
      </c>
      <c r="APM47" s="4027">
        <v>0</v>
      </c>
      <c r="APN47" s="4007">
        <v>17</v>
      </c>
      <c r="APO47" s="4007">
        <v>0</v>
      </c>
      <c r="APP47" s="4027">
        <v>0</v>
      </c>
      <c r="APQ47" s="4007">
        <v>18</v>
      </c>
      <c r="APR47" s="4051">
        <v>0</v>
      </c>
      <c r="APS47" s="4053">
        <v>0</v>
      </c>
      <c r="APT47" s="4053">
        <v>0</v>
      </c>
      <c r="APU47" s="4049">
        <v>0</v>
      </c>
      <c r="APV47" s="4049">
        <v>0</v>
      </c>
      <c r="APW47" s="4049">
        <v>0</v>
      </c>
      <c r="APX47" s="4049">
        <v>38</v>
      </c>
      <c r="APY47" s="4049">
        <v>3</v>
      </c>
      <c r="APZ47" s="4049">
        <v>271.125</v>
      </c>
      <c r="AQA47" s="4049">
        <v>2169</v>
      </c>
      <c r="AQB47" s="4049">
        <v>90.375</v>
      </c>
      <c r="AQC47" s="4049">
        <v>723</v>
      </c>
      <c r="AQD47" s="4050">
        <v>80.273871206513689</v>
      </c>
      <c r="AQE47" s="4049">
        <v>7</v>
      </c>
      <c r="AQF47" s="4049">
        <v>3</v>
      </c>
      <c r="AQG47" s="4049">
        <v>271.125</v>
      </c>
      <c r="AQH47" s="4049">
        <v>2169</v>
      </c>
      <c r="AQI47" s="4049">
        <v>90.375</v>
      </c>
      <c r="AQJ47" s="4049">
        <v>723</v>
      </c>
      <c r="AQK47" s="4049">
        <v>80.273871206513689</v>
      </c>
      <c r="AQL47" s="1192">
        <v>23</v>
      </c>
      <c r="AQM47" s="4007"/>
      <c r="AQN47" s="4007"/>
      <c r="AQO47" s="4007"/>
      <c r="AQP47" s="4007"/>
      <c r="AQQ47" s="4007">
        <v>8456</v>
      </c>
      <c r="AQR47" s="4007">
        <v>7347</v>
      </c>
      <c r="AQS47" s="4049">
        <v>526</v>
      </c>
      <c r="AQT47" s="4050">
        <v>7.1593847829045876</v>
      </c>
      <c r="AQU47" s="4049">
        <f t="shared" si="52"/>
        <v>25</v>
      </c>
      <c r="AQV47" s="4049">
        <v>144</v>
      </c>
      <c r="AQW47" s="4049">
        <v>27.376425855513308</v>
      </c>
      <c r="AQX47" s="4050">
        <v>3.5902777777777777</v>
      </c>
      <c r="AQY47" s="4049">
        <f t="shared" si="53"/>
        <v>30</v>
      </c>
      <c r="AQZ47" s="4049">
        <v>95</v>
      </c>
      <c r="ARA47" s="4049">
        <v>621</v>
      </c>
      <c r="ARB47" s="4049">
        <v>15.297906602254429</v>
      </c>
      <c r="ARC47" s="4049">
        <f t="shared" si="54"/>
        <v>39</v>
      </c>
      <c r="ARD47" s="4062">
        <v>2.2541173268000545</v>
      </c>
      <c r="ARE47" s="4063">
        <f t="shared" si="55"/>
        <v>65</v>
      </c>
      <c r="ARF47" s="4053">
        <v>82</v>
      </c>
      <c r="ARG47" s="4050">
        <v>12.195121951219512</v>
      </c>
      <c r="ARH47" s="4049">
        <f t="shared" si="56"/>
        <v>28</v>
      </c>
      <c r="ARI47" s="4007">
        <v>780</v>
      </c>
      <c r="ARJ47" s="4011">
        <v>18.846153846153847</v>
      </c>
      <c r="ARK47" s="3994">
        <f t="shared" si="57"/>
        <v>34</v>
      </c>
      <c r="ARL47" s="4049">
        <v>170</v>
      </c>
      <c r="ARM47" s="4007">
        <v>36</v>
      </c>
      <c r="ARN47" s="4011">
        <v>21.176470588235293</v>
      </c>
      <c r="ARO47" s="3994">
        <f t="shared" si="58"/>
        <v>46</v>
      </c>
      <c r="ARP47" s="4002">
        <v>20</v>
      </c>
      <c r="ARQ47" s="4064">
        <v>0</v>
      </c>
      <c r="ARR47" s="4012">
        <v>0</v>
      </c>
      <c r="ARS47" s="4047">
        <f t="shared" si="59"/>
        <v>34</v>
      </c>
      <c r="ART47" s="4007">
        <v>55</v>
      </c>
      <c r="ARU47" s="3994">
        <f t="shared" si="59"/>
        <v>34</v>
      </c>
      <c r="ARV47" s="4007" t="s">
        <v>31</v>
      </c>
      <c r="ARW47" s="4007" t="s">
        <v>31</v>
      </c>
      <c r="ARX47" s="4011" t="s">
        <v>31</v>
      </c>
      <c r="ARY47" s="3994" t="str">
        <f t="shared" si="60"/>
        <v>-</v>
      </c>
      <c r="ARZ47" s="4007" t="s">
        <v>31</v>
      </c>
      <c r="ASA47" s="4007" t="s">
        <v>31</v>
      </c>
      <c r="ASB47" s="3999" t="s">
        <v>31</v>
      </c>
      <c r="ASC47" s="3994" t="str">
        <f t="shared" si="61"/>
        <v>-</v>
      </c>
      <c r="ASD47" s="3999">
        <v>36.206896551724135</v>
      </c>
      <c r="ASE47" s="3999">
        <v>24.137931034482758</v>
      </c>
      <c r="ASF47" s="3999">
        <v>12.068965517241379</v>
      </c>
      <c r="ASG47" s="3999">
        <v>8.6206896551724146</v>
      </c>
      <c r="ASH47" s="3999">
        <v>17.241379310344829</v>
      </c>
      <c r="ASI47" s="3999">
        <v>0</v>
      </c>
      <c r="ASJ47" s="3999">
        <v>1.7241379310344827</v>
      </c>
      <c r="ASK47" s="3999">
        <v>0</v>
      </c>
      <c r="ASL47" s="3999">
        <v>0</v>
      </c>
      <c r="ASM47" s="4007">
        <v>21</v>
      </c>
      <c r="ASN47" s="4007">
        <v>14</v>
      </c>
      <c r="ASO47" s="4007">
        <v>7</v>
      </c>
      <c r="ASP47" s="4007">
        <v>5</v>
      </c>
      <c r="ASQ47" s="4007">
        <v>10</v>
      </c>
      <c r="ASR47" s="4007">
        <v>0</v>
      </c>
      <c r="ASS47" s="4007">
        <v>1</v>
      </c>
      <c r="AST47" s="4007">
        <v>0</v>
      </c>
      <c r="ASU47" s="4007">
        <v>0</v>
      </c>
      <c r="ASV47" s="4007">
        <v>58</v>
      </c>
      <c r="ASW47" s="3999">
        <v>27.27272727272727</v>
      </c>
      <c r="ASX47" s="3999">
        <v>18.181818181818183</v>
      </c>
      <c r="ASY47" s="3999">
        <v>27.27272727272727</v>
      </c>
      <c r="ASZ47" s="3999">
        <v>0</v>
      </c>
      <c r="ATA47" s="3999">
        <v>0</v>
      </c>
      <c r="ATB47" s="3999">
        <v>9.0909090909090917</v>
      </c>
      <c r="ATC47" s="3999">
        <v>18.181818181818183</v>
      </c>
      <c r="ATD47" s="3999">
        <v>0</v>
      </c>
      <c r="ATE47" s="3999">
        <v>0</v>
      </c>
      <c r="ATF47" s="4007">
        <v>3</v>
      </c>
      <c r="ATG47" s="4007">
        <v>2</v>
      </c>
      <c r="ATH47" s="4007">
        <v>3</v>
      </c>
      <c r="ATI47" s="4007">
        <v>0</v>
      </c>
      <c r="ATJ47" s="4007">
        <v>0</v>
      </c>
      <c r="ATK47" s="4007">
        <v>1</v>
      </c>
      <c r="ATL47" s="4007">
        <v>2</v>
      </c>
      <c r="ATM47" s="4007">
        <v>0</v>
      </c>
      <c r="ATN47" s="4007">
        <v>0</v>
      </c>
      <c r="ATO47" s="4007">
        <v>11</v>
      </c>
      <c r="ATP47" s="3999">
        <v>28.571428571428569</v>
      </c>
      <c r="ATQ47" s="3999">
        <v>28.571428571428569</v>
      </c>
      <c r="ATR47" s="3999">
        <v>7.1428571428571423</v>
      </c>
      <c r="ATS47" s="3999">
        <v>0</v>
      </c>
      <c r="ATT47" s="3999">
        <v>7.1428571428571423</v>
      </c>
      <c r="ATU47" s="3999">
        <v>14.285714285714285</v>
      </c>
      <c r="ATV47" s="3999">
        <v>7.1428571428571423</v>
      </c>
      <c r="ATW47" s="3999">
        <v>0</v>
      </c>
      <c r="ATX47" s="3999">
        <v>7.1428571428571423</v>
      </c>
      <c r="ATY47" s="4007">
        <v>4</v>
      </c>
      <c r="ATZ47" s="4007">
        <v>4</v>
      </c>
      <c r="AUA47" s="4007">
        <v>1</v>
      </c>
      <c r="AUB47" s="4007">
        <v>0</v>
      </c>
      <c r="AUC47" s="4007">
        <v>1</v>
      </c>
      <c r="AUD47" s="4007">
        <v>2</v>
      </c>
      <c r="AUE47" s="4007">
        <v>1</v>
      </c>
      <c r="AUF47" s="4007">
        <v>0</v>
      </c>
      <c r="AUG47" s="4007">
        <v>1</v>
      </c>
      <c r="AUH47" s="4007">
        <v>14</v>
      </c>
      <c r="AUI47" s="3999" t="s">
        <v>1648</v>
      </c>
      <c r="AUJ47" s="3999" t="s">
        <v>1623</v>
      </c>
      <c r="AUK47" s="4005">
        <v>0</v>
      </c>
      <c r="AUL47" s="4046">
        <v>31</v>
      </c>
      <c r="AUM47" s="3996" t="s">
        <v>1626</v>
      </c>
      <c r="AUN47" s="3996" t="s">
        <v>1626</v>
      </c>
      <c r="AUO47" s="3996" t="s">
        <v>1625</v>
      </c>
      <c r="AUP47" s="4006" t="s">
        <v>1625</v>
      </c>
      <c r="AUQ47" s="3999" t="s">
        <v>1626</v>
      </c>
      <c r="AUR47" s="3999" t="s">
        <v>1627</v>
      </c>
      <c r="AUS47" s="3999" t="s">
        <v>1627</v>
      </c>
      <c r="AUT47" s="3999" t="s">
        <v>1627</v>
      </c>
      <c r="AUU47" s="3999" t="s">
        <v>1625</v>
      </c>
      <c r="AUV47" s="3999" t="s">
        <v>1628</v>
      </c>
      <c r="AUW47" s="4065" t="s">
        <v>1641</v>
      </c>
      <c r="AUX47" s="3999" t="s">
        <v>5405</v>
      </c>
      <c r="AUY47" s="3999" t="s">
        <v>1763</v>
      </c>
      <c r="AUZ47" s="3994">
        <v>60</v>
      </c>
      <c r="AVA47" s="3994">
        <v>5</v>
      </c>
      <c r="AVB47" s="4011">
        <v>8.3000000000000007</v>
      </c>
      <c r="AVC47" s="3994">
        <v>0</v>
      </c>
      <c r="AVD47" s="3999">
        <v>0</v>
      </c>
      <c r="AVE47" s="3994">
        <f t="shared" si="62"/>
        <v>25</v>
      </c>
      <c r="AVF47" s="3999">
        <v>20</v>
      </c>
      <c r="AVG47" s="4046">
        <v>1</v>
      </c>
      <c r="AVH47" s="3999" t="s">
        <v>1632</v>
      </c>
      <c r="AVI47" s="3999" t="s">
        <v>1632</v>
      </c>
      <c r="AVJ47" s="3999" t="s">
        <v>1632</v>
      </c>
      <c r="AVK47" s="3999" t="s">
        <v>1632</v>
      </c>
      <c r="AVL47" s="4044">
        <v>12.4</v>
      </c>
      <c r="AVM47" s="3994">
        <f t="shared" si="63"/>
        <v>27</v>
      </c>
      <c r="AVN47" s="4007">
        <v>1</v>
      </c>
      <c r="AVO47" s="3999">
        <v>12.4</v>
      </c>
      <c r="AVP47" s="3994">
        <f t="shared" si="64"/>
        <v>10</v>
      </c>
      <c r="AVQ47" s="4007">
        <v>1</v>
      </c>
      <c r="AVR47" s="3999">
        <v>0</v>
      </c>
      <c r="AVS47" s="3994">
        <f t="shared" si="65"/>
        <v>14</v>
      </c>
      <c r="AVT47" s="4007">
        <v>0</v>
      </c>
      <c r="AVU47" s="3999">
        <v>12.4</v>
      </c>
      <c r="AVV47" s="3994">
        <f t="shared" si="66"/>
        <v>7</v>
      </c>
      <c r="AVW47" s="4007">
        <v>1</v>
      </c>
      <c r="AVX47" s="3999">
        <v>0</v>
      </c>
      <c r="AVY47" s="4038">
        <v>0</v>
      </c>
      <c r="AVZ47" s="4044">
        <v>12.4</v>
      </c>
      <c r="AWA47" s="3994">
        <f t="shared" si="67"/>
        <v>3</v>
      </c>
      <c r="AWB47" s="4007">
        <v>1</v>
      </c>
      <c r="AWC47" s="3999">
        <v>0</v>
      </c>
      <c r="AWD47" s="3994">
        <f t="shared" si="68"/>
        <v>9</v>
      </c>
      <c r="AWE47" s="4007">
        <v>0</v>
      </c>
      <c r="AWF47" s="3999">
        <v>12.4</v>
      </c>
      <c r="AWG47" s="3994">
        <f t="shared" si="69"/>
        <v>38</v>
      </c>
      <c r="AWH47" s="4007">
        <v>1</v>
      </c>
      <c r="AWI47" s="4010">
        <v>50</v>
      </c>
      <c r="AWJ47" s="4007">
        <v>53</v>
      </c>
      <c r="AWK47" s="4007" t="s">
        <v>31</v>
      </c>
      <c r="AWL47" s="4007">
        <v>29</v>
      </c>
      <c r="AWM47" s="4007" t="s">
        <v>31</v>
      </c>
      <c r="AWN47" s="4007">
        <v>132</v>
      </c>
      <c r="AWO47" s="4007">
        <v>65</v>
      </c>
      <c r="AWP47" s="4007" t="s">
        <v>31</v>
      </c>
      <c r="AWQ47" s="4007" t="s">
        <v>31</v>
      </c>
      <c r="AWR47" s="4007">
        <v>65</v>
      </c>
      <c r="AWS47" s="4044">
        <v>0.1</v>
      </c>
      <c r="AWT47" s="3994">
        <f t="shared" si="70"/>
        <v>47</v>
      </c>
      <c r="AWU47" s="3999">
        <v>7.9000000000000001E-2</v>
      </c>
      <c r="AWV47" s="3994">
        <f t="shared" si="70"/>
        <v>25</v>
      </c>
      <c r="AWW47" s="3999">
        <v>6.0000000000000001E-3</v>
      </c>
      <c r="AWX47" s="3994">
        <f t="shared" si="3"/>
        <v>13</v>
      </c>
      <c r="AWY47" s="3999">
        <v>1.7000000000000001E-2</v>
      </c>
      <c r="AWZ47" s="3994">
        <f t="shared" si="71"/>
        <v>20</v>
      </c>
      <c r="AXA47" s="3999" t="s">
        <v>31</v>
      </c>
      <c r="AXB47" s="3999">
        <v>0.20200000000000001</v>
      </c>
      <c r="AXC47" s="3999">
        <v>6.7000000000000004E-2</v>
      </c>
      <c r="AXD47" s="3994">
        <f t="shared" si="4"/>
        <v>5</v>
      </c>
      <c r="AXE47" s="3999">
        <v>3.3000000000000002E-2</v>
      </c>
      <c r="AXF47" s="3994">
        <f t="shared" si="5"/>
        <v>26</v>
      </c>
      <c r="AXG47" s="3999">
        <v>1E-3</v>
      </c>
      <c r="AXH47" s="3994">
        <f t="shared" si="6"/>
        <v>8</v>
      </c>
      <c r="AXI47" s="3999">
        <v>0.10100000000000001</v>
      </c>
      <c r="AXK47" s="4066">
        <v>92.467332820906989</v>
      </c>
      <c r="AXL47" s="4067">
        <v>2602</v>
      </c>
      <c r="AXM47" s="4007">
        <f t="shared" si="72"/>
        <v>56</v>
      </c>
      <c r="AXN47" s="4066">
        <v>38.904573687182378</v>
      </c>
      <c r="AXO47" s="4067">
        <v>3542</v>
      </c>
      <c r="AXP47" s="4007">
        <f t="shared" si="73"/>
        <v>48</v>
      </c>
      <c r="AXQ47" s="4068">
        <v>63521</v>
      </c>
      <c r="AXR47" s="4068">
        <v>63428</v>
      </c>
      <c r="AXS47" s="4069">
        <v>0.14662294254902974</v>
      </c>
      <c r="AXT47" s="4068" t="s">
        <v>8059</v>
      </c>
      <c r="AXU47" s="4068">
        <v>11418</v>
      </c>
      <c r="AXV47" s="4068">
        <v>11132</v>
      </c>
      <c r="AXW47" s="4069">
        <v>2.5691699604743121</v>
      </c>
      <c r="AXX47" s="4068" t="s">
        <v>8059</v>
      </c>
      <c r="AXY47" s="4069">
        <v>17.975157821822705</v>
      </c>
      <c r="AXZ47" s="4069">
        <v>17.550608564041116</v>
      </c>
      <c r="AYA47" s="4069">
        <v>-0.42454925778158881</v>
      </c>
      <c r="AYB47" s="4068" t="s">
        <v>1632</v>
      </c>
      <c r="AYC47" s="4070">
        <v>23808</v>
      </c>
      <c r="AYD47" s="4068">
        <v>24136</v>
      </c>
      <c r="AYE47" s="4069">
        <v>1.3589658601259487</v>
      </c>
      <c r="AYF47" s="4068" t="s">
        <v>8059</v>
      </c>
      <c r="AYG47" s="4068">
        <v>13068</v>
      </c>
      <c r="AYH47" s="4068">
        <v>13155</v>
      </c>
      <c r="AYI47" s="4069">
        <v>0.66134549600911896</v>
      </c>
      <c r="AYJ47" s="4068" t="s">
        <v>8059</v>
      </c>
      <c r="AYK47" s="4068">
        <v>232188</v>
      </c>
      <c r="AYL47" s="4068">
        <v>226254</v>
      </c>
      <c r="AYM47" s="4069">
        <v>2.6227160624784602</v>
      </c>
      <c r="AYN47" s="4068" t="s">
        <v>8059</v>
      </c>
      <c r="AYO47" s="4068">
        <v>1163046418</v>
      </c>
      <c r="AYP47" s="4068">
        <v>1177041147</v>
      </c>
      <c r="AYQ47" s="4069">
        <v>1.1889753417430882</v>
      </c>
      <c r="AYR47" s="4068" t="s">
        <v>8059</v>
      </c>
      <c r="AYS47" s="4068">
        <v>609414772</v>
      </c>
      <c r="AYT47" s="4068">
        <v>644287122</v>
      </c>
      <c r="AYU47" s="4069">
        <v>5.4125480409648787</v>
      </c>
      <c r="AYV47" s="4068" t="s">
        <v>8056</v>
      </c>
      <c r="AYW47" s="4068">
        <v>386406325</v>
      </c>
      <c r="AYX47" s="4068">
        <v>370937231</v>
      </c>
      <c r="AYY47" s="4069">
        <v>4.1702726788295905</v>
      </c>
      <c r="AYZ47" s="4068" t="s">
        <v>8056</v>
      </c>
      <c r="AZA47" s="4068">
        <v>21302306</v>
      </c>
      <c r="AZB47" s="4068">
        <v>21609559</v>
      </c>
      <c r="AZC47" s="4069">
        <v>1.4218383632909877</v>
      </c>
      <c r="AZD47" s="4068" t="s">
        <v>8059</v>
      </c>
      <c r="AZE47" s="4068">
        <v>65288091</v>
      </c>
      <c r="AZF47" s="4068">
        <v>61181023</v>
      </c>
      <c r="AZG47" s="4069">
        <v>6.7129769961512267</v>
      </c>
      <c r="AZH47" s="4068" t="s">
        <v>8058</v>
      </c>
      <c r="AZI47" s="4068">
        <v>42636635</v>
      </c>
      <c r="AZJ47" s="4068">
        <v>39319487</v>
      </c>
      <c r="AZK47" s="4069">
        <v>8.436396944853314</v>
      </c>
      <c r="AZL47" s="4068" t="s">
        <v>8058</v>
      </c>
      <c r="AZM47" s="4068">
        <v>33996294</v>
      </c>
      <c r="AZN47" s="4068">
        <v>32316344</v>
      </c>
      <c r="AZO47" s="4069">
        <v>5.198453141852923</v>
      </c>
      <c r="AZP47" s="4068" t="s">
        <v>8056</v>
      </c>
      <c r="AZQ47" s="4068">
        <v>0</v>
      </c>
      <c r="AZR47" s="4068">
        <v>0</v>
      </c>
      <c r="AZS47" s="4069" t="s">
        <v>31</v>
      </c>
      <c r="AZT47" s="4068" t="s">
        <v>31</v>
      </c>
      <c r="AZU47" s="4068">
        <v>4001995</v>
      </c>
      <c r="AZV47" s="4068">
        <v>7390381</v>
      </c>
      <c r="AZW47" s="4069">
        <v>45.848596980318071</v>
      </c>
      <c r="AZX47" s="4068" t="s">
        <v>8057</v>
      </c>
      <c r="AZY47" s="4070">
        <v>6297150000</v>
      </c>
      <c r="AZZ47" s="4068">
        <v>6418631138</v>
      </c>
      <c r="BAA47" s="4069">
        <v>1.8926331080282779</v>
      </c>
      <c r="BAB47" s="4068" t="s">
        <v>8059</v>
      </c>
      <c r="BAC47" s="4068">
        <v>2664021000</v>
      </c>
      <c r="BAD47" s="4068">
        <v>2717607227</v>
      </c>
      <c r="BAE47" s="4069">
        <v>1.9718164739779098</v>
      </c>
      <c r="BAF47" s="4068" t="s">
        <v>8059</v>
      </c>
      <c r="BAG47" s="4068">
        <v>8495651000</v>
      </c>
      <c r="BAH47" s="4068">
        <v>8144678308</v>
      </c>
      <c r="BAI47" s="4069">
        <v>4.3092271877117838</v>
      </c>
      <c r="BAJ47" s="4068" t="s">
        <v>8056</v>
      </c>
      <c r="BAK47" s="4070">
        <v>2944432000</v>
      </c>
      <c r="BAL47" s="4068">
        <v>2982791076</v>
      </c>
      <c r="BAM47" s="4069">
        <v>1.2860128323650741</v>
      </c>
      <c r="BAN47" s="4068" t="s">
        <v>8059</v>
      </c>
      <c r="BAO47" s="4068">
        <v>625514000</v>
      </c>
      <c r="BAP47" s="4068">
        <v>652858282</v>
      </c>
      <c r="BAQ47" s="4069">
        <v>4.1883947487396682</v>
      </c>
      <c r="BAR47" s="4068" t="s">
        <v>8056</v>
      </c>
      <c r="BAS47" s="4068">
        <v>2701200000</v>
      </c>
      <c r="BAT47" s="4068">
        <v>2733616589</v>
      </c>
      <c r="BAU47" s="4069">
        <v>1.1858498785251612</v>
      </c>
      <c r="BAV47" s="4068" t="s">
        <v>8059</v>
      </c>
      <c r="BAW47" s="4068">
        <v>14390000</v>
      </c>
      <c r="BAX47" s="4068">
        <v>43221494</v>
      </c>
      <c r="BAY47" s="4069">
        <v>66.706379932169853</v>
      </c>
      <c r="BAZ47" s="4068" t="s">
        <v>8057</v>
      </c>
      <c r="BBA47" s="4068">
        <v>11614000</v>
      </c>
      <c r="BBB47" s="4068">
        <v>6143697</v>
      </c>
      <c r="BBC47" s="4069">
        <v>89.039270654135464</v>
      </c>
      <c r="BBD47" s="4068" t="s">
        <v>8057</v>
      </c>
      <c r="BBE47" s="4070">
        <v>1552715000</v>
      </c>
      <c r="BBF47" s="4068">
        <v>1585221235</v>
      </c>
      <c r="BBG47" s="4069">
        <v>2.0505803406046397</v>
      </c>
      <c r="BBH47" s="4068" t="s">
        <v>8059</v>
      </c>
      <c r="BBI47" s="4068">
        <v>42168000</v>
      </c>
      <c r="BBJ47" s="4068">
        <v>29575395</v>
      </c>
      <c r="BBK47" s="4069">
        <v>42.577977403175851</v>
      </c>
      <c r="BBL47" s="4068" t="s">
        <v>8057</v>
      </c>
      <c r="BBM47" s="4068">
        <v>1069138000</v>
      </c>
      <c r="BBN47" s="4068">
        <v>1102810597</v>
      </c>
      <c r="BBO47" s="4069">
        <v>3.0533436196206623</v>
      </c>
      <c r="BBP47" s="4068" t="s">
        <v>8056</v>
      </c>
      <c r="BBQ47" s="4070">
        <v>986033000</v>
      </c>
      <c r="BBR47" s="4068">
        <v>991956288</v>
      </c>
      <c r="BBS47" s="4069">
        <v>0.59713195749205283</v>
      </c>
      <c r="BBT47" s="4068" t="s">
        <v>8059</v>
      </c>
      <c r="BBU47" s="4068">
        <v>97625000</v>
      </c>
      <c r="BBV47" s="4068">
        <v>107075830</v>
      </c>
      <c r="BBW47" s="4069">
        <v>8.8262962799354483</v>
      </c>
      <c r="BBX47" s="4068" t="s">
        <v>8058</v>
      </c>
      <c r="BBY47" s="4068">
        <v>347440000</v>
      </c>
      <c r="BBZ47" s="4068">
        <v>351831519</v>
      </c>
      <c r="BCA47" s="4069">
        <v>1.2481880567385986</v>
      </c>
      <c r="BCB47" s="4068" t="s">
        <v>8059</v>
      </c>
      <c r="BCC47" s="4068">
        <v>89357000</v>
      </c>
      <c r="BCD47" s="4068">
        <v>103757427</v>
      </c>
      <c r="BCE47" s="4069">
        <v>13.878936107388242</v>
      </c>
      <c r="BCF47" s="4068" t="s">
        <v>8057</v>
      </c>
      <c r="BCG47" s="4068">
        <v>89221000</v>
      </c>
      <c r="BCH47" s="4068">
        <v>100388526</v>
      </c>
      <c r="BCI47" s="4069">
        <v>11.124305182048403</v>
      </c>
      <c r="BCJ47" s="4068" t="s">
        <v>8057</v>
      </c>
      <c r="BCK47" s="4068">
        <v>1385016000</v>
      </c>
      <c r="BCL47" s="4068">
        <v>1246610187</v>
      </c>
      <c r="BCM47" s="4069">
        <v>11.102573558545785</v>
      </c>
      <c r="BCN47" s="4068" t="s">
        <v>8057</v>
      </c>
      <c r="BCO47" s="4068">
        <v>846150000</v>
      </c>
      <c r="BCP47" s="4068">
        <v>808246367</v>
      </c>
      <c r="BCQ47" s="4069">
        <v>4.6896137796063897</v>
      </c>
      <c r="BCR47" s="4068" t="s">
        <v>8056</v>
      </c>
      <c r="BCS47" s="4068">
        <v>1115204000</v>
      </c>
      <c r="BCT47" s="4068">
        <v>1051942948</v>
      </c>
      <c r="BCU47" s="4069">
        <v>6.0137341212538757</v>
      </c>
      <c r="BCV47" s="4068" t="s">
        <v>8058</v>
      </c>
      <c r="BCW47" s="4068">
        <v>577690000</v>
      </c>
      <c r="BCX47" s="4068">
        <v>506450946</v>
      </c>
      <c r="BCY47" s="4069">
        <v>14.066328548234168</v>
      </c>
      <c r="BCZ47" s="4068" t="s">
        <v>8057</v>
      </c>
      <c r="BDA47" s="4068">
        <v>376639000</v>
      </c>
      <c r="BDB47" s="4068">
        <v>294945893</v>
      </c>
      <c r="BDC47" s="4069">
        <v>27.697658770247727</v>
      </c>
      <c r="BDD47" s="4068" t="s">
        <v>8057</v>
      </c>
      <c r="BDE47" s="4068">
        <v>15204000</v>
      </c>
      <c r="BDF47" s="4068">
        <v>12994504</v>
      </c>
      <c r="BDG47" s="4069">
        <v>17.003311553869224</v>
      </c>
      <c r="BDH47" s="4068" t="s">
        <v>8057</v>
      </c>
      <c r="BDI47" s="4068">
        <v>0</v>
      </c>
      <c r="BDJ47" s="4068">
        <v>0</v>
      </c>
      <c r="BDK47" s="4069" t="s">
        <v>31</v>
      </c>
      <c r="BDL47" s="4068" t="s">
        <v>31</v>
      </c>
      <c r="BDM47" s="4068">
        <v>588748000</v>
      </c>
      <c r="BDN47" s="4068">
        <v>618278135</v>
      </c>
      <c r="BDO47" s="4069">
        <v>4.7761894410191275</v>
      </c>
      <c r="BDP47" s="4068" t="s">
        <v>8056</v>
      </c>
      <c r="BDQ47" s="4068">
        <v>19811000</v>
      </c>
      <c r="BDR47" s="4068">
        <v>20905574</v>
      </c>
      <c r="BDS47" s="4069">
        <v>5.2357997919597921</v>
      </c>
      <c r="BDT47" s="4068" t="s">
        <v>8056</v>
      </c>
      <c r="BDU47" s="4068">
        <v>39024000</v>
      </c>
      <c r="BDV47" s="4068">
        <v>40882381</v>
      </c>
      <c r="BDW47" s="4069">
        <v>4.5456770240461282</v>
      </c>
      <c r="BDX47" s="4068" t="s">
        <v>8056</v>
      </c>
      <c r="BDY47" s="4068">
        <v>158245000</v>
      </c>
      <c r="BDZ47" s="4068">
        <v>111245715</v>
      </c>
      <c r="BEA47" s="4069">
        <v>42.248175581414529</v>
      </c>
      <c r="BEB47" s="4068" t="s">
        <v>8057</v>
      </c>
      <c r="BEC47" s="4068">
        <v>0</v>
      </c>
      <c r="BED47" s="4068">
        <v>0</v>
      </c>
      <c r="BEE47" s="4069" t="s">
        <v>31</v>
      </c>
      <c r="BEF47" s="4068" t="s">
        <v>31</v>
      </c>
      <c r="BEG47" s="4068">
        <v>105280000</v>
      </c>
      <c r="BEH47" s="4068">
        <v>75047300</v>
      </c>
      <c r="BEI47" s="4069">
        <v>40.284860348073806</v>
      </c>
      <c r="BEJ47" s="4068" t="s">
        <v>8057</v>
      </c>
      <c r="BEK47" s="4068">
        <v>846130000</v>
      </c>
      <c r="BEL47" s="4068">
        <v>877077020</v>
      </c>
      <c r="BEM47" s="4069">
        <v>3.5284267281338657</v>
      </c>
      <c r="BEN47" s="4068" t="s">
        <v>8056</v>
      </c>
      <c r="BEO47" s="4068">
        <v>0</v>
      </c>
      <c r="BEP47" s="4068">
        <v>2790918</v>
      </c>
      <c r="BEQ47" s="4069">
        <v>100</v>
      </c>
      <c r="BER47" s="4068" t="s">
        <v>8057</v>
      </c>
      <c r="BES47" s="4068">
        <v>812834000</v>
      </c>
      <c r="BET47" s="4068">
        <v>822250830</v>
      </c>
      <c r="BEU47" s="4069">
        <v>1.1452502881632824</v>
      </c>
      <c r="BEV47" s="4068" t="s">
        <v>8059</v>
      </c>
      <c r="BEW47" s="4070">
        <v>63398</v>
      </c>
      <c r="BEX47" s="4068">
        <v>63333</v>
      </c>
      <c r="BEY47" s="4069">
        <v>0.10263211911640724</v>
      </c>
      <c r="BEZ47" s="4068" t="s">
        <v>8059</v>
      </c>
      <c r="BFA47" s="4068">
        <v>11641</v>
      </c>
      <c r="BFB47" s="4068">
        <v>11190</v>
      </c>
      <c r="BFC47" s="4069">
        <v>4.0303842716711245</v>
      </c>
      <c r="BFD47" s="4068" t="s">
        <v>8056</v>
      </c>
      <c r="BFE47" s="4069">
        <v>18.361777974068584</v>
      </c>
      <c r="BFF47" s="4069">
        <v>17.668514044810763</v>
      </c>
      <c r="BFG47" s="4069">
        <v>-0.69326392925782088</v>
      </c>
      <c r="BFH47" s="4068" t="s">
        <v>1632</v>
      </c>
      <c r="BFI47" s="4071" t="s">
        <v>1632</v>
      </c>
      <c r="BFJ47" s="4072" t="s">
        <v>1632</v>
      </c>
      <c r="BFK47" s="4072" t="s">
        <v>1632</v>
      </c>
      <c r="BFL47" s="4072" t="s">
        <v>1632</v>
      </c>
      <c r="BFM47" s="4073">
        <v>10</v>
      </c>
      <c r="BFN47" s="4073">
        <v>10</v>
      </c>
      <c r="BFO47" s="4073">
        <v>10</v>
      </c>
      <c r="BFP47" s="4073">
        <v>10</v>
      </c>
      <c r="BFQ47" s="4074">
        <f t="shared" si="74"/>
        <v>40</v>
      </c>
      <c r="BFR47" s="4074">
        <f t="shared" si="75"/>
        <v>1</v>
      </c>
      <c r="BFS47" s="4060" t="s">
        <v>1632</v>
      </c>
      <c r="BFT47" s="4061" t="s">
        <v>1632</v>
      </c>
      <c r="BFU47" s="4061" t="s">
        <v>1625</v>
      </c>
      <c r="BFV47" s="4061" t="s">
        <v>1632</v>
      </c>
      <c r="BFW47" s="4036">
        <v>5</v>
      </c>
      <c r="BFX47" s="4036">
        <v>5</v>
      </c>
      <c r="BFY47" s="4036">
        <v>0</v>
      </c>
      <c r="BFZ47" s="4036">
        <v>5</v>
      </c>
      <c r="BGA47" s="4035">
        <f t="shared" si="76"/>
        <v>15</v>
      </c>
      <c r="BGB47" s="4035">
        <f t="shared" si="77"/>
        <v>20</v>
      </c>
      <c r="BGC47" s="4060" t="s">
        <v>1625</v>
      </c>
      <c r="BGD47" s="4061" t="s">
        <v>1625</v>
      </c>
      <c r="BGE47" s="4061" t="s">
        <v>1625</v>
      </c>
      <c r="BGF47" s="4061" t="s">
        <v>1625</v>
      </c>
      <c r="BGG47" s="4036">
        <v>0</v>
      </c>
      <c r="BGH47" s="4036">
        <v>0</v>
      </c>
      <c r="BGI47" s="4036">
        <v>0</v>
      </c>
      <c r="BGJ47" s="4036">
        <v>0</v>
      </c>
      <c r="BGK47" s="4035">
        <f t="shared" si="78"/>
        <v>0</v>
      </c>
      <c r="BGL47" s="4035">
        <f t="shared" si="79"/>
        <v>14</v>
      </c>
      <c r="BGM47" s="4060" t="s">
        <v>1632</v>
      </c>
      <c r="BGN47" s="4061" t="s">
        <v>1632</v>
      </c>
      <c r="BGO47" s="4061" t="s">
        <v>1632</v>
      </c>
      <c r="BGP47" s="4061" t="s">
        <v>1632</v>
      </c>
      <c r="BGQ47" s="4036">
        <v>5</v>
      </c>
      <c r="BGR47" s="4036">
        <v>5</v>
      </c>
      <c r="BGS47" s="4036">
        <v>5</v>
      </c>
      <c r="BGT47" s="4036">
        <v>5</v>
      </c>
      <c r="BGU47" s="4035">
        <f t="shared" si="80"/>
        <v>20</v>
      </c>
      <c r="BGV47" s="4035">
        <f t="shared" si="81"/>
        <v>1</v>
      </c>
      <c r="BGW47" s="4060" t="s">
        <v>1632</v>
      </c>
      <c r="BGX47" s="4061" t="s">
        <v>1632</v>
      </c>
      <c r="BGY47" s="4061" t="s">
        <v>1632</v>
      </c>
      <c r="BGZ47" s="4061" t="s">
        <v>1632</v>
      </c>
      <c r="BHA47" s="4036">
        <v>5</v>
      </c>
      <c r="BHB47" s="4036">
        <v>5</v>
      </c>
      <c r="BHC47" s="4036">
        <v>5</v>
      </c>
      <c r="BHD47" s="4036">
        <v>5</v>
      </c>
      <c r="BHE47" s="4035">
        <f t="shared" si="82"/>
        <v>20</v>
      </c>
      <c r="BHF47" s="4035">
        <f t="shared" si="83"/>
        <v>1</v>
      </c>
      <c r="BHG47" s="4060" t="s">
        <v>1632</v>
      </c>
      <c r="BHH47" s="4061" t="s">
        <v>1632</v>
      </c>
      <c r="BHI47" s="4061" t="s">
        <v>1632</v>
      </c>
      <c r="BHJ47" s="4061" t="s">
        <v>1632</v>
      </c>
      <c r="BHK47" s="4036">
        <v>5</v>
      </c>
      <c r="BHL47" s="4036">
        <v>5</v>
      </c>
      <c r="BHM47" s="4036">
        <v>5</v>
      </c>
      <c r="BHN47" s="4036">
        <v>5</v>
      </c>
      <c r="BHO47" s="4035">
        <f t="shared" si="84"/>
        <v>20</v>
      </c>
      <c r="BHP47" s="4035">
        <f t="shared" si="85"/>
        <v>1</v>
      </c>
      <c r="BHQ47" s="4060" t="s">
        <v>1632</v>
      </c>
      <c r="BHR47" s="4061" t="s">
        <v>1632</v>
      </c>
      <c r="BHS47" s="4061" t="s">
        <v>1632</v>
      </c>
      <c r="BHT47" s="4061" t="s">
        <v>1632</v>
      </c>
      <c r="BHU47" s="4036">
        <v>5</v>
      </c>
      <c r="BHV47" s="4036">
        <v>5</v>
      </c>
      <c r="BHW47" s="4036">
        <v>5</v>
      </c>
      <c r="BHX47" s="4036">
        <v>5</v>
      </c>
      <c r="BHY47" s="4035">
        <f t="shared" si="86"/>
        <v>20</v>
      </c>
      <c r="BHZ47" s="4035">
        <f t="shared" si="87"/>
        <v>1</v>
      </c>
      <c r="BIA47" s="4060" t="s">
        <v>1626</v>
      </c>
      <c r="BIB47" s="4061" t="s">
        <v>1626</v>
      </c>
      <c r="BIC47" s="4061" t="s">
        <v>1626</v>
      </c>
      <c r="BID47" s="4061" t="s">
        <v>1626</v>
      </c>
      <c r="BIE47" s="4061" t="s">
        <v>1625</v>
      </c>
      <c r="BIF47" s="4127">
        <f t="shared" si="88"/>
        <v>4</v>
      </c>
      <c r="BIG47" s="4035">
        <f t="shared" si="89"/>
        <v>32</v>
      </c>
      <c r="BIH47" s="4075">
        <v>197</v>
      </c>
      <c r="BII47" s="4041">
        <v>72.908956328645445</v>
      </c>
      <c r="BIJ47" s="4035">
        <f t="shared" si="90"/>
        <v>13</v>
      </c>
      <c r="BIK47" s="4042">
        <v>1021</v>
      </c>
      <c r="BIL47" s="4035">
        <v>1021</v>
      </c>
      <c r="BIM47" s="4036">
        <v>100</v>
      </c>
      <c r="BIN47" s="4035">
        <f t="shared" si="91"/>
        <v>1</v>
      </c>
      <c r="BIO47" s="4060" t="s">
        <v>1626</v>
      </c>
      <c r="BIP47" s="4061" t="s">
        <v>1626</v>
      </c>
      <c r="BIQ47" s="4061" t="s">
        <v>1626</v>
      </c>
      <c r="BIR47" s="4061" t="s">
        <v>1626</v>
      </c>
      <c r="BIS47" s="4061" t="s">
        <v>1626</v>
      </c>
      <c r="BIT47" s="4061" t="s">
        <v>1626</v>
      </c>
      <c r="BIU47" s="4061" t="s">
        <v>1626</v>
      </c>
      <c r="BIV47" s="4061" t="s">
        <v>1626</v>
      </c>
      <c r="BIW47" s="4061" t="s">
        <v>1625</v>
      </c>
      <c r="BIX47" s="4061" t="s">
        <v>1625</v>
      </c>
      <c r="BIY47" s="4076">
        <f t="shared" si="92"/>
        <v>8</v>
      </c>
      <c r="BIZ47" s="4077">
        <f t="shared" si="93"/>
        <v>39</v>
      </c>
      <c r="BJA47" s="4078">
        <v>618</v>
      </c>
      <c r="BJB47" s="4079">
        <v>228.71946706143598</v>
      </c>
      <c r="BJC47" s="4078">
        <v>618</v>
      </c>
      <c r="BJD47" s="4079">
        <v>100</v>
      </c>
      <c r="BJE47" s="4079">
        <v>1</v>
      </c>
      <c r="BJF47" s="4078">
        <v>618</v>
      </c>
      <c r="BJG47" s="4079">
        <v>100</v>
      </c>
      <c r="BJH47" s="4079">
        <v>1</v>
      </c>
      <c r="BJI47" s="4078">
        <v>618</v>
      </c>
      <c r="BJJ47" s="4079">
        <v>100</v>
      </c>
      <c r="BJK47" s="4080">
        <v>1</v>
      </c>
      <c r="BJL47" s="4078">
        <v>834</v>
      </c>
      <c r="BJM47" s="4079">
        <v>308.66025166543307</v>
      </c>
      <c r="BJN47" s="4078">
        <v>0</v>
      </c>
      <c r="BJO47" s="4079">
        <v>0</v>
      </c>
      <c r="BJP47" s="4080">
        <v>35</v>
      </c>
      <c r="BJQ47" s="4078">
        <v>51199</v>
      </c>
      <c r="BJR47" s="4079">
        <v>18948.556624722427</v>
      </c>
      <c r="BJS47" s="4078">
        <v>0</v>
      </c>
      <c r="BJT47" s="4079">
        <v>0</v>
      </c>
      <c r="BJU47" s="4080">
        <v>28</v>
      </c>
      <c r="BJV47" s="4040">
        <v>100</v>
      </c>
      <c r="BJW47" s="4035">
        <f t="shared" si="7"/>
        <v>1</v>
      </c>
      <c r="BJX47" s="4060" t="s">
        <v>1632</v>
      </c>
      <c r="BJY47" s="4061" t="s">
        <v>1632</v>
      </c>
      <c r="BJZ47" s="4072" t="s">
        <v>1625</v>
      </c>
      <c r="BKA47" s="4072" t="s">
        <v>1625</v>
      </c>
      <c r="BKB47" s="4073">
        <v>5</v>
      </c>
      <c r="BKC47" s="4073">
        <v>5</v>
      </c>
      <c r="BKD47" s="4073">
        <v>0</v>
      </c>
      <c r="BKE47" s="4073">
        <v>0</v>
      </c>
      <c r="BKF47" s="4074">
        <f t="shared" si="94"/>
        <v>10</v>
      </c>
      <c r="BKG47" s="4074">
        <f t="shared" si="95"/>
        <v>24</v>
      </c>
      <c r="BKH47" s="4071" t="s">
        <v>1632</v>
      </c>
      <c r="BKI47" s="4072" t="s">
        <v>1632</v>
      </c>
      <c r="BKJ47" s="4072" t="s">
        <v>1625</v>
      </c>
      <c r="BKK47" s="4072" t="s">
        <v>1625</v>
      </c>
      <c r="BKL47" s="4073">
        <v>5</v>
      </c>
      <c r="BKM47" s="4073">
        <v>5</v>
      </c>
      <c r="BKN47" s="4073">
        <v>0</v>
      </c>
      <c r="BKO47" s="4073">
        <v>0</v>
      </c>
      <c r="BKP47" s="4074">
        <f t="shared" si="96"/>
        <v>10</v>
      </c>
      <c r="BKQ47" s="4074">
        <f t="shared" si="97"/>
        <v>15</v>
      </c>
      <c r="BKR47" s="4071" t="s">
        <v>1625</v>
      </c>
      <c r="BKS47" s="4072" t="s">
        <v>1625</v>
      </c>
      <c r="BKT47" s="4072" t="s">
        <v>1625</v>
      </c>
      <c r="BKU47" s="4072" t="s">
        <v>1625</v>
      </c>
      <c r="BKV47" s="4073">
        <v>0</v>
      </c>
      <c r="BKW47" s="4073">
        <v>0</v>
      </c>
      <c r="BKX47" s="4073">
        <v>0</v>
      </c>
      <c r="BKY47" s="4073">
        <v>0</v>
      </c>
      <c r="BKZ47" s="4074">
        <f t="shared" si="98"/>
        <v>0</v>
      </c>
      <c r="BLA47" s="4074">
        <f t="shared" si="99"/>
        <v>42</v>
      </c>
      <c r="BLB47" s="4078">
        <v>17</v>
      </c>
      <c r="BLC47" s="4079">
        <v>6.2916358253145814</v>
      </c>
      <c r="BLD47" s="4080">
        <v>6</v>
      </c>
      <c r="BLE47" s="4078">
        <v>1</v>
      </c>
      <c r="BLF47" s="4079">
        <v>0.37009622501850481</v>
      </c>
      <c r="BLG47" s="4080">
        <v>2</v>
      </c>
      <c r="BLH47" s="4078">
        <v>2</v>
      </c>
      <c r="BLI47" s="4079">
        <v>0.74019245003700962</v>
      </c>
      <c r="BLJ47" s="4080">
        <v>25</v>
      </c>
      <c r="BLK47" s="4078">
        <v>0</v>
      </c>
      <c r="BLL47" s="4079">
        <v>0</v>
      </c>
      <c r="BLM47" s="4080">
        <v>39</v>
      </c>
      <c r="BLN47" s="4078">
        <v>3</v>
      </c>
      <c r="BLO47" s="4079">
        <v>1.1102886750555143</v>
      </c>
      <c r="BLP47" s="4080">
        <v>21</v>
      </c>
      <c r="BLQ47" s="4078">
        <v>0</v>
      </c>
      <c r="BLR47" s="4079">
        <v>0</v>
      </c>
      <c r="BLS47" s="4080">
        <v>13</v>
      </c>
      <c r="BLT47" s="4078">
        <v>0</v>
      </c>
      <c r="BLU47" s="4079">
        <v>0</v>
      </c>
      <c r="BLV47" s="4080">
        <v>14</v>
      </c>
      <c r="BLW47" s="4078">
        <v>0</v>
      </c>
      <c r="BLX47" s="4079">
        <v>0</v>
      </c>
      <c r="BLY47" s="4080">
        <v>42</v>
      </c>
      <c r="BLZ47" s="4058">
        <v>5</v>
      </c>
      <c r="BMA47" s="4037">
        <v>1.8504811250925239</v>
      </c>
      <c r="BMB47" s="4007">
        <v>15</v>
      </c>
      <c r="BMC47" s="4058">
        <v>2</v>
      </c>
      <c r="BMD47" s="4037">
        <v>0.74019245003700962</v>
      </c>
      <c r="BME47" s="4007">
        <v>31</v>
      </c>
      <c r="BMF47" s="4058">
        <v>0</v>
      </c>
      <c r="BMG47" s="4037">
        <v>0</v>
      </c>
      <c r="BMH47" s="4007">
        <v>9</v>
      </c>
      <c r="BMI47" s="4058">
        <v>0</v>
      </c>
      <c r="BMJ47" s="4037">
        <v>0</v>
      </c>
      <c r="BMK47" s="4007">
        <v>18</v>
      </c>
      <c r="BML47" s="4058">
        <v>0</v>
      </c>
      <c r="BMM47" s="4037">
        <v>0</v>
      </c>
      <c r="BMN47" s="4007">
        <v>10</v>
      </c>
      <c r="BMO47" s="4058">
        <v>0</v>
      </c>
      <c r="BMP47" s="4037">
        <v>0</v>
      </c>
      <c r="BMQ47" s="4007">
        <v>2</v>
      </c>
      <c r="BMR47" s="4058">
        <v>6</v>
      </c>
      <c r="BMS47" s="4037">
        <v>2.2205773501110286</v>
      </c>
      <c r="BMT47" s="4007">
        <v>21</v>
      </c>
      <c r="BMU47" s="4058">
        <v>2</v>
      </c>
      <c r="BMV47" s="4037">
        <v>0.74019245003700962</v>
      </c>
      <c r="BMW47" s="4007">
        <v>48</v>
      </c>
      <c r="BMX47" s="4058">
        <v>0</v>
      </c>
      <c r="BMY47" s="4037">
        <v>0</v>
      </c>
      <c r="BMZ47" s="4007">
        <v>20</v>
      </c>
      <c r="BNA47" s="4058">
        <v>0</v>
      </c>
      <c r="BNB47" s="4037">
        <v>0</v>
      </c>
      <c r="BNC47" s="4007">
        <v>28</v>
      </c>
      <c r="BND47" s="4058">
        <v>0</v>
      </c>
      <c r="BNE47" s="4037">
        <v>0</v>
      </c>
      <c r="BNF47" s="4007">
        <v>4</v>
      </c>
      <c r="BNG47" s="4058">
        <v>0</v>
      </c>
      <c r="BNH47" s="4037">
        <v>0</v>
      </c>
      <c r="BNI47" s="4007">
        <v>19</v>
      </c>
      <c r="BNJ47" s="4058">
        <v>0</v>
      </c>
      <c r="BNK47" s="4037">
        <v>0</v>
      </c>
      <c r="BNL47" s="4007">
        <v>30</v>
      </c>
      <c r="BNM47" s="4058">
        <v>0</v>
      </c>
      <c r="BNN47" s="4037">
        <v>0</v>
      </c>
      <c r="BNO47" s="4007">
        <v>5</v>
      </c>
      <c r="BNQ47" s="1192">
        <v>77</v>
      </c>
      <c r="BNR47" s="1192">
        <v>18</v>
      </c>
      <c r="BNS47" s="1192">
        <v>2735</v>
      </c>
      <c r="BNT47" s="1192">
        <v>28.153564899451553</v>
      </c>
      <c r="BNU47" s="1192">
        <v>6.5813528336380251</v>
      </c>
      <c r="BNV47" s="4128">
        <v>25</v>
      </c>
      <c r="BNW47" s="4128">
        <v>49</v>
      </c>
    </row>
    <row r="48" spans="1:1739" ht="13" x14ac:dyDescent="0.2">
      <c r="A48" s="696" t="s">
        <v>1770</v>
      </c>
      <c r="B48" s="697" t="s">
        <v>1771</v>
      </c>
      <c r="C48" s="697" t="s">
        <v>1646</v>
      </c>
      <c r="D48" s="697" t="s">
        <v>1646</v>
      </c>
      <c r="E48" s="697" t="s">
        <v>1638</v>
      </c>
      <c r="F48" s="698" t="s">
        <v>1772</v>
      </c>
      <c r="G48" s="699" t="s">
        <v>2349</v>
      </c>
      <c r="H48" s="700">
        <v>70</v>
      </c>
      <c r="I48" s="703">
        <v>7.09</v>
      </c>
      <c r="J48" s="699">
        <f t="shared" si="8"/>
        <v>59</v>
      </c>
      <c r="K48" s="702">
        <v>238</v>
      </c>
      <c r="L48" s="703">
        <v>7.26</v>
      </c>
      <c r="M48" s="710">
        <f t="shared" si="9"/>
        <v>23</v>
      </c>
      <c r="N48" s="712">
        <f t="shared" si="10"/>
        <v>0.16999999999999993</v>
      </c>
      <c r="O48" s="702">
        <v>257</v>
      </c>
      <c r="P48" s="703">
        <v>7.25</v>
      </c>
      <c r="Q48" s="710">
        <f t="shared" si="11"/>
        <v>18</v>
      </c>
      <c r="R48" s="712">
        <f t="shared" si="12"/>
        <v>-9.9999999999997868E-3</v>
      </c>
      <c r="S48" s="702">
        <v>465</v>
      </c>
      <c r="T48" s="703">
        <v>6.05</v>
      </c>
      <c r="U48" s="699">
        <f t="shared" si="100"/>
        <v>52</v>
      </c>
      <c r="V48" s="702">
        <v>449</v>
      </c>
      <c r="W48" s="703">
        <v>6.12</v>
      </c>
      <c r="X48" s="710">
        <f t="shared" si="0"/>
        <v>46</v>
      </c>
      <c r="Y48" s="712">
        <f t="shared" si="13"/>
        <v>7.0000000000000284E-2</v>
      </c>
      <c r="Z48" s="702">
        <v>423</v>
      </c>
      <c r="AA48" s="703">
        <v>6.08274231678487</v>
      </c>
      <c r="AB48" s="710">
        <f t="shared" si="101"/>
        <v>58</v>
      </c>
      <c r="AC48" s="712">
        <f t="shared" si="14"/>
        <v>-3.7257683215130122E-2</v>
      </c>
      <c r="AD48" s="706">
        <v>281</v>
      </c>
      <c r="AE48" s="701">
        <v>6.0213523131672595</v>
      </c>
      <c r="AF48" s="702">
        <v>142</v>
      </c>
      <c r="AG48" s="704">
        <v>6.204225352112676</v>
      </c>
      <c r="AH48" s="705">
        <f t="shared" si="102"/>
        <v>64</v>
      </c>
      <c r="AI48" s="707">
        <v>187</v>
      </c>
      <c r="AJ48" s="704">
        <v>6.358288770053476</v>
      </c>
      <c r="AK48" s="705">
        <f t="shared" si="103"/>
        <v>13</v>
      </c>
      <c r="AL48" s="702">
        <v>94</v>
      </c>
      <c r="AM48" s="704">
        <v>5.3510638297872344</v>
      </c>
      <c r="AN48" s="1595">
        <f t="shared" si="104"/>
        <v>68</v>
      </c>
      <c r="AO48" s="4086"/>
      <c r="AP48" s="717">
        <v>82</v>
      </c>
      <c r="AQ48" s="705">
        <v>15</v>
      </c>
      <c r="AR48" s="709">
        <v>85.8</v>
      </c>
      <c r="AS48" s="705">
        <v>11</v>
      </c>
      <c r="AT48" s="709">
        <v>2.0999999999999943</v>
      </c>
      <c r="AU48" s="701">
        <v>0.39999999999999147</v>
      </c>
      <c r="AV48" s="702">
        <v>30</v>
      </c>
      <c r="AW48" s="715">
        <f t="shared" si="15"/>
        <v>73</v>
      </c>
      <c r="AX48" s="710">
        <v>30</v>
      </c>
      <c r="AY48" s="715">
        <f t="shared" si="16"/>
        <v>74</v>
      </c>
      <c r="AZ48" s="702">
        <v>210</v>
      </c>
      <c r="BA48" s="711">
        <f t="shared" si="105"/>
        <v>23</v>
      </c>
      <c r="BB48" s="702">
        <v>150</v>
      </c>
      <c r="BC48" s="726">
        <v>65</v>
      </c>
      <c r="BD48" s="702">
        <v>261</v>
      </c>
      <c r="BE48" s="703">
        <v>19.157088122605366</v>
      </c>
      <c r="BF48" s="705">
        <f t="shared" si="17"/>
        <v>15</v>
      </c>
      <c r="BG48" s="702">
        <v>262</v>
      </c>
      <c r="BH48" s="703">
        <v>12.595419847328243</v>
      </c>
      <c r="BI48" s="705">
        <f t="shared" si="18"/>
        <v>29</v>
      </c>
      <c r="BJ48" s="702">
        <v>254</v>
      </c>
      <c r="BK48" s="703">
        <v>41.338582677165356</v>
      </c>
      <c r="BL48" s="705">
        <f t="shared" si="19"/>
        <v>11</v>
      </c>
      <c r="BM48" s="702">
        <v>261</v>
      </c>
      <c r="BN48" s="703">
        <v>18.773946360153257</v>
      </c>
      <c r="BO48" s="705">
        <v>54</v>
      </c>
      <c r="BP48" s="702">
        <v>250</v>
      </c>
      <c r="BQ48" s="703">
        <v>0.4</v>
      </c>
      <c r="BR48" s="705">
        <v>20</v>
      </c>
      <c r="BS48" s="702">
        <v>258</v>
      </c>
      <c r="BT48" s="703">
        <v>31.007751937984494</v>
      </c>
      <c r="BU48" s="705">
        <v>15</v>
      </c>
      <c r="BV48" s="702">
        <v>148</v>
      </c>
      <c r="BW48" s="703">
        <v>53.378378378378379</v>
      </c>
      <c r="BX48" s="705">
        <f t="shared" si="20"/>
        <v>31</v>
      </c>
      <c r="BY48" s="702">
        <v>150</v>
      </c>
      <c r="BZ48" s="703">
        <v>70.666666666666671</v>
      </c>
      <c r="CA48" s="705">
        <f t="shared" si="21"/>
        <v>22</v>
      </c>
      <c r="CB48" s="702">
        <v>129</v>
      </c>
      <c r="CC48" s="703">
        <v>56.589147286821706</v>
      </c>
      <c r="CD48" s="705">
        <f t="shared" si="22"/>
        <v>19</v>
      </c>
      <c r="CE48" s="702">
        <v>150</v>
      </c>
      <c r="CF48" s="703">
        <v>34.666666666666671</v>
      </c>
      <c r="CG48" s="705">
        <v>28</v>
      </c>
      <c r="CH48" s="702">
        <v>134</v>
      </c>
      <c r="CI48" s="703">
        <v>5.9701492537313428</v>
      </c>
      <c r="CJ48" s="705">
        <f t="shared" si="106"/>
        <v>66</v>
      </c>
      <c r="CK48" s="702">
        <v>149</v>
      </c>
      <c r="CL48" s="703">
        <v>44.29530201342282</v>
      </c>
      <c r="CM48" s="705">
        <f t="shared" si="23"/>
        <v>24</v>
      </c>
      <c r="CN48" s="709">
        <v>13.6</v>
      </c>
      <c r="CO48" s="726">
        <v>30</v>
      </c>
      <c r="CP48" s="703">
        <v>2.9</v>
      </c>
      <c r="CQ48" s="703">
        <v>5.6</v>
      </c>
      <c r="CR48" s="704">
        <v>5.1999999999999993</v>
      </c>
      <c r="CS48" s="709">
        <v>12.8</v>
      </c>
      <c r="CT48" s="701">
        <v>13.3</v>
      </c>
      <c r="CU48" s="712">
        <v>15.2</v>
      </c>
      <c r="CV48" s="729">
        <f t="shared" si="24"/>
        <v>13</v>
      </c>
      <c r="CW48" s="712">
        <v>3.2</v>
      </c>
      <c r="CX48" s="712">
        <v>6</v>
      </c>
      <c r="CY48" s="712">
        <v>6.1</v>
      </c>
      <c r="CZ48" s="714">
        <v>871</v>
      </c>
      <c r="DA48" s="985">
        <v>87.2</v>
      </c>
      <c r="DB48" s="729">
        <v>5</v>
      </c>
      <c r="DC48" s="715">
        <v>163</v>
      </c>
      <c r="DD48" s="985">
        <v>83.8</v>
      </c>
      <c r="DE48" s="729">
        <v>42</v>
      </c>
      <c r="DF48" s="715">
        <v>338</v>
      </c>
      <c r="DG48" s="712">
        <v>86.6</v>
      </c>
      <c r="DH48" s="729">
        <v>16</v>
      </c>
      <c r="DI48" s="715">
        <v>370</v>
      </c>
      <c r="DJ48" s="712">
        <v>89.1</v>
      </c>
      <c r="DK48" s="729">
        <v>2</v>
      </c>
      <c r="DL48" s="716">
        <v>30.275229357798167</v>
      </c>
      <c r="DM48" s="710">
        <v>66</v>
      </c>
      <c r="DN48" s="715">
        <v>218</v>
      </c>
      <c r="DO48" s="717">
        <v>69.724770642201833</v>
      </c>
      <c r="DP48" s="710">
        <v>57</v>
      </c>
      <c r="DQ48" s="703">
        <v>0</v>
      </c>
      <c r="DR48" s="705">
        <v>18</v>
      </c>
      <c r="DS48" s="709">
        <v>58.139534883720934</v>
      </c>
      <c r="DT48" s="721">
        <v>62</v>
      </c>
      <c r="DU48" s="703">
        <v>0</v>
      </c>
      <c r="DV48" s="705">
        <v>17</v>
      </c>
      <c r="DW48" s="718">
        <v>65.151515151515156</v>
      </c>
      <c r="DX48" s="705">
        <v>50</v>
      </c>
      <c r="DY48" s="703">
        <v>6.9767441860465116</v>
      </c>
      <c r="DZ48" s="705">
        <v>33</v>
      </c>
      <c r="EA48" s="702">
        <v>245</v>
      </c>
      <c r="EB48" s="719">
        <v>72.653061224489804</v>
      </c>
      <c r="EC48" s="705">
        <f t="shared" si="1"/>
        <v>51</v>
      </c>
      <c r="ED48" s="702">
        <v>137</v>
      </c>
      <c r="EE48" s="719">
        <v>61.313868613138688</v>
      </c>
      <c r="EF48" s="705">
        <v>9</v>
      </c>
      <c r="EG48" s="702">
        <v>225</v>
      </c>
      <c r="EH48" s="720">
        <v>57.777777777777771</v>
      </c>
      <c r="EI48" s="705">
        <v>52</v>
      </c>
      <c r="EJ48" s="768">
        <v>194</v>
      </c>
      <c r="EK48" s="3956">
        <v>0.59090909090909094</v>
      </c>
      <c r="EL48" s="3957">
        <v>64</v>
      </c>
      <c r="EM48" s="3958">
        <v>11.340206185567011</v>
      </c>
      <c r="EN48" s="770">
        <v>20</v>
      </c>
      <c r="EO48" s="768">
        <v>206</v>
      </c>
      <c r="EP48" s="1583">
        <v>1.1923076923076923</v>
      </c>
      <c r="EQ48" s="2356">
        <v>61</v>
      </c>
      <c r="ER48" s="3958">
        <v>25.242718446601941</v>
      </c>
      <c r="ES48" s="770">
        <v>9</v>
      </c>
      <c r="ET48" s="768">
        <v>222</v>
      </c>
      <c r="EU48" s="1583">
        <v>1.1176470588235294</v>
      </c>
      <c r="EV48" s="2356">
        <v>14</v>
      </c>
      <c r="EW48" s="3958">
        <v>30.630630630630627</v>
      </c>
      <c r="EX48" s="770">
        <v>4</v>
      </c>
      <c r="EY48" s="3974">
        <v>196</v>
      </c>
      <c r="EZ48" s="1583">
        <v>0.75</v>
      </c>
      <c r="FA48" s="2356">
        <v>33</v>
      </c>
      <c r="FB48" s="3966">
        <v>6.1224489795918364</v>
      </c>
      <c r="FC48" s="3975">
        <v>47</v>
      </c>
      <c r="FD48" s="768">
        <v>205</v>
      </c>
      <c r="FE48" s="3957">
        <v>0.7857142857142857</v>
      </c>
      <c r="FF48" s="3957">
        <v>52</v>
      </c>
      <c r="FG48" s="3958">
        <v>10.24390243902439</v>
      </c>
      <c r="FH48" s="770">
        <v>17</v>
      </c>
      <c r="FI48" s="3965">
        <v>212</v>
      </c>
      <c r="FJ48" s="3957">
        <v>0.5</v>
      </c>
      <c r="FK48" s="3957">
        <v>36</v>
      </c>
      <c r="FL48" s="3966">
        <v>3.3018867924528301</v>
      </c>
      <c r="FM48" s="3965">
        <v>13</v>
      </c>
      <c r="FN48" s="768">
        <v>213</v>
      </c>
      <c r="FO48" s="3957">
        <v>0.70588235294117652</v>
      </c>
      <c r="FP48" s="3957">
        <v>31</v>
      </c>
      <c r="FQ48" s="3958">
        <v>7.981220657276995</v>
      </c>
      <c r="FR48" s="770">
        <v>22</v>
      </c>
      <c r="FS48" s="768">
        <v>199</v>
      </c>
      <c r="FT48" s="3957">
        <v>2.8163265306122449</v>
      </c>
      <c r="FU48" s="3957">
        <v>68</v>
      </c>
      <c r="FV48" s="3958">
        <v>24.623115577889447</v>
      </c>
      <c r="FW48" s="770">
        <v>75</v>
      </c>
      <c r="FX48" s="714">
        <v>147</v>
      </c>
      <c r="FY48" s="725">
        <v>18.367346938775512</v>
      </c>
      <c r="FZ48" s="715">
        <v>43</v>
      </c>
      <c r="GA48" s="702">
        <v>130</v>
      </c>
      <c r="GB48" s="727">
        <v>1.75</v>
      </c>
      <c r="GC48" s="726">
        <v>4</v>
      </c>
      <c r="GD48" s="720">
        <v>4.6153846153846159</v>
      </c>
      <c r="GE48" s="705">
        <v>27</v>
      </c>
      <c r="GF48" s="702">
        <v>128</v>
      </c>
      <c r="GG48" s="712">
        <v>0.875</v>
      </c>
      <c r="GH48" s="729">
        <v>45</v>
      </c>
      <c r="GI48" s="720">
        <v>3.125</v>
      </c>
      <c r="GJ48" s="705">
        <v>51</v>
      </c>
      <c r="GK48" s="702">
        <v>128</v>
      </c>
      <c r="GL48" s="712">
        <v>0.75</v>
      </c>
      <c r="GM48" s="729">
        <v>34</v>
      </c>
      <c r="GN48" s="720">
        <v>4.6875</v>
      </c>
      <c r="GO48" s="705">
        <v>46</v>
      </c>
      <c r="GP48" s="702">
        <v>125</v>
      </c>
      <c r="GQ48" s="712">
        <v>0.5</v>
      </c>
      <c r="GR48" s="729">
        <v>41</v>
      </c>
      <c r="GS48" s="720">
        <v>1.6</v>
      </c>
      <c r="GT48" s="705">
        <v>51</v>
      </c>
      <c r="GU48" s="702">
        <v>140</v>
      </c>
      <c r="GV48" s="726">
        <v>1.2250000000000001</v>
      </c>
      <c r="GW48" s="726">
        <v>50</v>
      </c>
      <c r="GX48" s="720">
        <v>14.285714285714285</v>
      </c>
      <c r="GY48" s="705">
        <v>18</v>
      </c>
      <c r="GZ48" s="702">
        <v>130</v>
      </c>
      <c r="HA48" s="726">
        <v>1</v>
      </c>
      <c r="HB48" s="726">
        <v>8</v>
      </c>
      <c r="HC48" s="720">
        <v>0.76923076923076927</v>
      </c>
      <c r="HD48" s="705">
        <v>40</v>
      </c>
      <c r="HE48" s="702">
        <v>129</v>
      </c>
      <c r="HF48" s="726">
        <v>0.75</v>
      </c>
      <c r="HG48" s="726">
        <v>5</v>
      </c>
      <c r="HH48" s="720">
        <v>1.5503875968992249</v>
      </c>
      <c r="HI48" s="705">
        <v>26</v>
      </c>
      <c r="HJ48" s="702">
        <v>128</v>
      </c>
      <c r="HK48" s="726">
        <v>2.5</v>
      </c>
      <c r="HL48" s="726">
        <v>23</v>
      </c>
      <c r="HM48" s="720">
        <v>0.78125</v>
      </c>
      <c r="HN48" s="705">
        <v>43</v>
      </c>
      <c r="HO48" s="709">
        <v>22.477064220183486</v>
      </c>
      <c r="HP48" s="703">
        <v>5.0458715596330279</v>
      </c>
      <c r="HQ48" s="703">
        <v>67.889908256880744</v>
      </c>
      <c r="HR48" s="703">
        <v>19.26605504587156</v>
      </c>
      <c r="HS48" s="1299">
        <v>19.26605504587156</v>
      </c>
      <c r="HT48" s="1299">
        <v>22.018348623853214</v>
      </c>
      <c r="HU48" s="1299">
        <v>71.559633027522935</v>
      </c>
      <c r="HV48" s="1299">
        <v>4.5871559633027523</v>
      </c>
      <c r="HW48" s="1299">
        <v>68.348623853211009</v>
      </c>
      <c r="HX48" s="1300">
        <v>218</v>
      </c>
      <c r="HY48" s="709">
        <v>16.610549943883278</v>
      </c>
      <c r="HZ48" s="709">
        <v>2.5813692480359149</v>
      </c>
      <c r="IA48" s="709">
        <v>62.962962962962962</v>
      </c>
      <c r="IB48" s="709">
        <v>25.476992143658812</v>
      </c>
      <c r="IC48" s="709">
        <v>12.794612794612794</v>
      </c>
      <c r="ID48" s="709">
        <v>42.424242424242422</v>
      </c>
      <c r="IE48" s="709">
        <v>53.759820426487096</v>
      </c>
      <c r="IF48" s="709">
        <v>4.489337822671156</v>
      </c>
      <c r="IG48" s="709">
        <v>60.718294051627389</v>
      </c>
      <c r="IH48" s="1300">
        <v>891</v>
      </c>
      <c r="II48" s="1265" t="s">
        <v>31</v>
      </c>
      <c r="IJ48" s="1266" t="s">
        <v>31</v>
      </c>
      <c r="IK48" s="1266" t="s">
        <v>31</v>
      </c>
      <c r="IL48" s="1266" t="s">
        <v>31</v>
      </c>
      <c r="IM48" s="1266" t="s">
        <v>31</v>
      </c>
      <c r="IN48" s="1266" t="s">
        <v>31</v>
      </c>
      <c r="IO48" s="1266" t="s">
        <v>31</v>
      </c>
      <c r="IP48" s="1266" t="s">
        <v>81</v>
      </c>
      <c r="IQ48" s="1267" t="s">
        <v>81</v>
      </c>
      <c r="IR48" s="1268" t="s">
        <v>31</v>
      </c>
      <c r="IS48" s="1269" t="s">
        <v>31</v>
      </c>
      <c r="IT48" s="1269" t="s">
        <v>31</v>
      </c>
      <c r="IU48" s="1269" t="s">
        <v>31</v>
      </c>
      <c r="IV48" s="1269" t="s">
        <v>31</v>
      </c>
      <c r="IW48" s="1269" t="s">
        <v>31</v>
      </c>
      <c r="IX48" s="1269" t="s">
        <v>31</v>
      </c>
      <c r="IY48" s="1269" t="s">
        <v>81</v>
      </c>
      <c r="IZ48" s="1267" t="s">
        <v>81</v>
      </c>
      <c r="JA48" s="1268" t="s">
        <v>31</v>
      </c>
      <c r="JB48" s="1269" t="s">
        <v>31</v>
      </c>
      <c r="JC48" s="1269" t="s">
        <v>31</v>
      </c>
      <c r="JD48" s="1269" t="s">
        <v>31</v>
      </c>
      <c r="JE48" s="1269" t="s">
        <v>31</v>
      </c>
      <c r="JF48" s="1269" t="s">
        <v>31</v>
      </c>
      <c r="JG48" s="1269" t="s">
        <v>31</v>
      </c>
      <c r="JH48" s="1269" t="s">
        <v>81</v>
      </c>
      <c r="JI48" s="1270" t="s">
        <v>81</v>
      </c>
      <c r="JJ48" s="1268" t="s">
        <v>31</v>
      </c>
      <c r="JK48" s="1269" t="s">
        <v>31</v>
      </c>
      <c r="JL48" s="1269" t="s">
        <v>31</v>
      </c>
      <c r="JM48" s="1269" t="s">
        <v>31</v>
      </c>
      <c r="JN48" s="1269" t="s">
        <v>31</v>
      </c>
      <c r="JO48" s="1269" t="s">
        <v>31</v>
      </c>
      <c r="JP48" s="1269" t="s">
        <v>31</v>
      </c>
      <c r="JQ48" s="1269" t="s">
        <v>31</v>
      </c>
      <c r="JR48" s="1270" t="s">
        <v>31</v>
      </c>
      <c r="JS48" s="1268" t="s">
        <v>31</v>
      </c>
      <c r="JT48" s="1269" t="s">
        <v>31</v>
      </c>
      <c r="JU48" s="1269" t="s">
        <v>31</v>
      </c>
      <c r="JV48" s="1269" t="s">
        <v>31</v>
      </c>
      <c r="JW48" s="1269" t="s">
        <v>31</v>
      </c>
      <c r="JX48" s="1269" t="s">
        <v>31</v>
      </c>
      <c r="JY48" s="1269" t="s">
        <v>31</v>
      </c>
      <c r="JZ48" s="1269" t="s">
        <v>31</v>
      </c>
      <c r="KA48" s="1270" t="s">
        <v>31</v>
      </c>
      <c r="KB48" s="1268" t="s">
        <v>31</v>
      </c>
      <c r="KC48" s="1269" t="s">
        <v>31</v>
      </c>
      <c r="KD48" s="1269" t="s">
        <v>31</v>
      </c>
      <c r="KE48" s="1269" t="s">
        <v>31</v>
      </c>
      <c r="KF48" s="1269" t="s">
        <v>31</v>
      </c>
      <c r="KG48" s="1269" t="s">
        <v>31</v>
      </c>
      <c r="KH48" s="1269" t="s">
        <v>31</v>
      </c>
      <c r="KI48" s="1269" t="s">
        <v>31</v>
      </c>
      <c r="KJ48" s="1270" t="s">
        <v>31</v>
      </c>
      <c r="KK48" s="718">
        <v>39.467778134017308</v>
      </c>
      <c r="KL48" s="705">
        <v>59</v>
      </c>
      <c r="KM48" s="718">
        <v>91.034482758620697</v>
      </c>
      <c r="KN48" s="705">
        <v>8</v>
      </c>
      <c r="KO48" s="725">
        <v>5.8451699263776309</v>
      </c>
      <c r="KP48" s="715">
        <v>22</v>
      </c>
      <c r="KQ48" s="1212">
        <v>0</v>
      </c>
      <c r="KR48" s="715">
        <v>27</v>
      </c>
      <c r="KS48" s="725">
        <v>15.572246597754146</v>
      </c>
      <c r="KT48" s="715">
        <v>32</v>
      </c>
      <c r="KU48" s="1212">
        <v>0</v>
      </c>
      <c r="KV48" s="715">
        <v>49</v>
      </c>
      <c r="KW48" s="725">
        <v>22.962680883472963</v>
      </c>
      <c r="KX48" s="715">
        <v>2</v>
      </c>
      <c r="KY48" s="715">
        <v>25.483528161530288</v>
      </c>
      <c r="KZ48" s="715">
        <v>11</v>
      </c>
      <c r="LA48" s="728">
        <v>60</v>
      </c>
      <c r="LB48" s="729">
        <v>10</v>
      </c>
      <c r="LC48" s="729">
        <v>0</v>
      </c>
      <c r="LD48" s="729">
        <v>40</v>
      </c>
      <c r="LE48" s="729">
        <v>15</v>
      </c>
      <c r="LF48" s="730">
        <v>125</v>
      </c>
      <c r="LG48" s="734">
        <v>14</v>
      </c>
      <c r="LH48" s="728">
        <v>10</v>
      </c>
      <c r="LI48" s="729">
        <v>10</v>
      </c>
      <c r="LJ48" s="706">
        <v>20</v>
      </c>
      <c r="LK48" s="705">
        <v>1</v>
      </c>
      <c r="LL48" s="1372" t="s">
        <v>1632</v>
      </c>
      <c r="LM48" s="976" t="s">
        <v>1632</v>
      </c>
      <c r="LN48" s="976" t="s">
        <v>1625</v>
      </c>
      <c r="LO48" s="976" t="s">
        <v>1625</v>
      </c>
      <c r="LP48" s="729">
        <v>20</v>
      </c>
      <c r="LQ48" s="1023">
        <v>34</v>
      </c>
      <c r="LR48" s="1372" t="s">
        <v>1632</v>
      </c>
      <c r="LS48" s="976" t="s">
        <v>1632</v>
      </c>
      <c r="LT48" s="976" t="s">
        <v>1632</v>
      </c>
      <c r="LU48" s="976" t="s">
        <v>1625</v>
      </c>
      <c r="LV48" s="729">
        <v>30</v>
      </c>
      <c r="LW48" s="1023">
        <v>27</v>
      </c>
      <c r="LX48" s="1372" t="s">
        <v>1632</v>
      </c>
      <c r="LY48" s="976" t="s">
        <v>1632</v>
      </c>
      <c r="LZ48" s="976" t="s">
        <v>1632</v>
      </c>
      <c r="MA48" s="976" t="s">
        <v>1632</v>
      </c>
      <c r="MB48" s="729">
        <v>60</v>
      </c>
      <c r="MC48" s="1023">
        <v>1</v>
      </c>
      <c r="MD48" s="1372" t="s">
        <v>1632</v>
      </c>
      <c r="ME48" s="976" t="s">
        <v>1632</v>
      </c>
      <c r="MF48" s="976" t="s">
        <v>1632</v>
      </c>
      <c r="MG48" s="976" t="s">
        <v>1632</v>
      </c>
      <c r="MH48" s="729">
        <v>40</v>
      </c>
      <c r="MI48" s="1023">
        <v>1</v>
      </c>
      <c r="MJ48" s="1372" t="s">
        <v>1632</v>
      </c>
      <c r="MK48" s="976" t="s">
        <v>1625</v>
      </c>
      <c r="ML48" s="976" t="s">
        <v>1632</v>
      </c>
      <c r="MM48" s="976" t="s">
        <v>1625</v>
      </c>
      <c r="MN48" s="729">
        <v>20</v>
      </c>
      <c r="MO48" s="1023">
        <v>53</v>
      </c>
      <c r="MP48" s="1372" t="s">
        <v>1632</v>
      </c>
      <c r="MQ48" s="976" t="s">
        <v>1632</v>
      </c>
      <c r="MR48" s="976" t="s">
        <v>1632</v>
      </c>
      <c r="MS48" s="976" t="s">
        <v>1625</v>
      </c>
      <c r="MT48" s="729">
        <v>30</v>
      </c>
      <c r="MU48" s="1023">
        <v>20</v>
      </c>
      <c r="MV48" s="1372" t="s">
        <v>1632</v>
      </c>
      <c r="MW48" s="976" t="s">
        <v>1632</v>
      </c>
      <c r="MX48" s="976" t="s">
        <v>1625</v>
      </c>
      <c r="MY48" s="729">
        <v>30</v>
      </c>
      <c r="MZ48" s="1023">
        <v>3</v>
      </c>
      <c r="NA48" s="1372" t="s">
        <v>1632</v>
      </c>
      <c r="NB48" s="976" t="s">
        <v>1632</v>
      </c>
      <c r="NC48" s="976" t="s">
        <v>1625</v>
      </c>
      <c r="ND48" s="976" t="s">
        <v>1625</v>
      </c>
      <c r="NE48" s="729">
        <v>20</v>
      </c>
      <c r="NF48" s="1023">
        <v>46</v>
      </c>
      <c r="NG48" s="976" t="s">
        <v>1632</v>
      </c>
      <c r="NH48" s="976" t="s">
        <v>1632</v>
      </c>
      <c r="NI48" s="976" t="s">
        <v>1625</v>
      </c>
      <c r="NJ48" s="976" t="s">
        <v>1625</v>
      </c>
      <c r="NK48" s="729">
        <v>20</v>
      </c>
      <c r="NL48" s="1023">
        <v>26</v>
      </c>
      <c r="NM48" s="715">
        <v>766.14</v>
      </c>
      <c r="NN48" s="715">
        <f t="shared" si="2"/>
        <v>7</v>
      </c>
      <c r="NO48" s="714">
        <v>786</v>
      </c>
      <c r="NP48" s="715">
        <v>8</v>
      </c>
      <c r="NQ48" s="731">
        <v>110.53297707776684</v>
      </c>
      <c r="NR48" s="715">
        <v>15</v>
      </c>
      <c r="NS48" s="715">
        <v>438</v>
      </c>
      <c r="NT48" s="715">
        <v>13</v>
      </c>
      <c r="NU48" s="731">
        <v>61.594712417381523</v>
      </c>
      <c r="NV48" s="715">
        <v>19</v>
      </c>
      <c r="NW48" s="715">
        <v>150</v>
      </c>
      <c r="NX48" s="715">
        <v>15</v>
      </c>
      <c r="NY48" s="725">
        <v>21.094079594993669</v>
      </c>
      <c r="NZ48" s="715">
        <v>20</v>
      </c>
      <c r="OA48" s="1303">
        <v>83</v>
      </c>
      <c r="OB48" s="1995">
        <v>1.1672057375896498</v>
      </c>
      <c r="OC48" s="1303">
        <v>24</v>
      </c>
      <c r="OD48" s="1303">
        <v>8</v>
      </c>
      <c r="OE48" s="1995">
        <v>1.1250175783996625</v>
      </c>
      <c r="OF48" s="1303">
        <v>20</v>
      </c>
      <c r="OG48" s="1303">
        <v>648</v>
      </c>
      <c r="OH48" s="1995">
        <v>9.1126423850372653</v>
      </c>
      <c r="OI48" s="1303">
        <v>15</v>
      </c>
      <c r="OJ48" s="699">
        <v>50</v>
      </c>
      <c r="OK48" s="985">
        <v>7.0313598649978903</v>
      </c>
      <c r="OL48" s="1303">
        <v>18</v>
      </c>
      <c r="OM48" s="714">
        <v>40</v>
      </c>
      <c r="ON48" s="725">
        <v>5.6250878919983132</v>
      </c>
      <c r="OO48" s="733">
        <v>67</v>
      </c>
      <c r="OP48" s="714">
        <v>27</v>
      </c>
      <c r="OQ48" s="731">
        <v>3.7969343270988611</v>
      </c>
      <c r="OR48" s="733">
        <f t="shared" si="25"/>
        <v>10</v>
      </c>
      <c r="OS48" s="981">
        <v>25.417916845263612</v>
      </c>
      <c r="OT48" s="733">
        <v>73</v>
      </c>
      <c r="OU48" s="715">
        <v>256</v>
      </c>
      <c r="OV48" s="715">
        <v>360</v>
      </c>
      <c r="OW48" s="715">
        <v>184</v>
      </c>
      <c r="OX48" s="715">
        <v>154</v>
      </c>
      <c r="OY48" s="715">
        <v>38</v>
      </c>
      <c r="OZ48" s="715">
        <v>332</v>
      </c>
      <c r="PA48" s="715">
        <v>653</v>
      </c>
      <c r="PB48" s="715">
        <v>38</v>
      </c>
      <c r="PC48" s="715">
        <v>58</v>
      </c>
      <c r="PD48" s="715">
        <v>522</v>
      </c>
      <c r="PE48" s="715">
        <v>186</v>
      </c>
      <c r="PF48" s="715">
        <v>513</v>
      </c>
      <c r="PG48" s="715">
        <v>73</v>
      </c>
      <c r="PH48" s="715">
        <v>14</v>
      </c>
      <c r="PI48" s="715">
        <v>279</v>
      </c>
      <c r="PJ48" s="715">
        <v>220</v>
      </c>
      <c r="PK48" s="715">
        <v>186</v>
      </c>
      <c r="PL48" s="715">
        <v>974</v>
      </c>
      <c r="PM48" s="714">
        <v>26.283367556468175</v>
      </c>
      <c r="PN48" s="715">
        <v>52</v>
      </c>
      <c r="PO48" s="715">
        <v>36.960985626283367</v>
      </c>
      <c r="PP48" s="715">
        <v>65</v>
      </c>
      <c r="PQ48" s="715">
        <v>18.891170431211499</v>
      </c>
      <c r="PR48" s="715">
        <v>23</v>
      </c>
      <c r="PS48" s="715">
        <v>15.811088295687886</v>
      </c>
      <c r="PT48" s="715">
        <v>69</v>
      </c>
      <c r="PU48" s="715">
        <v>3.9014373716632447</v>
      </c>
      <c r="PV48" s="715">
        <v>38</v>
      </c>
      <c r="PW48" s="715">
        <v>34.086242299794662</v>
      </c>
      <c r="PX48" s="715">
        <v>56</v>
      </c>
      <c r="PY48" s="715">
        <v>67.043121149897331</v>
      </c>
      <c r="PZ48" s="715">
        <v>25</v>
      </c>
      <c r="QA48" s="715">
        <v>3.9014373716632447</v>
      </c>
      <c r="QB48" s="715">
        <v>30</v>
      </c>
      <c r="QC48" s="715">
        <v>5.9548254620123204</v>
      </c>
      <c r="QD48" s="715">
        <v>25</v>
      </c>
      <c r="QE48" s="715">
        <v>53.593429158110887</v>
      </c>
      <c r="QF48" s="715">
        <v>59</v>
      </c>
      <c r="QG48" s="715">
        <v>19.096509240246405</v>
      </c>
      <c r="QH48" s="715">
        <v>15</v>
      </c>
      <c r="QI48" s="715">
        <v>52.669404517453799</v>
      </c>
      <c r="QJ48" s="715">
        <v>41</v>
      </c>
      <c r="QK48" s="715">
        <v>7.4948665297741277</v>
      </c>
      <c r="QL48" s="715">
        <v>45</v>
      </c>
      <c r="QM48" s="715">
        <v>1.4373716632443532</v>
      </c>
      <c r="QN48" s="715">
        <v>43</v>
      </c>
      <c r="QO48" s="715">
        <v>28.644763860369611</v>
      </c>
      <c r="QP48" s="715">
        <v>45</v>
      </c>
      <c r="QQ48" s="715">
        <v>22.587268993839835</v>
      </c>
      <c r="QR48" s="715">
        <v>32</v>
      </c>
      <c r="QS48" s="715">
        <v>19.096509240246405</v>
      </c>
      <c r="QT48" s="715">
        <v>21</v>
      </c>
      <c r="QU48" s="714">
        <v>64</v>
      </c>
      <c r="QV48" s="715">
        <v>24</v>
      </c>
      <c r="QW48" s="715">
        <v>2</v>
      </c>
      <c r="QX48" s="715">
        <v>4</v>
      </c>
      <c r="QY48" s="715">
        <v>6</v>
      </c>
      <c r="QZ48" s="715">
        <v>7</v>
      </c>
      <c r="RA48" s="715">
        <v>26</v>
      </c>
      <c r="RB48" s="715">
        <v>4</v>
      </c>
      <c r="RC48" s="715">
        <v>5</v>
      </c>
      <c r="RD48" s="715">
        <v>86</v>
      </c>
      <c r="RE48" s="715">
        <v>35</v>
      </c>
      <c r="RF48" s="715">
        <v>68</v>
      </c>
      <c r="RG48" s="715">
        <v>3</v>
      </c>
      <c r="RH48" s="715">
        <v>9</v>
      </c>
      <c r="RI48" s="715">
        <v>23</v>
      </c>
      <c r="RJ48" s="715">
        <v>134</v>
      </c>
      <c r="RK48" s="715">
        <v>136</v>
      </c>
      <c r="RL48" s="715">
        <v>322</v>
      </c>
      <c r="RM48" s="714">
        <v>19.875776397515526</v>
      </c>
      <c r="RN48" s="715">
        <v>25</v>
      </c>
      <c r="RO48" s="715">
        <v>7.4534161490683228</v>
      </c>
      <c r="RP48" s="715">
        <v>44</v>
      </c>
      <c r="RQ48" s="715">
        <v>0.6211180124223602</v>
      </c>
      <c r="RR48" s="715">
        <v>14</v>
      </c>
      <c r="RS48" s="715">
        <v>1.2422360248447204</v>
      </c>
      <c r="RT48" s="715">
        <v>39</v>
      </c>
      <c r="RU48" s="715">
        <v>1.8633540372670807</v>
      </c>
      <c r="RV48" s="715">
        <v>41</v>
      </c>
      <c r="RW48" s="715">
        <v>2.1739130434782608</v>
      </c>
      <c r="RX48" s="715">
        <v>24</v>
      </c>
      <c r="RY48" s="715">
        <v>8.0745341614906838</v>
      </c>
      <c r="RZ48" s="715">
        <v>24</v>
      </c>
      <c r="SA48" s="715">
        <v>1.2422360248447204</v>
      </c>
      <c r="SB48" s="715">
        <v>37</v>
      </c>
      <c r="SC48" s="715">
        <v>1.5527950310559007</v>
      </c>
      <c r="SD48" s="715">
        <v>35</v>
      </c>
      <c r="SE48" s="715">
        <v>26.70807453416149</v>
      </c>
      <c r="SF48" s="715">
        <v>27</v>
      </c>
      <c r="SG48" s="715">
        <v>10.869565217391305</v>
      </c>
      <c r="SH48" s="715">
        <v>63</v>
      </c>
      <c r="SI48" s="715">
        <v>21.118012422360248</v>
      </c>
      <c r="SJ48" s="715">
        <v>49</v>
      </c>
      <c r="SK48" s="715">
        <v>0.93167701863354035</v>
      </c>
      <c r="SL48" s="715">
        <v>44</v>
      </c>
      <c r="SM48" s="715">
        <v>2.7950310559006213</v>
      </c>
      <c r="SN48" s="715">
        <v>32</v>
      </c>
      <c r="SO48" s="715">
        <v>7.1428571428571423</v>
      </c>
      <c r="SP48" s="715">
        <v>24</v>
      </c>
      <c r="SQ48" s="715">
        <v>41.614906832298139</v>
      </c>
      <c r="SR48" s="715">
        <v>38</v>
      </c>
      <c r="SS48" s="715">
        <v>42.236024844720497</v>
      </c>
      <c r="ST48" s="733">
        <v>50</v>
      </c>
      <c r="SU48" s="4108" t="s">
        <v>3048</v>
      </c>
      <c r="SV48" s="1355" t="s">
        <v>8305</v>
      </c>
      <c r="SW48" s="1355">
        <v>107</v>
      </c>
      <c r="SX48" s="4109">
        <v>15.023869699522605</v>
      </c>
      <c r="SY48" s="1355">
        <v>56</v>
      </c>
      <c r="SZ48" s="2074">
        <v>4</v>
      </c>
      <c r="TA48" s="1995">
        <v>3</v>
      </c>
      <c r="TB48" s="3967">
        <v>0.42188159189987345</v>
      </c>
      <c r="TC48" s="1303">
        <v>50</v>
      </c>
      <c r="TD48" s="2074">
        <v>44</v>
      </c>
      <c r="TE48" s="1995">
        <v>35</v>
      </c>
      <c r="TF48" s="3967">
        <v>4.9219519054985232</v>
      </c>
      <c r="TG48" s="1303">
        <v>15</v>
      </c>
      <c r="TH48" s="2074">
        <v>0</v>
      </c>
      <c r="TI48" s="1995">
        <v>0</v>
      </c>
      <c r="TJ48" s="3967">
        <v>0</v>
      </c>
      <c r="TK48" s="1303">
        <v>6</v>
      </c>
      <c r="TL48" s="2074">
        <v>0</v>
      </c>
      <c r="TM48" s="1995">
        <v>0</v>
      </c>
      <c r="TN48" s="3967">
        <v>0</v>
      </c>
      <c r="TO48" s="1303">
        <v>11</v>
      </c>
      <c r="TP48" s="2074">
        <v>0</v>
      </c>
      <c r="TQ48" s="1995">
        <v>0</v>
      </c>
      <c r="TR48" s="3967">
        <v>0</v>
      </c>
      <c r="TS48" s="1303">
        <v>5</v>
      </c>
      <c r="TT48" s="2074">
        <v>0</v>
      </c>
      <c r="TU48" s="1995">
        <v>0</v>
      </c>
      <c r="TV48" s="3967">
        <v>0</v>
      </c>
      <c r="TW48" s="1303">
        <v>2</v>
      </c>
      <c r="TX48" s="2074">
        <v>2</v>
      </c>
      <c r="TY48" s="1995">
        <v>1</v>
      </c>
      <c r="TZ48" s="3967">
        <v>0.14062719729995782</v>
      </c>
      <c r="UA48" s="1303">
        <v>52</v>
      </c>
      <c r="UB48" s="2074">
        <v>88</v>
      </c>
      <c r="UC48" s="1995">
        <v>76</v>
      </c>
      <c r="UD48" s="3967">
        <v>10.687666994796794</v>
      </c>
      <c r="UE48" s="1303">
        <v>28</v>
      </c>
      <c r="UF48" s="2074">
        <v>54</v>
      </c>
      <c r="UG48" s="1995">
        <v>43</v>
      </c>
      <c r="UH48" s="3967">
        <v>6.0469694838981853</v>
      </c>
      <c r="UI48" s="1303">
        <v>6</v>
      </c>
      <c r="UJ48" s="2074">
        <v>9</v>
      </c>
      <c r="UK48" s="1995">
        <v>7</v>
      </c>
      <c r="UL48" s="3967">
        <v>0.98439038109970467</v>
      </c>
      <c r="UM48" s="1303">
        <v>13</v>
      </c>
      <c r="UN48" s="2074">
        <v>0</v>
      </c>
      <c r="UO48" s="1995">
        <v>0</v>
      </c>
      <c r="UP48" s="3967">
        <v>0</v>
      </c>
      <c r="UQ48" s="1303">
        <v>3</v>
      </c>
      <c r="UR48" s="2074">
        <v>0</v>
      </c>
      <c r="US48" s="1995">
        <v>0</v>
      </c>
      <c r="UT48" s="3967">
        <v>0</v>
      </c>
      <c r="UU48" s="1303">
        <v>12</v>
      </c>
      <c r="UV48" s="2074">
        <v>0</v>
      </c>
      <c r="UW48" s="1995">
        <v>0</v>
      </c>
      <c r="UX48" s="3967">
        <v>0</v>
      </c>
      <c r="UY48" s="1303">
        <v>26</v>
      </c>
      <c r="UZ48" s="2074">
        <v>0</v>
      </c>
      <c r="VA48" s="1995">
        <v>0</v>
      </c>
      <c r="VB48" s="3967">
        <v>0</v>
      </c>
      <c r="VC48" s="1303">
        <v>4</v>
      </c>
      <c r="VD48" s="2073">
        <v>0</v>
      </c>
      <c r="VE48" s="1303">
        <v>0</v>
      </c>
      <c r="VF48" s="1303">
        <v>0</v>
      </c>
      <c r="VG48" s="1303">
        <v>7</v>
      </c>
      <c r="VH48" s="1303">
        <v>0</v>
      </c>
      <c r="VI48" s="1303">
        <v>0</v>
      </c>
      <c r="VJ48" s="1303">
        <v>0</v>
      </c>
      <c r="VK48" s="1303">
        <v>4</v>
      </c>
      <c r="VL48" s="1303">
        <v>0</v>
      </c>
      <c r="VM48" s="1303">
        <v>0</v>
      </c>
      <c r="VN48" s="1303">
        <v>0</v>
      </c>
      <c r="VO48" s="1303">
        <v>9</v>
      </c>
      <c r="VP48" s="1303">
        <v>0</v>
      </c>
      <c r="VQ48" s="1303">
        <v>0</v>
      </c>
      <c r="VR48" s="1303">
        <v>0</v>
      </c>
      <c r="VS48" s="1303">
        <v>18</v>
      </c>
      <c r="VT48" s="1303">
        <v>0</v>
      </c>
      <c r="VU48" s="1303">
        <v>0</v>
      </c>
      <c r="VV48" s="1303">
        <v>0</v>
      </c>
      <c r="VW48" s="1303">
        <v>7</v>
      </c>
      <c r="VX48" s="1303">
        <v>13</v>
      </c>
      <c r="VY48" s="1303">
        <v>7</v>
      </c>
      <c r="VZ48" s="1303">
        <v>0.98439038109970467</v>
      </c>
      <c r="WA48" s="1303">
        <v>24</v>
      </c>
      <c r="WB48" s="1303">
        <v>0</v>
      </c>
      <c r="WC48" s="1303">
        <v>0</v>
      </c>
      <c r="WD48" s="1303">
        <v>0</v>
      </c>
      <c r="WE48" s="1303">
        <v>15</v>
      </c>
      <c r="WF48" s="1303">
        <v>0</v>
      </c>
      <c r="WG48" s="1303">
        <v>0</v>
      </c>
      <c r="WH48" s="1303">
        <v>0</v>
      </c>
      <c r="WI48" s="1303">
        <v>6</v>
      </c>
      <c r="WJ48" s="1303">
        <v>0</v>
      </c>
      <c r="WK48" s="1303">
        <v>0</v>
      </c>
      <c r="WL48" s="1303">
        <v>0</v>
      </c>
      <c r="WM48" s="1303">
        <v>19</v>
      </c>
      <c r="WN48" s="1303">
        <v>0</v>
      </c>
      <c r="WO48" s="1303">
        <v>0</v>
      </c>
      <c r="WP48" s="1303">
        <v>0</v>
      </c>
      <c r="WQ48" s="1303">
        <v>16</v>
      </c>
      <c r="WR48" s="1303">
        <v>0</v>
      </c>
      <c r="WS48" s="1303">
        <v>0</v>
      </c>
      <c r="WT48" s="1303">
        <v>0</v>
      </c>
      <c r="WU48" s="1303">
        <v>16</v>
      </c>
      <c r="WV48" s="2150"/>
      <c r="WW48" s="712">
        <v>10.546875</v>
      </c>
      <c r="WX48" s="712">
        <v>7.8291814946619214</v>
      </c>
      <c r="WY48" s="712">
        <v>10.034602076124568</v>
      </c>
      <c r="WZ48" s="712">
        <v>10.943396226415095</v>
      </c>
      <c r="XA48" s="712">
        <v>9.7560975609756095</v>
      </c>
      <c r="XB48" s="712">
        <v>10.943396226415095</v>
      </c>
      <c r="XC48" s="699">
        <v>10.309278350515463</v>
      </c>
      <c r="XD48" s="699">
        <v>63</v>
      </c>
      <c r="XE48" s="699">
        <v>9.7980553477935679</v>
      </c>
      <c r="XF48" s="712">
        <v>10.398230088495575</v>
      </c>
      <c r="XG48" s="699">
        <v>65</v>
      </c>
      <c r="XH48" s="712">
        <v>3.90625</v>
      </c>
      <c r="XI48" s="712">
        <v>7.1174377224199299</v>
      </c>
      <c r="XJ48" s="712">
        <v>4.4982698961937722</v>
      </c>
      <c r="XK48" s="712">
        <v>5.2830188679245289</v>
      </c>
      <c r="XL48" s="712">
        <v>9.7560975609756095</v>
      </c>
      <c r="XM48" s="712">
        <v>10.566037735849058</v>
      </c>
      <c r="XN48" s="699">
        <v>9.2783505154639183</v>
      </c>
      <c r="XO48" s="699">
        <v>50</v>
      </c>
      <c r="XP48" s="699">
        <v>6.05833956619297</v>
      </c>
      <c r="XQ48" s="712">
        <v>7.8171091445427736</v>
      </c>
      <c r="XR48" s="699">
        <v>54</v>
      </c>
      <c r="XS48" s="712">
        <v>19.587628865979383</v>
      </c>
      <c r="XT48" s="699">
        <v>68</v>
      </c>
      <c r="XU48" s="699">
        <v>15.856394913986538</v>
      </c>
      <c r="XV48" s="985">
        <v>18.215339233038346</v>
      </c>
      <c r="XW48" s="699">
        <v>67</v>
      </c>
      <c r="XX48" s="699">
        <v>74.71698113207546</v>
      </c>
      <c r="XY48" s="699">
        <v>77.663230240549836</v>
      </c>
      <c r="XZ48" s="699">
        <v>68</v>
      </c>
      <c r="YA48" s="985">
        <v>79.730740463724757</v>
      </c>
      <c r="YB48" s="985">
        <v>77.654867256637175</v>
      </c>
      <c r="YC48" s="699">
        <v>67</v>
      </c>
      <c r="YD48" s="985">
        <v>3.3962264150943398</v>
      </c>
      <c r="YE48" s="985">
        <v>2.0618556701030926</v>
      </c>
      <c r="YF48" s="699">
        <v>17</v>
      </c>
      <c r="YG48" s="699">
        <v>3.2161555721765147</v>
      </c>
      <c r="YH48" s="699">
        <v>3.171091445427729</v>
      </c>
      <c r="YI48" s="699">
        <v>42</v>
      </c>
      <c r="YJ48" s="699">
        <v>0.37735849056603776</v>
      </c>
      <c r="YK48" s="699">
        <v>0.6872852233676976</v>
      </c>
      <c r="YL48" s="699">
        <v>54</v>
      </c>
      <c r="YM48" s="985">
        <v>1.1967090501121915</v>
      </c>
      <c r="YN48" s="985">
        <v>0.95870206489675514</v>
      </c>
      <c r="YO48" s="699">
        <v>9</v>
      </c>
      <c r="YP48" s="985">
        <v>106.6</v>
      </c>
      <c r="YQ48" s="985">
        <v>164.9</v>
      </c>
      <c r="YR48" s="699">
        <v>26</v>
      </c>
      <c r="YS48" s="712">
        <v>0</v>
      </c>
      <c r="YT48" s="985">
        <v>0</v>
      </c>
      <c r="YU48" s="699">
        <v>24</v>
      </c>
      <c r="YV48" s="982">
        <v>261</v>
      </c>
      <c r="YW48" s="725">
        <v>37.931034482758619</v>
      </c>
      <c r="YX48" s="699">
        <v>64</v>
      </c>
      <c r="YY48" s="699">
        <v>418</v>
      </c>
      <c r="YZ48" s="725">
        <v>61.722488038277511</v>
      </c>
      <c r="ZA48" s="699">
        <v>31</v>
      </c>
      <c r="ZB48" s="715">
        <v>206</v>
      </c>
      <c r="ZC48" s="725">
        <v>80.582524271844662</v>
      </c>
      <c r="ZD48" s="699">
        <v>27</v>
      </c>
      <c r="ZE48" s="982">
        <v>251</v>
      </c>
      <c r="ZF48" s="715">
        <v>41.832669322709158</v>
      </c>
      <c r="ZG48" s="699">
        <v>22</v>
      </c>
      <c r="ZH48" s="716">
        <v>0</v>
      </c>
      <c r="ZI48" s="712">
        <v>0</v>
      </c>
      <c r="ZJ48" s="699">
        <v>25</v>
      </c>
      <c r="ZK48" s="1363" t="s">
        <v>1627</v>
      </c>
      <c r="ZL48" s="712">
        <v>74.796747967479675</v>
      </c>
      <c r="ZM48" s="712">
        <v>85.780669144981417</v>
      </c>
      <c r="ZN48" s="699">
        <v>42</v>
      </c>
      <c r="ZO48" s="715">
        <v>1076</v>
      </c>
      <c r="ZP48" s="709">
        <v>50</v>
      </c>
      <c r="ZQ48" s="703">
        <v>67.136150234741791</v>
      </c>
      <c r="ZR48" s="978">
        <v>37</v>
      </c>
      <c r="ZS48" s="705">
        <v>426</v>
      </c>
      <c r="ZT48" s="709">
        <v>62.23776223776224</v>
      </c>
      <c r="ZU48" s="703">
        <v>74.074074074074076</v>
      </c>
      <c r="ZV48" s="978">
        <v>56</v>
      </c>
      <c r="ZW48" s="4111">
        <v>162</v>
      </c>
      <c r="ZX48" s="709">
        <v>43.283582089552233</v>
      </c>
      <c r="ZY48" s="703">
        <v>64.497041420118336</v>
      </c>
      <c r="ZZ48" s="978">
        <v>37</v>
      </c>
      <c r="AAA48" s="4111">
        <v>169</v>
      </c>
      <c r="AAB48" s="709">
        <v>42.477876106194692</v>
      </c>
      <c r="AAC48" s="703">
        <v>60</v>
      </c>
      <c r="AAD48" s="978">
        <v>37</v>
      </c>
      <c r="AAE48" s="4111">
        <v>95</v>
      </c>
      <c r="AAF48" s="983">
        <v>94.266055045871553</v>
      </c>
      <c r="AAG48" s="715">
        <v>96.882494004796158</v>
      </c>
      <c r="AAH48" s="715">
        <v>71</v>
      </c>
      <c r="AAI48" s="733">
        <v>417</v>
      </c>
      <c r="AAJ48" s="709">
        <v>524.79999999999995</v>
      </c>
      <c r="AAK48" s="978">
        <v>6</v>
      </c>
      <c r="AAL48" s="703">
        <v>1012.5</v>
      </c>
      <c r="AAM48" s="978">
        <v>22</v>
      </c>
      <c r="AAN48" s="703">
        <v>2411.6999999999998</v>
      </c>
      <c r="AAO48" s="978">
        <f t="shared" si="26"/>
        <v>18</v>
      </c>
      <c r="AAP48" s="703">
        <v>0</v>
      </c>
      <c r="AAQ48" s="979">
        <f t="shared" si="27"/>
        <v>12</v>
      </c>
      <c r="AAR48" s="712">
        <v>0</v>
      </c>
      <c r="AAS48" s="699">
        <v>30</v>
      </c>
      <c r="AAT48" s="712">
        <v>401.58</v>
      </c>
      <c r="AAU48" s="699">
        <v>15</v>
      </c>
      <c r="AAV48" s="712">
        <v>3.89</v>
      </c>
      <c r="AAW48" s="699">
        <v>3</v>
      </c>
      <c r="AAX48" s="712">
        <v>1736.7</v>
      </c>
      <c r="AAY48" s="699">
        <v>5</v>
      </c>
      <c r="AAZ48" s="699">
        <v>3509.4</v>
      </c>
      <c r="ABA48" s="978">
        <f t="shared" si="28"/>
        <v>49</v>
      </c>
      <c r="ABB48" s="712">
        <v>360.7</v>
      </c>
      <c r="ABC48" s="978">
        <f t="shared" si="28"/>
        <v>61</v>
      </c>
      <c r="ABD48" s="712">
        <v>432.9</v>
      </c>
      <c r="ABE48" s="978">
        <f t="shared" si="28"/>
        <v>43</v>
      </c>
      <c r="ABF48" s="712">
        <v>4040.2</v>
      </c>
      <c r="ABG48" s="978">
        <f t="shared" si="28"/>
        <v>14</v>
      </c>
      <c r="ABH48" s="712">
        <v>0</v>
      </c>
      <c r="ABI48" s="978">
        <f t="shared" si="29"/>
        <v>2</v>
      </c>
      <c r="ABJ48" s="712">
        <v>0</v>
      </c>
      <c r="ABK48" s="978">
        <f t="shared" si="29"/>
        <v>1</v>
      </c>
      <c r="ABL48" s="712">
        <v>211.3</v>
      </c>
      <c r="ABM48" s="978">
        <f t="shared" si="29"/>
        <v>27</v>
      </c>
      <c r="ABN48" s="712">
        <f t="shared" si="30"/>
        <v>211.3</v>
      </c>
      <c r="ABO48" s="2732">
        <f t="shared" si="31"/>
        <v>28</v>
      </c>
      <c r="ABP48" s="716">
        <v>5</v>
      </c>
      <c r="ABQ48" s="712" t="s">
        <v>1632</v>
      </c>
      <c r="ABR48" s="712">
        <v>5</v>
      </c>
      <c r="ABS48" s="712" t="s">
        <v>1632</v>
      </c>
      <c r="ABT48" s="712">
        <v>5</v>
      </c>
      <c r="ABU48" s="712" t="s">
        <v>1632</v>
      </c>
      <c r="ABV48" s="712">
        <v>0</v>
      </c>
      <c r="ABW48" s="712" t="s">
        <v>1625</v>
      </c>
      <c r="ABX48" s="712">
        <v>0</v>
      </c>
      <c r="ABY48" s="712" t="s">
        <v>1625</v>
      </c>
      <c r="ABZ48" s="712">
        <v>15</v>
      </c>
      <c r="ACA48" s="699">
        <v>42</v>
      </c>
      <c r="ACB48" s="712">
        <v>0</v>
      </c>
      <c r="ACC48" s="712" t="s">
        <v>1625</v>
      </c>
      <c r="ACD48" s="712">
        <v>0</v>
      </c>
      <c r="ACE48" s="712" t="s">
        <v>1625</v>
      </c>
      <c r="ACF48" s="712">
        <v>0</v>
      </c>
      <c r="ACG48" s="712" t="s">
        <v>1625</v>
      </c>
      <c r="ACH48" s="712">
        <v>0</v>
      </c>
      <c r="ACI48" s="712" t="s">
        <v>1625</v>
      </c>
      <c r="ACJ48" s="712">
        <v>0</v>
      </c>
      <c r="ACK48" s="699">
        <v>65</v>
      </c>
      <c r="ACL48" s="712">
        <v>5</v>
      </c>
      <c r="ACM48" s="712" t="s">
        <v>1632</v>
      </c>
      <c r="ACN48" s="712">
        <v>5</v>
      </c>
      <c r="ACO48" s="712" t="s">
        <v>1632</v>
      </c>
      <c r="ACP48" s="712">
        <v>0</v>
      </c>
      <c r="ACQ48" s="712" t="s">
        <v>1625</v>
      </c>
      <c r="ACR48" s="712">
        <v>10</v>
      </c>
      <c r="ACS48" s="699">
        <v>28</v>
      </c>
      <c r="ACT48" s="699">
        <v>0</v>
      </c>
      <c r="ACU48" s="699" t="s">
        <v>1625</v>
      </c>
      <c r="ACV48" s="699">
        <v>0</v>
      </c>
      <c r="ACW48" s="699" t="s">
        <v>1625</v>
      </c>
      <c r="ACX48" s="699">
        <v>0</v>
      </c>
      <c r="ACY48" s="699" t="s">
        <v>1625</v>
      </c>
      <c r="ACZ48" s="699">
        <v>0</v>
      </c>
      <c r="ADA48" s="699" t="s">
        <v>1625</v>
      </c>
      <c r="ADB48" s="699">
        <v>0</v>
      </c>
      <c r="ADC48" s="699">
        <v>60</v>
      </c>
      <c r="ADD48" s="989">
        <v>10</v>
      </c>
      <c r="ADE48" s="989">
        <v>10</v>
      </c>
      <c r="ADF48" s="989">
        <v>0</v>
      </c>
      <c r="ADG48" s="989">
        <v>10</v>
      </c>
      <c r="ADH48" s="989">
        <v>30</v>
      </c>
      <c r="ADI48" s="699">
        <v>36</v>
      </c>
      <c r="ADJ48" s="712">
        <v>5</v>
      </c>
      <c r="ADK48" s="712" t="s">
        <v>1632</v>
      </c>
      <c r="ADL48" s="712">
        <v>5</v>
      </c>
      <c r="ADM48" s="712" t="s">
        <v>1632</v>
      </c>
      <c r="ADN48" s="712">
        <v>5</v>
      </c>
      <c r="ADO48" s="712" t="s">
        <v>1632</v>
      </c>
      <c r="ADP48" s="712">
        <v>5</v>
      </c>
      <c r="ADQ48" s="712" t="s">
        <v>1632</v>
      </c>
      <c r="ADR48" s="712">
        <v>20</v>
      </c>
      <c r="ADS48" s="699">
        <v>1</v>
      </c>
      <c r="ADT48" s="712">
        <v>10</v>
      </c>
      <c r="ADU48" s="712">
        <v>10</v>
      </c>
      <c r="ADV48" s="712">
        <v>0</v>
      </c>
      <c r="ADW48" s="712">
        <v>0</v>
      </c>
      <c r="ADX48" s="712">
        <v>20</v>
      </c>
      <c r="ADY48" s="699">
        <v>38</v>
      </c>
      <c r="ADZ48" s="714">
        <v>0</v>
      </c>
      <c r="AEA48" s="712">
        <v>0</v>
      </c>
      <c r="AEB48" s="699">
        <v>23</v>
      </c>
      <c r="AEC48" s="715">
        <v>2</v>
      </c>
      <c r="AED48" s="712">
        <v>10.602205258693807</v>
      </c>
      <c r="AEE48" s="699">
        <v>44</v>
      </c>
      <c r="AEF48" s="715">
        <v>3</v>
      </c>
      <c r="AEG48" s="712">
        <v>15.903307888040713</v>
      </c>
      <c r="AEH48" s="699">
        <v>16</v>
      </c>
      <c r="AEI48" s="1303">
        <v>8</v>
      </c>
      <c r="AEJ48" s="712">
        <v>42.408821034775229</v>
      </c>
      <c r="AEK48" s="699">
        <f t="shared" si="32"/>
        <v>32</v>
      </c>
      <c r="AEL48" s="715">
        <v>1</v>
      </c>
      <c r="AEM48" s="712">
        <v>5.2235687421646473</v>
      </c>
      <c r="AEN48" s="699">
        <v>40</v>
      </c>
      <c r="AEO48" s="699">
        <v>7</v>
      </c>
      <c r="AEP48" s="712">
        <v>37.1</v>
      </c>
      <c r="AEQ48" s="699">
        <v>29</v>
      </c>
      <c r="AER48" s="699">
        <v>2</v>
      </c>
      <c r="AES48" s="712">
        <v>10.6</v>
      </c>
      <c r="AET48" s="699">
        <v>74</v>
      </c>
      <c r="AEU48" s="699">
        <v>2</v>
      </c>
      <c r="AEV48" s="1099">
        <v>10.6</v>
      </c>
      <c r="AEW48" s="699">
        <v>13</v>
      </c>
      <c r="AEX48" s="989">
        <v>0.10199999999999999</v>
      </c>
      <c r="AEY48" s="989">
        <v>62</v>
      </c>
      <c r="AEZ48" s="989">
        <v>6.6000000000000003E-2</v>
      </c>
      <c r="AFA48" s="989">
        <v>31</v>
      </c>
      <c r="AFB48" s="989">
        <v>7.9000000000000001E-2</v>
      </c>
      <c r="AFC48" s="989">
        <v>9</v>
      </c>
      <c r="AFD48" s="989">
        <v>0</v>
      </c>
      <c r="AFE48" s="989">
        <v>49</v>
      </c>
      <c r="AFF48" s="989">
        <v>0</v>
      </c>
      <c r="AFG48" s="989">
        <v>44</v>
      </c>
      <c r="AFH48" s="989">
        <v>0</v>
      </c>
      <c r="AFI48" s="989">
        <v>44</v>
      </c>
      <c r="AFJ48" s="989">
        <v>0</v>
      </c>
      <c r="AFK48" s="989">
        <v>7</v>
      </c>
      <c r="AFL48" s="989">
        <v>0</v>
      </c>
      <c r="AFM48" s="989">
        <v>7</v>
      </c>
      <c r="AFN48" s="989">
        <v>18</v>
      </c>
      <c r="AFO48" s="989">
        <v>92.75959804174181</v>
      </c>
      <c r="AFP48" s="989">
        <v>40</v>
      </c>
      <c r="AFQ48" s="989">
        <v>13</v>
      </c>
      <c r="AFR48" s="989">
        <v>66.993043030146879</v>
      </c>
      <c r="AFS48" s="989">
        <v>20</v>
      </c>
      <c r="AFT48" s="989">
        <v>28</v>
      </c>
      <c r="AFU48" s="989">
        <v>144.29270806493173</v>
      </c>
      <c r="AFV48" s="989">
        <v>35</v>
      </c>
      <c r="AFW48" s="989">
        <v>19</v>
      </c>
      <c r="AFX48" s="989">
        <v>97.912909044060811</v>
      </c>
      <c r="AFY48" s="989">
        <v>41</v>
      </c>
      <c r="AFZ48" s="989">
        <v>132</v>
      </c>
      <c r="AGA48" s="989">
        <v>680.23705230610665</v>
      </c>
      <c r="AGB48" s="989">
        <v>30</v>
      </c>
      <c r="AGC48" s="989">
        <v>37</v>
      </c>
      <c r="AGD48" s="989">
        <v>190.67250708580264</v>
      </c>
      <c r="AGE48" s="989">
        <v>30</v>
      </c>
      <c r="AGF48" s="989">
        <v>9</v>
      </c>
      <c r="AGG48" s="989">
        <v>83.41</v>
      </c>
      <c r="AGH48" s="989">
        <v>30</v>
      </c>
      <c r="AGI48" s="989">
        <v>0</v>
      </c>
      <c r="AGJ48" s="989">
        <v>0</v>
      </c>
      <c r="AGK48" s="989">
        <v>10</v>
      </c>
      <c r="AGL48" s="989">
        <v>0</v>
      </c>
      <c r="AGM48" s="989">
        <v>0</v>
      </c>
      <c r="AGN48" s="989">
        <v>2</v>
      </c>
      <c r="AGO48" s="989">
        <v>7</v>
      </c>
      <c r="AGP48" s="989">
        <v>64.87</v>
      </c>
      <c r="AGQ48" s="989">
        <v>30</v>
      </c>
      <c r="AGR48" s="989">
        <v>0</v>
      </c>
      <c r="AGS48" s="989">
        <v>0</v>
      </c>
      <c r="AGT48" s="989">
        <v>19</v>
      </c>
      <c r="AGU48" s="989">
        <v>1</v>
      </c>
      <c r="AGV48" s="989">
        <v>9.27</v>
      </c>
      <c r="AGW48" s="989">
        <v>10</v>
      </c>
      <c r="AGX48" s="989">
        <v>1</v>
      </c>
      <c r="AGY48" s="989">
        <v>9.27</v>
      </c>
      <c r="AGZ48" s="989">
        <v>3</v>
      </c>
      <c r="AHA48" s="989">
        <v>0</v>
      </c>
      <c r="AHB48" s="989">
        <v>0</v>
      </c>
      <c r="AHC48" s="989">
        <v>12</v>
      </c>
      <c r="AHD48" s="989">
        <v>0</v>
      </c>
      <c r="AHE48" s="989">
        <v>0</v>
      </c>
      <c r="AHF48" s="989">
        <v>41</v>
      </c>
      <c r="AHG48" s="712">
        <v>13</v>
      </c>
      <c r="AHH48" s="712">
        <v>129.87</v>
      </c>
      <c r="AHI48" s="699">
        <v>69</v>
      </c>
      <c r="AHJ48" s="712">
        <v>21</v>
      </c>
      <c r="AHK48" s="712">
        <v>209.79</v>
      </c>
      <c r="AHL48" s="712">
        <v>68</v>
      </c>
      <c r="AHM48" s="712">
        <v>11</v>
      </c>
      <c r="AHN48" s="712">
        <v>101.95</v>
      </c>
      <c r="AHO48" s="699">
        <v>27</v>
      </c>
      <c r="AHP48" s="712">
        <v>0</v>
      </c>
      <c r="AHQ48" s="712">
        <v>0</v>
      </c>
      <c r="AHR48" s="712">
        <v>23</v>
      </c>
      <c r="AHS48" s="712">
        <v>66</v>
      </c>
      <c r="AHT48" s="712">
        <v>611.67999999999995</v>
      </c>
      <c r="AHU48" s="699">
        <v>6</v>
      </c>
      <c r="AHV48" s="712">
        <v>18</v>
      </c>
      <c r="AHW48" s="712">
        <v>179.82</v>
      </c>
      <c r="AHX48" s="699">
        <v>33</v>
      </c>
      <c r="AHY48" s="712">
        <v>43</v>
      </c>
      <c r="AHZ48" s="712">
        <v>398.52</v>
      </c>
      <c r="AIA48" s="699">
        <v>14</v>
      </c>
      <c r="AIC48" s="714"/>
      <c r="AID48" s="725"/>
      <c r="AIE48" s="715"/>
      <c r="AIF48" s="714"/>
      <c r="AIG48" s="725"/>
      <c r="AIH48" s="715"/>
      <c r="AII48" s="715"/>
      <c r="AIJ48" s="712"/>
      <c r="AIK48" s="715"/>
      <c r="AIL48" s="1169">
        <v>252</v>
      </c>
      <c r="AIM48" s="1174">
        <v>58.730158730158728</v>
      </c>
      <c r="AIN48" s="1168">
        <f t="shared" si="33"/>
        <v>28</v>
      </c>
      <c r="AIO48" s="715">
        <v>419</v>
      </c>
      <c r="AIP48" s="725">
        <v>26.252983293556085</v>
      </c>
      <c r="AIQ48" s="715">
        <f t="shared" si="34"/>
        <v>38</v>
      </c>
      <c r="AIR48" s="1169">
        <v>246</v>
      </c>
      <c r="AIS48" s="1174">
        <v>42.68292682926829</v>
      </c>
      <c r="AIT48" s="1168">
        <f t="shared" si="35"/>
        <v>21</v>
      </c>
      <c r="AIU48" s="715">
        <v>419</v>
      </c>
      <c r="AIV48" s="725">
        <v>11.933174224343674</v>
      </c>
      <c r="AIW48" s="715">
        <f t="shared" si="36"/>
        <v>54</v>
      </c>
      <c r="AIX48" s="1169">
        <v>254</v>
      </c>
      <c r="AIY48" s="1174">
        <v>0.39370078740157477</v>
      </c>
      <c r="AIZ48" s="1168">
        <f t="shared" si="37"/>
        <v>58</v>
      </c>
      <c r="AJA48" s="715">
        <v>420</v>
      </c>
      <c r="AJB48" s="725">
        <v>19.285714285714288</v>
      </c>
      <c r="AJC48" s="715">
        <f t="shared" si="38"/>
        <v>31</v>
      </c>
      <c r="AJD48" s="714">
        <v>241</v>
      </c>
      <c r="AJE48" s="725">
        <v>11.20331950207469</v>
      </c>
      <c r="AJF48" s="715">
        <v>45</v>
      </c>
      <c r="AJG48" s="699">
        <v>419</v>
      </c>
      <c r="AJH48" s="1099">
        <v>8.3532219570405726</v>
      </c>
      <c r="AJI48" s="733">
        <v>20</v>
      </c>
      <c r="AJJ48" s="714">
        <v>241</v>
      </c>
      <c r="AJK48" s="712">
        <v>25.726141078838172</v>
      </c>
      <c r="AJL48" s="715">
        <v>49</v>
      </c>
      <c r="AJM48" s="699">
        <v>419</v>
      </c>
      <c r="AJN48" s="712">
        <v>26.014319809069214</v>
      </c>
      <c r="AJO48" s="715">
        <v>55</v>
      </c>
      <c r="AJP48" s="714">
        <v>243</v>
      </c>
      <c r="AJQ48" s="712">
        <v>9.4650205761316872</v>
      </c>
      <c r="AJR48" s="715">
        <v>72</v>
      </c>
      <c r="AJS48" s="699">
        <v>448</v>
      </c>
      <c r="AJT48" s="712">
        <v>23.660714285714285</v>
      </c>
      <c r="AJU48" s="715">
        <f t="shared" si="39"/>
        <v>50</v>
      </c>
      <c r="AJV48" s="1178">
        <v>100</v>
      </c>
      <c r="AJW48" s="1099">
        <v>0</v>
      </c>
      <c r="AJX48" s="1099">
        <v>0</v>
      </c>
      <c r="AJY48" s="1099">
        <v>0</v>
      </c>
      <c r="AJZ48" s="1099">
        <v>100</v>
      </c>
      <c r="AKA48" s="1099">
        <v>0</v>
      </c>
      <c r="AKB48" s="1099">
        <v>0</v>
      </c>
      <c r="AKC48" s="1099">
        <v>0</v>
      </c>
      <c r="AKD48" s="1099">
        <v>0</v>
      </c>
      <c r="AKE48" s="1099">
        <v>0</v>
      </c>
      <c r="AKF48" s="1099">
        <v>0</v>
      </c>
      <c r="AKG48" s="1188">
        <v>1</v>
      </c>
      <c r="AKH48" s="985">
        <v>43.75</v>
      </c>
      <c r="AKI48" s="985">
        <v>6.25</v>
      </c>
      <c r="AKJ48" s="985">
        <v>13.750000000000002</v>
      </c>
      <c r="AKK48" s="985">
        <v>6.25</v>
      </c>
      <c r="AKL48" s="985">
        <v>12.5</v>
      </c>
      <c r="AKM48" s="985">
        <v>16.25</v>
      </c>
      <c r="AKN48" s="985">
        <v>12.5</v>
      </c>
      <c r="AKO48" s="985">
        <v>1.25</v>
      </c>
      <c r="AKP48" s="985">
        <v>27.500000000000004</v>
      </c>
      <c r="AKQ48" s="985">
        <v>8.75</v>
      </c>
      <c r="AKR48" s="985">
        <v>6.25</v>
      </c>
      <c r="AKS48" s="699">
        <v>80</v>
      </c>
      <c r="AKT48" s="714" t="s">
        <v>1650</v>
      </c>
      <c r="AKU48" s="715" t="s">
        <v>1634</v>
      </c>
      <c r="AKV48" s="715" t="s">
        <v>1634</v>
      </c>
      <c r="AKW48" s="715" t="s">
        <v>1634</v>
      </c>
      <c r="AKX48" s="715" t="s">
        <v>1634</v>
      </c>
      <c r="AKY48" s="715" t="s">
        <v>1634</v>
      </c>
      <c r="AKZ48" s="715" t="s">
        <v>1634</v>
      </c>
      <c r="ALA48" s="715">
        <v>2</v>
      </c>
      <c r="ALB48" s="715">
        <v>1</v>
      </c>
      <c r="ALC48" s="715">
        <v>1</v>
      </c>
      <c r="ALD48" s="715">
        <v>1</v>
      </c>
      <c r="ALE48" s="715">
        <v>1</v>
      </c>
      <c r="ALF48" s="715">
        <v>1</v>
      </c>
      <c r="ALG48" s="715">
        <v>1</v>
      </c>
      <c r="ALH48" s="715">
        <f t="shared" si="40"/>
        <v>8</v>
      </c>
      <c r="ALI48" s="715">
        <f t="shared" si="41"/>
        <v>13</v>
      </c>
      <c r="ALJ48" s="716" t="s">
        <v>31</v>
      </c>
      <c r="ALK48" s="712" t="s">
        <v>31</v>
      </c>
      <c r="ALL48" s="712" t="s">
        <v>31</v>
      </c>
      <c r="ALM48" s="712" t="s">
        <v>31</v>
      </c>
      <c r="ALN48" s="712" t="s">
        <v>31</v>
      </c>
      <c r="ALO48" s="712" t="s">
        <v>31</v>
      </c>
      <c r="ALP48" s="712" t="s">
        <v>31</v>
      </c>
      <c r="ALQ48" s="714">
        <v>8</v>
      </c>
      <c r="ALR48" s="715">
        <v>6</v>
      </c>
      <c r="ALS48" s="715">
        <v>2</v>
      </c>
      <c r="ALT48" s="715">
        <v>9</v>
      </c>
      <c r="ALU48" s="715">
        <v>3</v>
      </c>
      <c r="ALV48" s="715">
        <v>4</v>
      </c>
      <c r="ALW48" s="733">
        <v>1</v>
      </c>
      <c r="ALX48" s="981">
        <v>1.1232799775344005</v>
      </c>
      <c r="ALY48" s="715">
        <v>23</v>
      </c>
      <c r="ALZ48" s="731">
        <v>0.84245998315080028</v>
      </c>
      <c r="AMA48" s="715">
        <v>26</v>
      </c>
      <c r="AMB48" s="731">
        <v>0.28081999438360011</v>
      </c>
      <c r="AMC48" s="715">
        <v>34</v>
      </c>
      <c r="AMD48" s="731">
        <v>1.2636899747262005</v>
      </c>
      <c r="AME48" s="715">
        <v>37</v>
      </c>
      <c r="AMF48" s="715">
        <v>0.42122999157540014</v>
      </c>
      <c r="AMG48" s="715">
        <v>34</v>
      </c>
      <c r="AMH48" s="731">
        <v>0.56163998876720023</v>
      </c>
      <c r="AMI48" s="715">
        <v>33</v>
      </c>
      <c r="AMJ48" s="731">
        <v>0.14040999719180006</v>
      </c>
      <c r="AMK48" s="715">
        <v>62</v>
      </c>
      <c r="AML48" s="982">
        <v>0</v>
      </c>
      <c r="AMM48" s="699">
        <v>0</v>
      </c>
      <c r="AMN48" s="699">
        <v>0</v>
      </c>
      <c r="AMO48" s="716">
        <v>0</v>
      </c>
      <c r="AMP48" s="715">
        <v>52</v>
      </c>
      <c r="AMQ48" s="712">
        <v>0</v>
      </c>
      <c r="AMR48" s="715">
        <v>27</v>
      </c>
      <c r="AMS48" s="712">
        <v>0</v>
      </c>
      <c r="AMT48" s="733">
        <v>27</v>
      </c>
      <c r="AMU48" s="982">
        <v>0</v>
      </c>
      <c r="AMV48" s="731">
        <v>0</v>
      </c>
      <c r="AMW48" s="715">
        <v>32</v>
      </c>
      <c r="AMX48" s="716" t="s">
        <v>1687</v>
      </c>
      <c r="AMY48" s="712" t="s">
        <v>107</v>
      </c>
      <c r="AMZ48" s="715">
        <v>1</v>
      </c>
      <c r="ANA48" s="715">
        <v>2</v>
      </c>
      <c r="ANB48" s="715">
        <v>3</v>
      </c>
      <c r="ANC48" s="715">
        <v>50</v>
      </c>
      <c r="AND48" s="1201" t="s">
        <v>1632</v>
      </c>
      <c r="ANE48" s="1202" t="s">
        <v>1632</v>
      </c>
      <c r="ANF48" s="1202" t="s">
        <v>1632</v>
      </c>
      <c r="ANG48" s="1202" t="s">
        <v>1625</v>
      </c>
      <c r="ANH48" s="725">
        <v>5</v>
      </c>
      <c r="ANI48" s="725">
        <v>5</v>
      </c>
      <c r="ANJ48" s="725">
        <v>5</v>
      </c>
      <c r="ANK48" s="725">
        <v>0</v>
      </c>
      <c r="ANL48" s="1303">
        <f t="shared" si="42"/>
        <v>15</v>
      </c>
      <c r="ANM48" s="1303">
        <f t="shared" si="43"/>
        <v>39</v>
      </c>
      <c r="ANN48" s="983" t="s">
        <v>1632</v>
      </c>
      <c r="ANO48" s="725" t="s">
        <v>1632</v>
      </c>
      <c r="ANP48" s="725" t="s">
        <v>1632</v>
      </c>
      <c r="ANQ48" s="725" t="s">
        <v>1632</v>
      </c>
      <c r="ANR48" s="725">
        <v>5</v>
      </c>
      <c r="ANS48" s="725">
        <v>5</v>
      </c>
      <c r="ANT48" s="725">
        <v>5</v>
      </c>
      <c r="ANU48" s="725">
        <v>5</v>
      </c>
      <c r="ANV48" s="715">
        <f t="shared" si="44"/>
        <v>20</v>
      </c>
      <c r="ANW48" s="715">
        <f t="shared" si="45"/>
        <v>1</v>
      </c>
      <c r="ANX48" s="982">
        <v>90</v>
      </c>
      <c r="ANY48" s="715">
        <v>2864</v>
      </c>
      <c r="ANZ48" s="1089">
        <v>15.659000000000001</v>
      </c>
      <c r="AOA48" s="715">
        <v>27</v>
      </c>
      <c r="AOB48" s="1089">
        <v>2.4</v>
      </c>
      <c r="AOC48" s="1188">
        <f t="shared" si="46"/>
        <v>48</v>
      </c>
      <c r="AOD48" s="1089">
        <v>73.685000000000002</v>
      </c>
      <c r="AOE48" s="1188">
        <f t="shared" si="47"/>
        <v>19</v>
      </c>
      <c r="AOF48" s="699">
        <v>1</v>
      </c>
      <c r="AOG48" s="985">
        <v>0.14040999719180006</v>
      </c>
      <c r="AOH48" s="1188">
        <v>42</v>
      </c>
      <c r="AOI48" s="699">
        <v>1</v>
      </c>
      <c r="AOJ48" s="985">
        <v>0.14040999719180006</v>
      </c>
      <c r="AOK48" s="1188">
        <v>56</v>
      </c>
      <c r="AOL48" s="699">
        <v>1</v>
      </c>
      <c r="AOM48" s="985">
        <v>0.14040999719180006</v>
      </c>
      <c r="AON48" s="1188">
        <v>64</v>
      </c>
      <c r="AOO48" s="699">
        <v>5</v>
      </c>
      <c r="AOP48" s="985">
        <v>0.70204998595900026</v>
      </c>
      <c r="AOQ48" s="1188">
        <v>17</v>
      </c>
      <c r="AOR48" s="983" t="s">
        <v>1625</v>
      </c>
      <c r="AOS48" s="725" t="s">
        <v>1625</v>
      </c>
      <c r="AOT48" s="725" t="s">
        <v>1625</v>
      </c>
      <c r="AOU48" s="725" t="s">
        <v>1625</v>
      </c>
      <c r="AOV48" s="725">
        <v>0</v>
      </c>
      <c r="AOW48" s="725">
        <v>0</v>
      </c>
      <c r="AOX48" s="725">
        <v>0</v>
      </c>
      <c r="AOY48" s="725">
        <v>0</v>
      </c>
      <c r="AOZ48" s="715">
        <f t="shared" si="48"/>
        <v>0</v>
      </c>
      <c r="APA48" s="715">
        <f t="shared" si="49"/>
        <v>25</v>
      </c>
      <c r="APB48" s="1993" t="s">
        <v>1632</v>
      </c>
      <c r="APC48" s="1994" t="s">
        <v>1625</v>
      </c>
      <c r="APD48" s="1994" t="s">
        <v>1625</v>
      </c>
      <c r="APE48" s="1994" t="s">
        <v>1632</v>
      </c>
      <c r="APF48" s="1995">
        <v>5</v>
      </c>
      <c r="APG48" s="1995">
        <v>0</v>
      </c>
      <c r="APH48" s="1995">
        <v>0</v>
      </c>
      <c r="API48" s="1995">
        <v>5</v>
      </c>
      <c r="APJ48" s="715">
        <f t="shared" si="50"/>
        <v>10</v>
      </c>
      <c r="APK48" s="715">
        <f t="shared" si="51"/>
        <v>43</v>
      </c>
      <c r="APL48" s="715">
        <v>0</v>
      </c>
      <c r="APM48" s="725">
        <v>0</v>
      </c>
      <c r="APN48" s="715">
        <v>17</v>
      </c>
      <c r="APO48" s="715">
        <v>0</v>
      </c>
      <c r="APP48" s="725">
        <v>0</v>
      </c>
      <c r="APQ48" s="715">
        <v>18</v>
      </c>
      <c r="APR48" s="1169">
        <v>1</v>
      </c>
      <c r="APS48" s="1168">
        <v>120</v>
      </c>
      <c r="APT48" s="1168">
        <v>960</v>
      </c>
      <c r="APU48" s="989">
        <v>120</v>
      </c>
      <c r="APV48" s="989">
        <v>960</v>
      </c>
      <c r="APW48" s="989">
        <v>13.500210940795951</v>
      </c>
      <c r="APX48" s="989">
        <v>29</v>
      </c>
      <c r="APY48" s="989">
        <v>4</v>
      </c>
      <c r="APZ48" s="989">
        <v>48</v>
      </c>
      <c r="AQA48" s="989">
        <v>384</v>
      </c>
      <c r="AQB48" s="989">
        <v>12</v>
      </c>
      <c r="AQC48" s="989">
        <v>96</v>
      </c>
      <c r="AQD48" s="1099">
        <v>5.4000843763183797</v>
      </c>
      <c r="AQE48" s="989">
        <v>41</v>
      </c>
      <c r="AQF48" s="989">
        <v>5</v>
      </c>
      <c r="AQG48" s="989">
        <v>168</v>
      </c>
      <c r="AQH48" s="989">
        <v>1344</v>
      </c>
      <c r="AQI48" s="989">
        <v>132</v>
      </c>
      <c r="AQJ48" s="989">
        <v>1056</v>
      </c>
      <c r="AQK48" s="989">
        <v>18.900295317114331</v>
      </c>
      <c r="AQL48" s="729">
        <v>55</v>
      </c>
      <c r="AQM48" s="987"/>
      <c r="AQQ48" s="715">
        <v>856</v>
      </c>
      <c r="AQR48" s="715">
        <v>690</v>
      </c>
      <c r="AQS48" s="989">
        <v>77</v>
      </c>
      <c r="AQT48" s="1099">
        <v>11.159420289855072</v>
      </c>
      <c r="AQU48" s="989">
        <f t="shared" si="52"/>
        <v>59</v>
      </c>
      <c r="AQV48" s="989">
        <v>32</v>
      </c>
      <c r="AQW48" s="989">
        <v>41.558441558441558</v>
      </c>
      <c r="AQX48" s="1099">
        <v>2.34375</v>
      </c>
      <c r="AQY48" s="989">
        <f t="shared" si="53"/>
        <v>73</v>
      </c>
      <c r="AQZ48" s="989">
        <v>2</v>
      </c>
      <c r="ARA48" s="989">
        <v>79</v>
      </c>
      <c r="ARB48" s="989">
        <v>2.5316455696202533</v>
      </c>
      <c r="ARC48" s="989">
        <f t="shared" si="54"/>
        <v>61</v>
      </c>
      <c r="ARD48" s="1668">
        <v>2.4507246376811596</v>
      </c>
      <c r="ARE48" s="1667">
        <f t="shared" si="55"/>
        <v>25</v>
      </c>
      <c r="ARF48" s="1168">
        <v>38</v>
      </c>
      <c r="ARG48" s="1099">
        <v>18.421052631578945</v>
      </c>
      <c r="ARH48" s="989">
        <f t="shared" si="56"/>
        <v>47</v>
      </c>
      <c r="ARI48" s="715">
        <v>92</v>
      </c>
      <c r="ARJ48" s="985">
        <v>14.130434782608695</v>
      </c>
      <c r="ARK48" s="699">
        <f t="shared" si="57"/>
        <v>17</v>
      </c>
      <c r="ARL48" s="989">
        <v>32</v>
      </c>
      <c r="ARM48" s="715">
        <v>1</v>
      </c>
      <c r="ARN48" s="985">
        <v>3.125</v>
      </c>
      <c r="ARO48" s="699">
        <f t="shared" si="58"/>
        <v>1</v>
      </c>
      <c r="ARP48" s="707">
        <v>188</v>
      </c>
      <c r="ARQ48" s="990">
        <v>10</v>
      </c>
      <c r="ARR48" s="719">
        <v>5.3191489361702127</v>
      </c>
      <c r="ARS48" s="979">
        <f t="shared" si="59"/>
        <v>25</v>
      </c>
      <c r="ART48" s="715">
        <v>44</v>
      </c>
      <c r="ARU48" s="699">
        <f t="shared" si="59"/>
        <v>54</v>
      </c>
      <c r="ARV48" s="715">
        <v>4610</v>
      </c>
      <c r="ARW48" s="715">
        <v>2360</v>
      </c>
      <c r="ARX48" s="985">
        <v>51.193058568329718</v>
      </c>
      <c r="ARY48" s="699">
        <f t="shared" si="60"/>
        <v>5</v>
      </c>
      <c r="ARZ48" s="715" t="s">
        <v>31</v>
      </c>
      <c r="ASA48" s="715" t="s">
        <v>31</v>
      </c>
      <c r="ASB48" s="712" t="s">
        <v>31</v>
      </c>
      <c r="ASC48" s="699" t="str">
        <f t="shared" si="61"/>
        <v>-</v>
      </c>
      <c r="ASD48" s="712">
        <v>34.871794871794869</v>
      </c>
      <c r="ASE48" s="712">
        <v>20.512820512820511</v>
      </c>
      <c r="ASF48" s="712">
        <v>15.384615384615385</v>
      </c>
      <c r="ASG48" s="712">
        <v>2.5641025641025639</v>
      </c>
      <c r="ASH48" s="712">
        <v>7.1794871794871788</v>
      </c>
      <c r="ASI48" s="712">
        <v>11.794871794871794</v>
      </c>
      <c r="ASJ48" s="712">
        <v>6.666666666666667</v>
      </c>
      <c r="ASK48" s="712">
        <v>0.51282051282051277</v>
      </c>
      <c r="ASL48" s="712">
        <v>0.51282051282051277</v>
      </c>
      <c r="ASM48" s="715">
        <v>68</v>
      </c>
      <c r="ASN48" s="715">
        <v>40</v>
      </c>
      <c r="ASO48" s="715">
        <v>30</v>
      </c>
      <c r="ASP48" s="715">
        <v>5</v>
      </c>
      <c r="ASQ48" s="715">
        <v>14</v>
      </c>
      <c r="ASR48" s="715">
        <v>23</v>
      </c>
      <c r="ASS48" s="715">
        <v>13</v>
      </c>
      <c r="AST48" s="715">
        <v>1</v>
      </c>
      <c r="ASU48" s="715">
        <v>1</v>
      </c>
      <c r="ASV48" s="715">
        <v>195</v>
      </c>
      <c r="ASW48" s="712">
        <v>22.727272727272727</v>
      </c>
      <c r="ASX48" s="712">
        <v>11.363636363636363</v>
      </c>
      <c r="ASY48" s="712">
        <v>13.636363636363635</v>
      </c>
      <c r="ASZ48" s="712">
        <v>9.0909090909090917</v>
      </c>
      <c r="ATA48" s="712">
        <v>9.0909090909090917</v>
      </c>
      <c r="ATB48" s="712">
        <v>11.363636363636363</v>
      </c>
      <c r="ATC48" s="712">
        <v>18.181818181818183</v>
      </c>
      <c r="ATD48" s="712">
        <v>2.2727272727272729</v>
      </c>
      <c r="ATE48" s="712">
        <v>2.2727272727272729</v>
      </c>
      <c r="ATF48" s="715">
        <v>10</v>
      </c>
      <c r="ATG48" s="715">
        <v>5</v>
      </c>
      <c r="ATH48" s="715">
        <v>6</v>
      </c>
      <c r="ATI48" s="715">
        <v>4</v>
      </c>
      <c r="ATJ48" s="715">
        <v>4</v>
      </c>
      <c r="ATK48" s="715">
        <v>5</v>
      </c>
      <c r="ATL48" s="715">
        <v>8</v>
      </c>
      <c r="ATM48" s="715">
        <v>1</v>
      </c>
      <c r="ATN48" s="715">
        <v>1</v>
      </c>
      <c r="ATO48" s="715">
        <v>44</v>
      </c>
      <c r="ATP48" s="712">
        <v>25</v>
      </c>
      <c r="ATQ48" s="712">
        <v>25</v>
      </c>
      <c r="ATR48" s="712">
        <v>0</v>
      </c>
      <c r="ATS48" s="712">
        <v>0</v>
      </c>
      <c r="ATT48" s="712">
        <v>0</v>
      </c>
      <c r="ATU48" s="712">
        <v>50</v>
      </c>
      <c r="ATV48" s="712">
        <v>0</v>
      </c>
      <c r="ATW48" s="712">
        <v>0</v>
      </c>
      <c r="ATX48" s="712">
        <v>0</v>
      </c>
      <c r="ATY48" s="715">
        <v>1</v>
      </c>
      <c r="ATZ48" s="715">
        <v>1</v>
      </c>
      <c r="AUA48" s="715">
        <v>0</v>
      </c>
      <c r="AUB48" s="715">
        <v>0</v>
      </c>
      <c r="AUC48" s="715">
        <v>0</v>
      </c>
      <c r="AUD48" s="715">
        <v>2</v>
      </c>
      <c r="AUE48" s="715">
        <v>0</v>
      </c>
      <c r="AUF48" s="715">
        <v>0</v>
      </c>
      <c r="AUG48" s="715">
        <v>0</v>
      </c>
      <c r="AUH48" s="715">
        <v>4</v>
      </c>
      <c r="AUI48" s="712" t="s">
        <v>1624</v>
      </c>
      <c r="AUJ48" s="712" t="s">
        <v>1627</v>
      </c>
      <c r="AUK48" s="709">
        <v>10</v>
      </c>
      <c r="AUL48" s="978">
        <v>14</v>
      </c>
      <c r="AUM48" s="703" t="s">
        <v>1625</v>
      </c>
      <c r="AUN48" s="703" t="s">
        <v>1632</v>
      </c>
      <c r="AUO48" s="703" t="s">
        <v>1625</v>
      </c>
      <c r="AUP48" s="701" t="s">
        <v>1632</v>
      </c>
      <c r="AUQ48" s="712" t="s">
        <v>1625</v>
      </c>
      <c r="AUR48" s="712" t="s">
        <v>1627</v>
      </c>
      <c r="AUS48" s="712" t="s">
        <v>1627</v>
      </c>
      <c r="AUT48" s="712" t="s">
        <v>1627</v>
      </c>
      <c r="AUU48" s="712" t="s">
        <v>1625</v>
      </c>
      <c r="AUV48" s="712" t="s">
        <v>1628</v>
      </c>
      <c r="AUW48" s="3968" t="s">
        <v>1641</v>
      </c>
      <c r="AUX48" s="712" t="s">
        <v>5405</v>
      </c>
      <c r="AUY48" s="712" t="s">
        <v>1773</v>
      </c>
      <c r="AUZ48" s="699">
        <v>61</v>
      </c>
      <c r="AVA48" s="699">
        <v>5</v>
      </c>
      <c r="AVB48" s="985">
        <v>8.1</v>
      </c>
      <c r="AVC48" s="699">
        <v>0</v>
      </c>
      <c r="AVD48" s="712">
        <v>0</v>
      </c>
      <c r="AVE48" s="699">
        <f t="shared" si="62"/>
        <v>25</v>
      </c>
      <c r="AVF48" s="712">
        <v>10</v>
      </c>
      <c r="AVG48" s="978">
        <v>12</v>
      </c>
      <c r="AVH48" s="712" t="s">
        <v>1632</v>
      </c>
      <c r="AVI48" s="712" t="s">
        <v>1632</v>
      </c>
      <c r="AVJ48" s="712" t="s">
        <v>1625</v>
      </c>
      <c r="AVK48" s="712" t="s">
        <v>1625</v>
      </c>
      <c r="AVL48" s="716">
        <v>10.6</v>
      </c>
      <c r="AVM48" s="699">
        <f t="shared" si="63"/>
        <v>32</v>
      </c>
      <c r="AVN48" s="715">
        <v>2</v>
      </c>
      <c r="AVO48" s="712">
        <v>5.3</v>
      </c>
      <c r="AVP48" s="699">
        <f t="shared" si="64"/>
        <v>25</v>
      </c>
      <c r="AVQ48" s="715">
        <v>1</v>
      </c>
      <c r="AVR48" s="712">
        <v>0</v>
      </c>
      <c r="AVS48" s="699">
        <f t="shared" si="65"/>
        <v>14</v>
      </c>
      <c r="AVT48" s="715">
        <v>0</v>
      </c>
      <c r="AVU48" s="712">
        <v>10.6</v>
      </c>
      <c r="AVV48" s="699">
        <f t="shared" si="66"/>
        <v>9</v>
      </c>
      <c r="AVW48" s="715">
        <v>2</v>
      </c>
      <c r="AVX48" s="712">
        <v>0</v>
      </c>
      <c r="AVY48" s="733">
        <v>0</v>
      </c>
      <c r="AVZ48" s="716">
        <v>0</v>
      </c>
      <c r="AWA48" s="699">
        <f t="shared" si="67"/>
        <v>26</v>
      </c>
      <c r="AWB48" s="715">
        <v>0</v>
      </c>
      <c r="AWC48" s="712">
        <v>5.3</v>
      </c>
      <c r="AWD48" s="699">
        <f t="shared" si="68"/>
        <v>1</v>
      </c>
      <c r="AWE48" s="715">
        <v>1</v>
      </c>
      <c r="AWF48" s="712">
        <v>15.9</v>
      </c>
      <c r="AWG48" s="699">
        <f t="shared" si="69"/>
        <v>25</v>
      </c>
      <c r="AWH48" s="715">
        <v>3</v>
      </c>
      <c r="AWI48" s="714">
        <v>180</v>
      </c>
      <c r="AWJ48" s="715">
        <v>29</v>
      </c>
      <c r="AWK48" s="715" t="s">
        <v>31</v>
      </c>
      <c r="AWL48" s="715">
        <v>58</v>
      </c>
      <c r="AWM48" s="715" t="s">
        <v>31</v>
      </c>
      <c r="AWN48" s="715">
        <v>267</v>
      </c>
      <c r="AWO48" s="715" t="s">
        <v>31</v>
      </c>
      <c r="AWP48" s="715">
        <v>45</v>
      </c>
      <c r="AWQ48" s="715">
        <v>24</v>
      </c>
      <c r="AWR48" s="715">
        <v>69</v>
      </c>
      <c r="AWS48" s="716">
        <v>0.16800000000000001</v>
      </c>
      <c r="AWT48" s="699">
        <f t="shared" si="70"/>
        <v>26</v>
      </c>
      <c r="AWU48" s="712">
        <v>2.7E-2</v>
      </c>
      <c r="AWV48" s="699">
        <f t="shared" si="70"/>
        <v>45</v>
      </c>
      <c r="AWW48" s="712" t="s">
        <v>31</v>
      </c>
      <c r="AWX48" s="699" t="str">
        <f t="shared" si="3"/>
        <v>-</v>
      </c>
      <c r="AWY48" s="712">
        <v>5.3999999999999999E-2</v>
      </c>
      <c r="AWZ48" s="699">
        <f t="shared" si="71"/>
        <v>9</v>
      </c>
      <c r="AXA48" s="712" t="s">
        <v>31</v>
      </c>
      <c r="AXB48" s="712">
        <v>0.249</v>
      </c>
      <c r="AXC48" s="712" t="s">
        <v>31</v>
      </c>
      <c r="AXD48" s="699" t="str">
        <f t="shared" si="4"/>
        <v>-</v>
      </c>
      <c r="AXE48" s="712">
        <v>4.2000000000000003E-2</v>
      </c>
      <c r="AXF48" s="699">
        <f t="shared" si="5"/>
        <v>21</v>
      </c>
      <c r="AXG48" s="712">
        <v>2.1999999999999999E-2</v>
      </c>
      <c r="AXH48" s="699">
        <f t="shared" si="6"/>
        <v>1</v>
      </c>
      <c r="AXI48" s="712">
        <v>6.4000000000000001E-2</v>
      </c>
      <c r="AXK48" s="3969">
        <v>92.48366013071896</v>
      </c>
      <c r="AXL48" s="3970">
        <v>306</v>
      </c>
      <c r="AXM48" s="715">
        <f t="shared" si="72"/>
        <v>55</v>
      </c>
      <c r="AXN48" s="3969">
        <v>39.698492462311556</v>
      </c>
      <c r="AXO48" s="3970">
        <v>398</v>
      </c>
      <c r="AXP48" s="715">
        <f t="shared" si="73"/>
        <v>42</v>
      </c>
      <c r="AXQ48" s="2024">
        <v>7102</v>
      </c>
      <c r="AXR48" s="2024">
        <v>7124</v>
      </c>
      <c r="AXS48" s="3029">
        <v>0.30881527231892392</v>
      </c>
      <c r="AXT48" s="2024" t="s">
        <v>8059</v>
      </c>
      <c r="AXU48" s="2024">
        <v>1127</v>
      </c>
      <c r="AXV48" s="2024">
        <v>1122</v>
      </c>
      <c r="AXW48" s="3029">
        <v>0.44563279857396765</v>
      </c>
      <c r="AXX48" s="2024" t="s">
        <v>8059</v>
      </c>
      <c r="AXY48" s="3029">
        <v>15.868769360743453</v>
      </c>
      <c r="AXZ48" s="3029">
        <v>15.74957888826502</v>
      </c>
      <c r="AYA48" s="3029">
        <v>-0.11919047247843295</v>
      </c>
      <c r="AYB48" s="2024" t="s">
        <v>1632</v>
      </c>
      <c r="AYC48" s="2123">
        <v>3288</v>
      </c>
      <c r="AYD48" s="2024">
        <v>3069</v>
      </c>
      <c r="AYE48" s="3029">
        <v>7.1358748778103518</v>
      </c>
      <c r="AYF48" s="2024" t="s">
        <v>8058</v>
      </c>
      <c r="AYG48" s="2024">
        <v>1452</v>
      </c>
      <c r="AYH48" s="2024">
        <v>1182</v>
      </c>
      <c r="AYI48" s="3029">
        <v>22.842639593908615</v>
      </c>
      <c r="AYJ48" s="2024" t="s">
        <v>8057</v>
      </c>
      <c r="AYK48" s="2024">
        <v>23436</v>
      </c>
      <c r="AYL48" s="2024">
        <v>22447</v>
      </c>
      <c r="AYM48" s="3029">
        <v>4.4059339778144135</v>
      </c>
      <c r="AYN48" s="2024" t="s">
        <v>8056</v>
      </c>
      <c r="AYO48" s="2024">
        <v>89004793</v>
      </c>
      <c r="AYP48" s="2024">
        <v>81165714</v>
      </c>
      <c r="AYQ48" s="3029">
        <v>9.6581162336599533</v>
      </c>
      <c r="AYR48" s="2024" t="s">
        <v>8058</v>
      </c>
      <c r="AYS48" s="2024">
        <v>51589596</v>
      </c>
      <c r="AYT48" s="2024">
        <v>43523019</v>
      </c>
      <c r="AYU48" s="3029">
        <v>18.534047465778983</v>
      </c>
      <c r="AYV48" s="2024" t="s">
        <v>8057</v>
      </c>
      <c r="AYW48" s="2024">
        <v>32426222</v>
      </c>
      <c r="AYX48" s="2024">
        <v>31236678</v>
      </c>
      <c r="AYY48" s="3029">
        <v>3.8081642356463163</v>
      </c>
      <c r="AYZ48" s="2024" t="s">
        <v>8056</v>
      </c>
      <c r="AZA48" s="2024">
        <v>654000</v>
      </c>
      <c r="AZB48" s="2024">
        <v>660000</v>
      </c>
      <c r="AZC48" s="3029">
        <v>0.90909090909090651</v>
      </c>
      <c r="AZD48" s="2024" t="s">
        <v>8059</v>
      </c>
      <c r="AZE48" s="2024">
        <v>1318975</v>
      </c>
      <c r="AZF48" s="2024">
        <v>3440017</v>
      </c>
      <c r="AZG48" s="3029">
        <v>61.657892969714979</v>
      </c>
      <c r="AZH48" s="2024" t="s">
        <v>8057</v>
      </c>
      <c r="AZI48" s="2024">
        <v>2692000</v>
      </c>
      <c r="AZJ48" s="2024">
        <v>2178000</v>
      </c>
      <c r="AZK48" s="3029">
        <v>23.599632690541767</v>
      </c>
      <c r="AZL48" s="2024" t="s">
        <v>8057</v>
      </c>
      <c r="AZM48" s="2024">
        <v>324000</v>
      </c>
      <c r="AZN48" s="2024">
        <v>128000</v>
      </c>
      <c r="AZO48" s="3029">
        <v>153.125</v>
      </c>
      <c r="AZP48" s="2024" t="s">
        <v>8057</v>
      </c>
      <c r="AZQ48" s="2024">
        <v>0</v>
      </c>
      <c r="AZR48" s="2024">
        <v>0</v>
      </c>
      <c r="AZS48" s="3029" t="s">
        <v>31</v>
      </c>
      <c r="AZT48" s="2024" t="s">
        <v>31</v>
      </c>
      <c r="AZU48" s="2024">
        <v>0</v>
      </c>
      <c r="AZV48" s="2024">
        <v>0</v>
      </c>
      <c r="AZW48" s="3029" t="s">
        <v>31</v>
      </c>
      <c r="AZX48" s="2024" t="s">
        <v>31</v>
      </c>
      <c r="AZY48" s="2123">
        <v>877194000</v>
      </c>
      <c r="AZZ48" s="2024">
        <v>836982730</v>
      </c>
      <c r="BAA48" s="3029">
        <v>4.8043129874376262</v>
      </c>
      <c r="BAB48" s="2024" t="s">
        <v>8056</v>
      </c>
      <c r="BAC48" s="2024">
        <v>306571000</v>
      </c>
      <c r="BAD48" s="2024">
        <v>258607941</v>
      </c>
      <c r="BAE48" s="3029">
        <v>18.546630399102867</v>
      </c>
      <c r="BAF48" s="2024" t="s">
        <v>8057</v>
      </c>
      <c r="BAG48" s="2024">
        <v>755989000</v>
      </c>
      <c r="BAH48" s="2024">
        <v>721904799</v>
      </c>
      <c r="BAI48" s="3029">
        <v>4.7214260172829086</v>
      </c>
      <c r="BAJ48" s="2024" t="s">
        <v>8056</v>
      </c>
      <c r="BAK48" s="2123">
        <v>466440000</v>
      </c>
      <c r="BAL48" s="2024">
        <v>462975047</v>
      </c>
      <c r="BAM48" s="3029">
        <v>0.74841031335324715</v>
      </c>
      <c r="BAN48" s="2024" t="s">
        <v>8059</v>
      </c>
      <c r="BAO48" s="2024">
        <v>142087000</v>
      </c>
      <c r="BAP48" s="2024">
        <v>146654688</v>
      </c>
      <c r="BAQ48" s="3029">
        <v>3.1145871040958468</v>
      </c>
      <c r="BAR48" s="2024" t="s">
        <v>8056</v>
      </c>
      <c r="BAS48" s="2024">
        <v>242354000</v>
      </c>
      <c r="BAT48" s="2024">
        <v>204138962</v>
      </c>
      <c r="BAU48" s="3029">
        <v>18.720109882796393</v>
      </c>
      <c r="BAV48" s="2024" t="s">
        <v>8057</v>
      </c>
      <c r="BAW48" s="2024">
        <v>9594000</v>
      </c>
      <c r="BAX48" s="2024">
        <v>18919539</v>
      </c>
      <c r="BAY48" s="3029">
        <v>49.290519182311996</v>
      </c>
      <c r="BAZ48" s="2024" t="s">
        <v>8057</v>
      </c>
      <c r="BBA48" s="2024">
        <v>16719000</v>
      </c>
      <c r="BBB48" s="2024">
        <v>4294494</v>
      </c>
      <c r="BBC48" s="3029">
        <v>289.31245450569963</v>
      </c>
      <c r="BBD48" s="2024" t="s">
        <v>8057</v>
      </c>
      <c r="BBE48" s="2123">
        <v>85515000</v>
      </c>
      <c r="BBF48" s="2024">
        <v>70029311</v>
      </c>
      <c r="BBG48" s="3029">
        <v>22.113153447989802</v>
      </c>
      <c r="BBH48" s="2024" t="s">
        <v>8057</v>
      </c>
      <c r="BBI48" s="2024">
        <v>60969000</v>
      </c>
      <c r="BBJ48" s="2024">
        <v>43421757</v>
      </c>
      <c r="BBK48" s="3029">
        <v>40.411176820873465</v>
      </c>
      <c r="BBL48" s="2024" t="s">
        <v>8057</v>
      </c>
      <c r="BBM48" s="2024">
        <v>160087000</v>
      </c>
      <c r="BBN48" s="2024">
        <v>145156873</v>
      </c>
      <c r="BBO48" s="3029">
        <v>10.285511592689119</v>
      </c>
      <c r="BBP48" s="2024" t="s">
        <v>8057</v>
      </c>
      <c r="BBQ48" s="2123">
        <v>102485000</v>
      </c>
      <c r="BBR48" s="2024">
        <v>69286576</v>
      </c>
      <c r="BBS48" s="3029">
        <v>47.914655214020087</v>
      </c>
      <c r="BBT48" s="2024" t="s">
        <v>8057</v>
      </c>
      <c r="BBU48" s="2024">
        <v>11329000</v>
      </c>
      <c r="BBV48" s="2024">
        <v>12241116</v>
      </c>
      <c r="BBW48" s="3029">
        <v>7.4512487260148532</v>
      </c>
      <c r="BBX48" s="2024" t="s">
        <v>8058</v>
      </c>
      <c r="BBY48" s="2024">
        <v>38266000</v>
      </c>
      <c r="BBZ48" s="2024">
        <v>29846977</v>
      </c>
      <c r="BCA48" s="3029">
        <v>28.207288798460212</v>
      </c>
      <c r="BCB48" s="2024" t="s">
        <v>8057</v>
      </c>
      <c r="BCC48" s="2024">
        <v>13537000</v>
      </c>
      <c r="BCD48" s="2024">
        <v>15113317</v>
      </c>
      <c r="BCE48" s="3029">
        <v>10.429987010793198</v>
      </c>
      <c r="BCF48" s="2024" t="s">
        <v>8057</v>
      </c>
      <c r="BCG48" s="2024">
        <v>4970000</v>
      </c>
      <c r="BCH48" s="2024">
        <v>5162346</v>
      </c>
      <c r="BCI48" s="3029">
        <v>3.7259416552087004</v>
      </c>
      <c r="BCJ48" s="2024" t="s">
        <v>8056</v>
      </c>
      <c r="BCK48" s="2024">
        <v>129382000</v>
      </c>
      <c r="BCL48" s="2024">
        <v>143503847</v>
      </c>
      <c r="BCM48" s="3029">
        <v>9.8407445481235101</v>
      </c>
      <c r="BCN48" s="2024" t="s">
        <v>8058</v>
      </c>
      <c r="BCO48" s="2024">
        <v>102192000</v>
      </c>
      <c r="BCP48" s="2024">
        <v>97110174</v>
      </c>
      <c r="BCQ48" s="3029">
        <v>5.233052100184679</v>
      </c>
      <c r="BCR48" s="2024" t="s">
        <v>8056</v>
      </c>
      <c r="BCS48" s="2024">
        <v>101511000</v>
      </c>
      <c r="BCT48" s="2024">
        <v>96822129</v>
      </c>
      <c r="BCU48" s="3029">
        <v>4.8427679172392573</v>
      </c>
      <c r="BCV48" s="2024" t="s">
        <v>8056</v>
      </c>
      <c r="BCW48" s="2024">
        <v>68795000</v>
      </c>
      <c r="BCX48" s="2024">
        <v>54756934</v>
      </c>
      <c r="BCY48" s="3029">
        <v>25.637056304138568</v>
      </c>
      <c r="BCZ48" s="2024" t="s">
        <v>8057</v>
      </c>
      <c r="BDA48" s="2024">
        <v>18839000</v>
      </c>
      <c r="BDB48" s="2024">
        <v>30708287</v>
      </c>
      <c r="BDC48" s="3029">
        <v>38.65173918688464</v>
      </c>
      <c r="BDD48" s="2024" t="s">
        <v>8057</v>
      </c>
      <c r="BDE48" s="2024">
        <v>0</v>
      </c>
      <c r="BDF48" s="2024">
        <v>0</v>
      </c>
      <c r="BDG48" s="3029" t="s">
        <v>31</v>
      </c>
      <c r="BDH48" s="2024" t="s">
        <v>31</v>
      </c>
      <c r="BDI48" s="2024">
        <v>0</v>
      </c>
      <c r="BDJ48" s="2024">
        <v>0</v>
      </c>
      <c r="BDK48" s="3029" t="s">
        <v>31</v>
      </c>
      <c r="BDL48" s="2024" t="s">
        <v>31</v>
      </c>
      <c r="BDM48" s="2024">
        <v>60927000</v>
      </c>
      <c r="BDN48" s="2024">
        <v>62726371</v>
      </c>
      <c r="BDO48" s="3029">
        <v>2.8686037009856591</v>
      </c>
      <c r="BDP48" s="2024" t="s">
        <v>8059</v>
      </c>
      <c r="BDQ48" s="2024">
        <v>1977000</v>
      </c>
      <c r="BDR48" s="2024">
        <v>1958167</v>
      </c>
      <c r="BDS48" s="3029">
        <v>0.96176679517118657</v>
      </c>
      <c r="BDT48" s="2024" t="s">
        <v>8059</v>
      </c>
      <c r="BDU48" s="2024">
        <v>6766000</v>
      </c>
      <c r="BDV48" s="2024">
        <v>4421457</v>
      </c>
      <c r="BDW48" s="3029">
        <v>53.026479732812049</v>
      </c>
      <c r="BDX48" s="2024" t="s">
        <v>8057</v>
      </c>
      <c r="BDY48" s="2024">
        <v>0</v>
      </c>
      <c r="BDZ48" s="2024">
        <v>99400</v>
      </c>
      <c r="BEA48" s="3029">
        <v>100</v>
      </c>
      <c r="BEB48" s="2024" t="s">
        <v>8057</v>
      </c>
      <c r="BEC48" s="2024">
        <v>0</v>
      </c>
      <c r="BED48" s="2024">
        <v>0</v>
      </c>
      <c r="BEE48" s="3029" t="s">
        <v>31</v>
      </c>
      <c r="BEF48" s="2024" t="s">
        <v>31</v>
      </c>
      <c r="BEG48" s="2024">
        <v>0</v>
      </c>
      <c r="BEH48" s="2024">
        <v>959166</v>
      </c>
      <c r="BEI48" s="3029">
        <v>100</v>
      </c>
      <c r="BEJ48" s="2024" t="s">
        <v>8057</v>
      </c>
      <c r="BEK48" s="2024">
        <v>2603000</v>
      </c>
      <c r="BEL48" s="2024">
        <v>2779173</v>
      </c>
      <c r="BEM48" s="3029">
        <v>6.3390440249671371</v>
      </c>
      <c r="BEN48" s="2024" t="s">
        <v>8058</v>
      </c>
      <c r="BEO48" s="2024">
        <v>0</v>
      </c>
      <c r="BEP48" s="2024">
        <v>1812294</v>
      </c>
      <c r="BEQ48" s="3029">
        <v>100</v>
      </c>
      <c r="BER48" s="2024" t="s">
        <v>8057</v>
      </c>
      <c r="BES48" s="2024">
        <v>92410000</v>
      </c>
      <c r="BET48" s="2024">
        <v>92597068</v>
      </c>
      <c r="BEU48" s="3029">
        <v>0.20202367530687582</v>
      </c>
      <c r="BEV48" s="2024" t="s">
        <v>8059</v>
      </c>
      <c r="BEW48" s="2123">
        <v>7047</v>
      </c>
      <c r="BEX48" s="2024">
        <v>7077</v>
      </c>
      <c r="BEY48" s="3029">
        <v>0.42390843577787507</v>
      </c>
      <c r="BEZ48" s="2024" t="s">
        <v>8059</v>
      </c>
      <c r="BFA48" s="2024">
        <v>1151</v>
      </c>
      <c r="BFB48" s="2024">
        <v>1069</v>
      </c>
      <c r="BFC48" s="3029">
        <v>7.6707202993451915</v>
      </c>
      <c r="BFD48" s="2024" t="s">
        <v>8058</v>
      </c>
      <c r="BFE48" s="3029">
        <v>16.333191428976871</v>
      </c>
      <c r="BFF48" s="3029">
        <v>15.105270594884837</v>
      </c>
      <c r="BFG48" s="3029">
        <v>-1.2279208340920338</v>
      </c>
      <c r="BFH48" s="2024" t="s">
        <v>7682</v>
      </c>
      <c r="BFI48" s="2780" t="s">
        <v>1632</v>
      </c>
      <c r="BFJ48" s="1495" t="s">
        <v>1632</v>
      </c>
      <c r="BFK48" s="1495" t="s">
        <v>1632</v>
      </c>
      <c r="BFL48" s="1495" t="s">
        <v>1632</v>
      </c>
      <c r="BFM48" s="1212">
        <v>10</v>
      </c>
      <c r="BFN48" s="1212">
        <v>10</v>
      </c>
      <c r="BFO48" s="1212">
        <v>10</v>
      </c>
      <c r="BFP48" s="1212">
        <v>10</v>
      </c>
      <c r="BFQ48" s="988">
        <f t="shared" si="74"/>
        <v>40</v>
      </c>
      <c r="BFR48" s="988">
        <f t="shared" si="75"/>
        <v>1</v>
      </c>
      <c r="BFS48" s="1993" t="s">
        <v>1632</v>
      </c>
      <c r="BFT48" s="1994" t="s">
        <v>1632</v>
      </c>
      <c r="BFU48" s="1994" t="s">
        <v>1632</v>
      </c>
      <c r="BFV48" s="1994" t="s">
        <v>1625</v>
      </c>
      <c r="BFW48" s="1995">
        <v>5</v>
      </c>
      <c r="BFX48" s="1995">
        <v>5</v>
      </c>
      <c r="BFY48" s="1995">
        <v>5</v>
      </c>
      <c r="BFZ48" s="1995">
        <v>0</v>
      </c>
      <c r="BGA48" s="1303">
        <f t="shared" si="76"/>
        <v>15</v>
      </c>
      <c r="BGB48" s="1303">
        <f t="shared" si="77"/>
        <v>20</v>
      </c>
      <c r="BGC48" s="1993" t="s">
        <v>1625</v>
      </c>
      <c r="BGD48" s="1994" t="s">
        <v>1625</v>
      </c>
      <c r="BGE48" s="1994" t="s">
        <v>1625</v>
      </c>
      <c r="BGF48" s="1994" t="s">
        <v>1625</v>
      </c>
      <c r="BGG48" s="1995">
        <v>0</v>
      </c>
      <c r="BGH48" s="1995">
        <v>0</v>
      </c>
      <c r="BGI48" s="1995">
        <v>0</v>
      </c>
      <c r="BGJ48" s="1995">
        <v>0</v>
      </c>
      <c r="BGK48" s="1303">
        <f t="shared" si="78"/>
        <v>0</v>
      </c>
      <c r="BGL48" s="1303">
        <f t="shared" si="79"/>
        <v>14</v>
      </c>
      <c r="BGM48" s="1993" t="s">
        <v>1632</v>
      </c>
      <c r="BGN48" s="1994" t="s">
        <v>1632</v>
      </c>
      <c r="BGO48" s="1994" t="s">
        <v>1632</v>
      </c>
      <c r="BGP48" s="1994" t="s">
        <v>1632</v>
      </c>
      <c r="BGQ48" s="1995">
        <v>5</v>
      </c>
      <c r="BGR48" s="1995">
        <v>5</v>
      </c>
      <c r="BGS48" s="1995">
        <v>5</v>
      </c>
      <c r="BGT48" s="1995">
        <v>5</v>
      </c>
      <c r="BGU48" s="1303">
        <f t="shared" si="80"/>
        <v>20</v>
      </c>
      <c r="BGV48" s="1303">
        <f t="shared" si="81"/>
        <v>1</v>
      </c>
      <c r="BGW48" s="1993" t="s">
        <v>1632</v>
      </c>
      <c r="BGX48" s="1994" t="s">
        <v>1632</v>
      </c>
      <c r="BGY48" s="1994" t="s">
        <v>1632</v>
      </c>
      <c r="BGZ48" s="1994" t="s">
        <v>1632</v>
      </c>
      <c r="BHA48" s="1995">
        <v>5</v>
      </c>
      <c r="BHB48" s="1995">
        <v>5</v>
      </c>
      <c r="BHC48" s="1995">
        <v>5</v>
      </c>
      <c r="BHD48" s="1995">
        <v>5</v>
      </c>
      <c r="BHE48" s="1303">
        <f t="shared" si="82"/>
        <v>20</v>
      </c>
      <c r="BHF48" s="1303">
        <f t="shared" si="83"/>
        <v>1</v>
      </c>
      <c r="BHG48" s="1993" t="s">
        <v>1632</v>
      </c>
      <c r="BHH48" s="1994" t="s">
        <v>1632</v>
      </c>
      <c r="BHI48" s="1994" t="s">
        <v>1632</v>
      </c>
      <c r="BHJ48" s="1994" t="s">
        <v>1625</v>
      </c>
      <c r="BHK48" s="1995">
        <v>5</v>
      </c>
      <c r="BHL48" s="1995">
        <v>5</v>
      </c>
      <c r="BHM48" s="1995">
        <v>5</v>
      </c>
      <c r="BHN48" s="1995">
        <v>0</v>
      </c>
      <c r="BHO48" s="1303">
        <f t="shared" si="84"/>
        <v>15</v>
      </c>
      <c r="BHP48" s="1303">
        <f t="shared" si="85"/>
        <v>25</v>
      </c>
      <c r="BHQ48" s="1993" t="s">
        <v>1625</v>
      </c>
      <c r="BHR48" s="1994" t="s">
        <v>1632</v>
      </c>
      <c r="BHS48" s="1994" t="s">
        <v>1632</v>
      </c>
      <c r="BHT48" s="1994" t="s">
        <v>1632</v>
      </c>
      <c r="BHU48" s="1995">
        <v>0</v>
      </c>
      <c r="BHV48" s="1995">
        <v>5</v>
      </c>
      <c r="BHW48" s="1995">
        <v>5</v>
      </c>
      <c r="BHX48" s="1995">
        <v>5</v>
      </c>
      <c r="BHY48" s="1303">
        <f t="shared" si="86"/>
        <v>15</v>
      </c>
      <c r="BHZ48" s="1303">
        <f t="shared" si="87"/>
        <v>42</v>
      </c>
      <c r="BIA48" s="1993" t="s">
        <v>1626</v>
      </c>
      <c r="BIB48" s="1994" t="s">
        <v>1625</v>
      </c>
      <c r="BIC48" s="1994" t="s">
        <v>1626</v>
      </c>
      <c r="BID48" s="1994" t="s">
        <v>1626</v>
      </c>
      <c r="BIE48" s="1994" t="s">
        <v>1625</v>
      </c>
      <c r="BIF48" s="4112">
        <f t="shared" si="88"/>
        <v>3</v>
      </c>
      <c r="BIG48" s="1303">
        <f t="shared" si="89"/>
        <v>71</v>
      </c>
      <c r="BIH48" s="2916">
        <v>0</v>
      </c>
      <c r="BII48" s="3967">
        <v>0</v>
      </c>
      <c r="BIJ48" s="1303">
        <f t="shared" si="90"/>
        <v>62</v>
      </c>
      <c r="BIK48" s="2073">
        <v>97</v>
      </c>
      <c r="BIL48" s="1303">
        <v>97</v>
      </c>
      <c r="BIM48" s="1995">
        <v>100</v>
      </c>
      <c r="BIN48" s="1303">
        <f t="shared" si="91"/>
        <v>1</v>
      </c>
      <c r="BIO48" s="1993" t="s">
        <v>1626</v>
      </c>
      <c r="BIP48" s="1994" t="s">
        <v>1626</v>
      </c>
      <c r="BIQ48" s="1994" t="s">
        <v>1626</v>
      </c>
      <c r="BIR48" s="1994" t="s">
        <v>1626</v>
      </c>
      <c r="BIS48" s="1994" t="s">
        <v>1626</v>
      </c>
      <c r="BIT48" s="1994" t="s">
        <v>1626</v>
      </c>
      <c r="BIU48" s="1994" t="s">
        <v>1626</v>
      </c>
      <c r="BIV48" s="1994" t="s">
        <v>1626</v>
      </c>
      <c r="BIW48" s="1994" t="s">
        <v>1626</v>
      </c>
      <c r="BIX48" s="1994" t="s">
        <v>1626</v>
      </c>
      <c r="BIY48" s="3617">
        <f t="shared" si="92"/>
        <v>10</v>
      </c>
      <c r="BIZ48" s="2906">
        <f t="shared" si="93"/>
        <v>1</v>
      </c>
      <c r="BJA48" s="3971">
        <v>58</v>
      </c>
      <c r="BJB48" s="3972">
        <v>8.1563774433975524</v>
      </c>
      <c r="BJC48" s="3971">
        <v>0</v>
      </c>
      <c r="BJD48" s="3972">
        <v>0</v>
      </c>
      <c r="BJE48" s="3972">
        <v>56</v>
      </c>
      <c r="BJF48" s="3971">
        <v>0</v>
      </c>
      <c r="BJG48" s="3972">
        <v>0</v>
      </c>
      <c r="BJH48" s="3972">
        <v>53</v>
      </c>
      <c r="BJI48" s="3971">
        <v>0</v>
      </c>
      <c r="BJJ48" s="3972">
        <v>0</v>
      </c>
      <c r="BJK48" s="3973">
        <v>41</v>
      </c>
      <c r="BJL48" s="3971">
        <v>80</v>
      </c>
      <c r="BJM48" s="3972">
        <v>11.250175783996626</v>
      </c>
      <c r="BJN48" s="3971">
        <v>0</v>
      </c>
      <c r="BJO48" s="3972">
        <v>0</v>
      </c>
      <c r="BJP48" s="3973">
        <v>35</v>
      </c>
      <c r="BJQ48" s="3971">
        <v>5382</v>
      </c>
      <c r="BJR48" s="3972">
        <v>756.85557586837297</v>
      </c>
      <c r="BJS48" s="3971">
        <v>0</v>
      </c>
      <c r="BJT48" s="3972">
        <v>0</v>
      </c>
      <c r="BJU48" s="3973">
        <v>28</v>
      </c>
      <c r="BJV48" s="2074">
        <v>16.600000000000001</v>
      </c>
      <c r="BJW48" s="1303">
        <f t="shared" si="7"/>
        <v>48</v>
      </c>
      <c r="BJX48" s="1993" t="s">
        <v>1625</v>
      </c>
      <c r="BJY48" s="1994" t="s">
        <v>1625</v>
      </c>
      <c r="BJZ48" s="1495" t="s">
        <v>1625</v>
      </c>
      <c r="BKA48" s="1495" t="s">
        <v>1625</v>
      </c>
      <c r="BKB48" s="1212">
        <v>0</v>
      </c>
      <c r="BKC48" s="1212">
        <v>0</v>
      </c>
      <c r="BKD48" s="1212">
        <v>0</v>
      </c>
      <c r="BKE48" s="1212">
        <v>0</v>
      </c>
      <c r="BKF48" s="988">
        <f t="shared" si="94"/>
        <v>0</v>
      </c>
      <c r="BKG48" s="988">
        <f t="shared" si="95"/>
        <v>48</v>
      </c>
      <c r="BKH48" s="2780" t="s">
        <v>1625</v>
      </c>
      <c r="BKI48" s="1495" t="s">
        <v>1625</v>
      </c>
      <c r="BKJ48" s="1495" t="s">
        <v>1625</v>
      </c>
      <c r="BKK48" s="1495" t="s">
        <v>1625</v>
      </c>
      <c r="BKL48" s="1212">
        <v>0</v>
      </c>
      <c r="BKM48" s="1212">
        <v>0</v>
      </c>
      <c r="BKN48" s="1212">
        <v>0</v>
      </c>
      <c r="BKO48" s="1212">
        <v>0</v>
      </c>
      <c r="BKP48" s="988">
        <f t="shared" si="96"/>
        <v>0</v>
      </c>
      <c r="BKQ48" s="988">
        <f t="shared" si="97"/>
        <v>38</v>
      </c>
      <c r="BKR48" s="2780" t="s">
        <v>1625</v>
      </c>
      <c r="BKS48" s="1495" t="s">
        <v>1625</v>
      </c>
      <c r="BKT48" s="1495" t="s">
        <v>1625</v>
      </c>
      <c r="BKU48" s="1495" t="s">
        <v>1625</v>
      </c>
      <c r="BKV48" s="1212">
        <v>0</v>
      </c>
      <c r="BKW48" s="1212">
        <v>0</v>
      </c>
      <c r="BKX48" s="1212">
        <v>0</v>
      </c>
      <c r="BKY48" s="1212">
        <v>0</v>
      </c>
      <c r="BKZ48" s="988">
        <f t="shared" si="98"/>
        <v>0</v>
      </c>
      <c r="BLA48" s="988">
        <f t="shared" si="99"/>
        <v>42</v>
      </c>
      <c r="BLB48" s="3971">
        <v>3</v>
      </c>
      <c r="BLC48" s="3972">
        <v>0.42188159189987345</v>
      </c>
      <c r="BLD48" s="3973">
        <v>68</v>
      </c>
      <c r="BLE48" s="3971">
        <v>1</v>
      </c>
      <c r="BLF48" s="3972">
        <v>0.14062719729995782</v>
      </c>
      <c r="BLG48" s="3973">
        <v>7</v>
      </c>
      <c r="BLH48" s="3971">
        <v>2</v>
      </c>
      <c r="BLI48" s="3972">
        <v>0.28125439459991564</v>
      </c>
      <c r="BLJ48" s="3973">
        <v>43</v>
      </c>
      <c r="BLK48" s="3971">
        <v>0</v>
      </c>
      <c r="BLL48" s="3972">
        <v>0</v>
      </c>
      <c r="BLM48" s="3973">
        <v>39</v>
      </c>
      <c r="BLN48" s="3971">
        <v>4</v>
      </c>
      <c r="BLO48" s="3972">
        <v>0.56250878919983127</v>
      </c>
      <c r="BLP48" s="3973">
        <v>38</v>
      </c>
      <c r="BLQ48" s="3971">
        <v>0</v>
      </c>
      <c r="BLR48" s="3972">
        <v>0</v>
      </c>
      <c r="BLS48" s="3973">
        <v>13</v>
      </c>
      <c r="BLT48" s="3971">
        <v>0</v>
      </c>
      <c r="BLU48" s="3972">
        <v>0</v>
      </c>
      <c r="BLV48" s="3973">
        <v>14</v>
      </c>
      <c r="BLW48" s="3971">
        <v>4</v>
      </c>
      <c r="BLX48" s="3972">
        <v>0.56250878919983127</v>
      </c>
      <c r="BLY48" s="3973">
        <v>25</v>
      </c>
      <c r="BLZ48" s="2782">
        <v>4</v>
      </c>
      <c r="BMA48" s="2773">
        <v>0.56250878919983127</v>
      </c>
      <c r="BMB48" s="988">
        <v>57</v>
      </c>
      <c r="BMC48" s="2782">
        <v>5</v>
      </c>
      <c r="BMD48" s="2773">
        <v>0.70313598649978915</v>
      </c>
      <c r="BME48" s="988">
        <v>33</v>
      </c>
      <c r="BMF48" s="2782">
        <v>0</v>
      </c>
      <c r="BMG48" s="2773">
        <v>0</v>
      </c>
      <c r="BMH48" s="988">
        <v>9</v>
      </c>
      <c r="BMI48" s="2782">
        <v>0</v>
      </c>
      <c r="BMJ48" s="2773">
        <v>0</v>
      </c>
      <c r="BMK48" s="988">
        <v>18</v>
      </c>
      <c r="BML48" s="2782">
        <v>0</v>
      </c>
      <c r="BMM48" s="2773">
        <v>0</v>
      </c>
      <c r="BMN48" s="988">
        <v>10</v>
      </c>
      <c r="BMO48" s="2782">
        <v>0</v>
      </c>
      <c r="BMP48" s="2773">
        <v>0</v>
      </c>
      <c r="BMQ48" s="988">
        <v>2</v>
      </c>
      <c r="BMR48" s="2782">
        <v>5</v>
      </c>
      <c r="BMS48" s="2773">
        <v>0.70313598649978915</v>
      </c>
      <c r="BMT48" s="988">
        <v>63</v>
      </c>
      <c r="BMU48" s="2782">
        <v>6</v>
      </c>
      <c r="BMV48" s="2773">
        <v>0.84376318379974691</v>
      </c>
      <c r="BMW48" s="988">
        <v>45</v>
      </c>
      <c r="BMX48" s="2782">
        <v>6</v>
      </c>
      <c r="BMY48" s="2773">
        <v>0.84376318379974691</v>
      </c>
      <c r="BMZ48" s="988">
        <v>6</v>
      </c>
      <c r="BNA48" s="2782">
        <v>3</v>
      </c>
      <c r="BNB48" s="2773">
        <v>0.42188159189987345</v>
      </c>
      <c r="BNC48" s="988">
        <v>12</v>
      </c>
      <c r="BND48" s="2782">
        <v>0</v>
      </c>
      <c r="BNE48" s="2773">
        <v>0</v>
      </c>
      <c r="BNF48" s="988">
        <v>4</v>
      </c>
      <c r="BNG48" s="2782">
        <v>0</v>
      </c>
      <c r="BNH48" s="2773">
        <v>0</v>
      </c>
      <c r="BNI48" s="988">
        <v>19</v>
      </c>
      <c r="BNJ48" s="2782">
        <v>0</v>
      </c>
      <c r="BNK48" s="2773">
        <v>0</v>
      </c>
      <c r="BNL48" s="988">
        <v>30</v>
      </c>
      <c r="BNM48" s="2782">
        <v>0</v>
      </c>
      <c r="BNN48" s="2773">
        <v>0</v>
      </c>
      <c r="BNO48" s="988">
        <v>5</v>
      </c>
      <c r="BNQ48" s="729">
        <v>197</v>
      </c>
      <c r="BNR48" s="729">
        <v>34</v>
      </c>
      <c r="BNS48" s="729">
        <v>7122</v>
      </c>
      <c r="BNT48" s="729">
        <v>27.660769446784609</v>
      </c>
      <c r="BNU48" s="729">
        <v>4.7739399045212023</v>
      </c>
      <c r="BNV48" s="4113">
        <v>24</v>
      </c>
      <c r="BNW48" s="4113">
        <v>28</v>
      </c>
    </row>
    <row r="49" spans="1:1739" ht="13" x14ac:dyDescent="0.2">
      <c r="A49" s="696" t="s">
        <v>1774</v>
      </c>
      <c r="B49" s="697" t="s">
        <v>1775</v>
      </c>
      <c r="C49" s="697" t="s">
        <v>1646</v>
      </c>
      <c r="D49" s="697" t="s">
        <v>1646</v>
      </c>
      <c r="E49" s="697" t="s">
        <v>1638</v>
      </c>
      <c r="F49" s="698" t="s">
        <v>1776</v>
      </c>
      <c r="G49" s="699" t="s">
        <v>2349</v>
      </c>
      <c r="H49" s="700">
        <v>54</v>
      </c>
      <c r="I49" s="703">
        <v>7.54</v>
      </c>
      <c r="J49" s="699">
        <f t="shared" si="8"/>
        <v>4</v>
      </c>
      <c r="K49" s="702">
        <v>509</v>
      </c>
      <c r="L49" s="703">
        <v>7.21</v>
      </c>
      <c r="M49" s="710">
        <f t="shared" si="9"/>
        <v>29</v>
      </c>
      <c r="N49" s="712">
        <f t="shared" si="10"/>
        <v>-0.33000000000000007</v>
      </c>
      <c r="O49" s="702">
        <v>283</v>
      </c>
      <c r="P49" s="703">
        <v>6.99</v>
      </c>
      <c r="Q49" s="710">
        <f t="shared" si="11"/>
        <v>64</v>
      </c>
      <c r="R49" s="712">
        <f t="shared" si="12"/>
        <v>-0.21999999999999975</v>
      </c>
      <c r="S49" s="702">
        <v>444</v>
      </c>
      <c r="T49" s="703">
        <v>6.2</v>
      </c>
      <c r="U49" s="699">
        <f t="shared" si="100"/>
        <v>36</v>
      </c>
      <c r="V49" s="702">
        <v>467</v>
      </c>
      <c r="W49" s="703">
        <v>6.34</v>
      </c>
      <c r="X49" s="710">
        <f t="shared" si="0"/>
        <v>14</v>
      </c>
      <c r="Y49" s="712">
        <f t="shared" si="13"/>
        <v>0.13999999999999968</v>
      </c>
      <c r="Z49" s="702">
        <v>507</v>
      </c>
      <c r="AA49" s="703">
        <v>6.1203155818540438</v>
      </c>
      <c r="AB49" s="710">
        <f t="shared" si="101"/>
        <v>54</v>
      </c>
      <c r="AC49" s="712">
        <f t="shared" si="14"/>
        <v>-0.21968441814595607</v>
      </c>
      <c r="AD49" s="706">
        <v>355</v>
      </c>
      <c r="AE49" s="701">
        <v>6.0760563380281694</v>
      </c>
      <c r="AF49" s="702">
        <v>152</v>
      </c>
      <c r="AG49" s="704">
        <v>6.2236842105263159</v>
      </c>
      <c r="AH49" s="705">
        <f t="shared" si="102"/>
        <v>61</v>
      </c>
      <c r="AI49" s="707">
        <v>253</v>
      </c>
      <c r="AJ49" s="704">
        <v>6.1976284584980235</v>
      </c>
      <c r="AK49" s="705">
        <f t="shared" si="103"/>
        <v>39</v>
      </c>
      <c r="AL49" s="702">
        <v>102</v>
      </c>
      <c r="AM49" s="704">
        <v>5.7745098039215685</v>
      </c>
      <c r="AN49" s="1595">
        <f t="shared" si="104"/>
        <v>38</v>
      </c>
      <c r="AO49" s="4086"/>
      <c r="AP49" s="717">
        <v>81.400000000000006</v>
      </c>
      <c r="AQ49" s="705">
        <v>23</v>
      </c>
      <c r="AR49" s="709">
        <v>84.4</v>
      </c>
      <c r="AS49" s="705">
        <v>49</v>
      </c>
      <c r="AT49" s="709">
        <v>1.3000000000000114</v>
      </c>
      <c r="AU49" s="701">
        <v>0.90000000000000568</v>
      </c>
      <c r="AV49" s="702">
        <v>50</v>
      </c>
      <c r="AW49" s="715">
        <f t="shared" si="15"/>
        <v>63</v>
      </c>
      <c r="AX49" s="710">
        <v>50</v>
      </c>
      <c r="AY49" s="715">
        <f t="shared" si="16"/>
        <v>62</v>
      </c>
      <c r="AZ49" s="702">
        <v>120</v>
      </c>
      <c r="BA49" s="711">
        <f t="shared" si="105"/>
        <v>63</v>
      </c>
      <c r="BB49" s="702">
        <v>300</v>
      </c>
      <c r="BC49" s="726">
        <v>20</v>
      </c>
      <c r="BD49" s="702">
        <v>294</v>
      </c>
      <c r="BE49" s="703">
        <v>19.387755102040817</v>
      </c>
      <c r="BF49" s="705">
        <f t="shared" si="17"/>
        <v>17</v>
      </c>
      <c r="BG49" s="702">
        <v>295</v>
      </c>
      <c r="BH49" s="703">
        <v>13.220338983050848</v>
      </c>
      <c r="BI49" s="705">
        <f t="shared" si="18"/>
        <v>36</v>
      </c>
      <c r="BJ49" s="702">
        <v>284</v>
      </c>
      <c r="BK49" s="703">
        <v>45.422535211267608</v>
      </c>
      <c r="BL49" s="705">
        <f t="shared" si="19"/>
        <v>30</v>
      </c>
      <c r="BM49" s="702">
        <v>296</v>
      </c>
      <c r="BN49" s="703">
        <v>17.905405405405407</v>
      </c>
      <c r="BO49" s="705">
        <v>46</v>
      </c>
      <c r="BP49" s="702">
        <v>276</v>
      </c>
      <c r="BQ49" s="703">
        <v>1.4492753623188406</v>
      </c>
      <c r="BR49" s="705">
        <v>31</v>
      </c>
      <c r="BS49" s="702">
        <v>291</v>
      </c>
      <c r="BT49" s="703">
        <v>36.082474226804123</v>
      </c>
      <c r="BU49" s="705">
        <v>40</v>
      </c>
      <c r="BV49" s="702">
        <v>160</v>
      </c>
      <c r="BW49" s="703">
        <v>51.875000000000007</v>
      </c>
      <c r="BX49" s="705">
        <f t="shared" si="20"/>
        <v>23</v>
      </c>
      <c r="BY49" s="702">
        <v>161</v>
      </c>
      <c r="BZ49" s="703">
        <v>78.260869565217391</v>
      </c>
      <c r="CA49" s="705">
        <f t="shared" si="21"/>
        <v>60</v>
      </c>
      <c r="CB49" s="702">
        <v>154</v>
      </c>
      <c r="CC49" s="703">
        <v>64.935064935064929</v>
      </c>
      <c r="CD49" s="705">
        <f t="shared" si="22"/>
        <v>60</v>
      </c>
      <c r="CE49" s="702">
        <v>157</v>
      </c>
      <c r="CF49" s="703">
        <v>48.407643312101911</v>
      </c>
      <c r="CG49" s="705">
        <v>74</v>
      </c>
      <c r="CH49" s="702">
        <v>138</v>
      </c>
      <c r="CI49" s="703">
        <v>2.8985507246376812</v>
      </c>
      <c r="CJ49" s="705">
        <f t="shared" si="106"/>
        <v>26</v>
      </c>
      <c r="CK49" s="702">
        <v>161</v>
      </c>
      <c r="CL49" s="703">
        <v>57.763975155279503</v>
      </c>
      <c r="CM49" s="705">
        <f t="shared" si="23"/>
        <v>71</v>
      </c>
      <c r="CN49" s="709">
        <v>13.5</v>
      </c>
      <c r="CO49" s="726">
        <v>28</v>
      </c>
      <c r="CP49" s="703">
        <v>2.7</v>
      </c>
      <c r="CQ49" s="703">
        <v>5.9</v>
      </c>
      <c r="CR49" s="704">
        <v>4.9000000000000004</v>
      </c>
      <c r="CS49" s="709">
        <v>12.8</v>
      </c>
      <c r="CT49" s="701">
        <v>12.8</v>
      </c>
      <c r="CU49" s="712">
        <v>14.6</v>
      </c>
      <c r="CV49" s="729">
        <f t="shared" si="24"/>
        <v>10</v>
      </c>
      <c r="CW49" s="712">
        <v>3.0999999999999996</v>
      </c>
      <c r="CX49" s="712">
        <v>6.3</v>
      </c>
      <c r="CY49" s="712">
        <v>5.2</v>
      </c>
      <c r="CZ49" s="714">
        <v>235</v>
      </c>
      <c r="DA49" s="985">
        <v>83.6</v>
      </c>
      <c r="DB49" s="729">
        <v>52</v>
      </c>
      <c r="DC49" s="715">
        <v>75</v>
      </c>
      <c r="DD49" s="985">
        <v>84.9</v>
      </c>
      <c r="DE49" s="729">
        <v>24</v>
      </c>
      <c r="DF49" s="715">
        <v>107</v>
      </c>
      <c r="DG49" s="712">
        <v>82.9</v>
      </c>
      <c r="DH49" s="729">
        <v>65</v>
      </c>
      <c r="DI49" s="715">
        <v>53</v>
      </c>
      <c r="DJ49" s="712">
        <v>83.2</v>
      </c>
      <c r="DK49" s="729">
        <v>41</v>
      </c>
      <c r="DL49" s="716">
        <v>21.264367816091951</v>
      </c>
      <c r="DM49" s="710">
        <v>32</v>
      </c>
      <c r="DN49" s="715">
        <v>174</v>
      </c>
      <c r="DO49" s="717">
        <v>78.735632183908038</v>
      </c>
      <c r="DP49" s="710">
        <v>27</v>
      </c>
      <c r="DQ49" s="703">
        <v>0</v>
      </c>
      <c r="DR49" s="705">
        <v>18</v>
      </c>
      <c r="DS49" s="709">
        <v>67.10526315789474</v>
      </c>
      <c r="DT49" s="721">
        <v>46</v>
      </c>
      <c r="DU49" s="703">
        <v>0</v>
      </c>
      <c r="DV49" s="705">
        <v>17</v>
      </c>
      <c r="DW49" s="718">
        <v>69.387755102040813</v>
      </c>
      <c r="DX49" s="705">
        <v>38</v>
      </c>
      <c r="DY49" s="703">
        <v>11.842105263157894</v>
      </c>
      <c r="DZ49" s="705">
        <v>20</v>
      </c>
      <c r="EA49" s="702">
        <v>271</v>
      </c>
      <c r="EB49" s="719">
        <v>71.955719557195579</v>
      </c>
      <c r="EC49" s="705">
        <f t="shared" si="1"/>
        <v>53</v>
      </c>
      <c r="ED49" s="702">
        <v>149</v>
      </c>
      <c r="EE49" s="719">
        <v>49.664429530201346</v>
      </c>
      <c r="EF49" s="705">
        <v>48</v>
      </c>
      <c r="EG49" s="702">
        <v>249</v>
      </c>
      <c r="EH49" s="720">
        <v>63.052208835341361</v>
      </c>
      <c r="EI49" s="705">
        <v>23</v>
      </c>
      <c r="EJ49" s="768">
        <v>231</v>
      </c>
      <c r="EK49" s="3956">
        <v>1.0689655172413792</v>
      </c>
      <c r="EL49" s="3957">
        <v>29</v>
      </c>
      <c r="EM49" s="3958">
        <v>12.554112554112553</v>
      </c>
      <c r="EN49" s="770">
        <v>18</v>
      </c>
      <c r="EO49" s="768">
        <v>252</v>
      </c>
      <c r="EP49" s="1583">
        <v>1.8017241379310345</v>
      </c>
      <c r="EQ49" s="2356">
        <v>8</v>
      </c>
      <c r="ER49" s="3958">
        <v>23.015873015873016</v>
      </c>
      <c r="ES49" s="770">
        <v>15</v>
      </c>
      <c r="ET49" s="768">
        <v>254</v>
      </c>
      <c r="EU49" s="1583">
        <v>0.94545454545454544</v>
      </c>
      <c r="EV49" s="2356">
        <v>35</v>
      </c>
      <c r="EW49" s="3958">
        <v>21.653543307086615</v>
      </c>
      <c r="EX49" s="770">
        <v>23</v>
      </c>
      <c r="EY49" s="3974">
        <v>231</v>
      </c>
      <c r="EZ49" s="1583">
        <v>0.86111111111111116</v>
      </c>
      <c r="FA49" s="2356">
        <v>21</v>
      </c>
      <c r="FB49" s="3966">
        <v>7.7922077922077921</v>
      </c>
      <c r="FC49" s="3975">
        <v>26</v>
      </c>
      <c r="FD49" s="768">
        <v>239</v>
      </c>
      <c r="FE49" s="3957">
        <v>1.4130434782608696</v>
      </c>
      <c r="FF49" s="3957">
        <v>9</v>
      </c>
      <c r="FG49" s="3958">
        <v>9.6234309623430967</v>
      </c>
      <c r="FH49" s="770">
        <v>19</v>
      </c>
      <c r="FI49" s="3965">
        <v>242</v>
      </c>
      <c r="FJ49" s="3957">
        <v>0.5</v>
      </c>
      <c r="FK49" s="3957">
        <v>36</v>
      </c>
      <c r="FL49" s="3966">
        <v>1.6528925619834711</v>
      </c>
      <c r="FM49" s="3965">
        <v>50</v>
      </c>
      <c r="FN49" s="768">
        <v>251</v>
      </c>
      <c r="FO49" s="3957">
        <v>0.65625</v>
      </c>
      <c r="FP49" s="3957">
        <v>42</v>
      </c>
      <c r="FQ49" s="3958">
        <v>6.3745019920318722</v>
      </c>
      <c r="FR49" s="770">
        <v>40</v>
      </c>
      <c r="FS49" s="768">
        <v>219</v>
      </c>
      <c r="FT49" s="3957">
        <v>2.8098591549295775</v>
      </c>
      <c r="FU49" s="3957">
        <v>70</v>
      </c>
      <c r="FV49" s="3958">
        <v>32.420091324200911</v>
      </c>
      <c r="FW49" s="770">
        <v>55</v>
      </c>
      <c r="FX49" s="714">
        <v>153</v>
      </c>
      <c r="FY49" s="725">
        <v>17.647058823529413</v>
      </c>
      <c r="FZ49" s="715">
        <v>47</v>
      </c>
      <c r="GA49" s="702">
        <v>137</v>
      </c>
      <c r="GB49" s="727">
        <v>0.91666666666666663</v>
      </c>
      <c r="GC49" s="726">
        <v>39</v>
      </c>
      <c r="GD49" s="720">
        <v>4.3795620437956204</v>
      </c>
      <c r="GE49" s="705">
        <v>28</v>
      </c>
      <c r="GF49" s="702">
        <v>137</v>
      </c>
      <c r="GG49" s="712">
        <v>1</v>
      </c>
      <c r="GH49" s="729">
        <v>37</v>
      </c>
      <c r="GI49" s="720">
        <v>0.72992700729927007</v>
      </c>
      <c r="GJ49" s="705">
        <v>61</v>
      </c>
      <c r="GK49" s="702">
        <v>139</v>
      </c>
      <c r="GL49" s="712">
        <v>0.77777777777777779</v>
      </c>
      <c r="GM49" s="729">
        <v>32</v>
      </c>
      <c r="GN49" s="720">
        <v>6.4748201438848918</v>
      </c>
      <c r="GO49" s="705">
        <v>35</v>
      </c>
      <c r="GP49" s="702">
        <v>136</v>
      </c>
      <c r="GQ49" s="712">
        <v>1.75</v>
      </c>
      <c r="GR49" s="729">
        <v>1</v>
      </c>
      <c r="GS49" s="720">
        <v>1.4705882352941175</v>
      </c>
      <c r="GT49" s="705">
        <v>52</v>
      </c>
      <c r="GU49" s="702">
        <v>143</v>
      </c>
      <c r="GV49" s="726">
        <v>0.95454545454545459</v>
      </c>
      <c r="GW49" s="726">
        <v>66</v>
      </c>
      <c r="GX49" s="720">
        <v>7.6923076923076925</v>
      </c>
      <c r="GY49" s="705">
        <v>59</v>
      </c>
      <c r="GZ49" s="702">
        <v>140</v>
      </c>
      <c r="HA49" s="726">
        <v>0.5</v>
      </c>
      <c r="HB49" s="726">
        <v>31</v>
      </c>
      <c r="HC49" s="720">
        <v>2.1428571428571428</v>
      </c>
      <c r="HD49" s="705">
        <v>22</v>
      </c>
      <c r="HE49" s="702">
        <v>139</v>
      </c>
      <c r="HF49" s="726">
        <v>0.5</v>
      </c>
      <c r="HG49" s="726">
        <v>22</v>
      </c>
      <c r="HH49" s="720">
        <v>2.877697841726619</v>
      </c>
      <c r="HI49" s="705">
        <v>14</v>
      </c>
      <c r="HJ49" s="702">
        <v>139</v>
      </c>
      <c r="HK49" s="726">
        <v>4</v>
      </c>
      <c r="HL49" s="726">
        <v>1</v>
      </c>
      <c r="HM49" s="720">
        <v>1.4388489208633095</v>
      </c>
      <c r="HN49" s="705">
        <v>25</v>
      </c>
      <c r="HO49" s="709">
        <v>23.113207547169811</v>
      </c>
      <c r="HP49" s="703">
        <v>3.7735849056603774</v>
      </c>
      <c r="HQ49" s="703">
        <v>70.283018867924525</v>
      </c>
      <c r="HR49" s="703">
        <v>17.452830188679243</v>
      </c>
      <c r="HS49" s="1299">
        <v>15.09433962264151</v>
      </c>
      <c r="HT49" s="1299">
        <v>23.584905660377359</v>
      </c>
      <c r="HU49" s="1299">
        <v>74.528301886792448</v>
      </c>
      <c r="HV49" s="1299">
        <v>2.8301886792452833</v>
      </c>
      <c r="HW49" s="1299">
        <v>71.698113207547166</v>
      </c>
      <c r="HX49" s="1300">
        <v>212</v>
      </c>
      <c r="HY49" s="709">
        <v>17.001180637544273</v>
      </c>
      <c r="HZ49" s="709">
        <v>2.2432113341204247</v>
      </c>
      <c r="IA49" s="709">
        <v>58.795749704840617</v>
      </c>
      <c r="IB49" s="709">
        <v>22.43211334120425</v>
      </c>
      <c r="IC49" s="709">
        <v>10.979929161747345</v>
      </c>
      <c r="ID49" s="709">
        <v>41.794569067296337</v>
      </c>
      <c r="IE49" s="709">
        <v>51.121605667060209</v>
      </c>
      <c r="IF49" s="709">
        <v>5.4309327036599759</v>
      </c>
      <c r="IG49" s="709">
        <v>57.733175914994092</v>
      </c>
      <c r="IH49" s="1300">
        <v>847</v>
      </c>
      <c r="II49" s="1265">
        <v>7</v>
      </c>
      <c r="IJ49" s="1266">
        <v>3</v>
      </c>
      <c r="IK49" s="1266">
        <v>18</v>
      </c>
      <c r="IL49" s="1266">
        <v>14</v>
      </c>
      <c r="IM49" s="1266">
        <v>7</v>
      </c>
      <c r="IN49" s="1266">
        <v>9</v>
      </c>
      <c r="IO49" s="1266" t="s">
        <v>31</v>
      </c>
      <c r="IP49" s="1266">
        <v>10</v>
      </c>
      <c r="IQ49" s="1267">
        <v>75</v>
      </c>
      <c r="IR49" s="1268">
        <v>34</v>
      </c>
      <c r="IS49" s="1269">
        <v>10</v>
      </c>
      <c r="IT49" s="1269">
        <v>6</v>
      </c>
      <c r="IU49" s="1269">
        <v>11</v>
      </c>
      <c r="IV49" s="1269">
        <v>4</v>
      </c>
      <c r="IW49" s="1269">
        <v>6</v>
      </c>
      <c r="IX49" s="1269" t="s">
        <v>31</v>
      </c>
      <c r="IY49" s="1269">
        <v>20</v>
      </c>
      <c r="IZ49" s="1267">
        <v>107</v>
      </c>
      <c r="JA49" s="1268">
        <v>8</v>
      </c>
      <c r="JB49" s="1269">
        <v>5</v>
      </c>
      <c r="JC49" s="1269">
        <v>4</v>
      </c>
      <c r="JD49" s="1269">
        <v>9</v>
      </c>
      <c r="JE49" s="1269">
        <v>2</v>
      </c>
      <c r="JF49" s="1269">
        <v>1</v>
      </c>
      <c r="JG49" s="1269" t="s">
        <v>31</v>
      </c>
      <c r="JH49" s="1269">
        <v>14</v>
      </c>
      <c r="JI49" s="1270">
        <v>53</v>
      </c>
      <c r="JJ49" s="1268">
        <v>9.3333333333333339</v>
      </c>
      <c r="JK49" s="1269">
        <v>4</v>
      </c>
      <c r="JL49" s="1269">
        <v>24</v>
      </c>
      <c r="JM49" s="1269">
        <v>18.666666666666668</v>
      </c>
      <c r="JN49" s="1269">
        <v>9.3333333333333339</v>
      </c>
      <c r="JO49" s="1269">
        <v>12</v>
      </c>
      <c r="JP49" s="1269" t="s">
        <v>31</v>
      </c>
      <c r="JQ49" s="1269">
        <v>13.333333333333334</v>
      </c>
      <c r="JR49" s="1270">
        <v>100</v>
      </c>
      <c r="JS49" s="1268">
        <v>31.775700934579437</v>
      </c>
      <c r="JT49" s="1269">
        <v>9.3457943925233646</v>
      </c>
      <c r="JU49" s="1269">
        <v>5.6074766355140184</v>
      </c>
      <c r="JV49" s="1269">
        <v>10.2803738317757</v>
      </c>
      <c r="JW49" s="1269">
        <v>3.7383177570093453</v>
      </c>
      <c r="JX49" s="1269">
        <v>5.6074766355140184</v>
      </c>
      <c r="JY49" s="1269" t="s">
        <v>31</v>
      </c>
      <c r="JZ49" s="1269">
        <v>18.691588785046729</v>
      </c>
      <c r="KA49" s="1270">
        <v>100</v>
      </c>
      <c r="KB49" s="1268">
        <v>15.09433962264151</v>
      </c>
      <c r="KC49" s="1269">
        <v>9.433962264150944</v>
      </c>
      <c r="KD49" s="1269">
        <v>7.5471698113207548</v>
      </c>
      <c r="KE49" s="1269">
        <v>16.981132075471699</v>
      </c>
      <c r="KF49" s="1269">
        <v>3.7735849056603774</v>
      </c>
      <c r="KG49" s="1269">
        <v>1.8867924528301887</v>
      </c>
      <c r="KH49" s="1269" t="s">
        <v>31</v>
      </c>
      <c r="KI49" s="1269">
        <v>26.415094339622641</v>
      </c>
      <c r="KJ49" s="1270">
        <v>100</v>
      </c>
      <c r="KK49" s="718">
        <v>48.285038438793613</v>
      </c>
      <c r="KL49" s="705">
        <v>34</v>
      </c>
      <c r="KM49" s="718">
        <v>93.75</v>
      </c>
      <c r="KN49" s="705">
        <v>6</v>
      </c>
      <c r="KO49" s="725">
        <v>6.3960639606396059</v>
      </c>
      <c r="KP49" s="715">
        <v>18</v>
      </c>
      <c r="KQ49" s="1212">
        <v>0</v>
      </c>
      <c r="KR49" s="715">
        <v>27</v>
      </c>
      <c r="KS49" s="725">
        <v>13.78261151032563</v>
      </c>
      <c r="KT49" s="715">
        <v>44</v>
      </c>
      <c r="KU49" s="1212">
        <v>0</v>
      </c>
      <c r="KV49" s="715">
        <v>49</v>
      </c>
      <c r="KW49" s="725">
        <v>17.429872932150563</v>
      </c>
      <c r="KX49" s="715">
        <v>9</v>
      </c>
      <c r="KY49" s="715">
        <v>9.5953559842923006</v>
      </c>
      <c r="KZ49" s="715">
        <v>69</v>
      </c>
      <c r="LA49" s="728">
        <v>60</v>
      </c>
      <c r="LB49" s="729">
        <v>10</v>
      </c>
      <c r="LC49" s="729">
        <v>10</v>
      </c>
      <c r="LD49" s="729">
        <v>40</v>
      </c>
      <c r="LE49" s="729">
        <v>0</v>
      </c>
      <c r="LF49" s="730">
        <v>120</v>
      </c>
      <c r="LG49" s="734">
        <v>16</v>
      </c>
      <c r="LH49" s="728">
        <v>10</v>
      </c>
      <c r="LI49" s="729">
        <v>10</v>
      </c>
      <c r="LJ49" s="706">
        <v>20</v>
      </c>
      <c r="LK49" s="705">
        <v>1</v>
      </c>
      <c r="LL49" s="1372" t="s">
        <v>1632</v>
      </c>
      <c r="LM49" s="976" t="s">
        <v>1632</v>
      </c>
      <c r="LN49" s="976" t="s">
        <v>1632</v>
      </c>
      <c r="LO49" s="976" t="s">
        <v>1632</v>
      </c>
      <c r="LP49" s="729">
        <v>40</v>
      </c>
      <c r="LQ49" s="1023">
        <v>1</v>
      </c>
      <c r="LR49" s="1372" t="s">
        <v>1632</v>
      </c>
      <c r="LS49" s="976" t="s">
        <v>1632</v>
      </c>
      <c r="LT49" s="976" t="s">
        <v>1632</v>
      </c>
      <c r="LU49" s="976" t="s">
        <v>1632</v>
      </c>
      <c r="LV49" s="729">
        <v>40</v>
      </c>
      <c r="LW49" s="1023">
        <v>1</v>
      </c>
      <c r="LX49" s="1372" t="s">
        <v>1632</v>
      </c>
      <c r="LY49" s="976" t="s">
        <v>1632</v>
      </c>
      <c r="LZ49" s="976" t="s">
        <v>1632</v>
      </c>
      <c r="MA49" s="976" t="s">
        <v>1632</v>
      </c>
      <c r="MB49" s="729">
        <v>60</v>
      </c>
      <c r="MC49" s="1023">
        <v>1</v>
      </c>
      <c r="MD49" s="1372" t="s">
        <v>1632</v>
      </c>
      <c r="ME49" s="976" t="s">
        <v>1632</v>
      </c>
      <c r="MF49" s="976" t="s">
        <v>1632</v>
      </c>
      <c r="MG49" s="976" t="s">
        <v>1632</v>
      </c>
      <c r="MH49" s="729">
        <v>40</v>
      </c>
      <c r="MI49" s="1023">
        <v>1</v>
      </c>
      <c r="MJ49" s="1372" t="s">
        <v>1632</v>
      </c>
      <c r="MK49" s="976" t="s">
        <v>1632</v>
      </c>
      <c r="ML49" s="976" t="s">
        <v>1632</v>
      </c>
      <c r="MM49" s="976" t="s">
        <v>1632</v>
      </c>
      <c r="MN49" s="729">
        <v>40</v>
      </c>
      <c r="MO49" s="1023">
        <v>1</v>
      </c>
      <c r="MP49" s="1372" t="s">
        <v>1632</v>
      </c>
      <c r="MQ49" s="976" t="s">
        <v>1632</v>
      </c>
      <c r="MR49" s="976" t="s">
        <v>1632</v>
      </c>
      <c r="MS49" s="976" t="s">
        <v>1632</v>
      </c>
      <c r="MT49" s="729">
        <v>40</v>
      </c>
      <c r="MU49" s="1023">
        <v>1</v>
      </c>
      <c r="MV49" s="1372" t="s">
        <v>1632</v>
      </c>
      <c r="MW49" s="976" t="s">
        <v>1625</v>
      </c>
      <c r="MX49" s="976" t="s">
        <v>1632</v>
      </c>
      <c r="MY49" s="729">
        <v>30</v>
      </c>
      <c r="MZ49" s="1023">
        <v>3</v>
      </c>
      <c r="NA49" s="1372" t="s">
        <v>1632</v>
      </c>
      <c r="NB49" s="976" t="s">
        <v>1632</v>
      </c>
      <c r="NC49" s="976" t="s">
        <v>1632</v>
      </c>
      <c r="ND49" s="976" t="s">
        <v>1632</v>
      </c>
      <c r="NE49" s="729">
        <v>40</v>
      </c>
      <c r="NF49" s="1023">
        <v>1</v>
      </c>
      <c r="NG49" s="976" t="s">
        <v>1632</v>
      </c>
      <c r="NH49" s="976" t="s">
        <v>1632</v>
      </c>
      <c r="NI49" s="976" t="s">
        <v>1632</v>
      </c>
      <c r="NJ49" s="976" t="s">
        <v>1632</v>
      </c>
      <c r="NK49" s="729">
        <v>40</v>
      </c>
      <c r="NL49" s="1023">
        <v>1</v>
      </c>
      <c r="NM49" s="715">
        <v>361.48</v>
      </c>
      <c r="NN49" s="715">
        <f t="shared" si="2"/>
        <v>16</v>
      </c>
      <c r="NO49" s="714">
        <v>0</v>
      </c>
      <c r="NP49" s="715">
        <v>57</v>
      </c>
      <c r="NQ49" s="731">
        <v>0</v>
      </c>
      <c r="NR49" s="715">
        <v>57</v>
      </c>
      <c r="NS49" s="715">
        <v>0</v>
      </c>
      <c r="NT49" s="715">
        <v>57</v>
      </c>
      <c r="NU49" s="731">
        <v>0</v>
      </c>
      <c r="NV49" s="715">
        <v>57</v>
      </c>
      <c r="NW49" s="715">
        <v>0</v>
      </c>
      <c r="NX49" s="715">
        <v>57</v>
      </c>
      <c r="NY49" s="725">
        <v>0</v>
      </c>
      <c r="NZ49" s="715">
        <v>57</v>
      </c>
      <c r="OA49" s="1303">
        <v>614</v>
      </c>
      <c r="OB49" s="1995">
        <v>8.3605664488017428</v>
      </c>
      <c r="OC49" s="1303">
        <v>2</v>
      </c>
      <c r="OD49" s="1303">
        <v>54</v>
      </c>
      <c r="OE49" s="1995">
        <v>7.3529411764705879</v>
      </c>
      <c r="OF49" s="1303">
        <v>2</v>
      </c>
      <c r="OG49" s="1303">
        <v>1367</v>
      </c>
      <c r="OH49" s="1995">
        <v>18.613834422657952</v>
      </c>
      <c r="OI49" s="1303">
        <v>6</v>
      </c>
      <c r="OJ49" s="699">
        <v>140</v>
      </c>
      <c r="OK49" s="985">
        <v>19.063180827886711</v>
      </c>
      <c r="OL49" s="1303">
        <v>4</v>
      </c>
      <c r="OM49" s="714">
        <v>30</v>
      </c>
      <c r="ON49" s="725">
        <v>4.0849673202614385</v>
      </c>
      <c r="OO49" s="733">
        <v>70</v>
      </c>
      <c r="OP49" s="714">
        <v>1</v>
      </c>
      <c r="OQ49" s="731">
        <v>0.13616557734204796</v>
      </c>
      <c r="OR49" s="733">
        <f t="shared" si="25"/>
        <v>29</v>
      </c>
      <c r="OS49" s="981">
        <v>30.510602678571431</v>
      </c>
      <c r="OT49" s="733">
        <v>52</v>
      </c>
      <c r="OU49" s="715">
        <v>284</v>
      </c>
      <c r="OV49" s="715">
        <v>352</v>
      </c>
      <c r="OW49" s="715">
        <v>198</v>
      </c>
      <c r="OX49" s="715">
        <v>155</v>
      </c>
      <c r="OY49" s="715">
        <v>56</v>
      </c>
      <c r="OZ49" s="715">
        <v>455</v>
      </c>
      <c r="PA49" s="715">
        <v>816</v>
      </c>
      <c r="PB49" s="715">
        <v>37</v>
      </c>
      <c r="PC49" s="715">
        <v>69</v>
      </c>
      <c r="PD49" s="715">
        <v>538</v>
      </c>
      <c r="PE49" s="715">
        <v>269</v>
      </c>
      <c r="PF49" s="715">
        <v>556</v>
      </c>
      <c r="PG49" s="715">
        <v>286</v>
      </c>
      <c r="PH49" s="715">
        <v>21</v>
      </c>
      <c r="PI49" s="715">
        <v>359</v>
      </c>
      <c r="PJ49" s="715">
        <v>270</v>
      </c>
      <c r="PK49" s="715">
        <v>274</v>
      </c>
      <c r="PL49" s="715">
        <v>1635</v>
      </c>
      <c r="PM49" s="714">
        <v>17.370030581039757</v>
      </c>
      <c r="PN49" s="715">
        <v>5</v>
      </c>
      <c r="PO49" s="715">
        <v>21.529051987767584</v>
      </c>
      <c r="PP49" s="715">
        <v>4</v>
      </c>
      <c r="PQ49" s="715">
        <v>12.110091743119266</v>
      </c>
      <c r="PR49" s="715">
        <v>4</v>
      </c>
      <c r="PS49" s="715">
        <v>9.4801223241590211</v>
      </c>
      <c r="PT49" s="715">
        <v>7</v>
      </c>
      <c r="PU49" s="715">
        <v>3.4250764525993884</v>
      </c>
      <c r="PV49" s="715">
        <v>25</v>
      </c>
      <c r="PW49" s="715">
        <v>27.828746177370029</v>
      </c>
      <c r="PX49" s="715">
        <v>30</v>
      </c>
      <c r="PY49" s="715">
        <v>49.908256880733944</v>
      </c>
      <c r="PZ49" s="715">
        <v>1</v>
      </c>
      <c r="QA49" s="715">
        <v>2.2629969418960245</v>
      </c>
      <c r="QB49" s="715">
        <v>16</v>
      </c>
      <c r="QC49" s="715">
        <v>4.2201834862385326</v>
      </c>
      <c r="QD49" s="715">
        <v>15</v>
      </c>
      <c r="QE49" s="715">
        <v>32.905198776758411</v>
      </c>
      <c r="QF49" s="715">
        <v>1</v>
      </c>
      <c r="QG49" s="715">
        <v>16.452599388379205</v>
      </c>
      <c r="QH49" s="715">
        <v>9</v>
      </c>
      <c r="QI49" s="715">
        <v>34.006116207951074</v>
      </c>
      <c r="QJ49" s="715">
        <v>1</v>
      </c>
      <c r="QK49" s="715">
        <v>17.49235474006116</v>
      </c>
      <c r="QL49" s="715">
        <v>63</v>
      </c>
      <c r="QM49" s="715">
        <v>1.2844036697247707</v>
      </c>
      <c r="QN49" s="715">
        <v>36</v>
      </c>
      <c r="QO49" s="715">
        <v>21.957186544342509</v>
      </c>
      <c r="QP49" s="715">
        <v>15</v>
      </c>
      <c r="QQ49" s="715">
        <v>16.513761467889911</v>
      </c>
      <c r="QR49" s="715">
        <v>20</v>
      </c>
      <c r="QS49" s="715">
        <v>16.75840978593272</v>
      </c>
      <c r="QT49" s="715">
        <v>20</v>
      </c>
      <c r="QU49" s="714">
        <v>108</v>
      </c>
      <c r="QV49" s="715">
        <v>36</v>
      </c>
      <c r="QW49" s="715">
        <v>4</v>
      </c>
      <c r="QX49" s="715">
        <v>11</v>
      </c>
      <c r="QY49" s="715">
        <v>12</v>
      </c>
      <c r="QZ49" s="715">
        <v>23</v>
      </c>
      <c r="RA49" s="715">
        <v>28</v>
      </c>
      <c r="RB49" s="715">
        <v>1</v>
      </c>
      <c r="RC49" s="715">
        <v>7</v>
      </c>
      <c r="RD49" s="715">
        <v>157</v>
      </c>
      <c r="RE49" s="715">
        <v>49</v>
      </c>
      <c r="RF49" s="715">
        <v>92</v>
      </c>
      <c r="RG49" s="715">
        <v>62</v>
      </c>
      <c r="RH49" s="715">
        <v>15</v>
      </c>
      <c r="RI49" s="715">
        <v>36</v>
      </c>
      <c r="RJ49" s="715">
        <v>199</v>
      </c>
      <c r="RK49" s="715">
        <v>36</v>
      </c>
      <c r="RL49" s="715">
        <v>697</v>
      </c>
      <c r="RM49" s="714">
        <v>15.494978479196556</v>
      </c>
      <c r="RN49" s="715">
        <v>10</v>
      </c>
      <c r="RO49" s="715">
        <v>5.1649928263988523</v>
      </c>
      <c r="RP49" s="715">
        <v>37</v>
      </c>
      <c r="RQ49" s="715">
        <v>0.57388809182209477</v>
      </c>
      <c r="RR49" s="715">
        <v>12</v>
      </c>
      <c r="RS49" s="715">
        <v>1.5781922525107603</v>
      </c>
      <c r="RT49" s="715">
        <v>50</v>
      </c>
      <c r="RU49" s="715">
        <v>1.7216642754662841</v>
      </c>
      <c r="RV49" s="715">
        <v>37</v>
      </c>
      <c r="RW49" s="715">
        <v>3.2998565279770444</v>
      </c>
      <c r="RX49" s="715">
        <v>37</v>
      </c>
      <c r="RY49" s="715">
        <v>4.0172166427546623</v>
      </c>
      <c r="RZ49" s="715">
        <v>6</v>
      </c>
      <c r="SA49" s="715">
        <v>0.14347202295552369</v>
      </c>
      <c r="SB49" s="715">
        <v>19</v>
      </c>
      <c r="SC49" s="715">
        <v>1.0043041606886656</v>
      </c>
      <c r="SD49" s="715">
        <v>20</v>
      </c>
      <c r="SE49" s="715">
        <v>22.525107604017215</v>
      </c>
      <c r="SF49" s="715">
        <v>15</v>
      </c>
      <c r="SG49" s="715">
        <v>7.0301291248206592</v>
      </c>
      <c r="SH49" s="715">
        <v>42</v>
      </c>
      <c r="SI49" s="715">
        <v>13.199426111908178</v>
      </c>
      <c r="SJ49" s="715">
        <v>11</v>
      </c>
      <c r="SK49" s="715">
        <v>8.8952654232424688</v>
      </c>
      <c r="SL49" s="715">
        <v>60</v>
      </c>
      <c r="SM49" s="715">
        <v>2.1520803443328553</v>
      </c>
      <c r="SN49" s="715">
        <v>19</v>
      </c>
      <c r="SO49" s="715">
        <v>5.1649928263988523</v>
      </c>
      <c r="SP49" s="715">
        <v>10</v>
      </c>
      <c r="SQ49" s="715">
        <v>28.550932568149211</v>
      </c>
      <c r="SR49" s="715">
        <v>24</v>
      </c>
      <c r="SS49" s="715">
        <v>5.1649928263988523</v>
      </c>
      <c r="ST49" s="733">
        <v>24</v>
      </c>
      <c r="SU49" s="4108" t="s">
        <v>8302</v>
      </c>
      <c r="SV49" s="1355" t="s">
        <v>8307</v>
      </c>
      <c r="SW49" s="1355">
        <v>110</v>
      </c>
      <c r="SX49" s="4109">
        <v>14.806838067034594</v>
      </c>
      <c r="SY49" s="1355">
        <v>57</v>
      </c>
      <c r="SZ49" s="2074">
        <v>0</v>
      </c>
      <c r="TA49" s="1995">
        <v>0</v>
      </c>
      <c r="TB49" s="3967">
        <v>0</v>
      </c>
      <c r="TC49" s="1303">
        <v>52</v>
      </c>
      <c r="TD49" s="2074">
        <v>30</v>
      </c>
      <c r="TE49" s="1995">
        <v>37</v>
      </c>
      <c r="TF49" s="3967">
        <v>5.0381263616557739</v>
      </c>
      <c r="TG49" s="1303">
        <v>13</v>
      </c>
      <c r="TH49" s="2074">
        <v>0</v>
      </c>
      <c r="TI49" s="1995">
        <v>2</v>
      </c>
      <c r="TJ49" s="3967">
        <v>0.27233115468409591</v>
      </c>
      <c r="TK49" s="1303">
        <v>4</v>
      </c>
      <c r="TL49" s="2074">
        <v>0</v>
      </c>
      <c r="TM49" s="1995">
        <v>0</v>
      </c>
      <c r="TN49" s="3967">
        <v>0</v>
      </c>
      <c r="TO49" s="1303">
        <v>11</v>
      </c>
      <c r="TP49" s="2074">
        <v>0</v>
      </c>
      <c r="TQ49" s="1995">
        <v>0</v>
      </c>
      <c r="TR49" s="3967">
        <v>0</v>
      </c>
      <c r="TS49" s="1303">
        <v>5</v>
      </c>
      <c r="TT49" s="2074">
        <v>0</v>
      </c>
      <c r="TU49" s="1995">
        <v>0</v>
      </c>
      <c r="TV49" s="3967">
        <v>0</v>
      </c>
      <c r="TW49" s="1303">
        <v>2</v>
      </c>
      <c r="TX49" s="2074">
        <v>0</v>
      </c>
      <c r="TY49" s="1995">
        <v>0</v>
      </c>
      <c r="TZ49" s="3967">
        <v>0</v>
      </c>
      <c r="UA49" s="1303">
        <v>53</v>
      </c>
      <c r="UB49" s="2074">
        <v>55</v>
      </c>
      <c r="UC49" s="1995">
        <v>63</v>
      </c>
      <c r="UD49" s="3967">
        <v>8.5784313725490211</v>
      </c>
      <c r="UE49" s="1303">
        <v>32</v>
      </c>
      <c r="UF49" s="2074">
        <v>4</v>
      </c>
      <c r="UG49" s="1995">
        <v>0</v>
      </c>
      <c r="UH49" s="3967">
        <v>0</v>
      </c>
      <c r="UI49" s="1303">
        <v>14</v>
      </c>
      <c r="UJ49" s="2074">
        <v>0</v>
      </c>
      <c r="UK49" s="1995">
        <v>0</v>
      </c>
      <c r="UL49" s="3967">
        <v>0</v>
      </c>
      <c r="UM49" s="1303">
        <v>22</v>
      </c>
      <c r="UN49" s="2074">
        <v>0</v>
      </c>
      <c r="UO49" s="1995">
        <v>0</v>
      </c>
      <c r="UP49" s="3967">
        <v>0</v>
      </c>
      <c r="UQ49" s="1303">
        <v>3</v>
      </c>
      <c r="UR49" s="2074">
        <v>0</v>
      </c>
      <c r="US49" s="1995">
        <v>0</v>
      </c>
      <c r="UT49" s="3967">
        <v>0</v>
      </c>
      <c r="UU49" s="1303">
        <v>12</v>
      </c>
      <c r="UV49" s="2074">
        <v>0</v>
      </c>
      <c r="UW49" s="1995">
        <v>0</v>
      </c>
      <c r="UX49" s="3967">
        <v>0</v>
      </c>
      <c r="UY49" s="1303">
        <v>26</v>
      </c>
      <c r="UZ49" s="2074">
        <v>0</v>
      </c>
      <c r="VA49" s="1995">
        <v>0</v>
      </c>
      <c r="VB49" s="3967">
        <v>0</v>
      </c>
      <c r="VC49" s="1303">
        <v>4</v>
      </c>
      <c r="VD49" s="2073">
        <v>0</v>
      </c>
      <c r="VE49" s="1303">
        <v>0</v>
      </c>
      <c r="VF49" s="1303">
        <v>0</v>
      </c>
      <c r="VG49" s="1303">
        <v>7</v>
      </c>
      <c r="VH49" s="1303">
        <v>0</v>
      </c>
      <c r="VI49" s="1303">
        <v>0</v>
      </c>
      <c r="VJ49" s="1303">
        <v>0</v>
      </c>
      <c r="VK49" s="1303">
        <v>4</v>
      </c>
      <c r="VL49" s="1303">
        <v>0</v>
      </c>
      <c r="VM49" s="1303">
        <v>0</v>
      </c>
      <c r="VN49" s="1303">
        <v>0</v>
      </c>
      <c r="VO49" s="1303">
        <v>9</v>
      </c>
      <c r="VP49" s="1303">
        <v>33</v>
      </c>
      <c r="VQ49" s="1303">
        <v>0</v>
      </c>
      <c r="VR49" s="1303">
        <v>0</v>
      </c>
      <c r="VS49" s="1303">
        <v>18</v>
      </c>
      <c r="VT49" s="1303">
        <v>10</v>
      </c>
      <c r="VU49" s="1303">
        <v>0</v>
      </c>
      <c r="VV49" s="1303">
        <v>0</v>
      </c>
      <c r="VW49" s="1303">
        <v>7</v>
      </c>
      <c r="VX49" s="1303">
        <v>0</v>
      </c>
      <c r="VY49" s="1303">
        <v>0</v>
      </c>
      <c r="VZ49" s="1303">
        <v>0</v>
      </c>
      <c r="WA49" s="1303">
        <v>36</v>
      </c>
      <c r="WB49" s="1303">
        <v>10</v>
      </c>
      <c r="WC49" s="1303">
        <v>0</v>
      </c>
      <c r="WD49" s="1303">
        <v>0</v>
      </c>
      <c r="WE49" s="1303">
        <v>15</v>
      </c>
      <c r="WF49" s="1303">
        <v>0</v>
      </c>
      <c r="WG49" s="1303">
        <v>0</v>
      </c>
      <c r="WH49" s="1303">
        <v>0</v>
      </c>
      <c r="WI49" s="1303">
        <v>6</v>
      </c>
      <c r="WJ49" s="1303">
        <v>0</v>
      </c>
      <c r="WK49" s="1303">
        <v>0</v>
      </c>
      <c r="WL49" s="1303">
        <v>0</v>
      </c>
      <c r="WM49" s="1303">
        <v>19</v>
      </c>
      <c r="WN49" s="1303">
        <v>0</v>
      </c>
      <c r="WO49" s="1303">
        <v>0</v>
      </c>
      <c r="WP49" s="1303">
        <v>0</v>
      </c>
      <c r="WQ49" s="1303">
        <v>16</v>
      </c>
      <c r="WR49" s="1303">
        <v>0</v>
      </c>
      <c r="WS49" s="1303">
        <v>15</v>
      </c>
      <c r="WT49" s="1303">
        <v>2.0424836601307192</v>
      </c>
      <c r="WU49" s="1303">
        <v>8</v>
      </c>
      <c r="WV49" s="2150"/>
      <c r="WW49" s="712">
        <v>15.272727272727273</v>
      </c>
      <c r="WX49" s="712">
        <v>7.2796934865900385</v>
      </c>
      <c r="WY49" s="712">
        <v>11.952191235059761</v>
      </c>
      <c r="WZ49" s="712">
        <v>13.043478260869565</v>
      </c>
      <c r="XA49" s="712">
        <v>7.6124567474048446</v>
      </c>
      <c r="XB49" s="712">
        <v>12.992125984251967</v>
      </c>
      <c r="XC49" s="699">
        <v>16.942148760330578</v>
      </c>
      <c r="XD49" s="699">
        <v>21</v>
      </c>
      <c r="XE49" s="699">
        <v>11.020710059171597</v>
      </c>
      <c r="XF49" s="712">
        <v>12.347560975609756</v>
      </c>
      <c r="XG49" s="699">
        <v>41</v>
      </c>
      <c r="XH49" s="712">
        <v>7.6363636363636367</v>
      </c>
      <c r="XI49" s="712">
        <v>16.85823754789272</v>
      </c>
      <c r="XJ49" s="712">
        <v>12.749003984063744</v>
      </c>
      <c r="XK49" s="712">
        <v>10.144927536231885</v>
      </c>
      <c r="XL49" s="712">
        <v>15.916955017301039</v>
      </c>
      <c r="XM49" s="712">
        <v>15.354330708661418</v>
      </c>
      <c r="XN49" s="699">
        <v>8.677685950413224</v>
      </c>
      <c r="XO49" s="699">
        <v>53</v>
      </c>
      <c r="XP49" s="699">
        <v>12.647928994082841</v>
      </c>
      <c r="XQ49" s="712">
        <v>12.652439024390244</v>
      </c>
      <c r="XR49" s="699">
        <v>33</v>
      </c>
      <c r="XS49" s="712">
        <v>25.619834710743799</v>
      </c>
      <c r="XT49" s="699">
        <v>45</v>
      </c>
      <c r="XU49" s="699">
        <v>23.668639053254438</v>
      </c>
      <c r="XV49" s="985">
        <v>25</v>
      </c>
      <c r="XW49" s="699">
        <v>38</v>
      </c>
      <c r="XX49" s="699">
        <v>68.897637795275585</v>
      </c>
      <c r="XY49" s="699">
        <v>71.487603305785115</v>
      </c>
      <c r="XZ49" s="699">
        <v>54</v>
      </c>
      <c r="YA49" s="985">
        <v>73.224852071005913</v>
      </c>
      <c r="YB49" s="985">
        <v>72.027439024390233</v>
      </c>
      <c r="YC49" s="699">
        <v>53</v>
      </c>
      <c r="YD49" s="985">
        <v>1.9685039370078741</v>
      </c>
      <c r="YE49" s="985">
        <v>0.41322314049586778</v>
      </c>
      <c r="YF49" s="699">
        <v>1</v>
      </c>
      <c r="YG49" s="699">
        <v>1.849112426035503</v>
      </c>
      <c r="YH49" s="699">
        <v>1.4481707317073171</v>
      </c>
      <c r="YI49" s="699">
        <v>17</v>
      </c>
      <c r="YJ49" s="699">
        <v>0.78740157480314954</v>
      </c>
      <c r="YK49" s="699">
        <v>2.4793388429752068</v>
      </c>
      <c r="YL49" s="699">
        <v>14</v>
      </c>
      <c r="YM49" s="985">
        <v>1.2573964497041421</v>
      </c>
      <c r="YN49" s="985">
        <v>1.524390243902439</v>
      </c>
      <c r="YO49" s="699">
        <v>35</v>
      </c>
      <c r="YP49" s="985">
        <v>203.6</v>
      </c>
      <c r="YQ49" s="985">
        <v>235.8</v>
      </c>
      <c r="YR49" s="699">
        <v>16</v>
      </c>
      <c r="YS49" s="712">
        <v>39.9</v>
      </c>
      <c r="YT49" s="985">
        <v>79.900000000000006</v>
      </c>
      <c r="YU49" s="699">
        <v>13</v>
      </c>
      <c r="YV49" s="982">
        <v>293</v>
      </c>
      <c r="YW49" s="725">
        <v>40.61433447098976</v>
      </c>
      <c r="YX49" s="699">
        <v>45</v>
      </c>
      <c r="YY49" s="699">
        <v>493</v>
      </c>
      <c r="YZ49" s="725">
        <v>60.243407707910748</v>
      </c>
      <c r="ZA49" s="699">
        <v>39</v>
      </c>
      <c r="ZB49" s="715">
        <v>213</v>
      </c>
      <c r="ZC49" s="725">
        <v>78.873239436619713</v>
      </c>
      <c r="ZD49" s="699">
        <v>35</v>
      </c>
      <c r="ZE49" s="982">
        <v>280</v>
      </c>
      <c r="ZF49" s="715">
        <v>38.214285714285715</v>
      </c>
      <c r="ZG49" s="699">
        <v>40</v>
      </c>
      <c r="ZH49" s="716">
        <v>1</v>
      </c>
      <c r="ZI49" s="712">
        <v>0.13804527885146328</v>
      </c>
      <c r="ZJ49" s="699">
        <v>19</v>
      </c>
      <c r="ZK49" s="1363" t="s">
        <v>1623</v>
      </c>
      <c r="ZL49" s="712">
        <v>77.912087912087912</v>
      </c>
      <c r="ZM49" s="712">
        <v>87.208216619981329</v>
      </c>
      <c r="ZN49" s="699">
        <v>33</v>
      </c>
      <c r="ZO49" s="715">
        <v>1071</v>
      </c>
      <c r="ZP49" s="709">
        <v>52.601156069364166</v>
      </c>
      <c r="ZQ49" s="703">
        <v>68.421052631578945</v>
      </c>
      <c r="ZR49" s="978">
        <v>35</v>
      </c>
      <c r="ZS49" s="705">
        <v>380</v>
      </c>
      <c r="ZT49" s="709">
        <v>65.714285714285708</v>
      </c>
      <c r="ZU49" s="703">
        <v>78.98089171974523</v>
      </c>
      <c r="ZV49" s="978">
        <v>44</v>
      </c>
      <c r="ZW49" s="4111">
        <v>157</v>
      </c>
      <c r="ZX49" s="709">
        <v>46.788990825688074</v>
      </c>
      <c r="ZY49" s="703">
        <v>62.121212121212125</v>
      </c>
      <c r="ZZ49" s="978">
        <v>40</v>
      </c>
      <c r="AAA49" s="4111">
        <v>132</v>
      </c>
      <c r="AAB49" s="709">
        <v>40.206185567010309</v>
      </c>
      <c r="AAC49" s="703">
        <v>59.340659340659343</v>
      </c>
      <c r="AAD49" s="978">
        <v>39</v>
      </c>
      <c r="AAE49" s="4111">
        <v>91</v>
      </c>
      <c r="AAF49" s="983">
        <v>90.681818181818187</v>
      </c>
      <c r="AAG49" s="715">
        <v>96.390658174097666</v>
      </c>
      <c r="AAH49" s="715">
        <v>73</v>
      </c>
      <c r="AAI49" s="733">
        <v>471</v>
      </c>
      <c r="AAJ49" s="709">
        <v>239.1</v>
      </c>
      <c r="AAK49" s="978">
        <v>52</v>
      </c>
      <c r="AAL49" s="703">
        <v>668.5</v>
      </c>
      <c r="AAM49" s="978">
        <v>62</v>
      </c>
      <c r="AAN49" s="703">
        <v>2297.8000000000002</v>
      </c>
      <c r="AAO49" s="978">
        <f t="shared" si="26"/>
        <v>21</v>
      </c>
      <c r="AAP49" s="703">
        <v>0</v>
      </c>
      <c r="AAQ49" s="979">
        <f t="shared" si="27"/>
        <v>12</v>
      </c>
      <c r="AAR49" s="712">
        <v>0</v>
      </c>
      <c r="AAS49" s="699">
        <v>30</v>
      </c>
      <c r="AAT49" s="712">
        <v>380.89</v>
      </c>
      <c r="AAU49" s="699">
        <v>16</v>
      </c>
      <c r="AAV49" s="712">
        <v>0</v>
      </c>
      <c r="AAW49" s="699">
        <v>24</v>
      </c>
      <c r="AAX49" s="712">
        <v>95.9</v>
      </c>
      <c r="AAY49" s="699">
        <v>29</v>
      </c>
      <c r="AAZ49" s="699">
        <v>17379.3</v>
      </c>
      <c r="ABA49" s="978">
        <f t="shared" si="28"/>
        <v>8</v>
      </c>
      <c r="ABB49" s="712">
        <v>2529.6</v>
      </c>
      <c r="ABC49" s="978">
        <f t="shared" si="28"/>
        <v>12</v>
      </c>
      <c r="ABD49" s="712">
        <v>1822.3</v>
      </c>
      <c r="ABE49" s="978">
        <f t="shared" si="28"/>
        <v>10</v>
      </c>
      <c r="ABF49" s="712">
        <v>579.4</v>
      </c>
      <c r="ABG49" s="978">
        <f t="shared" si="28"/>
        <v>35</v>
      </c>
      <c r="ABH49" s="712">
        <v>0</v>
      </c>
      <c r="ABI49" s="978">
        <f t="shared" si="29"/>
        <v>2</v>
      </c>
      <c r="ABJ49" s="712">
        <v>0</v>
      </c>
      <c r="ABK49" s="978">
        <f t="shared" si="29"/>
        <v>1</v>
      </c>
      <c r="ABL49" s="712">
        <v>999</v>
      </c>
      <c r="ABM49" s="978">
        <f t="shared" si="29"/>
        <v>4</v>
      </c>
      <c r="ABN49" s="712">
        <f t="shared" si="30"/>
        <v>999</v>
      </c>
      <c r="ABO49" s="2732">
        <f t="shared" si="31"/>
        <v>4</v>
      </c>
      <c r="ABP49" s="716">
        <v>5</v>
      </c>
      <c r="ABQ49" s="712" t="s">
        <v>1632</v>
      </c>
      <c r="ABR49" s="712">
        <v>5</v>
      </c>
      <c r="ABS49" s="712" t="s">
        <v>1632</v>
      </c>
      <c r="ABT49" s="712">
        <v>5</v>
      </c>
      <c r="ABU49" s="712" t="s">
        <v>1632</v>
      </c>
      <c r="ABV49" s="712">
        <v>5</v>
      </c>
      <c r="ABW49" s="712" t="s">
        <v>1632</v>
      </c>
      <c r="ABX49" s="712">
        <v>5</v>
      </c>
      <c r="ABY49" s="712" t="s">
        <v>1632</v>
      </c>
      <c r="ABZ49" s="712">
        <v>25</v>
      </c>
      <c r="ACA49" s="699">
        <v>1</v>
      </c>
      <c r="ACB49" s="712">
        <v>5</v>
      </c>
      <c r="ACC49" s="712" t="s">
        <v>1632</v>
      </c>
      <c r="ACD49" s="712">
        <v>5</v>
      </c>
      <c r="ACE49" s="712" t="s">
        <v>1632</v>
      </c>
      <c r="ACF49" s="712">
        <v>5</v>
      </c>
      <c r="ACG49" s="712" t="s">
        <v>1632</v>
      </c>
      <c r="ACH49" s="712">
        <v>5</v>
      </c>
      <c r="ACI49" s="712" t="s">
        <v>1632</v>
      </c>
      <c r="ACJ49" s="712">
        <v>20</v>
      </c>
      <c r="ACK49" s="699">
        <v>1</v>
      </c>
      <c r="ACL49" s="712">
        <v>5</v>
      </c>
      <c r="ACM49" s="712" t="s">
        <v>1632</v>
      </c>
      <c r="ACN49" s="712">
        <v>5</v>
      </c>
      <c r="ACO49" s="712" t="s">
        <v>1632</v>
      </c>
      <c r="ACP49" s="712">
        <v>5</v>
      </c>
      <c r="ACQ49" s="712" t="s">
        <v>1632</v>
      </c>
      <c r="ACR49" s="712">
        <v>15</v>
      </c>
      <c r="ACS49" s="699">
        <v>1</v>
      </c>
      <c r="ACT49" s="699">
        <v>10</v>
      </c>
      <c r="ACU49" s="699" t="s">
        <v>1632</v>
      </c>
      <c r="ACV49" s="699">
        <v>10</v>
      </c>
      <c r="ACW49" s="699" t="s">
        <v>1632</v>
      </c>
      <c r="ACX49" s="699">
        <v>10</v>
      </c>
      <c r="ACY49" s="699" t="s">
        <v>1632</v>
      </c>
      <c r="ACZ49" s="699">
        <v>10</v>
      </c>
      <c r="ADA49" s="699" t="s">
        <v>1632</v>
      </c>
      <c r="ADB49" s="699">
        <v>40</v>
      </c>
      <c r="ADC49" s="699">
        <v>1</v>
      </c>
      <c r="ADD49" s="989">
        <v>10</v>
      </c>
      <c r="ADE49" s="989">
        <v>10</v>
      </c>
      <c r="ADF49" s="989">
        <v>10</v>
      </c>
      <c r="ADG49" s="989">
        <v>10</v>
      </c>
      <c r="ADH49" s="989">
        <v>40</v>
      </c>
      <c r="ADI49" s="699">
        <v>1</v>
      </c>
      <c r="ADJ49" s="712">
        <v>5</v>
      </c>
      <c r="ADK49" s="712" t="s">
        <v>1632</v>
      </c>
      <c r="ADL49" s="712">
        <v>5</v>
      </c>
      <c r="ADM49" s="712" t="s">
        <v>1632</v>
      </c>
      <c r="ADN49" s="712">
        <v>5</v>
      </c>
      <c r="ADO49" s="712" t="s">
        <v>1632</v>
      </c>
      <c r="ADP49" s="712">
        <v>5</v>
      </c>
      <c r="ADQ49" s="712" t="s">
        <v>1632</v>
      </c>
      <c r="ADR49" s="712">
        <v>20</v>
      </c>
      <c r="ADS49" s="699">
        <v>1</v>
      </c>
      <c r="ADT49" s="712">
        <v>10</v>
      </c>
      <c r="ADU49" s="712">
        <v>10</v>
      </c>
      <c r="ADV49" s="712">
        <v>10</v>
      </c>
      <c r="ADW49" s="712">
        <v>10</v>
      </c>
      <c r="ADX49" s="712">
        <v>40</v>
      </c>
      <c r="ADY49" s="699">
        <v>1</v>
      </c>
      <c r="ADZ49" s="714">
        <v>1</v>
      </c>
      <c r="AEA49" s="712">
        <v>4.0516996880191236</v>
      </c>
      <c r="AEB49" s="699">
        <v>11</v>
      </c>
      <c r="AEC49" s="715">
        <v>0</v>
      </c>
      <c r="AED49" s="712">
        <v>0</v>
      </c>
      <c r="AEE49" s="699">
        <v>54</v>
      </c>
      <c r="AEF49" s="715">
        <v>3</v>
      </c>
      <c r="AEG49" s="712">
        <v>12.155099064057373</v>
      </c>
      <c r="AEH49" s="699">
        <v>24</v>
      </c>
      <c r="AEI49" s="1303">
        <v>11</v>
      </c>
      <c r="AEJ49" s="712">
        <v>44.568696568210363</v>
      </c>
      <c r="AEK49" s="699">
        <f t="shared" si="32"/>
        <v>27</v>
      </c>
      <c r="AEL49" s="715">
        <v>3</v>
      </c>
      <c r="AEM49" s="712">
        <v>12.087513598452798</v>
      </c>
      <c r="AEN49" s="699">
        <v>15</v>
      </c>
      <c r="AEO49" s="699">
        <v>7</v>
      </c>
      <c r="AEP49" s="712">
        <v>28.4</v>
      </c>
      <c r="AEQ49" s="699">
        <v>46</v>
      </c>
      <c r="AER49" s="699">
        <v>5</v>
      </c>
      <c r="AES49" s="712">
        <v>20.3</v>
      </c>
      <c r="AET49" s="699">
        <v>59</v>
      </c>
      <c r="AEU49" s="699">
        <v>1</v>
      </c>
      <c r="AEV49" s="1099">
        <v>4.0999999999999996</v>
      </c>
      <c r="AEW49" s="699">
        <v>38</v>
      </c>
      <c r="AEX49" s="989">
        <v>0.13400000000000001</v>
      </c>
      <c r="AEY49" s="989">
        <v>40</v>
      </c>
      <c r="AEZ49" s="989">
        <v>0.04</v>
      </c>
      <c r="AFA49" s="989">
        <v>54</v>
      </c>
      <c r="AFB49" s="989">
        <v>8.3000000000000004E-2</v>
      </c>
      <c r="AFC49" s="989">
        <v>7</v>
      </c>
      <c r="AFD49" s="989">
        <v>0</v>
      </c>
      <c r="AFE49" s="989">
        <v>49</v>
      </c>
      <c r="AFF49" s="989">
        <v>0</v>
      </c>
      <c r="AFG49" s="989">
        <v>44</v>
      </c>
      <c r="AFH49" s="989">
        <v>0</v>
      </c>
      <c r="AFI49" s="989">
        <v>44</v>
      </c>
      <c r="AFJ49" s="989">
        <v>0</v>
      </c>
      <c r="AFK49" s="989">
        <v>7</v>
      </c>
      <c r="AFL49" s="989">
        <v>0</v>
      </c>
      <c r="AFM49" s="989">
        <v>7</v>
      </c>
      <c r="AFN49" s="989">
        <v>24</v>
      </c>
      <c r="AFO49" s="989">
        <v>95.907928388746811</v>
      </c>
      <c r="AFP49" s="989">
        <v>38</v>
      </c>
      <c r="AFQ49" s="989">
        <v>10</v>
      </c>
      <c r="AFR49" s="989">
        <v>39.961636828644501</v>
      </c>
      <c r="AFS49" s="989">
        <v>49</v>
      </c>
      <c r="AFT49" s="989">
        <v>41</v>
      </c>
      <c r="AFU49" s="989">
        <v>163.84271099744245</v>
      </c>
      <c r="AFV49" s="989">
        <v>32</v>
      </c>
      <c r="AFW49" s="989">
        <v>17</v>
      </c>
      <c r="AFX49" s="989">
        <v>67.934782608695656</v>
      </c>
      <c r="AFY49" s="989">
        <v>63</v>
      </c>
      <c r="AFZ49" s="989">
        <v>189</v>
      </c>
      <c r="AGA49" s="989">
        <v>755.27493606138103</v>
      </c>
      <c r="AGB49" s="989">
        <v>29</v>
      </c>
      <c r="AGC49" s="989">
        <v>42</v>
      </c>
      <c r="AGD49" s="989">
        <v>167.8388746803069</v>
      </c>
      <c r="AGE49" s="989">
        <v>36</v>
      </c>
      <c r="AGF49" s="989">
        <v>29</v>
      </c>
      <c r="AGG49" s="989">
        <v>293.23</v>
      </c>
      <c r="AGH49" s="989">
        <v>3</v>
      </c>
      <c r="AGI49" s="989">
        <v>0</v>
      </c>
      <c r="AGJ49" s="989">
        <v>0</v>
      </c>
      <c r="AGK49" s="989">
        <v>10</v>
      </c>
      <c r="AGL49" s="989">
        <v>0</v>
      </c>
      <c r="AGM49" s="989">
        <v>0</v>
      </c>
      <c r="AGN49" s="989">
        <v>2</v>
      </c>
      <c r="AGO49" s="989">
        <v>23</v>
      </c>
      <c r="AGP49" s="989">
        <v>232.56</v>
      </c>
      <c r="AGQ49" s="989">
        <v>3</v>
      </c>
      <c r="AGR49" s="989">
        <v>0</v>
      </c>
      <c r="AGS49" s="989">
        <v>0</v>
      </c>
      <c r="AGT49" s="989">
        <v>19</v>
      </c>
      <c r="AGU49" s="989">
        <v>4</v>
      </c>
      <c r="AGV49" s="989">
        <v>40.44</v>
      </c>
      <c r="AGW49" s="989">
        <v>3</v>
      </c>
      <c r="AGX49" s="989">
        <v>2</v>
      </c>
      <c r="AGY49" s="989">
        <v>20.22</v>
      </c>
      <c r="AGZ49" s="989">
        <v>1</v>
      </c>
      <c r="AHA49" s="989">
        <v>0</v>
      </c>
      <c r="AHB49" s="989">
        <v>0</v>
      </c>
      <c r="AHC49" s="989">
        <v>12</v>
      </c>
      <c r="AHD49" s="989">
        <v>0</v>
      </c>
      <c r="AHE49" s="989">
        <v>0</v>
      </c>
      <c r="AHF49" s="989">
        <v>41</v>
      </c>
      <c r="AHG49" s="712">
        <v>33</v>
      </c>
      <c r="AHH49" s="712">
        <v>352.19</v>
      </c>
      <c r="AHI49" s="699">
        <v>18</v>
      </c>
      <c r="AHJ49" s="712">
        <v>50</v>
      </c>
      <c r="AHK49" s="712">
        <v>533.62</v>
      </c>
      <c r="AHL49" s="712">
        <v>29</v>
      </c>
      <c r="AHM49" s="712">
        <v>15</v>
      </c>
      <c r="AHN49" s="712">
        <v>151.66999999999999</v>
      </c>
      <c r="AHO49" s="699">
        <v>11</v>
      </c>
      <c r="AHP49" s="712">
        <v>14</v>
      </c>
      <c r="AHQ49" s="712">
        <v>141.56</v>
      </c>
      <c r="AHR49" s="712">
        <v>4</v>
      </c>
      <c r="AHS49" s="712">
        <v>0</v>
      </c>
      <c r="AHT49" s="712">
        <v>0</v>
      </c>
      <c r="AHU49" s="699">
        <v>28</v>
      </c>
      <c r="AHV49" s="712">
        <v>22</v>
      </c>
      <c r="AHW49" s="712">
        <v>234.79</v>
      </c>
      <c r="AHX49" s="699">
        <v>9</v>
      </c>
      <c r="AHY49" s="712">
        <v>26</v>
      </c>
      <c r="AHZ49" s="712">
        <v>262.89</v>
      </c>
      <c r="AIA49" s="699">
        <v>32</v>
      </c>
      <c r="AIC49" s="714"/>
      <c r="AID49" s="725"/>
      <c r="AIE49" s="715"/>
      <c r="AIF49" s="714"/>
      <c r="AIG49" s="725"/>
      <c r="AIH49" s="715"/>
      <c r="AII49" s="715"/>
      <c r="AIJ49" s="712"/>
      <c r="AIK49" s="715"/>
      <c r="AIL49" s="1169">
        <v>275</v>
      </c>
      <c r="AIM49" s="1174">
        <v>53.81818181818182</v>
      </c>
      <c r="AIN49" s="1168">
        <f t="shared" si="33"/>
        <v>49</v>
      </c>
      <c r="AIO49" s="715">
        <v>495</v>
      </c>
      <c r="AIP49" s="725">
        <v>23.838383838383841</v>
      </c>
      <c r="AIQ49" s="715">
        <f t="shared" si="34"/>
        <v>44</v>
      </c>
      <c r="AIR49" s="1169">
        <v>274</v>
      </c>
      <c r="AIS49" s="1174">
        <v>36.496350364963504</v>
      </c>
      <c r="AIT49" s="1168">
        <f t="shared" si="35"/>
        <v>54</v>
      </c>
      <c r="AIU49" s="715">
        <v>497</v>
      </c>
      <c r="AIV49" s="725">
        <v>11.670020120724345</v>
      </c>
      <c r="AIW49" s="715">
        <f t="shared" si="36"/>
        <v>56</v>
      </c>
      <c r="AIX49" s="1169">
        <v>282</v>
      </c>
      <c r="AIY49" s="1174">
        <v>1.773049645390071</v>
      </c>
      <c r="AIZ49" s="1168">
        <f t="shared" si="37"/>
        <v>27</v>
      </c>
      <c r="AJA49" s="715">
        <v>482</v>
      </c>
      <c r="AJB49" s="725">
        <v>15.975103734439832</v>
      </c>
      <c r="AJC49" s="715">
        <f t="shared" si="38"/>
        <v>59</v>
      </c>
      <c r="AJD49" s="714">
        <v>271</v>
      </c>
      <c r="AJE49" s="725">
        <v>8.1180811808118083</v>
      </c>
      <c r="AJF49" s="715">
        <v>14</v>
      </c>
      <c r="AJG49" s="699">
        <v>486</v>
      </c>
      <c r="AJH49" s="1099">
        <v>12.345679012345679</v>
      </c>
      <c r="AJI49" s="733">
        <v>67</v>
      </c>
      <c r="AJJ49" s="714">
        <v>271</v>
      </c>
      <c r="AJK49" s="712">
        <v>21.033210332103323</v>
      </c>
      <c r="AJL49" s="715">
        <v>21</v>
      </c>
      <c r="AJM49" s="699">
        <v>486</v>
      </c>
      <c r="AJN49" s="712">
        <v>26.13168724279835</v>
      </c>
      <c r="AJO49" s="715">
        <v>56</v>
      </c>
      <c r="AJP49" s="714">
        <v>277</v>
      </c>
      <c r="AJQ49" s="712">
        <v>14.801444043321299</v>
      </c>
      <c r="AJR49" s="715">
        <v>44</v>
      </c>
      <c r="AJS49" s="699">
        <v>520</v>
      </c>
      <c r="AJT49" s="712">
        <v>28.846153846153843</v>
      </c>
      <c r="AJU49" s="715">
        <f t="shared" si="39"/>
        <v>22</v>
      </c>
      <c r="AJV49" s="1178">
        <v>33.333333333333329</v>
      </c>
      <c r="AJW49" s="1099">
        <v>0</v>
      </c>
      <c r="AJX49" s="1099">
        <v>0</v>
      </c>
      <c r="AJY49" s="1099">
        <v>33.333333333333329</v>
      </c>
      <c r="AJZ49" s="1099">
        <v>33.333333333333329</v>
      </c>
      <c r="AKA49" s="1099">
        <v>33.333333333333329</v>
      </c>
      <c r="AKB49" s="1099">
        <v>33.333333333333329</v>
      </c>
      <c r="AKC49" s="1099">
        <v>0</v>
      </c>
      <c r="AKD49" s="1099">
        <v>0</v>
      </c>
      <c r="AKE49" s="1099">
        <v>33.333333333333329</v>
      </c>
      <c r="AKF49" s="1099">
        <v>33.333333333333329</v>
      </c>
      <c r="AKG49" s="1188">
        <v>3</v>
      </c>
      <c r="AKH49" s="985">
        <v>44.594594594594597</v>
      </c>
      <c r="AKI49" s="985">
        <v>5.4054054054054053</v>
      </c>
      <c r="AKJ49" s="985">
        <v>18.918918918918919</v>
      </c>
      <c r="AKK49" s="985">
        <v>9.4594594594594597</v>
      </c>
      <c r="AKL49" s="985">
        <v>12.162162162162163</v>
      </c>
      <c r="AKM49" s="985">
        <v>12.162162162162163</v>
      </c>
      <c r="AKN49" s="985">
        <v>17.567567567567568</v>
      </c>
      <c r="AKO49" s="985">
        <v>12.162162162162163</v>
      </c>
      <c r="AKP49" s="985">
        <v>32.432432432432435</v>
      </c>
      <c r="AKQ49" s="985">
        <v>4.0540540540540544</v>
      </c>
      <c r="AKR49" s="985">
        <v>4.0540540540540544</v>
      </c>
      <c r="AKS49" s="699">
        <v>74</v>
      </c>
      <c r="AKT49" s="714" t="s">
        <v>1650</v>
      </c>
      <c r="AKU49" s="715" t="s">
        <v>1650</v>
      </c>
      <c r="AKV49" s="715" t="s">
        <v>1650</v>
      </c>
      <c r="AKW49" s="715" t="s">
        <v>1650</v>
      </c>
      <c r="AKX49" s="715" t="s">
        <v>1633</v>
      </c>
      <c r="AKY49" s="715" t="s">
        <v>1633</v>
      </c>
      <c r="AKZ49" s="715" t="s">
        <v>1680</v>
      </c>
      <c r="ALA49" s="715">
        <v>2</v>
      </c>
      <c r="ALB49" s="715">
        <v>2</v>
      </c>
      <c r="ALC49" s="715">
        <v>2</v>
      </c>
      <c r="ALD49" s="715">
        <v>2</v>
      </c>
      <c r="ALE49" s="715">
        <v>-1</v>
      </c>
      <c r="ALF49" s="715">
        <v>-1</v>
      </c>
      <c r="ALG49" s="715">
        <v>-2</v>
      </c>
      <c r="ALH49" s="715">
        <f t="shared" si="40"/>
        <v>4</v>
      </c>
      <c r="ALI49" s="715">
        <f t="shared" si="41"/>
        <v>43</v>
      </c>
      <c r="ALJ49" s="716" t="s">
        <v>31</v>
      </c>
      <c r="ALK49" s="712" t="s">
        <v>31</v>
      </c>
      <c r="ALL49" s="712" t="s">
        <v>31</v>
      </c>
      <c r="ALM49" s="712" t="s">
        <v>31</v>
      </c>
      <c r="ALN49" s="712" t="s">
        <v>1636</v>
      </c>
      <c r="ALO49" s="712" t="s">
        <v>1636</v>
      </c>
      <c r="ALP49" s="712" t="s">
        <v>1701</v>
      </c>
      <c r="ALQ49" s="714">
        <v>3</v>
      </c>
      <c r="ALR49" s="715">
        <v>3</v>
      </c>
      <c r="ALS49" s="715">
        <v>2</v>
      </c>
      <c r="ALT49" s="715">
        <v>28</v>
      </c>
      <c r="ALU49" s="715">
        <v>7</v>
      </c>
      <c r="ALV49" s="715">
        <v>15</v>
      </c>
      <c r="ALW49" s="733">
        <v>0</v>
      </c>
      <c r="ALX49" s="981">
        <v>0.40382285637367071</v>
      </c>
      <c r="ALY49" s="715">
        <v>59</v>
      </c>
      <c r="ALZ49" s="731">
        <v>0.40382285637367071</v>
      </c>
      <c r="AMA49" s="715">
        <v>38</v>
      </c>
      <c r="AMB49" s="731">
        <v>0.26921523758244714</v>
      </c>
      <c r="AMC49" s="715">
        <v>35</v>
      </c>
      <c r="AMD49" s="731">
        <v>3.7690133261542602</v>
      </c>
      <c r="AME49" s="715">
        <v>10</v>
      </c>
      <c r="AMF49" s="715">
        <v>0.94225333153856505</v>
      </c>
      <c r="AMG49" s="715">
        <v>16</v>
      </c>
      <c r="AMH49" s="731">
        <v>2.0191142818683536</v>
      </c>
      <c r="AMI49" s="715">
        <v>12</v>
      </c>
      <c r="AMJ49" s="731">
        <v>0</v>
      </c>
      <c r="AMK49" s="715">
        <v>69</v>
      </c>
      <c r="AML49" s="982">
        <v>4</v>
      </c>
      <c r="AMM49" s="699">
        <v>2</v>
      </c>
      <c r="AMN49" s="699">
        <v>7</v>
      </c>
      <c r="AMO49" s="716">
        <v>0.53843047516489428</v>
      </c>
      <c r="AMP49" s="715">
        <v>36</v>
      </c>
      <c r="AMQ49" s="712">
        <v>0.26921523758244714</v>
      </c>
      <c r="AMR49" s="715">
        <v>15</v>
      </c>
      <c r="AMS49" s="712">
        <v>0.94225333153856505</v>
      </c>
      <c r="AMT49" s="733">
        <v>5</v>
      </c>
      <c r="AMU49" s="982">
        <v>7</v>
      </c>
      <c r="AMV49" s="731">
        <v>0.94225333153856505</v>
      </c>
      <c r="AMW49" s="715">
        <v>7</v>
      </c>
      <c r="AMX49" s="716" t="s">
        <v>1681</v>
      </c>
      <c r="AMY49" s="712" t="s">
        <v>1681</v>
      </c>
      <c r="AMZ49" s="715">
        <v>3</v>
      </c>
      <c r="ANA49" s="715">
        <v>3</v>
      </c>
      <c r="ANB49" s="715">
        <v>6</v>
      </c>
      <c r="ANC49" s="715">
        <v>21</v>
      </c>
      <c r="AND49" s="1201" t="s">
        <v>1632</v>
      </c>
      <c r="ANE49" s="1202" t="s">
        <v>1632</v>
      </c>
      <c r="ANF49" s="1202" t="s">
        <v>1632</v>
      </c>
      <c r="ANG49" s="1202" t="s">
        <v>1632</v>
      </c>
      <c r="ANH49" s="725">
        <v>5</v>
      </c>
      <c r="ANI49" s="725">
        <v>5</v>
      </c>
      <c r="ANJ49" s="725">
        <v>5</v>
      </c>
      <c r="ANK49" s="725">
        <v>5</v>
      </c>
      <c r="ANL49" s="1303">
        <f t="shared" si="42"/>
        <v>20</v>
      </c>
      <c r="ANM49" s="1303">
        <f t="shared" si="43"/>
        <v>1</v>
      </c>
      <c r="ANN49" s="983" t="s">
        <v>1632</v>
      </c>
      <c r="ANO49" s="725" t="s">
        <v>1632</v>
      </c>
      <c r="ANP49" s="725" t="s">
        <v>1632</v>
      </c>
      <c r="ANQ49" s="725" t="s">
        <v>1632</v>
      </c>
      <c r="ANR49" s="725">
        <v>5</v>
      </c>
      <c r="ANS49" s="725">
        <v>5</v>
      </c>
      <c r="ANT49" s="725">
        <v>5</v>
      </c>
      <c r="ANU49" s="725">
        <v>5</v>
      </c>
      <c r="ANV49" s="715">
        <f t="shared" si="44"/>
        <v>20</v>
      </c>
      <c r="ANW49" s="715">
        <f t="shared" si="45"/>
        <v>1</v>
      </c>
      <c r="ANX49" s="982">
        <v>135</v>
      </c>
      <c r="ANY49" s="715">
        <v>3534</v>
      </c>
      <c r="ANZ49" s="1089">
        <v>14.865999999999998</v>
      </c>
      <c r="AOA49" s="715">
        <v>28</v>
      </c>
      <c r="AOB49" s="1089">
        <v>2</v>
      </c>
      <c r="AOC49" s="1188">
        <f t="shared" si="46"/>
        <v>56</v>
      </c>
      <c r="AOD49" s="1089">
        <v>61.585999999999999</v>
      </c>
      <c r="AOE49" s="1188">
        <f t="shared" si="47"/>
        <v>25</v>
      </c>
      <c r="AOF49" s="699">
        <v>3</v>
      </c>
      <c r="AOG49" s="985">
        <v>0.40382285637367071</v>
      </c>
      <c r="AOH49" s="1188">
        <v>40</v>
      </c>
      <c r="AOI49" s="699">
        <v>2</v>
      </c>
      <c r="AOJ49" s="985">
        <v>0.26921523758244714</v>
      </c>
      <c r="AOK49" s="1188">
        <v>47</v>
      </c>
      <c r="AOL49" s="699">
        <v>5</v>
      </c>
      <c r="AOM49" s="985">
        <v>0.67303809395611791</v>
      </c>
      <c r="AON49" s="1188">
        <v>23</v>
      </c>
      <c r="AOO49" s="699">
        <v>5</v>
      </c>
      <c r="AOP49" s="985">
        <v>0.67303809395611791</v>
      </c>
      <c r="AOQ49" s="1188">
        <v>19</v>
      </c>
      <c r="AOR49" s="983" t="s">
        <v>1625</v>
      </c>
      <c r="AOS49" s="725" t="s">
        <v>1625</v>
      </c>
      <c r="AOT49" s="725" t="s">
        <v>1625</v>
      </c>
      <c r="AOU49" s="725" t="s">
        <v>1625</v>
      </c>
      <c r="AOV49" s="725">
        <v>0</v>
      </c>
      <c r="AOW49" s="725">
        <v>0</v>
      </c>
      <c r="AOX49" s="725">
        <v>0</v>
      </c>
      <c r="AOY49" s="725">
        <v>0</v>
      </c>
      <c r="AOZ49" s="715">
        <f t="shared" si="48"/>
        <v>0</v>
      </c>
      <c r="APA49" s="715">
        <f t="shared" si="49"/>
        <v>25</v>
      </c>
      <c r="APB49" s="1993" t="s">
        <v>1632</v>
      </c>
      <c r="APC49" s="1994" t="s">
        <v>1632</v>
      </c>
      <c r="APD49" s="1994" t="s">
        <v>1632</v>
      </c>
      <c r="APE49" s="1994" t="s">
        <v>1632</v>
      </c>
      <c r="APF49" s="1995">
        <v>5</v>
      </c>
      <c r="APG49" s="1995">
        <v>5</v>
      </c>
      <c r="APH49" s="1995">
        <v>5</v>
      </c>
      <c r="API49" s="1995">
        <v>5</v>
      </c>
      <c r="APJ49" s="715">
        <f t="shared" si="50"/>
        <v>20</v>
      </c>
      <c r="APK49" s="715">
        <f t="shared" si="51"/>
        <v>1</v>
      </c>
      <c r="APL49" s="715">
        <v>1</v>
      </c>
      <c r="APM49" s="725">
        <v>1.3616557734204795</v>
      </c>
      <c r="APN49" s="715">
        <v>5</v>
      </c>
      <c r="APO49" s="715">
        <v>15</v>
      </c>
      <c r="APP49" s="725">
        <v>20.424836601307192</v>
      </c>
      <c r="APQ49" s="715">
        <v>2</v>
      </c>
      <c r="APR49" s="1169">
        <v>0</v>
      </c>
      <c r="APS49" s="1168">
        <v>0</v>
      </c>
      <c r="APT49" s="1168">
        <v>0</v>
      </c>
      <c r="APU49" s="989">
        <v>0</v>
      </c>
      <c r="APV49" s="989">
        <v>0</v>
      </c>
      <c r="APW49" s="989">
        <v>0</v>
      </c>
      <c r="APX49" s="989">
        <v>38</v>
      </c>
      <c r="APY49" s="989">
        <v>7</v>
      </c>
      <c r="APZ49" s="989">
        <v>468.5</v>
      </c>
      <c r="AQA49" s="989">
        <v>3748</v>
      </c>
      <c r="AQB49" s="989">
        <v>66.928571428571431</v>
      </c>
      <c r="AQC49" s="989">
        <v>535.42857142857144</v>
      </c>
      <c r="AQD49" s="1099">
        <v>51.034858387799567</v>
      </c>
      <c r="AQE49" s="989">
        <v>11</v>
      </c>
      <c r="AQF49" s="989">
        <v>7</v>
      </c>
      <c r="AQG49" s="989">
        <v>468.5</v>
      </c>
      <c r="AQH49" s="989">
        <v>3748</v>
      </c>
      <c r="AQI49" s="989">
        <v>66.928571428571431</v>
      </c>
      <c r="AQJ49" s="989">
        <v>535.42857142857144</v>
      </c>
      <c r="AQK49" s="989">
        <v>51.034858387799567</v>
      </c>
      <c r="AQL49" s="729">
        <v>37</v>
      </c>
      <c r="AQM49" s="987"/>
      <c r="AQQ49" s="715">
        <v>864</v>
      </c>
      <c r="AQR49" s="715">
        <v>714</v>
      </c>
      <c r="AQS49" s="989">
        <v>79</v>
      </c>
      <c r="AQT49" s="1099">
        <v>11.064425770308123</v>
      </c>
      <c r="AQU49" s="989">
        <f t="shared" si="52"/>
        <v>58</v>
      </c>
      <c r="AQV49" s="989">
        <v>17</v>
      </c>
      <c r="AQW49" s="989">
        <v>21.518987341772153</v>
      </c>
      <c r="AQX49" s="1099">
        <v>3.3529411764705883</v>
      </c>
      <c r="AQY49" s="989">
        <f t="shared" si="53"/>
        <v>54</v>
      </c>
      <c r="AQZ49" s="989">
        <v>2</v>
      </c>
      <c r="ARA49" s="989">
        <v>81</v>
      </c>
      <c r="ARB49" s="989">
        <v>2.4691358024691357</v>
      </c>
      <c r="ARC49" s="989">
        <f t="shared" si="54"/>
        <v>62</v>
      </c>
      <c r="ARD49" s="1668">
        <v>2.284313725490196</v>
      </c>
      <c r="ARE49" s="1667">
        <f t="shared" si="55"/>
        <v>55</v>
      </c>
      <c r="ARF49" s="1168">
        <v>35</v>
      </c>
      <c r="ARG49" s="1099">
        <v>20</v>
      </c>
      <c r="ARH49" s="989">
        <f t="shared" si="56"/>
        <v>48</v>
      </c>
      <c r="ARI49" s="715">
        <v>79</v>
      </c>
      <c r="ARJ49" s="985">
        <v>16.455696202531644</v>
      </c>
      <c r="ARK49" s="699">
        <f t="shared" si="57"/>
        <v>20</v>
      </c>
      <c r="ARL49" s="989">
        <v>32</v>
      </c>
      <c r="ARM49" s="715">
        <v>1</v>
      </c>
      <c r="ARN49" s="985">
        <v>3.125</v>
      </c>
      <c r="ARO49" s="699">
        <f t="shared" si="58"/>
        <v>1</v>
      </c>
      <c r="ARP49" s="707">
        <v>103</v>
      </c>
      <c r="ARQ49" s="990">
        <v>12</v>
      </c>
      <c r="ARR49" s="719">
        <v>11.650485436893204</v>
      </c>
      <c r="ARS49" s="979">
        <f t="shared" si="59"/>
        <v>16</v>
      </c>
      <c r="ART49" s="715">
        <v>61</v>
      </c>
      <c r="ARU49" s="699">
        <f t="shared" si="59"/>
        <v>28</v>
      </c>
      <c r="ARV49" s="715">
        <v>4740</v>
      </c>
      <c r="ARW49" s="715">
        <v>2090</v>
      </c>
      <c r="ARX49" s="985">
        <v>44.092827004219409</v>
      </c>
      <c r="ARY49" s="699">
        <f t="shared" si="60"/>
        <v>22</v>
      </c>
      <c r="ARZ49" s="715" t="s">
        <v>31</v>
      </c>
      <c r="ASA49" s="715" t="s">
        <v>31</v>
      </c>
      <c r="ASB49" s="712" t="s">
        <v>31</v>
      </c>
      <c r="ASC49" s="699" t="str">
        <f t="shared" si="61"/>
        <v>-</v>
      </c>
      <c r="ASD49" s="712">
        <v>31.168831168831169</v>
      </c>
      <c r="ASE49" s="712">
        <v>23.376623376623375</v>
      </c>
      <c r="ASF49" s="712">
        <v>22.077922077922079</v>
      </c>
      <c r="ASG49" s="712">
        <v>3.8961038961038961</v>
      </c>
      <c r="ASH49" s="712">
        <v>5.1948051948051948</v>
      </c>
      <c r="ASI49" s="712">
        <v>10.38961038961039</v>
      </c>
      <c r="ASJ49" s="712">
        <v>3.8961038961038961</v>
      </c>
      <c r="ASK49" s="712">
        <v>0</v>
      </c>
      <c r="ASL49" s="712">
        <v>0</v>
      </c>
      <c r="ASM49" s="715">
        <v>24</v>
      </c>
      <c r="ASN49" s="715">
        <v>18</v>
      </c>
      <c r="ASO49" s="715">
        <v>17</v>
      </c>
      <c r="ASP49" s="715">
        <v>3</v>
      </c>
      <c r="ASQ49" s="715">
        <v>4</v>
      </c>
      <c r="ASR49" s="715">
        <v>8</v>
      </c>
      <c r="ASS49" s="715">
        <v>3</v>
      </c>
      <c r="AST49" s="715">
        <v>0</v>
      </c>
      <c r="ASU49" s="715">
        <v>0</v>
      </c>
      <c r="ASV49" s="715">
        <v>77</v>
      </c>
      <c r="ASW49" s="712" t="s">
        <v>31</v>
      </c>
      <c r="ASX49" s="712" t="s">
        <v>31</v>
      </c>
      <c r="ASY49" s="712" t="s">
        <v>31</v>
      </c>
      <c r="ASZ49" s="712" t="s">
        <v>31</v>
      </c>
      <c r="ATA49" s="712" t="s">
        <v>31</v>
      </c>
      <c r="ATB49" s="712" t="s">
        <v>31</v>
      </c>
      <c r="ATC49" s="712" t="s">
        <v>31</v>
      </c>
      <c r="ATD49" s="712" t="s">
        <v>31</v>
      </c>
      <c r="ATE49" s="712" t="s">
        <v>31</v>
      </c>
      <c r="ATF49" s="715">
        <v>0</v>
      </c>
      <c r="ATG49" s="715">
        <v>0</v>
      </c>
      <c r="ATH49" s="715">
        <v>0</v>
      </c>
      <c r="ATI49" s="715">
        <v>0</v>
      </c>
      <c r="ATJ49" s="715">
        <v>0</v>
      </c>
      <c r="ATK49" s="715">
        <v>0</v>
      </c>
      <c r="ATL49" s="715">
        <v>0</v>
      </c>
      <c r="ATM49" s="715">
        <v>0</v>
      </c>
      <c r="ATN49" s="715">
        <v>0</v>
      </c>
      <c r="ATO49" s="715">
        <v>0</v>
      </c>
      <c r="ATP49" s="712" t="s">
        <v>31</v>
      </c>
      <c r="ATQ49" s="712" t="s">
        <v>31</v>
      </c>
      <c r="ATR49" s="712" t="s">
        <v>31</v>
      </c>
      <c r="ATS49" s="712" t="s">
        <v>31</v>
      </c>
      <c r="ATT49" s="712" t="s">
        <v>31</v>
      </c>
      <c r="ATU49" s="712" t="s">
        <v>31</v>
      </c>
      <c r="ATV49" s="712" t="s">
        <v>31</v>
      </c>
      <c r="ATW49" s="712" t="s">
        <v>31</v>
      </c>
      <c r="ATX49" s="712" t="s">
        <v>31</v>
      </c>
      <c r="ATY49" s="715">
        <v>0</v>
      </c>
      <c r="ATZ49" s="715">
        <v>0</v>
      </c>
      <c r="AUA49" s="715">
        <v>0</v>
      </c>
      <c r="AUB49" s="715">
        <v>0</v>
      </c>
      <c r="AUC49" s="715">
        <v>0</v>
      </c>
      <c r="AUD49" s="715">
        <v>0</v>
      </c>
      <c r="AUE49" s="715">
        <v>0</v>
      </c>
      <c r="AUF49" s="715">
        <v>0</v>
      </c>
      <c r="AUG49" s="715">
        <v>0</v>
      </c>
      <c r="AUH49" s="715">
        <v>0</v>
      </c>
      <c r="AUI49" s="712" t="s">
        <v>1648</v>
      </c>
      <c r="AUJ49" s="712" t="s">
        <v>1623</v>
      </c>
      <c r="AUK49" s="709">
        <v>20</v>
      </c>
      <c r="AUL49" s="978">
        <v>1</v>
      </c>
      <c r="AUM49" s="703" t="s">
        <v>1632</v>
      </c>
      <c r="AUN49" s="703" t="s">
        <v>1632</v>
      </c>
      <c r="AUO49" s="703" t="s">
        <v>1632</v>
      </c>
      <c r="AUP49" s="701" t="s">
        <v>1632</v>
      </c>
      <c r="AUQ49" s="712" t="s">
        <v>1632</v>
      </c>
      <c r="AUR49" s="712" t="s">
        <v>1627</v>
      </c>
      <c r="AUS49" s="712" t="s">
        <v>1627</v>
      </c>
      <c r="AUT49" s="712" t="s">
        <v>1627</v>
      </c>
      <c r="AUU49" s="712" t="s">
        <v>1625</v>
      </c>
      <c r="AUV49" s="712" t="s">
        <v>1628</v>
      </c>
      <c r="AUW49" s="3968" t="s">
        <v>1648</v>
      </c>
      <c r="AUX49" s="712" t="s">
        <v>5403</v>
      </c>
      <c r="AUY49" s="712" t="s">
        <v>1773</v>
      </c>
      <c r="AUZ49" s="699">
        <v>61</v>
      </c>
      <c r="AVA49" s="699">
        <v>5</v>
      </c>
      <c r="AVB49" s="985">
        <v>8.1</v>
      </c>
      <c r="AVC49" s="699">
        <v>1</v>
      </c>
      <c r="AVD49" s="712">
        <v>0.13460761879122357</v>
      </c>
      <c r="AVE49" s="699">
        <f t="shared" si="62"/>
        <v>13</v>
      </c>
      <c r="AVF49" s="712">
        <v>15</v>
      </c>
      <c r="AVG49" s="978">
        <v>10</v>
      </c>
      <c r="AVH49" s="712" t="s">
        <v>1632</v>
      </c>
      <c r="AVI49" s="712" t="s">
        <v>1632</v>
      </c>
      <c r="AVJ49" s="712" t="s">
        <v>1625</v>
      </c>
      <c r="AVK49" s="712" t="s">
        <v>1632</v>
      </c>
      <c r="AVL49" s="716">
        <v>8.1</v>
      </c>
      <c r="AVM49" s="699">
        <f t="shared" si="63"/>
        <v>43</v>
      </c>
      <c r="AVN49" s="715">
        <v>2</v>
      </c>
      <c r="AVO49" s="712">
        <v>4.0999999999999996</v>
      </c>
      <c r="AVP49" s="699">
        <f t="shared" si="64"/>
        <v>31</v>
      </c>
      <c r="AVQ49" s="715">
        <v>1</v>
      </c>
      <c r="AVR49" s="712">
        <v>0</v>
      </c>
      <c r="AVS49" s="699">
        <f t="shared" si="65"/>
        <v>14</v>
      </c>
      <c r="AVT49" s="715">
        <v>0</v>
      </c>
      <c r="AVU49" s="712">
        <v>0</v>
      </c>
      <c r="AVV49" s="699">
        <f t="shared" si="66"/>
        <v>29</v>
      </c>
      <c r="AVW49" s="715">
        <v>0</v>
      </c>
      <c r="AVX49" s="712">
        <v>0</v>
      </c>
      <c r="AVY49" s="733">
        <v>0</v>
      </c>
      <c r="AVZ49" s="716">
        <v>4.0999999999999996</v>
      </c>
      <c r="AWA49" s="699">
        <f t="shared" si="67"/>
        <v>21</v>
      </c>
      <c r="AWB49" s="715">
        <v>1</v>
      </c>
      <c r="AWC49" s="712">
        <v>0</v>
      </c>
      <c r="AWD49" s="699">
        <f t="shared" si="68"/>
        <v>9</v>
      </c>
      <c r="AWE49" s="715">
        <v>0</v>
      </c>
      <c r="AWF49" s="712">
        <v>12.2</v>
      </c>
      <c r="AWG49" s="699">
        <f t="shared" si="69"/>
        <v>39</v>
      </c>
      <c r="AWH49" s="715">
        <v>3</v>
      </c>
      <c r="AWI49" s="714">
        <v>116</v>
      </c>
      <c r="AWJ49" s="715">
        <v>100</v>
      </c>
      <c r="AWK49" s="715" t="s">
        <v>31</v>
      </c>
      <c r="AWL49" s="715" t="s">
        <v>31</v>
      </c>
      <c r="AWM49" s="715" t="s">
        <v>31</v>
      </c>
      <c r="AWN49" s="715">
        <v>216</v>
      </c>
      <c r="AWO49" s="715">
        <v>18</v>
      </c>
      <c r="AWP49" s="715">
        <v>45</v>
      </c>
      <c r="AWQ49" s="715" t="s">
        <v>31</v>
      </c>
      <c r="AWR49" s="715">
        <v>63</v>
      </c>
      <c r="AWS49" s="716">
        <v>0.107</v>
      </c>
      <c r="AWT49" s="699">
        <f t="shared" si="70"/>
        <v>42</v>
      </c>
      <c r="AWU49" s="712">
        <v>9.1999999999999998E-2</v>
      </c>
      <c r="AWV49" s="699">
        <f t="shared" si="70"/>
        <v>14</v>
      </c>
      <c r="AWW49" s="712" t="s">
        <v>31</v>
      </c>
      <c r="AWX49" s="699" t="str">
        <f t="shared" si="3"/>
        <v>-</v>
      </c>
      <c r="AWY49" s="712" t="s">
        <v>31</v>
      </c>
      <c r="AWZ49" s="699" t="str">
        <f t="shared" si="71"/>
        <v>-</v>
      </c>
      <c r="AXA49" s="712" t="s">
        <v>31</v>
      </c>
      <c r="AXB49" s="712">
        <v>0.19900000000000001</v>
      </c>
      <c r="AXC49" s="712">
        <v>1.7000000000000001E-2</v>
      </c>
      <c r="AXD49" s="699">
        <f t="shared" si="4"/>
        <v>19</v>
      </c>
      <c r="AXE49" s="712">
        <v>4.2000000000000003E-2</v>
      </c>
      <c r="AXF49" s="699">
        <f t="shared" si="5"/>
        <v>21</v>
      </c>
      <c r="AXG49" s="712" t="s">
        <v>31</v>
      </c>
      <c r="AXH49" s="699" t="str">
        <f t="shared" si="6"/>
        <v>-</v>
      </c>
      <c r="AXI49" s="712">
        <v>5.8000000000000003E-2</v>
      </c>
      <c r="AXK49" s="3969">
        <v>93.188010899182558</v>
      </c>
      <c r="AXL49" s="3970">
        <v>367</v>
      </c>
      <c r="AXM49" s="715">
        <f t="shared" si="72"/>
        <v>44</v>
      </c>
      <c r="AXN49" s="3969">
        <v>42.430703624733475</v>
      </c>
      <c r="AXO49" s="3970">
        <v>469</v>
      </c>
      <c r="AXP49" s="715">
        <f t="shared" si="73"/>
        <v>23</v>
      </c>
      <c r="AXQ49" s="2024">
        <v>7377</v>
      </c>
      <c r="AXR49" s="2024">
        <v>7434</v>
      </c>
      <c r="AXS49" s="3029">
        <v>0.76674737691686801</v>
      </c>
      <c r="AXT49" s="2024" t="s">
        <v>8059</v>
      </c>
      <c r="AXU49" s="2024">
        <v>1049</v>
      </c>
      <c r="AXV49" s="2024">
        <v>1053</v>
      </c>
      <c r="AXW49" s="3029">
        <v>0.37986704653370396</v>
      </c>
      <c r="AXX49" s="2024" t="s">
        <v>8059</v>
      </c>
      <c r="AXY49" s="3029">
        <v>14.219872576928291</v>
      </c>
      <c r="AXZ49" s="3029">
        <v>14.164648910411623</v>
      </c>
      <c r="AYA49" s="3029">
        <v>-5.5223666516667436E-2</v>
      </c>
      <c r="AYB49" s="2024" t="s">
        <v>1632</v>
      </c>
      <c r="AYC49" s="2123">
        <v>2724</v>
      </c>
      <c r="AYD49" s="2024">
        <v>2752</v>
      </c>
      <c r="AYE49" s="3029">
        <v>1.0174418604651123</v>
      </c>
      <c r="AYF49" s="2024" t="s">
        <v>8059</v>
      </c>
      <c r="AYG49" s="2024">
        <v>756</v>
      </c>
      <c r="AYH49" s="2024">
        <v>760</v>
      </c>
      <c r="AYI49" s="3029">
        <v>0.52631578947368496</v>
      </c>
      <c r="AYJ49" s="2024" t="s">
        <v>8059</v>
      </c>
      <c r="AYK49" s="2024">
        <v>25908</v>
      </c>
      <c r="AYL49" s="2024">
        <v>25285</v>
      </c>
      <c r="AYM49" s="3029">
        <v>2.4639114099268369</v>
      </c>
      <c r="AYN49" s="2024" t="s">
        <v>8059</v>
      </c>
      <c r="AYO49" s="2024">
        <v>123601000</v>
      </c>
      <c r="AYP49" s="2024">
        <v>118390451</v>
      </c>
      <c r="AYQ49" s="3029">
        <v>4.4011564750268519</v>
      </c>
      <c r="AYR49" s="2024" t="s">
        <v>8056</v>
      </c>
      <c r="AYS49" s="2024">
        <v>50333000</v>
      </c>
      <c r="AYT49" s="2024">
        <v>46905801</v>
      </c>
      <c r="AYU49" s="3029">
        <v>7.3065568158616543</v>
      </c>
      <c r="AYV49" s="2024" t="s">
        <v>8058</v>
      </c>
      <c r="AYW49" s="2024">
        <v>46649000</v>
      </c>
      <c r="AYX49" s="2024">
        <v>46693362</v>
      </c>
      <c r="AYY49" s="3029">
        <v>9.5007080449676096E-2</v>
      </c>
      <c r="AYZ49" s="2024" t="s">
        <v>8059</v>
      </c>
      <c r="AZA49" s="2024">
        <v>4887000</v>
      </c>
      <c r="AZB49" s="2024">
        <v>3728716</v>
      </c>
      <c r="AZC49" s="3029">
        <v>31.063883653246847</v>
      </c>
      <c r="AZD49" s="2024" t="s">
        <v>8057</v>
      </c>
      <c r="AZE49" s="2024">
        <v>15336000</v>
      </c>
      <c r="AZF49" s="2024">
        <v>15335100</v>
      </c>
      <c r="AZG49" s="3029">
        <v>5.8688890192968302E-3</v>
      </c>
      <c r="AZH49" s="2024" t="s">
        <v>8059</v>
      </c>
      <c r="AZI49" s="2024">
        <v>2210000</v>
      </c>
      <c r="AZJ49" s="2024">
        <v>2111200</v>
      </c>
      <c r="AZK49" s="3029">
        <v>4.6798029556650391</v>
      </c>
      <c r="AZL49" s="2024" t="s">
        <v>8056</v>
      </c>
      <c r="AZM49" s="2024">
        <v>4126000</v>
      </c>
      <c r="AZN49" s="2024">
        <v>3589272</v>
      </c>
      <c r="AZO49" s="3029">
        <v>14.953673056820421</v>
      </c>
      <c r="AZP49" s="2024" t="s">
        <v>8057</v>
      </c>
      <c r="AZQ49" s="2024">
        <v>0</v>
      </c>
      <c r="AZR49" s="2024">
        <v>0</v>
      </c>
      <c r="AZS49" s="3029" t="s">
        <v>31</v>
      </c>
      <c r="AZT49" s="2024" t="s">
        <v>31</v>
      </c>
      <c r="AZU49" s="2024">
        <v>60000</v>
      </c>
      <c r="AZV49" s="2024">
        <v>27000</v>
      </c>
      <c r="AZW49" s="3029">
        <v>122.22222222222223</v>
      </c>
      <c r="AZX49" s="2024" t="s">
        <v>8057</v>
      </c>
      <c r="AZY49" s="2123">
        <v>743972000</v>
      </c>
      <c r="AZZ49" s="2024">
        <v>755790852</v>
      </c>
      <c r="BAA49" s="3029">
        <v>1.563772830634889</v>
      </c>
      <c r="BAB49" s="2024" t="s">
        <v>8059</v>
      </c>
      <c r="BAC49" s="2024">
        <v>175664000</v>
      </c>
      <c r="BAD49" s="2024">
        <v>175703867</v>
      </c>
      <c r="BAE49" s="3029">
        <v>2.2689881947783874E-2</v>
      </c>
      <c r="BAF49" s="2024" t="s">
        <v>8059</v>
      </c>
      <c r="BAG49" s="2024">
        <v>916600000</v>
      </c>
      <c r="BAH49" s="2024">
        <v>858439014</v>
      </c>
      <c r="BAI49" s="3029">
        <v>6.7752030198385143</v>
      </c>
      <c r="BAJ49" s="2024" t="s">
        <v>8058</v>
      </c>
      <c r="BAK49" s="2123">
        <v>415204000</v>
      </c>
      <c r="BAL49" s="2024">
        <v>433546838</v>
      </c>
      <c r="BAM49" s="3029">
        <v>4.2308780487519044</v>
      </c>
      <c r="BAN49" s="2024" t="s">
        <v>8056</v>
      </c>
      <c r="BAO49" s="2024">
        <v>0</v>
      </c>
      <c r="BAP49" s="2024">
        <v>0</v>
      </c>
      <c r="BAQ49" s="3029" t="s">
        <v>31</v>
      </c>
      <c r="BAR49" s="2024" t="s">
        <v>31</v>
      </c>
      <c r="BAS49" s="2024">
        <v>286406000</v>
      </c>
      <c r="BAT49" s="2024">
        <v>287416366</v>
      </c>
      <c r="BAU49" s="3029">
        <v>0.35153391369509279</v>
      </c>
      <c r="BAV49" s="2024" t="s">
        <v>8059</v>
      </c>
      <c r="BAW49" s="2024">
        <v>0</v>
      </c>
      <c r="BAX49" s="2024">
        <v>14993727</v>
      </c>
      <c r="BAY49" s="3029">
        <v>100</v>
      </c>
      <c r="BAZ49" s="2024" t="s">
        <v>8057</v>
      </c>
      <c r="BBA49" s="2024">
        <v>42362000</v>
      </c>
      <c r="BBB49" s="2024">
        <v>19833921</v>
      </c>
      <c r="BBC49" s="3029">
        <v>113.58358743084636</v>
      </c>
      <c r="BBD49" s="2024" t="s">
        <v>8057</v>
      </c>
      <c r="BBE49" s="2123">
        <v>57343000</v>
      </c>
      <c r="BBF49" s="2024">
        <v>48614439</v>
      </c>
      <c r="BBG49" s="3029">
        <v>17.954667747991508</v>
      </c>
      <c r="BBH49" s="2024" t="s">
        <v>8057</v>
      </c>
      <c r="BBI49" s="2024">
        <v>2816000</v>
      </c>
      <c r="BBJ49" s="2024">
        <v>5765589</v>
      </c>
      <c r="BBK49" s="3029">
        <v>51.158502626531302</v>
      </c>
      <c r="BBL49" s="2024" t="s">
        <v>8057</v>
      </c>
      <c r="BBM49" s="2024">
        <v>115505000</v>
      </c>
      <c r="BBN49" s="2024">
        <v>121323839</v>
      </c>
      <c r="BBO49" s="3029">
        <v>4.7961217250964125</v>
      </c>
      <c r="BBP49" s="2024" t="s">
        <v>8056</v>
      </c>
      <c r="BBQ49" s="2123">
        <v>62396000</v>
      </c>
      <c r="BBR49" s="2024">
        <v>75130814</v>
      </c>
      <c r="BBS49" s="3029">
        <v>16.950187708601163</v>
      </c>
      <c r="BBT49" s="2024" t="s">
        <v>8057</v>
      </c>
      <c r="BBU49" s="2024">
        <v>8464000</v>
      </c>
      <c r="BBV49" s="2024">
        <v>6556930</v>
      </c>
      <c r="BBW49" s="3029">
        <v>29.084800356264282</v>
      </c>
      <c r="BBX49" s="2024" t="s">
        <v>8057</v>
      </c>
      <c r="BBY49" s="2024">
        <v>57135000</v>
      </c>
      <c r="BBZ49" s="2024">
        <v>57465468</v>
      </c>
      <c r="BCA49" s="3029">
        <v>0.57507231995396069</v>
      </c>
      <c r="BCB49" s="2024" t="s">
        <v>8059</v>
      </c>
      <c r="BCC49" s="2024">
        <v>22040000</v>
      </c>
      <c r="BCD49" s="2024">
        <v>13651064</v>
      </c>
      <c r="BCE49" s="3029">
        <v>61.452616440740456</v>
      </c>
      <c r="BCF49" s="2024" t="s">
        <v>8057</v>
      </c>
      <c r="BCG49" s="2024">
        <v>6035000</v>
      </c>
      <c r="BCH49" s="2024">
        <v>7601866</v>
      </c>
      <c r="BCI49" s="3029">
        <v>20.611597205212504</v>
      </c>
      <c r="BCJ49" s="2024" t="s">
        <v>8057</v>
      </c>
      <c r="BCK49" s="2024">
        <v>139754000</v>
      </c>
      <c r="BCL49" s="2024">
        <v>153884185</v>
      </c>
      <c r="BCM49" s="3029">
        <v>9.1823503500375949</v>
      </c>
      <c r="BCN49" s="2024" t="s">
        <v>8058</v>
      </c>
      <c r="BCO49" s="2024">
        <v>99786000</v>
      </c>
      <c r="BCP49" s="2024">
        <v>104749925</v>
      </c>
      <c r="BCQ49" s="3029">
        <v>4.738833941885872</v>
      </c>
      <c r="BCR49" s="2024" t="s">
        <v>8056</v>
      </c>
      <c r="BCS49" s="2024">
        <v>116367000</v>
      </c>
      <c r="BCT49" s="2024">
        <v>94320146</v>
      </c>
      <c r="BCU49" s="3029">
        <v>23.374490959757409</v>
      </c>
      <c r="BCV49" s="2024" t="s">
        <v>8057</v>
      </c>
      <c r="BCW49" s="2024">
        <v>94573000</v>
      </c>
      <c r="BCX49" s="2024">
        <v>77109404</v>
      </c>
      <c r="BCY49" s="3029">
        <v>22.647816082199256</v>
      </c>
      <c r="BCZ49" s="2024" t="s">
        <v>8057</v>
      </c>
      <c r="BDA49" s="2024">
        <v>46638000</v>
      </c>
      <c r="BDB49" s="2024">
        <v>39520428</v>
      </c>
      <c r="BDC49" s="3029">
        <v>18.009855561280872</v>
      </c>
      <c r="BDD49" s="2024" t="s">
        <v>8057</v>
      </c>
      <c r="BDE49" s="2024">
        <v>0</v>
      </c>
      <c r="BDF49" s="2024">
        <v>0</v>
      </c>
      <c r="BDG49" s="3029" t="s">
        <v>31</v>
      </c>
      <c r="BDH49" s="2024" t="s">
        <v>31</v>
      </c>
      <c r="BDI49" s="2024">
        <v>0</v>
      </c>
      <c r="BDJ49" s="2024">
        <v>0</v>
      </c>
      <c r="BDK49" s="3029" t="s">
        <v>31</v>
      </c>
      <c r="BDL49" s="2024" t="s">
        <v>31</v>
      </c>
      <c r="BDM49" s="2024">
        <v>67035000</v>
      </c>
      <c r="BDN49" s="2024">
        <v>67891518</v>
      </c>
      <c r="BDO49" s="3029">
        <v>1.261597951013556</v>
      </c>
      <c r="BDP49" s="2024" t="s">
        <v>8059</v>
      </c>
      <c r="BDQ49" s="2024">
        <v>2008000</v>
      </c>
      <c r="BDR49" s="2024">
        <v>2009694</v>
      </c>
      <c r="BDS49" s="3029">
        <v>8.4291439393254564E-2</v>
      </c>
      <c r="BDT49" s="2024" t="s">
        <v>8059</v>
      </c>
      <c r="BDU49" s="2024">
        <v>5613000</v>
      </c>
      <c r="BDV49" s="2024">
        <v>3742282</v>
      </c>
      <c r="BDW49" s="3029">
        <v>49.988696736376369</v>
      </c>
      <c r="BDX49" s="2024" t="s">
        <v>8057</v>
      </c>
      <c r="BDY49" s="2024">
        <v>0</v>
      </c>
      <c r="BDZ49" s="2024">
        <v>0</v>
      </c>
      <c r="BEA49" s="3029" t="s">
        <v>31</v>
      </c>
      <c r="BEB49" s="2024" t="s">
        <v>31</v>
      </c>
      <c r="BEC49" s="2024">
        <v>0</v>
      </c>
      <c r="BED49" s="2024">
        <v>0</v>
      </c>
      <c r="BEE49" s="3029" t="s">
        <v>31</v>
      </c>
      <c r="BEF49" s="2024" t="s">
        <v>31</v>
      </c>
      <c r="BEG49" s="2024">
        <v>2563000</v>
      </c>
      <c r="BEH49" s="2024">
        <v>7500069</v>
      </c>
      <c r="BEI49" s="3029">
        <v>65.826981058440936</v>
      </c>
      <c r="BEJ49" s="2024" t="s">
        <v>8057</v>
      </c>
      <c r="BEK49" s="2024">
        <v>12871000</v>
      </c>
      <c r="BEL49" s="2024">
        <v>8100261</v>
      </c>
      <c r="BEM49" s="3029">
        <v>58.896114581986922</v>
      </c>
      <c r="BEN49" s="2024" t="s">
        <v>8057</v>
      </c>
      <c r="BEO49" s="2024">
        <v>71002000</v>
      </c>
      <c r="BEP49" s="2024">
        <v>40357439</v>
      </c>
      <c r="BEQ49" s="3029">
        <v>75.932868287306349</v>
      </c>
      <c r="BER49" s="2024" t="s">
        <v>8057</v>
      </c>
      <c r="BES49" s="2024">
        <v>102320000</v>
      </c>
      <c r="BET49" s="2024">
        <v>98847521</v>
      </c>
      <c r="BEU49" s="3029">
        <v>3.5129651860464861</v>
      </c>
      <c r="BEV49" s="2024" t="s">
        <v>8056</v>
      </c>
      <c r="BEW49" s="2123">
        <v>7383</v>
      </c>
      <c r="BEX49" s="2024">
        <v>7440</v>
      </c>
      <c r="BEY49" s="3029">
        <v>0.76612903225806406</v>
      </c>
      <c r="BEZ49" s="2024" t="s">
        <v>8059</v>
      </c>
      <c r="BFA49" s="2024">
        <v>1063</v>
      </c>
      <c r="BFB49" s="2024">
        <v>1083</v>
      </c>
      <c r="BFC49" s="3029">
        <v>1.8467220683287167</v>
      </c>
      <c r="BFD49" s="2024" t="s">
        <v>8059</v>
      </c>
      <c r="BFE49" s="3029">
        <v>14.397941216307734</v>
      </c>
      <c r="BFF49" s="3029">
        <v>14.556451612903226</v>
      </c>
      <c r="BFG49" s="3029">
        <v>0.15851039659549215</v>
      </c>
      <c r="BFH49" s="2024" t="s">
        <v>8074</v>
      </c>
      <c r="BFI49" s="2780" t="s">
        <v>1632</v>
      </c>
      <c r="BFJ49" s="1495" t="s">
        <v>1632</v>
      </c>
      <c r="BFK49" s="1495" t="s">
        <v>1632</v>
      </c>
      <c r="BFL49" s="1495" t="s">
        <v>1632</v>
      </c>
      <c r="BFM49" s="1212">
        <v>10</v>
      </c>
      <c r="BFN49" s="1212">
        <v>10</v>
      </c>
      <c r="BFO49" s="1212">
        <v>10</v>
      </c>
      <c r="BFP49" s="1212">
        <v>10</v>
      </c>
      <c r="BFQ49" s="988">
        <f t="shared" si="74"/>
        <v>40</v>
      </c>
      <c r="BFR49" s="988">
        <f t="shared" si="75"/>
        <v>1</v>
      </c>
      <c r="BFS49" s="1993" t="s">
        <v>1632</v>
      </c>
      <c r="BFT49" s="1994" t="s">
        <v>1632</v>
      </c>
      <c r="BFU49" s="1994" t="s">
        <v>1632</v>
      </c>
      <c r="BFV49" s="1994" t="s">
        <v>1632</v>
      </c>
      <c r="BFW49" s="1995">
        <v>5</v>
      </c>
      <c r="BFX49" s="1995">
        <v>5</v>
      </c>
      <c r="BFY49" s="1995">
        <v>5</v>
      </c>
      <c r="BFZ49" s="1995">
        <v>5</v>
      </c>
      <c r="BGA49" s="1303">
        <f t="shared" si="76"/>
        <v>20</v>
      </c>
      <c r="BGB49" s="1303">
        <f t="shared" si="77"/>
        <v>1</v>
      </c>
      <c r="BGC49" s="1993" t="s">
        <v>1632</v>
      </c>
      <c r="BGD49" s="1994" t="s">
        <v>1632</v>
      </c>
      <c r="BGE49" s="1994" t="s">
        <v>1625</v>
      </c>
      <c r="BGF49" s="1994" t="s">
        <v>1625</v>
      </c>
      <c r="BGG49" s="1995">
        <v>10</v>
      </c>
      <c r="BGH49" s="1995">
        <v>10</v>
      </c>
      <c r="BGI49" s="1995">
        <v>0</v>
      </c>
      <c r="BGJ49" s="1995">
        <v>0</v>
      </c>
      <c r="BGK49" s="1303">
        <f t="shared" si="78"/>
        <v>20</v>
      </c>
      <c r="BGL49" s="1303">
        <f t="shared" si="79"/>
        <v>5</v>
      </c>
      <c r="BGM49" s="1993" t="s">
        <v>1632</v>
      </c>
      <c r="BGN49" s="1994" t="s">
        <v>1632</v>
      </c>
      <c r="BGO49" s="1994" t="s">
        <v>1632</v>
      </c>
      <c r="BGP49" s="1994" t="s">
        <v>1632</v>
      </c>
      <c r="BGQ49" s="1995">
        <v>5</v>
      </c>
      <c r="BGR49" s="1995">
        <v>5</v>
      </c>
      <c r="BGS49" s="1995">
        <v>5</v>
      </c>
      <c r="BGT49" s="1995">
        <v>5</v>
      </c>
      <c r="BGU49" s="1303">
        <f t="shared" si="80"/>
        <v>20</v>
      </c>
      <c r="BGV49" s="1303">
        <f t="shared" si="81"/>
        <v>1</v>
      </c>
      <c r="BGW49" s="1993" t="s">
        <v>1632</v>
      </c>
      <c r="BGX49" s="1994" t="s">
        <v>1632</v>
      </c>
      <c r="BGY49" s="1994" t="s">
        <v>1632</v>
      </c>
      <c r="BGZ49" s="1994" t="s">
        <v>1632</v>
      </c>
      <c r="BHA49" s="1995">
        <v>5</v>
      </c>
      <c r="BHB49" s="1995">
        <v>5</v>
      </c>
      <c r="BHC49" s="1995">
        <v>5</v>
      </c>
      <c r="BHD49" s="1995">
        <v>5</v>
      </c>
      <c r="BHE49" s="1303">
        <f t="shared" si="82"/>
        <v>20</v>
      </c>
      <c r="BHF49" s="1303">
        <f t="shared" si="83"/>
        <v>1</v>
      </c>
      <c r="BHG49" s="1993" t="s">
        <v>1632</v>
      </c>
      <c r="BHH49" s="1994" t="s">
        <v>1632</v>
      </c>
      <c r="BHI49" s="1994" t="s">
        <v>1632</v>
      </c>
      <c r="BHJ49" s="1994" t="s">
        <v>1632</v>
      </c>
      <c r="BHK49" s="1995">
        <v>5</v>
      </c>
      <c r="BHL49" s="1995">
        <v>5</v>
      </c>
      <c r="BHM49" s="1995">
        <v>5</v>
      </c>
      <c r="BHN49" s="1995">
        <v>5</v>
      </c>
      <c r="BHO49" s="1303">
        <f t="shared" si="84"/>
        <v>20</v>
      </c>
      <c r="BHP49" s="1303">
        <f t="shared" si="85"/>
        <v>1</v>
      </c>
      <c r="BHQ49" s="1993" t="s">
        <v>1632</v>
      </c>
      <c r="BHR49" s="1994" t="s">
        <v>1632</v>
      </c>
      <c r="BHS49" s="1994" t="s">
        <v>1632</v>
      </c>
      <c r="BHT49" s="1994" t="s">
        <v>1625</v>
      </c>
      <c r="BHU49" s="1995">
        <v>5</v>
      </c>
      <c r="BHV49" s="1995">
        <v>5</v>
      </c>
      <c r="BHW49" s="1995">
        <v>5</v>
      </c>
      <c r="BHX49" s="1995">
        <v>0</v>
      </c>
      <c r="BHY49" s="1303">
        <f t="shared" si="86"/>
        <v>15</v>
      </c>
      <c r="BHZ49" s="1303">
        <f t="shared" si="87"/>
        <v>42</v>
      </c>
      <c r="BIA49" s="1993" t="s">
        <v>1626</v>
      </c>
      <c r="BIB49" s="1994" t="s">
        <v>1626</v>
      </c>
      <c r="BIC49" s="1994" t="s">
        <v>1626</v>
      </c>
      <c r="BID49" s="1994" t="s">
        <v>1626</v>
      </c>
      <c r="BIE49" s="1994" t="s">
        <v>1625</v>
      </c>
      <c r="BIF49" s="4112">
        <f t="shared" si="88"/>
        <v>4</v>
      </c>
      <c r="BIG49" s="1303">
        <f t="shared" si="89"/>
        <v>32</v>
      </c>
      <c r="BIH49" s="2916">
        <v>17</v>
      </c>
      <c r="BII49" s="3967">
        <v>2.3148148148148149</v>
      </c>
      <c r="BIJ49" s="1303">
        <f t="shared" si="90"/>
        <v>47</v>
      </c>
      <c r="BIK49" s="2073">
        <v>129</v>
      </c>
      <c r="BIL49" s="1303">
        <v>95</v>
      </c>
      <c r="BIM49" s="1995">
        <v>73.643410852713174</v>
      </c>
      <c r="BIN49" s="1303">
        <f t="shared" si="91"/>
        <v>49</v>
      </c>
      <c r="BIO49" s="1993" t="s">
        <v>1626</v>
      </c>
      <c r="BIP49" s="1994" t="s">
        <v>1626</v>
      </c>
      <c r="BIQ49" s="1994" t="s">
        <v>1626</v>
      </c>
      <c r="BIR49" s="1994" t="s">
        <v>1626</v>
      </c>
      <c r="BIS49" s="1994" t="s">
        <v>1626</v>
      </c>
      <c r="BIT49" s="1994" t="s">
        <v>1626</v>
      </c>
      <c r="BIU49" s="1994" t="s">
        <v>1626</v>
      </c>
      <c r="BIV49" s="1994" t="s">
        <v>1626</v>
      </c>
      <c r="BIW49" s="1994" t="s">
        <v>1626</v>
      </c>
      <c r="BIX49" s="1994" t="s">
        <v>1625</v>
      </c>
      <c r="BIY49" s="3617">
        <f t="shared" si="92"/>
        <v>9</v>
      </c>
      <c r="BIZ49" s="2906">
        <f t="shared" si="93"/>
        <v>11</v>
      </c>
      <c r="BJA49" s="3971">
        <v>62</v>
      </c>
      <c r="BJB49" s="3972">
        <v>8.4422657952069731</v>
      </c>
      <c r="BJC49" s="3971">
        <v>58</v>
      </c>
      <c r="BJD49" s="3972">
        <v>93.548387096774192</v>
      </c>
      <c r="BJE49" s="3972">
        <v>42</v>
      </c>
      <c r="BJF49" s="3971">
        <v>0</v>
      </c>
      <c r="BJG49" s="3972">
        <v>0</v>
      </c>
      <c r="BJH49" s="3972">
        <v>53</v>
      </c>
      <c r="BJI49" s="3971">
        <v>0</v>
      </c>
      <c r="BJJ49" s="3972">
        <v>0</v>
      </c>
      <c r="BJK49" s="3973">
        <v>41</v>
      </c>
      <c r="BJL49" s="3971">
        <v>94</v>
      </c>
      <c r="BJM49" s="3972">
        <v>12.799564270152505</v>
      </c>
      <c r="BJN49" s="3971">
        <v>0</v>
      </c>
      <c r="BJO49" s="3972">
        <v>0</v>
      </c>
      <c r="BJP49" s="3973">
        <v>35</v>
      </c>
      <c r="BJQ49" s="3971">
        <v>6147</v>
      </c>
      <c r="BJR49" s="3972">
        <v>837.00980392156862</v>
      </c>
      <c r="BJS49" s="3971">
        <v>0</v>
      </c>
      <c r="BJT49" s="3972">
        <v>0</v>
      </c>
      <c r="BJU49" s="3973">
        <v>28</v>
      </c>
      <c r="BJV49" s="2074">
        <v>33.300000000000004</v>
      </c>
      <c r="BJW49" s="1303">
        <f t="shared" si="7"/>
        <v>25</v>
      </c>
      <c r="BJX49" s="1993" t="s">
        <v>1632</v>
      </c>
      <c r="BJY49" s="1994" t="s">
        <v>1632</v>
      </c>
      <c r="BJZ49" s="1495" t="s">
        <v>1632</v>
      </c>
      <c r="BKA49" s="1495" t="s">
        <v>1625</v>
      </c>
      <c r="BKB49" s="1212">
        <v>5</v>
      </c>
      <c r="BKC49" s="1212">
        <v>5</v>
      </c>
      <c r="BKD49" s="1212">
        <v>5</v>
      </c>
      <c r="BKE49" s="1212">
        <v>0</v>
      </c>
      <c r="BKF49" s="988">
        <f t="shared" si="94"/>
        <v>15</v>
      </c>
      <c r="BKG49" s="988">
        <f t="shared" si="95"/>
        <v>12</v>
      </c>
      <c r="BKH49" s="2780" t="s">
        <v>1632</v>
      </c>
      <c r="BKI49" s="1495" t="s">
        <v>1632</v>
      </c>
      <c r="BKJ49" s="1495" t="s">
        <v>1632</v>
      </c>
      <c r="BKK49" s="1495" t="s">
        <v>1625</v>
      </c>
      <c r="BKL49" s="1212">
        <v>5</v>
      </c>
      <c r="BKM49" s="1212">
        <v>5</v>
      </c>
      <c r="BKN49" s="1212">
        <v>5</v>
      </c>
      <c r="BKO49" s="1212">
        <v>0</v>
      </c>
      <c r="BKP49" s="988">
        <f t="shared" si="96"/>
        <v>15</v>
      </c>
      <c r="BKQ49" s="988">
        <f t="shared" si="97"/>
        <v>6</v>
      </c>
      <c r="BKR49" s="2780" t="s">
        <v>1632</v>
      </c>
      <c r="BKS49" s="1495" t="s">
        <v>1632</v>
      </c>
      <c r="BKT49" s="1495" t="s">
        <v>1625</v>
      </c>
      <c r="BKU49" s="1495" t="s">
        <v>1625</v>
      </c>
      <c r="BKV49" s="1212">
        <v>15</v>
      </c>
      <c r="BKW49" s="1212">
        <v>15</v>
      </c>
      <c r="BKX49" s="1212">
        <v>0</v>
      </c>
      <c r="BKY49" s="1212">
        <v>0</v>
      </c>
      <c r="BKZ49" s="988">
        <f t="shared" si="98"/>
        <v>30</v>
      </c>
      <c r="BLA49" s="988">
        <f t="shared" si="99"/>
        <v>24</v>
      </c>
      <c r="BLB49" s="3971">
        <v>2</v>
      </c>
      <c r="BLC49" s="3972">
        <v>0.27233115468409591</v>
      </c>
      <c r="BLD49" s="3973">
        <v>75</v>
      </c>
      <c r="BLE49" s="3971">
        <v>0</v>
      </c>
      <c r="BLF49" s="3972">
        <v>0</v>
      </c>
      <c r="BLG49" s="3973">
        <v>14</v>
      </c>
      <c r="BLH49" s="3971">
        <v>2</v>
      </c>
      <c r="BLI49" s="3972">
        <v>0.27233115468409591</v>
      </c>
      <c r="BLJ49" s="3973">
        <v>45</v>
      </c>
      <c r="BLK49" s="3971">
        <v>0</v>
      </c>
      <c r="BLL49" s="3972">
        <v>0</v>
      </c>
      <c r="BLM49" s="3973">
        <v>39</v>
      </c>
      <c r="BLN49" s="3971">
        <v>6</v>
      </c>
      <c r="BLO49" s="3972">
        <v>0.81699346405228757</v>
      </c>
      <c r="BLP49" s="3973">
        <v>30</v>
      </c>
      <c r="BLQ49" s="3971">
        <v>0</v>
      </c>
      <c r="BLR49" s="3972">
        <v>0</v>
      </c>
      <c r="BLS49" s="3973">
        <v>13</v>
      </c>
      <c r="BLT49" s="3971">
        <v>0</v>
      </c>
      <c r="BLU49" s="3972">
        <v>0</v>
      </c>
      <c r="BLV49" s="3973">
        <v>14</v>
      </c>
      <c r="BLW49" s="3971">
        <v>4</v>
      </c>
      <c r="BLX49" s="3972">
        <v>0.54466230936819182</v>
      </c>
      <c r="BLY49" s="3973">
        <v>27</v>
      </c>
      <c r="BLZ49" s="2782">
        <v>0</v>
      </c>
      <c r="BMA49" s="2773">
        <v>0</v>
      </c>
      <c r="BMB49" s="988">
        <v>65</v>
      </c>
      <c r="BMC49" s="2782">
        <v>8</v>
      </c>
      <c r="BMD49" s="2773">
        <v>1.0893246187363836</v>
      </c>
      <c r="BME49" s="988">
        <v>19</v>
      </c>
      <c r="BMF49" s="2782">
        <v>2</v>
      </c>
      <c r="BMG49" s="2773">
        <v>0.27233115468409591</v>
      </c>
      <c r="BMH49" s="988">
        <v>3</v>
      </c>
      <c r="BMI49" s="2782">
        <v>2</v>
      </c>
      <c r="BMJ49" s="2773">
        <v>0.27233115468409591</v>
      </c>
      <c r="BMK49" s="988">
        <v>10</v>
      </c>
      <c r="BML49" s="2782">
        <v>0</v>
      </c>
      <c r="BMM49" s="2773">
        <v>0</v>
      </c>
      <c r="BMN49" s="988">
        <v>10</v>
      </c>
      <c r="BMO49" s="2782">
        <v>0</v>
      </c>
      <c r="BMP49" s="2773">
        <v>0</v>
      </c>
      <c r="BMQ49" s="988">
        <v>2</v>
      </c>
      <c r="BMR49" s="2782">
        <v>0</v>
      </c>
      <c r="BMS49" s="2773">
        <v>0</v>
      </c>
      <c r="BMT49" s="988">
        <v>66</v>
      </c>
      <c r="BMU49" s="2782">
        <v>10</v>
      </c>
      <c r="BMV49" s="2773">
        <v>1.3616557734204793</v>
      </c>
      <c r="BMW49" s="988">
        <v>29</v>
      </c>
      <c r="BMX49" s="2782">
        <v>2</v>
      </c>
      <c r="BMY49" s="2773">
        <v>0.27233115468409591</v>
      </c>
      <c r="BMZ49" s="988">
        <v>10</v>
      </c>
      <c r="BNA49" s="2782">
        <v>0</v>
      </c>
      <c r="BNB49" s="2773">
        <v>0</v>
      </c>
      <c r="BNC49" s="988">
        <v>28</v>
      </c>
      <c r="BND49" s="2782">
        <v>0</v>
      </c>
      <c r="BNE49" s="2773">
        <v>0</v>
      </c>
      <c r="BNF49" s="988">
        <v>4</v>
      </c>
      <c r="BNG49" s="2782">
        <v>0</v>
      </c>
      <c r="BNH49" s="2773">
        <v>0</v>
      </c>
      <c r="BNI49" s="988">
        <v>19</v>
      </c>
      <c r="BNJ49" s="2782">
        <v>0</v>
      </c>
      <c r="BNK49" s="2773">
        <v>0</v>
      </c>
      <c r="BNL49" s="988">
        <v>30</v>
      </c>
      <c r="BNM49" s="2782">
        <v>0</v>
      </c>
      <c r="BNN49" s="2773">
        <v>0</v>
      </c>
      <c r="BNO49" s="988">
        <v>5</v>
      </c>
      <c r="BNQ49" s="729">
        <v>193</v>
      </c>
      <c r="BNR49" s="729">
        <v>27</v>
      </c>
      <c r="BNS49" s="729">
        <v>7429</v>
      </c>
      <c r="BNT49" s="729">
        <v>25.979270426706151</v>
      </c>
      <c r="BNU49" s="729">
        <v>3.6344057073630367</v>
      </c>
      <c r="BNV49" s="4113">
        <v>16</v>
      </c>
      <c r="BNW49" s="4113">
        <v>17</v>
      </c>
    </row>
    <row r="50" spans="1:1739" ht="13" x14ac:dyDescent="0.2">
      <c r="A50" s="696" t="s">
        <v>1777</v>
      </c>
      <c r="B50" s="697" t="s">
        <v>1778</v>
      </c>
      <c r="C50" s="697" t="s">
        <v>1646</v>
      </c>
      <c r="D50" s="697" t="s">
        <v>1646</v>
      </c>
      <c r="E50" s="697" t="s">
        <v>1638</v>
      </c>
      <c r="F50" s="698" t="s">
        <v>1779</v>
      </c>
      <c r="G50" s="699" t="s">
        <v>2349</v>
      </c>
      <c r="H50" s="700">
        <v>248</v>
      </c>
      <c r="I50" s="703">
        <v>7.21</v>
      </c>
      <c r="J50" s="699">
        <f t="shared" si="8"/>
        <v>37</v>
      </c>
      <c r="K50" s="702">
        <v>277</v>
      </c>
      <c r="L50" s="703">
        <v>7.21</v>
      </c>
      <c r="M50" s="710">
        <f t="shared" si="9"/>
        <v>29</v>
      </c>
      <c r="N50" s="712">
        <f t="shared" si="10"/>
        <v>0</v>
      </c>
      <c r="O50" s="702">
        <v>231</v>
      </c>
      <c r="P50" s="703">
        <v>7.21</v>
      </c>
      <c r="Q50" s="710">
        <f t="shared" si="11"/>
        <v>22</v>
      </c>
      <c r="R50" s="712">
        <f t="shared" si="12"/>
        <v>0</v>
      </c>
      <c r="S50" s="702">
        <v>223</v>
      </c>
      <c r="T50" s="703">
        <v>6.13</v>
      </c>
      <c r="U50" s="699">
        <f t="shared" si="100"/>
        <v>46</v>
      </c>
      <c r="V50" s="702">
        <v>193</v>
      </c>
      <c r="W50" s="703">
        <v>5.82</v>
      </c>
      <c r="X50" s="710">
        <f t="shared" si="0"/>
        <v>77</v>
      </c>
      <c r="Y50" s="712">
        <f t="shared" si="13"/>
        <v>-0.30999999999999961</v>
      </c>
      <c r="Z50" s="702">
        <v>205</v>
      </c>
      <c r="AA50" s="703">
        <v>6.2</v>
      </c>
      <c r="AB50" s="710">
        <f t="shared" si="101"/>
        <v>27</v>
      </c>
      <c r="AC50" s="712">
        <f t="shared" si="14"/>
        <v>0.37999999999999989</v>
      </c>
      <c r="AD50" s="706">
        <v>176</v>
      </c>
      <c r="AE50" s="701">
        <v>6.1590909090909092</v>
      </c>
      <c r="AF50" s="702">
        <v>21</v>
      </c>
      <c r="AG50" s="704">
        <v>7.7619047619047619</v>
      </c>
      <c r="AH50" s="705">
        <f t="shared" si="102"/>
        <v>1</v>
      </c>
      <c r="AI50" s="707">
        <v>100</v>
      </c>
      <c r="AJ50" s="704">
        <v>5.98</v>
      </c>
      <c r="AK50" s="705">
        <f t="shared" si="103"/>
        <v>63</v>
      </c>
      <c r="AL50" s="702">
        <v>76</v>
      </c>
      <c r="AM50" s="704">
        <v>6.3947368421052628</v>
      </c>
      <c r="AN50" s="1595">
        <f t="shared" si="104"/>
        <v>5</v>
      </c>
      <c r="AO50" s="4086"/>
      <c r="AP50" s="717">
        <v>80.099999999999994</v>
      </c>
      <c r="AQ50" s="705">
        <v>61</v>
      </c>
      <c r="AR50" s="709">
        <v>85.4</v>
      </c>
      <c r="AS50" s="705">
        <v>23</v>
      </c>
      <c r="AT50" s="709">
        <v>-0.5</v>
      </c>
      <c r="AU50" s="701">
        <v>0</v>
      </c>
      <c r="AV50" s="702">
        <v>80</v>
      </c>
      <c r="AW50" s="715">
        <f t="shared" si="15"/>
        <v>21</v>
      </c>
      <c r="AX50" s="710">
        <v>70</v>
      </c>
      <c r="AY50" s="715">
        <f t="shared" si="16"/>
        <v>36</v>
      </c>
      <c r="AZ50" s="702">
        <v>210</v>
      </c>
      <c r="BA50" s="711">
        <f t="shared" si="105"/>
        <v>23</v>
      </c>
      <c r="BB50" s="702">
        <v>300</v>
      </c>
      <c r="BC50" s="726">
        <v>20</v>
      </c>
      <c r="BD50" s="702">
        <v>242</v>
      </c>
      <c r="BE50" s="703">
        <v>18.595041322314049</v>
      </c>
      <c r="BF50" s="705">
        <f t="shared" si="17"/>
        <v>12</v>
      </c>
      <c r="BG50" s="702">
        <v>242</v>
      </c>
      <c r="BH50" s="703">
        <v>13.223140495867769</v>
      </c>
      <c r="BI50" s="705">
        <f t="shared" si="18"/>
        <v>37</v>
      </c>
      <c r="BJ50" s="702">
        <v>240</v>
      </c>
      <c r="BK50" s="703">
        <v>51.249999999999993</v>
      </c>
      <c r="BL50" s="705">
        <f t="shared" si="19"/>
        <v>55</v>
      </c>
      <c r="BM50" s="702">
        <v>241</v>
      </c>
      <c r="BN50" s="703">
        <v>16.182572614107883</v>
      </c>
      <c r="BO50" s="705">
        <v>28</v>
      </c>
      <c r="BP50" s="702">
        <v>229</v>
      </c>
      <c r="BQ50" s="703">
        <v>1.7467248908296942</v>
      </c>
      <c r="BR50" s="705">
        <v>47</v>
      </c>
      <c r="BS50" s="702">
        <v>235</v>
      </c>
      <c r="BT50" s="703">
        <v>30.638297872340424</v>
      </c>
      <c r="BU50" s="705">
        <v>14</v>
      </c>
      <c r="BV50" s="702">
        <v>23</v>
      </c>
      <c r="BW50" s="703">
        <v>43.478260869565219</v>
      </c>
      <c r="BX50" s="705">
        <f t="shared" si="20"/>
        <v>6</v>
      </c>
      <c r="BY50" s="702">
        <v>23</v>
      </c>
      <c r="BZ50" s="703">
        <v>69.565217391304344</v>
      </c>
      <c r="CA50" s="705">
        <f t="shared" si="21"/>
        <v>13</v>
      </c>
      <c r="CB50" s="702">
        <v>21</v>
      </c>
      <c r="CC50" s="703">
        <v>66.666666666666657</v>
      </c>
      <c r="CD50" s="705">
        <f t="shared" si="22"/>
        <v>64</v>
      </c>
      <c r="CE50" s="702">
        <v>23</v>
      </c>
      <c r="CF50" s="703">
        <v>21.739130434782609</v>
      </c>
      <c r="CG50" s="705">
        <v>6</v>
      </c>
      <c r="CH50" s="702">
        <v>21</v>
      </c>
      <c r="CI50" s="703">
        <v>0</v>
      </c>
      <c r="CJ50" s="705">
        <f t="shared" si="106"/>
        <v>1</v>
      </c>
      <c r="CK50" s="702">
        <v>21</v>
      </c>
      <c r="CL50" s="703">
        <v>33.333333333333329</v>
      </c>
      <c r="CM50" s="705">
        <f t="shared" si="23"/>
        <v>7</v>
      </c>
      <c r="CN50" s="709">
        <v>12.8</v>
      </c>
      <c r="CO50" s="726">
        <v>16</v>
      </c>
      <c r="CP50" s="703">
        <v>2.2999999999999998</v>
      </c>
      <c r="CQ50" s="703">
        <v>5.5</v>
      </c>
      <c r="CR50" s="704">
        <v>4.9000000000000004</v>
      </c>
      <c r="CS50" s="709">
        <v>12.2</v>
      </c>
      <c r="CT50" s="701">
        <v>12.2</v>
      </c>
      <c r="CU50" s="712">
        <v>14.7</v>
      </c>
      <c r="CV50" s="729">
        <f t="shared" si="24"/>
        <v>12</v>
      </c>
      <c r="CW50" s="712">
        <v>2.6</v>
      </c>
      <c r="CX50" s="712">
        <v>6.1</v>
      </c>
      <c r="CY50" s="712">
        <v>6.1</v>
      </c>
      <c r="CZ50" s="714">
        <v>75</v>
      </c>
      <c r="DA50" s="985">
        <v>85.87</v>
      </c>
      <c r="DB50" s="729">
        <v>16</v>
      </c>
      <c r="DC50" s="715">
        <v>21</v>
      </c>
      <c r="DD50" s="985">
        <v>86.62</v>
      </c>
      <c r="DE50" s="729">
        <v>10</v>
      </c>
      <c r="DF50" s="715">
        <v>42</v>
      </c>
      <c r="DG50" s="712">
        <v>86.86</v>
      </c>
      <c r="DH50" s="729">
        <v>13</v>
      </c>
      <c r="DI50" s="715">
        <v>12</v>
      </c>
      <c r="DJ50" s="712">
        <v>81.08</v>
      </c>
      <c r="DK50" s="729">
        <v>67</v>
      </c>
      <c r="DL50" s="716">
        <v>26.760563380281688</v>
      </c>
      <c r="DM50" s="710">
        <v>58</v>
      </c>
      <c r="DN50" s="715">
        <v>71</v>
      </c>
      <c r="DO50" s="717">
        <v>73.239436619718319</v>
      </c>
      <c r="DP50" s="710">
        <v>51</v>
      </c>
      <c r="DQ50" s="703">
        <v>0</v>
      </c>
      <c r="DR50" s="705">
        <v>18</v>
      </c>
      <c r="DS50" s="709">
        <v>59.259259259259252</v>
      </c>
      <c r="DT50" s="721">
        <v>58</v>
      </c>
      <c r="DU50" s="703">
        <v>0</v>
      </c>
      <c r="DV50" s="705">
        <v>17</v>
      </c>
      <c r="DW50" s="718">
        <v>70.454545454545453</v>
      </c>
      <c r="DX50" s="705">
        <v>30</v>
      </c>
      <c r="DY50" s="703">
        <v>0</v>
      </c>
      <c r="DZ50" s="705">
        <v>53</v>
      </c>
      <c r="EA50" s="702">
        <v>227</v>
      </c>
      <c r="EB50" s="719">
        <v>74.449339207048453</v>
      </c>
      <c r="EC50" s="705">
        <f t="shared" si="1"/>
        <v>42</v>
      </c>
      <c r="ED50" s="702">
        <v>20</v>
      </c>
      <c r="EE50" s="719">
        <v>55.000000000000007</v>
      </c>
      <c r="EF50" s="705">
        <v>22</v>
      </c>
      <c r="EG50" s="702">
        <v>198</v>
      </c>
      <c r="EH50" s="720">
        <v>67.171717171717177</v>
      </c>
      <c r="EI50" s="705">
        <v>11</v>
      </c>
      <c r="EJ50" s="768">
        <v>178</v>
      </c>
      <c r="EK50" s="3956">
        <v>0.91666666666666663</v>
      </c>
      <c r="EL50" s="3957">
        <v>39</v>
      </c>
      <c r="EM50" s="3958">
        <v>10.112359550561797</v>
      </c>
      <c r="EN50" s="770">
        <v>24</v>
      </c>
      <c r="EO50" s="768">
        <v>189</v>
      </c>
      <c r="EP50" s="1583">
        <v>1.173913043478261</v>
      </c>
      <c r="EQ50" s="2356">
        <v>62</v>
      </c>
      <c r="ER50" s="3958">
        <v>24.338624338624339</v>
      </c>
      <c r="ES50" s="770">
        <v>10</v>
      </c>
      <c r="ET50" s="768">
        <v>197</v>
      </c>
      <c r="EU50" s="1583">
        <v>1.0813953488372092</v>
      </c>
      <c r="EV50" s="2356">
        <v>19</v>
      </c>
      <c r="EW50" s="3958">
        <v>21.82741116751269</v>
      </c>
      <c r="EX50" s="770">
        <v>22</v>
      </c>
      <c r="EY50" s="3974">
        <v>178</v>
      </c>
      <c r="EZ50" s="1583">
        <v>0.8214285714285714</v>
      </c>
      <c r="FA50" s="2356">
        <v>25</v>
      </c>
      <c r="FB50" s="3966">
        <v>7.8651685393258424</v>
      </c>
      <c r="FC50" s="3975">
        <v>25</v>
      </c>
      <c r="FD50" s="768">
        <v>177</v>
      </c>
      <c r="FE50" s="3957">
        <v>1.2083333333333333</v>
      </c>
      <c r="FF50" s="3957">
        <v>20</v>
      </c>
      <c r="FG50" s="3958">
        <v>6.7796610169491522</v>
      </c>
      <c r="FH50" s="770">
        <v>34</v>
      </c>
      <c r="FI50" s="3965">
        <v>187</v>
      </c>
      <c r="FJ50" s="3957">
        <v>0.5</v>
      </c>
      <c r="FK50" s="3957">
        <v>36</v>
      </c>
      <c r="FL50" s="3966">
        <v>2.6737967914438503</v>
      </c>
      <c r="FM50" s="3965">
        <v>31</v>
      </c>
      <c r="FN50" s="768">
        <v>205</v>
      </c>
      <c r="FO50" s="3957">
        <v>0.72727272727272729</v>
      </c>
      <c r="FP50" s="3957">
        <v>29</v>
      </c>
      <c r="FQ50" s="3958">
        <v>16.097560975609756</v>
      </c>
      <c r="FR50" s="770">
        <v>5</v>
      </c>
      <c r="FS50" s="768">
        <v>176</v>
      </c>
      <c r="FT50" s="3957">
        <v>3.0886075949367089</v>
      </c>
      <c r="FU50" s="3957">
        <v>46</v>
      </c>
      <c r="FV50" s="3958">
        <v>44.886363636363633</v>
      </c>
      <c r="FW50" s="770">
        <v>12</v>
      </c>
      <c r="FX50" s="714">
        <v>21</v>
      </c>
      <c r="FY50" s="725">
        <v>33.333333333333329</v>
      </c>
      <c r="FZ50" s="715">
        <v>2</v>
      </c>
      <c r="GA50" s="702">
        <v>16</v>
      </c>
      <c r="GB50" s="727">
        <v>1.75</v>
      </c>
      <c r="GC50" s="726">
        <v>4</v>
      </c>
      <c r="GD50" s="720">
        <v>12.5</v>
      </c>
      <c r="GE50" s="705">
        <v>2</v>
      </c>
      <c r="GF50" s="702">
        <v>15</v>
      </c>
      <c r="GG50" s="712">
        <v>0.5</v>
      </c>
      <c r="GH50" s="729">
        <v>57</v>
      </c>
      <c r="GI50" s="720">
        <v>6.666666666666667</v>
      </c>
      <c r="GJ50" s="705">
        <v>15</v>
      </c>
      <c r="GK50" s="702">
        <v>15</v>
      </c>
      <c r="GL50" s="712">
        <v>0.5</v>
      </c>
      <c r="GM50" s="729">
        <v>50</v>
      </c>
      <c r="GN50" s="720">
        <v>6.666666666666667</v>
      </c>
      <c r="GO50" s="705">
        <v>32</v>
      </c>
      <c r="GP50" s="702">
        <v>15</v>
      </c>
      <c r="GQ50" s="712">
        <v>0</v>
      </c>
      <c r="GR50" s="729">
        <v>56</v>
      </c>
      <c r="GS50" s="720">
        <v>0</v>
      </c>
      <c r="GT50" s="705">
        <v>56</v>
      </c>
      <c r="GU50" s="702">
        <v>16</v>
      </c>
      <c r="GV50" s="726">
        <v>2.5</v>
      </c>
      <c r="GW50" s="726">
        <v>2</v>
      </c>
      <c r="GX50" s="720">
        <v>12.5</v>
      </c>
      <c r="GY50" s="705">
        <v>30</v>
      </c>
      <c r="GZ50" s="702">
        <v>20</v>
      </c>
      <c r="HA50" s="726">
        <v>0.5</v>
      </c>
      <c r="HB50" s="726">
        <v>31</v>
      </c>
      <c r="HC50" s="720">
        <v>15</v>
      </c>
      <c r="HD50" s="705">
        <v>1</v>
      </c>
      <c r="HE50" s="702">
        <v>17</v>
      </c>
      <c r="HF50" s="726">
        <v>2.5</v>
      </c>
      <c r="HG50" s="726">
        <v>1</v>
      </c>
      <c r="HH50" s="720">
        <v>5.8823529411764701</v>
      </c>
      <c r="HI50" s="705">
        <v>3</v>
      </c>
      <c r="HJ50" s="702">
        <v>18</v>
      </c>
      <c r="HK50" s="726">
        <v>2.5</v>
      </c>
      <c r="HL50" s="726">
        <v>23</v>
      </c>
      <c r="HM50" s="720">
        <v>5.5555555555555554</v>
      </c>
      <c r="HN50" s="705">
        <v>2</v>
      </c>
      <c r="HO50" s="709">
        <v>17.045454545454543</v>
      </c>
      <c r="HP50" s="703">
        <v>5.6818181818181817</v>
      </c>
      <c r="HQ50" s="703">
        <v>70.454545454545453</v>
      </c>
      <c r="HR50" s="703">
        <v>15.909090909090908</v>
      </c>
      <c r="HS50" s="1299">
        <v>14.772727272727273</v>
      </c>
      <c r="HT50" s="1299">
        <v>20.454545454545457</v>
      </c>
      <c r="HU50" s="1299">
        <v>72.727272727272734</v>
      </c>
      <c r="HV50" s="1299">
        <v>6.8181818181818175</v>
      </c>
      <c r="HW50" s="1299">
        <v>72.727272727272734</v>
      </c>
      <c r="HX50" s="1300">
        <v>88</v>
      </c>
      <c r="HY50" s="709">
        <v>13.947990543735225</v>
      </c>
      <c r="HZ50" s="709">
        <v>1.4184397163120568</v>
      </c>
      <c r="IA50" s="709">
        <v>61.465721040189123</v>
      </c>
      <c r="IB50" s="709">
        <v>18.67612293144208</v>
      </c>
      <c r="IC50" s="709">
        <v>8.7470449172576838</v>
      </c>
      <c r="ID50" s="709">
        <v>43.262411347517734</v>
      </c>
      <c r="IE50" s="709">
        <v>50.591016548463351</v>
      </c>
      <c r="IF50" s="709">
        <v>4.2553191489361701</v>
      </c>
      <c r="IG50" s="709">
        <v>54.137115839243499</v>
      </c>
      <c r="IH50" s="1300">
        <v>423</v>
      </c>
      <c r="II50" s="1265">
        <v>1</v>
      </c>
      <c r="IJ50" s="1266">
        <v>1</v>
      </c>
      <c r="IK50" s="1266">
        <v>6</v>
      </c>
      <c r="IL50" s="1266">
        <v>1</v>
      </c>
      <c r="IM50" s="1266">
        <v>1</v>
      </c>
      <c r="IN50" s="1266">
        <v>4</v>
      </c>
      <c r="IO50" s="1266" t="s">
        <v>31</v>
      </c>
      <c r="IP50" s="1266">
        <v>5</v>
      </c>
      <c r="IQ50" s="1267">
        <v>19</v>
      </c>
      <c r="IR50" s="1268">
        <v>13</v>
      </c>
      <c r="IS50" s="1269">
        <v>1</v>
      </c>
      <c r="IT50" s="1269">
        <v>6</v>
      </c>
      <c r="IU50" s="1269">
        <v>3</v>
      </c>
      <c r="IV50" s="1269">
        <v>3</v>
      </c>
      <c r="IW50" s="1269">
        <v>6</v>
      </c>
      <c r="IX50" s="1269" t="s">
        <v>31</v>
      </c>
      <c r="IY50" s="1269">
        <v>4</v>
      </c>
      <c r="IZ50" s="1267">
        <v>38</v>
      </c>
      <c r="JA50" s="1268">
        <v>3</v>
      </c>
      <c r="JB50" s="1269">
        <v>1</v>
      </c>
      <c r="JC50" s="1269">
        <v>1</v>
      </c>
      <c r="JD50" s="1269">
        <v>2</v>
      </c>
      <c r="JE50" s="1269">
        <v>2</v>
      </c>
      <c r="JF50" s="1269">
        <v>0</v>
      </c>
      <c r="JG50" s="1269" t="s">
        <v>31</v>
      </c>
      <c r="JH50" s="1269">
        <v>3</v>
      </c>
      <c r="JI50" s="1270">
        <v>12</v>
      </c>
      <c r="JJ50" s="1268">
        <v>5.2631578947368416</v>
      </c>
      <c r="JK50" s="1269">
        <v>5.2631578947368416</v>
      </c>
      <c r="JL50" s="1269">
        <v>31.578947368421051</v>
      </c>
      <c r="JM50" s="1269">
        <v>5.2631578947368416</v>
      </c>
      <c r="JN50" s="1269">
        <v>5.2631578947368416</v>
      </c>
      <c r="JO50" s="1269">
        <v>21.052631578947366</v>
      </c>
      <c r="JP50" s="1269" t="s">
        <v>31</v>
      </c>
      <c r="JQ50" s="1269">
        <v>26.315789473684209</v>
      </c>
      <c r="JR50" s="1270">
        <v>100</v>
      </c>
      <c r="JS50" s="1268">
        <v>34.210526315789473</v>
      </c>
      <c r="JT50" s="1269">
        <v>2.6315789473684208</v>
      </c>
      <c r="JU50" s="1269">
        <v>15.789473684210526</v>
      </c>
      <c r="JV50" s="1269">
        <v>7.8947368421052628</v>
      </c>
      <c r="JW50" s="1269">
        <v>7.8947368421052628</v>
      </c>
      <c r="JX50" s="1269">
        <v>15.789473684210526</v>
      </c>
      <c r="JY50" s="1269" t="s">
        <v>31</v>
      </c>
      <c r="JZ50" s="1269">
        <v>10.526315789473683</v>
      </c>
      <c r="KA50" s="1270">
        <v>100</v>
      </c>
      <c r="KB50" s="1268">
        <v>25</v>
      </c>
      <c r="KC50" s="1269">
        <v>8.3333333333333321</v>
      </c>
      <c r="KD50" s="1269">
        <v>8.3333333333333321</v>
      </c>
      <c r="KE50" s="1269">
        <v>16.666666666666664</v>
      </c>
      <c r="KF50" s="1269">
        <v>16.666666666666664</v>
      </c>
      <c r="KG50" s="1269">
        <v>0</v>
      </c>
      <c r="KH50" s="1269" t="s">
        <v>31</v>
      </c>
      <c r="KI50" s="1269">
        <v>25</v>
      </c>
      <c r="KJ50" s="1270">
        <v>100</v>
      </c>
      <c r="KK50" s="718">
        <v>64.3483709273183</v>
      </c>
      <c r="KL50" s="705">
        <v>5</v>
      </c>
      <c r="KM50" s="718">
        <v>89.130434782608688</v>
      </c>
      <c r="KN50" s="705">
        <v>11</v>
      </c>
      <c r="KO50" s="725">
        <v>0.15143866733972741</v>
      </c>
      <c r="KP50" s="715">
        <v>72</v>
      </c>
      <c r="KQ50" s="725">
        <v>10.777385159010601</v>
      </c>
      <c r="KR50" s="715">
        <v>4</v>
      </c>
      <c r="KS50" s="725">
        <v>47.927107061503413</v>
      </c>
      <c r="KT50" s="715">
        <v>1</v>
      </c>
      <c r="KU50" s="1212">
        <v>0</v>
      </c>
      <c r="KV50" s="715">
        <v>49</v>
      </c>
      <c r="KW50" s="725">
        <v>14.49619771863118</v>
      </c>
      <c r="KX50" s="715">
        <v>14</v>
      </c>
      <c r="KY50" s="715">
        <v>27.486910994764397</v>
      </c>
      <c r="KZ50" s="715">
        <v>7</v>
      </c>
      <c r="LA50" s="728">
        <v>60</v>
      </c>
      <c r="LB50" s="729">
        <v>10</v>
      </c>
      <c r="LC50" s="729">
        <v>10</v>
      </c>
      <c r="LD50" s="729">
        <v>40</v>
      </c>
      <c r="LE50" s="729">
        <v>15</v>
      </c>
      <c r="LF50" s="730">
        <v>135</v>
      </c>
      <c r="LG50" s="734">
        <v>1</v>
      </c>
      <c r="LH50" s="728">
        <v>10</v>
      </c>
      <c r="LI50" s="729">
        <v>10</v>
      </c>
      <c r="LJ50" s="706">
        <v>20</v>
      </c>
      <c r="LK50" s="705">
        <v>1</v>
      </c>
      <c r="LL50" s="1372" t="s">
        <v>1632</v>
      </c>
      <c r="LM50" s="976" t="s">
        <v>1632</v>
      </c>
      <c r="LN50" s="976" t="s">
        <v>1632</v>
      </c>
      <c r="LO50" s="976" t="s">
        <v>1632</v>
      </c>
      <c r="LP50" s="729">
        <v>40</v>
      </c>
      <c r="LQ50" s="1023">
        <v>1</v>
      </c>
      <c r="LR50" s="1372" t="s">
        <v>1632</v>
      </c>
      <c r="LS50" s="976" t="s">
        <v>1632</v>
      </c>
      <c r="LT50" s="976" t="s">
        <v>1632</v>
      </c>
      <c r="LU50" s="976" t="s">
        <v>1632</v>
      </c>
      <c r="LV50" s="729">
        <v>40</v>
      </c>
      <c r="LW50" s="1023">
        <v>1</v>
      </c>
      <c r="LX50" s="1372" t="s">
        <v>1632</v>
      </c>
      <c r="LY50" s="976" t="s">
        <v>1632</v>
      </c>
      <c r="LZ50" s="976" t="s">
        <v>1632</v>
      </c>
      <c r="MA50" s="976" t="s">
        <v>1632</v>
      </c>
      <c r="MB50" s="729">
        <v>60</v>
      </c>
      <c r="MC50" s="1023">
        <v>1</v>
      </c>
      <c r="MD50" s="1372" t="s">
        <v>1632</v>
      </c>
      <c r="ME50" s="976" t="s">
        <v>1632</v>
      </c>
      <c r="MF50" s="976" t="s">
        <v>1632</v>
      </c>
      <c r="MG50" s="976" t="s">
        <v>1632</v>
      </c>
      <c r="MH50" s="729">
        <v>40</v>
      </c>
      <c r="MI50" s="1023">
        <v>1</v>
      </c>
      <c r="MJ50" s="1372" t="s">
        <v>1632</v>
      </c>
      <c r="MK50" s="976" t="s">
        <v>1632</v>
      </c>
      <c r="ML50" s="976" t="s">
        <v>1632</v>
      </c>
      <c r="MM50" s="976" t="s">
        <v>1632</v>
      </c>
      <c r="MN50" s="729">
        <v>40</v>
      </c>
      <c r="MO50" s="1023">
        <v>1</v>
      </c>
      <c r="MP50" s="1372" t="s">
        <v>1632</v>
      </c>
      <c r="MQ50" s="976" t="s">
        <v>1632</v>
      </c>
      <c r="MR50" s="976" t="s">
        <v>1632</v>
      </c>
      <c r="MS50" s="976" t="s">
        <v>1632</v>
      </c>
      <c r="MT50" s="729">
        <v>40</v>
      </c>
      <c r="MU50" s="1023">
        <v>1</v>
      </c>
      <c r="MV50" s="1372" t="s">
        <v>1632</v>
      </c>
      <c r="MW50" s="976" t="s">
        <v>1632</v>
      </c>
      <c r="MX50" s="976" t="s">
        <v>1625</v>
      </c>
      <c r="MY50" s="729">
        <v>30</v>
      </c>
      <c r="MZ50" s="1023">
        <v>3</v>
      </c>
      <c r="NA50" s="1372" t="s">
        <v>1632</v>
      </c>
      <c r="NB50" s="976" t="s">
        <v>1632</v>
      </c>
      <c r="NC50" s="976" t="s">
        <v>1632</v>
      </c>
      <c r="ND50" s="976" t="s">
        <v>1632</v>
      </c>
      <c r="NE50" s="729">
        <v>40</v>
      </c>
      <c r="NF50" s="1023">
        <v>1</v>
      </c>
      <c r="NG50" s="976" t="s">
        <v>1632</v>
      </c>
      <c r="NH50" s="976" t="s">
        <v>1632</v>
      </c>
      <c r="NI50" s="976" t="s">
        <v>1625</v>
      </c>
      <c r="NJ50" s="976" t="s">
        <v>1625</v>
      </c>
      <c r="NK50" s="729">
        <v>20</v>
      </c>
      <c r="NL50" s="1023">
        <v>26</v>
      </c>
      <c r="NM50" s="715">
        <v>650.41</v>
      </c>
      <c r="NN50" s="715">
        <f t="shared" si="2"/>
        <v>9</v>
      </c>
      <c r="NO50" s="714">
        <v>523</v>
      </c>
      <c r="NP50" s="715">
        <v>12</v>
      </c>
      <c r="NQ50" s="731">
        <v>155.146840700089</v>
      </c>
      <c r="NR50" s="715">
        <v>12</v>
      </c>
      <c r="NS50" s="715">
        <v>479</v>
      </c>
      <c r="NT50" s="715">
        <v>12</v>
      </c>
      <c r="NU50" s="731">
        <v>142.09433402551173</v>
      </c>
      <c r="NV50" s="715">
        <v>11</v>
      </c>
      <c r="NW50" s="715">
        <v>204</v>
      </c>
      <c r="NX50" s="715">
        <v>12</v>
      </c>
      <c r="NY50" s="725">
        <v>60.516167309403734</v>
      </c>
      <c r="NZ50" s="715">
        <v>9</v>
      </c>
      <c r="OA50" s="1303">
        <v>61</v>
      </c>
      <c r="OB50" s="1995">
        <v>1.809552061702759</v>
      </c>
      <c r="OC50" s="1303">
        <v>15</v>
      </c>
      <c r="OD50" s="1303">
        <v>4</v>
      </c>
      <c r="OE50" s="1995">
        <v>1.1865915158706617</v>
      </c>
      <c r="OF50" s="1303">
        <v>18</v>
      </c>
      <c r="OG50" s="1303">
        <v>253</v>
      </c>
      <c r="OH50" s="1995">
        <v>7.5051913378819339</v>
      </c>
      <c r="OI50" s="1303">
        <v>19</v>
      </c>
      <c r="OJ50" s="699">
        <v>16</v>
      </c>
      <c r="OK50" s="985">
        <v>4.7463660634826468</v>
      </c>
      <c r="OL50" s="1303">
        <v>24</v>
      </c>
      <c r="OM50" s="714">
        <v>104</v>
      </c>
      <c r="ON50" s="725">
        <v>30.851379412637201</v>
      </c>
      <c r="OO50" s="733">
        <v>49</v>
      </c>
      <c r="OP50" s="714" t="s">
        <v>31</v>
      </c>
      <c r="OQ50" s="731" t="s">
        <v>31</v>
      </c>
      <c r="OR50" s="733" t="str">
        <f t="shared" si="25"/>
        <v>-</v>
      </c>
      <c r="OS50" s="981">
        <v>35.596275157705016</v>
      </c>
      <c r="OT50" s="733">
        <v>30</v>
      </c>
      <c r="OU50" s="715">
        <v>167</v>
      </c>
      <c r="OV50" s="715">
        <v>213</v>
      </c>
      <c r="OW50" s="715">
        <v>142</v>
      </c>
      <c r="OX50" s="715">
        <v>79</v>
      </c>
      <c r="OY50" s="715">
        <v>26</v>
      </c>
      <c r="OZ50" s="715">
        <v>249</v>
      </c>
      <c r="PA50" s="715">
        <v>513</v>
      </c>
      <c r="PB50" s="715">
        <v>40</v>
      </c>
      <c r="PC50" s="715">
        <v>60</v>
      </c>
      <c r="PD50" s="715">
        <v>276</v>
      </c>
      <c r="PE50" s="715">
        <v>152</v>
      </c>
      <c r="PF50" s="715">
        <v>402</v>
      </c>
      <c r="PG50" s="715">
        <v>110</v>
      </c>
      <c r="PH50" s="715">
        <v>18</v>
      </c>
      <c r="PI50" s="715">
        <v>249</v>
      </c>
      <c r="PJ50" s="715">
        <v>205</v>
      </c>
      <c r="PK50" s="715">
        <v>345</v>
      </c>
      <c r="PL50" s="715">
        <v>716</v>
      </c>
      <c r="PM50" s="714">
        <v>23.324022346368714</v>
      </c>
      <c r="PN50" s="715">
        <v>28</v>
      </c>
      <c r="PO50" s="715">
        <v>29.748603351955303</v>
      </c>
      <c r="PP50" s="715">
        <v>20</v>
      </c>
      <c r="PQ50" s="715">
        <v>19.832402234636874</v>
      </c>
      <c r="PR50" s="715">
        <v>29</v>
      </c>
      <c r="PS50" s="715">
        <v>11.033519553072626</v>
      </c>
      <c r="PT50" s="715">
        <v>20</v>
      </c>
      <c r="PU50" s="715">
        <v>3.6312849162011176</v>
      </c>
      <c r="PV50" s="715">
        <v>33</v>
      </c>
      <c r="PW50" s="715">
        <v>34.77653631284916</v>
      </c>
      <c r="PX50" s="715">
        <v>57</v>
      </c>
      <c r="PY50" s="715">
        <v>71.648044692737429</v>
      </c>
      <c r="PZ50" s="715">
        <v>53</v>
      </c>
      <c r="QA50" s="715">
        <v>5.5865921787709496</v>
      </c>
      <c r="QB50" s="715">
        <v>43</v>
      </c>
      <c r="QC50" s="715">
        <v>8.3798882681564244</v>
      </c>
      <c r="QD50" s="715">
        <v>56</v>
      </c>
      <c r="QE50" s="715">
        <v>38.547486033519554</v>
      </c>
      <c r="QF50" s="715">
        <v>5</v>
      </c>
      <c r="QG50" s="715">
        <v>21.229050279329609</v>
      </c>
      <c r="QH50" s="715">
        <v>34</v>
      </c>
      <c r="QI50" s="715">
        <v>56.145251396648042</v>
      </c>
      <c r="QJ50" s="715">
        <v>59</v>
      </c>
      <c r="QK50" s="715">
        <v>15.363128491620111</v>
      </c>
      <c r="QL50" s="715">
        <v>61</v>
      </c>
      <c r="QM50" s="715">
        <v>2.5139664804469275</v>
      </c>
      <c r="QN50" s="715">
        <v>69</v>
      </c>
      <c r="QO50" s="715">
        <v>34.77653631284916</v>
      </c>
      <c r="QP50" s="715">
        <v>68</v>
      </c>
      <c r="QQ50" s="715">
        <v>28.631284916201118</v>
      </c>
      <c r="QR50" s="715">
        <v>42</v>
      </c>
      <c r="QS50" s="715">
        <v>48.184357541899445</v>
      </c>
      <c r="QT50" s="715">
        <v>47</v>
      </c>
      <c r="QU50" s="714">
        <v>59</v>
      </c>
      <c r="QV50" s="715">
        <v>21</v>
      </c>
      <c r="QW50" s="715">
        <v>3</v>
      </c>
      <c r="QX50" s="715">
        <v>5</v>
      </c>
      <c r="QY50" s="715">
        <v>5</v>
      </c>
      <c r="QZ50" s="715">
        <v>7</v>
      </c>
      <c r="RA50" s="715">
        <v>19</v>
      </c>
      <c r="RB50" s="715">
        <v>4</v>
      </c>
      <c r="RC50" s="715">
        <v>9</v>
      </c>
      <c r="RD50" s="715">
        <v>78</v>
      </c>
      <c r="RE50" s="715">
        <v>31</v>
      </c>
      <c r="RF50" s="715">
        <v>76</v>
      </c>
      <c r="RG50" s="715">
        <v>11</v>
      </c>
      <c r="RH50" s="715">
        <v>17</v>
      </c>
      <c r="RI50" s="715">
        <v>39</v>
      </c>
      <c r="RJ50" s="715">
        <v>141</v>
      </c>
      <c r="RK50" s="715">
        <v>37</v>
      </c>
      <c r="RL50" s="715">
        <v>305</v>
      </c>
      <c r="RM50" s="714">
        <v>19.344262295081968</v>
      </c>
      <c r="RN50" s="715">
        <v>22</v>
      </c>
      <c r="RO50" s="715">
        <v>6.8852459016393448</v>
      </c>
      <c r="RP50" s="715">
        <v>42</v>
      </c>
      <c r="RQ50" s="715">
        <v>0.98360655737704927</v>
      </c>
      <c r="RR50" s="715">
        <v>21</v>
      </c>
      <c r="RS50" s="715">
        <v>1.639344262295082</v>
      </c>
      <c r="RT50" s="715">
        <v>52</v>
      </c>
      <c r="RU50" s="715">
        <v>1.639344262295082</v>
      </c>
      <c r="RV50" s="715">
        <v>34</v>
      </c>
      <c r="RW50" s="715">
        <v>2.2950819672131146</v>
      </c>
      <c r="RX50" s="715">
        <v>25</v>
      </c>
      <c r="RY50" s="715">
        <v>6.2295081967213122</v>
      </c>
      <c r="RZ50" s="715">
        <v>12</v>
      </c>
      <c r="SA50" s="715">
        <v>1.3114754098360655</v>
      </c>
      <c r="SB50" s="715">
        <v>40</v>
      </c>
      <c r="SC50" s="715">
        <v>2.9508196721311477</v>
      </c>
      <c r="SD50" s="715">
        <v>63</v>
      </c>
      <c r="SE50" s="715">
        <v>25.573770491803277</v>
      </c>
      <c r="SF50" s="715">
        <v>23</v>
      </c>
      <c r="SG50" s="715">
        <v>10.163934426229508</v>
      </c>
      <c r="SH50" s="715">
        <v>62</v>
      </c>
      <c r="SI50" s="715">
        <v>24.918032786885249</v>
      </c>
      <c r="SJ50" s="715">
        <v>62</v>
      </c>
      <c r="SK50" s="715">
        <v>3.6065573770491808</v>
      </c>
      <c r="SL50" s="715">
        <v>54</v>
      </c>
      <c r="SM50" s="715">
        <v>5.5737704918032787</v>
      </c>
      <c r="SN50" s="715">
        <v>66</v>
      </c>
      <c r="SO50" s="715">
        <v>12.786885245901638</v>
      </c>
      <c r="SP50" s="715">
        <v>66</v>
      </c>
      <c r="SQ50" s="715">
        <v>46.229508196721312</v>
      </c>
      <c r="SR50" s="715">
        <v>45</v>
      </c>
      <c r="SS50" s="715">
        <v>12.131147540983607</v>
      </c>
      <c r="ST50" s="733">
        <v>30</v>
      </c>
      <c r="SU50" s="4108" t="s">
        <v>8303</v>
      </c>
      <c r="SV50" s="1355" t="s">
        <v>3046</v>
      </c>
      <c r="SW50" s="1355">
        <v>143</v>
      </c>
      <c r="SX50" s="4109">
        <v>42.23272297696397</v>
      </c>
      <c r="SY50" s="1355">
        <v>12</v>
      </c>
      <c r="SZ50" s="2074">
        <v>0</v>
      </c>
      <c r="TA50" s="1995">
        <v>0</v>
      </c>
      <c r="TB50" s="3967">
        <v>0</v>
      </c>
      <c r="TC50" s="1303">
        <v>52</v>
      </c>
      <c r="TD50" s="2074">
        <v>16</v>
      </c>
      <c r="TE50" s="1995">
        <v>17</v>
      </c>
      <c r="TF50" s="3967">
        <v>5.0430139424503109</v>
      </c>
      <c r="TG50" s="1303">
        <v>12</v>
      </c>
      <c r="TH50" s="2074">
        <v>0</v>
      </c>
      <c r="TI50" s="1995">
        <v>0</v>
      </c>
      <c r="TJ50" s="3967">
        <v>0</v>
      </c>
      <c r="TK50" s="1303">
        <v>6</v>
      </c>
      <c r="TL50" s="2074">
        <v>3</v>
      </c>
      <c r="TM50" s="1995">
        <v>2</v>
      </c>
      <c r="TN50" s="3967">
        <v>0.59329575793533085</v>
      </c>
      <c r="TO50" s="1303">
        <v>3</v>
      </c>
      <c r="TP50" s="2074">
        <v>0</v>
      </c>
      <c r="TQ50" s="1995">
        <v>0</v>
      </c>
      <c r="TR50" s="3967">
        <v>0</v>
      </c>
      <c r="TS50" s="1303">
        <v>5</v>
      </c>
      <c r="TT50" s="2074">
        <v>0</v>
      </c>
      <c r="TU50" s="1995">
        <v>0</v>
      </c>
      <c r="TV50" s="3967">
        <v>0</v>
      </c>
      <c r="TW50" s="1303">
        <v>2</v>
      </c>
      <c r="TX50" s="2074">
        <v>0</v>
      </c>
      <c r="TY50" s="1995">
        <v>0</v>
      </c>
      <c r="TZ50" s="3967">
        <v>0</v>
      </c>
      <c r="UA50" s="1303">
        <v>53</v>
      </c>
      <c r="UB50" s="2074">
        <v>36</v>
      </c>
      <c r="UC50" s="1995">
        <v>50</v>
      </c>
      <c r="UD50" s="3967">
        <v>14.832393948383269</v>
      </c>
      <c r="UE50" s="1303">
        <v>20</v>
      </c>
      <c r="UF50" s="2074">
        <v>0</v>
      </c>
      <c r="UG50" s="1995">
        <v>0</v>
      </c>
      <c r="UH50" s="3967">
        <v>0</v>
      </c>
      <c r="UI50" s="1303">
        <v>14</v>
      </c>
      <c r="UJ50" s="2074">
        <v>0</v>
      </c>
      <c r="UK50" s="1995">
        <v>0</v>
      </c>
      <c r="UL50" s="3967">
        <v>0</v>
      </c>
      <c r="UM50" s="1303">
        <v>22</v>
      </c>
      <c r="UN50" s="2074">
        <v>0</v>
      </c>
      <c r="UO50" s="1995">
        <v>0</v>
      </c>
      <c r="UP50" s="3967">
        <v>0</v>
      </c>
      <c r="UQ50" s="1303">
        <v>3</v>
      </c>
      <c r="UR50" s="2074">
        <v>0</v>
      </c>
      <c r="US50" s="1995">
        <v>0</v>
      </c>
      <c r="UT50" s="3967">
        <v>0</v>
      </c>
      <c r="UU50" s="1303">
        <v>12</v>
      </c>
      <c r="UV50" s="2074">
        <v>0</v>
      </c>
      <c r="UW50" s="1995">
        <v>0</v>
      </c>
      <c r="UX50" s="3967">
        <v>0</v>
      </c>
      <c r="UY50" s="1303">
        <v>26</v>
      </c>
      <c r="UZ50" s="2074">
        <v>0</v>
      </c>
      <c r="VA50" s="1995">
        <v>0</v>
      </c>
      <c r="VB50" s="3967">
        <v>0</v>
      </c>
      <c r="VC50" s="1303">
        <v>4</v>
      </c>
      <c r="VD50" s="2073">
        <v>0</v>
      </c>
      <c r="VE50" s="1303">
        <v>0</v>
      </c>
      <c r="VF50" s="1303">
        <v>0</v>
      </c>
      <c r="VG50" s="1303">
        <v>7</v>
      </c>
      <c r="VH50" s="1303">
        <v>0</v>
      </c>
      <c r="VI50" s="1303">
        <v>0</v>
      </c>
      <c r="VJ50" s="1303">
        <v>0</v>
      </c>
      <c r="VK50" s="1303">
        <v>4</v>
      </c>
      <c r="VL50" s="1303">
        <v>0</v>
      </c>
      <c r="VM50" s="1303">
        <v>0</v>
      </c>
      <c r="VN50" s="1303">
        <v>0</v>
      </c>
      <c r="VO50" s="1303">
        <v>9</v>
      </c>
      <c r="VP50" s="1303">
        <v>24</v>
      </c>
      <c r="VQ50" s="1303">
        <v>0</v>
      </c>
      <c r="VR50" s="1303">
        <v>0</v>
      </c>
      <c r="VS50" s="1303">
        <v>18</v>
      </c>
      <c r="VT50" s="1303">
        <v>21</v>
      </c>
      <c r="VU50" s="1303">
        <v>0</v>
      </c>
      <c r="VV50" s="1303">
        <v>0</v>
      </c>
      <c r="VW50" s="1303">
        <v>7</v>
      </c>
      <c r="VX50" s="1303">
        <v>0</v>
      </c>
      <c r="VY50" s="1303">
        <v>0</v>
      </c>
      <c r="VZ50" s="1303">
        <v>0</v>
      </c>
      <c r="WA50" s="1303">
        <v>36</v>
      </c>
      <c r="WB50" s="1303">
        <v>0</v>
      </c>
      <c r="WC50" s="1303">
        <v>0</v>
      </c>
      <c r="WD50" s="1303">
        <v>0</v>
      </c>
      <c r="WE50" s="1303">
        <v>15</v>
      </c>
      <c r="WF50" s="1303">
        <v>0</v>
      </c>
      <c r="WG50" s="1303">
        <v>0</v>
      </c>
      <c r="WH50" s="1303">
        <v>0</v>
      </c>
      <c r="WI50" s="1303">
        <v>6</v>
      </c>
      <c r="WJ50" s="1303">
        <v>3</v>
      </c>
      <c r="WK50" s="1303">
        <v>0</v>
      </c>
      <c r="WL50" s="1303">
        <v>0</v>
      </c>
      <c r="WM50" s="1303">
        <v>19</v>
      </c>
      <c r="WN50" s="1303">
        <v>2</v>
      </c>
      <c r="WO50" s="1303">
        <v>0</v>
      </c>
      <c r="WP50" s="1303">
        <v>0</v>
      </c>
      <c r="WQ50" s="1303">
        <v>16</v>
      </c>
      <c r="WR50" s="1303">
        <v>0</v>
      </c>
      <c r="WS50" s="1303">
        <v>0</v>
      </c>
      <c r="WT50" s="1303">
        <v>0</v>
      </c>
      <c r="WU50" s="1303">
        <v>16</v>
      </c>
      <c r="WV50" s="2150"/>
      <c r="WW50" s="712">
        <v>17.266187050359711</v>
      </c>
      <c r="WX50" s="712">
        <v>17.692307692307693</v>
      </c>
      <c r="WY50" s="712">
        <v>18.918918918918919</v>
      </c>
      <c r="WZ50" s="712">
        <v>20.547945205479451</v>
      </c>
      <c r="XA50" s="712">
        <v>18.399999999999999</v>
      </c>
      <c r="XB50" s="712">
        <v>17.730496453900709</v>
      </c>
      <c r="XC50" s="699">
        <v>14.728682170542637</v>
      </c>
      <c r="XD50" s="699">
        <v>36</v>
      </c>
      <c r="XE50" s="699">
        <v>18.586789554531492</v>
      </c>
      <c r="XF50" s="712">
        <v>18.098159509202453</v>
      </c>
      <c r="XG50" s="699">
        <v>11</v>
      </c>
      <c r="XH50" s="712">
        <v>13.669064748201439</v>
      </c>
      <c r="XI50" s="712">
        <v>9.2307692307692317</v>
      </c>
      <c r="XJ50" s="712">
        <v>16.216216216216218</v>
      </c>
      <c r="XK50" s="712">
        <v>13.698630136986301</v>
      </c>
      <c r="XL50" s="712">
        <v>15.2</v>
      </c>
      <c r="XM50" s="712">
        <v>9.9290780141843982</v>
      </c>
      <c r="XN50" s="699">
        <v>21.705426356589147</v>
      </c>
      <c r="XO50" s="699">
        <v>13</v>
      </c>
      <c r="XP50" s="699">
        <v>13.517665130568357</v>
      </c>
      <c r="XQ50" s="712">
        <v>15.184049079754603</v>
      </c>
      <c r="XR50" s="699">
        <v>18</v>
      </c>
      <c r="XS50" s="712">
        <v>36.434108527131784</v>
      </c>
      <c r="XT50" s="699">
        <v>14</v>
      </c>
      <c r="XU50" s="699">
        <v>32.104454685099846</v>
      </c>
      <c r="XV50" s="985">
        <v>33.282208588957054</v>
      </c>
      <c r="XW50" s="699">
        <v>15</v>
      </c>
      <c r="XX50" s="699">
        <v>65.957446808510639</v>
      </c>
      <c r="XY50" s="699">
        <v>55.038759689922479</v>
      </c>
      <c r="XZ50" s="699">
        <v>8</v>
      </c>
      <c r="YA50" s="985">
        <v>62.058371735791098</v>
      </c>
      <c r="YB50" s="985">
        <v>60.276073619631902</v>
      </c>
      <c r="YC50" s="699">
        <v>12</v>
      </c>
      <c r="YD50" s="985">
        <v>0.70921985815602839</v>
      </c>
      <c r="YE50" s="985">
        <v>3.1007751937984498</v>
      </c>
      <c r="YF50" s="699">
        <v>29</v>
      </c>
      <c r="YG50" s="699">
        <v>2.7649769585253456</v>
      </c>
      <c r="YH50" s="699">
        <v>2.7607361963190185</v>
      </c>
      <c r="YI50" s="699">
        <v>35</v>
      </c>
      <c r="YJ50" s="699">
        <v>5.6737588652482271</v>
      </c>
      <c r="YK50" s="699">
        <v>5.4263565891472867</v>
      </c>
      <c r="YL50" s="699">
        <v>3</v>
      </c>
      <c r="YM50" s="985">
        <v>3.0721966205837172</v>
      </c>
      <c r="YN50" s="985">
        <v>3.6809815950920246</v>
      </c>
      <c r="YO50" s="699">
        <v>68</v>
      </c>
      <c r="YP50" s="985">
        <v>0</v>
      </c>
      <c r="YQ50" s="985">
        <v>0</v>
      </c>
      <c r="YR50" s="699">
        <v>37</v>
      </c>
      <c r="YS50" s="712">
        <v>0</v>
      </c>
      <c r="YT50" s="985">
        <v>0</v>
      </c>
      <c r="YU50" s="699">
        <v>24</v>
      </c>
      <c r="YV50" s="982">
        <v>240</v>
      </c>
      <c r="YW50" s="725">
        <v>37.083333333333336</v>
      </c>
      <c r="YX50" s="699">
        <v>66</v>
      </c>
      <c r="YY50" s="699">
        <v>206</v>
      </c>
      <c r="YZ50" s="725">
        <v>59.708737864077662</v>
      </c>
      <c r="ZA50" s="699">
        <v>43</v>
      </c>
      <c r="ZB50" s="715">
        <v>170</v>
      </c>
      <c r="ZC50" s="725">
        <v>83.529411764705884</v>
      </c>
      <c r="ZD50" s="699">
        <v>16</v>
      </c>
      <c r="ZE50" s="982">
        <v>228</v>
      </c>
      <c r="ZF50" s="715">
        <v>39.912280701754391</v>
      </c>
      <c r="ZG50" s="699">
        <v>35</v>
      </c>
      <c r="ZH50" s="716">
        <v>0</v>
      </c>
      <c r="ZI50" s="712">
        <v>0</v>
      </c>
      <c r="ZJ50" s="699">
        <v>25</v>
      </c>
      <c r="ZK50" s="1363" t="s">
        <v>1627</v>
      </c>
      <c r="ZL50" s="712">
        <v>77.358490566037744</v>
      </c>
      <c r="ZM50" s="712">
        <v>83.164300202839755</v>
      </c>
      <c r="ZN50" s="699">
        <v>59</v>
      </c>
      <c r="ZO50" s="715">
        <v>493</v>
      </c>
      <c r="ZP50" s="709">
        <v>55.092592592592595</v>
      </c>
      <c r="ZQ50" s="703">
        <v>62.5</v>
      </c>
      <c r="ZR50" s="978">
        <v>50</v>
      </c>
      <c r="ZS50" s="705">
        <v>200</v>
      </c>
      <c r="ZT50" s="709">
        <v>70.512820512820511</v>
      </c>
      <c r="ZU50" s="703">
        <v>65.168539325842701</v>
      </c>
      <c r="ZV50" s="978">
        <v>71</v>
      </c>
      <c r="ZW50" s="4111">
        <v>89</v>
      </c>
      <c r="ZX50" s="709">
        <v>49.315068493150683</v>
      </c>
      <c r="ZY50" s="703">
        <v>60.9375</v>
      </c>
      <c r="ZZ50" s="978">
        <v>43</v>
      </c>
      <c r="AAA50" s="4111">
        <v>64</v>
      </c>
      <c r="AAB50" s="709">
        <v>43.07692307692308</v>
      </c>
      <c r="AAC50" s="703">
        <v>59.574468085106382</v>
      </c>
      <c r="AAD50" s="978">
        <v>38</v>
      </c>
      <c r="AAE50" s="4111">
        <v>47</v>
      </c>
      <c r="AAF50" s="983">
        <v>94.312796208530798</v>
      </c>
      <c r="AAG50" s="715">
        <v>96.078431372549019</v>
      </c>
      <c r="AAH50" s="715">
        <v>75</v>
      </c>
      <c r="AAI50" s="733">
        <v>204</v>
      </c>
      <c r="AAJ50" s="709">
        <v>183.4</v>
      </c>
      <c r="AAK50" s="978">
        <v>61</v>
      </c>
      <c r="AAL50" s="703">
        <v>927.9</v>
      </c>
      <c r="AAM50" s="978">
        <v>29</v>
      </c>
      <c r="AAN50" s="703">
        <v>0</v>
      </c>
      <c r="AAO50" s="978">
        <f t="shared" si="26"/>
        <v>31</v>
      </c>
      <c r="AAP50" s="703">
        <v>0</v>
      </c>
      <c r="AAQ50" s="979">
        <f t="shared" si="27"/>
        <v>12</v>
      </c>
      <c r="AAR50" s="712">
        <v>0</v>
      </c>
      <c r="AAS50" s="699">
        <v>30</v>
      </c>
      <c r="AAT50" s="712">
        <v>430.28</v>
      </c>
      <c r="AAU50" s="699">
        <v>13</v>
      </c>
      <c r="AAV50" s="712">
        <v>0</v>
      </c>
      <c r="AAW50" s="699">
        <v>24</v>
      </c>
      <c r="AAX50" s="712">
        <v>0</v>
      </c>
      <c r="AAY50" s="699">
        <v>32</v>
      </c>
      <c r="AAZ50" s="699">
        <v>5472.4</v>
      </c>
      <c r="ABA50" s="978">
        <f t="shared" si="28"/>
        <v>42</v>
      </c>
      <c r="ABB50" s="712">
        <v>1635.3</v>
      </c>
      <c r="ABC50" s="978">
        <f t="shared" si="28"/>
        <v>26</v>
      </c>
      <c r="ABD50" s="712">
        <v>0</v>
      </c>
      <c r="ABE50" s="978">
        <f t="shared" si="28"/>
        <v>46</v>
      </c>
      <c r="ABF50" s="712">
        <v>0</v>
      </c>
      <c r="ABG50" s="978">
        <f t="shared" si="28"/>
        <v>47</v>
      </c>
      <c r="ABH50" s="712">
        <v>0</v>
      </c>
      <c r="ABI50" s="978">
        <f t="shared" si="29"/>
        <v>2</v>
      </c>
      <c r="ABJ50" s="712">
        <v>0</v>
      </c>
      <c r="ABK50" s="978">
        <f t="shared" si="29"/>
        <v>1</v>
      </c>
      <c r="ABL50" s="712">
        <v>331.3</v>
      </c>
      <c r="ABM50" s="978">
        <f t="shared" si="29"/>
        <v>16</v>
      </c>
      <c r="ABN50" s="712">
        <f t="shared" si="30"/>
        <v>331.3</v>
      </c>
      <c r="ABO50" s="2732">
        <f t="shared" si="31"/>
        <v>17</v>
      </c>
      <c r="ABP50" s="716">
        <v>5</v>
      </c>
      <c r="ABQ50" s="712" t="s">
        <v>1632</v>
      </c>
      <c r="ABR50" s="712">
        <v>5</v>
      </c>
      <c r="ABS50" s="712" t="s">
        <v>1632</v>
      </c>
      <c r="ABT50" s="712">
        <v>5</v>
      </c>
      <c r="ABU50" s="712" t="s">
        <v>1632</v>
      </c>
      <c r="ABV50" s="712">
        <v>5</v>
      </c>
      <c r="ABW50" s="712" t="s">
        <v>1632</v>
      </c>
      <c r="ABX50" s="712">
        <v>5</v>
      </c>
      <c r="ABY50" s="712" t="s">
        <v>1632</v>
      </c>
      <c r="ABZ50" s="712">
        <v>25</v>
      </c>
      <c r="ACA50" s="699">
        <v>1</v>
      </c>
      <c r="ACB50" s="712">
        <v>5</v>
      </c>
      <c r="ACC50" s="712" t="s">
        <v>1632</v>
      </c>
      <c r="ACD50" s="712">
        <v>5</v>
      </c>
      <c r="ACE50" s="712" t="s">
        <v>1632</v>
      </c>
      <c r="ACF50" s="712">
        <v>5</v>
      </c>
      <c r="ACG50" s="712" t="s">
        <v>1632</v>
      </c>
      <c r="ACH50" s="712">
        <v>5</v>
      </c>
      <c r="ACI50" s="712" t="s">
        <v>1632</v>
      </c>
      <c r="ACJ50" s="712">
        <v>20</v>
      </c>
      <c r="ACK50" s="699">
        <v>1</v>
      </c>
      <c r="ACL50" s="712">
        <v>5</v>
      </c>
      <c r="ACM50" s="712" t="s">
        <v>1632</v>
      </c>
      <c r="ACN50" s="712">
        <v>5</v>
      </c>
      <c r="ACO50" s="712" t="s">
        <v>1632</v>
      </c>
      <c r="ACP50" s="712">
        <v>5</v>
      </c>
      <c r="ACQ50" s="712" t="s">
        <v>1632</v>
      </c>
      <c r="ACR50" s="712">
        <v>15</v>
      </c>
      <c r="ACS50" s="699">
        <v>1</v>
      </c>
      <c r="ACT50" s="699">
        <v>10</v>
      </c>
      <c r="ACU50" s="699" t="s">
        <v>1632</v>
      </c>
      <c r="ACV50" s="699">
        <v>10</v>
      </c>
      <c r="ACW50" s="699" t="s">
        <v>1632</v>
      </c>
      <c r="ACX50" s="699">
        <v>10</v>
      </c>
      <c r="ACY50" s="699" t="s">
        <v>1632</v>
      </c>
      <c r="ACZ50" s="699">
        <v>10</v>
      </c>
      <c r="ADA50" s="699" t="s">
        <v>1632</v>
      </c>
      <c r="ADB50" s="699">
        <v>40</v>
      </c>
      <c r="ADC50" s="699">
        <v>1</v>
      </c>
      <c r="ADD50" s="989">
        <v>10</v>
      </c>
      <c r="ADE50" s="989">
        <v>10</v>
      </c>
      <c r="ADF50" s="989">
        <v>10</v>
      </c>
      <c r="ADG50" s="989">
        <v>10</v>
      </c>
      <c r="ADH50" s="989">
        <v>40</v>
      </c>
      <c r="ADI50" s="699">
        <v>1</v>
      </c>
      <c r="ADJ50" s="712">
        <v>5</v>
      </c>
      <c r="ADK50" s="712" t="s">
        <v>1632</v>
      </c>
      <c r="ADL50" s="712">
        <v>5</v>
      </c>
      <c r="ADM50" s="712" t="s">
        <v>1632</v>
      </c>
      <c r="ADN50" s="712">
        <v>5</v>
      </c>
      <c r="ADO50" s="712" t="s">
        <v>1632</v>
      </c>
      <c r="ADP50" s="712">
        <v>5</v>
      </c>
      <c r="ADQ50" s="712" t="s">
        <v>1632</v>
      </c>
      <c r="ADR50" s="712">
        <v>20</v>
      </c>
      <c r="ADS50" s="699">
        <v>1</v>
      </c>
      <c r="ADT50" s="712">
        <v>10</v>
      </c>
      <c r="ADU50" s="712">
        <v>10</v>
      </c>
      <c r="ADV50" s="712">
        <v>10</v>
      </c>
      <c r="ADW50" s="712">
        <v>10</v>
      </c>
      <c r="ADX50" s="712">
        <v>40</v>
      </c>
      <c r="ADY50" s="699">
        <v>1</v>
      </c>
      <c r="ADZ50" s="714">
        <v>0</v>
      </c>
      <c r="AEA50" s="712">
        <v>0</v>
      </c>
      <c r="AEB50" s="699">
        <v>23</v>
      </c>
      <c r="AEC50" s="715">
        <v>1</v>
      </c>
      <c r="AED50" s="712">
        <v>10.789814415192058</v>
      </c>
      <c r="AEE50" s="699">
        <v>43</v>
      </c>
      <c r="AEF50" s="715">
        <v>1</v>
      </c>
      <c r="AEG50" s="712">
        <v>10.789814415192058</v>
      </c>
      <c r="AEH50" s="699">
        <v>26</v>
      </c>
      <c r="AEI50" s="1303">
        <v>2</v>
      </c>
      <c r="AEJ50" s="712">
        <v>21.579628830384117</v>
      </c>
      <c r="AEK50" s="699">
        <f t="shared" si="32"/>
        <v>59</v>
      </c>
      <c r="AEL50" s="715">
        <v>0</v>
      </c>
      <c r="AEM50" s="712">
        <v>0</v>
      </c>
      <c r="AEN50" s="699">
        <v>42</v>
      </c>
      <c r="AEO50" s="699">
        <v>4</v>
      </c>
      <c r="AEP50" s="712">
        <v>43.2</v>
      </c>
      <c r="AEQ50" s="699">
        <v>23</v>
      </c>
      <c r="AER50" s="699">
        <v>2</v>
      </c>
      <c r="AES50" s="712">
        <v>21.6</v>
      </c>
      <c r="AET50" s="699">
        <v>54</v>
      </c>
      <c r="AEU50" s="699">
        <v>1</v>
      </c>
      <c r="AEV50" s="1099">
        <v>10.8</v>
      </c>
      <c r="AEW50" s="699">
        <v>12</v>
      </c>
      <c r="AEX50" s="989">
        <v>0.32700000000000001</v>
      </c>
      <c r="AEY50" s="989">
        <v>5</v>
      </c>
      <c r="AEZ50" s="989">
        <v>0</v>
      </c>
      <c r="AFA50" s="989">
        <v>66</v>
      </c>
      <c r="AFB50" s="989">
        <v>0</v>
      </c>
      <c r="AFC50" s="989">
        <v>51</v>
      </c>
      <c r="AFD50" s="989">
        <v>2.5999999999999999E-2</v>
      </c>
      <c r="AFE50" s="989">
        <v>10</v>
      </c>
      <c r="AFF50" s="989">
        <v>2.1999999999999999E-2</v>
      </c>
      <c r="AFG50" s="989">
        <v>5</v>
      </c>
      <c r="AFH50" s="989">
        <v>6.7000000000000004E-2</v>
      </c>
      <c r="AFI50" s="989">
        <v>5</v>
      </c>
      <c r="AFJ50" s="989">
        <v>0</v>
      </c>
      <c r="AFK50" s="989">
        <v>7</v>
      </c>
      <c r="AFL50" s="989">
        <v>0</v>
      </c>
      <c r="AFM50" s="989">
        <v>7</v>
      </c>
      <c r="AFN50" s="989">
        <v>4</v>
      </c>
      <c r="AFO50" s="989">
        <v>42.753313381787088</v>
      </c>
      <c r="AFP50" s="989">
        <v>59</v>
      </c>
      <c r="AFQ50" s="989">
        <v>4</v>
      </c>
      <c r="AFR50" s="989">
        <v>42.753313381787088</v>
      </c>
      <c r="AFS50" s="989">
        <v>46</v>
      </c>
      <c r="AFT50" s="989">
        <v>8</v>
      </c>
      <c r="AFU50" s="989">
        <v>85.506626763574175</v>
      </c>
      <c r="AFV50" s="989">
        <v>52</v>
      </c>
      <c r="AFW50" s="989">
        <v>10</v>
      </c>
      <c r="AFX50" s="989">
        <v>106.88328345446773</v>
      </c>
      <c r="AFY50" s="989">
        <v>38</v>
      </c>
      <c r="AFZ50" s="989">
        <v>28</v>
      </c>
      <c r="AGA50" s="989">
        <v>299.27319367250959</v>
      </c>
      <c r="AGB50" s="989">
        <v>55</v>
      </c>
      <c r="AGC50" s="989">
        <v>12</v>
      </c>
      <c r="AGD50" s="989">
        <v>128.25994014536127</v>
      </c>
      <c r="AGE50" s="989">
        <v>51</v>
      </c>
      <c r="AGF50" s="989">
        <v>0</v>
      </c>
      <c r="AGG50" s="989">
        <v>0</v>
      </c>
      <c r="AGH50" s="989">
        <v>51</v>
      </c>
      <c r="AGI50" s="989">
        <v>0</v>
      </c>
      <c r="AGJ50" s="989">
        <v>0</v>
      </c>
      <c r="AGK50" s="989">
        <v>10</v>
      </c>
      <c r="AGL50" s="989">
        <v>0</v>
      </c>
      <c r="AGM50" s="989">
        <v>0</v>
      </c>
      <c r="AGN50" s="989">
        <v>2</v>
      </c>
      <c r="AGO50" s="989">
        <v>0</v>
      </c>
      <c r="AGP50" s="989">
        <v>0</v>
      </c>
      <c r="AGQ50" s="989">
        <v>51</v>
      </c>
      <c r="AGR50" s="989">
        <v>0</v>
      </c>
      <c r="AGS50" s="989">
        <v>0</v>
      </c>
      <c r="AGT50" s="989">
        <v>19</v>
      </c>
      <c r="AGU50" s="989">
        <v>0</v>
      </c>
      <c r="AGV50" s="989">
        <v>0</v>
      </c>
      <c r="AGW50" s="989">
        <v>31</v>
      </c>
      <c r="AGX50" s="989">
        <v>0</v>
      </c>
      <c r="AGY50" s="989">
        <v>0</v>
      </c>
      <c r="AGZ50" s="989">
        <v>25</v>
      </c>
      <c r="AHA50" s="989">
        <v>0</v>
      </c>
      <c r="AHB50" s="989">
        <v>0</v>
      </c>
      <c r="AHC50" s="989">
        <v>12</v>
      </c>
      <c r="AHD50" s="989">
        <v>0</v>
      </c>
      <c r="AHE50" s="989">
        <v>0</v>
      </c>
      <c r="AHF50" s="989">
        <v>41</v>
      </c>
      <c r="AHG50" s="712">
        <v>22</v>
      </c>
      <c r="AHH50" s="712">
        <v>433.07</v>
      </c>
      <c r="AHI50" s="699">
        <v>14</v>
      </c>
      <c r="AHJ50" s="712">
        <v>67</v>
      </c>
      <c r="AHK50" s="712">
        <v>1318.9</v>
      </c>
      <c r="AHL50" s="712">
        <v>4</v>
      </c>
      <c r="AHM50" s="712">
        <v>0</v>
      </c>
      <c r="AHN50" s="712">
        <v>0</v>
      </c>
      <c r="AHO50" s="699">
        <v>43</v>
      </c>
      <c r="AHP50" s="712">
        <v>0</v>
      </c>
      <c r="AHQ50" s="712">
        <v>0</v>
      </c>
      <c r="AHR50" s="712">
        <v>23</v>
      </c>
      <c r="AHS50" s="712">
        <v>0</v>
      </c>
      <c r="AHT50" s="712">
        <v>0</v>
      </c>
      <c r="AHU50" s="699">
        <v>28</v>
      </c>
      <c r="AHV50" s="712">
        <v>12</v>
      </c>
      <c r="AHW50" s="712">
        <v>236.22</v>
      </c>
      <c r="AHX50" s="699">
        <v>8</v>
      </c>
      <c r="AHY50" s="712">
        <v>0</v>
      </c>
      <c r="AHZ50" s="712">
        <v>0</v>
      </c>
      <c r="AIA50" s="699">
        <v>63</v>
      </c>
      <c r="AIC50" s="714"/>
      <c r="AID50" s="725"/>
      <c r="AIE50" s="715"/>
      <c r="AIF50" s="714"/>
      <c r="AIG50" s="725"/>
      <c r="AIH50" s="715"/>
      <c r="AII50" s="715"/>
      <c r="AIJ50" s="712"/>
      <c r="AIK50" s="715"/>
      <c r="AIL50" s="1169">
        <v>223</v>
      </c>
      <c r="AIM50" s="1174">
        <v>50.224215246636774</v>
      </c>
      <c r="AIN50" s="1168">
        <f t="shared" si="33"/>
        <v>71</v>
      </c>
      <c r="AIO50" s="715">
        <v>190</v>
      </c>
      <c r="AIP50" s="725">
        <v>23.684210526315788</v>
      </c>
      <c r="AIQ50" s="715">
        <f t="shared" si="34"/>
        <v>46</v>
      </c>
      <c r="AIR50" s="1169">
        <v>219</v>
      </c>
      <c r="AIS50" s="1174">
        <v>30.593607305936072</v>
      </c>
      <c r="AIT50" s="1168">
        <f t="shared" si="35"/>
        <v>72</v>
      </c>
      <c r="AIU50" s="715">
        <v>192</v>
      </c>
      <c r="AIV50" s="725">
        <v>8.3333333333333339</v>
      </c>
      <c r="AIW50" s="715">
        <f t="shared" si="36"/>
        <v>69</v>
      </c>
      <c r="AIX50" s="1169">
        <v>229</v>
      </c>
      <c r="AIY50" s="1174">
        <v>0.87336244541484709</v>
      </c>
      <c r="AIZ50" s="1168">
        <f t="shared" si="37"/>
        <v>41</v>
      </c>
      <c r="AJA50" s="715">
        <v>197</v>
      </c>
      <c r="AJB50" s="725">
        <v>14.213197969543149</v>
      </c>
      <c r="AJC50" s="715">
        <f t="shared" si="38"/>
        <v>67</v>
      </c>
      <c r="AJD50" s="714">
        <v>219</v>
      </c>
      <c r="AJE50" s="725">
        <v>10.50228310502283</v>
      </c>
      <c r="AJF50" s="715">
        <v>40</v>
      </c>
      <c r="AJG50" s="699">
        <v>201</v>
      </c>
      <c r="AJH50" s="1099">
        <v>6.9651741293532341</v>
      </c>
      <c r="AJI50" s="733">
        <v>11</v>
      </c>
      <c r="AJJ50" s="714">
        <v>219</v>
      </c>
      <c r="AJK50" s="712">
        <v>21.461187214611872</v>
      </c>
      <c r="AJL50" s="715">
        <v>23</v>
      </c>
      <c r="AJM50" s="699">
        <v>201</v>
      </c>
      <c r="AJN50" s="712">
        <v>25.870646766169152</v>
      </c>
      <c r="AJO50" s="715">
        <v>54</v>
      </c>
      <c r="AJP50" s="714">
        <v>223</v>
      </c>
      <c r="AJQ50" s="712">
        <v>13.901345291479823</v>
      </c>
      <c r="AJR50" s="715">
        <v>52</v>
      </c>
      <c r="AJS50" s="699">
        <v>212</v>
      </c>
      <c r="AJT50" s="712">
        <v>28.30188679245283</v>
      </c>
      <c r="AJU50" s="715">
        <f t="shared" si="39"/>
        <v>25</v>
      </c>
      <c r="AJV50" s="1178">
        <v>50</v>
      </c>
      <c r="AJW50" s="1099">
        <v>0</v>
      </c>
      <c r="AJX50" s="1099">
        <v>50</v>
      </c>
      <c r="AJY50" s="1099">
        <v>0</v>
      </c>
      <c r="AJZ50" s="1099">
        <v>0</v>
      </c>
      <c r="AKA50" s="1099">
        <v>0</v>
      </c>
      <c r="AKB50" s="1099">
        <v>0</v>
      </c>
      <c r="AKC50" s="1099">
        <v>0</v>
      </c>
      <c r="AKD50" s="1099">
        <v>50</v>
      </c>
      <c r="AKE50" s="1099">
        <v>50</v>
      </c>
      <c r="AKF50" s="1099">
        <v>0</v>
      </c>
      <c r="AKG50" s="1188">
        <v>2</v>
      </c>
      <c r="AKH50" s="985">
        <v>52</v>
      </c>
      <c r="AKI50" s="985">
        <v>0</v>
      </c>
      <c r="AKJ50" s="985">
        <v>8</v>
      </c>
      <c r="AKK50" s="985">
        <v>4</v>
      </c>
      <c r="AKL50" s="985">
        <v>16</v>
      </c>
      <c r="AKM50" s="985">
        <v>4</v>
      </c>
      <c r="AKN50" s="985">
        <v>12</v>
      </c>
      <c r="AKO50" s="985">
        <v>4</v>
      </c>
      <c r="AKP50" s="985">
        <v>32</v>
      </c>
      <c r="AKQ50" s="985">
        <v>8</v>
      </c>
      <c r="AKR50" s="985">
        <v>8</v>
      </c>
      <c r="AKS50" s="699">
        <v>25</v>
      </c>
      <c r="AKT50" s="714" t="s">
        <v>1650</v>
      </c>
      <c r="AKU50" s="715" t="s">
        <v>1650</v>
      </c>
      <c r="AKV50" s="715" t="s">
        <v>1634</v>
      </c>
      <c r="AKW50" s="715" t="s">
        <v>1634</v>
      </c>
      <c r="AKX50" s="715" t="s">
        <v>1634</v>
      </c>
      <c r="AKY50" s="715" t="s">
        <v>1634</v>
      </c>
      <c r="AKZ50" s="715" t="s">
        <v>1634</v>
      </c>
      <c r="ALA50" s="715">
        <v>2</v>
      </c>
      <c r="ALB50" s="715">
        <v>2</v>
      </c>
      <c r="ALC50" s="715">
        <v>1</v>
      </c>
      <c r="ALD50" s="715">
        <v>1</v>
      </c>
      <c r="ALE50" s="715">
        <v>1</v>
      </c>
      <c r="ALF50" s="715">
        <v>1</v>
      </c>
      <c r="ALG50" s="715">
        <v>1</v>
      </c>
      <c r="ALH50" s="715">
        <f t="shared" si="40"/>
        <v>9</v>
      </c>
      <c r="ALI50" s="715">
        <f t="shared" si="41"/>
        <v>10</v>
      </c>
      <c r="ALJ50" s="716" t="s">
        <v>31</v>
      </c>
      <c r="ALK50" s="712" t="s">
        <v>31</v>
      </c>
      <c r="ALL50" s="712" t="s">
        <v>31</v>
      </c>
      <c r="ALM50" s="712" t="s">
        <v>31</v>
      </c>
      <c r="ALN50" s="712" t="s">
        <v>31</v>
      </c>
      <c r="ALO50" s="712" t="s">
        <v>31</v>
      </c>
      <c r="ALP50" s="712" t="s">
        <v>31</v>
      </c>
      <c r="ALQ50" s="714">
        <v>2</v>
      </c>
      <c r="ALR50" s="715">
        <v>4</v>
      </c>
      <c r="ALS50" s="715">
        <v>2</v>
      </c>
      <c r="ALT50" s="715">
        <v>15</v>
      </c>
      <c r="ALU50" s="715">
        <v>1</v>
      </c>
      <c r="ALV50" s="715">
        <v>1</v>
      </c>
      <c r="ALW50" s="733">
        <v>5</v>
      </c>
      <c r="ALX50" s="981">
        <v>0.59066745422327227</v>
      </c>
      <c r="ALY50" s="715">
        <v>44</v>
      </c>
      <c r="ALZ50" s="731">
        <v>1.1813349084465445</v>
      </c>
      <c r="AMA50" s="715">
        <v>17</v>
      </c>
      <c r="AMB50" s="731">
        <v>0.59066745422327227</v>
      </c>
      <c r="AMC50" s="715">
        <v>25</v>
      </c>
      <c r="AMD50" s="731">
        <v>4.430005906674543</v>
      </c>
      <c r="AME50" s="715">
        <v>7</v>
      </c>
      <c r="AMF50" s="715">
        <v>0.29533372711163614</v>
      </c>
      <c r="AMG50" s="715">
        <v>42</v>
      </c>
      <c r="AMH50" s="731">
        <v>0.29533372711163614</v>
      </c>
      <c r="AMI50" s="715">
        <v>45</v>
      </c>
      <c r="AMJ50" s="731">
        <v>1.4766686355581806</v>
      </c>
      <c r="AMK50" s="715">
        <v>15</v>
      </c>
      <c r="AML50" s="982">
        <v>0</v>
      </c>
      <c r="AMM50" s="699">
        <v>0</v>
      </c>
      <c r="AMN50" s="699">
        <v>0</v>
      </c>
      <c r="AMO50" s="716">
        <v>0</v>
      </c>
      <c r="AMP50" s="715">
        <v>52</v>
      </c>
      <c r="AMQ50" s="712">
        <v>0</v>
      </c>
      <c r="AMR50" s="715">
        <v>27</v>
      </c>
      <c r="AMS50" s="712">
        <v>0</v>
      </c>
      <c r="AMT50" s="733">
        <v>27</v>
      </c>
      <c r="AMU50" s="982">
        <v>0</v>
      </c>
      <c r="AMV50" s="731">
        <v>0</v>
      </c>
      <c r="AMW50" s="715">
        <v>32</v>
      </c>
      <c r="AMX50" s="716" t="s">
        <v>107</v>
      </c>
      <c r="AMY50" s="712" t="s">
        <v>107</v>
      </c>
      <c r="AMZ50" s="715">
        <v>2</v>
      </c>
      <c r="ANA50" s="715">
        <v>2</v>
      </c>
      <c r="ANB50" s="715">
        <v>4</v>
      </c>
      <c r="ANC50" s="715">
        <v>38</v>
      </c>
      <c r="AND50" s="1201" t="s">
        <v>1632</v>
      </c>
      <c r="ANE50" s="1202" t="s">
        <v>1632</v>
      </c>
      <c r="ANF50" s="1202" t="s">
        <v>1632</v>
      </c>
      <c r="ANG50" s="1202" t="s">
        <v>1632</v>
      </c>
      <c r="ANH50" s="725">
        <v>5</v>
      </c>
      <c r="ANI50" s="725">
        <v>5</v>
      </c>
      <c r="ANJ50" s="725">
        <v>5</v>
      </c>
      <c r="ANK50" s="725">
        <v>5</v>
      </c>
      <c r="ANL50" s="1303">
        <f t="shared" si="42"/>
        <v>20</v>
      </c>
      <c r="ANM50" s="1303">
        <f t="shared" si="43"/>
        <v>1</v>
      </c>
      <c r="ANN50" s="983" t="s">
        <v>1632</v>
      </c>
      <c r="ANO50" s="725" t="s">
        <v>1632</v>
      </c>
      <c r="ANP50" s="725" t="s">
        <v>1632</v>
      </c>
      <c r="ANQ50" s="725" t="s">
        <v>1632</v>
      </c>
      <c r="ANR50" s="725">
        <v>5</v>
      </c>
      <c r="ANS50" s="725">
        <v>5</v>
      </c>
      <c r="ANT50" s="725">
        <v>5</v>
      </c>
      <c r="ANU50" s="725">
        <v>5</v>
      </c>
      <c r="ANV50" s="715">
        <f t="shared" si="44"/>
        <v>20</v>
      </c>
      <c r="ANW50" s="715">
        <f t="shared" si="45"/>
        <v>1</v>
      </c>
      <c r="ANX50" s="982">
        <v>83</v>
      </c>
      <c r="ANY50" s="715">
        <v>1713</v>
      </c>
      <c r="ANZ50" s="1089">
        <v>19.378999999999998</v>
      </c>
      <c r="AOA50" s="715">
        <v>19</v>
      </c>
      <c r="AOB50" s="1089">
        <v>1.9</v>
      </c>
      <c r="AOC50" s="1188">
        <f t="shared" si="46"/>
        <v>58</v>
      </c>
      <c r="AOD50" s="1089">
        <v>92.792000000000002</v>
      </c>
      <c r="AOE50" s="1188">
        <f t="shared" si="47"/>
        <v>10</v>
      </c>
      <c r="AOF50" s="699">
        <v>0</v>
      </c>
      <c r="AOG50" s="985">
        <v>0</v>
      </c>
      <c r="AOH50" s="1188">
        <v>45</v>
      </c>
      <c r="AOI50" s="699">
        <v>1</v>
      </c>
      <c r="AOJ50" s="985">
        <v>0.29533372711163614</v>
      </c>
      <c r="AOK50" s="1188">
        <v>43</v>
      </c>
      <c r="AOL50" s="699">
        <v>1</v>
      </c>
      <c r="AOM50" s="985">
        <v>0.29533372711163614</v>
      </c>
      <c r="AON50" s="1188">
        <v>46</v>
      </c>
      <c r="AOO50" s="699">
        <v>1</v>
      </c>
      <c r="AOP50" s="985">
        <v>0.29533372711163614</v>
      </c>
      <c r="AOQ50" s="1188">
        <v>36</v>
      </c>
      <c r="AOR50" s="983" t="s">
        <v>1625</v>
      </c>
      <c r="AOS50" s="725" t="s">
        <v>1625</v>
      </c>
      <c r="AOT50" s="725" t="s">
        <v>1625</v>
      </c>
      <c r="AOU50" s="725" t="s">
        <v>1625</v>
      </c>
      <c r="AOV50" s="725">
        <v>0</v>
      </c>
      <c r="AOW50" s="725">
        <v>0</v>
      </c>
      <c r="AOX50" s="725">
        <v>0</v>
      </c>
      <c r="AOY50" s="725">
        <v>0</v>
      </c>
      <c r="AOZ50" s="715">
        <f t="shared" si="48"/>
        <v>0</v>
      </c>
      <c r="APA50" s="715">
        <f t="shared" si="49"/>
        <v>25</v>
      </c>
      <c r="APB50" s="1993" t="s">
        <v>1632</v>
      </c>
      <c r="APC50" s="1994" t="s">
        <v>1632</v>
      </c>
      <c r="APD50" s="1994" t="s">
        <v>1632</v>
      </c>
      <c r="APE50" s="1994" t="s">
        <v>1625</v>
      </c>
      <c r="APF50" s="1995">
        <v>5</v>
      </c>
      <c r="APG50" s="1995">
        <v>5</v>
      </c>
      <c r="APH50" s="1995">
        <v>5</v>
      </c>
      <c r="API50" s="1995">
        <v>0</v>
      </c>
      <c r="APJ50" s="715">
        <f t="shared" si="50"/>
        <v>15</v>
      </c>
      <c r="APK50" s="715">
        <f t="shared" si="51"/>
        <v>27</v>
      </c>
      <c r="APL50" s="715">
        <v>0</v>
      </c>
      <c r="APM50" s="725">
        <v>0</v>
      </c>
      <c r="APN50" s="715">
        <v>17</v>
      </c>
      <c r="APO50" s="715">
        <v>0</v>
      </c>
      <c r="APP50" s="725">
        <v>0</v>
      </c>
      <c r="APQ50" s="715">
        <v>18</v>
      </c>
      <c r="APR50" s="1169">
        <v>0</v>
      </c>
      <c r="APS50" s="1168">
        <v>0</v>
      </c>
      <c r="APT50" s="1168">
        <v>0</v>
      </c>
      <c r="APU50" s="989">
        <v>0</v>
      </c>
      <c r="APV50" s="989">
        <v>0</v>
      </c>
      <c r="APW50" s="989">
        <v>0</v>
      </c>
      <c r="APX50" s="989">
        <v>38</v>
      </c>
      <c r="APY50" s="989">
        <v>3</v>
      </c>
      <c r="APZ50" s="989">
        <v>75</v>
      </c>
      <c r="AQA50" s="989">
        <v>600</v>
      </c>
      <c r="AQB50" s="989">
        <v>25</v>
      </c>
      <c r="AQC50" s="989">
        <v>200</v>
      </c>
      <c r="AQD50" s="1099">
        <v>17.798872738059924</v>
      </c>
      <c r="AQE50" s="989">
        <v>31</v>
      </c>
      <c r="AQF50" s="989">
        <v>3</v>
      </c>
      <c r="AQG50" s="989">
        <v>75</v>
      </c>
      <c r="AQH50" s="989">
        <v>600</v>
      </c>
      <c r="AQI50" s="989">
        <v>25</v>
      </c>
      <c r="AQJ50" s="989">
        <v>200</v>
      </c>
      <c r="AQK50" s="989">
        <v>17.798872738059924</v>
      </c>
      <c r="AQL50" s="729">
        <v>57</v>
      </c>
      <c r="AQM50" s="987"/>
      <c r="AQQ50" s="715">
        <v>409</v>
      </c>
      <c r="AQR50" s="715">
        <v>321</v>
      </c>
      <c r="AQS50" s="989">
        <v>18</v>
      </c>
      <c r="AQT50" s="1099">
        <v>5.6074766355140184</v>
      </c>
      <c r="AQU50" s="989">
        <f t="shared" si="52"/>
        <v>16</v>
      </c>
      <c r="AQV50" s="989">
        <v>5</v>
      </c>
      <c r="AQW50" s="989">
        <v>27.777777777777779</v>
      </c>
      <c r="AQX50" s="1099">
        <v>2.6</v>
      </c>
      <c r="AQY50" s="989">
        <f t="shared" si="53"/>
        <v>71</v>
      </c>
      <c r="AQZ50" s="989">
        <v>0</v>
      </c>
      <c r="ARA50" s="989">
        <v>18</v>
      </c>
      <c r="ARB50" s="989">
        <v>0</v>
      </c>
      <c r="ARC50" s="989">
        <f t="shared" si="54"/>
        <v>65</v>
      </c>
      <c r="ARD50" s="1668">
        <v>2.3457943925233646</v>
      </c>
      <c r="ARE50" s="1667">
        <f t="shared" si="55"/>
        <v>42</v>
      </c>
      <c r="ARF50" s="1168">
        <v>25</v>
      </c>
      <c r="ARG50" s="1099">
        <v>4</v>
      </c>
      <c r="ARH50" s="989">
        <f t="shared" si="56"/>
        <v>13</v>
      </c>
      <c r="ARI50" s="715">
        <v>42</v>
      </c>
      <c r="ARJ50" s="985">
        <v>16.666666666666664</v>
      </c>
      <c r="ARK50" s="699">
        <f t="shared" si="57"/>
        <v>22</v>
      </c>
      <c r="ARL50" s="989">
        <v>32</v>
      </c>
      <c r="ARM50" s="715">
        <v>1</v>
      </c>
      <c r="ARN50" s="985">
        <v>3.125</v>
      </c>
      <c r="ARO50" s="699">
        <f t="shared" si="58"/>
        <v>1</v>
      </c>
      <c r="ARP50" s="707">
        <v>129</v>
      </c>
      <c r="ARQ50" s="990">
        <v>0</v>
      </c>
      <c r="ARR50" s="719">
        <v>0</v>
      </c>
      <c r="ARS50" s="979">
        <f t="shared" si="59"/>
        <v>34</v>
      </c>
      <c r="ART50" s="715">
        <v>54</v>
      </c>
      <c r="ARU50" s="699">
        <f t="shared" si="59"/>
        <v>41</v>
      </c>
      <c r="ARV50" s="715" t="s">
        <v>31</v>
      </c>
      <c r="ARW50" s="715" t="s">
        <v>31</v>
      </c>
      <c r="ARX50" s="985" t="s">
        <v>31</v>
      </c>
      <c r="ARY50" s="699" t="str">
        <f t="shared" si="60"/>
        <v>-</v>
      </c>
      <c r="ARZ50" s="715" t="s">
        <v>31</v>
      </c>
      <c r="ASA50" s="715" t="s">
        <v>31</v>
      </c>
      <c r="ASB50" s="712" t="s">
        <v>31</v>
      </c>
      <c r="ASC50" s="699" t="str">
        <f t="shared" si="61"/>
        <v>-</v>
      </c>
      <c r="ASD50" s="712">
        <v>44.444444444444443</v>
      </c>
      <c r="ASE50" s="712">
        <v>25.925925925925924</v>
      </c>
      <c r="ASF50" s="712">
        <v>13.580246913580247</v>
      </c>
      <c r="ASG50" s="712">
        <v>2.4691358024691357</v>
      </c>
      <c r="ASH50" s="712">
        <v>2.4691358024691357</v>
      </c>
      <c r="ASI50" s="712">
        <v>8.6419753086419746</v>
      </c>
      <c r="ASJ50" s="712">
        <v>1.2345679012345678</v>
      </c>
      <c r="ASK50" s="712">
        <v>0</v>
      </c>
      <c r="ASL50" s="712">
        <v>1.2345679012345678</v>
      </c>
      <c r="ASM50" s="715">
        <v>36</v>
      </c>
      <c r="ASN50" s="715">
        <v>21</v>
      </c>
      <c r="ASO50" s="715">
        <v>11</v>
      </c>
      <c r="ASP50" s="715">
        <v>2</v>
      </c>
      <c r="ASQ50" s="715">
        <v>2</v>
      </c>
      <c r="ASR50" s="715">
        <v>7</v>
      </c>
      <c r="ASS50" s="715">
        <v>1</v>
      </c>
      <c r="AST50" s="715">
        <v>0</v>
      </c>
      <c r="ASU50" s="715">
        <v>1</v>
      </c>
      <c r="ASV50" s="715">
        <v>81</v>
      </c>
      <c r="ASW50" s="712">
        <v>42.105263157894733</v>
      </c>
      <c r="ASX50" s="712">
        <v>15.789473684210526</v>
      </c>
      <c r="ASY50" s="712">
        <v>0</v>
      </c>
      <c r="ASZ50" s="712">
        <v>10.526315789473683</v>
      </c>
      <c r="ATA50" s="712">
        <v>10.526315789473683</v>
      </c>
      <c r="ATB50" s="712">
        <v>10.526315789473683</v>
      </c>
      <c r="ATC50" s="712">
        <v>10.526315789473683</v>
      </c>
      <c r="ATD50" s="712">
        <v>0</v>
      </c>
      <c r="ATE50" s="712">
        <v>0</v>
      </c>
      <c r="ATF50" s="715">
        <v>8</v>
      </c>
      <c r="ATG50" s="715">
        <v>3</v>
      </c>
      <c r="ATH50" s="715">
        <v>0</v>
      </c>
      <c r="ATI50" s="715">
        <v>2</v>
      </c>
      <c r="ATJ50" s="715">
        <v>2</v>
      </c>
      <c r="ATK50" s="715">
        <v>2</v>
      </c>
      <c r="ATL50" s="715">
        <v>2</v>
      </c>
      <c r="ATM50" s="715">
        <v>0</v>
      </c>
      <c r="ATN50" s="715">
        <v>0</v>
      </c>
      <c r="ATO50" s="715">
        <v>19</v>
      </c>
      <c r="ATP50" s="712" t="s">
        <v>31</v>
      </c>
      <c r="ATQ50" s="712" t="s">
        <v>31</v>
      </c>
      <c r="ATR50" s="712" t="s">
        <v>31</v>
      </c>
      <c r="ATS50" s="712" t="s">
        <v>31</v>
      </c>
      <c r="ATT50" s="712" t="s">
        <v>31</v>
      </c>
      <c r="ATU50" s="712" t="s">
        <v>31</v>
      </c>
      <c r="ATV50" s="712" t="s">
        <v>31</v>
      </c>
      <c r="ATW50" s="712" t="s">
        <v>31</v>
      </c>
      <c r="ATX50" s="712" t="s">
        <v>31</v>
      </c>
      <c r="ATY50" s="715">
        <v>0</v>
      </c>
      <c r="ATZ50" s="715">
        <v>0</v>
      </c>
      <c r="AUA50" s="715">
        <v>0</v>
      </c>
      <c r="AUB50" s="715">
        <v>0</v>
      </c>
      <c r="AUC50" s="715">
        <v>0</v>
      </c>
      <c r="AUD50" s="715">
        <v>0</v>
      </c>
      <c r="AUE50" s="715">
        <v>0</v>
      </c>
      <c r="AUF50" s="715">
        <v>0</v>
      </c>
      <c r="AUG50" s="715">
        <v>0</v>
      </c>
      <c r="AUH50" s="715">
        <v>0</v>
      </c>
      <c r="AUI50" s="712" t="s">
        <v>1648</v>
      </c>
      <c r="AUJ50" s="712" t="s">
        <v>1623</v>
      </c>
      <c r="AUK50" s="709">
        <v>10</v>
      </c>
      <c r="AUL50" s="978">
        <v>14</v>
      </c>
      <c r="AUM50" s="703" t="s">
        <v>1625</v>
      </c>
      <c r="AUN50" s="703" t="s">
        <v>1625</v>
      </c>
      <c r="AUO50" s="703" t="s">
        <v>1632</v>
      </c>
      <c r="AUP50" s="701" t="s">
        <v>1632</v>
      </c>
      <c r="AUQ50" s="712" t="s">
        <v>1625</v>
      </c>
      <c r="AUR50" s="712" t="s">
        <v>1627</v>
      </c>
      <c r="AUS50" s="712" t="s">
        <v>1627</v>
      </c>
      <c r="AUT50" s="712" t="s">
        <v>1627</v>
      </c>
      <c r="AUU50" s="712" t="s">
        <v>1625</v>
      </c>
      <c r="AUV50" s="712" t="s">
        <v>1685</v>
      </c>
      <c r="AUW50" s="3968" t="s">
        <v>1648</v>
      </c>
      <c r="AUX50" s="712" t="s">
        <v>5403</v>
      </c>
      <c r="AUY50" s="712" t="s">
        <v>1773</v>
      </c>
      <c r="AUZ50" s="699">
        <v>61</v>
      </c>
      <c r="AVA50" s="699">
        <v>5</v>
      </c>
      <c r="AVB50" s="985">
        <v>8.1</v>
      </c>
      <c r="AVC50" s="699">
        <v>0</v>
      </c>
      <c r="AVD50" s="712">
        <v>0</v>
      </c>
      <c r="AVE50" s="699">
        <f t="shared" si="62"/>
        <v>25</v>
      </c>
      <c r="AVF50" s="712">
        <v>10</v>
      </c>
      <c r="AVG50" s="978">
        <v>12</v>
      </c>
      <c r="AVH50" s="712" t="s">
        <v>1632</v>
      </c>
      <c r="AVI50" s="712" t="s">
        <v>1632</v>
      </c>
      <c r="AVJ50" s="712" t="s">
        <v>1625</v>
      </c>
      <c r="AVK50" s="712" t="s">
        <v>1625</v>
      </c>
      <c r="AVL50" s="716">
        <v>10.8</v>
      </c>
      <c r="AVM50" s="699">
        <f t="shared" si="63"/>
        <v>31</v>
      </c>
      <c r="AVN50" s="715">
        <v>1</v>
      </c>
      <c r="AVO50" s="712">
        <v>0</v>
      </c>
      <c r="AVP50" s="699">
        <f t="shared" si="64"/>
        <v>39</v>
      </c>
      <c r="AVQ50" s="715">
        <v>0</v>
      </c>
      <c r="AVR50" s="712">
        <v>0</v>
      </c>
      <c r="AVS50" s="699">
        <f t="shared" si="65"/>
        <v>14</v>
      </c>
      <c r="AVT50" s="715">
        <v>0</v>
      </c>
      <c r="AVU50" s="712">
        <v>0</v>
      </c>
      <c r="AVV50" s="699">
        <f t="shared" si="66"/>
        <v>29</v>
      </c>
      <c r="AVW50" s="715">
        <v>0</v>
      </c>
      <c r="AVX50" s="712">
        <v>0</v>
      </c>
      <c r="AVY50" s="733">
        <v>0</v>
      </c>
      <c r="AVZ50" s="716">
        <v>0</v>
      </c>
      <c r="AWA50" s="699">
        <f t="shared" si="67"/>
        <v>26</v>
      </c>
      <c r="AWB50" s="715">
        <v>0</v>
      </c>
      <c r="AWC50" s="712">
        <v>0</v>
      </c>
      <c r="AWD50" s="699">
        <f t="shared" si="68"/>
        <v>9</v>
      </c>
      <c r="AWE50" s="715">
        <v>0</v>
      </c>
      <c r="AWF50" s="712">
        <v>32.4</v>
      </c>
      <c r="AWG50" s="699">
        <f t="shared" si="69"/>
        <v>6</v>
      </c>
      <c r="AWH50" s="715">
        <v>3</v>
      </c>
      <c r="AWI50" s="714">
        <v>91</v>
      </c>
      <c r="AWJ50" s="715" t="s">
        <v>31</v>
      </c>
      <c r="AWK50" s="715" t="s">
        <v>31</v>
      </c>
      <c r="AWL50" s="715" t="s">
        <v>31</v>
      </c>
      <c r="AWM50" s="715" t="s">
        <v>31</v>
      </c>
      <c r="AWN50" s="715">
        <v>91</v>
      </c>
      <c r="AWO50" s="715" t="s">
        <v>31</v>
      </c>
      <c r="AWP50" s="715">
        <v>36</v>
      </c>
      <c r="AWQ50" s="715" t="s">
        <v>31</v>
      </c>
      <c r="AWR50" s="715">
        <v>36</v>
      </c>
      <c r="AWS50" s="716">
        <v>0.184</v>
      </c>
      <c r="AWT50" s="699">
        <f t="shared" si="70"/>
        <v>19</v>
      </c>
      <c r="AWU50" s="712" t="s">
        <v>31</v>
      </c>
      <c r="AWV50" s="699" t="str">
        <f t="shared" si="70"/>
        <v>-</v>
      </c>
      <c r="AWW50" s="712" t="s">
        <v>31</v>
      </c>
      <c r="AWX50" s="699" t="str">
        <f t="shared" si="3"/>
        <v>-</v>
      </c>
      <c r="AWY50" s="712" t="s">
        <v>31</v>
      </c>
      <c r="AWZ50" s="699" t="str">
        <f t="shared" si="71"/>
        <v>-</v>
      </c>
      <c r="AXA50" s="712" t="s">
        <v>31</v>
      </c>
      <c r="AXB50" s="712">
        <v>0.184</v>
      </c>
      <c r="AXC50" s="712" t="s">
        <v>31</v>
      </c>
      <c r="AXD50" s="699" t="str">
        <f t="shared" si="4"/>
        <v>-</v>
      </c>
      <c r="AXE50" s="712">
        <v>7.2999999999999995E-2</v>
      </c>
      <c r="AXF50" s="699">
        <f t="shared" si="5"/>
        <v>5</v>
      </c>
      <c r="AXG50" s="712" t="s">
        <v>31</v>
      </c>
      <c r="AXH50" s="699" t="str">
        <f t="shared" si="6"/>
        <v>-</v>
      </c>
      <c r="AXI50" s="712">
        <v>7.2999999999999995E-2</v>
      </c>
      <c r="AXK50" s="3969">
        <v>92.814371257485021</v>
      </c>
      <c r="AXL50" s="3970">
        <v>167</v>
      </c>
      <c r="AXM50" s="715">
        <f t="shared" si="72"/>
        <v>49</v>
      </c>
      <c r="AXN50" s="3969">
        <v>34.715025906735754</v>
      </c>
      <c r="AXO50" s="3970">
        <v>193</v>
      </c>
      <c r="AXP50" s="715">
        <f t="shared" si="73"/>
        <v>72</v>
      </c>
      <c r="AXQ50" s="2024">
        <v>3359</v>
      </c>
      <c r="AXR50" s="2024">
        <v>3378</v>
      </c>
      <c r="AXS50" s="3029">
        <v>0.56246299585554027</v>
      </c>
      <c r="AXT50" s="2024" t="s">
        <v>8059</v>
      </c>
      <c r="AXU50" s="2024">
        <v>494</v>
      </c>
      <c r="AXV50" s="2024">
        <v>500</v>
      </c>
      <c r="AXW50" s="3029">
        <v>1.2000000000000028</v>
      </c>
      <c r="AXX50" s="2024" t="s">
        <v>8059</v>
      </c>
      <c r="AXY50" s="3029">
        <v>14.706757963679667</v>
      </c>
      <c r="AXZ50" s="3029">
        <v>14.801657785671996</v>
      </c>
      <c r="AYA50" s="3029">
        <v>9.489982199232827E-2</v>
      </c>
      <c r="AYB50" s="2024" t="s">
        <v>8074</v>
      </c>
      <c r="AYC50" s="2123">
        <v>1560</v>
      </c>
      <c r="AYD50" s="2024">
        <v>1309</v>
      </c>
      <c r="AYE50" s="3029">
        <v>19.174942704354464</v>
      </c>
      <c r="AYF50" s="2024" t="s">
        <v>8057</v>
      </c>
      <c r="AYG50" s="2024">
        <v>408</v>
      </c>
      <c r="AYH50" s="2024">
        <v>485</v>
      </c>
      <c r="AYI50" s="3029">
        <v>15.876288659793815</v>
      </c>
      <c r="AYJ50" s="2024" t="s">
        <v>8057</v>
      </c>
      <c r="AYK50" s="2024">
        <v>11916</v>
      </c>
      <c r="AYL50" s="2024">
        <v>12652</v>
      </c>
      <c r="AYM50" s="3029">
        <v>5.8172620929497327</v>
      </c>
      <c r="AYN50" s="2024" t="s">
        <v>8056</v>
      </c>
      <c r="AYO50" s="2024">
        <v>55702000</v>
      </c>
      <c r="AYP50" s="2024">
        <v>53180427</v>
      </c>
      <c r="AYQ50" s="3029">
        <v>4.741543350150252</v>
      </c>
      <c r="AYR50" s="2024" t="s">
        <v>8056</v>
      </c>
      <c r="AYS50" s="2024">
        <v>25600000</v>
      </c>
      <c r="AYT50" s="2024">
        <v>24632826</v>
      </c>
      <c r="AYU50" s="3029">
        <v>3.9263623264338463</v>
      </c>
      <c r="AYV50" s="2024" t="s">
        <v>8056</v>
      </c>
      <c r="AYW50" s="2024">
        <v>23700000</v>
      </c>
      <c r="AYX50" s="2024">
        <v>21978088</v>
      </c>
      <c r="AYY50" s="3029">
        <v>7.8346760646331006</v>
      </c>
      <c r="AYZ50" s="2024" t="s">
        <v>8058</v>
      </c>
      <c r="AZA50" s="2024">
        <v>0</v>
      </c>
      <c r="AZB50" s="2024">
        <v>29882</v>
      </c>
      <c r="AZC50" s="3029">
        <v>100</v>
      </c>
      <c r="AZD50" s="2024" t="s">
        <v>8057</v>
      </c>
      <c r="AZE50" s="2024">
        <v>6000000</v>
      </c>
      <c r="AZF50" s="2024">
        <v>6340000</v>
      </c>
      <c r="AZG50" s="3029">
        <v>5.3627760252365988</v>
      </c>
      <c r="AZH50" s="2024" t="s">
        <v>8056</v>
      </c>
      <c r="AZI50" s="2024">
        <v>62000</v>
      </c>
      <c r="AZJ50" s="2024">
        <v>4631</v>
      </c>
      <c r="AZK50" s="3029">
        <v>1238.8037141006262</v>
      </c>
      <c r="AZL50" s="2024" t="s">
        <v>8057</v>
      </c>
      <c r="AZM50" s="2024">
        <v>340000</v>
      </c>
      <c r="AZN50" s="2024">
        <v>195000</v>
      </c>
      <c r="AZO50" s="3029">
        <v>74.358974358974365</v>
      </c>
      <c r="AZP50" s="2024" t="s">
        <v>8057</v>
      </c>
      <c r="AZQ50" s="2024">
        <v>0</v>
      </c>
      <c r="AZR50" s="2024">
        <v>0</v>
      </c>
      <c r="AZS50" s="3029" t="s">
        <v>31</v>
      </c>
      <c r="AZT50" s="2024" t="s">
        <v>31</v>
      </c>
      <c r="AZU50" s="2024">
        <v>0</v>
      </c>
      <c r="AZV50" s="2024">
        <v>0</v>
      </c>
      <c r="AZW50" s="3029" t="s">
        <v>31</v>
      </c>
      <c r="AZX50" s="2024" t="s">
        <v>31</v>
      </c>
      <c r="AZY50" s="2123">
        <v>425174000</v>
      </c>
      <c r="AZZ50" s="2024">
        <v>350100033</v>
      </c>
      <c r="BAA50" s="3029">
        <v>21.44357609929159</v>
      </c>
      <c r="BAB50" s="2024" t="s">
        <v>8057</v>
      </c>
      <c r="BAC50" s="2024">
        <v>107014000</v>
      </c>
      <c r="BAD50" s="2024">
        <v>118005698</v>
      </c>
      <c r="BAE50" s="3029">
        <v>9.3145485229026832</v>
      </c>
      <c r="BAF50" s="2024" t="s">
        <v>8058</v>
      </c>
      <c r="BAG50" s="2024">
        <v>459948000</v>
      </c>
      <c r="BAH50" s="2024">
        <v>489865041</v>
      </c>
      <c r="BAI50" s="3029">
        <v>6.1072006565171506</v>
      </c>
      <c r="BAJ50" s="2024" t="s">
        <v>8058</v>
      </c>
      <c r="BAK50" s="2123">
        <v>238056000</v>
      </c>
      <c r="BAL50" s="2024">
        <v>227681779</v>
      </c>
      <c r="BAM50" s="3029">
        <v>4.5564564040058855</v>
      </c>
      <c r="BAN50" s="2024" t="s">
        <v>8056</v>
      </c>
      <c r="BAO50" s="2024">
        <v>0</v>
      </c>
      <c r="BAP50" s="2024">
        <v>0</v>
      </c>
      <c r="BAQ50" s="3029" t="s">
        <v>31</v>
      </c>
      <c r="BAR50" s="2024" t="s">
        <v>31</v>
      </c>
      <c r="BAS50" s="2024">
        <v>181347000</v>
      </c>
      <c r="BAT50" s="2024">
        <v>111861118</v>
      </c>
      <c r="BAU50" s="3029">
        <v>62.117993492609287</v>
      </c>
      <c r="BAV50" s="2024" t="s">
        <v>8057</v>
      </c>
      <c r="BAW50" s="2024">
        <v>5771000</v>
      </c>
      <c r="BAX50" s="2024">
        <v>5856032</v>
      </c>
      <c r="BAY50" s="3029">
        <v>1.4520412456762557</v>
      </c>
      <c r="BAZ50" s="2024" t="s">
        <v>8059</v>
      </c>
      <c r="BBA50" s="2024">
        <v>0</v>
      </c>
      <c r="BBB50" s="2024">
        <v>4701104</v>
      </c>
      <c r="BBC50" s="3029">
        <v>100</v>
      </c>
      <c r="BBD50" s="2024" t="s">
        <v>8057</v>
      </c>
      <c r="BBE50" s="2123">
        <v>3369000</v>
      </c>
      <c r="BBF50" s="2024">
        <v>11018547</v>
      </c>
      <c r="BBG50" s="3029">
        <v>69.424280715052532</v>
      </c>
      <c r="BBH50" s="2024" t="s">
        <v>8057</v>
      </c>
      <c r="BBI50" s="2024">
        <v>0</v>
      </c>
      <c r="BBJ50" s="2024">
        <v>0</v>
      </c>
      <c r="BBK50" s="3029" t="s">
        <v>31</v>
      </c>
      <c r="BBL50" s="2024" t="s">
        <v>31</v>
      </c>
      <c r="BBM50" s="2024">
        <v>103645000</v>
      </c>
      <c r="BBN50" s="2024">
        <v>106987151</v>
      </c>
      <c r="BBO50" s="3029">
        <v>3.1238807359212757</v>
      </c>
      <c r="BBP50" s="2024" t="s">
        <v>8056</v>
      </c>
      <c r="BBQ50" s="2123">
        <v>54302000</v>
      </c>
      <c r="BBR50" s="2024">
        <v>40282363</v>
      </c>
      <c r="BBS50" s="3029">
        <v>34.803412600199266</v>
      </c>
      <c r="BBT50" s="2024" t="s">
        <v>8057</v>
      </c>
      <c r="BBU50" s="2024">
        <v>5593000</v>
      </c>
      <c r="BBV50" s="2024">
        <v>4909426</v>
      </c>
      <c r="BBW50" s="3029">
        <v>13.923705133756982</v>
      </c>
      <c r="BBX50" s="2024" t="s">
        <v>8057</v>
      </c>
      <c r="BBY50" s="2024">
        <v>20750000</v>
      </c>
      <c r="BBZ50" s="2024">
        <v>22002081</v>
      </c>
      <c r="BCA50" s="3029">
        <v>5.6907389805537036</v>
      </c>
      <c r="BCB50" s="2024" t="s">
        <v>8056</v>
      </c>
      <c r="BCC50" s="2024">
        <v>14705000</v>
      </c>
      <c r="BCD50" s="2024">
        <v>15071573</v>
      </c>
      <c r="BCE50" s="3029">
        <v>2.4322146069292216</v>
      </c>
      <c r="BCF50" s="2024" t="s">
        <v>8059</v>
      </c>
      <c r="BCG50" s="2024">
        <v>4617000</v>
      </c>
      <c r="BCH50" s="2024">
        <v>5484670</v>
      </c>
      <c r="BCI50" s="3029">
        <v>15.819912592735747</v>
      </c>
      <c r="BCJ50" s="2024" t="s">
        <v>8057</v>
      </c>
      <c r="BCK50" s="2024">
        <v>133771000</v>
      </c>
      <c r="BCL50" s="2024">
        <v>118370173</v>
      </c>
      <c r="BCM50" s="3029">
        <v>13.010732864266416</v>
      </c>
      <c r="BCN50" s="2024" t="s">
        <v>8057</v>
      </c>
      <c r="BCO50" s="2024">
        <v>14440000</v>
      </c>
      <c r="BCP50" s="2024">
        <v>48160060</v>
      </c>
      <c r="BCQ50" s="3029">
        <v>70.016648650354682</v>
      </c>
      <c r="BCR50" s="2024" t="s">
        <v>8057</v>
      </c>
      <c r="BCS50" s="2024">
        <v>3790000</v>
      </c>
      <c r="BCT50" s="2024">
        <v>15052356</v>
      </c>
      <c r="BCU50" s="3029">
        <v>74.821217356272996</v>
      </c>
      <c r="BCV50" s="2024" t="s">
        <v>8057</v>
      </c>
      <c r="BCW50" s="2024">
        <v>45487000</v>
      </c>
      <c r="BCX50" s="2024">
        <v>40304263</v>
      </c>
      <c r="BCY50" s="3029">
        <v>12.859029328981904</v>
      </c>
      <c r="BCZ50" s="2024" t="s">
        <v>8057</v>
      </c>
      <c r="BDA50" s="2024">
        <v>14575000</v>
      </c>
      <c r="BDB50" s="2024">
        <v>13871075</v>
      </c>
      <c r="BDC50" s="3029">
        <v>5.0747688985893262</v>
      </c>
      <c r="BDD50" s="2024" t="s">
        <v>8056</v>
      </c>
      <c r="BDE50" s="2024">
        <v>0</v>
      </c>
      <c r="BDF50" s="2024">
        <v>1083069</v>
      </c>
      <c r="BDG50" s="3029">
        <v>100</v>
      </c>
      <c r="BDH50" s="2024" t="s">
        <v>8057</v>
      </c>
      <c r="BDI50" s="2024">
        <v>0</v>
      </c>
      <c r="BDJ50" s="2024">
        <v>0</v>
      </c>
      <c r="BDK50" s="3029" t="s">
        <v>31</v>
      </c>
      <c r="BDL50" s="2024" t="s">
        <v>31</v>
      </c>
      <c r="BDM50" s="2024">
        <v>32308000</v>
      </c>
      <c r="BDN50" s="2024">
        <v>37890386</v>
      </c>
      <c r="BDO50" s="3029">
        <v>14.732987940529298</v>
      </c>
      <c r="BDP50" s="2024" t="s">
        <v>8057</v>
      </c>
      <c r="BDQ50" s="2024">
        <v>985000</v>
      </c>
      <c r="BDR50" s="2024">
        <v>983584</v>
      </c>
      <c r="BDS50" s="3029">
        <v>0.14396330155838655</v>
      </c>
      <c r="BDT50" s="2024" t="s">
        <v>8059</v>
      </c>
      <c r="BDU50" s="2024">
        <v>1108000</v>
      </c>
      <c r="BDV50" s="2024">
        <v>1287620</v>
      </c>
      <c r="BDW50" s="3029">
        <v>13.949767788633295</v>
      </c>
      <c r="BDX50" s="2024" t="s">
        <v>8057</v>
      </c>
      <c r="BDY50" s="2024">
        <v>0</v>
      </c>
      <c r="BDZ50" s="2024">
        <v>0</v>
      </c>
      <c r="BEA50" s="3029" t="s">
        <v>31</v>
      </c>
      <c r="BEB50" s="2024" t="s">
        <v>31</v>
      </c>
      <c r="BEC50" s="2024">
        <v>0</v>
      </c>
      <c r="BED50" s="2024">
        <v>0</v>
      </c>
      <c r="BEE50" s="3029" t="s">
        <v>31</v>
      </c>
      <c r="BEF50" s="2024" t="s">
        <v>31</v>
      </c>
      <c r="BEG50" s="2024">
        <v>869000</v>
      </c>
      <c r="BEH50" s="2024">
        <v>0</v>
      </c>
      <c r="BEI50" s="3029" t="s">
        <v>31</v>
      </c>
      <c r="BEJ50" s="2024" t="s">
        <v>31</v>
      </c>
      <c r="BEK50" s="2024">
        <v>32630000</v>
      </c>
      <c r="BEL50" s="2024">
        <v>77083012</v>
      </c>
      <c r="BEM50" s="3029">
        <v>57.669012726176291</v>
      </c>
      <c r="BEN50" s="2024" t="s">
        <v>8057</v>
      </c>
      <c r="BEO50" s="2024">
        <v>35110000</v>
      </c>
      <c r="BEP50" s="2024">
        <v>0</v>
      </c>
      <c r="BEQ50" s="3029" t="s">
        <v>31</v>
      </c>
      <c r="BER50" s="2024" t="s">
        <v>31</v>
      </c>
      <c r="BES50" s="2024">
        <v>44908000</v>
      </c>
      <c r="BET50" s="2024">
        <v>48029330</v>
      </c>
      <c r="BEU50" s="3029">
        <v>6.4987997958747314</v>
      </c>
      <c r="BEV50" s="2024" t="s">
        <v>8058</v>
      </c>
      <c r="BEW50" s="2123">
        <v>3364</v>
      </c>
      <c r="BEX50" s="2024">
        <v>3381</v>
      </c>
      <c r="BEY50" s="3029">
        <v>0.50280981958000837</v>
      </c>
      <c r="BEZ50" s="2024" t="s">
        <v>8059</v>
      </c>
      <c r="BFA50" s="2024">
        <v>494</v>
      </c>
      <c r="BFB50" s="2024">
        <v>493</v>
      </c>
      <c r="BFC50" s="3029">
        <v>0.20283975659229725</v>
      </c>
      <c r="BFD50" s="2024" t="s">
        <v>8059</v>
      </c>
      <c r="BFE50" s="3029">
        <v>14.684898929845422</v>
      </c>
      <c r="BFF50" s="3029">
        <v>14.581484767820172</v>
      </c>
      <c r="BFG50" s="3029">
        <v>-0.10341416202525089</v>
      </c>
      <c r="BFH50" s="2024" t="s">
        <v>1632</v>
      </c>
      <c r="BFI50" s="2780" t="s">
        <v>1632</v>
      </c>
      <c r="BFJ50" s="1495" t="s">
        <v>1632</v>
      </c>
      <c r="BFK50" s="1495" t="s">
        <v>1632</v>
      </c>
      <c r="BFL50" s="1495" t="s">
        <v>1632</v>
      </c>
      <c r="BFM50" s="1212">
        <v>10</v>
      </c>
      <c r="BFN50" s="1212">
        <v>10</v>
      </c>
      <c r="BFO50" s="1212">
        <v>10</v>
      </c>
      <c r="BFP50" s="1212">
        <v>10</v>
      </c>
      <c r="BFQ50" s="988">
        <f t="shared" si="74"/>
        <v>40</v>
      </c>
      <c r="BFR50" s="988">
        <f t="shared" si="75"/>
        <v>1</v>
      </c>
      <c r="BFS50" s="1993" t="s">
        <v>1632</v>
      </c>
      <c r="BFT50" s="1994" t="s">
        <v>1632</v>
      </c>
      <c r="BFU50" s="1994" t="s">
        <v>1632</v>
      </c>
      <c r="BFV50" s="1994" t="s">
        <v>1632</v>
      </c>
      <c r="BFW50" s="1995">
        <v>5</v>
      </c>
      <c r="BFX50" s="1995">
        <v>5</v>
      </c>
      <c r="BFY50" s="1995">
        <v>5</v>
      </c>
      <c r="BFZ50" s="1995">
        <v>5</v>
      </c>
      <c r="BGA50" s="1303">
        <f t="shared" si="76"/>
        <v>20</v>
      </c>
      <c r="BGB50" s="1303">
        <f t="shared" si="77"/>
        <v>1</v>
      </c>
      <c r="BGC50" s="1993" t="s">
        <v>1632</v>
      </c>
      <c r="BGD50" s="1994" t="s">
        <v>1632</v>
      </c>
      <c r="BGE50" s="1994" t="s">
        <v>1625</v>
      </c>
      <c r="BGF50" s="1994" t="s">
        <v>1625</v>
      </c>
      <c r="BGG50" s="1995">
        <v>10</v>
      </c>
      <c r="BGH50" s="1995">
        <v>10</v>
      </c>
      <c r="BGI50" s="1995">
        <v>0</v>
      </c>
      <c r="BGJ50" s="1995">
        <v>0</v>
      </c>
      <c r="BGK50" s="1303">
        <f t="shared" si="78"/>
        <v>20</v>
      </c>
      <c r="BGL50" s="1303">
        <f t="shared" si="79"/>
        <v>5</v>
      </c>
      <c r="BGM50" s="1993" t="s">
        <v>1632</v>
      </c>
      <c r="BGN50" s="1994" t="s">
        <v>1632</v>
      </c>
      <c r="BGO50" s="1994" t="s">
        <v>1632</v>
      </c>
      <c r="BGP50" s="1994" t="s">
        <v>1632</v>
      </c>
      <c r="BGQ50" s="1995">
        <v>5</v>
      </c>
      <c r="BGR50" s="1995">
        <v>5</v>
      </c>
      <c r="BGS50" s="1995">
        <v>5</v>
      </c>
      <c r="BGT50" s="1995">
        <v>5</v>
      </c>
      <c r="BGU50" s="1303">
        <f t="shared" si="80"/>
        <v>20</v>
      </c>
      <c r="BGV50" s="1303">
        <f t="shared" si="81"/>
        <v>1</v>
      </c>
      <c r="BGW50" s="1993" t="s">
        <v>1632</v>
      </c>
      <c r="BGX50" s="1994" t="s">
        <v>1632</v>
      </c>
      <c r="BGY50" s="1994" t="s">
        <v>1632</v>
      </c>
      <c r="BGZ50" s="1994" t="s">
        <v>1632</v>
      </c>
      <c r="BHA50" s="1995">
        <v>5</v>
      </c>
      <c r="BHB50" s="1995">
        <v>5</v>
      </c>
      <c r="BHC50" s="1995">
        <v>5</v>
      </c>
      <c r="BHD50" s="1995">
        <v>5</v>
      </c>
      <c r="BHE50" s="1303">
        <f t="shared" si="82"/>
        <v>20</v>
      </c>
      <c r="BHF50" s="1303">
        <f t="shared" si="83"/>
        <v>1</v>
      </c>
      <c r="BHG50" s="1993" t="s">
        <v>1632</v>
      </c>
      <c r="BHH50" s="1994" t="s">
        <v>1632</v>
      </c>
      <c r="BHI50" s="1994" t="s">
        <v>1632</v>
      </c>
      <c r="BHJ50" s="1994" t="s">
        <v>1625</v>
      </c>
      <c r="BHK50" s="1995">
        <v>5</v>
      </c>
      <c r="BHL50" s="1995">
        <v>5</v>
      </c>
      <c r="BHM50" s="1995">
        <v>5</v>
      </c>
      <c r="BHN50" s="1995">
        <v>0</v>
      </c>
      <c r="BHO50" s="1303">
        <f t="shared" si="84"/>
        <v>15</v>
      </c>
      <c r="BHP50" s="1303">
        <f t="shared" si="85"/>
        <v>25</v>
      </c>
      <c r="BHQ50" s="1993" t="s">
        <v>1632</v>
      </c>
      <c r="BHR50" s="1994" t="s">
        <v>1632</v>
      </c>
      <c r="BHS50" s="1994" t="s">
        <v>1632</v>
      </c>
      <c r="BHT50" s="1994" t="s">
        <v>1632</v>
      </c>
      <c r="BHU50" s="1995">
        <v>5</v>
      </c>
      <c r="BHV50" s="1995">
        <v>5</v>
      </c>
      <c r="BHW50" s="1995">
        <v>5</v>
      </c>
      <c r="BHX50" s="1995">
        <v>5</v>
      </c>
      <c r="BHY50" s="1303">
        <f t="shared" si="86"/>
        <v>20</v>
      </c>
      <c r="BHZ50" s="1303">
        <f t="shared" si="87"/>
        <v>1</v>
      </c>
      <c r="BIA50" s="1993" t="s">
        <v>1626</v>
      </c>
      <c r="BIB50" s="1994" t="s">
        <v>1626</v>
      </c>
      <c r="BIC50" s="1994" t="s">
        <v>1626</v>
      </c>
      <c r="BID50" s="1994" t="s">
        <v>1626</v>
      </c>
      <c r="BIE50" s="1994" t="s">
        <v>1625</v>
      </c>
      <c r="BIF50" s="4112">
        <f t="shared" si="88"/>
        <v>4</v>
      </c>
      <c r="BIG50" s="1303">
        <f t="shared" si="89"/>
        <v>32</v>
      </c>
      <c r="BIH50" s="2916">
        <v>262</v>
      </c>
      <c r="BII50" s="3967">
        <v>77.721744289528331</v>
      </c>
      <c r="BIJ50" s="1303">
        <f t="shared" si="90"/>
        <v>11</v>
      </c>
      <c r="BIK50" s="2073">
        <v>56</v>
      </c>
      <c r="BIL50" s="1303">
        <v>56</v>
      </c>
      <c r="BIM50" s="1995">
        <v>100</v>
      </c>
      <c r="BIN50" s="1303">
        <f t="shared" si="91"/>
        <v>1</v>
      </c>
      <c r="BIO50" s="1993" t="s">
        <v>1625</v>
      </c>
      <c r="BIP50" s="1994" t="s">
        <v>1625</v>
      </c>
      <c r="BIQ50" s="1994" t="s">
        <v>1625</v>
      </c>
      <c r="BIR50" s="1994" t="s">
        <v>1625</v>
      </c>
      <c r="BIS50" s="1994" t="s">
        <v>1626</v>
      </c>
      <c r="BIT50" s="1994" t="s">
        <v>1625</v>
      </c>
      <c r="BIU50" s="1994" t="s">
        <v>1626</v>
      </c>
      <c r="BIV50" s="1994" t="s">
        <v>1625</v>
      </c>
      <c r="BIW50" s="1994" t="s">
        <v>1626</v>
      </c>
      <c r="BIX50" s="1994" t="s">
        <v>1626</v>
      </c>
      <c r="BIY50" s="3617">
        <f t="shared" si="92"/>
        <v>4</v>
      </c>
      <c r="BIZ50" s="2906">
        <f t="shared" si="93"/>
        <v>60</v>
      </c>
      <c r="BJA50" s="3971">
        <v>16</v>
      </c>
      <c r="BJB50" s="3972">
        <v>4.7463660634826468</v>
      </c>
      <c r="BJC50" s="3971">
        <v>16</v>
      </c>
      <c r="BJD50" s="3972">
        <v>100</v>
      </c>
      <c r="BJE50" s="3972">
        <v>1</v>
      </c>
      <c r="BJF50" s="3971">
        <v>0</v>
      </c>
      <c r="BJG50" s="3972">
        <v>0</v>
      </c>
      <c r="BJH50" s="3972">
        <v>53</v>
      </c>
      <c r="BJI50" s="3971">
        <v>0</v>
      </c>
      <c r="BJJ50" s="3972">
        <v>0</v>
      </c>
      <c r="BJK50" s="3973">
        <v>41</v>
      </c>
      <c r="BJL50" s="3971">
        <v>47</v>
      </c>
      <c r="BJM50" s="3972">
        <v>13.942450311480272</v>
      </c>
      <c r="BJN50" s="3971">
        <v>0</v>
      </c>
      <c r="BJO50" s="3972">
        <v>0</v>
      </c>
      <c r="BJP50" s="3973">
        <v>35</v>
      </c>
      <c r="BJQ50" s="3971">
        <v>3171</v>
      </c>
      <c r="BJR50" s="3972">
        <v>940.67042420646692</v>
      </c>
      <c r="BJS50" s="3971">
        <v>0</v>
      </c>
      <c r="BJT50" s="3972">
        <v>0</v>
      </c>
      <c r="BJU50" s="3973">
        <v>28</v>
      </c>
      <c r="BJV50" s="2074">
        <v>0</v>
      </c>
      <c r="BJW50" s="1303">
        <f t="shared" si="7"/>
        <v>60</v>
      </c>
      <c r="BJX50" s="1993" t="s">
        <v>1632</v>
      </c>
      <c r="BJY50" s="1994" t="s">
        <v>1632</v>
      </c>
      <c r="BJZ50" s="1495" t="s">
        <v>1625</v>
      </c>
      <c r="BKA50" s="1495" t="s">
        <v>1625</v>
      </c>
      <c r="BKB50" s="1212">
        <v>5</v>
      </c>
      <c r="BKC50" s="1212">
        <v>5</v>
      </c>
      <c r="BKD50" s="1212">
        <v>0</v>
      </c>
      <c r="BKE50" s="1212">
        <v>0</v>
      </c>
      <c r="BKF50" s="988">
        <f t="shared" si="94"/>
        <v>10</v>
      </c>
      <c r="BKG50" s="988">
        <f t="shared" si="95"/>
        <v>24</v>
      </c>
      <c r="BKH50" s="2780" t="s">
        <v>1625</v>
      </c>
      <c r="BKI50" s="1495" t="s">
        <v>1625</v>
      </c>
      <c r="BKJ50" s="1495" t="s">
        <v>1625</v>
      </c>
      <c r="BKK50" s="1495" t="s">
        <v>1625</v>
      </c>
      <c r="BKL50" s="1212">
        <v>0</v>
      </c>
      <c r="BKM50" s="1212">
        <v>0</v>
      </c>
      <c r="BKN50" s="1212">
        <v>0</v>
      </c>
      <c r="BKO50" s="1212">
        <v>0</v>
      </c>
      <c r="BKP50" s="988">
        <f t="shared" si="96"/>
        <v>0</v>
      </c>
      <c r="BKQ50" s="988">
        <f t="shared" si="97"/>
        <v>38</v>
      </c>
      <c r="BKR50" s="2780" t="s">
        <v>1632</v>
      </c>
      <c r="BKS50" s="1495" t="s">
        <v>1632</v>
      </c>
      <c r="BKT50" s="1495" t="s">
        <v>1625</v>
      </c>
      <c r="BKU50" s="1495" t="s">
        <v>1625</v>
      </c>
      <c r="BKV50" s="1212">
        <v>15</v>
      </c>
      <c r="BKW50" s="1212">
        <v>15</v>
      </c>
      <c r="BKX50" s="1212">
        <v>0</v>
      </c>
      <c r="BKY50" s="1212">
        <v>0</v>
      </c>
      <c r="BKZ50" s="988">
        <f t="shared" si="98"/>
        <v>30</v>
      </c>
      <c r="BLA50" s="988">
        <f t="shared" si="99"/>
        <v>24</v>
      </c>
      <c r="BLB50" s="3971">
        <v>7</v>
      </c>
      <c r="BLC50" s="3972">
        <v>2.0765351527736575</v>
      </c>
      <c r="BLD50" s="3973">
        <v>29</v>
      </c>
      <c r="BLE50" s="3971">
        <v>0</v>
      </c>
      <c r="BLF50" s="3972">
        <v>0</v>
      </c>
      <c r="BLG50" s="3973">
        <v>14</v>
      </c>
      <c r="BLH50" s="3971">
        <v>2</v>
      </c>
      <c r="BLI50" s="3972">
        <v>0.59329575793533085</v>
      </c>
      <c r="BLJ50" s="3973">
        <v>27</v>
      </c>
      <c r="BLK50" s="3971">
        <v>4</v>
      </c>
      <c r="BLL50" s="3972">
        <v>1.1865915158706617</v>
      </c>
      <c r="BLM50" s="3973">
        <v>17</v>
      </c>
      <c r="BLN50" s="3971">
        <v>5</v>
      </c>
      <c r="BLO50" s="3972">
        <v>1.4832393948383269</v>
      </c>
      <c r="BLP50" s="3973">
        <v>15</v>
      </c>
      <c r="BLQ50" s="3971">
        <v>0</v>
      </c>
      <c r="BLR50" s="3972">
        <v>0</v>
      </c>
      <c r="BLS50" s="3973">
        <v>13</v>
      </c>
      <c r="BLT50" s="3971">
        <v>1</v>
      </c>
      <c r="BLU50" s="3972">
        <v>0.29664787896766542</v>
      </c>
      <c r="BLV50" s="3973">
        <v>8</v>
      </c>
      <c r="BLW50" s="3971">
        <v>4</v>
      </c>
      <c r="BLX50" s="3972">
        <v>1.1865915158706617</v>
      </c>
      <c r="BLY50" s="3973">
        <v>10</v>
      </c>
      <c r="BLZ50" s="2782">
        <v>0</v>
      </c>
      <c r="BMA50" s="2773">
        <v>0</v>
      </c>
      <c r="BMB50" s="988">
        <v>65</v>
      </c>
      <c r="BMC50" s="2782">
        <v>4</v>
      </c>
      <c r="BMD50" s="2773">
        <v>1.1865915158706617</v>
      </c>
      <c r="BME50" s="988">
        <v>17</v>
      </c>
      <c r="BMF50" s="2782">
        <v>0</v>
      </c>
      <c r="BMG50" s="2773">
        <v>0</v>
      </c>
      <c r="BMH50" s="988">
        <v>9</v>
      </c>
      <c r="BMI50" s="2782">
        <v>1</v>
      </c>
      <c r="BMJ50" s="2773">
        <v>0.29664787896766542</v>
      </c>
      <c r="BMK50" s="988">
        <v>9</v>
      </c>
      <c r="BML50" s="2782">
        <v>0</v>
      </c>
      <c r="BMM50" s="2773">
        <v>0</v>
      </c>
      <c r="BMN50" s="988">
        <v>10</v>
      </c>
      <c r="BMO50" s="2782">
        <v>0</v>
      </c>
      <c r="BMP50" s="2773">
        <v>0</v>
      </c>
      <c r="BMQ50" s="988">
        <v>2</v>
      </c>
      <c r="BMR50" s="2782">
        <v>0</v>
      </c>
      <c r="BMS50" s="2773">
        <v>0</v>
      </c>
      <c r="BMT50" s="988">
        <v>66</v>
      </c>
      <c r="BMU50" s="2782">
        <v>9</v>
      </c>
      <c r="BMV50" s="2773">
        <v>2.6698309107089884</v>
      </c>
      <c r="BMW50" s="988">
        <v>7</v>
      </c>
      <c r="BMX50" s="2782">
        <v>0</v>
      </c>
      <c r="BMY50" s="2773">
        <v>0</v>
      </c>
      <c r="BMZ50" s="988">
        <v>20</v>
      </c>
      <c r="BNA50" s="2782">
        <v>0</v>
      </c>
      <c r="BNB50" s="2773">
        <v>0</v>
      </c>
      <c r="BNC50" s="988">
        <v>28</v>
      </c>
      <c r="BND50" s="2782">
        <v>0</v>
      </c>
      <c r="BNE50" s="2773">
        <v>0</v>
      </c>
      <c r="BNF50" s="988">
        <v>4</v>
      </c>
      <c r="BNG50" s="2782">
        <v>0</v>
      </c>
      <c r="BNH50" s="2773">
        <v>0</v>
      </c>
      <c r="BNI50" s="988">
        <v>19</v>
      </c>
      <c r="BNJ50" s="2782">
        <v>0</v>
      </c>
      <c r="BNK50" s="2773">
        <v>0</v>
      </c>
      <c r="BNL50" s="988">
        <v>30</v>
      </c>
      <c r="BNM50" s="2782">
        <v>0</v>
      </c>
      <c r="BNN50" s="2773">
        <v>0</v>
      </c>
      <c r="BNO50" s="988">
        <v>5</v>
      </c>
      <c r="BNQ50" s="729">
        <v>74</v>
      </c>
      <c r="BNR50" s="729">
        <v>11</v>
      </c>
      <c r="BNS50" s="729">
        <v>3386</v>
      </c>
      <c r="BNT50" s="729">
        <v>21.854695806261077</v>
      </c>
      <c r="BNU50" s="729">
        <v>3.2486709982279978</v>
      </c>
      <c r="BNV50" s="4113">
        <v>13</v>
      </c>
      <c r="BNW50" s="4113">
        <v>15</v>
      </c>
    </row>
    <row r="51" spans="1:1739" ht="13" x14ac:dyDescent="0.2">
      <c r="A51" s="696" t="s">
        <v>1780</v>
      </c>
      <c r="B51" s="697" t="s">
        <v>1781</v>
      </c>
      <c r="C51" s="697" t="s">
        <v>1646</v>
      </c>
      <c r="D51" s="697" t="s">
        <v>1646</v>
      </c>
      <c r="E51" s="697" t="s">
        <v>1733</v>
      </c>
      <c r="F51" s="698" t="s">
        <v>1782</v>
      </c>
      <c r="G51" s="699" t="s">
        <v>2349</v>
      </c>
      <c r="H51" s="700">
        <v>48</v>
      </c>
      <c r="I51" s="703">
        <v>7.02</v>
      </c>
      <c r="J51" s="699">
        <f t="shared" si="8"/>
        <v>65</v>
      </c>
      <c r="K51" s="702">
        <v>217</v>
      </c>
      <c r="L51" s="703">
        <v>7.2</v>
      </c>
      <c r="M51" s="710">
        <f t="shared" si="9"/>
        <v>36</v>
      </c>
      <c r="N51" s="712">
        <f t="shared" si="10"/>
        <v>0.1800000000000006</v>
      </c>
      <c r="O51" s="702">
        <v>189</v>
      </c>
      <c r="P51" s="703">
        <v>7.13</v>
      </c>
      <c r="Q51" s="710">
        <f t="shared" si="11"/>
        <v>41</v>
      </c>
      <c r="R51" s="712">
        <f t="shared" si="12"/>
        <v>-7.0000000000000284E-2</v>
      </c>
      <c r="S51" s="702">
        <v>205</v>
      </c>
      <c r="T51" s="703">
        <v>5.61</v>
      </c>
      <c r="U51" s="699">
        <f t="shared" si="100"/>
        <v>73</v>
      </c>
      <c r="V51" s="702">
        <v>226</v>
      </c>
      <c r="W51" s="703">
        <v>6.09</v>
      </c>
      <c r="X51" s="710">
        <f t="shared" si="0"/>
        <v>51</v>
      </c>
      <c r="Y51" s="712">
        <f t="shared" si="13"/>
        <v>0.47999999999999954</v>
      </c>
      <c r="Z51" s="702">
        <v>198</v>
      </c>
      <c r="AA51" s="703">
        <v>5.8282828282828278</v>
      </c>
      <c r="AB51" s="710">
        <f t="shared" si="101"/>
        <v>73</v>
      </c>
      <c r="AC51" s="712">
        <f t="shared" si="14"/>
        <v>-0.26171717171717201</v>
      </c>
      <c r="AD51" s="706">
        <v>144</v>
      </c>
      <c r="AE51" s="701">
        <v>5.75</v>
      </c>
      <c r="AF51" s="702">
        <v>52</v>
      </c>
      <c r="AG51" s="704">
        <v>6.1730769230769234</v>
      </c>
      <c r="AH51" s="705">
        <f t="shared" si="102"/>
        <v>66</v>
      </c>
      <c r="AI51" s="707">
        <v>104</v>
      </c>
      <c r="AJ51" s="704">
        <v>6.0673076923076925</v>
      </c>
      <c r="AK51" s="705">
        <f t="shared" si="103"/>
        <v>58</v>
      </c>
      <c r="AL51" s="702">
        <v>40</v>
      </c>
      <c r="AM51" s="704">
        <v>4.9249999999999998</v>
      </c>
      <c r="AN51" s="1595">
        <f t="shared" si="104"/>
        <v>76</v>
      </c>
      <c r="AO51" s="4086"/>
      <c r="AP51" s="717">
        <v>82.4</v>
      </c>
      <c r="AQ51" s="705">
        <v>11</v>
      </c>
      <c r="AR51" s="709">
        <v>85.2</v>
      </c>
      <c r="AS51" s="705">
        <v>31</v>
      </c>
      <c r="AT51" s="709">
        <v>1.4000000000000057</v>
      </c>
      <c r="AU51" s="701">
        <v>0.40000000000000568</v>
      </c>
      <c r="AV51" s="702">
        <v>30</v>
      </c>
      <c r="AW51" s="715">
        <f t="shared" si="15"/>
        <v>73</v>
      </c>
      <c r="AX51" s="710">
        <v>35</v>
      </c>
      <c r="AY51" s="715">
        <f t="shared" si="16"/>
        <v>73</v>
      </c>
      <c r="AZ51" s="702">
        <v>90</v>
      </c>
      <c r="BA51" s="711">
        <f t="shared" si="105"/>
        <v>67</v>
      </c>
      <c r="BB51" s="702">
        <v>300</v>
      </c>
      <c r="BC51" s="726">
        <v>20</v>
      </c>
      <c r="BD51" s="702">
        <v>189</v>
      </c>
      <c r="BE51" s="703">
        <v>16.402116402116402</v>
      </c>
      <c r="BF51" s="705">
        <f t="shared" si="17"/>
        <v>3</v>
      </c>
      <c r="BG51" s="702">
        <v>191</v>
      </c>
      <c r="BH51" s="703">
        <v>10.99476439790576</v>
      </c>
      <c r="BI51" s="705">
        <f t="shared" si="18"/>
        <v>14</v>
      </c>
      <c r="BJ51" s="702">
        <v>185</v>
      </c>
      <c r="BK51" s="703">
        <v>43.78378378378379</v>
      </c>
      <c r="BL51" s="705">
        <f t="shared" si="19"/>
        <v>24</v>
      </c>
      <c r="BM51" s="702">
        <v>189</v>
      </c>
      <c r="BN51" s="703">
        <v>17.460317460317459</v>
      </c>
      <c r="BO51" s="705">
        <v>41</v>
      </c>
      <c r="BP51" s="702">
        <v>185</v>
      </c>
      <c r="BQ51" s="703">
        <v>1.0810810810810811</v>
      </c>
      <c r="BR51" s="705">
        <v>27</v>
      </c>
      <c r="BS51" s="702">
        <v>190</v>
      </c>
      <c r="BT51" s="703">
        <v>40.526315789473685</v>
      </c>
      <c r="BU51" s="705">
        <v>70</v>
      </c>
      <c r="BV51" s="702">
        <v>52</v>
      </c>
      <c r="BW51" s="703">
        <v>55.769230769230774</v>
      </c>
      <c r="BX51" s="705">
        <f t="shared" si="20"/>
        <v>40</v>
      </c>
      <c r="BY51" s="702">
        <v>53</v>
      </c>
      <c r="BZ51" s="703">
        <v>75.471698113207552</v>
      </c>
      <c r="CA51" s="705">
        <f t="shared" si="21"/>
        <v>36</v>
      </c>
      <c r="CB51" s="702">
        <v>49</v>
      </c>
      <c r="CC51" s="703">
        <v>63.265306122448983</v>
      </c>
      <c r="CD51" s="705">
        <f t="shared" si="22"/>
        <v>53</v>
      </c>
      <c r="CE51" s="702">
        <v>56</v>
      </c>
      <c r="CF51" s="703">
        <v>35.714285714285715</v>
      </c>
      <c r="CG51" s="705">
        <v>33</v>
      </c>
      <c r="CH51" s="702">
        <v>47</v>
      </c>
      <c r="CI51" s="703">
        <v>0</v>
      </c>
      <c r="CJ51" s="705">
        <f t="shared" si="106"/>
        <v>1</v>
      </c>
      <c r="CK51" s="702">
        <v>54</v>
      </c>
      <c r="CL51" s="703">
        <v>48.148148148148145</v>
      </c>
      <c r="CM51" s="705">
        <f t="shared" si="23"/>
        <v>37</v>
      </c>
      <c r="CN51" s="709">
        <v>13.4</v>
      </c>
      <c r="CO51" s="726">
        <v>24</v>
      </c>
      <c r="CP51" s="703">
        <v>2.5</v>
      </c>
      <c r="CQ51" s="703">
        <v>6.1999999999999993</v>
      </c>
      <c r="CR51" s="704">
        <v>4.7</v>
      </c>
      <c r="CS51" s="709">
        <v>12.6</v>
      </c>
      <c r="CT51" s="701">
        <v>13.4</v>
      </c>
      <c r="CU51" s="712">
        <v>13.7</v>
      </c>
      <c r="CV51" s="729">
        <f t="shared" si="24"/>
        <v>4</v>
      </c>
      <c r="CW51" s="712">
        <v>2.5</v>
      </c>
      <c r="CX51" s="712">
        <v>6</v>
      </c>
      <c r="CY51" s="712">
        <v>5.1999999999999993</v>
      </c>
      <c r="CZ51" s="714">
        <v>98</v>
      </c>
      <c r="DA51" s="985">
        <v>84.2</v>
      </c>
      <c r="DB51" s="729">
        <v>34</v>
      </c>
      <c r="DC51" s="715">
        <v>35</v>
      </c>
      <c r="DD51" s="985">
        <v>84.6</v>
      </c>
      <c r="DE51" s="729">
        <v>30</v>
      </c>
      <c r="DF51" s="715">
        <v>54</v>
      </c>
      <c r="DG51" s="712">
        <v>84.1</v>
      </c>
      <c r="DH51" s="729">
        <v>46</v>
      </c>
      <c r="DI51" s="715">
        <v>9</v>
      </c>
      <c r="DJ51" s="712">
        <v>83.2</v>
      </c>
      <c r="DK51" s="729">
        <v>41</v>
      </c>
      <c r="DL51" s="716">
        <v>23.809523809523807</v>
      </c>
      <c r="DM51" s="710">
        <v>42</v>
      </c>
      <c r="DN51" s="715">
        <v>84</v>
      </c>
      <c r="DO51" s="717">
        <v>76.19047619047619</v>
      </c>
      <c r="DP51" s="710">
        <v>39</v>
      </c>
      <c r="DQ51" s="703">
        <v>0</v>
      </c>
      <c r="DR51" s="705">
        <v>18</v>
      </c>
      <c r="DS51" s="709">
        <v>69.230769230769226</v>
      </c>
      <c r="DT51" s="721">
        <v>39</v>
      </c>
      <c r="DU51" s="703">
        <v>0</v>
      </c>
      <c r="DV51" s="705">
        <v>17</v>
      </c>
      <c r="DW51" s="718">
        <v>73.333333333333329</v>
      </c>
      <c r="DX51" s="705">
        <v>24</v>
      </c>
      <c r="DY51" s="703">
        <v>0</v>
      </c>
      <c r="DZ51" s="705">
        <v>53</v>
      </c>
      <c r="EA51" s="702">
        <v>181</v>
      </c>
      <c r="EB51" s="719">
        <v>70.718232044198885</v>
      </c>
      <c r="EC51" s="705">
        <f t="shared" si="1"/>
        <v>60</v>
      </c>
      <c r="ED51" s="702">
        <v>52</v>
      </c>
      <c r="EE51" s="719">
        <v>61.53846153846154</v>
      </c>
      <c r="EF51" s="705">
        <v>8</v>
      </c>
      <c r="EG51" s="702">
        <v>169</v>
      </c>
      <c r="EH51" s="720">
        <v>64.497041420118336</v>
      </c>
      <c r="EI51" s="705">
        <v>14</v>
      </c>
      <c r="EJ51" s="768">
        <v>151</v>
      </c>
      <c r="EK51" s="3956">
        <v>0.875</v>
      </c>
      <c r="EL51" s="3957">
        <v>47</v>
      </c>
      <c r="EM51" s="3958">
        <v>7.9470198675496695</v>
      </c>
      <c r="EN51" s="770">
        <v>46</v>
      </c>
      <c r="EO51" s="768">
        <v>159</v>
      </c>
      <c r="EP51" s="1583">
        <v>1.411764705882353</v>
      </c>
      <c r="EQ51" s="2356">
        <v>49</v>
      </c>
      <c r="ER51" s="3958">
        <v>21.383647798742139</v>
      </c>
      <c r="ES51" s="770">
        <v>23</v>
      </c>
      <c r="ET51" s="768">
        <v>168</v>
      </c>
      <c r="EU51" s="1583">
        <v>0.81428571428571428</v>
      </c>
      <c r="EV51" s="2356">
        <v>45</v>
      </c>
      <c r="EW51" s="3958">
        <v>20.833333333333332</v>
      </c>
      <c r="EX51" s="770">
        <v>26</v>
      </c>
      <c r="EY51" s="3974">
        <v>152</v>
      </c>
      <c r="EZ51" s="1583">
        <v>0.61538461538461542</v>
      </c>
      <c r="FA51" s="2356">
        <v>42</v>
      </c>
      <c r="FB51" s="3966">
        <v>8.5526315789473664</v>
      </c>
      <c r="FC51" s="3975">
        <v>15</v>
      </c>
      <c r="FD51" s="768">
        <v>150</v>
      </c>
      <c r="FE51" s="3957">
        <v>0.72222222222222221</v>
      </c>
      <c r="FF51" s="3957">
        <v>56</v>
      </c>
      <c r="FG51" s="3958">
        <v>6.0000000000000009</v>
      </c>
      <c r="FH51" s="770">
        <v>39</v>
      </c>
      <c r="FI51" s="3965">
        <v>156</v>
      </c>
      <c r="FJ51" s="3957">
        <v>1.375</v>
      </c>
      <c r="FK51" s="3957">
        <v>4</v>
      </c>
      <c r="FL51" s="3966">
        <v>2.5641025641025639</v>
      </c>
      <c r="FM51" s="3965">
        <v>35</v>
      </c>
      <c r="FN51" s="768">
        <v>159</v>
      </c>
      <c r="FO51" s="3957">
        <v>1.1923076923076923</v>
      </c>
      <c r="FP51" s="3957">
        <v>4</v>
      </c>
      <c r="FQ51" s="3958">
        <v>8.1761006289308185</v>
      </c>
      <c r="FR51" s="770">
        <v>20</v>
      </c>
      <c r="FS51" s="768">
        <v>149</v>
      </c>
      <c r="FT51" s="3957">
        <v>3.0750000000000002</v>
      </c>
      <c r="FU51" s="3957">
        <v>48</v>
      </c>
      <c r="FV51" s="3958">
        <v>40.26845637583893</v>
      </c>
      <c r="FW51" s="770">
        <v>18</v>
      </c>
      <c r="FX51" s="714">
        <v>55</v>
      </c>
      <c r="FY51" s="725">
        <v>21.818181818181817</v>
      </c>
      <c r="FZ51" s="715">
        <v>21</v>
      </c>
      <c r="GA51" s="702">
        <v>50</v>
      </c>
      <c r="GB51" s="727">
        <v>1.1666666666666667</v>
      </c>
      <c r="GC51" s="726">
        <v>30</v>
      </c>
      <c r="GD51" s="720">
        <v>6</v>
      </c>
      <c r="GE51" s="705">
        <v>12</v>
      </c>
      <c r="GF51" s="702">
        <v>49</v>
      </c>
      <c r="GG51" s="712">
        <v>1.5</v>
      </c>
      <c r="GH51" s="729">
        <v>13</v>
      </c>
      <c r="GI51" s="720">
        <v>4.0816326530612246</v>
      </c>
      <c r="GJ51" s="705">
        <v>42</v>
      </c>
      <c r="GK51" s="702">
        <v>51</v>
      </c>
      <c r="GL51" s="712">
        <v>1</v>
      </c>
      <c r="GM51" s="729">
        <v>18</v>
      </c>
      <c r="GN51" s="720">
        <v>9.8039215686274517</v>
      </c>
      <c r="GO51" s="705">
        <v>16</v>
      </c>
      <c r="GP51" s="702">
        <v>47</v>
      </c>
      <c r="GQ51" s="712">
        <v>0</v>
      </c>
      <c r="GR51" s="729">
        <v>56</v>
      </c>
      <c r="GS51" s="720">
        <v>0</v>
      </c>
      <c r="GT51" s="705">
        <v>56</v>
      </c>
      <c r="GU51" s="702">
        <v>51</v>
      </c>
      <c r="GV51" s="726">
        <v>1.5</v>
      </c>
      <c r="GW51" s="726">
        <v>20</v>
      </c>
      <c r="GX51" s="720">
        <v>9.8039215686274517</v>
      </c>
      <c r="GY51" s="705">
        <v>50</v>
      </c>
      <c r="GZ51" s="702">
        <v>48</v>
      </c>
      <c r="HA51" s="726">
        <v>0.625</v>
      </c>
      <c r="HB51" s="726">
        <v>28</v>
      </c>
      <c r="HC51" s="720">
        <v>8.3333333333333321</v>
      </c>
      <c r="HD51" s="705">
        <v>2</v>
      </c>
      <c r="HE51" s="702">
        <v>48</v>
      </c>
      <c r="HF51" s="726">
        <v>0.5</v>
      </c>
      <c r="HG51" s="726">
        <v>22</v>
      </c>
      <c r="HH51" s="720">
        <v>2.083333333333333</v>
      </c>
      <c r="HI51" s="705">
        <v>19</v>
      </c>
      <c r="HJ51" s="702">
        <v>49</v>
      </c>
      <c r="HK51" s="726">
        <v>0</v>
      </c>
      <c r="HL51" s="726">
        <v>56</v>
      </c>
      <c r="HM51" s="720">
        <v>0</v>
      </c>
      <c r="HN51" s="705">
        <v>56</v>
      </c>
      <c r="HO51" s="709">
        <v>26.595744680851062</v>
      </c>
      <c r="HP51" s="703">
        <v>7.4468085106382977</v>
      </c>
      <c r="HQ51" s="703">
        <v>70.212765957446805</v>
      </c>
      <c r="HR51" s="703">
        <v>24.468085106382979</v>
      </c>
      <c r="HS51" s="1299">
        <v>13.829787234042554</v>
      </c>
      <c r="HT51" s="1299">
        <v>20.212765957446805</v>
      </c>
      <c r="HU51" s="1299">
        <v>67.021276595744681</v>
      </c>
      <c r="HV51" s="1299">
        <v>3.1914893617021276</v>
      </c>
      <c r="HW51" s="1299">
        <v>71.276595744680847</v>
      </c>
      <c r="HX51" s="1300">
        <v>94</v>
      </c>
      <c r="HY51" s="709">
        <v>17.948717948717949</v>
      </c>
      <c r="HZ51" s="709">
        <v>4.4289044289044286</v>
      </c>
      <c r="IA51" s="709">
        <v>59.44055944055944</v>
      </c>
      <c r="IB51" s="709">
        <v>18.414918414918414</v>
      </c>
      <c r="IC51" s="709">
        <v>7.6923076923076925</v>
      </c>
      <c r="ID51" s="709">
        <v>38.694638694638698</v>
      </c>
      <c r="IE51" s="709">
        <v>46.853146853146853</v>
      </c>
      <c r="IF51" s="709">
        <v>3.263403263403263</v>
      </c>
      <c r="IG51" s="709">
        <v>60.372960372960371</v>
      </c>
      <c r="IH51" s="1300">
        <v>429</v>
      </c>
      <c r="II51" s="1265">
        <v>1</v>
      </c>
      <c r="IJ51" s="1266">
        <v>1</v>
      </c>
      <c r="IK51" s="1266">
        <v>9</v>
      </c>
      <c r="IL51" s="1266">
        <v>9</v>
      </c>
      <c r="IM51" s="1266">
        <v>1</v>
      </c>
      <c r="IN51" s="1266">
        <v>3</v>
      </c>
      <c r="IO51" s="1266" t="s">
        <v>31</v>
      </c>
      <c r="IP51" s="1266">
        <v>4</v>
      </c>
      <c r="IQ51" s="1267">
        <v>31</v>
      </c>
      <c r="IR51" s="1268">
        <v>16</v>
      </c>
      <c r="IS51" s="1269">
        <v>1</v>
      </c>
      <c r="IT51" s="1269">
        <v>3</v>
      </c>
      <c r="IU51" s="1269">
        <v>9</v>
      </c>
      <c r="IV51" s="1269">
        <v>2</v>
      </c>
      <c r="IW51" s="1269">
        <v>4</v>
      </c>
      <c r="IX51" s="1269" t="s">
        <v>31</v>
      </c>
      <c r="IY51" s="1269">
        <v>12</v>
      </c>
      <c r="IZ51" s="1267">
        <v>50</v>
      </c>
      <c r="JA51" s="1268">
        <v>1</v>
      </c>
      <c r="JB51" s="1269">
        <v>2</v>
      </c>
      <c r="JC51" s="1269">
        <v>1</v>
      </c>
      <c r="JD51" s="1269">
        <v>0</v>
      </c>
      <c r="JE51" s="1269">
        <v>0</v>
      </c>
      <c r="JF51" s="1269">
        <v>0</v>
      </c>
      <c r="JG51" s="1269" t="s">
        <v>31</v>
      </c>
      <c r="JH51" s="1269">
        <v>1</v>
      </c>
      <c r="JI51" s="1270">
        <v>6</v>
      </c>
      <c r="JJ51" s="1268">
        <v>3.225806451612903</v>
      </c>
      <c r="JK51" s="1269">
        <v>3.225806451612903</v>
      </c>
      <c r="JL51" s="1269">
        <v>29.032258064516132</v>
      </c>
      <c r="JM51" s="1269">
        <v>29.032258064516132</v>
      </c>
      <c r="JN51" s="1269">
        <v>3.225806451612903</v>
      </c>
      <c r="JO51" s="1269">
        <v>9.67741935483871</v>
      </c>
      <c r="JP51" s="1269" t="s">
        <v>31</v>
      </c>
      <c r="JQ51" s="1269">
        <v>12.903225806451612</v>
      </c>
      <c r="JR51" s="1270">
        <v>100</v>
      </c>
      <c r="JS51" s="1268">
        <v>32</v>
      </c>
      <c r="JT51" s="1269">
        <v>2</v>
      </c>
      <c r="JU51" s="1269">
        <v>6</v>
      </c>
      <c r="JV51" s="1269">
        <v>18</v>
      </c>
      <c r="JW51" s="1269">
        <v>4</v>
      </c>
      <c r="JX51" s="1269">
        <v>8</v>
      </c>
      <c r="JY51" s="1269" t="s">
        <v>31</v>
      </c>
      <c r="JZ51" s="1269">
        <v>24</v>
      </c>
      <c r="KA51" s="1270">
        <v>100</v>
      </c>
      <c r="KB51" s="1268">
        <v>16.666666666666664</v>
      </c>
      <c r="KC51" s="1269">
        <v>33.333333333333329</v>
      </c>
      <c r="KD51" s="1269">
        <v>16.666666666666664</v>
      </c>
      <c r="KE51" s="1269">
        <v>0</v>
      </c>
      <c r="KF51" s="1269">
        <v>0</v>
      </c>
      <c r="KG51" s="1269">
        <v>0</v>
      </c>
      <c r="KH51" s="1269" t="s">
        <v>31</v>
      </c>
      <c r="KI51" s="1269">
        <v>16.666666666666664</v>
      </c>
      <c r="KJ51" s="1270">
        <v>100</v>
      </c>
      <c r="KK51" s="718">
        <v>40.873224618621776</v>
      </c>
      <c r="KL51" s="705">
        <v>54</v>
      </c>
      <c r="KM51" s="718">
        <v>85.9375</v>
      </c>
      <c r="KN51" s="705">
        <v>16</v>
      </c>
      <c r="KO51" s="725">
        <v>12.721971905645374</v>
      </c>
      <c r="KP51" s="715">
        <v>3</v>
      </c>
      <c r="KQ51" s="1212">
        <v>0</v>
      </c>
      <c r="KR51" s="715">
        <v>27</v>
      </c>
      <c r="KS51" s="725">
        <v>28.359395706334485</v>
      </c>
      <c r="KT51" s="715">
        <v>6</v>
      </c>
      <c r="KU51" s="1212">
        <v>0</v>
      </c>
      <c r="KV51" s="715">
        <v>49</v>
      </c>
      <c r="KW51" s="725">
        <v>20.348583877995644</v>
      </c>
      <c r="KX51" s="715">
        <v>5</v>
      </c>
      <c r="KY51" s="715">
        <v>20.590277777777779</v>
      </c>
      <c r="KZ51" s="715">
        <v>19</v>
      </c>
      <c r="LA51" s="728">
        <v>45</v>
      </c>
      <c r="LB51" s="729">
        <v>10</v>
      </c>
      <c r="LC51" s="729">
        <v>10</v>
      </c>
      <c r="LD51" s="729">
        <v>40</v>
      </c>
      <c r="LE51" s="729">
        <v>15</v>
      </c>
      <c r="LF51" s="730">
        <v>120</v>
      </c>
      <c r="LG51" s="734">
        <v>16</v>
      </c>
      <c r="LH51" s="728">
        <v>0</v>
      </c>
      <c r="LI51" s="729">
        <v>0</v>
      </c>
      <c r="LJ51" s="706">
        <v>0</v>
      </c>
      <c r="LK51" s="705">
        <v>41</v>
      </c>
      <c r="LL51" s="1372" t="s">
        <v>1632</v>
      </c>
      <c r="LM51" s="976" t="s">
        <v>1625</v>
      </c>
      <c r="LN51" s="976" t="s">
        <v>1625</v>
      </c>
      <c r="LO51" s="976" t="s">
        <v>1625</v>
      </c>
      <c r="LP51" s="729">
        <v>10</v>
      </c>
      <c r="LQ51" s="1023">
        <v>40</v>
      </c>
      <c r="LR51" s="1372" t="s">
        <v>1625</v>
      </c>
      <c r="LS51" s="976" t="s">
        <v>1625</v>
      </c>
      <c r="LT51" s="976" t="s">
        <v>1625</v>
      </c>
      <c r="LU51" s="976" t="s">
        <v>1625</v>
      </c>
      <c r="LV51" s="729">
        <v>0</v>
      </c>
      <c r="LW51" s="1023">
        <v>41</v>
      </c>
      <c r="LX51" s="1372" t="s">
        <v>1632</v>
      </c>
      <c r="LY51" s="976" t="s">
        <v>1632</v>
      </c>
      <c r="LZ51" s="976" t="s">
        <v>1632</v>
      </c>
      <c r="MA51" s="976" t="s">
        <v>1625</v>
      </c>
      <c r="MB51" s="729">
        <v>45</v>
      </c>
      <c r="MC51" s="1023">
        <v>24</v>
      </c>
      <c r="MD51" s="1372" t="s">
        <v>1632</v>
      </c>
      <c r="ME51" s="976" t="s">
        <v>1632</v>
      </c>
      <c r="MF51" s="976" t="s">
        <v>1632</v>
      </c>
      <c r="MG51" s="976" t="s">
        <v>1632</v>
      </c>
      <c r="MH51" s="729">
        <v>40</v>
      </c>
      <c r="MI51" s="1023">
        <v>1</v>
      </c>
      <c r="MJ51" s="1372" t="s">
        <v>1632</v>
      </c>
      <c r="MK51" s="976" t="s">
        <v>1632</v>
      </c>
      <c r="ML51" s="976" t="s">
        <v>1632</v>
      </c>
      <c r="MM51" s="976" t="s">
        <v>1632</v>
      </c>
      <c r="MN51" s="729">
        <v>40</v>
      </c>
      <c r="MO51" s="1023">
        <v>1</v>
      </c>
      <c r="MP51" s="1372" t="s">
        <v>1632</v>
      </c>
      <c r="MQ51" s="976" t="s">
        <v>1625</v>
      </c>
      <c r="MR51" s="976" t="s">
        <v>1625</v>
      </c>
      <c r="MS51" s="976" t="s">
        <v>1632</v>
      </c>
      <c r="MT51" s="729">
        <v>20</v>
      </c>
      <c r="MU51" s="1023">
        <v>36</v>
      </c>
      <c r="MV51" s="1372" t="s">
        <v>1632</v>
      </c>
      <c r="MW51" s="976" t="s">
        <v>1632</v>
      </c>
      <c r="MX51" s="976" t="s">
        <v>1625</v>
      </c>
      <c r="MY51" s="729">
        <v>30</v>
      </c>
      <c r="MZ51" s="1023">
        <v>3</v>
      </c>
      <c r="NA51" s="1372" t="s">
        <v>1632</v>
      </c>
      <c r="NB51" s="976" t="s">
        <v>1632</v>
      </c>
      <c r="NC51" s="976" t="s">
        <v>1632</v>
      </c>
      <c r="ND51" s="976" t="s">
        <v>1632</v>
      </c>
      <c r="NE51" s="729">
        <v>40</v>
      </c>
      <c r="NF51" s="1023">
        <v>1</v>
      </c>
      <c r="NG51" s="976" t="s">
        <v>1632</v>
      </c>
      <c r="NH51" s="976" t="s">
        <v>1625</v>
      </c>
      <c r="NI51" s="976" t="s">
        <v>1632</v>
      </c>
      <c r="NJ51" s="976" t="s">
        <v>1625</v>
      </c>
      <c r="NK51" s="729">
        <v>20</v>
      </c>
      <c r="NL51" s="1023">
        <v>26</v>
      </c>
      <c r="NM51" s="715">
        <v>388.89</v>
      </c>
      <c r="NN51" s="715">
        <f t="shared" si="2"/>
        <v>15</v>
      </c>
      <c r="NO51" s="714">
        <v>32</v>
      </c>
      <c r="NP51" s="715">
        <v>42</v>
      </c>
      <c r="NQ51" s="731">
        <v>8.5333333333333332</v>
      </c>
      <c r="NR51" s="715">
        <v>45</v>
      </c>
      <c r="NS51" s="715">
        <v>32</v>
      </c>
      <c r="NT51" s="715">
        <v>42</v>
      </c>
      <c r="NU51" s="731">
        <v>8.5333333333333332</v>
      </c>
      <c r="NV51" s="715">
        <v>45</v>
      </c>
      <c r="NW51" s="715">
        <v>32</v>
      </c>
      <c r="NX51" s="715">
        <v>35</v>
      </c>
      <c r="NY51" s="725">
        <v>8.5333333333333332</v>
      </c>
      <c r="NZ51" s="715">
        <v>35</v>
      </c>
      <c r="OA51" s="1303">
        <v>39</v>
      </c>
      <c r="OB51" s="1995">
        <v>1.04</v>
      </c>
      <c r="OC51" s="1303">
        <v>27</v>
      </c>
      <c r="OD51" s="1303">
        <v>4</v>
      </c>
      <c r="OE51" s="1995">
        <v>1.0666666666666667</v>
      </c>
      <c r="OF51" s="1303">
        <v>22</v>
      </c>
      <c r="OG51" s="1303">
        <v>107</v>
      </c>
      <c r="OH51" s="1995">
        <v>2.8533333333333335</v>
      </c>
      <c r="OI51" s="1303">
        <v>41</v>
      </c>
      <c r="OJ51" s="699">
        <v>11</v>
      </c>
      <c r="OK51" s="985">
        <v>2.9333333333333336</v>
      </c>
      <c r="OL51" s="1303">
        <v>38</v>
      </c>
      <c r="OM51" s="714">
        <v>277</v>
      </c>
      <c r="ON51" s="725">
        <v>73.86666666666666</v>
      </c>
      <c r="OO51" s="733">
        <v>26</v>
      </c>
      <c r="OP51" s="714" t="s">
        <v>31</v>
      </c>
      <c r="OQ51" s="731" t="s">
        <v>31</v>
      </c>
      <c r="OR51" s="733" t="str">
        <f t="shared" si="25"/>
        <v>-</v>
      </c>
      <c r="OS51" s="981">
        <v>29.845904298459043</v>
      </c>
      <c r="OT51" s="733">
        <v>58</v>
      </c>
      <c r="OU51" s="715">
        <v>123</v>
      </c>
      <c r="OV51" s="715">
        <v>160</v>
      </c>
      <c r="OW51" s="715">
        <v>93</v>
      </c>
      <c r="OX51" s="715">
        <v>78</v>
      </c>
      <c r="OY51" s="715">
        <v>30</v>
      </c>
      <c r="OZ51" s="715">
        <v>168</v>
      </c>
      <c r="PA51" s="715">
        <v>338</v>
      </c>
      <c r="PB51" s="715">
        <v>12</v>
      </c>
      <c r="PC51" s="715">
        <v>38</v>
      </c>
      <c r="PD51" s="715">
        <v>227</v>
      </c>
      <c r="PE51" s="715">
        <v>102</v>
      </c>
      <c r="PF51" s="715">
        <v>247</v>
      </c>
      <c r="PG51" s="715">
        <v>70</v>
      </c>
      <c r="PH51" s="715">
        <v>9</v>
      </c>
      <c r="PI51" s="715">
        <v>186</v>
      </c>
      <c r="PJ51" s="715">
        <v>153</v>
      </c>
      <c r="PK51" s="715">
        <v>401</v>
      </c>
      <c r="PL51" s="715">
        <v>529</v>
      </c>
      <c r="PM51" s="714">
        <v>23.251417769376182</v>
      </c>
      <c r="PN51" s="715">
        <v>27</v>
      </c>
      <c r="PO51" s="715">
        <v>30.245746691871457</v>
      </c>
      <c r="PP51" s="715">
        <v>25</v>
      </c>
      <c r="PQ51" s="715">
        <v>17.580340264650285</v>
      </c>
      <c r="PR51" s="715">
        <v>12</v>
      </c>
      <c r="PS51" s="715">
        <v>14.744801512287333</v>
      </c>
      <c r="PT51" s="715">
        <v>63</v>
      </c>
      <c r="PU51" s="715">
        <v>5.6710775047258979</v>
      </c>
      <c r="PV51" s="715">
        <v>65</v>
      </c>
      <c r="PW51" s="715">
        <v>31.758034026465026</v>
      </c>
      <c r="PX51" s="715">
        <v>50</v>
      </c>
      <c r="PY51" s="715">
        <v>63.894139886578451</v>
      </c>
      <c r="PZ51" s="715">
        <v>18</v>
      </c>
      <c r="QA51" s="715">
        <v>2.2684310018903595</v>
      </c>
      <c r="QB51" s="715">
        <v>17</v>
      </c>
      <c r="QC51" s="715">
        <v>7.1833648393194709</v>
      </c>
      <c r="QD51" s="715">
        <v>40</v>
      </c>
      <c r="QE51" s="715">
        <v>42.911153119092624</v>
      </c>
      <c r="QF51" s="715">
        <v>21</v>
      </c>
      <c r="QG51" s="715">
        <v>19.281663516068054</v>
      </c>
      <c r="QH51" s="715">
        <v>17</v>
      </c>
      <c r="QI51" s="715">
        <v>46.69187145557656</v>
      </c>
      <c r="QJ51" s="715">
        <v>14</v>
      </c>
      <c r="QK51" s="715">
        <v>13.23251417769376</v>
      </c>
      <c r="QL51" s="715">
        <v>58</v>
      </c>
      <c r="QM51" s="715">
        <v>1.7013232514177694</v>
      </c>
      <c r="QN51" s="715">
        <v>59</v>
      </c>
      <c r="QO51" s="715">
        <v>35.160680529300571</v>
      </c>
      <c r="QP51" s="715">
        <v>69</v>
      </c>
      <c r="QQ51" s="715">
        <v>28.922495274102079</v>
      </c>
      <c r="QR51" s="715">
        <v>44</v>
      </c>
      <c r="QS51" s="715">
        <v>75.803402646502832</v>
      </c>
      <c r="QT51" s="715">
        <v>71</v>
      </c>
      <c r="QU51" s="714">
        <v>59</v>
      </c>
      <c r="QV51" s="715">
        <v>29</v>
      </c>
      <c r="QW51" s="715">
        <v>0</v>
      </c>
      <c r="QX51" s="715">
        <v>1</v>
      </c>
      <c r="QY51" s="715">
        <v>5</v>
      </c>
      <c r="QZ51" s="715">
        <v>8</v>
      </c>
      <c r="RA51" s="715">
        <v>28</v>
      </c>
      <c r="RB51" s="715">
        <v>0</v>
      </c>
      <c r="RC51" s="715">
        <v>5</v>
      </c>
      <c r="RD51" s="715">
        <v>90</v>
      </c>
      <c r="RE51" s="715">
        <v>21</v>
      </c>
      <c r="RF51" s="715">
        <v>39</v>
      </c>
      <c r="RG51" s="715">
        <v>6</v>
      </c>
      <c r="RH51" s="715">
        <v>7</v>
      </c>
      <c r="RI51" s="715">
        <v>13</v>
      </c>
      <c r="RJ51" s="715">
        <v>133</v>
      </c>
      <c r="RK51" s="715">
        <v>117</v>
      </c>
      <c r="RL51" s="715">
        <v>284</v>
      </c>
      <c r="RM51" s="714">
        <v>20.774647887323944</v>
      </c>
      <c r="RN51" s="715">
        <v>31</v>
      </c>
      <c r="RO51" s="715">
        <v>10.211267605633804</v>
      </c>
      <c r="RP51" s="715">
        <v>48</v>
      </c>
      <c r="RQ51" s="715">
        <v>0</v>
      </c>
      <c r="RR51" s="715">
        <v>1</v>
      </c>
      <c r="RS51" s="715">
        <v>0.35211267605633806</v>
      </c>
      <c r="RT51" s="715">
        <v>10</v>
      </c>
      <c r="RU51" s="715">
        <v>1.7605633802816902</v>
      </c>
      <c r="RV51" s="715">
        <v>38</v>
      </c>
      <c r="RW51" s="715">
        <v>2.8169014084507045</v>
      </c>
      <c r="RX51" s="715">
        <v>32</v>
      </c>
      <c r="RY51" s="715">
        <v>9.8591549295774641</v>
      </c>
      <c r="RZ51" s="715">
        <v>40</v>
      </c>
      <c r="SA51" s="715">
        <v>0</v>
      </c>
      <c r="SB51" s="715">
        <v>1</v>
      </c>
      <c r="SC51" s="715">
        <v>1.7605633802816902</v>
      </c>
      <c r="SD51" s="715">
        <v>42</v>
      </c>
      <c r="SE51" s="715">
        <v>31.690140845070424</v>
      </c>
      <c r="SF51" s="715">
        <v>48</v>
      </c>
      <c r="SG51" s="715">
        <v>7.3943661971830981</v>
      </c>
      <c r="SH51" s="715">
        <v>44</v>
      </c>
      <c r="SI51" s="715">
        <v>13.732394366197184</v>
      </c>
      <c r="SJ51" s="715">
        <v>14</v>
      </c>
      <c r="SK51" s="715">
        <v>2.112676056338028</v>
      </c>
      <c r="SL51" s="715">
        <v>49</v>
      </c>
      <c r="SM51" s="715">
        <v>2.464788732394366</v>
      </c>
      <c r="SN51" s="715">
        <v>26</v>
      </c>
      <c r="SO51" s="715">
        <v>4.5774647887323949</v>
      </c>
      <c r="SP51" s="715">
        <v>6</v>
      </c>
      <c r="SQ51" s="715">
        <v>46.83098591549296</v>
      </c>
      <c r="SR51" s="715">
        <v>47</v>
      </c>
      <c r="SS51" s="715">
        <v>41.197183098591552</v>
      </c>
      <c r="ST51" s="733">
        <v>49</v>
      </c>
      <c r="SU51" s="4108" t="s">
        <v>8303</v>
      </c>
      <c r="SV51" s="1355" t="s">
        <v>8305</v>
      </c>
      <c r="SW51" s="1355">
        <v>71</v>
      </c>
      <c r="SX51" s="4109">
        <v>18.698972873321043</v>
      </c>
      <c r="SY51" s="1355">
        <v>48</v>
      </c>
      <c r="SZ51" s="2074">
        <v>4</v>
      </c>
      <c r="TA51" s="1995">
        <v>6</v>
      </c>
      <c r="TB51" s="3967">
        <v>1.6</v>
      </c>
      <c r="TC51" s="1303">
        <v>40</v>
      </c>
      <c r="TD51" s="2074">
        <v>12</v>
      </c>
      <c r="TE51" s="1995">
        <v>14</v>
      </c>
      <c r="TF51" s="3967">
        <v>3.7333333333333334</v>
      </c>
      <c r="TG51" s="1303">
        <v>21</v>
      </c>
      <c r="TH51" s="2074">
        <v>0</v>
      </c>
      <c r="TI51" s="1995">
        <v>0</v>
      </c>
      <c r="TJ51" s="3967">
        <v>0</v>
      </c>
      <c r="TK51" s="1303">
        <v>6</v>
      </c>
      <c r="TL51" s="2074">
        <v>0</v>
      </c>
      <c r="TM51" s="1995">
        <v>0</v>
      </c>
      <c r="TN51" s="3967">
        <v>0</v>
      </c>
      <c r="TO51" s="1303">
        <v>11</v>
      </c>
      <c r="TP51" s="2074">
        <v>0</v>
      </c>
      <c r="TQ51" s="1995">
        <v>0</v>
      </c>
      <c r="TR51" s="3967">
        <v>0</v>
      </c>
      <c r="TS51" s="1303">
        <v>5</v>
      </c>
      <c r="TT51" s="2074">
        <v>0</v>
      </c>
      <c r="TU51" s="1995">
        <v>0</v>
      </c>
      <c r="TV51" s="3967">
        <v>0</v>
      </c>
      <c r="TW51" s="1303">
        <v>2</v>
      </c>
      <c r="TX51" s="2074">
        <v>17</v>
      </c>
      <c r="TY51" s="1995">
        <v>20</v>
      </c>
      <c r="TZ51" s="3967">
        <v>5.333333333333333</v>
      </c>
      <c r="UA51" s="1303">
        <v>41</v>
      </c>
      <c r="UB51" s="2074">
        <v>20</v>
      </c>
      <c r="UC51" s="1995">
        <v>18</v>
      </c>
      <c r="UD51" s="3967">
        <v>4.8</v>
      </c>
      <c r="UE51" s="1303">
        <v>41</v>
      </c>
      <c r="UF51" s="2074">
        <v>0</v>
      </c>
      <c r="UG51" s="1995">
        <v>0</v>
      </c>
      <c r="UH51" s="3967">
        <v>0</v>
      </c>
      <c r="UI51" s="1303">
        <v>14</v>
      </c>
      <c r="UJ51" s="2074">
        <v>0</v>
      </c>
      <c r="UK51" s="1995">
        <v>0</v>
      </c>
      <c r="UL51" s="3967">
        <v>0</v>
      </c>
      <c r="UM51" s="1303">
        <v>22</v>
      </c>
      <c r="UN51" s="2074">
        <v>0</v>
      </c>
      <c r="UO51" s="1995">
        <v>0</v>
      </c>
      <c r="UP51" s="3967">
        <v>0</v>
      </c>
      <c r="UQ51" s="1303">
        <v>3</v>
      </c>
      <c r="UR51" s="2074">
        <v>0</v>
      </c>
      <c r="US51" s="1995">
        <v>0</v>
      </c>
      <c r="UT51" s="3967">
        <v>0</v>
      </c>
      <c r="UU51" s="1303">
        <v>12</v>
      </c>
      <c r="UV51" s="2074">
        <v>0</v>
      </c>
      <c r="UW51" s="1995">
        <v>0</v>
      </c>
      <c r="UX51" s="3967">
        <v>0</v>
      </c>
      <c r="UY51" s="1303">
        <v>26</v>
      </c>
      <c r="UZ51" s="2074">
        <v>0</v>
      </c>
      <c r="VA51" s="1995">
        <v>0</v>
      </c>
      <c r="VB51" s="3967">
        <v>0</v>
      </c>
      <c r="VC51" s="1303">
        <v>4</v>
      </c>
      <c r="VD51" s="2073">
        <v>0</v>
      </c>
      <c r="VE51" s="1303">
        <v>0</v>
      </c>
      <c r="VF51" s="1303">
        <v>0</v>
      </c>
      <c r="VG51" s="1303">
        <v>7</v>
      </c>
      <c r="VH51" s="1303">
        <v>0</v>
      </c>
      <c r="VI51" s="1303">
        <v>0</v>
      </c>
      <c r="VJ51" s="1303">
        <v>0</v>
      </c>
      <c r="VK51" s="1303">
        <v>4</v>
      </c>
      <c r="VL51" s="1303">
        <v>0</v>
      </c>
      <c r="VM51" s="1303">
        <v>0</v>
      </c>
      <c r="VN51" s="1303">
        <v>0</v>
      </c>
      <c r="VO51" s="1303">
        <v>9</v>
      </c>
      <c r="VP51" s="1303">
        <v>0</v>
      </c>
      <c r="VQ51" s="1303">
        <v>0</v>
      </c>
      <c r="VR51" s="1303">
        <v>0</v>
      </c>
      <c r="VS51" s="1303">
        <v>18</v>
      </c>
      <c r="VT51" s="1303">
        <v>0</v>
      </c>
      <c r="VU51" s="1303">
        <v>0</v>
      </c>
      <c r="VV51" s="1303">
        <v>0</v>
      </c>
      <c r="VW51" s="1303">
        <v>7</v>
      </c>
      <c r="VX51" s="1303">
        <v>0</v>
      </c>
      <c r="VY51" s="1303">
        <v>0</v>
      </c>
      <c r="VZ51" s="1303">
        <v>0</v>
      </c>
      <c r="WA51" s="1303">
        <v>36</v>
      </c>
      <c r="WB51" s="1303">
        <v>0</v>
      </c>
      <c r="WC51" s="1303">
        <v>0</v>
      </c>
      <c r="WD51" s="1303">
        <v>0</v>
      </c>
      <c r="WE51" s="1303">
        <v>15</v>
      </c>
      <c r="WF51" s="1303">
        <v>0</v>
      </c>
      <c r="WG51" s="1303">
        <v>0</v>
      </c>
      <c r="WH51" s="1303">
        <v>0</v>
      </c>
      <c r="WI51" s="1303">
        <v>6</v>
      </c>
      <c r="WJ51" s="1303">
        <v>0</v>
      </c>
      <c r="WK51" s="1303">
        <v>0</v>
      </c>
      <c r="WL51" s="1303">
        <v>0</v>
      </c>
      <c r="WM51" s="1303">
        <v>19</v>
      </c>
      <c r="WN51" s="1303">
        <v>0</v>
      </c>
      <c r="WO51" s="1303">
        <v>0</v>
      </c>
      <c r="WP51" s="1303">
        <v>0</v>
      </c>
      <c r="WQ51" s="1303">
        <v>16</v>
      </c>
      <c r="WR51" s="1303">
        <v>0</v>
      </c>
      <c r="WS51" s="1303">
        <v>0</v>
      </c>
      <c r="WT51" s="1303">
        <v>0</v>
      </c>
      <c r="WU51" s="1303">
        <v>16</v>
      </c>
      <c r="WV51" s="2150"/>
      <c r="WW51" s="712">
        <v>13.492063492063492</v>
      </c>
      <c r="WX51" s="712">
        <v>10.344827586206897</v>
      </c>
      <c r="WY51" s="712">
        <v>9.1603053435114496</v>
      </c>
      <c r="WZ51" s="712">
        <v>15.671641791044777</v>
      </c>
      <c r="XA51" s="712">
        <v>11.111111111111111</v>
      </c>
      <c r="XB51" s="712">
        <v>13.740458015267176</v>
      </c>
      <c r="XC51" s="699">
        <v>11.805555555555555</v>
      </c>
      <c r="XD51" s="699">
        <v>57</v>
      </c>
      <c r="XE51" s="699">
        <v>11.993769470404985</v>
      </c>
      <c r="XF51" s="712">
        <v>12.296296296296298</v>
      </c>
      <c r="XG51" s="699">
        <v>42</v>
      </c>
      <c r="XH51" s="712">
        <v>11.904761904761903</v>
      </c>
      <c r="XI51" s="712">
        <v>12.068965517241379</v>
      </c>
      <c r="XJ51" s="712">
        <v>9.9236641221374047</v>
      </c>
      <c r="XK51" s="712">
        <v>11.940298507462686</v>
      </c>
      <c r="XL51" s="712">
        <v>12.592592592592592</v>
      </c>
      <c r="XM51" s="712">
        <v>18.320610687022899</v>
      </c>
      <c r="XN51" s="699">
        <v>13.194444444444445</v>
      </c>
      <c r="XO51" s="699">
        <v>34</v>
      </c>
      <c r="XP51" s="699">
        <v>11.682242990654206</v>
      </c>
      <c r="XQ51" s="712">
        <v>13.185185185185185</v>
      </c>
      <c r="XR51" s="699">
        <v>30</v>
      </c>
      <c r="XS51" s="712">
        <v>25</v>
      </c>
      <c r="XT51" s="699">
        <v>47</v>
      </c>
      <c r="XU51" s="699">
        <v>23.676012461059191</v>
      </c>
      <c r="XV51" s="985">
        <v>25.481481481481481</v>
      </c>
      <c r="XW51" s="699">
        <v>36</v>
      </c>
      <c r="XX51" s="699">
        <v>63.358778625954194</v>
      </c>
      <c r="XY51" s="699">
        <v>72.222222222222214</v>
      </c>
      <c r="XZ51" s="699">
        <v>58</v>
      </c>
      <c r="YA51" s="985">
        <v>72.89719626168224</v>
      </c>
      <c r="YB51" s="985">
        <v>70.962962962962962</v>
      </c>
      <c r="YC51" s="699">
        <v>46</v>
      </c>
      <c r="YD51" s="985">
        <v>4.5801526717557248</v>
      </c>
      <c r="YE51" s="985">
        <v>0.69444444444444442</v>
      </c>
      <c r="YF51" s="699">
        <v>6</v>
      </c>
      <c r="YG51" s="699">
        <v>1.0903426791277258</v>
      </c>
      <c r="YH51" s="699">
        <v>1.7777777777777777</v>
      </c>
      <c r="YI51" s="699">
        <v>21</v>
      </c>
      <c r="YJ51" s="699" t="s">
        <v>31</v>
      </c>
      <c r="YK51" s="699">
        <v>2.083333333333333</v>
      </c>
      <c r="YL51" s="699">
        <v>23</v>
      </c>
      <c r="YM51" s="985">
        <v>2.3364485981308412</v>
      </c>
      <c r="YN51" s="985">
        <v>1.7777777777777777</v>
      </c>
      <c r="YO51" s="699">
        <v>46</v>
      </c>
      <c r="YP51" s="985">
        <v>0</v>
      </c>
      <c r="YQ51" s="985">
        <v>0</v>
      </c>
      <c r="YR51" s="699">
        <v>37</v>
      </c>
      <c r="YS51" s="712">
        <v>0</v>
      </c>
      <c r="YT51" s="985">
        <v>0</v>
      </c>
      <c r="YU51" s="699">
        <v>24</v>
      </c>
      <c r="YV51" s="982">
        <v>188</v>
      </c>
      <c r="YW51" s="725">
        <v>37.765957446808514</v>
      </c>
      <c r="YX51" s="699">
        <v>65</v>
      </c>
      <c r="YY51" s="699">
        <v>190</v>
      </c>
      <c r="YZ51" s="725">
        <v>62.631578947368418</v>
      </c>
      <c r="ZA51" s="699">
        <v>18</v>
      </c>
      <c r="ZB51" s="715">
        <v>133</v>
      </c>
      <c r="ZC51" s="725">
        <v>78.94736842105263</v>
      </c>
      <c r="ZD51" s="699">
        <v>34</v>
      </c>
      <c r="ZE51" s="982">
        <v>184</v>
      </c>
      <c r="ZF51" s="715">
        <v>37.5</v>
      </c>
      <c r="ZG51" s="699">
        <v>43</v>
      </c>
      <c r="ZH51" s="716">
        <v>0</v>
      </c>
      <c r="ZI51" s="712">
        <v>0</v>
      </c>
      <c r="ZJ51" s="699">
        <v>25</v>
      </c>
      <c r="ZK51" s="1363" t="s">
        <v>1627</v>
      </c>
      <c r="ZL51" s="712">
        <v>80.041580041580033</v>
      </c>
      <c r="ZM51" s="712">
        <v>88.431372549019599</v>
      </c>
      <c r="ZN51" s="699">
        <v>30</v>
      </c>
      <c r="ZO51" s="715">
        <v>510</v>
      </c>
      <c r="ZP51" s="709">
        <v>65.686274509803923</v>
      </c>
      <c r="ZQ51" s="703">
        <v>71.657754010695186</v>
      </c>
      <c r="ZR51" s="978">
        <v>30</v>
      </c>
      <c r="ZS51" s="705">
        <v>187</v>
      </c>
      <c r="ZT51" s="709">
        <v>75.609756097560975</v>
      </c>
      <c r="ZU51" s="703">
        <v>79.268292682926827</v>
      </c>
      <c r="ZV51" s="978">
        <v>43</v>
      </c>
      <c r="ZW51" s="4111">
        <v>82</v>
      </c>
      <c r="ZX51" s="709">
        <v>62.5</v>
      </c>
      <c r="ZY51" s="703">
        <v>65.151515151515156</v>
      </c>
      <c r="ZZ51" s="978">
        <v>32</v>
      </c>
      <c r="AAA51" s="4111">
        <v>66</v>
      </c>
      <c r="AAB51" s="709">
        <v>55.172413793103445</v>
      </c>
      <c r="AAC51" s="703">
        <v>66.666666666666657</v>
      </c>
      <c r="AAD51" s="978">
        <v>20</v>
      </c>
      <c r="AAE51" s="4111">
        <v>39</v>
      </c>
      <c r="AAF51" s="983">
        <v>92</v>
      </c>
      <c r="AAG51" s="715">
        <v>97.356828193832598</v>
      </c>
      <c r="AAH51" s="715">
        <v>67</v>
      </c>
      <c r="AAI51" s="733">
        <v>227</v>
      </c>
      <c r="AAJ51" s="709">
        <v>132.6</v>
      </c>
      <c r="AAK51" s="978">
        <v>67</v>
      </c>
      <c r="AAL51" s="703">
        <v>360</v>
      </c>
      <c r="AAM51" s="978">
        <v>75</v>
      </c>
      <c r="AAN51" s="703">
        <v>0</v>
      </c>
      <c r="AAO51" s="978">
        <f t="shared" si="26"/>
        <v>31</v>
      </c>
      <c r="AAP51" s="703">
        <v>0</v>
      </c>
      <c r="AAQ51" s="979">
        <f t="shared" si="27"/>
        <v>12</v>
      </c>
      <c r="AAR51" s="712">
        <v>0</v>
      </c>
      <c r="AAS51" s="699">
        <v>30</v>
      </c>
      <c r="AAT51" s="712">
        <v>205.88</v>
      </c>
      <c r="AAU51" s="699">
        <v>51</v>
      </c>
      <c r="AAV51" s="712">
        <v>0</v>
      </c>
      <c r="AAW51" s="699">
        <v>24</v>
      </c>
      <c r="AAX51" s="712">
        <v>0</v>
      </c>
      <c r="AAY51" s="699">
        <v>32</v>
      </c>
      <c r="AAZ51" s="699">
        <v>0</v>
      </c>
      <c r="ABA51" s="978">
        <f t="shared" si="28"/>
        <v>62</v>
      </c>
      <c r="ABB51" s="712">
        <v>0</v>
      </c>
      <c r="ABC51" s="978">
        <f t="shared" si="28"/>
        <v>63</v>
      </c>
      <c r="ABD51" s="712">
        <v>0</v>
      </c>
      <c r="ABE51" s="978">
        <f t="shared" si="28"/>
        <v>46</v>
      </c>
      <c r="ABF51" s="712">
        <v>153.4</v>
      </c>
      <c r="ABG51" s="978">
        <f t="shared" si="28"/>
        <v>46</v>
      </c>
      <c r="ABH51" s="712">
        <v>0</v>
      </c>
      <c r="ABI51" s="978">
        <f t="shared" si="29"/>
        <v>2</v>
      </c>
      <c r="ABJ51" s="712">
        <v>0</v>
      </c>
      <c r="ABK51" s="978">
        <f t="shared" si="29"/>
        <v>1</v>
      </c>
      <c r="ABL51" s="712">
        <v>715.8</v>
      </c>
      <c r="ABM51" s="978">
        <f t="shared" si="29"/>
        <v>6</v>
      </c>
      <c r="ABN51" s="712">
        <f t="shared" si="30"/>
        <v>715.8</v>
      </c>
      <c r="ABO51" s="2732">
        <f t="shared" si="31"/>
        <v>6</v>
      </c>
      <c r="ABP51" s="716">
        <v>5</v>
      </c>
      <c r="ABQ51" s="712" t="s">
        <v>1632</v>
      </c>
      <c r="ABR51" s="712">
        <v>5</v>
      </c>
      <c r="ABS51" s="712" t="s">
        <v>1632</v>
      </c>
      <c r="ABT51" s="712">
        <v>5</v>
      </c>
      <c r="ABU51" s="712" t="s">
        <v>1632</v>
      </c>
      <c r="ABV51" s="712">
        <v>5</v>
      </c>
      <c r="ABW51" s="712" t="s">
        <v>1632</v>
      </c>
      <c r="ABX51" s="712">
        <v>5</v>
      </c>
      <c r="ABY51" s="712" t="s">
        <v>1632</v>
      </c>
      <c r="ABZ51" s="712">
        <v>25</v>
      </c>
      <c r="ACA51" s="699">
        <v>1</v>
      </c>
      <c r="ACB51" s="712">
        <v>0</v>
      </c>
      <c r="ACC51" s="712" t="s">
        <v>1625</v>
      </c>
      <c r="ACD51" s="712">
        <v>0</v>
      </c>
      <c r="ACE51" s="712" t="s">
        <v>1625</v>
      </c>
      <c r="ACF51" s="712">
        <v>0</v>
      </c>
      <c r="ACG51" s="712" t="s">
        <v>1625</v>
      </c>
      <c r="ACH51" s="712">
        <v>0</v>
      </c>
      <c r="ACI51" s="712" t="s">
        <v>1625</v>
      </c>
      <c r="ACJ51" s="712">
        <v>0</v>
      </c>
      <c r="ACK51" s="699">
        <v>65</v>
      </c>
      <c r="ACL51" s="712">
        <v>5</v>
      </c>
      <c r="ACM51" s="712" t="s">
        <v>1632</v>
      </c>
      <c r="ACN51" s="712">
        <v>5</v>
      </c>
      <c r="ACO51" s="712" t="s">
        <v>1632</v>
      </c>
      <c r="ACP51" s="712">
        <v>0</v>
      </c>
      <c r="ACQ51" s="712" t="s">
        <v>1625</v>
      </c>
      <c r="ACR51" s="712">
        <v>10</v>
      </c>
      <c r="ACS51" s="699">
        <v>28</v>
      </c>
      <c r="ACT51" s="699">
        <v>10</v>
      </c>
      <c r="ACU51" s="699" t="s">
        <v>1632</v>
      </c>
      <c r="ACV51" s="699">
        <v>10</v>
      </c>
      <c r="ACW51" s="699" t="s">
        <v>1632</v>
      </c>
      <c r="ACX51" s="699">
        <v>10</v>
      </c>
      <c r="ACY51" s="699" t="s">
        <v>1632</v>
      </c>
      <c r="ACZ51" s="699">
        <v>0</v>
      </c>
      <c r="ADA51" s="699" t="s">
        <v>1625</v>
      </c>
      <c r="ADB51" s="699">
        <v>30</v>
      </c>
      <c r="ADC51" s="699">
        <v>33</v>
      </c>
      <c r="ADD51" s="989">
        <v>10</v>
      </c>
      <c r="ADE51" s="989">
        <v>10</v>
      </c>
      <c r="ADF51" s="989">
        <v>10</v>
      </c>
      <c r="ADG51" s="989">
        <v>10</v>
      </c>
      <c r="ADH51" s="989">
        <v>40</v>
      </c>
      <c r="ADI51" s="699">
        <v>1</v>
      </c>
      <c r="ADJ51" s="712">
        <v>5</v>
      </c>
      <c r="ADK51" s="712" t="s">
        <v>1632</v>
      </c>
      <c r="ADL51" s="712">
        <v>5</v>
      </c>
      <c r="ADM51" s="712" t="s">
        <v>1632</v>
      </c>
      <c r="ADN51" s="712">
        <v>5</v>
      </c>
      <c r="ADO51" s="712" t="s">
        <v>1632</v>
      </c>
      <c r="ADP51" s="712">
        <v>5</v>
      </c>
      <c r="ADQ51" s="712" t="s">
        <v>1632</v>
      </c>
      <c r="ADR51" s="712">
        <v>20</v>
      </c>
      <c r="ADS51" s="699">
        <v>1</v>
      </c>
      <c r="ADT51" s="712">
        <v>10</v>
      </c>
      <c r="ADU51" s="712">
        <v>10</v>
      </c>
      <c r="ADV51" s="712">
        <v>0</v>
      </c>
      <c r="ADW51" s="712">
        <v>0</v>
      </c>
      <c r="ADX51" s="712">
        <v>20</v>
      </c>
      <c r="ADY51" s="699">
        <v>38</v>
      </c>
      <c r="ADZ51" s="714">
        <v>0</v>
      </c>
      <c r="AEA51" s="712">
        <v>0</v>
      </c>
      <c r="AEB51" s="699">
        <v>23</v>
      </c>
      <c r="AEC51" s="715">
        <v>0</v>
      </c>
      <c r="AED51" s="712">
        <v>0</v>
      </c>
      <c r="AEE51" s="699">
        <v>54</v>
      </c>
      <c r="AEF51" s="715">
        <v>1</v>
      </c>
      <c r="AEG51" s="712">
        <v>6.3159224404724306</v>
      </c>
      <c r="AEH51" s="699">
        <v>35</v>
      </c>
      <c r="AEI51" s="1303">
        <v>5</v>
      </c>
      <c r="AEJ51" s="712">
        <v>31.579612202362153</v>
      </c>
      <c r="AEK51" s="699">
        <f t="shared" si="32"/>
        <v>47</v>
      </c>
      <c r="AEL51" s="715">
        <v>0</v>
      </c>
      <c r="AEM51" s="712">
        <v>0</v>
      </c>
      <c r="AEN51" s="699">
        <v>42</v>
      </c>
      <c r="AEO51" s="699">
        <v>3</v>
      </c>
      <c r="AEP51" s="712">
        <v>18.899999999999999</v>
      </c>
      <c r="AEQ51" s="699">
        <v>70</v>
      </c>
      <c r="AER51" s="699">
        <v>3</v>
      </c>
      <c r="AES51" s="712">
        <v>18.899999999999999</v>
      </c>
      <c r="AET51" s="699">
        <v>60</v>
      </c>
      <c r="AEU51" s="699">
        <v>0</v>
      </c>
      <c r="AEV51" s="1099">
        <v>0</v>
      </c>
      <c r="AEW51" s="699">
        <v>43</v>
      </c>
      <c r="AEX51" s="989">
        <v>0.124</v>
      </c>
      <c r="AEY51" s="989">
        <v>43</v>
      </c>
      <c r="AEZ51" s="989">
        <v>0.05</v>
      </c>
      <c r="AFA51" s="989">
        <v>44</v>
      </c>
      <c r="AFB51" s="989">
        <v>0</v>
      </c>
      <c r="AFC51" s="989">
        <v>51</v>
      </c>
      <c r="AFD51" s="989">
        <v>2.3E-2</v>
      </c>
      <c r="AFE51" s="989">
        <v>17</v>
      </c>
      <c r="AFF51" s="989">
        <v>1.7000000000000001E-2</v>
      </c>
      <c r="AFG51" s="989">
        <v>6</v>
      </c>
      <c r="AFH51" s="989">
        <v>2.9000000000000001E-2</v>
      </c>
      <c r="AFI51" s="989">
        <v>8</v>
      </c>
      <c r="AFJ51" s="989">
        <v>0</v>
      </c>
      <c r="AFK51" s="989">
        <v>7</v>
      </c>
      <c r="AFL51" s="989">
        <v>0</v>
      </c>
      <c r="AFM51" s="989">
        <v>7</v>
      </c>
      <c r="AFN51" s="989">
        <v>8</v>
      </c>
      <c r="AFO51" s="989">
        <v>51.128011759442707</v>
      </c>
      <c r="AFP51" s="989">
        <v>54</v>
      </c>
      <c r="AFQ51" s="989">
        <v>7</v>
      </c>
      <c r="AFR51" s="989">
        <v>44.737010289512369</v>
      </c>
      <c r="AFS51" s="989">
        <v>42</v>
      </c>
      <c r="AFT51" s="989">
        <v>22</v>
      </c>
      <c r="AFU51" s="989">
        <v>140.60203233846744</v>
      </c>
      <c r="AFV51" s="989">
        <v>38</v>
      </c>
      <c r="AFW51" s="989">
        <v>14</v>
      </c>
      <c r="AFX51" s="989">
        <v>89.474020579024739</v>
      </c>
      <c r="AFY51" s="989">
        <v>45</v>
      </c>
      <c r="AFZ51" s="989">
        <v>45</v>
      </c>
      <c r="AGA51" s="989">
        <v>287.59506614686518</v>
      </c>
      <c r="AGB51" s="989">
        <v>57</v>
      </c>
      <c r="AGC51" s="989">
        <v>28</v>
      </c>
      <c r="AGD51" s="989">
        <v>178.94804115804948</v>
      </c>
      <c r="AGE51" s="989">
        <v>32</v>
      </c>
      <c r="AGF51" s="989">
        <v>0</v>
      </c>
      <c r="AGG51" s="989">
        <v>0</v>
      </c>
      <c r="AGH51" s="989">
        <v>51</v>
      </c>
      <c r="AGI51" s="989">
        <v>0</v>
      </c>
      <c r="AGJ51" s="989">
        <v>0</v>
      </c>
      <c r="AGK51" s="989">
        <v>10</v>
      </c>
      <c r="AGL51" s="989">
        <v>0</v>
      </c>
      <c r="AGM51" s="989">
        <v>0</v>
      </c>
      <c r="AGN51" s="989">
        <v>2</v>
      </c>
      <c r="AGO51" s="989">
        <v>0</v>
      </c>
      <c r="AGP51" s="989">
        <v>0</v>
      </c>
      <c r="AGQ51" s="989">
        <v>51</v>
      </c>
      <c r="AGR51" s="989">
        <v>0</v>
      </c>
      <c r="AGS51" s="989">
        <v>0</v>
      </c>
      <c r="AGT51" s="989">
        <v>19</v>
      </c>
      <c r="AGU51" s="989">
        <v>0</v>
      </c>
      <c r="AGV51" s="989">
        <v>0</v>
      </c>
      <c r="AGW51" s="989">
        <v>31</v>
      </c>
      <c r="AGX51" s="989">
        <v>0</v>
      </c>
      <c r="AGY51" s="989">
        <v>0</v>
      </c>
      <c r="AGZ51" s="989">
        <v>25</v>
      </c>
      <c r="AHA51" s="989">
        <v>0</v>
      </c>
      <c r="AHB51" s="989">
        <v>0</v>
      </c>
      <c r="AHC51" s="989">
        <v>12</v>
      </c>
      <c r="AHD51" s="989">
        <v>0</v>
      </c>
      <c r="AHE51" s="989">
        <v>0</v>
      </c>
      <c r="AHF51" s="989">
        <v>41</v>
      </c>
      <c r="AHG51" s="712">
        <v>12</v>
      </c>
      <c r="AHH51" s="712">
        <v>262.58</v>
      </c>
      <c r="AHI51" s="699">
        <v>40</v>
      </c>
      <c r="AHJ51" s="712">
        <v>18</v>
      </c>
      <c r="AHK51" s="712">
        <v>393.87</v>
      </c>
      <c r="AHL51" s="712">
        <v>55</v>
      </c>
      <c r="AHM51" s="712">
        <v>0</v>
      </c>
      <c r="AHN51" s="712">
        <v>0</v>
      </c>
      <c r="AHO51" s="699">
        <v>43</v>
      </c>
      <c r="AHP51" s="712">
        <v>0</v>
      </c>
      <c r="AHQ51" s="712">
        <v>0</v>
      </c>
      <c r="AHR51" s="712">
        <v>23</v>
      </c>
      <c r="AHS51" s="712">
        <v>19</v>
      </c>
      <c r="AHT51" s="712">
        <v>372.55</v>
      </c>
      <c r="AHU51" s="699">
        <v>10</v>
      </c>
      <c r="AHV51" s="712">
        <v>7</v>
      </c>
      <c r="AHW51" s="712">
        <v>153.16999999999999</v>
      </c>
      <c r="AHX51" s="699">
        <v>60</v>
      </c>
      <c r="AHY51" s="712">
        <v>6</v>
      </c>
      <c r="AHZ51" s="712">
        <v>117.65</v>
      </c>
      <c r="AIA51" s="699">
        <v>57</v>
      </c>
      <c r="AIC51" s="714"/>
      <c r="AID51" s="725"/>
      <c r="AIE51" s="715"/>
      <c r="AIF51" s="714"/>
      <c r="AIG51" s="725"/>
      <c r="AIH51" s="715"/>
      <c r="AII51" s="715"/>
      <c r="AIJ51" s="712"/>
      <c r="AIK51" s="715"/>
      <c r="AIL51" s="1169">
        <v>186</v>
      </c>
      <c r="AIM51" s="1174">
        <v>52.688172043010752</v>
      </c>
      <c r="AIN51" s="1168">
        <f t="shared" si="33"/>
        <v>57</v>
      </c>
      <c r="AIO51" s="715">
        <v>194</v>
      </c>
      <c r="AIP51" s="725">
        <v>20.618556701030926</v>
      </c>
      <c r="AIQ51" s="715">
        <f t="shared" si="34"/>
        <v>58</v>
      </c>
      <c r="AIR51" s="1169">
        <v>186</v>
      </c>
      <c r="AIS51" s="1174">
        <v>27.956989247311828</v>
      </c>
      <c r="AIT51" s="1168">
        <f t="shared" si="35"/>
        <v>75</v>
      </c>
      <c r="AIU51" s="715">
        <v>196</v>
      </c>
      <c r="AIV51" s="725">
        <v>11.224489795918368</v>
      </c>
      <c r="AIW51" s="715">
        <f t="shared" si="36"/>
        <v>59</v>
      </c>
      <c r="AIX51" s="1169">
        <v>182</v>
      </c>
      <c r="AIY51" s="1174">
        <v>1.6483516483516485</v>
      </c>
      <c r="AIZ51" s="1168">
        <f t="shared" si="37"/>
        <v>30</v>
      </c>
      <c r="AJA51" s="715">
        <v>183</v>
      </c>
      <c r="AJB51" s="725">
        <v>18.579234972677597</v>
      </c>
      <c r="AJC51" s="715">
        <f t="shared" si="38"/>
        <v>37</v>
      </c>
      <c r="AJD51" s="714">
        <v>171</v>
      </c>
      <c r="AJE51" s="725">
        <v>11.695906432748536</v>
      </c>
      <c r="AJF51" s="715">
        <v>49</v>
      </c>
      <c r="AJG51" s="699">
        <v>195</v>
      </c>
      <c r="AJH51" s="1099">
        <v>9.7435897435897445</v>
      </c>
      <c r="AJI51" s="733">
        <v>38</v>
      </c>
      <c r="AJJ51" s="714">
        <v>171</v>
      </c>
      <c r="AJK51" s="712">
        <v>27.485380116959064</v>
      </c>
      <c r="AJL51" s="715">
        <v>61</v>
      </c>
      <c r="AJM51" s="699">
        <v>195</v>
      </c>
      <c r="AJN51" s="712">
        <v>24.102564102564102</v>
      </c>
      <c r="AJO51" s="715">
        <v>29</v>
      </c>
      <c r="AJP51" s="714">
        <v>176</v>
      </c>
      <c r="AJQ51" s="712">
        <v>10.795454545454545</v>
      </c>
      <c r="AJR51" s="715">
        <v>68</v>
      </c>
      <c r="AJS51" s="699">
        <v>208</v>
      </c>
      <c r="AJT51" s="712">
        <v>26.923076923076923</v>
      </c>
      <c r="AJU51" s="715">
        <f t="shared" si="39"/>
        <v>34</v>
      </c>
      <c r="AJV51" s="1178">
        <v>66.666666666666657</v>
      </c>
      <c r="AJW51" s="1099">
        <v>33.333333333333329</v>
      </c>
      <c r="AJX51" s="1099">
        <v>33.333333333333329</v>
      </c>
      <c r="AJY51" s="1099">
        <v>33.333333333333329</v>
      </c>
      <c r="AJZ51" s="1099">
        <v>0</v>
      </c>
      <c r="AKA51" s="1099">
        <v>0</v>
      </c>
      <c r="AKB51" s="1099">
        <v>33.333333333333329</v>
      </c>
      <c r="AKC51" s="1099">
        <v>0</v>
      </c>
      <c r="AKD51" s="1099">
        <v>66.666666666666657</v>
      </c>
      <c r="AKE51" s="1099">
        <v>0</v>
      </c>
      <c r="AKF51" s="1099">
        <v>0</v>
      </c>
      <c r="AKG51" s="1188">
        <v>3</v>
      </c>
      <c r="AKH51" s="985">
        <v>46.875</v>
      </c>
      <c r="AKI51" s="985">
        <v>6.25</v>
      </c>
      <c r="AKJ51" s="985">
        <v>12.5</v>
      </c>
      <c r="AKK51" s="985">
        <v>18.75</v>
      </c>
      <c r="AKL51" s="985">
        <v>6.25</v>
      </c>
      <c r="AKM51" s="985">
        <v>12.5</v>
      </c>
      <c r="AKN51" s="985">
        <v>15.625</v>
      </c>
      <c r="AKO51" s="985">
        <v>12.5</v>
      </c>
      <c r="AKP51" s="985">
        <v>56.25</v>
      </c>
      <c r="AKQ51" s="985">
        <v>3.125</v>
      </c>
      <c r="AKR51" s="985">
        <v>3.125</v>
      </c>
      <c r="AKS51" s="699">
        <v>32</v>
      </c>
      <c r="AKT51" s="714" t="s">
        <v>1650</v>
      </c>
      <c r="AKU51" s="715" t="s">
        <v>1634</v>
      </c>
      <c r="AKV51" s="715" t="s">
        <v>1634</v>
      </c>
      <c r="AKW51" s="715" t="s">
        <v>1634</v>
      </c>
      <c r="AKX51" s="715" t="s">
        <v>1634</v>
      </c>
      <c r="AKY51" s="715" t="s">
        <v>1634</v>
      </c>
      <c r="AKZ51" s="715" t="s">
        <v>1650</v>
      </c>
      <c r="ALA51" s="715">
        <v>2</v>
      </c>
      <c r="ALB51" s="715">
        <v>1</v>
      </c>
      <c r="ALC51" s="715">
        <v>1</v>
      </c>
      <c r="ALD51" s="715">
        <v>1</v>
      </c>
      <c r="ALE51" s="715">
        <v>1</v>
      </c>
      <c r="ALF51" s="715">
        <v>1</v>
      </c>
      <c r="ALG51" s="715">
        <v>2</v>
      </c>
      <c r="ALH51" s="715">
        <f t="shared" si="40"/>
        <v>9</v>
      </c>
      <c r="ALI51" s="715">
        <f t="shared" si="41"/>
        <v>10</v>
      </c>
      <c r="ALJ51" s="716" t="s">
        <v>31</v>
      </c>
      <c r="ALK51" s="712" t="s">
        <v>31</v>
      </c>
      <c r="ALL51" s="712" t="s">
        <v>31</v>
      </c>
      <c r="ALM51" s="712" t="s">
        <v>31</v>
      </c>
      <c r="ALN51" s="712" t="s">
        <v>31</v>
      </c>
      <c r="ALO51" s="712" t="s">
        <v>31</v>
      </c>
      <c r="ALP51" s="712" t="s">
        <v>31</v>
      </c>
      <c r="ALQ51" s="714">
        <v>5</v>
      </c>
      <c r="ALR51" s="715">
        <v>2</v>
      </c>
      <c r="ALS51" s="715">
        <v>1</v>
      </c>
      <c r="ALT51" s="715">
        <v>7</v>
      </c>
      <c r="ALU51" s="715">
        <v>1</v>
      </c>
      <c r="ALV51" s="715">
        <v>1</v>
      </c>
      <c r="ALW51" s="733">
        <v>1</v>
      </c>
      <c r="ALX51" s="981">
        <v>1.3168290755859888</v>
      </c>
      <c r="ALY51" s="715">
        <v>20</v>
      </c>
      <c r="ALZ51" s="731">
        <v>0.52673163023439562</v>
      </c>
      <c r="AMA51" s="715">
        <v>32</v>
      </c>
      <c r="AMB51" s="731">
        <v>0.26336581511719781</v>
      </c>
      <c r="AMC51" s="715">
        <v>37</v>
      </c>
      <c r="AMD51" s="731">
        <v>1.8435607058203844</v>
      </c>
      <c r="AME51" s="715">
        <v>27</v>
      </c>
      <c r="AMF51" s="715">
        <v>0.26336581511719781</v>
      </c>
      <c r="AMG51" s="715">
        <v>43</v>
      </c>
      <c r="AMH51" s="731">
        <v>0.26336581511719781</v>
      </c>
      <c r="AMI51" s="715">
        <v>48</v>
      </c>
      <c r="AMJ51" s="731">
        <v>0.26336581511719781</v>
      </c>
      <c r="AMK51" s="715">
        <v>52</v>
      </c>
      <c r="AML51" s="982">
        <v>0</v>
      </c>
      <c r="AMM51" s="699">
        <v>0</v>
      </c>
      <c r="AMN51" s="699">
        <v>0</v>
      </c>
      <c r="AMO51" s="716">
        <v>0</v>
      </c>
      <c r="AMP51" s="715">
        <v>52</v>
      </c>
      <c r="AMQ51" s="712">
        <v>0</v>
      </c>
      <c r="AMR51" s="715">
        <v>27</v>
      </c>
      <c r="AMS51" s="712">
        <v>0</v>
      </c>
      <c r="AMT51" s="733">
        <v>27</v>
      </c>
      <c r="AMU51" s="982">
        <v>0</v>
      </c>
      <c r="AMV51" s="731">
        <v>0</v>
      </c>
      <c r="AMW51" s="715">
        <v>32</v>
      </c>
      <c r="AMX51" s="716" t="s">
        <v>1687</v>
      </c>
      <c r="AMY51" s="712" t="s">
        <v>1687</v>
      </c>
      <c r="AMZ51" s="715">
        <v>1</v>
      </c>
      <c r="ANA51" s="715">
        <v>1</v>
      </c>
      <c r="ANB51" s="715">
        <v>2</v>
      </c>
      <c r="ANC51" s="715">
        <v>55</v>
      </c>
      <c r="AND51" s="1201" t="s">
        <v>1632</v>
      </c>
      <c r="ANE51" s="1202" t="s">
        <v>1632</v>
      </c>
      <c r="ANF51" s="1202" t="s">
        <v>1632</v>
      </c>
      <c r="ANG51" s="1202" t="s">
        <v>1632</v>
      </c>
      <c r="ANH51" s="725">
        <v>5</v>
      </c>
      <c r="ANI51" s="725">
        <v>5</v>
      </c>
      <c r="ANJ51" s="725">
        <v>5</v>
      </c>
      <c r="ANK51" s="725">
        <v>5</v>
      </c>
      <c r="ANL51" s="1303">
        <f t="shared" si="42"/>
        <v>20</v>
      </c>
      <c r="ANM51" s="1303">
        <f t="shared" si="43"/>
        <v>1</v>
      </c>
      <c r="ANN51" s="983" t="s">
        <v>1632</v>
      </c>
      <c r="ANO51" s="725" t="s">
        <v>1632</v>
      </c>
      <c r="ANP51" s="725" t="s">
        <v>1632</v>
      </c>
      <c r="ANQ51" s="725" t="s">
        <v>1632</v>
      </c>
      <c r="ANR51" s="725">
        <v>5</v>
      </c>
      <c r="ANS51" s="725">
        <v>5</v>
      </c>
      <c r="ANT51" s="725">
        <v>5</v>
      </c>
      <c r="ANU51" s="725">
        <v>5</v>
      </c>
      <c r="ANV51" s="715">
        <f t="shared" si="44"/>
        <v>20</v>
      </c>
      <c r="ANW51" s="715">
        <f t="shared" si="45"/>
        <v>1</v>
      </c>
      <c r="ANX51" s="982">
        <v>137</v>
      </c>
      <c r="ANY51" s="715">
        <v>1264</v>
      </c>
      <c r="ANZ51" s="1089">
        <v>8.8490000000000002</v>
      </c>
      <c r="AOA51" s="715">
        <v>53</v>
      </c>
      <c r="AOB51" s="1089">
        <v>2.7</v>
      </c>
      <c r="AOC51" s="1188">
        <f t="shared" si="46"/>
        <v>40</v>
      </c>
      <c r="AOD51" s="1089">
        <v>28.422000000000001</v>
      </c>
      <c r="AOE51" s="1188">
        <f t="shared" si="47"/>
        <v>57</v>
      </c>
      <c r="AOF51" s="699">
        <v>0</v>
      </c>
      <c r="AOG51" s="985">
        <v>0</v>
      </c>
      <c r="AOH51" s="1188">
        <v>45</v>
      </c>
      <c r="AOI51" s="699">
        <v>1</v>
      </c>
      <c r="AOJ51" s="985">
        <v>0.26336581511719781</v>
      </c>
      <c r="AOK51" s="1188">
        <v>48</v>
      </c>
      <c r="AOL51" s="699">
        <v>1</v>
      </c>
      <c r="AOM51" s="985">
        <v>0.26336581511719781</v>
      </c>
      <c r="AON51" s="1188">
        <v>51</v>
      </c>
      <c r="AOO51" s="699">
        <v>1</v>
      </c>
      <c r="AOP51" s="985">
        <v>0.26336581511719781</v>
      </c>
      <c r="AOQ51" s="1188">
        <v>39</v>
      </c>
      <c r="AOR51" s="983" t="s">
        <v>1632</v>
      </c>
      <c r="AOS51" s="725" t="s">
        <v>1625</v>
      </c>
      <c r="AOT51" s="725" t="s">
        <v>1625</v>
      </c>
      <c r="AOU51" s="725" t="s">
        <v>1625</v>
      </c>
      <c r="AOV51" s="725">
        <v>5</v>
      </c>
      <c r="AOW51" s="725">
        <v>0</v>
      </c>
      <c r="AOX51" s="725">
        <v>0</v>
      </c>
      <c r="AOY51" s="725">
        <v>0</v>
      </c>
      <c r="AOZ51" s="715">
        <f t="shared" si="48"/>
        <v>5</v>
      </c>
      <c r="APA51" s="715">
        <f t="shared" si="49"/>
        <v>10</v>
      </c>
      <c r="APB51" s="1993" t="s">
        <v>1632</v>
      </c>
      <c r="APC51" s="1994" t="s">
        <v>1625</v>
      </c>
      <c r="APD51" s="1994" t="s">
        <v>1625</v>
      </c>
      <c r="APE51" s="1994" t="s">
        <v>1625</v>
      </c>
      <c r="APF51" s="1995">
        <v>5</v>
      </c>
      <c r="APG51" s="1995">
        <v>0</v>
      </c>
      <c r="APH51" s="1995">
        <v>0</v>
      </c>
      <c r="API51" s="1995">
        <v>0</v>
      </c>
      <c r="APJ51" s="715">
        <f t="shared" si="50"/>
        <v>5</v>
      </c>
      <c r="APK51" s="715">
        <f t="shared" si="51"/>
        <v>59</v>
      </c>
      <c r="APL51" s="715">
        <v>1</v>
      </c>
      <c r="APM51" s="725">
        <v>2.666666666666667</v>
      </c>
      <c r="APN51" s="715">
        <v>3</v>
      </c>
      <c r="APO51" s="715">
        <v>12</v>
      </c>
      <c r="APP51" s="725">
        <v>32</v>
      </c>
      <c r="APQ51" s="715">
        <v>1</v>
      </c>
      <c r="APR51" s="1169">
        <v>0</v>
      </c>
      <c r="APS51" s="1168">
        <v>0</v>
      </c>
      <c r="APT51" s="1168">
        <v>0</v>
      </c>
      <c r="APU51" s="989">
        <v>0</v>
      </c>
      <c r="APV51" s="989">
        <v>0</v>
      </c>
      <c r="APW51" s="989">
        <v>0</v>
      </c>
      <c r="APX51" s="989">
        <v>38</v>
      </c>
      <c r="APY51" s="989">
        <v>4</v>
      </c>
      <c r="APZ51" s="989">
        <v>96</v>
      </c>
      <c r="AQA51" s="989">
        <v>768</v>
      </c>
      <c r="AQB51" s="989">
        <v>24</v>
      </c>
      <c r="AQC51" s="989">
        <v>192</v>
      </c>
      <c r="AQD51" s="1099">
        <v>20.48</v>
      </c>
      <c r="AQE51" s="989">
        <v>26</v>
      </c>
      <c r="AQF51" s="989">
        <v>4</v>
      </c>
      <c r="AQG51" s="989">
        <v>96</v>
      </c>
      <c r="AQH51" s="989">
        <v>768</v>
      </c>
      <c r="AQI51" s="989">
        <v>24</v>
      </c>
      <c r="AQJ51" s="989">
        <v>192</v>
      </c>
      <c r="AQK51" s="989">
        <v>20.48</v>
      </c>
      <c r="AQL51" s="729">
        <v>51</v>
      </c>
      <c r="AQM51" s="987"/>
      <c r="AQQ51" s="715">
        <v>418</v>
      </c>
      <c r="AQR51" s="715">
        <v>355</v>
      </c>
      <c r="AQS51" s="989">
        <v>54</v>
      </c>
      <c r="AQT51" s="1099">
        <v>15.211267605633802</v>
      </c>
      <c r="AQU51" s="989">
        <f t="shared" si="52"/>
        <v>74</v>
      </c>
      <c r="AQV51" s="989">
        <v>22</v>
      </c>
      <c r="AQW51" s="989">
        <v>40.74074074074074</v>
      </c>
      <c r="AQX51" s="1099">
        <v>2.5</v>
      </c>
      <c r="AQY51" s="989">
        <f t="shared" si="53"/>
        <v>72</v>
      </c>
      <c r="AQZ51" s="989">
        <v>6</v>
      </c>
      <c r="ARA51" s="989">
        <v>60</v>
      </c>
      <c r="ARB51" s="989">
        <v>10</v>
      </c>
      <c r="ARC51" s="989">
        <f t="shared" si="54"/>
        <v>54</v>
      </c>
      <c r="ARD51" s="1668">
        <v>2.2591549295774649</v>
      </c>
      <c r="ARE51" s="1667">
        <f t="shared" si="55"/>
        <v>58</v>
      </c>
      <c r="ARF51" s="1168">
        <v>28</v>
      </c>
      <c r="ARG51" s="1099">
        <v>35.714285714285715</v>
      </c>
      <c r="ARH51" s="989">
        <f t="shared" si="56"/>
        <v>76</v>
      </c>
      <c r="ARI51" s="715">
        <v>29</v>
      </c>
      <c r="ARJ51" s="985">
        <v>24.137931034482758</v>
      </c>
      <c r="ARK51" s="699">
        <f t="shared" si="57"/>
        <v>63</v>
      </c>
      <c r="ARL51" s="989">
        <v>32</v>
      </c>
      <c r="ARM51" s="715">
        <v>1</v>
      </c>
      <c r="ARN51" s="985">
        <v>3.125</v>
      </c>
      <c r="ARO51" s="699">
        <f t="shared" si="58"/>
        <v>1</v>
      </c>
      <c r="ARP51" s="707">
        <v>21</v>
      </c>
      <c r="ARQ51" s="990">
        <v>9</v>
      </c>
      <c r="ARR51" s="719">
        <v>42.857142857142854</v>
      </c>
      <c r="ARS51" s="979">
        <f t="shared" si="59"/>
        <v>4</v>
      </c>
      <c r="ART51" s="715">
        <v>68</v>
      </c>
      <c r="ARU51" s="699">
        <f t="shared" si="59"/>
        <v>20</v>
      </c>
      <c r="ARV51" s="715">
        <v>2270</v>
      </c>
      <c r="ARW51" s="715">
        <v>1070</v>
      </c>
      <c r="ARX51" s="985">
        <v>47.136563876651984</v>
      </c>
      <c r="ARY51" s="699">
        <f t="shared" si="60"/>
        <v>18</v>
      </c>
      <c r="ARZ51" s="715" t="s">
        <v>31</v>
      </c>
      <c r="ASA51" s="715" t="s">
        <v>31</v>
      </c>
      <c r="ASB51" s="712" t="s">
        <v>31</v>
      </c>
      <c r="ASC51" s="699" t="str">
        <f t="shared" si="61"/>
        <v>-</v>
      </c>
      <c r="ASD51" s="712">
        <v>50</v>
      </c>
      <c r="ASE51" s="712">
        <v>31.25</v>
      </c>
      <c r="ASF51" s="712">
        <v>6.25</v>
      </c>
      <c r="ASG51" s="712">
        <v>0</v>
      </c>
      <c r="ASH51" s="712">
        <v>0</v>
      </c>
      <c r="ASI51" s="712">
        <v>4.1666666666666661</v>
      </c>
      <c r="ASJ51" s="712">
        <v>4.1666666666666661</v>
      </c>
      <c r="ASK51" s="712">
        <v>4.1666666666666661</v>
      </c>
      <c r="ASL51" s="712">
        <v>0</v>
      </c>
      <c r="ASM51" s="715">
        <v>24</v>
      </c>
      <c r="ASN51" s="715">
        <v>15</v>
      </c>
      <c r="ASO51" s="715">
        <v>3</v>
      </c>
      <c r="ASP51" s="715">
        <v>0</v>
      </c>
      <c r="ASQ51" s="715">
        <v>0</v>
      </c>
      <c r="ASR51" s="715">
        <v>2</v>
      </c>
      <c r="ASS51" s="715">
        <v>2</v>
      </c>
      <c r="AST51" s="715">
        <v>2</v>
      </c>
      <c r="ASU51" s="715">
        <v>0</v>
      </c>
      <c r="ASV51" s="715">
        <v>48</v>
      </c>
      <c r="ASW51" s="712">
        <v>0</v>
      </c>
      <c r="ASX51" s="712">
        <v>33.333333333333329</v>
      </c>
      <c r="ASY51" s="712">
        <v>0</v>
      </c>
      <c r="ASZ51" s="712">
        <v>0</v>
      </c>
      <c r="ATA51" s="712">
        <v>0</v>
      </c>
      <c r="ATB51" s="712">
        <v>0</v>
      </c>
      <c r="ATC51" s="712">
        <v>66.666666666666657</v>
      </c>
      <c r="ATD51" s="712">
        <v>0</v>
      </c>
      <c r="ATE51" s="712">
        <v>0</v>
      </c>
      <c r="ATF51" s="715">
        <v>0</v>
      </c>
      <c r="ATG51" s="715">
        <v>1</v>
      </c>
      <c r="ATH51" s="715">
        <v>0</v>
      </c>
      <c r="ATI51" s="715">
        <v>0</v>
      </c>
      <c r="ATJ51" s="715">
        <v>0</v>
      </c>
      <c r="ATK51" s="715">
        <v>0</v>
      </c>
      <c r="ATL51" s="715">
        <v>2</v>
      </c>
      <c r="ATM51" s="715">
        <v>0</v>
      </c>
      <c r="ATN51" s="715">
        <v>0</v>
      </c>
      <c r="ATO51" s="715">
        <v>3</v>
      </c>
      <c r="ATP51" s="712">
        <v>0</v>
      </c>
      <c r="ATQ51" s="712">
        <v>0</v>
      </c>
      <c r="ATR51" s="712">
        <v>100</v>
      </c>
      <c r="ATS51" s="712">
        <v>0</v>
      </c>
      <c r="ATT51" s="712">
        <v>0</v>
      </c>
      <c r="ATU51" s="712">
        <v>0</v>
      </c>
      <c r="ATV51" s="712">
        <v>0</v>
      </c>
      <c r="ATW51" s="712">
        <v>0</v>
      </c>
      <c r="ATX51" s="712">
        <v>0</v>
      </c>
      <c r="ATY51" s="715">
        <v>0</v>
      </c>
      <c r="ATZ51" s="715">
        <v>0</v>
      </c>
      <c r="AUA51" s="715">
        <v>1</v>
      </c>
      <c r="AUB51" s="715">
        <v>0</v>
      </c>
      <c r="AUC51" s="715">
        <v>0</v>
      </c>
      <c r="AUD51" s="715">
        <v>0</v>
      </c>
      <c r="AUE51" s="715">
        <v>0</v>
      </c>
      <c r="AUF51" s="715">
        <v>0</v>
      </c>
      <c r="AUG51" s="715">
        <v>0</v>
      </c>
      <c r="AUH51" s="715">
        <v>1</v>
      </c>
      <c r="AUI51" s="712" t="s">
        <v>1648</v>
      </c>
      <c r="AUJ51" s="712" t="s">
        <v>1627</v>
      </c>
      <c r="AUK51" s="709">
        <v>10</v>
      </c>
      <c r="AUL51" s="978">
        <v>14</v>
      </c>
      <c r="AUM51" s="703" t="s">
        <v>1625</v>
      </c>
      <c r="AUN51" s="703" t="s">
        <v>1625</v>
      </c>
      <c r="AUO51" s="703" t="s">
        <v>1632</v>
      </c>
      <c r="AUP51" s="701" t="s">
        <v>1632</v>
      </c>
      <c r="AUQ51" s="712" t="s">
        <v>1626</v>
      </c>
      <c r="AUR51" s="712" t="s">
        <v>1627</v>
      </c>
      <c r="AUS51" s="712" t="s">
        <v>1627</v>
      </c>
      <c r="AUT51" s="712" t="s">
        <v>1627</v>
      </c>
      <c r="AUU51" s="712" t="s">
        <v>1625</v>
      </c>
      <c r="AUV51" s="712" t="s">
        <v>1685</v>
      </c>
      <c r="AUW51" s="3968" t="s">
        <v>1641</v>
      </c>
      <c r="AUX51" s="712" t="s">
        <v>5405</v>
      </c>
      <c r="AUY51" s="712" t="s">
        <v>1773</v>
      </c>
      <c r="AUZ51" s="699">
        <v>61</v>
      </c>
      <c r="AVA51" s="699">
        <v>5</v>
      </c>
      <c r="AVB51" s="985">
        <v>8.1</v>
      </c>
      <c r="AVC51" s="699">
        <v>0</v>
      </c>
      <c r="AVD51" s="712">
        <v>0</v>
      </c>
      <c r="AVE51" s="699">
        <f t="shared" si="62"/>
        <v>25</v>
      </c>
      <c r="AVF51" s="712">
        <v>0</v>
      </c>
      <c r="AVG51" s="978">
        <v>33</v>
      </c>
      <c r="AVH51" s="712" t="s">
        <v>1625</v>
      </c>
      <c r="AVI51" s="712" t="s">
        <v>1625</v>
      </c>
      <c r="AVJ51" s="712" t="s">
        <v>1625</v>
      </c>
      <c r="AVK51" s="712" t="s">
        <v>1625</v>
      </c>
      <c r="AVL51" s="716">
        <v>6.3</v>
      </c>
      <c r="AVM51" s="699">
        <f t="shared" si="63"/>
        <v>49</v>
      </c>
      <c r="AVN51" s="715">
        <v>1</v>
      </c>
      <c r="AVO51" s="712">
        <v>0</v>
      </c>
      <c r="AVP51" s="699">
        <f t="shared" si="64"/>
        <v>39</v>
      </c>
      <c r="AVQ51" s="715">
        <v>0</v>
      </c>
      <c r="AVR51" s="712">
        <v>0</v>
      </c>
      <c r="AVS51" s="699">
        <f t="shared" si="65"/>
        <v>14</v>
      </c>
      <c r="AVT51" s="715">
        <v>0</v>
      </c>
      <c r="AVU51" s="712">
        <v>6.3</v>
      </c>
      <c r="AVV51" s="699">
        <f t="shared" si="66"/>
        <v>14</v>
      </c>
      <c r="AVW51" s="715">
        <v>1</v>
      </c>
      <c r="AVX51" s="712">
        <v>0</v>
      </c>
      <c r="AVY51" s="733">
        <v>0</v>
      </c>
      <c r="AVZ51" s="716">
        <v>6.3</v>
      </c>
      <c r="AWA51" s="699">
        <f t="shared" si="67"/>
        <v>13</v>
      </c>
      <c r="AWB51" s="715">
        <v>1</v>
      </c>
      <c r="AWC51" s="712">
        <v>0</v>
      </c>
      <c r="AWD51" s="699">
        <f t="shared" si="68"/>
        <v>9</v>
      </c>
      <c r="AWE51" s="715">
        <v>0</v>
      </c>
      <c r="AWF51" s="712">
        <v>6.3</v>
      </c>
      <c r="AWG51" s="699">
        <f t="shared" si="69"/>
        <v>54</v>
      </c>
      <c r="AWH51" s="715">
        <v>1</v>
      </c>
      <c r="AWI51" s="714">
        <v>69</v>
      </c>
      <c r="AWJ51" s="715" t="s">
        <v>31</v>
      </c>
      <c r="AWK51" s="715" t="s">
        <v>31</v>
      </c>
      <c r="AWL51" s="715">
        <v>29</v>
      </c>
      <c r="AWM51" s="715" t="s">
        <v>31</v>
      </c>
      <c r="AWN51" s="715">
        <v>98</v>
      </c>
      <c r="AWO51" s="715" t="s">
        <v>31</v>
      </c>
      <c r="AWP51" s="715">
        <v>0</v>
      </c>
      <c r="AWQ51" s="715" t="s">
        <v>31</v>
      </c>
      <c r="AWR51" s="715">
        <v>0</v>
      </c>
      <c r="AWS51" s="716">
        <v>0.13400000000000001</v>
      </c>
      <c r="AWT51" s="699">
        <f t="shared" si="70"/>
        <v>35</v>
      </c>
      <c r="AWU51" s="712" t="s">
        <v>31</v>
      </c>
      <c r="AWV51" s="699" t="str">
        <f t="shared" si="70"/>
        <v>-</v>
      </c>
      <c r="AWW51" s="712" t="s">
        <v>31</v>
      </c>
      <c r="AWX51" s="699" t="str">
        <f t="shared" si="3"/>
        <v>-</v>
      </c>
      <c r="AWY51" s="712">
        <v>5.6000000000000001E-2</v>
      </c>
      <c r="AWZ51" s="699">
        <f t="shared" si="71"/>
        <v>8</v>
      </c>
      <c r="AXA51" s="712" t="s">
        <v>31</v>
      </c>
      <c r="AXB51" s="712">
        <v>0.19</v>
      </c>
      <c r="AXC51" s="712" t="s">
        <v>31</v>
      </c>
      <c r="AXD51" s="699" t="str">
        <f t="shared" si="4"/>
        <v>-</v>
      </c>
      <c r="AXE51" s="712">
        <v>0</v>
      </c>
      <c r="AXF51" s="699">
        <f t="shared" si="5"/>
        <v>60</v>
      </c>
      <c r="AXG51" s="712" t="s">
        <v>31</v>
      </c>
      <c r="AXH51" s="699" t="str">
        <f t="shared" si="6"/>
        <v>-</v>
      </c>
      <c r="AXI51" s="712">
        <v>0</v>
      </c>
      <c r="AXK51" s="3969">
        <v>94.285714285714292</v>
      </c>
      <c r="AXL51" s="3970">
        <v>140</v>
      </c>
      <c r="AXM51" s="715">
        <f t="shared" si="72"/>
        <v>24</v>
      </c>
      <c r="AXN51" s="3969">
        <v>41.397849462365592</v>
      </c>
      <c r="AXO51" s="3970">
        <v>186</v>
      </c>
      <c r="AXP51" s="715">
        <f t="shared" si="73"/>
        <v>30</v>
      </c>
      <c r="AXQ51" s="2024">
        <v>3724</v>
      </c>
      <c r="AXR51" s="2024">
        <v>3755</v>
      </c>
      <c r="AXS51" s="3029">
        <v>0.82556591211717034</v>
      </c>
      <c r="AXT51" s="2024" t="s">
        <v>8059</v>
      </c>
      <c r="AXU51" s="2024">
        <v>512</v>
      </c>
      <c r="AXV51" s="2024">
        <v>515</v>
      </c>
      <c r="AXW51" s="3029">
        <v>0.58252427184466171</v>
      </c>
      <c r="AXX51" s="2024" t="s">
        <v>8059</v>
      </c>
      <c r="AXY51" s="3029">
        <v>13.748657357679914</v>
      </c>
      <c r="AXZ51" s="3029">
        <v>13.715046604527297</v>
      </c>
      <c r="AYA51" s="3029">
        <v>-3.3610753152617079E-2</v>
      </c>
      <c r="AYB51" s="2024" t="s">
        <v>1632</v>
      </c>
      <c r="AYC51" s="2123">
        <v>1596</v>
      </c>
      <c r="AYD51" s="2024">
        <v>1525</v>
      </c>
      <c r="AYE51" s="3029">
        <v>4.6557377049180246</v>
      </c>
      <c r="AYF51" s="2024" t="s">
        <v>8056</v>
      </c>
      <c r="AYG51" s="2024">
        <v>264</v>
      </c>
      <c r="AYH51" s="2024">
        <v>265</v>
      </c>
      <c r="AYI51" s="3029">
        <v>0.37735849056603854</v>
      </c>
      <c r="AYJ51" s="2024" t="s">
        <v>8059</v>
      </c>
      <c r="AYK51" s="2024">
        <v>12108</v>
      </c>
      <c r="AYL51" s="2024">
        <v>11718</v>
      </c>
      <c r="AYM51" s="3029">
        <v>3.3282130056323496</v>
      </c>
      <c r="AYN51" s="2024" t="s">
        <v>8056</v>
      </c>
      <c r="AYO51" s="2024">
        <v>31877852</v>
      </c>
      <c r="AYP51" s="2024">
        <v>32673369</v>
      </c>
      <c r="AYQ51" s="3029">
        <v>2.4347565749953759</v>
      </c>
      <c r="AYR51" s="2024" t="s">
        <v>8059</v>
      </c>
      <c r="AYS51" s="2024">
        <v>22784167</v>
      </c>
      <c r="AYT51" s="2024">
        <v>24253853</v>
      </c>
      <c r="AYU51" s="3029">
        <v>6.0595980358254877</v>
      </c>
      <c r="AYV51" s="2024" t="s">
        <v>8058</v>
      </c>
      <c r="AYW51" s="2024">
        <v>3984734</v>
      </c>
      <c r="AYX51" s="2024">
        <v>3876828</v>
      </c>
      <c r="AYY51" s="3029">
        <v>2.7833579410796716</v>
      </c>
      <c r="AYZ51" s="2024" t="s">
        <v>8059</v>
      </c>
      <c r="AZA51" s="2024">
        <v>0</v>
      </c>
      <c r="AZB51" s="2024">
        <v>24370</v>
      </c>
      <c r="AZC51" s="3029">
        <v>100</v>
      </c>
      <c r="AZD51" s="2024" t="s">
        <v>8057</v>
      </c>
      <c r="AZE51" s="2024">
        <v>3747642</v>
      </c>
      <c r="AZF51" s="2024">
        <v>3056718</v>
      </c>
      <c r="AZG51" s="3029">
        <v>22.603459004069066</v>
      </c>
      <c r="AZH51" s="2024" t="s">
        <v>8057</v>
      </c>
      <c r="AZI51" s="2024">
        <v>1346658</v>
      </c>
      <c r="AZJ51" s="2024">
        <v>1461600</v>
      </c>
      <c r="AZK51" s="3029">
        <v>7.8641215106732432</v>
      </c>
      <c r="AZL51" s="2024" t="s">
        <v>8058</v>
      </c>
      <c r="AZM51" s="2024">
        <v>14651</v>
      </c>
      <c r="AZN51" s="2024">
        <v>0</v>
      </c>
      <c r="AZO51" s="3029" t="s">
        <v>31</v>
      </c>
      <c r="AZP51" s="2024" t="s">
        <v>31</v>
      </c>
      <c r="AZQ51" s="2024">
        <v>0</v>
      </c>
      <c r="AZR51" s="2024">
        <v>0</v>
      </c>
      <c r="AZS51" s="3029" t="s">
        <v>31</v>
      </c>
      <c r="AZT51" s="2024" t="s">
        <v>31</v>
      </c>
      <c r="AZU51" s="2024">
        <v>0</v>
      </c>
      <c r="AZV51" s="2024">
        <v>0</v>
      </c>
      <c r="AZW51" s="3029" t="s">
        <v>31</v>
      </c>
      <c r="AZX51" s="2024" t="s">
        <v>31</v>
      </c>
      <c r="AZY51" s="2123">
        <v>439188000</v>
      </c>
      <c r="AZZ51" s="2024">
        <v>416427520</v>
      </c>
      <c r="BAA51" s="3029">
        <v>5.4656522220241328</v>
      </c>
      <c r="BAB51" s="2024" t="s">
        <v>8056</v>
      </c>
      <c r="BAC51" s="2024">
        <v>61261000</v>
      </c>
      <c r="BAD51" s="2024">
        <v>60301753</v>
      </c>
      <c r="BAE51" s="3029">
        <v>1.5907447997407331</v>
      </c>
      <c r="BAF51" s="2024" t="s">
        <v>8059</v>
      </c>
      <c r="BAG51" s="2024">
        <v>474304000</v>
      </c>
      <c r="BAH51" s="2024">
        <v>432098046</v>
      </c>
      <c r="BAI51" s="3029">
        <v>9.7676799029079717</v>
      </c>
      <c r="BAJ51" s="2024" t="s">
        <v>8058</v>
      </c>
      <c r="BAK51" s="2123">
        <v>224863000</v>
      </c>
      <c r="BAL51" s="2024">
        <v>190027505</v>
      </c>
      <c r="BAM51" s="3029">
        <v>18.331817280872059</v>
      </c>
      <c r="BAN51" s="2024" t="s">
        <v>8057</v>
      </c>
      <c r="BAO51" s="2024">
        <v>98492000</v>
      </c>
      <c r="BAP51" s="2024">
        <v>98348640</v>
      </c>
      <c r="BAQ51" s="3029">
        <v>0.1457671402471874</v>
      </c>
      <c r="BAR51" s="2024" t="s">
        <v>8059</v>
      </c>
      <c r="BAS51" s="2024">
        <v>106898000</v>
      </c>
      <c r="BAT51" s="2024">
        <v>113649896</v>
      </c>
      <c r="BAU51" s="3029">
        <v>5.9409610018472847</v>
      </c>
      <c r="BAV51" s="2024" t="s">
        <v>8056</v>
      </c>
      <c r="BAW51" s="2024">
        <v>0</v>
      </c>
      <c r="BAX51" s="2024">
        <v>8369164</v>
      </c>
      <c r="BAY51" s="3029">
        <v>100</v>
      </c>
      <c r="BAZ51" s="2024" t="s">
        <v>8057</v>
      </c>
      <c r="BBA51" s="2024">
        <v>8935000</v>
      </c>
      <c r="BBB51" s="2024">
        <v>6032315</v>
      </c>
      <c r="BBC51" s="3029">
        <v>48.118922834765755</v>
      </c>
      <c r="BBD51" s="2024" t="s">
        <v>8057</v>
      </c>
      <c r="BBE51" s="2123">
        <v>19456000</v>
      </c>
      <c r="BBF51" s="2024">
        <v>22393475</v>
      </c>
      <c r="BBG51" s="3029">
        <v>13.117548750249796</v>
      </c>
      <c r="BBH51" s="2024" t="s">
        <v>8057</v>
      </c>
      <c r="BBI51" s="2024">
        <v>0</v>
      </c>
      <c r="BBJ51" s="2024">
        <v>0</v>
      </c>
      <c r="BBK51" s="3029" t="s">
        <v>31</v>
      </c>
      <c r="BBL51" s="2024" t="s">
        <v>31</v>
      </c>
      <c r="BBM51" s="2024">
        <v>41805000</v>
      </c>
      <c r="BBN51" s="2024">
        <v>37908278</v>
      </c>
      <c r="BBO51" s="3029">
        <v>10.279343208362036</v>
      </c>
      <c r="BBP51" s="2024" t="s">
        <v>8057</v>
      </c>
      <c r="BBQ51" s="2123">
        <v>42823000</v>
      </c>
      <c r="BBR51" s="2024">
        <v>35940579</v>
      </c>
      <c r="BBS51" s="3029">
        <v>19.149443863995614</v>
      </c>
      <c r="BBT51" s="2024" t="s">
        <v>8057</v>
      </c>
      <c r="BBU51" s="2024">
        <v>7995000</v>
      </c>
      <c r="BBV51" s="2024">
        <v>10230266</v>
      </c>
      <c r="BBW51" s="3029">
        <v>21.849539396140827</v>
      </c>
      <c r="BBX51" s="2024" t="s">
        <v>8057</v>
      </c>
      <c r="BBY51" s="2024">
        <v>20456000</v>
      </c>
      <c r="BBZ51" s="2024">
        <v>20748898</v>
      </c>
      <c r="BCA51" s="3029">
        <v>1.411631596049105</v>
      </c>
      <c r="BCB51" s="2024" t="s">
        <v>8059</v>
      </c>
      <c r="BCC51" s="2024">
        <v>5439000</v>
      </c>
      <c r="BCD51" s="2024">
        <v>6495716</v>
      </c>
      <c r="BCE51" s="3029">
        <v>16.267891022329167</v>
      </c>
      <c r="BCF51" s="2024" t="s">
        <v>8057</v>
      </c>
      <c r="BCG51" s="2024">
        <v>6896000</v>
      </c>
      <c r="BCH51" s="2024">
        <v>5302249</v>
      </c>
      <c r="BCI51" s="3029">
        <v>30.058018776560658</v>
      </c>
      <c r="BCJ51" s="2024" t="s">
        <v>8057</v>
      </c>
      <c r="BCK51" s="2024">
        <v>79028000</v>
      </c>
      <c r="BCL51" s="2024">
        <v>90125938</v>
      </c>
      <c r="BCM51" s="3029">
        <v>12.313811369153242</v>
      </c>
      <c r="BCN51" s="2024" t="s">
        <v>8057</v>
      </c>
      <c r="BCO51" s="2024">
        <v>45202000</v>
      </c>
      <c r="BCP51" s="2024">
        <v>34563897</v>
      </c>
      <c r="BCQ51" s="3029">
        <v>30.778077483566165</v>
      </c>
      <c r="BCR51" s="2024" t="s">
        <v>8057</v>
      </c>
      <c r="BCS51" s="2024">
        <v>34735000</v>
      </c>
      <c r="BCT51" s="2024">
        <v>33588630</v>
      </c>
      <c r="BCU51" s="3029">
        <v>3.4129704009958175</v>
      </c>
      <c r="BCV51" s="2024" t="s">
        <v>8056</v>
      </c>
      <c r="BCW51" s="2024">
        <v>35741000</v>
      </c>
      <c r="BCX51" s="2024">
        <v>34687200</v>
      </c>
      <c r="BCY51" s="3029">
        <v>3.0380082566479985</v>
      </c>
      <c r="BCZ51" s="2024" t="s">
        <v>8056</v>
      </c>
      <c r="BDA51" s="2024">
        <v>19636000</v>
      </c>
      <c r="BDB51" s="2024">
        <v>21844398</v>
      </c>
      <c r="BDC51" s="3029">
        <v>10.109676631967616</v>
      </c>
      <c r="BDD51" s="2024" t="s">
        <v>8057</v>
      </c>
      <c r="BDE51" s="2024">
        <v>0</v>
      </c>
      <c r="BDF51" s="2024">
        <v>0</v>
      </c>
      <c r="BDG51" s="3029" t="s">
        <v>31</v>
      </c>
      <c r="BDH51" s="2024" t="s">
        <v>31</v>
      </c>
      <c r="BDI51" s="2024">
        <v>0</v>
      </c>
      <c r="BDJ51" s="2024">
        <v>0</v>
      </c>
      <c r="BDK51" s="3029" t="s">
        <v>31</v>
      </c>
      <c r="BDL51" s="2024" t="s">
        <v>31</v>
      </c>
      <c r="BDM51" s="2024">
        <v>34391000</v>
      </c>
      <c r="BDN51" s="2024">
        <v>33428780</v>
      </c>
      <c r="BDO51" s="3029">
        <v>2.8784179380761117</v>
      </c>
      <c r="BDP51" s="2024" t="s">
        <v>8059</v>
      </c>
      <c r="BDQ51" s="2024">
        <v>906000</v>
      </c>
      <c r="BDR51" s="2024">
        <v>936041</v>
      </c>
      <c r="BDS51" s="3029">
        <v>3.2093679657194514</v>
      </c>
      <c r="BDT51" s="2024" t="s">
        <v>8056</v>
      </c>
      <c r="BDU51" s="2024">
        <v>2265000</v>
      </c>
      <c r="BDV51" s="2024">
        <v>1908161</v>
      </c>
      <c r="BDW51" s="3029">
        <v>18.700675676737973</v>
      </c>
      <c r="BDX51" s="2024" t="s">
        <v>8057</v>
      </c>
      <c r="BDY51" s="2024">
        <v>2527000</v>
      </c>
      <c r="BDZ51" s="2024">
        <v>257580</v>
      </c>
      <c r="BEA51" s="3029">
        <v>881.05442969174635</v>
      </c>
      <c r="BEB51" s="2024" t="s">
        <v>8057</v>
      </c>
      <c r="BEC51" s="2024">
        <v>0</v>
      </c>
      <c r="BED51" s="2024">
        <v>0</v>
      </c>
      <c r="BEE51" s="3029" t="s">
        <v>31</v>
      </c>
      <c r="BEF51" s="2024" t="s">
        <v>31</v>
      </c>
      <c r="BEG51" s="2024">
        <v>33645000</v>
      </c>
      <c r="BEH51" s="2024">
        <v>21613473</v>
      </c>
      <c r="BEI51" s="3029">
        <v>55.666791727548826</v>
      </c>
      <c r="BEJ51" s="2024" t="s">
        <v>8057</v>
      </c>
      <c r="BEK51" s="2024">
        <v>58669000</v>
      </c>
      <c r="BEL51" s="2024">
        <v>34257843</v>
      </c>
      <c r="BEM51" s="3029">
        <v>71.257133731391093</v>
      </c>
      <c r="BEN51" s="2024" t="s">
        <v>8057</v>
      </c>
      <c r="BEO51" s="2024">
        <v>0</v>
      </c>
      <c r="BEP51" s="2024">
        <v>0</v>
      </c>
      <c r="BEQ51" s="3029" t="s">
        <v>31</v>
      </c>
      <c r="BER51" s="2024" t="s">
        <v>31</v>
      </c>
      <c r="BES51" s="2024">
        <v>43950000</v>
      </c>
      <c r="BET51" s="2024">
        <v>46168397</v>
      </c>
      <c r="BEU51" s="3029">
        <v>4.805011965219407</v>
      </c>
      <c r="BEV51" s="2024" t="s">
        <v>8056</v>
      </c>
      <c r="BEW51" s="2123">
        <v>3754</v>
      </c>
      <c r="BEX51" s="2024">
        <v>3774</v>
      </c>
      <c r="BEY51" s="3029">
        <v>0.52994170641230198</v>
      </c>
      <c r="BEZ51" s="2024" t="s">
        <v>8059</v>
      </c>
      <c r="BFA51" s="2024">
        <v>526</v>
      </c>
      <c r="BFB51" s="2024">
        <v>520</v>
      </c>
      <c r="BFC51" s="3029">
        <v>1.1538461538461462</v>
      </c>
      <c r="BFD51" s="2024" t="s">
        <v>8059</v>
      </c>
      <c r="BFE51" s="3029">
        <v>14.011720831113479</v>
      </c>
      <c r="BFF51" s="3029">
        <v>13.778484366719661</v>
      </c>
      <c r="BFG51" s="3029">
        <v>-0.2332364643938174</v>
      </c>
      <c r="BFH51" s="2024" t="s">
        <v>1632</v>
      </c>
      <c r="BFI51" s="2780" t="s">
        <v>1632</v>
      </c>
      <c r="BFJ51" s="1495" t="s">
        <v>1632</v>
      </c>
      <c r="BFK51" s="1495" t="s">
        <v>1632</v>
      </c>
      <c r="BFL51" s="1495" t="s">
        <v>1625</v>
      </c>
      <c r="BFM51" s="1212">
        <v>10</v>
      </c>
      <c r="BFN51" s="1212">
        <v>10</v>
      </c>
      <c r="BFO51" s="1212">
        <v>10</v>
      </c>
      <c r="BFP51" s="1212">
        <v>0</v>
      </c>
      <c r="BFQ51" s="988">
        <f t="shared" si="74"/>
        <v>30</v>
      </c>
      <c r="BFR51" s="988">
        <f t="shared" si="75"/>
        <v>45</v>
      </c>
      <c r="BFS51" s="1993" t="s">
        <v>1632</v>
      </c>
      <c r="BFT51" s="1994" t="s">
        <v>1632</v>
      </c>
      <c r="BFU51" s="1994" t="s">
        <v>1632</v>
      </c>
      <c r="BFV51" s="1994" t="s">
        <v>1625</v>
      </c>
      <c r="BFW51" s="1995">
        <v>5</v>
      </c>
      <c r="BFX51" s="1995">
        <v>5</v>
      </c>
      <c r="BFY51" s="1995">
        <v>5</v>
      </c>
      <c r="BFZ51" s="1995">
        <v>0</v>
      </c>
      <c r="BGA51" s="1303">
        <f t="shared" si="76"/>
        <v>15</v>
      </c>
      <c r="BGB51" s="1303">
        <f t="shared" si="77"/>
        <v>20</v>
      </c>
      <c r="BGC51" s="1993" t="s">
        <v>1625</v>
      </c>
      <c r="BGD51" s="1994" t="s">
        <v>1625</v>
      </c>
      <c r="BGE51" s="1994" t="s">
        <v>1625</v>
      </c>
      <c r="BGF51" s="1994" t="s">
        <v>1625</v>
      </c>
      <c r="BGG51" s="1995">
        <v>0</v>
      </c>
      <c r="BGH51" s="1995">
        <v>0</v>
      </c>
      <c r="BGI51" s="1995">
        <v>0</v>
      </c>
      <c r="BGJ51" s="1995">
        <v>0</v>
      </c>
      <c r="BGK51" s="1303">
        <f t="shared" si="78"/>
        <v>0</v>
      </c>
      <c r="BGL51" s="1303">
        <f t="shared" si="79"/>
        <v>14</v>
      </c>
      <c r="BGM51" s="1993" t="s">
        <v>1632</v>
      </c>
      <c r="BGN51" s="1994" t="s">
        <v>1632</v>
      </c>
      <c r="BGO51" s="1994" t="s">
        <v>1632</v>
      </c>
      <c r="BGP51" s="1994" t="s">
        <v>1625</v>
      </c>
      <c r="BGQ51" s="1995">
        <v>5</v>
      </c>
      <c r="BGR51" s="1995">
        <v>5</v>
      </c>
      <c r="BGS51" s="1995">
        <v>5</v>
      </c>
      <c r="BGT51" s="1995">
        <v>0</v>
      </c>
      <c r="BGU51" s="1303">
        <f t="shared" si="80"/>
        <v>15</v>
      </c>
      <c r="BGV51" s="1303">
        <f t="shared" si="81"/>
        <v>76</v>
      </c>
      <c r="BGW51" s="1993" t="s">
        <v>1632</v>
      </c>
      <c r="BGX51" s="1994" t="s">
        <v>1632</v>
      </c>
      <c r="BGY51" s="1994" t="s">
        <v>1632</v>
      </c>
      <c r="BGZ51" s="1994" t="s">
        <v>1625</v>
      </c>
      <c r="BHA51" s="1995">
        <v>5</v>
      </c>
      <c r="BHB51" s="1995">
        <v>5</v>
      </c>
      <c r="BHC51" s="1995">
        <v>5</v>
      </c>
      <c r="BHD51" s="1995">
        <v>0</v>
      </c>
      <c r="BHE51" s="1303">
        <f t="shared" si="82"/>
        <v>15</v>
      </c>
      <c r="BHF51" s="1303">
        <f t="shared" si="83"/>
        <v>47</v>
      </c>
      <c r="BHG51" s="1993" t="s">
        <v>1632</v>
      </c>
      <c r="BHH51" s="1994" t="s">
        <v>1632</v>
      </c>
      <c r="BHI51" s="1994" t="s">
        <v>1632</v>
      </c>
      <c r="BHJ51" s="1994" t="s">
        <v>1625</v>
      </c>
      <c r="BHK51" s="1995">
        <v>5</v>
      </c>
      <c r="BHL51" s="1995">
        <v>5</v>
      </c>
      <c r="BHM51" s="1995">
        <v>5</v>
      </c>
      <c r="BHN51" s="1995">
        <v>0</v>
      </c>
      <c r="BHO51" s="1303">
        <f t="shared" si="84"/>
        <v>15</v>
      </c>
      <c r="BHP51" s="1303">
        <f t="shared" si="85"/>
        <v>25</v>
      </c>
      <c r="BHQ51" s="1993" t="s">
        <v>1632</v>
      </c>
      <c r="BHR51" s="1994" t="s">
        <v>1632</v>
      </c>
      <c r="BHS51" s="1994" t="s">
        <v>1632</v>
      </c>
      <c r="BHT51" s="1994" t="s">
        <v>1625</v>
      </c>
      <c r="BHU51" s="1995">
        <v>5</v>
      </c>
      <c r="BHV51" s="1995">
        <v>5</v>
      </c>
      <c r="BHW51" s="1995">
        <v>5</v>
      </c>
      <c r="BHX51" s="1995">
        <v>0</v>
      </c>
      <c r="BHY51" s="1303">
        <f t="shared" si="86"/>
        <v>15</v>
      </c>
      <c r="BHZ51" s="1303">
        <f t="shared" si="87"/>
        <v>42</v>
      </c>
      <c r="BIA51" s="1993" t="s">
        <v>1626</v>
      </c>
      <c r="BIB51" s="1994" t="s">
        <v>1626</v>
      </c>
      <c r="BIC51" s="1994" t="s">
        <v>1626</v>
      </c>
      <c r="BID51" s="1994" t="s">
        <v>1626</v>
      </c>
      <c r="BIE51" s="1994" t="s">
        <v>1626</v>
      </c>
      <c r="BIF51" s="4112">
        <f t="shared" si="88"/>
        <v>5</v>
      </c>
      <c r="BIG51" s="1303">
        <f t="shared" si="89"/>
        <v>1</v>
      </c>
      <c r="BIH51" s="2916">
        <v>85</v>
      </c>
      <c r="BII51" s="3967">
        <v>22.666666666666668</v>
      </c>
      <c r="BIJ51" s="1303">
        <f t="shared" si="90"/>
        <v>19</v>
      </c>
      <c r="BIK51" s="2073">
        <v>78</v>
      </c>
      <c r="BIL51" s="1303">
        <v>40</v>
      </c>
      <c r="BIM51" s="1995">
        <v>51.282051282051277</v>
      </c>
      <c r="BIN51" s="1303">
        <f t="shared" si="91"/>
        <v>50</v>
      </c>
      <c r="BIO51" s="1993" t="s">
        <v>1625</v>
      </c>
      <c r="BIP51" s="1994" t="s">
        <v>1626</v>
      </c>
      <c r="BIQ51" s="1994" t="s">
        <v>1625</v>
      </c>
      <c r="BIR51" s="1994" t="s">
        <v>1625</v>
      </c>
      <c r="BIS51" s="1994" t="s">
        <v>1625</v>
      </c>
      <c r="BIT51" s="1994" t="s">
        <v>1625</v>
      </c>
      <c r="BIU51" s="1994" t="s">
        <v>1625</v>
      </c>
      <c r="BIV51" s="1994" t="s">
        <v>1626</v>
      </c>
      <c r="BIW51" s="1994" t="s">
        <v>1625</v>
      </c>
      <c r="BIX51" s="1994" t="s">
        <v>1625</v>
      </c>
      <c r="BIY51" s="3617">
        <f t="shared" si="92"/>
        <v>2</v>
      </c>
      <c r="BIZ51" s="2906">
        <f t="shared" si="93"/>
        <v>65</v>
      </c>
      <c r="BJA51" s="3971">
        <v>26</v>
      </c>
      <c r="BJB51" s="3972">
        <v>6.9333333333333327</v>
      </c>
      <c r="BJC51" s="3971">
        <v>26</v>
      </c>
      <c r="BJD51" s="3972">
        <v>100</v>
      </c>
      <c r="BJE51" s="3972">
        <v>1</v>
      </c>
      <c r="BJF51" s="3971">
        <v>0</v>
      </c>
      <c r="BJG51" s="3972">
        <v>0</v>
      </c>
      <c r="BJH51" s="3972">
        <v>53</v>
      </c>
      <c r="BJI51" s="3971">
        <v>0</v>
      </c>
      <c r="BJJ51" s="3972">
        <v>0</v>
      </c>
      <c r="BJK51" s="3973">
        <v>41</v>
      </c>
      <c r="BJL51" s="3971">
        <v>48</v>
      </c>
      <c r="BJM51" s="3972">
        <v>12.8</v>
      </c>
      <c r="BJN51" s="3971">
        <v>0</v>
      </c>
      <c r="BJO51" s="3972">
        <v>0</v>
      </c>
      <c r="BJP51" s="3973">
        <v>35</v>
      </c>
      <c r="BJQ51" s="3971">
        <v>2777</v>
      </c>
      <c r="BJR51" s="3972">
        <v>740.53333333333342</v>
      </c>
      <c r="BJS51" s="3971">
        <v>3</v>
      </c>
      <c r="BJT51" s="3972">
        <v>0.10803024846957147</v>
      </c>
      <c r="BJU51" s="3973">
        <v>21</v>
      </c>
      <c r="BJV51" s="2074">
        <v>20</v>
      </c>
      <c r="BJW51" s="1303">
        <f t="shared" si="7"/>
        <v>43</v>
      </c>
      <c r="BJX51" s="1993" t="s">
        <v>1625</v>
      </c>
      <c r="BJY51" s="1994" t="s">
        <v>1625</v>
      </c>
      <c r="BJZ51" s="1495" t="s">
        <v>1625</v>
      </c>
      <c r="BKA51" s="1495" t="s">
        <v>1625</v>
      </c>
      <c r="BKB51" s="1212">
        <v>0</v>
      </c>
      <c r="BKC51" s="1212">
        <v>0</v>
      </c>
      <c r="BKD51" s="1212">
        <v>0</v>
      </c>
      <c r="BKE51" s="1212">
        <v>0</v>
      </c>
      <c r="BKF51" s="988">
        <f t="shared" si="94"/>
        <v>0</v>
      </c>
      <c r="BKG51" s="988">
        <f t="shared" si="95"/>
        <v>48</v>
      </c>
      <c r="BKH51" s="2780" t="s">
        <v>1625</v>
      </c>
      <c r="BKI51" s="1495" t="s">
        <v>1625</v>
      </c>
      <c r="BKJ51" s="1495" t="s">
        <v>1625</v>
      </c>
      <c r="BKK51" s="1495" t="s">
        <v>1625</v>
      </c>
      <c r="BKL51" s="1212">
        <v>0</v>
      </c>
      <c r="BKM51" s="1212">
        <v>0</v>
      </c>
      <c r="BKN51" s="1212">
        <v>0</v>
      </c>
      <c r="BKO51" s="1212">
        <v>0</v>
      </c>
      <c r="BKP51" s="988">
        <f t="shared" si="96"/>
        <v>0</v>
      </c>
      <c r="BKQ51" s="988">
        <f t="shared" si="97"/>
        <v>38</v>
      </c>
      <c r="BKR51" s="2780" t="s">
        <v>1632</v>
      </c>
      <c r="BKS51" s="1495" t="s">
        <v>1632</v>
      </c>
      <c r="BKT51" s="1495" t="s">
        <v>1632</v>
      </c>
      <c r="BKU51" s="1495" t="s">
        <v>1632</v>
      </c>
      <c r="BKV51" s="1212">
        <v>15</v>
      </c>
      <c r="BKW51" s="1212">
        <v>15</v>
      </c>
      <c r="BKX51" s="1212">
        <v>15</v>
      </c>
      <c r="BKY51" s="1212">
        <v>15</v>
      </c>
      <c r="BKZ51" s="988">
        <f t="shared" si="98"/>
        <v>60</v>
      </c>
      <c r="BLA51" s="988">
        <f t="shared" si="99"/>
        <v>1</v>
      </c>
      <c r="BLB51" s="3971">
        <v>3</v>
      </c>
      <c r="BLC51" s="3972">
        <v>0.8</v>
      </c>
      <c r="BLD51" s="3973">
        <v>53</v>
      </c>
      <c r="BLE51" s="3971">
        <v>0</v>
      </c>
      <c r="BLF51" s="3972">
        <v>0</v>
      </c>
      <c r="BLG51" s="3973">
        <v>14</v>
      </c>
      <c r="BLH51" s="3971">
        <v>1</v>
      </c>
      <c r="BLI51" s="3972">
        <v>0.26666666666666666</v>
      </c>
      <c r="BLJ51" s="3973">
        <v>47</v>
      </c>
      <c r="BLK51" s="3971">
        <v>2</v>
      </c>
      <c r="BLL51" s="3972">
        <v>0.53333333333333333</v>
      </c>
      <c r="BLM51" s="3973">
        <v>26</v>
      </c>
      <c r="BLN51" s="3971">
        <v>0</v>
      </c>
      <c r="BLO51" s="3972">
        <v>0</v>
      </c>
      <c r="BLP51" s="3973">
        <v>58</v>
      </c>
      <c r="BLQ51" s="3971">
        <v>0</v>
      </c>
      <c r="BLR51" s="3972">
        <v>0</v>
      </c>
      <c r="BLS51" s="3973">
        <v>13</v>
      </c>
      <c r="BLT51" s="3971">
        <v>0</v>
      </c>
      <c r="BLU51" s="3972">
        <v>0</v>
      </c>
      <c r="BLV51" s="3973">
        <v>14</v>
      </c>
      <c r="BLW51" s="3971">
        <v>0</v>
      </c>
      <c r="BLX51" s="3972">
        <v>0</v>
      </c>
      <c r="BLY51" s="3973">
        <v>42</v>
      </c>
      <c r="BLZ51" s="2782">
        <v>9</v>
      </c>
      <c r="BMA51" s="2773">
        <v>2.4</v>
      </c>
      <c r="BMB51" s="988">
        <v>13</v>
      </c>
      <c r="BMC51" s="2782">
        <v>9</v>
      </c>
      <c r="BMD51" s="2773">
        <v>2.4</v>
      </c>
      <c r="BME51" s="988">
        <v>5</v>
      </c>
      <c r="BMF51" s="2782">
        <v>0</v>
      </c>
      <c r="BMG51" s="2773">
        <v>0</v>
      </c>
      <c r="BMH51" s="988">
        <v>9</v>
      </c>
      <c r="BMI51" s="2782">
        <v>0</v>
      </c>
      <c r="BMJ51" s="2773">
        <v>0</v>
      </c>
      <c r="BMK51" s="988">
        <v>18</v>
      </c>
      <c r="BML51" s="2782">
        <v>0</v>
      </c>
      <c r="BMM51" s="2773">
        <v>0</v>
      </c>
      <c r="BMN51" s="988">
        <v>10</v>
      </c>
      <c r="BMO51" s="2782">
        <v>0</v>
      </c>
      <c r="BMP51" s="2773">
        <v>0</v>
      </c>
      <c r="BMQ51" s="988">
        <v>2</v>
      </c>
      <c r="BMR51" s="2782">
        <v>8</v>
      </c>
      <c r="BMS51" s="2773">
        <v>2.1333333333333333</v>
      </c>
      <c r="BMT51" s="988">
        <v>22</v>
      </c>
      <c r="BMU51" s="2782">
        <v>6</v>
      </c>
      <c r="BMV51" s="2773">
        <v>1.6</v>
      </c>
      <c r="BMW51" s="988">
        <v>16</v>
      </c>
      <c r="BMX51" s="2782">
        <v>0</v>
      </c>
      <c r="BMY51" s="2773">
        <v>0</v>
      </c>
      <c r="BMZ51" s="988">
        <v>20</v>
      </c>
      <c r="BNA51" s="2782">
        <v>0</v>
      </c>
      <c r="BNB51" s="2773">
        <v>0</v>
      </c>
      <c r="BNC51" s="988">
        <v>28</v>
      </c>
      <c r="BND51" s="2782">
        <v>0</v>
      </c>
      <c r="BNE51" s="2773">
        <v>0</v>
      </c>
      <c r="BNF51" s="988">
        <v>4</v>
      </c>
      <c r="BNG51" s="2782">
        <v>0</v>
      </c>
      <c r="BNH51" s="2773">
        <v>0</v>
      </c>
      <c r="BNI51" s="988">
        <v>19</v>
      </c>
      <c r="BNJ51" s="2782">
        <v>0</v>
      </c>
      <c r="BNK51" s="2773">
        <v>0</v>
      </c>
      <c r="BNL51" s="988">
        <v>30</v>
      </c>
      <c r="BNM51" s="2782">
        <v>0</v>
      </c>
      <c r="BNN51" s="2773">
        <v>0</v>
      </c>
      <c r="BNO51" s="988">
        <v>5</v>
      </c>
      <c r="BNQ51" s="729">
        <v>102</v>
      </c>
      <c r="BNR51" s="729">
        <v>26</v>
      </c>
      <c r="BNS51" s="729">
        <v>3797</v>
      </c>
      <c r="BNT51" s="729">
        <v>26.863313141954173</v>
      </c>
      <c r="BNU51" s="729">
        <v>6.8475111930471426</v>
      </c>
      <c r="BNV51" s="4113">
        <v>20</v>
      </c>
      <c r="BNW51" s="4113">
        <v>53</v>
      </c>
    </row>
    <row r="52" spans="1:1739" ht="13" x14ac:dyDescent="0.2">
      <c r="A52" s="696" t="s">
        <v>1783</v>
      </c>
      <c r="B52" s="697" t="s">
        <v>1784</v>
      </c>
      <c r="C52" s="697" t="s">
        <v>1646</v>
      </c>
      <c r="D52" s="697" t="s">
        <v>1646</v>
      </c>
      <c r="E52" s="697" t="s">
        <v>1733</v>
      </c>
      <c r="F52" s="698" t="s">
        <v>1785</v>
      </c>
      <c r="G52" s="699" t="s">
        <v>2349</v>
      </c>
      <c r="H52" s="700">
        <v>33</v>
      </c>
      <c r="I52" s="703">
        <v>6.48</v>
      </c>
      <c r="J52" s="699">
        <f t="shared" si="8"/>
        <v>76</v>
      </c>
      <c r="K52" s="702">
        <v>35</v>
      </c>
      <c r="L52" s="703">
        <v>7.33</v>
      </c>
      <c r="M52" s="710">
        <f t="shared" si="9"/>
        <v>18</v>
      </c>
      <c r="N52" s="712">
        <f t="shared" si="10"/>
        <v>0.84999999999999964</v>
      </c>
      <c r="O52" s="702">
        <v>113</v>
      </c>
      <c r="P52" s="703">
        <v>7.24</v>
      </c>
      <c r="Q52" s="710">
        <f t="shared" si="11"/>
        <v>19</v>
      </c>
      <c r="R52" s="712">
        <f t="shared" si="12"/>
        <v>-8.9999999999999858E-2</v>
      </c>
      <c r="S52" s="702">
        <v>143</v>
      </c>
      <c r="T52" s="703">
        <v>6.02</v>
      </c>
      <c r="U52" s="699">
        <f t="shared" si="100"/>
        <v>53</v>
      </c>
      <c r="V52" s="702">
        <v>98</v>
      </c>
      <c r="W52" s="703">
        <v>5.83</v>
      </c>
      <c r="X52" s="710">
        <f t="shared" si="0"/>
        <v>76</v>
      </c>
      <c r="Y52" s="712">
        <f t="shared" si="13"/>
        <v>-0.1899999999999995</v>
      </c>
      <c r="Z52" s="702">
        <v>114</v>
      </c>
      <c r="AA52" s="703">
        <v>6.1315789473684212</v>
      </c>
      <c r="AB52" s="710">
        <f t="shared" si="101"/>
        <v>50</v>
      </c>
      <c r="AC52" s="712">
        <f t="shared" si="14"/>
        <v>0.30157894736842117</v>
      </c>
      <c r="AD52" s="706">
        <v>91</v>
      </c>
      <c r="AE52" s="701">
        <v>5.9340659340659343</v>
      </c>
      <c r="AF52" s="702">
        <v>23</v>
      </c>
      <c r="AG52" s="704">
        <v>6.9130434782608692</v>
      </c>
      <c r="AH52" s="705">
        <f t="shared" si="102"/>
        <v>8</v>
      </c>
      <c r="AI52" s="707">
        <v>61</v>
      </c>
      <c r="AJ52" s="704">
        <v>6.1475409836065573</v>
      </c>
      <c r="AK52" s="705">
        <f t="shared" si="103"/>
        <v>48</v>
      </c>
      <c r="AL52" s="702">
        <v>30</v>
      </c>
      <c r="AM52" s="704">
        <v>5.5</v>
      </c>
      <c r="AN52" s="1595">
        <f t="shared" si="104"/>
        <v>54</v>
      </c>
      <c r="AO52" s="4086"/>
      <c r="AP52" s="717">
        <v>82.5</v>
      </c>
      <c r="AQ52" s="705">
        <v>9</v>
      </c>
      <c r="AR52" s="709">
        <v>88.9</v>
      </c>
      <c r="AS52" s="705">
        <v>1</v>
      </c>
      <c r="AT52" s="709">
        <v>2.5</v>
      </c>
      <c r="AU52" s="701">
        <v>4.2000000000000028</v>
      </c>
      <c r="AV52" s="702">
        <v>80</v>
      </c>
      <c r="AW52" s="715">
        <f t="shared" si="15"/>
        <v>21</v>
      </c>
      <c r="AX52" s="710">
        <v>80</v>
      </c>
      <c r="AY52" s="715">
        <f t="shared" si="16"/>
        <v>19</v>
      </c>
      <c r="AZ52" s="702">
        <v>330</v>
      </c>
      <c r="BA52" s="711">
        <f t="shared" si="105"/>
        <v>1</v>
      </c>
      <c r="BB52" s="702">
        <v>90</v>
      </c>
      <c r="BC52" s="726">
        <v>73</v>
      </c>
      <c r="BD52" s="702">
        <v>115</v>
      </c>
      <c r="BE52" s="703">
        <v>28.695652173913043</v>
      </c>
      <c r="BF52" s="705">
        <f t="shared" si="17"/>
        <v>58</v>
      </c>
      <c r="BG52" s="702">
        <v>116</v>
      </c>
      <c r="BH52" s="703">
        <v>17.241379310344829</v>
      </c>
      <c r="BI52" s="705">
        <f t="shared" si="18"/>
        <v>68</v>
      </c>
      <c r="BJ52" s="702">
        <v>109</v>
      </c>
      <c r="BK52" s="703">
        <v>55.963302752293572</v>
      </c>
      <c r="BL52" s="705">
        <f t="shared" si="19"/>
        <v>72</v>
      </c>
      <c r="BM52" s="702">
        <v>112</v>
      </c>
      <c r="BN52" s="703">
        <v>16.071428571428573</v>
      </c>
      <c r="BO52" s="705">
        <v>25</v>
      </c>
      <c r="BP52" s="702">
        <v>106</v>
      </c>
      <c r="BQ52" s="703">
        <v>1.8867924528301887</v>
      </c>
      <c r="BR52" s="705">
        <v>48</v>
      </c>
      <c r="BS52" s="702">
        <v>114</v>
      </c>
      <c r="BT52" s="703">
        <v>34.210526315789473</v>
      </c>
      <c r="BU52" s="705">
        <v>26</v>
      </c>
      <c r="BV52" s="702">
        <v>25</v>
      </c>
      <c r="BW52" s="703">
        <v>52</v>
      </c>
      <c r="BX52" s="705">
        <f t="shared" si="20"/>
        <v>24</v>
      </c>
      <c r="BY52" s="702">
        <v>27</v>
      </c>
      <c r="BZ52" s="703">
        <v>62.962962962962962</v>
      </c>
      <c r="CA52" s="705">
        <f t="shared" si="21"/>
        <v>2</v>
      </c>
      <c r="CB52" s="702">
        <v>27</v>
      </c>
      <c r="CC52" s="703">
        <v>51.851851851851848</v>
      </c>
      <c r="CD52" s="705">
        <f t="shared" si="22"/>
        <v>8</v>
      </c>
      <c r="CE52" s="702">
        <v>26</v>
      </c>
      <c r="CF52" s="703">
        <v>26.923076923076923</v>
      </c>
      <c r="CG52" s="705">
        <v>8</v>
      </c>
      <c r="CH52" s="702">
        <v>20</v>
      </c>
      <c r="CI52" s="703">
        <v>0</v>
      </c>
      <c r="CJ52" s="705">
        <f t="shared" si="106"/>
        <v>1</v>
      </c>
      <c r="CK52" s="702">
        <v>25</v>
      </c>
      <c r="CL52" s="703">
        <v>56.000000000000007</v>
      </c>
      <c r="CM52" s="705">
        <f t="shared" si="23"/>
        <v>69</v>
      </c>
      <c r="CN52" s="709">
        <v>13.7</v>
      </c>
      <c r="CO52" s="726">
        <v>34</v>
      </c>
      <c r="CP52" s="703">
        <v>2.1</v>
      </c>
      <c r="CQ52" s="703">
        <v>6</v>
      </c>
      <c r="CR52" s="704">
        <v>5.3999999999999995</v>
      </c>
      <c r="CS52" s="709">
        <v>14.000000000000002</v>
      </c>
      <c r="CT52" s="701">
        <v>13.699999999999998</v>
      </c>
      <c r="CU52" s="712">
        <v>15.2</v>
      </c>
      <c r="CV52" s="729">
        <f t="shared" si="24"/>
        <v>13</v>
      </c>
      <c r="CW52" s="712">
        <v>2.2999999999999998</v>
      </c>
      <c r="CX52" s="712">
        <v>7.1</v>
      </c>
      <c r="CY52" s="712">
        <v>5.9</v>
      </c>
      <c r="CZ52" s="714">
        <v>68</v>
      </c>
      <c r="DA52" s="985">
        <v>84.86</v>
      </c>
      <c r="DB52" s="729">
        <v>24</v>
      </c>
      <c r="DC52" s="715">
        <v>14</v>
      </c>
      <c r="DD52" s="985">
        <v>84.71</v>
      </c>
      <c r="DE52" s="729">
        <v>26</v>
      </c>
      <c r="DF52" s="715">
        <v>35</v>
      </c>
      <c r="DG52" s="712">
        <v>86.22</v>
      </c>
      <c r="DH52" s="729">
        <v>19</v>
      </c>
      <c r="DI52" s="715">
        <v>19</v>
      </c>
      <c r="DJ52" s="712">
        <v>82.47</v>
      </c>
      <c r="DK52" s="729">
        <v>58</v>
      </c>
      <c r="DL52" s="716">
        <v>23.076923076923077</v>
      </c>
      <c r="DM52" s="710">
        <v>38</v>
      </c>
      <c r="DN52" s="715">
        <v>39</v>
      </c>
      <c r="DO52" s="717">
        <v>76.923076923076934</v>
      </c>
      <c r="DP52" s="710">
        <v>35</v>
      </c>
      <c r="DQ52" s="703">
        <v>0</v>
      </c>
      <c r="DR52" s="705">
        <v>18</v>
      </c>
      <c r="DS52" s="709">
        <v>83.333333333333343</v>
      </c>
      <c r="DT52" s="721">
        <v>6</v>
      </c>
      <c r="DU52" s="703">
        <v>0</v>
      </c>
      <c r="DV52" s="705">
        <v>17</v>
      </c>
      <c r="DW52" s="718">
        <v>70.370370370370367</v>
      </c>
      <c r="DX52" s="705">
        <v>31</v>
      </c>
      <c r="DY52" s="703">
        <v>0</v>
      </c>
      <c r="DZ52" s="705">
        <v>53</v>
      </c>
      <c r="EA52" s="702">
        <v>103</v>
      </c>
      <c r="EB52" s="719">
        <v>68.932038834951456</v>
      </c>
      <c r="EC52" s="705">
        <f t="shared" si="1"/>
        <v>68</v>
      </c>
      <c r="ED52" s="702">
        <v>24</v>
      </c>
      <c r="EE52" s="719">
        <v>54.166666666666664</v>
      </c>
      <c r="EF52" s="705">
        <v>26</v>
      </c>
      <c r="EG52" s="702">
        <v>101</v>
      </c>
      <c r="EH52" s="720">
        <v>59.405940594059402</v>
      </c>
      <c r="EI52" s="705">
        <v>44</v>
      </c>
      <c r="EJ52" s="768">
        <v>73</v>
      </c>
      <c r="EK52" s="3956">
        <v>0.66666666666666663</v>
      </c>
      <c r="EL52" s="3957">
        <v>60</v>
      </c>
      <c r="EM52" s="3958">
        <v>8.2191780821917799</v>
      </c>
      <c r="EN52" s="770">
        <v>42</v>
      </c>
      <c r="EO52" s="768">
        <v>81</v>
      </c>
      <c r="EP52" s="1583">
        <v>1.46875</v>
      </c>
      <c r="EQ52" s="2356">
        <v>37</v>
      </c>
      <c r="ER52" s="3958">
        <v>19.753086419753085</v>
      </c>
      <c r="ES52" s="770">
        <v>39</v>
      </c>
      <c r="ET52" s="768">
        <v>79</v>
      </c>
      <c r="EU52" s="1583">
        <v>0.73529411764705888</v>
      </c>
      <c r="EV52" s="2356">
        <v>52</v>
      </c>
      <c r="EW52" s="3958">
        <v>21.518987341772153</v>
      </c>
      <c r="EX52" s="770">
        <v>24</v>
      </c>
      <c r="EY52" s="3974">
        <v>80</v>
      </c>
      <c r="EZ52" s="1583">
        <v>1</v>
      </c>
      <c r="FA52" s="2356">
        <v>16</v>
      </c>
      <c r="FB52" s="3966">
        <v>10</v>
      </c>
      <c r="FC52" s="3975">
        <v>10</v>
      </c>
      <c r="FD52" s="768">
        <v>78</v>
      </c>
      <c r="FE52" s="3957">
        <v>1.1000000000000001</v>
      </c>
      <c r="FF52" s="3957">
        <v>24</v>
      </c>
      <c r="FG52" s="3958">
        <v>6.4102564102564097</v>
      </c>
      <c r="FH52" s="770">
        <v>36</v>
      </c>
      <c r="FI52" s="3965">
        <v>83</v>
      </c>
      <c r="FJ52" s="3957" t="s">
        <v>1700</v>
      </c>
      <c r="FK52" s="3957">
        <v>61</v>
      </c>
      <c r="FL52" s="3966">
        <v>0</v>
      </c>
      <c r="FM52" s="3965">
        <v>61</v>
      </c>
      <c r="FN52" s="768">
        <v>91</v>
      </c>
      <c r="FO52" s="3957">
        <v>0.66666666666666663</v>
      </c>
      <c r="FP52" s="3957">
        <v>38</v>
      </c>
      <c r="FQ52" s="3958">
        <v>3.296703296703297</v>
      </c>
      <c r="FR52" s="770">
        <v>65</v>
      </c>
      <c r="FS52" s="768">
        <v>87</v>
      </c>
      <c r="FT52" s="3957">
        <v>3.141025641025641</v>
      </c>
      <c r="FU52" s="3957">
        <v>33</v>
      </c>
      <c r="FV52" s="3958">
        <v>44.827586206896555</v>
      </c>
      <c r="FW52" s="770">
        <v>13</v>
      </c>
      <c r="FX52" s="714">
        <v>27</v>
      </c>
      <c r="FY52" s="725">
        <v>22.222222222222221</v>
      </c>
      <c r="FZ52" s="715">
        <v>20</v>
      </c>
      <c r="GA52" s="702">
        <v>22</v>
      </c>
      <c r="GB52" s="727">
        <v>0</v>
      </c>
      <c r="GC52" s="726">
        <v>62</v>
      </c>
      <c r="GD52" s="720">
        <v>0</v>
      </c>
      <c r="GE52" s="705">
        <v>62</v>
      </c>
      <c r="GF52" s="702">
        <v>22</v>
      </c>
      <c r="GG52" s="712">
        <v>0</v>
      </c>
      <c r="GH52" s="729">
        <v>62</v>
      </c>
      <c r="GI52" s="720">
        <v>0</v>
      </c>
      <c r="GJ52" s="705">
        <v>62</v>
      </c>
      <c r="GK52" s="702">
        <v>21</v>
      </c>
      <c r="GL52" s="712">
        <v>0</v>
      </c>
      <c r="GM52" s="729">
        <v>66</v>
      </c>
      <c r="GN52" s="720">
        <v>0</v>
      </c>
      <c r="GO52" s="705">
        <v>66</v>
      </c>
      <c r="GP52" s="702">
        <v>22</v>
      </c>
      <c r="GQ52" s="712">
        <v>0</v>
      </c>
      <c r="GR52" s="729">
        <v>56</v>
      </c>
      <c r="GS52" s="720">
        <v>0</v>
      </c>
      <c r="GT52" s="705">
        <v>56</v>
      </c>
      <c r="GU52" s="702">
        <v>24</v>
      </c>
      <c r="GV52" s="726">
        <v>1.4</v>
      </c>
      <c r="GW52" s="726">
        <v>31</v>
      </c>
      <c r="GX52" s="720">
        <v>20.833333333333336</v>
      </c>
      <c r="GY52" s="705">
        <v>6</v>
      </c>
      <c r="GZ52" s="702">
        <v>24</v>
      </c>
      <c r="HA52" s="726">
        <v>0</v>
      </c>
      <c r="HB52" s="726">
        <v>44</v>
      </c>
      <c r="HC52" s="720">
        <v>0</v>
      </c>
      <c r="HD52" s="705">
        <v>44</v>
      </c>
      <c r="HE52" s="702">
        <v>22</v>
      </c>
      <c r="HF52" s="726">
        <v>0.5</v>
      </c>
      <c r="HG52" s="726">
        <v>22</v>
      </c>
      <c r="HH52" s="720">
        <v>4.5454545454545459</v>
      </c>
      <c r="HI52" s="705">
        <v>5</v>
      </c>
      <c r="HJ52" s="702">
        <v>22</v>
      </c>
      <c r="HK52" s="726">
        <v>2.5</v>
      </c>
      <c r="HL52" s="726">
        <v>23</v>
      </c>
      <c r="HM52" s="720">
        <v>4.5454545454545459</v>
      </c>
      <c r="HN52" s="705">
        <v>4</v>
      </c>
      <c r="HO52" s="709">
        <v>15.384615384615385</v>
      </c>
      <c r="HP52" s="703">
        <v>2.5641025641025639</v>
      </c>
      <c r="HQ52" s="703">
        <v>76.923076923076934</v>
      </c>
      <c r="HR52" s="703">
        <v>28.205128205128204</v>
      </c>
      <c r="HS52" s="1299">
        <v>15.384615384615385</v>
      </c>
      <c r="HT52" s="1299">
        <v>15.384615384615385</v>
      </c>
      <c r="HU52" s="1299">
        <v>79.487179487179489</v>
      </c>
      <c r="HV52" s="1299">
        <v>5.1282051282051277</v>
      </c>
      <c r="HW52" s="1299">
        <v>69.230769230769226</v>
      </c>
      <c r="HX52" s="1300">
        <v>39</v>
      </c>
      <c r="HY52" s="709">
        <v>16.129032258064516</v>
      </c>
      <c r="HZ52" s="709">
        <v>0.80645161290322576</v>
      </c>
      <c r="IA52" s="709">
        <v>64.91935483870968</v>
      </c>
      <c r="IB52" s="709">
        <v>23.387096774193548</v>
      </c>
      <c r="IC52" s="709">
        <v>4.838709677419355</v>
      </c>
      <c r="ID52" s="709">
        <v>40.725806451612904</v>
      </c>
      <c r="IE52" s="709">
        <v>60.887096774193552</v>
      </c>
      <c r="IF52" s="709">
        <v>5.6451612903225801</v>
      </c>
      <c r="IG52" s="709">
        <v>60.887096774193552</v>
      </c>
      <c r="IH52" s="1300">
        <v>248</v>
      </c>
      <c r="II52" s="1265">
        <v>2</v>
      </c>
      <c r="IJ52" s="1266">
        <v>0</v>
      </c>
      <c r="IK52" s="1266">
        <v>7</v>
      </c>
      <c r="IL52" s="1266">
        <v>2</v>
      </c>
      <c r="IM52" s="1266">
        <v>1</v>
      </c>
      <c r="IN52" s="1266">
        <v>0</v>
      </c>
      <c r="IO52" s="1266" t="s">
        <v>31</v>
      </c>
      <c r="IP52" s="1266">
        <v>2</v>
      </c>
      <c r="IQ52" s="1267">
        <v>14</v>
      </c>
      <c r="IR52" s="1268">
        <v>12</v>
      </c>
      <c r="IS52" s="1269">
        <v>3</v>
      </c>
      <c r="IT52" s="1269">
        <v>5</v>
      </c>
      <c r="IU52" s="1269">
        <v>5</v>
      </c>
      <c r="IV52" s="1269">
        <v>1</v>
      </c>
      <c r="IW52" s="1269">
        <v>0</v>
      </c>
      <c r="IX52" s="1269" t="s">
        <v>31</v>
      </c>
      <c r="IY52" s="1269">
        <v>6</v>
      </c>
      <c r="IZ52" s="1267">
        <v>35</v>
      </c>
      <c r="JA52" s="1268">
        <v>4</v>
      </c>
      <c r="JB52" s="1269">
        <v>1</v>
      </c>
      <c r="JC52" s="1269">
        <v>2</v>
      </c>
      <c r="JD52" s="1269">
        <v>3</v>
      </c>
      <c r="JE52" s="1269">
        <v>0</v>
      </c>
      <c r="JF52" s="1269">
        <v>1</v>
      </c>
      <c r="JG52" s="1269" t="s">
        <v>31</v>
      </c>
      <c r="JH52" s="1269">
        <v>5</v>
      </c>
      <c r="JI52" s="1270">
        <v>19</v>
      </c>
      <c r="JJ52" s="1268">
        <v>14.285714285714285</v>
      </c>
      <c r="JK52" s="1269">
        <v>0</v>
      </c>
      <c r="JL52" s="1269">
        <v>50</v>
      </c>
      <c r="JM52" s="1269">
        <v>14.285714285714285</v>
      </c>
      <c r="JN52" s="1269">
        <v>7.1428571428571423</v>
      </c>
      <c r="JO52" s="1269">
        <v>0</v>
      </c>
      <c r="JP52" s="1269" t="s">
        <v>31</v>
      </c>
      <c r="JQ52" s="1269">
        <v>14.285714285714285</v>
      </c>
      <c r="JR52" s="1270">
        <v>100</v>
      </c>
      <c r="JS52" s="1268">
        <v>34.285714285714285</v>
      </c>
      <c r="JT52" s="1269">
        <v>8.5714285714285712</v>
      </c>
      <c r="JU52" s="1269">
        <v>14.285714285714285</v>
      </c>
      <c r="JV52" s="1269">
        <v>14.285714285714285</v>
      </c>
      <c r="JW52" s="1269">
        <v>2.8571428571428572</v>
      </c>
      <c r="JX52" s="1269">
        <v>0</v>
      </c>
      <c r="JY52" s="1269" t="s">
        <v>31</v>
      </c>
      <c r="JZ52" s="1269">
        <v>17.142857142857142</v>
      </c>
      <c r="KA52" s="1270">
        <v>100</v>
      </c>
      <c r="KB52" s="1268">
        <v>21.052631578947366</v>
      </c>
      <c r="KC52" s="1269">
        <v>5.2631578947368416</v>
      </c>
      <c r="KD52" s="1269">
        <v>10.526315789473683</v>
      </c>
      <c r="KE52" s="1269">
        <v>15.789473684210526</v>
      </c>
      <c r="KF52" s="1269">
        <v>0</v>
      </c>
      <c r="KG52" s="1269">
        <v>5.2631578947368416</v>
      </c>
      <c r="KH52" s="1269" t="s">
        <v>31</v>
      </c>
      <c r="KI52" s="1269">
        <v>26.315789473684209</v>
      </c>
      <c r="KJ52" s="1270">
        <v>100</v>
      </c>
      <c r="KK52" s="718">
        <v>64.164648910411628</v>
      </c>
      <c r="KL52" s="705">
        <v>7</v>
      </c>
      <c r="KM52" s="718">
        <v>63.793103448275865</v>
      </c>
      <c r="KN52" s="705">
        <v>44</v>
      </c>
      <c r="KO52" s="725">
        <v>3.7052810902896081</v>
      </c>
      <c r="KP52" s="715">
        <v>40</v>
      </c>
      <c r="KQ52" s="725">
        <v>2.385008517887564</v>
      </c>
      <c r="KR52" s="715">
        <v>20</v>
      </c>
      <c r="KS52" s="725">
        <v>10.937029225670383</v>
      </c>
      <c r="KT52" s="715">
        <v>58</v>
      </c>
      <c r="KU52" s="1212">
        <v>0</v>
      </c>
      <c r="KV52" s="715">
        <v>49</v>
      </c>
      <c r="KW52" s="725">
        <v>21.550387596899228</v>
      </c>
      <c r="KX52" s="715">
        <v>3</v>
      </c>
      <c r="KY52" s="715">
        <v>20.387243735763096</v>
      </c>
      <c r="KZ52" s="715">
        <v>20</v>
      </c>
      <c r="LA52" s="728">
        <v>15</v>
      </c>
      <c r="LB52" s="729">
        <v>10</v>
      </c>
      <c r="LC52" s="729">
        <v>10</v>
      </c>
      <c r="LD52" s="729">
        <v>40</v>
      </c>
      <c r="LE52" s="729">
        <v>0</v>
      </c>
      <c r="LF52" s="730">
        <v>75</v>
      </c>
      <c r="LG52" s="734">
        <v>51</v>
      </c>
      <c r="LH52" s="728">
        <v>10</v>
      </c>
      <c r="LI52" s="729">
        <v>10</v>
      </c>
      <c r="LJ52" s="706">
        <v>20</v>
      </c>
      <c r="LK52" s="705">
        <v>1</v>
      </c>
      <c r="LL52" s="1372" t="s">
        <v>1632</v>
      </c>
      <c r="LM52" s="976" t="s">
        <v>1625</v>
      </c>
      <c r="LN52" s="976" t="s">
        <v>1625</v>
      </c>
      <c r="LO52" s="976" t="s">
        <v>1625</v>
      </c>
      <c r="LP52" s="729">
        <v>10</v>
      </c>
      <c r="LQ52" s="1023">
        <v>40</v>
      </c>
      <c r="LR52" s="1372" t="s">
        <v>1632</v>
      </c>
      <c r="LS52" s="976" t="s">
        <v>1632</v>
      </c>
      <c r="LT52" s="976" t="s">
        <v>1632</v>
      </c>
      <c r="LU52" s="976" t="s">
        <v>7919</v>
      </c>
      <c r="LV52" s="729">
        <v>40</v>
      </c>
      <c r="LW52" s="1023">
        <v>1</v>
      </c>
      <c r="LX52" s="1372" t="s">
        <v>1632</v>
      </c>
      <c r="LY52" s="976" t="s">
        <v>1625</v>
      </c>
      <c r="LZ52" s="976" t="s">
        <v>1625</v>
      </c>
      <c r="MA52" s="976" t="s">
        <v>1625</v>
      </c>
      <c r="MB52" s="729">
        <v>15</v>
      </c>
      <c r="MC52" s="1023">
        <v>61</v>
      </c>
      <c r="MD52" s="1372" t="s">
        <v>1632</v>
      </c>
      <c r="ME52" s="976" t="s">
        <v>1632</v>
      </c>
      <c r="MF52" s="976" t="s">
        <v>1632</v>
      </c>
      <c r="MG52" s="976" t="s">
        <v>1632</v>
      </c>
      <c r="MH52" s="729">
        <v>40</v>
      </c>
      <c r="MI52" s="1023">
        <v>1</v>
      </c>
      <c r="MJ52" s="1372" t="s">
        <v>1632</v>
      </c>
      <c r="MK52" s="976" t="s">
        <v>1632</v>
      </c>
      <c r="ML52" s="976" t="s">
        <v>1632</v>
      </c>
      <c r="MM52" s="976" t="s">
        <v>1625</v>
      </c>
      <c r="MN52" s="729">
        <v>30</v>
      </c>
      <c r="MO52" s="1023">
        <v>41</v>
      </c>
      <c r="MP52" s="1372" t="s">
        <v>1625</v>
      </c>
      <c r="MQ52" s="976" t="s">
        <v>1632</v>
      </c>
      <c r="MR52" s="976" t="s">
        <v>1625</v>
      </c>
      <c r="MS52" s="976" t="s">
        <v>1625</v>
      </c>
      <c r="MT52" s="729">
        <v>10</v>
      </c>
      <c r="MU52" s="1023">
        <v>51</v>
      </c>
      <c r="MV52" s="1372" t="s">
        <v>1625</v>
      </c>
      <c r="MW52" s="976" t="s">
        <v>1625</v>
      </c>
      <c r="MX52" s="976" t="s">
        <v>1625</v>
      </c>
      <c r="MY52" s="729">
        <v>0</v>
      </c>
      <c r="MZ52" s="1023">
        <v>56</v>
      </c>
      <c r="NA52" s="1372" t="s">
        <v>1632</v>
      </c>
      <c r="NB52" s="976" t="s">
        <v>1632</v>
      </c>
      <c r="NC52" s="976" t="s">
        <v>1632</v>
      </c>
      <c r="ND52" s="976" t="s">
        <v>1625</v>
      </c>
      <c r="NE52" s="729">
        <v>30</v>
      </c>
      <c r="NF52" s="1023">
        <v>35</v>
      </c>
      <c r="NG52" s="976" t="s">
        <v>1632</v>
      </c>
      <c r="NH52" s="976" t="s">
        <v>1625</v>
      </c>
      <c r="NI52" s="976" t="s">
        <v>1625</v>
      </c>
      <c r="NJ52" s="976" t="s">
        <v>1625</v>
      </c>
      <c r="NK52" s="729">
        <v>10</v>
      </c>
      <c r="NL52" s="1023">
        <v>37</v>
      </c>
      <c r="NM52" s="715">
        <v>550.79999999999995</v>
      </c>
      <c r="NN52" s="715">
        <f t="shared" si="2"/>
        <v>12</v>
      </c>
      <c r="NO52" s="714">
        <v>37</v>
      </c>
      <c r="NP52" s="715">
        <v>41</v>
      </c>
      <c r="NQ52" s="731">
        <v>21.945432977461447</v>
      </c>
      <c r="NR52" s="715">
        <v>35</v>
      </c>
      <c r="NS52" s="715">
        <v>37</v>
      </c>
      <c r="NT52" s="715">
        <v>41</v>
      </c>
      <c r="NU52" s="731">
        <v>21.945432977461447</v>
      </c>
      <c r="NV52" s="715">
        <v>34</v>
      </c>
      <c r="NW52" s="715">
        <v>34</v>
      </c>
      <c r="NX52" s="715">
        <v>34</v>
      </c>
      <c r="NY52" s="725">
        <v>20.166073546856467</v>
      </c>
      <c r="NZ52" s="715">
        <v>22</v>
      </c>
      <c r="OA52" s="1303">
        <v>99</v>
      </c>
      <c r="OB52" s="1995">
        <v>5.8718861209964412</v>
      </c>
      <c r="OC52" s="1303">
        <v>5</v>
      </c>
      <c r="OD52" s="1303">
        <v>11</v>
      </c>
      <c r="OE52" s="1995">
        <v>6.524317912218268</v>
      </c>
      <c r="OF52" s="1303">
        <v>3</v>
      </c>
      <c r="OG52" s="1303">
        <v>445</v>
      </c>
      <c r="OH52" s="1995">
        <v>26.3938315539739</v>
      </c>
      <c r="OI52" s="1303">
        <v>4</v>
      </c>
      <c r="OJ52" s="699">
        <v>44</v>
      </c>
      <c r="OK52" s="985">
        <v>26.097271648873072</v>
      </c>
      <c r="OL52" s="1303">
        <v>3</v>
      </c>
      <c r="OM52" s="714">
        <v>122</v>
      </c>
      <c r="ON52" s="725">
        <v>72.360616844602617</v>
      </c>
      <c r="OO52" s="733">
        <v>29</v>
      </c>
      <c r="OP52" s="714" t="s">
        <v>31</v>
      </c>
      <c r="OQ52" s="731" t="s">
        <v>31</v>
      </c>
      <c r="OR52" s="733" t="str">
        <f t="shared" si="25"/>
        <v>-</v>
      </c>
      <c r="OS52" s="981">
        <v>42.337507453786522</v>
      </c>
      <c r="OT52" s="733">
        <v>8</v>
      </c>
      <c r="OU52" s="715">
        <v>88</v>
      </c>
      <c r="OV52" s="715">
        <v>122</v>
      </c>
      <c r="OW52" s="715">
        <v>77</v>
      </c>
      <c r="OX52" s="715">
        <v>40</v>
      </c>
      <c r="OY52" s="715">
        <v>13</v>
      </c>
      <c r="OZ52" s="715">
        <v>93</v>
      </c>
      <c r="PA52" s="715">
        <v>277</v>
      </c>
      <c r="PB52" s="715">
        <v>50</v>
      </c>
      <c r="PC52" s="715">
        <v>32</v>
      </c>
      <c r="PD52" s="715">
        <v>148</v>
      </c>
      <c r="PE52" s="715">
        <v>74</v>
      </c>
      <c r="PF52" s="715">
        <v>224</v>
      </c>
      <c r="PG52" s="715">
        <v>12</v>
      </c>
      <c r="PH52" s="715">
        <v>6</v>
      </c>
      <c r="PI52" s="715">
        <v>116</v>
      </c>
      <c r="PJ52" s="715">
        <v>117</v>
      </c>
      <c r="PK52" s="715">
        <v>314</v>
      </c>
      <c r="PL52" s="715">
        <v>383</v>
      </c>
      <c r="PM52" s="714">
        <v>22.97650130548303</v>
      </c>
      <c r="PN52" s="715">
        <v>25</v>
      </c>
      <c r="PO52" s="715">
        <v>31.853785900783286</v>
      </c>
      <c r="PP52" s="715">
        <v>35</v>
      </c>
      <c r="PQ52" s="715">
        <v>20.104438642297652</v>
      </c>
      <c r="PR52" s="715">
        <v>32</v>
      </c>
      <c r="PS52" s="715">
        <v>10.443864229765012</v>
      </c>
      <c r="PT52" s="715">
        <v>14</v>
      </c>
      <c r="PU52" s="715">
        <v>3.3942558746736298</v>
      </c>
      <c r="PV52" s="715">
        <v>24</v>
      </c>
      <c r="PW52" s="715">
        <v>24.281984334203656</v>
      </c>
      <c r="PX52" s="715">
        <v>18</v>
      </c>
      <c r="PY52" s="715">
        <v>72.323759791122711</v>
      </c>
      <c r="PZ52" s="715">
        <v>55</v>
      </c>
      <c r="QA52" s="715">
        <v>13.054830287206268</v>
      </c>
      <c r="QB52" s="715">
        <v>73</v>
      </c>
      <c r="QC52" s="715">
        <v>8.3550913838120113</v>
      </c>
      <c r="QD52" s="715">
        <v>55</v>
      </c>
      <c r="QE52" s="715">
        <v>38.642297650130544</v>
      </c>
      <c r="QF52" s="715">
        <v>6</v>
      </c>
      <c r="QG52" s="715">
        <v>19.321148825065272</v>
      </c>
      <c r="QH52" s="715">
        <v>18</v>
      </c>
      <c r="QI52" s="715">
        <v>58.485639686684074</v>
      </c>
      <c r="QJ52" s="715">
        <v>69</v>
      </c>
      <c r="QK52" s="715">
        <v>3.1331592689295036</v>
      </c>
      <c r="QL52" s="715">
        <v>26</v>
      </c>
      <c r="QM52" s="715">
        <v>1.5665796344647518</v>
      </c>
      <c r="QN52" s="715">
        <v>51</v>
      </c>
      <c r="QO52" s="715">
        <v>30.287206266318538</v>
      </c>
      <c r="QP52" s="715">
        <v>55</v>
      </c>
      <c r="QQ52" s="715">
        <v>30.548302872062667</v>
      </c>
      <c r="QR52" s="715">
        <v>55</v>
      </c>
      <c r="QS52" s="715">
        <v>81.984334203655351</v>
      </c>
      <c r="QT52" s="715">
        <v>74</v>
      </c>
      <c r="QU52" s="714">
        <v>43</v>
      </c>
      <c r="QV52" s="715">
        <v>0</v>
      </c>
      <c r="QW52" s="715">
        <v>2</v>
      </c>
      <c r="QX52" s="715">
        <v>3</v>
      </c>
      <c r="QY52" s="715">
        <v>6</v>
      </c>
      <c r="QZ52" s="715">
        <v>4</v>
      </c>
      <c r="RA52" s="715">
        <v>18</v>
      </c>
      <c r="RB52" s="715">
        <v>5</v>
      </c>
      <c r="RC52" s="715">
        <v>2</v>
      </c>
      <c r="RD52" s="715">
        <v>51</v>
      </c>
      <c r="RE52" s="715">
        <v>12</v>
      </c>
      <c r="RF52" s="715">
        <v>39</v>
      </c>
      <c r="RG52" s="715">
        <v>0</v>
      </c>
      <c r="RH52" s="715">
        <v>9</v>
      </c>
      <c r="RI52" s="715">
        <v>22</v>
      </c>
      <c r="RJ52" s="715">
        <v>94</v>
      </c>
      <c r="RK52" s="715">
        <v>0</v>
      </c>
      <c r="RL52" s="715">
        <v>194</v>
      </c>
      <c r="RM52" s="714">
        <v>22.164948453608247</v>
      </c>
      <c r="RN52" s="715">
        <v>40</v>
      </c>
      <c r="RO52" s="715">
        <v>0</v>
      </c>
      <c r="RP52" s="715">
        <v>1</v>
      </c>
      <c r="RQ52" s="715">
        <v>1.0309278350515463</v>
      </c>
      <c r="RR52" s="715">
        <v>23</v>
      </c>
      <c r="RS52" s="715">
        <v>1.5463917525773196</v>
      </c>
      <c r="RT52" s="715">
        <v>47</v>
      </c>
      <c r="RU52" s="715">
        <v>3.0927835051546393</v>
      </c>
      <c r="RV52" s="715">
        <v>63</v>
      </c>
      <c r="RW52" s="715">
        <v>2.0618556701030926</v>
      </c>
      <c r="RX52" s="715">
        <v>22</v>
      </c>
      <c r="RY52" s="715">
        <v>9.2783505154639183</v>
      </c>
      <c r="RZ52" s="715">
        <v>34</v>
      </c>
      <c r="SA52" s="715">
        <v>2.5773195876288657</v>
      </c>
      <c r="SB52" s="715">
        <v>56</v>
      </c>
      <c r="SC52" s="715">
        <v>1.0309278350515463</v>
      </c>
      <c r="SD52" s="715">
        <v>21</v>
      </c>
      <c r="SE52" s="715">
        <v>26.288659793814436</v>
      </c>
      <c r="SF52" s="715">
        <v>25</v>
      </c>
      <c r="SG52" s="715">
        <v>6.1855670103092786</v>
      </c>
      <c r="SH52" s="715">
        <v>29</v>
      </c>
      <c r="SI52" s="715">
        <v>20.103092783505154</v>
      </c>
      <c r="SJ52" s="715">
        <v>39</v>
      </c>
      <c r="SK52" s="715">
        <v>0</v>
      </c>
      <c r="SL52" s="715">
        <v>1</v>
      </c>
      <c r="SM52" s="715">
        <v>4.6391752577319592</v>
      </c>
      <c r="SN52" s="715">
        <v>58</v>
      </c>
      <c r="SO52" s="715">
        <v>11.340206185567011</v>
      </c>
      <c r="SP52" s="715">
        <v>59</v>
      </c>
      <c r="SQ52" s="715">
        <v>48.453608247422679</v>
      </c>
      <c r="SR52" s="715">
        <v>52</v>
      </c>
      <c r="SS52" s="715">
        <v>0</v>
      </c>
      <c r="ST52" s="733">
        <v>1</v>
      </c>
      <c r="SU52" s="4108" t="s">
        <v>8303</v>
      </c>
      <c r="SV52" s="1355" t="s">
        <v>3046</v>
      </c>
      <c r="SW52" s="1355">
        <v>118</v>
      </c>
      <c r="SX52" s="4109">
        <v>69.946650859513937</v>
      </c>
      <c r="SY52" s="1355">
        <v>8</v>
      </c>
      <c r="SZ52" s="2074">
        <v>0</v>
      </c>
      <c r="TA52" s="1995">
        <v>0</v>
      </c>
      <c r="TB52" s="3967">
        <v>0</v>
      </c>
      <c r="TC52" s="1303">
        <v>52</v>
      </c>
      <c r="TD52" s="2074">
        <v>18</v>
      </c>
      <c r="TE52" s="1995">
        <v>12</v>
      </c>
      <c r="TF52" s="3967">
        <v>7.1174377224199281</v>
      </c>
      <c r="TG52" s="1303">
        <v>7</v>
      </c>
      <c r="TH52" s="2074">
        <v>0</v>
      </c>
      <c r="TI52" s="1995">
        <v>0</v>
      </c>
      <c r="TJ52" s="3967">
        <v>0</v>
      </c>
      <c r="TK52" s="1303">
        <v>6</v>
      </c>
      <c r="TL52" s="2074">
        <v>0</v>
      </c>
      <c r="TM52" s="1995">
        <v>1</v>
      </c>
      <c r="TN52" s="3967">
        <v>0.59311981020166082</v>
      </c>
      <c r="TO52" s="1303">
        <v>4</v>
      </c>
      <c r="TP52" s="2074">
        <v>0</v>
      </c>
      <c r="TQ52" s="1995">
        <v>0</v>
      </c>
      <c r="TR52" s="3967">
        <v>0</v>
      </c>
      <c r="TS52" s="1303">
        <v>5</v>
      </c>
      <c r="TT52" s="2074">
        <v>0</v>
      </c>
      <c r="TU52" s="1995">
        <v>0</v>
      </c>
      <c r="TV52" s="3967">
        <v>0</v>
      </c>
      <c r="TW52" s="1303">
        <v>2</v>
      </c>
      <c r="TX52" s="2074">
        <v>0</v>
      </c>
      <c r="TY52" s="1995">
        <v>0</v>
      </c>
      <c r="TZ52" s="3967">
        <v>0</v>
      </c>
      <c r="UA52" s="1303">
        <v>53</v>
      </c>
      <c r="UB52" s="2074">
        <v>37</v>
      </c>
      <c r="UC52" s="1995">
        <v>49</v>
      </c>
      <c r="UD52" s="3967">
        <v>29.062870699881376</v>
      </c>
      <c r="UE52" s="1303">
        <v>8</v>
      </c>
      <c r="UF52" s="2074">
        <v>0</v>
      </c>
      <c r="UG52" s="1995">
        <v>0</v>
      </c>
      <c r="UH52" s="3967">
        <v>0</v>
      </c>
      <c r="UI52" s="1303">
        <v>14</v>
      </c>
      <c r="UJ52" s="2074">
        <v>0</v>
      </c>
      <c r="UK52" s="1995">
        <v>0</v>
      </c>
      <c r="UL52" s="3967">
        <v>0</v>
      </c>
      <c r="UM52" s="1303">
        <v>22</v>
      </c>
      <c r="UN52" s="2074">
        <v>0</v>
      </c>
      <c r="UO52" s="1995">
        <v>9</v>
      </c>
      <c r="UP52" s="3967">
        <v>5.3380782918149468</v>
      </c>
      <c r="UQ52" s="1303">
        <v>1</v>
      </c>
      <c r="UR52" s="2074">
        <v>0</v>
      </c>
      <c r="US52" s="1995">
        <v>0</v>
      </c>
      <c r="UT52" s="3967">
        <v>0</v>
      </c>
      <c r="UU52" s="1303">
        <v>12</v>
      </c>
      <c r="UV52" s="2074">
        <v>0</v>
      </c>
      <c r="UW52" s="1995">
        <v>0</v>
      </c>
      <c r="UX52" s="3967">
        <v>0</v>
      </c>
      <c r="UY52" s="1303">
        <v>26</v>
      </c>
      <c r="UZ52" s="2074">
        <v>0</v>
      </c>
      <c r="VA52" s="1995">
        <v>0</v>
      </c>
      <c r="VB52" s="3967">
        <v>0</v>
      </c>
      <c r="VC52" s="1303">
        <v>4</v>
      </c>
      <c r="VD52" s="2073">
        <v>0</v>
      </c>
      <c r="VE52" s="1303">
        <v>0</v>
      </c>
      <c r="VF52" s="1303">
        <v>0</v>
      </c>
      <c r="VG52" s="1303">
        <v>7</v>
      </c>
      <c r="VH52" s="1303">
        <v>0</v>
      </c>
      <c r="VI52" s="1303">
        <v>0</v>
      </c>
      <c r="VJ52" s="1303">
        <v>0</v>
      </c>
      <c r="VK52" s="1303">
        <v>4</v>
      </c>
      <c r="VL52" s="1303">
        <v>0</v>
      </c>
      <c r="VM52" s="1303">
        <v>0</v>
      </c>
      <c r="VN52" s="1303">
        <v>0</v>
      </c>
      <c r="VO52" s="1303">
        <v>9</v>
      </c>
      <c r="VP52" s="1303">
        <v>0</v>
      </c>
      <c r="VQ52" s="1303">
        <v>5</v>
      </c>
      <c r="VR52" s="1303">
        <v>2.9655990510083035</v>
      </c>
      <c r="VS52" s="1303">
        <v>12</v>
      </c>
      <c r="VT52" s="1303">
        <v>0</v>
      </c>
      <c r="VU52" s="1303">
        <v>0</v>
      </c>
      <c r="VV52" s="1303">
        <v>0</v>
      </c>
      <c r="VW52" s="1303">
        <v>7</v>
      </c>
      <c r="VX52" s="1303">
        <v>0</v>
      </c>
      <c r="VY52" s="1303">
        <v>0</v>
      </c>
      <c r="VZ52" s="1303">
        <v>0</v>
      </c>
      <c r="WA52" s="1303">
        <v>36</v>
      </c>
      <c r="WB52" s="1303">
        <v>348</v>
      </c>
      <c r="WC52" s="1303">
        <v>340</v>
      </c>
      <c r="WD52" s="1303">
        <v>201.66073546856464</v>
      </c>
      <c r="WE52" s="1303">
        <v>1</v>
      </c>
      <c r="WF52" s="1303">
        <v>42</v>
      </c>
      <c r="WG52" s="1303">
        <v>44</v>
      </c>
      <c r="WH52" s="1303">
        <v>26.097271648873072</v>
      </c>
      <c r="WI52" s="1303">
        <v>1</v>
      </c>
      <c r="WJ52" s="1303">
        <v>0</v>
      </c>
      <c r="WK52" s="1303">
        <v>2</v>
      </c>
      <c r="WL52" s="1303">
        <v>1.1862396204033216</v>
      </c>
      <c r="WM52" s="1303">
        <v>8</v>
      </c>
      <c r="WN52" s="1303">
        <v>11</v>
      </c>
      <c r="WO52" s="1303">
        <v>6</v>
      </c>
      <c r="WP52" s="1303">
        <v>3.5587188612099641</v>
      </c>
      <c r="WQ52" s="1303">
        <v>4</v>
      </c>
      <c r="WR52" s="1303">
        <v>0</v>
      </c>
      <c r="WS52" s="1303">
        <v>0</v>
      </c>
      <c r="WT52" s="1303">
        <v>0</v>
      </c>
      <c r="WU52" s="1303">
        <v>16</v>
      </c>
      <c r="WV52" s="2150"/>
      <c r="WW52" s="712">
        <v>29.09090909090909</v>
      </c>
      <c r="WX52" s="712">
        <v>18.867924528301888</v>
      </c>
      <c r="WY52" s="712">
        <v>20.547945205479451</v>
      </c>
      <c r="WZ52" s="712">
        <v>31.03448275862069</v>
      </c>
      <c r="XA52" s="712">
        <v>29.166666666666668</v>
      </c>
      <c r="XB52" s="712">
        <v>8.1632653061224492</v>
      </c>
      <c r="XC52" s="699">
        <v>18.96551724137931</v>
      </c>
      <c r="XD52" s="699">
        <v>16</v>
      </c>
      <c r="XE52" s="699">
        <v>25.435540069686414</v>
      </c>
      <c r="XF52" s="712">
        <v>21.678321678321677</v>
      </c>
      <c r="XG52" s="699">
        <v>5</v>
      </c>
      <c r="XH52" s="712" t="s">
        <v>31</v>
      </c>
      <c r="XI52" s="712">
        <v>1.8867924528301887</v>
      </c>
      <c r="XJ52" s="712" t="s">
        <v>31</v>
      </c>
      <c r="XK52" s="712" t="s">
        <v>31</v>
      </c>
      <c r="XL52" s="712" t="s">
        <v>31</v>
      </c>
      <c r="XM52" s="712">
        <v>2.0408163265306123</v>
      </c>
      <c r="XN52" s="699">
        <v>1.7241379310344827</v>
      </c>
      <c r="XO52" s="699">
        <v>69</v>
      </c>
      <c r="XP52" s="699">
        <v>0.34843205574912894</v>
      </c>
      <c r="XQ52" s="712">
        <v>0.69930069930069927</v>
      </c>
      <c r="XR52" s="699">
        <v>76</v>
      </c>
      <c r="XS52" s="712">
        <v>20.689655172413794</v>
      </c>
      <c r="XT52" s="699">
        <v>63</v>
      </c>
      <c r="XU52" s="699">
        <v>25.78397212543554</v>
      </c>
      <c r="XV52" s="985">
        <v>22.377622377622377</v>
      </c>
      <c r="XW52" s="699">
        <v>49</v>
      </c>
      <c r="XX52" s="699">
        <v>73.469387755102048</v>
      </c>
      <c r="XY52" s="699">
        <v>65.517241379310349</v>
      </c>
      <c r="XZ52" s="699">
        <v>36</v>
      </c>
      <c r="YA52" s="985">
        <v>66.2020905923345</v>
      </c>
      <c r="YB52" s="985">
        <v>66.783216783216787</v>
      </c>
      <c r="YC52" s="699">
        <v>23</v>
      </c>
      <c r="YD52" s="985">
        <v>6.1224489795918364</v>
      </c>
      <c r="YE52" s="985">
        <v>1.7241379310344827</v>
      </c>
      <c r="YF52" s="699">
        <v>12</v>
      </c>
      <c r="YG52" s="699">
        <v>2.0905923344947737</v>
      </c>
      <c r="YH52" s="699">
        <v>2.0979020979020979</v>
      </c>
      <c r="YI52" s="699">
        <v>25</v>
      </c>
      <c r="YJ52" s="699">
        <v>10.204081632653061</v>
      </c>
      <c r="YK52" s="699">
        <v>12.068965517241379</v>
      </c>
      <c r="YL52" s="699">
        <v>1</v>
      </c>
      <c r="YM52" s="985">
        <v>5.9233449477351918</v>
      </c>
      <c r="YN52" s="985">
        <v>8.7412587412587417</v>
      </c>
      <c r="YO52" s="699">
        <v>74</v>
      </c>
      <c r="YP52" s="985">
        <v>547.4</v>
      </c>
      <c r="YQ52" s="985">
        <v>533.20000000000005</v>
      </c>
      <c r="YR52" s="699">
        <v>5</v>
      </c>
      <c r="YS52" s="712">
        <v>0</v>
      </c>
      <c r="YT52" s="985">
        <v>471.7</v>
      </c>
      <c r="YU52" s="699">
        <v>2</v>
      </c>
      <c r="YV52" s="982">
        <v>110</v>
      </c>
      <c r="YW52" s="725">
        <v>35.454545454545453</v>
      </c>
      <c r="YX52" s="699">
        <v>71</v>
      </c>
      <c r="YY52" s="699">
        <v>105</v>
      </c>
      <c r="YZ52" s="725">
        <v>66.666666666666657</v>
      </c>
      <c r="ZA52" s="699">
        <v>4</v>
      </c>
      <c r="ZB52" s="715">
        <v>75</v>
      </c>
      <c r="ZC52" s="725">
        <v>89.333333333333329</v>
      </c>
      <c r="ZD52" s="699">
        <v>2</v>
      </c>
      <c r="ZE52" s="982">
        <v>101</v>
      </c>
      <c r="ZF52" s="715">
        <v>31.683168316831679</v>
      </c>
      <c r="ZG52" s="699">
        <v>69</v>
      </c>
      <c r="ZH52" s="716">
        <v>0</v>
      </c>
      <c r="ZI52" s="712">
        <v>0</v>
      </c>
      <c r="ZJ52" s="699">
        <v>25</v>
      </c>
      <c r="ZK52" s="1363" t="s">
        <v>1627</v>
      </c>
      <c r="ZL52" s="712">
        <v>79.136690647482013</v>
      </c>
      <c r="ZM52" s="712">
        <v>85.877862595419856</v>
      </c>
      <c r="ZN52" s="699">
        <v>41</v>
      </c>
      <c r="ZO52" s="715">
        <v>262</v>
      </c>
      <c r="ZP52" s="709">
        <v>61.904761904761905</v>
      </c>
      <c r="ZQ52" s="703">
        <v>66.666666666666657</v>
      </c>
      <c r="ZR52" s="978">
        <v>38</v>
      </c>
      <c r="ZS52" s="705">
        <v>105</v>
      </c>
      <c r="ZT52" s="709">
        <v>73.076923076923066</v>
      </c>
      <c r="ZU52" s="703">
        <v>65.116279069767444</v>
      </c>
      <c r="ZV52" s="978">
        <v>72</v>
      </c>
      <c r="ZW52" s="4111">
        <v>43</v>
      </c>
      <c r="ZX52" s="709">
        <v>55.555555555555557</v>
      </c>
      <c r="ZY52" s="703">
        <v>51.851851851851848</v>
      </c>
      <c r="ZZ52" s="978">
        <v>65</v>
      </c>
      <c r="AAA52" s="4111">
        <v>27</v>
      </c>
      <c r="AAB52" s="709">
        <v>51.724137931034484</v>
      </c>
      <c r="AAC52" s="703">
        <v>80</v>
      </c>
      <c r="AAD52" s="978">
        <v>5</v>
      </c>
      <c r="AAE52" s="4111">
        <v>35</v>
      </c>
      <c r="AAF52" s="983">
        <v>95.535714285714292</v>
      </c>
      <c r="AAG52" s="715">
        <v>98.319327731092429</v>
      </c>
      <c r="AAH52" s="715">
        <v>60</v>
      </c>
      <c r="AAI52" s="733">
        <v>119</v>
      </c>
      <c r="AAJ52" s="709">
        <v>440.5</v>
      </c>
      <c r="AAK52" s="978">
        <v>12</v>
      </c>
      <c r="AAL52" s="703">
        <v>1447.5</v>
      </c>
      <c r="AAM52" s="978">
        <v>12</v>
      </c>
      <c r="AAN52" s="703">
        <v>0</v>
      </c>
      <c r="AAO52" s="978">
        <f t="shared" si="26"/>
        <v>31</v>
      </c>
      <c r="AAP52" s="703">
        <v>0</v>
      </c>
      <c r="AAQ52" s="979">
        <f t="shared" si="27"/>
        <v>12</v>
      </c>
      <c r="AAR52" s="712">
        <v>0</v>
      </c>
      <c r="AAS52" s="699">
        <v>30</v>
      </c>
      <c r="AAT52" s="712">
        <v>607.88</v>
      </c>
      <c r="AAU52" s="699">
        <v>2</v>
      </c>
      <c r="AAV52" s="712">
        <v>0</v>
      </c>
      <c r="AAW52" s="699">
        <v>24</v>
      </c>
      <c r="AAX52" s="712">
        <v>0</v>
      </c>
      <c r="AAY52" s="699">
        <v>32</v>
      </c>
      <c r="AAZ52" s="699">
        <v>14827.7</v>
      </c>
      <c r="ABA52" s="978">
        <f t="shared" si="28"/>
        <v>11</v>
      </c>
      <c r="ABB52" s="712">
        <v>5803.9</v>
      </c>
      <c r="ABC52" s="978">
        <f t="shared" si="28"/>
        <v>2</v>
      </c>
      <c r="ABD52" s="712">
        <v>512.70000000000005</v>
      </c>
      <c r="ABE52" s="978">
        <f t="shared" si="28"/>
        <v>41</v>
      </c>
      <c r="ABF52" s="712">
        <v>656.3</v>
      </c>
      <c r="ABG52" s="978">
        <f t="shared" si="28"/>
        <v>34</v>
      </c>
      <c r="ABH52" s="712">
        <v>0</v>
      </c>
      <c r="ABI52" s="978">
        <f t="shared" si="29"/>
        <v>2</v>
      </c>
      <c r="ABJ52" s="712">
        <v>0</v>
      </c>
      <c r="ABK52" s="978">
        <f t="shared" si="29"/>
        <v>1</v>
      </c>
      <c r="ABL52" s="712">
        <v>0</v>
      </c>
      <c r="ABM52" s="978">
        <f t="shared" si="29"/>
        <v>38</v>
      </c>
      <c r="ABN52" s="712">
        <f t="shared" si="30"/>
        <v>0</v>
      </c>
      <c r="ABO52" s="2732">
        <f t="shared" si="31"/>
        <v>39</v>
      </c>
      <c r="ABP52" s="716">
        <v>5</v>
      </c>
      <c r="ABQ52" s="712" t="s">
        <v>1632</v>
      </c>
      <c r="ABR52" s="712">
        <v>5</v>
      </c>
      <c r="ABS52" s="712" t="s">
        <v>1632</v>
      </c>
      <c r="ABT52" s="712">
        <v>0</v>
      </c>
      <c r="ABU52" s="712" t="s">
        <v>1625</v>
      </c>
      <c r="ABV52" s="712">
        <v>0</v>
      </c>
      <c r="ABW52" s="712" t="s">
        <v>1625</v>
      </c>
      <c r="ABX52" s="712">
        <v>0</v>
      </c>
      <c r="ABY52" s="712" t="s">
        <v>1625</v>
      </c>
      <c r="ABZ52" s="712">
        <v>10</v>
      </c>
      <c r="ACA52" s="699">
        <v>49</v>
      </c>
      <c r="ACB52" s="712">
        <v>0</v>
      </c>
      <c r="ACC52" s="712" t="s">
        <v>1625</v>
      </c>
      <c r="ACD52" s="712">
        <v>0</v>
      </c>
      <c r="ACE52" s="712" t="s">
        <v>1625</v>
      </c>
      <c r="ACF52" s="712">
        <v>0</v>
      </c>
      <c r="ACG52" s="712" t="s">
        <v>1625</v>
      </c>
      <c r="ACH52" s="712">
        <v>0</v>
      </c>
      <c r="ACI52" s="712" t="s">
        <v>1625</v>
      </c>
      <c r="ACJ52" s="712">
        <v>0</v>
      </c>
      <c r="ACK52" s="699">
        <v>65</v>
      </c>
      <c r="ACL52" s="712">
        <v>0</v>
      </c>
      <c r="ACM52" s="712" t="s">
        <v>1625</v>
      </c>
      <c r="ACN52" s="712">
        <v>0</v>
      </c>
      <c r="ACO52" s="712" t="s">
        <v>1625</v>
      </c>
      <c r="ACP52" s="712">
        <v>0</v>
      </c>
      <c r="ACQ52" s="712" t="s">
        <v>1625</v>
      </c>
      <c r="ACR52" s="712">
        <v>0</v>
      </c>
      <c r="ACS52" s="699">
        <v>70</v>
      </c>
      <c r="ACT52" s="699">
        <v>10</v>
      </c>
      <c r="ACU52" s="699" t="s">
        <v>1632</v>
      </c>
      <c r="ACV52" s="699">
        <v>0</v>
      </c>
      <c r="ACW52" s="699" t="s">
        <v>1625</v>
      </c>
      <c r="ACX52" s="699">
        <v>10</v>
      </c>
      <c r="ACY52" s="699" t="s">
        <v>1632</v>
      </c>
      <c r="ACZ52" s="699">
        <v>0</v>
      </c>
      <c r="ADA52" s="699" t="s">
        <v>1625</v>
      </c>
      <c r="ADB52" s="699">
        <v>20</v>
      </c>
      <c r="ADC52" s="699">
        <v>49</v>
      </c>
      <c r="ADD52" s="989">
        <v>10</v>
      </c>
      <c r="ADE52" s="989">
        <v>10</v>
      </c>
      <c r="ADF52" s="989">
        <v>0</v>
      </c>
      <c r="ADG52" s="989">
        <v>0</v>
      </c>
      <c r="ADH52" s="989">
        <v>20</v>
      </c>
      <c r="ADI52" s="699">
        <v>51</v>
      </c>
      <c r="ADJ52" s="712">
        <v>5</v>
      </c>
      <c r="ADK52" s="712" t="s">
        <v>1632</v>
      </c>
      <c r="ADL52" s="712">
        <v>0</v>
      </c>
      <c r="ADM52" s="712" t="s">
        <v>1625</v>
      </c>
      <c r="ADN52" s="712">
        <v>0</v>
      </c>
      <c r="ADO52" s="712" t="s">
        <v>1625</v>
      </c>
      <c r="ADP52" s="712">
        <v>0</v>
      </c>
      <c r="ADQ52" s="712" t="s">
        <v>1625</v>
      </c>
      <c r="ADR52" s="712">
        <v>5</v>
      </c>
      <c r="ADS52" s="699">
        <v>72</v>
      </c>
      <c r="ADT52" s="712">
        <v>10</v>
      </c>
      <c r="ADU52" s="712">
        <v>10</v>
      </c>
      <c r="ADV52" s="712">
        <v>10</v>
      </c>
      <c r="ADW52" s="712">
        <v>0</v>
      </c>
      <c r="ADX52" s="712">
        <v>30</v>
      </c>
      <c r="ADY52" s="699">
        <v>23</v>
      </c>
      <c r="ADZ52" s="714">
        <v>0</v>
      </c>
      <c r="AEA52" s="712">
        <v>0</v>
      </c>
      <c r="AEB52" s="699">
        <v>23</v>
      </c>
      <c r="AEC52" s="715">
        <v>2</v>
      </c>
      <c r="AED52" s="712">
        <v>41.955108034403189</v>
      </c>
      <c r="AEE52" s="699">
        <v>10</v>
      </c>
      <c r="AEF52" s="715">
        <v>0</v>
      </c>
      <c r="AEG52" s="712">
        <v>0</v>
      </c>
      <c r="AEH52" s="699">
        <v>43</v>
      </c>
      <c r="AEI52" s="1303">
        <v>2</v>
      </c>
      <c r="AEJ52" s="712">
        <v>41.955108034403189</v>
      </c>
      <c r="AEK52" s="699">
        <f t="shared" si="32"/>
        <v>33</v>
      </c>
      <c r="AEL52" s="715">
        <v>0</v>
      </c>
      <c r="AEM52" s="712">
        <v>0</v>
      </c>
      <c r="AEN52" s="699">
        <v>42</v>
      </c>
      <c r="AEO52" s="699">
        <v>1</v>
      </c>
      <c r="AEP52" s="712">
        <v>21</v>
      </c>
      <c r="AEQ52" s="699">
        <v>66</v>
      </c>
      <c r="AER52" s="699">
        <v>1</v>
      </c>
      <c r="AES52" s="712">
        <v>21</v>
      </c>
      <c r="AET52" s="699">
        <v>55</v>
      </c>
      <c r="AEU52" s="699">
        <v>0</v>
      </c>
      <c r="AEV52" s="1099">
        <v>0</v>
      </c>
      <c r="AEW52" s="699">
        <v>43</v>
      </c>
      <c r="AEX52" s="989">
        <v>0.153</v>
      </c>
      <c r="AEY52" s="989">
        <v>31</v>
      </c>
      <c r="AEZ52" s="989">
        <v>4.5999999999999999E-2</v>
      </c>
      <c r="AFA52" s="989">
        <v>48</v>
      </c>
      <c r="AFB52" s="989">
        <v>0</v>
      </c>
      <c r="AFC52" s="989">
        <v>51</v>
      </c>
      <c r="AFD52" s="989">
        <v>4.5999999999999999E-2</v>
      </c>
      <c r="AFE52" s="989">
        <v>6</v>
      </c>
      <c r="AFF52" s="989">
        <v>2.3E-2</v>
      </c>
      <c r="AFG52" s="989">
        <v>4</v>
      </c>
      <c r="AFH52" s="989">
        <v>6.9000000000000006E-2</v>
      </c>
      <c r="AFI52" s="989">
        <v>4</v>
      </c>
      <c r="AFJ52" s="989">
        <v>0</v>
      </c>
      <c r="AFK52" s="989">
        <v>7</v>
      </c>
      <c r="AFL52" s="989">
        <v>0</v>
      </c>
      <c r="AFM52" s="989">
        <v>7</v>
      </c>
      <c r="AFN52" s="989">
        <v>3</v>
      </c>
      <c r="AFO52" s="989">
        <v>61.525840853158329</v>
      </c>
      <c r="AFP52" s="989">
        <v>48</v>
      </c>
      <c r="AFQ52" s="989">
        <v>1</v>
      </c>
      <c r="AFR52" s="989">
        <v>20.508613617719444</v>
      </c>
      <c r="AFS52" s="989">
        <v>69</v>
      </c>
      <c r="AFT52" s="989">
        <v>6</v>
      </c>
      <c r="AFU52" s="989">
        <v>123.05168170631666</v>
      </c>
      <c r="AFV52" s="989">
        <v>42</v>
      </c>
      <c r="AFW52" s="989">
        <v>4</v>
      </c>
      <c r="AFX52" s="989">
        <v>82.034454470877776</v>
      </c>
      <c r="AFY52" s="989">
        <v>52</v>
      </c>
      <c r="AFZ52" s="989">
        <v>15</v>
      </c>
      <c r="AGA52" s="989">
        <v>307.6292042657916</v>
      </c>
      <c r="AGB52" s="989">
        <v>52</v>
      </c>
      <c r="AGC52" s="989">
        <v>5</v>
      </c>
      <c r="AGD52" s="989">
        <v>102.54306808859721</v>
      </c>
      <c r="AGE52" s="989">
        <v>64</v>
      </c>
      <c r="AGF52" s="989">
        <v>0</v>
      </c>
      <c r="AGG52" s="989">
        <v>0</v>
      </c>
      <c r="AGH52" s="989">
        <v>51</v>
      </c>
      <c r="AGI52" s="989">
        <v>0</v>
      </c>
      <c r="AGJ52" s="989">
        <v>0</v>
      </c>
      <c r="AGK52" s="989">
        <v>10</v>
      </c>
      <c r="AGL52" s="989">
        <v>0</v>
      </c>
      <c r="AGM52" s="989">
        <v>0</v>
      </c>
      <c r="AGN52" s="989">
        <v>2</v>
      </c>
      <c r="AGO52" s="989">
        <v>0</v>
      </c>
      <c r="AGP52" s="989">
        <v>0</v>
      </c>
      <c r="AGQ52" s="989">
        <v>51</v>
      </c>
      <c r="AGR52" s="989">
        <v>0</v>
      </c>
      <c r="AGS52" s="989">
        <v>0</v>
      </c>
      <c r="AGT52" s="989">
        <v>19</v>
      </c>
      <c r="AGU52" s="989">
        <v>0</v>
      </c>
      <c r="AGV52" s="989">
        <v>0</v>
      </c>
      <c r="AGW52" s="989">
        <v>31</v>
      </c>
      <c r="AGX52" s="989">
        <v>0</v>
      </c>
      <c r="AGY52" s="989">
        <v>0</v>
      </c>
      <c r="AGZ52" s="989">
        <v>25</v>
      </c>
      <c r="AHA52" s="989">
        <v>0</v>
      </c>
      <c r="AHB52" s="989">
        <v>0</v>
      </c>
      <c r="AHC52" s="989">
        <v>12</v>
      </c>
      <c r="AHD52" s="989">
        <v>0</v>
      </c>
      <c r="AHE52" s="989">
        <v>0</v>
      </c>
      <c r="AHF52" s="989">
        <v>41</v>
      </c>
      <c r="AHG52" s="712">
        <v>7</v>
      </c>
      <c r="AHH52" s="712">
        <v>255.47</v>
      </c>
      <c r="AHI52" s="699">
        <v>44</v>
      </c>
      <c r="AHJ52" s="712">
        <v>40</v>
      </c>
      <c r="AHK52" s="712">
        <v>1459.85</v>
      </c>
      <c r="AHL52" s="712">
        <v>2</v>
      </c>
      <c r="AHM52" s="712">
        <v>0</v>
      </c>
      <c r="AHN52" s="712">
        <v>0</v>
      </c>
      <c r="AHO52" s="699">
        <v>43</v>
      </c>
      <c r="AHP52" s="712">
        <v>0</v>
      </c>
      <c r="AHQ52" s="712">
        <v>0</v>
      </c>
      <c r="AHR52" s="712">
        <v>23</v>
      </c>
      <c r="AHS52" s="712">
        <v>0</v>
      </c>
      <c r="AHT52" s="712">
        <v>0</v>
      </c>
      <c r="AHU52" s="699">
        <v>28</v>
      </c>
      <c r="AHV52" s="712">
        <v>3</v>
      </c>
      <c r="AHW52" s="712">
        <v>109.49</v>
      </c>
      <c r="AHX52" s="699">
        <v>72</v>
      </c>
      <c r="AHY52" s="712">
        <v>0</v>
      </c>
      <c r="AHZ52" s="712">
        <v>0</v>
      </c>
      <c r="AIA52" s="699">
        <v>63</v>
      </c>
      <c r="AIC52" s="714"/>
      <c r="AID52" s="725"/>
      <c r="AIE52" s="715"/>
      <c r="AIF52" s="714"/>
      <c r="AIG52" s="725"/>
      <c r="AIH52" s="715"/>
      <c r="AII52" s="715"/>
      <c r="AIJ52" s="712"/>
      <c r="AIK52" s="715"/>
      <c r="AIL52" s="1169">
        <v>104</v>
      </c>
      <c r="AIM52" s="1174">
        <v>58.653846153846153</v>
      </c>
      <c r="AIN52" s="1168">
        <f t="shared" si="33"/>
        <v>29</v>
      </c>
      <c r="AIO52" s="715">
        <v>114</v>
      </c>
      <c r="AIP52" s="725">
        <v>19.298245614035086</v>
      </c>
      <c r="AIQ52" s="715">
        <f t="shared" si="34"/>
        <v>67</v>
      </c>
      <c r="AIR52" s="1169">
        <v>104</v>
      </c>
      <c r="AIS52" s="1174">
        <v>39.423076923076927</v>
      </c>
      <c r="AIT52" s="1168">
        <f t="shared" si="35"/>
        <v>25</v>
      </c>
      <c r="AIU52" s="715">
        <v>112</v>
      </c>
      <c r="AIV52" s="725">
        <v>13.392857142857142</v>
      </c>
      <c r="AIW52" s="715">
        <f t="shared" si="36"/>
        <v>40</v>
      </c>
      <c r="AIX52" s="1169">
        <v>104</v>
      </c>
      <c r="AIY52" s="1174">
        <v>0.96153846153846156</v>
      </c>
      <c r="AIZ52" s="1168">
        <f t="shared" si="37"/>
        <v>39</v>
      </c>
      <c r="AJA52" s="715">
        <v>109</v>
      </c>
      <c r="AJB52" s="725">
        <v>19.26605504587156</v>
      </c>
      <c r="AJC52" s="715">
        <f t="shared" si="38"/>
        <v>32</v>
      </c>
      <c r="AJD52" s="714">
        <v>105</v>
      </c>
      <c r="AJE52" s="725">
        <v>8.5714285714285712</v>
      </c>
      <c r="AJF52" s="715">
        <v>16</v>
      </c>
      <c r="AJG52" s="699">
        <v>112</v>
      </c>
      <c r="AJH52" s="1099">
        <v>12.5</v>
      </c>
      <c r="AJI52" s="733">
        <v>69</v>
      </c>
      <c r="AJJ52" s="714">
        <v>105</v>
      </c>
      <c r="AJK52" s="712">
        <v>19.047619047619047</v>
      </c>
      <c r="AJL52" s="715">
        <v>11</v>
      </c>
      <c r="AJM52" s="699">
        <v>112</v>
      </c>
      <c r="AJN52" s="712">
        <v>21.428571428571427</v>
      </c>
      <c r="AJO52" s="715">
        <v>17</v>
      </c>
      <c r="AJP52" s="714">
        <v>104</v>
      </c>
      <c r="AJQ52" s="712">
        <v>18.269230769230766</v>
      </c>
      <c r="AJR52" s="715">
        <v>18</v>
      </c>
      <c r="AJS52" s="699">
        <v>123</v>
      </c>
      <c r="AJT52" s="712">
        <v>35.772357723577237</v>
      </c>
      <c r="AJU52" s="715">
        <f t="shared" si="39"/>
        <v>4</v>
      </c>
      <c r="AJV52" s="1178">
        <v>0</v>
      </c>
      <c r="AJW52" s="1099">
        <v>0</v>
      </c>
      <c r="AJX52" s="1099">
        <v>0</v>
      </c>
      <c r="AJY52" s="1099">
        <v>0</v>
      </c>
      <c r="AJZ52" s="1099">
        <v>0</v>
      </c>
      <c r="AKA52" s="1099">
        <v>0</v>
      </c>
      <c r="AKB52" s="1099">
        <v>0</v>
      </c>
      <c r="AKC52" s="1099">
        <v>0</v>
      </c>
      <c r="AKD52" s="1099">
        <v>0</v>
      </c>
      <c r="AKE52" s="1099">
        <v>100</v>
      </c>
      <c r="AKF52" s="1099">
        <v>0</v>
      </c>
      <c r="AKG52" s="1188">
        <v>1</v>
      </c>
      <c r="AKH52" s="985">
        <v>55.000000000000007</v>
      </c>
      <c r="AKI52" s="985">
        <v>0</v>
      </c>
      <c r="AKJ52" s="985">
        <v>10</v>
      </c>
      <c r="AKK52" s="985">
        <v>10</v>
      </c>
      <c r="AKL52" s="985">
        <v>15</v>
      </c>
      <c r="AKM52" s="985">
        <v>15</v>
      </c>
      <c r="AKN52" s="985">
        <v>5</v>
      </c>
      <c r="AKO52" s="985">
        <v>10</v>
      </c>
      <c r="AKP52" s="985">
        <v>35</v>
      </c>
      <c r="AKQ52" s="985">
        <v>5</v>
      </c>
      <c r="AKR52" s="985">
        <v>5</v>
      </c>
      <c r="AKS52" s="699">
        <v>20</v>
      </c>
      <c r="AKT52" s="714" t="s">
        <v>1650</v>
      </c>
      <c r="AKU52" s="715" t="s">
        <v>1650</v>
      </c>
      <c r="AKV52" s="715" t="s">
        <v>1633</v>
      </c>
      <c r="AKW52" s="715" t="s">
        <v>1634</v>
      </c>
      <c r="AKX52" s="715" t="s">
        <v>1634</v>
      </c>
      <c r="AKY52" s="715" t="s">
        <v>1680</v>
      </c>
      <c r="AKZ52" s="715" t="s">
        <v>1634</v>
      </c>
      <c r="ALA52" s="715">
        <v>2</v>
      </c>
      <c r="ALB52" s="715">
        <v>2</v>
      </c>
      <c r="ALC52" s="715">
        <v>-1</v>
      </c>
      <c r="ALD52" s="715">
        <v>1</v>
      </c>
      <c r="ALE52" s="715">
        <v>1</v>
      </c>
      <c r="ALF52" s="715">
        <v>-2</v>
      </c>
      <c r="ALG52" s="715">
        <v>1</v>
      </c>
      <c r="ALH52" s="715">
        <f t="shared" si="40"/>
        <v>4</v>
      </c>
      <c r="ALI52" s="715">
        <f t="shared" si="41"/>
        <v>43</v>
      </c>
      <c r="ALJ52" s="716" t="s">
        <v>31</v>
      </c>
      <c r="ALK52" s="712" t="s">
        <v>31</v>
      </c>
      <c r="ALL52" s="712" t="s">
        <v>1701</v>
      </c>
      <c r="ALM52" s="712" t="s">
        <v>31</v>
      </c>
      <c r="ALN52" s="712" t="s">
        <v>31</v>
      </c>
      <c r="ALO52" s="712" t="s">
        <v>1657</v>
      </c>
      <c r="ALP52" s="712" t="s">
        <v>31</v>
      </c>
      <c r="ALQ52" s="714">
        <v>3</v>
      </c>
      <c r="ALR52" s="715">
        <v>2</v>
      </c>
      <c r="ALS52" s="715">
        <v>1</v>
      </c>
      <c r="ALT52" s="715">
        <v>1</v>
      </c>
      <c r="ALU52" s="715">
        <v>1</v>
      </c>
      <c r="ALV52" s="715">
        <v>2</v>
      </c>
      <c r="ALW52" s="733">
        <v>3</v>
      </c>
      <c r="ALX52" s="981">
        <v>1.7783046828689981</v>
      </c>
      <c r="ALY52" s="715">
        <v>15</v>
      </c>
      <c r="ALZ52" s="731">
        <v>1.1855364552459988</v>
      </c>
      <c r="AMA52" s="715">
        <v>16</v>
      </c>
      <c r="AMB52" s="731">
        <v>0.59276822762299941</v>
      </c>
      <c r="AMC52" s="715">
        <v>24</v>
      </c>
      <c r="AMD52" s="731">
        <v>0.59276822762299941</v>
      </c>
      <c r="AME52" s="715">
        <v>46</v>
      </c>
      <c r="AMF52" s="715">
        <v>0.59276822762299941</v>
      </c>
      <c r="AMG52" s="715">
        <v>27</v>
      </c>
      <c r="AMH52" s="731">
        <v>1.1855364552459988</v>
      </c>
      <c r="AMI52" s="715">
        <v>17</v>
      </c>
      <c r="AMJ52" s="731">
        <v>1.7783046828689981</v>
      </c>
      <c r="AMK52" s="715">
        <v>12</v>
      </c>
      <c r="AML52" s="982">
        <v>1</v>
      </c>
      <c r="AMM52" s="699">
        <v>1</v>
      </c>
      <c r="AMN52" s="699">
        <v>1</v>
      </c>
      <c r="AMO52" s="716">
        <v>0.59276822762299941</v>
      </c>
      <c r="AMP52" s="715">
        <v>30</v>
      </c>
      <c r="AMQ52" s="712">
        <v>0.59276822762299941</v>
      </c>
      <c r="AMR52" s="715">
        <v>9</v>
      </c>
      <c r="AMS52" s="712">
        <v>0.59276822762299941</v>
      </c>
      <c r="AMT52" s="733">
        <v>9</v>
      </c>
      <c r="AMU52" s="982">
        <v>0</v>
      </c>
      <c r="AMV52" s="731">
        <v>0</v>
      </c>
      <c r="AMW52" s="715">
        <v>32</v>
      </c>
      <c r="AMX52" s="716" t="s">
        <v>1687</v>
      </c>
      <c r="AMY52" s="712" t="s">
        <v>1687</v>
      </c>
      <c r="AMZ52" s="715">
        <v>1</v>
      </c>
      <c r="ANA52" s="715">
        <v>1</v>
      </c>
      <c r="ANB52" s="715">
        <v>2</v>
      </c>
      <c r="ANC52" s="715">
        <v>55</v>
      </c>
      <c r="AND52" s="1201" t="s">
        <v>1632</v>
      </c>
      <c r="ANE52" s="1202" t="s">
        <v>1632</v>
      </c>
      <c r="ANF52" s="1202" t="s">
        <v>1632</v>
      </c>
      <c r="ANG52" s="1202" t="s">
        <v>1632</v>
      </c>
      <c r="ANH52" s="725">
        <v>5</v>
      </c>
      <c r="ANI52" s="725">
        <v>5</v>
      </c>
      <c r="ANJ52" s="725">
        <v>5</v>
      </c>
      <c r="ANK52" s="725">
        <v>5</v>
      </c>
      <c r="ANL52" s="1303">
        <f t="shared" si="42"/>
        <v>20</v>
      </c>
      <c r="ANM52" s="1303">
        <f t="shared" si="43"/>
        <v>1</v>
      </c>
      <c r="ANN52" s="983" t="s">
        <v>1632</v>
      </c>
      <c r="ANO52" s="725" t="s">
        <v>1632</v>
      </c>
      <c r="ANP52" s="725" t="s">
        <v>1625</v>
      </c>
      <c r="ANQ52" s="725" t="s">
        <v>1632</v>
      </c>
      <c r="ANR52" s="725">
        <v>5</v>
      </c>
      <c r="ANS52" s="725">
        <v>5</v>
      </c>
      <c r="ANT52" s="725">
        <v>0</v>
      </c>
      <c r="ANU52" s="725">
        <v>5</v>
      </c>
      <c r="ANV52" s="715">
        <f t="shared" si="44"/>
        <v>15</v>
      </c>
      <c r="ANW52" s="715">
        <f t="shared" si="45"/>
        <v>46</v>
      </c>
      <c r="ANX52" s="982">
        <v>5</v>
      </c>
      <c r="ANY52" s="715">
        <v>1005</v>
      </c>
      <c r="ANZ52" s="1089">
        <v>21.187000000000001</v>
      </c>
      <c r="AOA52" s="715">
        <v>10</v>
      </c>
      <c r="AOB52" s="1089">
        <v>1.7</v>
      </c>
      <c r="AOC52" s="1188">
        <f t="shared" si="46"/>
        <v>62</v>
      </c>
      <c r="AOD52" s="1089">
        <v>71.323999999999998</v>
      </c>
      <c r="AOE52" s="1188">
        <f t="shared" si="47"/>
        <v>20</v>
      </c>
      <c r="AOF52" s="699">
        <v>23</v>
      </c>
      <c r="AOG52" s="985">
        <v>13.633669235328986</v>
      </c>
      <c r="AOH52" s="1188">
        <v>9</v>
      </c>
      <c r="AOI52" s="699">
        <v>0</v>
      </c>
      <c r="AOJ52" s="985">
        <v>0</v>
      </c>
      <c r="AOK52" s="1188">
        <v>60</v>
      </c>
      <c r="AOL52" s="699">
        <v>5</v>
      </c>
      <c r="AOM52" s="985">
        <v>2.9638411381149967</v>
      </c>
      <c r="AON52" s="1188">
        <v>4</v>
      </c>
      <c r="AOO52" s="699">
        <v>0</v>
      </c>
      <c r="AOP52" s="985">
        <v>0</v>
      </c>
      <c r="AOQ52" s="1188">
        <v>61</v>
      </c>
      <c r="AOR52" s="983" t="s">
        <v>1625</v>
      </c>
      <c r="AOS52" s="725" t="s">
        <v>1625</v>
      </c>
      <c r="AOT52" s="725" t="s">
        <v>1625</v>
      </c>
      <c r="AOU52" s="725" t="s">
        <v>1625</v>
      </c>
      <c r="AOV52" s="725">
        <v>0</v>
      </c>
      <c r="AOW52" s="725">
        <v>0</v>
      </c>
      <c r="AOX52" s="725">
        <v>0</v>
      </c>
      <c r="AOY52" s="725">
        <v>0</v>
      </c>
      <c r="AOZ52" s="715">
        <f t="shared" si="48"/>
        <v>0</v>
      </c>
      <c r="APA52" s="715">
        <f t="shared" si="49"/>
        <v>25</v>
      </c>
      <c r="APB52" s="1993" t="s">
        <v>1632</v>
      </c>
      <c r="APC52" s="1994" t="s">
        <v>1625</v>
      </c>
      <c r="APD52" s="1994" t="s">
        <v>1625</v>
      </c>
      <c r="APE52" s="1994" t="s">
        <v>1625</v>
      </c>
      <c r="APF52" s="1995">
        <v>5</v>
      </c>
      <c r="APG52" s="1995">
        <v>0</v>
      </c>
      <c r="APH52" s="1995">
        <v>0</v>
      </c>
      <c r="API52" s="1995">
        <v>0</v>
      </c>
      <c r="APJ52" s="715">
        <f t="shared" si="50"/>
        <v>5</v>
      </c>
      <c r="APK52" s="715">
        <f t="shared" si="51"/>
        <v>59</v>
      </c>
      <c r="APL52" s="715">
        <v>0</v>
      </c>
      <c r="APM52" s="725">
        <v>0</v>
      </c>
      <c r="APN52" s="715">
        <v>17</v>
      </c>
      <c r="APO52" s="715">
        <v>0</v>
      </c>
      <c r="APP52" s="725">
        <v>0</v>
      </c>
      <c r="APQ52" s="715">
        <v>18</v>
      </c>
      <c r="APR52" s="1169">
        <v>2</v>
      </c>
      <c r="APS52" s="1168">
        <v>480</v>
      </c>
      <c r="APT52" s="1168">
        <v>3840</v>
      </c>
      <c r="APU52" s="989">
        <v>240</v>
      </c>
      <c r="APV52" s="989">
        <v>1920</v>
      </c>
      <c r="APW52" s="989">
        <v>227.75800711743776</v>
      </c>
      <c r="APX52" s="989">
        <v>4</v>
      </c>
      <c r="APY52" s="989">
        <v>1</v>
      </c>
      <c r="APZ52" s="989">
        <v>15</v>
      </c>
      <c r="AQA52" s="989">
        <v>120</v>
      </c>
      <c r="AQB52" s="989">
        <v>15</v>
      </c>
      <c r="AQC52" s="989">
        <v>120</v>
      </c>
      <c r="AQD52" s="1099">
        <v>7.1174377224199299</v>
      </c>
      <c r="AQE52" s="989">
        <v>38</v>
      </c>
      <c r="AQF52" s="989">
        <v>3</v>
      </c>
      <c r="AQG52" s="989">
        <v>495</v>
      </c>
      <c r="AQH52" s="989">
        <v>3960</v>
      </c>
      <c r="AQI52" s="989">
        <v>255</v>
      </c>
      <c r="AQJ52" s="989">
        <v>2040</v>
      </c>
      <c r="AQK52" s="989">
        <v>234.87544483985766</v>
      </c>
      <c r="AQL52" s="729">
        <v>7</v>
      </c>
      <c r="AQM52" s="987"/>
      <c r="AQQ52" s="715">
        <v>227</v>
      </c>
      <c r="AQR52" s="715">
        <v>187</v>
      </c>
      <c r="AQS52" s="989">
        <v>12</v>
      </c>
      <c r="AQT52" s="1099">
        <v>6.4171122994652414</v>
      </c>
      <c r="AQU52" s="989">
        <f t="shared" si="52"/>
        <v>20</v>
      </c>
      <c r="AQV52" s="989">
        <v>3</v>
      </c>
      <c r="AQW52" s="989">
        <v>25</v>
      </c>
      <c r="AQX52" s="1099">
        <v>2.6666666666666665</v>
      </c>
      <c r="AQY52" s="989">
        <f t="shared" si="53"/>
        <v>70</v>
      </c>
      <c r="AQZ52" s="989">
        <v>0</v>
      </c>
      <c r="ARA52" s="989">
        <v>12</v>
      </c>
      <c r="ARB52" s="989">
        <v>0</v>
      </c>
      <c r="ARC52" s="989">
        <f t="shared" si="54"/>
        <v>65</v>
      </c>
      <c r="ARD52" s="1668">
        <v>2.4385026737967914</v>
      </c>
      <c r="ARE52" s="1667">
        <f t="shared" si="55"/>
        <v>28</v>
      </c>
      <c r="ARF52" s="1168">
        <v>13</v>
      </c>
      <c r="ARG52" s="1099">
        <v>15.384615384615385</v>
      </c>
      <c r="ARH52" s="989">
        <f t="shared" si="56"/>
        <v>41</v>
      </c>
      <c r="ARI52" s="715">
        <v>18</v>
      </c>
      <c r="ARJ52" s="985">
        <v>11.111111111111111</v>
      </c>
      <c r="ARK52" s="699">
        <f t="shared" si="57"/>
        <v>10</v>
      </c>
      <c r="ARL52" s="989">
        <v>32</v>
      </c>
      <c r="ARM52" s="715">
        <v>1</v>
      </c>
      <c r="ARN52" s="985">
        <v>3.125</v>
      </c>
      <c r="ARO52" s="699">
        <f t="shared" si="58"/>
        <v>1</v>
      </c>
      <c r="ARP52" s="707">
        <v>57</v>
      </c>
      <c r="ARQ52" s="990">
        <v>5</v>
      </c>
      <c r="ARR52" s="719">
        <v>8.7719298245614024</v>
      </c>
      <c r="ARS52" s="979">
        <f t="shared" si="59"/>
        <v>21</v>
      </c>
      <c r="ART52" s="715">
        <v>49</v>
      </c>
      <c r="ARU52" s="699">
        <f t="shared" si="59"/>
        <v>44</v>
      </c>
      <c r="ARV52" s="715" t="s">
        <v>31</v>
      </c>
      <c r="ARW52" s="715" t="s">
        <v>31</v>
      </c>
      <c r="ARX52" s="985" t="s">
        <v>31</v>
      </c>
      <c r="ARY52" s="699" t="str">
        <f t="shared" si="60"/>
        <v>-</v>
      </c>
      <c r="ARZ52" s="715" t="s">
        <v>31</v>
      </c>
      <c r="ASA52" s="715" t="s">
        <v>31</v>
      </c>
      <c r="ASB52" s="712" t="s">
        <v>31</v>
      </c>
      <c r="ASC52" s="699" t="str">
        <f t="shared" si="61"/>
        <v>-</v>
      </c>
      <c r="ASD52" s="712">
        <v>52.777777777777779</v>
      </c>
      <c r="ASE52" s="712">
        <v>25</v>
      </c>
      <c r="ASF52" s="712">
        <v>8.3333333333333321</v>
      </c>
      <c r="ASG52" s="712">
        <v>5.5555555555555554</v>
      </c>
      <c r="ASH52" s="712">
        <v>2.7777777777777777</v>
      </c>
      <c r="ASI52" s="712">
        <v>2.7777777777777777</v>
      </c>
      <c r="ASJ52" s="712">
        <v>2.7777777777777777</v>
      </c>
      <c r="ASK52" s="712">
        <v>0</v>
      </c>
      <c r="ASL52" s="712">
        <v>0</v>
      </c>
      <c r="ASM52" s="715">
        <v>19</v>
      </c>
      <c r="ASN52" s="715">
        <v>9</v>
      </c>
      <c r="ASO52" s="715">
        <v>3</v>
      </c>
      <c r="ASP52" s="715">
        <v>2</v>
      </c>
      <c r="ASQ52" s="715">
        <v>1</v>
      </c>
      <c r="ASR52" s="715">
        <v>1</v>
      </c>
      <c r="ASS52" s="715">
        <v>1</v>
      </c>
      <c r="AST52" s="715">
        <v>0</v>
      </c>
      <c r="ASU52" s="715">
        <v>0</v>
      </c>
      <c r="ASV52" s="715">
        <v>36</v>
      </c>
      <c r="ASW52" s="712" t="s">
        <v>31</v>
      </c>
      <c r="ASX52" s="712" t="s">
        <v>31</v>
      </c>
      <c r="ASY52" s="712" t="s">
        <v>31</v>
      </c>
      <c r="ASZ52" s="712" t="s">
        <v>31</v>
      </c>
      <c r="ATA52" s="712" t="s">
        <v>31</v>
      </c>
      <c r="ATB52" s="712" t="s">
        <v>31</v>
      </c>
      <c r="ATC52" s="712" t="s">
        <v>31</v>
      </c>
      <c r="ATD52" s="712" t="s">
        <v>31</v>
      </c>
      <c r="ATE52" s="712" t="s">
        <v>31</v>
      </c>
      <c r="ATF52" s="715">
        <v>0</v>
      </c>
      <c r="ATG52" s="715">
        <v>0</v>
      </c>
      <c r="ATH52" s="715">
        <v>0</v>
      </c>
      <c r="ATI52" s="715">
        <v>0</v>
      </c>
      <c r="ATJ52" s="715">
        <v>0</v>
      </c>
      <c r="ATK52" s="715">
        <v>0</v>
      </c>
      <c r="ATL52" s="715">
        <v>0</v>
      </c>
      <c r="ATM52" s="715">
        <v>0</v>
      </c>
      <c r="ATN52" s="715">
        <v>0</v>
      </c>
      <c r="ATO52" s="715">
        <v>0</v>
      </c>
      <c r="ATP52" s="712" t="s">
        <v>31</v>
      </c>
      <c r="ATQ52" s="712" t="s">
        <v>31</v>
      </c>
      <c r="ATR52" s="712" t="s">
        <v>31</v>
      </c>
      <c r="ATS52" s="712" t="s">
        <v>31</v>
      </c>
      <c r="ATT52" s="712" t="s">
        <v>31</v>
      </c>
      <c r="ATU52" s="712" t="s">
        <v>31</v>
      </c>
      <c r="ATV52" s="712" t="s">
        <v>31</v>
      </c>
      <c r="ATW52" s="712" t="s">
        <v>31</v>
      </c>
      <c r="ATX52" s="712" t="s">
        <v>31</v>
      </c>
      <c r="ATY52" s="715">
        <v>0</v>
      </c>
      <c r="ATZ52" s="715">
        <v>0</v>
      </c>
      <c r="AUA52" s="715">
        <v>0</v>
      </c>
      <c r="AUB52" s="715">
        <v>0</v>
      </c>
      <c r="AUC52" s="715">
        <v>0</v>
      </c>
      <c r="AUD52" s="715">
        <v>0</v>
      </c>
      <c r="AUE52" s="715">
        <v>0</v>
      </c>
      <c r="AUF52" s="715">
        <v>0</v>
      </c>
      <c r="AUG52" s="715">
        <v>0</v>
      </c>
      <c r="AUH52" s="715">
        <v>0</v>
      </c>
      <c r="AUI52" s="712" t="s">
        <v>1648</v>
      </c>
      <c r="AUJ52" s="712" t="s">
        <v>1623</v>
      </c>
      <c r="AUK52" s="709">
        <v>20</v>
      </c>
      <c r="AUL52" s="978">
        <v>1</v>
      </c>
      <c r="AUM52" s="703" t="s">
        <v>1632</v>
      </c>
      <c r="AUN52" s="703" t="s">
        <v>1632</v>
      </c>
      <c r="AUO52" s="703" t="s">
        <v>1632</v>
      </c>
      <c r="AUP52" s="701" t="s">
        <v>1632</v>
      </c>
      <c r="AUQ52" s="712" t="s">
        <v>1625</v>
      </c>
      <c r="AUR52" s="712" t="s">
        <v>1627</v>
      </c>
      <c r="AUS52" s="712" t="s">
        <v>1627</v>
      </c>
      <c r="AUT52" s="712" t="s">
        <v>1627</v>
      </c>
      <c r="AUU52" s="712" t="s">
        <v>1625</v>
      </c>
      <c r="AUV52" s="712" t="s">
        <v>1685</v>
      </c>
      <c r="AUW52" s="3968" t="s">
        <v>1648</v>
      </c>
      <c r="AUX52" s="712" t="s">
        <v>5403</v>
      </c>
      <c r="AUY52" s="712" t="s">
        <v>1773</v>
      </c>
      <c r="AUZ52" s="699">
        <v>61</v>
      </c>
      <c r="AVA52" s="699">
        <v>5</v>
      </c>
      <c r="AVB52" s="985">
        <v>8.1</v>
      </c>
      <c r="AVC52" s="699">
        <v>0</v>
      </c>
      <c r="AVD52" s="712">
        <v>0</v>
      </c>
      <c r="AVE52" s="699">
        <f t="shared" si="62"/>
        <v>25</v>
      </c>
      <c r="AVF52" s="712">
        <v>5</v>
      </c>
      <c r="AVG52" s="978">
        <v>20</v>
      </c>
      <c r="AVH52" s="712" t="s">
        <v>1632</v>
      </c>
      <c r="AVI52" s="712" t="s">
        <v>1625</v>
      </c>
      <c r="AVJ52" s="712" t="s">
        <v>1625</v>
      </c>
      <c r="AVK52" s="712" t="s">
        <v>1625</v>
      </c>
      <c r="AVL52" s="716">
        <v>0</v>
      </c>
      <c r="AVM52" s="699">
        <f t="shared" si="63"/>
        <v>60</v>
      </c>
      <c r="AVN52" s="715">
        <v>0</v>
      </c>
      <c r="AVO52" s="712">
        <v>0</v>
      </c>
      <c r="AVP52" s="699">
        <f t="shared" si="64"/>
        <v>39</v>
      </c>
      <c r="AVQ52" s="715">
        <v>0</v>
      </c>
      <c r="AVR52" s="712">
        <v>0</v>
      </c>
      <c r="AVS52" s="699">
        <f t="shared" si="65"/>
        <v>14</v>
      </c>
      <c r="AVT52" s="715">
        <v>0</v>
      </c>
      <c r="AVU52" s="712">
        <v>0</v>
      </c>
      <c r="AVV52" s="699">
        <f t="shared" si="66"/>
        <v>29</v>
      </c>
      <c r="AVW52" s="715">
        <v>0</v>
      </c>
      <c r="AVX52" s="712">
        <v>0</v>
      </c>
      <c r="AVY52" s="733">
        <v>0</v>
      </c>
      <c r="AVZ52" s="716">
        <v>0</v>
      </c>
      <c r="AWA52" s="699">
        <f t="shared" si="67"/>
        <v>26</v>
      </c>
      <c r="AWB52" s="715">
        <v>0</v>
      </c>
      <c r="AWC52" s="712">
        <v>0</v>
      </c>
      <c r="AWD52" s="699">
        <f t="shared" si="68"/>
        <v>9</v>
      </c>
      <c r="AWE52" s="715">
        <v>0</v>
      </c>
      <c r="AWF52" s="712">
        <v>42</v>
      </c>
      <c r="AWG52" s="699">
        <f t="shared" si="69"/>
        <v>5</v>
      </c>
      <c r="AWH52" s="715">
        <v>2</v>
      </c>
      <c r="AWI52" s="714" t="s">
        <v>31</v>
      </c>
      <c r="AWJ52" s="715" t="s">
        <v>31</v>
      </c>
      <c r="AWK52" s="715" t="s">
        <v>31</v>
      </c>
      <c r="AWL52" s="715" t="s">
        <v>31</v>
      </c>
      <c r="AWM52" s="715" t="s">
        <v>31</v>
      </c>
      <c r="AWN52" s="715" t="s">
        <v>31</v>
      </c>
      <c r="AWO52" s="715" t="s">
        <v>31</v>
      </c>
      <c r="AWP52" s="715">
        <v>27</v>
      </c>
      <c r="AWQ52" s="715" t="s">
        <v>31</v>
      </c>
      <c r="AWR52" s="715">
        <v>27</v>
      </c>
      <c r="AWS52" s="716" t="s">
        <v>31</v>
      </c>
      <c r="AWT52" s="699" t="str">
        <f t="shared" si="70"/>
        <v>-</v>
      </c>
      <c r="AWU52" s="712" t="s">
        <v>31</v>
      </c>
      <c r="AWV52" s="699" t="str">
        <f t="shared" si="70"/>
        <v>-</v>
      </c>
      <c r="AWW52" s="712" t="s">
        <v>31</v>
      </c>
      <c r="AWX52" s="699" t="str">
        <f t="shared" si="3"/>
        <v>-</v>
      </c>
      <c r="AWY52" s="712" t="s">
        <v>31</v>
      </c>
      <c r="AWZ52" s="699" t="str">
        <f t="shared" si="71"/>
        <v>-</v>
      </c>
      <c r="AXA52" s="712" t="s">
        <v>31</v>
      </c>
      <c r="AXB52" s="712" t="s">
        <v>31</v>
      </c>
      <c r="AXC52" s="712" t="s">
        <v>31</v>
      </c>
      <c r="AXD52" s="699" t="str">
        <f t="shared" si="4"/>
        <v>-</v>
      </c>
      <c r="AXE52" s="712">
        <v>0.10299999999999999</v>
      </c>
      <c r="AXF52" s="699">
        <f t="shared" si="5"/>
        <v>3</v>
      </c>
      <c r="AXG52" s="712" t="s">
        <v>31</v>
      </c>
      <c r="AXH52" s="699" t="str">
        <f t="shared" si="6"/>
        <v>-</v>
      </c>
      <c r="AXI52" s="712">
        <v>0.10299999999999999</v>
      </c>
      <c r="AXK52" s="3969">
        <v>97</v>
      </c>
      <c r="AXL52" s="3970">
        <v>100</v>
      </c>
      <c r="AXM52" s="715">
        <f t="shared" si="72"/>
        <v>10</v>
      </c>
      <c r="AXN52" s="3969">
        <v>45.714285714285715</v>
      </c>
      <c r="AXO52" s="3970">
        <v>105</v>
      </c>
      <c r="AXP52" s="715">
        <f t="shared" si="73"/>
        <v>13</v>
      </c>
      <c r="AXQ52" s="2024">
        <v>1701</v>
      </c>
      <c r="AXR52" s="2024">
        <v>1731</v>
      </c>
      <c r="AXS52" s="3029">
        <v>1.733102253032925</v>
      </c>
      <c r="AXT52" s="2024" t="s">
        <v>8059</v>
      </c>
      <c r="AXU52" s="2024">
        <v>295</v>
      </c>
      <c r="AXV52" s="2024">
        <v>279</v>
      </c>
      <c r="AXW52" s="3029">
        <v>5.7347670250896101</v>
      </c>
      <c r="AXX52" s="2024" t="s">
        <v>8056</v>
      </c>
      <c r="AXY52" s="3029">
        <v>17.342739564961786</v>
      </c>
      <c r="AXZ52" s="3029">
        <v>16.11785095320624</v>
      </c>
      <c r="AYA52" s="3029">
        <v>-1.2248886117555458</v>
      </c>
      <c r="AYB52" s="2024" t="s">
        <v>7682</v>
      </c>
      <c r="AYC52" s="2123">
        <v>756</v>
      </c>
      <c r="AYD52" s="2024">
        <v>698</v>
      </c>
      <c r="AYE52" s="3029">
        <v>8.3094555873925628</v>
      </c>
      <c r="AYF52" s="2024" t="s">
        <v>8058</v>
      </c>
      <c r="AYG52" s="2024">
        <v>216</v>
      </c>
      <c r="AYH52" s="2024">
        <v>273</v>
      </c>
      <c r="AYI52" s="3029">
        <v>20.879120879120876</v>
      </c>
      <c r="AYJ52" s="2024" t="s">
        <v>8057</v>
      </c>
      <c r="AYK52" s="2024">
        <v>7308</v>
      </c>
      <c r="AYL52" s="2024">
        <v>6919</v>
      </c>
      <c r="AYM52" s="3029">
        <v>5.622199739846792</v>
      </c>
      <c r="AYN52" s="2024" t="s">
        <v>8056</v>
      </c>
      <c r="AYO52" s="2024">
        <v>22760000</v>
      </c>
      <c r="AYP52" s="2024">
        <v>30287386</v>
      </c>
      <c r="AYQ52" s="3029">
        <v>24.853204565095183</v>
      </c>
      <c r="AYR52" s="2024" t="s">
        <v>8057</v>
      </c>
      <c r="AYS52" s="2024">
        <v>14890000</v>
      </c>
      <c r="AYT52" s="2024">
        <v>15758700</v>
      </c>
      <c r="AYU52" s="3029">
        <v>5.5125105497280913</v>
      </c>
      <c r="AYV52" s="2024" t="s">
        <v>8056</v>
      </c>
      <c r="AYW52" s="2024">
        <v>6000000</v>
      </c>
      <c r="AYX52" s="2024">
        <v>8986418</v>
      </c>
      <c r="AYY52" s="3029">
        <v>33.232573868698296</v>
      </c>
      <c r="AYZ52" s="2024" t="s">
        <v>8057</v>
      </c>
      <c r="AZA52" s="2024">
        <v>40000</v>
      </c>
      <c r="AZB52" s="2024">
        <v>0</v>
      </c>
      <c r="AZC52" s="3029" t="s">
        <v>31</v>
      </c>
      <c r="AZD52" s="2024" t="s">
        <v>31</v>
      </c>
      <c r="AZE52" s="2024">
        <v>1700000</v>
      </c>
      <c r="AZF52" s="2024">
        <v>5532368</v>
      </c>
      <c r="AZG52" s="3029">
        <v>69.271747649469447</v>
      </c>
      <c r="AZH52" s="2024" t="s">
        <v>8057</v>
      </c>
      <c r="AZI52" s="2024">
        <v>50000</v>
      </c>
      <c r="AZJ52" s="2024">
        <v>0</v>
      </c>
      <c r="AZK52" s="3029" t="s">
        <v>31</v>
      </c>
      <c r="AZL52" s="2024" t="s">
        <v>31</v>
      </c>
      <c r="AZM52" s="2024">
        <v>0</v>
      </c>
      <c r="AZN52" s="2024">
        <v>9900</v>
      </c>
      <c r="AZO52" s="3029">
        <v>100</v>
      </c>
      <c r="AZP52" s="2024" t="s">
        <v>8057</v>
      </c>
      <c r="AZQ52" s="2024">
        <v>0</v>
      </c>
      <c r="AZR52" s="2024">
        <v>0</v>
      </c>
      <c r="AZS52" s="3029" t="s">
        <v>31</v>
      </c>
      <c r="AZT52" s="2024" t="s">
        <v>31</v>
      </c>
      <c r="AZU52" s="2024">
        <v>80000</v>
      </c>
      <c r="AZV52" s="2024">
        <v>0</v>
      </c>
      <c r="AZW52" s="3029" t="s">
        <v>31</v>
      </c>
      <c r="AZX52" s="2024" t="s">
        <v>31</v>
      </c>
      <c r="AZY52" s="2123">
        <v>195093000</v>
      </c>
      <c r="AZZ52" s="2024">
        <v>177913566</v>
      </c>
      <c r="BAA52" s="3029">
        <v>9.6560562447497631</v>
      </c>
      <c r="BAB52" s="2024" t="s">
        <v>8058</v>
      </c>
      <c r="BAC52" s="2024">
        <v>57368000</v>
      </c>
      <c r="BAD52" s="2024">
        <v>70805698</v>
      </c>
      <c r="BAE52" s="3029">
        <v>18.978272059404034</v>
      </c>
      <c r="BAF52" s="2024" t="s">
        <v>8057</v>
      </c>
      <c r="BAG52" s="2024">
        <v>310701000</v>
      </c>
      <c r="BAH52" s="2024">
        <v>321295716</v>
      </c>
      <c r="BAI52" s="3029">
        <v>3.2974968144299766</v>
      </c>
      <c r="BAJ52" s="2024" t="s">
        <v>8056</v>
      </c>
      <c r="BAK52" s="2123">
        <v>141263000</v>
      </c>
      <c r="BAL52" s="2024">
        <v>123697071</v>
      </c>
      <c r="BAM52" s="3029">
        <v>14.200763896826629</v>
      </c>
      <c r="BAN52" s="2024" t="s">
        <v>8057</v>
      </c>
      <c r="BAO52" s="2024">
        <v>0</v>
      </c>
      <c r="BAP52" s="2024">
        <v>0</v>
      </c>
      <c r="BAQ52" s="3029" t="s">
        <v>31</v>
      </c>
      <c r="BAR52" s="2024" t="s">
        <v>31</v>
      </c>
      <c r="BAS52" s="2024">
        <v>33636000</v>
      </c>
      <c r="BAT52" s="2024">
        <v>42304491</v>
      </c>
      <c r="BAU52" s="3029">
        <v>20.490711021673803</v>
      </c>
      <c r="BAV52" s="2024" t="s">
        <v>8057</v>
      </c>
      <c r="BAW52" s="2024">
        <v>0</v>
      </c>
      <c r="BAX52" s="2024">
        <v>6563925</v>
      </c>
      <c r="BAY52" s="3029">
        <v>100</v>
      </c>
      <c r="BAZ52" s="2024" t="s">
        <v>8057</v>
      </c>
      <c r="BBA52" s="2024">
        <v>20194000</v>
      </c>
      <c r="BBB52" s="2024">
        <v>5348079</v>
      </c>
      <c r="BBC52" s="3029">
        <v>277.59352470298217</v>
      </c>
      <c r="BBD52" s="2024" t="s">
        <v>8057</v>
      </c>
      <c r="BBE52" s="2123">
        <v>4727000</v>
      </c>
      <c r="BBF52" s="2024">
        <v>6956977</v>
      </c>
      <c r="BBG52" s="3029">
        <v>32.053821652709217</v>
      </c>
      <c r="BBH52" s="2024" t="s">
        <v>8057</v>
      </c>
      <c r="BBI52" s="2024">
        <v>0</v>
      </c>
      <c r="BBJ52" s="2024">
        <v>0</v>
      </c>
      <c r="BBK52" s="3029" t="s">
        <v>31</v>
      </c>
      <c r="BBL52" s="2024" t="s">
        <v>31</v>
      </c>
      <c r="BBM52" s="2024">
        <v>52641000</v>
      </c>
      <c r="BBN52" s="2024">
        <v>63848721</v>
      </c>
      <c r="BBO52" s="3029">
        <v>17.553556006235425</v>
      </c>
      <c r="BBP52" s="2024" t="s">
        <v>8057</v>
      </c>
      <c r="BBQ52" s="2123">
        <v>21184000</v>
      </c>
      <c r="BBR52" s="2024">
        <v>20308513</v>
      </c>
      <c r="BBS52" s="3029">
        <v>4.3109360099383025</v>
      </c>
      <c r="BBT52" s="2024" t="s">
        <v>8056</v>
      </c>
      <c r="BBU52" s="2024">
        <v>723000</v>
      </c>
      <c r="BBV52" s="2024">
        <v>2142354</v>
      </c>
      <c r="BBW52" s="3029">
        <v>66.252075987441856</v>
      </c>
      <c r="BBX52" s="2024" t="s">
        <v>8057</v>
      </c>
      <c r="BBY52" s="2024">
        <v>4740000</v>
      </c>
      <c r="BBZ52" s="2024">
        <v>5345017</v>
      </c>
      <c r="BCA52" s="3029">
        <v>11.319271762840046</v>
      </c>
      <c r="BCB52" s="2024" t="s">
        <v>8057</v>
      </c>
      <c r="BCC52" s="2024">
        <v>8740000</v>
      </c>
      <c r="BCD52" s="2024">
        <v>7714147</v>
      </c>
      <c r="BCE52" s="3029">
        <v>13.298333568183239</v>
      </c>
      <c r="BCF52" s="2024" t="s">
        <v>8057</v>
      </c>
      <c r="BCG52" s="2024">
        <v>511000</v>
      </c>
      <c r="BCH52" s="2024">
        <v>1298990</v>
      </c>
      <c r="BCI52" s="3029">
        <v>60.661744894110036</v>
      </c>
      <c r="BCJ52" s="2024" t="s">
        <v>8057</v>
      </c>
      <c r="BCK52" s="2024">
        <v>121751000</v>
      </c>
      <c r="BCL52" s="2024">
        <v>96088859</v>
      </c>
      <c r="BCM52" s="3029">
        <v>26.706676785494992</v>
      </c>
      <c r="BCN52" s="2024" t="s">
        <v>8057</v>
      </c>
      <c r="BCO52" s="2024">
        <v>2248000</v>
      </c>
      <c r="BCP52" s="2024">
        <v>289953</v>
      </c>
      <c r="BCQ52" s="3029">
        <v>675.2980655485544</v>
      </c>
      <c r="BCR52" s="2024" t="s">
        <v>8057</v>
      </c>
      <c r="BCS52" s="2024">
        <v>3333000</v>
      </c>
      <c r="BCT52" s="2024">
        <v>7435482</v>
      </c>
      <c r="BCU52" s="3029">
        <v>55.174392191387192</v>
      </c>
      <c r="BCV52" s="2024" t="s">
        <v>8057</v>
      </c>
      <c r="BCW52" s="2024">
        <v>17759000</v>
      </c>
      <c r="BCX52" s="2024">
        <v>16108074</v>
      </c>
      <c r="BCY52" s="3029">
        <v>10.249058950188569</v>
      </c>
      <c r="BCZ52" s="2024" t="s">
        <v>8057</v>
      </c>
      <c r="BDA52" s="2024">
        <v>6494000</v>
      </c>
      <c r="BDB52" s="2024">
        <v>9517617</v>
      </c>
      <c r="BDC52" s="3029">
        <v>31.768634942969442</v>
      </c>
      <c r="BDD52" s="2024" t="s">
        <v>8057</v>
      </c>
      <c r="BDE52" s="2024">
        <v>3261000</v>
      </c>
      <c r="BDF52" s="2024">
        <v>1367784</v>
      </c>
      <c r="BDG52" s="3029">
        <v>138.41483743047149</v>
      </c>
      <c r="BDH52" s="2024" t="s">
        <v>8057</v>
      </c>
      <c r="BDI52" s="2024">
        <v>0</v>
      </c>
      <c r="BDJ52" s="2024">
        <v>1232115</v>
      </c>
      <c r="BDK52" s="3029">
        <v>100</v>
      </c>
      <c r="BDL52" s="2024" t="s">
        <v>8057</v>
      </c>
      <c r="BDM52" s="2024">
        <v>19964000</v>
      </c>
      <c r="BDN52" s="2024">
        <v>24477901</v>
      </c>
      <c r="BDO52" s="3029">
        <v>18.440719243042935</v>
      </c>
      <c r="BDP52" s="2024" t="s">
        <v>8057</v>
      </c>
      <c r="BDQ52" s="2024">
        <v>214000</v>
      </c>
      <c r="BDR52" s="2024">
        <v>426636</v>
      </c>
      <c r="BDS52" s="3029">
        <v>49.840144760404655</v>
      </c>
      <c r="BDT52" s="2024" t="s">
        <v>8057</v>
      </c>
      <c r="BDU52" s="2024">
        <v>0</v>
      </c>
      <c r="BDV52" s="2024">
        <v>844860</v>
      </c>
      <c r="BDW52" s="3029">
        <v>100</v>
      </c>
      <c r="BDX52" s="2024" t="s">
        <v>8057</v>
      </c>
      <c r="BDY52" s="2024">
        <v>0</v>
      </c>
      <c r="BDZ52" s="2024">
        <v>0</v>
      </c>
      <c r="BEA52" s="3029" t="s">
        <v>31</v>
      </c>
      <c r="BEB52" s="2024" t="s">
        <v>31</v>
      </c>
      <c r="BEC52" s="2024">
        <v>0</v>
      </c>
      <c r="BED52" s="2024">
        <v>0</v>
      </c>
      <c r="BEE52" s="3029" t="s">
        <v>31</v>
      </c>
      <c r="BEF52" s="2024" t="s">
        <v>31</v>
      </c>
      <c r="BEG52" s="2024">
        <v>31334000</v>
      </c>
      <c r="BEH52" s="2024">
        <v>21615678</v>
      </c>
      <c r="BEI52" s="3029">
        <v>44.959598306377444</v>
      </c>
      <c r="BEJ52" s="2024" t="s">
        <v>8057</v>
      </c>
      <c r="BEK52" s="2024">
        <v>38319000</v>
      </c>
      <c r="BEL52" s="2024">
        <v>74903076</v>
      </c>
      <c r="BEM52" s="3029">
        <v>48.84188734785738</v>
      </c>
      <c r="BEN52" s="2024" t="s">
        <v>8057</v>
      </c>
      <c r="BEO52" s="2024">
        <v>0</v>
      </c>
      <c r="BEP52" s="2024">
        <v>0</v>
      </c>
      <c r="BEQ52" s="3029" t="s">
        <v>31</v>
      </c>
      <c r="BER52" s="2024" t="s">
        <v>31</v>
      </c>
      <c r="BES52" s="2024">
        <v>30126000</v>
      </c>
      <c r="BET52" s="2024">
        <v>30178660</v>
      </c>
      <c r="BEU52" s="3029">
        <v>0.17449416243134408</v>
      </c>
      <c r="BEV52" s="2024" t="s">
        <v>8059</v>
      </c>
      <c r="BEW52" s="2123">
        <v>1704</v>
      </c>
      <c r="BEX52" s="2024">
        <v>1723</v>
      </c>
      <c r="BEY52" s="3029">
        <v>1.1027278003482195</v>
      </c>
      <c r="BEZ52" s="2024" t="s">
        <v>8059</v>
      </c>
      <c r="BFA52" s="2024">
        <v>302</v>
      </c>
      <c r="BFB52" s="2024">
        <v>264</v>
      </c>
      <c r="BFC52" s="3029">
        <v>14.393939393939405</v>
      </c>
      <c r="BFD52" s="2024" t="s">
        <v>8057</v>
      </c>
      <c r="BFE52" s="3029">
        <v>17.72300469483568</v>
      </c>
      <c r="BFF52" s="3029">
        <v>15.322112594312246</v>
      </c>
      <c r="BFG52" s="3029">
        <v>-2.4008921005234338</v>
      </c>
      <c r="BFH52" s="2024" t="s">
        <v>7682</v>
      </c>
      <c r="BFI52" s="2780" t="s">
        <v>1625</v>
      </c>
      <c r="BFJ52" s="1495" t="s">
        <v>1625</v>
      </c>
      <c r="BFK52" s="1495" t="s">
        <v>1625</v>
      </c>
      <c r="BFL52" s="1495" t="s">
        <v>1625</v>
      </c>
      <c r="BFM52" s="1212">
        <v>0</v>
      </c>
      <c r="BFN52" s="1212">
        <v>0</v>
      </c>
      <c r="BFO52" s="1212">
        <v>0</v>
      </c>
      <c r="BFP52" s="1212">
        <v>0</v>
      </c>
      <c r="BFQ52" s="988">
        <f t="shared" si="74"/>
        <v>0</v>
      </c>
      <c r="BFR52" s="988">
        <f t="shared" si="75"/>
        <v>74</v>
      </c>
      <c r="BFS52" s="1993" t="s">
        <v>1632</v>
      </c>
      <c r="BFT52" s="1994" t="s">
        <v>1632</v>
      </c>
      <c r="BFU52" s="1994" t="s">
        <v>1632</v>
      </c>
      <c r="BFV52" s="1994" t="s">
        <v>1625</v>
      </c>
      <c r="BFW52" s="1995">
        <v>5</v>
      </c>
      <c r="BFX52" s="1995">
        <v>5</v>
      </c>
      <c r="BFY52" s="1995">
        <v>5</v>
      </c>
      <c r="BFZ52" s="1995">
        <v>0</v>
      </c>
      <c r="BGA52" s="1303">
        <f t="shared" si="76"/>
        <v>15</v>
      </c>
      <c r="BGB52" s="1303">
        <f t="shared" si="77"/>
        <v>20</v>
      </c>
      <c r="BGC52" s="1993" t="s">
        <v>1625</v>
      </c>
      <c r="BGD52" s="1994" t="s">
        <v>1625</v>
      </c>
      <c r="BGE52" s="1994" t="s">
        <v>1625</v>
      </c>
      <c r="BGF52" s="1994" t="s">
        <v>1625</v>
      </c>
      <c r="BGG52" s="1995">
        <v>0</v>
      </c>
      <c r="BGH52" s="1995">
        <v>0</v>
      </c>
      <c r="BGI52" s="1995">
        <v>0</v>
      </c>
      <c r="BGJ52" s="1995">
        <v>0</v>
      </c>
      <c r="BGK52" s="1303">
        <f t="shared" si="78"/>
        <v>0</v>
      </c>
      <c r="BGL52" s="1303">
        <f t="shared" si="79"/>
        <v>14</v>
      </c>
      <c r="BGM52" s="1993" t="s">
        <v>1632</v>
      </c>
      <c r="BGN52" s="1994" t="s">
        <v>1632</v>
      </c>
      <c r="BGO52" s="1994" t="s">
        <v>1632</v>
      </c>
      <c r="BGP52" s="1994" t="s">
        <v>1632</v>
      </c>
      <c r="BGQ52" s="1995">
        <v>5</v>
      </c>
      <c r="BGR52" s="1995">
        <v>5</v>
      </c>
      <c r="BGS52" s="1995">
        <v>5</v>
      </c>
      <c r="BGT52" s="1995">
        <v>5</v>
      </c>
      <c r="BGU52" s="1303">
        <f t="shared" si="80"/>
        <v>20</v>
      </c>
      <c r="BGV52" s="1303">
        <f t="shared" si="81"/>
        <v>1</v>
      </c>
      <c r="BGW52" s="1993" t="s">
        <v>1632</v>
      </c>
      <c r="BGX52" s="1994" t="s">
        <v>1625</v>
      </c>
      <c r="BGY52" s="1994" t="s">
        <v>1625</v>
      </c>
      <c r="BGZ52" s="1994" t="s">
        <v>1625</v>
      </c>
      <c r="BHA52" s="1995">
        <v>5</v>
      </c>
      <c r="BHB52" s="1995">
        <v>0</v>
      </c>
      <c r="BHC52" s="1995">
        <v>0</v>
      </c>
      <c r="BHD52" s="1995">
        <v>0</v>
      </c>
      <c r="BHE52" s="1303">
        <f t="shared" si="82"/>
        <v>5</v>
      </c>
      <c r="BHF52" s="1303">
        <f t="shared" si="83"/>
        <v>73</v>
      </c>
      <c r="BHG52" s="1993" t="s">
        <v>1632</v>
      </c>
      <c r="BHH52" s="1994" t="s">
        <v>1632</v>
      </c>
      <c r="BHI52" s="1994" t="s">
        <v>1632</v>
      </c>
      <c r="BHJ52" s="1994" t="s">
        <v>1632</v>
      </c>
      <c r="BHK52" s="1995">
        <v>5</v>
      </c>
      <c r="BHL52" s="1995">
        <v>5</v>
      </c>
      <c r="BHM52" s="1995">
        <v>5</v>
      </c>
      <c r="BHN52" s="1995">
        <v>5</v>
      </c>
      <c r="BHO52" s="1303">
        <f t="shared" si="84"/>
        <v>20</v>
      </c>
      <c r="BHP52" s="1303">
        <f t="shared" si="85"/>
        <v>1</v>
      </c>
      <c r="BHQ52" s="1993" t="s">
        <v>1632</v>
      </c>
      <c r="BHR52" s="1994" t="s">
        <v>1632</v>
      </c>
      <c r="BHS52" s="1994" t="s">
        <v>1632</v>
      </c>
      <c r="BHT52" s="1994" t="s">
        <v>1625</v>
      </c>
      <c r="BHU52" s="1995">
        <v>5</v>
      </c>
      <c r="BHV52" s="1995">
        <v>5</v>
      </c>
      <c r="BHW52" s="1995">
        <v>5</v>
      </c>
      <c r="BHX52" s="1995">
        <v>0</v>
      </c>
      <c r="BHY52" s="1303">
        <f t="shared" si="86"/>
        <v>15</v>
      </c>
      <c r="BHZ52" s="1303">
        <f t="shared" si="87"/>
        <v>42</v>
      </c>
      <c r="BIA52" s="1993" t="s">
        <v>1626</v>
      </c>
      <c r="BIB52" s="1994" t="s">
        <v>1626</v>
      </c>
      <c r="BIC52" s="1994" t="s">
        <v>1626</v>
      </c>
      <c r="BID52" s="1994" t="s">
        <v>1626</v>
      </c>
      <c r="BIE52" s="1994" t="s">
        <v>1626</v>
      </c>
      <c r="BIF52" s="4112">
        <f t="shared" si="88"/>
        <v>5</v>
      </c>
      <c r="BIG52" s="1303">
        <f t="shared" si="89"/>
        <v>1</v>
      </c>
      <c r="BIH52" s="2916">
        <v>6</v>
      </c>
      <c r="BII52" s="3967">
        <v>3.5587188612099641</v>
      </c>
      <c r="BIJ52" s="1303">
        <f t="shared" si="90"/>
        <v>38</v>
      </c>
      <c r="BIK52" s="2073">
        <v>0</v>
      </c>
      <c r="BIL52" s="1303">
        <v>0</v>
      </c>
      <c r="BIM52" s="1995" t="s">
        <v>81</v>
      </c>
      <c r="BIN52" s="1303" t="str">
        <f t="shared" si="91"/>
        <v>-</v>
      </c>
      <c r="BIO52" s="1993" t="s">
        <v>1626</v>
      </c>
      <c r="BIP52" s="1994" t="s">
        <v>1626</v>
      </c>
      <c r="BIQ52" s="1994" t="s">
        <v>1626</v>
      </c>
      <c r="BIR52" s="1994" t="s">
        <v>1626</v>
      </c>
      <c r="BIS52" s="1994" t="s">
        <v>1626</v>
      </c>
      <c r="BIT52" s="1994" t="s">
        <v>1626</v>
      </c>
      <c r="BIU52" s="1994" t="s">
        <v>1626</v>
      </c>
      <c r="BIV52" s="1994" t="s">
        <v>1626</v>
      </c>
      <c r="BIW52" s="1994" t="s">
        <v>1626</v>
      </c>
      <c r="BIX52" s="1994" t="s">
        <v>1626</v>
      </c>
      <c r="BIY52" s="3617">
        <f t="shared" si="92"/>
        <v>10</v>
      </c>
      <c r="BIZ52" s="2906">
        <f t="shared" si="93"/>
        <v>1</v>
      </c>
      <c r="BJA52" s="3971">
        <v>11</v>
      </c>
      <c r="BJB52" s="3972">
        <v>6.524317912218268</v>
      </c>
      <c r="BJC52" s="3971">
        <v>11</v>
      </c>
      <c r="BJD52" s="3972">
        <v>100</v>
      </c>
      <c r="BJE52" s="3972">
        <v>1</v>
      </c>
      <c r="BJF52" s="3971">
        <v>7</v>
      </c>
      <c r="BJG52" s="3972">
        <v>63.636363636363633</v>
      </c>
      <c r="BJH52" s="3972">
        <v>41</v>
      </c>
      <c r="BJI52" s="3971">
        <v>7</v>
      </c>
      <c r="BJJ52" s="3972">
        <v>63.636363636363633</v>
      </c>
      <c r="BJK52" s="3973">
        <v>33</v>
      </c>
      <c r="BJL52" s="3971">
        <v>24</v>
      </c>
      <c r="BJM52" s="3972">
        <v>14.234875444839856</v>
      </c>
      <c r="BJN52" s="3971">
        <v>9</v>
      </c>
      <c r="BJO52" s="3972">
        <v>37.5</v>
      </c>
      <c r="BJP52" s="3973">
        <v>20</v>
      </c>
      <c r="BJQ52" s="3971">
        <v>1953</v>
      </c>
      <c r="BJR52" s="3972">
        <v>1158.3629893238433</v>
      </c>
      <c r="BJS52" s="3971">
        <v>22</v>
      </c>
      <c r="BJT52" s="3972">
        <v>1.1264720942140296</v>
      </c>
      <c r="BJU52" s="3973">
        <v>11</v>
      </c>
      <c r="BJV52" s="2074">
        <v>0</v>
      </c>
      <c r="BJW52" s="1303">
        <f t="shared" si="7"/>
        <v>60</v>
      </c>
      <c r="BJX52" s="1993" t="s">
        <v>1632</v>
      </c>
      <c r="BJY52" s="1994" t="s">
        <v>1632</v>
      </c>
      <c r="BJZ52" s="1495" t="s">
        <v>1625</v>
      </c>
      <c r="BKA52" s="1495" t="s">
        <v>1625</v>
      </c>
      <c r="BKB52" s="1212">
        <v>5</v>
      </c>
      <c r="BKC52" s="1212">
        <v>5</v>
      </c>
      <c r="BKD52" s="1212">
        <v>0</v>
      </c>
      <c r="BKE52" s="1212">
        <v>0</v>
      </c>
      <c r="BKF52" s="988">
        <f t="shared" si="94"/>
        <v>10</v>
      </c>
      <c r="BKG52" s="988">
        <f t="shared" si="95"/>
        <v>24</v>
      </c>
      <c r="BKH52" s="2780" t="s">
        <v>1632</v>
      </c>
      <c r="BKI52" s="1495" t="s">
        <v>1632</v>
      </c>
      <c r="BKJ52" s="1495" t="s">
        <v>1625</v>
      </c>
      <c r="BKK52" s="1495" t="s">
        <v>1625</v>
      </c>
      <c r="BKL52" s="1212">
        <v>5</v>
      </c>
      <c r="BKM52" s="1212">
        <v>5</v>
      </c>
      <c r="BKN52" s="1212">
        <v>0</v>
      </c>
      <c r="BKO52" s="1212">
        <v>0</v>
      </c>
      <c r="BKP52" s="988">
        <f t="shared" si="96"/>
        <v>10</v>
      </c>
      <c r="BKQ52" s="988">
        <f t="shared" si="97"/>
        <v>15</v>
      </c>
      <c r="BKR52" s="2780" t="s">
        <v>1632</v>
      </c>
      <c r="BKS52" s="1495" t="s">
        <v>1632</v>
      </c>
      <c r="BKT52" s="1495" t="s">
        <v>1625</v>
      </c>
      <c r="BKU52" s="1495" t="s">
        <v>1625</v>
      </c>
      <c r="BKV52" s="1212">
        <v>15</v>
      </c>
      <c r="BKW52" s="1212">
        <v>15</v>
      </c>
      <c r="BKX52" s="1212">
        <v>0</v>
      </c>
      <c r="BKY52" s="1212">
        <v>0</v>
      </c>
      <c r="BKZ52" s="988">
        <f t="shared" si="98"/>
        <v>30</v>
      </c>
      <c r="BLA52" s="988">
        <f t="shared" si="99"/>
        <v>24</v>
      </c>
      <c r="BLB52" s="3971">
        <v>6</v>
      </c>
      <c r="BLC52" s="3972">
        <v>3.5587188612099641</v>
      </c>
      <c r="BLD52" s="3973">
        <v>14</v>
      </c>
      <c r="BLE52" s="3971">
        <v>0</v>
      </c>
      <c r="BLF52" s="3972">
        <v>0</v>
      </c>
      <c r="BLG52" s="3973">
        <v>14</v>
      </c>
      <c r="BLH52" s="3971">
        <v>2</v>
      </c>
      <c r="BLI52" s="3972">
        <v>1.1862396204033216</v>
      </c>
      <c r="BLJ52" s="3973">
        <v>13</v>
      </c>
      <c r="BLK52" s="3971">
        <v>1</v>
      </c>
      <c r="BLL52" s="3972">
        <v>0.59311981020166082</v>
      </c>
      <c r="BLM52" s="3973">
        <v>25</v>
      </c>
      <c r="BLN52" s="3971">
        <v>5</v>
      </c>
      <c r="BLO52" s="3972">
        <v>2.9655990510083035</v>
      </c>
      <c r="BLP52" s="3973">
        <v>5</v>
      </c>
      <c r="BLQ52" s="3971">
        <v>0</v>
      </c>
      <c r="BLR52" s="3972">
        <v>0</v>
      </c>
      <c r="BLS52" s="3973">
        <v>13</v>
      </c>
      <c r="BLT52" s="3971">
        <v>0</v>
      </c>
      <c r="BLU52" s="3972">
        <v>0</v>
      </c>
      <c r="BLV52" s="3973">
        <v>14</v>
      </c>
      <c r="BLW52" s="3971">
        <v>3</v>
      </c>
      <c r="BLX52" s="3972">
        <v>1.779359430604982</v>
      </c>
      <c r="BLY52" s="3973">
        <v>7</v>
      </c>
      <c r="BLZ52" s="2782">
        <v>0</v>
      </c>
      <c r="BMA52" s="2773">
        <v>0</v>
      </c>
      <c r="BMB52" s="988">
        <v>65</v>
      </c>
      <c r="BMC52" s="2782">
        <v>4</v>
      </c>
      <c r="BMD52" s="2773">
        <v>2.3724792408066433</v>
      </c>
      <c r="BME52" s="988">
        <v>6</v>
      </c>
      <c r="BMF52" s="2782">
        <v>0</v>
      </c>
      <c r="BMG52" s="2773">
        <v>0</v>
      </c>
      <c r="BMH52" s="988">
        <v>9</v>
      </c>
      <c r="BMI52" s="2782">
        <v>1</v>
      </c>
      <c r="BMJ52" s="2773">
        <v>0.59311981020166082</v>
      </c>
      <c r="BMK52" s="988">
        <v>4</v>
      </c>
      <c r="BML52" s="2782">
        <v>0</v>
      </c>
      <c r="BMM52" s="2773">
        <v>0</v>
      </c>
      <c r="BMN52" s="988">
        <v>10</v>
      </c>
      <c r="BMO52" s="2782">
        <v>0</v>
      </c>
      <c r="BMP52" s="2773">
        <v>0</v>
      </c>
      <c r="BMQ52" s="988">
        <v>2</v>
      </c>
      <c r="BMR52" s="2782">
        <v>0</v>
      </c>
      <c r="BMS52" s="2773">
        <v>0</v>
      </c>
      <c r="BMT52" s="988">
        <v>66</v>
      </c>
      <c r="BMU52" s="2782">
        <v>10</v>
      </c>
      <c r="BMV52" s="2773">
        <v>5.9311981020166069</v>
      </c>
      <c r="BMW52" s="988">
        <v>2</v>
      </c>
      <c r="BMX52" s="2782">
        <v>0</v>
      </c>
      <c r="BMY52" s="2773">
        <v>0</v>
      </c>
      <c r="BMZ52" s="988">
        <v>20</v>
      </c>
      <c r="BNA52" s="2782">
        <v>0</v>
      </c>
      <c r="BNB52" s="2773">
        <v>0</v>
      </c>
      <c r="BNC52" s="988">
        <v>28</v>
      </c>
      <c r="BND52" s="2782">
        <v>1</v>
      </c>
      <c r="BNE52" s="2773">
        <v>0.59311981020166082</v>
      </c>
      <c r="BNF52" s="988">
        <v>2</v>
      </c>
      <c r="BNG52" s="2782">
        <v>0</v>
      </c>
      <c r="BNH52" s="2773">
        <v>0</v>
      </c>
      <c r="BNI52" s="988">
        <v>19</v>
      </c>
      <c r="BNJ52" s="2782">
        <v>0</v>
      </c>
      <c r="BNK52" s="2773">
        <v>0</v>
      </c>
      <c r="BNL52" s="988">
        <v>30</v>
      </c>
      <c r="BNM52" s="2782">
        <v>0</v>
      </c>
      <c r="BNN52" s="2773">
        <v>0</v>
      </c>
      <c r="BNO52" s="988">
        <v>5</v>
      </c>
      <c r="BNQ52" s="729">
        <v>46</v>
      </c>
      <c r="BNR52" s="729">
        <v>3</v>
      </c>
      <c r="BNS52" s="729">
        <v>1687</v>
      </c>
      <c r="BNT52" s="729">
        <v>27.267338470657972</v>
      </c>
      <c r="BNU52" s="729">
        <v>1.7783046828689981</v>
      </c>
      <c r="BNV52" s="4113">
        <v>22</v>
      </c>
      <c r="BNW52" s="4113">
        <v>9</v>
      </c>
    </row>
    <row r="53" spans="1:1739" ht="13" x14ac:dyDescent="0.2">
      <c r="A53" s="696" t="s">
        <v>1786</v>
      </c>
      <c r="B53" s="697" t="s">
        <v>1787</v>
      </c>
      <c r="C53" s="697" t="s">
        <v>1646</v>
      </c>
      <c r="D53" s="697" t="s">
        <v>1646</v>
      </c>
      <c r="E53" s="697" t="s">
        <v>1733</v>
      </c>
      <c r="F53" s="698" t="s">
        <v>1788</v>
      </c>
      <c r="G53" s="699" t="s">
        <v>2349</v>
      </c>
      <c r="H53" s="700">
        <v>96</v>
      </c>
      <c r="I53" s="703">
        <v>6.91</v>
      </c>
      <c r="J53" s="699">
        <f t="shared" si="8"/>
        <v>70</v>
      </c>
      <c r="K53" s="702">
        <v>134</v>
      </c>
      <c r="L53" s="703">
        <v>7.25</v>
      </c>
      <c r="M53" s="710">
        <f t="shared" si="9"/>
        <v>26</v>
      </c>
      <c r="N53" s="712">
        <f t="shared" si="10"/>
        <v>0.33999999999999986</v>
      </c>
      <c r="O53" s="702">
        <v>106</v>
      </c>
      <c r="P53" s="703">
        <v>7.16</v>
      </c>
      <c r="Q53" s="710">
        <f t="shared" si="11"/>
        <v>37</v>
      </c>
      <c r="R53" s="712">
        <f t="shared" si="12"/>
        <v>-8.9999999999999858E-2</v>
      </c>
      <c r="S53" s="702">
        <v>132</v>
      </c>
      <c r="T53" s="703">
        <v>6.07</v>
      </c>
      <c r="U53" s="699">
        <f t="shared" si="100"/>
        <v>51</v>
      </c>
      <c r="V53" s="702">
        <v>124</v>
      </c>
      <c r="W53" s="703">
        <v>5.98</v>
      </c>
      <c r="X53" s="710">
        <f t="shared" si="0"/>
        <v>69</v>
      </c>
      <c r="Y53" s="712">
        <f t="shared" si="13"/>
        <v>-8.9999999999999858E-2</v>
      </c>
      <c r="Z53" s="702">
        <v>169</v>
      </c>
      <c r="AA53" s="703">
        <v>6.3964497041420119</v>
      </c>
      <c r="AB53" s="710">
        <f t="shared" si="101"/>
        <v>7</v>
      </c>
      <c r="AC53" s="712">
        <f t="shared" si="14"/>
        <v>0.41644970414201143</v>
      </c>
      <c r="AD53" s="706">
        <v>125</v>
      </c>
      <c r="AE53" s="701">
        <v>6.2320000000000002</v>
      </c>
      <c r="AF53" s="702">
        <v>44</v>
      </c>
      <c r="AG53" s="704">
        <v>6.8636363636363633</v>
      </c>
      <c r="AH53" s="705">
        <f t="shared" si="102"/>
        <v>11</v>
      </c>
      <c r="AI53" s="707">
        <v>84</v>
      </c>
      <c r="AJ53" s="704">
        <v>6.4761904761904763</v>
      </c>
      <c r="AK53" s="705">
        <f t="shared" si="103"/>
        <v>10</v>
      </c>
      <c r="AL53" s="702">
        <v>41</v>
      </c>
      <c r="AM53" s="704">
        <v>5.7317073170731705</v>
      </c>
      <c r="AN53" s="1595">
        <f t="shared" si="104"/>
        <v>39</v>
      </c>
      <c r="AO53" s="4086"/>
      <c r="AP53" s="717">
        <v>80.7</v>
      </c>
      <c r="AQ53" s="705">
        <v>47</v>
      </c>
      <c r="AR53" s="709">
        <v>87.2</v>
      </c>
      <c r="AS53" s="705">
        <v>3</v>
      </c>
      <c r="AT53" s="709">
        <v>-1.0999999999999943</v>
      </c>
      <c r="AU53" s="701">
        <v>0.79999999999999716</v>
      </c>
      <c r="AV53" s="702">
        <v>80</v>
      </c>
      <c r="AW53" s="715">
        <f t="shared" si="15"/>
        <v>21</v>
      </c>
      <c r="AX53" s="710">
        <v>70</v>
      </c>
      <c r="AY53" s="715">
        <f t="shared" si="16"/>
        <v>36</v>
      </c>
      <c r="AZ53" s="702">
        <v>240</v>
      </c>
      <c r="BA53" s="711">
        <f t="shared" si="105"/>
        <v>15</v>
      </c>
      <c r="BB53" s="702">
        <v>210</v>
      </c>
      <c r="BC53" s="726">
        <v>39</v>
      </c>
      <c r="BD53" s="702">
        <v>108</v>
      </c>
      <c r="BE53" s="703">
        <v>19.444444444444446</v>
      </c>
      <c r="BF53" s="705">
        <f t="shared" si="17"/>
        <v>18</v>
      </c>
      <c r="BG53" s="702">
        <v>108</v>
      </c>
      <c r="BH53" s="703">
        <v>11.111111111111111</v>
      </c>
      <c r="BI53" s="705">
        <f t="shared" si="18"/>
        <v>15</v>
      </c>
      <c r="BJ53" s="702">
        <v>106</v>
      </c>
      <c r="BK53" s="703">
        <v>42.452830188679243</v>
      </c>
      <c r="BL53" s="705">
        <f t="shared" si="19"/>
        <v>14</v>
      </c>
      <c r="BM53" s="702">
        <v>107</v>
      </c>
      <c r="BN53" s="703">
        <v>17.75700934579439</v>
      </c>
      <c r="BO53" s="705">
        <v>43</v>
      </c>
      <c r="BP53" s="702">
        <v>102</v>
      </c>
      <c r="BQ53" s="703">
        <v>1.9607843137254901</v>
      </c>
      <c r="BR53" s="705">
        <v>55</v>
      </c>
      <c r="BS53" s="702">
        <v>106</v>
      </c>
      <c r="BT53" s="703">
        <v>40.566037735849058</v>
      </c>
      <c r="BU53" s="705">
        <v>71</v>
      </c>
      <c r="BV53" s="702">
        <v>49</v>
      </c>
      <c r="BW53" s="703">
        <v>59.183673469387756</v>
      </c>
      <c r="BX53" s="705">
        <f t="shared" si="20"/>
        <v>51</v>
      </c>
      <c r="BY53" s="702">
        <v>49</v>
      </c>
      <c r="BZ53" s="703">
        <v>71.428571428571431</v>
      </c>
      <c r="CA53" s="705">
        <f t="shared" si="21"/>
        <v>28</v>
      </c>
      <c r="CB53" s="702">
        <v>47</v>
      </c>
      <c r="CC53" s="703">
        <v>57.446808510638306</v>
      </c>
      <c r="CD53" s="705">
        <f t="shared" si="22"/>
        <v>23</v>
      </c>
      <c r="CE53" s="702">
        <v>48</v>
      </c>
      <c r="CF53" s="703">
        <v>37.5</v>
      </c>
      <c r="CG53" s="705">
        <v>37</v>
      </c>
      <c r="CH53" s="702">
        <v>39</v>
      </c>
      <c r="CI53" s="703">
        <v>7.6923076923076925</v>
      </c>
      <c r="CJ53" s="705">
        <f t="shared" si="106"/>
        <v>67</v>
      </c>
      <c r="CK53" s="702">
        <v>46</v>
      </c>
      <c r="CL53" s="703">
        <v>43.478260869565219</v>
      </c>
      <c r="CM53" s="705">
        <f t="shared" si="23"/>
        <v>23</v>
      </c>
      <c r="CN53" s="709">
        <v>12.2</v>
      </c>
      <c r="CO53" s="726">
        <v>6</v>
      </c>
      <c r="CP53" s="703">
        <v>2</v>
      </c>
      <c r="CQ53" s="703">
        <v>4.7</v>
      </c>
      <c r="CR53" s="704">
        <v>5.6</v>
      </c>
      <c r="CS53" s="709">
        <v>11.4</v>
      </c>
      <c r="CT53" s="701">
        <v>11.7</v>
      </c>
      <c r="CU53" s="712">
        <v>14.3</v>
      </c>
      <c r="CV53" s="729">
        <f t="shared" si="24"/>
        <v>8</v>
      </c>
      <c r="CW53" s="712">
        <v>2.5999999999999996</v>
      </c>
      <c r="CX53" s="712">
        <v>5.2</v>
      </c>
      <c r="CY53" s="712">
        <v>6.5</v>
      </c>
      <c r="CZ53" s="714">
        <v>108</v>
      </c>
      <c r="DA53" s="985">
        <v>82</v>
      </c>
      <c r="DB53" s="729">
        <v>74</v>
      </c>
      <c r="DC53" s="715">
        <v>26</v>
      </c>
      <c r="DD53" s="985">
        <v>80</v>
      </c>
      <c r="DE53" s="729">
        <v>73</v>
      </c>
      <c r="DF53" s="715">
        <v>58</v>
      </c>
      <c r="DG53" s="712">
        <v>82</v>
      </c>
      <c r="DH53" s="729">
        <v>72</v>
      </c>
      <c r="DI53" s="715">
        <v>24</v>
      </c>
      <c r="DJ53" s="712">
        <v>79</v>
      </c>
      <c r="DK53" s="729">
        <v>74</v>
      </c>
      <c r="DL53" s="716">
        <v>29.166666666666668</v>
      </c>
      <c r="DM53" s="710">
        <v>64</v>
      </c>
      <c r="DN53" s="715">
        <v>48</v>
      </c>
      <c r="DO53" s="717">
        <v>70.833333333333343</v>
      </c>
      <c r="DP53" s="710">
        <v>55</v>
      </c>
      <c r="DQ53" s="703">
        <v>0</v>
      </c>
      <c r="DR53" s="705">
        <v>18</v>
      </c>
      <c r="DS53" s="709">
        <v>77.777777777777786</v>
      </c>
      <c r="DT53" s="721">
        <v>16</v>
      </c>
      <c r="DU53" s="703">
        <v>0</v>
      </c>
      <c r="DV53" s="705">
        <v>17</v>
      </c>
      <c r="DW53" s="718">
        <v>56.666666666666664</v>
      </c>
      <c r="DX53" s="705">
        <v>61</v>
      </c>
      <c r="DY53" s="703">
        <v>11.111111111111111</v>
      </c>
      <c r="DZ53" s="705">
        <v>22</v>
      </c>
      <c r="EA53" s="702">
        <v>98</v>
      </c>
      <c r="EB53" s="719">
        <v>70.408163265306129</v>
      </c>
      <c r="EC53" s="705">
        <f t="shared" si="1"/>
        <v>63</v>
      </c>
      <c r="ED53" s="702">
        <v>47</v>
      </c>
      <c r="EE53" s="719">
        <v>53.191489361702125</v>
      </c>
      <c r="EF53" s="705">
        <v>33</v>
      </c>
      <c r="EG53" s="702">
        <v>87</v>
      </c>
      <c r="EH53" s="720">
        <v>57.47126436781609</v>
      </c>
      <c r="EI53" s="705">
        <v>53</v>
      </c>
      <c r="EJ53" s="768">
        <v>84</v>
      </c>
      <c r="EK53" s="3956">
        <v>0.83333333333333337</v>
      </c>
      <c r="EL53" s="3957">
        <v>48</v>
      </c>
      <c r="EM53" s="3958">
        <v>7.1428571428571423</v>
      </c>
      <c r="EN53" s="770">
        <v>57</v>
      </c>
      <c r="EO53" s="768">
        <v>88</v>
      </c>
      <c r="EP53" s="1583">
        <v>1.875</v>
      </c>
      <c r="EQ53" s="2356">
        <v>6</v>
      </c>
      <c r="ER53" s="3958">
        <v>18.181818181818183</v>
      </c>
      <c r="ES53" s="770">
        <v>47</v>
      </c>
      <c r="ET53" s="768">
        <v>88</v>
      </c>
      <c r="EU53" s="1583">
        <v>0.83333333333333337</v>
      </c>
      <c r="EV53" s="2356">
        <v>42</v>
      </c>
      <c r="EW53" s="3958">
        <v>13.636363636363635</v>
      </c>
      <c r="EX53" s="770">
        <v>67</v>
      </c>
      <c r="EY53" s="3974">
        <v>85</v>
      </c>
      <c r="EZ53" s="1583">
        <v>1.1428571428571428</v>
      </c>
      <c r="FA53" s="2356">
        <v>7</v>
      </c>
      <c r="FB53" s="3966">
        <v>8.235294117647058</v>
      </c>
      <c r="FC53" s="3975">
        <v>17</v>
      </c>
      <c r="FD53" s="768">
        <v>88</v>
      </c>
      <c r="FE53" s="3957">
        <v>0.72222222222222221</v>
      </c>
      <c r="FF53" s="3957">
        <v>56</v>
      </c>
      <c r="FG53" s="3958">
        <v>10.227272727272728</v>
      </c>
      <c r="FH53" s="770">
        <v>18</v>
      </c>
      <c r="FI53" s="3965">
        <v>85</v>
      </c>
      <c r="FJ53" s="3957">
        <v>0.5</v>
      </c>
      <c r="FK53" s="3957">
        <v>36</v>
      </c>
      <c r="FL53" s="3966">
        <v>1.1764705882352942</v>
      </c>
      <c r="FM53" s="3965">
        <v>57</v>
      </c>
      <c r="FN53" s="768">
        <v>84</v>
      </c>
      <c r="FO53" s="3957">
        <v>0.5</v>
      </c>
      <c r="FP53" s="3957">
        <v>51</v>
      </c>
      <c r="FQ53" s="3958">
        <v>1.1904761904761905</v>
      </c>
      <c r="FR53" s="770">
        <v>73</v>
      </c>
      <c r="FS53" s="768">
        <v>78</v>
      </c>
      <c r="FT53" s="3957">
        <v>3.2916666666666665</v>
      </c>
      <c r="FU53" s="3957">
        <v>14</v>
      </c>
      <c r="FV53" s="3958">
        <v>30.76923076923077</v>
      </c>
      <c r="FW53" s="770">
        <v>65</v>
      </c>
      <c r="FX53" s="714">
        <v>48</v>
      </c>
      <c r="FY53" s="725">
        <v>33.333333333333329</v>
      </c>
      <c r="FZ53" s="715">
        <v>2</v>
      </c>
      <c r="GA53" s="702">
        <v>37</v>
      </c>
      <c r="GB53" s="727">
        <v>1.625</v>
      </c>
      <c r="GC53" s="726">
        <v>7</v>
      </c>
      <c r="GD53" s="720">
        <v>10.810810810810811</v>
      </c>
      <c r="GE53" s="705">
        <v>4</v>
      </c>
      <c r="GF53" s="702">
        <v>36</v>
      </c>
      <c r="GG53" s="712">
        <v>0</v>
      </c>
      <c r="GH53" s="729">
        <v>62</v>
      </c>
      <c r="GI53" s="720">
        <v>0</v>
      </c>
      <c r="GJ53" s="705">
        <v>62</v>
      </c>
      <c r="GK53" s="702">
        <v>38</v>
      </c>
      <c r="GL53" s="712">
        <v>0.5</v>
      </c>
      <c r="GM53" s="729">
        <v>50</v>
      </c>
      <c r="GN53" s="720">
        <v>2.6315789473684208</v>
      </c>
      <c r="GO53" s="705">
        <v>63</v>
      </c>
      <c r="GP53" s="702">
        <v>37</v>
      </c>
      <c r="GQ53" s="712">
        <v>0</v>
      </c>
      <c r="GR53" s="729">
        <v>56</v>
      </c>
      <c r="GS53" s="720">
        <v>0</v>
      </c>
      <c r="GT53" s="705">
        <v>56</v>
      </c>
      <c r="GU53" s="702">
        <v>45</v>
      </c>
      <c r="GV53" s="726">
        <v>0.96153846153846156</v>
      </c>
      <c r="GW53" s="726">
        <v>65</v>
      </c>
      <c r="GX53" s="720">
        <v>28.888888888888886</v>
      </c>
      <c r="GY53" s="705">
        <v>3</v>
      </c>
      <c r="GZ53" s="702">
        <v>37</v>
      </c>
      <c r="HA53" s="726">
        <v>0</v>
      </c>
      <c r="HB53" s="726">
        <v>44</v>
      </c>
      <c r="HC53" s="720">
        <v>0</v>
      </c>
      <c r="HD53" s="705">
        <v>44</v>
      </c>
      <c r="HE53" s="702">
        <v>37</v>
      </c>
      <c r="HF53" s="726">
        <v>0</v>
      </c>
      <c r="HG53" s="726">
        <v>47</v>
      </c>
      <c r="HH53" s="720">
        <v>0</v>
      </c>
      <c r="HI53" s="705">
        <v>47</v>
      </c>
      <c r="HJ53" s="702">
        <v>38</v>
      </c>
      <c r="HK53" s="726">
        <v>4</v>
      </c>
      <c r="HL53" s="726">
        <v>1</v>
      </c>
      <c r="HM53" s="720">
        <v>2.6315789473684208</v>
      </c>
      <c r="HN53" s="705">
        <v>8</v>
      </c>
      <c r="HO53" s="709">
        <v>12.711864406779661</v>
      </c>
      <c r="HP53" s="703">
        <v>2.5423728813559325</v>
      </c>
      <c r="HQ53" s="703">
        <v>25.423728813559322</v>
      </c>
      <c r="HR53" s="703">
        <v>10.16949152542373</v>
      </c>
      <c r="HS53" s="1299">
        <v>4.2372881355932197</v>
      </c>
      <c r="HT53" s="1299">
        <v>7.6271186440677967</v>
      </c>
      <c r="HU53" s="1299">
        <v>24.576271186440678</v>
      </c>
      <c r="HV53" s="1299">
        <v>1.6949152542372881</v>
      </c>
      <c r="HW53" s="1299">
        <v>27.118644067796609</v>
      </c>
      <c r="HX53" s="1300">
        <v>118</v>
      </c>
      <c r="HY53" s="709">
        <v>19.047619047619047</v>
      </c>
      <c r="HZ53" s="709">
        <v>2.3809523809523809</v>
      </c>
      <c r="IA53" s="709">
        <v>59.920634920634917</v>
      </c>
      <c r="IB53" s="709">
        <v>22.222222222222221</v>
      </c>
      <c r="IC53" s="709">
        <v>9.1269841269841265</v>
      </c>
      <c r="ID53" s="709">
        <v>41.666666666666671</v>
      </c>
      <c r="IE53" s="709">
        <v>45.634920634920633</v>
      </c>
      <c r="IF53" s="709">
        <v>3.5714285714285712</v>
      </c>
      <c r="IG53" s="709">
        <v>53.968253968253968</v>
      </c>
      <c r="IH53" s="1300">
        <v>252</v>
      </c>
      <c r="II53" s="1265">
        <v>0</v>
      </c>
      <c r="IJ53" s="1266">
        <v>3</v>
      </c>
      <c r="IK53" s="1266">
        <v>0</v>
      </c>
      <c r="IL53" s="1266">
        <v>0</v>
      </c>
      <c r="IM53" s="1266">
        <v>8</v>
      </c>
      <c r="IN53" s="1266">
        <v>15</v>
      </c>
      <c r="IO53" s="1266" t="s">
        <v>31</v>
      </c>
      <c r="IP53" s="1266">
        <v>0</v>
      </c>
      <c r="IQ53" s="1267">
        <v>26</v>
      </c>
      <c r="IR53" s="1268">
        <v>2</v>
      </c>
      <c r="IS53" s="1269">
        <v>3</v>
      </c>
      <c r="IT53" s="1269">
        <v>0</v>
      </c>
      <c r="IU53" s="1269">
        <v>0</v>
      </c>
      <c r="IV53" s="1269">
        <v>14</v>
      </c>
      <c r="IW53" s="1269">
        <v>36</v>
      </c>
      <c r="IX53" s="1269" t="s">
        <v>31</v>
      </c>
      <c r="IY53" s="1269">
        <v>0</v>
      </c>
      <c r="IZ53" s="1267">
        <v>55</v>
      </c>
      <c r="JA53" s="1268">
        <v>3</v>
      </c>
      <c r="JB53" s="1269">
        <v>4</v>
      </c>
      <c r="JC53" s="1269">
        <v>0</v>
      </c>
      <c r="JD53" s="1269">
        <v>0</v>
      </c>
      <c r="JE53" s="1269">
        <v>6</v>
      </c>
      <c r="JF53" s="1269">
        <v>11</v>
      </c>
      <c r="JG53" s="1269" t="s">
        <v>31</v>
      </c>
      <c r="JH53" s="1269">
        <v>0</v>
      </c>
      <c r="JI53" s="1270">
        <v>24</v>
      </c>
      <c r="JJ53" s="1268">
        <v>0</v>
      </c>
      <c r="JK53" s="1269">
        <v>11.538461538461538</v>
      </c>
      <c r="JL53" s="1269">
        <v>0</v>
      </c>
      <c r="JM53" s="1269">
        <v>0</v>
      </c>
      <c r="JN53" s="1269">
        <v>30.76923076923077</v>
      </c>
      <c r="JO53" s="1269">
        <v>57.692307692307686</v>
      </c>
      <c r="JP53" s="1269" t="s">
        <v>31</v>
      </c>
      <c r="JQ53" s="1269">
        <v>0</v>
      </c>
      <c r="JR53" s="1270">
        <v>100</v>
      </c>
      <c r="JS53" s="1268">
        <v>3.6363636363636362</v>
      </c>
      <c r="JT53" s="1269">
        <v>5.4545454545454541</v>
      </c>
      <c r="JU53" s="1269">
        <v>0</v>
      </c>
      <c r="JV53" s="1269">
        <v>0</v>
      </c>
      <c r="JW53" s="1269">
        <v>25.454545454545453</v>
      </c>
      <c r="JX53" s="1269">
        <v>65.454545454545453</v>
      </c>
      <c r="JY53" s="1269" t="s">
        <v>31</v>
      </c>
      <c r="JZ53" s="1269">
        <v>0</v>
      </c>
      <c r="KA53" s="1270">
        <v>100</v>
      </c>
      <c r="KB53" s="1268">
        <v>12.5</v>
      </c>
      <c r="KC53" s="1269">
        <v>16.666666666666664</v>
      </c>
      <c r="KD53" s="1269">
        <v>0</v>
      </c>
      <c r="KE53" s="1269">
        <v>0</v>
      </c>
      <c r="KF53" s="1269">
        <v>25</v>
      </c>
      <c r="KG53" s="1269">
        <v>45.833333333333329</v>
      </c>
      <c r="KH53" s="1269" t="s">
        <v>31</v>
      </c>
      <c r="KI53" s="1269">
        <v>0</v>
      </c>
      <c r="KJ53" s="1270">
        <v>100</v>
      </c>
      <c r="KK53" s="718">
        <v>51.642796967144058</v>
      </c>
      <c r="KL53" s="705">
        <v>24</v>
      </c>
      <c r="KM53" s="718">
        <v>94.029850746268664</v>
      </c>
      <c r="KN53" s="705">
        <v>5</v>
      </c>
      <c r="KO53" s="725">
        <v>3.9709649871904356</v>
      </c>
      <c r="KP53" s="715">
        <v>38</v>
      </c>
      <c r="KQ53" s="725">
        <v>0.23484201537147734</v>
      </c>
      <c r="KR53" s="715">
        <v>26</v>
      </c>
      <c r="KS53" s="725">
        <v>1.5105196907031109</v>
      </c>
      <c r="KT53" s="715">
        <v>77</v>
      </c>
      <c r="KU53" s="1212">
        <v>0</v>
      </c>
      <c r="KV53" s="715">
        <v>49</v>
      </c>
      <c r="KW53" s="725">
        <v>10.264227642276422</v>
      </c>
      <c r="KX53" s="715">
        <v>35</v>
      </c>
      <c r="KY53" s="715">
        <v>18.261099365750528</v>
      </c>
      <c r="KZ53" s="715">
        <v>29</v>
      </c>
      <c r="LA53" s="728">
        <v>0</v>
      </c>
      <c r="LB53" s="729">
        <v>10</v>
      </c>
      <c r="LC53" s="729">
        <v>10</v>
      </c>
      <c r="LD53" s="729">
        <v>40</v>
      </c>
      <c r="LE53" s="729">
        <v>0</v>
      </c>
      <c r="LF53" s="730">
        <v>60</v>
      </c>
      <c r="LG53" s="734">
        <v>59</v>
      </c>
      <c r="LH53" s="728">
        <v>0</v>
      </c>
      <c r="LI53" s="729">
        <v>0</v>
      </c>
      <c r="LJ53" s="706">
        <v>0</v>
      </c>
      <c r="LK53" s="705">
        <v>41</v>
      </c>
      <c r="LL53" s="1372" t="s">
        <v>1632</v>
      </c>
      <c r="LM53" s="976" t="s">
        <v>1625</v>
      </c>
      <c r="LN53" s="976" t="s">
        <v>1632</v>
      </c>
      <c r="LO53" s="976" t="s">
        <v>1632</v>
      </c>
      <c r="LP53" s="729">
        <v>30</v>
      </c>
      <c r="LQ53" s="1023">
        <v>25</v>
      </c>
      <c r="LR53" s="1372" t="s">
        <v>1625</v>
      </c>
      <c r="LS53" s="976" t="s">
        <v>1625</v>
      </c>
      <c r="LT53" s="976" t="s">
        <v>1625</v>
      </c>
      <c r="LU53" s="976" t="s">
        <v>1625</v>
      </c>
      <c r="LV53" s="729">
        <v>0</v>
      </c>
      <c r="LW53" s="1023">
        <v>41</v>
      </c>
      <c r="LX53" s="1372" t="s">
        <v>1625</v>
      </c>
      <c r="LY53" s="976" t="s">
        <v>1625</v>
      </c>
      <c r="LZ53" s="976" t="s">
        <v>1625</v>
      </c>
      <c r="MA53" s="976" t="s">
        <v>1625</v>
      </c>
      <c r="MB53" s="729">
        <v>0</v>
      </c>
      <c r="MC53" s="1023">
        <v>71</v>
      </c>
      <c r="MD53" s="1372" t="s">
        <v>1632</v>
      </c>
      <c r="ME53" s="976" t="s">
        <v>1632</v>
      </c>
      <c r="MF53" s="976" t="s">
        <v>1632</v>
      </c>
      <c r="MG53" s="976" t="s">
        <v>1632</v>
      </c>
      <c r="MH53" s="729">
        <v>40</v>
      </c>
      <c r="MI53" s="1023">
        <v>1</v>
      </c>
      <c r="MJ53" s="1372" t="s">
        <v>1632</v>
      </c>
      <c r="MK53" s="976" t="s">
        <v>1632</v>
      </c>
      <c r="ML53" s="976" t="s">
        <v>1625</v>
      </c>
      <c r="MM53" s="976" t="s">
        <v>1625</v>
      </c>
      <c r="MN53" s="729">
        <v>20</v>
      </c>
      <c r="MO53" s="1023">
        <v>53</v>
      </c>
      <c r="MP53" s="1372" t="s">
        <v>1625</v>
      </c>
      <c r="MQ53" s="976" t="s">
        <v>1625</v>
      </c>
      <c r="MR53" s="976" t="s">
        <v>1625</v>
      </c>
      <c r="MS53" s="976" t="s">
        <v>1625</v>
      </c>
      <c r="MT53" s="729">
        <v>0</v>
      </c>
      <c r="MU53" s="1023">
        <v>63</v>
      </c>
      <c r="MV53" s="1372" t="s">
        <v>1625</v>
      </c>
      <c r="MW53" s="976" t="s">
        <v>1625</v>
      </c>
      <c r="MX53" s="976" t="s">
        <v>1625</v>
      </c>
      <c r="MY53" s="729">
        <v>0</v>
      </c>
      <c r="MZ53" s="1023">
        <v>56</v>
      </c>
      <c r="NA53" s="1372" t="s">
        <v>1625</v>
      </c>
      <c r="NB53" s="976" t="s">
        <v>1632</v>
      </c>
      <c r="NC53" s="976" t="s">
        <v>1625</v>
      </c>
      <c r="ND53" s="976" t="s">
        <v>1625</v>
      </c>
      <c r="NE53" s="729">
        <v>10</v>
      </c>
      <c r="NF53" s="1023">
        <v>62</v>
      </c>
      <c r="NG53" s="976" t="s">
        <v>1625</v>
      </c>
      <c r="NH53" s="976" t="s">
        <v>1625</v>
      </c>
      <c r="NI53" s="976" t="s">
        <v>1625</v>
      </c>
      <c r="NJ53" s="976" t="s">
        <v>1625</v>
      </c>
      <c r="NK53" s="729">
        <v>0</v>
      </c>
      <c r="NL53" s="1023">
        <v>50</v>
      </c>
      <c r="NM53" s="715">
        <v>9.66</v>
      </c>
      <c r="NN53" s="715">
        <f t="shared" si="2"/>
        <v>66</v>
      </c>
      <c r="NO53" s="714">
        <v>58</v>
      </c>
      <c r="NP53" s="715">
        <v>38</v>
      </c>
      <c r="NQ53" s="731">
        <v>22.568093385214006</v>
      </c>
      <c r="NR53" s="715">
        <v>33</v>
      </c>
      <c r="NS53" s="715">
        <v>51</v>
      </c>
      <c r="NT53" s="715">
        <v>38</v>
      </c>
      <c r="NU53" s="731">
        <v>19.844357976653697</v>
      </c>
      <c r="NV53" s="715">
        <v>36</v>
      </c>
      <c r="NW53" s="715">
        <v>51</v>
      </c>
      <c r="NX53" s="715">
        <v>30</v>
      </c>
      <c r="NY53" s="725">
        <v>19.844357976653697</v>
      </c>
      <c r="NZ53" s="715">
        <v>23</v>
      </c>
      <c r="OA53" s="1303">
        <v>0</v>
      </c>
      <c r="OB53" s="1995">
        <v>0</v>
      </c>
      <c r="OC53" s="1303">
        <v>47</v>
      </c>
      <c r="OD53" s="1303">
        <v>0</v>
      </c>
      <c r="OE53" s="1995">
        <v>0</v>
      </c>
      <c r="OF53" s="1303">
        <v>47</v>
      </c>
      <c r="OG53" s="1303">
        <v>33</v>
      </c>
      <c r="OH53" s="1995">
        <v>1.2840466926070038</v>
      </c>
      <c r="OI53" s="1303">
        <v>57</v>
      </c>
      <c r="OJ53" s="699">
        <v>5</v>
      </c>
      <c r="OK53" s="985">
        <v>1.9455252918287937</v>
      </c>
      <c r="OL53" s="1303">
        <v>49</v>
      </c>
      <c r="OM53" s="714">
        <v>90</v>
      </c>
      <c r="ON53" s="725">
        <v>35.019455252918291</v>
      </c>
      <c r="OO53" s="733">
        <v>43</v>
      </c>
      <c r="OP53" s="714" t="s">
        <v>31</v>
      </c>
      <c r="OQ53" s="731" t="s">
        <v>31</v>
      </c>
      <c r="OR53" s="733" t="str">
        <f t="shared" si="25"/>
        <v>-</v>
      </c>
      <c r="OS53" s="981">
        <v>31.812819504522217</v>
      </c>
      <c r="OT53" s="733">
        <v>45</v>
      </c>
      <c r="OU53" s="715">
        <v>109</v>
      </c>
      <c r="OV53" s="715">
        <v>140</v>
      </c>
      <c r="OW53" s="715">
        <v>74</v>
      </c>
      <c r="OX53" s="715">
        <v>75</v>
      </c>
      <c r="OY53" s="715">
        <v>12</v>
      </c>
      <c r="OZ53" s="715">
        <v>137</v>
      </c>
      <c r="PA53" s="715">
        <v>330</v>
      </c>
      <c r="PB53" s="715">
        <v>67</v>
      </c>
      <c r="PC53" s="715">
        <v>31</v>
      </c>
      <c r="PD53" s="715">
        <v>213</v>
      </c>
      <c r="PE53" s="715">
        <v>122</v>
      </c>
      <c r="PF53" s="715">
        <v>237</v>
      </c>
      <c r="PG53" s="715">
        <v>21</v>
      </c>
      <c r="PH53" s="715">
        <v>7</v>
      </c>
      <c r="PI53" s="715">
        <v>146</v>
      </c>
      <c r="PJ53" s="715">
        <v>112</v>
      </c>
      <c r="PK53" s="715">
        <v>312</v>
      </c>
      <c r="PL53" s="715">
        <v>564</v>
      </c>
      <c r="PM53" s="714">
        <v>19.326241134751772</v>
      </c>
      <c r="PN53" s="715">
        <v>7</v>
      </c>
      <c r="PO53" s="715">
        <v>24.822695035460992</v>
      </c>
      <c r="PP53" s="715">
        <v>9</v>
      </c>
      <c r="PQ53" s="715">
        <v>13.120567375886525</v>
      </c>
      <c r="PR53" s="715">
        <v>5</v>
      </c>
      <c r="PS53" s="715">
        <v>13.297872340425531</v>
      </c>
      <c r="PT53" s="715">
        <v>46</v>
      </c>
      <c r="PU53" s="715">
        <v>2.1276595744680851</v>
      </c>
      <c r="PV53" s="715">
        <v>7</v>
      </c>
      <c r="PW53" s="715">
        <v>24.290780141843971</v>
      </c>
      <c r="PX53" s="715">
        <v>19</v>
      </c>
      <c r="PY53" s="715">
        <v>58.51063829787234</v>
      </c>
      <c r="PZ53" s="715">
        <v>5</v>
      </c>
      <c r="QA53" s="715">
        <v>11.879432624113475</v>
      </c>
      <c r="QB53" s="715">
        <v>71</v>
      </c>
      <c r="QC53" s="715">
        <v>5.4964539007092199</v>
      </c>
      <c r="QD53" s="715">
        <v>22</v>
      </c>
      <c r="QE53" s="715">
        <v>37.765957446808514</v>
      </c>
      <c r="QF53" s="715">
        <v>3</v>
      </c>
      <c r="QG53" s="715">
        <v>21.631205673758867</v>
      </c>
      <c r="QH53" s="715">
        <v>38</v>
      </c>
      <c r="QI53" s="715">
        <v>42.021276595744681</v>
      </c>
      <c r="QJ53" s="715">
        <v>6</v>
      </c>
      <c r="QK53" s="715">
        <v>3.7234042553191489</v>
      </c>
      <c r="QL53" s="715">
        <v>29</v>
      </c>
      <c r="QM53" s="715">
        <v>1.2411347517730498</v>
      </c>
      <c r="QN53" s="715">
        <v>35</v>
      </c>
      <c r="QO53" s="715">
        <v>25.886524822695034</v>
      </c>
      <c r="QP53" s="715">
        <v>28</v>
      </c>
      <c r="QQ53" s="715">
        <v>19.858156028368796</v>
      </c>
      <c r="QR53" s="715">
        <v>26</v>
      </c>
      <c r="QS53" s="715">
        <v>55.319148936170215</v>
      </c>
      <c r="QT53" s="715">
        <v>54</v>
      </c>
      <c r="QU53" s="714">
        <v>9</v>
      </c>
      <c r="QV53" s="715">
        <v>13</v>
      </c>
      <c r="QW53" s="715">
        <v>0</v>
      </c>
      <c r="QX53" s="715">
        <v>0</v>
      </c>
      <c r="QY53" s="715">
        <v>0</v>
      </c>
      <c r="QZ53" s="715">
        <v>6</v>
      </c>
      <c r="RA53" s="715">
        <v>5</v>
      </c>
      <c r="RB53" s="715">
        <v>0</v>
      </c>
      <c r="RC53" s="715">
        <v>0</v>
      </c>
      <c r="RD53" s="715">
        <v>12</v>
      </c>
      <c r="RE53" s="715">
        <v>4</v>
      </c>
      <c r="RF53" s="715">
        <v>12</v>
      </c>
      <c r="RG53" s="715">
        <v>1</v>
      </c>
      <c r="RH53" s="715">
        <v>0</v>
      </c>
      <c r="RI53" s="715">
        <v>1</v>
      </c>
      <c r="RJ53" s="715">
        <v>8</v>
      </c>
      <c r="RK53" s="715">
        <v>16</v>
      </c>
      <c r="RL53" s="715">
        <v>28</v>
      </c>
      <c r="RM53" s="714">
        <v>32.142857142857146</v>
      </c>
      <c r="RN53" s="715">
        <v>71</v>
      </c>
      <c r="RO53" s="715">
        <v>46.428571428571431</v>
      </c>
      <c r="RP53" s="715">
        <v>71</v>
      </c>
      <c r="RQ53" s="715">
        <v>0</v>
      </c>
      <c r="RR53" s="715">
        <v>1</v>
      </c>
      <c r="RS53" s="715">
        <v>0</v>
      </c>
      <c r="RT53" s="715">
        <v>1</v>
      </c>
      <c r="RU53" s="715">
        <v>0</v>
      </c>
      <c r="RV53" s="715">
        <v>1</v>
      </c>
      <c r="RW53" s="715">
        <v>21.428571428571427</v>
      </c>
      <c r="RX53" s="715">
        <v>72</v>
      </c>
      <c r="RY53" s="715">
        <v>17.857142857142858</v>
      </c>
      <c r="RZ53" s="715">
        <v>71</v>
      </c>
      <c r="SA53" s="715">
        <v>0</v>
      </c>
      <c r="SB53" s="715">
        <v>1</v>
      </c>
      <c r="SC53" s="715">
        <v>0</v>
      </c>
      <c r="SD53" s="715">
        <v>1</v>
      </c>
      <c r="SE53" s="715">
        <v>42.857142857142854</v>
      </c>
      <c r="SF53" s="715">
        <v>69</v>
      </c>
      <c r="SG53" s="715">
        <v>14.285714285714285</v>
      </c>
      <c r="SH53" s="715">
        <v>70</v>
      </c>
      <c r="SI53" s="715">
        <v>42.857142857142854</v>
      </c>
      <c r="SJ53" s="715">
        <v>72</v>
      </c>
      <c r="SK53" s="715">
        <v>3.5714285714285712</v>
      </c>
      <c r="SL53" s="715">
        <v>53</v>
      </c>
      <c r="SM53" s="715">
        <v>0</v>
      </c>
      <c r="SN53" s="715">
        <v>1</v>
      </c>
      <c r="SO53" s="715">
        <v>3.5714285714285712</v>
      </c>
      <c r="SP53" s="715">
        <v>3</v>
      </c>
      <c r="SQ53" s="715">
        <v>28.571428571428569</v>
      </c>
      <c r="SR53" s="715">
        <v>25</v>
      </c>
      <c r="SS53" s="715">
        <v>57.142857142857139</v>
      </c>
      <c r="ST53" s="733">
        <v>53</v>
      </c>
      <c r="SU53" s="4129" t="s">
        <v>8304</v>
      </c>
      <c r="SV53" s="1355" t="s">
        <v>3046</v>
      </c>
      <c r="SW53" s="1355">
        <v>71</v>
      </c>
      <c r="SX53" s="4109">
        <v>27.680311890838208</v>
      </c>
      <c r="SY53" s="1355">
        <v>35</v>
      </c>
      <c r="SZ53" s="2074">
        <v>0</v>
      </c>
      <c r="TA53" s="1995">
        <v>0</v>
      </c>
      <c r="TB53" s="3967">
        <v>0</v>
      </c>
      <c r="TC53" s="1303">
        <v>52</v>
      </c>
      <c r="TD53" s="2074">
        <v>9</v>
      </c>
      <c r="TE53" s="1995" t="s">
        <v>31</v>
      </c>
      <c r="TF53" s="3967" t="s">
        <v>31</v>
      </c>
      <c r="TG53" s="1303" t="s">
        <v>31</v>
      </c>
      <c r="TH53" s="2074">
        <v>0</v>
      </c>
      <c r="TI53" s="1995">
        <v>0</v>
      </c>
      <c r="TJ53" s="3967">
        <v>0</v>
      </c>
      <c r="TK53" s="1303">
        <v>6</v>
      </c>
      <c r="TL53" s="2074">
        <v>0</v>
      </c>
      <c r="TM53" s="1995">
        <v>0</v>
      </c>
      <c r="TN53" s="3967">
        <v>0</v>
      </c>
      <c r="TO53" s="1303">
        <v>11</v>
      </c>
      <c r="TP53" s="2074">
        <v>0</v>
      </c>
      <c r="TQ53" s="1995">
        <v>0</v>
      </c>
      <c r="TR53" s="3967">
        <v>0</v>
      </c>
      <c r="TS53" s="1303">
        <v>5</v>
      </c>
      <c r="TT53" s="2074">
        <v>0</v>
      </c>
      <c r="TU53" s="1995">
        <v>0</v>
      </c>
      <c r="TV53" s="3967">
        <v>0</v>
      </c>
      <c r="TW53" s="1303">
        <v>2</v>
      </c>
      <c r="TX53" s="2074">
        <v>3</v>
      </c>
      <c r="TY53" s="1995">
        <v>0</v>
      </c>
      <c r="TZ53" s="3967">
        <v>0</v>
      </c>
      <c r="UA53" s="1303">
        <v>53</v>
      </c>
      <c r="UB53" s="2074">
        <v>27</v>
      </c>
      <c r="UC53" s="1995" t="s">
        <v>31</v>
      </c>
      <c r="UD53" s="3967" t="s">
        <v>31</v>
      </c>
      <c r="UE53" s="1303" t="s">
        <v>31</v>
      </c>
      <c r="UF53" s="2074">
        <v>0</v>
      </c>
      <c r="UG53" s="1995">
        <v>0</v>
      </c>
      <c r="UH53" s="3967">
        <v>0</v>
      </c>
      <c r="UI53" s="1303">
        <v>14</v>
      </c>
      <c r="UJ53" s="2074">
        <v>0</v>
      </c>
      <c r="UK53" s="1995">
        <v>0</v>
      </c>
      <c r="UL53" s="3967">
        <v>0</v>
      </c>
      <c r="UM53" s="1303">
        <v>22</v>
      </c>
      <c r="UN53" s="2074">
        <v>0</v>
      </c>
      <c r="UO53" s="1995">
        <v>0</v>
      </c>
      <c r="UP53" s="3967">
        <v>0</v>
      </c>
      <c r="UQ53" s="1303">
        <v>3</v>
      </c>
      <c r="UR53" s="2074">
        <v>0</v>
      </c>
      <c r="US53" s="1995">
        <v>0</v>
      </c>
      <c r="UT53" s="3967">
        <v>0</v>
      </c>
      <c r="UU53" s="1303">
        <v>12</v>
      </c>
      <c r="UV53" s="2074">
        <v>0</v>
      </c>
      <c r="UW53" s="1995">
        <v>0</v>
      </c>
      <c r="UX53" s="3967">
        <v>0</v>
      </c>
      <c r="UY53" s="1303">
        <v>26</v>
      </c>
      <c r="UZ53" s="2074">
        <v>0</v>
      </c>
      <c r="VA53" s="1995">
        <v>0</v>
      </c>
      <c r="VB53" s="3967">
        <v>0</v>
      </c>
      <c r="VC53" s="1303">
        <v>4</v>
      </c>
      <c r="VD53" s="2073">
        <v>0</v>
      </c>
      <c r="VE53" s="1303">
        <v>0</v>
      </c>
      <c r="VF53" s="1303">
        <v>0</v>
      </c>
      <c r="VG53" s="1303">
        <v>7</v>
      </c>
      <c r="VH53" s="1303">
        <v>0</v>
      </c>
      <c r="VI53" s="1303">
        <v>0</v>
      </c>
      <c r="VJ53" s="1303">
        <v>0</v>
      </c>
      <c r="VK53" s="1303">
        <v>4</v>
      </c>
      <c r="VL53" s="1303">
        <v>0</v>
      </c>
      <c r="VM53" s="1303">
        <v>0</v>
      </c>
      <c r="VN53" s="1303">
        <v>0</v>
      </c>
      <c r="VO53" s="1303">
        <v>9</v>
      </c>
      <c r="VP53" s="1303">
        <v>0</v>
      </c>
      <c r="VQ53" s="1303">
        <v>0</v>
      </c>
      <c r="VR53" s="1303">
        <v>0</v>
      </c>
      <c r="VS53" s="1303">
        <v>18</v>
      </c>
      <c r="VT53" s="1303">
        <v>0</v>
      </c>
      <c r="VU53" s="1303">
        <v>0</v>
      </c>
      <c r="VV53" s="1303">
        <v>0</v>
      </c>
      <c r="VW53" s="1303">
        <v>7</v>
      </c>
      <c r="VX53" s="1303">
        <v>0</v>
      </c>
      <c r="VY53" s="1303">
        <v>0</v>
      </c>
      <c r="VZ53" s="1303">
        <v>0</v>
      </c>
      <c r="WA53" s="1303">
        <v>36</v>
      </c>
      <c r="WB53" s="1303">
        <v>0</v>
      </c>
      <c r="WC53" s="1303">
        <v>0</v>
      </c>
      <c r="WD53" s="1303">
        <v>0</v>
      </c>
      <c r="WE53" s="1303">
        <v>15</v>
      </c>
      <c r="WF53" s="1303">
        <v>0</v>
      </c>
      <c r="WG53" s="1303">
        <v>0</v>
      </c>
      <c r="WH53" s="1303">
        <v>0</v>
      </c>
      <c r="WI53" s="1303">
        <v>6</v>
      </c>
      <c r="WJ53" s="1303">
        <v>0</v>
      </c>
      <c r="WK53" s="1303">
        <v>0</v>
      </c>
      <c r="WL53" s="1303">
        <v>0</v>
      </c>
      <c r="WM53" s="1303">
        <v>19</v>
      </c>
      <c r="WN53" s="1303">
        <v>0</v>
      </c>
      <c r="WO53" s="1303">
        <v>0</v>
      </c>
      <c r="WP53" s="1303">
        <v>0</v>
      </c>
      <c r="WQ53" s="1303">
        <v>16</v>
      </c>
      <c r="WR53" s="1303">
        <v>0</v>
      </c>
      <c r="WS53" s="1303">
        <v>0</v>
      </c>
      <c r="WT53" s="1303">
        <v>0</v>
      </c>
      <c r="WU53" s="1303">
        <v>16</v>
      </c>
      <c r="WV53" s="2150"/>
      <c r="WW53" s="712">
        <v>37.647058823529413</v>
      </c>
      <c r="WX53" s="712">
        <v>23.52941176470588</v>
      </c>
      <c r="WY53" s="712">
        <v>22.471910112359549</v>
      </c>
      <c r="WZ53" s="712">
        <v>18.947368421052634</v>
      </c>
      <c r="XA53" s="712">
        <v>34.177215189873415</v>
      </c>
      <c r="XB53" s="712">
        <v>30.37974683544304</v>
      </c>
      <c r="XC53" s="699">
        <v>32.911392405063289</v>
      </c>
      <c r="XD53" s="699">
        <v>1</v>
      </c>
      <c r="XE53" s="699">
        <v>27.163461538461537</v>
      </c>
      <c r="XF53" s="712">
        <v>27.315914489311165</v>
      </c>
      <c r="XG53" s="699">
        <v>2</v>
      </c>
      <c r="XH53" s="712">
        <v>7.0588235294117645</v>
      </c>
      <c r="XI53" s="712">
        <v>8.8235294117647065</v>
      </c>
      <c r="XJ53" s="712">
        <v>7.8651685393258424</v>
      </c>
      <c r="XK53" s="712">
        <v>9.4736842105263168</v>
      </c>
      <c r="XL53" s="712">
        <v>10.126582278481013</v>
      </c>
      <c r="XM53" s="712">
        <v>11.39240506329114</v>
      </c>
      <c r="XN53" s="699">
        <v>11.39240506329114</v>
      </c>
      <c r="XO53" s="699">
        <v>43</v>
      </c>
      <c r="XP53" s="699">
        <v>8.6538461538461533</v>
      </c>
      <c r="XQ53" s="712">
        <v>9.9762470308788593</v>
      </c>
      <c r="XR53" s="699">
        <v>44</v>
      </c>
      <c r="XS53" s="712">
        <v>44.303797468354425</v>
      </c>
      <c r="XT53" s="699">
        <v>6</v>
      </c>
      <c r="XU53" s="699">
        <v>35.817307692307693</v>
      </c>
      <c r="XV53" s="985">
        <v>37.292161520190028</v>
      </c>
      <c r="XW53" s="699">
        <v>7</v>
      </c>
      <c r="XX53" s="699">
        <v>54.430379746835442</v>
      </c>
      <c r="XY53" s="699">
        <v>55.696202531645568</v>
      </c>
      <c r="XZ53" s="699">
        <v>11</v>
      </c>
      <c r="YA53" s="985">
        <v>60.33653846153846</v>
      </c>
      <c r="YB53" s="985">
        <v>59.382422802850357</v>
      </c>
      <c r="YC53" s="699">
        <v>9</v>
      </c>
      <c r="YD53" s="985">
        <v>2.5316455696202533</v>
      </c>
      <c r="YE53" s="985" t="s">
        <v>31</v>
      </c>
      <c r="YF53" s="699" t="s">
        <v>31</v>
      </c>
      <c r="YG53" s="699">
        <v>2.1634615384615383</v>
      </c>
      <c r="YH53" s="699">
        <v>1.9002375296912115</v>
      </c>
      <c r="YI53" s="699">
        <v>22</v>
      </c>
      <c r="YJ53" s="699">
        <v>1.2658227848101267</v>
      </c>
      <c r="YK53" s="699" t="s">
        <v>31</v>
      </c>
      <c r="YL53" s="699" t="s">
        <v>31</v>
      </c>
      <c r="YM53" s="985">
        <v>1.6826923076923077</v>
      </c>
      <c r="YN53" s="985">
        <v>1.4251781472684086</v>
      </c>
      <c r="YO53" s="699">
        <v>30</v>
      </c>
      <c r="YP53" s="985">
        <v>384.7</v>
      </c>
      <c r="YQ53" s="985">
        <v>388.2</v>
      </c>
      <c r="YR53" s="699">
        <v>10</v>
      </c>
      <c r="YS53" s="712">
        <v>296.8</v>
      </c>
      <c r="YT53" s="985">
        <v>266.2</v>
      </c>
      <c r="YU53" s="699">
        <v>4</v>
      </c>
      <c r="YV53" s="982">
        <v>108</v>
      </c>
      <c r="YW53" s="725">
        <v>37.962962962962962</v>
      </c>
      <c r="YX53" s="699">
        <v>63</v>
      </c>
      <c r="YY53" s="699">
        <v>176</v>
      </c>
      <c r="YZ53" s="725">
        <v>61.93181818181818</v>
      </c>
      <c r="ZA53" s="699">
        <v>23</v>
      </c>
      <c r="ZB53" s="715">
        <v>89</v>
      </c>
      <c r="ZC53" s="725">
        <v>75.280898876404493</v>
      </c>
      <c r="ZD53" s="699">
        <v>57</v>
      </c>
      <c r="ZE53" s="982">
        <v>106</v>
      </c>
      <c r="ZF53" s="715">
        <v>48.113207547169814</v>
      </c>
      <c r="ZG53" s="699">
        <v>4</v>
      </c>
      <c r="ZH53" s="716">
        <v>0</v>
      </c>
      <c r="ZI53" s="712">
        <v>0</v>
      </c>
      <c r="ZJ53" s="699">
        <v>25</v>
      </c>
      <c r="ZK53" s="1363" t="s">
        <v>1627</v>
      </c>
      <c r="ZL53" s="712">
        <v>79.192546583850927</v>
      </c>
      <c r="ZM53" s="712">
        <v>89.402173913043484</v>
      </c>
      <c r="ZN53" s="699">
        <v>25</v>
      </c>
      <c r="ZO53" s="715">
        <v>368</v>
      </c>
      <c r="ZP53" s="709">
        <v>66.88741721854305</v>
      </c>
      <c r="ZQ53" s="703">
        <v>76.219512195121951</v>
      </c>
      <c r="ZR53" s="978">
        <v>14</v>
      </c>
      <c r="ZS53" s="705">
        <v>164</v>
      </c>
      <c r="ZT53" s="709">
        <v>62.264150943396224</v>
      </c>
      <c r="ZU53" s="703">
        <v>71.428571428571431</v>
      </c>
      <c r="ZV53" s="978">
        <v>59</v>
      </c>
      <c r="ZW53" s="4111">
        <v>70</v>
      </c>
      <c r="ZX53" s="709">
        <v>68.75</v>
      </c>
      <c r="ZY53" s="703">
        <v>81.355932203389841</v>
      </c>
      <c r="ZZ53" s="978">
        <v>5</v>
      </c>
      <c r="AAA53" s="4111">
        <v>59</v>
      </c>
      <c r="AAB53" s="709">
        <v>70</v>
      </c>
      <c r="AAC53" s="703">
        <v>77.142857142857153</v>
      </c>
      <c r="AAD53" s="978">
        <v>6</v>
      </c>
      <c r="AAE53" s="4111">
        <v>35</v>
      </c>
      <c r="AAF53" s="983">
        <v>89.86486486486487</v>
      </c>
      <c r="AAG53" s="715">
        <v>100</v>
      </c>
      <c r="AAH53" s="715">
        <v>1</v>
      </c>
      <c r="AAI53" s="733">
        <v>141</v>
      </c>
      <c r="AAJ53" s="709">
        <v>157.19999999999999</v>
      </c>
      <c r="AAK53" s="978">
        <v>64</v>
      </c>
      <c r="AAL53" s="703">
        <v>628.6</v>
      </c>
      <c r="AAM53" s="978">
        <v>64</v>
      </c>
      <c r="AAN53" s="703">
        <v>0</v>
      </c>
      <c r="AAO53" s="978">
        <f t="shared" si="26"/>
        <v>31</v>
      </c>
      <c r="AAP53" s="703">
        <v>0</v>
      </c>
      <c r="AAQ53" s="979">
        <f t="shared" si="27"/>
        <v>12</v>
      </c>
      <c r="AAR53" s="712">
        <v>0</v>
      </c>
      <c r="AAS53" s="699">
        <v>30</v>
      </c>
      <c r="AAT53" s="712">
        <v>0</v>
      </c>
      <c r="AAU53" s="699">
        <v>69</v>
      </c>
      <c r="AAV53" s="712">
        <v>0</v>
      </c>
      <c r="AAW53" s="699">
        <v>24</v>
      </c>
      <c r="AAX53" s="712">
        <v>0</v>
      </c>
      <c r="AAY53" s="699">
        <v>32</v>
      </c>
      <c r="AAZ53" s="699">
        <v>32139.3</v>
      </c>
      <c r="ABA53" s="978">
        <f t="shared" si="28"/>
        <v>2</v>
      </c>
      <c r="ABB53" s="712">
        <v>1408.5</v>
      </c>
      <c r="ABC53" s="978">
        <f t="shared" si="28"/>
        <v>32</v>
      </c>
      <c r="ABD53" s="712">
        <v>1097.9000000000001</v>
      </c>
      <c r="ABE53" s="978">
        <f t="shared" si="28"/>
        <v>19</v>
      </c>
      <c r="ABF53" s="712">
        <v>20539</v>
      </c>
      <c r="ABG53" s="978">
        <f t="shared" si="28"/>
        <v>3</v>
      </c>
      <c r="ABH53" s="712">
        <v>0</v>
      </c>
      <c r="ABI53" s="978">
        <f t="shared" si="29"/>
        <v>2</v>
      </c>
      <c r="ABJ53" s="712">
        <v>0</v>
      </c>
      <c r="ABK53" s="978">
        <f t="shared" si="29"/>
        <v>1</v>
      </c>
      <c r="ABL53" s="712">
        <v>654.29999999999995</v>
      </c>
      <c r="ABM53" s="978">
        <f t="shared" si="29"/>
        <v>8</v>
      </c>
      <c r="ABN53" s="712">
        <f t="shared" si="30"/>
        <v>654.29999999999995</v>
      </c>
      <c r="ABO53" s="2732">
        <f t="shared" si="31"/>
        <v>8</v>
      </c>
      <c r="ABP53" s="716">
        <v>5</v>
      </c>
      <c r="ABQ53" s="712" t="s">
        <v>1632</v>
      </c>
      <c r="ABR53" s="712">
        <v>0</v>
      </c>
      <c r="ABS53" s="712" t="s">
        <v>1625</v>
      </c>
      <c r="ABT53" s="712">
        <v>0</v>
      </c>
      <c r="ABU53" s="712" t="s">
        <v>1625</v>
      </c>
      <c r="ABV53" s="712">
        <v>5</v>
      </c>
      <c r="ABW53" s="712" t="s">
        <v>1632</v>
      </c>
      <c r="ABX53" s="712">
        <v>0</v>
      </c>
      <c r="ABY53" s="712" t="s">
        <v>1625</v>
      </c>
      <c r="ABZ53" s="712">
        <v>10</v>
      </c>
      <c r="ACA53" s="699">
        <v>49</v>
      </c>
      <c r="ACB53" s="712">
        <v>0</v>
      </c>
      <c r="ACC53" s="712" t="s">
        <v>1625</v>
      </c>
      <c r="ACD53" s="712">
        <v>0</v>
      </c>
      <c r="ACE53" s="712" t="s">
        <v>1625</v>
      </c>
      <c r="ACF53" s="712">
        <v>0</v>
      </c>
      <c r="ACG53" s="712" t="s">
        <v>1625</v>
      </c>
      <c r="ACH53" s="712">
        <v>0</v>
      </c>
      <c r="ACI53" s="712" t="s">
        <v>1625</v>
      </c>
      <c r="ACJ53" s="712">
        <v>0</v>
      </c>
      <c r="ACK53" s="699">
        <v>65</v>
      </c>
      <c r="ACL53" s="712">
        <v>5</v>
      </c>
      <c r="ACM53" s="712" t="s">
        <v>1632</v>
      </c>
      <c r="ACN53" s="712">
        <v>5</v>
      </c>
      <c r="ACO53" s="712" t="s">
        <v>1632</v>
      </c>
      <c r="ACP53" s="712">
        <v>5</v>
      </c>
      <c r="ACQ53" s="712" t="s">
        <v>1632</v>
      </c>
      <c r="ACR53" s="712">
        <v>15</v>
      </c>
      <c r="ACS53" s="699">
        <v>1</v>
      </c>
      <c r="ACT53" s="699">
        <v>10</v>
      </c>
      <c r="ACU53" s="699" t="s">
        <v>1632</v>
      </c>
      <c r="ACV53" s="699">
        <v>10</v>
      </c>
      <c r="ACW53" s="699" t="s">
        <v>1632</v>
      </c>
      <c r="ACX53" s="699">
        <v>10</v>
      </c>
      <c r="ACY53" s="699" t="s">
        <v>1632</v>
      </c>
      <c r="ACZ53" s="699">
        <v>10</v>
      </c>
      <c r="ADA53" s="699" t="s">
        <v>1632</v>
      </c>
      <c r="ADB53" s="699">
        <v>40</v>
      </c>
      <c r="ADC53" s="699">
        <v>1</v>
      </c>
      <c r="ADD53" s="989">
        <v>10</v>
      </c>
      <c r="ADE53" s="989">
        <v>10</v>
      </c>
      <c r="ADF53" s="989">
        <v>10</v>
      </c>
      <c r="ADG53" s="989">
        <v>0</v>
      </c>
      <c r="ADH53" s="989">
        <v>30</v>
      </c>
      <c r="ADI53" s="699">
        <v>36</v>
      </c>
      <c r="ADJ53" s="712">
        <v>5</v>
      </c>
      <c r="ADK53" s="712" t="s">
        <v>1632</v>
      </c>
      <c r="ADL53" s="712">
        <v>5</v>
      </c>
      <c r="ADM53" s="712" t="s">
        <v>1632</v>
      </c>
      <c r="ADN53" s="712">
        <v>5</v>
      </c>
      <c r="ADO53" s="712" t="s">
        <v>1632</v>
      </c>
      <c r="ADP53" s="712">
        <v>5</v>
      </c>
      <c r="ADQ53" s="712" t="s">
        <v>1632</v>
      </c>
      <c r="ADR53" s="712">
        <v>20</v>
      </c>
      <c r="ADS53" s="699">
        <v>1</v>
      </c>
      <c r="ADT53" s="712">
        <v>10</v>
      </c>
      <c r="ADU53" s="712">
        <v>0</v>
      </c>
      <c r="ADV53" s="712">
        <v>10</v>
      </c>
      <c r="ADW53" s="712">
        <v>0</v>
      </c>
      <c r="ADX53" s="712">
        <v>20</v>
      </c>
      <c r="ADY53" s="699">
        <v>38</v>
      </c>
      <c r="ADZ53" s="714">
        <v>0</v>
      </c>
      <c r="AEA53" s="712">
        <v>0</v>
      </c>
      <c r="AEB53" s="699">
        <v>23</v>
      </c>
      <c r="AEC53" s="715">
        <v>2</v>
      </c>
      <c r="AED53" s="712">
        <v>22.451728783116298</v>
      </c>
      <c r="AEE53" s="699">
        <v>25</v>
      </c>
      <c r="AEF53" s="715">
        <v>3</v>
      </c>
      <c r="AEG53" s="712">
        <v>33.677593174674449</v>
      </c>
      <c r="AEH53" s="699">
        <v>4</v>
      </c>
      <c r="AEI53" s="1303">
        <v>2</v>
      </c>
      <c r="AEJ53" s="712">
        <v>22.451728783116298</v>
      </c>
      <c r="AEK53" s="699">
        <f t="shared" si="32"/>
        <v>58</v>
      </c>
      <c r="AEL53" s="715">
        <v>0</v>
      </c>
      <c r="AEM53" s="712">
        <v>0</v>
      </c>
      <c r="AEN53" s="699">
        <v>42</v>
      </c>
      <c r="AEO53" s="699">
        <v>2</v>
      </c>
      <c r="AEP53" s="712">
        <v>22.5</v>
      </c>
      <c r="AEQ53" s="699">
        <v>64</v>
      </c>
      <c r="AER53" s="699">
        <v>2</v>
      </c>
      <c r="AES53" s="712">
        <v>22.5</v>
      </c>
      <c r="AET53" s="699">
        <v>52</v>
      </c>
      <c r="AEU53" s="699">
        <v>1</v>
      </c>
      <c r="AEV53" s="1099">
        <v>11.2</v>
      </c>
      <c r="AEW53" s="699">
        <v>11</v>
      </c>
      <c r="AEX53" s="989">
        <v>0.182</v>
      </c>
      <c r="AEY53" s="989">
        <v>21</v>
      </c>
      <c r="AEZ53" s="989">
        <v>0</v>
      </c>
      <c r="AFA53" s="989">
        <v>66</v>
      </c>
      <c r="AFB53" s="989">
        <v>0.13600000000000001</v>
      </c>
      <c r="AFC53" s="989">
        <v>3</v>
      </c>
      <c r="AFD53" s="989">
        <v>0</v>
      </c>
      <c r="AFE53" s="989">
        <v>49</v>
      </c>
      <c r="AFF53" s="989">
        <v>3.5000000000000003E-2</v>
      </c>
      <c r="AFG53" s="989">
        <v>3</v>
      </c>
      <c r="AFH53" s="989">
        <v>0.108</v>
      </c>
      <c r="AFI53" s="989">
        <v>2</v>
      </c>
      <c r="AFJ53" s="989">
        <v>0</v>
      </c>
      <c r="AFK53" s="989">
        <v>7</v>
      </c>
      <c r="AFL53" s="989">
        <v>0</v>
      </c>
      <c r="AFM53" s="989">
        <v>7</v>
      </c>
      <c r="AFN53" s="989">
        <v>3</v>
      </c>
      <c r="AFO53" s="989">
        <v>33.270489076189421</v>
      </c>
      <c r="AFP53" s="989">
        <v>65</v>
      </c>
      <c r="AFQ53" s="989">
        <v>10</v>
      </c>
      <c r="AFR53" s="989">
        <v>110.90163025396474</v>
      </c>
      <c r="AFS53" s="989">
        <v>4</v>
      </c>
      <c r="AFT53" s="989">
        <v>5</v>
      </c>
      <c r="AFU53" s="989">
        <v>55.45081512698237</v>
      </c>
      <c r="AFV53" s="989">
        <v>56</v>
      </c>
      <c r="AFW53" s="989">
        <v>9</v>
      </c>
      <c r="AFX53" s="989">
        <v>99.811467228568262</v>
      </c>
      <c r="AFY53" s="989">
        <v>40</v>
      </c>
      <c r="AFZ53" s="989">
        <v>37</v>
      </c>
      <c r="AGA53" s="989">
        <v>410.33603193966951</v>
      </c>
      <c r="AGB53" s="989">
        <v>40</v>
      </c>
      <c r="AGC53" s="989">
        <v>14</v>
      </c>
      <c r="AGD53" s="989">
        <v>155.26228235555064</v>
      </c>
      <c r="AGE53" s="989">
        <v>41</v>
      </c>
      <c r="AGF53" s="989">
        <v>0</v>
      </c>
      <c r="AGG53" s="989">
        <v>0</v>
      </c>
      <c r="AGH53" s="989">
        <v>51</v>
      </c>
      <c r="AGI53" s="989">
        <v>0</v>
      </c>
      <c r="AGJ53" s="989">
        <v>0</v>
      </c>
      <c r="AGK53" s="989">
        <v>10</v>
      </c>
      <c r="AGL53" s="989">
        <v>0</v>
      </c>
      <c r="AGM53" s="989">
        <v>0</v>
      </c>
      <c r="AGN53" s="989">
        <v>2</v>
      </c>
      <c r="AGO53" s="989">
        <v>0</v>
      </c>
      <c r="AGP53" s="989">
        <v>0</v>
      </c>
      <c r="AGQ53" s="989">
        <v>51</v>
      </c>
      <c r="AGR53" s="989">
        <v>0</v>
      </c>
      <c r="AGS53" s="989">
        <v>0</v>
      </c>
      <c r="AGT53" s="989">
        <v>19</v>
      </c>
      <c r="AGU53" s="989">
        <v>0</v>
      </c>
      <c r="AGV53" s="989">
        <v>0</v>
      </c>
      <c r="AGW53" s="989">
        <v>31</v>
      </c>
      <c r="AGX53" s="989">
        <v>0</v>
      </c>
      <c r="AGY53" s="989">
        <v>0</v>
      </c>
      <c r="AGZ53" s="989">
        <v>25</v>
      </c>
      <c r="AHA53" s="989">
        <v>0</v>
      </c>
      <c r="AHB53" s="989">
        <v>0</v>
      </c>
      <c r="AHC53" s="989">
        <v>12</v>
      </c>
      <c r="AHD53" s="989">
        <v>0</v>
      </c>
      <c r="AHE53" s="989">
        <v>0</v>
      </c>
      <c r="AHF53" s="989">
        <v>41</v>
      </c>
      <c r="AHG53" s="712">
        <v>4</v>
      </c>
      <c r="AHH53" s="712">
        <v>123.84</v>
      </c>
      <c r="AHI53" s="699">
        <v>71</v>
      </c>
      <c r="AHJ53" s="712">
        <v>30</v>
      </c>
      <c r="AHK53" s="712">
        <v>928.79</v>
      </c>
      <c r="AHL53" s="712">
        <v>12</v>
      </c>
      <c r="AHM53" s="712">
        <v>19</v>
      </c>
      <c r="AHN53" s="712">
        <v>550.72</v>
      </c>
      <c r="AHO53" s="699">
        <v>1</v>
      </c>
      <c r="AHP53" s="712">
        <v>0</v>
      </c>
      <c r="AHQ53" s="712">
        <v>0</v>
      </c>
      <c r="AHR53" s="712">
        <v>23</v>
      </c>
      <c r="AHS53" s="712">
        <v>15</v>
      </c>
      <c r="AHT53" s="712">
        <v>434.78</v>
      </c>
      <c r="AHU53" s="699">
        <v>8</v>
      </c>
      <c r="AHV53" s="712">
        <v>5</v>
      </c>
      <c r="AHW53" s="712">
        <v>154.80000000000001</v>
      </c>
      <c r="AHX53" s="699">
        <v>57</v>
      </c>
      <c r="AHY53" s="712">
        <v>0</v>
      </c>
      <c r="AHZ53" s="712">
        <v>0</v>
      </c>
      <c r="AIA53" s="699">
        <v>63</v>
      </c>
      <c r="AIC53" s="714"/>
      <c r="AID53" s="725"/>
      <c r="AIE53" s="715"/>
      <c r="AIF53" s="714"/>
      <c r="AIG53" s="725"/>
      <c r="AIH53" s="715"/>
      <c r="AII53" s="715"/>
      <c r="AIJ53" s="712"/>
      <c r="AIK53" s="715"/>
      <c r="AIL53" s="1169">
        <v>102</v>
      </c>
      <c r="AIM53" s="1174">
        <v>52.941176470588232</v>
      </c>
      <c r="AIN53" s="1168">
        <f t="shared" si="33"/>
        <v>56</v>
      </c>
      <c r="AIO53" s="715">
        <v>170</v>
      </c>
      <c r="AIP53" s="725">
        <v>30</v>
      </c>
      <c r="AIQ53" s="715">
        <f t="shared" si="34"/>
        <v>16</v>
      </c>
      <c r="AIR53" s="1169">
        <v>101</v>
      </c>
      <c r="AIS53" s="1174">
        <v>32.67326732673267</v>
      </c>
      <c r="AIT53" s="1168">
        <f t="shared" si="35"/>
        <v>64</v>
      </c>
      <c r="AIU53" s="715">
        <v>170</v>
      </c>
      <c r="AIV53" s="725">
        <v>17.058823529411764</v>
      </c>
      <c r="AIW53" s="715">
        <f t="shared" si="36"/>
        <v>18</v>
      </c>
      <c r="AIX53" s="1169">
        <v>108</v>
      </c>
      <c r="AIY53" s="1174">
        <v>5.5555555555555554</v>
      </c>
      <c r="AIZ53" s="1168">
        <f t="shared" si="37"/>
        <v>9</v>
      </c>
      <c r="AJA53" s="715">
        <v>166</v>
      </c>
      <c r="AJB53" s="725">
        <v>25.903614457831324</v>
      </c>
      <c r="AJC53" s="715">
        <f t="shared" si="38"/>
        <v>6</v>
      </c>
      <c r="AJD53" s="714">
        <v>106</v>
      </c>
      <c r="AJE53" s="725">
        <v>13.20754716981132</v>
      </c>
      <c r="AJF53" s="715">
        <v>55</v>
      </c>
      <c r="AJG53" s="699">
        <v>178</v>
      </c>
      <c r="AJH53" s="1099">
        <v>8.4269662921348321</v>
      </c>
      <c r="AJI53" s="733">
        <v>21</v>
      </c>
      <c r="AJJ53" s="714">
        <v>106</v>
      </c>
      <c r="AJK53" s="712">
        <v>29.245283018867923</v>
      </c>
      <c r="AJL53" s="715">
        <v>74</v>
      </c>
      <c r="AJM53" s="699">
        <v>178</v>
      </c>
      <c r="AJN53" s="712">
        <v>20.224719101123593</v>
      </c>
      <c r="AJO53" s="715">
        <v>13</v>
      </c>
      <c r="AJP53" s="714">
        <v>108</v>
      </c>
      <c r="AJQ53" s="712">
        <v>21.296296296296298</v>
      </c>
      <c r="AJR53" s="715">
        <v>9</v>
      </c>
      <c r="AJS53" s="699">
        <v>186</v>
      </c>
      <c r="AJT53" s="712">
        <v>32.795698924731184</v>
      </c>
      <c r="AJU53" s="715">
        <f t="shared" si="39"/>
        <v>13</v>
      </c>
      <c r="AJV53" s="1178">
        <v>0</v>
      </c>
      <c r="AJW53" s="1099">
        <v>50</v>
      </c>
      <c r="AJX53" s="1099">
        <v>50</v>
      </c>
      <c r="AJY53" s="1099">
        <v>25</v>
      </c>
      <c r="AJZ53" s="1099">
        <v>25</v>
      </c>
      <c r="AKA53" s="1099">
        <v>0</v>
      </c>
      <c r="AKB53" s="1099">
        <v>0</v>
      </c>
      <c r="AKC53" s="1099">
        <v>25</v>
      </c>
      <c r="AKD53" s="1099">
        <v>50</v>
      </c>
      <c r="AKE53" s="1099">
        <v>0</v>
      </c>
      <c r="AKF53" s="1099">
        <v>25</v>
      </c>
      <c r="AKG53" s="1188">
        <v>4</v>
      </c>
      <c r="AKH53" s="985">
        <v>52.380952380952387</v>
      </c>
      <c r="AKI53" s="985">
        <v>7.1428571428571423</v>
      </c>
      <c r="AKJ53" s="985">
        <v>19.047619047619047</v>
      </c>
      <c r="AKK53" s="985">
        <v>16.666666666666664</v>
      </c>
      <c r="AKL53" s="985">
        <v>9.5238095238095237</v>
      </c>
      <c r="AKM53" s="985">
        <v>19.047619047619047</v>
      </c>
      <c r="AKN53" s="985">
        <v>11.904761904761903</v>
      </c>
      <c r="AKO53" s="985">
        <v>14.285714285714285</v>
      </c>
      <c r="AKP53" s="985">
        <v>26.190476190476193</v>
      </c>
      <c r="AKQ53" s="985">
        <v>2.3809523809523809</v>
      </c>
      <c r="AKR53" s="985">
        <v>7.1428571428571423</v>
      </c>
      <c r="AKS53" s="699">
        <v>42</v>
      </c>
      <c r="AKT53" s="714" t="s">
        <v>1650</v>
      </c>
      <c r="AKU53" s="715" t="s">
        <v>1650</v>
      </c>
      <c r="AKV53" s="715" t="s">
        <v>1650</v>
      </c>
      <c r="AKW53" s="715" t="s">
        <v>1650</v>
      </c>
      <c r="AKX53" s="715" t="s">
        <v>1650</v>
      </c>
      <c r="AKY53" s="715" t="s">
        <v>1650</v>
      </c>
      <c r="AKZ53" s="715" t="s">
        <v>1650</v>
      </c>
      <c r="ALA53" s="715">
        <v>2</v>
      </c>
      <c r="ALB53" s="715">
        <v>2</v>
      </c>
      <c r="ALC53" s="715">
        <v>2</v>
      </c>
      <c r="ALD53" s="715">
        <v>2</v>
      </c>
      <c r="ALE53" s="715">
        <v>2</v>
      </c>
      <c r="ALF53" s="715">
        <v>2</v>
      </c>
      <c r="ALG53" s="715">
        <v>2</v>
      </c>
      <c r="ALH53" s="715">
        <f t="shared" si="40"/>
        <v>14</v>
      </c>
      <c r="ALI53" s="715">
        <f t="shared" si="41"/>
        <v>1</v>
      </c>
      <c r="ALJ53" s="716" t="s">
        <v>31</v>
      </c>
      <c r="ALK53" s="712" t="s">
        <v>31</v>
      </c>
      <c r="ALL53" s="712" t="s">
        <v>31</v>
      </c>
      <c r="ALM53" s="712" t="s">
        <v>31</v>
      </c>
      <c r="ALN53" s="712" t="s">
        <v>31</v>
      </c>
      <c r="ALO53" s="712" t="s">
        <v>31</v>
      </c>
      <c r="ALP53" s="712" t="s">
        <v>31</v>
      </c>
      <c r="ALQ53" s="714">
        <v>2</v>
      </c>
      <c r="ALR53" s="715">
        <v>1</v>
      </c>
      <c r="ALS53" s="715">
        <v>1</v>
      </c>
      <c r="ALT53" s="715">
        <v>2</v>
      </c>
      <c r="ALU53" s="715">
        <v>1</v>
      </c>
      <c r="ALV53" s="715">
        <v>0</v>
      </c>
      <c r="ALW53" s="733">
        <v>2</v>
      </c>
      <c r="ALX53" s="981">
        <v>0.77972709551656916</v>
      </c>
      <c r="ALY53" s="715">
        <v>38</v>
      </c>
      <c r="ALZ53" s="731">
        <v>0.38986354775828458</v>
      </c>
      <c r="AMA53" s="715">
        <v>40</v>
      </c>
      <c r="AMB53" s="731">
        <v>0.38986354775828458</v>
      </c>
      <c r="AMC53" s="715">
        <v>32</v>
      </c>
      <c r="AMD53" s="731">
        <v>0.77972709551656916</v>
      </c>
      <c r="AME53" s="715">
        <v>43</v>
      </c>
      <c r="AMF53" s="715">
        <v>0.38986354775828458</v>
      </c>
      <c r="AMG53" s="715">
        <v>39</v>
      </c>
      <c r="AMH53" s="731">
        <v>0</v>
      </c>
      <c r="AMI53" s="715">
        <v>67</v>
      </c>
      <c r="AMJ53" s="731">
        <v>0.77972709551656916</v>
      </c>
      <c r="AMK53" s="715">
        <v>27</v>
      </c>
      <c r="AML53" s="982">
        <v>0</v>
      </c>
      <c r="AMM53" s="699">
        <v>0</v>
      </c>
      <c r="AMN53" s="699">
        <v>0</v>
      </c>
      <c r="AMO53" s="716">
        <v>0</v>
      </c>
      <c r="AMP53" s="715">
        <v>52</v>
      </c>
      <c r="AMQ53" s="712">
        <v>0</v>
      </c>
      <c r="AMR53" s="715">
        <v>27</v>
      </c>
      <c r="AMS53" s="712">
        <v>0</v>
      </c>
      <c r="AMT53" s="733">
        <v>27</v>
      </c>
      <c r="AMU53" s="982">
        <v>0</v>
      </c>
      <c r="AMV53" s="731">
        <v>0</v>
      </c>
      <c r="AMW53" s="715">
        <v>32</v>
      </c>
      <c r="AMX53" s="716" t="s">
        <v>1687</v>
      </c>
      <c r="AMY53" s="712" t="s">
        <v>1687</v>
      </c>
      <c r="AMZ53" s="715">
        <v>1</v>
      </c>
      <c r="ANA53" s="715">
        <v>1</v>
      </c>
      <c r="ANB53" s="715">
        <v>2</v>
      </c>
      <c r="ANC53" s="715">
        <v>55</v>
      </c>
      <c r="AND53" s="1201" t="s">
        <v>1632</v>
      </c>
      <c r="ANE53" s="1202" t="s">
        <v>1625</v>
      </c>
      <c r="ANF53" s="1202" t="s">
        <v>1625</v>
      </c>
      <c r="ANG53" s="1202" t="s">
        <v>1625</v>
      </c>
      <c r="ANH53" s="725">
        <v>5</v>
      </c>
      <c r="ANI53" s="725">
        <v>0</v>
      </c>
      <c r="ANJ53" s="725">
        <v>0</v>
      </c>
      <c r="ANK53" s="725">
        <v>0</v>
      </c>
      <c r="ANL53" s="1303">
        <f t="shared" si="42"/>
        <v>5</v>
      </c>
      <c r="ANM53" s="1303">
        <f t="shared" si="43"/>
        <v>70</v>
      </c>
      <c r="ANN53" s="983" t="s">
        <v>1632</v>
      </c>
      <c r="ANO53" s="725" t="s">
        <v>1632</v>
      </c>
      <c r="ANP53" s="725" t="s">
        <v>1632</v>
      </c>
      <c r="ANQ53" s="725" t="s">
        <v>1625</v>
      </c>
      <c r="ANR53" s="725">
        <v>5</v>
      </c>
      <c r="ANS53" s="725">
        <v>5</v>
      </c>
      <c r="ANT53" s="725">
        <v>5</v>
      </c>
      <c r="ANU53" s="725">
        <v>0</v>
      </c>
      <c r="ANV53" s="715">
        <f t="shared" si="44"/>
        <v>15</v>
      </c>
      <c r="ANW53" s="715">
        <f t="shared" si="45"/>
        <v>46</v>
      </c>
      <c r="ANX53" s="982">
        <v>55</v>
      </c>
      <c r="ANY53" s="715">
        <v>1493</v>
      </c>
      <c r="ANZ53" s="1089">
        <v>17.378</v>
      </c>
      <c r="AOA53" s="715">
        <v>17</v>
      </c>
      <c r="AOB53" s="1089">
        <v>1.7</v>
      </c>
      <c r="AOC53" s="1188">
        <f t="shared" si="46"/>
        <v>62</v>
      </c>
      <c r="AOD53" s="1089">
        <v>83.070999999999998</v>
      </c>
      <c r="AOE53" s="1188">
        <f t="shared" si="47"/>
        <v>15</v>
      </c>
      <c r="AOF53" s="699">
        <v>67</v>
      </c>
      <c r="AOG53" s="985">
        <v>26.120857699805068</v>
      </c>
      <c r="AOH53" s="1188">
        <v>5</v>
      </c>
      <c r="AOI53" s="699">
        <v>0</v>
      </c>
      <c r="AOJ53" s="985">
        <v>0</v>
      </c>
      <c r="AOK53" s="1188">
        <v>60</v>
      </c>
      <c r="AOL53" s="699">
        <v>1</v>
      </c>
      <c r="AOM53" s="985">
        <v>0.38986354775828458</v>
      </c>
      <c r="AON53" s="1188">
        <v>41</v>
      </c>
      <c r="AOO53" s="699">
        <v>1</v>
      </c>
      <c r="AOP53" s="985">
        <v>0.38986354775828458</v>
      </c>
      <c r="AOQ53" s="1188">
        <v>31</v>
      </c>
      <c r="AOR53" s="983" t="s">
        <v>1625</v>
      </c>
      <c r="AOS53" s="725" t="s">
        <v>1625</v>
      </c>
      <c r="AOT53" s="725" t="s">
        <v>1625</v>
      </c>
      <c r="AOU53" s="725" t="s">
        <v>1625</v>
      </c>
      <c r="AOV53" s="725">
        <v>0</v>
      </c>
      <c r="AOW53" s="725">
        <v>0</v>
      </c>
      <c r="AOX53" s="725">
        <v>0</v>
      </c>
      <c r="AOY53" s="725">
        <v>0</v>
      </c>
      <c r="AOZ53" s="715">
        <f t="shared" si="48"/>
        <v>0</v>
      </c>
      <c r="APA53" s="715">
        <f t="shared" si="49"/>
        <v>25</v>
      </c>
      <c r="APB53" s="1993" t="s">
        <v>1632</v>
      </c>
      <c r="APC53" s="1994" t="s">
        <v>1632</v>
      </c>
      <c r="APD53" s="1994" t="s">
        <v>1625</v>
      </c>
      <c r="APE53" s="1994" t="s">
        <v>1632</v>
      </c>
      <c r="APF53" s="1995">
        <v>5</v>
      </c>
      <c r="APG53" s="1995">
        <v>5</v>
      </c>
      <c r="APH53" s="1995">
        <v>0</v>
      </c>
      <c r="API53" s="1995">
        <v>5</v>
      </c>
      <c r="APJ53" s="715">
        <f t="shared" si="50"/>
        <v>15</v>
      </c>
      <c r="APK53" s="715">
        <f t="shared" si="51"/>
        <v>27</v>
      </c>
      <c r="APL53" s="715">
        <v>0</v>
      </c>
      <c r="APM53" s="725">
        <v>0</v>
      </c>
      <c r="APN53" s="715">
        <v>17</v>
      </c>
      <c r="APO53" s="715">
        <v>0</v>
      </c>
      <c r="APP53" s="725">
        <v>0</v>
      </c>
      <c r="APQ53" s="715">
        <v>18</v>
      </c>
      <c r="APR53" s="1169">
        <v>1</v>
      </c>
      <c r="APS53" s="1168">
        <v>240</v>
      </c>
      <c r="APT53" s="1168">
        <v>1920</v>
      </c>
      <c r="APU53" s="989">
        <v>240</v>
      </c>
      <c r="APV53" s="989">
        <v>1920</v>
      </c>
      <c r="APW53" s="989">
        <v>74.708171206225686</v>
      </c>
      <c r="APX53" s="989">
        <v>16</v>
      </c>
      <c r="APY53" s="989">
        <v>2</v>
      </c>
      <c r="APZ53" s="989">
        <v>75</v>
      </c>
      <c r="AQA53" s="989">
        <v>600</v>
      </c>
      <c r="AQB53" s="989">
        <v>37.5</v>
      </c>
      <c r="AQC53" s="989">
        <v>300</v>
      </c>
      <c r="AQD53" s="1099">
        <v>23.346303501945524</v>
      </c>
      <c r="AQE53" s="989">
        <v>23</v>
      </c>
      <c r="AQF53" s="989">
        <v>3</v>
      </c>
      <c r="AQG53" s="989">
        <v>315</v>
      </c>
      <c r="AQH53" s="989">
        <v>2520</v>
      </c>
      <c r="AQI53" s="989">
        <v>277.5</v>
      </c>
      <c r="AQJ53" s="989">
        <v>2220</v>
      </c>
      <c r="AQK53" s="989">
        <v>98.054474708171199</v>
      </c>
      <c r="AQL53" s="729">
        <v>17</v>
      </c>
      <c r="AQM53" s="987"/>
      <c r="AQQ53" s="715">
        <v>307</v>
      </c>
      <c r="AQR53" s="715">
        <v>266</v>
      </c>
      <c r="AQS53" s="989">
        <v>14</v>
      </c>
      <c r="AQT53" s="1099">
        <v>5.2631578947368416</v>
      </c>
      <c r="AQU53" s="989">
        <f t="shared" si="52"/>
        <v>14</v>
      </c>
      <c r="AQV53" s="989">
        <v>5</v>
      </c>
      <c r="AQW53" s="989">
        <v>35.714285714285715</v>
      </c>
      <c r="AQX53" s="1099">
        <v>3</v>
      </c>
      <c r="AQY53" s="989">
        <f t="shared" si="53"/>
        <v>61</v>
      </c>
      <c r="AQZ53" s="989">
        <v>0</v>
      </c>
      <c r="ARA53" s="989">
        <v>14</v>
      </c>
      <c r="ARB53" s="989">
        <v>0</v>
      </c>
      <c r="ARC53" s="989">
        <f t="shared" si="54"/>
        <v>65</v>
      </c>
      <c r="ARD53" s="1668">
        <v>2.5751879699248121</v>
      </c>
      <c r="ARE53" s="1667">
        <f t="shared" si="55"/>
        <v>15</v>
      </c>
      <c r="ARF53" s="1168">
        <v>12</v>
      </c>
      <c r="ARG53" s="1099">
        <v>8.3333333333333321</v>
      </c>
      <c r="ARH53" s="989">
        <f t="shared" si="56"/>
        <v>19</v>
      </c>
      <c r="ARI53" s="715">
        <v>33</v>
      </c>
      <c r="ARJ53" s="985">
        <v>18.181818181818183</v>
      </c>
      <c r="ARK53" s="699">
        <f t="shared" si="57"/>
        <v>27</v>
      </c>
      <c r="ARL53" s="989">
        <v>32</v>
      </c>
      <c r="ARM53" s="715">
        <v>1</v>
      </c>
      <c r="ARN53" s="985">
        <v>3.125</v>
      </c>
      <c r="ARO53" s="699">
        <f t="shared" si="58"/>
        <v>1</v>
      </c>
      <c r="ARP53" s="707">
        <v>94</v>
      </c>
      <c r="ARQ53" s="990">
        <v>27</v>
      </c>
      <c r="ARR53" s="719">
        <v>28.723404255319153</v>
      </c>
      <c r="ARS53" s="979">
        <f t="shared" si="59"/>
        <v>8</v>
      </c>
      <c r="ART53" s="715">
        <v>41</v>
      </c>
      <c r="ARU53" s="699">
        <f t="shared" si="59"/>
        <v>56</v>
      </c>
      <c r="ARV53" s="715" t="s">
        <v>31</v>
      </c>
      <c r="ARW53" s="715" t="s">
        <v>31</v>
      </c>
      <c r="ARX53" s="985" t="s">
        <v>31</v>
      </c>
      <c r="ARY53" s="699" t="str">
        <f t="shared" si="60"/>
        <v>-</v>
      </c>
      <c r="ARZ53" s="715" t="s">
        <v>31</v>
      </c>
      <c r="ASA53" s="715" t="s">
        <v>31</v>
      </c>
      <c r="ASB53" s="712" t="s">
        <v>31</v>
      </c>
      <c r="ASC53" s="699" t="str">
        <f t="shared" si="61"/>
        <v>-</v>
      </c>
      <c r="ASD53" s="712">
        <v>22</v>
      </c>
      <c r="ASE53" s="712">
        <v>22</v>
      </c>
      <c r="ASF53" s="712">
        <v>26</v>
      </c>
      <c r="ASG53" s="712">
        <v>22</v>
      </c>
      <c r="ASH53" s="712">
        <v>2</v>
      </c>
      <c r="ASI53" s="712">
        <v>0</v>
      </c>
      <c r="ASJ53" s="712">
        <v>2</v>
      </c>
      <c r="ASK53" s="712">
        <v>2</v>
      </c>
      <c r="ASL53" s="712">
        <v>2</v>
      </c>
      <c r="ASM53" s="715">
        <v>11</v>
      </c>
      <c r="ASN53" s="715">
        <v>11</v>
      </c>
      <c r="ASO53" s="715">
        <v>13</v>
      </c>
      <c r="ASP53" s="715">
        <v>11</v>
      </c>
      <c r="ASQ53" s="715">
        <v>1</v>
      </c>
      <c r="ASR53" s="715">
        <v>0</v>
      </c>
      <c r="ASS53" s="715">
        <v>1</v>
      </c>
      <c r="AST53" s="715">
        <v>1</v>
      </c>
      <c r="ASU53" s="715">
        <v>1</v>
      </c>
      <c r="ASV53" s="715">
        <v>50</v>
      </c>
      <c r="ASW53" s="712">
        <v>16.666666666666664</v>
      </c>
      <c r="ASX53" s="712">
        <v>5.5555555555555554</v>
      </c>
      <c r="ASY53" s="712">
        <v>5.5555555555555554</v>
      </c>
      <c r="ASZ53" s="712">
        <v>5.5555555555555554</v>
      </c>
      <c r="ATA53" s="712">
        <v>16.666666666666664</v>
      </c>
      <c r="ATB53" s="712">
        <v>16.666666666666664</v>
      </c>
      <c r="ATC53" s="712">
        <v>27.777777777777779</v>
      </c>
      <c r="ATD53" s="712">
        <v>5.5555555555555554</v>
      </c>
      <c r="ATE53" s="712">
        <v>0</v>
      </c>
      <c r="ATF53" s="715">
        <v>3</v>
      </c>
      <c r="ATG53" s="715">
        <v>1</v>
      </c>
      <c r="ATH53" s="715">
        <v>1</v>
      </c>
      <c r="ATI53" s="715">
        <v>1</v>
      </c>
      <c r="ATJ53" s="715">
        <v>3</v>
      </c>
      <c r="ATK53" s="715">
        <v>3</v>
      </c>
      <c r="ATL53" s="715">
        <v>5</v>
      </c>
      <c r="ATM53" s="715">
        <v>1</v>
      </c>
      <c r="ATN53" s="715">
        <v>0</v>
      </c>
      <c r="ATO53" s="715">
        <v>18</v>
      </c>
      <c r="ATP53" s="712">
        <v>0</v>
      </c>
      <c r="ATQ53" s="712">
        <v>0</v>
      </c>
      <c r="ATR53" s="712">
        <v>100</v>
      </c>
      <c r="ATS53" s="712">
        <v>0</v>
      </c>
      <c r="ATT53" s="712">
        <v>0</v>
      </c>
      <c r="ATU53" s="712">
        <v>0</v>
      </c>
      <c r="ATV53" s="712">
        <v>0</v>
      </c>
      <c r="ATW53" s="712">
        <v>0</v>
      </c>
      <c r="ATX53" s="712">
        <v>0</v>
      </c>
      <c r="ATY53" s="715">
        <v>0</v>
      </c>
      <c r="ATZ53" s="715">
        <v>0</v>
      </c>
      <c r="AUA53" s="715">
        <v>2</v>
      </c>
      <c r="AUB53" s="715">
        <v>0</v>
      </c>
      <c r="AUC53" s="715">
        <v>0</v>
      </c>
      <c r="AUD53" s="715">
        <v>0</v>
      </c>
      <c r="AUE53" s="715">
        <v>0</v>
      </c>
      <c r="AUF53" s="715">
        <v>0</v>
      </c>
      <c r="AUG53" s="715">
        <v>0</v>
      </c>
      <c r="AUH53" s="715">
        <v>2</v>
      </c>
      <c r="AUI53" s="712" t="s">
        <v>1624</v>
      </c>
      <c r="AUJ53" s="712" t="s">
        <v>1623</v>
      </c>
      <c r="AUK53" s="709">
        <v>10</v>
      </c>
      <c r="AUL53" s="978">
        <v>14</v>
      </c>
      <c r="AUM53" s="703" t="s">
        <v>1625</v>
      </c>
      <c r="AUN53" s="703" t="s">
        <v>1625</v>
      </c>
      <c r="AUO53" s="703" t="s">
        <v>1632</v>
      </c>
      <c r="AUP53" s="701" t="s">
        <v>1632</v>
      </c>
      <c r="AUQ53" s="712" t="s">
        <v>1625</v>
      </c>
      <c r="AUR53" s="712" t="s">
        <v>1627</v>
      </c>
      <c r="AUS53" s="712" t="s">
        <v>1627</v>
      </c>
      <c r="AUT53" s="712" t="s">
        <v>1627</v>
      </c>
      <c r="AUU53" s="712" t="s">
        <v>1625</v>
      </c>
      <c r="AUV53" s="712" t="s">
        <v>1685</v>
      </c>
      <c r="AUW53" s="3968" t="s">
        <v>1655</v>
      </c>
      <c r="AUX53" s="712" t="s">
        <v>5403</v>
      </c>
      <c r="AUY53" s="712" t="s">
        <v>1773</v>
      </c>
      <c r="AUZ53" s="699">
        <v>61</v>
      </c>
      <c r="AVA53" s="699">
        <v>5</v>
      </c>
      <c r="AVB53" s="985">
        <v>8.1</v>
      </c>
      <c r="AVC53" s="699">
        <v>0</v>
      </c>
      <c r="AVD53" s="712">
        <v>0</v>
      </c>
      <c r="AVE53" s="699">
        <f t="shared" si="62"/>
        <v>25</v>
      </c>
      <c r="AVF53" s="712">
        <v>0</v>
      </c>
      <c r="AVG53" s="978">
        <v>33</v>
      </c>
      <c r="AVH53" s="712" t="s">
        <v>1625</v>
      </c>
      <c r="AVI53" s="712" t="s">
        <v>1625</v>
      </c>
      <c r="AVJ53" s="712" t="s">
        <v>1625</v>
      </c>
      <c r="AVK53" s="712" t="s">
        <v>1625</v>
      </c>
      <c r="AVL53" s="716">
        <v>0</v>
      </c>
      <c r="AVM53" s="699">
        <f t="shared" si="63"/>
        <v>60</v>
      </c>
      <c r="AVN53" s="715">
        <v>0</v>
      </c>
      <c r="AVO53" s="712">
        <v>11.2</v>
      </c>
      <c r="AVP53" s="699">
        <f t="shared" si="64"/>
        <v>12</v>
      </c>
      <c r="AVQ53" s="715">
        <v>1</v>
      </c>
      <c r="AVR53" s="712">
        <v>0</v>
      </c>
      <c r="AVS53" s="699">
        <f t="shared" si="65"/>
        <v>14</v>
      </c>
      <c r="AVT53" s="715">
        <v>0</v>
      </c>
      <c r="AVU53" s="712">
        <v>11.2</v>
      </c>
      <c r="AVV53" s="699">
        <f t="shared" si="66"/>
        <v>8</v>
      </c>
      <c r="AVW53" s="715">
        <v>1</v>
      </c>
      <c r="AVX53" s="712">
        <v>0</v>
      </c>
      <c r="AVY53" s="733">
        <v>0</v>
      </c>
      <c r="AVZ53" s="716">
        <v>11.2</v>
      </c>
      <c r="AWA53" s="699">
        <f t="shared" si="67"/>
        <v>4</v>
      </c>
      <c r="AWB53" s="715">
        <v>1</v>
      </c>
      <c r="AWC53" s="712">
        <v>0</v>
      </c>
      <c r="AWD53" s="699">
        <f t="shared" si="68"/>
        <v>9</v>
      </c>
      <c r="AWE53" s="715">
        <v>0</v>
      </c>
      <c r="AWF53" s="712">
        <v>11.2</v>
      </c>
      <c r="AWG53" s="699">
        <f t="shared" si="69"/>
        <v>42</v>
      </c>
      <c r="AWH53" s="715">
        <v>1</v>
      </c>
      <c r="AWI53" s="714" t="s">
        <v>31</v>
      </c>
      <c r="AWJ53" s="715">
        <v>100</v>
      </c>
      <c r="AWK53" s="715" t="s">
        <v>31</v>
      </c>
      <c r="AWL53" s="715">
        <v>20</v>
      </c>
      <c r="AWM53" s="715" t="s">
        <v>31</v>
      </c>
      <c r="AWN53" s="715">
        <v>120</v>
      </c>
      <c r="AWO53" s="715">
        <v>21</v>
      </c>
      <c r="AWP53" s="715">
        <v>9</v>
      </c>
      <c r="AWQ53" s="715" t="s">
        <v>31</v>
      </c>
      <c r="AWR53" s="715">
        <v>30</v>
      </c>
      <c r="AWS53" s="716" t="s">
        <v>31</v>
      </c>
      <c r="AWT53" s="699" t="str">
        <f t="shared" si="70"/>
        <v>-</v>
      </c>
      <c r="AWU53" s="712">
        <v>0.27100000000000002</v>
      </c>
      <c r="AWV53" s="699">
        <f t="shared" si="70"/>
        <v>2</v>
      </c>
      <c r="AWW53" s="712" t="s">
        <v>31</v>
      </c>
      <c r="AWX53" s="699" t="str">
        <f t="shared" si="3"/>
        <v>-</v>
      </c>
      <c r="AWY53" s="712">
        <v>5.3999999999999999E-2</v>
      </c>
      <c r="AWZ53" s="699">
        <f t="shared" si="71"/>
        <v>9</v>
      </c>
      <c r="AXA53" s="712" t="s">
        <v>31</v>
      </c>
      <c r="AXB53" s="712">
        <v>0.32500000000000001</v>
      </c>
      <c r="AXC53" s="712">
        <v>5.7000000000000002E-2</v>
      </c>
      <c r="AXD53" s="699">
        <f t="shared" si="4"/>
        <v>11</v>
      </c>
      <c r="AXE53" s="712">
        <v>2.4E-2</v>
      </c>
      <c r="AXF53" s="699">
        <f t="shared" si="5"/>
        <v>48</v>
      </c>
      <c r="AXG53" s="712" t="s">
        <v>31</v>
      </c>
      <c r="AXH53" s="699" t="str">
        <f t="shared" si="6"/>
        <v>-</v>
      </c>
      <c r="AXI53" s="712">
        <v>8.1000000000000003E-2</v>
      </c>
      <c r="AXK53" s="3969">
        <v>92.617449664429529</v>
      </c>
      <c r="AXL53" s="3970">
        <v>149</v>
      </c>
      <c r="AXM53" s="715">
        <f t="shared" si="72"/>
        <v>52</v>
      </c>
      <c r="AXN53" s="3969">
        <v>47.023809523809526</v>
      </c>
      <c r="AXO53" s="3970">
        <v>168</v>
      </c>
      <c r="AXP53" s="715">
        <f t="shared" si="73"/>
        <v>7</v>
      </c>
      <c r="AXQ53" s="2024">
        <v>2596</v>
      </c>
      <c r="AXR53" s="2024">
        <v>2624</v>
      </c>
      <c r="AXS53" s="3029">
        <v>1.0670731707317032</v>
      </c>
      <c r="AXT53" s="2024" t="s">
        <v>8059</v>
      </c>
      <c r="AXU53" s="2024">
        <v>367</v>
      </c>
      <c r="AXV53" s="2024">
        <v>371</v>
      </c>
      <c r="AXW53" s="3029">
        <v>1.0781671159029571</v>
      </c>
      <c r="AXX53" s="2024" t="s">
        <v>8059</v>
      </c>
      <c r="AXY53" s="3029">
        <v>14.137134052388289</v>
      </c>
      <c r="AXZ53" s="3029">
        <v>14.138719512195122</v>
      </c>
      <c r="AYA53" s="3029">
        <v>1.5854598068330006E-3</v>
      </c>
      <c r="AYB53" s="2024" t="s">
        <v>8074</v>
      </c>
      <c r="AYC53" s="2123">
        <v>1020</v>
      </c>
      <c r="AYD53" s="2024">
        <v>1077</v>
      </c>
      <c r="AYE53" s="3029">
        <v>5.2924791086350922</v>
      </c>
      <c r="AYF53" s="2024" t="s">
        <v>8056</v>
      </c>
      <c r="AYG53" s="2024">
        <v>216</v>
      </c>
      <c r="AYH53" s="2024">
        <v>186</v>
      </c>
      <c r="AYI53" s="3029">
        <v>16.129032258064527</v>
      </c>
      <c r="AYJ53" s="2024" t="s">
        <v>8057</v>
      </c>
      <c r="AYK53" s="2024">
        <v>10836</v>
      </c>
      <c r="AYL53" s="2024">
        <v>10636</v>
      </c>
      <c r="AYM53" s="3029">
        <v>1.8804061677322466</v>
      </c>
      <c r="AYN53" s="2024" t="s">
        <v>8059</v>
      </c>
      <c r="AYO53" s="2024">
        <v>38640000</v>
      </c>
      <c r="AYP53" s="2024">
        <v>34304688</v>
      </c>
      <c r="AYQ53" s="3029">
        <v>12.637666315461018</v>
      </c>
      <c r="AYR53" s="2024" t="s">
        <v>8057</v>
      </c>
      <c r="AYS53" s="2024">
        <v>12750000</v>
      </c>
      <c r="AYT53" s="2024">
        <v>10266415</v>
      </c>
      <c r="AYU53" s="3029">
        <v>24.19135598940818</v>
      </c>
      <c r="AYV53" s="2024" t="s">
        <v>8057</v>
      </c>
      <c r="AYW53" s="2024">
        <v>11200000</v>
      </c>
      <c r="AYX53" s="2024">
        <v>11050735</v>
      </c>
      <c r="AYY53" s="3029">
        <v>1.3507246350582136</v>
      </c>
      <c r="AYZ53" s="2024" t="s">
        <v>8059</v>
      </c>
      <c r="AZA53" s="2024">
        <v>100000</v>
      </c>
      <c r="AZB53" s="2024">
        <v>0</v>
      </c>
      <c r="AZC53" s="3029" t="s">
        <v>31</v>
      </c>
      <c r="AZD53" s="2024" t="s">
        <v>31</v>
      </c>
      <c r="AZE53" s="2024">
        <v>9500000</v>
      </c>
      <c r="AZF53" s="2024">
        <v>7866000</v>
      </c>
      <c r="AZG53" s="3029">
        <v>20.772946859903385</v>
      </c>
      <c r="AZH53" s="2024" t="s">
        <v>8057</v>
      </c>
      <c r="AZI53" s="2024">
        <v>90000</v>
      </c>
      <c r="AZJ53" s="2024">
        <v>83300</v>
      </c>
      <c r="AZK53" s="3029">
        <v>8.0432172869147678</v>
      </c>
      <c r="AZL53" s="2024" t="s">
        <v>8058</v>
      </c>
      <c r="AZM53" s="2024">
        <v>4900000</v>
      </c>
      <c r="AZN53" s="2024">
        <v>4994238</v>
      </c>
      <c r="AZO53" s="3029">
        <v>1.8869345033216263</v>
      </c>
      <c r="AZP53" s="2024" t="s">
        <v>8059</v>
      </c>
      <c r="AZQ53" s="2024">
        <v>0</v>
      </c>
      <c r="AZR53" s="2024">
        <v>0</v>
      </c>
      <c r="AZS53" s="3029" t="s">
        <v>31</v>
      </c>
      <c r="AZT53" s="2024" t="s">
        <v>31</v>
      </c>
      <c r="AZU53" s="2024">
        <v>100000</v>
      </c>
      <c r="AZV53" s="2024">
        <v>44000</v>
      </c>
      <c r="AZW53" s="3029">
        <v>127.27272727272728</v>
      </c>
      <c r="AZX53" s="2024" t="s">
        <v>8057</v>
      </c>
      <c r="AZY53" s="2123">
        <v>265410000</v>
      </c>
      <c r="AZZ53" s="2024">
        <v>282182929</v>
      </c>
      <c r="BAA53" s="3029">
        <v>5.9439913886498772</v>
      </c>
      <c r="BAB53" s="2024" t="s">
        <v>8056</v>
      </c>
      <c r="BAC53" s="2024">
        <v>47689000</v>
      </c>
      <c r="BAD53" s="2024">
        <v>41117915</v>
      </c>
      <c r="BAE53" s="3029">
        <v>15.981075402291196</v>
      </c>
      <c r="BAF53" s="2024" t="s">
        <v>8057</v>
      </c>
      <c r="BAG53" s="2024">
        <v>483556000</v>
      </c>
      <c r="BAH53" s="2024">
        <v>434028370</v>
      </c>
      <c r="BAI53" s="3029">
        <v>11.411150381713526</v>
      </c>
      <c r="BAJ53" s="2024" t="s">
        <v>8057</v>
      </c>
      <c r="BAK53" s="2123">
        <v>129051000</v>
      </c>
      <c r="BAL53" s="2024">
        <v>132732828</v>
      </c>
      <c r="BAM53" s="3029">
        <v>2.7738639004964227</v>
      </c>
      <c r="BAN53" s="2024" t="s">
        <v>8059</v>
      </c>
      <c r="BAO53" s="2024">
        <v>67856000</v>
      </c>
      <c r="BAP53" s="2024">
        <v>67481445</v>
      </c>
      <c r="BAQ53" s="3029">
        <v>0.55504887306429396</v>
      </c>
      <c r="BAR53" s="2024" t="s">
        <v>8059</v>
      </c>
      <c r="BAS53" s="2024">
        <v>63902000</v>
      </c>
      <c r="BAT53" s="2024">
        <v>74869933</v>
      </c>
      <c r="BAU53" s="3029">
        <v>14.649315900950526</v>
      </c>
      <c r="BAV53" s="2024" t="s">
        <v>8057</v>
      </c>
      <c r="BAW53" s="2024">
        <v>0</v>
      </c>
      <c r="BAX53" s="2024">
        <v>4325175</v>
      </c>
      <c r="BAY53" s="3029">
        <v>100</v>
      </c>
      <c r="BAZ53" s="2024" t="s">
        <v>8057</v>
      </c>
      <c r="BBA53" s="2024">
        <v>4601000</v>
      </c>
      <c r="BBB53" s="2024">
        <v>2773548</v>
      </c>
      <c r="BBC53" s="3029">
        <v>65.88860189187281</v>
      </c>
      <c r="BBD53" s="2024" t="s">
        <v>8057</v>
      </c>
      <c r="BBE53" s="2123">
        <v>25720000</v>
      </c>
      <c r="BBF53" s="2024">
        <v>15368248</v>
      </c>
      <c r="BBG53" s="3029">
        <v>67.358048881043572</v>
      </c>
      <c r="BBH53" s="2024" t="s">
        <v>8057</v>
      </c>
      <c r="BBI53" s="2024">
        <v>0</v>
      </c>
      <c r="BBJ53" s="2024">
        <v>0</v>
      </c>
      <c r="BBK53" s="3029" t="s">
        <v>31</v>
      </c>
      <c r="BBL53" s="2024" t="s">
        <v>31</v>
      </c>
      <c r="BBM53" s="2024">
        <v>21969000</v>
      </c>
      <c r="BBN53" s="2024">
        <v>25749667</v>
      </c>
      <c r="BBO53" s="3029">
        <v>14.682391815008714</v>
      </c>
      <c r="BBP53" s="2024" t="s">
        <v>8057</v>
      </c>
      <c r="BBQ53" s="2123">
        <v>59367000</v>
      </c>
      <c r="BBR53" s="2024">
        <v>31848896</v>
      </c>
      <c r="BBS53" s="3029">
        <v>86.402065553543849</v>
      </c>
      <c r="BBT53" s="2024" t="s">
        <v>8057</v>
      </c>
      <c r="BBU53" s="2024">
        <v>0</v>
      </c>
      <c r="BBV53" s="2024">
        <v>1562434</v>
      </c>
      <c r="BBW53" s="3029">
        <v>100</v>
      </c>
      <c r="BBX53" s="2024" t="s">
        <v>8057</v>
      </c>
      <c r="BBY53" s="2024">
        <v>15715000</v>
      </c>
      <c r="BBZ53" s="2024">
        <v>14055080</v>
      </c>
      <c r="BCA53" s="3029">
        <v>11.810107092951455</v>
      </c>
      <c r="BCB53" s="2024" t="s">
        <v>8057</v>
      </c>
      <c r="BCC53" s="2024">
        <v>12400000</v>
      </c>
      <c r="BCD53" s="2024">
        <v>13431127</v>
      </c>
      <c r="BCE53" s="3029">
        <v>7.6771442932525389</v>
      </c>
      <c r="BCF53" s="2024" t="s">
        <v>8058</v>
      </c>
      <c r="BCG53" s="2024">
        <v>10177000</v>
      </c>
      <c r="BCH53" s="2024">
        <v>8937744</v>
      </c>
      <c r="BCI53" s="3029">
        <v>13.865422862861138</v>
      </c>
      <c r="BCJ53" s="2024" t="s">
        <v>8057</v>
      </c>
      <c r="BCK53" s="2024">
        <v>62821000</v>
      </c>
      <c r="BCL53" s="2024">
        <v>62500641</v>
      </c>
      <c r="BCM53" s="3029">
        <v>0.51256914309085744</v>
      </c>
      <c r="BCN53" s="2024" t="s">
        <v>8059</v>
      </c>
      <c r="BCO53" s="2024">
        <v>1324000</v>
      </c>
      <c r="BCP53" s="2024">
        <v>2089817</v>
      </c>
      <c r="BCQ53" s="3029">
        <v>36.645170366591906</v>
      </c>
      <c r="BCR53" s="2024" t="s">
        <v>8057</v>
      </c>
      <c r="BCS53" s="2024">
        <v>56604000</v>
      </c>
      <c r="BCT53" s="2024">
        <v>52151556</v>
      </c>
      <c r="BCU53" s="3029">
        <v>8.5375094081564953</v>
      </c>
      <c r="BCV53" s="2024" t="s">
        <v>8058</v>
      </c>
      <c r="BCW53" s="2024">
        <v>9916000</v>
      </c>
      <c r="BCX53" s="2024">
        <v>19354122</v>
      </c>
      <c r="BCY53" s="3029">
        <v>48.765436117432756</v>
      </c>
      <c r="BCZ53" s="2024" t="s">
        <v>8057</v>
      </c>
      <c r="BDA53" s="2024">
        <v>44196000</v>
      </c>
      <c r="BDB53" s="2024">
        <v>41037233</v>
      </c>
      <c r="BDC53" s="3029">
        <v>7.6973196511567892</v>
      </c>
      <c r="BDD53" s="2024" t="s">
        <v>8058</v>
      </c>
      <c r="BDE53" s="2024">
        <v>25049000</v>
      </c>
      <c r="BDF53" s="2024">
        <v>10350388</v>
      </c>
      <c r="BDG53" s="3029">
        <v>142.0102512099063</v>
      </c>
      <c r="BDH53" s="2024" t="s">
        <v>8057</v>
      </c>
      <c r="BDI53" s="2024">
        <v>0</v>
      </c>
      <c r="BDJ53" s="2024">
        <v>0</v>
      </c>
      <c r="BDK53" s="3029" t="s">
        <v>31</v>
      </c>
      <c r="BDL53" s="2024" t="s">
        <v>31</v>
      </c>
      <c r="BDM53" s="2024">
        <v>34211000</v>
      </c>
      <c r="BDN53" s="2024">
        <v>35646743</v>
      </c>
      <c r="BDO53" s="3029">
        <v>4.0276975655251306</v>
      </c>
      <c r="BDP53" s="2024" t="s">
        <v>8056</v>
      </c>
      <c r="BDQ53" s="2024">
        <v>1211000</v>
      </c>
      <c r="BDR53" s="2024">
        <v>745689</v>
      </c>
      <c r="BDS53" s="3029">
        <v>62.400142686830549</v>
      </c>
      <c r="BDT53" s="2024" t="s">
        <v>8057</v>
      </c>
      <c r="BDU53" s="2024">
        <v>0</v>
      </c>
      <c r="BDV53" s="2024">
        <v>1945378</v>
      </c>
      <c r="BDW53" s="3029">
        <v>100</v>
      </c>
      <c r="BDX53" s="2024" t="s">
        <v>8057</v>
      </c>
      <c r="BDY53" s="2024">
        <v>0</v>
      </c>
      <c r="BDZ53" s="2024">
        <v>0</v>
      </c>
      <c r="BEA53" s="3029" t="s">
        <v>31</v>
      </c>
      <c r="BEB53" s="2024" t="s">
        <v>31</v>
      </c>
      <c r="BEC53" s="2024">
        <v>0</v>
      </c>
      <c r="BED53" s="2024">
        <v>0</v>
      </c>
      <c r="BEE53" s="3029" t="s">
        <v>31</v>
      </c>
      <c r="BEF53" s="2024" t="s">
        <v>31</v>
      </c>
      <c r="BEG53" s="2024">
        <v>0</v>
      </c>
      <c r="BEH53" s="2024">
        <v>0</v>
      </c>
      <c r="BEI53" s="3029" t="s">
        <v>31</v>
      </c>
      <c r="BEJ53" s="2024" t="s">
        <v>31</v>
      </c>
      <c r="BEK53" s="2024">
        <v>120006000</v>
      </c>
      <c r="BEL53" s="2024">
        <v>105772368</v>
      </c>
      <c r="BEM53" s="3029">
        <v>13.456852927789242</v>
      </c>
      <c r="BEN53" s="2024" t="s">
        <v>8057</v>
      </c>
      <c r="BEO53" s="2024">
        <v>0</v>
      </c>
      <c r="BEP53" s="2024">
        <v>0</v>
      </c>
      <c r="BEQ53" s="3029" t="s">
        <v>31</v>
      </c>
      <c r="BER53" s="2024" t="s">
        <v>31</v>
      </c>
      <c r="BES53" s="2024">
        <v>30559000</v>
      </c>
      <c r="BET53" s="2024">
        <v>32599154</v>
      </c>
      <c r="BEU53" s="3029">
        <v>6.2583035130298157</v>
      </c>
      <c r="BEV53" s="2024" t="s">
        <v>8058</v>
      </c>
      <c r="BEW53" s="2123">
        <v>2607</v>
      </c>
      <c r="BEX53" s="2024">
        <v>2596</v>
      </c>
      <c r="BEY53" s="3029">
        <v>0.42372881355932179</v>
      </c>
      <c r="BEZ53" s="2024" t="s">
        <v>8059</v>
      </c>
      <c r="BFA53" s="2024">
        <v>370</v>
      </c>
      <c r="BFB53" s="2024">
        <v>373</v>
      </c>
      <c r="BFC53" s="3029">
        <v>0.80428954423592813</v>
      </c>
      <c r="BFD53" s="2024" t="s">
        <v>8059</v>
      </c>
      <c r="BFE53" s="3029">
        <v>14.192558496355964</v>
      </c>
      <c r="BFF53" s="3029">
        <v>14.368258859784284</v>
      </c>
      <c r="BFG53" s="3029">
        <v>0.17570036342831941</v>
      </c>
      <c r="BFH53" s="2024" t="s">
        <v>8074</v>
      </c>
      <c r="BFI53" s="2780" t="s">
        <v>1632</v>
      </c>
      <c r="BFJ53" s="1495" t="s">
        <v>1632</v>
      </c>
      <c r="BFK53" s="1495" t="s">
        <v>1632</v>
      </c>
      <c r="BFL53" s="1495" t="s">
        <v>1625</v>
      </c>
      <c r="BFM53" s="1212">
        <v>10</v>
      </c>
      <c r="BFN53" s="1212">
        <v>10</v>
      </c>
      <c r="BFO53" s="1212">
        <v>10</v>
      </c>
      <c r="BFP53" s="1212">
        <v>0</v>
      </c>
      <c r="BFQ53" s="988">
        <f t="shared" si="74"/>
        <v>30</v>
      </c>
      <c r="BFR53" s="988">
        <f t="shared" si="75"/>
        <v>45</v>
      </c>
      <c r="BFS53" s="1993" t="s">
        <v>1632</v>
      </c>
      <c r="BFT53" s="1994" t="s">
        <v>1632</v>
      </c>
      <c r="BFU53" s="1994" t="s">
        <v>1632</v>
      </c>
      <c r="BFV53" s="1994" t="s">
        <v>1625</v>
      </c>
      <c r="BFW53" s="1995">
        <v>5</v>
      </c>
      <c r="BFX53" s="1995">
        <v>5</v>
      </c>
      <c r="BFY53" s="1995">
        <v>5</v>
      </c>
      <c r="BFZ53" s="1995">
        <v>0</v>
      </c>
      <c r="BGA53" s="1303">
        <f t="shared" si="76"/>
        <v>15</v>
      </c>
      <c r="BGB53" s="1303">
        <f t="shared" si="77"/>
        <v>20</v>
      </c>
      <c r="BGC53" s="1993" t="s">
        <v>1625</v>
      </c>
      <c r="BGD53" s="1994" t="s">
        <v>1625</v>
      </c>
      <c r="BGE53" s="1994" t="s">
        <v>1625</v>
      </c>
      <c r="BGF53" s="1994" t="s">
        <v>1625</v>
      </c>
      <c r="BGG53" s="1995">
        <v>0</v>
      </c>
      <c r="BGH53" s="1995">
        <v>0</v>
      </c>
      <c r="BGI53" s="1995">
        <v>0</v>
      </c>
      <c r="BGJ53" s="1995">
        <v>0</v>
      </c>
      <c r="BGK53" s="1303">
        <f t="shared" si="78"/>
        <v>0</v>
      </c>
      <c r="BGL53" s="1303">
        <f t="shared" si="79"/>
        <v>14</v>
      </c>
      <c r="BGM53" s="1993" t="s">
        <v>1632</v>
      </c>
      <c r="BGN53" s="1994" t="s">
        <v>1632</v>
      </c>
      <c r="BGO53" s="1994" t="s">
        <v>1632</v>
      </c>
      <c r="BGP53" s="1994" t="s">
        <v>1632</v>
      </c>
      <c r="BGQ53" s="1995">
        <v>5</v>
      </c>
      <c r="BGR53" s="1995">
        <v>5</v>
      </c>
      <c r="BGS53" s="1995">
        <v>5</v>
      </c>
      <c r="BGT53" s="1995">
        <v>5</v>
      </c>
      <c r="BGU53" s="1303">
        <f t="shared" si="80"/>
        <v>20</v>
      </c>
      <c r="BGV53" s="1303">
        <f t="shared" si="81"/>
        <v>1</v>
      </c>
      <c r="BGW53" s="1993" t="s">
        <v>1632</v>
      </c>
      <c r="BGX53" s="1994" t="s">
        <v>1632</v>
      </c>
      <c r="BGY53" s="1994" t="s">
        <v>1625</v>
      </c>
      <c r="BGZ53" s="1994" t="s">
        <v>1625</v>
      </c>
      <c r="BHA53" s="1995">
        <v>5</v>
      </c>
      <c r="BHB53" s="1995">
        <v>5</v>
      </c>
      <c r="BHC53" s="1995">
        <v>0</v>
      </c>
      <c r="BHD53" s="1995">
        <v>0</v>
      </c>
      <c r="BHE53" s="1303">
        <f t="shared" si="82"/>
        <v>10</v>
      </c>
      <c r="BHF53" s="1303">
        <f t="shared" si="83"/>
        <v>63</v>
      </c>
      <c r="BHG53" s="1993" t="s">
        <v>1632</v>
      </c>
      <c r="BHH53" s="1994" t="s">
        <v>1632</v>
      </c>
      <c r="BHI53" s="1994" t="s">
        <v>1632</v>
      </c>
      <c r="BHJ53" s="1994" t="s">
        <v>1625</v>
      </c>
      <c r="BHK53" s="1995">
        <v>5</v>
      </c>
      <c r="BHL53" s="1995">
        <v>5</v>
      </c>
      <c r="BHM53" s="1995">
        <v>5</v>
      </c>
      <c r="BHN53" s="1995">
        <v>0</v>
      </c>
      <c r="BHO53" s="1303">
        <f t="shared" si="84"/>
        <v>15</v>
      </c>
      <c r="BHP53" s="1303">
        <f t="shared" si="85"/>
        <v>25</v>
      </c>
      <c r="BHQ53" s="1993" t="s">
        <v>1632</v>
      </c>
      <c r="BHR53" s="1994" t="s">
        <v>1632</v>
      </c>
      <c r="BHS53" s="1994" t="s">
        <v>1632</v>
      </c>
      <c r="BHT53" s="1994" t="s">
        <v>1625</v>
      </c>
      <c r="BHU53" s="1995">
        <v>5</v>
      </c>
      <c r="BHV53" s="1995">
        <v>5</v>
      </c>
      <c r="BHW53" s="1995">
        <v>5</v>
      </c>
      <c r="BHX53" s="1995">
        <v>0</v>
      </c>
      <c r="BHY53" s="1303">
        <f t="shared" si="86"/>
        <v>15</v>
      </c>
      <c r="BHZ53" s="1303">
        <f t="shared" si="87"/>
        <v>42</v>
      </c>
      <c r="BIA53" s="1993" t="s">
        <v>1626</v>
      </c>
      <c r="BIB53" s="1994" t="s">
        <v>1626</v>
      </c>
      <c r="BIC53" s="1994" t="s">
        <v>1625</v>
      </c>
      <c r="BID53" s="1994" t="s">
        <v>1626</v>
      </c>
      <c r="BIE53" s="1994" t="s">
        <v>1626</v>
      </c>
      <c r="BIF53" s="4112">
        <f t="shared" si="88"/>
        <v>4</v>
      </c>
      <c r="BIG53" s="1303">
        <f t="shared" si="89"/>
        <v>32</v>
      </c>
      <c r="BIH53" s="2916">
        <v>55</v>
      </c>
      <c r="BII53" s="3967">
        <v>21.40077821011673</v>
      </c>
      <c r="BIJ53" s="1303">
        <f t="shared" si="90"/>
        <v>21</v>
      </c>
      <c r="BIK53" s="2073">
        <v>42</v>
      </c>
      <c r="BIL53" s="1303">
        <v>13</v>
      </c>
      <c r="BIM53" s="1995">
        <v>30.952380952380953</v>
      </c>
      <c r="BIN53" s="1303">
        <f t="shared" si="91"/>
        <v>54</v>
      </c>
      <c r="BIO53" s="1993" t="s">
        <v>1626</v>
      </c>
      <c r="BIP53" s="1994" t="s">
        <v>1625</v>
      </c>
      <c r="BIQ53" s="1994" t="s">
        <v>1625</v>
      </c>
      <c r="BIR53" s="1994" t="s">
        <v>1625</v>
      </c>
      <c r="BIS53" s="1994" t="s">
        <v>1625</v>
      </c>
      <c r="BIT53" s="1994" t="s">
        <v>1625</v>
      </c>
      <c r="BIU53" s="1994" t="s">
        <v>1625</v>
      </c>
      <c r="BIV53" s="1994" t="s">
        <v>1625</v>
      </c>
      <c r="BIW53" s="1994" t="s">
        <v>1625</v>
      </c>
      <c r="BIX53" s="1994" t="s">
        <v>1625</v>
      </c>
      <c r="BIY53" s="3617">
        <f t="shared" si="92"/>
        <v>1</v>
      </c>
      <c r="BIZ53" s="2906">
        <f t="shared" si="93"/>
        <v>66</v>
      </c>
      <c r="BJA53" s="3971">
        <v>14</v>
      </c>
      <c r="BJB53" s="3972">
        <v>5.4474708171206219</v>
      </c>
      <c r="BJC53" s="3971">
        <v>14</v>
      </c>
      <c r="BJD53" s="3972">
        <v>100</v>
      </c>
      <c r="BJE53" s="3972">
        <v>1</v>
      </c>
      <c r="BJF53" s="3971">
        <v>14</v>
      </c>
      <c r="BJG53" s="3972">
        <v>100</v>
      </c>
      <c r="BJH53" s="3972">
        <v>1</v>
      </c>
      <c r="BJI53" s="3971">
        <v>14</v>
      </c>
      <c r="BJJ53" s="3972">
        <v>100</v>
      </c>
      <c r="BJK53" s="3973">
        <v>1</v>
      </c>
      <c r="BJL53" s="3971">
        <v>8</v>
      </c>
      <c r="BJM53" s="3972">
        <v>3.1128404669260701</v>
      </c>
      <c r="BJN53" s="3971">
        <v>0</v>
      </c>
      <c r="BJO53" s="3972">
        <v>0</v>
      </c>
      <c r="BJP53" s="3973">
        <v>35</v>
      </c>
      <c r="BJQ53" s="3971">
        <v>25</v>
      </c>
      <c r="BJR53" s="3972">
        <v>9.7276264591439698</v>
      </c>
      <c r="BJS53" s="3971">
        <v>0</v>
      </c>
      <c r="BJT53" s="3972">
        <v>0</v>
      </c>
      <c r="BJU53" s="3973">
        <v>28</v>
      </c>
      <c r="BJV53" s="2074">
        <v>33.300000000000004</v>
      </c>
      <c r="BJW53" s="1303">
        <f t="shared" si="7"/>
        <v>25</v>
      </c>
      <c r="BJX53" s="1993" t="s">
        <v>1625</v>
      </c>
      <c r="BJY53" s="1994" t="s">
        <v>1625</v>
      </c>
      <c r="BJZ53" s="1495" t="s">
        <v>1625</v>
      </c>
      <c r="BKA53" s="1495" t="s">
        <v>1625</v>
      </c>
      <c r="BKB53" s="1212">
        <v>0</v>
      </c>
      <c r="BKC53" s="1212">
        <v>0</v>
      </c>
      <c r="BKD53" s="1212">
        <v>0</v>
      </c>
      <c r="BKE53" s="1212">
        <v>0</v>
      </c>
      <c r="BKF53" s="988">
        <f t="shared" si="94"/>
        <v>0</v>
      </c>
      <c r="BKG53" s="988">
        <f t="shared" si="95"/>
        <v>48</v>
      </c>
      <c r="BKH53" s="2780" t="s">
        <v>1625</v>
      </c>
      <c r="BKI53" s="1495" t="s">
        <v>1625</v>
      </c>
      <c r="BKJ53" s="1495" t="s">
        <v>1625</v>
      </c>
      <c r="BKK53" s="1495" t="s">
        <v>1625</v>
      </c>
      <c r="BKL53" s="1212">
        <v>0</v>
      </c>
      <c r="BKM53" s="1212">
        <v>0</v>
      </c>
      <c r="BKN53" s="1212">
        <v>0</v>
      </c>
      <c r="BKO53" s="1212">
        <v>0</v>
      </c>
      <c r="BKP53" s="988">
        <f t="shared" si="96"/>
        <v>0</v>
      </c>
      <c r="BKQ53" s="988">
        <f t="shared" si="97"/>
        <v>38</v>
      </c>
      <c r="BKR53" s="2780" t="s">
        <v>1625</v>
      </c>
      <c r="BKS53" s="1495" t="s">
        <v>1632</v>
      </c>
      <c r="BKT53" s="1495" t="s">
        <v>1625</v>
      </c>
      <c r="BKU53" s="1495" t="s">
        <v>1625</v>
      </c>
      <c r="BKV53" s="1212">
        <v>0</v>
      </c>
      <c r="BKW53" s="1212">
        <v>15</v>
      </c>
      <c r="BKX53" s="1212">
        <v>0</v>
      </c>
      <c r="BKY53" s="1212">
        <v>0</v>
      </c>
      <c r="BKZ53" s="988">
        <f t="shared" si="98"/>
        <v>15</v>
      </c>
      <c r="BLA53" s="988">
        <f t="shared" si="99"/>
        <v>33</v>
      </c>
      <c r="BLB53" s="3971">
        <v>4</v>
      </c>
      <c r="BLC53" s="3972">
        <v>1.556420233463035</v>
      </c>
      <c r="BLD53" s="3973">
        <v>34</v>
      </c>
      <c r="BLE53" s="3971">
        <v>0</v>
      </c>
      <c r="BLF53" s="3972">
        <v>0</v>
      </c>
      <c r="BLG53" s="3973">
        <v>14</v>
      </c>
      <c r="BLH53" s="3971">
        <v>1</v>
      </c>
      <c r="BLI53" s="3972">
        <v>0.38910505836575876</v>
      </c>
      <c r="BLJ53" s="3973">
        <v>39</v>
      </c>
      <c r="BLK53" s="3971">
        <v>3</v>
      </c>
      <c r="BLL53" s="3972">
        <v>1.1673151750972763</v>
      </c>
      <c r="BLM53" s="3973">
        <v>18</v>
      </c>
      <c r="BLN53" s="3971">
        <v>7</v>
      </c>
      <c r="BLO53" s="3972">
        <v>2.7237354085603109</v>
      </c>
      <c r="BLP53" s="3973">
        <v>7</v>
      </c>
      <c r="BLQ53" s="3971">
        <v>0</v>
      </c>
      <c r="BLR53" s="3972">
        <v>0</v>
      </c>
      <c r="BLS53" s="3973">
        <v>13</v>
      </c>
      <c r="BLT53" s="3971">
        <v>0</v>
      </c>
      <c r="BLU53" s="3972">
        <v>0</v>
      </c>
      <c r="BLV53" s="3973">
        <v>14</v>
      </c>
      <c r="BLW53" s="3971">
        <v>3</v>
      </c>
      <c r="BLX53" s="3972">
        <v>1.1673151750972763</v>
      </c>
      <c r="BLY53" s="3973">
        <v>11</v>
      </c>
      <c r="BLZ53" s="2782">
        <v>0</v>
      </c>
      <c r="BMA53" s="2773">
        <v>0</v>
      </c>
      <c r="BMB53" s="988">
        <v>65</v>
      </c>
      <c r="BMC53" s="2782">
        <v>3</v>
      </c>
      <c r="BMD53" s="2773">
        <v>1.1673151750972763</v>
      </c>
      <c r="BME53" s="988">
        <v>18</v>
      </c>
      <c r="BMF53" s="2782">
        <v>0</v>
      </c>
      <c r="BMG53" s="2773">
        <v>0</v>
      </c>
      <c r="BMH53" s="988">
        <v>9</v>
      </c>
      <c r="BMI53" s="2782">
        <v>0</v>
      </c>
      <c r="BMJ53" s="2773">
        <v>0</v>
      </c>
      <c r="BMK53" s="988">
        <v>18</v>
      </c>
      <c r="BML53" s="2782">
        <v>0</v>
      </c>
      <c r="BMM53" s="2773">
        <v>0</v>
      </c>
      <c r="BMN53" s="988">
        <v>10</v>
      </c>
      <c r="BMO53" s="2782">
        <v>0</v>
      </c>
      <c r="BMP53" s="2773">
        <v>0</v>
      </c>
      <c r="BMQ53" s="988">
        <v>2</v>
      </c>
      <c r="BMR53" s="2782">
        <v>0</v>
      </c>
      <c r="BMS53" s="2773">
        <v>0</v>
      </c>
      <c r="BMT53" s="988">
        <v>66</v>
      </c>
      <c r="BMU53" s="2782">
        <v>4</v>
      </c>
      <c r="BMV53" s="2773">
        <v>1.556420233463035</v>
      </c>
      <c r="BMW53" s="988">
        <v>21</v>
      </c>
      <c r="BMX53" s="2782">
        <v>0</v>
      </c>
      <c r="BMY53" s="2773">
        <v>0</v>
      </c>
      <c r="BMZ53" s="988">
        <v>20</v>
      </c>
      <c r="BNA53" s="2782">
        <v>0</v>
      </c>
      <c r="BNB53" s="2773">
        <v>0</v>
      </c>
      <c r="BNC53" s="988">
        <v>28</v>
      </c>
      <c r="BND53" s="2782">
        <v>0</v>
      </c>
      <c r="BNE53" s="2773">
        <v>0</v>
      </c>
      <c r="BNF53" s="988">
        <v>4</v>
      </c>
      <c r="BNG53" s="2782">
        <v>0</v>
      </c>
      <c r="BNH53" s="2773">
        <v>0</v>
      </c>
      <c r="BNI53" s="988">
        <v>19</v>
      </c>
      <c r="BNJ53" s="2782">
        <v>0</v>
      </c>
      <c r="BNK53" s="2773">
        <v>0</v>
      </c>
      <c r="BNL53" s="988">
        <v>30</v>
      </c>
      <c r="BNM53" s="2782">
        <v>0</v>
      </c>
      <c r="BNN53" s="2773">
        <v>0</v>
      </c>
      <c r="BNO53" s="988">
        <v>5</v>
      </c>
      <c r="BNQ53" s="729">
        <v>63</v>
      </c>
      <c r="BNR53" s="729">
        <v>9</v>
      </c>
      <c r="BNS53" s="729">
        <v>2565</v>
      </c>
      <c r="BNT53" s="729">
        <v>24.561403508771932</v>
      </c>
      <c r="BNU53" s="729">
        <v>3.5087719298245617</v>
      </c>
      <c r="BNV53" s="4113">
        <v>14</v>
      </c>
      <c r="BNW53" s="4113">
        <v>16</v>
      </c>
    </row>
    <row r="54" spans="1:1739" ht="13" x14ac:dyDescent="0.2">
      <c r="A54" s="696" t="s">
        <v>1789</v>
      </c>
      <c r="B54" s="697" t="s">
        <v>1790</v>
      </c>
      <c r="C54" s="697" t="s">
        <v>1646</v>
      </c>
      <c r="D54" s="697" t="s">
        <v>1646</v>
      </c>
      <c r="E54" s="697" t="s">
        <v>1638</v>
      </c>
      <c r="F54" s="698" t="s">
        <v>1791</v>
      </c>
      <c r="G54" s="699" t="s">
        <v>1918</v>
      </c>
      <c r="H54" s="700">
        <v>73</v>
      </c>
      <c r="I54" s="703">
        <v>7.31</v>
      </c>
      <c r="J54" s="699">
        <f t="shared" si="8"/>
        <v>22</v>
      </c>
      <c r="K54" s="702">
        <v>51</v>
      </c>
      <c r="L54" s="703">
        <v>7.49</v>
      </c>
      <c r="M54" s="710">
        <f t="shared" si="9"/>
        <v>11</v>
      </c>
      <c r="N54" s="712">
        <f t="shared" si="10"/>
        <v>0.1800000000000006</v>
      </c>
      <c r="O54" s="702">
        <v>45</v>
      </c>
      <c r="P54" s="703">
        <v>7.38</v>
      </c>
      <c r="Q54" s="710">
        <f t="shared" si="11"/>
        <v>12</v>
      </c>
      <c r="R54" s="712">
        <f t="shared" si="12"/>
        <v>-0.11000000000000032</v>
      </c>
      <c r="S54" s="702">
        <v>324</v>
      </c>
      <c r="T54" s="703">
        <v>6.17</v>
      </c>
      <c r="U54" s="699">
        <f t="shared" si="100"/>
        <v>39</v>
      </c>
      <c r="V54" s="702">
        <v>258</v>
      </c>
      <c r="W54" s="703">
        <v>6.3</v>
      </c>
      <c r="X54" s="710">
        <f t="shared" si="0"/>
        <v>19</v>
      </c>
      <c r="Y54" s="712">
        <f t="shared" si="13"/>
        <v>0.12999999999999989</v>
      </c>
      <c r="Z54" s="702">
        <v>247</v>
      </c>
      <c r="AA54" s="703">
        <v>6.1740890688259107</v>
      </c>
      <c r="AB54" s="710">
        <f t="shared" si="101"/>
        <v>40</v>
      </c>
      <c r="AC54" s="712">
        <f t="shared" si="14"/>
        <v>-0.12591093117408914</v>
      </c>
      <c r="AD54" s="706">
        <v>182</v>
      </c>
      <c r="AE54" s="701">
        <v>5.9340659340659343</v>
      </c>
      <c r="AF54" s="702">
        <v>65</v>
      </c>
      <c r="AG54" s="704">
        <v>6.8461538461538458</v>
      </c>
      <c r="AH54" s="705">
        <f t="shared" si="102"/>
        <v>19</v>
      </c>
      <c r="AI54" s="707">
        <v>111</v>
      </c>
      <c r="AJ54" s="704">
        <v>6.1801801801801801</v>
      </c>
      <c r="AK54" s="705">
        <f t="shared" si="103"/>
        <v>45</v>
      </c>
      <c r="AL54" s="702">
        <v>71</v>
      </c>
      <c r="AM54" s="704">
        <v>5.549295774647887</v>
      </c>
      <c r="AN54" s="1595">
        <f t="shared" si="104"/>
        <v>52</v>
      </c>
      <c r="AO54" s="4086"/>
      <c r="AP54" s="717">
        <v>80.8</v>
      </c>
      <c r="AQ54" s="705">
        <v>42</v>
      </c>
      <c r="AR54" s="709">
        <v>84.3</v>
      </c>
      <c r="AS54" s="705">
        <v>52</v>
      </c>
      <c r="AT54" s="709">
        <v>1.5</v>
      </c>
      <c r="AU54" s="701">
        <v>-1.4000000000000057</v>
      </c>
      <c r="AV54" s="702">
        <v>85</v>
      </c>
      <c r="AW54" s="715">
        <f t="shared" si="15"/>
        <v>16</v>
      </c>
      <c r="AX54" s="710">
        <v>85</v>
      </c>
      <c r="AY54" s="715">
        <f t="shared" si="16"/>
        <v>18</v>
      </c>
      <c r="AZ54" s="702">
        <v>180</v>
      </c>
      <c r="BA54" s="711">
        <f t="shared" si="105"/>
        <v>30</v>
      </c>
      <c r="BB54" s="702">
        <v>210</v>
      </c>
      <c r="BC54" s="726">
        <v>39</v>
      </c>
      <c r="BD54" s="702">
        <v>47</v>
      </c>
      <c r="BE54" s="703">
        <v>21.276595744680851</v>
      </c>
      <c r="BF54" s="705">
        <f t="shared" si="17"/>
        <v>30</v>
      </c>
      <c r="BG54" s="702">
        <v>47</v>
      </c>
      <c r="BH54" s="703">
        <v>10.638297872340425</v>
      </c>
      <c r="BI54" s="705">
        <f t="shared" si="18"/>
        <v>12</v>
      </c>
      <c r="BJ54" s="702">
        <v>46</v>
      </c>
      <c r="BK54" s="703">
        <v>52.173913043478258</v>
      </c>
      <c r="BL54" s="705">
        <f t="shared" si="19"/>
        <v>64</v>
      </c>
      <c r="BM54" s="702">
        <v>47</v>
      </c>
      <c r="BN54" s="703">
        <v>21.276595744680851</v>
      </c>
      <c r="BO54" s="705">
        <v>70</v>
      </c>
      <c r="BP54" s="702">
        <v>43</v>
      </c>
      <c r="BQ54" s="703">
        <v>0</v>
      </c>
      <c r="BR54" s="705">
        <v>1</v>
      </c>
      <c r="BS54" s="702">
        <v>47</v>
      </c>
      <c r="BT54" s="703">
        <v>31.914893617021278</v>
      </c>
      <c r="BU54" s="705">
        <v>18</v>
      </c>
      <c r="BV54" s="702">
        <v>67</v>
      </c>
      <c r="BW54" s="703">
        <v>52.238805970149251</v>
      </c>
      <c r="BX54" s="705">
        <f t="shared" si="20"/>
        <v>25</v>
      </c>
      <c r="BY54" s="702">
        <v>67</v>
      </c>
      <c r="BZ54" s="703">
        <v>67.164179104477611</v>
      </c>
      <c r="CA54" s="705">
        <f t="shared" si="21"/>
        <v>8</v>
      </c>
      <c r="CB54" s="702">
        <v>62</v>
      </c>
      <c r="CC54" s="703">
        <v>61.29032258064516</v>
      </c>
      <c r="CD54" s="705">
        <f t="shared" si="22"/>
        <v>38</v>
      </c>
      <c r="CE54" s="702">
        <v>67</v>
      </c>
      <c r="CF54" s="703">
        <v>32.835820895522389</v>
      </c>
      <c r="CG54" s="705">
        <v>19</v>
      </c>
      <c r="CH54" s="702">
        <v>54</v>
      </c>
      <c r="CI54" s="703">
        <v>0</v>
      </c>
      <c r="CJ54" s="705">
        <f t="shared" si="106"/>
        <v>1</v>
      </c>
      <c r="CK54" s="702">
        <v>67</v>
      </c>
      <c r="CL54" s="703">
        <v>49.253731343283583</v>
      </c>
      <c r="CM54" s="705">
        <f t="shared" si="23"/>
        <v>41</v>
      </c>
      <c r="CN54" s="709">
        <v>14.1</v>
      </c>
      <c r="CO54" s="726">
        <v>43</v>
      </c>
      <c r="CP54" s="703">
        <v>2.7</v>
      </c>
      <c r="CQ54" s="703">
        <v>5.5</v>
      </c>
      <c r="CR54" s="704">
        <v>5.8999999999999995</v>
      </c>
      <c r="CS54" s="709">
        <v>12.6</v>
      </c>
      <c r="CT54" s="701">
        <v>12.7</v>
      </c>
      <c r="CU54" s="712">
        <v>16.399999999999999</v>
      </c>
      <c r="CV54" s="729">
        <f t="shared" si="24"/>
        <v>40</v>
      </c>
      <c r="CW54" s="712">
        <v>2.5999999999999996</v>
      </c>
      <c r="CX54" s="712">
        <v>6.7</v>
      </c>
      <c r="CY54" s="712">
        <v>7</v>
      </c>
      <c r="CZ54" s="714">
        <v>150</v>
      </c>
      <c r="DA54" s="985">
        <v>83.3</v>
      </c>
      <c r="DB54" s="729">
        <v>54</v>
      </c>
      <c r="DC54" s="715">
        <v>41</v>
      </c>
      <c r="DD54" s="985">
        <v>84.6</v>
      </c>
      <c r="DE54" s="729">
        <v>30</v>
      </c>
      <c r="DF54" s="715">
        <v>68</v>
      </c>
      <c r="DG54" s="712">
        <v>83.6</v>
      </c>
      <c r="DH54" s="729">
        <v>51</v>
      </c>
      <c r="DI54" s="715">
        <v>41</v>
      </c>
      <c r="DJ54" s="712">
        <v>81.400000000000006</v>
      </c>
      <c r="DK54" s="729">
        <v>65</v>
      </c>
      <c r="DL54" s="716">
        <v>19.658119658119659</v>
      </c>
      <c r="DM54" s="710">
        <v>24</v>
      </c>
      <c r="DN54" s="715">
        <v>117</v>
      </c>
      <c r="DO54" s="717">
        <v>77.777777777777786</v>
      </c>
      <c r="DP54" s="710">
        <v>33</v>
      </c>
      <c r="DQ54" s="703">
        <v>2.5641025641025639</v>
      </c>
      <c r="DR54" s="705">
        <v>15</v>
      </c>
      <c r="DS54" s="709">
        <v>69.230769230769226</v>
      </c>
      <c r="DT54" s="721">
        <v>39</v>
      </c>
      <c r="DU54" s="703">
        <v>7.6923076923076925</v>
      </c>
      <c r="DV54" s="705">
        <v>12</v>
      </c>
      <c r="DW54" s="718">
        <v>72.527472527472526</v>
      </c>
      <c r="DX54" s="705">
        <v>26</v>
      </c>
      <c r="DY54" s="703">
        <v>23.076923076923077</v>
      </c>
      <c r="DZ54" s="705">
        <v>8</v>
      </c>
      <c r="EA54" s="702">
        <v>45</v>
      </c>
      <c r="EB54" s="719">
        <v>73.333333333333329</v>
      </c>
      <c r="EC54" s="705">
        <f t="shared" si="1"/>
        <v>48</v>
      </c>
      <c r="ED54" s="702">
        <v>60</v>
      </c>
      <c r="EE54" s="719">
        <v>68.333333333333329</v>
      </c>
      <c r="EF54" s="705">
        <v>2</v>
      </c>
      <c r="EG54" s="702">
        <v>42</v>
      </c>
      <c r="EH54" s="720">
        <v>52.380952380952387</v>
      </c>
      <c r="EI54" s="705">
        <v>69</v>
      </c>
      <c r="EJ54" s="768">
        <v>35</v>
      </c>
      <c r="EK54" s="3956">
        <v>0.5</v>
      </c>
      <c r="EL54" s="3957">
        <v>66</v>
      </c>
      <c r="EM54" s="3958">
        <v>5.7142857142857144</v>
      </c>
      <c r="EN54" s="770">
        <v>66</v>
      </c>
      <c r="EO54" s="768">
        <v>35</v>
      </c>
      <c r="EP54" s="1583">
        <v>1.2857142857142858</v>
      </c>
      <c r="EQ54" s="2356">
        <v>56</v>
      </c>
      <c r="ER54" s="3958">
        <v>20</v>
      </c>
      <c r="ES54" s="770">
        <v>37</v>
      </c>
      <c r="ET54" s="768">
        <v>35</v>
      </c>
      <c r="EU54" s="1583">
        <v>0.66666666666666663</v>
      </c>
      <c r="EV54" s="2356">
        <v>58</v>
      </c>
      <c r="EW54" s="3958">
        <v>17.142857142857142</v>
      </c>
      <c r="EX54" s="770">
        <v>51</v>
      </c>
      <c r="EY54" s="3974">
        <v>34</v>
      </c>
      <c r="EZ54" s="1583">
        <v>0.5</v>
      </c>
      <c r="FA54" s="2356">
        <v>54</v>
      </c>
      <c r="FB54" s="3966">
        <v>5.8823529411764701</v>
      </c>
      <c r="FC54" s="3975">
        <v>50</v>
      </c>
      <c r="FD54" s="768">
        <v>34</v>
      </c>
      <c r="FE54" s="3957">
        <v>0.5</v>
      </c>
      <c r="FF54" s="3957">
        <v>65</v>
      </c>
      <c r="FG54" s="3958">
        <v>2.9411764705882351</v>
      </c>
      <c r="FH54" s="770">
        <v>59</v>
      </c>
      <c r="FI54" s="3965">
        <v>35</v>
      </c>
      <c r="FJ54" s="3957">
        <v>0</v>
      </c>
      <c r="FK54" s="3957">
        <v>61</v>
      </c>
      <c r="FL54" s="3966">
        <v>0</v>
      </c>
      <c r="FM54" s="3965">
        <v>61</v>
      </c>
      <c r="FN54" s="768">
        <v>39</v>
      </c>
      <c r="FO54" s="3957">
        <v>0.5</v>
      </c>
      <c r="FP54" s="3957">
        <v>51</v>
      </c>
      <c r="FQ54" s="3958">
        <v>10.256410256410255</v>
      </c>
      <c r="FR54" s="770">
        <v>12</v>
      </c>
      <c r="FS54" s="768">
        <v>37</v>
      </c>
      <c r="FT54" s="3957">
        <v>2.9</v>
      </c>
      <c r="FU54" s="3957">
        <v>58</v>
      </c>
      <c r="FV54" s="3958">
        <v>27.027027027027028</v>
      </c>
      <c r="FW54" s="770">
        <v>72</v>
      </c>
      <c r="FX54" s="714">
        <v>65</v>
      </c>
      <c r="FY54" s="725">
        <v>15.384615384615385</v>
      </c>
      <c r="FZ54" s="715">
        <v>58</v>
      </c>
      <c r="GA54" s="702">
        <v>58</v>
      </c>
      <c r="GB54" s="727">
        <v>0</v>
      </c>
      <c r="GC54" s="726">
        <v>62</v>
      </c>
      <c r="GD54" s="720">
        <v>0</v>
      </c>
      <c r="GE54" s="705">
        <v>62</v>
      </c>
      <c r="GF54" s="702">
        <v>59</v>
      </c>
      <c r="GG54" s="712">
        <v>0</v>
      </c>
      <c r="GH54" s="729">
        <v>62</v>
      </c>
      <c r="GI54" s="720">
        <v>0</v>
      </c>
      <c r="GJ54" s="705">
        <v>62</v>
      </c>
      <c r="GK54" s="702">
        <v>59</v>
      </c>
      <c r="GL54" s="712">
        <v>0</v>
      </c>
      <c r="GM54" s="729">
        <v>66</v>
      </c>
      <c r="GN54" s="720">
        <v>0</v>
      </c>
      <c r="GO54" s="705">
        <v>66</v>
      </c>
      <c r="GP54" s="702">
        <v>59</v>
      </c>
      <c r="GQ54" s="712">
        <v>0.5</v>
      </c>
      <c r="GR54" s="729">
        <v>41</v>
      </c>
      <c r="GS54" s="720">
        <v>1.6949152542372881</v>
      </c>
      <c r="GT54" s="705">
        <v>49</v>
      </c>
      <c r="GU54" s="702">
        <v>62</v>
      </c>
      <c r="GV54" s="726">
        <v>2.75</v>
      </c>
      <c r="GW54" s="726">
        <v>1</v>
      </c>
      <c r="GX54" s="720">
        <v>9.67741935483871</v>
      </c>
      <c r="GY54" s="705">
        <v>52</v>
      </c>
      <c r="GZ54" s="702">
        <v>63</v>
      </c>
      <c r="HA54" s="726">
        <v>0.5</v>
      </c>
      <c r="HB54" s="726">
        <v>31</v>
      </c>
      <c r="HC54" s="720">
        <v>1.5873015873015872</v>
      </c>
      <c r="HD54" s="705">
        <v>35</v>
      </c>
      <c r="HE54" s="702">
        <v>60</v>
      </c>
      <c r="HF54" s="726">
        <v>0.5</v>
      </c>
      <c r="HG54" s="726">
        <v>22</v>
      </c>
      <c r="HH54" s="720">
        <v>3.3333333333333335</v>
      </c>
      <c r="HI54" s="705">
        <v>6</v>
      </c>
      <c r="HJ54" s="702">
        <v>59</v>
      </c>
      <c r="HK54" s="726">
        <v>4</v>
      </c>
      <c r="HL54" s="726">
        <v>1</v>
      </c>
      <c r="HM54" s="720">
        <v>1.6949152542372881</v>
      </c>
      <c r="HN54" s="705">
        <v>20</v>
      </c>
      <c r="HO54" s="709">
        <v>15.503875968992247</v>
      </c>
      <c r="HP54" s="703">
        <v>6.9767441860465116</v>
      </c>
      <c r="HQ54" s="703">
        <v>62.790697674418603</v>
      </c>
      <c r="HR54" s="703">
        <v>20.930232558139537</v>
      </c>
      <c r="HS54" s="1299">
        <v>9.3023255813953494</v>
      </c>
      <c r="HT54" s="1299">
        <v>26.356589147286826</v>
      </c>
      <c r="HU54" s="1299">
        <v>63.565891472868216</v>
      </c>
      <c r="HV54" s="1299">
        <v>3.8759689922480618</v>
      </c>
      <c r="HW54" s="1299">
        <v>59.689922480620147</v>
      </c>
      <c r="HX54" s="1300">
        <v>129</v>
      </c>
      <c r="HY54" s="709">
        <v>12.676056338028168</v>
      </c>
      <c r="HZ54" s="709">
        <v>2.8169014084507045</v>
      </c>
      <c r="IA54" s="709">
        <v>58.978873239436624</v>
      </c>
      <c r="IB54" s="709">
        <v>29.577464788732392</v>
      </c>
      <c r="IC54" s="709">
        <v>10.211267605633804</v>
      </c>
      <c r="ID54" s="709">
        <v>45.598591549295776</v>
      </c>
      <c r="IE54" s="709">
        <v>54.75352112676056</v>
      </c>
      <c r="IF54" s="709">
        <v>5.6338028169014089</v>
      </c>
      <c r="IG54" s="709">
        <v>57.394366197183103</v>
      </c>
      <c r="IH54" s="1300">
        <v>568</v>
      </c>
      <c r="II54" s="1265">
        <v>2</v>
      </c>
      <c r="IJ54" s="1266">
        <v>2</v>
      </c>
      <c r="IK54" s="1266">
        <v>8</v>
      </c>
      <c r="IL54" s="1266">
        <v>5</v>
      </c>
      <c r="IM54" s="1266">
        <v>3</v>
      </c>
      <c r="IN54" s="1266">
        <v>5</v>
      </c>
      <c r="IO54" s="1266" t="s">
        <v>31</v>
      </c>
      <c r="IP54" s="1266">
        <v>10</v>
      </c>
      <c r="IQ54" s="1267">
        <v>41</v>
      </c>
      <c r="IR54" s="1268">
        <v>23</v>
      </c>
      <c r="IS54" s="1269">
        <v>6</v>
      </c>
      <c r="IT54" s="1269">
        <v>6</v>
      </c>
      <c r="IU54" s="1269">
        <v>2</v>
      </c>
      <c r="IV54" s="1269">
        <v>2</v>
      </c>
      <c r="IW54" s="1269">
        <v>8</v>
      </c>
      <c r="IX54" s="1269" t="s">
        <v>31</v>
      </c>
      <c r="IY54" s="1269">
        <v>5</v>
      </c>
      <c r="IZ54" s="1267">
        <v>68</v>
      </c>
      <c r="JA54" s="1268">
        <v>4</v>
      </c>
      <c r="JB54" s="1269">
        <v>7</v>
      </c>
      <c r="JC54" s="1269">
        <v>4</v>
      </c>
      <c r="JD54" s="1269">
        <v>6</v>
      </c>
      <c r="JE54" s="1269">
        <v>1</v>
      </c>
      <c r="JF54" s="1269">
        <v>1</v>
      </c>
      <c r="JG54" s="1269" t="s">
        <v>31</v>
      </c>
      <c r="JH54" s="1269">
        <v>2</v>
      </c>
      <c r="JI54" s="1270">
        <v>41</v>
      </c>
      <c r="JJ54" s="1268">
        <v>4.8780487804878048</v>
      </c>
      <c r="JK54" s="1269">
        <v>4.8780487804878048</v>
      </c>
      <c r="JL54" s="1269">
        <v>19.512195121951219</v>
      </c>
      <c r="JM54" s="1269">
        <v>12.195121951219512</v>
      </c>
      <c r="JN54" s="1269">
        <v>7.3170731707317067</v>
      </c>
      <c r="JO54" s="1269">
        <v>12.195121951219512</v>
      </c>
      <c r="JP54" s="1269" t="s">
        <v>31</v>
      </c>
      <c r="JQ54" s="1269">
        <v>24.390243902439025</v>
      </c>
      <c r="JR54" s="1270">
        <v>100</v>
      </c>
      <c r="JS54" s="1268">
        <v>33.82352941176471</v>
      </c>
      <c r="JT54" s="1269">
        <v>8.8235294117647065</v>
      </c>
      <c r="JU54" s="1269">
        <v>8.8235294117647065</v>
      </c>
      <c r="JV54" s="1269">
        <v>2.9411764705882351</v>
      </c>
      <c r="JW54" s="1269">
        <v>2.9411764705882351</v>
      </c>
      <c r="JX54" s="1269">
        <v>11.76470588235294</v>
      </c>
      <c r="JY54" s="1269" t="s">
        <v>31</v>
      </c>
      <c r="JZ54" s="1269">
        <v>7.3529411764705888</v>
      </c>
      <c r="KA54" s="1270">
        <v>100</v>
      </c>
      <c r="KB54" s="1268">
        <v>9.7560975609756095</v>
      </c>
      <c r="KC54" s="1269">
        <v>17.073170731707318</v>
      </c>
      <c r="KD54" s="1269">
        <v>9.7560975609756095</v>
      </c>
      <c r="KE54" s="1269">
        <v>14.634146341463413</v>
      </c>
      <c r="KF54" s="1269">
        <v>2.4390243902439024</v>
      </c>
      <c r="KG54" s="1269">
        <v>2.4390243902439024</v>
      </c>
      <c r="KH54" s="1269" t="s">
        <v>31</v>
      </c>
      <c r="KI54" s="1269">
        <v>4.8780487804878048</v>
      </c>
      <c r="KJ54" s="1270">
        <v>100</v>
      </c>
      <c r="KK54" s="718">
        <v>57.695769576957701</v>
      </c>
      <c r="KL54" s="705">
        <v>16</v>
      </c>
      <c r="KM54" s="718">
        <v>81.506849315068493</v>
      </c>
      <c r="KN54" s="705">
        <v>19</v>
      </c>
      <c r="KO54" s="725">
        <v>1.0036395720745561</v>
      </c>
      <c r="KP54" s="715">
        <v>67</v>
      </c>
      <c r="KQ54" s="725">
        <v>5.6578802249917288</v>
      </c>
      <c r="KR54" s="715">
        <v>9</v>
      </c>
      <c r="KS54" s="725">
        <v>11.370905481416123</v>
      </c>
      <c r="KT54" s="715">
        <v>54</v>
      </c>
      <c r="KU54" s="725">
        <v>17.887603692020097</v>
      </c>
      <c r="KV54" s="715">
        <v>12</v>
      </c>
      <c r="KW54" s="725">
        <v>7.0088419236575366</v>
      </c>
      <c r="KX54" s="715">
        <v>52</v>
      </c>
      <c r="KY54" s="715">
        <v>19.506069485140227</v>
      </c>
      <c r="KZ54" s="715">
        <v>23</v>
      </c>
      <c r="LA54" s="728">
        <v>45</v>
      </c>
      <c r="LB54" s="729">
        <v>10</v>
      </c>
      <c r="LC54" s="729">
        <v>10</v>
      </c>
      <c r="LD54" s="729">
        <v>30</v>
      </c>
      <c r="LE54" s="729">
        <v>0</v>
      </c>
      <c r="LF54" s="730">
        <v>95</v>
      </c>
      <c r="LG54" s="734">
        <v>38</v>
      </c>
      <c r="LH54" s="728">
        <v>0</v>
      </c>
      <c r="LI54" s="729">
        <v>0</v>
      </c>
      <c r="LJ54" s="706">
        <v>0</v>
      </c>
      <c r="LK54" s="705">
        <v>41</v>
      </c>
      <c r="LL54" s="1372" t="s">
        <v>1632</v>
      </c>
      <c r="LM54" s="976" t="s">
        <v>1632</v>
      </c>
      <c r="LN54" s="976" t="s">
        <v>1632</v>
      </c>
      <c r="LO54" s="976" t="s">
        <v>1632</v>
      </c>
      <c r="LP54" s="729">
        <v>40</v>
      </c>
      <c r="LQ54" s="1023">
        <v>1</v>
      </c>
      <c r="LR54" s="1372" t="s">
        <v>1625</v>
      </c>
      <c r="LS54" s="976" t="s">
        <v>1625</v>
      </c>
      <c r="LT54" s="976" t="s">
        <v>1625</v>
      </c>
      <c r="LU54" s="976" t="s">
        <v>1625</v>
      </c>
      <c r="LV54" s="729">
        <v>0</v>
      </c>
      <c r="LW54" s="1023">
        <v>41</v>
      </c>
      <c r="LX54" s="1372" t="s">
        <v>1632</v>
      </c>
      <c r="LY54" s="976" t="s">
        <v>1632</v>
      </c>
      <c r="LZ54" s="976" t="s">
        <v>1632</v>
      </c>
      <c r="MA54" s="976" t="s">
        <v>1625</v>
      </c>
      <c r="MB54" s="729">
        <v>45</v>
      </c>
      <c r="MC54" s="1023">
        <v>24</v>
      </c>
      <c r="MD54" s="1372" t="s">
        <v>1632</v>
      </c>
      <c r="ME54" s="976" t="s">
        <v>1625</v>
      </c>
      <c r="MF54" s="976" t="s">
        <v>1632</v>
      </c>
      <c r="MG54" s="976" t="s">
        <v>1632</v>
      </c>
      <c r="MH54" s="729">
        <v>30</v>
      </c>
      <c r="MI54" s="1023">
        <v>39</v>
      </c>
      <c r="MJ54" s="1372" t="s">
        <v>1632</v>
      </c>
      <c r="MK54" s="976" t="s">
        <v>1632</v>
      </c>
      <c r="ML54" s="976" t="s">
        <v>1632</v>
      </c>
      <c r="MM54" s="976" t="s">
        <v>1632</v>
      </c>
      <c r="MN54" s="729">
        <v>40</v>
      </c>
      <c r="MO54" s="1023">
        <v>1</v>
      </c>
      <c r="MP54" s="1372" t="s">
        <v>1632</v>
      </c>
      <c r="MQ54" s="976" t="s">
        <v>1632</v>
      </c>
      <c r="MR54" s="976" t="s">
        <v>1625</v>
      </c>
      <c r="MS54" s="976" t="s">
        <v>1625</v>
      </c>
      <c r="MT54" s="729">
        <v>20</v>
      </c>
      <c r="MU54" s="1023">
        <v>36</v>
      </c>
      <c r="MV54" s="1372" t="s">
        <v>1625</v>
      </c>
      <c r="MW54" s="976" t="s">
        <v>1625</v>
      </c>
      <c r="MX54" s="976" t="s">
        <v>1625</v>
      </c>
      <c r="MY54" s="729">
        <v>0</v>
      </c>
      <c r="MZ54" s="1023">
        <v>56</v>
      </c>
      <c r="NA54" s="1372" t="s">
        <v>1632</v>
      </c>
      <c r="NB54" s="976" t="s">
        <v>1632</v>
      </c>
      <c r="NC54" s="976" t="s">
        <v>1632</v>
      </c>
      <c r="ND54" s="976" t="s">
        <v>1632</v>
      </c>
      <c r="NE54" s="729">
        <v>40</v>
      </c>
      <c r="NF54" s="1023">
        <v>1</v>
      </c>
      <c r="NG54" s="976" t="s">
        <v>1625</v>
      </c>
      <c r="NH54" s="976" t="s">
        <v>1625</v>
      </c>
      <c r="NI54" s="976" t="s">
        <v>1625</v>
      </c>
      <c r="NJ54" s="976" t="s">
        <v>1625</v>
      </c>
      <c r="NK54" s="729">
        <v>0</v>
      </c>
      <c r="NL54" s="1023">
        <v>50</v>
      </c>
      <c r="NM54" s="715">
        <v>30.86</v>
      </c>
      <c r="NN54" s="715">
        <f t="shared" si="2"/>
        <v>61</v>
      </c>
      <c r="NO54" s="714">
        <v>24</v>
      </c>
      <c r="NP54" s="715">
        <v>48</v>
      </c>
      <c r="NQ54" s="731">
        <v>5.5286800276434001</v>
      </c>
      <c r="NR54" s="715">
        <v>50</v>
      </c>
      <c r="NS54" s="715">
        <v>24</v>
      </c>
      <c r="NT54" s="715">
        <v>48</v>
      </c>
      <c r="NU54" s="731">
        <v>5.5286800276434001</v>
      </c>
      <c r="NV54" s="715">
        <v>50</v>
      </c>
      <c r="NW54" s="715">
        <v>24</v>
      </c>
      <c r="NX54" s="715">
        <v>38</v>
      </c>
      <c r="NY54" s="725">
        <v>5.5286800276434001</v>
      </c>
      <c r="NZ54" s="715">
        <v>40</v>
      </c>
      <c r="OA54" s="1303">
        <v>12</v>
      </c>
      <c r="OB54" s="1995">
        <v>0.27643400138217</v>
      </c>
      <c r="OC54" s="1303">
        <v>39</v>
      </c>
      <c r="OD54" s="1303">
        <v>1</v>
      </c>
      <c r="OE54" s="1995">
        <v>0.230361667818475</v>
      </c>
      <c r="OF54" s="1303">
        <v>38</v>
      </c>
      <c r="OG54" s="1303">
        <v>12</v>
      </c>
      <c r="OH54" s="1995">
        <v>0.27643400138217</v>
      </c>
      <c r="OI54" s="1303">
        <v>67</v>
      </c>
      <c r="OJ54" s="699">
        <v>1</v>
      </c>
      <c r="OK54" s="985">
        <v>0.230361667818475</v>
      </c>
      <c r="OL54" s="1303">
        <v>68</v>
      </c>
      <c r="OM54" s="714">
        <v>126</v>
      </c>
      <c r="ON54" s="725">
        <v>29.025570145127851</v>
      </c>
      <c r="OO54" s="733">
        <v>51</v>
      </c>
      <c r="OP54" s="714" t="s">
        <v>31</v>
      </c>
      <c r="OQ54" s="731" t="s">
        <v>31</v>
      </c>
      <c r="OR54" s="733" t="str">
        <f t="shared" si="25"/>
        <v>-</v>
      </c>
      <c r="OS54" s="981">
        <v>41.18871415356152</v>
      </c>
      <c r="OT54" s="733">
        <v>9</v>
      </c>
      <c r="OU54" s="715">
        <v>195</v>
      </c>
      <c r="OV54" s="715">
        <v>261</v>
      </c>
      <c r="OW54" s="715">
        <v>161</v>
      </c>
      <c r="OX54" s="715">
        <v>95</v>
      </c>
      <c r="OY54" s="715">
        <v>17</v>
      </c>
      <c r="OZ54" s="715">
        <v>160</v>
      </c>
      <c r="PA54" s="715">
        <v>692</v>
      </c>
      <c r="PB54" s="715">
        <v>55</v>
      </c>
      <c r="PC54" s="715">
        <v>74</v>
      </c>
      <c r="PD54" s="715">
        <v>521</v>
      </c>
      <c r="PE54" s="715">
        <v>328</v>
      </c>
      <c r="PF54" s="715">
        <v>428</v>
      </c>
      <c r="PG54" s="715">
        <v>238</v>
      </c>
      <c r="PH54" s="715">
        <v>14</v>
      </c>
      <c r="PI54" s="715">
        <v>223</v>
      </c>
      <c r="PJ54" s="715">
        <v>284</v>
      </c>
      <c r="PK54" s="715">
        <v>392</v>
      </c>
      <c r="PL54" s="715">
        <v>859</v>
      </c>
      <c r="PM54" s="714">
        <v>22.700814901047732</v>
      </c>
      <c r="PN54" s="715">
        <v>24</v>
      </c>
      <c r="PO54" s="715">
        <v>30.384167636786962</v>
      </c>
      <c r="PP54" s="715">
        <v>28</v>
      </c>
      <c r="PQ54" s="715">
        <v>18.742724097788127</v>
      </c>
      <c r="PR54" s="715">
        <v>20</v>
      </c>
      <c r="PS54" s="715">
        <v>11.059371362048893</v>
      </c>
      <c r="PT54" s="715">
        <v>21</v>
      </c>
      <c r="PU54" s="715">
        <v>1.979045401629802</v>
      </c>
      <c r="PV54" s="715">
        <v>6</v>
      </c>
      <c r="PW54" s="715">
        <v>18.626309662398139</v>
      </c>
      <c r="PX54" s="715">
        <v>6</v>
      </c>
      <c r="PY54" s="715">
        <v>80.558789289871953</v>
      </c>
      <c r="PZ54" s="715">
        <v>73</v>
      </c>
      <c r="QA54" s="715">
        <v>6.4027939464493606</v>
      </c>
      <c r="QB54" s="715">
        <v>50</v>
      </c>
      <c r="QC54" s="715">
        <v>8.6146682188591388</v>
      </c>
      <c r="QD54" s="715">
        <v>59</v>
      </c>
      <c r="QE54" s="715">
        <v>60.651920838183941</v>
      </c>
      <c r="QF54" s="715">
        <v>75</v>
      </c>
      <c r="QG54" s="715">
        <v>38.183934807916181</v>
      </c>
      <c r="QH54" s="715">
        <v>75</v>
      </c>
      <c r="QI54" s="715">
        <v>49.825378346915016</v>
      </c>
      <c r="QJ54" s="715">
        <v>24</v>
      </c>
      <c r="QK54" s="715">
        <v>27.706635622817227</v>
      </c>
      <c r="QL54" s="715">
        <v>69</v>
      </c>
      <c r="QM54" s="715">
        <v>1.6298020954598369</v>
      </c>
      <c r="QN54" s="715">
        <v>54</v>
      </c>
      <c r="QO54" s="715">
        <v>25.960419091967402</v>
      </c>
      <c r="QP54" s="715">
        <v>30</v>
      </c>
      <c r="QQ54" s="715">
        <v>33.061699650756694</v>
      </c>
      <c r="QR54" s="715">
        <v>61</v>
      </c>
      <c r="QS54" s="715">
        <v>45.634458672875439</v>
      </c>
      <c r="QT54" s="715">
        <v>46</v>
      </c>
      <c r="QU54" s="714">
        <v>38</v>
      </c>
      <c r="QV54" s="715">
        <v>2</v>
      </c>
      <c r="QW54" s="715">
        <v>6</v>
      </c>
      <c r="QX54" s="715">
        <v>2</v>
      </c>
      <c r="QY54" s="715">
        <v>4</v>
      </c>
      <c r="QZ54" s="715">
        <v>4</v>
      </c>
      <c r="RA54" s="715">
        <v>12</v>
      </c>
      <c r="RB54" s="715">
        <v>4</v>
      </c>
      <c r="RC54" s="715">
        <v>9</v>
      </c>
      <c r="RD54" s="715">
        <v>55</v>
      </c>
      <c r="RE54" s="715">
        <v>13</v>
      </c>
      <c r="RF54" s="715">
        <v>51</v>
      </c>
      <c r="RG54" s="715">
        <v>0</v>
      </c>
      <c r="RH54" s="715">
        <v>15</v>
      </c>
      <c r="RI54" s="715">
        <v>29</v>
      </c>
      <c r="RJ54" s="715">
        <v>133</v>
      </c>
      <c r="RK54" s="715">
        <v>82</v>
      </c>
      <c r="RL54" s="715">
        <v>246</v>
      </c>
      <c r="RM54" s="714">
        <v>15.447154471544716</v>
      </c>
      <c r="RN54" s="715">
        <v>8</v>
      </c>
      <c r="RO54" s="715">
        <v>0.81300813008130091</v>
      </c>
      <c r="RP54" s="715">
        <v>20</v>
      </c>
      <c r="RQ54" s="715">
        <v>2.4390243902439024</v>
      </c>
      <c r="RR54" s="715">
        <v>55</v>
      </c>
      <c r="RS54" s="715">
        <v>0.81300813008130091</v>
      </c>
      <c r="RT54" s="715">
        <v>23</v>
      </c>
      <c r="RU54" s="715">
        <v>1.6260162601626018</v>
      </c>
      <c r="RV54" s="715">
        <v>33</v>
      </c>
      <c r="RW54" s="715">
        <v>1.6260162601626018</v>
      </c>
      <c r="RX54" s="715">
        <v>16</v>
      </c>
      <c r="RY54" s="715">
        <v>4.8780487804878048</v>
      </c>
      <c r="RZ54" s="715">
        <v>9</v>
      </c>
      <c r="SA54" s="715">
        <v>1.6260162601626018</v>
      </c>
      <c r="SB54" s="715">
        <v>45</v>
      </c>
      <c r="SC54" s="715">
        <v>3.6585365853658534</v>
      </c>
      <c r="SD54" s="715">
        <v>67</v>
      </c>
      <c r="SE54" s="715">
        <v>22.35772357723577</v>
      </c>
      <c r="SF54" s="715">
        <v>13</v>
      </c>
      <c r="SG54" s="715">
        <v>5.2845528455284558</v>
      </c>
      <c r="SH54" s="715">
        <v>17</v>
      </c>
      <c r="SI54" s="715">
        <v>20.73170731707317</v>
      </c>
      <c r="SJ54" s="715">
        <v>44</v>
      </c>
      <c r="SK54" s="715">
        <v>0</v>
      </c>
      <c r="SL54" s="715">
        <v>1</v>
      </c>
      <c r="SM54" s="715">
        <v>6.0975609756097562</v>
      </c>
      <c r="SN54" s="715">
        <v>69</v>
      </c>
      <c r="SO54" s="715">
        <v>11.788617886178862</v>
      </c>
      <c r="SP54" s="715">
        <v>62</v>
      </c>
      <c r="SQ54" s="715">
        <v>54.065040650406502</v>
      </c>
      <c r="SR54" s="715">
        <v>66</v>
      </c>
      <c r="SS54" s="715">
        <v>33.333333333333329</v>
      </c>
      <c r="ST54" s="733">
        <v>46</v>
      </c>
      <c r="SU54" s="4108" t="s">
        <v>8302</v>
      </c>
      <c r="SV54" s="1355" t="s">
        <v>8306</v>
      </c>
      <c r="SW54" s="1355">
        <v>53</v>
      </c>
      <c r="SX54" s="4109">
        <v>12.220428867881024</v>
      </c>
      <c r="SY54" s="1355">
        <v>59</v>
      </c>
      <c r="SZ54" s="2074">
        <v>13</v>
      </c>
      <c r="TA54" s="1995">
        <v>26</v>
      </c>
      <c r="TB54" s="3967">
        <v>5.9894033632803501</v>
      </c>
      <c r="TC54" s="1303">
        <v>13</v>
      </c>
      <c r="TD54" s="2074">
        <v>1</v>
      </c>
      <c r="TE54" s="1995">
        <v>1</v>
      </c>
      <c r="TF54" s="3967">
        <v>0.230361667818475</v>
      </c>
      <c r="TG54" s="1303">
        <v>51</v>
      </c>
      <c r="TH54" s="2074">
        <v>0</v>
      </c>
      <c r="TI54" s="1995">
        <v>0</v>
      </c>
      <c r="TJ54" s="3967">
        <v>0</v>
      </c>
      <c r="TK54" s="1303">
        <v>6</v>
      </c>
      <c r="TL54" s="2074">
        <v>0</v>
      </c>
      <c r="TM54" s="1995">
        <v>0</v>
      </c>
      <c r="TN54" s="3967">
        <v>0</v>
      </c>
      <c r="TO54" s="1303">
        <v>11</v>
      </c>
      <c r="TP54" s="2074">
        <v>0</v>
      </c>
      <c r="TQ54" s="1995">
        <v>0</v>
      </c>
      <c r="TR54" s="3967">
        <v>0</v>
      </c>
      <c r="TS54" s="1303">
        <v>5</v>
      </c>
      <c r="TT54" s="2074">
        <v>0</v>
      </c>
      <c r="TU54" s="1995">
        <v>0</v>
      </c>
      <c r="TV54" s="3967">
        <v>0</v>
      </c>
      <c r="TW54" s="1303">
        <v>2</v>
      </c>
      <c r="TX54" s="2074">
        <v>58</v>
      </c>
      <c r="TY54" s="1995">
        <v>82</v>
      </c>
      <c r="TZ54" s="3967">
        <v>18.889656761114949</v>
      </c>
      <c r="UA54" s="1303">
        <v>11</v>
      </c>
      <c r="UB54" s="2074">
        <v>31</v>
      </c>
      <c r="UC54" s="1995">
        <v>53</v>
      </c>
      <c r="UD54" s="3967">
        <v>12.209168394379175</v>
      </c>
      <c r="UE54" s="1303">
        <v>24</v>
      </c>
      <c r="UF54" s="2074">
        <v>0</v>
      </c>
      <c r="UG54" s="1995">
        <v>0</v>
      </c>
      <c r="UH54" s="3967">
        <v>0</v>
      </c>
      <c r="UI54" s="1303">
        <v>14</v>
      </c>
      <c r="UJ54" s="2074">
        <v>0</v>
      </c>
      <c r="UK54" s="1995">
        <v>0</v>
      </c>
      <c r="UL54" s="3967">
        <v>0</v>
      </c>
      <c r="UM54" s="1303">
        <v>22</v>
      </c>
      <c r="UN54" s="2074">
        <v>0</v>
      </c>
      <c r="UO54" s="1995">
        <v>0</v>
      </c>
      <c r="UP54" s="3967">
        <v>0</v>
      </c>
      <c r="UQ54" s="1303">
        <v>3</v>
      </c>
      <c r="UR54" s="2074">
        <v>0</v>
      </c>
      <c r="US54" s="1995">
        <v>0</v>
      </c>
      <c r="UT54" s="3967">
        <v>0</v>
      </c>
      <c r="UU54" s="1303">
        <v>12</v>
      </c>
      <c r="UV54" s="2074">
        <v>0</v>
      </c>
      <c r="UW54" s="1995">
        <v>41</v>
      </c>
      <c r="UX54" s="3967">
        <v>9.4448283805574746</v>
      </c>
      <c r="UY54" s="1303">
        <v>14</v>
      </c>
      <c r="UZ54" s="2074">
        <v>0</v>
      </c>
      <c r="VA54" s="1995">
        <v>0</v>
      </c>
      <c r="VB54" s="3967">
        <v>0</v>
      </c>
      <c r="VC54" s="1303">
        <v>4</v>
      </c>
      <c r="VD54" s="2073">
        <v>0</v>
      </c>
      <c r="VE54" s="1303">
        <v>0</v>
      </c>
      <c r="VF54" s="1303">
        <v>0</v>
      </c>
      <c r="VG54" s="1303">
        <v>7</v>
      </c>
      <c r="VH54" s="1303">
        <v>0</v>
      </c>
      <c r="VI54" s="1303">
        <v>0</v>
      </c>
      <c r="VJ54" s="1303">
        <v>0</v>
      </c>
      <c r="VK54" s="1303">
        <v>4</v>
      </c>
      <c r="VL54" s="1303">
        <v>0</v>
      </c>
      <c r="VM54" s="1303">
        <v>0</v>
      </c>
      <c r="VN54" s="1303">
        <v>0</v>
      </c>
      <c r="VO54" s="1303">
        <v>9</v>
      </c>
      <c r="VP54" s="1303">
        <v>0</v>
      </c>
      <c r="VQ54" s="1303">
        <v>0</v>
      </c>
      <c r="VR54" s="1303">
        <v>0</v>
      </c>
      <c r="VS54" s="1303">
        <v>18</v>
      </c>
      <c r="VT54" s="1303">
        <v>0</v>
      </c>
      <c r="VU54" s="1303">
        <v>0</v>
      </c>
      <c r="VV54" s="1303">
        <v>0</v>
      </c>
      <c r="VW54" s="1303">
        <v>7</v>
      </c>
      <c r="VX54" s="1303">
        <v>0</v>
      </c>
      <c r="VY54" s="1303">
        <v>0</v>
      </c>
      <c r="VZ54" s="1303">
        <v>0</v>
      </c>
      <c r="WA54" s="1303">
        <v>36</v>
      </c>
      <c r="WB54" s="1303">
        <v>0</v>
      </c>
      <c r="WC54" s="1303">
        <v>0</v>
      </c>
      <c r="WD54" s="1303">
        <v>0</v>
      </c>
      <c r="WE54" s="1303">
        <v>15</v>
      </c>
      <c r="WF54" s="1303">
        <v>0</v>
      </c>
      <c r="WG54" s="1303">
        <v>0</v>
      </c>
      <c r="WH54" s="1303">
        <v>0</v>
      </c>
      <c r="WI54" s="1303">
        <v>6</v>
      </c>
      <c r="WJ54" s="1303">
        <v>0</v>
      </c>
      <c r="WK54" s="1303">
        <v>0</v>
      </c>
      <c r="WL54" s="1303">
        <v>0</v>
      </c>
      <c r="WM54" s="1303">
        <v>19</v>
      </c>
      <c r="WN54" s="1303">
        <v>0</v>
      </c>
      <c r="WO54" s="1303">
        <v>0</v>
      </c>
      <c r="WP54" s="1303">
        <v>0</v>
      </c>
      <c r="WQ54" s="1303">
        <v>16</v>
      </c>
      <c r="WR54" s="1303">
        <v>0</v>
      </c>
      <c r="WS54" s="1303">
        <v>0</v>
      </c>
      <c r="WT54" s="1303">
        <v>0</v>
      </c>
      <c r="WU54" s="1303">
        <v>16</v>
      </c>
      <c r="WV54" s="2150"/>
      <c r="WW54" s="712">
        <v>14.534883720930234</v>
      </c>
      <c r="WX54" s="712">
        <v>16.111111111111111</v>
      </c>
      <c r="WY54" s="712">
        <v>10.227272727272728</v>
      </c>
      <c r="WZ54" s="712">
        <v>16.402116402116402</v>
      </c>
      <c r="XA54" s="712">
        <v>11.428571428571429</v>
      </c>
      <c r="XB54" s="712">
        <v>11.688311688311687</v>
      </c>
      <c r="XC54" s="699">
        <v>18.96551724137931</v>
      </c>
      <c r="XD54" s="699">
        <v>16</v>
      </c>
      <c r="XE54" s="699">
        <v>13.789237668161435</v>
      </c>
      <c r="XF54" s="712">
        <v>13.82488479262673</v>
      </c>
      <c r="XG54" s="699">
        <v>30</v>
      </c>
      <c r="XH54" s="712">
        <v>1.7441860465116279</v>
      </c>
      <c r="XI54" s="712">
        <v>1.1111111111111112</v>
      </c>
      <c r="XJ54" s="712">
        <v>3.4090909090909087</v>
      </c>
      <c r="XK54" s="712">
        <v>3.7037037037037033</v>
      </c>
      <c r="XL54" s="712">
        <v>4.5714285714285712</v>
      </c>
      <c r="XM54" s="712">
        <v>3.8961038961038961</v>
      </c>
      <c r="XN54" s="699">
        <v>1.1494252873563218</v>
      </c>
      <c r="XO54" s="699">
        <v>70</v>
      </c>
      <c r="XP54" s="699">
        <v>2.9147982062780269</v>
      </c>
      <c r="XQ54" s="712">
        <v>3.3410138248847927</v>
      </c>
      <c r="XR54" s="699">
        <v>67</v>
      </c>
      <c r="XS54" s="712">
        <v>20.114942528735632</v>
      </c>
      <c r="XT54" s="699">
        <v>65</v>
      </c>
      <c r="XU54" s="699">
        <v>16.704035874439462</v>
      </c>
      <c r="XV54" s="985">
        <v>17.165898617511523</v>
      </c>
      <c r="XW54" s="699">
        <v>70</v>
      </c>
      <c r="XX54" s="699">
        <v>81.168831168831161</v>
      </c>
      <c r="XY54" s="699">
        <v>77.58620689655173</v>
      </c>
      <c r="XZ54" s="699">
        <v>66</v>
      </c>
      <c r="YA54" s="985">
        <v>79.596412556053806</v>
      </c>
      <c r="YB54" s="985">
        <v>79.723502304147459</v>
      </c>
      <c r="YC54" s="699">
        <v>72</v>
      </c>
      <c r="YD54" s="985" t="s">
        <v>31</v>
      </c>
      <c r="YE54" s="985">
        <v>0.57471264367816088</v>
      </c>
      <c r="YF54" s="699">
        <v>4</v>
      </c>
      <c r="YG54" s="699">
        <v>0.7847533632286996</v>
      </c>
      <c r="YH54" s="699">
        <v>0.69124423963133641</v>
      </c>
      <c r="YI54" s="699">
        <v>7</v>
      </c>
      <c r="YJ54" s="699">
        <v>3.2467532467532463</v>
      </c>
      <c r="YK54" s="699">
        <v>1.7241379310344827</v>
      </c>
      <c r="YL54" s="699">
        <v>29</v>
      </c>
      <c r="YM54" s="985">
        <v>2.9147982062780269</v>
      </c>
      <c r="YN54" s="985">
        <v>2.4193548387096775</v>
      </c>
      <c r="YO54" s="699">
        <v>62</v>
      </c>
      <c r="YP54" s="985">
        <v>180.8</v>
      </c>
      <c r="YQ54" s="985">
        <v>220.4</v>
      </c>
      <c r="YR54" s="699">
        <v>19</v>
      </c>
      <c r="YS54" s="712">
        <v>0</v>
      </c>
      <c r="YT54" s="985">
        <v>0</v>
      </c>
      <c r="YU54" s="699">
        <v>24</v>
      </c>
      <c r="YV54" s="982">
        <v>46</v>
      </c>
      <c r="YW54" s="725">
        <v>47.826086956521742</v>
      </c>
      <c r="YX54" s="699">
        <v>11</v>
      </c>
      <c r="YY54" s="699">
        <v>254</v>
      </c>
      <c r="YZ54" s="725">
        <v>59.055118110236215</v>
      </c>
      <c r="ZA54" s="699">
        <v>55</v>
      </c>
      <c r="ZB54" s="715">
        <v>38</v>
      </c>
      <c r="ZC54" s="725">
        <v>86.842105263157904</v>
      </c>
      <c r="ZD54" s="699">
        <v>9</v>
      </c>
      <c r="ZE54" s="982">
        <v>41</v>
      </c>
      <c r="ZF54" s="715">
        <v>41.463414634146346</v>
      </c>
      <c r="ZG54" s="699">
        <v>26</v>
      </c>
      <c r="ZH54" s="716">
        <v>1</v>
      </c>
      <c r="ZI54" s="712">
        <v>0.23234200743494424</v>
      </c>
      <c r="ZJ54" s="699">
        <v>14</v>
      </c>
      <c r="ZK54" s="1363" t="s">
        <v>1627</v>
      </c>
      <c r="ZL54" s="712">
        <v>85.563909774436084</v>
      </c>
      <c r="ZM54" s="712">
        <v>90.449438202247194</v>
      </c>
      <c r="ZN54" s="699">
        <v>20</v>
      </c>
      <c r="ZO54" s="715">
        <v>712</v>
      </c>
      <c r="ZP54" s="709">
        <v>65.503875968992247</v>
      </c>
      <c r="ZQ54" s="703">
        <v>77.557755775577547</v>
      </c>
      <c r="ZR54" s="978">
        <v>10</v>
      </c>
      <c r="ZS54" s="705">
        <v>303</v>
      </c>
      <c r="ZT54" s="709">
        <v>80.519480519480524</v>
      </c>
      <c r="ZU54" s="703">
        <v>94.444444444444443</v>
      </c>
      <c r="ZV54" s="978">
        <v>5</v>
      </c>
      <c r="ZW54" s="4111">
        <v>108</v>
      </c>
      <c r="ZX54" s="709">
        <v>68.539325842696627</v>
      </c>
      <c r="ZY54" s="703">
        <v>68.269230769230774</v>
      </c>
      <c r="ZZ54" s="978">
        <v>28</v>
      </c>
      <c r="AAA54" s="4111">
        <v>104</v>
      </c>
      <c r="AAB54" s="709">
        <v>50</v>
      </c>
      <c r="AAC54" s="703">
        <v>68.131868131868131</v>
      </c>
      <c r="AAD54" s="978">
        <v>18</v>
      </c>
      <c r="AAE54" s="4111">
        <v>91</v>
      </c>
      <c r="AAF54" s="983">
        <v>96.415770609318997</v>
      </c>
      <c r="AAG54" s="715">
        <v>100</v>
      </c>
      <c r="AAH54" s="715">
        <v>1</v>
      </c>
      <c r="AAI54" s="733">
        <v>296</v>
      </c>
      <c r="AAJ54" s="709">
        <v>334.8</v>
      </c>
      <c r="AAK54" s="978">
        <v>34</v>
      </c>
      <c r="AAL54" s="703">
        <v>988.9</v>
      </c>
      <c r="AAM54" s="978">
        <v>25</v>
      </c>
      <c r="AAN54" s="703">
        <v>851.3</v>
      </c>
      <c r="AAO54" s="978">
        <f t="shared" si="26"/>
        <v>27</v>
      </c>
      <c r="AAP54" s="703">
        <v>0</v>
      </c>
      <c r="AAQ54" s="979">
        <f t="shared" si="27"/>
        <v>12</v>
      </c>
      <c r="AAR54" s="712">
        <v>0</v>
      </c>
      <c r="AAS54" s="699">
        <v>30</v>
      </c>
      <c r="AAT54" s="712">
        <v>410.19</v>
      </c>
      <c r="AAU54" s="699">
        <v>14</v>
      </c>
      <c r="AAV54" s="712">
        <v>0</v>
      </c>
      <c r="AAW54" s="699">
        <v>24</v>
      </c>
      <c r="AAX54" s="712">
        <v>2401.8000000000002</v>
      </c>
      <c r="AAY54" s="699">
        <v>3</v>
      </c>
      <c r="AAZ54" s="699">
        <v>17808</v>
      </c>
      <c r="ABA54" s="978">
        <f t="shared" si="28"/>
        <v>7</v>
      </c>
      <c r="ABB54" s="712">
        <v>843.7</v>
      </c>
      <c r="ABC54" s="978">
        <f t="shared" si="28"/>
        <v>46</v>
      </c>
      <c r="ABD54" s="712">
        <v>1124.9000000000001</v>
      </c>
      <c r="ABE54" s="978">
        <f t="shared" si="28"/>
        <v>18</v>
      </c>
      <c r="ABF54" s="712">
        <v>1003.3</v>
      </c>
      <c r="ABG54" s="978">
        <f t="shared" si="28"/>
        <v>28</v>
      </c>
      <c r="ABH54" s="712">
        <v>0</v>
      </c>
      <c r="ABI54" s="978">
        <f t="shared" si="29"/>
        <v>2</v>
      </c>
      <c r="ABJ54" s="712">
        <v>0</v>
      </c>
      <c r="ABK54" s="978">
        <f t="shared" si="29"/>
        <v>1</v>
      </c>
      <c r="ABL54" s="712">
        <v>364.8</v>
      </c>
      <c r="ABM54" s="978">
        <f t="shared" si="29"/>
        <v>15</v>
      </c>
      <c r="ABN54" s="712">
        <f t="shared" si="30"/>
        <v>364.8</v>
      </c>
      <c r="ABO54" s="2732">
        <f t="shared" si="31"/>
        <v>16</v>
      </c>
      <c r="ABP54" s="716">
        <v>5</v>
      </c>
      <c r="ABQ54" s="712" t="s">
        <v>1632</v>
      </c>
      <c r="ABR54" s="712">
        <v>5</v>
      </c>
      <c r="ABS54" s="712" t="s">
        <v>1632</v>
      </c>
      <c r="ABT54" s="712">
        <v>5</v>
      </c>
      <c r="ABU54" s="712" t="s">
        <v>1632</v>
      </c>
      <c r="ABV54" s="712">
        <v>5</v>
      </c>
      <c r="ABW54" s="712" t="s">
        <v>1632</v>
      </c>
      <c r="ABX54" s="712">
        <v>5</v>
      </c>
      <c r="ABY54" s="712" t="s">
        <v>1632</v>
      </c>
      <c r="ABZ54" s="712">
        <v>25</v>
      </c>
      <c r="ACA54" s="699">
        <v>1</v>
      </c>
      <c r="ACB54" s="712">
        <v>5</v>
      </c>
      <c r="ACC54" s="712" t="s">
        <v>1632</v>
      </c>
      <c r="ACD54" s="712">
        <v>0</v>
      </c>
      <c r="ACE54" s="712" t="s">
        <v>1625</v>
      </c>
      <c r="ACF54" s="712">
        <v>0</v>
      </c>
      <c r="ACG54" s="712" t="s">
        <v>1625</v>
      </c>
      <c r="ACH54" s="712">
        <v>0</v>
      </c>
      <c r="ACI54" s="712" t="s">
        <v>1625</v>
      </c>
      <c r="ACJ54" s="712">
        <v>5</v>
      </c>
      <c r="ACK54" s="699">
        <v>52</v>
      </c>
      <c r="ACL54" s="712">
        <v>5</v>
      </c>
      <c r="ACM54" s="712" t="s">
        <v>1632</v>
      </c>
      <c r="ACN54" s="712">
        <v>5</v>
      </c>
      <c r="ACO54" s="712" t="s">
        <v>1632</v>
      </c>
      <c r="ACP54" s="712">
        <v>0</v>
      </c>
      <c r="ACQ54" s="712" t="s">
        <v>1625</v>
      </c>
      <c r="ACR54" s="712">
        <v>10</v>
      </c>
      <c r="ACS54" s="699">
        <v>28</v>
      </c>
      <c r="ACT54" s="699">
        <v>10</v>
      </c>
      <c r="ACU54" s="699" t="s">
        <v>1632</v>
      </c>
      <c r="ACV54" s="699">
        <v>10</v>
      </c>
      <c r="ACW54" s="699" t="s">
        <v>1632</v>
      </c>
      <c r="ACX54" s="699">
        <v>10</v>
      </c>
      <c r="ACY54" s="699" t="s">
        <v>1632</v>
      </c>
      <c r="ACZ54" s="699">
        <v>10</v>
      </c>
      <c r="ADA54" s="699" t="s">
        <v>1632</v>
      </c>
      <c r="ADB54" s="699">
        <v>40</v>
      </c>
      <c r="ADC54" s="699">
        <v>1</v>
      </c>
      <c r="ADD54" s="989">
        <v>10</v>
      </c>
      <c r="ADE54" s="989">
        <v>10</v>
      </c>
      <c r="ADF54" s="989">
        <v>10</v>
      </c>
      <c r="ADG54" s="989">
        <v>10</v>
      </c>
      <c r="ADH54" s="989">
        <v>40</v>
      </c>
      <c r="ADI54" s="699">
        <v>1</v>
      </c>
      <c r="ADJ54" s="712">
        <v>5</v>
      </c>
      <c r="ADK54" s="712" t="s">
        <v>1632</v>
      </c>
      <c r="ADL54" s="712">
        <v>5</v>
      </c>
      <c r="ADM54" s="712" t="s">
        <v>1632</v>
      </c>
      <c r="ADN54" s="712">
        <v>0</v>
      </c>
      <c r="ADO54" s="712" t="s">
        <v>1625</v>
      </c>
      <c r="ADP54" s="712">
        <v>0</v>
      </c>
      <c r="ADQ54" s="712" t="s">
        <v>1625</v>
      </c>
      <c r="ADR54" s="712">
        <v>10</v>
      </c>
      <c r="ADS54" s="699">
        <v>49</v>
      </c>
      <c r="ADT54" s="712">
        <v>10</v>
      </c>
      <c r="ADU54" s="712">
        <v>10</v>
      </c>
      <c r="ADV54" s="712">
        <v>10</v>
      </c>
      <c r="ADW54" s="712">
        <v>10</v>
      </c>
      <c r="ADX54" s="712">
        <v>40</v>
      </c>
      <c r="ADY54" s="699">
        <v>1</v>
      </c>
      <c r="ADZ54" s="714">
        <v>1</v>
      </c>
      <c r="AEA54" s="712">
        <v>7.7863427548080661</v>
      </c>
      <c r="AEB54" s="699">
        <v>6</v>
      </c>
      <c r="AEC54" s="715">
        <v>2</v>
      </c>
      <c r="AED54" s="712">
        <v>15.572685509616132</v>
      </c>
      <c r="AEE54" s="699">
        <v>36</v>
      </c>
      <c r="AEF54" s="715">
        <v>2</v>
      </c>
      <c r="AEG54" s="712">
        <v>15.572685509616132</v>
      </c>
      <c r="AEH54" s="699">
        <v>17</v>
      </c>
      <c r="AEI54" s="1303">
        <v>5</v>
      </c>
      <c r="AEJ54" s="712">
        <v>38.931713774040333</v>
      </c>
      <c r="AEK54" s="699">
        <f t="shared" si="32"/>
        <v>36</v>
      </c>
      <c r="AEL54" s="715">
        <v>1</v>
      </c>
      <c r="AEM54" s="712">
        <v>7.7071290944123323</v>
      </c>
      <c r="AEN54" s="699">
        <v>33</v>
      </c>
      <c r="AEO54" s="699">
        <v>4</v>
      </c>
      <c r="AEP54" s="712">
        <v>31.1</v>
      </c>
      <c r="AEQ54" s="699">
        <v>41</v>
      </c>
      <c r="AER54" s="699">
        <v>3</v>
      </c>
      <c r="AES54" s="712">
        <v>23.4</v>
      </c>
      <c r="AET54" s="699">
        <v>44</v>
      </c>
      <c r="AEU54" s="699">
        <v>1</v>
      </c>
      <c r="AEV54" s="1099">
        <v>7.8</v>
      </c>
      <c r="AEW54" s="699">
        <v>24</v>
      </c>
      <c r="AEX54" s="989">
        <v>0.19600000000000001</v>
      </c>
      <c r="AEY54" s="989">
        <v>18</v>
      </c>
      <c r="AEZ54" s="989">
        <v>1.4E-2</v>
      </c>
      <c r="AFA54" s="989">
        <v>64</v>
      </c>
      <c r="AFB54" s="989">
        <v>2.5000000000000001E-2</v>
      </c>
      <c r="AFC54" s="989">
        <v>43</v>
      </c>
      <c r="AFD54" s="989">
        <v>1.2999999999999999E-2</v>
      </c>
      <c r="AFE54" s="989">
        <v>26</v>
      </c>
      <c r="AFF54" s="989">
        <v>1.2999999999999999E-2</v>
      </c>
      <c r="AFG54" s="989">
        <v>9</v>
      </c>
      <c r="AFH54" s="989">
        <v>2.5000000000000001E-2</v>
      </c>
      <c r="AFI54" s="989">
        <v>9</v>
      </c>
      <c r="AFJ54" s="989">
        <v>0</v>
      </c>
      <c r="AFK54" s="989">
        <v>7</v>
      </c>
      <c r="AFL54" s="989">
        <v>0</v>
      </c>
      <c r="AFM54" s="989">
        <v>7</v>
      </c>
      <c r="AFN54" s="989">
        <v>13</v>
      </c>
      <c r="AFO54" s="989">
        <v>98.80671885688227</v>
      </c>
      <c r="AFP54" s="989">
        <v>37</v>
      </c>
      <c r="AFQ54" s="989">
        <v>6</v>
      </c>
      <c r="AFR54" s="989">
        <v>45.603101010868741</v>
      </c>
      <c r="AFS54" s="989">
        <v>40</v>
      </c>
      <c r="AFT54" s="989">
        <v>19</v>
      </c>
      <c r="AFU54" s="989">
        <v>144.409819867751</v>
      </c>
      <c r="AFV54" s="989">
        <v>34</v>
      </c>
      <c r="AFW54" s="989">
        <v>11</v>
      </c>
      <c r="AFX54" s="989">
        <v>83.605685186592694</v>
      </c>
      <c r="AFY54" s="989">
        <v>49</v>
      </c>
      <c r="AFZ54" s="989">
        <v>85</v>
      </c>
      <c r="AGA54" s="989">
        <v>646.04393098730714</v>
      </c>
      <c r="AGB54" s="989">
        <v>32</v>
      </c>
      <c r="AGC54" s="989">
        <v>18</v>
      </c>
      <c r="AGD54" s="989">
        <v>136.80930303260621</v>
      </c>
      <c r="AGE54" s="989">
        <v>47</v>
      </c>
      <c r="AGF54" s="989">
        <v>6</v>
      </c>
      <c r="AGG54" s="989">
        <v>92.59</v>
      </c>
      <c r="AGH54" s="989">
        <v>27</v>
      </c>
      <c r="AGI54" s="989">
        <v>0</v>
      </c>
      <c r="AGJ54" s="989">
        <v>0</v>
      </c>
      <c r="AGK54" s="989">
        <v>10</v>
      </c>
      <c r="AGL54" s="989">
        <v>0</v>
      </c>
      <c r="AGM54" s="989">
        <v>0</v>
      </c>
      <c r="AGN54" s="989">
        <v>2</v>
      </c>
      <c r="AGO54" s="989">
        <v>6</v>
      </c>
      <c r="AGP54" s="989">
        <v>92.59</v>
      </c>
      <c r="AGQ54" s="989">
        <v>19</v>
      </c>
      <c r="AGR54" s="989">
        <v>0</v>
      </c>
      <c r="AGS54" s="989">
        <v>0</v>
      </c>
      <c r="AGT54" s="989">
        <v>19</v>
      </c>
      <c r="AGU54" s="989">
        <v>0</v>
      </c>
      <c r="AGV54" s="989">
        <v>0</v>
      </c>
      <c r="AGW54" s="989">
        <v>31</v>
      </c>
      <c r="AGX54" s="989">
        <v>0</v>
      </c>
      <c r="AGY54" s="989">
        <v>0</v>
      </c>
      <c r="AGZ54" s="989">
        <v>25</v>
      </c>
      <c r="AHA54" s="989">
        <v>0</v>
      </c>
      <c r="AHB54" s="989">
        <v>0</v>
      </c>
      <c r="AHC54" s="989">
        <v>12</v>
      </c>
      <c r="AHD54" s="989">
        <v>0</v>
      </c>
      <c r="AHE54" s="989">
        <v>0</v>
      </c>
      <c r="AHF54" s="989">
        <v>41</v>
      </c>
      <c r="AHG54" s="712">
        <v>18</v>
      </c>
      <c r="AHH54" s="712">
        <v>283.91000000000003</v>
      </c>
      <c r="AHI54" s="699">
        <v>31</v>
      </c>
      <c r="AHJ54" s="712">
        <v>83</v>
      </c>
      <c r="AHK54" s="712">
        <v>1309.1500000000001</v>
      </c>
      <c r="AHL54" s="712">
        <v>5</v>
      </c>
      <c r="AHM54" s="712">
        <v>0</v>
      </c>
      <c r="AHN54" s="712">
        <v>0</v>
      </c>
      <c r="AHO54" s="699">
        <v>43</v>
      </c>
      <c r="AHP54" s="712">
        <v>2</v>
      </c>
      <c r="AHQ54" s="712">
        <v>30.86</v>
      </c>
      <c r="AHR54" s="712">
        <v>21</v>
      </c>
      <c r="AHS54" s="712">
        <v>0</v>
      </c>
      <c r="AHT54" s="712">
        <v>0</v>
      </c>
      <c r="AHU54" s="699">
        <v>28</v>
      </c>
      <c r="AHV54" s="712">
        <v>12</v>
      </c>
      <c r="AHW54" s="712">
        <v>189.27</v>
      </c>
      <c r="AHX54" s="699">
        <v>29</v>
      </c>
      <c r="AHY54" s="712">
        <v>5</v>
      </c>
      <c r="AHZ54" s="712">
        <v>77.16</v>
      </c>
      <c r="AIA54" s="699">
        <v>60</v>
      </c>
      <c r="AIC54" s="714"/>
      <c r="AID54" s="725"/>
      <c r="AIE54" s="715"/>
      <c r="AIF54" s="714"/>
      <c r="AIG54" s="725"/>
      <c r="AIH54" s="715"/>
      <c r="AII54" s="715"/>
      <c r="AIJ54" s="712"/>
      <c r="AIK54" s="715"/>
      <c r="AIL54" s="1169">
        <v>46</v>
      </c>
      <c r="AIM54" s="1174">
        <v>50</v>
      </c>
      <c r="AIN54" s="1168">
        <f t="shared" si="33"/>
        <v>72</v>
      </c>
      <c r="AIO54" s="715">
        <v>252</v>
      </c>
      <c r="AIP54" s="725">
        <v>21.031746031746032</v>
      </c>
      <c r="AIQ54" s="715">
        <f t="shared" si="34"/>
        <v>57</v>
      </c>
      <c r="AIR54" s="1169">
        <v>46</v>
      </c>
      <c r="AIS54" s="1174">
        <v>23.913043478260871</v>
      </c>
      <c r="AIT54" s="1168">
        <f t="shared" si="35"/>
        <v>77</v>
      </c>
      <c r="AIU54" s="715">
        <v>250</v>
      </c>
      <c r="AIV54" s="725">
        <v>11.2</v>
      </c>
      <c r="AIW54" s="715">
        <f t="shared" si="36"/>
        <v>60</v>
      </c>
      <c r="AIX54" s="1169">
        <v>46</v>
      </c>
      <c r="AIY54" s="1174">
        <v>0</v>
      </c>
      <c r="AIZ54" s="1168">
        <f t="shared" si="37"/>
        <v>64</v>
      </c>
      <c r="AJA54" s="715">
        <v>249</v>
      </c>
      <c r="AJB54" s="725">
        <v>18.473895582329316</v>
      </c>
      <c r="AJC54" s="715">
        <f t="shared" si="38"/>
        <v>38</v>
      </c>
      <c r="AJD54" s="714">
        <v>45</v>
      </c>
      <c r="AJE54" s="725">
        <v>4.4444444444444446</v>
      </c>
      <c r="AJF54" s="715">
        <v>2</v>
      </c>
      <c r="AJG54" s="699">
        <v>264</v>
      </c>
      <c r="AJH54" s="1099">
        <v>10.984848484848484</v>
      </c>
      <c r="AJI54" s="733">
        <v>52</v>
      </c>
      <c r="AJJ54" s="714">
        <v>45</v>
      </c>
      <c r="AJK54" s="712">
        <v>17.777777777777779</v>
      </c>
      <c r="AJL54" s="715">
        <v>9</v>
      </c>
      <c r="AJM54" s="699">
        <v>264</v>
      </c>
      <c r="AJN54" s="712">
        <v>27.651515151515149</v>
      </c>
      <c r="AJO54" s="715">
        <v>70</v>
      </c>
      <c r="AJP54" s="714">
        <v>41</v>
      </c>
      <c r="AJQ54" s="712">
        <v>14.634146341463413</v>
      </c>
      <c r="AJR54" s="715">
        <v>47</v>
      </c>
      <c r="AJS54" s="699">
        <v>280</v>
      </c>
      <c r="AJT54" s="712">
        <v>32.857142857142854</v>
      </c>
      <c r="AJU54" s="715">
        <f t="shared" si="39"/>
        <v>12</v>
      </c>
      <c r="AJV54" s="1178">
        <v>0</v>
      </c>
      <c r="AJW54" s="1099">
        <v>0</v>
      </c>
      <c r="AJX54" s="1099">
        <v>0</v>
      </c>
      <c r="AJY54" s="1099">
        <v>0</v>
      </c>
      <c r="AJZ54" s="1099">
        <v>0</v>
      </c>
      <c r="AKA54" s="1099">
        <v>0</v>
      </c>
      <c r="AKB54" s="1099">
        <v>0</v>
      </c>
      <c r="AKC54" s="1099">
        <v>0</v>
      </c>
      <c r="AKD54" s="1099">
        <v>0</v>
      </c>
      <c r="AKE54" s="1099">
        <v>0</v>
      </c>
      <c r="AKF54" s="1099">
        <v>0</v>
      </c>
      <c r="AKG54" s="1188" t="s">
        <v>1730</v>
      </c>
      <c r="AKH54" s="985">
        <v>30.434782608695656</v>
      </c>
      <c r="AKI54" s="985">
        <v>6.5217391304347823</v>
      </c>
      <c r="AKJ54" s="985">
        <v>8.695652173913043</v>
      </c>
      <c r="AKK54" s="985">
        <v>4.3478260869565215</v>
      </c>
      <c r="AKL54" s="985">
        <v>6.5217391304347823</v>
      </c>
      <c r="AKM54" s="985">
        <v>8.695652173913043</v>
      </c>
      <c r="AKN54" s="985">
        <v>8.695652173913043</v>
      </c>
      <c r="AKO54" s="985">
        <v>2.1739130434782608</v>
      </c>
      <c r="AKP54" s="985">
        <v>52.173913043478258</v>
      </c>
      <c r="AKQ54" s="985">
        <v>2.1739130434782608</v>
      </c>
      <c r="AKR54" s="985">
        <v>4.3478260869565215</v>
      </c>
      <c r="AKS54" s="699">
        <v>46</v>
      </c>
      <c r="AKT54" s="714" t="s">
        <v>1650</v>
      </c>
      <c r="AKU54" s="715" t="s">
        <v>1650</v>
      </c>
      <c r="AKV54" s="715" t="s">
        <v>1680</v>
      </c>
      <c r="AKW54" s="715" t="s">
        <v>1680</v>
      </c>
      <c r="AKX54" s="715" t="s">
        <v>1634</v>
      </c>
      <c r="AKY54" s="715" t="s">
        <v>1634</v>
      </c>
      <c r="AKZ54" s="715" t="s">
        <v>1634</v>
      </c>
      <c r="ALA54" s="715">
        <v>2</v>
      </c>
      <c r="ALB54" s="715">
        <v>2</v>
      </c>
      <c r="ALC54" s="715">
        <v>-2</v>
      </c>
      <c r="ALD54" s="715">
        <v>-2</v>
      </c>
      <c r="ALE54" s="715">
        <v>1</v>
      </c>
      <c r="ALF54" s="715">
        <v>1</v>
      </c>
      <c r="ALG54" s="715">
        <v>1</v>
      </c>
      <c r="ALH54" s="715">
        <f t="shared" si="40"/>
        <v>3</v>
      </c>
      <c r="ALI54" s="715">
        <f t="shared" si="41"/>
        <v>50</v>
      </c>
      <c r="ALJ54" s="716" t="s">
        <v>31</v>
      </c>
      <c r="ALK54" s="712" t="s">
        <v>31</v>
      </c>
      <c r="ALL54" s="712" t="s">
        <v>1657</v>
      </c>
      <c r="ALM54" s="712" t="s">
        <v>1657</v>
      </c>
      <c r="ALN54" s="712" t="s">
        <v>31</v>
      </c>
      <c r="ALO54" s="712" t="s">
        <v>31</v>
      </c>
      <c r="ALP54" s="712" t="s">
        <v>31</v>
      </c>
      <c r="ALQ54" s="714">
        <v>13</v>
      </c>
      <c r="ALR54" s="715">
        <v>1</v>
      </c>
      <c r="ALS54" s="715">
        <v>0</v>
      </c>
      <c r="ALT54" s="715">
        <v>4</v>
      </c>
      <c r="ALU54" s="715">
        <v>3</v>
      </c>
      <c r="ALV54" s="715">
        <v>1</v>
      </c>
      <c r="ALW54" s="733">
        <v>2</v>
      </c>
      <c r="ALX54" s="981">
        <v>2.9974636845745906</v>
      </c>
      <c r="ALY54" s="715">
        <v>6</v>
      </c>
      <c r="ALZ54" s="731">
        <v>0.23057412958266083</v>
      </c>
      <c r="AMA54" s="715">
        <v>48</v>
      </c>
      <c r="AMB54" s="731">
        <v>0</v>
      </c>
      <c r="AMC54" s="715">
        <v>64</v>
      </c>
      <c r="AMD54" s="731">
        <v>0.9222965183306433</v>
      </c>
      <c r="AME54" s="715">
        <v>40</v>
      </c>
      <c r="AMF54" s="715">
        <v>0.69172238874798242</v>
      </c>
      <c r="AMG54" s="715">
        <v>23</v>
      </c>
      <c r="AMH54" s="731">
        <v>0.23057412958266083</v>
      </c>
      <c r="AMI54" s="715">
        <v>53</v>
      </c>
      <c r="AMJ54" s="731">
        <v>0.46114825916532165</v>
      </c>
      <c r="AMK54" s="715">
        <v>38</v>
      </c>
      <c r="AML54" s="982">
        <v>3</v>
      </c>
      <c r="AMM54" s="699">
        <v>1</v>
      </c>
      <c r="AMN54" s="699">
        <v>1</v>
      </c>
      <c r="AMO54" s="716">
        <v>0.69172238874798242</v>
      </c>
      <c r="AMP54" s="715">
        <v>26</v>
      </c>
      <c r="AMQ54" s="712">
        <v>0.23057412958266083</v>
      </c>
      <c r="AMR54" s="715">
        <v>17</v>
      </c>
      <c r="AMS54" s="712">
        <v>0.23057412958266083</v>
      </c>
      <c r="AMT54" s="733">
        <v>19</v>
      </c>
      <c r="AMU54" s="982">
        <v>0</v>
      </c>
      <c r="AMV54" s="731">
        <v>0</v>
      </c>
      <c r="AMW54" s="715">
        <v>32</v>
      </c>
      <c r="AMX54" s="716" t="s">
        <v>1687</v>
      </c>
      <c r="AMY54" s="712" t="s">
        <v>1687</v>
      </c>
      <c r="AMZ54" s="715">
        <v>1</v>
      </c>
      <c r="ANA54" s="715">
        <v>1</v>
      </c>
      <c r="ANB54" s="715">
        <v>2</v>
      </c>
      <c r="ANC54" s="715">
        <v>55</v>
      </c>
      <c r="AND54" s="1201" t="s">
        <v>1632</v>
      </c>
      <c r="ANE54" s="1202" t="s">
        <v>1632</v>
      </c>
      <c r="ANF54" s="1202" t="s">
        <v>1632</v>
      </c>
      <c r="ANG54" s="1202" t="s">
        <v>1625</v>
      </c>
      <c r="ANH54" s="725">
        <v>5</v>
      </c>
      <c r="ANI54" s="725">
        <v>5</v>
      </c>
      <c r="ANJ54" s="725">
        <v>5</v>
      </c>
      <c r="ANK54" s="725">
        <v>0</v>
      </c>
      <c r="ANL54" s="1303">
        <f t="shared" si="42"/>
        <v>15</v>
      </c>
      <c r="ANM54" s="1303">
        <f t="shared" si="43"/>
        <v>39</v>
      </c>
      <c r="ANN54" s="983" t="s">
        <v>1632</v>
      </c>
      <c r="ANO54" s="725" t="s">
        <v>1632</v>
      </c>
      <c r="ANP54" s="725" t="s">
        <v>1632</v>
      </c>
      <c r="ANQ54" s="725" t="s">
        <v>1632</v>
      </c>
      <c r="ANR54" s="725">
        <v>5</v>
      </c>
      <c r="ANS54" s="725">
        <v>5</v>
      </c>
      <c r="ANT54" s="725">
        <v>5</v>
      </c>
      <c r="ANU54" s="725">
        <v>5</v>
      </c>
      <c r="ANV54" s="715">
        <f t="shared" si="44"/>
        <v>20</v>
      </c>
      <c r="ANW54" s="715">
        <f t="shared" si="45"/>
        <v>1</v>
      </c>
      <c r="ANX54" s="982">
        <v>21</v>
      </c>
      <c r="ANY54" s="715">
        <v>2774</v>
      </c>
      <c r="ANZ54" s="1089">
        <v>21.762999999999998</v>
      </c>
      <c r="AOA54" s="715">
        <v>8</v>
      </c>
      <c r="AOB54" s="1089">
        <v>1.6</v>
      </c>
      <c r="AOC54" s="1188">
        <f t="shared" si="46"/>
        <v>66</v>
      </c>
      <c r="AOD54" s="1089">
        <v>53.725999999999999</v>
      </c>
      <c r="AOE54" s="1188">
        <f t="shared" si="47"/>
        <v>31</v>
      </c>
      <c r="AOF54" s="699">
        <v>306</v>
      </c>
      <c r="AOG54" s="985">
        <v>70.555683652294206</v>
      </c>
      <c r="AOH54" s="1188">
        <v>3</v>
      </c>
      <c r="AOI54" s="699">
        <v>2</v>
      </c>
      <c r="AOJ54" s="985">
        <v>0.46114825916532165</v>
      </c>
      <c r="AOK54" s="1188">
        <v>29</v>
      </c>
      <c r="AOL54" s="699">
        <v>0</v>
      </c>
      <c r="AOM54" s="985">
        <v>0</v>
      </c>
      <c r="AON54" s="1188">
        <v>71</v>
      </c>
      <c r="AOO54" s="699">
        <v>1</v>
      </c>
      <c r="AOP54" s="985">
        <v>0.23057412958266083</v>
      </c>
      <c r="AOQ54" s="1188">
        <v>44</v>
      </c>
      <c r="AOR54" s="983" t="s">
        <v>1625</v>
      </c>
      <c r="AOS54" s="725" t="s">
        <v>1625</v>
      </c>
      <c r="AOT54" s="725" t="s">
        <v>1625</v>
      </c>
      <c r="AOU54" s="725" t="s">
        <v>1625</v>
      </c>
      <c r="AOV54" s="725">
        <v>0</v>
      </c>
      <c r="AOW54" s="725">
        <v>0</v>
      </c>
      <c r="AOX54" s="725">
        <v>0</v>
      </c>
      <c r="AOY54" s="725">
        <v>0</v>
      </c>
      <c r="AOZ54" s="715">
        <f t="shared" si="48"/>
        <v>0</v>
      </c>
      <c r="APA54" s="715">
        <f t="shared" si="49"/>
        <v>25</v>
      </c>
      <c r="APB54" s="1993" t="s">
        <v>1632</v>
      </c>
      <c r="APC54" s="1994" t="s">
        <v>1632</v>
      </c>
      <c r="APD54" s="1994" t="s">
        <v>1625</v>
      </c>
      <c r="APE54" s="1994" t="s">
        <v>1625</v>
      </c>
      <c r="APF54" s="1995">
        <v>5</v>
      </c>
      <c r="APG54" s="1995">
        <v>5</v>
      </c>
      <c r="APH54" s="1995">
        <v>0</v>
      </c>
      <c r="API54" s="1995">
        <v>0</v>
      </c>
      <c r="APJ54" s="715">
        <f t="shared" si="50"/>
        <v>10</v>
      </c>
      <c r="APK54" s="715">
        <f t="shared" si="51"/>
        <v>43</v>
      </c>
      <c r="APL54" s="715">
        <v>0</v>
      </c>
      <c r="APM54" s="725">
        <v>0</v>
      </c>
      <c r="APN54" s="715">
        <v>17</v>
      </c>
      <c r="APO54" s="715">
        <v>0</v>
      </c>
      <c r="APP54" s="725">
        <v>0</v>
      </c>
      <c r="APQ54" s="715">
        <v>18</v>
      </c>
      <c r="APR54" s="1169">
        <v>2</v>
      </c>
      <c r="APS54" s="1168">
        <v>484</v>
      </c>
      <c r="APT54" s="1168">
        <v>3872</v>
      </c>
      <c r="APU54" s="989">
        <v>242</v>
      </c>
      <c r="APV54" s="989">
        <v>1936</v>
      </c>
      <c r="APW54" s="989">
        <v>89.196037779313514</v>
      </c>
      <c r="APX54" s="989">
        <v>12</v>
      </c>
      <c r="APY54" s="989">
        <v>0</v>
      </c>
      <c r="APZ54" s="989">
        <v>0</v>
      </c>
      <c r="AQA54" s="989">
        <v>0</v>
      </c>
      <c r="AQB54" s="989">
        <v>0</v>
      </c>
      <c r="AQC54" s="989">
        <v>0</v>
      </c>
      <c r="AQD54" s="1099">
        <v>0</v>
      </c>
      <c r="AQE54" s="989">
        <v>55</v>
      </c>
      <c r="AQF54" s="989">
        <v>2</v>
      </c>
      <c r="AQG54" s="989">
        <v>484</v>
      </c>
      <c r="AQH54" s="989">
        <v>3872</v>
      </c>
      <c r="AQI54" s="989">
        <v>242</v>
      </c>
      <c r="AQJ54" s="989">
        <v>1936</v>
      </c>
      <c r="AQK54" s="989">
        <v>89.196037779313514</v>
      </c>
      <c r="AQL54" s="729">
        <v>19</v>
      </c>
      <c r="AQM54" s="987"/>
      <c r="AQQ54" s="715">
        <v>607</v>
      </c>
      <c r="AQR54" s="715">
        <v>531</v>
      </c>
      <c r="AQS54" s="989">
        <v>55</v>
      </c>
      <c r="AQT54" s="1099">
        <v>10.357815442561206</v>
      </c>
      <c r="AQU54" s="989">
        <f t="shared" si="52"/>
        <v>56</v>
      </c>
      <c r="AQV54" s="989">
        <v>20</v>
      </c>
      <c r="AQW54" s="989">
        <v>36.363636363636367</v>
      </c>
      <c r="AQX54" s="1099">
        <v>3.9</v>
      </c>
      <c r="AQY54" s="989">
        <f t="shared" si="53"/>
        <v>10</v>
      </c>
      <c r="AQZ54" s="989">
        <v>4</v>
      </c>
      <c r="ARA54" s="989">
        <v>59</v>
      </c>
      <c r="ARB54" s="989">
        <v>6.7796610169491522</v>
      </c>
      <c r="ARC54" s="989">
        <f t="shared" si="54"/>
        <v>59</v>
      </c>
      <c r="ARD54" s="1668">
        <v>2.5103578154425614</v>
      </c>
      <c r="ARE54" s="1667">
        <f t="shared" si="55"/>
        <v>19</v>
      </c>
      <c r="ARF54" s="1168">
        <v>2</v>
      </c>
      <c r="ARG54" s="1099">
        <v>0</v>
      </c>
      <c r="ARH54" s="989">
        <f t="shared" si="56"/>
        <v>1</v>
      </c>
      <c r="ARI54" s="715">
        <v>53</v>
      </c>
      <c r="ARJ54" s="985">
        <v>11.320754716981133</v>
      </c>
      <c r="ARK54" s="699">
        <f t="shared" si="57"/>
        <v>13</v>
      </c>
      <c r="ARL54" s="989">
        <v>121</v>
      </c>
      <c r="ARM54" s="715">
        <v>18</v>
      </c>
      <c r="ARN54" s="985">
        <v>14.87603305785124</v>
      </c>
      <c r="ARO54" s="699">
        <f t="shared" si="58"/>
        <v>17</v>
      </c>
      <c r="ARP54" s="707">
        <v>0</v>
      </c>
      <c r="ARQ54" s="990" t="s">
        <v>31</v>
      </c>
      <c r="ARR54" s="719">
        <v>0</v>
      </c>
      <c r="ARS54" s="1593" t="s">
        <v>31</v>
      </c>
      <c r="ART54" s="715">
        <v>28</v>
      </c>
      <c r="ARU54" s="699">
        <f t="shared" si="59"/>
        <v>65</v>
      </c>
      <c r="ARV54" s="715" t="s">
        <v>31</v>
      </c>
      <c r="ARW54" s="715" t="s">
        <v>31</v>
      </c>
      <c r="ARX54" s="985" t="s">
        <v>31</v>
      </c>
      <c r="ARY54" s="699" t="str">
        <f t="shared" si="60"/>
        <v>-</v>
      </c>
      <c r="ARZ54" s="715" t="s">
        <v>31</v>
      </c>
      <c r="ASA54" s="715" t="s">
        <v>31</v>
      </c>
      <c r="ASB54" s="712" t="s">
        <v>31</v>
      </c>
      <c r="ASC54" s="699" t="str">
        <f t="shared" si="61"/>
        <v>-</v>
      </c>
      <c r="ASD54" s="712">
        <v>55.882352941176471</v>
      </c>
      <c r="ASE54" s="712">
        <v>14.705882352941178</v>
      </c>
      <c r="ASF54" s="712">
        <v>13.23529411764706</v>
      </c>
      <c r="ASG54" s="712">
        <v>5.8823529411764701</v>
      </c>
      <c r="ASH54" s="712">
        <v>1.4705882352941175</v>
      </c>
      <c r="ASI54" s="712">
        <v>4.4117647058823533</v>
      </c>
      <c r="ASJ54" s="712">
        <v>4.4117647058823533</v>
      </c>
      <c r="ASK54" s="712">
        <v>0</v>
      </c>
      <c r="ASL54" s="712">
        <v>0</v>
      </c>
      <c r="ASM54" s="715">
        <v>38</v>
      </c>
      <c r="ASN54" s="715">
        <v>10</v>
      </c>
      <c r="ASO54" s="715">
        <v>9</v>
      </c>
      <c r="ASP54" s="715">
        <v>4</v>
      </c>
      <c r="ASQ54" s="715">
        <v>1</v>
      </c>
      <c r="ASR54" s="715">
        <v>3</v>
      </c>
      <c r="ASS54" s="715">
        <v>3</v>
      </c>
      <c r="AST54" s="715">
        <v>0</v>
      </c>
      <c r="ASU54" s="715">
        <v>0</v>
      </c>
      <c r="ASV54" s="715">
        <v>68</v>
      </c>
      <c r="ASW54" s="712">
        <v>22.222222222222221</v>
      </c>
      <c r="ASX54" s="712">
        <v>11.111111111111111</v>
      </c>
      <c r="ASY54" s="712">
        <v>11.111111111111111</v>
      </c>
      <c r="ASZ54" s="712">
        <v>11.111111111111111</v>
      </c>
      <c r="ATA54" s="712">
        <v>11.111111111111111</v>
      </c>
      <c r="ATB54" s="712">
        <v>11.111111111111111</v>
      </c>
      <c r="ATC54" s="712">
        <v>11.111111111111111</v>
      </c>
      <c r="ATD54" s="712">
        <v>5.5555555555555554</v>
      </c>
      <c r="ATE54" s="712">
        <v>5.5555555555555554</v>
      </c>
      <c r="ATF54" s="715">
        <v>4</v>
      </c>
      <c r="ATG54" s="715">
        <v>2</v>
      </c>
      <c r="ATH54" s="715">
        <v>2</v>
      </c>
      <c r="ATI54" s="715">
        <v>2</v>
      </c>
      <c r="ATJ54" s="715">
        <v>2</v>
      </c>
      <c r="ATK54" s="715">
        <v>2</v>
      </c>
      <c r="ATL54" s="715">
        <v>2</v>
      </c>
      <c r="ATM54" s="715">
        <v>1</v>
      </c>
      <c r="ATN54" s="715">
        <v>1</v>
      </c>
      <c r="ATO54" s="715">
        <v>18</v>
      </c>
      <c r="ATP54" s="712">
        <v>100</v>
      </c>
      <c r="ATQ54" s="712">
        <v>0</v>
      </c>
      <c r="ATR54" s="712">
        <v>0</v>
      </c>
      <c r="ATS54" s="712">
        <v>0</v>
      </c>
      <c r="ATT54" s="712">
        <v>0</v>
      </c>
      <c r="ATU54" s="712">
        <v>0</v>
      </c>
      <c r="ATV54" s="712">
        <v>0</v>
      </c>
      <c r="ATW54" s="712">
        <v>0</v>
      </c>
      <c r="ATX54" s="712">
        <v>0</v>
      </c>
      <c r="ATY54" s="715">
        <v>1</v>
      </c>
      <c r="ATZ54" s="715">
        <v>0</v>
      </c>
      <c r="AUA54" s="715">
        <v>0</v>
      </c>
      <c r="AUB54" s="715">
        <v>0</v>
      </c>
      <c r="AUC54" s="715">
        <v>0</v>
      </c>
      <c r="AUD54" s="715">
        <v>0</v>
      </c>
      <c r="AUE54" s="715">
        <v>0</v>
      </c>
      <c r="AUF54" s="715">
        <v>0</v>
      </c>
      <c r="AUG54" s="715">
        <v>0</v>
      </c>
      <c r="AUH54" s="715">
        <v>1</v>
      </c>
      <c r="AUI54" s="712" t="s">
        <v>1648</v>
      </c>
      <c r="AUJ54" s="712" t="s">
        <v>1623</v>
      </c>
      <c r="AUK54" s="709">
        <v>0</v>
      </c>
      <c r="AUL54" s="978">
        <v>31</v>
      </c>
      <c r="AUM54" s="703" t="s">
        <v>1625</v>
      </c>
      <c r="AUN54" s="703" t="s">
        <v>1625</v>
      </c>
      <c r="AUO54" s="703" t="s">
        <v>1625</v>
      </c>
      <c r="AUP54" s="701" t="s">
        <v>1625</v>
      </c>
      <c r="AUQ54" s="712" t="s">
        <v>1626</v>
      </c>
      <c r="AUR54" s="712" t="s">
        <v>1627</v>
      </c>
      <c r="AUS54" s="712" t="s">
        <v>1627</v>
      </c>
      <c r="AUT54" s="712" t="s">
        <v>1627</v>
      </c>
      <c r="AUU54" s="712" t="s">
        <v>1625</v>
      </c>
      <c r="AUV54" s="712" t="s">
        <v>1685</v>
      </c>
      <c r="AUW54" s="3968" t="s">
        <v>1648</v>
      </c>
      <c r="AUX54" s="712" t="s">
        <v>5403</v>
      </c>
      <c r="AUY54" s="712" t="s">
        <v>1792</v>
      </c>
      <c r="AUZ54" s="699">
        <v>70</v>
      </c>
      <c r="AVA54" s="699">
        <v>4</v>
      </c>
      <c r="AVB54" s="985">
        <v>5.7</v>
      </c>
      <c r="AVC54" s="699">
        <v>0</v>
      </c>
      <c r="AVD54" s="712">
        <v>0</v>
      </c>
      <c r="AVE54" s="699">
        <f t="shared" si="62"/>
        <v>25</v>
      </c>
      <c r="AVF54" s="712">
        <v>0</v>
      </c>
      <c r="AVG54" s="978">
        <v>33</v>
      </c>
      <c r="AVH54" s="712" t="s">
        <v>1625</v>
      </c>
      <c r="AVI54" s="712" t="s">
        <v>1625</v>
      </c>
      <c r="AVJ54" s="712" t="s">
        <v>1625</v>
      </c>
      <c r="AVK54" s="712" t="s">
        <v>1625</v>
      </c>
      <c r="AVL54" s="716">
        <v>7.8</v>
      </c>
      <c r="AVM54" s="699">
        <f t="shared" si="63"/>
        <v>44</v>
      </c>
      <c r="AVN54" s="715">
        <v>1</v>
      </c>
      <c r="AVO54" s="712">
        <v>0</v>
      </c>
      <c r="AVP54" s="699">
        <f t="shared" si="64"/>
        <v>39</v>
      </c>
      <c r="AVQ54" s="715">
        <v>0</v>
      </c>
      <c r="AVR54" s="712">
        <v>7.8</v>
      </c>
      <c r="AVS54" s="699">
        <f t="shared" si="65"/>
        <v>5</v>
      </c>
      <c r="AVT54" s="715">
        <v>1</v>
      </c>
      <c r="AVU54" s="712">
        <v>0</v>
      </c>
      <c r="AVV54" s="699">
        <f t="shared" si="66"/>
        <v>29</v>
      </c>
      <c r="AVW54" s="715">
        <v>0</v>
      </c>
      <c r="AVX54" s="712">
        <v>7.8</v>
      </c>
      <c r="AVY54" s="733">
        <v>1</v>
      </c>
      <c r="AVZ54" s="716">
        <v>7.8</v>
      </c>
      <c r="AWA54" s="699">
        <f t="shared" si="67"/>
        <v>8</v>
      </c>
      <c r="AWB54" s="715">
        <v>1</v>
      </c>
      <c r="AWC54" s="712">
        <v>0</v>
      </c>
      <c r="AWD54" s="699">
        <f t="shared" si="68"/>
        <v>9</v>
      </c>
      <c r="AWE54" s="715">
        <v>0</v>
      </c>
      <c r="AWF54" s="712">
        <v>23.4</v>
      </c>
      <c r="AWG54" s="699">
        <f t="shared" si="69"/>
        <v>13</v>
      </c>
      <c r="AWH54" s="715">
        <v>3</v>
      </c>
      <c r="AWI54" s="714">
        <v>50</v>
      </c>
      <c r="AWJ54" s="715" t="s">
        <v>31</v>
      </c>
      <c r="AWK54" s="715">
        <v>34</v>
      </c>
      <c r="AWL54" s="715" t="s">
        <v>31</v>
      </c>
      <c r="AWM54" s="715" t="s">
        <v>31</v>
      </c>
      <c r="AWN54" s="715">
        <v>84</v>
      </c>
      <c r="AWO54" s="715">
        <v>40</v>
      </c>
      <c r="AWP54" s="715">
        <v>36</v>
      </c>
      <c r="AWQ54" s="715" t="s">
        <v>31</v>
      </c>
      <c r="AWR54" s="715">
        <v>76</v>
      </c>
      <c r="AWS54" s="716">
        <v>7.0000000000000007E-2</v>
      </c>
      <c r="AWT54" s="699">
        <f t="shared" si="70"/>
        <v>60</v>
      </c>
      <c r="AWU54" s="712" t="s">
        <v>31</v>
      </c>
      <c r="AWV54" s="699" t="str">
        <f t="shared" si="70"/>
        <v>-</v>
      </c>
      <c r="AWW54" s="712">
        <v>4.7E-2</v>
      </c>
      <c r="AWX54" s="699">
        <f t="shared" si="3"/>
        <v>3</v>
      </c>
      <c r="AWY54" s="712" t="s">
        <v>31</v>
      </c>
      <c r="AWZ54" s="699" t="str">
        <f t="shared" si="71"/>
        <v>-</v>
      </c>
      <c r="AXA54" s="712" t="s">
        <v>31</v>
      </c>
      <c r="AXB54" s="712">
        <v>0.11700000000000001</v>
      </c>
      <c r="AXC54" s="712">
        <v>5.6000000000000001E-2</v>
      </c>
      <c r="AXD54" s="699">
        <f t="shared" si="4"/>
        <v>13</v>
      </c>
      <c r="AXE54" s="712">
        <v>0.05</v>
      </c>
      <c r="AXF54" s="699">
        <f t="shared" si="5"/>
        <v>10</v>
      </c>
      <c r="AXG54" s="712" t="s">
        <v>31</v>
      </c>
      <c r="AXH54" s="699" t="str">
        <f t="shared" si="6"/>
        <v>-</v>
      </c>
      <c r="AXI54" s="712">
        <v>0.106</v>
      </c>
      <c r="AXK54" s="3969">
        <v>94.418604651162781</v>
      </c>
      <c r="AXL54" s="3970">
        <v>215</v>
      </c>
      <c r="AXM54" s="715">
        <f t="shared" si="72"/>
        <v>23</v>
      </c>
      <c r="AXN54" s="3969">
        <v>37.450199203187253</v>
      </c>
      <c r="AXO54" s="3970">
        <v>251</v>
      </c>
      <c r="AXP54" s="715">
        <f t="shared" si="73"/>
        <v>62</v>
      </c>
      <c r="AXQ54" s="2024">
        <v>4420</v>
      </c>
      <c r="AXR54" s="2024">
        <v>4347</v>
      </c>
      <c r="AXS54" s="3029">
        <v>1.6793190706234213</v>
      </c>
      <c r="AXT54" s="2024" t="s">
        <v>8059</v>
      </c>
      <c r="AXU54" s="2024">
        <v>683</v>
      </c>
      <c r="AXV54" s="2024">
        <v>679</v>
      </c>
      <c r="AXW54" s="3029">
        <v>0.58910162002945299</v>
      </c>
      <c r="AXX54" s="2024" t="s">
        <v>8059</v>
      </c>
      <c r="AXY54" s="3029">
        <v>15.452488687782806</v>
      </c>
      <c r="AXZ54" s="3029">
        <v>15.619967793880837</v>
      </c>
      <c r="AYA54" s="3029">
        <v>0.16747910609803185</v>
      </c>
      <c r="AYB54" s="2024" t="s">
        <v>8074</v>
      </c>
      <c r="AYC54" s="2123">
        <v>1272</v>
      </c>
      <c r="AYD54" s="2024">
        <v>1297</v>
      </c>
      <c r="AYE54" s="3029">
        <v>1.927525057825747</v>
      </c>
      <c r="AYF54" s="2024" t="s">
        <v>8059</v>
      </c>
      <c r="AYG54" s="2024">
        <v>780</v>
      </c>
      <c r="AYH54" s="2024">
        <v>678</v>
      </c>
      <c r="AYI54" s="3029">
        <v>15.044247787610615</v>
      </c>
      <c r="AYJ54" s="2024" t="s">
        <v>8057</v>
      </c>
      <c r="AYK54" s="2024">
        <v>18060</v>
      </c>
      <c r="AYL54" s="2024">
        <v>18385</v>
      </c>
      <c r="AYM54" s="3029">
        <v>1.7677454446559722</v>
      </c>
      <c r="AYN54" s="2024" t="s">
        <v>8059</v>
      </c>
      <c r="AYO54" s="2024">
        <v>103703140</v>
      </c>
      <c r="AYP54" s="2024">
        <v>119662701</v>
      </c>
      <c r="AYQ54" s="3029">
        <v>13.337122483972678</v>
      </c>
      <c r="AYR54" s="2024" t="s">
        <v>8057</v>
      </c>
      <c r="AYS54" s="2024">
        <v>51597140</v>
      </c>
      <c r="AYT54" s="2024">
        <v>61656154</v>
      </c>
      <c r="AYU54" s="3029">
        <v>16.314695853393644</v>
      </c>
      <c r="AYV54" s="2024" t="s">
        <v>8057</v>
      </c>
      <c r="AYW54" s="2024">
        <v>21155000</v>
      </c>
      <c r="AYX54" s="2024">
        <v>26683855</v>
      </c>
      <c r="AYY54" s="3029">
        <v>20.719851011032702</v>
      </c>
      <c r="AYZ54" s="2024" t="s">
        <v>8057</v>
      </c>
      <c r="AZA54" s="2024">
        <v>4819000</v>
      </c>
      <c r="AZB54" s="2024">
        <v>737560</v>
      </c>
      <c r="AZC54" s="3029">
        <v>553.37057324149907</v>
      </c>
      <c r="AZD54" s="2024" t="s">
        <v>8057</v>
      </c>
      <c r="AZE54" s="2024">
        <v>8000000</v>
      </c>
      <c r="AZF54" s="2024">
        <v>7500000</v>
      </c>
      <c r="AZG54" s="3029">
        <v>6.6666666666666714</v>
      </c>
      <c r="AZH54" s="2024" t="s">
        <v>8058</v>
      </c>
      <c r="AZI54" s="2024">
        <v>10200000</v>
      </c>
      <c r="AZJ54" s="2024">
        <v>10200000</v>
      </c>
      <c r="AZK54" s="3029">
        <v>0</v>
      </c>
      <c r="AZL54" s="2024" t="s">
        <v>8059</v>
      </c>
      <c r="AZM54" s="2024">
        <v>7442000</v>
      </c>
      <c r="AZN54" s="2024">
        <v>10213791</v>
      </c>
      <c r="AZO54" s="3029">
        <v>27.13772976165265</v>
      </c>
      <c r="AZP54" s="2024" t="s">
        <v>8057</v>
      </c>
      <c r="AZQ54" s="2024">
        <v>0</v>
      </c>
      <c r="AZR54" s="2024">
        <v>2310111</v>
      </c>
      <c r="AZS54" s="3029">
        <v>100</v>
      </c>
      <c r="AZT54" s="2024" t="s">
        <v>8057</v>
      </c>
      <c r="AZU54" s="2024">
        <v>490000</v>
      </c>
      <c r="AZV54" s="2024">
        <v>361230</v>
      </c>
      <c r="AZW54" s="3029">
        <v>35.64764831270935</v>
      </c>
      <c r="AZX54" s="2024" t="s">
        <v>8057</v>
      </c>
      <c r="AZY54" s="2123">
        <v>357276000</v>
      </c>
      <c r="AZZ54" s="2024">
        <v>354874029</v>
      </c>
      <c r="BAA54" s="3029">
        <v>0.6768517287017346</v>
      </c>
      <c r="BAB54" s="2024" t="s">
        <v>8059</v>
      </c>
      <c r="BAC54" s="2024">
        <v>182143000</v>
      </c>
      <c r="BAD54" s="2024">
        <v>158426954</v>
      </c>
      <c r="BAE54" s="3029">
        <v>14.969703955805386</v>
      </c>
      <c r="BAF54" s="2024" t="s">
        <v>8057</v>
      </c>
      <c r="BAG54" s="2024">
        <v>682182000</v>
      </c>
      <c r="BAH54" s="2024">
        <v>685591222</v>
      </c>
      <c r="BAI54" s="3029">
        <v>0.49726745188695531</v>
      </c>
      <c r="BAJ54" s="2024" t="s">
        <v>8059</v>
      </c>
      <c r="BAK54" s="2123">
        <v>189779000</v>
      </c>
      <c r="BAL54" s="2024">
        <v>183552792</v>
      </c>
      <c r="BAM54" s="3029">
        <v>3.3920530067447885</v>
      </c>
      <c r="BAN54" s="2024" t="s">
        <v>8056</v>
      </c>
      <c r="BAO54" s="2024">
        <v>0</v>
      </c>
      <c r="BAP54" s="2024">
        <v>0</v>
      </c>
      <c r="BAQ54" s="3029" t="s">
        <v>31</v>
      </c>
      <c r="BAR54" s="2024" t="s">
        <v>31</v>
      </c>
      <c r="BAS54" s="2024">
        <v>91666000</v>
      </c>
      <c r="BAT54" s="2024">
        <v>103429386</v>
      </c>
      <c r="BAU54" s="3029">
        <v>11.373349929777206</v>
      </c>
      <c r="BAV54" s="2024" t="s">
        <v>8057</v>
      </c>
      <c r="BAW54" s="2024">
        <v>14390000</v>
      </c>
      <c r="BAX54" s="2024">
        <v>32844654</v>
      </c>
      <c r="BAY54" s="3029">
        <v>56.187694959429315</v>
      </c>
      <c r="BAZ54" s="2024" t="s">
        <v>8057</v>
      </c>
      <c r="BBA54" s="2024">
        <v>61441000</v>
      </c>
      <c r="BBB54" s="2024">
        <v>35047197</v>
      </c>
      <c r="BBC54" s="3029">
        <v>75.309312182654736</v>
      </c>
      <c r="BBD54" s="2024" t="s">
        <v>8057</v>
      </c>
      <c r="BBE54" s="2123">
        <v>56959000</v>
      </c>
      <c r="BBF54" s="2024">
        <v>38893447</v>
      </c>
      <c r="BBG54" s="3029">
        <v>46.448834941269155</v>
      </c>
      <c r="BBH54" s="2024" t="s">
        <v>8057</v>
      </c>
      <c r="BBI54" s="2024">
        <v>0</v>
      </c>
      <c r="BBJ54" s="2024">
        <v>0</v>
      </c>
      <c r="BBK54" s="3029" t="s">
        <v>31</v>
      </c>
      <c r="BBL54" s="2024" t="s">
        <v>31</v>
      </c>
      <c r="BBM54" s="2024">
        <v>125184000</v>
      </c>
      <c r="BBN54" s="2024">
        <v>119533507</v>
      </c>
      <c r="BBO54" s="3029">
        <v>4.7271205721421694</v>
      </c>
      <c r="BBP54" s="2024" t="s">
        <v>8056</v>
      </c>
      <c r="BBQ54" s="2123">
        <v>62657000</v>
      </c>
      <c r="BBR54" s="2024">
        <v>64125694</v>
      </c>
      <c r="BBS54" s="3029">
        <v>2.2903362262246958</v>
      </c>
      <c r="BBT54" s="2024" t="s">
        <v>8059</v>
      </c>
      <c r="BBU54" s="2024">
        <v>8888000</v>
      </c>
      <c r="BBV54" s="2024">
        <v>5846934</v>
      </c>
      <c r="BBW54" s="3029">
        <v>52.01129344028854</v>
      </c>
      <c r="BBX54" s="2024" t="s">
        <v>8057</v>
      </c>
      <c r="BBY54" s="2024">
        <v>25305000</v>
      </c>
      <c r="BBZ54" s="2024">
        <v>38648730</v>
      </c>
      <c r="BCA54" s="3029">
        <v>34.525662292137412</v>
      </c>
      <c r="BCB54" s="2024" t="s">
        <v>8057</v>
      </c>
      <c r="BCC54" s="2024">
        <v>6648000</v>
      </c>
      <c r="BCD54" s="2024">
        <v>7389550</v>
      </c>
      <c r="BCE54" s="3029">
        <v>10.035117158690312</v>
      </c>
      <c r="BCF54" s="2024" t="s">
        <v>8057</v>
      </c>
      <c r="BCG54" s="2024">
        <v>4755000</v>
      </c>
      <c r="BCH54" s="2024">
        <v>3404533</v>
      </c>
      <c r="BCI54" s="3029">
        <v>39.666732559208555</v>
      </c>
      <c r="BCJ54" s="2024" t="s">
        <v>8057</v>
      </c>
      <c r="BCK54" s="2024">
        <v>187321000</v>
      </c>
      <c r="BCL54" s="2024">
        <v>187429143</v>
      </c>
      <c r="BCM54" s="3029">
        <v>5.7698070998497997E-2</v>
      </c>
      <c r="BCN54" s="2024" t="s">
        <v>8059</v>
      </c>
      <c r="BCO54" s="2024">
        <v>43112000</v>
      </c>
      <c r="BCP54" s="2024">
        <v>41916984</v>
      </c>
      <c r="BCQ54" s="3029">
        <v>2.8509112201393236</v>
      </c>
      <c r="BCR54" s="2024" t="s">
        <v>8059</v>
      </c>
      <c r="BCS54" s="2024">
        <v>28575000</v>
      </c>
      <c r="BCT54" s="2024">
        <v>27399604</v>
      </c>
      <c r="BCU54" s="3029">
        <v>4.2898284223377772</v>
      </c>
      <c r="BCV54" s="2024" t="s">
        <v>8056</v>
      </c>
      <c r="BCW54" s="2024">
        <v>70266000</v>
      </c>
      <c r="BCX54" s="2024">
        <v>53329905</v>
      </c>
      <c r="BCY54" s="3029">
        <v>31.757219518767187</v>
      </c>
      <c r="BCZ54" s="2024" t="s">
        <v>8057</v>
      </c>
      <c r="BDA54" s="2024">
        <v>6349000</v>
      </c>
      <c r="BDB54" s="2024">
        <v>16438446</v>
      </c>
      <c r="BDC54" s="3029">
        <v>61.37712774066356</v>
      </c>
      <c r="BDD54" s="2024" t="s">
        <v>8057</v>
      </c>
      <c r="BDE54" s="2024">
        <v>20673000</v>
      </c>
      <c r="BDF54" s="2024">
        <v>8019547</v>
      </c>
      <c r="BDG54" s="3029">
        <v>157.78264034115642</v>
      </c>
      <c r="BDH54" s="2024" t="s">
        <v>8057</v>
      </c>
      <c r="BDI54" s="2024">
        <v>0</v>
      </c>
      <c r="BDJ54" s="2024">
        <v>4222136</v>
      </c>
      <c r="BDK54" s="3029">
        <v>100</v>
      </c>
      <c r="BDL54" s="2024" t="s">
        <v>8057</v>
      </c>
      <c r="BDM54" s="2024">
        <v>51425000</v>
      </c>
      <c r="BDN54" s="2024">
        <v>57797666</v>
      </c>
      <c r="BDO54" s="3029">
        <v>11.025818931857899</v>
      </c>
      <c r="BDP54" s="2024" t="s">
        <v>8057</v>
      </c>
      <c r="BDQ54" s="2024">
        <v>2199000</v>
      </c>
      <c r="BDR54" s="2024">
        <v>1599890</v>
      </c>
      <c r="BDS54" s="3029">
        <v>37.446949477776599</v>
      </c>
      <c r="BDT54" s="2024" t="s">
        <v>8057</v>
      </c>
      <c r="BDU54" s="2024">
        <v>4999000</v>
      </c>
      <c r="BDV54" s="2024">
        <v>1382017</v>
      </c>
      <c r="BDW54" s="3029">
        <v>261.71769232939971</v>
      </c>
      <c r="BDX54" s="2024" t="s">
        <v>8057</v>
      </c>
      <c r="BDY54" s="2024">
        <v>0</v>
      </c>
      <c r="BDZ54" s="2024">
        <v>0</v>
      </c>
      <c r="BEA54" s="3029" t="s">
        <v>31</v>
      </c>
      <c r="BEB54" s="2024" t="s">
        <v>31</v>
      </c>
      <c r="BEC54" s="2024">
        <v>0</v>
      </c>
      <c r="BED54" s="2024">
        <v>0</v>
      </c>
      <c r="BEE54" s="3029" t="s">
        <v>31</v>
      </c>
      <c r="BEF54" s="2024" t="s">
        <v>31</v>
      </c>
      <c r="BEG54" s="2024">
        <v>11505000</v>
      </c>
      <c r="BEH54" s="2024">
        <v>16417780</v>
      </c>
      <c r="BEI54" s="3029">
        <v>29.92353411971655</v>
      </c>
      <c r="BEJ54" s="2024" t="s">
        <v>8057</v>
      </c>
      <c r="BEK54" s="2024">
        <v>77512000</v>
      </c>
      <c r="BEL54" s="2024">
        <v>77117610</v>
      </c>
      <c r="BEM54" s="3029">
        <v>0.51141367062595577</v>
      </c>
      <c r="BEN54" s="2024" t="s">
        <v>8059</v>
      </c>
      <c r="BEO54" s="2024">
        <v>0</v>
      </c>
      <c r="BEP54" s="2024">
        <v>0</v>
      </c>
      <c r="BEQ54" s="3029" t="s">
        <v>31</v>
      </c>
      <c r="BER54" s="2024" t="s">
        <v>31</v>
      </c>
      <c r="BES54" s="2024">
        <v>69993000</v>
      </c>
      <c r="BET54" s="2024">
        <v>73105053</v>
      </c>
      <c r="BEU54" s="3029">
        <v>4.256960185775398</v>
      </c>
      <c r="BEV54" s="2024" t="s">
        <v>8056</v>
      </c>
      <c r="BEW54" s="2123">
        <v>4422</v>
      </c>
      <c r="BEX54" s="2024">
        <v>4366</v>
      </c>
      <c r="BEY54" s="3029">
        <v>1.2826385707741679</v>
      </c>
      <c r="BEZ54" s="2024" t="s">
        <v>8059</v>
      </c>
      <c r="BFA54" s="2024">
        <v>689</v>
      </c>
      <c r="BFB54" s="2024">
        <v>708</v>
      </c>
      <c r="BFC54" s="3029">
        <v>2.683615819209038</v>
      </c>
      <c r="BFD54" s="2024" t="s">
        <v>8059</v>
      </c>
      <c r="BFE54" s="3029">
        <v>15.58118498417006</v>
      </c>
      <c r="BFF54" s="3029">
        <v>16.216216216216218</v>
      </c>
      <c r="BFG54" s="3029">
        <v>0.63503123204615797</v>
      </c>
      <c r="BFH54" s="2024" t="s">
        <v>8074</v>
      </c>
      <c r="BFI54" s="2780" t="s">
        <v>1632</v>
      </c>
      <c r="BFJ54" s="1495" t="s">
        <v>1632</v>
      </c>
      <c r="BFK54" s="1495" t="s">
        <v>1625</v>
      </c>
      <c r="BFL54" s="1495" t="s">
        <v>1625</v>
      </c>
      <c r="BFM54" s="1212">
        <v>10</v>
      </c>
      <c r="BFN54" s="1212">
        <v>10</v>
      </c>
      <c r="BFO54" s="1212">
        <v>0</v>
      </c>
      <c r="BFP54" s="1212">
        <v>0</v>
      </c>
      <c r="BFQ54" s="988">
        <f t="shared" si="74"/>
        <v>20</v>
      </c>
      <c r="BFR54" s="988">
        <f t="shared" si="75"/>
        <v>70</v>
      </c>
      <c r="BFS54" s="1993" t="s">
        <v>1632</v>
      </c>
      <c r="BFT54" s="1994" t="s">
        <v>1632</v>
      </c>
      <c r="BFU54" s="1994" t="s">
        <v>1632</v>
      </c>
      <c r="BFV54" s="1994" t="s">
        <v>1632</v>
      </c>
      <c r="BFW54" s="1995">
        <v>5</v>
      </c>
      <c r="BFX54" s="1995">
        <v>5</v>
      </c>
      <c r="BFY54" s="1995">
        <v>5</v>
      </c>
      <c r="BFZ54" s="1995">
        <v>5</v>
      </c>
      <c r="BGA54" s="1303">
        <f t="shared" si="76"/>
        <v>20</v>
      </c>
      <c r="BGB54" s="1303">
        <f t="shared" si="77"/>
        <v>1</v>
      </c>
      <c r="BGC54" s="1993" t="s">
        <v>1625</v>
      </c>
      <c r="BGD54" s="1994" t="s">
        <v>1625</v>
      </c>
      <c r="BGE54" s="1994" t="s">
        <v>1625</v>
      </c>
      <c r="BGF54" s="1994" t="s">
        <v>1625</v>
      </c>
      <c r="BGG54" s="1995">
        <v>0</v>
      </c>
      <c r="BGH54" s="1995">
        <v>0</v>
      </c>
      <c r="BGI54" s="1995">
        <v>0</v>
      </c>
      <c r="BGJ54" s="1995">
        <v>0</v>
      </c>
      <c r="BGK54" s="1303">
        <f t="shared" si="78"/>
        <v>0</v>
      </c>
      <c r="BGL54" s="1303">
        <f t="shared" si="79"/>
        <v>14</v>
      </c>
      <c r="BGM54" s="1993" t="s">
        <v>1632</v>
      </c>
      <c r="BGN54" s="1994" t="s">
        <v>1632</v>
      </c>
      <c r="BGO54" s="1994" t="s">
        <v>1632</v>
      </c>
      <c r="BGP54" s="1994" t="s">
        <v>1632</v>
      </c>
      <c r="BGQ54" s="1995">
        <v>5</v>
      </c>
      <c r="BGR54" s="1995">
        <v>5</v>
      </c>
      <c r="BGS54" s="1995">
        <v>5</v>
      </c>
      <c r="BGT54" s="1995">
        <v>5</v>
      </c>
      <c r="BGU54" s="1303">
        <f t="shared" si="80"/>
        <v>20</v>
      </c>
      <c r="BGV54" s="1303">
        <f t="shared" si="81"/>
        <v>1</v>
      </c>
      <c r="BGW54" s="1993" t="s">
        <v>1632</v>
      </c>
      <c r="BGX54" s="1994" t="s">
        <v>1632</v>
      </c>
      <c r="BGY54" s="1994" t="s">
        <v>1632</v>
      </c>
      <c r="BGZ54" s="1994" t="s">
        <v>1625</v>
      </c>
      <c r="BHA54" s="1995">
        <v>5</v>
      </c>
      <c r="BHB54" s="1995">
        <v>5</v>
      </c>
      <c r="BHC54" s="1995">
        <v>5</v>
      </c>
      <c r="BHD54" s="1995">
        <v>0</v>
      </c>
      <c r="BHE54" s="1303">
        <f t="shared" si="82"/>
        <v>15</v>
      </c>
      <c r="BHF54" s="1303">
        <f t="shared" si="83"/>
        <v>47</v>
      </c>
      <c r="BHG54" s="1993" t="s">
        <v>1632</v>
      </c>
      <c r="BHH54" s="1994" t="s">
        <v>1632</v>
      </c>
      <c r="BHI54" s="1994" t="s">
        <v>1632</v>
      </c>
      <c r="BHJ54" s="1994" t="s">
        <v>1625</v>
      </c>
      <c r="BHK54" s="1995">
        <v>5</v>
      </c>
      <c r="BHL54" s="1995">
        <v>5</v>
      </c>
      <c r="BHM54" s="1995">
        <v>5</v>
      </c>
      <c r="BHN54" s="1995">
        <v>0</v>
      </c>
      <c r="BHO54" s="1303">
        <f t="shared" si="84"/>
        <v>15</v>
      </c>
      <c r="BHP54" s="1303">
        <f t="shared" si="85"/>
        <v>25</v>
      </c>
      <c r="BHQ54" s="1993" t="s">
        <v>1632</v>
      </c>
      <c r="BHR54" s="1994" t="s">
        <v>1632</v>
      </c>
      <c r="BHS54" s="1994" t="s">
        <v>1625</v>
      </c>
      <c r="BHT54" s="1994" t="s">
        <v>1625</v>
      </c>
      <c r="BHU54" s="1995">
        <v>5</v>
      </c>
      <c r="BHV54" s="1995">
        <v>5</v>
      </c>
      <c r="BHW54" s="1995">
        <v>0</v>
      </c>
      <c r="BHX54" s="1995">
        <v>0</v>
      </c>
      <c r="BHY54" s="1303">
        <f t="shared" si="86"/>
        <v>10</v>
      </c>
      <c r="BHZ54" s="1303">
        <f t="shared" si="87"/>
        <v>65</v>
      </c>
      <c r="BIA54" s="1993" t="s">
        <v>1626</v>
      </c>
      <c r="BIB54" s="1994" t="s">
        <v>1626</v>
      </c>
      <c r="BIC54" s="1994" t="s">
        <v>1626</v>
      </c>
      <c r="BID54" s="1994" t="s">
        <v>1626</v>
      </c>
      <c r="BIE54" s="1994" t="s">
        <v>1625</v>
      </c>
      <c r="BIF54" s="4112">
        <f t="shared" si="88"/>
        <v>4</v>
      </c>
      <c r="BIG54" s="1303">
        <f t="shared" si="89"/>
        <v>32</v>
      </c>
      <c r="BIH54" s="2916">
        <v>2</v>
      </c>
      <c r="BII54" s="3967">
        <v>0.46072333563695</v>
      </c>
      <c r="BIJ54" s="1303">
        <f t="shared" si="90"/>
        <v>57</v>
      </c>
      <c r="BIK54" s="2073">
        <v>12</v>
      </c>
      <c r="BIL54" s="1303">
        <v>12</v>
      </c>
      <c r="BIM54" s="1995">
        <v>100</v>
      </c>
      <c r="BIN54" s="1303">
        <f t="shared" si="91"/>
        <v>1</v>
      </c>
      <c r="BIO54" s="1993" t="s">
        <v>1626</v>
      </c>
      <c r="BIP54" s="1994" t="s">
        <v>1626</v>
      </c>
      <c r="BIQ54" s="1994" t="s">
        <v>1626</v>
      </c>
      <c r="BIR54" s="1994" t="s">
        <v>1626</v>
      </c>
      <c r="BIS54" s="1994" t="s">
        <v>1626</v>
      </c>
      <c r="BIT54" s="1994" t="s">
        <v>1626</v>
      </c>
      <c r="BIU54" s="1994" t="s">
        <v>1626</v>
      </c>
      <c r="BIV54" s="1994" t="s">
        <v>1626</v>
      </c>
      <c r="BIW54" s="1994" t="s">
        <v>1626</v>
      </c>
      <c r="BIX54" s="1994" t="s">
        <v>1626</v>
      </c>
      <c r="BIY54" s="3617">
        <f t="shared" si="92"/>
        <v>10</v>
      </c>
      <c r="BIZ54" s="2906">
        <f t="shared" si="93"/>
        <v>1</v>
      </c>
      <c r="BJA54" s="3971">
        <v>19</v>
      </c>
      <c r="BJB54" s="3972">
        <v>4.3768716885510255</v>
      </c>
      <c r="BJC54" s="3971">
        <v>2</v>
      </c>
      <c r="BJD54" s="3972">
        <v>10.526315789473683</v>
      </c>
      <c r="BJE54" s="3972">
        <v>50</v>
      </c>
      <c r="BJF54" s="3971">
        <v>1</v>
      </c>
      <c r="BJG54" s="3972">
        <v>5.2631578947368416</v>
      </c>
      <c r="BJH54" s="3972">
        <v>48</v>
      </c>
      <c r="BJI54" s="3971">
        <v>0</v>
      </c>
      <c r="BJJ54" s="3972">
        <v>0</v>
      </c>
      <c r="BJK54" s="3973">
        <v>41</v>
      </c>
      <c r="BJL54" s="3971">
        <v>60</v>
      </c>
      <c r="BJM54" s="3972">
        <v>13.821700069108502</v>
      </c>
      <c r="BJN54" s="3971">
        <v>3</v>
      </c>
      <c r="BJO54" s="3972">
        <v>5</v>
      </c>
      <c r="BJP54" s="3973">
        <v>25</v>
      </c>
      <c r="BJQ54" s="3971">
        <v>4689</v>
      </c>
      <c r="BJR54" s="3972">
        <v>1080.1658604008294</v>
      </c>
      <c r="BJS54" s="3971">
        <v>0</v>
      </c>
      <c r="BJT54" s="3972">
        <v>0</v>
      </c>
      <c r="BJU54" s="3973">
        <v>28</v>
      </c>
      <c r="BJV54" s="2074">
        <v>0</v>
      </c>
      <c r="BJW54" s="1303">
        <f t="shared" si="7"/>
        <v>60</v>
      </c>
      <c r="BJX54" s="1993" t="s">
        <v>1625</v>
      </c>
      <c r="BJY54" s="1994" t="s">
        <v>1625</v>
      </c>
      <c r="BJZ54" s="1495" t="s">
        <v>1625</v>
      </c>
      <c r="BKA54" s="1495" t="s">
        <v>1625</v>
      </c>
      <c r="BKB54" s="1212">
        <v>0</v>
      </c>
      <c r="BKC54" s="1212">
        <v>0</v>
      </c>
      <c r="BKD54" s="1212">
        <v>0</v>
      </c>
      <c r="BKE54" s="1212">
        <v>0</v>
      </c>
      <c r="BKF54" s="988">
        <f t="shared" si="94"/>
        <v>0</v>
      </c>
      <c r="BKG54" s="988">
        <f t="shared" si="95"/>
        <v>48</v>
      </c>
      <c r="BKH54" s="2780" t="s">
        <v>1625</v>
      </c>
      <c r="BKI54" s="1495" t="s">
        <v>1625</v>
      </c>
      <c r="BKJ54" s="1495" t="s">
        <v>1625</v>
      </c>
      <c r="BKK54" s="1495" t="s">
        <v>1625</v>
      </c>
      <c r="BKL54" s="1212">
        <v>0</v>
      </c>
      <c r="BKM54" s="1212">
        <v>0</v>
      </c>
      <c r="BKN54" s="1212">
        <v>0</v>
      </c>
      <c r="BKO54" s="1212">
        <v>0</v>
      </c>
      <c r="BKP54" s="988">
        <f t="shared" si="96"/>
        <v>0</v>
      </c>
      <c r="BKQ54" s="988">
        <f t="shared" si="97"/>
        <v>38</v>
      </c>
      <c r="BKR54" s="2780" t="s">
        <v>1625</v>
      </c>
      <c r="BKS54" s="1495" t="s">
        <v>1625</v>
      </c>
      <c r="BKT54" s="1495" t="s">
        <v>1625</v>
      </c>
      <c r="BKU54" s="1495" t="s">
        <v>1625</v>
      </c>
      <c r="BKV54" s="1212">
        <v>0</v>
      </c>
      <c r="BKW54" s="1212">
        <v>0</v>
      </c>
      <c r="BKX54" s="1212">
        <v>0</v>
      </c>
      <c r="BKY54" s="1212">
        <v>0</v>
      </c>
      <c r="BKZ54" s="988">
        <f t="shared" si="98"/>
        <v>0</v>
      </c>
      <c r="BLA54" s="988">
        <f t="shared" si="99"/>
        <v>42</v>
      </c>
      <c r="BLB54" s="3971">
        <v>1</v>
      </c>
      <c r="BLC54" s="3972">
        <v>0.230361667818475</v>
      </c>
      <c r="BLD54" s="3973">
        <v>76</v>
      </c>
      <c r="BLE54" s="3971">
        <v>0</v>
      </c>
      <c r="BLF54" s="3972">
        <v>0</v>
      </c>
      <c r="BLG54" s="3973">
        <v>14</v>
      </c>
      <c r="BLH54" s="3971">
        <v>1</v>
      </c>
      <c r="BLI54" s="3972">
        <v>0.230361667818475</v>
      </c>
      <c r="BLJ54" s="3973">
        <v>51</v>
      </c>
      <c r="BLK54" s="3971">
        <v>0</v>
      </c>
      <c r="BLL54" s="3972">
        <v>0</v>
      </c>
      <c r="BLM54" s="3973">
        <v>39</v>
      </c>
      <c r="BLN54" s="3971">
        <v>2</v>
      </c>
      <c r="BLO54" s="3972">
        <v>0.46072333563695</v>
      </c>
      <c r="BLP54" s="3973">
        <v>43</v>
      </c>
      <c r="BLQ54" s="3971">
        <v>0</v>
      </c>
      <c r="BLR54" s="3972">
        <v>0</v>
      </c>
      <c r="BLS54" s="3973">
        <v>13</v>
      </c>
      <c r="BLT54" s="3971">
        <v>0</v>
      </c>
      <c r="BLU54" s="3972">
        <v>0</v>
      </c>
      <c r="BLV54" s="3973">
        <v>14</v>
      </c>
      <c r="BLW54" s="3971">
        <v>2</v>
      </c>
      <c r="BLX54" s="3972">
        <v>0.46072333563695</v>
      </c>
      <c r="BLY54" s="3973">
        <v>29</v>
      </c>
      <c r="BLZ54" s="2782">
        <v>3</v>
      </c>
      <c r="BMA54" s="2773">
        <v>0.69108500345542501</v>
      </c>
      <c r="BMB54" s="988">
        <v>51</v>
      </c>
      <c r="BMC54" s="2782">
        <v>2</v>
      </c>
      <c r="BMD54" s="2773">
        <v>0.46072333563695</v>
      </c>
      <c r="BME54" s="988">
        <v>49</v>
      </c>
      <c r="BMF54" s="2782">
        <v>0</v>
      </c>
      <c r="BMG54" s="2773">
        <v>0</v>
      </c>
      <c r="BMH54" s="988">
        <v>9</v>
      </c>
      <c r="BMI54" s="2782">
        <v>0</v>
      </c>
      <c r="BMJ54" s="2773">
        <v>0</v>
      </c>
      <c r="BMK54" s="988">
        <v>18</v>
      </c>
      <c r="BML54" s="2782">
        <v>0</v>
      </c>
      <c r="BMM54" s="2773">
        <v>0</v>
      </c>
      <c r="BMN54" s="988">
        <v>10</v>
      </c>
      <c r="BMO54" s="2782">
        <v>0</v>
      </c>
      <c r="BMP54" s="2773">
        <v>0</v>
      </c>
      <c r="BMQ54" s="988">
        <v>2</v>
      </c>
      <c r="BMR54" s="2782">
        <v>8</v>
      </c>
      <c r="BMS54" s="2773">
        <v>1.8428933425478</v>
      </c>
      <c r="BMT54" s="988">
        <v>26</v>
      </c>
      <c r="BMU54" s="2782">
        <v>3</v>
      </c>
      <c r="BMV54" s="2773">
        <v>0.69108500345542501</v>
      </c>
      <c r="BMW54" s="988">
        <v>50</v>
      </c>
      <c r="BMX54" s="2782">
        <v>0</v>
      </c>
      <c r="BMY54" s="2773">
        <v>0</v>
      </c>
      <c r="BMZ54" s="988">
        <v>20</v>
      </c>
      <c r="BNA54" s="2782">
        <v>0</v>
      </c>
      <c r="BNB54" s="2773">
        <v>0</v>
      </c>
      <c r="BNC54" s="988">
        <v>28</v>
      </c>
      <c r="BND54" s="2782">
        <v>0</v>
      </c>
      <c r="BNE54" s="2773">
        <v>0</v>
      </c>
      <c r="BNF54" s="988">
        <v>4</v>
      </c>
      <c r="BNG54" s="2782">
        <v>0</v>
      </c>
      <c r="BNH54" s="2773">
        <v>0</v>
      </c>
      <c r="BNI54" s="988">
        <v>19</v>
      </c>
      <c r="BNJ54" s="2782">
        <v>1</v>
      </c>
      <c r="BNK54" s="2773">
        <v>0.230361667818475</v>
      </c>
      <c r="BNL54" s="988">
        <v>25</v>
      </c>
      <c r="BNM54" s="2782">
        <v>0</v>
      </c>
      <c r="BNN54" s="2773">
        <v>0</v>
      </c>
      <c r="BNO54" s="988">
        <v>5</v>
      </c>
      <c r="BNQ54" s="729">
        <v>92</v>
      </c>
      <c r="BNR54" s="729">
        <v>25</v>
      </c>
      <c r="BNS54" s="729">
        <v>4337</v>
      </c>
      <c r="BNT54" s="729">
        <v>21.212819921604797</v>
      </c>
      <c r="BNU54" s="729">
        <v>5.7643532395665211</v>
      </c>
      <c r="BNV54" s="4113">
        <v>11</v>
      </c>
      <c r="BNW54" s="4113">
        <v>41</v>
      </c>
    </row>
    <row r="55" spans="1:1739" ht="13" x14ac:dyDescent="0.2">
      <c r="A55" s="696" t="s">
        <v>1793</v>
      </c>
      <c r="B55" s="697" t="s">
        <v>1794</v>
      </c>
      <c r="C55" s="697" t="s">
        <v>1646</v>
      </c>
      <c r="D55" s="697" t="s">
        <v>1646</v>
      </c>
      <c r="E55" s="697" t="s">
        <v>1638</v>
      </c>
      <c r="F55" s="698" t="s">
        <v>1795</v>
      </c>
      <c r="G55" s="699" t="s">
        <v>1918</v>
      </c>
      <c r="H55" s="700">
        <v>138</v>
      </c>
      <c r="I55" s="703">
        <v>7.08</v>
      </c>
      <c r="J55" s="699">
        <f t="shared" si="8"/>
        <v>62</v>
      </c>
      <c r="K55" s="702">
        <v>280</v>
      </c>
      <c r="L55" s="703">
        <v>7.11</v>
      </c>
      <c r="M55" s="710">
        <f t="shared" si="9"/>
        <v>54</v>
      </c>
      <c r="N55" s="712">
        <f t="shared" si="10"/>
        <v>3.0000000000000249E-2</v>
      </c>
      <c r="O55" s="702">
        <v>284</v>
      </c>
      <c r="P55" s="703">
        <v>7.24</v>
      </c>
      <c r="Q55" s="710">
        <f t="shared" si="11"/>
        <v>19</v>
      </c>
      <c r="R55" s="712">
        <f t="shared" si="12"/>
        <v>0.12999999999999989</v>
      </c>
      <c r="S55" s="702">
        <v>257</v>
      </c>
      <c r="T55" s="703">
        <v>6.01</v>
      </c>
      <c r="U55" s="699">
        <f t="shared" si="100"/>
        <v>55</v>
      </c>
      <c r="V55" s="702">
        <v>221</v>
      </c>
      <c r="W55" s="703">
        <v>6.4</v>
      </c>
      <c r="X55" s="710">
        <f t="shared" si="0"/>
        <v>10</v>
      </c>
      <c r="Y55" s="712">
        <f t="shared" si="13"/>
        <v>0.39000000000000057</v>
      </c>
      <c r="Z55" s="702">
        <v>233</v>
      </c>
      <c r="AA55" s="703">
        <v>6.1931330472103001</v>
      </c>
      <c r="AB55" s="710">
        <f t="shared" si="101"/>
        <v>35</v>
      </c>
      <c r="AC55" s="712">
        <f t="shared" si="14"/>
        <v>-0.20686695278970024</v>
      </c>
      <c r="AD55" s="706">
        <v>168</v>
      </c>
      <c r="AE55" s="701">
        <v>6.0357142857142856</v>
      </c>
      <c r="AF55" s="702">
        <v>65</v>
      </c>
      <c r="AG55" s="704">
        <v>6.6</v>
      </c>
      <c r="AH55" s="705">
        <f t="shared" si="102"/>
        <v>24</v>
      </c>
      <c r="AI55" s="707">
        <v>119</v>
      </c>
      <c r="AJ55" s="704">
        <v>6.1680672268907566</v>
      </c>
      <c r="AK55" s="705">
        <f t="shared" si="103"/>
        <v>46</v>
      </c>
      <c r="AL55" s="702">
        <v>49</v>
      </c>
      <c r="AM55" s="704">
        <v>5.7142857142857144</v>
      </c>
      <c r="AN55" s="1595">
        <f t="shared" si="104"/>
        <v>42</v>
      </c>
      <c r="AO55" s="4086"/>
      <c r="AP55" s="717">
        <v>80.099999999999994</v>
      </c>
      <c r="AQ55" s="705">
        <v>61</v>
      </c>
      <c r="AR55" s="709">
        <v>85.8</v>
      </c>
      <c r="AS55" s="705">
        <v>11</v>
      </c>
      <c r="AT55" s="709">
        <v>-0.10000000000000853</v>
      </c>
      <c r="AU55" s="701">
        <v>0</v>
      </c>
      <c r="AV55" s="702">
        <v>95</v>
      </c>
      <c r="AW55" s="715">
        <f t="shared" si="15"/>
        <v>7</v>
      </c>
      <c r="AX55" s="710">
        <v>95</v>
      </c>
      <c r="AY55" s="715">
        <f t="shared" si="16"/>
        <v>8</v>
      </c>
      <c r="AZ55" s="702">
        <v>90</v>
      </c>
      <c r="BA55" s="711">
        <f t="shared" si="105"/>
        <v>67</v>
      </c>
      <c r="BB55" s="702">
        <v>300</v>
      </c>
      <c r="BC55" s="726">
        <v>20</v>
      </c>
      <c r="BD55" s="702">
        <v>289</v>
      </c>
      <c r="BE55" s="703">
        <v>25.951557093425603</v>
      </c>
      <c r="BF55" s="705">
        <f t="shared" si="17"/>
        <v>52</v>
      </c>
      <c r="BG55" s="702">
        <v>291</v>
      </c>
      <c r="BH55" s="703">
        <v>17.182130584192439</v>
      </c>
      <c r="BI55" s="705">
        <f t="shared" si="18"/>
        <v>67</v>
      </c>
      <c r="BJ55" s="702">
        <v>279</v>
      </c>
      <c r="BK55" s="703">
        <v>49.103942652329749</v>
      </c>
      <c r="BL55" s="705">
        <f t="shared" si="19"/>
        <v>47</v>
      </c>
      <c r="BM55" s="702">
        <v>287</v>
      </c>
      <c r="BN55" s="703">
        <v>16.724738675958189</v>
      </c>
      <c r="BO55" s="705">
        <v>39</v>
      </c>
      <c r="BP55" s="702">
        <v>278</v>
      </c>
      <c r="BQ55" s="703">
        <v>1.4388489208633095</v>
      </c>
      <c r="BR55" s="705">
        <v>29</v>
      </c>
      <c r="BS55" s="702">
        <v>287</v>
      </c>
      <c r="BT55" s="703">
        <v>34.494773519163765</v>
      </c>
      <c r="BU55" s="705">
        <v>28</v>
      </c>
      <c r="BV55" s="702">
        <v>70</v>
      </c>
      <c r="BW55" s="703">
        <v>61.428571428571431</v>
      </c>
      <c r="BX55" s="705">
        <f t="shared" si="20"/>
        <v>55</v>
      </c>
      <c r="BY55" s="702">
        <v>70</v>
      </c>
      <c r="BZ55" s="703">
        <v>77.142857142857153</v>
      </c>
      <c r="CA55" s="705">
        <f t="shared" si="21"/>
        <v>55</v>
      </c>
      <c r="CB55" s="702">
        <v>68</v>
      </c>
      <c r="CC55" s="703">
        <v>58.82352941176471</v>
      </c>
      <c r="CD55" s="705">
        <f t="shared" si="22"/>
        <v>27</v>
      </c>
      <c r="CE55" s="702">
        <v>70</v>
      </c>
      <c r="CF55" s="703">
        <v>40</v>
      </c>
      <c r="CG55" s="705">
        <v>50</v>
      </c>
      <c r="CH55" s="702">
        <v>61</v>
      </c>
      <c r="CI55" s="703">
        <v>3.278688524590164</v>
      </c>
      <c r="CJ55" s="705">
        <f t="shared" si="106"/>
        <v>29</v>
      </c>
      <c r="CK55" s="702">
        <v>69</v>
      </c>
      <c r="CL55" s="703">
        <v>40.579710144927539</v>
      </c>
      <c r="CM55" s="705">
        <f t="shared" si="23"/>
        <v>16</v>
      </c>
      <c r="CN55" s="709">
        <v>13.4</v>
      </c>
      <c r="CO55" s="726">
        <v>24</v>
      </c>
      <c r="CP55" s="703">
        <v>2.6</v>
      </c>
      <c r="CQ55" s="703">
        <v>5.0999999999999996</v>
      </c>
      <c r="CR55" s="704">
        <v>5.7</v>
      </c>
      <c r="CS55" s="709">
        <v>12.3</v>
      </c>
      <c r="CT55" s="701">
        <v>12.8</v>
      </c>
      <c r="CU55" s="712">
        <v>15.6</v>
      </c>
      <c r="CV55" s="729">
        <f t="shared" si="24"/>
        <v>25</v>
      </c>
      <c r="CW55" s="712">
        <v>2.7</v>
      </c>
      <c r="CX55" s="712">
        <v>6.3</v>
      </c>
      <c r="CY55" s="712">
        <v>6.7</v>
      </c>
      <c r="CZ55" s="714">
        <v>131</v>
      </c>
      <c r="DA55" s="985">
        <v>81.8</v>
      </c>
      <c r="DB55" s="729">
        <v>76</v>
      </c>
      <c r="DC55" s="715">
        <v>35</v>
      </c>
      <c r="DD55" s="985">
        <v>83.9</v>
      </c>
      <c r="DE55" s="729">
        <v>39</v>
      </c>
      <c r="DF55" s="715">
        <v>58</v>
      </c>
      <c r="DG55" s="712">
        <v>82.6</v>
      </c>
      <c r="DH55" s="729">
        <v>70</v>
      </c>
      <c r="DI55" s="715">
        <v>38</v>
      </c>
      <c r="DJ55" s="712">
        <v>78.599999999999994</v>
      </c>
      <c r="DK55" s="729">
        <v>75</v>
      </c>
      <c r="DL55" s="716">
        <v>25.892857142857146</v>
      </c>
      <c r="DM55" s="710">
        <v>54</v>
      </c>
      <c r="DN55" s="715">
        <v>112</v>
      </c>
      <c r="DO55" s="717">
        <v>74.107142857142861</v>
      </c>
      <c r="DP55" s="710">
        <v>48</v>
      </c>
      <c r="DQ55" s="703">
        <v>0</v>
      </c>
      <c r="DR55" s="705">
        <v>18</v>
      </c>
      <c r="DS55" s="709">
        <v>62.5</v>
      </c>
      <c r="DT55" s="721">
        <v>53</v>
      </c>
      <c r="DU55" s="703">
        <v>0</v>
      </c>
      <c r="DV55" s="705">
        <v>17</v>
      </c>
      <c r="DW55" s="718">
        <v>68.75</v>
      </c>
      <c r="DX55" s="705">
        <v>41</v>
      </c>
      <c r="DY55" s="703">
        <v>0</v>
      </c>
      <c r="DZ55" s="705">
        <v>53</v>
      </c>
      <c r="EA55" s="702">
        <v>277</v>
      </c>
      <c r="EB55" s="719">
        <v>67.148014440433215</v>
      </c>
      <c r="EC55" s="705">
        <f t="shared" si="1"/>
        <v>72</v>
      </c>
      <c r="ED55" s="702">
        <v>65</v>
      </c>
      <c r="EE55" s="719">
        <v>44.61538461538462</v>
      </c>
      <c r="EF55" s="705">
        <v>61</v>
      </c>
      <c r="EG55" s="702">
        <v>247</v>
      </c>
      <c r="EH55" s="720">
        <v>63.967611336032391</v>
      </c>
      <c r="EI55" s="705">
        <v>18</v>
      </c>
      <c r="EJ55" s="768">
        <v>223</v>
      </c>
      <c r="EK55" s="3956">
        <v>1</v>
      </c>
      <c r="EL55" s="3957">
        <v>32</v>
      </c>
      <c r="EM55" s="3958">
        <v>8.9686098654708513</v>
      </c>
      <c r="EN55" s="770">
        <v>34</v>
      </c>
      <c r="EO55" s="768">
        <v>241</v>
      </c>
      <c r="EP55" s="1583">
        <v>1.7857142857142858</v>
      </c>
      <c r="EQ55" s="2356">
        <v>9</v>
      </c>
      <c r="ER55" s="3958">
        <v>17.427385892116181</v>
      </c>
      <c r="ES55" s="770">
        <v>48</v>
      </c>
      <c r="ET55" s="768">
        <v>237</v>
      </c>
      <c r="EU55" s="1583">
        <v>0.7432432432432432</v>
      </c>
      <c r="EV55" s="2356">
        <v>51</v>
      </c>
      <c r="EW55" s="3958">
        <v>15.611814345991561</v>
      </c>
      <c r="EX55" s="770">
        <v>56</v>
      </c>
      <c r="EY55" s="3974">
        <v>228</v>
      </c>
      <c r="EZ55" s="1583">
        <v>0.6333333333333333</v>
      </c>
      <c r="FA55" s="2356">
        <v>39</v>
      </c>
      <c r="FB55" s="3966">
        <v>6.5789473684210522</v>
      </c>
      <c r="FC55" s="3975">
        <v>41</v>
      </c>
      <c r="FD55" s="768">
        <v>226</v>
      </c>
      <c r="FE55" s="3957">
        <v>1.95</v>
      </c>
      <c r="FF55" s="3957">
        <v>5</v>
      </c>
      <c r="FG55" s="3958">
        <v>4.4247787610619467</v>
      </c>
      <c r="FH55" s="770">
        <v>52</v>
      </c>
      <c r="FI55" s="3965">
        <v>242</v>
      </c>
      <c r="FJ55" s="3957">
        <v>0.55555555555555558</v>
      </c>
      <c r="FK55" s="3957">
        <v>33</v>
      </c>
      <c r="FL55" s="3966">
        <v>3.71900826446281</v>
      </c>
      <c r="FM55" s="3965">
        <v>12</v>
      </c>
      <c r="FN55" s="768">
        <v>248</v>
      </c>
      <c r="FO55" s="3957">
        <v>0.8529411764705882</v>
      </c>
      <c r="FP55" s="3957">
        <v>20</v>
      </c>
      <c r="FQ55" s="3958">
        <v>13.709677419354838</v>
      </c>
      <c r="FR55" s="770">
        <v>8</v>
      </c>
      <c r="FS55" s="768">
        <v>232</v>
      </c>
      <c r="FT55" s="3957">
        <v>3.395</v>
      </c>
      <c r="FU55" s="3957">
        <v>7</v>
      </c>
      <c r="FV55" s="3958">
        <v>43.103448275862064</v>
      </c>
      <c r="FW55" s="770">
        <v>14</v>
      </c>
      <c r="FX55" s="714">
        <v>69</v>
      </c>
      <c r="FY55" s="725">
        <v>20.289855072463769</v>
      </c>
      <c r="FZ55" s="715">
        <v>25</v>
      </c>
      <c r="GA55" s="702">
        <v>59</v>
      </c>
      <c r="GB55" s="727">
        <v>2.75</v>
      </c>
      <c r="GC55" s="726">
        <v>1</v>
      </c>
      <c r="GD55" s="720">
        <v>6.7796610169491522</v>
      </c>
      <c r="GE55" s="705">
        <v>9</v>
      </c>
      <c r="GF55" s="702">
        <v>59</v>
      </c>
      <c r="GG55" s="712">
        <v>0.75</v>
      </c>
      <c r="GH55" s="729">
        <v>53</v>
      </c>
      <c r="GI55" s="720">
        <v>3.3898305084745761</v>
      </c>
      <c r="GJ55" s="705">
        <v>47</v>
      </c>
      <c r="GK55" s="702">
        <v>63</v>
      </c>
      <c r="GL55" s="712">
        <v>0.66666666666666663</v>
      </c>
      <c r="GM55" s="729">
        <v>37</v>
      </c>
      <c r="GN55" s="720">
        <v>4.7619047619047619</v>
      </c>
      <c r="GO55" s="705">
        <v>44</v>
      </c>
      <c r="GP55" s="702">
        <v>61</v>
      </c>
      <c r="GQ55" s="712">
        <v>0.75</v>
      </c>
      <c r="GR55" s="729">
        <v>35</v>
      </c>
      <c r="GS55" s="720">
        <v>3.278688524590164</v>
      </c>
      <c r="GT55" s="705">
        <v>23</v>
      </c>
      <c r="GU55" s="702">
        <v>65</v>
      </c>
      <c r="GV55" s="726">
        <v>1.7</v>
      </c>
      <c r="GW55" s="726">
        <v>8</v>
      </c>
      <c r="GX55" s="720">
        <v>15.384615384615385</v>
      </c>
      <c r="GY55" s="705">
        <v>13</v>
      </c>
      <c r="GZ55" s="702">
        <v>62</v>
      </c>
      <c r="HA55" s="726">
        <v>0</v>
      </c>
      <c r="HB55" s="726">
        <v>44</v>
      </c>
      <c r="HC55" s="720">
        <v>0</v>
      </c>
      <c r="HD55" s="705">
        <v>44</v>
      </c>
      <c r="HE55" s="702">
        <v>61</v>
      </c>
      <c r="HF55" s="726">
        <v>0</v>
      </c>
      <c r="HG55" s="726">
        <v>47</v>
      </c>
      <c r="HH55" s="720">
        <v>0</v>
      </c>
      <c r="HI55" s="705">
        <v>47</v>
      </c>
      <c r="HJ55" s="702">
        <v>61</v>
      </c>
      <c r="HK55" s="726">
        <v>0</v>
      </c>
      <c r="HL55" s="726">
        <v>56</v>
      </c>
      <c r="HM55" s="720">
        <v>0</v>
      </c>
      <c r="HN55" s="705">
        <v>56</v>
      </c>
      <c r="HO55" s="709">
        <v>26.984126984126984</v>
      </c>
      <c r="HP55" s="703">
        <v>11.111111111111111</v>
      </c>
      <c r="HQ55" s="703">
        <v>70.634920634920633</v>
      </c>
      <c r="HR55" s="703">
        <v>26.190476190476193</v>
      </c>
      <c r="HS55" s="1299">
        <v>17.460317460317459</v>
      </c>
      <c r="HT55" s="1299">
        <v>19.047619047619047</v>
      </c>
      <c r="HU55" s="1299">
        <v>73.80952380952381</v>
      </c>
      <c r="HV55" s="1299">
        <v>6.3492063492063489</v>
      </c>
      <c r="HW55" s="1299">
        <v>72.222222222222214</v>
      </c>
      <c r="HX55" s="1300">
        <v>126</v>
      </c>
      <c r="HY55" s="709">
        <v>14.339622641509434</v>
      </c>
      <c r="HZ55" s="709">
        <v>3.5849056603773586</v>
      </c>
      <c r="IA55" s="709">
        <v>57.547169811320757</v>
      </c>
      <c r="IB55" s="709">
        <v>29.433962264150942</v>
      </c>
      <c r="IC55" s="709">
        <v>7.5471698113207548</v>
      </c>
      <c r="ID55" s="709">
        <v>39.433962264150949</v>
      </c>
      <c r="IE55" s="709">
        <v>46.981132075471699</v>
      </c>
      <c r="IF55" s="709">
        <v>3.3962264150943398</v>
      </c>
      <c r="IG55" s="709">
        <v>56.037735849056602</v>
      </c>
      <c r="IH55" s="1300">
        <v>530</v>
      </c>
      <c r="II55" s="1265">
        <v>4</v>
      </c>
      <c r="IJ55" s="1266">
        <v>3</v>
      </c>
      <c r="IK55" s="1266">
        <v>5</v>
      </c>
      <c r="IL55" s="1266">
        <v>3</v>
      </c>
      <c r="IM55" s="1266">
        <v>7</v>
      </c>
      <c r="IN55" s="1266">
        <v>3</v>
      </c>
      <c r="IO55" s="1266" t="s">
        <v>31</v>
      </c>
      <c r="IP55" s="1266">
        <v>8</v>
      </c>
      <c r="IQ55" s="1267">
        <v>35</v>
      </c>
      <c r="IR55" s="1268">
        <v>14</v>
      </c>
      <c r="IS55" s="1269">
        <v>7</v>
      </c>
      <c r="IT55" s="1269">
        <v>3</v>
      </c>
      <c r="IU55" s="1269">
        <v>8</v>
      </c>
      <c r="IV55" s="1269">
        <v>3</v>
      </c>
      <c r="IW55" s="1269">
        <v>6</v>
      </c>
      <c r="IX55" s="1269" t="s">
        <v>31</v>
      </c>
      <c r="IY55" s="1269">
        <v>10</v>
      </c>
      <c r="IZ55" s="1267">
        <v>58</v>
      </c>
      <c r="JA55" s="1268">
        <v>6</v>
      </c>
      <c r="JB55" s="1269">
        <v>10</v>
      </c>
      <c r="JC55" s="1269">
        <v>2</v>
      </c>
      <c r="JD55" s="1269">
        <v>1</v>
      </c>
      <c r="JE55" s="1269">
        <v>0</v>
      </c>
      <c r="JF55" s="1269">
        <v>0</v>
      </c>
      <c r="JG55" s="1269" t="s">
        <v>31</v>
      </c>
      <c r="JH55" s="1269">
        <v>9</v>
      </c>
      <c r="JI55" s="1270">
        <v>38</v>
      </c>
      <c r="JJ55" s="1268">
        <v>11.428571428571429</v>
      </c>
      <c r="JK55" s="1269">
        <v>8.5714285714285712</v>
      </c>
      <c r="JL55" s="1269">
        <v>14.285714285714285</v>
      </c>
      <c r="JM55" s="1269">
        <v>8.5714285714285712</v>
      </c>
      <c r="JN55" s="1269">
        <v>20</v>
      </c>
      <c r="JO55" s="1269">
        <v>8.5714285714285712</v>
      </c>
      <c r="JP55" s="1269" t="s">
        <v>31</v>
      </c>
      <c r="JQ55" s="1269">
        <v>22.857142857142858</v>
      </c>
      <c r="JR55" s="1270">
        <v>100</v>
      </c>
      <c r="JS55" s="1268">
        <v>24.137931034482758</v>
      </c>
      <c r="JT55" s="1269">
        <v>12.068965517241379</v>
      </c>
      <c r="JU55" s="1269">
        <v>5.1724137931034484</v>
      </c>
      <c r="JV55" s="1269">
        <v>13.793103448275861</v>
      </c>
      <c r="JW55" s="1269">
        <v>5.1724137931034484</v>
      </c>
      <c r="JX55" s="1269">
        <v>10.344827586206897</v>
      </c>
      <c r="JY55" s="1269" t="s">
        <v>31</v>
      </c>
      <c r="JZ55" s="1269">
        <v>17.241379310344829</v>
      </c>
      <c r="KA55" s="1270">
        <v>100</v>
      </c>
      <c r="KB55" s="1268">
        <v>15.789473684210526</v>
      </c>
      <c r="KC55" s="1269">
        <v>26.315789473684209</v>
      </c>
      <c r="KD55" s="1269">
        <v>5.2631578947368416</v>
      </c>
      <c r="KE55" s="1269">
        <v>2.6315789473684208</v>
      </c>
      <c r="KF55" s="1269">
        <v>0</v>
      </c>
      <c r="KG55" s="1269">
        <v>0</v>
      </c>
      <c r="KH55" s="1269" t="s">
        <v>31</v>
      </c>
      <c r="KI55" s="1269">
        <v>23.684210526315788</v>
      </c>
      <c r="KJ55" s="1270">
        <v>100</v>
      </c>
      <c r="KK55" s="718">
        <v>50.287807430664579</v>
      </c>
      <c r="KL55" s="705">
        <v>28</v>
      </c>
      <c r="KM55" s="718">
        <v>60.396039603960396</v>
      </c>
      <c r="KN55" s="705">
        <v>49</v>
      </c>
      <c r="KO55" s="725">
        <v>6.7000244081034905</v>
      </c>
      <c r="KP55" s="715">
        <v>14</v>
      </c>
      <c r="KQ55" s="1212">
        <v>0</v>
      </c>
      <c r="KR55" s="715">
        <v>27</v>
      </c>
      <c r="KS55" s="725">
        <v>14.986575543080303</v>
      </c>
      <c r="KT55" s="715">
        <v>40</v>
      </c>
      <c r="KU55" s="1212">
        <v>6.5282268092514304</v>
      </c>
      <c r="KV55" s="715">
        <v>36</v>
      </c>
      <c r="KW55" s="725">
        <v>10.743992606284658</v>
      </c>
      <c r="KX55" s="715">
        <v>30</v>
      </c>
      <c r="KY55" s="715">
        <v>18.196902654867255</v>
      </c>
      <c r="KZ55" s="715">
        <v>30</v>
      </c>
      <c r="LA55" s="728">
        <v>15</v>
      </c>
      <c r="LB55" s="729">
        <v>10</v>
      </c>
      <c r="LC55" s="729">
        <v>10</v>
      </c>
      <c r="LD55" s="729">
        <v>20</v>
      </c>
      <c r="LE55" s="729">
        <v>0</v>
      </c>
      <c r="LF55" s="730">
        <v>55</v>
      </c>
      <c r="LG55" s="734">
        <v>63</v>
      </c>
      <c r="LH55" s="728">
        <v>0</v>
      </c>
      <c r="LI55" s="729">
        <v>0</v>
      </c>
      <c r="LJ55" s="706">
        <v>0</v>
      </c>
      <c r="LK55" s="705">
        <v>41</v>
      </c>
      <c r="LL55" s="1372" t="s">
        <v>1625</v>
      </c>
      <c r="LM55" s="976" t="s">
        <v>1625</v>
      </c>
      <c r="LN55" s="976" t="s">
        <v>1625</v>
      </c>
      <c r="LO55" s="976" t="s">
        <v>1625</v>
      </c>
      <c r="LP55" s="729">
        <v>0</v>
      </c>
      <c r="LQ55" s="1023">
        <v>59</v>
      </c>
      <c r="LR55" s="1372" t="s">
        <v>1625</v>
      </c>
      <c r="LS55" s="976" t="s">
        <v>1625</v>
      </c>
      <c r="LT55" s="976" t="s">
        <v>1625</v>
      </c>
      <c r="LU55" s="976" t="s">
        <v>1625</v>
      </c>
      <c r="LV55" s="729">
        <v>0</v>
      </c>
      <c r="LW55" s="1023">
        <v>41</v>
      </c>
      <c r="LX55" s="1372" t="s">
        <v>1632</v>
      </c>
      <c r="LY55" s="976" t="s">
        <v>1625</v>
      </c>
      <c r="LZ55" s="976" t="s">
        <v>1625</v>
      </c>
      <c r="MA55" s="976" t="s">
        <v>1625</v>
      </c>
      <c r="MB55" s="729">
        <v>15</v>
      </c>
      <c r="MC55" s="1023">
        <v>61</v>
      </c>
      <c r="MD55" s="1372" t="s">
        <v>1632</v>
      </c>
      <c r="ME55" s="976" t="s">
        <v>1625</v>
      </c>
      <c r="MF55" s="976" t="s">
        <v>1632</v>
      </c>
      <c r="MG55" s="976" t="s">
        <v>1625</v>
      </c>
      <c r="MH55" s="729">
        <v>20</v>
      </c>
      <c r="MI55" s="1023">
        <v>54</v>
      </c>
      <c r="MJ55" s="1372" t="s">
        <v>1632</v>
      </c>
      <c r="MK55" s="976" t="s">
        <v>1632</v>
      </c>
      <c r="ML55" s="976" t="s">
        <v>1632</v>
      </c>
      <c r="MM55" s="976" t="s">
        <v>1632</v>
      </c>
      <c r="MN55" s="729">
        <v>40</v>
      </c>
      <c r="MO55" s="1023">
        <v>1</v>
      </c>
      <c r="MP55" s="1372" t="s">
        <v>1632</v>
      </c>
      <c r="MQ55" s="976" t="s">
        <v>1625</v>
      </c>
      <c r="MR55" s="976" t="s">
        <v>1632</v>
      </c>
      <c r="MS55" s="976" t="s">
        <v>1625</v>
      </c>
      <c r="MT55" s="729">
        <v>20</v>
      </c>
      <c r="MU55" s="1023">
        <v>36</v>
      </c>
      <c r="MV55" s="1372" t="s">
        <v>1625</v>
      </c>
      <c r="MW55" s="976" t="s">
        <v>1625</v>
      </c>
      <c r="MX55" s="976" t="s">
        <v>1625</v>
      </c>
      <c r="MY55" s="729">
        <v>0</v>
      </c>
      <c r="MZ55" s="1023">
        <v>56</v>
      </c>
      <c r="NA55" s="1372" t="s">
        <v>1632</v>
      </c>
      <c r="NB55" s="976" t="s">
        <v>1632</v>
      </c>
      <c r="NC55" s="976" t="s">
        <v>1632</v>
      </c>
      <c r="ND55" s="976" t="s">
        <v>1632</v>
      </c>
      <c r="NE55" s="729">
        <v>40</v>
      </c>
      <c r="NF55" s="1023">
        <v>1</v>
      </c>
      <c r="NG55" s="976" t="s">
        <v>1625</v>
      </c>
      <c r="NH55" s="976" t="s">
        <v>1625</v>
      </c>
      <c r="NI55" s="976" t="s">
        <v>1625</v>
      </c>
      <c r="NJ55" s="976" t="s">
        <v>1625</v>
      </c>
      <c r="NK55" s="729">
        <v>0</v>
      </c>
      <c r="NL55" s="1023">
        <v>50</v>
      </c>
      <c r="NM55" s="715">
        <v>9.4700000000000006</v>
      </c>
      <c r="NN55" s="715">
        <f t="shared" si="2"/>
        <v>67</v>
      </c>
      <c r="NO55" s="714">
        <v>164</v>
      </c>
      <c r="NP55" s="715">
        <v>25</v>
      </c>
      <c r="NQ55" s="731">
        <v>39.922103213242451</v>
      </c>
      <c r="NR55" s="715">
        <v>27</v>
      </c>
      <c r="NS55" s="715">
        <v>164</v>
      </c>
      <c r="NT55" s="715">
        <v>24</v>
      </c>
      <c r="NU55" s="731">
        <v>39.922103213242451</v>
      </c>
      <c r="NV55" s="715">
        <v>27</v>
      </c>
      <c r="NW55" s="715">
        <v>59</v>
      </c>
      <c r="NX55" s="715">
        <v>25</v>
      </c>
      <c r="NY55" s="725">
        <v>14.36222005842259</v>
      </c>
      <c r="NZ55" s="715">
        <v>28</v>
      </c>
      <c r="OA55" s="1303">
        <v>5</v>
      </c>
      <c r="OB55" s="1995">
        <v>0.12171372930866603</v>
      </c>
      <c r="OC55" s="1303">
        <v>46</v>
      </c>
      <c r="OD55" s="1303">
        <v>1</v>
      </c>
      <c r="OE55" s="1995">
        <v>0.24342745861733203</v>
      </c>
      <c r="OF55" s="1303">
        <v>37</v>
      </c>
      <c r="OG55" s="1303">
        <v>5</v>
      </c>
      <c r="OH55" s="1995">
        <v>0.12171372930866603</v>
      </c>
      <c r="OI55" s="1303">
        <v>69</v>
      </c>
      <c r="OJ55" s="699">
        <v>1</v>
      </c>
      <c r="OK55" s="985">
        <v>0.24342745861733203</v>
      </c>
      <c r="OL55" s="1303">
        <v>67</v>
      </c>
      <c r="OM55" s="714">
        <v>18</v>
      </c>
      <c r="ON55" s="725">
        <v>4.3816942551119773</v>
      </c>
      <c r="OO55" s="733">
        <v>69</v>
      </c>
      <c r="OP55" s="714" t="s">
        <v>31</v>
      </c>
      <c r="OQ55" s="731" t="s">
        <v>31</v>
      </c>
      <c r="OR55" s="733" t="str">
        <f t="shared" si="25"/>
        <v>-</v>
      </c>
      <c r="OS55" s="981">
        <v>40.269101393560788</v>
      </c>
      <c r="OT55" s="733">
        <v>13</v>
      </c>
      <c r="OU55" s="715">
        <v>148</v>
      </c>
      <c r="OV55" s="715">
        <v>211</v>
      </c>
      <c r="OW55" s="715">
        <v>143</v>
      </c>
      <c r="OX55" s="715">
        <v>89</v>
      </c>
      <c r="OY55" s="715">
        <v>25</v>
      </c>
      <c r="OZ55" s="715">
        <v>141</v>
      </c>
      <c r="PA55" s="715">
        <v>487</v>
      </c>
      <c r="PB55" s="715">
        <v>56</v>
      </c>
      <c r="PC55" s="715">
        <v>70</v>
      </c>
      <c r="PD55" s="715">
        <v>313</v>
      </c>
      <c r="PE55" s="715">
        <v>143</v>
      </c>
      <c r="PF55" s="715">
        <v>331</v>
      </c>
      <c r="PG55" s="715">
        <v>19</v>
      </c>
      <c r="PH55" s="715">
        <v>13</v>
      </c>
      <c r="PI55" s="715">
        <v>244</v>
      </c>
      <c r="PJ55" s="715">
        <v>222</v>
      </c>
      <c r="PK55" s="715">
        <v>403</v>
      </c>
      <c r="PL55" s="715">
        <v>690</v>
      </c>
      <c r="PM55" s="714">
        <v>21.44927536231884</v>
      </c>
      <c r="PN55" s="715">
        <v>14</v>
      </c>
      <c r="PO55" s="715">
        <v>30.579710144927535</v>
      </c>
      <c r="PP55" s="715">
        <v>29</v>
      </c>
      <c r="PQ55" s="715">
        <v>20.724637681159418</v>
      </c>
      <c r="PR55" s="715">
        <v>40</v>
      </c>
      <c r="PS55" s="715">
        <v>12.89855072463768</v>
      </c>
      <c r="PT55" s="715">
        <v>38</v>
      </c>
      <c r="PU55" s="715">
        <v>3.6231884057971016</v>
      </c>
      <c r="PV55" s="715">
        <v>32</v>
      </c>
      <c r="PW55" s="715">
        <v>20.434782608695652</v>
      </c>
      <c r="PX55" s="715">
        <v>8</v>
      </c>
      <c r="PY55" s="715">
        <v>70.579710144927532</v>
      </c>
      <c r="PZ55" s="715">
        <v>48</v>
      </c>
      <c r="QA55" s="715">
        <v>8.115942028985506</v>
      </c>
      <c r="QB55" s="715">
        <v>62</v>
      </c>
      <c r="QC55" s="715">
        <v>10.144927536231885</v>
      </c>
      <c r="QD55" s="715">
        <v>67</v>
      </c>
      <c r="QE55" s="715">
        <v>45.362318840579711</v>
      </c>
      <c r="QF55" s="715">
        <v>28</v>
      </c>
      <c r="QG55" s="715">
        <v>20.724637681159418</v>
      </c>
      <c r="QH55" s="715">
        <v>30</v>
      </c>
      <c r="QI55" s="715">
        <v>47.971014492753625</v>
      </c>
      <c r="QJ55" s="715">
        <v>18</v>
      </c>
      <c r="QK55" s="715">
        <v>2.7536231884057969</v>
      </c>
      <c r="QL55" s="715">
        <v>24</v>
      </c>
      <c r="QM55" s="715">
        <v>1.8840579710144929</v>
      </c>
      <c r="QN55" s="715">
        <v>61</v>
      </c>
      <c r="QO55" s="715">
        <v>35.362318840579711</v>
      </c>
      <c r="QP55" s="715">
        <v>70</v>
      </c>
      <c r="QQ55" s="715">
        <v>32.173913043478258</v>
      </c>
      <c r="QR55" s="715">
        <v>59</v>
      </c>
      <c r="QS55" s="715">
        <v>58.405797101449274</v>
      </c>
      <c r="QT55" s="715">
        <v>57</v>
      </c>
      <c r="QU55" s="714">
        <v>45</v>
      </c>
      <c r="QV55" s="715">
        <v>0</v>
      </c>
      <c r="QW55" s="715">
        <v>9</v>
      </c>
      <c r="QX55" s="715">
        <v>2</v>
      </c>
      <c r="QY55" s="715">
        <v>8</v>
      </c>
      <c r="QZ55" s="715">
        <v>1</v>
      </c>
      <c r="RA55" s="715">
        <v>15</v>
      </c>
      <c r="RB55" s="715">
        <v>12</v>
      </c>
      <c r="RC55" s="715">
        <v>7</v>
      </c>
      <c r="RD55" s="715">
        <v>56</v>
      </c>
      <c r="RE55" s="715">
        <v>10</v>
      </c>
      <c r="RF55" s="715">
        <v>37</v>
      </c>
      <c r="RG55" s="715">
        <v>0</v>
      </c>
      <c r="RH55" s="715">
        <v>9</v>
      </c>
      <c r="RI55" s="715">
        <v>25</v>
      </c>
      <c r="RJ55" s="715">
        <v>89</v>
      </c>
      <c r="RK55" s="715">
        <v>164</v>
      </c>
      <c r="RL55" s="715">
        <v>295</v>
      </c>
      <c r="RM55" s="714">
        <v>15.254237288135593</v>
      </c>
      <c r="RN55" s="715">
        <v>6</v>
      </c>
      <c r="RO55" s="715">
        <v>0</v>
      </c>
      <c r="RP55" s="715">
        <v>1</v>
      </c>
      <c r="RQ55" s="715">
        <v>3.050847457627119</v>
      </c>
      <c r="RR55" s="715">
        <v>63</v>
      </c>
      <c r="RS55" s="715">
        <v>0.67796610169491522</v>
      </c>
      <c r="RT55" s="715">
        <v>16</v>
      </c>
      <c r="RU55" s="715">
        <v>2.7118644067796609</v>
      </c>
      <c r="RV55" s="715">
        <v>60</v>
      </c>
      <c r="RW55" s="715">
        <v>0.33898305084745761</v>
      </c>
      <c r="RX55" s="715">
        <v>5</v>
      </c>
      <c r="RY55" s="715">
        <v>5.0847457627118651</v>
      </c>
      <c r="RZ55" s="715">
        <v>10</v>
      </c>
      <c r="SA55" s="715">
        <v>4.0677966101694913</v>
      </c>
      <c r="SB55" s="715">
        <v>67</v>
      </c>
      <c r="SC55" s="715">
        <v>2.3728813559322033</v>
      </c>
      <c r="SD55" s="715">
        <v>52</v>
      </c>
      <c r="SE55" s="715">
        <v>18.983050847457626</v>
      </c>
      <c r="SF55" s="715">
        <v>5</v>
      </c>
      <c r="SG55" s="715">
        <v>3.3898305084745761</v>
      </c>
      <c r="SH55" s="715">
        <v>6</v>
      </c>
      <c r="SI55" s="715">
        <v>12.542372881355931</v>
      </c>
      <c r="SJ55" s="715">
        <v>9</v>
      </c>
      <c r="SK55" s="715">
        <v>0</v>
      </c>
      <c r="SL55" s="715">
        <v>1</v>
      </c>
      <c r="SM55" s="715">
        <v>3.050847457627119</v>
      </c>
      <c r="SN55" s="715">
        <v>38</v>
      </c>
      <c r="SO55" s="715">
        <v>8.4745762711864394</v>
      </c>
      <c r="SP55" s="715">
        <v>40</v>
      </c>
      <c r="SQ55" s="715">
        <v>30.16949152542373</v>
      </c>
      <c r="SR55" s="715">
        <v>29</v>
      </c>
      <c r="SS55" s="715">
        <v>55.593220338983052</v>
      </c>
      <c r="ST55" s="733">
        <v>52</v>
      </c>
      <c r="SU55" s="4108" t="s">
        <v>8303</v>
      </c>
      <c r="SV55" s="1355" t="s">
        <v>8305</v>
      </c>
      <c r="SW55" s="1355">
        <v>98</v>
      </c>
      <c r="SX55" s="4109">
        <v>23.700120918984279</v>
      </c>
      <c r="SY55" s="1355">
        <v>41</v>
      </c>
      <c r="SZ55" s="2074">
        <v>1</v>
      </c>
      <c r="TA55" s="1995">
        <v>2</v>
      </c>
      <c r="TB55" s="3967">
        <v>0.48685491723466406</v>
      </c>
      <c r="TC55" s="1303">
        <v>48</v>
      </c>
      <c r="TD55" s="2074">
        <v>25</v>
      </c>
      <c r="TE55" s="1995">
        <v>23</v>
      </c>
      <c r="TF55" s="3967">
        <v>5.5988315481986373</v>
      </c>
      <c r="TG55" s="1303">
        <v>10</v>
      </c>
      <c r="TH55" s="2074">
        <v>2</v>
      </c>
      <c r="TI55" s="1995">
        <v>6</v>
      </c>
      <c r="TJ55" s="3967">
        <v>1.4605647517039921</v>
      </c>
      <c r="TK55" s="1303">
        <v>3</v>
      </c>
      <c r="TL55" s="2074">
        <v>0</v>
      </c>
      <c r="TM55" s="1995">
        <v>0</v>
      </c>
      <c r="TN55" s="3967">
        <v>0</v>
      </c>
      <c r="TO55" s="1303">
        <v>11</v>
      </c>
      <c r="TP55" s="2074">
        <v>0</v>
      </c>
      <c r="TQ55" s="1995">
        <v>0</v>
      </c>
      <c r="TR55" s="3967">
        <v>0</v>
      </c>
      <c r="TS55" s="1303">
        <v>5</v>
      </c>
      <c r="TT55" s="2074">
        <v>0</v>
      </c>
      <c r="TU55" s="1995">
        <v>0</v>
      </c>
      <c r="TV55" s="3967">
        <v>0</v>
      </c>
      <c r="TW55" s="1303">
        <v>2</v>
      </c>
      <c r="TX55" s="2074">
        <v>37</v>
      </c>
      <c r="TY55" s="1995">
        <v>40</v>
      </c>
      <c r="TZ55" s="3967">
        <v>9.7370983446932815</v>
      </c>
      <c r="UA55" s="1303">
        <v>25</v>
      </c>
      <c r="UB55" s="2074">
        <v>94</v>
      </c>
      <c r="UC55" s="1995">
        <v>91</v>
      </c>
      <c r="UD55" s="3967">
        <v>22.151898734177216</v>
      </c>
      <c r="UE55" s="1303">
        <v>11</v>
      </c>
      <c r="UF55" s="2074">
        <v>15</v>
      </c>
      <c r="UG55" s="1995">
        <v>36</v>
      </c>
      <c r="UH55" s="3967">
        <v>8.7633885102239546</v>
      </c>
      <c r="UI55" s="1303">
        <v>5</v>
      </c>
      <c r="UJ55" s="2074">
        <v>0</v>
      </c>
      <c r="UK55" s="1995">
        <v>0</v>
      </c>
      <c r="UL55" s="3967">
        <v>0</v>
      </c>
      <c r="UM55" s="1303">
        <v>22</v>
      </c>
      <c r="UN55" s="2074">
        <v>0</v>
      </c>
      <c r="UO55" s="1995">
        <v>0</v>
      </c>
      <c r="UP55" s="3967">
        <v>0</v>
      </c>
      <c r="UQ55" s="1303">
        <v>3</v>
      </c>
      <c r="UR55" s="2074">
        <v>0</v>
      </c>
      <c r="US55" s="1995">
        <v>0</v>
      </c>
      <c r="UT55" s="3967">
        <v>0</v>
      </c>
      <c r="UU55" s="1303">
        <v>12</v>
      </c>
      <c r="UV55" s="2074">
        <v>0</v>
      </c>
      <c r="UW55" s="1995">
        <v>0</v>
      </c>
      <c r="UX55" s="3967">
        <v>0</v>
      </c>
      <c r="UY55" s="1303">
        <v>26</v>
      </c>
      <c r="UZ55" s="2074">
        <v>0</v>
      </c>
      <c r="VA55" s="1995">
        <v>0</v>
      </c>
      <c r="VB55" s="3967">
        <v>0</v>
      </c>
      <c r="VC55" s="1303">
        <v>4</v>
      </c>
      <c r="VD55" s="2073">
        <v>0</v>
      </c>
      <c r="VE55" s="1303">
        <v>0</v>
      </c>
      <c r="VF55" s="1303">
        <v>0</v>
      </c>
      <c r="VG55" s="1303">
        <v>7</v>
      </c>
      <c r="VH55" s="1303">
        <v>0</v>
      </c>
      <c r="VI55" s="1303">
        <v>0</v>
      </c>
      <c r="VJ55" s="1303">
        <v>0</v>
      </c>
      <c r="VK55" s="1303">
        <v>4</v>
      </c>
      <c r="VL55" s="1303">
        <v>0</v>
      </c>
      <c r="VM55" s="1303">
        <v>0</v>
      </c>
      <c r="VN55" s="1303">
        <v>0</v>
      </c>
      <c r="VO55" s="1303">
        <v>9</v>
      </c>
      <c r="VP55" s="1303">
        <v>0</v>
      </c>
      <c r="VQ55" s="1303">
        <v>0</v>
      </c>
      <c r="VR55" s="1303">
        <v>0</v>
      </c>
      <c r="VS55" s="1303">
        <v>18</v>
      </c>
      <c r="VT55" s="1303">
        <v>0</v>
      </c>
      <c r="VU55" s="1303">
        <v>0</v>
      </c>
      <c r="VV55" s="1303">
        <v>0</v>
      </c>
      <c r="VW55" s="1303">
        <v>7</v>
      </c>
      <c r="VX55" s="1303">
        <v>0</v>
      </c>
      <c r="VY55" s="1303">
        <v>0</v>
      </c>
      <c r="VZ55" s="1303">
        <v>0</v>
      </c>
      <c r="WA55" s="1303">
        <v>36</v>
      </c>
      <c r="WB55" s="1303">
        <v>0</v>
      </c>
      <c r="WC55" s="1303">
        <v>0</v>
      </c>
      <c r="WD55" s="1303">
        <v>0</v>
      </c>
      <c r="WE55" s="1303">
        <v>15</v>
      </c>
      <c r="WF55" s="1303">
        <v>0</v>
      </c>
      <c r="WG55" s="1303">
        <v>0</v>
      </c>
      <c r="WH55" s="1303">
        <v>0</v>
      </c>
      <c r="WI55" s="1303">
        <v>6</v>
      </c>
      <c r="WJ55" s="1303">
        <v>0</v>
      </c>
      <c r="WK55" s="1303">
        <v>0</v>
      </c>
      <c r="WL55" s="1303">
        <v>0</v>
      </c>
      <c r="WM55" s="1303">
        <v>19</v>
      </c>
      <c r="WN55" s="1303">
        <v>0</v>
      </c>
      <c r="WO55" s="1303">
        <v>0</v>
      </c>
      <c r="WP55" s="1303">
        <v>0</v>
      </c>
      <c r="WQ55" s="1303">
        <v>16</v>
      </c>
      <c r="WR55" s="1303">
        <v>0</v>
      </c>
      <c r="WS55" s="1303">
        <v>0</v>
      </c>
      <c r="WT55" s="1303">
        <v>0</v>
      </c>
      <c r="WU55" s="1303">
        <v>16</v>
      </c>
      <c r="WV55" s="2150"/>
      <c r="WW55" s="712">
        <v>16.969696969696972</v>
      </c>
      <c r="WX55" s="712">
        <v>13.291139240506327</v>
      </c>
      <c r="WY55" s="712">
        <v>10.559006211180124</v>
      </c>
      <c r="WZ55" s="712">
        <v>17.419354838709676</v>
      </c>
      <c r="XA55" s="712">
        <v>19.526627218934912</v>
      </c>
      <c r="XB55" s="712">
        <v>12.987012987012985</v>
      </c>
      <c r="XC55" s="699">
        <v>20.863309352517987</v>
      </c>
      <c r="XD55" s="699">
        <v>10</v>
      </c>
      <c r="XE55" s="699">
        <v>15.594059405940595</v>
      </c>
      <c r="XF55" s="712">
        <v>16.195372750642672</v>
      </c>
      <c r="XG55" s="699">
        <v>19</v>
      </c>
      <c r="XH55" s="712">
        <v>5.4545454545454541</v>
      </c>
      <c r="XI55" s="712">
        <v>10.126582278481013</v>
      </c>
      <c r="XJ55" s="712">
        <v>9.9378881987577632</v>
      </c>
      <c r="XK55" s="712">
        <v>12.258064516129032</v>
      </c>
      <c r="XL55" s="712">
        <v>8.2840236686390547</v>
      </c>
      <c r="XM55" s="712">
        <v>7.7922077922077921</v>
      </c>
      <c r="XN55" s="699">
        <v>11.510791366906476</v>
      </c>
      <c r="XO55" s="699">
        <v>41</v>
      </c>
      <c r="XP55" s="699">
        <v>9.1584158415841586</v>
      </c>
      <c r="XQ55" s="712">
        <v>9.8971722365038559</v>
      </c>
      <c r="XR55" s="699">
        <v>45</v>
      </c>
      <c r="XS55" s="712">
        <v>32.374100719424462</v>
      </c>
      <c r="XT55" s="699">
        <v>20</v>
      </c>
      <c r="XU55" s="699">
        <v>24.752475247524753</v>
      </c>
      <c r="XV55" s="985">
        <v>26.092544987146532</v>
      </c>
      <c r="XW55" s="699">
        <v>33</v>
      </c>
      <c r="XX55" s="699">
        <v>76.623376623376629</v>
      </c>
      <c r="XY55" s="699">
        <v>61.151079136690647</v>
      </c>
      <c r="XZ55" s="699">
        <v>22</v>
      </c>
      <c r="YA55" s="985">
        <v>72.277227722772281</v>
      </c>
      <c r="YB55" s="985">
        <v>70.308483290488439</v>
      </c>
      <c r="YC55" s="699">
        <v>45</v>
      </c>
      <c r="YD55" s="985">
        <v>1.948051948051948</v>
      </c>
      <c r="YE55" s="985">
        <v>4.3165467625899279</v>
      </c>
      <c r="YF55" s="699">
        <v>38</v>
      </c>
      <c r="YG55" s="699">
        <v>1.7326732673267329</v>
      </c>
      <c r="YH55" s="699">
        <v>2.3136246786632388</v>
      </c>
      <c r="YI55" s="699">
        <v>30</v>
      </c>
      <c r="YJ55" s="699">
        <v>0.64935064935064934</v>
      </c>
      <c r="YK55" s="699">
        <v>2.1582733812949639</v>
      </c>
      <c r="YL55" s="699">
        <v>22</v>
      </c>
      <c r="YM55" s="985">
        <v>1.2376237623762376</v>
      </c>
      <c r="YN55" s="985">
        <v>1.2853470437017995</v>
      </c>
      <c r="YO55" s="699">
        <v>25</v>
      </c>
      <c r="YP55" s="985">
        <v>342.3</v>
      </c>
      <c r="YQ55" s="985">
        <v>345.4</v>
      </c>
      <c r="YR55" s="699">
        <v>12</v>
      </c>
      <c r="YS55" s="712">
        <v>182.5</v>
      </c>
      <c r="YT55" s="985">
        <v>207.2</v>
      </c>
      <c r="YU55" s="699">
        <v>6</v>
      </c>
      <c r="YV55" s="982">
        <v>284</v>
      </c>
      <c r="YW55" s="725">
        <v>42.25352112676056</v>
      </c>
      <c r="YX55" s="699">
        <v>39</v>
      </c>
      <c r="YY55" s="699">
        <v>227</v>
      </c>
      <c r="YZ55" s="725">
        <v>63.876651982378853</v>
      </c>
      <c r="ZA55" s="699">
        <v>14</v>
      </c>
      <c r="ZB55" s="715">
        <v>206</v>
      </c>
      <c r="ZC55" s="725">
        <v>80.582524271844662</v>
      </c>
      <c r="ZD55" s="699">
        <v>27</v>
      </c>
      <c r="ZE55" s="982">
        <v>273</v>
      </c>
      <c r="ZF55" s="715">
        <v>41.025641025641022</v>
      </c>
      <c r="ZG55" s="699">
        <v>33</v>
      </c>
      <c r="ZH55" s="716">
        <v>0</v>
      </c>
      <c r="ZI55" s="712">
        <v>0</v>
      </c>
      <c r="ZJ55" s="699">
        <v>25</v>
      </c>
      <c r="ZK55" s="1363" t="s">
        <v>1627</v>
      </c>
      <c r="ZL55" s="712">
        <v>81.066176470588232</v>
      </c>
      <c r="ZM55" s="712">
        <v>92.667706708268327</v>
      </c>
      <c r="ZN55" s="699">
        <v>6</v>
      </c>
      <c r="ZO55" s="715">
        <v>641</v>
      </c>
      <c r="ZP55" s="709">
        <v>63.203463203463208</v>
      </c>
      <c r="ZQ55" s="703">
        <v>82.720588235294116</v>
      </c>
      <c r="ZR55" s="978">
        <v>5</v>
      </c>
      <c r="ZS55" s="705">
        <v>272</v>
      </c>
      <c r="ZT55" s="709">
        <v>81.967213114754102</v>
      </c>
      <c r="ZU55" s="703">
        <v>92.10526315789474</v>
      </c>
      <c r="ZV55" s="978">
        <v>7</v>
      </c>
      <c r="ZW55" s="4111">
        <v>76</v>
      </c>
      <c r="ZX55" s="709">
        <v>60.396039603960396</v>
      </c>
      <c r="ZY55" s="703">
        <v>80.952380952380949</v>
      </c>
      <c r="ZZ55" s="978">
        <v>6</v>
      </c>
      <c r="AAA55" s="4111">
        <v>105</v>
      </c>
      <c r="AAB55" s="709">
        <v>50.724637681159422</v>
      </c>
      <c r="AAC55" s="703">
        <v>76.923076923076934</v>
      </c>
      <c r="AAD55" s="978">
        <v>7</v>
      </c>
      <c r="AAE55" s="4111">
        <v>91</v>
      </c>
      <c r="AAF55" s="983">
        <v>91.304347826086953</v>
      </c>
      <c r="AAG55" s="715">
        <v>100</v>
      </c>
      <c r="AAH55" s="715">
        <v>1</v>
      </c>
      <c r="AAI55" s="733">
        <v>262</v>
      </c>
      <c r="AAJ55" s="709">
        <v>123.9</v>
      </c>
      <c r="AAK55" s="978">
        <v>68</v>
      </c>
      <c r="AAL55" s="703">
        <v>1068.4000000000001</v>
      </c>
      <c r="AAM55" s="978">
        <v>20</v>
      </c>
      <c r="AAN55" s="703">
        <v>744.4</v>
      </c>
      <c r="AAO55" s="978">
        <f t="shared" si="26"/>
        <v>28</v>
      </c>
      <c r="AAP55" s="703">
        <v>0</v>
      </c>
      <c r="AAQ55" s="979">
        <f t="shared" si="27"/>
        <v>12</v>
      </c>
      <c r="AAR55" s="712">
        <v>0</v>
      </c>
      <c r="AAS55" s="699">
        <v>30</v>
      </c>
      <c r="AAT55" s="712">
        <v>258.44</v>
      </c>
      <c r="AAU55" s="699">
        <v>41</v>
      </c>
      <c r="AAV55" s="712">
        <v>0</v>
      </c>
      <c r="AAW55" s="699">
        <v>24</v>
      </c>
      <c r="AAX55" s="712">
        <v>1036.0999999999999</v>
      </c>
      <c r="AAY55" s="699">
        <v>10</v>
      </c>
      <c r="AAZ55" s="699">
        <v>13975.4</v>
      </c>
      <c r="ABA55" s="978">
        <f t="shared" si="28"/>
        <v>12</v>
      </c>
      <c r="ABB55" s="712">
        <v>2233.3000000000002</v>
      </c>
      <c r="ABC55" s="978">
        <f t="shared" si="28"/>
        <v>18</v>
      </c>
      <c r="ABD55" s="712">
        <v>1174.2</v>
      </c>
      <c r="ABE55" s="978">
        <f t="shared" si="28"/>
        <v>17</v>
      </c>
      <c r="ABF55" s="712">
        <v>184.2</v>
      </c>
      <c r="ABG55" s="978">
        <f t="shared" si="28"/>
        <v>44</v>
      </c>
      <c r="ABH55" s="712">
        <v>0</v>
      </c>
      <c r="ABI55" s="978">
        <f t="shared" si="29"/>
        <v>2</v>
      </c>
      <c r="ABJ55" s="712">
        <v>0</v>
      </c>
      <c r="ABK55" s="978">
        <f t="shared" si="29"/>
        <v>1</v>
      </c>
      <c r="ABL55" s="712">
        <v>299.3</v>
      </c>
      <c r="ABM55" s="978">
        <f t="shared" si="29"/>
        <v>17</v>
      </c>
      <c r="ABN55" s="712">
        <f t="shared" si="30"/>
        <v>299.3</v>
      </c>
      <c r="ABO55" s="2732">
        <f t="shared" si="31"/>
        <v>18</v>
      </c>
      <c r="ABP55" s="716">
        <v>5</v>
      </c>
      <c r="ABQ55" s="712" t="s">
        <v>1632</v>
      </c>
      <c r="ABR55" s="712">
        <v>0</v>
      </c>
      <c r="ABS55" s="712" t="s">
        <v>1625</v>
      </c>
      <c r="ABT55" s="712">
        <v>0</v>
      </c>
      <c r="ABU55" s="712" t="s">
        <v>1625</v>
      </c>
      <c r="ABV55" s="712">
        <v>0</v>
      </c>
      <c r="ABW55" s="712" t="s">
        <v>1625</v>
      </c>
      <c r="ABX55" s="712">
        <v>0</v>
      </c>
      <c r="ABY55" s="712" t="s">
        <v>1625</v>
      </c>
      <c r="ABZ55" s="712">
        <v>5</v>
      </c>
      <c r="ACA55" s="699">
        <v>59</v>
      </c>
      <c r="ACB55" s="712">
        <v>5</v>
      </c>
      <c r="ACC55" s="712" t="s">
        <v>1632</v>
      </c>
      <c r="ACD55" s="712">
        <v>0</v>
      </c>
      <c r="ACE55" s="712" t="s">
        <v>1625</v>
      </c>
      <c r="ACF55" s="712">
        <v>0</v>
      </c>
      <c r="ACG55" s="712" t="s">
        <v>1625</v>
      </c>
      <c r="ACH55" s="712">
        <v>0</v>
      </c>
      <c r="ACI55" s="712" t="s">
        <v>1625</v>
      </c>
      <c r="ACJ55" s="712">
        <v>5</v>
      </c>
      <c r="ACK55" s="699">
        <v>52</v>
      </c>
      <c r="ACL55" s="712">
        <v>5</v>
      </c>
      <c r="ACM55" s="712" t="s">
        <v>1632</v>
      </c>
      <c r="ACN55" s="712">
        <v>5</v>
      </c>
      <c r="ACO55" s="712" t="s">
        <v>1632</v>
      </c>
      <c r="ACP55" s="712">
        <v>0</v>
      </c>
      <c r="ACQ55" s="712" t="s">
        <v>1625</v>
      </c>
      <c r="ACR55" s="712">
        <v>10</v>
      </c>
      <c r="ACS55" s="699">
        <v>28</v>
      </c>
      <c r="ACT55" s="699">
        <v>10</v>
      </c>
      <c r="ACU55" s="699" t="s">
        <v>1632</v>
      </c>
      <c r="ACV55" s="699">
        <v>10</v>
      </c>
      <c r="ACW55" s="699" t="s">
        <v>1632</v>
      </c>
      <c r="ACX55" s="699">
        <v>10</v>
      </c>
      <c r="ACY55" s="699" t="s">
        <v>1632</v>
      </c>
      <c r="ACZ55" s="699">
        <v>10</v>
      </c>
      <c r="ADA55" s="699" t="s">
        <v>1632</v>
      </c>
      <c r="ADB55" s="699">
        <v>40</v>
      </c>
      <c r="ADC55" s="699">
        <v>1</v>
      </c>
      <c r="ADD55" s="989">
        <v>10</v>
      </c>
      <c r="ADE55" s="989">
        <v>0</v>
      </c>
      <c r="ADF55" s="989">
        <v>0</v>
      </c>
      <c r="ADG55" s="989">
        <v>0</v>
      </c>
      <c r="ADH55" s="989">
        <v>10</v>
      </c>
      <c r="ADI55" s="699">
        <v>58</v>
      </c>
      <c r="ADJ55" s="712">
        <v>5</v>
      </c>
      <c r="ADK55" s="712" t="s">
        <v>1632</v>
      </c>
      <c r="ADL55" s="712">
        <v>5</v>
      </c>
      <c r="ADM55" s="712" t="s">
        <v>1632</v>
      </c>
      <c r="ADN55" s="712">
        <v>5</v>
      </c>
      <c r="ADO55" s="712" t="s">
        <v>1632</v>
      </c>
      <c r="ADP55" s="712">
        <v>5</v>
      </c>
      <c r="ADQ55" s="712" t="s">
        <v>1632</v>
      </c>
      <c r="ADR55" s="712">
        <v>20</v>
      </c>
      <c r="ADS55" s="699">
        <v>1</v>
      </c>
      <c r="ADT55" s="712">
        <v>0</v>
      </c>
      <c r="ADU55" s="712">
        <v>0</v>
      </c>
      <c r="ADV55" s="712">
        <v>0</v>
      </c>
      <c r="ADW55" s="712">
        <v>0</v>
      </c>
      <c r="ADX55" s="712">
        <v>0</v>
      </c>
      <c r="ADY55" s="699">
        <v>72</v>
      </c>
      <c r="ADZ55" s="714">
        <v>1</v>
      </c>
      <c r="AEA55" s="712">
        <v>7.7423350882626201</v>
      </c>
      <c r="AEB55" s="699">
        <v>7</v>
      </c>
      <c r="AEC55" s="715">
        <v>2</v>
      </c>
      <c r="AED55" s="712">
        <v>15.48467017652524</v>
      </c>
      <c r="AEE55" s="699">
        <v>37</v>
      </c>
      <c r="AEF55" s="715">
        <v>3</v>
      </c>
      <c r="AEG55" s="712">
        <v>23.227005264787859</v>
      </c>
      <c r="AEH55" s="699">
        <v>7</v>
      </c>
      <c r="AEI55" s="1303">
        <v>6</v>
      </c>
      <c r="AEJ55" s="712">
        <v>46.454010529575719</v>
      </c>
      <c r="AEK55" s="699">
        <f t="shared" si="32"/>
        <v>23</v>
      </c>
      <c r="AEL55" s="715">
        <v>2</v>
      </c>
      <c r="AEM55" s="712">
        <v>15.4000154000154</v>
      </c>
      <c r="AEN55" s="699">
        <v>8</v>
      </c>
      <c r="AEO55" s="699">
        <v>3</v>
      </c>
      <c r="AEP55" s="712">
        <v>23.2</v>
      </c>
      <c r="AEQ55" s="699">
        <v>63</v>
      </c>
      <c r="AER55" s="699">
        <v>3</v>
      </c>
      <c r="AES55" s="712">
        <v>23.2</v>
      </c>
      <c r="AET55" s="699">
        <v>48</v>
      </c>
      <c r="AEU55" s="699">
        <v>2</v>
      </c>
      <c r="AEV55" s="1099">
        <v>15.5</v>
      </c>
      <c r="AEW55" s="699">
        <v>8</v>
      </c>
      <c r="AEX55" s="989">
        <v>0.14699999999999999</v>
      </c>
      <c r="AEY55" s="989">
        <v>34</v>
      </c>
      <c r="AEZ55" s="989">
        <v>4.9000000000000002E-2</v>
      </c>
      <c r="AFA55" s="989">
        <v>46</v>
      </c>
      <c r="AFB55" s="989">
        <v>0.14099999999999999</v>
      </c>
      <c r="AFC55" s="989">
        <v>2</v>
      </c>
      <c r="AFD55" s="989">
        <v>0</v>
      </c>
      <c r="AFE55" s="989">
        <v>49</v>
      </c>
      <c r="AFF55" s="989">
        <v>0</v>
      </c>
      <c r="AFG55" s="989">
        <v>44</v>
      </c>
      <c r="AFH55" s="989">
        <v>0</v>
      </c>
      <c r="AFI55" s="989">
        <v>44</v>
      </c>
      <c r="AFJ55" s="989">
        <v>0</v>
      </c>
      <c r="AFK55" s="989">
        <v>7</v>
      </c>
      <c r="AFL55" s="989">
        <v>0</v>
      </c>
      <c r="AFM55" s="989">
        <v>7</v>
      </c>
      <c r="AFN55" s="989">
        <v>21</v>
      </c>
      <c r="AFO55" s="989">
        <v>161.16653875671528</v>
      </c>
      <c r="AFP55" s="989">
        <v>26</v>
      </c>
      <c r="AFQ55" s="989">
        <v>4</v>
      </c>
      <c r="AFR55" s="989">
        <v>30.698388334612432</v>
      </c>
      <c r="AFS55" s="989">
        <v>60</v>
      </c>
      <c r="AFT55" s="989">
        <v>23</v>
      </c>
      <c r="AFU55" s="989">
        <v>176.51573292402148</v>
      </c>
      <c r="AFV55" s="989">
        <v>27</v>
      </c>
      <c r="AFW55" s="989">
        <v>12</v>
      </c>
      <c r="AFX55" s="989">
        <v>92.095165003837295</v>
      </c>
      <c r="AFY55" s="989">
        <v>44</v>
      </c>
      <c r="AFZ55" s="989">
        <v>115</v>
      </c>
      <c r="AGA55" s="989">
        <v>882.57866462010736</v>
      </c>
      <c r="AGB55" s="989">
        <v>26</v>
      </c>
      <c r="AGC55" s="989">
        <v>35</v>
      </c>
      <c r="AGD55" s="989">
        <v>268.61089792785879</v>
      </c>
      <c r="AGE55" s="989">
        <v>12</v>
      </c>
      <c r="AGF55" s="989">
        <v>10</v>
      </c>
      <c r="AGG55" s="989">
        <v>162.34</v>
      </c>
      <c r="AGH55" s="989">
        <v>8</v>
      </c>
      <c r="AGI55" s="989">
        <v>0</v>
      </c>
      <c r="AGJ55" s="989">
        <v>0</v>
      </c>
      <c r="AGK55" s="989">
        <v>10</v>
      </c>
      <c r="AGL55" s="989">
        <v>0</v>
      </c>
      <c r="AGM55" s="989">
        <v>0</v>
      </c>
      <c r="AGN55" s="989">
        <v>2</v>
      </c>
      <c r="AGO55" s="989">
        <v>8</v>
      </c>
      <c r="AGP55" s="989">
        <v>129.87</v>
      </c>
      <c r="AGQ55" s="989">
        <v>8</v>
      </c>
      <c r="AGR55" s="989">
        <v>1</v>
      </c>
      <c r="AGS55" s="989">
        <v>16.23</v>
      </c>
      <c r="AGT55" s="989">
        <v>4</v>
      </c>
      <c r="AGU55" s="989">
        <v>0</v>
      </c>
      <c r="AGV55" s="989">
        <v>0</v>
      </c>
      <c r="AGW55" s="989">
        <v>31</v>
      </c>
      <c r="AGX55" s="989">
        <v>0</v>
      </c>
      <c r="AGY55" s="989">
        <v>0</v>
      </c>
      <c r="AGZ55" s="989">
        <v>25</v>
      </c>
      <c r="AHA55" s="989">
        <v>0</v>
      </c>
      <c r="AHB55" s="989">
        <v>0</v>
      </c>
      <c r="AHC55" s="989">
        <v>12</v>
      </c>
      <c r="AHD55" s="989">
        <v>1</v>
      </c>
      <c r="AHE55" s="989">
        <v>16.23</v>
      </c>
      <c r="AHF55" s="989">
        <v>8</v>
      </c>
      <c r="AHG55" s="712">
        <v>8</v>
      </c>
      <c r="AHH55" s="712">
        <v>138.88999999999999</v>
      </c>
      <c r="AHI55" s="699">
        <v>65</v>
      </c>
      <c r="AHJ55" s="712">
        <v>19</v>
      </c>
      <c r="AHK55" s="712">
        <v>329.86</v>
      </c>
      <c r="AHL55" s="712">
        <v>59</v>
      </c>
      <c r="AHM55" s="712">
        <v>14</v>
      </c>
      <c r="AHN55" s="712">
        <v>227.27</v>
      </c>
      <c r="AHO55" s="699">
        <v>6</v>
      </c>
      <c r="AHP55" s="712">
        <v>0</v>
      </c>
      <c r="AHQ55" s="712">
        <v>0</v>
      </c>
      <c r="AHR55" s="712">
        <v>23</v>
      </c>
      <c r="AHS55" s="712">
        <v>30</v>
      </c>
      <c r="AHT55" s="712">
        <v>487.01</v>
      </c>
      <c r="AHU55" s="699">
        <v>7</v>
      </c>
      <c r="AHV55" s="712">
        <v>9</v>
      </c>
      <c r="AHW55" s="712">
        <v>156.25</v>
      </c>
      <c r="AHX55" s="699">
        <v>50</v>
      </c>
      <c r="AHY55" s="712">
        <v>13</v>
      </c>
      <c r="AHZ55" s="712">
        <v>211.04</v>
      </c>
      <c r="AIA55" s="699">
        <v>48</v>
      </c>
      <c r="AIC55" s="714"/>
      <c r="AID55" s="725"/>
      <c r="AIE55" s="715"/>
      <c r="AIF55" s="714"/>
      <c r="AIG55" s="725"/>
      <c r="AIH55" s="715"/>
      <c r="AII55" s="715"/>
      <c r="AIJ55" s="712"/>
      <c r="AIK55" s="715"/>
      <c r="AIL55" s="1169">
        <v>275</v>
      </c>
      <c r="AIM55" s="1174">
        <v>52.363636363636367</v>
      </c>
      <c r="AIN55" s="1168">
        <f t="shared" si="33"/>
        <v>65</v>
      </c>
      <c r="AIO55" s="715">
        <v>231</v>
      </c>
      <c r="AIP55" s="725">
        <v>25.974025974025974</v>
      </c>
      <c r="AIQ55" s="715">
        <f t="shared" si="34"/>
        <v>40</v>
      </c>
      <c r="AIR55" s="1169">
        <v>261</v>
      </c>
      <c r="AIS55" s="1174">
        <v>32.567049808429118</v>
      </c>
      <c r="AIT55" s="1168">
        <f t="shared" si="35"/>
        <v>65</v>
      </c>
      <c r="AIU55" s="715">
        <v>228</v>
      </c>
      <c r="AIV55" s="725">
        <v>10.526315789473683</v>
      </c>
      <c r="AIW55" s="715">
        <f t="shared" si="36"/>
        <v>63</v>
      </c>
      <c r="AIX55" s="1169">
        <v>278</v>
      </c>
      <c r="AIY55" s="1174">
        <v>1.7985611510791366</v>
      </c>
      <c r="AIZ55" s="1168">
        <f t="shared" si="37"/>
        <v>25</v>
      </c>
      <c r="AJA55" s="715">
        <v>219</v>
      </c>
      <c r="AJB55" s="725">
        <v>14.15525114155251</v>
      </c>
      <c r="AJC55" s="715">
        <f t="shared" si="38"/>
        <v>68</v>
      </c>
      <c r="AJD55" s="714">
        <v>270</v>
      </c>
      <c r="AJE55" s="725">
        <v>10.74074074074074</v>
      </c>
      <c r="AJF55" s="715">
        <v>41</v>
      </c>
      <c r="AJG55" s="699">
        <v>230</v>
      </c>
      <c r="AJH55" s="1099">
        <v>7.3913043478260869</v>
      </c>
      <c r="AJI55" s="733">
        <v>15</v>
      </c>
      <c r="AJJ55" s="714">
        <v>270</v>
      </c>
      <c r="AJK55" s="712">
        <v>28.148148148148149</v>
      </c>
      <c r="AJL55" s="715">
        <v>69</v>
      </c>
      <c r="AJM55" s="699">
        <v>230</v>
      </c>
      <c r="AJN55" s="712">
        <v>18.695652173913043</v>
      </c>
      <c r="AJO55" s="715">
        <v>6</v>
      </c>
      <c r="AJP55" s="714">
        <v>277</v>
      </c>
      <c r="AJQ55" s="712">
        <v>9.3862815884476536</v>
      </c>
      <c r="AJR55" s="715">
        <v>73</v>
      </c>
      <c r="AJS55" s="699">
        <v>246</v>
      </c>
      <c r="AJT55" s="712">
        <v>28.04878048780488</v>
      </c>
      <c r="AJU55" s="715">
        <f t="shared" si="39"/>
        <v>27</v>
      </c>
      <c r="AJV55" s="1178">
        <v>0</v>
      </c>
      <c r="AJW55" s="1099">
        <v>20</v>
      </c>
      <c r="AJX55" s="1099">
        <v>20</v>
      </c>
      <c r="AJY55" s="1099">
        <v>0</v>
      </c>
      <c r="AJZ55" s="1099">
        <v>20</v>
      </c>
      <c r="AKA55" s="1099">
        <v>0</v>
      </c>
      <c r="AKB55" s="1099">
        <v>20</v>
      </c>
      <c r="AKC55" s="1099">
        <v>0</v>
      </c>
      <c r="AKD55" s="1099">
        <v>0</v>
      </c>
      <c r="AKE55" s="1099">
        <v>60</v>
      </c>
      <c r="AKF55" s="1099">
        <v>0</v>
      </c>
      <c r="AKG55" s="1188">
        <v>5</v>
      </c>
      <c r="AKH55" s="985">
        <v>38.70967741935484</v>
      </c>
      <c r="AKI55" s="985">
        <v>3.225806451612903</v>
      </c>
      <c r="AKJ55" s="985">
        <v>12.903225806451612</v>
      </c>
      <c r="AKK55" s="985">
        <v>22.58064516129032</v>
      </c>
      <c r="AKL55" s="985">
        <v>3.225806451612903</v>
      </c>
      <c r="AKM55" s="985">
        <v>9.67741935483871</v>
      </c>
      <c r="AKN55" s="985">
        <v>12.903225806451612</v>
      </c>
      <c r="AKO55" s="985">
        <v>3.225806451612903</v>
      </c>
      <c r="AKP55" s="985">
        <v>51.612903225806448</v>
      </c>
      <c r="AKQ55" s="985">
        <v>22.58064516129032</v>
      </c>
      <c r="AKR55" s="985">
        <v>0</v>
      </c>
      <c r="AKS55" s="699">
        <v>31</v>
      </c>
      <c r="AKT55" s="714" t="s">
        <v>1650</v>
      </c>
      <c r="AKU55" s="715" t="s">
        <v>1650</v>
      </c>
      <c r="AKV55" s="715" t="s">
        <v>1650</v>
      </c>
      <c r="AKW55" s="715" t="s">
        <v>1650</v>
      </c>
      <c r="AKX55" s="715" t="s">
        <v>1633</v>
      </c>
      <c r="AKY55" s="715" t="s">
        <v>1633</v>
      </c>
      <c r="AKZ55" s="715" t="s">
        <v>1634</v>
      </c>
      <c r="ALA55" s="715">
        <v>2</v>
      </c>
      <c r="ALB55" s="715">
        <v>2</v>
      </c>
      <c r="ALC55" s="715">
        <v>2</v>
      </c>
      <c r="ALD55" s="715">
        <v>2</v>
      </c>
      <c r="ALE55" s="715">
        <v>-1</v>
      </c>
      <c r="ALF55" s="715">
        <v>-1</v>
      </c>
      <c r="ALG55" s="715">
        <v>1</v>
      </c>
      <c r="ALH55" s="715">
        <f t="shared" si="40"/>
        <v>7</v>
      </c>
      <c r="ALI55" s="715">
        <f t="shared" si="41"/>
        <v>17</v>
      </c>
      <c r="ALJ55" s="716" t="s">
        <v>31</v>
      </c>
      <c r="ALK55" s="712" t="s">
        <v>31</v>
      </c>
      <c r="ALL55" s="712" t="s">
        <v>31</v>
      </c>
      <c r="ALM55" s="712" t="s">
        <v>31</v>
      </c>
      <c r="ALN55" s="712" t="s">
        <v>1636</v>
      </c>
      <c r="ALO55" s="712" t="s">
        <v>1636</v>
      </c>
      <c r="ALP55" s="712" t="s">
        <v>31</v>
      </c>
      <c r="ALQ55" s="714">
        <v>1</v>
      </c>
      <c r="ALR55" s="715">
        <v>2</v>
      </c>
      <c r="ALS55" s="715">
        <v>1</v>
      </c>
      <c r="ALT55" s="715">
        <v>3</v>
      </c>
      <c r="ALU55" s="715">
        <v>2</v>
      </c>
      <c r="ALV55" s="715">
        <v>2</v>
      </c>
      <c r="ALW55" s="733">
        <v>1</v>
      </c>
      <c r="ALX55" s="981">
        <v>0.2418379685610641</v>
      </c>
      <c r="ALY55" s="715">
        <v>65</v>
      </c>
      <c r="ALZ55" s="731">
        <v>0.4836759371221282</v>
      </c>
      <c r="AMA55" s="715">
        <v>33</v>
      </c>
      <c r="AMB55" s="731">
        <v>0.2418379685610641</v>
      </c>
      <c r="AMC55" s="715">
        <v>40</v>
      </c>
      <c r="AMD55" s="731">
        <v>0.7255139056831923</v>
      </c>
      <c r="AME55" s="715">
        <v>44</v>
      </c>
      <c r="AMF55" s="715">
        <v>0.4836759371221282</v>
      </c>
      <c r="AMG55" s="715">
        <v>32</v>
      </c>
      <c r="AMH55" s="731">
        <v>0.4836759371221282</v>
      </c>
      <c r="AMI55" s="715">
        <v>35</v>
      </c>
      <c r="AMJ55" s="731">
        <v>0.2418379685610641</v>
      </c>
      <c r="AMK55" s="715">
        <v>53</v>
      </c>
      <c r="AML55" s="982">
        <v>0</v>
      </c>
      <c r="AMM55" s="699">
        <v>1</v>
      </c>
      <c r="AMN55" s="699">
        <v>1</v>
      </c>
      <c r="AMO55" s="716">
        <v>0</v>
      </c>
      <c r="AMP55" s="715">
        <v>52</v>
      </c>
      <c r="AMQ55" s="712">
        <v>0.2418379685610641</v>
      </c>
      <c r="AMR55" s="715">
        <v>16</v>
      </c>
      <c r="AMS55" s="712">
        <v>0.2418379685610641</v>
      </c>
      <c r="AMT55" s="733">
        <v>18</v>
      </c>
      <c r="AMU55" s="982">
        <v>1</v>
      </c>
      <c r="AMV55" s="731">
        <v>0.2418379685610641</v>
      </c>
      <c r="AMW55" s="715">
        <v>22</v>
      </c>
      <c r="AMX55" s="716" t="s">
        <v>1687</v>
      </c>
      <c r="AMY55" s="712" t="s">
        <v>106</v>
      </c>
      <c r="AMZ55" s="715">
        <v>1</v>
      </c>
      <c r="ANA55" s="715">
        <v>4</v>
      </c>
      <c r="ANB55" s="715">
        <v>5</v>
      </c>
      <c r="ANC55" s="715">
        <v>28</v>
      </c>
      <c r="AND55" s="1201" t="s">
        <v>1632</v>
      </c>
      <c r="ANE55" s="1202" t="s">
        <v>1632</v>
      </c>
      <c r="ANF55" s="1202" t="s">
        <v>1625</v>
      </c>
      <c r="ANG55" s="1202" t="s">
        <v>1625</v>
      </c>
      <c r="ANH55" s="725">
        <v>5</v>
      </c>
      <c r="ANI55" s="725">
        <v>5</v>
      </c>
      <c r="ANJ55" s="725">
        <v>0</v>
      </c>
      <c r="ANK55" s="725">
        <v>0</v>
      </c>
      <c r="ANL55" s="1303">
        <f t="shared" si="42"/>
        <v>10</v>
      </c>
      <c r="ANM55" s="1303">
        <f t="shared" si="43"/>
        <v>52</v>
      </c>
      <c r="ANN55" s="983" t="s">
        <v>1632</v>
      </c>
      <c r="ANO55" s="725" t="s">
        <v>1632</v>
      </c>
      <c r="ANP55" s="725" t="s">
        <v>1625</v>
      </c>
      <c r="ANQ55" s="725" t="s">
        <v>1625</v>
      </c>
      <c r="ANR55" s="725">
        <v>5</v>
      </c>
      <c r="ANS55" s="725">
        <v>5</v>
      </c>
      <c r="ANT55" s="725">
        <v>0</v>
      </c>
      <c r="ANU55" s="725">
        <v>0</v>
      </c>
      <c r="ANV55" s="715">
        <f t="shared" si="44"/>
        <v>10</v>
      </c>
      <c r="ANW55" s="715">
        <f t="shared" si="45"/>
        <v>56</v>
      </c>
      <c r="ANX55" s="982">
        <v>8</v>
      </c>
      <c r="ANY55" s="715">
        <v>1368</v>
      </c>
      <c r="ANZ55" s="1089">
        <v>10.653</v>
      </c>
      <c r="AOA55" s="715">
        <v>48</v>
      </c>
      <c r="AOB55" s="1089">
        <v>3</v>
      </c>
      <c r="AOC55" s="1188">
        <f t="shared" si="46"/>
        <v>34</v>
      </c>
      <c r="AOD55" s="1089">
        <v>23.227</v>
      </c>
      <c r="AOE55" s="1188">
        <f t="shared" si="47"/>
        <v>61</v>
      </c>
      <c r="AOF55" s="699">
        <v>7</v>
      </c>
      <c r="AOG55" s="985">
        <v>1.6928657799274485</v>
      </c>
      <c r="AOH55" s="1188">
        <v>34</v>
      </c>
      <c r="AOI55" s="699">
        <v>4</v>
      </c>
      <c r="AOJ55" s="985">
        <v>0.96735187424425639</v>
      </c>
      <c r="AOK55" s="1188">
        <v>14</v>
      </c>
      <c r="AOL55" s="699">
        <v>3</v>
      </c>
      <c r="AOM55" s="985">
        <v>0.7255139056831923</v>
      </c>
      <c r="AON55" s="1188">
        <v>20</v>
      </c>
      <c r="AOO55" s="699">
        <v>0</v>
      </c>
      <c r="AOP55" s="985">
        <v>0</v>
      </c>
      <c r="AOQ55" s="1188">
        <v>61</v>
      </c>
      <c r="AOR55" s="983" t="s">
        <v>1625</v>
      </c>
      <c r="AOS55" s="725" t="s">
        <v>1625</v>
      </c>
      <c r="AOT55" s="725" t="s">
        <v>1625</v>
      </c>
      <c r="AOU55" s="725" t="s">
        <v>1625</v>
      </c>
      <c r="AOV55" s="725">
        <v>0</v>
      </c>
      <c r="AOW55" s="725">
        <v>0</v>
      </c>
      <c r="AOX55" s="725">
        <v>0</v>
      </c>
      <c r="AOY55" s="725">
        <v>0</v>
      </c>
      <c r="AOZ55" s="715">
        <f t="shared" si="48"/>
        <v>0</v>
      </c>
      <c r="APA55" s="715">
        <f t="shared" si="49"/>
        <v>25</v>
      </c>
      <c r="APB55" s="1993" t="s">
        <v>1625</v>
      </c>
      <c r="APC55" s="1994" t="s">
        <v>1625</v>
      </c>
      <c r="APD55" s="1994" t="s">
        <v>1632</v>
      </c>
      <c r="APE55" s="1994" t="s">
        <v>1625</v>
      </c>
      <c r="APF55" s="1995">
        <v>0</v>
      </c>
      <c r="APG55" s="1995">
        <v>0</v>
      </c>
      <c r="APH55" s="1995">
        <v>5</v>
      </c>
      <c r="API55" s="1995">
        <v>0</v>
      </c>
      <c r="APJ55" s="715">
        <f t="shared" si="50"/>
        <v>5</v>
      </c>
      <c r="APK55" s="715">
        <f t="shared" si="51"/>
        <v>59</v>
      </c>
      <c r="APL55" s="715">
        <v>0</v>
      </c>
      <c r="APM55" s="725">
        <v>0</v>
      </c>
      <c r="APN55" s="715">
        <v>17</v>
      </c>
      <c r="APO55" s="715">
        <v>0</v>
      </c>
      <c r="APP55" s="725">
        <v>0</v>
      </c>
      <c r="APQ55" s="715">
        <v>18</v>
      </c>
      <c r="APR55" s="1169">
        <v>0</v>
      </c>
      <c r="APS55" s="1168">
        <v>0</v>
      </c>
      <c r="APT55" s="1168">
        <v>0</v>
      </c>
      <c r="APU55" s="989">
        <v>0</v>
      </c>
      <c r="APV55" s="989">
        <v>0</v>
      </c>
      <c r="APW55" s="989">
        <v>0</v>
      </c>
      <c r="APX55" s="989">
        <v>38</v>
      </c>
      <c r="APY55" s="989">
        <v>1</v>
      </c>
      <c r="APZ55" s="989">
        <v>166</v>
      </c>
      <c r="AQA55" s="989">
        <v>1328</v>
      </c>
      <c r="AQB55" s="989">
        <v>166</v>
      </c>
      <c r="AQC55" s="989">
        <v>1328</v>
      </c>
      <c r="AQD55" s="1099">
        <v>32.327166504381694</v>
      </c>
      <c r="AQE55" s="989">
        <v>16</v>
      </c>
      <c r="AQF55" s="989">
        <v>1</v>
      </c>
      <c r="AQG55" s="989">
        <v>166</v>
      </c>
      <c r="AQH55" s="989">
        <v>1328</v>
      </c>
      <c r="AQI55" s="989">
        <v>166</v>
      </c>
      <c r="AQJ55" s="989">
        <v>1328</v>
      </c>
      <c r="AQK55" s="989">
        <v>32.327166504381694</v>
      </c>
      <c r="AQL55" s="729">
        <v>43</v>
      </c>
      <c r="AQM55" s="987"/>
      <c r="AQQ55" s="715">
        <v>540</v>
      </c>
      <c r="AQR55" s="715">
        <v>487</v>
      </c>
      <c r="AQS55" s="989">
        <v>29</v>
      </c>
      <c r="AQT55" s="1099">
        <v>5.9548254620123204</v>
      </c>
      <c r="AQU55" s="989">
        <f t="shared" si="52"/>
        <v>18</v>
      </c>
      <c r="AQV55" s="989">
        <v>9</v>
      </c>
      <c r="AQW55" s="989">
        <v>31.03448275862069</v>
      </c>
      <c r="AQX55" s="1099">
        <v>3.5555555555555554</v>
      </c>
      <c r="AQY55" s="989">
        <f t="shared" si="53"/>
        <v>38</v>
      </c>
      <c r="AQZ55" s="989">
        <v>6</v>
      </c>
      <c r="ARA55" s="989">
        <v>35</v>
      </c>
      <c r="ARB55" s="989">
        <v>17.142857142857142</v>
      </c>
      <c r="ARC55" s="989">
        <f t="shared" si="54"/>
        <v>36</v>
      </c>
      <c r="ARD55" s="1668">
        <v>2.6016427104722792</v>
      </c>
      <c r="ARE55" s="1667">
        <f t="shared" si="55"/>
        <v>12</v>
      </c>
      <c r="ARF55" s="1168">
        <v>35</v>
      </c>
      <c r="ARG55" s="1099">
        <v>11.428571428571429</v>
      </c>
      <c r="ARH55" s="989">
        <f t="shared" si="56"/>
        <v>26</v>
      </c>
      <c r="ARI55" s="715">
        <v>35</v>
      </c>
      <c r="ARJ55" s="985">
        <v>31.428571428571427</v>
      </c>
      <c r="ARK55" s="699">
        <f t="shared" si="57"/>
        <v>73</v>
      </c>
      <c r="ARL55" s="989">
        <v>121</v>
      </c>
      <c r="ARM55" s="715">
        <v>18</v>
      </c>
      <c r="ARN55" s="985">
        <v>14.87603305785124</v>
      </c>
      <c r="ARO55" s="699">
        <f t="shared" si="58"/>
        <v>17</v>
      </c>
      <c r="ARP55" s="707">
        <v>30</v>
      </c>
      <c r="ARQ55" s="990">
        <v>0</v>
      </c>
      <c r="ARR55" s="719">
        <v>0</v>
      </c>
      <c r="ARS55" s="979">
        <f t="shared" si="59"/>
        <v>34</v>
      </c>
      <c r="ART55" s="715">
        <v>62</v>
      </c>
      <c r="ARU55" s="699">
        <f t="shared" si="59"/>
        <v>26</v>
      </c>
      <c r="ARV55" s="715" t="s">
        <v>31</v>
      </c>
      <c r="ARW55" s="715" t="s">
        <v>31</v>
      </c>
      <c r="ARX55" s="985" t="s">
        <v>31</v>
      </c>
      <c r="ARY55" s="699" t="str">
        <f t="shared" si="60"/>
        <v>-</v>
      </c>
      <c r="ARZ55" s="715" t="s">
        <v>31</v>
      </c>
      <c r="ASA55" s="715" t="s">
        <v>31</v>
      </c>
      <c r="ASB55" s="712" t="s">
        <v>31</v>
      </c>
      <c r="ASC55" s="699" t="str">
        <f t="shared" si="61"/>
        <v>-</v>
      </c>
      <c r="ASD55" s="712">
        <v>50.666666666666671</v>
      </c>
      <c r="ASE55" s="712">
        <v>13.333333333333334</v>
      </c>
      <c r="ASF55" s="712">
        <v>17.333333333333336</v>
      </c>
      <c r="ASG55" s="712">
        <v>4</v>
      </c>
      <c r="ASH55" s="712">
        <v>6.666666666666667</v>
      </c>
      <c r="ASI55" s="712">
        <v>6.666666666666667</v>
      </c>
      <c r="ASJ55" s="712">
        <v>1.3333333333333335</v>
      </c>
      <c r="ASK55" s="712">
        <v>0</v>
      </c>
      <c r="ASL55" s="712">
        <v>0</v>
      </c>
      <c r="ASM55" s="715">
        <v>38</v>
      </c>
      <c r="ASN55" s="715">
        <v>10</v>
      </c>
      <c r="ASO55" s="715">
        <v>13</v>
      </c>
      <c r="ASP55" s="715">
        <v>3</v>
      </c>
      <c r="ASQ55" s="715">
        <v>5</v>
      </c>
      <c r="ASR55" s="715">
        <v>5</v>
      </c>
      <c r="ASS55" s="715">
        <v>1</v>
      </c>
      <c r="AST55" s="715">
        <v>0</v>
      </c>
      <c r="ASU55" s="715">
        <v>0</v>
      </c>
      <c r="ASV55" s="715">
        <v>75</v>
      </c>
      <c r="ASW55" s="712">
        <v>71.428571428571431</v>
      </c>
      <c r="ASX55" s="712">
        <v>28.571428571428569</v>
      </c>
      <c r="ASY55" s="712">
        <v>0</v>
      </c>
      <c r="ASZ55" s="712">
        <v>0</v>
      </c>
      <c r="ATA55" s="712">
        <v>0</v>
      </c>
      <c r="ATB55" s="712">
        <v>0</v>
      </c>
      <c r="ATC55" s="712">
        <v>0</v>
      </c>
      <c r="ATD55" s="712">
        <v>0</v>
      </c>
      <c r="ATE55" s="712">
        <v>0</v>
      </c>
      <c r="ATF55" s="715">
        <v>5</v>
      </c>
      <c r="ATG55" s="715">
        <v>2</v>
      </c>
      <c r="ATH55" s="715">
        <v>0</v>
      </c>
      <c r="ATI55" s="715">
        <v>0</v>
      </c>
      <c r="ATJ55" s="715">
        <v>0</v>
      </c>
      <c r="ATK55" s="715">
        <v>0</v>
      </c>
      <c r="ATL55" s="715">
        <v>0</v>
      </c>
      <c r="ATM55" s="715">
        <v>0</v>
      </c>
      <c r="ATN55" s="715">
        <v>0</v>
      </c>
      <c r="ATO55" s="715">
        <v>7</v>
      </c>
      <c r="ATP55" s="712">
        <v>0</v>
      </c>
      <c r="ATQ55" s="712">
        <v>0</v>
      </c>
      <c r="ATR55" s="712">
        <v>0</v>
      </c>
      <c r="ATS55" s="712">
        <v>0</v>
      </c>
      <c r="ATT55" s="712">
        <v>0</v>
      </c>
      <c r="ATU55" s="712">
        <v>100</v>
      </c>
      <c r="ATV55" s="712">
        <v>0</v>
      </c>
      <c r="ATW55" s="712">
        <v>0</v>
      </c>
      <c r="ATX55" s="712">
        <v>0</v>
      </c>
      <c r="ATY55" s="715">
        <v>0</v>
      </c>
      <c r="ATZ55" s="715">
        <v>0</v>
      </c>
      <c r="AUA55" s="715">
        <v>0</v>
      </c>
      <c r="AUB55" s="715">
        <v>0</v>
      </c>
      <c r="AUC55" s="715">
        <v>0</v>
      </c>
      <c r="AUD55" s="715">
        <v>1</v>
      </c>
      <c r="AUE55" s="715">
        <v>0</v>
      </c>
      <c r="AUF55" s="715">
        <v>0</v>
      </c>
      <c r="AUG55" s="715">
        <v>0</v>
      </c>
      <c r="AUH55" s="715">
        <v>1</v>
      </c>
      <c r="AUI55" s="712" t="s">
        <v>1678</v>
      </c>
      <c r="AUJ55" s="712" t="s">
        <v>1627</v>
      </c>
      <c r="AUK55" s="709">
        <v>0</v>
      </c>
      <c r="AUL55" s="978">
        <v>31</v>
      </c>
      <c r="AUM55" s="703" t="s">
        <v>1625</v>
      </c>
      <c r="AUN55" s="703" t="s">
        <v>1625</v>
      </c>
      <c r="AUO55" s="703" t="s">
        <v>1625</v>
      </c>
      <c r="AUP55" s="701" t="s">
        <v>1625</v>
      </c>
      <c r="AUQ55" s="712" t="s">
        <v>1625</v>
      </c>
      <c r="AUR55" s="712" t="s">
        <v>1627</v>
      </c>
      <c r="AUS55" s="712" t="s">
        <v>1627</v>
      </c>
      <c r="AUT55" s="712" t="s">
        <v>1627</v>
      </c>
      <c r="AUU55" s="712" t="s">
        <v>1625</v>
      </c>
      <c r="AUV55" s="712" t="s">
        <v>1628</v>
      </c>
      <c r="AUW55" s="3968" t="s">
        <v>1641</v>
      </c>
      <c r="AUX55" s="712" t="s">
        <v>5405</v>
      </c>
      <c r="AUY55" s="712" t="s">
        <v>1792</v>
      </c>
      <c r="AUZ55" s="699">
        <v>70</v>
      </c>
      <c r="AVA55" s="699">
        <v>4</v>
      </c>
      <c r="AVB55" s="985">
        <v>5.7</v>
      </c>
      <c r="AVC55" s="699">
        <v>0</v>
      </c>
      <c r="AVD55" s="712">
        <v>0</v>
      </c>
      <c r="AVE55" s="699">
        <f t="shared" si="62"/>
        <v>25</v>
      </c>
      <c r="AVF55" s="712">
        <v>0</v>
      </c>
      <c r="AVG55" s="978">
        <v>33</v>
      </c>
      <c r="AVH55" s="712" t="s">
        <v>1625</v>
      </c>
      <c r="AVI55" s="712" t="s">
        <v>1625</v>
      </c>
      <c r="AVJ55" s="712" t="s">
        <v>1625</v>
      </c>
      <c r="AVK55" s="712" t="s">
        <v>1625</v>
      </c>
      <c r="AVL55" s="716">
        <v>7.7</v>
      </c>
      <c r="AVM55" s="699">
        <f t="shared" si="63"/>
        <v>46</v>
      </c>
      <c r="AVN55" s="715">
        <v>1</v>
      </c>
      <c r="AVO55" s="712">
        <v>7.7</v>
      </c>
      <c r="AVP55" s="699">
        <f t="shared" si="64"/>
        <v>18</v>
      </c>
      <c r="AVQ55" s="715">
        <v>1</v>
      </c>
      <c r="AVR55" s="712">
        <v>0</v>
      </c>
      <c r="AVS55" s="699">
        <f t="shared" si="65"/>
        <v>14</v>
      </c>
      <c r="AVT55" s="715">
        <v>0</v>
      </c>
      <c r="AVU55" s="712">
        <v>7.7</v>
      </c>
      <c r="AVV55" s="699">
        <f t="shared" si="66"/>
        <v>11</v>
      </c>
      <c r="AVW55" s="715">
        <v>1</v>
      </c>
      <c r="AVX55" s="712">
        <v>7.7</v>
      </c>
      <c r="AVY55" s="733">
        <v>1</v>
      </c>
      <c r="AVZ55" s="716">
        <v>0</v>
      </c>
      <c r="AWA55" s="699">
        <f t="shared" si="67"/>
        <v>26</v>
      </c>
      <c r="AWB55" s="715">
        <v>0</v>
      </c>
      <c r="AWC55" s="712">
        <v>0</v>
      </c>
      <c r="AWD55" s="699">
        <f t="shared" si="68"/>
        <v>9</v>
      </c>
      <c r="AWE55" s="715">
        <v>0</v>
      </c>
      <c r="AWF55" s="712">
        <v>23.2</v>
      </c>
      <c r="AWG55" s="699">
        <f t="shared" si="69"/>
        <v>15</v>
      </c>
      <c r="AWH55" s="715">
        <v>3</v>
      </c>
      <c r="AWI55" s="714">
        <v>128</v>
      </c>
      <c r="AWJ55" s="715">
        <v>140</v>
      </c>
      <c r="AWK55" s="715" t="s">
        <v>31</v>
      </c>
      <c r="AWL55" s="715">
        <v>29</v>
      </c>
      <c r="AWM55" s="715">
        <v>36</v>
      </c>
      <c r="AWN55" s="715">
        <v>333</v>
      </c>
      <c r="AWO55" s="715" t="s">
        <v>31</v>
      </c>
      <c r="AWP55" s="715">
        <v>18</v>
      </c>
      <c r="AWQ55" s="715" t="s">
        <v>31</v>
      </c>
      <c r="AWR55" s="715">
        <v>18</v>
      </c>
      <c r="AWS55" s="716">
        <v>0.2</v>
      </c>
      <c r="AWT55" s="699">
        <f t="shared" si="70"/>
        <v>16</v>
      </c>
      <c r="AWU55" s="712">
        <v>0.219</v>
      </c>
      <c r="AWV55" s="699">
        <f t="shared" si="70"/>
        <v>6</v>
      </c>
      <c r="AWW55" s="712" t="s">
        <v>31</v>
      </c>
      <c r="AWX55" s="699" t="str">
        <f t="shared" si="3"/>
        <v>-</v>
      </c>
      <c r="AWY55" s="712">
        <v>4.4999999999999998E-2</v>
      </c>
      <c r="AWZ55" s="699">
        <f t="shared" si="71"/>
        <v>11</v>
      </c>
      <c r="AXA55" s="712">
        <v>0</v>
      </c>
      <c r="AXB55" s="712">
        <v>0.52100000000000002</v>
      </c>
      <c r="AXC55" s="712" t="s">
        <v>31</v>
      </c>
      <c r="AXD55" s="699" t="str">
        <f t="shared" si="4"/>
        <v>-</v>
      </c>
      <c r="AXE55" s="712">
        <v>2.8000000000000001E-2</v>
      </c>
      <c r="AXF55" s="699">
        <f t="shared" si="5"/>
        <v>37</v>
      </c>
      <c r="AXG55" s="712" t="s">
        <v>31</v>
      </c>
      <c r="AXH55" s="699" t="str">
        <f t="shared" si="6"/>
        <v>-</v>
      </c>
      <c r="AXI55" s="712">
        <v>2.8000000000000001E-2</v>
      </c>
      <c r="AXK55" s="3969">
        <v>90.555555555555557</v>
      </c>
      <c r="AXL55" s="3970">
        <v>180</v>
      </c>
      <c r="AXM55" s="715">
        <f t="shared" si="72"/>
        <v>70</v>
      </c>
      <c r="AXN55" s="3969">
        <v>46.188340807174889</v>
      </c>
      <c r="AXO55" s="3970">
        <v>223</v>
      </c>
      <c r="AXP55" s="715">
        <f t="shared" si="73"/>
        <v>11</v>
      </c>
      <c r="AXQ55" s="2024">
        <v>4091</v>
      </c>
      <c r="AXR55" s="2024">
        <v>4108</v>
      </c>
      <c r="AXS55" s="3029">
        <v>0.41382667964946052</v>
      </c>
      <c r="AXT55" s="2024" t="s">
        <v>8059</v>
      </c>
      <c r="AXU55" s="2024">
        <v>629</v>
      </c>
      <c r="AXV55" s="2024">
        <v>624</v>
      </c>
      <c r="AXW55" s="3029">
        <v>0.80128205128204399</v>
      </c>
      <c r="AXX55" s="2024" t="s">
        <v>8059</v>
      </c>
      <c r="AXY55" s="3029">
        <v>15.375213884135908</v>
      </c>
      <c r="AXZ55" s="3029">
        <v>15.189873417721518</v>
      </c>
      <c r="AYA55" s="3029">
        <v>-0.18534046641438984</v>
      </c>
      <c r="AYB55" s="2024" t="s">
        <v>1632</v>
      </c>
      <c r="AYC55" s="2123">
        <v>1920</v>
      </c>
      <c r="AYD55" s="2024">
        <v>1968</v>
      </c>
      <c r="AYE55" s="3029">
        <v>2.4390243902439011</v>
      </c>
      <c r="AYF55" s="2024" t="s">
        <v>8059</v>
      </c>
      <c r="AYG55" s="2024">
        <v>504</v>
      </c>
      <c r="AYH55" s="2024">
        <v>412</v>
      </c>
      <c r="AYI55" s="3029">
        <v>22.330097087378633</v>
      </c>
      <c r="AYJ55" s="2024" t="s">
        <v>8057</v>
      </c>
      <c r="AYK55" s="2024">
        <v>16044</v>
      </c>
      <c r="AYL55" s="2024">
        <v>15643</v>
      </c>
      <c r="AYM55" s="3029">
        <v>2.563446909160632</v>
      </c>
      <c r="AYN55" s="2024" t="s">
        <v>8059</v>
      </c>
      <c r="AYO55" s="2024">
        <v>54642800</v>
      </c>
      <c r="AYP55" s="2024">
        <v>56282089</v>
      </c>
      <c r="AYQ55" s="3029">
        <v>2.9126299842921526</v>
      </c>
      <c r="AYR55" s="2024" t="s">
        <v>8059</v>
      </c>
      <c r="AYS55" s="2024">
        <v>33203800</v>
      </c>
      <c r="AYT55" s="2024">
        <v>30278305</v>
      </c>
      <c r="AYU55" s="3029">
        <v>9.6620170779044656</v>
      </c>
      <c r="AYV55" s="2024" t="s">
        <v>8058</v>
      </c>
      <c r="AYW55" s="2024">
        <v>16250000</v>
      </c>
      <c r="AYX55" s="2024">
        <v>21347284</v>
      </c>
      <c r="AYY55" s="3029">
        <v>23.877904093092127</v>
      </c>
      <c r="AYZ55" s="2024" t="s">
        <v>8057</v>
      </c>
      <c r="AZA55" s="2024">
        <v>77000</v>
      </c>
      <c r="AZB55" s="2024">
        <v>77000</v>
      </c>
      <c r="AZC55" s="3029">
        <v>0</v>
      </c>
      <c r="AZD55" s="2024" t="s">
        <v>8059</v>
      </c>
      <c r="AZE55" s="2024">
        <v>4680000</v>
      </c>
      <c r="AZF55" s="2024">
        <v>4502397</v>
      </c>
      <c r="AZG55" s="3029">
        <v>3.9446321592698297</v>
      </c>
      <c r="AZH55" s="2024" t="s">
        <v>8056</v>
      </c>
      <c r="AZI55" s="2024">
        <v>200000</v>
      </c>
      <c r="AZJ55" s="2024">
        <v>66380</v>
      </c>
      <c r="AZK55" s="3029">
        <v>201.295570955107</v>
      </c>
      <c r="AZL55" s="2024" t="s">
        <v>8057</v>
      </c>
      <c r="AZM55" s="2024">
        <v>0</v>
      </c>
      <c r="AZN55" s="2024">
        <v>0</v>
      </c>
      <c r="AZO55" s="3029" t="s">
        <v>31</v>
      </c>
      <c r="AZP55" s="2024" t="s">
        <v>31</v>
      </c>
      <c r="AZQ55" s="2024">
        <v>0</v>
      </c>
      <c r="AZR55" s="2024">
        <v>0</v>
      </c>
      <c r="AZS55" s="3029" t="s">
        <v>31</v>
      </c>
      <c r="AZT55" s="2024" t="s">
        <v>31</v>
      </c>
      <c r="AZU55" s="2024">
        <v>232000</v>
      </c>
      <c r="AZV55" s="2024">
        <v>10723</v>
      </c>
      <c r="AZW55" s="3029">
        <v>2063.5736267835496</v>
      </c>
      <c r="AZX55" s="2024" t="s">
        <v>8057</v>
      </c>
      <c r="AZY55" s="2123">
        <v>538335000</v>
      </c>
      <c r="AZZ55" s="2024">
        <v>548171919</v>
      </c>
      <c r="BAA55" s="3029">
        <v>1.7944952411909298</v>
      </c>
      <c r="BAB55" s="2024" t="s">
        <v>8059</v>
      </c>
      <c r="BAC55" s="2024">
        <v>117254000</v>
      </c>
      <c r="BAD55" s="2024">
        <v>98928680</v>
      </c>
      <c r="BAE55" s="3029">
        <v>18.523768840340324</v>
      </c>
      <c r="BAF55" s="2024" t="s">
        <v>8057</v>
      </c>
      <c r="BAG55" s="2024">
        <v>611537000</v>
      </c>
      <c r="BAH55" s="2024">
        <v>601848779</v>
      </c>
      <c r="BAI55" s="3029">
        <v>1.609743400343433</v>
      </c>
      <c r="BAJ55" s="2024" t="s">
        <v>8059</v>
      </c>
      <c r="BAK55" s="2123">
        <v>129319000</v>
      </c>
      <c r="BAL55" s="2024">
        <v>130915591</v>
      </c>
      <c r="BAM55" s="3029">
        <v>1.2195575697320891</v>
      </c>
      <c r="BAN55" s="2024" t="s">
        <v>8059</v>
      </c>
      <c r="BAO55" s="2024">
        <v>104020000</v>
      </c>
      <c r="BAP55" s="2024">
        <v>102272913</v>
      </c>
      <c r="BAQ55" s="3029">
        <v>1.7082597422447492</v>
      </c>
      <c r="BAR55" s="2024" t="s">
        <v>8059</v>
      </c>
      <c r="BAS55" s="2024">
        <v>201841000</v>
      </c>
      <c r="BAT55" s="2024">
        <v>216137822</v>
      </c>
      <c r="BAU55" s="3029">
        <v>6.6146784804743675</v>
      </c>
      <c r="BAV55" s="2024" t="s">
        <v>8058</v>
      </c>
      <c r="BAW55" s="2024">
        <v>94992000</v>
      </c>
      <c r="BAX55" s="2024">
        <v>95743149</v>
      </c>
      <c r="BAY55" s="3029">
        <v>0.78454595221219847</v>
      </c>
      <c r="BAZ55" s="2024" t="s">
        <v>8059</v>
      </c>
      <c r="BBA55" s="2024">
        <v>8163000</v>
      </c>
      <c r="BBB55" s="2024">
        <v>3102444</v>
      </c>
      <c r="BBC55" s="3029">
        <v>163.11514406061798</v>
      </c>
      <c r="BBD55" s="2024" t="s">
        <v>8057</v>
      </c>
      <c r="BBE55" s="2123">
        <v>30253000</v>
      </c>
      <c r="BBF55" s="2024">
        <v>23718717</v>
      </c>
      <c r="BBG55" s="3029">
        <v>27.549057564960194</v>
      </c>
      <c r="BBH55" s="2024" t="s">
        <v>8057</v>
      </c>
      <c r="BBI55" s="2024">
        <v>0</v>
      </c>
      <c r="BBJ55" s="2024">
        <v>0</v>
      </c>
      <c r="BBK55" s="3029" t="s">
        <v>31</v>
      </c>
      <c r="BBL55" s="2024" t="s">
        <v>31</v>
      </c>
      <c r="BBM55" s="2024">
        <v>87001000</v>
      </c>
      <c r="BBN55" s="2024">
        <v>75209963</v>
      </c>
      <c r="BBO55" s="3029">
        <v>15.677493419322658</v>
      </c>
      <c r="BBP55" s="2024" t="s">
        <v>8057</v>
      </c>
      <c r="BBQ55" s="2123">
        <v>34271000</v>
      </c>
      <c r="BBR55" s="2024">
        <v>34892582</v>
      </c>
      <c r="BBS55" s="3029">
        <v>1.7814158894861976</v>
      </c>
      <c r="BBT55" s="2024" t="s">
        <v>8059</v>
      </c>
      <c r="BBU55" s="2024">
        <v>7095000</v>
      </c>
      <c r="BBV55" s="2024">
        <v>7989408</v>
      </c>
      <c r="BBW55" s="3029">
        <v>11.194922076829727</v>
      </c>
      <c r="BBX55" s="2024" t="s">
        <v>8057</v>
      </c>
      <c r="BBY55" s="2024">
        <v>32919000</v>
      </c>
      <c r="BBZ55" s="2024">
        <v>31573971</v>
      </c>
      <c r="BCA55" s="3029">
        <v>4.2599298010376856</v>
      </c>
      <c r="BCB55" s="2024" t="s">
        <v>8056</v>
      </c>
      <c r="BCC55" s="2024">
        <v>8293000</v>
      </c>
      <c r="BCD55" s="2024">
        <v>12269200</v>
      </c>
      <c r="BCE55" s="3029">
        <v>32.407980960453813</v>
      </c>
      <c r="BCF55" s="2024" t="s">
        <v>8057</v>
      </c>
      <c r="BCG55" s="2024">
        <v>5665000</v>
      </c>
      <c r="BCH55" s="2024">
        <v>4747306</v>
      </c>
      <c r="BCI55" s="3029">
        <v>19.330837321209131</v>
      </c>
      <c r="BCJ55" s="2024" t="s">
        <v>8057</v>
      </c>
      <c r="BCK55" s="2024">
        <v>162631000</v>
      </c>
      <c r="BCL55" s="2024">
        <v>152057550</v>
      </c>
      <c r="BCM55" s="3029">
        <v>6.9535843501358414</v>
      </c>
      <c r="BCN55" s="2024" t="s">
        <v>8058</v>
      </c>
      <c r="BCO55" s="2024">
        <v>47562000</v>
      </c>
      <c r="BCP55" s="2024">
        <v>43931000</v>
      </c>
      <c r="BCQ55" s="3029">
        <v>8.2652341171382488</v>
      </c>
      <c r="BCR55" s="2024" t="s">
        <v>8058</v>
      </c>
      <c r="BCS55" s="2024">
        <v>65810000</v>
      </c>
      <c r="BCT55" s="2024">
        <v>69451781</v>
      </c>
      <c r="BCU55" s="3029">
        <v>5.2436106714095558</v>
      </c>
      <c r="BCV55" s="2024" t="s">
        <v>8056</v>
      </c>
      <c r="BCW55" s="2024">
        <v>61522000</v>
      </c>
      <c r="BCX55" s="2024">
        <v>60445591</v>
      </c>
      <c r="BCY55" s="3029">
        <v>1.7807899338762212</v>
      </c>
      <c r="BCZ55" s="2024" t="s">
        <v>8059</v>
      </c>
      <c r="BDA55" s="2024">
        <v>35223000</v>
      </c>
      <c r="BDB55" s="2024">
        <v>47997178</v>
      </c>
      <c r="BDC55" s="3029">
        <v>26.614435540356141</v>
      </c>
      <c r="BDD55" s="2024" t="s">
        <v>8057</v>
      </c>
      <c r="BDE55" s="2024">
        <v>0</v>
      </c>
      <c r="BDF55" s="2024">
        <v>0</v>
      </c>
      <c r="BDG55" s="3029" t="s">
        <v>31</v>
      </c>
      <c r="BDH55" s="2024" t="s">
        <v>31</v>
      </c>
      <c r="BDI55" s="2024">
        <v>16294000</v>
      </c>
      <c r="BDJ55" s="2024">
        <v>6398252</v>
      </c>
      <c r="BDK55" s="3029">
        <v>154.66330491515495</v>
      </c>
      <c r="BDL55" s="2024" t="s">
        <v>8057</v>
      </c>
      <c r="BDM55" s="2024">
        <v>44846000</v>
      </c>
      <c r="BDN55" s="2024">
        <v>49165529</v>
      </c>
      <c r="BDO55" s="3029">
        <v>8.7856860037039439</v>
      </c>
      <c r="BDP55" s="2024" t="s">
        <v>8058</v>
      </c>
      <c r="BDQ55" s="2024">
        <v>2143000</v>
      </c>
      <c r="BDR55" s="2024">
        <v>1631316</v>
      </c>
      <c r="BDS55" s="3029">
        <v>31.36633245796645</v>
      </c>
      <c r="BDT55" s="2024" t="s">
        <v>8057</v>
      </c>
      <c r="BDU55" s="2024">
        <v>3398000</v>
      </c>
      <c r="BDV55" s="2024">
        <v>5394785</v>
      </c>
      <c r="BDW55" s="3029">
        <v>37.013245198835541</v>
      </c>
      <c r="BDX55" s="2024" t="s">
        <v>8057</v>
      </c>
      <c r="BDY55" s="2024">
        <v>0</v>
      </c>
      <c r="BDZ55" s="2024">
        <v>0</v>
      </c>
      <c r="BEA55" s="3029" t="s">
        <v>31</v>
      </c>
      <c r="BEB55" s="2024" t="s">
        <v>31</v>
      </c>
      <c r="BEC55" s="2024">
        <v>0</v>
      </c>
      <c r="BED55" s="2024">
        <v>0</v>
      </c>
      <c r="BEE55" s="3029" t="s">
        <v>31</v>
      </c>
      <c r="BEF55" s="2024" t="s">
        <v>31</v>
      </c>
      <c r="BEG55" s="2024">
        <v>0</v>
      </c>
      <c r="BEH55" s="2024">
        <v>249507</v>
      </c>
      <c r="BEI55" s="3029">
        <v>100</v>
      </c>
      <c r="BEJ55" s="2024" t="s">
        <v>8057</v>
      </c>
      <c r="BEK55" s="2024">
        <v>37457000</v>
      </c>
      <c r="BEL55" s="2024">
        <v>7485868</v>
      </c>
      <c r="BEM55" s="3029">
        <v>400.36949622942853</v>
      </c>
      <c r="BEN55" s="2024" t="s">
        <v>8057</v>
      </c>
      <c r="BEO55" s="2024">
        <v>0</v>
      </c>
      <c r="BEP55" s="2024">
        <v>0</v>
      </c>
      <c r="BEQ55" s="3029" t="s">
        <v>31</v>
      </c>
      <c r="BER55" s="2024" t="s">
        <v>31</v>
      </c>
      <c r="BES55" s="2024">
        <v>62702000</v>
      </c>
      <c r="BET55" s="2024">
        <v>66167955</v>
      </c>
      <c r="BEU55" s="3029">
        <v>5.2381171520262342</v>
      </c>
      <c r="BEV55" s="2024" t="s">
        <v>8056</v>
      </c>
      <c r="BEW55" s="2123">
        <v>4092</v>
      </c>
      <c r="BEX55" s="2024">
        <v>4100</v>
      </c>
      <c r="BEY55" s="3029">
        <v>0.19512195121950526</v>
      </c>
      <c r="BEZ55" s="2024" t="s">
        <v>8059</v>
      </c>
      <c r="BFA55" s="2024">
        <v>647</v>
      </c>
      <c r="BFB55" s="2024">
        <v>632</v>
      </c>
      <c r="BFC55" s="3029">
        <v>2.373417721518976</v>
      </c>
      <c r="BFD55" s="2024" t="s">
        <v>8059</v>
      </c>
      <c r="BFE55" s="3029">
        <v>15.811339198435972</v>
      </c>
      <c r="BFF55" s="3029">
        <v>15.414634146341463</v>
      </c>
      <c r="BFG55" s="3029">
        <v>-0.39670505209450901</v>
      </c>
      <c r="BFH55" s="2024" t="s">
        <v>1632</v>
      </c>
      <c r="BFI55" s="2780" t="s">
        <v>1632</v>
      </c>
      <c r="BFJ55" s="1495" t="s">
        <v>1632</v>
      </c>
      <c r="BFK55" s="1495" t="s">
        <v>1632</v>
      </c>
      <c r="BFL55" s="1495" t="s">
        <v>1632</v>
      </c>
      <c r="BFM55" s="1212">
        <v>10</v>
      </c>
      <c r="BFN55" s="1212">
        <v>10</v>
      </c>
      <c r="BFO55" s="1212">
        <v>10</v>
      </c>
      <c r="BFP55" s="1212">
        <v>10</v>
      </c>
      <c r="BFQ55" s="988">
        <f t="shared" si="74"/>
        <v>40</v>
      </c>
      <c r="BFR55" s="988">
        <f t="shared" si="75"/>
        <v>1</v>
      </c>
      <c r="BFS55" s="1993" t="s">
        <v>1632</v>
      </c>
      <c r="BFT55" s="1994" t="s">
        <v>1632</v>
      </c>
      <c r="BFU55" s="1994" t="s">
        <v>1632</v>
      </c>
      <c r="BFV55" s="1994" t="s">
        <v>1625</v>
      </c>
      <c r="BFW55" s="1995">
        <v>5</v>
      </c>
      <c r="BFX55" s="1995">
        <v>5</v>
      </c>
      <c r="BFY55" s="1995">
        <v>5</v>
      </c>
      <c r="BFZ55" s="1995">
        <v>0</v>
      </c>
      <c r="BGA55" s="1303">
        <f t="shared" si="76"/>
        <v>15</v>
      </c>
      <c r="BGB55" s="1303">
        <f t="shared" si="77"/>
        <v>20</v>
      </c>
      <c r="BGC55" s="1993" t="s">
        <v>1625</v>
      </c>
      <c r="BGD55" s="1994" t="s">
        <v>1625</v>
      </c>
      <c r="BGE55" s="1994" t="s">
        <v>1625</v>
      </c>
      <c r="BGF55" s="1994" t="s">
        <v>1625</v>
      </c>
      <c r="BGG55" s="1995">
        <v>0</v>
      </c>
      <c r="BGH55" s="1995">
        <v>0</v>
      </c>
      <c r="BGI55" s="1995">
        <v>0</v>
      </c>
      <c r="BGJ55" s="1995">
        <v>0</v>
      </c>
      <c r="BGK55" s="1303">
        <f t="shared" si="78"/>
        <v>0</v>
      </c>
      <c r="BGL55" s="1303">
        <f t="shared" si="79"/>
        <v>14</v>
      </c>
      <c r="BGM55" s="1993" t="s">
        <v>1632</v>
      </c>
      <c r="BGN55" s="1994" t="s">
        <v>1632</v>
      </c>
      <c r="BGO55" s="1994" t="s">
        <v>1632</v>
      </c>
      <c r="BGP55" s="1994" t="s">
        <v>1632</v>
      </c>
      <c r="BGQ55" s="1995">
        <v>5</v>
      </c>
      <c r="BGR55" s="1995">
        <v>5</v>
      </c>
      <c r="BGS55" s="1995">
        <v>5</v>
      </c>
      <c r="BGT55" s="1995">
        <v>5</v>
      </c>
      <c r="BGU55" s="1303">
        <f t="shared" si="80"/>
        <v>20</v>
      </c>
      <c r="BGV55" s="1303">
        <f t="shared" si="81"/>
        <v>1</v>
      </c>
      <c r="BGW55" s="1993" t="s">
        <v>1632</v>
      </c>
      <c r="BGX55" s="1994" t="s">
        <v>1632</v>
      </c>
      <c r="BGY55" s="1994" t="s">
        <v>1632</v>
      </c>
      <c r="BGZ55" s="1994" t="s">
        <v>1632</v>
      </c>
      <c r="BHA55" s="1995">
        <v>5</v>
      </c>
      <c r="BHB55" s="1995">
        <v>5</v>
      </c>
      <c r="BHC55" s="1995">
        <v>5</v>
      </c>
      <c r="BHD55" s="1995">
        <v>5</v>
      </c>
      <c r="BHE55" s="1303">
        <f t="shared" si="82"/>
        <v>20</v>
      </c>
      <c r="BHF55" s="1303">
        <f t="shared" si="83"/>
        <v>1</v>
      </c>
      <c r="BHG55" s="1993" t="s">
        <v>1632</v>
      </c>
      <c r="BHH55" s="1994" t="s">
        <v>1632</v>
      </c>
      <c r="BHI55" s="1994" t="s">
        <v>1632</v>
      </c>
      <c r="BHJ55" s="1994" t="s">
        <v>1632</v>
      </c>
      <c r="BHK55" s="1995">
        <v>5</v>
      </c>
      <c r="BHL55" s="1995">
        <v>5</v>
      </c>
      <c r="BHM55" s="1995">
        <v>5</v>
      </c>
      <c r="BHN55" s="1995">
        <v>5</v>
      </c>
      <c r="BHO55" s="1303">
        <f t="shared" si="84"/>
        <v>20</v>
      </c>
      <c r="BHP55" s="1303">
        <f t="shared" si="85"/>
        <v>1</v>
      </c>
      <c r="BHQ55" s="1993" t="s">
        <v>1632</v>
      </c>
      <c r="BHR55" s="1994" t="s">
        <v>1632</v>
      </c>
      <c r="BHS55" s="1994" t="s">
        <v>1632</v>
      </c>
      <c r="BHT55" s="1994" t="s">
        <v>1625</v>
      </c>
      <c r="BHU55" s="1995">
        <v>5</v>
      </c>
      <c r="BHV55" s="1995">
        <v>5</v>
      </c>
      <c r="BHW55" s="1995">
        <v>5</v>
      </c>
      <c r="BHX55" s="1995">
        <v>0</v>
      </c>
      <c r="BHY55" s="1303">
        <f t="shared" si="86"/>
        <v>15</v>
      </c>
      <c r="BHZ55" s="1303">
        <f t="shared" si="87"/>
        <v>42</v>
      </c>
      <c r="BIA55" s="1993" t="s">
        <v>1626</v>
      </c>
      <c r="BIB55" s="1994" t="s">
        <v>1625</v>
      </c>
      <c r="BIC55" s="1994" t="s">
        <v>1626</v>
      </c>
      <c r="BID55" s="1994" t="s">
        <v>1626</v>
      </c>
      <c r="BIE55" s="1994" t="s">
        <v>1625</v>
      </c>
      <c r="BIF55" s="4112">
        <f t="shared" si="88"/>
        <v>3</v>
      </c>
      <c r="BIG55" s="1303">
        <f t="shared" si="89"/>
        <v>71</v>
      </c>
      <c r="BIH55" s="2916">
        <v>0</v>
      </c>
      <c r="BII55" s="3967">
        <v>0</v>
      </c>
      <c r="BIJ55" s="1303">
        <f t="shared" si="90"/>
        <v>62</v>
      </c>
      <c r="BIK55" s="2073">
        <v>0</v>
      </c>
      <c r="BIL55" s="1303">
        <v>0</v>
      </c>
      <c r="BIM55" s="1995" t="s">
        <v>81</v>
      </c>
      <c r="BIN55" s="1303" t="str">
        <f t="shared" si="91"/>
        <v>-</v>
      </c>
      <c r="BIO55" s="1993" t="s">
        <v>1625</v>
      </c>
      <c r="BIP55" s="1994" t="s">
        <v>1625</v>
      </c>
      <c r="BIQ55" s="1994" t="s">
        <v>1625</v>
      </c>
      <c r="BIR55" s="1994" t="s">
        <v>1625</v>
      </c>
      <c r="BIS55" s="1994" t="s">
        <v>1625</v>
      </c>
      <c r="BIT55" s="1994" t="s">
        <v>1625</v>
      </c>
      <c r="BIU55" s="1994" t="s">
        <v>1625</v>
      </c>
      <c r="BIV55" s="1994" t="s">
        <v>1625</v>
      </c>
      <c r="BIW55" s="1994" t="s">
        <v>1625</v>
      </c>
      <c r="BIX55" s="1994" t="s">
        <v>1625</v>
      </c>
      <c r="BIY55" s="3617">
        <f t="shared" si="92"/>
        <v>0</v>
      </c>
      <c r="BIZ55" s="2906">
        <f t="shared" si="93"/>
        <v>67</v>
      </c>
      <c r="BJA55" s="3971">
        <v>61</v>
      </c>
      <c r="BJB55" s="3972">
        <v>14.849074975657254</v>
      </c>
      <c r="BJC55" s="3971">
        <v>18</v>
      </c>
      <c r="BJD55" s="3972">
        <v>29.508196721311474</v>
      </c>
      <c r="BJE55" s="3972">
        <v>44</v>
      </c>
      <c r="BJF55" s="3971">
        <v>20</v>
      </c>
      <c r="BJG55" s="3972">
        <v>32.786885245901637</v>
      </c>
      <c r="BJH55" s="3972">
        <v>43</v>
      </c>
      <c r="BJI55" s="3971">
        <v>18</v>
      </c>
      <c r="BJJ55" s="3972">
        <v>29.508196721311474</v>
      </c>
      <c r="BJK55" s="3973">
        <v>34</v>
      </c>
      <c r="BJL55" s="3971">
        <v>55</v>
      </c>
      <c r="BJM55" s="3972">
        <v>13.388510223953261</v>
      </c>
      <c r="BJN55" s="3971">
        <v>0</v>
      </c>
      <c r="BJO55" s="3972">
        <v>0</v>
      </c>
      <c r="BJP55" s="3973">
        <v>35</v>
      </c>
      <c r="BJQ55" s="3971">
        <v>3814</v>
      </c>
      <c r="BJR55" s="3972">
        <v>928.43232716650436</v>
      </c>
      <c r="BJS55" s="3971">
        <v>0</v>
      </c>
      <c r="BJT55" s="3972">
        <v>0</v>
      </c>
      <c r="BJU55" s="3973">
        <v>28</v>
      </c>
      <c r="BJV55" s="2074">
        <v>2</v>
      </c>
      <c r="BJW55" s="1303">
        <f t="shared" si="7"/>
        <v>58</v>
      </c>
      <c r="BJX55" s="1993" t="s">
        <v>1632</v>
      </c>
      <c r="BJY55" s="1994" t="s">
        <v>1632</v>
      </c>
      <c r="BJZ55" s="1495" t="s">
        <v>1625</v>
      </c>
      <c r="BKA55" s="1495" t="s">
        <v>1625</v>
      </c>
      <c r="BKB55" s="1212">
        <v>5</v>
      </c>
      <c r="BKC55" s="1212">
        <v>5</v>
      </c>
      <c r="BKD55" s="1212">
        <v>0</v>
      </c>
      <c r="BKE55" s="1212">
        <v>0</v>
      </c>
      <c r="BKF55" s="988">
        <f t="shared" si="94"/>
        <v>10</v>
      </c>
      <c r="BKG55" s="988">
        <f t="shared" si="95"/>
        <v>24</v>
      </c>
      <c r="BKH55" s="2780" t="s">
        <v>1632</v>
      </c>
      <c r="BKI55" s="1495" t="s">
        <v>1632</v>
      </c>
      <c r="BKJ55" s="1495" t="s">
        <v>1625</v>
      </c>
      <c r="BKK55" s="1495" t="s">
        <v>1625</v>
      </c>
      <c r="BKL55" s="1212">
        <v>5</v>
      </c>
      <c r="BKM55" s="1212">
        <v>5</v>
      </c>
      <c r="BKN55" s="1212">
        <v>0</v>
      </c>
      <c r="BKO55" s="1212">
        <v>0</v>
      </c>
      <c r="BKP55" s="988">
        <f t="shared" si="96"/>
        <v>10</v>
      </c>
      <c r="BKQ55" s="988">
        <f t="shared" si="97"/>
        <v>15</v>
      </c>
      <c r="BKR55" s="2780" t="s">
        <v>1625</v>
      </c>
      <c r="BKS55" s="1495" t="s">
        <v>1625</v>
      </c>
      <c r="BKT55" s="1495" t="s">
        <v>1625</v>
      </c>
      <c r="BKU55" s="1495" t="s">
        <v>1625</v>
      </c>
      <c r="BKV55" s="1212">
        <v>0</v>
      </c>
      <c r="BKW55" s="1212">
        <v>0</v>
      </c>
      <c r="BKX55" s="1212">
        <v>0</v>
      </c>
      <c r="BKY55" s="1212">
        <v>0</v>
      </c>
      <c r="BKZ55" s="988">
        <f t="shared" si="98"/>
        <v>0</v>
      </c>
      <c r="BLA55" s="988">
        <f t="shared" si="99"/>
        <v>42</v>
      </c>
      <c r="BLB55" s="3971">
        <v>4</v>
      </c>
      <c r="BLC55" s="3972">
        <v>0.97370983446932813</v>
      </c>
      <c r="BLD55" s="3973">
        <v>46</v>
      </c>
      <c r="BLE55" s="3971">
        <v>0</v>
      </c>
      <c r="BLF55" s="3972">
        <v>0</v>
      </c>
      <c r="BLG55" s="3973">
        <v>14</v>
      </c>
      <c r="BLH55" s="3971">
        <v>3</v>
      </c>
      <c r="BLI55" s="3972">
        <v>0.73028237585199607</v>
      </c>
      <c r="BLJ55" s="3973">
        <v>26</v>
      </c>
      <c r="BLK55" s="3971">
        <v>1</v>
      </c>
      <c r="BLL55" s="3972">
        <v>0.24342745861733203</v>
      </c>
      <c r="BLM55" s="3973">
        <v>33</v>
      </c>
      <c r="BLN55" s="3971">
        <v>0</v>
      </c>
      <c r="BLO55" s="3972">
        <v>0</v>
      </c>
      <c r="BLP55" s="3973">
        <v>58</v>
      </c>
      <c r="BLQ55" s="3971">
        <v>0</v>
      </c>
      <c r="BLR55" s="3972">
        <v>0</v>
      </c>
      <c r="BLS55" s="3973">
        <v>13</v>
      </c>
      <c r="BLT55" s="3971">
        <v>0</v>
      </c>
      <c r="BLU55" s="3972">
        <v>0</v>
      </c>
      <c r="BLV55" s="3973">
        <v>14</v>
      </c>
      <c r="BLW55" s="3971">
        <v>0</v>
      </c>
      <c r="BLX55" s="3972">
        <v>0</v>
      </c>
      <c r="BLY55" s="3973">
        <v>42</v>
      </c>
      <c r="BLZ55" s="2782">
        <v>6</v>
      </c>
      <c r="BMA55" s="2773">
        <v>1.4605647517039921</v>
      </c>
      <c r="BMB55" s="988">
        <v>21</v>
      </c>
      <c r="BMC55" s="2782">
        <v>2</v>
      </c>
      <c r="BMD55" s="2773">
        <v>0.48685491723466406</v>
      </c>
      <c r="BME55" s="988">
        <v>48</v>
      </c>
      <c r="BMF55" s="2782">
        <v>1</v>
      </c>
      <c r="BMG55" s="2773">
        <v>0.24342745861733203</v>
      </c>
      <c r="BMH55" s="988">
        <v>4</v>
      </c>
      <c r="BMI55" s="2782">
        <v>0</v>
      </c>
      <c r="BMJ55" s="2773">
        <v>0</v>
      </c>
      <c r="BMK55" s="988">
        <v>18</v>
      </c>
      <c r="BML55" s="2782">
        <v>0</v>
      </c>
      <c r="BMM55" s="2773">
        <v>0</v>
      </c>
      <c r="BMN55" s="988">
        <v>10</v>
      </c>
      <c r="BMO55" s="2782">
        <v>0</v>
      </c>
      <c r="BMP55" s="2773">
        <v>0</v>
      </c>
      <c r="BMQ55" s="988">
        <v>2</v>
      </c>
      <c r="BMR55" s="2782">
        <v>13</v>
      </c>
      <c r="BMS55" s="2773">
        <v>3.1645569620253164</v>
      </c>
      <c r="BMT55" s="988">
        <v>15</v>
      </c>
      <c r="BMU55" s="2782">
        <v>9</v>
      </c>
      <c r="BMV55" s="2773">
        <v>2.1908471275559886</v>
      </c>
      <c r="BMW55" s="988">
        <v>9</v>
      </c>
      <c r="BMX55" s="2782">
        <v>1</v>
      </c>
      <c r="BMY55" s="2773">
        <v>0.24342745861733203</v>
      </c>
      <c r="BMZ55" s="988">
        <v>11</v>
      </c>
      <c r="BNA55" s="2782">
        <v>0</v>
      </c>
      <c r="BNB55" s="2773">
        <v>0</v>
      </c>
      <c r="BNC55" s="988">
        <v>28</v>
      </c>
      <c r="BND55" s="2782">
        <v>0</v>
      </c>
      <c r="BNE55" s="2773">
        <v>0</v>
      </c>
      <c r="BNF55" s="988">
        <v>4</v>
      </c>
      <c r="BNG55" s="2782">
        <v>0</v>
      </c>
      <c r="BNH55" s="2773">
        <v>0</v>
      </c>
      <c r="BNI55" s="988">
        <v>19</v>
      </c>
      <c r="BNJ55" s="2782">
        <v>0</v>
      </c>
      <c r="BNK55" s="2773">
        <v>0</v>
      </c>
      <c r="BNL55" s="988">
        <v>30</v>
      </c>
      <c r="BNM55" s="2782">
        <v>0</v>
      </c>
      <c r="BNN55" s="2773">
        <v>0</v>
      </c>
      <c r="BNO55" s="988">
        <v>5</v>
      </c>
      <c r="BNQ55" s="729">
        <v>110</v>
      </c>
      <c r="BNR55" s="729">
        <v>33</v>
      </c>
      <c r="BNS55" s="729">
        <v>4135</v>
      </c>
      <c r="BNT55" s="729">
        <v>26.602176541717046</v>
      </c>
      <c r="BNU55" s="729">
        <v>7.9806529625151139</v>
      </c>
      <c r="BNV55" s="4113">
        <v>19</v>
      </c>
      <c r="BNW55" s="4113">
        <v>60</v>
      </c>
    </row>
    <row r="56" spans="1:1739" ht="13" x14ac:dyDescent="0.2">
      <c r="A56" s="696" t="s">
        <v>1796</v>
      </c>
      <c r="B56" s="697" t="s">
        <v>1797</v>
      </c>
      <c r="C56" s="697" t="s">
        <v>1646</v>
      </c>
      <c r="D56" s="697" t="s">
        <v>1646</v>
      </c>
      <c r="E56" s="697" t="s">
        <v>1638</v>
      </c>
      <c r="F56" s="698" t="s">
        <v>1798</v>
      </c>
      <c r="G56" s="699" t="s">
        <v>1918</v>
      </c>
      <c r="H56" s="700">
        <v>28</v>
      </c>
      <c r="I56" s="703">
        <v>6.75</v>
      </c>
      <c r="J56" s="699">
        <f t="shared" si="8"/>
        <v>73</v>
      </c>
      <c r="K56" s="702">
        <v>29</v>
      </c>
      <c r="L56" s="703">
        <v>6.7</v>
      </c>
      <c r="M56" s="710">
        <f t="shared" si="9"/>
        <v>74</v>
      </c>
      <c r="N56" s="712">
        <f t="shared" si="10"/>
        <v>-4.9999999999999822E-2</v>
      </c>
      <c r="O56" s="702">
        <v>39</v>
      </c>
      <c r="P56" s="703">
        <v>6.85</v>
      </c>
      <c r="Q56" s="710">
        <f t="shared" si="11"/>
        <v>75</v>
      </c>
      <c r="R56" s="712">
        <f t="shared" si="12"/>
        <v>0.14999999999999947</v>
      </c>
      <c r="S56" s="702">
        <v>172</v>
      </c>
      <c r="T56" s="703">
        <v>5.87</v>
      </c>
      <c r="U56" s="699">
        <f t="shared" si="100"/>
        <v>69</v>
      </c>
      <c r="V56" s="702">
        <v>110</v>
      </c>
      <c r="W56" s="703">
        <v>5.91</v>
      </c>
      <c r="X56" s="710">
        <f t="shared" si="0"/>
        <v>72</v>
      </c>
      <c r="Y56" s="712">
        <f t="shared" si="13"/>
        <v>4.0000000000000036E-2</v>
      </c>
      <c r="Z56" s="702">
        <v>115</v>
      </c>
      <c r="AA56" s="703">
        <v>5.8173913043478258</v>
      </c>
      <c r="AB56" s="710">
        <f t="shared" si="101"/>
        <v>74</v>
      </c>
      <c r="AC56" s="712">
        <f t="shared" si="14"/>
        <v>-9.2608695652174333E-2</v>
      </c>
      <c r="AD56" s="706">
        <v>94</v>
      </c>
      <c r="AE56" s="701">
        <v>5.5744680851063828</v>
      </c>
      <c r="AF56" s="702">
        <v>21</v>
      </c>
      <c r="AG56" s="704">
        <v>6.9047619047619051</v>
      </c>
      <c r="AH56" s="705">
        <f t="shared" si="102"/>
        <v>9</v>
      </c>
      <c r="AI56" s="707">
        <v>56</v>
      </c>
      <c r="AJ56" s="704">
        <v>5.9821428571428568</v>
      </c>
      <c r="AK56" s="705">
        <f t="shared" si="103"/>
        <v>62</v>
      </c>
      <c r="AL56" s="702">
        <v>38</v>
      </c>
      <c r="AM56" s="704">
        <v>4.9736842105263159</v>
      </c>
      <c r="AN56" s="1595">
        <f t="shared" si="104"/>
        <v>74</v>
      </c>
      <c r="AO56" s="4086"/>
      <c r="AP56" s="717">
        <v>78.3</v>
      </c>
      <c r="AQ56" s="705">
        <v>73</v>
      </c>
      <c r="AR56" s="709">
        <v>84.8</v>
      </c>
      <c r="AS56" s="705">
        <v>44</v>
      </c>
      <c r="AT56" s="709">
        <v>0.39999999999999147</v>
      </c>
      <c r="AU56" s="701">
        <v>-0.10000000000000853</v>
      </c>
      <c r="AV56" s="702">
        <v>85</v>
      </c>
      <c r="AW56" s="715">
        <f t="shared" si="15"/>
        <v>16</v>
      </c>
      <c r="AX56" s="710">
        <v>75</v>
      </c>
      <c r="AY56" s="715">
        <f t="shared" si="16"/>
        <v>31</v>
      </c>
      <c r="AZ56" s="702">
        <v>180</v>
      </c>
      <c r="BA56" s="711">
        <f t="shared" si="105"/>
        <v>30</v>
      </c>
      <c r="BB56" s="702">
        <v>210</v>
      </c>
      <c r="BC56" s="726">
        <v>39</v>
      </c>
      <c r="BD56" s="702">
        <v>40</v>
      </c>
      <c r="BE56" s="703">
        <v>32.5</v>
      </c>
      <c r="BF56" s="705">
        <f t="shared" si="17"/>
        <v>60</v>
      </c>
      <c r="BG56" s="702">
        <v>40</v>
      </c>
      <c r="BH56" s="703">
        <v>10</v>
      </c>
      <c r="BI56" s="705">
        <f t="shared" si="18"/>
        <v>9</v>
      </c>
      <c r="BJ56" s="702">
        <v>40</v>
      </c>
      <c r="BK56" s="703">
        <v>45</v>
      </c>
      <c r="BL56" s="705">
        <f t="shared" si="19"/>
        <v>29</v>
      </c>
      <c r="BM56" s="702">
        <v>40</v>
      </c>
      <c r="BN56" s="703">
        <v>10</v>
      </c>
      <c r="BO56" s="705">
        <v>4</v>
      </c>
      <c r="BP56" s="702">
        <v>37</v>
      </c>
      <c r="BQ56" s="703">
        <v>5.4054054054054053</v>
      </c>
      <c r="BR56" s="705">
        <v>77</v>
      </c>
      <c r="BS56" s="702">
        <v>40</v>
      </c>
      <c r="BT56" s="703">
        <v>22.5</v>
      </c>
      <c r="BU56" s="705">
        <v>6</v>
      </c>
      <c r="BV56" s="702">
        <v>22</v>
      </c>
      <c r="BW56" s="703">
        <v>68.181818181818173</v>
      </c>
      <c r="BX56" s="705">
        <f t="shared" si="20"/>
        <v>72</v>
      </c>
      <c r="BY56" s="702">
        <v>22</v>
      </c>
      <c r="BZ56" s="703">
        <v>77.272727272727266</v>
      </c>
      <c r="CA56" s="705">
        <f t="shared" si="21"/>
        <v>56</v>
      </c>
      <c r="CB56" s="702">
        <v>21</v>
      </c>
      <c r="CC56" s="703">
        <v>33.333333333333329</v>
      </c>
      <c r="CD56" s="705">
        <f t="shared" si="22"/>
        <v>2</v>
      </c>
      <c r="CE56" s="702">
        <v>21</v>
      </c>
      <c r="CF56" s="703">
        <v>19.047619047619047</v>
      </c>
      <c r="CG56" s="705">
        <v>5</v>
      </c>
      <c r="CH56" s="702">
        <v>19</v>
      </c>
      <c r="CI56" s="703">
        <v>15.789473684210526</v>
      </c>
      <c r="CJ56" s="705">
        <f t="shared" si="106"/>
        <v>73</v>
      </c>
      <c r="CK56" s="702">
        <v>22</v>
      </c>
      <c r="CL56" s="703">
        <v>40.909090909090914</v>
      </c>
      <c r="CM56" s="705">
        <f t="shared" si="23"/>
        <v>18</v>
      </c>
      <c r="CN56" s="709">
        <v>12.6</v>
      </c>
      <c r="CO56" s="726">
        <v>14</v>
      </c>
      <c r="CP56" s="703">
        <v>1.5</v>
      </c>
      <c r="CQ56" s="703">
        <v>4.3</v>
      </c>
      <c r="CR56" s="704">
        <v>6.9</v>
      </c>
      <c r="CS56" s="709">
        <v>12.7</v>
      </c>
      <c r="CT56" s="701">
        <v>12</v>
      </c>
      <c r="CU56" s="712">
        <v>18.899999999999999</v>
      </c>
      <c r="CV56" s="729">
        <f t="shared" si="24"/>
        <v>66</v>
      </c>
      <c r="CW56" s="712">
        <v>1.8</v>
      </c>
      <c r="CX56" s="712">
        <v>6.5</v>
      </c>
      <c r="CY56" s="712">
        <v>10.6</v>
      </c>
      <c r="CZ56" s="714">
        <v>75</v>
      </c>
      <c r="DA56" s="985">
        <v>84</v>
      </c>
      <c r="DB56" s="729">
        <v>39</v>
      </c>
      <c r="DC56" s="715">
        <v>13</v>
      </c>
      <c r="DD56" s="985">
        <v>82</v>
      </c>
      <c r="DE56" s="729">
        <v>66</v>
      </c>
      <c r="DF56" s="715">
        <v>42</v>
      </c>
      <c r="DG56" s="712">
        <v>86</v>
      </c>
      <c r="DH56" s="729">
        <v>20</v>
      </c>
      <c r="DI56" s="715">
        <v>20</v>
      </c>
      <c r="DJ56" s="712">
        <v>87</v>
      </c>
      <c r="DK56" s="729">
        <v>11</v>
      </c>
      <c r="DL56" s="716">
        <v>23.333333333333332</v>
      </c>
      <c r="DM56" s="710">
        <v>40</v>
      </c>
      <c r="DN56" s="715">
        <v>30</v>
      </c>
      <c r="DO56" s="717">
        <v>76.666666666666671</v>
      </c>
      <c r="DP56" s="710">
        <v>37</v>
      </c>
      <c r="DQ56" s="703">
        <v>0</v>
      </c>
      <c r="DR56" s="705">
        <v>18</v>
      </c>
      <c r="DS56" s="709">
        <v>69.230769230769226</v>
      </c>
      <c r="DT56" s="721">
        <v>39</v>
      </c>
      <c r="DU56" s="703">
        <v>0</v>
      </c>
      <c r="DV56" s="705">
        <v>17</v>
      </c>
      <c r="DW56" s="718">
        <v>70.588235294117652</v>
      </c>
      <c r="DX56" s="705">
        <v>29</v>
      </c>
      <c r="DY56" s="703">
        <v>0</v>
      </c>
      <c r="DZ56" s="705">
        <v>53</v>
      </c>
      <c r="EA56" s="702">
        <v>34</v>
      </c>
      <c r="EB56" s="719">
        <v>82.35294117647058</v>
      </c>
      <c r="EC56" s="705">
        <f t="shared" si="1"/>
        <v>5</v>
      </c>
      <c r="ED56" s="702">
        <v>19</v>
      </c>
      <c r="EE56" s="719">
        <v>42.105263157894733</v>
      </c>
      <c r="EF56" s="705">
        <v>66</v>
      </c>
      <c r="EG56" s="702">
        <v>33</v>
      </c>
      <c r="EH56" s="720">
        <v>66.666666666666657</v>
      </c>
      <c r="EI56" s="705">
        <v>12</v>
      </c>
      <c r="EJ56" s="768">
        <v>31</v>
      </c>
      <c r="EK56" s="3956">
        <v>2.25</v>
      </c>
      <c r="EL56" s="3957">
        <v>2</v>
      </c>
      <c r="EM56" s="3958">
        <v>6.4516129032258061</v>
      </c>
      <c r="EN56" s="770">
        <v>62</v>
      </c>
      <c r="EO56" s="768">
        <v>34</v>
      </c>
      <c r="EP56" s="1583">
        <v>1.0714285714285714</v>
      </c>
      <c r="EQ56" s="2356">
        <v>66</v>
      </c>
      <c r="ER56" s="3958">
        <v>20.588235294117645</v>
      </c>
      <c r="ES56" s="770">
        <v>31</v>
      </c>
      <c r="ET56" s="768">
        <v>33</v>
      </c>
      <c r="EU56" s="1583">
        <v>1.4</v>
      </c>
      <c r="EV56" s="2356">
        <v>3</v>
      </c>
      <c r="EW56" s="3958">
        <v>15.151515151515152</v>
      </c>
      <c r="EX56" s="770">
        <v>58</v>
      </c>
      <c r="EY56" s="3974">
        <v>29</v>
      </c>
      <c r="EZ56" s="1583">
        <v>0</v>
      </c>
      <c r="FA56" s="2356">
        <v>73</v>
      </c>
      <c r="FB56" s="3966">
        <v>0</v>
      </c>
      <c r="FC56" s="3975">
        <v>73</v>
      </c>
      <c r="FD56" s="768">
        <v>30</v>
      </c>
      <c r="FE56" s="3957">
        <v>2.25</v>
      </c>
      <c r="FF56" s="3957">
        <v>3</v>
      </c>
      <c r="FG56" s="3958">
        <v>6.666666666666667</v>
      </c>
      <c r="FH56" s="770">
        <v>35</v>
      </c>
      <c r="FI56" s="3965">
        <v>32</v>
      </c>
      <c r="FJ56" s="3957">
        <v>1.6666666666666667</v>
      </c>
      <c r="FK56" s="3957">
        <v>3</v>
      </c>
      <c r="FL56" s="3966">
        <v>9.375</v>
      </c>
      <c r="FM56" s="3965">
        <v>4</v>
      </c>
      <c r="FN56" s="768">
        <v>30</v>
      </c>
      <c r="FO56" s="3957">
        <v>0.5</v>
      </c>
      <c r="FP56" s="3957">
        <v>51</v>
      </c>
      <c r="FQ56" s="3958">
        <v>3.3333333333333335</v>
      </c>
      <c r="FR56" s="770">
        <v>64</v>
      </c>
      <c r="FS56" s="768">
        <v>29</v>
      </c>
      <c r="FT56" s="3957">
        <v>3.21875</v>
      </c>
      <c r="FU56" s="3957">
        <v>20</v>
      </c>
      <c r="FV56" s="3958">
        <v>55.172413793103445</v>
      </c>
      <c r="FW56" s="770">
        <v>2</v>
      </c>
      <c r="FX56" s="714">
        <v>22</v>
      </c>
      <c r="FY56" s="725">
        <v>4.5454545454545459</v>
      </c>
      <c r="FZ56" s="715">
        <v>74</v>
      </c>
      <c r="GA56" s="702">
        <v>21</v>
      </c>
      <c r="GB56" s="727">
        <v>0</v>
      </c>
      <c r="GC56" s="726">
        <v>62</v>
      </c>
      <c r="GD56" s="720">
        <v>0</v>
      </c>
      <c r="GE56" s="705">
        <v>62</v>
      </c>
      <c r="GF56" s="702">
        <v>21</v>
      </c>
      <c r="GG56" s="712">
        <v>1</v>
      </c>
      <c r="GH56" s="729">
        <v>37</v>
      </c>
      <c r="GI56" s="720">
        <v>4.7619047619047619</v>
      </c>
      <c r="GJ56" s="705">
        <v>30</v>
      </c>
      <c r="GK56" s="702">
        <v>20</v>
      </c>
      <c r="GL56" s="712">
        <v>0</v>
      </c>
      <c r="GM56" s="729">
        <v>66</v>
      </c>
      <c r="GN56" s="720">
        <v>0</v>
      </c>
      <c r="GO56" s="705">
        <v>66</v>
      </c>
      <c r="GP56" s="702">
        <v>21</v>
      </c>
      <c r="GQ56" s="712">
        <v>0</v>
      </c>
      <c r="GR56" s="729">
        <v>56</v>
      </c>
      <c r="GS56" s="720">
        <v>0</v>
      </c>
      <c r="GT56" s="705">
        <v>56</v>
      </c>
      <c r="GU56" s="702">
        <v>21</v>
      </c>
      <c r="GV56" s="726">
        <v>0</v>
      </c>
      <c r="GW56" s="726">
        <v>72</v>
      </c>
      <c r="GX56" s="720">
        <v>0</v>
      </c>
      <c r="GY56" s="705">
        <v>72</v>
      </c>
      <c r="GZ56" s="702">
        <v>21</v>
      </c>
      <c r="HA56" s="726">
        <v>0</v>
      </c>
      <c r="HB56" s="726">
        <v>44</v>
      </c>
      <c r="HC56" s="720">
        <v>0</v>
      </c>
      <c r="HD56" s="705">
        <v>44</v>
      </c>
      <c r="HE56" s="702">
        <v>22</v>
      </c>
      <c r="HF56" s="726">
        <v>0</v>
      </c>
      <c r="HG56" s="726">
        <v>47</v>
      </c>
      <c r="HH56" s="720">
        <v>0</v>
      </c>
      <c r="HI56" s="705">
        <v>47</v>
      </c>
      <c r="HJ56" s="702">
        <v>21</v>
      </c>
      <c r="HK56" s="726">
        <v>0</v>
      </c>
      <c r="HL56" s="726">
        <v>56</v>
      </c>
      <c r="HM56" s="720">
        <v>0</v>
      </c>
      <c r="HN56" s="705">
        <v>56</v>
      </c>
      <c r="HO56" s="709">
        <v>25</v>
      </c>
      <c r="HP56" s="703">
        <v>10.714285714285714</v>
      </c>
      <c r="HQ56" s="703">
        <v>64.285714285714292</v>
      </c>
      <c r="HR56" s="703">
        <v>17.857142857142858</v>
      </c>
      <c r="HS56" s="1299">
        <v>14.285714285714285</v>
      </c>
      <c r="HT56" s="1299">
        <v>17.857142857142858</v>
      </c>
      <c r="HU56" s="1299">
        <v>64.285714285714292</v>
      </c>
      <c r="HV56" s="1299">
        <v>7.1428571428571423</v>
      </c>
      <c r="HW56" s="1299">
        <v>50</v>
      </c>
      <c r="HX56" s="1300">
        <v>28</v>
      </c>
      <c r="HY56" s="709">
        <v>19.873817034700316</v>
      </c>
      <c r="HZ56" s="709">
        <v>3.4700315457413247</v>
      </c>
      <c r="IA56" s="709">
        <v>66.246056782334378</v>
      </c>
      <c r="IB56" s="709">
        <v>30.5993690851735</v>
      </c>
      <c r="IC56" s="709">
        <v>8.8328075709779181</v>
      </c>
      <c r="ID56" s="709">
        <v>41.640378548895903</v>
      </c>
      <c r="IE56" s="709">
        <v>58.359621451104104</v>
      </c>
      <c r="IF56" s="709">
        <v>2.5236593059936907</v>
      </c>
      <c r="IG56" s="709">
        <v>57.728706624605678</v>
      </c>
      <c r="IH56" s="1300">
        <v>317</v>
      </c>
      <c r="II56" s="1265">
        <v>0</v>
      </c>
      <c r="IJ56" s="1266">
        <v>1</v>
      </c>
      <c r="IK56" s="1266">
        <v>4</v>
      </c>
      <c r="IL56" s="1266">
        <v>3</v>
      </c>
      <c r="IM56" s="1266">
        <v>1</v>
      </c>
      <c r="IN56" s="1266">
        <v>0</v>
      </c>
      <c r="IO56" s="1266" t="s">
        <v>31</v>
      </c>
      <c r="IP56" s="1266">
        <v>2</v>
      </c>
      <c r="IQ56" s="1267">
        <v>13</v>
      </c>
      <c r="IR56" s="1268">
        <v>10</v>
      </c>
      <c r="IS56" s="1269">
        <v>1</v>
      </c>
      <c r="IT56" s="1269">
        <v>2</v>
      </c>
      <c r="IU56" s="1269">
        <v>9</v>
      </c>
      <c r="IV56" s="1269">
        <v>0</v>
      </c>
      <c r="IW56" s="1269">
        <v>0</v>
      </c>
      <c r="IX56" s="1269" t="s">
        <v>31</v>
      </c>
      <c r="IY56" s="1269">
        <v>12</v>
      </c>
      <c r="IZ56" s="1267">
        <v>42</v>
      </c>
      <c r="JA56" s="1268">
        <v>2</v>
      </c>
      <c r="JB56" s="1269">
        <v>3</v>
      </c>
      <c r="JC56" s="1269">
        <v>1</v>
      </c>
      <c r="JD56" s="1269">
        <v>4</v>
      </c>
      <c r="JE56" s="1269">
        <v>1</v>
      </c>
      <c r="JF56" s="1269">
        <v>0</v>
      </c>
      <c r="JG56" s="1269" t="s">
        <v>31</v>
      </c>
      <c r="JH56" s="1269">
        <v>6</v>
      </c>
      <c r="JI56" s="1270">
        <v>20</v>
      </c>
      <c r="JJ56" s="1268">
        <v>0</v>
      </c>
      <c r="JK56" s="1269">
        <v>7.6923076923076925</v>
      </c>
      <c r="JL56" s="1269">
        <v>30.76923076923077</v>
      </c>
      <c r="JM56" s="1269">
        <v>23.076923076923077</v>
      </c>
      <c r="JN56" s="1269">
        <v>7.6923076923076925</v>
      </c>
      <c r="JO56" s="1269">
        <v>0</v>
      </c>
      <c r="JP56" s="1269" t="s">
        <v>31</v>
      </c>
      <c r="JQ56" s="1269">
        <v>15.384615384615385</v>
      </c>
      <c r="JR56" s="1270">
        <v>100</v>
      </c>
      <c r="JS56" s="1268">
        <v>23.809523809523807</v>
      </c>
      <c r="JT56" s="1269">
        <v>2.3809523809523809</v>
      </c>
      <c r="JU56" s="1269">
        <v>4.7619047619047619</v>
      </c>
      <c r="JV56" s="1269">
        <v>21.428571428571427</v>
      </c>
      <c r="JW56" s="1269">
        <v>0</v>
      </c>
      <c r="JX56" s="1269">
        <v>0</v>
      </c>
      <c r="JY56" s="1269" t="s">
        <v>31</v>
      </c>
      <c r="JZ56" s="1269">
        <v>28.571428571428569</v>
      </c>
      <c r="KA56" s="1270">
        <v>100</v>
      </c>
      <c r="KB56" s="1268">
        <v>10</v>
      </c>
      <c r="KC56" s="1269">
        <v>15</v>
      </c>
      <c r="KD56" s="1269">
        <v>5</v>
      </c>
      <c r="KE56" s="1269">
        <v>20</v>
      </c>
      <c r="KF56" s="1269">
        <v>5</v>
      </c>
      <c r="KG56" s="1269">
        <v>0</v>
      </c>
      <c r="KH56" s="1269" t="s">
        <v>31</v>
      </c>
      <c r="KI56" s="1269">
        <v>30</v>
      </c>
      <c r="KJ56" s="1270">
        <v>100</v>
      </c>
      <c r="KK56" s="718">
        <v>59.530791788856305</v>
      </c>
      <c r="KL56" s="705">
        <v>14</v>
      </c>
      <c r="KM56" s="718">
        <v>67.924528301886795</v>
      </c>
      <c r="KN56" s="705">
        <v>37</v>
      </c>
      <c r="KO56" s="725">
        <v>8.2505729564553096</v>
      </c>
      <c r="KP56" s="715">
        <v>8</v>
      </c>
      <c r="KQ56" s="725">
        <v>0</v>
      </c>
      <c r="KR56" s="715">
        <v>27</v>
      </c>
      <c r="KS56" s="725">
        <v>31.853972798854691</v>
      </c>
      <c r="KT56" s="715">
        <v>3</v>
      </c>
      <c r="KU56" s="725">
        <v>20.838020247469068</v>
      </c>
      <c r="KV56" s="715">
        <v>7</v>
      </c>
      <c r="KW56" s="725">
        <v>14.285714285714285</v>
      </c>
      <c r="KX56" s="715">
        <v>16</v>
      </c>
      <c r="KY56" s="715">
        <v>36.19744058500914</v>
      </c>
      <c r="KZ56" s="715">
        <v>3</v>
      </c>
      <c r="LA56" s="728">
        <v>30</v>
      </c>
      <c r="LB56" s="729">
        <v>10</v>
      </c>
      <c r="LC56" s="729">
        <v>10</v>
      </c>
      <c r="LD56" s="729">
        <v>20</v>
      </c>
      <c r="LE56" s="729">
        <v>0</v>
      </c>
      <c r="LF56" s="730">
        <v>70</v>
      </c>
      <c r="LG56" s="734">
        <v>54</v>
      </c>
      <c r="LH56" s="728">
        <v>0</v>
      </c>
      <c r="LI56" s="729">
        <v>0</v>
      </c>
      <c r="LJ56" s="706">
        <v>0</v>
      </c>
      <c r="LK56" s="705">
        <v>41</v>
      </c>
      <c r="LL56" s="1372" t="s">
        <v>1625</v>
      </c>
      <c r="LM56" s="976" t="s">
        <v>1625</v>
      </c>
      <c r="LN56" s="976" t="s">
        <v>1625</v>
      </c>
      <c r="LO56" s="976" t="s">
        <v>1625</v>
      </c>
      <c r="LP56" s="729">
        <v>0</v>
      </c>
      <c r="LQ56" s="1023">
        <v>59</v>
      </c>
      <c r="LR56" s="1372" t="s">
        <v>1625</v>
      </c>
      <c r="LS56" s="976" t="s">
        <v>1625</v>
      </c>
      <c r="LT56" s="976" t="s">
        <v>1625</v>
      </c>
      <c r="LU56" s="976" t="s">
        <v>1625</v>
      </c>
      <c r="LV56" s="729">
        <v>0</v>
      </c>
      <c r="LW56" s="1023">
        <v>41</v>
      </c>
      <c r="LX56" s="1372" t="s">
        <v>1632</v>
      </c>
      <c r="LY56" s="976" t="s">
        <v>1632</v>
      </c>
      <c r="LZ56" s="976" t="s">
        <v>1625</v>
      </c>
      <c r="MA56" s="976" t="s">
        <v>1625</v>
      </c>
      <c r="MB56" s="729">
        <v>30</v>
      </c>
      <c r="MC56" s="1023">
        <v>46</v>
      </c>
      <c r="MD56" s="1372" t="s">
        <v>1632</v>
      </c>
      <c r="ME56" s="976" t="s">
        <v>1632</v>
      </c>
      <c r="MF56" s="976" t="s">
        <v>1625</v>
      </c>
      <c r="MG56" s="976" t="s">
        <v>1625</v>
      </c>
      <c r="MH56" s="729">
        <v>20</v>
      </c>
      <c r="MI56" s="1023">
        <v>54</v>
      </c>
      <c r="MJ56" s="1372" t="s">
        <v>1632</v>
      </c>
      <c r="MK56" s="976" t="s">
        <v>1632</v>
      </c>
      <c r="ML56" s="976" t="s">
        <v>1625</v>
      </c>
      <c r="MM56" s="976" t="s">
        <v>1625</v>
      </c>
      <c r="MN56" s="729">
        <v>20</v>
      </c>
      <c r="MO56" s="1023">
        <v>53</v>
      </c>
      <c r="MP56" s="1372" t="s">
        <v>1625</v>
      </c>
      <c r="MQ56" s="976" t="s">
        <v>1625</v>
      </c>
      <c r="MR56" s="976" t="s">
        <v>1632</v>
      </c>
      <c r="MS56" s="976" t="s">
        <v>1625</v>
      </c>
      <c r="MT56" s="729">
        <v>10</v>
      </c>
      <c r="MU56" s="1023">
        <v>51</v>
      </c>
      <c r="MV56" s="1372" t="s">
        <v>1632</v>
      </c>
      <c r="MW56" s="976" t="s">
        <v>1625</v>
      </c>
      <c r="MX56" s="976" t="s">
        <v>1625</v>
      </c>
      <c r="MY56" s="729">
        <v>15</v>
      </c>
      <c r="MZ56" s="1023">
        <v>32</v>
      </c>
      <c r="NA56" s="1372" t="s">
        <v>1632</v>
      </c>
      <c r="NB56" s="976" t="s">
        <v>1632</v>
      </c>
      <c r="NC56" s="976" t="s">
        <v>1625</v>
      </c>
      <c r="ND56" s="976" t="s">
        <v>1625</v>
      </c>
      <c r="NE56" s="729">
        <v>20</v>
      </c>
      <c r="NF56" s="1023">
        <v>46</v>
      </c>
      <c r="NG56" s="976" t="s">
        <v>1632</v>
      </c>
      <c r="NH56" s="976" t="s">
        <v>1632</v>
      </c>
      <c r="NI56" s="976" t="s">
        <v>1632</v>
      </c>
      <c r="NJ56" s="976" t="s">
        <v>1632</v>
      </c>
      <c r="NK56" s="729">
        <v>40</v>
      </c>
      <c r="NL56" s="1023">
        <v>1</v>
      </c>
      <c r="NM56" s="715">
        <v>0</v>
      </c>
      <c r="NN56" s="715">
        <f t="shared" si="2"/>
        <v>72</v>
      </c>
      <c r="NO56" s="714">
        <v>13</v>
      </c>
      <c r="NP56" s="715">
        <v>52</v>
      </c>
      <c r="NQ56" s="731">
        <v>6.666666666666667</v>
      </c>
      <c r="NR56" s="715">
        <v>49</v>
      </c>
      <c r="NS56" s="715">
        <v>13</v>
      </c>
      <c r="NT56" s="715">
        <v>52</v>
      </c>
      <c r="NU56" s="731">
        <v>6.666666666666667</v>
      </c>
      <c r="NV56" s="715">
        <v>49</v>
      </c>
      <c r="NW56" s="715">
        <v>2</v>
      </c>
      <c r="NX56" s="715">
        <v>55</v>
      </c>
      <c r="NY56" s="725">
        <v>1.0256410256410255</v>
      </c>
      <c r="NZ56" s="715">
        <v>52</v>
      </c>
      <c r="OA56" s="1303">
        <v>0</v>
      </c>
      <c r="OB56" s="1995">
        <v>0</v>
      </c>
      <c r="OC56" s="1303">
        <v>47</v>
      </c>
      <c r="OD56" s="1303">
        <v>0</v>
      </c>
      <c r="OE56" s="1995">
        <v>0</v>
      </c>
      <c r="OF56" s="1303">
        <v>47</v>
      </c>
      <c r="OG56" s="1303">
        <v>0</v>
      </c>
      <c r="OH56" s="1995">
        <v>0</v>
      </c>
      <c r="OI56" s="1303">
        <v>70</v>
      </c>
      <c r="OJ56" s="699">
        <v>0</v>
      </c>
      <c r="OK56" s="985">
        <v>0</v>
      </c>
      <c r="OL56" s="1303">
        <v>70</v>
      </c>
      <c r="OM56" s="714">
        <v>145</v>
      </c>
      <c r="ON56" s="725">
        <v>74.358974358974365</v>
      </c>
      <c r="OO56" s="733">
        <v>25</v>
      </c>
      <c r="OP56" s="714" t="s">
        <v>31</v>
      </c>
      <c r="OQ56" s="731" t="s">
        <v>31</v>
      </c>
      <c r="OR56" s="733" t="str">
        <f t="shared" si="25"/>
        <v>-</v>
      </c>
      <c r="OS56" s="981">
        <v>32.002048131080393</v>
      </c>
      <c r="OT56" s="733">
        <v>43</v>
      </c>
      <c r="OU56" s="715">
        <v>98</v>
      </c>
      <c r="OV56" s="715">
        <v>114</v>
      </c>
      <c r="OW56" s="715">
        <v>68</v>
      </c>
      <c r="OX56" s="715">
        <v>39</v>
      </c>
      <c r="OY56" s="715">
        <v>8</v>
      </c>
      <c r="OZ56" s="715">
        <v>102</v>
      </c>
      <c r="PA56" s="715">
        <v>228</v>
      </c>
      <c r="PB56" s="715">
        <v>24</v>
      </c>
      <c r="PC56" s="715">
        <v>30</v>
      </c>
      <c r="PD56" s="715">
        <v>168</v>
      </c>
      <c r="PE56" s="715">
        <v>75</v>
      </c>
      <c r="PF56" s="715">
        <v>158</v>
      </c>
      <c r="PG56" s="715">
        <v>4</v>
      </c>
      <c r="PH56" s="715">
        <v>8</v>
      </c>
      <c r="PI56" s="715">
        <v>109</v>
      </c>
      <c r="PJ56" s="715">
        <v>97</v>
      </c>
      <c r="PK56" s="715">
        <v>182</v>
      </c>
      <c r="PL56" s="715">
        <v>305</v>
      </c>
      <c r="PM56" s="714">
        <v>32.131147540983605</v>
      </c>
      <c r="PN56" s="715">
        <v>73</v>
      </c>
      <c r="PO56" s="715">
        <v>37.377049180327873</v>
      </c>
      <c r="PP56" s="715">
        <v>67</v>
      </c>
      <c r="PQ56" s="715">
        <v>22.295081967213115</v>
      </c>
      <c r="PR56" s="715">
        <v>51</v>
      </c>
      <c r="PS56" s="715">
        <v>12.786885245901638</v>
      </c>
      <c r="PT56" s="715">
        <v>37</v>
      </c>
      <c r="PU56" s="715">
        <v>2.622950819672131</v>
      </c>
      <c r="PV56" s="715">
        <v>11</v>
      </c>
      <c r="PW56" s="715">
        <v>33.442622950819676</v>
      </c>
      <c r="PX56" s="715">
        <v>53</v>
      </c>
      <c r="PY56" s="715">
        <v>74.754098360655746</v>
      </c>
      <c r="PZ56" s="715">
        <v>64</v>
      </c>
      <c r="QA56" s="715">
        <v>7.8688524590163942</v>
      </c>
      <c r="QB56" s="715">
        <v>59</v>
      </c>
      <c r="QC56" s="715">
        <v>9.8360655737704921</v>
      </c>
      <c r="QD56" s="715">
        <v>66</v>
      </c>
      <c r="QE56" s="715">
        <v>55.081967213114758</v>
      </c>
      <c r="QF56" s="715">
        <v>64</v>
      </c>
      <c r="QG56" s="715">
        <v>24.590163934426229</v>
      </c>
      <c r="QH56" s="715">
        <v>59</v>
      </c>
      <c r="QI56" s="715">
        <v>51.803278688524593</v>
      </c>
      <c r="QJ56" s="715">
        <v>36</v>
      </c>
      <c r="QK56" s="715">
        <v>1.3114754098360655</v>
      </c>
      <c r="QL56" s="715">
        <v>15</v>
      </c>
      <c r="QM56" s="715">
        <v>2.622950819672131</v>
      </c>
      <c r="QN56" s="715">
        <v>71</v>
      </c>
      <c r="QO56" s="715">
        <v>35.73770491803279</v>
      </c>
      <c r="QP56" s="715">
        <v>73</v>
      </c>
      <c r="QQ56" s="715">
        <v>31.803278688524589</v>
      </c>
      <c r="QR56" s="715">
        <v>58</v>
      </c>
      <c r="QS56" s="715">
        <v>59.672131147540988</v>
      </c>
      <c r="QT56" s="715">
        <v>58</v>
      </c>
      <c r="QU56" s="714">
        <v>20</v>
      </c>
      <c r="QV56" s="715">
        <v>36</v>
      </c>
      <c r="QW56" s="715">
        <v>2</v>
      </c>
      <c r="QX56" s="715">
        <v>5</v>
      </c>
      <c r="QY56" s="715">
        <v>3</v>
      </c>
      <c r="QZ56" s="715">
        <v>7</v>
      </c>
      <c r="RA56" s="715">
        <v>16</v>
      </c>
      <c r="RB56" s="715">
        <v>2</v>
      </c>
      <c r="RC56" s="715">
        <v>3</v>
      </c>
      <c r="RD56" s="715">
        <v>37</v>
      </c>
      <c r="RE56" s="715">
        <v>8</v>
      </c>
      <c r="RF56" s="715">
        <v>29</v>
      </c>
      <c r="RG56" s="715">
        <v>1</v>
      </c>
      <c r="RH56" s="715">
        <v>4</v>
      </c>
      <c r="RI56" s="715">
        <v>10</v>
      </c>
      <c r="RJ56" s="715">
        <v>64</v>
      </c>
      <c r="RK56" s="715">
        <v>114</v>
      </c>
      <c r="RL56" s="715">
        <v>124</v>
      </c>
      <c r="RM56" s="714">
        <v>16.129032258064516</v>
      </c>
      <c r="RN56" s="715">
        <v>13</v>
      </c>
      <c r="RO56" s="715">
        <v>29.032258064516132</v>
      </c>
      <c r="RP56" s="715">
        <v>61</v>
      </c>
      <c r="RQ56" s="715">
        <v>1.6129032258064515</v>
      </c>
      <c r="RR56" s="715">
        <v>43</v>
      </c>
      <c r="RS56" s="715">
        <v>4.032258064516129</v>
      </c>
      <c r="RT56" s="715">
        <v>71</v>
      </c>
      <c r="RU56" s="715">
        <v>2.4193548387096775</v>
      </c>
      <c r="RV56" s="715">
        <v>52</v>
      </c>
      <c r="RW56" s="715">
        <v>5.6451612903225801</v>
      </c>
      <c r="RX56" s="715">
        <v>62</v>
      </c>
      <c r="RY56" s="715">
        <v>12.903225806451612</v>
      </c>
      <c r="RZ56" s="715">
        <v>63</v>
      </c>
      <c r="SA56" s="715">
        <v>1.6129032258064515</v>
      </c>
      <c r="SB56" s="715">
        <v>44</v>
      </c>
      <c r="SC56" s="715">
        <v>2.4193548387096775</v>
      </c>
      <c r="SD56" s="715">
        <v>53</v>
      </c>
      <c r="SE56" s="715">
        <v>29.838709677419356</v>
      </c>
      <c r="SF56" s="715">
        <v>43</v>
      </c>
      <c r="SG56" s="715">
        <v>6.4516129032258061</v>
      </c>
      <c r="SH56" s="715">
        <v>36</v>
      </c>
      <c r="SI56" s="715">
        <v>23.387096774193548</v>
      </c>
      <c r="SJ56" s="715">
        <v>58</v>
      </c>
      <c r="SK56" s="715">
        <v>0.80645161290322576</v>
      </c>
      <c r="SL56" s="715">
        <v>41</v>
      </c>
      <c r="SM56" s="715">
        <v>3.225806451612903</v>
      </c>
      <c r="SN56" s="715">
        <v>41</v>
      </c>
      <c r="SO56" s="715">
        <v>8.064516129032258</v>
      </c>
      <c r="SP56" s="715">
        <v>35</v>
      </c>
      <c r="SQ56" s="715">
        <v>51.612903225806448</v>
      </c>
      <c r="SR56" s="715">
        <v>58</v>
      </c>
      <c r="SS56" s="715">
        <v>91.935483870967744</v>
      </c>
      <c r="ST56" s="733">
        <v>67</v>
      </c>
      <c r="SU56" s="4108" t="s">
        <v>8303</v>
      </c>
      <c r="SV56" s="1355" t="s">
        <v>8305</v>
      </c>
      <c r="SW56" s="1355">
        <v>314</v>
      </c>
      <c r="SX56" s="4109">
        <v>161.52263374485597</v>
      </c>
      <c r="SY56" s="1355">
        <v>3</v>
      </c>
      <c r="SZ56" s="2074">
        <v>1</v>
      </c>
      <c r="TA56" s="1995">
        <v>1</v>
      </c>
      <c r="TB56" s="3967">
        <v>0.51282051282051277</v>
      </c>
      <c r="TC56" s="1303">
        <v>47</v>
      </c>
      <c r="TD56" s="2074">
        <v>15</v>
      </c>
      <c r="TE56" s="1995">
        <v>27</v>
      </c>
      <c r="TF56" s="3967">
        <v>13.846153846153847</v>
      </c>
      <c r="TG56" s="1303">
        <v>1</v>
      </c>
      <c r="TH56" s="2074">
        <v>0</v>
      </c>
      <c r="TI56" s="1995">
        <v>0</v>
      </c>
      <c r="TJ56" s="3967">
        <v>0</v>
      </c>
      <c r="TK56" s="1303">
        <v>6</v>
      </c>
      <c r="TL56" s="2074">
        <v>0</v>
      </c>
      <c r="TM56" s="1995">
        <v>0</v>
      </c>
      <c r="TN56" s="3967">
        <v>0</v>
      </c>
      <c r="TO56" s="1303">
        <v>11</v>
      </c>
      <c r="TP56" s="2074">
        <v>0</v>
      </c>
      <c r="TQ56" s="1995">
        <v>0</v>
      </c>
      <c r="TR56" s="3967">
        <v>0</v>
      </c>
      <c r="TS56" s="1303">
        <v>5</v>
      </c>
      <c r="TT56" s="2074">
        <v>0</v>
      </c>
      <c r="TU56" s="1995">
        <v>0</v>
      </c>
      <c r="TV56" s="3967">
        <v>0</v>
      </c>
      <c r="TW56" s="1303">
        <v>2</v>
      </c>
      <c r="TX56" s="2074">
        <v>14</v>
      </c>
      <c r="TY56" s="1995">
        <v>18</v>
      </c>
      <c r="TZ56" s="3967">
        <v>9.2307692307692317</v>
      </c>
      <c r="UA56" s="1303">
        <v>27</v>
      </c>
      <c r="UB56" s="2074">
        <v>48</v>
      </c>
      <c r="UC56" s="1995">
        <v>61</v>
      </c>
      <c r="UD56" s="3967">
        <v>31.282051282051285</v>
      </c>
      <c r="UE56" s="1303">
        <v>7</v>
      </c>
      <c r="UF56" s="2074">
        <v>0</v>
      </c>
      <c r="UG56" s="1995">
        <v>0</v>
      </c>
      <c r="UH56" s="3967">
        <v>0</v>
      </c>
      <c r="UI56" s="1303">
        <v>14</v>
      </c>
      <c r="UJ56" s="2074">
        <v>0</v>
      </c>
      <c r="UK56" s="1995">
        <v>0</v>
      </c>
      <c r="UL56" s="3967">
        <v>0</v>
      </c>
      <c r="UM56" s="1303">
        <v>22</v>
      </c>
      <c r="UN56" s="2074">
        <v>0</v>
      </c>
      <c r="UO56" s="1995">
        <v>0</v>
      </c>
      <c r="UP56" s="3967">
        <v>0</v>
      </c>
      <c r="UQ56" s="1303">
        <v>3</v>
      </c>
      <c r="UR56" s="2074">
        <v>4</v>
      </c>
      <c r="US56" s="1995">
        <v>3</v>
      </c>
      <c r="UT56" s="3967">
        <v>1.5384615384615385</v>
      </c>
      <c r="UU56" s="1303">
        <v>9</v>
      </c>
      <c r="UV56" s="2074">
        <v>32</v>
      </c>
      <c r="UW56" s="1995">
        <v>50</v>
      </c>
      <c r="UX56" s="3967">
        <v>25.641025641025639</v>
      </c>
      <c r="UY56" s="1303">
        <v>4</v>
      </c>
      <c r="UZ56" s="2074">
        <v>0</v>
      </c>
      <c r="VA56" s="1995">
        <v>0</v>
      </c>
      <c r="VB56" s="3967">
        <v>0</v>
      </c>
      <c r="VC56" s="1303">
        <v>4</v>
      </c>
      <c r="VD56" s="2073">
        <v>0</v>
      </c>
      <c r="VE56" s="1303">
        <v>0</v>
      </c>
      <c r="VF56" s="1303">
        <v>0</v>
      </c>
      <c r="VG56" s="1303">
        <v>7</v>
      </c>
      <c r="VH56" s="1303">
        <v>0</v>
      </c>
      <c r="VI56" s="1303">
        <v>0</v>
      </c>
      <c r="VJ56" s="1303">
        <v>0</v>
      </c>
      <c r="VK56" s="1303">
        <v>4</v>
      </c>
      <c r="VL56" s="1303">
        <v>0</v>
      </c>
      <c r="VM56" s="1303">
        <v>0</v>
      </c>
      <c r="VN56" s="1303">
        <v>0</v>
      </c>
      <c r="VO56" s="1303">
        <v>9</v>
      </c>
      <c r="VP56" s="1303">
        <v>7</v>
      </c>
      <c r="VQ56" s="1303">
        <v>6</v>
      </c>
      <c r="VR56" s="1303">
        <v>3.0769230769230771</v>
      </c>
      <c r="VS56" s="1303">
        <v>11</v>
      </c>
      <c r="VT56" s="1303">
        <v>0</v>
      </c>
      <c r="VU56" s="1303">
        <v>0</v>
      </c>
      <c r="VV56" s="1303">
        <v>0</v>
      </c>
      <c r="VW56" s="1303">
        <v>7</v>
      </c>
      <c r="VX56" s="1303">
        <v>0</v>
      </c>
      <c r="VY56" s="1303">
        <v>0</v>
      </c>
      <c r="VZ56" s="1303">
        <v>0</v>
      </c>
      <c r="WA56" s="1303">
        <v>36</v>
      </c>
      <c r="WB56" s="1303">
        <v>0</v>
      </c>
      <c r="WC56" s="1303">
        <v>0</v>
      </c>
      <c r="WD56" s="1303">
        <v>0</v>
      </c>
      <c r="WE56" s="1303">
        <v>15</v>
      </c>
      <c r="WF56" s="1303">
        <v>0</v>
      </c>
      <c r="WG56" s="1303">
        <v>0</v>
      </c>
      <c r="WH56" s="1303">
        <v>0</v>
      </c>
      <c r="WI56" s="1303">
        <v>6</v>
      </c>
      <c r="WJ56" s="1303">
        <v>2</v>
      </c>
      <c r="WK56" s="1303">
        <v>2</v>
      </c>
      <c r="WL56" s="1303">
        <v>1.0256410256410255</v>
      </c>
      <c r="WM56" s="1303">
        <v>9</v>
      </c>
      <c r="WN56" s="1303">
        <v>1</v>
      </c>
      <c r="WO56" s="1303">
        <v>0</v>
      </c>
      <c r="WP56" s="1303">
        <v>0</v>
      </c>
      <c r="WQ56" s="1303">
        <v>16</v>
      </c>
      <c r="WR56" s="1303">
        <v>0</v>
      </c>
      <c r="WS56" s="1303">
        <v>16</v>
      </c>
      <c r="WT56" s="1303">
        <v>8.2051282051282044</v>
      </c>
      <c r="WU56" s="1303">
        <v>5</v>
      </c>
      <c r="WV56" s="2150"/>
      <c r="WW56" s="712">
        <v>9.0909090909090917</v>
      </c>
      <c r="WX56" s="712">
        <v>8.6538461538461533</v>
      </c>
      <c r="WY56" s="712">
        <v>19.008264462809919</v>
      </c>
      <c r="WZ56" s="712">
        <v>9.0909090909090917</v>
      </c>
      <c r="XA56" s="712">
        <v>4.7619047619047619</v>
      </c>
      <c r="XB56" s="712">
        <v>6.9230769230769234</v>
      </c>
      <c r="XC56" s="699">
        <v>6.8627450980392162</v>
      </c>
      <c r="XD56" s="699">
        <v>72</v>
      </c>
      <c r="XE56" s="699">
        <v>10.555555555555555</v>
      </c>
      <c r="XF56" s="712">
        <v>9.67741935483871</v>
      </c>
      <c r="XG56" s="699">
        <v>69</v>
      </c>
      <c r="XH56" s="712">
        <v>25.454545454545453</v>
      </c>
      <c r="XI56" s="712">
        <v>12.5</v>
      </c>
      <c r="XJ56" s="712">
        <v>9.0909090909090917</v>
      </c>
      <c r="XK56" s="712">
        <v>8.2644628099173563</v>
      </c>
      <c r="XL56" s="712">
        <v>17.857142857142858</v>
      </c>
      <c r="XM56" s="712">
        <v>18.461538461538463</v>
      </c>
      <c r="XN56" s="699">
        <v>14.705882352941178</v>
      </c>
      <c r="XO56" s="699">
        <v>28</v>
      </c>
      <c r="XP56" s="699">
        <v>14.25925925925926</v>
      </c>
      <c r="XQ56" s="712">
        <v>13.440860215053762</v>
      </c>
      <c r="XR56" s="699">
        <v>27</v>
      </c>
      <c r="XS56" s="712">
        <v>21.568627450980394</v>
      </c>
      <c r="XT56" s="699">
        <v>60</v>
      </c>
      <c r="XU56" s="699">
        <v>24.814814814814813</v>
      </c>
      <c r="XV56" s="985">
        <v>23.118279569892472</v>
      </c>
      <c r="XW56" s="699">
        <v>47</v>
      </c>
      <c r="XX56" s="699">
        <v>73.076923076923066</v>
      </c>
      <c r="XY56" s="699">
        <v>73.529411764705884</v>
      </c>
      <c r="XZ56" s="699">
        <v>62</v>
      </c>
      <c r="YA56" s="985">
        <v>74.444444444444443</v>
      </c>
      <c r="YB56" s="985">
        <v>75.448028673835125</v>
      </c>
      <c r="YC56" s="699">
        <v>62</v>
      </c>
      <c r="YD56" s="985">
        <v>1.5384615384615385</v>
      </c>
      <c r="YE56" s="985">
        <v>3.9215686274509802</v>
      </c>
      <c r="YF56" s="699">
        <v>34</v>
      </c>
      <c r="YG56" s="699" t="s">
        <v>31</v>
      </c>
      <c r="YH56" s="699">
        <v>1.0752688172043012</v>
      </c>
      <c r="YI56" s="699">
        <v>10</v>
      </c>
      <c r="YJ56" s="699" t="s">
        <v>31</v>
      </c>
      <c r="YK56" s="699">
        <v>0.98039215686274506</v>
      </c>
      <c r="YL56" s="699">
        <v>49</v>
      </c>
      <c r="YM56" s="985">
        <v>0.74074074074074081</v>
      </c>
      <c r="YN56" s="985">
        <v>0.35842293906810035</v>
      </c>
      <c r="YO56" s="699">
        <v>3</v>
      </c>
      <c r="YP56" s="985">
        <v>0</v>
      </c>
      <c r="YQ56" s="985">
        <v>509.1</v>
      </c>
      <c r="YR56" s="699">
        <v>6</v>
      </c>
      <c r="YS56" s="712">
        <v>0</v>
      </c>
      <c r="YT56" s="985">
        <v>0</v>
      </c>
      <c r="YU56" s="699">
        <v>24</v>
      </c>
      <c r="YV56" s="982">
        <v>41</v>
      </c>
      <c r="YW56" s="725">
        <v>36.585365853658537</v>
      </c>
      <c r="YX56" s="699">
        <v>69</v>
      </c>
      <c r="YY56" s="699">
        <v>120</v>
      </c>
      <c r="YZ56" s="725">
        <v>66.666666666666657</v>
      </c>
      <c r="ZA56" s="699">
        <v>4</v>
      </c>
      <c r="ZB56" s="715">
        <v>29</v>
      </c>
      <c r="ZC56" s="725">
        <v>79.310344827586206</v>
      </c>
      <c r="ZD56" s="699">
        <v>32</v>
      </c>
      <c r="ZE56" s="982">
        <v>40</v>
      </c>
      <c r="ZF56" s="715">
        <v>42.5</v>
      </c>
      <c r="ZG56" s="699">
        <v>14</v>
      </c>
      <c r="ZH56" s="716">
        <v>0</v>
      </c>
      <c r="ZI56" s="712">
        <v>0</v>
      </c>
      <c r="ZJ56" s="699">
        <v>25</v>
      </c>
      <c r="ZK56" s="1363" t="s">
        <v>1627</v>
      </c>
      <c r="ZL56" s="712">
        <v>76.606683804627252</v>
      </c>
      <c r="ZM56" s="712">
        <v>81.325301204819283</v>
      </c>
      <c r="ZN56" s="699">
        <v>68</v>
      </c>
      <c r="ZO56" s="715">
        <v>332</v>
      </c>
      <c r="ZP56" s="709">
        <v>55.191256830601091</v>
      </c>
      <c r="ZQ56" s="703">
        <v>66.483516483516482</v>
      </c>
      <c r="ZR56" s="978">
        <v>39</v>
      </c>
      <c r="ZS56" s="705">
        <v>182</v>
      </c>
      <c r="ZT56" s="709">
        <v>72.222222222222214</v>
      </c>
      <c r="ZU56" s="703">
        <v>86.885245901639337</v>
      </c>
      <c r="ZV56" s="978">
        <v>15</v>
      </c>
      <c r="ZW56" s="4111">
        <v>61</v>
      </c>
      <c r="ZX56" s="709">
        <v>50.909090909090907</v>
      </c>
      <c r="ZY56" s="703">
        <v>60</v>
      </c>
      <c r="ZZ56" s="978">
        <v>45</v>
      </c>
      <c r="AAA56" s="4111">
        <v>70</v>
      </c>
      <c r="AAB56" s="709">
        <v>37.5</v>
      </c>
      <c r="AAC56" s="703">
        <v>50.980392156862742</v>
      </c>
      <c r="AAD56" s="978">
        <v>54</v>
      </c>
      <c r="AAE56" s="4111">
        <v>51</v>
      </c>
      <c r="AAF56" s="983">
        <v>99.130434782608702</v>
      </c>
      <c r="AAG56" s="715">
        <v>99.145299145299148</v>
      </c>
      <c r="AAH56" s="715">
        <v>51</v>
      </c>
      <c r="AAI56" s="733">
        <v>117</v>
      </c>
      <c r="AAJ56" s="709">
        <v>347.1</v>
      </c>
      <c r="AAK56" s="978">
        <v>27</v>
      </c>
      <c r="AAL56" s="703">
        <v>856.3</v>
      </c>
      <c r="AAM56" s="978">
        <v>44</v>
      </c>
      <c r="AAN56" s="703">
        <v>0</v>
      </c>
      <c r="AAO56" s="978">
        <f t="shared" si="26"/>
        <v>31</v>
      </c>
      <c r="AAP56" s="703">
        <v>0</v>
      </c>
      <c r="AAQ56" s="979">
        <f t="shared" si="27"/>
        <v>12</v>
      </c>
      <c r="AAR56" s="712">
        <v>0</v>
      </c>
      <c r="AAS56" s="699">
        <v>30</v>
      </c>
      <c r="AAT56" s="712">
        <v>368.91</v>
      </c>
      <c r="AAU56" s="699">
        <v>18</v>
      </c>
      <c r="AAV56" s="712">
        <v>0</v>
      </c>
      <c r="AAW56" s="699">
        <v>24</v>
      </c>
      <c r="AAX56" s="712">
        <v>0</v>
      </c>
      <c r="AAY56" s="699">
        <v>32</v>
      </c>
      <c r="AAZ56" s="699">
        <v>9274</v>
      </c>
      <c r="ABA56" s="978">
        <f t="shared" si="28"/>
        <v>27</v>
      </c>
      <c r="ABB56" s="712">
        <v>1637.9</v>
      </c>
      <c r="ABC56" s="978">
        <f t="shared" si="28"/>
        <v>25</v>
      </c>
      <c r="ABD56" s="712">
        <v>1372.3</v>
      </c>
      <c r="ABE56" s="978">
        <f t="shared" si="28"/>
        <v>13</v>
      </c>
      <c r="ABF56" s="712">
        <v>69610.399999999994</v>
      </c>
      <c r="ABG56" s="978">
        <f t="shared" si="28"/>
        <v>1</v>
      </c>
      <c r="ABH56" s="712">
        <v>619.70000000000005</v>
      </c>
      <c r="ABI56" s="978">
        <f t="shared" si="29"/>
        <v>1</v>
      </c>
      <c r="ABJ56" s="712">
        <v>0</v>
      </c>
      <c r="ABK56" s="978">
        <f t="shared" si="29"/>
        <v>1</v>
      </c>
      <c r="ABL56" s="712">
        <v>0</v>
      </c>
      <c r="ABM56" s="978">
        <f t="shared" si="29"/>
        <v>38</v>
      </c>
      <c r="ABN56" s="712">
        <f t="shared" si="30"/>
        <v>619.70000000000005</v>
      </c>
      <c r="ABO56" s="2732">
        <f t="shared" si="31"/>
        <v>12</v>
      </c>
      <c r="ABP56" s="716">
        <v>5</v>
      </c>
      <c r="ABQ56" s="712" t="s">
        <v>1632</v>
      </c>
      <c r="ABR56" s="712">
        <v>0</v>
      </c>
      <c r="ABS56" s="712" t="s">
        <v>1625</v>
      </c>
      <c r="ABT56" s="712">
        <v>0</v>
      </c>
      <c r="ABU56" s="712" t="s">
        <v>1625</v>
      </c>
      <c r="ABV56" s="712">
        <v>0</v>
      </c>
      <c r="ABW56" s="712" t="s">
        <v>1625</v>
      </c>
      <c r="ABX56" s="712">
        <v>0</v>
      </c>
      <c r="ABY56" s="712" t="s">
        <v>1625</v>
      </c>
      <c r="ABZ56" s="712">
        <v>5</v>
      </c>
      <c r="ACA56" s="699">
        <v>59</v>
      </c>
      <c r="ACB56" s="712">
        <v>5</v>
      </c>
      <c r="ACC56" s="712" t="s">
        <v>1632</v>
      </c>
      <c r="ACD56" s="712">
        <v>5</v>
      </c>
      <c r="ACE56" s="712" t="s">
        <v>1632</v>
      </c>
      <c r="ACF56" s="712">
        <v>5</v>
      </c>
      <c r="ACG56" s="712" t="s">
        <v>1632</v>
      </c>
      <c r="ACH56" s="712">
        <v>5</v>
      </c>
      <c r="ACI56" s="712" t="s">
        <v>1632</v>
      </c>
      <c r="ACJ56" s="712">
        <v>20</v>
      </c>
      <c r="ACK56" s="699">
        <v>1</v>
      </c>
      <c r="ACL56" s="712">
        <v>5</v>
      </c>
      <c r="ACM56" s="712" t="s">
        <v>1632</v>
      </c>
      <c r="ACN56" s="712">
        <v>5</v>
      </c>
      <c r="ACO56" s="712" t="s">
        <v>1632</v>
      </c>
      <c r="ACP56" s="712">
        <v>5</v>
      </c>
      <c r="ACQ56" s="712" t="s">
        <v>1632</v>
      </c>
      <c r="ACR56" s="712">
        <v>15</v>
      </c>
      <c r="ACS56" s="699">
        <v>1</v>
      </c>
      <c r="ACT56" s="699">
        <v>10</v>
      </c>
      <c r="ACU56" s="699" t="s">
        <v>1632</v>
      </c>
      <c r="ACV56" s="699">
        <v>10</v>
      </c>
      <c r="ACW56" s="699" t="s">
        <v>1632</v>
      </c>
      <c r="ACX56" s="699">
        <v>10</v>
      </c>
      <c r="ACY56" s="699" t="s">
        <v>1632</v>
      </c>
      <c r="ACZ56" s="699">
        <v>10</v>
      </c>
      <c r="ADA56" s="699" t="s">
        <v>1632</v>
      </c>
      <c r="ADB56" s="699">
        <v>40</v>
      </c>
      <c r="ADC56" s="699">
        <v>1</v>
      </c>
      <c r="ADD56" s="989">
        <v>10</v>
      </c>
      <c r="ADE56" s="989">
        <v>10</v>
      </c>
      <c r="ADF56" s="989">
        <v>0</v>
      </c>
      <c r="ADG56" s="989">
        <v>0</v>
      </c>
      <c r="ADH56" s="989">
        <v>20</v>
      </c>
      <c r="ADI56" s="699">
        <v>51</v>
      </c>
      <c r="ADJ56" s="712">
        <v>5</v>
      </c>
      <c r="ADK56" s="712" t="s">
        <v>1632</v>
      </c>
      <c r="ADL56" s="712">
        <v>5</v>
      </c>
      <c r="ADM56" s="712" t="s">
        <v>1632</v>
      </c>
      <c r="ADN56" s="712">
        <v>5</v>
      </c>
      <c r="ADO56" s="712" t="s">
        <v>1632</v>
      </c>
      <c r="ADP56" s="712">
        <v>5</v>
      </c>
      <c r="ADQ56" s="712" t="s">
        <v>1632</v>
      </c>
      <c r="ADR56" s="712">
        <v>20</v>
      </c>
      <c r="ADS56" s="699">
        <v>1</v>
      </c>
      <c r="ADT56" s="712">
        <v>10</v>
      </c>
      <c r="ADU56" s="712">
        <v>10</v>
      </c>
      <c r="ADV56" s="712">
        <v>0</v>
      </c>
      <c r="ADW56" s="712">
        <v>0</v>
      </c>
      <c r="ADX56" s="712">
        <v>20</v>
      </c>
      <c r="ADY56" s="699">
        <v>38</v>
      </c>
      <c r="ADZ56" s="714">
        <v>0</v>
      </c>
      <c r="AEA56" s="712">
        <v>0</v>
      </c>
      <c r="AEB56" s="699">
        <v>23</v>
      </c>
      <c r="AEC56" s="715">
        <v>2</v>
      </c>
      <c r="AED56" s="712">
        <v>46.285582041194168</v>
      </c>
      <c r="AEE56" s="699">
        <v>5</v>
      </c>
      <c r="AEF56" s="715">
        <v>1</v>
      </c>
      <c r="AEG56" s="712">
        <v>23.142791020597084</v>
      </c>
      <c r="AEH56" s="699">
        <v>8</v>
      </c>
      <c r="AEI56" s="1303">
        <v>2</v>
      </c>
      <c r="AEJ56" s="712">
        <v>46.285582041194168</v>
      </c>
      <c r="AEK56" s="699">
        <f t="shared" si="32"/>
        <v>24</v>
      </c>
      <c r="AEL56" s="715">
        <v>1</v>
      </c>
      <c r="AEM56" s="712">
        <v>22.737608003638016</v>
      </c>
      <c r="AEN56" s="699">
        <v>3</v>
      </c>
      <c r="AEO56" s="699">
        <v>3</v>
      </c>
      <c r="AEP56" s="712">
        <v>69.400000000000006</v>
      </c>
      <c r="AEQ56" s="699">
        <v>11</v>
      </c>
      <c r="AER56" s="699">
        <v>3</v>
      </c>
      <c r="AES56" s="712">
        <v>69.400000000000006</v>
      </c>
      <c r="AET56" s="699">
        <v>11</v>
      </c>
      <c r="AEU56" s="699">
        <v>1</v>
      </c>
      <c r="AEV56" s="1099">
        <v>23.1</v>
      </c>
      <c r="AEW56" s="699">
        <v>6</v>
      </c>
      <c r="AEX56" s="989">
        <v>0.22500000000000001</v>
      </c>
      <c r="AEY56" s="989">
        <v>10</v>
      </c>
      <c r="AEZ56" s="989">
        <v>3.5999999999999997E-2</v>
      </c>
      <c r="AFA56" s="989">
        <v>56</v>
      </c>
      <c r="AFB56" s="989">
        <v>0.03</v>
      </c>
      <c r="AFC56" s="989">
        <v>40</v>
      </c>
      <c r="AFD56" s="989">
        <v>3.5999999999999997E-2</v>
      </c>
      <c r="AFE56" s="989">
        <v>9</v>
      </c>
      <c r="AFF56" s="989">
        <v>0</v>
      </c>
      <c r="AFG56" s="989">
        <v>44</v>
      </c>
      <c r="AFH56" s="989">
        <v>0</v>
      </c>
      <c r="AFI56" s="989">
        <v>44</v>
      </c>
      <c r="AFJ56" s="989">
        <v>0</v>
      </c>
      <c r="AFK56" s="989">
        <v>7</v>
      </c>
      <c r="AFL56" s="989">
        <v>0</v>
      </c>
      <c r="AFM56" s="989">
        <v>7</v>
      </c>
      <c r="AFN56" s="989">
        <v>11</v>
      </c>
      <c r="AFO56" s="989">
        <v>243.47056219566178</v>
      </c>
      <c r="AFP56" s="989">
        <v>13</v>
      </c>
      <c r="AFQ56" s="989">
        <v>2</v>
      </c>
      <c r="AFR56" s="989">
        <v>44.267374944665782</v>
      </c>
      <c r="AFS56" s="989">
        <v>44</v>
      </c>
      <c r="AFT56" s="989">
        <v>9</v>
      </c>
      <c r="AFU56" s="989">
        <v>199.20318725099602</v>
      </c>
      <c r="AFV56" s="989">
        <v>17</v>
      </c>
      <c r="AFW56" s="989">
        <v>7</v>
      </c>
      <c r="AFX56" s="989">
        <v>154.93581230633023</v>
      </c>
      <c r="AFY56" s="989">
        <v>14</v>
      </c>
      <c r="AFZ56" s="989">
        <v>90</v>
      </c>
      <c r="AGA56" s="989">
        <v>1992.0318725099601</v>
      </c>
      <c r="AGB56" s="989">
        <v>4</v>
      </c>
      <c r="AGC56" s="989">
        <v>19</v>
      </c>
      <c r="AGD56" s="989">
        <v>420.54006197432494</v>
      </c>
      <c r="AGE56" s="989">
        <v>2</v>
      </c>
      <c r="AGF56" s="989">
        <v>4</v>
      </c>
      <c r="AGG56" s="989">
        <v>117.3</v>
      </c>
      <c r="AGH56" s="989">
        <v>18</v>
      </c>
      <c r="AGI56" s="989">
        <v>0</v>
      </c>
      <c r="AGJ56" s="989">
        <v>0</v>
      </c>
      <c r="AGK56" s="989">
        <v>10</v>
      </c>
      <c r="AGL56" s="989">
        <v>0</v>
      </c>
      <c r="AGM56" s="989">
        <v>0</v>
      </c>
      <c r="AGN56" s="989">
        <v>2</v>
      </c>
      <c r="AGO56" s="989">
        <v>3</v>
      </c>
      <c r="AGP56" s="989">
        <v>87.98</v>
      </c>
      <c r="AGQ56" s="989">
        <v>22</v>
      </c>
      <c r="AGR56" s="989">
        <v>0</v>
      </c>
      <c r="AGS56" s="989">
        <v>0</v>
      </c>
      <c r="AGT56" s="989">
        <v>19</v>
      </c>
      <c r="AGU56" s="989">
        <v>0</v>
      </c>
      <c r="AGV56" s="989">
        <v>0</v>
      </c>
      <c r="AGW56" s="989">
        <v>31</v>
      </c>
      <c r="AGX56" s="989">
        <v>0</v>
      </c>
      <c r="AGY56" s="989">
        <v>0</v>
      </c>
      <c r="AGZ56" s="989">
        <v>25</v>
      </c>
      <c r="AHA56" s="989">
        <v>0</v>
      </c>
      <c r="AHB56" s="989">
        <v>0</v>
      </c>
      <c r="AHC56" s="989">
        <v>12</v>
      </c>
      <c r="AHD56" s="989">
        <v>1</v>
      </c>
      <c r="AHE56" s="989">
        <v>29.33</v>
      </c>
      <c r="AHF56" s="989">
        <v>3</v>
      </c>
      <c r="AHG56" s="712">
        <v>10</v>
      </c>
      <c r="AHH56" s="712">
        <v>265.95999999999998</v>
      </c>
      <c r="AHI56" s="699">
        <v>39</v>
      </c>
      <c r="AHJ56" s="712">
        <v>37</v>
      </c>
      <c r="AHK56" s="712">
        <v>984.04</v>
      </c>
      <c r="AHL56" s="712">
        <v>9</v>
      </c>
      <c r="AHM56" s="712">
        <v>7</v>
      </c>
      <c r="AHN56" s="712">
        <v>205.28</v>
      </c>
      <c r="AHO56" s="699">
        <v>8</v>
      </c>
      <c r="AHP56" s="712">
        <v>0</v>
      </c>
      <c r="AHQ56" s="712">
        <v>0</v>
      </c>
      <c r="AHR56" s="712">
        <v>23</v>
      </c>
      <c r="AHS56" s="712">
        <v>26</v>
      </c>
      <c r="AHT56" s="712">
        <v>762.46</v>
      </c>
      <c r="AHU56" s="699">
        <v>4</v>
      </c>
      <c r="AHV56" s="712">
        <v>2</v>
      </c>
      <c r="AHW56" s="712">
        <v>53.19</v>
      </c>
      <c r="AHX56" s="699">
        <v>75</v>
      </c>
      <c r="AHY56" s="712">
        <v>34</v>
      </c>
      <c r="AHZ56" s="712">
        <v>997.07</v>
      </c>
      <c r="AIA56" s="699">
        <v>6</v>
      </c>
      <c r="AIC56" s="714"/>
      <c r="AID56" s="725"/>
      <c r="AIE56" s="715"/>
      <c r="AIF56" s="714"/>
      <c r="AIG56" s="725"/>
      <c r="AIH56" s="715"/>
      <c r="AII56" s="715"/>
      <c r="AIJ56" s="712"/>
      <c r="AIK56" s="715"/>
      <c r="AIL56" s="1169">
        <v>36</v>
      </c>
      <c r="AIM56" s="1174">
        <v>55.555555555555557</v>
      </c>
      <c r="AIN56" s="1168">
        <f t="shared" si="33"/>
        <v>43</v>
      </c>
      <c r="AIO56" s="715">
        <v>110</v>
      </c>
      <c r="AIP56" s="725">
        <v>26.363636363636363</v>
      </c>
      <c r="AIQ56" s="715">
        <f t="shared" si="34"/>
        <v>36</v>
      </c>
      <c r="AIR56" s="1169">
        <v>36</v>
      </c>
      <c r="AIS56" s="1174">
        <v>41.666666666666671</v>
      </c>
      <c r="AIT56" s="1168">
        <f t="shared" si="35"/>
        <v>22</v>
      </c>
      <c r="AIU56" s="715">
        <v>112</v>
      </c>
      <c r="AIV56" s="725">
        <v>10.714285714285715</v>
      </c>
      <c r="AIW56" s="715">
        <f t="shared" si="36"/>
        <v>62</v>
      </c>
      <c r="AIX56" s="1169">
        <v>39</v>
      </c>
      <c r="AIY56" s="1174">
        <v>0</v>
      </c>
      <c r="AIZ56" s="1168">
        <f t="shared" si="37"/>
        <v>64</v>
      </c>
      <c r="AJA56" s="715">
        <v>118</v>
      </c>
      <c r="AJB56" s="725">
        <v>22.881355932203391</v>
      </c>
      <c r="AJC56" s="715">
        <f t="shared" si="38"/>
        <v>12</v>
      </c>
      <c r="AJD56" s="714">
        <v>39</v>
      </c>
      <c r="AJE56" s="725">
        <v>5.1282051282051277</v>
      </c>
      <c r="AJF56" s="715">
        <v>4</v>
      </c>
      <c r="AJG56" s="699">
        <v>123</v>
      </c>
      <c r="AJH56" s="1099">
        <v>10.569105691056912</v>
      </c>
      <c r="AJI56" s="733">
        <v>46</v>
      </c>
      <c r="AJJ56" s="714">
        <v>39</v>
      </c>
      <c r="AJK56" s="712">
        <v>15.384615384615385</v>
      </c>
      <c r="AJL56" s="715">
        <v>4</v>
      </c>
      <c r="AJM56" s="699">
        <v>123</v>
      </c>
      <c r="AJN56" s="712">
        <v>24.390243902439025</v>
      </c>
      <c r="AJO56" s="715">
        <v>38</v>
      </c>
      <c r="AJP56" s="714">
        <v>37</v>
      </c>
      <c r="AJQ56" s="712">
        <v>27.027027027027028</v>
      </c>
      <c r="AJR56" s="715">
        <v>4</v>
      </c>
      <c r="AJS56" s="699">
        <v>120</v>
      </c>
      <c r="AJT56" s="712">
        <v>31.666666666666664</v>
      </c>
      <c r="AJU56" s="715">
        <f t="shared" si="39"/>
        <v>15</v>
      </c>
      <c r="AJV56" s="1178">
        <v>0</v>
      </c>
      <c r="AJW56" s="1099">
        <v>0</v>
      </c>
      <c r="AJX56" s="1099">
        <v>0</v>
      </c>
      <c r="AJY56" s="1099">
        <v>0</v>
      </c>
      <c r="AJZ56" s="1099">
        <v>0</v>
      </c>
      <c r="AKA56" s="1099">
        <v>0</v>
      </c>
      <c r="AKB56" s="1099">
        <v>0</v>
      </c>
      <c r="AKC56" s="1099">
        <v>0</v>
      </c>
      <c r="AKD56" s="1099">
        <v>0</v>
      </c>
      <c r="AKE56" s="1099">
        <v>0</v>
      </c>
      <c r="AKF56" s="1099">
        <v>0</v>
      </c>
      <c r="AKG56" s="1188" t="s">
        <v>1730</v>
      </c>
      <c r="AKH56" s="985">
        <v>46.153846153846153</v>
      </c>
      <c r="AKI56" s="985">
        <v>0</v>
      </c>
      <c r="AKJ56" s="985">
        <v>11.538461538461538</v>
      </c>
      <c r="AKK56" s="985">
        <v>11.538461538461538</v>
      </c>
      <c r="AKL56" s="985">
        <v>11.538461538461538</v>
      </c>
      <c r="AKM56" s="985">
        <v>7.6923076923076925</v>
      </c>
      <c r="AKN56" s="985">
        <v>7.6923076923076925</v>
      </c>
      <c r="AKO56" s="985">
        <v>3.8461538461538463</v>
      </c>
      <c r="AKP56" s="985">
        <v>46.153846153846153</v>
      </c>
      <c r="AKQ56" s="985">
        <v>3.8461538461538463</v>
      </c>
      <c r="AKR56" s="985">
        <v>7.6923076923076925</v>
      </c>
      <c r="AKS56" s="699">
        <v>26</v>
      </c>
      <c r="AKT56" s="714" t="s">
        <v>1650</v>
      </c>
      <c r="AKU56" s="715" t="s">
        <v>1650</v>
      </c>
      <c r="AKV56" s="715" t="s">
        <v>1650</v>
      </c>
      <c r="AKW56" s="715" t="s">
        <v>1650</v>
      </c>
      <c r="AKX56" s="715" t="s">
        <v>1650</v>
      </c>
      <c r="AKY56" s="715" t="s">
        <v>1650</v>
      </c>
      <c r="AKZ56" s="715" t="s">
        <v>1650</v>
      </c>
      <c r="ALA56" s="715">
        <v>2</v>
      </c>
      <c r="ALB56" s="715">
        <v>2</v>
      </c>
      <c r="ALC56" s="715">
        <v>2</v>
      </c>
      <c r="ALD56" s="715">
        <v>2</v>
      </c>
      <c r="ALE56" s="715">
        <v>2</v>
      </c>
      <c r="ALF56" s="715">
        <v>2</v>
      </c>
      <c r="ALG56" s="715">
        <v>2</v>
      </c>
      <c r="ALH56" s="715">
        <f t="shared" si="40"/>
        <v>14</v>
      </c>
      <c r="ALI56" s="715">
        <f t="shared" si="41"/>
        <v>1</v>
      </c>
      <c r="ALJ56" s="716" t="s">
        <v>31</v>
      </c>
      <c r="ALK56" s="712" t="s">
        <v>31</v>
      </c>
      <c r="ALL56" s="712" t="s">
        <v>31</v>
      </c>
      <c r="ALM56" s="712" t="s">
        <v>31</v>
      </c>
      <c r="ALN56" s="712" t="s">
        <v>31</v>
      </c>
      <c r="ALO56" s="712" t="s">
        <v>31</v>
      </c>
      <c r="ALP56" s="712" t="s">
        <v>31</v>
      </c>
      <c r="ALQ56" s="714">
        <v>2</v>
      </c>
      <c r="ALR56" s="715">
        <v>3</v>
      </c>
      <c r="ALS56" s="715">
        <v>2</v>
      </c>
      <c r="ALT56" s="715">
        <v>1</v>
      </c>
      <c r="ALU56" s="715">
        <v>1</v>
      </c>
      <c r="ALV56" s="715">
        <v>0</v>
      </c>
      <c r="ALW56" s="733">
        <v>1</v>
      </c>
      <c r="ALX56" s="981">
        <v>1.0288065843621399</v>
      </c>
      <c r="ALY56" s="715">
        <v>28</v>
      </c>
      <c r="ALZ56" s="731">
        <v>1.5432098765432098</v>
      </c>
      <c r="AMA56" s="715">
        <v>11</v>
      </c>
      <c r="AMB56" s="731">
        <v>1.0288065843621399</v>
      </c>
      <c r="AMC56" s="715">
        <v>15</v>
      </c>
      <c r="AMD56" s="731">
        <v>0.51440329218106995</v>
      </c>
      <c r="AME56" s="715">
        <v>49</v>
      </c>
      <c r="AMF56" s="715">
        <v>0.51440329218106995</v>
      </c>
      <c r="AMG56" s="715">
        <v>30</v>
      </c>
      <c r="AMH56" s="731">
        <v>0</v>
      </c>
      <c r="AMI56" s="715">
        <v>67</v>
      </c>
      <c r="AMJ56" s="731">
        <v>0.51440329218106995</v>
      </c>
      <c r="AMK56" s="715">
        <v>36</v>
      </c>
      <c r="AML56" s="982">
        <v>3</v>
      </c>
      <c r="AMM56" s="699">
        <v>0</v>
      </c>
      <c r="AMN56" s="699">
        <v>0</v>
      </c>
      <c r="AMO56" s="716">
        <v>1.5432098765432098</v>
      </c>
      <c r="AMP56" s="715">
        <v>7</v>
      </c>
      <c r="AMQ56" s="712">
        <v>0</v>
      </c>
      <c r="AMR56" s="715">
        <v>27</v>
      </c>
      <c r="AMS56" s="712">
        <v>0</v>
      </c>
      <c r="AMT56" s="733">
        <v>27</v>
      </c>
      <c r="AMU56" s="982">
        <v>0</v>
      </c>
      <c r="AMV56" s="731">
        <v>0</v>
      </c>
      <c r="AMW56" s="715">
        <v>32</v>
      </c>
      <c r="AMX56" s="716" t="s">
        <v>106</v>
      </c>
      <c r="AMY56" s="712" t="s">
        <v>106</v>
      </c>
      <c r="AMZ56" s="715">
        <v>4</v>
      </c>
      <c r="ANA56" s="715">
        <v>4</v>
      </c>
      <c r="ANB56" s="715">
        <v>8</v>
      </c>
      <c r="ANC56" s="715">
        <v>1</v>
      </c>
      <c r="AND56" s="1201" t="s">
        <v>1632</v>
      </c>
      <c r="ANE56" s="1202" t="s">
        <v>1632</v>
      </c>
      <c r="ANF56" s="1202" t="s">
        <v>1632</v>
      </c>
      <c r="ANG56" s="1202" t="s">
        <v>1625</v>
      </c>
      <c r="ANH56" s="725">
        <v>5</v>
      </c>
      <c r="ANI56" s="725">
        <v>5</v>
      </c>
      <c r="ANJ56" s="725">
        <v>5</v>
      </c>
      <c r="ANK56" s="725">
        <v>0</v>
      </c>
      <c r="ANL56" s="1303">
        <f t="shared" si="42"/>
        <v>15</v>
      </c>
      <c r="ANM56" s="1303">
        <f t="shared" si="43"/>
        <v>39</v>
      </c>
      <c r="ANN56" s="983" t="s">
        <v>1625</v>
      </c>
      <c r="ANO56" s="725" t="s">
        <v>1625</v>
      </c>
      <c r="ANP56" s="725" t="s">
        <v>1625</v>
      </c>
      <c r="ANQ56" s="725" t="s">
        <v>1625</v>
      </c>
      <c r="ANR56" s="725">
        <v>0</v>
      </c>
      <c r="ANS56" s="725">
        <v>0</v>
      </c>
      <c r="ANT56" s="725">
        <v>0</v>
      </c>
      <c r="ANU56" s="725">
        <v>0</v>
      </c>
      <c r="ANV56" s="715">
        <f t="shared" si="44"/>
        <v>0</v>
      </c>
      <c r="ANW56" s="715">
        <f t="shared" si="45"/>
        <v>71</v>
      </c>
      <c r="ANX56" s="982">
        <v>5</v>
      </c>
      <c r="ANY56" s="715">
        <v>688</v>
      </c>
      <c r="ANZ56" s="1089">
        <v>16.038</v>
      </c>
      <c r="AOA56" s="715">
        <v>24</v>
      </c>
      <c r="AOB56" s="1089">
        <v>2.8</v>
      </c>
      <c r="AOC56" s="1188">
        <f t="shared" si="46"/>
        <v>39</v>
      </c>
      <c r="AOD56" s="1089">
        <v>85.628</v>
      </c>
      <c r="AOE56" s="1188">
        <f t="shared" si="47"/>
        <v>14</v>
      </c>
      <c r="AOF56" s="699">
        <v>7</v>
      </c>
      <c r="AOG56" s="985">
        <v>3.6008230452674899</v>
      </c>
      <c r="AOH56" s="1188">
        <v>23</v>
      </c>
      <c r="AOI56" s="699">
        <v>2</v>
      </c>
      <c r="AOJ56" s="985">
        <v>1.0288065843621399</v>
      </c>
      <c r="AOK56" s="1188">
        <v>10</v>
      </c>
      <c r="AOL56" s="699">
        <v>2</v>
      </c>
      <c r="AOM56" s="985">
        <v>1.0288065843621399</v>
      </c>
      <c r="AON56" s="1188">
        <v>13</v>
      </c>
      <c r="AOO56" s="699">
        <v>1</v>
      </c>
      <c r="AOP56" s="985">
        <v>0.51440329218106995</v>
      </c>
      <c r="AOQ56" s="1188">
        <v>22</v>
      </c>
      <c r="AOR56" s="983" t="s">
        <v>1625</v>
      </c>
      <c r="AOS56" s="725" t="s">
        <v>1625</v>
      </c>
      <c r="AOT56" s="725" t="s">
        <v>1625</v>
      </c>
      <c r="AOU56" s="725" t="s">
        <v>1625</v>
      </c>
      <c r="AOV56" s="725">
        <v>0</v>
      </c>
      <c r="AOW56" s="725">
        <v>0</v>
      </c>
      <c r="AOX56" s="725">
        <v>0</v>
      </c>
      <c r="AOY56" s="725">
        <v>0</v>
      </c>
      <c r="AOZ56" s="715">
        <f t="shared" si="48"/>
        <v>0</v>
      </c>
      <c r="APA56" s="715">
        <f t="shared" si="49"/>
        <v>25</v>
      </c>
      <c r="APB56" s="1993" t="s">
        <v>1632</v>
      </c>
      <c r="APC56" s="1994" t="s">
        <v>1625</v>
      </c>
      <c r="APD56" s="1994" t="s">
        <v>1625</v>
      </c>
      <c r="APE56" s="1994" t="s">
        <v>1625</v>
      </c>
      <c r="APF56" s="1995">
        <v>5</v>
      </c>
      <c r="APG56" s="1995">
        <v>0</v>
      </c>
      <c r="APH56" s="1995">
        <v>0</v>
      </c>
      <c r="API56" s="1995">
        <v>0</v>
      </c>
      <c r="APJ56" s="715">
        <f t="shared" si="50"/>
        <v>5</v>
      </c>
      <c r="APK56" s="715">
        <f t="shared" si="51"/>
        <v>59</v>
      </c>
      <c r="APL56" s="715">
        <v>1</v>
      </c>
      <c r="APM56" s="725">
        <v>5.1282051282051286</v>
      </c>
      <c r="APN56" s="715">
        <v>2</v>
      </c>
      <c r="APO56" s="715">
        <v>3</v>
      </c>
      <c r="APP56" s="725">
        <v>15.384615384615385</v>
      </c>
      <c r="APQ56" s="715">
        <v>4</v>
      </c>
      <c r="APR56" s="1169">
        <v>0</v>
      </c>
      <c r="APS56" s="1168">
        <v>0</v>
      </c>
      <c r="APT56" s="1168">
        <v>0</v>
      </c>
      <c r="APU56" s="989">
        <v>0</v>
      </c>
      <c r="APV56" s="989">
        <v>0</v>
      </c>
      <c r="APW56" s="989">
        <v>0</v>
      </c>
      <c r="APX56" s="989">
        <v>38</v>
      </c>
      <c r="APY56" s="989">
        <v>1</v>
      </c>
      <c r="APZ56" s="989">
        <v>78</v>
      </c>
      <c r="AQA56" s="989">
        <v>624</v>
      </c>
      <c r="AQB56" s="989">
        <v>78</v>
      </c>
      <c r="AQC56" s="989">
        <v>624</v>
      </c>
      <c r="AQD56" s="1099">
        <v>32</v>
      </c>
      <c r="AQE56" s="989">
        <v>17</v>
      </c>
      <c r="AQF56" s="989">
        <v>1</v>
      </c>
      <c r="AQG56" s="989">
        <v>78</v>
      </c>
      <c r="AQH56" s="989">
        <v>624</v>
      </c>
      <c r="AQI56" s="989">
        <v>78</v>
      </c>
      <c r="AQJ56" s="989">
        <v>624</v>
      </c>
      <c r="AQK56" s="989">
        <v>32</v>
      </c>
      <c r="AQL56" s="729">
        <v>44</v>
      </c>
      <c r="AQM56" s="987"/>
      <c r="AQQ56" s="715">
        <v>304</v>
      </c>
      <c r="AQR56" s="715">
        <v>237</v>
      </c>
      <c r="AQS56" s="989">
        <v>19</v>
      </c>
      <c r="AQT56" s="1099">
        <v>8.0168776371308024</v>
      </c>
      <c r="AQU56" s="989">
        <f t="shared" si="52"/>
        <v>42</v>
      </c>
      <c r="AQV56" s="989">
        <v>12</v>
      </c>
      <c r="AQW56" s="989">
        <v>63.157894736842103</v>
      </c>
      <c r="AQX56" s="1099">
        <v>3.25</v>
      </c>
      <c r="AQY56" s="989">
        <f t="shared" si="53"/>
        <v>56</v>
      </c>
      <c r="AQZ56" s="989">
        <v>7</v>
      </c>
      <c r="ARA56" s="989">
        <v>26</v>
      </c>
      <c r="ARB56" s="989">
        <v>26.923076923076923</v>
      </c>
      <c r="ARC56" s="989">
        <f t="shared" si="54"/>
        <v>16</v>
      </c>
      <c r="ARD56" s="1668">
        <v>2.6329113924050631</v>
      </c>
      <c r="ARE56" s="1667">
        <f t="shared" si="55"/>
        <v>11</v>
      </c>
      <c r="ARF56" s="1168">
        <v>8</v>
      </c>
      <c r="ARG56" s="1099">
        <v>12.5</v>
      </c>
      <c r="ARH56" s="989">
        <f t="shared" si="56"/>
        <v>34</v>
      </c>
      <c r="ARI56" s="715">
        <v>23</v>
      </c>
      <c r="ARJ56" s="985">
        <v>30.434782608695656</v>
      </c>
      <c r="ARK56" s="699">
        <f t="shared" si="57"/>
        <v>72</v>
      </c>
      <c r="ARL56" s="989">
        <v>121</v>
      </c>
      <c r="ARM56" s="715">
        <v>18</v>
      </c>
      <c r="ARN56" s="985">
        <v>14.87603305785124</v>
      </c>
      <c r="ARO56" s="699">
        <f t="shared" si="58"/>
        <v>17</v>
      </c>
      <c r="ARP56" s="707">
        <v>2</v>
      </c>
      <c r="ARQ56" s="990">
        <v>0</v>
      </c>
      <c r="ARR56" s="719">
        <v>0</v>
      </c>
      <c r="ARS56" s="979">
        <f t="shared" si="59"/>
        <v>34</v>
      </c>
      <c r="ART56" s="715">
        <v>29</v>
      </c>
      <c r="ARU56" s="699">
        <f t="shared" si="59"/>
        <v>64</v>
      </c>
      <c r="ARV56" s="715" t="s">
        <v>31</v>
      </c>
      <c r="ARW56" s="715" t="s">
        <v>31</v>
      </c>
      <c r="ARX56" s="985" t="s">
        <v>31</v>
      </c>
      <c r="ARY56" s="699" t="str">
        <f t="shared" si="60"/>
        <v>-</v>
      </c>
      <c r="ARZ56" s="715" t="s">
        <v>31</v>
      </c>
      <c r="ASA56" s="715" t="s">
        <v>31</v>
      </c>
      <c r="ASB56" s="712" t="s">
        <v>31</v>
      </c>
      <c r="ASC56" s="699" t="str">
        <f t="shared" si="61"/>
        <v>-</v>
      </c>
      <c r="ASD56" s="712">
        <v>48.051948051948052</v>
      </c>
      <c r="ASE56" s="712">
        <v>29.870129870129869</v>
      </c>
      <c r="ASF56" s="712">
        <v>18.181818181818183</v>
      </c>
      <c r="ASG56" s="712">
        <v>2.5974025974025974</v>
      </c>
      <c r="ASH56" s="712">
        <v>0</v>
      </c>
      <c r="ASI56" s="712">
        <v>1.2987012987012987</v>
      </c>
      <c r="ASJ56" s="712">
        <v>0</v>
      </c>
      <c r="ASK56" s="712">
        <v>0</v>
      </c>
      <c r="ASL56" s="712">
        <v>0</v>
      </c>
      <c r="ASM56" s="715">
        <v>37</v>
      </c>
      <c r="ASN56" s="715">
        <v>23</v>
      </c>
      <c r="ASO56" s="715">
        <v>14</v>
      </c>
      <c r="ASP56" s="715">
        <v>2</v>
      </c>
      <c r="ASQ56" s="715">
        <v>0</v>
      </c>
      <c r="ASR56" s="715">
        <v>1</v>
      </c>
      <c r="ASS56" s="715">
        <v>0</v>
      </c>
      <c r="AST56" s="715">
        <v>0</v>
      </c>
      <c r="ASU56" s="715">
        <v>0</v>
      </c>
      <c r="ASV56" s="715">
        <v>77</v>
      </c>
      <c r="ASW56" s="712" t="s">
        <v>31</v>
      </c>
      <c r="ASX56" s="712" t="s">
        <v>31</v>
      </c>
      <c r="ASY56" s="712" t="s">
        <v>31</v>
      </c>
      <c r="ASZ56" s="712" t="s">
        <v>31</v>
      </c>
      <c r="ATA56" s="712" t="s">
        <v>31</v>
      </c>
      <c r="ATB56" s="712" t="s">
        <v>31</v>
      </c>
      <c r="ATC56" s="712" t="s">
        <v>31</v>
      </c>
      <c r="ATD56" s="712" t="s">
        <v>31</v>
      </c>
      <c r="ATE56" s="712" t="s">
        <v>31</v>
      </c>
      <c r="ATF56" s="715">
        <v>0</v>
      </c>
      <c r="ATG56" s="715">
        <v>0</v>
      </c>
      <c r="ATH56" s="715">
        <v>0</v>
      </c>
      <c r="ATI56" s="715">
        <v>0</v>
      </c>
      <c r="ATJ56" s="715">
        <v>0</v>
      </c>
      <c r="ATK56" s="715">
        <v>0</v>
      </c>
      <c r="ATL56" s="715">
        <v>0</v>
      </c>
      <c r="ATM56" s="715">
        <v>0</v>
      </c>
      <c r="ATN56" s="715">
        <v>0</v>
      </c>
      <c r="ATO56" s="715">
        <v>0</v>
      </c>
      <c r="ATP56" s="712">
        <v>100</v>
      </c>
      <c r="ATQ56" s="712">
        <v>0</v>
      </c>
      <c r="ATR56" s="712">
        <v>0</v>
      </c>
      <c r="ATS56" s="712">
        <v>0</v>
      </c>
      <c r="ATT56" s="712">
        <v>0</v>
      </c>
      <c r="ATU56" s="712">
        <v>0</v>
      </c>
      <c r="ATV56" s="712">
        <v>0</v>
      </c>
      <c r="ATW56" s="712">
        <v>0</v>
      </c>
      <c r="ATX56" s="712">
        <v>0</v>
      </c>
      <c r="ATY56" s="715">
        <v>1</v>
      </c>
      <c r="ATZ56" s="715">
        <v>0</v>
      </c>
      <c r="AUA56" s="715">
        <v>0</v>
      </c>
      <c r="AUB56" s="715">
        <v>0</v>
      </c>
      <c r="AUC56" s="715">
        <v>0</v>
      </c>
      <c r="AUD56" s="715">
        <v>0</v>
      </c>
      <c r="AUE56" s="715">
        <v>0</v>
      </c>
      <c r="AUF56" s="715">
        <v>0</v>
      </c>
      <c r="AUG56" s="715">
        <v>0</v>
      </c>
      <c r="AUH56" s="715">
        <v>1</v>
      </c>
      <c r="AUI56" s="712" t="s">
        <v>1648</v>
      </c>
      <c r="AUJ56" s="712" t="s">
        <v>1623</v>
      </c>
      <c r="AUK56" s="709">
        <v>0</v>
      </c>
      <c r="AUL56" s="978">
        <v>31</v>
      </c>
      <c r="AUM56" s="703" t="s">
        <v>1625</v>
      </c>
      <c r="AUN56" s="703" t="s">
        <v>1625</v>
      </c>
      <c r="AUO56" s="703" t="s">
        <v>1625</v>
      </c>
      <c r="AUP56" s="701" t="s">
        <v>1625</v>
      </c>
      <c r="AUQ56" s="712" t="s">
        <v>1626</v>
      </c>
      <c r="AUR56" s="712" t="s">
        <v>1623</v>
      </c>
      <c r="AUS56" s="712" t="s">
        <v>1627</v>
      </c>
      <c r="AUT56" s="712" t="s">
        <v>1627</v>
      </c>
      <c r="AUU56" s="712" t="s">
        <v>1625</v>
      </c>
      <c r="AUV56" s="712" t="s">
        <v>1685</v>
      </c>
      <c r="AUW56" s="3968" t="s">
        <v>1648</v>
      </c>
      <c r="AUX56" s="712" t="s">
        <v>5403</v>
      </c>
      <c r="AUY56" s="712" t="s">
        <v>1792</v>
      </c>
      <c r="AUZ56" s="699">
        <v>70</v>
      </c>
      <c r="AVA56" s="699">
        <v>4</v>
      </c>
      <c r="AVB56" s="985">
        <v>5.7</v>
      </c>
      <c r="AVC56" s="699">
        <v>0</v>
      </c>
      <c r="AVD56" s="712">
        <v>0</v>
      </c>
      <c r="AVE56" s="699">
        <f t="shared" si="62"/>
        <v>25</v>
      </c>
      <c r="AVF56" s="712">
        <v>10</v>
      </c>
      <c r="AVG56" s="978">
        <v>12</v>
      </c>
      <c r="AVH56" s="712" t="s">
        <v>1632</v>
      </c>
      <c r="AVI56" s="712" t="s">
        <v>1632</v>
      </c>
      <c r="AVJ56" s="712" t="s">
        <v>1625</v>
      </c>
      <c r="AVK56" s="712" t="s">
        <v>1625</v>
      </c>
      <c r="AVL56" s="716">
        <v>46.3</v>
      </c>
      <c r="AVM56" s="699">
        <f t="shared" si="63"/>
        <v>4</v>
      </c>
      <c r="AVN56" s="715">
        <v>2</v>
      </c>
      <c r="AVO56" s="712">
        <v>23.1</v>
      </c>
      <c r="AVP56" s="699">
        <f t="shared" si="64"/>
        <v>2</v>
      </c>
      <c r="AVQ56" s="715">
        <v>1</v>
      </c>
      <c r="AVR56" s="712">
        <v>0</v>
      </c>
      <c r="AVS56" s="699">
        <f t="shared" si="65"/>
        <v>14</v>
      </c>
      <c r="AVT56" s="715">
        <v>0</v>
      </c>
      <c r="AVU56" s="712">
        <v>23.1</v>
      </c>
      <c r="AVV56" s="699">
        <f t="shared" si="66"/>
        <v>2</v>
      </c>
      <c r="AVW56" s="715">
        <v>1</v>
      </c>
      <c r="AVX56" s="712">
        <v>0</v>
      </c>
      <c r="AVY56" s="733">
        <v>0</v>
      </c>
      <c r="AVZ56" s="716">
        <v>0</v>
      </c>
      <c r="AWA56" s="699">
        <f t="shared" si="67"/>
        <v>26</v>
      </c>
      <c r="AWB56" s="715">
        <v>0</v>
      </c>
      <c r="AWC56" s="712">
        <v>0</v>
      </c>
      <c r="AWD56" s="699">
        <f t="shared" si="68"/>
        <v>9</v>
      </c>
      <c r="AWE56" s="715">
        <v>0</v>
      </c>
      <c r="AWF56" s="712">
        <v>46.3</v>
      </c>
      <c r="AWG56" s="699">
        <f t="shared" si="69"/>
        <v>3</v>
      </c>
      <c r="AWH56" s="715">
        <v>2</v>
      </c>
      <c r="AWI56" s="714">
        <v>225</v>
      </c>
      <c r="AWJ56" s="715">
        <v>50</v>
      </c>
      <c r="AWK56" s="715" t="s">
        <v>31</v>
      </c>
      <c r="AWL56" s="715">
        <v>29</v>
      </c>
      <c r="AWM56" s="715" t="s">
        <v>31</v>
      </c>
      <c r="AWN56" s="715">
        <v>304</v>
      </c>
      <c r="AWO56" s="715" t="s">
        <v>31</v>
      </c>
      <c r="AWP56" s="715">
        <v>18</v>
      </c>
      <c r="AWQ56" s="715" t="s">
        <v>31</v>
      </c>
      <c r="AWR56" s="715">
        <v>18</v>
      </c>
      <c r="AWS56" s="716">
        <v>0.67600000000000005</v>
      </c>
      <c r="AWT56" s="699">
        <f t="shared" si="70"/>
        <v>2</v>
      </c>
      <c r="AWU56" s="712">
        <v>0.15</v>
      </c>
      <c r="AWV56" s="699">
        <f t="shared" si="70"/>
        <v>10</v>
      </c>
      <c r="AWW56" s="712" t="s">
        <v>31</v>
      </c>
      <c r="AWX56" s="699" t="str">
        <f t="shared" si="3"/>
        <v>-</v>
      </c>
      <c r="AWY56" s="712">
        <v>8.6999999999999994E-2</v>
      </c>
      <c r="AWZ56" s="699">
        <f t="shared" si="71"/>
        <v>5</v>
      </c>
      <c r="AXA56" s="712" t="s">
        <v>31</v>
      </c>
      <c r="AXB56" s="712">
        <v>0.91300000000000003</v>
      </c>
      <c r="AXC56" s="712" t="s">
        <v>31</v>
      </c>
      <c r="AXD56" s="699" t="str">
        <f t="shared" si="4"/>
        <v>-</v>
      </c>
      <c r="AXE56" s="712">
        <v>5.3999999999999999E-2</v>
      </c>
      <c r="AXF56" s="699">
        <f t="shared" si="5"/>
        <v>8</v>
      </c>
      <c r="AXG56" s="712" t="s">
        <v>31</v>
      </c>
      <c r="AXH56" s="699" t="str">
        <f t="shared" si="6"/>
        <v>-</v>
      </c>
      <c r="AXI56" s="712">
        <v>5.3999999999999999E-2</v>
      </c>
      <c r="AXK56" s="3969">
        <v>98.039215686274503</v>
      </c>
      <c r="AXL56" s="3970">
        <v>102</v>
      </c>
      <c r="AXM56" s="715">
        <f t="shared" si="72"/>
        <v>7</v>
      </c>
      <c r="AXN56" s="3969">
        <v>46.491228070175438</v>
      </c>
      <c r="AXO56" s="3970">
        <v>114</v>
      </c>
      <c r="AXP56" s="715">
        <f t="shared" si="73"/>
        <v>9</v>
      </c>
      <c r="AXQ56" s="2024">
        <v>1759</v>
      </c>
      <c r="AXR56" s="2024">
        <v>1797</v>
      </c>
      <c r="AXS56" s="3029">
        <v>2.1146355036171371</v>
      </c>
      <c r="AXT56" s="2024" t="s">
        <v>8059</v>
      </c>
      <c r="AXU56" s="2024">
        <v>336</v>
      </c>
      <c r="AXV56" s="2024">
        <v>340</v>
      </c>
      <c r="AXW56" s="3029">
        <v>1.1764705882352899</v>
      </c>
      <c r="AXX56" s="2024" t="s">
        <v>8059</v>
      </c>
      <c r="AXY56" s="3029">
        <v>19.101762364980104</v>
      </c>
      <c r="AXZ56" s="3029">
        <v>18.920422927100724</v>
      </c>
      <c r="AYA56" s="3029">
        <v>-0.18133943787938023</v>
      </c>
      <c r="AYB56" s="2024" t="s">
        <v>1632</v>
      </c>
      <c r="AYC56" s="2123">
        <v>1320</v>
      </c>
      <c r="AYD56" s="2024">
        <v>1420</v>
      </c>
      <c r="AYE56" s="3029">
        <v>7.0422535211267672</v>
      </c>
      <c r="AYF56" s="2024" t="s">
        <v>8058</v>
      </c>
      <c r="AYG56" s="2024">
        <v>216</v>
      </c>
      <c r="AYH56" s="2024">
        <v>203</v>
      </c>
      <c r="AYI56" s="3029">
        <v>6.403940886699516</v>
      </c>
      <c r="AYJ56" s="2024" t="s">
        <v>8058</v>
      </c>
      <c r="AYK56" s="2024">
        <v>7032</v>
      </c>
      <c r="AYL56" s="2024">
        <v>7089</v>
      </c>
      <c r="AYM56" s="3029">
        <v>0.80406263224715246</v>
      </c>
      <c r="AYN56" s="2024" t="s">
        <v>8059</v>
      </c>
      <c r="AYO56" s="2024">
        <v>31745000</v>
      </c>
      <c r="AYP56" s="2024">
        <v>23219943</v>
      </c>
      <c r="AYQ56" s="3029">
        <v>36.714375224779815</v>
      </c>
      <c r="AYR56" s="2024" t="s">
        <v>8057</v>
      </c>
      <c r="AYS56" s="2024">
        <v>14755000</v>
      </c>
      <c r="AYT56" s="2024">
        <v>13445932</v>
      </c>
      <c r="AYU56" s="3029">
        <v>9.7357922083794506</v>
      </c>
      <c r="AYV56" s="2024" t="s">
        <v>8058</v>
      </c>
      <c r="AYW56" s="2024">
        <v>15000000</v>
      </c>
      <c r="AYX56" s="2024">
        <v>8756258</v>
      </c>
      <c r="AYY56" s="3029">
        <v>71.306053339223212</v>
      </c>
      <c r="AYZ56" s="2024" t="s">
        <v>8057</v>
      </c>
      <c r="AZA56" s="2024">
        <v>30000</v>
      </c>
      <c r="AZB56" s="2024">
        <v>31000</v>
      </c>
      <c r="AZC56" s="3029">
        <v>3.2258064516128968</v>
      </c>
      <c r="AZD56" s="2024" t="s">
        <v>8056</v>
      </c>
      <c r="AZE56" s="2024">
        <v>980000</v>
      </c>
      <c r="AZF56" s="2024">
        <v>898943</v>
      </c>
      <c r="AZG56" s="3029">
        <v>9.0169232087017832</v>
      </c>
      <c r="AZH56" s="2024" t="s">
        <v>8058</v>
      </c>
      <c r="AZI56" s="2024">
        <v>980000</v>
      </c>
      <c r="AZJ56" s="2024">
        <v>87810</v>
      </c>
      <c r="AZK56" s="3029">
        <v>1016.0460084272861</v>
      </c>
      <c r="AZL56" s="2024" t="s">
        <v>8057</v>
      </c>
      <c r="AZM56" s="2024">
        <v>0</v>
      </c>
      <c r="AZN56" s="2024">
        <v>0</v>
      </c>
      <c r="AZO56" s="3029" t="s">
        <v>31</v>
      </c>
      <c r="AZP56" s="2024" t="s">
        <v>31</v>
      </c>
      <c r="AZQ56" s="2024">
        <v>0</v>
      </c>
      <c r="AZR56" s="2024">
        <v>0</v>
      </c>
      <c r="AZS56" s="3029" t="s">
        <v>31</v>
      </c>
      <c r="AZT56" s="2024" t="s">
        <v>31</v>
      </c>
      <c r="AZU56" s="2024">
        <v>0</v>
      </c>
      <c r="AZV56" s="2024">
        <v>0</v>
      </c>
      <c r="AZW56" s="3029" t="s">
        <v>31</v>
      </c>
      <c r="AZX56" s="2024" t="s">
        <v>31</v>
      </c>
      <c r="AZY56" s="2123">
        <v>344127000</v>
      </c>
      <c r="AZZ56" s="2024">
        <v>375609229</v>
      </c>
      <c r="BAA56" s="3029">
        <v>8.3816441581631125</v>
      </c>
      <c r="BAB56" s="2024" t="s">
        <v>8058</v>
      </c>
      <c r="BAC56" s="2024">
        <v>52349000</v>
      </c>
      <c r="BAD56" s="2024">
        <v>53972577</v>
      </c>
      <c r="BAE56" s="3029">
        <v>3.0081517137860487</v>
      </c>
      <c r="BAF56" s="2024" t="s">
        <v>8056</v>
      </c>
      <c r="BAG56" s="2024">
        <v>308182000</v>
      </c>
      <c r="BAH56" s="2024">
        <v>304534908</v>
      </c>
      <c r="BAI56" s="3029">
        <v>1.197594070233805</v>
      </c>
      <c r="BAJ56" s="2024" t="s">
        <v>8059</v>
      </c>
      <c r="BAK56" s="2123">
        <v>173377000</v>
      </c>
      <c r="BAL56" s="2024">
        <v>194626061</v>
      </c>
      <c r="BAM56" s="3029">
        <v>10.917890898485581</v>
      </c>
      <c r="BAN56" s="2024" t="s">
        <v>8057</v>
      </c>
      <c r="BAO56" s="2024">
        <v>92330000</v>
      </c>
      <c r="BAP56" s="2024">
        <v>92244177</v>
      </c>
      <c r="BAQ56" s="3029">
        <v>9.3038935129754918E-2</v>
      </c>
      <c r="BAR56" s="2024" t="s">
        <v>8059</v>
      </c>
      <c r="BAS56" s="2024">
        <v>65472000</v>
      </c>
      <c r="BAT56" s="2024">
        <v>71240597</v>
      </c>
      <c r="BAU56" s="3029">
        <v>8.0973451134891548</v>
      </c>
      <c r="BAV56" s="2024" t="s">
        <v>8058</v>
      </c>
      <c r="BAW56" s="2024">
        <v>12948000</v>
      </c>
      <c r="BAX56" s="2024">
        <v>16073982</v>
      </c>
      <c r="BAY56" s="3029">
        <v>19.447464853450754</v>
      </c>
      <c r="BAZ56" s="2024" t="s">
        <v>8057</v>
      </c>
      <c r="BBA56" s="2024">
        <v>0</v>
      </c>
      <c r="BBB56" s="2024">
        <v>1424412</v>
      </c>
      <c r="BBC56" s="3029">
        <v>100</v>
      </c>
      <c r="BBD56" s="2024" t="s">
        <v>8057</v>
      </c>
      <c r="BBE56" s="2123">
        <v>4159000</v>
      </c>
      <c r="BBF56" s="2024">
        <v>2746935</v>
      </c>
      <c r="BBG56" s="3029">
        <v>51.405111515197831</v>
      </c>
      <c r="BBH56" s="2024" t="s">
        <v>8057</v>
      </c>
      <c r="BBI56" s="2024">
        <v>0</v>
      </c>
      <c r="BBJ56" s="2024">
        <v>0</v>
      </c>
      <c r="BBK56" s="3029" t="s">
        <v>31</v>
      </c>
      <c r="BBL56" s="2024" t="s">
        <v>31</v>
      </c>
      <c r="BBM56" s="2024">
        <v>48190000</v>
      </c>
      <c r="BBN56" s="2024">
        <v>51225642</v>
      </c>
      <c r="BBO56" s="3029">
        <v>5.9260204098564628</v>
      </c>
      <c r="BBP56" s="2024" t="s">
        <v>8056</v>
      </c>
      <c r="BBQ56" s="2123">
        <v>29310000</v>
      </c>
      <c r="BBR56" s="2024">
        <v>29231927</v>
      </c>
      <c r="BBS56" s="3029">
        <v>0.26708126357868878</v>
      </c>
      <c r="BBT56" s="2024" t="s">
        <v>8059</v>
      </c>
      <c r="BBU56" s="2024">
        <v>674000</v>
      </c>
      <c r="BBV56" s="2024">
        <v>1454040</v>
      </c>
      <c r="BBW56" s="3029">
        <v>53.646392121262139</v>
      </c>
      <c r="BBX56" s="2024" t="s">
        <v>8057</v>
      </c>
      <c r="BBY56" s="2024">
        <v>7113000</v>
      </c>
      <c r="BBZ56" s="2024">
        <v>6941654</v>
      </c>
      <c r="BCA56" s="3029">
        <v>2.468374252015451</v>
      </c>
      <c r="BCB56" s="2024" t="s">
        <v>8059</v>
      </c>
      <c r="BCC56" s="2024">
        <v>3586000</v>
      </c>
      <c r="BCD56" s="2024">
        <v>4102425</v>
      </c>
      <c r="BCE56" s="3029">
        <v>12.588286196578863</v>
      </c>
      <c r="BCF56" s="2024" t="s">
        <v>8057</v>
      </c>
      <c r="BCG56" s="2024">
        <v>1909000</v>
      </c>
      <c r="BCH56" s="2024">
        <v>2032937</v>
      </c>
      <c r="BCI56" s="3029">
        <v>6.0964506032405268</v>
      </c>
      <c r="BCJ56" s="2024" t="s">
        <v>8058</v>
      </c>
      <c r="BCK56" s="2024">
        <v>126564000</v>
      </c>
      <c r="BCL56" s="2024">
        <v>108983778</v>
      </c>
      <c r="BCM56" s="3029">
        <v>16.131044750531601</v>
      </c>
      <c r="BCN56" s="2024" t="s">
        <v>8057</v>
      </c>
      <c r="BCO56" s="2024">
        <v>36736000</v>
      </c>
      <c r="BCP56" s="2024">
        <v>37092964</v>
      </c>
      <c r="BCQ56" s="3029">
        <v>0.96234962512026812</v>
      </c>
      <c r="BCR56" s="2024" t="s">
        <v>8059</v>
      </c>
      <c r="BCS56" s="2024">
        <v>904000</v>
      </c>
      <c r="BCT56" s="2024">
        <v>4874851</v>
      </c>
      <c r="BCU56" s="3029">
        <v>81.455843470908135</v>
      </c>
      <c r="BCV56" s="2024" t="s">
        <v>8057</v>
      </c>
      <c r="BCW56" s="2024">
        <v>51133000</v>
      </c>
      <c r="BCX56" s="2024">
        <v>55029798</v>
      </c>
      <c r="BCY56" s="3029">
        <v>7.0812507798047903</v>
      </c>
      <c r="BCZ56" s="2024" t="s">
        <v>8058</v>
      </c>
      <c r="BDA56" s="2024">
        <v>3531000</v>
      </c>
      <c r="BDB56" s="2024">
        <v>6456186</v>
      </c>
      <c r="BDC56" s="3029">
        <v>45.308267141002446</v>
      </c>
      <c r="BDD56" s="2024" t="s">
        <v>8057</v>
      </c>
      <c r="BDE56" s="2024">
        <v>0</v>
      </c>
      <c r="BDF56" s="2024">
        <v>0</v>
      </c>
      <c r="BDG56" s="3029" t="s">
        <v>31</v>
      </c>
      <c r="BDH56" s="2024" t="s">
        <v>31</v>
      </c>
      <c r="BDI56" s="2024">
        <v>0</v>
      </c>
      <c r="BDJ56" s="2024">
        <v>0</v>
      </c>
      <c r="BDK56" s="3029" t="s">
        <v>31</v>
      </c>
      <c r="BDL56" s="2024" t="s">
        <v>31</v>
      </c>
      <c r="BDM56" s="2024">
        <v>16593000</v>
      </c>
      <c r="BDN56" s="2024">
        <v>16012126</v>
      </c>
      <c r="BDO56" s="3029">
        <v>3.6277131468987989</v>
      </c>
      <c r="BDP56" s="2024" t="s">
        <v>8056</v>
      </c>
      <c r="BDQ56" s="2024">
        <v>0</v>
      </c>
      <c r="BDR56" s="2024">
        <v>522028</v>
      </c>
      <c r="BDS56" s="3029">
        <v>100</v>
      </c>
      <c r="BDT56" s="2024" t="s">
        <v>8057</v>
      </c>
      <c r="BDU56" s="2024">
        <v>0</v>
      </c>
      <c r="BDV56" s="2024">
        <v>768478</v>
      </c>
      <c r="BDW56" s="3029">
        <v>100</v>
      </c>
      <c r="BDX56" s="2024" t="s">
        <v>8057</v>
      </c>
      <c r="BDY56" s="2024">
        <v>0</v>
      </c>
      <c r="BDZ56" s="2024">
        <v>0</v>
      </c>
      <c r="BEA56" s="3029" t="s">
        <v>31</v>
      </c>
      <c r="BEB56" s="2024" t="s">
        <v>31</v>
      </c>
      <c r="BEC56" s="2024">
        <v>0</v>
      </c>
      <c r="BED56" s="2024">
        <v>0</v>
      </c>
      <c r="BEE56" s="3029" t="s">
        <v>31</v>
      </c>
      <c r="BEF56" s="2024" t="s">
        <v>31</v>
      </c>
      <c r="BEG56" s="2024">
        <v>0</v>
      </c>
      <c r="BEH56" s="2024">
        <v>0</v>
      </c>
      <c r="BEI56" s="3029" t="s">
        <v>31</v>
      </c>
      <c r="BEJ56" s="2024" t="s">
        <v>31</v>
      </c>
      <c r="BEK56" s="2024">
        <v>0</v>
      </c>
      <c r="BEL56" s="2024">
        <v>0</v>
      </c>
      <c r="BEM56" s="3029" t="s">
        <v>31</v>
      </c>
      <c r="BEN56" s="2024" t="s">
        <v>31</v>
      </c>
      <c r="BEO56" s="2024">
        <v>0</v>
      </c>
      <c r="BEP56" s="2024">
        <v>0</v>
      </c>
      <c r="BEQ56" s="3029" t="s">
        <v>31</v>
      </c>
      <c r="BER56" s="2024" t="s">
        <v>31</v>
      </c>
      <c r="BES56" s="2024">
        <v>30129000</v>
      </c>
      <c r="BET56" s="2024">
        <v>31031716</v>
      </c>
      <c r="BEU56" s="3029">
        <v>2.909010897109269</v>
      </c>
      <c r="BEV56" s="2024" t="s">
        <v>8059</v>
      </c>
      <c r="BEW56" s="2123">
        <v>1742</v>
      </c>
      <c r="BEX56" s="2024">
        <v>1773</v>
      </c>
      <c r="BEY56" s="3029">
        <v>1.7484489565707833</v>
      </c>
      <c r="BEZ56" s="2024" t="s">
        <v>8059</v>
      </c>
      <c r="BFA56" s="2024">
        <v>334</v>
      </c>
      <c r="BFB56" s="2024">
        <v>347</v>
      </c>
      <c r="BFC56" s="3029">
        <v>3.7463976945244895</v>
      </c>
      <c r="BFD56" s="2024" t="s">
        <v>8056</v>
      </c>
      <c r="BFE56" s="3029">
        <v>19.173363949483353</v>
      </c>
      <c r="BFF56" s="3029">
        <v>19.571347997743938</v>
      </c>
      <c r="BFG56" s="3029">
        <v>0.39798404826058587</v>
      </c>
      <c r="BFH56" s="2024" t="s">
        <v>8074</v>
      </c>
      <c r="BFI56" s="2780" t="s">
        <v>1632</v>
      </c>
      <c r="BFJ56" s="1495" t="s">
        <v>1632</v>
      </c>
      <c r="BFK56" s="1495" t="s">
        <v>1632</v>
      </c>
      <c r="BFL56" s="1495" t="s">
        <v>1632</v>
      </c>
      <c r="BFM56" s="1212">
        <v>10</v>
      </c>
      <c r="BFN56" s="1212">
        <v>10</v>
      </c>
      <c r="BFO56" s="1212">
        <v>10</v>
      </c>
      <c r="BFP56" s="1212">
        <v>10</v>
      </c>
      <c r="BFQ56" s="988">
        <f t="shared" si="74"/>
        <v>40</v>
      </c>
      <c r="BFR56" s="988">
        <f t="shared" si="75"/>
        <v>1</v>
      </c>
      <c r="BFS56" s="1993" t="s">
        <v>1632</v>
      </c>
      <c r="BFT56" s="1994" t="s">
        <v>1632</v>
      </c>
      <c r="BFU56" s="1994" t="s">
        <v>1632</v>
      </c>
      <c r="BFV56" s="1994" t="s">
        <v>1625</v>
      </c>
      <c r="BFW56" s="1995">
        <v>5</v>
      </c>
      <c r="BFX56" s="1995">
        <v>5</v>
      </c>
      <c r="BFY56" s="1995">
        <v>5</v>
      </c>
      <c r="BFZ56" s="1995">
        <v>0</v>
      </c>
      <c r="BGA56" s="1303">
        <f t="shared" si="76"/>
        <v>15</v>
      </c>
      <c r="BGB56" s="1303">
        <f t="shared" si="77"/>
        <v>20</v>
      </c>
      <c r="BGC56" s="1993" t="s">
        <v>1625</v>
      </c>
      <c r="BGD56" s="1994" t="s">
        <v>1625</v>
      </c>
      <c r="BGE56" s="1994" t="s">
        <v>1625</v>
      </c>
      <c r="BGF56" s="1994" t="s">
        <v>1625</v>
      </c>
      <c r="BGG56" s="1995">
        <v>0</v>
      </c>
      <c r="BGH56" s="1995">
        <v>0</v>
      </c>
      <c r="BGI56" s="1995">
        <v>0</v>
      </c>
      <c r="BGJ56" s="1995">
        <v>0</v>
      </c>
      <c r="BGK56" s="1303">
        <f t="shared" si="78"/>
        <v>0</v>
      </c>
      <c r="BGL56" s="1303">
        <f t="shared" si="79"/>
        <v>14</v>
      </c>
      <c r="BGM56" s="1993" t="s">
        <v>1632</v>
      </c>
      <c r="BGN56" s="1994" t="s">
        <v>1632</v>
      </c>
      <c r="BGO56" s="1994" t="s">
        <v>1632</v>
      </c>
      <c r="BGP56" s="1994" t="s">
        <v>1632</v>
      </c>
      <c r="BGQ56" s="1995">
        <v>5</v>
      </c>
      <c r="BGR56" s="1995">
        <v>5</v>
      </c>
      <c r="BGS56" s="1995">
        <v>5</v>
      </c>
      <c r="BGT56" s="1995">
        <v>5</v>
      </c>
      <c r="BGU56" s="1303">
        <f t="shared" si="80"/>
        <v>20</v>
      </c>
      <c r="BGV56" s="1303">
        <f t="shared" si="81"/>
        <v>1</v>
      </c>
      <c r="BGW56" s="1993" t="s">
        <v>1632</v>
      </c>
      <c r="BGX56" s="1994" t="s">
        <v>1632</v>
      </c>
      <c r="BGY56" s="1994" t="s">
        <v>1632</v>
      </c>
      <c r="BGZ56" s="1994" t="s">
        <v>1632</v>
      </c>
      <c r="BHA56" s="1995">
        <v>5</v>
      </c>
      <c r="BHB56" s="1995">
        <v>5</v>
      </c>
      <c r="BHC56" s="1995">
        <v>5</v>
      </c>
      <c r="BHD56" s="1995">
        <v>5</v>
      </c>
      <c r="BHE56" s="1303">
        <f t="shared" si="82"/>
        <v>20</v>
      </c>
      <c r="BHF56" s="1303">
        <f t="shared" si="83"/>
        <v>1</v>
      </c>
      <c r="BHG56" s="1993" t="s">
        <v>1632</v>
      </c>
      <c r="BHH56" s="1994" t="s">
        <v>1632</v>
      </c>
      <c r="BHI56" s="1994" t="s">
        <v>1632</v>
      </c>
      <c r="BHJ56" s="1994" t="s">
        <v>1625</v>
      </c>
      <c r="BHK56" s="1995">
        <v>5</v>
      </c>
      <c r="BHL56" s="1995">
        <v>5</v>
      </c>
      <c r="BHM56" s="1995">
        <v>5</v>
      </c>
      <c r="BHN56" s="1995">
        <v>0</v>
      </c>
      <c r="BHO56" s="1303">
        <f t="shared" si="84"/>
        <v>15</v>
      </c>
      <c r="BHP56" s="1303">
        <f t="shared" si="85"/>
        <v>25</v>
      </c>
      <c r="BHQ56" s="1993" t="s">
        <v>1632</v>
      </c>
      <c r="BHR56" s="1994" t="s">
        <v>1632</v>
      </c>
      <c r="BHS56" s="1994" t="s">
        <v>1632</v>
      </c>
      <c r="BHT56" s="1994" t="s">
        <v>1632</v>
      </c>
      <c r="BHU56" s="1995">
        <v>5</v>
      </c>
      <c r="BHV56" s="1995">
        <v>5</v>
      </c>
      <c r="BHW56" s="1995">
        <v>5</v>
      </c>
      <c r="BHX56" s="1995">
        <v>5</v>
      </c>
      <c r="BHY56" s="1303">
        <f t="shared" si="86"/>
        <v>20</v>
      </c>
      <c r="BHZ56" s="1303">
        <f t="shared" si="87"/>
        <v>1</v>
      </c>
      <c r="BIA56" s="1993" t="s">
        <v>1626</v>
      </c>
      <c r="BIB56" s="1994" t="s">
        <v>1625</v>
      </c>
      <c r="BIC56" s="1994" t="s">
        <v>1626</v>
      </c>
      <c r="BID56" s="1994" t="s">
        <v>1626</v>
      </c>
      <c r="BIE56" s="1994" t="s">
        <v>1626</v>
      </c>
      <c r="BIF56" s="4112">
        <f t="shared" si="88"/>
        <v>4</v>
      </c>
      <c r="BIG56" s="1303">
        <f t="shared" si="89"/>
        <v>32</v>
      </c>
      <c r="BIH56" s="2916">
        <v>0</v>
      </c>
      <c r="BII56" s="3967">
        <v>0</v>
      </c>
      <c r="BIJ56" s="1303">
        <f t="shared" si="90"/>
        <v>62</v>
      </c>
      <c r="BIK56" s="2073">
        <v>44</v>
      </c>
      <c r="BIL56" s="1303">
        <v>44</v>
      </c>
      <c r="BIM56" s="1995">
        <v>100</v>
      </c>
      <c r="BIN56" s="1303">
        <f t="shared" si="91"/>
        <v>1</v>
      </c>
      <c r="BIO56" s="1993" t="s">
        <v>1626</v>
      </c>
      <c r="BIP56" s="1994" t="s">
        <v>1626</v>
      </c>
      <c r="BIQ56" s="1994" t="s">
        <v>1626</v>
      </c>
      <c r="BIR56" s="1994" t="s">
        <v>1626</v>
      </c>
      <c r="BIS56" s="1994" t="s">
        <v>1626</v>
      </c>
      <c r="BIT56" s="1994" t="s">
        <v>1626</v>
      </c>
      <c r="BIU56" s="1994" t="s">
        <v>1626</v>
      </c>
      <c r="BIV56" s="1994" t="s">
        <v>1626</v>
      </c>
      <c r="BIW56" s="1994" t="s">
        <v>1626</v>
      </c>
      <c r="BIX56" s="1994" t="s">
        <v>1625</v>
      </c>
      <c r="BIY56" s="3617">
        <f t="shared" si="92"/>
        <v>9</v>
      </c>
      <c r="BIZ56" s="2906">
        <f t="shared" si="93"/>
        <v>11</v>
      </c>
      <c r="BJA56" s="3971">
        <v>9</v>
      </c>
      <c r="BJB56" s="3972">
        <v>4.6153846153846159</v>
      </c>
      <c r="BJC56" s="3971">
        <v>9</v>
      </c>
      <c r="BJD56" s="3972">
        <v>100</v>
      </c>
      <c r="BJE56" s="3972">
        <v>1</v>
      </c>
      <c r="BJF56" s="3971">
        <v>0</v>
      </c>
      <c r="BJG56" s="3972">
        <v>0</v>
      </c>
      <c r="BJH56" s="3972">
        <v>53</v>
      </c>
      <c r="BJI56" s="3971">
        <v>0</v>
      </c>
      <c r="BJJ56" s="3972">
        <v>0</v>
      </c>
      <c r="BJK56" s="3973">
        <v>41</v>
      </c>
      <c r="BJL56" s="3971">
        <v>22</v>
      </c>
      <c r="BJM56" s="3972">
        <v>11.282051282051283</v>
      </c>
      <c r="BJN56" s="3971">
        <v>0</v>
      </c>
      <c r="BJO56" s="3972">
        <v>0</v>
      </c>
      <c r="BJP56" s="3973">
        <v>35</v>
      </c>
      <c r="BJQ56" s="3971">
        <v>1385</v>
      </c>
      <c r="BJR56" s="3972">
        <v>710.25641025641028</v>
      </c>
      <c r="BJS56" s="3971">
        <v>0</v>
      </c>
      <c r="BJT56" s="3972">
        <v>0</v>
      </c>
      <c r="BJU56" s="3973">
        <v>28</v>
      </c>
      <c r="BJV56" s="2074">
        <v>0</v>
      </c>
      <c r="BJW56" s="1303">
        <f t="shared" si="7"/>
        <v>60</v>
      </c>
      <c r="BJX56" s="1993" t="s">
        <v>1632</v>
      </c>
      <c r="BJY56" s="1994" t="s">
        <v>1632</v>
      </c>
      <c r="BJZ56" s="1495" t="s">
        <v>1625</v>
      </c>
      <c r="BKA56" s="1495" t="s">
        <v>1625</v>
      </c>
      <c r="BKB56" s="1212">
        <v>5</v>
      </c>
      <c r="BKC56" s="1212">
        <v>5</v>
      </c>
      <c r="BKD56" s="1212">
        <v>0</v>
      </c>
      <c r="BKE56" s="1212">
        <v>0</v>
      </c>
      <c r="BKF56" s="988">
        <f t="shared" si="94"/>
        <v>10</v>
      </c>
      <c r="BKG56" s="988">
        <f t="shared" si="95"/>
        <v>24</v>
      </c>
      <c r="BKH56" s="2780" t="s">
        <v>1632</v>
      </c>
      <c r="BKI56" s="1495" t="s">
        <v>1632</v>
      </c>
      <c r="BKJ56" s="1495" t="s">
        <v>1632</v>
      </c>
      <c r="BKK56" s="1495" t="s">
        <v>1625</v>
      </c>
      <c r="BKL56" s="1212">
        <v>5</v>
      </c>
      <c r="BKM56" s="1212">
        <v>5</v>
      </c>
      <c r="BKN56" s="1212">
        <v>5</v>
      </c>
      <c r="BKO56" s="1212">
        <v>0</v>
      </c>
      <c r="BKP56" s="988">
        <f t="shared" si="96"/>
        <v>15</v>
      </c>
      <c r="BKQ56" s="988">
        <f t="shared" si="97"/>
        <v>6</v>
      </c>
      <c r="BKR56" s="2780" t="s">
        <v>1632</v>
      </c>
      <c r="BKS56" s="1495" t="s">
        <v>1632</v>
      </c>
      <c r="BKT56" s="1495" t="s">
        <v>1625</v>
      </c>
      <c r="BKU56" s="1495" t="s">
        <v>1625</v>
      </c>
      <c r="BKV56" s="1212">
        <v>15</v>
      </c>
      <c r="BKW56" s="1212">
        <v>15</v>
      </c>
      <c r="BKX56" s="1212">
        <v>0</v>
      </c>
      <c r="BKY56" s="1212">
        <v>0</v>
      </c>
      <c r="BKZ56" s="988">
        <f t="shared" si="98"/>
        <v>30</v>
      </c>
      <c r="BLA56" s="988">
        <f t="shared" si="99"/>
        <v>24</v>
      </c>
      <c r="BLB56" s="3971">
        <v>2</v>
      </c>
      <c r="BLC56" s="3972">
        <v>1.0256410256410255</v>
      </c>
      <c r="BLD56" s="3973">
        <v>43</v>
      </c>
      <c r="BLE56" s="3971">
        <v>0</v>
      </c>
      <c r="BLF56" s="3972">
        <v>0</v>
      </c>
      <c r="BLG56" s="3973">
        <v>14</v>
      </c>
      <c r="BLH56" s="3971">
        <v>2</v>
      </c>
      <c r="BLI56" s="3972">
        <v>1.0256410256410255</v>
      </c>
      <c r="BLJ56" s="3973">
        <v>16</v>
      </c>
      <c r="BLK56" s="3971">
        <v>0</v>
      </c>
      <c r="BLL56" s="3972">
        <v>0</v>
      </c>
      <c r="BLM56" s="3973">
        <v>39</v>
      </c>
      <c r="BLN56" s="3971">
        <v>0</v>
      </c>
      <c r="BLO56" s="3972">
        <v>0</v>
      </c>
      <c r="BLP56" s="3973">
        <v>58</v>
      </c>
      <c r="BLQ56" s="3971">
        <v>0</v>
      </c>
      <c r="BLR56" s="3972">
        <v>0</v>
      </c>
      <c r="BLS56" s="3973">
        <v>13</v>
      </c>
      <c r="BLT56" s="3971">
        <v>0</v>
      </c>
      <c r="BLU56" s="3972">
        <v>0</v>
      </c>
      <c r="BLV56" s="3973">
        <v>14</v>
      </c>
      <c r="BLW56" s="3971">
        <v>0</v>
      </c>
      <c r="BLX56" s="3972">
        <v>0</v>
      </c>
      <c r="BLY56" s="3973">
        <v>42</v>
      </c>
      <c r="BLZ56" s="2782">
        <v>3</v>
      </c>
      <c r="BMA56" s="2773">
        <v>1.5384615384615385</v>
      </c>
      <c r="BMB56" s="988">
        <v>19</v>
      </c>
      <c r="BMC56" s="2782">
        <v>3</v>
      </c>
      <c r="BMD56" s="2773">
        <v>1.5384615384615385</v>
      </c>
      <c r="BME56" s="988">
        <v>13</v>
      </c>
      <c r="BMF56" s="2782">
        <v>0</v>
      </c>
      <c r="BMG56" s="2773">
        <v>0</v>
      </c>
      <c r="BMH56" s="988">
        <v>9</v>
      </c>
      <c r="BMI56" s="2782">
        <v>0</v>
      </c>
      <c r="BMJ56" s="2773">
        <v>0</v>
      </c>
      <c r="BMK56" s="988">
        <v>18</v>
      </c>
      <c r="BML56" s="2782">
        <v>0</v>
      </c>
      <c r="BMM56" s="2773">
        <v>0</v>
      </c>
      <c r="BMN56" s="988">
        <v>10</v>
      </c>
      <c r="BMO56" s="2782">
        <v>0</v>
      </c>
      <c r="BMP56" s="2773">
        <v>0</v>
      </c>
      <c r="BMQ56" s="988">
        <v>2</v>
      </c>
      <c r="BMR56" s="2782">
        <v>4</v>
      </c>
      <c r="BMS56" s="2773">
        <v>2.0512820512820511</v>
      </c>
      <c r="BMT56" s="988">
        <v>23</v>
      </c>
      <c r="BMU56" s="2782">
        <v>4</v>
      </c>
      <c r="BMV56" s="2773">
        <v>2.0512820512820511</v>
      </c>
      <c r="BMW56" s="988">
        <v>11</v>
      </c>
      <c r="BMX56" s="2782">
        <v>0</v>
      </c>
      <c r="BMY56" s="2773">
        <v>0</v>
      </c>
      <c r="BMZ56" s="988">
        <v>20</v>
      </c>
      <c r="BNA56" s="2782">
        <v>0</v>
      </c>
      <c r="BNB56" s="2773">
        <v>0</v>
      </c>
      <c r="BNC56" s="988">
        <v>28</v>
      </c>
      <c r="BND56" s="2782">
        <v>0</v>
      </c>
      <c r="BNE56" s="2773">
        <v>0</v>
      </c>
      <c r="BNF56" s="988">
        <v>4</v>
      </c>
      <c r="BNG56" s="2782">
        <v>2</v>
      </c>
      <c r="BNH56" s="2773">
        <v>1.0256410256410255</v>
      </c>
      <c r="BNI56" s="988">
        <v>6</v>
      </c>
      <c r="BNJ56" s="2782">
        <v>2</v>
      </c>
      <c r="BNK56" s="2773">
        <v>1.0256410256410255</v>
      </c>
      <c r="BNL56" s="988">
        <v>9</v>
      </c>
      <c r="BNM56" s="2782">
        <v>0</v>
      </c>
      <c r="BNN56" s="2773">
        <v>0</v>
      </c>
      <c r="BNO56" s="988">
        <v>5</v>
      </c>
      <c r="BNQ56" s="729">
        <v>70</v>
      </c>
      <c r="BNR56" s="729">
        <v>14</v>
      </c>
      <c r="BNS56" s="729">
        <v>1944</v>
      </c>
      <c r="BNT56" s="729">
        <v>36.008230452674901</v>
      </c>
      <c r="BNU56" s="729">
        <v>7.2016460905349797</v>
      </c>
      <c r="BNV56" s="4113">
        <v>49</v>
      </c>
      <c r="BNW56" s="4113">
        <v>57</v>
      </c>
    </row>
    <row r="57" spans="1:1739" ht="13" x14ac:dyDescent="0.2">
      <c r="A57" s="696" t="s">
        <v>1799</v>
      </c>
      <c r="B57" s="697" t="s">
        <v>1800</v>
      </c>
      <c r="C57" s="697" t="s">
        <v>1646</v>
      </c>
      <c r="D57" s="697" t="s">
        <v>1646</v>
      </c>
      <c r="E57" s="697" t="s">
        <v>1733</v>
      </c>
      <c r="F57" s="698" t="s">
        <v>1801</v>
      </c>
      <c r="G57" s="699" t="s">
        <v>1918</v>
      </c>
      <c r="H57" s="700">
        <v>99</v>
      </c>
      <c r="I57" s="703">
        <v>7.15</v>
      </c>
      <c r="J57" s="699">
        <f t="shared" si="8"/>
        <v>51</v>
      </c>
      <c r="K57" s="702">
        <v>125</v>
      </c>
      <c r="L57" s="703">
        <v>7.07</v>
      </c>
      <c r="M57" s="710">
        <f t="shared" si="9"/>
        <v>56</v>
      </c>
      <c r="N57" s="712">
        <f t="shared" si="10"/>
        <v>-8.0000000000000071E-2</v>
      </c>
      <c r="O57" s="702">
        <v>137</v>
      </c>
      <c r="P57" s="703">
        <v>7.04</v>
      </c>
      <c r="Q57" s="710">
        <f t="shared" si="11"/>
        <v>58</v>
      </c>
      <c r="R57" s="712">
        <f t="shared" si="12"/>
        <v>-3.0000000000000249E-2</v>
      </c>
      <c r="S57" s="702">
        <v>163</v>
      </c>
      <c r="T57" s="703">
        <v>5.97</v>
      </c>
      <c r="U57" s="699">
        <f t="shared" si="100"/>
        <v>58</v>
      </c>
      <c r="V57" s="702">
        <v>158</v>
      </c>
      <c r="W57" s="703">
        <v>6.33</v>
      </c>
      <c r="X57" s="710">
        <f t="shared" si="0"/>
        <v>15</v>
      </c>
      <c r="Y57" s="712">
        <f t="shared" si="13"/>
        <v>0.36000000000000032</v>
      </c>
      <c r="Z57" s="702">
        <v>152</v>
      </c>
      <c r="AA57" s="703">
        <v>6.3618421052631575</v>
      </c>
      <c r="AB57" s="710">
        <f t="shared" si="101"/>
        <v>9</v>
      </c>
      <c r="AC57" s="712">
        <f t="shared" si="14"/>
        <v>3.184210526315745E-2</v>
      </c>
      <c r="AD57" s="706">
        <v>117</v>
      </c>
      <c r="AE57" s="701">
        <v>6.1709401709401712</v>
      </c>
      <c r="AF57" s="702">
        <v>35</v>
      </c>
      <c r="AG57" s="704">
        <v>7</v>
      </c>
      <c r="AH57" s="705">
        <f t="shared" si="102"/>
        <v>5</v>
      </c>
      <c r="AI57" s="707">
        <v>80</v>
      </c>
      <c r="AJ57" s="704">
        <v>6.3375000000000004</v>
      </c>
      <c r="AK57" s="705">
        <f t="shared" si="103"/>
        <v>15</v>
      </c>
      <c r="AL57" s="702">
        <v>37</v>
      </c>
      <c r="AM57" s="704">
        <v>5.8108108108108105</v>
      </c>
      <c r="AN57" s="1595">
        <f t="shared" si="104"/>
        <v>37</v>
      </c>
      <c r="AO57" s="4086"/>
      <c r="AP57" s="717">
        <v>80.400000000000006</v>
      </c>
      <c r="AQ57" s="705">
        <v>59</v>
      </c>
      <c r="AR57" s="709">
        <v>83.9</v>
      </c>
      <c r="AS57" s="705">
        <v>59</v>
      </c>
      <c r="AT57" s="709">
        <v>0.70000000000000284</v>
      </c>
      <c r="AU57" s="701">
        <v>1</v>
      </c>
      <c r="AV57" s="702">
        <v>100</v>
      </c>
      <c r="AW57" s="715">
        <f t="shared" si="15"/>
        <v>6</v>
      </c>
      <c r="AX57" s="710">
        <v>100</v>
      </c>
      <c r="AY57" s="715">
        <f t="shared" si="16"/>
        <v>7</v>
      </c>
      <c r="AZ57" s="702">
        <v>120</v>
      </c>
      <c r="BA57" s="711">
        <f t="shared" si="105"/>
        <v>63</v>
      </c>
      <c r="BB57" s="702">
        <v>210</v>
      </c>
      <c r="BC57" s="726">
        <v>39</v>
      </c>
      <c r="BD57" s="702">
        <v>143</v>
      </c>
      <c r="BE57" s="703">
        <v>24.475524475524477</v>
      </c>
      <c r="BF57" s="705">
        <f t="shared" si="17"/>
        <v>46</v>
      </c>
      <c r="BG57" s="702">
        <v>143</v>
      </c>
      <c r="BH57" s="703">
        <v>10.48951048951049</v>
      </c>
      <c r="BI57" s="705">
        <f t="shared" si="18"/>
        <v>11</v>
      </c>
      <c r="BJ57" s="702">
        <v>139</v>
      </c>
      <c r="BK57" s="703">
        <v>49.640287769784173</v>
      </c>
      <c r="BL57" s="705">
        <f t="shared" si="19"/>
        <v>49</v>
      </c>
      <c r="BM57" s="702">
        <v>141</v>
      </c>
      <c r="BN57" s="703">
        <v>17.021276595744681</v>
      </c>
      <c r="BO57" s="705">
        <v>40</v>
      </c>
      <c r="BP57" s="702">
        <v>138</v>
      </c>
      <c r="BQ57" s="703">
        <v>0.72463768115942029</v>
      </c>
      <c r="BR57" s="705">
        <v>24</v>
      </c>
      <c r="BS57" s="702">
        <v>140</v>
      </c>
      <c r="BT57" s="703">
        <v>32.857142857142854</v>
      </c>
      <c r="BU57" s="705">
        <v>22</v>
      </c>
      <c r="BV57" s="702">
        <v>36</v>
      </c>
      <c r="BW57" s="703">
        <v>47.222222222222221</v>
      </c>
      <c r="BX57" s="705">
        <f t="shared" si="20"/>
        <v>9</v>
      </c>
      <c r="BY57" s="702">
        <v>38</v>
      </c>
      <c r="BZ57" s="703">
        <v>76.31578947368422</v>
      </c>
      <c r="CA57" s="705">
        <f t="shared" si="21"/>
        <v>47</v>
      </c>
      <c r="CB57" s="702">
        <v>34</v>
      </c>
      <c r="CC57" s="703">
        <v>61.764705882352942</v>
      </c>
      <c r="CD57" s="705">
        <f t="shared" si="22"/>
        <v>39</v>
      </c>
      <c r="CE57" s="702">
        <v>37</v>
      </c>
      <c r="CF57" s="703">
        <v>35.135135135135137</v>
      </c>
      <c r="CG57" s="705">
        <v>31</v>
      </c>
      <c r="CH57" s="702">
        <v>30</v>
      </c>
      <c r="CI57" s="703">
        <v>10</v>
      </c>
      <c r="CJ57" s="705">
        <f t="shared" si="106"/>
        <v>71</v>
      </c>
      <c r="CK57" s="702">
        <v>37</v>
      </c>
      <c r="CL57" s="703">
        <v>37.837837837837839</v>
      </c>
      <c r="CM57" s="705">
        <f t="shared" si="23"/>
        <v>11</v>
      </c>
      <c r="CN57" s="709">
        <v>15.5</v>
      </c>
      <c r="CO57" s="726">
        <v>57</v>
      </c>
      <c r="CP57" s="703">
        <v>2.7</v>
      </c>
      <c r="CQ57" s="703">
        <v>6.9</v>
      </c>
      <c r="CR57" s="704">
        <v>6</v>
      </c>
      <c r="CS57" s="709">
        <v>13.900000000000002</v>
      </c>
      <c r="CT57" s="701">
        <v>13.600000000000001</v>
      </c>
      <c r="CU57" s="712">
        <v>18.399999999999999</v>
      </c>
      <c r="CV57" s="729">
        <f t="shared" si="24"/>
        <v>63</v>
      </c>
      <c r="CW57" s="712">
        <v>2.8</v>
      </c>
      <c r="CX57" s="712">
        <v>7.9</v>
      </c>
      <c r="CY57" s="712">
        <v>7.6999999999999993</v>
      </c>
      <c r="CZ57" s="714">
        <v>88</v>
      </c>
      <c r="DA57" s="985">
        <v>84.6</v>
      </c>
      <c r="DB57" s="729">
        <v>26</v>
      </c>
      <c r="DC57" s="715">
        <v>32</v>
      </c>
      <c r="DD57" s="985">
        <v>84.8</v>
      </c>
      <c r="DE57" s="729">
        <v>25</v>
      </c>
      <c r="DF57" s="715">
        <v>44</v>
      </c>
      <c r="DG57" s="712">
        <v>84.5</v>
      </c>
      <c r="DH57" s="729">
        <v>37</v>
      </c>
      <c r="DI57" s="715">
        <v>12</v>
      </c>
      <c r="DJ57" s="712">
        <v>84.7</v>
      </c>
      <c r="DK57" s="729">
        <v>22</v>
      </c>
      <c r="DL57" s="716">
        <v>48.421052631578945</v>
      </c>
      <c r="DM57" s="710">
        <v>73</v>
      </c>
      <c r="DN57" s="715">
        <v>95</v>
      </c>
      <c r="DO57" s="717">
        <v>43.15789473684211</v>
      </c>
      <c r="DP57" s="710">
        <v>73</v>
      </c>
      <c r="DQ57" s="703">
        <v>8.4210526315789469</v>
      </c>
      <c r="DR57" s="705">
        <v>7</v>
      </c>
      <c r="DS57" s="709">
        <v>45</v>
      </c>
      <c r="DT57" s="721">
        <v>67</v>
      </c>
      <c r="DU57" s="703">
        <v>10</v>
      </c>
      <c r="DV57" s="705">
        <v>9</v>
      </c>
      <c r="DW57" s="718">
        <v>37.333333333333336</v>
      </c>
      <c r="DX57" s="705">
        <v>70</v>
      </c>
      <c r="DY57" s="703">
        <v>30</v>
      </c>
      <c r="DZ57" s="705">
        <v>6</v>
      </c>
      <c r="EA57" s="702">
        <v>131</v>
      </c>
      <c r="EB57" s="719">
        <v>77.862595419847324</v>
      </c>
      <c r="EC57" s="705">
        <f t="shared" si="1"/>
        <v>19</v>
      </c>
      <c r="ED57" s="702">
        <v>31</v>
      </c>
      <c r="EE57" s="719">
        <v>51.612903225806448</v>
      </c>
      <c r="EF57" s="705">
        <v>41</v>
      </c>
      <c r="EG57" s="702">
        <v>128</v>
      </c>
      <c r="EH57" s="720">
        <v>68.75</v>
      </c>
      <c r="EI57" s="705">
        <v>9</v>
      </c>
      <c r="EJ57" s="768">
        <v>111</v>
      </c>
      <c r="EK57" s="3956">
        <v>1.5294117647058822</v>
      </c>
      <c r="EL57" s="3957">
        <v>6</v>
      </c>
      <c r="EM57" s="3958">
        <v>15.315315315315313</v>
      </c>
      <c r="EN57" s="770">
        <v>14</v>
      </c>
      <c r="EO57" s="768">
        <v>113</v>
      </c>
      <c r="EP57" s="1583">
        <v>1.1481481481481481</v>
      </c>
      <c r="EQ57" s="2356">
        <v>64</v>
      </c>
      <c r="ER57" s="3958">
        <v>23.89380530973451</v>
      </c>
      <c r="ES57" s="770">
        <v>13</v>
      </c>
      <c r="ET57" s="768">
        <v>114</v>
      </c>
      <c r="EU57" s="1583">
        <v>0.9285714285714286</v>
      </c>
      <c r="EV57" s="2356">
        <v>37</v>
      </c>
      <c r="EW57" s="3958">
        <v>24.561403508771928</v>
      </c>
      <c r="EX57" s="770">
        <v>9</v>
      </c>
      <c r="EY57" s="3974">
        <v>107</v>
      </c>
      <c r="EZ57" s="1583">
        <v>1.0454545454545454</v>
      </c>
      <c r="FA57" s="2356">
        <v>15</v>
      </c>
      <c r="FB57" s="3966">
        <v>10.2803738317757</v>
      </c>
      <c r="FC57" s="3975">
        <v>8</v>
      </c>
      <c r="FD57" s="768">
        <v>109</v>
      </c>
      <c r="FE57" s="3957">
        <v>0.8</v>
      </c>
      <c r="FF57" s="3957">
        <v>51</v>
      </c>
      <c r="FG57" s="3958">
        <v>9.1743119266055047</v>
      </c>
      <c r="FH57" s="770">
        <v>20</v>
      </c>
      <c r="FI57" s="3965">
        <v>114</v>
      </c>
      <c r="FJ57" s="3957">
        <v>0.9</v>
      </c>
      <c r="FK57" s="3957">
        <v>12</v>
      </c>
      <c r="FL57" s="3966">
        <v>4.3859649122807012</v>
      </c>
      <c r="FM57" s="3965">
        <v>9</v>
      </c>
      <c r="FN57" s="768">
        <v>121</v>
      </c>
      <c r="FO57" s="3957">
        <v>0.83333333333333337</v>
      </c>
      <c r="FP57" s="3957">
        <v>21</v>
      </c>
      <c r="FQ57" s="3958">
        <v>9.9173553719008272</v>
      </c>
      <c r="FR57" s="770">
        <v>16</v>
      </c>
      <c r="FS57" s="768">
        <v>117</v>
      </c>
      <c r="FT57" s="3957">
        <v>3.1271186440677967</v>
      </c>
      <c r="FU57" s="3957">
        <v>43</v>
      </c>
      <c r="FV57" s="3958">
        <v>50.427350427350426</v>
      </c>
      <c r="FW57" s="770">
        <v>5</v>
      </c>
      <c r="FX57" s="714">
        <v>36</v>
      </c>
      <c r="FY57" s="725">
        <v>30.555555555555557</v>
      </c>
      <c r="FZ57" s="715">
        <v>6</v>
      </c>
      <c r="GA57" s="702">
        <v>27</v>
      </c>
      <c r="GB57" s="727">
        <v>0.83333333333333337</v>
      </c>
      <c r="GC57" s="726">
        <v>45</v>
      </c>
      <c r="GD57" s="720">
        <v>11.111111111111111</v>
      </c>
      <c r="GE57" s="705">
        <v>3</v>
      </c>
      <c r="GF57" s="702">
        <v>27</v>
      </c>
      <c r="GG57" s="712">
        <v>2.5</v>
      </c>
      <c r="GH57" s="729">
        <v>1</v>
      </c>
      <c r="GI57" s="720">
        <v>3.7037037037037033</v>
      </c>
      <c r="GJ57" s="705">
        <v>46</v>
      </c>
      <c r="GK57" s="702">
        <v>29</v>
      </c>
      <c r="GL57" s="712">
        <v>0.625</v>
      </c>
      <c r="GM57" s="729">
        <v>39</v>
      </c>
      <c r="GN57" s="720">
        <v>13.793103448275861</v>
      </c>
      <c r="GO57" s="705">
        <v>2</v>
      </c>
      <c r="GP57" s="702">
        <v>28</v>
      </c>
      <c r="GQ57" s="712">
        <v>0.5</v>
      </c>
      <c r="GR57" s="729">
        <v>41</v>
      </c>
      <c r="GS57" s="720">
        <v>3.5714285714285712</v>
      </c>
      <c r="GT57" s="705">
        <v>19</v>
      </c>
      <c r="GU57" s="702">
        <v>33</v>
      </c>
      <c r="GV57" s="726">
        <v>1.1428571428571428</v>
      </c>
      <c r="GW57" s="726">
        <v>55</v>
      </c>
      <c r="GX57" s="720">
        <v>21.212121212121211</v>
      </c>
      <c r="GY57" s="705">
        <v>5</v>
      </c>
      <c r="GZ57" s="702">
        <v>29</v>
      </c>
      <c r="HA57" s="726">
        <v>0</v>
      </c>
      <c r="HB57" s="726">
        <v>44</v>
      </c>
      <c r="HC57" s="720">
        <v>0</v>
      </c>
      <c r="HD57" s="705">
        <v>44</v>
      </c>
      <c r="HE57" s="702">
        <v>26</v>
      </c>
      <c r="HF57" s="726">
        <v>0</v>
      </c>
      <c r="HG57" s="726">
        <v>47</v>
      </c>
      <c r="HH57" s="720">
        <v>0</v>
      </c>
      <c r="HI57" s="705">
        <v>47</v>
      </c>
      <c r="HJ57" s="702">
        <v>29</v>
      </c>
      <c r="HK57" s="726">
        <v>2.5</v>
      </c>
      <c r="HL57" s="726">
        <v>23</v>
      </c>
      <c r="HM57" s="720">
        <v>3.4482758620689653</v>
      </c>
      <c r="HN57" s="705">
        <v>7</v>
      </c>
      <c r="HO57" s="709">
        <v>15.714285714285714</v>
      </c>
      <c r="HP57" s="703">
        <v>4.2857142857142856</v>
      </c>
      <c r="HQ57" s="703">
        <v>78.571428571428569</v>
      </c>
      <c r="HR57" s="703">
        <v>22.857142857142858</v>
      </c>
      <c r="HS57" s="1299">
        <v>15.714285714285714</v>
      </c>
      <c r="HT57" s="1299">
        <v>18.571428571428573</v>
      </c>
      <c r="HU57" s="1299">
        <v>77.142857142857153</v>
      </c>
      <c r="HV57" s="1299">
        <v>5.7142857142857144</v>
      </c>
      <c r="HW57" s="1299">
        <v>77.142857142857153</v>
      </c>
      <c r="HX57" s="1300">
        <v>70</v>
      </c>
      <c r="HY57" s="709">
        <v>17.391304347826086</v>
      </c>
      <c r="HZ57" s="709">
        <v>2.318840579710145</v>
      </c>
      <c r="IA57" s="709">
        <v>61.449275362318843</v>
      </c>
      <c r="IB57" s="709">
        <v>28.115942028985508</v>
      </c>
      <c r="IC57" s="709">
        <v>8.9855072463768124</v>
      </c>
      <c r="ID57" s="709">
        <v>36.231884057971016</v>
      </c>
      <c r="IE57" s="709">
        <v>51.594202898550719</v>
      </c>
      <c r="IF57" s="709">
        <v>3.7681159420289858</v>
      </c>
      <c r="IG57" s="709">
        <v>62.89855072463768</v>
      </c>
      <c r="IH57" s="1300">
        <v>345</v>
      </c>
      <c r="II57" s="1265">
        <v>1</v>
      </c>
      <c r="IJ57" s="1266">
        <v>0</v>
      </c>
      <c r="IK57" s="1266">
        <v>14</v>
      </c>
      <c r="IL57" s="1266">
        <v>7</v>
      </c>
      <c r="IM57" s="1266">
        <v>1</v>
      </c>
      <c r="IN57" s="1266">
        <v>1</v>
      </c>
      <c r="IO57" s="1266" t="s">
        <v>31</v>
      </c>
      <c r="IP57" s="1266">
        <v>0</v>
      </c>
      <c r="IQ57" s="1267">
        <v>32</v>
      </c>
      <c r="IR57" s="1268">
        <v>13</v>
      </c>
      <c r="IS57" s="1269">
        <v>2</v>
      </c>
      <c r="IT57" s="1269">
        <v>4</v>
      </c>
      <c r="IU57" s="1269">
        <v>4</v>
      </c>
      <c r="IV57" s="1269">
        <v>3</v>
      </c>
      <c r="IW57" s="1269">
        <v>3</v>
      </c>
      <c r="IX57" s="1269" t="s">
        <v>31</v>
      </c>
      <c r="IY57" s="1269">
        <v>10</v>
      </c>
      <c r="IZ57" s="1267">
        <v>44</v>
      </c>
      <c r="JA57" s="1268">
        <v>0</v>
      </c>
      <c r="JB57" s="1269">
        <v>0</v>
      </c>
      <c r="JC57" s="1269">
        <v>3</v>
      </c>
      <c r="JD57" s="1269">
        <v>3</v>
      </c>
      <c r="JE57" s="1269">
        <v>3</v>
      </c>
      <c r="JF57" s="1269">
        <v>0</v>
      </c>
      <c r="JG57" s="1269" t="s">
        <v>31</v>
      </c>
      <c r="JH57" s="1269">
        <v>1</v>
      </c>
      <c r="JI57" s="1270">
        <v>12</v>
      </c>
      <c r="JJ57" s="1268">
        <v>3.125</v>
      </c>
      <c r="JK57" s="1269">
        <v>0</v>
      </c>
      <c r="JL57" s="1269">
        <v>43.75</v>
      </c>
      <c r="JM57" s="1269">
        <v>21.875</v>
      </c>
      <c r="JN57" s="1269">
        <v>3.125</v>
      </c>
      <c r="JO57" s="1269">
        <v>3.125</v>
      </c>
      <c r="JP57" s="1269" t="s">
        <v>31</v>
      </c>
      <c r="JQ57" s="1269">
        <v>0</v>
      </c>
      <c r="JR57" s="1270">
        <v>100</v>
      </c>
      <c r="JS57" s="1268">
        <v>29.545454545454547</v>
      </c>
      <c r="JT57" s="1269">
        <v>4.5454545454545459</v>
      </c>
      <c r="JU57" s="1269">
        <v>9.0909090909090917</v>
      </c>
      <c r="JV57" s="1269">
        <v>9.0909090909090917</v>
      </c>
      <c r="JW57" s="1269">
        <v>6.8181818181818175</v>
      </c>
      <c r="JX57" s="1269">
        <v>6.8181818181818175</v>
      </c>
      <c r="JY57" s="1269" t="s">
        <v>31</v>
      </c>
      <c r="JZ57" s="1269">
        <v>22.727272727272727</v>
      </c>
      <c r="KA57" s="1270">
        <v>100</v>
      </c>
      <c r="KB57" s="1268">
        <v>0</v>
      </c>
      <c r="KC57" s="1269">
        <v>0</v>
      </c>
      <c r="KD57" s="1269">
        <v>25</v>
      </c>
      <c r="KE57" s="1269">
        <v>25</v>
      </c>
      <c r="KF57" s="1269">
        <v>25</v>
      </c>
      <c r="KG57" s="1269">
        <v>0</v>
      </c>
      <c r="KH57" s="1269" t="s">
        <v>31</v>
      </c>
      <c r="KI57" s="1269">
        <v>8.3333333333333321</v>
      </c>
      <c r="KJ57" s="1270">
        <v>100</v>
      </c>
      <c r="KK57" s="718">
        <v>44.673913043478258</v>
      </c>
      <c r="KL57" s="705">
        <v>41</v>
      </c>
      <c r="KM57" s="718">
        <v>35</v>
      </c>
      <c r="KN57" s="705">
        <v>74</v>
      </c>
      <c r="KO57" s="725">
        <v>4.3383947939262475</v>
      </c>
      <c r="KP57" s="715">
        <v>34</v>
      </c>
      <c r="KQ57" s="1212">
        <v>0</v>
      </c>
      <c r="KR57" s="715">
        <v>27</v>
      </c>
      <c r="KS57" s="725">
        <v>12.677753675584476</v>
      </c>
      <c r="KT57" s="715">
        <v>51</v>
      </c>
      <c r="KU57" s="1212">
        <v>0</v>
      </c>
      <c r="KV57" s="715">
        <v>49</v>
      </c>
      <c r="KW57" s="725">
        <v>7.5349301397205597</v>
      </c>
      <c r="KX57" s="715">
        <v>48</v>
      </c>
      <c r="KY57" s="715">
        <v>13.162988772744871</v>
      </c>
      <c r="KZ57" s="715">
        <v>49</v>
      </c>
      <c r="LA57" s="728">
        <v>60</v>
      </c>
      <c r="LB57" s="729">
        <v>10</v>
      </c>
      <c r="LC57" s="729">
        <v>10</v>
      </c>
      <c r="LD57" s="729">
        <v>40</v>
      </c>
      <c r="LE57" s="729">
        <v>15</v>
      </c>
      <c r="LF57" s="730">
        <v>135</v>
      </c>
      <c r="LG57" s="734">
        <v>1</v>
      </c>
      <c r="LH57" s="728">
        <v>10</v>
      </c>
      <c r="LI57" s="729">
        <v>10</v>
      </c>
      <c r="LJ57" s="706">
        <v>20</v>
      </c>
      <c r="LK57" s="705">
        <v>1</v>
      </c>
      <c r="LL57" s="1372" t="s">
        <v>1632</v>
      </c>
      <c r="LM57" s="976" t="s">
        <v>1632</v>
      </c>
      <c r="LN57" s="976" t="s">
        <v>1632</v>
      </c>
      <c r="LO57" s="976" t="s">
        <v>1632</v>
      </c>
      <c r="LP57" s="729">
        <v>40</v>
      </c>
      <c r="LQ57" s="1023">
        <v>1</v>
      </c>
      <c r="LR57" s="1372" t="s">
        <v>1632</v>
      </c>
      <c r="LS57" s="976" t="s">
        <v>1632</v>
      </c>
      <c r="LT57" s="976" t="s">
        <v>1632</v>
      </c>
      <c r="LU57" s="976" t="s">
        <v>1632</v>
      </c>
      <c r="LV57" s="729">
        <v>40</v>
      </c>
      <c r="LW57" s="1023">
        <v>1</v>
      </c>
      <c r="LX57" s="1372" t="s">
        <v>1632</v>
      </c>
      <c r="LY57" s="976" t="s">
        <v>1632</v>
      </c>
      <c r="LZ57" s="976" t="s">
        <v>1632</v>
      </c>
      <c r="MA57" s="976" t="s">
        <v>1632</v>
      </c>
      <c r="MB57" s="729">
        <v>60</v>
      </c>
      <c r="MC57" s="1023">
        <v>1</v>
      </c>
      <c r="MD57" s="1372" t="s">
        <v>1632</v>
      </c>
      <c r="ME57" s="976" t="s">
        <v>1632</v>
      </c>
      <c r="MF57" s="976" t="s">
        <v>1632</v>
      </c>
      <c r="MG57" s="976" t="s">
        <v>1632</v>
      </c>
      <c r="MH57" s="729">
        <v>40</v>
      </c>
      <c r="MI57" s="1023">
        <v>1</v>
      </c>
      <c r="MJ57" s="1372" t="s">
        <v>1632</v>
      </c>
      <c r="MK57" s="976" t="s">
        <v>1632</v>
      </c>
      <c r="ML57" s="976" t="s">
        <v>1632</v>
      </c>
      <c r="MM57" s="976" t="s">
        <v>1632</v>
      </c>
      <c r="MN57" s="729">
        <v>40</v>
      </c>
      <c r="MO57" s="1023">
        <v>1</v>
      </c>
      <c r="MP57" s="1372" t="s">
        <v>1632</v>
      </c>
      <c r="MQ57" s="976" t="s">
        <v>1632</v>
      </c>
      <c r="MR57" s="976" t="s">
        <v>1632</v>
      </c>
      <c r="MS57" s="976" t="s">
        <v>1632</v>
      </c>
      <c r="MT57" s="729">
        <v>40</v>
      </c>
      <c r="MU57" s="1023">
        <v>1</v>
      </c>
      <c r="MV57" s="1372" t="s">
        <v>1632</v>
      </c>
      <c r="MW57" s="976" t="s">
        <v>1632</v>
      </c>
      <c r="MX57" s="976" t="s">
        <v>1632</v>
      </c>
      <c r="MY57" s="729">
        <v>45</v>
      </c>
      <c r="MZ57" s="1023">
        <v>1</v>
      </c>
      <c r="NA57" s="1372" t="s">
        <v>1632</v>
      </c>
      <c r="NB57" s="976" t="s">
        <v>1632</v>
      </c>
      <c r="NC57" s="976" t="s">
        <v>1632</v>
      </c>
      <c r="ND57" s="976" t="s">
        <v>1632</v>
      </c>
      <c r="NE57" s="729">
        <v>40</v>
      </c>
      <c r="NF57" s="1023">
        <v>1</v>
      </c>
      <c r="NG57" s="976" t="s">
        <v>1632</v>
      </c>
      <c r="NH57" s="976" t="s">
        <v>1632</v>
      </c>
      <c r="NI57" s="976" t="s">
        <v>1632</v>
      </c>
      <c r="NJ57" s="976" t="s">
        <v>1632</v>
      </c>
      <c r="NK57" s="729">
        <v>40</v>
      </c>
      <c r="NL57" s="1023">
        <v>1</v>
      </c>
      <c r="NM57" s="715">
        <v>298.25</v>
      </c>
      <c r="NN57" s="715">
        <f t="shared" si="2"/>
        <v>23</v>
      </c>
      <c r="NO57" s="714">
        <v>63</v>
      </c>
      <c r="NP57" s="715">
        <v>34</v>
      </c>
      <c r="NQ57" s="731">
        <v>28.545536927956505</v>
      </c>
      <c r="NR57" s="715">
        <v>32</v>
      </c>
      <c r="NS57" s="715">
        <v>63</v>
      </c>
      <c r="NT57" s="715">
        <v>34</v>
      </c>
      <c r="NU57" s="731">
        <v>28.545536927956505</v>
      </c>
      <c r="NV57" s="715">
        <v>32</v>
      </c>
      <c r="NW57" s="715">
        <v>13</v>
      </c>
      <c r="NX57" s="715">
        <v>46</v>
      </c>
      <c r="NY57" s="725">
        <v>5.8903488898957868</v>
      </c>
      <c r="NZ57" s="715">
        <v>38</v>
      </c>
      <c r="OA57" s="1303">
        <v>0</v>
      </c>
      <c r="OB57" s="1995">
        <v>0</v>
      </c>
      <c r="OC57" s="1303">
        <v>47</v>
      </c>
      <c r="OD57" s="1303">
        <v>0</v>
      </c>
      <c r="OE57" s="1995">
        <v>0</v>
      </c>
      <c r="OF57" s="1303">
        <v>47</v>
      </c>
      <c r="OG57" s="1303">
        <v>688</v>
      </c>
      <c r="OH57" s="1995">
        <v>31.173538740371541</v>
      </c>
      <c r="OI57" s="1303">
        <v>2</v>
      </c>
      <c r="OJ57" s="699">
        <v>65</v>
      </c>
      <c r="OK57" s="985">
        <v>29.45174444947893</v>
      </c>
      <c r="OL57" s="1303">
        <v>2</v>
      </c>
      <c r="OM57" s="714">
        <v>688</v>
      </c>
      <c r="ON57" s="725">
        <v>311.73538740371544</v>
      </c>
      <c r="OO57" s="733">
        <v>3</v>
      </c>
      <c r="OP57" s="714" t="s">
        <v>31</v>
      </c>
      <c r="OQ57" s="731" t="s">
        <v>31</v>
      </c>
      <c r="OR57" s="733" t="str">
        <f t="shared" si="25"/>
        <v>-</v>
      </c>
      <c r="OS57" s="981">
        <v>38.98980948161276</v>
      </c>
      <c r="OT57" s="733">
        <v>19</v>
      </c>
      <c r="OU57" s="715">
        <v>70</v>
      </c>
      <c r="OV57" s="715">
        <v>86</v>
      </c>
      <c r="OW57" s="715">
        <v>59</v>
      </c>
      <c r="OX57" s="715">
        <v>36</v>
      </c>
      <c r="OY57" s="715">
        <v>9</v>
      </c>
      <c r="OZ57" s="715">
        <v>88</v>
      </c>
      <c r="PA57" s="715">
        <v>214</v>
      </c>
      <c r="PB57" s="715">
        <v>13</v>
      </c>
      <c r="PC57" s="715">
        <v>19</v>
      </c>
      <c r="PD57" s="715">
        <v>141</v>
      </c>
      <c r="PE57" s="715">
        <v>60</v>
      </c>
      <c r="PF57" s="715">
        <v>141</v>
      </c>
      <c r="PG57" s="715">
        <v>13</v>
      </c>
      <c r="PH57" s="715">
        <v>3</v>
      </c>
      <c r="PI57" s="715">
        <v>96</v>
      </c>
      <c r="PJ57" s="715">
        <v>86</v>
      </c>
      <c r="PK57" s="715">
        <v>132</v>
      </c>
      <c r="PL57" s="715">
        <v>293</v>
      </c>
      <c r="PM57" s="714">
        <v>23.890784982935152</v>
      </c>
      <c r="PN57" s="715">
        <v>35</v>
      </c>
      <c r="PO57" s="715">
        <v>29.351535836177472</v>
      </c>
      <c r="PP57" s="715">
        <v>16</v>
      </c>
      <c r="PQ57" s="715">
        <v>20.136518771331058</v>
      </c>
      <c r="PR57" s="715">
        <v>33</v>
      </c>
      <c r="PS57" s="715">
        <v>12.286689419795222</v>
      </c>
      <c r="PT57" s="715">
        <v>28</v>
      </c>
      <c r="PU57" s="715">
        <v>3.0716723549488054</v>
      </c>
      <c r="PV57" s="715">
        <v>16</v>
      </c>
      <c r="PW57" s="715">
        <v>30.034129692832767</v>
      </c>
      <c r="PX57" s="715">
        <v>46</v>
      </c>
      <c r="PY57" s="715">
        <v>73.037542662116039</v>
      </c>
      <c r="PZ57" s="715">
        <v>57</v>
      </c>
      <c r="QA57" s="715">
        <v>4.4368600682593859</v>
      </c>
      <c r="QB57" s="715">
        <v>31</v>
      </c>
      <c r="QC57" s="715">
        <v>6.4846416382252556</v>
      </c>
      <c r="QD57" s="715">
        <v>30</v>
      </c>
      <c r="QE57" s="715">
        <v>48.122866894197955</v>
      </c>
      <c r="QF57" s="715">
        <v>37</v>
      </c>
      <c r="QG57" s="715">
        <v>20.477815699658702</v>
      </c>
      <c r="QH57" s="715">
        <v>29</v>
      </c>
      <c r="QI57" s="715">
        <v>48.122866894197955</v>
      </c>
      <c r="QJ57" s="715">
        <v>19</v>
      </c>
      <c r="QK57" s="715">
        <v>4.4368600682593859</v>
      </c>
      <c r="QL57" s="715">
        <v>31</v>
      </c>
      <c r="QM57" s="715">
        <v>1.0238907849829351</v>
      </c>
      <c r="QN57" s="715">
        <v>23</v>
      </c>
      <c r="QO57" s="715">
        <v>32.764505119453922</v>
      </c>
      <c r="QP57" s="715">
        <v>63</v>
      </c>
      <c r="QQ57" s="715">
        <v>29.351535836177472</v>
      </c>
      <c r="QR57" s="715">
        <v>47</v>
      </c>
      <c r="QS57" s="715">
        <v>45.051194539249146</v>
      </c>
      <c r="QT57" s="715">
        <v>45</v>
      </c>
      <c r="QU57" s="714">
        <v>1</v>
      </c>
      <c r="QV57" s="715">
        <v>5</v>
      </c>
      <c r="QW57" s="715">
        <v>0</v>
      </c>
      <c r="QX57" s="715">
        <v>0</v>
      </c>
      <c r="QY57" s="715">
        <v>0</v>
      </c>
      <c r="QZ57" s="715">
        <v>0</v>
      </c>
      <c r="RA57" s="715">
        <v>0</v>
      </c>
      <c r="RB57" s="715">
        <v>0</v>
      </c>
      <c r="RC57" s="715">
        <v>2</v>
      </c>
      <c r="RD57" s="715">
        <v>6</v>
      </c>
      <c r="RE57" s="715">
        <v>2</v>
      </c>
      <c r="RF57" s="715">
        <v>0</v>
      </c>
      <c r="RG57" s="715">
        <v>0</v>
      </c>
      <c r="RH57" s="715">
        <v>1</v>
      </c>
      <c r="RI57" s="715">
        <v>1</v>
      </c>
      <c r="RJ57" s="715">
        <v>6</v>
      </c>
      <c r="RK57" s="715">
        <v>5</v>
      </c>
      <c r="RL57" s="715">
        <v>18</v>
      </c>
      <c r="RM57" s="714">
        <v>5.5555555555555554</v>
      </c>
      <c r="RN57" s="715">
        <v>1</v>
      </c>
      <c r="RO57" s="715">
        <v>27.777777777777779</v>
      </c>
      <c r="RP57" s="715">
        <v>60</v>
      </c>
      <c r="RQ57" s="715">
        <v>0</v>
      </c>
      <c r="RR57" s="715">
        <v>1</v>
      </c>
      <c r="RS57" s="715">
        <v>0</v>
      </c>
      <c r="RT57" s="715">
        <v>1</v>
      </c>
      <c r="RU57" s="715">
        <v>0</v>
      </c>
      <c r="RV57" s="715">
        <v>1</v>
      </c>
      <c r="RW57" s="715">
        <v>0</v>
      </c>
      <c r="RX57" s="715">
        <v>1</v>
      </c>
      <c r="RY57" s="715">
        <v>0</v>
      </c>
      <c r="RZ57" s="715">
        <v>1</v>
      </c>
      <c r="SA57" s="715">
        <v>0</v>
      </c>
      <c r="SB57" s="715">
        <v>1</v>
      </c>
      <c r="SC57" s="715">
        <v>11.111111111111111</v>
      </c>
      <c r="SD57" s="715">
        <v>71</v>
      </c>
      <c r="SE57" s="715">
        <v>33.333333333333329</v>
      </c>
      <c r="SF57" s="715">
        <v>54</v>
      </c>
      <c r="SG57" s="715">
        <v>11.111111111111111</v>
      </c>
      <c r="SH57" s="715">
        <v>64</v>
      </c>
      <c r="SI57" s="715">
        <v>0</v>
      </c>
      <c r="SJ57" s="715">
        <v>1</v>
      </c>
      <c r="SK57" s="715">
        <v>0</v>
      </c>
      <c r="SL57" s="715">
        <v>1</v>
      </c>
      <c r="SM57" s="715">
        <v>5.5555555555555554</v>
      </c>
      <c r="SN57" s="715">
        <v>65</v>
      </c>
      <c r="SO57" s="715">
        <v>5.5555555555555554</v>
      </c>
      <c r="SP57" s="715">
        <v>12</v>
      </c>
      <c r="SQ57" s="715">
        <v>33.333333333333329</v>
      </c>
      <c r="SR57" s="715">
        <v>32</v>
      </c>
      <c r="SS57" s="715">
        <v>27.777777777777779</v>
      </c>
      <c r="ST57" s="733">
        <v>44</v>
      </c>
      <c r="SU57" s="4129" t="s">
        <v>8304</v>
      </c>
      <c r="SV57" s="1355" t="s">
        <v>8306</v>
      </c>
      <c r="SW57" s="1355">
        <v>158</v>
      </c>
      <c r="SX57" s="4109">
        <v>71.720381298229697</v>
      </c>
      <c r="SY57" s="1355">
        <v>7</v>
      </c>
      <c r="SZ57" s="2074">
        <v>7</v>
      </c>
      <c r="TA57" s="1995">
        <v>6</v>
      </c>
      <c r="TB57" s="3967">
        <v>2.7186225645672861</v>
      </c>
      <c r="TC57" s="1303">
        <v>28</v>
      </c>
      <c r="TD57" s="2074">
        <v>1</v>
      </c>
      <c r="TE57" s="1995">
        <v>1</v>
      </c>
      <c r="TF57" s="3967">
        <v>0.45310376076121434</v>
      </c>
      <c r="TG57" s="1303">
        <v>45</v>
      </c>
      <c r="TH57" s="2074">
        <v>0</v>
      </c>
      <c r="TI57" s="1995">
        <v>0</v>
      </c>
      <c r="TJ57" s="3967">
        <v>0</v>
      </c>
      <c r="TK57" s="1303">
        <v>6</v>
      </c>
      <c r="TL57" s="2074">
        <v>0</v>
      </c>
      <c r="TM57" s="1995">
        <v>0</v>
      </c>
      <c r="TN57" s="3967">
        <v>0</v>
      </c>
      <c r="TO57" s="1303">
        <v>11</v>
      </c>
      <c r="TP57" s="2074">
        <v>0</v>
      </c>
      <c r="TQ57" s="1995">
        <v>0</v>
      </c>
      <c r="TR57" s="3967">
        <v>0</v>
      </c>
      <c r="TS57" s="1303">
        <v>5</v>
      </c>
      <c r="TT57" s="2074">
        <v>0</v>
      </c>
      <c r="TU57" s="1995">
        <v>0</v>
      </c>
      <c r="TV57" s="3967">
        <v>0</v>
      </c>
      <c r="TW57" s="1303">
        <v>2</v>
      </c>
      <c r="TX57" s="2074">
        <v>23</v>
      </c>
      <c r="TY57" s="1995">
        <v>20</v>
      </c>
      <c r="TZ57" s="3967">
        <v>9.0620752152242865</v>
      </c>
      <c r="UA57" s="1303">
        <v>29</v>
      </c>
      <c r="UB57" s="2074">
        <v>19</v>
      </c>
      <c r="UC57" s="1995">
        <v>15</v>
      </c>
      <c r="UD57" s="3967">
        <v>6.7965564114182149</v>
      </c>
      <c r="UE57" s="1303">
        <v>36</v>
      </c>
      <c r="UF57" s="2074">
        <v>0</v>
      </c>
      <c r="UG57" s="1995">
        <v>0</v>
      </c>
      <c r="UH57" s="3967">
        <v>0</v>
      </c>
      <c r="UI57" s="1303">
        <v>14</v>
      </c>
      <c r="UJ57" s="2074">
        <v>0</v>
      </c>
      <c r="UK57" s="1995">
        <v>0</v>
      </c>
      <c r="UL57" s="3967">
        <v>0</v>
      </c>
      <c r="UM57" s="1303">
        <v>22</v>
      </c>
      <c r="UN57" s="2074">
        <v>0</v>
      </c>
      <c r="UO57" s="1995">
        <v>0</v>
      </c>
      <c r="UP57" s="3967">
        <v>0</v>
      </c>
      <c r="UQ57" s="1303">
        <v>3</v>
      </c>
      <c r="UR57" s="2074">
        <v>0</v>
      </c>
      <c r="US57" s="1995">
        <v>0</v>
      </c>
      <c r="UT57" s="3967">
        <v>0</v>
      </c>
      <c r="UU57" s="1303">
        <v>12</v>
      </c>
      <c r="UV57" s="2074">
        <v>49</v>
      </c>
      <c r="UW57" s="1995">
        <v>42</v>
      </c>
      <c r="UX57" s="3967">
        <v>19.030357951970998</v>
      </c>
      <c r="UY57" s="1303">
        <v>6</v>
      </c>
      <c r="UZ57" s="2074">
        <v>0</v>
      </c>
      <c r="VA57" s="1995">
        <v>0</v>
      </c>
      <c r="VB57" s="3967">
        <v>0</v>
      </c>
      <c r="VC57" s="1303">
        <v>4</v>
      </c>
      <c r="VD57" s="2073">
        <v>0</v>
      </c>
      <c r="VE57" s="1303">
        <v>0</v>
      </c>
      <c r="VF57" s="1303">
        <v>0</v>
      </c>
      <c r="VG57" s="1303">
        <v>7</v>
      </c>
      <c r="VH57" s="1303">
        <v>0</v>
      </c>
      <c r="VI57" s="1303">
        <v>0</v>
      </c>
      <c r="VJ57" s="1303">
        <v>0</v>
      </c>
      <c r="VK57" s="1303">
        <v>4</v>
      </c>
      <c r="VL57" s="1303">
        <v>0</v>
      </c>
      <c r="VM57" s="1303">
        <v>0</v>
      </c>
      <c r="VN57" s="1303">
        <v>0</v>
      </c>
      <c r="VO57" s="1303">
        <v>9</v>
      </c>
      <c r="VP57" s="1303">
        <v>98</v>
      </c>
      <c r="VQ57" s="1303">
        <v>80</v>
      </c>
      <c r="VR57" s="1303">
        <v>36.248300860897146</v>
      </c>
      <c r="VS57" s="1303">
        <v>1</v>
      </c>
      <c r="VT57" s="1303">
        <v>0</v>
      </c>
      <c r="VU57" s="1303">
        <v>0</v>
      </c>
      <c r="VV57" s="1303">
        <v>0</v>
      </c>
      <c r="VW57" s="1303">
        <v>7</v>
      </c>
      <c r="VX57" s="1303">
        <v>5</v>
      </c>
      <c r="VY57" s="1303">
        <v>4</v>
      </c>
      <c r="VZ57" s="1303">
        <v>1.8124150430448573</v>
      </c>
      <c r="WA57" s="1303">
        <v>19</v>
      </c>
      <c r="WB57" s="1303">
        <v>0</v>
      </c>
      <c r="WC57" s="1303">
        <v>0</v>
      </c>
      <c r="WD57" s="1303">
        <v>0</v>
      </c>
      <c r="WE57" s="1303">
        <v>15</v>
      </c>
      <c r="WF57" s="1303">
        <v>0</v>
      </c>
      <c r="WG57" s="1303">
        <v>0</v>
      </c>
      <c r="WH57" s="1303">
        <v>0</v>
      </c>
      <c r="WI57" s="1303">
        <v>6</v>
      </c>
      <c r="WJ57" s="1303">
        <v>12</v>
      </c>
      <c r="WK57" s="1303">
        <v>7</v>
      </c>
      <c r="WL57" s="1303">
        <v>3.1717263253285002</v>
      </c>
      <c r="WM57" s="1303">
        <v>4</v>
      </c>
      <c r="WN57" s="1303">
        <v>0</v>
      </c>
      <c r="WO57" s="1303">
        <v>7</v>
      </c>
      <c r="WP57" s="1303">
        <v>3.1717263253285002</v>
      </c>
      <c r="WQ57" s="1303">
        <v>5</v>
      </c>
      <c r="WR57" s="1303">
        <v>0</v>
      </c>
      <c r="WS57" s="1303">
        <v>0</v>
      </c>
      <c r="WT57" s="1303">
        <v>0</v>
      </c>
      <c r="WU57" s="1303">
        <v>16</v>
      </c>
      <c r="WV57" s="2150"/>
      <c r="WW57" s="712">
        <v>1.1363636363636365</v>
      </c>
      <c r="WX57" s="712">
        <v>0.93457943925233633</v>
      </c>
      <c r="WY57" s="712">
        <v>12.264150943396226</v>
      </c>
      <c r="WZ57" s="712">
        <v>10.377358490566039</v>
      </c>
      <c r="XA57" s="712">
        <v>10.833333333333334</v>
      </c>
      <c r="XB57" s="712">
        <v>17.307692307692307</v>
      </c>
      <c r="XC57" s="699">
        <v>12.244897959183673</v>
      </c>
      <c r="XD57" s="699">
        <v>54</v>
      </c>
      <c r="XE57" s="699">
        <v>7.4003795066413662</v>
      </c>
      <c r="XF57" s="712">
        <v>12.54681647940075</v>
      </c>
      <c r="XG57" s="699">
        <v>37</v>
      </c>
      <c r="XH57" s="712">
        <v>14.772727272727273</v>
      </c>
      <c r="XI57" s="712">
        <v>21.495327102803738</v>
      </c>
      <c r="XJ57" s="712">
        <v>31.132075471698112</v>
      </c>
      <c r="XK57" s="712">
        <v>16.981132075471699</v>
      </c>
      <c r="XL57" s="712">
        <v>20</v>
      </c>
      <c r="XM57" s="712">
        <v>22.115384615384613</v>
      </c>
      <c r="XN57" s="699">
        <v>27.551020408163261</v>
      </c>
      <c r="XO57" s="699">
        <v>6</v>
      </c>
      <c r="XP57" s="699">
        <v>21.062618595825427</v>
      </c>
      <c r="XQ57" s="712">
        <v>23.40823970037453</v>
      </c>
      <c r="XR57" s="699">
        <v>11</v>
      </c>
      <c r="XS57" s="712">
        <v>39.795918367346935</v>
      </c>
      <c r="XT57" s="699">
        <v>11</v>
      </c>
      <c r="XU57" s="699">
        <v>28.462998102466791</v>
      </c>
      <c r="XV57" s="985">
        <v>35.955056179775283</v>
      </c>
      <c r="XW57" s="699">
        <v>10</v>
      </c>
      <c r="XX57" s="699">
        <v>57.692307692307686</v>
      </c>
      <c r="XY57" s="699">
        <v>54.081632653061227</v>
      </c>
      <c r="XZ57" s="699">
        <v>6</v>
      </c>
      <c r="YA57" s="985">
        <v>65.464895635673628</v>
      </c>
      <c r="YB57" s="985">
        <v>58.988764044943821</v>
      </c>
      <c r="YC57" s="699">
        <v>7</v>
      </c>
      <c r="YD57" s="985">
        <v>0.96153846153846156</v>
      </c>
      <c r="YE57" s="985">
        <v>2.0408163265306123</v>
      </c>
      <c r="YF57" s="699">
        <v>16</v>
      </c>
      <c r="YG57" s="699">
        <v>1.5180265654648957</v>
      </c>
      <c r="YH57" s="699">
        <v>1.1235955056179776</v>
      </c>
      <c r="YI57" s="699">
        <v>11</v>
      </c>
      <c r="YJ57" s="699">
        <v>1.9230769230769231</v>
      </c>
      <c r="YK57" s="699">
        <v>4.0816326530612246</v>
      </c>
      <c r="YL57" s="699">
        <v>6</v>
      </c>
      <c r="YM57" s="985">
        <v>4.5540796963946866</v>
      </c>
      <c r="YN57" s="985">
        <v>3.9325842696629212</v>
      </c>
      <c r="YO57" s="699">
        <v>70</v>
      </c>
      <c r="YP57" s="985">
        <v>527.79999999999995</v>
      </c>
      <c r="YQ57" s="985">
        <v>503.2</v>
      </c>
      <c r="YR57" s="699">
        <v>7</v>
      </c>
      <c r="YS57" s="712">
        <v>0</v>
      </c>
      <c r="YT57" s="985">
        <v>0</v>
      </c>
      <c r="YU57" s="699">
        <v>24</v>
      </c>
      <c r="YV57" s="982">
        <v>141</v>
      </c>
      <c r="YW57" s="725">
        <v>45.390070921985817</v>
      </c>
      <c r="YX57" s="699">
        <v>27</v>
      </c>
      <c r="YY57" s="699">
        <v>144</v>
      </c>
      <c r="YZ57" s="725">
        <v>64.583333333333343</v>
      </c>
      <c r="ZA57" s="699">
        <v>10</v>
      </c>
      <c r="ZB57" s="715">
        <v>105</v>
      </c>
      <c r="ZC57" s="725">
        <v>83.80952380952381</v>
      </c>
      <c r="ZD57" s="699">
        <v>14</v>
      </c>
      <c r="ZE57" s="982">
        <v>138</v>
      </c>
      <c r="ZF57" s="715">
        <v>36.95652173913043</v>
      </c>
      <c r="ZG57" s="699">
        <v>45</v>
      </c>
      <c r="ZH57" s="716">
        <v>0</v>
      </c>
      <c r="ZI57" s="712">
        <v>0</v>
      </c>
      <c r="ZJ57" s="699">
        <v>25</v>
      </c>
      <c r="ZK57" s="1363" t="s">
        <v>1627</v>
      </c>
      <c r="ZL57" s="712">
        <v>71.505376344086031</v>
      </c>
      <c r="ZM57" s="712">
        <v>84.090909090909093</v>
      </c>
      <c r="ZN57" s="699">
        <v>54</v>
      </c>
      <c r="ZO57" s="715">
        <v>396</v>
      </c>
      <c r="ZP57" s="709">
        <v>44.512195121951223</v>
      </c>
      <c r="ZQ57" s="703">
        <v>63.31360946745562</v>
      </c>
      <c r="ZR57" s="978">
        <v>48</v>
      </c>
      <c r="ZS57" s="705">
        <v>169</v>
      </c>
      <c r="ZT57" s="709">
        <v>62.903225806451616</v>
      </c>
      <c r="ZU57" s="703">
        <v>81.818181818181827</v>
      </c>
      <c r="ZV57" s="978">
        <v>33</v>
      </c>
      <c r="ZW57" s="4111">
        <v>66</v>
      </c>
      <c r="ZX57" s="709">
        <v>46.938775510204081</v>
      </c>
      <c r="ZY57" s="703">
        <v>49.122807017543856</v>
      </c>
      <c r="ZZ57" s="978">
        <v>68</v>
      </c>
      <c r="AAA57" s="4111">
        <v>57</v>
      </c>
      <c r="AAB57" s="709">
        <v>20.754716981132077</v>
      </c>
      <c r="AAC57" s="703">
        <v>54.347826086956516</v>
      </c>
      <c r="AAD57" s="978">
        <v>47</v>
      </c>
      <c r="AAE57" s="4111">
        <v>46</v>
      </c>
      <c r="AAF57" s="983">
        <v>92.121212121212125</v>
      </c>
      <c r="AAG57" s="715">
        <v>99.415204678362571</v>
      </c>
      <c r="AAH57" s="715">
        <v>43</v>
      </c>
      <c r="AAI57" s="733">
        <v>171</v>
      </c>
      <c r="AAJ57" s="709">
        <v>585.4</v>
      </c>
      <c r="AAK57" s="978">
        <v>5</v>
      </c>
      <c r="AAL57" s="703">
        <v>1317.1</v>
      </c>
      <c r="AAM57" s="978">
        <v>16</v>
      </c>
      <c r="AAN57" s="703">
        <v>0</v>
      </c>
      <c r="AAO57" s="978">
        <f t="shared" si="26"/>
        <v>31</v>
      </c>
      <c r="AAP57" s="703">
        <v>0</v>
      </c>
      <c r="AAQ57" s="979">
        <f t="shared" si="27"/>
        <v>12</v>
      </c>
      <c r="AAR57" s="712">
        <v>0</v>
      </c>
      <c r="AAS57" s="699">
        <v>30</v>
      </c>
      <c r="AAT57" s="712">
        <v>230.26</v>
      </c>
      <c r="AAU57" s="699">
        <v>47</v>
      </c>
      <c r="AAV57" s="712">
        <v>0</v>
      </c>
      <c r="AAW57" s="699">
        <v>24</v>
      </c>
      <c r="AAX57" s="712">
        <v>0</v>
      </c>
      <c r="AAY57" s="699">
        <v>32</v>
      </c>
      <c r="AAZ57" s="699">
        <v>4670.5</v>
      </c>
      <c r="ABA57" s="978">
        <f t="shared" si="28"/>
        <v>43</v>
      </c>
      <c r="ABB57" s="712">
        <v>1053.5999999999999</v>
      </c>
      <c r="ABC57" s="978">
        <f t="shared" si="28"/>
        <v>39</v>
      </c>
      <c r="ABD57" s="712">
        <v>1462.5</v>
      </c>
      <c r="ABE57" s="978">
        <f t="shared" si="28"/>
        <v>12</v>
      </c>
      <c r="ABF57" s="712">
        <v>0</v>
      </c>
      <c r="ABG57" s="978">
        <f t="shared" si="28"/>
        <v>47</v>
      </c>
      <c r="ABH57" s="712">
        <v>0</v>
      </c>
      <c r="ABI57" s="978">
        <f t="shared" si="29"/>
        <v>2</v>
      </c>
      <c r="ABJ57" s="712">
        <v>0</v>
      </c>
      <c r="ABK57" s="978">
        <f t="shared" si="29"/>
        <v>1</v>
      </c>
      <c r="ABL57" s="712">
        <v>393.1</v>
      </c>
      <c r="ABM57" s="978">
        <f t="shared" si="29"/>
        <v>14</v>
      </c>
      <c r="ABN57" s="712">
        <f t="shared" si="30"/>
        <v>393.1</v>
      </c>
      <c r="ABO57" s="2732">
        <f t="shared" si="31"/>
        <v>15</v>
      </c>
      <c r="ABP57" s="716">
        <v>5</v>
      </c>
      <c r="ABQ57" s="712" t="s">
        <v>1632</v>
      </c>
      <c r="ABR57" s="712">
        <v>5</v>
      </c>
      <c r="ABS57" s="712" t="s">
        <v>1632</v>
      </c>
      <c r="ABT57" s="712">
        <v>5</v>
      </c>
      <c r="ABU57" s="712" t="s">
        <v>1632</v>
      </c>
      <c r="ABV57" s="712">
        <v>0</v>
      </c>
      <c r="ABW57" s="712" t="s">
        <v>1625</v>
      </c>
      <c r="ABX57" s="712">
        <v>0</v>
      </c>
      <c r="ABY57" s="712" t="s">
        <v>1625</v>
      </c>
      <c r="ABZ57" s="712">
        <v>15</v>
      </c>
      <c r="ACA57" s="699">
        <v>42</v>
      </c>
      <c r="ACB57" s="712">
        <v>5</v>
      </c>
      <c r="ACC57" s="712" t="s">
        <v>1632</v>
      </c>
      <c r="ACD57" s="712">
        <v>0</v>
      </c>
      <c r="ACE57" s="712" t="s">
        <v>1625</v>
      </c>
      <c r="ACF57" s="712">
        <v>0</v>
      </c>
      <c r="ACG57" s="712" t="s">
        <v>1625</v>
      </c>
      <c r="ACH57" s="712">
        <v>0</v>
      </c>
      <c r="ACI57" s="712" t="s">
        <v>1625</v>
      </c>
      <c r="ACJ57" s="712">
        <v>5</v>
      </c>
      <c r="ACK57" s="699">
        <v>52</v>
      </c>
      <c r="ACL57" s="712">
        <v>5</v>
      </c>
      <c r="ACM57" s="712" t="s">
        <v>1632</v>
      </c>
      <c r="ACN57" s="712">
        <v>5</v>
      </c>
      <c r="ACO57" s="712" t="s">
        <v>1632</v>
      </c>
      <c r="ACP57" s="712">
        <v>0</v>
      </c>
      <c r="ACQ57" s="712" t="s">
        <v>1625</v>
      </c>
      <c r="ACR57" s="712">
        <v>10</v>
      </c>
      <c r="ACS57" s="699">
        <v>28</v>
      </c>
      <c r="ACT57" s="699">
        <v>0</v>
      </c>
      <c r="ACU57" s="699" t="s">
        <v>1625</v>
      </c>
      <c r="ACV57" s="699">
        <v>0</v>
      </c>
      <c r="ACW57" s="699" t="s">
        <v>1625</v>
      </c>
      <c r="ACX57" s="699">
        <v>0</v>
      </c>
      <c r="ACY57" s="699" t="s">
        <v>1625</v>
      </c>
      <c r="ACZ57" s="699">
        <v>0</v>
      </c>
      <c r="ADA57" s="699" t="s">
        <v>1625</v>
      </c>
      <c r="ADB57" s="699">
        <v>0</v>
      </c>
      <c r="ADC57" s="699">
        <v>60</v>
      </c>
      <c r="ADD57" s="989">
        <v>10</v>
      </c>
      <c r="ADE57" s="989">
        <v>10</v>
      </c>
      <c r="ADF57" s="989">
        <v>10</v>
      </c>
      <c r="ADG57" s="989">
        <v>10</v>
      </c>
      <c r="ADH57" s="989">
        <v>40</v>
      </c>
      <c r="ADI57" s="699">
        <v>1</v>
      </c>
      <c r="ADJ57" s="712">
        <v>5</v>
      </c>
      <c r="ADK57" s="712" t="s">
        <v>1632</v>
      </c>
      <c r="ADL57" s="712">
        <v>5</v>
      </c>
      <c r="ADM57" s="712" t="s">
        <v>1632</v>
      </c>
      <c r="ADN57" s="712">
        <v>5</v>
      </c>
      <c r="ADO57" s="712" t="s">
        <v>1632</v>
      </c>
      <c r="ADP57" s="712">
        <v>5</v>
      </c>
      <c r="ADQ57" s="712" t="s">
        <v>1632</v>
      </c>
      <c r="ADR57" s="712">
        <v>20</v>
      </c>
      <c r="ADS57" s="699">
        <v>1</v>
      </c>
      <c r="ADT57" s="712">
        <v>10</v>
      </c>
      <c r="ADU57" s="712">
        <v>10</v>
      </c>
      <c r="ADV57" s="712">
        <v>10</v>
      </c>
      <c r="ADW57" s="712">
        <v>10</v>
      </c>
      <c r="ADX57" s="712">
        <v>40</v>
      </c>
      <c r="ADY57" s="699">
        <v>1</v>
      </c>
      <c r="ADZ57" s="714">
        <v>0</v>
      </c>
      <c r="AEA57" s="712">
        <v>0</v>
      </c>
      <c r="AEB57" s="699">
        <v>23</v>
      </c>
      <c r="AEC57" s="715">
        <v>4</v>
      </c>
      <c r="AED57" s="712">
        <v>65.040650406504071</v>
      </c>
      <c r="AEE57" s="699">
        <v>3</v>
      </c>
      <c r="AEF57" s="715">
        <v>0</v>
      </c>
      <c r="AEG57" s="712">
        <v>0</v>
      </c>
      <c r="AEH57" s="699">
        <v>43</v>
      </c>
      <c r="AEI57" s="1303">
        <v>2</v>
      </c>
      <c r="AEJ57" s="712">
        <v>32.520325203252035</v>
      </c>
      <c r="AEK57" s="699">
        <f t="shared" si="32"/>
        <v>46</v>
      </c>
      <c r="AEL57" s="715">
        <v>1</v>
      </c>
      <c r="AEM57" s="712">
        <v>16.043638697256537</v>
      </c>
      <c r="AEN57" s="699">
        <v>7</v>
      </c>
      <c r="AEO57" s="699">
        <v>2</v>
      </c>
      <c r="AEP57" s="712">
        <v>32.5</v>
      </c>
      <c r="AEQ57" s="699">
        <v>38</v>
      </c>
      <c r="AER57" s="699">
        <v>1</v>
      </c>
      <c r="AES57" s="712">
        <v>16.3</v>
      </c>
      <c r="AET57" s="699">
        <v>66</v>
      </c>
      <c r="AEU57" s="699">
        <v>0</v>
      </c>
      <c r="AEV57" s="1099">
        <v>0</v>
      </c>
      <c r="AEW57" s="699">
        <v>43</v>
      </c>
      <c r="AEX57" s="989">
        <v>0.189</v>
      </c>
      <c r="AEY57" s="989">
        <v>20</v>
      </c>
      <c r="AEZ57" s="989">
        <v>0.107</v>
      </c>
      <c r="AFA57" s="989">
        <v>9</v>
      </c>
      <c r="AFB57" s="989">
        <v>7.3999999999999996E-2</v>
      </c>
      <c r="AFC57" s="989">
        <v>12</v>
      </c>
      <c r="AFD57" s="989">
        <v>7.0000000000000001E-3</v>
      </c>
      <c r="AFE57" s="989">
        <v>31</v>
      </c>
      <c r="AFF57" s="989">
        <v>0</v>
      </c>
      <c r="AFG57" s="989">
        <v>44</v>
      </c>
      <c r="AFH57" s="989">
        <v>0</v>
      </c>
      <c r="AFI57" s="989">
        <v>44</v>
      </c>
      <c r="AFJ57" s="989">
        <v>0</v>
      </c>
      <c r="AFK57" s="989">
        <v>7</v>
      </c>
      <c r="AFL57" s="989">
        <v>0</v>
      </c>
      <c r="AFM57" s="989">
        <v>7</v>
      </c>
      <c r="AFN57" s="989">
        <v>3</v>
      </c>
      <c r="AFO57" s="989">
        <v>47.177229124076113</v>
      </c>
      <c r="AFP57" s="989">
        <v>56</v>
      </c>
      <c r="AFQ57" s="989">
        <v>1</v>
      </c>
      <c r="AFR57" s="989">
        <v>15.725743041358704</v>
      </c>
      <c r="AFS57" s="989">
        <v>70</v>
      </c>
      <c r="AFT57" s="989">
        <v>6</v>
      </c>
      <c r="AFU57" s="989">
        <v>94.354458248152227</v>
      </c>
      <c r="AFV57" s="989">
        <v>49</v>
      </c>
      <c r="AFW57" s="989">
        <v>6</v>
      </c>
      <c r="AFX57" s="989">
        <v>94.354458248152227</v>
      </c>
      <c r="AFY57" s="989">
        <v>43</v>
      </c>
      <c r="AFZ57" s="989">
        <v>37</v>
      </c>
      <c r="AGA57" s="989">
        <v>581.852492530272</v>
      </c>
      <c r="AGB57" s="989">
        <v>33</v>
      </c>
      <c r="AGC57" s="989">
        <v>21</v>
      </c>
      <c r="AGD57" s="989">
        <v>330.24060386853279</v>
      </c>
      <c r="AGE57" s="989">
        <v>8</v>
      </c>
      <c r="AGF57" s="989">
        <v>9</v>
      </c>
      <c r="AGG57" s="989">
        <v>236.84</v>
      </c>
      <c r="AGH57" s="989">
        <v>4</v>
      </c>
      <c r="AGI57" s="989">
        <v>0</v>
      </c>
      <c r="AGJ57" s="989">
        <v>0</v>
      </c>
      <c r="AGK57" s="989">
        <v>10</v>
      </c>
      <c r="AGL57" s="989">
        <v>0</v>
      </c>
      <c r="AGM57" s="989">
        <v>0</v>
      </c>
      <c r="AGN57" s="989">
        <v>2</v>
      </c>
      <c r="AGO57" s="989">
        <v>6</v>
      </c>
      <c r="AGP57" s="989">
        <v>157.88999999999999</v>
      </c>
      <c r="AGQ57" s="989">
        <v>5</v>
      </c>
      <c r="AGR57" s="989">
        <v>0</v>
      </c>
      <c r="AGS57" s="989">
        <v>0</v>
      </c>
      <c r="AGT57" s="989">
        <v>19</v>
      </c>
      <c r="AGU57" s="989">
        <v>2</v>
      </c>
      <c r="AGV57" s="989">
        <v>52.63</v>
      </c>
      <c r="AGW57" s="989">
        <v>2</v>
      </c>
      <c r="AGX57" s="989">
        <v>0</v>
      </c>
      <c r="AGY57" s="989">
        <v>0</v>
      </c>
      <c r="AGZ57" s="989">
        <v>25</v>
      </c>
      <c r="AHA57" s="989">
        <v>0</v>
      </c>
      <c r="AHB57" s="989">
        <v>0</v>
      </c>
      <c r="AHC57" s="989">
        <v>12</v>
      </c>
      <c r="AHD57" s="989">
        <v>1</v>
      </c>
      <c r="AHE57" s="989">
        <v>26.32</v>
      </c>
      <c r="AHF57" s="989">
        <v>5</v>
      </c>
      <c r="AHG57" s="712">
        <v>3</v>
      </c>
      <c r="AHH57" s="712">
        <v>80.209999999999994</v>
      </c>
      <c r="AHI57" s="699">
        <v>75</v>
      </c>
      <c r="AHJ57" s="712">
        <v>42</v>
      </c>
      <c r="AHK57" s="712">
        <v>1122.99</v>
      </c>
      <c r="AHL57" s="712">
        <v>7</v>
      </c>
      <c r="AHM57" s="712">
        <v>14</v>
      </c>
      <c r="AHN57" s="712">
        <v>368.42</v>
      </c>
      <c r="AHO57" s="699">
        <v>2</v>
      </c>
      <c r="AHP57" s="712">
        <v>0</v>
      </c>
      <c r="AHQ57" s="712">
        <v>0</v>
      </c>
      <c r="AHR57" s="712">
        <v>23</v>
      </c>
      <c r="AHS57" s="712">
        <v>0</v>
      </c>
      <c r="AHT57" s="712">
        <v>0</v>
      </c>
      <c r="AHU57" s="699">
        <v>28</v>
      </c>
      <c r="AHV57" s="712">
        <v>8</v>
      </c>
      <c r="AHW57" s="712">
        <v>213.9</v>
      </c>
      <c r="AHX57" s="699">
        <v>14</v>
      </c>
      <c r="AHY57" s="712">
        <v>25</v>
      </c>
      <c r="AHZ57" s="712">
        <v>657.89</v>
      </c>
      <c r="AIA57" s="699">
        <v>8</v>
      </c>
      <c r="AIC57" s="714"/>
      <c r="AID57" s="725"/>
      <c r="AIE57" s="715"/>
      <c r="AIF57" s="714"/>
      <c r="AIG57" s="725"/>
      <c r="AIH57" s="715"/>
      <c r="AII57" s="715"/>
      <c r="AIJ57" s="712"/>
      <c r="AIK57" s="715"/>
      <c r="AIL57" s="1169">
        <v>136</v>
      </c>
      <c r="AIM57" s="1174">
        <v>59.558823529411761</v>
      </c>
      <c r="AIN57" s="1168">
        <f t="shared" si="33"/>
        <v>24</v>
      </c>
      <c r="AIO57" s="715">
        <v>151</v>
      </c>
      <c r="AIP57" s="725">
        <v>26.490066225165563</v>
      </c>
      <c r="AIQ57" s="715">
        <f t="shared" si="34"/>
        <v>34</v>
      </c>
      <c r="AIR57" s="1169">
        <v>133</v>
      </c>
      <c r="AIS57" s="1174">
        <v>39.097744360902254</v>
      </c>
      <c r="AIT57" s="1168">
        <f t="shared" si="35"/>
        <v>33</v>
      </c>
      <c r="AIU57" s="715">
        <v>148</v>
      </c>
      <c r="AIV57" s="725">
        <v>14.189189189189189</v>
      </c>
      <c r="AIW57" s="715">
        <f t="shared" si="36"/>
        <v>34</v>
      </c>
      <c r="AIX57" s="1169">
        <v>135</v>
      </c>
      <c r="AIY57" s="1174">
        <v>0.74074074074074081</v>
      </c>
      <c r="AIZ57" s="1168">
        <f t="shared" si="37"/>
        <v>49</v>
      </c>
      <c r="AJA57" s="715">
        <v>142</v>
      </c>
      <c r="AJB57" s="725">
        <v>16.901408450704224</v>
      </c>
      <c r="AJC57" s="715">
        <f t="shared" si="38"/>
        <v>50</v>
      </c>
      <c r="AJD57" s="714">
        <v>138</v>
      </c>
      <c r="AJE57" s="725">
        <v>7.2463768115942031</v>
      </c>
      <c r="AJF57" s="715">
        <v>11</v>
      </c>
      <c r="AJG57" s="699">
        <v>138</v>
      </c>
      <c r="AJH57" s="1099">
        <v>13.768115942028986</v>
      </c>
      <c r="AJI57" s="733">
        <v>73</v>
      </c>
      <c r="AJJ57" s="714">
        <v>138</v>
      </c>
      <c r="AJK57" s="712">
        <v>20.289855072463769</v>
      </c>
      <c r="AJL57" s="715">
        <v>15</v>
      </c>
      <c r="AJM57" s="699">
        <v>138</v>
      </c>
      <c r="AJN57" s="712">
        <v>27.536231884057973</v>
      </c>
      <c r="AJO57" s="715">
        <v>67</v>
      </c>
      <c r="AJP57" s="714">
        <v>137</v>
      </c>
      <c r="AJQ57" s="712">
        <v>18.248175182481752</v>
      </c>
      <c r="AJR57" s="715">
        <v>19</v>
      </c>
      <c r="AJS57" s="699">
        <v>158</v>
      </c>
      <c r="AJT57" s="712">
        <v>31.0126582278481</v>
      </c>
      <c r="AJU57" s="715">
        <f t="shared" si="39"/>
        <v>17</v>
      </c>
      <c r="AJV57" s="1178">
        <v>100</v>
      </c>
      <c r="AJW57" s="1099">
        <v>0</v>
      </c>
      <c r="AJX57" s="1099">
        <v>0</v>
      </c>
      <c r="AJY57" s="1099">
        <v>0</v>
      </c>
      <c r="AJZ57" s="1099">
        <v>0</v>
      </c>
      <c r="AKA57" s="1099">
        <v>0</v>
      </c>
      <c r="AKB57" s="1099">
        <v>100</v>
      </c>
      <c r="AKC57" s="1099">
        <v>0</v>
      </c>
      <c r="AKD57" s="1099">
        <v>0</v>
      </c>
      <c r="AKE57" s="1099">
        <v>0</v>
      </c>
      <c r="AKF57" s="1099">
        <v>0</v>
      </c>
      <c r="AKG57" s="1188">
        <v>1</v>
      </c>
      <c r="AKH57" s="985">
        <v>50</v>
      </c>
      <c r="AKI57" s="985">
        <v>4.1666666666666661</v>
      </c>
      <c r="AKJ57" s="985">
        <v>16.666666666666664</v>
      </c>
      <c r="AKK57" s="985">
        <v>8.3333333333333321</v>
      </c>
      <c r="AKL57" s="985">
        <v>4.1666666666666661</v>
      </c>
      <c r="AKM57" s="985">
        <v>4.1666666666666661</v>
      </c>
      <c r="AKN57" s="985">
        <v>4.1666666666666661</v>
      </c>
      <c r="AKO57" s="985">
        <v>4.1666666666666661</v>
      </c>
      <c r="AKP57" s="985">
        <v>29.166666666666668</v>
      </c>
      <c r="AKQ57" s="985">
        <v>12.5</v>
      </c>
      <c r="AKR57" s="985">
        <v>8.3333333333333321</v>
      </c>
      <c r="AKS57" s="699">
        <v>24</v>
      </c>
      <c r="AKT57" s="714" t="s">
        <v>1650</v>
      </c>
      <c r="AKU57" s="715" t="s">
        <v>1634</v>
      </c>
      <c r="AKV57" s="715" t="s">
        <v>1634</v>
      </c>
      <c r="AKW57" s="715" t="s">
        <v>1650</v>
      </c>
      <c r="AKX57" s="715" t="s">
        <v>1633</v>
      </c>
      <c r="AKY57" s="715" t="s">
        <v>1634</v>
      </c>
      <c r="AKZ57" s="715" t="s">
        <v>1634</v>
      </c>
      <c r="ALA57" s="715">
        <v>2</v>
      </c>
      <c r="ALB57" s="715">
        <v>1</v>
      </c>
      <c r="ALC57" s="715">
        <v>1</v>
      </c>
      <c r="ALD57" s="715">
        <v>2</v>
      </c>
      <c r="ALE57" s="715">
        <v>-1</v>
      </c>
      <c r="ALF57" s="715">
        <v>1</v>
      </c>
      <c r="ALG57" s="715">
        <v>1</v>
      </c>
      <c r="ALH57" s="715">
        <f t="shared" si="40"/>
        <v>7</v>
      </c>
      <c r="ALI57" s="715">
        <f t="shared" si="41"/>
        <v>17</v>
      </c>
      <c r="ALJ57" s="716" t="s">
        <v>31</v>
      </c>
      <c r="ALK57" s="712" t="s">
        <v>31</v>
      </c>
      <c r="ALL57" s="712" t="s">
        <v>31</v>
      </c>
      <c r="ALM57" s="712" t="s">
        <v>31</v>
      </c>
      <c r="ALN57" s="712" t="s">
        <v>1657</v>
      </c>
      <c r="ALO57" s="712" t="s">
        <v>31</v>
      </c>
      <c r="ALP57" s="712" t="s">
        <v>31</v>
      </c>
      <c r="ALQ57" s="714">
        <v>3</v>
      </c>
      <c r="ALR57" s="715">
        <v>2</v>
      </c>
      <c r="ALS57" s="715">
        <v>3</v>
      </c>
      <c r="ALT57" s="715">
        <v>5</v>
      </c>
      <c r="ALU57" s="715">
        <v>2</v>
      </c>
      <c r="ALV57" s="715">
        <v>2</v>
      </c>
      <c r="ALW57" s="733">
        <v>1</v>
      </c>
      <c r="ALX57" s="981">
        <v>1.3617793917385383</v>
      </c>
      <c r="ALY57" s="715">
        <v>19</v>
      </c>
      <c r="ALZ57" s="731">
        <v>0.90785292782569227</v>
      </c>
      <c r="AMA57" s="715">
        <v>24</v>
      </c>
      <c r="AMB57" s="731">
        <v>1.3617793917385383</v>
      </c>
      <c r="AMC57" s="715">
        <v>13</v>
      </c>
      <c r="AMD57" s="731">
        <v>2.2696323195642307</v>
      </c>
      <c r="AME57" s="715">
        <v>20</v>
      </c>
      <c r="AMF57" s="715">
        <v>0.90785292782569227</v>
      </c>
      <c r="AMG57" s="715">
        <v>18</v>
      </c>
      <c r="AMH57" s="731">
        <v>0.90785292782569227</v>
      </c>
      <c r="AMI57" s="715">
        <v>24</v>
      </c>
      <c r="AMJ57" s="731">
        <v>0.45392646391284613</v>
      </c>
      <c r="AMK57" s="715">
        <v>40</v>
      </c>
      <c r="AML57" s="982">
        <v>1</v>
      </c>
      <c r="AMM57" s="699">
        <v>0</v>
      </c>
      <c r="AMN57" s="699">
        <v>1</v>
      </c>
      <c r="AMO57" s="716">
        <v>0.45392646391284613</v>
      </c>
      <c r="AMP57" s="715">
        <v>39</v>
      </c>
      <c r="AMQ57" s="712">
        <v>0</v>
      </c>
      <c r="AMR57" s="715">
        <v>27</v>
      </c>
      <c r="AMS57" s="712">
        <v>0.45392646391284613</v>
      </c>
      <c r="AMT57" s="733">
        <v>15</v>
      </c>
      <c r="AMU57" s="982">
        <v>1</v>
      </c>
      <c r="AMV57" s="731">
        <v>0.45392646391284613</v>
      </c>
      <c r="AMW57" s="715">
        <v>16</v>
      </c>
      <c r="AMX57" s="716" t="s">
        <v>106</v>
      </c>
      <c r="AMY57" s="712" t="s">
        <v>106</v>
      </c>
      <c r="AMZ57" s="715">
        <v>4</v>
      </c>
      <c r="ANA57" s="715">
        <v>4</v>
      </c>
      <c r="ANB57" s="715">
        <v>8</v>
      </c>
      <c r="ANC57" s="715">
        <v>1</v>
      </c>
      <c r="AND57" s="1201" t="s">
        <v>1632</v>
      </c>
      <c r="ANE57" s="1202" t="s">
        <v>1632</v>
      </c>
      <c r="ANF57" s="1202" t="s">
        <v>1625</v>
      </c>
      <c r="ANG57" s="1202" t="s">
        <v>1625</v>
      </c>
      <c r="ANH57" s="725">
        <v>5</v>
      </c>
      <c r="ANI57" s="725">
        <v>5</v>
      </c>
      <c r="ANJ57" s="725">
        <v>0</v>
      </c>
      <c r="ANK57" s="725">
        <v>0</v>
      </c>
      <c r="ANL57" s="1303">
        <f t="shared" si="42"/>
        <v>10</v>
      </c>
      <c r="ANM57" s="1303">
        <f t="shared" si="43"/>
        <v>52</v>
      </c>
      <c r="ANN57" s="983" t="s">
        <v>1632</v>
      </c>
      <c r="ANO57" s="725" t="s">
        <v>1632</v>
      </c>
      <c r="ANP57" s="725" t="s">
        <v>1632</v>
      </c>
      <c r="ANQ57" s="725" t="s">
        <v>1632</v>
      </c>
      <c r="ANR57" s="725">
        <v>5</v>
      </c>
      <c r="ANS57" s="725">
        <v>5</v>
      </c>
      <c r="ANT57" s="725">
        <v>5</v>
      </c>
      <c r="ANU57" s="725">
        <v>5</v>
      </c>
      <c r="ANV57" s="715">
        <f t="shared" si="44"/>
        <v>20</v>
      </c>
      <c r="ANW57" s="715">
        <f t="shared" si="45"/>
        <v>1</v>
      </c>
      <c r="ANX57" s="982">
        <v>3</v>
      </c>
      <c r="ANY57" s="715">
        <v>750</v>
      </c>
      <c r="ANZ57" s="1089">
        <v>12.244</v>
      </c>
      <c r="AOA57" s="715">
        <v>38</v>
      </c>
      <c r="AOB57" s="1089">
        <v>2.9</v>
      </c>
      <c r="AOC57" s="1188">
        <f t="shared" si="46"/>
        <v>37</v>
      </c>
      <c r="AOD57" s="1089">
        <v>47.154000000000003</v>
      </c>
      <c r="AOE57" s="1188">
        <f t="shared" si="47"/>
        <v>36</v>
      </c>
      <c r="AOF57" s="699">
        <v>73</v>
      </c>
      <c r="AOG57" s="985">
        <v>33.136631865637767</v>
      </c>
      <c r="AOH57" s="1188">
        <v>4</v>
      </c>
      <c r="AOI57" s="699">
        <v>0</v>
      </c>
      <c r="AOJ57" s="985">
        <v>0</v>
      </c>
      <c r="AOK57" s="1188">
        <v>60</v>
      </c>
      <c r="AOL57" s="699">
        <v>1</v>
      </c>
      <c r="AOM57" s="985">
        <v>0.45392646391284613</v>
      </c>
      <c r="AON57" s="1188">
        <v>34</v>
      </c>
      <c r="AOO57" s="699">
        <v>1</v>
      </c>
      <c r="AOP57" s="985">
        <v>0.45392646391284613</v>
      </c>
      <c r="AOQ57" s="1188">
        <v>24</v>
      </c>
      <c r="AOR57" s="983" t="s">
        <v>1625</v>
      </c>
      <c r="AOS57" s="725" t="s">
        <v>1625</v>
      </c>
      <c r="AOT57" s="725" t="s">
        <v>1625</v>
      </c>
      <c r="AOU57" s="725" t="s">
        <v>1625</v>
      </c>
      <c r="AOV57" s="725">
        <v>0</v>
      </c>
      <c r="AOW57" s="725">
        <v>0</v>
      </c>
      <c r="AOX57" s="725">
        <v>0</v>
      </c>
      <c r="AOY57" s="725">
        <v>0</v>
      </c>
      <c r="AOZ57" s="715">
        <f t="shared" si="48"/>
        <v>0</v>
      </c>
      <c r="APA57" s="715">
        <f t="shared" si="49"/>
        <v>25</v>
      </c>
      <c r="APB57" s="1993" t="s">
        <v>1632</v>
      </c>
      <c r="APC57" s="1994" t="s">
        <v>1632</v>
      </c>
      <c r="APD57" s="1994" t="s">
        <v>1625</v>
      </c>
      <c r="APE57" s="1994" t="s">
        <v>1625</v>
      </c>
      <c r="APF57" s="1995">
        <v>5</v>
      </c>
      <c r="APG57" s="1995">
        <v>5</v>
      </c>
      <c r="APH57" s="1995">
        <v>0</v>
      </c>
      <c r="API57" s="1995">
        <v>0</v>
      </c>
      <c r="APJ57" s="715">
        <f t="shared" si="50"/>
        <v>10</v>
      </c>
      <c r="APK57" s="715">
        <f t="shared" si="51"/>
        <v>43</v>
      </c>
      <c r="APL57" s="715">
        <v>0</v>
      </c>
      <c r="APM57" s="725">
        <v>0</v>
      </c>
      <c r="APN57" s="715">
        <v>17</v>
      </c>
      <c r="APO57" s="715">
        <v>0</v>
      </c>
      <c r="APP57" s="725">
        <v>0</v>
      </c>
      <c r="APQ57" s="715">
        <v>18</v>
      </c>
      <c r="APR57" s="1169">
        <v>1</v>
      </c>
      <c r="APS57" s="1168">
        <v>240</v>
      </c>
      <c r="APT57" s="1168">
        <v>1920</v>
      </c>
      <c r="APU57" s="989">
        <v>240</v>
      </c>
      <c r="APV57" s="989">
        <v>1920</v>
      </c>
      <c r="APW57" s="989">
        <v>86.995922066153156</v>
      </c>
      <c r="APX57" s="989">
        <v>13</v>
      </c>
      <c r="APY57" s="989">
        <v>0</v>
      </c>
      <c r="APZ57" s="989">
        <v>0</v>
      </c>
      <c r="AQA57" s="989">
        <v>0</v>
      </c>
      <c r="AQB57" s="989">
        <v>0</v>
      </c>
      <c r="AQC57" s="989">
        <v>0</v>
      </c>
      <c r="AQD57" s="1099">
        <v>0</v>
      </c>
      <c r="AQE57" s="989">
        <v>55</v>
      </c>
      <c r="AQF57" s="989">
        <v>1</v>
      </c>
      <c r="AQG57" s="989">
        <v>240</v>
      </c>
      <c r="AQH57" s="989">
        <v>1920</v>
      </c>
      <c r="AQI57" s="989">
        <v>240</v>
      </c>
      <c r="AQJ57" s="989">
        <v>1920</v>
      </c>
      <c r="AQK57" s="989">
        <v>86.995922066153156</v>
      </c>
      <c r="AQL57" s="729">
        <v>20</v>
      </c>
      <c r="AQM57" s="987"/>
      <c r="AQQ57" s="715">
        <v>344</v>
      </c>
      <c r="AQR57" s="715">
        <v>277</v>
      </c>
      <c r="AQS57" s="989">
        <v>32</v>
      </c>
      <c r="AQT57" s="1099">
        <v>11.552346570397113</v>
      </c>
      <c r="AQU57" s="989">
        <f t="shared" si="52"/>
        <v>60</v>
      </c>
      <c r="AQV57" s="989">
        <v>13</v>
      </c>
      <c r="AQW57" s="989">
        <v>40.625</v>
      </c>
      <c r="AQX57" s="1099">
        <v>3.4615384615384617</v>
      </c>
      <c r="AQY57" s="989">
        <f t="shared" si="53"/>
        <v>51</v>
      </c>
      <c r="AQZ57" s="989">
        <v>1</v>
      </c>
      <c r="ARA57" s="989">
        <v>33</v>
      </c>
      <c r="ARB57" s="989">
        <v>3.0303030303030303</v>
      </c>
      <c r="ARC57" s="989">
        <f t="shared" si="54"/>
        <v>60</v>
      </c>
      <c r="ARD57" s="1668">
        <v>2.3898916967509027</v>
      </c>
      <c r="ARE57" s="1667">
        <f t="shared" si="55"/>
        <v>34</v>
      </c>
      <c r="ARF57" s="1168">
        <v>19</v>
      </c>
      <c r="ARG57" s="1099">
        <v>10.526315789473683</v>
      </c>
      <c r="ARH57" s="989">
        <f t="shared" si="56"/>
        <v>24</v>
      </c>
      <c r="ARI57" s="715">
        <v>27</v>
      </c>
      <c r="ARJ57" s="985">
        <v>29.629629629629626</v>
      </c>
      <c r="ARK57" s="699">
        <f t="shared" si="57"/>
        <v>71</v>
      </c>
      <c r="ARL57" s="989">
        <v>121</v>
      </c>
      <c r="ARM57" s="715">
        <v>18</v>
      </c>
      <c r="ARN57" s="985">
        <v>14.87603305785124</v>
      </c>
      <c r="ARO57" s="699">
        <f t="shared" si="58"/>
        <v>17</v>
      </c>
      <c r="ARP57" s="707">
        <v>0</v>
      </c>
      <c r="ARQ57" s="990">
        <v>0</v>
      </c>
      <c r="ARR57" s="719">
        <v>0</v>
      </c>
      <c r="ARS57" s="979">
        <f t="shared" si="59"/>
        <v>34</v>
      </c>
      <c r="ART57" s="715">
        <v>82</v>
      </c>
      <c r="ARU57" s="699">
        <f t="shared" si="59"/>
        <v>10</v>
      </c>
      <c r="ARV57" s="715" t="s">
        <v>31</v>
      </c>
      <c r="ARW57" s="715" t="s">
        <v>31</v>
      </c>
      <c r="ARX57" s="985" t="s">
        <v>31</v>
      </c>
      <c r="ARY57" s="699" t="str">
        <f t="shared" si="60"/>
        <v>-</v>
      </c>
      <c r="ARZ57" s="715" t="s">
        <v>31</v>
      </c>
      <c r="ASA57" s="715" t="s">
        <v>31</v>
      </c>
      <c r="ASB57" s="712" t="s">
        <v>31</v>
      </c>
      <c r="ASC57" s="699" t="str">
        <f t="shared" si="61"/>
        <v>-</v>
      </c>
      <c r="ASD57" s="712">
        <v>61.016949152542374</v>
      </c>
      <c r="ASE57" s="712">
        <v>16.949152542372879</v>
      </c>
      <c r="ASF57" s="712">
        <v>13.559322033898304</v>
      </c>
      <c r="ASG57" s="712">
        <v>1.6949152542372881</v>
      </c>
      <c r="ASH57" s="712">
        <v>1.6949152542372881</v>
      </c>
      <c r="ASI57" s="712">
        <v>1.6949152542372881</v>
      </c>
      <c r="ASJ57" s="712">
        <v>3.3898305084745761</v>
      </c>
      <c r="ASK57" s="712">
        <v>0</v>
      </c>
      <c r="ASL57" s="712">
        <v>0</v>
      </c>
      <c r="ASM57" s="715">
        <v>36</v>
      </c>
      <c r="ASN57" s="715">
        <v>10</v>
      </c>
      <c r="ASO57" s="715">
        <v>8</v>
      </c>
      <c r="ASP57" s="715">
        <v>1</v>
      </c>
      <c r="ASQ57" s="715">
        <v>1</v>
      </c>
      <c r="ASR57" s="715">
        <v>1</v>
      </c>
      <c r="ASS57" s="715">
        <v>2</v>
      </c>
      <c r="AST57" s="715">
        <v>0</v>
      </c>
      <c r="ASU57" s="715">
        <v>0</v>
      </c>
      <c r="ASV57" s="715">
        <v>59</v>
      </c>
      <c r="ASW57" s="712" t="s">
        <v>31</v>
      </c>
      <c r="ASX57" s="712" t="s">
        <v>31</v>
      </c>
      <c r="ASY57" s="712" t="s">
        <v>31</v>
      </c>
      <c r="ASZ57" s="712" t="s">
        <v>31</v>
      </c>
      <c r="ATA57" s="712" t="s">
        <v>31</v>
      </c>
      <c r="ATB57" s="712" t="s">
        <v>31</v>
      </c>
      <c r="ATC57" s="712" t="s">
        <v>31</v>
      </c>
      <c r="ATD57" s="712" t="s">
        <v>31</v>
      </c>
      <c r="ATE57" s="712" t="s">
        <v>31</v>
      </c>
      <c r="ATF57" s="715">
        <v>0</v>
      </c>
      <c r="ATG57" s="715">
        <v>0</v>
      </c>
      <c r="ATH57" s="715">
        <v>0</v>
      </c>
      <c r="ATI57" s="715">
        <v>0</v>
      </c>
      <c r="ATJ57" s="715">
        <v>0</v>
      </c>
      <c r="ATK57" s="715">
        <v>0</v>
      </c>
      <c r="ATL57" s="715">
        <v>0</v>
      </c>
      <c r="ATM57" s="715">
        <v>0</v>
      </c>
      <c r="ATN57" s="715">
        <v>0</v>
      </c>
      <c r="ATO57" s="715">
        <v>0</v>
      </c>
      <c r="ATP57" s="712" t="s">
        <v>31</v>
      </c>
      <c r="ATQ57" s="712" t="s">
        <v>31</v>
      </c>
      <c r="ATR57" s="712" t="s">
        <v>31</v>
      </c>
      <c r="ATS57" s="712" t="s">
        <v>31</v>
      </c>
      <c r="ATT57" s="712" t="s">
        <v>31</v>
      </c>
      <c r="ATU57" s="712" t="s">
        <v>31</v>
      </c>
      <c r="ATV57" s="712" t="s">
        <v>31</v>
      </c>
      <c r="ATW57" s="712" t="s">
        <v>31</v>
      </c>
      <c r="ATX57" s="712" t="s">
        <v>31</v>
      </c>
      <c r="ATY57" s="715">
        <v>0</v>
      </c>
      <c r="ATZ57" s="715">
        <v>0</v>
      </c>
      <c r="AUA57" s="715">
        <v>0</v>
      </c>
      <c r="AUB57" s="715">
        <v>0</v>
      </c>
      <c r="AUC57" s="715">
        <v>0</v>
      </c>
      <c r="AUD57" s="715">
        <v>0</v>
      </c>
      <c r="AUE57" s="715">
        <v>0</v>
      </c>
      <c r="AUF57" s="715">
        <v>0</v>
      </c>
      <c r="AUG57" s="715">
        <v>0</v>
      </c>
      <c r="AUH57" s="715">
        <v>0</v>
      </c>
      <c r="AUI57" s="712" t="s">
        <v>1648</v>
      </c>
      <c r="AUJ57" s="712" t="s">
        <v>1623</v>
      </c>
      <c r="AUK57" s="709">
        <v>0</v>
      </c>
      <c r="AUL57" s="978">
        <v>31</v>
      </c>
      <c r="AUM57" s="703" t="s">
        <v>1625</v>
      </c>
      <c r="AUN57" s="703" t="s">
        <v>1625</v>
      </c>
      <c r="AUO57" s="703" t="s">
        <v>1625</v>
      </c>
      <c r="AUP57" s="701" t="s">
        <v>1625</v>
      </c>
      <c r="AUQ57" s="712" t="s">
        <v>1626</v>
      </c>
      <c r="AUR57" s="712" t="s">
        <v>1627</v>
      </c>
      <c r="AUS57" s="712" t="s">
        <v>1627</v>
      </c>
      <c r="AUT57" s="712" t="s">
        <v>1627</v>
      </c>
      <c r="AUU57" s="712" t="s">
        <v>1625</v>
      </c>
      <c r="AUV57" s="712" t="s">
        <v>1628</v>
      </c>
      <c r="AUW57" s="3968" t="s">
        <v>1641</v>
      </c>
      <c r="AUX57" s="712" t="s">
        <v>5405</v>
      </c>
      <c r="AUY57" s="712" t="s">
        <v>1792</v>
      </c>
      <c r="AUZ57" s="699">
        <v>70</v>
      </c>
      <c r="AVA57" s="699">
        <v>4</v>
      </c>
      <c r="AVB57" s="985">
        <v>5.7</v>
      </c>
      <c r="AVC57" s="699">
        <v>0</v>
      </c>
      <c r="AVD57" s="712">
        <v>0</v>
      </c>
      <c r="AVE57" s="699">
        <f t="shared" si="62"/>
        <v>25</v>
      </c>
      <c r="AVF57" s="712">
        <v>0</v>
      </c>
      <c r="AVG57" s="978">
        <v>33</v>
      </c>
      <c r="AVH57" s="712" t="s">
        <v>1625</v>
      </c>
      <c r="AVI57" s="712" t="s">
        <v>1625</v>
      </c>
      <c r="AVJ57" s="712" t="s">
        <v>1625</v>
      </c>
      <c r="AVK57" s="712" t="s">
        <v>1625</v>
      </c>
      <c r="AVL57" s="716">
        <v>16.3</v>
      </c>
      <c r="AVM57" s="699">
        <f t="shared" si="63"/>
        <v>20</v>
      </c>
      <c r="AVN57" s="715">
        <v>1</v>
      </c>
      <c r="AVO57" s="712">
        <v>16.3</v>
      </c>
      <c r="AVP57" s="699">
        <f t="shared" si="64"/>
        <v>6</v>
      </c>
      <c r="AVQ57" s="715">
        <v>1</v>
      </c>
      <c r="AVR57" s="712">
        <v>16.3</v>
      </c>
      <c r="AVS57" s="699">
        <f t="shared" si="65"/>
        <v>1</v>
      </c>
      <c r="AVT57" s="715">
        <v>1</v>
      </c>
      <c r="AVU57" s="712">
        <v>0</v>
      </c>
      <c r="AVV57" s="699">
        <f t="shared" si="66"/>
        <v>29</v>
      </c>
      <c r="AVW57" s="715">
        <v>0</v>
      </c>
      <c r="AVX57" s="712">
        <v>16.3</v>
      </c>
      <c r="AVY57" s="733">
        <v>1</v>
      </c>
      <c r="AVZ57" s="716">
        <v>0</v>
      </c>
      <c r="AWA57" s="699">
        <f t="shared" si="67"/>
        <v>26</v>
      </c>
      <c r="AWB57" s="715">
        <v>0</v>
      </c>
      <c r="AWC57" s="712">
        <v>0</v>
      </c>
      <c r="AWD57" s="699">
        <f t="shared" si="68"/>
        <v>9</v>
      </c>
      <c r="AWE57" s="715">
        <v>0</v>
      </c>
      <c r="AWF57" s="712">
        <v>16.3</v>
      </c>
      <c r="AWG57" s="699">
        <f t="shared" si="69"/>
        <v>23</v>
      </c>
      <c r="AWH57" s="715">
        <v>1</v>
      </c>
      <c r="AWI57" s="714">
        <v>130</v>
      </c>
      <c r="AWJ57" s="715">
        <v>100</v>
      </c>
      <c r="AWK57" s="715">
        <v>18</v>
      </c>
      <c r="AWL57" s="715" t="s">
        <v>31</v>
      </c>
      <c r="AWM57" s="715" t="s">
        <v>31</v>
      </c>
      <c r="AWN57" s="715">
        <v>248</v>
      </c>
      <c r="AWO57" s="715" t="s">
        <v>31</v>
      </c>
      <c r="AWP57" s="715">
        <v>9</v>
      </c>
      <c r="AWQ57" s="715" t="s">
        <v>31</v>
      </c>
      <c r="AWR57" s="715">
        <v>9</v>
      </c>
      <c r="AWS57" s="716">
        <v>0.32300000000000001</v>
      </c>
      <c r="AWT57" s="699">
        <f t="shared" si="70"/>
        <v>9</v>
      </c>
      <c r="AWU57" s="712">
        <v>0.248</v>
      </c>
      <c r="AWV57" s="699">
        <f t="shared" si="70"/>
        <v>5</v>
      </c>
      <c r="AWW57" s="712">
        <v>4.4999999999999998E-2</v>
      </c>
      <c r="AWX57" s="699">
        <f t="shared" si="3"/>
        <v>5</v>
      </c>
      <c r="AWY57" s="712" t="s">
        <v>31</v>
      </c>
      <c r="AWZ57" s="699" t="str">
        <f t="shared" si="71"/>
        <v>-</v>
      </c>
      <c r="AXA57" s="712" t="s">
        <v>31</v>
      </c>
      <c r="AXB57" s="712">
        <v>0.61499999999999999</v>
      </c>
      <c r="AXC57" s="712" t="s">
        <v>31</v>
      </c>
      <c r="AXD57" s="699" t="str">
        <f t="shared" si="4"/>
        <v>-</v>
      </c>
      <c r="AXE57" s="712">
        <v>2.1999999999999999E-2</v>
      </c>
      <c r="AXF57" s="699">
        <f t="shared" si="5"/>
        <v>50</v>
      </c>
      <c r="AXG57" s="712" t="s">
        <v>31</v>
      </c>
      <c r="AXH57" s="699" t="str">
        <f t="shared" si="6"/>
        <v>-</v>
      </c>
      <c r="AXI57" s="712">
        <v>2.1999999999999999E-2</v>
      </c>
      <c r="AXK57" s="3969">
        <v>98.333333333333343</v>
      </c>
      <c r="AXL57" s="3970">
        <v>120</v>
      </c>
      <c r="AXM57" s="715">
        <f t="shared" si="72"/>
        <v>6</v>
      </c>
      <c r="AXN57" s="3969">
        <v>40</v>
      </c>
      <c r="AXO57" s="3970">
        <v>140</v>
      </c>
      <c r="AXP57" s="715">
        <f t="shared" si="73"/>
        <v>41</v>
      </c>
      <c r="AXQ57" s="2024">
        <v>2166</v>
      </c>
      <c r="AXR57" s="2024">
        <v>2182</v>
      </c>
      <c r="AXS57" s="3029">
        <v>0.73327222731438724</v>
      </c>
      <c r="AXT57" s="2024" t="s">
        <v>8059</v>
      </c>
      <c r="AXU57" s="2024">
        <v>403</v>
      </c>
      <c r="AXV57" s="2024">
        <v>422</v>
      </c>
      <c r="AXW57" s="3029">
        <v>4.5023696682464447</v>
      </c>
      <c r="AXX57" s="2024" t="s">
        <v>8056</v>
      </c>
      <c r="AXY57" s="3029">
        <v>18.60572483841182</v>
      </c>
      <c r="AXZ57" s="3029">
        <v>19.340054995417049</v>
      </c>
      <c r="AYA57" s="3029">
        <v>0.7343301570052283</v>
      </c>
      <c r="AYB57" s="2024" t="s">
        <v>8074</v>
      </c>
      <c r="AYC57" s="2123">
        <v>1308</v>
      </c>
      <c r="AYD57" s="2024">
        <v>1301</v>
      </c>
      <c r="AYE57" s="3029">
        <v>0.53804765564950685</v>
      </c>
      <c r="AYF57" s="2024" t="s">
        <v>8059</v>
      </c>
      <c r="AYG57" s="2024">
        <v>144</v>
      </c>
      <c r="AYH57" s="2024">
        <v>155</v>
      </c>
      <c r="AYI57" s="3029">
        <v>7.0967741935483843</v>
      </c>
      <c r="AYJ57" s="2024" t="s">
        <v>8058</v>
      </c>
      <c r="AYK57" s="2024">
        <v>9060</v>
      </c>
      <c r="AYL57" s="2024">
        <v>10252</v>
      </c>
      <c r="AYM57" s="3029">
        <v>11.626999609832225</v>
      </c>
      <c r="AYN57" s="2024" t="s">
        <v>8057</v>
      </c>
      <c r="AYO57" s="2024">
        <v>42980000</v>
      </c>
      <c r="AYP57" s="2024">
        <v>55592352</v>
      </c>
      <c r="AYQ57" s="3029">
        <v>22.687207046033947</v>
      </c>
      <c r="AYR57" s="2024" t="s">
        <v>8057</v>
      </c>
      <c r="AYS57" s="2024">
        <v>21920000</v>
      </c>
      <c r="AYT57" s="2024">
        <v>25424408</v>
      </c>
      <c r="AYU57" s="3029">
        <v>13.783636574743454</v>
      </c>
      <c r="AYV57" s="2024" t="s">
        <v>8057</v>
      </c>
      <c r="AYW57" s="2024">
        <v>15900000</v>
      </c>
      <c r="AYX57" s="2024">
        <v>26733734</v>
      </c>
      <c r="AYY57" s="3029">
        <v>40.524582162746135</v>
      </c>
      <c r="AYZ57" s="2024" t="s">
        <v>8057</v>
      </c>
      <c r="AZA57" s="2024">
        <v>40000</v>
      </c>
      <c r="AZB57" s="2024">
        <v>41000</v>
      </c>
      <c r="AZC57" s="3029">
        <v>2.4390243902439011</v>
      </c>
      <c r="AZD57" s="2024" t="s">
        <v>8059</v>
      </c>
      <c r="AZE57" s="2024">
        <v>4700000</v>
      </c>
      <c r="AZF57" s="2024">
        <v>3393210</v>
      </c>
      <c r="AZG57" s="3029">
        <v>38.511910550776406</v>
      </c>
      <c r="AZH57" s="2024" t="s">
        <v>8057</v>
      </c>
      <c r="AZI57" s="2024">
        <v>280000</v>
      </c>
      <c r="AZJ57" s="2024">
        <v>0</v>
      </c>
      <c r="AZK57" s="3029" t="s">
        <v>31</v>
      </c>
      <c r="AZL57" s="2024" t="s">
        <v>31</v>
      </c>
      <c r="AZM57" s="2024">
        <v>0</v>
      </c>
      <c r="AZN57" s="2024">
        <v>0</v>
      </c>
      <c r="AZO57" s="3029" t="s">
        <v>31</v>
      </c>
      <c r="AZP57" s="2024" t="s">
        <v>31</v>
      </c>
      <c r="AZQ57" s="2024">
        <v>0</v>
      </c>
      <c r="AZR57" s="2024">
        <v>0</v>
      </c>
      <c r="AZS57" s="3029" t="s">
        <v>31</v>
      </c>
      <c r="AZT57" s="2024" t="s">
        <v>31</v>
      </c>
      <c r="AZU57" s="2024">
        <v>140000</v>
      </c>
      <c r="AZV57" s="2024">
        <v>0</v>
      </c>
      <c r="AZW57" s="3029" t="s">
        <v>31</v>
      </c>
      <c r="AZX57" s="2024" t="s">
        <v>31</v>
      </c>
      <c r="AZY57" s="2123">
        <v>333617000</v>
      </c>
      <c r="AZZ57" s="2024">
        <v>336989188</v>
      </c>
      <c r="BAA57" s="3029">
        <v>1.0006813631065228</v>
      </c>
      <c r="BAB57" s="2024" t="s">
        <v>8059</v>
      </c>
      <c r="BAC57" s="2024">
        <v>36037000</v>
      </c>
      <c r="BAD57" s="2024">
        <v>36863561</v>
      </c>
      <c r="BAE57" s="3029">
        <v>2.2422169144212631</v>
      </c>
      <c r="BAF57" s="2024" t="s">
        <v>8059</v>
      </c>
      <c r="BAG57" s="2024">
        <v>356509000</v>
      </c>
      <c r="BAH57" s="2024">
        <v>372359721</v>
      </c>
      <c r="BAI57" s="3029">
        <v>4.256830184916808</v>
      </c>
      <c r="BAJ57" s="2024" t="s">
        <v>8056</v>
      </c>
      <c r="BAK57" s="2123">
        <v>207715000</v>
      </c>
      <c r="BAL57" s="2024">
        <v>195448041</v>
      </c>
      <c r="BAM57" s="3029">
        <v>6.2763274255585912</v>
      </c>
      <c r="BAN57" s="2024" t="s">
        <v>8058</v>
      </c>
      <c r="BAO57" s="2024">
        <v>0</v>
      </c>
      <c r="BAP57" s="2024">
        <v>0</v>
      </c>
      <c r="BAQ57" s="3029" t="s">
        <v>31</v>
      </c>
      <c r="BAR57" s="2024" t="s">
        <v>31</v>
      </c>
      <c r="BAS57" s="2024">
        <v>86257000</v>
      </c>
      <c r="BAT57" s="2024">
        <v>88045173</v>
      </c>
      <c r="BAU57" s="3029">
        <v>2.030972214683473</v>
      </c>
      <c r="BAV57" s="2024" t="s">
        <v>8059</v>
      </c>
      <c r="BAW57" s="2024">
        <v>10617000</v>
      </c>
      <c r="BAX57" s="2024">
        <v>39889158</v>
      </c>
      <c r="BAY57" s="3029">
        <v>73.383745026656115</v>
      </c>
      <c r="BAZ57" s="2024" t="s">
        <v>8057</v>
      </c>
      <c r="BBA57" s="2024">
        <v>29028000</v>
      </c>
      <c r="BBB57" s="2024">
        <v>13606816</v>
      </c>
      <c r="BBC57" s="3029">
        <v>113.33425835992784</v>
      </c>
      <c r="BBD57" s="2024" t="s">
        <v>8057</v>
      </c>
      <c r="BBE57" s="2123">
        <v>7535000</v>
      </c>
      <c r="BBF57" s="2024">
        <v>9982189</v>
      </c>
      <c r="BBG57" s="3029">
        <v>24.515554654394947</v>
      </c>
      <c r="BBH57" s="2024" t="s">
        <v>8057</v>
      </c>
      <c r="BBI57" s="2024">
        <v>0</v>
      </c>
      <c r="BBJ57" s="2024">
        <v>0</v>
      </c>
      <c r="BBK57" s="3029" t="s">
        <v>31</v>
      </c>
      <c r="BBL57" s="2024" t="s">
        <v>31</v>
      </c>
      <c r="BBM57" s="2024">
        <v>28502000</v>
      </c>
      <c r="BBN57" s="2024">
        <v>26881372</v>
      </c>
      <c r="BBO57" s="3029">
        <v>6.0288143030794714</v>
      </c>
      <c r="BBP57" s="2024" t="s">
        <v>8058</v>
      </c>
      <c r="BBQ57" s="2123">
        <v>29407000</v>
      </c>
      <c r="BBR57" s="2024">
        <v>20718983</v>
      </c>
      <c r="BBS57" s="3029">
        <v>41.932642157194664</v>
      </c>
      <c r="BBT57" s="2024" t="s">
        <v>8057</v>
      </c>
      <c r="BBU57" s="2024">
        <v>4939000</v>
      </c>
      <c r="BBV57" s="2024">
        <v>5121069</v>
      </c>
      <c r="BBW57" s="3029">
        <v>3.5552928499889305</v>
      </c>
      <c r="BBX57" s="2024" t="s">
        <v>8056</v>
      </c>
      <c r="BBY57" s="2024">
        <v>12253000</v>
      </c>
      <c r="BBZ57" s="2024">
        <v>17940588</v>
      </c>
      <c r="BCA57" s="3029">
        <v>31.702350001014452</v>
      </c>
      <c r="BCB57" s="2024" t="s">
        <v>8057</v>
      </c>
      <c r="BCC57" s="2024">
        <v>4665000</v>
      </c>
      <c r="BCD57" s="2024">
        <v>2889359</v>
      </c>
      <c r="BCE57" s="3029">
        <v>61.454495616501788</v>
      </c>
      <c r="BCF57" s="2024" t="s">
        <v>8057</v>
      </c>
      <c r="BCG57" s="2024">
        <v>1757000</v>
      </c>
      <c r="BCH57" s="2024">
        <v>1537271</v>
      </c>
      <c r="BCI57" s="3029">
        <v>14.293445983174081</v>
      </c>
      <c r="BCJ57" s="2024" t="s">
        <v>8057</v>
      </c>
      <c r="BCK57" s="2024">
        <v>111609000</v>
      </c>
      <c r="BCL57" s="2024">
        <v>101485850</v>
      </c>
      <c r="BCM57" s="3029">
        <v>9.9749373927498226</v>
      </c>
      <c r="BCN57" s="2024" t="s">
        <v>8058</v>
      </c>
      <c r="BCO57" s="2024">
        <v>66266000</v>
      </c>
      <c r="BCP57" s="2024">
        <v>66602500</v>
      </c>
      <c r="BCQ57" s="3029">
        <v>0.50523628992905856</v>
      </c>
      <c r="BCR57" s="2024" t="s">
        <v>8059</v>
      </c>
      <c r="BCS57" s="2024">
        <v>24775000</v>
      </c>
      <c r="BCT57" s="2024">
        <v>33185054</v>
      </c>
      <c r="BCU57" s="3029">
        <v>25.342896835424767</v>
      </c>
      <c r="BCV57" s="2024" t="s">
        <v>8057</v>
      </c>
      <c r="BCW57" s="2024">
        <v>30832000</v>
      </c>
      <c r="BCX57" s="2024">
        <v>33822953</v>
      </c>
      <c r="BCY57" s="3029">
        <v>8.842968264775692</v>
      </c>
      <c r="BCZ57" s="2024" t="s">
        <v>8058</v>
      </c>
      <c r="BDA57" s="2024">
        <v>2938000</v>
      </c>
      <c r="BDB57" s="2024">
        <v>9185193</v>
      </c>
      <c r="BDC57" s="3029">
        <v>68.013736891538372</v>
      </c>
      <c r="BDD57" s="2024" t="s">
        <v>8057</v>
      </c>
      <c r="BDE57" s="2024">
        <v>0</v>
      </c>
      <c r="BDF57" s="2024">
        <v>0</v>
      </c>
      <c r="BDG57" s="3029" t="s">
        <v>31</v>
      </c>
      <c r="BDH57" s="2024" t="s">
        <v>31</v>
      </c>
      <c r="BDI57" s="2024">
        <v>0</v>
      </c>
      <c r="BDJ57" s="2024">
        <v>0</v>
      </c>
      <c r="BDK57" s="3029" t="s">
        <v>31</v>
      </c>
      <c r="BDL57" s="2024" t="s">
        <v>31</v>
      </c>
      <c r="BDM57" s="2024">
        <v>22055000</v>
      </c>
      <c r="BDN57" s="2024">
        <v>29324934</v>
      </c>
      <c r="BDO57" s="3029">
        <v>24.790964576424969</v>
      </c>
      <c r="BDP57" s="2024" t="s">
        <v>8057</v>
      </c>
      <c r="BDQ57" s="2024">
        <v>1264000</v>
      </c>
      <c r="BDR57" s="2024">
        <v>1027121</v>
      </c>
      <c r="BDS57" s="3029">
        <v>23.062423998730438</v>
      </c>
      <c r="BDT57" s="2024" t="s">
        <v>8057</v>
      </c>
      <c r="BDU57" s="2024">
        <v>1742000</v>
      </c>
      <c r="BDV57" s="2024">
        <v>1446266</v>
      </c>
      <c r="BDW57" s="3029">
        <v>20.448105673506817</v>
      </c>
      <c r="BDX57" s="2024" t="s">
        <v>8057</v>
      </c>
      <c r="BDY57" s="2024">
        <v>0</v>
      </c>
      <c r="BDZ57" s="2024">
        <v>0</v>
      </c>
      <c r="BEA57" s="3029" t="s">
        <v>31</v>
      </c>
      <c r="BEB57" s="2024" t="s">
        <v>31</v>
      </c>
      <c r="BEC57" s="2024">
        <v>0</v>
      </c>
      <c r="BED57" s="2024">
        <v>0</v>
      </c>
      <c r="BEE57" s="3029" t="s">
        <v>31</v>
      </c>
      <c r="BEF57" s="2024" t="s">
        <v>31</v>
      </c>
      <c r="BEG57" s="2024">
        <v>4414000</v>
      </c>
      <c r="BEH57" s="2024">
        <v>3862251</v>
      </c>
      <c r="BEI57" s="3029">
        <v>14.285684695272266</v>
      </c>
      <c r="BEJ57" s="2024" t="s">
        <v>8057</v>
      </c>
      <c r="BEK57" s="2024">
        <v>0</v>
      </c>
      <c r="BEL57" s="2024">
        <v>0</v>
      </c>
      <c r="BEM57" s="3029" t="s">
        <v>31</v>
      </c>
      <c r="BEN57" s="2024" t="s">
        <v>31</v>
      </c>
      <c r="BEO57" s="2024">
        <v>0</v>
      </c>
      <c r="BEP57" s="2024">
        <v>0</v>
      </c>
      <c r="BEQ57" s="3029" t="s">
        <v>31</v>
      </c>
      <c r="BER57" s="2024" t="s">
        <v>31</v>
      </c>
      <c r="BES57" s="2024">
        <v>37593000</v>
      </c>
      <c r="BET57" s="2024">
        <v>44210329</v>
      </c>
      <c r="BEU57" s="3029">
        <v>14.967834779062599</v>
      </c>
      <c r="BEV57" s="2024" t="s">
        <v>8057</v>
      </c>
      <c r="BEW57" s="2123">
        <v>2163</v>
      </c>
      <c r="BEX57" s="2024">
        <v>2200</v>
      </c>
      <c r="BEY57" s="3029">
        <v>1.681818181818187</v>
      </c>
      <c r="BEZ57" s="2024" t="s">
        <v>8059</v>
      </c>
      <c r="BFA57" s="2024">
        <v>406</v>
      </c>
      <c r="BFB57" s="2024">
        <v>403</v>
      </c>
      <c r="BFC57" s="3029">
        <v>0.74441687344912566</v>
      </c>
      <c r="BFD57" s="2024" t="s">
        <v>8059</v>
      </c>
      <c r="BFE57" s="3029">
        <v>18.770226537216828</v>
      </c>
      <c r="BFF57" s="3029">
        <v>18.318181818181817</v>
      </c>
      <c r="BFG57" s="3029">
        <v>-0.45204471903501187</v>
      </c>
      <c r="BFH57" s="2024" t="s">
        <v>1632</v>
      </c>
      <c r="BFI57" s="2780" t="s">
        <v>1632</v>
      </c>
      <c r="BFJ57" s="1495" t="s">
        <v>1632</v>
      </c>
      <c r="BFK57" s="1495" t="s">
        <v>1632</v>
      </c>
      <c r="BFL57" s="1495" t="s">
        <v>1632</v>
      </c>
      <c r="BFM57" s="1212">
        <v>10</v>
      </c>
      <c r="BFN57" s="1212">
        <v>10</v>
      </c>
      <c r="BFO57" s="1212">
        <v>10</v>
      </c>
      <c r="BFP57" s="1212">
        <v>10</v>
      </c>
      <c r="BFQ57" s="988">
        <f t="shared" si="74"/>
        <v>40</v>
      </c>
      <c r="BFR57" s="988">
        <f t="shared" si="75"/>
        <v>1</v>
      </c>
      <c r="BFS57" s="1993" t="s">
        <v>1632</v>
      </c>
      <c r="BFT57" s="1994" t="s">
        <v>1632</v>
      </c>
      <c r="BFU57" s="1994" t="s">
        <v>1632</v>
      </c>
      <c r="BFV57" s="1994" t="s">
        <v>1632</v>
      </c>
      <c r="BFW57" s="1995">
        <v>5</v>
      </c>
      <c r="BFX57" s="1995">
        <v>5</v>
      </c>
      <c r="BFY57" s="1995">
        <v>5</v>
      </c>
      <c r="BFZ57" s="1995">
        <v>5</v>
      </c>
      <c r="BGA57" s="1303">
        <f t="shared" si="76"/>
        <v>20</v>
      </c>
      <c r="BGB57" s="1303">
        <f t="shared" si="77"/>
        <v>1</v>
      </c>
      <c r="BGC57" s="1993" t="s">
        <v>1625</v>
      </c>
      <c r="BGD57" s="1994" t="s">
        <v>1625</v>
      </c>
      <c r="BGE57" s="1994" t="s">
        <v>1625</v>
      </c>
      <c r="BGF57" s="1994" t="s">
        <v>1625</v>
      </c>
      <c r="BGG57" s="1995">
        <v>0</v>
      </c>
      <c r="BGH57" s="1995">
        <v>0</v>
      </c>
      <c r="BGI57" s="1995">
        <v>0</v>
      </c>
      <c r="BGJ57" s="1995">
        <v>0</v>
      </c>
      <c r="BGK57" s="1303">
        <f t="shared" si="78"/>
        <v>0</v>
      </c>
      <c r="BGL57" s="1303">
        <f t="shared" si="79"/>
        <v>14</v>
      </c>
      <c r="BGM57" s="1993" t="s">
        <v>1632</v>
      </c>
      <c r="BGN57" s="1994" t="s">
        <v>1632</v>
      </c>
      <c r="BGO57" s="1994" t="s">
        <v>1632</v>
      </c>
      <c r="BGP57" s="1994" t="s">
        <v>1632</v>
      </c>
      <c r="BGQ57" s="1995">
        <v>5</v>
      </c>
      <c r="BGR57" s="1995">
        <v>5</v>
      </c>
      <c r="BGS57" s="1995">
        <v>5</v>
      </c>
      <c r="BGT57" s="1995">
        <v>5</v>
      </c>
      <c r="BGU57" s="1303">
        <f t="shared" si="80"/>
        <v>20</v>
      </c>
      <c r="BGV57" s="1303">
        <f t="shared" si="81"/>
        <v>1</v>
      </c>
      <c r="BGW57" s="1993" t="s">
        <v>1632</v>
      </c>
      <c r="BGX57" s="1994" t="s">
        <v>1632</v>
      </c>
      <c r="BGY57" s="1994" t="s">
        <v>1632</v>
      </c>
      <c r="BGZ57" s="1994" t="s">
        <v>1632</v>
      </c>
      <c r="BHA57" s="1995">
        <v>5</v>
      </c>
      <c r="BHB57" s="1995">
        <v>5</v>
      </c>
      <c r="BHC57" s="1995">
        <v>5</v>
      </c>
      <c r="BHD57" s="1995">
        <v>5</v>
      </c>
      <c r="BHE57" s="1303">
        <f t="shared" si="82"/>
        <v>20</v>
      </c>
      <c r="BHF57" s="1303">
        <f t="shared" si="83"/>
        <v>1</v>
      </c>
      <c r="BHG57" s="1993" t="s">
        <v>1632</v>
      </c>
      <c r="BHH57" s="1994" t="s">
        <v>1632</v>
      </c>
      <c r="BHI57" s="1994" t="s">
        <v>1632</v>
      </c>
      <c r="BHJ57" s="1994" t="s">
        <v>1625</v>
      </c>
      <c r="BHK57" s="1995">
        <v>5</v>
      </c>
      <c r="BHL57" s="1995">
        <v>5</v>
      </c>
      <c r="BHM57" s="1995">
        <v>5</v>
      </c>
      <c r="BHN57" s="1995">
        <v>0</v>
      </c>
      <c r="BHO57" s="1303">
        <f t="shared" si="84"/>
        <v>15</v>
      </c>
      <c r="BHP57" s="1303">
        <f t="shared" si="85"/>
        <v>25</v>
      </c>
      <c r="BHQ57" s="1993" t="s">
        <v>1632</v>
      </c>
      <c r="BHR57" s="1994" t="s">
        <v>1632</v>
      </c>
      <c r="BHS57" s="1994" t="s">
        <v>1632</v>
      </c>
      <c r="BHT57" s="1994" t="s">
        <v>1632</v>
      </c>
      <c r="BHU57" s="1995">
        <v>5</v>
      </c>
      <c r="BHV57" s="1995">
        <v>5</v>
      </c>
      <c r="BHW57" s="1995">
        <v>5</v>
      </c>
      <c r="BHX57" s="1995">
        <v>5</v>
      </c>
      <c r="BHY57" s="1303">
        <f t="shared" si="86"/>
        <v>20</v>
      </c>
      <c r="BHZ57" s="1303">
        <f t="shared" si="87"/>
        <v>1</v>
      </c>
      <c r="BIA57" s="1993" t="s">
        <v>1626</v>
      </c>
      <c r="BIB57" s="1994" t="s">
        <v>1626</v>
      </c>
      <c r="BIC57" s="1994" t="s">
        <v>1626</v>
      </c>
      <c r="BID57" s="1994" t="s">
        <v>1626</v>
      </c>
      <c r="BIE57" s="1994" t="s">
        <v>1626</v>
      </c>
      <c r="BIF57" s="4112">
        <f t="shared" si="88"/>
        <v>5</v>
      </c>
      <c r="BIG57" s="1303">
        <f t="shared" si="89"/>
        <v>1</v>
      </c>
      <c r="BIH57" s="2916">
        <v>1</v>
      </c>
      <c r="BII57" s="3967">
        <v>0.45310376076121434</v>
      </c>
      <c r="BIJ57" s="1303">
        <f t="shared" si="90"/>
        <v>58</v>
      </c>
      <c r="BIK57" s="2073">
        <v>96</v>
      </c>
      <c r="BIL57" s="1303">
        <v>96</v>
      </c>
      <c r="BIM57" s="1995">
        <v>100</v>
      </c>
      <c r="BIN57" s="1303">
        <f t="shared" si="91"/>
        <v>1</v>
      </c>
      <c r="BIO57" s="1993" t="s">
        <v>1626</v>
      </c>
      <c r="BIP57" s="1994" t="s">
        <v>1626</v>
      </c>
      <c r="BIQ57" s="1994" t="s">
        <v>1626</v>
      </c>
      <c r="BIR57" s="1994" t="s">
        <v>1626</v>
      </c>
      <c r="BIS57" s="1994" t="s">
        <v>1625</v>
      </c>
      <c r="BIT57" s="1994" t="s">
        <v>1626</v>
      </c>
      <c r="BIU57" s="1994" t="s">
        <v>1626</v>
      </c>
      <c r="BIV57" s="1994" t="s">
        <v>1626</v>
      </c>
      <c r="BIW57" s="1994" t="s">
        <v>1626</v>
      </c>
      <c r="BIX57" s="1994" t="s">
        <v>1625</v>
      </c>
      <c r="BIY57" s="3617">
        <f t="shared" si="92"/>
        <v>8</v>
      </c>
      <c r="BIZ57" s="2906">
        <f t="shared" si="93"/>
        <v>39</v>
      </c>
      <c r="BJA57" s="3971">
        <v>36</v>
      </c>
      <c r="BJB57" s="3972">
        <v>16.311735387403715</v>
      </c>
      <c r="BJC57" s="3971">
        <v>10</v>
      </c>
      <c r="BJD57" s="3972">
        <v>27.777777777777779</v>
      </c>
      <c r="BJE57" s="3972">
        <v>45</v>
      </c>
      <c r="BJF57" s="3971">
        <v>10</v>
      </c>
      <c r="BJG57" s="3972">
        <v>27.777777777777779</v>
      </c>
      <c r="BJH57" s="3972">
        <v>44</v>
      </c>
      <c r="BJI57" s="3971">
        <v>10</v>
      </c>
      <c r="BJJ57" s="3972">
        <v>27.777777777777779</v>
      </c>
      <c r="BJK57" s="3973">
        <v>35</v>
      </c>
      <c r="BJL57" s="3971">
        <v>48</v>
      </c>
      <c r="BJM57" s="3972">
        <v>21.748980516538289</v>
      </c>
      <c r="BJN57" s="3971">
        <v>16</v>
      </c>
      <c r="BJO57" s="3972">
        <v>33.333333333333329</v>
      </c>
      <c r="BJP57" s="3973">
        <v>21</v>
      </c>
      <c r="BJQ57" s="3971">
        <v>2402</v>
      </c>
      <c r="BJR57" s="3972">
        <v>1088.3552333484367</v>
      </c>
      <c r="BJS57" s="3971">
        <v>520</v>
      </c>
      <c r="BJT57" s="3972">
        <v>21.64862614487927</v>
      </c>
      <c r="BJU57" s="3973">
        <v>7</v>
      </c>
      <c r="BJV57" s="2074">
        <v>20</v>
      </c>
      <c r="BJW57" s="1303">
        <f t="shared" si="7"/>
        <v>43</v>
      </c>
      <c r="BJX57" s="1993" t="s">
        <v>1632</v>
      </c>
      <c r="BJY57" s="1994" t="s">
        <v>1632</v>
      </c>
      <c r="BJZ57" s="1495" t="s">
        <v>1632</v>
      </c>
      <c r="BKA57" s="1495" t="s">
        <v>1632</v>
      </c>
      <c r="BKB57" s="1212">
        <v>5</v>
      </c>
      <c r="BKC57" s="1212">
        <v>5</v>
      </c>
      <c r="BKD57" s="1212">
        <v>5</v>
      </c>
      <c r="BKE57" s="1212">
        <v>5</v>
      </c>
      <c r="BKF57" s="988">
        <f t="shared" si="94"/>
        <v>20</v>
      </c>
      <c r="BKG57" s="988">
        <f t="shared" si="95"/>
        <v>1</v>
      </c>
      <c r="BKH57" s="2780" t="s">
        <v>1632</v>
      </c>
      <c r="BKI57" s="1495" t="s">
        <v>1632</v>
      </c>
      <c r="BKJ57" s="1495" t="s">
        <v>1632</v>
      </c>
      <c r="BKK57" s="1495" t="s">
        <v>1632</v>
      </c>
      <c r="BKL57" s="1212">
        <v>5</v>
      </c>
      <c r="BKM57" s="1212">
        <v>5</v>
      </c>
      <c r="BKN57" s="1212">
        <v>5</v>
      </c>
      <c r="BKO57" s="1212">
        <v>5</v>
      </c>
      <c r="BKP57" s="988">
        <f t="shared" si="96"/>
        <v>20</v>
      </c>
      <c r="BKQ57" s="988">
        <f t="shared" si="97"/>
        <v>1</v>
      </c>
      <c r="BKR57" s="2780" t="s">
        <v>1632</v>
      </c>
      <c r="BKS57" s="1495" t="s">
        <v>1632</v>
      </c>
      <c r="BKT57" s="1495" t="s">
        <v>1632</v>
      </c>
      <c r="BKU57" s="1495" t="s">
        <v>1632</v>
      </c>
      <c r="BKV57" s="1212">
        <v>15</v>
      </c>
      <c r="BKW57" s="1212">
        <v>15</v>
      </c>
      <c r="BKX57" s="1212">
        <v>15</v>
      </c>
      <c r="BKY57" s="1212">
        <v>15</v>
      </c>
      <c r="BKZ57" s="988">
        <f t="shared" si="98"/>
        <v>60</v>
      </c>
      <c r="BLA57" s="988">
        <f t="shared" si="99"/>
        <v>1</v>
      </c>
      <c r="BLB57" s="3971">
        <v>6</v>
      </c>
      <c r="BLC57" s="3972">
        <v>2.7186225645672861</v>
      </c>
      <c r="BLD57" s="3973">
        <v>22</v>
      </c>
      <c r="BLE57" s="3971">
        <v>0</v>
      </c>
      <c r="BLF57" s="3972">
        <v>0</v>
      </c>
      <c r="BLG57" s="3973">
        <v>14</v>
      </c>
      <c r="BLH57" s="3971">
        <v>1</v>
      </c>
      <c r="BLI57" s="3972">
        <v>0.45310376076121434</v>
      </c>
      <c r="BLJ57" s="3973">
        <v>34</v>
      </c>
      <c r="BLK57" s="3971">
        <v>5</v>
      </c>
      <c r="BLL57" s="3972">
        <v>2.2655188038060716</v>
      </c>
      <c r="BLM57" s="3973">
        <v>7</v>
      </c>
      <c r="BLN57" s="3971">
        <v>0</v>
      </c>
      <c r="BLO57" s="3972">
        <v>0</v>
      </c>
      <c r="BLP57" s="3973">
        <v>58</v>
      </c>
      <c r="BLQ57" s="3971">
        <v>0</v>
      </c>
      <c r="BLR57" s="3972">
        <v>0</v>
      </c>
      <c r="BLS57" s="3973">
        <v>13</v>
      </c>
      <c r="BLT57" s="3971">
        <v>0</v>
      </c>
      <c r="BLU57" s="3972">
        <v>0</v>
      </c>
      <c r="BLV57" s="3973">
        <v>14</v>
      </c>
      <c r="BLW57" s="3971">
        <v>0</v>
      </c>
      <c r="BLX57" s="3972">
        <v>0</v>
      </c>
      <c r="BLY57" s="3973">
        <v>42</v>
      </c>
      <c r="BLZ57" s="2782">
        <v>1</v>
      </c>
      <c r="BMA57" s="2773">
        <v>0.45310376076121434</v>
      </c>
      <c r="BMB57" s="988">
        <v>61</v>
      </c>
      <c r="BMC57" s="2782">
        <v>1</v>
      </c>
      <c r="BMD57" s="2773">
        <v>0.45310376076121434</v>
      </c>
      <c r="BME57" s="988">
        <v>50</v>
      </c>
      <c r="BMF57" s="2782">
        <v>0</v>
      </c>
      <c r="BMG57" s="2773">
        <v>0</v>
      </c>
      <c r="BMH57" s="988">
        <v>9</v>
      </c>
      <c r="BMI57" s="2782">
        <v>1</v>
      </c>
      <c r="BMJ57" s="2773">
        <v>0.45310376076121434</v>
      </c>
      <c r="BMK57" s="988">
        <v>7</v>
      </c>
      <c r="BML57" s="2782">
        <v>0</v>
      </c>
      <c r="BMM57" s="2773">
        <v>0</v>
      </c>
      <c r="BMN57" s="988">
        <v>10</v>
      </c>
      <c r="BMO57" s="2782">
        <v>0</v>
      </c>
      <c r="BMP57" s="2773">
        <v>0</v>
      </c>
      <c r="BMQ57" s="988">
        <v>2</v>
      </c>
      <c r="BMR57" s="2782">
        <v>4</v>
      </c>
      <c r="BMS57" s="2773">
        <v>1.8124150430448573</v>
      </c>
      <c r="BMT57" s="988">
        <v>29</v>
      </c>
      <c r="BMU57" s="2782">
        <v>2</v>
      </c>
      <c r="BMV57" s="2773">
        <v>0.90620752152242867</v>
      </c>
      <c r="BMW57" s="988">
        <v>42</v>
      </c>
      <c r="BMX57" s="2782">
        <v>0</v>
      </c>
      <c r="BMY57" s="2773">
        <v>0</v>
      </c>
      <c r="BMZ57" s="988">
        <v>20</v>
      </c>
      <c r="BNA57" s="2782">
        <v>0</v>
      </c>
      <c r="BNB57" s="2773">
        <v>0</v>
      </c>
      <c r="BNC57" s="988">
        <v>28</v>
      </c>
      <c r="BND57" s="2782">
        <v>0</v>
      </c>
      <c r="BNE57" s="2773">
        <v>0</v>
      </c>
      <c r="BNF57" s="988">
        <v>4</v>
      </c>
      <c r="BNG57" s="2782">
        <v>0</v>
      </c>
      <c r="BNH57" s="2773">
        <v>0</v>
      </c>
      <c r="BNI57" s="988">
        <v>19</v>
      </c>
      <c r="BNJ57" s="2782">
        <v>1</v>
      </c>
      <c r="BNK57" s="2773">
        <v>0.45310376076121434</v>
      </c>
      <c r="BNL57" s="988">
        <v>18</v>
      </c>
      <c r="BNM57" s="2782">
        <v>0</v>
      </c>
      <c r="BNN57" s="2773">
        <v>0</v>
      </c>
      <c r="BNO57" s="988">
        <v>5</v>
      </c>
      <c r="BNQ57" s="729">
        <v>71</v>
      </c>
      <c r="BNR57" s="729">
        <v>11</v>
      </c>
      <c r="BNS57" s="729">
        <v>2203</v>
      </c>
      <c r="BNT57" s="729">
        <v>32.228778937812081</v>
      </c>
      <c r="BNU57" s="729">
        <v>4.9931911030413074</v>
      </c>
      <c r="BNV57" s="4113">
        <v>38</v>
      </c>
      <c r="BNW57" s="4113">
        <v>31</v>
      </c>
    </row>
    <row r="58" spans="1:1739" ht="13" x14ac:dyDescent="0.2">
      <c r="A58" s="696" t="s">
        <v>1802</v>
      </c>
      <c r="B58" s="697" t="s">
        <v>1803</v>
      </c>
      <c r="C58" s="697" t="s">
        <v>1646</v>
      </c>
      <c r="D58" s="697" t="s">
        <v>1646</v>
      </c>
      <c r="E58" s="697" t="s">
        <v>1733</v>
      </c>
      <c r="F58" s="698" t="s">
        <v>1804</v>
      </c>
      <c r="G58" s="699" t="s">
        <v>1918</v>
      </c>
      <c r="H58" s="700">
        <v>31</v>
      </c>
      <c r="I58" s="703">
        <v>7.26</v>
      </c>
      <c r="J58" s="699">
        <f t="shared" si="8"/>
        <v>24</v>
      </c>
      <c r="K58" s="702">
        <v>30</v>
      </c>
      <c r="L58" s="703">
        <v>7.53</v>
      </c>
      <c r="M58" s="710">
        <f t="shared" si="9"/>
        <v>8</v>
      </c>
      <c r="N58" s="712">
        <f t="shared" si="10"/>
        <v>0.27000000000000046</v>
      </c>
      <c r="O58" s="702">
        <v>29</v>
      </c>
      <c r="P58" s="703">
        <v>7.59</v>
      </c>
      <c r="Q58" s="710">
        <f t="shared" si="11"/>
        <v>6</v>
      </c>
      <c r="R58" s="712">
        <f t="shared" si="12"/>
        <v>5.9999999999999609E-2</v>
      </c>
      <c r="S58" s="702">
        <v>18</v>
      </c>
      <c r="T58" s="703">
        <v>6</v>
      </c>
      <c r="U58" s="699">
        <f t="shared" si="100"/>
        <v>56</v>
      </c>
      <c r="V58" s="702">
        <v>17</v>
      </c>
      <c r="W58" s="703">
        <v>6.12</v>
      </c>
      <c r="X58" s="710">
        <f t="shared" si="0"/>
        <v>46</v>
      </c>
      <c r="Y58" s="712">
        <f t="shared" si="13"/>
        <v>0.12000000000000011</v>
      </c>
      <c r="Z58" s="702">
        <v>9</v>
      </c>
      <c r="AA58" s="703">
        <v>5.8888888888888893</v>
      </c>
      <c r="AB58" s="710">
        <f t="shared" si="101"/>
        <v>71</v>
      </c>
      <c r="AC58" s="712">
        <f t="shared" si="14"/>
        <v>-0.23111111111111082</v>
      </c>
      <c r="AD58" s="706">
        <v>6</v>
      </c>
      <c r="AE58" s="701">
        <v>6.666666666666667</v>
      </c>
      <c r="AF58" s="702">
        <v>3</v>
      </c>
      <c r="AG58" s="704">
        <v>4.333333333333333</v>
      </c>
      <c r="AH58" s="705">
        <f t="shared" si="102"/>
        <v>77</v>
      </c>
      <c r="AI58" s="707">
        <v>3</v>
      </c>
      <c r="AJ58" s="704">
        <v>7</v>
      </c>
      <c r="AK58" s="705">
        <f t="shared" si="103"/>
        <v>1</v>
      </c>
      <c r="AL58" s="702">
        <v>3</v>
      </c>
      <c r="AM58" s="704">
        <v>6.333333333333333</v>
      </c>
      <c r="AN58" s="1595">
        <f t="shared" si="104"/>
        <v>7</v>
      </c>
      <c r="AO58" s="4086"/>
      <c r="AP58" s="717">
        <v>82.3</v>
      </c>
      <c r="AQ58" s="705">
        <v>12</v>
      </c>
      <c r="AR58" s="709">
        <v>86.3</v>
      </c>
      <c r="AS58" s="705">
        <v>8</v>
      </c>
      <c r="AT58" s="709">
        <v>2.7999999999999972</v>
      </c>
      <c r="AU58" s="701">
        <v>-1.2000000000000028</v>
      </c>
      <c r="AV58" s="702">
        <v>80</v>
      </c>
      <c r="AW58" s="715">
        <f t="shared" si="15"/>
        <v>21</v>
      </c>
      <c r="AX58" s="710">
        <v>80</v>
      </c>
      <c r="AY58" s="715">
        <f t="shared" si="16"/>
        <v>19</v>
      </c>
      <c r="AZ58" s="702">
        <v>240</v>
      </c>
      <c r="BA58" s="711">
        <f t="shared" si="105"/>
        <v>15</v>
      </c>
      <c r="BB58" s="702">
        <v>420</v>
      </c>
      <c r="BC58" s="726">
        <v>2</v>
      </c>
      <c r="BD58" s="702">
        <v>28</v>
      </c>
      <c r="BE58" s="703">
        <v>17.857142857142854</v>
      </c>
      <c r="BF58" s="705">
        <f t="shared" si="17"/>
        <v>8</v>
      </c>
      <c r="BG58" s="702">
        <v>29</v>
      </c>
      <c r="BH58" s="703">
        <v>24.137931034482758</v>
      </c>
      <c r="BI58" s="705">
        <f t="shared" si="18"/>
        <v>76</v>
      </c>
      <c r="BJ58" s="702">
        <v>26</v>
      </c>
      <c r="BK58" s="703">
        <v>46.153846153846153</v>
      </c>
      <c r="BL58" s="705">
        <f t="shared" si="19"/>
        <v>39</v>
      </c>
      <c r="BM58" s="702">
        <v>29</v>
      </c>
      <c r="BN58" s="703">
        <v>10.344827586206897</v>
      </c>
      <c r="BO58" s="705">
        <v>6</v>
      </c>
      <c r="BP58" s="702">
        <v>26</v>
      </c>
      <c r="BQ58" s="703">
        <v>0</v>
      </c>
      <c r="BR58" s="705">
        <v>1</v>
      </c>
      <c r="BS58" s="702">
        <v>29</v>
      </c>
      <c r="BT58" s="703">
        <v>20.689655172413794</v>
      </c>
      <c r="BU58" s="705">
        <v>3</v>
      </c>
      <c r="BV58" s="702">
        <v>3</v>
      </c>
      <c r="BW58" s="703">
        <v>33.333333333333329</v>
      </c>
      <c r="BX58" s="705">
        <f t="shared" si="20"/>
        <v>3</v>
      </c>
      <c r="BY58" s="702">
        <v>3</v>
      </c>
      <c r="BZ58" s="703">
        <v>66.666666666666657</v>
      </c>
      <c r="CA58" s="705">
        <f t="shared" si="21"/>
        <v>6</v>
      </c>
      <c r="CB58" s="702">
        <v>3</v>
      </c>
      <c r="CC58" s="703">
        <v>66.666666666666657</v>
      </c>
      <c r="CD58" s="705">
        <f t="shared" si="22"/>
        <v>64</v>
      </c>
      <c r="CE58" s="702">
        <v>3</v>
      </c>
      <c r="CF58" s="703">
        <v>0</v>
      </c>
      <c r="CG58" s="705">
        <v>1</v>
      </c>
      <c r="CH58" s="702">
        <v>0</v>
      </c>
      <c r="CI58" s="850" t="s">
        <v>1700</v>
      </c>
      <c r="CJ58" s="705" t="str">
        <f t="shared" si="106"/>
        <v>-</v>
      </c>
      <c r="CK58" s="702">
        <v>3</v>
      </c>
      <c r="CL58" s="703">
        <v>33.333333333333329</v>
      </c>
      <c r="CM58" s="705">
        <f t="shared" si="23"/>
        <v>7</v>
      </c>
      <c r="CN58" s="709">
        <v>11.3</v>
      </c>
      <c r="CO58" s="726">
        <v>2</v>
      </c>
      <c r="CP58" s="703">
        <v>1.5</v>
      </c>
      <c r="CQ58" s="703">
        <v>6.6</v>
      </c>
      <c r="CR58" s="704">
        <v>3.1999999999999997</v>
      </c>
      <c r="CS58" s="709">
        <v>12.9</v>
      </c>
      <c r="CT58" s="701">
        <v>12.6</v>
      </c>
      <c r="CU58" s="712">
        <v>17</v>
      </c>
      <c r="CV58" s="729">
        <f t="shared" si="24"/>
        <v>45</v>
      </c>
      <c r="CW58" s="712">
        <v>3.3</v>
      </c>
      <c r="CX58" s="712">
        <v>5.3</v>
      </c>
      <c r="CY58" s="712">
        <v>8.6</v>
      </c>
      <c r="CZ58" s="714">
        <v>3</v>
      </c>
      <c r="DA58" s="985">
        <v>93</v>
      </c>
      <c r="DB58" s="729">
        <v>1</v>
      </c>
      <c r="DC58" s="715">
        <v>1</v>
      </c>
      <c r="DD58" s="1040">
        <v>104</v>
      </c>
      <c r="DE58" s="2356">
        <v>1</v>
      </c>
      <c r="DF58" s="715">
        <v>0</v>
      </c>
      <c r="DG58" s="712" t="s">
        <v>81</v>
      </c>
      <c r="DH58" s="729" t="s">
        <v>31</v>
      </c>
      <c r="DI58" s="715">
        <v>2</v>
      </c>
      <c r="DJ58" s="712">
        <v>88</v>
      </c>
      <c r="DK58" s="729">
        <v>7</v>
      </c>
      <c r="DL58" s="716">
        <v>0</v>
      </c>
      <c r="DM58" s="710">
        <v>1</v>
      </c>
      <c r="DN58" s="715">
        <v>4</v>
      </c>
      <c r="DO58" s="717">
        <v>100</v>
      </c>
      <c r="DP58" s="710">
        <v>1</v>
      </c>
      <c r="DQ58" s="703">
        <v>0</v>
      </c>
      <c r="DR58" s="705">
        <v>18</v>
      </c>
      <c r="DS58" s="709" t="s">
        <v>31</v>
      </c>
      <c r="DT58" s="721" t="s">
        <v>31</v>
      </c>
      <c r="DU58" s="703">
        <v>0</v>
      </c>
      <c r="DV58" s="705">
        <v>17</v>
      </c>
      <c r="DW58" s="718">
        <v>100</v>
      </c>
      <c r="DX58" s="705">
        <v>1</v>
      </c>
      <c r="DY58" s="703">
        <v>0</v>
      </c>
      <c r="DZ58" s="705">
        <v>53</v>
      </c>
      <c r="EA58" s="702">
        <v>27</v>
      </c>
      <c r="EB58" s="719">
        <v>88.888888888888886</v>
      </c>
      <c r="EC58" s="705">
        <f t="shared" si="1"/>
        <v>1</v>
      </c>
      <c r="ED58" s="702">
        <v>3</v>
      </c>
      <c r="EE58" s="719">
        <v>33.333333333333329</v>
      </c>
      <c r="EF58" s="705">
        <v>73</v>
      </c>
      <c r="EG58" s="702">
        <v>24</v>
      </c>
      <c r="EH58" s="720">
        <v>33.333333333333329</v>
      </c>
      <c r="EI58" s="705">
        <v>77</v>
      </c>
      <c r="EJ58" s="768">
        <v>23</v>
      </c>
      <c r="EK58" s="3956">
        <v>0</v>
      </c>
      <c r="EL58" s="3957">
        <v>76</v>
      </c>
      <c r="EM58" s="3958">
        <v>0</v>
      </c>
      <c r="EN58" s="770">
        <v>76</v>
      </c>
      <c r="EO58" s="768">
        <v>22</v>
      </c>
      <c r="EP58" s="1583">
        <v>1.5</v>
      </c>
      <c r="EQ58" s="2356">
        <v>28</v>
      </c>
      <c r="ER58" s="3958">
        <v>9.0909090909090917</v>
      </c>
      <c r="ES58" s="770">
        <v>71</v>
      </c>
      <c r="ET58" s="768">
        <v>23</v>
      </c>
      <c r="EU58" s="1583">
        <v>0.5</v>
      </c>
      <c r="EV58" s="2356">
        <v>71</v>
      </c>
      <c r="EW58" s="3958">
        <v>4.3478260869565215</v>
      </c>
      <c r="EX58" s="770">
        <v>76</v>
      </c>
      <c r="EY58" s="3974">
        <v>21</v>
      </c>
      <c r="EZ58" s="1583" t="s">
        <v>1700</v>
      </c>
      <c r="FA58" s="2356">
        <v>73</v>
      </c>
      <c r="FB58" s="3966">
        <v>0</v>
      </c>
      <c r="FC58" s="3975">
        <v>73</v>
      </c>
      <c r="FD58" s="768">
        <v>22</v>
      </c>
      <c r="FE58" s="3957" t="s">
        <v>1700</v>
      </c>
      <c r="FF58" s="3957">
        <v>74</v>
      </c>
      <c r="FG58" s="3958">
        <v>0</v>
      </c>
      <c r="FH58" s="770">
        <v>74</v>
      </c>
      <c r="FI58" s="3965">
        <v>27</v>
      </c>
      <c r="FJ58" s="3957" t="s">
        <v>1700</v>
      </c>
      <c r="FK58" s="3957">
        <v>61</v>
      </c>
      <c r="FL58" s="3966">
        <v>0</v>
      </c>
      <c r="FM58" s="3965">
        <v>61</v>
      </c>
      <c r="FN58" s="768">
        <v>25</v>
      </c>
      <c r="FO58" s="3957">
        <v>0.5</v>
      </c>
      <c r="FP58" s="3957">
        <v>51</v>
      </c>
      <c r="FQ58" s="3958">
        <v>4</v>
      </c>
      <c r="FR58" s="770">
        <v>60</v>
      </c>
      <c r="FS58" s="768">
        <v>21</v>
      </c>
      <c r="FT58" s="3957">
        <v>2.6666666666666665</v>
      </c>
      <c r="FU58" s="3957">
        <v>72</v>
      </c>
      <c r="FV58" s="3958">
        <v>28.571428571428569</v>
      </c>
      <c r="FW58" s="770">
        <v>70</v>
      </c>
      <c r="FX58" s="714">
        <v>3</v>
      </c>
      <c r="FY58" s="725">
        <v>0</v>
      </c>
      <c r="FZ58" s="715">
        <v>76</v>
      </c>
      <c r="GA58" s="702">
        <v>3</v>
      </c>
      <c r="GB58" s="727">
        <v>0</v>
      </c>
      <c r="GC58" s="726">
        <v>62</v>
      </c>
      <c r="GD58" s="720">
        <v>0</v>
      </c>
      <c r="GE58" s="705">
        <v>62</v>
      </c>
      <c r="GF58" s="702">
        <v>3</v>
      </c>
      <c r="GG58" s="712">
        <v>0</v>
      </c>
      <c r="GH58" s="729">
        <v>62</v>
      </c>
      <c r="GI58" s="720">
        <v>0</v>
      </c>
      <c r="GJ58" s="705">
        <v>62</v>
      </c>
      <c r="GK58" s="702">
        <v>3</v>
      </c>
      <c r="GL58" s="712">
        <v>0</v>
      </c>
      <c r="GM58" s="729">
        <v>66</v>
      </c>
      <c r="GN58" s="720">
        <v>0</v>
      </c>
      <c r="GO58" s="705">
        <v>66</v>
      </c>
      <c r="GP58" s="702">
        <v>3</v>
      </c>
      <c r="GQ58" s="712">
        <v>0</v>
      </c>
      <c r="GR58" s="729">
        <v>56</v>
      </c>
      <c r="GS58" s="720">
        <v>0</v>
      </c>
      <c r="GT58" s="705">
        <v>56</v>
      </c>
      <c r="GU58" s="702">
        <v>3</v>
      </c>
      <c r="GV58" s="726">
        <v>0</v>
      </c>
      <c r="GW58" s="726">
        <v>72</v>
      </c>
      <c r="GX58" s="720">
        <v>0</v>
      </c>
      <c r="GY58" s="705">
        <v>72</v>
      </c>
      <c r="GZ58" s="702">
        <v>3</v>
      </c>
      <c r="HA58" s="726">
        <v>0</v>
      </c>
      <c r="HB58" s="726">
        <v>44</v>
      </c>
      <c r="HC58" s="720">
        <v>0</v>
      </c>
      <c r="HD58" s="705">
        <v>44</v>
      </c>
      <c r="HE58" s="702">
        <v>3</v>
      </c>
      <c r="HF58" s="726">
        <v>0</v>
      </c>
      <c r="HG58" s="726">
        <v>47</v>
      </c>
      <c r="HH58" s="720">
        <v>0</v>
      </c>
      <c r="HI58" s="705">
        <v>47</v>
      </c>
      <c r="HJ58" s="702">
        <v>3</v>
      </c>
      <c r="HK58" s="726">
        <v>0</v>
      </c>
      <c r="HL58" s="726">
        <v>56</v>
      </c>
      <c r="HM58" s="720">
        <v>0</v>
      </c>
      <c r="HN58" s="705">
        <v>56</v>
      </c>
      <c r="HO58" s="709">
        <v>25</v>
      </c>
      <c r="HP58" s="703">
        <v>0</v>
      </c>
      <c r="HQ58" s="703">
        <v>100</v>
      </c>
      <c r="HR58" s="703">
        <v>50</v>
      </c>
      <c r="HS58" s="1299">
        <v>0</v>
      </c>
      <c r="HT58" s="1299">
        <v>0</v>
      </c>
      <c r="HU58" s="1299">
        <v>100</v>
      </c>
      <c r="HV58" s="1299">
        <v>0</v>
      </c>
      <c r="HW58" s="1299">
        <v>100</v>
      </c>
      <c r="HX58" s="1300">
        <v>4</v>
      </c>
      <c r="HY58" s="709">
        <v>4.3478260869565215</v>
      </c>
      <c r="HZ58" s="709">
        <v>0</v>
      </c>
      <c r="IA58" s="709">
        <v>56.521739130434781</v>
      </c>
      <c r="IB58" s="709">
        <v>17.391304347826086</v>
      </c>
      <c r="IC58" s="709">
        <v>4.3478260869565215</v>
      </c>
      <c r="ID58" s="709">
        <v>30.434782608695656</v>
      </c>
      <c r="IE58" s="709">
        <v>43.478260869565219</v>
      </c>
      <c r="IF58" s="709">
        <v>4.3478260869565215</v>
      </c>
      <c r="IG58" s="709">
        <v>56.521739130434781</v>
      </c>
      <c r="IH58" s="1300">
        <v>23</v>
      </c>
      <c r="II58" s="1265">
        <v>0</v>
      </c>
      <c r="IJ58" s="1266">
        <v>0</v>
      </c>
      <c r="IK58" s="1266">
        <v>1</v>
      </c>
      <c r="IL58" s="1266">
        <v>0</v>
      </c>
      <c r="IM58" s="1266">
        <v>0</v>
      </c>
      <c r="IN58" s="1266">
        <v>0</v>
      </c>
      <c r="IO58" s="1266" t="s">
        <v>31</v>
      </c>
      <c r="IP58" s="1266">
        <v>0</v>
      </c>
      <c r="IQ58" s="1267">
        <v>1</v>
      </c>
      <c r="IR58" s="1268">
        <v>0</v>
      </c>
      <c r="IS58" s="1269">
        <v>0</v>
      </c>
      <c r="IT58" s="1269">
        <v>0</v>
      </c>
      <c r="IU58" s="1269">
        <v>0</v>
      </c>
      <c r="IV58" s="1269">
        <v>0</v>
      </c>
      <c r="IW58" s="1269">
        <v>0</v>
      </c>
      <c r="IX58" s="1269" t="s">
        <v>31</v>
      </c>
      <c r="IY58" s="1269">
        <v>0</v>
      </c>
      <c r="IZ58" s="1267">
        <v>0</v>
      </c>
      <c r="JA58" s="1268">
        <v>0</v>
      </c>
      <c r="JB58" s="1269">
        <v>0</v>
      </c>
      <c r="JC58" s="1269">
        <v>2</v>
      </c>
      <c r="JD58" s="1269">
        <v>0</v>
      </c>
      <c r="JE58" s="1269">
        <v>0</v>
      </c>
      <c r="JF58" s="1269">
        <v>0</v>
      </c>
      <c r="JG58" s="1269" t="s">
        <v>31</v>
      </c>
      <c r="JH58" s="1269">
        <v>0</v>
      </c>
      <c r="JI58" s="1270">
        <v>2</v>
      </c>
      <c r="JJ58" s="1268">
        <v>0</v>
      </c>
      <c r="JK58" s="1269">
        <v>0</v>
      </c>
      <c r="JL58" s="1269">
        <v>100</v>
      </c>
      <c r="JM58" s="1269">
        <v>0</v>
      </c>
      <c r="JN58" s="1269">
        <v>0</v>
      </c>
      <c r="JO58" s="1269">
        <v>0</v>
      </c>
      <c r="JP58" s="1269" t="s">
        <v>31</v>
      </c>
      <c r="JQ58" s="1269">
        <v>0</v>
      </c>
      <c r="JR58" s="1270">
        <v>100</v>
      </c>
      <c r="JS58" s="1268" t="s">
        <v>31</v>
      </c>
      <c r="JT58" s="1269" t="s">
        <v>31</v>
      </c>
      <c r="JU58" s="1269" t="s">
        <v>31</v>
      </c>
      <c r="JV58" s="1269" t="s">
        <v>31</v>
      </c>
      <c r="JW58" s="1269" t="s">
        <v>31</v>
      </c>
      <c r="JX58" s="1269" t="s">
        <v>31</v>
      </c>
      <c r="JY58" s="1269" t="s">
        <v>31</v>
      </c>
      <c r="JZ58" s="1269" t="s">
        <v>31</v>
      </c>
      <c r="KA58" s="1270" t="s">
        <v>31</v>
      </c>
      <c r="KB58" s="1268">
        <v>0</v>
      </c>
      <c r="KC58" s="1269">
        <v>0</v>
      </c>
      <c r="KD58" s="1269">
        <v>100</v>
      </c>
      <c r="KE58" s="1269">
        <v>0</v>
      </c>
      <c r="KF58" s="1269">
        <v>0</v>
      </c>
      <c r="KG58" s="1269">
        <v>0</v>
      </c>
      <c r="KH58" s="1269" t="s">
        <v>31</v>
      </c>
      <c r="KI58" s="1269">
        <v>0</v>
      </c>
      <c r="KJ58" s="1270">
        <v>100</v>
      </c>
      <c r="KK58" s="718">
        <v>44.067796610169488</v>
      </c>
      <c r="KL58" s="705">
        <v>43</v>
      </c>
      <c r="KM58" s="718">
        <v>85.714285714285708</v>
      </c>
      <c r="KN58" s="705">
        <v>17</v>
      </c>
      <c r="KO58" s="725">
        <v>6.2176165803108807</v>
      </c>
      <c r="KP58" s="715">
        <v>19</v>
      </c>
      <c r="KQ58" s="1212">
        <v>0.5181347150259068</v>
      </c>
      <c r="KR58" s="715">
        <v>24</v>
      </c>
      <c r="KS58" s="725">
        <v>18.681318681318682</v>
      </c>
      <c r="KT58" s="715">
        <v>18</v>
      </c>
      <c r="KU58" s="725">
        <v>27.500000000000004</v>
      </c>
      <c r="KV58" s="715">
        <v>3</v>
      </c>
      <c r="KW58" s="725">
        <v>18.796992481203006</v>
      </c>
      <c r="KX58" s="715">
        <v>7</v>
      </c>
      <c r="KY58" s="715">
        <v>18.562874251497004</v>
      </c>
      <c r="KZ58" s="715">
        <v>26</v>
      </c>
      <c r="LA58" s="728">
        <v>60</v>
      </c>
      <c r="LB58" s="729">
        <v>10</v>
      </c>
      <c r="LC58" s="729">
        <v>10</v>
      </c>
      <c r="LD58" s="729">
        <v>40</v>
      </c>
      <c r="LE58" s="729">
        <v>15</v>
      </c>
      <c r="LF58" s="730">
        <v>135</v>
      </c>
      <c r="LG58" s="734">
        <v>1</v>
      </c>
      <c r="LH58" s="728">
        <v>0</v>
      </c>
      <c r="LI58" s="729">
        <v>0</v>
      </c>
      <c r="LJ58" s="706">
        <v>0</v>
      </c>
      <c r="LK58" s="705">
        <v>41</v>
      </c>
      <c r="LL58" s="1372" t="s">
        <v>1632</v>
      </c>
      <c r="LM58" s="976" t="s">
        <v>1625</v>
      </c>
      <c r="LN58" s="976" t="s">
        <v>1632</v>
      </c>
      <c r="LO58" s="976" t="s">
        <v>1632</v>
      </c>
      <c r="LP58" s="729">
        <v>30</v>
      </c>
      <c r="LQ58" s="1023">
        <v>25</v>
      </c>
      <c r="LR58" s="1372" t="s">
        <v>1625</v>
      </c>
      <c r="LS58" s="976" t="s">
        <v>1625</v>
      </c>
      <c r="LT58" s="976" t="s">
        <v>1625</v>
      </c>
      <c r="LU58" s="976" t="s">
        <v>1625</v>
      </c>
      <c r="LV58" s="729">
        <v>0</v>
      </c>
      <c r="LW58" s="1023">
        <v>41</v>
      </c>
      <c r="LX58" s="1372" t="s">
        <v>1632</v>
      </c>
      <c r="LY58" s="976" t="s">
        <v>1632</v>
      </c>
      <c r="LZ58" s="976" t="s">
        <v>1632</v>
      </c>
      <c r="MA58" s="976" t="s">
        <v>1632</v>
      </c>
      <c r="MB58" s="729">
        <v>60</v>
      </c>
      <c r="MC58" s="1023">
        <v>1</v>
      </c>
      <c r="MD58" s="1372" t="s">
        <v>1632</v>
      </c>
      <c r="ME58" s="976" t="s">
        <v>1632</v>
      </c>
      <c r="MF58" s="976" t="s">
        <v>1632</v>
      </c>
      <c r="MG58" s="976" t="s">
        <v>1632</v>
      </c>
      <c r="MH58" s="729">
        <v>40</v>
      </c>
      <c r="MI58" s="1023">
        <v>1</v>
      </c>
      <c r="MJ58" s="1372" t="s">
        <v>1632</v>
      </c>
      <c r="MK58" s="976" t="s">
        <v>1632</v>
      </c>
      <c r="ML58" s="976" t="s">
        <v>1632</v>
      </c>
      <c r="MM58" s="976" t="s">
        <v>1632</v>
      </c>
      <c r="MN58" s="729">
        <v>40</v>
      </c>
      <c r="MO58" s="1023">
        <v>1</v>
      </c>
      <c r="MP58" s="1372" t="s">
        <v>1625</v>
      </c>
      <c r="MQ58" s="976" t="s">
        <v>1625</v>
      </c>
      <c r="MR58" s="976" t="s">
        <v>1625</v>
      </c>
      <c r="MS58" s="976" t="s">
        <v>1625</v>
      </c>
      <c r="MT58" s="729">
        <v>0</v>
      </c>
      <c r="MU58" s="1023">
        <v>63</v>
      </c>
      <c r="MV58" s="1372" t="s">
        <v>1632</v>
      </c>
      <c r="MW58" s="976" t="s">
        <v>1632</v>
      </c>
      <c r="MX58" s="976" t="s">
        <v>1632</v>
      </c>
      <c r="MY58" s="729">
        <v>45</v>
      </c>
      <c r="MZ58" s="1023">
        <v>1</v>
      </c>
      <c r="NA58" s="1372" t="s">
        <v>1632</v>
      </c>
      <c r="NB58" s="976" t="s">
        <v>1632</v>
      </c>
      <c r="NC58" s="976" t="s">
        <v>1632</v>
      </c>
      <c r="ND58" s="976" t="s">
        <v>1632</v>
      </c>
      <c r="NE58" s="729">
        <v>40</v>
      </c>
      <c r="NF58" s="1023">
        <v>1</v>
      </c>
      <c r="NG58" s="976" t="s">
        <v>1632</v>
      </c>
      <c r="NH58" s="976" t="s">
        <v>1632</v>
      </c>
      <c r="NI58" s="976" t="s">
        <v>1632</v>
      </c>
      <c r="NJ58" s="976" t="s">
        <v>1632</v>
      </c>
      <c r="NK58" s="729">
        <v>40</v>
      </c>
      <c r="NL58" s="1023">
        <v>1</v>
      </c>
      <c r="NM58" s="715">
        <v>53.76</v>
      </c>
      <c r="NN58" s="715">
        <f t="shared" si="2"/>
        <v>56</v>
      </c>
      <c r="NO58" s="714">
        <v>30</v>
      </c>
      <c r="NP58" s="715">
        <v>43</v>
      </c>
      <c r="NQ58" s="731">
        <v>217.39130434782609</v>
      </c>
      <c r="NR58" s="715">
        <v>10</v>
      </c>
      <c r="NS58" s="715">
        <v>30</v>
      </c>
      <c r="NT58" s="715">
        <v>43</v>
      </c>
      <c r="NU58" s="731">
        <v>217.39130434782609</v>
      </c>
      <c r="NV58" s="715">
        <v>9</v>
      </c>
      <c r="NW58" s="715">
        <v>0</v>
      </c>
      <c r="NX58" s="715">
        <v>57</v>
      </c>
      <c r="NY58" s="725">
        <v>0</v>
      </c>
      <c r="NZ58" s="715">
        <v>57</v>
      </c>
      <c r="OA58" s="1303">
        <v>0</v>
      </c>
      <c r="OB58" s="1995">
        <v>0</v>
      </c>
      <c r="OC58" s="1303">
        <v>47</v>
      </c>
      <c r="OD58" s="1303">
        <v>0</v>
      </c>
      <c r="OE58" s="1995">
        <v>0</v>
      </c>
      <c r="OF58" s="1303">
        <v>47</v>
      </c>
      <c r="OG58" s="1303">
        <v>152</v>
      </c>
      <c r="OH58" s="1995">
        <v>110.14492753623189</v>
      </c>
      <c r="OI58" s="1303">
        <v>1</v>
      </c>
      <c r="OJ58" s="699">
        <v>12</v>
      </c>
      <c r="OK58" s="985">
        <v>86.956521739130437</v>
      </c>
      <c r="OL58" s="1303">
        <v>1</v>
      </c>
      <c r="OM58" s="714">
        <v>10</v>
      </c>
      <c r="ON58" s="725">
        <v>72.463768115942031</v>
      </c>
      <c r="OO58" s="733">
        <v>28</v>
      </c>
      <c r="OP58" s="714" t="s">
        <v>31</v>
      </c>
      <c r="OQ58" s="731" t="s">
        <v>31</v>
      </c>
      <c r="OR58" s="733" t="str">
        <f t="shared" si="25"/>
        <v>-</v>
      </c>
      <c r="OS58" s="981">
        <v>35.877862595419849</v>
      </c>
      <c r="OT58" s="733">
        <v>28</v>
      </c>
      <c r="OU58" s="715">
        <v>3</v>
      </c>
      <c r="OV58" s="715">
        <v>6</v>
      </c>
      <c r="OW58" s="715">
        <v>4</v>
      </c>
      <c r="OX58" s="715">
        <v>0</v>
      </c>
      <c r="OY58" s="715">
        <v>2</v>
      </c>
      <c r="OZ58" s="715">
        <v>6</v>
      </c>
      <c r="PA58" s="715">
        <v>11</v>
      </c>
      <c r="PB58" s="715">
        <v>1</v>
      </c>
      <c r="PC58" s="715">
        <v>2</v>
      </c>
      <c r="PD58" s="715">
        <v>6</v>
      </c>
      <c r="PE58" s="715">
        <v>2</v>
      </c>
      <c r="PF58" s="715">
        <v>9</v>
      </c>
      <c r="PG58" s="715">
        <v>2</v>
      </c>
      <c r="PH58" s="715">
        <v>0</v>
      </c>
      <c r="PI58" s="715">
        <v>4</v>
      </c>
      <c r="PJ58" s="715">
        <v>3</v>
      </c>
      <c r="PK58" s="715">
        <v>13</v>
      </c>
      <c r="PL58" s="715">
        <v>14</v>
      </c>
      <c r="PM58" s="714">
        <v>21.428571428571427</v>
      </c>
      <c r="PN58" s="715">
        <v>13</v>
      </c>
      <c r="PO58" s="715">
        <v>42.857142857142854</v>
      </c>
      <c r="PP58" s="715">
        <v>76</v>
      </c>
      <c r="PQ58" s="715">
        <v>28.571428571428569</v>
      </c>
      <c r="PR58" s="715">
        <v>74</v>
      </c>
      <c r="PS58" s="715">
        <v>0</v>
      </c>
      <c r="PT58" s="715">
        <v>1</v>
      </c>
      <c r="PU58" s="715">
        <v>14.285714285714285</v>
      </c>
      <c r="PV58" s="715">
        <v>77</v>
      </c>
      <c r="PW58" s="715">
        <v>42.857142857142854</v>
      </c>
      <c r="PX58" s="715">
        <v>72</v>
      </c>
      <c r="PY58" s="715">
        <v>78.571428571428569</v>
      </c>
      <c r="PZ58" s="715">
        <v>69</v>
      </c>
      <c r="QA58" s="715">
        <v>7.1428571428571423</v>
      </c>
      <c r="QB58" s="715">
        <v>54</v>
      </c>
      <c r="QC58" s="715">
        <v>14.285714285714285</v>
      </c>
      <c r="QD58" s="715">
        <v>75</v>
      </c>
      <c r="QE58" s="715">
        <v>42.857142857142854</v>
      </c>
      <c r="QF58" s="715">
        <v>20</v>
      </c>
      <c r="QG58" s="715">
        <v>14.285714285714285</v>
      </c>
      <c r="QH58" s="715">
        <v>6</v>
      </c>
      <c r="QI58" s="715">
        <v>64.285714285714292</v>
      </c>
      <c r="QJ58" s="715">
        <v>76</v>
      </c>
      <c r="QK58" s="715">
        <v>14.285714285714285</v>
      </c>
      <c r="QL58" s="715">
        <v>59</v>
      </c>
      <c r="QM58" s="715">
        <v>0</v>
      </c>
      <c r="QN58" s="715">
        <v>1</v>
      </c>
      <c r="QO58" s="715">
        <v>28.571428571428569</v>
      </c>
      <c r="QP58" s="715">
        <v>44</v>
      </c>
      <c r="QQ58" s="715">
        <v>21.428571428571427</v>
      </c>
      <c r="QR58" s="715">
        <v>28</v>
      </c>
      <c r="QS58" s="715">
        <v>92.857142857142861</v>
      </c>
      <c r="QT58" s="715">
        <v>76</v>
      </c>
      <c r="QU58" s="714">
        <v>3</v>
      </c>
      <c r="QV58" s="715">
        <v>1</v>
      </c>
      <c r="QW58" s="715">
        <v>0</v>
      </c>
      <c r="QX58" s="715">
        <v>0</v>
      </c>
      <c r="QY58" s="715">
        <v>0</v>
      </c>
      <c r="QZ58" s="715">
        <v>0</v>
      </c>
      <c r="RA58" s="715">
        <v>2</v>
      </c>
      <c r="RB58" s="715">
        <v>0</v>
      </c>
      <c r="RC58" s="715">
        <v>1</v>
      </c>
      <c r="RD58" s="715">
        <v>10</v>
      </c>
      <c r="RE58" s="715">
        <v>1</v>
      </c>
      <c r="RF58" s="715">
        <v>6</v>
      </c>
      <c r="RG58" s="715">
        <v>0</v>
      </c>
      <c r="RH58" s="715">
        <v>1</v>
      </c>
      <c r="RI58" s="715">
        <v>2</v>
      </c>
      <c r="RJ58" s="715">
        <v>14</v>
      </c>
      <c r="RK58" s="715">
        <v>21</v>
      </c>
      <c r="RL58" s="715">
        <v>21</v>
      </c>
      <c r="RM58" s="714">
        <v>14.285714285714285</v>
      </c>
      <c r="RN58" s="715">
        <v>3</v>
      </c>
      <c r="RO58" s="715">
        <v>4.7619047619047619</v>
      </c>
      <c r="RP58" s="715">
        <v>35</v>
      </c>
      <c r="RQ58" s="715">
        <v>0</v>
      </c>
      <c r="RR58" s="715">
        <v>1</v>
      </c>
      <c r="RS58" s="715">
        <v>0</v>
      </c>
      <c r="RT58" s="715">
        <v>1</v>
      </c>
      <c r="RU58" s="715">
        <v>0</v>
      </c>
      <c r="RV58" s="715">
        <v>1</v>
      </c>
      <c r="RW58" s="715">
        <v>0</v>
      </c>
      <c r="RX58" s="715">
        <v>1</v>
      </c>
      <c r="RY58" s="715">
        <v>9.5238095238095237</v>
      </c>
      <c r="RZ58" s="715">
        <v>36</v>
      </c>
      <c r="SA58" s="715">
        <v>0</v>
      </c>
      <c r="SB58" s="715">
        <v>1</v>
      </c>
      <c r="SC58" s="715">
        <v>4.7619047619047619</v>
      </c>
      <c r="SD58" s="715">
        <v>68</v>
      </c>
      <c r="SE58" s="715">
        <v>47.619047619047613</v>
      </c>
      <c r="SF58" s="715">
        <v>72</v>
      </c>
      <c r="SG58" s="715">
        <v>4.7619047619047619</v>
      </c>
      <c r="SH58" s="715">
        <v>12</v>
      </c>
      <c r="SI58" s="715">
        <v>28.571428571428569</v>
      </c>
      <c r="SJ58" s="715">
        <v>69</v>
      </c>
      <c r="SK58" s="715">
        <v>0</v>
      </c>
      <c r="SL58" s="715">
        <v>1</v>
      </c>
      <c r="SM58" s="715">
        <v>4.7619047619047619</v>
      </c>
      <c r="SN58" s="715">
        <v>62</v>
      </c>
      <c r="SO58" s="715">
        <v>9.5238095238095237</v>
      </c>
      <c r="SP58" s="715">
        <v>48</v>
      </c>
      <c r="SQ58" s="715">
        <v>66.666666666666657</v>
      </c>
      <c r="SR58" s="715">
        <v>71</v>
      </c>
      <c r="SS58" s="715">
        <v>100</v>
      </c>
      <c r="ST58" s="733">
        <v>70</v>
      </c>
      <c r="SU58" s="4108" t="s">
        <v>8302</v>
      </c>
      <c r="SV58" s="1355" t="s">
        <v>8306</v>
      </c>
      <c r="SW58" s="1355">
        <v>12</v>
      </c>
      <c r="SX58" s="4109">
        <v>82.191780821917803</v>
      </c>
      <c r="SY58" s="1355">
        <v>6</v>
      </c>
      <c r="SZ58" s="2074">
        <v>0</v>
      </c>
      <c r="TA58" s="1995">
        <v>0</v>
      </c>
      <c r="TB58" s="3967">
        <v>0</v>
      </c>
      <c r="TC58" s="1303">
        <v>52</v>
      </c>
      <c r="TD58" s="2074">
        <v>0</v>
      </c>
      <c r="TE58" s="1995">
        <v>1</v>
      </c>
      <c r="TF58" s="3967">
        <v>7.2463768115942031</v>
      </c>
      <c r="TG58" s="1303">
        <v>5</v>
      </c>
      <c r="TH58" s="2074">
        <v>0</v>
      </c>
      <c r="TI58" s="1995">
        <v>0</v>
      </c>
      <c r="TJ58" s="3967">
        <v>0</v>
      </c>
      <c r="TK58" s="1303">
        <v>6</v>
      </c>
      <c r="TL58" s="2074">
        <v>0</v>
      </c>
      <c r="TM58" s="1995">
        <v>0</v>
      </c>
      <c r="TN58" s="3967">
        <v>0</v>
      </c>
      <c r="TO58" s="1303">
        <v>11</v>
      </c>
      <c r="TP58" s="2074">
        <v>0</v>
      </c>
      <c r="TQ58" s="1995">
        <v>0</v>
      </c>
      <c r="TR58" s="3967">
        <v>0</v>
      </c>
      <c r="TS58" s="1303">
        <v>5</v>
      </c>
      <c r="TT58" s="2074">
        <v>0</v>
      </c>
      <c r="TU58" s="1995">
        <v>0</v>
      </c>
      <c r="TV58" s="3967">
        <v>0</v>
      </c>
      <c r="TW58" s="1303">
        <v>2</v>
      </c>
      <c r="TX58" s="2074">
        <v>0</v>
      </c>
      <c r="TY58" s="1995">
        <v>0</v>
      </c>
      <c r="TZ58" s="3967">
        <v>0</v>
      </c>
      <c r="UA58" s="1303">
        <v>53</v>
      </c>
      <c r="UB58" s="2074">
        <v>4</v>
      </c>
      <c r="UC58" s="1995">
        <v>4</v>
      </c>
      <c r="UD58" s="3967">
        <v>28.985507246376812</v>
      </c>
      <c r="UE58" s="1303">
        <v>9</v>
      </c>
      <c r="UF58" s="2074">
        <v>0</v>
      </c>
      <c r="UG58" s="1995">
        <v>0</v>
      </c>
      <c r="UH58" s="3967">
        <v>0</v>
      </c>
      <c r="UI58" s="1303">
        <v>14</v>
      </c>
      <c r="UJ58" s="2074">
        <v>0</v>
      </c>
      <c r="UK58" s="1995">
        <v>0</v>
      </c>
      <c r="UL58" s="3967">
        <v>0</v>
      </c>
      <c r="UM58" s="1303">
        <v>22</v>
      </c>
      <c r="UN58" s="2074">
        <v>0</v>
      </c>
      <c r="UO58" s="1995">
        <v>0</v>
      </c>
      <c r="UP58" s="3967">
        <v>0</v>
      </c>
      <c r="UQ58" s="1303">
        <v>3</v>
      </c>
      <c r="UR58" s="2074">
        <v>62</v>
      </c>
      <c r="US58" s="1995">
        <v>0</v>
      </c>
      <c r="UT58" s="3967">
        <v>0</v>
      </c>
      <c r="UU58" s="1303">
        <v>12</v>
      </c>
      <c r="UV58" s="2074">
        <v>7</v>
      </c>
      <c r="UW58" s="1995">
        <v>0</v>
      </c>
      <c r="UX58" s="3967">
        <v>0</v>
      </c>
      <c r="UY58" s="1303">
        <v>26</v>
      </c>
      <c r="UZ58" s="2074">
        <v>8</v>
      </c>
      <c r="VA58" s="1995">
        <v>0</v>
      </c>
      <c r="VB58" s="3967">
        <v>0</v>
      </c>
      <c r="VC58" s="1303">
        <v>4</v>
      </c>
      <c r="VD58" s="2073">
        <v>0</v>
      </c>
      <c r="VE58" s="1303">
        <v>0</v>
      </c>
      <c r="VF58" s="1303">
        <v>0</v>
      </c>
      <c r="VG58" s="1303">
        <v>7</v>
      </c>
      <c r="VH58" s="1303">
        <v>0</v>
      </c>
      <c r="VI58" s="1303">
        <v>0</v>
      </c>
      <c r="VJ58" s="1303">
        <v>0</v>
      </c>
      <c r="VK58" s="1303">
        <v>4</v>
      </c>
      <c r="VL58" s="1303">
        <v>0</v>
      </c>
      <c r="VM58" s="1303">
        <v>0</v>
      </c>
      <c r="VN58" s="1303">
        <v>0</v>
      </c>
      <c r="VO58" s="1303">
        <v>9</v>
      </c>
      <c r="VP58" s="1303">
        <v>15</v>
      </c>
      <c r="VQ58" s="1303">
        <v>0</v>
      </c>
      <c r="VR58" s="1303">
        <v>0</v>
      </c>
      <c r="VS58" s="1303">
        <v>18</v>
      </c>
      <c r="VT58" s="1303">
        <v>23</v>
      </c>
      <c r="VU58" s="1303">
        <v>0</v>
      </c>
      <c r="VV58" s="1303">
        <v>0</v>
      </c>
      <c r="VW58" s="1303">
        <v>7</v>
      </c>
      <c r="VX58" s="1303">
        <v>3</v>
      </c>
      <c r="VY58" s="1303">
        <v>0</v>
      </c>
      <c r="VZ58" s="1303">
        <v>0</v>
      </c>
      <c r="WA58" s="1303">
        <v>36</v>
      </c>
      <c r="WB58" s="1303">
        <v>0</v>
      </c>
      <c r="WC58" s="1303">
        <v>0</v>
      </c>
      <c r="WD58" s="1303">
        <v>0</v>
      </c>
      <c r="WE58" s="1303">
        <v>15</v>
      </c>
      <c r="WF58" s="1303">
        <v>0</v>
      </c>
      <c r="WG58" s="1303">
        <v>0</v>
      </c>
      <c r="WH58" s="1303">
        <v>0</v>
      </c>
      <c r="WI58" s="1303">
        <v>6</v>
      </c>
      <c r="WJ58" s="1303">
        <v>6</v>
      </c>
      <c r="WK58" s="1303">
        <v>0</v>
      </c>
      <c r="WL58" s="1303">
        <v>0</v>
      </c>
      <c r="WM58" s="1303">
        <v>19</v>
      </c>
      <c r="WN58" s="1303">
        <v>1</v>
      </c>
      <c r="WO58" s="1303">
        <v>0</v>
      </c>
      <c r="WP58" s="1303">
        <v>0</v>
      </c>
      <c r="WQ58" s="1303">
        <v>16</v>
      </c>
      <c r="WR58" s="1303">
        <v>0</v>
      </c>
      <c r="WS58" s="1303">
        <v>0</v>
      </c>
      <c r="WT58" s="1303">
        <v>0</v>
      </c>
      <c r="WU58" s="1303">
        <v>16</v>
      </c>
      <c r="WV58" s="2150"/>
      <c r="WW58" s="712">
        <v>37.5</v>
      </c>
      <c r="WX58" s="712">
        <v>7.6923076923076925</v>
      </c>
      <c r="WY58" s="712" t="s">
        <v>31</v>
      </c>
      <c r="WZ58" s="712">
        <v>12.5</v>
      </c>
      <c r="XA58" s="712">
        <v>23.076923076923077</v>
      </c>
      <c r="XB58" s="712">
        <v>20</v>
      </c>
      <c r="XC58" s="699">
        <v>22.222222222222221</v>
      </c>
      <c r="XD58" s="699">
        <v>8</v>
      </c>
      <c r="XE58" s="699">
        <v>16</v>
      </c>
      <c r="XF58" s="712">
        <v>16.279069767441861</v>
      </c>
      <c r="XG58" s="699">
        <v>17</v>
      </c>
      <c r="XH58" s="712" t="s">
        <v>31</v>
      </c>
      <c r="XI58" s="712" t="s">
        <v>31</v>
      </c>
      <c r="XJ58" s="712" t="s">
        <v>31</v>
      </c>
      <c r="XK58" s="712" t="s">
        <v>31</v>
      </c>
      <c r="XL58" s="712">
        <v>15.384615384615385</v>
      </c>
      <c r="XM58" s="712">
        <v>20</v>
      </c>
      <c r="XN58" s="699">
        <v>22.222222222222221</v>
      </c>
      <c r="XO58" s="699">
        <v>12</v>
      </c>
      <c r="XP58" s="699">
        <v>4</v>
      </c>
      <c r="XQ58" s="712">
        <v>11.627906976744185</v>
      </c>
      <c r="XR58" s="699">
        <v>38</v>
      </c>
      <c r="XS58" s="712">
        <v>44.444444444444443</v>
      </c>
      <c r="XT58" s="699">
        <v>5</v>
      </c>
      <c r="XU58" s="699">
        <v>20</v>
      </c>
      <c r="XV58" s="985">
        <v>27.906976744186046</v>
      </c>
      <c r="XW58" s="699">
        <v>25</v>
      </c>
      <c r="XX58" s="699">
        <v>60</v>
      </c>
      <c r="XY58" s="699">
        <v>55.555555555555557</v>
      </c>
      <c r="XZ58" s="699">
        <v>10</v>
      </c>
      <c r="YA58" s="985">
        <v>76</v>
      </c>
      <c r="YB58" s="985">
        <v>69.767441860465112</v>
      </c>
      <c r="YC58" s="699">
        <v>40</v>
      </c>
      <c r="YD58" s="985" t="s">
        <v>31</v>
      </c>
      <c r="YE58" s="985" t="s">
        <v>31</v>
      </c>
      <c r="YF58" s="699" t="s">
        <v>31</v>
      </c>
      <c r="YG58" s="699">
        <v>4</v>
      </c>
      <c r="YH58" s="699">
        <v>2.3255813953488373</v>
      </c>
      <c r="YI58" s="699">
        <v>31</v>
      </c>
      <c r="YJ58" s="699" t="s">
        <v>31</v>
      </c>
      <c r="YK58" s="699" t="s">
        <v>31</v>
      </c>
      <c r="YL58" s="699" t="s">
        <v>31</v>
      </c>
      <c r="YM58" s="985" t="s">
        <v>31</v>
      </c>
      <c r="YN58" s="985" t="s">
        <v>31</v>
      </c>
      <c r="YO58" s="699" t="s">
        <v>31</v>
      </c>
      <c r="YP58" s="985">
        <v>0</v>
      </c>
      <c r="YQ58" s="985">
        <v>0</v>
      </c>
      <c r="YR58" s="699">
        <v>37</v>
      </c>
      <c r="YS58" s="712">
        <v>0</v>
      </c>
      <c r="YT58" s="985">
        <v>0</v>
      </c>
      <c r="YU58" s="699">
        <v>24</v>
      </c>
      <c r="YV58" s="982">
        <v>29</v>
      </c>
      <c r="YW58" s="725">
        <v>48.275862068965516</v>
      </c>
      <c r="YX58" s="699">
        <v>10</v>
      </c>
      <c r="YY58" s="699">
        <v>7</v>
      </c>
      <c r="YZ58" s="725">
        <v>57.142857142857139</v>
      </c>
      <c r="ZA58" s="699">
        <v>62</v>
      </c>
      <c r="ZB58" s="715">
        <v>23</v>
      </c>
      <c r="ZC58" s="725">
        <v>86.956521739130437</v>
      </c>
      <c r="ZD58" s="699">
        <v>7</v>
      </c>
      <c r="ZE58" s="982">
        <v>28</v>
      </c>
      <c r="ZF58" s="715">
        <v>50</v>
      </c>
      <c r="ZG58" s="699">
        <v>2</v>
      </c>
      <c r="ZH58" s="716">
        <v>0</v>
      </c>
      <c r="ZI58" s="712">
        <v>0</v>
      </c>
      <c r="ZJ58" s="699">
        <v>25</v>
      </c>
      <c r="ZK58" s="1363" t="s">
        <v>1627</v>
      </c>
      <c r="ZL58" s="712">
        <v>67.64705882352942</v>
      </c>
      <c r="ZM58" s="712">
        <v>96.296296296296291</v>
      </c>
      <c r="ZN58" s="699">
        <v>1</v>
      </c>
      <c r="ZO58" s="715">
        <v>27</v>
      </c>
      <c r="ZP58" s="709">
        <v>-11.111111111111111</v>
      </c>
      <c r="ZQ58" s="703">
        <v>92.857142857142861</v>
      </c>
      <c r="ZR58" s="978">
        <v>1</v>
      </c>
      <c r="ZS58" s="705">
        <v>14</v>
      </c>
      <c r="ZT58" s="709">
        <v>0</v>
      </c>
      <c r="ZU58" s="703">
        <v>100</v>
      </c>
      <c r="ZV58" s="978">
        <v>1</v>
      </c>
      <c r="ZW58" s="4111">
        <v>6</v>
      </c>
      <c r="ZX58" s="709">
        <v>-66.666666666666657</v>
      </c>
      <c r="ZY58" s="703">
        <v>85.714285714285708</v>
      </c>
      <c r="ZZ58" s="978">
        <v>3</v>
      </c>
      <c r="AAA58" s="4111">
        <v>7</v>
      </c>
      <c r="AAB58" s="709">
        <v>25</v>
      </c>
      <c r="AAC58" s="703">
        <v>100</v>
      </c>
      <c r="AAD58" s="978">
        <v>1</v>
      </c>
      <c r="AAE58" s="4111">
        <v>1</v>
      </c>
      <c r="AAF58" s="983">
        <v>100</v>
      </c>
      <c r="AAG58" s="715">
        <v>100</v>
      </c>
      <c r="AAH58" s="715">
        <v>1</v>
      </c>
      <c r="AAI58" s="733">
        <v>7</v>
      </c>
      <c r="AAJ58" s="709">
        <v>257.10000000000002</v>
      </c>
      <c r="AAK58" s="978">
        <v>46</v>
      </c>
      <c r="AAL58" s="703">
        <v>1542.4</v>
      </c>
      <c r="AAM58" s="978">
        <v>9</v>
      </c>
      <c r="AAN58" s="703">
        <v>0</v>
      </c>
      <c r="AAO58" s="978">
        <f t="shared" si="26"/>
        <v>31</v>
      </c>
      <c r="AAP58" s="703">
        <v>0</v>
      </c>
      <c r="AAQ58" s="979">
        <f t="shared" si="27"/>
        <v>12</v>
      </c>
      <c r="AAR58" s="712">
        <v>0</v>
      </c>
      <c r="AAS58" s="699">
        <v>30</v>
      </c>
      <c r="AAT58" s="712">
        <v>267.74</v>
      </c>
      <c r="AAU58" s="699">
        <v>39</v>
      </c>
      <c r="AAV58" s="712">
        <v>0</v>
      </c>
      <c r="AAW58" s="699">
        <v>24</v>
      </c>
      <c r="AAX58" s="712">
        <v>0</v>
      </c>
      <c r="AAY58" s="699">
        <v>32</v>
      </c>
      <c r="AAZ58" s="699">
        <v>0</v>
      </c>
      <c r="ABA58" s="978">
        <f t="shared" si="28"/>
        <v>62</v>
      </c>
      <c r="ABB58" s="712">
        <v>0</v>
      </c>
      <c r="ABC58" s="978">
        <f t="shared" si="28"/>
        <v>63</v>
      </c>
      <c r="ABD58" s="712">
        <v>0</v>
      </c>
      <c r="ABE58" s="978">
        <f t="shared" si="28"/>
        <v>46</v>
      </c>
      <c r="ABF58" s="712">
        <v>0</v>
      </c>
      <c r="ABG58" s="978">
        <f t="shared" si="28"/>
        <v>47</v>
      </c>
      <c r="ABH58" s="712">
        <v>0</v>
      </c>
      <c r="ABI58" s="978">
        <f t="shared" si="29"/>
        <v>2</v>
      </c>
      <c r="ABJ58" s="712">
        <v>0</v>
      </c>
      <c r="ABK58" s="978">
        <f t="shared" si="29"/>
        <v>1</v>
      </c>
      <c r="ABL58" s="712">
        <v>0</v>
      </c>
      <c r="ABM58" s="978">
        <f t="shared" si="29"/>
        <v>38</v>
      </c>
      <c r="ABN58" s="712">
        <f t="shared" si="30"/>
        <v>0</v>
      </c>
      <c r="ABO58" s="2732">
        <f t="shared" si="31"/>
        <v>39</v>
      </c>
      <c r="ABP58" s="716">
        <v>5</v>
      </c>
      <c r="ABQ58" s="712" t="s">
        <v>1632</v>
      </c>
      <c r="ABR58" s="712">
        <v>5</v>
      </c>
      <c r="ABS58" s="712" t="s">
        <v>1632</v>
      </c>
      <c r="ABT58" s="712">
        <v>5</v>
      </c>
      <c r="ABU58" s="712" t="s">
        <v>1632</v>
      </c>
      <c r="ABV58" s="712">
        <v>5</v>
      </c>
      <c r="ABW58" s="712" t="s">
        <v>1632</v>
      </c>
      <c r="ABX58" s="712">
        <v>5</v>
      </c>
      <c r="ABY58" s="712" t="s">
        <v>1632</v>
      </c>
      <c r="ABZ58" s="712">
        <v>25</v>
      </c>
      <c r="ACA58" s="699">
        <v>1</v>
      </c>
      <c r="ACB58" s="712">
        <v>5</v>
      </c>
      <c r="ACC58" s="712" t="s">
        <v>1632</v>
      </c>
      <c r="ACD58" s="712">
        <v>5</v>
      </c>
      <c r="ACE58" s="712" t="s">
        <v>1632</v>
      </c>
      <c r="ACF58" s="712">
        <v>5</v>
      </c>
      <c r="ACG58" s="712" t="s">
        <v>1632</v>
      </c>
      <c r="ACH58" s="712">
        <v>5</v>
      </c>
      <c r="ACI58" s="712" t="s">
        <v>1632</v>
      </c>
      <c r="ACJ58" s="712">
        <v>20</v>
      </c>
      <c r="ACK58" s="699">
        <v>1</v>
      </c>
      <c r="ACL58" s="712">
        <v>5</v>
      </c>
      <c r="ACM58" s="712" t="s">
        <v>1632</v>
      </c>
      <c r="ACN58" s="712">
        <v>5</v>
      </c>
      <c r="ACO58" s="712" t="s">
        <v>1632</v>
      </c>
      <c r="ACP58" s="712">
        <v>5</v>
      </c>
      <c r="ACQ58" s="712" t="s">
        <v>1632</v>
      </c>
      <c r="ACR58" s="712">
        <v>15</v>
      </c>
      <c r="ACS58" s="699">
        <v>1</v>
      </c>
      <c r="ACT58" s="699">
        <v>0</v>
      </c>
      <c r="ACU58" s="699" t="s">
        <v>1625</v>
      </c>
      <c r="ACV58" s="699">
        <v>0</v>
      </c>
      <c r="ACW58" s="699" t="s">
        <v>1625</v>
      </c>
      <c r="ACX58" s="699">
        <v>0</v>
      </c>
      <c r="ACY58" s="699" t="s">
        <v>1625</v>
      </c>
      <c r="ACZ58" s="699">
        <v>0</v>
      </c>
      <c r="ADA58" s="699" t="s">
        <v>1625</v>
      </c>
      <c r="ADB58" s="699">
        <v>0</v>
      </c>
      <c r="ADC58" s="699">
        <v>60</v>
      </c>
      <c r="ADD58" s="989">
        <v>10</v>
      </c>
      <c r="ADE58" s="989">
        <v>10</v>
      </c>
      <c r="ADF58" s="989">
        <v>10</v>
      </c>
      <c r="ADG58" s="989">
        <v>10</v>
      </c>
      <c r="ADH58" s="989">
        <v>40</v>
      </c>
      <c r="ADI58" s="699">
        <v>1</v>
      </c>
      <c r="ADJ58" s="712">
        <v>5</v>
      </c>
      <c r="ADK58" s="712" t="s">
        <v>1632</v>
      </c>
      <c r="ADL58" s="712">
        <v>5</v>
      </c>
      <c r="ADM58" s="712" t="s">
        <v>1632</v>
      </c>
      <c r="ADN58" s="712">
        <v>5</v>
      </c>
      <c r="ADO58" s="712" t="s">
        <v>1632</v>
      </c>
      <c r="ADP58" s="712">
        <v>5</v>
      </c>
      <c r="ADQ58" s="712" t="s">
        <v>1632</v>
      </c>
      <c r="ADR58" s="712">
        <v>20</v>
      </c>
      <c r="ADS58" s="699">
        <v>1</v>
      </c>
      <c r="ADT58" s="712">
        <v>10</v>
      </c>
      <c r="ADU58" s="712">
        <v>10</v>
      </c>
      <c r="ADV58" s="712">
        <v>10</v>
      </c>
      <c r="ADW58" s="712">
        <v>10</v>
      </c>
      <c r="ADX58" s="712">
        <v>40</v>
      </c>
      <c r="ADY58" s="699">
        <v>1</v>
      </c>
      <c r="ADZ58" s="714">
        <v>0</v>
      </c>
      <c r="AEA58" s="712">
        <v>0</v>
      </c>
      <c r="AEB58" s="699">
        <v>23</v>
      </c>
      <c r="AEC58" s="715">
        <v>0</v>
      </c>
      <c r="AED58" s="712">
        <v>0</v>
      </c>
      <c r="AEE58" s="699">
        <v>54</v>
      </c>
      <c r="AEF58" s="715">
        <v>0</v>
      </c>
      <c r="AEG58" s="712">
        <v>0</v>
      </c>
      <c r="AEH58" s="699">
        <v>43</v>
      </c>
      <c r="AEI58" s="1303">
        <v>0</v>
      </c>
      <c r="AEJ58" s="712">
        <v>0</v>
      </c>
      <c r="AEK58" s="699">
        <f t="shared" si="32"/>
        <v>65</v>
      </c>
      <c r="AEL58" s="715">
        <v>0</v>
      </c>
      <c r="AEM58" s="712">
        <v>0</v>
      </c>
      <c r="AEN58" s="699">
        <v>42</v>
      </c>
      <c r="AEO58" s="699">
        <v>0</v>
      </c>
      <c r="AEP58" s="712">
        <v>0</v>
      </c>
      <c r="AEQ58" s="699">
        <v>77</v>
      </c>
      <c r="AER58" s="699">
        <v>1</v>
      </c>
      <c r="AES58" s="712">
        <v>257.10000000000002</v>
      </c>
      <c r="AET58" s="699">
        <v>1</v>
      </c>
      <c r="AEU58" s="699">
        <v>0</v>
      </c>
      <c r="AEV58" s="1099">
        <v>0</v>
      </c>
      <c r="AEW58" s="699">
        <v>43</v>
      </c>
      <c r="AEX58" s="989">
        <v>0</v>
      </c>
      <c r="AEY58" s="989">
        <v>73</v>
      </c>
      <c r="AEZ58" s="989">
        <v>0.38500000000000001</v>
      </c>
      <c r="AFA58" s="989">
        <v>2</v>
      </c>
      <c r="AFB58" s="989">
        <v>0</v>
      </c>
      <c r="AFC58" s="989">
        <v>51</v>
      </c>
      <c r="AFD58" s="989">
        <v>0</v>
      </c>
      <c r="AFE58" s="989">
        <v>49</v>
      </c>
      <c r="AFF58" s="989">
        <v>0</v>
      </c>
      <c r="AFG58" s="989">
        <v>44</v>
      </c>
      <c r="AFH58" s="989">
        <v>0</v>
      </c>
      <c r="AFI58" s="989">
        <v>44</v>
      </c>
      <c r="AFJ58" s="989">
        <v>0</v>
      </c>
      <c r="AFK58" s="989">
        <v>7</v>
      </c>
      <c r="AFL58" s="989">
        <v>0</v>
      </c>
      <c r="AFM58" s="989">
        <v>7</v>
      </c>
      <c r="AFN58" s="989">
        <v>0</v>
      </c>
      <c r="AFO58" s="989">
        <v>0</v>
      </c>
      <c r="AFP58" s="989">
        <v>74</v>
      </c>
      <c r="AFQ58" s="989">
        <v>0</v>
      </c>
      <c r="AFR58" s="989">
        <v>0</v>
      </c>
      <c r="AFS58" s="989">
        <v>72</v>
      </c>
      <c r="AFT58" s="989">
        <v>0</v>
      </c>
      <c r="AFU58" s="989">
        <v>0</v>
      </c>
      <c r="AFV58" s="989">
        <v>65</v>
      </c>
      <c r="AFW58" s="989">
        <v>1</v>
      </c>
      <c r="AFX58" s="989">
        <v>249.37655860349128</v>
      </c>
      <c r="AFY58" s="989">
        <v>4</v>
      </c>
      <c r="AFZ58" s="989">
        <v>0</v>
      </c>
      <c r="AGA58" s="989">
        <v>0</v>
      </c>
      <c r="AGB58" s="989">
        <v>77</v>
      </c>
      <c r="AGC58" s="989">
        <v>0</v>
      </c>
      <c r="AGD58" s="989">
        <v>0</v>
      </c>
      <c r="AGE58" s="989">
        <v>74</v>
      </c>
      <c r="AGF58" s="989">
        <v>0</v>
      </c>
      <c r="AGG58" s="989">
        <v>0</v>
      </c>
      <c r="AGH58" s="989">
        <v>51</v>
      </c>
      <c r="AGI58" s="989">
        <v>0</v>
      </c>
      <c r="AGJ58" s="989">
        <v>0</v>
      </c>
      <c r="AGK58" s="989">
        <v>10</v>
      </c>
      <c r="AGL58" s="989">
        <v>0</v>
      </c>
      <c r="AGM58" s="989">
        <v>0</v>
      </c>
      <c r="AGN58" s="989">
        <v>2</v>
      </c>
      <c r="AGO58" s="989">
        <v>0</v>
      </c>
      <c r="AGP58" s="989">
        <v>0</v>
      </c>
      <c r="AGQ58" s="989">
        <v>51</v>
      </c>
      <c r="AGR58" s="989">
        <v>0</v>
      </c>
      <c r="AGS58" s="989">
        <v>0</v>
      </c>
      <c r="AGT58" s="989">
        <v>19</v>
      </c>
      <c r="AGU58" s="989">
        <v>0</v>
      </c>
      <c r="AGV58" s="989">
        <v>0</v>
      </c>
      <c r="AGW58" s="989">
        <v>31</v>
      </c>
      <c r="AGX58" s="989">
        <v>0</v>
      </c>
      <c r="AGY58" s="989">
        <v>0</v>
      </c>
      <c r="AGZ58" s="989">
        <v>25</v>
      </c>
      <c r="AHA58" s="989">
        <v>0</v>
      </c>
      <c r="AHB58" s="989">
        <v>0</v>
      </c>
      <c r="AHC58" s="989">
        <v>12</v>
      </c>
      <c r="AHD58" s="989">
        <v>0</v>
      </c>
      <c r="AHE58" s="989">
        <v>0</v>
      </c>
      <c r="AHF58" s="989">
        <v>41</v>
      </c>
      <c r="AHG58" s="712">
        <v>3</v>
      </c>
      <c r="AHH58" s="712">
        <v>967.74</v>
      </c>
      <c r="AHI58" s="699">
        <v>2</v>
      </c>
      <c r="AHJ58" s="712">
        <v>0</v>
      </c>
      <c r="AHK58" s="712">
        <v>0</v>
      </c>
      <c r="AHL58" s="712">
        <v>72</v>
      </c>
      <c r="AHM58" s="712">
        <v>0</v>
      </c>
      <c r="AHN58" s="712">
        <v>0</v>
      </c>
      <c r="AHO58" s="699">
        <v>43</v>
      </c>
      <c r="AHP58" s="712">
        <v>0</v>
      </c>
      <c r="AHQ58" s="712">
        <v>0</v>
      </c>
      <c r="AHR58" s="712">
        <v>23</v>
      </c>
      <c r="AHS58" s="712">
        <v>0</v>
      </c>
      <c r="AHT58" s="712">
        <v>0</v>
      </c>
      <c r="AHU58" s="699">
        <v>28</v>
      </c>
      <c r="AHV58" s="712">
        <v>0</v>
      </c>
      <c r="AHW58" s="712">
        <v>0</v>
      </c>
      <c r="AHX58" s="699">
        <v>76</v>
      </c>
      <c r="AHY58" s="712">
        <v>7</v>
      </c>
      <c r="AHZ58" s="712">
        <v>2258.06</v>
      </c>
      <c r="AIA58" s="699">
        <v>2</v>
      </c>
      <c r="AIC58" s="714"/>
      <c r="AID58" s="725"/>
      <c r="AIE58" s="715"/>
      <c r="AIF58" s="714"/>
      <c r="AIG58" s="725"/>
      <c r="AIH58" s="715"/>
      <c r="AII58" s="715"/>
      <c r="AIJ58" s="712"/>
      <c r="AIK58" s="715"/>
      <c r="AIL58" s="1169">
        <v>25</v>
      </c>
      <c r="AIM58" s="1174">
        <v>80</v>
      </c>
      <c r="AIN58" s="1168">
        <f t="shared" si="33"/>
        <v>1</v>
      </c>
      <c r="AIO58" s="715">
        <v>10</v>
      </c>
      <c r="AIP58" s="725">
        <v>20</v>
      </c>
      <c r="AIQ58" s="715">
        <f t="shared" si="34"/>
        <v>66</v>
      </c>
      <c r="AIR58" s="1169">
        <v>25</v>
      </c>
      <c r="AIS58" s="1174">
        <v>64</v>
      </c>
      <c r="AIT58" s="1168">
        <f t="shared" si="35"/>
        <v>1</v>
      </c>
      <c r="AIU58" s="715">
        <v>10</v>
      </c>
      <c r="AIV58" s="725">
        <v>0</v>
      </c>
      <c r="AIW58" s="715">
        <f t="shared" si="36"/>
        <v>76</v>
      </c>
      <c r="AIX58" s="1169">
        <v>27</v>
      </c>
      <c r="AIY58" s="1174">
        <v>7.4074074074074066</v>
      </c>
      <c r="AIZ58" s="1168">
        <f t="shared" si="37"/>
        <v>4</v>
      </c>
      <c r="AJA58" s="715">
        <v>9</v>
      </c>
      <c r="AJB58" s="725">
        <v>33.333333333333329</v>
      </c>
      <c r="AJC58" s="715">
        <f t="shared" si="38"/>
        <v>2</v>
      </c>
      <c r="AJD58" s="714">
        <v>28</v>
      </c>
      <c r="AJE58" s="725">
        <v>14.285714285714285</v>
      </c>
      <c r="AJF58" s="715">
        <v>69</v>
      </c>
      <c r="AJG58" s="699">
        <v>8</v>
      </c>
      <c r="AJH58" s="1099">
        <v>12.5</v>
      </c>
      <c r="AJI58" s="733">
        <v>69</v>
      </c>
      <c r="AJJ58" s="714">
        <v>28</v>
      </c>
      <c r="AJK58" s="712">
        <v>14.285714285714285</v>
      </c>
      <c r="AJL58" s="715">
        <v>2</v>
      </c>
      <c r="AJM58" s="699">
        <v>8</v>
      </c>
      <c r="AJN58" s="712">
        <v>25</v>
      </c>
      <c r="AJO58" s="715">
        <v>43</v>
      </c>
      <c r="AJP58" s="714">
        <v>29</v>
      </c>
      <c r="AJQ58" s="712">
        <v>20.689655172413794</v>
      </c>
      <c r="AJR58" s="715">
        <v>11</v>
      </c>
      <c r="AJS58" s="699">
        <v>10</v>
      </c>
      <c r="AJT58" s="712">
        <v>60</v>
      </c>
      <c r="AJU58" s="715">
        <f t="shared" si="39"/>
        <v>1</v>
      </c>
      <c r="AJV58" s="1178">
        <v>50</v>
      </c>
      <c r="AJW58" s="1099">
        <v>0</v>
      </c>
      <c r="AJX58" s="1099">
        <v>0</v>
      </c>
      <c r="AJY58" s="1099">
        <v>50</v>
      </c>
      <c r="AJZ58" s="1099">
        <v>0</v>
      </c>
      <c r="AKA58" s="1099">
        <v>0</v>
      </c>
      <c r="AKB58" s="1099">
        <v>0</v>
      </c>
      <c r="AKC58" s="1099">
        <v>0</v>
      </c>
      <c r="AKD58" s="1099">
        <v>0</v>
      </c>
      <c r="AKE58" s="1099">
        <v>0</v>
      </c>
      <c r="AKF58" s="1099">
        <v>0</v>
      </c>
      <c r="AKG58" s="1188">
        <v>2</v>
      </c>
      <c r="AKH58" s="985">
        <v>66.666666666666657</v>
      </c>
      <c r="AKI58" s="985">
        <v>0</v>
      </c>
      <c r="AKJ58" s="985">
        <v>0</v>
      </c>
      <c r="AKK58" s="985">
        <v>0</v>
      </c>
      <c r="AKL58" s="985">
        <v>0</v>
      </c>
      <c r="AKM58" s="985">
        <v>33.333333333333329</v>
      </c>
      <c r="AKN58" s="985">
        <v>0</v>
      </c>
      <c r="AKO58" s="985">
        <v>0</v>
      </c>
      <c r="AKP58" s="985">
        <v>66.666666666666657</v>
      </c>
      <c r="AKQ58" s="985">
        <v>0</v>
      </c>
      <c r="AKR58" s="985">
        <v>0</v>
      </c>
      <c r="AKS58" s="699">
        <v>3</v>
      </c>
      <c r="AKT58" s="714" t="s">
        <v>1650</v>
      </c>
      <c r="AKU58" s="715" t="s">
        <v>1651</v>
      </c>
      <c r="AKV58" s="715" t="s">
        <v>1650</v>
      </c>
      <c r="AKW58" s="715" t="s">
        <v>1650</v>
      </c>
      <c r="AKX58" s="715" t="s">
        <v>1651</v>
      </c>
      <c r="AKY58" s="715" t="s">
        <v>1650</v>
      </c>
      <c r="AKZ58" s="715" t="s">
        <v>1650</v>
      </c>
      <c r="ALA58" s="715">
        <v>2</v>
      </c>
      <c r="ALB58" s="715">
        <v>0</v>
      </c>
      <c r="ALC58" s="715">
        <v>2</v>
      </c>
      <c r="ALD58" s="715">
        <v>2</v>
      </c>
      <c r="ALE58" s="715">
        <v>0</v>
      </c>
      <c r="ALF58" s="715">
        <v>2</v>
      </c>
      <c r="ALG58" s="715">
        <v>2</v>
      </c>
      <c r="ALH58" s="715">
        <f t="shared" si="40"/>
        <v>10</v>
      </c>
      <c r="ALI58" s="715">
        <f t="shared" si="41"/>
        <v>8</v>
      </c>
      <c r="ALJ58" s="716" t="s">
        <v>31</v>
      </c>
      <c r="ALK58" s="712" t="s">
        <v>31</v>
      </c>
      <c r="ALL58" s="712" t="s">
        <v>31</v>
      </c>
      <c r="ALM58" s="712" t="s">
        <v>31</v>
      </c>
      <c r="ALN58" s="712" t="s">
        <v>31</v>
      </c>
      <c r="ALO58" s="712" t="s">
        <v>31</v>
      </c>
      <c r="ALP58" s="712" t="s">
        <v>31</v>
      </c>
      <c r="ALQ58" s="714">
        <v>1</v>
      </c>
      <c r="ALR58" s="715">
        <v>0</v>
      </c>
      <c r="ALS58" s="715">
        <v>1</v>
      </c>
      <c r="ALT58" s="715">
        <v>1</v>
      </c>
      <c r="ALU58" s="715">
        <v>0</v>
      </c>
      <c r="ALV58" s="715">
        <v>1</v>
      </c>
      <c r="ALW58" s="733">
        <v>1</v>
      </c>
      <c r="ALX58" s="981">
        <v>6.8493150684931505</v>
      </c>
      <c r="ALY58" s="715">
        <v>1</v>
      </c>
      <c r="ALZ58" s="731">
        <v>0</v>
      </c>
      <c r="AMA58" s="715">
        <v>61</v>
      </c>
      <c r="AMB58" s="731">
        <v>6.8493150684931505</v>
      </c>
      <c r="AMC58" s="715">
        <v>2</v>
      </c>
      <c r="AMD58" s="731">
        <v>6.8493150684931505</v>
      </c>
      <c r="AME58" s="715">
        <v>4</v>
      </c>
      <c r="AMF58" s="715">
        <v>0</v>
      </c>
      <c r="AMG58" s="715">
        <v>63</v>
      </c>
      <c r="AMH58" s="731">
        <v>6.8493150684931505</v>
      </c>
      <c r="AMI58" s="715">
        <v>1</v>
      </c>
      <c r="AMJ58" s="731">
        <v>6.8493150684931505</v>
      </c>
      <c r="AMK58" s="715">
        <v>1</v>
      </c>
      <c r="AML58" s="982">
        <v>1</v>
      </c>
      <c r="AMM58" s="699">
        <v>1</v>
      </c>
      <c r="AMN58" s="699">
        <v>0</v>
      </c>
      <c r="AMO58" s="716">
        <v>6.8493150684931505</v>
      </c>
      <c r="AMP58" s="715">
        <v>1</v>
      </c>
      <c r="AMQ58" s="712">
        <v>6.8493150684931505</v>
      </c>
      <c r="AMR58" s="715">
        <v>1</v>
      </c>
      <c r="AMS58" s="712">
        <v>0</v>
      </c>
      <c r="AMT58" s="733">
        <v>27</v>
      </c>
      <c r="AMU58" s="982">
        <v>0</v>
      </c>
      <c r="AMV58" s="731">
        <v>0</v>
      </c>
      <c r="AMW58" s="715">
        <v>32</v>
      </c>
      <c r="AMX58" s="716" t="s">
        <v>106</v>
      </c>
      <c r="AMY58" s="712" t="s">
        <v>106</v>
      </c>
      <c r="AMZ58" s="715">
        <v>4</v>
      </c>
      <c r="ANA58" s="715">
        <v>4</v>
      </c>
      <c r="ANB58" s="715">
        <v>8</v>
      </c>
      <c r="ANC58" s="715">
        <v>1</v>
      </c>
      <c r="AND58" s="1201" t="s">
        <v>1632</v>
      </c>
      <c r="ANE58" s="1202" t="s">
        <v>1632</v>
      </c>
      <c r="ANF58" s="1202" t="s">
        <v>1632</v>
      </c>
      <c r="ANG58" s="1202" t="s">
        <v>1632</v>
      </c>
      <c r="ANH58" s="725">
        <v>5</v>
      </c>
      <c r="ANI58" s="725">
        <v>5</v>
      </c>
      <c r="ANJ58" s="725">
        <v>5</v>
      </c>
      <c r="ANK58" s="725">
        <v>5</v>
      </c>
      <c r="ANL58" s="1303">
        <f t="shared" si="42"/>
        <v>20</v>
      </c>
      <c r="ANM58" s="1303">
        <f t="shared" si="43"/>
        <v>1</v>
      </c>
      <c r="ANN58" s="983" t="s">
        <v>1632</v>
      </c>
      <c r="ANO58" s="725" t="s">
        <v>1625</v>
      </c>
      <c r="ANP58" s="725" t="s">
        <v>1632</v>
      </c>
      <c r="ANQ58" s="725" t="s">
        <v>1632</v>
      </c>
      <c r="ANR58" s="725">
        <v>5</v>
      </c>
      <c r="ANS58" s="725">
        <v>0</v>
      </c>
      <c r="ANT58" s="725">
        <v>5</v>
      </c>
      <c r="ANU58" s="725">
        <v>5</v>
      </c>
      <c r="ANV58" s="715">
        <f t="shared" si="44"/>
        <v>15</v>
      </c>
      <c r="ANW58" s="715">
        <f t="shared" si="45"/>
        <v>46</v>
      </c>
      <c r="ANX58" s="982">
        <v>0</v>
      </c>
      <c r="ANY58" s="715">
        <v>0</v>
      </c>
      <c r="ANZ58" s="1089">
        <v>0</v>
      </c>
      <c r="AOA58" s="715">
        <v>75</v>
      </c>
      <c r="AOB58" s="1089">
        <v>0</v>
      </c>
      <c r="AOC58" s="1188">
        <f t="shared" si="46"/>
        <v>75</v>
      </c>
      <c r="AOD58" s="1089">
        <v>0</v>
      </c>
      <c r="AOE58" s="1188">
        <f t="shared" si="47"/>
        <v>75</v>
      </c>
      <c r="AOF58" s="699">
        <v>0</v>
      </c>
      <c r="AOG58" s="985">
        <v>0</v>
      </c>
      <c r="AOH58" s="1188">
        <v>45</v>
      </c>
      <c r="AOI58" s="699">
        <v>0</v>
      </c>
      <c r="AOJ58" s="985">
        <v>0</v>
      </c>
      <c r="AOK58" s="1188">
        <v>60</v>
      </c>
      <c r="AOL58" s="699">
        <v>1</v>
      </c>
      <c r="AOM58" s="985">
        <v>6.8493150684931505</v>
      </c>
      <c r="AON58" s="1188">
        <v>2</v>
      </c>
      <c r="AOO58" s="699">
        <v>0</v>
      </c>
      <c r="AOP58" s="985">
        <v>0</v>
      </c>
      <c r="AOQ58" s="1188">
        <v>61</v>
      </c>
      <c r="AOR58" s="983" t="s">
        <v>1625</v>
      </c>
      <c r="AOS58" s="725" t="s">
        <v>1625</v>
      </c>
      <c r="AOT58" s="725" t="s">
        <v>1625</v>
      </c>
      <c r="AOU58" s="725" t="s">
        <v>1625</v>
      </c>
      <c r="AOV58" s="725">
        <v>0</v>
      </c>
      <c r="AOW58" s="725">
        <v>0</v>
      </c>
      <c r="AOX58" s="725">
        <v>0</v>
      </c>
      <c r="AOY58" s="725">
        <v>0</v>
      </c>
      <c r="AOZ58" s="715">
        <f t="shared" si="48"/>
        <v>0</v>
      </c>
      <c r="APA58" s="715">
        <f t="shared" si="49"/>
        <v>25</v>
      </c>
      <c r="APB58" s="1993" t="s">
        <v>1632</v>
      </c>
      <c r="APC58" s="1994" t="s">
        <v>1632</v>
      </c>
      <c r="APD58" s="1994" t="s">
        <v>1625</v>
      </c>
      <c r="APE58" s="1994" t="s">
        <v>1625</v>
      </c>
      <c r="APF58" s="1995">
        <v>5</v>
      </c>
      <c r="APG58" s="1995">
        <v>5</v>
      </c>
      <c r="APH58" s="1995">
        <v>0</v>
      </c>
      <c r="API58" s="1995">
        <v>0</v>
      </c>
      <c r="APJ58" s="715">
        <f t="shared" si="50"/>
        <v>10</v>
      </c>
      <c r="APK58" s="715">
        <f t="shared" si="51"/>
        <v>43</v>
      </c>
      <c r="APL58" s="715">
        <v>0</v>
      </c>
      <c r="APM58" s="725">
        <v>0</v>
      </c>
      <c r="APN58" s="715">
        <v>17</v>
      </c>
      <c r="APO58" s="715">
        <v>0</v>
      </c>
      <c r="APP58" s="725">
        <v>0</v>
      </c>
      <c r="APQ58" s="715">
        <v>18</v>
      </c>
      <c r="APR58" s="1169">
        <v>0</v>
      </c>
      <c r="APS58" s="1168">
        <v>0</v>
      </c>
      <c r="APT58" s="1168">
        <v>0</v>
      </c>
      <c r="APU58" s="989">
        <v>0</v>
      </c>
      <c r="APV58" s="989">
        <v>0</v>
      </c>
      <c r="APW58" s="989">
        <v>0</v>
      </c>
      <c r="APX58" s="989">
        <v>38</v>
      </c>
      <c r="APY58" s="989">
        <v>1</v>
      </c>
      <c r="APZ58" s="989">
        <v>62.5</v>
      </c>
      <c r="AQA58" s="989">
        <v>500</v>
      </c>
      <c r="AQB58" s="989">
        <v>62.5</v>
      </c>
      <c r="AQC58" s="989">
        <v>500</v>
      </c>
      <c r="AQD58" s="1099">
        <v>362.31884057971013</v>
      </c>
      <c r="AQE58" s="989">
        <v>2</v>
      </c>
      <c r="AQF58" s="989">
        <v>1</v>
      </c>
      <c r="AQG58" s="989">
        <v>62.5</v>
      </c>
      <c r="AQH58" s="989">
        <v>500</v>
      </c>
      <c r="AQI58" s="989">
        <v>62.5</v>
      </c>
      <c r="AQJ58" s="989">
        <v>500</v>
      </c>
      <c r="AQK58" s="989">
        <v>362.31884057971013</v>
      </c>
      <c r="AQL58" s="729">
        <v>4</v>
      </c>
      <c r="AQM58" s="987"/>
      <c r="AQQ58" s="715">
        <v>21</v>
      </c>
      <c r="AQR58" s="715">
        <v>20</v>
      </c>
      <c r="AQS58" s="989">
        <v>2</v>
      </c>
      <c r="AQT58" s="1099">
        <v>10</v>
      </c>
      <c r="AQU58" s="989">
        <f t="shared" si="52"/>
        <v>51</v>
      </c>
      <c r="AQV58" s="989">
        <v>0</v>
      </c>
      <c r="AQW58" s="989">
        <v>0</v>
      </c>
      <c r="AQX58" s="1099" t="s">
        <v>31</v>
      </c>
      <c r="AQY58" s="989" t="str">
        <f t="shared" si="53"/>
        <v>-</v>
      </c>
      <c r="AQZ58" s="989">
        <v>0</v>
      </c>
      <c r="ARA58" s="989">
        <v>2</v>
      </c>
      <c r="ARB58" s="989">
        <v>0</v>
      </c>
      <c r="ARC58" s="989">
        <f t="shared" si="54"/>
        <v>65</v>
      </c>
      <c r="ARD58" s="1668">
        <v>2.9</v>
      </c>
      <c r="ARE58" s="1667">
        <f t="shared" si="55"/>
        <v>2</v>
      </c>
      <c r="ARF58" s="1168">
        <v>5</v>
      </c>
      <c r="ARG58" s="1099">
        <v>0</v>
      </c>
      <c r="ARH58" s="989">
        <f t="shared" si="56"/>
        <v>1</v>
      </c>
      <c r="ARI58" s="715">
        <v>3</v>
      </c>
      <c r="ARJ58" s="985">
        <v>0</v>
      </c>
      <c r="ARK58" s="699">
        <f t="shared" si="57"/>
        <v>1</v>
      </c>
      <c r="ARL58" s="989">
        <v>121</v>
      </c>
      <c r="ARM58" s="715">
        <v>18</v>
      </c>
      <c r="ARN58" s="985">
        <v>14.87603305785124</v>
      </c>
      <c r="ARO58" s="699">
        <f t="shared" si="58"/>
        <v>17</v>
      </c>
      <c r="ARP58" s="707">
        <v>0</v>
      </c>
      <c r="ARQ58" s="990">
        <v>0</v>
      </c>
      <c r="ARR58" s="719">
        <v>0</v>
      </c>
      <c r="ARS58" s="979">
        <f t="shared" si="59"/>
        <v>34</v>
      </c>
      <c r="ART58" s="715">
        <v>325</v>
      </c>
      <c r="ARU58" s="699">
        <f t="shared" si="59"/>
        <v>1</v>
      </c>
      <c r="ARV58" s="715" t="s">
        <v>31</v>
      </c>
      <c r="ARW58" s="715" t="s">
        <v>31</v>
      </c>
      <c r="ARX58" s="985" t="s">
        <v>31</v>
      </c>
      <c r="ARY58" s="699" t="str">
        <f t="shared" si="60"/>
        <v>-</v>
      </c>
      <c r="ARZ58" s="715" t="s">
        <v>31</v>
      </c>
      <c r="ASA58" s="715" t="s">
        <v>31</v>
      </c>
      <c r="ASB58" s="712" t="s">
        <v>31</v>
      </c>
      <c r="ASC58" s="699" t="str">
        <f t="shared" si="61"/>
        <v>-</v>
      </c>
      <c r="ASD58" s="712">
        <v>0</v>
      </c>
      <c r="ASE58" s="712">
        <v>50</v>
      </c>
      <c r="ASF58" s="712">
        <v>0</v>
      </c>
      <c r="ASG58" s="712">
        <v>50</v>
      </c>
      <c r="ASH58" s="712">
        <v>0</v>
      </c>
      <c r="ASI58" s="712">
        <v>0</v>
      </c>
      <c r="ASJ58" s="712">
        <v>0</v>
      </c>
      <c r="ASK58" s="712">
        <v>0</v>
      </c>
      <c r="ASL58" s="712">
        <v>0</v>
      </c>
      <c r="ASM58" s="715">
        <v>0</v>
      </c>
      <c r="ASN58" s="715">
        <v>1</v>
      </c>
      <c r="ASO58" s="715">
        <v>0</v>
      </c>
      <c r="ASP58" s="715">
        <v>1</v>
      </c>
      <c r="ASQ58" s="715">
        <v>0</v>
      </c>
      <c r="ASR58" s="715">
        <v>0</v>
      </c>
      <c r="ASS58" s="715">
        <v>0</v>
      </c>
      <c r="AST58" s="715">
        <v>0</v>
      </c>
      <c r="ASU58" s="715">
        <v>0</v>
      </c>
      <c r="ASV58" s="715">
        <v>2</v>
      </c>
      <c r="ASW58" s="712">
        <v>40</v>
      </c>
      <c r="ASX58" s="712">
        <v>20</v>
      </c>
      <c r="ASY58" s="712">
        <v>20</v>
      </c>
      <c r="ASZ58" s="712">
        <v>0</v>
      </c>
      <c r="ATA58" s="712">
        <v>0</v>
      </c>
      <c r="ATB58" s="712">
        <v>20</v>
      </c>
      <c r="ATC58" s="712">
        <v>0</v>
      </c>
      <c r="ATD58" s="712">
        <v>0</v>
      </c>
      <c r="ATE58" s="712">
        <v>0</v>
      </c>
      <c r="ATF58" s="715">
        <v>2</v>
      </c>
      <c r="ATG58" s="715">
        <v>1</v>
      </c>
      <c r="ATH58" s="715">
        <v>1</v>
      </c>
      <c r="ATI58" s="715">
        <v>0</v>
      </c>
      <c r="ATJ58" s="715">
        <v>0</v>
      </c>
      <c r="ATK58" s="715">
        <v>1</v>
      </c>
      <c r="ATL58" s="715">
        <v>0</v>
      </c>
      <c r="ATM58" s="715">
        <v>0</v>
      </c>
      <c r="ATN58" s="715">
        <v>0</v>
      </c>
      <c r="ATO58" s="715">
        <v>5</v>
      </c>
      <c r="ATP58" s="712" t="s">
        <v>31</v>
      </c>
      <c r="ATQ58" s="712" t="s">
        <v>31</v>
      </c>
      <c r="ATR58" s="712" t="s">
        <v>31</v>
      </c>
      <c r="ATS58" s="712" t="s">
        <v>31</v>
      </c>
      <c r="ATT58" s="712" t="s">
        <v>31</v>
      </c>
      <c r="ATU58" s="712" t="s">
        <v>31</v>
      </c>
      <c r="ATV58" s="712" t="s">
        <v>31</v>
      </c>
      <c r="ATW58" s="712" t="s">
        <v>31</v>
      </c>
      <c r="ATX58" s="712" t="s">
        <v>31</v>
      </c>
      <c r="ATY58" s="715">
        <v>0</v>
      </c>
      <c r="ATZ58" s="715">
        <v>0</v>
      </c>
      <c r="AUA58" s="715">
        <v>0</v>
      </c>
      <c r="AUB58" s="715">
        <v>0</v>
      </c>
      <c r="AUC58" s="715">
        <v>0</v>
      </c>
      <c r="AUD58" s="715">
        <v>0</v>
      </c>
      <c r="AUE58" s="715">
        <v>0</v>
      </c>
      <c r="AUF58" s="715">
        <v>0</v>
      </c>
      <c r="AUG58" s="715">
        <v>0</v>
      </c>
      <c r="AUH58" s="715">
        <v>0</v>
      </c>
      <c r="AUI58" s="712" t="s">
        <v>1648</v>
      </c>
      <c r="AUJ58" s="712" t="s">
        <v>1627</v>
      </c>
      <c r="AUK58" s="709">
        <v>0</v>
      </c>
      <c r="AUL58" s="978">
        <v>31</v>
      </c>
      <c r="AUM58" s="703" t="s">
        <v>1625</v>
      </c>
      <c r="AUN58" s="703" t="s">
        <v>1625</v>
      </c>
      <c r="AUO58" s="703" t="s">
        <v>1625</v>
      </c>
      <c r="AUP58" s="701" t="s">
        <v>1625</v>
      </c>
      <c r="AUQ58" s="712" t="s">
        <v>1626</v>
      </c>
      <c r="AUR58" s="712" t="s">
        <v>1623</v>
      </c>
      <c r="AUS58" s="712" t="s">
        <v>1627</v>
      </c>
      <c r="AUT58" s="712" t="s">
        <v>1627</v>
      </c>
      <c r="AUU58" s="712" t="s">
        <v>1625</v>
      </c>
      <c r="AUV58" s="712" t="s">
        <v>1685</v>
      </c>
      <c r="AUW58" s="3968" t="s">
        <v>1648</v>
      </c>
      <c r="AUX58" s="712" t="s">
        <v>5403</v>
      </c>
      <c r="AUY58" s="712" t="s">
        <v>1792</v>
      </c>
      <c r="AUZ58" s="699">
        <v>70</v>
      </c>
      <c r="AVA58" s="699">
        <v>4</v>
      </c>
      <c r="AVB58" s="985">
        <v>5.7</v>
      </c>
      <c r="AVC58" s="699">
        <v>0</v>
      </c>
      <c r="AVD58" s="712">
        <v>0</v>
      </c>
      <c r="AVE58" s="699">
        <f t="shared" si="62"/>
        <v>25</v>
      </c>
      <c r="AVF58" s="712">
        <v>15</v>
      </c>
      <c r="AVG58" s="978">
        <v>10</v>
      </c>
      <c r="AVH58" s="712" t="s">
        <v>1632</v>
      </c>
      <c r="AVI58" s="712" t="s">
        <v>1632</v>
      </c>
      <c r="AVJ58" s="712" t="s">
        <v>1625</v>
      </c>
      <c r="AVK58" s="712" t="s">
        <v>1632</v>
      </c>
      <c r="AVL58" s="716">
        <v>0</v>
      </c>
      <c r="AVM58" s="699">
        <f t="shared" si="63"/>
        <v>60</v>
      </c>
      <c r="AVN58" s="715">
        <v>0</v>
      </c>
      <c r="AVO58" s="712">
        <v>0</v>
      </c>
      <c r="AVP58" s="699">
        <f t="shared" si="64"/>
        <v>39</v>
      </c>
      <c r="AVQ58" s="715">
        <v>0</v>
      </c>
      <c r="AVR58" s="712">
        <v>0</v>
      </c>
      <c r="AVS58" s="699">
        <f t="shared" si="65"/>
        <v>14</v>
      </c>
      <c r="AVT58" s="715">
        <v>0</v>
      </c>
      <c r="AVU58" s="712">
        <v>0</v>
      </c>
      <c r="AVV58" s="699">
        <f t="shared" si="66"/>
        <v>29</v>
      </c>
      <c r="AVW58" s="715">
        <v>0</v>
      </c>
      <c r="AVX58" s="712">
        <v>0</v>
      </c>
      <c r="AVY58" s="733">
        <v>0</v>
      </c>
      <c r="AVZ58" s="716">
        <v>0</v>
      </c>
      <c r="AWA58" s="699">
        <f t="shared" si="67"/>
        <v>26</v>
      </c>
      <c r="AWB58" s="715">
        <v>0</v>
      </c>
      <c r="AWC58" s="712">
        <v>0</v>
      </c>
      <c r="AWD58" s="699">
        <f t="shared" si="68"/>
        <v>9</v>
      </c>
      <c r="AWE58" s="715">
        <v>0</v>
      </c>
      <c r="AWF58" s="712">
        <v>0</v>
      </c>
      <c r="AWG58" s="699">
        <f t="shared" si="69"/>
        <v>56</v>
      </c>
      <c r="AWH58" s="715">
        <v>0</v>
      </c>
      <c r="AWI58" s="714" t="s">
        <v>31</v>
      </c>
      <c r="AWJ58" s="715" t="s">
        <v>31</v>
      </c>
      <c r="AWK58" s="715" t="s">
        <v>31</v>
      </c>
      <c r="AWL58" s="715" t="s">
        <v>31</v>
      </c>
      <c r="AWM58" s="715" t="s">
        <v>31</v>
      </c>
      <c r="AWN58" s="715" t="s">
        <v>31</v>
      </c>
      <c r="AWO58" s="715" t="s">
        <v>31</v>
      </c>
      <c r="AWP58" s="715" t="s">
        <v>31</v>
      </c>
      <c r="AWQ58" s="715" t="s">
        <v>31</v>
      </c>
      <c r="AWR58" s="715" t="s">
        <v>31</v>
      </c>
      <c r="AWS58" s="716" t="s">
        <v>31</v>
      </c>
      <c r="AWT58" s="699" t="str">
        <f t="shared" si="70"/>
        <v>-</v>
      </c>
      <c r="AWU58" s="712" t="s">
        <v>31</v>
      </c>
      <c r="AWV58" s="699" t="str">
        <f t="shared" si="70"/>
        <v>-</v>
      </c>
      <c r="AWW58" s="712" t="s">
        <v>31</v>
      </c>
      <c r="AWX58" s="699" t="str">
        <f t="shared" si="3"/>
        <v>-</v>
      </c>
      <c r="AWY58" s="712" t="s">
        <v>31</v>
      </c>
      <c r="AWZ58" s="699" t="str">
        <f t="shared" si="71"/>
        <v>-</v>
      </c>
      <c r="AXA58" s="712" t="s">
        <v>31</v>
      </c>
      <c r="AXB58" s="712" t="s">
        <v>31</v>
      </c>
      <c r="AXC58" s="712" t="s">
        <v>31</v>
      </c>
      <c r="AXD58" s="699" t="str">
        <f t="shared" si="4"/>
        <v>-</v>
      </c>
      <c r="AXE58" s="712" t="s">
        <v>31</v>
      </c>
      <c r="AXF58" s="699" t="str">
        <f t="shared" si="5"/>
        <v>-</v>
      </c>
      <c r="AXG58" s="712" t="s">
        <v>31</v>
      </c>
      <c r="AXH58" s="699" t="str">
        <f t="shared" si="6"/>
        <v>-</v>
      </c>
      <c r="AXI58" s="712" t="s">
        <v>31</v>
      </c>
      <c r="AXK58" s="3969">
        <v>99.999999999999986</v>
      </c>
      <c r="AXL58" s="3970">
        <v>6</v>
      </c>
      <c r="AXM58" s="715">
        <f t="shared" si="72"/>
        <v>4</v>
      </c>
      <c r="AXN58" s="3969">
        <v>37.5</v>
      </c>
      <c r="AXO58" s="3970">
        <v>8</v>
      </c>
      <c r="AXP58" s="715">
        <f t="shared" si="73"/>
        <v>61</v>
      </c>
      <c r="AXQ58" s="2024">
        <v>144</v>
      </c>
      <c r="AXR58" s="2024">
        <v>140</v>
      </c>
      <c r="AXS58" s="3029">
        <v>2.857142857142847</v>
      </c>
      <c r="AXT58" s="2024" t="s">
        <v>8059</v>
      </c>
      <c r="AXU58" s="2024">
        <v>31</v>
      </c>
      <c r="AXV58" s="2024">
        <v>25</v>
      </c>
      <c r="AXW58" s="3029">
        <v>24</v>
      </c>
      <c r="AXX58" s="2024" t="s">
        <v>8057</v>
      </c>
      <c r="AXY58" s="3029">
        <v>21.527777777777779</v>
      </c>
      <c r="AXZ58" s="3029">
        <v>17.857142857142858</v>
      </c>
      <c r="AYA58" s="3029">
        <v>-3.6706349206349209</v>
      </c>
      <c r="AYB58" s="2024" t="s">
        <v>7682</v>
      </c>
      <c r="AYC58" s="2123">
        <v>84</v>
      </c>
      <c r="AYD58" s="2024">
        <v>82</v>
      </c>
      <c r="AYE58" s="3029">
        <v>2.4390243902439011</v>
      </c>
      <c r="AYF58" s="2024" t="s">
        <v>8059</v>
      </c>
      <c r="AYG58" s="2024">
        <v>24</v>
      </c>
      <c r="AYH58" s="2024">
        <v>0</v>
      </c>
      <c r="AYI58" s="3029" t="s">
        <v>31</v>
      </c>
      <c r="AYJ58" s="2024" t="s">
        <v>31</v>
      </c>
      <c r="AYK58" s="2024">
        <v>660</v>
      </c>
      <c r="AYL58" s="2024">
        <v>598</v>
      </c>
      <c r="AYM58" s="3029">
        <v>10.367892976588621</v>
      </c>
      <c r="AYN58" s="2024" t="s">
        <v>8057</v>
      </c>
      <c r="AYO58" s="2024">
        <v>5980008</v>
      </c>
      <c r="AYP58" s="2024">
        <v>6986838</v>
      </c>
      <c r="AYQ58" s="3029">
        <v>14.410381348472654</v>
      </c>
      <c r="AYR58" s="2024" t="s">
        <v>8057</v>
      </c>
      <c r="AYS58" s="2024">
        <v>330008</v>
      </c>
      <c r="AYT58" s="2024">
        <v>1586172</v>
      </c>
      <c r="AYU58" s="3029">
        <v>79.194690109269359</v>
      </c>
      <c r="AYV58" s="2024" t="s">
        <v>8057</v>
      </c>
      <c r="AYW58" s="2024">
        <v>1550000</v>
      </c>
      <c r="AYX58" s="2024">
        <v>898430</v>
      </c>
      <c r="AYY58" s="3029">
        <v>72.523179323931743</v>
      </c>
      <c r="AYZ58" s="2024" t="s">
        <v>8057</v>
      </c>
      <c r="AZA58" s="2024">
        <v>0</v>
      </c>
      <c r="AZB58" s="2024">
        <v>282236</v>
      </c>
      <c r="AZC58" s="3029">
        <v>100</v>
      </c>
      <c r="AZD58" s="2024" t="s">
        <v>8057</v>
      </c>
      <c r="AZE58" s="2024">
        <v>4000000</v>
      </c>
      <c r="AZF58" s="2024">
        <v>4220000</v>
      </c>
      <c r="AZG58" s="3029">
        <v>5.2132701421800931</v>
      </c>
      <c r="AZH58" s="2024" t="s">
        <v>8056</v>
      </c>
      <c r="AZI58" s="2024">
        <v>0</v>
      </c>
      <c r="AZJ58" s="2024">
        <v>0</v>
      </c>
      <c r="AZK58" s="3029" t="s">
        <v>31</v>
      </c>
      <c r="AZL58" s="2024" t="s">
        <v>31</v>
      </c>
      <c r="AZM58" s="2024">
        <v>0</v>
      </c>
      <c r="AZN58" s="2024">
        <v>0</v>
      </c>
      <c r="AZO58" s="3029" t="s">
        <v>31</v>
      </c>
      <c r="AZP58" s="2024" t="s">
        <v>31</v>
      </c>
      <c r="AZQ58" s="2024">
        <v>100000</v>
      </c>
      <c r="AZR58" s="2024">
        <v>0</v>
      </c>
      <c r="AZS58" s="3029" t="s">
        <v>31</v>
      </c>
      <c r="AZT58" s="2024" t="s">
        <v>31</v>
      </c>
      <c r="AZU58" s="2024">
        <v>0</v>
      </c>
      <c r="AZV58" s="2024">
        <v>0</v>
      </c>
      <c r="AZW58" s="3029" t="s">
        <v>31</v>
      </c>
      <c r="AZX58" s="2024" t="s">
        <v>31</v>
      </c>
      <c r="AZY58" s="2123">
        <v>23094000</v>
      </c>
      <c r="AZZ58" s="2024">
        <v>21056904</v>
      </c>
      <c r="BAA58" s="3029">
        <v>9.6742427091845968</v>
      </c>
      <c r="BAB58" s="2024" t="s">
        <v>8058</v>
      </c>
      <c r="BAC58" s="2024">
        <v>4088000</v>
      </c>
      <c r="BAD58" s="2024">
        <v>0</v>
      </c>
      <c r="BAE58" s="3029" t="s">
        <v>31</v>
      </c>
      <c r="BAF58" s="2024" t="s">
        <v>31</v>
      </c>
      <c r="BAG58" s="2024">
        <v>20332000</v>
      </c>
      <c r="BAH58" s="2024">
        <v>17095998</v>
      </c>
      <c r="BAI58" s="3029">
        <v>18.928418218111617</v>
      </c>
      <c r="BAJ58" s="2024" t="s">
        <v>8057</v>
      </c>
      <c r="BAK58" s="2123">
        <v>3112000</v>
      </c>
      <c r="BAL58" s="2024">
        <v>3332502</v>
      </c>
      <c r="BAM58" s="3029">
        <v>6.616710207525756</v>
      </c>
      <c r="BAN58" s="2024" t="s">
        <v>8058</v>
      </c>
      <c r="BAO58" s="2024">
        <v>6856000</v>
      </c>
      <c r="BAP58" s="2024">
        <v>3303261</v>
      </c>
      <c r="BAQ58" s="3029">
        <v>107.55247617430169</v>
      </c>
      <c r="BAR58" s="2024" t="s">
        <v>8057</v>
      </c>
      <c r="BAS58" s="2024">
        <v>6411000</v>
      </c>
      <c r="BAT58" s="2024">
        <v>6508188</v>
      </c>
      <c r="BAU58" s="3029">
        <v>1.4933188776968365</v>
      </c>
      <c r="BAV58" s="2024" t="s">
        <v>8059</v>
      </c>
      <c r="BAW58" s="2024">
        <v>0</v>
      </c>
      <c r="BAX58" s="2024">
        <v>5345343</v>
      </c>
      <c r="BAY58" s="3029">
        <v>100</v>
      </c>
      <c r="BAZ58" s="2024" t="s">
        <v>8057</v>
      </c>
      <c r="BBA58" s="2024">
        <v>6715000</v>
      </c>
      <c r="BBB58" s="2024">
        <v>2567610</v>
      </c>
      <c r="BBC58" s="3029">
        <v>161.52725686533392</v>
      </c>
      <c r="BBD58" s="2024" t="s">
        <v>8057</v>
      </c>
      <c r="BBE58" s="2123">
        <v>4088000</v>
      </c>
      <c r="BBF58" s="2024">
        <v>0</v>
      </c>
      <c r="BBG58" s="3029" t="s">
        <v>31</v>
      </c>
      <c r="BBH58" s="2024" t="s">
        <v>31</v>
      </c>
      <c r="BBI58" s="2024">
        <v>0</v>
      </c>
      <c r="BBJ58" s="2024">
        <v>0</v>
      </c>
      <c r="BBK58" s="3029" t="s">
        <v>31</v>
      </c>
      <c r="BBL58" s="2024" t="s">
        <v>31</v>
      </c>
      <c r="BBM58" s="2024">
        <v>0</v>
      </c>
      <c r="BBN58" s="2024">
        <v>0</v>
      </c>
      <c r="BBO58" s="3029" t="s">
        <v>31</v>
      </c>
      <c r="BBP58" s="2024" t="s">
        <v>31</v>
      </c>
      <c r="BBQ58" s="2123">
        <v>2740000</v>
      </c>
      <c r="BBR58" s="2024">
        <v>2005838</v>
      </c>
      <c r="BBS58" s="3029">
        <v>36.60126091937633</v>
      </c>
      <c r="BBT58" s="2024" t="s">
        <v>8057</v>
      </c>
      <c r="BBU58" s="2024">
        <v>0</v>
      </c>
      <c r="BBV58" s="2024">
        <v>0</v>
      </c>
      <c r="BBW58" s="3029" t="s">
        <v>31</v>
      </c>
      <c r="BBX58" s="2024" t="s">
        <v>31</v>
      </c>
      <c r="BBY58" s="2024">
        <v>1628000</v>
      </c>
      <c r="BBZ58" s="2024">
        <v>1060974</v>
      </c>
      <c r="BCA58" s="3029">
        <v>53.443910972370674</v>
      </c>
      <c r="BCB58" s="2024" t="s">
        <v>8057</v>
      </c>
      <c r="BCC58" s="2024">
        <v>141000</v>
      </c>
      <c r="BCD58" s="2024">
        <v>0</v>
      </c>
      <c r="BCE58" s="3029" t="s">
        <v>31</v>
      </c>
      <c r="BCF58" s="2024" t="s">
        <v>31</v>
      </c>
      <c r="BCG58" s="2024">
        <v>0</v>
      </c>
      <c r="BCH58" s="2024">
        <v>101223</v>
      </c>
      <c r="BCI58" s="3029">
        <v>100</v>
      </c>
      <c r="BCJ58" s="2024" t="s">
        <v>8057</v>
      </c>
      <c r="BCK58" s="2024">
        <v>3368000</v>
      </c>
      <c r="BCL58" s="2024">
        <v>4339794</v>
      </c>
      <c r="BCM58" s="3029">
        <v>22.39262969624825</v>
      </c>
      <c r="BCN58" s="2024" t="s">
        <v>8057</v>
      </c>
      <c r="BCO58" s="2024">
        <v>3814000</v>
      </c>
      <c r="BCP58" s="2024">
        <v>2351727</v>
      </c>
      <c r="BCQ58" s="3029">
        <v>62.178688257608115</v>
      </c>
      <c r="BCR58" s="2024" t="s">
        <v>8057</v>
      </c>
      <c r="BCS58" s="2024">
        <v>2692000</v>
      </c>
      <c r="BCT58" s="2024">
        <v>2815344</v>
      </c>
      <c r="BCU58" s="3029">
        <v>4.3811342414994385</v>
      </c>
      <c r="BCV58" s="2024" t="s">
        <v>8056</v>
      </c>
      <c r="BCW58" s="2024">
        <v>2083000</v>
      </c>
      <c r="BCX58" s="2024">
        <v>63828</v>
      </c>
      <c r="BCY58" s="3029">
        <v>3163.4580434918844</v>
      </c>
      <c r="BCZ58" s="2024" t="s">
        <v>8057</v>
      </c>
      <c r="BDA58" s="2024">
        <v>0</v>
      </c>
      <c r="BDB58" s="2024">
        <v>627315</v>
      </c>
      <c r="BDC58" s="3029">
        <v>100</v>
      </c>
      <c r="BDD58" s="2024" t="s">
        <v>8057</v>
      </c>
      <c r="BDE58" s="2024">
        <v>0</v>
      </c>
      <c r="BDF58" s="2024">
        <v>0</v>
      </c>
      <c r="BDG58" s="3029" t="s">
        <v>31</v>
      </c>
      <c r="BDH58" s="2024" t="s">
        <v>31</v>
      </c>
      <c r="BDI58" s="2024">
        <v>0</v>
      </c>
      <c r="BDJ58" s="2024">
        <v>0</v>
      </c>
      <c r="BDK58" s="3029" t="s">
        <v>31</v>
      </c>
      <c r="BDL58" s="2024" t="s">
        <v>31</v>
      </c>
      <c r="BDM58" s="2024">
        <v>951000</v>
      </c>
      <c r="BDN58" s="2024">
        <v>1301337</v>
      </c>
      <c r="BDO58" s="3029">
        <v>26.921312465564256</v>
      </c>
      <c r="BDP58" s="2024" t="s">
        <v>8057</v>
      </c>
      <c r="BDQ58" s="2024">
        <v>203000</v>
      </c>
      <c r="BDR58" s="2024">
        <v>41940</v>
      </c>
      <c r="BDS58" s="3029">
        <v>384.02479732951838</v>
      </c>
      <c r="BDT58" s="2024" t="s">
        <v>8057</v>
      </c>
      <c r="BDU58" s="2024">
        <v>0</v>
      </c>
      <c r="BDV58" s="2024">
        <v>68458</v>
      </c>
      <c r="BDW58" s="3029">
        <v>100</v>
      </c>
      <c r="BDX58" s="2024" t="s">
        <v>8057</v>
      </c>
      <c r="BDY58" s="2024">
        <v>0</v>
      </c>
      <c r="BDZ58" s="2024">
        <v>0</v>
      </c>
      <c r="BEA58" s="3029" t="s">
        <v>31</v>
      </c>
      <c r="BEB58" s="2024" t="s">
        <v>31</v>
      </c>
      <c r="BEC58" s="2024">
        <v>0</v>
      </c>
      <c r="BED58" s="2024">
        <v>0</v>
      </c>
      <c r="BEE58" s="3029" t="s">
        <v>31</v>
      </c>
      <c r="BEF58" s="2024" t="s">
        <v>31</v>
      </c>
      <c r="BEG58" s="2024">
        <v>0</v>
      </c>
      <c r="BEH58" s="2024">
        <v>0</v>
      </c>
      <c r="BEI58" s="3029" t="s">
        <v>31</v>
      </c>
      <c r="BEJ58" s="2024" t="s">
        <v>31</v>
      </c>
      <c r="BEK58" s="2024">
        <v>0</v>
      </c>
      <c r="BEL58" s="2024">
        <v>0</v>
      </c>
      <c r="BEM58" s="3029" t="s">
        <v>31</v>
      </c>
      <c r="BEN58" s="2024" t="s">
        <v>31</v>
      </c>
      <c r="BEO58" s="2024">
        <v>0</v>
      </c>
      <c r="BEP58" s="2024">
        <v>0</v>
      </c>
      <c r="BEQ58" s="3029" t="s">
        <v>31</v>
      </c>
      <c r="BER58" s="2024" t="s">
        <v>31</v>
      </c>
      <c r="BES58" s="2024">
        <v>2712000</v>
      </c>
      <c r="BET58" s="2024">
        <v>2318220</v>
      </c>
      <c r="BEU58" s="3029">
        <v>16.986308460801823</v>
      </c>
      <c r="BEV58" s="2024" t="s">
        <v>8057</v>
      </c>
      <c r="BEW58" s="2123">
        <v>149</v>
      </c>
      <c r="BEX58" s="2024">
        <v>151</v>
      </c>
      <c r="BEY58" s="3029">
        <v>1.3245033112582689</v>
      </c>
      <c r="BEZ58" s="2024" t="s">
        <v>8059</v>
      </c>
      <c r="BFA58" s="2024">
        <v>33</v>
      </c>
      <c r="BFB58" s="2024">
        <v>25</v>
      </c>
      <c r="BFC58" s="3029">
        <v>32</v>
      </c>
      <c r="BFD58" s="2024" t="s">
        <v>8057</v>
      </c>
      <c r="BFE58" s="3029">
        <v>22.14765100671141</v>
      </c>
      <c r="BFF58" s="3029">
        <v>16.556291390728475</v>
      </c>
      <c r="BFG58" s="3029">
        <v>-5.5913596159829346</v>
      </c>
      <c r="BFH58" s="2024" t="s">
        <v>7682</v>
      </c>
      <c r="BFI58" s="2780" t="s">
        <v>1632</v>
      </c>
      <c r="BFJ58" s="1495" t="s">
        <v>1632</v>
      </c>
      <c r="BFK58" s="1495" t="s">
        <v>1632</v>
      </c>
      <c r="BFL58" s="1495" t="s">
        <v>1625</v>
      </c>
      <c r="BFM58" s="1212">
        <v>10</v>
      </c>
      <c r="BFN58" s="1212">
        <v>10</v>
      </c>
      <c r="BFO58" s="1212">
        <v>10</v>
      </c>
      <c r="BFP58" s="1212">
        <v>0</v>
      </c>
      <c r="BFQ58" s="988">
        <f t="shared" si="74"/>
        <v>30</v>
      </c>
      <c r="BFR58" s="988">
        <f t="shared" si="75"/>
        <v>45</v>
      </c>
      <c r="BFS58" s="1993" t="s">
        <v>1632</v>
      </c>
      <c r="BFT58" s="1994" t="s">
        <v>1632</v>
      </c>
      <c r="BFU58" s="1994" t="s">
        <v>1632</v>
      </c>
      <c r="BFV58" s="1994" t="s">
        <v>1632</v>
      </c>
      <c r="BFW58" s="1995">
        <v>5</v>
      </c>
      <c r="BFX58" s="1995">
        <v>5</v>
      </c>
      <c r="BFY58" s="1995">
        <v>5</v>
      </c>
      <c r="BFZ58" s="1995">
        <v>5</v>
      </c>
      <c r="BGA58" s="1303">
        <f t="shared" si="76"/>
        <v>20</v>
      </c>
      <c r="BGB58" s="1303">
        <f t="shared" si="77"/>
        <v>1</v>
      </c>
      <c r="BGC58" s="1993" t="s">
        <v>1625</v>
      </c>
      <c r="BGD58" s="1994" t="s">
        <v>1625</v>
      </c>
      <c r="BGE58" s="1994" t="s">
        <v>1625</v>
      </c>
      <c r="BGF58" s="1994" t="s">
        <v>1625</v>
      </c>
      <c r="BGG58" s="1995">
        <v>0</v>
      </c>
      <c r="BGH58" s="1995">
        <v>0</v>
      </c>
      <c r="BGI58" s="1995">
        <v>0</v>
      </c>
      <c r="BGJ58" s="1995">
        <v>0</v>
      </c>
      <c r="BGK58" s="1303">
        <f t="shared" si="78"/>
        <v>0</v>
      </c>
      <c r="BGL58" s="1303">
        <f t="shared" si="79"/>
        <v>14</v>
      </c>
      <c r="BGM58" s="1993" t="s">
        <v>1632</v>
      </c>
      <c r="BGN58" s="1994" t="s">
        <v>1632</v>
      </c>
      <c r="BGO58" s="1994" t="s">
        <v>1632</v>
      </c>
      <c r="BGP58" s="1994" t="s">
        <v>1632</v>
      </c>
      <c r="BGQ58" s="1995">
        <v>5</v>
      </c>
      <c r="BGR58" s="1995">
        <v>5</v>
      </c>
      <c r="BGS58" s="1995">
        <v>5</v>
      </c>
      <c r="BGT58" s="1995">
        <v>5</v>
      </c>
      <c r="BGU58" s="1303">
        <f t="shared" si="80"/>
        <v>20</v>
      </c>
      <c r="BGV58" s="1303">
        <f t="shared" si="81"/>
        <v>1</v>
      </c>
      <c r="BGW58" s="1993" t="s">
        <v>1625</v>
      </c>
      <c r="BGX58" s="1994" t="s">
        <v>1625</v>
      </c>
      <c r="BGY58" s="1994" t="s">
        <v>1625</v>
      </c>
      <c r="BGZ58" s="1994" t="s">
        <v>1625</v>
      </c>
      <c r="BHA58" s="1995">
        <v>0</v>
      </c>
      <c r="BHB58" s="1995">
        <v>0</v>
      </c>
      <c r="BHC58" s="1995">
        <v>0</v>
      </c>
      <c r="BHD58" s="1995">
        <v>0</v>
      </c>
      <c r="BHE58" s="1303">
        <f t="shared" si="82"/>
        <v>0</v>
      </c>
      <c r="BHF58" s="1303">
        <f t="shared" si="83"/>
        <v>74</v>
      </c>
      <c r="BHG58" s="1993" t="s">
        <v>1632</v>
      </c>
      <c r="BHH58" s="1994" t="s">
        <v>1632</v>
      </c>
      <c r="BHI58" s="1994" t="s">
        <v>1632</v>
      </c>
      <c r="BHJ58" s="1994" t="s">
        <v>1625</v>
      </c>
      <c r="BHK58" s="1995">
        <v>5</v>
      </c>
      <c r="BHL58" s="1995">
        <v>5</v>
      </c>
      <c r="BHM58" s="1995">
        <v>5</v>
      </c>
      <c r="BHN58" s="1995">
        <v>0</v>
      </c>
      <c r="BHO58" s="1303">
        <f t="shared" si="84"/>
        <v>15</v>
      </c>
      <c r="BHP58" s="1303">
        <f t="shared" si="85"/>
        <v>25</v>
      </c>
      <c r="BHQ58" s="1993" t="s">
        <v>1632</v>
      </c>
      <c r="BHR58" s="1994" t="s">
        <v>1632</v>
      </c>
      <c r="BHS58" s="1994" t="s">
        <v>1632</v>
      </c>
      <c r="BHT58" s="1994" t="s">
        <v>1632</v>
      </c>
      <c r="BHU58" s="1995">
        <v>5</v>
      </c>
      <c r="BHV58" s="1995">
        <v>5</v>
      </c>
      <c r="BHW58" s="1995">
        <v>5</v>
      </c>
      <c r="BHX58" s="1995">
        <v>5</v>
      </c>
      <c r="BHY58" s="1303">
        <f t="shared" si="86"/>
        <v>20</v>
      </c>
      <c r="BHZ58" s="1303">
        <f t="shared" si="87"/>
        <v>1</v>
      </c>
      <c r="BIA58" s="1993" t="s">
        <v>1626</v>
      </c>
      <c r="BIB58" s="1994" t="s">
        <v>1626</v>
      </c>
      <c r="BIC58" s="1994" t="s">
        <v>1626</v>
      </c>
      <c r="BID58" s="1994" t="s">
        <v>1626</v>
      </c>
      <c r="BIE58" s="1994" t="s">
        <v>1626</v>
      </c>
      <c r="BIF58" s="4112">
        <f t="shared" si="88"/>
        <v>5</v>
      </c>
      <c r="BIG58" s="1303">
        <f t="shared" si="89"/>
        <v>1</v>
      </c>
      <c r="BIH58" s="2916">
        <v>3</v>
      </c>
      <c r="BII58" s="3967">
        <v>21.739130434782609</v>
      </c>
      <c r="BIJ58" s="1303">
        <f t="shared" si="90"/>
        <v>20</v>
      </c>
      <c r="BIK58" s="2073">
        <v>20</v>
      </c>
      <c r="BIL58" s="1303">
        <v>10</v>
      </c>
      <c r="BIM58" s="1995">
        <v>50</v>
      </c>
      <c r="BIN58" s="1303">
        <f t="shared" si="91"/>
        <v>51</v>
      </c>
      <c r="BIO58" s="1993" t="s">
        <v>1626</v>
      </c>
      <c r="BIP58" s="1994" t="s">
        <v>1626</v>
      </c>
      <c r="BIQ58" s="1994" t="s">
        <v>1626</v>
      </c>
      <c r="BIR58" s="1994" t="s">
        <v>1626</v>
      </c>
      <c r="BIS58" s="1994" t="s">
        <v>1626</v>
      </c>
      <c r="BIT58" s="1994" t="s">
        <v>1626</v>
      </c>
      <c r="BIU58" s="1994" t="s">
        <v>1626</v>
      </c>
      <c r="BIV58" s="1994" t="s">
        <v>1626</v>
      </c>
      <c r="BIW58" s="1994" t="s">
        <v>1626</v>
      </c>
      <c r="BIX58" s="1994" t="s">
        <v>1626</v>
      </c>
      <c r="BIY58" s="3617">
        <f t="shared" si="92"/>
        <v>10</v>
      </c>
      <c r="BIZ58" s="2906">
        <f t="shared" si="93"/>
        <v>1</v>
      </c>
      <c r="BJA58" s="3971">
        <v>0</v>
      </c>
      <c r="BJB58" s="3972">
        <v>0</v>
      </c>
      <c r="BJC58" s="3971">
        <v>0</v>
      </c>
      <c r="BJD58" s="3972">
        <v>0</v>
      </c>
      <c r="BJE58" s="3972">
        <v>56</v>
      </c>
      <c r="BJF58" s="3971">
        <v>0</v>
      </c>
      <c r="BJG58" s="3972">
        <v>0</v>
      </c>
      <c r="BJH58" s="3972">
        <v>53</v>
      </c>
      <c r="BJI58" s="3971">
        <v>0</v>
      </c>
      <c r="BJJ58" s="3972">
        <v>0</v>
      </c>
      <c r="BJK58" s="3973">
        <v>41</v>
      </c>
      <c r="BJL58" s="3971">
        <v>1</v>
      </c>
      <c r="BJM58" s="3972">
        <v>7.2463768115942031</v>
      </c>
      <c r="BJN58" s="3971">
        <v>1</v>
      </c>
      <c r="BJO58" s="3972">
        <v>100</v>
      </c>
      <c r="BJP58" s="3973">
        <v>1</v>
      </c>
      <c r="BJQ58" s="3971">
        <v>0</v>
      </c>
      <c r="BJR58" s="3972">
        <v>0</v>
      </c>
      <c r="BJS58" s="3971">
        <v>0</v>
      </c>
      <c r="BJT58" s="3972">
        <v>0</v>
      </c>
      <c r="BJU58" s="3973">
        <v>28</v>
      </c>
      <c r="BJV58" s="2074">
        <v>0</v>
      </c>
      <c r="BJW58" s="1303">
        <f t="shared" si="7"/>
        <v>60</v>
      </c>
      <c r="BJX58" s="1993" t="s">
        <v>1625</v>
      </c>
      <c r="BJY58" s="1994" t="s">
        <v>1625</v>
      </c>
      <c r="BJZ58" s="1495" t="s">
        <v>1625</v>
      </c>
      <c r="BKA58" s="1495" t="s">
        <v>1625</v>
      </c>
      <c r="BKB58" s="1212">
        <v>0</v>
      </c>
      <c r="BKC58" s="1212">
        <v>0</v>
      </c>
      <c r="BKD58" s="1212">
        <v>0</v>
      </c>
      <c r="BKE58" s="1212">
        <v>0</v>
      </c>
      <c r="BKF58" s="988">
        <f t="shared" si="94"/>
        <v>0</v>
      </c>
      <c r="BKG58" s="988">
        <f t="shared" si="95"/>
        <v>48</v>
      </c>
      <c r="BKH58" s="2780" t="s">
        <v>1625</v>
      </c>
      <c r="BKI58" s="1495" t="s">
        <v>1625</v>
      </c>
      <c r="BKJ58" s="1495" t="s">
        <v>1625</v>
      </c>
      <c r="BKK58" s="1495" t="s">
        <v>1625</v>
      </c>
      <c r="BKL58" s="1212">
        <v>0</v>
      </c>
      <c r="BKM58" s="1212">
        <v>0</v>
      </c>
      <c r="BKN58" s="1212">
        <v>0</v>
      </c>
      <c r="BKO58" s="1212">
        <v>0</v>
      </c>
      <c r="BKP58" s="988">
        <f t="shared" si="96"/>
        <v>0</v>
      </c>
      <c r="BKQ58" s="988">
        <f t="shared" si="97"/>
        <v>38</v>
      </c>
      <c r="BKR58" s="2780" t="s">
        <v>1625</v>
      </c>
      <c r="BKS58" s="1495" t="s">
        <v>1625</v>
      </c>
      <c r="BKT58" s="1495" t="s">
        <v>1625</v>
      </c>
      <c r="BKU58" s="1495" t="s">
        <v>1625</v>
      </c>
      <c r="BKV58" s="1212">
        <v>0</v>
      </c>
      <c r="BKW58" s="1212">
        <v>0</v>
      </c>
      <c r="BKX58" s="1212">
        <v>0</v>
      </c>
      <c r="BKY58" s="1212">
        <v>0</v>
      </c>
      <c r="BKZ58" s="988">
        <f t="shared" si="98"/>
        <v>0</v>
      </c>
      <c r="BLA58" s="988">
        <f t="shared" si="99"/>
        <v>42</v>
      </c>
      <c r="BLB58" s="3971">
        <v>2</v>
      </c>
      <c r="BLC58" s="3972">
        <v>14.492753623188406</v>
      </c>
      <c r="BLD58" s="3973">
        <v>3</v>
      </c>
      <c r="BLE58" s="3971">
        <v>0</v>
      </c>
      <c r="BLF58" s="3972">
        <v>0</v>
      </c>
      <c r="BLG58" s="3973">
        <v>14</v>
      </c>
      <c r="BLH58" s="3971">
        <v>2</v>
      </c>
      <c r="BLI58" s="3972">
        <v>14.492753623188406</v>
      </c>
      <c r="BLJ58" s="3973">
        <v>1</v>
      </c>
      <c r="BLK58" s="3971">
        <v>1</v>
      </c>
      <c r="BLL58" s="3972">
        <v>7.2463768115942031</v>
      </c>
      <c r="BLM58" s="3973">
        <v>1</v>
      </c>
      <c r="BLN58" s="3971">
        <v>0</v>
      </c>
      <c r="BLO58" s="3972">
        <v>0</v>
      </c>
      <c r="BLP58" s="3973">
        <v>58</v>
      </c>
      <c r="BLQ58" s="3971">
        <v>0</v>
      </c>
      <c r="BLR58" s="3972">
        <v>0</v>
      </c>
      <c r="BLS58" s="3973">
        <v>13</v>
      </c>
      <c r="BLT58" s="3971">
        <v>0</v>
      </c>
      <c r="BLU58" s="3972">
        <v>0</v>
      </c>
      <c r="BLV58" s="3973">
        <v>14</v>
      </c>
      <c r="BLW58" s="3971">
        <v>0</v>
      </c>
      <c r="BLX58" s="3972">
        <v>0</v>
      </c>
      <c r="BLY58" s="3973">
        <v>42</v>
      </c>
      <c r="BLZ58" s="2782">
        <v>0</v>
      </c>
      <c r="BMA58" s="2773">
        <v>0</v>
      </c>
      <c r="BMB58" s="988">
        <v>65</v>
      </c>
      <c r="BMC58" s="2782">
        <v>4</v>
      </c>
      <c r="BMD58" s="2773">
        <v>28.985507246376812</v>
      </c>
      <c r="BME58" s="988">
        <v>1</v>
      </c>
      <c r="BMF58" s="2782">
        <v>0</v>
      </c>
      <c r="BMG58" s="2773">
        <v>0</v>
      </c>
      <c r="BMH58" s="988">
        <v>9</v>
      </c>
      <c r="BMI58" s="2782">
        <v>0</v>
      </c>
      <c r="BMJ58" s="2773">
        <v>0</v>
      </c>
      <c r="BMK58" s="988">
        <v>18</v>
      </c>
      <c r="BML58" s="2782">
        <v>0</v>
      </c>
      <c r="BMM58" s="2773">
        <v>0</v>
      </c>
      <c r="BMN58" s="988">
        <v>10</v>
      </c>
      <c r="BMO58" s="2782">
        <v>0</v>
      </c>
      <c r="BMP58" s="2773">
        <v>0</v>
      </c>
      <c r="BMQ58" s="988">
        <v>2</v>
      </c>
      <c r="BMR58" s="2782">
        <v>0</v>
      </c>
      <c r="BMS58" s="2773">
        <v>0</v>
      </c>
      <c r="BMT58" s="988">
        <v>66</v>
      </c>
      <c r="BMU58" s="2782">
        <v>7</v>
      </c>
      <c r="BMV58" s="2773">
        <v>50.724637681159422</v>
      </c>
      <c r="BMW58" s="988">
        <v>1</v>
      </c>
      <c r="BMX58" s="2782">
        <v>0</v>
      </c>
      <c r="BMY58" s="2773">
        <v>0</v>
      </c>
      <c r="BMZ58" s="988">
        <v>20</v>
      </c>
      <c r="BNA58" s="2782">
        <v>0</v>
      </c>
      <c r="BNB58" s="2773">
        <v>0</v>
      </c>
      <c r="BNC58" s="988">
        <v>28</v>
      </c>
      <c r="BND58" s="2782">
        <v>0</v>
      </c>
      <c r="BNE58" s="2773">
        <v>0</v>
      </c>
      <c r="BNF58" s="988">
        <v>4</v>
      </c>
      <c r="BNG58" s="2782">
        <v>1</v>
      </c>
      <c r="BNH58" s="2773">
        <v>7.2463768115942031</v>
      </c>
      <c r="BNI58" s="988">
        <v>1</v>
      </c>
      <c r="BNJ58" s="2782">
        <v>1</v>
      </c>
      <c r="BNK58" s="2773">
        <v>7.2463768115942031</v>
      </c>
      <c r="BNL58" s="988">
        <v>1</v>
      </c>
      <c r="BNM58" s="2782">
        <v>0</v>
      </c>
      <c r="BNN58" s="2773">
        <v>0</v>
      </c>
      <c r="BNO58" s="988">
        <v>5</v>
      </c>
      <c r="BNQ58" s="729">
        <v>2</v>
      </c>
      <c r="BNR58" s="729">
        <v>0</v>
      </c>
      <c r="BNS58" s="729">
        <v>146</v>
      </c>
      <c r="BNT58" s="729">
        <v>13.698630136986301</v>
      </c>
      <c r="BNU58" s="729">
        <v>0</v>
      </c>
      <c r="BNV58" s="4113">
        <v>5</v>
      </c>
      <c r="BNW58" s="4113">
        <v>1</v>
      </c>
    </row>
    <row r="59" spans="1:1739" ht="13" x14ac:dyDescent="0.2">
      <c r="A59" s="696" t="s">
        <v>1805</v>
      </c>
      <c r="B59" s="697" t="s">
        <v>1806</v>
      </c>
      <c r="C59" s="697" t="s">
        <v>1646</v>
      </c>
      <c r="D59" s="697" t="s">
        <v>1646</v>
      </c>
      <c r="E59" s="697" t="s">
        <v>1733</v>
      </c>
      <c r="F59" s="698" t="s">
        <v>1807</v>
      </c>
      <c r="G59" s="699" t="s">
        <v>1918</v>
      </c>
      <c r="H59" s="700">
        <v>78</v>
      </c>
      <c r="I59" s="703">
        <v>7.22</v>
      </c>
      <c r="J59" s="699">
        <f t="shared" si="8"/>
        <v>35</v>
      </c>
      <c r="K59" s="702">
        <v>46</v>
      </c>
      <c r="L59" s="703">
        <v>6.73</v>
      </c>
      <c r="M59" s="710">
        <f t="shared" si="9"/>
        <v>73</v>
      </c>
      <c r="N59" s="712">
        <f t="shared" si="10"/>
        <v>-0.48999999999999932</v>
      </c>
      <c r="O59" s="702">
        <v>32</v>
      </c>
      <c r="P59" s="703">
        <v>7.03</v>
      </c>
      <c r="Q59" s="710">
        <f t="shared" si="11"/>
        <v>61</v>
      </c>
      <c r="R59" s="712">
        <f t="shared" si="12"/>
        <v>0.29999999999999982</v>
      </c>
      <c r="S59" s="702">
        <v>35</v>
      </c>
      <c r="T59" s="703">
        <v>6.31</v>
      </c>
      <c r="U59" s="699">
        <f t="shared" si="100"/>
        <v>24</v>
      </c>
      <c r="V59" s="702">
        <v>42</v>
      </c>
      <c r="W59" s="703">
        <v>6.48</v>
      </c>
      <c r="X59" s="710">
        <f t="shared" si="0"/>
        <v>5</v>
      </c>
      <c r="Y59" s="712">
        <f t="shared" si="13"/>
        <v>0.17000000000000082</v>
      </c>
      <c r="Z59" s="702">
        <v>37</v>
      </c>
      <c r="AA59" s="703">
        <v>5.4864864864864868</v>
      </c>
      <c r="AB59" s="710">
        <f t="shared" si="101"/>
        <v>77</v>
      </c>
      <c r="AC59" s="712">
        <f t="shared" si="14"/>
        <v>-0.99351351351351358</v>
      </c>
      <c r="AD59" s="706">
        <v>30</v>
      </c>
      <c r="AE59" s="701">
        <v>5.5333333333333332</v>
      </c>
      <c r="AF59" s="702">
        <v>7</v>
      </c>
      <c r="AG59" s="704">
        <v>5.2857142857142856</v>
      </c>
      <c r="AH59" s="705">
        <f t="shared" si="102"/>
        <v>74</v>
      </c>
      <c r="AI59" s="707">
        <v>18</v>
      </c>
      <c r="AJ59" s="704">
        <v>5.4444444444444446</v>
      </c>
      <c r="AK59" s="705">
        <f t="shared" si="103"/>
        <v>76</v>
      </c>
      <c r="AL59" s="702">
        <v>12</v>
      </c>
      <c r="AM59" s="704">
        <v>5.666666666666667</v>
      </c>
      <c r="AN59" s="1595">
        <f t="shared" si="104"/>
        <v>45</v>
      </c>
      <c r="AO59" s="4086"/>
      <c r="AP59" s="717">
        <v>82.6</v>
      </c>
      <c r="AQ59" s="705">
        <v>8</v>
      </c>
      <c r="AR59" s="709">
        <v>86.6</v>
      </c>
      <c r="AS59" s="705">
        <v>5</v>
      </c>
      <c r="AT59" s="709">
        <v>-1.6000000000000085</v>
      </c>
      <c r="AU59" s="701">
        <v>9.9999999999994316E-2</v>
      </c>
      <c r="AV59" s="702">
        <v>50</v>
      </c>
      <c r="AW59" s="715">
        <f t="shared" si="15"/>
        <v>63</v>
      </c>
      <c r="AX59" s="710">
        <v>60</v>
      </c>
      <c r="AY59" s="715">
        <f t="shared" si="16"/>
        <v>51</v>
      </c>
      <c r="AZ59" s="702">
        <v>30</v>
      </c>
      <c r="BA59" s="711">
        <f t="shared" si="105"/>
        <v>77</v>
      </c>
      <c r="BB59" s="702">
        <v>240</v>
      </c>
      <c r="BC59" s="726">
        <v>33</v>
      </c>
      <c r="BD59" s="702">
        <v>31</v>
      </c>
      <c r="BE59" s="703">
        <v>25.806451612903224</v>
      </c>
      <c r="BF59" s="705">
        <f t="shared" si="17"/>
        <v>50</v>
      </c>
      <c r="BG59" s="702">
        <v>32</v>
      </c>
      <c r="BH59" s="703">
        <v>12.5</v>
      </c>
      <c r="BI59" s="705">
        <f t="shared" si="18"/>
        <v>28</v>
      </c>
      <c r="BJ59" s="702">
        <v>31</v>
      </c>
      <c r="BK59" s="703">
        <v>51.612903225806448</v>
      </c>
      <c r="BL59" s="705">
        <f t="shared" si="19"/>
        <v>56</v>
      </c>
      <c r="BM59" s="702">
        <v>32</v>
      </c>
      <c r="BN59" s="703">
        <v>12.5</v>
      </c>
      <c r="BO59" s="705">
        <v>9</v>
      </c>
      <c r="BP59" s="702">
        <v>32</v>
      </c>
      <c r="BQ59" s="703">
        <v>0</v>
      </c>
      <c r="BR59" s="705">
        <v>1</v>
      </c>
      <c r="BS59" s="702">
        <v>32</v>
      </c>
      <c r="BT59" s="703">
        <v>25</v>
      </c>
      <c r="BU59" s="705">
        <v>7</v>
      </c>
      <c r="BV59" s="702">
        <v>7</v>
      </c>
      <c r="BW59" s="703">
        <v>42.857142857142854</v>
      </c>
      <c r="BX59" s="705">
        <f t="shared" si="20"/>
        <v>4</v>
      </c>
      <c r="BY59" s="702">
        <v>7</v>
      </c>
      <c r="BZ59" s="703">
        <v>85.714285714285708</v>
      </c>
      <c r="CA59" s="705">
        <f t="shared" si="21"/>
        <v>69</v>
      </c>
      <c r="CB59" s="702">
        <v>7</v>
      </c>
      <c r="CC59" s="703">
        <v>28.571428571428569</v>
      </c>
      <c r="CD59" s="705">
        <f t="shared" si="22"/>
        <v>1</v>
      </c>
      <c r="CE59" s="702">
        <v>7</v>
      </c>
      <c r="CF59" s="703">
        <v>14.285714285714285</v>
      </c>
      <c r="CG59" s="705">
        <v>3</v>
      </c>
      <c r="CH59" s="702">
        <v>0</v>
      </c>
      <c r="CI59" s="850" t="s">
        <v>1700</v>
      </c>
      <c r="CJ59" s="705" t="str">
        <f t="shared" si="106"/>
        <v>-</v>
      </c>
      <c r="CK59" s="702">
        <v>7</v>
      </c>
      <c r="CL59" s="703">
        <v>14.285714285714285</v>
      </c>
      <c r="CM59" s="705">
        <f t="shared" si="23"/>
        <v>3</v>
      </c>
      <c r="CN59" s="709">
        <v>13.5</v>
      </c>
      <c r="CO59" s="726">
        <v>28</v>
      </c>
      <c r="CP59" s="703">
        <v>1.3</v>
      </c>
      <c r="CQ59" s="703">
        <v>6.1999999999999993</v>
      </c>
      <c r="CR59" s="704">
        <v>6</v>
      </c>
      <c r="CS59" s="709">
        <v>11.3</v>
      </c>
      <c r="CT59" s="701">
        <v>12.4</v>
      </c>
      <c r="CU59" s="712">
        <v>19.7</v>
      </c>
      <c r="CV59" s="729">
        <f t="shared" si="24"/>
        <v>71</v>
      </c>
      <c r="CW59" s="712">
        <v>1.7</v>
      </c>
      <c r="CX59" s="712">
        <v>7.9</v>
      </c>
      <c r="CY59" s="712">
        <v>10.200000000000001</v>
      </c>
      <c r="CZ59" s="714">
        <v>28</v>
      </c>
      <c r="DA59" s="985">
        <v>87.1</v>
      </c>
      <c r="DB59" s="729">
        <v>6</v>
      </c>
      <c r="DC59" s="715">
        <v>5</v>
      </c>
      <c r="DD59" s="985">
        <v>82.2</v>
      </c>
      <c r="DE59" s="729">
        <v>64</v>
      </c>
      <c r="DF59" s="715">
        <v>17</v>
      </c>
      <c r="DG59" s="712">
        <v>87.8</v>
      </c>
      <c r="DH59" s="729">
        <v>7</v>
      </c>
      <c r="DI59" s="715">
        <v>6</v>
      </c>
      <c r="DJ59" s="712">
        <v>89</v>
      </c>
      <c r="DK59" s="729">
        <v>3</v>
      </c>
      <c r="DL59" s="716">
        <v>25</v>
      </c>
      <c r="DM59" s="710">
        <v>49</v>
      </c>
      <c r="DN59" s="715">
        <v>4</v>
      </c>
      <c r="DO59" s="717">
        <v>75</v>
      </c>
      <c r="DP59" s="710">
        <v>45</v>
      </c>
      <c r="DQ59" s="703">
        <v>0</v>
      </c>
      <c r="DR59" s="705">
        <v>18</v>
      </c>
      <c r="DS59" s="709" t="s">
        <v>31</v>
      </c>
      <c r="DT59" s="721" t="s">
        <v>31</v>
      </c>
      <c r="DU59" s="703">
        <v>0</v>
      </c>
      <c r="DV59" s="705">
        <v>17</v>
      </c>
      <c r="DW59" s="718">
        <v>75</v>
      </c>
      <c r="DX59" s="705">
        <v>19</v>
      </c>
      <c r="DY59" s="703">
        <v>0</v>
      </c>
      <c r="DZ59" s="705">
        <v>53</v>
      </c>
      <c r="EA59" s="702">
        <v>30</v>
      </c>
      <c r="EB59" s="719">
        <v>73.333333333333329</v>
      </c>
      <c r="EC59" s="705">
        <f t="shared" si="1"/>
        <v>48</v>
      </c>
      <c r="ED59" s="702">
        <v>7</v>
      </c>
      <c r="EE59" s="719">
        <v>57.142857142857139</v>
      </c>
      <c r="EF59" s="705">
        <v>13</v>
      </c>
      <c r="EG59" s="702">
        <v>30</v>
      </c>
      <c r="EH59" s="720">
        <v>63.333333333333329</v>
      </c>
      <c r="EI59" s="705">
        <v>21</v>
      </c>
      <c r="EJ59" s="768">
        <v>25</v>
      </c>
      <c r="EK59" s="3956">
        <v>0.625</v>
      </c>
      <c r="EL59" s="3957">
        <v>62</v>
      </c>
      <c r="EM59" s="3958">
        <v>16</v>
      </c>
      <c r="EN59" s="770">
        <v>13</v>
      </c>
      <c r="EO59" s="768">
        <v>20</v>
      </c>
      <c r="EP59" s="1583">
        <v>0.5</v>
      </c>
      <c r="EQ59" s="2356">
        <v>75</v>
      </c>
      <c r="ER59" s="3958">
        <v>10</v>
      </c>
      <c r="ES59" s="770">
        <v>69</v>
      </c>
      <c r="ET59" s="768">
        <v>23</v>
      </c>
      <c r="EU59" s="1583">
        <v>1</v>
      </c>
      <c r="EV59" s="2356">
        <v>24</v>
      </c>
      <c r="EW59" s="3958">
        <v>17.391304347826086</v>
      </c>
      <c r="EX59" s="770">
        <v>49</v>
      </c>
      <c r="EY59" s="3974">
        <v>22</v>
      </c>
      <c r="EZ59" s="1583">
        <v>0.5</v>
      </c>
      <c r="FA59" s="2356">
        <v>54</v>
      </c>
      <c r="FB59" s="3966">
        <v>9.0909090909090917</v>
      </c>
      <c r="FC59" s="3975">
        <v>13</v>
      </c>
      <c r="FD59" s="768">
        <v>22</v>
      </c>
      <c r="FE59" s="3957">
        <v>1</v>
      </c>
      <c r="FF59" s="3957">
        <v>31</v>
      </c>
      <c r="FG59" s="3958">
        <v>4.5454545454545459</v>
      </c>
      <c r="FH59" s="770">
        <v>51</v>
      </c>
      <c r="FI59" s="3965">
        <v>25</v>
      </c>
      <c r="FJ59" s="3957" t="s">
        <v>1700</v>
      </c>
      <c r="FK59" s="3957">
        <v>61</v>
      </c>
      <c r="FL59" s="3966">
        <v>0</v>
      </c>
      <c r="FM59" s="3965">
        <v>61</v>
      </c>
      <c r="FN59" s="768">
        <v>27</v>
      </c>
      <c r="FO59" s="3957">
        <v>0.5</v>
      </c>
      <c r="FP59" s="3957">
        <v>51</v>
      </c>
      <c r="FQ59" s="3958">
        <v>18.518518518518519</v>
      </c>
      <c r="FR59" s="770">
        <v>3</v>
      </c>
      <c r="FS59" s="768">
        <v>28</v>
      </c>
      <c r="FT59" s="3957">
        <v>2.8666666666666667</v>
      </c>
      <c r="FU59" s="3957">
        <v>59</v>
      </c>
      <c r="FV59" s="3958">
        <v>53.571428571428569</v>
      </c>
      <c r="FW59" s="770">
        <v>3</v>
      </c>
      <c r="FX59" s="714">
        <v>7</v>
      </c>
      <c r="FY59" s="725">
        <v>28.571428571428569</v>
      </c>
      <c r="FZ59" s="715">
        <v>9</v>
      </c>
      <c r="GA59" s="702">
        <v>4</v>
      </c>
      <c r="GB59" s="727">
        <v>0</v>
      </c>
      <c r="GC59" s="726">
        <v>62</v>
      </c>
      <c r="GD59" s="720">
        <v>0</v>
      </c>
      <c r="GE59" s="705">
        <v>62</v>
      </c>
      <c r="GF59" s="702">
        <v>4</v>
      </c>
      <c r="GG59" s="712">
        <v>0</v>
      </c>
      <c r="GH59" s="729">
        <v>62</v>
      </c>
      <c r="GI59" s="720">
        <v>0</v>
      </c>
      <c r="GJ59" s="705">
        <v>62</v>
      </c>
      <c r="GK59" s="702">
        <v>4</v>
      </c>
      <c r="GL59" s="712">
        <v>0</v>
      </c>
      <c r="GM59" s="729">
        <v>66</v>
      </c>
      <c r="GN59" s="720">
        <v>0</v>
      </c>
      <c r="GO59" s="705">
        <v>66</v>
      </c>
      <c r="GP59" s="702">
        <v>4</v>
      </c>
      <c r="GQ59" s="712">
        <v>0</v>
      </c>
      <c r="GR59" s="729">
        <v>56</v>
      </c>
      <c r="GS59" s="720">
        <v>0</v>
      </c>
      <c r="GT59" s="705">
        <v>56</v>
      </c>
      <c r="GU59" s="702">
        <v>6</v>
      </c>
      <c r="GV59" s="726">
        <v>1</v>
      </c>
      <c r="GW59" s="726">
        <v>59</v>
      </c>
      <c r="GX59" s="720">
        <v>33.333333333333329</v>
      </c>
      <c r="GY59" s="705">
        <v>2</v>
      </c>
      <c r="GZ59" s="702">
        <v>5</v>
      </c>
      <c r="HA59" s="726">
        <v>0</v>
      </c>
      <c r="HB59" s="726">
        <v>44</v>
      </c>
      <c r="HC59" s="720">
        <v>0</v>
      </c>
      <c r="HD59" s="705">
        <v>44</v>
      </c>
      <c r="HE59" s="702">
        <v>4</v>
      </c>
      <c r="HF59" s="726">
        <v>0</v>
      </c>
      <c r="HG59" s="726">
        <v>47</v>
      </c>
      <c r="HH59" s="720">
        <v>0</v>
      </c>
      <c r="HI59" s="705">
        <v>47</v>
      </c>
      <c r="HJ59" s="702">
        <v>4</v>
      </c>
      <c r="HK59" s="726">
        <v>0</v>
      </c>
      <c r="HL59" s="726">
        <v>56</v>
      </c>
      <c r="HM59" s="720">
        <v>0</v>
      </c>
      <c r="HN59" s="705">
        <v>56</v>
      </c>
      <c r="HO59" s="709">
        <v>37.5</v>
      </c>
      <c r="HP59" s="703">
        <v>12.5</v>
      </c>
      <c r="HQ59" s="703">
        <v>87.5</v>
      </c>
      <c r="HR59" s="703">
        <v>25</v>
      </c>
      <c r="HS59" s="1299">
        <v>0</v>
      </c>
      <c r="HT59" s="1299">
        <v>0</v>
      </c>
      <c r="HU59" s="1299">
        <v>75</v>
      </c>
      <c r="HV59" s="1299">
        <v>0</v>
      </c>
      <c r="HW59" s="1299">
        <v>100</v>
      </c>
      <c r="HX59" s="1300">
        <v>8</v>
      </c>
      <c r="HY59" s="709">
        <v>21.111111111111111</v>
      </c>
      <c r="HZ59" s="709">
        <v>2.2222222222222223</v>
      </c>
      <c r="IA59" s="709">
        <v>77.777777777777786</v>
      </c>
      <c r="IB59" s="709">
        <v>25.555555555555554</v>
      </c>
      <c r="IC59" s="709">
        <v>4.4444444444444446</v>
      </c>
      <c r="ID59" s="709">
        <v>20</v>
      </c>
      <c r="IE59" s="709">
        <v>51.111111111111107</v>
      </c>
      <c r="IF59" s="709">
        <v>1.1111111111111112</v>
      </c>
      <c r="IG59" s="709">
        <v>77.777777777777786</v>
      </c>
      <c r="IH59" s="1300">
        <v>90</v>
      </c>
      <c r="II59" s="1265" t="s">
        <v>31</v>
      </c>
      <c r="IJ59" s="1266" t="s">
        <v>31</v>
      </c>
      <c r="IK59" s="1266" t="s">
        <v>31</v>
      </c>
      <c r="IL59" s="1266" t="s">
        <v>31</v>
      </c>
      <c r="IM59" s="1266" t="s">
        <v>31</v>
      </c>
      <c r="IN59" s="1266" t="s">
        <v>31</v>
      </c>
      <c r="IO59" s="1266" t="s">
        <v>31</v>
      </c>
      <c r="IP59" s="1266" t="s">
        <v>81</v>
      </c>
      <c r="IQ59" s="1267" t="s">
        <v>81</v>
      </c>
      <c r="IR59" s="1268" t="s">
        <v>31</v>
      </c>
      <c r="IS59" s="1269" t="s">
        <v>31</v>
      </c>
      <c r="IT59" s="1269" t="s">
        <v>31</v>
      </c>
      <c r="IU59" s="1269" t="s">
        <v>31</v>
      </c>
      <c r="IV59" s="1269" t="s">
        <v>31</v>
      </c>
      <c r="IW59" s="1269" t="s">
        <v>31</v>
      </c>
      <c r="IX59" s="1269" t="s">
        <v>31</v>
      </c>
      <c r="IY59" s="1269" t="s">
        <v>81</v>
      </c>
      <c r="IZ59" s="1267" t="s">
        <v>81</v>
      </c>
      <c r="JA59" s="1268" t="s">
        <v>31</v>
      </c>
      <c r="JB59" s="1269" t="s">
        <v>31</v>
      </c>
      <c r="JC59" s="1269" t="s">
        <v>31</v>
      </c>
      <c r="JD59" s="1269" t="s">
        <v>31</v>
      </c>
      <c r="JE59" s="1269" t="s">
        <v>31</v>
      </c>
      <c r="JF59" s="1269" t="s">
        <v>31</v>
      </c>
      <c r="JG59" s="1269" t="s">
        <v>31</v>
      </c>
      <c r="JH59" s="1269" t="s">
        <v>81</v>
      </c>
      <c r="JI59" s="1270" t="s">
        <v>81</v>
      </c>
      <c r="JJ59" s="1268" t="s">
        <v>31</v>
      </c>
      <c r="JK59" s="1269" t="s">
        <v>31</v>
      </c>
      <c r="JL59" s="1269" t="s">
        <v>31</v>
      </c>
      <c r="JM59" s="1269" t="s">
        <v>31</v>
      </c>
      <c r="JN59" s="1269" t="s">
        <v>31</v>
      </c>
      <c r="JO59" s="1269" t="s">
        <v>31</v>
      </c>
      <c r="JP59" s="1269" t="s">
        <v>31</v>
      </c>
      <c r="JQ59" s="1269" t="s">
        <v>31</v>
      </c>
      <c r="JR59" s="1270" t="s">
        <v>31</v>
      </c>
      <c r="JS59" s="1268" t="s">
        <v>31</v>
      </c>
      <c r="JT59" s="1269" t="s">
        <v>31</v>
      </c>
      <c r="JU59" s="1269" t="s">
        <v>31</v>
      </c>
      <c r="JV59" s="1269" t="s">
        <v>31</v>
      </c>
      <c r="JW59" s="1269" t="s">
        <v>31</v>
      </c>
      <c r="JX59" s="1269" t="s">
        <v>31</v>
      </c>
      <c r="JY59" s="1269" t="s">
        <v>31</v>
      </c>
      <c r="JZ59" s="1269" t="s">
        <v>31</v>
      </c>
      <c r="KA59" s="1270" t="s">
        <v>31</v>
      </c>
      <c r="KB59" s="1268" t="s">
        <v>31</v>
      </c>
      <c r="KC59" s="1269" t="s">
        <v>31</v>
      </c>
      <c r="KD59" s="1269" t="s">
        <v>31</v>
      </c>
      <c r="KE59" s="1269" t="s">
        <v>31</v>
      </c>
      <c r="KF59" s="1269" t="s">
        <v>31</v>
      </c>
      <c r="KG59" s="1269" t="s">
        <v>31</v>
      </c>
      <c r="KH59" s="1269" t="s">
        <v>31</v>
      </c>
      <c r="KI59" s="1269" t="s">
        <v>31</v>
      </c>
      <c r="KJ59" s="1270" t="s">
        <v>31</v>
      </c>
      <c r="KK59" s="718">
        <v>51.898734177215189</v>
      </c>
      <c r="KL59" s="705">
        <v>22</v>
      </c>
      <c r="KM59" s="718">
        <v>90</v>
      </c>
      <c r="KN59" s="705">
        <v>9</v>
      </c>
      <c r="KO59" s="1211">
        <v>0</v>
      </c>
      <c r="KP59" s="715">
        <v>74</v>
      </c>
      <c r="KQ59" s="725">
        <v>5.7262569832402237</v>
      </c>
      <c r="KR59" s="715">
        <v>8</v>
      </c>
      <c r="KS59" s="725">
        <v>16.061452513966483</v>
      </c>
      <c r="KT59" s="715">
        <v>30</v>
      </c>
      <c r="KU59" s="725">
        <v>38.132295719844358</v>
      </c>
      <c r="KV59" s="715">
        <v>1</v>
      </c>
      <c r="KW59" s="725">
        <v>16.034985422740526</v>
      </c>
      <c r="KX59" s="715">
        <v>11</v>
      </c>
      <c r="KY59" s="715">
        <v>15.764705882352942</v>
      </c>
      <c r="KZ59" s="715">
        <v>34</v>
      </c>
      <c r="LA59" s="728">
        <v>30</v>
      </c>
      <c r="LB59" s="729">
        <v>10</v>
      </c>
      <c r="LC59" s="729">
        <v>10</v>
      </c>
      <c r="LD59" s="729">
        <v>20</v>
      </c>
      <c r="LE59" s="729">
        <v>0</v>
      </c>
      <c r="LF59" s="730">
        <v>70</v>
      </c>
      <c r="LG59" s="734">
        <v>54</v>
      </c>
      <c r="LH59" s="728">
        <v>10</v>
      </c>
      <c r="LI59" s="729">
        <v>10</v>
      </c>
      <c r="LJ59" s="706">
        <v>20</v>
      </c>
      <c r="LK59" s="705">
        <v>1</v>
      </c>
      <c r="LL59" s="1372" t="s">
        <v>1632</v>
      </c>
      <c r="LM59" s="976" t="s">
        <v>1632</v>
      </c>
      <c r="LN59" s="976" t="s">
        <v>1632</v>
      </c>
      <c r="LO59" s="976" t="s">
        <v>1632</v>
      </c>
      <c r="LP59" s="729">
        <v>40</v>
      </c>
      <c r="LQ59" s="1023">
        <v>1</v>
      </c>
      <c r="LR59" s="1372" t="s">
        <v>1632</v>
      </c>
      <c r="LS59" s="976" t="s">
        <v>1632</v>
      </c>
      <c r="LT59" s="976" t="s">
        <v>1632</v>
      </c>
      <c r="LU59" s="976" t="s">
        <v>1625</v>
      </c>
      <c r="LV59" s="729">
        <v>30</v>
      </c>
      <c r="LW59" s="1023">
        <v>27</v>
      </c>
      <c r="LX59" s="1372" t="s">
        <v>1632</v>
      </c>
      <c r="LY59" s="976" t="s">
        <v>1632</v>
      </c>
      <c r="LZ59" s="976" t="s">
        <v>1625</v>
      </c>
      <c r="MA59" s="976" t="s">
        <v>1625</v>
      </c>
      <c r="MB59" s="729">
        <v>30</v>
      </c>
      <c r="MC59" s="1023">
        <v>46</v>
      </c>
      <c r="MD59" s="1372" t="s">
        <v>1632</v>
      </c>
      <c r="ME59" s="976" t="s">
        <v>1625</v>
      </c>
      <c r="MF59" s="976" t="s">
        <v>1632</v>
      </c>
      <c r="MG59" s="976" t="s">
        <v>1625</v>
      </c>
      <c r="MH59" s="729">
        <v>20</v>
      </c>
      <c r="MI59" s="1023">
        <v>54</v>
      </c>
      <c r="MJ59" s="1372" t="s">
        <v>1632</v>
      </c>
      <c r="MK59" s="976" t="s">
        <v>1632</v>
      </c>
      <c r="ML59" s="976" t="s">
        <v>1632</v>
      </c>
      <c r="MM59" s="976" t="s">
        <v>1632</v>
      </c>
      <c r="MN59" s="729">
        <v>40</v>
      </c>
      <c r="MO59" s="1023">
        <v>1</v>
      </c>
      <c r="MP59" s="1372" t="s">
        <v>1632</v>
      </c>
      <c r="MQ59" s="976" t="s">
        <v>1632</v>
      </c>
      <c r="MR59" s="976" t="s">
        <v>1625</v>
      </c>
      <c r="MS59" s="976" t="s">
        <v>1625</v>
      </c>
      <c r="MT59" s="729">
        <v>20</v>
      </c>
      <c r="MU59" s="1023">
        <v>36</v>
      </c>
      <c r="MV59" s="1372" t="s">
        <v>1632</v>
      </c>
      <c r="MW59" s="976" t="s">
        <v>1625</v>
      </c>
      <c r="MX59" s="976" t="s">
        <v>1625</v>
      </c>
      <c r="MY59" s="729">
        <v>15</v>
      </c>
      <c r="MZ59" s="1023">
        <v>32</v>
      </c>
      <c r="NA59" s="1372" t="s">
        <v>1632</v>
      </c>
      <c r="NB59" s="976" t="s">
        <v>1632</v>
      </c>
      <c r="NC59" s="976" t="s">
        <v>1625</v>
      </c>
      <c r="ND59" s="976" t="s">
        <v>1625</v>
      </c>
      <c r="NE59" s="729">
        <v>20</v>
      </c>
      <c r="NF59" s="1023">
        <v>46</v>
      </c>
      <c r="NG59" s="976" t="s">
        <v>1632</v>
      </c>
      <c r="NH59" s="976" t="s">
        <v>1632</v>
      </c>
      <c r="NI59" s="976" t="s">
        <v>1625</v>
      </c>
      <c r="NJ59" s="976" t="s">
        <v>1625</v>
      </c>
      <c r="NK59" s="729">
        <v>20</v>
      </c>
      <c r="NL59" s="1023">
        <v>26</v>
      </c>
      <c r="NM59" s="715">
        <v>0</v>
      </c>
      <c r="NN59" s="715">
        <f t="shared" si="2"/>
        <v>72</v>
      </c>
      <c r="NO59" s="714">
        <v>115</v>
      </c>
      <c r="NP59" s="715">
        <v>28</v>
      </c>
      <c r="NQ59" s="731">
        <v>256.1247216035635</v>
      </c>
      <c r="NR59" s="715">
        <v>8</v>
      </c>
      <c r="NS59" s="715">
        <v>115</v>
      </c>
      <c r="NT59" s="715">
        <v>28</v>
      </c>
      <c r="NU59" s="731">
        <v>256.1247216035635</v>
      </c>
      <c r="NV59" s="715">
        <v>8</v>
      </c>
      <c r="NW59" s="715">
        <v>0</v>
      </c>
      <c r="NX59" s="715">
        <v>57</v>
      </c>
      <c r="NY59" s="725">
        <v>0</v>
      </c>
      <c r="NZ59" s="715">
        <v>57</v>
      </c>
      <c r="OA59" s="1303">
        <v>7</v>
      </c>
      <c r="OB59" s="1995">
        <v>1.5590200445434299</v>
      </c>
      <c r="OC59" s="1303">
        <v>19</v>
      </c>
      <c r="OD59" s="1303">
        <v>1</v>
      </c>
      <c r="OE59" s="1995">
        <v>2.2271714922048997</v>
      </c>
      <c r="OF59" s="1303">
        <v>8</v>
      </c>
      <c r="OG59" s="1303">
        <v>7</v>
      </c>
      <c r="OH59" s="1995">
        <v>1.5590200445434299</v>
      </c>
      <c r="OI59" s="1303">
        <v>53</v>
      </c>
      <c r="OJ59" s="699">
        <v>1</v>
      </c>
      <c r="OK59" s="985">
        <v>2.2271714922048997</v>
      </c>
      <c r="OL59" s="1303">
        <v>45</v>
      </c>
      <c r="OM59" s="714">
        <v>0</v>
      </c>
      <c r="ON59" s="725">
        <v>0</v>
      </c>
      <c r="OO59" s="733">
        <v>73</v>
      </c>
      <c r="OP59" s="714" t="s">
        <v>31</v>
      </c>
      <c r="OQ59" s="731" t="s">
        <v>31</v>
      </c>
      <c r="OR59" s="733" t="str">
        <f t="shared" si="25"/>
        <v>-</v>
      </c>
      <c r="OS59" s="981">
        <v>34.899328859060404</v>
      </c>
      <c r="OT59" s="733">
        <v>33</v>
      </c>
      <c r="OU59" s="715">
        <v>21</v>
      </c>
      <c r="OV59" s="715">
        <v>25</v>
      </c>
      <c r="OW59" s="715">
        <v>15</v>
      </c>
      <c r="OX59" s="715">
        <v>7</v>
      </c>
      <c r="OY59" s="715">
        <v>4</v>
      </c>
      <c r="OZ59" s="715">
        <v>20</v>
      </c>
      <c r="PA59" s="715">
        <v>44</v>
      </c>
      <c r="PB59" s="715">
        <v>6</v>
      </c>
      <c r="PC59" s="715">
        <v>9</v>
      </c>
      <c r="PD59" s="715">
        <v>32</v>
      </c>
      <c r="PE59" s="715">
        <v>17</v>
      </c>
      <c r="PF59" s="715">
        <v>30</v>
      </c>
      <c r="PG59" s="715">
        <v>1</v>
      </c>
      <c r="PH59" s="715">
        <v>1</v>
      </c>
      <c r="PI59" s="715">
        <v>10</v>
      </c>
      <c r="PJ59" s="715">
        <v>17</v>
      </c>
      <c r="PK59" s="715">
        <v>44</v>
      </c>
      <c r="PL59" s="715">
        <v>66</v>
      </c>
      <c r="PM59" s="714">
        <v>31.818181818181817</v>
      </c>
      <c r="PN59" s="715">
        <v>71</v>
      </c>
      <c r="PO59" s="715">
        <v>37.878787878787875</v>
      </c>
      <c r="PP59" s="715">
        <v>69</v>
      </c>
      <c r="PQ59" s="715">
        <v>22.727272727272727</v>
      </c>
      <c r="PR59" s="715">
        <v>56</v>
      </c>
      <c r="PS59" s="715">
        <v>10.606060606060606</v>
      </c>
      <c r="PT59" s="715">
        <v>16</v>
      </c>
      <c r="PU59" s="715">
        <v>6.0606060606060606</v>
      </c>
      <c r="PV59" s="715">
        <v>70</v>
      </c>
      <c r="PW59" s="715">
        <v>30.303030303030305</v>
      </c>
      <c r="PX59" s="715">
        <v>47</v>
      </c>
      <c r="PY59" s="715">
        <v>66.666666666666657</v>
      </c>
      <c r="PZ59" s="715">
        <v>23</v>
      </c>
      <c r="QA59" s="715">
        <v>9.0909090909090917</v>
      </c>
      <c r="QB59" s="715">
        <v>64</v>
      </c>
      <c r="QC59" s="715">
        <v>13.636363636363635</v>
      </c>
      <c r="QD59" s="715">
        <v>74</v>
      </c>
      <c r="QE59" s="715">
        <v>48.484848484848484</v>
      </c>
      <c r="QF59" s="715">
        <v>39</v>
      </c>
      <c r="QG59" s="715">
        <v>25.757575757575758</v>
      </c>
      <c r="QH59" s="715">
        <v>65</v>
      </c>
      <c r="QI59" s="715">
        <v>45.454545454545453</v>
      </c>
      <c r="QJ59" s="715">
        <v>9</v>
      </c>
      <c r="QK59" s="715">
        <v>1.5151515151515151</v>
      </c>
      <c r="QL59" s="715">
        <v>16</v>
      </c>
      <c r="QM59" s="715">
        <v>1.5151515151515151</v>
      </c>
      <c r="QN59" s="715">
        <v>47</v>
      </c>
      <c r="QO59" s="715">
        <v>15.151515151515152</v>
      </c>
      <c r="QP59" s="715">
        <v>3</v>
      </c>
      <c r="QQ59" s="715">
        <v>25.757575757575758</v>
      </c>
      <c r="QR59" s="715">
        <v>36</v>
      </c>
      <c r="QS59" s="715">
        <v>66.666666666666657</v>
      </c>
      <c r="QT59" s="715">
        <v>65</v>
      </c>
      <c r="QU59" s="714">
        <v>0</v>
      </c>
      <c r="QV59" s="715">
        <v>0</v>
      </c>
      <c r="QW59" s="715">
        <v>0</v>
      </c>
      <c r="QX59" s="715">
        <v>0</v>
      </c>
      <c r="QY59" s="715">
        <v>0</v>
      </c>
      <c r="QZ59" s="715">
        <v>0</v>
      </c>
      <c r="RA59" s="715">
        <v>0</v>
      </c>
      <c r="RB59" s="715">
        <v>0</v>
      </c>
      <c r="RC59" s="715">
        <v>0</v>
      </c>
      <c r="RD59" s="715">
        <v>0</v>
      </c>
      <c r="RE59" s="715">
        <v>0</v>
      </c>
      <c r="RF59" s="715">
        <v>0</v>
      </c>
      <c r="RG59" s="715">
        <v>0</v>
      </c>
      <c r="RH59" s="715">
        <v>0</v>
      </c>
      <c r="RI59" s="715">
        <v>0</v>
      </c>
      <c r="RJ59" s="715">
        <v>0</v>
      </c>
      <c r="RK59" s="715">
        <v>0</v>
      </c>
      <c r="RL59" s="715">
        <v>0</v>
      </c>
      <c r="RM59" s="714" t="s">
        <v>31</v>
      </c>
      <c r="RN59" s="715" t="s">
        <v>31</v>
      </c>
      <c r="RO59" s="715" t="s">
        <v>31</v>
      </c>
      <c r="RP59" s="715" t="s">
        <v>31</v>
      </c>
      <c r="RQ59" s="715" t="s">
        <v>31</v>
      </c>
      <c r="RR59" s="715" t="s">
        <v>31</v>
      </c>
      <c r="RS59" s="715" t="s">
        <v>31</v>
      </c>
      <c r="RT59" s="715" t="s">
        <v>31</v>
      </c>
      <c r="RU59" s="715" t="s">
        <v>31</v>
      </c>
      <c r="RV59" s="715" t="s">
        <v>31</v>
      </c>
      <c r="RW59" s="715" t="s">
        <v>31</v>
      </c>
      <c r="RX59" s="715" t="s">
        <v>31</v>
      </c>
      <c r="RY59" s="715" t="s">
        <v>31</v>
      </c>
      <c r="RZ59" s="715" t="s">
        <v>31</v>
      </c>
      <c r="SA59" s="715" t="s">
        <v>31</v>
      </c>
      <c r="SB59" s="715" t="s">
        <v>31</v>
      </c>
      <c r="SC59" s="715" t="s">
        <v>31</v>
      </c>
      <c r="SD59" s="715" t="s">
        <v>31</v>
      </c>
      <c r="SE59" s="715" t="s">
        <v>31</v>
      </c>
      <c r="SF59" s="715" t="s">
        <v>31</v>
      </c>
      <c r="SG59" s="715" t="s">
        <v>31</v>
      </c>
      <c r="SH59" s="715" t="s">
        <v>31</v>
      </c>
      <c r="SI59" s="715" t="s">
        <v>31</v>
      </c>
      <c r="SJ59" s="715" t="s">
        <v>31</v>
      </c>
      <c r="SK59" s="715" t="s">
        <v>31</v>
      </c>
      <c r="SL59" s="715" t="s">
        <v>31</v>
      </c>
      <c r="SM59" s="715" t="s">
        <v>31</v>
      </c>
      <c r="SN59" s="715" t="s">
        <v>31</v>
      </c>
      <c r="SO59" s="715" t="s">
        <v>31</v>
      </c>
      <c r="SP59" s="715" t="s">
        <v>31</v>
      </c>
      <c r="SQ59" s="715" t="s">
        <v>31</v>
      </c>
      <c r="SR59" s="715" t="s">
        <v>31</v>
      </c>
      <c r="SS59" s="715" t="s">
        <v>31</v>
      </c>
      <c r="ST59" s="733" t="s">
        <v>31</v>
      </c>
      <c r="SU59" s="4108" t="s">
        <v>8302</v>
      </c>
      <c r="SV59" s="1355" t="s">
        <v>8306</v>
      </c>
      <c r="SW59" s="1355" t="s">
        <v>3502</v>
      </c>
      <c r="SX59" s="4109" t="s">
        <v>31</v>
      </c>
      <c r="SY59" s="1355" t="s">
        <v>31</v>
      </c>
      <c r="SZ59" s="2074">
        <v>0</v>
      </c>
      <c r="TA59" s="1995">
        <v>0</v>
      </c>
      <c r="TB59" s="3967">
        <v>0</v>
      </c>
      <c r="TC59" s="1303">
        <v>52</v>
      </c>
      <c r="TD59" s="2074">
        <v>0</v>
      </c>
      <c r="TE59" s="1995" t="s">
        <v>31</v>
      </c>
      <c r="TF59" s="3967" t="s">
        <v>31</v>
      </c>
      <c r="TG59" s="1303" t="s">
        <v>31</v>
      </c>
      <c r="TH59" s="2074">
        <v>0</v>
      </c>
      <c r="TI59" s="1995">
        <v>0</v>
      </c>
      <c r="TJ59" s="3967">
        <v>0</v>
      </c>
      <c r="TK59" s="1303">
        <v>6</v>
      </c>
      <c r="TL59" s="2074">
        <v>0</v>
      </c>
      <c r="TM59" s="1995" t="s">
        <v>31</v>
      </c>
      <c r="TN59" s="3967" t="s">
        <v>31</v>
      </c>
      <c r="TO59" s="1303" t="s">
        <v>31</v>
      </c>
      <c r="TP59" s="2074">
        <v>19</v>
      </c>
      <c r="TQ59" s="1995" t="s">
        <v>31</v>
      </c>
      <c r="TR59" s="3967" t="s">
        <v>31</v>
      </c>
      <c r="TS59" s="1303" t="s">
        <v>31</v>
      </c>
      <c r="TT59" s="2074">
        <v>0</v>
      </c>
      <c r="TU59" s="1995">
        <v>0</v>
      </c>
      <c r="TV59" s="3967">
        <v>0</v>
      </c>
      <c r="TW59" s="1303">
        <v>2</v>
      </c>
      <c r="TX59" s="2074">
        <v>3</v>
      </c>
      <c r="TY59" s="1995">
        <v>0</v>
      </c>
      <c r="TZ59" s="3967">
        <v>0</v>
      </c>
      <c r="UA59" s="1303">
        <v>53</v>
      </c>
      <c r="UB59" s="2074">
        <v>12</v>
      </c>
      <c r="UC59" s="1995" t="s">
        <v>31</v>
      </c>
      <c r="UD59" s="3967" t="s">
        <v>31</v>
      </c>
      <c r="UE59" s="1303" t="s">
        <v>31</v>
      </c>
      <c r="UF59" s="2074">
        <v>0</v>
      </c>
      <c r="UG59" s="1995" t="s">
        <v>31</v>
      </c>
      <c r="UH59" s="3967" t="s">
        <v>31</v>
      </c>
      <c r="UI59" s="1303" t="s">
        <v>31</v>
      </c>
      <c r="UJ59" s="2074">
        <v>0</v>
      </c>
      <c r="UK59" s="1995">
        <v>0</v>
      </c>
      <c r="UL59" s="3967">
        <v>0</v>
      </c>
      <c r="UM59" s="1303">
        <v>22</v>
      </c>
      <c r="UN59" s="2074">
        <v>0</v>
      </c>
      <c r="UO59" s="1995">
        <v>0</v>
      </c>
      <c r="UP59" s="3967">
        <v>0</v>
      </c>
      <c r="UQ59" s="1303">
        <v>3</v>
      </c>
      <c r="UR59" s="2074">
        <v>32</v>
      </c>
      <c r="US59" s="1995" t="s">
        <v>31</v>
      </c>
      <c r="UT59" s="3967" t="s">
        <v>31</v>
      </c>
      <c r="UU59" s="1303" t="s">
        <v>31</v>
      </c>
      <c r="UV59" s="2074">
        <v>9</v>
      </c>
      <c r="UW59" s="1995" t="s">
        <v>31</v>
      </c>
      <c r="UX59" s="3967" t="s">
        <v>31</v>
      </c>
      <c r="UY59" s="1303" t="s">
        <v>31</v>
      </c>
      <c r="UZ59" s="2074">
        <v>0</v>
      </c>
      <c r="VA59" s="1995" t="s">
        <v>31</v>
      </c>
      <c r="VB59" s="3967" t="s">
        <v>31</v>
      </c>
      <c r="VC59" s="1303" t="s">
        <v>31</v>
      </c>
      <c r="VD59" s="2073">
        <v>0</v>
      </c>
      <c r="VE59" s="1303">
        <v>0</v>
      </c>
      <c r="VF59" s="1303">
        <v>0</v>
      </c>
      <c r="VG59" s="1303">
        <v>7</v>
      </c>
      <c r="VH59" s="1303">
        <v>0</v>
      </c>
      <c r="VI59" s="1303">
        <v>0</v>
      </c>
      <c r="VJ59" s="1303">
        <v>0</v>
      </c>
      <c r="VK59" s="1303">
        <v>4</v>
      </c>
      <c r="VL59" s="1303">
        <v>0</v>
      </c>
      <c r="VM59" s="1303">
        <v>0</v>
      </c>
      <c r="VN59" s="1303">
        <v>0</v>
      </c>
      <c r="VO59" s="1303">
        <v>9</v>
      </c>
      <c r="VP59" s="1303">
        <v>0</v>
      </c>
      <c r="VQ59" s="1303">
        <v>0</v>
      </c>
      <c r="VR59" s="1303">
        <v>0</v>
      </c>
      <c r="VS59" s="1303">
        <v>18</v>
      </c>
      <c r="VT59" s="1303">
        <v>0</v>
      </c>
      <c r="VU59" s="1303">
        <v>0</v>
      </c>
      <c r="VV59" s="1303">
        <v>0</v>
      </c>
      <c r="VW59" s="1303">
        <v>7</v>
      </c>
      <c r="VX59" s="1303">
        <v>0</v>
      </c>
      <c r="VY59" s="1303">
        <v>48</v>
      </c>
      <c r="VZ59" s="1303">
        <v>106.90423162583519</v>
      </c>
      <c r="WA59" s="1303">
        <v>1</v>
      </c>
      <c r="WB59" s="1303">
        <v>0</v>
      </c>
      <c r="WC59" s="1303">
        <v>0</v>
      </c>
      <c r="WD59" s="1303">
        <v>0</v>
      </c>
      <c r="WE59" s="1303">
        <v>15</v>
      </c>
      <c r="WF59" s="1303">
        <v>0</v>
      </c>
      <c r="WG59" s="1303">
        <v>0</v>
      </c>
      <c r="WH59" s="1303">
        <v>0</v>
      </c>
      <c r="WI59" s="1303">
        <v>6</v>
      </c>
      <c r="WJ59" s="1303">
        <v>0</v>
      </c>
      <c r="WK59" s="1303">
        <v>0</v>
      </c>
      <c r="WL59" s="1303">
        <v>0</v>
      </c>
      <c r="WM59" s="1303">
        <v>19</v>
      </c>
      <c r="WN59" s="1303">
        <v>0</v>
      </c>
      <c r="WO59" s="1303">
        <v>0</v>
      </c>
      <c r="WP59" s="1303">
        <v>0</v>
      </c>
      <c r="WQ59" s="1303">
        <v>16</v>
      </c>
      <c r="WR59" s="1303">
        <v>0</v>
      </c>
      <c r="WS59" s="1303">
        <v>12</v>
      </c>
      <c r="WT59" s="1303">
        <v>26.726057906458799</v>
      </c>
      <c r="WU59" s="1303">
        <v>2</v>
      </c>
      <c r="WV59" s="2150"/>
      <c r="WW59" s="712">
        <v>11.111111111111111</v>
      </c>
      <c r="WX59" s="712">
        <v>25</v>
      </c>
      <c r="WY59" s="712">
        <v>14.814814814814813</v>
      </c>
      <c r="WZ59" s="712">
        <v>22.727272727272727</v>
      </c>
      <c r="XA59" s="712">
        <v>21.739130434782609</v>
      </c>
      <c r="XB59" s="712">
        <v>6.25</v>
      </c>
      <c r="XC59" s="699">
        <v>15.384615384615385</v>
      </c>
      <c r="XD59" s="699">
        <v>29</v>
      </c>
      <c r="XE59" s="699">
        <v>19.090909090909093</v>
      </c>
      <c r="XF59" s="712">
        <v>16.666666666666664</v>
      </c>
      <c r="XG59" s="699">
        <v>14</v>
      </c>
      <c r="XH59" s="712">
        <v>5.5555555555555554</v>
      </c>
      <c r="XI59" s="712">
        <v>10</v>
      </c>
      <c r="XJ59" s="712" t="s">
        <v>31</v>
      </c>
      <c r="XK59" s="712" t="s">
        <v>31</v>
      </c>
      <c r="XL59" s="712" t="s">
        <v>31</v>
      </c>
      <c r="XM59" s="712" t="s">
        <v>31</v>
      </c>
      <c r="XN59" s="699">
        <v>15.384615384615385</v>
      </c>
      <c r="XO59" s="699">
        <v>25</v>
      </c>
      <c r="XP59" s="699">
        <v>2.7272727272727271</v>
      </c>
      <c r="XQ59" s="712">
        <v>3.5087719298245612</v>
      </c>
      <c r="XR59" s="699">
        <v>65</v>
      </c>
      <c r="XS59" s="712">
        <v>30.76923076923077</v>
      </c>
      <c r="XT59" s="699">
        <v>25</v>
      </c>
      <c r="XU59" s="699">
        <v>21.818181818181817</v>
      </c>
      <c r="XV59" s="985">
        <v>20.175438596491226</v>
      </c>
      <c r="XW59" s="699">
        <v>60</v>
      </c>
      <c r="XX59" s="699">
        <v>62.5</v>
      </c>
      <c r="XY59" s="699">
        <v>38.461538461538467</v>
      </c>
      <c r="XZ59" s="699">
        <v>1</v>
      </c>
      <c r="YA59" s="985">
        <v>70</v>
      </c>
      <c r="YB59" s="985">
        <v>62.280701754385973</v>
      </c>
      <c r="YC59" s="699">
        <v>17</v>
      </c>
      <c r="YD59" s="985">
        <v>31.25</v>
      </c>
      <c r="YE59" s="985">
        <v>30.76923076923077</v>
      </c>
      <c r="YF59" s="699">
        <v>64</v>
      </c>
      <c r="YG59" s="699">
        <v>5.4545454545454541</v>
      </c>
      <c r="YH59" s="699">
        <v>16.666666666666664</v>
      </c>
      <c r="YI59" s="699">
        <v>72</v>
      </c>
      <c r="YJ59" s="699" t="s">
        <v>31</v>
      </c>
      <c r="YK59" s="699" t="s">
        <v>31</v>
      </c>
      <c r="YL59" s="699" t="s">
        <v>31</v>
      </c>
      <c r="YM59" s="985">
        <v>2.7272727272727271</v>
      </c>
      <c r="YN59" s="985">
        <v>0.8771929824561403</v>
      </c>
      <c r="YO59" s="699">
        <v>8</v>
      </c>
      <c r="YP59" s="985">
        <v>0</v>
      </c>
      <c r="YQ59" s="985">
        <v>0</v>
      </c>
      <c r="YR59" s="699">
        <v>37</v>
      </c>
      <c r="YS59" s="712">
        <v>0</v>
      </c>
      <c r="YT59" s="985">
        <v>0</v>
      </c>
      <c r="YU59" s="699">
        <v>24</v>
      </c>
      <c r="YV59" s="982">
        <v>30</v>
      </c>
      <c r="YW59" s="725">
        <v>36.666666666666664</v>
      </c>
      <c r="YX59" s="699">
        <v>68</v>
      </c>
      <c r="YY59" s="699">
        <v>37</v>
      </c>
      <c r="YZ59" s="725">
        <v>62.162162162162161</v>
      </c>
      <c r="ZA59" s="699">
        <v>21</v>
      </c>
      <c r="ZB59" s="715">
        <v>25</v>
      </c>
      <c r="ZC59" s="725">
        <v>80</v>
      </c>
      <c r="ZD59" s="699">
        <v>30</v>
      </c>
      <c r="ZE59" s="982">
        <v>29</v>
      </c>
      <c r="ZF59" s="715">
        <v>17.241379310344829</v>
      </c>
      <c r="ZG59" s="699">
        <v>76</v>
      </c>
      <c r="ZH59" s="716">
        <v>0</v>
      </c>
      <c r="ZI59" s="712">
        <v>0</v>
      </c>
      <c r="ZJ59" s="699">
        <v>25</v>
      </c>
      <c r="ZK59" s="1363" t="s">
        <v>1627</v>
      </c>
      <c r="ZL59" s="712">
        <v>85.869565217391312</v>
      </c>
      <c r="ZM59" s="712">
        <v>95.402298850574709</v>
      </c>
      <c r="ZN59" s="699">
        <v>2</v>
      </c>
      <c r="ZO59" s="715">
        <v>87</v>
      </c>
      <c r="ZP59" s="709">
        <v>67.741935483870961</v>
      </c>
      <c r="ZQ59" s="703">
        <v>91.304347826086953</v>
      </c>
      <c r="ZR59" s="978">
        <v>2</v>
      </c>
      <c r="ZS59" s="705">
        <v>46</v>
      </c>
      <c r="ZT59" s="709">
        <v>93.333333333333329</v>
      </c>
      <c r="ZU59" s="703">
        <v>95</v>
      </c>
      <c r="ZV59" s="978">
        <v>4</v>
      </c>
      <c r="ZW59" s="4111">
        <v>20</v>
      </c>
      <c r="ZX59" s="709">
        <v>100</v>
      </c>
      <c r="ZY59" s="703">
        <v>91.666666666666657</v>
      </c>
      <c r="ZZ59" s="978">
        <v>1</v>
      </c>
      <c r="AAA59" s="4111">
        <v>12</v>
      </c>
      <c r="AAB59" s="709">
        <v>30.76923076923077</v>
      </c>
      <c r="AAC59" s="703">
        <v>85.714285714285708</v>
      </c>
      <c r="AAD59" s="978">
        <v>3</v>
      </c>
      <c r="AAE59" s="4111">
        <v>14</v>
      </c>
      <c r="AAF59" s="983">
        <v>97.5</v>
      </c>
      <c r="AAG59" s="715">
        <v>100</v>
      </c>
      <c r="AAH59" s="715">
        <v>1</v>
      </c>
      <c r="AAI59" s="733">
        <v>33</v>
      </c>
      <c r="AAJ59" s="709">
        <v>226.5</v>
      </c>
      <c r="AAK59" s="978">
        <v>56</v>
      </c>
      <c r="AAL59" s="703">
        <v>113.3</v>
      </c>
      <c r="AAM59" s="978">
        <v>77</v>
      </c>
      <c r="AAN59" s="703">
        <v>0</v>
      </c>
      <c r="AAO59" s="978">
        <f t="shared" si="26"/>
        <v>31</v>
      </c>
      <c r="AAP59" s="703">
        <v>0</v>
      </c>
      <c r="AAQ59" s="979">
        <f t="shared" si="27"/>
        <v>12</v>
      </c>
      <c r="AAR59" s="712">
        <v>0</v>
      </c>
      <c r="AAS59" s="699">
        <v>30</v>
      </c>
      <c r="AAT59" s="712">
        <v>313.98</v>
      </c>
      <c r="AAU59" s="699">
        <v>24</v>
      </c>
      <c r="AAV59" s="712">
        <v>0</v>
      </c>
      <c r="AAW59" s="699">
        <v>24</v>
      </c>
      <c r="AAX59" s="712">
        <v>0</v>
      </c>
      <c r="AAY59" s="699">
        <v>32</v>
      </c>
      <c r="AAZ59" s="699">
        <v>0</v>
      </c>
      <c r="ABA59" s="978">
        <f t="shared" si="28"/>
        <v>62</v>
      </c>
      <c r="ABB59" s="712">
        <v>0</v>
      </c>
      <c r="ABC59" s="978">
        <f t="shared" si="28"/>
        <v>63</v>
      </c>
      <c r="ABD59" s="712">
        <v>0</v>
      </c>
      <c r="ABE59" s="978">
        <f t="shared" si="28"/>
        <v>46</v>
      </c>
      <c r="ABF59" s="712">
        <v>0</v>
      </c>
      <c r="ABG59" s="978">
        <f t="shared" si="28"/>
        <v>47</v>
      </c>
      <c r="ABH59" s="712">
        <v>0</v>
      </c>
      <c r="ABI59" s="978">
        <f t="shared" si="29"/>
        <v>2</v>
      </c>
      <c r="ABJ59" s="712">
        <v>0</v>
      </c>
      <c r="ABK59" s="978">
        <f t="shared" si="29"/>
        <v>1</v>
      </c>
      <c r="ABL59" s="712">
        <v>0</v>
      </c>
      <c r="ABM59" s="978">
        <f t="shared" si="29"/>
        <v>38</v>
      </c>
      <c r="ABN59" s="712">
        <f t="shared" si="30"/>
        <v>0</v>
      </c>
      <c r="ABO59" s="2732">
        <f t="shared" si="31"/>
        <v>39</v>
      </c>
      <c r="ABP59" s="716">
        <v>5</v>
      </c>
      <c r="ABQ59" s="712" t="s">
        <v>1632</v>
      </c>
      <c r="ABR59" s="712">
        <v>5</v>
      </c>
      <c r="ABS59" s="712" t="s">
        <v>1632</v>
      </c>
      <c r="ABT59" s="712">
        <v>5</v>
      </c>
      <c r="ABU59" s="712" t="s">
        <v>1632</v>
      </c>
      <c r="ABV59" s="712">
        <v>5</v>
      </c>
      <c r="ABW59" s="712" t="s">
        <v>1632</v>
      </c>
      <c r="ABX59" s="712">
        <v>5</v>
      </c>
      <c r="ABY59" s="712" t="s">
        <v>1632</v>
      </c>
      <c r="ABZ59" s="712">
        <v>25</v>
      </c>
      <c r="ACA59" s="699">
        <v>1</v>
      </c>
      <c r="ACB59" s="712">
        <v>5</v>
      </c>
      <c r="ACC59" s="712" t="s">
        <v>1632</v>
      </c>
      <c r="ACD59" s="712">
        <v>5</v>
      </c>
      <c r="ACE59" s="712" t="s">
        <v>1632</v>
      </c>
      <c r="ACF59" s="712">
        <v>5</v>
      </c>
      <c r="ACG59" s="712" t="s">
        <v>1632</v>
      </c>
      <c r="ACH59" s="712">
        <v>5</v>
      </c>
      <c r="ACI59" s="712" t="s">
        <v>1632</v>
      </c>
      <c r="ACJ59" s="712">
        <v>20</v>
      </c>
      <c r="ACK59" s="699">
        <v>1</v>
      </c>
      <c r="ACL59" s="712">
        <v>0</v>
      </c>
      <c r="ACM59" s="712" t="s">
        <v>1625</v>
      </c>
      <c r="ACN59" s="712">
        <v>0</v>
      </c>
      <c r="ACO59" s="712" t="s">
        <v>1625</v>
      </c>
      <c r="ACP59" s="712">
        <v>0</v>
      </c>
      <c r="ACQ59" s="712" t="s">
        <v>1625</v>
      </c>
      <c r="ACR59" s="712">
        <v>0</v>
      </c>
      <c r="ACS59" s="699">
        <v>70</v>
      </c>
      <c r="ACT59" s="699">
        <v>0</v>
      </c>
      <c r="ACU59" s="699" t="s">
        <v>1625</v>
      </c>
      <c r="ACV59" s="699">
        <v>0</v>
      </c>
      <c r="ACW59" s="699" t="s">
        <v>1625</v>
      </c>
      <c r="ACX59" s="699">
        <v>0</v>
      </c>
      <c r="ACY59" s="699" t="s">
        <v>1625</v>
      </c>
      <c r="ACZ59" s="699">
        <v>0</v>
      </c>
      <c r="ADA59" s="699" t="s">
        <v>1625</v>
      </c>
      <c r="ADB59" s="699">
        <v>0</v>
      </c>
      <c r="ADC59" s="699">
        <v>60</v>
      </c>
      <c r="ADD59" s="989">
        <v>10</v>
      </c>
      <c r="ADE59" s="989">
        <v>10</v>
      </c>
      <c r="ADF59" s="989">
        <v>0</v>
      </c>
      <c r="ADG59" s="989">
        <v>0</v>
      </c>
      <c r="ADH59" s="989">
        <v>20</v>
      </c>
      <c r="ADI59" s="699">
        <v>51</v>
      </c>
      <c r="ADJ59" s="712">
        <v>5</v>
      </c>
      <c r="ADK59" s="712" t="s">
        <v>1632</v>
      </c>
      <c r="ADL59" s="712">
        <v>5</v>
      </c>
      <c r="ADM59" s="712" t="s">
        <v>1632</v>
      </c>
      <c r="ADN59" s="712">
        <v>0</v>
      </c>
      <c r="ADO59" s="712" t="s">
        <v>1625</v>
      </c>
      <c r="ADP59" s="712">
        <v>0</v>
      </c>
      <c r="ADQ59" s="712" t="s">
        <v>1625</v>
      </c>
      <c r="ADR59" s="712">
        <v>10</v>
      </c>
      <c r="ADS59" s="699">
        <v>49</v>
      </c>
      <c r="ADT59" s="712">
        <v>10</v>
      </c>
      <c r="ADU59" s="712">
        <v>0</v>
      </c>
      <c r="ADV59" s="712">
        <v>0</v>
      </c>
      <c r="ADW59" s="712">
        <v>0</v>
      </c>
      <c r="ADX59" s="712">
        <v>10</v>
      </c>
      <c r="ADY59" s="699">
        <v>64</v>
      </c>
      <c r="ADZ59" s="714">
        <v>0</v>
      </c>
      <c r="AEA59" s="712">
        <v>0</v>
      </c>
      <c r="AEB59" s="699">
        <v>23</v>
      </c>
      <c r="AEC59" s="715">
        <v>1</v>
      </c>
      <c r="AED59" s="712">
        <v>113.25028312570782</v>
      </c>
      <c r="AEE59" s="699">
        <v>1</v>
      </c>
      <c r="AEF59" s="715">
        <v>0</v>
      </c>
      <c r="AEG59" s="712">
        <v>0</v>
      </c>
      <c r="AEH59" s="699">
        <v>43</v>
      </c>
      <c r="AEI59" s="1303">
        <v>0</v>
      </c>
      <c r="AEJ59" s="712">
        <v>0</v>
      </c>
      <c r="AEK59" s="699">
        <f t="shared" si="32"/>
        <v>65</v>
      </c>
      <c r="AEL59" s="715">
        <v>0</v>
      </c>
      <c r="AEM59" s="712">
        <v>0</v>
      </c>
      <c r="AEN59" s="699">
        <v>42</v>
      </c>
      <c r="AEO59" s="699">
        <v>1</v>
      </c>
      <c r="AEP59" s="712">
        <v>113.3</v>
      </c>
      <c r="AEQ59" s="699">
        <v>4</v>
      </c>
      <c r="AER59" s="699">
        <v>1</v>
      </c>
      <c r="AES59" s="712">
        <v>113.3</v>
      </c>
      <c r="AET59" s="699">
        <v>5</v>
      </c>
      <c r="AEU59" s="699">
        <v>0</v>
      </c>
      <c r="AEV59" s="1099">
        <v>0</v>
      </c>
      <c r="AEW59" s="699">
        <v>43</v>
      </c>
      <c r="AEX59" s="989">
        <v>0.27800000000000002</v>
      </c>
      <c r="AEY59" s="989">
        <v>7</v>
      </c>
      <c r="AEZ59" s="989">
        <v>8.8999999999999996E-2</v>
      </c>
      <c r="AFA59" s="989">
        <v>13</v>
      </c>
      <c r="AFB59" s="989">
        <v>0</v>
      </c>
      <c r="AFC59" s="989">
        <v>51</v>
      </c>
      <c r="AFD59" s="989">
        <v>0</v>
      </c>
      <c r="AFE59" s="989">
        <v>49</v>
      </c>
      <c r="AFF59" s="989">
        <v>0</v>
      </c>
      <c r="AFG59" s="989">
        <v>44</v>
      </c>
      <c r="AFH59" s="989">
        <v>0</v>
      </c>
      <c r="AFI59" s="989">
        <v>44</v>
      </c>
      <c r="AFJ59" s="989">
        <v>0</v>
      </c>
      <c r="AFK59" s="989">
        <v>7</v>
      </c>
      <c r="AFL59" s="989">
        <v>0</v>
      </c>
      <c r="AFM59" s="989">
        <v>7</v>
      </c>
      <c r="AFN59" s="989">
        <v>1</v>
      </c>
      <c r="AFO59" s="989">
        <v>111.73184357541899</v>
      </c>
      <c r="AFP59" s="989">
        <v>31</v>
      </c>
      <c r="AFQ59" s="989">
        <v>0</v>
      </c>
      <c r="AFR59" s="989">
        <v>0</v>
      </c>
      <c r="AFS59" s="989">
        <v>72</v>
      </c>
      <c r="AFT59" s="989">
        <v>0</v>
      </c>
      <c r="AFU59" s="989">
        <v>0</v>
      </c>
      <c r="AFV59" s="989">
        <v>65</v>
      </c>
      <c r="AFW59" s="989">
        <v>2</v>
      </c>
      <c r="AFX59" s="989">
        <v>223.46368715083798</v>
      </c>
      <c r="AFY59" s="989">
        <v>6</v>
      </c>
      <c r="AFZ59" s="989">
        <v>2</v>
      </c>
      <c r="AGA59" s="989">
        <v>223.46368715083798</v>
      </c>
      <c r="AGB59" s="989">
        <v>65</v>
      </c>
      <c r="AGC59" s="989">
        <v>4</v>
      </c>
      <c r="AGD59" s="989">
        <v>446.92737430167597</v>
      </c>
      <c r="AGE59" s="989">
        <v>1</v>
      </c>
      <c r="AGF59" s="989">
        <v>0</v>
      </c>
      <c r="AGG59" s="989">
        <v>0</v>
      </c>
      <c r="AGH59" s="989">
        <v>51</v>
      </c>
      <c r="AGI59" s="989">
        <v>0</v>
      </c>
      <c r="AGJ59" s="989">
        <v>0</v>
      </c>
      <c r="AGK59" s="989">
        <v>10</v>
      </c>
      <c r="AGL59" s="989">
        <v>0</v>
      </c>
      <c r="AGM59" s="989">
        <v>0</v>
      </c>
      <c r="AGN59" s="989">
        <v>2</v>
      </c>
      <c r="AGO59" s="989">
        <v>0</v>
      </c>
      <c r="AGP59" s="989">
        <v>0</v>
      </c>
      <c r="AGQ59" s="989">
        <v>51</v>
      </c>
      <c r="AGR59" s="989">
        <v>0</v>
      </c>
      <c r="AGS59" s="989">
        <v>0</v>
      </c>
      <c r="AGT59" s="989">
        <v>19</v>
      </c>
      <c r="AGU59" s="989">
        <v>0</v>
      </c>
      <c r="AGV59" s="989">
        <v>0</v>
      </c>
      <c r="AGW59" s="989">
        <v>31</v>
      </c>
      <c r="AGX59" s="989">
        <v>0</v>
      </c>
      <c r="AGY59" s="989">
        <v>0</v>
      </c>
      <c r="AGZ59" s="989">
        <v>25</v>
      </c>
      <c r="AHA59" s="989">
        <v>0</v>
      </c>
      <c r="AHB59" s="989">
        <v>0</v>
      </c>
      <c r="AHC59" s="989">
        <v>12</v>
      </c>
      <c r="AHD59" s="989">
        <v>0</v>
      </c>
      <c r="AHE59" s="989">
        <v>0</v>
      </c>
      <c r="AHF59" s="989">
        <v>41</v>
      </c>
      <c r="AHG59" s="712">
        <v>0</v>
      </c>
      <c r="AHH59" s="712">
        <v>0</v>
      </c>
      <c r="AHI59" s="699">
        <v>76</v>
      </c>
      <c r="AHJ59" s="712">
        <v>0</v>
      </c>
      <c r="AHK59" s="712">
        <v>0</v>
      </c>
      <c r="AHL59" s="712">
        <v>72</v>
      </c>
      <c r="AHM59" s="712">
        <v>0</v>
      </c>
      <c r="AHN59" s="712">
        <v>0</v>
      </c>
      <c r="AHO59" s="699">
        <v>43</v>
      </c>
      <c r="AHP59" s="712">
        <v>0</v>
      </c>
      <c r="AHQ59" s="712">
        <v>0</v>
      </c>
      <c r="AHR59" s="712">
        <v>23</v>
      </c>
      <c r="AHS59" s="712">
        <v>24</v>
      </c>
      <c r="AHT59" s="712">
        <v>2580.65</v>
      </c>
      <c r="AHU59" s="699">
        <v>1</v>
      </c>
      <c r="AHV59" s="712">
        <v>0</v>
      </c>
      <c r="AHW59" s="712">
        <v>0</v>
      </c>
      <c r="AHX59" s="699">
        <v>76</v>
      </c>
      <c r="AHY59" s="712">
        <v>2</v>
      </c>
      <c r="AHZ59" s="712">
        <v>215.05</v>
      </c>
      <c r="AIA59" s="699">
        <v>46</v>
      </c>
      <c r="AIC59" s="714"/>
      <c r="AID59" s="725"/>
      <c r="AIE59" s="715"/>
      <c r="AIF59" s="714"/>
      <c r="AIG59" s="725"/>
      <c r="AIH59" s="715"/>
      <c r="AII59" s="715"/>
      <c r="AIJ59" s="712"/>
      <c r="AIK59" s="715"/>
      <c r="AIL59" s="1169">
        <v>31</v>
      </c>
      <c r="AIM59" s="1174">
        <v>67.741935483870961</v>
      </c>
      <c r="AIN59" s="1168">
        <f t="shared" si="33"/>
        <v>5</v>
      </c>
      <c r="AIO59" s="715">
        <v>36</v>
      </c>
      <c r="AIP59" s="725">
        <v>11.111111111111111</v>
      </c>
      <c r="AIQ59" s="715">
        <f t="shared" si="34"/>
        <v>77</v>
      </c>
      <c r="AIR59" s="1169">
        <v>30</v>
      </c>
      <c r="AIS59" s="1174">
        <v>36.666666666666664</v>
      </c>
      <c r="AIT59" s="1168">
        <f t="shared" si="35"/>
        <v>53</v>
      </c>
      <c r="AIU59" s="715">
        <v>36</v>
      </c>
      <c r="AIV59" s="725">
        <v>2.7777777777777777</v>
      </c>
      <c r="AIW59" s="715">
        <f t="shared" si="36"/>
        <v>75</v>
      </c>
      <c r="AIX59" s="1169">
        <v>29</v>
      </c>
      <c r="AIY59" s="1174">
        <v>3.4482758620689653</v>
      </c>
      <c r="AIZ59" s="1168">
        <f t="shared" si="37"/>
        <v>10</v>
      </c>
      <c r="AJA59" s="715">
        <v>38</v>
      </c>
      <c r="AJB59" s="725">
        <v>31.578947368421051</v>
      </c>
      <c r="AJC59" s="715">
        <f t="shared" si="38"/>
        <v>3</v>
      </c>
      <c r="AJD59" s="714">
        <v>29</v>
      </c>
      <c r="AJE59" s="725">
        <v>6.8965517241379306</v>
      </c>
      <c r="AJF59" s="715">
        <v>9</v>
      </c>
      <c r="AJG59" s="699">
        <v>37</v>
      </c>
      <c r="AJH59" s="1099">
        <v>5.4054054054054053</v>
      </c>
      <c r="AJI59" s="733">
        <v>6</v>
      </c>
      <c r="AJJ59" s="714">
        <v>29</v>
      </c>
      <c r="AJK59" s="712">
        <v>20.689655172413794</v>
      </c>
      <c r="AJL59" s="715">
        <v>18</v>
      </c>
      <c r="AJM59" s="699">
        <v>37</v>
      </c>
      <c r="AJN59" s="712">
        <v>16.216216216216218</v>
      </c>
      <c r="AJO59" s="715">
        <v>3</v>
      </c>
      <c r="AJP59" s="714">
        <v>30</v>
      </c>
      <c r="AJQ59" s="712">
        <v>23.333333333333332</v>
      </c>
      <c r="AJR59" s="715">
        <v>6</v>
      </c>
      <c r="AJS59" s="699">
        <v>37</v>
      </c>
      <c r="AJT59" s="712">
        <v>27.027027027027028</v>
      </c>
      <c r="AJU59" s="715">
        <f t="shared" si="39"/>
        <v>31</v>
      </c>
      <c r="AJV59" s="1178">
        <v>0</v>
      </c>
      <c r="AJW59" s="1099">
        <v>0</v>
      </c>
      <c r="AJX59" s="1099">
        <v>0</v>
      </c>
      <c r="AJY59" s="1099">
        <v>0</v>
      </c>
      <c r="AJZ59" s="1099">
        <v>0</v>
      </c>
      <c r="AKA59" s="1099">
        <v>0</v>
      </c>
      <c r="AKB59" s="1099">
        <v>0</v>
      </c>
      <c r="AKC59" s="1099">
        <v>0</v>
      </c>
      <c r="AKD59" s="1099">
        <v>100</v>
      </c>
      <c r="AKE59" s="1099">
        <v>0</v>
      </c>
      <c r="AKF59" s="1099">
        <v>0</v>
      </c>
      <c r="AKG59" s="1188">
        <v>1</v>
      </c>
      <c r="AKH59" s="985">
        <v>0</v>
      </c>
      <c r="AKI59" s="985">
        <v>0</v>
      </c>
      <c r="AKJ59" s="985">
        <v>0</v>
      </c>
      <c r="AKK59" s="985">
        <v>8.3333333333333321</v>
      </c>
      <c r="AKL59" s="985">
        <v>8.3333333333333321</v>
      </c>
      <c r="AKM59" s="985">
        <v>8.3333333333333321</v>
      </c>
      <c r="AKN59" s="985">
        <v>0</v>
      </c>
      <c r="AKO59" s="985">
        <v>8.3333333333333321</v>
      </c>
      <c r="AKP59" s="985">
        <v>75</v>
      </c>
      <c r="AKQ59" s="985">
        <v>8.3333333333333321</v>
      </c>
      <c r="AKR59" s="985">
        <v>8.3333333333333321</v>
      </c>
      <c r="AKS59" s="699">
        <v>12</v>
      </c>
      <c r="AKT59" s="714" t="s">
        <v>1650</v>
      </c>
      <c r="AKU59" s="715" t="s">
        <v>1650</v>
      </c>
      <c r="AKV59" s="715" t="s">
        <v>1651</v>
      </c>
      <c r="AKW59" s="715" t="s">
        <v>1651</v>
      </c>
      <c r="AKX59" s="715" t="s">
        <v>1650</v>
      </c>
      <c r="AKY59" s="715" t="s">
        <v>1634</v>
      </c>
      <c r="AKZ59" s="715" t="s">
        <v>1650</v>
      </c>
      <c r="ALA59" s="715">
        <v>2</v>
      </c>
      <c r="ALB59" s="715">
        <v>2</v>
      </c>
      <c r="ALC59" s="715">
        <v>0</v>
      </c>
      <c r="ALD59" s="715">
        <v>0</v>
      </c>
      <c r="ALE59" s="715">
        <v>2</v>
      </c>
      <c r="ALF59" s="715">
        <v>1</v>
      </c>
      <c r="ALG59" s="715">
        <v>2</v>
      </c>
      <c r="ALH59" s="715">
        <f t="shared" si="40"/>
        <v>9</v>
      </c>
      <c r="ALI59" s="715">
        <f t="shared" si="41"/>
        <v>10</v>
      </c>
      <c r="ALJ59" s="716" t="s">
        <v>31</v>
      </c>
      <c r="ALK59" s="712" t="s">
        <v>31</v>
      </c>
      <c r="ALL59" s="712" t="s">
        <v>31</v>
      </c>
      <c r="ALM59" s="712" t="s">
        <v>31</v>
      </c>
      <c r="ALN59" s="712" t="s">
        <v>31</v>
      </c>
      <c r="ALO59" s="712" t="s">
        <v>31</v>
      </c>
      <c r="ALP59" s="712" t="s">
        <v>31</v>
      </c>
      <c r="ALQ59" s="714">
        <v>1</v>
      </c>
      <c r="ALR59" s="715">
        <v>1</v>
      </c>
      <c r="ALS59" s="715">
        <v>0</v>
      </c>
      <c r="ALT59" s="715">
        <v>0</v>
      </c>
      <c r="ALU59" s="715">
        <v>1</v>
      </c>
      <c r="ALV59" s="715">
        <v>1</v>
      </c>
      <c r="ALW59" s="733">
        <v>1</v>
      </c>
      <c r="ALX59" s="981">
        <v>2.197802197802198</v>
      </c>
      <c r="ALY59" s="715">
        <v>10</v>
      </c>
      <c r="ALZ59" s="731">
        <v>2.197802197802198</v>
      </c>
      <c r="AMA59" s="715">
        <v>8</v>
      </c>
      <c r="AMB59" s="731">
        <v>0</v>
      </c>
      <c r="AMC59" s="715">
        <v>64</v>
      </c>
      <c r="AMD59" s="731">
        <v>0</v>
      </c>
      <c r="AME59" s="715">
        <v>61</v>
      </c>
      <c r="AMF59" s="715">
        <v>2.197802197802198</v>
      </c>
      <c r="AMG59" s="715">
        <v>5</v>
      </c>
      <c r="AMH59" s="731">
        <v>2.197802197802198</v>
      </c>
      <c r="AMI59" s="715">
        <v>10</v>
      </c>
      <c r="AMJ59" s="731">
        <v>2.197802197802198</v>
      </c>
      <c r="AMK59" s="715">
        <v>10</v>
      </c>
      <c r="AML59" s="982">
        <v>0</v>
      </c>
      <c r="AMM59" s="699">
        <v>0</v>
      </c>
      <c r="AMN59" s="699">
        <v>0</v>
      </c>
      <c r="AMO59" s="716">
        <v>0</v>
      </c>
      <c r="AMP59" s="715">
        <v>52</v>
      </c>
      <c r="AMQ59" s="712">
        <v>0</v>
      </c>
      <c r="AMR59" s="715">
        <v>27</v>
      </c>
      <c r="AMS59" s="712">
        <v>0</v>
      </c>
      <c r="AMT59" s="733">
        <v>27</v>
      </c>
      <c r="AMU59" s="982">
        <v>0</v>
      </c>
      <c r="AMV59" s="731">
        <v>0</v>
      </c>
      <c r="AMW59" s="715">
        <v>32</v>
      </c>
      <c r="AMX59" s="716" t="s">
        <v>1687</v>
      </c>
      <c r="AMY59" s="712" t="s">
        <v>1687</v>
      </c>
      <c r="AMZ59" s="715">
        <v>1</v>
      </c>
      <c r="ANA59" s="715">
        <v>1</v>
      </c>
      <c r="ANB59" s="715">
        <v>2</v>
      </c>
      <c r="ANC59" s="715">
        <v>55</v>
      </c>
      <c r="AND59" s="1201" t="s">
        <v>1632</v>
      </c>
      <c r="ANE59" s="1202" t="s">
        <v>1632</v>
      </c>
      <c r="ANF59" s="1202" t="s">
        <v>1632</v>
      </c>
      <c r="ANG59" s="1202" t="s">
        <v>1632</v>
      </c>
      <c r="ANH59" s="725">
        <v>5</v>
      </c>
      <c r="ANI59" s="725">
        <v>5</v>
      </c>
      <c r="ANJ59" s="725">
        <v>5</v>
      </c>
      <c r="ANK59" s="725">
        <v>5</v>
      </c>
      <c r="ANL59" s="1303">
        <f t="shared" si="42"/>
        <v>20</v>
      </c>
      <c r="ANM59" s="1303">
        <f t="shared" si="43"/>
        <v>1</v>
      </c>
      <c r="ANN59" s="983" t="s">
        <v>1632</v>
      </c>
      <c r="ANO59" s="725" t="s">
        <v>1632</v>
      </c>
      <c r="ANP59" s="725" t="s">
        <v>1632</v>
      </c>
      <c r="ANQ59" s="725" t="s">
        <v>1632</v>
      </c>
      <c r="ANR59" s="725">
        <v>5</v>
      </c>
      <c r="ANS59" s="725">
        <v>5</v>
      </c>
      <c r="ANT59" s="725">
        <v>5</v>
      </c>
      <c r="ANU59" s="725">
        <v>5</v>
      </c>
      <c r="ANV59" s="715">
        <f t="shared" si="44"/>
        <v>20</v>
      </c>
      <c r="ANW59" s="715">
        <f t="shared" si="45"/>
        <v>1</v>
      </c>
      <c r="ANX59" s="982">
        <v>0</v>
      </c>
      <c r="ANY59" s="715">
        <v>134</v>
      </c>
      <c r="ANZ59" s="1089">
        <v>15.176</v>
      </c>
      <c r="AOA59" s="715">
        <v>23</v>
      </c>
      <c r="AOB59" s="1089">
        <v>3.4</v>
      </c>
      <c r="AOC59" s="1188">
        <f t="shared" si="46"/>
        <v>29</v>
      </c>
      <c r="AOD59" s="1089">
        <v>45.3</v>
      </c>
      <c r="AOE59" s="1188">
        <f t="shared" si="47"/>
        <v>38</v>
      </c>
      <c r="AOF59" s="699">
        <v>0</v>
      </c>
      <c r="AOG59" s="985">
        <v>0</v>
      </c>
      <c r="AOH59" s="1188">
        <v>45</v>
      </c>
      <c r="AOI59" s="699">
        <v>1</v>
      </c>
      <c r="AOJ59" s="985">
        <v>2.197802197802198</v>
      </c>
      <c r="AOK59" s="1188">
        <v>4</v>
      </c>
      <c r="AOL59" s="699">
        <v>0</v>
      </c>
      <c r="AOM59" s="985">
        <v>0</v>
      </c>
      <c r="AON59" s="1188">
        <v>71</v>
      </c>
      <c r="AOO59" s="699">
        <v>1</v>
      </c>
      <c r="AOP59" s="985">
        <v>2.197802197802198</v>
      </c>
      <c r="AOQ59" s="1188">
        <v>3</v>
      </c>
      <c r="AOR59" s="983" t="s">
        <v>1625</v>
      </c>
      <c r="AOS59" s="725" t="s">
        <v>1625</v>
      </c>
      <c r="AOT59" s="725" t="s">
        <v>1625</v>
      </c>
      <c r="AOU59" s="725" t="s">
        <v>1625</v>
      </c>
      <c r="AOV59" s="725">
        <v>0</v>
      </c>
      <c r="AOW59" s="725">
        <v>0</v>
      </c>
      <c r="AOX59" s="725">
        <v>0</v>
      </c>
      <c r="AOY59" s="725">
        <v>0</v>
      </c>
      <c r="AOZ59" s="715">
        <f t="shared" si="48"/>
        <v>0</v>
      </c>
      <c r="APA59" s="715">
        <f t="shared" si="49"/>
        <v>25</v>
      </c>
      <c r="APB59" s="1993" t="s">
        <v>1632</v>
      </c>
      <c r="APC59" s="1994" t="s">
        <v>1632</v>
      </c>
      <c r="APD59" s="1994" t="s">
        <v>1632</v>
      </c>
      <c r="APE59" s="1994" t="s">
        <v>1632</v>
      </c>
      <c r="APF59" s="1995">
        <v>5</v>
      </c>
      <c r="APG59" s="1995">
        <v>5</v>
      </c>
      <c r="APH59" s="1995">
        <v>5</v>
      </c>
      <c r="API59" s="1995">
        <v>5</v>
      </c>
      <c r="APJ59" s="715">
        <f t="shared" si="50"/>
        <v>20</v>
      </c>
      <c r="APK59" s="715">
        <f t="shared" si="51"/>
        <v>1</v>
      </c>
      <c r="APL59" s="715">
        <v>0</v>
      </c>
      <c r="APM59" s="725">
        <v>0</v>
      </c>
      <c r="APN59" s="715">
        <v>17</v>
      </c>
      <c r="APO59" s="715">
        <v>0</v>
      </c>
      <c r="APP59" s="725">
        <v>0</v>
      </c>
      <c r="APQ59" s="715">
        <v>18</v>
      </c>
      <c r="APR59" s="1169">
        <v>0</v>
      </c>
      <c r="APS59" s="1168">
        <v>0</v>
      </c>
      <c r="APT59" s="1168">
        <v>0</v>
      </c>
      <c r="APU59" s="989">
        <v>0</v>
      </c>
      <c r="APV59" s="989">
        <v>0</v>
      </c>
      <c r="APW59" s="989">
        <v>0</v>
      </c>
      <c r="APX59" s="989">
        <v>38</v>
      </c>
      <c r="APY59" s="989">
        <v>1</v>
      </c>
      <c r="APZ59" s="989">
        <v>62.5</v>
      </c>
      <c r="AQA59" s="989">
        <v>500</v>
      </c>
      <c r="AQB59" s="989">
        <v>62.5</v>
      </c>
      <c r="AQC59" s="989">
        <v>500</v>
      </c>
      <c r="AQD59" s="1099">
        <v>111.35857461024499</v>
      </c>
      <c r="AQE59" s="989">
        <v>5</v>
      </c>
      <c r="AQF59" s="989">
        <v>1</v>
      </c>
      <c r="AQG59" s="989">
        <v>62.5</v>
      </c>
      <c r="AQH59" s="989">
        <v>500</v>
      </c>
      <c r="AQI59" s="989">
        <v>62.5</v>
      </c>
      <c r="AQJ59" s="989">
        <v>500</v>
      </c>
      <c r="AQK59" s="989">
        <v>111.35857461024499</v>
      </c>
      <c r="AQL59" s="729">
        <v>12</v>
      </c>
      <c r="AQM59" s="987"/>
      <c r="AQQ59" s="715">
        <v>79</v>
      </c>
      <c r="AQR59" s="715">
        <v>75</v>
      </c>
      <c r="AQS59" s="989">
        <v>9</v>
      </c>
      <c r="AQT59" s="1099">
        <v>12</v>
      </c>
      <c r="AQU59" s="989">
        <f t="shared" si="52"/>
        <v>61</v>
      </c>
      <c r="AQV59" s="989">
        <v>4</v>
      </c>
      <c r="AQW59" s="989">
        <v>44.444444444444443</v>
      </c>
      <c r="AQX59" s="1099">
        <v>3.25</v>
      </c>
      <c r="AQY59" s="989">
        <f t="shared" si="53"/>
        <v>56</v>
      </c>
      <c r="AQZ59" s="989">
        <v>0</v>
      </c>
      <c r="ARA59" s="989">
        <v>9</v>
      </c>
      <c r="ARB59" s="989">
        <v>0</v>
      </c>
      <c r="ARC59" s="989">
        <f t="shared" si="54"/>
        <v>65</v>
      </c>
      <c r="ARD59" s="1668">
        <v>2.8266666666666667</v>
      </c>
      <c r="ARE59" s="1667">
        <f t="shared" si="55"/>
        <v>3</v>
      </c>
      <c r="ARF59" s="1168">
        <v>4</v>
      </c>
      <c r="ARG59" s="1099">
        <v>25</v>
      </c>
      <c r="ARH59" s="989">
        <f t="shared" si="56"/>
        <v>67</v>
      </c>
      <c r="ARI59" s="715">
        <v>7</v>
      </c>
      <c r="ARJ59" s="985">
        <v>0</v>
      </c>
      <c r="ARK59" s="699">
        <f t="shared" si="57"/>
        <v>1</v>
      </c>
      <c r="ARL59" s="989">
        <v>121</v>
      </c>
      <c r="ARM59" s="715">
        <v>18</v>
      </c>
      <c r="ARN59" s="985">
        <v>14.87603305785124</v>
      </c>
      <c r="ARO59" s="699">
        <f t="shared" si="58"/>
        <v>17</v>
      </c>
      <c r="ARP59" s="707">
        <v>0</v>
      </c>
      <c r="ARQ59" s="990">
        <v>0</v>
      </c>
      <c r="ARR59" s="719">
        <v>0</v>
      </c>
      <c r="ARS59" s="1593" t="s">
        <v>31</v>
      </c>
      <c r="ART59" s="715">
        <v>0</v>
      </c>
      <c r="ARU59" s="699">
        <f t="shared" si="59"/>
        <v>74</v>
      </c>
      <c r="ARV59" s="715" t="s">
        <v>31</v>
      </c>
      <c r="ARW59" s="715" t="s">
        <v>31</v>
      </c>
      <c r="ARX59" s="985" t="s">
        <v>31</v>
      </c>
      <c r="ARY59" s="699" t="str">
        <f t="shared" si="60"/>
        <v>-</v>
      </c>
      <c r="ARZ59" s="715" t="s">
        <v>31</v>
      </c>
      <c r="ASA59" s="715" t="s">
        <v>31</v>
      </c>
      <c r="ASB59" s="712" t="s">
        <v>31</v>
      </c>
      <c r="ASC59" s="699" t="str">
        <f t="shared" si="61"/>
        <v>-</v>
      </c>
      <c r="ASD59" s="712">
        <v>29.166666666666668</v>
      </c>
      <c r="ASE59" s="712">
        <v>25</v>
      </c>
      <c r="ASF59" s="712">
        <v>16.666666666666664</v>
      </c>
      <c r="ASG59" s="712">
        <v>12.5</v>
      </c>
      <c r="ASH59" s="712">
        <v>8.3333333333333321</v>
      </c>
      <c r="ASI59" s="712">
        <v>8.3333333333333321</v>
      </c>
      <c r="ASJ59" s="712">
        <v>0</v>
      </c>
      <c r="ASK59" s="712">
        <v>0</v>
      </c>
      <c r="ASL59" s="712">
        <v>0</v>
      </c>
      <c r="ASM59" s="715">
        <v>7</v>
      </c>
      <c r="ASN59" s="715">
        <v>6</v>
      </c>
      <c r="ASO59" s="715">
        <v>4</v>
      </c>
      <c r="ASP59" s="715">
        <v>3</v>
      </c>
      <c r="ASQ59" s="715">
        <v>2</v>
      </c>
      <c r="ASR59" s="715">
        <v>2</v>
      </c>
      <c r="ASS59" s="715">
        <v>0</v>
      </c>
      <c r="AST59" s="715">
        <v>0</v>
      </c>
      <c r="ASU59" s="715">
        <v>0</v>
      </c>
      <c r="ASV59" s="715">
        <v>24</v>
      </c>
      <c r="ASW59" s="712" t="s">
        <v>31</v>
      </c>
      <c r="ASX59" s="712" t="s">
        <v>31</v>
      </c>
      <c r="ASY59" s="712" t="s">
        <v>31</v>
      </c>
      <c r="ASZ59" s="712" t="s">
        <v>31</v>
      </c>
      <c r="ATA59" s="712" t="s">
        <v>31</v>
      </c>
      <c r="ATB59" s="712" t="s">
        <v>31</v>
      </c>
      <c r="ATC59" s="712" t="s">
        <v>31</v>
      </c>
      <c r="ATD59" s="712" t="s">
        <v>31</v>
      </c>
      <c r="ATE59" s="712" t="s">
        <v>31</v>
      </c>
      <c r="ATF59" s="715">
        <v>0</v>
      </c>
      <c r="ATG59" s="715">
        <v>0</v>
      </c>
      <c r="ATH59" s="715">
        <v>0</v>
      </c>
      <c r="ATI59" s="715">
        <v>0</v>
      </c>
      <c r="ATJ59" s="715">
        <v>0</v>
      </c>
      <c r="ATK59" s="715">
        <v>0</v>
      </c>
      <c r="ATL59" s="715">
        <v>0</v>
      </c>
      <c r="ATM59" s="715">
        <v>0</v>
      </c>
      <c r="ATN59" s="715">
        <v>0</v>
      </c>
      <c r="ATO59" s="715">
        <v>0</v>
      </c>
      <c r="ATP59" s="712" t="s">
        <v>31</v>
      </c>
      <c r="ATQ59" s="712" t="s">
        <v>31</v>
      </c>
      <c r="ATR59" s="712" t="s">
        <v>31</v>
      </c>
      <c r="ATS59" s="712" t="s">
        <v>31</v>
      </c>
      <c r="ATT59" s="712" t="s">
        <v>31</v>
      </c>
      <c r="ATU59" s="712" t="s">
        <v>31</v>
      </c>
      <c r="ATV59" s="712" t="s">
        <v>31</v>
      </c>
      <c r="ATW59" s="712" t="s">
        <v>31</v>
      </c>
      <c r="ATX59" s="712" t="s">
        <v>31</v>
      </c>
      <c r="ATY59" s="715">
        <v>0</v>
      </c>
      <c r="ATZ59" s="715">
        <v>0</v>
      </c>
      <c r="AUA59" s="715">
        <v>0</v>
      </c>
      <c r="AUB59" s="715">
        <v>0</v>
      </c>
      <c r="AUC59" s="715">
        <v>0</v>
      </c>
      <c r="AUD59" s="715">
        <v>0</v>
      </c>
      <c r="AUE59" s="715">
        <v>0</v>
      </c>
      <c r="AUF59" s="715">
        <v>0</v>
      </c>
      <c r="AUG59" s="715">
        <v>0</v>
      </c>
      <c r="AUH59" s="715">
        <v>0</v>
      </c>
      <c r="AUI59" s="712" t="s">
        <v>1673</v>
      </c>
      <c r="AUJ59" s="712" t="s">
        <v>1623</v>
      </c>
      <c r="AUK59" s="709">
        <v>0</v>
      </c>
      <c r="AUL59" s="978">
        <v>31</v>
      </c>
      <c r="AUM59" s="703" t="s">
        <v>1625</v>
      </c>
      <c r="AUN59" s="703" t="s">
        <v>1625</v>
      </c>
      <c r="AUO59" s="703" t="s">
        <v>1625</v>
      </c>
      <c r="AUP59" s="701" t="s">
        <v>1625</v>
      </c>
      <c r="AUQ59" s="712" t="s">
        <v>1626</v>
      </c>
      <c r="AUR59" s="712" t="s">
        <v>1623</v>
      </c>
      <c r="AUS59" s="712" t="s">
        <v>1627</v>
      </c>
      <c r="AUT59" s="712" t="s">
        <v>1627</v>
      </c>
      <c r="AUU59" s="712" t="s">
        <v>1625</v>
      </c>
      <c r="AUV59" s="712" t="s">
        <v>1685</v>
      </c>
      <c r="AUW59" s="3968" t="s">
        <v>1673</v>
      </c>
      <c r="AUX59" s="712" t="s">
        <v>1673</v>
      </c>
      <c r="AUY59" s="712" t="s">
        <v>1792</v>
      </c>
      <c r="AUZ59" s="699">
        <v>70</v>
      </c>
      <c r="AVA59" s="699">
        <v>4</v>
      </c>
      <c r="AVB59" s="985">
        <v>5.7</v>
      </c>
      <c r="AVC59" s="699">
        <v>0</v>
      </c>
      <c r="AVD59" s="712">
        <v>0</v>
      </c>
      <c r="AVE59" s="699">
        <f t="shared" si="62"/>
        <v>25</v>
      </c>
      <c r="AVF59" s="712">
        <v>5</v>
      </c>
      <c r="AVG59" s="978">
        <v>20</v>
      </c>
      <c r="AVH59" s="712" t="s">
        <v>1632</v>
      </c>
      <c r="AVI59" s="712" t="s">
        <v>1625</v>
      </c>
      <c r="AVJ59" s="712" t="s">
        <v>1625</v>
      </c>
      <c r="AVK59" s="712" t="s">
        <v>1625</v>
      </c>
      <c r="AVL59" s="716">
        <v>0</v>
      </c>
      <c r="AVM59" s="699">
        <f t="shared" si="63"/>
        <v>60</v>
      </c>
      <c r="AVN59" s="715">
        <v>0</v>
      </c>
      <c r="AVO59" s="712">
        <v>0</v>
      </c>
      <c r="AVP59" s="699">
        <f t="shared" si="64"/>
        <v>39</v>
      </c>
      <c r="AVQ59" s="715">
        <v>0</v>
      </c>
      <c r="AVR59" s="712">
        <v>0</v>
      </c>
      <c r="AVS59" s="699">
        <f t="shared" si="65"/>
        <v>14</v>
      </c>
      <c r="AVT59" s="715">
        <v>0</v>
      </c>
      <c r="AVU59" s="712">
        <v>113.3</v>
      </c>
      <c r="AVV59" s="699">
        <f t="shared" si="66"/>
        <v>1</v>
      </c>
      <c r="AVW59" s="715">
        <v>1</v>
      </c>
      <c r="AVX59" s="712">
        <v>0</v>
      </c>
      <c r="AVY59" s="733">
        <v>0</v>
      </c>
      <c r="AVZ59" s="716">
        <v>0</v>
      </c>
      <c r="AWA59" s="699">
        <f t="shared" si="67"/>
        <v>26</v>
      </c>
      <c r="AWB59" s="715">
        <v>0</v>
      </c>
      <c r="AWC59" s="712">
        <v>0</v>
      </c>
      <c r="AWD59" s="699">
        <f t="shared" si="68"/>
        <v>9</v>
      </c>
      <c r="AWE59" s="715">
        <v>0</v>
      </c>
      <c r="AWF59" s="712">
        <v>0</v>
      </c>
      <c r="AWG59" s="699">
        <f t="shared" si="69"/>
        <v>56</v>
      </c>
      <c r="AWH59" s="715">
        <v>0</v>
      </c>
      <c r="AWI59" s="714" t="s">
        <v>31</v>
      </c>
      <c r="AWJ59" s="715" t="s">
        <v>31</v>
      </c>
      <c r="AWK59" s="715" t="s">
        <v>31</v>
      </c>
      <c r="AWL59" s="715">
        <v>21</v>
      </c>
      <c r="AWM59" s="715" t="s">
        <v>31</v>
      </c>
      <c r="AWN59" s="715">
        <v>21</v>
      </c>
      <c r="AWO59" s="715" t="s">
        <v>31</v>
      </c>
      <c r="AWP59" s="715" t="s">
        <v>31</v>
      </c>
      <c r="AWQ59" s="715" t="s">
        <v>31</v>
      </c>
      <c r="AWR59" s="715" t="s">
        <v>31</v>
      </c>
      <c r="AWS59" s="716" t="s">
        <v>31</v>
      </c>
      <c r="AWT59" s="699" t="str">
        <f t="shared" si="70"/>
        <v>-</v>
      </c>
      <c r="AWU59" s="712" t="s">
        <v>31</v>
      </c>
      <c r="AWV59" s="699" t="str">
        <f t="shared" si="70"/>
        <v>-</v>
      </c>
      <c r="AWW59" s="712" t="s">
        <v>31</v>
      </c>
      <c r="AWX59" s="699" t="str">
        <f t="shared" si="3"/>
        <v>-</v>
      </c>
      <c r="AWY59" s="712">
        <v>0.23300000000000001</v>
      </c>
      <c r="AWZ59" s="699">
        <f t="shared" si="71"/>
        <v>1</v>
      </c>
      <c r="AXA59" s="712" t="s">
        <v>31</v>
      </c>
      <c r="AXB59" s="712">
        <v>0.23300000000000001</v>
      </c>
      <c r="AXC59" s="712" t="s">
        <v>31</v>
      </c>
      <c r="AXD59" s="699" t="str">
        <f t="shared" si="4"/>
        <v>-</v>
      </c>
      <c r="AXE59" s="712" t="s">
        <v>31</v>
      </c>
      <c r="AXF59" s="699" t="str">
        <f t="shared" si="5"/>
        <v>-</v>
      </c>
      <c r="AXG59" s="712" t="s">
        <v>31</v>
      </c>
      <c r="AXH59" s="699" t="str">
        <f t="shared" si="6"/>
        <v>-</v>
      </c>
      <c r="AXI59" s="712" t="s">
        <v>31</v>
      </c>
      <c r="AXK59" s="3969">
        <v>90</v>
      </c>
      <c r="AXL59" s="3970">
        <v>30</v>
      </c>
      <c r="AXM59" s="715">
        <f t="shared" si="72"/>
        <v>73</v>
      </c>
      <c r="AXN59" s="3969">
        <v>27.027027027027028</v>
      </c>
      <c r="AXO59" s="3970">
        <v>37</v>
      </c>
      <c r="AXP59" s="715">
        <f t="shared" si="73"/>
        <v>77</v>
      </c>
      <c r="AXQ59" s="2024">
        <v>459</v>
      </c>
      <c r="AXR59" s="2024">
        <v>459</v>
      </c>
      <c r="AXS59" s="3029">
        <v>0</v>
      </c>
      <c r="AXT59" s="2024" t="s">
        <v>8059</v>
      </c>
      <c r="AXU59" s="2024">
        <v>94</v>
      </c>
      <c r="AXV59" s="2024">
        <v>96</v>
      </c>
      <c r="AXW59" s="3029">
        <v>2.0833333333333428</v>
      </c>
      <c r="AXX59" s="2024" t="s">
        <v>8059</v>
      </c>
      <c r="AXY59" s="3029">
        <v>20.479302832244009</v>
      </c>
      <c r="AXZ59" s="3029">
        <v>20.915032679738562</v>
      </c>
      <c r="AYA59" s="3029">
        <v>0.43572984749455301</v>
      </c>
      <c r="AYB59" s="2024" t="s">
        <v>8074</v>
      </c>
      <c r="AYC59" s="2123">
        <v>360</v>
      </c>
      <c r="AYD59" s="2024">
        <v>385</v>
      </c>
      <c r="AYE59" s="3029">
        <v>6.4935064935065014</v>
      </c>
      <c r="AYF59" s="2024" t="s">
        <v>8058</v>
      </c>
      <c r="AYG59" s="2024">
        <v>48</v>
      </c>
      <c r="AYH59" s="2024">
        <v>33</v>
      </c>
      <c r="AYI59" s="3029">
        <v>45.454545454545467</v>
      </c>
      <c r="AYJ59" s="2024" t="s">
        <v>8057</v>
      </c>
      <c r="AYK59" s="2024">
        <v>1848</v>
      </c>
      <c r="AYL59" s="2024">
        <v>1833</v>
      </c>
      <c r="AYM59" s="3029">
        <v>0.81833060556463977</v>
      </c>
      <c r="AYN59" s="2024" t="s">
        <v>8059</v>
      </c>
      <c r="AYO59" s="2024">
        <v>11825000</v>
      </c>
      <c r="AYP59" s="2024">
        <v>20863085</v>
      </c>
      <c r="AYQ59" s="3029">
        <v>43.32094222882187</v>
      </c>
      <c r="AYR59" s="2024" t="s">
        <v>8057</v>
      </c>
      <c r="AYS59" s="2024">
        <v>5125000</v>
      </c>
      <c r="AYT59" s="2024">
        <v>12705340</v>
      </c>
      <c r="AYU59" s="3029">
        <v>59.662630043745388</v>
      </c>
      <c r="AYV59" s="2024" t="s">
        <v>8057</v>
      </c>
      <c r="AYW59" s="2024">
        <v>4400000</v>
      </c>
      <c r="AYX59" s="2024">
        <v>5239259</v>
      </c>
      <c r="AYY59" s="3029">
        <v>16.018658363711353</v>
      </c>
      <c r="AYZ59" s="2024" t="s">
        <v>8057</v>
      </c>
      <c r="AZA59" s="2024">
        <v>100000</v>
      </c>
      <c r="AZB59" s="2024">
        <v>40200</v>
      </c>
      <c r="AZC59" s="3029">
        <v>148.75621890547262</v>
      </c>
      <c r="AZD59" s="2024" t="s">
        <v>8057</v>
      </c>
      <c r="AZE59" s="2024">
        <v>2000000</v>
      </c>
      <c r="AZF59" s="2024">
        <v>2606000</v>
      </c>
      <c r="AZG59" s="3029">
        <v>23.254029163468914</v>
      </c>
      <c r="AZH59" s="2024" t="s">
        <v>8057</v>
      </c>
      <c r="AZI59" s="2024">
        <v>80000</v>
      </c>
      <c r="AZJ59" s="2024">
        <v>0</v>
      </c>
      <c r="AZK59" s="3029" t="s">
        <v>31</v>
      </c>
      <c r="AZL59" s="2024" t="s">
        <v>31</v>
      </c>
      <c r="AZM59" s="2024">
        <v>100000</v>
      </c>
      <c r="AZN59" s="2024">
        <v>272286</v>
      </c>
      <c r="AZO59" s="3029">
        <v>63.273910520555596</v>
      </c>
      <c r="AZP59" s="2024" t="s">
        <v>8057</v>
      </c>
      <c r="AZQ59" s="2024">
        <v>0</v>
      </c>
      <c r="AZR59" s="2024">
        <v>0</v>
      </c>
      <c r="AZS59" s="3029" t="s">
        <v>31</v>
      </c>
      <c r="AZT59" s="2024" t="s">
        <v>31</v>
      </c>
      <c r="AZU59" s="2024">
        <v>20000</v>
      </c>
      <c r="AZV59" s="2024">
        <v>0</v>
      </c>
      <c r="AZW59" s="3029" t="s">
        <v>31</v>
      </c>
      <c r="AZX59" s="2024" t="s">
        <v>31</v>
      </c>
      <c r="AZY59" s="2123">
        <v>103042000</v>
      </c>
      <c r="AZZ59" s="2024">
        <v>108867173</v>
      </c>
      <c r="BAA59" s="3029">
        <v>5.3507157754523575</v>
      </c>
      <c r="BAB59" s="2024" t="s">
        <v>8056</v>
      </c>
      <c r="BAC59" s="2024">
        <v>13414000</v>
      </c>
      <c r="BAD59" s="2024">
        <v>8509500</v>
      </c>
      <c r="BAE59" s="3029">
        <v>57.635583759327801</v>
      </c>
      <c r="BAF59" s="2024" t="s">
        <v>8057</v>
      </c>
      <c r="BAG59" s="2024">
        <v>58419000</v>
      </c>
      <c r="BAH59" s="2024">
        <v>64574700</v>
      </c>
      <c r="BAI59" s="3029">
        <v>9.5326807557758713</v>
      </c>
      <c r="BAJ59" s="2024" t="s">
        <v>8058</v>
      </c>
      <c r="BAK59" s="2123">
        <v>10530000</v>
      </c>
      <c r="BAL59" s="2024">
        <v>9445940</v>
      </c>
      <c r="BAM59" s="3029">
        <v>11.476465020950812</v>
      </c>
      <c r="BAN59" s="2024" t="s">
        <v>8057</v>
      </c>
      <c r="BAO59" s="2024">
        <v>59745000</v>
      </c>
      <c r="BAP59" s="2024">
        <v>63158814</v>
      </c>
      <c r="BAQ59" s="3029">
        <v>5.4051268283790108</v>
      </c>
      <c r="BAR59" s="2024" t="s">
        <v>8056</v>
      </c>
      <c r="BAS59" s="2024">
        <v>18276000</v>
      </c>
      <c r="BAT59" s="2024">
        <v>22811124</v>
      </c>
      <c r="BAU59" s="3029">
        <v>19.88119480653387</v>
      </c>
      <c r="BAV59" s="2024" t="s">
        <v>8057</v>
      </c>
      <c r="BAW59" s="2024">
        <v>14491000</v>
      </c>
      <c r="BAX59" s="2024">
        <v>13451295</v>
      </c>
      <c r="BAY59" s="3029">
        <v>7.7294044922812333</v>
      </c>
      <c r="BAZ59" s="2024" t="s">
        <v>8058</v>
      </c>
      <c r="BBA59" s="2024">
        <v>0</v>
      </c>
      <c r="BBB59" s="2024">
        <v>0</v>
      </c>
      <c r="BBC59" s="3029" t="s">
        <v>31</v>
      </c>
      <c r="BBD59" s="2024" t="s">
        <v>31</v>
      </c>
      <c r="BBE59" s="2123">
        <v>2900000</v>
      </c>
      <c r="BBF59" s="2024">
        <v>1760161</v>
      </c>
      <c r="BBG59" s="3029">
        <v>64.757655691723642</v>
      </c>
      <c r="BBH59" s="2024" t="s">
        <v>8057</v>
      </c>
      <c r="BBI59" s="2024">
        <v>0</v>
      </c>
      <c r="BBJ59" s="2024">
        <v>0</v>
      </c>
      <c r="BBK59" s="3029" t="s">
        <v>31</v>
      </c>
      <c r="BBL59" s="2024" t="s">
        <v>31</v>
      </c>
      <c r="BBM59" s="2024">
        <v>10514000</v>
      </c>
      <c r="BBN59" s="2024">
        <v>6749339</v>
      </c>
      <c r="BBO59" s="3029">
        <v>55.778217689169253</v>
      </c>
      <c r="BBP59" s="2024" t="s">
        <v>8057</v>
      </c>
      <c r="BBQ59" s="2123">
        <v>4524000</v>
      </c>
      <c r="BBR59" s="2024">
        <v>8651113</v>
      </c>
      <c r="BBS59" s="3029">
        <v>47.706150642119695</v>
      </c>
      <c r="BBT59" s="2024" t="s">
        <v>8057</v>
      </c>
      <c r="BBU59" s="2024">
        <v>0</v>
      </c>
      <c r="BBV59" s="2024">
        <v>280839</v>
      </c>
      <c r="BBW59" s="3029">
        <v>100</v>
      </c>
      <c r="BBX59" s="2024" t="s">
        <v>8057</v>
      </c>
      <c r="BBY59" s="2024">
        <v>1090000</v>
      </c>
      <c r="BBZ59" s="2024">
        <v>1808416</v>
      </c>
      <c r="BCA59" s="3029">
        <v>39.72625767522517</v>
      </c>
      <c r="BCB59" s="2024" t="s">
        <v>8057</v>
      </c>
      <c r="BCC59" s="2024">
        <v>1048000</v>
      </c>
      <c r="BCD59" s="2024">
        <v>1051274</v>
      </c>
      <c r="BCE59" s="3029">
        <v>0.31143165340338896</v>
      </c>
      <c r="BCF59" s="2024" t="s">
        <v>8059</v>
      </c>
      <c r="BCG59" s="2024">
        <v>479000</v>
      </c>
      <c r="BCH59" s="2024">
        <v>337395</v>
      </c>
      <c r="BCI59" s="3029">
        <v>41.970094399739168</v>
      </c>
      <c r="BCJ59" s="2024" t="s">
        <v>8057</v>
      </c>
      <c r="BCK59" s="2024">
        <v>24143000</v>
      </c>
      <c r="BCL59" s="2024">
        <v>24560017</v>
      </c>
      <c r="BCM59" s="3029">
        <v>1.6979507791057245</v>
      </c>
      <c r="BCN59" s="2024" t="s">
        <v>8059</v>
      </c>
      <c r="BCO59" s="2024">
        <v>3347000</v>
      </c>
      <c r="BCP59" s="2024">
        <v>3329174</v>
      </c>
      <c r="BCQ59" s="3029">
        <v>0.53544813217934006</v>
      </c>
      <c r="BCR59" s="2024" t="s">
        <v>8059</v>
      </c>
      <c r="BCS59" s="2024">
        <v>499000</v>
      </c>
      <c r="BCT59" s="2024">
        <v>424239</v>
      </c>
      <c r="BCU59" s="3029">
        <v>17.622377952050613</v>
      </c>
      <c r="BCV59" s="2024" t="s">
        <v>8057</v>
      </c>
      <c r="BCW59" s="2024">
        <v>11732000</v>
      </c>
      <c r="BCX59" s="2024">
        <v>8932710</v>
      </c>
      <c r="BCY59" s="3029">
        <v>31.337522431602508</v>
      </c>
      <c r="BCZ59" s="2024" t="s">
        <v>8057</v>
      </c>
      <c r="BDA59" s="2024">
        <v>0</v>
      </c>
      <c r="BDB59" s="2024">
        <v>1203473</v>
      </c>
      <c r="BDC59" s="3029">
        <v>100</v>
      </c>
      <c r="BDD59" s="2024" t="s">
        <v>8057</v>
      </c>
      <c r="BDE59" s="2024">
        <v>0</v>
      </c>
      <c r="BDF59" s="2024">
        <v>0</v>
      </c>
      <c r="BDG59" s="3029" t="s">
        <v>31</v>
      </c>
      <c r="BDH59" s="2024" t="s">
        <v>31</v>
      </c>
      <c r="BDI59" s="2024">
        <v>0</v>
      </c>
      <c r="BDJ59" s="2024">
        <v>0</v>
      </c>
      <c r="BDK59" s="3029" t="s">
        <v>31</v>
      </c>
      <c r="BDL59" s="2024" t="s">
        <v>31</v>
      </c>
      <c r="BDM59" s="2024">
        <v>4265000</v>
      </c>
      <c r="BDN59" s="2024">
        <v>5281437</v>
      </c>
      <c r="BDO59" s="3029">
        <v>19.245462929880645</v>
      </c>
      <c r="BDP59" s="2024" t="s">
        <v>8057</v>
      </c>
      <c r="BDQ59" s="2024">
        <v>0</v>
      </c>
      <c r="BDR59" s="2024">
        <v>111349</v>
      </c>
      <c r="BDS59" s="3029">
        <v>100</v>
      </c>
      <c r="BDT59" s="2024" t="s">
        <v>8057</v>
      </c>
      <c r="BDU59" s="2024">
        <v>576000</v>
      </c>
      <c r="BDV59" s="2024">
        <v>464029</v>
      </c>
      <c r="BDW59" s="3029">
        <v>24.130172898676577</v>
      </c>
      <c r="BDX59" s="2024" t="s">
        <v>8057</v>
      </c>
      <c r="BDY59" s="2024">
        <v>0</v>
      </c>
      <c r="BDZ59" s="2024">
        <v>0</v>
      </c>
      <c r="BEA59" s="3029" t="s">
        <v>31</v>
      </c>
      <c r="BEB59" s="2024" t="s">
        <v>31</v>
      </c>
      <c r="BEC59" s="2024">
        <v>0</v>
      </c>
      <c r="BED59" s="2024">
        <v>0</v>
      </c>
      <c r="BEE59" s="3029" t="s">
        <v>31</v>
      </c>
      <c r="BEF59" s="2024" t="s">
        <v>31</v>
      </c>
      <c r="BEG59" s="2024">
        <v>0</v>
      </c>
      <c r="BEH59" s="2024">
        <v>0</v>
      </c>
      <c r="BEI59" s="3029" t="s">
        <v>31</v>
      </c>
      <c r="BEJ59" s="2024" t="s">
        <v>31</v>
      </c>
      <c r="BEK59" s="2024">
        <v>0</v>
      </c>
      <c r="BEL59" s="2024">
        <v>0</v>
      </c>
      <c r="BEM59" s="3029" t="s">
        <v>31</v>
      </c>
      <c r="BEN59" s="2024" t="s">
        <v>31</v>
      </c>
      <c r="BEO59" s="2024">
        <v>0</v>
      </c>
      <c r="BEP59" s="2024">
        <v>0</v>
      </c>
      <c r="BEQ59" s="3029" t="s">
        <v>31</v>
      </c>
      <c r="BER59" s="2024" t="s">
        <v>31</v>
      </c>
      <c r="BES59" s="2024">
        <v>6716000</v>
      </c>
      <c r="BET59" s="2024">
        <v>8139235</v>
      </c>
      <c r="BEU59" s="3029">
        <v>17.486102809416366</v>
      </c>
      <c r="BEV59" s="2024" t="s">
        <v>8057</v>
      </c>
      <c r="BEW59" s="2123">
        <v>469</v>
      </c>
      <c r="BEX59" s="2024">
        <v>463</v>
      </c>
      <c r="BEY59" s="3029">
        <v>1.2958963282937503</v>
      </c>
      <c r="BEZ59" s="2024" t="s">
        <v>8059</v>
      </c>
      <c r="BFA59" s="2024">
        <v>94</v>
      </c>
      <c r="BFB59" s="2024">
        <v>87</v>
      </c>
      <c r="BFC59" s="3029">
        <v>8.0459770114942586</v>
      </c>
      <c r="BFD59" s="2024" t="s">
        <v>8058</v>
      </c>
      <c r="BFE59" s="3029">
        <v>20.042643923240938</v>
      </c>
      <c r="BFF59" s="3029">
        <v>18.790496760259181</v>
      </c>
      <c r="BFG59" s="3029">
        <v>-1.2521471629817569</v>
      </c>
      <c r="BFH59" s="2024" t="s">
        <v>7682</v>
      </c>
      <c r="BFI59" s="2780" t="s">
        <v>1632</v>
      </c>
      <c r="BFJ59" s="1495" t="s">
        <v>1632</v>
      </c>
      <c r="BFK59" s="1495" t="s">
        <v>1632</v>
      </c>
      <c r="BFL59" s="1495" t="s">
        <v>1632</v>
      </c>
      <c r="BFM59" s="1212">
        <v>10</v>
      </c>
      <c r="BFN59" s="1212">
        <v>10</v>
      </c>
      <c r="BFO59" s="1212">
        <v>10</v>
      </c>
      <c r="BFP59" s="1212">
        <v>10</v>
      </c>
      <c r="BFQ59" s="988">
        <f t="shared" si="74"/>
        <v>40</v>
      </c>
      <c r="BFR59" s="988">
        <f t="shared" si="75"/>
        <v>1</v>
      </c>
      <c r="BFS59" s="1993" t="s">
        <v>1632</v>
      </c>
      <c r="BFT59" s="1994" t="s">
        <v>1632</v>
      </c>
      <c r="BFU59" s="1994" t="s">
        <v>1632</v>
      </c>
      <c r="BFV59" s="1994" t="s">
        <v>1632</v>
      </c>
      <c r="BFW59" s="1995">
        <v>5</v>
      </c>
      <c r="BFX59" s="1995">
        <v>5</v>
      </c>
      <c r="BFY59" s="1995">
        <v>5</v>
      </c>
      <c r="BFZ59" s="1995">
        <v>5</v>
      </c>
      <c r="BGA59" s="1303">
        <f t="shared" si="76"/>
        <v>20</v>
      </c>
      <c r="BGB59" s="1303">
        <f t="shared" si="77"/>
        <v>1</v>
      </c>
      <c r="BGC59" s="1993" t="s">
        <v>1625</v>
      </c>
      <c r="BGD59" s="1994" t="s">
        <v>1625</v>
      </c>
      <c r="BGE59" s="1994" t="s">
        <v>1625</v>
      </c>
      <c r="BGF59" s="1994" t="s">
        <v>1625</v>
      </c>
      <c r="BGG59" s="1995">
        <v>0</v>
      </c>
      <c r="BGH59" s="1995">
        <v>0</v>
      </c>
      <c r="BGI59" s="1995">
        <v>0</v>
      </c>
      <c r="BGJ59" s="1995">
        <v>0</v>
      </c>
      <c r="BGK59" s="1303">
        <f t="shared" si="78"/>
        <v>0</v>
      </c>
      <c r="BGL59" s="1303">
        <f t="shared" si="79"/>
        <v>14</v>
      </c>
      <c r="BGM59" s="1993" t="s">
        <v>1632</v>
      </c>
      <c r="BGN59" s="1994" t="s">
        <v>1632</v>
      </c>
      <c r="BGO59" s="1994" t="s">
        <v>1632</v>
      </c>
      <c r="BGP59" s="1994" t="s">
        <v>1632</v>
      </c>
      <c r="BGQ59" s="1995">
        <v>5</v>
      </c>
      <c r="BGR59" s="1995">
        <v>5</v>
      </c>
      <c r="BGS59" s="1995">
        <v>5</v>
      </c>
      <c r="BGT59" s="1995">
        <v>5</v>
      </c>
      <c r="BGU59" s="1303">
        <f t="shared" si="80"/>
        <v>20</v>
      </c>
      <c r="BGV59" s="1303">
        <f t="shared" si="81"/>
        <v>1</v>
      </c>
      <c r="BGW59" s="1993" t="s">
        <v>1632</v>
      </c>
      <c r="BGX59" s="1994" t="s">
        <v>1632</v>
      </c>
      <c r="BGY59" s="1994" t="s">
        <v>1632</v>
      </c>
      <c r="BGZ59" s="1994" t="s">
        <v>1632</v>
      </c>
      <c r="BHA59" s="1995">
        <v>5</v>
      </c>
      <c r="BHB59" s="1995">
        <v>5</v>
      </c>
      <c r="BHC59" s="1995">
        <v>5</v>
      </c>
      <c r="BHD59" s="1995">
        <v>5</v>
      </c>
      <c r="BHE59" s="1303">
        <f t="shared" si="82"/>
        <v>20</v>
      </c>
      <c r="BHF59" s="1303">
        <f t="shared" si="83"/>
        <v>1</v>
      </c>
      <c r="BHG59" s="1993" t="s">
        <v>1632</v>
      </c>
      <c r="BHH59" s="1994" t="s">
        <v>1632</v>
      </c>
      <c r="BHI59" s="1994" t="s">
        <v>1632</v>
      </c>
      <c r="BHJ59" s="1994" t="s">
        <v>1625</v>
      </c>
      <c r="BHK59" s="1995">
        <v>5</v>
      </c>
      <c r="BHL59" s="1995">
        <v>5</v>
      </c>
      <c r="BHM59" s="1995">
        <v>5</v>
      </c>
      <c r="BHN59" s="1995">
        <v>0</v>
      </c>
      <c r="BHO59" s="1303">
        <f t="shared" si="84"/>
        <v>15</v>
      </c>
      <c r="BHP59" s="1303">
        <f t="shared" si="85"/>
        <v>25</v>
      </c>
      <c r="BHQ59" s="1993" t="s">
        <v>1632</v>
      </c>
      <c r="BHR59" s="1994" t="s">
        <v>1632</v>
      </c>
      <c r="BHS59" s="1994" t="s">
        <v>1632</v>
      </c>
      <c r="BHT59" s="1994" t="s">
        <v>1632</v>
      </c>
      <c r="BHU59" s="1995">
        <v>5</v>
      </c>
      <c r="BHV59" s="1995">
        <v>5</v>
      </c>
      <c r="BHW59" s="1995">
        <v>5</v>
      </c>
      <c r="BHX59" s="1995">
        <v>5</v>
      </c>
      <c r="BHY59" s="1303">
        <f t="shared" si="86"/>
        <v>20</v>
      </c>
      <c r="BHZ59" s="1303">
        <f t="shared" si="87"/>
        <v>1</v>
      </c>
      <c r="BIA59" s="1993" t="s">
        <v>1626</v>
      </c>
      <c r="BIB59" s="1994" t="s">
        <v>1626</v>
      </c>
      <c r="BIC59" s="1994" t="s">
        <v>1626</v>
      </c>
      <c r="BID59" s="1994" t="s">
        <v>1626</v>
      </c>
      <c r="BIE59" s="1994" t="s">
        <v>1626</v>
      </c>
      <c r="BIF59" s="4112">
        <f t="shared" si="88"/>
        <v>5</v>
      </c>
      <c r="BIG59" s="1303">
        <f t="shared" si="89"/>
        <v>1</v>
      </c>
      <c r="BIH59" s="2916">
        <v>12</v>
      </c>
      <c r="BII59" s="3967">
        <v>26.726057906458799</v>
      </c>
      <c r="BIJ59" s="1303">
        <f t="shared" si="90"/>
        <v>17</v>
      </c>
      <c r="BIK59" s="2073">
        <v>0</v>
      </c>
      <c r="BIL59" s="1303">
        <v>0</v>
      </c>
      <c r="BIM59" s="1995" t="s">
        <v>81</v>
      </c>
      <c r="BIN59" s="1303" t="str">
        <f t="shared" si="91"/>
        <v>-</v>
      </c>
      <c r="BIO59" s="1993" t="s">
        <v>1625</v>
      </c>
      <c r="BIP59" s="1994" t="s">
        <v>1625</v>
      </c>
      <c r="BIQ59" s="1994" t="s">
        <v>1625</v>
      </c>
      <c r="BIR59" s="1994" t="s">
        <v>1625</v>
      </c>
      <c r="BIS59" s="1994" t="s">
        <v>1625</v>
      </c>
      <c r="BIT59" s="1994" t="s">
        <v>1625</v>
      </c>
      <c r="BIU59" s="1994" t="s">
        <v>1625</v>
      </c>
      <c r="BIV59" s="1994" t="s">
        <v>1625</v>
      </c>
      <c r="BIW59" s="1994" t="s">
        <v>1625</v>
      </c>
      <c r="BIX59" s="1994" t="s">
        <v>1625</v>
      </c>
      <c r="BIY59" s="3617">
        <f t="shared" si="92"/>
        <v>0</v>
      </c>
      <c r="BIZ59" s="2906">
        <f t="shared" si="93"/>
        <v>67</v>
      </c>
      <c r="BJA59" s="3971">
        <v>7</v>
      </c>
      <c r="BJB59" s="3972">
        <v>15.590200445434299</v>
      </c>
      <c r="BJC59" s="3971">
        <v>7</v>
      </c>
      <c r="BJD59" s="3972">
        <v>100</v>
      </c>
      <c r="BJE59" s="3972">
        <v>1</v>
      </c>
      <c r="BJF59" s="3971">
        <v>7</v>
      </c>
      <c r="BJG59" s="3972">
        <v>100</v>
      </c>
      <c r="BJH59" s="3972">
        <v>1</v>
      </c>
      <c r="BJI59" s="3971">
        <v>7</v>
      </c>
      <c r="BJJ59" s="3972">
        <v>100</v>
      </c>
      <c r="BJK59" s="3973">
        <v>1</v>
      </c>
      <c r="BJL59" s="3971">
        <v>7</v>
      </c>
      <c r="BJM59" s="3972">
        <v>15.590200445434299</v>
      </c>
      <c r="BJN59" s="3971">
        <v>7</v>
      </c>
      <c r="BJO59" s="3972">
        <v>100</v>
      </c>
      <c r="BJP59" s="3973">
        <v>1</v>
      </c>
      <c r="BJQ59" s="3971">
        <v>432</v>
      </c>
      <c r="BJR59" s="3972">
        <v>962.13808463251667</v>
      </c>
      <c r="BJS59" s="3971">
        <v>61</v>
      </c>
      <c r="BJT59" s="3972">
        <v>14.120370370370368</v>
      </c>
      <c r="BJU59" s="3973">
        <v>9</v>
      </c>
      <c r="BJV59" s="2074">
        <v>33.3333333333333</v>
      </c>
      <c r="BJW59" s="1303">
        <f t="shared" si="7"/>
        <v>24</v>
      </c>
      <c r="BJX59" s="1993" t="s">
        <v>1632</v>
      </c>
      <c r="BJY59" s="1994" t="s">
        <v>1632</v>
      </c>
      <c r="BJZ59" s="1495" t="s">
        <v>1632</v>
      </c>
      <c r="BKA59" s="1495" t="s">
        <v>1632</v>
      </c>
      <c r="BKB59" s="1212">
        <v>5</v>
      </c>
      <c r="BKC59" s="1212">
        <v>5</v>
      </c>
      <c r="BKD59" s="1212">
        <v>5</v>
      </c>
      <c r="BKE59" s="1212">
        <v>5</v>
      </c>
      <c r="BKF59" s="988">
        <f t="shared" si="94"/>
        <v>20</v>
      </c>
      <c r="BKG59" s="988">
        <f t="shared" si="95"/>
        <v>1</v>
      </c>
      <c r="BKH59" s="2780" t="s">
        <v>1632</v>
      </c>
      <c r="BKI59" s="1495" t="s">
        <v>1632</v>
      </c>
      <c r="BKJ59" s="1495" t="s">
        <v>1632</v>
      </c>
      <c r="BKK59" s="1495" t="s">
        <v>1632</v>
      </c>
      <c r="BKL59" s="1212">
        <v>5</v>
      </c>
      <c r="BKM59" s="1212">
        <v>5</v>
      </c>
      <c r="BKN59" s="1212">
        <v>5</v>
      </c>
      <c r="BKO59" s="1212">
        <v>5</v>
      </c>
      <c r="BKP59" s="988">
        <f t="shared" si="96"/>
        <v>20</v>
      </c>
      <c r="BKQ59" s="988">
        <f t="shared" si="97"/>
        <v>1</v>
      </c>
      <c r="BKR59" s="2780" t="s">
        <v>1632</v>
      </c>
      <c r="BKS59" s="1495" t="s">
        <v>1632</v>
      </c>
      <c r="BKT59" s="1495" t="s">
        <v>1632</v>
      </c>
      <c r="BKU59" s="1495" t="s">
        <v>1632</v>
      </c>
      <c r="BKV59" s="1212">
        <v>15</v>
      </c>
      <c r="BKW59" s="1212">
        <v>15</v>
      </c>
      <c r="BKX59" s="1212">
        <v>15</v>
      </c>
      <c r="BKY59" s="1212">
        <v>15</v>
      </c>
      <c r="BKZ59" s="988">
        <f t="shared" si="98"/>
        <v>60</v>
      </c>
      <c r="BLA59" s="988">
        <f t="shared" si="99"/>
        <v>1</v>
      </c>
      <c r="BLB59" s="3971">
        <v>2</v>
      </c>
      <c r="BLC59" s="3972">
        <v>4.4543429844097995</v>
      </c>
      <c r="BLD59" s="3973">
        <v>10</v>
      </c>
      <c r="BLE59" s="3971">
        <v>0</v>
      </c>
      <c r="BLF59" s="3972">
        <v>0</v>
      </c>
      <c r="BLG59" s="3973">
        <v>14</v>
      </c>
      <c r="BLH59" s="3971">
        <v>2</v>
      </c>
      <c r="BLI59" s="3972">
        <v>4.4543429844097995</v>
      </c>
      <c r="BLJ59" s="3973">
        <v>2</v>
      </c>
      <c r="BLK59" s="3971">
        <v>2</v>
      </c>
      <c r="BLL59" s="3972">
        <v>4.4543429844097995</v>
      </c>
      <c r="BLM59" s="3973">
        <v>3</v>
      </c>
      <c r="BLN59" s="3971">
        <v>0</v>
      </c>
      <c r="BLO59" s="3972">
        <v>0</v>
      </c>
      <c r="BLP59" s="3973">
        <v>58</v>
      </c>
      <c r="BLQ59" s="3971">
        <v>0</v>
      </c>
      <c r="BLR59" s="3972">
        <v>0</v>
      </c>
      <c r="BLS59" s="3973">
        <v>13</v>
      </c>
      <c r="BLT59" s="3971">
        <v>0</v>
      </c>
      <c r="BLU59" s="3972">
        <v>0</v>
      </c>
      <c r="BLV59" s="3973">
        <v>14</v>
      </c>
      <c r="BLW59" s="3971">
        <v>0</v>
      </c>
      <c r="BLX59" s="3972">
        <v>0</v>
      </c>
      <c r="BLY59" s="3973">
        <v>42</v>
      </c>
      <c r="BLZ59" s="2782">
        <v>0</v>
      </c>
      <c r="BMA59" s="2773">
        <v>0</v>
      </c>
      <c r="BMB59" s="988">
        <v>65</v>
      </c>
      <c r="BMC59" s="2782">
        <v>1</v>
      </c>
      <c r="BMD59" s="2773">
        <v>2.2271714922048997</v>
      </c>
      <c r="BME59" s="988">
        <v>7</v>
      </c>
      <c r="BMF59" s="2782">
        <v>0</v>
      </c>
      <c r="BMG59" s="2773">
        <v>0</v>
      </c>
      <c r="BMH59" s="988">
        <v>9</v>
      </c>
      <c r="BMI59" s="2782">
        <v>1</v>
      </c>
      <c r="BMJ59" s="2773">
        <v>2.2271714922048997</v>
      </c>
      <c r="BMK59" s="988">
        <v>1</v>
      </c>
      <c r="BML59" s="2782">
        <v>1</v>
      </c>
      <c r="BMM59" s="2773">
        <v>2.2271714922048997</v>
      </c>
      <c r="BMN59" s="988">
        <v>1</v>
      </c>
      <c r="BMO59" s="2782">
        <v>0</v>
      </c>
      <c r="BMP59" s="2773">
        <v>0</v>
      </c>
      <c r="BMQ59" s="988">
        <v>2</v>
      </c>
      <c r="BMR59" s="2782">
        <v>0</v>
      </c>
      <c r="BMS59" s="2773">
        <v>0</v>
      </c>
      <c r="BMT59" s="988">
        <v>66</v>
      </c>
      <c r="BMU59" s="2782">
        <v>1</v>
      </c>
      <c r="BMV59" s="2773">
        <v>2.2271714922048997</v>
      </c>
      <c r="BMW59" s="988">
        <v>8</v>
      </c>
      <c r="BMX59" s="2782">
        <v>1</v>
      </c>
      <c r="BMY59" s="2773">
        <v>2.2271714922048997</v>
      </c>
      <c r="BMZ59" s="988">
        <v>2</v>
      </c>
      <c r="BNA59" s="2782">
        <v>0</v>
      </c>
      <c r="BNB59" s="2773">
        <v>0</v>
      </c>
      <c r="BNC59" s="988">
        <v>28</v>
      </c>
      <c r="BND59" s="2782">
        <v>1</v>
      </c>
      <c r="BNE59" s="2773">
        <v>2.2271714922048997</v>
      </c>
      <c r="BNF59" s="988">
        <v>1</v>
      </c>
      <c r="BNG59" s="2782">
        <v>1</v>
      </c>
      <c r="BNH59" s="2773">
        <v>2.2271714922048997</v>
      </c>
      <c r="BNI59" s="988">
        <v>2</v>
      </c>
      <c r="BNJ59" s="2782">
        <v>1</v>
      </c>
      <c r="BNK59" s="2773">
        <v>2.2271714922048997</v>
      </c>
      <c r="BNL59" s="988">
        <v>2</v>
      </c>
      <c r="BNM59" s="2782">
        <v>1</v>
      </c>
      <c r="BNN59" s="2773">
        <v>2.2271714922048997</v>
      </c>
      <c r="BNO59" s="988">
        <v>1</v>
      </c>
      <c r="BNQ59" s="729">
        <v>22</v>
      </c>
      <c r="BNR59" s="729">
        <v>3</v>
      </c>
      <c r="BNS59" s="729">
        <v>455</v>
      </c>
      <c r="BNT59" s="729">
        <v>48.35164835164835</v>
      </c>
      <c r="BNU59" s="729">
        <v>6.5934065934065931</v>
      </c>
      <c r="BNV59" s="4113">
        <v>68</v>
      </c>
      <c r="BNW59" s="4113">
        <v>50</v>
      </c>
    </row>
    <row r="60" spans="1:1739" ht="13" x14ac:dyDescent="0.2">
      <c r="A60" s="696" t="s">
        <v>1808</v>
      </c>
      <c r="B60" s="697" t="s">
        <v>1809</v>
      </c>
      <c r="C60" s="697" t="s">
        <v>1646</v>
      </c>
      <c r="D60" s="697" t="s">
        <v>1646</v>
      </c>
      <c r="E60" s="697" t="s">
        <v>1733</v>
      </c>
      <c r="F60" s="698" t="s">
        <v>1810</v>
      </c>
      <c r="G60" s="699" t="s">
        <v>1918</v>
      </c>
      <c r="H60" s="700">
        <v>47</v>
      </c>
      <c r="I60" s="703">
        <v>7.36</v>
      </c>
      <c r="J60" s="699">
        <f t="shared" si="8"/>
        <v>17</v>
      </c>
      <c r="K60" s="702">
        <v>85</v>
      </c>
      <c r="L60" s="703">
        <v>7.13</v>
      </c>
      <c r="M60" s="710">
        <f t="shared" si="9"/>
        <v>51</v>
      </c>
      <c r="N60" s="712">
        <f t="shared" si="10"/>
        <v>-0.23000000000000043</v>
      </c>
      <c r="O60" s="702">
        <v>67</v>
      </c>
      <c r="P60" s="703">
        <v>7.16</v>
      </c>
      <c r="Q60" s="710">
        <f t="shared" si="11"/>
        <v>37</v>
      </c>
      <c r="R60" s="712">
        <f t="shared" si="12"/>
        <v>3.0000000000000249E-2</v>
      </c>
      <c r="S60" s="702">
        <v>101</v>
      </c>
      <c r="T60" s="703">
        <v>5.19</v>
      </c>
      <c r="U60" s="699">
        <f t="shared" si="100"/>
        <v>77</v>
      </c>
      <c r="V60" s="702">
        <v>108</v>
      </c>
      <c r="W60" s="703">
        <v>6.25</v>
      </c>
      <c r="X60" s="710">
        <f t="shared" si="0"/>
        <v>33</v>
      </c>
      <c r="Y60" s="712">
        <f t="shared" si="13"/>
        <v>1.0599999999999996</v>
      </c>
      <c r="Z60" s="702">
        <v>100</v>
      </c>
      <c r="AA60" s="703">
        <v>5.98</v>
      </c>
      <c r="AB60" s="710">
        <f t="shared" si="101"/>
        <v>67</v>
      </c>
      <c r="AC60" s="712">
        <f t="shared" si="14"/>
        <v>-0.26999999999999957</v>
      </c>
      <c r="AD60" s="706">
        <v>76</v>
      </c>
      <c r="AE60" s="701">
        <v>5.7894736842105265</v>
      </c>
      <c r="AF60" s="702">
        <v>24</v>
      </c>
      <c r="AG60" s="704">
        <v>6.583333333333333</v>
      </c>
      <c r="AH60" s="705">
        <f t="shared" si="102"/>
        <v>26</v>
      </c>
      <c r="AI60" s="707">
        <v>48</v>
      </c>
      <c r="AJ60" s="704">
        <v>6.104166666666667</v>
      </c>
      <c r="AK60" s="705">
        <f t="shared" si="103"/>
        <v>54</v>
      </c>
      <c r="AL60" s="702">
        <v>28</v>
      </c>
      <c r="AM60" s="704">
        <v>5.25</v>
      </c>
      <c r="AN60" s="1595">
        <f t="shared" si="104"/>
        <v>71</v>
      </c>
      <c r="AO60" s="4086"/>
      <c r="AP60" s="717">
        <v>81.099999999999994</v>
      </c>
      <c r="AQ60" s="705">
        <v>32</v>
      </c>
      <c r="AR60" s="709">
        <v>82.7</v>
      </c>
      <c r="AS60" s="705">
        <v>67</v>
      </c>
      <c r="AT60" s="709">
        <v>2</v>
      </c>
      <c r="AU60" s="701">
        <v>0.40000000000000568</v>
      </c>
      <c r="AV60" s="702">
        <v>65</v>
      </c>
      <c r="AW60" s="715">
        <f t="shared" si="15"/>
        <v>42</v>
      </c>
      <c r="AX60" s="710">
        <v>60</v>
      </c>
      <c r="AY60" s="715">
        <f t="shared" si="16"/>
        <v>51</v>
      </c>
      <c r="AZ60" s="702">
        <v>150</v>
      </c>
      <c r="BA60" s="711">
        <f t="shared" si="105"/>
        <v>45</v>
      </c>
      <c r="BB60" s="702">
        <v>90</v>
      </c>
      <c r="BC60" s="726">
        <v>73</v>
      </c>
      <c r="BD60" s="702">
        <v>67</v>
      </c>
      <c r="BE60" s="703">
        <v>28.35820895522388</v>
      </c>
      <c r="BF60" s="705">
        <f t="shared" si="17"/>
        <v>56</v>
      </c>
      <c r="BG60" s="702">
        <v>68</v>
      </c>
      <c r="BH60" s="703">
        <v>13.23529411764706</v>
      </c>
      <c r="BI60" s="705">
        <f t="shared" si="18"/>
        <v>38</v>
      </c>
      <c r="BJ60" s="702">
        <v>67</v>
      </c>
      <c r="BK60" s="703">
        <v>58.208955223880601</v>
      </c>
      <c r="BL60" s="705">
        <f t="shared" si="19"/>
        <v>74</v>
      </c>
      <c r="BM60" s="702">
        <v>68</v>
      </c>
      <c r="BN60" s="703">
        <v>13.23529411764706</v>
      </c>
      <c r="BO60" s="705">
        <v>11</v>
      </c>
      <c r="BP60" s="702">
        <v>67</v>
      </c>
      <c r="BQ60" s="703">
        <v>1.4925373134328357</v>
      </c>
      <c r="BR60" s="705">
        <v>38</v>
      </c>
      <c r="BS60" s="702">
        <v>68</v>
      </c>
      <c r="BT60" s="703">
        <v>36.764705882352942</v>
      </c>
      <c r="BU60" s="705">
        <v>49</v>
      </c>
      <c r="BV60" s="702">
        <v>24</v>
      </c>
      <c r="BW60" s="703">
        <v>62.5</v>
      </c>
      <c r="BX60" s="705">
        <f t="shared" si="20"/>
        <v>58</v>
      </c>
      <c r="BY60" s="702">
        <v>24</v>
      </c>
      <c r="BZ60" s="703">
        <v>79.166666666666657</v>
      </c>
      <c r="CA60" s="705">
        <f t="shared" si="21"/>
        <v>62</v>
      </c>
      <c r="CB60" s="702">
        <v>24</v>
      </c>
      <c r="CC60" s="703">
        <v>62.5</v>
      </c>
      <c r="CD60" s="705">
        <f t="shared" si="22"/>
        <v>49</v>
      </c>
      <c r="CE60" s="702">
        <v>24</v>
      </c>
      <c r="CF60" s="703">
        <v>29.166666666666668</v>
      </c>
      <c r="CG60" s="705">
        <v>15</v>
      </c>
      <c r="CH60" s="702">
        <v>24</v>
      </c>
      <c r="CI60" s="703">
        <v>4.1666666666666661</v>
      </c>
      <c r="CJ60" s="705">
        <f t="shared" si="106"/>
        <v>40</v>
      </c>
      <c r="CK60" s="702">
        <v>24</v>
      </c>
      <c r="CL60" s="703">
        <v>20.833333333333336</v>
      </c>
      <c r="CM60" s="705">
        <f t="shared" si="23"/>
        <v>5</v>
      </c>
      <c r="CN60" s="709">
        <v>15.4</v>
      </c>
      <c r="CO60" s="726">
        <v>56</v>
      </c>
      <c r="CP60" s="703">
        <v>2.5999999999999996</v>
      </c>
      <c r="CQ60" s="703">
        <v>6</v>
      </c>
      <c r="CR60" s="704">
        <v>6.8000000000000007</v>
      </c>
      <c r="CS60" s="709">
        <v>14.099999999999998</v>
      </c>
      <c r="CT60" s="701">
        <v>14.2</v>
      </c>
      <c r="CU60" s="712">
        <v>19.899999999999999</v>
      </c>
      <c r="CV60" s="729">
        <f t="shared" si="24"/>
        <v>72</v>
      </c>
      <c r="CW60" s="712">
        <v>3.7</v>
      </c>
      <c r="CX60" s="712">
        <v>7.6</v>
      </c>
      <c r="CY60" s="712">
        <v>8.4</v>
      </c>
      <c r="CZ60" s="714">
        <v>36</v>
      </c>
      <c r="DA60" s="985">
        <v>84</v>
      </c>
      <c r="DB60" s="729">
        <v>39</v>
      </c>
      <c r="DC60" s="715">
        <v>8</v>
      </c>
      <c r="DD60" s="985">
        <v>86</v>
      </c>
      <c r="DE60" s="729">
        <v>14</v>
      </c>
      <c r="DF60" s="715">
        <v>22</v>
      </c>
      <c r="DG60" s="712">
        <v>81</v>
      </c>
      <c r="DH60" s="729">
        <v>75</v>
      </c>
      <c r="DI60" s="715">
        <v>6</v>
      </c>
      <c r="DJ60" s="712">
        <v>88</v>
      </c>
      <c r="DK60" s="729">
        <v>7</v>
      </c>
      <c r="DL60" s="716">
        <v>8.5714285714285712</v>
      </c>
      <c r="DM60" s="710">
        <v>5</v>
      </c>
      <c r="DN60" s="715">
        <v>35</v>
      </c>
      <c r="DO60" s="717">
        <v>91.428571428571431</v>
      </c>
      <c r="DP60" s="710">
        <v>4</v>
      </c>
      <c r="DQ60" s="703">
        <v>0</v>
      </c>
      <c r="DR60" s="705">
        <v>18</v>
      </c>
      <c r="DS60" s="709">
        <v>80</v>
      </c>
      <c r="DT60" s="721">
        <v>10</v>
      </c>
      <c r="DU60" s="703">
        <v>0</v>
      </c>
      <c r="DV60" s="705">
        <v>17</v>
      </c>
      <c r="DW60" s="718">
        <v>80</v>
      </c>
      <c r="DX60" s="705">
        <v>6</v>
      </c>
      <c r="DY60" s="703">
        <v>60</v>
      </c>
      <c r="DZ60" s="705">
        <v>2</v>
      </c>
      <c r="EA60" s="702">
        <v>67</v>
      </c>
      <c r="EB60" s="719">
        <v>73.134328358208961</v>
      </c>
      <c r="EC60" s="705">
        <f t="shared" si="1"/>
        <v>50</v>
      </c>
      <c r="ED60" s="702">
        <v>24</v>
      </c>
      <c r="EE60" s="719">
        <v>50</v>
      </c>
      <c r="EF60" s="705">
        <v>47</v>
      </c>
      <c r="EG60" s="702">
        <v>68</v>
      </c>
      <c r="EH60" s="720">
        <v>69.117647058823522</v>
      </c>
      <c r="EI60" s="705">
        <v>8</v>
      </c>
      <c r="EJ60" s="768">
        <v>68</v>
      </c>
      <c r="EK60" s="3956">
        <v>0.6</v>
      </c>
      <c r="EL60" s="3957">
        <v>63</v>
      </c>
      <c r="EM60" s="3958">
        <v>7.3529411764705888</v>
      </c>
      <c r="EN60" s="770">
        <v>55</v>
      </c>
      <c r="EO60" s="768">
        <v>68</v>
      </c>
      <c r="EP60" s="1583">
        <v>1.2142857142857142</v>
      </c>
      <c r="EQ60" s="2356">
        <v>60</v>
      </c>
      <c r="ER60" s="3958">
        <v>20.588235294117645</v>
      </c>
      <c r="ES60" s="770">
        <v>31</v>
      </c>
      <c r="ET60" s="768">
        <v>68</v>
      </c>
      <c r="EU60" s="1583">
        <v>0.5</v>
      </c>
      <c r="EV60" s="2356">
        <v>71</v>
      </c>
      <c r="EW60" s="3958">
        <v>17.647058823529413</v>
      </c>
      <c r="EX60" s="770">
        <v>47</v>
      </c>
      <c r="EY60" s="3974">
        <v>67</v>
      </c>
      <c r="EZ60" s="1583">
        <v>0.5</v>
      </c>
      <c r="FA60" s="2356">
        <v>54</v>
      </c>
      <c r="FB60" s="3966">
        <v>7.4626865671641784</v>
      </c>
      <c r="FC60" s="3975">
        <v>29</v>
      </c>
      <c r="FD60" s="768">
        <v>68</v>
      </c>
      <c r="FE60" s="3957">
        <v>2.5</v>
      </c>
      <c r="FF60" s="3957">
        <v>1</v>
      </c>
      <c r="FG60" s="3958">
        <v>2.9411764705882351</v>
      </c>
      <c r="FH60" s="770">
        <v>59</v>
      </c>
      <c r="FI60" s="3965">
        <v>68</v>
      </c>
      <c r="FJ60" s="3957">
        <v>0.5</v>
      </c>
      <c r="FK60" s="3957">
        <v>36</v>
      </c>
      <c r="FL60" s="3966">
        <v>5.8823529411764701</v>
      </c>
      <c r="FM60" s="3965">
        <v>6</v>
      </c>
      <c r="FN60" s="768">
        <v>68</v>
      </c>
      <c r="FO60" s="3957">
        <v>0.5</v>
      </c>
      <c r="FP60" s="3957">
        <v>51</v>
      </c>
      <c r="FQ60" s="3958">
        <v>10.294117647058822</v>
      </c>
      <c r="FR60" s="770">
        <v>11</v>
      </c>
      <c r="FS60" s="768">
        <v>68</v>
      </c>
      <c r="FT60" s="3957">
        <v>2.9696969696969697</v>
      </c>
      <c r="FU60" s="3957">
        <v>55</v>
      </c>
      <c r="FV60" s="3958">
        <v>48.529411764705884</v>
      </c>
      <c r="FW60" s="770">
        <v>7</v>
      </c>
      <c r="FX60" s="714">
        <v>23</v>
      </c>
      <c r="FY60" s="725">
        <v>21.739130434782609</v>
      </c>
      <c r="FZ60" s="715">
        <v>22</v>
      </c>
      <c r="GA60" s="702">
        <v>21</v>
      </c>
      <c r="GB60" s="727">
        <v>0.5</v>
      </c>
      <c r="GC60" s="726">
        <v>50</v>
      </c>
      <c r="GD60" s="720">
        <v>4.7619047619047619</v>
      </c>
      <c r="GE60" s="705">
        <v>25</v>
      </c>
      <c r="GF60" s="702">
        <v>21</v>
      </c>
      <c r="GG60" s="712">
        <v>1</v>
      </c>
      <c r="GH60" s="729">
        <v>37</v>
      </c>
      <c r="GI60" s="720">
        <v>14.285714285714285</v>
      </c>
      <c r="GJ60" s="705">
        <v>1</v>
      </c>
      <c r="GK60" s="702">
        <v>22</v>
      </c>
      <c r="GL60" s="712">
        <v>0.5</v>
      </c>
      <c r="GM60" s="729">
        <v>50</v>
      </c>
      <c r="GN60" s="720">
        <v>9.0909090909090917</v>
      </c>
      <c r="GO60" s="705">
        <v>18</v>
      </c>
      <c r="GP60" s="702">
        <v>20</v>
      </c>
      <c r="GQ60" s="712">
        <v>0.5</v>
      </c>
      <c r="GR60" s="729">
        <v>41</v>
      </c>
      <c r="GS60" s="720">
        <v>5</v>
      </c>
      <c r="GT60" s="705">
        <v>5</v>
      </c>
      <c r="GU60" s="702">
        <v>21</v>
      </c>
      <c r="GV60" s="726">
        <v>1.5</v>
      </c>
      <c r="GW60" s="726">
        <v>20</v>
      </c>
      <c r="GX60" s="720">
        <v>14.285714285714285</v>
      </c>
      <c r="GY60" s="705">
        <v>18</v>
      </c>
      <c r="GZ60" s="702">
        <v>22</v>
      </c>
      <c r="HA60" s="726">
        <v>0</v>
      </c>
      <c r="HB60" s="726">
        <v>44</v>
      </c>
      <c r="HC60" s="720">
        <v>0</v>
      </c>
      <c r="HD60" s="705">
        <v>44</v>
      </c>
      <c r="HE60" s="702">
        <v>21</v>
      </c>
      <c r="HF60" s="726">
        <v>0</v>
      </c>
      <c r="HG60" s="726">
        <v>47</v>
      </c>
      <c r="HH60" s="720">
        <v>0</v>
      </c>
      <c r="HI60" s="705">
        <v>47</v>
      </c>
      <c r="HJ60" s="702">
        <v>21</v>
      </c>
      <c r="HK60" s="726">
        <v>4</v>
      </c>
      <c r="HL60" s="726">
        <v>1</v>
      </c>
      <c r="HM60" s="720">
        <v>4.7619047619047619</v>
      </c>
      <c r="HN60" s="705">
        <v>3</v>
      </c>
      <c r="HO60" s="709">
        <v>15.384615384615385</v>
      </c>
      <c r="HP60" s="703">
        <v>2.5641025641025639</v>
      </c>
      <c r="HQ60" s="703">
        <v>87.179487179487182</v>
      </c>
      <c r="HR60" s="703">
        <v>23.076923076923077</v>
      </c>
      <c r="HS60" s="1299">
        <v>17.948717948717949</v>
      </c>
      <c r="HT60" s="1299">
        <v>7.6923076923076925</v>
      </c>
      <c r="HU60" s="1299">
        <v>71.794871794871796</v>
      </c>
      <c r="HV60" s="1299">
        <v>5.1282051282051277</v>
      </c>
      <c r="HW60" s="1299">
        <v>87.179487179487182</v>
      </c>
      <c r="HX60" s="1300">
        <v>39</v>
      </c>
      <c r="HY60" s="709">
        <v>20.707070707070706</v>
      </c>
      <c r="HZ60" s="709">
        <v>3.535353535353535</v>
      </c>
      <c r="IA60" s="709">
        <v>70.202020202020194</v>
      </c>
      <c r="IB60" s="709">
        <v>30.303030303030305</v>
      </c>
      <c r="IC60" s="709">
        <v>11.616161616161616</v>
      </c>
      <c r="ID60" s="709">
        <v>43.939393939393938</v>
      </c>
      <c r="IE60" s="709">
        <v>55.050505050505052</v>
      </c>
      <c r="IF60" s="709">
        <v>2.5252525252525251</v>
      </c>
      <c r="IG60" s="709">
        <v>68.686868686868678</v>
      </c>
      <c r="IH60" s="1300">
        <v>198</v>
      </c>
      <c r="II60" s="1265" t="s">
        <v>31</v>
      </c>
      <c r="IJ60" s="1266" t="s">
        <v>31</v>
      </c>
      <c r="IK60" s="1266" t="s">
        <v>31</v>
      </c>
      <c r="IL60" s="1266" t="s">
        <v>31</v>
      </c>
      <c r="IM60" s="1266" t="s">
        <v>31</v>
      </c>
      <c r="IN60" s="1266" t="s">
        <v>31</v>
      </c>
      <c r="IO60" s="1266" t="s">
        <v>31</v>
      </c>
      <c r="IP60" s="1266" t="s">
        <v>81</v>
      </c>
      <c r="IQ60" s="1267" t="s">
        <v>81</v>
      </c>
      <c r="IR60" s="1268" t="s">
        <v>31</v>
      </c>
      <c r="IS60" s="1269" t="s">
        <v>31</v>
      </c>
      <c r="IT60" s="1269" t="s">
        <v>31</v>
      </c>
      <c r="IU60" s="1269" t="s">
        <v>31</v>
      </c>
      <c r="IV60" s="1269" t="s">
        <v>31</v>
      </c>
      <c r="IW60" s="1269" t="s">
        <v>31</v>
      </c>
      <c r="IX60" s="1269" t="s">
        <v>31</v>
      </c>
      <c r="IY60" s="1269" t="s">
        <v>81</v>
      </c>
      <c r="IZ60" s="1267" t="s">
        <v>81</v>
      </c>
      <c r="JA60" s="1268" t="s">
        <v>31</v>
      </c>
      <c r="JB60" s="1269" t="s">
        <v>31</v>
      </c>
      <c r="JC60" s="1269" t="s">
        <v>31</v>
      </c>
      <c r="JD60" s="1269" t="s">
        <v>31</v>
      </c>
      <c r="JE60" s="1269" t="s">
        <v>31</v>
      </c>
      <c r="JF60" s="1269" t="s">
        <v>31</v>
      </c>
      <c r="JG60" s="1269" t="s">
        <v>31</v>
      </c>
      <c r="JH60" s="1269" t="s">
        <v>81</v>
      </c>
      <c r="JI60" s="1270" t="s">
        <v>81</v>
      </c>
      <c r="JJ60" s="1268" t="s">
        <v>31</v>
      </c>
      <c r="JK60" s="1269" t="s">
        <v>31</v>
      </c>
      <c r="JL60" s="1269" t="s">
        <v>31</v>
      </c>
      <c r="JM60" s="1269" t="s">
        <v>31</v>
      </c>
      <c r="JN60" s="1269" t="s">
        <v>31</v>
      </c>
      <c r="JO60" s="1269" t="s">
        <v>31</v>
      </c>
      <c r="JP60" s="1269" t="s">
        <v>31</v>
      </c>
      <c r="JQ60" s="1269" t="s">
        <v>31</v>
      </c>
      <c r="JR60" s="1270" t="s">
        <v>31</v>
      </c>
      <c r="JS60" s="1268" t="s">
        <v>31</v>
      </c>
      <c r="JT60" s="1269" t="s">
        <v>31</v>
      </c>
      <c r="JU60" s="1269" t="s">
        <v>31</v>
      </c>
      <c r="JV60" s="1269" t="s">
        <v>31</v>
      </c>
      <c r="JW60" s="1269" t="s">
        <v>31</v>
      </c>
      <c r="JX60" s="1269" t="s">
        <v>31</v>
      </c>
      <c r="JY60" s="1269" t="s">
        <v>31</v>
      </c>
      <c r="JZ60" s="1269" t="s">
        <v>31</v>
      </c>
      <c r="KA60" s="1270" t="s">
        <v>31</v>
      </c>
      <c r="KB60" s="1268" t="s">
        <v>31</v>
      </c>
      <c r="KC60" s="1269" t="s">
        <v>31</v>
      </c>
      <c r="KD60" s="1269" t="s">
        <v>31</v>
      </c>
      <c r="KE60" s="1269" t="s">
        <v>31</v>
      </c>
      <c r="KF60" s="1269" t="s">
        <v>31</v>
      </c>
      <c r="KG60" s="1269" t="s">
        <v>31</v>
      </c>
      <c r="KH60" s="1269" t="s">
        <v>31</v>
      </c>
      <c r="KI60" s="1269" t="s">
        <v>31</v>
      </c>
      <c r="KJ60" s="1270" t="s">
        <v>31</v>
      </c>
      <c r="KK60" s="718">
        <v>63.554757630161582</v>
      </c>
      <c r="KL60" s="705">
        <v>9</v>
      </c>
      <c r="KM60" s="718">
        <v>51.428571428571423</v>
      </c>
      <c r="KN60" s="705">
        <v>60</v>
      </c>
      <c r="KO60" s="1211">
        <v>5.7332779393435809</v>
      </c>
      <c r="KP60" s="715">
        <v>23</v>
      </c>
      <c r="KQ60" s="725">
        <v>0</v>
      </c>
      <c r="KR60" s="715">
        <v>27</v>
      </c>
      <c r="KS60" s="725">
        <v>15.205650186954717</v>
      </c>
      <c r="KT60" s="715">
        <v>38</v>
      </c>
      <c r="KU60" s="725">
        <v>24.614100959532749</v>
      </c>
      <c r="KV60" s="715">
        <v>5</v>
      </c>
      <c r="KW60" s="725">
        <v>11.662726556343578</v>
      </c>
      <c r="KX60" s="715">
        <v>24</v>
      </c>
      <c r="KY60" s="715">
        <v>13.007614213197968</v>
      </c>
      <c r="KZ60" s="715">
        <v>52</v>
      </c>
      <c r="LA60" s="728">
        <v>45</v>
      </c>
      <c r="LB60" s="729">
        <v>10</v>
      </c>
      <c r="LC60" s="729">
        <v>10</v>
      </c>
      <c r="LD60" s="729">
        <v>30</v>
      </c>
      <c r="LE60" s="729">
        <v>0</v>
      </c>
      <c r="LF60" s="730">
        <v>95</v>
      </c>
      <c r="LG60" s="734">
        <v>38</v>
      </c>
      <c r="LH60" s="728">
        <v>0</v>
      </c>
      <c r="LI60" s="729">
        <v>0</v>
      </c>
      <c r="LJ60" s="706">
        <v>0</v>
      </c>
      <c r="LK60" s="705">
        <v>41</v>
      </c>
      <c r="LL60" s="1372" t="s">
        <v>1632</v>
      </c>
      <c r="LM60" s="976" t="s">
        <v>1625</v>
      </c>
      <c r="LN60" s="976" t="s">
        <v>1625</v>
      </c>
      <c r="LO60" s="976" t="s">
        <v>1625</v>
      </c>
      <c r="LP60" s="729">
        <v>10</v>
      </c>
      <c r="LQ60" s="1023">
        <v>40</v>
      </c>
      <c r="LR60" s="1372" t="s">
        <v>1625</v>
      </c>
      <c r="LS60" s="976" t="s">
        <v>1625</v>
      </c>
      <c r="LT60" s="976" t="s">
        <v>1625</v>
      </c>
      <c r="LU60" s="976" t="s">
        <v>1625</v>
      </c>
      <c r="LV60" s="729">
        <v>0</v>
      </c>
      <c r="LW60" s="1023">
        <v>41</v>
      </c>
      <c r="LX60" s="1372" t="s">
        <v>1632</v>
      </c>
      <c r="LY60" s="976" t="s">
        <v>1632</v>
      </c>
      <c r="LZ60" s="976" t="s">
        <v>1632</v>
      </c>
      <c r="MA60" s="976" t="s">
        <v>1625</v>
      </c>
      <c r="MB60" s="729">
        <v>45</v>
      </c>
      <c r="MC60" s="1023">
        <v>24</v>
      </c>
      <c r="MD60" s="1372" t="s">
        <v>1632</v>
      </c>
      <c r="ME60" s="976" t="s">
        <v>1632</v>
      </c>
      <c r="MF60" s="976" t="s">
        <v>1632</v>
      </c>
      <c r="MG60" s="976" t="s">
        <v>1625</v>
      </c>
      <c r="MH60" s="729">
        <v>30</v>
      </c>
      <c r="MI60" s="1023">
        <v>39</v>
      </c>
      <c r="MJ60" s="1372" t="s">
        <v>1632</v>
      </c>
      <c r="MK60" s="976" t="s">
        <v>1632</v>
      </c>
      <c r="ML60" s="976" t="s">
        <v>1625</v>
      </c>
      <c r="MM60" s="976" t="s">
        <v>1625</v>
      </c>
      <c r="MN60" s="729">
        <v>20</v>
      </c>
      <c r="MO60" s="1023">
        <v>53</v>
      </c>
      <c r="MP60" s="1372" t="s">
        <v>1632</v>
      </c>
      <c r="MQ60" s="976" t="s">
        <v>1625</v>
      </c>
      <c r="MR60" s="976" t="s">
        <v>1625</v>
      </c>
      <c r="MS60" s="976" t="s">
        <v>1625</v>
      </c>
      <c r="MT60" s="729">
        <v>10</v>
      </c>
      <c r="MU60" s="1023">
        <v>51</v>
      </c>
      <c r="MV60" s="1372" t="s">
        <v>1625</v>
      </c>
      <c r="MW60" s="976" t="s">
        <v>1625</v>
      </c>
      <c r="MX60" s="976" t="s">
        <v>1625</v>
      </c>
      <c r="MY60" s="729">
        <v>0</v>
      </c>
      <c r="MZ60" s="1023">
        <v>56</v>
      </c>
      <c r="NA60" s="1372" t="s">
        <v>1632</v>
      </c>
      <c r="NB60" s="976" t="s">
        <v>1632</v>
      </c>
      <c r="NC60" s="976" t="s">
        <v>1632</v>
      </c>
      <c r="ND60" s="976" t="s">
        <v>1625</v>
      </c>
      <c r="NE60" s="729">
        <v>30</v>
      </c>
      <c r="NF60" s="1023">
        <v>35</v>
      </c>
      <c r="NG60" s="976" t="s">
        <v>1625</v>
      </c>
      <c r="NH60" s="976" t="s">
        <v>1625</v>
      </c>
      <c r="NI60" s="976" t="s">
        <v>1625</v>
      </c>
      <c r="NJ60" s="976" t="s">
        <v>1625</v>
      </c>
      <c r="NK60" s="729">
        <v>0</v>
      </c>
      <c r="NL60" s="1023">
        <v>50</v>
      </c>
      <c r="NM60" s="715">
        <v>0</v>
      </c>
      <c r="NN60" s="715">
        <f t="shared" si="2"/>
        <v>72</v>
      </c>
      <c r="NO60" s="714">
        <v>0</v>
      </c>
      <c r="NP60" s="715">
        <v>57</v>
      </c>
      <c r="NQ60" s="731">
        <v>0</v>
      </c>
      <c r="NR60" s="715">
        <v>57</v>
      </c>
      <c r="NS60" s="715">
        <v>0</v>
      </c>
      <c r="NT60" s="715">
        <v>57</v>
      </c>
      <c r="NU60" s="731">
        <v>0</v>
      </c>
      <c r="NV60" s="715">
        <v>57</v>
      </c>
      <c r="NW60" s="715">
        <v>0</v>
      </c>
      <c r="NX60" s="715">
        <v>57</v>
      </c>
      <c r="NY60" s="725">
        <v>0</v>
      </c>
      <c r="NZ60" s="715">
        <v>57</v>
      </c>
      <c r="OA60" s="1303">
        <v>30</v>
      </c>
      <c r="OB60" s="1995">
        <v>2.3659305993690851</v>
      </c>
      <c r="OC60" s="1303">
        <v>13</v>
      </c>
      <c r="OD60" s="1303">
        <v>1</v>
      </c>
      <c r="OE60" s="1995">
        <v>0.78864353312302837</v>
      </c>
      <c r="OF60" s="1303">
        <v>29</v>
      </c>
      <c r="OG60" s="1303">
        <v>30</v>
      </c>
      <c r="OH60" s="1995">
        <v>2.3659305993690851</v>
      </c>
      <c r="OI60" s="1303">
        <v>48</v>
      </c>
      <c r="OJ60" s="699">
        <v>1</v>
      </c>
      <c r="OK60" s="985">
        <v>0.78864353312302837</v>
      </c>
      <c r="OL60" s="1303">
        <v>60</v>
      </c>
      <c r="OM60" s="714">
        <v>50</v>
      </c>
      <c r="ON60" s="725">
        <v>39.43217665615142</v>
      </c>
      <c r="OO60" s="733">
        <v>42</v>
      </c>
      <c r="OP60" s="714">
        <v>2</v>
      </c>
      <c r="OQ60" s="731">
        <v>1.5772870662460567</v>
      </c>
      <c r="OR60" s="733">
        <f t="shared" si="25"/>
        <v>16</v>
      </c>
      <c r="OS60" s="981">
        <v>43.418940609951846</v>
      </c>
      <c r="OT60" s="733">
        <v>6</v>
      </c>
      <c r="OU60" s="715">
        <v>18</v>
      </c>
      <c r="OV60" s="715">
        <v>13</v>
      </c>
      <c r="OW60" s="715">
        <v>13</v>
      </c>
      <c r="OX60" s="715">
        <v>8</v>
      </c>
      <c r="OY60" s="715">
        <v>2</v>
      </c>
      <c r="OZ60" s="715">
        <v>34</v>
      </c>
      <c r="PA60" s="715">
        <v>82</v>
      </c>
      <c r="PB60" s="715">
        <v>0</v>
      </c>
      <c r="PC60" s="715">
        <v>2</v>
      </c>
      <c r="PD60" s="715">
        <v>41</v>
      </c>
      <c r="PE60" s="715">
        <v>16</v>
      </c>
      <c r="PF60" s="715">
        <v>68</v>
      </c>
      <c r="PG60" s="715">
        <v>7</v>
      </c>
      <c r="PH60" s="715">
        <v>0</v>
      </c>
      <c r="PI60" s="715">
        <v>34</v>
      </c>
      <c r="PJ60" s="715">
        <v>29</v>
      </c>
      <c r="PK60" s="715">
        <v>62</v>
      </c>
      <c r="PL60" s="715">
        <v>122</v>
      </c>
      <c r="PM60" s="714">
        <v>14.754098360655737</v>
      </c>
      <c r="PN60" s="715">
        <v>4</v>
      </c>
      <c r="PO60" s="715">
        <v>10.655737704918032</v>
      </c>
      <c r="PP60" s="715">
        <v>1</v>
      </c>
      <c r="PQ60" s="715">
        <v>10.655737704918032</v>
      </c>
      <c r="PR60" s="715">
        <v>3</v>
      </c>
      <c r="PS60" s="715">
        <v>6.557377049180328</v>
      </c>
      <c r="PT60" s="715">
        <v>2</v>
      </c>
      <c r="PU60" s="715">
        <v>1.639344262295082</v>
      </c>
      <c r="PV60" s="715">
        <v>5</v>
      </c>
      <c r="PW60" s="715">
        <v>27.868852459016392</v>
      </c>
      <c r="PX60" s="715">
        <v>31</v>
      </c>
      <c r="PY60" s="715">
        <v>67.213114754098356</v>
      </c>
      <c r="PZ60" s="715">
        <v>27</v>
      </c>
      <c r="QA60" s="715">
        <v>0</v>
      </c>
      <c r="QB60" s="715">
        <v>1</v>
      </c>
      <c r="QC60" s="715">
        <v>1.639344262295082</v>
      </c>
      <c r="QD60" s="715">
        <v>3</v>
      </c>
      <c r="QE60" s="715">
        <v>33.606557377049178</v>
      </c>
      <c r="QF60" s="715">
        <v>2</v>
      </c>
      <c r="QG60" s="715">
        <v>13.114754098360656</v>
      </c>
      <c r="QH60" s="715">
        <v>5</v>
      </c>
      <c r="QI60" s="715">
        <v>55.737704918032783</v>
      </c>
      <c r="QJ60" s="715">
        <v>55</v>
      </c>
      <c r="QK60" s="715">
        <v>5.7377049180327866</v>
      </c>
      <c r="QL60" s="715">
        <v>36</v>
      </c>
      <c r="QM60" s="715">
        <v>0</v>
      </c>
      <c r="QN60" s="715">
        <v>1</v>
      </c>
      <c r="QO60" s="715">
        <v>27.868852459016392</v>
      </c>
      <c r="QP60" s="715">
        <v>42</v>
      </c>
      <c r="QQ60" s="715">
        <v>23.770491803278688</v>
      </c>
      <c r="QR60" s="715">
        <v>34</v>
      </c>
      <c r="QS60" s="715">
        <v>50.819672131147541</v>
      </c>
      <c r="QT60" s="715">
        <v>51</v>
      </c>
      <c r="QU60" s="714">
        <v>15</v>
      </c>
      <c r="QV60" s="715">
        <v>0</v>
      </c>
      <c r="QW60" s="715">
        <v>0</v>
      </c>
      <c r="QX60" s="715">
        <v>3</v>
      </c>
      <c r="QY60" s="715">
        <v>2</v>
      </c>
      <c r="QZ60" s="715">
        <v>4</v>
      </c>
      <c r="RA60" s="715">
        <v>3</v>
      </c>
      <c r="RB60" s="715">
        <v>0</v>
      </c>
      <c r="RC60" s="715">
        <v>2</v>
      </c>
      <c r="RD60" s="715">
        <v>26</v>
      </c>
      <c r="RE60" s="715">
        <v>0</v>
      </c>
      <c r="RF60" s="715">
        <v>14</v>
      </c>
      <c r="RG60" s="715">
        <v>0</v>
      </c>
      <c r="RH60" s="715">
        <v>4</v>
      </c>
      <c r="RI60" s="715">
        <v>7</v>
      </c>
      <c r="RJ60" s="715">
        <v>51</v>
      </c>
      <c r="RK60" s="715">
        <v>73</v>
      </c>
      <c r="RL60" s="715">
        <v>88</v>
      </c>
      <c r="RM60" s="714">
        <v>17.045454545454543</v>
      </c>
      <c r="RN60" s="715">
        <v>16</v>
      </c>
      <c r="RO60" s="715">
        <v>0</v>
      </c>
      <c r="RP60" s="715">
        <v>1</v>
      </c>
      <c r="RQ60" s="715">
        <v>0</v>
      </c>
      <c r="RR60" s="715">
        <v>1</v>
      </c>
      <c r="RS60" s="715">
        <v>3.4090909090909087</v>
      </c>
      <c r="RT60" s="715">
        <v>69</v>
      </c>
      <c r="RU60" s="715">
        <v>2.2727272727272729</v>
      </c>
      <c r="RV60" s="715">
        <v>49</v>
      </c>
      <c r="RW60" s="715">
        <v>4.5454545454545459</v>
      </c>
      <c r="RX60" s="715">
        <v>54</v>
      </c>
      <c r="RY60" s="715">
        <v>3.4090909090909087</v>
      </c>
      <c r="RZ60" s="715">
        <v>4</v>
      </c>
      <c r="SA60" s="715">
        <v>0</v>
      </c>
      <c r="SB60" s="715">
        <v>1</v>
      </c>
      <c r="SC60" s="715">
        <v>2.2727272727272729</v>
      </c>
      <c r="SD60" s="715">
        <v>50</v>
      </c>
      <c r="SE60" s="715">
        <v>29.545454545454547</v>
      </c>
      <c r="SF60" s="715">
        <v>40</v>
      </c>
      <c r="SG60" s="715">
        <v>0</v>
      </c>
      <c r="SH60" s="715">
        <v>1</v>
      </c>
      <c r="SI60" s="715">
        <v>15.909090909090908</v>
      </c>
      <c r="SJ60" s="715">
        <v>22</v>
      </c>
      <c r="SK60" s="715">
        <v>0</v>
      </c>
      <c r="SL60" s="715">
        <v>1</v>
      </c>
      <c r="SM60" s="715">
        <v>4.5454545454545459</v>
      </c>
      <c r="SN60" s="715">
        <v>57</v>
      </c>
      <c r="SO60" s="715">
        <v>7.9545454545454541</v>
      </c>
      <c r="SP60" s="715">
        <v>32</v>
      </c>
      <c r="SQ60" s="715">
        <v>57.95454545454546</v>
      </c>
      <c r="SR60" s="715">
        <v>68</v>
      </c>
      <c r="SS60" s="715">
        <v>82.954545454545453</v>
      </c>
      <c r="ST60" s="733">
        <v>62</v>
      </c>
      <c r="SU60" s="4108" t="s">
        <v>8303</v>
      </c>
      <c r="SV60" s="1355" t="s">
        <v>8306</v>
      </c>
      <c r="SW60" s="1355">
        <v>60</v>
      </c>
      <c r="SX60" s="4109">
        <v>47.732696897374701</v>
      </c>
      <c r="SY60" s="1355">
        <v>11</v>
      </c>
      <c r="SZ60" s="2074">
        <v>2</v>
      </c>
      <c r="TA60" s="1995">
        <v>3</v>
      </c>
      <c r="TB60" s="3967">
        <v>2.3659305993690851</v>
      </c>
      <c r="TC60" s="1303">
        <v>33</v>
      </c>
      <c r="TD60" s="2074">
        <v>0</v>
      </c>
      <c r="TE60" s="1995">
        <v>0</v>
      </c>
      <c r="TF60" s="3967">
        <v>0</v>
      </c>
      <c r="TG60" s="1303">
        <v>54</v>
      </c>
      <c r="TH60" s="2074">
        <v>0</v>
      </c>
      <c r="TI60" s="1995">
        <v>0</v>
      </c>
      <c r="TJ60" s="3967">
        <v>0</v>
      </c>
      <c r="TK60" s="1303">
        <v>6</v>
      </c>
      <c r="TL60" s="2074">
        <v>0</v>
      </c>
      <c r="TM60" s="1995">
        <v>0</v>
      </c>
      <c r="TN60" s="3967">
        <v>0</v>
      </c>
      <c r="TO60" s="1303">
        <v>11</v>
      </c>
      <c r="TP60" s="2074">
        <v>0</v>
      </c>
      <c r="TQ60" s="1995">
        <v>0</v>
      </c>
      <c r="TR60" s="3967">
        <v>0</v>
      </c>
      <c r="TS60" s="1303">
        <v>5</v>
      </c>
      <c r="TT60" s="2074">
        <v>0</v>
      </c>
      <c r="TU60" s="1995">
        <v>0</v>
      </c>
      <c r="TV60" s="3967">
        <v>0</v>
      </c>
      <c r="TW60" s="1303">
        <v>2</v>
      </c>
      <c r="TX60" s="2074">
        <v>5</v>
      </c>
      <c r="TY60" s="1995">
        <v>10</v>
      </c>
      <c r="TZ60" s="3967">
        <v>7.8864353312302837</v>
      </c>
      <c r="UA60" s="1303">
        <v>36</v>
      </c>
      <c r="UB60" s="2074">
        <v>0</v>
      </c>
      <c r="UC60" s="1995">
        <v>0</v>
      </c>
      <c r="UD60" s="3967">
        <v>0</v>
      </c>
      <c r="UE60" s="1303">
        <v>58</v>
      </c>
      <c r="UF60" s="2074">
        <v>0</v>
      </c>
      <c r="UG60" s="1995">
        <v>0</v>
      </c>
      <c r="UH60" s="3967">
        <v>0</v>
      </c>
      <c r="UI60" s="1303">
        <v>14</v>
      </c>
      <c r="UJ60" s="2074">
        <v>0</v>
      </c>
      <c r="UK60" s="1995">
        <v>0</v>
      </c>
      <c r="UL60" s="3967">
        <v>0</v>
      </c>
      <c r="UM60" s="1303">
        <v>22</v>
      </c>
      <c r="UN60" s="2074">
        <v>0</v>
      </c>
      <c r="UO60" s="1995">
        <v>0</v>
      </c>
      <c r="UP60" s="3967">
        <v>0</v>
      </c>
      <c r="UQ60" s="1303">
        <v>3</v>
      </c>
      <c r="UR60" s="2074">
        <v>0</v>
      </c>
      <c r="US60" s="1995">
        <v>0</v>
      </c>
      <c r="UT60" s="3967">
        <v>0</v>
      </c>
      <c r="UU60" s="1303">
        <v>12</v>
      </c>
      <c r="UV60" s="2074">
        <v>0</v>
      </c>
      <c r="UW60" s="1995">
        <v>0</v>
      </c>
      <c r="UX60" s="3967">
        <v>0</v>
      </c>
      <c r="UY60" s="1303">
        <v>26</v>
      </c>
      <c r="UZ60" s="2074">
        <v>0</v>
      </c>
      <c r="VA60" s="1995">
        <v>0</v>
      </c>
      <c r="VB60" s="3967">
        <v>0</v>
      </c>
      <c r="VC60" s="1303">
        <v>4</v>
      </c>
      <c r="VD60" s="2073">
        <v>0</v>
      </c>
      <c r="VE60" s="1303">
        <v>0</v>
      </c>
      <c r="VF60" s="1303">
        <v>0</v>
      </c>
      <c r="VG60" s="1303">
        <v>7</v>
      </c>
      <c r="VH60" s="1303">
        <v>0</v>
      </c>
      <c r="VI60" s="1303">
        <v>0</v>
      </c>
      <c r="VJ60" s="1303">
        <v>0</v>
      </c>
      <c r="VK60" s="1303">
        <v>4</v>
      </c>
      <c r="VL60" s="1303">
        <v>0</v>
      </c>
      <c r="VM60" s="1303">
        <v>0</v>
      </c>
      <c r="VN60" s="1303">
        <v>0</v>
      </c>
      <c r="VO60" s="1303">
        <v>9</v>
      </c>
      <c r="VP60" s="1303">
        <v>0</v>
      </c>
      <c r="VQ60" s="1303">
        <v>0</v>
      </c>
      <c r="VR60" s="1303">
        <v>0</v>
      </c>
      <c r="VS60" s="1303">
        <v>18</v>
      </c>
      <c r="VT60" s="1303">
        <v>0</v>
      </c>
      <c r="VU60" s="1303">
        <v>0</v>
      </c>
      <c r="VV60" s="1303">
        <v>0</v>
      </c>
      <c r="VW60" s="1303">
        <v>7</v>
      </c>
      <c r="VX60" s="1303">
        <v>0</v>
      </c>
      <c r="VY60" s="1303">
        <v>0</v>
      </c>
      <c r="VZ60" s="1303">
        <v>0</v>
      </c>
      <c r="WA60" s="1303">
        <v>36</v>
      </c>
      <c r="WB60" s="1303">
        <v>0</v>
      </c>
      <c r="WC60" s="1303">
        <v>0</v>
      </c>
      <c r="WD60" s="1303">
        <v>0</v>
      </c>
      <c r="WE60" s="1303">
        <v>15</v>
      </c>
      <c r="WF60" s="1303">
        <v>0</v>
      </c>
      <c r="WG60" s="1303">
        <v>0</v>
      </c>
      <c r="WH60" s="1303">
        <v>0</v>
      </c>
      <c r="WI60" s="1303">
        <v>6</v>
      </c>
      <c r="WJ60" s="1303">
        <v>0</v>
      </c>
      <c r="WK60" s="1303">
        <v>0</v>
      </c>
      <c r="WL60" s="1303">
        <v>0</v>
      </c>
      <c r="WM60" s="1303">
        <v>19</v>
      </c>
      <c r="WN60" s="1303">
        <v>0</v>
      </c>
      <c r="WO60" s="1303">
        <v>0</v>
      </c>
      <c r="WP60" s="1303">
        <v>0</v>
      </c>
      <c r="WQ60" s="1303">
        <v>16</v>
      </c>
      <c r="WR60" s="1303">
        <v>0</v>
      </c>
      <c r="WS60" s="1303">
        <v>0</v>
      </c>
      <c r="WT60" s="1303">
        <v>0</v>
      </c>
      <c r="WU60" s="1303">
        <v>16</v>
      </c>
      <c r="WV60" s="2150"/>
      <c r="WW60" s="712">
        <v>7.2727272727272725</v>
      </c>
      <c r="WX60" s="712">
        <v>5.2631578947368416</v>
      </c>
      <c r="WY60" s="712">
        <v>13.846153846153847</v>
      </c>
      <c r="WZ60" s="712">
        <v>10.144927536231885</v>
      </c>
      <c r="XA60" s="712">
        <v>3.8461538461538463</v>
      </c>
      <c r="XB60" s="712">
        <v>12</v>
      </c>
      <c r="XC60" s="699">
        <v>18.333333333333332</v>
      </c>
      <c r="XD60" s="699">
        <v>18</v>
      </c>
      <c r="XE60" s="699">
        <v>8.3892617449664435</v>
      </c>
      <c r="XF60" s="712">
        <v>11.824324324324325</v>
      </c>
      <c r="XG60" s="699">
        <v>50</v>
      </c>
      <c r="XH60" s="712">
        <v>25.454545454545453</v>
      </c>
      <c r="XI60" s="712">
        <v>24.561403508771928</v>
      </c>
      <c r="XJ60" s="712">
        <v>23.076923076923077</v>
      </c>
      <c r="XK60" s="712">
        <v>17.391304347826086</v>
      </c>
      <c r="XL60" s="712">
        <v>23.076923076923077</v>
      </c>
      <c r="XM60" s="712">
        <v>34</v>
      </c>
      <c r="XN60" s="699">
        <v>25</v>
      </c>
      <c r="XO60" s="699">
        <v>9</v>
      </c>
      <c r="XP60" s="699">
        <v>22.483221476510067</v>
      </c>
      <c r="XQ60" s="712">
        <v>23.986486486486484</v>
      </c>
      <c r="XR60" s="699">
        <v>8</v>
      </c>
      <c r="XS60" s="712">
        <v>43.333333333333336</v>
      </c>
      <c r="XT60" s="699">
        <v>7</v>
      </c>
      <c r="XU60" s="699">
        <v>30.872483221476511</v>
      </c>
      <c r="XV60" s="985">
        <v>35.810810810810814</v>
      </c>
      <c r="XW60" s="699">
        <v>11</v>
      </c>
      <c r="XX60" s="699">
        <v>54</v>
      </c>
      <c r="XY60" s="699">
        <v>50</v>
      </c>
      <c r="XZ60" s="699">
        <v>5</v>
      </c>
      <c r="YA60" s="985">
        <v>66.442953020134226</v>
      </c>
      <c r="YB60" s="985">
        <v>60.13513513513513</v>
      </c>
      <c r="YC60" s="699">
        <v>11</v>
      </c>
      <c r="YD60" s="985" t="s">
        <v>31</v>
      </c>
      <c r="YE60" s="985">
        <v>6.666666666666667</v>
      </c>
      <c r="YF60" s="699">
        <v>52</v>
      </c>
      <c r="YG60" s="699">
        <v>1.6778523489932886</v>
      </c>
      <c r="YH60" s="699">
        <v>3.0405405405405408</v>
      </c>
      <c r="YI60" s="699">
        <v>38</v>
      </c>
      <c r="YJ60" s="699" t="s">
        <v>31</v>
      </c>
      <c r="YK60" s="699" t="s">
        <v>31</v>
      </c>
      <c r="YL60" s="699" t="s">
        <v>31</v>
      </c>
      <c r="YM60" s="985">
        <v>1.006711409395973</v>
      </c>
      <c r="YN60" s="985">
        <v>1.0135135135135136</v>
      </c>
      <c r="YO60" s="699">
        <v>11</v>
      </c>
      <c r="YP60" s="985">
        <v>0</v>
      </c>
      <c r="YQ60" s="985">
        <v>0</v>
      </c>
      <c r="YR60" s="699">
        <v>37</v>
      </c>
      <c r="YS60" s="712">
        <v>0</v>
      </c>
      <c r="YT60" s="985">
        <v>0</v>
      </c>
      <c r="YU60" s="699">
        <v>24</v>
      </c>
      <c r="YV60" s="982">
        <v>68</v>
      </c>
      <c r="YW60" s="725">
        <v>42.647058823529413</v>
      </c>
      <c r="YX60" s="699">
        <v>38</v>
      </c>
      <c r="YY60" s="699">
        <v>99</v>
      </c>
      <c r="YZ60" s="725">
        <v>64.646464646464651</v>
      </c>
      <c r="ZA60" s="699">
        <v>9</v>
      </c>
      <c r="ZB60" s="715">
        <v>53</v>
      </c>
      <c r="ZC60" s="725">
        <v>86.79245283018868</v>
      </c>
      <c r="ZD60" s="699">
        <v>10</v>
      </c>
      <c r="ZE60" s="982">
        <v>68</v>
      </c>
      <c r="ZF60" s="715">
        <v>27.941176470588236</v>
      </c>
      <c r="ZG60" s="699">
        <v>73</v>
      </c>
      <c r="ZH60" s="716">
        <v>2</v>
      </c>
      <c r="ZI60" s="712">
        <v>1.6207455429497568</v>
      </c>
      <c r="ZJ60" s="699">
        <v>2</v>
      </c>
      <c r="ZK60" s="1363" t="s">
        <v>1627</v>
      </c>
      <c r="ZL60" s="712">
        <v>73.076923076923066</v>
      </c>
      <c r="ZM60" s="712">
        <v>80.932203389830505</v>
      </c>
      <c r="ZN60" s="699">
        <v>69</v>
      </c>
      <c r="ZO60" s="715">
        <v>236</v>
      </c>
      <c r="ZP60" s="709">
        <v>51.428571428571423</v>
      </c>
      <c r="ZQ60" s="703">
        <v>57.843137254901968</v>
      </c>
      <c r="ZR60" s="978">
        <v>65</v>
      </c>
      <c r="ZS60" s="705">
        <v>102</v>
      </c>
      <c r="ZT60" s="709">
        <v>59.45945945945946</v>
      </c>
      <c r="ZU60" s="703">
        <v>66.666666666666657</v>
      </c>
      <c r="ZV60" s="978">
        <v>63</v>
      </c>
      <c r="ZW60" s="4111">
        <v>45</v>
      </c>
      <c r="ZX60" s="709">
        <v>54.838709677419352</v>
      </c>
      <c r="ZY60" s="703">
        <v>55.555555555555557</v>
      </c>
      <c r="ZZ60" s="978">
        <v>58</v>
      </c>
      <c r="AAA60" s="4111">
        <v>36</v>
      </c>
      <c r="AAB60" s="709">
        <v>40.54054054054054</v>
      </c>
      <c r="AAC60" s="703">
        <v>42.857142857142854</v>
      </c>
      <c r="AAD60" s="978">
        <v>69</v>
      </c>
      <c r="AAE60" s="4111">
        <v>21</v>
      </c>
      <c r="AAF60" s="983">
        <v>93.069306930693074</v>
      </c>
      <c r="AAG60" s="715">
        <v>97.727272727272734</v>
      </c>
      <c r="AAH60" s="715">
        <v>64</v>
      </c>
      <c r="AAI60" s="733">
        <v>88</v>
      </c>
      <c r="AAJ60" s="709">
        <v>166.4</v>
      </c>
      <c r="AAK60" s="978">
        <v>62</v>
      </c>
      <c r="AAL60" s="703">
        <v>804.2</v>
      </c>
      <c r="AAM60" s="978">
        <v>46</v>
      </c>
      <c r="AAN60" s="703">
        <v>0</v>
      </c>
      <c r="AAO60" s="978">
        <f t="shared" si="26"/>
        <v>31</v>
      </c>
      <c r="AAP60" s="703">
        <v>0</v>
      </c>
      <c r="AAQ60" s="979">
        <f t="shared" si="27"/>
        <v>12</v>
      </c>
      <c r="AAR60" s="712">
        <v>0</v>
      </c>
      <c r="AAS60" s="699">
        <v>30</v>
      </c>
      <c r="AAT60" s="712">
        <v>188.89</v>
      </c>
      <c r="AAU60" s="699">
        <v>54</v>
      </c>
      <c r="AAV60" s="712">
        <v>0</v>
      </c>
      <c r="AAW60" s="699">
        <v>24</v>
      </c>
      <c r="AAX60" s="712">
        <v>0</v>
      </c>
      <c r="AAY60" s="699">
        <v>32</v>
      </c>
      <c r="AAZ60" s="699">
        <v>7613.9</v>
      </c>
      <c r="ABA60" s="978">
        <f t="shared" si="28"/>
        <v>33</v>
      </c>
      <c r="ABB60" s="712">
        <v>0</v>
      </c>
      <c r="ABC60" s="978">
        <f t="shared" si="28"/>
        <v>63</v>
      </c>
      <c r="ABD60" s="712">
        <v>0</v>
      </c>
      <c r="ABE60" s="978">
        <f t="shared" si="28"/>
        <v>46</v>
      </c>
      <c r="ABF60" s="712">
        <v>0</v>
      </c>
      <c r="ABG60" s="978">
        <f t="shared" si="28"/>
        <v>47</v>
      </c>
      <c r="ABH60" s="712">
        <v>0</v>
      </c>
      <c r="ABI60" s="978">
        <f t="shared" si="29"/>
        <v>2</v>
      </c>
      <c r="ABJ60" s="712">
        <v>0</v>
      </c>
      <c r="ABK60" s="978">
        <f t="shared" si="29"/>
        <v>1</v>
      </c>
      <c r="ABL60" s="712">
        <v>0</v>
      </c>
      <c r="ABM60" s="978">
        <f t="shared" si="29"/>
        <v>38</v>
      </c>
      <c r="ABN60" s="712">
        <f t="shared" si="30"/>
        <v>0</v>
      </c>
      <c r="ABO60" s="2732">
        <f t="shared" si="31"/>
        <v>39</v>
      </c>
      <c r="ABP60" s="716">
        <v>5</v>
      </c>
      <c r="ABQ60" s="712" t="s">
        <v>1632</v>
      </c>
      <c r="ABR60" s="712">
        <v>0</v>
      </c>
      <c r="ABS60" s="712" t="s">
        <v>1625</v>
      </c>
      <c r="ABT60" s="712">
        <v>0</v>
      </c>
      <c r="ABU60" s="712" t="s">
        <v>1625</v>
      </c>
      <c r="ABV60" s="712">
        <v>0</v>
      </c>
      <c r="ABW60" s="712" t="s">
        <v>1625</v>
      </c>
      <c r="ABX60" s="712">
        <v>0</v>
      </c>
      <c r="ABY60" s="712" t="s">
        <v>1625</v>
      </c>
      <c r="ABZ60" s="712">
        <v>5</v>
      </c>
      <c r="ACA60" s="699">
        <v>59</v>
      </c>
      <c r="ACB60" s="712">
        <v>5</v>
      </c>
      <c r="ACC60" s="712" t="s">
        <v>1632</v>
      </c>
      <c r="ACD60" s="712">
        <v>0</v>
      </c>
      <c r="ACE60" s="712" t="s">
        <v>1625</v>
      </c>
      <c r="ACF60" s="712">
        <v>0</v>
      </c>
      <c r="ACG60" s="712" t="s">
        <v>1625</v>
      </c>
      <c r="ACH60" s="712">
        <v>0</v>
      </c>
      <c r="ACI60" s="712" t="s">
        <v>1625</v>
      </c>
      <c r="ACJ60" s="712">
        <v>5</v>
      </c>
      <c r="ACK60" s="699">
        <v>52</v>
      </c>
      <c r="ACL60" s="712">
        <v>5</v>
      </c>
      <c r="ACM60" s="712" t="s">
        <v>1632</v>
      </c>
      <c r="ACN60" s="712">
        <v>5</v>
      </c>
      <c r="ACO60" s="712" t="s">
        <v>1632</v>
      </c>
      <c r="ACP60" s="712">
        <v>0</v>
      </c>
      <c r="ACQ60" s="712" t="s">
        <v>1625</v>
      </c>
      <c r="ACR60" s="712">
        <v>10</v>
      </c>
      <c r="ACS60" s="699">
        <v>28</v>
      </c>
      <c r="ACT60" s="699">
        <v>10</v>
      </c>
      <c r="ACU60" s="699" t="s">
        <v>1632</v>
      </c>
      <c r="ACV60" s="699">
        <v>10</v>
      </c>
      <c r="ACW60" s="699" t="s">
        <v>1632</v>
      </c>
      <c r="ACX60" s="699">
        <v>0</v>
      </c>
      <c r="ACY60" s="699" t="s">
        <v>1625</v>
      </c>
      <c r="ACZ60" s="699">
        <v>0</v>
      </c>
      <c r="ADA60" s="699" t="s">
        <v>1625</v>
      </c>
      <c r="ADB60" s="699">
        <v>20</v>
      </c>
      <c r="ADC60" s="699">
        <v>49</v>
      </c>
      <c r="ADD60" s="989">
        <v>10</v>
      </c>
      <c r="ADE60" s="989">
        <v>10</v>
      </c>
      <c r="ADF60" s="989">
        <v>10</v>
      </c>
      <c r="ADG60" s="989">
        <v>10</v>
      </c>
      <c r="ADH60" s="989">
        <v>40</v>
      </c>
      <c r="ADI60" s="699">
        <v>1</v>
      </c>
      <c r="ADJ60" s="712">
        <v>5</v>
      </c>
      <c r="ADK60" s="712" t="s">
        <v>1632</v>
      </c>
      <c r="ADL60" s="712">
        <v>5</v>
      </c>
      <c r="ADM60" s="712" t="s">
        <v>1632</v>
      </c>
      <c r="ADN60" s="712">
        <v>5</v>
      </c>
      <c r="ADO60" s="712" t="s">
        <v>1632</v>
      </c>
      <c r="ADP60" s="712">
        <v>5</v>
      </c>
      <c r="ADQ60" s="712" t="s">
        <v>1632</v>
      </c>
      <c r="ADR60" s="712">
        <v>20</v>
      </c>
      <c r="ADS60" s="699">
        <v>1</v>
      </c>
      <c r="ADT60" s="712">
        <v>10</v>
      </c>
      <c r="ADU60" s="712">
        <v>10</v>
      </c>
      <c r="ADV60" s="712">
        <v>0</v>
      </c>
      <c r="ADW60" s="712">
        <v>0</v>
      </c>
      <c r="ADX60" s="712">
        <v>20</v>
      </c>
      <c r="ADY60" s="699">
        <v>38</v>
      </c>
      <c r="ADZ60" s="714">
        <v>0</v>
      </c>
      <c r="AEA60" s="712">
        <v>0</v>
      </c>
      <c r="AEB60" s="699">
        <v>23</v>
      </c>
      <c r="AEC60" s="715">
        <v>1</v>
      </c>
      <c r="AED60" s="712">
        <v>27.731558513588467</v>
      </c>
      <c r="AEE60" s="699">
        <v>16</v>
      </c>
      <c r="AEF60" s="715">
        <v>0</v>
      </c>
      <c r="AEG60" s="712">
        <v>0</v>
      </c>
      <c r="AEH60" s="699">
        <v>43</v>
      </c>
      <c r="AEI60" s="1303">
        <v>1</v>
      </c>
      <c r="AEJ60" s="712">
        <v>27.731558513588467</v>
      </c>
      <c r="AEK60" s="699">
        <f t="shared" si="32"/>
        <v>52</v>
      </c>
      <c r="AEL60" s="715">
        <v>0</v>
      </c>
      <c r="AEM60" s="712">
        <v>0</v>
      </c>
      <c r="AEN60" s="699">
        <v>42</v>
      </c>
      <c r="AEO60" s="699">
        <v>1</v>
      </c>
      <c r="AEP60" s="712">
        <v>27.7</v>
      </c>
      <c r="AEQ60" s="699">
        <v>51</v>
      </c>
      <c r="AER60" s="699">
        <v>1</v>
      </c>
      <c r="AES60" s="712">
        <v>27.7</v>
      </c>
      <c r="AET60" s="699">
        <v>31</v>
      </c>
      <c r="AEU60" s="699">
        <v>0</v>
      </c>
      <c r="AEV60" s="1099">
        <v>0</v>
      </c>
      <c r="AEW60" s="699">
        <v>43</v>
      </c>
      <c r="AEX60" s="989">
        <v>0.126</v>
      </c>
      <c r="AEY60" s="989">
        <v>42</v>
      </c>
      <c r="AEZ60" s="989">
        <v>4.2000000000000003E-2</v>
      </c>
      <c r="AFA60" s="989">
        <v>50</v>
      </c>
      <c r="AFB60" s="989">
        <v>0</v>
      </c>
      <c r="AFC60" s="989">
        <v>51</v>
      </c>
      <c r="AFD60" s="989">
        <v>0</v>
      </c>
      <c r="AFE60" s="989">
        <v>49</v>
      </c>
      <c r="AFF60" s="989">
        <v>3.7999999999999999E-2</v>
      </c>
      <c r="AFG60" s="989">
        <v>2</v>
      </c>
      <c r="AFH60" s="989">
        <v>7.5999999999999998E-2</v>
      </c>
      <c r="AFI60" s="989">
        <v>3</v>
      </c>
      <c r="AFJ60" s="989">
        <v>0</v>
      </c>
      <c r="AFK60" s="989">
        <v>7</v>
      </c>
      <c r="AFL60" s="989">
        <v>0</v>
      </c>
      <c r="AFM60" s="989">
        <v>7</v>
      </c>
      <c r="AFN60" s="989">
        <v>1</v>
      </c>
      <c r="AFO60" s="989">
        <v>26.809651474530835</v>
      </c>
      <c r="AFP60" s="989">
        <v>70</v>
      </c>
      <c r="AFQ60" s="989">
        <v>1</v>
      </c>
      <c r="AFR60" s="989">
        <v>26.809651474530835</v>
      </c>
      <c r="AFS60" s="989">
        <v>62</v>
      </c>
      <c r="AFT60" s="989">
        <v>2</v>
      </c>
      <c r="AFU60" s="989">
        <v>53.619302949061669</v>
      </c>
      <c r="AFV60" s="989">
        <v>58</v>
      </c>
      <c r="AFW60" s="989">
        <v>2</v>
      </c>
      <c r="AFX60" s="989">
        <v>53.619302949061669</v>
      </c>
      <c r="AFY60" s="989">
        <v>73</v>
      </c>
      <c r="AFZ60" s="989">
        <v>7</v>
      </c>
      <c r="AGA60" s="989">
        <v>187.66756032171583</v>
      </c>
      <c r="AGB60" s="989">
        <v>69</v>
      </c>
      <c r="AGC60" s="989">
        <v>8</v>
      </c>
      <c r="AGD60" s="989">
        <v>214.47721179624668</v>
      </c>
      <c r="AGE60" s="989">
        <v>23</v>
      </c>
      <c r="AGF60" s="989">
        <v>0</v>
      </c>
      <c r="AGG60" s="989">
        <v>0</v>
      </c>
      <c r="AGH60" s="989">
        <v>51</v>
      </c>
      <c r="AGI60" s="989">
        <v>0</v>
      </c>
      <c r="AGJ60" s="989">
        <v>0</v>
      </c>
      <c r="AGK60" s="989">
        <v>10</v>
      </c>
      <c r="AGL60" s="989">
        <v>0</v>
      </c>
      <c r="AGM60" s="989">
        <v>0</v>
      </c>
      <c r="AGN60" s="989">
        <v>2</v>
      </c>
      <c r="AGO60" s="989">
        <v>0</v>
      </c>
      <c r="AGP60" s="989">
        <v>0</v>
      </c>
      <c r="AGQ60" s="989">
        <v>51</v>
      </c>
      <c r="AGR60" s="989">
        <v>0</v>
      </c>
      <c r="AGS60" s="989">
        <v>0</v>
      </c>
      <c r="AGT60" s="989">
        <v>19</v>
      </c>
      <c r="AGU60" s="989">
        <v>0</v>
      </c>
      <c r="AGV60" s="989">
        <v>0</v>
      </c>
      <c r="AGW60" s="989">
        <v>31</v>
      </c>
      <c r="AGX60" s="989">
        <v>0</v>
      </c>
      <c r="AGY60" s="989">
        <v>0</v>
      </c>
      <c r="AGZ60" s="989">
        <v>25</v>
      </c>
      <c r="AHA60" s="989">
        <v>0</v>
      </c>
      <c r="AHB60" s="989">
        <v>0</v>
      </c>
      <c r="AHC60" s="989">
        <v>12</v>
      </c>
      <c r="AHD60" s="989">
        <v>0</v>
      </c>
      <c r="AHE60" s="989">
        <v>0</v>
      </c>
      <c r="AHF60" s="989">
        <v>41</v>
      </c>
      <c r="AHG60" s="712">
        <v>3</v>
      </c>
      <c r="AHH60" s="712">
        <v>136.99</v>
      </c>
      <c r="AHI60" s="699">
        <v>66</v>
      </c>
      <c r="AHJ60" s="712">
        <v>13</v>
      </c>
      <c r="AHK60" s="712">
        <v>593.61</v>
      </c>
      <c r="AHL60" s="712">
        <v>27</v>
      </c>
      <c r="AHM60" s="712">
        <v>0</v>
      </c>
      <c r="AHN60" s="712">
        <v>0</v>
      </c>
      <c r="AHO60" s="699">
        <v>43</v>
      </c>
      <c r="AHP60" s="712">
        <v>0</v>
      </c>
      <c r="AHQ60" s="712">
        <v>0</v>
      </c>
      <c r="AHR60" s="712">
        <v>23</v>
      </c>
      <c r="AHS60" s="712">
        <v>0</v>
      </c>
      <c r="AHT60" s="712">
        <v>0</v>
      </c>
      <c r="AHU60" s="699">
        <v>28</v>
      </c>
      <c r="AHV60" s="712">
        <v>3</v>
      </c>
      <c r="AHW60" s="712">
        <v>136.99</v>
      </c>
      <c r="AHX60" s="699">
        <v>64</v>
      </c>
      <c r="AHY60" s="712">
        <v>5</v>
      </c>
      <c r="AHZ60" s="712">
        <v>213.68</v>
      </c>
      <c r="AIA60" s="699">
        <v>47</v>
      </c>
      <c r="AIC60" s="714"/>
      <c r="AID60" s="725"/>
      <c r="AIE60" s="715"/>
      <c r="AIF60" s="714"/>
      <c r="AIG60" s="725"/>
      <c r="AIH60" s="715"/>
      <c r="AII60" s="715"/>
      <c r="AIJ60" s="712"/>
      <c r="AIK60" s="715"/>
      <c r="AIL60" s="1169">
        <v>67</v>
      </c>
      <c r="AIM60" s="1174">
        <v>77.611940298507463</v>
      </c>
      <c r="AIN60" s="1168">
        <f t="shared" si="33"/>
        <v>2</v>
      </c>
      <c r="AIO60" s="715">
        <v>99</v>
      </c>
      <c r="AIP60" s="725">
        <v>18.18181818181818</v>
      </c>
      <c r="AIQ60" s="715">
        <f t="shared" si="34"/>
        <v>69</v>
      </c>
      <c r="AIR60" s="1169">
        <v>68</v>
      </c>
      <c r="AIS60" s="1174">
        <v>52.941176470588232</v>
      </c>
      <c r="AIT60" s="1168">
        <f t="shared" si="35"/>
        <v>5</v>
      </c>
      <c r="AIU60" s="715">
        <v>100</v>
      </c>
      <c r="AIV60" s="725">
        <v>12</v>
      </c>
      <c r="AIW60" s="715">
        <f t="shared" si="36"/>
        <v>52</v>
      </c>
      <c r="AIX60" s="1169">
        <v>68</v>
      </c>
      <c r="AIY60" s="1174">
        <v>0</v>
      </c>
      <c r="AIZ60" s="1168">
        <f t="shared" si="37"/>
        <v>64</v>
      </c>
      <c r="AJA60" s="715">
        <v>97</v>
      </c>
      <c r="AJB60" s="725">
        <v>14.432989690721648</v>
      </c>
      <c r="AJC60" s="715">
        <f t="shared" si="38"/>
        <v>65</v>
      </c>
      <c r="AJD60" s="714">
        <v>68</v>
      </c>
      <c r="AJE60" s="725">
        <v>17.647058823529413</v>
      </c>
      <c r="AJF60" s="715">
        <v>76</v>
      </c>
      <c r="AJG60" s="699">
        <v>100</v>
      </c>
      <c r="AJH60" s="1099">
        <v>8</v>
      </c>
      <c r="AJI60" s="733">
        <v>16</v>
      </c>
      <c r="AJJ60" s="714">
        <v>68</v>
      </c>
      <c r="AJK60" s="712">
        <v>33.82352941176471</v>
      </c>
      <c r="AJL60" s="715">
        <v>75</v>
      </c>
      <c r="AJM60" s="699">
        <v>100</v>
      </c>
      <c r="AJN60" s="712">
        <v>18</v>
      </c>
      <c r="AJO60" s="715">
        <v>4</v>
      </c>
      <c r="AJP60" s="714">
        <v>68</v>
      </c>
      <c r="AJQ60" s="712">
        <v>16.176470588235293</v>
      </c>
      <c r="AJR60" s="715">
        <v>31</v>
      </c>
      <c r="AJS60" s="699">
        <v>99</v>
      </c>
      <c r="AJT60" s="712">
        <v>26.262626262626267</v>
      </c>
      <c r="AJU60" s="715">
        <f t="shared" si="39"/>
        <v>40</v>
      </c>
      <c r="AJV60" s="1178">
        <v>0</v>
      </c>
      <c r="AJW60" s="1099">
        <v>0</v>
      </c>
      <c r="AJX60" s="1099">
        <v>0</v>
      </c>
      <c r="AJY60" s="1099">
        <v>0</v>
      </c>
      <c r="AJZ60" s="1099">
        <v>0</v>
      </c>
      <c r="AKA60" s="1099">
        <v>0</v>
      </c>
      <c r="AKB60" s="1099">
        <v>0</v>
      </c>
      <c r="AKC60" s="1099">
        <v>0</v>
      </c>
      <c r="AKD60" s="1099">
        <v>0</v>
      </c>
      <c r="AKE60" s="1099">
        <v>0</v>
      </c>
      <c r="AKF60" s="1099">
        <v>0</v>
      </c>
      <c r="AKG60" s="1188" t="s">
        <v>1730</v>
      </c>
      <c r="AKH60" s="985">
        <v>64.285714285714292</v>
      </c>
      <c r="AKI60" s="985">
        <v>0</v>
      </c>
      <c r="AKJ60" s="985">
        <v>0</v>
      </c>
      <c r="AKK60" s="985">
        <v>0</v>
      </c>
      <c r="AKL60" s="985">
        <v>14.285714285714285</v>
      </c>
      <c r="AKM60" s="985">
        <v>7.1428571428571423</v>
      </c>
      <c r="AKN60" s="985">
        <v>0</v>
      </c>
      <c r="AKO60" s="985">
        <v>7.1428571428571423</v>
      </c>
      <c r="AKP60" s="985">
        <v>21.428571428571427</v>
      </c>
      <c r="AKQ60" s="985">
        <v>0</v>
      </c>
      <c r="AKR60" s="985">
        <v>7.1428571428571423</v>
      </c>
      <c r="AKS60" s="699">
        <v>14</v>
      </c>
      <c r="AKT60" s="714" t="s">
        <v>1634</v>
      </c>
      <c r="AKU60" s="715" t="s">
        <v>1634</v>
      </c>
      <c r="AKV60" s="715" t="s">
        <v>1634</v>
      </c>
      <c r="AKW60" s="715" t="s">
        <v>1680</v>
      </c>
      <c r="AKX60" s="715" t="s">
        <v>1680</v>
      </c>
      <c r="AKY60" s="715" t="s">
        <v>1680</v>
      </c>
      <c r="AKZ60" s="715" t="s">
        <v>1680</v>
      </c>
      <c r="ALA60" s="715">
        <v>1</v>
      </c>
      <c r="ALB60" s="715">
        <v>1</v>
      </c>
      <c r="ALC60" s="715">
        <v>1</v>
      </c>
      <c r="ALD60" s="715">
        <v>-2</v>
      </c>
      <c r="ALE60" s="715">
        <v>-2</v>
      </c>
      <c r="ALF60" s="715">
        <v>-2</v>
      </c>
      <c r="ALG60" s="715">
        <v>-2</v>
      </c>
      <c r="ALH60" s="715">
        <f t="shared" si="40"/>
        <v>-5</v>
      </c>
      <c r="ALI60" s="715">
        <f t="shared" si="41"/>
        <v>69</v>
      </c>
      <c r="ALJ60" s="716" t="s">
        <v>31</v>
      </c>
      <c r="ALK60" s="712" t="s">
        <v>31</v>
      </c>
      <c r="ALL60" s="712" t="s">
        <v>31</v>
      </c>
      <c r="ALM60" s="712" t="s">
        <v>1701</v>
      </c>
      <c r="ALN60" s="712" t="s">
        <v>1701</v>
      </c>
      <c r="ALO60" s="712" t="s">
        <v>1701</v>
      </c>
      <c r="ALP60" s="712" t="s">
        <v>1701</v>
      </c>
      <c r="ALQ60" s="714">
        <v>1</v>
      </c>
      <c r="ALR60" s="715">
        <v>4</v>
      </c>
      <c r="ALS60" s="715">
        <v>1</v>
      </c>
      <c r="ALT60" s="715">
        <v>0</v>
      </c>
      <c r="ALU60" s="715">
        <v>0</v>
      </c>
      <c r="ALV60" s="715">
        <v>0</v>
      </c>
      <c r="ALW60" s="733">
        <v>1</v>
      </c>
      <c r="ALX60" s="981">
        <v>0.79554494828957845</v>
      </c>
      <c r="ALY60" s="715">
        <v>36</v>
      </c>
      <c r="ALZ60" s="731">
        <v>3.1821797931583138</v>
      </c>
      <c r="AMA60" s="715">
        <v>6</v>
      </c>
      <c r="AMB60" s="731">
        <v>0.79554494828957845</v>
      </c>
      <c r="AMC60" s="715">
        <v>20</v>
      </c>
      <c r="AMD60" s="731">
        <v>0</v>
      </c>
      <c r="AME60" s="715">
        <v>61</v>
      </c>
      <c r="AMF60" s="715">
        <v>0</v>
      </c>
      <c r="AMG60" s="715">
        <v>63</v>
      </c>
      <c r="AMH60" s="731">
        <v>0</v>
      </c>
      <c r="AMI60" s="715">
        <v>67</v>
      </c>
      <c r="AMJ60" s="731">
        <v>0.79554494828957845</v>
      </c>
      <c r="AMK60" s="715">
        <v>23</v>
      </c>
      <c r="AML60" s="982">
        <v>1</v>
      </c>
      <c r="AMM60" s="699">
        <v>0</v>
      </c>
      <c r="AMN60" s="699">
        <v>0</v>
      </c>
      <c r="AMO60" s="716">
        <v>0.79554494828957845</v>
      </c>
      <c r="AMP60" s="715">
        <v>24</v>
      </c>
      <c r="AMQ60" s="712">
        <v>0</v>
      </c>
      <c r="AMR60" s="715">
        <v>27</v>
      </c>
      <c r="AMS60" s="712">
        <v>0</v>
      </c>
      <c r="AMT60" s="733">
        <v>27</v>
      </c>
      <c r="AMU60" s="982">
        <v>0</v>
      </c>
      <c r="AMV60" s="731">
        <v>0</v>
      </c>
      <c r="AMW60" s="715">
        <v>32</v>
      </c>
      <c r="AMX60" s="716" t="s">
        <v>1687</v>
      </c>
      <c r="AMY60" s="712" t="s">
        <v>1687</v>
      </c>
      <c r="AMZ60" s="715">
        <v>1</v>
      </c>
      <c r="ANA60" s="715">
        <v>1</v>
      </c>
      <c r="ANB60" s="715">
        <v>2</v>
      </c>
      <c r="ANC60" s="715">
        <v>55</v>
      </c>
      <c r="AND60" s="1201" t="s">
        <v>1632</v>
      </c>
      <c r="ANE60" s="1202" t="s">
        <v>1625</v>
      </c>
      <c r="ANF60" s="1202" t="s">
        <v>1625</v>
      </c>
      <c r="ANG60" s="1202" t="s">
        <v>1625</v>
      </c>
      <c r="ANH60" s="725">
        <v>5</v>
      </c>
      <c r="ANI60" s="725">
        <v>0</v>
      </c>
      <c r="ANJ60" s="725">
        <v>0</v>
      </c>
      <c r="ANK60" s="725">
        <v>0</v>
      </c>
      <c r="ANL60" s="1303">
        <f t="shared" si="42"/>
        <v>5</v>
      </c>
      <c r="ANM60" s="1303">
        <f t="shared" si="43"/>
        <v>70</v>
      </c>
      <c r="ANN60" s="983" t="s">
        <v>1632</v>
      </c>
      <c r="ANO60" s="725" t="s">
        <v>1632</v>
      </c>
      <c r="ANP60" s="725" t="s">
        <v>1632</v>
      </c>
      <c r="ANQ60" s="725" t="s">
        <v>1632</v>
      </c>
      <c r="ANR60" s="725">
        <v>5</v>
      </c>
      <c r="ANS60" s="725">
        <v>5</v>
      </c>
      <c r="ANT60" s="725">
        <v>5</v>
      </c>
      <c r="ANU60" s="725">
        <v>5</v>
      </c>
      <c r="ANV60" s="715">
        <f t="shared" si="44"/>
        <v>20</v>
      </c>
      <c r="ANW60" s="715">
        <f t="shared" si="45"/>
        <v>1</v>
      </c>
      <c r="ANX60" s="982">
        <v>0</v>
      </c>
      <c r="ANY60" s="715">
        <v>168</v>
      </c>
      <c r="ANZ60" s="1089">
        <v>4.6589999999999998</v>
      </c>
      <c r="AOA60" s="715">
        <v>68</v>
      </c>
      <c r="AOB60" s="1089">
        <v>7.5</v>
      </c>
      <c r="AOC60" s="1188">
        <f t="shared" si="46"/>
        <v>8</v>
      </c>
      <c r="AOD60" s="1089">
        <v>8.3190000000000008</v>
      </c>
      <c r="AOE60" s="1188">
        <f t="shared" si="47"/>
        <v>72</v>
      </c>
      <c r="AOF60" s="699">
        <v>100</v>
      </c>
      <c r="AOG60" s="985">
        <v>79.554494828957843</v>
      </c>
      <c r="AOH60" s="1188">
        <v>2</v>
      </c>
      <c r="AOI60" s="699">
        <v>1</v>
      </c>
      <c r="AOJ60" s="985">
        <v>0.79554494828957845</v>
      </c>
      <c r="AOK60" s="1188">
        <v>18</v>
      </c>
      <c r="AOL60" s="699">
        <v>1</v>
      </c>
      <c r="AOM60" s="985">
        <v>0.79554494828957845</v>
      </c>
      <c r="AON60" s="1188">
        <v>17</v>
      </c>
      <c r="AOO60" s="699">
        <v>0</v>
      </c>
      <c r="AOP60" s="985">
        <v>0</v>
      </c>
      <c r="AOQ60" s="1188">
        <v>61</v>
      </c>
      <c r="AOR60" s="983" t="s">
        <v>1625</v>
      </c>
      <c r="AOS60" s="725" t="s">
        <v>1625</v>
      </c>
      <c r="AOT60" s="725" t="s">
        <v>1625</v>
      </c>
      <c r="AOU60" s="725" t="s">
        <v>1625</v>
      </c>
      <c r="AOV60" s="725">
        <v>0</v>
      </c>
      <c r="AOW60" s="725">
        <v>0</v>
      </c>
      <c r="AOX60" s="725">
        <v>0</v>
      </c>
      <c r="AOY60" s="725">
        <v>0</v>
      </c>
      <c r="AOZ60" s="715">
        <f t="shared" si="48"/>
        <v>0</v>
      </c>
      <c r="APA60" s="715">
        <f t="shared" si="49"/>
        <v>25</v>
      </c>
      <c r="APB60" s="1993" t="s">
        <v>1625</v>
      </c>
      <c r="APC60" s="1994" t="s">
        <v>1632</v>
      </c>
      <c r="APD60" s="1994" t="s">
        <v>1632</v>
      </c>
      <c r="APE60" s="1994" t="s">
        <v>1625</v>
      </c>
      <c r="APF60" s="1995">
        <v>0</v>
      </c>
      <c r="APG60" s="1995">
        <v>5</v>
      </c>
      <c r="APH60" s="1995">
        <v>5</v>
      </c>
      <c r="API60" s="1995">
        <v>0</v>
      </c>
      <c r="APJ60" s="715">
        <f t="shared" si="50"/>
        <v>10</v>
      </c>
      <c r="APK60" s="715">
        <f t="shared" si="51"/>
        <v>43</v>
      </c>
      <c r="APL60" s="715">
        <v>0</v>
      </c>
      <c r="APM60" s="725">
        <v>0</v>
      </c>
      <c r="APN60" s="715">
        <v>17</v>
      </c>
      <c r="APO60" s="715">
        <v>0</v>
      </c>
      <c r="APP60" s="725">
        <v>0</v>
      </c>
      <c r="APQ60" s="715">
        <v>18</v>
      </c>
      <c r="APR60" s="1169">
        <v>0</v>
      </c>
      <c r="APS60" s="1168">
        <v>0</v>
      </c>
      <c r="APT60" s="1168">
        <v>0</v>
      </c>
      <c r="APU60" s="989">
        <v>0</v>
      </c>
      <c r="APV60" s="989">
        <v>0</v>
      </c>
      <c r="APW60" s="989">
        <v>0</v>
      </c>
      <c r="APX60" s="989">
        <v>38</v>
      </c>
      <c r="APY60" s="989">
        <v>1</v>
      </c>
      <c r="APZ60" s="989">
        <v>12.5</v>
      </c>
      <c r="AQA60" s="989">
        <v>100</v>
      </c>
      <c r="AQB60" s="989">
        <v>12.5</v>
      </c>
      <c r="AQC60" s="989">
        <v>100</v>
      </c>
      <c r="AQD60" s="1099">
        <v>7.8864353312302837</v>
      </c>
      <c r="AQE60" s="989">
        <v>36</v>
      </c>
      <c r="AQF60" s="989">
        <v>1</v>
      </c>
      <c r="AQG60" s="989">
        <v>12.5</v>
      </c>
      <c r="AQH60" s="989">
        <v>100</v>
      </c>
      <c r="AQI60" s="989">
        <v>12.5</v>
      </c>
      <c r="AQJ60" s="989">
        <v>100</v>
      </c>
      <c r="AQK60" s="989">
        <v>7.8864353312302837</v>
      </c>
      <c r="AQL60" s="729">
        <v>62</v>
      </c>
      <c r="AQM60" s="987"/>
      <c r="AQQ60" s="715">
        <v>193</v>
      </c>
      <c r="AQR60" s="715">
        <v>145</v>
      </c>
      <c r="AQS60" s="989">
        <v>13</v>
      </c>
      <c r="AQT60" s="1099">
        <v>8.9655172413793096</v>
      </c>
      <c r="AQU60" s="989">
        <f t="shared" si="52"/>
        <v>46</v>
      </c>
      <c r="AQV60" s="989">
        <v>4</v>
      </c>
      <c r="AQW60" s="989">
        <v>30.76923076923077</v>
      </c>
      <c r="AQX60" s="1099">
        <v>3.25</v>
      </c>
      <c r="AQY60" s="989">
        <f t="shared" si="53"/>
        <v>56</v>
      </c>
      <c r="AQZ60" s="989">
        <v>3</v>
      </c>
      <c r="ARA60" s="989">
        <v>16</v>
      </c>
      <c r="ARB60" s="989">
        <v>18.75</v>
      </c>
      <c r="ARC60" s="989">
        <f t="shared" si="54"/>
        <v>34</v>
      </c>
      <c r="ARD60" s="1668">
        <v>2.2827586206896551</v>
      </c>
      <c r="ARE60" s="1667">
        <f t="shared" si="55"/>
        <v>56</v>
      </c>
      <c r="ARF60" s="1168">
        <v>10</v>
      </c>
      <c r="ARG60" s="1099">
        <v>30</v>
      </c>
      <c r="ARH60" s="989">
        <f t="shared" si="56"/>
        <v>70</v>
      </c>
      <c r="ARI60" s="715">
        <v>16</v>
      </c>
      <c r="ARJ60" s="985">
        <v>6.25</v>
      </c>
      <c r="ARK60" s="699">
        <f t="shared" si="57"/>
        <v>4</v>
      </c>
      <c r="ARL60" s="989">
        <v>121</v>
      </c>
      <c r="ARM60" s="715">
        <v>18</v>
      </c>
      <c r="ARN60" s="985">
        <v>14.87603305785124</v>
      </c>
      <c r="ARO60" s="699">
        <f t="shared" si="58"/>
        <v>17</v>
      </c>
      <c r="ARP60" s="707">
        <v>0</v>
      </c>
      <c r="ARQ60" s="990">
        <v>0</v>
      </c>
      <c r="ARR60" s="719">
        <v>0</v>
      </c>
      <c r="ARS60" s="1593" t="s">
        <v>31</v>
      </c>
      <c r="ART60" s="715">
        <v>33</v>
      </c>
      <c r="ARU60" s="699">
        <f t="shared" si="59"/>
        <v>62</v>
      </c>
      <c r="ARV60" s="715" t="s">
        <v>31</v>
      </c>
      <c r="ARW60" s="715" t="s">
        <v>31</v>
      </c>
      <c r="ARX60" s="985" t="s">
        <v>31</v>
      </c>
      <c r="ARY60" s="699" t="str">
        <f t="shared" si="60"/>
        <v>-</v>
      </c>
      <c r="ARZ60" s="715" t="s">
        <v>31</v>
      </c>
      <c r="ASA60" s="715" t="s">
        <v>31</v>
      </c>
      <c r="ASB60" s="712" t="s">
        <v>31</v>
      </c>
      <c r="ASC60" s="699" t="str">
        <f t="shared" si="61"/>
        <v>-</v>
      </c>
      <c r="ASD60" s="712" t="s">
        <v>31</v>
      </c>
      <c r="ASE60" s="712" t="s">
        <v>31</v>
      </c>
      <c r="ASF60" s="712" t="s">
        <v>31</v>
      </c>
      <c r="ASG60" s="712" t="s">
        <v>31</v>
      </c>
      <c r="ASH60" s="712" t="s">
        <v>31</v>
      </c>
      <c r="ASI60" s="712" t="s">
        <v>31</v>
      </c>
      <c r="ASJ60" s="712" t="s">
        <v>31</v>
      </c>
      <c r="ASK60" s="712" t="s">
        <v>31</v>
      </c>
      <c r="ASL60" s="712" t="s">
        <v>31</v>
      </c>
      <c r="ASM60" s="715">
        <v>0</v>
      </c>
      <c r="ASN60" s="715">
        <v>0</v>
      </c>
      <c r="ASO60" s="715">
        <v>0</v>
      </c>
      <c r="ASP60" s="715">
        <v>0</v>
      </c>
      <c r="ASQ60" s="715">
        <v>0</v>
      </c>
      <c r="ASR60" s="715">
        <v>0</v>
      </c>
      <c r="ASS60" s="715">
        <v>0</v>
      </c>
      <c r="AST60" s="715">
        <v>0</v>
      </c>
      <c r="ASU60" s="715">
        <v>0</v>
      </c>
      <c r="ASV60" s="715">
        <v>0</v>
      </c>
      <c r="ASW60" s="712" t="s">
        <v>31</v>
      </c>
      <c r="ASX60" s="712" t="s">
        <v>31</v>
      </c>
      <c r="ASY60" s="712" t="s">
        <v>31</v>
      </c>
      <c r="ASZ60" s="712" t="s">
        <v>31</v>
      </c>
      <c r="ATA60" s="712" t="s">
        <v>31</v>
      </c>
      <c r="ATB60" s="712" t="s">
        <v>31</v>
      </c>
      <c r="ATC60" s="712" t="s">
        <v>31</v>
      </c>
      <c r="ATD60" s="712" t="s">
        <v>31</v>
      </c>
      <c r="ATE60" s="712" t="s">
        <v>31</v>
      </c>
      <c r="ATF60" s="715">
        <v>0</v>
      </c>
      <c r="ATG60" s="715">
        <v>0</v>
      </c>
      <c r="ATH60" s="715">
        <v>0</v>
      </c>
      <c r="ATI60" s="715">
        <v>0</v>
      </c>
      <c r="ATJ60" s="715">
        <v>0</v>
      </c>
      <c r="ATK60" s="715">
        <v>0</v>
      </c>
      <c r="ATL60" s="715">
        <v>0</v>
      </c>
      <c r="ATM60" s="715">
        <v>0</v>
      </c>
      <c r="ATN60" s="715">
        <v>0</v>
      </c>
      <c r="ATO60" s="715">
        <v>0</v>
      </c>
      <c r="ATP60" s="712" t="s">
        <v>31</v>
      </c>
      <c r="ATQ60" s="712" t="s">
        <v>31</v>
      </c>
      <c r="ATR60" s="712" t="s">
        <v>31</v>
      </c>
      <c r="ATS60" s="712" t="s">
        <v>31</v>
      </c>
      <c r="ATT60" s="712" t="s">
        <v>31</v>
      </c>
      <c r="ATU60" s="712" t="s">
        <v>31</v>
      </c>
      <c r="ATV60" s="712" t="s">
        <v>31</v>
      </c>
      <c r="ATW60" s="712" t="s">
        <v>31</v>
      </c>
      <c r="ATX60" s="712" t="s">
        <v>31</v>
      </c>
      <c r="ATY60" s="715">
        <v>0</v>
      </c>
      <c r="ATZ60" s="715">
        <v>0</v>
      </c>
      <c r="AUA60" s="715">
        <v>0</v>
      </c>
      <c r="AUB60" s="715">
        <v>0</v>
      </c>
      <c r="AUC60" s="715">
        <v>0</v>
      </c>
      <c r="AUD60" s="715">
        <v>0</v>
      </c>
      <c r="AUE60" s="715">
        <v>0</v>
      </c>
      <c r="AUF60" s="715">
        <v>0</v>
      </c>
      <c r="AUG60" s="715">
        <v>0</v>
      </c>
      <c r="AUH60" s="715">
        <v>0</v>
      </c>
      <c r="AUI60" s="712" t="s">
        <v>5456</v>
      </c>
      <c r="AUJ60" s="712" t="s">
        <v>1623</v>
      </c>
      <c r="AUK60" s="709">
        <v>0</v>
      </c>
      <c r="AUL60" s="978">
        <v>31</v>
      </c>
      <c r="AUM60" s="703" t="s">
        <v>1625</v>
      </c>
      <c r="AUN60" s="703" t="s">
        <v>1625</v>
      </c>
      <c r="AUO60" s="703" t="s">
        <v>1625</v>
      </c>
      <c r="AUP60" s="701" t="s">
        <v>1625</v>
      </c>
      <c r="AUQ60" s="712" t="s">
        <v>1626</v>
      </c>
      <c r="AUR60" s="712" t="s">
        <v>1623</v>
      </c>
      <c r="AUS60" s="712" t="s">
        <v>1627</v>
      </c>
      <c r="AUT60" s="712" t="s">
        <v>1627</v>
      </c>
      <c r="AUU60" s="712" t="s">
        <v>1625</v>
      </c>
      <c r="AUV60" s="712" t="s">
        <v>1628</v>
      </c>
      <c r="AUW60" s="3968" t="s">
        <v>1648</v>
      </c>
      <c r="AUX60" s="712" t="s">
        <v>5403</v>
      </c>
      <c r="AUY60" s="712" t="s">
        <v>1792</v>
      </c>
      <c r="AUZ60" s="699">
        <v>70</v>
      </c>
      <c r="AVA60" s="699">
        <v>4</v>
      </c>
      <c r="AVB60" s="985">
        <v>5.7</v>
      </c>
      <c r="AVC60" s="699">
        <v>0</v>
      </c>
      <c r="AVD60" s="712">
        <v>0</v>
      </c>
      <c r="AVE60" s="699">
        <f t="shared" si="62"/>
        <v>25</v>
      </c>
      <c r="AVF60" s="712">
        <v>5</v>
      </c>
      <c r="AVG60" s="978">
        <v>20</v>
      </c>
      <c r="AVH60" s="712" t="s">
        <v>1632</v>
      </c>
      <c r="AVI60" s="712" t="s">
        <v>1625</v>
      </c>
      <c r="AVJ60" s="712" t="s">
        <v>1625</v>
      </c>
      <c r="AVK60" s="712" t="s">
        <v>1625</v>
      </c>
      <c r="AVL60" s="716">
        <v>27.7</v>
      </c>
      <c r="AVM60" s="699">
        <f t="shared" si="63"/>
        <v>11</v>
      </c>
      <c r="AVN60" s="715">
        <v>1</v>
      </c>
      <c r="AVO60" s="712">
        <v>0</v>
      </c>
      <c r="AVP60" s="699">
        <f t="shared" si="64"/>
        <v>39</v>
      </c>
      <c r="AVQ60" s="715">
        <v>0</v>
      </c>
      <c r="AVR60" s="712">
        <v>0</v>
      </c>
      <c r="AVS60" s="699">
        <f t="shared" si="65"/>
        <v>14</v>
      </c>
      <c r="AVT60" s="715">
        <v>0</v>
      </c>
      <c r="AVU60" s="712">
        <v>0</v>
      </c>
      <c r="AVV60" s="699">
        <f t="shared" si="66"/>
        <v>29</v>
      </c>
      <c r="AVW60" s="715">
        <v>0</v>
      </c>
      <c r="AVX60" s="712">
        <v>0</v>
      </c>
      <c r="AVY60" s="733">
        <v>0</v>
      </c>
      <c r="AVZ60" s="716">
        <v>27.7</v>
      </c>
      <c r="AWA60" s="699">
        <f t="shared" si="67"/>
        <v>2</v>
      </c>
      <c r="AWB60" s="715">
        <v>1</v>
      </c>
      <c r="AWC60" s="712">
        <v>0</v>
      </c>
      <c r="AWD60" s="699">
        <f t="shared" si="68"/>
        <v>9</v>
      </c>
      <c r="AWE60" s="715">
        <v>0</v>
      </c>
      <c r="AWF60" s="712">
        <v>0</v>
      </c>
      <c r="AWG60" s="699">
        <f t="shared" si="69"/>
        <v>56</v>
      </c>
      <c r="AWH60" s="715">
        <v>0</v>
      </c>
      <c r="AWI60" s="714">
        <v>60</v>
      </c>
      <c r="AWJ60" s="715" t="s">
        <v>31</v>
      </c>
      <c r="AWK60" s="715" t="s">
        <v>31</v>
      </c>
      <c r="AWL60" s="715" t="s">
        <v>31</v>
      </c>
      <c r="AWM60" s="715" t="s">
        <v>31</v>
      </c>
      <c r="AWN60" s="715">
        <v>60</v>
      </c>
      <c r="AWO60" s="715" t="s">
        <v>31</v>
      </c>
      <c r="AWP60" s="715" t="s">
        <v>31</v>
      </c>
      <c r="AWQ60" s="715" t="s">
        <v>31</v>
      </c>
      <c r="AWR60" s="715" t="s">
        <v>31</v>
      </c>
      <c r="AWS60" s="716">
        <v>0.252</v>
      </c>
      <c r="AWT60" s="699">
        <f t="shared" si="70"/>
        <v>15</v>
      </c>
      <c r="AWU60" s="712" t="s">
        <v>31</v>
      </c>
      <c r="AWV60" s="699" t="str">
        <f t="shared" si="70"/>
        <v>-</v>
      </c>
      <c r="AWW60" s="712" t="s">
        <v>31</v>
      </c>
      <c r="AWX60" s="699" t="str">
        <f t="shared" si="3"/>
        <v>-</v>
      </c>
      <c r="AWY60" s="712" t="s">
        <v>31</v>
      </c>
      <c r="AWZ60" s="699" t="str">
        <f t="shared" si="71"/>
        <v>-</v>
      </c>
      <c r="AXA60" s="712" t="s">
        <v>31</v>
      </c>
      <c r="AXB60" s="712">
        <v>0.252</v>
      </c>
      <c r="AXC60" s="712" t="s">
        <v>31</v>
      </c>
      <c r="AXD60" s="699" t="str">
        <f t="shared" si="4"/>
        <v>-</v>
      </c>
      <c r="AXE60" s="712" t="s">
        <v>31</v>
      </c>
      <c r="AXF60" s="699" t="str">
        <f t="shared" si="5"/>
        <v>-</v>
      </c>
      <c r="AXG60" s="712" t="s">
        <v>31</v>
      </c>
      <c r="AXH60" s="699" t="str">
        <f t="shared" si="6"/>
        <v>-</v>
      </c>
      <c r="AXI60" s="712" t="s">
        <v>31</v>
      </c>
      <c r="AXK60" s="3969">
        <v>100</v>
      </c>
      <c r="AXL60" s="3970">
        <v>64</v>
      </c>
      <c r="AXM60" s="715">
        <f t="shared" si="72"/>
        <v>1</v>
      </c>
      <c r="AXN60" s="3969">
        <v>30</v>
      </c>
      <c r="AXO60" s="3970">
        <v>100</v>
      </c>
      <c r="AXP60" s="715">
        <f t="shared" si="73"/>
        <v>76</v>
      </c>
      <c r="AXQ60" s="2024">
        <v>1223</v>
      </c>
      <c r="AXR60" s="2024">
        <v>1202</v>
      </c>
      <c r="AXS60" s="3029">
        <v>1.7470881863560663</v>
      </c>
      <c r="AXT60" s="2024" t="s">
        <v>8059</v>
      </c>
      <c r="AXU60" s="2024">
        <v>233</v>
      </c>
      <c r="AXV60" s="2024">
        <v>240</v>
      </c>
      <c r="AXW60" s="3029">
        <v>2.9166666666666714</v>
      </c>
      <c r="AXX60" s="2024" t="s">
        <v>8059</v>
      </c>
      <c r="AXY60" s="3029">
        <v>19.051512673753066</v>
      </c>
      <c r="AXZ60" s="3029">
        <v>19.966722129783694</v>
      </c>
      <c r="AYA60" s="3029">
        <v>0.91520945603062742</v>
      </c>
      <c r="AYB60" s="2024" t="s">
        <v>8074</v>
      </c>
      <c r="AYC60" s="2123">
        <v>888</v>
      </c>
      <c r="AYD60" s="2024">
        <v>704</v>
      </c>
      <c r="AYE60" s="3029">
        <v>26.13636363636364</v>
      </c>
      <c r="AYF60" s="2024" t="s">
        <v>8057</v>
      </c>
      <c r="AYG60" s="2024">
        <v>96</v>
      </c>
      <c r="AYH60" s="2024">
        <v>52</v>
      </c>
      <c r="AYI60" s="3029">
        <v>84.615384615384613</v>
      </c>
      <c r="AYJ60" s="2024" t="s">
        <v>8057</v>
      </c>
      <c r="AYK60" s="2024">
        <v>4704</v>
      </c>
      <c r="AYL60" s="2024">
        <v>4531</v>
      </c>
      <c r="AYM60" s="3029">
        <v>3.8181416905760415</v>
      </c>
      <c r="AYN60" s="2024" t="s">
        <v>8056</v>
      </c>
      <c r="AYO60" s="2024">
        <v>34476000</v>
      </c>
      <c r="AYP60" s="2024">
        <v>24664706</v>
      </c>
      <c r="AYQ60" s="3029">
        <v>39.778678083574164</v>
      </c>
      <c r="AYR60" s="2024" t="s">
        <v>8057</v>
      </c>
      <c r="AYS60" s="2024">
        <v>12096000</v>
      </c>
      <c r="AYT60" s="2024">
        <v>11145460</v>
      </c>
      <c r="AYU60" s="3029">
        <v>8.5284950105244661</v>
      </c>
      <c r="AYV60" s="2024" t="s">
        <v>8058</v>
      </c>
      <c r="AYW60" s="2024">
        <v>13080000</v>
      </c>
      <c r="AYX60" s="2024">
        <v>8998010</v>
      </c>
      <c r="AYY60" s="3029">
        <v>45.365475255084192</v>
      </c>
      <c r="AYZ60" s="2024" t="s">
        <v>8057</v>
      </c>
      <c r="AZA60" s="2024">
        <v>0</v>
      </c>
      <c r="AZB60" s="2024">
        <v>0</v>
      </c>
      <c r="AZC60" s="3029" t="s">
        <v>31</v>
      </c>
      <c r="AZD60" s="2024" t="s">
        <v>31</v>
      </c>
      <c r="AZE60" s="2024">
        <v>8000000</v>
      </c>
      <c r="AZF60" s="2024">
        <v>4119665</v>
      </c>
      <c r="AZG60" s="3029">
        <v>94.190547046907938</v>
      </c>
      <c r="AZH60" s="2024" t="s">
        <v>8057</v>
      </c>
      <c r="AZI60" s="2024">
        <v>0</v>
      </c>
      <c r="AZJ60" s="2024">
        <v>0</v>
      </c>
      <c r="AZK60" s="3029" t="s">
        <v>31</v>
      </c>
      <c r="AZL60" s="2024" t="s">
        <v>31</v>
      </c>
      <c r="AZM60" s="2024">
        <v>800000</v>
      </c>
      <c r="AZN60" s="2024">
        <v>0</v>
      </c>
      <c r="AZO60" s="3029" t="s">
        <v>31</v>
      </c>
      <c r="AZP60" s="2024" t="s">
        <v>31</v>
      </c>
      <c r="AZQ60" s="2024">
        <v>0</v>
      </c>
      <c r="AZR60" s="2024">
        <v>401571</v>
      </c>
      <c r="AZS60" s="3029">
        <v>100</v>
      </c>
      <c r="AZT60" s="2024" t="s">
        <v>8057</v>
      </c>
      <c r="AZU60" s="2024">
        <v>500000</v>
      </c>
      <c r="AZV60" s="2024">
        <v>0</v>
      </c>
      <c r="AZW60" s="3029" t="s">
        <v>31</v>
      </c>
      <c r="AZX60" s="2024" t="s">
        <v>31</v>
      </c>
      <c r="AZY60" s="2123">
        <v>236533000</v>
      </c>
      <c r="AZZ60" s="2024">
        <v>185823531</v>
      </c>
      <c r="BAA60" s="3029">
        <v>27.289046078884382</v>
      </c>
      <c r="BAB60" s="2024" t="s">
        <v>8057</v>
      </c>
      <c r="BAC60" s="2024">
        <v>16348000</v>
      </c>
      <c r="BAD60" s="2024">
        <v>13216419</v>
      </c>
      <c r="BAE60" s="3029">
        <v>23.694625601685289</v>
      </c>
      <c r="BAF60" s="2024" t="s">
        <v>8057</v>
      </c>
      <c r="BAG60" s="2024">
        <v>189266000</v>
      </c>
      <c r="BAH60" s="2024">
        <v>185748921</v>
      </c>
      <c r="BAI60" s="3029">
        <v>1.8934586435632781</v>
      </c>
      <c r="BAJ60" s="2024" t="s">
        <v>8059</v>
      </c>
      <c r="BAK60" s="2123">
        <v>161950000</v>
      </c>
      <c r="BAL60" s="2024">
        <v>145639251</v>
      </c>
      <c r="BAM60" s="3029">
        <v>11.199418349109735</v>
      </c>
      <c r="BAN60" s="2024" t="s">
        <v>8057</v>
      </c>
      <c r="BAO60" s="2024">
        <v>0</v>
      </c>
      <c r="BAP60" s="2024">
        <v>0</v>
      </c>
      <c r="BAQ60" s="3029" t="s">
        <v>31</v>
      </c>
      <c r="BAR60" s="2024" t="s">
        <v>31</v>
      </c>
      <c r="BAS60" s="2024">
        <v>74583000</v>
      </c>
      <c r="BAT60" s="2024">
        <v>36722610</v>
      </c>
      <c r="BAU60" s="3029">
        <v>103.09830918880766</v>
      </c>
      <c r="BAV60" s="2024" t="s">
        <v>8057</v>
      </c>
      <c r="BAW60" s="2024">
        <v>0</v>
      </c>
      <c r="BAX60" s="2024">
        <v>2281896</v>
      </c>
      <c r="BAY60" s="3029">
        <v>100</v>
      </c>
      <c r="BAZ60" s="2024" t="s">
        <v>8057</v>
      </c>
      <c r="BBA60" s="2024">
        <v>0</v>
      </c>
      <c r="BBB60" s="2024">
        <v>1179774</v>
      </c>
      <c r="BBC60" s="3029">
        <v>100</v>
      </c>
      <c r="BBD60" s="2024" t="s">
        <v>8057</v>
      </c>
      <c r="BBE60" s="2123">
        <v>3631000</v>
      </c>
      <c r="BBF60" s="2024">
        <v>1084932</v>
      </c>
      <c r="BBG60" s="3029">
        <v>234.67535292534467</v>
      </c>
      <c r="BBH60" s="2024" t="s">
        <v>8057</v>
      </c>
      <c r="BBI60" s="2024">
        <v>0</v>
      </c>
      <c r="BBJ60" s="2024">
        <v>0</v>
      </c>
      <c r="BBK60" s="3029" t="s">
        <v>31</v>
      </c>
      <c r="BBL60" s="2024" t="s">
        <v>31</v>
      </c>
      <c r="BBM60" s="2024">
        <v>12717000</v>
      </c>
      <c r="BBN60" s="2024">
        <v>12131487</v>
      </c>
      <c r="BBO60" s="3029">
        <v>4.826391026920291</v>
      </c>
      <c r="BBP60" s="2024" t="s">
        <v>8056</v>
      </c>
      <c r="BBQ60" s="2123">
        <v>17539000</v>
      </c>
      <c r="BBR60" s="2024">
        <v>13733363</v>
      </c>
      <c r="BBS60" s="3029">
        <v>27.710889168224867</v>
      </c>
      <c r="BBT60" s="2024" t="s">
        <v>8057</v>
      </c>
      <c r="BBU60" s="2024">
        <v>663000</v>
      </c>
      <c r="BBV60" s="2024">
        <v>983745</v>
      </c>
      <c r="BBW60" s="3029">
        <v>32.604485918606954</v>
      </c>
      <c r="BBX60" s="2024" t="s">
        <v>8057</v>
      </c>
      <c r="BBY60" s="2024">
        <v>3598000</v>
      </c>
      <c r="BBZ60" s="2024">
        <v>1316608</v>
      </c>
      <c r="BCA60" s="3029">
        <v>173.27799922224381</v>
      </c>
      <c r="BCB60" s="2024" t="s">
        <v>8057</v>
      </c>
      <c r="BCC60" s="2024">
        <v>1139000</v>
      </c>
      <c r="BCD60" s="2024">
        <v>4068740</v>
      </c>
      <c r="BCE60" s="3029">
        <v>72.006075590969189</v>
      </c>
      <c r="BCF60" s="2024" t="s">
        <v>8057</v>
      </c>
      <c r="BCG60" s="2024">
        <v>1141000</v>
      </c>
      <c r="BCH60" s="2024">
        <v>1360997</v>
      </c>
      <c r="BCI60" s="3029">
        <v>16.16440006847921</v>
      </c>
      <c r="BCJ60" s="2024" t="s">
        <v>8057</v>
      </c>
      <c r="BCK60" s="2024">
        <v>50169000</v>
      </c>
      <c r="BCL60" s="2024">
        <v>39108807</v>
      </c>
      <c r="BCM60" s="3029">
        <v>28.280568619748493</v>
      </c>
      <c r="BCN60" s="2024" t="s">
        <v>8057</v>
      </c>
      <c r="BCO60" s="2024">
        <v>13378000</v>
      </c>
      <c r="BCP60" s="2024">
        <v>22646339</v>
      </c>
      <c r="BCQ60" s="3029">
        <v>40.926434069542104</v>
      </c>
      <c r="BCR60" s="2024" t="s">
        <v>8057</v>
      </c>
      <c r="BCS60" s="2024">
        <v>3000000</v>
      </c>
      <c r="BCT60" s="2024">
        <v>1912633</v>
      </c>
      <c r="BCU60" s="3029">
        <v>56.851837231711471</v>
      </c>
      <c r="BCV60" s="2024" t="s">
        <v>8057</v>
      </c>
      <c r="BCW60" s="2024">
        <v>20883000</v>
      </c>
      <c r="BCX60" s="2024">
        <v>18186851</v>
      </c>
      <c r="BCY60" s="3029">
        <v>14.824715944502984</v>
      </c>
      <c r="BCZ60" s="2024" t="s">
        <v>8057</v>
      </c>
      <c r="BDA60" s="2024">
        <v>2210000</v>
      </c>
      <c r="BDB60" s="2024">
        <v>6796818</v>
      </c>
      <c r="BDC60" s="3029">
        <v>67.484784791942346</v>
      </c>
      <c r="BDD60" s="2024" t="s">
        <v>8057</v>
      </c>
      <c r="BDE60" s="2024">
        <v>0</v>
      </c>
      <c r="BDF60" s="2024">
        <v>0</v>
      </c>
      <c r="BDG60" s="3029" t="s">
        <v>31</v>
      </c>
      <c r="BDH60" s="2024" t="s">
        <v>31</v>
      </c>
      <c r="BDI60" s="2024">
        <v>0</v>
      </c>
      <c r="BDJ60" s="2024">
        <v>0</v>
      </c>
      <c r="BDK60" s="3029" t="s">
        <v>31</v>
      </c>
      <c r="BDL60" s="2024" t="s">
        <v>31</v>
      </c>
      <c r="BDM60" s="2024">
        <v>13700000</v>
      </c>
      <c r="BDN60" s="2024">
        <v>14143120</v>
      </c>
      <c r="BDO60" s="3029">
        <v>3.1331134855675344</v>
      </c>
      <c r="BDP60" s="2024" t="s">
        <v>8056</v>
      </c>
      <c r="BDQ60" s="2024">
        <v>1247000</v>
      </c>
      <c r="BDR60" s="2024">
        <v>502596</v>
      </c>
      <c r="BDS60" s="3029">
        <v>148.11180351614416</v>
      </c>
      <c r="BDT60" s="2024" t="s">
        <v>8057</v>
      </c>
      <c r="BDU60" s="2024">
        <v>2343000</v>
      </c>
      <c r="BDV60" s="2024">
        <v>1495315</v>
      </c>
      <c r="BDW60" s="3029">
        <v>56.689393204776252</v>
      </c>
      <c r="BDX60" s="2024" t="s">
        <v>8057</v>
      </c>
      <c r="BDY60" s="2024">
        <v>0</v>
      </c>
      <c r="BDZ60" s="2024">
        <v>0</v>
      </c>
      <c r="BEA60" s="3029" t="s">
        <v>31</v>
      </c>
      <c r="BEB60" s="2024" t="s">
        <v>31</v>
      </c>
      <c r="BEC60" s="2024">
        <v>0</v>
      </c>
      <c r="BED60" s="2024">
        <v>0</v>
      </c>
      <c r="BEE60" s="3029" t="s">
        <v>31</v>
      </c>
      <c r="BEF60" s="2024" t="s">
        <v>31</v>
      </c>
      <c r="BEG60" s="2024">
        <v>0</v>
      </c>
      <c r="BEH60" s="2024">
        <v>0</v>
      </c>
      <c r="BEI60" s="3029" t="s">
        <v>31</v>
      </c>
      <c r="BEJ60" s="2024" t="s">
        <v>31</v>
      </c>
      <c r="BEK60" s="2024">
        <v>42334000</v>
      </c>
      <c r="BEL60" s="2024">
        <v>44117459</v>
      </c>
      <c r="BEM60" s="3029">
        <v>4.0425242986002417</v>
      </c>
      <c r="BEN60" s="2024" t="s">
        <v>8056</v>
      </c>
      <c r="BEO60" s="2024">
        <v>0</v>
      </c>
      <c r="BEP60" s="2024">
        <v>0</v>
      </c>
      <c r="BEQ60" s="3029" t="s">
        <v>31</v>
      </c>
      <c r="BER60" s="2024" t="s">
        <v>31</v>
      </c>
      <c r="BES60" s="2024">
        <v>15922000</v>
      </c>
      <c r="BET60" s="2024">
        <v>15375530</v>
      </c>
      <c r="BEU60" s="3029">
        <v>3.5541539055889473</v>
      </c>
      <c r="BEV60" s="2024" t="s">
        <v>8056</v>
      </c>
      <c r="BEW60" s="2123">
        <v>1217</v>
      </c>
      <c r="BEX60" s="2024">
        <v>1206</v>
      </c>
      <c r="BEY60" s="3029">
        <v>0.91210613598673262</v>
      </c>
      <c r="BEZ60" s="2024" t="s">
        <v>8059</v>
      </c>
      <c r="BFA60" s="2024">
        <v>234</v>
      </c>
      <c r="BFB60" s="2024">
        <v>242</v>
      </c>
      <c r="BFC60" s="3029">
        <v>3.3057851239669418</v>
      </c>
      <c r="BFD60" s="2024" t="s">
        <v>8056</v>
      </c>
      <c r="BFE60" s="3029">
        <v>19.227608874281017</v>
      </c>
      <c r="BFF60" s="3029">
        <v>20.066334991708125</v>
      </c>
      <c r="BFG60" s="3029">
        <v>0.83872611742710745</v>
      </c>
      <c r="BFH60" s="2024" t="s">
        <v>8074</v>
      </c>
      <c r="BFI60" s="2780" t="s">
        <v>1625</v>
      </c>
      <c r="BFJ60" s="1495" t="s">
        <v>1625</v>
      </c>
      <c r="BFK60" s="1495" t="s">
        <v>1625</v>
      </c>
      <c r="BFL60" s="1495" t="s">
        <v>1625</v>
      </c>
      <c r="BFM60" s="1212">
        <v>0</v>
      </c>
      <c r="BFN60" s="1212">
        <v>0</v>
      </c>
      <c r="BFO60" s="1212">
        <v>0</v>
      </c>
      <c r="BFP60" s="1212">
        <v>0</v>
      </c>
      <c r="BFQ60" s="988">
        <f t="shared" si="74"/>
        <v>0</v>
      </c>
      <c r="BFR60" s="988">
        <f t="shared" si="75"/>
        <v>74</v>
      </c>
      <c r="BFS60" s="1993" t="s">
        <v>1632</v>
      </c>
      <c r="BFT60" s="1994" t="s">
        <v>1625</v>
      </c>
      <c r="BFU60" s="1994" t="s">
        <v>1625</v>
      </c>
      <c r="BFV60" s="1994" t="s">
        <v>1625</v>
      </c>
      <c r="BFW60" s="1995">
        <v>5</v>
      </c>
      <c r="BFX60" s="1995">
        <v>0</v>
      </c>
      <c r="BFY60" s="1995">
        <v>0</v>
      </c>
      <c r="BFZ60" s="1995">
        <v>0</v>
      </c>
      <c r="BGA60" s="1303">
        <f t="shared" si="76"/>
        <v>5</v>
      </c>
      <c r="BGB60" s="1303">
        <f t="shared" si="77"/>
        <v>62</v>
      </c>
      <c r="BGC60" s="1993" t="s">
        <v>1625</v>
      </c>
      <c r="BGD60" s="1994" t="s">
        <v>1625</v>
      </c>
      <c r="BGE60" s="1994" t="s">
        <v>1625</v>
      </c>
      <c r="BGF60" s="1994" t="s">
        <v>1625</v>
      </c>
      <c r="BGG60" s="1995">
        <v>0</v>
      </c>
      <c r="BGH60" s="1995">
        <v>0</v>
      </c>
      <c r="BGI60" s="1995">
        <v>0</v>
      </c>
      <c r="BGJ60" s="1995">
        <v>0</v>
      </c>
      <c r="BGK60" s="1303">
        <f t="shared" si="78"/>
        <v>0</v>
      </c>
      <c r="BGL60" s="1303">
        <f t="shared" si="79"/>
        <v>14</v>
      </c>
      <c r="BGM60" s="1993" t="s">
        <v>1632</v>
      </c>
      <c r="BGN60" s="1994" t="s">
        <v>1632</v>
      </c>
      <c r="BGO60" s="1994" t="s">
        <v>1632</v>
      </c>
      <c r="BGP60" s="1994" t="s">
        <v>1632</v>
      </c>
      <c r="BGQ60" s="1995">
        <v>5</v>
      </c>
      <c r="BGR60" s="1995">
        <v>5</v>
      </c>
      <c r="BGS60" s="1995">
        <v>5</v>
      </c>
      <c r="BGT60" s="1995">
        <v>5</v>
      </c>
      <c r="BGU60" s="1303">
        <f t="shared" si="80"/>
        <v>20</v>
      </c>
      <c r="BGV60" s="1303">
        <f t="shared" si="81"/>
        <v>1</v>
      </c>
      <c r="BGW60" s="1993" t="s">
        <v>1632</v>
      </c>
      <c r="BGX60" s="1994" t="s">
        <v>1632</v>
      </c>
      <c r="BGY60" s="1994" t="s">
        <v>1625</v>
      </c>
      <c r="BGZ60" s="1994" t="s">
        <v>1625</v>
      </c>
      <c r="BHA60" s="1995">
        <v>5</v>
      </c>
      <c r="BHB60" s="1995">
        <v>5</v>
      </c>
      <c r="BHC60" s="1995">
        <v>0</v>
      </c>
      <c r="BHD60" s="1995">
        <v>0</v>
      </c>
      <c r="BHE60" s="1303">
        <f t="shared" si="82"/>
        <v>10</v>
      </c>
      <c r="BHF60" s="1303">
        <f t="shared" si="83"/>
        <v>63</v>
      </c>
      <c r="BHG60" s="1993" t="s">
        <v>1632</v>
      </c>
      <c r="BHH60" s="1994" t="s">
        <v>1632</v>
      </c>
      <c r="BHI60" s="1994" t="s">
        <v>1632</v>
      </c>
      <c r="BHJ60" s="1994" t="s">
        <v>1625</v>
      </c>
      <c r="BHK60" s="1995">
        <v>5</v>
      </c>
      <c r="BHL60" s="1995">
        <v>5</v>
      </c>
      <c r="BHM60" s="1995">
        <v>5</v>
      </c>
      <c r="BHN60" s="1995">
        <v>0</v>
      </c>
      <c r="BHO60" s="1303">
        <f t="shared" si="84"/>
        <v>15</v>
      </c>
      <c r="BHP60" s="1303">
        <f t="shared" si="85"/>
        <v>25</v>
      </c>
      <c r="BHQ60" s="1993" t="s">
        <v>1632</v>
      </c>
      <c r="BHR60" s="1994" t="s">
        <v>1632</v>
      </c>
      <c r="BHS60" s="1994" t="s">
        <v>1625</v>
      </c>
      <c r="BHT60" s="1994" t="s">
        <v>1625</v>
      </c>
      <c r="BHU60" s="1995">
        <v>5</v>
      </c>
      <c r="BHV60" s="1995">
        <v>5</v>
      </c>
      <c r="BHW60" s="1995">
        <v>0</v>
      </c>
      <c r="BHX60" s="1995">
        <v>0</v>
      </c>
      <c r="BHY60" s="1303">
        <f t="shared" si="86"/>
        <v>10</v>
      </c>
      <c r="BHZ60" s="1303">
        <f t="shared" si="87"/>
        <v>65</v>
      </c>
      <c r="BIA60" s="1993" t="s">
        <v>1626</v>
      </c>
      <c r="BIB60" s="1994" t="s">
        <v>1625</v>
      </c>
      <c r="BIC60" s="1994" t="s">
        <v>1626</v>
      </c>
      <c r="BID60" s="1994" t="s">
        <v>1626</v>
      </c>
      <c r="BIE60" s="1994" t="s">
        <v>1626</v>
      </c>
      <c r="BIF60" s="4112">
        <f t="shared" si="88"/>
        <v>4</v>
      </c>
      <c r="BIG60" s="1303">
        <f t="shared" si="89"/>
        <v>32</v>
      </c>
      <c r="BIH60" s="2916">
        <v>0</v>
      </c>
      <c r="BII60" s="3967">
        <v>0</v>
      </c>
      <c r="BIJ60" s="1303">
        <f t="shared" si="90"/>
        <v>62</v>
      </c>
      <c r="BIK60" s="2073">
        <v>18</v>
      </c>
      <c r="BIL60" s="1303">
        <v>7</v>
      </c>
      <c r="BIM60" s="1995">
        <v>38.888888888888893</v>
      </c>
      <c r="BIN60" s="1303">
        <f t="shared" si="91"/>
        <v>53</v>
      </c>
      <c r="BIO60" s="1993" t="s">
        <v>1626</v>
      </c>
      <c r="BIP60" s="1994" t="s">
        <v>1626</v>
      </c>
      <c r="BIQ60" s="1994" t="s">
        <v>1626</v>
      </c>
      <c r="BIR60" s="1994" t="s">
        <v>1626</v>
      </c>
      <c r="BIS60" s="1994" t="s">
        <v>1626</v>
      </c>
      <c r="BIT60" s="1994" t="s">
        <v>1626</v>
      </c>
      <c r="BIU60" s="1994" t="s">
        <v>1626</v>
      </c>
      <c r="BIV60" s="1994" t="s">
        <v>1626</v>
      </c>
      <c r="BIW60" s="1994" t="s">
        <v>1626</v>
      </c>
      <c r="BIX60" s="1994" t="s">
        <v>1626</v>
      </c>
      <c r="BIY60" s="3617">
        <f t="shared" si="92"/>
        <v>10</v>
      </c>
      <c r="BIZ60" s="2906">
        <f t="shared" si="93"/>
        <v>1</v>
      </c>
      <c r="BJA60" s="3971">
        <v>18</v>
      </c>
      <c r="BJB60" s="3972">
        <v>14.195583596214512</v>
      </c>
      <c r="BJC60" s="3971">
        <v>0</v>
      </c>
      <c r="BJD60" s="3972">
        <v>0</v>
      </c>
      <c r="BJE60" s="3972">
        <v>56</v>
      </c>
      <c r="BJF60" s="3971">
        <v>0</v>
      </c>
      <c r="BJG60" s="3972">
        <v>0</v>
      </c>
      <c r="BJH60" s="3972">
        <v>53</v>
      </c>
      <c r="BJI60" s="3971">
        <v>0</v>
      </c>
      <c r="BJJ60" s="3972">
        <v>0</v>
      </c>
      <c r="BJK60" s="3973">
        <v>41</v>
      </c>
      <c r="BJL60" s="3971">
        <v>20</v>
      </c>
      <c r="BJM60" s="3972">
        <v>15.772870662460567</v>
      </c>
      <c r="BJN60" s="3971">
        <v>0</v>
      </c>
      <c r="BJO60" s="3972">
        <v>0</v>
      </c>
      <c r="BJP60" s="3973">
        <v>35</v>
      </c>
      <c r="BJQ60" s="3971">
        <v>1191</v>
      </c>
      <c r="BJR60" s="3972">
        <v>939.2744479495268</v>
      </c>
      <c r="BJS60" s="3971">
        <v>0</v>
      </c>
      <c r="BJT60" s="3972">
        <v>0</v>
      </c>
      <c r="BJU60" s="3973">
        <v>28</v>
      </c>
      <c r="BJV60" s="2074">
        <v>100</v>
      </c>
      <c r="BJW60" s="1303">
        <f t="shared" si="7"/>
        <v>1</v>
      </c>
      <c r="BJX60" s="1993" t="s">
        <v>1632</v>
      </c>
      <c r="BJY60" s="1994" t="s">
        <v>1632</v>
      </c>
      <c r="BJZ60" s="1495" t="s">
        <v>1625</v>
      </c>
      <c r="BKA60" s="1495" t="s">
        <v>1625</v>
      </c>
      <c r="BKB60" s="1212">
        <v>5</v>
      </c>
      <c r="BKC60" s="1212">
        <v>5</v>
      </c>
      <c r="BKD60" s="1212">
        <v>0</v>
      </c>
      <c r="BKE60" s="1212">
        <v>0</v>
      </c>
      <c r="BKF60" s="988">
        <f t="shared" si="94"/>
        <v>10</v>
      </c>
      <c r="BKG60" s="988">
        <f t="shared" si="95"/>
        <v>24</v>
      </c>
      <c r="BKH60" s="2780" t="s">
        <v>1632</v>
      </c>
      <c r="BKI60" s="1495" t="s">
        <v>1632</v>
      </c>
      <c r="BKJ60" s="1495" t="s">
        <v>1625</v>
      </c>
      <c r="BKK60" s="1495" t="s">
        <v>1625</v>
      </c>
      <c r="BKL60" s="1212">
        <v>5</v>
      </c>
      <c r="BKM60" s="1212">
        <v>5</v>
      </c>
      <c r="BKN60" s="1212">
        <v>0</v>
      </c>
      <c r="BKO60" s="1212">
        <v>0</v>
      </c>
      <c r="BKP60" s="988">
        <f t="shared" si="96"/>
        <v>10</v>
      </c>
      <c r="BKQ60" s="988">
        <f t="shared" si="97"/>
        <v>15</v>
      </c>
      <c r="BKR60" s="2780" t="s">
        <v>1632</v>
      </c>
      <c r="BKS60" s="1495" t="s">
        <v>1625</v>
      </c>
      <c r="BKT60" s="1495" t="s">
        <v>1625</v>
      </c>
      <c r="BKU60" s="1495" t="s">
        <v>1625</v>
      </c>
      <c r="BKV60" s="1212">
        <v>15</v>
      </c>
      <c r="BKW60" s="1212">
        <v>0</v>
      </c>
      <c r="BKX60" s="1212">
        <v>0</v>
      </c>
      <c r="BKY60" s="1212">
        <v>0</v>
      </c>
      <c r="BKZ60" s="988">
        <f t="shared" si="98"/>
        <v>15</v>
      </c>
      <c r="BLA60" s="988">
        <f t="shared" si="99"/>
        <v>33</v>
      </c>
      <c r="BLB60" s="3971">
        <v>2</v>
      </c>
      <c r="BLC60" s="3972">
        <v>1.5772870662460567</v>
      </c>
      <c r="BLD60" s="3973">
        <v>33</v>
      </c>
      <c r="BLE60" s="3971">
        <v>0</v>
      </c>
      <c r="BLF60" s="3972">
        <v>0</v>
      </c>
      <c r="BLG60" s="3973">
        <v>14</v>
      </c>
      <c r="BLH60" s="3971">
        <v>2</v>
      </c>
      <c r="BLI60" s="3972">
        <v>1.5772870662460567</v>
      </c>
      <c r="BLJ60" s="3973">
        <v>9</v>
      </c>
      <c r="BLK60" s="3971">
        <v>2</v>
      </c>
      <c r="BLL60" s="3972">
        <v>1.5772870662460567</v>
      </c>
      <c r="BLM60" s="3973">
        <v>12</v>
      </c>
      <c r="BLN60" s="3971">
        <v>0</v>
      </c>
      <c r="BLO60" s="3972">
        <v>0</v>
      </c>
      <c r="BLP60" s="3973">
        <v>58</v>
      </c>
      <c r="BLQ60" s="3971">
        <v>0</v>
      </c>
      <c r="BLR60" s="3972">
        <v>0</v>
      </c>
      <c r="BLS60" s="3973">
        <v>13</v>
      </c>
      <c r="BLT60" s="3971">
        <v>0</v>
      </c>
      <c r="BLU60" s="3972">
        <v>0</v>
      </c>
      <c r="BLV60" s="3973">
        <v>14</v>
      </c>
      <c r="BLW60" s="3971">
        <v>0</v>
      </c>
      <c r="BLX60" s="3972">
        <v>0</v>
      </c>
      <c r="BLY60" s="3973">
        <v>42</v>
      </c>
      <c r="BLZ60" s="2782">
        <v>1</v>
      </c>
      <c r="BMA60" s="2773">
        <v>0.78864353312302837</v>
      </c>
      <c r="BMB60" s="988">
        <v>45</v>
      </c>
      <c r="BMC60" s="2782">
        <v>0</v>
      </c>
      <c r="BMD60" s="2773">
        <v>0</v>
      </c>
      <c r="BME60" s="988">
        <v>67</v>
      </c>
      <c r="BMF60" s="2782">
        <v>0</v>
      </c>
      <c r="BMG60" s="2773">
        <v>0</v>
      </c>
      <c r="BMH60" s="988">
        <v>9</v>
      </c>
      <c r="BMI60" s="2782">
        <v>0</v>
      </c>
      <c r="BMJ60" s="2773">
        <v>0</v>
      </c>
      <c r="BMK60" s="988">
        <v>18</v>
      </c>
      <c r="BML60" s="2782">
        <v>0</v>
      </c>
      <c r="BMM60" s="2773">
        <v>0</v>
      </c>
      <c r="BMN60" s="988">
        <v>10</v>
      </c>
      <c r="BMO60" s="2782">
        <v>0</v>
      </c>
      <c r="BMP60" s="2773">
        <v>0</v>
      </c>
      <c r="BMQ60" s="988">
        <v>2</v>
      </c>
      <c r="BMR60" s="2782">
        <v>4</v>
      </c>
      <c r="BMS60" s="2773">
        <v>3.1545741324921135</v>
      </c>
      <c r="BMT60" s="988">
        <v>16</v>
      </c>
      <c r="BMU60" s="2782">
        <v>0</v>
      </c>
      <c r="BMV60" s="2773">
        <v>0</v>
      </c>
      <c r="BMW60" s="988">
        <v>69</v>
      </c>
      <c r="BMX60" s="2782">
        <v>0</v>
      </c>
      <c r="BMY60" s="2773">
        <v>0</v>
      </c>
      <c r="BMZ60" s="988">
        <v>20</v>
      </c>
      <c r="BNA60" s="2782">
        <v>0</v>
      </c>
      <c r="BNB60" s="2773">
        <v>0</v>
      </c>
      <c r="BNC60" s="988">
        <v>28</v>
      </c>
      <c r="BND60" s="2782">
        <v>0</v>
      </c>
      <c r="BNE60" s="2773">
        <v>0</v>
      </c>
      <c r="BNF60" s="988">
        <v>4</v>
      </c>
      <c r="BNG60" s="2782">
        <v>0</v>
      </c>
      <c r="BNH60" s="2773">
        <v>0</v>
      </c>
      <c r="BNI60" s="988">
        <v>19</v>
      </c>
      <c r="BNJ60" s="2782">
        <v>0</v>
      </c>
      <c r="BNK60" s="2773">
        <v>0</v>
      </c>
      <c r="BNL60" s="988">
        <v>30</v>
      </c>
      <c r="BNM60" s="2782">
        <v>0</v>
      </c>
      <c r="BNN60" s="2773">
        <v>0</v>
      </c>
      <c r="BNO60" s="988">
        <v>5</v>
      </c>
      <c r="BNQ60" s="729">
        <v>47</v>
      </c>
      <c r="BNR60" s="729">
        <v>8</v>
      </c>
      <c r="BNS60" s="729">
        <v>1257</v>
      </c>
      <c r="BNT60" s="729">
        <v>37.390612569610184</v>
      </c>
      <c r="BNU60" s="729">
        <v>6.3643595863166276</v>
      </c>
      <c r="BNV60" s="4113">
        <v>53</v>
      </c>
      <c r="BNW60" s="4113">
        <v>46</v>
      </c>
    </row>
    <row r="61" spans="1:1739" ht="13" x14ac:dyDescent="0.2">
      <c r="A61" s="696" t="s">
        <v>1811</v>
      </c>
      <c r="B61" s="697" t="s">
        <v>1812</v>
      </c>
      <c r="C61" s="697" t="s">
        <v>1646</v>
      </c>
      <c r="D61" s="697" t="s">
        <v>1646</v>
      </c>
      <c r="E61" s="697" t="s">
        <v>1733</v>
      </c>
      <c r="F61" s="698" t="s">
        <v>1813</v>
      </c>
      <c r="G61" s="699" t="s">
        <v>1918</v>
      </c>
      <c r="H61" s="700">
        <v>50</v>
      </c>
      <c r="I61" s="703">
        <v>7.24</v>
      </c>
      <c r="J61" s="699">
        <f t="shared" si="8"/>
        <v>25</v>
      </c>
      <c r="K61" s="702">
        <v>50</v>
      </c>
      <c r="L61" s="703">
        <v>6.78</v>
      </c>
      <c r="M61" s="710">
        <f t="shared" si="9"/>
        <v>72</v>
      </c>
      <c r="N61" s="712">
        <f t="shared" si="10"/>
        <v>-0.45999999999999996</v>
      </c>
      <c r="O61" s="702">
        <v>49</v>
      </c>
      <c r="P61" s="703">
        <v>6.45</v>
      </c>
      <c r="Q61" s="710">
        <f t="shared" si="11"/>
        <v>77</v>
      </c>
      <c r="R61" s="712">
        <f t="shared" si="12"/>
        <v>-0.33000000000000007</v>
      </c>
      <c r="S61" s="702">
        <v>18</v>
      </c>
      <c r="T61" s="703">
        <v>5.61</v>
      </c>
      <c r="U61" s="699">
        <f t="shared" si="100"/>
        <v>73</v>
      </c>
      <c r="V61" s="702">
        <v>16</v>
      </c>
      <c r="W61" s="703">
        <v>6.13</v>
      </c>
      <c r="X61" s="710">
        <f t="shared" si="0"/>
        <v>45</v>
      </c>
      <c r="Y61" s="712">
        <f t="shared" si="13"/>
        <v>0.51999999999999957</v>
      </c>
      <c r="Z61" s="702">
        <v>10</v>
      </c>
      <c r="AA61" s="703">
        <v>6.2</v>
      </c>
      <c r="AB61" s="710">
        <f t="shared" si="101"/>
        <v>27</v>
      </c>
      <c r="AC61" s="712">
        <f t="shared" si="14"/>
        <v>7.0000000000000284E-2</v>
      </c>
      <c r="AD61" s="706">
        <v>9</v>
      </c>
      <c r="AE61" s="701">
        <v>6.333333333333333</v>
      </c>
      <c r="AF61" s="702">
        <v>1</v>
      </c>
      <c r="AG61" s="704">
        <v>5</v>
      </c>
      <c r="AH61" s="705">
        <f t="shared" si="102"/>
        <v>76</v>
      </c>
      <c r="AI61" s="707">
        <v>7</v>
      </c>
      <c r="AJ61" s="704">
        <v>6.2857142857142856</v>
      </c>
      <c r="AK61" s="705">
        <f t="shared" si="103"/>
        <v>20</v>
      </c>
      <c r="AL61" s="702">
        <v>2</v>
      </c>
      <c r="AM61" s="704">
        <v>6.5</v>
      </c>
      <c r="AN61" s="1595">
        <f t="shared" si="104"/>
        <v>3</v>
      </c>
      <c r="AO61" s="4086"/>
      <c r="AP61" s="717">
        <v>74.400000000000006</v>
      </c>
      <c r="AQ61" s="705">
        <v>77</v>
      </c>
      <c r="AR61" s="709">
        <v>76.7</v>
      </c>
      <c r="AS61" s="705">
        <v>77</v>
      </c>
      <c r="AT61" s="709">
        <v>-5.2999999999999972</v>
      </c>
      <c r="AU61" s="701">
        <v>-11.200000000000003</v>
      </c>
      <c r="AV61" s="702">
        <v>105</v>
      </c>
      <c r="AW61" s="715">
        <f t="shared" si="15"/>
        <v>4</v>
      </c>
      <c r="AX61" s="710">
        <v>105</v>
      </c>
      <c r="AY61" s="715">
        <f t="shared" si="16"/>
        <v>4</v>
      </c>
      <c r="AZ61" s="702">
        <v>180</v>
      </c>
      <c r="BA61" s="711">
        <f t="shared" si="105"/>
        <v>30</v>
      </c>
      <c r="BB61" s="702">
        <v>300</v>
      </c>
      <c r="BC61" s="726">
        <v>20</v>
      </c>
      <c r="BD61" s="702">
        <v>50</v>
      </c>
      <c r="BE61" s="703">
        <v>50</v>
      </c>
      <c r="BF61" s="705">
        <f t="shared" si="17"/>
        <v>77</v>
      </c>
      <c r="BG61" s="702">
        <v>50</v>
      </c>
      <c r="BH61" s="703">
        <v>14.000000000000002</v>
      </c>
      <c r="BI61" s="705">
        <f t="shared" si="18"/>
        <v>41</v>
      </c>
      <c r="BJ61" s="702">
        <v>46</v>
      </c>
      <c r="BK61" s="703">
        <v>56.521739130434781</v>
      </c>
      <c r="BL61" s="705">
        <f t="shared" si="19"/>
        <v>73</v>
      </c>
      <c r="BM61" s="702">
        <v>50</v>
      </c>
      <c r="BN61" s="703">
        <v>8</v>
      </c>
      <c r="BO61" s="705">
        <v>3</v>
      </c>
      <c r="BP61" s="702">
        <v>50</v>
      </c>
      <c r="BQ61" s="703">
        <v>2</v>
      </c>
      <c r="BR61" s="705">
        <v>58</v>
      </c>
      <c r="BS61" s="702">
        <v>50</v>
      </c>
      <c r="BT61" s="703">
        <v>30</v>
      </c>
      <c r="BU61" s="705">
        <v>12</v>
      </c>
      <c r="BV61" s="702">
        <v>1</v>
      </c>
      <c r="BW61" s="703">
        <v>0</v>
      </c>
      <c r="BX61" s="705">
        <f t="shared" si="20"/>
        <v>1</v>
      </c>
      <c r="BY61" s="702">
        <v>2</v>
      </c>
      <c r="BZ61" s="703">
        <v>100</v>
      </c>
      <c r="CA61" s="705">
        <f t="shared" si="21"/>
        <v>76</v>
      </c>
      <c r="CB61" s="702">
        <v>1</v>
      </c>
      <c r="CC61" s="703">
        <v>100</v>
      </c>
      <c r="CD61" s="705">
        <f t="shared" si="22"/>
        <v>77</v>
      </c>
      <c r="CE61" s="702">
        <v>2</v>
      </c>
      <c r="CF61" s="703">
        <v>50</v>
      </c>
      <c r="CG61" s="705">
        <v>76</v>
      </c>
      <c r="CH61" s="702">
        <v>1</v>
      </c>
      <c r="CI61" s="703">
        <v>0</v>
      </c>
      <c r="CJ61" s="705">
        <f t="shared" si="106"/>
        <v>1</v>
      </c>
      <c r="CK61" s="702">
        <v>2</v>
      </c>
      <c r="CL61" s="703">
        <v>100</v>
      </c>
      <c r="CM61" s="705">
        <f t="shared" si="23"/>
        <v>77</v>
      </c>
      <c r="CN61" s="709">
        <v>12.5</v>
      </c>
      <c r="CO61" s="726">
        <v>7</v>
      </c>
      <c r="CP61" s="703">
        <v>0.6</v>
      </c>
      <c r="CQ61" s="703">
        <v>5.9</v>
      </c>
      <c r="CR61" s="704">
        <v>6</v>
      </c>
      <c r="CS61" s="709">
        <v>12.8</v>
      </c>
      <c r="CT61" s="701">
        <v>13.100000000000001</v>
      </c>
      <c r="CU61" s="712">
        <v>17.2</v>
      </c>
      <c r="CV61" s="729">
        <f t="shared" si="24"/>
        <v>46</v>
      </c>
      <c r="CW61" s="712">
        <v>0.9</v>
      </c>
      <c r="CX61" s="712">
        <v>8.1999999999999993</v>
      </c>
      <c r="CY61" s="712">
        <v>8.1</v>
      </c>
      <c r="CZ61" s="714">
        <v>6</v>
      </c>
      <c r="DA61" s="985">
        <v>85</v>
      </c>
      <c r="DB61" s="729">
        <v>20</v>
      </c>
      <c r="DC61" s="715">
        <v>2</v>
      </c>
      <c r="DD61" s="985">
        <v>89</v>
      </c>
      <c r="DE61" s="729">
        <v>4</v>
      </c>
      <c r="DF61" s="715">
        <v>4</v>
      </c>
      <c r="DG61" s="712">
        <v>83</v>
      </c>
      <c r="DH61" s="729">
        <v>62</v>
      </c>
      <c r="DI61" s="715">
        <v>0</v>
      </c>
      <c r="DJ61" s="712">
        <v>0</v>
      </c>
      <c r="DK61" s="729">
        <v>77</v>
      </c>
      <c r="DL61" s="716">
        <v>33.333333333333329</v>
      </c>
      <c r="DM61" s="710">
        <v>67</v>
      </c>
      <c r="DN61" s="715">
        <v>3</v>
      </c>
      <c r="DO61" s="717">
        <v>66.666666666666657</v>
      </c>
      <c r="DP61" s="710">
        <v>63</v>
      </c>
      <c r="DQ61" s="703">
        <v>0</v>
      </c>
      <c r="DR61" s="705">
        <v>18</v>
      </c>
      <c r="DS61" s="709" t="s">
        <v>31</v>
      </c>
      <c r="DT61" s="721" t="s">
        <v>31</v>
      </c>
      <c r="DU61" s="703">
        <v>0</v>
      </c>
      <c r="DV61" s="705">
        <v>17</v>
      </c>
      <c r="DW61" s="718">
        <v>66.666666666666657</v>
      </c>
      <c r="DX61" s="705">
        <v>46</v>
      </c>
      <c r="DY61" s="703">
        <v>0</v>
      </c>
      <c r="DZ61" s="705">
        <v>53</v>
      </c>
      <c r="EA61" s="702">
        <v>46</v>
      </c>
      <c r="EB61" s="719">
        <v>67.391304347826093</v>
      </c>
      <c r="EC61" s="705">
        <f t="shared" si="1"/>
        <v>71</v>
      </c>
      <c r="ED61" s="702">
        <v>1</v>
      </c>
      <c r="EE61" s="719">
        <v>0</v>
      </c>
      <c r="EF61" s="705">
        <v>77</v>
      </c>
      <c r="EG61" s="702">
        <v>40</v>
      </c>
      <c r="EH61" s="720">
        <v>62.5</v>
      </c>
      <c r="EI61" s="705">
        <v>27</v>
      </c>
      <c r="EJ61" s="768">
        <v>34</v>
      </c>
      <c r="EK61" s="3956">
        <v>0.5</v>
      </c>
      <c r="EL61" s="3957">
        <v>66</v>
      </c>
      <c r="EM61" s="3958">
        <v>2.9411764705882351</v>
      </c>
      <c r="EN61" s="770">
        <v>73</v>
      </c>
      <c r="EO61" s="768">
        <v>37</v>
      </c>
      <c r="EP61" s="1583">
        <v>1.3333333333333333</v>
      </c>
      <c r="EQ61" s="2356">
        <v>54</v>
      </c>
      <c r="ER61" s="3958">
        <v>24.324324324324326</v>
      </c>
      <c r="ES61" s="770">
        <v>11</v>
      </c>
      <c r="ET61" s="768">
        <v>36</v>
      </c>
      <c r="EU61" s="1583">
        <v>0.9</v>
      </c>
      <c r="EV61" s="2356">
        <v>39</v>
      </c>
      <c r="EW61" s="3958">
        <v>13.888888888888889</v>
      </c>
      <c r="EX61" s="770">
        <v>66</v>
      </c>
      <c r="EY61" s="3974">
        <v>33</v>
      </c>
      <c r="EZ61" s="1583">
        <v>2.3333333333333335</v>
      </c>
      <c r="FA61" s="2356">
        <v>1</v>
      </c>
      <c r="FB61" s="3966">
        <v>9.0909090909090917</v>
      </c>
      <c r="FC61" s="3975">
        <v>13</v>
      </c>
      <c r="FD61" s="768">
        <v>36</v>
      </c>
      <c r="FE61" s="3957">
        <v>2.1</v>
      </c>
      <c r="FF61" s="3957">
        <v>4</v>
      </c>
      <c r="FG61" s="3958">
        <v>13.888888888888889</v>
      </c>
      <c r="FH61" s="770">
        <v>9</v>
      </c>
      <c r="FI61" s="3965">
        <v>38</v>
      </c>
      <c r="FJ61" s="3957">
        <v>2.5</v>
      </c>
      <c r="FK61" s="3957">
        <v>1</v>
      </c>
      <c r="FL61" s="3966">
        <v>2.6315789473684208</v>
      </c>
      <c r="FM61" s="3965">
        <v>33</v>
      </c>
      <c r="FN61" s="768">
        <v>39</v>
      </c>
      <c r="FO61" s="3957">
        <v>1.1666666666666667</v>
      </c>
      <c r="FP61" s="3957">
        <v>5</v>
      </c>
      <c r="FQ61" s="3958">
        <v>7.6923076923076925</v>
      </c>
      <c r="FR61" s="770">
        <v>24</v>
      </c>
      <c r="FS61" s="768">
        <v>35</v>
      </c>
      <c r="FT61" s="3957">
        <v>2.6666666666666665</v>
      </c>
      <c r="FU61" s="3957">
        <v>72</v>
      </c>
      <c r="FV61" s="3958">
        <v>42.857142857142854</v>
      </c>
      <c r="FW61" s="770">
        <v>15</v>
      </c>
      <c r="FX61" s="714">
        <v>1</v>
      </c>
      <c r="FY61" s="725">
        <v>100</v>
      </c>
      <c r="FZ61" s="715">
        <v>1</v>
      </c>
      <c r="GA61" s="702">
        <v>1</v>
      </c>
      <c r="GB61" s="727">
        <v>0</v>
      </c>
      <c r="GC61" s="726">
        <v>62</v>
      </c>
      <c r="GD61" s="720">
        <v>0</v>
      </c>
      <c r="GE61" s="705">
        <v>62</v>
      </c>
      <c r="GF61" s="702">
        <v>1</v>
      </c>
      <c r="GG61" s="712">
        <v>0</v>
      </c>
      <c r="GH61" s="729">
        <v>62</v>
      </c>
      <c r="GI61" s="720">
        <v>0</v>
      </c>
      <c r="GJ61" s="705">
        <v>62</v>
      </c>
      <c r="GK61" s="702">
        <v>1</v>
      </c>
      <c r="GL61" s="712">
        <v>0</v>
      </c>
      <c r="GM61" s="729">
        <v>66</v>
      </c>
      <c r="GN61" s="720">
        <v>0</v>
      </c>
      <c r="GO61" s="705">
        <v>66</v>
      </c>
      <c r="GP61" s="702">
        <v>1</v>
      </c>
      <c r="GQ61" s="712">
        <v>0</v>
      </c>
      <c r="GR61" s="729">
        <v>56</v>
      </c>
      <c r="GS61" s="720">
        <v>0</v>
      </c>
      <c r="GT61" s="705">
        <v>56</v>
      </c>
      <c r="GU61" s="702">
        <v>1</v>
      </c>
      <c r="GV61" s="726">
        <v>2.5</v>
      </c>
      <c r="GW61" s="726">
        <v>2</v>
      </c>
      <c r="GX61" s="720">
        <v>100</v>
      </c>
      <c r="GY61" s="705">
        <v>1</v>
      </c>
      <c r="GZ61" s="702">
        <v>1</v>
      </c>
      <c r="HA61" s="726">
        <v>0</v>
      </c>
      <c r="HB61" s="726">
        <v>44</v>
      </c>
      <c r="HC61" s="720">
        <v>0</v>
      </c>
      <c r="HD61" s="705">
        <v>44</v>
      </c>
      <c r="HE61" s="702">
        <v>1</v>
      </c>
      <c r="HF61" s="726">
        <v>0</v>
      </c>
      <c r="HG61" s="726">
        <v>47</v>
      </c>
      <c r="HH61" s="720">
        <v>0</v>
      </c>
      <c r="HI61" s="705">
        <v>47</v>
      </c>
      <c r="HJ61" s="702">
        <v>1</v>
      </c>
      <c r="HK61" s="726">
        <v>0</v>
      </c>
      <c r="HL61" s="726">
        <v>56</v>
      </c>
      <c r="HM61" s="720">
        <v>0</v>
      </c>
      <c r="HN61" s="705">
        <v>56</v>
      </c>
      <c r="HO61" s="709">
        <v>20</v>
      </c>
      <c r="HP61" s="703">
        <v>0</v>
      </c>
      <c r="HQ61" s="703">
        <v>80</v>
      </c>
      <c r="HR61" s="703">
        <v>40</v>
      </c>
      <c r="HS61" s="1299">
        <v>0</v>
      </c>
      <c r="HT61" s="1299">
        <v>20</v>
      </c>
      <c r="HU61" s="1299">
        <v>60</v>
      </c>
      <c r="HV61" s="1299">
        <v>0</v>
      </c>
      <c r="HW61" s="1299">
        <v>80</v>
      </c>
      <c r="HX61" s="1300">
        <v>5</v>
      </c>
      <c r="HY61" s="709">
        <v>7.6923076923076925</v>
      </c>
      <c r="HZ61" s="709">
        <v>0</v>
      </c>
      <c r="IA61" s="709">
        <v>38.461538461538467</v>
      </c>
      <c r="IB61" s="709">
        <v>12.820512820512819</v>
      </c>
      <c r="IC61" s="709">
        <v>0</v>
      </c>
      <c r="ID61" s="709">
        <v>20.512820512820511</v>
      </c>
      <c r="IE61" s="709">
        <v>46.153846153846153</v>
      </c>
      <c r="IF61" s="709">
        <v>0</v>
      </c>
      <c r="IG61" s="709">
        <v>38.461538461538467</v>
      </c>
      <c r="IH61" s="1300">
        <v>39</v>
      </c>
      <c r="II61" s="1265">
        <v>0</v>
      </c>
      <c r="IJ61" s="1266">
        <v>0</v>
      </c>
      <c r="IK61" s="1266">
        <v>0</v>
      </c>
      <c r="IL61" s="1266">
        <v>1</v>
      </c>
      <c r="IM61" s="1266">
        <v>1</v>
      </c>
      <c r="IN61" s="1266">
        <v>0</v>
      </c>
      <c r="IO61" s="1266" t="s">
        <v>31</v>
      </c>
      <c r="IP61" s="1266">
        <v>0</v>
      </c>
      <c r="IQ61" s="1267">
        <v>2</v>
      </c>
      <c r="IR61" s="1268">
        <v>1</v>
      </c>
      <c r="IS61" s="1269">
        <v>1</v>
      </c>
      <c r="IT61" s="1269">
        <v>0</v>
      </c>
      <c r="IU61" s="1269">
        <v>0</v>
      </c>
      <c r="IV61" s="1269">
        <v>0</v>
      </c>
      <c r="IW61" s="1269">
        <v>1</v>
      </c>
      <c r="IX61" s="1269" t="s">
        <v>31</v>
      </c>
      <c r="IY61" s="1269">
        <v>1</v>
      </c>
      <c r="IZ61" s="1267">
        <v>4</v>
      </c>
      <c r="JA61" s="1268">
        <v>0</v>
      </c>
      <c r="JB61" s="1269">
        <v>0</v>
      </c>
      <c r="JC61" s="1269">
        <v>0</v>
      </c>
      <c r="JD61" s="1269">
        <v>0</v>
      </c>
      <c r="JE61" s="1269">
        <v>0</v>
      </c>
      <c r="JF61" s="1269">
        <v>0</v>
      </c>
      <c r="JG61" s="1269" t="s">
        <v>31</v>
      </c>
      <c r="JH61" s="1269">
        <v>0</v>
      </c>
      <c r="JI61" s="1270">
        <v>0</v>
      </c>
      <c r="JJ61" s="1268">
        <v>0</v>
      </c>
      <c r="JK61" s="1269">
        <v>0</v>
      </c>
      <c r="JL61" s="1269">
        <v>0</v>
      </c>
      <c r="JM61" s="1269">
        <v>50</v>
      </c>
      <c r="JN61" s="1269">
        <v>50</v>
      </c>
      <c r="JO61" s="1269">
        <v>0</v>
      </c>
      <c r="JP61" s="1269" t="s">
        <v>31</v>
      </c>
      <c r="JQ61" s="1269">
        <v>0</v>
      </c>
      <c r="JR61" s="1270">
        <v>100</v>
      </c>
      <c r="JS61" s="1268">
        <v>25</v>
      </c>
      <c r="JT61" s="1269">
        <v>25</v>
      </c>
      <c r="JU61" s="1269">
        <v>0</v>
      </c>
      <c r="JV61" s="1269">
        <v>0</v>
      </c>
      <c r="JW61" s="1269">
        <v>0</v>
      </c>
      <c r="JX61" s="1269">
        <v>25</v>
      </c>
      <c r="JY61" s="1269" t="s">
        <v>31</v>
      </c>
      <c r="JZ61" s="1269">
        <v>25</v>
      </c>
      <c r="KA61" s="1270">
        <v>100</v>
      </c>
      <c r="KB61" s="1268" t="s">
        <v>31</v>
      </c>
      <c r="KC61" s="1269" t="s">
        <v>31</v>
      </c>
      <c r="KD61" s="1269" t="s">
        <v>31</v>
      </c>
      <c r="KE61" s="1269" t="s">
        <v>31</v>
      </c>
      <c r="KF61" s="1269" t="s">
        <v>31</v>
      </c>
      <c r="KG61" s="1269" t="s">
        <v>31</v>
      </c>
      <c r="KH61" s="1269" t="s">
        <v>31</v>
      </c>
      <c r="KI61" s="1269" t="s">
        <v>31</v>
      </c>
      <c r="KJ61" s="1270" t="s">
        <v>31</v>
      </c>
      <c r="KK61" s="718">
        <v>47.422680412371129</v>
      </c>
      <c r="KL61" s="705">
        <v>36</v>
      </c>
      <c r="KM61" s="718">
        <v>100</v>
      </c>
      <c r="KN61" s="705">
        <v>1</v>
      </c>
      <c r="KO61" s="725">
        <v>0</v>
      </c>
      <c r="KP61" s="715">
        <v>74</v>
      </c>
      <c r="KQ61" s="725">
        <v>10.970464135021098</v>
      </c>
      <c r="KR61" s="715">
        <v>3</v>
      </c>
      <c r="KS61" s="725">
        <v>24.894514767932492</v>
      </c>
      <c r="KT61" s="715">
        <v>10</v>
      </c>
      <c r="KU61" s="725">
        <v>6.2801932367149762</v>
      </c>
      <c r="KV61" s="715">
        <v>38</v>
      </c>
      <c r="KW61" s="725">
        <v>11.029411764705882</v>
      </c>
      <c r="KX61" s="715">
        <v>29</v>
      </c>
      <c r="KY61" s="715">
        <v>23.026315789473685</v>
      </c>
      <c r="KZ61" s="715">
        <v>15</v>
      </c>
      <c r="LA61" s="728">
        <v>30</v>
      </c>
      <c r="LB61" s="729">
        <v>0</v>
      </c>
      <c r="LC61" s="729">
        <v>0</v>
      </c>
      <c r="LD61" s="729">
        <v>20</v>
      </c>
      <c r="LE61" s="729">
        <v>0</v>
      </c>
      <c r="LF61" s="730">
        <v>50</v>
      </c>
      <c r="LG61" s="734">
        <v>66</v>
      </c>
      <c r="LH61" s="728">
        <v>0</v>
      </c>
      <c r="LI61" s="729">
        <v>0</v>
      </c>
      <c r="LJ61" s="706">
        <v>0</v>
      </c>
      <c r="LK61" s="705">
        <v>41</v>
      </c>
      <c r="LL61" s="1372" t="s">
        <v>1625</v>
      </c>
      <c r="LM61" s="976" t="s">
        <v>1625</v>
      </c>
      <c r="LN61" s="976" t="s">
        <v>1625</v>
      </c>
      <c r="LO61" s="976" t="s">
        <v>1625</v>
      </c>
      <c r="LP61" s="729">
        <v>0</v>
      </c>
      <c r="LQ61" s="1023">
        <v>59</v>
      </c>
      <c r="LR61" s="1372" t="s">
        <v>1625</v>
      </c>
      <c r="LS61" s="976" t="s">
        <v>1625</v>
      </c>
      <c r="LT61" s="976" t="s">
        <v>1625</v>
      </c>
      <c r="LU61" s="976" t="s">
        <v>1625</v>
      </c>
      <c r="LV61" s="729">
        <v>0</v>
      </c>
      <c r="LW61" s="1023">
        <v>41</v>
      </c>
      <c r="LX61" s="1372" t="s">
        <v>1632</v>
      </c>
      <c r="LY61" s="976" t="s">
        <v>1632</v>
      </c>
      <c r="LZ61" s="976" t="s">
        <v>1625</v>
      </c>
      <c r="MA61" s="976" t="s">
        <v>1625</v>
      </c>
      <c r="MB61" s="729">
        <v>30</v>
      </c>
      <c r="MC61" s="1023">
        <v>46</v>
      </c>
      <c r="MD61" s="1372" t="s">
        <v>1632</v>
      </c>
      <c r="ME61" s="976" t="s">
        <v>1632</v>
      </c>
      <c r="MF61" s="976" t="s">
        <v>1625</v>
      </c>
      <c r="MG61" s="976" t="s">
        <v>1625</v>
      </c>
      <c r="MH61" s="729">
        <v>20</v>
      </c>
      <c r="MI61" s="1023">
        <v>54</v>
      </c>
      <c r="MJ61" s="1372" t="s">
        <v>1625</v>
      </c>
      <c r="MK61" s="976" t="s">
        <v>1625</v>
      </c>
      <c r="ML61" s="976" t="s">
        <v>1625</v>
      </c>
      <c r="MM61" s="976" t="s">
        <v>1625</v>
      </c>
      <c r="MN61" s="729">
        <v>0</v>
      </c>
      <c r="MO61" s="1023">
        <v>73</v>
      </c>
      <c r="MP61" s="1372" t="s">
        <v>1632</v>
      </c>
      <c r="MQ61" s="976" t="s">
        <v>1632</v>
      </c>
      <c r="MR61" s="976" t="s">
        <v>1625</v>
      </c>
      <c r="MS61" s="976" t="s">
        <v>1625</v>
      </c>
      <c r="MT61" s="729">
        <v>20</v>
      </c>
      <c r="MU61" s="1023">
        <v>36</v>
      </c>
      <c r="MV61" s="1372" t="s">
        <v>1625</v>
      </c>
      <c r="MW61" s="976" t="s">
        <v>1625</v>
      </c>
      <c r="MX61" s="976" t="s">
        <v>1625</v>
      </c>
      <c r="MY61" s="729">
        <v>0</v>
      </c>
      <c r="MZ61" s="1023">
        <v>56</v>
      </c>
      <c r="NA61" s="1372" t="s">
        <v>1625</v>
      </c>
      <c r="NB61" s="976" t="s">
        <v>1625</v>
      </c>
      <c r="NC61" s="976" t="s">
        <v>1625</v>
      </c>
      <c r="ND61" s="976" t="s">
        <v>1625</v>
      </c>
      <c r="NE61" s="729">
        <v>0</v>
      </c>
      <c r="NF61" s="1023">
        <v>67</v>
      </c>
      <c r="NG61" s="976" t="s">
        <v>1625</v>
      </c>
      <c r="NH61" s="976" t="s">
        <v>1625</v>
      </c>
      <c r="NI61" s="976" t="s">
        <v>1625</v>
      </c>
      <c r="NJ61" s="976" t="s">
        <v>1625</v>
      </c>
      <c r="NK61" s="729">
        <v>0</v>
      </c>
      <c r="NL61" s="1023">
        <v>50</v>
      </c>
      <c r="NM61" s="715">
        <v>0</v>
      </c>
      <c r="NN61" s="715">
        <f t="shared" si="2"/>
        <v>72</v>
      </c>
      <c r="NO61" s="714">
        <v>0</v>
      </c>
      <c r="NP61" s="715">
        <v>57</v>
      </c>
      <c r="NQ61" s="731">
        <v>0</v>
      </c>
      <c r="NR61" s="715">
        <v>57</v>
      </c>
      <c r="NS61" s="715">
        <v>0</v>
      </c>
      <c r="NT61" s="715">
        <v>57</v>
      </c>
      <c r="NU61" s="731">
        <v>0</v>
      </c>
      <c r="NV61" s="715">
        <v>57</v>
      </c>
      <c r="NW61" s="715">
        <v>0</v>
      </c>
      <c r="NX61" s="715">
        <v>57</v>
      </c>
      <c r="NY61" s="725">
        <v>0</v>
      </c>
      <c r="NZ61" s="715">
        <v>57</v>
      </c>
      <c r="OA61" s="1303">
        <v>0</v>
      </c>
      <c r="OB61" s="1995">
        <v>0</v>
      </c>
      <c r="OC61" s="1303">
        <v>47</v>
      </c>
      <c r="OD61" s="1303">
        <v>0</v>
      </c>
      <c r="OE61" s="1995">
        <v>0</v>
      </c>
      <c r="OF61" s="1303">
        <v>47</v>
      </c>
      <c r="OG61" s="1303">
        <v>0</v>
      </c>
      <c r="OH61" s="1995">
        <v>0</v>
      </c>
      <c r="OI61" s="1303">
        <v>70</v>
      </c>
      <c r="OJ61" s="699">
        <v>0</v>
      </c>
      <c r="OK61" s="985">
        <v>0</v>
      </c>
      <c r="OL61" s="1303">
        <v>70</v>
      </c>
      <c r="OM61" s="714">
        <v>23</v>
      </c>
      <c r="ON61" s="725">
        <v>97.872340425531917</v>
      </c>
      <c r="OO61" s="733">
        <v>16</v>
      </c>
      <c r="OP61" s="714" t="s">
        <v>31</v>
      </c>
      <c r="OQ61" s="731" t="s">
        <v>31</v>
      </c>
      <c r="OR61" s="733" t="str">
        <f t="shared" si="25"/>
        <v>-</v>
      </c>
      <c r="OS61" s="981">
        <v>44.61538461538462</v>
      </c>
      <c r="OT61" s="733">
        <v>4</v>
      </c>
      <c r="OU61" s="715">
        <v>4</v>
      </c>
      <c r="OV61" s="715">
        <v>8</v>
      </c>
      <c r="OW61" s="715">
        <v>9</v>
      </c>
      <c r="OX61" s="715">
        <v>7</v>
      </c>
      <c r="OY61" s="715">
        <v>1</v>
      </c>
      <c r="OZ61" s="715">
        <v>8</v>
      </c>
      <c r="PA61" s="715">
        <v>27</v>
      </c>
      <c r="PB61" s="715">
        <v>1</v>
      </c>
      <c r="PC61" s="715">
        <v>2</v>
      </c>
      <c r="PD61" s="715">
        <v>17</v>
      </c>
      <c r="PE61" s="715">
        <v>6</v>
      </c>
      <c r="PF61" s="715">
        <v>21</v>
      </c>
      <c r="PG61" s="715">
        <v>0</v>
      </c>
      <c r="PH61" s="715">
        <v>2</v>
      </c>
      <c r="PI61" s="715">
        <v>15</v>
      </c>
      <c r="PJ61" s="715">
        <v>11</v>
      </c>
      <c r="PK61" s="715">
        <v>15</v>
      </c>
      <c r="PL61" s="715">
        <v>35</v>
      </c>
      <c r="PM61" s="714">
        <v>11.428571428571429</v>
      </c>
      <c r="PN61" s="715">
        <v>2</v>
      </c>
      <c r="PO61" s="715">
        <v>22.857142857142858</v>
      </c>
      <c r="PP61" s="715">
        <v>7</v>
      </c>
      <c r="PQ61" s="715">
        <v>25.714285714285712</v>
      </c>
      <c r="PR61" s="715">
        <v>65</v>
      </c>
      <c r="PS61" s="715">
        <v>20</v>
      </c>
      <c r="PT61" s="715">
        <v>77</v>
      </c>
      <c r="PU61" s="715">
        <v>2.8571428571428572</v>
      </c>
      <c r="PV61" s="715">
        <v>14</v>
      </c>
      <c r="PW61" s="715">
        <v>22.857142857142858</v>
      </c>
      <c r="PX61" s="715">
        <v>14</v>
      </c>
      <c r="PY61" s="715">
        <v>77.142857142857153</v>
      </c>
      <c r="PZ61" s="715">
        <v>68</v>
      </c>
      <c r="QA61" s="715">
        <v>2.8571428571428572</v>
      </c>
      <c r="QB61" s="715">
        <v>20</v>
      </c>
      <c r="QC61" s="715">
        <v>5.7142857142857144</v>
      </c>
      <c r="QD61" s="715">
        <v>23</v>
      </c>
      <c r="QE61" s="715">
        <v>48.571428571428569</v>
      </c>
      <c r="QF61" s="715">
        <v>42</v>
      </c>
      <c r="QG61" s="715">
        <v>17.142857142857142</v>
      </c>
      <c r="QH61" s="715">
        <v>10</v>
      </c>
      <c r="QI61" s="715">
        <v>60</v>
      </c>
      <c r="QJ61" s="715">
        <v>73</v>
      </c>
      <c r="QK61" s="715">
        <v>0</v>
      </c>
      <c r="QL61" s="715">
        <v>1</v>
      </c>
      <c r="QM61" s="715">
        <v>5.7142857142857144</v>
      </c>
      <c r="QN61" s="715">
        <v>76</v>
      </c>
      <c r="QO61" s="715">
        <v>42.857142857142854</v>
      </c>
      <c r="QP61" s="715">
        <v>76</v>
      </c>
      <c r="QQ61" s="715">
        <v>31.428571428571427</v>
      </c>
      <c r="QR61" s="715">
        <v>56</v>
      </c>
      <c r="QS61" s="715">
        <v>42.857142857142854</v>
      </c>
      <c r="QT61" s="715">
        <v>41</v>
      </c>
      <c r="QU61" s="714">
        <v>2</v>
      </c>
      <c r="QV61" s="715">
        <v>2</v>
      </c>
      <c r="QW61" s="715">
        <v>0</v>
      </c>
      <c r="QX61" s="715">
        <v>1</v>
      </c>
      <c r="QY61" s="715">
        <v>0</v>
      </c>
      <c r="QZ61" s="715">
        <v>0</v>
      </c>
      <c r="RA61" s="715">
        <v>1</v>
      </c>
      <c r="RB61" s="715">
        <v>0</v>
      </c>
      <c r="RC61" s="715">
        <v>0</v>
      </c>
      <c r="RD61" s="715">
        <v>2</v>
      </c>
      <c r="RE61" s="715">
        <v>0</v>
      </c>
      <c r="RF61" s="715">
        <v>1</v>
      </c>
      <c r="RG61" s="715">
        <v>0</v>
      </c>
      <c r="RH61" s="715">
        <v>0</v>
      </c>
      <c r="RI61" s="715">
        <v>3</v>
      </c>
      <c r="RJ61" s="715">
        <v>6</v>
      </c>
      <c r="RK61" s="715">
        <v>13</v>
      </c>
      <c r="RL61" s="715">
        <v>13</v>
      </c>
      <c r="RM61" s="714">
        <v>15.384615384615385</v>
      </c>
      <c r="RN61" s="715">
        <v>7</v>
      </c>
      <c r="RO61" s="715">
        <v>15.384615384615385</v>
      </c>
      <c r="RP61" s="715">
        <v>51</v>
      </c>
      <c r="RQ61" s="715">
        <v>0</v>
      </c>
      <c r="RR61" s="715">
        <v>1</v>
      </c>
      <c r="RS61" s="715">
        <v>7.6923076923076925</v>
      </c>
      <c r="RT61" s="715">
        <v>72</v>
      </c>
      <c r="RU61" s="715">
        <v>0</v>
      </c>
      <c r="RV61" s="715">
        <v>1</v>
      </c>
      <c r="RW61" s="715">
        <v>0</v>
      </c>
      <c r="RX61" s="715">
        <v>1</v>
      </c>
      <c r="RY61" s="715">
        <v>7.6923076923076925</v>
      </c>
      <c r="RZ61" s="715">
        <v>20</v>
      </c>
      <c r="SA61" s="715">
        <v>0</v>
      </c>
      <c r="SB61" s="715">
        <v>1</v>
      </c>
      <c r="SC61" s="715">
        <v>0</v>
      </c>
      <c r="SD61" s="715">
        <v>1</v>
      </c>
      <c r="SE61" s="715">
        <v>15.384615384615385</v>
      </c>
      <c r="SF61" s="715">
        <v>2</v>
      </c>
      <c r="SG61" s="715">
        <v>0</v>
      </c>
      <c r="SH61" s="715">
        <v>1</v>
      </c>
      <c r="SI61" s="715">
        <v>7.6923076923076925</v>
      </c>
      <c r="SJ61" s="715">
        <v>3</v>
      </c>
      <c r="SK61" s="715">
        <v>0</v>
      </c>
      <c r="SL61" s="715">
        <v>1</v>
      </c>
      <c r="SM61" s="715">
        <v>0</v>
      </c>
      <c r="SN61" s="715">
        <v>1</v>
      </c>
      <c r="SO61" s="715">
        <v>23.076923076923077</v>
      </c>
      <c r="SP61" s="715">
        <v>72</v>
      </c>
      <c r="SQ61" s="715">
        <v>46.153846153846153</v>
      </c>
      <c r="SR61" s="715">
        <v>44</v>
      </c>
      <c r="SS61" s="715">
        <v>100</v>
      </c>
      <c r="ST61" s="733">
        <v>70</v>
      </c>
      <c r="SU61" s="4108" t="s">
        <v>8302</v>
      </c>
      <c r="SV61" s="1355" t="s">
        <v>3046</v>
      </c>
      <c r="SW61" s="1355">
        <v>2</v>
      </c>
      <c r="SX61" s="4109">
        <v>9.0909090909090899</v>
      </c>
      <c r="SY61" s="1355">
        <v>63</v>
      </c>
      <c r="SZ61" s="2074">
        <v>0</v>
      </c>
      <c r="TA61" s="1995">
        <v>0</v>
      </c>
      <c r="TB61" s="3967">
        <v>0</v>
      </c>
      <c r="TC61" s="1303">
        <v>52</v>
      </c>
      <c r="TD61" s="2074">
        <v>0</v>
      </c>
      <c r="TE61" s="1995">
        <v>1</v>
      </c>
      <c r="TF61" s="3967">
        <v>4.2553191489361701</v>
      </c>
      <c r="TG61" s="1303">
        <v>18</v>
      </c>
      <c r="TH61" s="2074">
        <v>0</v>
      </c>
      <c r="TI61" s="1995">
        <v>0</v>
      </c>
      <c r="TJ61" s="3967">
        <v>0</v>
      </c>
      <c r="TK61" s="1303">
        <v>6</v>
      </c>
      <c r="TL61" s="2074">
        <v>0</v>
      </c>
      <c r="TM61" s="1995">
        <v>0</v>
      </c>
      <c r="TN61" s="3967">
        <v>0</v>
      </c>
      <c r="TO61" s="1303">
        <v>11</v>
      </c>
      <c r="TP61" s="2074">
        <v>0</v>
      </c>
      <c r="TQ61" s="1995">
        <v>0</v>
      </c>
      <c r="TR61" s="3967">
        <v>0</v>
      </c>
      <c r="TS61" s="1303">
        <v>5</v>
      </c>
      <c r="TT61" s="2074">
        <v>0</v>
      </c>
      <c r="TU61" s="1995">
        <v>0</v>
      </c>
      <c r="TV61" s="3967">
        <v>0</v>
      </c>
      <c r="TW61" s="1303">
        <v>2</v>
      </c>
      <c r="TX61" s="2074">
        <v>0</v>
      </c>
      <c r="TY61" s="1995">
        <v>0</v>
      </c>
      <c r="TZ61" s="3967">
        <v>0</v>
      </c>
      <c r="UA61" s="1303">
        <v>53</v>
      </c>
      <c r="UB61" s="2074">
        <v>2</v>
      </c>
      <c r="UC61" s="1995">
        <v>2</v>
      </c>
      <c r="UD61" s="3967">
        <v>8.5106382978723403</v>
      </c>
      <c r="UE61" s="1303">
        <v>33</v>
      </c>
      <c r="UF61" s="2074">
        <v>0</v>
      </c>
      <c r="UG61" s="1995">
        <v>0</v>
      </c>
      <c r="UH61" s="3967">
        <v>0</v>
      </c>
      <c r="UI61" s="1303">
        <v>14</v>
      </c>
      <c r="UJ61" s="2074">
        <v>0</v>
      </c>
      <c r="UK61" s="1995">
        <v>0</v>
      </c>
      <c r="UL61" s="3967">
        <v>0</v>
      </c>
      <c r="UM61" s="1303">
        <v>22</v>
      </c>
      <c r="UN61" s="2074">
        <v>0</v>
      </c>
      <c r="UO61" s="1995">
        <v>0</v>
      </c>
      <c r="UP61" s="3967">
        <v>0</v>
      </c>
      <c r="UQ61" s="1303">
        <v>3</v>
      </c>
      <c r="UR61" s="2074">
        <v>0</v>
      </c>
      <c r="US61" s="1995">
        <v>0</v>
      </c>
      <c r="UT61" s="3967">
        <v>0</v>
      </c>
      <c r="UU61" s="1303">
        <v>12</v>
      </c>
      <c r="UV61" s="2074">
        <v>0</v>
      </c>
      <c r="UW61" s="1995">
        <v>0</v>
      </c>
      <c r="UX61" s="3967">
        <v>0</v>
      </c>
      <c r="UY61" s="1303">
        <v>26</v>
      </c>
      <c r="UZ61" s="2074">
        <v>0</v>
      </c>
      <c r="VA61" s="1995">
        <v>0</v>
      </c>
      <c r="VB61" s="3967">
        <v>0</v>
      </c>
      <c r="VC61" s="1303">
        <v>4</v>
      </c>
      <c r="VD61" s="2073">
        <v>0</v>
      </c>
      <c r="VE61" s="1303">
        <v>0</v>
      </c>
      <c r="VF61" s="1303">
        <v>0</v>
      </c>
      <c r="VG61" s="1303">
        <v>7</v>
      </c>
      <c r="VH61" s="1303">
        <v>0</v>
      </c>
      <c r="VI61" s="1303">
        <v>0</v>
      </c>
      <c r="VJ61" s="1303">
        <v>0</v>
      </c>
      <c r="VK61" s="1303">
        <v>4</v>
      </c>
      <c r="VL61" s="1303">
        <v>0</v>
      </c>
      <c r="VM61" s="1303">
        <v>0</v>
      </c>
      <c r="VN61" s="1303">
        <v>0</v>
      </c>
      <c r="VO61" s="1303">
        <v>9</v>
      </c>
      <c r="VP61" s="1303">
        <v>0</v>
      </c>
      <c r="VQ61" s="1303">
        <v>0</v>
      </c>
      <c r="VR61" s="1303">
        <v>0</v>
      </c>
      <c r="VS61" s="1303">
        <v>18</v>
      </c>
      <c r="VT61" s="1303">
        <v>0</v>
      </c>
      <c r="VU61" s="1303">
        <v>0</v>
      </c>
      <c r="VV61" s="1303">
        <v>0</v>
      </c>
      <c r="VW61" s="1303">
        <v>7</v>
      </c>
      <c r="VX61" s="1303">
        <v>0</v>
      </c>
      <c r="VY61" s="1303">
        <v>24</v>
      </c>
      <c r="VZ61" s="1303">
        <v>102.12765957446808</v>
      </c>
      <c r="WA61" s="1303">
        <v>2</v>
      </c>
      <c r="WB61" s="1303">
        <v>0</v>
      </c>
      <c r="WC61" s="1303">
        <v>0</v>
      </c>
      <c r="WD61" s="1303">
        <v>0</v>
      </c>
      <c r="WE61" s="1303">
        <v>15</v>
      </c>
      <c r="WF61" s="1303">
        <v>0</v>
      </c>
      <c r="WG61" s="1303">
        <v>0</v>
      </c>
      <c r="WH61" s="1303">
        <v>0</v>
      </c>
      <c r="WI61" s="1303">
        <v>6</v>
      </c>
      <c r="WJ61" s="1303">
        <v>0</v>
      </c>
      <c r="WK61" s="1303">
        <v>0</v>
      </c>
      <c r="WL61" s="1303">
        <v>0</v>
      </c>
      <c r="WM61" s="1303">
        <v>19</v>
      </c>
      <c r="WN61" s="1303">
        <v>0</v>
      </c>
      <c r="WO61" s="1303">
        <v>0</v>
      </c>
      <c r="WP61" s="1303">
        <v>0</v>
      </c>
      <c r="WQ61" s="1303">
        <v>16</v>
      </c>
      <c r="WR61" s="1303">
        <v>0</v>
      </c>
      <c r="WS61" s="1303">
        <v>0</v>
      </c>
      <c r="WT61" s="1303">
        <v>0</v>
      </c>
      <c r="WU61" s="1303">
        <v>16</v>
      </c>
      <c r="WV61" s="2150"/>
      <c r="WW61" s="712">
        <v>16.666666666666664</v>
      </c>
      <c r="WX61" s="712">
        <v>16.666666666666664</v>
      </c>
      <c r="WY61" s="712">
        <v>14.285714285714285</v>
      </c>
      <c r="WZ61" s="712">
        <v>20</v>
      </c>
      <c r="XA61" s="712">
        <v>10</v>
      </c>
      <c r="XB61" s="712" t="s">
        <v>31</v>
      </c>
      <c r="XC61" s="699" t="s">
        <v>31</v>
      </c>
      <c r="XD61" s="699" t="s">
        <v>31</v>
      </c>
      <c r="XE61" s="699">
        <v>15.384615384615385</v>
      </c>
      <c r="XF61" s="712">
        <v>9.8039215686274517</v>
      </c>
      <c r="XG61" s="699">
        <v>68</v>
      </c>
      <c r="XH61" s="712" t="s">
        <v>31</v>
      </c>
      <c r="XI61" s="712" t="s">
        <v>31</v>
      </c>
      <c r="XJ61" s="712">
        <v>7.1428571428571423</v>
      </c>
      <c r="XK61" s="712" t="s">
        <v>31</v>
      </c>
      <c r="XL61" s="712" t="s">
        <v>31</v>
      </c>
      <c r="XM61" s="712" t="s">
        <v>31</v>
      </c>
      <c r="XN61" s="699" t="s">
        <v>31</v>
      </c>
      <c r="XO61" s="699" t="s">
        <v>31</v>
      </c>
      <c r="XP61" s="699">
        <v>1.9230769230769231</v>
      </c>
      <c r="XQ61" s="712">
        <v>1.9607843137254901</v>
      </c>
      <c r="XR61" s="699">
        <v>70</v>
      </c>
      <c r="XS61" s="712" t="s">
        <v>31</v>
      </c>
      <c r="XT61" s="699" t="s">
        <v>31</v>
      </c>
      <c r="XU61" s="699">
        <v>17.307692307692307</v>
      </c>
      <c r="XV61" s="985">
        <v>11.76470588235294</v>
      </c>
      <c r="XW61" s="699">
        <v>74</v>
      </c>
      <c r="XX61" s="699">
        <v>83.333333333333343</v>
      </c>
      <c r="XY61" s="699">
        <v>100</v>
      </c>
      <c r="XZ61" s="699">
        <v>77</v>
      </c>
      <c r="YA61" s="985">
        <v>55.769230769230774</v>
      </c>
      <c r="YB61" s="985">
        <v>68.627450980392155</v>
      </c>
      <c r="YC61" s="699">
        <v>35</v>
      </c>
      <c r="YD61" s="985">
        <v>8.3333333333333321</v>
      </c>
      <c r="YE61" s="985" t="s">
        <v>31</v>
      </c>
      <c r="YF61" s="699" t="s">
        <v>31</v>
      </c>
      <c r="YG61" s="699">
        <v>23.076923076923077</v>
      </c>
      <c r="YH61" s="699">
        <v>13.725490196078432</v>
      </c>
      <c r="YI61" s="699">
        <v>69</v>
      </c>
      <c r="YJ61" s="699">
        <v>8.3333333333333321</v>
      </c>
      <c r="YK61" s="699" t="s">
        <v>31</v>
      </c>
      <c r="YL61" s="699" t="s">
        <v>31</v>
      </c>
      <c r="YM61" s="985">
        <v>3.8461538461538463</v>
      </c>
      <c r="YN61" s="985">
        <v>5.8823529411764701</v>
      </c>
      <c r="YO61" s="699">
        <v>73</v>
      </c>
      <c r="YP61" s="985">
        <v>0</v>
      </c>
      <c r="YQ61" s="985">
        <v>0</v>
      </c>
      <c r="YR61" s="699">
        <v>37</v>
      </c>
      <c r="YS61" s="712">
        <v>0</v>
      </c>
      <c r="YT61" s="985">
        <v>0</v>
      </c>
      <c r="YU61" s="699">
        <v>24</v>
      </c>
      <c r="YV61" s="982">
        <v>50</v>
      </c>
      <c r="YW61" s="725">
        <v>40</v>
      </c>
      <c r="YX61" s="699">
        <v>46</v>
      </c>
      <c r="YY61" s="699">
        <v>14</v>
      </c>
      <c r="YZ61" s="725">
        <v>42.857142857142854</v>
      </c>
      <c r="ZA61" s="699">
        <v>77</v>
      </c>
      <c r="ZB61" s="715">
        <v>33</v>
      </c>
      <c r="ZC61" s="725">
        <v>81.818181818181827</v>
      </c>
      <c r="ZD61" s="699">
        <v>21</v>
      </c>
      <c r="ZE61" s="982">
        <v>46</v>
      </c>
      <c r="ZF61" s="715">
        <v>32.608695652173914</v>
      </c>
      <c r="ZG61" s="699">
        <v>67</v>
      </c>
      <c r="ZH61" s="716">
        <v>0</v>
      </c>
      <c r="ZI61" s="712">
        <v>0</v>
      </c>
      <c r="ZJ61" s="699">
        <v>25</v>
      </c>
      <c r="ZK61" s="1363" t="s">
        <v>1627</v>
      </c>
      <c r="ZL61" s="712">
        <v>56.521739130434781</v>
      </c>
      <c r="ZM61" s="712">
        <v>76.923076923076934</v>
      </c>
      <c r="ZN61" s="699">
        <v>73</v>
      </c>
      <c r="ZO61" s="715">
        <v>39</v>
      </c>
      <c r="ZP61" s="709">
        <v>36</v>
      </c>
      <c r="ZQ61" s="703">
        <v>52.631578947368418</v>
      </c>
      <c r="ZR61" s="978">
        <v>72</v>
      </c>
      <c r="ZS61" s="705">
        <v>19</v>
      </c>
      <c r="ZT61" s="709">
        <v>57.142857142857139</v>
      </c>
      <c r="ZU61" s="703">
        <v>87.5</v>
      </c>
      <c r="ZV61" s="978">
        <v>12</v>
      </c>
      <c r="ZW61" s="4111">
        <v>8</v>
      </c>
      <c r="ZX61" s="709">
        <v>30.76923076923077</v>
      </c>
      <c r="ZY61" s="703">
        <v>28.571428571428569</v>
      </c>
      <c r="ZZ61" s="978">
        <v>75</v>
      </c>
      <c r="AAA61" s="4111">
        <v>7</v>
      </c>
      <c r="AAB61" s="709">
        <v>20</v>
      </c>
      <c r="AAC61" s="703">
        <v>25</v>
      </c>
      <c r="AAD61" s="978">
        <v>76</v>
      </c>
      <c r="AAE61" s="4111">
        <v>4</v>
      </c>
      <c r="AAF61" s="983">
        <v>86.666666666666671</v>
      </c>
      <c r="AAG61" s="715">
        <v>100</v>
      </c>
      <c r="AAH61" s="715">
        <v>1</v>
      </c>
      <c r="AAI61" s="733">
        <v>18</v>
      </c>
      <c r="AAJ61" s="709">
        <v>197.2</v>
      </c>
      <c r="AAK61" s="978">
        <v>60</v>
      </c>
      <c r="AAL61" s="703">
        <v>789</v>
      </c>
      <c r="AAM61" s="978">
        <v>48</v>
      </c>
      <c r="AAN61" s="703">
        <v>0</v>
      </c>
      <c r="AAO61" s="978">
        <f t="shared" si="26"/>
        <v>31</v>
      </c>
      <c r="AAP61" s="703">
        <v>0</v>
      </c>
      <c r="AAQ61" s="979">
        <f t="shared" si="27"/>
        <v>12</v>
      </c>
      <c r="AAR61" s="712">
        <v>0</v>
      </c>
      <c r="AAS61" s="699">
        <v>30</v>
      </c>
      <c r="AAT61" s="712">
        <v>0</v>
      </c>
      <c r="AAU61" s="699">
        <v>69</v>
      </c>
      <c r="AAV61" s="712">
        <v>0</v>
      </c>
      <c r="AAW61" s="699">
        <v>24</v>
      </c>
      <c r="AAX61" s="712">
        <v>0</v>
      </c>
      <c r="AAY61" s="699">
        <v>32</v>
      </c>
      <c r="AAZ61" s="699">
        <v>0</v>
      </c>
      <c r="ABA61" s="978">
        <f t="shared" si="28"/>
        <v>62</v>
      </c>
      <c r="ABB61" s="712">
        <v>0</v>
      </c>
      <c r="ABC61" s="978">
        <f t="shared" si="28"/>
        <v>63</v>
      </c>
      <c r="ABD61" s="712">
        <v>0</v>
      </c>
      <c r="ABE61" s="978">
        <f t="shared" si="28"/>
        <v>46</v>
      </c>
      <c r="ABF61" s="712">
        <v>0</v>
      </c>
      <c r="ABG61" s="978">
        <f t="shared" si="28"/>
        <v>47</v>
      </c>
      <c r="ABH61" s="712">
        <v>0</v>
      </c>
      <c r="ABI61" s="978">
        <f t="shared" si="29"/>
        <v>2</v>
      </c>
      <c r="ABJ61" s="712">
        <v>0</v>
      </c>
      <c r="ABK61" s="978">
        <f t="shared" si="29"/>
        <v>1</v>
      </c>
      <c r="ABL61" s="712">
        <v>0</v>
      </c>
      <c r="ABM61" s="978">
        <f t="shared" si="29"/>
        <v>38</v>
      </c>
      <c r="ABN61" s="712">
        <f t="shared" si="30"/>
        <v>0</v>
      </c>
      <c r="ABO61" s="2732">
        <f t="shared" si="31"/>
        <v>39</v>
      </c>
      <c r="ABP61" s="716">
        <v>5</v>
      </c>
      <c r="ABQ61" s="712" t="s">
        <v>1632</v>
      </c>
      <c r="ABR61" s="712">
        <v>5</v>
      </c>
      <c r="ABS61" s="712" t="s">
        <v>1632</v>
      </c>
      <c r="ABT61" s="712">
        <v>0</v>
      </c>
      <c r="ABU61" s="712" t="s">
        <v>1625</v>
      </c>
      <c r="ABV61" s="712">
        <v>0</v>
      </c>
      <c r="ABW61" s="712" t="s">
        <v>1625</v>
      </c>
      <c r="ABX61" s="712">
        <v>0</v>
      </c>
      <c r="ABY61" s="712" t="s">
        <v>1625</v>
      </c>
      <c r="ABZ61" s="712">
        <v>10</v>
      </c>
      <c r="ACA61" s="699">
        <v>49</v>
      </c>
      <c r="ACB61" s="712">
        <v>5</v>
      </c>
      <c r="ACC61" s="712" t="s">
        <v>1632</v>
      </c>
      <c r="ACD61" s="712">
        <v>5</v>
      </c>
      <c r="ACE61" s="712" t="s">
        <v>1632</v>
      </c>
      <c r="ACF61" s="712">
        <v>5</v>
      </c>
      <c r="ACG61" s="712" t="s">
        <v>1632</v>
      </c>
      <c r="ACH61" s="712">
        <v>0</v>
      </c>
      <c r="ACI61" s="712" t="s">
        <v>1625</v>
      </c>
      <c r="ACJ61" s="712">
        <v>15</v>
      </c>
      <c r="ACK61" s="699">
        <v>29</v>
      </c>
      <c r="ACL61" s="712">
        <v>5</v>
      </c>
      <c r="ACM61" s="712" t="s">
        <v>1632</v>
      </c>
      <c r="ACN61" s="712">
        <v>0</v>
      </c>
      <c r="ACO61" s="712" t="s">
        <v>1625</v>
      </c>
      <c r="ACP61" s="712">
        <v>0</v>
      </c>
      <c r="ACQ61" s="712" t="s">
        <v>1625</v>
      </c>
      <c r="ACR61" s="712">
        <v>5</v>
      </c>
      <c r="ACS61" s="699">
        <v>51</v>
      </c>
      <c r="ACT61" s="699">
        <v>0</v>
      </c>
      <c r="ACU61" s="699" t="s">
        <v>1625</v>
      </c>
      <c r="ACV61" s="699">
        <v>0</v>
      </c>
      <c r="ACW61" s="699" t="s">
        <v>1625</v>
      </c>
      <c r="ACX61" s="699">
        <v>0</v>
      </c>
      <c r="ACY61" s="699" t="s">
        <v>1625</v>
      </c>
      <c r="ACZ61" s="699">
        <v>0</v>
      </c>
      <c r="ADA61" s="699" t="s">
        <v>1625</v>
      </c>
      <c r="ADB61" s="699">
        <v>0</v>
      </c>
      <c r="ADC61" s="699">
        <v>60</v>
      </c>
      <c r="ADD61" s="989">
        <v>0</v>
      </c>
      <c r="ADE61" s="989">
        <v>0</v>
      </c>
      <c r="ADF61" s="989">
        <v>0</v>
      </c>
      <c r="ADG61" s="989">
        <v>0</v>
      </c>
      <c r="ADH61" s="989">
        <v>0</v>
      </c>
      <c r="ADI61" s="699">
        <v>69</v>
      </c>
      <c r="ADJ61" s="712">
        <v>0</v>
      </c>
      <c r="ADK61" s="712" t="s">
        <v>1625</v>
      </c>
      <c r="ADL61" s="712">
        <v>0</v>
      </c>
      <c r="ADM61" s="712" t="s">
        <v>1625</v>
      </c>
      <c r="ADN61" s="712">
        <v>0</v>
      </c>
      <c r="ADO61" s="712" t="s">
        <v>1625</v>
      </c>
      <c r="ADP61" s="712">
        <v>0</v>
      </c>
      <c r="ADQ61" s="712" t="s">
        <v>1625</v>
      </c>
      <c r="ADR61" s="712">
        <v>0</v>
      </c>
      <c r="ADS61" s="699">
        <v>75</v>
      </c>
      <c r="ADT61" s="712">
        <v>10</v>
      </c>
      <c r="ADU61" s="712">
        <v>10</v>
      </c>
      <c r="ADV61" s="712">
        <v>0</v>
      </c>
      <c r="ADW61" s="712">
        <v>0</v>
      </c>
      <c r="ADX61" s="712">
        <v>20</v>
      </c>
      <c r="ADY61" s="699">
        <v>38</v>
      </c>
      <c r="ADZ61" s="714">
        <v>0</v>
      </c>
      <c r="AEA61" s="712">
        <v>0</v>
      </c>
      <c r="AEB61" s="699">
        <v>23</v>
      </c>
      <c r="AEC61" s="715">
        <v>0</v>
      </c>
      <c r="AED61" s="712">
        <v>0</v>
      </c>
      <c r="AEE61" s="699">
        <v>54</v>
      </c>
      <c r="AEF61" s="715">
        <v>0</v>
      </c>
      <c r="AEG61" s="712">
        <v>0</v>
      </c>
      <c r="AEH61" s="699">
        <v>43</v>
      </c>
      <c r="AEI61" s="1303">
        <v>0</v>
      </c>
      <c r="AEJ61" s="712">
        <v>0</v>
      </c>
      <c r="AEK61" s="699">
        <f t="shared" si="32"/>
        <v>65</v>
      </c>
      <c r="AEL61" s="715">
        <v>0</v>
      </c>
      <c r="AEM61" s="712">
        <v>0</v>
      </c>
      <c r="AEN61" s="699">
        <v>42</v>
      </c>
      <c r="AEO61" s="699">
        <v>2</v>
      </c>
      <c r="AEP61" s="712">
        <v>394.5</v>
      </c>
      <c r="AEQ61" s="699">
        <v>1</v>
      </c>
      <c r="AER61" s="699">
        <v>1</v>
      </c>
      <c r="AES61" s="712">
        <v>197.2</v>
      </c>
      <c r="AET61" s="699">
        <v>2</v>
      </c>
      <c r="AEU61" s="699">
        <v>0</v>
      </c>
      <c r="AEV61" s="1099">
        <v>0</v>
      </c>
      <c r="AEW61" s="699">
        <v>43</v>
      </c>
      <c r="AEX61" s="989">
        <v>0.625</v>
      </c>
      <c r="AEY61" s="989">
        <v>2</v>
      </c>
      <c r="AEZ61" s="989">
        <v>0</v>
      </c>
      <c r="AFA61" s="989">
        <v>66</v>
      </c>
      <c r="AFB61" s="989">
        <v>0</v>
      </c>
      <c r="AFC61" s="989">
        <v>51</v>
      </c>
      <c r="AFD61" s="989">
        <v>0</v>
      </c>
      <c r="AFE61" s="989">
        <v>49</v>
      </c>
      <c r="AFF61" s="989">
        <v>0</v>
      </c>
      <c r="AFG61" s="989">
        <v>44</v>
      </c>
      <c r="AFH61" s="989">
        <v>0</v>
      </c>
      <c r="AFI61" s="989">
        <v>44</v>
      </c>
      <c r="AFJ61" s="989">
        <v>0</v>
      </c>
      <c r="AFK61" s="989">
        <v>7</v>
      </c>
      <c r="AFL61" s="989">
        <v>0</v>
      </c>
      <c r="AFM61" s="989">
        <v>7</v>
      </c>
      <c r="AFN61" s="989">
        <v>1</v>
      </c>
      <c r="AFO61" s="989">
        <v>183.8235294117647</v>
      </c>
      <c r="AFP61" s="989">
        <v>21</v>
      </c>
      <c r="AFQ61" s="989">
        <v>1</v>
      </c>
      <c r="AFR61" s="989">
        <v>183.8235294117647</v>
      </c>
      <c r="AFS61" s="989">
        <v>2</v>
      </c>
      <c r="AFT61" s="989">
        <v>0</v>
      </c>
      <c r="AFU61" s="989">
        <v>0</v>
      </c>
      <c r="AFV61" s="989">
        <v>65</v>
      </c>
      <c r="AFW61" s="989">
        <v>2</v>
      </c>
      <c r="AFX61" s="989">
        <v>367.64705882352939</v>
      </c>
      <c r="AFY61" s="989">
        <v>1</v>
      </c>
      <c r="AFZ61" s="989">
        <v>2</v>
      </c>
      <c r="AGA61" s="989">
        <v>367.64705882352939</v>
      </c>
      <c r="AGB61" s="989">
        <v>43</v>
      </c>
      <c r="AGC61" s="989">
        <v>0</v>
      </c>
      <c r="AGD61" s="989">
        <v>0</v>
      </c>
      <c r="AGE61" s="989">
        <v>74</v>
      </c>
      <c r="AGF61" s="989">
        <v>0</v>
      </c>
      <c r="AGG61" s="989">
        <v>0</v>
      </c>
      <c r="AGH61" s="989">
        <v>51</v>
      </c>
      <c r="AGI61" s="989">
        <v>0</v>
      </c>
      <c r="AGJ61" s="989">
        <v>0</v>
      </c>
      <c r="AGK61" s="989">
        <v>10</v>
      </c>
      <c r="AGL61" s="989">
        <v>0</v>
      </c>
      <c r="AGM61" s="989">
        <v>0</v>
      </c>
      <c r="AGN61" s="989">
        <v>2</v>
      </c>
      <c r="AGO61" s="989">
        <v>0</v>
      </c>
      <c r="AGP61" s="989">
        <v>0</v>
      </c>
      <c r="AGQ61" s="989">
        <v>51</v>
      </c>
      <c r="AGR61" s="989">
        <v>0</v>
      </c>
      <c r="AGS61" s="989">
        <v>0</v>
      </c>
      <c r="AGT61" s="989">
        <v>19</v>
      </c>
      <c r="AGU61" s="989">
        <v>0</v>
      </c>
      <c r="AGV61" s="989">
        <v>0</v>
      </c>
      <c r="AGW61" s="989">
        <v>31</v>
      </c>
      <c r="AGX61" s="989">
        <v>0</v>
      </c>
      <c r="AGY61" s="989">
        <v>0</v>
      </c>
      <c r="AGZ61" s="989">
        <v>25</v>
      </c>
      <c r="AHA61" s="989">
        <v>0</v>
      </c>
      <c r="AHB61" s="989">
        <v>0</v>
      </c>
      <c r="AHC61" s="989">
        <v>12</v>
      </c>
      <c r="AHD61" s="989">
        <v>0</v>
      </c>
      <c r="AHE61" s="989">
        <v>0</v>
      </c>
      <c r="AHF61" s="989">
        <v>41</v>
      </c>
      <c r="AHG61" s="712">
        <v>4</v>
      </c>
      <c r="AHH61" s="712">
        <v>833.33</v>
      </c>
      <c r="AHI61" s="699">
        <v>3</v>
      </c>
      <c r="AHJ61" s="712">
        <v>10</v>
      </c>
      <c r="AHK61" s="712">
        <v>2083.33</v>
      </c>
      <c r="AHL61" s="712">
        <v>1</v>
      </c>
      <c r="AHM61" s="712">
        <v>0</v>
      </c>
      <c r="AHN61" s="712">
        <v>0</v>
      </c>
      <c r="AHO61" s="699">
        <v>43</v>
      </c>
      <c r="AHP61" s="712">
        <v>0</v>
      </c>
      <c r="AHQ61" s="712">
        <v>0</v>
      </c>
      <c r="AHR61" s="712">
        <v>23</v>
      </c>
      <c r="AHS61" s="712">
        <v>0</v>
      </c>
      <c r="AHT61" s="712">
        <v>0</v>
      </c>
      <c r="AHU61" s="699">
        <v>28</v>
      </c>
      <c r="AHV61" s="712">
        <v>2</v>
      </c>
      <c r="AHW61" s="712">
        <v>416.67</v>
      </c>
      <c r="AHX61" s="699">
        <v>1</v>
      </c>
      <c r="AHY61" s="712">
        <v>0</v>
      </c>
      <c r="AHZ61" s="712">
        <v>0</v>
      </c>
      <c r="AIA61" s="699">
        <v>63</v>
      </c>
      <c r="AIC61" s="714"/>
      <c r="AID61" s="725"/>
      <c r="AIE61" s="715"/>
      <c r="AIF61" s="714"/>
      <c r="AIG61" s="725"/>
      <c r="AIH61" s="715"/>
      <c r="AII61" s="715"/>
      <c r="AIJ61" s="712"/>
      <c r="AIK61" s="715"/>
      <c r="AIL61" s="1169">
        <v>42</v>
      </c>
      <c r="AIM61" s="1174">
        <v>59.523809523809526</v>
      </c>
      <c r="AIN61" s="1168">
        <f t="shared" si="33"/>
        <v>25</v>
      </c>
      <c r="AIO61" s="715">
        <v>12</v>
      </c>
      <c r="AIP61" s="725">
        <v>33.333333333333329</v>
      </c>
      <c r="AIQ61" s="715">
        <f t="shared" si="34"/>
        <v>6</v>
      </c>
      <c r="AIR61" s="1169">
        <v>44</v>
      </c>
      <c r="AIS61" s="1174">
        <v>43.18181818181818</v>
      </c>
      <c r="AIT61" s="1168">
        <f t="shared" si="35"/>
        <v>19</v>
      </c>
      <c r="AIU61" s="715">
        <v>11</v>
      </c>
      <c r="AIV61" s="725">
        <v>9.0909090909090917</v>
      </c>
      <c r="AIW61" s="715">
        <f t="shared" si="36"/>
        <v>67</v>
      </c>
      <c r="AIX61" s="1169">
        <v>45</v>
      </c>
      <c r="AIY61" s="1174">
        <v>2.2222222222222223</v>
      </c>
      <c r="AIZ61" s="1168">
        <f t="shared" si="37"/>
        <v>20</v>
      </c>
      <c r="AJA61" s="715">
        <v>12</v>
      </c>
      <c r="AJB61" s="725">
        <v>16.666666666666664</v>
      </c>
      <c r="AJC61" s="715">
        <f t="shared" si="38"/>
        <v>57</v>
      </c>
      <c r="AJD61" s="714">
        <v>45</v>
      </c>
      <c r="AJE61" s="725">
        <v>8.8888888888888893</v>
      </c>
      <c r="AJF61" s="715">
        <v>25</v>
      </c>
      <c r="AJG61" s="699">
        <v>14</v>
      </c>
      <c r="AJH61" s="1099">
        <v>7.1428571428571423</v>
      </c>
      <c r="AJI61" s="733">
        <v>13</v>
      </c>
      <c r="AJJ61" s="714">
        <v>45</v>
      </c>
      <c r="AJK61" s="712">
        <v>8.8888888888888893</v>
      </c>
      <c r="AJL61" s="715">
        <v>1</v>
      </c>
      <c r="AJM61" s="699">
        <v>14</v>
      </c>
      <c r="AJN61" s="712">
        <v>21.428571428571427</v>
      </c>
      <c r="AJO61" s="715">
        <v>17</v>
      </c>
      <c r="AJP61" s="714">
        <v>45</v>
      </c>
      <c r="AJQ61" s="712">
        <v>13.333333333333334</v>
      </c>
      <c r="AJR61" s="715">
        <v>54</v>
      </c>
      <c r="AJS61" s="699">
        <v>15</v>
      </c>
      <c r="AJT61" s="712">
        <v>33.333333333333329</v>
      </c>
      <c r="AJU61" s="715">
        <f t="shared" si="39"/>
        <v>11</v>
      </c>
      <c r="AJV61" s="1178">
        <v>0</v>
      </c>
      <c r="AJW61" s="1099">
        <v>0</v>
      </c>
      <c r="AJX61" s="1099">
        <v>100</v>
      </c>
      <c r="AJY61" s="1099">
        <v>0</v>
      </c>
      <c r="AJZ61" s="1099">
        <v>0</v>
      </c>
      <c r="AKA61" s="1099">
        <v>0</v>
      </c>
      <c r="AKB61" s="1099">
        <v>0</v>
      </c>
      <c r="AKC61" s="1099">
        <v>0</v>
      </c>
      <c r="AKD61" s="1099">
        <v>0</v>
      </c>
      <c r="AKE61" s="1099">
        <v>0</v>
      </c>
      <c r="AKF61" s="1099">
        <v>0</v>
      </c>
      <c r="AKG61" s="1188">
        <v>1</v>
      </c>
      <c r="AKH61" s="985">
        <v>0</v>
      </c>
      <c r="AKI61" s="985">
        <v>0</v>
      </c>
      <c r="AKJ61" s="985">
        <v>50</v>
      </c>
      <c r="AKK61" s="985">
        <v>0</v>
      </c>
      <c r="AKL61" s="985">
        <v>0</v>
      </c>
      <c r="AKM61" s="985">
        <v>0</v>
      </c>
      <c r="AKN61" s="985">
        <v>50</v>
      </c>
      <c r="AKO61" s="985">
        <v>50</v>
      </c>
      <c r="AKP61" s="985">
        <v>0</v>
      </c>
      <c r="AKQ61" s="985">
        <v>0</v>
      </c>
      <c r="AKR61" s="985">
        <v>0</v>
      </c>
      <c r="AKS61" s="699">
        <v>2</v>
      </c>
      <c r="AKT61" s="714" t="s">
        <v>1680</v>
      </c>
      <c r="AKU61" s="715" t="s">
        <v>1634</v>
      </c>
      <c r="AKV61" s="715" t="s">
        <v>1634</v>
      </c>
      <c r="AKW61" s="715" t="s">
        <v>1651</v>
      </c>
      <c r="AKX61" s="715" t="s">
        <v>1650</v>
      </c>
      <c r="AKY61" s="715" t="s">
        <v>1650</v>
      </c>
      <c r="AKZ61" s="715" t="s">
        <v>1650</v>
      </c>
      <c r="ALA61" s="715">
        <v>-2</v>
      </c>
      <c r="ALB61" s="715">
        <v>1</v>
      </c>
      <c r="ALC61" s="715">
        <v>1</v>
      </c>
      <c r="ALD61" s="715">
        <v>0</v>
      </c>
      <c r="ALE61" s="715">
        <v>2</v>
      </c>
      <c r="ALF61" s="715">
        <v>2</v>
      </c>
      <c r="ALG61" s="715">
        <v>2</v>
      </c>
      <c r="ALH61" s="715">
        <f t="shared" si="40"/>
        <v>6</v>
      </c>
      <c r="ALI61" s="715">
        <f t="shared" si="41"/>
        <v>31</v>
      </c>
      <c r="ALJ61" s="716" t="s">
        <v>1701</v>
      </c>
      <c r="ALK61" s="712" t="s">
        <v>31</v>
      </c>
      <c r="ALL61" s="712" t="s">
        <v>31</v>
      </c>
      <c r="ALM61" s="712" t="s">
        <v>31</v>
      </c>
      <c r="ALN61" s="712" t="s">
        <v>31</v>
      </c>
      <c r="ALO61" s="712" t="s">
        <v>31</v>
      </c>
      <c r="ALP61" s="712" t="s">
        <v>31</v>
      </c>
      <c r="ALQ61" s="714">
        <v>0</v>
      </c>
      <c r="ALR61" s="715">
        <v>2</v>
      </c>
      <c r="ALS61" s="715">
        <v>2</v>
      </c>
      <c r="ALT61" s="715">
        <v>0</v>
      </c>
      <c r="ALU61" s="715">
        <v>1</v>
      </c>
      <c r="ALV61" s="715">
        <v>1</v>
      </c>
      <c r="ALW61" s="733">
        <v>1</v>
      </c>
      <c r="ALX61" s="981">
        <v>0</v>
      </c>
      <c r="ALY61" s="715">
        <v>76</v>
      </c>
      <c r="ALZ61" s="731">
        <v>9.0909090909090899</v>
      </c>
      <c r="AMA61" s="715">
        <v>2</v>
      </c>
      <c r="AMB61" s="731">
        <v>9.0909090909090899</v>
      </c>
      <c r="AMC61" s="715">
        <v>1</v>
      </c>
      <c r="AMD61" s="731">
        <v>0</v>
      </c>
      <c r="AME61" s="715">
        <v>61</v>
      </c>
      <c r="AMF61" s="715">
        <v>4.545454545454545</v>
      </c>
      <c r="AMG61" s="715">
        <v>1</v>
      </c>
      <c r="AMH61" s="731">
        <v>4.545454545454545</v>
      </c>
      <c r="AMI61" s="715">
        <v>2</v>
      </c>
      <c r="AMJ61" s="731">
        <v>4.545454545454545</v>
      </c>
      <c r="AMK61" s="715">
        <v>3</v>
      </c>
      <c r="AML61" s="982">
        <v>1</v>
      </c>
      <c r="AMM61" s="699">
        <v>0</v>
      </c>
      <c r="AMN61" s="699">
        <v>0</v>
      </c>
      <c r="AMO61" s="716">
        <v>4.545454545454545</v>
      </c>
      <c r="AMP61" s="715">
        <v>3</v>
      </c>
      <c r="AMQ61" s="712">
        <v>0</v>
      </c>
      <c r="AMR61" s="715">
        <v>27</v>
      </c>
      <c r="AMS61" s="712">
        <v>0</v>
      </c>
      <c r="AMT61" s="733">
        <v>27</v>
      </c>
      <c r="AMU61" s="982">
        <v>0</v>
      </c>
      <c r="AMV61" s="731">
        <v>0</v>
      </c>
      <c r="AMW61" s="715">
        <v>32</v>
      </c>
      <c r="AMX61" s="716" t="s">
        <v>106</v>
      </c>
      <c r="AMY61" s="712" t="s">
        <v>106</v>
      </c>
      <c r="AMZ61" s="715">
        <v>4</v>
      </c>
      <c r="ANA61" s="715">
        <v>4</v>
      </c>
      <c r="ANB61" s="715">
        <v>8</v>
      </c>
      <c r="ANC61" s="715">
        <v>1</v>
      </c>
      <c r="AND61" s="1201" t="s">
        <v>1625</v>
      </c>
      <c r="ANE61" s="1202" t="s">
        <v>1625</v>
      </c>
      <c r="ANF61" s="1202" t="s">
        <v>1625</v>
      </c>
      <c r="ANG61" s="1202" t="s">
        <v>1625</v>
      </c>
      <c r="ANH61" s="725">
        <v>0</v>
      </c>
      <c r="ANI61" s="725">
        <v>0</v>
      </c>
      <c r="ANJ61" s="725">
        <v>0</v>
      </c>
      <c r="ANK61" s="725">
        <v>0</v>
      </c>
      <c r="ANL61" s="1303">
        <f t="shared" si="42"/>
        <v>0</v>
      </c>
      <c r="ANM61" s="1303">
        <f t="shared" si="43"/>
        <v>76</v>
      </c>
      <c r="ANN61" s="983" t="s">
        <v>1632</v>
      </c>
      <c r="ANO61" s="725" t="s">
        <v>1632</v>
      </c>
      <c r="ANP61" s="725" t="s">
        <v>1632</v>
      </c>
      <c r="ANQ61" s="725" t="s">
        <v>1625</v>
      </c>
      <c r="ANR61" s="725">
        <v>5</v>
      </c>
      <c r="ANS61" s="725">
        <v>5</v>
      </c>
      <c r="ANT61" s="725">
        <v>5</v>
      </c>
      <c r="ANU61" s="725">
        <v>0</v>
      </c>
      <c r="ANV61" s="715">
        <f t="shared" si="44"/>
        <v>15</v>
      </c>
      <c r="ANW61" s="715">
        <f t="shared" si="45"/>
        <v>46</v>
      </c>
      <c r="ANX61" s="982">
        <v>0</v>
      </c>
      <c r="ANY61" s="715">
        <v>40</v>
      </c>
      <c r="ANZ61" s="1089">
        <v>7.89</v>
      </c>
      <c r="AOA61" s="715">
        <v>55</v>
      </c>
      <c r="AOB61" s="1089">
        <v>5.5</v>
      </c>
      <c r="AOC61" s="1188">
        <f t="shared" si="46"/>
        <v>13</v>
      </c>
      <c r="AOD61" s="1089">
        <v>19.724</v>
      </c>
      <c r="AOE61" s="1188">
        <f t="shared" si="47"/>
        <v>63</v>
      </c>
      <c r="AOF61" s="699">
        <v>0</v>
      </c>
      <c r="AOG61" s="985">
        <v>0</v>
      </c>
      <c r="AOH61" s="1188">
        <v>45</v>
      </c>
      <c r="AOI61" s="699">
        <v>0</v>
      </c>
      <c r="AOJ61" s="985">
        <v>0</v>
      </c>
      <c r="AOK61" s="1188">
        <v>60</v>
      </c>
      <c r="AOL61" s="699">
        <v>2</v>
      </c>
      <c r="AOM61" s="985">
        <v>9.0909090909090899</v>
      </c>
      <c r="AON61" s="1188">
        <v>1</v>
      </c>
      <c r="AOO61" s="699">
        <v>1</v>
      </c>
      <c r="AOP61" s="985">
        <v>4.545454545454545</v>
      </c>
      <c r="AOQ61" s="1188">
        <v>1</v>
      </c>
      <c r="AOR61" s="983" t="s">
        <v>1625</v>
      </c>
      <c r="AOS61" s="725" t="s">
        <v>1625</v>
      </c>
      <c r="AOT61" s="725" t="s">
        <v>1625</v>
      </c>
      <c r="AOU61" s="725" t="s">
        <v>1625</v>
      </c>
      <c r="AOV61" s="725">
        <v>0</v>
      </c>
      <c r="AOW61" s="725">
        <v>0</v>
      </c>
      <c r="AOX61" s="725">
        <v>0</v>
      </c>
      <c r="AOY61" s="725">
        <v>0</v>
      </c>
      <c r="AOZ61" s="715">
        <f t="shared" si="48"/>
        <v>0</v>
      </c>
      <c r="APA61" s="715">
        <f t="shared" si="49"/>
        <v>25</v>
      </c>
      <c r="APB61" s="1993" t="s">
        <v>1632</v>
      </c>
      <c r="APC61" s="1994" t="s">
        <v>1625</v>
      </c>
      <c r="APD61" s="1994" t="s">
        <v>1625</v>
      </c>
      <c r="APE61" s="1994" t="s">
        <v>1625</v>
      </c>
      <c r="APF61" s="1995">
        <v>5</v>
      </c>
      <c r="APG61" s="1995">
        <v>0</v>
      </c>
      <c r="APH61" s="1995">
        <v>0</v>
      </c>
      <c r="API61" s="1995">
        <v>0</v>
      </c>
      <c r="APJ61" s="715">
        <f t="shared" si="50"/>
        <v>5</v>
      </c>
      <c r="APK61" s="715">
        <f t="shared" si="51"/>
        <v>59</v>
      </c>
      <c r="APL61" s="715">
        <v>0</v>
      </c>
      <c r="APM61" s="725">
        <v>0</v>
      </c>
      <c r="APN61" s="715">
        <v>17</v>
      </c>
      <c r="APO61" s="715">
        <v>0</v>
      </c>
      <c r="APP61" s="725">
        <v>0</v>
      </c>
      <c r="APQ61" s="715">
        <v>18</v>
      </c>
      <c r="APR61" s="1169">
        <v>0</v>
      </c>
      <c r="APS61" s="1168">
        <v>0</v>
      </c>
      <c r="APT61" s="1168">
        <v>0</v>
      </c>
      <c r="APU61" s="989">
        <v>0</v>
      </c>
      <c r="APV61" s="989">
        <v>0</v>
      </c>
      <c r="APW61" s="989">
        <v>0</v>
      </c>
      <c r="APX61" s="989">
        <v>38</v>
      </c>
      <c r="APY61" s="989">
        <v>1</v>
      </c>
      <c r="APZ61" s="989">
        <v>15</v>
      </c>
      <c r="AQA61" s="989">
        <v>120</v>
      </c>
      <c r="AQB61" s="989">
        <v>15</v>
      </c>
      <c r="AQC61" s="989">
        <v>120</v>
      </c>
      <c r="AQD61" s="1099">
        <v>51.063829787234042</v>
      </c>
      <c r="AQE61" s="989">
        <v>10</v>
      </c>
      <c r="AQF61" s="989">
        <v>1</v>
      </c>
      <c r="AQG61" s="989">
        <v>15</v>
      </c>
      <c r="AQH61" s="989">
        <v>120</v>
      </c>
      <c r="AQI61" s="989">
        <v>15</v>
      </c>
      <c r="AQJ61" s="989">
        <v>120</v>
      </c>
      <c r="AQK61" s="989">
        <v>51.063829787234042</v>
      </c>
      <c r="AQL61" s="729">
        <v>36</v>
      </c>
      <c r="AQM61" s="987"/>
      <c r="AQQ61" s="715">
        <v>37</v>
      </c>
      <c r="AQR61" s="715">
        <v>28</v>
      </c>
      <c r="AQS61" s="989">
        <v>2</v>
      </c>
      <c r="AQT61" s="1099">
        <v>7.1428571428571423</v>
      </c>
      <c r="AQU61" s="989">
        <f t="shared" si="52"/>
        <v>24</v>
      </c>
      <c r="AQV61" s="989">
        <v>1</v>
      </c>
      <c r="AQW61" s="989">
        <v>50</v>
      </c>
      <c r="AQX61" s="1099">
        <v>3</v>
      </c>
      <c r="AQY61" s="989">
        <f t="shared" si="53"/>
        <v>61</v>
      </c>
      <c r="AQZ61" s="989">
        <v>0</v>
      </c>
      <c r="ARA61" s="989">
        <v>2</v>
      </c>
      <c r="ARB61" s="989">
        <v>0</v>
      </c>
      <c r="ARC61" s="989">
        <f t="shared" si="54"/>
        <v>65</v>
      </c>
      <c r="ARD61" s="1668">
        <v>2.2857142857142856</v>
      </c>
      <c r="ARE61" s="1667">
        <f t="shared" si="55"/>
        <v>54</v>
      </c>
      <c r="ARF61" s="1168">
        <v>5</v>
      </c>
      <c r="ARG61" s="1099">
        <v>20</v>
      </c>
      <c r="ARH61" s="989">
        <f t="shared" si="56"/>
        <v>48</v>
      </c>
      <c r="ARI61" s="715">
        <v>2</v>
      </c>
      <c r="ARJ61" s="985">
        <v>50</v>
      </c>
      <c r="ARK61" s="699">
        <f t="shared" si="57"/>
        <v>77</v>
      </c>
      <c r="ARL61" s="989">
        <v>121</v>
      </c>
      <c r="ARM61" s="715">
        <v>18</v>
      </c>
      <c r="ARN61" s="985">
        <v>14.87603305785124</v>
      </c>
      <c r="ARO61" s="699">
        <f t="shared" si="58"/>
        <v>17</v>
      </c>
      <c r="ARP61" s="707">
        <v>0</v>
      </c>
      <c r="ARQ61" s="990">
        <v>0</v>
      </c>
      <c r="ARR61" s="719">
        <v>0</v>
      </c>
      <c r="ARS61" s="979">
        <f t="shared" si="59"/>
        <v>34</v>
      </c>
      <c r="ART61" s="715">
        <v>179</v>
      </c>
      <c r="ARU61" s="699">
        <f t="shared" si="59"/>
        <v>2</v>
      </c>
      <c r="ARV61" s="715" t="s">
        <v>31</v>
      </c>
      <c r="ARW61" s="715" t="s">
        <v>31</v>
      </c>
      <c r="ARX61" s="985" t="s">
        <v>31</v>
      </c>
      <c r="ARY61" s="699" t="str">
        <f t="shared" si="60"/>
        <v>-</v>
      </c>
      <c r="ARZ61" s="715" t="s">
        <v>31</v>
      </c>
      <c r="ASA61" s="715" t="s">
        <v>31</v>
      </c>
      <c r="ASB61" s="712" t="s">
        <v>31</v>
      </c>
      <c r="ASC61" s="699" t="str">
        <f t="shared" si="61"/>
        <v>-</v>
      </c>
      <c r="ASD61" s="712">
        <v>60</v>
      </c>
      <c r="ASE61" s="712">
        <v>20</v>
      </c>
      <c r="ASF61" s="712">
        <v>0</v>
      </c>
      <c r="ASG61" s="712">
        <v>0</v>
      </c>
      <c r="ASH61" s="712">
        <v>20</v>
      </c>
      <c r="ASI61" s="712">
        <v>0</v>
      </c>
      <c r="ASJ61" s="712">
        <v>0</v>
      </c>
      <c r="ASK61" s="712">
        <v>0</v>
      </c>
      <c r="ASL61" s="712">
        <v>0</v>
      </c>
      <c r="ASM61" s="715">
        <v>3</v>
      </c>
      <c r="ASN61" s="715">
        <v>1</v>
      </c>
      <c r="ASO61" s="715">
        <v>0</v>
      </c>
      <c r="ASP61" s="715">
        <v>0</v>
      </c>
      <c r="ASQ61" s="715">
        <v>1</v>
      </c>
      <c r="ASR61" s="715">
        <v>0</v>
      </c>
      <c r="ASS61" s="715">
        <v>0</v>
      </c>
      <c r="AST61" s="715">
        <v>0</v>
      </c>
      <c r="ASU61" s="715">
        <v>0</v>
      </c>
      <c r="ASV61" s="715">
        <v>5</v>
      </c>
      <c r="ASW61" s="712">
        <v>50</v>
      </c>
      <c r="ASX61" s="712">
        <v>0</v>
      </c>
      <c r="ASY61" s="712">
        <v>0</v>
      </c>
      <c r="ASZ61" s="712">
        <v>50</v>
      </c>
      <c r="ATA61" s="712">
        <v>0</v>
      </c>
      <c r="ATB61" s="712">
        <v>0</v>
      </c>
      <c r="ATC61" s="712">
        <v>0</v>
      </c>
      <c r="ATD61" s="712">
        <v>0</v>
      </c>
      <c r="ATE61" s="712">
        <v>0</v>
      </c>
      <c r="ATF61" s="715">
        <v>1</v>
      </c>
      <c r="ATG61" s="715">
        <v>0</v>
      </c>
      <c r="ATH61" s="715">
        <v>0</v>
      </c>
      <c r="ATI61" s="715">
        <v>1</v>
      </c>
      <c r="ATJ61" s="715">
        <v>0</v>
      </c>
      <c r="ATK61" s="715">
        <v>0</v>
      </c>
      <c r="ATL61" s="715">
        <v>0</v>
      </c>
      <c r="ATM61" s="715">
        <v>0</v>
      </c>
      <c r="ATN61" s="715">
        <v>0</v>
      </c>
      <c r="ATO61" s="715">
        <v>2</v>
      </c>
      <c r="ATP61" s="712" t="s">
        <v>31</v>
      </c>
      <c r="ATQ61" s="712" t="s">
        <v>31</v>
      </c>
      <c r="ATR61" s="712" t="s">
        <v>31</v>
      </c>
      <c r="ATS61" s="712" t="s">
        <v>31</v>
      </c>
      <c r="ATT61" s="712" t="s">
        <v>31</v>
      </c>
      <c r="ATU61" s="712" t="s">
        <v>31</v>
      </c>
      <c r="ATV61" s="712" t="s">
        <v>31</v>
      </c>
      <c r="ATW61" s="712" t="s">
        <v>31</v>
      </c>
      <c r="ATX61" s="712" t="s">
        <v>31</v>
      </c>
      <c r="ATY61" s="715">
        <v>0</v>
      </c>
      <c r="ATZ61" s="715">
        <v>0</v>
      </c>
      <c r="AUA61" s="715">
        <v>0</v>
      </c>
      <c r="AUB61" s="715">
        <v>0</v>
      </c>
      <c r="AUC61" s="715">
        <v>0</v>
      </c>
      <c r="AUD61" s="715">
        <v>0</v>
      </c>
      <c r="AUE61" s="715">
        <v>0</v>
      </c>
      <c r="AUF61" s="715">
        <v>0</v>
      </c>
      <c r="AUG61" s="715">
        <v>0</v>
      </c>
      <c r="AUH61" s="715">
        <v>0</v>
      </c>
      <c r="AUI61" s="712" t="s">
        <v>1673</v>
      </c>
      <c r="AUJ61" s="712" t="s">
        <v>1623</v>
      </c>
      <c r="AUK61" s="709">
        <v>0</v>
      </c>
      <c r="AUL61" s="978">
        <v>31</v>
      </c>
      <c r="AUM61" s="703" t="s">
        <v>1625</v>
      </c>
      <c r="AUN61" s="703" t="s">
        <v>1625</v>
      </c>
      <c r="AUO61" s="703" t="s">
        <v>1625</v>
      </c>
      <c r="AUP61" s="701" t="s">
        <v>1625</v>
      </c>
      <c r="AUQ61" s="712" t="s">
        <v>1625</v>
      </c>
      <c r="AUR61" s="712" t="s">
        <v>1623</v>
      </c>
      <c r="AUS61" s="712" t="s">
        <v>1627</v>
      </c>
      <c r="AUT61" s="712" t="s">
        <v>1627</v>
      </c>
      <c r="AUU61" s="712" t="s">
        <v>1625</v>
      </c>
      <c r="AUV61" s="712" t="s">
        <v>1685</v>
      </c>
      <c r="AUW61" s="3968" t="s">
        <v>1641</v>
      </c>
      <c r="AUX61" s="712" t="s">
        <v>5405</v>
      </c>
      <c r="AUY61" s="712" t="s">
        <v>1792</v>
      </c>
      <c r="AUZ61" s="699">
        <v>70</v>
      </c>
      <c r="AVA61" s="699">
        <v>4</v>
      </c>
      <c r="AVB61" s="985">
        <v>5.7</v>
      </c>
      <c r="AVC61" s="699">
        <v>0</v>
      </c>
      <c r="AVD61" s="712">
        <v>0</v>
      </c>
      <c r="AVE61" s="699">
        <f t="shared" si="62"/>
        <v>25</v>
      </c>
      <c r="AVF61" s="712">
        <v>0</v>
      </c>
      <c r="AVG61" s="978">
        <v>33</v>
      </c>
      <c r="AVH61" s="712" t="s">
        <v>1625</v>
      </c>
      <c r="AVI61" s="712" t="s">
        <v>1625</v>
      </c>
      <c r="AVJ61" s="712" t="s">
        <v>1625</v>
      </c>
      <c r="AVK61" s="712" t="s">
        <v>1625</v>
      </c>
      <c r="AVL61" s="716">
        <v>0</v>
      </c>
      <c r="AVM61" s="699">
        <f t="shared" si="63"/>
        <v>60</v>
      </c>
      <c r="AVN61" s="715">
        <v>0</v>
      </c>
      <c r="AVO61" s="712">
        <v>0</v>
      </c>
      <c r="AVP61" s="699">
        <f t="shared" si="64"/>
        <v>39</v>
      </c>
      <c r="AVQ61" s="715">
        <v>0</v>
      </c>
      <c r="AVR61" s="712">
        <v>0</v>
      </c>
      <c r="AVS61" s="699">
        <f t="shared" si="65"/>
        <v>14</v>
      </c>
      <c r="AVT61" s="715">
        <v>0</v>
      </c>
      <c r="AVU61" s="712">
        <v>0</v>
      </c>
      <c r="AVV61" s="699">
        <f t="shared" si="66"/>
        <v>29</v>
      </c>
      <c r="AVW61" s="715">
        <v>0</v>
      </c>
      <c r="AVX61" s="712">
        <v>0</v>
      </c>
      <c r="AVY61" s="733">
        <v>0</v>
      </c>
      <c r="AVZ61" s="716">
        <v>0</v>
      </c>
      <c r="AWA61" s="699">
        <f t="shared" si="67"/>
        <v>26</v>
      </c>
      <c r="AWB61" s="715">
        <v>0</v>
      </c>
      <c r="AWC61" s="712">
        <v>0</v>
      </c>
      <c r="AWD61" s="699">
        <f t="shared" si="68"/>
        <v>9</v>
      </c>
      <c r="AWE61" s="715">
        <v>0</v>
      </c>
      <c r="AWF61" s="712">
        <v>0</v>
      </c>
      <c r="AWG61" s="699">
        <f t="shared" si="69"/>
        <v>56</v>
      </c>
      <c r="AWH61" s="715">
        <v>0</v>
      </c>
      <c r="AWI61" s="714" t="s">
        <v>31</v>
      </c>
      <c r="AWJ61" s="715" t="s">
        <v>31</v>
      </c>
      <c r="AWK61" s="715" t="s">
        <v>31</v>
      </c>
      <c r="AWL61" s="715" t="s">
        <v>31</v>
      </c>
      <c r="AWM61" s="715" t="s">
        <v>31</v>
      </c>
      <c r="AWN61" s="715" t="s">
        <v>31</v>
      </c>
      <c r="AWO61" s="715" t="s">
        <v>31</v>
      </c>
      <c r="AWP61" s="715" t="s">
        <v>31</v>
      </c>
      <c r="AWQ61" s="715" t="s">
        <v>31</v>
      </c>
      <c r="AWR61" s="715" t="s">
        <v>31</v>
      </c>
      <c r="AWS61" s="716" t="s">
        <v>31</v>
      </c>
      <c r="AWT61" s="699" t="str">
        <f t="shared" si="70"/>
        <v>-</v>
      </c>
      <c r="AWU61" s="712" t="s">
        <v>31</v>
      </c>
      <c r="AWV61" s="699" t="str">
        <f t="shared" si="70"/>
        <v>-</v>
      </c>
      <c r="AWW61" s="712" t="s">
        <v>31</v>
      </c>
      <c r="AWX61" s="699" t="str">
        <f t="shared" si="3"/>
        <v>-</v>
      </c>
      <c r="AWY61" s="712" t="s">
        <v>31</v>
      </c>
      <c r="AWZ61" s="699" t="str">
        <f t="shared" si="71"/>
        <v>-</v>
      </c>
      <c r="AXA61" s="712" t="s">
        <v>31</v>
      </c>
      <c r="AXB61" s="712" t="s">
        <v>31</v>
      </c>
      <c r="AXC61" s="712" t="s">
        <v>31</v>
      </c>
      <c r="AXD61" s="699" t="str">
        <f t="shared" si="4"/>
        <v>-</v>
      </c>
      <c r="AXE61" s="712" t="s">
        <v>31</v>
      </c>
      <c r="AXF61" s="699" t="str">
        <f t="shared" si="5"/>
        <v>-</v>
      </c>
      <c r="AXG61" s="712" t="s">
        <v>31</v>
      </c>
      <c r="AXH61" s="699" t="str">
        <f t="shared" si="6"/>
        <v>-</v>
      </c>
      <c r="AXI61" s="712" t="s">
        <v>31</v>
      </c>
      <c r="AXK61" s="3969">
        <v>100</v>
      </c>
      <c r="AXL61" s="3970">
        <v>12</v>
      </c>
      <c r="AXM61" s="715">
        <f t="shared" si="72"/>
        <v>1</v>
      </c>
      <c r="AXN61" s="3969">
        <v>38.461538461538467</v>
      </c>
      <c r="AXO61" s="3970">
        <v>13</v>
      </c>
      <c r="AXP61" s="715">
        <f t="shared" si="73"/>
        <v>57</v>
      </c>
      <c r="AXQ61" s="2024">
        <v>249</v>
      </c>
      <c r="AXR61" s="2024">
        <v>236</v>
      </c>
      <c r="AXS61" s="3029">
        <v>5.5084745762711975</v>
      </c>
      <c r="AXT61" s="2024" t="s">
        <v>8056</v>
      </c>
      <c r="AXU61" s="2024">
        <v>51</v>
      </c>
      <c r="AXV61" s="2024">
        <v>41</v>
      </c>
      <c r="AXW61" s="3029">
        <v>24.390243902439025</v>
      </c>
      <c r="AXX61" s="2024" t="s">
        <v>8057</v>
      </c>
      <c r="AXY61" s="3029">
        <v>20.481927710843372</v>
      </c>
      <c r="AXZ61" s="3029">
        <v>17.372881355932204</v>
      </c>
      <c r="AYA61" s="3029">
        <v>-3.1090463549111682</v>
      </c>
      <c r="AYB61" s="2024" t="s">
        <v>7682</v>
      </c>
      <c r="AYC61" s="2123">
        <v>204</v>
      </c>
      <c r="AYD61" s="2024">
        <v>205</v>
      </c>
      <c r="AYE61" s="3029">
        <v>0.48780487804877737</v>
      </c>
      <c r="AYF61" s="2024" t="s">
        <v>8059</v>
      </c>
      <c r="AYG61" s="2024">
        <v>12</v>
      </c>
      <c r="AYH61" s="2024">
        <v>20</v>
      </c>
      <c r="AYI61" s="3029">
        <v>40</v>
      </c>
      <c r="AYJ61" s="2024" t="s">
        <v>8057</v>
      </c>
      <c r="AYK61" s="2024">
        <v>1164</v>
      </c>
      <c r="AYL61" s="2024">
        <v>761</v>
      </c>
      <c r="AYM61" s="3029">
        <v>52.956636005256229</v>
      </c>
      <c r="AYN61" s="2024" t="s">
        <v>8057</v>
      </c>
      <c r="AYO61" s="2024">
        <v>9986000</v>
      </c>
      <c r="AYP61" s="2024">
        <v>11202764</v>
      </c>
      <c r="AYQ61" s="3029">
        <v>10.86128387601488</v>
      </c>
      <c r="AYR61" s="2024" t="s">
        <v>8057</v>
      </c>
      <c r="AYS61" s="2024">
        <v>2667000</v>
      </c>
      <c r="AYT61" s="2024">
        <v>3716674</v>
      </c>
      <c r="AYU61" s="3029">
        <v>28.242294051079</v>
      </c>
      <c r="AYV61" s="2024" t="s">
        <v>8057</v>
      </c>
      <c r="AYW61" s="2024">
        <v>7200000</v>
      </c>
      <c r="AYX61" s="2024">
        <v>7381721</v>
      </c>
      <c r="AYY61" s="3029">
        <v>2.4617700939929819</v>
      </c>
      <c r="AYZ61" s="2024" t="s">
        <v>8059</v>
      </c>
      <c r="AZA61" s="2024">
        <v>0</v>
      </c>
      <c r="AZB61" s="2024">
        <v>0</v>
      </c>
      <c r="AZC61" s="3029" t="s">
        <v>31</v>
      </c>
      <c r="AZD61" s="2024" t="s">
        <v>31</v>
      </c>
      <c r="AZE61" s="2024">
        <v>0</v>
      </c>
      <c r="AZF61" s="2024">
        <v>0</v>
      </c>
      <c r="AZG61" s="3029" t="s">
        <v>31</v>
      </c>
      <c r="AZH61" s="2024" t="s">
        <v>31</v>
      </c>
      <c r="AZI61" s="2024">
        <v>0</v>
      </c>
      <c r="AZJ61" s="2024">
        <v>0</v>
      </c>
      <c r="AZK61" s="3029" t="s">
        <v>31</v>
      </c>
      <c r="AZL61" s="2024" t="s">
        <v>31</v>
      </c>
      <c r="AZM61" s="2024">
        <v>119000</v>
      </c>
      <c r="AZN61" s="2024">
        <v>104369</v>
      </c>
      <c r="AZO61" s="3029">
        <v>14.018530406538332</v>
      </c>
      <c r="AZP61" s="2024" t="s">
        <v>8057</v>
      </c>
      <c r="AZQ61" s="2024">
        <v>0</v>
      </c>
      <c r="AZR61" s="2024">
        <v>0</v>
      </c>
      <c r="AZS61" s="3029" t="s">
        <v>31</v>
      </c>
      <c r="AZT61" s="2024" t="s">
        <v>31</v>
      </c>
      <c r="AZU61" s="2024">
        <v>0</v>
      </c>
      <c r="AZV61" s="2024">
        <v>0</v>
      </c>
      <c r="AZW61" s="3029" t="s">
        <v>31</v>
      </c>
      <c r="AZX61" s="2024" t="s">
        <v>31</v>
      </c>
      <c r="AZY61" s="2123">
        <v>51893000</v>
      </c>
      <c r="AZZ61" s="2024">
        <v>53184766</v>
      </c>
      <c r="BAA61" s="3029">
        <v>2.4288270818000797</v>
      </c>
      <c r="BAB61" s="2024" t="s">
        <v>8059</v>
      </c>
      <c r="BAC61" s="2024">
        <v>2457000</v>
      </c>
      <c r="BAD61" s="2024">
        <v>4037562</v>
      </c>
      <c r="BAE61" s="3029">
        <v>39.146445305360011</v>
      </c>
      <c r="BAF61" s="2024" t="s">
        <v>8057</v>
      </c>
      <c r="BAG61" s="2024">
        <v>53766000</v>
      </c>
      <c r="BAH61" s="2024">
        <v>34815442</v>
      </c>
      <c r="BAI61" s="3029">
        <v>54.431473252587182</v>
      </c>
      <c r="BAJ61" s="2024" t="s">
        <v>8057</v>
      </c>
      <c r="BAK61" s="2123">
        <v>40527000</v>
      </c>
      <c r="BAL61" s="2024">
        <v>33978789</v>
      </c>
      <c r="BAM61" s="3029">
        <v>19.271466678815429</v>
      </c>
      <c r="BAN61" s="2024" t="s">
        <v>8057</v>
      </c>
      <c r="BAO61" s="2024">
        <v>0</v>
      </c>
      <c r="BAP61" s="2024">
        <v>0</v>
      </c>
      <c r="BAQ61" s="3029" t="s">
        <v>31</v>
      </c>
      <c r="BAR61" s="2024" t="s">
        <v>31</v>
      </c>
      <c r="BAS61" s="2024">
        <v>6883000</v>
      </c>
      <c r="BAT61" s="2024">
        <v>18681439</v>
      </c>
      <c r="BAU61" s="3029">
        <v>63.155943179751837</v>
      </c>
      <c r="BAV61" s="2024" t="s">
        <v>8057</v>
      </c>
      <c r="BAW61" s="2024">
        <v>4483000</v>
      </c>
      <c r="BAX61" s="2024">
        <v>524538</v>
      </c>
      <c r="BAY61" s="3029">
        <v>754.65685994151045</v>
      </c>
      <c r="BAZ61" s="2024" t="s">
        <v>8057</v>
      </c>
      <c r="BBA61" s="2024">
        <v>0</v>
      </c>
      <c r="BBB61" s="2024">
        <v>0</v>
      </c>
      <c r="BBC61" s="3029" t="s">
        <v>31</v>
      </c>
      <c r="BBD61" s="2024" t="s">
        <v>31</v>
      </c>
      <c r="BBE61" s="2123">
        <v>2457000</v>
      </c>
      <c r="BBF61" s="2024">
        <v>4037562</v>
      </c>
      <c r="BBG61" s="3029">
        <v>39.146445305360011</v>
      </c>
      <c r="BBH61" s="2024" t="s">
        <v>8057</v>
      </c>
      <c r="BBI61" s="2024">
        <v>0</v>
      </c>
      <c r="BBJ61" s="2024">
        <v>0</v>
      </c>
      <c r="BBK61" s="3029" t="s">
        <v>31</v>
      </c>
      <c r="BBL61" s="2024" t="s">
        <v>31</v>
      </c>
      <c r="BBM61" s="2024">
        <v>0</v>
      </c>
      <c r="BBN61" s="2024">
        <v>0</v>
      </c>
      <c r="BBO61" s="3029" t="s">
        <v>31</v>
      </c>
      <c r="BBP61" s="2024" t="s">
        <v>31</v>
      </c>
      <c r="BBQ61" s="2123">
        <v>7636000</v>
      </c>
      <c r="BBR61" s="2024">
        <v>2479044</v>
      </c>
      <c r="BBS61" s="3029">
        <v>208.02196330520957</v>
      </c>
      <c r="BBT61" s="2024" t="s">
        <v>8057</v>
      </c>
      <c r="BBU61" s="2024">
        <v>0</v>
      </c>
      <c r="BBV61" s="2024">
        <v>0</v>
      </c>
      <c r="BBW61" s="3029" t="s">
        <v>31</v>
      </c>
      <c r="BBX61" s="2024" t="s">
        <v>31</v>
      </c>
      <c r="BBY61" s="2024">
        <v>2779000</v>
      </c>
      <c r="BBZ61" s="2024">
        <v>3185788</v>
      </c>
      <c r="BCA61" s="3029">
        <v>12.768834586607767</v>
      </c>
      <c r="BCB61" s="2024" t="s">
        <v>8057</v>
      </c>
      <c r="BCC61" s="2024">
        <v>426000</v>
      </c>
      <c r="BCD61" s="2024">
        <v>402120</v>
      </c>
      <c r="BCE61" s="3029">
        <v>5.9385258131900969</v>
      </c>
      <c r="BCF61" s="2024" t="s">
        <v>8056</v>
      </c>
      <c r="BCG61" s="2024">
        <v>230000</v>
      </c>
      <c r="BCH61" s="2024">
        <v>415962</v>
      </c>
      <c r="BCI61" s="3029">
        <v>44.706487611849155</v>
      </c>
      <c r="BCJ61" s="2024" t="s">
        <v>8057</v>
      </c>
      <c r="BCK61" s="2024">
        <v>32346000</v>
      </c>
      <c r="BCL61" s="2024">
        <v>16892307</v>
      </c>
      <c r="BCM61" s="3029">
        <v>91.483614405066163</v>
      </c>
      <c r="BCN61" s="2024" t="s">
        <v>8057</v>
      </c>
      <c r="BCO61" s="2024">
        <v>0</v>
      </c>
      <c r="BCP61" s="2024">
        <v>0</v>
      </c>
      <c r="BCQ61" s="3029" t="s">
        <v>31</v>
      </c>
      <c r="BCR61" s="2024" t="s">
        <v>31</v>
      </c>
      <c r="BCS61" s="2024">
        <v>0</v>
      </c>
      <c r="BCT61" s="2024">
        <v>0</v>
      </c>
      <c r="BCU61" s="3029" t="s">
        <v>31</v>
      </c>
      <c r="BCV61" s="2024" t="s">
        <v>31</v>
      </c>
      <c r="BCW61" s="2024">
        <v>3488000</v>
      </c>
      <c r="BCX61" s="2024">
        <v>7188471</v>
      </c>
      <c r="BCY61" s="3029">
        <v>51.477859478044778</v>
      </c>
      <c r="BCZ61" s="2024" t="s">
        <v>8057</v>
      </c>
      <c r="BDA61" s="2024">
        <v>0</v>
      </c>
      <c r="BDB61" s="2024">
        <v>0</v>
      </c>
      <c r="BDC61" s="3029" t="s">
        <v>31</v>
      </c>
      <c r="BDD61" s="2024" t="s">
        <v>31</v>
      </c>
      <c r="BDE61" s="2024">
        <v>0</v>
      </c>
      <c r="BDF61" s="2024">
        <v>0</v>
      </c>
      <c r="BDG61" s="3029" t="s">
        <v>31</v>
      </c>
      <c r="BDH61" s="2024" t="s">
        <v>31</v>
      </c>
      <c r="BDI61" s="2024">
        <v>0</v>
      </c>
      <c r="BDJ61" s="2024">
        <v>0</v>
      </c>
      <c r="BDK61" s="3029" t="s">
        <v>31</v>
      </c>
      <c r="BDL61" s="2024" t="s">
        <v>31</v>
      </c>
      <c r="BDM61" s="2024">
        <v>1273000</v>
      </c>
      <c r="BDN61" s="2024">
        <v>893493</v>
      </c>
      <c r="BDO61" s="3029">
        <v>42.474535334915885</v>
      </c>
      <c r="BDP61" s="2024" t="s">
        <v>8057</v>
      </c>
      <c r="BDQ61" s="2024">
        <v>149000</v>
      </c>
      <c r="BDR61" s="2024">
        <v>0</v>
      </c>
      <c r="BDS61" s="3029" t="s">
        <v>31</v>
      </c>
      <c r="BDT61" s="2024" t="s">
        <v>31</v>
      </c>
      <c r="BDU61" s="2024">
        <v>457000</v>
      </c>
      <c r="BDV61" s="2024">
        <v>40322</v>
      </c>
      <c r="BDW61" s="3029">
        <v>1033.3763206190167</v>
      </c>
      <c r="BDX61" s="2024" t="s">
        <v>8057</v>
      </c>
      <c r="BDY61" s="2024">
        <v>0</v>
      </c>
      <c r="BDZ61" s="2024">
        <v>0</v>
      </c>
      <c r="BEA61" s="3029" t="s">
        <v>31</v>
      </c>
      <c r="BEB61" s="2024" t="s">
        <v>31</v>
      </c>
      <c r="BEC61" s="2024">
        <v>0</v>
      </c>
      <c r="BED61" s="2024">
        <v>0</v>
      </c>
      <c r="BEE61" s="3029" t="s">
        <v>31</v>
      </c>
      <c r="BEF61" s="2024" t="s">
        <v>31</v>
      </c>
      <c r="BEG61" s="2024">
        <v>0</v>
      </c>
      <c r="BEH61" s="2024">
        <v>0</v>
      </c>
      <c r="BEI61" s="3029" t="s">
        <v>31</v>
      </c>
      <c r="BEJ61" s="2024" t="s">
        <v>31</v>
      </c>
      <c r="BEK61" s="2024">
        <v>0</v>
      </c>
      <c r="BEL61" s="2024">
        <v>0</v>
      </c>
      <c r="BEM61" s="3029" t="s">
        <v>31</v>
      </c>
      <c r="BEN61" s="2024" t="s">
        <v>31</v>
      </c>
      <c r="BEO61" s="2024">
        <v>0</v>
      </c>
      <c r="BEP61" s="2024">
        <v>0</v>
      </c>
      <c r="BEQ61" s="3029" t="s">
        <v>31</v>
      </c>
      <c r="BER61" s="2024" t="s">
        <v>31</v>
      </c>
      <c r="BES61" s="2024">
        <v>4982000</v>
      </c>
      <c r="BET61" s="2024">
        <v>3317935</v>
      </c>
      <c r="BEU61" s="3029">
        <v>50.153634715568586</v>
      </c>
      <c r="BEV61" s="2024" t="s">
        <v>8057</v>
      </c>
      <c r="BEW61" s="2123">
        <v>243</v>
      </c>
      <c r="BEX61" s="2024">
        <v>233</v>
      </c>
      <c r="BEY61" s="3029">
        <v>4.291845493562235</v>
      </c>
      <c r="BEZ61" s="2024" t="s">
        <v>8056</v>
      </c>
      <c r="BFA61" s="2024">
        <v>52</v>
      </c>
      <c r="BFB61" s="2024">
        <v>39</v>
      </c>
      <c r="BFC61" s="3029">
        <v>33.333333333333314</v>
      </c>
      <c r="BFD61" s="2024" t="s">
        <v>8057</v>
      </c>
      <c r="BFE61" s="3029">
        <v>21.399176954732511</v>
      </c>
      <c r="BFF61" s="3029">
        <v>16.738197424892704</v>
      </c>
      <c r="BFG61" s="3029">
        <v>-4.6609795298398069</v>
      </c>
      <c r="BFH61" s="2024" t="s">
        <v>7682</v>
      </c>
      <c r="BFI61" s="2780" t="s">
        <v>1625</v>
      </c>
      <c r="BFJ61" s="1495" t="s">
        <v>1625</v>
      </c>
      <c r="BFK61" s="1495" t="s">
        <v>1625</v>
      </c>
      <c r="BFL61" s="1495" t="s">
        <v>1625</v>
      </c>
      <c r="BFM61" s="1212">
        <v>0</v>
      </c>
      <c r="BFN61" s="1212">
        <v>0</v>
      </c>
      <c r="BFO61" s="1212">
        <v>0</v>
      </c>
      <c r="BFP61" s="1212">
        <v>0</v>
      </c>
      <c r="BFQ61" s="988">
        <f t="shared" si="74"/>
        <v>0</v>
      </c>
      <c r="BFR61" s="988">
        <f t="shared" si="75"/>
        <v>74</v>
      </c>
      <c r="BFS61" s="1993" t="s">
        <v>1632</v>
      </c>
      <c r="BFT61" s="1994" t="s">
        <v>1632</v>
      </c>
      <c r="BFU61" s="1994" t="s">
        <v>1632</v>
      </c>
      <c r="BFV61" s="1994" t="s">
        <v>1625</v>
      </c>
      <c r="BFW61" s="1995">
        <v>5</v>
      </c>
      <c r="BFX61" s="1995">
        <v>5</v>
      </c>
      <c r="BFY61" s="1995">
        <v>5</v>
      </c>
      <c r="BFZ61" s="1995">
        <v>0</v>
      </c>
      <c r="BGA61" s="1303">
        <f t="shared" si="76"/>
        <v>15</v>
      </c>
      <c r="BGB61" s="1303">
        <f t="shared" si="77"/>
        <v>20</v>
      </c>
      <c r="BGC61" s="1993" t="s">
        <v>1625</v>
      </c>
      <c r="BGD61" s="1994" t="s">
        <v>1625</v>
      </c>
      <c r="BGE61" s="1994" t="s">
        <v>1625</v>
      </c>
      <c r="BGF61" s="1994" t="s">
        <v>1625</v>
      </c>
      <c r="BGG61" s="1995">
        <v>0</v>
      </c>
      <c r="BGH61" s="1995">
        <v>0</v>
      </c>
      <c r="BGI61" s="1995">
        <v>0</v>
      </c>
      <c r="BGJ61" s="1995">
        <v>0</v>
      </c>
      <c r="BGK61" s="1303">
        <f t="shared" si="78"/>
        <v>0</v>
      </c>
      <c r="BGL61" s="1303">
        <f t="shared" si="79"/>
        <v>14</v>
      </c>
      <c r="BGM61" s="1993" t="s">
        <v>1632</v>
      </c>
      <c r="BGN61" s="1994" t="s">
        <v>1632</v>
      </c>
      <c r="BGO61" s="1994" t="s">
        <v>1632</v>
      </c>
      <c r="BGP61" s="1994" t="s">
        <v>1632</v>
      </c>
      <c r="BGQ61" s="1995">
        <v>5</v>
      </c>
      <c r="BGR61" s="1995">
        <v>5</v>
      </c>
      <c r="BGS61" s="1995">
        <v>5</v>
      </c>
      <c r="BGT61" s="1995">
        <v>5</v>
      </c>
      <c r="BGU61" s="1303">
        <f t="shared" si="80"/>
        <v>20</v>
      </c>
      <c r="BGV61" s="1303">
        <f t="shared" si="81"/>
        <v>1</v>
      </c>
      <c r="BGW61" s="1993" t="s">
        <v>1632</v>
      </c>
      <c r="BGX61" s="1994" t="s">
        <v>1632</v>
      </c>
      <c r="BGY61" s="1994" t="s">
        <v>1632</v>
      </c>
      <c r="BGZ61" s="1994" t="s">
        <v>1625</v>
      </c>
      <c r="BHA61" s="1995">
        <v>5</v>
      </c>
      <c r="BHB61" s="1995">
        <v>5</v>
      </c>
      <c r="BHC61" s="1995">
        <v>5</v>
      </c>
      <c r="BHD61" s="1995">
        <v>0</v>
      </c>
      <c r="BHE61" s="1303">
        <f t="shared" si="82"/>
        <v>15</v>
      </c>
      <c r="BHF61" s="1303">
        <f t="shared" si="83"/>
        <v>47</v>
      </c>
      <c r="BHG61" s="1993" t="s">
        <v>1632</v>
      </c>
      <c r="BHH61" s="1994" t="s">
        <v>1632</v>
      </c>
      <c r="BHI61" s="1994" t="s">
        <v>1632</v>
      </c>
      <c r="BHJ61" s="1994" t="s">
        <v>1632</v>
      </c>
      <c r="BHK61" s="1995">
        <v>5</v>
      </c>
      <c r="BHL61" s="1995">
        <v>5</v>
      </c>
      <c r="BHM61" s="1995">
        <v>5</v>
      </c>
      <c r="BHN61" s="1995">
        <v>5</v>
      </c>
      <c r="BHO61" s="1303">
        <f t="shared" si="84"/>
        <v>20</v>
      </c>
      <c r="BHP61" s="1303">
        <f t="shared" si="85"/>
        <v>1</v>
      </c>
      <c r="BHQ61" s="1993" t="s">
        <v>1625</v>
      </c>
      <c r="BHR61" s="1994" t="s">
        <v>1625</v>
      </c>
      <c r="BHS61" s="1994" t="s">
        <v>1625</v>
      </c>
      <c r="BHT61" s="1994" t="s">
        <v>1625</v>
      </c>
      <c r="BHU61" s="1995">
        <v>0</v>
      </c>
      <c r="BHV61" s="1995">
        <v>0</v>
      </c>
      <c r="BHW61" s="1995">
        <v>0</v>
      </c>
      <c r="BHX61" s="1995">
        <v>0</v>
      </c>
      <c r="BHY61" s="1303">
        <f t="shared" si="86"/>
        <v>0</v>
      </c>
      <c r="BHZ61" s="1303">
        <f t="shared" si="87"/>
        <v>77</v>
      </c>
      <c r="BIA61" s="1993" t="s">
        <v>1626</v>
      </c>
      <c r="BIB61" s="1994" t="s">
        <v>1626</v>
      </c>
      <c r="BIC61" s="1994" t="s">
        <v>1626</v>
      </c>
      <c r="BID61" s="1994" t="s">
        <v>1626</v>
      </c>
      <c r="BIE61" s="1994" t="s">
        <v>1626</v>
      </c>
      <c r="BIF61" s="4112">
        <f t="shared" si="88"/>
        <v>5</v>
      </c>
      <c r="BIG61" s="1303">
        <f t="shared" si="89"/>
        <v>1</v>
      </c>
      <c r="BIH61" s="2916">
        <v>30</v>
      </c>
      <c r="BII61" s="3967">
        <v>127.6595744680851</v>
      </c>
      <c r="BIJ61" s="1303">
        <f t="shared" si="90"/>
        <v>10</v>
      </c>
      <c r="BIK61" s="2073">
        <v>1</v>
      </c>
      <c r="BIL61" s="1303">
        <v>1</v>
      </c>
      <c r="BIM61" s="1995">
        <v>100</v>
      </c>
      <c r="BIN61" s="1303">
        <f t="shared" si="91"/>
        <v>1</v>
      </c>
      <c r="BIO61" s="1993" t="s">
        <v>1626</v>
      </c>
      <c r="BIP61" s="1994" t="s">
        <v>1626</v>
      </c>
      <c r="BIQ61" s="1994" t="s">
        <v>1626</v>
      </c>
      <c r="BIR61" s="1994" t="s">
        <v>1626</v>
      </c>
      <c r="BIS61" s="1994" t="s">
        <v>1626</v>
      </c>
      <c r="BIT61" s="1994" t="s">
        <v>1626</v>
      </c>
      <c r="BIU61" s="1994" t="s">
        <v>1626</v>
      </c>
      <c r="BIV61" s="1994" t="s">
        <v>1626</v>
      </c>
      <c r="BIW61" s="1994" t="s">
        <v>1626</v>
      </c>
      <c r="BIX61" s="1994" t="s">
        <v>1626</v>
      </c>
      <c r="BIY61" s="3617">
        <f t="shared" si="92"/>
        <v>10</v>
      </c>
      <c r="BIZ61" s="2906">
        <f t="shared" si="93"/>
        <v>1</v>
      </c>
      <c r="BJA61" s="3971">
        <v>1</v>
      </c>
      <c r="BJB61" s="3972">
        <v>4.2553191489361701</v>
      </c>
      <c r="BJC61" s="3971">
        <v>1</v>
      </c>
      <c r="BJD61" s="3972">
        <v>100</v>
      </c>
      <c r="BJE61" s="3972">
        <v>1</v>
      </c>
      <c r="BJF61" s="3971">
        <v>1</v>
      </c>
      <c r="BJG61" s="3972">
        <v>100</v>
      </c>
      <c r="BJH61" s="3972">
        <v>1</v>
      </c>
      <c r="BJI61" s="3971">
        <v>1</v>
      </c>
      <c r="BJJ61" s="3972">
        <v>100</v>
      </c>
      <c r="BJK61" s="3973">
        <v>1</v>
      </c>
      <c r="BJL61" s="3971">
        <v>0</v>
      </c>
      <c r="BJM61" s="3972">
        <v>0</v>
      </c>
      <c r="BJN61" s="3971">
        <v>0</v>
      </c>
      <c r="BJO61" s="3972">
        <v>0</v>
      </c>
      <c r="BJP61" s="3973">
        <v>35</v>
      </c>
      <c r="BJQ61" s="3971">
        <v>136</v>
      </c>
      <c r="BJR61" s="3972">
        <v>578.72340425531911</v>
      </c>
      <c r="BJS61" s="3971">
        <v>136</v>
      </c>
      <c r="BJT61" s="3972">
        <v>100</v>
      </c>
      <c r="BJU61" s="3973">
        <v>1</v>
      </c>
      <c r="BJV61" s="2074">
        <v>66.600000000000009</v>
      </c>
      <c r="BJW61" s="1303">
        <f t="shared" si="7"/>
        <v>11</v>
      </c>
      <c r="BJX61" s="1993" t="s">
        <v>1625</v>
      </c>
      <c r="BJY61" s="1994" t="s">
        <v>1625</v>
      </c>
      <c r="BJZ61" s="1495" t="s">
        <v>1625</v>
      </c>
      <c r="BKA61" s="1495" t="s">
        <v>1625</v>
      </c>
      <c r="BKB61" s="1212">
        <v>0</v>
      </c>
      <c r="BKC61" s="1212">
        <v>0</v>
      </c>
      <c r="BKD61" s="1212">
        <v>0</v>
      </c>
      <c r="BKE61" s="1212">
        <v>0</v>
      </c>
      <c r="BKF61" s="988">
        <f t="shared" si="94"/>
        <v>0</v>
      </c>
      <c r="BKG61" s="988">
        <f t="shared" si="95"/>
        <v>48</v>
      </c>
      <c r="BKH61" s="2780" t="s">
        <v>1625</v>
      </c>
      <c r="BKI61" s="1495" t="s">
        <v>1625</v>
      </c>
      <c r="BKJ61" s="1495" t="s">
        <v>1625</v>
      </c>
      <c r="BKK61" s="1495" t="s">
        <v>1625</v>
      </c>
      <c r="BKL61" s="1212">
        <v>0</v>
      </c>
      <c r="BKM61" s="1212">
        <v>0</v>
      </c>
      <c r="BKN61" s="1212">
        <v>0</v>
      </c>
      <c r="BKO61" s="1212">
        <v>0</v>
      </c>
      <c r="BKP61" s="988">
        <f t="shared" si="96"/>
        <v>0</v>
      </c>
      <c r="BKQ61" s="988">
        <f t="shared" si="97"/>
        <v>38</v>
      </c>
      <c r="BKR61" s="2780" t="s">
        <v>1625</v>
      </c>
      <c r="BKS61" s="1495" t="s">
        <v>1625</v>
      </c>
      <c r="BKT61" s="1495" t="s">
        <v>1625</v>
      </c>
      <c r="BKU61" s="1495" t="s">
        <v>1625</v>
      </c>
      <c r="BKV61" s="1212">
        <v>0</v>
      </c>
      <c r="BKW61" s="1212">
        <v>0</v>
      </c>
      <c r="BKX61" s="1212">
        <v>0</v>
      </c>
      <c r="BKY61" s="1212">
        <v>0</v>
      </c>
      <c r="BKZ61" s="988">
        <f t="shared" si="98"/>
        <v>0</v>
      </c>
      <c r="BLA61" s="988">
        <f t="shared" si="99"/>
        <v>42</v>
      </c>
      <c r="BLB61" s="3971">
        <v>2</v>
      </c>
      <c r="BLC61" s="3972">
        <v>8.5106382978723403</v>
      </c>
      <c r="BLD61" s="3973">
        <v>4</v>
      </c>
      <c r="BLE61" s="3971">
        <v>0</v>
      </c>
      <c r="BLF61" s="3972">
        <v>0</v>
      </c>
      <c r="BLG61" s="3973">
        <v>14</v>
      </c>
      <c r="BLH61" s="3971">
        <v>1</v>
      </c>
      <c r="BLI61" s="3972">
        <v>4.2553191489361701</v>
      </c>
      <c r="BLJ61" s="3973">
        <v>3</v>
      </c>
      <c r="BLK61" s="3971">
        <v>1</v>
      </c>
      <c r="BLL61" s="3972">
        <v>4.2553191489361701</v>
      </c>
      <c r="BLM61" s="3973">
        <v>4</v>
      </c>
      <c r="BLN61" s="3971">
        <v>0</v>
      </c>
      <c r="BLO61" s="3972">
        <v>0</v>
      </c>
      <c r="BLP61" s="3973">
        <v>58</v>
      </c>
      <c r="BLQ61" s="3971">
        <v>0</v>
      </c>
      <c r="BLR61" s="3972">
        <v>0</v>
      </c>
      <c r="BLS61" s="3973">
        <v>13</v>
      </c>
      <c r="BLT61" s="3971">
        <v>0</v>
      </c>
      <c r="BLU61" s="3972">
        <v>0</v>
      </c>
      <c r="BLV61" s="3973">
        <v>14</v>
      </c>
      <c r="BLW61" s="3971">
        <v>0</v>
      </c>
      <c r="BLX61" s="3972">
        <v>0</v>
      </c>
      <c r="BLY61" s="3973">
        <v>42</v>
      </c>
      <c r="BLZ61" s="2782">
        <v>0</v>
      </c>
      <c r="BMA61" s="2773">
        <v>0</v>
      </c>
      <c r="BMB61" s="988">
        <v>65</v>
      </c>
      <c r="BMC61" s="2782">
        <v>1</v>
      </c>
      <c r="BMD61" s="2773">
        <v>4.2553191489361701</v>
      </c>
      <c r="BME61" s="988">
        <v>2</v>
      </c>
      <c r="BMF61" s="2782">
        <v>0</v>
      </c>
      <c r="BMG61" s="2773">
        <v>0</v>
      </c>
      <c r="BMH61" s="988">
        <v>9</v>
      </c>
      <c r="BMI61" s="2782">
        <v>0</v>
      </c>
      <c r="BMJ61" s="2773">
        <v>0</v>
      </c>
      <c r="BMK61" s="988">
        <v>18</v>
      </c>
      <c r="BML61" s="2782">
        <v>0</v>
      </c>
      <c r="BMM61" s="2773">
        <v>0</v>
      </c>
      <c r="BMN61" s="988">
        <v>10</v>
      </c>
      <c r="BMO61" s="2782">
        <v>0</v>
      </c>
      <c r="BMP61" s="2773">
        <v>0</v>
      </c>
      <c r="BMQ61" s="988">
        <v>2</v>
      </c>
      <c r="BMR61" s="2782">
        <v>0</v>
      </c>
      <c r="BMS61" s="2773">
        <v>0</v>
      </c>
      <c r="BMT61" s="988">
        <v>66</v>
      </c>
      <c r="BMU61" s="2782">
        <v>1</v>
      </c>
      <c r="BMV61" s="2773">
        <v>4.2553191489361701</v>
      </c>
      <c r="BMW61" s="988">
        <v>4</v>
      </c>
      <c r="BMX61" s="2782">
        <v>0</v>
      </c>
      <c r="BMY61" s="2773">
        <v>0</v>
      </c>
      <c r="BMZ61" s="988">
        <v>20</v>
      </c>
      <c r="BNA61" s="2782">
        <v>0</v>
      </c>
      <c r="BNB61" s="2773">
        <v>0</v>
      </c>
      <c r="BNC61" s="988">
        <v>28</v>
      </c>
      <c r="BND61" s="2782">
        <v>0</v>
      </c>
      <c r="BNE61" s="2773">
        <v>0</v>
      </c>
      <c r="BNF61" s="988">
        <v>4</v>
      </c>
      <c r="BNG61" s="2782">
        <v>0</v>
      </c>
      <c r="BNH61" s="2773">
        <v>0</v>
      </c>
      <c r="BNI61" s="988">
        <v>19</v>
      </c>
      <c r="BNJ61" s="2782">
        <v>0</v>
      </c>
      <c r="BNK61" s="2773">
        <v>0</v>
      </c>
      <c r="BNL61" s="988">
        <v>30</v>
      </c>
      <c r="BNM61" s="2782">
        <v>0</v>
      </c>
      <c r="BNN61" s="2773">
        <v>0</v>
      </c>
      <c r="BNO61" s="988">
        <v>5</v>
      </c>
      <c r="BNQ61" s="729">
        <v>4</v>
      </c>
      <c r="BNR61" s="729">
        <v>0</v>
      </c>
      <c r="BNS61" s="729">
        <v>220</v>
      </c>
      <c r="BNT61" s="729">
        <v>18.18181818181818</v>
      </c>
      <c r="BNU61" s="729">
        <v>0</v>
      </c>
      <c r="BNV61" s="4113">
        <v>8</v>
      </c>
      <c r="BNW61" s="4113">
        <v>1</v>
      </c>
    </row>
    <row r="62" spans="1:1739" ht="13" x14ac:dyDescent="0.2">
      <c r="A62" s="696" t="s">
        <v>1814</v>
      </c>
      <c r="B62" s="697" t="s">
        <v>1815</v>
      </c>
      <c r="C62" s="697" t="s">
        <v>1646</v>
      </c>
      <c r="D62" s="697" t="s">
        <v>1646</v>
      </c>
      <c r="E62" s="697" t="s">
        <v>1733</v>
      </c>
      <c r="F62" s="698" t="s">
        <v>1816</v>
      </c>
      <c r="G62" s="699" t="s">
        <v>1918</v>
      </c>
      <c r="H62" s="700">
        <v>51</v>
      </c>
      <c r="I62" s="703">
        <v>6.55</v>
      </c>
      <c r="J62" s="699">
        <f t="shared" si="8"/>
        <v>75</v>
      </c>
      <c r="K62" s="702">
        <v>432</v>
      </c>
      <c r="L62" s="703">
        <v>6.97</v>
      </c>
      <c r="M62" s="710">
        <f t="shared" si="9"/>
        <v>68</v>
      </c>
      <c r="N62" s="712">
        <f t="shared" si="10"/>
        <v>0.41999999999999993</v>
      </c>
      <c r="O62" s="702">
        <v>190</v>
      </c>
      <c r="P62" s="703">
        <v>6.88</v>
      </c>
      <c r="Q62" s="710">
        <f t="shared" si="11"/>
        <v>74</v>
      </c>
      <c r="R62" s="712">
        <f t="shared" si="12"/>
        <v>-8.9999999999999858E-2</v>
      </c>
      <c r="S62" s="702">
        <v>48</v>
      </c>
      <c r="T62" s="703">
        <v>6.44</v>
      </c>
      <c r="U62" s="699">
        <f t="shared" si="100"/>
        <v>10</v>
      </c>
      <c r="V62" s="702">
        <v>42</v>
      </c>
      <c r="W62" s="703">
        <v>6.12</v>
      </c>
      <c r="X62" s="710">
        <f t="shared" si="0"/>
        <v>46</v>
      </c>
      <c r="Y62" s="712">
        <f t="shared" si="13"/>
        <v>-0.32000000000000028</v>
      </c>
      <c r="Z62" s="702">
        <v>75</v>
      </c>
      <c r="AA62" s="703">
        <v>6.5466666666666669</v>
      </c>
      <c r="AB62" s="710">
        <f t="shared" si="101"/>
        <v>3</v>
      </c>
      <c r="AC62" s="712">
        <f t="shared" si="14"/>
        <v>0.42666666666666675</v>
      </c>
      <c r="AD62" s="706">
        <v>52</v>
      </c>
      <c r="AE62" s="701">
        <v>6.6538461538461542</v>
      </c>
      <c r="AF62" s="702">
        <v>23</v>
      </c>
      <c r="AG62" s="704">
        <v>6.3043478260869561</v>
      </c>
      <c r="AH62" s="705">
        <f t="shared" si="102"/>
        <v>55</v>
      </c>
      <c r="AI62" s="707">
        <v>40</v>
      </c>
      <c r="AJ62" s="704">
        <v>6.65</v>
      </c>
      <c r="AK62" s="705">
        <f t="shared" si="103"/>
        <v>5</v>
      </c>
      <c r="AL62" s="702">
        <v>12</v>
      </c>
      <c r="AM62" s="704">
        <v>6.666666666666667</v>
      </c>
      <c r="AN62" s="1595">
        <f t="shared" si="104"/>
        <v>1</v>
      </c>
      <c r="AO62" s="4086"/>
      <c r="AP62" s="717">
        <v>81.5</v>
      </c>
      <c r="AQ62" s="705">
        <v>20</v>
      </c>
      <c r="AR62" s="709">
        <v>84</v>
      </c>
      <c r="AS62" s="705">
        <v>57</v>
      </c>
      <c r="AT62" s="709">
        <v>1.5</v>
      </c>
      <c r="AU62" s="701">
        <v>-9.9999999999994316E-2</v>
      </c>
      <c r="AV62" s="702">
        <v>80</v>
      </c>
      <c r="AW62" s="715">
        <f t="shared" si="15"/>
        <v>21</v>
      </c>
      <c r="AX62" s="710">
        <v>90</v>
      </c>
      <c r="AY62" s="715">
        <f t="shared" si="16"/>
        <v>13</v>
      </c>
      <c r="AZ62" s="702">
        <v>240</v>
      </c>
      <c r="BA62" s="711">
        <f t="shared" si="105"/>
        <v>15</v>
      </c>
      <c r="BB62" s="702">
        <v>90</v>
      </c>
      <c r="BC62" s="726">
        <v>73</v>
      </c>
      <c r="BD62" s="702">
        <v>195</v>
      </c>
      <c r="BE62" s="703">
        <v>39.487179487179489</v>
      </c>
      <c r="BF62" s="705">
        <f t="shared" si="17"/>
        <v>72</v>
      </c>
      <c r="BG62" s="702">
        <v>204</v>
      </c>
      <c r="BH62" s="703">
        <v>12.745098039215685</v>
      </c>
      <c r="BI62" s="705">
        <f t="shared" si="18"/>
        <v>30</v>
      </c>
      <c r="BJ62" s="702">
        <v>190</v>
      </c>
      <c r="BK62" s="703">
        <v>50</v>
      </c>
      <c r="BL62" s="705">
        <f t="shared" si="19"/>
        <v>50</v>
      </c>
      <c r="BM62" s="702">
        <v>201</v>
      </c>
      <c r="BN62" s="703">
        <v>14.427860696517413</v>
      </c>
      <c r="BO62" s="705">
        <v>14</v>
      </c>
      <c r="BP62" s="702">
        <v>184</v>
      </c>
      <c r="BQ62" s="703">
        <v>1.6304347826086956</v>
      </c>
      <c r="BR62" s="705">
        <v>42</v>
      </c>
      <c r="BS62" s="702">
        <v>200</v>
      </c>
      <c r="BT62" s="703">
        <v>31.5</v>
      </c>
      <c r="BU62" s="705">
        <v>17</v>
      </c>
      <c r="BV62" s="702">
        <v>24</v>
      </c>
      <c r="BW62" s="703">
        <v>75</v>
      </c>
      <c r="BX62" s="705">
        <f t="shared" si="20"/>
        <v>74</v>
      </c>
      <c r="BY62" s="702">
        <v>28</v>
      </c>
      <c r="BZ62" s="703">
        <v>71.428571428571431</v>
      </c>
      <c r="CA62" s="705">
        <f t="shared" si="21"/>
        <v>28</v>
      </c>
      <c r="CB62" s="702">
        <v>26</v>
      </c>
      <c r="CC62" s="703">
        <v>69.230769230769226</v>
      </c>
      <c r="CD62" s="705">
        <f t="shared" si="22"/>
        <v>70</v>
      </c>
      <c r="CE62" s="702">
        <v>28</v>
      </c>
      <c r="CF62" s="703">
        <v>28.571428571428569</v>
      </c>
      <c r="CG62" s="705">
        <v>13</v>
      </c>
      <c r="CH62" s="702">
        <v>21</v>
      </c>
      <c r="CI62" s="703">
        <v>0</v>
      </c>
      <c r="CJ62" s="705">
        <f t="shared" si="106"/>
        <v>1</v>
      </c>
      <c r="CK62" s="702">
        <v>26</v>
      </c>
      <c r="CL62" s="703">
        <v>42.307692307692307</v>
      </c>
      <c r="CM62" s="705">
        <f t="shared" si="23"/>
        <v>21</v>
      </c>
      <c r="CN62" s="709">
        <v>16.399999999999999</v>
      </c>
      <c r="CO62" s="726">
        <v>70</v>
      </c>
      <c r="CP62" s="703">
        <v>2.6999999999999997</v>
      </c>
      <c r="CQ62" s="703">
        <v>8.1999999999999993</v>
      </c>
      <c r="CR62" s="704">
        <v>5.6</v>
      </c>
      <c r="CS62" s="709">
        <v>13.3</v>
      </c>
      <c r="CT62" s="701">
        <v>13.5</v>
      </c>
      <c r="CU62" s="712">
        <v>26.3</v>
      </c>
      <c r="CV62" s="729">
        <f t="shared" si="24"/>
        <v>77</v>
      </c>
      <c r="CW62" s="712">
        <v>5.4</v>
      </c>
      <c r="CX62" s="712">
        <v>11.7</v>
      </c>
      <c r="CY62" s="712">
        <v>9.2999999999999989</v>
      </c>
      <c r="CZ62" s="714">
        <v>45</v>
      </c>
      <c r="DA62" s="985">
        <v>87</v>
      </c>
      <c r="DB62" s="729">
        <v>7</v>
      </c>
      <c r="DC62" s="715">
        <v>18</v>
      </c>
      <c r="DD62" s="985">
        <v>90</v>
      </c>
      <c r="DE62" s="729">
        <v>3</v>
      </c>
      <c r="DF62" s="715">
        <v>19</v>
      </c>
      <c r="DG62" s="712">
        <v>87</v>
      </c>
      <c r="DH62" s="729">
        <v>10</v>
      </c>
      <c r="DI62" s="715">
        <v>8</v>
      </c>
      <c r="DJ62" s="712">
        <v>84</v>
      </c>
      <c r="DK62" s="729">
        <v>28</v>
      </c>
      <c r="DL62" s="716">
        <v>17.391304347826086</v>
      </c>
      <c r="DM62" s="710">
        <v>16</v>
      </c>
      <c r="DN62" s="715">
        <v>23</v>
      </c>
      <c r="DO62" s="717">
        <v>82.608695652173907</v>
      </c>
      <c r="DP62" s="710">
        <v>15</v>
      </c>
      <c r="DQ62" s="703">
        <v>0</v>
      </c>
      <c r="DR62" s="705">
        <v>18</v>
      </c>
      <c r="DS62" s="709">
        <v>100</v>
      </c>
      <c r="DT62" s="721">
        <v>1</v>
      </c>
      <c r="DU62" s="703">
        <v>0</v>
      </c>
      <c r="DV62" s="705">
        <v>17</v>
      </c>
      <c r="DW62" s="718">
        <v>78.94736842105263</v>
      </c>
      <c r="DX62" s="705">
        <v>9</v>
      </c>
      <c r="DY62" s="703">
        <v>0</v>
      </c>
      <c r="DZ62" s="705">
        <v>53</v>
      </c>
      <c r="EA62" s="702">
        <v>170</v>
      </c>
      <c r="EB62" s="719">
        <v>57.058823529411761</v>
      </c>
      <c r="EC62" s="705">
        <f t="shared" si="1"/>
        <v>77</v>
      </c>
      <c r="ED62" s="702">
        <v>23</v>
      </c>
      <c r="EE62" s="719">
        <v>30.434782608695656</v>
      </c>
      <c r="EF62" s="705">
        <v>74</v>
      </c>
      <c r="EG62" s="702">
        <v>149</v>
      </c>
      <c r="EH62" s="720">
        <v>55.033557046979865</v>
      </c>
      <c r="EI62" s="705">
        <v>67</v>
      </c>
      <c r="EJ62" s="768">
        <v>157</v>
      </c>
      <c r="EK62" s="3956">
        <v>0.5</v>
      </c>
      <c r="EL62" s="3957">
        <v>66</v>
      </c>
      <c r="EM62" s="3958">
        <v>2.547770700636943</v>
      </c>
      <c r="EN62" s="770">
        <v>74</v>
      </c>
      <c r="EO62" s="768">
        <v>155</v>
      </c>
      <c r="EP62" s="1583">
        <v>1.6071428571428572</v>
      </c>
      <c r="EQ62" s="2356">
        <v>16</v>
      </c>
      <c r="ER62" s="3958">
        <v>9.0322580645161281</v>
      </c>
      <c r="ES62" s="770">
        <v>73</v>
      </c>
      <c r="ET62" s="768">
        <v>156</v>
      </c>
      <c r="EU62" s="1583">
        <v>0.75</v>
      </c>
      <c r="EV62" s="2356">
        <v>49</v>
      </c>
      <c r="EW62" s="3958">
        <v>8.9743589743589727</v>
      </c>
      <c r="EX62" s="770">
        <v>71</v>
      </c>
      <c r="EY62" s="3974">
        <v>146</v>
      </c>
      <c r="EZ62" s="1583">
        <v>0.5</v>
      </c>
      <c r="FA62" s="2356">
        <v>54</v>
      </c>
      <c r="FB62" s="3966">
        <v>2.054794520547945</v>
      </c>
      <c r="FC62" s="3975">
        <v>69</v>
      </c>
      <c r="FD62" s="768">
        <v>151</v>
      </c>
      <c r="FE62" s="3957">
        <v>0.5</v>
      </c>
      <c r="FF62" s="3957">
        <v>65</v>
      </c>
      <c r="FG62" s="3958">
        <v>1.9867549668874174</v>
      </c>
      <c r="FH62" s="770">
        <v>72</v>
      </c>
      <c r="FI62" s="3965">
        <v>156</v>
      </c>
      <c r="FJ62" s="3957">
        <v>0.5</v>
      </c>
      <c r="FK62" s="3957">
        <v>36</v>
      </c>
      <c r="FL62" s="3966">
        <v>1.2820512820512819</v>
      </c>
      <c r="FM62" s="3965">
        <v>55</v>
      </c>
      <c r="FN62" s="768">
        <v>163</v>
      </c>
      <c r="FO62" s="3957">
        <v>0.5</v>
      </c>
      <c r="FP62" s="3957">
        <v>51</v>
      </c>
      <c r="FQ62" s="3958">
        <v>1.2269938650306749</v>
      </c>
      <c r="FR62" s="770">
        <v>72</v>
      </c>
      <c r="FS62" s="768">
        <v>120</v>
      </c>
      <c r="FT62" s="3957">
        <v>3.0272727272727273</v>
      </c>
      <c r="FU62" s="3957">
        <v>53</v>
      </c>
      <c r="FV62" s="3958">
        <v>45.833333333333336</v>
      </c>
      <c r="FW62" s="770">
        <v>11</v>
      </c>
      <c r="FX62" s="714">
        <v>27</v>
      </c>
      <c r="FY62" s="725">
        <v>7.4074074074074066</v>
      </c>
      <c r="FZ62" s="715">
        <v>72</v>
      </c>
      <c r="GA62" s="702">
        <v>25</v>
      </c>
      <c r="GB62" s="727">
        <v>0</v>
      </c>
      <c r="GC62" s="726">
        <v>62</v>
      </c>
      <c r="GD62" s="720">
        <v>0</v>
      </c>
      <c r="GE62" s="705">
        <v>62</v>
      </c>
      <c r="GF62" s="702">
        <v>26</v>
      </c>
      <c r="GG62" s="712">
        <v>0</v>
      </c>
      <c r="GH62" s="729">
        <v>62</v>
      </c>
      <c r="GI62" s="720">
        <v>0</v>
      </c>
      <c r="GJ62" s="705">
        <v>62</v>
      </c>
      <c r="GK62" s="702">
        <v>25</v>
      </c>
      <c r="GL62" s="712">
        <v>0.5</v>
      </c>
      <c r="GM62" s="729">
        <v>50</v>
      </c>
      <c r="GN62" s="720">
        <v>4</v>
      </c>
      <c r="GO62" s="705">
        <v>55</v>
      </c>
      <c r="GP62" s="702">
        <v>26</v>
      </c>
      <c r="GQ62" s="712">
        <v>0.5</v>
      </c>
      <c r="GR62" s="729">
        <v>41</v>
      </c>
      <c r="GS62" s="720">
        <v>7.6923076923076925</v>
      </c>
      <c r="GT62" s="705">
        <v>1</v>
      </c>
      <c r="GU62" s="702">
        <v>25</v>
      </c>
      <c r="GV62" s="726">
        <v>1</v>
      </c>
      <c r="GW62" s="726">
        <v>59</v>
      </c>
      <c r="GX62" s="720">
        <v>4</v>
      </c>
      <c r="GY62" s="705">
        <v>69</v>
      </c>
      <c r="GZ62" s="702">
        <v>25</v>
      </c>
      <c r="HA62" s="726">
        <v>0</v>
      </c>
      <c r="HB62" s="726">
        <v>44</v>
      </c>
      <c r="HC62" s="720">
        <v>0</v>
      </c>
      <c r="HD62" s="705">
        <v>44</v>
      </c>
      <c r="HE62" s="702">
        <v>26</v>
      </c>
      <c r="HF62" s="726">
        <v>0</v>
      </c>
      <c r="HG62" s="726">
        <v>47</v>
      </c>
      <c r="HH62" s="720">
        <v>0</v>
      </c>
      <c r="HI62" s="705">
        <v>47</v>
      </c>
      <c r="HJ62" s="702">
        <v>25</v>
      </c>
      <c r="HK62" s="726">
        <v>0</v>
      </c>
      <c r="HL62" s="726">
        <v>56</v>
      </c>
      <c r="HM62" s="720">
        <v>0</v>
      </c>
      <c r="HN62" s="705">
        <v>56</v>
      </c>
      <c r="HO62" s="709">
        <v>3.4482758620689653</v>
      </c>
      <c r="HP62" s="703">
        <v>0</v>
      </c>
      <c r="HQ62" s="703">
        <v>41.379310344827587</v>
      </c>
      <c r="HR62" s="703">
        <v>10.344827586206897</v>
      </c>
      <c r="HS62" s="1299">
        <v>3.4482758620689653</v>
      </c>
      <c r="HT62" s="1299">
        <v>3.4482758620689653</v>
      </c>
      <c r="HU62" s="1299">
        <v>37.931034482758619</v>
      </c>
      <c r="HV62" s="1299">
        <v>0</v>
      </c>
      <c r="HW62" s="1299">
        <v>41.379310344827587</v>
      </c>
      <c r="HX62" s="1300">
        <v>29</v>
      </c>
      <c r="HY62" s="709">
        <v>14.285714285714285</v>
      </c>
      <c r="HZ62" s="709">
        <v>5</v>
      </c>
      <c r="IA62" s="709">
        <v>53.571428571428569</v>
      </c>
      <c r="IB62" s="709">
        <v>15</v>
      </c>
      <c r="IC62" s="709">
        <v>6.4285714285714279</v>
      </c>
      <c r="ID62" s="709">
        <v>30</v>
      </c>
      <c r="IE62" s="709">
        <v>42.142857142857146</v>
      </c>
      <c r="IF62" s="709">
        <v>0.7142857142857143</v>
      </c>
      <c r="IG62" s="709">
        <v>45.714285714285715</v>
      </c>
      <c r="IH62" s="1300">
        <v>140</v>
      </c>
      <c r="II62" s="1265" t="s">
        <v>31</v>
      </c>
      <c r="IJ62" s="1266" t="s">
        <v>31</v>
      </c>
      <c r="IK62" s="1266" t="s">
        <v>31</v>
      </c>
      <c r="IL62" s="1266" t="s">
        <v>31</v>
      </c>
      <c r="IM62" s="1266" t="s">
        <v>31</v>
      </c>
      <c r="IN62" s="1266" t="s">
        <v>31</v>
      </c>
      <c r="IO62" s="1266" t="s">
        <v>31</v>
      </c>
      <c r="IP62" s="1266" t="s">
        <v>81</v>
      </c>
      <c r="IQ62" s="1267" t="s">
        <v>81</v>
      </c>
      <c r="IR62" s="1268" t="s">
        <v>31</v>
      </c>
      <c r="IS62" s="1269" t="s">
        <v>31</v>
      </c>
      <c r="IT62" s="1269" t="s">
        <v>31</v>
      </c>
      <c r="IU62" s="1269" t="s">
        <v>31</v>
      </c>
      <c r="IV62" s="1269" t="s">
        <v>31</v>
      </c>
      <c r="IW62" s="1269" t="s">
        <v>31</v>
      </c>
      <c r="IX62" s="1269" t="s">
        <v>31</v>
      </c>
      <c r="IY62" s="1269" t="s">
        <v>81</v>
      </c>
      <c r="IZ62" s="1267" t="s">
        <v>81</v>
      </c>
      <c r="JA62" s="1268" t="s">
        <v>31</v>
      </c>
      <c r="JB62" s="1269" t="s">
        <v>31</v>
      </c>
      <c r="JC62" s="1269" t="s">
        <v>31</v>
      </c>
      <c r="JD62" s="1269" t="s">
        <v>31</v>
      </c>
      <c r="JE62" s="1269" t="s">
        <v>31</v>
      </c>
      <c r="JF62" s="1269" t="s">
        <v>31</v>
      </c>
      <c r="JG62" s="1269" t="s">
        <v>31</v>
      </c>
      <c r="JH62" s="1269" t="s">
        <v>81</v>
      </c>
      <c r="JI62" s="1270" t="s">
        <v>81</v>
      </c>
      <c r="JJ62" s="1268" t="s">
        <v>31</v>
      </c>
      <c r="JK62" s="1269" t="s">
        <v>31</v>
      </c>
      <c r="JL62" s="1269" t="s">
        <v>31</v>
      </c>
      <c r="JM62" s="1269" t="s">
        <v>31</v>
      </c>
      <c r="JN62" s="1269" t="s">
        <v>31</v>
      </c>
      <c r="JO62" s="1269" t="s">
        <v>31</v>
      </c>
      <c r="JP62" s="1269" t="s">
        <v>31</v>
      </c>
      <c r="JQ62" s="1269" t="s">
        <v>31</v>
      </c>
      <c r="JR62" s="1270" t="s">
        <v>31</v>
      </c>
      <c r="JS62" s="1268" t="s">
        <v>31</v>
      </c>
      <c r="JT62" s="1269" t="s">
        <v>31</v>
      </c>
      <c r="JU62" s="1269" t="s">
        <v>31</v>
      </c>
      <c r="JV62" s="1269" t="s">
        <v>31</v>
      </c>
      <c r="JW62" s="1269" t="s">
        <v>31</v>
      </c>
      <c r="JX62" s="1269" t="s">
        <v>31</v>
      </c>
      <c r="JY62" s="1269" t="s">
        <v>31</v>
      </c>
      <c r="JZ62" s="1269" t="s">
        <v>31</v>
      </c>
      <c r="KA62" s="1270" t="s">
        <v>31</v>
      </c>
      <c r="KB62" s="1268" t="s">
        <v>31</v>
      </c>
      <c r="KC62" s="1269" t="s">
        <v>31</v>
      </c>
      <c r="KD62" s="1269" t="s">
        <v>31</v>
      </c>
      <c r="KE62" s="1269" t="s">
        <v>31</v>
      </c>
      <c r="KF62" s="1269" t="s">
        <v>31</v>
      </c>
      <c r="KG62" s="1269" t="s">
        <v>31</v>
      </c>
      <c r="KH62" s="1269" t="s">
        <v>31</v>
      </c>
      <c r="KI62" s="1269" t="s">
        <v>31</v>
      </c>
      <c r="KJ62" s="1270" t="s">
        <v>31</v>
      </c>
      <c r="KK62" s="718">
        <v>38.07106598984771</v>
      </c>
      <c r="KL62" s="705">
        <v>63</v>
      </c>
      <c r="KM62" s="718">
        <v>42.857142857142854</v>
      </c>
      <c r="KN62" s="705">
        <v>71</v>
      </c>
      <c r="KO62" s="725">
        <v>8.0314960629921259</v>
      </c>
      <c r="KP62" s="715">
        <v>10</v>
      </c>
      <c r="KQ62" s="725">
        <v>3.4645669291338583</v>
      </c>
      <c r="KR62" s="715">
        <v>15</v>
      </c>
      <c r="KS62" s="725">
        <v>22.519685039370081</v>
      </c>
      <c r="KT62" s="715">
        <v>13</v>
      </c>
      <c r="KU62" s="725">
        <v>13.937282229965156</v>
      </c>
      <c r="KV62" s="715">
        <v>19</v>
      </c>
      <c r="KW62" s="725">
        <v>5.1724137931034484</v>
      </c>
      <c r="KX62" s="715">
        <v>67</v>
      </c>
      <c r="KY62" s="715">
        <v>13.259668508287293</v>
      </c>
      <c r="KZ62" s="715">
        <v>48</v>
      </c>
      <c r="LA62" s="728">
        <v>60</v>
      </c>
      <c r="LB62" s="729">
        <v>10</v>
      </c>
      <c r="LC62" s="729">
        <v>10</v>
      </c>
      <c r="LD62" s="729">
        <v>20</v>
      </c>
      <c r="LE62" s="729">
        <v>0</v>
      </c>
      <c r="LF62" s="730">
        <v>100</v>
      </c>
      <c r="LG62" s="734">
        <v>37</v>
      </c>
      <c r="LH62" s="728">
        <v>0</v>
      </c>
      <c r="LI62" s="729">
        <v>0</v>
      </c>
      <c r="LJ62" s="706">
        <v>0</v>
      </c>
      <c r="LK62" s="705">
        <v>41</v>
      </c>
      <c r="LL62" s="1372" t="s">
        <v>1632</v>
      </c>
      <c r="LM62" s="976" t="s">
        <v>1625</v>
      </c>
      <c r="LN62" s="976" t="s">
        <v>1625</v>
      </c>
      <c r="LO62" s="976" t="s">
        <v>1625</v>
      </c>
      <c r="LP62" s="729">
        <v>10</v>
      </c>
      <c r="LQ62" s="1023">
        <v>40</v>
      </c>
      <c r="LR62" s="1372" t="s">
        <v>1625</v>
      </c>
      <c r="LS62" s="976" t="s">
        <v>1625</v>
      </c>
      <c r="LT62" s="976" t="s">
        <v>1625</v>
      </c>
      <c r="LU62" s="976" t="s">
        <v>1625</v>
      </c>
      <c r="LV62" s="729">
        <v>0</v>
      </c>
      <c r="LW62" s="1023">
        <v>41</v>
      </c>
      <c r="LX62" s="1372" t="s">
        <v>1632</v>
      </c>
      <c r="LY62" s="976" t="s">
        <v>1632</v>
      </c>
      <c r="LZ62" s="976" t="s">
        <v>1632</v>
      </c>
      <c r="MA62" s="976" t="s">
        <v>1632</v>
      </c>
      <c r="MB62" s="729">
        <v>60</v>
      </c>
      <c r="MC62" s="1023">
        <v>1</v>
      </c>
      <c r="MD62" s="1372" t="s">
        <v>1632</v>
      </c>
      <c r="ME62" s="976" t="s">
        <v>1632</v>
      </c>
      <c r="MF62" s="976" t="s">
        <v>1625</v>
      </c>
      <c r="MG62" s="976" t="s">
        <v>1625</v>
      </c>
      <c r="MH62" s="729">
        <v>20</v>
      </c>
      <c r="MI62" s="1023">
        <v>54</v>
      </c>
      <c r="MJ62" s="1372" t="s">
        <v>1632</v>
      </c>
      <c r="MK62" s="976" t="s">
        <v>1632</v>
      </c>
      <c r="ML62" s="976" t="s">
        <v>1625</v>
      </c>
      <c r="MM62" s="976" t="s">
        <v>1625</v>
      </c>
      <c r="MN62" s="729">
        <v>20</v>
      </c>
      <c r="MO62" s="1023">
        <v>53</v>
      </c>
      <c r="MP62" s="1372" t="s">
        <v>1625</v>
      </c>
      <c r="MQ62" s="976" t="s">
        <v>1625</v>
      </c>
      <c r="MR62" s="976" t="s">
        <v>1625</v>
      </c>
      <c r="MS62" s="976" t="s">
        <v>1625</v>
      </c>
      <c r="MT62" s="729">
        <v>0</v>
      </c>
      <c r="MU62" s="1023">
        <v>63</v>
      </c>
      <c r="MV62" s="1372" t="s">
        <v>1625</v>
      </c>
      <c r="MW62" s="976" t="s">
        <v>1625</v>
      </c>
      <c r="MX62" s="976" t="s">
        <v>1625</v>
      </c>
      <c r="MY62" s="729">
        <v>0</v>
      </c>
      <c r="MZ62" s="1023">
        <v>56</v>
      </c>
      <c r="NA62" s="1372" t="s">
        <v>1632</v>
      </c>
      <c r="NB62" s="976" t="s">
        <v>1625</v>
      </c>
      <c r="NC62" s="976" t="s">
        <v>1632</v>
      </c>
      <c r="ND62" s="976" t="s">
        <v>1625</v>
      </c>
      <c r="NE62" s="729">
        <v>20</v>
      </c>
      <c r="NF62" s="1023">
        <v>46</v>
      </c>
      <c r="NG62" s="976" t="s">
        <v>1632</v>
      </c>
      <c r="NH62" s="976" t="s">
        <v>1625</v>
      </c>
      <c r="NI62" s="976" t="s">
        <v>1625</v>
      </c>
      <c r="NJ62" s="976" t="s">
        <v>1625</v>
      </c>
      <c r="NK62" s="729">
        <v>10</v>
      </c>
      <c r="NL62" s="1023">
        <v>37</v>
      </c>
      <c r="NM62" s="715">
        <v>0</v>
      </c>
      <c r="NN62" s="715">
        <f t="shared" si="2"/>
        <v>72</v>
      </c>
      <c r="NO62" s="714">
        <v>0</v>
      </c>
      <c r="NP62" s="715">
        <v>57</v>
      </c>
      <c r="NQ62" s="731">
        <v>0</v>
      </c>
      <c r="NR62" s="715">
        <v>57</v>
      </c>
      <c r="NS62" s="715">
        <v>0</v>
      </c>
      <c r="NT62" s="715">
        <v>57</v>
      </c>
      <c r="NU62" s="731">
        <v>0</v>
      </c>
      <c r="NV62" s="715">
        <v>57</v>
      </c>
      <c r="NW62" s="715">
        <v>0</v>
      </c>
      <c r="NX62" s="715">
        <v>57</v>
      </c>
      <c r="NY62" s="725">
        <v>0</v>
      </c>
      <c r="NZ62" s="715">
        <v>57</v>
      </c>
      <c r="OA62" s="1303">
        <v>0</v>
      </c>
      <c r="OB62" s="1995">
        <v>0</v>
      </c>
      <c r="OC62" s="1303">
        <v>47</v>
      </c>
      <c r="OD62" s="1303">
        <v>0</v>
      </c>
      <c r="OE62" s="1995">
        <v>0</v>
      </c>
      <c r="OF62" s="1303">
        <v>47</v>
      </c>
      <c r="OG62" s="1303">
        <v>10</v>
      </c>
      <c r="OH62" s="1995">
        <v>1.3586956521739131</v>
      </c>
      <c r="OI62" s="1303">
        <v>56</v>
      </c>
      <c r="OJ62" s="699">
        <v>1</v>
      </c>
      <c r="OK62" s="985">
        <v>1.3586956521739131</v>
      </c>
      <c r="OL62" s="1303">
        <v>54</v>
      </c>
      <c r="OM62" s="714">
        <v>70</v>
      </c>
      <c r="ON62" s="725">
        <v>95.108695652173921</v>
      </c>
      <c r="OO62" s="733">
        <v>18</v>
      </c>
      <c r="OP62" s="714" t="s">
        <v>31</v>
      </c>
      <c r="OQ62" s="731" t="s">
        <v>31</v>
      </c>
      <c r="OR62" s="733" t="str">
        <f t="shared" si="25"/>
        <v>-</v>
      </c>
      <c r="OS62" s="981">
        <v>24.726775956284154</v>
      </c>
      <c r="OT62" s="733">
        <v>76</v>
      </c>
      <c r="OU62" s="715">
        <v>15</v>
      </c>
      <c r="OV62" s="715">
        <v>20</v>
      </c>
      <c r="OW62" s="715">
        <v>19</v>
      </c>
      <c r="OX62" s="715">
        <v>8</v>
      </c>
      <c r="OY62" s="715">
        <v>6</v>
      </c>
      <c r="OZ62" s="715">
        <v>20</v>
      </c>
      <c r="PA62" s="715">
        <v>44</v>
      </c>
      <c r="PB62" s="715">
        <v>0</v>
      </c>
      <c r="PC62" s="715">
        <v>7</v>
      </c>
      <c r="PD62" s="715">
        <v>27</v>
      </c>
      <c r="PE62" s="715">
        <v>8</v>
      </c>
      <c r="PF62" s="715">
        <v>37</v>
      </c>
      <c r="PG62" s="715">
        <v>25</v>
      </c>
      <c r="PH62" s="715">
        <v>1</v>
      </c>
      <c r="PI62" s="715">
        <v>20</v>
      </c>
      <c r="PJ62" s="715">
        <v>20</v>
      </c>
      <c r="PK62" s="715">
        <v>52</v>
      </c>
      <c r="PL62" s="715">
        <v>67</v>
      </c>
      <c r="PM62" s="714">
        <v>22.388059701492537</v>
      </c>
      <c r="PN62" s="715">
        <v>21</v>
      </c>
      <c r="PO62" s="715">
        <v>29.850746268656714</v>
      </c>
      <c r="PP62" s="715">
        <v>21</v>
      </c>
      <c r="PQ62" s="715">
        <v>28.35820895522388</v>
      </c>
      <c r="PR62" s="715">
        <v>73</v>
      </c>
      <c r="PS62" s="715">
        <v>11.940298507462686</v>
      </c>
      <c r="PT62" s="715">
        <v>25</v>
      </c>
      <c r="PU62" s="715">
        <v>8.9552238805970141</v>
      </c>
      <c r="PV62" s="715">
        <v>76</v>
      </c>
      <c r="PW62" s="715">
        <v>29.850746268656714</v>
      </c>
      <c r="PX62" s="715">
        <v>45</v>
      </c>
      <c r="PY62" s="715">
        <v>65.671641791044777</v>
      </c>
      <c r="PZ62" s="715">
        <v>20</v>
      </c>
      <c r="QA62" s="715">
        <v>0</v>
      </c>
      <c r="QB62" s="715">
        <v>1</v>
      </c>
      <c r="QC62" s="715">
        <v>10.44776119402985</v>
      </c>
      <c r="QD62" s="715">
        <v>68</v>
      </c>
      <c r="QE62" s="715">
        <v>40.298507462686565</v>
      </c>
      <c r="QF62" s="715">
        <v>10</v>
      </c>
      <c r="QG62" s="715">
        <v>11.940298507462686</v>
      </c>
      <c r="QH62" s="715">
        <v>3</v>
      </c>
      <c r="QI62" s="715">
        <v>55.223880597014926</v>
      </c>
      <c r="QJ62" s="715">
        <v>54</v>
      </c>
      <c r="QK62" s="715">
        <v>37.313432835820898</v>
      </c>
      <c r="QL62" s="715">
        <v>73</v>
      </c>
      <c r="QM62" s="715">
        <v>1.4925373134328357</v>
      </c>
      <c r="QN62" s="715">
        <v>45</v>
      </c>
      <c r="QO62" s="715">
        <v>29.850746268656714</v>
      </c>
      <c r="QP62" s="715">
        <v>51</v>
      </c>
      <c r="QQ62" s="715">
        <v>29.850746268656714</v>
      </c>
      <c r="QR62" s="715">
        <v>51</v>
      </c>
      <c r="QS62" s="715">
        <v>77.611940298507463</v>
      </c>
      <c r="QT62" s="715">
        <v>72</v>
      </c>
      <c r="QU62" s="714">
        <v>13</v>
      </c>
      <c r="QV62" s="715">
        <v>19</v>
      </c>
      <c r="QW62" s="715">
        <v>0</v>
      </c>
      <c r="QX62" s="715">
        <v>0</v>
      </c>
      <c r="QY62" s="715">
        <v>0</v>
      </c>
      <c r="QZ62" s="715">
        <v>3</v>
      </c>
      <c r="RA62" s="715">
        <v>13</v>
      </c>
      <c r="RB62" s="715">
        <v>1</v>
      </c>
      <c r="RC62" s="715">
        <v>2</v>
      </c>
      <c r="RD62" s="715">
        <v>24</v>
      </c>
      <c r="RE62" s="715">
        <v>4</v>
      </c>
      <c r="RF62" s="715">
        <v>20</v>
      </c>
      <c r="RG62" s="715">
        <v>13</v>
      </c>
      <c r="RH62" s="715">
        <v>8</v>
      </c>
      <c r="RI62" s="715">
        <v>12</v>
      </c>
      <c r="RJ62" s="715">
        <v>38</v>
      </c>
      <c r="RK62" s="715">
        <v>62</v>
      </c>
      <c r="RL62" s="715">
        <v>72</v>
      </c>
      <c r="RM62" s="714">
        <v>18.055555555555554</v>
      </c>
      <c r="RN62" s="715">
        <v>19</v>
      </c>
      <c r="RO62" s="715">
        <v>26.388888888888889</v>
      </c>
      <c r="RP62" s="715">
        <v>59</v>
      </c>
      <c r="RQ62" s="715">
        <v>0</v>
      </c>
      <c r="RR62" s="715">
        <v>1</v>
      </c>
      <c r="RS62" s="715">
        <v>0</v>
      </c>
      <c r="RT62" s="715">
        <v>1</v>
      </c>
      <c r="RU62" s="715">
        <v>0</v>
      </c>
      <c r="RV62" s="715">
        <v>1</v>
      </c>
      <c r="RW62" s="715">
        <v>4.1666666666666661</v>
      </c>
      <c r="RX62" s="715">
        <v>49</v>
      </c>
      <c r="RY62" s="715">
        <v>18.055555555555554</v>
      </c>
      <c r="RZ62" s="715">
        <v>72</v>
      </c>
      <c r="SA62" s="715">
        <v>1.3888888888888888</v>
      </c>
      <c r="SB62" s="715">
        <v>41</v>
      </c>
      <c r="SC62" s="715">
        <v>2.7777777777777777</v>
      </c>
      <c r="SD62" s="715">
        <v>59</v>
      </c>
      <c r="SE62" s="715">
        <v>33.333333333333329</v>
      </c>
      <c r="SF62" s="715">
        <v>54</v>
      </c>
      <c r="SG62" s="715">
        <v>5.5555555555555554</v>
      </c>
      <c r="SH62" s="715">
        <v>22</v>
      </c>
      <c r="SI62" s="715">
        <v>27.777777777777779</v>
      </c>
      <c r="SJ62" s="715">
        <v>68</v>
      </c>
      <c r="SK62" s="715">
        <v>18.055555555555554</v>
      </c>
      <c r="SL62" s="715">
        <v>70</v>
      </c>
      <c r="SM62" s="715">
        <v>11.111111111111111</v>
      </c>
      <c r="SN62" s="715">
        <v>72</v>
      </c>
      <c r="SO62" s="715">
        <v>16.666666666666664</v>
      </c>
      <c r="SP62" s="715">
        <v>70</v>
      </c>
      <c r="SQ62" s="715">
        <v>52.777777777777779</v>
      </c>
      <c r="SR62" s="715">
        <v>60</v>
      </c>
      <c r="SS62" s="715">
        <v>86.111111111111114</v>
      </c>
      <c r="ST62" s="733">
        <v>64</v>
      </c>
      <c r="SU62" s="4108" t="s">
        <v>8303</v>
      </c>
      <c r="SV62" s="1355" t="s">
        <v>3046</v>
      </c>
      <c r="SW62" s="1355">
        <v>29</v>
      </c>
      <c r="SX62" s="4109">
        <v>40.730337078651687</v>
      </c>
      <c r="SY62" s="1355">
        <v>13</v>
      </c>
      <c r="SZ62" s="2074">
        <v>6</v>
      </c>
      <c r="TA62" s="1995">
        <v>0</v>
      </c>
      <c r="TB62" s="3967">
        <v>0</v>
      </c>
      <c r="TC62" s="1303">
        <v>52</v>
      </c>
      <c r="TD62" s="2074">
        <v>0</v>
      </c>
      <c r="TE62" s="1995">
        <v>0</v>
      </c>
      <c r="TF62" s="3967">
        <v>0</v>
      </c>
      <c r="TG62" s="1303">
        <v>54</v>
      </c>
      <c r="TH62" s="2074">
        <v>0</v>
      </c>
      <c r="TI62" s="1995">
        <v>0</v>
      </c>
      <c r="TJ62" s="3967">
        <v>0</v>
      </c>
      <c r="TK62" s="1303">
        <v>6</v>
      </c>
      <c r="TL62" s="2074">
        <v>0</v>
      </c>
      <c r="TM62" s="1995">
        <v>0</v>
      </c>
      <c r="TN62" s="3967">
        <v>0</v>
      </c>
      <c r="TO62" s="1303">
        <v>11</v>
      </c>
      <c r="TP62" s="2074">
        <v>0</v>
      </c>
      <c r="TQ62" s="1995">
        <v>0</v>
      </c>
      <c r="TR62" s="3967">
        <v>0</v>
      </c>
      <c r="TS62" s="1303">
        <v>5</v>
      </c>
      <c r="TT62" s="2074">
        <v>0</v>
      </c>
      <c r="TU62" s="1995">
        <v>7</v>
      </c>
      <c r="TV62" s="3967">
        <v>9.5108695652173925</v>
      </c>
      <c r="TW62" s="1303">
        <v>1</v>
      </c>
      <c r="TX62" s="2074">
        <v>8</v>
      </c>
      <c r="TY62" s="1995">
        <v>0</v>
      </c>
      <c r="TZ62" s="3967">
        <v>0</v>
      </c>
      <c r="UA62" s="1303">
        <v>53</v>
      </c>
      <c r="UB62" s="2074">
        <v>0</v>
      </c>
      <c r="UC62" s="1995">
        <v>45</v>
      </c>
      <c r="UD62" s="3967">
        <v>61.141304347826086</v>
      </c>
      <c r="UE62" s="1303">
        <v>1</v>
      </c>
      <c r="UF62" s="2074">
        <v>0</v>
      </c>
      <c r="UG62" s="1995">
        <v>7</v>
      </c>
      <c r="UH62" s="3967">
        <v>9.5108695652173925</v>
      </c>
      <c r="UI62" s="1303">
        <v>4</v>
      </c>
      <c r="UJ62" s="2074">
        <v>0</v>
      </c>
      <c r="UK62" s="1995">
        <v>0</v>
      </c>
      <c r="UL62" s="3967">
        <v>0</v>
      </c>
      <c r="UM62" s="1303">
        <v>22</v>
      </c>
      <c r="UN62" s="2074">
        <v>0</v>
      </c>
      <c r="UO62" s="1995">
        <v>0</v>
      </c>
      <c r="UP62" s="3967">
        <v>0</v>
      </c>
      <c r="UQ62" s="1303">
        <v>3</v>
      </c>
      <c r="UR62" s="2074">
        <v>0</v>
      </c>
      <c r="US62" s="1995">
        <v>0</v>
      </c>
      <c r="UT62" s="3967">
        <v>0</v>
      </c>
      <c r="UU62" s="1303">
        <v>12</v>
      </c>
      <c r="UV62" s="2074">
        <v>0</v>
      </c>
      <c r="UW62" s="1995">
        <v>12</v>
      </c>
      <c r="UX62" s="3967">
        <v>16.304347826086957</v>
      </c>
      <c r="UY62" s="1303">
        <v>8</v>
      </c>
      <c r="UZ62" s="2074">
        <v>0</v>
      </c>
      <c r="VA62" s="1995">
        <v>0</v>
      </c>
      <c r="VB62" s="3967">
        <v>0</v>
      </c>
      <c r="VC62" s="1303">
        <v>4</v>
      </c>
      <c r="VD62" s="2073">
        <v>0</v>
      </c>
      <c r="VE62" s="1303">
        <v>12</v>
      </c>
      <c r="VF62" s="1303">
        <v>16.304347826086957</v>
      </c>
      <c r="VG62" s="1303">
        <v>1</v>
      </c>
      <c r="VH62" s="1303">
        <v>0</v>
      </c>
      <c r="VI62" s="1303">
        <v>0</v>
      </c>
      <c r="VJ62" s="1303">
        <v>0</v>
      </c>
      <c r="VK62" s="1303">
        <v>4</v>
      </c>
      <c r="VL62" s="1303">
        <v>0</v>
      </c>
      <c r="VM62" s="1303">
        <v>0</v>
      </c>
      <c r="VN62" s="1303">
        <v>0</v>
      </c>
      <c r="VO62" s="1303">
        <v>9</v>
      </c>
      <c r="VP62" s="1303">
        <v>0</v>
      </c>
      <c r="VQ62" s="1303">
        <v>12</v>
      </c>
      <c r="VR62" s="1303">
        <v>16.304347826086957</v>
      </c>
      <c r="VS62" s="1303">
        <v>4</v>
      </c>
      <c r="VT62" s="1303">
        <v>0</v>
      </c>
      <c r="VU62" s="1303">
        <v>0</v>
      </c>
      <c r="VV62" s="1303">
        <v>0</v>
      </c>
      <c r="VW62" s="1303">
        <v>7</v>
      </c>
      <c r="VX62" s="1303">
        <v>0</v>
      </c>
      <c r="VY62" s="1303">
        <v>0</v>
      </c>
      <c r="VZ62" s="1303">
        <v>0</v>
      </c>
      <c r="WA62" s="1303">
        <v>36</v>
      </c>
      <c r="WB62" s="1303">
        <v>0</v>
      </c>
      <c r="WC62" s="1303">
        <v>0</v>
      </c>
      <c r="WD62" s="1303">
        <v>0</v>
      </c>
      <c r="WE62" s="1303">
        <v>15</v>
      </c>
      <c r="WF62" s="1303">
        <v>0</v>
      </c>
      <c r="WG62" s="1303">
        <v>0</v>
      </c>
      <c r="WH62" s="1303">
        <v>0</v>
      </c>
      <c r="WI62" s="1303">
        <v>6</v>
      </c>
      <c r="WJ62" s="1303">
        <v>0</v>
      </c>
      <c r="WK62" s="1303">
        <v>0</v>
      </c>
      <c r="WL62" s="1303">
        <v>0</v>
      </c>
      <c r="WM62" s="1303">
        <v>19</v>
      </c>
      <c r="WN62" s="1303">
        <v>0</v>
      </c>
      <c r="WO62" s="1303">
        <v>0</v>
      </c>
      <c r="WP62" s="1303">
        <v>0</v>
      </c>
      <c r="WQ62" s="1303">
        <v>16</v>
      </c>
      <c r="WR62" s="1303">
        <v>0</v>
      </c>
      <c r="WS62" s="1303">
        <v>0</v>
      </c>
      <c r="WT62" s="1303">
        <v>0</v>
      </c>
      <c r="WU62" s="1303">
        <v>16</v>
      </c>
      <c r="WV62" s="2150"/>
      <c r="WW62" s="712">
        <v>2.2222222222222223</v>
      </c>
      <c r="WX62" s="712">
        <v>26.315789473684209</v>
      </c>
      <c r="WY62" s="712">
        <v>13.513513513513514</v>
      </c>
      <c r="WZ62" s="712">
        <v>7.5</v>
      </c>
      <c r="XA62" s="712">
        <v>4.3478260869565215</v>
      </c>
      <c r="XB62" s="712">
        <v>5.7692307692307692</v>
      </c>
      <c r="XC62" s="699">
        <v>8.3333333333333321</v>
      </c>
      <c r="XD62" s="699">
        <v>70</v>
      </c>
      <c r="XE62" s="699">
        <v>10.194174757281553</v>
      </c>
      <c r="XF62" s="712">
        <v>7.5829383886255926</v>
      </c>
      <c r="XG62" s="699">
        <v>75</v>
      </c>
      <c r="XH62" s="712">
        <v>35.555555555555557</v>
      </c>
      <c r="XI62" s="712">
        <v>7.8947368421052628</v>
      </c>
      <c r="XJ62" s="712">
        <v>8.1081081081081088</v>
      </c>
      <c r="XK62" s="712">
        <v>2.5</v>
      </c>
      <c r="XL62" s="712" t="s">
        <v>31</v>
      </c>
      <c r="XM62" s="712" t="s">
        <v>31</v>
      </c>
      <c r="XN62" s="699" t="s">
        <v>31</v>
      </c>
      <c r="XO62" s="699" t="s">
        <v>31</v>
      </c>
      <c r="XP62" s="699">
        <v>11.165048543689322</v>
      </c>
      <c r="XQ62" s="712">
        <v>1.8957345971563981</v>
      </c>
      <c r="XR62" s="699">
        <v>71</v>
      </c>
      <c r="XS62" s="712">
        <v>8.3333333333333321</v>
      </c>
      <c r="XT62" s="699">
        <v>73</v>
      </c>
      <c r="XU62" s="699">
        <v>21.359223300970871</v>
      </c>
      <c r="XV62" s="985">
        <v>9.4786729857819907</v>
      </c>
      <c r="XW62" s="699">
        <v>76</v>
      </c>
      <c r="XX62" s="699">
        <v>92.307692307692307</v>
      </c>
      <c r="XY62" s="699">
        <v>88.888888888888886</v>
      </c>
      <c r="XZ62" s="699">
        <v>73</v>
      </c>
      <c r="YA62" s="985">
        <v>77.669902912621353</v>
      </c>
      <c r="YB62" s="985">
        <v>88.625592417061611</v>
      </c>
      <c r="YC62" s="699">
        <v>76</v>
      </c>
      <c r="YD62" s="985" t="s">
        <v>31</v>
      </c>
      <c r="YE62" s="985" t="s">
        <v>31</v>
      </c>
      <c r="YF62" s="699" t="s">
        <v>31</v>
      </c>
      <c r="YG62" s="699">
        <v>0.48543689320388345</v>
      </c>
      <c r="YH62" s="699">
        <v>0.47393364928909953</v>
      </c>
      <c r="YI62" s="699">
        <v>4</v>
      </c>
      <c r="YJ62" s="699">
        <v>1.9230769230769231</v>
      </c>
      <c r="YK62" s="699">
        <v>2.7777777777777777</v>
      </c>
      <c r="YL62" s="699">
        <v>12</v>
      </c>
      <c r="YM62" s="985">
        <v>0.48543689320388345</v>
      </c>
      <c r="YN62" s="985">
        <v>1.4218009478672986</v>
      </c>
      <c r="YO62" s="699">
        <v>28</v>
      </c>
      <c r="YP62" s="985">
        <v>0</v>
      </c>
      <c r="YQ62" s="985">
        <v>0</v>
      </c>
      <c r="YR62" s="699">
        <v>37</v>
      </c>
      <c r="YS62" s="712">
        <v>0</v>
      </c>
      <c r="YT62" s="985">
        <v>0</v>
      </c>
      <c r="YU62" s="699">
        <v>24</v>
      </c>
      <c r="YV62" s="982">
        <v>197</v>
      </c>
      <c r="YW62" s="725">
        <v>35.025380710659896</v>
      </c>
      <c r="YX62" s="699">
        <v>73</v>
      </c>
      <c r="YY62" s="699">
        <v>72</v>
      </c>
      <c r="YZ62" s="725">
        <v>54.166666666666664</v>
      </c>
      <c r="ZA62" s="699">
        <v>71</v>
      </c>
      <c r="ZB62" s="715">
        <v>141</v>
      </c>
      <c r="ZC62" s="725">
        <v>71.63120567375887</v>
      </c>
      <c r="ZD62" s="699">
        <v>70</v>
      </c>
      <c r="ZE62" s="982">
        <v>177</v>
      </c>
      <c r="ZF62" s="715">
        <v>37.853107344632768</v>
      </c>
      <c r="ZG62" s="699">
        <v>41</v>
      </c>
      <c r="ZH62" s="716">
        <v>0</v>
      </c>
      <c r="ZI62" s="712">
        <v>0</v>
      </c>
      <c r="ZJ62" s="699">
        <v>25</v>
      </c>
      <c r="ZK62" s="1363" t="s">
        <v>1627</v>
      </c>
      <c r="ZL62" s="712">
        <v>73.611111111111114</v>
      </c>
      <c r="ZM62" s="712">
        <v>84.431137724550894</v>
      </c>
      <c r="ZN62" s="699">
        <v>48</v>
      </c>
      <c r="ZO62" s="715">
        <v>167</v>
      </c>
      <c r="ZP62" s="709">
        <v>45.901639344262293</v>
      </c>
      <c r="ZQ62" s="703">
        <v>56.666666666666664</v>
      </c>
      <c r="ZR62" s="978">
        <v>69</v>
      </c>
      <c r="ZS62" s="705">
        <v>60</v>
      </c>
      <c r="ZT62" s="709">
        <v>40</v>
      </c>
      <c r="ZU62" s="703">
        <v>72.41379310344827</v>
      </c>
      <c r="ZV62" s="978">
        <v>58</v>
      </c>
      <c r="ZW62" s="4111">
        <v>29</v>
      </c>
      <c r="ZX62" s="709">
        <v>57.142857142857139</v>
      </c>
      <c r="ZY62" s="703">
        <v>56.521739130434781</v>
      </c>
      <c r="ZZ62" s="978">
        <v>51</v>
      </c>
      <c r="AAA62" s="4111">
        <v>23</v>
      </c>
      <c r="AAB62" s="709">
        <v>40</v>
      </c>
      <c r="AAC62" s="703">
        <v>0</v>
      </c>
      <c r="AAD62" s="978">
        <v>77</v>
      </c>
      <c r="AAE62" s="4111">
        <v>8</v>
      </c>
      <c r="AAF62" s="983">
        <v>89.87341772151899</v>
      </c>
      <c r="AAG62" s="715">
        <v>100</v>
      </c>
      <c r="AAH62" s="715">
        <v>1</v>
      </c>
      <c r="AAI62" s="733">
        <v>72</v>
      </c>
      <c r="AAJ62" s="709">
        <v>514.1</v>
      </c>
      <c r="AAK62" s="978">
        <v>7</v>
      </c>
      <c r="AAL62" s="703">
        <v>599.79999999999995</v>
      </c>
      <c r="AAM62" s="978">
        <v>66</v>
      </c>
      <c r="AAN62" s="703">
        <v>0</v>
      </c>
      <c r="AAO62" s="978">
        <f t="shared" si="26"/>
        <v>31</v>
      </c>
      <c r="AAP62" s="703">
        <v>0</v>
      </c>
      <c r="AAQ62" s="979">
        <f t="shared" si="27"/>
        <v>12</v>
      </c>
      <c r="AAR62" s="712">
        <v>0</v>
      </c>
      <c r="AAS62" s="699">
        <v>30</v>
      </c>
      <c r="AAT62" s="712">
        <v>352.55</v>
      </c>
      <c r="AAU62" s="699">
        <v>19</v>
      </c>
      <c r="AAV62" s="712">
        <v>0</v>
      </c>
      <c r="AAW62" s="699">
        <v>24</v>
      </c>
      <c r="AAX62" s="712">
        <v>0</v>
      </c>
      <c r="AAY62" s="699">
        <v>32</v>
      </c>
      <c r="AAZ62" s="699">
        <v>0</v>
      </c>
      <c r="ABA62" s="978">
        <f t="shared" si="28"/>
        <v>62</v>
      </c>
      <c r="ABB62" s="712">
        <v>0</v>
      </c>
      <c r="ABC62" s="978">
        <f t="shared" si="28"/>
        <v>63</v>
      </c>
      <c r="ABD62" s="712">
        <v>0</v>
      </c>
      <c r="ABE62" s="978">
        <f t="shared" si="28"/>
        <v>46</v>
      </c>
      <c r="ABF62" s="712">
        <v>0</v>
      </c>
      <c r="ABG62" s="978">
        <f t="shared" si="28"/>
        <v>47</v>
      </c>
      <c r="ABH62" s="712">
        <v>0</v>
      </c>
      <c r="ABI62" s="978">
        <f t="shared" si="29"/>
        <v>2</v>
      </c>
      <c r="ABJ62" s="712">
        <v>0</v>
      </c>
      <c r="ABK62" s="978">
        <f t="shared" si="29"/>
        <v>1</v>
      </c>
      <c r="ABL62" s="712">
        <v>0</v>
      </c>
      <c r="ABM62" s="978">
        <f t="shared" si="29"/>
        <v>38</v>
      </c>
      <c r="ABN62" s="712">
        <f t="shared" si="30"/>
        <v>0</v>
      </c>
      <c r="ABO62" s="2732">
        <f t="shared" si="31"/>
        <v>39</v>
      </c>
      <c r="ABP62" s="716">
        <v>0</v>
      </c>
      <c r="ABQ62" s="712" t="s">
        <v>1625</v>
      </c>
      <c r="ABR62" s="712">
        <v>0</v>
      </c>
      <c r="ABS62" s="712" t="s">
        <v>1625</v>
      </c>
      <c r="ABT62" s="712">
        <v>0</v>
      </c>
      <c r="ABU62" s="712" t="s">
        <v>1625</v>
      </c>
      <c r="ABV62" s="712">
        <v>0</v>
      </c>
      <c r="ABW62" s="712" t="s">
        <v>1625</v>
      </c>
      <c r="ABX62" s="712">
        <v>0</v>
      </c>
      <c r="ABY62" s="712" t="s">
        <v>1625</v>
      </c>
      <c r="ABZ62" s="712">
        <v>0</v>
      </c>
      <c r="ACA62" s="699">
        <v>74</v>
      </c>
      <c r="ACB62" s="712">
        <v>5</v>
      </c>
      <c r="ACC62" s="712" t="s">
        <v>1632</v>
      </c>
      <c r="ACD62" s="712">
        <v>5</v>
      </c>
      <c r="ACE62" s="712" t="s">
        <v>1632</v>
      </c>
      <c r="ACF62" s="712">
        <v>5</v>
      </c>
      <c r="ACG62" s="712" t="s">
        <v>1632</v>
      </c>
      <c r="ACH62" s="712">
        <v>5</v>
      </c>
      <c r="ACI62" s="712" t="s">
        <v>1632</v>
      </c>
      <c r="ACJ62" s="712">
        <v>20</v>
      </c>
      <c r="ACK62" s="699">
        <v>1</v>
      </c>
      <c r="ACL62" s="712">
        <v>5</v>
      </c>
      <c r="ACM62" s="712" t="s">
        <v>1632</v>
      </c>
      <c r="ACN62" s="712">
        <v>5</v>
      </c>
      <c r="ACO62" s="712" t="s">
        <v>1632</v>
      </c>
      <c r="ACP62" s="712">
        <v>5</v>
      </c>
      <c r="ACQ62" s="712" t="s">
        <v>1632</v>
      </c>
      <c r="ACR62" s="712">
        <v>15</v>
      </c>
      <c r="ACS62" s="699">
        <v>1</v>
      </c>
      <c r="ACT62" s="699">
        <v>0</v>
      </c>
      <c r="ACU62" s="699" t="s">
        <v>1625</v>
      </c>
      <c r="ACV62" s="699">
        <v>0</v>
      </c>
      <c r="ACW62" s="699" t="s">
        <v>1625</v>
      </c>
      <c r="ACX62" s="699">
        <v>0</v>
      </c>
      <c r="ACY62" s="699" t="s">
        <v>1625</v>
      </c>
      <c r="ACZ62" s="699">
        <v>0</v>
      </c>
      <c r="ADA62" s="699" t="s">
        <v>1625</v>
      </c>
      <c r="ADB62" s="699">
        <v>0</v>
      </c>
      <c r="ADC62" s="699">
        <v>60</v>
      </c>
      <c r="ADD62" s="989">
        <v>0</v>
      </c>
      <c r="ADE62" s="989">
        <v>0</v>
      </c>
      <c r="ADF62" s="989">
        <v>0</v>
      </c>
      <c r="ADG62" s="989">
        <v>0</v>
      </c>
      <c r="ADH62" s="989">
        <v>0</v>
      </c>
      <c r="ADI62" s="699">
        <v>69</v>
      </c>
      <c r="ADJ62" s="712">
        <v>5</v>
      </c>
      <c r="ADK62" s="712" t="s">
        <v>1632</v>
      </c>
      <c r="ADL62" s="712">
        <v>5</v>
      </c>
      <c r="ADM62" s="712" t="s">
        <v>1632</v>
      </c>
      <c r="ADN62" s="712">
        <v>0</v>
      </c>
      <c r="ADO62" s="712" t="s">
        <v>1625</v>
      </c>
      <c r="ADP62" s="712">
        <v>5</v>
      </c>
      <c r="ADQ62" s="712" t="s">
        <v>1632</v>
      </c>
      <c r="ADR62" s="712">
        <v>15</v>
      </c>
      <c r="ADS62" s="699">
        <v>44</v>
      </c>
      <c r="ADT62" s="712">
        <v>0</v>
      </c>
      <c r="ADU62" s="712">
        <v>0</v>
      </c>
      <c r="ADV62" s="712">
        <v>0</v>
      </c>
      <c r="ADW62" s="712">
        <v>0</v>
      </c>
      <c r="ADX62" s="712">
        <v>0</v>
      </c>
      <c r="ADY62" s="699">
        <v>72</v>
      </c>
      <c r="ADZ62" s="714">
        <v>0</v>
      </c>
      <c r="AEA62" s="712">
        <v>0</v>
      </c>
      <c r="AEB62" s="699">
        <v>23</v>
      </c>
      <c r="AEC62" s="715">
        <v>0</v>
      </c>
      <c r="AED62" s="712">
        <v>0</v>
      </c>
      <c r="AEE62" s="699">
        <v>54</v>
      </c>
      <c r="AEF62" s="715">
        <v>0</v>
      </c>
      <c r="AEG62" s="712">
        <v>0</v>
      </c>
      <c r="AEH62" s="699">
        <v>43</v>
      </c>
      <c r="AEI62" s="1303">
        <v>0</v>
      </c>
      <c r="AEJ62" s="712">
        <v>0</v>
      </c>
      <c r="AEK62" s="699">
        <f t="shared" si="32"/>
        <v>65</v>
      </c>
      <c r="AEL62" s="715">
        <v>0</v>
      </c>
      <c r="AEM62" s="712">
        <v>0</v>
      </c>
      <c r="AEN62" s="699">
        <v>42</v>
      </c>
      <c r="AEO62" s="699">
        <v>1</v>
      </c>
      <c r="AEP62" s="712">
        <v>85.7</v>
      </c>
      <c r="AEQ62" s="699">
        <v>7</v>
      </c>
      <c r="AER62" s="699">
        <v>1</v>
      </c>
      <c r="AES62" s="712">
        <v>85.7</v>
      </c>
      <c r="AET62" s="699">
        <v>9</v>
      </c>
      <c r="AEU62" s="699">
        <v>0</v>
      </c>
      <c r="AEV62" s="1099">
        <v>0</v>
      </c>
      <c r="AEW62" s="699">
        <v>43</v>
      </c>
      <c r="AEX62" s="989">
        <v>0</v>
      </c>
      <c r="AEY62" s="989">
        <v>73</v>
      </c>
      <c r="AEZ62" s="989">
        <v>0.104</v>
      </c>
      <c r="AFA62" s="989">
        <v>10</v>
      </c>
      <c r="AFB62" s="989">
        <v>0</v>
      </c>
      <c r="AFC62" s="989">
        <v>51</v>
      </c>
      <c r="AFD62" s="989">
        <v>0</v>
      </c>
      <c r="AFE62" s="989">
        <v>49</v>
      </c>
      <c r="AFF62" s="989">
        <v>0</v>
      </c>
      <c r="AFG62" s="989">
        <v>44</v>
      </c>
      <c r="AFH62" s="989">
        <v>0</v>
      </c>
      <c r="AFI62" s="989">
        <v>44</v>
      </c>
      <c r="AFJ62" s="989">
        <v>0</v>
      </c>
      <c r="AFK62" s="989">
        <v>7</v>
      </c>
      <c r="AFL62" s="989">
        <v>0</v>
      </c>
      <c r="AFM62" s="989">
        <v>7</v>
      </c>
      <c r="AFN62" s="989">
        <v>0</v>
      </c>
      <c r="AFO62" s="989">
        <v>0</v>
      </c>
      <c r="AFP62" s="989">
        <v>74</v>
      </c>
      <c r="AFQ62" s="989">
        <v>0</v>
      </c>
      <c r="AFR62" s="989">
        <v>0</v>
      </c>
      <c r="AFS62" s="989">
        <v>72</v>
      </c>
      <c r="AFT62" s="989">
        <v>0</v>
      </c>
      <c r="AFU62" s="989">
        <v>0</v>
      </c>
      <c r="AFV62" s="989">
        <v>65</v>
      </c>
      <c r="AFW62" s="989">
        <v>4</v>
      </c>
      <c r="AFX62" s="989">
        <v>321.02728731942216</v>
      </c>
      <c r="AFY62" s="989">
        <v>2</v>
      </c>
      <c r="AFZ62" s="989">
        <v>4</v>
      </c>
      <c r="AGA62" s="989">
        <v>321.02728731942216</v>
      </c>
      <c r="AGB62" s="989">
        <v>51</v>
      </c>
      <c r="AGC62" s="989">
        <v>3</v>
      </c>
      <c r="AGD62" s="989">
        <v>240.77046548956659</v>
      </c>
      <c r="AGE62" s="989">
        <v>16</v>
      </c>
      <c r="AGF62" s="989">
        <v>0</v>
      </c>
      <c r="AGG62" s="989">
        <v>0</v>
      </c>
      <c r="AGH62" s="989">
        <v>51</v>
      </c>
      <c r="AGI62" s="989">
        <v>0</v>
      </c>
      <c r="AGJ62" s="989">
        <v>0</v>
      </c>
      <c r="AGK62" s="989">
        <v>10</v>
      </c>
      <c r="AGL62" s="989">
        <v>0</v>
      </c>
      <c r="AGM62" s="989">
        <v>0</v>
      </c>
      <c r="AGN62" s="989">
        <v>2</v>
      </c>
      <c r="AGO62" s="989">
        <v>0</v>
      </c>
      <c r="AGP62" s="989">
        <v>0</v>
      </c>
      <c r="AGQ62" s="989">
        <v>51</v>
      </c>
      <c r="AGR62" s="989">
        <v>0</v>
      </c>
      <c r="AGS62" s="989">
        <v>0</v>
      </c>
      <c r="AGT62" s="989">
        <v>19</v>
      </c>
      <c r="AGU62" s="989">
        <v>0</v>
      </c>
      <c r="AGV62" s="989">
        <v>0</v>
      </c>
      <c r="AGW62" s="989">
        <v>31</v>
      </c>
      <c r="AGX62" s="989">
        <v>0</v>
      </c>
      <c r="AGY62" s="989">
        <v>0</v>
      </c>
      <c r="AGZ62" s="989">
        <v>25</v>
      </c>
      <c r="AHA62" s="989">
        <v>0</v>
      </c>
      <c r="AHB62" s="989">
        <v>0</v>
      </c>
      <c r="AHC62" s="989">
        <v>12</v>
      </c>
      <c r="AHD62" s="989">
        <v>0</v>
      </c>
      <c r="AHE62" s="989">
        <v>0</v>
      </c>
      <c r="AHF62" s="989">
        <v>41</v>
      </c>
      <c r="AHG62" s="712">
        <v>11</v>
      </c>
      <c r="AHH62" s="712">
        <v>802.92</v>
      </c>
      <c r="AHI62" s="699">
        <v>4</v>
      </c>
      <c r="AHJ62" s="712">
        <v>0</v>
      </c>
      <c r="AHK62" s="712">
        <v>0</v>
      </c>
      <c r="AHL62" s="712">
        <v>72</v>
      </c>
      <c r="AHM62" s="712">
        <v>0</v>
      </c>
      <c r="AHN62" s="712">
        <v>0</v>
      </c>
      <c r="AHO62" s="699">
        <v>43</v>
      </c>
      <c r="AHP62" s="712">
        <v>0</v>
      </c>
      <c r="AHQ62" s="712">
        <v>0</v>
      </c>
      <c r="AHR62" s="712">
        <v>23</v>
      </c>
      <c r="AHS62" s="712">
        <v>0</v>
      </c>
      <c r="AHT62" s="712">
        <v>0</v>
      </c>
      <c r="AHU62" s="699">
        <v>28</v>
      </c>
      <c r="AHV62" s="712">
        <v>3</v>
      </c>
      <c r="AHW62" s="712">
        <v>218.98</v>
      </c>
      <c r="AHX62" s="699">
        <v>12</v>
      </c>
      <c r="AHY62" s="712">
        <v>18</v>
      </c>
      <c r="AHZ62" s="712">
        <v>1313.87</v>
      </c>
      <c r="AIA62" s="699">
        <v>3</v>
      </c>
      <c r="AIC62" s="714"/>
      <c r="AID62" s="725"/>
      <c r="AIE62" s="715"/>
      <c r="AIF62" s="714"/>
      <c r="AIG62" s="725"/>
      <c r="AIH62" s="715"/>
      <c r="AII62" s="715"/>
      <c r="AIJ62" s="712"/>
      <c r="AIK62" s="715"/>
      <c r="AIL62" s="1169">
        <v>173</v>
      </c>
      <c r="AIM62" s="1174">
        <v>52.601156069364158</v>
      </c>
      <c r="AIN62" s="1168">
        <f t="shared" si="33"/>
        <v>58</v>
      </c>
      <c r="AIO62" s="715">
        <v>72</v>
      </c>
      <c r="AIP62" s="725">
        <v>25</v>
      </c>
      <c r="AIQ62" s="715">
        <f t="shared" si="34"/>
        <v>43</v>
      </c>
      <c r="AIR62" s="1169">
        <v>158</v>
      </c>
      <c r="AIS62" s="1174">
        <v>32.911392405063289</v>
      </c>
      <c r="AIT62" s="1168">
        <f t="shared" si="35"/>
        <v>63</v>
      </c>
      <c r="AIU62" s="715">
        <v>72</v>
      </c>
      <c r="AIV62" s="725">
        <v>5.5555555555555554</v>
      </c>
      <c r="AIW62" s="715">
        <f t="shared" si="36"/>
        <v>74</v>
      </c>
      <c r="AIX62" s="1169">
        <v>187</v>
      </c>
      <c r="AIY62" s="1174">
        <v>3.2085561497326207</v>
      </c>
      <c r="AIZ62" s="1168">
        <f t="shared" si="37"/>
        <v>12</v>
      </c>
      <c r="AJA62" s="715">
        <v>62</v>
      </c>
      <c r="AJB62" s="725">
        <v>14.516129032258066</v>
      </c>
      <c r="AJC62" s="715">
        <f t="shared" si="38"/>
        <v>64</v>
      </c>
      <c r="AJD62" s="714">
        <v>177</v>
      </c>
      <c r="AJE62" s="725">
        <v>7.3446327683615822</v>
      </c>
      <c r="AJF62" s="715">
        <v>12</v>
      </c>
      <c r="AJG62" s="699">
        <v>57</v>
      </c>
      <c r="AJH62" s="1099">
        <v>5.2631578947368416</v>
      </c>
      <c r="AJI62" s="733">
        <v>5</v>
      </c>
      <c r="AJJ62" s="714">
        <v>177</v>
      </c>
      <c r="AJK62" s="712">
        <v>15.254237288135593</v>
      </c>
      <c r="AJL62" s="715">
        <v>3</v>
      </c>
      <c r="AJM62" s="699">
        <v>57</v>
      </c>
      <c r="AJN62" s="712">
        <v>22.807017543859647</v>
      </c>
      <c r="AJO62" s="715">
        <v>22</v>
      </c>
      <c r="AJP62" s="714">
        <v>179</v>
      </c>
      <c r="AJQ62" s="712">
        <v>19.553072625698324</v>
      </c>
      <c r="AJR62" s="715">
        <v>13</v>
      </c>
      <c r="AJS62" s="699">
        <v>79</v>
      </c>
      <c r="AJT62" s="712">
        <v>25.316455696202532</v>
      </c>
      <c r="AJU62" s="715">
        <f t="shared" si="39"/>
        <v>45</v>
      </c>
      <c r="AJV62" s="1178">
        <v>0</v>
      </c>
      <c r="AJW62" s="1099">
        <v>0</v>
      </c>
      <c r="AJX62" s="1099">
        <v>0</v>
      </c>
      <c r="AJY62" s="1099">
        <v>16.666666666666664</v>
      </c>
      <c r="AJZ62" s="1099">
        <v>33.333333333333329</v>
      </c>
      <c r="AKA62" s="1099">
        <v>16.666666666666664</v>
      </c>
      <c r="AKB62" s="1099">
        <v>16.666666666666664</v>
      </c>
      <c r="AKC62" s="1099">
        <v>0</v>
      </c>
      <c r="AKD62" s="1099">
        <v>50</v>
      </c>
      <c r="AKE62" s="1099">
        <v>0</v>
      </c>
      <c r="AKF62" s="1099">
        <v>0</v>
      </c>
      <c r="AKG62" s="1188">
        <v>6</v>
      </c>
      <c r="AKH62" s="985">
        <v>11.111111111111111</v>
      </c>
      <c r="AKI62" s="985">
        <v>11.111111111111111</v>
      </c>
      <c r="AKJ62" s="985">
        <v>11.111111111111111</v>
      </c>
      <c r="AKK62" s="985">
        <v>33.333333333333329</v>
      </c>
      <c r="AKL62" s="985">
        <v>22.222222222222221</v>
      </c>
      <c r="AKM62" s="985">
        <v>11.111111111111111</v>
      </c>
      <c r="AKN62" s="985">
        <v>0</v>
      </c>
      <c r="AKO62" s="985">
        <v>22.222222222222221</v>
      </c>
      <c r="AKP62" s="985">
        <v>22.222222222222221</v>
      </c>
      <c r="AKQ62" s="985">
        <v>11.111111111111111</v>
      </c>
      <c r="AKR62" s="985">
        <v>22.222222222222221</v>
      </c>
      <c r="AKS62" s="699">
        <v>9</v>
      </c>
      <c r="AKT62" s="714" t="s">
        <v>1634</v>
      </c>
      <c r="AKU62" s="715" t="s">
        <v>1634</v>
      </c>
      <c r="AKV62" s="715" t="s">
        <v>1634</v>
      </c>
      <c r="AKW62" s="715" t="s">
        <v>1651</v>
      </c>
      <c r="AKX62" s="715" t="s">
        <v>1651</v>
      </c>
      <c r="AKY62" s="715" t="s">
        <v>1651</v>
      </c>
      <c r="AKZ62" s="715" t="s">
        <v>1634</v>
      </c>
      <c r="ALA62" s="715">
        <v>1</v>
      </c>
      <c r="ALB62" s="715">
        <v>1</v>
      </c>
      <c r="ALC62" s="715">
        <v>1</v>
      </c>
      <c r="ALD62" s="715">
        <v>0</v>
      </c>
      <c r="ALE62" s="715">
        <v>0</v>
      </c>
      <c r="ALF62" s="715">
        <v>0</v>
      </c>
      <c r="ALG62" s="715">
        <v>1</v>
      </c>
      <c r="ALH62" s="715">
        <f t="shared" si="40"/>
        <v>4</v>
      </c>
      <c r="ALI62" s="715">
        <f t="shared" si="41"/>
        <v>43</v>
      </c>
      <c r="ALJ62" s="716" t="s">
        <v>31</v>
      </c>
      <c r="ALK62" s="712" t="s">
        <v>31</v>
      </c>
      <c r="ALL62" s="712" t="s">
        <v>31</v>
      </c>
      <c r="ALM62" s="712" t="s">
        <v>31</v>
      </c>
      <c r="ALN62" s="712" t="s">
        <v>31</v>
      </c>
      <c r="ALO62" s="712" t="s">
        <v>31</v>
      </c>
      <c r="ALP62" s="712" t="s">
        <v>31</v>
      </c>
      <c r="ALQ62" s="714">
        <v>1</v>
      </c>
      <c r="ALR62" s="715">
        <v>1</v>
      </c>
      <c r="ALS62" s="715">
        <v>1</v>
      </c>
      <c r="ALT62" s="715">
        <v>0</v>
      </c>
      <c r="ALU62" s="715">
        <v>0</v>
      </c>
      <c r="ALV62" s="715">
        <v>0</v>
      </c>
      <c r="ALW62" s="733">
        <v>1</v>
      </c>
      <c r="ALX62" s="981">
        <v>1.4044943820224718</v>
      </c>
      <c r="ALY62" s="715">
        <v>17</v>
      </c>
      <c r="ALZ62" s="731">
        <v>1.4044943820224718</v>
      </c>
      <c r="AMA62" s="715">
        <v>13</v>
      </c>
      <c r="AMB62" s="731">
        <v>1.4044943820224718</v>
      </c>
      <c r="AMC62" s="715">
        <v>11</v>
      </c>
      <c r="AMD62" s="731">
        <v>0</v>
      </c>
      <c r="AME62" s="715">
        <v>61</v>
      </c>
      <c r="AMF62" s="715">
        <v>0</v>
      </c>
      <c r="AMG62" s="715">
        <v>63</v>
      </c>
      <c r="AMH62" s="731">
        <v>0</v>
      </c>
      <c r="AMI62" s="715">
        <v>67</v>
      </c>
      <c r="AMJ62" s="731">
        <v>1.4044943820224718</v>
      </c>
      <c r="AMK62" s="715">
        <v>16</v>
      </c>
      <c r="AML62" s="982">
        <v>1</v>
      </c>
      <c r="AMM62" s="699">
        <v>0</v>
      </c>
      <c r="AMN62" s="699">
        <v>0</v>
      </c>
      <c r="AMO62" s="716">
        <v>1.4044943820224718</v>
      </c>
      <c r="AMP62" s="715">
        <v>9</v>
      </c>
      <c r="AMQ62" s="712">
        <v>0</v>
      </c>
      <c r="AMR62" s="715">
        <v>27</v>
      </c>
      <c r="AMS62" s="712">
        <v>0</v>
      </c>
      <c r="AMT62" s="733">
        <v>27</v>
      </c>
      <c r="AMU62" s="982">
        <v>0</v>
      </c>
      <c r="AMV62" s="731">
        <v>0</v>
      </c>
      <c r="AMW62" s="715">
        <v>32</v>
      </c>
      <c r="AMX62" s="716" t="s">
        <v>1687</v>
      </c>
      <c r="AMY62" s="712" t="s">
        <v>1687</v>
      </c>
      <c r="AMZ62" s="715">
        <v>1</v>
      </c>
      <c r="ANA62" s="715">
        <v>1</v>
      </c>
      <c r="ANB62" s="715">
        <v>2</v>
      </c>
      <c r="ANC62" s="715">
        <v>55</v>
      </c>
      <c r="AND62" s="1201" t="s">
        <v>1632</v>
      </c>
      <c r="ANE62" s="1202" t="s">
        <v>1632</v>
      </c>
      <c r="ANF62" s="1202" t="s">
        <v>1632</v>
      </c>
      <c r="ANG62" s="1202" t="s">
        <v>1632</v>
      </c>
      <c r="ANH62" s="725">
        <v>5</v>
      </c>
      <c r="ANI62" s="725">
        <v>5</v>
      </c>
      <c r="ANJ62" s="725">
        <v>5</v>
      </c>
      <c r="ANK62" s="725">
        <v>5</v>
      </c>
      <c r="ANL62" s="1303">
        <f t="shared" si="42"/>
        <v>20</v>
      </c>
      <c r="ANM62" s="1303">
        <f t="shared" si="43"/>
        <v>1</v>
      </c>
      <c r="ANN62" s="983" t="s">
        <v>1632</v>
      </c>
      <c r="ANO62" s="725" t="s">
        <v>1632</v>
      </c>
      <c r="ANP62" s="725" t="s">
        <v>1632</v>
      </c>
      <c r="ANQ62" s="725" t="s">
        <v>1625</v>
      </c>
      <c r="ANR62" s="725">
        <v>5</v>
      </c>
      <c r="ANS62" s="725">
        <v>5</v>
      </c>
      <c r="ANT62" s="725">
        <v>5</v>
      </c>
      <c r="ANU62" s="725">
        <v>0</v>
      </c>
      <c r="ANV62" s="715">
        <f t="shared" si="44"/>
        <v>15</v>
      </c>
      <c r="ANW62" s="715">
        <f t="shared" si="45"/>
        <v>46</v>
      </c>
      <c r="ANX62" s="982">
        <v>0</v>
      </c>
      <c r="ANY62" s="715">
        <v>204</v>
      </c>
      <c r="ANZ62" s="1089">
        <v>17.480999999999998</v>
      </c>
      <c r="AOA62" s="715">
        <v>18</v>
      </c>
      <c r="AOB62" s="1089">
        <v>3.5</v>
      </c>
      <c r="AOC62" s="1188">
        <f t="shared" si="46"/>
        <v>28</v>
      </c>
      <c r="AOD62" s="1089">
        <v>94.259</v>
      </c>
      <c r="AOE62" s="1188">
        <f t="shared" si="47"/>
        <v>7</v>
      </c>
      <c r="AOF62" s="699">
        <v>0</v>
      </c>
      <c r="AOG62" s="985">
        <v>0</v>
      </c>
      <c r="AOH62" s="1188">
        <v>45</v>
      </c>
      <c r="AOI62" s="699">
        <v>1</v>
      </c>
      <c r="AOJ62" s="985">
        <v>1.4044943820224718</v>
      </c>
      <c r="AOK62" s="1188">
        <v>8</v>
      </c>
      <c r="AOL62" s="699">
        <v>0</v>
      </c>
      <c r="AOM62" s="985">
        <v>0</v>
      </c>
      <c r="AON62" s="1188">
        <v>71</v>
      </c>
      <c r="AOO62" s="699">
        <v>1</v>
      </c>
      <c r="AOP62" s="985">
        <v>1.4044943820224718</v>
      </c>
      <c r="AOQ62" s="1188">
        <v>7</v>
      </c>
      <c r="AOR62" s="983" t="s">
        <v>1625</v>
      </c>
      <c r="AOS62" s="725" t="s">
        <v>1625</v>
      </c>
      <c r="AOT62" s="725" t="s">
        <v>1625</v>
      </c>
      <c r="AOU62" s="725" t="s">
        <v>1625</v>
      </c>
      <c r="AOV62" s="725">
        <v>0</v>
      </c>
      <c r="AOW62" s="725">
        <v>0</v>
      </c>
      <c r="AOX62" s="725">
        <v>0</v>
      </c>
      <c r="AOY62" s="725">
        <v>0</v>
      </c>
      <c r="AOZ62" s="715">
        <f t="shared" si="48"/>
        <v>0</v>
      </c>
      <c r="APA62" s="715">
        <f t="shared" si="49"/>
        <v>25</v>
      </c>
      <c r="APB62" s="1993" t="s">
        <v>1632</v>
      </c>
      <c r="APC62" s="1994" t="s">
        <v>1625</v>
      </c>
      <c r="APD62" s="1994" t="s">
        <v>1625</v>
      </c>
      <c r="APE62" s="1994" t="s">
        <v>1632</v>
      </c>
      <c r="APF62" s="1995">
        <v>5</v>
      </c>
      <c r="APG62" s="1995">
        <v>0</v>
      </c>
      <c r="APH62" s="1995">
        <v>0</v>
      </c>
      <c r="API62" s="1995">
        <v>5</v>
      </c>
      <c r="APJ62" s="715">
        <f t="shared" si="50"/>
        <v>10</v>
      </c>
      <c r="APK62" s="715">
        <f t="shared" si="51"/>
        <v>43</v>
      </c>
      <c r="APL62" s="715">
        <v>1</v>
      </c>
      <c r="APM62" s="725">
        <v>13.586956521739131</v>
      </c>
      <c r="APN62" s="715">
        <v>1</v>
      </c>
      <c r="APO62" s="715">
        <v>1</v>
      </c>
      <c r="APP62" s="725">
        <v>13.586956521739131</v>
      </c>
      <c r="APQ62" s="715">
        <v>5</v>
      </c>
      <c r="APR62" s="1169">
        <v>0</v>
      </c>
      <c r="APS62" s="1168">
        <v>0</v>
      </c>
      <c r="APT62" s="1168">
        <v>0</v>
      </c>
      <c r="APU62" s="989">
        <v>0</v>
      </c>
      <c r="APV62" s="989">
        <v>0</v>
      </c>
      <c r="APW62" s="989">
        <v>0</v>
      </c>
      <c r="APX62" s="989">
        <v>38</v>
      </c>
      <c r="APY62" s="989">
        <v>2</v>
      </c>
      <c r="APZ62" s="989">
        <v>375.875</v>
      </c>
      <c r="AQA62" s="989">
        <v>3007</v>
      </c>
      <c r="AQB62" s="989">
        <v>187.9375</v>
      </c>
      <c r="AQC62" s="989">
        <v>1503.5</v>
      </c>
      <c r="AQD62" s="1099">
        <v>408.55978260869563</v>
      </c>
      <c r="AQE62" s="989">
        <v>1</v>
      </c>
      <c r="AQF62" s="989">
        <v>2</v>
      </c>
      <c r="AQG62" s="989">
        <v>375.875</v>
      </c>
      <c r="AQH62" s="989">
        <v>3007</v>
      </c>
      <c r="AQI62" s="989">
        <v>187.9375</v>
      </c>
      <c r="AQJ62" s="989">
        <v>1503.5</v>
      </c>
      <c r="AQK62" s="989">
        <v>408.55978260869563</v>
      </c>
      <c r="AQL62" s="729">
        <v>3</v>
      </c>
      <c r="AQM62" s="987"/>
      <c r="AQQ62" s="715">
        <v>133</v>
      </c>
      <c r="AQR62" s="715">
        <v>106</v>
      </c>
      <c r="AQS62" s="989">
        <v>2</v>
      </c>
      <c r="AQT62" s="1099">
        <v>1.8867924528301887</v>
      </c>
      <c r="AQU62" s="989">
        <f t="shared" si="52"/>
        <v>2</v>
      </c>
      <c r="AQV62" s="989">
        <v>1</v>
      </c>
      <c r="AQW62" s="989">
        <v>50</v>
      </c>
      <c r="AQX62" s="1099">
        <v>3</v>
      </c>
      <c r="AQY62" s="989">
        <f t="shared" si="53"/>
        <v>61</v>
      </c>
      <c r="AQZ62" s="989">
        <v>4</v>
      </c>
      <c r="ARA62" s="989">
        <v>6</v>
      </c>
      <c r="ARB62" s="989">
        <v>66.666666666666657</v>
      </c>
      <c r="ARC62" s="989">
        <f t="shared" si="54"/>
        <v>3</v>
      </c>
      <c r="ARD62" s="1668">
        <v>2.0566037735849059</v>
      </c>
      <c r="ARE62" s="1667">
        <f t="shared" si="55"/>
        <v>76</v>
      </c>
      <c r="ARF62" s="1168">
        <v>28</v>
      </c>
      <c r="ARG62" s="1099">
        <v>25</v>
      </c>
      <c r="ARH62" s="989">
        <f t="shared" si="56"/>
        <v>67</v>
      </c>
      <c r="ARI62" s="715">
        <v>17</v>
      </c>
      <c r="ARJ62" s="985">
        <v>29.411764705882355</v>
      </c>
      <c r="ARK62" s="699">
        <f t="shared" si="57"/>
        <v>70</v>
      </c>
      <c r="ARL62" s="989">
        <v>121</v>
      </c>
      <c r="ARM62" s="715">
        <v>18</v>
      </c>
      <c r="ARN62" s="985">
        <v>14.87603305785124</v>
      </c>
      <c r="ARO62" s="699">
        <f t="shared" si="58"/>
        <v>17</v>
      </c>
      <c r="ARP62" s="707">
        <v>18</v>
      </c>
      <c r="ARQ62" s="990">
        <v>0</v>
      </c>
      <c r="ARR62" s="719">
        <v>0</v>
      </c>
      <c r="ARS62" s="979">
        <f t="shared" si="59"/>
        <v>34</v>
      </c>
      <c r="ART62" s="715">
        <v>0</v>
      </c>
      <c r="ARU62" s="699">
        <f t="shared" si="59"/>
        <v>74</v>
      </c>
      <c r="ARV62" s="715" t="s">
        <v>31</v>
      </c>
      <c r="ARW62" s="715" t="s">
        <v>31</v>
      </c>
      <c r="ARX62" s="985" t="s">
        <v>31</v>
      </c>
      <c r="ARY62" s="699" t="str">
        <f t="shared" si="60"/>
        <v>-</v>
      </c>
      <c r="ARZ62" s="715" t="s">
        <v>31</v>
      </c>
      <c r="ASA62" s="715" t="s">
        <v>31</v>
      </c>
      <c r="ASB62" s="712" t="s">
        <v>31</v>
      </c>
      <c r="ASC62" s="699" t="str">
        <f t="shared" si="61"/>
        <v>-</v>
      </c>
      <c r="ASD62" s="712">
        <v>38.888888888888893</v>
      </c>
      <c r="ASE62" s="712">
        <v>19.444444444444446</v>
      </c>
      <c r="ASF62" s="712">
        <v>30.555555555555557</v>
      </c>
      <c r="ASG62" s="712">
        <v>2.7777777777777777</v>
      </c>
      <c r="ASH62" s="712">
        <v>2.7777777777777777</v>
      </c>
      <c r="ASI62" s="712">
        <v>5.5555555555555554</v>
      </c>
      <c r="ASJ62" s="712">
        <v>0</v>
      </c>
      <c r="ASK62" s="712">
        <v>0</v>
      </c>
      <c r="ASL62" s="712">
        <v>0</v>
      </c>
      <c r="ASM62" s="715">
        <v>14</v>
      </c>
      <c r="ASN62" s="715">
        <v>7</v>
      </c>
      <c r="ASO62" s="715">
        <v>11</v>
      </c>
      <c r="ASP62" s="715">
        <v>1</v>
      </c>
      <c r="ASQ62" s="715">
        <v>1</v>
      </c>
      <c r="ASR62" s="715">
        <v>2</v>
      </c>
      <c r="ASS62" s="715">
        <v>0</v>
      </c>
      <c r="AST62" s="715">
        <v>0</v>
      </c>
      <c r="ASU62" s="715">
        <v>0</v>
      </c>
      <c r="ASV62" s="715">
        <v>36</v>
      </c>
      <c r="ASW62" s="712" t="s">
        <v>31</v>
      </c>
      <c r="ASX62" s="712" t="s">
        <v>31</v>
      </c>
      <c r="ASY62" s="712" t="s">
        <v>31</v>
      </c>
      <c r="ASZ62" s="712" t="s">
        <v>31</v>
      </c>
      <c r="ATA62" s="712" t="s">
        <v>31</v>
      </c>
      <c r="ATB62" s="712" t="s">
        <v>31</v>
      </c>
      <c r="ATC62" s="712" t="s">
        <v>31</v>
      </c>
      <c r="ATD62" s="712" t="s">
        <v>31</v>
      </c>
      <c r="ATE62" s="712" t="s">
        <v>31</v>
      </c>
      <c r="ATF62" s="715">
        <v>0</v>
      </c>
      <c r="ATG62" s="715">
        <v>0</v>
      </c>
      <c r="ATH62" s="715">
        <v>0</v>
      </c>
      <c r="ATI62" s="715">
        <v>0</v>
      </c>
      <c r="ATJ62" s="715">
        <v>0</v>
      </c>
      <c r="ATK62" s="715">
        <v>0</v>
      </c>
      <c r="ATL62" s="715">
        <v>0</v>
      </c>
      <c r="ATM62" s="715">
        <v>0</v>
      </c>
      <c r="ATN62" s="715">
        <v>0</v>
      </c>
      <c r="ATO62" s="715">
        <v>0</v>
      </c>
      <c r="ATP62" s="712" t="s">
        <v>31</v>
      </c>
      <c r="ATQ62" s="712" t="s">
        <v>31</v>
      </c>
      <c r="ATR62" s="712" t="s">
        <v>31</v>
      </c>
      <c r="ATS62" s="712" t="s">
        <v>31</v>
      </c>
      <c r="ATT62" s="712" t="s">
        <v>31</v>
      </c>
      <c r="ATU62" s="712" t="s">
        <v>31</v>
      </c>
      <c r="ATV62" s="712" t="s">
        <v>31</v>
      </c>
      <c r="ATW62" s="712" t="s">
        <v>31</v>
      </c>
      <c r="ATX62" s="712" t="s">
        <v>31</v>
      </c>
      <c r="ATY62" s="715">
        <v>0</v>
      </c>
      <c r="ATZ62" s="715">
        <v>0</v>
      </c>
      <c r="AUA62" s="715">
        <v>0</v>
      </c>
      <c r="AUB62" s="715">
        <v>0</v>
      </c>
      <c r="AUC62" s="715">
        <v>0</v>
      </c>
      <c r="AUD62" s="715">
        <v>0</v>
      </c>
      <c r="AUE62" s="715">
        <v>0</v>
      </c>
      <c r="AUF62" s="715">
        <v>0</v>
      </c>
      <c r="AUG62" s="715">
        <v>0</v>
      </c>
      <c r="AUH62" s="715">
        <v>0</v>
      </c>
      <c r="AUI62" s="712" t="s">
        <v>1648</v>
      </c>
      <c r="AUJ62" s="712" t="s">
        <v>1623</v>
      </c>
      <c r="AUK62" s="709">
        <v>0</v>
      </c>
      <c r="AUL62" s="978">
        <v>31</v>
      </c>
      <c r="AUM62" s="703" t="s">
        <v>1625</v>
      </c>
      <c r="AUN62" s="703" t="s">
        <v>1625</v>
      </c>
      <c r="AUO62" s="703" t="s">
        <v>1625</v>
      </c>
      <c r="AUP62" s="701" t="s">
        <v>1625</v>
      </c>
      <c r="AUQ62" s="712" t="s">
        <v>1625</v>
      </c>
      <c r="AUR62" s="712" t="s">
        <v>1623</v>
      </c>
      <c r="AUS62" s="712" t="s">
        <v>1627</v>
      </c>
      <c r="AUT62" s="712" t="s">
        <v>1627</v>
      </c>
      <c r="AUU62" s="712" t="s">
        <v>1625</v>
      </c>
      <c r="AUV62" s="712" t="s">
        <v>1685</v>
      </c>
      <c r="AUW62" s="3968" t="s">
        <v>1648</v>
      </c>
      <c r="AUX62" s="712" t="s">
        <v>5403</v>
      </c>
      <c r="AUY62" s="712" t="s">
        <v>1792</v>
      </c>
      <c r="AUZ62" s="699">
        <v>70</v>
      </c>
      <c r="AVA62" s="699">
        <v>4</v>
      </c>
      <c r="AVB62" s="985">
        <v>5.7</v>
      </c>
      <c r="AVC62" s="699">
        <v>0</v>
      </c>
      <c r="AVD62" s="712">
        <v>0</v>
      </c>
      <c r="AVE62" s="699">
        <f t="shared" si="62"/>
        <v>25</v>
      </c>
      <c r="AVF62" s="712">
        <v>5</v>
      </c>
      <c r="AVG62" s="978">
        <v>20</v>
      </c>
      <c r="AVH62" s="712" t="s">
        <v>1632</v>
      </c>
      <c r="AVI62" s="712" t="s">
        <v>1625</v>
      </c>
      <c r="AVJ62" s="712" t="s">
        <v>1625</v>
      </c>
      <c r="AVK62" s="712" t="s">
        <v>1625</v>
      </c>
      <c r="AVL62" s="716">
        <v>85.7</v>
      </c>
      <c r="AVM62" s="699">
        <f t="shared" si="63"/>
        <v>2</v>
      </c>
      <c r="AVN62" s="715">
        <v>1</v>
      </c>
      <c r="AVO62" s="712">
        <v>0</v>
      </c>
      <c r="AVP62" s="699">
        <f t="shared" si="64"/>
        <v>39</v>
      </c>
      <c r="AVQ62" s="715">
        <v>0</v>
      </c>
      <c r="AVR62" s="712">
        <v>0</v>
      </c>
      <c r="AVS62" s="699">
        <f t="shared" si="65"/>
        <v>14</v>
      </c>
      <c r="AVT62" s="715">
        <v>0</v>
      </c>
      <c r="AVU62" s="712">
        <v>0</v>
      </c>
      <c r="AVV62" s="699">
        <f t="shared" si="66"/>
        <v>29</v>
      </c>
      <c r="AVW62" s="715">
        <v>0</v>
      </c>
      <c r="AVX62" s="712">
        <v>0</v>
      </c>
      <c r="AVY62" s="733">
        <v>0</v>
      </c>
      <c r="AVZ62" s="716">
        <v>85.7</v>
      </c>
      <c r="AWA62" s="699">
        <f t="shared" si="67"/>
        <v>1</v>
      </c>
      <c r="AWB62" s="715">
        <v>1</v>
      </c>
      <c r="AWC62" s="712">
        <v>0</v>
      </c>
      <c r="AWD62" s="699">
        <f t="shared" si="68"/>
        <v>9</v>
      </c>
      <c r="AWE62" s="715">
        <v>0</v>
      </c>
      <c r="AWF62" s="712">
        <v>85.7</v>
      </c>
      <c r="AWG62" s="699">
        <f t="shared" si="69"/>
        <v>1</v>
      </c>
      <c r="AWH62" s="715">
        <v>1</v>
      </c>
      <c r="AWI62" s="714">
        <v>50</v>
      </c>
      <c r="AWJ62" s="715" t="s">
        <v>31</v>
      </c>
      <c r="AWK62" s="715" t="s">
        <v>31</v>
      </c>
      <c r="AWL62" s="715" t="s">
        <v>31</v>
      </c>
      <c r="AWM62" s="715" t="s">
        <v>31</v>
      </c>
      <c r="AWN62" s="715">
        <v>50</v>
      </c>
      <c r="AWO62" s="715" t="s">
        <v>31</v>
      </c>
      <c r="AWP62" s="715">
        <v>9</v>
      </c>
      <c r="AWQ62" s="715" t="s">
        <v>31</v>
      </c>
      <c r="AWR62" s="715">
        <v>9</v>
      </c>
      <c r="AWS62" s="716">
        <v>0.28899999999999998</v>
      </c>
      <c r="AWT62" s="699">
        <f t="shared" si="70"/>
        <v>13</v>
      </c>
      <c r="AWU62" s="712" t="s">
        <v>31</v>
      </c>
      <c r="AWV62" s="699" t="str">
        <f t="shared" si="70"/>
        <v>-</v>
      </c>
      <c r="AWW62" s="712" t="s">
        <v>31</v>
      </c>
      <c r="AWX62" s="699" t="str">
        <f t="shared" si="3"/>
        <v>-</v>
      </c>
      <c r="AWY62" s="712" t="s">
        <v>31</v>
      </c>
      <c r="AWZ62" s="699" t="str">
        <f t="shared" si="71"/>
        <v>-</v>
      </c>
      <c r="AXA62" s="712" t="s">
        <v>31</v>
      </c>
      <c r="AXB62" s="712">
        <v>0.28899999999999998</v>
      </c>
      <c r="AXC62" s="712" t="s">
        <v>31</v>
      </c>
      <c r="AXD62" s="699" t="str">
        <f t="shared" si="4"/>
        <v>-</v>
      </c>
      <c r="AXE62" s="712">
        <v>5.1999999999999998E-2</v>
      </c>
      <c r="AXF62" s="699">
        <f t="shared" si="5"/>
        <v>9</v>
      </c>
      <c r="AXG62" s="712" t="s">
        <v>31</v>
      </c>
      <c r="AXH62" s="699" t="str">
        <f t="shared" si="6"/>
        <v>-</v>
      </c>
      <c r="AXI62" s="712">
        <v>5.1999999999999998E-2</v>
      </c>
      <c r="AXK62" s="3969">
        <v>96.969696969696969</v>
      </c>
      <c r="AXL62" s="3970">
        <v>33</v>
      </c>
      <c r="AXM62" s="715">
        <f t="shared" si="72"/>
        <v>11</v>
      </c>
      <c r="AXN62" s="3969">
        <v>36.666666666666664</v>
      </c>
      <c r="AXO62" s="3970">
        <v>60</v>
      </c>
      <c r="AXP62" s="715">
        <f t="shared" si="73"/>
        <v>65</v>
      </c>
      <c r="AXQ62" s="2024">
        <v>675</v>
      </c>
      <c r="AXR62" s="2024">
        <v>689</v>
      </c>
      <c r="AXS62" s="3029">
        <v>2.0319303338171153</v>
      </c>
      <c r="AXT62" s="2024" t="s">
        <v>8059</v>
      </c>
      <c r="AXU62" s="2024">
        <v>136</v>
      </c>
      <c r="AXV62" s="2024">
        <v>156</v>
      </c>
      <c r="AXW62" s="3029">
        <v>12.820512820512818</v>
      </c>
      <c r="AXX62" s="2024" t="s">
        <v>8057</v>
      </c>
      <c r="AXY62" s="3029">
        <v>20.148148148148149</v>
      </c>
      <c r="AXZ62" s="3029">
        <v>22.641509433962263</v>
      </c>
      <c r="AYA62" s="3029">
        <v>2.4933612858141139</v>
      </c>
      <c r="AYB62" s="2024" t="s">
        <v>8074</v>
      </c>
      <c r="AYC62" s="2123">
        <v>468</v>
      </c>
      <c r="AYD62" s="2024">
        <v>442</v>
      </c>
      <c r="AYE62" s="3029">
        <v>5.8823529411764781</v>
      </c>
      <c r="AYF62" s="2024" t="s">
        <v>8056</v>
      </c>
      <c r="AYG62" s="2024">
        <v>132</v>
      </c>
      <c r="AYH62" s="2024">
        <v>146</v>
      </c>
      <c r="AYI62" s="3029">
        <v>9.5890410958904226</v>
      </c>
      <c r="AYJ62" s="2024" t="s">
        <v>8058</v>
      </c>
      <c r="AYK62" s="2024">
        <v>1896</v>
      </c>
      <c r="AYL62" s="2024">
        <v>2278</v>
      </c>
      <c r="AYM62" s="3029">
        <v>16.769095697980688</v>
      </c>
      <c r="AYN62" s="2024" t="s">
        <v>8057</v>
      </c>
      <c r="AYO62" s="2024">
        <v>14233000</v>
      </c>
      <c r="AYP62" s="2024">
        <v>13078681</v>
      </c>
      <c r="AYQ62" s="3029">
        <v>8.8259588256644577</v>
      </c>
      <c r="AYR62" s="2024" t="s">
        <v>8058</v>
      </c>
      <c r="AYS62" s="2024">
        <v>7946000</v>
      </c>
      <c r="AYT62" s="2024">
        <v>7152159</v>
      </c>
      <c r="AYU62" s="3029">
        <v>11.099319799797527</v>
      </c>
      <c r="AYV62" s="2024" t="s">
        <v>8057</v>
      </c>
      <c r="AYW62" s="2024">
        <v>6287000</v>
      </c>
      <c r="AYX62" s="2024">
        <v>5926522</v>
      </c>
      <c r="AYY62" s="3029">
        <v>6.0824544311148969</v>
      </c>
      <c r="AYZ62" s="2024" t="s">
        <v>8058</v>
      </c>
      <c r="AZA62" s="2024">
        <v>0</v>
      </c>
      <c r="AZB62" s="2024">
        <v>0</v>
      </c>
      <c r="AZC62" s="3029" t="s">
        <v>31</v>
      </c>
      <c r="AZD62" s="2024" t="s">
        <v>31</v>
      </c>
      <c r="AZE62" s="2024">
        <v>0</v>
      </c>
      <c r="AZF62" s="2024">
        <v>0</v>
      </c>
      <c r="AZG62" s="3029" t="s">
        <v>31</v>
      </c>
      <c r="AZH62" s="2024" t="s">
        <v>31</v>
      </c>
      <c r="AZI62" s="2024">
        <v>0</v>
      </c>
      <c r="AZJ62" s="2024">
        <v>0</v>
      </c>
      <c r="AZK62" s="3029" t="s">
        <v>31</v>
      </c>
      <c r="AZL62" s="2024" t="s">
        <v>31</v>
      </c>
      <c r="AZM62" s="2024">
        <v>0</v>
      </c>
      <c r="AZN62" s="2024">
        <v>0</v>
      </c>
      <c r="AZO62" s="3029" t="s">
        <v>31</v>
      </c>
      <c r="AZP62" s="2024" t="s">
        <v>31</v>
      </c>
      <c r="AZQ62" s="2024">
        <v>0</v>
      </c>
      <c r="AZR62" s="2024">
        <v>0</v>
      </c>
      <c r="AZS62" s="3029" t="s">
        <v>31</v>
      </c>
      <c r="AZT62" s="2024" t="s">
        <v>31</v>
      </c>
      <c r="AZU62" s="2024">
        <v>0</v>
      </c>
      <c r="AZV62" s="2024">
        <v>0</v>
      </c>
      <c r="AZW62" s="3029" t="s">
        <v>31</v>
      </c>
      <c r="AZX62" s="2024" t="s">
        <v>31</v>
      </c>
      <c r="AZY62" s="2123">
        <v>110658000</v>
      </c>
      <c r="AZZ62" s="2024">
        <v>112505730</v>
      </c>
      <c r="BAA62" s="3029">
        <v>1.6423430166623518</v>
      </c>
      <c r="BAB62" s="2024" t="s">
        <v>8059</v>
      </c>
      <c r="BAC62" s="2024">
        <v>19868000</v>
      </c>
      <c r="BAD62" s="2024">
        <v>32995350</v>
      </c>
      <c r="BAE62" s="3029">
        <v>39.785454617089989</v>
      </c>
      <c r="BAF62" s="2024" t="s">
        <v>8057</v>
      </c>
      <c r="BAG62" s="2024">
        <v>53642000</v>
      </c>
      <c r="BAH62" s="2024">
        <v>74688252</v>
      </c>
      <c r="BAI62" s="3029">
        <v>28.178798454139752</v>
      </c>
      <c r="BAJ62" s="2024" t="s">
        <v>8057</v>
      </c>
      <c r="BAK62" s="2123">
        <v>88795000</v>
      </c>
      <c r="BAL62" s="2024">
        <v>75462063</v>
      </c>
      <c r="BAM62" s="3029">
        <v>17.668397165341204</v>
      </c>
      <c r="BAN62" s="2024" t="s">
        <v>8057</v>
      </c>
      <c r="BAO62" s="2024">
        <v>0</v>
      </c>
      <c r="BAP62" s="2024">
        <v>0</v>
      </c>
      <c r="BAQ62" s="3029" t="s">
        <v>31</v>
      </c>
      <c r="BAR62" s="2024" t="s">
        <v>31</v>
      </c>
      <c r="BAS62" s="2024">
        <v>21863000</v>
      </c>
      <c r="BAT62" s="2024">
        <v>30773790</v>
      </c>
      <c r="BAU62" s="3029">
        <v>28.955776977746311</v>
      </c>
      <c r="BAV62" s="2024" t="s">
        <v>8057</v>
      </c>
      <c r="BAW62" s="2024">
        <v>0</v>
      </c>
      <c r="BAX62" s="2024">
        <v>6269877</v>
      </c>
      <c r="BAY62" s="3029">
        <v>100</v>
      </c>
      <c r="BAZ62" s="2024" t="s">
        <v>8057</v>
      </c>
      <c r="BBA62" s="2024">
        <v>0</v>
      </c>
      <c r="BBB62" s="2024">
        <v>0</v>
      </c>
      <c r="BBC62" s="3029" t="s">
        <v>31</v>
      </c>
      <c r="BBD62" s="2024" t="s">
        <v>31</v>
      </c>
      <c r="BBE62" s="2123">
        <v>11085000</v>
      </c>
      <c r="BBF62" s="2024">
        <v>19821537</v>
      </c>
      <c r="BBG62" s="3029">
        <v>44.075981595170951</v>
      </c>
      <c r="BBH62" s="2024" t="s">
        <v>8057</v>
      </c>
      <c r="BBI62" s="2024">
        <v>0</v>
      </c>
      <c r="BBJ62" s="2024">
        <v>0</v>
      </c>
      <c r="BBK62" s="3029" t="s">
        <v>31</v>
      </c>
      <c r="BBL62" s="2024" t="s">
        <v>31</v>
      </c>
      <c r="BBM62" s="2024">
        <v>8783000</v>
      </c>
      <c r="BBN62" s="2024">
        <v>13173813</v>
      </c>
      <c r="BBO62" s="3029">
        <v>33.329856739275115</v>
      </c>
      <c r="BBP62" s="2024" t="s">
        <v>8057</v>
      </c>
      <c r="BBQ62" s="2123">
        <v>7598000</v>
      </c>
      <c r="BBR62" s="2024">
        <v>13541697</v>
      </c>
      <c r="BBS62" s="3029">
        <v>43.891817990020009</v>
      </c>
      <c r="BBT62" s="2024" t="s">
        <v>8057</v>
      </c>
      <c r="BBU62" s="2024">
        <v>1534000</v>
      </c>
      <c r="BBV62" s="2024">
        <v>609147</v>
      </c>
      <c r="BBW62" s="3029">
        <v>151.82755558182177</v>
      </c>
      <c r="BBX62" s="2024" t="s">
        <v>8057</v>
      </c>
      <c r="BBY62" s="2024">
        <v>5073000</v>
      </c>
      <c r="BBZ62" s="2024">
        <v>4121784</v>
      </c>
      <c r="BCA62" s="3029">
        <v>23.077774090054206</v>
      </c>
      <c r="BCB62" s="2024" t="s">
        <v>8057</v>
      </c>
      <c r="BCC62" s="2024">
        <v>576000</v>
      </c>
      <c r="BCD62" s="2024">
        <v>1367037</v>
      </c>
      <c r="BCE62" s="3029">
        <v>57.865076073288435</v>
      </c>
      <c r="BCF62" s="2024" t="s">
        <v>8057</v>
      </c>
      <c r="BCG62" s="2024">
        <v>509000</v>
      </c>
      <c r="BCH62" s="2024">
        <v>820560</v>
      </c>
      <c r="BCI62" s="3029">
        <v>37.969191771473142</v>
      </c>
      <c r="BCJ62" s="2024" t="s">
        <v>8057</v>
      </c>
      <c r="BCK62" s="2024">
        <v>2344000</v>
      </c>
      <c r="BCL62" s="2024">
        <v>2437803</v>
      </c>
      <c r="BCM62" s="3029">
        <v>3.847849887788314</v>
      </c>
      <c r="BCN62" s="2024" t="s">
        <v>8056</v>
      </c>
      <c r="BCO62" s="2024">
        <v>19287000</v>
      </c>
      <c r="BCP62" s="2024">
        <v>21309671</v>
      </c>
      <c r="BCQ62" s="3029">
        <v>9.4917983482710753</v>
      </c>
      <c r="BCR62" s="2024" t="s">
        <v>8058</v>
      </c>
      <c r="BCS62" s="2024">
        <v>711000</v>
      </c>
      <c r="BCT62" s="2024">
        <v>1164591</v>
      </c>
      <c r="BCU62" s="3029">
        <v>38.948523558914673</v>
      </c>
      <c r="BCV62" s="2024" t="s">
        <v>8057</v>
      </c>
      <c r="BCW62" s="2024">
        <v>5090000</v>
      </c>
      <c r="BCX62" s="2024">
        <v>11303388</v>
      </c>
      <c r="BCY62" s="3029">
        <v>54.969253466305858</v>
      </c>
      <c r="BCZ62" s="2024" t="s">
        <v>8057</v>
      </c>
      <c r="BDA62" s="2024">
        <v>0</v>
      </c>
      <c r="BDB62" s="2024">
        <v>3020058</v>
      </c>
      <c r="BDC62" s="3029">
        <v>100</v>
      </c>
      <c r="BDD62" s="2024" t="s">
        <v>8057</v>
      </c>
      <c r="BDE62" s="2024">
        <v>0</v>
      </c>
      <c r="BDF62" s="2024">
        <v>0</v>
      </c>
      <c r="BDG62" s="3029" t="s">
        <v>31</v>
      </c>
      <c r="BDH62" s="2024" t="s">
        <v>31</v>
      </c>
      <c r="BDI62" s="2024">
        <v>0</v>
      </c>
      <c r="BDJ62" s="2024">
        <v>0</v>
      </c>
      <c r="BDK62" s="3029" t="s">
        <v>31</v>
      </c>
      <c r="BDL62" s="2024" t="s">
        <v>31</v>
      </c>
      <c r="BDM62" s="2024">
        <v>2967000</v>
      </c>
      <c r="BDN62" s="2024">
        <v>4282545</v>
      </c>
      <c r="BDO62" s="3029">
        <v>30.718766527847336</v>
      </c>
      <c r="BDP62" s="2024" t="s">
        <v>8057</v>
      </c>
      <c r="BDQ62" s="2024">
        <v>0</v>
      </c>
      <c r="BDR62" s="2024">
        <v>218484</v>
      </c>
      <c r="BDS62" s="3029">
        <v>100</v>
      </c>
      <c r="BDT62" s="2024" t="s">
        <v>8057</v>
      </c>
      <c r="BDU62" s="2024">
        <v>0</v>
      </c>
      <c r="BDV62" s="2024">
        <v>322737</v>
      </c>
      <c r="BDW62" s="3029">
        <v>100</v>
      </c>
      <c r="BDX62" s="2024" t="s">
        <v>8057</v>
      </c>
      <c r="BDY62" s="2024">
        <v>0</v>
      </c>
      <c r="BDZ62" s="2024">
        <v>0</v>
      </c>
      <c r="BEA62" s="3029" t="s">
        <v>31</v>
      </c>
      <c r="BEB62" s="2024" t="s">
        <v>31</v>
      </c>
      <c r="BEC62" s="2024">
        <v>0</v>
      </c>
      <c r="BED62" s="2024">
        <v>0</v>
      </c>
      <c r="BEE62" s="3029" t="s">
        <v>31</v>
      </c>
      <c r="BEF62" s="2024" t="s">
        <v>31</v>
      </c>
      <c r="BEG62" s="2024">
        <v>0</v>
      </c>
      <c r="BEH62" s="2024">
        <v>0</v>
      </c>
      <c r="BEI62" s="3029" t="s">
        <v>31</v>
      </c>
      <c r="BEJ62" s="2024" t="s">
        <v>31</v>
      </c>
      <c r="BEK62" s="2024">
        <v>0</v>
      </c>
      <c r="BEL62" s="2024">
        <v>0</v>
      </c>
      <c r="BEM62" s="3029" t="s">
        <v>31</v>
      </c>
      <c r="BEN62" s="2024" t="s">
        <v>31</v>
      </c>
      <c r="BEO62" s="2024">
        <v>0</v>
      </c>
      <c r="BEP62" s="2024">
        <v>0</v>
      </c>
      <c r="BEQ62" s="3029" t="s">
        <v>31</v>
      </c>
      <c r="BER62" s="2024" t="s">
        <v>31</v>
      </c>
      <c r="BES62" s="2024">
        <v>7953000</v>
      </c>
      <c r="BET62" s="2024">
        <v>10168750</v>
      </c>
      <c r="BEU62" s="3029">
        <v>21.789797172710507</v>
      </c>
      <c r="BEV62" s="2024" t="s">
        <v>8057</v>
      </c>
      <c r="BEW62" s="2123">
        <v>646</v>
      </c>
      <c r="BEX62" s="2024">
        <v>667</v>
      </c>
      <c r="BEY62" s="3029">
        <v>3.1484257871064472</v>
      </c>
      <c r="BEZ62" s="2024" t="s">
        <v>8056</v>
      </c>
      <c r="BFA62" s="2024">
        <v>138</v>
      </c>
      <c r="BFB62" s="2024">
        <v>177</v>
      </c>
      <c r="BFC62" s="3029">
        <v>22.033898305084747</v>
      </c>
      <c r="BFD62" s="2024" t="s">
        <v>8057</v>
      </c>
      <c r="BFE62" s="3029">
        <v>21.362229102167184</v>
      </c>
      <c r="BFF62" s="3029">
        <v>26.53673163418291</v>
      </c>
      <c r="BFG62" s="3029">
        <v>5.1745025320157261</v>
      </c>
      <c r="BFH62" s="2024" t="s">
        <v>8074</v>
      </c>
      <c r="BFI62" s="2780" t="s">
        <v>1632</v>
      </c>
      <c r="BFJ62" s="1495" t="s">
        <v>1632</v>
      </c>
      <c r="BFK62" s="1495" t="s">
        <v>1625</v>
      </c>
      <c r="BFL62" s="1495" t="s">
        <v>1625</v>
      </c>
      <c r="BFM62" s="1212">
        <v>10</v>
      </c>
      <c r="BFN62" s="1212">
        <v>10</v>
      </c>
      <c r="BFO62" s="1212">
        <v>0</v>
      </c>
      <c r="BFP62" s="1212">
        <v>0</v>
      </c>
      <c r="BFQ62" s="988">
        <f t="shared" si="74"/>
        <v>20</v>
      </c>
      <c r="BFR62" s="988">
        <f t="shared" si="75"/>
        <v>70</v>
      </c>
      <c r="BFS62" s="1993" t="s">
        <v>1632</v>
      </c>
      <c r="BFT62" s="1994" t="s">
        <v>1625</v>
      </c>
      <c r="BFU62" s="1994" t="s">
        <v>1625</v>
      </c>
      <c r="BFV62" s="1994" t="s">
        <v>1625</v>
      </c>
      <c r="BFW62" s="1995">
        <v>5</v>
      </c>
      <c r="BFX62" s="1995">
        <v>0</v>
      </c>
      <c r="BFY62" s="1995">
        <v>0</v>
      </c>
      <c r="BFZ62" s="1995">
        <v>0</v>
      </c>
      <c r="BGA62" s="1303">
        <f t="shared" si="76"/>
        <v>5</v>
      </c>
      <c r="BGB62" s="1303">
        <f t="shared" si="77"/>
        <v>62</v>
      </c>
      <c r="BGC62" s="1993" t="s">
        <v>1632</v>
      </c>
      <c r="BGD62" s="1994" t="s">
        <v>1632</v>
      </c>
      <c r="BGE62" s="1994" t="s">
        <v>1625</v>
      </c>
      <c r="BGF62" s="1994" t="s">
        <v>1625</v>
      </c>
      <c r="BGG62" s="1995">
        <v>10</v>
      </c>
      <c r="BGH62" s="1995">
        <v>10</v>
      </c>
      <c r="BGI62" s="1995">
        <v>0</v>
      </c>
      <c r="BGJ62" s="1995">
        <v>0</v>
      </c>
      <c r="BGK62" s="1303">
        <f t="shared" si="78"/>
        <v>20</v>
      </c>
      <c r="BGL62" s="1303">
        <f t="shared" si="79"/>
        <v>5</v>
      </c>
      <c r="BGM62" s="1993" t="s">
        <v>1632</v>
      </c>
      <c r="BGN62" s="1994" t="s">
        <v>1632</v>
      </c>
      <c r="BGO62" s="1994" t="s">
        <v>1632</v>
      </c>
      <c r="BGP62" s="1994" t="s">
        <v>1632</v>
      </c>
      <c r="BGQ62" s="1995">
        <v>5</v>
      </c>
      <c r="BGR62" s="1995">
        <v>5</v>
      </c>
      <c r="BGS62" s="1995">
        <v>5</v>
      </c>
      <c r="BGT62" s="1995">
        <v>5</v>
      </c>
      <c r="BGU62" s="1303">
        <f t="shared" si="80"/>
        <v>20</v>
      </c>
      <c r="BGV62" s="1303">
        <f t="shared" si="81"/>
        <v>1</v>
      </c>
      <c r="BGW62" s="1993" t="s">
        <v>1632</v>
      </c>
      <c r="BGX62" s="1994" t="s">
        <v>1632</v>
      </c>
      <c r="BGY62" s="1994" t="s">
        <v>1632</v>
      </c>
      <c r="BGZ62" s="1994" t="s">
        <v>1625</v>
      </c>
      <c r="BHA62" s="1995">
        <v>5</v>
      </c>
      <c r="BHB62" s="1995">
        <v>5</v>
      </c>
      <c r="BHC62" s="1995">
        <v>5</v>
      </c>
      <c r="BHD62" s="1995">
        <v>0</v>
      </c>
      <c r="BHE62" s="1303">
        <f t="shared" si="82"/>
        <v>15</v>
      </c>
      <c r="BHF62" s="1303">
        <f t="shared" si="83"/>
        <v>47</v>
      </c>
      <c r="BHG62" s="1993" t="s">
        <v>1632</v>
      </c>
      <c r="BHH62" s="1994" t="s">
        <v>1632</v>
      </c>
      <c r="BHI62" s="1994" t="s">
        <v>1632</v>
      </c>
      <c r="BHJ62" s="1994" t="s">
        <v>1625</v>
      </c>
      <c r="BHK62" s="1995">
        <v>5</v>
      </c>
      <c r="BHL62" s="1995">
        <v>5</v>
      </c>
      <c r="BHM62" s="1995">
        <v>5</v>
      </c>
      <c r="BHN62" s="1995">
        <v>0</v>
      </c>
      <c r="BHO62" s="1303">
        <f t="shared" si="84"/>
        <v>15</v>
      </c>
      <c r="BHP62" s="1303">
        <f t="shared" si="85"/>
        <v>25</v>
      </c>
      <c r="BHQ62" s="1993" t="s">
        <v>1632</v>
      </c>
      <c r="BHR62" s="1994" t="s">
        <v>1632</v>
      </c>
      <c r="BHS62" s="1994" t="s">
        <v>1632</v>
      </c>
      <c r="BHT62" s="1994" t="s">
        <v>1625</v>
      </c>
      <c r="BHU62" s="1995">
        <v>5</v>
      </c>
      <c r="BHV62" s="1995">
        <v>5</v>
      </c>
      <c r="BHW62" s="1995">
        <v>5</v>
      </c>
      <c r="BHX62" s="1995">
        <v>0</v>
      </c>
      <c r="BHY62" s="1303">
        <f t="shared" si="86"/>
        <v>15</v>
      </c>
      <c r="BHZ62" s="1303">
        <f t="shared" si="87"/>
        <v>42</v>
      </c>
      <c r="BIA62" s="1993" t="s">
        <v>1626</v>
      </c>
      <c r="BIB62" s="1994" t="s">
        <v>1626</v>
      </c>
      <c r="BIC62" s="1994" t="s">
        <v>1626</v>
      </c>
      <c r="BID62" s="1994" t="s">
        <v>1626</v>
      </c>
      <c r="BIE62" s="1994" t="s">
        <v>1626</v>
      </c>
      <c r="BIF62" s="4112">
        <f t="shared" si="88"/>
        <v>5</v>
      </c>
      <c r="BIG62" s="1303">
        <f t="shared" si="89"/>
        <v>1</v>
      </c>
      <c r="BIH62" s="2916">
        <v>57</v>
      </c>
      <c r="BII62" s="3967">
        <v>77.445652173913047</v>
      </c>
      <c r="BIJ62" s="1303">
        <f t="shared" si="90"/>
        <v>12</v>
      </c>
      <c r="BIK62" s="2073">
        <v>181</v>
      </c>
      <c r="BIL62" s="1303">
        <v>181</v>
      </c>
      <c r="BIM62" s="1995">
        <v>100</v>
      </c>
      <c r="BIN62" s="1303">
        <f t="shared" si="91"/>
        <v>1</v>
      </c>
      <c r="BIO62" s="1993" t="s">
        <v>1626</v>
      </c>
      <c r="BIP62" s="1994" t="s">
        <v>1625</v>
      </c>
      <c r="BIQ62" s="1994" t="s">
        <v>1626</v>
      </c>
      <c r="BIR62" s="1994" t="s">
        <v>1625</v>
      </c>
      <c r="BIS62" s="1994" t="s">
        <v>1626</v>
      </c>
      <c r="BIT62" s="1994" t="s">
        <v>1626</v>
      </c>
      <c r="BIU62" s="1994" t="s">
        <v>1625</v>
      </c>
      <c r="BIV62" s="1994" t="s">
        <v>1626</v>
      </c>
      <c r="BIW62" s="1994" t="s">
        <v>1625</v>
      </c>
      <c r="BIX62" s="1994" t="s">
        <v>1625</v>
      </c>
      <c r="BIY62" s="3617">
        <f t="shared" si="92"/>
        <v>5</v>
      </c>
      <c r="BIZ62" s="2906">
        <f t="shared" si="93"/>
        <v>56</v>
      </c>
      <c r="BJA62" s="3971">
        <v>3</v>
      </c>
      <c r="BJB62" s="3972">
        <v>4.0760869565217392</v>
      </c>
      <c r="BJC62" s="3971">
        <v>3</v>
      </c>
      <c r="BJD62" s="3972">
        <v>100</v>
      </c>
      <c r="BJE62" s="3972">
        <v>1</v>
      </c>
      <c r="BJF62" s="3971">
        <v>3</v>
      </c>
      <c r="BJG62" s="3972">
        <v>100</v>
      </c>
      <c r="BJH62" s="3972">
        <v>1</v>
      </c>
      <c r="BJI62" s="3971">
        <v>3</v>
      </c>
      <c r="BJJ62" s="3972">
        <v>100</v>
      </c>
      <c r="BJK62" s="3973">
        <v>1</v>
      </c>
      <c r="BJL62" s="3971">
        <v>5</v>
      </c>
      <c r="BJM62" s="3972">
        <v>6.7934782608695654</v>
      </c>
      <c r="BJN62" s="3971">
        <v>0</v>
      </c>
      <c r="BJO62" s="3972">
        <v>0</v>
      </c>
      <c r="BJP62" s="3973">
        <v>35</v>
      </c>
      <c r="BJQ62" s="3971">
        <v>869</v>
      </c>
      <c r="BJR62" s="3972">
        <v>1180.7065217391303</v>
      </c>
      <c r="BJS62" s="3971">
        <v>0</v>
      </c>
      <c r="BJT62" s="3972">
        <v>0</v>
      </c>
      <c r="BJU62" s="3973">
        <v>28</v>
      </c>
      <c r="BJV62" s="2074">
        <v>0</v>
      </c>
      <c r="BJW62" s="1303">
        <f t="shared" si="7"/>
        <v>60</v>
      </c>
      <c r="BJX62" s="1993" t="s">
        <v>1632</v>
      </c>
      <c r="BJY62" s="1994" t="s">
        <v>1632</v>
      </c>
      <c r="BJZ62" s="1495" t="s">
        <v>1625</v>
      </c>
      <c r="BKA62" s="1495" t="s">
        <v>1625</v>
      </c>
      <c r="BKB62" s="1212">
        <v>5</v>
      </c>
      <c r="BKC62" s="1212">
        <v>5</v>
      </c>
      <c r="BKD62" s="1212">
        <v>0</v>
      </c>
      <c r="BKE62" s="1212">
        <v>0</v>
      </c>
      <c r="BKF62" s="988">
        <f t="shared" si="94"/>
        <v>10</v>
      </c>
      <c r="BKG62" s="988">
        <f t="shared" si="95"/>
        <v>24</v>
      </c>
      <c r="BKH62" s="2780" t="s">
        <v>1625</v>
      </c>
      <c r="BKI62" s="1495" t="s">
        <v>1625</v>
      </c>
      <c r="BKJ62" s="1495" t="s">
        <v>1625</v>
      </c>
      <c r="BKK62" s="1495" t="s">
        <v>1625</v>
      </c>
      <c r="BKL62" s="1212">
        <v>0</v>
      </c>
      <c r="BKM62" s="1212">
        <v>0</v>
      </c>
      <c r="BKN62" s="1212">
        <v>0</v>
      </c>
      <c r="BKO62" s="1212">
        <v>0</v>
      </c>
      <c r="BKP62" s="988">
        <f t="shared" si="96"/>
        <v>0</v>
      </c>
      <c r="BKQ62" s="988">
        <f t="shared" si="97"/>
        <v>38</v>
      </c>
      <c r="BKR62" s="2780" t="s">
        <v>1625</v>
      </c>
      <c r="BKS62" s="1495" t="s">
        <v>1625</v>
      </c>
      <c r="BKT62" s="1495" t="s">
        <v>1625</v>
      </c>
      <c r="BKU62" s="1495" t="s">
        <v>1625</v>
      </c>
      <c r="BKV62" s="1212">
        <v>0</v>
      </c>
      <c r="BKW62" s="1212">
        <v>0</v>
      </c>
      <c r="BKX62" s="1212">
        <v>0</v>
      </c>
      <c r="BKY62" s="1212">
        <v>0</v>
      </c>
      <c r="BKZ62" s="988">
        <f t="shared" si="98"/>
        <v>0</v>
      </c>
      <c r="BLA62" s="988">
        <f t="shared" si="99"/>
        <v>42</v>
      </c>
      <c r="BLB62" s="3971">
        <v>2</v>
      </c>
      <c r="BLC62" s="3972">
        <v>2.7173913043478262</v>
      </c>
      <c r="BLD62" s="3973">
        <v>23</v>
      </c>
      <c r="BLE62" s="3971">
        <v>0</v>
      </c>
      <c r="BLF62" s="3972">
        <v>0</v>
      </c>
      <c r="BLG62" s="3973">
        <v>14</v>
      </c>
      <c r="BLH62" s="3971">
        <v>2</v>
      </c>
      <c r="BLI62" s="3972">
        <v>2.7173913043478262</v>
      </c>
      <c r="BLJ62" s="3973">
        <v>5</v>
      </c>
      <c r="BLK62" s="3971">
        <v>1</v>
      </c>
      <c r="BLL62" s="3972">
        <v>1.3586956521739131</v>
      </c>
      <c r="BLM62" s="3973">
        <v>15</v>
      </c>
      <c r="BLN62" s="3971">
        <v>2</v>
      </c>
      <c r="BLO62" s="3972">
        <v>2.7173913043478262</v>
      </c>
      <c r="BLP62" s="3973">
        <v>8</v>
      </c>
      <c r="BLQ62" s="3971">
        <v>0</v>
      </c>
      <c r="BLR62" s="3972">
        <v>0</v>
      </c>
      <c r="BLS62" s="3973">
        <v>13</v>
      </c>
      <c r="BLT62" s="3971">
        <v>0</v>
      </c>
      <c r="BLU62" s="3972">
        <v>0</v>
      </c>
      <c r="BLV62" s="3973">
        <v>14</v>
      </c>
      <c r="BLW62" s="3971">
        <v>2</v>
      </c>
      <c r="BLX62" s="3972">
        <v>2.7173913043478262</v>
      </c>
      <c r="BLY62" s="3973">
        <v>2</v>
      </c>
      <c r="BLZ62" s="2782">
        <v>0</v>
      </c>
      <c r="BMA62" s="2773">
        <v>0</v>
      </c>
      <c r="BMB62" s="988">
        <v>65</v>
      </c>
      <c r="BMC62" s="2782">
        <v>0</v>
      </c>
      <c r="BMD62" s="2773">
        <v>0</v>
      </c>
      <c r="BME62" s="988">
        <v>67</v>
      </c>
      <c r="BMF62" s="2782">
        <v>0</v>
      </c>
      <c r="BMG62" s="2773">
        <v>0</v>
      </c>
      <c r="BMH62" s="988">
        <v>9</v>
      </c>
      <c r="BMI62" s="2782">
        <v>0</v>
      </c>
      <c r="BMJ62" s="2773">
        <v>0</v>
      </c>
      <c r="BMK62" s="988">
        <v>18</v>
      </c>
      <c r="BML62" s="2782">
        <v>0</v>
      </c>
      <c r="BMM62" s="2773">
        <v>0</v>
      </c>
      <c r="BMN62" s="988">
        <v>10</v>
      </c>
      <c r="BMO62" s="2782">
        <v>7</v>
      </c>
      <c r="BMP62" s="2773">
        <v>9.5108695652173925</v>
      </c>
      <c r="BMQ62" s="988">
        <v>1</v>
      </c>
      <c r="BMR62" s="2782">
        <v>0</v>
      </c>
      <c r="BMS62" s="2773">
        <v>0</v>
      </c>
      <c r="BMT62" s="988">
        <v>66</v>
      </c>
      <c r="BMU62" s="2782">
        <v>1</v>
      </c>
      <c r="BMV62" s="2773">
        <v>1.3586956521739131</v>
      </c>
      <c r="BMW62" s="988">
        <v>30</v>
      </c>
      <c r="BMX62" s="2782">
        <v>1</v>
      </c>
      <c r="BMY62" s="2773">
        <v>1.3586956521739131</v>
      </c>
      <c r="BMZ62" s="988">
        <v>5</v>
      </c>
      <c r="BNA62" s="2782">
        <v>0</v>
      </c>
      <c r="BNB62" s="2773">
        <v>0</v>
      </c>
      <c r="BNC62" s="988">
        <v>28</v>
      </c>
      <c r="BND62" s="2782">
        <v>0</v>
      </c>
      <c r="BNE62" s="2773">
        <v>0</v>
      </c>
      <c r="BNF62" s="988">
        <v>4</v>
      </c>
      <c r="BNG62" s="2782">
        <v>0</v>
      </c>
      <c r="BNH62" s="2773">
        <v>0</v>
      </c>
      <c r="BNI62" s="988">
        <v>19</v>
      </c>
      <c r="BNJ62" s="2782">
        <v>1</v>
      </c>
      <c r="BNK62" s="2773">
        <v>1.3586956521739131</v>
      </c>
      <c r="BNL62" s="988">
        <v>6</v>
      </c>
      <c r="BNM62" s="2782">
        <v>0</v>
      </c>
      <c r="BNN62" s="2773">
        <v>0</v>
      </c>
      <c r="BNO62" s="988">
        <v>5</v>
      </c>
      <c r="BNQ62" s="729">
        <v>21</v>
      </c>
      <c r="BNR62" s="729">
        <v>7</v>
      </c>
      <c r="BNS62" s="729">
        <v>712</v>
      </c>
      <c r="BNT62" s="729">
        <v>29.49438202247191</v>
      </c>
      <c r="BNU62" s="729">
        <v>9.8314606741573023</v>
      </c>
      <c r="BNV62" s="4113">
        <v>27</v>
      </c>
      <c r="BNW62" s="4113">
        <v>66</v>
      </c>
    </row>
    <row r="63" spans="1:1739" ht="13" x14ac:dyDescent="0.2">
      <c r="A63" s="696" t="s">
        <v>1817</v>
      </c>
      <c r="B63" s="697" t="s">
        <v>1818</v>
      </c>
      <c r="C63" s="697" t="s">
        <v>1646</v>
      </c>
      <c r="D63" s="697" t="s">
        <v>1646</v>
      </c>
      <c r="E63" s="697" t="s">
        <v>1733</v>
      </c>
      <c r="F63" s="698" t="s">
        <v>1819</v>
      </c>
      <c r="G63" s="699" t="s">
        <v>1918</v>
      </c>
      <c r="H63" s="700">
        <v>33</v>
      </c>
      <c r="I63" s="703">
        <v>7.46</v>
      </c>
      <c r="J63" s="699">
        <f t="shared" si="8"/>
        <v>10</v>
      </c>
      <c r="K63" s="702">
        <v>35</v>
      </c>
      <c r="L63" s="703">
        <v>7.33</v>
      </c>
      <c r="M63" s="710">
        <f t="shared" si="9"/>
        <v>18</v>
      </c>
      <c r="N63" s="712">
        <f t="shared" si="10"/>
        <v>-0.12999999999999989</v>
      </c>
      <c r="O63" s="702">
        <v>28</v>
      </c>
      <c r="P63" s="703">
        <v>7.14</v>
      </c>
      <c r="Q63" s="710">
        <f t="shared" si="11"/>
        <v>40</v>
      </c>
      <c r="R63" s="712">
        <f t="shared" si="12"/>
        <v>-0.19000000000000039</v>
      </c>
      <c r="S63" s="702">
        <v>75</v>
      </c>
      <c r="T63" s="703">
        <v>5.55</v>
      </c>
      <c r="U63" s="699">
        <f t="shared" si="100"/>
        <v>75</v>
      </c>
      <c r="V63" s="702">
        <v>71</v>
      </c>
      <c r="W63" s="703">
        <v>7.03</v>
      </c>
      <c r="X63" s="710">
        <f t="shared" si="0"/>
        <v>1</v>
      </c>
      <c r="Y63" s="712">
        <f t="shared" si="13"/>
        <v>1.4800000000000004</v>
      </c>
      <c r="Z63" s="702">
        <v>68</v>
      </c>
      <c r="AA63" s="703">
        <v>6.3382352941176467</v>
      </c>
      <c r="AB63" s="710">
        <f t="shared" si="101"/>
        <v>10</v>
      </c>
      <c r="AC63" s="712">
        <f t="shared" si="14"/>
        <v>-0.6917647058823535</v>
      </c>
      <c r="AD63" s="706">
        <v>56</v>
      </c>
      <c r="AE63" s="701">
        <v>6.5178571428571432</v>
      </c>
      <c r="AF63" s="702">
        <v>10</v>
      </c>
      <c r="AG63" s="704">
        <v>5.5</v>
      </c>
      <c r="AH63" s="705">
        <f t="shared" si="102"/>
        <v>73</v>
      </c>
      <c r="AI63" s="707">
        <v>29</v>
      </c>
      <c r="AJ63" s="704">
        <v>6.5517241379310347</v>
      </c>
      <c r="AK63" s="705">
        <f t="shared" si="103"/>
        <v>7</v>
      </c>
      <c r="AL63" s="702">
        <v>27</v>
      </c>
      <c r="AM63" s="704">
        <v>6.4814814814814818</v>
      </c>
      <c r="AN63" s="1595">
        <f t="shared" si="104"/>
        <v>4</v>
      </c>
      <c r="AO63" s="4086"/>
      <c r="AP63" s="717">
        <v>81.400000000000006</v>
      </c>
      <c r="AQ63" s="705">
        <v>23</v>
      </c>
      <c r="AR63" s="709">
        <v>84.7</v>
      </c>
      <c r="AS63" s="705">
        <v>45</v>
      </c>
      <c r="AT63" s="709">
        <v>6.3000000000000114</v>
      </c>
      <c r="AU63" s="701">
        <v>2.4000000000000057</v>
      </c>
      <c r="AV63" s="702">
        <v>70</v>
      </c>
      <c r="AW63" s="715">
        <f t="shared" si="15"/>
        <v>38</v>
      </c>
      <c r="AX63" s="710">
        <v>70</v>
      </c>
      <c r="AY63" s="715">
        <f t="shared" si="16"/>
        <v>36</v>
      </c>
      <c r="AZ63" s="702">
        <v>210</v>
      </c>
      <c r="BA63" s="711">
        <f t="shared" si="105"/>
        <v>23</v>
      </c>
      <c r="BB63" s="702">
        <v>330</v>
      </c>
      <c r="BC63" s="726">
        <v>13</v>
      </c>
      <c r="BD63" s="702">
        <v>27</v>
      </c>
      <c r="BE63" s="703">
        <v>40.74074074074074</v>
      </c>
      <c r="BF63" s="705">
        <f t="shared" si="17"/>
        <v>73</v>
      </c>
      <c r="BG63" s="702">
        <v>28</v>
      </c>
      <c r="BH63" s="703">
        <v>14.285714285714285</v>
      </c>
      <c r="BI63" s="705">
        <f t="shared" si="18"/>
        <v>44</v>
      </c>
      <c r="BJ63" s="702">
        <v>29</v>
      </c>
      <c r="BK63" s="703">
        <v>41.379310344827587</v>
      </c>
      <c r="BL63" s="705">
        <f t="shared" si="19"/>
        <v>12</v>
      </c>
      <c r="BM63" s="702">
        <v>28</v>
      </c>
      <c r="BN63" s="703">
        <v>17.857142857142858</v>
      </c>
      <c r="BO63" s="705">
        <v>45</v>
      </c>
      <c r="BP63" s="702">
        <v>28</v>
      </c>
      <c r="BQ63" s="703">
        <v>0</v>
      </c>
      <c r="BR63" s="705">
        <v>1</v>
      </c>
      <c r="BS63" s="702">
        <v>28</v>
      </c>
      <c r="BT63" s="703">
        <v>17.857142857142858</v>
      </c>
      <c r="BU63" s="705">
        <v>2</v>
      </c>
      <c r="BV63" s="702">
        <v>11</v>
      </c>
      <c r="BW63" s="703">
        <v>63.636363636363633</v>
      </c>
      <c r="BX63" s="705">
        <f t="shared" si="20"/>
        <v>66</v>
      </c>
      <c r="BY63" s="702">
        <v>11</v>
      </c>
      <c r="BZ63" s="703">
        <v>63.636363636363633</v>
      </c>
      <c r="CA63" s="705">
        <f t="shared" si="21"/>
        <v>4</v>
      </c>
      <c r="CB63" s="702">
        <v>11</v>
      </c>
      <c r="CC63" s="703">
        <v>63.636363636363633</v>
      </c>
      <c r="CD63" s="705">
        <f t="shared" si="22"/>
        <v>57</v>
      </c>
      <c r="CE63" s="702">
        <v>11</v>
      </c>
      <c r="CF63" s="703">
        <v>18.181818181818183</v>
      </c>
      <c r="CG63" s="705">
        <v>4</v>
      </c>
      <c r="CH63" s="702">
        <v>11</v>
      </c>
      <c r="CI63" s="703">
        <v>0</v>
      </c>
      <c r="CJ63" s="705">
        <f t="shared" si="106"/>
        <v>1</v>
      </c>
      <c r="CK63" s="702">
        <v>11</v>
      </c>
      <c r="CL63" s="703">
        <v>36.363636363636367</v>
      </c>
      <c r="CM63" s="705">
        <f t="shared" si="23"/>
        <v>9</v>
      </c>
      <c r="CN63" s="709">
        <v>11.3</v>
      </c>
      <c r="CO63" s="726">
        <v>2</v>
      </c>
      <c r="CP63" s="703">
        <v>0.9</v>
      </c>
      <c r="CQ63" s="703">
        <v>5</v>
      </c>
      <c r="CR63" s="704">
        <v>5.5</v>
      </c>
      <c r="CS63" s="709">
        <v>10.3</v>
      </c>
      <c r="CT63" s="701">
        <v>10.199999999999999</v>
      </c>
      <c r="CU63" s="712">
        <v>16.7</v>
      </c>
      <c r="CV63" s="729">
        <f t="shared" si="24"/>
        <v>42</v>
      </c>
      <c r="CW63" s="712">
        <v>1.5</v>
      </c>
      <c r="CX63" s="712">
        <v>6.6</v>
      </c>
      <c r="CY63" s="712">
        <v>8.5</v>
      </c>
      <c r="CZ63" s="714">
        <v>22</v>
      </c>
      <c r="DA63" s="985">
        <v>86.5</v>
      </c>
      <c r="DB63" s="729">
        <v>10</v>
      </c>
      <c r="DC63" s="715">
        <v>2</v>
      </c>
      <c r="DD63" s="985">
        <v>83.5</v>
      </c>
      <c r="DE63" s="729">
        <v>48</v>
      </c>
      <c r="DF63" s="715">
        <v>15</v>
      </c>
      <c r="DG63" s="712">
        <v>87.5</v>
      </c>
      <c r="DH63" s="729">
        <v>8</v>
      </c>
      <c r="DI63" s="715">
        <v>5</v>
      </c>
      <c r="DJ63" s="712">
        <v>84.6</v>
      </c>
      <c r="DK63" s="729">
        <v>24</v>
      </c>
      <c r="DL63" s="716">
        <v>28.571428571428569</v>
      </c>
      <c r="DM63" s="710">
        <v>62</v>
      </c>
      <c r="DN63" s="715">
        <v>7</v>
      </c>
      <c r="DO63" s="717">
        <v>71.428571428571431</v>
      </c>
      <c r="DP63" s="710">
        <v>54</v>
      </c>
      <c r="DQ63" s="703">
        <v>0</v>
      </c>
      <c r="DR63" s="705">
        <v>18</v>
      </c>
      <c r="DS63" s="709">
        <v>75</v>
      </c>
      <c r="DT63" s="721">
        <v>20</v>
      </c>
      <c r="DU63" s="703">
        <v>0</v>
      </c>
      <c r="DV63" s="705">
        <v>17</v>
      </c>
      <c r="DW63" s="718">
        <v>33.333333333333329</v>
      </c>
      <c r="DX63" s="705">
        <v>71</v>
      </c>
      <c r="DY63" s="703">
        <v>25</v>
      </c>
      <c r="DZ63" s="705">
        <v>7</v>
      </c>
      <c r="EA63" s="702">
        <v>28</v>
      </c>
      <c r="EB63" s="719">
        <v>67.857142857142861</v>
      </c>
      <c r="EC63" s="705">
        <f t="shared" si="1"/>
        <v>70</v>
      </c>
      <c r="ED63" s="702">
        <v>11</v>
      </c>
      <c r="EE63" s="719">
        <v>36.363636363636367</v>
      </c>
      <c r="EF63" s="705">
        <v>71</v>
      </c>
      <c r="EG63" s="702">
        <v>27</v>
      </c>
      <c r="EH63" s="720">
        <v>74.074074074074076</v>
      </c>
      <c r="EI63" s="705">
        <v>7</v>
      </c>
      <c r="EJ63" s="768">
        <v>19</v>
      </c>
      <c r="EK63" s="3956">
        <v>0.5</v>
      </c>
      <c r="EL63" s="3957">
        <v>66</v>
      </c>
      <c r="EM63" s="3958">
        <v>10.526315789473683</v>
      </c>
      <c r="EN63" s="770">
        <v>23</v>
      </c>
      <c r="EO63" s="768">
        <v>19</v>
      </c>
      <c r="EP63" s="1583">
        <v>1</v>
      </c>
      <c r="EQ63" s="2356">
        <v>68</v>
      </c>
      <c r="ER63" s="3958">
        <v>21.052631578947366</v>
      </c>
      <c r="ES63" s="770">
        <v>30</v>
      </c>
      <c r="ET63" s="768">
        <v>21</v>
      </c>
      <c r="EU63" s="1583">
        <v>0.5</v>
      </c>
      <c r="EV63" s="2356">
        <v>71</v>
      </c>
      <c r="EW63" s="3958">
        <v>19.047619047619047</v>
      </c>
      <c r="EX63" s="770">
        <v>40</v>
      </c>
      <c r="EY63" s="3974">
        <v>21</v>
      </c>
      <c r="EZ63" s="1583">
        <v>0.5</v>
      </c>
      <c r="FA63" s="2356">
        <v>54</v>
      </c>
      <c r="FB63" s="3966">
        <v>9.5238095238095237</v>
      </c>
      <c r="FC63" s="3975">
        <v>12</v>
      </c>
      <c r="FD63" s="768">
        <v>21</v>
      </c>
      <c r="FE63" s="3957">
        <v>0.83333333333333337</v>
      </c>
      <c r="FF63" s="3957">
        <v>49</v>
      </c>
      <c r="FG63" s="3958">
        <v>14.285714285714285</v>
      </c>
      <c r="FH63" s="770">
        <v>7</v>
      </c>
      <c r="FI63" s="3965">
        <v>22</v>
      </c>
      <c r="FJ63" s="3957">
        <v>1</v>
      </c>
      <c r="FK63" s="3957">
        <v>7</v>
      </c>
      <c r="FL63" s="3966">
        <v>4.5454545454545459</v>
      </c>
      <c r="FM63" s="3965">
        <v>8</v>
      </c>
      <c r="FN63" s="768">
        <v>24</v>
      </c>
      <c r="FO63" s="3957">
        <v>0.6</v>
      </c>
      <c r="FP63" s="3957">
        <v>47</v>
      </c>
      <c r="FQ63" s="3958">
        <v>20.833333333333332</v>
      </c>
      <c r="FR63" s="770">
        <v>2</v>
      </c>
      <c r="FS63" s="768">
        <v>26</v>
      </c>
      <c r="FT63" s="3957">
        <v>3.0416666666666665</v>
      </c>
      <c r="FU63" s="3957">
        <v>52</v>
      </c>
      <c r="FV63" s="3958">
        <v>46.153846153846153</v>
      </c>
      <c r="FW63" s="770">
        <v>10</v>
      </c>
      <c r="FX63" s="714">
        <v>11</v>
      </c>
      <c r="FY63" s="725">
        <v>18.181818181818183</v>
      </c>
      <c r="FZ63" s="715">
        <v>45</v>
      </c>
      <c r="GA63" s="702">
        <v>8</v>
      </c>
      <c r="GB63" s="727">
        <v>0</v>
      </c>
      <c r="GC63" s="726">
        <v>62</v>
      </c>
      <c r="GD63" s="720">
        <v>0</v>
      </c>
      <c r="GE63" s="705">
        <v>62</v>
      </c>
      <c r="GF63" s="702">
        <v>8</v>
      </c>
      <c r="GG63" s="712">
        <v>0.5</v>
      </c>
      <c r="GH63" s="729">
        <v>57</v>
      </c>
      <c r="GI63" s="720">
        <v>12.5</v>
      </c>
      <c r="GJ63" s="705">
        <v>2</v>
      </c>
      <c r="GK63" s="702">
        <v>8</v>
      </c>
      <c r="GL63" s="712">
        <v>0.5</v>
      </c>
      <c r="GM63" s="729">
        <v>50</v>
      </c>
      <c r="GN63" s="720">
        <v>12.5</v>
      </c>
      <c r="GO63" s="705">
        <v>4</v>
      </c>
      <c r="GP63" s="702">
        <v>8</v>
      </c>
      <c r="GQ63" s="712">
        <v>0</v>
      </c>
      <c r="GR63" s="729">
        <v>56</v>
      </c>
      <c r="GS63" s="720">
        <v>0</v>
      </c>
      <c r="GT63" s="705">
        <v>56</v>
      </c>
      <c r="GU63" s="702">
        <v>8</v>
      </c>
      <c r="GV63" s="726">
        <v>0</v>
      </c>
      <c r="GW63" s="726">
        <v>72</v>
      </c>
      <c r="GX63" s="720">
        <v>0</v>
      </c>
      <c r="GY63" s="705">
        <v>72</v>
      </c>
      <c r="GZ63" s="702">
        <v>9</v>
      </c>
      <c r="HA63" s="726">
        <v>0</v>
      </c>
      <c r="HB63" s="726">
        <v>44</v>
      </c>
      <c r="HC63" s="720">
        <v>0</v>
      </c>
      <c r="HD63" s="705">
        <v>44</v>
      </c>
      <c r="HE63" s="702">
        <v>11</v>
      </c>
      <c r="HF63" s="726">
        <v>0.5</v>
      </c>
      <c r="HG63" s="726">
        <v>22</v>
      </c>
      <c r="HH63" s="720">
        <v>9.0909090909090917</v>
      </c>
      <c r="HI63" s="705">
        <v>1</v>
      </c>
      <c r="HJ63" s="702">
        <v>9</v>
      </c>
      <c r="HK63" s="726">
        <v>0</v>
      </c>
      <c r="HL63" s="726">
        <v>56</v>
      </c>
      <c r="HM63" s="720">
        <v>0</v>
      </c>
      <c r="HN63" s="705">
        <v>56</v>
      </c>
      <c r="HO63" s="709">
        <v>0</v>
      </c>
      <c r="HP63" s="703">
        <v>0</v>
      </c>
      <c r="HQ63" s="703">
        <v>71.428571428571431</v>
      </c>
      <c r="HR63" s="703">
        <v>42.857142857142854</v>
      </c>
      <c r="HS63" s="1299">
        <v>0</v>
      </c>
      <c r="HT63" s="1299">
        <v>0</v>
      </c>
      <c r="HU63" s="1299">
        <v>57.142857142857139</v>
      </c>
      <c r="HV63" s="1299">
        <v>0</v>
      </c>
      <c r="HW63" s="1299">
        <v>71.428571428571431</v>
      </c>
      <c r="HX63" s="1300">
        <v>7</v>
      </c>
      <c r="HY63" s="709">
        <v>13.402061855670103</v>
      </c>
      <c r="HZ63" s="709">
        <v>4.1237113402061851</v>
      </c>
      <c r="IA63" s="709">
        <v>67.010309278350505</v>
      </c>
      <c r="IB63" s="709">
        <v>25.773195876288657</v>
      </c>
      <c r="IC63" s="709">
        <v>10.309278350515463</v>
      </c>
      <c r="ID63" s="709">
        <v>37.113402061855673</v>
      </c>
      <c r="IE63" s="709">
        <v>55.670103092783506</v>
      </c>
      <c r="IF63" s="709">
        <v>3.0927835051546393</v>
      </c>
      <c r="IG63" s="709">
        <v>59.793814432989691</v>
      </c>
      <c r="IH63" s="1300">
        <v>97</v>
      </c>
      <c r="II63" s="1265" t="s">
        <v>31</v>
      </c>
      <c r="IJ63" s="1266" t="s">
        <v>31</v>
      </c>
      <c r="IK63" s="1266" t="s">
        <v>31</v>
      </c>
      <c r="IL63" s="1266" t="s">
        <v>31</v>
      </c>
      <c r="IM63" s="1266" t="s">
        <v>31</v>
      </c>
      <c r="IN63" s="1266" t="s">
        <v>31</v>
      </c>
      <c r="IO63" s="1266" t="s">
        <v>31</v>
      </c>
      <c r="IP63" s="1266" t="s">
        <v>81</v>
      </c>
      <c r="IQ63" s="1267" t="s">
        <v>81</v>
      </c>
      <c r="IR63" s="1268" t="s">
        <v>31</v>
      </c>
      <c r="IS63" s="1269" t="s">
        <v>31</v>
      </c>
      <c r="IT63" s="1269" t="s">
        <v>31</v>
      </c>
      <c r="IU63" s="1269" t="s">
        <v>31</v>
      </c>
      <c r="IV63" s="1269" t="s">
        <v>31</v>
      </c>
      <c r="IW63" s="1269" t="s">
        <v>31</v>
      </c>
      <c r="IX63" s="1269" t="s">
        <v>31</v>
      </c>
      <c r="IY63" s="1269" t="s">
        <v>81</v>
      </c>
      <c r="IZ63" s="1267" t="s">
        <v>81</v>
      </c>
      <c r="JA63" s="1268" t="s">
        <v>31</v>
      </c>
      <c r="JB63" s="1269" t="s">
        <v>31</v>
      </c>
      <c r="JC63" s="1269" t="s">
        <v>31</v>
      </c>
      <c r="JD63" s="1269" t="s">
        <v>31</v>
      </c>
      <c r="JE63" s="1269" t="s">
        <v>31</v>
      </c>
      <c r="JF63" s="1269" t="s">
        <v>31</v>
      </c>
      <c r="JG63" s="1269" t="s">
        <v>31</v>
      </c>
      <c r="JH63" s="1269" t="s">
        <v>81</v>
      </c>
      <c r="JI63" s="1270" t="s">
        <v>81</v>
      </c>
      <c r="JJ63" s="1268" t="s">
        <v>31</v>
      </c>
      <c r="JK63" s="1269" t="s">
        <v>31</v>
      </c>
      <c r="JL63" s="1269" t="s">
        <v>31</v>
      </c>
      <c r="JM63" s="1269" t="s">
        <v>31</v>
      </c>
      <c r="JN63" s="1269" t="s">
        <v>31</v>
      </c>
      <c r="JO63" s="1269" t="s">
        <v>31</v>
      </c>
      <c r="JP63" s="1269" t="s">
        <v>31</v>
      </c>
      <c r="JQ63" s="1269" t="s">
        <v>31</v>
      </c>
      <c r="JR63" s="1270" t="s">
        <v>31</v>
      </c>
      <c r="JS63" s="1268" t="s">
        <v>31</v>
      </c>
      <c r="JT63" s="1269" t="s">
        <v>31</v>
      </c>
      <c r="JU63" s="1269" t="s">
        <v>31</v>
      </c>
      <c r="JV63" s="1269" t="s">
        <v>31</v>
      </c>
      <c r="JW63" s="1269" t="s">
        <v>31</v>
      </c>
      <c r="JX63" s="1269" t="s">
        <v>31</v>
      </c>
      <c r="JY63" s="1269" t="s">
        <v>31</v>
      </c>
      <c r="JZ63" s="1269" t="s">
        <v>31</v>
      </c>
      <c r="KA63" s="1270" t="s">
        <v>31</v>
      </c>
      <c r="KB63" s="1268" t="s">
        <v>31</v>
      </c>
      <c r="KC63" s="1269" t="s">
        <v>31</v>
      </c>
      <c r="KD63" s="1269" t="s">
        <v>31</v>
      </c>
      <c r="KE63" s="1269" t="s">
        <v>31</v>
      </c>
      <c r="KF63" s="1269" t="s">
        <v>31</v>
      </c>
      <c r="KG63" s="1269" t="s">
        <v>31</v>
      </c>
      <c r="KH63" s="1269" t="s">
        <v>31</v>
      </c>
      <c r="KI63" s="1269" t="s">
        <v>31</v>
      </c>
      <c r="KJ63" s="1270" t="s">
        <v>31</v>
      </c>
      <c r="KK63" s="718">
        <v>12.992125984251967</v>
      </c>
      <c r="KL63" s="705">
        <v>77</v>
      </c>
      <c r="KM63" s="718">
        <v>25</v>
      </c>
      <c r="KN63" s="705">
        <v>75</v>
      </c>
      <c r="KO63" s="725">
        <v>9.0661831368993653E-2</v>
      </c>
      <c r="KP63" s="715">
        <v>73</v>
      </c>
      <c r="KQ63" s="725">
        <v>3.626473254759746</v>
      </c>
      <c r="KR63" s="715">
        <v>14</v>
      </c>
      <c r="KS63" s="725">
        <v>5.9836808703535809</v>
      </c>
      <c r="KT63" s="715">
        <v>75</v>
      </c>
      <c r="KU63" s="1212">
        <v>0</v>
      </c>
      <c r="KV63" s="715">
        <v>49</v>
      </c>
      <c r="KW63" s="725">
        <v>4.7463175122749588</v>
      </c>
      <c r="KX63" s="715">
        <v>69</v>
      </c>
      <c r="KY63" s="715">
        <v>12.264150943396226</v>
      </c>
      <c r="KZ63" s="715">
        <v>58</v>
      </c>
      <c r="LA63" s="728">
        <v>45</v>
      </c>
      <c r="LB63" s="729">
        <v>10</v>
      </c>
      <c r="LC63" s="729">
        <v>0</v>
      </c>
      <c r="LD63" s="729">
        <v>10</v>
      </c>
      <c r="LE63" s="729">
        <v>15</v>
      </c>
      <c r="LF63" s="730">
        <v>80</v>
      </c>
      <c r="LG63" s="734">
        <v>48</v>
      </c>
      <c r="LH63" s="728">
        <v>0</v>
      </c>
      <c r="LI63" s="729">
        <v>10</v>
      </c>
      <c r="LJ63" s="706">
        <v>10</v>
      </c>
      <c r="LK63" s="705">
        <v>35</v>
      </c>
      <c r="LL63" s="1372" t="s">
        <v>1625</v>
      </c>
      <c r="LM63" s="976" t="s">
        <v>1625</v>
      </c>
      <c r="LN63" s="976" t="s">
        <v>1625</v>
      </c>
      <c r="LO63" s="976" t="s">
        <v>1625</v>
      </c>
      <c r="LP63" s="729">
        <v>0</v>
      </c>
      <c r="LQ63" s="1023">
        <v>59</v>
      </c>
      <c r="LR63" s="1372" t="s">
        <v>1625</v>
      </c>
      <c r="LS63" s="976" t="s">
        <v>1625</v>
      </c>
      <c r="LT63" s="976" t="s">
        <v>1632</v>
      </c>
      <c r="LU63" s="976" t="s">
        <v>1625</v>
      </c>
      <c r="LV63" s="729">
        <v>10</v>
      </c>
      <c r="LW63" s="1023">
        <v>37</v>
      </c>
      <c r="LX63" s="1372" t="s">
        <v>1632</v>
      </c>
      <c r="LY63" s="976" t="s">
        <v>1632</v>
      </c>
      <c r="LZ63" s="976" t="s">
        <v>1632</v>
      </c>
      <c r="MA63" s="976" t="s">
        <v>1625</v>
      </c>
      <c r="MB63" s="729">
        <v>45</v>
      </c>
      <c r="MC63" s="1023">
        <v>24</v>
      </c>
      <c r="MD63" s="1372" t="s">
        <v>1632</v>
      </c>
      <c r="ME63" s="976" t="s">
        <v>1625</v>
      </c>
      <c r="MF63" s="976" t="s">
        <v>1625</v>
      </c>
      <c r="MG63" s="976" t="s">
        <v>1625</v>
      </c>
      <c r="MH63" s="729">
        <v>10</v>
      </c>
      <c r="MI63" s="1023">
        <v>68</v>
      </c>
      <c r="MJ63" s="1372" t="s">
        <v>1632</v>
      </c>
      <c r="MK63" s="976" t="s">
        <v>1625</v>
      </c>
      <c r="ML63" s="976" t="s">
        <v>1632</v>
      </c>
      <c r="MM63" s="976" t="s">
        <v>1625</v>
      </c>
      <c r="MN63" s="729">
        <v>20</v>
      </c>
      <c r="MO63" s="1023">
        <v>53</v>
      </c>
      <c r="MP63" s="1372" t="s">
        <v>1632</v>
      </c>
      <c r="MQ63" s="976" t="s">
        <v>1632</v>
      </c>
      <c r="MR63" s="976" t="s">
        <v>1632</v>
      </c>
      <c r="MS63" s="976" t="s">
        <v>1625</v>
      </c>
      <c r="MT63" s="729">
        <v>30</v>
      </c>
      <c r="MU63" s="1023">
        <v>20</v>
      </c>
      <c r="MV63" s="1372" t="s">
        <v>1632</v>
      </c>
      <c r="MW63" s="976" t="s">
        <v>1632</v>
      </c>
      <c r="MX63" s="976" t="s">
        <v>1625</v>
      </c>
      <c r="MY63" s="729">
        <v>30</v>
      </c>
      <c r="MZ63" s="1023">
        <v>3</v>
      </c>
      <c r="NA63" s="1372" t="s">
        <v>1632</v>
      </c>
      <c r="NB63" s="976" t="s">
        <v>1632</v>
      </c>
      <c r="NC63" s="976" t="s">
        <v>1625</v>
      </c>
      <c r="ND63" s="976" t="s">
        <v>1625</v>
      </c>
      <c r="NE63" s="729">
        <v>20</v>
      </c>
      <c r="NF63" s="1023">
        <v>46</v>
      </c>
      <c r="NG63" s="976" t="s">
        <v>1632</v>
      </c>
      <c r="NH63" s="976" t="s">
        <v>1632</v>
      </c>
      <c r="NI63" s="976" t="s">
        <v>1632</v>
      </c>
      <c r="NJ63" s="976" t="s">
        <v>1625</v>
      </c>
      <c r="NK63" s="729">
        <v>30</v>
      </c>
      <c r="NL63" s="1023">
        <v>19</v>
      </c>
      <c r="NM63" s="715">
        <v>0</v>
      </c>
      <c r="NN63" s="715">
        <f t="shared" si="2"/>
        <v>72</v>
      </c>
      <c r="NO63" s="714">
        <v>0</v>
      </c>
      <c r="NP63" s="715">
        <v>57</v>
      </c>
      <c r="NQ63" s="731">
        <v>0</v>
      </c>
      <c r="NR63" s="715">
        <v>57</v>
      </c>
      <c r="NS63" s="715">
        <v>0</v>
      </c>
      <c r="NT63" s="715">
        <v>57</v>
      </c>
      <c r="NU63" s="731">
        <v>0</v>
      </c>
      <c r="NV63" s="715">
        <v>57</v>
      </c>
      <c r="NW63" s="715">
        <v>0</v>
      </c>
      <c r="NX63" s="715">
        <v>57</v>
      </c>
      <c r="NY63" s="725">
        <v>0</v>
      </c>
      <c r="NZ63" s="715">
        <v>57</v>
      </c>
      <c r="OA63" s="1303">
        <v>9</v>
      </c>
      <c r="OB63" s="1995">
        <v>1.3740458015267176</v>
      </c>
      <c r="OC63" s="1303">
        <v>21</v>
      </c>
      <c r="OD63" s="1303">
        <v>1</v>
      </c>
      <c r="OE63" s="1995">
        <v>1.5267175572519083</v>
      </c>
      <c r="OF63" s="1303">
        <v>14</v>
      </c>
      <c r="OG63" s="1303">
        <v>9</v>
      </c>
      <c r="OH63" s="1995">
        <v>1.3740458015267176</v>
      </c>
      <c r="OI63" s="1303">
        <v>55</v>
      </c>
      <c r="OJ63" s="699">
        <v>1</v>
      </c>
      <c r="OK63" s="985">
        <v>1.5267175572519083</v>
      </c>
      <c r="OL63" s="1303">
        <v>52</v>
      </c>
      <c r="OM63" s="714">
        <v>0</v>
      </c>
      <c r="ON63" s="725">
        <v>0</v>
      </c>
      <c r="OO63" s="733">
        <v>73</v>
      </c>
      <c r="OP63" s="714" t="s">
        <v>31</v>
      </c>
      <c r="OQ63" s="731" t="s">
        <v>31</v>
      </c>
      <c r="OR63" s="733" t="str">
        <f t="shared" si="25"/>
        <v>-</v>
      </c>
      <c r="OS63" s="981">
        <v>35.384615384615387</v>
      </c>
      <c r="OT63" s="733">
        <v>32</v>
      </c>
      <c r="OU63" s="715">
        <v>3</v>
      </c>
      <c r="OV63" s="715">
        <v>5</v>
      </c>
      <c r="OW63" s="715">
        <v>2</v>
      </c>
      <c r="OX63" s="715">
        <v>4</v>
      </c>
      <c r="OY63" s="715">
        <v>0</v>
      </c>
      <c r="OZ63" s="715">
        <v>17</v>
      </c>
      <c r="PA63" s="715">
        <v>22</v>
      </c>
      <c r="PB63" s="715">
        <v>0</v>
      </c>
      <c r="PC63" s="715">
        <v>5</v>
      </c>
      <c r="PD63" s="715">
        <v>16</v>
      </c>
      <c r="PE63" s="715">
        <v>12</v>
      </c>
      <c r="PF63" s="715">
        <v>17</v>
      </c>
      <c r="PG63" s="715">
        <v>2</v>
      </c>
      <c r="PH63" s="715">
        <v>1</v>
      </c>
      <c r="PI63" s="715">
        <v>9</v>
      </c>
      <c r="PJ63" s="715">
        <v>19</v>
      </c>
      <c r="PK63" s="715">
        <v>6</v>
      </c>
      <c r="PL63" s="715">
        <v>27</v>
      </c>
      <c r="PM63" s="714">
        <v>11.111111111111111</v>
      </c>
      <c r="PN63" s="715">
        <v>1</v>
      </c>
      <c r="PO63" s="715">
        <v>18.518518518518519</v>
      </c>
      <c r="PP63" s="715">
        <v>2</v>
      </c>
      <c r="PQ63" s="715">
        <v>7.4074074074074066</v>
      </c>
      <c r="PR63" s="715">
        <v>1</v>
      </c>
      <c r="PS63" s="715">
        <v>14.814814814814813</v>
      </c>
      <c r="PT63" s="715">
        <v>64</v>
      </c>
      <c r="PU63" s="715">
        <v>0</v>
      </c>
      <c r="PV63" s="715">
        <v>1</v>
      </c>
      <c r="PW63" s="715">
        <v>62.962962962962962</v>
      </c>
      <c r="PX63" s="715">
        <v>77</v>
      </c>
      <c r="PY63" s="715">
        <v>81.481481481481481</v>
      </c>
      <c r="PZ63" s="715">
        <v>75</v>
      </c>
      <c r="QA63" s="715">
        <v>0</v>
      </c>
      <c r="QB63" s="715">
        <v>1</v>
      </c>
      <c r="QC63" s="715">
        <v>18.518518518518519</v>
      </c>
      <c r="QD63" s="715">
        <v>76</v>
      </c>
      <c r="QE63" s="715">
        <v>59.259259259259252</v>
      </c>
      <c r="QF63" s="715">
        <v>72</v>
      </c>
      <c r="QG63" s="715">
        <v>44.444444444444443</v>
      </c>
      <c r="QH63" s="715">
        <v>77</v>
      </c>
      <c r="QI63" s="715">
        <v>62.962962962962962</v>
      </c>
      <c r="QJ63" s="715">
        <v>74</v>
      </c>
      <c r="QK63" s="715">
        <v>7.4074074074074066</v>
      </c>
      <c r="QL63" s="715">
        <v>44</v>
      </c>
      <c r="QM63" s="715">
        <v>3.7037037037037033</v>
      </c>
      <c r="QN63" s="715">
        <v>75</v>
      </c>
      <c r="QO63" s="715">
        <v>33.333333333333329</v>
      </c>
      <c r="QP63" s="715">
        <v>64</v>
      </c>
      <c r="QQ63" s="715">
        <v>70.370370370370367</v>
      </c>
      <c r="QR63" s="715">
        <v>77</v>
      </c>
      <c r="QS63" s="715">
        <v>22.222222222222221</v>
      </c>
      <c r="QT63" s="715">
        <v>26</v>
      </c>
      <c r="QU63" s="714">
        <v>0</v>
      </c>
      <c r="QV63" s="715">
        <v>0</v>
      </c>
      <c r="QW63" s="715">
        <v>0</v>
      </c>
      <c r="QX63" s="715">
        <v>0</v>
      </c>
      <c r="QY63" s="715">
        <v>0</v>
      </c>
      <c r="QZ63" s="715">
        <v>0</v>
      </c>
      <c r="RA63" s="715">
        <v>0</v>
      </c>
      <c r="RB63" s="715">
        <v>0</v>
      </c>
      <c r="RC63" s="715">
        <v>0</v>
      </c>
      <c r="RD63" s="715">
        <v>0</v>
      </c>
      <c r="RE63" s="715">
        <v>0</v>
      </c>
      <c r="RF63" s="715">
        <v>0</v>
      </c>
      <c r="RG63" s="715">
        <v>0</v>
      </c>
      <c r="RH63" s="715">
        <v>0</v>
      </c>
      <c r="RI63" s="715">
        <v>0</v>
      </c>
      <c r="RJ63" s="715">
        <v>0</v>
      </c>
      <c r="RK63" s="715">
        <v>0</v>
      </c>
      <c r="RL63" s="715">
        <v>0</v>
      </c>
      <c r="RM63" s="714" t="s">
        <v>31</v>
      </c>
      <c r="RN63" s="715" t="s">
        <v>31</v>
      </c>
      <c r="RO63" s="715" t="s">
        <v>31</v>
      </c>
      <c r="RP63" s="715" t="s">
        <v>31</v>
      </c>
      <c r="RQ63" s="715" t="s">
        <v>31</v>
      </c>
      <c r="RR63" s="715" t="s">
        <v>31</v>
      </c>
      <c r="RS63" s="715" t="s">
        <v>31</v>
      </c>
      <c r="RT63" s="715" t="s">
        <v>31</v>
      </c>
      <c r="RU63" s="715" t="s">
        <v>31</v>
      </c>
      <c r="RV63" s="715" t="s">
        <v>31</v>
      </c>
      <c r="RW63" s="715" t="s">
        <v>31</v>
      </c>
      <c r="RX63" s="715" t="s">
        <v>31</v>
      </c>
      <c r="RY63" s="715" t="s">
        <v>31</v>
      </c>
      <c r="RZ63" s="715" t="s">
        <v>31</v>
      </c>
      <c r="SA63" s="715" t="s">
        <v>31</v>
      </c>
      <c r="SB63" s="715" t="s">
        <v>31</v>
      </c>
      <c r="SC63" s="715" t="s">
        <v>31</v>
      </c>
      <c r="SD63" s="715" t="s">
        <v>31</v>
      </c>
      <c r="SE63" s="715" t="s">
        <v>31</v>
      </c>
      <c r="SF63" s="715" t="s">
        <v>31</v>
      </c>
      <c r="SG63" s="715" t="s">
        <v>31</v>
      </c>
      <c r="SH63" s="715" t="s">
        <v>31</v>
      </c>
      <c r="SI63" s="715" t="s">
        <v>31</v>
      </c>
      <c r="SJ63" s="715" t="s">
        <v>31</v>
      </c>
      <c r="SK63" s="715" t="s">
        <v>31</v>
      </c>
      <c r="SL63" s="715" t="s">
        <v>31</v>
      </c>
      <c r="SM63" s="715" t="s">
        <v>31</v>
      </c>
      <c r="SN63" s="715" t="s">
        <v>31</v>
      </c>
      <c r="SO63" s="715" t="s">
        <v>31</v>
      </c>
      <c r="SP63" s="715" t="s">
        <v>31</v>
      </c>
      <c r="SQ63" s="715" t="s">
        <v>31</v>
      </c>
      <c r="SR63" s="715" t="s">
        <v>31</v>
      </c>
      <c r="SS63" s="715" t="s">
        <v>31</v>
      </c>
      <c r="ST63" s="733" t="s">
        <v>31</v>
      </c>
      <c r="SU63" s="4108" t="s">
        <v>3048</v>
      </c>
      <c r="SV63" s="1355" t="s">
        <v>3046</v>
      </c>
      <c r="SW63" s="1355">
        <v>20</v>
      </c>
      <c r="SX63" s="4109">
        <v>30.816640986132512</v>
      </c>
      <c r="SY63" s="1355">
        <v>29</v>
      </c>
      <c r="SZ63" s="2074">
        <v>0</v>
      </c>
      <c r="TA63" s="1995">
        <v>0</v>
      </c>
      <c r="TB63" s="3967">
        <v>0</v>
      </c>
      <c r="TC63" s="1303">
        <v>52</v>
      </c>
      <c r="TD63" s="2074" t="s">
        <v>31</v>
      </c>
      <c r="TE63" s="1995">
        <v>0</v>
      </c>
      <c r="TF63" s="3967">
        <v>0</v>
      </c>
      <c r="TG63" s="1303">
        <v>54</v>
      </c>
      <c r="TH63" s="2074">
        <v>0</v>
      </c>
      <c r="TI63" s="1995">
        <v>0</v>
      </c>
      <c r="TJ63" s="3967">
        <v>0</v>
      </c>
      <c r="TK63" s="1303">
        <v>6</v>
      </c>
      <c r="TL63" s="2074">
        <v>0</v>
      </c>
      <c r="TM63" s="1995">
        <v>0</v>
      </c>
      <c r="TN63" s="3967">
        <v>0</v>
      </c>
      <c r="TO63" s="1303">
        <v>11</v>
      </c>
      <c r="TP63" s="2074">
        <v>16</v>
      </c>
      <c r="TQ63" s="1995">
        <v>0</v>
      </c>
      <c r="TR63" s="3967">
        <v>0</v>
      </c>
      <c r="TS63" s="1303">
        <v>5</v>
      </c>
      <c r="TT63" s="2074">
        <v>0</v>
      </c>
      <c r="TU63" s="1995">
        <v>0</v>
      </c>
      <c r="TV63" s="3967">
        <v>0</v>
      </c>
      <c r="TW63" s="1303">
        <v>2</v>
      </c>
      <c r="TX63" s="2074">
        <v>0</v>
      </c>
      <c r="TY63" s="1995">
        <v>0</v>
      </c>
      <c r="TZ63" s="3967">
        <v>0</v>
      </c>
      <c r="UA63" s="1303">
        <v>53</v>
      </c>
      <c r="UB63" s="2074">
        <v>75</v>
      </c>
      <c r="UC63" s="1995">
        <v>30</v>
      </c>
      <c r="UD63" s="3967">
        <v>45.801526717557252</v>
      </c>
      <c r="UE63" s="1303">
        <v>4</v>
      </c>
      <c r="UF63" s="2074">
        <v>0</v>
      </c>
      <c r="UG63" s="1995">
        <v>0</v>
      </c>
      <c r="UH63" s="3967">
        <v>0</v>
      </c>
      <c r="UI63" s="1303">
        <v>14</v>
      </c>
      <c r="UJ63" s="2074">
        <v>0</v>
      </c>
      <c r="UK63" s="1995">
        <v>0</v>
      </c>
      <c r="UL63" s="3967">
        <v>0</v>
      </c>
      <c r="UM63" s="1303">
        <v>22</v>
      </c>
      <c r="UN63" s="2074">
        <v>0</v>
      </c>
      <c r="UO63" s="1995">
        <v>0</v>
      </c>
      <c r="UP63" s="3967">
        <v>0</v>
      </c>
      <c r="UQ63" s="1303">
        <v>3</v>
      </c>
      <c r="UR63" s="2074">
        <v>0</v>
      </c>
      <c r="US63" s="1995">
        <v>0</v>
      </c>
      <c r="UT63" s="3967">
        <v>0</v>
      </c>
      <c r="UU63" s="1303">
        <v>12</v>
      </c>
      <c r="UV63" s="2074">
        <v>38</v>
      </c>
      <c r="UW63" s="1995">
        <v>0</v>
      </c>
      <c r="UX63" s="3967">
        <v>0</v>
      </c>
      <c r="UY63" s="1303">
        <v>26</v>
      </c>
      <c r="UZ63" s="2074">
        <v>0</v>
      </c>
      <c r="VA63" s="1995">
        <v>0</v>
      </c>
      <c r="VB63" s="3967">
        <v>0</v>
      </c>
      <c r="VC63" s="1303">
        <v>4</v>
      </c>
      <c r="VD63" s="2073">
        <v>0</v>
      </c>
      <c r="VE63" s="1303">
        <v>0</v>
      </c>
      <c r="VF63" s="1303">
        <v>0</v>
      </c>
      <c r="VG63" s="1303">
        <v>7</v>
      </c>
      <c r="VH63" s="1303">
        <v>0</v>
      </c>
      <c r="VI63" s="1303">
        <v>0</v>
      </c>
      <c r="VJ63" s="1303">
        <v>0</v>
      </c>
      <c r="VK63" s="1303">
        <v>4</v>
      </c>
      <c r="VL63" s="1303">
        <v>0</v>
      </c>
      <c r="VM63" s="1303">
        <v>0</v>
      </c>
      <c r="VN63" s="1303">
        <v>0</v>
      </c>
      <c r="VO63" s="1303">
        <v>9</v>
      </c>
      <c r="VP63" s="1303">
        <v>0</v>
      </c>
      <c r="VQ63" s="1303">
        <v>0</v>
      </c>
      <c r="VR63" s="1303">
        <v>0</v>
      </c>
      <c r="VS63" s="1303">
        <v>18</v>
      </c>
      <c r="VT63" s="1303">
        <v>0</v>
      </c>
      <c r="VU63" s="1303">
        <v>0</v>
      </c>
      <c r="VV63" s="1303">
        <v>0</v>
      </c>
      <c r="VW63" s="1303">
        <v>7</v>
      </c>
      <c r="VX63" s="1303">
        <v>1</v>
      </c>
      <c r="VY63" s="1303">
        <v>0</v>
      </c>
      <c r="VZ63" s="1303">
        <v>0</v>
      </c>
      <c r="WA63" s="1303">
        <v>36</v>
      </c>
      <c r="WB63" s="1303">
        <v>0</v>
      </c>
      <c r="WC63" s="1303">
        <v>0</v>
      </c>
      <c r="WD63" s="1303">
        <v>0</v>
      </c>
      <c r="WE63" s="1303">
        <v>15</v>
      </c>
      <c r="WF63" s="1303">
        <v>0</v>
      </c>
      <c r="WG63" s="1303">
        <v>0</v>
      </c>
      <c r="WH63" s="1303">
        <v>0</v>
      </c>
      <c r="WI63" s="1303">
        <v>6</v>
      </c>
      <c r="WJ63" s="1303">
        <v>0</v>
      </c>
      <c r="WK63" s="1303">
        <v>1</v>
      </c>
      <c r="WL63" s="1303">
        <v>1.5267175572519083</v>
      </c>
      <c r="WM63" s="1303">
        <v>7</v>
      </c>
      <c r="WN63" s="1303">
        <v>0</v>
      </c>
      <c r="WO63" s="1303">
        <v>0</v>
      </c>
      <c r="WP63" s="1303">
        <v>0</v>
      </c>
      <c r="WQ63" s="1303">
        <v>16</v>
      </c>
      <c r="WR63" s="1303">
        <v>0</v>
      </c>
      <c r="WS63" s="1303">
        <v>0</v>
      </c>
      <c r="WT63" s="1303">
        <v>0</v>
      </c>
      <c r="WU63" s="1303">
        <v>16</v>
      </c>
      <c r="WV63" s="2150"/>
      <c r="WW63" s="712">
        <v>17.021276595744681</v>
      </c>
      <c r="WX63" s="712">
        <v>22.5</v>
      </c>
      <c r="WY63" s="712">
        <v>21.052631578947366</v>
      </c>
      <c r="WZ63" s="712">
        <v>27.27272727272727</v>
      </c>
      <c r="XA63" s="712">
        <v>23.684210526315788</v>
      </c>
      <c r="XB63" s="712">
        <v>27.906976744186046</v>
      </c>
      <c r="XC63" s="699">
        <v>21.621621621621621</v>
      </c>
      <c r="XD63" s="699">
        <v>9</v>
      </c>
      <c r="XE63" s="699">
        <v>21.938775510204081</v>
      </c>
      <c r="XF63" s="712">
        <v>24.338624338624339</v>
      </c>
      <c r="XG63" s="699">
        <v>4</v>
      </c>
      <c r="XH63" s="712">
        <v>34.042553191489361</v>
      </c>
      <c r="XI63" s="712">
        <v>2.5</v>
      </c>
      <c r="XJ63" s="712" t="s">
        <v>31</v>
      </c>
      <c r="XK63" s="712" t="s">
        <v>31</v>
      </c>
      <c r="XL63" s="712" t="s">
        <v>31</v>
      </c>
      <c r="XM63" s="712" t="s">
        <v>31</v>
      </c>
      <c r="XN63" s="699" t="s">
        <v>31</v>
      </c>
      <c r="XO63" s="699" t="s">
        <v>31</v>
      </c>
      <c r="XP63" s="699">
        <v>8.6734693877551017</v>
      </c>
      <c r="XQ63" s="712">
        <v>0</v>
      </c>
      <c r="XR63" s="699">
        <v>77</v>
      </c>
      <c r="XS63" s="712">
        <v>21.621621621621621</v>
      </c>
      <c r="XT63" s="699">
        <v>58</v>
      </c>
      <c r="XU63" s="699">
        <v>30.612244897959183</v>
      </c>
      <c r="XV63" s="985">
        <v>24.338624338624339</v>
      </c>
      <c r="XW63" s="699">
        <v>40</v>
      </c>
      <c r="XX63" s="699">
        <v>69.767441860465112</v>
      </c>
      <c r="XY63" s="699">
        <v>72.972972972972968</v>
      </c>
      <c r="XZ63" s="699">
        <v>60</v>
      </c>
      <c r="YA63" s="985">
        <v>63.775510204081634</v>
      </c>
      <c r="YB63" s="985">
        <v>69.841269841269835</v>
      </c>
      <c r="YC63" s="699">
        <v>42</v>
      </c>
      <c r="YD63" s="985" t="s">
        <v>31</v>
      </c>
      <c r="YE63" s="985" t="s">
        <v>31</v>
      </c>
      <c r="YF63" s="699" t="s">
        <v>31</v>
      </c>
      <c r="YG63" s="699">
        <v>1.5306122448979591</v>
      </c>
      <c r="YH63" s="699">
        <v>0.52910052910052907</v>
      </c>
      <c r="YI63" s="699">
        <v>5</v>
      </c>
      <c r="YJ63" s="699">
        <v>2.3255813953488373</v>
      </c>
      <c r="YK63" s="699">
        <v>5.4054054054054053</v>
      </c>
      <c r="YL63" s="699">
        <v>4</v>
      </c>
      <c r="YM63" s="985">
        <v>4.0816326530612246</v>
      </c>
      <c r="YN63" s="985">
        <v>5.2910052910052912</v>
      </c>
      <c r="YO63" s="699">
        <v>72</v>
      </c>
      <c r="YP63" s="985">
        <v>0</v>
      </c>
      <c r="YQ63" s="985">
        <v>0</v>
      </c>
      <c r="YR63" s="699">
        <v>37</v>
      </c>
      <c r="YS63" s="712">
        <v>0</v>
      </c>
      <c r="YT63" s="985">
        <v>0</v>
      </c>
      <c r="YU63" s="699">
        <v>24</v>
      </c>
      <c r="YV63" s="982">
        <v>29</v>
      </c>
      <c r="YW63" s="725">
        <v>62.068965517241381</v>
      </c>
      <c r="YX63" s="699">
        <v>1</v>
      </c>
      <c r="YY63" s="699">
        <v>65</v>
      </c>
      <c r="YZ63" s="725">
        <v>52.307692307692314</v>
      </c>
      <c r="ZA63" s="699">
        <v>72</v>
      </c>
      <c r="ZB63" s="715">
        <v>23</v>
      </c>
      <c r="ZC63" s="725">
        <v>86.956521739130437</v>
      </c>
      <c r="ZD63" s="699">
        <v>7</v>
      </c>
      <c r="ZE63" s="982">
        <v>29</v>
      </c>
      <c r="ZF63" s="715">
        <v>41.379310344827587</v>
      </c>
      <c r="ZG63" s="699">
        <v>30</v>
      </c>
      <c r="ZH63" s="716">
        <v>0</v>
      </c>
      <c r="ZI63" s="712">
        <v>0</v>
      </c>
      <c r="ZJ63" s="699">
        <v>25</v>
      </c>
      <c r="ZK63" s="1363" t="s">
        <v>1627</v>
      </c>
      <c r="ZL63" s="712">
        <v>77.777777777777786</v>
      </c>
      <c r="ZM63" s="712">
        <v>88.571428571428569</v>
      </c>
      <c r="ZN63" s="699">
        <v>28</v>
      </c>
      <c r="ZO63" s="715">
        <v>105</v>
      </c>
      <c r="ZP63" s="709">
        <v>61.29032258064516</v>
      </c>
      <c r="ZQ63" s="703">
        <v>79.629629629629633</v>
      </c>
      <c r="ZR63" s="978">
        <v>7</v>
      </c>
      <c r="ZS63" s="705">
        <v>54</v>
      </c>
      <c r="ZT63" s="709">
        <v>65.625</v>
      </c>
      <c r="ZU63" s="703">
        <v>86.956521739130437</v>
      </c>
      <c r="ZV63" s="978">
        <v>14</v>
      </c>
      <c r="ZW63" s="4111">
        <v>23</v>
      </c>
      <c r="ZX63" s="709">
        <v>53.333333333333336</v>
      </c>
      <c r="ZY63" s="703">
        <v>73.333333333333329</v>
      </c>
      <c r="ZZ63" s="978">
        <v>13</v>
      </c>
      <c r="AAA63" s="4111">
        <v>15</v>
      </c>
      <c r="AAB63" s="709">
        <v>60</v>
      </c>
      <c r="AAC63" s="703">
        <v>75</v>
      </c>
      <c r="AAD63" s="978">
        <v>11</v>
      </c>
      <c r="AAE63" s="4111">
        <v>16</v>
      </c>
      <c r="AAF63" s="983">
        <v>97.674418604651152</v>
      </c>
      <c r="AAG63" s="715">
        <v>97.560975609756099</v>
      </c>
      <c r="AAH63" s="715">
        <v>65</v>
      </c>
      <c r="AAI63" s="733">
        <v>41</v>
      </c>
      <c r="AAJ63" s="709">
        <v>0</v>
      </c>
      <c r="AAK63" s="978">
        <v>73</v>
      </c>
      <c r="AAL63" s="703">
        <v>962.8</v>
      </c>
      <c r="AAM63" s="978">
        <v>28</v>
      </c>
      <c r="AAN63" s="703">
        <v>0</v>
      </c>
      <c r="AAO63" s="978">
        <f t="shared" si="26"/>
        <v>31</v>
      </c>
      <c r="AAP63" s="703">
        <v>0</v>
      </c>
      <c r="AAQ63" s="979">
        <f t="shared" si="27"/>
        <v>12</v>
      </c>
      <c r="AAR63" s="712">
        <v>0</v>
      </c>
      <c r="AAS63" s="699">
        <v>30</v>
      </c>
      <c r="AAT63" s="712">
        <v>86.46</v>
      </c>
      <c r="AAU63" s="699">
        <v>65</v>
      </c>
      <c r="AAV63" s="712">
        <v>0</v>
      </c>
      <c r="AAW63" s="699">
        <v>24</v>
      </c>
      <c r="AAX63" s="712">
        <v>0</v>
      </c>
      <c r="AAY63" s="699">
        <v>32</v>
      </c>
      <c r="AAZ63" s="699">
        <v>0</v>
      </c>
      <c r="ABA63" s="978">
        <f t="shared" si="28"/>
        <v>62</v>
      </c>
      <c r="ABB63" s="712">
        <v>0</v>
      </c>
      <c r="ABC63" s="978">
        <f t="shared" si="28"/>
        <v>63</v>
      </c>
      <c r="ABD63" s="712">
        <v>0</v>
      </c>
      <c r="ABE63" s="978">
        <f t="shared" si="28"/>
        <v>46</v>
      </c>
      <c r="ABF63" s="712">
        <v>0</v>
      </c>
      <c r="ABG63" s="978">
        <f t="shared" si="28"/>
        <v>47</v>
      </c>
      <c r="ABH63" s="712">
        <v>0</v>
      </c>
      <c r="ABI63" s="978">
        <f t="shared" si="29"/>
        <v>2</v>
      </c>
      <c r="ABJ63" s="712">
        <v>0</v>
      </c>
      <c r="ABK63" s="978">
        <f t="shared" si="29"/>
        <v>1</v>
      </c>
      <c r="ABL63" s="712">
        <v>0</v>
      </c>
      <c r="ABM63" s="978">
        <f t="shared" si="29"/>
        <v>38</v>
      </c>
      <c r="ABN63" s="712">
        <f t="shared" si="30"/>
        <v>0</v>
      </c>
      <c r="ABO63" s="2732">
        <f t="shared" si="31"/>
        <v>39</v>
      </c>
      <c r="ABP63" s="716">
        <v>5</v>
      </c>
      <c r="ABQ63" s="712" t="s">
        <v>1632</v>
      </c>
      <c r="ABR63" s="712">
        <v>5</v>
      </c>
      <c r="ABS63" s="712" t="s">
        <v>1632</v>
      </c>
      <c r="ABT63" s="712">
        <v>5</v>
      </c>
      <c r="ABU63" s="712" t="s">
        <v>1632</v>
      </c>
      <c r="ABV63" s="712">
        <v>5</v>
      </c>
      <c r="ABW63" s="712" t="s">
        <v>1632</v>
      </c>
      <c r="ABX63" s="712">
        <v>0</v>
      </c>
      <c r="ABY63" s="712" t="s">
        <v>1625</v>
      </c>
      <c r="ABZ63" s="712">
        <v>20</v>
      </c>
      <c r="ACA63" s="699">
        <v>23</v>
      </c>
      <c r="ACB63" s="712">
        <v>5</v>
      </c>
      <c r="ACC63" s="712" t="s">
        <v>1632</v>
      </c>
      <c r="ACD63" s="712">
        <v>5</v>
      </c>
      <c r="ACE63" s="712" t="s">
        <v>1632</v>
      </c>
      <c r="ACF63" s="712">
        <v>5</v>
      </c>
      <c r="ACG63" s="712" t="s">
        <v>1632</v>
      </c>
      <c r="ACH63" s="712">
        <v>0</v>
      </c>
      <c r="ACI63" s="712" t="s">
        <v>1625</v>
      </c>
      <c r="ACJ63" s="712">
        <v>15</v>
      </c>
      <c r="ACK63" s="699">
        <v>29</v>
      </c>
      <c r="ACL63" s="712">
        <v>0</v>
      </c>
      <c r="ACM63" s="712" t="s">
        <v>1625</v>
      </c>
      <c r="ACN63" s="712">
        <v>0</v>
      </c>
      <c r="ACO63" s="712" t="s">
        <v>1625</v>
      </c>
      <c r="ACP63" s="712">
        <v>0</v>
      </c>
      <c r="ACQ63" s="712" t="s">
        <v>1625</v>
      </c>
      <c r="ACR63" s="712">
        <v>0</v>
      </c>
      <c r="ACS63" s="699">
        <v>70</v>
      </c>
      <c r="ACT63" s="699">
        <v>10</v>
      </c>
      <c r="ACU63" s="699" t="s">
        <v>1632</v>
      </c>
      <c r="ACV63" s="699">
        <v>10</v>
      </c>
      <c r="ACW63" s="699" t="s">
        <v>1632</v>
      </c>
      <c r="ACX63" s="699">
        <v>0</v>
      </c>
      <c r="ACY63" s="699" t="s">
        <v>1625</v>
      </c>
      <c r="ACZ63" s="699">
        <v>0</v>
      </c>
      <c r="ADA63" s="699" t="s">
        <v>1625</v>
      </c>
      <c r="ADB63" s="699">
        <v>20</v>
      </c>
      <c r="ADC63" s="699">
        <v>49</v>
      </c>
      <c r="ADD63" s="989">
        <v>10</v>
      </c>
      <c r="ADE63" s="989">
        <v>0</v>
      </c>
      <c r="ADF63" s="989">
        <v>0</v>
      </c>
      <c r="ADG63" s="989">
        <v>0</v>
      </c>
      <c r="ADH63" s="989">
        <v>10</v>
      </c>
      <c r="ADI63" s="699">
        <v>58</v>
      </c>
      <c r="ADJ63" s="712">
        <v>5</v>
      </c>
      <c r="ADK63" s="712" t="s">
        <v>1632</v>
      </c>
      <c r="ADL63" s="712">
        <v>0</v>
      </c>
      <c r="ADM63" s="712" t="s">
        <v>1625</v>
      </c>
      <c r="ADN63" s="712">
        <v>0</v>
      </c>
      <c r="ADO63" s="712" t="s">
        <v>1625</v>
      </c>
      <c r="ADP63" s="712">
        <v>0</v>
      </c>
      <c r="ADQ63" s="712" t="s">
        <v>1625</v>
      </c>
      <c r="ADR63" s="712">
        <v>5</v>
      </c>
      <c r="ADS63" s="699">
        <v>72</v>
      </c>
      <c r="ADT63" s="712">
        <v>10</v>
      </c>
      <c r="ADU63" s="712">
        <v>0</v>
      </c>
      <c r="ADV63" s="712">
        <v>0</v>
      </c>
      <c r="ADW63" s="712">
        <v>0</v>
      </c>
      <c r="ADX63" s="712">
        <v>10</v>
      </c>
      <c r="ADY63" s="699">
        <v>64</v>
      </c>
      <c r="ADZ63" s="714">
        <v>0</v>
      </c>
      <c r="AEA63" s="712">
        <v>0</v>
      </c>
      <c r="AEB63" s="699">
        <v>23</v>
      </c>
      <c r="AEC63" s="715">
        <v>1</v>
      </c>
      <c r="AED63" s="712">
        <v>64.184852374839537</v>
      </c>
      <c r="AEE63" s="699">
        <v>4</v>
      </c>
      <c r="AEF63" s="715">
        <v>0</v>
      </c>
      <c r="AEG63" s="712">
        <v>0</v>
      </c>
      <c r="AEH63" s="699">
        <v>43</v>
      </c>
      <c r="AEI63" s="1303">
        <v>0</v>
      </c>
      <c r="AEJ63" s="712">
        <v>0</v>
      </c>
      <c r="AEK63" s="699">
        <f t="shared" si="32"/>
        <v>65</v>
      </c>
      <c r="AEL63" s="715">
        <v>0</v>
      </c>
      <c r="AEM63" s="712">
        <v>0</v>
      </c>
      <c r="AEN63" s="699">
        <v>42</v>
      </c>
      <c r="AEO63" s="699">
        <v>1</v>
      </c>
      <c r="AEP63" s="712">
        <v>64.2</v>
      </c>
      <c r="AEQ63" s="699">
        <v>12</v>
      </c>
      <c r="AER63" s="699">
        <v>1</v>
      </c>
      <c r="AES63" s="712">
        <v>64.2</v>
      </c>
      <c r="AET63" s="699">
        <v>12</v>
      </c>
      <c r="AEU63" s="699">
        <v>0</v>
      </c>
      <c r="AEV63" s="1099">
        <v>0</v>
      </c>
      <c r="AEW63" s="699">
        <v>43</v>
      </c>
      <c r="AEX63" s="989">
        <v>0</v>
      </c>
      <c r="AEY63" s="989">
        <v>73</v>
      </c>
      <c r="AEZ63" s="989">
        <v>0.18</v>
      </c>
      <c r="AFA63" s="989">
        <v>7</v>
      </c>
      <c r="AFB63" s="989">
        <v>0</v>
      </c>
      <c r="AFC63" s="989">
        <v>51</v>
      </c>
      <c r="AFD63" s="989">
        <v>0.05</v>
      </c>
      <c r="AFE63" s="989">
        <v>4</v>
      </c>
      <c r="AFF63" s="989">
        <v>0</v>
      </c>
      <c r="AFG63" s="989">
        <v>44</v>
      </c>
      <c r="AFH63" s="989">
        <v>0</v>
      </c>
      <c r="AFI63" s="989">
        <v>44</v>
      </c>
      <c r="AFJ63" s="989">
        <v>0</v>
      </c>
      <c r="AFK63" s="989">
        <v>7</v>
      </c>
      <c r="AFL63" s="989">
        <v>0</v>
      </c>
      <c r="AFM63" s="989">
        <v>7</v>
      </c>
      <c r="AFN63" s="989">
        <v>1</v>
      </c>
      <c r="AFO63" s="989">
        <v>61.881188118811885</v>
      </c>
      <c r="AFP63" s="989">
        <v>47</v>
      </c>
      <c r="AFQ63" s="989">
        <v>1</v>
      </c>
      <c r="AFR63" s="989">
        <v>61.881188118811885</v>
      </c>
      <c r="AFS63" s="989">
        <v>25</v>
      </c>
      <c r="AFT63" s="989">
        <v>0</v>
      </c>
      <c r="AFU63" s="989">
        <v>0</v>
      </c>
      <c r="AFV63" s="989">
        <v>65</v>
      </c>
      <c r="AFW63" s="989">
        <v>2</v>
      </c>
      <c r="AFX63" s="989">
        <v>123.76237623762377</v>
      </c>
      <c r="AFY63" s="989">
        <v>28</v>
      </c>
      <c r="AFZ63" s="989">
        <v>7</v>
      </c>
      <c r="AGA63" s="989">
        <v>433.16831683168323</v>
      </c>
      <c r="AGB63" s="989">
        <v>38</v>
      </c>
      <c r="AGC63" s="989">
        <v>3</v>
      </c>
      <c r="AGD63" s="989">
        <v>185.64356435643563</v>
      </c>
      <c r="AGE63" s="989">
        <v>31</v>
      </c>
      <c r="AGF63" s="989">
        <v>0</v>
      </c>
      <c r="AGG63" s="989">
        <v>0</v>
      </c>
      <c r="AGH63" s="989">
        <v>51</v>
      </c>
      <c r="AGI63" s="989">
        <v>0</v>
      </c>
      <c r="AGJ63" s="989">
        <v>0</v>
      </c>
      <c r="AGK63" s="989">
        <v>10</v>
      </c>
      <c r="AGL63" s="989">
        <v>0</v>
      </c>
      <c r="AGM63" s="989">
        <v>0</v>
      </c>
      <c r="AGN63" s="989">
        <v>2</v>
      </c>
      <c r="AGO63" s="989">
        <v>0</v>
      </c>
      <c r="AGP63" s="989">
        <v>0</v>
      </c>
      <c r="AGQ63" s="989">
        <v>51</v>
      </c>
      <c r="AGR63" s="989">
        <v>0</v>
      </c>
      <c r="AGS63" s="989">
        <v>0</v>
      </c>
      <c r="AGT63" s="989">
        <v>19</v>
      </c>
      <c r="AGU63" s="989">
        <v>0</v>
      </c>
      <c r="AGV63" s="989">
        <v>0</v>
      </c>
      <c r="AGW63" s="989">
        <v>31</v>
      </c>
      <c r="AGX63" s="989">
        <v>0</v>
      </c>
      <c r="AGY63" s="989">
        <v>0</v>
      </c>
      <c r="AGZ63" s="989">
        <v>25</v>
      </c>
      <c r="AHA63" s="989">
        <v>0</v>
      </c>
      <c r="AHB63" s="989">
        <v>0</v>
      </c>
      <c r="AHC63" s="989">
        <v>12</v>
      </c>
      <c r="AHD63" s="989">
        <v>0</v>
      </c>
      <c r="AHE63" s="989">
        <v>0</v>
      </c>
      <c r="AHF63" s="989">
        <v>41</v>
      </c>
      <c r="AHG63" s="712">
        <v>10</v>
      </c>
      <c r="AHH63" s="712">
        <v>1063.83</v>
      </c>
      <c r="AHI63" s="699">
        <v>1</v>
      </c>
      <c r="AHJ63" s="712">
        <v>9</v>
      </c>
      <c r="AHK63" s="712">
        <v>957.45</v>
      </c>
      <c r="AHL63" s="712">
        <v>11</v>
      </c>
      <c r="AHM63" s="712">
        <v>0</v>
      </c>
      <c r="AHN63" s="712">
        <v>0</v>
      </c>
      <c r="AHO63" s="699">
        <v>43</v>
      </c>
      <c r="AHP63" s="712">
        <v>0</v>
      </c>
      <c r="AHQ63" s="712">
        <v>0</v>
      </c>
      <c r="AHR63" s="712">
        <v>23</v>
      </c>
      <c r="AHS63" s="712">
        <v>0</v>
      </c>
      <c r="AHT63" s="712">
        <v>0</v>
      </c>
      <c r="AHU63" s="699">
        <v>28</v>
      </c>
      <c r="AHV63" s="712">
        <v>3</v>
      </c>
      <c r="AHW63" s="712">
        <v>319.14999999999998</v>
      </c>
      <c r="AHX63" s="699">
        <v>3</v>
      </c>
      <c r="AHY63" s="712">
        <v>0</v>
      </c>
      <c r="AHZ63" s="712">
        <v>0</v>
      </c>
      <c r="AIA63" s="699">
        <v>63</v>
      </c>
      <c r="AIC63" s="714"/>
      <c r="AID63" s="725"/>
      <c r="AIE63" s="715"/>
      <c r="AIF63" s="714"/>
      <c r="AIG63" s="725"/>
      <c r="AIH63" s="715"/>
      <c r="AII63" s="715"/>
      <c r="AIJ63" s="712"/>
      <c r="AIK63" s="715"/>
      <c r="AIL63" s="1169">
        <v>25</v>
      </c>
      <c r="AIM63" s="1174">
        <v>64</v>
      </c>
      <c r="AIN63" s="1168">
        <f t="shared" si="33"/>
        <v>13</v>
      </c>
      <c r="AIO63" s="715">
        <v>68</v>
      </c>
      <c r="AIP63" s="725">
        <v>45.588235294117645</v>
      </c>
      <c r="AIQ63" s="715">
        <f t="shared" si="34"/>
        <v>1</v>
      </c>
      <c r="AIR63" s="1169">
        <v>26</v>
      </c>
      <c r="AIS63" s="1174">
        <v>50</v>
      </c>
      <c r="AIT63" s="1168">
        <f t="shared" si="35"/>
        <v>6</v>
      </c>
      <c r="AIU63" s="715">
        <v>68</v>
      </c>
      <c r="AIV63" s="725">
        <v>30.882352941176471</v>
      </c>
      <c r="AIW63" s="715">
        <f t="shared" si="36"/>
        <v>1</v>
      </c>
      <c r="AIX63" s="1169">
        <v>29</v>
      </c>
      <c r="AIY63" s="1174">
        <v>3.4482758620689653</v>
      </c>
      <c r="AIZ63" s="1168">
        <f t="shared" si="37"/>
        <v>10</v>
      </c>
      <c r="AJA63" s="715">
        <v>69</v>
      </c>
      <c r="AJB63" s="725">
        <v>50.724637681159422</v>
      </c>
      <c r="AJC63" s="715">
        <f t="shared" si="38"/>
        <v>1</v>
      </c>
      <c r="AJD63" s="714">
        <v>28</v>
      </c>
      <c r="AJE63" s="725">
        <v>14.285714285714285</v>
      </c>
      <c r="AJF63" s="715">
        <v>69</v>
      </c>
      <c r="AJG63" s="699">
        <v>68</v>
      </c>
      <c r="AJH63" s="1099">
        <v>1.4705882352941175</v>
      </c>
      <c r="AJI63" s="733">
        <v>2</v>
      </c>
      <c r="AJJ63" s="714">
        <v>28</v>
      </c>
      <c r="AJK63" s="712">
        <v>28.571428571428569</v>
      </c>
      <c r="AJL63" s="715">
        <v>71</v>
      </c>
      <c r="AJM63" s="699">
        <v>68</v>
      </c>
      <c r="AJN63" s="712">
        <v>19.117647058823529</v>
      </c>
      <c r="AJO63" s="715">
        <v>7</v>
      </c>
      <c r="AJP63" s="714">
        <v>27</v>
      </c>
      <c r="AJQ63" s="712">
        <v>14.814814814814813</v>
      </c>
      <c r="AJR63" s="715">
        <v>43</v>
      </c>
      <c r="AJS63" s="699">
        <v>68</v>
      </c>
      <c r="AJT63" s="712">
        <v>26.47058823529412</v>
      </c>
      <c r="AJU63" s="715">
        <f t="shared" si="39"/>
        <v>37</v>
      </c>
      <c r="AJV63" s="1178">
        <v>0</v>
      </c>
      <c r="AJW63" s="1099">
        <v>0</v>
      </c>
      <c r="AJX63" s="1099">
        <v>0</v>
      </c>
      <c r="AJY63" s="1099">
        <v>0</v>
      </c>
      <c r="AJZ63" s="1099">
        <v>0</v>
      </c>
      <c r="AKA63" s="1099">
        <v>0</v>
      </c>
      <c r="AKB63" s="1099">
        <v>0</v>
      </c>
      <c r="AKC63" s="1099">
        <v>0</v>
      </c>
      <c r="AKD63" s="1099">
        <v>0</v>
      </c>
      <c r="AKE63" s="1099">
        <v>0</v>
      </c>
      <c r="AKF63" s="1099">
        <v>100</v>
      </c>
      <c r="AKG63" s="1188">
        <v>1</v>
      </c>
      <c r="AKH63" s="985">
        <v>48.571428571428569</v>
      </c>
      <c r="AKI63" s="985">
        <v>11.428571428571429</v>
      </c>
      <c r="AKJ63" s="985">
        <v>14.285714285714285</v>
      </c>
      <c r="AKK63" s="985">
        <v>8.5714285714285712</v>
      </c>
      <c r="AKL63" s="985">
        <v>8.5714285714285712</v>
      </c>
      <c r="AKM63" s="985">
        <v>20</v>
      </c>
      <c r="AKN63" s="985">
        <v>22.857142857142858</v>
      </c>
      <c r="AKO63" s="985">
        <v>8.5714285714285712</v>
      </c>
      <c r="AKP63" s="985">
        <v>37.142857142857146</v>
      </c>
      <c r="AKQ63" s="985">
        <v>37.142857142857146</v>
      </c>
      <c r="AKR63" s="985">
        <v>2.8571428571428572</v>
      </c>
      <c r="AKS63" s="699">
        <v>35</v>
      </c>
      <c r="AKT63" s="714" t="s">
        <v>1650</v>
      </c>
      <c r="AKU63" s="715" t="s">
        <v>1633</v>
      </c>
      <c r="AKV63" s="715" t="s">
        <v>1633</v>
      </c>
      <c r="AKW63" s="715" t="s">
        <v>1633</v>
      </c>
      <c r="AKX63" s="715" t="s">
        <v>1633</v>
      </c>
      <c r="AKY63" s="715" t="s">
        <v>1651</v>
      </c>
      <c r="AKZ63" s="715" t="s">
        <v>1633</v>
      </c>
      <c r="ALA63" s="715">
        <v>2</v>
      </c>
      <c r="ALB63" s="715">
        <v>-1</v>
      </c>
      <c r="ALC63" s="715">
        <v>-1</v>
      </c>
      <c r="ALD63" s="715">
        <v>-1</v>
      </c>
      <c r="ALE63" s="715">
        <v>-1</v>
      </c>
      <c r="ALF63" s="715">
        <v>0</v>
      </c>
      <c r="ALG63" s="715">
        <v>-1</v>
      </c>
      <c r="ALH63" s="715">
        <f t="shared" si="40"/>
        <v>-3</v>
      </c>
      <c r="ALI63" s="715">
        <f t="shared" si="41"/>
        <v>66</v>
      </c>
      <c r="ALJ63" s="716" t="s">
        <v>31</v>
      </c>
      <c r="ALK63" s="712" t="s">
        <v>1635</v>
      </c>
      <c r="ALL63" s="712" t="s">
        <v>1635</v>
      </c>
      <c r="ALM63" s="712" t="s">
        <v>1635</v>
      </c>
      <c r="ALN63" s="712" t="s">
        <v>1635</v>
      </c>
      <c r="ALO63" s="712" t="s">
        <v>31</v>
      </c>
      <c r="ALP63" s="712" t="s">
        <v>1635</v>
      </c>
      <c r="ALQ63" s="714">
        <v>2</v>
      </c>
      <c r="ALR63" s="715">
        <v>1</v>
      </c>
      <c r="ALS63" s="715">
        <v>1</v>
      </c>
      <c r="ALT63" s="715">
        <v>1</v>
      </c>
      <c r="ALU63" s="715">
        <v>1</v>
      </c>
      <c r="ALV63" s="715">
        <v>0</v>
      </c>
      <c r="ALW63" s="733">
        <v>1</v>
      </c>
      <c r="ALX63" s="981">
        <v>3.0816640986132513</v>
      </c>
      <c r="ALY63" s="715">
        <v>5</v>
      </c>
      <c r="ALZ63" s="731">
        <v>1.5408320493066257</v>
      </c>
      <c r="AMA63" s="715">
        <v>12</v>
      </c>
      <c r="AMB63" s="731">
        <v>1.5408320493066257</v>
      </c>
      <c r="AMC63" s="715">
        <v>10</v>
      </c>
      <c r="AMD63" s="731">
        <v>1.5408320493066257</v>
      </c>
      <c r="AME63" s="715">
        <v>33</v>
      </c>
      <c r="AMF63" s="715">
        <v>1.5408320493066257</v>
      </c>
      <c r="AMG63" s="715">
        <v>8</v>
      </c>
      <c r="AMH63" s="731">
        <v>0</v>
      </c>
      <c r="AMI63" s="715">
        <v>67</v>
      </c>
      <c r="AMJ63" s="731">
        <v>1.5408320493066257</v>
      </c>
      <c r="AMK63" s="715">
        <v>13</v>
      </c>
      <c r="AML63" s="982">
        <v>1</v>
      </c>
      <c r="AMM63" s="699">
        <v>0</v>
      </c>
      <c r="AMN63" s="699">
        <v>1</v>
      </c>
      <c r="AMO63" s="716">
        <v>1.5408320493066257</v>
      </c>
      <c r="AMP63" s="715">
        <v>8</v>
      </c>
      <c r="AMQ63" s="712">
        <v>0</v>
      </c>
      <c r="AMR63" s="715">
        <v>27</v>
      </c>
      <c r="AMS63" s="712">
        <v>1.5408320493066257</v>
      </c>
      <c r="AMT63" s="733">
        <v>1</v>
      </c>
      <c r="AMU63" s="982">
        <v>1</v>
      </c>
      <c r="AMV63" s="731">
        <v>1.5408320493066257</v>
      </c>
      <c r="AMW63" s="715">
        <v>5</v>
      </c>
      <c r="AMX63" s="716" t="s">
        <v>1687</v>
      </c>
      <c r="AMY63" s="712" t="s">
        <v>1687</v>
      </c>
      <c r="AMZ63" s="715">
        <v>1</v>
      </c>
      <c r="ANA63" s="715">
        <v>1</v>
      </c>
      <c r="ANB63" s="715">
        <v>2</v>
      </c>
      <c r="ANC63" s="715">
        <v>55</v>
      </c>
      <c r="AND63" s="1201" t="s">
        <v>1632</v>
      </c>
      <c r="ANE63" s="1202" t="s">
        <v>1632</v>
      </c>
      <c r="ANF63" s="1202" t="s">
        <v>1632</v>
      </c>
      <c r="ANG63" s="1202" t="s">
        <v>1625</v>
      </c>
      <c r="ANH63" s="725">
        <v>5</v>
      </c>
      <c r="ANI63" s="725">
        <v>5</v>
      </c>
      <c r="ANJ63" s="725">
        <v>5</v>
      </c>
      <c r="ANK63" s="725">
        <v>0</v>
      </c>
      <c r="ANL63" s="1303">
        <f t="shared" si="42"/>
        <v>15</v>
      </c>
      <c r="ANM63" s="1303">
        <f t="shared" si="43"/>
        <v>39</v>
      </c>
      <c r="ANN63" s="983" t="s">
        <v>1625</v>
      </c>
      <c r="ANO63" s="725" t="s">
        <v>1625</v>
      </c>
      <c r="ANP63" s="725" t="s">
        <v>1625</v>
      </c>
      <c r="ANQ63" s="725" t="s">
        <v>1625</v>
      </c>
      <c r="ANR63" s="725">
        <v>0</v>
      </c>
      <c r="ANS63" s="725">
        <v>0</v>
      </c>
      <c r="ANT63" s="725">
        <v>0</v>
      </c>
      <c r="ANU63" s="725">
        <v>0</v>
      </c>
      <c r="ANV63" s="715">
        <f t="shared" si="44"/>
        <v>0</v>
      </c>
      <c r="ANW63" s="715">
        <f t="shared" si="45"/>
        <v>71</v>
      </c>
      <c r="ANX63" s="982">
        <v>0</v>
      </c>
      <c r="ANY63" s="715">
        <v>0</v>
      </c>
      <c r="ANZ63" s="1089">
        <v>0</v>
      </c>
      <c r="AOA63" s="715">
        <v>75</v>
      </c>
      <c r="AOB63" s="1089">
        <v>0</v>
      </c>
      <c r="AOC63" s="1188">
        <f t="shared" si="46"/>
        <v>75</v>
      </c>
      <c r="AOD63" s="1089">
        <v>0</v>
      </c>
      <c r="AOE63" s="1188">
        <f t="shared" si="47"/>
        <v>75</v>
      </c>
      <c r="AOF63" s="699">
        <v>0</v>
      </c>
      <c r="AOG63" s="985">
        <v>0</v>
      </c>
      <c r="AOH63" s="1188">
        <v>45</v>
      </c>
      <c r="AOI63" s="699">
        <v>1</v>
      </c>
      <c r="AOJ63" s="985">
        <v>1.5408320493066257</v>
      </c>
      <c r="AOK63" s="1188">
        <v>7</v>
      </c>
      <c r="AOL63" s="699">
        <v>0</v>
      </c>
      <c r="AOM63" s="985">
        <v>0</v>
      </c>
      <c r="AON63" s="1188">
        <v>71</v>
      </c>
      <c r="AOO63" s="699">
        <v>1</v>
      </c>
      <c r="AOP63" s="985">
        <v>1.5408320493066257</v>
      </c>
      <c r="AOQ63" s="1188">
        <v>5</v>
      </c>
      <c r="AOR63" s="983" t="s">
        <v>1625</v>
      </c>
      <c r="AOS63" s="725" t="s">
        <v>1625</v>
      </c>
      <c r="AOT63" s="725" t="s">
        <v>1625</v>
      </c>
      <c r="AOU63" s="725" t="s">
        <v>1625</v>
      </c>
      <c r="AOV63" s="725">
        <v>0</v>
      </c>
      <c r="AOW63" s="725">
        <v>0</v>
      </c>
      <c r="AOX63" s="725">
        <v>0</v>
      </c>
      <c r="AOY63" s="725">
        <v>0</v>
      </c>
      <c r="AOZ63" s="715">
        <f t="shared" si="48"/>
        <v>0</v>
      </c>
      <c r="APA63" s="715">
        <f t="shared" si="49"/>
        <v>25</v>
      </c>
      <c r="APB63" s="1993" t="s">
        <v>1632</v>
      </c>
      <c r="APC63" s="1994" t="s">
        <v>1625</v>
      </c>
      <c r="APD63" s="1994" t="s">
        <v>1632</v>
      </c>
      <c r="APE63" s="1994" t="s">
        <v>1625</v>
      </c>
      <c r="APF63" s="1995">
        <v>5</v>
      </c>
      <c r="APG63" s="1995">
        <v>0</v>
      </c>
      <c r="APH63" s="1995">
        <v>5</v>
      </c>
      <c r="API63" s="1995">
        <v>0</v>
      </c>
      <c r="APJ63" s="715">
        <f t="shared" si="50"/>
        <v>10</v>
      </c>
      <c r="APK63" s="715">
        <f t="shared" si="51"/>
        <v>43</v>
      </c>
      <c r="APL63" s="715">
        <v>0</v>
      </c>
      <c r="APM63" s="725">
        <v>0</v>
      </c>
      <c r="APN63" s="715">
        <v>17</v>
      </c>
      <c r="APO63" s="715">
        <v>0</v>
      </c>
      <c r="APP63" s="725">
        <v>0</v>
      </c>
      <c r="APQ63" s="715">
        <v>18</v>
      </c>
      <c r="APR63" s="1169">
        <v>0</v>
      </c>
      <c r="APS63" s="1168">
        <v>0</v>
      </c>
      <c r="APT63" s="1168">
        <v>0</v>
      </c>
      <c r="APU63" s="989">
        <v>0</v>
      </c>
      <c r="APV63" s="989">
        <v>0</v>
      </c>
      <c r="APW63" s="989">
        <v>0</v>
      </c>
      <c r="APX63" s="989">
        <v>38</v>
      </c>
      <c r="APY63" s="989">
        <v>1</v>
      </c>
      <c r="APZ63" s="989">
        <v>1.5</v>
      </c>
      <c r="AQA63" s="989">
        <v>12</v>
      </c>
      <c r="AQB63" s="989">
        <v>1.5</v>
      </c>
      <c r="AQC63" s="989">
        <v>12</v>
      </c>
      <c r="AQD63" s="1099">
        <v>1.8320610687022902</v>
      </c>
      <c r="AQE63" s="989">
        <v>51</v>
      </c>
      <c r="AQF63" s="989">
        <v>1</v>
      </c>
      <c r="AQG63" s="989">
        <v>1.5</v>
      </c>
      <c r="AQH63" s="989">
        <v>12</v>
      </c>
      <c r="AQI63" s="989">
        <v>1.5</v>
      </c>
      <c r="AQJ63" s="989">
        <v>12</v>
      </c>
      <c r="AQK63" s="989">
        <v>1.8320610687022902</v>
      </c>
      <c r="AQL63" s="729">
        <v>74</v>
      </c>
      <c r="AQM63" s="987"/>
      <c r="AQQ63" s="715">
        <v>95</v>
      </c>
      <c r="AQR63" s="715">
        <v>83</v>
      </c>
      <c r="AQS63" s="989">
        <v>4</v>
      </c>
      <c r="AQT63" s="1099">
        <v>4.8192771084337354</v>
      </c>
      <c r="AQU63" s="989">
        <f t="shared" si="52"/>
        <v>9</v>
      </c>
      <c r="AQV63" s="989">
        <v>2</v>
      </c>
      <c r="AQW63" s="989">
        <v>50</v>
      </c>
      <c r="AQX63" s="1099">
        <v>3</v>
      </c>
      <c r="AQY63" s="989">
        <f t="shared" si="53"/>
        <v>61</v>
      </c>
      <c r="AQZ63" s="989">
        <v>0</v>
      </c>
      <c r="ARA63" s="989">
        <v>4</v>
      </c>
      <c r="ARB63" s="989">
        <v>0</v>
      </c>
      <c r="ARC63" s="989">
        <f t="shared" si="54"/>
        <v>65</v>
      </c>
      <c r="ARD63" s="1668">
        <v>2.6867469879518073</v>
      </c>
      <c r="ARE63" s="1667">
        <f t="shared" si="55"/>
        <v>7</v>
      </c>
      <c r="ARF63" s="1168">
        <v>3</v>
      </c>
      <c r="ARG63" s="1099">
        <v>33.333333333333329</v>
      </c>
      <c r="ARH63" s="989">
        <f t="shared" si="56"/>
        <v>71</v>
      </c>
      <c r="ARI63" s="715">
        <v>9</v>
      </c>
      <c r="ARJ63" s="985">
        <v>11.111111111111111</v>
      </c>
      <c r="ARK63" s="699">
        <f t="shared" si="57"/>
        <v>10</v>
      </c>
      <c r="ARL63" s="989">
        <v>121</v>
      </c>
      <c r="ARM63" s="715">
        <v>18</v>
      </c>
      <c r="ARN63" s="985">
        <v>14.87603305785124</v>
      </c>
      <c r="ARO63" s="699">
        <f t="shared" si="58"/>
        <v>17</v>
      </c>
      <c r="ARP63" s="707">
        <v>113</v>
      </c>
      <c r="ARQ63" s="990">
        <v>3</v>
      </c>
      <c r="ARR63" s="719">
        <v>2.6548672566371683</v>
      </c>
      <c r="ARS63" s="979">
        <f t="shared" si="59"/>
        <v>28</v>
      </c>
      <c r="ART63" s="715">
        <v>0</v>
      </c>
      <c r="ARU63" s="699">
        <f t="shared" si="59"/>
        <v>74</v>
      </c>
      <c r="ARV63" s="715" t="s">
        <v>31</v>
      </c>
      <c r="ARW63" s="715" t="s">
        <v>31</v>
      </c>
      <c r="ARX63" s="985" t="s">
        <v>31</v>
      </c>
      <c r="ARY63" s="699" t="str">
        <f t="shared" si="60"/>
        <v>-</v>
      </c>
      <c r="ARZ63" s="715" t="s">
        <v>31</v>
      </c>
      <c r="ASA63" s="715" t="s">
        <v>31</v>
      </c>
      <c r="ASB63" s="712" t="s">
        <v>31</v>
      </c>
      <c r="ASC63" s="699" t="str">
        <f t="shared" si="61"/>
        <v>-</v>
      </c>
      <c r="ASD63" s="712">
        <v>41.666666666666671</v>
      </c>
      <c r="ASE63" s="712">
        <v>33.333333333333329</v>
      </c>
      <c r="ASF63" s="712">
        <v>16.666666666666664</v>
      </c>
      <c r="ASG63" s="712">
        <v>0</v>
      </c>
      <c r="ASH63" s="712">
        <v>8.3333333333333321</v>
      </c>
      <c r="ASI63" s="712">
        <v>0</v>
      </c>
      <c r="ASJ63" s="712">
        <v>0</v>
      </c>
      <c r="ASK63" s="712">
        <v>0</v>
      </c>
      <c r="ASL63" s="712">
        <v>0</v>
      </c>
      <c r="ASM63" s="715">
        <v>5</v>
      </c>
      <c r="ASN63" s="715">
        <v>4</v>
      </c>
      <c r="ASO63" s="715">
        <v>2</v>
      </c>
      <c r="ASP63" s="715">
        <v>0</v>
      </c>
      <c r="ASQ63" s="715">
        <v>1</v>
      </c>
      <c r="ASR63" s="715">
        <v>0</v>
      </c>
      <c r="ASS63" s="715">
        <v>0</v>
      </c>
      <c r="AST63" s="715">
        <v>0</v>
      </c>
      <c r="ASU63" s="715">
        <v>0</v>
      </c>
      <c r="ASV63" s="715">
        <v>12</v>
      </c>
      <c r="ASW63" s="712" t="s">
        <v>31</v>
      </c>
      <c r="ASX63" s="712" t="s">
        <v>31</v>
      </c>
      <c r="ASY63" s="712" t="s">
        <v>31</v>
      </c>
      <c r="ASZ63" s="712" t="s">
        <v>31</v>
      </c>
      <c r="ATA63" s="712" t="s">
        <v>31</v>
      </c>
      <c r="ATB63" s="712" t="s">
        <v>31</v>
      </c>
      <c r="ATC63" s="712" t="s">
        <v>31</v>
      </c>
      <c r="ATD63" s="712" t="s">
        <v>31</v>
      </c>
      <c r="ATE63" s="712" t="s">
        <v>31</v>
      </c>
      <c r="ATF63" s="715">
        <v>0</v>
      </c>
      <c r="ATG63" s="715">
        <v>0</v>
      </c>
      <c r="ATH63" s="715">
        <v>0</v>
      </c>
      <c r="ATI63" s="715">
        <v>0</v>
      </c>
      <c r="ATJ63" s="715">
        <v>0</v>
      </c>
      <c r="ATK63" s="715">
        <v>0</v>
      </c>
      <c r="ATL63" s="715">
        <v>0</v>
      </c>
      <c r="ATM63" s="715">
        <v>0</v>
      </c>
      <c r="ATN63" s="715">
        <v>0</v>
      </c>
      <c r="ATO63" s="715">
        <v>0</v>
      </c>
      <c r="ATP63" s="712" t="s">
        <v>31</v>
      </c>
      <c r="ATQ63" s="712" t="s">
        <v>31</v>
      </c>
      <c r="ATR63" s="712" t="s">
        <v>31</v>
      </c>
      <c r="ATS63" s="712" t="s">
        <v>31</v>
      </c>
      <c r="ATT63" s="712" t="s">
        <v>31</v>
      </c>
      <c r="ATU63" s="712" t="s">
        <v>31</v>
      </c>
      <c r="ATV63" s="712" t="s">
        <v>31</v>
      </c>
      <c r="ATW63" s="712" t="s">
        <v>31</v>
      </c>
      <c r="ATX63" s="712" t="s">
        <v>31</v>
      </c>
      <c r="ATY63" s="715">
        <v>0</v>
      </c>
      <c r="ATZ63" s="715">
        <v>0</v>
      </c>
      <c r="AUA63" s="715">
        <v>0</v>
      </c>
      <c r="AUB63" s="715">
        <v>0</v>
      </c>
      <c r="AUC63" s="715">
        <v>0</v>
      </c>
      <c r="AUD63" s="715">
        <v>0</v>
      </c>
      <c r="AUE63" s="715">
        <v>0</v>
      </c>
      <c r="AUF63" s="715">
        <v>0</v>
      </c>
      <c r="AUG63" s="715">
        <v>0</v>
      </c>
      <c r="AUH63" s="715">
        <v>0</v>
      </c>
      <c r="AUI63" s="712" t="s">
        <v>1648</v>
      </c>
      <c r="AUJ63" s="712" t="s">
        <v>1623</v>
      </c>
      <c r="AUK63" s="709">
        <v>0</v>
      </c>
      <c r="AUL63" s="978">
        <v>31</v>
      </c>
      <c r="AUM63" s="703" t="s">
        <v>1625</v>
      </c>
      <c r="AUN63" s="703" t="s">
        <v>1625</v>
      </c>
      <c r="AUO63" s="703" t="s">
        <v>1625</v>
      </c>
      <c r="AUP63" s="701" t="s">
        <v>1625</v>
      </c>
      <c r="AUQ63" s="712" t="s">
        <v>1626</v>
      </c>
      <c r="AUR63" s="712" t="s">
        <v>1627</v>
      </c>
      <c r="AUS63" s="712" t="s">
        <v>1627</v>
      </c>
      <c r="AUT63" s="712" t="s">
        <v>1627</v>
      </c>
      <c r="AUU63" s="712" t="s">
        <v>1625</v>
      </c>
      <c r="AUV63" s="712" t="s">
        <v>1628</v>
      </c>
      <c r="AUW63" s="3968" t="s">
        <v>1641</v>
      </c>
      <c r="AUX63" s="712" t="s">
        <v>5405</v>
      </c>
      <c r="AUY63" s="712" t="s">
        <v>1792</v>
      </c>
      <c r="AUZ63" s="699">
        <v>70</v>
      </c>
      <c r="AVA63" s="699">
        <v>4</v>
      </c>
      <c r="AVB63" s="985">
        <v>5.7</v>
      </c>
      <c r="AVC63" s="699">
        <v>0</v>
      </c>
      <c r="AVD63" s="712">
        <v>0</v>
      </c>
      <c r="AVE63" s="699">
        <f t="shared" si="62"/>
        <v>25</v>
      </c>
      <c r="AVF63" s="712">
        <v>0</v>
      </c>
      <c r="AVG63" s="978">
        <v>33</v>
      </c>
      <c r="AVH63" s="712" t="s">
        <v>1625</v>
      </c>
      <c r="AVI63" s="712" t="s">
        <v>1625</v>
      </c>
      <c r="AVJ63" s="712" t="s">
        <v>1625</v>
      </c>
      <c r="AVK63" s="712" t="s">
        <v>1625</v>
      </c>
      <c r="AVL63" s="716">
        <v>64.2</v>
      </c>
      <c r="AVM63" s="699">
        <f t="shared" si="63"/>
        <v>3</v>
      </c>
      <c r="AVN63" s="715">
        <v>1</v>
      </c>
      <c r="AVO63" s="712">
        <v>0</v>
      </c>
      <c r="AVP63" s="699">
        <f t="shared" si="64"/>
        <v>39</v>
      </c>
      <c r="AVQ63" s="715">
        <v>0</v>
      </c>
      <c r="AVR63" s="712">
        <v>0</v>
      </c>
      <c r="AVS63" s="699">
        <f t="shared" si="65"/>
        <v>14</v>
      </c>
      <c r="AVT63" s="715">
        <v>0</v>
      </c>
      <c r="AVU63" s="712">
        <v>0</v>
      </c>
      <c r="AVV63" s="699">
        <f t="shared" si="66"/>
        <v>29</v>
      </c>
      <c r="AVW63" s="715">
        <v>0</v>
      </c>
      <c r="AVX63" s="712">
        <v>0</v>
      </c>
      <c r="AVY63" s="733">
        <v>0</v>
      </c>
      <c r="AVZ63" s="716">
        <v>0</v>
      </c>
      <c r="AWA63" s="699">
        <f t="shared" si="67"/>
        <v>26</v>
      </c>
      <c r="AWB63" s="715">
        <v>0</v>
      </c>
      <c r="AWC63" s="712">
        <v>0</v>
      </c>
      <c r="AWD63" s="699">
        <f t="shared" si="68"/>
        <v>9</v>
      </c>
      <c r="AWE63" s="715">
        <v>0</v>
      </c>
      <c r="AWF63" s="712">
        <v>0</v>
      </c>
      <c r="AWG63" s="699">
        <f t="shared" si="69"/>
        <v>56</v>
      </c>
      <c r="AWH63" s="715">
        <v>0</v>
      </c>
      <c r="AWI63" s="714">
        <v>100</v>
      </c>
      <c r="AWJ63" s="715" t="s">
        <v>31</v>
      </c>
      <c r="AWK63" s="715" t="s">
        <v>31</v>
      </c>
      <c r="AWL63" s="715" t="s">
        <v>31</v>
      </c>
      <c r="AWM63" s="715" t="s">
        <v>31</v>
      </c>
      <c r="AWN63" s="715">
        <v>100</v>
      </c>
      <c r="AWO63" s="715" t="s">
        <v>31</v>
      </c>
      <c r="AWP63" s="715" t="s">
        <v>31</v>
      </c>
      <c r="AWQ63" s="715" t="s">
        <v>31</v>
      </c>
      <c r="AWR63" s="715" t="s">
        <v>31</v>
      </c>
      <c r="AWS63" s="716">
        <v>1</v>
      </c>
      <c r="AWT63" s="699">
        <f t="shared" si="70"/>
        <v>1</v>
      </c>
      <c r="AWU63" s="712" t="s">
        <v>31</v>
      </c>
      <c r="AWV63" s="699" t="str">
        <f t="shared" si="70"/>
        <v>-</v>
      </c>
      <c r="AWW63" s="712" t="s">
        <v>31</v>
      </c>
      <c r="AWX63" s="699" t="str">
        <f t="shared" si="3"/>
        <v>-</v>
      </c>
      <c r="AWY63" s="712" t="s">
        <v>31</v>
      </c>
      <c r="AWZ63" s="699" t="str">
        <f t="shared" si="71"/>
        <v>-</v>
      </c>
      <c r="AXA63" s="712" t="s">
        <v>31</v>
      </c>
      <c r="AXB63" s="712">
        <v>1</v>
      </c>
      <c r="AXC63" s="712" t="s">
        <v>31</v>
      </c>
      <c r="AXD63" s="699" t="str">
        <f t="shared" si="4"/>
        <v>-</v>
      </c>
      <c r="AXE63" s="712" t="s">
        <v>31</v>
      </c>
      <c r="AXF63" s="699" t="str">
        <f t="shared" si="5"/>
        <v>-</v>
      </c>
      <c r="AXG63" s="712" t="s">
        <v>31</v>
      </c>
      <c r="AXH63" s="699" t="str">
        <f t="shared" si="6"/>
        <v>-</v>
      </c>
      <c r="AXI63" s="712" t="s">
        <v>31</v>
      </c>
      <c r="AXK63" s="3969">
        <v>95.555555555555543</v>
      </c>
      <c r="AXL63" s="3970">
        <v>45</v>
      </c>
      <c r="AXM63" s="715">
        <f t="shared" si="72"/>
        <v>17</v>
      </c>
      <c r="AXN63" s="3969">
        <v>41.428571428571431</v>
      </c>
      <c r="AXO63" s="3970">
        <v>70</v>
      </c>
      <c r="AXP63" s="715">
        <f t="shared" si="73"/>
        <v>29</v>
      </c>
      <c r="AXQ63" s="2024">
        <v>613</v>
      </c>
      <c r="AXR63" s="2024">
        <v>625</v>
      </c>
      <c r="AXS63" s="3029">
        <v>1.9200000000000017</v>
      </c>
      <c r="AXT63" s="2024" t="s">
        <v>8059</v>
      </c>
      <c r="AXU63" s="2024">
        <v>99</v>
      </c>
      <c r="AXV63" s="2024">
        <v>106</v>
      </c>
      <c r="AXW63" s="3029">
        <v>6.6037735849056531</v>
      </c>
      <c r="AXX63" s="2024" t="s">
        <v>8058</v>
      </c>
      <c r="AXY63" s="3029">
        <v>16.150081566068515</v>
      </c>
      <c r="AXZ63" s="3029">
        <v>16.96</v>
      </c>
      <c r="AYA63" s="3029">
        <v>0.80991843393148599</v>
      </c>
      <c r="AYB63" s="2024" t="s">
        <v>8074</v>
      </c>
      <c r="AYC63" s="2123">
        <v>276</v>
      </c>
      <c r="AYD63" s="2024">
        <v>263</v>
      </c>
      <c r="AYE63" s="3029">
        <v>4.9429657794676842</v>
      </c>
      <c r="AYF63" s="2024" t="s">
        <v>8056</v>
      </c>
      <c r="AYG63" s="2024">
        <v>0</v>
      </c>
      <c r="AYH63" s="2024">
        <v>0</v>
      </c>
      <c r="AYI63" s="3029" t="s">
        <v>31</v>
      </c>
      <c r="AYJ63" s="2024" t="s">
        <v>31</v>
      </c>
      <c r="AYK63" s="2024">
        <v>3084</v>
      </c>
      <c r="AYL63" s="2024">
        <v>2856</v>
      </c>
      <c r="AYM63" s="3029">
        <v>7.9831932773109173</v>
      </c>
      <c r="AYN63" s="2024" t="s">
        <v>8058</v>
      </c>
      <c r="AYO63" s="2024">
        <v>6950000</v>
      </c>
      <c r="AYP63" s="2024">
        <v>5001791</v>
      </c>
      <c r="AYQ63" s="3029">
        <v>38.950228028320254</v>
      </c>
      <c r="AYR63" s="2024" t="s">
        <v>8057</v>
      </c>
      <c r="AYS63" s="2024">
        <v>6950000</v>
      </c>
      <c r="AYT63" s="2024">
        <v>4889631</v>
      </c>
      <c r="AYU63" s="3029">
        <v>42.13751508038132</v>
      </c>
      <c r="AYV63" s="2024" t="s">
        <v>8057</v>
      </c>
      <c r="AYW63" s="2024">
        <v>0</v>
      </c>
      <c r="AYX63" s="2024">
        <v>112160</v>
      </c>
      <c r="AYY63" s="3029">
        <v>100</v>
      </c>
      <c r="AYZ63" s="2024" t="s">
        <v>8057</v>
      </c>
      <c r="AZA63" s="2024">
        <v>0</v>
      </c>
      <c r="AZB63" s="2024">
        <v>0</v>
      </c>
      <c r="AZC63" s="3029" t="s">
        <v>31</v>
      </c>
      <c r="AZD63" s="2024" t="s">
        <v>31</v>
      </c>
      <c r="AZE63" s="2024">
        <v>0</v>
      </c>
      <c r="AZF63" s="2024">
        <v>0</v>
      </c>
      <c r="AZG63" s="3029" t="s">
        <v>31</v>
      </c>
      <c r="AZH63" s="2024" t="s">
        <v>31</v>
      </c>
      <c r="AZI63" s="2024">
        <v>0</v>
      </c>
      <c r="AZJ63" s="2024">
        <v>0</v>
      </c>
      <c r="AZK63" s="3029" t="s">
        <v>31</v>
      </c>
      <c r="AZL63" s="2024" t="s">
        <v>31</v>
      </c>
      <c r="AZM63" s="2024">
        <v>0</v>
      </c>
      <c r="AZN63" s="2024">
        <v>0</v>
      </c>
      <c r="AZO63" s="3029" t="s">
        <v>31</v>
      </c>
      <c r="AZP63" s="2024" t="s">
        <v>31</v>
      </c>
      <c r="AZQ63" s="2024">
        <v>0</v>
      </c>
      <c r="AZR63" s="2024">
        <v>0</v>
      </c>
      <c r="AZS63" s="3029" t="s">
        <v>31</v>
      </c>
      <c r="AZT63" s="2024" t="s">
        <v>31</v>
      </c>
      <c r="AZU63" s="2024">
        <v>0</v>
      </c>
      <c r="AZV63" s="2024">
        <v>0</v>
      </c>
      <c r="AZW63" s="3029" t="s">
        <v>31</v>
      </c>
      <c r="AZX63" s="2024" t="s">
        <v>31</v>
      </c>
      <c r="AZY63" s="2123">
        <v>72078000</v>
      </c>
      <c r="AZZ63" s="2024">
        <v>69430680</v>
      </c>
      <c r="BAA63" s="3029">
        <v>3.8128965465987079</v>
      </c>
      <c r="BAB63" s="2024" t="s">
        <v>8056</v>
      </c>
      <c r="BAC63" s="2024">
        <v>0</v>
      </c>
      <c r="BAD63" s="2024">
        <v>0</v>
      </c>
      <c r="BAE63" s="3029" t="s">
        <v>31</v>
      </c>
      <c r="BAF63" s="2024" t="s">
        <v>31</v>
      </c>
      <c r="BAG63" s="2024">
        <v>121128000</v>
      </c>
      <c r="BAH63" s="2024">
        <v>140724992</v>
      </c>
      <c r="BAI63" s="3029">
        <v>13.925736801605211</v>
      </c>
      <c r="BAJ63" s="2024" t="s">
        <v>8057</v>
      </c>
      <c r="BAK63" s="2123">
        <v>55322000</v>
      </c>
      <c r="BAL63" s="2024">
        <v>53493786</v>
      </c>
      <c r="BAM63" s="3029">
        <v>3.4176193848010712</v>
      </c>
      <c r="BAN63" s="2024" t="s">
        <v>8056</v>
      </c>
      <c r="BAO63" s="2024">
        <v>0</v>
      </c>
      <c r="BAP63" s="2024">
        <v>0</v>
      </c>
      <c r="BAQ63" s="3029" t="s">
        <v>31</v>
      </c>
      <c r="BAR63" s="2024" t="s">
        <v>31</v>
      </c>
      <c r="BAS63" s="2024">
        <v>16756000</v>
      </c>
      <c r="BAT63" s="2024">
        <v>15629697</v>
      </c>
      <c r="BAU63" s="3029">
        <v>7.2061729667568102</v>
      </c>
      <c r="BAV63" s="2024" t="s">
        <v>8058</v>
      </c>
      <c r="BAW63" s="2024">
        <v>0</v>
      </c>
      <c r="BAX63" s="2024">
        <v>307197</v>
      </c>
      <c r="BAY63" s="3029">
        <v>100</v>
      </c>
      <c r="BAZ63" s="2024" t="s">
        <v>8057</v>
      </c>
      <c r="BBA63" s="2024">
        <v>0</v>
      </c>
      <c r="BBB63" s="2024">
        <v>0</v>
      </c>
      <c r="BBC63" s="3029" t="s">
        <v>31</v>
      </c>
      <c r="BBD63" s="2024" t="s">
        <v>31</v>
      </c>
      <c r="BBE63" s="2123">
        <v>0</v>
      </c>
      <c r="BBF63" s="2024">
        <v>0</v>
      </c>
      <c r="BBG63" s="3029" t="s">
        <v>31</v>
      </c>
      <c r="BBH63" s="2024" t="s">
        <v>31</v>
      </c>
      <c r="BBI63" s="2024">
        <v>0</v>
      </c>
      <c r="BBJ63" s="2024">
        <v>0</v>
      </c>
      <c r="BBK63" s="3029" t="s">
        <v>31</v>
      </c>
      <c r="BBL63" s="2024" t="s">
        <v>31</v>
      </c>
      <c r="BBM63" s="2024">
        <v>0</v>
      </c>
      <c r="BBN63" s="2024">
        <v>0</v>
      </c>
      <c r="BBO63" s="3029" t="s">
        <v>31</v>
      </c>
      <c r="BBP63" s="2024" t="s">
        <v>31</v>
      </c>
      <c r="BBQ63" s="2123">
        <v>27803000</v>
      </c>
      <c r="BBR63" s="2024">
        <v>48801822</v>
      </c>
      <c r="BBS63" s="3029">
        <v>43.02876642597483</v>
      </c>
      <c r="BBT63" s="2024" t="s">
        <v>8057</v>
      </c>
      <c r="BBU63" s="2024">
        <v>372000</v>
      </c>
      <c r="BBV63" s="2024">
        <v>0</v>
      </c>
      <c r="BBW63" s="3029" t="s">
        <v>31</v>
      </c>
      <c r="BBX63" s="2024" t="s">
        <v>31</v>
      </c>
      <c r="BBY63" s="2024">
        <v>7584000</v>
      </c>
      <c r="BBZ63" s="2024">
        <v>6604432</v>
      </c>
      <c r="BCA63" s="3029">
        <v>14.831979494981567</v>
      </c>
      <c r="BCB63" s="2024" t="s">
        <v>8057</v>
      </c>
      <c r="BCC63" s="2024">
        <v>751000</v>
      </c>
      <c r="BCD63" s="2024">
        <v>148068</v>
      </c>
      <c r="BCE63" s="3029">
        <v>407.1993948726261</v>
      </c>
      <c r="BCF63" s="2024" t="s">
        <v>8057</v>
      </c>
      <c r="BCG63" s="2024">
        <v>212000</v>
      </c>
      <c r="BCH63" s="2024">
        <v>295172</v>
      </c>
      <c r="BCI63" s="3029">
        <v>28.177469407667402</v>
      </c>
      <c r="BCJ63" s="2024" t="s">
        <v>8057</v>
      </c>
      <c r="BCK63" s="2024">
        <v>29558000</v>
      </c>
      <c r="BCL63" s="2024">
        <v>2456208</v>
      </c>
      <c r="BCM63" s="3029">
        <v>1103.3997120765016</v>
      </c>
      <c r="BCN63" s="2024" t="s">
        <v>8057</v>
      </c>
      <c r="BCO63" s="2024">
        <v>1825000</v>
      </c>
      <c r="BCP63" s="2024">
        <v>29029680</v>
      </c>
      <c r="BCQ63" s="3029">
        <v>93.713330632649075</v>
      </c>
      <c r="BCR63" s="2024" t="s">
        <v>8057</v>
      </c>
      <c r="BCS63" s="2024">
        <v>4129000</v>
      </c>
      <c r="BCT63" s="2024">
        <v>3208176</v>
      </c>
      <c r="BCU63" s="3029">
        <v>28.702415328834832</v>
      </c>
      <c r="BCV63" s="2024" t="s">
        <v>8057</v>
      </c>
      <c r="BCW63" s="2024">
        <v>15894000</v>
      </c>
      <c r="BCX63" s="2024">
        <v>23120446</v>
      </c>
      <c r="BCY63" s="3029">
        <v>31.255651383195641</v>
      </c>
      <c r="BCZ63" s="2024" t="s">
        <v>8057</v>
      </c>
      <c r="BDA63" s="2024">
        <v>1690000</v>
      </c>
      <c r="BDB63" s="2024">
        <v>120429</v>
      </c>
      <c r="BDC63" s="3029">
        <v>1303.3164769283146</v>
      </c>
      <c r="BDD63" s="2024" t="s">
        <v>8057</v>
      </c>
      <c r="BDE63" s="2024">
        <v>0</v>
      </c>
      <c r="BDF63" s="2024">
        <v>0</v>
      </c>
      <c r="BDG63" s="3029" t="s">
        <v>31</v>
      </c>
      <c r="BDH63" s="2024" t="s">
        <v>31</v>
      </c>
      <c r="BDI63" s="2024">
        <v>0</v>
      </c>
      <c r="BDJ63" s="2024">
        <v>0</v>
      </c>
      <c r="BDK63" s="3029" t="s">
        <v>31</v>
      </c>
      <c r="BDL63" s="2024" t="s">
        <v>31</v>
      </c>
      <c r="BDM63" s="2024">
        <v>10961000</v>
      </c>
      <c r="BDN63" s="2024">
        <v>11091618</v>
      </c>
      <c r="BDO63" s="3029">
        <v>1.1776280070229603</v>
      </c>
      <c r="BDP63" s="2024" t="s">
        <v>8059</v>
      </c>
      <c r="BDQ63" s="2024">
        <v>1946000</v>
      </c>
      <c r="BDR63" s="2024">
        <v>0</v>
      </c>
      <c r="BDS63" s="3029" t="s">
        <v>31</v>
      </c>
      <c r="BDT63" s="2024" t="s">
        <v>31</v>
      </c>
      <c r="BDU63" s="2024">
        <v>4100000</v>
      </c>
      <c r="BDV63" s="2024">
        <v>0</v>
      </c>
      <c r="BDW63" s="3029" t="s">
        <v>31</v>
      </c>
      <c r="BDX63" s="2024" t="s">
        <v>31</v>
      </c>
      <c r="BDY63" s="2024">
        <v>0</v>
      </c>
      <c r="BDZ63" s="2024">
        <v>0</v>
      </c>
      <c r="BEA63" s="3029" t="s">
        <v>31</v>
      </c>
      <c r="BEB63" s="2024" t="s">
        <v>31</v>
      </c>
      <c r="BEC63" s="2024">
        <v>0</v>
      </c>
      <c r="BED63" s="2024">
        <v>0</v>
      </c>
      <c r="BEE63" s="3029" t="s">
        <v>31</v>
      </c>
      <c r="BEF63" s="2024" t="s">
        <v>31</v>
      </c>
      <c r="BEG63" s="2024">
        <v>3111000</v>
      </c>
      <c r="BEH63" s="2024">
        <v>3617811</v>
      </c>
      <c r="BEI63" s="3029">
        <v>14.008774919419508</v>
      </c>
      <c r="BEJ63" s="2024" t="s">
        <v>8057</v>
      </c>
      <c r="BEK63" s="2024">
        <v>0</v>
      </c>
      <c r="BEL63" s="2024">
        <v>0</v>
      </c>
      <c r="BEM63" s="3029" t="s">
        <v>31</v>
      </c>
      <c r="BEN63" s="2024" t="s">
        <v>31</v>
      </c>
      <c r="BEO63" s="2024">
        <v>0</v>
      </c>
      <c r="BEP63" s="2024">
        <v>0</v>
      </c>
      <c r="BEQ63" s="3029" t="s">
        <v>31</v>
      </c>
      <c r="BER63" s="2024" t="s">
        <v>31</v>
      </c>
      <c r="BES63" s="2024">
        <v>11192000</v>
      </c>
      <c r="BET63" s="2024">
        <v>12231130</v>
      </c>
      <c r="BEU63" s="3029">
        <v>8.4957808477221732</v>
      </c>
      <c r="BEV63" s="2024" t="s">
        <v>8058</v>
      </c>
      <c r="BEW63" s="2123">
        <v>602</v>
      </c>
      <c r="BEX63" s="2024">
        <v>604</v>
      </c>
      <c r="BEY63" s="3029">
        <v>0.33112582781457434</v>
      </c>
      <c r="BEZ63" s="2024" t="s">
        <v>8059</v>
      </c>
      <c r="BFA63" s="2024">
        <v>96</v>
      </c>
      <c r="BFB63" s="2024">
        <v>98</v>
      </c>
      <c r="BFC63" s="3029">
        <v>2.0408163265306172</v>
      </c>
      <c r="BFD63" s="2024" t="s">
        <v>8059</v>
      </c>
      <c r="BFE63" s="3029">
        <v>15.946843853820598</v>
      </c>
      <c r="BFF63" s="3029">
        <v>16.225165562913908</v>
      </c>
      <c r="BFG63" s="3029">
        <v>0.27832170909331033</v>
      </c>
      <c r="BFH63" s="2024" t="s">
        <v>8074</v>
      </c>
      <c r="BFI63" s="2780" t="s">
        <v>1632</v>
      </c>
      <c r="BFJ63" s="1495" t="s">
        <v>1632</v>
      </c>
      <c r="BFK63" s="1495" t="s">
        <v>1632</v>
      </c>
      <c r="BFL63" s="1495" t="s">
        <v>1625</v>
      </c>
      <c r="BFM63" s="1212">
        <v>10</v>
      </c>
      <c r="BFN63" s="1212">
        <v>10</v>
      </c>
      <c r="BFO63" s="1212">
        <v>10</v>
      </c>
      <c r="BFP63" s="1212">
        <v>0</v>
      </c>
      <c r="BFQ63" s="988">
        <f t="shared" si="74"/>
        <v>30</v>
      </c>
      <c r="BFR63" s="988">
        <f t="shared" si="75"/>
        <v>45</v>
      </c>
      <c r="BFS63" s="1993" t="s">
        <v>1632</v>
      </c>
      <c r="BFT63" s="1994" t="s">
        <v>1625</v>
      </c>
      <c r="BFU63" s="1994" t="s">
        <v>1625</v>
      </c>
      <c r="BFV63" s="1994" t="s">
        <v>1625</v>
      </c>
      <c r="BFW63" s="1995">
        <v>5</v>
      </c>
      <c r="BFX63" s="1995">
        <v>0</v>
      </c>
      <c r="BFY63" s="1995">
        <v>0</v>
      </c>
      <c r="BFZ63" s="1995">
        <v>0</v>
      </c>
      <c r="BGA63" s="1303">
        <f t="shared" si="76"/>
        <v>5</v>
      </c>
      <c r="BGB63" s="1303">
        <f t="shared" si="77"/>
        <v>62</v>
      </c>
      <c r="BGC63" s="1993" t="s">
        <v>1625</v>
      </c>
      <c r="BGD63" s="1994" t="s">
        <v>1632</v>
      </c>
      <c r="BGE63" s="1994" t="s">
        <v>1625</v>
      </c>
      <c r="BGF63" s="1994" t="s">
        <v>1625</v>
      </c>
      <c r="BGG63" s="1995">
        <v>0</v>
      </c>
      <c r="BGH63" s="1995">
        <v>10</v>
      </c>
      <c r="BGI63" s="1995">
        <v>0</v>
      </c>
      <c r="BGJ63" s="1995">
        <v>0</v>
      </c>
      <c r="BGK63" s="1303">
        <f t="shared" si="78"/>
        <v>10</v>
      </c>
      <c r="BGL63" s="1303">
        <f t="shared" si="79"/>
        <v>12</v>
      </c>
      <c r="BGM63" s="1993" t="s">
        <v>1632</v>
      </c>
      <c r="BGN63" s="1994" t="s">
        <v>1632</v>
      </c>
      <c r="BGO63" s="1994" t="s">
        <v>1632</v>
      </c>
      <c r="BGP63" s="1994" t="s">
        <v>1632</v>
      </c>
      <c r="BGQ63" s="1995">
        <v>5</v>
      </c>
      <c r="BGR63" s="1995">
        <v>5</v>
      </c>
      <c r="BGS63" s="1995">
        <v>5</v>
      </c>
      <c r="BGT63" s="1995">
        <v>5</v>
      </c>
      <c r="BGU63" s="1303">
        <f t="shared" si="80"/>
        <v>20</v>
      </c>
      <c r="BGV63" s="1303">
        <f t="shared" si="81"/>
        <v>1</v>
      </c>
      <c r="BGW63" s="1993" t="s">
        <v>1632</v>
      </c>
      <c r="BGX63" s="1994" t="s">
        <v>1632</v>
      </c>
      <c r="BGY63" s="1994" t="s">
        <v>1625</v>
      </c>
      <c r="BGZ63" s="1994" t="s">
        <v>1625</v>
      </c>
      <c r="BHA63" s="1995">
        <v>5</v>
      </c>
      <c r="BHB63" s="1995">
        <v>5</v>
      </c>
      <c r="BHC63" s="1995">
        <v>0</v>
      </c>
      <c r="BHD63" s="1995">
        <v>0</v>
      </c>
      <c r="BHE63" s="1303">
        <f t="shared" si="82"/>
        <v>10</v>
      </c>
      <c r="BHF63" s="1303">
        <f t="shared" si="83"/>
        <v>63</v>
      </c>
      <c r="BHG63" s="1993" t="s">
        <v>1632</v>
      </c>
      <c r="BHH63" s="1994" t="s">
        <v>1632</v>
      </c>
      <c r="BHI63" s="1994" t="s">
        <v>1632</v>
      </c>
      <c r="BHJ63" s="1994" t="s">
        <v>1625</v>
      </c>
      <c r="BHK63" s="1995">
        <v>5</v>
      </c>
      <c r="BHL63" s="1995">
        <v>5</v>
      </c>
      <c r="BHM63" s="1995">
        <v>5</v>
      </c>
      <c r="BHN63" s="1995">
        <v>0</v>
      </c>
      <c r="BHO63" s="1303">
        <f t="shared" si="84"/>
        <v>15</v>
      </c>
      <c r="BHP63" s="1303">
        <f t="shared" si="85"/>
        <v>25</v>
      </c>
      <c r="BHQ63" s="1993" t="s">
        <v>1632</v>
      </c>
      <c r="BHR63" s="1994" t="s">
        <v>1632</v>
      </c>
      <c r="BHS63" s="1994" t="s">
        <v>1625</v>
      </c>
      <c r="BHT63" s="1994" t="s">
        <v>1625</v>
      </c>
      <c r="BHU63" s="1995">
        <v>5</v>
      </c>
      <c r="BHV63" s="1995">
        <v>5</v>
      </c>
      <c r="BHW63" s="1995">
        <v>0</v>
      </c>
      <c r="BHX63" s="1995">
        <v>0</v>
      </c>
      <c r="BHY63" s="1303">
        <f t="shared" si="86"/>
        <v>10</v>
      </c>
      <c r="BHZ63" s="1303">
        <f t="shared" si="87"/>
        <v>65</v>
      </c>
      <c r="BIA63" s="1993" t="s">
        <v>1626</v>
      </c>
      <c r="BIB63" s="1994" t="s">
        <v>1626</v>
      </c>
      <c r="BIC63" s="1994" t="s">
        <v>1626</v>
      </c>
      <c r="BID63" s="1994" t="s">
        <v>1626</v>
      </c>
      <c r="BIE63" s="1994" t="s">
        <v>1625</v>
      </c>
      <c r="BIF63" s="4112">
        <f t="shared" si="88"/>
        <v>4</v>
      </c>
      <c r="BIG63" s="1303">
        <f t="shared" si="89"/>
        <v>32</v>
      </c>
      <c r="BIH63" s="2916">
        <v>84</v>
      </c>
      <c r="BII63" s="3967">
        <v>128.24427480916032</v>
      </c>
      <c r="BIJ63" s="1303">
        <f t="shared" si="90"/>
        <v>9</v>
      </c>
      <c r="BIK63" s="2073">
        <v>12</v>
      </c>
      <c r="BIL63" s="1303">
        <v>6</v>
      </c>
      <c r="BIM63" s="1995">
        <v>50</v>
      </c>
      <c r="BIN63" s="1303">
        <f t="shared" si="91"/>
        <v>51</v>
      </c>
      <c r="BIO63" s="1993" t="s">
        <v>1625</v>
      </c>
      <c r="BIP63" s="1994" t="s">
        <v>1626</v>
      </c>
      <c r="BIQ63" s="1994" t="s">
        <v>1625</v>
      </c>
      <c r="BIR63" s="1994" t="s">
        <v>1625</v>
      </c>
      <c r="BIS63" s="1994" t="s">
        <v>1626</v>
      </c>
      <c r="BIT63" s="1994" t="s">
        <v>1626</v>
      </c>
      <c r="BIU63" s="1994" t="s">
        <v>1626</v>
      </c>
      <c r="BIV63" s="1994" t="s">
        <v>1625</v>
      </c>
      <c r="BIW63" s="1994" t="s">
        <v>1626</v>
      </c>
      <c r="BIX63" s="1994" t="s">
        <v>1625</v>
      </c>
      <c r="BIY63" s="3617">
        <f t="shared" si="92"/>
        <v>5</v>
      </c>
      <c r="BIZ63" s="2906">
        <f t="shared" si="93"/>
        <v>56</v>
      </c>
      <c r="BJA63" s="3971">
        <v>4</v>
      </c>
      <c r="BJB63" s="3972">
        <v>6.1068702290076331</v>
      </c>
      <c r="BJC63" s="3971">
        <v>0</v>
      </c>
      <c r="BJD63" s="3972">
        <v>0</v>
      </c>
      <c r="BJE63" s="3972">
        <v>56</v>
      </c>
      <c r="BJF63" s="3971">
        <v>4</v>
      </c>
      <c r="BJG63" s="3972">
        <v>100</v>
      </c>
      <c r="BJH63" s="3972">
        <v>1</v>
      </c>
      <c r="BJI63" s="3971">
        <v>0</v>
      </c>
      <c r="BJJ63" s="3972">
        <v>0</v>
      </c>
      <c r="BJK63" s="3973">
        <v>41</v>
      </c>
      <c r="BJL63" s="3971">
        <v>6</v>
      </c>
      <c r="BJM63" s="3972">
        <v>9.1603053435114514</v>
      </c>
      <c r="BJN63" s="3971">
        <v>6</v>
      </c>
      <c r="BJO63" s="3972">
        <v>100</v>
      </c>
      <c r="BJP63" s="3973">
        <v>1</v>
      </c>
      <c r="BJQ63" s="3971">
        <v>0</v>
      </c>
      <c r="BJR63" s="3972">
        <v>0</v>
      </c>
      <c r="BJS63" s="3971">
        <v>0</v>
      </c>
      <c r="BJT63" s="3972">
        <v>0</v>
      </c>
      <c r="BJU63" s="3973">
        <v>28</v>
      </c>
      <c r="BJV63" s="2074">
        <v>100</v>
      </c>
      <c r="BJW63" s="1303">
        <f t="shared" si="7"/>
        <v>1</v>
      </c>
      <c r="BJX63" s="1993" t="s">
        <v>1632</v>
      </c>
      <c r="BJY63" s="1994" t="s">
        <v>1632</v>
      </c>
      <c r="BJZ63" s="1495" t="s">
        <v>1625</v>
      </c>
      <c r="BKA63" s="1495" t="s">
        <v>1625</v>
      </c>
      <c r="BKB63" s="1212">
        <v>5</v>
      </c>
      <c r="BKC63" s="1212">
        <v>5</v>
      </c>
      <c r="BKD63" s="1212">
        <v>0</v>
      </c>
      <c r="BKE63" s="1212">
        <v>0</v>
      </c>
      <c r="BKF63" s="988">
        <f t="shared" si="94"/>
        <v>10</v>
      </c>
      <c r="BKG63" s="988">
        <f t="shared" si="95"/>
        <v>24</v>
      </c>
      <c r="BKH63" s="2780" t="s">
        <v>1625</v>
      </c>
      <c r="BKI63" s="1495" t="s">
        <v>1625</v>
      </c>
      <c r="BKJ63" s="1495" t="s">
        <v>1625</v>
      </c>
      <c r="BKK63" s="1495" t="s">
        <v>1625</v>
      </c>
      <c r="BKL63" s="1212">
        <v>0</v>
      </c>
      <c r="BKM63" s="1212">
        <v>0</v>
      </c>
      <c r="BKN63" s="1212">
        <v>0</v>
      </c>
      <c r="BKO63" s="1212">
        <v>0</v>
      </c>
      <c r="BKP63" s="988">
        <f t="shared" si="96"/>
        <v>0</v>
      </c>
      <c r="BKQ63" s="988">
        <f t="shared" si="97"/>
        <v>38</v>
      </c>
      <c r="BKR63" s="2780" t="s">
        <v>1625</v>
      </c>
      <c r="BKS63" s="1495" t="s">
        <v>1632</v>
      </c>
      <c r="BKT63" s="1495" t="s">
        <v>1625</v>
      </c>
      <c r="BKU63" s="1495" t="s">
        <v>1625</v>
      </c>
      <c r="BKV63" s="1212">
        <v>0</v>
      </c>
      <c r="BKW63" s="1212">
        <v>15</v>
      </c>
      <c r="BKX63" s="1212">
        <v>0</v>
      </c>
      <c r="BKY63" s="1212">
        <v>0</v>
      </c>
      <c r="BKZ63" s="988">
        <f t="shared" si="98"/>
        <v>15</v>
      </c>
      <c r="BLA63" s="988">
        <f t="shared" si="99"/>
        <v>33</v>
      </c>
      <c r="BLB63" s="3971">
        <v>1</v>
      </c>
      <c r="BLC63" s="3972">
        <v>1.5267175572519083</v>
      </c>
      <c r="BLD63" s="3973">
        <v>35</v>
      </c>
      <c r="BLE63" s="3971">
        <v>0</v>
      </c>
      <c r="BLF63" s="3972">
        <v>0</v>
      </c>
      <c r="BLG63" s="3973">
        <v>14</v>
      </c>
      <c r="BLH63" s="3971">
        <v>1</v>
      </c>
      <c r="BLI63" s="3972">
        <v>1.5267175572519083</v>
      </c>
      <c r="BLJ63" s="3973">
        <v>10</v>
      </c>
      <c r="BLK63" s="3971">
        <v>1</v>
      </c>
      <c r="BLL63" s="3972">
        <v>1.5267175572519083</v>
      </c>
      <c r="BLM63" s="3973">
        <v>13</v>
      </c>
      <c r="BLN63" s="3971">
        <v>0</v>
      </c>
      <c r="BLO63" s="3972">
        <v>0</v>
      </c>
      <c r="BLP63" s="3973">
        <v>58</v>
      </c>
      <c r="BLQ63" s="3971">
        <v>0</v>
      </c>
      <c r="BLR63" s="3972">
        <v>0</v>
      </c>
      <c r="BLS63" s="3973">
        <v>13</v>
      </c>
      <c r="BLT63" s="3971">
        <v>0</v>
      </c>
      <c r="BLU63" s="3972">
        <v>0</v>
      </c>
      <c r="BLV63" s="3973">
        <v>14</v>
      </c>
      <c r="BLW63" s="3971">
        <v>0</v>
      </c>
      <c r="BLX63" s="3972">
        <v>0</v>
      </c>
      <c r="BLY63" s="3973">
        <v>42</v>
      </c>
      <c r="BLZ63" s="2782">
        <v>0</v>
      </c>
      <c r="BMA63" s="2773">
        <v>0</v>
      </c>
      <c r="BMB63" s="988">
        <v>65</v>
      </c>
      <c r="BMC63" s="2782">
        <v>0</v>
      </c>
      <c r="BMD63" s="2773">
        <v>0</v>
      </c>
      <c r="BME63" s="988">
        <v>67</v>
      </c>
      <c r="BMF63" s="2782">
        <v>0</v>
      </c>
      <c r="BMG63" s="2773">
        <v>0</v>
      </c>
      <c r="BMH63" s="988">
        <v>9</v>
      </c>
      <c r="BMI63" s="2782">
        <v>0</v>
      </c>
      <c r="BMJ63" s="2773">
        <v>0</v>
      </c>
      <c r="BMK63" s="988">
        <v>18</v>
      </c>
      <c r="BML63" s="2782">
        <v>0</v>
      </c>
      <c r="BMM63" s="2773">
        <v>0</v>
      </c>
      <c r="BMN63" s="988">
        <v>10</v>
      </c>
      <c r="BMO63" s="2782">
        <v>0</v>
      </c>
      <c r="BMP63" s="2773">
        <v>0</v>
      </c>
      <c r="BMQ63" s="988">
        <v>2</v>
      </c>
      <c r="BMR63" s="2782">
        <v>0</v>
      </c>
      <c r="BMS63" s="2773">
        <v>0</v>
      </c>
      <c r="BMT63" s="988">
        <v>66</v>
      </c>
      <c r="BMU63" s="2782">
        <v>1</v>
      </c>
      <c r="BMV63" s="2773">
        <v>1.5267175572519083</v>
      </c>
      <c r="BMW63" s="988">
        <v>23</v>
      </c>
      <c r="BMX63" s="2782">
        <v>0</v>
      </c>
      <c r="BMY63" s="2773">
        <v>0</v>
      </c>
      <c r="BMZ63" s="988">
        <v>20</v>
      </c>
      <c r="BNA63" s="2782">
        <v>0</v>
      </c>
      <c r="BNB63" s="2773">
        <v>0</v>
      </c>
      <c r="BNC63" s="988">
        <v>28</v>
      </c>
      <c r="BND63" s="2782">
        <v>0</v>
      </c>
      <c r="BNE63" s="2773">
        <v>0</v>
      </c>
      <c r="BNF63" s="988">
        <v>4</v>
      </c>
      <c r="BNG63" s="2782">
        <v>0</v>
      </c>
      <c r="BNH63" s="2773">
        <v>0</v>
      </c>
      <c r="BNI63" s="988">
        <v>19</v>
      </c>
      <c r="BNJ63" s="2782">
        <v>0</v>
      </c>
      <c r="BNK63" s="2773">
        <v>0</v>
      </c>
      <c r="BNL63" s="988">
        <v>30</v>
      </c>
      <c r="BNM63" s="2782">
        <v>0</v>
      </c>
      <c r="BNN63" s="2773">
        <v>0</v>
      </c>
      <c r="BNO63" s="988">
        <v>5</v>
      </c>
      <c r="BNQ63" s="729">
        <v>13</v>
      </c>
      <c r="BNR63" s="729">
        <v>4</v>
      </c>
      <c r="BNS63" s="729">
        <v>649</v>
      </c>
      <c r="BNT63" s="729">
        <v>20.030816640986131</v>
      </c>
      <c r="BNU63" s="729">
        <v>6.1633281972265026</v>
      </c>
      <c r="BNV63" s="4113">
        <v>10</v>
      </c>
      <c r="BNW63" s="4113">
        <v>45</v>
      </c>
    </row>
    <row r="64" spans="1:1739" ht="13" x14ac:dyDescent="0.2">
      <c r="A64" s="696" t="s">
        <v>1820</v>
      </c>
      <c r="B64" s="697" t="s">
        <v>1821</v>
      </c>
      <c r="C64" s="697" t="s">
        <v>1646</v>
      </c>
      <c r="D64" s="697" t="s">
        <v>1646</v>
      </c>
      <c r="E64" s="697" t="s">
        <v>1733</v>
      </c>
      <c r="F64" s="698" t="s">
        <v>1822</v>
      </c>
      <c r="G64" s="699" t="s">
        <v>1918</v>
      </c>
      <c r="H64" s="700">
        <v>159</v>
      </c>
      <c r="I64" s="703">
        <v>7.44</v>
      </c>
      <c r="J64" s="699">
        <f t="shared" si="8"/>
        <v>12</v>
      </c>
      <c r="K64" s="702">
        <v>37</v>
      </c>
      <c r="L64" s="703">
        <v>7.59</v>
      </c>
      <c r="M64" s="710">
        <f t="shared" si="9"/>
        <v>6</v>
      </c>
      <c r="N64" s="712">
        <f t="shared" si="10"/>
        <v>0.14999999999999947</v>
      </c>
      <c r="O64" s="702">
        <v>164</v>
      </c>
      <c r="P64" s="703">
        <v>7.35</v>
      </c>
      <c r="Q64" s="710">
        <f t="shared" si="11"/>
        <v>14</v>
      </c>
      <c r="R64" s="712">
        <f t="shared" si="12"/>
        <v>-0.24000000000000021</v>
      </c>
      <c r="S64" s="702">
        <v>108</v>
      </c>
      <c r="T64" s="703">
        <v>6.87</v>
      </c>
      <c r="U64" s="699">
        <f t="shared" si="100"/>
        <v>2</v>
      </c>
      <c r="V64" s="702">
        <v>113</v>
      </c>
      <c r="W64" s="703">
        <v>6.02</v>
      </c>
      <c r="X64" s="710">
        <f t="shared" si="0"/>
        <v>60</v>
      </c>
      <c r="Y64" s="712">
        <f t="shared" si="13"/>
        <v>-0.85000000000000053</v>
      </c>
      <c r="Z64" s="702">
        <v>124</v>
      </c>
      <c r="AA64" s="703">
        <v>6.07258064516129</v>
      </c>
      <c r="AB64" s="710">
        <f t="shared" si="101"/>
        <v>61</v>
      </c>
      <c r="AC64" s="712">
        <f t="shared" si="14"/>
        <v>5.2580645161290462E-2</v>
      </c>
      <c r="AD64" s="706">
        <v>91</v>
      </c>
      <c r="AE64" s="701">
        <v>5.9010989010989015</v>
      </c>
      <c r="AF64" s="702">
        <v>33</v>
      </c>
      <c r="AG64" s="704">
        <v>6.5454545454545459</v>
      </c>
      <c r="AH64" s="705">
        <f t="shared" si="102"/>
        <v>29</v>
      </c>
      <c r="AI64" s="707">
        <v>53</v>
      </c>
      <c r="AJ64" s="704">
        <v>6.3396226415094343</v>
      </c>
      <c r="AK64" s="705">
        <f t="shared" si="103"/>
        <v>14</v>
      </c>
      <c r="AL64" s="702">
        <v>38</v>
      </c>
      <c r="AM64" s="704">
        <v>5.2894736842105265</v>
      </c>
      <c r="AN64" s="1595">
        <f t="shared" si="104"/>
        <v>70</v>
      </c>
      <c r="AO64" s="4086"/>
      <c r="AP64" s="717">
        <v>82.8</v>
      </c>
      <c r="AQ64" s="705">
        <v>5</v>
      </c>
      <c r="AR64" s="709">
        <v>82.1</v>
      </c>
      <c r="AS64" s="705">
        <v>71</v>
      </c>
      <c r="AT64" s="709">
        <v>4.7000000000000028</v>
      </c>
      <c r="AU64" s="701">
        <v>0.5</v>
      </c>
      <c r="AV64" s="702">
        <v>60</v>
      </c>
      <c r="AW64" s="715">
        <f t="shared" si="15"/>
        <v>52</v>
      </c>
      <c r="AX64" s="710">
        <v>50</v>
      </c>
      <c r="AY64" s="715">
        <f t="shared" si="16"/>
        <v>62</v>
      </c>
      <c r="AZ64" s="702">
        <v>180</v>
      </c>
      <c r="BA64" s="711">
        <f t="shared" si="105"/>
        <v>30</v>
      </c>
      <c r="BB64" s="702">
        <v>150</v>
      </c>
      <c r="BC64" s="726">
        <v>65</v>
      </c>
      <c r="BD64" s="702">
        <v>170</v>
      </c>
      <c r="BE64" s="703">
        <v>16.470588235294116</v>
      </c>
      <c r="BF64" s="705">
        <f t="shared" si="17"/>
        <v>5</v>
      </c>
      <c r="BG64" s="702">
        <v>170</v>
      </c>
      <c r="BH64" s="703">
        <v>7.6470588235294121</v>
      </c>
      <c r="BI64" s="705">
        <f t="shared" si="18"/>
        <v>5</v>
      </c>
      <c r="BJ64" s="702">
        <v>165</v>
      </c>
      <c r="BK64" s="703">
        <v>40.606060606060609</v>
      </c>
      <c r="BL64" s="705">
        <f t="shared" si="19"/>
        <v>9</v>
      </c>
      <c r="BM64" s="702">
        <v>170</v>
      </c>
      <c r="BN64" s="703">
        <v>14.705882352941178</v>
      </c>
      <c r="BO64" s="705">
        <v>15</v>
      </c>
      <c r="BP64" s="702">
        <v>165</v>
      </c>
      <c r="BQ64" s="703">
        <v>2.4242424242424243</v>
      </c>
      <c r="BR64" s="705">
        <v>68</v>
      </c>
      <c r="BS64" s="702">
        <v>165</v>
      </c>
      <c r="BT64" s="703">
        <v>37.575757575757571</v>
      </c>
      <c r="BU64" s="705">
        <v>53</v>
      </c>
      <c r="BV64" s="702">
        <v>37</v>
      </c>
      <c r="BW64" s="703">
        <v>54.054054054054056</v>
      </c>
      <c r="BX64" s="705">
        <f t="shared" si="20"/>
        <v>36</v>
      </c>
      <c r="BY64" s="702">
        <v>38</v>
      </c>
      <c r="BZ64" s="703">
        <v>76.31578947368422</v>
      </c>
      <c r="CA64" s="705">
        <f t="shared" si="21"/>
        <v>47</v>
      </c>
      <c r="CB64" s="702">
        <v>32</v>
      </c>
      <c r="CC64" s="703">
        <v>59.375</v>
      </c>
      <c r="CD64" s="705">
        <f t="shared" si="22"/>
        <v>29</v>
      </c>
      <c r="CE64" s="702">
        <v>38</v>
      </c>
      <c r="CF64" s="703">
        <v>31.578947368421051</v>
      </c>
      <c r="CG64" s="705">
        <v>17</v>
      </c>
      <c r="CH64" s="702">
        <v>33</v>
      </c>
      <c r="CI64" s="703">
        <v>3.0303030303030303</v>
      </c>
      <c r="CJ64" s="705">
        <f t="shared" si="106"/>
        <v>28</v>
      </c>
      <c r="CK64" s="702">
        <v>39</v>
      </c>
      <c r="CL64" s="703">
        <v>41.025641025641022</v>
      </c>
      <c r="CM64" s="705">
        <f t="shared" si="23"/>
        <v>19</v>
      </c>
      <c r="CN64" s="709">
        <v>13.1</v>
      </c>
      <c r="CO64" s="726">
        <v>20</v>
      </c>
      <c r="CP64" s="703">
        <v>1.9</v>
      </c>
      <c r="CQ64" s="703">
        <v>5.4</v>
      </c>
      <c r="CR64" s="704">
        <v>5.7</v>
      </c>
      <c r="CS64" s="709">
        <v>11.7</v>
      </c>
      <c r="CT64" s="701">
        <v>12</v>
      </c>
      <c r="CU64" s="712">
        <v>16.2</v>
      </c>
      <c r="CV64" s="729">
        <f t="shared" si="24"/>
        <v>33</v>
      </c>
      <c r="CW64" s="712">
        <v>2.8</v>
      </c>
      <c r="CX64" s="712">
        <v>6</v>
      </c>
      <c r="CY64" s="712">
        <v>7.5</v>
      </c>
      <c r="CZ64" s="714">
        <v>78</v>
      </c>
      <c r="DA64" s="985">
        <v>85.85</v>
      </c>
      <c r="DB64" s="729">
        <v>17</v>
      </c>
      <c r="DC64" s="715">
        <v>13</v>
      </c>
      <c r="DD64" s="985">
        <v>85.62</v>
      </c>
      <c r="DE64" s="729">
        <v>16</v>
      </c>
      <c r="DF64" s="715">
        <v>43</v>
      </c>
      <c r="DG64" s="712">
        <v>85.88</v>
      </c>
      <c r="DH64" s="729">
        <v>22</v>
      </c>
      <c r="DI64" s="715">
        <v>22</v>
      </c>
      <c r="DJ64" s="712">
        <v>85.91</v>
      </c>
      <c r="DK64" s="729">
        <v>16</v>
      </c>
      <c r="DL64" s="716">
        <v>11.111111111111111</v>
      </c>
      <c r="DM64" s="710">
        <v>6</v>
      </c>
      <c r="DN64" s="715">
        <v>45</v>
      </c>
      <c r="DO64" s="717">
        <v>88.888888888888886</v>
      </c>
      <c r="DP64" s="710">
        <v>5</v>
      </c>
      <c r="DQ64" s="703">
        <v>0</v>
      </c>
      <c r="DR64" s="705">
        <v>18</v>
      </c>
      <c r="DS64" s="709">
        <v>90.909090909090907</v>
      </c>
      <c r="DT64" s="721">
        <v>4</v>
      </c>
      <c r="DU64" s="703">
        <v>0</v>
      </c>
      <c r="DV64" s="705">
        <v>17</v>
      </c>
      <c r="DW64" s="718">
        <v>82.608695652173907</v>
      </c>
      <c r="DX64" s="705">
        <v>5</v>
      </c>
      <c r="DY64" s="703">
        <v>0</v>
      </c>
      <c r="DZ64" s="705">
        <v>53</v>
      </c>
      <c r="EA64" s="702">
        <v>163</v>
      </c>
      <c r="EB64" s="719">
        <v>79.754601226993856</v>
      </c>
      <c r="EC64" s="705">
        <f t="shared" si="1"/>
        <v>9</v>
      </c>
      <c r="ED64" s="702">
        <v>36</v>
      </c>
      <c r="EE64" s="719">
        <v>52.777777777777779</v>
      </c>
      <c r="EF64" s="705">
        <v>34</v>
      </c>
      <c r="EG64" s="702">
        <v>158</v>
      </c>
      <c r="EH64" s="720">
        <v>76.582278481012651</v>
      </c>
      <c r="EI64" s="705">
        <v>5</v>
      </c>
      <c r="EJ64" s="768">
        <v>136</v>
      </c>
      <c r="EK64" s="3956">
        <v>0.97916666666666663</v>
      </c>
      <c r="EL64" s="3957">
        <v>36</v>
      </c>
      <c r="EM64" s="3958">
        <v>17.647058823529409</v>
      </c>
      <c r="EN64" s="770">
        <v>6</v>
      </c>
      <c r="EO64" s="768">
        <v>139</v>
      </c>
      <c r="EP64" s="1583">
        <v>1.4459459459459461</v>
      </c>
      <c r="EQ64" s="2356">
        <v>40</v>
      </c>
      <c r="ER64" s="3958">
        <v>26.618705035971225</v>
      </c>
      <c r="ES64" s="770">
        <v>6</v>
      </c>
      <c r="ET64" s="768">
        <v>139</v>
      </c>
      <c r="EU64" s="1583">
        <v>1.0405405405405406</v>
      </c>
      <c r="EV64" s="2356">
        <v>23</v>
      </c>
      <c r="EW64" s="3958">
        <v>26.618705035971225</v>
      </c>
      <c r="EX64" s="770">
        <v>6</v>
      </c>
      <c r="EY64" s="3974">
        <v>128</v>
      </c>
      <c r="EZ64" s="1583">
        <v>0.5</v>
      </c>
      <c r="FA64" s="2356">
        <v>54</v>
      </c>
      <c r="FB64" s="3966">
        <v>0.78125</v>
      </c>
      <c r="FC64" s="3975">
        <v>72</v>
      </c>
      <c r="FD64" s="768">
        <v>128</v>
      </c>
      <c r="FE64" s="3957">
        <v>1</v>
      </c>
      <c r="FF64" s="3957">
        <v>31</v>
      </c>
      <c r="FG64" s="3958">
        <v>7.8125</v>
      </c>
      <c r="FH64" s="770">
        <v>29</v>
      </c>
      <c r="FI64" s="3965">
        <v>128</v>
      </c>
      <c r="FJ64" s="3957">
        <v>0.5</v>
      </c>
      <c r="FK64" s="3957">
        <v>36</v>
      </c>
      <c r="FL64" s="3966">
        <v>3.125</v>
      </c>
      <c r="FM64" s="3965">
        <v>14</v>
      </c>
      <c r="FN64" s="768">
        <v>144</v>
      </c>
      <c r="FO64" s="3957">
        <v>0.75</v>
      </c>
      <c r="FP64" s="3957">
        <v>23</v>
      </c>
      <c r="FQ64" s="3958">
        <v>13.888888888888889</v>
      </c>
      <c r="FR64" s="770">
        <v>7</v>
      </c>
      <c r="FS64" s="768">
        <v>151</v>
      </c>
      <c r="FT64" s="3957">
        <v>3.383116883116883</v>
      </c>
      <c r="FU64" s="3957">
        <v>9</v>
      </c>
      <c r="FV64" s="3958">
        <v>50.993377483443702</v>
      </c>
      <c r="FW64" s="770">
        <v>4</v>
      </c>
      <c r="FX64" s="714">
        <v>37</v>
      </c>
      <c r="FY64" s="725">
        <v>24.324324324324326</v>
      </c>
      <c r="FZ64" s="715">
        <v>12</v>
      </c>
      <c r="GA64" s="702">
        <v>31</v>
      </c>
      <c r="GB64" s="727">
        <v>0.5</v>
      </c>
      <c r="GC64" s="726">
        <v>50</v>
      </c>
      <c r="GD64" s="720">
        <v>9.67741935483871</v>
      </c>
      <c r="GE64" s="705">
        <v>5</v>
      </c>
      <c r="GF64" s="702">
        <v>34</v>
      </c>
      <c r="GG64" s="712">
        <v>1.75</v>
      </c>
      <c r="GH64" s="729">
        <v>8</v>
      </c>
      <c r="GI64" s="720">
        <v>5.8823529411764701</v>
      </c>
      <c r="GJ64" s="705">
        <v>25</v>
      </c>
      <c r="GK64" s="702">
        <v>34</v>
      </c>
      <c r="GL64" s="712">
        <v>1.5</v>
      </c>
      <c r="GM64" s="729">
        <v>2</v>
      </c>
      <c r="GN64" s="720">
        <v>5.8823529411764701</v>
      </c>
      <c r="GO64" s="705">
        <v>38</v>
      </c>
      <c r="GP64" s="702">
        <v>32</v>
      </c>
      <c r="GQ64" s="712">
        <v>0.5</v>
      </c>
      <c r="GR64" s="729">
        <v>41</v>
      </c>
      <c r="GS64" s="720">
        <v>6.25</v>
      </c>
      <c r="GT64" s="705">
        <v>3</v>
      </c>
      <c r="GU64" s="702">
        <v>34</v>
      </c>
      <c r="GV64" s="726">
        <v>1.8</v>
      </c>
      <c r="GW64" s="726">
        <v>6</v>
      </c>
      <c r="GX64" s="720">
        <v>14.705882352941178</v>
      </c>
      <c r="GY64" s="705">
        <v>16</v>
      </c>
      <c r="GZ64" s="702">
        <v>33</v>
      </c>
      <c r="HA64" s="726">
        <v>0</v>
      </c>
      <c r="HB64" s="726">
        <v>44</v>
      </c>
      <c r="HC64" s="720">
        <v>0</v>
      </c>
      <c r="HD64" s="705">
        <v>44</v>
      </c>
      <c r="HE64" s="702">
        <v>33</v>
      </c>
      <c r="HF64" s="726">
        <v>0.5</v>
      </c>
      <c r="HG64" s="726">
        <v>22</v>
      </c>
      <c r="HH64" s="720">
        <v>6.0606060606060606</v>
      </c>
      <c r="HI64" s="705">
        <v>2</v>
      </c>
      <c r="HJ64" s="702">
        <v>34</v>
      </c>
      <c r="HK64" s="726">
        <v>3.5</v>
      </c>
      <c r="HL64" s="726">
        <v>13</v>
      </c>
      <c r="HM64" s="720">
        <v>8.8235294117647065</v>
      </c>
      <c r="HN64" s="705">
        <v>1</v>
      </c>
      <c r="HO64" s="709">
        <v>18</v>
      </c>
      <c r="HP64" s="703">
        <v>2</v>
      </c>
      <c r="HQ64" s="703">
        <v>74</v>
      </c>
      <c r="HR64" s="703">
        <v>14.000000000000002</v>
      </c>
      <c r="HS64" s="1299">
        <v>20</v>
      </c>
      <c r="HT64" s="1299">
        <v>8</v>
      </c>
      <c r="HU64" s="1299">
        <v>80</v>
      </c>
      <c r="HV64" s="1299">
        <v>0</v>
      </c>
      <c r="HW64" s="1299">
        <v>78</v>
      </c>
      <c r="HX64" s="1300">
        <v>50</v>
      </c>
      <c r="HY64" s="709">
        <v>11.258278145695364</v>
      </c>
      <c r="HZ64" s="709">
        <v>2.6490066225165565</v>
      </c>
      <c r="IA64" s="709">
        <v>50</v>
      </c>
      <c r="IB64" s="709">
        <v>28.14569536423841</v>
      </c>
      <c r="IC64" s="709">
        <v>6.9536423841059598</v>
      </c>
      <c r="ID64" s="709">
        <v>37.748344370860927</v>
      </c>
      <c r="IE64" s="709">
        <v>45.364238410596023</v>
      </c>
      <c r="IF64" s="709">
        <v>2.9801324503311259</v>
      </c>
      <c r="IG64" s="709">
        <v>49.337748344370866</v>
      </c>
      <c r="IH64" s="1300">
        <v>302</v>
      </c>
      <c r="II64" s="1265">
        <v>1</v>
      </c>
      <c r="IJ64" s="1266">
        <v>1</v>
      </c>
      <c r="IK64" s="1266">
        <v>1</v>
      </c>
      <c r="IL64" s="1266">
        <v>4</v>
      </c>
      <c r="IM64" s="1266">
        <v>1</v>
      </c>
      <c r="IN64" s="1266">
        <v>1</v>
      </c>
      <c r="IO64" s="1266" t="s">
        <v>31</v>
      </c>
      <c r="IP64" s="1266">
        <v>4</v>
      </c>
      <c r="IQ64" s="1267">
        <v>13</v>
      </c>
      <c r="IR64" s="1268">
        <v>11</v>
      </c>
      <c r="IS64" s="1269">
        <v>5</v>
      </c>
      <c r="IT64" s="1269">
        <v>1</v>
      </c>
      <c r="IU64" s="1269">
        <v>6</v>
      </c>
      <c r="IV64" s="1269">
        <v>3</v>
      </c>
      <c r="IW64" s="1269">
        <v>7</v>
      </c>
      <c r="IX64" s="1269" t="s">
        <v>31</v>
      </c>
      <c r="IY64" s="1269">
        <v>6</v>
      </c>
      <c r="IZ64" s="1267">
        <v>43</v>
      </c>
      <c r="JA64" s="1268">
        <v>2</v>
      </c>
      <c r="JB64" s="1269">
        <v>4</v>
      </c>
      <c r="JC64" s="1269">
        <v>1</v>
      </c>
      <c r="JD64" s="1269">
        <v>5</v>
      </c>
      <c r="JE64" s="1269">
        <v>1</v>
      </c>
      <c r="JF64" s="1269">
        <v>2</v>
      </c>
      <c r="JG64" s="1269" t="s">
        <v>31</v>
      </c>
      <c r="JH64" s="1269">
        <v>4</v>
      </c>
      <c r="JI64" s="1270">
        <v>22</v>
      </c>
      <c r="JJ64" s="1268">
        <v>7.6923076923076925</v>
      </c>
      <c r="JK64" s="1269">
        <v>7.6923076923076925</v>
      </c>
      <c r="JL64" s="1269">
        <v>7.6923076923076925</v>
      </c>
      <c r="JM64" s="1269">
        <v>30.76923076923077</v>
      </c>
      <c r="JN64" s="1269">
        <v>7.6923076923076925</v>
      </c>
      <c r="JO64" s="1269">
        <v>7.6923076923076925</v>
      </c>
      <c r="JP64" s="1269" t="s">
        <v>31</v>
      </c>
      <c r="JQ64" s="1269">
        <v>30.76923076923077</v>
      </c>
      <c r="JR64" s="1270">
        <v>100</v>
      </c>
      <c r="JS64" s="1268">
        <v>25.581395348837212</v>
      </c>
      <c r="JT64" s="1269">
        <v>11.627906976744185</v>
      </c>
      <c r="JU64" s="1269">
        <v>2.3255813953488373</v>
      </c>
      <c r="JV64" s="1269">
        <v>13.953488372093023</v>
      </c>
      <c r="JW64" s="1269">
        <v>6.9767441860465116</v>
      </c>
      <c r="JX64" s="1269">
        <v>16.279069767441861</v>
      </c>
      <c r="JY64" s="1269" t="s">
        <v>31</v>
      </c>
      <c r="JZ64" s="1269">
        <v>13.953488372093023</v>
      </c>
      <c r="KA64" s="1270">
        <v>100</v>
      </c>
      <c r="KB64" s="1268">
        <v>9.0909090909090917</v>
      </c>
      <c r="KC64" s="1269">
        <v>18.181818181818183</v>
      </c>
      <c r="KD64" s="1269">
        <v>4.5454545454545459</v>
      </c>
      <c r="KE64" s="1269">
        <v>22.727272727272727</v>
      </c>
      <c r="KF64" s="1269">
        <v>4.5454545454545459</v>
      </c>
      <c r="KG64" s="1269">
        <v>9.0909090909090917</v>
      </c>
      <c r="KH64" s="1269" t="s">
        <v>31</v>
      </c>
      <c r="KI64" s="1269">
        <v>18.181818181818183</v>
      </c>
      <c r="KJ64" s="1270">
        <v>100</v>
      </c>
      <c r="KK64" s="718">
        <v>79.865016872890891</v>
      </c>
      <c r="KL64" s="705">
        <v>1</v>
      </c>
      <c r="KM64" s="718">
        <v>100</v>
      </c>
      <c r="KN64" s="705">
        <v>1</v>
      </c>
      <c r="KO64" s="725">
        <v>6.666666666666667</v>
      </c>
      <c r="KP64" s="715">
        <v>15</v>
      </c>
      <c r="KQ64" s="1212">
        <v>0</v>
      </c>
      <c r="KR64" s="715">
        <v>27</v>
      </c>
      <c r="KS64" s="725">
        <v>15.212207916070577</v>
      </c>
      <c r="KT64" s="715">
        <v>37</v>
      </c>
      <c r="KU64" s="725">
        <v>16.326034063260341</v>
      </c>
      <c r="KV64" s="715">
        <v>15</v>
      </c>
      <c r="KW64" s="725">
        <v>17.085862966175196</v>
      </c>
      <c r="KX64" s="715">
        <v>10</v>
      </c>
      <c r="KY64" s="715">
        <v>11.685994647636038</v>
      </c>
      <c r="KZ64" s="715">
        <v>60</v>
      </c>
      <c r="LA64" s="728">
        <v>45</v>
      </c>
      <c r="LB64" s="729">
        <v>10</v>
      </c>
      <c r="LC64" s="729">
        <v>10</v>
      </c>
      <c r="LD64" s="729">
        <v>40</v>
      </c>
      <c r="LE64" s="729">
        <v>0</v>
      </c>
      <c r="LF64" s="730">
        <v>105</v>
      </c>
      <c r="LG64" s="734">
        <v>30</v>
      </c>
      <c r="LH64" s="728">
        <v>0</v>
      </c>
      <c r="LI64" s="729">
        <v>0</v>
      </c>
      <c r="LJ64" s="706">
        <v>0</v>
      </c>
      <c r="LK64" s="705">
        <v>41</v>
      </c>
      <c r="LL64" s="1372" t="s">
        <v>1632</v>
      </c>
      <c r="LM64" s="976" t="s">
        <v>1632</v>
      </c>
      <c r="LN64" s="976" t="s">
        <v>1632</v>
      </c>
      <c r="LO64" s="976" t="s">
        <v>1632</v>
      </c>
      <c r="LP64" s="729">
        <v>40</v>
      </c>
      <c r="LQ64" s="1023">
        <v>1</v>
      </c>
      <c r="LR64" s="1372" t="s">
        <v>1625</v>
      </c>
      <c r="LS64" s="976" t="s">
        <v>1625</v>
      </c>
      <c r="LT64" s="976" t="s">
        <v>1625</v>
      </c>
      <c r="LU64" s="976" t="s">
        <v>1625</v>
      </c>
      <c r="LV64" s="729">
        <v>0</v>
      </c>
      <c r="LW64" s="1023">
        <v>41</v>
      </c>
      <c r="LX64" s="1372" t="s">
        <v>1632</v>
      </c>
      <c r="LY64" s="976" t="s">
        <v>1632</v>
      </c>
      <c r="LZ64" s="976" t="s">
        <v>1632</v>
      </c>
      <c r="MA64" s="976" t="s">
        <v>1625</v>
      </c>
      <c r="MB64" s="729">
        <v>45</v>
      </c>
      <c r="MC64" s="1023">
        <v>24</v>
      </c>
      <c r="MD64" s="1372" t="s">
        <v>1632</v>
      </c>
      <c r="ME64" s="976" t="s">
        <v>1632</v>
      </c>
      <c r="MF64" s="976" t="s">
        <v>1632</v>
      </c>
      <c r="MG64" s="976" t="s">
        <v>1632</v>
      </c>
      <c r="MH64" s="729">
        <v>40</v>
      </c>
      <c r="MI64" s="1023">
        <v>1</v>
      </c>
      <c r="MJ64" s="1372" t="s">
        <v>1632</v>
      </c>
      <c r="MK64" s="976" t="s">
        <v>1632</v>
      </c>
      <c r="ML64" s="976" t="s">
        <v>1632</v>
      </c>
      <c r="MM64" s="976" t="s">
        <v>1632</v>
      </c>
      <c r="MN64" s="729">
        <v>40</v>
      </c>
      <c r="MO64" s="1023">
        <v>1</v>
      </c>
      <c r="MP64" s="1372" t="s">
        <v>1632</v>
      </c>
      <c r="MQ64" s="976" t="s">
        <v>1632</v>
      </c>
      <c r="MR64" s="976" t="s">
        <v>1625</v>
      </c>
      <c r="MS64" s="976" t="s">
        <v>1625</v>
      </c>
      <c r="MT64" s="729">
        <v>20</v>
      </c>
      <c r="MU64" s="1023">
        <v>36</v>
      </c>
      <c r="MV64" s="1372" t="s">
        <v>1632</v>
      </c>
      <c r="MW64" s="976" t="s">
        <v>1625</v>
      </c>
      <c r="MX64" s="976" t="s">
        <v>1625</v>
      </c>
      <c r="MY64" s="729">
        <v>15</v>
      </c>
      <c r="MZ64" s="1023">
        <v>32</v>
      </c>
      <c r="NA64" s="1372" t="s">
        <v>1632</v>
      </c>
      <c r="NB64" s="976" t="s">
        <v>1632</v>
      </c>
      <c r="NC64" s="976" t="s">
        <v>1632</v>
      </c>
      <c r="ND64" s="976" t="s">
        <v>1632</v>
      </c>
      <c r="NE64" s="729">
        <v>40</v>
      </c>
      <c r="NF64" s="1023">
        <v>1</v>
      </c>
      <c r="NG64" s="976" t="s">
        <v>1632</v>
      </c>
      <c r="NH64" s="976" t="s">
        <v>1625</v>
      </c>
      <c r="NI64" s="976" t="s">
        <v>1625</v>
      </c>
      <c r="NJ64" s="976" t="s">
        <v>1625</v>
      </c>
      <c r="NK64" s="729">
        <v>10</v>
      </c>
      <c r="NL64" s="1023">
        <v>37</v>
      </c>
      <c r="NM64" s="715">
        <v>55.89</v>
      </c>
      <c r="NN64" s="715">
        <f t="shared" si="2"/>
        <v>55</v>
      </c>
      <c r="NO64" s="714">
        <v>0</v>
      </c>
      <c r="NP64" s="715">
        <v>57</v>
      </c>
      <c r="NQ64" s="731">
        <v>0</v>
      </c>
      <c r="NR64" s="715">
        <v>57</v>
      </c>
      <c r="NS64" s="715">
        <v>0</v>
      </c>
      <c r="NT64" s="715">
        <v>57</v>
      </c>
      <c r="NU64" s="731">
        <v>0</v>
      </c>
      <c r="NV64" s="715">
        <v>57</v>
      </c>
      <c r="NW64" s="715">
        <v>0</v>
      </c>
      <c r="NX64" s="715">
        <v>57</v>
      </c>
      <c r="NY64" s="725">
        <v>0</v>
      </c>
      <c r="NZ64" s="715">
        <v>57</v>
      </c>
      <c r="OA64" s="1303">
        <v>0</v>
      </c>
      <c r="OB64" s="1995">
        <v>0</v>
      </c>
      <c r="OC64" s="1303">
        <v>47</v>
      </c>
      <c r="OD64" s="1303">
        <v>0</v>
      </c>
      <c r="OE64" s="1995">
        <v>0</v>
      </c>
      <c r="OF64" s="1303">
        <v>47</v>
      </c>
      <c r="OG64" s="1303">
        <v>18</v>
      </c>
      <c r="OH64" s="1995">
        <v>0.82229328460484241</v>
      </c>
      <c r="OI64" s="1303">
        <v>62</v>
      </c>
      <c r="OJ64" s="699">
        <v>2</v>
      </c>
      <c r="OK64" s="985">
        <v>0.91365920511649157</v>
      </c>
      <c r="OL64" s="1303">
        <v>57</v>
      </c>
      <c r="OM64" s="714">
        <v>138</v>
      </c>
      <c r="ON64" s="725">
        <v>63.042485153037909</v>
      </c>
      <c r="OO64" s="733">
        <v>33</v>
      </c>
      <c r="OP64" s="714">
        <v>10</v>
      </c>
      <c r="OQ64" s="731">
        <v>4.5682960255824572</v>
      </c>
      <c r="OR64" s="733">
        <f t="shared" si="25"/>
        <v>5</v>
      </c>
      <c r="OS64" s="981">
        <v>39.416745061147694</v>
      </c>
      <c r="OT64" s="733">
        <v>18</v>
      </c>
      <c r="OU64" s="715">
        <v>117</v>
      </c>
      <c r="OV64" s="715">
        <v>159</v>
      </c>
      <c r="OW64" s="715">
        <v>99</v>
      </c>
      <c r="OX64" s="715">
        <v>63</v>
      </c>
      <c r="OY64" s="715">
        <v>26</v>
      </c>
      <c r="OZ64" s="715">
        <v>118</v>
      </c>
      <c r="PA64" s="715">
        <v>322</v>
      </c>
      <c r="PB64" s="715">
        <v>62</v>
      </c>
      <c r="PC64" s="715">
        <v>55</v>
      </c>
      <c r="PD64" s="715">
        <v>246</v>
      </c>
      <c r="PE64" s="715">
        <v>97</v>
      </c>
      <c r="PF64" s="715">
        <v>229</v>
      </c>
      <c r="PG64" s="715">
        <v>10</v>
      </c>
      <c r="PH64" s="715">
        <v>8</v>
      </c>
      <c r="PI64" s="715">
        <v>171</v>
      </c>
      <c r="PJ64" s="715">
        <v>131</v>
      </c>
      <c r="PK64" s="715">
        <v>252</v>
      </c>
      <c r="PL64" s="715">
        <v>483</v>
      </c>
      <c r="PM64" s="714">
        <v>24.22360248447205</v>
      </c>
      <c r="PN64" s="715">
        <v>37</v>
      </c>
      <c r="PO64" s="715">
        <v>32.919254658385093</v>
      </c>
      <c r="PP64" s="715">
        <v>42</v>
      </c>
      <c r="PQ64" s="715">
        <v>20.496894409937887</v>
      </c>
      <c r="PR64" s="715">
        <v>37</v>
      </c>
      <c r="PS64" s="715">
        <v>13.043478260869565</v>
      </c>
      <c r="PT64" s="715">
        <v>43</v>
      </c>
      <c r="PU64" s="715">
        <v>5.383022774327122</v>
      </c>
      <c r="PV64" s="715">
        <v>61</v>
      </c>
      <c r="PW64" s="715">
        <v>24.430641821946171</v>
      </c>
      <c r="PX64" s="715">
        <v>20</v>
      </c>
      <c r="PY64" s="715">
        <v>66.666666666666657</v>
      </c>
      <c r="PZ64" s="715">
        <v>23</v>
      </c>
      <c r="QA64" s="715">
        <v>12.836438923395447</v>
      </c>
      <c r="QB64" s="715">
        <v>72</v>
      </c>
      <c r="QC64" s="715">
        <v>11.387163561076605</v>
      </c>
      <c r="QD64" s="715">
        <v>72</v>
      </c>
      <c r="QE64" s="715">
        <v>50.931677018633536</v>
      </c>
      <c r="QF64" s="715">
        <v>49</v>
      </c>
      <c r="QG64" s="715">
        <v>20.082815734989648</v>
      </c>
      <c r="QH64" s="715">
        <v>24</v>
      </c>
      <c r="QI64" s="715">
        <v>47.412008281573499</v>
      </c>
      <c r="QJ64" s="715">
        <v>16</v>
      </c>
      <c r="QK64" s="715">
        <v>2.0703933747412009</v>
      </c>
      <c r="QL64" s="715">
        <v>22</v>
      </c>
      <c r="QM64" s="715">
        <v>1.6563146997929608</v>
      </c>
      <c r="QN64" s="715">
        <v>55</v>
      </c>
      <c r="QO64" s="715">
        <v>35.403726708074537</v>
      </c>
      <c r="QP64" s="715">
        <v>71</v>
      </c>
      <c r="QQ64" s="715">
        <v>27.122153209109729</v>
      </c>
      <c r="QR64" s="715">
        <v>40</v>
      </c>
      <c r="QS64" s="715">
        <v>52.173913043478258</v>
      </c>
      <c r="QT64" s="715">
        <v>53</v>
      </c>
      <c r="QU64" s="714">
        <v>54</v>
      </c>
      <c r="QV64" s="715">
        <v>6</v>
      </c>
      <c r="QW64" s="715">
        <v>4</v>
      </c>
      <c r="QX64" s="715">
        <v>2</v>
      </c>
      <c r="QY64" s="715">
        <v>2</v>
      </c>
      <c r="QZ64" s="715">
        <v>6</v>
      </c>
      <c r="RA64" s="715">
        <v>34</v>
      </c>
      <c r="RB64" s="715">
        <v>13</v>
      </c>
      <c r="RC64" s="715">
        <v>6</v>
      </c>
      <c r="RD64" s="715">
        <v>72</v>
      </c>
      <c r="RE64" s="715">
        <v>16</v>
      </c>
      <c r="RF64" s="715">
        <v>41</v>
      </c>
      <c r="RG64" s="715">
        <v>1</v>
      </c>
      <c r="RH64" s="715">
        <v>10</v>
      </c>
      <c r="RI64" s="715">
        <v>30</v>
      </c>
      <c r="RJ64" s="715">
        <v>131</v>
      </c>
      <c r="RK64" s="715">
        <v>208</v>
      </c>
      <c r="RL64" s="715">
        <v>302</v>
      </c>
      <c r="RM64" s="714">
        <v>17.880794701986755</v>
      </c>
      <c r="RN64" s="715">
        <v>17</v>
      </c>
      <c r="RO64" s="715">
        <v>1.9867549668874174</v>
      </c>
      <c r="RP64" s="715">
        <v>27</v>
      </c>
      <c r="RQ64" s="715">
        <v>1.3245033112582782</v>
      </c>
      <c r="RR64" s="715">
        <v>31</v>
      </c>
      <c r="RS64" s="715">
        <v>0.66225165562913912</v>
      </c>
      <c r="RT64" s="715">
        <v>15</v>
      </c>
      <c r="RU64" s="715">
        <v>0.66225165562913912</v>
      </c>
      <c r="RV64" s="715">
        <v>14</v>
      </c>
      <c r="RW64" s="715">
        <v>1.9867549668874174</v>
      </c>
      <c r="RX64" s="715">
        <v>20</v>
      </c>
      <c r="RY64" s="715">
        <v>11.258278145695364</v>
      </c>
      <c r="RZ64" s="715">
        <v>54</v>
      </c>
      <c r="SA64" s="715">
        <v>4.3046357615894042</v>
      </c>
      <c r="SB64" s="715">
        <v>69</v>
      </c>
      <c r="SC64" s="715">
        <v>1.9867549668874174</v>
      </c>
      <c r="SD64" s="715">
        <v>47</v>
      </c>
      <c r="SE64" s="715">
        <v>23.841059602649008</v>
      </c>
      <c r="SF64" s="715">
        <v>18</v>
      </c>
      <c r="SG64" s="715">
        <v>5.298013245033113</v>
      </c>
      <c r="SH64" s="715">
        <v>18</v>
      </c>
      <c r="SI64" s="715">
        <v>13.576158940397351</v>
      </c>
      <c r="SJ64" s="715">
        <v>13</v>
      </c>
      <c r="SK64" s="715">
        <v>0.33112582781456956</v>
      </c>
      <c r="SL64" s="715">
        <v>37</v>
      </c>
      <c r="SM64" s="715">
        <v>3.3112582781456954</v>
      </c>
      <c r="SN64" s="715">
        <v>43</v>
      </c>
      <c r="SO64" s="715">
        <v>9.9337748344370862</v>
      </c>
      <c r="SP64" s="715">
        <v>52</v>
      </c>
      <c r="SQ64" s="715">
        <v>43.377483443708606</v>
      </c>
      <c r="SR64" s="715">
        <v>41</v>
      </c>
      <c r="SS64" s="715">
        <v>68.874172185430467</v>
      </c>
      <c r="ST64" s="733">
        <v>57</v>
      </c>
      <c r="SU64" s="4129" t="s">
        <v>8304</v>
      </c>
      <c r="SV64" s="1355" t="s">
        <v>8305</v>
      </c>
      <c r="SW64" s="1355">
        <v>44</v>
      </c>
      <c r="SX64" s="4109">
        <v>20.036429872495447</v>
      </c>
      <c r="SY64" s="1355">
        <v>46</v>
      </c>
      <c r="SZ64" s="2074">
        <v>3</v>
      </c>
      <c r="TA64" s="1995">
        <v>1</v>
      </c>
      <c r="TB64" s="3967">
        <v>0.45682960255824578</v>
      </c>
      <c r="TC64" s="1303">
        <v>49</v>
      </c>
      <c r="TD64" s="2074">
        <v>17</v>
      </c>
      <c r="TE64" s="1995">
        <v>13</v>
      </c>
      <c r="TF64" s="3967">
        <v>5.9387848332571949</v>
      </c>
      <c r="TG64" s="1303">
        <v>9</v>
      </c>
      <c r="TH64" s="2074">
        <v>0</v>
      </c>
      <c r="TI64" s="1995">
        <v>0</v>
      </c>
      <c r="TJ64" s="3967">
        <v>0</v>
      </c>
      <c r="TK64" s="1303">
        <v>6</v>
      </c>
      <c r="TL64" s="2074">
        <v>0</v>
      </c>
      <c r="TM64" s="1995">
        <v>0</v>
      </c>
      <c r="TN64" s="3967">
        <v>0</v>
      </c>
      <c r="TO64" s="1303">
        <v>11</v>
      </c>
      <c r="TP64" s="2074">
        <v>0</v>
      </c>
      <c r="TQ64" s="1995" t="s">
        <v>31</v>
      </c>
      <c r="TR64" s="3967" t="s">
        <v>31</v>
      </c>
      <c r="TS64" s="1303" t="s">
        <v>31</v>
      </c>
      <c r="TT64" s="2074">
        <v>0</v>
      </c>
      <c r="TU64" s="1995">
        <v>0</v>
      </c>
      <c r="TV64" s="3967">
        <v>0</v>
      </c>
      <c r="TW64" s="1303">
        <v>2</v>
      </c>
      <c r="TX64" s="2074">
        <v>47</v>
      </c>
      <c r="TY64" s="1995">
        <v>38</v>
      </c>
      <c r="TZ64" s="3967">
        <v>17.35952489721334</v>
      </c>
      <c r="UA64" s="1303">
        <v>12</v>
      </c>
      <c r="UB64" s="2074">
        <v>84</v>
      </c>
      <c r="UC64" s="1995">
        <v>81</v>
      </c>
      <c r="UD64" s="3967">
        <v>37.003197807217909</v>
      </c>
      <c r="UE64" s="1303">
        <v>5</v>
      </c>
      <c r="UF64" s="2074">
        <v>9</v>
      </c>
      <c r="UG64" s="1995">
        <v>13</v>
      </c>
      <c r="UH64" s="3967">
        <v>5.9387848332571949</v>
      </c>
      <c r="UI64" s="1303">
        <v>7</v>
      </c>
      <c r="UJ64" s="2074">
        <v>0</v>
      </c>
      <c r="UK64" s="1995">
        <v>0</v>
      </c>
      <c r="UL64" s="3967">
        <v>0</v>
      </c>
      <c r="UM64" s="1303">
        <v>22</v>
      </c>
      <c r="UN64" s="2074">
        <v>0</v>
      </c>
      <c r="UO64" s="1995">
        <v>0</v>
      </c>
      <c r="UP64" s="3967">
        <v>0</v>
      </c>
      <c r="UQ64" s="1303">
        <v>3</v>
      </c>
      <c r="UR64" s="2074">
        <v>0</v>
      </c>
      <c r="US64" s="1995">
        <v>0</v>
      </c>
      <c r="UT64" s="3967">
        <v>0</v>
      </c>
      <c r="UU64" s="1303">
        <v>12</v>
      </c>
      <c r="UV64" s="2074">
        <v>0</v>
      </c>
      <c r="UW64" s="1995">
        <v>81</v>
      </c>
      <c r="UX64" s="3967">
        <v>37.003197807217909</v>
      </c>
      <c r="UY64" s="1303">
        <v>2</v>
      </c>
      <c r="UZ64" s="2074">
        <v>0</v>
      </c>
      <c r="VA64" s="1995">
        <v>38</v>
      </c>
      <c r="VB64" s="3967">
        <v>17.35952489721334</v>
      </c>
      <c r="VC64" s="1303">
        <v>1</v>
      </c>
      <c r="VD64" s="2073">
        <v>0</v>
      </c>
      <c r="VE64" s="1303">
        <v>0</v>
      </c>
      <c r="VF64" s="1303">
        <v>0</v>
      </c>
      <c r="VG64" s="1303">
        <v>7</v>
      </c>
      <c r="VH64" s="1303">
        <v>0</v>
      </c>
      <c r="VI64" s="1303">
        <v>0</v>
      </c>
      <c r="VJ64" s="1303">
        <v>0</v>
      </c>
      <c r="VK64" s="1303">
        <v>4</v>
      </c>
      <c r="VL64" s="1303">
        <v>0</v>
      </c>
      <c r="VM64" s="1303">
        <v>0</v>
      </c>
      <c r="VN64" s="1303">
        <v>0</v>
      </c>
      <c r="VO64" s="1303">
        <v>9</v>
      </c>
      <c r="VP64" s="1303">
        <v>0</v>
      </c>
      <c r="VQ64" s="1303">
        <v>0</v>
      </c>
      <c r="VR64" s="1303">
        <v>0</v>
      </c>
      <c r="VS64" s="1303">
        <v>18</v>
      </c>
      <c r="VT64" s="1303">
        <v>0</v>
      </c>
      <c r="VU64" s="1303">
        <v>0</v>
      </c>
      <c r="VV64" s="1303">
        <v>0</v>
      </c>
      <c r="VW64" s="1303">
        <v>7</v>
      </c>
      <c r="VX64" s="1303">
        <v>12</v>
      </c>
      <c r="VY64" s="1303">
        <v>12</v>
      </c>
      <c r="VZ64" s="1303">
        <v>5.4819552306989499</v>
      </c>
      <c r="WA64" s="1303">
        <v>15</v>
      </c>
      <c r="WB64" s="1303">
        <v>0</v>
      </c>
      <c r="WC64" s="1303">
        <v>0</v>
      </c>
      <c r="WD64" s="1303">
        <v>0</v>
      </c>
      <c r="WE64" s="1303">
        <v>15</v>
      </c>
      <c r="WF64" s="1303">
        <v>0</v>
      </c>
      <c r="WG64" s="1303">
        <v>0</v>
      </c>
      <c r="WH64" s="1303">
        <v>0</v>
      </c>
      <c r="WI64" s="1303">
        <v>6</v>
      </c>
      <c r="WJ64" s="1303">
        <v>0</v>
      </c>
      <c r="WK64" s="1303">
        <v>0</v>
      </c>
      <c r="WL64" s="1303">
        <v>0</v>
      </c>
      <c r="WM64" s="1303">
        <v>19</v>
      </c>
      <c r="WN64" s="1303">
        <v>0</v>
      </c>
      <c r="WO64" s="1303">
        <v>0</v>
      </c>
      <c r="WP64" s="1303">
        <v>0</v>
      </c>
      <c r="WQ64" s="1303">
        <v>16</v>
      </c>
      <c r="WR64" s="1303">
        <v>0</v>
      </c>
      <c r="WS64" s="1303">
        <v>0</v>
      </c>
      <c r="WT64" s="1303">
        <v>0</v>
      </c>
      <c r="WU64" s="1303">
        <v>16</v>
      </c>
      <c r="WV64" s="2150"/>
      <c r="WW64" s="712">
        <v>15.596330275229359</v>
      </c>
      <c r="WX64" s="712">
        <v>15.789473684210526</v>
      </c>
      <c r="WY64" s="712">
        <v>14.285714285714285</v>
      </c>
      <c r="WZ64" s="712">
        <v>8.6021505376344098</v>
      </c>
      <c r="XA64" s="712">
        <v>8.7719298245614024</v>
      </c>
      <c r="XB64" s="712">
        <v>13.829787234042554</v>
      </c>
      <c r="XC64" s="699">
        <v>14.666666666666666</v>
      </c>
      <c r="XD64" s="699">
        <v>37</v>
      </c>
      <c r="XE64" s="699">
        <v>12.422360248447205</v>
      </c>
      <c r="XF64" s="712">
        <v>11.777301927194861</v>
      </c>
      <c r="XG64" s="699">
        <v>51</v>
      </c>
      <c r="XH64" s="712">
        <v>12.844036697247708</v>
      </c>
      <c r="XI64" s="712">
        <v>17.105263157894736</v>
      </c>
      <c r="XJ64" s="712">
        <v>15.384615384615385</v>
      </c>
      <c r="XK64" s="712">
        <v>11.827956989247312</v>
      </c>
      <c r="XL64" s="712">
        <v>9.6491228070175428</v>
      </c>
      <c r="XM64" s="712">
        <v>18.085106382978726</v>
      </c>
      <c r="XN64" s="699">
        <v>18.666666666666668</v>
      </c>
      <c r="XO64" s="699">
        <v>17</v>
      </c>
      <c r="XP64" s="699">
        <v>13.043478260869565</v>
      </c>
      <c r="XQ64" s="712">
        <v>14.346895074946467</v>
      </c>
      <c r="XR64" s="699">
        <v>21</v>
      </c>
      <c r="XS64" s="712">
        <v>33.333333333333329</v>
      </c>
      <c r="XT64" s="699">
        <v>17</v>
      </c>
      <c r="XU64" s="699">
        <v>25.465838509316768</v>
      </c>
      <c r="XV64" s="985">
        <v>26.124197002141326</v>
      </c>
      <c r="XW64" s="699">
        <v>32</v>
      </c>
      <c r="XX64" s="699">
        <v>61.702127659574465</v>
      </c>
      <c r="XY64" s="699">
        <v>58.666666666666664</v>
      </c>
      <c r="XZ64" s="699">
        <v>17</v>
      </c>
      <c r="YA64" s="985">
        <v>68.115942028985515</v>
      </c>
      <c r="YB64" s="985">
        <v>67.451820128479653</v>
      </c>
      <c r="YC64" s="699">
        <v>30</v>
      </c>
      <c r="YD64" s="985">
        <v>3.1914893617021276</v>
      </c>
      <c r="YE64" s="985">
        <v>6.666666666666667</v>
      </c>
      <c r="YF64" s="699">
        <v>52</v>
      </c>
      <c r="YG64" s="699">
        <v>2.691511387163561</v>
      </c>
      <c r="YH64" s="699">
        <v>3.6402569593147751</v>
      </c>
      <c r="YI64" s="699">
        <v>53</v>
      </c>
      <c r="YJ64" s="699">
        <v>3.1914893617021276</v>
      </c>
      <c r="YK64" s="699">
        <v>1.3333333333333335</v>
      </c>
      <c r="YL64" s="699">
        <v>39</v>
      </c>
      <c r="YM64" s="985">
        <v>3.7267080745341614</v>
      </c>
      <c r="YN64" s="985">
        <v>2.7837259100642395</v>
      </c>
      <c r="YO64" s="699">
        <v>67</v>
      </c>
      <c r="YP64" s="985">
        <v>328.5</v>
      </c>
      <c r="YQ64" s="985">
        <v>331.2</v>
      </c>
      <c r="YR64" s="699">
        <v>13</v>
      </c>
      <c r="YS64" s="712">
        <v>0</v>
      </c>
      <c r="YT64" s="985">
        <v>0</v>
      </c>
      <c r="YU64" s="699">
        <v>24</v>
      </c>
      <c r="YV64" s="982">
        <v>170</v>
      </c>
      <c r="YW64" s="725">
        <v>45.294117647058826</v>
      </c>
      <c r="YX64" s="699">
        <v>28</v>
      </c>
      <c r="YY64" s="699">
        <v>131</v>
      </c>
      <c r="YZ64" s="725">
        <v>62.595419847328252</v>
      </c>
      <c r="ZA64" s="699">
        <v>19</v>
      </c>
      <c r="ZB64" s="715">
        <v>125</v>
      </c>
      <c r="ZC64" s="725">
        <v>77.600000000000009</v>
      </c>
      <c r="ZD64" s="699">
        <v>39</v>
      </c>
      <c r="ZE64" s="982">
        <v>167</v>
      </c>
      <c r="ZF64" s="715">
        <v>30.538922155688621</v>
      </c>
      <c r="ZG64" s="699">
        <v>70</v>
      </c>
      <c r="ZH64" s="716">
        <v>1</v>
      </c>
      <c r="ZI64" s="712">
        <v>0.47192071731949037</v>
      </c>
      <c r="ZJ64" s="699">
        <v>7</v>
      </c>
      <c r="ZK64" s="1363" t="s">
        <v>1623</v>
      </c>
      <c r="ZL64" s="712">
        <v>75.335120643431637</v>
      </c>
      <c r="ZM64" s="712">
        <v>86.609686609686605</v>
      </c>
      <c r="ZN64" s="699">
        <v>38</v>
      </c>
      <c r="ZO64" s="715">
        <v>351</v>
      </c>
      <c r="ZP64" s="709">
        <v>49.006622516556291</v>
      </c>
      <c r="ZQ64" s="703">
        <v>71.15384615384616</v>
      </c>
      <c r="ZR64" s="978">
        <v>32</v>
      </c>
      <c r="ZS64" s="705">
        <v>156</v>
      </c>
      <c r="ZT64" s="709">
        <v>59.322033898305079</v>
      </c>
      <c r="ZU64" s="703">
        <v>98.214285714285708</v>
      </c>
      <c r="ZV64" s="978">
        <v>3</v>
      </c>
      <c r="ZW64" s="4111">
        <v>56</v>
      </c>
      <c r="ZX64" s="709">
        <v>48</v>
      </c>
      <c r="ZY64" s="703">
        <v>61.111111111111114</v>
      </c>
      <c r="ZZ64" s="978">
        <v>41</v>
      </c>
      <c r="AAA64" s="4111">
        <v>54</v>
      </c>
      <c r="AAB64" s="709">
        <v>35.714285714285715</v>
      </c>
      <c r="AAC64" s="703">
        <v>50</v>
      </c>
      <c r="AAD64" s="978">
        <v>55</v>
      </c>
      <c r="AAE64" s="4111">
        <v>46</v>
      </c>
      <c r="AAF64" s="983">
        <v>89.032258064516128</v>
      </c>
      <c r="AAG64" s="715">
        <v>98.484848484848484</v>
      </c>
      <c r="AAH64" s="715">
        <v>59</v>
      </c>
      <c r="AAI64" s="733">
        <v>132</v>
      </c>
      <c r="AAJ64" s="709">
        <v>360.2</v>
      </c>
      <c r="AAK64" s="978">
        <v>17</v>
      </c>
      <c r="AAL64" s="703">
        <v>1097.0999999999999</v>
      </c>
      <c r="AAM64" s="978">
        <v>19</v>
      </c>
      <c r="AAN64" s="703">
        <v>0</v>
      </c>
      <c r="AAO64" s="978">
        <f t="shared" si="26"/>
        <v>31</v>
      </c>
      <c r="AAP64" s="703">
        <v>0</v>
      </c>
      <c r="AAQ64" s="979">
        <f t="shared" si="27"/>
        <v>12</v>
      </c>
      <c r="AAR64" s="712">
        <v>0</v>
      </c>
      <c r="AAS64" s="699">
        <v>30</v>
      </c>
      <c r="AAT64" s="712">
        <v>299.7</v>
      </c>
      <c r="AAU64" s="699">
        <v>26</v>
      </c>
      <c r="AAV64" s="712">
        <v>0</v>
      </c>
      <c r="AAW64" s="699">
        <v>24</v>
      </c>
      <c r="AAX64" s="712">
        <v>0</v>
      </c>
      <c r="AAY64" s="699">
        <v>32</v>
      </c>
      <c r="AAZ64" s="699">
        <v>0</v>
      </c>
      <c r="ABA64" s="978">
        <f t="shared" si="28"/>
        <v>62</v>
      </c>
      <c r="ABB64" s="712">
        <v>4273.8</v>
      </c>
      <c r="ABC64" s="978">
        <f t="shared" si="28"/>
        <v>5</v>
      </c>
      <c r="ABD64" s="712">
        <v>0</v>
      </c>
      <c r="ABE64" s="978">
        <f t="shared" si="28"/>
        <v>46</v>
      </c>
      <c r="ABF64" s="712">
        <v>10440</v>
      </c>
      <c r="ABG64" s="978">
        <f t="shared" si="28"/>
        <v>9</v>
      </c>
      <c r="ABH64" s="712">
        <v>0</v>
      </c>
      <c r="ABI64" s="978">
        <f t="shared" si="29"/>
        <v>2</v>
      </c>
      <c r="ABJ64" s="712">
        <v>0</v>
      </c>
      <c r="ABK64" s="978">
        <f t="shared" si="29"/>
        <v>1</v>
      </c>
      <c r="ABL64" s="712">
        <v>0</v>
      </c>
      <c r="ABM64" s="978">
        <f t="shared" si="29"/>
        <v>38</v>
      </c>
      <c r="ABN64" s="712">
        <f t="shared" si="30"/>
        <v>0</v>
      </c>
      <c r="ABO64" s="2732">
        <f t="shared" si="31"/>
        <v>39</v>
      </c>
      <c r="ABP64" s="716">
        <v>5</v>
      </c>
      <c r="ABQ64" s="712" t="s">
        <v>1632</v>
      </c>
      <c r="ABR64" s="712">
        <v>0</v>
      </c>
      <c r="ABS64" s="712" t="s">
        <v>1625</v>
      </c>
      <c r="ABT64" s="712">
        <v>0</v>
      </c>
      <c r="ABU64" s="712" t="s">
        <v>1625</v>
      </c>
      <c r="ABV64" s="712">
        <v>0</v>
      </c>
      <c r="ABW64" s="712" t="s">
        <v>1625</v>
      </c>
      <c r="ABX64" s="712">
        <v>0</v>
      </c>
      <c r="ABY64" s="712" t="s">
        <v>1625</v>
      </c>
      <c r="ABZ64" s="712">
        <v>5</v>
      </c>
      <c r="ACA64" s="699">
        <v>59</v>
      </c>
      <c r="ACB64" s="712">
        <v>5</v>
      </c>
      <c r="ACC64" s="712" t="s">
        <v>1632</v>
      </c>
      <c r="ACD64" s="712">
        <v>0</v>
      </c>
      <c r="ACE64" s="712" t="s">
        <v>1625</v>
      </c>
      <c r="ACF64" s="712">
        <v>0</v>
      </c>
      <c r="ACG64" s="712" t="s">
        <v>1625</v>
      </c>
      <c r="ACH64" s="712">
        <v>0</v>
      </c>
      <c r="ACI64" s="712" t="s">
        <v>1625</v>
      </c>
      <c r="ACJ64" s="712">
        <v>5</v>
      </c>
      <c r="ACK64" s="699">
        <v>52</v>
      </c>
      <c r="ACL64" s="712">
        <v>5</v>
      </c>
      <c r="ACM64" s="712" t="s">
        <v>1632</v>
      </c>
      <c r="ACN64" s="712">
        <v>5</v>
      </c>
      <c r="ACO64" s="712" t="s">
        <v>1632</v>
      </c>
      <c r="ACP64" s="712">
        <v>5</v>
      </c>
      <c r="ACQ64" s="712" t="s">
        <v>1632</v>
      </c>
      <c r="ACR64" s="712">
        <v>15</v>
      </c>
      <c r="ACS64" s="699">
        <v>1</v>
      </c>
      <c r="ACT64" s="699">
        <v>10</v>
      </c>
      <c r="ACU64" s="699" t="s">
        <v>1632</v>
      </c>
      <c r="ACV64" s="699">
        <v>10</v>
      </c>
      <c r="ACW64" s="699" t="s">
        <v>1632</v>
      </c>
      <c r="ACX64" s="699">
        <v>10</v>
      </c>
      <c r="ACY64" s="699" t="s">
        <v>1632</v>
      </c>
      <c r="ACZ64" s="699">
        <v>10</v>
      </c>
      <c r="ADA64" s="699" t="s">
        <v>1632</v>
      </c>
      <c r="ADB64" s="699">
        <v>40</v>
      </c>
      <c r="ADC64" s="699">
        <v>1</v>
      </c>
      <c r="ADD64" s="989">
        <v>10</v>
      </c>
      <c r="ADE64" s="989">
        <v>10</v>
      </c>
      <c r="ADF64" s="989">
        <v>10</v>
      </c>
      <c r="ADG64" s="989">
        <v>10</v>
      </c>
      <c r="ADH64" s="989">
        <v>40</v>
      </c>
      <c r="ADI64" s="699">
        <v>1</v>
      </c>
      <c r="ADJ64" s="712">
        <v>5</v>
      </c>
      <c r="ADK64" s="712" t="s">
        <v>1632</v>
      </c>
      <c r="ADL64" s="712">
        <v>5</v>
      </c>
      <c r="ADM64" s="712" t="s">
        <v>1632</v>
      </c>
      <c r="ADN64" s="712">
        <v>5</v>
      </c>
      <c r="ADO64" s="712" t="s">
        <v>1632</v>
      </c>
      <c r="ADP64" s="712">
        <v>5</v>
      </c>
      <c r="ADQ64" s="712" t="s">
        <v>1632</v>
      </c>
      <c r="ADR64" s="712">
        <v>20</v>
      </c>
      <c r="ADS64" s="699">
        <v>1</v>
      </c>
      <c r="ADT64" s="712">
        <v>10</v>
      </c>
      <c r="ADU64" s="712">
        <v>10</v>
      </c>
      <c r="ADV64" s="712">
        <v>0</v>
      </c>
      <c r="ADW64" s="712">
        <v>0</v>
      </c>
      <c r="ADX64" s="712">
        <v>20</v>
      </c>
      <c r="ADY64" s="699">
        <v>38</v>
      </c>
      <c r="ADZ64" s="714">
        <v>0</v>
      </c>
      <c r="AEA64" s="712">
        <v>0</v>
      </c>
      <c r="AEB64" s="699">
        <v>23</v>
      </c>
      <c r="AEC64" s="715">
        <v>1</v>
      </c>
      <c r="AED64" s="712">
        <v>16.374652038644179</v>
      </c>
      <c r="AEE64" s="699">
        <v>35</v>
      </c>
      <c r="AEF64" s="715">
        <v>1</v>
      </c>
      <c r="AEG64" s="712">
        <v>16.374652038644179</v>
      </c>
      <c r="AEH64" s="699">
        <v>15</v>
      </c>
      <c r="AEI64" s="1303">
        <v>1</v>
      </c>
      <c r="AEJ64" s="712">
        <v>16.374652038644179</v>
      </c>
      <c r="AEK64" s="699">
        <f t="shared" si="32"/>
        <v>62</v>
      </c>
      <c r="AEL64" s="715">
        <v>0</v>
      </c>
      <c r="AEM64" s="712">
        <v>0</v>
      </c>
      <c r="AEN64" s="699">
        <v>42</v>
      </c>
      <c r="AEO64" s="699">
        <v>2</v>
      </c>
      <c r="AEP64" s="712">
        <v>32.700000000000003</v>
      </c>
      <c r="AEQ64" s="699">
        <v>36</v>
      </c>
      <c r="AER64" s="699">
        <v>1</v>
      </c>
      <c r="AES64" s="712">
        <v>16.399999999999999</v>
      </c>
      <c r="AET64" s="699">
        <v>65</v>
      </c>
      <c r="AEU64" s="699">
        <v>0</v>
      </c>
      <c r="AEV64" s="1099">
        <v>0</v>
      </c>
      <c r="AEW64" s="699">
        <v>43</v>
      </c>
      <c r="AEX64" s="989">
        <v>0.157</v>
      </c>
      <c r="AEY64" s="989">
        <v>29</v>
      </c>
      <c r="AEZ64" s="989">
        <v>2.9000000000000001E-2</v>
      </c>
      <c r="AFA64" s="989">
        <v>59</v>
      </c>
      <c r="AFB64" s="989">
        <v>0</v>
      </c>
      <c r="AFC64" s="989">
        <v>51</v>
      </c>
      <c r="AFD64" s="989">
        <v>0</v>
      </c>
      <c r="AFE64" s="989">
        <v>49</v>
      </c>
      <c r="AFF64" s="989">
        <v>0</v>
      </c>
      <c r="AFG64" s="989">
        <v>44</v>
      </c>
      <c r="AFH64" s="989">
        <v>0</v>
      </c>
      <c r="AFI64" s="989">
        <v>44</v>
      </c>
      <c r="AFJ64" s="989">
        <v>0</v>
      </c>
      <c r="AFK64" s="989">
        <v>7</v>
      </c>
      <c r="AFL64" s="989">
        <v>0</v>
      </c>
      <c r="AFM64" s="989">
        <v>7</v>
      </c>
      <c r="AFN64" s="989">
        <v>2</v>
      </c>
      <c r="AFO64" s="989">
        <v>31.540766440624505</v>
      </c>
      <c r="AFP64" s="989">
        <v>67</v>
      </c>
      <c r="AFQ64" s="989">
        <v>2</v>
      </c>
      <c r="AFR64" s="989">
        <v>31.540766440624505</v>
      </c>
      <c r="AFS64" s="989">
        <v>59</v>
      </c>
      <c r="AFT64" s="989">
        <v>7</v>
      </c>
      <c r="AFU64" s="989">
        <v>110.39268254218577</v>
      </c>
      <c r="AFV64" s="989">
        <v>46</v>
      </c>
      <c r="AFW64" s="989">
        <v>5</v>
      </c>
      <c r="AFX64" s="989">
        <v>78.851916101561258</v>
      </c>
      <c r="AFY64" s="989">
        <v>56</v>
      </c>
      <c r="AFZ64" s="989">
        <v>17</v>
      </c>
      <c r="AGA64" s="989">
        <v>268.0965147453083</v>
      </c>
      <c r="AGB64" s="989">
        <v>60</v>
      </c>
      <c r="AGC64" s="989">
        <v>14</v>
      </c>
      <c r="AGD64" s="989">
        <v>220.78536508437153</v>
      </c>
      <c r="AGE64" s="989">
        <v>21</v>
      </c>
      <c r="AGF64" s="989">
        <v>0</v>
      </c>
      <c r="AGG64" s="989">
        <v>0</v>
      </c>
      <c r="AGH64" s="989">
        <v>51</v>
      </c>
      <c r="AGI64" s="989">
        <v>0</v>
      </c>
      <c r="AGJ64" s="989">
        <v>0</v>
      </c>
      <c r="AGK64" s="989">
        <v>10</v>
      </c>
      <c r="AGL64" s="989">
        <v>0</v>
      </c>
      <c r="AGM64" s="989">
        <v>0</v>
      </c>
      <c r="AGN64" s="989">
        <v>2</v>
      </c>
      <c r="AGO64" s="989">
        <v>0</v>
      </c>
      <c r="AGP64" s="989">
        <v>0</v>
      </c>
      <c r="AGQ64" s="989">
        <v>51</v>
      </c>
      <c r="AGR64" s="989">
        <v>0</v>
      </c>
      <c r="AGS64" s="989">
        <v>0</v>
      </c>
      <c r="AGT64" s="989">
        <v>19</v>
      </c>
      <c r="AGU64" s="989">
        <v>0</v>
      </c>
      <c r="AGV64" s="989">
        <v>0</v>
      </c>
      <c r="AGW64" s="989">
        <v>31</v>
      </c>
      <c r="AGX64" s="989">
        <v>0</v>
      </c>
      <c r="AGY64" s="989">
        <v>0</v>
      </c>
      <c r="AGZ64" s="989">
        <v>25</v>
      </c>
      <c r="AHA64" s="989">
        <v>0</v>
      </c>
      <c r="AHB64" s="989">
        <v>0</v>
      </c>
      <c r="AHC64" s="989">
        <v>12</v>
      </c>
      <c r="AHD64" s="989">
        <v>0</v>
      </c>
      <c r="AHE64" s="989">
        <v>0</v>
      </c>
      <c r="AHF64" s="989">
        <v>41</v>
      </c>
      <c r="AHG64" s="712">
        <v>5</v>
      </c>
      <c r="AHH64" s="712">
        <v>145.77000000000001</v>
      </c>
      <c r="AHI64" s="699">
        <v>64</v>
      </c>
      <c r="AHJ64" s="712">
        <v>30</v>
      </c>
      <c r="AHK64" s="712">
        <v>874.64</v>
      </c>
      <c r="AHL64" s="712">
        <v>13</v>
      </c>
      <c r="AHM64" s="712">
        <v>0</v>
      </c>
      <c r="AHN64" s="712">
        <v>0</v>
      </c>
      <c r="AHO64" s="699">
        <v>43</v>
      </c>
      <c r="AHP64" s="712">
        <v>0</v>
      </c>
      <c r="AHQ64" s="712">
        <v>0</v>
      </c>
      <c r="AHR64" s="712">
        <v>23</v>
      </c>
      <c r="AHS64" s="712">
        <v>0</v>
      </c>
      <c r="AHT64" s="712">
        <v>0</v>
      </c>
      <c r="AHU64" s="699">
        <v>28</v>
      </c>
      <c r="AHV64" s="712">
        <v>7</v>
      </c>
      <c r="AHW64" s="712">
        <v>204.08</v>
      </c>
      <c r="AHX64" s="699">
        <v>19</v>
      </c>
      <c r="AHY64" s="712">
        <v>3</v>
      </c>
      <c r="AHZ64" s="712">
        <v>91.46</v>
      </c>
      <c r="AIA64" s="699">
        <v>58</v>
      </c>
      <c r="AIC64" s="714"/>
      <c r="AID64" s="725"/>
      <c r="AIE64" s="715"/>
      <c r="AIF64" s="714"/>
      <c r="AIG64" s="725"/>
      <c r="AIH64" s="715"/>
      <c r="AII64" s="715"/>
      <c r="AIJ64" s="712"/>
      <c r="AIK64" s="715"/>
      <c r="AIL64" s="1169">
        <v>166</v>
      </c>
      <c r="AIM64" s="1174">
        <v>67.46987951807229</v>
      </c>
      <c r="AIN64" s="1168">
        <f t="shared" si="33"/>
        <v>6</v>
      </c>
      <c r="AIO64" s="715">
        <v>126</v>
      </c>
      <c r="AIP64" s="725">
        <v>26.190476190476186</v>
      </c>
      <c r="AIQ64" s="715">
        <f t="shared" si="34"/>
        <v>39</v>
      </c>
      <c r="AIR64" s="1169">
        <v>162</v>
      </c>
      <c r="AIS64" s="1174">
        <v>45.061728395061728</v>
      </c>
      <c r="AIT64" s="1168">
        <f t="shared" si="35"/>
        <v>14</v>
      </c>
      <c r="AIU64" s="715">
        <v>124</v>
      </c>
      <c r="AIV64" s="725">
        <v>12.096774193548386</v>
      </c>
      <c r="AIW64" s="715">
        <f t="shared" si="36"/>
        <v>50</v>
      </c>
      <c r="AIX64" s="1169">
        <v>167</v>
      </c>
      <c r="AIY64" s="1174">
        <v>1.7964071856287425</v>
      </c>
      <c r="AIZ64" s="1168">
        <f t="shared" si="37"/>
        <v>26</v>
      </c>
      <c r="AJA64" s="715">
        <v>129</v>
      </c>
      <c r="AJB64" s="725">
        <v>18.604651162790699</v>
      </c>
      <c r="AJC64" s="715">
        <f t="shared" si="38"/>
        <v>36</v>
      </c>
      <c r="AJD64" s="714">
        <v>163</v>
      </c>
      <c r="AJE64" s="725">
        <v>13.496932515337424</v>
      </c>
      <c r="AJF64" s="715">
        <v>57</v>
      </c>
      <c r="AJG64" s="699">
        <v>124</v>
      </c>
      <c r="AJH64" s="1099">
        <v>6.4516129032258061</v>
      </c>
      <c r="AJI64" s="733">
        <v>8</v>
      </c>
      <c r="AJJ64" s="714">
        <v>163</v>
      </c>
      <c r="AJK64" s="712">
        <v>20.858895705521473</v>
      </c>
      <c r="AJL64" s="715">
        <v>20</v>
      </c>
      <c r="AJM64" s="699">
        <v>124</v>
      </c>
      <c r="AJN64" s="712">
        <v>19.35483870967742</v>
      </c>
      <c r="AJO64" s="715">
        <v>9</v>
      </c>
      <c r="AJP64" s="714">
        <v>164</v>
      </c>
      <c r="AJQ64" s="712">
        <v>21.341463414634145</v>
      </c>
      <c r="AJR64" s="715">
        <v>8</v>
      </c>
      <c r="AJS64" s="699">
        <v>135</v>
      </c>
      <c r="AJT64" s="712">
        <v>37.037037037037038</v>
      </c>
      <c r="AJU64" s="715">
        <f t="shared" si="39"/>
        <v>2</v>
      </c>
      <c r="AJV64" s="1178">
        <v>0</v>
      </c>
      <c r="AJW64" s="1099">
        <v>0</v>
      </c>
      <c r="AJX64" s="1099">
        <v>0</v>
      </c>
      <c r="AJY64" s="1099">
        <v>0</v>
      </c>
      <c r="AJZ64" s="1099">
        <v>0</v>
      </c>
      <c r="AKA64" s="1099">
        <v>0</v>
      </c>
      <c r="AKB64" s="1099">
        <v>0</v>
      </c>
      <c r="AKC64" s="1099">
        <v>33.333333333333329</v>
      </c>
      <c r="AKD64" s="1099">
        <v>100</v>
      </c>
      <c r="AKE64" s="1099">
        <v>0</v>
      </c>
      <c r="AKF64" s="1099">
        <v>0</v>
      </c>
      <c r="AKG64" s="1188">
        <v>3</v>
      </c>
      <c r="AKH64" s="985">
        <v>25</v>
      </c>
      <c r="AKI64" s="985">
        <v>12.5</v>
      </c>
      <c r="AKJ64" s="985">
        <v>20.833333333333336</v>
      </c>
      <c r="AKK64" s="985">
        <v>20.833333333333336</v>
      </c>
      <c r="AKL64" s="985">
        <v>8.3333333333333321</v>
      </c>
      <c r="AKM64" s="985">
        <v>8.3333333333333321</v>
      </c>
      <c r="AKN64" s="985">
        <v>25</v>
      </c>
      <c r="AKO64" s="985">
        <v>25</v>
      </c>
      <c r="AKP64" s="985">
        <v>45.833333333333329</v>
      </c>
      <c r="AKQ64" s="985">
        <v>12.5</v>
      </c>
      <c r="AKR64" s="985">
        <v>12.5</v>
      </c>
      <c r="AKS64" s="699">
        <v>24</v>
      </c>
      <c r="AKT64" s="714" t="s">
        <v>1634</v>
      </c>
      <c r="AKU64" s="715" t="s">
        <v>1650</v>
      </c>
      <c r="AKV64" s="715" t="s">
        <v>1633</v>
      </c>
      <c r="AKW64" s="715" t="s">
        <v>1650</v>
      </c>
      <c r="AKX64" s="715" t="s">
        <v>1634</v>
      </c>
      <c r="AKY64" s="715" t="s">
        <v>1634</v>
      </c>
      <c r="AKZ64" s="715" t="s">
        <v>1650</v>
      </c>
      <c r="ALA64" s="715">
        <v>1</v>
      </c>
      <c r="ALB64" s="715">
        <v>2</v>
      </c>
      <c r="ALC64" s="715">
        <v>-1</v>
      </c>
      <c r="ALD64" s="715">
        <v>2</v>
      </c>
      <c r="ALE64" s="715">
        <v>1</v>
      </c>
      <c r="ALF64" s="715">
        <v>1</v>
      </c>
      <c r="ALG64" s="715">
        <v>2</v>
      </c>
      <c r="ALH64" s="715">
        <f t="shared" si="40"/>
        <v>8</v>
      </c>
      <c r="ALI64" s="715">
        <f t="shared" si="41"/>
        <v>13</v>
      </c>
      <c r="ALJ64" s="716" t="s">
        <v>31</v>
      </c>
      <c r="ALK64" s="712" t="s">
        <v>31</v>
      </c>
      <c r="ALL64" s="712" t="s">
        <v>1635</v>
      </c>
      <c r="ALM64" s="712" t="s">
        <v>31</v>
      </c>
      <c r="ALN64" s="712" t="s">
        <v>31</v>
      </c>
      <c r="ALO64" s="712" t="s">
        <v>31</v>
      </c>
      <c r="ALP64" s="712" t="s">
        <v>31</v>
      </c>
      <c r="ALQ64" s="714">
        <v>4</v>
      </c>
      <c r="ALR64" s="715">
        <v>0</v>
      </c>
      <c r="ALS64" s="715">
        <v>0</v>
      </c>
      <c r="ALT64" s="715">
        <v>10</v>
      </c>
      <c r="ALU64" s="715">
        <v>3</v>
      </c>
      <c r="ALV64" s="715">
        <v>2</v>
      </c>
      <c r="ALW64" s="733">
        <v>6</v>
      </c>
      <c r="ALX64" s="981">
        <v>1.8214936247723132</v>
      </c>
      <c r="ALY64" s="715">
        <v>14</v>
      </c>
      <c r="ALZ64" s="731">
        <v>0</v>
      </c>
      <c r="AMA64" s="715">
        <v>61</v>
      </c>
      <c r="AMB64" s="731">
        <v>0</v>
      </c>
      <c r="AMC64" s="715">
        <v>64</v>
      </c>
      <c r="AMD64" s="731">
        <v>4.5537340619307836</v>
      </c>
      <c r="AME64" s="715">
        <v>6</v>
      </c>
      <c r="AMF64" s="715">
        <v>1.3661202185792349</v>
      </c>
      <c r="AMG64" s="715">
        <v>11</v>
      </c>
      <c r="AMH64" s="731">
        <v>0.91074681238615662</v>
      </c>
      <c r="AMI64" s="715">
        <v>23</v>
      </c>
      <c r="AMJ64" s="731">
        <v>2.7322404371584699</v>
      </c>
      <c r="AMK64" s="715">
        <v>7</v>
      </c>
      <c r="AML64" s="982">
        <v>0</v>
      </c>
      <c r="AMM64" s="699">
        <v>0</v>
      </c>
      <c r="AMN64" s="699">
        <v>3</v>
      </c>
      <c r="AMO64" s="716">
        <v>0</v>
      </c>
      <c r="AMP64" s="715">
        <v>52</v>
      </c>
      <c r="AMQ64" s="712">
        <v>0</v>
      </c>
      <c r="AMR64" s="715">
        <v>27</v>
      </c>
      <c r="AMS64" s="712">
        <v>1.3661202185792349</v>
      </c>
      <c r="AMT64" s="733">
        <v>3</v>
      </c>
      <c r="AMU64" s="982">
        <v>6</v>
      </c>
      <c r="AMV64" s="731">
        <v>2.7322404371584699</v>
      </c>
      <c r="AMW64" s="715">
        <v>2</v>
      </c>
      <c r="AMX64" s="716" t="s">
        <v>106</v>
      </c>
      <c r="AMY64" s="712" t="s">
        <v>106</v>
      </c>
      <c r="AMZ64" s="715">
        <v>4</v>
      </c>
      <c r="ANA64" s="715">
        <v>4</v>
      </c>
      <c r="ANB64" s="715">
        <v>8</v>
      </c>
      <c r="ANC64" s="715">
        <v>1</v>
      </c>
      <c r="AND64" s="1201" t="s">
        <v>1632</v>
      </c>
      <c r="ANE64" s="1202" t="s">
        <v>1632</v>
      </c>
      <c r="ANF64" s="1202" t="s">
        <v>1632</v>
      </c>
      <c r="ANG64" s="1202" t="s">
        <v>1632</v>
      </c>
      <c r="ANH64" s="725">
        <v>5</v>
      </c>
      <c r="ANI64" s="725">
        <v>5</v>
      </c>
      <c r="ANJ64" s="725">
        <v>5</v>
      </c>
      <c r="ANK64" s="725">
        <v>5</v>
      </c>
      <c r="ANL64" s="1303">
        <f t="shared" si="42"/>
        <v>20</v>
      </c>
      <c r="ANM64" s="1303">
        <f t="shared" si="43"/>
        <v>1</v>
      </c>
      <c r="ANN64" s="983" t="s">
        <v>1632</v>
      </c>
      <c r="ANO64" s="725" t="s">
        <v>1632</v>
      </c>
      <c r="ANP64" s="725" t="s">
        <v>1632</v>
      </c>
      <c r="ANQ64" s="725" t="s">
        <v>1632</v>
      </c>
      <c r="ANR64" s="725">
        <v>5</v>
      </c>
      <c r="ANS64" s="725">
        <v>5</v>
      </c>
      <c r="ANT64" s="725">
        <v>5</v>
      </c>
      <c r="ANU64" s="725">
        <v>5</v>
      </c>
      <c r="ANV64" s="715">
        <f t="shared" si="44"/>
        <v>20</v>
      </c>
      <c r="ANW64" s="715">
        <f t="shared" si="45"/>
        <v>1</v>
      </c>
      <c r="ANX64" s="982">
        <v>5</v>
      </c>
      <c r="ANY64" s="715">
        <v>637</v>
      </c>
      <c r="ANZ64" s="1089">
        <v>10.513</v>
      </c>
      <c r="AOA64" s="715">
        <v>51</v>
      </c>
      <c r="AOB64" s="1089">
        <v>3.4</v>
      </c>
      <c r="AOC64" s="1188">
        <f t="shared" si="46"/>
        <v>29</v>
      </c>
      <c r="AOD64" s="1089">
        <v>19.649999999999999</v>
      </c>
      <c r="AOE64" s="1188">
        <f t="shared" si="47"/>
        <v>65</v>
      </c>
      <c r="AOF64" s="699">
        <v>13</v>
      </c>
      <c r="AOG64" s="985">
        <v>5.9198542805100187</v>
      </c>
      <c r="AOH64" s="1188">
        <v>14</v>
      </c>
      <c r="AOI64" s="699">
        <v>0</v>
      </c>
      <c r="AOJ64" s="985">
        <v>0</v>
      </c>
      <c r="AOK64" s="1188">
        <v>60</v>
      </c>
      <c r="AOL64" s="699">
        <v>1</v>
      </c>
      <c r="AOM64" s="985">
        <v>0.45537340619307831</v>
      </c>
      <c r="AON64" s="1188">
        <v>33</v>
      </c>
      <c r="AOO64" s="699">
        <v>1</v>
      </c>
      <c r="AOP64" s="985">
        <v>0.45537340619307831</v>
      </c>
      <c r="AOQ64" s="1188">
        <v>23</v>
      </c>
      <c r="AOR64" s="983" t="s">
        <v>1632</v>
      </c>
      <c r="AOS64" s="725" t="s">
        <v>1632</v>
      </c>
      <c r="AOT64" s="725" t="s">
        <v>1625</v>
      </c>
      <c r="AOU64" s="725" t="s">
        <v>1625</v>
      </c>
      <c r="AOV64" s="725">
        <v>5</v>
      </c>
      <c r="AOW64" s="725">
        <v>5</v>
      </c>
      <c r="AOX64" s="725">
        <v>0</v>
      </c>
      <c r="AOY64" s="725">
        <v>0</v>
      </c>
      <c r="AOZ64" s="715">
        <f t="shared" si="48"/>
        <v>10</v>
      </c>
      <c r="APA64" s="715">
        <f t="shared" si="49"/>
        <v>6</v>
      </c>
      <c r="APB64" s="1993" t="s">
        <v>1632</v>
      </c>
      <c r="APC64" s="1994" t="s">
        <v>1632</v>
      </c>
      <c r="APD64" s="1994" t="s">
        <v>1632</v>
      </c>
      <c r="APE64" s="1994" t="s">
        <v>1632</v>
      </c>
      <c r="APF64" s="1995">
        <v>5</v>
      </c>
      <c r="APG64" s="1995">
        <v>5</v>
      </c>
      <c r="APH64" s="1995">
        <v>5</v>
      </c>
      <c r="API64" s="1995">
        <v>5</v>
      </c>
      <c r="APJ64" s="715">
        <f t="shared" si="50"/>
        <v>20</v>
      </c>
      <c r="APK64" s="715">
        <f t="shared" si="51"/>
        <v>1</v>
      </c>
      <c r="APL64" s="715">
        <v>0</v>
      </c>
      <c r="APM64" s="725">
        <v>0</v>
      </c>
      <c r="APN64" s="715">
        <v>17</v>
      </c>
      <c r="APO64" s="715">
        <v>0</v>
      </c>
      <c r="APP64" s="725">
        <v>0</v>
      </c>
      <c r="APQ64" s="715">
        <v>18</v>
      </c>
      <c r="APR64" s="1169">
        <v>1</v>
      </c>
      <c r="APS64" s="1168">
        <v>220</v>
      </c>
      <c r="APT64" s="1168">
        <v>1760</v>
      </c>
      <c r="APU64" s="989">
        <v>220</v>
      </c>
      <c r="APV64" s="989">
        <v>1760</v>
      </c>
      <c r="APW64" s="989">
        <v>80.402010050251263</v>
      </c>
      <c r="APX64" s="989">
        <v>14</v>
      </c>
      <c r="APY64" s="989">
        <v>0</v>
      </c>
      <c r="APZ64" s="989">
        <v>0</v>
      </c>
      <c r="AQA64" s="989">
        <v>0</v>
      </c>
      <c r="AQB64" s="989">
        <v>0</v>
      </c>
      <c r="AQC64" s="989">
        <v>0</v>
      </c>
      <c r="AQD64" s="1099">
        <v>0</v>
      </c>
      <c r="AQE64" s="989">
        <v>55</v>
      </c>
      <c r="AQF64" s="989">
        <v>1</v>
      </c>
      <c r="AQG64" s="989">
        <v>220</v>
      </c>
      <c r="AQH64" s="989">
        <v>1760</v>
      </c>
      <c r="AQI64" s="989">
        <v>220</v>
      </c>
      <c r="AQJ64" s="989">
        <v>1760</v>
      </c>
      <c r="AQK64" s="989">
        <v>80.402010050251263</v>
      </c>
      <c r="AQL64" s="729">
        <v>22</v>
      </c>
      <c r="AQM64" s="987"/>
      <c r="AQQ64" s="715">
        <v>289</v>
      </c>
      <c r="AQR64" s="715">
        <v>241</v>
      </c>
      <c r="AQS64" s="989">
        <v>33</v>
      </c>
      <c r="AQT64" s="1099">
        <v>13.692946058091287</v>
      </c>
      <c r="AQU64" s="989">
        <f t="shared" si="52"/>
        <v>65</v>
      </c>
      <c r="AQV64" s="989">
        <v>8</v>
      </c>
      <c r="AQW64" s="989">
        <v>24.242424242424242</v>
      </c>
      <c r="AQX64" s="1099">
        <v>3.875</v>
      </c>
      <c r="AQY64" s="989">
        <f t="shared" si="53"/>
        <v>11</v>
      </c>
      <c r="AQZ64" s="989">
        <v>3</v>
      </c>
      <c r="ARA64" s="989">
        <v>36</v>
      </c>
      <c r="ARB64" s="989">
        <v>8.3333333333333321</v>
      </c>
      <c r="ARC64" s="989">
        <f t="shared" si="54"/>
        <v>58</v>
      </c>
      <c r="ARD64" s="1668">
        <v>2.4771784232365146</v>
      </c>
      <c r="ARE64" s="1667">
        <f t="shared" si="55"/>
        <v>23</v>
      </c>
      <c r="ARF64" s="1168">
        <v>15</v>
      </c>
      <c r="ARG64" s="1099">
        <v>13.333333333333334</v>
      </c>
      <c r="ARH64" s="989">
        <f t="shared" si="56"/>
        <v>36</v>
      </c>
      <c r="ARI64" s="715">
        <v>23</v>
      </c>
      <c r="ARJ64" s="985">
        <v>26.086956521739129</v>
      </c>
      <c r="ARK64" s="699">
        <f t="shared" si="57"/>
        <v>68</v>
      </c>
      <c r="ARL64" s="989">
        <v>121</v>
      </c>
      <c r="ARM64" s="715">
        <v>18</v>
      </c>
      <c r="ARN64" s="985">
        <v>14.87603305785124</v>
      </c>
      <c r="ARO64" s="699">
        <f t="shared" si="58"/>
        <v>17</v>
      </c>
      <c r="ARP64" s="707">
        <v>27</v>
      </c>
      <c r="ARQ64" s="990">
        <v>0</v>
      </c>
      <c r="ARR64" s="719">
        <v>0</v>
      </c>
      <c r="ARS64" s="979">
        <f t="shared" si="59"/>
        <v>34</v>
      </c>
      <c r="ART64" s="715">
        <v>63</v>
      </c>
      <c r="ARU64" s="699">
        <f t="shared" si="59"/>
        <v>25</v>
      </c>
      <c r="ARV64" s="715" t="s">
        <v>31</v>
      </c>
      <c r="ARW64" s="715" t="s">
        <v>31</v>
      </c>
      <c r="ARX64" s="985" t="s">
        <v>31</v>
      </c>
      <c r="ARY64" s="699" t="str">
        <f t="shared" si="60"/>
        <v>-</v>
      </c>
      <c r="ARZ64" s="715" t="s">
        <v>31</v>
      </c>
      <c r="ASA64" s="715" t="s">
        <v>31</v>
      </c>
      <c r="ASB64" s="712" t="s">
        <v>31</v>
      </c>
      <c r="ASC64" s="699" t="str">
        <f t="shared" si="61"/>
        <v>-</v>
      </c>
      <c r="ASD64" s="712">
        <v>59.523809523809526</v>
      </c>
      <c r="ASE64" s="712">
        <v>16.666666666666664</v>
      </c>
      <c r="ASF64" s="712">
        <v>11.904761904761903</v>
      </c>
      <c r="ASG64" s="712">
        <v>2.3809523809523809</v>
      </c>
      <c r="ASH64" s="712">
        <v>4.7619047619047619</v>
      </c>
      <c r="ASI64" s="712">
        <v>2.3809523809523809</v>
      </c>
      <c r="ASJ64" s="712">
        <v>0</v>
      </c>
      <c r="ASK64" s="712">
        <v>2.3809523809523809</v>
      </c>
      <c r="ASL64" s="712">
        <v>0</v>
      </c>
      <c r="ASM64" s="715">
        <v>25</v>
      </c>
      <c r="ASN64" s="715">
        <v>7</v>
      </c>
      <c r="ASO64" s="715">
        <v>5</v>
      </c>
      <c r="ASP64" s="715">
        <v>1</v>
      </c>
      <c r="ASQ64" s="715">
        <v>2</v>
      </c>
      <c r="ASR64" s="715">
        <v>1</v>
      </c>
      <c r="ASS64" s="715">
        <v>0</v>
      </c>
      <c r="AST64" s="715">
        <v>1</v>
      </c>
      <c r="ASU64" s="715">
        <v>0</v>
      </c>
      <c r="ASV64" s="715">
        <v>42</v>
      </c>
      <c r="ASW64" s="712">
        <v>66.666666666666657</v>
      </c>
      <c r="ASX64" s="712">
        <v>0</v>
      </c>
      <c r="ASY64" s="712">
        <v>0</v>
      </c>
      <c r="ASZ64" s="712">
        <v>0</v>
      </c>
      <c r="ATA64" s="712">
        <v>33.333333333333329</v>
      </c>
      <c r="ATB64" s="712">
        <v>0</v>
      </c>
      <c r="ATC64" s="712">
        <v>0</v>
      </c>
      <c r="ATD64" s="712">
        <v>0</v>
      </c>
      <c r="ATE64" s="712">
        <v>0</v>
      </c>
      <c r="ATF64" s="715">
        <v>2</v>
      </c>
      <c r="ATG64" s="715">
        <v>0</v>
      </c>
      <c r="ATH64" s="715">
        <v>0</v>
      </c>
      <c r="ATI64" s="715">
        <v>0</v>
      </c>
      <c r="ATJ64" s="715">
        <v>1</v>
      </c>
      <c r="ATK64" s="715">
        <v>0</v>
      </c>
      <c r="ATL64" s="715">
        <v>0</v>
      </c>
      <c r="ATM64" s="715">
        <v>0</v>
      </c>
      <c r="ATN64" s="715">
        <v>0</v>
      </c>
      <c r="ATO64" s="715">
        <v>3</v>
      </c>
      <c r="ATP64" s="712">
        <v>40</v>
      </c>
      <c r="ATQ64" s="712">
        <v>40</v>
      </c>
      <c r="ATR64" s="712">
        <v>20</v>
      </c>
      <c r="ATS64" s="712">
        <v>0</v>
      </c>
      <c r="ATT64" s="712">
        <v>0</v>
      </c>
      <c r="ATU64" s="712">
        <v>0</v>
      </c>
      <c r="ATV64" s="712">
        <v>0</v>
      </c>
      <c r="ATW64" s="712">
        <v>0</v>
      </c>
      <c r="ATX64" s="712">
        <v>0</v>
      </c>
      <c r="ATY64" s="715">
        <v>2</v>
      </c>
      <c r="ATZ64" s="715">
        <v>2</v>
      </c>
      <c r="AUA64" s="715">
        <v>1</v>
      </c>
      <c r="AUB64" s="715">
        <v>0</v>
      </c>
      <c r="AUC64" s="715">
        <v>0</v>
      </c>
      <c r="AUD64" s="715">
        <v>0</v>
      </c>
      <c r="AUE64" s="715">
        <v>0</v>
      </c>
      <c r="AUF64" s="715">
        <v>0</v>
      </c>
      <c r="AUG64" s="715">
        <v>0</v>
      </c>
      <c r="AUH64" s="715">
        <v>5</v>
      </c>
      <c r="AUI64" s="712" t="s">
        <v>1648</v>
      </c>
      <c r="AUJ64" s="712" t="s">
        <v>1623</v>
      </c>
      <c r="AUK64" s="709">
        <v>15</v>
      </c>
      <c r="AUL64" s="978">
        <v>7</v>
      </c>
      <c r="AUM64" s="703" t="s">
        <v>1625</v>
      </c>
      <c r="AUN64" s="703" t="s">
        <v>1632</v>
      </c>
      <c r="AUO64" s="703" t="s">
        <v>1632</v>
      </c>
      <c r="AUP64" s="701" t="s">
        <v>1632</v>
      </c>
      <c r="AUQ64" s="712" t="s">
        <v>1626</v>
      </c>
      <c r="AUR64" s="712" t="s">
        <v>1627</v>
      </c>
      <c r="AUS64" s="712" t="s">
        <v>1627</v>
      </c>
      <c r="AUT64" s="712" t="s">
        <v>1627</v>
      </c>
      <c r="AUU64" s="712" t="s">
        <v>1625</v>
      </c>
      <c r="AUV64" s="712" t="s">
        <v>1685</v>
      </c>
      <c r="AUW64" s="3968" t="s">
        <v>1673</v>
      </c>
      <c r="AUX64" s="712" t="s">
        <v>1673</v>
      </c>
      <c r="AUY64" s="712" t="s">
        <v>1792</v>
      </c>
      <c r="AUZ64" s="699">
        <v>70</v>
      </c>
      <c r="AVA64" s="699">
        <v>4</v>
      </c>
      <c r="AVB64" s="985">
        <v>5.7</v>
      </c>
      <c r="AVC64" s="699">
        <v>0</v>
      </c>
      <c r="AVD64" s="712">
        <v>0</v>
      </c>
      <c r="AVE64" s="699">
        <f t="shared" si="62"/>
        <v>25</v>
      </c>
      <c r="AVF64" s="712">
        <v>10</v>
      </c>
      <c r="AVG64" s="978">
        <v>12</v>
      </c>
      <c r="AVH64" s="712" t="s">
        <v>1632</v>
      </c>
      <c r="AVI64" s="712" t="s">
        <v>1632</v>
      </c>
      <c r="AVJ64" s="712" t="s">
        <v>1625</v>
      </c>
      <c r="AVK64" s="712" t="s">
        <v>1625</v>
      </c>
      <c r="AVL64" s="716">
        <v>16.399999999999999</v>
      </c>
      <c r="AVM64" s="699">
        <f t="shared" si="63"/>
        <v>19</v>
      </c>
      <c r="AVN64" s="715">
        <v>1</v>
      </c>
      <c r="AVO64" s="712">
        <v>0</v>
      </c>
      <c r="AVP64" s="699">
        <f t="shared" si="64"/>
        <v>39</v>
      </c>
      <c r="AVQ64" s="715">
        <v>0</v>
      </c>
      <c r="AVR64" s="712">
        <v>0</v>
      </c>
      <c r="AVS64" s="699">
        <f t="shared" si="65"/>
        <v>14</v>
      </c>
      <c r="AVT64" s="715">
        <v>0</v>
      </c>
      <c r="AVU64" s="712">
        <v>0</v>
      </c>
      <c r="AVV64" s="699">
        <f t="shared" si="66"/>
        <v>29</v>
      </c>
      <c r="AVW64" s="715">
        <v>0</v>
      </c>
      <c r="AVX64" s="712">
        <v>0</v>
      </c>
      <c r="AVY64" s="733">
        <v>0</v>
      </c>
      <c r="AVZ64" s="716">
        <v>0</v>
      </c>
      <c r="AWA64" s="699">
        <f t="shared" si="67"/>
        <v>26</v>
      </c>
      <c r="AWB64" s="715">
        <v>0</v>
      </c>
      <c r="AWC64" s="712">
        <v>0</v>
      </c>
      <c r="AWD64" s="699">
        <f t="shared" si="68"/>
        <v>9</v>
      </c>
      <c r="AWE64" s="715">
        <v>0</v>
      </c>
      <c r="AWF64" s="712">
        <v>16.399999999999999</v>
      </c>
      <c r="AWG64" s="699">
        <f t="shared" si="69"/>
        <v>22</v>
      </c>
      <c r="AWH64" s="715">
        <v>1</v>
      </c>
      <c r="AWI64" s="714">
        <v>110</v>
      </c>
      <c r="AWJ64" s="715" t="s">
        <v>31</v>
      </c>
      <c r="AWK64" s="715" t="s">
        <v>31</v>
      </c>
      <c r="AWL64" s="715" t="s">
        <v>31</v>
      </c>
      <c r="AWM64" s="715" t="s">
        <v>31</v>
      </c>
      <c r="AWN64" s="715">
        <v>110</v>
      </c>
      <c r="AWO64" s="715" t="s">
        <v>31</v>
      </c>
      <c r="AWP64" s="715">
        <v>9</v>
      </c>
      <c r="AWQ64" s="715" t="s">
        <v>31</v>
      </c>
      <c r="AWR64" s="715">
        <v>9</v>
      </c>
      <c r="AWS64" s="716">
        <v>0.314</v>
      </c>
      <c r="AWT64" s="699">
        <f t="shared" si="70"/>
        <v>12</v>
      </c>
      <c r="AWU64" s="712" t="s">
        <v>31</v>
      </c>
      <c r="AWV64" s="699" t="str">
        <f t="shared" si="70"/>
        <v>-</v>
      </c>
      <c r="AWW64" s="712" t="s">
        <v>31</v>
      </c>
      <c r="AWX64" s="699" t="str">
        <f t="shared" si="3"/>
        <v>-</v>
      </c>
      <c r="AWY64" s="712" t="s">
        <v>31</v>
      </c>
      <c r="AWZ64" s="699" t="str">
        <f t="shared" si="71"/>
        <v>-</v>
      </c>
      <c r="AXA64" s="712" t="s">
        <v>31</v>
      </c>
      <c r="AXB64" s="712">
        <v>0.314</v>
      </c>
      <c r="AXC64" s="712" t="s">
        <v>31</v>
      </c>
      <c r="AXD64" s="699" t="str">
        <f t="shared" si="4"/>
        <v>-</v>
      </c>
      <c r="AXE64" s="712">
        <v>2.5999999999999999E-2</v>
      </c>
      <c r="AXF64" s="699">
        <f t="shared" si="5"/>
        <v>46</v>
      </c>
      <c r="AXG64" s="712" t="s">
        <v>31</v>
      </c>
      <c r="AXH64" s="699" t="str">
        <f t="shared" si="6"/>
        <v>-</v>
      </c>
      <c r="AXI64" s="712">
        <v>2.5999999999999999E-2</v>
      </c>
      <c r="AXK64" s="3969">
        <v>93.069306930693074</v>
      </c>
      <c r="AXL64" s="3970">
        <v>101</v>
      </c>
      <c r="AXM64" s="715">
        <f t="shared" si="72"/>
        <v>47</v>
      </c>
      <c r="AXN64" s="3969">
        <v>41.228070175438596</v>
      </c>
      <c r="AXO64" s="3970">
        <v>114</v>
      </c>
      <c r="AXP64" s="715">
        <f t="shared" si="73"/>
        <v>32</v>
      </c>
      <c r="AXQ64" s="2024">
        <v>2188</v>
      </c>
      <c r="AXR64" s="2024">
        <v>2171</v>
      </c>
      <c r="AXS64" s="3029">
        <v>0.78304928604329405</v>
      </c>
      <c r="AXT64" s="2024" t="s">
        <v>8059</v>
      </c>
      <c r="AXU64" s="2024">
        <v>362</v>
      </c>
      <c r="AXV64" s="2024">
        <v>360</v>
      </c>
      <c r="AXW64" s="3029">
        <v>0.55555555555555713</v>
      </c>
      <c r="AXX64" s="2024" t="s">
        <v>8059</v>
      </c>
      <c r="AXY64" s="3029">
        <v>16.544789762340038</v>
      </c>
      <c r="AXZ64" s="3029">
        <v>16.582220175034546</v>
      </c>
      <c r="AYA64" s="3029">
        <v>3.7430412694508419E-2</v>
      </c>
      <c r="AYB64" s="2024" t="s">
        <v>8074</v>
      </c>
      <c r="AYC64" s="2123">
        <v>996</v>
      </c>
      <c r="AYD64" s="2024">
        <v>1014</v>
      </c>
      <c r="AYE64" s="3029">
        <v>1.7751479289940875</v>
      </c>
      <c r="AYF64" s="2024" t="s">
        <v>8059</v>
      </c>
      <c r="AYG64" s="2024">
        <v>336</v>
      </c>
      <c r="AYH64" s="2024">
        <v>221</v>
      </c>
      <c r="AYI64" s="3029">
        <v>52.036199095022624</v>
      </c>
      <c r="AYJ64" s="2024" t="s">
        <v>8057</v>
      </c>
      <c r="AYK64" s="2024">
        <v>9528</v>
      </c>
      <c r="AYL64" s="2024">
        <v>9883</v>
      </c>
      <c r="AYM64" s="3029">
        <v>3.5920267125366792</v>
      </c>
      <c r="AYN64" s="2024" t="s">
        <v>8056</v>
      </c>
      <c r="AYO64" s="2024">
        <v>60546000</v>
      </c>
      <c r="AYP64" s="2024">
        <v>55439500</v>
      </c>
      <c r="AYQ64" s="3029">
        <v>9.2109416571217366</v>
      </c>
      <c r="AYR64" s="2024" t="s">
        <v>8058</v>
      </c>
      <c r="AYS64" s="2024">
        <v>37240000</v>
      </c>
      <c r="AYT64" s="2024">
        <v>29088029</v>
      </c>
      <c r="AYU64" s="3029">
        <v>28.025174892393011</v>
      </c>
      <c r="AYV64" s="2024" t="s">
        <v>8057</v>
      </c>
      <c r="AYW64" s="2024">
        <v>18300000</v>
      </c>
      <c r="AYX64" s="2024">
        <v>18156875</v>
      </c>
      <c r="AYY64" s="3029">
        <v>0.78826890640597469</v>
      </c>
      <c r="AYZ64" s="2024" t="s">
        <v>8059</v>
      </c>
      <c r="AZA64" s="2024">
        <v>40000</v>
      </c>
      <c r="AZB64" s="2024">
        <v>40000</v>
      </c>
      <c r="AZC64" s="3029">
        <v>0</v>
      </c>
      <c r="AZD64" s="2024" t="s">
        <v>8059</v>
      </c>
      <c r="AZE64" s="2024">
        <v>3850000</v>
      </c>
      <c r="AZF64" s="2024">
        <v>7485514</v>
      </c>
      <c r="AZG64" s="3029">
        <v>48.567326171589556</v>
      </c>
      <c r="AZH64" s="2024" t="s">
        <v>8057</v>
      </c>
      <c r="AZI64" s="2024">
        <v>1116000</v>
      </c>
      <c r="AZJ64" s="2024">
        <v>669082</v>
      </c>
      <c r="AZK64" s="3029">
        <v>66.795699181864109</v>
      </c>
      <c r="AZL64" s="2024" t="s">
        <v>8057</v>
      </c>
      <c r="AZM64" s="2024">
        <v>0</v>
      </c>
      <c r="AZN64" s="2024">
        <v>0</v>
      </c>
      <c r="AZO64" s="3029" t="s">
        <v>31</v>
      </c>
      <c r="AZP64" s="2024" t="s">
        <v>31</v>
      </c>
      <c r="AZQ64" s="2024">
        <v>0</v>
      </c>
      <c r="AZR64" s="2024">
        <v>0</v>
      </c>
      <c r="AZS64" s="3029" t="s">
        <v>31</v>
      </c>
      <c r="AZT64" s="2024" t="s">
        <v>31</v>
      </c>
      <c r="AZU64" s="2024">
        <v>0</v>
      </c>
      <c r="AZV64" s="2024">
        <v>0</v>
      </c>
      <c r="AZW64" s="3029" t="s">
        <v>31</v>
      </c>
      <c r="AZX64" s="2024" t="s">
        <v>31</v>
      </c>
      <c r="AZY64" s="2123">
        <v>256263000</v>
      </c>
      <c r="AZZ64" s="2024">
        <v>263190193</v>
      </c>
      <c r="BAA64" s="3029">
        <v>2.6320103044265011</v>
      </c>
      <c r="BAB64" s="2024" t="s">
        <v>8059</v>
      </c>
      <c r="BAC64" s="2024">
        <v>85541000</v>
      </c>
      <c r="BAD64" s="2024">
        <v>58078291</v>
      </c>
      <c r="BAE64" s="3029">
        <v>47.285669958849184</v>
      </c>
      <c r="BAF64" s="2024" t="s">
        <v>8057</v>
      </c>
      <c r="BAG64" s="2024">
        <v>347263000</v>
      </c>
      <c r="BAH64" s="2024">
        <v>365656086</v>
      </c>
      <c r="BAI64" s="3029">
        <v>5.0301599519937952</v>
      </c>
      <c r="BAJ64" s="2024" t="s">
        <v>8056</v>
      </c>
      <c r="BAK64" s="2123">
        <v>136856000</v>
      </c>
      <c r="BAL64" s="2024">
        <v>138348267</v>
      </c>
      <c r="BAM64" s="3029">
        <v>1.0786307861738464</v>
      </c>
      <c r="BAN64" s="2024" t="s">
        <v>8059</v>
      </c>
      <c r="BAO64" s="2024">
        <v>0</v>
      </c>
      <c r="BAP64" s="2024">
        <v>0</v>
      </c>
      <c r="BAQ64" s="3029" t="s">
        <v>31</v>
      </c>
      <c r="BAR64" s="2024" t="s">
        <v>31</v>
      </c>
      <c r="BAS64" s="2024">
        <v>95113000</v>
      </c>
      <c r="BAT64" s="2024">
        <v>110943371</v>
      </c>
      <c r="BAU64" s="3029">
        <v>14.268875064198298</v>
      </c>
      <c r="BAV64" s="2024" t="s">
        <v>8057</v>
      </c>
      <c r="BAW64" s="2024">
        <v>13775000</v>
      </c>
      <c r="BAX64" s="2024">
        <v>13898555</v>
      </c>
      <c r="BAY64" s="3029">
        <v>0.88897730735317282</v>
      </c>
      <c r="BAZ64" s="2024" t="s">
        <v>8059</v>
      </c>
      <c r="BBA64" s="2024">
        <v>10519000</v>
      </c>
      <c r="BBB64" s="2024">
        <v>0</v>
      </c>
      <c r="BBC64" s="3029" t="s">
        <v>31</v>
      </c>
      <c r="BBD64" s="2024" t="s">
        <v>31</v>
      </c>
      <c r="BBE64" s="2123">
        <v>11655000</v>
      </c>
      <c r="BBF64" s="2024">
        <v>12565854</v>
      </c>
      <c r="BBG64" s="3029">
        <v>7.2486438247651108</v>
      </c>
      <c r="BBH64" s="2024" t="s">
        <v>8058</v>
      </c>
      <c r="BBI64" s="2024">
        <v>0</v>
      </c>
      <c r="BBJ64" s="2024">
        <v>0</v>
      </c>
      <c r="BBK64" s="3029" t="s">
        <v>31</v>
      </c>
      <c r="BBL64" s="2024" t="s">
        <v>31</v>
      </c>
      <c r="BBM64" s="2024">
        <v>73886000</v>
      </c>
      <c r="BBN64" s="2024">
        <v>45512437</v>
      </c>
      <c r="BBO64" s="3029">
        <v>62.34243839766259</v>
      </c>
      <c r="BBP64" s="2024" t="s">
        <v>8057</v>
      </c>
      <c r="BBQ64" s="2123">
        <v>39702000</v>
      </c>
      <c r="BBR64" s="2024">
        <v>46429480</v>
      </c>
      <c r="BBS64" s="3029">
        <v>14.48967337131495</v>
      </c>
      <c r="BBT64" s="2024" t="s">
        <v>8057</v>
      </c>
      <c r="BBU64" s="2024">
        <v>7345000</v>
      </c>
      <c r="BBV64" s="2024">
        <v>5895166</v>
      </c>
      <c r="BBW64" s="3029">
        <v>24.59360771180998</v>
      </c>
      <c r="BBX64" s="2024" t="s">
        <v>8057</v>
      </c>
      <c r="BBY64" s="2024">
        <v>14893000</v>
      </c>
      <c r="BBZ64" s="2024">
        <v>15257732</v>
      </c>
      <c r="BCA64" s="3029">
        <v>2.3904732367825119</v>
      </c>
      <c r="BCB64" s="2024" t="s">
        <v>8059</v>
      </c>
      <c r="BCC64" s="2024">
        <v>10616000</v>
      </c>
      <c r="BCD64" s="2024">
        <v>11493925</v>
      </c>
      <c r="BCE64" s="3029">
        <v>7.6381653786674235</v>
      </c>
      <c r="BCF64" s="2024" t="s">
        <v>8058</v>
      </c>
      <c r="BCG64" s="2024">
        <v>1764000</v>
      </c>
      <c r="BCH64" s="2024">
        <v>2174847</v>
      </c>
      <c r="BCI64" s="3029">
        <v>18.890846114692209</v>
      </c>
      <c r="BCJ64" s="2024" t="s">
        <v>8057</v>
      </c>
      <c r="BCK64" s="2024">
        <v>95753000</v>
      </c>
      <c r="BCL64" s="2024">
        <v>107935855</v>
      </c>
      <c r="BCM64" s="3029">
        <v>11.287125117042891</v>
      </c>
      <c r="BCN64" s="2024" t="s">
        <v>8057</v>
      </c>
      <c r="BCO64" s="2024">
        <v>35944000</v>
      </c>
      <c r="BCP64" s="2024">
        <v>28816218</v>
      </c>
      <c r="BCQ64" s="3029">
        <v>24.735313981869524</v>
      </c>
      <c r="BCR64" s="2024" t="s">
        <v>8057</v>
      </c>
      <c r="BCS64" s="2024">
        <v>18401000</v>
      </c>
      <c r="BCT64" s="2024">
        <v>16714778</v>
      </c>
      <c r="BCU64" s="3029">
        <v>10.088210564328165</v>
      </c>
      <c r="BCV64" s="2024" t="s">
        <v>8057</v>
      </c>
      <c r="BCW64" s="2024">
        <v>48820000</v>
      </c>
      <c r="BCX64" s="2024">
        <v>42780171</v>
      </c>
      <c r="BCY64" s="3029">
        <v>14.118290925017575</v>
      </c>
      <c r="BCZ64" s="2024" t="s">
        <v>8057</v>
      </c>
      <c r="BDA64" s="2024">
        <v>15166000</v>
      </c>
      <c r="BDB64" s="2024">
        <v>22196701</v>
      </c>
      <c r="BDC64" s="3029">
        <v>31.674531273814068</v>
      </c>
      <c r="BDD64" s="2024" t="s">
        <v>8057</v>
      </c>
      <c r="BDE64" s="2024">
        <v>1726000</v>
      </c>
      <c r="BDF64" s="2024">
        <v>0</v>
      </c>
      <c r="BDG64" s="3029" t="s">
        <v>31</v>
      </c>
      <c r="BDH64" s="2024" t="s">
        <v>31</v>
      </c>
      <c r="BDI64" s="2024">
        <v>800000</v>
      </c>
      <c r="BDJ64" s="2024">
        <v>714249</v>
      </c>
      <c r="BDK64" s="3029">
        <v>12.005757095914731</v>
      </c>
      <c r="BDL64" s="2024" t="s">
        <v>8057</v>
      </c>
      <c r="BDM64" s="2024">
        <v>25659000</v>
      </c>
      <c r="BDN64" s="2024">
        <v>27551791</v>
      </c>
      <c r="BDO64" s="3029">
        <v>6.8699381466707479</v>
      </c>
      <c r="BDP64" s="2024" t="s">
        <v>8058</v>
      </c>
      <c r="BDQ64" s="2024">
        <v>717000</v>
      </c>
      <c r="BDR64" s="2024">
        <v>1064756</v>
      </c>
      <c r="BDS64" s="3029">
        <v>32.660628350532889</v>
      </c>
      <c r="BDT64" s="2024" t="s">
        <v>8057</v>
      </c>
      <c r="BDU64" s="2024">
        <v>1515000</v>
      </c>
      <c r="BDV64" s="2024">
        <v>1924670</v>
      </c>
      <c r="BDW64" s="3029">
        <v>21.285207334244319</v>
      </c>
      <c r="BDX64" s="2024" t="s">
        <v>8057</v>
      </c>
      <c r="BDY64" s="2024">
        <v>0</v>
      </c>
      <c r="BDZ64" s="2024">
        <v>0</v>
      </c>
      <c r="BEA64" s="3029" t="s">
        <v>31</v>
      </c>
      <c r="BEB64" s="2024" t="s">
        <v>31</v>
      </c>
      <c r="BEC64" s="2024">
        <v>0</v>
      </c>
      <c r="BED64" s="2024">
        <v>0</v>
      </c>
      <c r="BEE64" s="3029" t="s">
        <v>31</v>
      </c>
      <c r="BEF64" s="2024" t="s">
        <v>31</v>
      </c>
      <c r="BEG64" s="2024">
        <v>0</v>
      </c>
      <c r="BEH64" s="2024">
        <v>235377</v>
      </c>
      <c r="BEI64" s="3029">
        <v>100</v>
      </c>
      <c r="BEJ64" s="2024" t="s">
        <v>8057</v>
      </c>
      <c r="BEK64" s="2024">
        <v>0</v>
      </c>
      <c r="BEL64" s="2024">
        <v>0</v>
      </c>
      <c r="BEM64" s="3029" t="s">
        <v>31</v>
      </c>
      <c r="BEN64" s="2024" t="s">
        <v>31</v>
      </c>
      <c r="BEO64" s="2024">
        <v>0</v>
      </c>
      <c r="BEP64" s="2024">
        <v>0</v>
      </c>
      <c r="BEQ64" s="3029" t="s">
        <v>31</v>
      </c>
      <c r="BER64" s="2024" t="s">
        <v>31</v>
      </c>
      <c r="BES64" s="2024">
        <v>29242000</v>
      </c>
      <c r="BET64" s="2024">
        <v>34470370</v>
      </c>
      <c r="BEU64" s="3029">
        <v>15.167722307593451</v>
      </c>
      <c r="BEV64" s="2024" t="s">
        <v>8057</v>
      </c>
      <c r="BEW64" s="2123">
        <v>2170</v>
      </c>
      <c r="BEX64" s="2024">
        <v>2168</v>
      </c>
      <c r="BEY64" s="3029">
        <v>9.2250922509222733E-2</v>
      </c>
      <c r="BEZ64" s="2024" t="s">
        <v>8059</v>
      </c>
      <c r="BFA64" s="2024">
        <v>366</v>
      </c>
      <c r="BFB64" s="2024">
        <v>353</v>
      </c>
      <c r="BFC64" s="3029">
        <v>3.68271954674222</v>
      </c>
      <c r="BFD64" s="2024" t="s">
        <v>8056</v>
      </c>
      <c r="BFE64" s="3029">
        <v>16.866359447004609</v>
      </c>
      <c r="BFF64" s="3029">
        <v>16.282287822878228</v>
      </c>
      <c r="BFG64" s="3029">
        <v>-0.58407162412638058</v>
      </c>
      <c r="BFH64" s="2024" t="s">
        <v>1632</v>
      </c>
      <c r="BFI64" s="2780" t="s">
        <v>1632</v>
      </c>
      <c r="BFJ64" s="1495" t="s">
        <v>1632</v>
      </c>
      <c r="BFK64" s="1495" t="s">
        <v>1632</v>
      </c>
      <c r="BFL64" s="1495" t="s">
        <v>1632</v>
      </c>
      <c r="BFM64" s="1212">
        <v>10</v>
      </c>
      <c r="BFN64" s="1212">
        <v>10</v>
      </c>
      <c r="BFO64" s="1212">
        <v>10</v>
      </c>
      <c r="BFP64" s="1212">
        <v>10</v>
      </c>
      <c r="BFQ64" s="988">
        <f t="shared" si="74"/>
        <v>40</v>
      </c>
      <c r="BFR64" s="988">
        <f t="shared" si="75"/>
        <v>1</v>
      </c>
      <c r="BFS64" s="1993" t="s">
        <v>1632</v>
      </c>
      <c r="BFT64" s="1994" t="s">
        <v>1632</v>
      </c>
      <c r="BFU64" s="1994" t="s">
        <v>1632</v>
      </c>
      <c r="BFV64" s="1994" t="s">
        <v>1632</v>
      </c>
      <c r="BFW64" s="1995">
        <v>5</v>
      </c>
      <c r="BFX64" s="1995">
        <v>5</v>
      </c>
      <c r="BFY64" s="1995">
        <v>5</v>
      </c>
      <c r="BFZ64" s="1995">
        <v>5</v>
      </c>
      <c r="BGA64" s="1303">
        <f t="shared" si="76"/>
        <v>20</v>
      </c>
      <c r="BGB64" s="1303">
        <f t="shared" si="77"/>
        <v>1</v>
      </c>
      <c r="BGC64" s="1993" t="s">
        <v>1625</v>
      </c>
      <c r="BGD64" s="1994" t="s">
        <v>1625</v>
      </c>
      <c r="BGE64" s="1994" t="s">
        <v>1625</v>
      </c>
      <c r="BGF64" s="1994" t="s">
        <v>1625</v>
      </c>
      <c r="BGG64" s="1995">
        <v>0</v>
      </c>
      <c r="BGH64" s="1995">
        <v>0</v>
      </c>
      <c r="BGI64" s="1995">
        <v>0</v>
      </c>
      <c r="BGJ64" s="1995">
        <v>0</v>
      </c>
      <c r="BGK64" s="1303">
        <f t="shared" si="78"/>
        <v>0</v>
      </c>
      <c r="BGL64" s="1303">
        <f t="shared" si="79"/>
        <v>14</v>
      </c>
      <c r="BGM64" s="1993" t="s">
        <v>1632</v>
      </c>
      <c r="BGN64" s="1994" t="s">
        <v>1632</v>
      </c>
      <c r="BGO64" s="1994" t="s">
        <v>1632</v>
      </c>
      <c r="BGP64" s="1994" t="s">
        <v>1632</v>
      </c>
      <c r="BGQ64" s="1995">
        <v>5</v>
      </c>
      <c r="BGR64" s="1995">
        <v>5</v>
      </c>
      <c r="BGS64" s="1995">
        <v>5</v>
      </c>
      <c r="BGT64" s="1995">
        <v>5</v>
      </c>
      <c r="BGU64" s="1303">
        <f t="shared" si="80"/>
        <v>20</v>
      </c>
      <c r="BGV64" s="1303">
        <f t="shared" si="81"/>
        <v>1</v>
      </c>
      <c r="BGW64" s="1993" t="s">
        <v>1632</v>
      </c>
      <c r="BGX64" s="1994" t="s">
        <v>1632</v>
      </c>
      <c r="BGY64" s="1994" t="s">
        <v>1632</v>
      </c>
      <c r="BGZ64" s="1994" t="s">
        <v>1632</v>
      </c>
      <c r="BHA64" s="1995">
        <v>5</v>
      </c>
      <c r="BHB64" s="1995">
        <v>5</v>
      </c>
      <c r="BHC64" s="1995">
        <v>5</v>
      </c>
      <c r="BHD64" s="1995">
        <v>5</v>
      </c>
      <c r="BHE64" s="1303">
        <f t="shared" si="82"/>
        <v>20</v>
      </c>
      <c r="BHF64" s="1303">
        <f t="shared" si="83"/>
        <v>1</v>
      </c>
      <c r="BHG64" s="1993" t="s">
        <v>1632</v>
      </c>
      <c r="BHH64" s="1994" t="s">
        <v>1632</v>
      </c>
      <c r="BHI64" s="1994" t="s">
        <v>1632</v>
      </c>
      <c r="BHJ64" s="1994" t="s">
        <v>1632</v>
      </c>
      <c r="BHK64" s="1995">
        <v>5</v>
      </c>
      <c r="BHL64" s="1995">
        <v>5</v>
      </c>
      <c r="BHM64" s="1995">
        <v>5</v>
      </c>
      <c r="BHN64" s="1995">
        <v>5</v>
      </c>
      <c r="BHO64" s="1303">
        <f t="shared" si="84"/>
        <v>20</v>
      </c>
      <c r="BHP64" s="1303">
        <f t="shared" si="85"/>
        <v>1</v>
      </c>
      <c r="BHQ64" s="1993" t="s">
        <v>1632</v>
      </c>
      <c r="BHR64" s="1994" t="s">
        <v>1632</v>
      </c>
      <c r="BHS64" s="1994" t="s">
        <v>1632</v>
      </c>
      <c r="BHT64" s="1994" t="s">
        <v>1625</v>
      </c>
      <c r="BHU64" s="1995">
        <v>5</v>
      </c>
      <c r="BHV64" s="1995">
        <v>5</v>
      </c>
      <c r="BHW64" s="1995">
        <v>5</v>
      </c>
      <c r="BHX64" s="1995">
        <v>0</v>
      </c>
      <c r="BHY64" s="1303">
        <f t="shared" si="86"/>
        <v>15</v>
      </c>
      <c r="BHZ64" s="1303">
        <f t="shared" si="87"/>
        <v>42</v>
      </c>
      <c r="BIA64" s="1993" t="s">
        <v>1626</v>
      </c>
      <c r="BIB64" s="1994" t="s">
        <v>1626</v>
      </c>
      <c r="BIC64" s="1994" t="s">
        <v>1626</v>
      </c>
      <c r="BID64" s="1994" t="s">
        <v>1626</v>
      </c>
      <c r="BIE64" s="1994" t="s">
        <v>1625</v>
      </c>
      <c r="BIF64" s="4112">
        <f t="shared" si="88"/>
        <v>4</v>
      </c>
      <c r="BIG64" s="1303">
        <f t="shared" si="89"/>
        <v>32</v>
      </c>
      <c r="BIH64" s="2916">
        <v>6</v>
      </c>
      <c r="BII64" s="3967">
        <v>2.7409776153494749</v>
      </c>
      <c r="BIJ64" s="1303">
        <f t="shared" si="90"/>
        <v>44</v>
      </c>
      <c r="BIK64" s="2073">
        <v>50</v>
      </c>
      <c r="BIL64" s="1303">
        <v>50</v>
      </c>
      <c r="BIM64" s="1995">
        <v>100</v>
      </c>
      <c r="BIN64" s="1303">
        <f t="shared" si="91"/>
        <v>1</v>
      </c>
      <c r="BIO64" s="1993" t="s">
        <v>1626</v>
      </c>
      <c r="BIP64" s="1994" t="s">
        <v>1626</v>
      </c>
      <c r="BIQ64" s="1994" t="s">
        <v>1626</v>
      </c>
      <c r="BIR64" s="1994" t="s">
        <v>1626</v>
      </c>
      <c r="BIS64" s="1994" t="s">
        <v>1626</v>
      </c>
      <c r="BIT64" s="1994" t="s">
        <v>1626</v>
      </c>
      <c r="BIU64" s="1994" t="s">
        <v>1626</v>
      </c>
      <c r="BIV64" s="1994" t="s">
        <v>1626</v>
      </c>
      <c r="BIW64" s="1994" t="s">
        <v>1626</v>
      </c>
      <c r="BIX64" s="1994" t="s">
        <v>1626</v>
      </c>
      <c r="BIY64" s="3617">
        <f t="shared" si="92"/>
        <v>10</v>
      </c>
      <c r="BIZ64" s="2906">
        <f t="shared" si="93"/>
        <v>1</v>
      </c>
      <c r="BJA64" s="3971">
        <v>31</v>
      </c>
      <c r="BJB64" s="3972">
        <v>14.161717679305619</v>
      </c>
      <c r="BJC64" s="3971">
        <v>31</v>
      </c>
      <c r="BJD64" s="3972">
        <v>100</v>
      </c>
      <c r="BJE64" s="3972">
        <v>1</v>
      </c>
      <c r="BJF64" s="3971">
        <v>31</v>
      </c>
      <c r="BJG64" s="3972">
        <v>100</v>
      </c>
      <c r="BJH64" s="3972">
        <v>1</v>
      </c>
      <c r="BJI64" s="3971">
        <v>31</v>
      </c>
      <c r="BJJ64" s="3972">
        <v>100</v>
      </c>
      <c r="BJK64" s="3973">
        <v>1</v>
      </c>
      <c r="BJL64" s="3971">
        <v>46</v>
      </c>
      <c r="BJM64" s="3972">
        <v>21.014161717679304</v>
      </c>
      <c r="BJN64" s="3971">
        <v>0</v>
      </c>
      <c r="BJO64" s="3972">
        <v>0</v>
      </c>
      <c r="BJP64" s="3973">
        <v>35</v>
      </c>
      <c r="BJQ64" s="3971">
        <v>2</v>
      </c>
      <c r="BJR64" s="3972">
        <v>0.91365920511649157</v>
      </c>
      <c r="BJS64" s="3971">
        <v>2</v>
      </c>
      <c r="BJT64" s="3972">
        <v>100</v>
      </c>
      <c r="BJU64" s="3973">
        <v>1</v>
      </c>
      <c r="BJV64" s="2074">
        <v>33.300000000000004</v>
      </c>
      <c r="BJW64" s="1303">
        <f t="shared" si="7"/>
        <v>25</v>
      </c>
      <c r="BJX64" s="1993" t="s">
        <v>1632</v>
      </c>
      <c r="BJY64" s="1994" t="s">
        <v>1632</v>
      </c>
      <c r="BJZ64" s="1495" t="s">
        <v>1625</v>
      </c>
      <c r="BKA64" s="1495" t="s">
        <v>1625</v>
      </c>
      <c r="BKB64" s="1212">
        <v>5</v>
      </c>
      <c r="BKC64" s="1212">
        <v>5</v>
      </c>
      <c r="BKD64" s="1212">
        <v>0</v>
      </c>
      <c r="BKE64" s="1212">
        <v>0</v>
      </c>
      <c r="BKF64" s="988">
        <f t="shared" si="94"/>
        <v>10</v>
      </c>
      <c r="BKG64" s="988">
        <f t="shared" si="95"/>
        <v>24</v>
      </c>
      <c r="BKH64" s="2780" t="s">
        <v>1632</v>
      </c>
      <c r="BKI64" s="1495" t="s">
        <v>1632</v>
      </c>
      <c r="BKJ64" s="1495" t="s">
        <v>1625</v>
      </c>
      <c r="BKK64" s="1495" t="s">
        <v>1625</v>
      </c>
      <c r="BKL64" s="1212">
        <v>5</v>
      </c>
      <c r="BKM64" s="1212">
        <v>5</v>
      </c>
      <c r="BKN64" s="1212">
        <v>0</v>
      </c>
      <c r="BKO64" s="1212">
        <v>0</v>
      </c>
      <c r="BKP64" s="988">
        <f t="shared" si="96"/>
        <v>10</v>
      </c>
      <c r="BKQ64" s="988">
        <f t="shared" si="97"/>
        <v>15</v>
      </c>
      <c r="BKR64" s="2780" t="s">
        <v>1625</v>
      </c>
      <c r="BKS64" s="1495" t="s">
        <v>1625</v>
      </c>
      <c r="BKT64" s="1495" t="s">
        <v>1625</v>
      </c>
      <c r="BKU64" s="1495" t="s">
        <v>1625</v>
      </c>
      <c r="BKV64" s="1212">
        <v>0</v>
      </c>
      <c r="BKW64" s="1212">
        <v>0</v>
      </c>
      <c r="BKX64" s="1212">
        <v>0</v>
      </c>
      <c r="BKY64" s="1212">
        <v>0</v>
      </c>
      <c r="BKZ64" s="988">
        <f t="shared" si="98"/>
        <v>0</v>
      </c>
      <c r="BLA64" s="988">
        <f t="shared" si="99"/>
        <v>42</v>
      </c>
      <c r="BLB64" s="3971">
        <v>7</v>
      </c>
      <c r="BLC64" s="3972">
        <v>3.1978072179077204</v>
      </c>
      <c r="BLD64" s="3973">
        <v>17</v>
      </c>
      <c r="BLE64" s="3971">
        <v>0</v>
      </c>
      <c r="BLF64" s="3972">
        <v>0</v>
      </c>
      <c r="BLG64" s="3973">
        <v>14</v>
      </c>
      <c r="BLH64" s="3971">
        <v>2</v>
      </c>
      <c r="BLI64" s="3972">
        <v>0.91365920511649157</v>
      </c>
      <c r="BLJ64" s="3973">
        <v>18</v>
      </c>
      <c r="BLK64" s="3971">
        <v>2</v>
      </c>
      <c r="BLL64" s="3972">
        <v>0.91365920511649157</v>
      </c>
      <c r="BLM64" s="3973">
        <v>20</v>
      </c>
      <c r="BLN64" s="3971">
        <v>0</v>
      </c>
      <c r="BLO64" s="3972">
        <v>0</v>
      </c>
      <c r="BLP64" s="3973">
        <v>58</v>
      </c>
      <c r="BLQ64" s="3971">
        <v>0</v>
      </c>
      <c r="BLR64" s="3972">
        <v>0</v>
      </c>
      <c r="BLS64" s="3973">
        <v>13</v>
      </c>
      <c r="BLT64" s="3971">
        <v>0</v>
      </c>
      <c r="BLU64" s="3972">
        <v>0</v>
      </c>
      <c r="BLV64" s="3973">
        <v>14</v>
      </c>
      <c r="BLW64" s="3971">
        <v>0</v>
      </c>
      <c r="BLX64" s="3972">
        <v>0</v>
      </c>
      <c r="BLY64" s="3973">
        <v>42</v>
      </c>
      <c r="BLZ64" s="2782">
        <v>3</v>
      </c>
      <c r="BMA64" s="2773">
        <v>1.3704888076747375</v>
      </c>
      <c r="BMB64" s="988">
        <v>23</v>
      </c>
      <c r="BMC64" s="2782">
        <v>3</v>
      </c>
      <c r="BMD64" s="2773">
        <v>1.3704888076747375</v>
      </c>
      <c r="BME64" s="988">
        <v>15</v>
      </c>
      <c r="BMF64" s="2782">
        <v>0</v>
      </c>
      <c r="BMG64" s="2773">
        <v>0</v>
      </c>
      <c r="BMH64" s="988">
        <v>9</v>
      </c>
      <c r="BMI64" s="2782">
        <v>0</v>
      </c>
      <c r="BMJ64" s="2773">
        <v>0</v>
      </c>
      <c r="BMK64" s="988">
        <v>18</v>
      </c>
      <c r="BML64" s="2782">
        <v>2</v>
      </c>
      <c r="BMM64" s="2773">
        <v>0.91365920511649157</v>
      </c>
      <c r="BMN64" s="988">
        <v>3</v>
      </c>
      <c r="BMO64" s="2782">
        <v>0</v>
      </c>
      <c r="BMP64" s="2773">
        <v>0</v>
      </c>
      <c r="BMQ64" s="988">
        <v>2</v>
      </c>
      <c r="BMR64" s="2782">
        <v>7</v>
      </c>
      <c r="BMS64" s="2773">
        <v>3.1978072179077204</v>
      </c>
      <c r="BMT64" s="988">
        <v>14</v>
      </c>
      <c r="BMU64" s="2782">
        <v>2</v>
      </c>
      <c r="BMV64" s="2773">
        <v>0.91365920511649157</v>
      </c>
      <c r="BMW64" s="988">
        <v>41</v>
      </c>
      <c r="BMX64" s="2782">
        <v>1</v>
      </c>
      <c r="BMY64" s="2773">
        <v>0.45682960255824578</v>
      </c>
      <c r="BMZ64" s="988">
        <v>7</v>
      </c>
      <c r="BNA64" s="2782">
        <v>0</v>
      </c>
      <c r="BNB64" s="2773">
        <v>0</v>
      </c>
      <c r="BNC64" s="988">
        <v>28</v>
      </c>
      <c r="BND64" s="2782">
        <v>0</v>
      </c>
      <c r="BNE64" s="2773">
        <v>0</v>
      </c>
      <c r="BNF64" s="988">
        <v>4</v>
      </c>
      <c r="BNG64" s="2782">
        <v>0</v>
      </c>
      <c r="BNH64" s="2773">
        <v>0</v>
      </c>
      <c r="BNI64" s="988">
        <v>19</v>
      </c>
      <c r="BNJ64" s="2782">
        <v>4</v>
      </c>
      <c r="BNK64" s="2773">
        <v>1.8273184102329831</v>
      </c>
      <c r="BNL64" s="988">
        <v>4</v>
      </c>
      <c r="BNM64" s="2782">
        <v>1</v>
      </c>
      <c r="BNN64" s="2773">
        <v>0.45682960255824578</v>
      </c>
      <c r="BNO64" s="988">
        <v>3</v>
      </c>
      <c r="BNQ64" s="729">
        <v>43</v>
      </c>
      <c r="BNR64" s="729">
        <v>9</v>
      </c>
      <c r="BNS64" s="729">
        <v>2196</v>
      </c>
      <c r="BNT64" s="729">
        <v>19.581056466302368</v>
      </c>
      <c r="BNU64" s="729">
        <v>4.0983606557377055</v>
      </c>
      <c r="BNV64" s="4113">
        <v>9</v>
      </c>
      <c r="BNW64" s="4113">
        <v>19</v>
      </c>
    </row>
    <row r="65" spans="1:1739" ht="13" x14ac:dyDescent="0.2">
      <c r="A65" s="696" t="s">
        <v>1823</v>
      </c>
      <c r="B65" s="697" t="s">
        <v>1824</v>
      </c>
      <c r="C65" s="697" t="s">
        <v>1646</v>
      </c>
      <c r="D65" s="697" t="s">
        <v>1646</v>
      </c>
      <c r="E65" s="697" t="s">
        <v>1733</v>
      </c>
      <c r="F65" s="698" t="s">
        <v>1825</v>
      </c>
      <c r="G65" s="699" t="s">
        <v>1918</v>
      </c>
      <c r="H65" s="700">
        <v>207</v>
      </c>
      <c r="I65" s="703">
        <v>6.95</v>
      </c>
      <c r="J65" s="699">
        <f t="shared" si="8"/>
        <v>69</v>
      </c>
      <c r="K65" s="702">
        <v>43</v>
      </c>
      <c r="L65" s="703">
        <v>7.26</v>
      </c>
      <c r="M65" s="710">
        <f t="shared" si="9"/>
        <v>23</v>
      </c>
      <c r="N65" s="712">
        <f t="shared" si="10"/>
        <v>0.30999999999999961</v>
      </c>
      <c r="O65" s="702">
        <v>45</v>
      </c>
      <c r="P65" s="703">
        <v>7.58</v>
      </c>
      <c r="Q65" s="710">
        <f t="shared" si="11"/>
        <v>7</v>
      </c>
      <c r="R65" s="712">
        <f t="shared" si="12"/>
        <v>0.32000000000000028</v>
      </c>
      <c r="S65" s="702">
        <v>259</v>
      </c>
      <c r="T65" s="703">
        <v>6.35</v>
      </c>
      <c r="U65" s="699">
        <f t="shared" si="100"/>
        <v>15</v>
      </c>
      <c r="V65" s="702">
        <v>136</v>
      </c>
      <c r="W65" s="703">
        <v>6.32</v>
      </c>
      <c r="X65" s="710">
        <f t="shared" si="0"/>
        <v>16</v>
      </c>
      <c r="Y65" s="712">
        <f t="shared" si="13"/>
        <v>-2.9999999999999361E-2</v>
      </c>
      <c r="Z65" s="702">
        <v>136</v>
      </c>
      <c r="AA65" s="703">
        <v>6.1470588235294121</v>
      </c>
      <c r="AB65" s="710">
        <f t="shared" si="101"/>
        <v>46</v>
      </c>
      <c r="AC65" s="712">
        <f t="shared" si="14"/>
        <v>-0.17294117647058815</v>
      </c>
      <c r="AD65" s="706">
        <v>102</v>
      </c>
      <c r="AE65" s="701">
        <v>5.9607843137254903</v>
      </c>
      <c r="AF65" s="702">
        <v>34</v>
      </c>
      <c r="AG65" s="704">
        <v>6.7058823529411766</v>
      </c>
      <c r="AH65" s="705">
        <f t="shared" si="102"/>
        <v>20</v>
      </c>
      <c r="AI65" s="707">
        <v>66</v>
      </c>
      <c r="AJ65" s="704">
        <v>6.3030303030303028</v>
      </c>
      <c r="AK65" s="705">
        <f t="shared" si="103"/>
        <v>18</v>
      </c>
      <c r="AL65" s="702">
        <v>36</v>
      </c>
      <c r="AM65" s="704">
        <v>5.333333333333333</v>
      </c>
      <c r="AN65" s="1595">
        <f t="shared" si="104"/>
        <v>69</v>
      </c>
      <c r="AO65" s="4086"/>
      <c r="AP65" s="717">
        <v>83.1</v>
      </c>
      <c r="AQ65" s="705">
        <v>3</v>
      </c>
      <c r="AR65" s="709">
        <v>85.1</v>
      </c>
      <c r="AS65" s="705">
        <v>34</v>
      </c>
      <c r="AT65" s="709">
        <v>1.5999999999999943</v>
      </c>
      <c r="AU65" s="701">
        <v>2.1999999999999886</v>
      </c>
      <c r="AV65" s="702">
        <v>40</v>
      </c>
      <c r="AW65" s="715">
        <f t="shared" si="15"/>
        <v>69</v>
      </c>
      <c r="AX65" s="710">
        <v>40</v>
      </c>
      <c r="AY65" s="715">
        <f t="shared" si="16"/>
        <v>69</v>
      </c>
      <c r="AZ65" s="702">
        <v>180</v>
      </c>
      <c r="BA65" s="711">
        <f t="shared" si="105"/>
        <v>30</v>
      </c>
      <c r="BB65" s="702">
        <v>180</v>
      </c>
      <c r="BC65" s="726">
        <v>59</v>
      </c>
      <c r="BD65" s="702">
        <v>45</v>
      </c>
      <c r="BE65" s="703">
        <v>6.666666666666667</v>
      </c>
      <c r="BF65" s="705">
        <f t="shared" si="17"/>
        <v>1</v>
      </c>
      <c r="BG65" s="702">
        <v>45</v>
      </c>
      <c r="BH65" s="703">
        <v>0</v>
      </c>
      <c r="BI65" s="705">
        <f t="shared" si="18"/>
        <v>1</v>
      </c>
      <c r="BJ65" s="702">
        <v>45</v>
      </c>
      <c r="BK65" s="703">
        <v>44.444444444444443</v>
      </c>
      <c r="BL65" s="705">
        <f t="shared" si="19"/>
        <v>27</v>
      </c>
      <c r="BM65" s="702">
        <v>45</v>
      </c>
      <c r="BN65" s="703">
        <v>17.777777777777779</v>
      </c>
      <c r="BO65" s="705">
        <v>44</v>
      </c>
      <c r="BP65" s="702">
        <v>45</v>
      </c>
      <c r="BQ65" s="703">
        <v>0</v>
      </c>
      <c r="BR65" s="705">
        <v>1</v>
      </c>
      <c r="BS65" s="702">
        <v>45</v>
      </c>
      <c r="BT65" s="703">
        <v>28.888888888888886</v>
      </c>
      <c r="BU65" s="705">
        <v>9</v>
      </c>
      <c r="BV65" s="702">
        <v>35</v>
      </c>
      <c r="BW65" s="703">
        <v>74.285714285714292</v>
      </c>
      <c r="BX65" s="705">
        <f t="shared" si="20"/>
        <v>73</v>
      </c>
      <c r="BY65" s="702">
        <v>37</v>
      </c>
      <c r="BZ65" s="703">
        <v>70.270270270270274</v>
      </c>
      <c r="CA65" s="705">
        <f t="shared" si="21"/>
        <v>15</v>
      </c>
      <c r="CB65" s="702">
        <v>35</v>
      </c>
      <c r="CC65" s="703">
        <v>62.857142857142854</v>
      </c>
      <c r="CD65" s="705">
        <f t="shared" si="22"/>
        <v>51</v>
      </c>
      <c r="CE65" s="702">
        <v>37</v>
      </c>
      <c r="CF65" s="703">
        <v>45.945945945945951</v>
      </c>
      <c r="CG65" s="705">
        <v>72</v>
      </c>
      <c r="CH65" s="702">
        <v>30</v>
      </c>
      <c r="CI65" s="703">
        <v>0</v>
      </c>
      <c r="CJ65" s="705">
        <f t="shared" si="106"/>
        <v>1</v>
      </c>
      <c r="CK65" s="702">
        <v>37</v>
      </c>
      <c r="CL65" s="703">
        <v>59.45945945945946</v>
      </c>
      <c r="CM65" s="705">
        <f t="shared" si="23"/>
        <v>73</v>
      </c>
      <c r="CN65" s="709">
        <v>13.6</v>
      </c>
      <c r="CO65" s="726">
        <v>30</v>
      </c>
      <c r="CP65" s="703">
        <v>2.1</v>
      </c>
      <c r="CQ65" s="703">
        <v>5.7</v>
      </c>
      <c r="CR65" s="704">
        <v>5.8</v>
      </c>
      <c r="CS65" s="709">
        <v>12.9</v>
      </c>
      <c r="CT65" s="701">
        <v>12.8</v>
      </c>
      <c r="CU65" s="712">
        <v>15.5</v>
      </c>
      <c r="CV65" s="729">
        <f t="shared" si="24"/>
        <v>23</v>
      </c>
      <c r="CW65" s="712">
        <v>2.2999999999999998</v>
      </c>
      <c r="CX65" s="712">
        <v>5.9</v>
      </c>
      <c r="CY65" s="712">
        <v>7.3</v>
      </c>
      <c r="CZ65" s="714">
        <v>90</v>
      </c>
      <c r="DA65" s="985">
        <v>84.28</v>
      </c>
      <c r="DB65" s="729">
        <v>32</v>
      </c>
      <c r="DC65" s="715">
        <v>19</v>
      </c>
      <c r="DD65" s="985">
        <v>83.74</v>
      </c>
      <c r="DE65" s="729">
        <v>44</v>
      </c>
      <c r="DF65" s="715">
        <v>44</v>
      </c>
      <c r="DG65" s="712">
        <v>83.57</v>
      </c>
      <c r="DH65" s="729">
        <v>54</v>
      </c>
      <c r="DI65" s="715">
        <v>27</v>
      </c>
      <c r="DJ65" s="712">
        <v>85.81</v>
      </c>
      <c r="DK65" s="729">
        <v>17</v>
      </c>
      <c r="DL65" s="716">
        <v>21.276595744680851</v>
      </c>
      <c r="DM65" s="710">
        <v>33</v>
      </c>
      <c r="DN65" s="715">
        <v>47</v>
      </c>
      <c r="DO65" s="717">
        <v>78.723404255319153</v>
      </c>
      <c r="DP65" s="710">
        <v>28</v>
      </c>
      <c r="DQ65" s="703">
        <v>0</v>
      </c>
      <c r="DR65" s="705">
        <v>18</v>
      </c>
      <c r="DS65" s="709">
        <v>80</v>
      </c>
      <c r="DT65" s="721">
        <v>10</v>
      </c>
      <c r="DU65" s="703">
        <v>0</v>
      </c>
      <c r="DV65" s="705">
        <v>17</v>
      </c>
      <c r="DW65" s="718">
        <v>54.54545454545454</v>
      </c>
      <c r="DX65" s="705">
        <v>67</v>
      </c>
      <c r="DY65" s="703">
        <v>8</v>
      </c>
      <c r="DZ65" s="705">
        <v>30</v>
      </c>
      <c r="EA65" s="702">
        <v>40</v>
      </c>
      <c r="EB65" s="719">
        <v>80</v>
      </c>
      <c r="EC65" s="705">
        <f t="shared" si="1"/>
        <v>8</v>
      </c>
      <c r="ED65" s="702">
        <v>32</v>
      </c>
      <c r="EE65" s="719">
        <v>62.5</v>
      </c>
      <c r="EF65" s="705">
        <v>6</v>
      </c>
      <c r="EG65" s="702">
        <v>44</v>
      </c>
      <c r="EH65" s="720">
        <v>77.272727272727266</v>
      </c>
      <c r="EI65" s="705">
        <v>4</v>
      </c>
      <c r="EJ65" s="768">
        <v>26</v>
      </c>
      <c r="EK65" s="3956">
        <v>1.1666666666666667</v>
      </c>
      <c r="EL65" s="3957">
        <v>21</v>
      </c>
      <c r="EM65" s="3958">
        <v>23.076923076923077</v>
      </c>
      <c r="EN65" s="770">
        <v>4</v>
      </c>
      <c r="EO65" s="768">
        <v>30</v>
      </c>
      <c r="EP65" s="1583">
        <v>1.75</v>
      </c>
      <c r="EQ65" s="2356">
        <v>10</v>
      </c>
      <c r="ER65" s="3958">
        <v>26.666666666666671</v>
      </c>
      <c r="ES65" s="770">
        <v>5</v>
      </c>
      <c r="ET65" s="768">
        <v>35</v>
      </c>
      <c r="EU65" s="1583">
        <v>0.93333333333333335</v>
      </c>
      <c r="EV65" s="2356">
        <v>36</v>
      </c>
      <c r="EW65" s="3958">
        <v>42.857142857142854</v>
      </c>
      <c r="EX65" s="770">
        <v>3</v>
      </c>
      <c r="EY65" s="3974">
        <v>25</v>
      </c>
      <c r="EZ65" s="1583">
        <v>0.5</v>
      </c>
      <c r="FA65" s="2356">
        <v>54</v>
      </c>
      <c r="FB65" s="3966">
        <v>8</v>
      </c>
      <c r="FC65" s="3975">
        <v>24</v>
      </c>
      <c r="FD65" s="768">
        <v>25</v>
      </c>
      <c r="FE65" s="3957">
        <v>0.5</v>
      </c>
      <c r="FF65" s="3957">
        <v>65</v>
      </c>
      <c r="FG65" s="3958">
        <v>4</v>
      </c>
      <c r="FH65" s="770">
        <v>54</v>
      </c>
      <c r="FI65" s="3965">
        <v>27</v>
      </c>
      <c r="FJ65" s="3957" t="s">
        <v>1700</v>
      </c>
      <c r="FK65" s="3957">
        <v>61</v>
      </c>
      <c r="FL65" s="3966">
        <v>0</v>
      </c>
      <c r="FM65" s="3965">
        <v>61</v>
      </c>
      <c r="FN65" s="768">
        <v>35</v>
      </c>
      <c r="FO65" s="3957">
        <v>0.83333333333333337</v>
      </c>
      <c r="FP65" s="3957">
        <v>21</v>
      </c>
      <c r="FQ65" s="3958">
        <v>34.285714285714285</v>
      </c>
      <c r="FR65" s="770">
        <v>1</v>
      </c>
      <c r="FS65" s="768">
        <v>42</v>
      </c>
      <c r="FT65" s="3957">
        <v>2.9249999999999998</v>
      </c>
      <c r="FU65" s="3957">
        <v>56</v>
      </c>
      <c r="FV65" s="3958">
        <v>47.619047619047613</v>
      </c>
      <c r="FW65" s="770">
        <v>8</v>
      </c>
      <c r="FX65" s="714">
        <v>36</v>
      </c>
      <c r="FY65" s="725">
        <v>25</v>
      </c>
      <c r="FZ65" s="715">
        <v>11</v>
      </c>
      <c r="GA65" s="702">
        <v>27</v>
      </c>
      <c r="GB65" s="727">
        <v>0</v>
      </c>
      <c r="GC65" s="726">
        <v>62</v>
      </c>
      <c r="GD65" s="720">
        <v>0</v>
      </c>
      <c r="GE65" s="705">
        <v>62</v>
      </c>
      <c r="GF65" s="702">
        <v>28</v>
      </c>
      <c r="GG65" s="712">
        <v>0</v>
      </c>
      <c r="GH65" s="729">
        <v>62</v>
      </c>
      <c r="GI65" s="720">
        <v>0</v>
      </c>
      <c r="GJ65" s="705">
        <v>62</v>
      </c>
      <c r="GK65" s="702">
        <v>31</v>
      </c>
      <c r="GL65" s="712">
        <v>0.5</v>
      </c>
      <c r="GM65" s="729">
        <v>50</v>
      </c>
      <c r="GN65" s="720">
        <v>12.903225806451612</v>
      </c>
      <c r="GO65" s="705">
        <v>3</v>
      </c>
      <c r="GP65" s="702">
        <v>29</v>
      </c>
      <c r="GQ65" s="712">
        <v>0.5</v>
      </c>
      <c r="GR65" s="729">
        <v>41</v>
      </c>
      <c r="GS65" s="720">
        <v>3.4482758620689653</v>
      </c>
      <c r="GT65" s="705">
        <v>21</v>
      </c>
      <c r="GU65" s="702">
        <v>31</v>
      </c>
      <c r="GV65" s="726">
        <v>1.0833333333333333</v>
      </c>
      <c r="GW65" s="726">
        <v>57</v>
      </c>
      <c r="GX65" s="720">
        <v>19.35483870967742</v>
      </c>
      <c r="GY65" s="705">
        <v>10</v>
      </c>
      <c r="GZ65" s="702">
        <v>31</v>
      </c>
      <c r="HA65" s="726">
        <v>0.5</v>
      </c>
      <c r="HB65" s="726">
        <v>31</v>
      </c>
      <c r="HC65" s="720">
        <v>6.4516129032258061</v>
      </c>
      <c r="HD65" s="705">
        <v>4</v>
      </c>
      <c r="HE65" s="702">
        <v>31</v>
      </c>
      <c r="HF65" s="726">
        <v>0</v>
      </c>
      <c r="HG65" s="726">
        <v>47</v>
      </c>
      <c r="HH65" s="720">
        <v>0</v>
      </c>
      <c r="HI65" s="705">
        <v>47</v>
      </c>
      <c r="HJ65" s="702">
        <v>29</v>
      </c>
      <c r="HK65" s="726">
        <v>0</v>
      </c>
      <c r="HL65" s="726">
        <v>56</v>
      </c>
      <c r="HM65" s="720">
        <v>0</v>
      </c>
      <c r="HN65" s="705">
        <v>56</v>
      </c>
      <c r="HO65" s="709">
        <v>21.052631578947366</v>
      </c>
      <c r="HP65" s="703">
        <v>14.035087719298245</v>
      </c>
      <c r="HQ65" s="703">
        <v>63.157894736842103</v>
      </c>
      <c r="HR65" s="703">
        <v>28.07017543859649</v>
      </c>
      <c r="HS65" s="1299">
        <v>8.7719298245614024</v>
      </c>
      <c r="HT65" s="1299">
        <v>22.807017543859647</v>
      </c>
      <c r="HU65" s="1299">
        <v>56.140350877192979</v>
      </c>
      <c r="HV65" s="1299">
        <v>3.5087719298245612</v>
      </c>
      <c r="HW65" s="1299">
        <v>57.894736842105267</v>
      </c>
      <c r="HX65" s="1300">
        <v>57</v>
      </c>
      <c r="HY65" s="709">
        <v>18.421052631578945</v>
      </c>
      <c r="HZ65" s="709">
        <v>7.2368421052631584</v>
      </c>
      <c r="IA65" s="709">
        <v>52.30263157894737</v>
      </c>
      <c r="IB65" s="709">
        <v>32.236842105263158</v>
      </c>
      <c r="IC65" s="709">
        <v>10.855263157894738</v>
      </c>
      <c r="ID65" s="709">
        <v>46.710526315789473</v>
      </c>
      <c r="IE65" s="709">
        <v>45.065789473684212</v>
      </c>
      <c r="IF65" s="709">
        <v>2.3026315789473681</v>
      </c>
      <c r="IG65" s="709">
        <v>48.026315789473685</v>
      </c>
      <c r="IH65" s="1300">
        <v>304</v>
      </c>
      <c r="II65" s="1265">
        <v>0</v>
      </c>
      <c r="IJ65" s="1266">
        <v>3</v>
      </c>
      <c r="IK65" s="1266">
        <v>7</v>
      </c>
      <c r="IL65" s="1266">
        <v>4</v>
      </c>
      <c r="IM65" s="1266">
        <v>1</v>
      </c>
      <c r="IN65" s="1266">
        <v>0</v>
      </c>
      <c r="IO65" s="1266" t="s">
        <v>31</v>
      </c>
      <c r="IP65" s="1266">
        <v>4</v>
      </c>
      <c r="IQ65" s="1267">
        <v>19</v>
      </c>
      <c r="IR65" s="1268">
        <v>9</v>
      </c>
      <c r="IS65" s="1269">
        <v>4</v>
      </c>
      <c r="IT65" s="1269">
        <v>8</v>
      </c>
      <c r="IU65" s="1269">
        <v>9</v>
      </c>
      <c r="IV65" s="1269">
        <v>1</v>
      </c>
      <c r="IW65" s="1269">
        <v>0</v>
      </c>
      <c r="IX65" s="1269" t="s">
        <v>31</v>
      </c>
      <c r="IY65" s="1269">
        <v>10</v>
      </c>
      <c r="IZ65" s="1267">
        <v>44</v>
      </c>
      <c r="JA65" s="1268">
        <v>6</v>
      </c>
      <c r="JB65" s="1269">
        <v>6</v>
      </c>
      <c r="JC65" s="1269">
        <v>3</v>
      </c>
      <c r="JD65" s="1269">
        <v>4</v>
      </c>
      <c r="JE65" s="1269">
        <v>0</v>
      </c>
      <c r="JF65" s="1269">
        <v>1</v>
      </c>
      <c r="JG65" s="1269" t="s">
        <v>31</v>
      </c>
      <c r="JH65" s="1269">
        <v>7</v>
      </c>
      <c r="JI65" s="1270">
        <v>27</v>
      </c>
      <c r="JJ65" s="1268">
        <v>0</v>
      </c>
      <c r="JK65" s="1269">
        <v>15.789473684210526</v>
      </c>
      <c r="JL65" s="1269">
        <v>36.84210526315789</v>
      </c>
      <c r="JM65" s="1269">
        <v>21.052631578947366</v>
      </c>
      <c r="JN65" s="1269">
        <v>5.2631578947368416</v>
      </c>
      <c r="JO65" s="1269">
        <v>0</v>
      </c>
      <c r="JP65" s="1269" t="s">
        <v>31</v>
      </c>
      <c r="JQ65" s="1269">
        <v>21.052631578947366</v>
      </c>
      <c r="JR65" s="1270">
        <v>100</v>
      </c>
      <c r="JS65" s="1268">
        <v>20.454545454545457</v>
      </c>
      <c r="JT65" s="1269">
        <v>9.0909090909090917</v>
      </c>
      <c r="JU65" s="1269">
        <v>18.181818181818183</v>
      </c>
      <c r="JV65" s="1269">
        <v>20.454545454545457</v>
      </c>
      <c r="JW65" s="1269">
        <v>2.2727272727272729</v>
      </c>
      <c r="JX65" s="1269">
        <v>0</v>
      </c>
      <c r="JY65" s="1269" t="s">
        <v>31</v>
      </c>
      <c r="JZ65" s="1269">
        <v>22.727272727272727</v>
      </c>
      <c r="KA65" s="1270">
        <v>100</v>
      </c>
      <c r="KB65" s="1268">
        <v>22.222222222222221</v>
      </c>
      <c r="KC65" s="1269">
        <v>22.222222222222221</v>
      </c>
      <c r="KD65" s="1269">
        <v>11.111111111111111</v>
      </c>
      <c r="KE65" s="1269">
        <v>14.814814814814813</v>
      </c>
      <c r="KF65" s="1269">
        <v>0</v>
      </c>
      <c r="KG65" s="1269">
        <v>3.7037037037037033</v>
      </c>
      <c r="KH65" s="1269" t="s">
        <v>31</v>
      </c>
      <c r="KI65" s="1269">
        <v>25.925925925925924</v>
      </c>
      <c r="KJ65" s="1270">
        <v>100</v>
      </c>
      <c r="KK65" s="718">
        <v>60.194174757281552</v>
      </c>
      <c r="KL65" s="705">
        <v>13</v>
      </c>
      <c r="KM65" s="718">
        <v>75</v>
      </c>
      <c r="KN65" s="705">
        <v>25</v>
      </c>
      <c r="KO65" s="725">
        <v>6.0676779463243875</v>
      </c>
      <c r="KP65" s="715">
        <v>21</v>
      </c>
      <c r="KQ65" s="1212">
        <v>4.5799299883313891</v>
      </c>
      <c r="KR65" s="715">
        <v>12</v>
      </c>
      <c r="KS65" s="725">
        <v>17.035294117647059</v>
      </c>
      <c r="KT65" s="715">
        <v>24</v>
      </c>
      <c r="KU65" s="725">
        <v>18.922783603431839</v>
      </c>
      <c r="KV65" s="715">
        <v>9</v>
      </c>
      <c r="KW65" s="725">
        <v>11.379310344827587</v>
      </c>
      <c r="KX65" s="715">
        <v>26</v>
      </c>
      <c r="KY65" s="715">
        <v>16.325642141924249</v>
      </c>
      <c r="KZ65" s="715">
        <v>33</v>
      </c>
      <c r="LA65" s="728">
        <v>60</v>
      </c>
      <c r="LB65" s="729">
        <v>10</v>
      </c>
      <c r="LC65" s="729">
        <v>10</v>
      </c>
      <c r="LD65" s="729">
        <v>40</v>
      </c>
      <c r="LE65" s="729">
        <v>0</v>
      </c>
      <c r="LF65" s="730">
        <v>120</v>
      </c>
      <c r="LG65" s="734">
        <v>16</v>
      </c>
      <c r="LH65" s="728">
        <v>0</v>
      </c>
      <c r="LI65" s="729">
        <v>0</v>
      </c>
      <c r="LJ65" s="706">
        <v>0</v>
      </c>
      <c r="LK65" s="705">
        <v>41</v>
      </c>
      <c r="LL65" s="1372" t="s">
        <v>1632</v>
      </c>
      <c r="LM65" s="976" t="s">
        <v>1632</v>
      </c>
      <c r="LN65" s="976" t="s">
        <v>1632</v>
      </c>
      <c r="LO65" s="976" t="s">
        <v>1625</v>
      </c>
      <c r="LP65" s="729">
        <v>30</v>
      </c>
      <c r="LQ65" s="1023">
        <v>25</v>
      </c>
      <c r="LR65" s="1372" t="s">
        <v>1625</v>
      </c>
      <c r="LS65" s="976" t="s">
        <v>1625</v>
      </c>
      <c r="LT65" s="976" t="s">
        <v>1625</v>
      </c>
      <c r="LU65" s="976" t="s">
        <v>1625</v>
      </c>
      <c r="LV65" s="729">
        <v>0</v>
      </c>
      <c r="LW65" s="1023">
        <v>41</v>
      </c>
      <c r="LX65" s="1372" t="s">
        <v>1632</v>
      </c>
      <c r="LY65" s="976" t="s">
        <v>1632</v>
      </c>
      <c r="LZ65" s="976" t="s">
        <v>1632</v>
      </c>
      <c r="MA65" s="976" t="s">
        <v>1632</v>
      </c>
      <c r="MB65" s="729">
        <v>60</v>
      </c>
      <c r="MC65" s="1023">
        <v>1</v>
      </c>
      <c r="MD65" s="1372" t="s">
        <v>1632</v>
      </c>
      <c r="ME65" s="976" t="s">
        <v>1632</v>
      </c>
      <c r="MF65" s="976" t="s">
        <v>1632</v>
      </c>
      <c r="MG65" s="976" t="s">
        <v>1632</v>
      </c>
      <c r="MH65" s="729">
        <v>40</v>
      </c>
      <c r="MI65" s="1023">
        <v>1</v>
      </c>
      <c r="MJ65" s="1372" t="s">
        <v>1632</v>
      </c>
      <c r="MK65" s="976" t="s">
        <v>1632</v>
      </c>
      <c r="ML65" s="976" t="s">
        <v>1632</v>
      </c>
      <c r="MM65" s="976" t="s">
        <v>1632</v>
      </c>
      <c r="MN65" s="729">
        <v>40</v>
      </c>
      <c r="MO65" s="1023">
        <v>1</v>
      </c>
      <c r="MP65" s="1372" t="s">
        <v>1632</v>
      </c>
      <c r="MQ65" s="976" t="s">
        <v>1632</v>
      </c>
      <c r="MR65" s="976" t="s">
        <v>1632</v>
      </c>
      <c r="MS65" s="976" t="s">
        <v>1632</v>
      </c>
      <c r="MT65" s="729">
        <v>40</v>
      </c>
      <c r="MU65" s="1023">
        <v>1</v>
      </c>
      <c r="MV65" s="1372" t="s">
        <v>1632</v>
      </c>
      <c r="MW65" s="976" t="s">
        <v>1625</v>
      </c>
      <c r="MX65" s="976" t="s">
        <v>1625</v>
      </c>
      <c r="MY65" s="729">
        <v>15</v>
      </c>
      <c r="MZ65" s="1023">
        <v>32</v>
      </c>
      <c r="NA65" s="1372" t="s">
        <v>1632</v>
      </c>
      <c r="NB65" s="976" t="s">
        <v>1632</v>
      </c>
      <c r="NC65" s="976" t="s">
        <v>1632</v>
      </c>
      <c r="ND65" s="976" t="s">
        <v>1632</v>
      </c>
      <c r="NE65" s="729">
        <v>40</v>
      </c>
      <c r="NF65" s="1023">
        <v>1</v>
      </c>
      <c r="NG65" s="976" t="s">
        <v>1632</v>
      </c>
      <c r="NH65" s="976" t="s">
        <v>1632</v>
      </c>
      <c r="NI65" s="976" t="s">
        <v>1625</v>
      </c>
      <c r="NJ65" s="976" t="s">
        <v>1625</v>
      </c>
      <c r="NK65" s="729">
        <v>20</v>
      </c>
      <c r="NL65" s="1023">
        <v>26</v>
      </c>
      <c r="NM65" s="715">
        <v>4.83</v>
      </c>
      <c r="NN65" s="715">
        <f t="shared" si="2"/>
        <v>70</v>
      </c>
      <c r="NO65" s="714">
        <v>100</v>
      </c>
      <c r="NP65" s="715">
        <v>29</v>
      </c>
      <c r="NQ65" s="731">
        <v>45.599635202918378</v>
      </c>
      <c r="NR65" s="715">
        <v>25</v>
      </c>
      <c r="NS65" s="715">
        <v>100</v>
      </c>
      <c r="NT65" s="715">
        <v>29</v>
      </c>
      <c r="NU65" s="731">
        <v>45.599635202918378</v>
      </c>
      <c r="NV65" s="715">
        <v>24</v>
      </c>
      <c r="NW65" s="715">
        <v>10</v>
      </c>
      <c r="NX65" s="715">
        <v>48</v>
      </c>
      <c r="NY65" s="725">
        <v>4.5599635202918378</v>
      </c>
      <c r="NZ65" s="715">
        <v>42</v>
      </c>
      <c r="OA65" s="1303">
        <v>32</v>
      </c>
      <c r="OB65" s="1995">
        <v>1.459188326493388</v>
      </c>
      <c r="OC65" s="1303">
        <v>20</v>
      </c>
      <c r="OD65" s="1303">
        <v>2</v>
      </c>
      <c r="OE65" s="1995">
        <v>0.91199270405836752</v>
      </c>
      <c r="OF65" s="1303">
        <v>27</v>
      </c>
      <c r="OG65" s="1303">
        <v>351</v>
      </c>
      <c r="OH65" s="1995">
        <v>16.005471956224351</v>
      </c>
      <c r="OI65" s="1303">
        <v>8</v>
      </c>
      <c r="OJ65" s="699">
        <v>22</v>
      </c>
      <c r="OK65" s="985">
        <v>10.031919744642043</v>
      </c>
      <c r="OL65" s="1303">
        <v>10</v>
      </c>
      <c r="OM65" s="714">
        <v>30</v>
      </c>
      <c r="ON65" s="725">
        <v>13.679890560875513</v>
      </c>
      <c r="OO65" s="733">
        <v>61</v>
      </c>
      <c r="OP65" s="714" t="s">
        <v>31</v>
      </c>
      <c r="OQ65" s="731" t="s">
        <v>31</v>
      </c>
      <c r="OR65" s="733" t="str">
        <f t="shared" si="25"/>
        <v>-</v>
      </c>
      <c r="OS65" s="981">
        <v>44.307982994803972</v>
      </c>
      <c r="OT65" s="733">
        <v>5</v>
      </c>
      <c r="OU65" s="715">
        <v>100</v>
      </c>
      <c r="OV65" s="715">
        <v>133</v>
      </c>
      <c r="OW65" s="715">
        <v>69</v>
      </c>
      <c r="OX65" s="715">
        <v>39</v>
      </c>
      <c r="OY65" s="715">
        <v>20</v>
      </c>
      <c r="OZ65" s="715">
        <v>111</v>
      </c>
      <c r="PA65" s="715">
        <v>311</v>
      </c>
      <c r="PB65" s="715">
        <v>31</v>
      </c>
      <c r="PC65" s="715">
        <v>43</v>
      </c>
      <c r="PD65" s="715">
        <v>198</v>
      </c>
      <c r="PE65" s="715">
        <v>100</v>
      </c>
      <c r="PF65" s="715">
        <v>200</v>
      </c>
      <c r="PG65" s="715">
        <v>8</v>
      </c>
      <c r="PH65" s="715">
        <v>9</v>
      </c>
      <c r="PI65" s="715">
        <v>135</v>
      </c>
      <c r="PJ65" s="715">
        <v>130</v>
      </c>
      <c r="PK65" s="715">
        <v>299</v>
      </c>
      <c r="PL65" s="715">
        <v>443</v>
      </c>
      <c r="PM65" s="714">
        <v>22.573363431151243</v>
      </c>
      <c r="PN65" s="715">
        <v>23</v>
      </c>
      <c r="PO65" s="715">
        <v>30.02257336343115</v>
      </c>
      <c r="PP65" s="715">
        <v>22</v>
      </c>
      <c r="PQ65" s="715">
        <v>15.575620767494355</v>
      </c>
      <c r="PR65" s="715">
        <v>7</v>
      </c>
      <c r="PS65" s="715">
        <v>8.8036117381489838</v>
      </c>
      <c r="PT65" s="715">
        <v>6</v>
      </c>
      <c r="PU65" s="715">
        <v>4.5146726862302486</v>
      </c>
      <c r="PV65" s="715">
        <v>49</v>
      </c>
      <c r="PW65" s="715">
        <v>25.056433408577877</v>
      </c>
      <c r="PX65" s="715">
        <v>22</v>
      </c>
      <c r="PY65" s="715">
        <v>70.20316027088036</v>
      </c>
      <c r="PZ65" s="715">
        <v>43</v>
      </c>
      <c r="QA65" s="715">
        <v>6.9977426636568847</v>
      </c>
      <c r="QB65" s="715">
        <v>53</v>
      </c>
      <c r="QC65" s="715">
        <v>9.7065462753950342</v>
      </c>
      <c r="QD65" s="715">
        <v>64</v>
      </c>
      <c r="QE65" s="715">
        <v>44.695259593679459</v>
      </c>
      <c r="QF65" s="715">
        <v>27</v>
      </c>
      <c r="QG65" s="715">
        <v>22.573363431151243</v>
      </c>
      <c r="QH65" s="715">
        <v>43</v>
      </c>
      <c r="QI65" s="715">
        <v>45.146726862302486</v>
      </c>
      <c r="QJ65" s="715">
        <v>8</v>
      </c>
      <c r="QK65" s="715">
        <v>1.8058690744920991</v>
      </c>
      <c r="QL65" s="715">
        <v>18</v>
      </c>
      <c r="QM65" s="715">
        <v>2.0316027088036117</v>
      </c>
      <c r="QN65" s="715">
        <v>63</v>
      </c>
      <c r="QO65" s="715">
        <v>30.474040632054177</v>
      </c>
      <c r="QP65" s="715">
        <v>57</v>
      </c>
      <c r="QQ65" s="715">
        <v>29.345372460496616</v>
      </c>
      <c r="QR65" s="715">
        <v>46</v>
      </c>
      <c r="QS65" s="715">
        <v>67.494356659142213</v>
      </c>
      <c r="QT65" s="715">
        <v>66</v>
      </c>
      <c r="QU65" s="714">
        <v>34</v>
      </c>
      <c r="QV65" s="715">
        <v>12</v>
      </c>
      <c r="QW65" s="715">
        <v>0</v>
      </c>
      <c r="QX65" s="715">
        <v>2</v>
      </c>
      <c r="QY65" s="715">
        <v>3</v>
      </c>
      <c r="QZ65" s="715">
        <v>6</v>
      </c>
      <c r="RA65" s="715">
        <v>7</v>
      </c>
      <c r="RB65" s="715">
        <v>0</v>
      </c>
      <c r="RC65" s="715">
        <v>6</v>
      </c>
      <c r="RD65" s="715">
        <v>47</v>
      </c>
      <c r="RE65" s="715">
        <v>14</v>
      </c>
      <c r="RF65" s="715">
        <v>33</v>
      </c>
      <c r="RG65" s="715">
        <v>0</v>
      </c>
      <c r="RH65" s="715">
        <v>8</v>
      </c>
      <c r="RI65" s="715">
        <v>20</v>
      </c>
      <c r="RJ65" s="715">
        <v>94</v>
      </c>
      <c r="RK65" s="715">
        <v>156</v>
      </c>
      <c r="RL65" s="715">
        <v>225</v>
      </c>
      <c r="RM65" s="714">
        <v>15.111111111111111</v>
      </c>
      <c r="RN65" s="715">
        <v>5</v>
      </c>
      <c r="RO65" s="715">
        <v>5.3333333333333339</v>
      </c>
      <c r="RP65" s="715">
        <v>38</v>
      </c>
      <c r="RQ65" s="715">
        <v>0</v>
      </c>
      <c r="RR65" s="715">
        <v>1</v>
      </c>
      <c r="RS65" s="715">
        <v>0.88888888888888884</v>
      </c>
      <c r="RT65" s="715">
        <v>28</v>
      </c>
      <c r="RU65" s="715">
        <v>1.3333333333333335</v>
      </c>
      <c r="RV65" s="715">
        <v>23</v>
      </c>
      <c r="RW65" s="715">
        <v>2.666666666666667</v>
      </c>
      <c r="RX65" s="715">
        <v>29</v>
      </c>
      <c r="RY65" s="715">
        <v>3.1111111111111112</v>
      </c>
      <c r="RZ65" s="715">
        <v>3</v>
      </c>
      <c r="SA65" s="715">
        <v>0</v>
      </c>
      <c r="SB65" s="715">
        <v>1</v>
      </c>
      <c r="SC65" s="715">
        <v>2.666666666666667</v>
      </c>
      <c r="SD65" s="715">
        <v>58</v>
      </c>
      <c r="SE65" s="715">
        <v>20.888888888888889</v>
      </c>
      <c r="SF65" s="715">
        <v>9</v>
      </c>
      <c r="SG65" s="715">
        <v>6.2222222222222223</v>
      </c>
      <c r="SH65" s="715">
        <v>31</v>
      </c>
      <c r="SI65" s="715">
        <v>14.666666666666666</v>
      </c>
      <c r="SJ65" s="715">
        <v>16</v>
      </c>
      <c r="SK65" s="715">
        <v>0</v>
      </c>
      <c r="SL65" s="715">
        <v>1</v>
      </c>
      <c r="SM65" s="715">
        <v>3.5555555555555554</v>
      </c>
      <c r="SN65" s="715">
        <v>48</v>
      </c>
      <c r="SO65" s="715">
        <v>8.8888888888888893</v>
      </c>
      <c r="SP65" s="715">
        <v>43</v>
      </c>
      <c r="SQ65" s="715">
        <v>41.777777777777779</v>
      </c>
      <c r="SR65" s="715">
        <v>40</v>
      </c>
      <c r="SS65" s="715">
        <v>69.333333333333343</v>
      </c>
      <c r="ST65" s="733">
        <v>58</v>
      </c>
      <c r="SU65" s="4129" t="s">
        <v>8304</v>
      </c>
      <c r="SV65" s="1355" t="s">
        <v>8307</v>
      </c>
      <c r="SW65" s="1355">
        <v>56</v>
      </c>
      <c r="SX65" s="4109">
        <v>25.617566331198535</v>
      </c>
      <c r="SY65" s="1355">
        <v>37</v>
      </c>
      <c r="SZ65" s="2074">
        <v>7</v>
      </c>
      <c r="TA65" s="1995">
        <v>7</v>
      </c>
      <c r="TB65" s="3967">
        <v>3.1919744642042862</v>
      </c>
      <c r="TC65" s="1303">
        <v>24</v>
      </c>
      <c r="TD65" s="2074">
        <v>14</v>
      </c>
      <c r="TE65" s="1995">
        <v>15</v>
      </c>
      <c r="TF65" s="3967">
        <v>6.8399452804377567</v>
      </c>
      <c r="TG65" s="1303">
        <v>8</v>
      </c>
      <c r="TH65" s="2074">
        <v>0</v>
      </c>
      <c r="TI65" s="1995">
        <v>0</v>
      </c>
      <c r="TJ65" s="3967">
        <v>0</v>
      </c>
      <c r="TK65" s="1303">
        <v>6</v>
      </c>
      <c r="TL65" s="2074">
        <v>0</v>
      </c>
      <c r="TM65" s="1995">
        <v>0</v>
      </c>
      <c r="TN65" s="3967">
        <v>0</v>
      </c>
      <c r="TO65" s="1303">
        <v>11</v>
      </c>
      <c r="TP65" s="2074">
        <v>0</v>
      </c>
      <c r="TQ65" s="1995">
        <v>0</v>
      </c>
      <c r="TR65" s="3967">
        <v>0</v>
      </c>
      <c r="TS65" s="1303">
        <v>5</v>
      </c>
      <c r="TT65" s="2074">
        <v>0</v>
      </c>
      <c r="TU65" s="1995">
        <v>0</v>
      </c>
      <c r="TV65" s="3967">
        <v>0</v>
      </c>
      <c r="TW65" s="1303">
        <v>2</v>
      </c>
      <c r="TX65" s="2074">
        <v>10</v>
      </c>
      <c r="TY65" s="1995">
        <v>7</v>
      </c>
      <c r="TZ65" s="3967">
        <v>3.1919744642042862</v>
      </c>
      <c r="UA65" s="1303">
        <v>47</v>
      </c>
      <c r="UB65" s="2074">
        <v>122</v>
      </c>
      <c r="UC65" s="1995">
        <v>115</v>
      </c>
      <c r="UD65" s="3967">
        <v>52.439580483356131</v>
      </c>
      <c r="UE65" s="1303">
        <v>3</v>
      </c>
      <c r="UF65" s="2074">
        <v>0</v>
      </c>
      <c r="UG65" s="1995">
        <v>0</v>
      </c>
      <c r="UH65" s="3967">
        <v>0</v>
      </c>
      <c r="UI65" s="1303">
        <v>14</v>
      </c>
      <c r="UJ65" s="2074">
        <v>0</v>
      </c>
      <c r="UK65" s="1995">
        <v>0</v>
      </c>
      <c r="UL65" s="3967">
        <v>0</v>
      </c>
      <c r="UM65" s="1303">
        <v>22</v>
      </c>
      <c r="UN65" s="2074">
        <v>0</v>
      </c>
      <c r="UO65" s="1995">
        <v>0</v>
      </c>
      <c r="UP65" s="3967">
        <v>0</v>
      </c>
      <c r="UQ65" s="1303">
        <v>3</v>
      </c>
      <c r="UR65" s="2074">
        <v>0</v>
      </c>
      <c r="US65" s="1995">
        <v>0</v>
      </c>
      <c r="UT65" s="3967">
        <v>0</v>
      </c>
      <c r="UU65" s="1303">
        <v>12</v>
      </c>
      <c r="UV65" s="2074">
        <v>0</v>
      </c>
      <c r="UW65" s="1995">
        <v>0</v>
      </c>
      <c r="UX65" s="3967">
        <v>0</v>
      </c>
      <c r="UY65" s="1303">
        <v>26</v>
      </c>
      <c r="UZ65" s="2074">
        <v>0</v>
      </c>
      <c r="VA65" s="1995">
        <v>0</v>
      </c>
      <c r="VB65" s="3967">
        <v>0</v>
      </c>
      <c r="VC65" s="1303">
        <v>4</v>
      </c>
      <c r="VD65" s="2073">
        <v>6</v>
      </c>
      <c r="VE65" s="1303">
        <v>0</v>
      </c>
      <c r="VF65" s="1303">
        <v>0</v>
      </c>
      <c r="VG65" s="1303">
        <v>7</v>
      </c>
      <c r="VH65" s="1303">
        <v>4</v>
      </c>
      <c r="VI65" s="1303">
        <v>0</v>
      </c>
      <c r="VJ65" s="1303">
        <v>0</v>
      </c>
      <c r="VK65" s="1303">
        <v>4</v>
      </c>
      <c r="VL65" s="1303">
        <v>0</v>
      </c>
      <c r="VM65" s="1303">
        <v>0</v>
      </c>
      <c r="VN65" s="1303">
        <v>0</v>
      </c>
      <c r="VO65" s="1303">
        <v>9</v>
      </c>
      <c r="VP65" s="1303">
        <v>0</v>
      </c>
      <c r="VQ65" s="1303">
        <v>0</v>
      </c>
      <c r="VR65" s="1303">
        <v>0</v>
      </c>
      <c r="VS65" s="1303">
        <v>18</v>
      </c>
      <c r="VT65" s="1303">
        <v>0</v>
      </c>
      <c r="VU65" s="1303">
        <v>0</v>
      </c>
      <c r="VV65" s="1303">
        <v>0</v>
      </c>
      <c r="VW65" s="1303">
        <v>7</v>
      </c>
      <c r="VX65" s="1303">
        <v>15</v>
      </c>
      <c r="VY65" s="1303">
        <v>2</v>
      </c>
      <c r="VZ65" s="1303">
        <v>0.91199270405836752</v>
      </c>
      <c r="WA65" s="1303">
        <v>25</v>
      </c>
      <c r="WB65" s="1303">
        <v>0</v>
      </c>
      <c r="WC65" s="1303">
        <v>0</v>
      </c>
      <c r="WD65" s="1303">
        <v>0</v>
      </c>
      <c r="WE65" s="1303">
        <v>15</v>
      </c>
      <c r="WF65" s="1303">
        <v>0</v>
      </c>
      <c r="WG65" s="1303">
        <v>0</v>
      </c>
      <c r="WH65" s="1303">
        <v>0</v>
      </c>
      <c r="WI65" s="1303">
        <v>6</v>
      </c>
      <c r="WJ65" s="1303">
        <v>7</v>
      </c>
      <c r="WK65" s="1303">
        <v>6</v>
      </c>
      <c r="WL65" s="1303">
        <v>2.7359781121751023</v>
      </c>
      <c r="WM65" s="1303">
        <v>6</v>
      </c>
      <c r="WN65" s="1303">
        <v>4</v>
      </c>
      <c r="WO65" s="1303">
        <v>6</v>
      </c>
      <c r="WP65" s="1303">
        <v>2.7359781121751023</v>
      </c>
      <c r="WQ65" s="1303">
        <v>6</v>
      </c>
      <c r="WR65" s="1303">
        <v>11</v>
      </c>
      <c r="WS65" s="1303">
        <v>0</v>
      </c>
      <c r="WT65" s="1303">
        <v>0</v>
      </c>
      <c r="WU65" s="1303">
        <v>16</v>
      </c>
      <c r="WV65" s="2150"/>
      <c r="WW65" s="712">
        <v>19.047619047619047</v>
      </c>
      <c r="WX65" s="712">
        <v>13.333333333333334</v>
      </c>
      <c r="WY65" s="712">
        <v>17</v>
      </c>
      <c r="WZ65" s="712">
        <v>12.871287128712872</v>
      </c>
      <c r="XA65" s="712">
        <v>11.842105263157894</v>
      </c>
      <c r="XB65" s="712">
        <v>12.195121951219512</v>
      </c>
      <c r="XC65" s="699">
        <v>13.846153846153847</v>
      </c>
      <c r="XD65" s="699">
        <v>43</v>
      </c>
      <c r="XE65" s="699">
        <v>15.098468271334792</v>
      </c>
      <c r="XF65" s="712">
        <v>13.679245283018867</v>
      </c>
      <c r="XG65" s="699">
        <v>31</v>
      </c>
      <c r="XH65" s="712">
        <v>0.95238095238095244</v>
      </c>
      <c r="XI65" s="712">
        <v>1.3333333333333335</v>
      </c>
      <c r="XJ65" s="712">
        <v>2</v>
      </c>
      <c r="XK65" s="712">
        <v>5.9405940594059405</v>
      </c>
      <c r="XL65" s="712">
        <v>10.526315789473683</v>
      </c>
      <c r="XM65" s="712">
        <v>3.6585365853658534</v>
      </c>
      <c r="XN65" s="699">
        <v>7.6923076923076925</v>
      </c>
      <c r="XO65" s="699">
        <v>57</v>
      </c>
      <c r="XP65" s="699">
        <v>3.9387308533916849</v>
      </c>
      <c r="XQ65" s="712">
        <v>5.6603773584905666</v>
      </c>
      <c r="XR65" s="699">
        <v>61</v>
      </c>
      <c r="XS65" s="712">
        <v>21.53846153846154</v>
      </c>
      <c r="XT65" s="699">
        <v>61</v>
      </c>
      <c r="XU65" s="699">
        <v>19.037199124726477</v>
      </c>
      <c r="XV65" s="985">
        <v>19.339622641509436</v>
      </c>
      <c r="XW65" s="699">
        <v>63</v>
      </c>
      <c r="XX65" s="699">
        <v>76.829268292682926</v>
      </c>
      <c r="XY65" s="699">
        <v>73.846153846153854</v>
      </c>
      <c r="XZ65" s="699">
        <v>63</v>
      </c>
      <c r="YA65" s="985">
        <v>76.148796498905909</v>
      </c>
      <c r="YB65" s="985">
        <v>75.235849056603783</v>
      </c>
      <c r="YC65" s="699">
        <v>60</v>
      </c>
      <c r="YD65" s="985">
        <v>3.6585365853658534</v>
      </c>
      <c r="YE65" s="985">
        <v>4.6153846153846159</v>
      </c>
      <c r="YF65" s="699">
        <v>44</v>
      </c>
      <c r="YG65" s="699">
        <v>3.0634573304157549</v>
      </c>
      <c r="YH65" s="699">
        <v>3.5377358490566038</v>
      </c>
      <c r="YI65" s="699">
        <v>52</v>
      </c>
      <c r="YJ65" s="699">
        <v>3.6585365853658534</v>
      </c>
      <c r="YK65" s="699" t="s">
        <v>31</v>
      </c>
      <c r="YL65" s="699" t="s">
        <v>31</v>
      </c>
      <c r="YM65" s="985">
        <v>1.7505470459518599</v>
      </c>
      <c r="YN65" s="985">
        <v>1.8867924528301887</v>
      </c>
      <c r="YO65" s="699">
        <v>52</v>
      </c>
      <c r="YP65" s="985">
        <v>0</v>
      </c>
      <c r="YQ65" s="985">
        <v>0</v>
      </c>
      <c r="YR65" s="699">
        <v>37</v>
      </c>
      <c r="YS65" s="712">
        <v>0</v>
      </c>
      <c r="YT65" s="985">
        <v>0</v>
      </c>
      <c r="YU65" s="699">
        <v>24</v>
      </c>
      <c r="YV65" s="982">
        <v>45</v>
      </c>
      <c r="YW65" s="725">
        <v>44.444444444444443</v>
      </c>
      <c r="YX65" s="699">
        <v>31</v>
      </c>
      <c r="YY65" s="699">
        <v>139</v>
      </c>
      <c r="YZ65" s="725">
        <v>64.02877697841727</v>
      </c>
      <c r="ZA65" s="699">
        <v>13</v>
      </c>
      <c r="ZB65" s="715">
        <v>33</v>
      </c>
      <c r="ZC65" s="725">
        <v>90.909090909090907</v>
      </c>
      <c r="ZD65" s="699">
        <v>1</v>
      </c>
      <c r="ZE65" s="982">
        <v>43</v>
      </c>
      <c r="ZF65" s="715">
        <v>18.604651162790699</v>
      </c>
      <c r="ZG65" s="699">
        <v>75</v>
      </c>
      <c r="ZH65" s="716">
        <v>0</v>
      </c>
      <c r="ZI65" s="712">
        <v>0</v>
      </c>
      <c r="ZJ65" s="699">
        <v>25</v>
      </c>
      <c r="ZK65" s="1363" t="s">
        <v>1627</v>
      </c>
      <c r="ZL65" s="712">
        <v>81.111111111111114</v>
      </c>
      <c r="ZM65" s="712">
        <v>94.65875370919882</v>
      </c>
      <c r="ZN65" s="699">
        <v>3</v>
      </c>
      <c r="ZO65" s="715">
        <v>337</v>
      </c>
      <c r="ZP65" s="709">
        <v>67.455621301775153</v>
      </c>
      <c r="ZQ65" s="703">
        <v>89.024390243902445</v>
      </c>
      <c r="ZR65" s="978">
        <v>3</v>
      </c>
      <c r="ZS65" s="705">
        <v>164</v>
      </c>
      <c r="ZT65" s="709">
        <v>81.967213114754102</v>
      </c>
      <c r="ZU65" s="703">
        <v>93.220338983050837</v>
      </c>
      <c r="ZV65" s="978">
        <v>6</v>
      </c>
      <c r="ZW65" s="4111">
        <v>59</v>
      </c>
      <c r="ZX65" s="709">
        <v>62.5</v>
      </c>
      <c r="ZY65" s="703">
        <v>91.071428571428569</v>
      </c>
      <c r="ZZ65" s="978">
        <v>2</v>
      </c>
      <c r="AAA65" s="4111">
        <v>56</v>
      </c>
      <c r="AAB65" s="709">
        <v>54.54545454545454</v>
      </c>
      <c r="AAC65" s="703">
        <v>81.632653061224488</v>
      </c>
      <c r="AAD65" s="978">
        <v>4</v>
      </c>
      <c r="AAE65" s="4111">
        <v>49</v>
      </c>
      <c r="AAF65" s="983">
        <v>91.156462585034021</v>
      </c>
      <c r="AAG65" s="715">
        <v>100</v>
      </c>
      <c r="AAH65" s="715">
        <v>1</v>
      </c>
      <c r="AAI65" s="733">
        <v>125</v>
      </c>
      <c r="AAJ65" s="709">
        <v>358.9</v>
      </c>
      <c r="AAK65" s="978">
        <v>18</v>
      </c>
      <c r="AAL65" s="703">
        <v>1151.5</v>
      </c>
      <c r="AAM65" s="978">
        <v>18</v>
      </c>
      <c r="AAN65" s="703">
        <v>0</v>
      </c>
      <c r="AAO65" s="978">
        <f t="shared" si="26"/>
        <v>31</v>
      </c>
      <c r="AAP65" s="703">
        <v>0</v>
      </c>
      <c r="AAQ65" s="979">
        <f t="shared" si="27"/>
        <v>12</v>
      </c>
      <c r="AAR65" s="712">
        <v>0</v>
      </c>
      <c r="AAS65" s="699">
        <v>30</v>
      </c>
      <c r="AAT65" s="712">
        <v>345.51</v>
      </c>
      <c r="AAU65" s="699">
        <v>20</v>
      </c>
      <c r="AAV65" s="712">
        <v>0</v>
      </c>
      <c r="AAW65" s="699">
        <v>24</v>
      </c>
      <c r="AAX65" s="712">
        <v>0</v>
      </c>
      <c r="AAY65" s="699">
        <v>32</v>
      </c>
      <c r="AAZ65" s="699">
        <v>5874.5</v>
      </c>
      <c r="ABA65" s="978">
        <f t="shared" si="28"/>
        <v>39</v>
      </c>
      <c r="ABB65" s="712">
        <v>924.4</v>
      </c>
      <c r="ABC65" s="978">
        <f t="shared" si="28"/>
        <v>43</v>
      </c>
      <c r="ABD65" s="712">
        <v>0</v>
      </c>
      <c r="ABE65" s="978">
        <f t="shared" si="28"/>
        <v>46</v>
      </c>
      <c r="ABF65" s="712">
        <v>432.4</v>
      </c>
      <c r="ABG65" s="978">
        <f t="shared" si="28"/>
        <v>40</v>
      </c>
      <c r="ABH65" s="712">
        <v>0</v>
      </c>
      <c r="ABI65" s="978">
        <f t="shared" si="29"/>
        <v>2</v>
      </c>
      <c r="ABJ65" s="712">
        <v>0</v>
      </c>
      <c r="ABK65" s="978">
        <f t="shared" si="29"/>
        <v>1</v>
      </c>
      <c r="ABL65" s="712">
        <v>0</v>
      </c>
      <c r="ABM65" s="978">
        <f t="shared" si="29"/>
        <v>38</v>
      </c>
      <c r="ABN65" s="712">
        <f t="shared" si="30"/>
        <v>0</v>
      </c>
      <c r="ABO65" s="2732">
        <f t="shared" si="31"/>
        <v>39</v>
      </c>
      <c r="ABP65" s="716">
        <v>5</v>
      </c>
      <c r="ABQ65" s="712" t="s">
        <v>1632</v>
      </c>
      <c r="ABR65" s="712">
        <v>5</v>
      </c>
      <c r="ABS65" s="712" t="s">
        <v>1632</v>
      </c>
      <c r="ABT65" s="712">
        <v>5</v>
      </c>
      <c r="ABU65" s="712" t="s">
        <v>1632</v>
      </c>
      <c r="ABV65" s="712">
        <v>5</v>
      </c>
      <c r="ABW65" s="712" t="s">
        <v>1632</v>
      </c>
      <c r="ABX65" s="712">
        <v>5</v>
      </c>
      <c r="ABY65" s="712" t="s">
        <v>1632</v>
      </c>
      <c r="ABZ65" s="712">
        <v>25</v>
      </c>
      <c r="ACA65" s="699">
        <v>1</v>
      </c>
      <c r="ACB65" s="712">
        <v>5</v>
      </c>
      <c r="ACC65" s="712" t="s">
        <v>1632</v>
      </c>
      <c r="ACD65" s="712">
        <v>5</v>
      </c>
      <c r="ACE65" s="712" t="s">
        <v>1632</v>
      </c>
      <c r="ACF65" s="712">
        <v>5</v>
      </c>
      <c r="ACG65" s="712" t="s">
        <v>1632</v>
      </c>
      <c r="ACH65" s="712">
        <v>0</v>
      </c>
      <c r="ACI65" s="712" t="s">
        <v>1625</v>
      </c>
      <c r="ACJ65" s="712">
        <v>15</v>
      </c>
      <c r="ACK65" s="699">
        <v>29</v>
      </c>
      <c r="ACL65" s="712">
        <v>5</v>
      </c>
      <c r="ACM65" s="712" t="s">
        <v>1632</v>
      </c>
      <c r="ACN65" s="712">
        <v>5</v>
      </c>
      <c r="ACO65" s="712" t="s">
        <v>1632</v>
      </c>
      <c r="ACP65" s="712">
        <v>0</v>
      </c>
      <c r="ACQ65" s="712" t="s">
        <v>1625</v>
      </c>
      <c r="ACR65" s="712">
        <v>10</v>
      </c>
      <c r="ACS65" s="699">
        <v>28</v>
      </c>
      <c r="ACT65" s="699">
        <v>10</v>
      </c>
      <c r="ACU65" s="699" t="s">
        <v>1632</v>
      </c>
      <c r="ACV65" s="699">
        <v>10</v>
      </c>
      <c r="ACW65" s="699" t="s">
        <v>1632</v>
      </c>
      <c r="ACX65" s="699">
        <v>10</v>
      </c>
      <c r="ACY65" s="699" t="s">
        <v>1632</v>
      </c>
      <c r="ACZ65" s="699">
        <v>10</v>
      </c>
      <c r="ADA65" s="699" t="s">
        <v>1632</v>
      </c>
      <c r="ADB65" s="699">
        <v>40</v>
      </c>
      <c r="ADC65" s="699">
        <v>1</v>
      </c>
      <c r="ADD65" s="989">
        <v>10</v>
      </c>
      <c r="ADE65" s="989">
        <v>10</v>
      </c>
      <c r="ADF65" s="989">
        <v>10</v>
      </c>
      <c r="ADG65" s="989">
        <v>10</v>
      </c>
      <c r="ADH65" s="989">
        <v>40</v>
      </c>
      <c r="ADI65" s="699">
        <v>1</v>
      </c>
      <c r="ADJ65" s="712">
        <v>5</v>
      </c>
      <c r="ADK65" s="712" t="s">
        <v>1632</v>
      </c>
      <c r="ADL65" s="712">
        <v>5</v>
      </c>
      <c r="ADM65" s="712" t="s">
        <v>1632</v>
      </c>
      <c r="ADN65" s="712">
        <v>5</v>
      </c>
      <c r="ADO65" s="712" t="s">
        <v>1632</v>
      </c>
      <c r="ADP65" s="712">
        <v>5</v>
      </c>
      <c r="ADQ65" s="712" t="s">
        <v>1632</v>
      </c>
      <c r="ADR65" s="712">
        <v>20</v>
      </c>
      <c r="ADS65" s="699">
        <v>1</v>
      </c>
      <c r="ADT65" s="712">
        <v>10</v>
      </c>
      <c r="ADU65" s="712">
        <v>10</v>
      </c>
      <c r="ADV65" s="712">
        <v>10</v>
      </c>
      <c r="ADW65" s="712">
        <v>10</v>
      </c>
      <c r="ADX65" s="712">
        <v>40</v>
      </c>
      <c r="ADY65" s="699">
        <v>1</v>
      </c>
      <c r="ADZ65" s="714">
        <v>0</v>
      </c>
      <c r="AEA65" s="712">
        <v>0</v>
      </c>
      <c r="AEB65" s="699">
        <v>23</v>
      </c>
      <c r="AEC65" s="715">
        <v>3</v>
      </c>
      <c r="AED65" s="712">
        <v>44.863167339614172</v>
      </c>
      <c r="AEE65" s="699">
        <v>8</v>
      </c>
      <c r="AEF65" s="715">
        <v>1</v>
      </c>
      <c r="AEG65" s="712">
        <v>14.954389113204725</v>
      </c>
      <c r="AEH65" s="699">
        <v>20</v>
      </c>
      <c r="AEI65" s="1303">
        <v>2</v>
      </c>
      <c r="AEJ65" s="712">
        <v>29.908778226409449</v>
      </c>
      <c r="AEK65" s="699">
        <f t="shared" si="32"/>
        <v>49</v>
      </c>
      <c r="AEL65" s="715">
        <v>0</v>
      </c>
      <c r="AEM65" s="712">
        <v>0</v>
      </c>
      <c r="AEN65" s="699">
        <v>42</v>
      </c>
      <c r="AEO65" s="699">
        <v>2</v>
      </c>
      <c r="AEP65" s="712">
        <v>29.9</v>
      </c>
      <c r="AEQ65" s="699">
        <v>42</v>
      </c>
      <c r="AER65" s="699">
        <v>1</v>
      </c>
      <c r="AES65" s="712">
        <v>15</v>
      </c>
      <c r="AET65" s="699">
        <v>68</v>
      </c>
      <c r="AEU65" s="699">
        <v>0</v>
      </c>
      <c r="AEV65" s="1099">
        <v>0</v>
      </c>
      <c r="AEW65" s="699">
        <v>43</v>
      </c>
      <c r="AEX65" s="989">
        <v>8.7999999999999995E-2</v>
      </c>
      <c r="AEY65" s="989">
        <v>67</v>
      </c>
      <c r="AEZ65" s="989">
        <v>2.7E-2</v>
      </c>
      <c r="AFA65" s="989">
        <v>60</v>
      </c>
      <c r="AFB65" s="989">
        <v>8.7999999999999995E-2</v>
      </c>
      <c r="AFC65" s="989">
        <v>6</v>
      </c>
      <c r="AFD65" s="989">
        <v>0</v>
      </c>
      <c r="AFE65" s="989">
        <v>49</v>
      </c>
      <c r="AFF65" s="989">
        <v>0</v>
      </c>
      <c r="AFG65" s="989">
        <v>44</v>
      </c>
      <c r="AFH65" s="989">
        <v>0</v>
      </c>
      <c r="AFI65" s="989">
        <v>44</v>
      </c>
      <c r="AFJ65" s="989">
        <v>0</v>
      </c>
      <c r="AFK65" s="989">
        <v>7</v>
      </c>
      <c r="AFL65" s="989">
        <v>0</v>
      </c>
      <c r="AFM65" s="989">
        <v>7</v>
      </c>
      <c r="AFN65" s="989">
        <v>4</v>
      </c>
      <c r="AFO65" s="989">
        <v>59.639182943193681</v>
      </c>
      <c r="AFP65" s="989">
        <v>49</v>
      </c>
      <c r="AFQ65" s="989">
        <v>3</v>
      </c>
      <c r="AFR65" s="989">
        <v>44.729387207395256</v>
      </c>
      <c r="AFS65" s="989">
        <v>43</v>
      </c>
      <c r="AFT65" s="989">
        <v>3</v>
      </c>
      <c r="AFU65" s="989">
        <v>44.729387207395256</v>
      </c>
      <c r="AFV65" s="989">
        <v>62</v>
      </c>
      <c r="AFW65" s="989">
        <v>9</v>
      </c>
      <c r="AFX65" s="989">
        <v>134.18816162218576</v>
      </c>
      <c r="AFY65" s="989">
        <v>22</v>
      </c>
      <c r="AFZ65" s="989">
        <v>13</v>
      </c>
      <c r="AGA65" s="989">
        <v>193.82734456537946</v>
      </c>
      <c r="AGB65" s="989">
        <v>68</v>
      </c>
      <c r="AGC65" s="989">
        <v>12</v>
      </c>
      <c r="AGD65" s="989">
        <v>178.91754882958102</v>
      </c>
      <c r="AGE65" s="989">
        <v>33</v>
      </c>
      <c r="AGF65" s="989">
        <v>0</v>
      </c>
      <c r="AGG65" s="989">
        <v>0</v>
      </c>
      <c r="AGH65" s="989">
        <v>51</v>
      </c>
      <c r="AGI65" s="989">
        <v>0</v>
      </c>
      <c r="AGJ65" s="989">
        <v>0</v>
      </c>
      <c r="AGK65" s="989">
        <v>10</v>
      </c>
      <c r="AGL65" s="989">
        <v>0</v>
      </c>
      <c r="AGM65" s="989">
        <v>0</v>
      </c>
      <c r="AGN65" s="989">
        <v>2</v>
      </c>
      <c r="AGO65" s="989">
        <v>0</v>
      </c>
      <c r="AGP65" s="989">
        <v>0</v>
      </c>
      <c r="AGQ65" s="989">
        <v>51</v>
      </c>
      <c r="AGR65" s="989">
        <v>0</v>
      </c>
      <c r="AGS65" s="989">
        <v>0</v>
      </c>
      <c r="AGT65" s="989">
        <v>19</v>
      </c>
      <c r="AGU65" s="989">
        <v>0</v>
      </c>
      <c r="AGV65" s="989">
        <v>0</v>
      </c>
      <c r="AGW65" s="989">
        <v>31</v>
      </c>
      <c r="AGX65" s="989">
        <v>0</v>
      </c>
      <c r="AGY65" s="989">
        <v>0</v>
      </c>
      <c r="AGZ65" s="989">
        <v>25</v>
      </c>
      <c r="AHA65" s="989">
        <v>0</v>
      </c>
      <c r="AHB65" s="989">
        <v>0</v>
      </c>
      <c r="AHC65" s="989">
        <v>12</v>
      </c>
      <c r="AHD65" s="989">
        <v>0</v>
      </c>
      <c r="AHE65" s="989">
        <v>0</v>
      </c>
      <c r="AHF65" s="989">
        <v>41</v>
      </c>
      <c r="AHG65" s="712">
        <v>7</v>
      </c>
      <c r="AHH65" s="712">
        <v>205.88</v>
      </c>
      <c r="AHI65" s="699">
        <v>57</v>
      </c>
      <c r="AHJ65" s="712">
        <v>15</v>
      </c>
      <c r="AHK65" s="712">
        <v>441.18</v>
      </c>
      <c r="AHL65" s="712">
        <v>49</v>
      </c>
      <c r="AHM65" s="712">
        <v>8</v>
      </c>
      <c r="AHN65" s="712">
        <v>231.88</v>
      </c>
      <c r="AHO65" s="699">
        <v>5</v>
      </c>
      <c r="AHP65" s="712">
        <v>0</v>
      </c>
      <c r="AHQ65" s="712">
        <v>0</v>
      </c>
      <c r="AHR65" s="712">
        <v>23</v>
      </c>
      <c r="AHS65" s="712">
        <v>22</v>
      </c>
      <c r="AHT65" s="712">
        <v>637.67999999999995</v>
      </c>
      <c r="AHU65" s="699">
        <v>5</v>
      </c>
      <c r="AHV65" s="712">
        <v>7</v>
      </c>
      <c r="AHW65" s="712">
        <v>205.88</v>
      </c>
      <c r="AHX65" s="699">
        <v>18</v>
      </c>
      <c r="AHY65" s="712">
        <v>5</v>
      </c>
      <c r="AHZ65" s="712">
        <v>144.93</v>
      </c>
      <c r="AIA65" s="699">
        <v>56</v>
      </c>
      <c r="AIC65" s="714"/>
      <c r="AID65" s="725"/>
      <c r="AIE65" s="715"/>
      <c r="AIF65" s="714"/>
      <c r="AIG65" s="725"/>
      <c r="AIH65" s="715"/>
      <c r="AII65" s="715"/>
      <c r="AIJ65" s="712"/>
      <c r="AIK65" s="715"/>
      <c r="AIL65" s="1169">
        <v>44</v>
      </c>
      <c r="AIM65" s="1174">
        <v>68.181818181818187</v>
      </c>
      <c r="AIN65" s="1168">
        <f t="shared" si="33"/>
        <v>4</v>
      </c>
      <c r="AIO65" s="715">
        <v>140</v>
      </c>
      <c r="AIP65" s="725">
        <v>22.142857142857146</v>
      </c>
      <c r="AIQ65" s="715">
        <f t="shared" si="34"/>
        <v>50</v>
      </c>
      <c r="AIR65" s="1169">
        <v>44</v>
      </c>
      <c r="AIS65" s="1174">
        <v>50</v>
      </c>
      <c r="AIT65" s="1168">
        <f t="shared" si="35"/>
        <v>6</v>
      </c>
      <c r="AIU65" s="715">
        <v>133</v>
      </c>
      <c r="AIV65" s="725">
        <v>10.526315789473683</v>
      </c>
      <c r="AIW65" s="715">
        <f t="shared" si="36"/>
        <v>63</v>
      </c>
      <c r="AIX65" s="1169">
        <v>45</v>
      </c>
      <c r="AIY65" s="1174">
        <v>0</v>
      </c>
      <c r="AIZ65" s="1168">
        <f t="shared" si="37"/>
        <v>64</v>
      </c>
      <c r="AJA65" s="715">
        <v>138</v>
      </c>
      <c r="AJB65" s="725">
        <v>26.811594202898554</v>
      </c>
      <c r="AJC65" s="715">
        <f t="shared" si="38"/>
        <v>4</v>
      </c>
      <c r="AJD65" s="714">
        <v>45</v>
      </c>
      <c r="AJE65" s="725">
        <v>11.111111111111111</v>
      </c>
      <c r="AJF65" s="715">
        <v>44</v>
      </c>
      <c r="AJG65" s="699">
        <v>144</v>
      </c>
      <c r="AJH65" s="1099">
        <v>8.3333333333333321</v>
      </c>
      <c r="AJI65" s="733">
        <v>19</v>
      </c>
      <c r="AJJ65" s="714">
        <v>45</v>
      </c>
      <c r="AJK65" s="712">
        <v>24.444444444444443</v>
      </c>
      <c r="AJL65" s="715">
        <v>45</v>
      </c>
      <c r="AJM65" s="699">
        <v>144</v>
      </c>
      <c r="AJN65" s="712">
        <v>20.138888888888889</v>
      </c>
      <c r="AJO65" s="715">
        <v>11</v>
      </c>
      <c r="AJP65" s="714">
        <v>43</v>
      </c>
      <c r="AJQ65" s="712">
        <v>20.930232558139537</v>
      </c>
      <c r="AJR65" s="715">
        <v>10</v>
      </c>
      <c r="AJS65" s="699">
        <v>145</v>
      </c>
      <c r="AJT65" s="712">
        <v>33.793103448275865</v>
      </c>
      <c r="AJU65" s="715">
        <f t="shared" si="39"/>
        <v>10</v>
      </c>
      <c r="AJV65" s="1178">
        <v>0</v>
      </c>
      <c r="AJW65" s="1099">
        <v>0</v>
      </c>
      <c r="AJX65" s="1099">
        <v>0</v>
      </c>
      <c r="AJY65" s="1099">
        <v>0</v>
      </c>
      <c r="AJZ65" s="1099">
        <v>0</v>
      </c>
      <c r="AKA65" s="1099">
        <v>0</v>
      </c>
      <c r="AKB65" s="1099">
        <v>0</v>
      </c>
      <c r="AKC65" s="1099">
        <v>0</v>
      </c>
      <c r="AKD65" s="1099">
        <v>0</v>
      </c>
      <c r="AKE65" s="1099">
        <v>0</v>
      </c>
      <c r="AKF65" s="1099">
        <v>0</v>
      </c>
      <c r="AKG65" s="1188" t="s">
        <v>1730</v>
      </c>
      <c r="AKH65" s="985">
        <v>32.432432432432435</v>
      </c>
      <c r="AKI65" s="985">
        <v>5.4054054054054053</v>
      </c>
      <c r="AKJ65" s="985">
        <v>13.513513513513514</v>
      </c>
      <c r="AKK65" s="985">
        <v>8.1081081081081088</v>
      </c>
      <c r="AKL65" s="985">
        <v>0</v>
      </c>
      <c r="AKM65" s="985">
        <v>8.1081081081081088</v>
      </c>
      <c r="AKN65" s="985">
        <v>8.1081081081081088</v>
      </c>
      <c r="AKO65" s="985">
        <v>10.810810810810811</v>
      </c>
      <c r="AKP65" s="985">
        <v>67.567567567567565</v>
      </c>
      <c r="AKQ65" s="985">
        <v>5.4054054054054053</v>
      </c>
      <c r="AKR65" s="985">
        <v>5.4054054054054053</v>
      </c>
      <c r="AKS65" s="699">
        <v>37</v>
      </c>
      <c r="AKT65" s="714" t="s">
        <v>1634</v>
      </c>
      <c r="AKU65" s="715" t="s">
        <v>1634</v>
      </c>
      <c r="AKV65" s="715" t="s">
        <v>1633</v>
      </c>
      <c r="AKW65" s="715" t="s">
        <v>1634</v>
      </c>
      <c r="AKX65" s="715" t="s">
        <v>1634</v>
      </c>
      <c r="AKY65" s="715" t="s">
        <v>1634</v>
      </c>
      <c r="AKZ65" s="715" t="s">
        <v>1650</v>
      </c>
      <c r="ALA65" s="715">
        <v>1</v>
      </c>
      <c r="ALB65" s="715">
        <v>1</v>
      </c>
      <c r="ALC65" s="715">
        <v>-1</v>
      </c>
      <c r="ALD65" s="715">
        <v>1</v>
      </c>
      <c r="ALE65" s="715">
        <v>1</v>
      </c>
      <c r="ALF65" s="715">
        <v>1</v>
      </c>
      <c r="ALG65" s="715">
        <v>2</v>
      </c>
      <c r="ALH65" s="715">
        <f t="shared" si="40"/>
        <v>6</v>
      </c>
      <c r="ALI65" s="715">
        <f t="shared" si="41"/>
        <v>31</v>
      </c>
      <c r="ALJ65" s="716" t="s">
        <v>31</v>
      </c>
      <c r="ALK65" s="712" t="s">
        <v>31</v>
      </c>
      <c r="ALL65" s="712" t="s">
        <v>1635</v>
      </c>
      <c r="ALM65" s="712" t="s">
        <v>31</v>
      </c>
      <c r="ALN65" s="712" t="s">
        <v>31</v>
      </c>
      <c r="ALO65" s="712" t="s">
        <v>31</v>
      </c>
      <c r="ALP65" s="712" t="s">
        <v>31</v>
      </c>
      <c r="ALQ65" s="714">
        <v>2</v>
      </c>
      <c r="ALR65" s="715">
        <v>1</v>
      </c>
      <c r="ALS65" s="715">
        <v>1</v>
      </c>
      <c r="ALT65" s="715">
        <v>1</v>
      </c>
      <c r="ALU65" s="715">
        <v>1</v>
      </c>
      <c r="ALV65" s="715">
        <v>1</v>
      </c>
      <c r="ALW65" s="733">
        <v>1</v>
      </c>
      <c r="ALX65" s="981">
        <v>0.91491308325709064</v>
      </c>
      <c r="ALY65" s="715">
        <v>32</v>
      </c>
      <c r="ALZ65" s="731">
        <v>0.45745654162854532</v>
      </c>
      <c r="AMA65" s="715">
        <v>34</v>
      </c>
      <c r="AMB65" s="731">
        <v>0.45745654162854532</v>
      </c>
      <c r="AMC65" s="715">
        <v>28</v>
      </c>
      <c r="AMD65" s="731">
        <v>0.45745654162854532</v>
      </c>
      <c r="AME65" s="715">
        <v>50</v>
      </c>
      <c r="AMF65" s="715">
        <v>0.45745654162854532</v>
      </c>
      <c r="AMG65" s="715">
        <v>33</v>
      </c>
      <c r="AMH65" s="731">
        <v>0.45745654162854532</v>
      </c>
      <c r="AMI65" s="715">
        <v>38</v>
      </c>
      <c r="AMJ65" s="731">
        <v>0.45745654162854532</v>
      </c>
      <c r="AMK65" s="715">
        <v>39</v>
      </c>
      <c r="AML65" s="982">
        <v>0</v>
      </c>
      <c r="AMM65" s="699">
        <v>1</v>
      </c>
      <c r="AMN65" s="699">
        <v>1</v>
      </c>
      <c r="AMO65" s="716">
        <v>0</v>
      </c>
      <c r="AMP65" s="715">
        <v>52</v>
      </c>
      <c r="AMQ65" s="712">
        <v>0.45745654162854532</v>
      </c>
      <c r="AMR65" s="715">
        <v>12</v>
      </c>
      <c r="AMS65" s="712">
        <v>0.45745654162854532</v>
      </c>
      <c r="AMT65" s="733">
        <v>14</v>
      </c>
      <c r="AMU65" s="982">
        <v>1</v>
      </c>
      <c r="AMV65" s="731">
        <v>0.45745654162854532</v>
      </c>
      <c r="AMW65" s="715">
        <v>15</v>
      </c>
      <c r="AMX65" s="716" t="s">
        <v>107</v>
      </c>
      <c r="AMY65" s="712" t="s">
        <v>107</v>
      </c>
      <c r="AMZ65" s="715">
        <v>2</v>
      </c>
      <c r="ANA65" s="715">
        <v>2</v>
      </c>
      <c r="ANB65" s="715">
        <v>4</v>
      </c>
      <c r="ANC65" s="715">
        <v>38</v>
      </c>
      <c r="AND65" s="1201" t="s">
        <v>1632</v>
      </c>
      <c r="ANE65" s="1202" t="s">
        <v>1632</v>
      </c>
      <c r="ANF65" s="1202" t="s">
        <v>1632</v>
      </c>
      <c r="ANG65" s="1202" t="s">
        <v>1632</v>
      </c>
      <c r="ANH65" s="725">
        <v>5</v>
      </c>
      <c r="ANI65" s="725">
        <v>5</v>
      </c>
      <c r="ANJ65" s="725">
        <v>5</v>
      </c>
      <c r="ANK65" s="725">
        <v>5</v>
      </c>
      <c r="ANL65" s="1303">
        <f t="shared" si="42"/>
        <v>20</v>
      </c>
      <c r="ANM65" s="1303">
        <f t="shared" si="43"/>
        <v>1</v>
      </c>
      <c r="ANN65" s="983" t="s">
        <v>1632</v>
      </c>
      <c r="ANO65" s="725" t="s">
        <v>1632</v>
      </c>
      <c r="ANP65" s="725" t="s">
        <v>1632</v>
      </c>
      <c r="ANQ65" s="725" t="s">
        <v>1632</v>
      </c>
      <c r="ANR65" s="725">
        <v>5</v>
      </c>
      <c r="ANS65" s="725">
        <v>5</v>
      </c>
      <c r="ANT65" s="725">
        <v>5</v>
      </c>
      <c r="ANU65" s="725">
        <v>5</v>
      </c>
      <c r="ANV65" s="715">
        <f t="shared" si="44"/>
        <v>20</v>
      </c>
      <c r="ANW65" s="715">
        <f t="shared" si="45"/>
        <v>1</v>
      </c>
      <c r="ANX65" s="982">
        <v>36</v>
      </c>
      <c r="ANY65" s="715">
        <v>1733</v>
      </c>
      <c r="ANZ65" s="1089">
        <v>26.454000000000001</v>
      </c>
      <c r="AOA65" s="715">
        <v>6</v>
      </c>
      <c r="AOB65" s="1089">
        <v>1.2</v>
      </c>
      <c r="AOC65" s="1188">
        <f t="shared" si="46"/>
        <v>73</v>
      </c>
      <c r="AOD65" s="1089">
        <v>70.286000000000001</v>
      </c>
      <c r="AOE65" s="1188">
        <f t="shared" si="47"/>
        <v>21</v>
      </c>
      <c r="AOF65" s="699">
        <v>6</v>
      </c>
      <c r="AOG65" s="985">
        <v>2.7447392497712717</v>
      </c>
      <c r="AOH65" s="1188">
        <v>29</v>
      </c>
      <c r="AOI65" s="699">
        <v>0</v>
      </c>
      <c r="AOJ65" s="985">
        <v>0</v>
      </c>
      <c r="AOK65" s="1188">
        <v>60</v>
      </c>
      <c r="AOL65" s="699">
        <v>1</v>
      </c>
      <c r="AOM65" s="985">
        <v>0.45745654162854532</v>
      </c>
      <c r="AON65" s="1188">
        <v>32</v>
      </c>
      <c r="AOO65" s="699">
        <v>3</v>
      </c>
      <c r="AOP65" s="985">
        <v>1.3723696248856359</v>
      </c>
      <c r="AOQ65" s="1188">
        <v>9</v>
      </c>
      <c r="AOR65" s="983" t="s">
        <v>1632</v>
      </c>
      <c r="AOS65" s="725" t="s">
        <v>1632</v>
      </c>
      <c r="AOT65" s="725" t="s">
        <v>1632</v>
      </c>
      <c r="AOU65" s="725" t="s">
        <v>1625</v>
      </c>
      <c r="AOV65" s="725">
        <v>5</v>
      </c>
      <c r="AOW65" s="725">
        <v>5</v>
      </c>
      <c r="AOX65" s="725">
        <v>5</v>
      </c>
      <c r="AOY65" s="725">
        <v>0</v>
      </c>
      <c r="AOZ65" s="715">
        <f t="shared" si="48"/>
        <v>15</v>
      </c>
      <c r="APA65" s="715">
        <f t="shared" si="49"/>
        <v>4</v>
      </c>
      <c r="APB65" s="1993" t="s">
        <v>1632</v>
      </c>
      <c r="APC65" s="1994" t="s">
        <v>1632</v>
      </c>
      <c r="APD65" s="1994" t="s">
        <v>1632</v>
      </c>
      <c r="APE65" s="1994" t="s">
        <v>1632</v>
      </c>
      <c r="APF65" s="1995">
        <v>5</v>
      </c>
      <c r="APG65" s="1995">
        <v>5</v>
      </c>
      <c r="APH65" s="1995">
        <v>5</v>
      </c>
      <c r="API65" s="1995">
        <v>5</v>
      </c>
      <c r="APJ65" s="715">
        <f t="shared" si="50"/>
        <v>20</v>
      </c>
      <c r="APK65" s="715">
        <f t="shared" si="51"/>
        <v>1</v>
      </c>
      <c r="APL65" s="715">
        <v>0</v>
      </c>
      <c r="APM65" s="725">
        <v>0</v>
      </c>
      <c r="APN65" s="715">
        <v>17</v>
      </c>
      <c r="APO65" s="715">
        <v>0</v>
      </c>
      <c r="APP65" s="725">
        <v>0</v>
      </c>
      <c r="APQ65" s="715">
        <v>18</v>
      </c>
      <c r="APR65" s="1169">
        <v>1</v>
      </c>
      <c r="APS65" s="1168">
        <v>245</v>
      </c>
      <c r="APT65" s="1168">
        <v>1960</v>
      </c>
      <c r="APU65" s="989">
        <v>245</v>
      </c>
      <c r="APV65" s="989">
        <v>1960</v>
      </c>
      <c r="APW65" s="989">
        <v>89.375284997720016</v>
      </c>
      <c r="APX65" s="989">
        <v>11</v>
      </c>
      <c r="APY65" s="989">
        <v>0</v>
      </c>
      <c r="APZ65" s="989">
        <v>0</v>
      </c>
      <c r="AQA65" s="989">
        <v>0</v>
      </c>
      <c r="AQB65" s="989">
        <v>0</v>
      </c>
      <c r="AQC65" s="989">
        <v>0</v>
      </c>
      <c r="AQD65" s="1099">
        <v>0</v>
      </c>
      <c r="AQE65" s="989">
        <v>55</v>
      </c>
      <c r="AQF65" s="989">
        <v>1</v>
      </c>
      <c r="AQG65" s="989">
        <v>245</v>
      </c>
      <c r="AQH65" s="989">
        <v>1960</v>
      </c>
      <c r="AQI65" s="989">
        <v>245</v>
      </c>
      <c r="AQJ65" s="989">
        <v>1960</v>
      </c>
      <c r="AQK65" s="989">
        <v>89.375284997720016</v>
      </c>
      <c r="AQL65" s="729">
        <v>18</v>
      </c>
      <c r="AQM65" s="987"/>
      <c r="AQQ65" s="715">
        <v>294</v>
      </c>
      <c r="AQR65" s="715">
        <v>271</v>
      </c>
      <c r="AQS65" s="989">
        <v>14</v>
      </c>
      <c r="AQT65" s="1099">
        <v>5.1660516605166054</v>
      </c>
      <c r="AQU65" s="989">
        <f t="shared" si="52"/>
        <v>12</v>
      </c>
      <c r="AQV65" s="989">
        <v>2</v>
      </c>
      <c r="AQW65" s="989">
        <v>14.285714285714285</v>
      </c>
      <c r="AQX65" s="1099">
        <v>3.5</v>
      </c>
      <c r="AQY65" s="989">
        <f t="shared" si="53"/>
        <v>47</v>
      </c>
      <c r="AQZ65" s="989">
        <v>0</v>
      </c>
      <c r="ARA65" s="989">
        <v>14</v>
      </c>
      <c r="ARB65" s="989">
        <v>0</v>
      </c>
      <c r="ARC65" s="989">
        <f t="shared" si="54"/>
        <v>65</v>
      </c>
      <c r="ARD65" s="1668">
        <v>2.7896678966789668</v>
      </c>
      <c r="ARE65" s="1667">
        <f t="shared" si="55"/>
        <v>4</v>
      </c>
      <c r="ARF65" s="1168">
        <v>6</v>
      </c>
      <c r="ARG65" s="1099">
        <v>0</v>
      </c>
      <c r="ARH65" s="989">
        <f t="shared" si="56"/>
        <v>1</v>
      </c>
      <c r="ARI65" s="715">
        <v>21</v>
      </c>
      <c r="ARJ65" s="985">
        <v>23.809523809523807</v>
      </c>
      <c r="ARK65" s="699">
        <f t="shared" si="57"/>
        <v>62</v>
      </c>
      <c r="ARL65" s="989">
        <v>121</v>
      </c>
      <c r="ARM65" s="715">
        <v>18</v>
      </c>
      <c r="ARN65" s="985">
        <v>14.87603305785124</v>
      </c>
      <c r="ARO65" s="699">
        <f t="shared" si="58"/>
        <v>17</v>
      </c>
      <c r="ARP65" s="707">
        <v>0</v>
      </c>
      <c r="ARQ65" s="990">
        <v>0</v>
      </c>
      <c r="ARR65" s="719">
        <v>0</v>
      </c>
      <c r="ARS65" s="1593" t="s">
        <v>31</v>
      </c>
      <c r="ART65" s="715">
        <v>79</v>
      </c>
      <c r="ARU65" s="699">
        <f t="shared" si="59"/>
        <v>12</v>
      </c>
      <c r="ARV65" s="715" t="s">
        <v>31</v>
      </c>
      <c r="ARW65" s="715" t="s">
        <v>31</v>
      </c>
      <c r="ARX65" s="985" t="s">
        <v>31</v>
      </c>
      <c r="ARY65" s="699" t="str">
        <f t="shared" si="60"/>
        <v>-</v>
      </c>
      <c r="ARZ65" s="715" t="s">
        <v>31</v>
      </c>
      <c r="ASA65" s="715" t="s">
        <v>31</v>
      </c>
      <c r="ASB65" s="712" t="s">
        <v>31</v>
      </c>
      <c r="ASC65" s="699" t="str">
        <f t="shared" si="61"/>
        <v>-</v>
      </c>
      <c r="ASD65" s="712">
        <v>37.777777777777779</v>
      </c>
      <c r="ASE65" s="712">
        <v>11.111111111111111</v>
      </c>
      <c r="ASF65" s="712">
        <v>22.222222222222221</v>
      </c>
      <c r="ASG65" s="712">
        <v>6.666666666666667</v>
      </c>
      <c r="ASH65" s="712">
        <v>4.4444444444444446</v>
      </c>
      <c r="ASI65" s="712">
        <v>6.666666666666667</v>
      </c>
      <c r="ASJ65" s="712">
        <v>8.8888888888888893</v>
      </c>
      <c r="ASK65" s="712">
        <v>2.2222222222222223</v>
      </c>
      <c r="ASL65" s="712">
        <v>0</v>
      </c>
      <c r="ASM65" s="715">
        <v>17</v>
      </c>
      <c r="ASN65" s="715">
        <v>5</v>
      </c>
      <c r="ASO65" s="715">
        <v>10</v>
      </c>
      <c r="ASP65" s="715">
        <v>3</v>
      </c>
      <c r="ASQ65" s="715">
        <v>2</v>
      </c>
      <c r="ASR65" s="715">
        <v>3</v>
      </c>
      <c r="ASS65" s="715">
        <v>4</v>
      </c>
      <c r="AST65" s="715">
        <v>1</v>
      </c>
      <c r="ASU65" s="715">
        <v>0</v>
      </c>
      <c r="ASV65" s="715">
        <v>45</v>
      </c>
      <c r="ASW65" s="712">
        <v>0</v>
      </c>
      <c r="ASX65" s="712">
        <v>0</v>
      </c>
      <c r="ASY65" s="712">
        <v>100</v>
      </c>
      <c r="ASZ65" s="712">
        <v>0</v>
      </c>
      <c r="ATA65" s="712">
        <v>0</v>
      </c>
      <c r="ATB65" s="712">
        <v>0</v>
      </c>
      <c r="ATC65" s="712">
        <v>0</v>
      </c>
      <c r="ATD65" s="712">
        <v>0</v>
      </c>
      <c r="ATE65" s="712">
        <v>0</v>
      </c>
      <c r="ATF65" s="715">
        <v>0</v>
      </c>
      <c r="ATG65" s="715">
        <v>0</v>
      </c>
      <c r="ATH65" s="715">
        <v>2</v>
      </c>
      <c r="ATI65" s="715">
        <v>0</v>
      </c>
      <c r="ATJ65" s="715">
        <v>0</v>
      </c>
      <c r="ATK65" s="715">
        <v>0</v>
      </c>
      <c r="ATL65" s="715">
        <v>0</v>
      </c>
      <c r="ATM65" s="715">
        <v>0</v>
      </c>
      <c r="ATN65" s="715">
        <v>0</v>
      </c>
      <c r="ATO65" s="715">
        <v>2</v>
      </c>
      <c r="ATP65" s="712">
        <v>100</v>
      </c>
      <c r="ATQ65" s="712">
        <v>0</v>
      </c>
      <c r="ATR65" s="712">
        <v>0</v>
      </c>
      <c r="ATS65" s="712">
        <v>0</v>
      </c>
      <c r="ATT65" s="712">
        <v>0</v>
      </c>
      <c r="ATU65" s="712">
        <v>0</v>
      </c>
      <c r="ATV65" s="712">
        <v>0</v>
      </c>
      <c r="ATW65" s="712">
        <v>0</v>
      </c>
      <c r="ATX65" s="712">
        <v>0</v>
      </c>
      <c r="ATY65" s="715">
        <v>1</v>
      </c>
      <c r="ATZ65" s="715">
        <v>0</v>
      </c>
      <c r="AUA65" s="715">
        <v>0</v>
      </c>
      <c r="AUB65" s="715">
        <v>0</v>
      </c>
      <c r="AUC65" s="715">
        <v>0</v>
      </c>
      <c r="AUD65" s="715">
        <v>0</v>
      </c>
      <c r="AUE65" s="715">
        <v>0</v>
      </c>
      <c r="AUF65" s="715">
        <v>0</v>
      </c>
      <c r="AUG65" s="715">
        <v>0</v>
      </c>
      <c r="AUH65" s="715">
        <v>1</v>
      </c>
      <c r="AUI65" s="712" t="s">
        <v>1648</v>
      </c>
      <c r="AUJ65" s="712" t="s">
        <v>1623</v>
      </c>
      <c r="AUK65" s="709">
        <v>5</v>
      </c>
      <c r="AUL65" s="978">
        <v>24</v>
      </c>
      <c r="AUM65" s="703" t="s">
        <v>1632</v>
      </c>
      <c r="AUN65" s="703" t="s">
        <v>1625</v>
      </c>
      <c r="AUO65" s="703" t="s">
        <v>1625</v>
      </c>
      <c r="AUP65" s="701" t="s">
        <v>1625</v>
      </c>
      <c r="AUQ65" s="712" t="s">
        <v>1626</v>
      </c>
      <c r="AUR65" s="712" t="s">
        <v>1627</v>
      </c>
      <c r="AUS65" s="712" t="s">
        <v>1627</v>
      </c>
      <c r="AUT65" s="712" t="s">
        <v>1627</v>
      </c>
      <c r="AUU65" s="712" t="s">
        <v>1625</v>
      </c>
      <c r="AUV65" s="712" t="s">
        <v>1628</v>
      </c>
      <c r="AUW65" s="3968" t="s">
        <v>1648</v>
      </c>
      <c r="AUX65" s="712" t="s">
        <v>5403</v>
      </c>
      <c r="AUY65" s="712" t="s">
        <v>1792</v>
      </c>
      <c r="AUZ65" s="699">
        <v>70</v>
      </c>
      <c r="AVA65" s="699">
        <v>4</v>
      </c>
      <c r="AVB65" s="985">
        <v>5.7</v>
      </c>
      <c r="AVC65" s="699">
        <v>0</v>
      </c>
      <c r="AVD65" s="712">
        <v>0</v>
      </c>
      <c r="AVE65" s="699">
        <f t="shared" si="62"/>
        <v>25</v>
      </c>
      <c r="AVF65" s="712">
        <v>5</v>
      </c>
      <c r="AVG65" s="978">
        <v>20</v>
      </c>
      <c r="AVH65" s="712" t="s">
        <v>1632</v>
      </c>
      <c r="AVI65" s="712" t="s">
        <v>1625</v>
      </c>
      <c r="AVJ65" s="712" t="s">
        <v>1625</v>
      </c>
      <c r="AVK65" s="712" t="s">
        <v>1625</v>
      </c>
      <c r="AVL65" s="716">
        <v>0</v>
      </c>
      <c r="AVM65" s="699">
        <f t="shared" si="63"/>
        <v>60</v>
      </c>
      <c r="AVN65" s="715">
        <v>0</v>
      </c>
      <c r="AVO65" s="712">
        <v>15</v>
      </c>
      <c r="AVP65" s="699">
        <f t="shared" si="64"/>
        <v>7</v>
      </c>
      <c r="AVQ65" s="715">
        <v>1</v>
      </c>
      <c r="AVR65" s="712">
        <v>0</v>
      </c>
      <c r="AVS65" s="699">
        <f t="shared" si="65"/>
        <v>14</v>
      </c>
      <c r="AVT65" s="715">
        <v>0</v>
      </c>
      <c r="AVU65" s="712">
        <v>15</v>
      </c>
      <c r="AVV65" s="699">
        <f t="shared" si="66"/>
        <v>5</v>
      </c>
      <c r="AVW65" s="715">
        <v>1</v>
      </c>
      <c r="AVX65" s="712">
        <v>0</v>
      </c>
      <c r="AVY65" s="733">
        <v>0</v>
      </c>
      <c r="AVZ65" s="716">
        <v>0</v>
      </c>
      <c r="AWA65" s="699">
        <f t="shared" si="67"/>
        <v>26</v>
      </c>
      <c r="AWB65" s="715">
        <v>0</v>
      </c>
      <c r="AWC65" s="712">
        <v>0</v>
      </c>
      <c r="AWD65" s="699">
        <f t="shared" si="68"/>
        <v>9</v>
      </c>
      <c r="AWE65" s="715">
        <v>0</v>
      </c>
      <c r="AWF65" s="712">
        <v>15</v>
      </c>
      <c r="AWG65" s="699">
        <f t="shared" si="69"/>
        <v>30</v>
      </c>
      <c r="AWH65" s="715">
        <v>1</v>
      </c>
      <c r="AWI65" s="714" t="s">
        <v>31</v>
      </c>
      <c r="AWJ65" s="715">
        <v>90</v>
      </c>
      <c r="AWK65" s="715" t="s">
        <v>31</v>
      </c>
      <c r="AWL65" s="715">
        <v>29</v>
      </c>
      <c r="AWM65" s="715" t="s">
        <v>31</v>
      </c>
      <c r="AWN65" s="715">
        <v>119</v>
      </c>
      <c r="AWO65" s="715" t="s">
        <v>31</v>
      </c>
      <c r="AWP65" s="715">
        <v>9</v>
      </c>
      <c r="AWQ65" s="715" t="s">
        <v>31</v>
      </c>
      <c r="AWR65" s="715">
        <v>9</v>
      </c>
      <c r="AWS65" s="716" t="s">
        <v>31</v>
      </c>
      <c r="AWT65" s="699" t="str">
        <f t="shared" si="70"/>
        <v>-</v>
      </c>
      <c r="AWU65" s="712">
        <v>0.26500000000000001</v>
      </c>
      <c r="AWV65" s="699">
        <f t="shared" si="70"/>
        <v>3</v>
      </c>
      <c r="AWW65" s="712" t="s">
        <v>31</v>
      </c>
      <c r="AWX65" s="699" t="str">
        <f t="shared" si="3"/>
        <v>-</v>
      </c>
      <c r="AWY65" s="712">
        <v>8.5999999999999993E-2</v>
      </c>
      <c r="AWZ65" s="699">
        <f t="shared" si="71"/>
        <v>6</v>
      </c>
      <c r="AXA65" s="712" t="s">
        <v>31</v>
      </c>
      <c r="AXB65" s="712">
        <v>0.35099999999999998</v>
      </c>
      <c r="AXC65" s="712" t="s">
        <v>31</v>
      </c>
      <c r="AXD65" s="699" t="str">
        <f t="shared" si="4"/>
        <v>-</v>
      </c>
      <c r="AXE65" s="712">
        <v>2.7E-2</v>
      </c>
      <c r="AXF65" s="699">
        <f t="shared" si="5"/>
        <v>42</v>
      </c>
      <c r="AXG65" s="712" t="s">
        <v>31</v>
      </c>
      <c r="AXH65" s="699" t="str">
        <f t="shared" si="6"/>
        <v>-</v>
      </c>
      <c r="AXI65" s="712">
        <v>2.7E-2</v>
      </c>
      <c r="AXK65" s="3969">
        <v>93.220338983050851</v>
      </c>
      <c r="AXL65" s="3970">
        <v>118</v>
      </c>
      <c r="AXM65" s="715">
        <f t="shared" si="72"/>
        <v>43</v>
      </c>
      <c r="AXN65" s="3969">
        <v>47.857142857142861</v>
      </c>
      <c r="AXO65" s="3970">
        <v>140</v>
      </c>
      <c r="AXP65" s="715">
        <f t="shared" si="73"/>
        <v>5</v>
      </c>
      <c r="AXQ65" s="2024">
        <v>2214</v>
      </c>
      <c r="AXR65" s="2024">
        <v>2205</v>
      </c>
      <c r="AXS65" s="3029">
        <v>0.40816326530612912</v>
      </c>
      <c r="AXT65" s="2024" t="s">
        <v>8059</v>
      </c>
      <c r="AXU65" s="2024">
        <v>361</v>
      </c>
      <c r="AXV65" s="2024">
        <v>348</v>
      </c>
      <c r="AXW65" s="3029">
        <v>3.735632183908038</v>
      </c>
      <c r="AXX65" s="2024" t="s">
        <v>8056</v>
      </c>
      <c r="AXY65" s="3029">
        <v>16.305329719963865</v>
      </c>
      <c r="AXZ65" s="3029">
        <v>15.782312925170068</v>
      </c>
      <c r="AYA65" s="3029">
        <v>-0.52301679479379715</v>
      </c>
      <c r="AYB65" s="2024" t="s">
        <v>1632</v>
      </c>
      <c r="AYC65" s="2123">
        <v>1188</v>
      </c>
      <c r="AYD65" s="2024">
        <v>1250</v>
      </c>
      <c r="AYE65" s="3029">
        <v>4.9599999999999937</v>
      </c>
      <c r="AYF65" s="2024" t="s">
        <v>8056</v>
      </c>
      <c r="AYG65" s="2024">
        <v>228</v>
      </c>
      <c r="AYH65" s="2024">
        <v>257</v>
      </c>
      <c r="AYI65" s="3029">
        <v>11.284046692607006</v>
      </c>
      <c r="AYJ65" s="2024" t="s">
        <v>8057</v>
      </c>
      <c r="AYK65" s="2024">
        <v>8760</v>
      </c>
      <c r="AYL65" s="2024">
        <v>8702</v>
      </c>
      <c r="AYM65" s="3029">
        <v>0.66651344518501787</v>
      </c>
      <c r="AYN65" s="2024" t="s">
        <v>8059</v>
      </c>
      <c r="AYO65" s="2024">
        <v>60580000</v>
      </c>
      <c r="AYP65" s="2024">
        <v>56275478</v>
      </c>
      <c r="AYQ65" s="3029">
        <v>7.6490189918955451</v>
      </c>
      <c r="AYR65" s="2024" t="s">
        <v>8058</v>
      </c>
      <c r="AYS65" s="2024">
        <v>32605000</v>
      </c>
      <c r="AYT65" s="2024">
        <v>27286864</v>
      </c>
      <c r="AYU65" s="3029">
        <v>19.489729563646449</v>
      </c>
      <c r="AYV65" s="2024" t="s">
        <v>8057</v>
      </c>
      <c r="AYW65" s="2024">
        <v>17200000</v>
      </c>
      <c r="AYX65" s="2024">
        <v>18745309</v>
      </c>
      <c r="AYY65" s="3029">
        <v>8.2437104664425647</v>
      </c>
      <c r="AYZ65" s="2024" t="s">
        <v>8058</v>
      </c>
      <c r="AZA65" s="2024">
        <v>25000</v>
      </c>
      <c r="AZB65" s="2024">
        <v>43000</v>
      </c>
      <c r="AZC65" s="3029">
        <v>41.860465116279066</v>
      </c>
      <c r="AZD65" s="2024" t="s">
        <v>8057</v>
      </c>
      <c r="AZE65" s="2024">
        <v>5500000</v>
      </c>
      <c r="AZF65" s="2024">
        <v>5479331</v>
      </c>
      <c r="AZG65" s="3029">
        <v>0.37721758367945313</v>
      </c>
      <c r="AZH65" s="2024" t="s">
        <v>8059</v>
      </c>
      <c r="AZI65" s="2024">
        <v>50000</v>
      </c>
      <c r="AZJ65" s="2024">
        <v>39564</v>
      </c>
      <c r="AZK65" s="3029">
        <v>26.377514912546758</v>
      </c>
      <c r="AZL65" s="2024" t="s">
        <v>8057</v>
      </c>
      <c r="AZM65" s="2024">
        <v>5000000</v>
      </c>
      <c r="AZN65" s="2024">
        <v>4671010</v>
      </c>
      <c r="AZO65" s="3029">
        <v>7.043230479061279</v>
      </c>
      <c r="AZP65" s="2024" t="s">
        <v>8058</v>
      </c>
      <c r="AZQ65" s="2024">
        <v>0</v>
      </c>
      <c r="AZR65" s="2024">
        <v>0</v>
      </c>
      <c r="AZS65" s="3029" t="s">
        <v>31</v>
      </c>
      <c r="AZT65" s="2024" t="s">
        <v>31</v>
      </c>
      <c r="AZU65" s="2024">
        <v>200000</v>
      </c>
      <c r="AZV65" s="2024">
        <v>10400</v>
      </c>
      <c r="AZW65" s="3029">
        <v>1823.0769230769231</v>
      </c>
      <c r="AZX65" s="2024" t="s">
        <v>8057</v>
      </c>
      <c r="AZY65" s="2123">
        <v>346297000</v>
      </c>
      <c r="AZZ65" s="2024">
        <v>357465358</v>
      </c>
      <c r="BAA65" s="3029">
        <v>3.1243189724694957</v>
      </c>
      <c r="BAB65" s="2024" t="s">
        <v>8056</v>
      </c>
      <c r="BAC65" s="2024">
        <v>58555000</v>
      </c>
      <c r="BAD65" s="2024">
        <v>66514464</v>
      </c>
      <c r="BAE65" s="3029">
        <v>11.96651603476802</v>
      </c>
      <c r="BAF65" s="2024" t="s">
        <v>8057</v>
      </c>
      <c r="BAG65" s="2024">
        <v>319651000</v>
      </c>
      <c r="BAH65" s="2024">
        <v>312400409</v>
      </c>
      <c r="BAI65" s="3029">
        <v>2.3209287795778835</v>
      </c>
      <c r="BAJ65" s="2024" t="s">
        <v>8059</v>
      </c>
      <c r="BAK65" s="2123">
        <v>57926000</v>
      </c>
      <c r="BAL65" s="2024">
        <v>47513583</v>
      </c>
      <c r="BAM65" s="3029">
        <v>21.914611238643062</v>
      </c>
      <c r="BAN65" s="2024" t="s">
        <v>8057</v>
      </c>
      <c r="BAO65" s="2024">
        <v>105646000</v>
      </c>
      <c r="BAP65" s="2024">
        <v>106550403</v>
      </c>
      <c r="BAQ65" s="3029">
        <v>0.84880298387984965</v>
      </c>
      <c r="BAR65" s="2024" t="s">
        <v>8059</v>
      </c>
      <c r="BAS65" s="2024">
        <v>131098000</v>
      </c>
      <c r="BAT65" s="2024">
        <v>129235981</v>
      </c>
      <c r="BAU65" s="3029">
        <v>1.4407899298570754</v>
      </c>
      <c r="BAV65" s="2024" t="s">
        <v>8059</v>
      </c>
      <c r="BAW65" s="2024">
        <v>44414000</v>
      </c>
      <c r="BAX65" s="2024">
        <v>67740885</v>
      </c>
      <c r="BAY65" s="3029">
        <v>34.435459471779865</v>
      </c>
      <c r="BAZ65" s="2024" t="s">
        <v>8057</v>
      </c>
      <c r="BBA65" s="2024">
        <v>7213000</v>
      </c>
      <c r="BBB65" s="2024">
        <v>6424506</v>
      </c>
      <c r="BBC65" s="3029">
        <v>12.273223808959017</v>
      </c>
      <c r="BBD65" s="2024" t="s">
        <v>8057</v>
      </c>
      <c r="BBE65" s="2123">
        <v>2616000</v>
      </c>
      <c r="BBF65" s="2024">
        <v>2334249</v>
      </c>
      <c r="BBG65" s="3029">
        <v>12.070306124153845</v>
      </c>
      <c r="BBH65" s="2024" t="s">
        <v>8057</v>
      </c>
      <c r="BBI65" s="2024">
        <v>0</v>
      </c>
      <c r="BBJ65" s="2024">
        <v>0</v>
      </c>
      <c r="BBK65" s="3029" t="s">
        <v>31</v>
      </c>
      <c r="BBL65" s="2024" t="s">
        <v>31</v>
      </c>
      <c r="BBM65" s="2024">
        <v>55939000</v>
      </c>
      <c r="BBN65" s="2024">
        <v>64180215</v>
      </c>
      <c r="BBO65" s="3029">
        <v>12.840740717369044</v>
      </c>
      <c r="BBP65" s="2024" t="s">
        <v>8057</v>
      </c>
      <c r="BBQ65" s="2123">
        <v>53455000</v>
      </c>
      <c r="BBR65" s="2024">
        <v>43668611</v>
      </c>
      <c r="BBS65" s="3029">
        <v>22.410579993029785</v>
      </c>
      <c r="BBT65" s="2024" t="s">
        <v>8057</v>
      </c>
      <c r="BBU65" s="2024">
        <v>3214000</v>
      </c>
      <c r="BBV65" s="2024">
        <v>3296709</v>
      </c>
      <c r="BBW65" s="3029">
        <v>2.5088353263815577</v>
      </c>
      <c r="BBX65" s="2024" t="s">
        <v>8059</v>
      </c>
      <c r="BBY65" s="2024">
        <v>26171000</v>
      </c>
      <c r="BBZ65" s="2024">
        <v>16353338</v>
      </c>
      <c r="BCA65" s="3029">
        <v>60.034605778954756</v>
      </c>
      <c r="BCB65" s="2024" t="s">
        <v>8057</v>
      </c>
      <c r="BCC65" s="2024">
        <v>5253000</v>
      </c>
      <c r="BCD65" s="2024">
        <v>8823066</v>
      </c>
      <c r="BCE65" s="3029">
        <v>40.462873110095742</v>
      </c>
      <c r="BCF65" s="2024" t="s">
        <v>8057</v>
      </c>
      <c r="BCG65" s="2024">
        <v>2601000</v>
      </c>
      <c r="BCH65" s="2024">
        <v>2650103</v>
      </c>
      <c r="BCI65" s="3029">
        <v>1.8528713789614955</v>
      </c>
      <c r="BCJ65" s="2024" t="s">
        <v>8059</v>
      </c>
      <c r="BCK65" s="2024">
        <v>72349000</v>
      </c>
      <c r="BCL65" s="2024">
        <v>65791195</v>
      </c>
      <c r="BCM65" s="3029">
        <v>9.9676028076401337</v>
      </c>
      <c r="BCN65" s="2024" t="s">
        <v>8058</v>
      </c>
      <c r="BCO65" s="2024">
        <v>14550000</v>
      </c>
      <c r="BCP65" s="2024">
        <v>16341865</v>
      </c>
      <c r="BCQ65" s="3029">
        <v>10.964874572149512</v>
      </c>
      <c r="BCR65" s="2024" t="s">
        <v>8057</v>
      </c>
      <c r="BCS65" s="2024">
        <v>46102000</v>
      </c>
      <c r="BCT65" s="2024">
        <v>46899949</v>
      </c>
      <c r="BCU65" s="3029">
        <v>1.7013856454300225</v>
      </c>
      <c r="BCV65" s="2024" t="s">
        <v>8059</v>
      </c>
      <c r="BCW65" s="2024">
        <v>19563000</v>
      </c>
      <c r="BCX65" s="2024">
        <v>16396414</v>
      </c>
      <c r="BCY65" s="3029">
        <v>19.312674100568586</v>
      </c>
      <c r="BCZ65" s="2024" t="s">
        <v>8057</v>
      </c>
      <c r="BDA65" s="2024">
        <v>13097000</v>
      </c>
      <c r="BDB65" s="2024">
        <v>20093076</v>
      </c>
      <c r="BDC65" s="3029">
        <v>34.818342398147507</v>
      </c>
      <c r="BDD65" s="2024" t="s">
        <v>8057</v>
      </c>
      <c r="BDE65" s="2024">
        <v>1973000</v>
      </c>
      <c r="BDF65" s="2024">
        <v>288360</v>
      </c>
      <c r="BDG65" s="3029">
        <v>584.21417672354005</v>
      </c>
      <c r="BDH65" s="2024" t="s">
        <v>8057</v>
      </c>
      <c r="BDI65" s="2024">
        <v>4690000</v>
      </c>
      <c r="BDJ65" s="2024">
        <v>5916780</v>
      </c>
      <c r="BDK65" s="3029">
        <v>20.733912702517244</v>
      </c>
      <c r="BDL65" s="2024" t="s">
        <v>8057</v>
      </c>
      <c r="BDM65" s="2024">
        <v>23098000</v>
      </c>
      <c r="BDN65" s="2024">
        <v>25526086</v>
      </c>
      <c r="BDO65" s="3029">
        <v>9.5121751137248367</v>
      </c>
      <c r="BDP65" s="2024" t="s">
        <v>8058</v>
      </c>
      <c r="BDQ65" s="2024">
        <v>673000</v>
      </c>
      <c r="BDR65" s="2024">
        <v>1080952</v>
      </c>
      <c r="BDS65" s="3029">
        <v>37.740066163899968</v>
      </c>
      <c r="BDT65" s="2024" t="s">
        <v>8057</v>
      </c>
      <c r="BDU65" s="2024">
        <v>1780000</v>
      </c>
      <c r="BDV65" s="2024">
        <v>1373251</v>
      </c>
      <c r="BDW65" s="3029">
        <v>29.619421358513478</v>
      </c>
      <c r="BDX65" s="2024" t="s">
        <v>8057</v>
      </c>
      <c r="BDY65" s="2024">
        <v>0</v>
      </c>
      <c r="BDZ65" s="2024">
        <v>0</v>
      </c>
      <c r="BEA65" s="3029" t="s">
        <v>31</v>
      </c>
      <c r="BEB65" s="2024" t="s">
        <v>31</v>
      </c>
      <c r="BEC65" s="2024">
        <v>0</v>
      </c>
      <c r="BED65" s="2024">
        <v>0</v>
      </c>
      <c r="BEE65" s="3029" t="s">
        <v>31</v>
      </c>
      <c r="BEF65" s="2024" t="s">
        <v>31</v>
      </c>
      <c r="BEG65" s="2024">
        <v>0</v>
      </c>
      <c r="BEH65" s="2024">
        <v>0</v>
      </c>
      <c r="BEI65" s="3029" t="s">
        <v>31</v>
      </c>
      <c r="BEJ65" s="2024" t="s">
        <v>31</v>
      </c>
      <c r="BEK65" s="2024">
        <v>3248000</v>
      </c>
      <c r="BEL65" s="2024">
        <v>1657404</v>
      </c>
      <c r="BEM65" s="3029">
        <v>95.969117970030254</v>
      </c>
      <c r="BEN65" s="2024" t="s">
        <v>8057</v>
      </c>
      <c r="BEO65" s="2024">
        <v>0</v>
      </c>
      <c r="BEP65" s="2024">
        <v>0</v>
      </c>
      <c r="BEQ65" s="3029" t="s">
        <v>31</v>
      </c>
      <c r="BER65" s="2024" t="s">
        <v>31</v>
      </c>
      <c r="BES65" s="2024">
        <v>32524000</v>
      </c>
      <c r="BET65" s="2024">
        <v>36243250</v>
      </c>
      <c r="BEU65" s="3029">
        <v>10.261910838569946</v>
      </c>
      <c r="BEV65" s="2024" t="s">
        <v>8057</v>
      </c>
      <c r="BEW65" s="2123">
        <v>2221</v>
      </c>
      <c r="BEX65" s="2024">
        <v>2189</v>
      </c>
      <c r="BEY65" s="3029">
        <v>1.4618547281863812</v>
      </c>
      <c r="BEZ65" s="2024" t="s">
        <v>8059</v>
      </c>
      <c r="BFA65" s="2024">
        <v>354</v>
      </c>
      <c r="BFB65" s="2024">
        <v>340</v>
      </c>
      <c r="BFC65" s="3029">
        <v>4.1176470588235361</v>
      </c>
      <c r="BFD65" s="2024" t="s">
        <v>8056</v>
      </c>
      <c r="BFE65" s="3029">
        <v>15.938766321476812</v>
      </c>
      <c r="BFF65" s="3029">
        <v>15.532206486980357</v>
      </c>
      <c r="BFG65" s="3029">
        <v>-0.40655983449645561</v>
      </c>
      <c r="BFH65" s="2024" t="s">
        <v>1632</v>
      </c>
      <c r="BFI65" s="2780" t="s">
        <v>1632</v>
      </c>
      <c r="BFJ65" s="1495" t="s">
        <v>1632</v>
      </c>
      <c r="BFK65" s="1495" t="s">
        <v>1632</v>
      </c>
      <c r="BFL65" s="1495" t="s">
        <v>1632</v>
      </c>
      <c r="BFM65" s="1212">
        <v>10</v>
      </c>
      <c r="BFN65" s="1212">
        <v>10</v>
      </c>
      <c r="BFO65" s="1212">
        <v>10</v>
      </c>
      <c r="BFP65" s="1212">
        <v>10</v>
      </c>
      <c r="BFQ65" s="988">
        <f t="shared" si="74"/>
        <v>40</v>
      </c>
      <c r="BFR65" s="988">
        <f t="shared" si="75"/>
        <v>1</v>
      </c>
      <c r="BFS65" s="1993" t="s">
        <v>1632</v>
      </c>
      <c r="BFT65" s="1994" t="s">
        <v>1632</v>
      </c>
      <c r="BFU65" s="1994" t="s">
        <v>1632</v>
      </c>
      <c r="BFV65" s="1994" t="s">
        <v>1632</v>
      </c>
      <c r="BFW65" s="1995">
        <v>5</v>
      </c>
      <c r="BFX65" s="1995">
        <v>5</v>
      </c>
      <c r="BFY65" s="1995">
        <v>5</v>
      </c>
      <c r="BFZ65" s="1995">
        <v>5</v>
      </c>
      <c r="BGA65" s="1303">
        <f t="shared" si="76"/>
        <v>20</v>
      </c>
      <c r="BGB65" s="1303">
        <f t="shared" si="77"/>
        <v>1</v>
      </c>
      <c r="BGC65" s="1993" t="s">
        <v>1625</v>
      </c>
      <c r="BGD65" s="1994" t="s">
        <v>1625</v>
      </c>
      <c r="BGE65" s="1994" t="s">
        <v>1625</v>
      </c>
      <c r="BGF65" s="1994" t="s">
        <v>1625</v>
      </c>
      <c r="BGG65" s="1995">
        <v>0</v>
      </c>
      <c r="BGH65" s="1995">
        <v>0</v>
      </c>
      <c r="BGI65" s="1995">
        <v>0</v>
      </c>
      <c r="BGJ65" s="1995">
        <v>0</v>
      </c>
      <c r="BGK65" s="1303">
        <f t="shared" si="78"/>
        <v>0</v>
      </c>
      <c r="BGL65" s="1303">
        <f t="shared" si="79"/>
        <v>14</v>
      </c>
      <c r="BGM65" s="1993" t="s">
        <v>1632</v>
      </c>
      <c r="BGN65" s="1994" t="s">
        <v>1632</v>
      </c>
      <c r="BGO65" s="1994" t="s">
        <v>1632</v>
      </c>
      <c r="BGP65" s="1994" t="s">
        <v>1632</v>
      </c>
      <c r="BGQ65" s="1995">
        <v>5</v>
      </c>
      <c r="BGR65" s="1995">
        <v>5</v>
      </c>
      <c r="BGS65" s="1995">
        <v>5</v>
      </c>
      <c r="BGT65" s="1995">
        <v>5</v>
      </c>
      <c r="BGU65" s="1303">
        <f t="shared" si="80"/>
        <v>20</v>
      </c>
      <c r="BGV65" s="1303">
        <f t="shared" si="81"/>
        <v>1</v>
      </c>
      <c r="BGW65" s="1993" t="s">
        <v>1632</v>
      </c>
      <c r="BGX65" s="1994" t="s">
        <v>1632</v>
      </c>
      <c r="BGY65" s="1994" t="s">
        <v>1632</v>
      </c>
      <c r="BGZ65" s="1994" t="s">
        <v>1632</v>
      </c>
      <c r="BHA65" s="1995">
        <v>5</v>
      </c>
      <c r="BHB65" s="1995">
        <v>5</v>
      </c>
      <c r="BHC65" s="1995">
        <v>5</v>
      </c>
      <c r="BHD65" s="1995">
        <v>5</v>
      </c>
      <c r="BHE65" s="1303">
        <f t="shared" si="82"/>
        <v>20</v>
      </c>
      <c r="BHF65" s="1303">
        <f t="shared" si="83"/>
        <v>1</v>
      </c>
      <c r="BHG65" s="1993" t="s">
        <v>1632</v>
      </c>
      <c r="BHH65" s="1994" t="s">
        <v>1632</v>
      </c>
      <c r="BHI65" s="1994" t="s">
        <v>1632</v>
      </c>
      <c r="BHJ65" s="1994" t="s">
        <v>1625</v>
      </c>
      <c r="BHK65" s="1995">
        <v>5</v>
      </c>
      <c r="BHL65" s="1995">
        <v>5</v>
      </c>
      <c r="BHM65" s="1995">
        <v>5</v>
      </c>
      <c r="BHN65" s="1995">
        <v>0</v>
      </c>
      <c r="BHO65" s="1303">
        <f t="shared" si="84"/>
        <v>15</v>
      </c>
      <c r="BHP65" s="1303">
        <f t="shared" si="85"/>
        <v>25</v>
      </c>
      <c r="BHQ65" s="1993" t="s">
        <v>1632</v>
      </c>
      <c r="BHR65" s="1994" t="s">
        <v>1632</v>
      </c>
      <c r="BHS65" s="1994" t="s">
        <v>1632</v>
      </c>
      <c r="BHT65" s="1994" t="s">
        <v>1632</v>
      </c>
      <c r="BHU65" s="1995">
        <v>5</v>
      </c>
      <c r="BHV65" s="1995">
        <v>5</v>
      </c>
      <c r="BHW65" s="1995">
        <v>5</v>
      </c>
      <c r="BHX65" s="1995">
        <v>5</v>
      </c>
      <c r="BHY65" s="1303">
        <f t="shared" si="86"/>
        <v>20</v>
      </c>
      <c r="BHZ65" s="1303">
        <f t="shared" si="87"/>
        <v>1</v>
      </c>
      <c r="BIA65" s="1993" t="s">
        <v>1626</v>
      </c>
      <c r="BIB65" s="1994" t="s">
        <v>1626</v>
      </c>
      <c r="BIC65" s="1994" t="s">
        <v>1626</v>
      </c>
      <c r="BID65" s="1994" t="s">
        <v>1626</v>
      </c>
      <c r="BIE65" s="1994" t="s">
        <v>1625</v>
      </c>
      <c r="BIF65" s="4112">
        <f t="shared" si="88"/>
        <v>4</v>
      </c>
      <c r="BIG65" s="1303">
        <f t="shared" si="89"/>
        <v>32</v>
      </c>
      <c r="BIH65" s="2916">
        <v>11</v>
      </c>
      <c r="BII65" s="3967">
        <v>5.0159598723210213</v>
      </c>
      <c r="BIJ65" s="1303">
        <f t="shared" si="90"/>
        <v>33</v>
      </c>
      <c r="BIK65" s="2073">
        <v>113</v>
      </c>
      <c r="BIL65" s="1303">
        <v>113</v>
      </c>
      <c r="BIM65" s="1995">
        <v>100</v>
      </c>
      <c r="BIN65" s="1303">
        <f t="shared" si="91"/>
        <v>1</v>
      </c>
      <c r="BIO65" s="1993" t="s">
        <v>1626</v>
      </c>
      <c r="BIP65" s="1994" t="s">
        <v>1626</v>
      </c>
      <c r="BIQ65" s="1994" t="s">
        <v>1626</v>
      </c>
      <c r="BIR65" s="1994" t="s">
        <v>1626</v>
      </c>
      <c r="BIS65" s="1994" t="s">
        <v>1625</v>
      </c>
      <c r="BIT65" s="1994" t="s">
        <v>1626</v>
      </c>
      <c r="BIU65" s="1994" t="s">
        <v>1625</v>
      </c>
      <c r="BIV65" s="1994" t="s">
        <v>1626</v>
      </c>
      <c r="BIW65" s="1994" t="s">
        <v>1626</v>
      </c>
      <c r="BIX65" s="1994" t="s">
        <v>1625</v>
      </c>
      <c r="BIY65" s="3617">
        <f t="shared" si="92"/>
        <v>7</v>
      </c>
      <c r="BIZ65" s="2906">
        <f t="shared" si="93"/>
        <v>48</v>
      </c>
      <c r="BJA65" s="3971">
        <v>28</v>
      </c>
      <c r="BJB65" s="3972">
        <v>12.767897856817145</v>
      </c>
      <c r="BJC65" s="3971">
        <v>6</v>
      </c>
      <c r="BJD65" s="3972">
        <v>21.428571428571427</v>
      </c>
      <c r="BJE65" s="3972">
        <v>46</v>
      </c>
      <c r="BJF65" s="3971">
        <v>6</v>
      </c>
      <c r="BJG65" s="3972">
        <v>21.428571428571427</v>
      </c>
      <c r="BJH65" s="3972">
        <v>45</v>
      </c>
      <c r="BJI65" s="3971">
        <v>6</v>
      </c>
      <c r="BJJ65" s="3972">
        <v>21.428571428571427</v>
      </c>
      <c r="BJK65" s="3973">
        <v>36</v>
      </c>
      <c r="BJL65" s="3971">
        <v>51</v>
      </c>
      <c r="BJM65" s="3972">
        <v>23.255813953488371</v>
      </c>
      <c r="BJN65" s="3971">
        <v>51</v>
      </c>
      <c r="BJO65" s="3972">
        <v>100</v>
      </c>
      <c r="BJP65" s="3973">
        <v>1</v>
      </c>
      <c r="BJQ65" s="3971">
        <v>1999</v>
      </c>
      <c r="BJR65" s="3972">
        <v>911.53670770633835</v>
      </c>
      <c r="BJS65" s="3971">
        <v>315</v>
      </c>
      <c r="BJT65" s="3972">
        <v>15.757878939469736</v>
      </c>
      <c r="BJU65" s="3973">
        <v>8</v>
      </c>
      <c r="BJV65" s="2074">
        <v>20</v>
      </c>
      <c r="BJW65" s="1303">
        <f t="shared" si="7"/>
        <v>43</v>
      </c>
      <c r="BJX65" s="1993" t="s">
        <v>1632</v>
      </c>
      <c r="BJY65" s="1994" t="s">
        <v>1632</v>
      </c>
      <c r="BJZ65" s="1495" t="s">
        <v>1632</v>
      </c>
      <c r="BKA65" s="1495" t="s">
        <v>1632</v>
      </c>
      <c r="BKB65" s="1212">
        <v>5</v>
      </c>
      <c r="BKC65" s="1212">
        <v>5</v>
      </c>
      <c r="BKD65" s="1212">
        <v>5</v>
      </c>
      <c r="BKE65" s="1212">
        <v>5</v>
      </c>
      <c r="BKF65" s="988">
        <f t="shared" si="94"/>
        <v>20</v>
      </c>
      <c r="BKG65" s="988">
        <f t="shared" si="95"/>
        <v>1</v>
      </c>
      <c r="BKH65" s="2780" t="s">
        <v>1632</v>
      </c>
      <c r="BKI65" s="1495" t="s">
        <v>1632</v>
      </c>
      <c r="BKJ65" s="1495" t="s">
        <v>1625</v>
      </c>
      <c r="BKK65" s="1495" t="s">
        <v>1625</v>
      </c>
      <c r="BKL65" s="1212">
        <v>5</v>
      </c>
      <c r="BKM65" s="1212">
        <v>5</v>
      </c>
      <c r="BKN65" s="1212">
        <v>0</v>
      </c>
      <c r="BKO65" s="1212">
        <v>0</v>
      </c>
      <c r="BKP65" s="988">
        <f t="shared" si="96"/>
        <v>10</v>
      </c>
      <c r="BKQ65" s="988">
        <f t="shared" si="97"/>
        <v>15</v>
      </c>
      <c r="BKR65" s="2780" t="s">
        <v>1632</v>
      </c>
      <c r="BKS65" s="1495" t="s">
        <v>1625</v>
      </c>
      <c r="BKT65" s="1495" t="s">
        <v>1625</v>
      </c>
      <c r="BKU65" s="1495" t="s">
        <v>1625</v>
      </c>
      <c r="BKV65" s="1212">
        <v>15</v>
      </c>
      <c r="BKW65" s="1212">
        <v>0</v>
      </c>
      <c r="BKX65" s="1212">
        <v>0</v>
      </c>
      <c r="BKY65" s="1212">
        <v>0</v>
      </c>
      <c r="BKZ65" s="988">
        <f t="shared" si="98"/>
        <v>15</v>
      </c>
      <c r="BLA65" s="988">
        <f t="shared" si="99"/>
        <v>33</v>
      </c>
      <c r="BLB65" s="3971">
        <v>3</v>
      </c>
      <c r="BLC65" s="3972">
        <v>1.3679890560875512</v>
      </c>
      <c r="BLD65" s="3973">
        <v>36</v>
      </c>
      <c r="BLE65" s="3971">
        <v>0</v>
      </c>
      <c r="BLF65" s="3972">
        <v>0</v>
      </c>
      <c r="BLG65" s="3973">
        <v>14</v>
      </c>
      <c r="BLH65" s="3971">
        <v>2</v>
      </c>
      <c r="BLI65" s="3972">
        <v>0.91199270405836752</v>
      </c>
      <c r="BLJ65" s="3973">
        <v>19</v>
      </c>
      <c r="BLK65" s="3971">
        <v>1</v>
      </c>
      <c r="BLL65" s="3972">
        <v>0.45599635202918376</v>
      </c>
      <c r="BLM65" s="3973">
        <v>28</v>
      </c>
      <c r="BLN65" s="3971">
        <v>4</v>
      </c>
      <c r="BLO65" s="3972">
        <v>1.823985408116735</v>
      </c>
      <c r="BLP65" s="3973">
        <v>11</v>
      </c>
      <c r="BLQ65" s="3971">
        <v>0</v>
      </c>
      <c r="BLR65" s="3972">
        <v>0</v>
      </c>
      <c r="BLS65" s="3973">
        <v>13</v>
      </c>
      <c r="BLT65" s="3971">
        <v>4</v>
      </c>
      <c r="BLU65" s="3972">
        <v>1.823985408116735</v>
      </c>
      <c r="BLV65" s="3973">
        <v>1</v>
      </c>
      <c r="BLW65" s="3971">
        <v>2</v>
      </c>
      <c r="BLX65" s="3972">
        <v>0.91199270405836752</v>
      </c>
      <c r="BLY65" s="3973">
        <v>14</v>
      </c>
      <c r="BLZ65" s="2782">
        <v>2</v>
      </c>
      <c r="BMA65" s="2773">
        <v>0.91199270405836752</v>
      </c>
      <c r="BMB65" s="988">
        <v>37</v>
      </c>
      <c r="BMC65" s="2782">
        <v>2</v>
      </c>
      <c r="BMD65" s="2773">
        <v>0.91199270405836752</v>
      </c>
      <c r="BME65" s="988">
        <v>24</v>
      </c>
      <c r="BMF65" s="2782">
        <v>0</v>
      </c>
      <c r="BMG65" s="2773">
        <v>0</v>
      </c>
      <c r="BMH65" s="988">
        <v>9</v>
      </c>
      <c r="BMI65" s="2782">
        <v>0</v>
      </c>
      <c r="BMJ65" s="2773">
        <v>0</v>
      </c>
      <c r="BMK65" s="988">
        <v>18</v>
      </c>
      <c r="BML65" s="2782">
        <v>0</v>
      </c>
      <c r="BMM65" s="2773">
        <v>0</v>
      </c>
      <c r="BMN65" s="988">
        <v>10</v>
      </c>
      <c r="BMO65" s="2782">
        <v>0</v>
      </c>
      <c r="BMP65" s="2773">
        <v>0</v>
      </c>
      <c r="BMQ65" s="988">
        <v>2</v>
      </c>
      <c r="BMR65" s="2782">
        <v>3</v>
      </c>
      <c r="BMS65" s="2773">
        <v>1.3679890560875512</v>
      </c>
      <c r="BMT65" s="988">
        <v>46</v>
      </c>
      <c r="BMU65" s="2782">
        <v>3</v>
      </c>
      <c r="BMV65" s="2773">
        <v>1.3679890560875512</v>
      </c>
      <c r="BMW65" s="988">
        <v>28</v>
      </c>
      <c r="BMX65" s="2782">
        <v>0</v>
      </c>
      <c r="BMY65" s="2773">
        <v>0</v>
      </c>
      <c r="BMZ65" s="988">
        <v>20</v>
      </c>
      <c r="BNA65" s="2782">
        <v>0</v>
      </c>
      <c r="BNB65" s="2773">
        <v>0</v>
      </c>
      <c r="BNC65" s="988">
        <v>28</v>
      </c>
      <c r="BND65" s="2782">
        <v>0</v>
      </c>
      <c r="BNE65" s="2773">
        <v>0</v>
      </c>
      <c r="BNF65" s="988">
        <v>4</v>
      </c>
      <c r="BNG65" s="2782">
        <v>0</v>
      </c>
      <c r="BNH65" s="2773">
        <v>0</v>
      </c>
      <c r="BNI65" s="988">
        <v>19</v>
      </c>
      <c r="BNJ65" s="2782">
        <v>0</v>
      </c>
      <c r="BNK65" s="2773">
        <v>0</v>
      </c>
      <c r="BNL65" s="988">
        <v>30</v>
      </c>
      <c r="BNM65" s="2782">
        <v>0</v>
      </c>
      <c r="BNN65" s="2773">
        <v>0</v>
      </c>
      <c r="BNO65" s="988">
        <v>5</v>
      </c>
      <c r="BNQ65" s="729">
        <v>68</v>
      </c>
      <c r="BNR65" s="729">
        <v>30</v>
      </c>
      <c r="BNS65" s="729">
        <v>2186</v>
      </c>
      <c r="BNT65" s="729">
        <v>31.107044830741081</v>
      </c>
      <c r="BNU65" s="729">
        <v>13.723696248856358</v>
      </c>
      <c r="BNV65" s="4113">
        <v>30</v>
      </c>
      <c r="BNW65" s="4113">
        <v>73</v>
      </c>
    </row>
    <row r="66" spans="1:1739" ht="13" x14ac:dyDescent="0.2">
      <c r="A66" s="696" t="s">
        <v>1826</v>
      </c>
      <c r="B66" s="697" t="s">
        <v>1827</v>
      </c>
      <c r="C66" s="697" t="s">
        <v>1646</v>
      </c>
      <c r="D66" s="697" t="s">
        <v>1646</v>
      </c>
      <c r="E66" s="697" t="s">
        <v>1733</v>
      </c>
      <c r="F66" s="698" t="s">
        <v>1828</v>
      </c>
      <c r="G66" s="699" t="s">
        <v>1918</v>
      </c>
      <c r="H66" s="700">
        <v>41</v>
      </c>
      <c r="I66" s="703">
        <v>7.18</v>
      </c>
      <c r="J66" s="699">
        <f t="shared" si="8"/>
        <v>48</v>
      </c>
      <c r="K66" s="702">
        <v>29</v>
      </c>
      <c r="L66" s="703">
        <v>7.19</v>
      </c>
      <c r="M66" s="710">
        <f t="shared" si="9"/>
        <v>44</v>
      </c>
      <c r="N66" s="712">
        <f t="shared" si="10"/>
        <v>1.0000000000000675E-2</v>
      </c>
      <c r="O66" s="702">
        <v>27</v>
      </c>
      <c r="P66" s="703">
        <v>7.04</v>
      </c>
      <c r="Q66" s="710">
        <f t="shared" si="11"/>
        <v>58</v>
      </c>
      <c r="R66" s="712">
        <f t="shared" si="12"/>
        <v>-0.15000000000000036</v>
      </c>
      <c r="S66" s="702">
        <v>25</v>
      </c>
      <c r="T66" s="703">
        <v>5.86</v>
      </c>
      <c r="U66" s="699">
        <f t="shared" si="100"/>
        <v>70</v>
      </c>
      <c r="V66" s="702">
        <v>18</v>
      </c>
      <c r="W66" s="703">
        <v>6.28</v>
      </c>
      <c r="X66" s="710">
        <f t="shared" si="0"/>
        <v>20</v>
      </c>
      <c r="Y66" s="712">
        <f t="shared" si="13"/>
        <v>0.41999999999999993</v>
      </c>
      <c r="Z66" s="702">
        <v>13</v>
      </c>
      <c r="AA66" s="703">
        <v>6.6923076923076925</v>
      </c>
      <c r="AB66" s="710">
        <f t="shared" si="101"/>
        <v>2</v>
      </c>
      <c r="AC66" s="712">
        <f t="shared" si="14"/>
        <v>0.41230769230769226</v>
      </c>
      <c r="AD66" s="706">
        <v>11</v>
      </c>
      <c r="AE66" s="701">
        <v>6.5454545454545459</v>
      </c>
      <c r="AF66" s="702">
        <v>2</v>
      </c>
      <c r="AG66" s="704">
        <v>7.5</v>
      </c>
      <c r="AH66" s="705">
        <f t="shared" si="102"/>
        <v>2</v>
      </c>
      <c r="AI66" s="707">
        <v>6</v>
      </c>
      <c r="AJ66" s="704">
        <v>7</v>
      </c>
      <c r="AK66" s="705">
        <f t="shared" si="103"/>
        <v>1</v>
      </c>
      <c r="AL66" s="702">
        <v>5</v>
      </c>
      <c r="AM66" s="704">
        <v>6</v>
      </c>
      <c r="AN66" s="1595">
        <f t="shared" si="104"/>
        <v>13</v>
      </c>
      <c r="AO66" s="4086"/>
      <c r="AP66" s="717">
        <v>78.7</v>
      </c>
      <c r="AQ66" s="705">
        <v>71</v>
      </c>
      <c r="AR66" s="709">
        <v>87.3</v>
      </c>
      <c r="AS66" s="705">
        <v>2</v>
      </c>
      <c r="AT66" s="709">
        <v>-3.3999999999999915</v>
      </c>
      <c r="AU66" s="701">
        <v>1</v>
      </c>
      <c r="AV66" s="702">
        <v>120</v>
      </c>
      <c r="AW66" s="715">
        <f t="shared" si="15"/>
        <v>1</v>
      </c>
      <c r="AX66" s="710">
        <v>120</v>
      </c>
      <c r="AY66" s="715">
        <f t="shared" si="16"/>
        <v>1</v>
      </c>
      <c r="AZ66" s="702">
        <v>240</v>
      </c>
      <c r="BA66" s="711">
        <f t="shared" si="105"/>
        <v>15</v>
      </c>
      <c r="BB66" s="702">
        <v>90</v>
      </c>
      <c r="BC66" s="726">
        <v>73</v>
      </c>
      <c r="BD66" s="702">
        <v>27</v>
      </c>
      <c r="BE66" s="703">
        <v>40.74074074074074</v>
      </c>
      <c r="BF66" s="705">
        <f t="shared" si="17"/>
        <v>73</v>
      </c>
      <c r="BG66" s="702">
        <v>27</v>
      </c>
      <c r="BH66" s="703">
        <v>22.222222222222221</v>
      </c>
      <c r="BI66" s="705">
        <f t="shared" si="18"/>
        <v>74</v>
      </c>
      <c r="BJ66" s="702">
        <v>26</v>
      </c>
      <c r="BK66" s="703">
        <v>53.846153846153847</v>
      </c>
      <c r="BL66" s="705">
        <f t="shared" si="19"/>
        <v>71</v>
      </c>
      <c r="BM66" s="702">
        <v>27</v>
      </c>
      <c r="BN66" s="703">
        <v>22.222222222222221</v>
      </c>
      <c r="BO66" s="705">
        <v>73</v>
      </c>
      <c r="BP66" s="702">
        <v>26</v>
      </c>
      <c r="BQ66" s="703">
        <v>0</v>
      </c>
      <c r="BR66" s="705">
        <v>1</v>
      </c>
      <c r="BS66" s="702">
        <v>27</v>
      </c>
      <c r="BT66" s="703">
        <v>40.74074074074074</v>
      </c>
      <c r="BU66" s="705">
        <v>72</v>
      </c>
      <c r="BV66" s="702">
        <v>2</v>
      </c>
      <c r="BW66" s="703">
        <v>50</v>
      </c>
      <c r="BX66" s="705">
        <f t="shared" si="20"/>
        <v>13</v>
      </c>
      <c r="BY66" s="702">
        <v>2</v>
      </c>
      <c r="BZ66" s="703">
        <v>100</v>
      </c>
      <c r="CA66" s="705">
        <f t="shared" si="21"/>
        <v>76</v>
      </c>
      <c r="CB66" s="702">
        <v>2</v>
      </c>
      <c r="CC66" s="703">
        <v>50</v>
      </c>
      <c r="CD66" s="705">
        <f t="shared" si="22"/>
        <v>6</v>
      </c>
      <c r="CE66" s="702">
        <v>1</v>
      </c>
      <c r="CF66" s="703">
        <v>0</v>
      </c>
      <c r="CG66" s="705">
        <v>1</v>
      </c>
      <c r="CH66" s="702">
        <v>1</v>
      </c>
      <c r="CI66" s="703">
        <v>100</v>
      </c>
      <c r="CJ66" s="705">
        <f t="shared" si="106"/>
        <v>75</v>
      </c>
      <c r="CK66" s="702">
        <v>2</v>
      </c>
      <c r="CL66" s="703">
        <v>0</v>
      </c>
      <c r="CM66" s="705">
        <f t="shared" si="23"/>
        <v>1</v>
      </c>
      <c r="CN66" s="709">
        <v>9.8000000000000007</v>
      </c>
      <c r="CO66" s="726">
        <v>1</v>
      </c>
      <c r="CP66" s="703">
        <v>0.7</v>
      </c>
      <c r="CQ66" s="703">
        <v>3.5</v>
      </c>
      <c r="CR66" s="704">
        <v>5.5</v>
      </c>
      <c r="CS66" s="709">
        <v>10.1</v>
      </c>
      <c r="CT66" s="701">
        <v>9.6</v>
      </c>
      <c r="CU66" s="712">
        <v>15.4</v>
      </c>
      <c r="CV66" s="729">
        <f t="shared" si="24"/>
        <v>15</v>
      </c>
      <c r="CW66" s="712">
        <v>1.2</v>
      </c>
      <c r="CX66" s="712">
        <v>6.8000000000000007</v>
      </c>
      <c r="CY66" s="712">
        <v>7.3</v>
      </c>
      <c r="CZ66" s="714">
        <v>15</v>
      </c>
      <c r="DA66" s="985">
        <v>90</v>
      </c>
      <c r="DB66" s="729">
        <v>2</v>
      </c>
      <c r="DC66" s="715">
        <v>2</v>
      </c>
      <c r="DD66" s="985">
        <v>83.5</v>
      </c>
      <c r="DE66" s="729">
        <v>48</v>
      </c>
      <c r="DF66" s="715">
        <v>5</v>
      </c>
      <c r="DG66" s="712">
        <v>88.8</v>
      </c>
      <c r="DH66" s="729">
        <v>3</v>
      </c>
      <c r="DI66" s="715">
        <v>8</v>
      </c>
      <c r="DJ66" s="712">
        <v>92.4</v>
      </c>
      <c r="DK66" s="729">
        <v>1</v>
      </c>
      <c r="DL66" s="716">
        <v>57.142857142857139</v>
      </c>
      <c r="DM66" s="710">
        <v>75</v>
      </c>
      <c r="DN66" s="715">
        <v>7</v>
      </c>
      <c r="DO66" s="717">
        <v>42.857142857142854</v>
      </c>
      <c r="DP66" s="710">
        <v>74</v>
      </c>
      <c r="DQ66" s="703">
        <v>0</v>
      </c>
      <c r="DR66" s="705">
        <v>18</v>
      </c>
      <c r="DS66" s="709">
        <v>0</v>
      </c>
      <c r="DT66" s="721">
        <v>70</v>
      </c>
      <c r="DU66" s="703">
        <v>0</v>
      </c>
      <c r="DV66" s="705">
        <v>17</v>
      </c>
      <c r="DW66" s="718">
        <v>33.333333333333329</v>
      </c>
      <c r="DX66" s="705">
        <v>71</v>
      </c>
      <c r="DY66" s="703">
        <v>0</v>
      </c>
      <c r="DZ66" s="705">
        <v>53</v>
      </c>
      <c r="EA66" s="702">
        <v>27</v>
      </c>
      <c r="EB66" s="719">
        <v>74.074074074074076</v>
      </c>
      <c r="EC66" s="705">
        <f t="shared" si="1"/>
        <v>44</v>
      </c>
      <c r="ED66" s="702">
        <v>1</v>
      </c>
      <c r="EE66" s="719">
        <v>100</v>
      </c>
      <c r="EF66" s="705">
        <v>1</v>
      </c>
      <c r="EG66" s="702">
        <v>24</v>
      </c>
      <c r="EH66" s="720">
        <v>58.333333333333336</v>
      </c>
      <c r="EI66" s="705">
        <v>48</v>
      </c>
      <c r="EJ66" s="768">
        <v>21</v>
      </c>
      <c r="EK66" s="3956">
        <v>1</v>
      </c>
      <c r="EL66" s="3957">
        <v>32</v>
      </c>
      <c r="EM66" s="3958">
        <v>19.047619047619047</v>
      </c>
      <c r="EN66" s="770">
        <v>5</v>
      </c>
      <c r="EO66" s="768">
        <v>19</v>
      </c>
      <c r="EP66" s="1583">
        <v>0.5</v>
      </c>
      <c r="EQ66" s="2356">
        <v>75</v>
      </c>
      <c r="ER66" s="3958">
        <v>15.789473684210526</v>
      </c>
      <c r="ES66" s="770">
        <v>60</v>
      </c>
      <c r="ET66" s="768">
        <v>20</v>
      </c>
      <c r="EU66" s="1583">
        <v>0.7</v>
      </c>
      <c r="EV66" s="2356">
        <v>55</v>
      </c>
      <c r="EW66" s="3958">
        <v>25</v>
      </c>
      <c r="EX66" s="770">
        <v>8</v>
      </c>
      <c r="EY66" s="3974">
        <v>20</v>
      </c>
      <c r="EZ66" s="1583">
        <v>0.5</v>
      </c>
      <c r="FA66" s="2356">
        <v>54</v>
      </c>
      <c r="FB66" s="3966">
        <v>10</v>
      </c>
      <c r="FC66" s="3975">
        <v>10</v>
      </c>
      <c r="FD66" s="768">
        <v>19</v>
      </c>
      <c r="FE66" s="3957">
        <v>0.5</v>
      </c>
      <c r="FF66" s="3957">
        <v>65</v>
      </c>
      <c r="FG66" s="3958">
        <v>10.526315789473683</v>
      </c>
      <c r="FH66" s="770">
        <v>15</v>
      </c>
      <c r="FI66" s="3965">
        <v>23</v>
      </c>
      <c r="FJ66" s="3957">
        <v>0</v>
      </c>
      <c r="FK66" s="3957">
        <v>61</v>
      </c>
      <c r="FL66" s="3966">
        <v>0</v>
      </c>
      <c r="FM66" s="3965">
        <v>61</v>
      </c>
      <c r="FN66" s="768">
        <v>26</v>
      </c>
      <c r="FO66" s="3957">
        <v>0.5</v>
      </c>
      <c r="FP66" s="3957">
        <v>51</v>
      </c>
      <c r="FQ66" s="3958">
        <v>11.538461538461538</v>
      </c>
      <c r="FR66" s="770">
        <v>10</v>
      </c>
      <c r="FS66" s="768">
        <v>22</v>
      </c>
      <c r="FT66" s="3957">
        <v>2.8571428571428572</v>
      </c>
      <c r="FU66" s="3957">
        <v>66</v>
      </c>
      <c r="FV66" s="3958">
        <v>31.818181818181817</v>
      </c>
      <c r="FW66" s="770">
        <v>63</v>
      </c>
      <c r="FX66" s="714">
        <v>2</v>
      </c>
      <c r="FY66" s="725">
        <v>0</v>
      </c>
      <c r="FZ66" s="715">
        <v>76</v>
      </c>
      <c r="GA66" s="702">
        <v>2</v>
      </c>
      <c r="GB66" s="727">
        <v>0</v>
      </c>
      <c r="GC66" s="726">
        <v>62</v>
      </c>
      <c r="GD66" s="720">
        <v>0</v>
      </c>
      <c r="GE66" s="705">
        <v>62</v>
      </c>
      <c r="GF66" s="702">
        <v>2</v>
      </c>
      <c r="GG66" s="712">
        <v>0</v>
      </c>
      <c r="GH66" s="729">
        <v>62</v>
      </c>
      <c r="GI66" s="720">
        <v>0</v>
      </c>
      <c r="GJ66" s="705">
        <v>62</v>
      </c>
      <c r="GK66" s="702">
        <v>2</v>
      </c>
      <c r="GL66" s="712">
        <v>0</v>
      </c>
      <c r="GM66" s="729">
        <v>66</v>
      </c>
      <c r="GN66" s="720">
        <v>0</v>
      </c>
      <c r="GO66" s="705">
        <v>66</v>
      </c>
      <c r="GP66" s="702">
        <v>2</v>
      </c>
      <c r="GQ66" s="712">
        <v>0</v>
      </c>
      <c r="GR66" s="729">
        <v>56</v>
      </c>
      <c r="GS66" s="720">
        <v>0</v>
      </c>
      <c r="GT66" s="705">
        <v>56</v>
      </c>
      <c r="GU66" s="702">
        <v>2</v>
      </c>
      <c r="GV66" s="726">
        <v>0</v>
      </c>
      <c r="GW66" s="726">
        <v>72</v>
      </c>
      <c r="GX66" s="720">
        <v>0</v>
      </c>
      <c r="GY66" s="705">
        <v>72</v>
      </c>
      <c r="GZ66" s="702">
        <v>2</v>
      </c>
      <c r="HA66" s="726">
        <v>0</v>
      </c>
      <c r="HB66" s="726">
        <v>44</v>
      </c>
      <c r="HC66" s="720">
        <v>0</v>
      </c>
      <c r="HD66" s="705">
        <v>44</v>
      </c>
      <c r="HE66" s="702">
        <v>2</v>
      </c>
      <c r="HF66" s="726">
        <v>0</v>
      </c>
      <c r="HG66" s="726">
        <v>47</v>
      </c>
      <c r="HH66" s="720">
        <v>0</v>
      </c>
      <c r="HI66" s="705">
        <v>47</v>
      </c>
      <c r="HJ66" s="702">
        <v>2</v>
      </c>
      <c r="HK66" s="726">
        <v>0</v>
      </c>
      <c r="HL66" s="726">
        <v>56</v>
      </c>
      <c r="HM66" s="720">
        <v>0</v>
      </c>
      <c r="HN66" s="705">
        <v>56</v>
      </c>
      <c r="HO66" s="709">
        <v>0</v>
      </c>
      <c r="HP66" s="703">
        <v>0</v>
      </c>
      <c r="HQ66" s="703">
        <v>100</v>
      </c>
      <c r="HR66" s="703">
        <v>40</v>
      </c>
      <c r="HS66" s="1299">
        <v>20</v>
      </c>
      <c r="HT66" s="1299">
        <v>0</v>
      </c>
      <c r="HU66" s="1299">
        <v>80</v>
      </c>
      <c r="HV66" s="1299">
        <v>0</v>
      </c>
      <c r="HW66" s="1299">
        <v>100</v>
      </c>
      <c r="HX66" s="1300">
        <v>5</v>
      </c>
      <c r="HY66" s="709">
        <v>9.0909090909090917</v>
      </c>
      <c r="HZ66" s="709">
        <v>1.5151515151515151</v>
      </c>
      <c r="IA66" s="709">
        <v>60.606060606060609</v>
      </c>
      <c r="IB66" s="709">
        <v>25.757575757575758</v>
      </c>
      <c r="IC66" s="709">
        <v>6.0606060606060606</v>
      </c>
      <c r="ID66" s="709">
        <v>40.909090909090914</v>
      </c>
      <c r="IE66" s="709">
        <v>65.151515151515156</v>
      </c>
      <c r="IF66" s="709">
        <v>4.5454545454545459</v>
      </c>
      <c r="IG66" s="709">
        <v>53.030303030303031</v>
      </c>
      <c r="IH66" s="1300">
        <v>66</v>
      </c>
      <c r="II66" s="1265">
        <v>1</v>
      </c>
      <c r="IJ66" s="1266">
        <v>0</v>
      </c>
      <c r="IK66" s="1266">
        <v>0</v>
      </c>
      <c r="IL66" s="1266">
        <v>0</v>
      </c>
      <c r="IM66" s="1266">
        <v>0</v>
      </c>
      <c r="IN66" s="1266">
        <v>0</v>
      </c>
      <c r="IO66" s="1266" t="s">
        <v>31</v>
      </c>
      <c r="IP66" s="1266">
        <v>1</v>
      </c>
      <c r="IQ66" s="1267">
        <v>2</v>
      </c>
      <c r="IR66" s="1268">
        <v>0</v>
      </c>
      <c r="IS66" s="1269">
        <v>0</v>
      </c>
      <c r="IT66" s="1269">
        <v>4</v>
      </c>
      <c r="IU66" s="1269">
        <v>0</v>
      </c>
      <c r="IV66" s="1269">
        <v>1</v>
      </c>
      <c r="IW66" s="1269">
        <v>0</v>
      </c>
      <c r="IX66" s="1269" t="s">
        <v>31</v>
      </c>
      <c r="IY66" s="1269">
        <v>1</v>
      </c>
      <c r="IZ66" s="1267">
        <v>6</v>
      </c>
      <c r="JA66" s="1268">
        <v>1</v>
      </c>
      <c r="JB66" s="1269">
        <v>0</v>
      </c>
      <c r="JC66" s="1269">
        <v>0</v>
      </c>
      <c r="JD66" s="1269">
        <v>1</v>
      </c>
      <c r="JE66" s="1269">
        <v>2</v>
      </c>
      <c r="JF66" s="1269">
        <v>0</v>
      </c>
      <c r="JG66" s="1269" t="s">
        <v>31</v>
      </c>
      <c r="JH66" s="1269">
        <v>2</v>
      </c>
      <c r="JI66" s="1270">
        <v>6</v>
      </c>
      <c r="JJ66" s="1268">
        <v>50</v>
      </c>
      <c r="JK66" s="1269">
        <v>0</v>
      </c>
      <c r="JL66" s="1269">
        <v>0</v>
      </c>
      <c r="JM66" s="1269">
        <v>0</v>
      </c>
      <c r="JN66" s="1269">
        <v>0</v>
      </c>
      <c r="JO66" s="1269">
        <v>0</v>
      </c>
      <c r="JP66" s="1269" t="s">
        <v>31</v>
      </c>
      <c r="JQ66" s="1269">
        <v>50</v>
      </c>
      <c r="JR66" s="1270">
        <v>100</v>
      </c>
      <c r="JS66" s="1268">
        <v>0</v>
      </c>
      <c r="JT66" s="1269">
        <v>0</v>
      </c>
      <c r="JU66" s="1269">
        <v>66.666666666666657</v>
      </c>
      <c r="JV66" s="1269">
        <v>0</v>
      </c>
      <c r="JW66" s="1269">
        <v>16.666666666666664</v>
      </c>
      <c r="JX66" s="1269">
        <v>0</v>
      </c>
      <c r="JY66" s="1269" t="s">
        <v>31</v>
      </c>
      <c r="JZ66" s="1269">
        <v>16.666666666666664</v>
      </c>
      <c r="KA66" s="1270">
        <v>100</v>
      </c>
      <c r="KB66" s="1268">
        <v>16.666666666666664</v>
      </c>
      <c r="KC66" s="1269">
        <v>0</v>
      </c>
      <c r="KD66" s="1269">
        <v>0</v>
      </c>
      <c r="KE66" s="1269">
        <v>16.666666666666664</v>
      </c>
      <c r="KF66" s="1269">
        <v>33.333333333333329</v>
      </c>
      <c r="KG66" s="1269">
        <v>0</v>
      </c>
      <c r="KH66" s="1269" t="s">
        <v>31</v>
      </c>
      <c r="KI66" s="1269">
        <v>33.333333333333329</v>
      </c>
      <c r="KJ66" s="1270">
        <v>100</v>
      </c>
      <c r="KK66" s="718">
        <v>58.173076923076927</v>
      </c>
      <c r="KL66" s="705">
        <v>15</v>
      </c>
      <c r="KM66" s="718">
        <v>50</v>
      </c>
      <c r="KN66" s="705">
        <v>63</v>
      </c>
      <c r="KO66" s="725">
        <v>2.1489971346704868</v>
      </c>
      <c r="KP66" s="715">
        <v>61</v>
      </c>
      <c r="KQ66" s="1212">
        <v>0</v>
      </c>
      <c r="KR66" s="715">
        <v>27</v>
      </c>
      <c r="KS66" s="725">
        <v>19.484240687679083</v>
      </c>
      <c r="KT66" s="715">
        <v>17</v>
      </c>
      <c r="KU66" s="725">
        <v>3.6523929471032743</v>
      </c>
      <c r="KV66" s="715">
        <v>45</v>
      </c>
      <c r="KW66" s="725">
        <v>8.4985835694050991</v>
      </c>
      <c r="KX66" s="715">
        <v>44</v>
      </c>
      <c r="KY66" s="715">
        <v>14.039408866995073</v>
      </c>
      <c r="KZ66" s="715">
        <v>43</v>
      </c>
      <c r="LA66" s="728">
        <v>0</v>
      </c>
      <c r="LB66" s="729">
        <v>10</v>
      </c>
      <c r="LC66" s="729">
        <v>10</v>
      </c>
      <c r="LD66" s="729">
        <v>40</v>
      </c>
      <c r="LE66" s="729">
        <v>0</v>
      </c>
      <c r="LF66" s="730">
        <v>60</v>
      </c>
      <c r="LG66" s="734">
        <v>59</v>
      </c>
      <c r="LH66" s="728">
        <v>0</v>
      </c>
      <c r="LI66" s="729">
        <v>0</v>
      </c>
      <c r="LJ66" s="706">
        <v>0</v>
      </c>
      <c r="LK66" s="705">
        <v>41</v>
      </c>
      <c r="LL66" s="1372" t="s">
        <v>1625</v>
      </c>
      <c r="LM66" s="976" t="s">
        <v>1625</v>
      </c>
      <c r="LN66" s="976" t="s">
        <v>1625</v>
      </c>
      <c r="LO66" s="976" t="s">
        <v>1625</v>
      </c>
      <c r="LP66" s="729">
        <v>0</v>
      </c>
      <c r="LQ66" s="1023">
        <v>59</v>
      </c>
      <c r="LR66" s="1372" t="s">
        <v>1625</v>
      </c>
      <c r="LS66" s="976" t="s">
        <v>1625</v>
      </c>
      <c r="LT66" s="976" t="s">
        <v>1625</v>
      </c>
      <c r="LU66" s="976" t="s">
        <v>1625</v>
      </c>
      <c r="LV66" s="729">
        <v>0</v>
      </c>
      <c r="LW66" s="1023">
        <v>41</v>
      </c>
      <c r="LX66" s="1372" t="s">
        <v>1625</v>
      </c>
      <c r="LY66" s="976" t="s">
        <v>1625</v>
      </c>
      <c r="LZ66" s="976" t="s">
        <v>1625</v>
      </c>
      <c r="MA66" s="976" t="s">
        <v>1625</v>
      </c>
      <c r="MB66" s="729">
        <v>0</v>
      </c>
      <c r="MC66" s="1023">
        <v>71</v>
      </c>
      <c r="MD66" s="1372" t="s">
        <v>1632</v>
      </c>
      <c r="ME66" s="976" t="s">
        <v>1632</v>
      </c>
      <c r="MF66" s="976" t="s">
        <v>1632</v>
      </c>
      <c r="MG66" s="976" t="s">
        <v>1632</v>
      </c>
      <c r="MH66" s="729">
        <v>40</v>
      </c>
      <c r="MI66" s="1023">
        <v>1</v>
      </c>
      <c r="MJ66" s="1372" t="s">
        <v>1632</v>
      </c>
      <c r="MK66" s="976" t="s">
        <v>1632</v>
      </c>
      <c r="ML66" s="976" t="s">
        <v>1625</v>
      </c>
      <c r="MM66" s="976" t="s">
        <v>1625</v>
      </c>
      <c r="MN66" s="729">
        <v>20</v>
      </c>
      <c r="MO66" s="1023">
        <v>53</v>
      </c>
      <c r="MP66" s="1372" t="s">
        <v>1625</v>
      </c>
      <c r="MQ66" s="976" t="s">
        <v>1625</v>
      </c>
      <c r="MR66" s="976" t="s">
        <v>1625</v>
      </c>
      <c r="MS66" s="976" t="s">
        <v>1625</v>
      </c>
      <c r="MT66" s="729">
        <v>0</v>
      </c>
      <c r="MU66" s="1023">
        <v>63</v>
      </c>
      <c r="MV66" s="1372" t="s">
        <v>1625</v>
      </c>
      <c r="MW66" s="976" t="s">
        <v>1625</v>
      </c>
      <c r="MX66" s="976" t="s">
        <v>1625</v>
      </c>
      <c r="MY66" s="729">
        <v>0</v>
      </c>
      <c r="MZ66" s="1023">
        <v>56</v>
      </c>
      <c r="NA66" s="1372" t="s">
        <v>1632</v>
      </c>
      <c r="NB66" s="976" t="s">
        <v>1632</v>
      </c>
      <c r="NC66" s="976" t="s">
        <v>1625</v>
      </c>
      <c r="ND66" s="976" t="s">
        <v>1625</v>
      </c>
      <c r="NE66" s="729">
        <v>20</v>
      </c>
      <c r="NF66" s="1023">
        <v>46</v>
      </c>
      <c r="NG66" s="976" t="s">
        <v>1632</v>
      </c>
      <c r="NH66" s="976" t="s">
        <v>1625</v>
      </c>
      <c r="NI66" s="976" t="s">
        <v>1625</v>
      </c>
      <c r="NJ66" s="976" t="s">
        <v>1625</v>
      </c>
      <c r="NK66" s="729">
        <v>10</v>
      </c>
      <c r="NL66" s="1023">
        <v>37</v>
      </c>
      <c r="NM66" s="715">
        <v>70.42</v>
      </c>
      <c r="NN66" s="715">
        <f t="shared" si="2"/>
        <v>54</v>
      </c>
      <c r="NO66" s="714">
        <v>8</v>
      </c>
      <c r="NP66" s="715">
        <v>53</v>
      </c>
      <c r="NQ66" s="731">
        <v>17.316017316017316</v>
      </c>
      <c r="NR66" s="715">
        <v>38</v>
      </c>
      <c r="NS66" s="715">
        <v>8</v>
      </c>
      <c r="NT66" s="715">
        <v>53</v>
      </c>
      <c r="NU66" s="731">
        <v>17.316017316017316</v>
      </c>
      <c r="NV66" s="715">
        <v>38</v>
      </c>
      <c r="NW66" s="715">
        <v>8</v>
      </c>
      <c r="NX66" s="715">
        <v>50</v>
      </c>
      <c r="NY66" s="725">
        <v>17.316017316017316</v>
      </c>
      <c r="NZ66" s="715">
        <v>26</v>
      </c>
      <c r="OA66" s="1303">
        <v>0</v>
      </c>
      <c r="OB66" s="1995">
        <v>0</v>
      </c>
      <c r="OC66" s="1303">
        <v>47</v>
      </c>
      <c r="OD66" s="1303">
        <v>0</v>
      </c>
      <c r="OE66" s="1995">
        <v>0</v>
      </c>
      <c r="OF66" s="1303">
        <v>47</v>
      </c>
      <c r="OG66" s="1303">
        <v>11</v>
      </c>
      <c r="OH66" s="1995">
        <v>2.3809523809523809</v>
      </c>
      <c r="OI66" s="1303">
        <v>47</v>
      </c>
      <c r="OJ66" s="699">
        <v>2</v>
      </c>
      <c r="OK66" s="985">
        <v>4.329004329004329</v>
      </c>
      <c r="OL66" s="1303">
        <v>27</v>
      </c>
      <c r="OM66" s="714">
        <v>39</v>
      </c>
      <c r="ON66" s="725">
        <v>84.415584415584419</v>
      </c>
      <c r="OO66" s="733">
        <v>23</v>
      </c>
      <c r="OP66" s="714" t="s">
        <v>31</v>
      </c>
      <c r="OQ66" s="731" t="s">
        <v>31</v>
      </c>
      <c r="OR66" s="733" t="str">
        <f t="shared" si="25"/>
        <v>-</v>
      </c>
      <c r="OS66" s="981">
        <v>47.956989247311824</v>
      </c>
      <c r="OT66" s="733">
        <v>2</v>
      </c>
      <c r="OU66" s="715">
        <v>19</v>
      </c>
      <c r="OV66" s="715">
        <v>19</v>
      </c>
      <c r="OW66" s="715">
        <v>21</v>
      </c>
      <c r="OX66" s="715">
        <v>8</v>
      </c>
      <c r="OY66" s="715">
        <v>3</v>
      </c>
      <c r="OZ66" s="715">
        <v>28</v>
      </c>
      <c r="PA66" s="715">
        <v>50</v>
      </c>
      <c r="PB66" s="715">
        <v>23</v>
      </c>
      <c r="PC66" s="715">
        <v>14</v>
      </c>
      <c r="PD66" s="715">
        <v>28</v>
      </c>
      <c r="PE66" s="715">
        <v>7</v>
      </c>
      <c r="PF66" s="715">
        <v>40</v>
      </c>
      <c r="PG66" s="715">
        <v>0</v>
      </c>
      <c r="PH66" s="715">
        <v>2</v>
      </c>
      <c r="PI66" s="715">
        <v>19</v>
      </c>
      <c r="PJ66" s="715">
        <v>23</v>
      </c>
      <c r="PK66" s="715">
        <v>5</v>
      </c>
      <c r="PL66" s="715">
        <v>73</v>
      </c>
      <c r="PM66" s="714">
        <v>26.027397260273972</v>
      </c>
      <c r="PN66" s="715">
        <v>50</v>
      </c>
      <c r="PO66" s="715">
        <v>26.027397260273972</v>
      </c>
      <c r="PP66" s="715">
        <v>10</v>
      </c>
      <c r="PQ66" s="715">
        <v>28.767123287671232</v>
      </c>
      <c r="PR66" s="715">
        <v>75</v>
      </c>
      <c r="PS66" s="715">
        <v>10.95890410958904</v>
      </c>
      <c r="PT66" s="715">
        <v>17</v>
      </c>
      <c r="PU66" s="715">
        <v>4.10958904109589</v>
      </c>
      <c r="PV66" s="715">
        <v>41</v>
      </c>
      <c r="PW66" s="715">
        <v>38.356164383561641</v>
      </c>
      <c r="PX66" s="715">
        <v>69</v>
      </c>
      <c r="PY66" s="715">
        <v>68.493150684931507</v>
      </c>
      <c r="PZ66" s="715">
        <v>34</v>
      </c>
      <c r="QA66" s="715">
        <v>31.506849315068493</v>
      </c>
      <c r="QB66" s="715">
        <v>77</v>
      </c>
      <c r="QC66" s="715">
        <v>19.17808219178082</v>
      </c>
      <c r="QD66" s="715">
        <v>77</v>
      </c>
      <c r="QE66" s="715">
        <v>38.356164383561641</v>
      </c>
      <c r="QF66" s="715">
        <v>4</v>
      </c>
      <c r="QG66" s="715">
        <v>9.5890410958904102</v>
      </c>
      <c r="QH66" s="715">
        <v>1</v>
      </c>
      <c r="QI66" s="715">
        <v>54.794520547945204</v>
      </c>
      <c r="QJ66" s="715">
        <v>51</v>
      </c>
      <c r="QK66" s="715">
        <v>0</v>
      </c>
      <c r="QL66" s="715">
        <v>1</v>
      </c>
      <c r="QM66" s="715">
        <v>2.7397260273972601</v>
      </c>
      <c r="QN66" s="715">
        <v>73</v>
      </c>
      <c r="QO66" s="715">
        <v>26.027397260273972</v>
      </c>
      <c r="QP66" s="715">
        <v>32</v>
      </c>
      <c r="QQ66" s="715">
        <v>31.506849315068493</v>
      </c>
      <c r="QR66" s="715">
        <v>57</v>
      </c>
      <c r="QS66" s="715">
        <v>6.8493150684931505</v>
      </c>
      <c r="QT66" s="715">
        <v>7</v>
      </c>
      <c r="QU66" s="714">
        <v>34</v>
      </c>
      <c r="QV66" s="715">
        <v>2</v>
      </c>
      <c r="QW66" s="715">
        <v>4</v>
      </c>
      <c r="QX66" s="715">
        <v>1</v>
      </c>
      <c r="QY66" s="715">
        <v>3</v>
      </c>
      <c r="QZ66" s="715">
        <v>11</v>
      </c>
      <c r="RA66" s="715">
        <v>11</v>
      </c>
      <c r="RB66" s="715">
        <v>4</v>
      </c>
      <c r="RC66" s="715">
        <v>9</v>
      </c>
      <c r="RD66" s="715">
        <v>45</v>
      </c>
      <c r="RE66" s="715">
        <v>3</v>
      </c>
      <c r="RF66" s="715">
        <v>42</v>
      </c>
      <c r="RG66" s="715">
        <v>3</v>
      </c>
      <c r="RH66" s="715">
        <v>9</v>
      </c>
      <c r="RI66" s="715">
        <v>19</v>
      </c>
      <c r="RJ66" s="715">
        <v>89</v>
      </c>
      <c r="RK66" s="715">
        <v>25</v>
      </c>
      <c r="RL66" s="715">
        <v>164</v>
      </c>
      <c r="RM66" s="714">
        <v>20.73170731707317</v>
      </c>
      <c r="RN66" s="715">
        <v>30</v>
      </c>
      <c r="RO66" s="715">
        <v>1.2195121951219512</v>
      </c>
      <c r="RP66" s="715">
        <v>23</v>
      </c>
      <c r="RQ66" s="715">
        <v>2.4390243902439024</v>
      </c>
      <c r="RR66" s="715">
        <v>55</v>
      </c>
      <c r="RS66" s="715">
        <v>0.6097560975609756</v>
      </c>
      <c r="RT66" s="715">
        <v>14</v>
      </c>
      <c r="RU66" s="715">
        <v>1.8292682926829267</v>
      </c>
      <c r="RV66" s="715">
        <v>40</v>
      </c>
      <c r="RW66" s="715">
        <v>6.7073170731707323</v>
      </c>
      <c r="RX66" s="715">
        <v>67</v>
      </c>
      <c r="RY66" s="715">
        <v>6.7073170731707323</v>
      </c>
      <c r="RZ66" s="715">
        <v>16</v>
      </c>
      <c r="SA66" s="715">
        <v>2.4390243902439024</v>
      </c>
      <c r="SB66" s="715">
        <v>55</v>
      </c>
      <c r="SC66" s="715">
        <v>5.4878048780487809</v>
      </c>
      <c r="SD66" s="715">
        <v>69</v>
      </c>
      <c r="SE66" s="715">
        <v>27.439024390243905</v>
      </c>
      <c r="SF66" s="715">
        <v>30</v>
      </c>
      <c r="SG66" s="715">
        <v>1.8292682926829267</v>
      </c>
      <c r="SH66" s="715">
        <v>3</v>
      </c>
      <c r="SI66" s="715">
        <v>25.609756097560975</v>
      </c>
      <c r="SJ66" s="715">
        <v>65</v>
      </c>
      <c r="SK66" s="715">
        <v>1.8292682926829267</v>
      </c>
      <c r="SL66" s="715">
        <v>47</v>
      </c>
      <c r="SM66" s="715">
        <v>5.4878048780487809</v>
      </c>
      <c r="SN66" s="715">
        <v>64</v>
      </c>
      <c r="SO66" s="715">
        <v>11.585365853658537</v>
      </c>
      <c r="SP66" s="715">
        <v>60</v>
      </c>
      <c r="SQ66" s="715">
        <v>54.268292682926834</v>
      </c>
      <c r="SR66" s="715">
        <v>67</v>
      </c>
      <c r="SS66" s="715">
        <v>15.24390243902439</v>
      </c>
      <c r="ST66" s="733">
        <v>32</v>
      </c>
      <c r="SU66" s="4108" t="s">
        <v>3048</v>
      </c>
      <c r="SV66" s="1355" t="s">
        <v>3046</v>
      </c>
      <c r="SW66" s="1355">
        <v>0</v>
      </c>
      <c r="SX66" s="4109">
        <v>0</v>
      </c>
      <c r="SY66" s="1355">
        <v>66</v>
      </c>
      <c r="SZ66" s="2074">
        <v>0</v>
      </c>
      <c r="TA66" s="1995">
        <v>2</v>
      </c>
      <c r="TB66" s="3967">
        <v>4.329004329004329</v>
      </c>
      <c r="TC66" s="1303">
        <v>17</v>
      </c>
      <c r="TD66" s="2074">
        <v>0</v>
      </c>
      <c r="TE66" s="1995">
        <v>1</v>
      </c>
      <c r="TF66" s="3967">
        <v>2.1645021645021645</v>
      </c>
      <c r="TG66" s="1303">
        <v>30</v>
      </c>
      <c r="TH66" s="2074">
        <v>0</v>
      </c>
      <c r="TI66" s="1995">
        <v>0</v>
      </c>
      <c r="TJ66" s="3967">
        <v>0</v>
      </c>
      <c r="TK66" s="1303">
        <v>6</v>
      </c>
      <c r="TL66" s="2074">
        <v>0</v>
      </c>
      <c r="TM66" s="1995">
        <v>0</v>
      </c>
      <c r="TN66" s="3967">
        <v>0</v>
      </c>
      <c r="TO66" s="1303">
        <v>11</v>
      </c>
      <c r="TP66" s="2074">
        <v>0</v>
      </c>
      <c r="TQ66" s="1995">
        <v>0</v>
      </c>
      <c r="TR66" s="3967">
        <v>0</v>
      </c>
      <c r="TS66" s="1303">
        <v>5</v>
      </c>
      <c r="TT66" s="2074">
        <v>0</v>
      </c>
      <c r="TU66" s="1995">
        <v>0</v>
      </c>
      <c r="TV66" s="3967">
        <v>0</v>
      </c>
      <c r="TW66" s="1303">
        <v>2</v>
      </c>
      <c r="TX66" s="2074">
        <v>0</v>
      </c>
      <c r="TY66" s="1995">
        <v>11</v>
      </c>
      <c r="TZ66" s="3967">
        <v>23.809523809523807</v>
      </c>
      <c r="UA66" s="1303">
        <v>4</v>
      </c>
      <c r="UB66" s="2074">
        <v>0</v>
      </c>
      <c r="UC66" s="1995">
        <v>10</v>
      </c>
      <c r="UD66" s="3967">
        <v>21.645021645021643</v>
      </c>
      <c r="UE66" s="1303">
        <v>13</v>
      </c>
      <c r="UF66" s="2074">
        <v>0</v>
      </c>
      <c r="UG66" s="1995">
        <v>19</v>
      </c>
      <c r="UH66" s="3967">
        <v>41.125541125541126</v>
      </c>
      <c r="UI66" s="1303">
        <v>1</v>
      </c>
      <c r="UJ66" s="2074">
        <v>0</v>
      </c>
      <c r="UK66" s="1995">
        <v>0</v>
      </c>
      <c r="UL66" s="3967">
        <v>0</v>
      </c>
      <c r="UM66" s="1303">
        <v>22</v>
      </c>
      <c r="UN66" s="2074">
        <v>0</v>
      </c>
      <c r="UO66" s="1995">
        <v>0</v>
      </c>
      <c r="UP66" s="3967">
        <v>0</v>
      </c>
      <c r="UQ66" s="1303">
        <v>3</v>
      </c>
      <c r="UR66" s="2074">
        <v>0</v>
      </c>
      <c r="US66" s="1995">
        <v>9</v>
      </c>
      <c r="UT66" s="3967">
        <v>19.480519480519479</v>
      </c>
      <c r="UU66" s="1303">
        <v>1</v>
      </c>
      <c r="UV66" s="2074">
        <v>0</v>
      </c>
      <c r="UW66" s="1995">
        <v>5</v>
      </c>
      <c r="UX66" s="3967">
        <v>10.822510822510822</v>
      </c>
      <c r="UY66" s="1303">
        <v>12</v>
      </c>
      <c r="UZ66" s="2074">
        <v>0</v>
      </c>
      <c r="VA66" s="1995">
        <v>0</v>
      </c>
      <c r="VB66" s="3967">
        <v>0</v>
      </c>
      <c r="VC66" s="1303">
        <v>4</v>
      </c>
      <c r="VD66" s="2073">
        <v>0</v>
      </c>
      <c r="VE66" s="1303">
        <v>0</v>
      </c>
      <c r="VF66" s="1303">
        <v>0</v>
      </c>
      <c r="VG66" s="1303">
        <v>7</v>
      </c>
      <c r="VH66" s="1303">
        <v>0</v>
      </c>
      <c r="VI66" s="1303">
        <v>0</v>
      </c>
      <c r="VJ66" s="1303">
        <v>0</v>
      </c>
      <c r="VK66" s="1303">
        <v>4</v>
      </c>
      <c r="VL66" s="1303">
        <v>0</v>
      </c>
      <c r="VM66" s="1303">
        <v>0</v>
      </c>
      <c r="VN66" s="1303">
        <v>0</v>
      </c>
      <c r="VO66" s="1303">
        <v>9</v>
      </c>
      <c r="VP66" s="1303">
        <v>0</v>
      </c>
      <c r="VQ66" s="1303">
        <v>0</v>
      </c>
      <c r="VR66" s="1303">
        <v>0</v>
      </c>
      <c r="VS66" s="1303">
        <v>18</v>
      </c>
      <c r="VT66" s="1303">
        <v>0</v>
      </c>
      <c r="VU66" s="1303">
        <v>0</v>
      </c>
      <c r="VV66" s="1303">
        <v>0</v>
      </c>
      <c r="VW66" s="1303">
        <v>7</v>
      </c>
      <c r="VX66" s="1303">
        <v>0</v>
      </c>
      <c r="VY66" s="1303">
        <v>0</v>
      </c>
      <c r="VZ66" s="1303">
        <v>0</v>
      </c>
      <c r="WA66" s="1303">
        <v>36</v>
      </c>
      <c r="WB66" s="1303">
        <v>0</v>
      </c>
      <c r="WC66" s="1303">
        <v>0</v>
      </c>
      <c r="WD66" s="1303">
        <v>0</v>
      </c>
      <c r="WE66" s="1303">
        <v>15</v>
      </c>
      <c r="WF66" s="1303">
        <v>0</v>
      </c>
      <c r="WG66" s="1303">
        <v>0</v>
      </c>
      <c r="WH66" s="1303">
        <v>0</v>
      </c>
      <c r="WI66" s="1303">
        <v>6</v>
      </c>
      <c r="WJ66" s="1303">
        <v>0</v>
      </c>
      <c r="WK66" s="1303">
        <v>0</v>
      </c>
      <c r="WL66" s="1303">
        <v>0</v>
      </c>
      <c r="WM66" s="1303">
        <v>19</v>
      </c>
      <c r="WN66" s="1303">
        <v>0</v>
      </c>
      <c r="WO66" s="1303">
        <v>0</v>
      </c>
      <c r="WP66" s="1303">
        <v>0</v>
      </c>
      <c r="WQ66" s="1303">
        <v>16</v>
      </c>
      <c r="WR66" s="1303">
        <v>0</v>
      </c>
      <c r="WS66" s="1303">
        <v>0</v>
      </c>
      <c r="WT66" s="1303">
        <v>0</v>
      </c>
      <c r="WU66" s="1303">
        <v>16</v>
      </c>
      <c r="WV66" s="2150"/>
      <c r="WW66" s="712">
        <v>31.03448275862069</v>
      </c>
      <c r="WX66" s="712">
        <v>16.666666666666664</v>
      </c>
      <c r="WY66" s="712">
        <v>19.230769230769234</v>
      </c>
      <c r="WZ66" s="712">
        <v>5.8823529411764701</v>
      </c>
      <c r="XA66" s="712">
        <v>27.586206896551722</v>
      </c>
      <c r="XB66" s="712">
        <v>15.789473684210526</v>
      </c>
      <c r="XC66" s="699">
        <v>29.411764705882355</v>
      </c>
      <c r="XD66" s="699">
        <v>2</v>
      </c>
      <c r="XE66" s="699">
        <v>21.84873949579832</v>
      </c>
      <c r="XF66" s="712">
        <v>20.37037037037037</v>
      </c>
      <c r="XG66" s="699">
        <v>6</v>
      </c>
      <c r="XH66" s="712" t="s">
        <v>31</v>
      </c>
      <c r="XI66" s="712" t="s">
        <v>31</v>
      </c>
      <c r="XJ66" s="712" t="s">
        <v>31</v>
      </c>
      <c r="XK66" s="712" t="s">
        <v>31</v>
      </c>
      <c r="XL66" s="712">
        <v>6.8965517241379306</v>
      </c>
      <c r="XM66" s="712" t="s">
        <v>31</v>
      </c>
      <c r="XN66" s="699" t="s">
        <v>31</v>
      </c>
      <c r="XO66" s="699" t="s">
        <v>31</v>
      </c>
      <c r="XP66" s="699">
        <v>1.680672268907563</v>
      </c>
      <c r="XQ66" s="712">
        <v>1.8518518518518516</v>
      </c>
      <c r="XR66" s="699">
        <v>72</v>
      </c>
      <c r="XS66" s="712">
        <v>29.411764705882355</v>
      </c>
      <c r="XT66" s="699">
        <v>30</v>
      </c>
      <c r="XU66" s="699">
        <v>23.52941176470588</v>
      </c>
      <c r="XV66" s="985">
        <v>22.222222222222221</v>
      </c>
      <c r="XW66" s="699">
        <v>51</v>
      </c>
      <c r="XX66" s="699">
        <v>78.94736842105263</v>
      </c>
      <c r="XY66" s="699">
        <v>70.588235294117652</v>
      </c>
      <c r="XZ66" s="699">
        <v>51</v>
      </c>
      <c r="YA66" s="985">
        <v>74.789915966386559</v>
      </c>
      <c r="YB66" s="985">
        <v>75.925925925925924</v>
      </c>
      <c r="YC66" s="699">
        <v>64</v>
      </c>
      <c r="YD66" s="985" t="s">
        <v>31</v>
      </c>
      <c r="YE66" s="985" t="s">
        <v>31</v>
      </c>
      <c r="YF66" s="699" t="s">
        <v>31</v>
      </c>
      <c r="YG66" s="699" t="s">
        <v>31</v>
      </c>
      <c r="YH66" s="699" t="s">
        <v>31</v>
      </c>
      <c r="YI66" s="699" t="s">
        <v>31</v>
      </c>
      <c r="YJ66" s="699">
        <v>5.2631578947368416</v>
      </c>
      <c r="YK66" s="699" t="s">
        <v>31</v>
      </c>
      <c r="YL66" s="699" t="s">
        <v>31</v>
      </c>
      <c r="YM66" s="985">
        <v>1.680672268907563</v>
      </c>
      <c r="YN66" s="985">
        <v>1.8518518518518516</v>
      </c>
      <c r="YO66" s="699">
        <v>49</v>
      </c>
      <c r="YP66" s="985">
        <v>0</v>
      </c>
      <c r="YQ66" s="985">
        <v>0</v>
      </c>
      <c r="YR66" s="699">
        <v>37</v>
      </c>
      <c r="YS66" s="712">
        <v>0</v>
      </c>
      <c r="YT66" s="985">
        <v>0</v>
      </c>
      <c r="YU66" s="699">
        <v>24</v>
      </c>
      <c r="YV66" s="982">
        <v>26</v>
      </c>
      <c r="YW66" s="725">
        <v>34.615384615384613</v>
      </c>
      <c r="YX66" s="699">
        <v>75</v>
      </c>
      <c r="YY66" s="699">
        <v>16</v>
      </c>
      <c r="YZ66" s="725">
        <v>50</v>
      </c>
      <c r="ZA66" s="699">
        <v>75</v>
      </c>
      <c r="ZB66" s="715">
        <v>16</v>
      </c>
      <c r="ZC66" s="725">
        <v>68.75</v>
      </c>
      <c r="ZD66" s="699">
        <v>73</v>
      </c>
      <c r="ZE66" s="982">
        <v>27</v>
      </c>
      <c r="ZF66" s="715">
        <v>48.148148148148145</v>
      </c>
      <c r="ZG66" s="699">
        <v>3</v>
      </c>
      <c r="ZH66" s="716">
        <v>0</v>
      </c>
      <c r="ZI66" s="712">
        <v>0</v>
      </c>
      <c r="ZJ66" s="699">
        <v>25</v>
      </c>
      <c r="ZK66" s="1363" t="s">
        <v>1627</v>
      </c>
      <c r="ZL66" s="712">
        <v>73.80952380952381</v>
      </c>
      <c r="ZM66" s="712">
        <v>89.0625</v>
      </c>
      <c r="ZN66" s="699">
        <v>26</v>
      </c>
      <c r="ZO66" s="715">
        <v>64</v>
      </c>
      <c r="ZP66" s="709">
        <v>45.714285714285715</v>
      </c>
      <c r="ZQ66" s="703">
        <v>75.862068965517238</v>
      </c>
      <c r="ZR66" s="978">
        <v>15</v>
      </c>
      <c r="ZS66" s="705">
        <v>29</v>
      </c>
      <c r="ZT66" s="709">
        <v>72.727272727272734</v>
      </c>
      <c r="ZU66" s="703">
        <v>100</v>
      </c>
      <c r="ZV66" s="978">
        <v>1</v>
      </c>
      <c r="ZW66" s="4111">
        <v>6</v>
      </c>
      <c r="ZX66" s="709">
        <v>42.857142857142854</v>
      </c>
      <c r="ZY66" s="703">
        <v>77.777777777777786</v>
      </c>
      <c r="ZZ66" s="978">
        <v>8</v>
      </c>
      <c r="AAA66" s="4111">
        <v>9</v>
      </c>
      <c r="AAB66" s="709">
        <v>20</v>
      </c>
      <c r="AAC66" s="703">
        <v>64.285714285714292</v>
      </c>
      <c r="AAD66" s="978">
        <v>22</v>
      </c>
      <c r="AAE66" s="4111">
        <v>14</v>
      </c>
      <c r="AAF66" s="983">
        <v>95.238095238095227</v>
      </c>
      <c r="AAG66" s="715">
        <v>100</v>
      </c>
      <c r="AAH66" s="715">
        <v>1</v>
      </c>
      <c r="AAI66" s="733">
        <v>29</v>
      </c>
      <c r="AAJ66" s="709">
        <v>0</v>
      </c>
      <c r="AAK66" s="978">
        <v>73</v>
      </c>
      <c r="AAL66" s="703">
        <v>1806.6</v>
      </c>
      <c r="AAM66" s="978">
        <v>3</v>
      </c>
      <c r="AAN66" s="703">
        <v>0</v>
      </c>
      <c r="AAO66" s="978">
        <f t="shared" si="26"/>
        <v>31</v>
      </c>
      <c r="AAP66" s="703">
        <v>0</v>
      </c>
      <c r="AAQ66" s="979">
        <f t="shared" si="27"/>
        <v>12</v>
      </c>
      <c r="AAR66" s="712">
        <v>0</v>
      </c>
      <c r="AAS66" s="699">
        <v>30</v>
      </c>
      <c r="AAT66" s="712">
        <v>46.48</v>
      </c>
      <c r="AAU66" s="699">
        <v>66</v>
      </c>
      <c r="AAV66" s="712">
        <v>0</v>
      </c>
      <c r="AAW66" s="699">
        <v>24</v>
      </c>
      <c r="AAX66" s="712">
        <v>0</v>
      </c>
      <c r="AAY66" s="699">
        <v>32</v>
      </c>
      <c r="AAZ66" s="699">
        <v>0</v>
      </c>
      <c r="ABA66" s="978">
        <f t="shared" si="28"/>
        <v>62</v>
      </c>
      <c r="ABB66" s="712">
        <v>0</v>
      </c>
      <c r="ABC66" s="978">
        <f t="shared" si="28"/>
        <v>63</v>
      </c>
      <c r="ABD66" s="712">
        <v>0</v>
      </c>
      <c r="ABE66" s="978">
        <f t="shared" si="28"/>
        <v>46</v>
      </c>
      <c r="ABF66" s="712">
        <v>0</v>
      </c>
      <c r="ABG66" s="978">
        <f t="shared" si="28"/>
        <v>47</v>
      </c>
      <c r="ABH66" s="712">
        <v>0</v>
      </c>
      <c r="ABI66" s="978">
        <f t="shared" si="29"/>
        <v>2</v>
      </c>
      <c r="ABJ66" s="712">
        <v>0</v>
      </c>
      <c r="ABK66" s="978">
        <f t="shared" si="29"/>
        <v>1</v>
      </c>
      <c r="ABL66" s="712">
        <v>0</v>
      </c>
      <c r="ABM66" s="978">
        <f t="shared" si="29"/>
        <v>38</v>
      </c>
      <c r="ABN66" s="712">
        <f t="shared" si="30"/>
        <v>0</v>
      </c>
      <c r="ABO66" s="2732">
        <f t="shared" si="31"/>
        <v>39</v>
      </c>
      <c r="ABP66" s="716">
        <v>5</v>
      </c>
      <c r="ABQ66" s="712" t="s">
        <v>1632</v>
      </c>
      <c r="ABR66" s="712">
        <v>0</v>
      </c>
      <c r="ABS66" s="712" t="s">
        <v>1625</v>
      </c>
      <c r="ABT66" s="712">
        <v>0</v>
      </c>
      <c r="ABU66" s="712" t="s">
        <v>1625</v>
      </c>
      <c r="ABV66" s="712">
        <v>0</v>
      </c>
      <c r="ABW66" s="712" t="s">
        <v>1625</v>
      </c>
      <c r="ABX66" s="712">
        <v>0</v>
      </c>
      <c r="ABY66" s="712" t="s">
        <v>1625</v>
      </c>
      <c r="ABZ66" s="712">
        <v>5</v>
      </c>
      <c r="ACA66" s="699">
        <v>59</v>
      </c>
      <c r="ACB66" s="712">
        <v>5</v>
      </c>
      <c r="ACC66" s="712" t="s">
        <v>1632</v>
      </c>
      <c r="ACD66" s="712">
        <v>5</v>
      </c>
      <c r="ACE66" s="712" t="s">
        <v>1632</v>
      </c>
      <c r="ACF66" s="712">
        <v>5</v>
      </c>
      <c r="ACG66" s="712" t="s">
        <v>1632</v>
      </c>
      <c r="ACH66" s="712">
        <v>5</v>
      </c>
      <c r="ACI66" s="712" t="s">
        <v>1632</v>
      </c>
      <c r="ACJ66" s="712">
        <v>20</v>
      </c>
      <c r="ACK66" s="699">
        <v>1</v>
      </c>
      <c r="ACL66" s="712">
        <v>5</v>
      </c>
      <c r="ACM66" s="712" t="s">
        <v>1632</v>
      </c>
      <c r="ACN66" s="712">
        <v>5</v>
      </c>
      <c r="ACO66" s="712" t="s">
        <v>1632</v>
      </c>
      <c r="ACP66" s="712">
        <v>0</v>
      </c>
      <c r="ACQ66" s="712" t="s">
        <v>1625</v>
      </c>
      <c r="ACR66" s="712">
        <v>10</v>
      </c>
      <c r="ACS66" s="699">
        <v>28</v>
      </c>
      <c r="ACT66" s="699">
        <v>0</v>
      </c>
      <c r="ACU66" s="699" t="s">
        <v>1625</v>
      </c>
      <c r="ACV66" s="699">
        <v>0</v>
      </c>
      <c r="ACW66" s="699" t="s">
        <v>1625</v>
      </c>
      <c r="ACX66" s="699">
        <v>0</v>
      </c>
      <c r="ACY66" s="699" t="s">
        <v>1625</v>
      </c>
      <c r="ACZ66" s="699">
        <v>0</v>
      </c>
      <c r="ADA66" s="699" t="s">
        <v>1625</v>
      </c>
      <c r="ADB66" s="699">
        <v>0</v>
      </c>
      <c r="ADC66" s="699">
        <v>60</v>
      </c>
      <c r="ADD66" s="989">
        <v>10</v>
      </c>
      <c r="ADE66" s="989">
        <v>0</v>
      </c>
      <c r="ADF66" s="989">
        <v>0</v>
      </c>
      <c r="ADG66" s="989">
        <v>0</v>
      </c>
      <c r="ADH66" s="989">
        <v>10</v>
      </c>
      <c r="ADI66" s="699">
        <v>58</v>
      </c>
      <c r="ADJ66" s="712">
        <v>5</v>
      </c>
      <c r="ADK66" s="712" t="s">
        <v>1632</v>
      </c>
      <c r="ADL66" s="712">
        <v>5</v>
      </c>
      <c r="ADM66" s="712" t="s">
        <v>1632</v>
      </c>
      <c r="ADN66" s="712">
        <v>0</v>
      </c>
      <c r="ADO66" s="712" t="s">
        <v>1625</v>
      </c>
      <c r="ADP66" s="712">
        <v>0</v>
      </c>
      <c r="ADQ66" s="712" t="s">
        <v>1625</v>
      </c>
      <c r="ADR66" s="712">
        <v>10</v>
      </c>
      <c r="ADS66" s="699">
        <v>49</v>
      </c>
      <c r="ADT66" s="712">
        <v>0</v>
      </c>
      <c r="ADU66" s="712">
        <v>0</v>
      </c>
      <c r="ADV66" s="712">
        <v>0</v>
      </c>
      <c r="ADW66" s="712">
        <v>0</v>
      </c>
      <c r="ADX66" s="712">
        <v>0</v>
      </c>
      <c r="ADY66" s="699">
        <v>72</v>
      </c>
      <c r="ADZ66" s="714">
        <v>0</v>
      </c>
      <c r="AEA66" s="712">
        <v>0</v>
      </c>
      <c r="AEB66" s="699">
        <v>23</v>
      </c>
      <c r="AEC66" s="715">
        <v>0</v>
      </c>
      <c r="AED66" s="712">
        <v>0</v>
      </c>
      <c r="AEE66" s="699">
        <v>54</v>
      </c>
      <c r="AEF66" s="715">
        <v>0</v>
      </c>
      <c r="AEG66" s="712">
        <v>0</v>
      </c>
      <c r="AEH66" s="699">
        <v>43</v>
      </c>
      <c r="AEI66" s="1303">
        <v>0</v>
      </c>
      <c r="AEJ66" s="712">
        <v>0</v>
      </c>
      <c r="AEK66" s="699">
        <f t="shared" si="32"/>
        <v>65</v>
      </c>
      <c r="AEL66" s="715">
        <v>0</v>
      </c>
      <c r="AEM66" s="712">
        <v>0</v>
      </c>
      <c r="AEN66" s="699">
        <v>42</v>
      </c>
      <c r="AEO66" s="699">
        <v>1</v>
      </c>
      <c r="AEP66" s="712">
        <v>106.3</v>
      </c>
      <c r="AEQ66" s="699">
        <v>5</v>
      </c>
      <c r="AER66" s="699">
        <v>1</v>
      </c>
      <c r="AES66" s="712">
        <v>106.3</v>
      </c>
      <c r="AET66" s="699">
        <v>6</v>
      </c>
      <c r="AEU66" s="699">
        <v>0</v>
      </c>
      <c r="AEV66" s="1099">
        <v>0</v>
      </c>
      <c r="AEW66" s="699">
        <v>43</v>
      </c>
      <c r="AEX66" s="989">
        <v>0.50800000000000001</v>
      </c>
      <c r="AEY66" s="989">
        <v>3</v>
      </c>
      <c r="AEZ66" s="989">
        <v>0.2</v>
      </c>
      <c r="AFA66" s="989">
        <v>6</v>
      </c>
      <c r="AFB66" s="989">
        <v>0</v>
      </c>
      <c r="AFC66" s="989">
        <v>51</v>
      </c>
      <c r="AFD66" s="989">
        <v>0</v>
      </c>
      <c r="AFE66" s="989">
        <v>49</v>
      </c>
      <c r="AFF66" s="989">
        <v>0</v>
      </c>
      <c r="AFG66" s="989">
        <v>44</v>
      </c>
      <c r="AFH66" s="989">
        <v>0</v>
      </c>
      <c r="AFI66" s="989">
        <v>44</v>
      </c>
      <c r="AFJ66" s="989">
        <v>0</v>
      </c>
      <c r="AFK66" s="989">
        <v>7</v>
      </c>
      <c r="AFL66" s="989">
        <v>0</v>
      </c>
      <c r="AFM66" s="989">
        <v>7</v>
      </c>
      <c r="AFN66" s="989">
        <v>1</v>
      </c>
      <c r="AFO66" s="989">
        <v>100</v>
      </c>
      <c r="AFP66" s="989">
        <v>36</v>
      </c>
      <c r="AFQ66" s="989">
        <v>0</v>
      </c>
      <c r="AFR66" s="989">
        <v>0</v>
      </c>
      <c r="AFS66" s="989">
        <v>72</v>
      </c>
      <c r="AFT66" s="989">
        <v>0</v>
      </c>
      <c r="AFU66" s="989">
        <v>0</v>
      </c>
      <c r="AFV66" s="989">
        <v>65</v>
      </c>
      <c r="AFW66" s="989">
        <v>2</v>
      </c>
      <c r="AFX66" s="989">
        <v>200</v>
      </c>
      <c r="AFY66" s="989">
        <v>10</v>
      </c>
      <c r="AFZ66" s="989">
        <v>3</v>
      </c>
      <c r="AGA66" s="989">
        <v>300</v>
      </c>
      <c r="AGB66" s="989">
        <v>54</v>
      </c>
      <c r="AGC66" s="989">
        <v>3</v>
      </c>
      <c r="AGD66" s="989">
        <v>300</v>
      </c>
      <c r="AGE66" s="989">
        <v>10</v>
      </c>
      <c r="AGF66" s="989">
        <v>0</v>
      </c>
      <c r="AGG66" s="989">
        <v>0</v>
      </c>
      <c r="AGH66" s="989">
        <v>51</v>
      </c>
      <c r="AGI66" s="989">
        <v>0</v>
      </c>
      <c r="AGJ66" s="989">
        <v>0</v>
      </c>
      <c r="AGK66" s="989">
        <v>10</v>
      </c>
      <c r="AGL66" s="989">
        <v>0</v>
      </c>
      <c r="AGM66" s="989">
        <v>0</v>
      </c>
      <c r="AGN66" s="989">
        <v>2</v>
      </c>
      <c r="AGO66" s="989">
        <v>0</v>
      </c>
      <c r="AGP66" s="989">
        <v>0</v>
      </c>
      <c r="AGQ66" s="989">
        <v>51</v>
      </c>
      <c r="AGR66" s="989">
        <v>0</v>
      </c>
      <c r="AGS66" s="989">
        <v>0</v>
      </c>
      <c r="AGT66" s="989">
        <v>19</v>
      </c>
      <c r="AGU66" s="989">
        <v>0</v>
      </c>
      <c r="AGV66" s="989">
        <v>0</v>
      </c>
      <c r="AGW66" s="989">
        <v>31</v>
      </c>
      <c r="AGX66" s="989">
        <v>0</v>
      </c>
      <c r="AGY66" s="989">
        <v>0</v>
      </c>
      <c r="AGZ66" s="989">
        <v>25</v>
      </c>
      <c r="AHA66" s="989">
        <v>0</v>
      </c>
      <c r="AHB66" s="989">
        <v>0</v>
      </c>
      <c r="AHC66" s="989">
        <v>12</v>
      </c>
      <c r="AHD66" s="989">
        <v>0</v>
      </c>
      <c r="AHE66" s="989">
        <v>0</v>
      </c>
      <c r="AHF66" s="989">
        <v>41</v>
      </c>
      <c r="AHG66" s="712">
        <v>6</v>
      </c>
      <c r="AHH66" s="712">
        <v>731.71</v>
      </c>
      <c r="AHI66" s="699">
        <v>5</v>
      </c>
      <c r="AHJ66" s="712">
        <v>10</v>
      </c>
      <c r="AHK66" s="712">
        <v>1219.51</v>
      </c>
      <c r="AHL66" s="712">
        <v>6</v>
      </c>
      <c r="AHM66" s="712">
        <v>0</v>
      </c>
      <c r="AHN66" s="712">
        <v>0</v>
      </c>
      <c r="AHO66" s="699">
        <v>43</v>
      </c>
      <c r="AHP66" s="712">
        <v>0</v>
      </c>
      <c r="AHQ66" s="712">
        <v>0</v>
      </c>
      <c r="AHR66" s="712">
        <v>23</v>
      </c>
      <c r="AHS66" s="712">
        <v>0</v>
      </c>
      <c r="AHT66" s="712">
        <v>0</v>
      </c>
      <c r="AHU66" s="699">
        <v>28</v>
      </c>
      <c r="AHV66" s="712">
        <v>2</v>
      </c>
      <c r="AHW66" s="712">
        <v>243.9</v>
      </c>
      <c r="AHX66" s="699">
        <v>6</v>
      </c>
      <c r="AHY66" s="712">
        <v>30</v>
      </c>
      <c r="AHZ66" s="712">
        <v>4225.3500000000004</v>
      </c>
      <c r="AIA66" s="699">
        <v>1</v>
      </c>
      <c r="AIC66" s="714"/>
      <c r="AID66" s="725"/>
      <c r="AIE66" s="715"/>
      <c r="AIF66" s="714"/>
      <c r="AIG66" s="725"/>
      <c r="AIH66" s="715"/>
      <c r="AII66" s="715"/>
      <c r="AIJ66" s="712"/>
      <c r="AIK66" s="715"/>
      <c r="AIL66" s="1169">
        <v>26</v>
      </c>
      <c r="AIM66" s="1174">
        <v>65.384615384615387</v>
      </c>
      <c r="AIN66" s="1168">
        <f t="shared" si="33"/>
        <v>11</v>
      </c>
      <c r="AIO66" s="715">
        <v>15</v>
      </c>
      <c r="AIP66" s="725">
        <v>33.333333333333329</v>
      </c>
      <c r="AIQ66" s="715">
        <f t="shared" si="34"/>
        <v>6</v>
      </c>
      <c r="AIR66" s="1169">
        <v>23</v>
      </c>
      <c r="AIS66" s="1174">
        <v>47.826086956521735</v>
      </c>
      <c r="AIT66" s="1168">
        <f t="shared" si="35"/>
        <v>9</v>
      </c>
      <c r="AIU66" s="715">
        <v>15</v>
      </c>
      <c r="AIV66" s="725">
        <v>0</v>
      </c>
      <c r="AIW66" s="715">
        <f t="shared" si="36"/>
        <v>76</v>
      </c>
      <c r="AIX66" s="1169">
        <v>25</v>
      </c>
      <c r="AIY66" s="1174">
        <v>0</v>
      </c>
      <c r="AIZ66" s="1168">
        <f t="shared" si="37"/>
        <v>64</v>
      </c>
      <c r="AJA66" s="715">
        <v>15</v>
      </c>
      <c r="AJB66" s="725">
        <v>26.666666666666668</v>
      </c>
      <c r="AJC66" s="715">
        <f t="shared" si="38"/>
        <v>5</v>
      </c>
      <c r="AJD66" s="714">
        <v>25</v>
      </c>
      <c r="AJE66" s="725">
        <v>16</v>
      </c>
      <c r="AJF66" s="715">
        <v>72</v>
      </c>
      <c r="AJG66" s="699">
        <v>14</v>
      </c>
      <c r="AJH66" s="1099">
        <v>0</v>
      </c>
      <c r="AJI66" s="733">
        <v>1</v>
      </c>
      <c r="AJJ66" s="714">
        <v>25</v>
      </c>
      <c r="AJK66" s="712">
        <v>24</v>
      </c>
      <c r="AJL66" s="715">
        <v>38</v>
      </c>
      <c r="AJM66" s="699">
        <v>14</v>
      </c>
      <c r="AJN66" s="712">
        <v>28.571428571428569</v>
      </c>
      <c r="AJO66" s="715">
        <v>72</v>
      </c>
      <c r="AJP66" s="714">
        <v>26</v>
      </c>
      <c r="AJQ66" s="712">
        <v>7.6923076923076925</v>
      </c>
      <c r="AJR66" s="715">
        <v>77</v>
      </c>
      <c r="AJS66" s="699">
        <v>14</v>
      </c>
      <c r="AJT66" s="712">
        <v>28.571428571428569</v>
      </c>
      <c r="AJU66" s="715">
        <f t="shared" si="39"/>
        <v>23</v>
      </c>
      <c r="AJV66" s="1178">
        <v>0</v>
      </c>
      <c r="AJW66" s="1099">
        <v>0</v>
      </c>
      <c r="AJX66" s="1099">
        <v>0</v>
      </c>
      <c r="AJY66" s="1099">
        <v>0</v>
      </c>
      <c r="AJZ66" s="1099">
        <v>0</v>
      </c>
      <c r="AKA66" s="1099">
        <v>0</v>
      </c>
      <c r="AKB66" s="1099">
        <v>0</v>
      </c>
      <c r="AKC66" s="1099">
        <v>0</v>
      </c>
      <c r="AKD66" s="1099">
        <v>0</v>
      </c>
      <c r="AKE66" s="1099">
        <v>0</v>
      </c>
      <c r="AKF66" s="1099">
        <v>0</v>
      </c>
      <c r="AKG66" s="1188" t="s">
        <v>1730</v>
      </c>
      <c r="AKH66" s="985">
        <v>0</v>
      </c>
      <c r="AKI66" s="985">
        <v>0</v>
      </c>
      <c r="AKJ66" s="985">
        <v>0</v>
      </c>
      <c r="AKK66" s="985">
        <v>0</v>
      </c>
      <c r="AKL66" s="985">
        <v>0</v>
      </c>
      <c r="AKM66" s="985">
        <v>25</v>
      </c>
      <c r="AKN66" s="985">
        <v>0</v>
      </c>
      <c r="AKO66" s="985">
        <v>0</v>
      </c>
      <c r="AKP66" s="985">
        <v>100</v>
      </c>
      <c r="AKQ66" s="985">
        <v>0</v>
      </c>
      <c r="AKR66" s="985">
        <v>0</v>
      </c>
      <c r="AKS66" s="699">
        <v>4</v>
      </c>
      <c r="AKT66" s="714" t="s">
        <v>1650</v>
      </c>
      <c r="AKU66" s="715" t="s">
        <v>1634</v>
      </c>
      <c r="AKV66" s="715" t="s">
        <v>1633</v>
      </c>
      <c r="AKW66" s="715" t="s">
        <v>1633</v>
      </c>
      <c r="AKX66" s="715" t="s">
        <v>1650</v>
      </c>
      <c r="AKY66" s="715" t="s">
        <v>1634</v>
      </c>
      <c r="AKZ66" s="715" t="s">
        <v>1650</v>
      </c>
      <c r="ALA66" s="715">
        <v>2</v>
      </c>
      <c r="ALB66" s="715">
        <v>1</v>
      </c>
      <c r="ALC66" s="715">
        <v>-1</v>
      </c>
      <c r="ALD66" s="715">
        <v>-1</v>
      </c>
      <c r="ALE66" s="715">
        <v>2</v>
      </c>
      <c r="ALF66" s="715">
        <v>1</v>
      </c>
      <c r="ALG66" s="715">
        <v>2</v>
      </c>
      <c r="ALH66" s="715">
        <f>SUM(ALA66:ALG66)</f>
        <v>6</v>
      </c>
      <c r="ALI66" s="715">
        <f t="shared" si="41"/>
        <v>31</v>
      </c>
      <c r="ALJ66" s="716" t="s">
        <v>31</v>
      </c>
      <c r="ALK66" s="712" t="s">
        <v>31</v>
      </c>
      <c r="ALL66" s="712" t="s">
        <v>1635</v>
      </c>
      <c r="ALM66" s="712" t="s">
        <v>1635</v>
      </c>
      <c r="ALN66" s="712" t="s">
        <v>31</v>
      </c>
      <c r="ALO66" s="712" t="s">
        <v>31</v>
      </c>
      <c r="ALP66" s="712" t="s">
        <v>31</v>
      </c>
      <c r="ALQ66" s="714">
        <v>1</v>
      </c>
      <c r="ALR66" s="715">
        <v>5</v>
      </c>
      <c r="ALS66" s="715">
        <v>3</v>
      </c>
      <c r="ALT66" s="715">
        <v>1</v>
      </c>
      <c r="ALU66" s="715">
        <v>1</v>
      </c>
      <c r="ALV66" s="715">
        <v>1</v>
      </c>
      <c r="ALW66" s="733">
        <v>1</v>
      </c>
      <c r="ALX66" s="981">
        <v>2.2779043280182232</v>
      </c>
      <c r="ALY66" s="715">
        <v>9</v>
      </c>
      <c r="ALZ66" s="731">
        <v>11.389521640091116</v>
      </c>
      <c r="AMA66" s="715">
        <v>1</v>
      </c>
      <c r="AMB66" s="731">
        <v>6.83371298405467</v>
      </c>
      <c r="AMC66" s="715">
        <v>3</v>
      </c>
      <c r="AMD66" s="731">
        <v>2.2779043280182232</v>
      </c>
      <c r="AME66" s="715">
        <v>19</v>
      </c>
      <c r="AMF66" s="715">
        <v>2.2779043280182232</v>
      </c>
      <c r="AMG66" s="715">
        <v>4</v>
      </c>
      <c r="AMH66" s="731">
        <v>2.2779043280182232</v>
      </c>
      <c r="AMI66" s="715">
        <v>9</v>
      </c>
      <c r="AMJ66" s="731">
        <v>2.2779043280182232</v>
      </c>
      <c r="AMK66" s="715">
        <v>9</v>
      </c>
      <c r="AML66" s="982">
        <v>0</v>
      </c>
      <c r="AMM66" s="699">
        <v>0</v>
      </c>
      <c r="AMN66" s="699">
        <v>0</v>
      </c>
      <c r="AMO66" s="716">
        <v>0</v>
      </c>
      <c r="AMP66" s="715">
        <v>52</v>
      </c>
      <c r="AMQ66" s="712">
        <v>0</v>
      </c>
      <c r="AMR66" s="715">
        <v>27</v>
      </c>
      <c r="AMS66" s="712">
        <v>0</v>
      </c>
      <c r="AMT66" s="733">
        <v>27</v>
      </c>
      <c r="AMU66" s="982">
        <v>0</v>
      </c>
      <c r="AMV66" s="731">
        <v>0</v>
      </c>
      <c r="AMW66" s="715">
        <v>32</v>
      </c>
      <c r="AMX66" s="716" t="s">
        <v>1687</v>
      </c>
      <c r="AMY66" s="712" t="s">
        <v>1687</v>
      </c>
      <c r="AMZ66" s="715">
        <v>1</v>
      </c>
      <c r="ANA66" s="715">
        <v>1</v>
      </c>
      <c r="ANB66" s="715">
        <v>2</v>
      </c>
      <c r="ANC66" s="715">
        <v>55</v>
      </c>
      <c r="AND66" s="1201" t="s">
        <v>1632</v>
      </c>
      <c r="ANE66" s="1202" t="s">
        <v>1632</v>
      </c>
      <c r="ANF66" s="1202" t="s">
        <v>1632</v>
      </c>
      <c r="ANG66" s="1202" t="s">
        <v>1632</v>
      </c>
      <c r="ANH66" s="725">
        <v>5</v>
      </c>
      <c r="ANI66" s="725">
        <v>5</v>
      </c>
      <c r="ANJ66" s="725">
        <v>5</v>
      </c>
      <c r="ANK66" s="725">
        <v>5</v>
      </c>
      <c r="ANL66" s="1303">
        <f t="shared" si="42"/>
        <v>20</v>
      </c>
      <c r="ANM66" s="1303">
        <f t="shared" si="43"/>
        <v>1</v>
      </c>
      <c r="ANN66" s="983" t="s">
        <v>1625</v>
      </c>
      <c r="ANO66" s="725" t="s">
        <v>1625</v>
      </c>
      <c r="ANP66" s="725" t="s">
        <v>1625</v>
      </c>
      <c r="ANQ66" s="725" t="s">
        <v>1625</v>
      </c>
      <c r="ANR66" s="725">
        <v>0</v>
      </c>
      <c r="ANS66" s="725">
        <v>0</v>
      </c>
      <c r="ANT66" s="725">
        <v>0</v>
      </c>
      <c r="ANU66" s="725">
        <v>0</v>
      </c>
      <c r="ANV66" s="715">
        <f t="shared" si="44"/>
        <v>0</v>
      </c>
      <c r="ANW66" s="715">
        <f t="shared" si="45"/>
        <v>71</v>
      </c>
      <c r="ANX66" s="982">
        <v>1</v>
      </c>
      <c r="ANY66" s="715">
        <v>203</v>
      </c>
      <c r="ANZ66" s="1089">
        <v>21.679000000000002</v>
      </c>
      <c r="AOA66" s="715">
        <v>12</v>
      </c>
      <c r="AOB66" s="1089">
        <v>2.2000000000000002</v>
      </c>
      <c r="AOC66" s="1188">
        <f t="shared" si="46"/>
        <v>52</v>
      </c>
      <c r="AOD66" s="1089">
        <v>31.881</v>
      </c>
      <c r="AOE66" s="1188">
        <f t="shared" si="47"/>
        <v>51</v>
      </c>
      <c r="AOF66" s="699">
        <v>0</v>
      </c>
      <c r="AOG66" s="985">
        <v>0</v>
      </c>
      <c r="AOH66" s="1188">
        <v>45</v>
      </c>
      <c r="AOI66" s="699">
        <v>1</v>
      </c>
      <c r="AOJ66" s="985">
        <v>2.2779043280182232</v>
      </c>
      <c r="AOK66" s="1188">
        <v>3</v>
      </c>
      <c r="AOL66" s="699">
        <v>1</v>
      </c>
      <c r="AOM66" s="985">
        <v>2.2779043280182232</v>
      </c>
      <c r="AON66" s="1188">
        <v>5</v>
      </c>
      <c r="AOO66" s="699">
        <v>1</v>
      </c>
      <c r="AOP66" s="985">
        <v>2.2779043280182232</v>
      </c>
      <c r="AOQ66" s="1188">
        <v>2</v>
      </c>
      <c r="AOR66" s="983" t="s">
        <v>1625</v>
      </c>
      <c r="AOS66" s="725" t="s">
        <v>1625</v>
      </c>
      <c r="AOT66" s="725" t="s">
        <v>1625</v>
      </c>
      <c r="AOU66" s="725" t="s">
        <v>1625</v>
      </c>
      <c r="AOV66" s="725">
        <v>0</v>
      </c>
      <c r="AOW66" s="725">
        <v>0</v>
      </c>
      <c r="AOX66" s="725">
        <v>0</v>
      </c>
      <c r="AOY66" s="725">
        <v>0</v>
      </c>
      <c r="AOZ66" s="715">
        <f t="shared" si="48"/>
        <v>0</v>
      </c>
      <c r="APA66" s="715">
        <f t="shared" si="49"/>
        <v>25</v>
      </c>
      <c r="APB66" s="1993" t="s">
        <v>1632</v>
      </c>
      <c r="APC66" s="1994" t="s">
        <v>1632</v>
      </c>
      <c r="APD66" s="1994" t="s">
        <v>1625</v>
      </c>
      <c r="APE66" s="1994" t="s">
        <v>1625</v>
      </c>
      <c r="APF66" s="1995">
        <v>5</v>
      </c>
      <c r="APG66" s="1995">
        <v>5</v>
      </c>
      <c r="APH66" s="1995">
        <v>0</v>
      </c>
      <c r="API66" s="1995">
        <v>0</v>
      </c>
      <c r="APJ66" s="715">
        <f t="shared" si="50"/>
        <v>10</v>
      </c>
      <c r="APK66" s="715">
        <f t="shared" si="51"/>
        <v>43</v>
      </c>
      <c r="APL66" s="715">
        <v>0</v>
      </c>
      <c r="APM66" s="725">
        <v>0</v>
      </c>
      <c r="APN66" s="715">
        <v>17</v>
      </c>
      <c r="APO66" s="715">
        <v>0</v>
      </c>
      <c r="APP66" s="725">
        <v>0</v>
      </c>
      <c r="APQ66" s="715">
        <v>18</v>
      </c>
      <c r="APR66" s="1169">
        <v>0</v>
      </c>
      <c r="APS66" s="1168">
        <v>0</v>
      </c>
      <c r="APT66" s="1168">
        <v>0</v>
      </c>
      <c r="APU66" s="989">
        <v>0</v>
      </c>
      <c r="APV66" s="989">
        <v>0</v>
      </c>
      <c r="APW66" s="989">
        <v>0</v>
      </c>
      <c r="APX66" s="989">
        <v>38</v>
      </c>
      <c r="APY66" s="989">
        <v>1</v>
      </c>
      <c r="APZ66" s="989">
        <v>15.875</v>
      </c>
      <c r="AQA66" s="989">
        <v>127</v>
      </c>
      <c r="AQB66" s="989">
        <v>15.875</v>
      </c>
      <c r="AQC66" s="989">
        <v>127</v>
      </c>
      <c r="AQD66" s="1099">
        <v>27.489177489177489</v>
      </c>
      <c r="AQE66" s="989">
        <v>19</v>
      </c>
      <c r="AQF66" s="989">
        <v>1</v>
      </c>
      <c r="AQG66" s="989">
        <v>15.875</v>
      </c>
      <c r="AQH66" s="989">
        <v>127</v>
      </c>
      <c r="AQI66" s="989">
        <v>15.875</v>
      </c>
      <c r="AQJ66" s="989">
        <v>127</v>
      </c>
      <c r="AQK66" s="989">
        <v>27.489177489177489</v>
      </c>
      <c r="AQL66" s="729">
        <v>46</v>
      </c>
      <c r="AQM66" s="987"/>
      <c r="AQQ66" s="715">
        <v>58</v>
      </c>
      <c r="AQR66" s="715">
        <v>51</v>
      </c>
      <c r="AQS66" s="989">
        <v>7</v>
      </c>
      <c r="AQT66" s="1099">
        <v>13.725490196078432</v>
      </c>
      <c r="AQU66" s="989">
        <f t="shared" si="52"/>
        <v>66</v>
      </c>
      <c r="AQV66" s="989">
        <v>4</v>
      </c>
      <c r="AQW66" s="989">
        <v>57.142857142857139</v>
      </c>
      <c r="AQX66" s="1099">
        <v>3.75</v>
      </c>
      <c r="AQY66" s="989">
        <f t="shared" si="53"/>
        <v>21</v>
      </c>
      <c r="AQZ66" s="989">
        <v>0</v>
      </c>
      <c r="ARA66" s="989">
        <v>7</v>
      </c>
      <c r="ARB66" s="989">
        <v>0</v>
      </c>
      <c r="ARC66" s="989">
        <f t="shared" si="54"/>
        <v>65</v>
      </c>
      <c r="ARD66" s="1668">
        <v>2.5294117647058822</v>
      </c>
      <c r="ARE66" s="1667">
        <f t="shared" si="55"/>
        <v>16</v>
      </c>
      <c r="ARF66" s="1168">
        <v>5</v>
      </c>
      <c r="ARG66" s="1099">
        <v>40</v>
      </c>
      <c r="ARH66" s="989">
        <f t="shared" si="56"/>
        <v>77</v>
      </c>
      <c r="ARI66" s="715">
        <v>2</v>
      </c>
      <c r="ARJ66" s="985">
        <v>0</v>
      </c>
      <c r="ARK66" s="699">
        <f t="shared" si="57"/>
        <v>1</v>
      </c>
      <c r="ARL66" s="989">
        <v>121</v>
      </c>
      <c r="ARM66" s="715">
        <v>18</v>
      </c>
      <c r="ARN66" s="985">
        <v>14.87603305785124</v>
      </c>
      <c r="ARO66" s="699">
        <f t="shared" si="58"/>
        <v>17</v>
      </c>
      <c r="ARP66" s="707">
        <v>16</v>
      </c>
      <c r="ARQ66" s="990">
        <v>0</v>
      </c>
      <c r="ARR66" s="719">
        <v>0</v>
      </c>
      <c r="ARS66" s="979">
        <f t="shared" si="59"/>
        <v>34</v>
      </c>
      <c r="ART66" s="715">
        <v>144</v>
      </c>
      <c r="ARU66" s="699">
        <f t="shared" si="59"/>
        <v>3</v>
      </c>
      <c r="ARV66" s="715" t="s">
        <v>31</v>
      </c>
      <c r="ARW66" s="715" t="s">
        <v>31</v>
      </c>
      <c r="ARX66" s="985" t="s">
        <v>31</v>
      </c>
      <c r="ARY66" s="699" t="str">
        <f t="shared" si="60"/>
        <v>-</v>
      </c>
      <c r="ARZ66" s="715" t="s">
        <v>31</v>
      </c>
      <c r="ASA66" s="715" t="s">
        <v>31</v>
      </c>
      <c r="ASB66" s="712" t="s">
        <v>31</v>
      </c>
      <c r="ASC66" s="699" t="str">
        <f t="shared" si="61"/>
        <v>-</v>
      </c>
      <c r="ASD66" s="712">
        <v>14.285714285714285</v>
      </c>
      <c r="ASE66" s="712">
        <v>42.857142857142854</v>
      </c>
      <c r="ASF66" s="712">
        <v>42.857142857142854</v>
      </c>
      <c r="ASG66" s="712">
        <v>0</v>
      </c>
      <c r="ASH66" s="712">
        <v>0</v>
      </c>
      <c r="ASI66" s="712">
        <v>0</v>
      </c>
      <c r="ASJ66" s="712">
        <v>0</v>
      </c>
      <c r="ASK66" s="712">
        <v>0</v>
      </c>
      <c r="ASL66" s="712">
        <v>0</v>
      </c>
      <c r="ASM66" s="715">
        <v>1</v>
      </c>
      <c r="ASN66" s="715">
        <v>3</v>
      </c>
      <c r="ASO66" s="715">
        <v>3</v>
      </c>
      <c r="ASP66" s="715">
        <v>0</v>
      </c>
      <c r="ASQ66" s="715">
        <v>0</v>
      </c>
      <c r="ASR66" s="715">
        <v>0</v>
      </c>
      <c r="ASS66" s="715">
        <v>0</v>
      </c>
      <c r="AST66" s="715">
        <v>0</v>
      </c>
      <c r="ASU66" s="715">
        <v>0</v>
      </c>
      <c r="ASV66" s="715">
        <v>7</v>
      </c>
      <c r="ASW66" s="712">
        <v>0</v>
      </c>
      <c r="ASX66" s="712">
        <v>25</v>
      </c>
      <c r="ASY66" s="712">
        <v>25</v>
      </c>
      <c r="ASZ66" s="712">
        <v>0</v>
      </c>
      <c r="ATA66" s="712">
        <v>0</v>
      </c>
      <c r="ATB66" s="712">
        <v>50</v>
      </c>
      <c r="ATC66" s="712">
        <v>0</v>
      </c>
      <c r="ATD66" s="712">
        <v>0</v>
      </c>
      <c r="ATE66" s="712">
        <v>0</v>
      </c>
      <c r="ATF66" s="715">
        <v>0</v>
      </c>
      <c r="ATG66" s="715">
        <v>1</v>
      </c>
      <c r="ATH66" s="715">
        <v>1</v>
      </c>
      <c r="ATI66" s="715">
        <v>0</v>
      </c>
      <c r="ATJ66" s="715">
        <v>0</v>
      </c>
      <c r="ATK66" s="715">
        <v>2</v>
      </c>
      <c r="ATL66" s="715">
        <v>0</v>
      </c>
      <c r="ATM66" s="715">
        <v>0</v>
      </c>
      <c r="ATN66" s="715">
        <v>0</v>
      </c>
      <c r="ATO66" s="715">
        <v>4</v>
      </c>
      <c r="ATP66" s="712" t="s">
        <v>31</v>
      </c>
      <c r="ATQ66" s="712" t="s">
        <v>31</v>
      </c>
      <c r="ATR66" s="712" t="s">
        <v>31</v>
      </c>
      <c r="ATS66" s="712" t="s">
        <v>31</v>
      </c>
      <c r="ATT66" s="712" t="s">
        <v>31</v>
      </c>
      <c r="ATU66" s="712" t="s">
        <v>31</v>
      </c>
      <c r="ATV66" s="712" t="s">
        <v>31</v>
      </c>
      <c r="ATW66" s="712" t="s">
        <v>31</v>
      </c>
      <c r="ATX66" s="712" t="s">
        <v>31</v>
      </c>
      <c r="ATY66" s="715">
        <v>0</v>
      </c>
      <c r="ATZ66" s="715">
        <v>0</v>
      </c>
      <c r="AUA66" s="715">
        <v>0</v>
      </c>
      <c r="AUB66" s="715">
        <v>0</v>
      </c>
      <c r="AUC66" s="715">
        <v>0</v>
      </c>
      <c r="AUD66" s="715">
        <v>0</v>
      </c>
      <c r="AUE66" s="715">
        <v>0</v>
      </c>
      <c r="AUF66" s="715">
        <v>0</v>
      </c>
      <c r="AUG66" s="715">
        <v>0</v>
      </c>
      <c r="AUH66" s="715">
        <v>0</v>
      </c>
      <c r="AUI66" s="712" t="s">
        <v>1648</v>
      </c>
      <c r="AUJ66" s="712" t="s">
        <v>1623</v>
      </c>
      <c r="AUK66" s="709">
        <v>0</v>
      </c>
      <c r="AUL66" s="978">
        <v>31</v>
      </c>
      <c r="AUM66" s="703" t="s">
        <v>1625</v>
      </c>
      <c r="AUN66" s="703" t="s">
        <v>1625</v>
      </c>
      <c r="AUO66" s="703" t="s">
        <v>1625</v>
      </c>
      <c r="AUP66" s="701" t="s">
        <v>1625</v>
      </c>
      <c r="AUQ66" s="712" t="s">
        <v>1626</v>
      </c>
      <c r="AUR66" s="712" t="s">
        <v>1623</v>
      </c>
      <c r="AUS66" s="712" t="s">
        <v>1627</v>
      </c>
      <c r="AUT66" s="712" t="s">
        <v>1627</v>
      </c>
      <c r="AUU66" s="712" t="s">
        <v>1625</v>
      </c>
      <c r="AUV66" s="712" t="s">
        <v>1685</v>
      </c>
      <c r="AUW66" s="3968" t="s">
        <v>1648</v>
      </c>
      <c r="AUX66" s="712" t="s">
        <v>5403</v>
      </c>
      <c r="AUY66" s="712" t="s">
        <v>1792</v>
      </c>
      <c r="AUZ66" s="699">
        <v>70</v>
      </c>
      <c r="AVA66" s="699">
        <v>4</v>
      </c>
      <c r="AVB66" s="985">
        <v>5.7</v>
      </c>
      <c r="AVC66" s="699">
        <v>0</v>
      </c>
      <c r="AVD66" s="712">
        <v>0</v>
      </c>
      <c r="AVE66" s="699">
        <f t="shared" si="62"/>
        <v>25</v>
      </c>
      <c r="AVF66" s="712">
        <v>0</v>
      </c>
      <c r="AVG66" s="978">
        <v>33</v>
      </c>
      <c r="AVH66" s="712" t="s">
        <v>1625</v>
      </c>
      <c r="AVI66" s="712" t="s">
        <v>1625</v>
      </c>
      <c r="AVJ66" s="712" t="s">
        <v>1625</v>
      </c>
      <c r="AVK66" s="712" t="s">
        <v>1625</v>
      </c>
      <c r="AVL66" s="716">
        <v>0</v>
      </c>
      <c r="AVM66" s="699">
        <f t="shared" si="63"/>
        <v>60</v>
      </c>
      <c r="AVN66" s="715">
        <v>0</v>
      </c>
      <c r="AVO66" s="712">
        <v>0</v>
      </c>
      <c r="AVP66" s="699">
        <f t="shared" si="64"/>
        <v>39</v>
      </c>
      <c r="AVQ66" s="715">
        <v>0</v>
      </c>
      <c r="AVR66" s="712">
        <v>0</v>
      </c>
      <c r="AVS66" s="699">
        <f t="shared" si="65"/>
        <v>14</v>
      </c>
      <c r="AVT66" s="715">
        <v>0</v>
      </c>
      <c r="AVU66" s="712">
        <v>0</v>
      </c>
      <c r="AVV66" s="699">
        <f t="shared" si="66"/>
        <v>29</v>
      </c>
      <c r="AVW66" s="715">
        <v>0</v>
      </c>
      <c r="AVX66" s="712">
        <v>0</v>
      </c>
      <c r="AVY66" s="733">
        <v>0</v>
      </c>
      <c r="AVZ66" s="716">
        <v>0</v>
      </c>
      <c r="AWA66" s="699">
        <f t="shared" si="67"/>
        <v>26</v>
      </c>
      <c r="AWB66" s="715">
        <v>0</v>
      </c>
      <c r="AWC66" s="712">
        <v>0</v>
      </c>
      <c r="AWD66" s="699">
        <f t="shared" si="68"/>
        <v>9</v>
      </c>
      <c r="AWE66" s="715">
        <v>0</v>
      </c>
      <c r="AWF66" s="712">
        <v>0</v>
      </c>
      <c r="AWG66" s="699">
        <f t="shared" si="69"/>
        <v>56</v>
      </c>
      <c r="AWH66" s="715">
        <v>0</v>
      </c>
      <c r="AWI66" s="714" t="s">
        <v>31</v>
      </c>
      <c r="AWJ66" s="715" t="s">
        <v>31</v>
      </c>
      <c r="AWK66" s="715" t="s">
        <v>31</v>
      </c>
      <c r="AWL66" s="715" t="s">
        <v>31</v>
      </c>
      <c r="AWM66" s="715" t="s">
        <v>31</v>
      </c>
      <c r="AWN66" s="715" t="s">
        <v>31</v>
      </c>
      <c r="AWO66" s="715" t="s">
        <v>31</v>
      </c>
      <c r="AWP66" s="715" t="s">
        <v>31</v>
      </c>
      <c r="AWQ66" s="715" t="s">
        <v>31</v>
      </c>
      <c r="AWR66" s="715" t="s">
        <v>31</v>
      </c>
      <c r="AWS66" s="716" t="s">
        <v>31</v>
      </c>
      <c r="AWT66" s="699" t="str">
        <f t="shared" si="70"/>
        <v>-</v>
      </c>
      <c r="AWU66" s="712" t="s">
        <v>31</v>
      </c>
      <c r="AWV66" s="699" t="str">
        <f t="shared" si="70"/>
        <v>-</v>
      </c>
      <c r="AWW66" s="712" t="s">
        <v>31</v>
      </c>
      <c r="AWX66" s="699" t="str">
        <f t="shared" si="3"/>
        <v>-</v>
      </c>
      <c r="AWY66" s="712" t="s">
        <v>31</v>
      </c>
      <c r="AWZ66" s="699" t="str">
        <f t="shared" si="71"/>
        <v>-</v>
      </c>
      <c r="AXA66" s="712" t="s">
        <v>31</v>
      </c>
      <c r="AXB66" s="712" t="s">
        <v>31</v>
      </c>
      <c r="AXC66" s="712" t="s">
        <v>31</v>
      </c>
      <c r="AXD66" s="699" t="str">
        <f t="shared" si="4"/>
        <v>-</v>
      </c>
      <c r="AXE66" s="712" t="s">
        <v>31</v>
      </c>
      <c r="AXF66" s="699" t="str">
        <f t="shared" si="5"/>
        <v>-</v>
      </c>
      <c r="AXG66" s="712" t="s">
        <v>31</v>
      </c>
      <c r="AXH66" s="699" t="str">
        <f t="shared" si="6"/>
        <v>-</v>
      </c>
      <c r="AXI66" s="712" t="s">
        <v>31</v>
      </c>
      <c r="AXK66" s="3969">
        <v>100</v>
      </c>
      <c r="AXL66" s="3970">
        <v>13</v>
      </c>
      <c r="AXM66" s="715">
        <f t="shared" si="72"/>
        <v>1</v>
      </c>
      <c r="AXN66" s="3969">
        <v>53.333333333333336</v>
      </c>
      <c r="AXO66" s="3970">
        <v>15</v>
      </c>
      <c r="AXP66" s="715">
        <f t="shared" si="73"/>
        <v>1</v>
      </c>
      <c r="AXQ66" s="2024">
        <v>442</v>
      </c>
      <c r="AXR66" s="2024">
        <v>462</v>
      </c>
      <c r="AXS66" s="3029">
        <v>4.3290043290043201</v>
      </c>
      <c r="AXT66" s="2024" t="s">
        <v>8056</v>
      </c>
      <c r="AXU66" s="2024">
        <v>74</v>
      </c>
      <c r="AXV66" s="2024">
        <v>69</v>
      </c>
      <c r="AXW66" s="3029">
        <v>7.2463768115942173</v>
      </c>
      <c r="AXX66" s="2024" t="s">
        <v>8058</v>
      </c>
      <c r="AXY66" s="3029">
        <v>16.742081447963802</v>
      </c>
      <c r="AXZ66" s="3029">
        <v>14.935064935064934</v>
      </c>
      <c r="AYA66" s="3029">
        <v>-1.8070165128988673</v>
      </c>
      <c r="AYB66" s="2024" t="s">
        <v>7682</v>
      </c>
      <c r="AYC66" s="2123">
        <v>180</v>
      </c>
      <c r="AYD66" s="2024">
        <v>176</v>
      </c>
      <c r="AYE66" s="3029">
        <v>2.2727272727272663</v>
      </c>
      <c r="AYF66" s="2024" t="s">
        <v>8059</v>
      </c>
      <c r="AYG66" s="2024">
        <v>36</v>
      </c>
      <c r="AYH66" s="2024">
        <v>31</v>
      </c>
      <c r="AYI66" s="3029">
        <v>16.129032258064527</v>
      </c>
      <c r="AYJ66" s="2024" t="s">
        <v>8057</v>
      </c>
      <c r="AYK66" s="2024">
        <v>1980</v>
      </c>
      <c r="AYL66" s="2024">
        <v>2256</v>
      </c>
      <c r="AYM66" s="3029">
        <v>12.2340425531915</v>
      </c>
      <c r="AYN66" s="2024" t="s">
        <v>8057</v>
      </c>
      <c r="AYO66" s="2024">
        <v>17164000</v>
      </c>
      <c r="AYP66" s="2024">
        <v>14603201</v>
      </c>
      <c r="AYQ66" s="3029">
        <v>17.535874497652941</v>
      </c>
      <c r="AYR66" s="2024" t="s">
        <v>8057</v>
      </c>
      <c r="AYS66" s="2024">
        <v>8025000</v>
      </c>
      <c r="AYT66" s="2024">
        <v>5214047</v>
      </c>
      <c r="AYU66" s="3029">
        <v>53.911155768254503</v>
      </c>
      <c r="AYV66" s="2024" t="s">
        <v>8057</v>
      </c>
      <c r="AYW66" s="2024">
        <v>8000000</v>
      </c>
      <c r="AYX66" s="2024">
        <v>8245154</v>
      </c>
      <c r="AYY66" s="3029">
        <v>2.9733101407202298</v>
      </c>
      <c r="AYZ66" s="2024" t="s">
        <v>8059</v>
      </c>
      <c r="AZA66" s="2024">
        <v>7000</v>
      </c>
      <c r="AZB66" s="2024">
        <v>12000</v>
      </c>
      <c r="AZC66" s="3029">
        <v>41.666666666666664</v>
      </c>
      <c r="AZD66" s="2024" t="s">
        <v>8057</v>
      </c>
      <c r="AZE66" s="2024">
        <v>1132000</v>
      </c>
      <c r="AZF66" s="2024">
        <v>1132000</v>
      </c>
      <c r="AZG66" s="3029">
        <v>0</v>
      </c>
      <c r="AZH66" s="2024" t="s">
        <v>8059</v>
      </c>
      <c r="AZI66" s="2024">
        <v>0</v>
      </c>
      <c r="AZJ66" s="2024">
        <v>0</v>
      </c>
      <c r="AZK66" s="3029" t="s">
        <v>31</v>
      </c>
      <c r="AZL66" s="2024" t="s">
        <v>31</v>
      </c>
      <c r="AZM66" s="2024">
        <v>0</v>
      </c>
      <c r="AZN66" s="2024">
        <v>0</v>
      </c>
      <c r="AZO66" s="3029" t="s">
        <v>31</v>
      </c>
      <c r="AZP66" s="2024" t="s">
        <v>31</v>
      </c>
      <c r="AZQ66" s="2024">
        <v>0</v>
      </c>
      <c r="AZR66" s="2024">
        <v>0</v>
      </c>
      <c r="AZS66" s="3029" t="s">
        <v>31</v>
      </c>
      <c r="AZT66" s="2024" t="s">
        <v>31</v>
      </c>
      <c r="AZU66" s="2024">
        <v>0</v>
      </c>
      <c r="AZV66" s="2024">
        <v>0</v>
      </c>
      <c r="AZW66" s="3029" t="s">
        <v>31</v>
      </c>
      <c r="AZX66" s="2024" t="s">
        <v>31</v>
      </c>
      <c r="AZY66" s="2123">
        <v>48632000</v>
      </c>
      <c r="AZZ66" s="2024">
        <v>50399097</v>
      </c>
      <c r="BAA66" s="3029">
        <v>3.5062076608237618</v>
      </c>
      <c r="BAB66" s="2024" t="s">
        <v>8056</v>
      </c>
      <c r="BAC66" s="2024">
        <v>8174000</v>
      </c>
      <c r="BAD66" s="2024">
        <v>7256394</v>
      </c>
      <c r="BAE66" s="3029">
        <v>12.645482039701818</v>
      </c>
      <c r="BAF66" s="2024" t="s">
        <v>8057</v>
      </c>
      <c r="BAG66" s="2024">
        <v>65528000</v>
      </c>
      <c r="BAH66" s="2024">
        <v>74147879</v>
      </c>
      <c r="BAI66" s="3029">
        <v>11.625253636722363</v>
      </c>
      <c r="BAJ66" s="2024" t="s">
        <v>8057</v>
      </c>
      <c r="BAK66" s="2123">
        <v>31179000</v>
      </c>
      <c r="BAL66" s="2024">
        <v>32591439</v>
      </c>
      <c r="BAM66" s="3029">
        <v>4.333773050033173</v>
      </c>
      <c r="BAN66" s="2024" t="s">
        <v>8056</v>
      </c>
      <c r="BAO66" s="2024">
        <v>0</v>
      </c>
      <c r="BAP66" s="2024">
        <v>0</v>
      </c>
      <c r="BAQ66" s="3029" t="s">
        <v>31</v>
      </c>
      <c r="BAR66" s="2024" t="s">
        <v>31</v>
      </c>
      <c r="BAS66" s="2024">
        <v>13883000</v>
      </c>
      <c r="BAT66" s="2024">
        <v>10296087</v>
      </c>
      <c r="BAU66" s="3029">
        <v>34.837632976489033</v>
      </c>
      <c r="BAV66" s="2024" t="s">
        <v>8057</v>
      </c>
      <c r="BAW66" s="2024">
        <v>0</v>
      </c>
      <c r="BAX66" s="2024">
        <v>6285456</v>
      </c>
      <c r="BAY66" s="3029">
        <v>100</v>
      </c>
      <c r="BAZ66" s="2024" t="s">
        <v>8057</v>
      </c>
      <c r="BBA66" s="2024">
        <v>3570000</v>
      </c>
      <c r="BBB66" s="2024">
        <v>1226115</v>
      </c>
      <c r="BBC66" s="3029">
        <v>191.16355317404975</v>
      </c>
      <c r="BBD66" s="2024" t="s">
        <v>8057</v>
      </c>
      <c r="BBE66" s="2123">
        <v>4990000</v>
      </c>
      <c r="BBF66" s="2024">
        <v>4045923</v>
      </c>
      <c r="BBG66" s="3029">
        <v>23.334032802898122</v>
      </c>
      <c r="BBH66" s="2024" t="s">
        <v>8057</v>
      </c>
      <c r="BBI66" s="2024">
        <v>0</v>
      </c>
      <c r="BBJ66" s="2024">
        <v>0</v>
      </c>
      <c r="BBK66" s="3029" t="s">
        <v>31</v>
      </c>
      <c r="BBL66" s="2024" t="s">
        <v>31</v>
      </c>
      <c r="BBM66" s="2024">
        <v>3184000</v>
      </c>
      <c r="BBN66" s="2024">
        <v>3210471</v>
      </c>
      <c r="BBO66" s="3029">
        <v>0.82452076346429237</v>
      </c>
      <c r="BBP66" s="2024" t="s">
        <v>8059</v>
      </c>
      <c r="BBQ66" s="2123">
        <v>16027000</v>
      </c>
      <c r="BBR66" s="2024">
        <v>17797039</v>
      </c>
      <c r="BBS66" s="3029">
        <v>9.9456937752398034</v>
      </c>
      <c r="BBT66" s="2024" t="s">
        <v>8058</v>
      </c>
      <c r="BBU66" s="2024">
        <v>0</v>
      </c>
      <c r="BBV66" s="2024">
        <v>0</v>
      </c>
      <c r="BBW66" s="3029" t="s">
        <v>31</v>
      </c>
      <c r="BBX66" s="2024" t="s">
        <v>31</v>
      </c>
      <c r="BBY66" s="2024">
        <v>1983000</v>
      </c>
      <c r="BBZ66" s="2024">
        <v>372994</v>
      </c>
      <c r="BCA66" s="3029">
        <v>431.64394065320084</v>
      </c>
      <c r="BCB66" s="2024" t="s">
        <v>8057</v>
      </c>
      <c r="BCC66" s="2024">
        <v>625000</v>
      </c>
      <c r="BCD66" s="2024">
        <v>1305684</v>
      </c>
      <c r="BCE66" s="3029">
        <v>52.132368934596734</v>
      </c>
      <c r="BCF66" s="2024" t="s">
        <v>8057</v>
      </c>
      <c r="BCG66" s="2024">
        <v>580000</v>
      </c>
      <c r="BCH66" s="2024">
        <v>558765</v>
      </c>
      <c r="BCI66" s="3029">
        <v>3.8003454045976355</v>
      </c>
      <c r="BCJ66" s="2024" t="s">
        <v>8056</v>
      </c>
      <c r="BCK66" s="2024">
        <v>18340000</v>
      </c>
      <c r="BCL66" s="2024">
        <v>20475380</v>
      </c>
      <c r="BCM66" s="3029">
        <v>10.429012794878531</v>
      </c>
      <c r="BCN66" s="2024" t="s">
        <v>8057</v>
      </c>
      <c r="BCO66" s="2024">
        <v>13152000</v>
      </c>
      <c r="BCP66" s="2024">
        <v>11952648</v>
      </c>
      <c r="BCQ66" s="3029">
        <v>10.034194933206436</v>
      </c>
      <c r="BCR66" s="2024" t="s">
        <v>8057</v>
      </c>
      <c r="BCS66" s="2024">
        <v>104000</v>
      </c>
      <c r="BCT66" s="2024">
        <v>377272</v>
      </c>
      <c r="BCU66" s="3029">
        <v>72.433681799868538</v>
      </c>
      <c r="BCV66" s="2024" t="s">
        <v>8057</v>
      </c>
      <c r="BCW66" s="2024">
        <v>2440000</v>
      </c>
      <c r="BCX66" s="2024">
        <v>5542434</v>
      </c>
      <c r="BCY66" s="3029">
        <v>55.976020643637796</v>
      </c>
      <c r="BCZ66" s="2024" t="s">
        <v>8057</v>
      </c>
      <c r="BDA66" s="2024">
        <v>439000</v>
      </c>
      <c r="BDB66" s="2024">
        <v>713741</v>
      </c>
      <c r="BDC66" s="3029">
        <v>38.493094834120498</v>
      </c>
      <c r="BDD66" s="2024" t="s">
        <v>8057</v>
      </c>
      <c r="BDE66" s="2024">
        <v>0</v>
      </c>
      <c r="BDF66" s="2024">
        <v>1014237</v>
      </c>
      <c r="BDG66" s="3029">
        <v>100</v>
      </c>
      <c r="BDH66" s="2024" t="s">
        <v>8057</v>
      </c>
      <c r="BDI66" s="2024">
        <v>0</v>
      </c>
      <c r="BDJ66" s="2024">
        <v>250920</v>
      </c>
      <c r="BDK66" s="3029">
        <v>100</v>
      </c>
      <c r="BDL66" s="2024" t="s">
        <v>8057</v>
      </c>
      <c r="BDM66" s="2024">
        <v>4532000</v>
      </c>
      <c r="BDN66" s="2024">
        <v>5295916</v>
      </c>
      <c r="BDO66" s="3029">
        <v>14.424624559755102</v>
      </c>
      <c r="BDP66" s="2024" t="s">
        <v>8057</v>
      </c>
      <c r="BDQ66" s="2024">
        <v>0</v>
      </c>
      <c r="BDR66" s="2024">
        <v>69840</v>
      </c>
      <c r="BDS66" s="3029">
        <v>100</v>
      </c>
      <c r="BDT66" s="2024" t="s">
        <v>8057</v>
      </c>
      <c r="BDU66" s="2024">
        <v>0</v>
      </c>
      <c r="BDV66" s="2024">
        <v>224730</v>
      </c>
      <c r="BDW66" s="3029">
        <v>100</v>
      </c>
      <c r="BDX66" s="2024" t="s">
        <v>8057</v>
      </c>
      <c r="BDY66" s="2024">
        <v>0</v>
      </c>
      <c r="BDZ66" s="2024">
        <v>0</v>
      </c>
      <c r="BEA66" s="3029" t="s">
        <v>31</v>
      </c>
      <c r="BEB66" s="2024" t="s">
        <v>31</v>
      </c>
      <c r="BEC66" s="2024">
        <v>0</v>
      </c>
      <c r="BED66" s="2024">
        <v>0</v>
      </c>
      <c r="BEE66" s="3029" t="s">
        <v>31</v>
      </c>
      <c r="BEF66" s="2024" t="s">
        <v>31</v>
      </c>
      <c r="BEG66" s="2024">
        <v>0</v>
      </c>
      <c r="BEH66" s="2024">
        <v>0</v>
      </c>
      <c r="BEI66" s="3029" t="s">
        <v>31</v>
      </c>
      <c r="BEJ66" s="2024" t="s">
        <v>31</v>
      </c>
      <c r="BEK66" s="2024">
        <v>0</v>
      </c>
      <c r="BEL66" s="2024">
        <v>0</v>
      </c>
      <c r="BEM66" s="3029" t="s">
        <v>31</v>
      </c>
      <c r="BEN66" s="2024" t="s">
        <v>31</v>
      </c>
      <c r="BEO66" s="2024">
        <v>0</v>
      </c>
      <c r="BEP66" s="2024">
        <v>0</v>
      </c>
      <c r="BEQ66" s="3029" t="s">
        <v>31</v>
      </c>
      <c r="BER66" s="2024" t="s">
        <v>31</v>
      </c>
      <c r="BES66" s="2024">
        <v>7306000</v>
      </c>
      <c r="BET66" s="2024">
        <v>8196279</v>
      </c>
      <c r="BEU66" s="3029">
        <v>10.861989934700858</v>
      </c>
      <c r="BEV66" s="2024" t="s">
        <v>8057</v>
      </c>
      <c r="BEW66" s="2123">
        <v>431</v>
      </c>
      <c r="BEX66" s="2024">
        <v>428</v>
      </c>
      <c r="BEY66" s="3029">
        <v>0.70093457943924875</v>
      </c>
      <c r="BEZ66" s="2024" t="s">
        <v>8059</v>
      </c>
      <c r="BFA66" s="2024">
        <v>75</v>
      </c>
      <c r="BFB66" s="2024">
        <v>69</v>
      </c>
      <c r="BFC66" s="3029">
        <v>8.6956521739130324</v>
      </c>
      <c r="BFD66" s="2024" t="s">
        <v>8058</v>
      </c>
      <c r="BFE66" s="3029">
        <v>17.40139211136891</v>
      </c>
      <c r="BFF66" s="3029">
        <v>16.121495327102803</v>
      </c>
      <c r="BFG66" s="3029">
        <v>-1.2798967842661071</v>
      </c>
      <c r="BFH66" s="2024" t="s">
        <v>7682</v>
      </c>
      <c r="BFI66" s="2780" t="s">
        <v>1632</v>
      </c>
      <c r="BFJ66" s="1495" t="s">
        <v>1632</v>
      </c>
      <c r="BFK66" s="1495" t="s">
        <v>1632</v>
      </c>
      <c r="BFL66" s="1495" t="s">
        <v>1625</v>
      </c>
      <c r="BFM66" s="1212">
        <v>10</v>
      </c>
      <c r="BFN66" s="1212">
        <v>10</v>
      </c>
      <c r="BFO66" s="1212">
        <v>10</v>
      </c>
      <c r="BFP66" s="1212">
        <v>0</v>
      </c>
      <c r="BFQ66" s="988">
        <f t="shared" si="74"/>
        <v>30</v>
      </c>
      <c r="BFR66" s="988">
        <f t="shared" si="75"/>
        <v>45</v>
      </c>
      <c r="BFS66" s="1993" t="s">
        <v>1632</v>
      </c>
      <c r="BFT66" s="1994" t="s">
        <v>1625</v>
      </c>
      <c r="BFU66" s="1994" t="s">
        <v>1625</v>
      </c>
      <c r="BFV66" s="1994" t="s">
        <v>1625</v>
      </c>
      <c r="BFW66" s="1995">
        <v>5</v>
      </c>
      <c r="BFX66" s="1995">
        <v>0</v>
      </c>
      <c r="BFY66" s="1995">
        <v>0</v>
      </c>
      <c r="BFZ66" s="1995">
        <v>0</v>
      </c>
      <c r="BGA66" s="1303">
        <f t="shared" si="76"/>
        <v>5</v>
      </c>
      <c r="BGB66" s="1303">
        <f t="shared" si="77"/>
        <v>62</v>
      </c>
      <c r="BGC66" s="1993" t="s">
        <v>1625</v>
      </c>
      <c r="BGD66" s="1994" t="s">
        <v>1625</v>
      </c>
      <c r="BGE66" s="1994" t="s">
        <v>1625</v>
      </c>
      <c r="BGF66" s="1994" t="s">
        <v>1625</v>
      </c>
      <c r="BGG66" s="1995">
        <v>0</v>
      </c>
      <c r="BGH66" s="1995">
        <v>0</v>
      </c>
      <c r="BGI66" s="1995">
        <v>0</v>
      </c>
      <c r="BGJ66" s="1995">
        <v>0</v>
      </c>
      <c r="BGK66" s="1303">
        <f t="shared" si="78"/>
        <v>0</v>
      </c>
      <c r="BGL66" s="1303">
        <f t="shared" si="79"/>
        <v>14</v>
      </c>
      <c r="BGM66" s="1993" t="s">
        <v>1632</v>
      </c>
      <c r="BGN66" s="1994" t="s">
        <v>1632</v>
      </c>
      <c r="BGO66" s="1994" t="s">
        <v>1632</v>
      </c>
      <c r="BGP66" s="1994" t="s">
        <v>1632</v>
      </c>
      <c r="BGQ66" s="1995">
        <v>5</v>
      </c>
      <c r="BGR66" s="1995">
        <v>5</v>
      </c>
      <c r="BGS66" s="1995">
        <v>5</v>
      </c>
      <c r="BGT66" s="1995">
        <v>5</v>
      </c>
      <c r="BGU66" s="1303">
        <f t="shared" si="80"/>
        <v>20</v>
      </c>
      <c r="BGV66" s="1303">
        <f t="shared" si="81"/>
        <v>1</v>
      </c>
      <c r="BGW66" s="1993" t="s">
        <v>1632</v>
      </c>
      <c r="BGX66" s="1994" t="s">
        <v>1632</v>
      </c>
      <c r="BGY66" s="1994" t="s">
        <v>1632</v>
      </c>
      <c r="BGZ66" s="1994" t="s">
        <v>1625</v>
      </c>
      <c r="BHA66" s="1995">
        <v>5</v>
      </c>
      <c r="BHB66" s="1995">
        <v>5</v>
      </c>
      <c r="BHC66" s="1995">
        <v>5</v>
      </c>
      <c r="BHD66" s="1995">
        <v>0</v>
      </c>
      <c r="BHE66" s="1303">
        <f t="shared" si="82"/>
        <v>15</v>
      </c>
      <c r="BHF66" s="1303">
        <f t="shared" si="83"/>
        <v>47</v>
      </c>
      <c r="BHG66" s="1993" t="s">
        <v>1632</v>
      </c>
      <c r="BHH66" s="1994" t="s">
        <v>1632</v>
      </c>
      <c r="BHI66" s="1994" t="s">
        <v>1632</v>
      </c>
      <c r="BHJ66" s="1994" t="s">
        <v>1625</v>
      </c>
      <c r="BHK66" s="1995">
        <v>5</v>
      </c>
      <c r="BHL66" s="1995">
        <v>5</v>
      </c>
      <c r="BHM66" s="1995">
        <v>5</v>
      </c>
      <c r="BHN66" s="1995">
        <v>0</v>
      </c>
      <c r="BHO66" s="1303">
        <f t="shared" si="84"/>
        <v>15</v>
      </c>
      <c r="BHP66" s="1303">
        <f t="shared" si="85"/>
        <v>25</v>
      </c>
      <c r="BHQ66" s="1993" t="s">
        <v>1632</v>
      </c>
      <c r="BHR66" s="1994" t="s">
        <v>1632</v>
      </c>
      <c r="BHS66" s="1994" t="s">
        <v>1632</v>
      </c>
      <c r="BHT66" s="1994" t="s">
        <v>1632</v>
      </c>
      <c r="BHU66" s="1995">
        <v>5</v>
      </c>
      <c r="BHV66" s="1995">
        <v>5</v>
      </c>
      <c r="BHW66" s="1995">
        <v>5</v>
      </c>
      <c r="BHX66" s="1995">
        <v>5</v>
      </c>
      <c r="BHY66" s="1303">
        <f t="shared" si="86"/>
        <v>20</v>
      </c>
      <c r="BHZ66" s="1303">
        <f t="shared" si="87"/>
        <v>1</v>
      </c>
      <c r="BIA66" s="1993" t="s">
        <v>1626</v>
      </c>
      <c r="BIB66" s="1994" t="s">
        <v>1626</v>
      </c>
      <c r="BIC66" s="1994" t="s">
        <v>1626</v>
      </c>
      <c r="BID66" s="1994" t="s">
        <v>1626</v>
      </c>
      <c r="BIE66" s="1994" t="s">
        <v>1626</v>
      </c>
      <c r="BIF66" s="4112">
        <f t="shared" si="88"/>
        <v>5</v>
      </c>
      <c r="BIG66" s="1303">
        <f t="shared" si="89"/>
        <v>1</v>
      </c>
      <c r="BIH66" s="2916">
        <v>2</v>
      </c>
      <c r="BII66" s="3967">
        <v>4.329004329004329</v>
      </c>
      <c r="BIJ66" s="1303">
        <f t="shared" si="90"/>
        <v>35</v>
      </c>
      <c r="BIK66" s="2073">
        <v>9</v>
      </c>
      <c r="BIL66" s="1303">
        <v>9</v>
      </c>
      <c r="BIM66" s="1995">
        <v>100</v>
      </c>
      <c r="BIN66" s="1303">
        <f t="shared" si="91"/>
        <v>1</v>
      </c>
      <c r="BIO66" s="1993" t="s">
        <v>1625</v>
      </c>
      <c r="BIP66" s="1994" t="s">
        <v>1626</v>
      </c>
      <c r="BIQ66" s="1994" t="s">
        <v>1626</v>
      </c>
      <c r="BIR66" s="1994" t="s">
        <v>1626</v>
      </c>
      <c r="BIS66" s="1994" t="s">
        <v>1625</v>
      </c>
      <c r="BIT66" s="1994" t="s">
        <v>1626</v>
      </c>
      <c r="BIU66" s="1994" t="s">
        <v>1625</v>
      </c>
      <c r="BIV66" s="1994" t="s">
        <v>1626</v>
      </c>
      <c r="BIW66" s="1994" t="s">
        <v>1626</v>
      </c>
      <c r="BIX66" s="1994" t="s">
        <v>1625</v>
      </c>
      <c r="BIY66" s="3617">
        <f t="shared" si="92"/>
        <v>6</v>
      </c>
      <c r="BIZ66" s="2906">
        <f t="shared" si="93"/>
        <v>52</v>
      </c>
      <c r="BJA66" s="3971">
        <v>3</v>
      </c>
      <c r="BJB66" s="3972">
        <v>6.4935064935064943</v>
      </c>
      <c r="BJC66" s="3971">
        <v>3</v>
      </c>
      <c r="BJD66" s="3972">
        <v>100</v>
      </c>
      <c r="BJE66" s="3972">
        <v>1</v>
      </c>
      <c r="BJF66" s="3971">
        <v>3</v>
      </c>
      <c r="BJG66" s="3972">
        <v>100</v>
      </c>
      <c r="BJH66" s="3972">
        <v>1</v>
      </c>
      <c r="BJI66" s="3971">
        <v>3</v>
      </c>
      <c r="BJJ66" s="3972">
        <v>100</v>
      </c>
      <c r="BJK66" s="3973">
        <v>1</v>
      </c>
      <c r="BJL66" s="3971">
        <v>3</v>
      </c>
      <c r="BJM66" s="3972">
        <v>6.4935064935064943</v>
      </c>
      <c r="BJN66" s="3971">
        <v>3</v>
      </c>
      <c r="BJO66" s="3972">
        <v>100</v>
      </c>
      <c r="BJP66" s="3973">
        <v>1</v>
      </c>
      <c r="BJQ66" s="3971">
        <v>494</v>
      </c>
      <c r="BJR66" s="3972">
        <v>1069.2640692640693</v>
      </c>
      <c r="BJS66" s="3971">
        <v>0</v>
      </c>
      <c r="BJT66" s="3972">
        <v>0</v>
      </c>
      <c r="BJU66" s="3973">
        <v>28</v>
      </c>
      <c r="BJV66" s="2074">
        <v>50</v>
      </c>
      <c r="BJW66" s="1303">
        <f t="shared" si="7"/>
        <v>13</v>
      </c>
      <c r="BJX66" s="1993" t="s">
        <v>1625</v>
      </c>
      <c r="BJY66" s="1994" t="s">
        <v>1625</v>
      </c>
      <c r="BJZ66" s="1495" t="s">
        <v>1625</v>
      </c>
      <c r="BKA66" s="1495" t="s">
        <v>1625</v>
      </c>
      <c r="BKB66" s="1212">
        <v>0</v>
      </c>
      <c r="BKC66" s="1212">
        <v>0</v>
      </c>
      <c r="BKD66" s="1212">
        <v>0</v>
      </c>
      <c r="BKE66" s="1212">
        <v>0</v>
      </c>
      <c r="BKF66" s="988">
        <f t="shared" si="94"/>
        <v>0</v>
      </c>
      <c r="BKG66" s="988">
        <f t="shared" si="95"/>
        <v>48</v>
      </c>
      <c r="BKH66" s="2780" t="s">
        <v>1625</v>
      </c>
      <c r="BKI66" s="1495" t="s">
        <v>1625</v>
      </c>
      <c r="BKJ66" s="1495" t="s">
        <v>1625</v>
      </c>
      <c r="BKK66" s="1495" t="s">
        <v>1625</v>
      </c>
      <c r="BKL66" s="1212">
        <v>0</v>
      </c>
      <c r="BKM66" s="1212">
        <v>0</v>
      </c>
      <c r="BKN66" s="1212">
        <v>0</v>
      </c>
      <c r="BKO66" s="1212">
        <v>0</v>
      </c>
      <c r="BKP66" s="988">
        <f t="shared" si="96"/>
        <v>0</v>
      </c>
      <c r="BKQ66" s="988">
        <f t="shared" si="97"/>
        <v>38</v>
      </c>
      <c r="BKR66" s="2780" t="s">
        <v>1625</v>
      </c>
      <c r="BKS66" s="1495" t="s">
        <v>1625</v>
      </c>
      <c r="BKT66" s="1495" t="s">
        <v>1625</v>
      </c>
      <c r="BKU66" s="1495" t="s">
        <v>1625</v>
      </c>
      <c r="BKV66" s="1212">
        <v>0</v>
      </c>
      <c r="BKW66" s="1212">
        <v>0</v>
      </c>
      <c r="BKX66" s="1212">
        <v>0</v>
      </c>
      <c r="BKY66" s="1212">
        <v>0</v>
      </c>
      <c r="BKZ66" s="988">
        <f t="shared" si="98"/>
        <v>0</v>
      </c>
      <c r="BLA66" s="988">
        <f t="shared" si="99"/>
        <v>42</v>
      </c>
      <c r="BLB66" s="3971">
        <v>1</v>
      </c>
      <c r="BLC66" s="3972">
        <v>2.1645021645021645</v>
      </c>
      <c r="BLD66" s="3973">
        <v>26</v>
      </c>
      <c r="BLE66" s="3971">
        <v>0</v>
      </c>
      <c r="BLF66" s="3972">
        <v>0</v>
      </c>
      <c r="BLG66" s="3973">
        <v>14</v>
      </c>
      <c r="BLH66" s="3971">
        <v>1</v>
      </c>
      <c r="BLI66" s="3972">
        <v>2.1645021645021645</v>
      </c>
      <c r="BLJ66" s="3973">
        <v>7</v>
      </c>
      <c r="BLK66" s="3971">
        <v>0</v>
      </c>
      <c r="BLL66" s="3972">
        <v>0</v>
      </c>
      <c r="BLM66" s="3973">
        <v>39</v>
      </c>
      <c r="BLN66" s="3971">
        <v>0</v>
      </c>
      <c r="BLO66" s="3972">
        <v>0</v>
      </c>
      <c r="BLP66" s="3973">
        <v>58</v>
      </c>
      <c r="BLQ66" s="3971">
        <v>0</v>
      </c>
      <c r="BLR66" s="3972">
        <v>0</v>
      </c>
      <c r="BLS66" s="3973">
        <v>13</v>
      </c>
      <c r="BLT66" s="3971">
        <v>0</v>
      </c>
      <c r="BLU66" s="3972">
        <v>0</v>
      </c>
      <c r="BLV66" s="3973">
        <v>14</v>
      </c>
      <c r="BLW66" s="3971">
        <v>0</v>
      </c>
      <c r="BLX66" s="3972">
        <v>0</v>
      </c>
      <c r="BLY66" s="3973">
        <v>42</v>
      </c>
      <c r="BLZ66" s="2782">
        <v>2</v>
      </c>
      <c r="BMA66" s="2773">
        <v>4.329004329004329</v>
      </c>
      <c r="BMB66" s="988">
        <v>3</v>
      </c>
      <c r="BMC66" s="2782">
        <v>1</v>
      </c>
      <c r="BMD66" s="2773">
        <v>2.1645021645021645</v>
      </c>
      <c r="BME66" s="988">
        <v>9</v>
      </c>
      <c r="BMF66" s="2782">
        <v>0</v>
      </c>
      <c r="BMG66" s="2773">
        <v>0</v>
      </c>
      <c r="BMH66" s="988">
        <v>9</v>
      </c>
      <c r="BMI66" s="2782">
        <v>0</v>
      </c>
      <c r="BMJ66" s="2773">
        <v>0</v>
      </c>
      <c r="BMK66" s="988">
        <v>18</v>
      </c>
      <c r="BML66" s="2782">
        <v>0</v>
      </c>
      <c r="BMM66" s="2773">
        <v>0</v>
      </c>
      <c r="BMN66" s="988">
        <v>10</v>
      </c>
      <c r="BMO66" s="2782">
        <v>0</v>
      </c>
      <c r="BMP66" s="2773">
        <v>0</v>
      </c>
      <c r="BMQ66" s="988">
        <v>2</v>
      </c>
      <c r="BMR66" s="2782">
        <v>3</v>
      </c>
      <c r="BMS66" s="2773">
        <v>6.4935064935064943</v>
      </c>
      <c r="BMT66" s="988">
        <v>4</v>
      </c>
      <c r="BMU66" s="2782">
        <v>1</v>
      </c>
      <c r="BMV66" s="2773">
        <v>2.1645021645021645</v>
      </c>
      <c r="BMW66" s="988">
        <v>10</v>
      </c>
      <c r="BMX66" s="2782">
        <v>1</v>
      </c>
      <c r="BMY66" s="2773">
        <v>2.1645021645021645</v>
      </c>
      <c r="BMZ66" s="988">
        <v>3</v>
      </c>
      <c r="BNA66" s="2782">
        <v>0</v>
      </c>
      <c r="BNB66" s="2773">
        <v>0</v>
      </c>
      <c r="BNC66" s="988">
        <v>28</v>
      </c>
      <c r="BND66" s="2782">
        <v>0</v>
      </c>
      <c r="BNE66" s="2773">
        <v>0</v>
      </c>
      <c r="BNF66" s="988">
        <v>4</v>
      </c>
      <c r="BNG66" s="2782">
        <v>1</v>
      </c>
      <c r="BNH66" s="2773">
        <v>2.1645021645021645</v>
      </c>
      <c r="BNI66" s="988">
        <v>3</v>
      </c>
      <c r="BNJ66" s="2782">
        <v>1</v>
      </c>
      <c r="BNK66" s="2773">
        <v>2.1645021645021645</v>
      </c>
      <c r="BNL66" s="988">
        <v>3</v>
      </c>
      <c r="BNM66" s="2782">
        <v>0</v>
      </c>
      <c r="BNN66" s="2773">
        <v>0</v>
      </c>
      <c r="BNO66" s="988">
        <v>5</v>
      </c>
      <c r="BNQ66" s="729">
        <v>6</v>
      </c>
      <c r="BNR66" s="729">
        <v>1</v>
      </c>
      <c r="BNS66" s="729">
        <v>439</v>
      </c>
      <c r="BNT66" s="729">
        <v>13.66742596810934</v>
      </c>
      <c r="BNU66" s="729">
        <v>2.2779043280182232</v>
      </c>
      <c r="BNV66" s="4113">
        <v>4</v>
      </c>
      <c r="BNW66" s="4113">
        <v>12</v>
      </c>
    </row>
    <row r="67" spans="1:1739" s="1192" customFormat="1" ht="13" x14ac:dyDescent="0.2">
      <c r="A67" s="3991" t="s">
        <v>1829</v>
      </c>
      <c r="B67" s="3992" t="s">
        <v>1830</v>
      </c>
      <c r="C67" s="3992" t="s">
        <v>1646</v>
      </c>
      <c r="D67" s="3992"/>
      <c r="E67" s="3992" t="s">
        <v>1638</v>
      </c>
      <c r="F67" s="3993" t="s">
        <v>1831</v>
      </c>
      <c r="G67" s="3994" t="s">
        <v>1919</v>
      </c>
      <c r="H67" s="3995">
        <v>188</v>
      </c>
      <c r="I67" s="3996">
        <v>7.23</v>
      </c>
      <c r="J67" s="3994">
        <f t="shared" si="8"/>
        <v>27</v>
      </c>
      <c r="K67" s="3997">
        <v>220</v>
      </c>
      <c r="L67" s="3996">
        <v>6.99</v>
      </c>
      <c r="M67" s="3998">
        <f t="shared" si="9"/>
        <v>62</v>
      </c>
      <c r="N67" s="3999">
        <f t="shared" si="10"/>
        <v>-0.24000000000000021</v>
      </c>
      <c r="O67" s="3997">
        <v>138</v>
      </c>
      <c r="P67" s="3996">
        <v>7.09</v>
      </c>
      <c r="Q67" s="3998">
        <f t="shared" si="11"/>
        <v>48</v>
      </c>
      <c r="R67" s="3999">
        <f t="shared" si="12"/>
        <v>9.9999999999999645E-2</v>
      </c>
      <c r="S67" s="3997">
        <v>789</v>
      </c>
      <c r="T67" s="3996">
        <v>6.21</v>
      </c>
      <c r="U67" s="3994">
        <f t="shared" si="100"/>
        <v>30</v>
      </c>
      <c r="V67" s="3997">
        <v>578</v>
      </c>
      <c r="W67" s="3996">
        <v>6.27</v>
      </c>
      <c r="X67" s="3998">
        <f t="shared" si="0"/>
        <v>23</v>
      </c>
      <c r="Y67" s="3999">
        <f t="shared" si="13"/>
        <v>5.9999999999999609E-2</v>
      </c>
      <c r="Z67" s="3997">
        <v>603</v>
      </c>
      <c r="AA67" s="3996">
        <v>6.2653399668325038</v>
      </c>
      <c r="AB67" s="3998">
        <f t="shared" si="101"/>
        <v>13</v>
      </c>
      <c r="AC67" s="3999">
        <f t="shared" si="14"/>
        <v>-4.6600331674957474E-3</v>
      </c>
      <c r="AD67" s="4031">
        <v>506</v>
      </c>
      <c r="AE67" s="4006">
        <v>6.1383399209486162</v>
      </c>
      <c r="AF67" s="3997">
        <v>94</v>
      </c>
      <c r="AG67" s="4000">
        <v>6.8510638297872344</v>
      </c>
      <c r="AH67" s="4001">
        <f t="shared" si="102"/>
        <v>13</v>
      </c>
      <c r="AI67" s="4002">
        <v>361</v>
      </c>
      <c r="AJ67" s="4000">
        <v>6.2326869806094187</v>
      </c>
      <c r="AK67" s="4001">
        <f t="shared" si="103"/>
        <v>30</v>
      </c>
      <c r="AL67" s="3997">
        <v>145</v>
      </c>
      <c r="AM67" s="4000">
        <v>5.9034482758620692</v>
      </c>
      <c r="AN67" s="4003">
        <f t="shared" si="104"/>
        <v>27</v>
      </c>
      <c r="AO67" s="4086"/>
      <c r="AP67" s="4004">
        <v>80.8</v>
      </c>
      <c r="AQ67" s="4001">
        <v>42</v>
      </c>
      <c r="AR67" s="4005">
        <v>80</v>
      </c>
      <c r="AS67" s="4001">
        <v>74</v>
      </c>
      <c r="AT67" s="4005">
        <v>1.2000000000000028</v>
      </c>
      <c r="AU67" s="4006">
        <v>-4.7000000000000028</v>
      </c>
      <c r="AV67" s="3997">
        <v>80</v>
      </c>
      <c r="AW67" s="4007">
        <f t="shared" si="15"/>
        <v>21</v>
      </c>
      <c r="AX67" s="3998">
        <v>80</v>
      </c>
      <c r="AY67" s="4007">
        <f t="shared" si="16"/>
        <v>19</v>
      </c>
      <c r="AZ67" s="3997">
        <v>90</v>
      </c>
      <c r="BA67" s="4008">
        <f t="shared" si="105"/>
        <v>67</v>
      </c>
      <c r="BB67" s="3997">
        <v>420</v>
      </c>
      <c r="BC67" s="4009">
        <v>2</v>
      </c>
      <c r="BD67" s="3997">
        <v>143</v>
      </c>
      <c r="BE67" s="3996">
        <v>33.566433566433567</v>
      </c>
      <c r="BF67" s="4001">
        <f t="shared" si="17"/>
        <v>61</v>
      </c>
      <c r="BG67" s="3997">
        <v>143</v>
      </c>
      <c r="BH67" s="3996">
        <v>14.685314685314685</v>
      </c>
      <c r="BI67" s="4001">
        <f t="shared" si="18"/>
        <v>46</v>
      </c>
      <c r="BJ67" s="3997">
        <v>134</v>
      </c>
      <c r="BK67" s="3996">
        <v>52.238805970149251</v>
      </c>
      <c r="BL67" s="4001">
        <f t="shared" si="19"/>
        <v>65</v>
      </c>
      <c r="BM67" s="3997">
        <v>142</v>
      </c>
      <c r="BN67" s="3996">
        <v>16.197183098591552</v>
      </c>
      <c r="BO67" s="4001">
        <v>29</v>
      </c>
      <c r="BP67" s="3997">
        <v>137</v>
      </c>
      <c r="BQ67" s="3996">
        <v>1.4598540145985401</v>
      </c>
      <c r="BR67" s="4001">
        <v>32</v>
      </c>
      <c r="BS67" s="3997">
        <v>141</v>
      </c>
      <c r="BT67" s="3996">
        <v>36.170212765957451</v>
      </c>
      <c r="BU67" s="4001">
        <v>42</v>
      </c>
      <c r="BV67" s="3997">
        <v>99</v>
      </c>
      <c r="BW67" s="3996">
        <v>62.62626262626263</v>
      </c>
      <c r="BX67" s="4001">
        <f t="shared" si="20"/>
        <v>59</v>
      </c>
      <c r="BY67" s="3997">
        <v>102</v>
      </c>
      <c r="BZ67" s="3996">
        <v>75.490196078431367</v>
      </c>
      <c r="CA67" s="4001">
        <f t="shared" si="21"/>
        <v>37</v>
      </c>
      <c r="CB67" s="3997">
        <v>100</v>
      </c>
      <c r="CC67" s="3996">
        <v>56.000000000000007</v>
      </c>
      <c r="CD67" s="4001">
        <f t="shared" si="22"/>
        <v>12</v>
      </c>
      <c r="CE67" s="3997">
        <v>103</v>
      </c>
      <c r="CF67" s="3996">
        <v>33.009708737864081</v>
      </c>
      <c r="CG67" s="4001">
        <v>20</v>
      </c>
      <c r="CH67" s="3997">
        <v>86</v>
      </c>
      <c r="CI67" s="3996">
        <v>2.3255813953488373</v>
      </c>
      <c r="CJ67" s="4001">
        <f t="shared" si="106"/>
        <v>18</v>
      </c>
      <c r="CK67" s="3997">
        <v>102</v>
      </c>
      <c r="CL67" s="3996">
        <v>47.058823529411761</v>
      </c>
      <c r="CM67" s="4001">
        <f t="shared" si="23"/>
        <v>29</v>
      </c>
      <c r="CN67" s="4005">
        <v>12.5</v>
      </c>
      <c r="CO67" s="4009">
        <v>7</v>
      </c>
      <c r="CP67" s="3996">
        <v>1.1000000000000001</v>
      </c>
      <c r="CQ67" s="3996">
        <v>6</v>
      </c>
      <c r="CR67" s="4000">
        <v>5.5</v>
      </c>
      <c r="CS67" s="4005">
        <v>12.2</v>
      </c>
      <c r="CT67" s="4006">
        <v>12.2</v>
      </c>
      <c r="CU67" s="3999">
        <v>15.4</v>
      </c>
      <c r="CV67" s="1192">
        <f t="shared" si="24"/>
        <v>15</v>
      </c>
      <c r="CW67" s="3999">
        <v>1.4</v>
      </c>
      <c r="CX67" s="3999">
        <v>7.3</v>
      </c>
      <c r="CY67" s="3999">
        <v>6.7</v>
      </c>
      <c r="CZ67" s="4010">
        <v>70</v>
      </c>
      <c r="DA67" s="4011">
        <v>84.6</v>
      </c>
      <c r="DB67" s="1192">
        <v>26</v>
      </c>
      <c r="DC67" s="4007">
        <v>14</v>
      </c>
      <c r="DD67" s="4011">
        <v>82.7</v>
      </c>
      <c r="DE67" s="1192">
        <v>60</v>
      </c>
      <c r="DF67" s="4007">
        <v>43</v>
      </c>
      <c r="DG67" s="3999">
        <v>84.3</v>
      </c>
      <c r="DH67" s="1192">
        <v>41</v>
      </c>
      <c r="DI67" s="4007">
        <v>13</v>
      </c>
      <c r="DJ67" s="3999">
        <v>84.7</v>
      </c>
      <c r="DK67" s="1192">
        <v>22</v>
      </c>
      <c r="DL67" s="4044">
        <v>25</v>
      </c>
      <c r="DM67" s="3998">
        <v>49</v>
      </c>
      <c r="DN67" s="4007">
        <v>36</v>
      </c>
      <c r="DO67" s="4004">
        <v>69.444444444444443</v>
      </c>
      <c r="DP67" s="3998">
        <v>58</v>
      </c>
      <c r="DQ67" s="3996">
        <v>5.5555555555555554</v>
      </c>
      <c r="DR67" s="4001">
        <v>11</v>
      </c>
      <c r="DS67" s="4005">
        <v>66.666666666666657</v>
      </c>
      <c r="DT67" s="4114">
        <v>48</v>
      </c>
      <c r="DU67" s="3996">
        <v>5.5555555555555554</v>
      </c>
      <c r="DV67" s="4001">
        <v>14</v>
      </c>
      <c r="DW67" s="4026">
        <v>55.555555555555557</v>
      </c>
      <c r="DX67" s="4001">
        <v>63</v>
      </c>
      <c r="DY67" s="3996">
        <v>11.111111111111111</v>
      </c>
      <c r="DZ67" s="4001">
        <v>22</v>
      </c>
      <c r="EA67" s="3997">
        <v>133</v>
      </c>
      <c r="EB67" s="4012">
        <v>79.699248120300751</v>
      </c>
      <c r="EC67" s="4001">
        <f t="shared" si="1"/>
        <v>10</v>
      </c>
      <c r="ED67" s="3997">
        <v>90</v>
      </c>
      <c r="EE67" s="4012">
        <v>53.333333333333336</v>
      </c>
      <c r="EF67" s="4001">
        <v>27</v>
      </c>
      <c r="EG67" s="3997">
        <v>126</v>
      </c>
      <c r="EH67" s="4115">
        <v>56.349206349206348</v>
      </c>
      <c r="EI67" s="4001">
        <v>55</v>
      </c>
      <c r="EJ67" s="4013">
        <v>99</v>
      </c>
      <c r="EK67" s="4014">
        <v>0.71875</v>
      </c>
      <c r="EL67" s="4015">
        <v>54</v>
      </c>
      <c r="EM67" s="4016">
        <v>16.161616161616163</v>
      </c>
      <c r="EN67" s="4017">
        <v>7</v>
      </c>
      <c r="EO67" s="4013">
        <v>104</v>
      </c>
      <c r="EP67" s="4018">
        <v>1.4444444444444444</v>
      </c>
      <c r="EQ67" s="4019">
        <v>41</v>
      </c>
      <c r="ER67" s="4016">
        <v>17.307692307692307</v>
      </c>
      <c r="ES67" s="4017">
        <v>49</v>
      </c>
      <c r="ET67" s="4013">
        <v>109</v>
      </c>
      <c r="EU67" s="4018">
        <v>0.63636363636363635</v>
      </c>
      <c r="EV67" s="4019">
        <v>61</v>
      </c>
      <c r="EW67" s="4016">
        <v>20.183486238532112</v>
      </c>
      <c r="EX67" s="4017">
        <v>30</v>
      </c>
      <c r="EY67" s="4020">
        <v>98</v>
      </c>
      <c r="EZ67" s="4018">
        <v>0.5625</v>
      </c>
      <c r="FA67" s="4019">
        <v>46</v>
      </c>
      <c r="FB67" s="4021">
        <v>8.1632653061224492</v>
      </c>
      <c r="FC67" s="4022">
        <v>18</v>
      </c>
      <c r="FD67" s="4013">
        <v>101</v>
      </c>
      <c r="FE67" s="4015">
        <v>0.94444444444444442</v>
      </c>
      <c r="FF67" s="4015">
        <v>36</v>
      </c>
      <c r="FG67" s="4016">
        <v>8.9108910891089117</v>
      </c>
      <c r="FH67" s="4017">
        <v>21</v>
      </c>
      <c r="FI67" s="4023">
        <v>104</v>
      </c>
      <c r="FJ67" s="4015">
        <v>0.5</v>
      </c>
      <c r="FK67" s="4015">
        <v>36</v>
      </c>
      <c r="FL67" s="4021">
        <v>2.8846153846153846</v>
      </c>
      <c r="FM67" s="4023">
        <v>24</v>
      </c>
      <c r="FN67" s="4013">
        <v>116</v>
      </c>
      <c r="FO67" s="4015">
        <v>0.5</v>
      </c>
      <c r="FP67" s="4015">
        <v>51</v>
      </c>
      <c r="FQ67" s="4016">
        <v>4.3103448275862073</v>
      </c>
      <c r="FR67" s="4017">
        <v>53</v>
      </c>
      <c r="FS67" s="4013">
        <v>108</v>
      </c>
      <c r="FT67" s="4015">
        <v>2.8648648648648649</v>
      </c>
      <c r="FU67" s="4015">
        <v>60</v>
      </c>
      <c r="FV67" s="4016">
        <v>34.259259259259252</v>
      </c>
      <c r="FW67" s="4017">
        <v>43</v>
      </c>
      <c r="FX67" s="4010">
        <v>101</v>
      </c>
      <c r="FY67" s="4027">
        <v>19.801980198019802</v>
      </c>
      <c r="FZ67" s="4007">
        <v>28</v>
      </c>
      <c r="GA67" s="3997">
        <v>90</v>
      </c>
      <c r="GB67" s="4116">
        <v>1.5</v>
      </c>
      <c r="GC67" s="4009">
        <v>8</v>
      </c>
      <c r="GD67" s="4115">
        <v>2.2222222222222223</v>
      </c>
      <c r="GE67" s="4001">
        <v>49</v>
      </c>
      <c r="GF67" s="3997">
        <v>91</v>
      </c>
      <c r="GG67" s="3999">
        <v>0.875</v>
      </c>
      <c r="GH67" s="1192">
        <v>45</v>
      </c>
      <c r="GI67" s="4115">
        <v>4.395604395604396</v>
      </c>
      <c r="GJ67" s="4001">
        <v>34</v>
      </c>
      <c r="GK67" s="3997">
        <v>93</v>
      </c>
      <c r="GL67" s="3999">
        <v>0.5714285714285714</v>
      </c>
      <c r="GM67" s="1192">
        <v>44</v>
      </c>
      <c r="GN67" s="4115">
        <v>7.5268817204301079</v>
      </c>
      <c r="GO67" s="4001">
        <v>25</v>
      </c>
      <c r="GP67" s="3997">
        <v>91</v>
      </c>
      <c r="GQ67" s="3999">
        <v>1.5</v>
      </c>
      <c r="GR67" s="1192">
        <v>3</v>
      </c>
      <c r="GS67" s="4115">
        <v>2.197802197802198</v>
      </c>
      <c r="GT67" s="4001">
        <v>35</v>
      </c>
      <c r="GU67" s="3997">
        <v>96</v>
      </c>
      <c r="GV67" s="4009">
        <v>1.3181818181818181</v>
      </c>
      <c r="GW67" s="4009">
        <v>40</v>
      </c>
      <c r="GX67" s="4115">
        <v>11.458333333333332</v>
      </c>
      <c r="GY67" s="4001">
        <v>38</v>
      </c>
      <c r="GZ67" s="3997">
        <v>92</v>
      </c>
      <c r="HA67" s="4009">
        <v>0</v>
      </c>
      <c r="HB67" s="4009">
        <v>44</v>
      </c>
      <c r="HC67" s="4115">
        <v>0</v>
      </c>
      <c r="HD67" s="4001">
        <v>44</v>
      </c>
      <c r="HE67" s="3997">
        <v>95</v>
      </c>
      <c r="HF67" s="4009">
        <v>0.5</v>
      </c>
      <c r="HG67" s="4009">
        <v>22</v>
      </c>
      <c r="HH67" s="4115">
        <v>3.1578947368421053</v>
      </c>
      <c r="HI67" s="4001">
        <v>8</v>
      </c>
      <c r="HJ67" s="3997">
        <v>90</v>
      </c>
      <c r="HK67" s="4009">
        <v>2.5</v>
      </c>
      <c r="HL67" s="4009">
        <v>23</v>
      </c>
      <c r="HM67" s="4115">
        <v>1.1111111111111112</v>
      </c>
      <c r="HN67" s="4001">
        <v>29</v>
      </c>
      <c r="HO67" s="4005">
        <v>40</v>
      </c>
      <c r="HP67" s="3996">
        <v>11.111111111111111</v>
      </c>
      <c r="HQ67" s="3996">
        <v>55.555555555555557</v>
      </c>
      <c r="HR67" s="3996">
        <v>11.111111111111111</v>
      </c>
      <c r="HS67" s="4024">
        <v>15.555555555555555</v>
      </c>
      <c r="HT67" s="4024">
        <v>17.777777777777779</v>
      </c>
      <c r="HU67" s="4024">
        <v>60</v>
      </c>
      <c r="HV67" s="4024">
        <v>8.8888888888888893</v>
      </c>
      <c r="HW67" s="4024">
        <v>66.666666666666657</v>
      </c>
      <c r="HX67" s="4025">
        <v>45</v>
      </c>
      <c r="HY67" s="4005">
        <v>19.718309859154928</v>
      </c>
      <c r="HZ67" s="4005">
        <v>2.8169014084507045</v>
      </c>
      <c r="IA67" s="4005">
        <v>55.633802816901415</v>
      </c>
      <c r="IB67" s="4005">
        <v>16.901408450704224</v>
      </c>
      <c r="IC67" s="4005">
        <v>14.788732394366196</v>
      </c>
      <c r="ID67" s="4005">
        <v>34.507042253521128</v>
      </c>
      <c r="IE67" s="4005">
        <v>45.422535211267608</v>
      </c>
      <c r="IF67" s="4005">
        <v>3.5211267605633805</v>
      </c>
      <c r="IG67" s="4005">
        <v>57.74647887323944</v>
      </c>
      <c r="IH67" s="4025">
        <v>284</v>
      </c>
      <c r="II67" s="4117">
        <v>0</v>
      </c>
      <c r="IJ67" s="4118">
        <v>0</v>
      </c>
      <c r="IK67" s="4118">
        <v>0</v>
      </c>
      <c r="IL67" s="4118">
        <v>0</v>
      </c>
      <c r="IM67" s="4118">
        <v>3</v>
      </c>
      <c r="IN67" s="4118">
        <v>0</v>
      </c>
      <c r="IO67" s="4118" t="s">
        <v>31</v>
      </c>
      <c r="IP67" s="4118">
        <v>5</v>
      </c>
      <c r="IQ67" s="4119">
        <v>10</v>
      </c>
      <c r="IR67" s="4120">
        <v>12</v>
      </c>
      <c r="IS67" s="4121">
        <v>5</v>
      </c>
      <c r="IT67" s="4121">
        <v>0</v>
      </c>
      <c r="IU67" s="4121">
        <v>0</v>
      </c>
      <c r="IV67" s="4121">
        <v>4</v>
      </c>
      <c r="IW67" s="4121">
        <v>0</v>
      </c>
      <c r="IX67" s="4121" t="s">
        <v>31</v>
      </c>
      <c r="IY67" s="4121">
        <v>5</v>
      </c>
      <c r="IZ67" s="4119">
        <v>33</v>
      </c>
      <c r="JA67" s="4120">
        <v>1</v>
      </c>
      <c r="JB67" s="4121">
        <v>2</v>
      </c>
      <c r="JC67" s="4121">
        <v>0</v>
      </c>
      <c r="JD67" s="4121">
        <v>0</v>
      </c>
      <c r="JE67" s="4121">
        <v>0</v>
      </c>
      <c r="JF67" s="4121">
        <v>0</v>
      </c>
      <c r="JG67" s="4121" t="s">
        <v>31</v>
      </c>
      <c r="JH67" s="4121">
        <v>3</v>
      </c>
      <c r="JI67" s="4122">
        <v>9</v>
      </c>
      <c r="JJ67" s="4120">
        <v>0</v>
      </c>
      <c r="JK67" s="4121">
        <v>0</v>
      </c>
      <c r="JL67" s="4121">
        <v>0</v>
      </c>
      <c r="JM67" s="4121">
        <v>0</v>
      </c>
      <c r="JN67" s="4121">
        <v>30</v>
      </c>
      <c r="JO67" s="4121">
        <v>0</v>
      </c>
      <c r="JP67" s="4121" t="s">
        <v>31</v>
      </c>
      <c r="JQ67" s="4121">
        <v>50</v>
      </c>
      <c r="JR67" s="4122">
        <v>100</v>
      </c>
      <c r="JS67" s="4120">
        <v>36.363636363636367</v>
      </c>
      <c r="JT67" s="4121">
        <v>15.151515151515152</v>
      </c>
      <c r="JU67" s="4121">
        <v>0</v>
      </c>
      <c r="JV67" s="4121">
        <v>0</v>
      </c>
      <c r="JW67" s="4121">
        <v>12.121212121212121</v>
      </c>
      <c r="JX67" s="4121">
        <v>0</v>
      </c>
      <c r="JY67" s="4121" t="s">
        <v>31</v>
      </c>
      <c r="JZ67" s="4121">
        <v>15.151515151515152</v>
      </c>
      <c r="KA67" s="4122">
        <v>100</v>
      </c>
      <c r="KB67" s="4120">
        <v>11.111111111111111</v>
      </c>
      <c r="KC67" s="4121">
        <v>22.222222222222221</v>
      </c>
      <c r="KD67" s="4121">
        <v>0</v>
      </c>
      <c r="KE67" s="4121">
        <v>0</v>
      </c>
      <c r="KF67" s="4121">
        <v>0</v>
      </c>
      <c r="KG67" s="4121">
        <v>0</v>
      </c>
      <c r="KH67" s="4121" t="s">
        <v>31</v>
      </c>
      <c r="KI67" s="4121">
        <v>33.333333333333329</v>
      </c>
      <c r="KJ67" s="4122">
        <v>100</v>
      </c>
      <c r="KK67" s="4026">
        <v>38.805970149253731</v>
      </c>
      <c r="KL67" s="4001">
        <v>60</v>
      </c>
      <c r="KM67" s="4026">
        <v>62.5</v>
      </c>
      <c r="KN67" s="4001">
        <v>47</v>
      </c>
      <c r="KO67" s="4027">
        <v>2.1933889403768925</v>
      </c>
      <c r="KP67" s="4007">
        <v>59</v>
      </c>
      <c r="KQ67" s="4027">
        <v>0</v>
      </c>
      <c r="KR67" s="4007">
        <v>27</v>
      </c>
      <c r="KS67" s="4027">
        <v>8.8971269694161261</v>
      </c>
      <c r="KT67" s="4007">
        <v>65</v>
      </c>
      <c r="KU67" s="4027">
        <v>0</v>
      </c>
      <c r="KV67" s="4007">
        <v>49</v>
      </c>
      <c r="KW67" s="4027">
        <v>5.8891454965357966</v>
      </c>
      <c r="KX67" s="4007">
        <v>63</v>
      </c>
      <c r="KY67" s="4007">
        <v>14.173228346456693</v>
      </c>
      <c r="KZ67" s="4007">
        <v>41</v>
      </c>
      <c r="LA67" s="4028">
        <v>45</v>
      </c>
      <c r="LB67" s="1192">
        <v>10</v>
      </c>
      <c r="LC67" s="1192">
        <v>10</v>
      </c>
      <c r="LD67" s="1192">
        <v>40</v>
      </c>
      <c r="LE67" s="1192">
        <v>15</v>
      </c>
      <c r="LF67" s="4029">
        <v>120</v>
      </c>
      <c r="LG67" s="4030">
        <v>16</v>
      </c>
      <c r="LH67" s="4028">
        <v>10</v>
      </c>
      <c r="LI67" s="1192">
        <v>10</v>
      </c>
      <c r="LJ67" s="4031">
        <v>20</v>
      </c>
      <c r="LK67" s="4001">
        <v>1</v>
      </c>
      <c r="LL67" s="4033" t="s">
        <v>1625</v>
      </c>
      <c r="LM67" s="4034" t="s">
        <v>1625</v>
      </c>
      <c r="LN67" s="4034" t="s">
        <v>1625</v>
      </c>
      <c r="LO67" s="4034" t="s">
        <v>1625</v>
      </c>
      <c r="LP67" s="1192">
        <v>0</v>
      </c>
      <c r="LQ67" s="4032">
        <v>59</v>
      </c>
      <c r="LR67" s="4033" t="s">
        <v>1632</v>
      </c>
      <c r="LS67" s="4034" t="s">
        <v>1632</v>
      </c>
      <c r="LT67" s="4034" t="s">
        <v>1632</v>
      </c>
      <c r="LU67" s="4034" t="s">
        <v>1632</v>
      </c>
      <c r="LV67" s="1192">
        <v>40</v>
      </c>
      <c r="LW67" s="4032">
        <v>1</v>
      </c>
      <c r="LX67" s="4033" t="s">
        <v>1632</v>
      </c>
      <c r="LY67" s="4034" t="s">
        <v>1632</v>
      </c>
      <c r="LZ67" s="4034" t="s">
        <v>1632</v>
      </c>
      <c r="MA67" s="4034" t="s">
        <v>1625</v>
      </c>
      <c r="MB67" s="1192">
        <v>45</v>
      </c>
      <c r="MC67" s="4032">
        <v>24</v>
      </c>
      <c r="MD67" s="4033" t="s">
        <v>1632</v>
      </c>
      <c r="ME67" s="4034" t="s">
        <v>1632</v>
      </c>
      <c r="MF67" s="4034" t="s">
        <v>1632</v>
      </c>
      <c r="MG67" s="4034" t="s">
        <v>1632</v>
      </c>
      <c r="MH67" s="1192">
        <v>40</v>
      </c>
      <c r="MI67" s="4032">
        <v>1</v>
      </c>
      <c r="MJ67" s="4033" t="s">
        <v>1632</v>
      </c>
      <c r="MK67" s="4034" t="s">
        <v>1632</v>
      </c>
      <c r="ML67" s="4034" t="s">
        <v>1632</v>
      </c>
      <c r="MM67" s="4034" t="s">
        <v>1632</v>
      </c>
      <c r="MN67" s="1192">
        <v>40</v>
      </c>
      <c r="MO67" s="4032">
        <v>1</v>
      </c>
      <c r="MP67" s="4033" t="s">
        <v>1632</v>
      </c>
      <c r="MQ67" s="4034" t="s">
        <v>1625</v>
      </c>
      <c r="MR67" s="4034" t="s">
        <v>1625</v>
      </c>
      <c r="MS67" s="4034" t="s">
        <v>1625</v>
      </c>
      <c r="MT67" s="1192">
        <v>10</v>
      </c>
      <c r="MU67" s="4032">
        <v>51</v>
      </c>
      <c r="MV67" s="4033" t="s">
        <v>1632</v>
      </c>
      <c r="MW67" s="4034" t="s">
        <v>1632</v>
      </c>
      <c r="MX67" s="4034" t="s">
        <v>1625</v>
      </c>
      <c r="MY67" s="1192">
        <v>30</v>
      </c>
      <c r="MZ67" s="4032">
        <v>3</v>
      </c>
      <c r="NA67" s="4033" t="s">
        <v>1632</v>
      </c>
      <c r="NB67" s="4034" t="s">
        <v>1632</v>
      </c>
      <c r="NC67" s="4034" t="s">
        <v>1632</v>
      </c>
      <c r="ND67" s="4034" t="s">
        <v>1625</v>
      </c>
      <c r="NE67" s="1192">
        <v>30</v>
      </c>
      <c r="NF67" s="4032">
        <v>35</v>
      </c>
      <c r="NG67" s="4034" t="s">
        <v>1632</v>
      </c>
      <c r="NH67" s="4034" t="s">
        <v>1632</v>
      </c>
      <c r="NI67" s="4034" t="s">
        <v>1632</v>
      </c>
      <c r="NJ67" s="4034" t="s">
        <v>1632</v>
      </c>
      <c r="NK67" s="1192">
        <v>40</v>
      </c>
      <c r="NL67" s="4032">
        <v>1</v>
      </c>
      <c r="NM67" s="4007">
        <v>294.57</v>
      </c>
      <c r="NN67" s="4007">
        <f t="shared" si="2"/>
        <v>24</v>
      </c>
      <c r="NO67" s="4010">
        <v>25</v>
      </c>
      <c r="NP67" s="4007">
        <v>47</v>
      </c>
      <c r="NQ67" s="4037">
        <v>13.736263736263735</v>
      </c>
      <c r="NR67" s="4007">
        <v>41</v>
      </c>
      <c r="NS67" s="4007">
        <v>25</v>
      </c>
      <c r="NT67" s="4007">
        <v>47</v>
      </c>
      <c r="NU67" s="4037">
        <v>13.736263736263735</v>
      </c>
      <c r="NV67" s="4007">
        <v>41</v>
      </c>
      <c r="NW67" s="4007">
        <v>25</v>
      </c>
      <c r="NX67" s="4007">
        <v>37</v>
      </c>
      <c r="NY67" s="4027">
        <v>13.736263736263735</v>
      </c>
      <c r="NZ67" s="4007">
        <v>30</v>
      </c>
      <c r="OA67" s="4035">
        <v>70</v>
      </c>
      <c r="OB67" s="4036">
        <v>3.8461538461538463</v>
      </c>
      <c r="OC67" s="4035">
        <v>8</v>
      </c>
      <c r="OD67" s="4035">
        <v>4</v>
      </c>
      <c r="OE67" s="4036">
        <v>2.197802197802198</v>
      </c>
      <c r="OF67" s="4035">
        <v>9</v>
      </c>
      <c r="OG67" s="4035">
        <v>191</v>
      </c>
      <c r="OH67" s="4036">
        <v>10.494505494505495</v>
      </c>
      <c r="OI67" s="4035">
        <v>12</v>
      </c>
      <c r="OJ67" s="3994">
        <v>16</v>
      </c>
      <c r="OK67" s="4011">
        <v>8.791208791208792</v>
      </c>
      <c r="OL67" s="4035">
        <v>13</v>
      </c>
      <c r="OM67" s="4010">
        <v>333</v>
      </c>
      <c r="ON67" s="4027">
        <v>182.96703296703296</v>
      </c>
      <c r="OO67" s="4038">
        <v>6</v>
      </c>
      <c r="OP67" s="4010" t="s">
        <v>31</v>
      </c>
      <c r="OQ67" s="4037" t="s">
        <v>31</v>
      </c>
      <c r="OR67" s="4038" t="str">
        <f t="shared" si="25"/>
        <v>-</v>
      </c>
      <c r="OS67" s="4039">
        <v>31.831146605818596</v>
      </c>
      <c r="OT67" s="4038">
        <v>44</v>
      </c>
      <c r="OU67" s="4007">
        <v>71</v>
      </c>
      <c r="OV67" s="4007">
        <v>84</v>
      </c>
      <c r="OW67" s="4007">
        <v>42</v>
      </c>
      <c r="OX67" s="4007">
        <v>32</v>
      </c>
      <c r="OY67" s="4007">
        <v>7</v>
      </c>
      <c r="OZ67" s="4007">
        <v>89</v>
      </c>
      <c r="PA67" s="4007">
        <v>163</v>
      </c>
      <c r="PB67" s="4007">
        <v>11</v>
      </c>
      <c r="PC67" s="4007">
        <v>15</v>
      </c>
      <c r="PD67" s="4007">
        <v>104</v>
      </c>
      <c r="PE67" s="4007">
        <v>59</v>
      </c>
      <c r="PF67" s="4007">
        <v>104</v>
      </c>
      <c r="PG67" s="4007">
        <v>12</v>
      </c>
      <c r="PH67" s="4007">
        <v>3</v>
      </c>
      <c r="PI67" s="4007">
        <v>60</v>
      </c>
      <c r="PJ67" s="4007">
        <v>75</v>
      </c>
      <c r="PK67" s="4007">
        <v>154</v>
      </c>
      <c r="PL67" s="4007">
        <v>204</v>
      </c>
      <c r="PM67" s="4010">
        <v>34.803921568627452</v>
      </c>
      <c r="PN67" s="4007">
        <v>75</v>
      </c>
      <c r="PO67" s="4007">
        <v>41.17647058823529</v>
      </c>
      <c r="PP67" s="4007">
        <v>73</v>
      </c>
      <c r="PQ67" s="4007">
        <v>20.588235294117645</v>
      </c>
      <c r="PR67" s="4007">
        <v>39</v>
      </c>
      <c r="PS67" s="4007">
        <v>15.686274509803921</v>
      </c>
      <c r="PT67" s="4007">
        <v>67</v>
      </c>
      <c r="PU67" s="4007">
        <v>3.4313725490196081</v>
      </c>
      <c r="PV67" s="4007">
        <v>27</v>
      </c>
      <c r="PW67" s="4007">
        <v>43.627450980392155</v>
      </c>
      <c r="PX67" s="4007">
        <v>74</v>
      </c>
      <c r="PY67" s="4007">
        <v>79.901960784313729</v>
      </c>
      <c r="PZ67" s="4007">
        <v>71</v>
      </c>
      <c r="QA67" s="4007">
        <v>5.3921568627450984</v>
      </c>
      <c r="QB67" s="4007">
        <v>40</v>
      </c>
      <c r="QC67" s="4007">
        <v>7.3529411764705888</v>
      </c>
      <c r="QD67" s="4007">
        <v>42</v>
      </c>
      <c r="QE67" s="4007">
        <v>50.980392156862742</v>
      </c>
      <c r="QF67" s="4007">
        <v>50</v>
      </c>
      <c r="QG67" s="4007">
        <v>28.921568627450984</v>
      </c>
      <c r="QH67" s="4007">
        <v>70</v>
      </c>
      <c r="QI67" s="4007">
        <v>50.980392156862742</v>
      </c>
      <c r="QJ67" s="4007">
        <v>31</v>
      </c>
      <c r="QK67" s="4007">
        <v>5.8823529411764701</v>
      </c>
      <c r="QL67" s="4007">
        <v>38</v>
      </c>
      <c r="QM67" s="4007">
        <v>1.4705882352941175</v>
      </c>
      <c r="QN67" s="4007">
        <v>44</v>
      </c>
      <c r="QO67" s="4007">
        <v>29.411764705882355</v>
      </c>
      <c r="QP67" s="4007">
        <v>49</v>
      </c>
      <c r="QQ67" s="4007">
        <v>36.764705882352942</v>
      </c>
      <c r="QR67" s="4007">
        <v>67</v>
      </c>
      <c r="QS67" s="4007">
        <v>75.490196078431367</v>
      </c>
      <c r="QT67" s="4007">
        <v>70</v>
      </c>
      <c r="QU67" s="4010">
        <v>39</v>
      </c>
      <c r="QV67" s="4007">
        <v>2</v>
      </c>
      <c r="QW67" s="4007">
        <v>6</v>
      </c>
      <c r="QX67" s="4007">
        <v>2</v>
      </c>
      <c r="QY67" s="4007">
        <v>0</v>
      </c>
      <c r="QZ67" s="4007">
        <v>2</v>
      </c>
      <c r="RA67" s="4007">
        <v>20</v>
      </c>
      <c r="RB67" s="4007">
        <v>12</v>
      </c>
      <c r="RC67" s="4007">
        <v>1</v>
      </c>
      <c r="RD67" s="4007">
        <v>47</v>
      </c>
      <c r="RE67" s="4007">
        <v>13</v>
      </c>
      <c r="RF67" s="4007">
        <v>31</v>
      </c>
      <c r="RG67" s="4007">
        <v>25</v>
      </c>
      <c r="RH67" s="4007">
        <v>3</v>
      </c>
      <c r="RI67" s="4007">
        <v>7</v>
      </c>
      <c r="RJ67" s="4007">
        <v>68</v>
      </c>
      <c r="RK67" s="4007">
        <v>2</v>
      </c>
      <c r="RL67" s="4007">
        <v>129</v>
      </c>
      <c r="RM67" s="4010">
        <v>30.232558139534881</v>
      </c>
      <c r="RN67" s="4007">
        <v>66</v>
      </c>
      <c r="RO67" s="4007">
        <v>1.5503875968992249</v>
      </c>
      <c r="RP67" s="4007">
        <v>25</v>
      </c>
      <c r="RQ67" s="4007">
        <v>4.6511627906976747</v>
      </c>
      <c r="RR67" s="4007">
        <v>70</v>
      </c>
      <c r="RS67" s="4007">
        <v>1.5503875968992249</v>
      </c>
      <c r="RT67" s="4007">
        <v>48</v>
      </c>
      <c r="RU67" s="4007">
        <v>0</v>
      </c>
      <c r="RV67" s="4007">
        <v>1</v>
      </c>
      <c r="RW67" s="4007">
        <v>1.5503875968992249</v>
      </c>
      <c r="RX67" s="4007">
        <v>15</v>
      </c>
      <c r="RY67" s="4007">
        <v>15.503875968992247</v>
      </c>
      <c r="RZ67" s="4007">
        <v>69</v>
      </c>
      <c r="SA67" s="4007">
        <v>9.3023255813953494</v>
      </c>
      <c r="SB67" s="4007">
        <v>71</v>
      </c>
      <c r="SC67" s="4007">
        <v>0.77519379844961245</v>
      </c>
      <c r="SD67" s="4007">
        <v>17</v>
      </c>
      <c r="SE67" s="4007">
        <v>36.434108527131784</v>
      </c>
      <c r="SF67" s="4007">
        <v>64</v>
      </c>
      <c r="SG67" s="4007">
        <v>10.077519379844961</v>
      </c>
      <c r="SH67" s="4007">
        <v>61</v>
      </c>
      <c r="SI67" s="4007">
        <v>24.031007751937985</v>
      </c>
      <c r="SJ67" s="4007">
        <v>61</v>
      </c>
      <c r="SK67" s="4007">
        <v>19.379844961240313</v>
      </c>
      <c r="SL67" s="4007">
        <v>71</v>
      </c>
      <c r="SM67" s="4007">
        <v>2.3255813953488373</v>
      </c>
      <c r="SN67" s="4007">
        <v>23</v>
      </c>
      <c r="SO67" s="4007">
        <v>5.4263565891472867</v>
      </c>
      <c r="SP67" s="4007">
        <v>11</v>
      </c>
      <c r="SQ67" s="4007">
        <v>52.713178294573652</v>
      </c>
      <c r="SR67" s="4007">
        <v>59</v>
      </c>
      <c r="SS67" s="4007">
        <v>1.5503875968992249</v>
      </c>
      <c r="ST67" s="4038">
        <v>20</v>
      </c>
      <c r="SU67" s="4123" t="s">
        <v>8303</v>
      </c>
      <c r="SV67" s="4124" t="s">
        <v>8305</v>
      </c>
      <c r="SW67" s="4124">
        <v>49</v>
      </c>
      <c r="SX67" s="4125">
        <v>27.207107162687397</v>
      </c>
      <c r="SY67" s="4124">
        <v>36</v>
      </c>
      <c r="SZ67" s="4040">
        <v>0</v>
      </c>
      <c r="TA67" s="4036">
        <v>0</v>
      </c>
      <c r="TB67" s="4041">
        <v>0</v>
      </c>
      <c r="TC67" s="4035">
        <v>52</v>
      </c>
      <c r="TD67" s="4040">
        <v>6</v>
      </c>
      <c r="TE67" s="4036">
        <v>6</v>
      </c>
      <c r="TF67" s="4041">
        <v>3.2967032967032965</v>
      </c>
      <c r="TG67" s="4035">
        <v>22</v>
      </c>
      <c r="TH67" s="4040">
        <v>0</v>
      </c>
      <c r="TI67" s="4036">
        <v>0</v>
      </c>
      <c r="TJ67" s="4041">
        <v>0</v>
      </c>
      <c r="TK67" s="4035">
        <v>6</v>
      </c>
      <c r="TL67" s="4040">
        <v>0</v>
      </c>
      <c r="TM67" s="4036">
        <v>0</v>
      </c>
      <c r="TN67" s="4041">
        <v>0</v>
      </c>
      <c r="TO67" s="4035">
        <v>11</v>
      </c>
      <c r="TP67" s="4040">
        <v>0</v>
      </c>
      <c r="TQ67" s="4036">
        <v>0</v>
      </c>
      <c r="TR67" s="4041">
        <v>0</v>
      </c>
      <c r="TS67" s="4035">
        <v>5</v>
      </c>
      <c r="TT67" s="4040">
        <v>0</v>
      </c>
      <c r="TU67" s="4036">
        <v>0</v>
      </c>
      <c r="TV67" s="4041">
        <v>0</v>
      </c>
      <c r="TW67" s="4035">
        <v>2</v>
      </c>
      <c r="TX67" s="4040">
        <v>0</v>
      </c>
      <c r="TY67" s="4036">
        <v>0</v>
      </c>
      <c r="TZ67" s="4041">
        <v>0</v>
      </c>
      <c r="UA67" s="4035">
        <v>53</v>
      </c>
      <c r="UB67" s="4040">
        <v>18</v>
      </c>
      <c r="UC67" s="4036">
        <v>38</v>
      </c>
      <c r="UD67" s="4041">
        <v>20.87912087912088</v>
      </c>
      <c r="UE67" s="4035">
        <v>15</v>
      </c>
      <c r="UF67" s="4040">
        <v>0</v>
      </c>
      <c r="UG67" s="4036">
        <v>0</v>
      </c>
      <c r="UH67" s="4041">
        <v>0</v>
      </c>
      <c r="UI67" s="4035">
        <v>14</v>
      </c>
      <c r="UJ67" s="4040">
        <v>6</v>
      </c>
      <c r="UK67" s="4036">
        <v>7</v>
      </c>
      <c r="UL67" s="4041">
        <v>3.8461538461538463</v>
      </c>
      <c r="UM67" s="4035">
        <v>9</v>
      </c>
      <c r="UN67" s="4040">
        <v>0</v>
      </c>
      <c r="UO67" s="4036">
        <v>0</v>
      </c>
      <c r="UP67" s="4041">
        <v>0</v>
      </c>
      <c r="UQ67" s="4035">
        <v>3</v>
      </c>
      <c r="UR67" s="4040">
        <v>0</v>
      </c>
      <c r="US67" s="4036">
        <v>0</v>
      </c>
      <c r="UT67" s="4041">
        <v>0</v>
      </c>
      <c r="UU67" s="4035">
        <v>12</v>
      </c>
      <c r="UV67" s="4040">
        <v>5</v>
      </c>
      <c r="UW67" s="4036">
        <v>4</v>
      </c>
      <c r="UX67" s="4041">
        <v>2.197802197802198</v>
      </c>
      <c r="UY67" s="4035">
        <v>23</v>
      </c>
      <c r="UZ67" s="4040">
        <v>0</v>
      </c>
      <c r="VA67" s="4036">
        <v>0</v>
      </c>
      <c r="VB67" s="4041">
        <v>0</v>
      </c>
      <c r="VC67" s="4035">
        <v>4</v>
      </c>
      <c r="VD67" s="4042">
        <v>0</v>
      </c>
      <c r="VE67" s="4035">
        <v>0</v>
      </c>
      <c r="VF67" s="4035">
        <v>0</v>
      </c>
      <c r="VG67" s="4035">
        <v>7</v>
      </c>
      <c r="VH67" s="4035">
        <v>0</v>
      </c>
      <c r="VI67" s="4035">
        <v>0</v>
      </c>
      <c r="VJ67" s="4035">
        <v>0</v>
      </c>
      <c r="VK67" s="4035">
        <v>4</v>
      </c>
      <c r="VL67" s="4035">
        <v>0</v>
      </c>
      <c r="VM67" s="4035">
        <v>0</v>
      </c>
      <c r="VN67" s="4035">
        <v>0</v>
      </c>
      <c r="VO67" s="4035">
        <v>9</v>
      </c>
      <c r="VP67" s="4035">
        <v>0</v>
      </c>
      <c r="VQ67" s="4035">
        <v>1</v>
      </c>
      <c r="VR67" s="4035">
        <v>0.5494505494505495</v>
      </c>
      <c r="VS67" s="4035">
        <v>15</v>
      </c>
      <c r="VT67" s="4035">
        <v>0</v>
      </c>
      <c r="VU67" s="4035">
        <v>0</v>
      </c>
      <c r="VV67" s="4035">
        <v>0</v>
      </c>
      <c r="VW67" s="4035">
        <v>7</v>
      </c>
      <c r="VX67" s="4035">
        <v>0</v>
      </c>
      <c r="VY67" s="4035">
        <v>1</v>
      </c>
      <c r="VZ67" s="4035">
        <v>0.5494505494505495</v>
      </c>
      <c r="WA67" s="4035">
        <v>29</v>
      </c>
      <c r="WB67" s="4035">
        <v>0</v>
      </c>
      <c r="WC67" s="4035">
        <v>1</v>
      </c>
      <c r="WD67" s="4035">
        <v>0.5494505494505495</v>
      </c>
      <c r="WE67" s="4035">
        <v>8</v>
      </c>
      <c r="WF67" s="4035">
        <v>0</v>
      </c>
      <c r="WG67" s="4035">
        <v>0</v>
      </c>
      <c r="WH67" s="4035">
        <v>0</v>
      </c>
      <c r="WI67" s="4035">
        <v>6</v>
      </c>
      <c r="WJ67" s="4035">
        <v>0</v>
      </c>
      <c r="WK67" s="4035">
        <v>0</v>
      </c>
      <c r="WL67" s="4035">
        <v>0</v>
      </c>
      <c r="WM67" s="4035">
        <v>19</v>
      </c>
      <c r="WN67" s="4035">
        <v>0</v>
      </c>
      <c r="WO67" s="4035">
        <v>0</v>
      </c>
      <c r="WP67" s="4035">
        <v>0</v>
      </c>
      <c r="WQ67" s="4035">
        <v>16</v>
      </c>
      <c r="WR67" s="4035">
        <v>0</v>
      </c>
      <c r="WS67" s="4035">
        <v>0</v>
      </c>
      <c r="WT67" s="4035">
        <v>0</v>
      </c>
      <c r="WU67" s="4035">
        <v>16</v>
      </c>
      <c r="WV67" s="4007"/>
      <c r="WW67" s="3999">
        <v>12.5</v>
      </c>
      <c r="WX67" s="3999">
        <v>12.5</v>
      </c>
      <c r="WY67" s="3999">
        <v>10.784313725490197</v>
      </c>
      <c r="WZ67" s="3999">
        <v>12.5</v>
      </c>
      <c r="XA67" s="3999">
        <v>11.25</v>
      </c>
      <c r="XB67" s="3999">
        <v>6.0344827586206895</v>
      </c>
      <c r="XC67" s="3994">
        <v>14.285714285714285</v>
      </c>
      <c r="XD67" s="3994">
        <v>39</v>
      </c>
      <c r="XE67" s="3994">
        <v>11.92468619246862</v>
      </c>
      <c r="XF67" s="3999">
        <v>10.728744939271255</v>
      </c>
      <c r="XG67" s="3994">
        <v>62</v>
      </c>
      <c r="XH67" s="3999">
        <v>15</v>
      </c>
      <c r="XI67" s="3999">
        <v>9.6153846153846168</v>
      </c>
      <c r="XJ67" s="3999">
        <v>11.76470588235294</v>
      </c>
      <c r="XK67" s="3999">
        <v>12.5</v>
      </c>
      <c r="XL67" s="3999">
        <v>22.5</v>
      </c>
      <c r="XM67" s="3999">
        <v>16.379310344827587</v>
      </c>
      <c r="XN67" s="3994">
        <v>21.428571428571427</v>
      </c>
      <c r="XO67" s="3994">
        <v>14</v>
      </c>
      <c r="XP67" s="3994">
        <v>13.807531380753138</v>
      </c>
      <c r="XQ67" s="3999">
        <v>16.396761133603238</v>
      </c>
      <c r="XR67" s="3994">
        <v>14</v>
      </c>
      <c r="XS67" s="3999">
        <v>35.714285714285715</v>
      </c>
      <c r="XT67" s="3994">
        <v>15</v>
      </c>
      <c r="XU67" s="3994">
        <v>25.732217573221757</v>
      </c>
      <c r="XV67" s="4011">
        <v>27.125506072874494</v>
      </c>
      <c r="XW67" s="3994">
        <v>28</v>
      </c>
      <c r="XX67" s="3994">
        <v>75.862068965517238</v>
      </c>
      <c r="XY67" s="3994">
        <v>59.523809523809526</v>
      </c>
      <c r="XZ67" s="3994">
        <v>19</v>
      </c>
      <c r="YA67" s="4011">
        <v>69.6652719665272</v>
      </c>
      <c r="YB67" s="4011">
        <v>68.421052631578945</v>
      </c>
      <c r="YC67" s="3994">
        <v>33</v>
      </c>
      <c r="YD67" s="4011">
        <v>1.7241379310344827</v>
      </c>
      <c r="YE67" s="4011">
        <v>4.7619047619047619</v>
      </c>
      <c r="YF67" s="3994">
        <v>46</v>
      </c>
      <c r="YG67" s="3994">
        <v>2.3012552301255229</v>
      </c>
      <c r="YH67" s="3994">
        <v>3.2388663967611335</v>
      </c>
      <c r="YI67" s="3994">
        <v>44</v>
      </c>
      <c r="YJ67" s="3994" t="s">
        <v>31</v>
      </c>
      <c r="YK67" s="3994" t="s">
        <v>31</v>
      </c>
      <c r="YL67" s="3994" t="s">
        <v>31</v>
      </c>
      <c r="YM67" s="4011">
        <v>2.3012552301255229</v>
      </c>
      <c r="YN67" s="4011">
        <v>1.214574898785425</v>
      </c>
      <c r="YO67" s="3994">
        <v>22</v>
      </c>
      <c r="YP67" s="4011">
        <v>0</v>
      </c>
      <c r="YQ67" s="4011">
        <v>0</v>
      </c>
      <c r="YR67" s="3994">
        <v>37</v>
      </c>
      <c r="YS67" s="3999">
        <v>0</v>
      </c>
      <c r="YT67" s="4011">
        <v>0</v>
      </c>
      <c r="YU67" s="3994">
        <v>24</v>
      </c>
      <c r="YV67" s="4043">
        <v>141</v>
      </c>
      <c r="YW67" s="4027">
        <v>39.716312056737593</v>
      </c>
      <c r="YX67" s="3994">
        <v>47</v>
      </c>
      <c r="YY67" s="3994">
        <v>594</v>
      </c>
      <c r="YZ67" s="4027">
        <v>59.259259259259252</v>
      </c>
      <c r="ZA67" s="3994">
        <v>48</v>
      </c>
      <c r="ZB67" s="4007">
        <v>99</v>
      </c>
      <c r="ZC67" s="4027">
        <v>76.767676767676761</v>
      </c>
      <c r="ZD67" s="3994">
        <v>43</v>
      </c>
      <c r="ZE67" s="4043">
        <v>134</v>
      </c>
      <c r="ZF67" s="4007">
        <v>32.835820895522389</v>
      </c>
      <c r="ZG67" s="3994">
        <v>61</v>
      </c>
      <c r="ZH67" s="4044">
        <v>0</v>
      </c>
      <c r="ZI67" s="3999">
        <v>0</v>
      </c>
      <c r="ZJ67" s="3994">
        <v>25</v>
      </c>
      <c r="ZK67" s="4045" t="s">
        <v>1627</v>
      </c>
      <c r="ZL67" s="3999">
        <v>76.890756302521012</v>
      </c>
      <c r="ZM67" s="3999">
        <v>83.000604960677563</v>
      </c>
      <c r="ZN67" s="3994">
        <v>61</v>
      </c>
      <c r="ZO67" s="4007">
        <v>1653</v>
      </c>
      <c r="ZP67" s="4005">
        <v>50.618811881188122</v>
      </c>
      <c r="ZQ67" s="3996">
        <v>61.442441054091532</v>
      </c>
      <c r="ZR67" s="4046">
        <v>56</v>
      </c>
      <c r="ZS67" s="4001">
        <v>721</v>
      </c>
      <c r="ZT67" s="4005">
        <v>62.162162162162161</v>
      </c>
      <c r="ZU67" s="3996">
        <v>65.266106442577026</v>
      </c>
      <c r="ZV67" s="4046">
        <v>65</v>
      </c>
      <c r="ZW67" s="4126">
        <v>357</v>
      </c>
      <c r="ZX67" s="4005">
        <v>45.583038869257955</v>
      </c>
      <c r="ZY67" s="3996">
        <v>56.25</v>
      </c>
      <c r="ZZ67" s="4046">
        <v>52</v>
      </c>
      <c r="AAA67" s="4126">
        <v>240</v>
      </c>
      <c r="AAB67" s="4005">
        <v>38.020833333333329</v>
      </c>
      <c r="AAC67" s="3996">
        <v>60.483870967741936</v>
      </c>
      <c r="AAD67" s="4046">
        <v>31</v>
      </c>
      <c r="AAE67" s="4126">
        <v>124</v>
      </c>
      <c r="AAF67" s="4058">
        <v>94.247246022031831</v>
      </c>
      <c r="AAG67" s="4007">
        <v>99.614395886889469</v>
      </c>
      <c r="AAH67" s="4007">
        <v>28</v>
      </c>
      <c r="AAI67" s="4038">
        <v>778</v>
      </c>
      <c r="AAJ67" s="4005">
        <v>345.5</v>
      </c>
      <c r="AAK67" s="4046">
        <v>28</v>
      </c>
      <c r="AAL67" s="3996">
        <v>881.1</v>
      </c>
      <c r="AAM67" s="4046">
        <v>32</v>
      </c>
      <c r="AAN67" s="3996">
        <v>0</v>
      </c>
      <c r="AAO67" s="4046">
        <f t="shared" si="26"/>
        <v>31</v>
      </c>
      <c r="AAP67" s="3996">
        <v>0</v>
      </c>
      <c r="AAQ67" s="4047">
        <f t="shared" si="27"/>
        <v>12</v>
      </c>
      <c r="AAR67" s="3999">
        <v>14.07</v>
      </c>
      <c r="AAS67" s="3994">
        <v>4</v>
      </c>
      <c r="AAT67" s="3999">
        <v>439.94</v>
      </c>
      <c r="AAU67" s="3994">
        <v>7</v>
      </c>
      <c r="AAV67" s="3999">
        <v>2.44</v>
      </c>
      <c r="AAW67" s="3994">
        <v>5</v>
      </c>
      <c r="AAX67" s="3999">
        <v>0</v>
      </c>
      <c r="AAY67" s="3994">
        <v>32</v>
      </c>
      <c r="AAZ67" s="3994">
        <v>0</v>
      </c>
      <c r="ABA67" s="4046">
        <f t="shared" si="28"/>
        <v>62</v>
      </c>
      <c r="ABB67" s="3999">
        <v>2430.6</v>
      </c>
      <c r="ABC67" s="4046">
        <f t="shared" si="28"/>
        <v>14</v>
      </c>
      <c r="ABD67" s="3999">
        <v>0</v>
      </c>
      <c r="ABE67" s="4046">
        <f t="shared" si="28"/>
        <v>46</v>
      </c>
      <c r="ABF67" s="3999">
        <v>0</v>
      </c>
      <c r="ABG67" s="4046">
        <f t="shared" si="28"/>
        <v>47</v>
      </c>
      <c r="ABH67" s="3999">
        <v>0</v>
      </c>
      <c r="ABI67" s="4046">
        <f t="shared" si="29"/>
        <v>2</v>
      </c>
      <c r="ABJ67" s="3999">
        <v>0</v>
      </c>
      <c r="ABK67" s="4046">
        <f t="shared" si="29"/>
        <v>1</v>
      </c>
      <c r="ABL67" s="3999">
        <v>0</v>
      </c>
      <c r="ABM67" s="4046">
        <f t="shared" si="29"/>
        <v>38</v>
      </c>
      <c r="ABN67" s="3999">
        <f t="shared" si="30"/>
        <v>0</v>
      </c>
      <c r="ABO67" s="4048">
        <f t="shared" si="31"/>
        <v>39</v>
      </c>
      <c r="ABP67" s="4044">
        <v>5</v>
      </c>
      <c r="ABQ67" s="3999" t="s">
        <v>1632</v>
      </c>
      <c r="ABR67" s="3999">
        <v>5</v>
      </c>
      <c r="ABS67" s="3999" t="s">
        <v>1632</v>
      </c>
      <c r="ABT67" s="3999">
        <v>5</v>
      </c>
      <c r="ABU67" s="3999" t="s">
        <v>1632</v>
      </c>
      <c r="ABV67" s="3999">
        <v>5</v>
      </c>
      <c r="ABW67" s="3999" t="s">
        <v>1632</v>
      </c>
      <c r="ABX67" s="3999">
        <v>0</v>
      </c>
      <c r="ABY67" s="3999" t="s">
        <v>1625</v>
      </c>
      <c r="ABZ67" s="3999">
        <v>20</v>
      </c>
      <c r="ACA67" s="3994">
        <v>23</v>
      </c>
      <c r="ACB67" s="3999">
        <v>5</v>
      </c>
      <c r="ACC67" s="3999" t="s">
        <v>1632</v>
      </c>
      <c r="ACD67" s="3999">
        <v>5</v>
      </c>
      <c r="ACE67" s="3999" t="s">
        <v>1632</v>
      </c>
      <c r="ACF67" s="3999">
        <v>5</v>
      </c>
      <c r="ACG67" s="3999" t="s">
        <v>1632</v>
      </c>
      <c r="ACH67" s="3999">
        <v>5</v>
      </c>
      <c r="ACI67" s="3999" t="s">
        <v>1632</v>
      </c>
      <c r="ACJ67" s="3999">
        <v>20</v>
      </c>
      <c r="ACK67" s="3994">
        <v>1</v>
      </c>
      <c r="ACL67" s="3999">
        <v>5</v>
      </c>
      <c r="ACM67" s="3999" t="s">
        <v>1632</v>
      </c>
      <c r="ACN67" s="3999">
        <v>5</v>
      </c>
      <c r="ACO67" s="3999" t="s">
        <v>1632</v>
      </c>
      <c r="ACP67" s="3999">
        <v>0</v>
      </c>
      <c r="ACQ67" s="3999" t="s">
        <v>1625</v>
      </c>
      <c r="ACR67" s="3999">
        <v>10</v>
      </c>
      <c r="ACS67" s="3994">
        <v>28</v>
      </c>
      <c r="ACT67" s="3994">
        <v>10</v>
      </c>
      <c r="ACU67" s="3994" t="s">
        <v>1632</v>
      </c>
      <c r="ACV67" s="3994">
        <v>10</v>
      </c>
      <c r="ACW67" s="3994" t="s">
        <v>1632</v>
      </c>
      <c r="ACX67" s="3994">
        <v>10</v>
      </c>
      <c r="ACY67" s="3994" t="s">
        <v>1632</v>
      </c>
      <c r="ACZ67" s="3994">
        <v>10</v>
      </c>
      <c r="ADA67" s="3994" t="s">
        <v>1632</v>
      </c>
      <c r="ADB67" s="3994">
        <v>40</v>
      </c>
      <c r="ADC67" s="3994">
        <v>1</v>
      </c>
      <c r="ADD67" s="4049">
        <v>10</v>
      </c>
      <c r="ADE67" s="4049">
        <v>10</v>
      </c>
      <c r="ADF67" s="4049">
        <v>0</v>
      </c>
      <c r="ADG67" s="4049">
        <v>0</v>
      </c>
      <c r="ADH67" s="4049">
        <v>20</v>
      </c>
      <c r="ADI67" s="3994">
        <v>51</v>
      </c>
      <c r="ADJ67" s="3999">
        <v>5</v>
      </c>
      <c r="ADK67" s="3999" t="s">
        <v>1632</v>
      </c>
      <c r="ADL67" s="3999">
        <v>5</v>
      </c>
      <c r="ADM67" s="3999" t="s">
        <v>1632</v>
      </c>
      <c r="ADN67" s="3999">
        <v>5</v>
      </c>
      <c r="ADO67" s="3999" t="s">
        <v>1632</v>
      </c>
      <c r="ADP67" s="3999">
        <v>5</v>
      </c>
      <c r="ADQ67" s="3999" t="s">
        <v>1632</v>
      </c>
      <c r="ADR67" s="3999">
        <v>20</v>
      </c>
      <c r="ADS67" s="3994">
        <v>1</v>
      </c>
      <c r="ADT67" s="3999">
        <v>10</v>
      </c>
      <c r="ADU67" s="3999">
        <v>10</v>
      </c>
      <c r="ADV67" s="3999">
        <v>10</v>
      </c>
      <c r="ADW67" s="3999">
        <v>0</v>
      </c>
      <c r="ADX67" s="3999">
        <v>30</v>
      </c>
      <c r="ADY67" s="3994">
        <v>23</v>
      </c>
      <c r="ADZ67" s="4010">
        <v>0</v>
      </c>
      <c r="AEA67" s="3999">
        <v>0</v>
      </c>
      <c r="AEB67" s="3994">
        <v>23</v>
      </c>
      <c r="AEC67" s="4007">
        <v>1</v>
      </c>
      <c r="AED67" s="3999">
        <v>24.03846153846154</v>
      </c>
      <c r="AEE67" s="3994">
        <v>23</v>
      </c>
      <c r="AEF67" s="4007">
        <v>0</v>
      </c>
      <c r="AEG67" s="3999">
        <v>0</v>
      </c>
      <c r="AEH67" s="3994">
        <v>43</v>
      </c>
      <c r="AEI67" s="4035">
        <v>1</v>
      </c>
      <c r="AEJ67" s="3999">
        <v>24.03846153846154</v>
      </c>
      <c r="AEK67" s="3994">
        <f t="shared" si="32"/>
        <v>56</v>
      </c>
      <c r="AEL67" s="4007">
        <v>0</v>
      </c>
      <c r="AEM67" s="3999">
        <v>0</v>
      </c>
      <c r="AEN67" s="3994">
        <v>42</v>
      </c>
      <c r="AEO67" s="3994">
        <v>2</v>
      </c>
      <c r="AEP67" s="3999">
        <v>48.1</v>
      </c>
      <c r="AEQ67" s="3994">
        <v>20</v>
      </c>
      <c r="AER67" s="3994">
        <v>2</v>
      </c>
      <c r="AES67" s="3999">
        <v>48.1</v>
      </c>
      <c r="AET67" s="3994">
        <v>16</v>
      </c>
      <c r="AEU67" s="3994">
        <v>0</v>
      </c>
      <c r="AEV67" s="4050">
        <v>0</v>
      </c>
      <c r="AEW67" s="3994">
        <v>43</v>
      </c>
      <c r="AEX67" s="4049">
        <v>0.11700000000000001</v>
      </c>
      <c r="AEY67" s="4049">
        <v>45</v>
      </c>
      <c r="AEZ67" s="4049">
        <v>7.3999999999999996E-2</v>
      </c>
      <c r="AFA67" s="4049">
        <v>24</v>
      </c>
      <c r="AFB67" s="4049">
        <v>6.0000000000000001E-3</v>
      </c>
      <c r="AFC67" s="4049">
        <v>45</v>
      </c>
      <c r="AFD67" s="4049">
        <v>7.0000000000000001E-3</v>
      </c>
      <c r="AFE67" s="4049">
        <v>31</v>
      </c>
      <c r="AFF67" s="4049">
        <v>5.0000000000000001E-3</v>
      </c>
      <c r="AFG67" s="4049">
        <v>27</v>
      </c>
      <c r="AFH67" s="4049">
        <v>1.0999999999999999E-2</v>
      </c>
      <c r="AFI67" s="4049">
        <v>33</v>
      </c>
      <c r="AFJ67" s="4049">
        <v>0</v>
      </c>
      <c r="AFK67" s="4049">
        <v>7</v>
      </c>
      <c r="AFL67" s="4049">
        <v>0</v>
      </c>
      <c r="AFM67" s="4049">
        <v>7</v>
      </c>
      <c r="AFN67" s="4049">
        <v>2</v>
      </c>
      <c r="AFO67" s="4049">
        <v>45.861041045631737</v>
      </c>
      <c r="AFP67" s="4049">
        <v>57</v>
      </c>
      <c r="AFQ67" s="4049">
        <v>1</v>
      </c>
      <c r="AFR67" s="4049">
        <v>22.930520522815868</v>
      </c>
      <c r="AFS67" s="4049">
        <v>67</v>
      </c>
      <c r="AFT67" s="4049">
        <v>4</v>
      </c>
      <c r="AFU67" s="4049">
        <v>91.722082091263474</v>
      </c>
      <c r="AFV67" s="4049">
        <v>50</v>
      </c>
      <c r="AFW67" s="4049">
        <v>7</v>
      </c>
      <c r="AFX67" s="4049">
        <v>160.51364365971108</v>
      </c>
      <c r="AFY67" s="4049">
        <v>13</v>
      </c>
      <c r="AFZ67" s="4049">
        <v>13</v>
      </c>
      <c r="AGA67" s="4049">
        <v>298.09676679660629</v>
      </c>
      <c r="AGB67" s="4049">
        <v>56</v>
      </c>
      <c r="AGC67" s="4049">
        <v>4</v>
      </c>
      <c r="AGD67" s="4049">
        <v>91.722082091263474</v>
      </c>
      <c r="AGE67" s="4049">
        <v>67</v>
      </c>
      <c r="AGF67" s="4049">
        <v>6</v>
      </c>
      <c r="AGG67" s="4049">
        <v>34.880000000000003</v>
      </c>
      <c r="AGH67" s="4049">
        <v>45</v>
      </c>
      <c r="AGI67" s="4049">
        <v>0</v>
      </c>
      <c r="AGJ67" s="4049">
        <v>0</v>
      </c>
      <c r="AGK67" s="4049">
        <v>10</v>
      </c>
      <c r="AGL67" s="4049">
        <v>0</v>
      </c>
      <c r="AGM67" s="4049">
        <v>0</v>
      </c>
      <c r="AGN67" s="4049">
        <v>2</v>
      </c>
      <c r="AGO67" s="4049">
        <v>5</v>
      </c>
      <c r="AGP67" s="4049">
        <v>29.07</v>
      </c>
      <c r="AGQ67" s="4049">
        <v>44</v>
      </c>
      <c r="AGR67" s="4049">
        <v>0</v>
      </c>
      <c r="AGS67" s="4049">
        <v>0</v>
      </c>
      <c r="AGT67" s="4049">
        <v>19</v>
      </c>
      <c r="AGU67" s="4049">
        <v>0</v>
      </c>
      <c r="AGV67" s="4049">
        <v>0</v>
      </c>
      <c r="AGW67" s="4049">
        <v>31</v>
      </c>
      <c r="AGX67" s="4049">
        <v>0</v>
      </c>
      <c r="AGY67" s="4049">
        <v>0</v>
      </c>
      <c r="AGZ67" s="4049">
        <v>25</v>
      </c>
      <c r="AHA67" s="4049">
        <v>0</v>
      </c>
      <c r="AHB67" s="4049">
        <v>0</v>
      </c>
      <c r="AHC67" s="4049">
        <v>12</v>
      </c>
      <c r="AHD67" s="4049">
        <v>1</v>
      </c>
      <c r="AHE67" s="4049">
        <v>5.81</v>
      </c>
      <c r="AHF67" s="4049">
        <v>30</v>
      </c>
      <c r="AHG67" s="3999">
        <v>57</v>
      </c>
      <c r="AHH67" s="3999">
        <v>317.02</v>
      </c>
      <c r="AHI67" s="3994">
        <v>21</v>
      </c>
      <c r="AHJ67" s="3999">
        <v>93</v>
      </c>
      <c r="AHK67" s="3999">
        <v>517.24</v>
      </c>
      <c r="AHL67" s="3999">
        <v>33</v>
      </c>
      <c r="AHM67" s="3999">
        <v>3</v>
      </c>
      <c r="AHN67" s="3999">
        <v>17.440000000000001</v>
      </c>
      <c r="AHO67" s="3994">
        <v>37</v>
      </c>
      <c r="AHP67" s="3999">
        <v>0</v>
      </c>
      <c r="AHQ67" s="3999">
        <v>0</v>
      </c>
      <c r="AHR67" s="3999">
        <v>23</v>
      </c>
      <c r="AHS67" s="3999">
        <v>0</v>
      </c>
      <c r="AHT67" s="3999">
        <v>0</v>
      </c>
      <c r="AHU67" s="3994">
        <v>28</v>
      </c>
      <c r="AHV67" s="3999">
        <v>30</v>
      </c>
      <c r="AHW67" s="3999">
        <v>166.85</v>
      </c>
      <c r="AHX67" s="3994">
        <v>38</v>
      </c>
      <c r="AHY67" s="3999">
        <v>66</v>
      </c>
      <c r="AHZ67" s="3999">
        <v>383.72</v>
      </c>
      <c r="AIA67" s="3994">
        <v>15</v>
      </c>
      <c r="AIB67" s="4007"/>
      <c r="AIC67" s="4010"/>
      <c r="AID67" s="4027"/>
      <c r="AIE67" s="4007"/>
      <c r="AIF67" s="4010"/>
      <c r="AIG67" s="4027"/>
      <c r="AIH67" s="4007"/>
      <c r="AII67" s="4007"/>
      <c r="AIJ67" s="3999"/>
      <c r="AIK67" s="4007"/>
      <c r="AIL67" s="4051">
        <v>137</v>
      </c>
      <c r="AIM67" s="4052">
        <v>52.554744525547441</v>
      </c>
      <c r="AIN67" s="4053">
        <f t="shared" si="33"/>
        <v>59</v>
      </c>
      <c r="AIO67" s="4007">
        <v>592</v>
      </c>
      <c r="AIP67" s="4027">
        <v>21.283783783783782</v>
      </c>
      <c r="AIQ67" s="4007">
        <f t="shared" si="34"/>
        <v>51</v>
      </c>
      <c r="AIR67" s="4051">
        <v>132</v>
      </c>
      <c r="AIS67" s="4052">
        <v>39.393939393939391</v>
      </c>
      <c r="AIT67" s="4053">
        <f t="shared" si="35"/>
        <v>26</v>
      </c>
      <c r="AIU67" s="4007">
        <v>592</v>
      </c>
      <c r="AIV67" s="4027">
        <v>21.283783783783782</v>
      </c>
      <c r="AIW67" s="4007">
        <f t="shared" si="36"/>
        <v>2</v>
      </c>
      <c r="AIX67" s="4051">
        <v>134</v>
      </c>
      <c r="AIY67" s="4052">
        <v>0.74626865671641784</v>
      </c>
      <c r="AIZ67" s="4053">
        <f t="shared" si="37"/>
        <v>43</v>
      </c>
      <c r="AJA67" s="4007">
        <v>592</v>
      </c>
      <c r="AJB67" s="4027">
        <v>21.283783783783782</v>
      </c>
      <c r="AJC67" s="4007">
        <f t="shared" si="38"/>
        <v>15</v>
      </c>
      <c r="AJD67" s="4010">
        <v>132</v>
      </c>
      <c r="AJE67" s="4027">
        <v>9.0909090909090917</v>
      </c>
      <c r="AJF67" s="4007">
        <v>27</v>
      </c>
      <c r="AJG67" s="3994">
        <v>607</v>
      </c>
      <c r="AJH67" s="4050">
        <v>9.0609555189456348</v>
      </c>
      <c r="AJI67" s="4038">
        <v>23</v>
      </c>
      <c r="AJJ67" s="4010">
        <v>132</v>
      </c>
      <c r="AJK67" s="3999">
        <v>25.757575757575758</v>
      </c>
      <c r="AJL67" s="4007">
        <v>50</v>
      </c>
      <c r="AJM67" s="3994">
        <v>607</v>
      </c>
      <c r="AJN67" s="3999">
        <v>24.382207578253706</v>
      </c>
      <c r="AJO67" s="4007">
        <v>32</v>
      </c>
      <c r="AJP67" s="4010">
        <v>131</v>
      </c>
      <c r="AJQ67" s="3999">
        <v>16.030534351145036</v>
      </c>
      <c r="AJR67" s="4007">
        <v>32</v>
      </c>
      <c r="AJS67" s="3994">
        <v>592</v>
      </c>
      <c r="AJT67" s="3999">
        <v>21.283783783783782</v>
      </c>
      <c r="AJU67" s="4007">
        <f t="shared" si="39"/>
        <v>55</v>
      </c>
      <c r="AJV67" s="4054">
        <v>0</v>
      </c>
      <c r="AJW67" s="4050">
        <v>0</v>
      </c>
      <c r="AJX67" s="4050">
        <v>0</v>
      </c>
      <c r="AJY67" s="4050">
        <v>0</v>
      </c>
      <c r="AJZ67" s="4050">
        <v>0</v>
      </c>
      <c r="AKA67" s="4050">
        <v>0</v>
      </c>
      <c r="AKB67" s="4050">
        <v>0</v>
      </c>
      <c r="AKC67" s="4050">
        <v>0</v>
      </c>
      <c r="AKD67" s="4050">
        <v>0</v>
      </c>
      <c r="AKE67" s="4050">
        <v>100</v>
      </c>
      <c r="AKF67" s="4050">
        <v>0</v>
      </c>
      <c r="AKG67" s="4055">
        <v>1</v>
      </c>
      <c r="AKH67" s="4011">
        <v>44.26229508196721</v>
      </c>
      <c r="AKI67" s="4011">
        <v>8.1967213114754092</v>
      </c>
      <c r="AKJ67" s="4011">
        <v>18.852459016393443</v>
      </c>
      <c r="AKK67" s="4011">
        <v>10.655737704918032</v>
      </c>
      <c r="AKL67" s="4011">
        <v>3.278688524590164</v>
      </c>
      <c r="AKM67" s="4011">
        <v>9.0163934426229506</v>
      </c>
      <c r="AKN67" s="4011">
        <v>9.8360655737704921</v>
      </c>
      <c r="AKO67" s="4011">
        <v>5.7377049180327866</v>
      </c>
      <c r="AKP67" s="4011">
        <v>40.16393442622951</v>
      </c>
      <c r="AKQ67" s="4011">
        <v>9.8360655737704921</v>
      </c>
      <c r="AKR67" s="4011">
        <v>4.918032786885246</v>
      </c>
      <c r="AKS67" s="3994">
        <v>122</v>
      </c>
      <c r="AKT67" s="4010" t="s">
        <v>1634</v>
      </c>
      <c r="AKU67" s="4007" t="s">
        <v>1634</v>
      </c>
      <c r="AKV67" s="4007" t="s">
        <v>1634</v>
      </c>
      <c r="AKW67" s="4007" t="s">
        <v>1634</v>
      </c>
      <c r="AKX67" s="4007" t="s">
        <v>1634</v>
      </c>
      <c r="AKY67" s="4007" t="s">
        <v>1634</v>
      </c>
      <c r="AKZ67" s="4007" t="s">
        <v>1634</v>
      </c>
      <c r="ALA67" s="4007">
        <v>1</v>
      </c>
      <c r="ALB67" s="4007">
        <v>1</v>
      </c>
      <c r="ALC67" s="4007">
        <v>1</v>
      </c>
      <c r="ALD67" s="4007">
        <v>1</v>
      </c>
      <c r="ALE67" s="4007">
        <v>1</v>
      </c>
      <c r="ALF67" s="4007">
        <v>1</v>
      </c>
      <c r="ALG67" s="4007">
        <v>1</v>
      </c>
      <c r="ALH67" s="4007">
        <f t="shared" si="40"/>
        <v>7</v>
      </c>
      <c r="ALI67" s="4007">
        <f t="shared" si="41"/>
        <v>17</v>
      </c>
      <c r="ALJ67" s="4044" t="s">
        <v>31</v>
      </c>
      <c r="ALK67" s="3999" t="s">
        <v>31</v>
      </c>
      <c r="ALL67" s="3999" t="s">
        <v>31</v>
      </c>
      <c r="ALM67" s="3999" t="s">
        <v>31</v>
      </c>
      <c r="ALN67" s="3999" t="s">
        <v>31</v>
      </c>
      <c r="ALO67" s="3999" t="s">
        <v>31</v>
      </c>
      <c r="ALP67" s="3999" t="s">
        <v>31</v>
      </c>
      <c r="ALQ67" s="4010">
        <v>1</v>
      </c>
      <c r="ALR67" s="4007">
        <v>4</v>
      </c>
      <c r="ALS67" s="4007">
        <v>3</v>
      </c>
      <c r="ALT67" s="4007">
        <v>1</v>
      </c>
      <c r="ALU67" s="4007">
        <v>2</v>
      </c>
      <c r="ALV67" s="4007">
        <v>2</v>
      </c>
      <c r="ALW67" s="4038">
        <v>1</v>
      </c>
      <c r="ALX67" s="4039">
        <v>0.55524708495280406</v>
      </c>
      <c r="ALY67" s="4007">
        <v>48</v>
      </c>
      <c r="ALZ67" s="4037">
        <v>2.2209883398112162</v>
      </c>
      <c r="AMA67" s="4007">
        <v>7</v>
      </c>
      <c r="AMB67" s="4037">
        <v>1.6657412548584121</v>
      </c>
      <c r="AMC67" s="4007">
        <v>9</v>
      </c>
      <c r="AMD67" s="4037">
        <v>0.55524708495280406</v>
      </c>
      <c r="AME67" s="4007">
        <v>48</v>
      </c>
      <c r="AMF67" s="4007">
        <v>1.1104941699056081</v>
      </c>
      <c r="AMG67" s="4007">
        <v>14</v>
      </c>
      <c r="AMH67" s="4037">
        <v>1.1104941699056081</v>
      </c>
      <c r="AMI67" s="4007">
        <v>19</v>
      </c>
      <c r="AMJ67" s="4037">
        <v>0.55524708495280406</v>
      </c>
      <c r="AMK67" s="4007">
        <v>34</v>
      </c>
      <c r="AML67" s="4043">
        <v>1</v>
      </c>
      <c r="AMM67" s="3994">
        <v>2</v>
      </c>
      <c r="AMN67" s="3994">
        <v>1</v>
      </c>
      <c r="AMO67" s="4044">
        <v>0.55524708495280406</v>
      </c>
      <c r="AMP67" s="4007">
        <v>34</v>
      </c>
      <c r="AMQ67" s="3999">
        <v>1.1104941699056081</v>
      </c>
      <c r="AMR67" s="4007">
        <v>5</v>
      </c>
      <c r="AMS67" s="3999">
        <v>0.55524708495280406</v>
      </c>
      <c r="AMT67" s="4038">
        <v>12</v>
      </c>
      <c r="AMU67" s="4043">
        <v>0</v>
      </c>
      <c r="AMV67" s="4037">
        <v>0</v>
      </c>
      <c r="AMW67" s="4007">
        <v>32</v>
      </c>
      <c r="AMX67" s="4044" t="s">
        <v>1687</v>
      </c>
      <c r="AMY67" s="3999" t="s">
        <v>1687</v>
      </c>
      <c r="AMZ67" s="4007">
        <v>1</v>
      </c>
      <c r="ANA67" s="4007">
        <v>1</v>
      </c>
      <c r="ANB67" s="4007">
        <v>2</v>
      </c>
      <c r="ANC67" s="4007">
        <v>55</v>
      </c>
      <c r="AND67" s="4056" t="s">
        <v>1632</v>
      </c>
      <c r="ANE67" s="4057" t="s">
        <v>1632</v>
      </c>
      <c r="ANF67" s="4057" t="s">
        <v>1632</v>
      </c>
      <c r="ANG67" s="4057" t="s">
        <v>1625</v>
      </c>
      <c r="ANH67" s="4027">
        <v>5</v>
      </c>
      <c r="ANI67" s="4027">
        <v>5</v>
      </c>
      <c r="ANJ67" s="4027">
        <v>5</v>
      </c>
      <c r="ANK67" s="4027">
        <v>0</v>
      </c>
      <c r="ANL67" s="4035">
        <f t="shared" si="42"/>
        <v>15</v>
      </c>
      <c r="ANM67" s="4035">
        <f t="shared" si="43"/>
        <v>39</v>
      </c>
      <c r="ANN67" s="4058" t="s">
        <v>1632</v>
      </c>
      <c r="ANO67" s="4027" t="s">
        <v>1632</v>
      </c>
      <c r="ANP67" s="4027" t="s">
        <v>1625</v>
      </c>
      <c r="ANQ67" s="4027" t="s">
        <v>1625</v>
      </c>
      <c r="ANR67" s="4027">
        <v>5</v>
      </c>
      <c r="ANS67" s="4027">
        <v>5</v>
      </c>
      <c r="ANT67" s="4027">
        <v>0</v>
      </c>
      <c r="ANU67" s="4027">
        <v>0</v>
      </c>
      <c r="ANV67" s="4007">
        <f t="shared" si="44"/>
        <v>10</v>
      </c>
      <c r="ANW67" s="4007">
        <f t="shared" si="45"/>
        <v>56</v>
      </c>
      <c r="ANX67" s="4043">
        <v>24</v>
      </c>
      <c r="ANY67" s="4007">
        <v>473</v>
      </c>
      <c r="ANZ67" s="4059">
        <v>11.947000000000001</v>
      </c>
      <c r="AOA67" s="4007">
        <v>40</v>
      </c>
      <c r="AOB67" s="4059">
        <v>3.6</v>
      </c>
      <c r="AOC67" s="4055">
        <f t="shared" si="46"/>
        <v>25</v>
      </c>
      <c r="AOD67" s="4059">
        <v>81.730999999999995</v>
      </c>
      <c r="AOE67" s="4055">
        <f t="shared" si="47"/>
        <v>16</v>
      </c>
      <c r="AOF67" s="3994">
        <v>0</v>
      </c>
      <c r="AOG67" s="4011">
        <v>0</v>
      </c>
      <c r="AOH67" s="4055">
        <v>45</v>
      </c>
      <c r="AOI67" s="3994">
        <v>1</v>
      </c>
      <c r="AOJ67" s="4011">
        <v>0.55524708495280406</v>
      </c>
      <c r="AOK67" s="4055">
        <v>25</v>
      </c>
      <c r="AOL67" s="3994">
        <v>2</v>
      </c>
      <c r="AOM67" s="4011">
        <v>1.1104941699056081</v>
      </c>
      <c r="AON67" s="4055">
        <v>12</v>
      </c>
      <c r="AOO67" s="3994">
        <v>1</v>
      </c>
      <c r="AOP67" s="4011">
        <v>0.55524708495280406</v>
      </c>
      <c r="AOQ67" s="4055">
        <v>21</v>
      </c>
      <c r="AOR67" s="4058" t="s">
        <v>1625</v>
      </c>
      <c r="AOS67" s="4027" t="s">
        <v>1625</v>
      </c>
      <c r="AOT67" s="4027" t="s">
        <v>1625</v>
      </c>
      <c r="AOU67" s="4027" t="s">
        <v>1625</v>
      </c>
      <c r="AOV67" s="4027">
        <v>0</v>
      </c>
      <c r="AOW67" s="4027">
        <v>0</v>
      </c>
      <c r="AOX67" s="4027">
        <v>0</v>
      </c>
      <c r="AOY67" s="4027">
        <v>0</v>
      </c>
      <c r="AOZ67" s="4007">
        <f t="shared" si="48"/>
        <v>0</v>
      </c>
      <c r="APA67" s="4007">
        <f t="shared" si="49"/>
        <v>25</v>
      </c>
      <c r="APB67" s="4060" t="s">
        <v>1632</v>
      </c>
      <c r="APC67" s="4061" t="s">
        <v>1632</v>
      </c>
      <c r="APD67" s="4061" t="s">
        <v>1625</v>
      </c>
      <c r="APE67" s="4061" t="s">
        <v>1625</v>
      </c>
      <c r="APF67" s="4036">
        <v>5</v>
      </c>
      <c r="APG67" s="4036">
        <v>5</v>
      </c>
      <c r="APH67" s="4036">
        <v>0</v>
      </c>
      <c r="API67" s="4036">
        <v>0</v>
      </c>
      <c r="APJ67" s="4007">
        <f t="shared" si="50"/>
        <v>10</v>
      </c>
      <c r="APK67" s="4007">
        <f t="shared" si="51"/>
        <v>43</v>
      </c>
      <c r="APL67" s="4007">
        <v>0</v>
      </c>
      <c r="APM67" s="4027">
        <v>0</v>
      </c>
      <c r="APN67" s="4007">
        <v>17</v>
      </c>
      <c r="APO67" s="4007">
        <v>0</v>
      </c>
      <c r="APP67" s="4027">
        <v>0</v>
      </c>
      <c r="APQ67" s="4007">
        <v>18</v>
      </c>
      <c r="APR67" s="4051">
        <v>1</v>
      </c>
      <c r="APS67" s="4053">
        <v>243</v>
      </c>
      <c r="APT67" s="4053">
        <v>1944</v>
      </c>
      <c r="APU67" s="4049">
        <v>243</v>
      </c>
      <c r="APV67" s="4049">
        <v>1944</v>
      </c>
      <c r="APW67" s="4049">
        <v>106.81318681318682</v>
      </c>
      <c r="APX67" s="4049">
        <v>8</v>
      </c>
      <c r="APY67" s="4049">
        <v>1</v>
      </c>
      <c r="APZ67" s="4049">
        <v>54.5</v>
      </c>
      <c r="AQA67" s="4049">
        <v>436</v>
      </c>
      <c r="AQB67" s="4049">
        <v>54.5</v>
      </c>
      <c r="AQC67" s="4049">
        <v>436</v>
      </c>
      <c r="AQD67" s="4050">
        <v>23.956043956043956</v>
      </c>
      <c r="AQE67" s="4049">
        <v>22</v>
      </c>
      <c r="AQF67" s="4049">
        <v>2</v>
      </c>
      <c r="AQG67" s="4049">
        <v>297.5</v>
      </c>
      <c r="AQH67" s="4049">
        <v>2380</v>
      </c>
      <c r="AQI67" s="4049">
        <v>297.5</v>
      </c>
      <c r="AQJ67" s="4049">
        <v>2380</v>
      </c>
      <c r="AQK67" s="4049">
        <v>130.76923076923077</v>
      </c>
      <c r="AQL67" s="1192">
        <v>10</v>
      </c>
      <c r="AQM67" s="4007"/>
      <c r="AQN67" s="4007"/>
      <c r="AQO67" s="4007"/>
      <c r="AQP67" s="4007"/>
      <c r="AQQ67" s="4007">
        <v>1511</v>
      </c>
      <c r="AQR67" s="4007">
        <v>1218</v>
      </c>
      <c r="AQS67" s="4049">
        <v>97</v>
      </c>
      <c r="AQT67" s="4050">
        <v>7.9638752052545154</v>
      </c>
      <c r="AQU67" s="4049">
        <f t="shared" si="52"/>
        <v>35</v>
      </c>
      <c r="AQV67" s="4049">
        <v>60</v>
      </c>
      <c r="AQW67" s="4049">
        <v>61.855670103092784</v>
      </c>
      <c r="AQX67" s="4050">
        <v>3.5333333333333332</v>
      </c>
      <c r="AQY67" s="4049">
        <f t="shared" si="53"/>
        <v>40</v>
      </c>
      <c r="AQZ67" s="4049">
        <v>11</v>
      </c>
      <c r="ARA67" s="4049">
        <v>108</v>
      </c>
      <c r="ARB67" s="4049">
        <v>10.185185185185185</v>
      </c>
      <c r="ARC67" s="4049">
        <f t="shared" si="54"/>
        <v>48</v>
      </c>
      <c r="ARD67" s="4062">
        <v>2.2553366174055829</v>
      </c>
      <c r="ARE67" s="4063">
        <f t="shared" si="55"/>
        <v>59</v>
      </c>
      <c r="ARF67" s="4053">
        <v>17</v>
      </c>
      <c r="ARG67" s="4050">
        <v>23.52941176470588</v>
      </c>
      <c r="ARH67" s="4049">
        <f t="shared" si="56"/>
        <v>61</v>
      </c>
      <c r="ARI67" s="4007">
        <v>132</v>
      </c>
      <c r="ARJ67" s="4011">
        <v>19.696969696969695</v>
      </c>
      <c r="ARK67" s="3994">
        <f t="shared" si="57"/>
        <v>47</v>
      </c>
      <c r="ARL67" s="4049">
        <v>60</v>
      </c>
      <c r="ARM67" s="4007">
        <v>11</v>
      </c>
      <c r="ARN67" s="4011">
        <v>18.333333333333332</v>
      </c>
      <c r="ARO67" s="3994">
        <f t="shared" si="58"/>
        <v>31</v>
      </c>
      <c r="ARP67" s="4002">
        <v>52</v>
      </c>
      <c r="ARQ67" s="4064">
        <v>0</v>
      </c>
      <c r="ARR67" s="4012">
        <v>0</v>
      </c>
      <c r="ARS67" s="4047">
        <f t="shared" si="59"/>
        <v>34</v>
      </c>
      <c r="ART67" s="4007">
        <v>78</v>
      </c>
      <c r="ARU67" s="3994">
        <f t="shared" si="59"/>
        <v>13</v>
      </c>
      <c r="ARV67" s="4007" t="s">
        <v>31</v>
      </c>
      <c r="ARW67" s="4007" t="s">
        <v>31</v>
      </c>
      <c r="ARX67" s="4011" t="s">
        <v>31</v>
      </c>
      <c r="ARY67" s="3994" t="str">
        <f t="shared" si="60"/>
        <v>-</v>
      </c>
      <c r="ARZ67" s="4007" t="s">
        <v>31</v>
      </c>
      <c r="ASA67" s="4007" t="s">
        <v>31</v>
      </c>
      <c r="ASB67" s="3999" t="s">
        <v>31</v>
      </c>
      <c r="ASC67" s="3994" t="str">
        <f t="shared" si="61"/>
        <v>-</v>
      </c>
      <c r="ASD67" s="3999">
        <v>42</v>
      </c>
      <c r="ASE67" s="3999">
        <v>20</v>
      </c>
      <c r="ASF67" s="3999">
        <v>20</v>
      </c>
      <c r="ASG67" s="3999">
        <v>16</v>
      </c>
      <c r="ASH67" s="3999">
        <v>0</v>
      </c>
      <c r="ASI67" s="3999">
        <v>0</v>
      </c>
      <c r="ASJ67" s="3999">
        <v>2</v>
      </c>
      <c r="ASK67" s="3999">
        <v>0</v>
      </c>
      <c r="ASL67" s="3999">
        <v>0</v>
      </c>
      <c r="ASM67" s="4007">
        <v>21</v>
      </c>
      <c r="ASN67" s="4007">
        <v>10</v>
      </c>
      <c r="ASO67" s="4007">
        <v>10</v>
      </c>
      <c r="ASP67" s="4007">
        <v>8</v>
      </c>
      <c r="ASQ67" s="4007">
        <v>0</v>
      </c>
      <c r="ASR67" s="4007">
        <v>0</v>
      </c>
      <c r="ASS67" s="4007">
        <v>1</v>
      </c>
      <c r="AST67" s="4007">
        <v>0</v>
      </c>
      <c r="ASU67" s="4007">
        <v>0</v>
      </c>
      <c r="ASV67" s="4007">
        <v>50</v>
      </c>
      <c r="ASW67" s="3999" t="s">
        <v>31</v>
      </c>
      <c r="ASX67" s="3999" t="s">
        <v>31</v>
      </c>
      <c r="ASY67" s="3999" t="s">
        <v>31</v>
      </c>
      <c r="ASZ67" s="3999" t="s">
        <v>31</v>
      </c>
      <c r="ATA67" s="3999" t="s">
        <v>31</v>
      </c>
      <c r="ATB67" s="3999" t="s">
        <v>31</v>
      </c>
      <c r="ATC67" s="3999" t="s">
        <v>31</v>
      </c>
      <c r="ATD67" s="3999" t="s">
        <v>31</v>
      </c>
      <c r="ATE67" s="3999" t="s">
        <v>31</v>
      </c>
      <c r="ATF67" s="4007">
        <v>0</v>
      </c>
      <c r="ATG67" s="4007">
        <v>0</v>
      </c>
      <c r="ATH67" s="4007">
        <v>0</v>
      </c>
      <c r="ATI67" s="4007">
        <v>0</v>
      </c>
      <c r="ATJ67" s="4007">
        <v>0</v>
      </c>
      <c r="ATK67" s="4007">
        <v>0</v>
      </c>
      <c r="ATL67" s="4007">
        <v>0</v>
      </c>
      <c r="ATM67" s="4007">
        <v>0</v>
      </c>
      <c r="ATN67" s="4007">
        <v>0</v>
      </c>
      <c r="ATO67" s="4007">
        <v>0</v>
      </c>
      <c r="ATP67" s="3999" t="s">
        <v>31</v>
      </c>
      <c r="ATQ67" s="3999" t="s">
        <v>31</v>
      </c>
      <c r="ATR67" s="3999" t="s">
        <v>31</v>
      </c>
      <c r="ATS67" s="3999" t="s">
        <v>31</v>
      </c>
      <c r="ATT67" s="3999" t="s">
        <v>31</v>
      </c>
      <c r="ATU67" s="3999" t="s">
        <v>31</v>
      </c>
      <c r="ATV67" s="3999" t="s">
        <v>31</v>
      </c>
      <c r="ATW67" s="3999" t="s">
        <v>31</v>
      </c>
      <c r="ATX67" s="3999" t="s">
        <v>31</v>
      </c>
      <c r="ATY67" s="4007">
        <v>0</v>
      </c>
      <c r="ATZ67" s="4007">
        <v>0</v>
      </c>
      <c r="AUA67" s="4007">
        <v>0</v>
      </c>
      <c r="AUB67" s="4007">
        <v>0</v>
      </c>
      <c r="AUC67" s="4007">
        <v>0</v>
      </c>
      <c r="AUD67" s="4007">
        <v>0</v>
      </c>
      <c r="AUE67" s="4007">
        <v>0</v>
      </c>
      <c r="AUF67" s="4007">
        <v>0</v>
      </c>
      <c r="AUG67" s="4007">
        <v>0</v>
      </c>
      <c r="AUH67" s="4007">
        <v>0</v>
      </c>
      <c r="AUI67" s="3999" t="s">
        <v>1648</v>
      </c>
      <c r="AUJ67" s="3999" t="s">
        <v>1623</v>
      </c>
      <c r="AUK67" s="4005">
        <v>0</v>
      </c>
      <c r="AUL67" s="4046">
        <v>31</v>
      </c>
      <c r="AUM67" s="3996" t="s">
        <v>1625</v>
      </c>
      <c r="AUN67" s="3996" t="s">
        <v>1625</v>
      </c>
      <c r="AUO67" s="3996" t="s">
        <v>1625</v>
      </c>
      <c r="AUP67" s="4006" t="s">
        <v>1625</v>
      </c>
      <c r="AUQ67" s="3999" t="s">
        <v>1625</v>
      </c>
      <c r="AUR67" s="3999" t="s">
        <v>1627</v>
      </c>
      <c r="AUS67" s="3999" t="s">
        <v>1627</v>
      </c>
      <c r="AUT67" s="3999" t="s">
        <v>1627</v>
      </c>
      <c r="AUU67" s="3999" t="s">
        <v>1625</v>
      </c>
      <c r="AUV67" s="3999" t="s">
        <v>1685</v>
      </c>
      <c r="AUW67" s="4065" t="s">
        <v>1673</v>
      </c>
      <c r="AUX67" s="3999" t="s">
        <v>1673</v>
      </c>
      <c r="AUY67" s="3999" t="s">
        <v>1832</v>
      </c>
      <c r="AUZ67" s="3994">
        <v>17</v>
      </c>
      <c r="AVA67" s="3994">
        <v>1</v>
      </c>
      <c r="AVB67" s="4011">
        <v>5.8</v>
      </c>
      <c r="AVC67" s="3994">
        <v>0</v>
      </c>
      <c r="AVD67" s="3999">
        <v>0</v>
      </c>
      <c r="AVE67" s="3994">
        <f t="shared" si="62"/>
        <v>25</v>
      </c>
      <c r="AVF67" s="3999">
        <v>0</v>
      </c>
      <c r="AVG67" s="4046">
        <v>33</v>
      </c>
      <c r="AVH67" s="3999" t="s">
        <v>1625</v>
      </c>
      <c r="AVI67" s="3999" t="s">
        <v>1625</v>
      </c>
      <c r="AVJ67" s="3999" t="s">
        <v>1625</v>
      </c>
      <c r="AVK67" s="3999" t="s">
        <v>1625</v>
      </c>
      <c r="AVL67" s="4044">
        <v>24</v>
      </c>
      <c r="AVM67" s="3994">
        <f t="shared" si="63"/>
        <v>14</v>
      </c>
      <c r="AVN67" s="4007">
        <v>1</v>
      </c>
      <c r="AVO67" s="3999">
        <v>0</v>
      </c>
      <c r="AVP67" s="3994">
        <f t="shared" si="64"/>
        <v>39</v>
      </c>
      <c r="AVQ67" s="4007">
        <v>0</v>
      </c>
      <c r="AVR67" s="3999">
        <v>0</v>
      </c>
      <c r="AVS67" s="3994">
        <f t="shared" si="65"/>
        <v>14</v>
      </c>
      <c r="AVT67" s="4007">
        <v>0</v>
      </c>
      <c r="AVU67" s="3999">
        <v>0</v>
      </c>
      <c r="AVV67" s="3994">
        <f t="shared" si="66"/>
        <v>29</v>
      </c>
      <c r="AVW67" s="4007">
        <v>0</v>
      </c>
      <c r="AVX67" s="3999">
        <v>0</v>
      </c>
      <c r="AVY67" s="4038">
        <v>0</v>
      </c>
      <c r="AVZ67" s="4044">
        <v>0</v>
      </c>
      <c r="AWA67" s="3994">
        <f t="shared" si="67"/>
        <v>26</v>
      </c>
      <c r="AWB67" s="4007">
        <v>0</v>
      </c>
      <c r="AWC67" s="3999">
        <v>0</v>
      </c>
      <c r="AWD67" s="3994">
        <f t="shared" si="68"/>
        <v>9</v>
      </c>
      <c r="AWE67" s="4007">
        <v>0</v>
      </c>
      <c r="AWF67" s="3999">
        <v>0</v>
      </c>
      <c r="AWG67" s="3994">
        <f t="shared" si="69"/>
        <v>56</v>
      </c>
      <c r="AWH67" s="4007">
        <v>0</v>
      </c>
      <c r="AWI67" s="4010">
        <v>30</v>
      </c>
      <c r="AWJ67" s="4007" t="s">
        <v>31</v>
      </c>
      <c r="AWK67" s="4007" t="s">
        <v>31</v>
      </c>
      <c r="AWL67" s="4007" t="s">
        <v>31</v>
      </c>
      <c r="AWM67" s="4007" t="s">
        <v>31</v>
      </c>
      <c r="AWN67" s="4007">
        <v>30</v>
      </c>
      <c r="AWO67" s="4007" t="s">
        <v>31</v>
      </c>
      <c r="AWP67" s="4007" t="s">
        <v>31</v>
      </c>
      <c r="AWQ67" s="4007" t="s">
        <v>31</v>
      </c>
      <c r="AWR67" s="4007" t="s">
        <v>31</v>
      </c>
      <c r="AWS67" s="4044">
        <v>0.17599999999999999</v>
      </c>
      <c r="AWT67" s="3994">
        <f t="shared" si="70"/>
        <v>20</v>
      </c>
      <c r="AWU67" s="3999">
        <v>0.03</v>
      </c>
      <c r="AWV67" s="3994">
        <f t="shared" si="70"/>
        <v>39</v>
      </c>
      <c r="AWW67" s="3999" t="s">
        <v>31</v>
      </c>
      <c r="AWX67" s="3994" t="str">
        <f t="shared" si="3"/>
        <v>-</v>
      </c>
      <c r="AWY67" s="3999" t="s">
        <v>31</v>
      </c>
      <c r="AWZ67" s="3994" t="str">
        <f t="shared" si="71"/>
        <v>-</v>
      </c>
      <c r="AXA67" s="3999" t="s">
        <v>31</v>
      </c>
      <c r="AXB67" s="3999">
        <v>0.20599999999999999</v>
      </c>
      <c r="AXC67" s="3999" t="s">
        <v>31</v>
      </c>
      <c r="AXD67" s="3994" t="str">
        <f t="shared" si="4"/>
        <v>-</v>
      </c>
      <c r="AXE67" s="3999">
        <v>4.9000000000000002E-2</v>
      </c>
      <c r="AXF67" s="3994">
        <f t="shared" si="5"/>
        <v>12</v>
      </c>
      <c r="AXG67" s="3999" t="s">
        <v>31</v>
      </c>
      <c r="AXH67" s="3994" t="str">
        <f t="shared" si="6"/>
        <v>-</v>
      </c>
      <c r="AXI67" s="3999">
        <v>4.9000000000000002E-2</v>
      </c>
      <c r="AXK67" s="4066">
        <v>93.991416309012877</v>
      </c>
      <c r="AXL67" s="4067">
        <v>466</v>
      </c>
      <c r="AXM67" s="4007">
        <f t="shared" si="72"/>
        <v>30</v>
      </c>
      <c r="AXN67" s="4066">
        <v>44.32809773123909</v>
      </c>
      <c r="AXO67" s="4067">
        <v>573</v>
      </c>
      <c r="AXP67" s="4007">
        <f t="shared" si="73"/>
        <v>15</v>
      </c>
      <c r="AXQ67" s="4068">
        <v>10961</v>
      </c>
      <c r="AXR67" s="4068">
        <v>11038</v>
      </c>
      <c r="AXS67" s="4069">
        <v>0.69759014314186629</v>
      </c>
      <c r="AXT67" s="4068" t="s">
        <v>8059</v>
      </c>
      <c r="AXU67" s="4068">
        <v>1745</v>
      </c>
      <c r="AXV67" s="4068">
        <v>1718</v>
      </c>
      <c r="AXW67" s="4069">
        <v>1.5715948777648379</v>
      </c>
      <c r="AXX67" s="4068" t="s">
        <v>8059</v>
      </c>
      <c r="AXY67" s="4069">
        <v>15.920080284645561</v>
      </c>
      <c r="AXZ67" s="4069">
        <v>15.564413843087516</v>
      </c>
      <c r="AYA67" s="4069">
        <v>-0.35566644155804461</v>
      </c>
      <c r="AYB67" s="4068" t="s">
        <v>1632</v>
      </c>
      <c r="AYC67" s="4070">
        <v>5676</v>
      </c>
      <c r="AYD67" s="4068">
        <v>5190</v>
      </c>
      <c r="AYE67" s="4069">
        <v>9.3641618497109818</v>
      </c>
      <c r="AYF67" s="4068" t="s">
        <v>8058</v>
      </c>
      <c r="AYG67" s="4068">
        <v>1812</v>
      </c>
      <c r="AYH67" s="4068">
        <v>1547</v>
      </c>
      <c r="AYI67" s="4069">
        <v>17.129928894634787</v>
      </c>
      <c r="AYJ67" s="4068" t="s">
        <v>8057</v>
      </c>
      <c r="AYK67" s="4068">
        <v>38268</v>
      </c>
      <c r="AYL67" s="4068">
        <v>38610</v>
      </c>
      <c r="AYM67" s="4069">
        <v>0.88578088578088909</v>
      </c>
      <c r="AYN67" s="4068" t="s">
        <v>8059</v>
      </c>
      <c r="AYO67" s="4068">
        <v>241679000</v>
      </c>
      <c r="AYP67" s="4068">
        <v>257236223</v>
      </c>
      <c r="AYQ67" s="4069">
        <v>6.0478352615214703</v>
      </c>
      <c r="AYR67" s="4068" t="s">
        <v>8058</v>
      </c>
      <c r="AYS67" s="4068">
        <v>72000000</v>
      </c>
      <c r="AYT67" s="4068">
        <v>78457343</v>
      </c>
      <c r="AYU67" s="4069">
        <v>8.2303870524904141</v>
      </c>
      <c r="AYV67" s="4068" t="s">
        <v>8058</v>
      </c>
      <c r="AYW67" s="4068">
        <v>77240000</v>
      </c>
      <c r="AYX67" s="4068">
        <v>101335673</v>
      </c>
      <c r="AYY67" s="4069">
        <v>23.778075663443815</v>
      </c>
      <c r="AYZ67" s="4068" t="s">
        <v>8057</v>
      </c>
      <c r="AZA67" s="4068">
        <v>5933347</v>
      </c>
      <c r="AZB67" s="4068">
        <v>5079500</v>
      </c>
      <c r="AZC67" s="4069">
        <v>16.809666305738745</v>
      </c>
      <c r="AZD67" s="4068" t="s">
        <v>8057</v>
      </c>
      <c r="AZE67" s="4068">
        <v>66229538</v>
      </c>
      <c r="AZF67" s="4068">
        <v>49325316</v>
      </c>
      <c r="AZG67" s="4069">
        <v>34.270884346691247</v>
      </c>
      <c r="AZH67" s="4068" t="s">
        <v>8057</v>
      </c>
      <c r="AZI67" s="4068">
        <v>5263825</v>
      </c>
      <c r="AZJ67" s="4068">
        <v>4200000</v>
      </c>
      <c r="AZK67" s="4069">
        <v>25.329166666666666</v>
      </c>
      <c r="AZL67" s="4068" t="s">
        <v>8057</v>
      </c>
      <c r="AZM67" s="4068">
        <v>14850682</v>
      </c>
      <c r="AZN67" s="4068">
        <v>18749566</v>
      </c>
      <c r="AZO67" s="4069">
        <v>20.794529324038763</v>
      </c>
      <c r="AZP67" s="4068" t="s">
        <v>8057</v>
      </c>
      <c r="AZQ67" s="4068">
        <v>0</v>
      </c>
      <c r="AZR67" s="4068">
        <v>0</v>
      </c>
      <c r="AZS67" s="4069" t="s">
        <v>31</v>
      </c>
      <c r="AZT67" s="4068" t="s">
        <v>31</v>
      </c>
      <c r="AZU67" s="4068">
        <v>161608</v>
      </c>
      <c r="AZV67" s="4068">
        <v>88825</v>
      </c>
      <c r="AZW67" s="4069">
        <v>81.939769209119049</v>
      </c>
      <c r="AZX67" s="4068" t="s">
        <v>8057</v>
      </c>
      <c r="AZY67" s="4070">
        <v>1497057000</v>
      </c>
      <c r="AZZ67" s="4068">
        <v>1401396695</v>
      </c>
      <c r="BAA67" s="4069">
        <v>6.826068973995973</v>
      </c>
      <c r="BAB67" s="4068" t="s">
        <v>8058</v>
      </c>
      <c r="BAC67" s="4068">
        <v>423224000</v>
      </c>
      <c r="BAD67" s="4068">
        <v>358131598</v>
      </c>
      <c r="BAE67" s="4069">
        <v>18.175554004034012</v>
      </c>
      <c r="BAF67" s="4068" t="s">
        <v>8057</v>
      </c>
      <c r="BAG67" s="4068">
        <v>1552036000</v>
      </c>
      <c r="BAH67" s="4068">
        <v>1524534583</v>
      </c>
      <c r="BAI67" s="4069">
        <v>1.8039221482193142</v>
      </c>
      <c r="BAJ67" s="4068" t="s">
        <v>8059</v>
      </c>
      <c r="BAK67" s="4070">
        <v>995601000</v>
      </c>
      <c r="BAL67" s="4068">
        <v>883782325</v>
      </c>
      <c r="BAM67" s="4069">
        <v>12.652286862604996</v>
      </c>
      <c r="BAN67" s="4068" t="s">
        <v>8057</v>
      </c>
      <c r="BAO67" s="4068">
        <v>0</v>
      </c>
      <c r="BAP67" s="4068">
        <v>0</v>
      </c>
      <c r="BAQ67" s="4069" t="s">
        <v>31</v>
      </c>
      <c r="BAR67" s="4068" t="s">
        <v>31</v>
      </c>
      <c r="BAS67" s="4068">
        <v>469244000</v>
      </c>
      <c r="BAT67" s="4068">
        <v>432290626</v>
      </c>
      <c r="BAU67" s="4069">
        <v>8.5482709495532845</v>
      </c>
      <c r="BAV67" s="4068" t="s">
        <v>8058</v>
      </c>
      <c r="BAW67" s="4068">
        <v>32212000</v>
      </c>
      <c r="BAX67" s="4068">
        <v>85323744</v>
      </c>
      <c r="BAY67" s="4069">
        <v>62.247320042589784</v>
      </c>
      <c r="BAZ67" s="4068" t="s">
        <v>8057</v>
      </c>
      <c r="BBA67" s="4068">
        <v>0</v>
      </c>
      <c r="BBB67" s="4068">
        <v>0</v>
      </c>
      <c r="BBC67" s="4069" t="s">
        <v>31</v>
      </c>
      <c r="BBD67" s="4068" t="s">
        <v>31</v>
      </c>
      <c r="BBE67" s="4070">
        <v>144712000</v>
      </c>
      <c r="BBF67" s="4068">
        <v>119336527</v>
      </c>
      <c r="BBG67" s="4069">
        <v>21.263793775396195</v>
      </c>
      <c r="BBH67" s="4068" t="s">
        <v>8057</v>
      </c>
      <c r="BBI67" s="4068">
        <v>0</v>
      </c>
      <c r="BBJ67" s="4068">
        <v>0</v>
      </c>
      <c r="BBK67" s="4069" t="s">
        <v>31</v>
      </c>
      <c r="BBL67" s="4068" t="s">
        <v>31</v>
      </c>
      <c r="BBM67" s="4068">
        <v>278512000</v>
      </c>
      <c r="BBN67" s="4068">
        <v>238795071</v>
      </c>
      <c r="BBO67" s="4069">
        <v>16.632223116531591</v>
      </c>
      <c r="BBP67" s="4068" t="s">
        <v>8057</v>
      </c>
      <c r="BBQ67" s="4070">
        <v>242757000</v>
      </c>
      <c r="BBR67" s="4068">
        <v>227753858</v>
      </c>
      <c r="BBS67" s="4069">
        <v>6.5874370391565407</v>
      </c>
      <c r="BBT67" s="4068" t="s">
        <v>8058</v>
      </c>
      <c r="BBU67" s="4068">
        <v>32617000</v>
      </c>
      <c r="BBV67" s="4068">
        <v>32274529</v>
      </c>
      <c r="BBW67" s="4069">
        <v>1.0611185061755606</v>
      </c>
      <c r="BBX67" s="4068" t="s">
        <v>8059</v>
      </c>
      <c r="BBY67" s="4068">
        <v>72559000</v>
      </c>
      <c r="BBZ67" s="4068">
        <v>63893829</v>
      </c>
      <c r="BCA67" s="4069">
        <v>13.561827700136746</v>
      </c>
      <c r="BCB67" s="4068" t="s">
        <v>8057</v>
      </c>
      <c r="BCC67" s="4068">
        <v>8950000</v>
      </c>
      <c r="BCD67" s="4068">
        <v>7685882</v>
      </c>
      <c r="BCE67" s="4069">
        <v>16.447273065082186</v>
      </c>
      <c r="BCF67" s="4068" t="s">
        <v>8057</v>
      </c>
      <c r="BCG67" s="4068">
        <v>12115000</v>
      </c>
      <c r="BCH67" s="4068">
        <v>10061437</v>
      </c>
      <c r="BCI67" s="4069">
        <v>20.41023563532724</v>
      </c>
      <c r="BCJ67" s="4068" t="s">
        <v>8057</v>
      </c>
      <c r="BCK67" s="4068">
        <v>341834000</v>
      </c>
      <c r="BCL67" s="4068">
        <v>307279696</v>
      </c>
      <c r="BCM67" s="4069">
        <v>11.245228516497875</v>
      </c>
      <c r="BCN67" s="4068" t="s">
        <v>8057</v>
      </c>
      <c r="BCO67" s="4068">
        <v>161274000</v>
      </c>
      <c r="BCP67" s="4068">
        <v>179918045</v>
      </c>
      <c r="BCQ67" s="4069">
        <v>10.362520891109057</v>
      </c>
      <c r="BCR67" s="4068" t="s">
        <v>8057</v>
      </c>
      <c r="BCS67" s="4068">
        <v>49642000</v>
      </c>
      <c r="BCT67" s="4068">
        <v>42924066</v>
      </c>
      <c r="BCU67" s="4069">
        <v>15.650740076673998</v>
      </c>
      <c r="BCV67" s="4068" t="s">
        <v>8057</v>
      </c>
      <c r="BCW67" s="4068">
        <v>227712000</v>
      </c>
      <c r="BCX67" s="4068">
        <v>215414712</v>
      </c>
      <c r="BCY67" s="4069">
        <v>5.7086574476862921</v>
      </c>
      <c r="BCZ67" s="4068" t="s">
        <v>8056</v>
      </c>
      <c r="BDA67" s="4068">
        <v>44121000</v>
      </c>
      <c r="BDB67" s="4068">
        <v>40647413</v>
      </c>
      <c r="BDC67" s="4069">
        <v>8.5456533236198737</v>
      </c>
      <c r="BDD67" s="4068" t="s">
        <v>8058</v>
      </c>
      <c r="BDE67" s="4068">
        <v>0</v>
      </c>
      <c r="BDF67" s="4068">
        <v>0</v>
      </c>
      <c r="BDG67" s="4069" t="s">
        <v>31</v>
      </c>
      <c r="BDH67" s="4068" t="s">
        <v>31</v>
      </c>
      <c r="BDI67" s="4068">
        <v>0</v>
      </c>
      <c r="BDJ67" s="4068">
        <v>1692126</v>
      </c>
      <c r="BDK67" s="4069">
        <v>100</v>
      </c>
      <c r="BDL67" s="4068" t="s">
        <v>8057</v>
      </c>
      <c r="BDM67" s="4068">
        <v>108227000</v>
      </c>
      <c r="BDN67" s="4068">
        <v>115711028</v>
      </c>
      <c r="BDO67" s="4069">
        <v>6.4678606087571922</v>
      </c>
      <c r="BDP67" s="4068" t="s">
        <v>8058</v>
      </c>
      <c r="BDQ67" s="4068">
        <v>3077000</v>
      </c>
      <c r="BDR67" s="4068">
        <v>3893893</v>
      </c>
      <c r="BDS67" s="4069">
        <v>20.978825047324108</v>
      </c>
      <c r="BDT67" s="4068" t="s">
        <v>8057</v>
      </c>
      <c r="BDU67" s="4068">
        <v>8937000</v>
      </c>
      <c r="BDV67" s="4068">
        <v>10939505</v>
      </c>
      <c r="BDW67" s="4069">
        <v>18.30526152691553</v>
      </c>
      <c r="BDX67" s="4068" t="s">
        <v>8057</v>
      </c>
      <c r="BDY67" s="4068">
        <v>0</v>
      </c>
      <c r="BDZ67" s="4068">
        <v>3420317</v>
      </c>
      <c r="BEA67" s="4069">
        <v>100</v>
      </c>
      <c r="BEB67" s="4068" t="s">
        <v>8057</v>
      </c>
      <c r="BEC67" s="4068">
        <v>0</v>
      </c>
      <c r="BED67" s="4068">
        <v>0</v>
      </c>
      <c r="BEE67" s="4069" t="s">
        <v>31</v>
      </c>
      <c r="BEF67" s="4068" t="s">
        <v>31</v>
      </c>
      <c r="BEG67" s="4068">
        <v>14822000</v>
      </c>
      <c r="BEH67" s="4068">
        <v>13393357</v>
      </c>
      <c r="BEI67" s="4069">
        <v>10.666802953135644</v>
      </c>
      <c r="BEJ67" s="4068" t="s">
        <v>8057</v>
      </c>
      <c r="BEK67" s="4068">
        <v>45717000</v>
      </c>
      <c r="BEL67" s="4068">
        <v>58133324</v>
      </c>
      <c r="BEM67" s="4069">
        <v>21.358358933681473</v>
      </c>
      <c r="BEN67" s="4068" t="s">
        <v>8057</v>
      </c>
      <c r="BEO67" s="4068">
        <v>0</v>
      </c>
      <c r="BEP67" s="4068">
        <v>0</v>
      </c>
      <c r="BEQ67" s="4069" t="s">
        <v>31</v>
      </c>
      <c r="BER67" s="4068" t="s">
        <v>31</v>
      </c>
      <c r="BES67" s="4068">
        <v>177675000</v>
      </c>
      <c r="BET67" s="4068">
        <v>189497566</v>
      </c>
      <c r="BEU67" s="4069">
        <v>6.2389012426682058</v>
      </c>
      <c r="BEV67" s="4068" t="s">
        <v>8058</v>
      </c>
      <c r="BEW67" s="4070">
        <v>10819</v>
      </c>
      <c r="BEX67" s="4068">
        <v>10915</v>
      </c>
      <c r="BEY67" s="4069">
        <v>0.87952359138799352</v>
      </c>
      <c r="BEZ67" s="4068" t="s">
        <v>8059</v>
      </c>
      <c r="BFA67" s="4068">
        <v>1731</v>
      </c>
      <c r="BFB67" s="4068">
        <v>1692</v>
      </c>
      <c r="BFC67" s="4069">
        <v>2.3049645390070879</v>
      </c>
      <c r="BFD67" s="4068" t="s">
        <v>8059</v>
      </c>
      <c r="BFE67" s="4069">
        <v>15.999630280062853</v>
      </c>
      <c r="BFF67" s="4069">
        <v>15.501603298213467</v>
      </c>
      <c r="BFG67" s="4069">
        <v>-0.49802698184938521</v>
      </c>
      <c r="BFH67" s="4068" t="s">
        <v>1632</v>
      </c>
      <c r="BFI67" s="4071" t="s">
        <v>1632</v>
      </c>
      <c r="BFJ67" s="4072" t="s">
        <v>1632</v>
      </c>
      <c r="BFK67" s="4072" t="s">
        <v>1632</v>
      </c>
      <c r="BFL67" s="4072" t="s">
        <v>1625</v>
      </c>
      <c r="BFM67" s="4073">
        <v>10</v>
      </c>
      <c r="BFN67" s="4073">
        <v>10</v>
      </c>
      <c r="BFO67" s="4073">
        <v>10</v>
      </c>
      <c r="BFP67" s="4073">
        <v>0</v>
      </c>
      <c r="BFQ67" s="4074">
        <f t="shared" si="74"/>
        <v>30</v>
      </c>
      <c r="BFR67" s="4074">
        <f t="shared" si="75"/>
        <v>45</v>
      </c>
      <c r="BFS67" s="4060" t="s">
        <v>1632</v>
      </c>
      <c r="BFT67" s="4061" t="s">
        <v>1632</v>
      </c>
      <c r="BFU67" s="4061" t="s">
        <v>1632</v>
      </c>
      <c r="BFV67" s="4061" t="s">
        <v>1625</v>
      </c>
      <c r="BFW67" s="4036">
        <v>5</v>
      </c>
      <c r="BFX67" s="4036">
        <v>5</v>
      </c>
      <c r="BFY67" s="4036">
        <v>5</v>
      </c>
      <c r="BFZ67" s="4036">
        <v>0</v>
      </c>
      <c r="BGA67" s="4035">
        <f t="shared" si="76"/>
        <v>15</v>
      </c>
      <c r="BGB67" s="4035">
        <f t="shared" si="77"/>
        <v>20</v>
      </c>
      <c r="BGC67" s="4060" t="s">
        <v>1632</v>
      </c>
      <c r="BGD67" s="4061" t="s">
        <v>1632</v>
      </c>
      <c r="BGE67" s="4061" t="s">
        <v>1625</v>
      </c>
      <c r="BGF67" s="4061" t="s">
        <v>1625</v>
      </c>
      <c r="BGG67" s="4036">
        <v>10</v>
      </c>
      <c r="BGH67" s="4036">
        <v>10</v>
      </c>
      <c r="BGI67" s="4036">
        <v>0</v>
      </c>
      <c r="BGJ67" s="4036">
        <v>0</v>
      </c>
      <c r="BGK67" s="4035">
        <f t="shared" si="78"/>
        <v>20</v>
      </c>
      <c r="BGL67" s="4035">
        <f t="shared" si="79"/>
        <v>5</v>
      </c>
      <c r="BGM67" s="4060" t="s">
        <v>1632</v>
      </c>
      <c r="BGN67" s="4061" t="s">
        <v>1632</v>
      </c>
      <c r="BGO67" s="4061" t="s">
        <v>1632</v>
      </c>
      <c r="BGP67" s="4061" t="s">
        <v>1632</v>
      </c>
      <c r="BGQ67" s="4036">
        <v>5</v>
      </c>
      <c r="BGR67" s="4036">
        <v>5</v>
      </c>
      <c r="BGS67" s="4036">
        <v>5</v>
      </c>
      <c r="BGT67" s="4036">
        <v>5</v>
      </c>
      <c r="BGU67" s="4035">
        <f t="shared" si="80"/>
        <v>20</v>
      </c>
      <c r="BGV67" s="4035">
        <f t="shared" si="81"/>
        <v>1</v>
      </c>
      <c r="BGW67" s="4060" t="s">
        <v>1632</v>
      </c>
      <c r="BGX67" s="4061" t="s">
        <v>1632</v>
      </c>
      <c r="BGY67" s="4061" t="s">
        <v>1632</v>
      </c>
      <c r="BGZ67" s="4061" t="s">
        <v>1632</v>
      </c>
      <c r="BHA67" s="4036">
        <v>5</v>
      </c>
      <c r="BHB67" s="4036">
        <v>5</v>
      </c>
      <c r="BHC67" s="4036">
        <v>5</v>
      </c>
      <c r="BHD67" s="4036">
        <v>5</v>
      </c>
      <c r="BHE67" s="4035">
        <f t="shared" si="82"/>
        <v>20</v>
      </c>
      <c r="BHF67" s="4035">
        <f t="shared" si="83"/>
        <v>1</v>
      </c>
      <c r="BHG67" s="4060" t="s">
        <v>1632</v>
      </c>
      <c r="BHH67" s="4061" t="s">
        <v>1632</v>
      </c>
      <c r="BHI67" s="4061" t="s">
        <v>1632</v>
      </c>
      <c r="BHJ67" s="4061" t="s">
        <v>1625</v>
      </c>
      <c r="BHK67" s="4036">
        <v>5</v>
      </c>
      <c r="BHL67" s="4036">
        <v>5</v>
      </c>
      <c r="BHM67" s="4036">
        <v>5</v>
      </c>
      <c r="BHN67" s="4036">
        <v>0</v>
      </c>
      <c r="BHO67" s="4035">
        <f t="shared" si="84"/>
        <v>15</v>
      </c>
      <c r="BHP67" s="4035">
        <f t="shared" si="85"/>
        <v>25</v>
      </c>
      <c r="BHQ67" s="4060" t="s">
        <v>1632</v>
      </c>
      <c r="BHR67" s="4061" t="s">
        <v>1632</v>
      </c>
      <c r="BHS67" s="4061" t="s">
        <v>1632</v>
      </c>
      <c r="BHT67" s="4061" t="s">
        <v>1632</v>
      </c>
      <c r="BHU67" s="4036">
        <v>5</v>
      </c>
      <c r="BHV67" s="4036">
        <v>5</v>
      </c>
      <c r="BHW67" s="4036">
        <v>5</v>
      </c>
      <c r="BHX67" s="4036">
        <v>5</v>
      </c>
      <c r="BHY67" s="4035">
        <f t="shared" si="86"/>
        <v>20</v>
      </c>
      <c r="BHZ67" s="4035">
        <f t="shared" si="87"/>
        <v>1</v>
      </c>
      <c r="BIA67" s="4060" t="s">
        <v>1626</v>
      </c>
      <c r="BIB67" s="4061" t="s">
        <v>1626</v>
      </c>
      <c r="BIC67" s="4061" t="s">
        <v>1626</v>
      </c>
      <c r="BID67" s="4061" t="s">
        <v>1626</v>
      </c>
      <c r="BIE67" s="4061" t="s">
        <v>1626</v>
      </c>
      <c r="BIF67" s="4127">
        <f t="shared" si="88"/>
        <v>5</v>
      </c>
      <c r="BIG67" s="4035">
        <f t="shared" si="89"/>
        <v>1</v>
      </c>
      <c r="BIH67" s="4075">
        <v>614</v>
      </c>
      <c r="BII67" s="4041">
        <v>337.36263736263737</v>
      </c>
      <c r="BIJ67" s="4035">
        <f t="shared" si="90"/>
        <v>6</v>
      </c>
      <c r="BIK67" s="4042">
        <v>103</v>
      </c>
      <c r="BIL67" s="4035">
        <v>8</v>
      </c>
      <c r="BIM67" s="4036">
        <v>7.7669902912621351</v>
      </c>
      <c r="BIN67" s="4035">
        <f t="shared" si="91"/>
        <v>58</v>
      </c>
      <c r="BIO67" s="4060" t="s">
        <v>1626</v>
      </c>
      <c r="BIP67" s="4061" t="s">
        <v>1626</v>
      </c>
      <c r="BIQ67" s="4061" t="s">
        <v>1626</v>
      </c>
      <c r="BIR67" s="4061" t="s">
        <v>1626</v>
      </c>
      <c r="BIS67" s="4061" t="s">
        <v>1626</v>
      </c>
      <c r="BIT67" s="4061" t="s">
        <v>1626</v>
      </c>
      <c r="BIU67" s="4061" t="s">
        <v>1626</v>
      </c>
      <c r="BIV67" s="4061" t="s">
        <v>1626</v>
      </c>
      <c r="BIW67" s="4061" t="s">
        <v>1626</v>
      </c>
      <c r="BIX67" s="4061" t="s">
        <v>1625</v>
      </c>
      <c r="BIY67" s="4076">
        <f t="shared" si="92"/>
        <v>9</v>
      </c>
      <c r="BIZ67" s="4077">
        <f t="shared" si="93"/>
        <v>11</v>
      </c>
      <c r="BJA67" s="4078">
        <v>120</v>
      </c>
      <c r="BJB67" s="4079">
        <v>65.934065934065941</v>
      </c>
      <c r="BJC67" s="4078">
        <v>0</v>
      </c>
      <c r="BJD67" s="4079">
        <v>0</v>
      </c>
      <c r="BJE67" s="4079">
        <v>56</v>
      </c>
      <c r="BJF67" s="4078">
        <v>120</v>
      </c>
      <c r="BJG67" s="4079">
        <v>100</v>
      </c>
      <c r="BJH67" s="4079">
        <v>1</v>
      </c>
      <c r="BJI67" s="4078">
        <v>0</v>
      </c>
      <c r="BJJ67" s="4079">
        <v>0</v>
      </c>
      <c r="BJK67" s="4080">
        <v>41</v>
      </c>
      <c r="BJL67" s="4078">
        <v>136</v>
      </c>
      <c r="BJM67" s="4079">
        <v>74.72527472527473</v>
      </c>
      <c r="BJN67" s="4078">
        <v>1</v>
      </c>
      <c r="BJO67" s="4079">
        <v>0.73529411764705876</v>
      </c>
      <c r="BJP67" s="4080">
        <v>28</v>
      </c>
      <c r="BJQ67" s="4078">
        <v>8920</v>
      </c>
      <c r="BJR67" s="4079">
        <v>4901.0989010989015</v>
      </c>
      <c r="BJS67" s="4078">
        <v>13</v>
      </c>
      <c r="BJT67" s="4079">
        <v>0.14573991031390135</v>
      </c>
      <c r="BJU67" s="4080">
        <v>15</v>
      </c>
      <c r="BJV67" s="4040">
        <v>38.5</v>
      </c>
      <c r="BJW67" s="4035">
        <f t="shared" si="7"/>
        <v>17</v>
      </c>
      <c r="BJX67" s="4060" t="s">
        <v>1632</v>
      </c>
      <c r="BJY67" s="4061" t="s">
        <v>1632</v>
      </c>
      <c r="BJZ67" s="4072" t="s">
        <v>1632</v>
      </c>
      <c r="BKA67" s="4072" t="s">
        <v>1625</v>
      </c>
      <c r="BKB67" s="4073">
        <v>5</v>
      </c>
      <c r="BKC67" s="4073">
        <v>5</v>
      </c>
      <c r="BKD67" s="4073">
        <v>5</v>
      </c>
      <c r="BKE67" s="4073">
        <v>0</v>
      </c>
      <c r="BKF67" s="4074">
        <f t="shared" si="94"/>
        <v>15</v>
      </c>
      <c r="BKG67" s="4074">
        <f t="shared" si="95"/>
        <v>12</v>
      </c>
      <c r="BKH67" s="4071" t="s">
        <v>1632</v>
      </c>
      <c r="BKI67" s="4072" t="s">
        <v>1632</v>
      </c>
      <c r="BKJ67" s="4072" t="s">
        <v>1632</v>
      </c>
      <c r="BKK67" s="4072" t="s">
        <v>1625</v>
      </c>
      <c r="BKL67" s="4073">
        <v>5</v>
      </c>
      <c r="BKM67" s="4073">
        <v>5</v>
      </c>
      <c r="BKN67" s="4073">
        <v>5</v>
      </c>
      <c r="BKO67" s="4073">
        <v>0</v>
      </c>
      <c r="BKP67" s="4074">
        <f t="shared" si="96"/>
        <v>15</v>
      </c>
      <c r="BKQ67" s="4074">
        <f t="shared" si="97"/>
        <v>6</v>
      </c>
      <c r="BKR67" s="4071" t="s">
        <v>1632</v>
      </c>
      <c r="BKS67" s="4072" t="s">
        <v>1632</v>
      </c>
      <c r="BKT67" s="4072" t="s">
        <v>1632</v>
      </c>
      <c r="BKU67" s="4072" t="s">
        <v>1625</v>
      </c>
      <c r="BKV67" s="4073">
        <v>15</v>
      </c>
      <c r="BKW67" s="4073">
        <v>15</v>
      </c>
      <c r="BKX67" s="4073">
        <v>15</v>
      </c>
      <c r="BKY67" s="4073">
        <v>0</v>
      </c>
      <c r="BKZ67" s="4074">
        <f t="shared" si="98"/>
        <v>45</v>
      </c>
      <c r="BLA67" s="4074">
        <f t="shared" si="99"/>
        <v>12</v>
      </c>
      <c r="BLB67" s="4078">
        <v>5</v>
      </c>
      <c r="BLC67" s="4079">
        <v>2.7472527472527473</v>
      </c>
      <c r="BLD67" s="4080">
        <v>21</v>
      </c>
      <c r="BLE67" s="4078">
        <v>0</v>
      </c>
      <c r="BLF67" s="4079">
        <v>0</v>
      </c>
      <c r="BLG67" s="4080">
        <v>14</v>
      </c>
      <c r="BLH67" s="4078">
        <v>0</v>
      </c>
      <c r="BLI67" s="4079">
        <v>0</v>
      </c>
      <c r="BLJ67" s="4080">
        <v>71</v>
      </c>
      <c r="BLK67" s="4078">
        <v>0</v>
      </c>
      <c r="BLL67" s="4079">
        <v>0</v>
      </c>
      <c r="BLM67" s="4080">
        <v>39</v>
      </c>
      <c r="BLN67" s="4078">
        <v>2</v>
      </c>
      <c r="BLO67" s="4079">
        <v>1.098901098901099</v>
      </c>
      <c r="BLP67" s="4080">
        <v>22</v>
      </c>
      <c r="BLQ67" s="4078">
        <v>1</v>
      </c>
      <c r="BLR67" s="4079">
        <v>0.5494505494505495</v>
      </c>
      <c r="BLS67" s="4080">
        <v>6</v>
      </c>
      <c r="BLT67" s="4078">
        <v>0</v>
      </c>
      <c r="BLU67" s="4079">
        <v>0</v>
      </c>
      <c r="BLV67" s="4080">
        <v>14</v>
      </c>
      <c r="BLW67" s="4078">
        <v>0</v>
      </c>
      <c r="BLX67" s="4079">
        <v>0</v>
      </c>
      <c r="BLY67" s="4080">
        <v>42</v>
      </c>
      <c r="BLZ67" s="4058">
        <v>2</v>
      </c>
      <c r="BMA67" s="4037">
        <v>1.098901098901099</v>
      </c>
      <c r="BMB67" s="4007">
        <v>25</v>
      </c>
      <c r="BMC67" s="4058">
        <v>1</v>
      </c>
      <c r="BMD67" s="4037">
        <v>0.5494505494505495</v>
      </c>
      <c r="BME67" s="4007">
        <v>44</v>
      </c>
      <c r="BMF67" s="4058">
        <v>0</v>
      </c>
      <c r="BMG67" s="4037">
        <v>0</v>
      </c>
      <c r="BMH67" s="4007">
        <v>9</v>
      </c>
      <c r="BMI67" s="4058">
        <v>0</v>
      </c>
      <c r="BMJ67" s="4037">
        <v>0</v>
      </c>
      <c r="BMK67" s="4007">
        <v>18</v>
      </c>
      <c r="BML67" s="4058">
        <v>0</v>
      </c>
      <c r="BMM67" s="4037">
        <v>0</v>
      </c>
      <c r="BMN67" s="4007">
        <v>10</v>
      </c>
      <c r="BMO67" s="4058">
        <v>0</v>
      </c>
      <c r="BMP67" s="4037">
        <v>0</v>
      </c>
      <c r="BMQ67" s="4007">
        <v>2</v>
      </c>
      <c r="BMR67" s="4058">
        <v>1</v>
      </c>
      <c r="BMS67" s="4037">
        <v>0.5494505494505495</v>
      </c>
      <c r="BMT67" s="4007">
        <v>65</v>
      </c>
      <c r="BMU67" s="4058">
        <v>2</v>
      </c>
      <c r="BMV67" s="4037">
        <v>1.098901098901099</v>
      </c>
      <c r="BMW67" s="4007">
        <v>35</v>
      </c>
      <c r="BMX67" s="4058">
        <v>0</v>
      </c>
      <c r="BMY67" s="4037">
        <v>0</v>
      </c>
      <c r="BMZ67" s="4007">
        <v>20</v>
      </c>
      <c r="BNA67" s="4058">
        <v>1</v>
      </c>
      <c r="BNB67" s="4037">
        <v>0.5494505494505495</v>
      </c>
      <c r="BNC67" s="4007">
        <v>8</v>
      </c>
      <c r="BND67" s="4058">
        <v>0</v>
      </c>
      <c r="BNE67" s="4037">
        <v>0</v>
      </c>
      <c r="BNF67" s="4007">
        <v>4</v>
      </c>
      <c r="BNG67" s="4058">
        <v>0</v>
      </c>
      <c r="BNH67" s="4037">
        <v>0</v>
      </c>
      <c r="BNI67" s="4007">
        <v>19</v>
      </c>
      <c r="BNJ67" s="4058">
        <v>1</v>
      </c>
      <c r="BNK67" s="4037">
        <v>0.5494505494505495</v>
      </c>
      <c r="BNL67" s="4007">
        <v>15</v>
      </c>
      <c r="BNM67" s="4058">
        <v>0</v>
      </c>
      <c r="BNN67" s="4037">
        <v>0</v>
      </c>
      <c r="BNO67" s="4007">
        <v>5</v>
      </c>
      <c r="BNQ67" s="1192">
        <v>74</v>
      </c>
      <c r="BNR67" s="1192">
        <v>13</v>
      </c>
      <c r="BNS67" s="1192">
        <v>1801</v>
      </c>
      <c r="BNT67" s="1192">
        <v>41.088284286507495</v>
      </c>
      <c r="BNU67" s="1192">
        <v>7.2182121043864518</v>
      </c>
      <c r="BNV67" s="4128">
        <v>60</v>
      </c>
      <c r="BNW67" s="4128">
        <v>58</v>
      </c>
    </row>
    <row r="68" spans="1:1739" s="1192" customFormat="1" ht="13" x14ac:dyDescent="0.2">
      <c r="A68" s="3991" t="s">
        <v>1833</v>
      </c>
      <c r="B68" s="3992" t="s">
        <v>1834</v>
      </c>
      <c r="C68" s="3992" t="s">
        <v>1646</v>
      </c>
      <c r="D68" s="3992"/>
      <c r="E68" s="3992" t="s">
        <v>1638</v>
      </c>
      <c r="F68" s="3993" t="s">
        <v>1835</v>
      </c>
      <c r="G68" s="3994" t="s">
        <v>1919</v>
      </c>
      <c r="H68" s="3995">
        <v>188</v>
      </c>
      <c r="I68" s="3996">
        <v>7.23</v>
      </c>
      <c r="J68" s="3994">
        <f t="shared" si="8"/>
        <v>27</v>
      </c>
      <c r="K68" s="3997">
        <v>220</v>
      </c>
      <c r="L68" s="3996">
        <v>6.99</v>
      </c>
      <c r="M68" s="3998">
        <f t="shared" si="9"/>
        <v>62</v>
      </c>
      <c r="N68" s="3999">
        <f t="shared" si="10"/>
        <v>-0.24000000000000021</v>
      </c>
      <c r="O68" s="3997">
        <v>138</v>
      </c>
      <c r="P68" s="3996">
        <v>7.09</v>
      </c>
      <c r="Q68" s="3998">
        <f t="shared" si="11"/>
        <v>48</v>
      </c>
      <c r="R68" s="3999">
        <f t="shared" si="12"/>
        <v>9.9999999999999645E-2</v>
      </c>
      <c r="S68" s="3997">
        <v>789</v>
      </c>
      <c r="T68" s="3996">
        <v>6.21</v>
      </c>
      <c r="U68" s="3994">
        <f t="shared" si="100"/>
        <v>30</v>
      </c>
      <c r="V68" s="3997">
        <v>578</v>
      </c>
      <c r="W68" s="3996">
        <v>6.27</v>
      </c>
      <c r="X68" s="3998">
        <f t="shared" si="0"/>
        <v>23</v>
      </c>
      <c r="Y68" s="3999">
        <f t="shared" si="13"/>
        <v>5.9999999999999609E-2</v>
      </c>
      <c r="Z68" s="3997">
        <v>603</v>
      </c>
      <c r="AA68" s="3996">
        <v>6.2653399668325038</v>
      </c>
      <c r="AB68" s="3998">
        <f t="shared" si="101"/>
        <v>13</v>
      </c>
      <c r="AC68" s="3999">
        <f t="shared" si="14"/>
        <v>-4.6600331674957474E-3</v>
      </c>
      <c r="AD68" s="4031">
        <v>506</v>
      </c>
      <c r="AE68" s="4006">
        <v>6.1383399209486162</v>
      </c>
      <c r="AF68" s="3997">
        <v>94</v>
      </c>
      <c r="AG68" s="4000">
        <v>6.8510638297872344</v>
      </c>
      <c r="AH68" s="4001">
        <f t="shared" si="102"/>
        <v>13</v>
      </c>
      <c r="AI68" s="4002">
        <v>361</v>
      </c>
      <c r="AJ68" s="4000">
        <v>6.2326869806094187</v>
      </c>
      <c r="AK68" s="4001">
        <f t="shared" si="103"/>
        <v>30</v>
      </c>
      <c r="AL68" s="3997">
        <v>145</v>
      </c>
      <c r="AM68" s="4000">
        <v>5.9034482758620692</v>
      </c>
      <c r="AN68" s="4003">
        <f t="shared" si="104"/>
        <v>27</v>
      </c>
      <c r="AO68" s="4086"/>
      <c r="AP68" s="4004">
        <v>81.3</v>
      </c>
      <c r="AQ68" s="4001">
        <v>26</v>
      </c>
      <c r="AR68" s="4005">
        <v>83.7</v>
      </c>
      <c r="AS68" s="4001">
        <v>61</v>
      </c>
      <c r="AT68" s="4005">
        <v>2.7000000000000028</v>
      </c>
      <c r="AU68" s="4006">
        <v>1.2999999999999972</v>
      </c>
      <c r="AV68" s="3997">
        <v>80</v>
      </c>
      <c r="AW68" s="4007">
        <f t="shared" si="15"/>
        <v>21</v>
      </c>
      <c r="AX68" s="3998">
        <v>80</v>
      </c>
      <c r="AY68" s="4007">
        <f t="shared" si="16"/>
        <v>19</v>
      </c>
      <c r="AZ68" s="3997">
        <v>90</v>
      </c>
      <c r="BA68" s="4008">
        <f t="shared" si="105"/>
        <v>67</v>
      </c>
      <c r="BB68" s="3997">
        <v>420</v>
      </c>
      <c r="BC68" s="4009">
        <v>2</v>
      </c>
      <c r="BD68" s="3997">
        <v>143</v>
      </c>
      <c r="BE68" s="3996">
        <v>33.566433566433567</v>
      </c>
      <c r="BF68" s="4001">
        <f t="shared" si="17"/>
        <v>61</v>
      </c>
      <c r="BG68" s="3997">
        <v>143</v>
      </c>
      <c r="BH68" s="3996">
        <v>14.685314685314685</v>
      </c>
      <c r="BI68" s="4001">
        <f t="shared" si="18"/>
        <v>46</v>
      </c>
      <c r="BJ68" s="3997">
        <v>134</v>
      </c>
      <c r="BK68" s="3996">
        <v>52.238805970149251</v>
      </c>
      <c r="BL68" s="4001">
        <f t="shared" si="19"/>
        <v>65</v>
      </c>
      <c r="BM68" s="3997">
        <v>142</v>
      </c>
      <c r="BN68" s="3996">
        <v>16.197183098591552</v>
      </c>
      <c r="BO68" s="4001">
        <v>29</v>
      </c>
      <c r="BP68" s="3997">
        <v>137</v>
      </c>
      <c r="BQ68" s="3996">
        <v>1.4598540145985401</v>
      </c>
      <c r="BR68" s="4001">
        <v>32</v>
      </c>
      <c r="BS68" s="3997">
        <v>141</v>
      </c>
      <c r="BT68" s="3996">
        <v>36.170212765957451</v>
      </c>
      <c r="BU68" s="4001">
        <v>42</v>
      </c>
      <c r="BV68" s="3997">
        <v>99</v>
      </c>
      <c r="BW68" s="3996">
        <v>62.62626262626263</v>
      </c>
      <c r="BX68" s="4001">
        <f t="shared" si="20"/>
        <v>59</v>
      </c>
      <c r="BY68" s="3997">
        <v>102</v>
      </c>
      <c r="BZ68" s="3996">
        <v>75.490196078431367</v>
      </c>
      <c r="CA68" s="4001">
        <f t="shared" si="21"/>
        <v>37</v>
      </c>
      <c r="CB68" s="3997">
        <v>100</v>
      </c>
      <c r="CC68" s="3996">
        <v>56.000000000000007</v>
      </c>
      <c r="CD68" s="4001">
        <f t="shared" si="22"/>
        <v>12</v>
      </c>
      <c r="CE68" s="3997">
        <v>103</v>
      </c>
      <c r="CF68" s="3996">
        <v>33.009708737864081</v>
      </c>
      <c r="CG68" s="4001">
        <v>20</v>
      </c>
      <c r="CH68" s="3997">
        <v>86</v>
      </c>
      <c r="CI68" s="3996">
        <v>2.3255813953488373</v>
      </c>
      <c r="CJ68" s="4001">
        <f t="shared" si="106"/>
        <v>18</v>
      </c>
      <c r="CK68" s="3997">
        <v>102</v>
      </c>
      <c r="CL68" s="3996">
        <v>47.058823529411761</v>
      </c>
      <c r="CM68" s="4001">
        <f t="shared" si="23"/>
        <v>29</v>
      </c>
      <c r="CN68" s="4005">
        <v>12.5</v>
      </c>
      <c r="CO68" s="4009">
        <v>7</v>
      </c>
      <c r="CP68" s="3996">
        <v>1.1000000000000001</v>
      </c>
      <c r="CQ68" s="3996">
        <v>6</v>
      </c>
      <c r="CR68" s="4000">
        <v>5.5</v>
      </c>
      <c r="CS68" s="4005">
        <v>12.2</v>
      </c>
      <c r="CT68" s="4006">
        <v>12.2</v>
      </c>
      <c r="CU68" s="3999">
        <v>15.4</v>
      </c>
      <c r="CV68" s="1192">
        <f t="shared" si="24"/>
        <v>15</v>
      </c>
      <c r="CW68" s="3999">
        <v>1.4</v>
      </c>
      <c r="CX68" s="3999">
        <v>7.3</v>
      </c>
      <c r="CY68" s="3999">
        <v>6.7</v>
      </c>
      <c r="CZ68" s="4010">
        <v>59</v>
      </c>
      <c r="DA68" s="4011">
        <v>84.8</v>
      </c>
      <c r="DB68" s="1192">
        <v>25</v>
      </c>
      <c r="DC68" s="4007">
        <v>7</v>
      </c>
      <c r="DD68" s="4011">
        <v>88.4</v>
      </c>
      <c r="DE68" s="1192">
        <v>8</v>
      </c>
      <c r="DF68" s="4007">
        <v>44</v>
      </c>
      <c r="DG68" s="3999">
        <v>85.8</v>
      </c>
      <c r="DH68" s="1192">
        <v>23</v>
      </c>
      <c r="DI68" s="4007">
        <v>8</v>
      </c>
      <c r="DJ68" s="3999">
        <v>81.599999999999994</v>
      </c>
      <c r="DK68" s="1192">
        <v>63</v>
      </c>
      <c r="DL68" s="4044">
        <v>34.782608695652172</v>
      </c>
      <c r="DM68" s="3998">
        <v>69</v>
      </c>
      <c r="DN68" s="4007">
        <v>23</v>
      </c>
      <c r="DO68" s="4004">
        <v>47.826086956521742</v>
      </c>
      <c r="DP68" s="3998">
        <v>71</v>
      </c>
      <c r="DQ68" s="3996">
        <v>17.391304347826086</v>
      </c>
      <c r="DR68" s="4001">
        <v>3</v>
      </c>
      <c r="DS68" s="4005">
        <v>66.666666666666657</v>
      </c>
      <c r="DT68" s="4114">
        <v>48</v>
      </c>
      <c r="DU68" s="3996">
        <v>11.111111111111111</v>
      </c>
      <c r="DV68" s="4001">
        <v>6</v>
      </c>
      <c r="DW68" s="4026">
        <v>28.571428571428569</v>
      </c>
      <c r="DX68" s="4001">
        <v>73</v>
      </c>
      <c r="DY68" s="3996">
        <v>33.333333333333329</v>
      </c>
      <c r="DZ68" s="4001">
        <v>5</v>
      </c>
      <c r="EA68" s="3997">
        <v>133</v>
      </c>
      <c r="EB68" s="4012">
        <v>79.699248120300751</v>
      </c>
      <c r="EC68" s="4001">
        <f t="shared" si="1"/>
        <v>10</v>
      </c>
      <c r="ED68" s="3997">
        <v>90</v>
      </c>
      <c r="EE68" s="4012">
        <v>53.333333333333336</v>
      </c>
      <c r="EF68" s="4001">
        <v>27</v>
      </c>
      <c r="EG68" s="3997">
        <v>126</v>
      </c>
      <c r="EH68" s="4115">
        <v>56.349206349206348</v>
      </c>
      <c r="EI68" s="4001">
        <v>55</v>
      </c>
      <c r="EJ68" s="4013">
        <v>99</v>
      </c>
      <c r="EK68" s="4014">
        <v>0.71875</v>
      </c>
      <c r="EL68" s="4015">
        <v>54</v>
      </c>
      <c r="EM68" s="4016">
        <v>16.161616161616163</v>
      </c>
      <c r="EN68" s="4017">
        <v>7</v>
      </c>
      <c r="EO68" s="4013">
        <v>104</v>
      </c>
      <c r="EP68" s="4018">
        <v>1.4444444444444444</v>
      </c>
      <c r="EQ68" s="4019">
        <v>41</v>
      </c>
      <c r="ER68" s="4016">
        <v>17.307692307692307</v>
      </c>
      <c r="ES68" s="4017">
        <v>49</v>
      </c>
      <c r="ET68" s="4013">
        <v>109</v>
      </c>
      <c r="EU68" s="4018">
        <v>0.63636363636363635</v>
      </c>
      <c r="EV68" s="4019">
        <v>61</v>
      </c>
      <c r="EW68" s="4016">
        <v>20.183486238532112</v>
      </c>
      <c r="EX68" s="4017">
        <v>30</v>
      </c>
      <c r="EY68" s="4020">
        <v>98</v>
      </c>
      <c r="EZ68" s="4018">
        <v>0.5625</v>
      </c>
      <c r="FA68" s="4019">
        <v>46</v>
      </c>
      <c r="FB68" s="4021">
        <v>8.1632653061224492</v>
      </c>
      <c r="FC68" s="4022">
        <v>18</v>
      </c>
      <c r="FD68" s="4013">
        <v>101</v>
      </c>
      <c r="FE68" s="4015">
        <v>0.94444444444444442</v>
      </c>
      <c r="FF68" s="4015">
        <v>36</v>
      </c>
      <c r="FG68" s="4016">
        <v>8.9108910891089117</v>
      </c>
      <c r="FH68" s="4017">
        <v>21</v>
      </c>
      <c r="FI68" s="4023">
        <v>104</v>
      </c>
      <c r="FJ68" s="4015">
        <v>0.5</v>
      </c>
      <c r="FK68" s="4015">
        <v>36</v>
      </c>
      <c r="FL68" s="4021">
        <v>2.8846153846153846</v>
      </c>
      <c r="FM68" s="4023">
        <v>24</v>
      </c>
      <c r="FN68" s="4013">
        <v>116</v>
      </c>
      <c r="FO68" s="4015">
        <v>0.5</v>
      </c>
      <c r="FP68" s="4015">
        <v>51</v>
      </c>
      <c r="FQ68" s="4016">
        <v>4.3103448275862073</v>
      </c>
      <c r="FR68" s="4017">
        <v>53</v>
      </c>
      <c r="FS68" s="4013">
        <v>108</v>
      </c>
      <c r="FT68" s="4015">
        <v>2.8648648648648649</v>
      </c>
      <c r="FU68" s="4015">
        <v>60</v>
      </c>
      <c r="FV68" s="4016">
        <v>34.259259259259252</v>
      </c>
      <c r="FW68" s="4017">
        <v>43</v>
      </c>
      <c r="FX68" s="4010">
        <v>101</v>
      </c>
      <c r="FY68" s="4027">
        <v>19.801980198019802</v>
      </c>
      <c r="FZ68" s="4007">
        <v>28</v>
      </c>
      <c r="GA68" s="3997">
        <v>90</v>
      </c>
      <c r="GB68" s="4116">
        <v>1.5</v>
      </c>
      <c r="GC68" s="4009">
        <v>8</v>
      </c>
      <c r="GD68" s="4115">
        <v>2.2222222222222223</v>
      </c>
      <c r="GE68" s="4001">
        <v>49</v>
      </c>
      <c r="GF68" s="3997">
        <v>91</v>
      </c>
      <c r="GG68" s="3999">
        <v>0.875</v>
      </c>
      <c r="GH68" s="1192">
        <v>45</v>
      </c>
      <c r="GI68" s="4115">
        <v>4.395604395604396</v>
      </c>
      <c r="GJ68" s="4001">
        <v>34</v>
      </c>
      <c r="GK68" s="3997">
        <v>93</v>
      </c>
      <c r="GL68" s="3999">
        <v>0.5714285714285714</v>
      </c>
      <c r="GM68" s="1192">
        <v>44</v>
      </c>
      <c r="GN68" s="4115">
        <v>7.5268817204301079</v>
      </c>
      <c r="GO68" s="4001">
        <v>25</v>
      </c>
      <c r="GP68" s="3997">
        <v>91</v>
      </c>
      <c r="GQ68" s="3999">
        <v>1.5</v>
      </c>
      <c r="GR68" s="1192">
        <v>3</v>
      </c>
      <c r="GS68" s="4115">
        <v>2.197802197802198</v>
      </c>
      <c r="GT68" s="4001">
        <v>35</v>
      </c>
      <c r="GU68" s="3997">
        <v>96</v>
      </c>
      <c r="GV68" s="4009">
        <v>1.3181818181818181</v>
      </c>
      <c r="GW68" s="4009">
        <v>40</v>
      </c>
      <c r="GX68" s="4115">
        <v>11.458333333333332</v>
      </c>
      <c r="GY68" s="4001">
        <v>38</v>
      </c>
      <c r="GZ68" s="3997">
        <v>92</v>
      </c>
      <c r="HA68" s="4009">
        <v>0</v>
      </c>
      <c r="HB68" s="4009">
        <v>44</v>
      </c>
      <c r="HC68" s="4115">
        <v>0</v>
      </c>
      <c r="HD68" s="4001">
        <v>44</v>
      </c>
      <c r="HE68" s="3997">
        <v>95</v>
      </c>
      <c r="HF68" s="4009">
        <v>0.5</v>
      </c>
      <c r="HG68" s="4009">
        <v>22</v>
      </c>
      <c r="HH68" s="4115">
        <v>3.1578947368421053</v>
      </c>
      <c r="HI68" s="4001">
        <v>8</v>
      </c>
      <c r="HJ68" s="3997">
        <v>90</v>
      </c>
      <c r="HK68" s="4009">
        <v>2.5</v>
      </c>
      <c r="HL68" s="4009">
        <v>23</v>
      </c>
      <c r="HM68" s="4115">
        <v>1.1111111111111112</v>
      </c>
      <c r="HN68" s="4001">
        <v>29</v>
      </c>
      <c r="HO68" s="4005">
        <v>22.222222222222221</v>
      </c>
      <c r="HP68" s="3996">
        <v>11.111111111111111</v>
      </c>
      <c r="HQ68" s="3996">
        <v>38.888888888888893</v>
      </c>
      <c r="HR68" s="3996">
        <v>16.666666666666664</v>
      </c>
      <c r="HS68" s="4024">
        <v>11.111111111111111</v>
      </c>
      <c r="HT68" s="4024">
        <v>5.5555555555555554</v>
      </c>
      <c r="HU68" s="4024">
        <v>44.444444444444443</v>
      </c>
      <c r="HV68" s="4024">
        <v>5.5555555555555554</v>
      </c>
      <c r="HW68" s="4024">
        <v>50</v>
      </c>
      <c r="HX68" s="4025">
        <v>18</v>
      </c>
      <c r="HY68" s="4005">
        <v>27.974276527331188</v>
      </c>
      <c r="HZ68" s="4005">
        <v>4.501607717041801</v>
      </c>
      <c r="IA68" s="4005">
        <v>71.061093247588431</v>
      </c>
      <c r="IB68" s="4005">
        <v>27.331189710610932</v>
      </c>
      <c r="IC68" s="4005">
        <v>9.0032154340836019</v>
      </c>
      <c r="ID68" s="4005">
        <v>48.874598070739552</v>
      </c>
      <c r="IE68" s="4005">
        <v>57.877813504823152</v>
      </c>
      <c r="IF68" s="4005">
        <v>3.215434083601286</v>
      </c>
      <c r="IG68" s="4005">
        <v>71.061093247588431</v>
      </c>
      <c r="IH68" s="4025">
        <v>311</v>
      </c>
      <c r="II68" s="4117">
        <v>1</v>
      </c>
      <c r="IJ68" s="4118">
        <v>2</v>
      </c>
      <c r="IK68" s="4118">
        <v>0</v>
      </c>
      <c r="IL68" s="4118">
        <v>0</v>
      </c>
      <c r="IM68" s="4118">
        <v>1</v>
      </c>
      <c r="IN68" s="4118">
        <v>0</v>
      </c>
      <c r="IO68" s="4118" t="s">
        <v>31</v>
      </c>
      <c r="IP68" s="4118">
        <v>1</v>
      </c>
      <c r="IQ68" s="4119">
        <v>7</v>
      </c>
      <c r="IR68" s="4120">
        <v>6</v>
      </c>
      <c r="IS68" s="4121">
        <v>5</v>
      </c>
      <c r="IT68" s="4121">
        <v>0</v>
      </c>
      <c r="IU68" s="4121">
        <v>0</v>
      </c>
      <c r="IV68" s="4121">
        <v>7</v>
      </c>
      <c r="IW68" s="4121">
        <v>0</v>
      </c>
      <c r="IX68" s="4121" t="s">
        <v>31</v>
      </c>
      <c r="IY68" s="4121">
        <v>6</v>
      </c>
      <c r="IZ68" s="4119">
        <v>41</v>
      </c>
      <c r="JA68" s="4120">
        <v>0</v>
      </c>
      <c r="JB68" s="4121">
        <v>2</v>
      </c>
      <c r="JC68" s="4121">
        <v>0</v>
      </c>
      <c r="JD68" s="4121">
        <v>0</v>
      </c>
      <c r="JE68" s="4121">
        <v>0</v>
      </c>
      <c r="JF68" s="4121">
        <v>0</v>
      </c>
      <c r="JG68" s="4121" t="s">
        <v>31</v>
      </c>
      <c r="JH68" s="4121">
        <v>2</v>
      </c>
      <c r="JI68" s="4122">
        <v>8</v>
      </c>
      <c r="JJ68" s="4120">
        <v>14.285714285714285</v>
      </c>
      <c r="JK68" s="4121">
        <v>28.571428571428569</v>
      </c>
      <c r="JL68" s="4121">
        <v>0</v>
      </c>
      <c r="JM68" s="4121">
        <v>0</v>
      </c>
      <c r="JN68" s="4121">
        <v>14.285714285714285</v>
      </c>
      <c r="JO68" s="4121">
        <v>0</v>
      </c>
      <c r="JP68" s="4121" t="s">
        <v>31</v>
      </c>
      <c r="JQ68" s="4121">
        <v>14.285714285714285</v>
      </c>
      <c r="JR68" s="4122">
        <v>100</v>
      </c>
      <c r="JS68" s="4120">
        <v>14.634146341463413</v>
      </c>
      <c r="JT68" s="4121">
        <v>12.195121951219512</v>
      </c>
      <c r="JU68" s="4121">
        <v>0</v>
      </c>
      <c r="JV68" s="4121">
        <v>0</v>
      </c>
      <c r="JW68" s="4121">
        <v>17.073170731707318</v>
      </c>
      <c r="JX68" s="4121">
        <v>0</v>
      </c>
      <c r="JY68" s="4121" t="s">
        <v>31</v>
      </c>
      <c r="JZ68" s="4121">
        <v>14.634146341463413</v>
      </c>
      <c r="KA68" s="4122">
        <v>100</v>
      </c>
      <c r="KB68" s="4120">
        <v>0</v>
      </c>
      <c r="KC68" s="4121">
        <v>25</v>
      </c>
      <c r="KD68" s="4121">
        <v>0</v>
      </c>
      <c r="KE68" s="4121">
        <v>0</v>
      </c>
      <c r="KF68" s="4121">
        <v>0</v>
      </c>
      <c r="KG68" s="4121">
        <v>0</v>
      </c>
      <c r="KH68" s="4121" t="s">
        <v>31</v>
      </c>
      <c r="KI68" s="4121">
        <v>25</v>
      </c>
      <c r="KJ68" s="4122">
        <v>100</v>
      </c>
      <c r="KK68" s="4026">
        <v>71.073094867807157</v>
      </c>
      <c r="KL68" s="4001">
        <v>2</v>
      </c>
      <c r="KM68" s="4026">
        <v>88</v>
      </c>
      <c r="KN68" s="4001">
        <v>15</v>
      </c>
      <c r="KO68" s="4027">
        <v>8.9253837915030338</v>
      </c>
      <c r="KP68" s="4007">
        <v>6</v>
      </c>
      <c r="KQ68" s="4027">
        <v>0</v>
      </c>
      <c r="KR68" s="4007">
        <v>27</v>
      </c>
      <c r="KS68" s="4027">
        <v>13.887897179578722</v>
      </c>
      <c r="KT68" s="4007">
        <v>43</v>
      </c>
      <c r="KU68" s="4027">
        <v>0</v>
      </c>
      <c r="KV68" s="4007">
        <v>49</v>
      </c>
      <c r="KW68" s="4027">
        <v>15.469973890339425</v>
      </c>
      <c r="KX68" s="4007">
        <v>12</v>
      </c>
      <c r="KY68" s="4007">
        <v>11.32286995515695</v>
      </c>
      <c r="KZ68" s="4007">
        <v>64</v>
      </c>
      <c r="LA68" s="4028">
        <v>45</v>
      </c>
      <c r="LB68" s="1192">
        <v>0</v>
      </c>
      <c r="LC68" s="1192">
        <v>0</v>
      </c>
      <c r="LD68" s="1192">
        <v>30</v>
      </c>
      <c r="LE68" s="1192">
        <v>0</v>
      </c>
      <c r="LF68" s="4029">
        <v>75</v>
      </c>
      <c r="LG68" s="4030">
        <v>51</v>
      </c>
      <c r="LH68" s="4028">
        <v>0</v>
      </c>
      <c r="LI68" s="1192">
        <v>0</v>
      </c>
      <c r="LJ68" s="4031">
        <v>0</v>
      </c>
      <c r="LK68" s="4001">
        <v>41</v>
      </c>
      <c r="LL68" s="4033" t="s">
        <v>1625</v>
      </c>
      <c r="LM68" s="4034" t="s">
        <v>1625</v>
      </c>
      <c r="LN68" s="4034" t="s">
        <v>1625</v>
      </c>
      <c r="LO68" s="4034" t="s">
        <v>1625</v>
      </c>
      <c r="LP68" s="1192">
        <v>0</v>
      </c>
      <c r="LQ68" s="4032">
        <v>59</v>
      </c>
      <c r="LR68" s="4033" t="s">
        <v>1625</v>
      </c>
      <c r="LS68" s="4034" t="s">
        <v>1625</v>
      </c>
      <c r="LT68" s="4034" t="s">
        <v>1625</v>
      </c>
      <c r="LU68" s="4034" t="s">
        <v>1625</v>
      </c>
      <c r="LV68" s="1192">
        <v>0</v>
      </c>
      <c r="LW68" s="4032">
        <v>41</v>
      </c>
      <c r="LX68" s="4033" t="s">
        <v>1632</v>
      </c>
      <c r="LY68" s="4034" t="s">
        <v>1632</v>
      </c>
      <c r="LZ68" s="4034" t="s">
        <v>1632</v>
      </c>
      <c r="MA68" s="4034" t="s">
        <v>1625</v>
      </c>
      <c r="MB68" s="1192">
        <v>45</v>
      </c>
      <c r="MC68" s="4032">
        <v>24</v>
      </c>
      <c r="MD68" s="4033" t="s">
        <v>1632</v>
      </c>
      <c r="ME68" s="4034" t="s">
        <v>1625</v>
      </c>
      <c r="MF68" s="4034" t="s">
        <v>1632</v>
      </c>
      <c r="MG68" s="4034" t="s">
        <v>1632</v>
      </c>
      <c r="MH68" s="1192">
        <v>30</v>
      </c>
      <c r="MI68" s="4032">
        <v>39</v>
      </c>
      <c r="MJ68" s="4033" t="s">
        <v>1625</v>
      </c>
      <c r="MK68" s="4034" t="s">
        <v>1625</v>
      </c>
      <c r="ML68" s="4034" t="s">
        <v>1632</v>
      </c>
      <c r="MM68" s="4034" t="s">
        <v>1625</v>
      </c>
      <c r="MN68" s="1192">
        <v>10</v>
      </c>
      <c r="MO68" s="4032">
        <v>69</v>
      </c>
      <c r="MP68" s="4033" t="s">
        <v>1632</v>
      </c>
      <c r="MQ68" s="4034" t="s">
        <v>1632</v>
      </c>
      <c r="MR68" s="4034" t="s">
        <v>1632</v>
      </c>
      <c r="MS68" s="4034" t="s">
        <v>1632</v>
      </c>
      <c r="MT68" s="1192">
        <v>40</v>
      </c>
      <c r="MU68" s="4032">
        <v>1</v>
      </c>
      <c r="MV68" s="4033" t="s">
        <v>1632</v>
      </c>
      <c r="MW68" s="4034" t="s">
        <v>1625</v>
      </c>
      <c r="MX68" s="4034" t="s">
        <v>1625</v>
      </c>
      <c r="MY68" s="1192">
        <v>15</v>
      </c>
      <c r="MZ68" s="4032">
        <v>32</v>
      </c>
      <c r="NA68" s="4033" t="s">
        <v>1632</v>
      </c>
      <c r="NB68" s="4034" t="s">
        <v>1632</v>
      </c>
      <c r="NC68" s="4034" t="s">
        <v>1632</v>
      </c>
      <c r="ND68" s="4034" t="s">
        <v>1632</v>
      </c>
      <c r="NE68" s="1192">
        <v>40</v>
      </c>
      <c r="NF68" s="4032">
        <v>1</v>
      </c>
      <c r="NG68" s="4034" t="s">
        <v>1625</v>
      </c>
      <c r="NH68" s="4034" t="s">
        <v>1625</v>
      </c>
      <c r="NI68" s="4034" t="s">
        <v>1625</v>
      </c>
      <c r="NJ68" s="4034" t="s">
        <v>1625</v>
      </c>
      <c r="NK68" s="1192">
        <v>0</v>
      </c>
      <c r="NL68" s="4032">
        <v>50</v>
      </c>
      <c r="NM68" s="4007">
        <v>294.57</v>
      </c>
      <c r="NN68" s="4007">
        <f t="shared" si="2"/>
        <v>24</v>
      </c>
      <c r="NO68" s="4010">
        <v>0</v>
      </c>
      <c r="NP68" s="4007">
        <v>57</v>
      </c>
      <c r="NQ68" s="4037">
        <v>0</v>
      </c>
      <c r="NR68" s="4007">
        <v>57</v>
      </c>
      <c r="NS68" s="4007">
        <v>0</v>
      </c>
      <c r="NT68" s="4007">
        <v>57</v>
      </c>
      <c r="NU68" s="4037">
        <v>0</v>
      </c>
      <c r="NV68" s="4007">
        <v>57</v>
      </c>
      <c r="NW68" s="4007">
        <v>0</v>
      </c>
      <c r="NX68" s="4007">
        <v>57</v>
      </c>
      <c r="NY68" s="4027">
        <v>0</v>
      </c>
      <c r="NZ68" s="4007">
        <v>57</v>
      </c>
      <c r="OA68" s="4035">
        <v>0</v>
      </c>
      <c r="OB68" s="4036">
        <v>0</v>
      </c>
      <c r="OC68" s="4035">
        <v>47</v>
      </c>
      <c r="OD68" s="4035">
        <v>0</v>
      </c>
      <c r="OE68" s="4036">
        <v>0</v>
      </c>
      <c r="OF68" s="4035">
        <v>47</v>
      </c>
      <c r="OG68" s="4035">
        <v>401</v>
      </c>
      <c r="OH68" s="4036">
        <v>23.286875725900117</v>
      </c>
      <c r="OI68" s="4035">
        <v>5</v>
      </c>
      <c r="OJ68" s="3994">
        <v>32</v>
      </c>
      <c r="OK68" s="4011">
        <v>18.583042973286876</v>
      </c>
      <c r="OL68" s="4035">
        <v>5</v>
      </c>
      <c r="OM68" s="4010">
        <v>121</v>
      </c>
      <c r="ON68" s="4027">
        <v>70.267131242741002</v>
      </c>
      <c r="OO68" s="4038">
        <v>30</v>
      </c>
      <c r="OP68" s="4010">
        <v>61</v>
      </c>
      <c r="OQ68" s="4037">
        <v>35.423925667828108</v>
      </c>
      <c r="OR68" s="4038">
        <f t="shared" si="25"/>
        <v>2</v>
      </c>
      <c r="OS68" s="4039">
        <v>34.462269756387407</v>
      </c>
      <c r="OT68" s="4038">
        <v>35</v>
      </c>
      <c r="OU68" s="4007">
        <v>101</v>
      </c>
      <c r="OV68" s="4007">
        <v>146</v>
      </c>
      <c r="OW68" s="4007">
        <v>79</v>
      </c>
      <c r="OX68" s="4007">
        <v>60</v>
      </c>
      <c r="OY68" s="4007">
        <v>24</v>
      </c>
      <c r="OZ68" s="4007">
        <v>98</v>
      </c>
      <c r="PA68" s="4007">
        <v>207</v>
      </c>
      <c r="PB68" s="4007">
        <v>22</v>
      </c>
      <c r="PC68" s="4007">
        <v>39</v>
      </c>
      <c r="PD68" s="4007">
        <v>145</v>
      </c>
      <c r="PE68" s="4007">
        <v>76</v>
      </c>
      <c r="PF68" s="4007">
        <v>176</v>
      </c>
      <c r="PG68" s="4007">
        <v>0</v>
      </c>
      <c r="PH68" s="4007">
        <v>9</v>
      </c>
      <c r="PI68" s="4007">
        <v>121</v>
      </c>
      <c r="PJ68" s="4007">
        <v>206</v>
      </c>
      <c r="PK68" s="4007">
        <v>49</v>
      </c>
      <c r="PL68" s="4007">
        <v>351</v>
      </c>
      <c r="PM68" s="4010">
        <v>28.774928774928775</v>
      </c>
      <c r="PN68" s="4007">
        <v>66</v>
      </c>
      <c r="PO68" s="4007">
        <v>41.595441595441599</v>
      </c>
      <c r="PP68" s="4007">
        <v>74</v>
      </c>
      <c r="PQ68" s="4007">
        <v>22.507122507122507</v>
      </c>
      <c r="PR68" s="4007">
        <v>54</v>
      </c>
      <c r="PS68" s="4007">
        <v>17.094017094017094</v>
      </c>
      <c r="PT68" s="4007">
        <v>73</v>
      </c>
      <c r="PU68" s="4007">
        <v>6.8376068376068382</v>
      </c>
      <c r="PV68" s="4007">
        <v>73</v>
      </c>
      <c r="PW68" s="4007">
        <v>27.920227920227919</v>
      </c>
      <c r="PX68" s="4007">
        <v>32</v>
      </c>
      <c r="PY68" s="4007">
        <v>58.974358974358978</v>
      </c>
      <c r="PZ68" s="4007">
        <v>6</v>
      </c>
      <c r="QA68" s="4007">
        <v>6.267806267806268</v>
      </c>
      <c r="QB68" s="4007">
        <v>48</v>
      </c>
      <c r="QC68" s="4007">
        <v>11.111111111111111</v>
      </c>
      <c r="QD68" s="4007">
        <v>71</v>
      </c>
      <c r="QE68" s="4007">
        <v>41.310541310541311</v>
      </c>
      <c r="QF68" s="4007">
        <v>14</v>
      </c>
      <c r="QG68" s="4007">
        <v>21.652421652421651</v>
      </c>
      <c r="QH68" s="4007">
        <v>39</v>
      </c>
      <c r="QI68" s="4007">
        <v>50.142450142450144</v>
      </c>
      <c r="QJ68" s="4007">
        <v>28</v>
      </c>
      <c r="QK68" s="4007">
        <v>0</v>
      </c>
      <c r="QL68" s="4007">
        <v>1</v>
      </c>
      <c r="QM68" s="4007">
        <v>2.5641025641025639</v>
      </c>
      <c r="QN68" s="4007">
        <v>70</v>
      </c>
      <c r="QO68" s="4007">
        <v>34.472934472934476</v>
      </c>
      <c r="QP68" s="4007">
        <v>67</v>
      </c>
      <c r="QQ68" s="4007">
        <v>58.689458689458682</v>
      </c>
      <c r="QR68" s="4007">
        <v>75</v>
      </c>
      <c r="QS68" s="4007">
        <v>13.96011396011396</v>
      </c>
      <c r="QT68" s="4007">
        <v>17</v>
      </c>
      <c r="QU68" s="4010">
        <v>24</v>
      </c>
      <c r="QV68" s="4007">
        <v>4</v>
      </c>
      <c r="QW68" s="4007">
        <v>4</v>
      </c>
      <c r="QX68" s="4007">
        <v>1</v>
      </c>
      <c r="QY68" s="4007">
        <v>4</v>
      </c>
      <c r="QZ68" s="4007">
        <v>11</v>
      </c>
      <c r="RA68" s="4007">
        <v>13</v>
      </c>
      <c r="RB68" s="4007">
        <v>1</v>
      </c>
      <c r="RC68" s="4007">
        <v>1</v>
      </c>
      <c r="RD68" s="4007">
        <v>24</v>
      </c>
      <c r="RE68" s="4007">
        <v>9</v>
      </c>
      <c r="RF68" s="4007">
        <v>18</v>
      </c>
      <c r="RG68" s="4007">
        <v>0</v>
      </c>
      <c r="RH68" s="4007">
        <v>2</v>
      </c>
      <c r="RI68" s="4007">
        <v>5</v>
      </c>
      <c r="RJ68" s="4007">
        <v>64</v>
      </c>
      <c r="RK68" s="4007">
        <v>28</v>
      </c>
      <c r="RL68" s="4007">
        <v>120</v>
      </c>
      <c r="RM68" s="4010">
        <v>20</v>
      </c>
      <c r="RN68" s="4007">
        <v>27</v>
      </c>
      <c r="RO68" s="4007">
        <v>3.3333333333333335</v>
      </c>
      <c r="RP68" s="4007">
        <v>30</v>
      </c>
      <c r="RQ68" s="4007">
        <v>3.3333333333333335</v>
      </c>
      <c r="RR68" s="4007">
        <v>66</v>
      </c>
      <c r="RS68" s="4007">
        <v>0.83333333333333337</v>
      </c>
      <c r="RT68" s="4007">
        <v>24</v>
      </c>
      <c r="RU68" s="4007">
        <v>3.3333333333333335</v>
      </c>
      <c r="RV68" s="4007">
        <v>65</v>
      </c>
      <c r="RW68" s="4007">
        <v>9.1666666666666661</v>
      </c>
      <c r="RX68" s="4007">
        <v>69</v>
      </c>
      <c r="RY68" s="4007">
        <v>10.833333333333334</v>
      </c>
      <c r="RZ68" s="4007">
        <v>49</v>
      </c>
      <c r="SA68" s="4007">
        <v>0.83333333333333337</v>
      </c>
      <c r="SB68" s="4007">
        <v>29</v>
      </c>
      <c r="SC68" s="4007">
        <v>0.83333333333333337</v>
      </c>
      <c r="SD68" s="4007">
        <v>19</v>
      </c>
      <c r="SE68" s="4007">
        <v>20</v>
      </c>
      <c r="SF68" s="4007">
        <v>7</v>
      </c>
      <c r="SG68" s="4007">
        <v>7.5</v>
      </c>
      <c r="SH68" s="4007">
        <v>45</v>
      </c>
      <c r="SI68" s="4007">
        <v>15</v>
      </c>
      <c r="SJ68" s="4007">
        <v>17</v>
      </c>
      <c r="SK68" s="4007">
        <v>0</v>
      </c>
      <c r="SL68" s="4007">
        <v>1</v>
      </c>
      <c r="SM68" s="4007">
        <v>1.6666666666666667</v>
      </c>
      <c r="SN68" s="4007">
        <v>14</v>
      </c>
      <c r="SO68" s="4007">
        <v>4.1666666666666661</v>
      </c>
      <c r="SP68" s="4007">
        <v>5</v>
      </c>
      <c r="SQ68" s="4007">
        <v>53.333333333333336</v>
      </c>
      <c r="SR68" s="4007">
        <v>63</v>
      </c>
      <c r="SS68" s="4007">
        <v>23.333333333333332</v>
      </c>
      <c r="ST68" s="4038">
        <v>41</v>
      </c>
      <c r="SU68" s="4123" t="s">
        <v>8302</v>
      </c>
      <c r="SV68" s="4124" t="s">
        <v>8306</v>
      </c>
      <c r="SW68" s="4124">
        <v>31</v>
      </c>
      <c r="SX68" s="4125">
        <v>18.075801749271136</v>
      </c>
      <c r="SY68" s="4124">
        <v>50</v>
      </c>
      <c r="SZ68" s="4040">
        <v>3</v>
      </c>
      <c r="TA68" s="4036">
        <v>1</v>
      </c>
      <c r="TB68" s="4041">
        <v>0.58072009291521487</v>
      </c>
      <c r="TC68" s="4035">
        <v>46</v>
      </c>
      <c r="TD68" s="4040">
        <v>0</v>
      </c>
      <c r="TE68" s="4036">
        <v>0</v>
      </c>
      <c r="TF68" s="4041">
        <v>0</v>
      </c>
      <c r="TG68" s="4035">
        <v>54</v>
      </c>
      <c r="TH68" s="4040">
        <v>0</v>
      </c>
      <c r="TI68" s="4036">
        <v>0</v>
      </c>
      <c r="TJ68" s="4041">
        <v>0</v>
      </c>
      <c r="TK68" s="4035">
        <v>6</v>
      </c>
      <c r="TL68" s="4040">
        <v>0</v>
      </c>
      <c r="TM68" s="4036">
        <v>0</v>
      </c>
      <c r="TN68" s="4041">
        <v>0</v>
      </c>
      <c r="TO68" s="4035">
        <v>11</v>
      </c>
      <c r="TP68" s="4040">
        <v>0</v>
      </c>
      <c r="TQ68" s="4036">
        <v>0</v>
      </c>
      <c r="TR68" s="4041">
        <v>0</v>
      </c>
      <c r="TS68" s="4035">
        <v>5</v>
      </c>
      <c r="TT68" s="4040">
        <v>0</v>
      </c>
      <c r="TU68" s="4036">
        <v>0</v>
      </c>
      <c r="TV68" s="4041">
        <v>0</v>
      </c>
      <c r="TW68" s="4035">
        <v>2</v>
      </c>
      <c r="TX68" s="4040">
        <v>1</v>
      </c>
      <c r="TY68" s="4036">
        <v>1</v>
      </c>
      <c r="TZ68" s="4041">
        <v>0.58072009291521487</v>
      </c>
      <c r="UA68" s="4035">
        <v>49</v>
      </c>
      <c r="UB68" s="4040">
        <v>3</v>
      </c>
      <c r="UC68" s="4036">
        <v>4</v>
      </c>
      <c r="UD68" s="4041">
        <v>2.3228803716608595</v>
      </c>
      <c r="UE68" s="4035">
        <v>50</v>
      </c>
      <c r="UF68" s="4040">
        <v>0</v>
      </c>
      <c r="UG68" s="4036">
        <v>0</v>
      </c>
      <c r="UH68" s="4041">
        <v>0</v>
      </c>
      <c r="UI68" s="4035">
        <v>14</v>
      </c>
      <c r="UJ68" s="4040">
        <v>0</v>
      </c>
      <c r="UK68" s="4036">
        <v>0</v>
      </c>
      <c r="UL68" s="4041">
        <v>0</v>
      </c>
      <c r="UM68" s="4035">
        <v>22</v>
      </c>
      <c r="UN68" s="4040">
        <v>0</v>
      </c>
      <c r="UO68" s="4036">
        <v>0</v>
      </c>
      <c r="UP68" s="4041">
        <v>0</v>
      </c>
      <c r="UQ68" s="4035">
        <v>3</v>
      </c>
      <c r="UR68" s="4040">
        <v>7</v>
      </c>
      <c r="US68" s="4036">
        <v>12</v>
      </c>
      <c r="UT68" s="4041">
        <v>6.968641114982578</v>
      </c>
      <c r="UU68" s="4035">
        <v>5</v>
      </c>
      <c r="UV68" s="4040">
        <v>7</v>
      </c>
      <c r="UW68" s="4036">
        <v>12</v>
      </c>
      <c r="UX68" s="4041">
        <v>6.968641114982578</v>
      </c>
      <c r="UY68" s="4035">
        <v>17</v>
      </c>
      <c r="UZ68" s="4040">
        <v>0</v>
      </c>
      <c r="VA68" s="4036">
        <v>0</v>
      </c>
      <c r="VB68" s="4041">
        <v>0</v>
      </c>
      <c r="VC68" s="4035">
        <v>4</v>
      </c>
      <c r="VD68" s="4042">
        <v>0</v>
      </c>
      <c r="VE68" s="4035">
        <v>0</v>
      </c>
      <c r="VF68" s="4035">
        <v>0</v>
      </c>
      <c r="VG68" s="4035">
        <v>7</v>
      </c>
      <c r="VH68" s="4035">
        <v>0</v>
      </c>
      <c r="VI68" s="4035">
        <v>0</v>
      </c>
      <c r="VJ68" s="4035">
        <v>0</v>
      </c>
      <c r="VK68" s="4035">
        <v>4</v>
      </c>
      <c r="VL68" s="4035">
        <v>0</v>
      </c>
      <c r="VM68" s="4035">
        <v>0</v>
      </c>
      <c r="VN68" s="4035">
        <v>0</v>
      </c>
      <c r="VO68" s="4035">
        <v>9</v>
      </c>
      <c r="VP68" s="4035">
        <v>0</v>
      </c>
      <c r="VQ68" s="4035">
        <v>0</v>
      </c>
      <c r="VR68" s="4035">
        <v>0</v>
      </c>
      <c r="VS68" s="4035">
        <v>18</v>
      </c>
      <c r="VT68" s="4035">
        <v>0</v>
      </c>
      <c r="VU68" s="4035">
        <v>0</v>
      </c>
      <c r="VV68" s="4035">
        <v>0</v>
      </c>
      <c r="VW68" s="4035">
        <v>7</v>
      </c>
      <c r="VX68" s="4035">
        <v>7</v>
      </c>
      <c r="VY68" s="4035">
        <v>0</v>
      </c>
      <c r="VZ68" s="4035">
        <v>0</v>
      </c>
      <c r="WA68" s="4035">
        <v>36</v>
      </c>
      <c r="WB68" s="4035">
        <v>7</v>
      </c>
      <c r="WC68" s="4035">
        <v>0</v>
      </c>
      <c r="WD68" s="4035">
        <v>0</v>
      </c>
      <c r="WE68" s="4035">
        <v>15</v>
      </c>
      <c r="WF68" s="4035">
        <v>0</v>
      </c>
      <c r="WG68" s="4035">
        <v>0</v>
      </c>
      <c r="WH68" s="4035">
        <v>0</v>
      </c>
      <c r="WI68" s="4035">
        <v>6</v>
      </c>
      <c r="WJ68" s="4035">
        <v>0</v>
      </c>
      <c r="WK68" s="4035">
        <v>0</v>
      </c>
      <c r="WL68" s="4035">
        <v>0</v>
      </c>
      <c r="WM68" s="4035">
        <v>19</v>
      </c>
      <c r="WN68" s="4035">
        <v>0</v>
      </c>
      <c r="WO68" s="4035">
        <v>0</v>
      </c>
      <c r="WP68" s="4035">
        <v>0</v>
      </c>
      <c r="WQ68" s="4035">
        <v>16</v>
      </c>
      <c r="WR68" s="4035">
        <v>0</v>
      </c>
      <c r="WS68" s="4035">
        <v>0</v>
      </c>
      <c r="WT68" s="4035">
        <v>0</v>
      </c>
      <c r="WU68" s="4035">
        <v>16</v>
      </c>
      <c r="WV68" s="4007"/>
      <c r="WW68" s="3999">
        <v>9.3023255813953494</v>
      </c>
      <c r="WX68" s="3999">
        <v>5.4347826086956523</v>
      </c>
      <c r="WY68" s="3999">
        <v>4.4117647058823533</v>
      </c>
      <c r="WZ68" s="3999">
        <v>8.6021505376344098</v>
      </c>
      <c r="XA68" s="3999">
        <v>13.333333333333334</v>
      </c>
      <c r="XB68" s="3999">
        <v>14.516129032258066</v>
      </c>
      <c r="XC68" s="3994">
        <v>14.102564102564102</v>
      </c>
      <c r="XD68" s="3994">
        <v>42</v>
      </c>
      <c r="XE68" s="3994">
        <v>8.3916083916083917</v>
      </c>
      <c r="XF68" s="3999">
        <v>10.997442455242968</v>
      </c>
      <c r="XG68" s="3994">
        <v>59</v>
      </c>
      <c r="XH68" s="3999">
        <v>12.790697674418606</v>
      </c>
      <c r="XI68" s="3999">
        <v>9.7826086956521738</v>
      </c>
      <c r="XJ68" s="3999">
        <v>20.588235294117645</v>
      </c>
      <c r="XK68" s="3999">
        <v>27.956989247311824</v>
      </c>
      <c r="XL68" s="3999">
        <v>17.777777777777779</v>
      </c>
      <c r="XM68" s="3999">
        <v>27.419354838709676</v>
      </c>
      <c r="XN68" s="3994">
        <v>20.512820512820511</v>
      </c>
      <c r="XO68" s="3994">
        <v>15</v>
      </c>
      <c r="XP68" s="3994">
        <v>17.715617715617714</v>
      </c>
      <c r="XQ68" s="3999">
        <v>22.762148337595907</v>
      </c>
      <c r="XR68" s="3994">
        <v>12</v>
      </c>
      <c r="XS68" s="3999">
        <v>34.615384615384613</v>
      </c>
      <c r="XT68" s="3994">
        <v>16</v>
      </c>
      <c r="XU68" s="3994">
        <v>26.107226107226104</v>
      </c>
      <c r="XV68" s="4011">
        <v>33.759590792838871</v>
      </c>
      <c r="XW68" s="3994">
        <v>14</v>
      </c>
      <c r="XX68" s="3994">
        <v>56.451612903225815</v>
      </c>
      <c r="XY68" s="3994">
        <v>57.692307692307686</v>
      </c>
      <c r="XZ68" s="3994">
        <v>15</v>
      </c>
      <c r="YA68" s="4011">
        <v>70.163170163170165</v>
      </c>
      <c r="YB68" s="4011">
        <v>62.148337595907932</v>
      </c>
      <c r="YC68" s="3994">
        <v>16</v>
      </c>
      <c r="YD68" s="4011">
        <v>1.6129032258064515</v>
      </c>
      <c r="YE68" s="4011">
        <v>6.4102564102564097</v>
      </c>
      <c r="YF68" s="3994">
        <v>51</v>
      </c>
      <c r="YG68" s="3994">
        <v>2.5641025641025639</v>
      </c>
      <c r="YH68" s="3994">
        <v>3.8363171355498724</v>
      </c>
      <c r="YI68" s="3994">
        <v>55</v>
      </c>
      <c r="YJ68" s="3994" t="s">
        <v>31</v>
      </c>
      <c r="YK68" s="3994">
        <v>1.2820512820512819</v>
      </c>
      <c r="YL68" s="3994">
        <v>41</v>
      </c>
      <c r="YM68" s="4011">
        <v>1.1655011655011656</v>
      </c>
      <c r="YN68" s="4011">
        <v>0.25575447570332482</v>
      </c>
      <c r="YO68" s="3994">
        <v>1</v>
      </c>
      <c r="YP68" s="4011">
        <v>0</v>
      </c>
      <c r="YQ68" s="4011">
        <v>0</v>
      </c>
      <c r="YR68" s="3994">
        <v>37</v>
      </c>
      <c r="YS68" s="3999">
        <v>0</v>
      </c>
      <c r="YT68" s="4011">
        <v>0</v>
      </c>
      <c r="YU68" s="3994">
        <v>24</v>
      </c>
      <c r="YV68" s="4043">
        <v>141</v>
      </c>
      <c r="YW68" s="4027">
        <v>39.716312056737593</v>
      </c>
      <c r="YX68" s="3994">
        <v>47</v>
      </c>
      <c r="YY68" s="3994">
        <v>594</v>
      </c>
      <c r="YZ68" s="4027">
        <v>59.259259259259252</v>
      </c>
      <c r="ZA68" s="3994">
        <v>48</v>
      </c>
      <c r="ZB68" s="4007">
        <v>99</v>
      </c>
      <c r="ZC68" s="4027">
        <v>76.767676767676761</v>
      </c>
      <c r="ZD68" s="3994">
        <v>43</v>
      </c>
      <c r="ZE68" s="4043">
        <v>134</v>
      </c>
      <c r="ZF68" s="4007">
        <v>32.835820895522389</v>
      </c>
      <c r="ZG68" s="3994">
        <v>61</v>
      </c>
      <c r="ZH68" s="4044">
        <v>0</v>
      </c>
      <c r="ZI68" s="3999">
        <v>0</v>
      </c>
      <c r="ZJ68" s="3994">
        <v>25</v>
      </c>
      <c r="ZK68" s="4045" t="s">
        <v>1627</v>
      </c>
      <c r="ZL68" s="3999">
        <v>76.890756302521012</v>
      </c>
      <c r="ZM68" s="3999">
        <v>83.000604960677563</v>
      </c>
      <c r="ZN68" s="3994">
        <v>61</v>
      </c>
      <c r="ZO68" s="4007">
        <v>1653</v>
      </c>
      <c r="ZP68" s="4005">
        <v>50.618811881188122</v>
      </c>
      <c r="ZQ68" s="3996">
        <v>61.442441054091532</v>
      </c>
      <c r="ZR68" s="4046">
        <v>56</v>
      </c>
      <c r="ZS68" s="4001">
        <v>721</v>
      </c>
      <c r="ZT68" s="4005">
        <v>62.162162162162161</v>
      </c>
      <c r="ZU68" s="3996">
        <v>65.266106442577026</v>
      </c>
      <c r="ZV68" s="4046">
        <v>65</v>
      </c>
      <c r="ZW68" s="4126">
        <v>357</v>
      </c>
      <c r="ZX68" s="4005">
        <v>45.583038869257955</v>
      </c>
      <c r="ZY68" s="3996">
        <v>56.25</v>
      </c>
      <c r="ZZ68" s="4046">
        <v>52</v>
      </c>
      <c r="AAA68" s="4126">
        <v>240</v>
      </c>
      <c r="AAB68" s="4005">
        <v>38.020833333333329</v>
      </c>
      <c r="AAC68" s="3996">
        <v>60.483870967741936</v>
      </c>
      <c r="AAD68" s="4046">
        <v>31</v>
      </c>
      <c r="AAE68" s="4126">
        <v>124</v>
      </c>
      <c r="AAF68" s="4058">
        <v>94.247246022031831</v>
      </c>
      <c r="AAG68" s="4007">
        <v>99.614395886889469</v>
      </c>
      <c r="AAH68" s="4007">
        <v>28</v>
      </c>
      <c r="AAI68" s="4038">
        <v>778</v>
      </c>
      <c r="AAJ68" s="4005">
        <v>345.5</v>
      </c>
      <c r="AAK68" s="4046">
        <v>28</v>
      </c>
      <c r="AAL68" s="3996">
        <v>881.1</v>
      </c>
      <c r="AAM68" s="4046">
        <v>32</v>
      </c>
      <c r="AAN68" s="3996">
        <v>0</v>
      </c>
      <c r="AAO68" s="4046">
        <f t="shared" si="26"/>
        <v>31</v>
      </c>
      <c r="AAP68" s="3996">
        <v>0</v>
      </c>
      <c r="AAQ68" s="4047">
        <f t="shared" si="27"/>
        <v>12</v>
      </c>
      <c r="AAR68" s="3999">
        <v>14.07</v>
      </c>
      <c r="AAS68" s="3994">
        <v>4</v>
      </c>
      <c r="AAT68" s="3999">
        <v>439.94</v>
      </c>
      <c r="AAU68" s="3994">
        <v>7</v>
      </c>
      <c r="AAV68" s="3999">
        <v>2.44</v>
      </c>
      <c r="AAW68" s="3994">
        <v>5</v>
      </c>
      <c r="AAX68" s="3999">
        <v>0</v>
      </c>
      <c r="AAY68" s="3994">
        <v>32</v>
      </c>
      <c r="AAZ68" s="3994">
        <v>17913</v>
      </c>
      <c r="ABA68" s="4046">
        <f t="shared" si="28"/>
        <v>6</v>
      </c>
      <c r="ABB68" s="3999">
        <v>0</v>
      </c>
      <c r="ABC68" s="4046">
        <f t="shared" si="28"/>
        <v>63</v>
      </c>
      <c r="ABD68" s="3999">
        <v>0</v>
      </c>
      <c r="ABE68" s="4046">
        <f t="shared" si="28"/>
        <v>46</v>
      </c>
      <c r="ABF68" s="3999">
        <v>0</v>
      </c>
      <c r="ABG68" s="4046">
        <f t="shared" si="28"/>
        <v>47</v>
      </c>
      <c r="ABH68" s="3999">
        <v>0</v>
      </c>
      <c r="ABI68" s="4046">
        <f t="shared" si="29"/>
        <v>2</v>
      </c>
      <c r="ABJ68" s="3999">
        <v>0</v>
      </c>
      <c r="ABK68" s="4046">
        <f t="shared" si="29"/>
        <v>1</v>
      </c>
      <c r="ABL68" s="3999">
        <v>0</v>
      </c>
      <c r="ABM68" s="4046">
        <f t="shared" si="29"/>
        <v>38</v>
      </c>
      <c r="ABN68" s="3999">
        <f t="shared" si="30"/>
        <v>0</v>
      </c>
      <c r="ABO68" s="4048">
        <f t="shared" si="31"/>
        <v>39</v>
      </c>
      <c r="ABP68" s="4044">
        <v>5</v>
      </c>
      <c r="ABQ68" s="3999" t="s">
        <v>1632</v>
      </c>
      <c r="ABR68" s="3999">
        <v>5</v>
      </c>
      <c r="ABS68" s="3999" t="s">
        <v>1632</v>
      </c>
      <c r="ABT68" s="3999">
        <v>5</v>
      </c>
      <c r="ABU68" s="3999" t="s">
        <v>1632</v>
      </c>
      <c r="ABV68" s="3999">
        <v>5</v>
      </c>
      <c r="ABW68" s="3999" t="s">
        <v>1632</v>
      </c>
      <c r="ABX68" s="3999">
        <v>0</v>
      </c>
      <c r="ABY68" s="3999" t="s">
        <v>1625</v>
      </c>
      <c r="ABZ68" s="3999">
        <v>20</v>
      </c>
      <c r="ACA68" s="3994">
        <v>23</v>
      </c>
      <c r="ACB68" s="3999">
        <v>5</v>
      </c>
      <c r="ACC68" s="3999" t="s">
        <v>1632</v>
      </c>
      <c r="ACD68" s="3999">
        <v>5</v>
      </c>
      <c r="ACE68" s="3999" t="s">
        <v>1632</v>
      </c>
      <c r="ACF68" s="3999">
        <v>5</v>
      </c>
      <c r="ACG68" s="3999" t="s">
        <v>1632</v>
      </c>
      <c r="ACH68" s="3999">
        <v>5</v>
      </c>
      <c r="ACI68" s="3999" t="s">
        <v>1632</v>
      </c>
      <c r="ACJ68" s="3999">
        <v>20</v>
      </c>
      <c r="ACK68" s="3994">
        <v>1</v>
      </c>
      <c r="ACL68" s="3999">
        <v>5</v>
      </c>
      <c r="ACM68" s="3999" t="s">
        <v>1632</v>
      </c>
      <c r="ACN68" s="3999">
        <v>0</v>
      </c>
      <c r="ACO68" s="3999" t="s">
        <v>1625</v>
      </c>
      <c r="ACP68" s="3999">
        <v>0</v>
      </c>
      <c r="ACQ68" s="3999" t="s">
        <v>1625</v>
      </c>
      <c r="ACR68" s="3999">
        <v>5</v>
      </c>
      <c r="ACS68" s="3994">
        <v>51</v>
      </c>
      <c r="ACT68" s="3994">
        <v>10</v>
      </c>
      <c r="ACU68" s="3994" t="s">
        <v>1632</v>
      </c>
      <c r="ACV68" s="3994">
        <v>10</v>
      </c>
      <c r="ACW68" s="3994" t="s">
        <v>1632</v>
      </c>
      <c r="ACX68" s="3994">
        <v>10</v>
      </c>
      <c r="ACY68" s="3994" t="s">
        <v>1632</v>
      </c>
      <c r="ACZ68" s="3994">
        <v>10</v>
      </c>
      <c r="ADA68" s="3994" t="s">
        <v>1632</v>
      </c>
      <c r="ADB68" s="3994">
        <v>40</v>
      </c>
      <c r="ADC68" s="3994">
        <v>1</v>
      </c>
      <c r="ADD68" s="4049">
        <v>0</v>
      </c>
      <c r="ADE68" s="4049">
        <v>0</v>
      </c>
      <c r="ADF68" s="4049">
        <v>0</v>
      </c>
      <c r="ADG68" s="4049">
        <v>0</v>
      </c>
      <c r="ADH68" s="4049">
        <v>0</v>
      </c>
      <c r="ADI68" s="3994">
        <v>69</v>
      </c>
      <c r="ADJ68" s="3999">
        <v>5</v>
      </c>
      <c r="ADK68" s="3999" t="s">
        <v>1632</v>
      </c>
      <c r="ADL68" s="3999">
        <v>5</v>
      </c>
      <c r="ADM68" s="3999" t="s">
        <v>1632</v>
      </c>
      <c r="ADN68" s="3999">
        <v>5</v>
      </c>
      <c r="ADO68" s="3999" t="s">
        <v>1632</v>
      </c>
      <c r="ADP68" s="3999">
        <v>5</v>
      </c>
      <c r="ADQ68" s="3999" t="s">
        <v>1632</v>
      </c>
      <c r="ADR68" s="3999">
        <v>20</v>
      </c>
      <c r="ADS68" s="3994">
        <v>1</v>
      </c>
      <c r="ADT68" s="3999">
        <v>10</v>
      </c>
      <c r="ADU68" s="3999">
        <v>10</v>
      </c>
      <c r="ADV68" s="3999">
        <v>10</v>
      </c>
      <c r="ADW68" s="3999">
        <v>0</v>
      </c>
      <c r="ADX68" s="3999">
        <v>30</v>
      </c>
      <c r="ADY68" s="3994">
        <v>23</v>
      </c>
      <c r="ADZ68" s="4010">
        <v>0</v>
      </c>
      <c r="AEA68" s="3999">
        <v>0</v>
      </c>
      <c r="AEB68" s="3994">
        <v>23</v>
      </c>
      <c r="AEC68" s="4007">
        <v>1</v>
      </c>
      <c r="AED68" s="3999">
        <v>25.188916876574307</v>
      </c>
      <c r="AEE68" s="3994">
        <v>20</v>
      </c>
      <c r="AEF68" s="4007">
        <v>0</v>
      </c>
      <c r="AEG68" s="3999">
        <v>0</v>
      </c>
      <c r="AEH68" s="3994">
        <v>43</v>
      </c>
      <c r="AEI68" s="4035">
        <v>1</v>
      </c>
      <c r="AEJ68" s="3999">
        <v>25.188916876574307</v>
      </c>
      <c r="AEK68" s="3994">
        <f t="shared" si="32"/>
        <v>54</v>
      </c>
      <c r="AEL68" s="4007">
        <v>0</v>
      </c>
      <c r="AEM68" s="3999">
        <v>0</v>
      </c>
      <c r="AEN68" s="3994">
        <v>42</v>
      </c>
      <c r="AEO68" s="3994">
        <v>1</v>
      </c>
      <c r="AEP68" s="3999">
        <v>25.2</v>
      </c>
      <c r="AEQ68" s="3994">
        <v>58</v>
      </c>
      <c r="AER68" s="3994">
        <v>1</v>
      </c>
      <c r="AES68" s="3999">
        <v>25.2</v>
      </c>
      <c r="AET68" s="3994">
        <v>38</v>
      </c>
      <c r="AEU68" s="3994">
        <v>0</v>
      </c>
      <c r="AEV68" s="4050">
        <v>0</v>
      </c>
      <c r="AEW68" s="3994">
        <v>43</v>
      </c>
      <c r="AEX68" s="4049">
        <v>0.11700000000000001</v>
      </c>
      <c r="AEY68" s="4049">
        <v>45</v>
      </c>
      <c r="AEZ68" s="4049">
        <v>7.3999999999999996E-2</v>
      </c>
      <c r="AFA68" s="4049">
        <v>24</v>
      </c>
      <c r="AFB68" s="4049">
        <v>6.0000000000000001E-3</v>
      </c>
      <c r="AFC68" s="4049">
        <v>45</v>
      </c>
      <c r="AFD68" s="4049">
        <v>7.0000000000000001E-3</v>
      </c>
      <c r="AFE68" s="4049">
        <v>31</v>
      </c>
      <c r="AFF68" s="4049">
        <v>5.0000000000000001E-3</v>
      </c>
      <c r="AFG68" s="4049">
        <v>27</v>
      </c>
      <c r="AFH68" s="4049">
        <v>1.0999999999999999E-2</v>
      </c>
      <c r="AFI68" s="4049">
        <v>33</v>
      </c>
      <c r="AFJ68" s="4049">
        <v>0</v>
      </c>
      <c r="AFK68" s="4049">
        <v>7</v>
      </c>
      <c r="AFL68" s="4049">
        <v>0</v>
      </c>
      <c r="AFM68" s="4049">
        <v>7</v>
      </c>
      <c r="AFN68" s="4049">
        <v>1</v>
      </c>
      <c r="AFO68" s="4049">
        <v>24.437927663734115</v>
      </c>
      <c r="AFP68" s="4049">
        <v>71</v>
      </c>
      <c r="AFQ68" s="4049">
        <v>1</v>
      </c>
      <c r="AFR68" s="4049">
        <v>24.437927663734115</v>
      </c>
      <c r="AFS68" s="4049">
        <v>64</v>
      </c>
      <c r="AFT68" s="4049">
        <v>2</v>
      </c>
      <c r="AFU68" s="4049">
        <v>48.87585532746823</v>
      </c>
      <c r="AFV68" s="4049">
        <v>60</v>
      </c>
      <c r="AFW68" s="4049">
        <v>5</v>
      </c>
      <c r="AFX68" s="4049">
        <v>122.18963831867057</v>
      </c>
      <c r="AFY68" s="4049">
        <v>29</v>
      </c>
      <c r="AFZ68" s="4049">
        <v>17</v>
      </c>
      <c r="AGA68" s="4049">
        <v>415.44477028347995</v>
      </c>
      <c r="AGB68" s="4049">
        <v>39</v>
      </c>
      <c r="AGC68" s="4049">
        <v>8</v>
      </c>
      <c r="AGD68" s="4049">
        <v>195.50342130987292</v>
      </c>
      <c r="AGE68" s="4049">
        <v>27</v>
      </c>
      <c r="AGF68" s="4049">
        <v>6</v>
      </c>
      <c r="AGG68" s="4049">
        <v>34.880000000000003</v>
      </c>
      <c r="AGH68" s="4049">
        <v>45</v>
      </c>
      <c r="AGI68" s="4049">
        <v>0</v>
      </c>
      <c r="AGJ68" s="4049">
        <v>0</v>
      </c>
      <c r="AGK68" s="4049">
        <v>10</v>
      </c>
      <c r="AGL68" s="4049">
        <v>0</v>
      </c>
      <c r="AGM68" s="4049">
        <v>0</v>
      </c>
      <c r="AGN68" s="4049">
        <v>2</v>
      </c>
      <c r="AGO68" s="4049">
        <v>5</v>
      </c>
      <c r="AGP68" s="4049">
        <v>29.07</v>
      </c>
      <c r="AGQ68" s="4049">
        <v>44</v>
      </c>
      <c r="AGR68" s="4049">
        <v>0</v>
      </c>
      <c r="AGS68" s="4049">
        <v>0</v>
      </c>
      <c r="AGT68" s="4049">
        <v>19</v>
      </c>
      <c r="AGU68" s="4049">
        <v>0</v>
      </c>
      <c r="AGV68" s="4049">
        <v>0</v>
      </c>
      <c r="AGW68" s="4049">
        <v>31</v>
      </c>
      <c r="AGX68" s="4049">
        <v>0</v>
      </c>
      <c r="AGY68" s="4049">
        <v>0</v>
      </c>
      <c r="AGZ68" s="4049">
        <v>25</v>
      </c>
      <c r="AHA68" s="4049">
        <v>0</v>
      </c>
      <c r="AHB68" s="4049">
        <v>0</v>
      </c>
      <c r="AHC68" s="4049">
        <v>12</v>
      </c>
      <c r="AHD68" s="4049">
        <v>1</v>
      </c>
      <c r="AHE68" s="4049">
        <v>5.81</v>
      </c>
      <c r="AHF68" s="4049">
        <v>30</v>
      </c>
      <c r="AHG68" s="3999">
        <v>57</v>
      </c>
      <c r="AHH68" s="3999">
        <v>317.02</v>
      </c>
      <c r="AHI68" s="3994">
        <v>21</v>
      </c>
      <c r="AHJ68" s="3999">
        <v>93</v>
      </c>
      <c r="AHK68" s="3999">
        <v>517.24</v>
      </c>
      <c r="AHL68" s="3999">
        <v>33</v>
      </c>
      <c r="AHM68" s="3999">
        <v>3</v>
      </c>
      <c r="AHN68" s="3999">
        <v>17.440000000000001</v>
      </c>
      <c r="AHO68" s="3994">
        <v>37</v>
      </c>
      <c r="AHP68" s="3999">
        <v>0</v>
      </c>
      <c r="AHQ68" s="3999">
        <v>0</v>
      </c>
      <c r="AHR68" s="3999">
        <v>23</v>
      </c>
      <c r="AHS68" s="3999">
        <v>0</v>
      </c>
      <c r="AHT68" s="3999">
        <v>0</v>
      </c>
      <c r="AHU68" s="3994">
        <v>28</v>
      </c>
      <c r="AHV68" s="3999">
        <v>30</v>
      </c>
      <c r="AHW68" s="3999">
        <v>166.85</v>
      </c>
      <c r="AHX68" s="3994">
        <v>38</v>
      </c>
      <c r="AHY68" s="3999">
        <v>66</v>
      </c>
      <c r="AHZ68" s="3999">
        <v>383.72</v>
      </c>
      <c r="AIA68" s="3994">
        <v>15</v>
      </c>
      <c r="AIB68" s="4007"/>
      <c r="AIC68" s="4010"/>
      <c r="AID68" s="4027"/>
      <c r="AIE68" s="4007"/>
      <c r="AIF68" s="4010"/>
      <c r="AIG68" s="4027"/>
      <c r="AIH68" s="4007"/>
      <c r="AII68" s="4007"/>
      <c r="AIJ68" s="3999"/>
      <c r="AIK68" s="4007"/>
      <c r="AIL68" s="4051">
        <v>137</v>
      </c>
      <c r="AIM68" s="4052">
        <v>52.554744525547441</v>
      </c>
      <c r="AIN68" s="4053">
        <f t="shared" si="33"/>
        <v>59</v>
      </c>
      <c r="AIO68" s="4007">
        <v>592</v>
      </c>
      <c r="AIP68" s="4027">
        <v>21.283783783783782</v>
      </c>
      <c r="AIQ68" s="4007">
        <f t="shared" si="34"/>
        <v>51</v>
      </c>
      <c r="AIR68" s="4051">
        <v>132</v>
      </c>
      <c r="AIS68" s="4052">
        <v>39.393939393939391</v>
      </c>
      <c r="AIT68" s="4053">
        <f t="shared" si="35"/>
        <v>26</v>
      </c>
      <c r="AIU68" s="4007">
        <v>592</v>
      </c>
      <c r="AIV68" s="4027">
        <v>21.283783783783782</v>
      </c>
      <c r="AIW68" s="4007">
        <f t="shared" si="36"/>
        <v>2</v>
      </c>
      <c r="AIX68" s="4051">
        <v>134</v>
      </c>
      <c r="AIY68" s="4052">
        <v>0.74626865671641784</v>
      </c>
      <c r="AIZ68" s="4053">
        <f t="shared" si="37"/>
        <v>43</v>
      </c>
      <c r="AJA68" s="4007">
        <v>592</v>
      </c>
      <c r="AJB68" s="4027">
        <v>21.283783783783782</v>
      </c>
      <c r="AJC68" s="4007">
        <f t="shared" si="38"/>
        <v>15</v>
      </c>
      <c r="AJD68" s="4010">
        <v>132</v>
      </c>
      <c r="AJE68" s="4027">
        <v>9.0909090909090917</v>
      </c>
      <c r="AJF68" s="4007">
        <v>27</v>
      </c>
      <c r="AJG68" s="3994">
        <v>607</v>
      </c>
      <c r="AJH68" s="4050">
        <v>9.0609555189456348</v>
      </c>
      <c r="AJI68" s="4038">
        <v>23</v>
      </c>
      <c r="AJJ68" s="4010">
        <v>132</v>
      </c>
      <c r="AJK68" s="3999">
        <v>25.757575757575758</v>
      </c>
      <c r="AJL68" s="4007">
        <v>50</v>
      </c>
      <c r="AJM68" s="3994">
        <v>607</v>
      </c>
      <c r="AJN68" s="3999">
        <v>24.382207578253706</v>
      </c>
      <c r="AJO68" s="4007">
        <v>32</v>
      </c>
      <c r="AJP68" s="4010">
        <v>131</v>
      </c>
      <c r="AJQ68" s="3999">
        <v>16.030534351145036</v>
      </c>
      <c r="AJR68" s="4007">
        <v>32</v>
      </c>
      <c r="AJS68" s="3994">
        <v>592</v>
      </c>
      <c r="AJT68" s="3999">
        <v>21.283783783783782</v>
      </c>
      <c r="AJU68" s="4007">
        <f t="shared" si="39"/>
        <v>55</v>
      </c>
      <c r="AJV68" s="4054">
        <v>0</v>
      </c>
      <c r="AJW68" s="4050">
        <v>0</v>
      </c>
      <c r="AJX68" s="4050">
        <v>0</v>
      </c>
      <c r="AJY68" s="4050">
        <v>0</v>
      </c>
      <c r="AJZ68" s="4050">
        <v>0</v>
      </c>
      <c r="AKA68" s="4050">
        <v>0</v>
      </c>
      <c r="AKB68" s="4050">
        <v>0</v>
      </c>
      <c r="AKC68" s="4050">
        <v>0</v>
      </c>
      <c r="AKD68" s="4050">
        <v>0</v>
      </c>
      <c r="AKE68" s="4050">
        <v>100</v>
      </c>
      <c r="AKF68" s="4050">
        <v>0</v>
      </c>
      <c r="AKG68" s="4055">
        <v>1</v>
      </c>
      <c r="AKH68" s="4011">
        <v>44.26229508196721</v>
      </c>
      <c r="AKI68" s="4011">
        <v>8.1967213114754092</v>
      </c>
      <c r="AKJ68" s="4011">
        <v>18.852459016393443</v>
      </c>
      <c r="AKK68" s="4011">
        <v>10.655737704918032</v>
      </c>
      <c r="AKL68" s="4011">
        <v>3.278688524590164</v>
      </c>
      <c r="AKM68" s="4011">
        <v>9.0163934426229506</v>
      </c>
      <c r="AKN68" s="4011">
        <v>9.8360655737704921</v>
      </c>
      <c r="AKO68" s="4011">
        <v>5.7377049180327866</v>
      </c>
      <c r="AKP68" s="4011">
        <v>40.16393442622951</v>
      </c>
      <c r="AKQ68" s="4011">
        <v>9.8360655737704921</v>
      </c>
      <c r="AKR68" s="4011">
        <v>4.918032786885246</v>
      </c>
      <c r="AKS68" s="3994">
        <v>122</v>
      </c>
      <c r="AKT68" s="4010" t="s">
        <v>1650</v>
      </c>
      <c r="AKU68" s="4007" t="s">
        <v>1650</v>
      </c>
      <c r="AKV68" s="4007" t="s">
        <v>1633</v>
      </c>
      <c r="AKW68" s="4007" t="s">
        <v>1650</v>
      </c>
      <c r="AKX68" s="4007" t="s">
        <v>1650</v>
      </c>
      <c r="AKY68" s="4007" t="s">
        <v>1650</v>
      </c>
      <c r="AKZ68" s="4007" t="s">
        <v>1650</v>
      </c>
      <c r="ALA68" s="4007">
        <v>2</v>
      </c>
      <c r="ALB68" s="4007">
        <v>2</v>
      </c>
      <c r="ALC68" s="4007">
        <v>-1</v>
      </c>
      <c r="ALD68" s="4007">
        <v>2</v>
      </c>
      <c r="ALE68" s="4007">
        <v>2</v>
      </c>
      <c r="ALF68" s="4007">
        <v>2</v>
      </c>
      <c r="ALG68" s="4007">
        <v>2</v>
      </c>
      <c r="ALH68" s="4007">
        <f t="shared" si="40"/>
        <v>11</v>
      </c>
      <c r="ALI68" s="4007">
        <f t="shared" si="41"/>
        <v>6</v>
      </c>
      <c r="ALJ68" s="4044" t="s">
        <v>31</v>
      </c>
      <c r="ALK68" s="3999" t="s">
        <v>31</v>
      </c>
      <c r="ALL68" s="3999" t="s">
        <v>1635</v>
      </c>
      <c r="ALM68" s="3999" t="s">
        <v>31</v>
      </c>
      <c r="ALN68" s="3999" t="s">
        <v>31</v>
      </c>
      <c r="ALO68" s="3999" t="s">
        <v>31</v>
      </c>
      <c r="ALP68" s="3999" t="s">
        <v>31</v>
      </c>
      <c r="ALQ68" s="4010">
        <v>1</v>
      </c>
      <c r="ALR68" s="4007">
        <v>2</v>
      </c>
      <c r="ALS68" s="4007">
        <v>2</v>
      </c>
      <c r="ALT68" s="4007">
        <v>3</v>
      </c>
      <c r="ALU68" s="4007">
        <v>1</v>
      </c>
      <c r="ALV68" s="4007">
        <v>1</v>
      </c>
      <c r="ALW68" s="4038">
        <v>1</v>
      </c>
      <c r="ALX68" s="4039">
        <v>0.58309037900874638</v>
      </c>
      <c r="ALY68" s="4007">
        <v>46</v>
      </c>
      <c r="ALZ68" s="4037">
        <v>1.1661807580174928</v>
      </c>
      <c r="AMA68" s="4007">
        <v>18</v>
      </c>
      <c r="AMB68" s="4037">
        <v>1.1661807580174928</v>
      </c>
      <c r="AMC68" s="4007">
        <v>14</v>
      </c>
      <c r="AMD68" s="4037">
        <v>1.749271137026239</v>
      </c>
      <c r="AME68" s="4007">
        <v>30</v>
      </c>
      <c r="AMF68" s="4007">
        <v>0.58309037900874638</v>
      </c>
      <c r="AMG68" s="4007">
        <v>28</v>
      </c>
      <c r="AMH68" s="4037">
        <v>0.58309037900874638</v>
      </c>
      <c r="AMI68" s="4007">
        <v>32</v>
      </c>
      <c r="AMJ68" s="4037">
        <v>0.58309037900874638</v>
      </c>
      <c r="AMK68" s="4007">
        <v>32</v>
      </c>
      <c r="AML68" s="4043">
        <v>1</v>
      </c>
      <c r="AMM68" s="3994">
        <v>1</v>
      </c>
      <c r="AMN68" s="3994">
        <v>1</v>
      </c>
      <c r="AMO68" s="4044">
        <v>0.58309037900874638</v>
      </c>
      <c r="AMP68" s="4007">
        <v>31</v>
      </c>
      <c r="AMQ68" s="3999">
        <v>0.58309037900874638</v>
      </c>
      <c r="AMR68" s="4007">
        <v>10</v>
      </c>
      <c r="AMS68" s="3999">
        <v>0.58309037900874638</v>
      </c>
      <c r="AMT68" s="4038">
        <v>10</v>
      </c>
      <c r="AMU68" s="4043">
        <v>0</v>
      </c>
      <c r="AMV68" s="4037">
        <v>0</v>
      </c>
      <c r="AMW68" s="4007">
        <v>32</v>
      </c>
      <c r="AMX68" s="4044" t="s">
        <v>106</v>
      </c>
      <c r="AMY68" s="3999" t="s">
        <v>106</v>
      </c>
      <c r="AMZ68" s="4007">
        <v>4</v>
      </c>
      <c r="ANA68" s="4007">
        <v>4</v>
      </c>
      <c r="ANB68" s="4007">
        <v>8</v>
      </c>
      <c r="ANC68" s="4007">
        <v>1</v>
      </c>
      <c r="AND68" s="4056" t="s">
        <v>1632</v>
      </c>
      <c r="ANE68" s="4057" t="s">
        <v>1632</v>
      </c>
      <c r="ANF68" s="4057" t="s">
        <v>1632</v>
      </c>
      <c r="ANG68" s="4057" t="s">
        <v>1632</v>
      </c>
      <c r="ANH68" s="4027">
        <v>5</v>
      </c>
      <c r="ANI68" s="4027">
        <v>5</v>
      </c>
      <c r="ANJ68" s="4027">
        <v>5</v>
      </c>
      <c r="ANK68" s="4027">
        <v>5</v>
      </c>
      <c r="ANL68" s="4035">
        <f t="shared" si="42"/>
        <v>20</v>
      </c>
      <c r="ANM68" s="4035">
        <f t="shared" si="43"/>
        <v>1</v>
      </c>
      <c r="ANN68" s="4058" t="s">
        <v>1632</v>
      </c>
      <c r="ANO68" s="4027" t="s">
        <v>1632</v>
      </c>
      <c r="ANP68" s="4027" t="s">
        <v>1632</v>
      </c>
      <c r="ANQ68" s="4027" t="s">
        <v>1632</v>
      </c>
      <c r="ANR68" s="4027">
        <v>5</v>
      </c>
      <c r="ANS68" s="4027">
        <v>5</v>
      </c>
      <c r="ANT68" s="4027">
        <v>5</v>
      </c>
      <c r="ANU68" s="4027">
        <v>5</v>
      </c>
      <c r="ANV68" s="4007">
        <f t="shared" si="44"/>
        <v>20</v>
      </c>
      <c r="ANW68" s="4007">
        <f t="shared" si="45"/>
        <v>1</v>
      </c>
      <c r="ANX68" s="4043">
        <v>12</v>
      </c>
      <c r="ANY68" s="4007">
        <v>1609</v>
      </c>
      <c r="ANZ68" s="4059">
        <v>40.831000000000003</v>
      </c>
      <c r="AOA68" s="4007">
        <v>1</v>
      </c>
      <c r="AOB68" s="4059">
        <v>1.1000000000000001</v>
      </c>
      <c r="AOC68" s="4055">
        <f t="shared" si="46"/>
        <v>74</v>
      </c>
      <c r="AOD68" s="4059">
        <v>100.756</v>
      </c>
      <c r="AOE68" s="4055">
        <f t="shared" si="47"/>
        <v>4</v>
      </c>
      <c r="AOF68" s="3994">
        <v>0</v>
      </c>
      <c r="AOG68" s="4011">
        <v>0</v>
      </c>
      <c r="AOH68" s="4055">
        <v>45</v>
      </c>
      <c r="AOI68" s="3994">
        <v>1</v>
      </c>
      <c r="AOJ68" s="4011">
        <v>0.58309037900874638</v>
      </c>
      <c r="AOK68" s="4055">
        <v>24</v>
      </c>
      <c r="AOL68" s="3994">
        <v>3</v>
      </c>
      <c r="AOM68" s="4011">
        <v>1.749271137026239</v>
      </c>
      <c r="AON68" s="4055">
        <v>8</v>
      </c>
      <c r="AOO68" s="3994">
        <v>3</v>
      </c>
      <c r="AOP68" s="4011">
        <v>1.749271137026239</v>
      </c>
      <c r="AOQ68" s="4055">
        <v>4</v>
      </c>
      <c r="AOR68" s="4058" t="s">
        <v>1632</v>
      </c>
      <c r="AOS68" s="4027" t="s">
        <v>1625</v>
      </c>
      <c r="AOT68" s="4027" t="s">
        <v>1625</v>
      </c>
      <c r="AOU68" s="4027" t="s">
        <v>1625</v>
      </c>
      <c r="AOV68" s="4027">
        <v>5</v>
      </c>
      <c r="AOW68" s="4027">
        <v>0</v>
      </c>
      <c r="AOX68" s="4027">
        <v>0</v>
      </c>
      <c r="AOY68" s="4027">
        <v>0</v>
      </c>
      <c r="AOZ68" s="4007">
        <f t="shared" si="48"/>
        <v>5</v>
      </c>
      <c r="APA68" s="4007">
        <f t="shared" si="49"/>
        <v>10</v>
      </c>
      <c r="APB68" s="4060" t="s">
        <v>1632</v>
      </c>
      <c r="APC68" s="4061" t="s">
        <v>1632</v>
      </c>
      <c r="APD68" s="4061" t="s">
        <v>1625</v>
      </c>
      <c r="APE68" s="4061" t="s">
        <v>1625</v>
      </c>
      <c r="APF68" s="4036">
        <v>5</v>
      </c>
      <c r="APG68" s="4036">
        <v>5</v>
      </c>
      <c r="APH68" s="4036">
        <v>0</v>
      </c>
      <c r="API68" s="4036">
        <v>0</v>
      </c>
      <c r="APJ68" s="4007">
        <f t="shared" si="50"/>
        <v>10</v>
      </c>
      <c r="APK68" s="4007">
        <f t="shared" si="51"/>
        <v>43</v>
      </c>
      <c r="APL68" s="4007">
        <v>0</v>
      </c>
      <c r="APM68" s="4027">
        <v>0</v>
      </c>
      <c r="APN68" s="4007">
        <v>17</v>
      </c>
      <c r="APO68" s="4007">
        <v>0</v>
      </c>
      <c r="APP68" s="4027">
        <v>0</v>
      </c>
      <c r="APQ68" s="4007">
        <v>18</v>
      </c>
      <c r="APR68" s="4051">
        <v>1</v>
      </c>
      <c r="APS68" s="4053">
        <v>235</v>
      </c>
      <c r="APT68" s="4053">
        <v>1880</v>
      </c>
      <c r="APU68" s="4049">
        <v>235</v>
      </c>
      <c r="APV68" s="4049">
        <v>1880</v>
      </c>
      <c r="APW68" s="4049">
        <v>109.17537746806039</v>
      </c>
      <c r="APX68" s="4049">
        <v>7</v>
      </c>
      <c r="APY68" s="4049">
        <v>1</v>
      </c>
      <c r="APZ68" s="4049">
        <v>14.625</v>
      </c>
      <c r="AQA68" s="4049">
        <v>117</v>
      </c>
      <c r="AQB68" s="4049">
        <v>14.625</v>
      </c>
      <c r="AQC68" s="4049">
        <v>117</v>
      </c>
      <c r="AQD68" s="4050">
        <v>6.7944250871080136</v>
      </c>
      <c r="AQE68" s="4049">
        <v>39</v>
      </c>
      <c r="AQF68" s="4049">
        <v>2</v>
      </c>
      <c r="AQG68" s="4049">
        <v>249.625</v>
      </c>
      <c r="AQH68" s="4049">
        <v>1997</v>
      </c>
      <c r="AQI68" s="4049">
        <v>249.625</v>
      </c>
      <c r="AQJ68" s="4049">
        <v>1997</v>
      </c>
      <c r="AQK68" s="4049">
        <v>115.9698025551684</v>
      </c>
      <c r="AQL68" s="1192">
        <v>11</v>
      </c>
      <c r="AQM68" s="4007"/>
      <c r="AQN68" s="4007"/>
      <c r="AQO68" s="4007"/>
      <c r="AQP68" s="4007"/>
      <c r="AQQ68" s="4007">
        <v>1511</v>
      </c>
      <c r="AQR68" s="4007">
        <v>1218</v>
      </c>
      <c r="AQS68" s="4049">
        <v>97</v>
      </c>
      <c r="AQT68" s="4050">
        <v>7.9638752052545154</v>
      </c>
      <c r="AQU68" s="4049">
        <f t="shared" si="52"/>
        <v>35</v>
      </c>
      <c r="AQV68" s="4049">
        <v>60</v>
      </c>
      <c r="AQW68" s="4049">
        <v>61.855670103092784</v>
      </c>
      <c r="AQX68" s="4050">
        <v>3.5333333333333332</v>
      </c>
      <c r="AQY68" s="4049">
        <f t="shared" si="53"/>
        <v>40</v>
      </c>
      <c r="AQZ68" s="4049">
        <v>11</v>
      </c>
      <c r="ARA68" s="4049">
        <v>108</v>
      </c>
      <c r="ARB68" s="4049">
        <v>10.185185185185185</v>
      </c>
      <c r="ARC68" s="4049">
        <f t="shared" si="54"/>
        <v>48</v>
      </c>
      <c r="ARD68" s="4062">
        <v>2.2553366174055829</v>
      </c>
      <c r="ARE68" s="4063">
        <f t="shared" si="55"/>
        <v>59</v>
      </c>
      <c r="ARF68" s="4053">
        <v>17</v>
      </c>
      <c r="ARG68" s="4050">
        <v>23.52941176470588</v>
      </c>
      <c r="ARH68" s="4049">
        <f t="shared" si="56"/>
        <v>61</v>
      </c>
      <c r="ARI68" s="4007">
        <v>132</v>
      </c>
      <c r="ARJ68" s="4011">
        <v>19.696969696969695</v>
      </c>
      <c r="ARK68" s="3994">
        <f t="shared" si="57"/>
        <v>47</v>
      </c>
      <c r="ARL68" s="4049">
        <v>60</v>
      </c>
      <c r="ARM68" s="4007">
        <v>11</v>
      </c>
      <c r="ARN68" s="4011">
        <v>18.333333333333332</v>
      </c>
      <c r="ARO68" s="3994">
        <f t="shared" si="58"/>
        <v>31</v>
      </c>
      <c r="ARP68" s="4002">
        <v>58</v>
      </c>
      <c r="ARQ68" s="4064">
        <v>0</v>
      </c>
      <c r="ARR68" s="4012">
        <v>0</v>
      </c>
      <c r="ARS68" s="4047">
        <f t="shared" si="59"/>
        <v>34</v>
      </c>
      <c r="ART68" s="4007">
        <v>78</v>
      </c>
      <c r="ARU68" s="3994">
        <f t="shared" si="59"/>
        <v>13</v>
      </c>
      <c r="ARV68" s="4007" t="s">
        <v>31</v>
      </c>
      <c r="ARW68" s="4007" t="s">
        <v>31</v>
      </c>
      <c r="ARX68" s="4011" t="s">
        <v>31</v>
      </c>
      <c r="ARY68" s="3994" t="str">
        <f t="shared" si="60"/>
        <v>-</v>
      </c>
      <c r="ARZ68" s="4007" t="s">
        <v>31</v>
      </c>
      <c r="ASA68" s="4007" t="s">
        <v>31</v>
      </c>
      <c r="ASB68" s="3999" t="s">
        <v>31</v>
      </c>
      <c r="ASC68" s="3994" t="str">
        <f t="shared" si="61"/>
        <v>-</v>
      </c>
      <c r="ASD68" s="3999">
        <v>53.061224489795919</v>
      </c>
      <c r="ASE68" s="3999">
        <v>26.530612244897959</v>
      </c>
      <c r="ASF68" s="3999">
        <v>8.1632653061224492</v>
      </c>
      <c r="ASG68" s="3999">
        <v>6.1224489795918364</v>
      </c>
      <c r="ASH68" s="3999">
        <v>6.1224489795918364</v>
      </c>
      <c r="ASI68" s="3999">
        <v>0</v>
      </c>
      <c r="ASJ68" s="3999">
        <v>0</v>
      </c>
      <c r="ASK68" s="3999">
        <v>0</v>
      </c>
      <c r="ASL68" s="3999">
        <v>0</v>
      </c>
      <c r="ASM68" s="4007">
        <v>26</v>
      </c>
      <c r="ASN68" s="4007">
        <v>13</v>
      </c>
      <c r="ASO68" s="4007">
        <v>4</v>
      </c>
      <c r="ASP68" s="4007">
        <v>3</v>
      </c>
      <c r="ASQ68" s="4007">
        <v>3</v>
      </c>
      <c r="ASR68" s="4007">
        <v>0</v>
      </c>
      <c r="ASS68" s="4007">
        <v>0</v>
      </c>
      <c r="AST68" s="4007">
        <v>0</v>
      </c>
      <c r="ASU68" s="4007">
        <v>0</v>
      </c>
      <c r="ASV68" s="4007">
        <v>49</v>
      </c>
      <c r="ASW68" s="3999" t="s">
        <v>31</v>
      </c>
      <c r="ASX68" s="3999" t="s">
        <v>31</v>
      </c>
      <c r="ASY68" s="3999" t="s">
        <v>31</v>
      </c>
      <c r="ASZ68" s="3999" t="s">
        <v>31</v>
      </c>
      <c r="ATA68" s="3999" t="s">
        <v>31</v>
      </c>
      <c r="ATB68" s="3999" t="s">
        <v>31</v>
      </c>
      <c r="ATC68" s="3999" t="s">
        <v>31</v>
      </c>
      <c r="ATD68" s="3999" t="s">
        <v>31</v>
      </c>
      <c r="ATE68" s="3999" t="s">
        <v>31</v>
      </c>
      <c r="ATF68" s="4007">
        <v>0</v>
      </c>
      <c r="ATG68" s="4007">
        <v>0</v>
      </c>
      <c r="ATH68" s="4007">
        <v>0</v>
      </c>
      <c r="ATI68" s="4007">
        <v>0</v>
      </c>
      <c r="ATJ68" s="4007">
        <v>0</v>
      </c>
      <c r="ATK68" s="4007">
        <v>0</v>
      </c>
      <c r="ATL68" s="4007">
        <v>0</v>
      </c>
      <c r="ATM68" s="4007">
        <v>0</v>
      </c>
      <c r="ATN68" s="4007">
        <v>0</v>
      </c>
      <c r="ATO68" s="4007">
        <v>0</v>
      </c>
      <c r="ATP68" s="3999" t="s">
        <v>31</v>
      </c>
      <c r="ATQ68" s="3999" t="s">
        <v>31</v>
      </c>
      <c r="ATR68" s="3999" t="s">
        <v>31</v>
      </c>
      <c r="ATS68" s="3999" t="s">
        <v>31</v>
      </c>
      <c r="ATT68" s="3999" t="s">
        <v>31</v>
      </c>
      <c r="ATU68" s="3999" t="s">
        <v>31</v>
      </c>
      <c r="ATV68" s="3999" t="s">
        <v>31</v>
      </c>
      <c r="ATW68" s="3999" t="s">
        <v>31</v>
      </c>
      <c r="ATX68" s="3999" t="s">
        <v>31</v>
      </c>
      <c r="ATY68" s="4007">
        <v>0</v>
      </c>
      <c r="ATZ68" s="4007">
        <v>0</v>
      </c>
      <c r="AUA68" s="4007">
        <v>0</v>
      </c>
      <c r="AUB68" s="4007">
        <v>0</v>
      </c>
      <c r="AUC68" s="4007">
        <v>0</v>
      </c>
      <c r="AUD68" s="4007">
        <v>0</v>
      </c>
      <c r="AUE68" s="4007">
        <v>0</v>
      </c>
      <c r="AUF68" s="4007">
        <v>0</v>
      </c>
      <c r="AUG68" s="4007">
        <v>0</v>
      </c>
      <c r="AUH68" s="4007">
        <v>0</v>
      </c>
      <c r="AUI68" s="3999" t="s">
        <v>1648</v>
      </c>
      <c r="AUJ68" s="3999" t="s">
        <v>1623</v>
      </c>
      <c r="AUK68" s="4005">
        <v>0</v>
      </c>
      <c r="AUL68" s="4046">
        <v>31</v>
      </c>
      <c r="AUM68" s="3996" t="s">
        <v>1625</v>
      </c>
      <c r="AUN68" s="3996" t="s">
        <v>1625</v>
      </c>
      <c r="AUO68" s="3996" t="s">
        <v>1625</v>
      </c>
      <c r="AUP68" s="4006" t="s">
        <v>1626</v>
      </c>
      <c r="AUQ68" s="3999" t="s">
        <v>1626</v>
      </c>
      <c r="AUR68" s="3999" t="s">
        <v>1627</v>
      </c>
      <c r="AUS68" s="3999" t="s">
        <v>1627</v>
      </c>
      <c r="AUT68" s="3999" t="s">
        <v>1627</v>
      </c>
      <c r="AUU68" s="3999" t="s">
        <v>1625</v>
      </c>
      <c r="AUV68" s="3999" t="s">
        <v>1685</v>
      </c>
      <c r="AUW68" s="4065" t="s">
        <v>1641</v>
      </c>
      <c r="AUX68" s="3999" t="s">
        <v>5405</v>
      </c>
      <c r="AUY68" s="3999" t="s">
        <v>1832</v>
      </c>
      <c r="AUZ68" s="3994">
        <v>17</v>
      </c>
      <c r="AVA68" s="3994">
        <v>1</v>
      </c>
      <c r="AVB68" s="4011">
        <v>5.8</v>
      </c>
      <c r="AVC68" s="3994">
        <v>0</v>
      </c>
      <c r="AVD68" s="3999">
        <v>0</v>
      </c>
      <c r="AVE68" s="3994">
        <f t="shared" si="62"/>
        <v>25</v>
      </c>
      <c r="AVF68" s="3999">
        <v>0</v>
      </c>
      <c r="AVG68" s="4046">
        <v>33</v>
      </c>
      <c r="AVH68" s="3999" t="s">
        <v>1625</v>
      </c>
      <c r="AVI68" s="3999" t="s">
        <v>1625</v>
      </c>
      <c r="AVJ68" s="3999" t="s">
        <v>1625</v>
      </c>
      <c r="AVK68" s="3999" t="s">
        <v>1625</v>
      </c>
      <c r="AVL68" s="4044">
        <v>25.2</v>
      </c>
      <c r="AVM68" s="3994">
        <f t="shared" si="63"/>
        <v>13</v>
      </c>
      <c r="AVN68" s="4007">
        <v>1</v>
      </c>
      <c r="AVO68" s="3999">
        <v>0</v>
      </c>
      <c r="AVP68" s="3994">
        <f t="shared" si="64"/>
        <v>39</v>
      </c>
      <c r="AVQ68" s="4007">
        <v>0</v>
      </c>
      <c r="AVR68" s="3999">
        <v>0</v>
      </c>
      <c r="AVS68" s="3994">
        <f t="shared" si="65"/>
        <v>14</v>
      </c>
      <c r="AVT68" s="4007">
        <v>0</v>
      </c>
      <c r="AVU68" s="3999">
        <v>0</v>
      </c>
      <c r="AVV68" s="3994">
        <f t="shared" si="66"/>
        <v>29</v>
      </c>
      <c r="AVW68" s="4007">
        <v>0</v>
      </c>
      <c r="AVX68" s="3999">
        <v>0</v>
      </c>
      <c r="AVY68" s="4038">
        <v>0</v>
      </c>
      <c r="AVZ68" s="4044">
        <v>0</v>
      </c>
      <c r="AWA68" s="3994">
        <f t="shared" si="67"/>
        <v>26</v>
      </c>
      <c r="AWB68" s="4007">
        <v>0</v>
      </c>
      <c r="AWC68" s="3999">
        <v>0</v>
      </c>
      <c r="AWD68" s="3994">
        <f t="shared" si="68"/>
        <v>9</v>
      </c>
      <c r="AWE68" s="4007">
        <v>0</v>
      </c>
      <c r="AWF68" s="3999">
        <v>25.2</v>
      </c>
      <c r="AWG68" s="3994">
        <f t="shared" si="69"/>
        <v>11</v>
      </c>
      <c r="AWH68" s="4007">
        <v>1</v>
      </c>
      <c r="AWI68" s="4010">
        <v>62</v>
      </c>
      <c r="AWJ68" s="4007" t="s">
        <v>31</v>
      </c>
      <c r="AWK68" s="4007" t="s">
        <v>31</v>
      </c>
      <c r="AWL68" s="4007" t="s">
        <v>31</v>
      </c>
      <c r="AWM68" s="4007" t="s">
        <v>31</v>
      </c>
      <c r="AWN68" s="4007">
        <v>62</v>
      </c>
      <c r="AWO68" s="4007" t="s">
        <v>31</v>
      </c>
      <c r="AWP68" s="4007">
        <v>18</v>
      </c>
      <c r="AWQ68" s="4007" t="s">
        <v>31</v>
      </c>
      <c r="AWR68" s="4007">
        <v>18</v>
      </c>
      <c r="AWS68" s="4044">
        <v>0.17599999999999999</v>
      </c>
      <c r="AWT68" s="3994">
        <f t="shared" si="70"/>
        <v>20</v>
      </c>
      <c r="AWU68" s="3999">
        <v>0.03</v>
      </c>
      <c r="AWV68" s="3994">
        <f t="shared" si="70"/>
        <v>39</v>
      </c>
      <c r="AWW68" s="3999" t="s">
        <v>31</v>
      </c>
      <c r="AWX68" s="3994" t="str">
        <f t="shared" si="3"/>
        <v>-</v>
      </c>
      <c r="AWY68" s="3999" t="s">
        <v>31</v>
      </c>
      <c r="AWZ68" s="3994" t="str">
        <f t="shared" si="71"/>
        <v>-</v>
      </c>
      <c r="AXA68" s="3999" t="s">
        <v>31</v>
      </c>
      <c r="AXB68" s="3999">
        <v>0.20599999999999999</v>
      </c>
      <c r="AXC68" s="3999" t="s">
        <v>31</v>
      </c>
      <c r="AXD68" s="3994" t="str">
        <f t="shared" si="4"/>
        <v>-</v>
      </c>
      <c r="AXE68" s="3999">
        <v>4.9000000000000002E-2</v>
      </c>
      <c r="AXF68" s="3994">
        <f t="shared" si="5"/>
        <v>12</v>
      </c>
      <c r="AXG68" s="3999" t="s">
        <v>31</v>
      </c>
      <c r="AXH68" s="3994" t="str">
        <f t="shared" si="6"/>
        <v>-</v>
      </c>
      <c r="AXI68" s="3999">
        <v>4.9000000000000002E-2</v>
      </c>
      <c r="AXK68" s="4066">
        <v>93.991416309012877</v>
      </c>
      <c r="AXL68" s="4067">
        <v>466</v>
      </c>
      <c r="AXM68" s="4007">
        <f t="shared" si="72"/>
        <v>30</v>
      </c>
      <c r="AXN68" s="4066">
        <v>44.32809773123909</v>
      </c>
      <c r="AXO68" s="4067">
        <v>573</v>
      </c>
      <c r="AXP68" s="4007">
        <f t="shared" si="73"/>
        <v>15</v>
      </c>
      <c r="AXQ68" s="4068">
        <v>10961</v>
      </c>
      <c r="AXR68" s="4068">
        <v>11038</v>
      </c>
      <c r="AXS68" s="4069">
        <v>0.69759014314186629</v>
      </c>
      <c r="AXT68" s="4068" t="s">
        <v>8059</v>
      </c>
      <c r="AXU68" s="4068">
        <v>1745</v>
      </c>
      <c r="AXV68" s="4068">
        <v>1718</v>
      </c>
      <c r="AXW68" s="4069">
        <v>1.5715948777648379</v>
      </c>
      <c r="AXX68" s="4068" t="s">
        <v>8059</v>
      </c>
      <c r="AXY68" s="4069">
        <v>15.920080284645561</v>
      </c>
      <c r="AXZ68" s="4069">
        <v>15.564413843087516</v>
      </c>
      <c r="AYA68" s="4069">
        <v>-0.35566644155804461</v>
      </c>
      <c r="AYB68" s="4068" t="s">
        <v>1632</v>
      </c>
      <c r="AYC68" s="4070">
        <v>5676</v>
      </c>
      <c r="AYD68" s="4068">
        <v>5190</v>
      </c>
      <c r="AYE68" s="4069">
        <v>9.3641618497109818</v>
      </c>
      <c r="AYF68" s="4068" t="s">
        <v>8058</v>
      </c>
      <c r="AYG68" s="4068">
        <v>1812</v>
      </c>
      <c r="AYH68" s="4068">
        <v>1547</v>
      </c>
      <c r="AYI68" s="4069">
        <v>17.129928894634787</v>
      </c>
      <c r="AYJ68" s="4068" t="s">
        <v>8057</v>
      </c>
      <c r="AYK68" s="4068">
        <v>38268</v>
      </c>
      <c r="AYL68" s="4068">
        <v>38610</v>
      </c>
      <c r="AYM68" s="4069">
        <v>0.88578088578088909</v>
      </c>
      <c r="AYN68" s="4068" t="s">
        <v>8059</v>
      </c>
      <c r="AYO68" s="4068">
        <v>241679000</v>
      </c>
      <c r="AYP68" s="4068">
        <v>257236223</v>
      </c>
      <c r="AYQ68" s="4069">
        <v>6.0478352615214703</v>
      </c>
      <c r="AYR68" s="4068" t="s">
        <v>8058</v>
      </c>
      <c r="AYS68" s="4068">
        <v>72000000</v>
      </c>
      <c r="AYT68" s="4068">
        <v>78457343</v>
      </c>
      <c r="AYU68" s="4069">
        <v>8.2303870524904141</v>
      </c>
      <c r="AYV68" s="4068" t="s">
        <v>8058</v>
      </c>
      <c r="AYW68" s="4068">
        <v>77240000</v>
      </c>
      <c r="AYX68" s="4068">
        <v>101335673</v>
      </c>
      <c r="AYY68" s="4069">
        <v>23.778075663443815</v>
      </c>
      <c r="AYZ68" s="4068" t="s">
        <v>8057</v>
      </c>
      <c r="AZA68" s="4068">
        <v>5933347</v>
      </c>
      <c r="AZB68" s="4068">
        <v>5079500</v>
      </c>
      <c r="AZC68" s="4069">
        <v>16.809666305738745</v>
      </c>
      <c r="AZD68" s="4068" t="s">
        <v>8057</v>
      </c>
      <c r="AZE68" s="4068">
        <v>66229538</v>
      </c>
      <c r="AZF68" s="4068">
        <v>49325316</v>
      </c>
      <c r="AZG68" s="4069">
        <v>34.270884346691247</v>
      </c>
      <c r="AZH68" s="4068" t="s">
        <v>8057</v>
      </c>
      <c r="AZI68" s="4068">
        <v>5263825</v>
      </c>
      <c r="AZJ68" s="4068">
        <v>4200000</v>
      </c>
      <c r="AZK68" s="4069">
        <v>25.329166666666666</v>
      </c>
      <c r="AZL68" s="4068" t="s">
        <v>8057</v>
      </c>
      <c r="AZM68" s="4068">
        <v>14850682</v>
      </c>
      <c r="AZN68" s="4068">
        <v>18749566</v>
      </c>
      <c r="AZO68" s="4069">
        <v>20.794529324038763</v>
      </c>
      <c r="AZP68" s="4068" t="s">
        <v>8057</v>
      </c>
      <c r="AZQ68" s="4068">
        <v>0</v>
      </c>
      <c r="AZR68" s="4068">
        <v>0</v>
      </c>
      <c r="AZS68" s="4069" t="s">
        <v>31</v>
      </c>
      <c r="AZT68" s="4068" t="s">
        <v>31</v>
      </c>
      <c r="AZU68" s="4068">
        <v>161608</v>
      </c>
      <c r="AZV68" s="4068">
        <v>88825</v>
      </c>
      <c r="AZW68" s="4069">
        <v>81.939769209119049</v>
      </c>
      <c r="AZX68" s="4068" t="s">
        <v>8057</v>
      </c>
      <c r="AZY68" s="4070">
        <v>1497057000</v>
      </c>
      <c r="AZZ68" s="4068">
        <v>1401396695</v>
      </c>
      <c r="BAA68" s="4069">
        <v>6.826068973995973</v>
      </c>
      <c r="BAB68" s="4068" t="s">
        <v>8058</v>
      </c>
      <c r="BAC68" s="4068">
        <v>423224000</v>
      </c>
      <c r="BAD68" s="4068">
        <v>358131598</v>
      </c>
      <c r="BAE68" s="4069">
        <v>18.175554004034012</v>
      </c>
      <c r="BAF68" s="4068" t="s">
        <v>8057</v>
      </c>
      <c r="BAG68" s="4068">
        <v>1552036000</v>
      </c>
      <c r="BAH68" s="4068">
        <v>1524534583</v>
      </c>
      <c r="BAI68" s="4069">
        <v>1.8039221482193142</v>
      </c>
      <c r="BAJ68" s="4068" t="s">
        <v>8059</v>
      </c>
      <c r="BAK68" s="4070">
        <v>995601000</v>
      </c>
      <c r="BAL68" s="4068">
        <v>883782325</v>
      </c>
      <c r="BAM68" s="4069">
        <v>12.652286862604996</v>
      </c>
      <c r="BAN68" s="4068" t="s">
        <v>8057</v>
      </c>
      <c r="BAO68" s="4068">
        <v>0</v>
      </c>
      <c r="BAP68" s="4068">
        <v>0</v>
      </c>
      <c r="BAQ68" s="4069" t="s">
        <v>31</v>
      </c>
      <c r="BAR68" s="4068" t="s">
        <v>31</v>
      </c>
      <c r="BAS68" s="4068">
        <v>469244000</v>
      </c>
      <c r="BAT68" s="4068">
        <v>432290626</v>
      </c>
      <c r="BAU68" s="4069">
        <v>8.5482709495532845</v>
      </c>
      <c r="BAV68" s="4068" t="s">
        <v>8058</v>
      </c>
      <c r="BAW68" s="4068">
        <v>32212000</v>
      </c>
      <c r="BAX68" s="4068">
        <v>85323744</v>
      </c>
      <c r="BAY68" s="4069">
        <v>62.247320042589784</v>
      </c>
      <c r="BAZ68" s="4068" t="s">
        <v>8057</v>
      </c>
      <c r="BBA68" s="4068">
        <v>0</v>
      </c>
      <c r="BBB68" s="4068">
        <v>0</v>
      </c>
      <c r="BBC68" s="4069" t="s">
        <v>31</v>
      </c>
      <c r="BBD68" s="4068" t="s">
        <v>31</v>
      </c>
      <c r="BBE68" s="4070">
        <v>144712000</v>
      </c>
      <c r="BBF68" s="4068">
        <v>119336527</v>
      </c>
      <c r="BBG68" s="4069">
        <v>21.263793775396195</v>
      </c>
      <c r="BBH68" s="4068" t="s">
        <v>8057</v>
      </c>
      <c r="BBI68" s="4068">
        <v>0</v>
      </c>
      <c r="BBJ68" s="4068">
        <v>0</v>
      </c>
      <c r="BBK68" s="4069" t="s">
        <v>31</v>
      </c>
      <c r="BBL68" s="4068" t="s">
        <v>31</v>
      </c>
      <c r="BBM68" s="4068">
        <v>278512000</v>
      </c>
      <c r="BBN68" s="4068">
        <v>238795071</v>
      </c>
      <c r="BBO68" s="4069">
        <v>16.632223116531591</v>
      </c>
      <c r="BBP68" s="4068" t="s">
        <v>8057</v>
      </c>
      <c r="BBQ68" s="4070">
        <v>242757000</v>
      </c>
      <c r="BBR68" s="4068">
        <v>227753858</v>
      </c>
      <c r="BBS68" s="4069">
        <v>6.5874370391565407</v>
      </c>
      <c r="BBT68" s="4068" t="s">
        <v>8058</v>
      </c>
      <c r="BBU68" s="4068">
        <v>32617000</v>
      </c>
      <c r="BBV68" s="4068">
        <v>32274529</v>
      </c>
      <c r="BBW68" s="4069">
        <v>1.0611185061755606</v>
      </c>
      <c r="BBX68" s="4068" t="s">
        <v>8059</v>
      </c>
      <c r="BBY68" s="4068">
        <v>72559000</v>
      </c>
      <c r="BBZ68" s="4068">
        <v>63893829</v>
      </c>
      <c r="BCA68" s="4069">
        <v>13.561827700136746</v>
      </c>
      <c r="BCB68" s="4068" t="s">
        <v>8057</v>
      </c>
      <c r="BCC68" s="4068">
        <v>8950000</v>
      </c>
      <c r="BCD68" s="4068">
        <v>7685882</v>
      </c>
      <c r="BCE68" s="4069">
        <v>16.447273065082186</v>
      </c>
      <c r="BCF68" s="4068" t="s">
        <v>8057</v>
      </c>
      <c r="BCG68" s="4068">
        <v>12115000</v>
      </c>
      <c r="BCH68" s="4068">
        <v>10061437</v>
      </c>
      <c r="BCI68" s="4069">
        <v>20.41023563532724</v>
      </c>
      <c r="BCJ68" s="4068" t="s">
        <v>8057</v>
      </c>
      <c r="BCK68" s="4068">
        <v>341834000</v>
      </c>
      <c r="BCL68" s="4068">
        <v>307279696</v>
      </c>
      <c r="BCM68" s="4069">
        <v>11.245228516497875</v>
      </c>
      <c r="BCN68" s="4068" t="s">
        <v>8057</v>
      </c>
      <c r="BCO68" s="4068">
        <v>161274000</v>
      </c>
      <c r="BCP68" s="4068">
        <v>179918045</v>
      </c>
      <c r="BCQ68" s="4069">
        <v>10.362520891109057</v>
      </c>
      <c r="BCR68" s="4068" t="s">
        <v>8057</v>
      </c>
      <c r="BCS68" s="4068">
        <v>49642000</v>
      </c>
      <c r="BCT68" s="4068">
        <v>42924066</v>
      </c>
      <c r="BCU68" s="4069">
        <v>15.650740076673998</v>
      </c>
      <c r="BCV68" s="4068" t="s">
        <v>8057</v>
      </c>
      <c r="BCW68" s="4068">
        <v>227712000</v>
      </c>
      <c r="BCX68" s="4068">
        <v>215414712</v>
      </c>
      <c r="BCY68" s="4069">
        <v>5.7086574476862921</v>
      </c>
      <c r="BCZ68" s="4068" t="s">
        <v>8056</v>
      </c>
      <c r="BDA68" s="4068">
        <v>44121000</v>
      </c>
      <c r="BDB68" s="4068">
        <v>40647413</v>
      </c>
      <c r="BDC68" s="4069">
        <v>8.5456533236198737</v>
      </c>
      <c r="BDD68" s="4068" t="s">
        <v>8058</v>
      </c>
      <c r="BDE68" s="4068">
        <v>0</v>
      </c>
      <c r="BDF68" s="4068">
        <v>0</v>
      </c>
      <c r="BDG68" s="4069" t="s">
        <v>31</v>
      </c>
      <c r="BDH68" s="4068" t="s">
        <v>31</v>
      </c>
      <c r="BDI68" s="4068">
        <v>0</v>
      </c>
      <c r="BDJ68" s="4068">
        <v>1692126</v>
      </c>
      <c r="BDK68" s="4069">
        <v>100</v>
      </c>
      <c r="BDL68" s="4068" t="s">
        <v>8057</v>
      </c>
      <c r="BDM68" s="4068">
        <v>108227000</v>
      </c>
      <c r="BDN68" s="4068">
        <v>115711028</v>
      </c>
      <c r="BDO68" s="4069">
        <v>6.4678606087571922</v>
      </c>
      <c r="BDP68" s="4068" t="s">
        <v>8058</v>
      </c>
      <c r="BDQ68" s="4068">
        <v>3077000</v>
      </c>
      <c r="BDR68" s="4068">
        <v>3893893</v>
      </c>
      <c r="BDS68" s="4069">
        <v>20.978825047324108</v>
      </c>
      <c r="BDT68" s="4068" t="s">
        <v>8057</v>
      </c>
      <c r="BDU68" s="4068">
        <v>8937000</v>
      </c>
      <c r="BDV68" s="4068">
        <v>10939505</v>
      </c>
      <c r="BDW68" s="4069">
        <v>18.30526152691553</v>
      </c>
      <c r="BDX68" s="4068" t="s">
        <v>8057</v>
      </c>
      <c r="BDY68" s="4068">
        <v>0</v>
      </c>
      <c r="BDZ68" s="4068">
        <v>3420317</v>
      </c>
      <c r="BEA68" s="4069">
        <v>100</v>
      </c>
      <c r="BEB68" s="4068" t="s">
        <v>8057</v>
      </c>
      <c r="BEC68" s="4068">
        <v>0</v>
      </c>
      <c r="BED68" s="4068">
        <v>0</v>
      </c>
      <c r="BEE68" s="4069" t="s">
        <v>31</v>
      </c>
      <c r="BEF68" s="4068" t="s">
        <v>31</v>
      </c>
      <c r="BEG68" s="4068">
        <v>14822000</v>
      </c>
      <c r="BEH68" s="4068">
        <v>13393357</v>
      </c>
      <c r="BEI68" s="4069">
        <v>10.666802953135644</v>
      </c>
      <c r="BEJ68" s="4068" t="s">
        <v>8057</v>
      </c>
      <c r="BEK68" s="4068">
        <v>45717000</v>
      </c>
      <c r="BEL68" s="4068">
        <v>58133324</v>
      </c>
      <c r="BEM68" s="4069">
        <v>21.358358933681473</v>
      </c>
      <c r="BEN68" s="4068" t="s">
        <v>8057</v>
      </c>
      <c r="BEO68" s="4068">
        <v>0</v>
      </c>
      <c r="BEP68" s="4068">
        <v>0</v>
      </c>
      <c r="BEQ68" s="4069" t="s">
        <v>31</v>
      </c>
      <c r="BER68" s="4068" t="s">
        <v>31</v>
      </c>
      <c r="BES68" s="4068">
        <v>177675000</v>
      </c>
      <c r="BET68" s="4068">
        <v>189497566</v>
      </c>
      <c r="BEU68" s="4069">
        <v>6.2389012426682058</v>
      </c>
      <c r="BEV68" s="4068" t="s">
        <v>8058</v>
      </c>
      <c r="BEW68" s="4070">
        <v>10819</v>
      </c>
      <c r="BEX68" s="4068">
        <v>10915</v>
      </c>
      <c r="BEY68" s="4069">
        <v>0.87952359138799352</v>
      </c>
      <c r="BEZ68" s="4068" t="s">
        <v>8059</v>
      </c>
      <c r="BFA68" s="4068">
        <v>1731</v>
      </c>
      <c r="BFB68" s="4068">
        <v>1692</v>
      </c>
      <c r="BFC68" s="4069">
        <v>2.3049645390070879</v>
      </c>
      <c r="BFD68" s="4068" t="s">
        <v>8059</v>
      </c>
      <c r="BFE68" s="4069">
        <v>15.999630280062853</v>
      </c>
      <c r="BFF68" s="4069">
        <v>15.501603298213467</v>
      </c>
      <c r="BFG68" s="4069">
        <v>-0.49802698184938521</v>
      </c>
      <c r="BFH68" s="4068" t="s">
        <v>1632</v>
      </c>
      <c r="BFI68" s="4071" t="s">
        <v>1632</v>
      </c>
      <c r="BFJ68" s="4072" t="s">
        <v>1632</v>
      </c>
      <c r="BFK68" s="4072" t="s">
        <v>1632</v>
      </c>
      <c r="BFL68" s="4072" t="s">
        <v>1625</v>
      </c>
      <c r="BFM68" s="4073">
        <v>10</v>
      </c>
      <c r="BFN68" s="4073">
        <v>10</v>
      </c>
      <c r="BFO68" s="4073">
        <v>10</v>
      </c>
      <c r="BFP68" s="4073">
        <v>0</v>
      </c>
      <c r="BFQ68" s="4074">
        <f t="shared" si="74"/>
        <v>30</v>
      </c>
      <c r="BFR68" s="4074">
        <f t="shared" si="75"/>
        <v>45</v>
      </c>
      <c r="BFS68" s="4060" t="s">
        <v>1632</v>
      </c>
      <c r="BFT68" s="4061" t="s">
        <v>1632</v>
      </c>
      <c r="BFU68" s="4061" t="s">
        <v>1632</v>
      </c>
      <c r="BFV68" s="4061" t="s">
        <v>1625</v>
      </c>
      <c r="BFW68" s="4036">
        <v>5</v>
      </c>
      <c r="BFX68" s="4036">
        <v>5</v>
      </c>
      <c r="BFY68" s="4036">
        <v>5</v>
      </c>
      <c r="BFZ68" s="4036">
        <v>0</v>
      </c>
      <c r="BGA68" s="4035">
        <f t="shared" si="76"/>
        <v>15</v>
      </c>
      <c r="BGB68" s="4035">
        <f t="shared" si="77"/>
        <v>20</v>
      </c>
      <c r="BGC68" s="4060" t="s">
        <v>1632</v>
      </c>
      <c r="BGD68" s="4061" t="s">
        <v>1632</v>
      </c>
      <c r="BGE68" s="4061" t="s">
        <v>1625</v>
      </c>
      <c r="BGF68" s="4061" t="s">
        <v>1625</v>
      </c>
      <c r="BGG68" s="4036">
        <v>10</v>
      </c>
      <c r="BGH68" s="4036">
        <v>10</v>
      </c>
      <c r="BGI68" s="4036">
        <v>0</v>
      </c>
      <c r="BGJ68" s="4036">
        <v>0</v>
      </c>
      <c r="BGK68" s="4035">
        <f t="shared" si="78"/>
        <v>20</v>
      </c>
      <c r="BGL68" s="4035">
        <f t="shared" si="79"/>
        <v>5</v>
      </c>
      <c r="BGM68" s="4060" t="s">
        <v>1632</v>
      </c>
      <c r="BGN68" s="4061" t="s">
        <v>1632</v>
      </c>
      <c r="BGO68" s="4061" t="s">
        <v>1632</v>
      </c>
      <c r="BGP68" s="4061" t="s">
        <v>1632</v>
      </c>
      <c r="BGQ68" s="4036">
        <v>5</v>
      </c>
      <c r="BGR68" s="4036">
        <v>5</v>
      </c>
      <c r="BGS68" s="4036">
        <v>5</v>
      </c>
      <c r="BGT68" s="4036">
        <v>5</v>
      </c>
      <c r="BGU68" s="4035">
        <f t="shared" si="80"/>
        <v>20</v>
      </c>
      <c r="BGV68" s="4035">
        <f t="shared" si="81"/>
        <v>1</v>
      </c>
      <c r="BGW68" s="4060" t="s">
        <v>1632</v>
      </c>
      <c r="BGX68" s="4061" t="s">
        <v>1632</v>
      </c>
      <c r="BGY68" s="4061" t="s">
        <v>1632</v>
      </c>
      <c r="BGZ68" s="4061" t="s">
        <v>1632</v>
      </c>
      <c r="BHA68" s="4036">
        <v>5</v>
      </c>
      <c r="BHB68" s="4036">
        <v>5</v>
      </c>
      <c r="BHC68" s="4036">
        <v>5</v>
      </c>
      <c r="BHD68" s="4036">
        <v>5</v>
      </c>
      <c r="BHE68" s="4035">
        <f t="shared" si="82"/>
        <v>20</v>
      </c>
      <c r="BHF68" s="4035">
        <f t="shared" si="83"/>
        <v>1</v>
      </c>
      <c r="BHG68" s="4060" t="s">
        <v>1632</v>
      </c>
      <c r="BHH68" s="4061" t="s">
        <v>1632</v>
      </c>
      <c r="BHI68" s="4061" t="s">
        <v>1632</v>
      </c>
      <c r="BHJ68" s="4061" t="s">
        <v>1625</v>
      </c>
      <c r="BHK68" s="4036">
        <v>5</v>
      </c>
      <c r="BHL68" s="4036">
        <v>5</v>
      </c>
      <c r="BHM68" s="4036">
        <v>5</v>
      </c>
      <c r="BHN68" s="4036">
        <v>0</v>
      </c>
      <c r="BHO68" s="4035">
        <f t="shared" si="84"/>
        <v>15</v>
      </c>
      <c r="BHP68" s="4035">
        <f t="shared" si="85"/>
        <v>25</v>
      </c>
      <c r="BHQ68" s="4060" t="s">
        <v>1632</v>
      </c>
      <c r="BHR68" s="4061" t="s">
        <v>1632</v>
      </c>
      <c r="BHS68" s="4061" t="s">
        <v>1632</v>
      </c>
      <c r="BHT68" s="4061" t="s">
        <v>1632</v>
      </c>
      <c r="BHU68" s="4036">
        <v>5</v>
      </c>
      <c r="BHV68" s="4036">
        <v>5</v>
      </c>
      <c r="BHW68" s="4036">
        <v>5</v>
      </c>
      <c r="BHX68" s="4036">
        <v>5</v>
      </c>
      <c r="BHY68" s="4035">
        <f t="shared" si="86"/>
        <v>20</v>
      </c>
      <c r="BHZ68" s="4035">
        <f t="shared" si="87"/>
        <v>1</v>
      </c>
      <c r="BIA68" s="4060" t="s">
        <v>1626</v>
      </c>
      <c r="BIB68" s="4061" t="s">
        <v>1626</v>
      </c>
      <c r="BIC68" s="4061" t="s">
        <v>1626</v>
      </c>
      <c r="BID68" s="4061" t="s">
        <v>1626</v>
      </c>
      <c r="BIE68" s="4061" t="s">
        <v>1626</v>
      </c>
      <c r="BIF68" s="4127">
        <f t="shared" si="88"/>
        <v>5</v>
      </c>
      <c r="BIG68" s="4035">
        <f t="shared" si="89"/>
        <v>1</v>
      </c>
      <c r="BIH68" s="4075">
        <v>614</v>
      </c>
      <c r="BII68" s="4041">
        <v>356.56213704994195</v>
      </c>
      <c r="BIJ68" s="4035">
        <f t="shared" si="90"/>
        <v>5</v>
      </c>
      <c r="BIK68" s="4042">
        <v>103</v>
      </c>
      <c r="BIL68" s="4035">
        <v>8</v>
      </c>
      <c r="BIM68" s="4036">
        <v>7.7669902912621351</v>
      </c>
      <c r="BIN68" s="4035">
        <f t="shared" si="91"/>
        <v>58</v>
      </c>
      <c r="BIO68" s="4060" t="s">
        <v>1626</v>
      </c>
      <c r="BIP68" s="4061" t="s">
        <v>1626</v>
      </c>
      <c r="BIQ68" s="4061" t="s">
        <v>1626</v>
      </c>
      <c r="BIR68" s="4061" t="s">
        <v>1626</v>
      </c>
      <c r="BIS68" s="4061" t="s">
        <v>1626</v>
      </c>
      <c r="BIT68" s="4061" t="s">
        <v>1626</v>
      </c>
      <c r="BIU68" s="4061" t="s">
        <v>1626</v>
      </c>
      <c r="BIV68" s="4061" t="s">
        <v>1626</v>
      </c>
      <c r="BIW68" s="4061" t="s">
        <v>1626</v>
      </c>
      <c r="BIX68" s="4061" t="s">
        <v>1625</v>
      </c>
      <c r="BIY68" s="4076">
        <f t="shared" si="92"/>
        <v>9</v>
      </c>
      <c r="BIZ68" s="4077">
        <f t="shared" si="93"/>
        <v>11</v>
      </c>
      <c r="BJA68" s="4078">
        <v>120</v>
      </c>
      <c r="BJB68" s="4079">
        <v>69.686411149825787</v>
      </c>
      <c r="BJC68" s="4078">
        <v>0</v>
      </c>
      <c r="BJD68" s="4079">
        <v>0</v>
      </c>
      <c r="BJE68" s="4079">
        <v>56</v>
      </c>
      <c r="BJF68" s="4078">
        <v>120</v>
      </c>
      <c r="BJG68" s="4079">
        <v>100</v>
      </c>
      <c r="BJH68" s="4079">
        <v>1</v>
      </c>
      <c r="BJI68" s="4078">
        <v>0</v>
      </c>
      <c r="BJJ68" s="4079">
        <v>0</v>
      </c>
      <c r="BJK68" s="4080">
        <v>41</v>
      </c>
      <c r="BJL68" s="4078">
        <v>136</v>
      </c>
      <c r="BJM68" s="4079">
        <v>78.97793263646922</v>
      </c>
      <c r="BJN68" s="4078">
        <v>1</v>
      </c>
      <c r="BJO68" s="4079">
        <v>0.73529411764705876</v>
      </c>
      <c r="BJP68" s="4080">
        <v>28</v>
      </c>
      <c r="BJQ68" s="4078">
        <v>8920</v>
      </c>
      <c r="BJR68" s="4079">
        <v>5180.0232288037168</v>
      </c>
      <c r="BJS68" s="4078">
        <v>13</v>
      </c>
      <c r="BJT68" s="4079">
        <v>0.14573991031390135</v>
      </c>
      <c r="BJU68" s="4080">
        <v>15</v>
      </c>
      <c r="BJV68" s="4040">
        <v>38.5</v>
      </c>
      <c r="BJW68" s="4035">
        <f t="shared" si="7"/>
        <v>17</v>
      </c>
      <c r="BJX68" s="4060" t="s">
        <v>1632</v>
      </c>
      <c r="BJY68" s="4061" t="s">
        <v>1632</v>
      </c>
      <c r="BJZ68" s="4072" t="s">
        <v>1632</v>
      </c>
      <c r="BKA68" s="4072" t="s">
        <v>1625</v>
      </c>
      <c r="BKB68" s="4073">
        <v>5</v>
      </c>
      <c r="BKC68" s="4073">
        <v>5</v>
      </c>
      <c r="BKD68" s="4073">
        <v>5</v>
      </c>
      <c r="BKE68" s="4073">
        <v>0</v>
      </c>
      <c r="BKF68" s="4074">
        <f t="shared" si="94"/>
        <v>15</v>
      </c>
      <c r="BKG68" s="4074">
        <f t="shared" si="95"/>
        <v>12</v>
      </c>
      <c r="BKH68" s="4071" t="s">
        <v>1632</v>
      </c>
      <c r="BKI68" s="4072" t="s">
        <v>1632</v>
      </c>
      <c r="BKJ68" s="4072" t="s">
        <v>1632</v>
      </c>
      <c r="BKK68" s="4072" t="s">
        <v>1625</v>
      </c>
      <c r="BKL68" s="4073">
        <v>5</v>
      </c>
      <c r="BKM68" s="4073">
        <v>5</v>
      </c>
      <c r="BKN68" s="4073">
        <v>5</v>
      </c>
      <c r="BKO68" s="4073">
        <v>0</v>
      </c>
      <c r="BKP68" s="4074">
        <f t="shared" si="96"/>
        <v>15</v>
      </c>
      <c r="BKQ68" s="4074">
        <f t="shared" si="97"/>
        <v>6</v>
      </c>
      <c r="BKR68" s="4071" t="s">
        <v>1632</v>
      </c>
      <c r="BKS68" s="4072" t="s">
        <v>1632</v>
      </c>
      <c r="BKT68" s="4072" t="s">
        <v>1632</v>
      </c>
      <c r="BKU68" s="4072" t="s">
        <v>1625</v>
      </c>
      <c r="BKV68" s="4073">
        <v>15</v>
      </c>
      <c r="BKW68" s="4073">
        <v>15</v>
      </c>
      <c r="BKX68" s="4073">
        <v>15</v>
      </c>
      <c r="BKY68" s="4073">
        <v>0</v>
      </c>
      <c r="BKZ68" s="4074">
        <f t="shared" si="98"/>
        <v>45</v>
      </c>
      <c r="BLA68" s="4074">
        <f t="shared" si="99"/>
        <v>12</v>
      </c>
      <c r="BLB68" s="4078">
        <v>5</v>
      </c>
      <c r="BLC68" s="4079">
        <v>2.9036004645760745</v>
      </c>
      <c r="BLD68" s="4080">
        <v>19</v>
      </c>
      <c r="BLE68" s="4078">
        <v>0</v>
      </c>
      <c r="BLF68" s="4079">
        <v>0</v>
      </c>
      <c r="BLG68" s="4080">
        <v>14</v>
      </c>
      <c r="BLH68" s="4078">
        <v>0</v>
      </c>
      <c r="BLI68" s="4079">
        <v>0</v>
      </c>
      <c r="BLJ68" s="4080">
        <v>71</v>
      </c>
      <c r="BLK68" s="4078">
        <v>0</v>
      </c>
      <c r="BLL68" s="4079">
        <v>0</v>
      </c>
      <c r="BLM68" s="4080">
        <v>39</v>
      </c>
      <c r="BLN68" s="4078">
        <v>2</v>
      </c>
      <c r="BLO68" s="4079">
        <v>1.1614401858304297</v>
      </c>
      <c r="BLP68" s="4080">
        <v>20</v>
      </c>
      <c r="BLQ68" s="4078">
        <v>1</v>
      </c>
      <c r="BLR68" s="4079">
        <v>0.58072009291521487</v>
      </c>
      <c r="BLS68" s="4080">
        <v>5</v>
      </c>
      <c r="BLT68" s="4078">
        <v>0</v>
      </c>
      <c r="BLU68" s="4079">
        <v>0</v>
      </c>
      <c r="BLV68" s="4080">
        <v>14</v>
      </c>
      <c r="BLW68" s="4078">
        <v>0</v>
      </c>
      <c r="BLX68" s="4079">
        <v>0</v>
      </c>
      <c r="BLY68" s="4080">
        <v>42</v>
      </c>
      <c r="BLZ68" s="4058">
        <v>1</v>
      </c>
      <c r="BMA68" s="4037">
        <v>0.58072009291521487</v>
      </c>
      <c r="BMB68" s="4007">
        <v>56</v>
      </c>
      <c r="BMC68" s="4058">
        <v>1</v>
      </c>
      <c r="BMD68" s="4037">
        <v>0.58072009291521487</v>
      </c>
      <c r="BME68" s="4007">
        <v>42</v>
      </c>
      <c r="BMF68" s="4058">
        <v>0</v>
      </c>
      <c r="BMG68" s="4037">
        <v>0</v>
      </c>
      <c r="BMH68" s="4007">
        <v>9</v>
      </c>
      <c r="BMI68" s="4058">
        <v>0</v>
      </c>
      <c r="BMJ68" s="4037">
        <v>0</v>
      </c>
      <c r="BMK68" s="4007">
        <v>18</v>
      </c>
      <c r="BML68" s="4058">
        <v>0</v>
      </c>
      <c r="BMM68" s="4037">
        <v>0</v>
      </c>
      <c r="BMN68" s="4007">
        <v>10</v>
      </c>
      <c r="BMO68" s="4058">
        <v>0</v>
      </c>
      <c r="BMP68" s="4037">
        <v>0</v>
      </c>
      <c r="BMQ68" s="4007">
        <v>2</v>
      </c>
      <c r="BMR68" s="4058">
        <v>3</v>
      </c>
      <c r="BMS68" s="4037">
        <v>1.7421602787456445</v>
      </c>
      <c r="BMT68" s="4007">
        <v>32</v>
      </c>
      <c r="BMU68" s="4058">
        <v>1</v>
      </c>
      <c r="BMV68" s="4037">
        <v>0.58072009291521487</v>
      </c>
      <c r="BMW68" s="4007">
        <v>53</v>
      </c>
      <c r="BMX68" s="4058">
        <v>0</v>
      </c>
      <c r="BMY68" s="4037">
        <v>0</v>
      </c>
      <c r="BMZ68" s="4007">
        <v>20</v>
      </c>
      <c r="BNA68" s="4058">
        <v>0</v>
      </c>
      <c r="BNB68" s="4037">
        <v>0</v>
      </c>
      <c r="BNC68" s="4007">
        <v>28</v>
      </c>
      <c r="BND68" s="4058">
        <v>0</v>
      </c>
      <c r="BNE68" s="4037">
        <v>0</v>
      </c>
      <c r="BNF68" s="4007">
        <v>4</v>
      </c>
      <c r="BNG68" s="4058">
        <v>1</v>
      </c>
      <c r="BNH68" s="4037">
        <v>0.58072009291521487</v>
      </c>
      <c r="BNI68" s="4007">
        <v>10</v>
      </c>
      <c r="BNJ68" s="4058">
        <v>1</v>
      </c>
      <c r="BNK68" s="4037">
        <v>0.58072009291521487</v>
      </c>
      <c r="BNL68" s="4007">
        <v>14</v>
      </c>
      <c r="BNM68" s="4058">
        <v>0</v>
      </c>
      <c r="BNN68" s="4037">
        <v>0</v>
      </c>
      <c r="BNO68" s="4007">
        <v>5</v>
      </c>
      <c r="BNQ68" s="1192">
        <v>91</v>
      </c>
      <c r="BNR68" s="1192">
        <v>16</v>
      </c>
      <c r="BNS68" s="1192">
        <v>1715</v>
      </c>
      <c r="BNT68" s="1192">
        <v>53.061224489795919</v>
      </c>
      <c r="BNU68" s="1192">
        <v>9.3294460641399422</v>
      </c>
      <c r="BNV68" s="4128">
        <v>70</v>
      </c>
      <c r="BNW68" s="4128">
        <v>64</v>
      </c>
    </row>
    <row r="69" spans="1:1739" s="1192" customFormat="1" ht="13" x14ac:dyDescent="0.2">
      <c r="A69" s="3991" t="s">
        <v>1836</v>
      </c>
      <c r="B69" s="3992" t="s">
        <v>1837</v>
      </c>
      <c r="C69" s="3992" t="s">
        <v>1646</v>
      </c>
      <c r="D69" s="3992"/>
      <c r="E69" s="3992" t="s">
        <v>1733</v>
      </c>
      <c r="F69" s="3993" t="s">
        <v>1838</v>
      </c>
      <c r="G69" s="3994" t="s">
        <v>1919</v>
      </c>
      <c r="H69" s="3995">
        <v>188</v>
      </c>
      <c r="I69" s="3996">
        <v>7.23</v>
      </c>
      <c r="J69" s="3994">
        <f t="shared" si="8"/>
        <v>27</v>
      </c>
      <c r="K69" s="3997">
        <v>220</v>
      </c>
      <c r="L69" s="3996">
        <v>6.99</v>
      </c>
      <c r="M69" s="3998">
        <f t="shared" si="9"/>
        <v>62</v>
      </c>
      <c r="N69" s="3999">
        <f t="shared" si="10"/>
        <v>-0.24000000000000021</v>
      </c>
      <c r="O69" s="3997">
        <v>138</v>
      </c>
      <c r="P69" s="3996">
        <v>7.09</v>
      </c>
      <c r="Q69" s="3998">
        <f t="shared" si="11"/>
        <v>48</v>
      </c>
      <c r="R69" s="3999">
        <f t="shared" si="12"/>
        <v>9.9999999999999645E-2</v>
      </c>
      <c r="S69" s="3997">
        <v>789</v>
      </c>
      <c r="T69" s="3996">
        <v>6.21</v>
      </c>
      <c r="U69" s="3994">
        <f t="shared" si="100"/>
        <v>30</v>
      </c>
      <c r="V69" s="3997">
        <v>578</v>
      </c>
      <c r="W69" s="3996">
        <v>6.27</v>
      </c>
      <c r="X69" s="3998">
        <f t="shared" si="0"/>
        <v>23</v>
      </c>
      <c r="Y69" s="3999">
        <f t="shared" si="13"/>
        <v>5.9999999999999609E-2</v>
      </c>
      <c r="Z69" s="3997">
        <v>603</v>
      </c>
      <c r="AA69" s="3996">
        <v>6.2653399668325038</v>
      </c>
      <c r="AB69" s="3998">
        <f t="shared" si="101"/>
        <v>13</v>
      </c>
      <c r="AC69" s="3999">
        <f t="shared" si="14"/>
        <v>-4.6600331674957474E-3</v>
      </c>
      <c r="AD69" s="4031">
        <v>506</v>
      </c>
      <c r="AE69" s="4006">
        <v>6.1383399209486162</v>
      </c>
      <c r="AF69" s="3997">
        <v>94</v>
      </c>
      <c r="AG69" s="4000">
        <v>6.8510638297872344</v>
      </c>
      <c r="AH69" s="4001">
        <f t="shared" si="102"/>
        <v>13</v>
      </c>
      <c r="AI69" s="4002">
        <v>361</v>
      </c>
      <c r="AJ69" s="4000">
        <v>6.2326869806094187</v>
      </c>
      <c r="AK69" s="4001">
        <f t="shared" si="103"/>
        <v>30</v>
      </c>
      <c r="AL69" s="3997">
        <v>145</v>
      </c>
      <c r="AM69" s="4000">
        <v>5.9034482758620692</v>
      </c>
      <c r="AN69" s="4003">
        <f t="shared" si="104"/>
        <v>27</v>
      </c>
      <c r="AO69" s="4086"/>
      <c r="AP69" s="4004">
        <v>79.400000000000006</v>
      </c>
      <c r="AQ69" s="4001">
        <v>67</v>
      </c>
      <c r="AR69" s="4005">
        <v>80.7</v>
      </c>
      <c r="AS69" s="4001">
        <v>73</v>
      </c>
      <c r="AT69" s="4005">
        <v>1</v>
      </c>
      <c r="AU69" s="4006">
        <v>-2.3999999999999915</v>
      </c>
      <c r="AV69" s="3997">
        <v>80</v>
      </c>
      <c r="AW69" s="4007">
        <f t="shared" si="15"/>
        <v>21</v>
      </c>
      <c r="AX69" s="3998">
        <v>80</v>
      </c>
      <c r="AY69" s="4007">
        <f t="shared" si="16"/>
        <v>19</v>
      </c>
      <c r="AZ69" s="3997">
        <v>90</v>
      </c>
      <c r="BA69" s="4008">
        <f t="shared" si="105"/>
        <v>67</v>
      </c>
      <c r="BB69" s="3997">
        <v>420</v>
      </c>
      <c r="BC69" s="4009">
        <v>2</v>
      </c>
      <c r="BD69" s="3997">
        <v>143</v>
      </c>
      <c r="BE69" s="3996">
        <v>33.566433566433567</v>
      </c>
      <c r="BF69" s="4001">
        <f t="shared" si="17"/>
        <v>61</v>
      </c>
      <c r="BG69" s="3997">
        <v>143</v>
      </c>
      <c r="BH69" s="3996">
        <v>14.685314685314685</v>
      </c>
      <c r="BI69" s="4001">
        <f t="shared" si="18"/>
        <v>46</v>
      </c>
      <c r="BJ69" s="3997">
        <v>134</v>
      </c>
      <c r="BK69" s="3996">
        <v>52.238805970149251</v>
      </c>
      <c r="BL69" s="4001">
        <f t="shared" si="19"/>
        <v>65</v>
      </c>
      <c r="BM69" s="3997">
        <v>142</v>
      </c>
      <c r="BN69" s="3996">
        <v>16.197183098591552</v>
      </c>
      <c r="BO69" s="4001">
        <v>29</v>
      </c>
      <c r="BP69" s="3997">
        <v>137</v>
      </c>
      <c r="BQ69" s="3996">
        <v>1.4598540145985401</v>
      </c>
      <c r="BR69" s="4001">
        <v>32</v>
      </c>
      <c r="BS69" s="3997">
        <v>141</v>
      </c>
      <c r="BT69" s="3996">
        <v>36.170212765957451</v>
      </c>
      <c r="BU69" s="4001">
        <v>42</v>
      </c>
      <c r="BV69" s="3997">
        <v>99</v>
      </c>
      <c r="BW69" s="3996">
        <v>62.62626262626263</v>
      </c>
      <c r="BX69" s="4001">
        <f t="shared" si="20"/>
        <v>59</v>
      </c>
      <c r="BY69" s="3997">
        <v>102</v>
      </c>
      <c r="BZ69" s="3996">
        <v>75.490196078431367</v>
      </c>
      <c r="CA69" s="4001">
        <f t="shared" si="21"/>
        <v>37</v>
      </c>
      <c r="CB69" s="3997">
        <v>100</v>
      </c>
      <c r="CC69" s="3996">
        <v>56.000000000000007</v>
      </c>
      <c r="CD69" s="4001">
        <f t="shared" si="22"/>
        <v>12</v>
      </c>
      <c r="CE69" s="3997">
        <v>103</v>
      </c>
      <c r="CF69" s="3996">
        <v>33.009708737864081</v>
      </c>
      <c r="CG69" s="4001">
        <v>20</v>
      </c>
      <c r="CH69" s="3997">
        <v>86</v>
      </c>
      <c r="CI69" s="3996">
        <v>2.3255813953488373</v>
      </c>
      <c r="CJ69" s="4001">
        <f t="shared" si="106"/>
        <v>18</v>
      </c>
      <c r="CK69" s="3997">
        <v>102</v>
      </c>
      <c r="CL69" s="3996">
        <v>47.058823529411761</v>
      </c>
      <c r="CM69" s="4001">
        <f t="shared" si="23"/>
        <v>29</v>
      </c>
      <c r="CN69" s="4005">
        <v>12.5</v>
      </c>
      <c r="CO69" s="4009">
        <v>7</v>
      </c>
      <c r="CP69" s="3996">
        <v>1.1000000000000001</v>
      </c>
      <c r="CQ69" s="3996">
        <v>6</v>
      </c>
      <c r="CR69" s="4000">
        <v>5.5</v>
      </c>
      <c r="CS69" s="4005">
        <v>12.2</v>
      </c>
      <c r="CT69" s="4006">
        <v>12.2</v>
      </c>
      <c r="CU69" s="3999">
        <v>15.4</v>
      </c>
      <c r="CV69" s="1192">
        <f t="shared" si="24"/>
        <v>15</v>
      </c>
      <c r="CW69" s="3999">
        <v>1.4</v>
      </c>
      <c r="CX69" s="3999">
        <v>7.3</v>
      </c>
      <c r="CY69" s="3999">
        <v>6.7</v>
      </c>
      <c r="CZ69" s="4010">
        <v>38</v>
      </c>
      <c r="DA69" s="4011">
        <v>84.2</v>
      </c>
      <c r="DB69" s="1192">
        <v>34</v>
      </c>
      <c r="DC69" s="4007">
        <v>1</v>
      </c>
      <c r="DD69" s="4011">
        <v>80</v>
      </c>
      <c r="DE69" s="1192">
        <v>73</v>
      </c>
      <c r="DF69" s="4007">
        <v>21</v>
      </c>
      <c r="DG69" s="3999">
        <v>84.9</v>
      </c>
      <c r="DH69" s="1192">
        <v>33</v>
      </c>
      <c r="DI69" s="4007">
        <v>16</v>
      </c>
      <c r="DJ69" s="3999">
        <v>84.9</v>
      </c>
      <c r="DK69" s="1192">
        <v>20</v>
      </c>
      <c r="DL69" s="4044">
        <v>0</v>
      </c>
      <c r="DM69" s="3998">
        <v>1</v>
      </c>
      <c r="DN69" s="4007">
        <v>4</v>
      </c>
      <c r="DO69" s="4004">
        <v>100</v>
      </c>
      <c r="DP69" s="3998">
        <v>1</v>
      </c>
      <c r="DQ69" s="3996">
        <v>0</v>
      </c>
      <c r="DR69" s="4001">
        <v>18</v>
      </c>
      <c r="DS69" s="4005">
        <v>100</v>
      </c>
      <c r="DT69" s="4114">
        <v>1</v>
      </c>
      <c r="DU69" s="3996">
        <v>0</v>
      </c>
      <c r="DV69" s="4001">
        <v>17</v>
      </c>
      <c r="DW69" s="4026">
        <v>100</v>
      </c>
      <c r="DX69" s="4001">
        <v>1</v>
      </c>
      <c r="DY69" s="3996">
        <v>0</v>
      </c>
      <c r="DZ69" s="4001">
        <v>53</v>
      </c>
      <c r="EA69" s="3997">
        <v>133</v>
      </c>
      <c r="EB69" s="4012">
        <v>79.699248120300751</v>
      </c>
      <c r="EC69" s="4001">
        <f t="shared" si="1"/>
        <v>10</v>
      </c>
      <c r="ED69" s="3997">
        <v>90</v>
      </c>
      <c r="EE69" s="4012">
        <v>53.333333333333336</v>
      </c>
      <c r="EF69" s="4001">
        <v>27</v>
      </c>
      <c r="EG69" s="3997">
        <v>126</v>
      </c>
      <c r="EH69" s="4115">
        <v>56.349206349206348</v>
      </c>
      <c r="EI69" s="4001">
        <v>55</v>
      </c>
      <c r="EJ69" s="4013">
        <v>99</v>
      </c>
      <c r="EK69" s="4014">
        <v>0.71875</v>
      </c>
      <c r="EL69" s="4015">
        <v>54</v>
      </c>
      <c r="EM69" s="4016">
        <v>16.161616161616163</v>
      </c>
      <c r="EN69" s="4017">
        <v>7</v>
      </c>
      <c r="EO69" s="4013">
        <v>104</v>
      </c>
      <c r="EP69" s="4018">
        <v>1.4444444444444444</v>
      </c>
      <c r="EQ69" s="4019">
        <v>41</v>
      </c>
      <c r="ER69" s="4016">
        <v>17.307692307692307</v>
      </c>
      <c r="ES69" s="4017">
        <v>49</v>
      </c>
      <c r="ET69" s="4013">
        <v>109</v>
      </c>
      <c r="EU69" s="4018">
        <v>0.63636363636363635</v>
      </c>
      <c r="EV69" s="4019">
        <v>61</v>
      </c>
      <c r="EW69" s="4016">
        <v>20.183486238532112</v>
      </c>
      <c r="EX69" s="4017">
        <v>30</v>
      </c>
      <c r="EY69" s="4020">
        <v>98</v>
      </c>
      <c r="EZ69" s="4018">
        <v>0.5625</v>
      </c>
      <c r="FA69" s="4019">
        <v>46</v>
      </c>
      <c r="FB69" s="4021">
        <v>8.1632653061224492</v>
      </c>
      <c r="FC69" s="4022">
        <v>18</v>
      </c>
      <c r="FD69" s="4013">
        <v>101</v>
      </c>
      <c r="FE69" s="4015">
        <v>0.94444444444444442</v>
      </c>
      <c r="FF69" s="4015">
        <v>36</v>
      </c>
      <c r="FG69" s="4016">
        <v>8.9108910891089117</v>
      </c>
      <c r="FH69" s="4017">
        <v>21</v>
      </c>
      <c r="FI69" s="4023">
        <v>104</v>
      </c>
      <c r="FJ69" s="4015">
        <v>0.5</v>
      </c>
      <c r="FK69" s="4015">
        <v>36</v>
      </c>
      <c r="FL69" s="4021">
        <v>2.8846153846153846</v>
      </c>
      <c r="FM69" s="4023">
        <v>24</v>
      </c>
      <c r="FN69" s="4013">
        <v>116</v>
      </c>
      <c r="FO69" s="4015">
        <v>0.5</v>
      </c>
      <c r="FP69" s="4015">
        <v>51</v>
      </c>
      <c r="FQ69" s="4016">
        <v>4.3103448275862073</v>
      </c>
      <c r="FR69" s="4017">
        <v>53</v>
      </c>
      <c r="FS69" s="4013">
        <v>108</v>
      </c>
      <c r="FT69" s="4015">
        <v>2.8648648648648649</v>
      </c>
      <c r="FU69" s="4015">
        <v>60</v>
      </c>
      <c r="FV69" s="4016">
        <v>34.259259259259252</v>
      </c>
      <c r="FW69" s="4017">
        <v>43</v>
      </c>
      <c r="FX69" s="4010">
        <v>101</v>
      </c>
      <c r="FY69" s="4027">
        <v>19.801980198019802</v>
      </c>
      <c r="FZ69" s="4007">
        <v>28</v>
      </c>
      <c r="GA69" s="3997">
        <v>90</v>
      </c>
      <c r="GB69" s="4116">
        <v>1.5</v>
      </c>
      <c r="GC69" s="4009">
        <v>8</v>
      </c>
      <c r="GD69" s="4115">
        <v>2.2222222222222223</v>
      </c>
      <c r="GE69" s="4001">
        <v>49</v>
      </c>
      <c r="GF69" s="3997">
        <v>91</v>
      </c>
      <c r="GG69" s="3999">
        <v>0.875</v>
      </c>
      <c r="GH69" s="1192">
        <v>45</v>
      </c>
      <c r="GI69" s="4115">
        <v>4.395604395604396</v>
      </c>
      <c r="GJ69" s="4001">
        <v>34</v>
      </c>
      <c r="GK69" s="3997">
        <v>93</v>
      </c>
      <c r="GL69" s="3999">
        <v>0.5714285714285714</v>
      </c>
      <c r="GM69" s="1192">
        <v>44</v>
      </c>
      <c r="GN69" s="4115">
        <v>7.5268817204301079</v>
      </c>
      <c r="GO69" s="4001">
        <v>25</v>
      </c>
      <c r="GP69" s="3997">
        <v>91</v>
      </c>
      <c r="GQ69" s="3999">
        <v>1.5</v>
      </c>
      <c r="GR69" s="1192">
        <v>3</v>
      </c>
      <c r="GS69" s="4115">
        <v>2.197802197802198</v>
      </c>
      <c r="GT69" s="4001">
        <v>35</v>
      </c>
      <c r="GU69" s="3997">
        <v>96</v>
      </c>
      <c r="GV69" s="4009">
        <v>1.3181818181818181</v>
      </c>
      <c r="GW69" s="4009">
        <v>40</v>
      </c>
      <c r="GX69" s="4115">
        <v>11.458333333333332</v>
      </c>
      <c r="GY69" s="4001">
        <v>38</v>
      </c>
      <c r="GZ69" s="3997">
        <v>92</v>
      </c>
      <c r="HA69" s="4009">
        <v>0</v>
      </c>
      <c r="HB69" s="4009">
        <v>44</v>
      </c>
      <c r="HC69" s="4115">
        <v>0</v>
      </c>
      <c r="HD69" s="4001">
        <v>44</v>
      </c>
      <c r="HE69" s="3997">
        <v>95</v>
      </c>
      <c r="HF69" s="4009">
        <v>0.5</v>
      </c>
      <c r="HG69" s="4009">
        <v>22</v>
      </c>
      <c r="HH69" s="4115">
        <v>3.1578947368421053</v>
      </c>
      <c r="HI69" s="4001">
        <v>8</v>
      </c>
      <c r="HJ69" s="3997">
        <v>90</v>
      </c>
      <c r="HK69" s="4009">
        <v>2.5</v>
      </c>
      <c r="HL69" s="4009">
        <v>23</v>
      </c>
      <c r="HM69" s="4115">
        <v>1.1111111111111112</v>
      </c>
      <c r="HN69" s="4001">
        <v>29</v>
      </c>
      <c r="HO69" s="4005">
        <v>40</v>
      </c>
      <c r="HP69" s="3996">
        <v>0</v>
      </c>
      <c r="HQ69" s="3996">
        <v>60</v>
      </c>
      <c r="HR69" s="3996">
        <v>0</v>
      </c>
      <c r="HS69" s="4024">
        <v>0</v>
      </c>
      <c r="HT69" s="4024">
        <v>0</v>
      </c>
      <c r="HU69" s="4024">
        <v>80</v>
      </c>
      <c r="HV69" s="4024">
        <v>0</v>
      </c>
      <c r="HW69" s="4024">
        <v>80</v>
      </c>
      <c r="HX69" s="4025">
        <v>5</v>
      </c>
      <c r="HY69" s="4005">
        <v>13.924050632911392</v>
      </c>
      <c r="HZ69" s="4005">
        <v>1.89873417721519</v>
      </c>
      <c r="IA69" s="4005">
        <v>59.493670886075947</v>
      </c>
      <c r="IB69" s="4005">
        <v>19.62025316455696</v>
      </c>
      <c r="IC69" s="4005">
        <v>11.39240506329114</v>
      </c>
      <c r="ID69" s="4005">
        <v>25.316455696202532</v>
      </c>
      <c r="IE69" s="4005">
        <v>56.329113924050631</v>
      </c>
      <c r="IF69" s="4005">
        <v>1.89873417721519</v>
      </c>
      <c r="IG69" s="4005">
        <v>58.860759493670891</v>
      </c>
      <c r="IH69" s="4025">
        <v>158</v>
      </c>
      <c r="II69" s="4117">
        <v>0</v>
      </c>
      <c r="IJ69" s="4118">
        <v>0</v>
      </c>
      <c r="IK69" s="4118">
        <v>0</v>
      </c>
      <c r="IL69" s="4118">
        <v>0</v>
      </c>
      <c r="IM69" s="4118">
        <v>0</v>
      </c>
      <c r="IN69" s="4118">
        <v>0</v>
      </c>
      <c r="IO69" s="4118" t="s">
        <v>31</v>
      </c>
      <c r="IP69" s="4118">
        <v>0</v>
      </c>
      <c r="IQ69" s="4119">
        <v>1</v>
      </c>
      <c r="IR69" s="4120">
        <v>4</v>
      </c>
      <c r="IS69" s="4121">
        <v>1</v>
      </c>
      <c r="IT69" s="4121">
        <v>0</v>
      </c>
      <c r="IU69" s="4121">
        <v>0</v>
      </c>
      <c r="IV69" s="4121">
        <v>4</v>
      </c>
      <c r="IW69" s="4121">
        <v>0</v>
      </c>
      <c r="IX69" s="4121" t="s">
        <v>31</v>
      </c>
      <c r="IY69" s="4121">
        <v>5</v>
      </c>
      <c r="IZ69" s="4119">
        <v>21</v>
      </c>
      <c r="JA69" s="4120">
        <v>1</v>
      </c>
      <c r="JB69" s="4121">
        <v>2</v>
      </c>
      <c r="JC69" s="4121">
        <v>0</v>
      </c>
      <c r="JD69" s="4121">
        <v>0</v>
      </c>
      <c r="JE69" s="4121">
        <v>3</v>
      </c>
      <c r="JF69" s="4121">
        <v>0</v>
      </c>
      <c r="JG69" s="4121" t="s">
        <v>31</v>
      </c>
      <c r="JH69" s="4121">
        <v>0</v>
      </c>
      <c r="JI69" s="4122">
        <v>17</v>
      </c>
      <c r="JJ69" s="4120">
        <v>0</v>
      </c>
      <c r="JK69" s="4121">
        <v>0</v>
      </c>
      <c r="JL69" s="4121">
        <v>0</v>
      </c>
      <c r="JM69" s="4121">
        <v>0</v>
      </c>
      <c r="JN69" s="4121">
        <v>0</v>
      </c>
      <c r="JO69" s="4121">
        <v>0</v>
      </c>
      <c r="JP69" s="4121" t="s">
        <v>31</v>
      </c>
      <c r="JQ69" s="4121">
        <v>0</v>
      </c>
      <c r="JR69" s="4122">
        <v>100</v>
      </c>
      <c r="JS69" s="4120">
        <v>19.047619047619047</v>
      </c>
      <c r="JT69" s="4121">
        <v>4.7619047619047619</v>
      </c>
      <c r="JU69" s="4121">
        <v>0</v>
      </c>
      <c r="JV69" s="4121">
        <v>0</v>
      </c>
      <c r="JW69" s="4121">
        <v>19.047619047619047</v>
      </c>
      <c r="JX69" s="4121">
        <v>0</v>
      </c>
      <c r="JY69" s="4121" t="s">
        <v>31</v>
      </c>
      <c r="JZ69" s="4121">
        <v>23.809523809523807</v>
      </c>
      <c r="KA69" s="4122">
        <v>100</v>
      </c>
      <c r="KB69" s="4120">
        <v>5.8823529411764701</v>
      </c>
      <c r="KC69" s="4121">
        <v>11.76470588235294</v>
      </c>
      <c r="KD69" s="4121">
        <v>0</v>
      </c>
      <c r="KE69" s="4121">
        <v>0</v>
      </c>
      <c r="KF69" s="4121">
        <v>17.647058823529413</v>
      </c>
      <c r="KG69" s="4121">
        <v>0</v>
      </c>
      <c r="KH69" s="4121" t="s">
        <v>31</v>
      </c>
      <c r="KI69" s="4121">
        <v>0</v>
      </c>
      <c r="KJ69" s="4122">
        <v>100</v>
      </c>
      <c r="KK69" s="4026">
        <v>43.128964059196619</v>
      </c>
      <c r="KL69" s="4001">
        <v>49</v>
      </c>
      <c r="KM69" s="4026">
        <v>75</v>
      </c>
      <c r="KN69" s="4001">
        <v>25</v>
      </c>
      <c r="KO69" s="4027">
        <v>14.125560538116591</v>
      </c>
      <c r="KP69" s="4007">
        <v>2</v>
      </c>
      <c r="KQ69" s="4027">
        <v>0</v>
      </c>
      <c r="KR69" s="4007">
        <v>27</v>
      </c>
      <c r="KS69" s="4027">
        <v>35.245901639344261</v>
      </c>
      <c r="KT69" s="4007">
        <v>2</v>
      </c>
      <c r="KU69" s="4027">
        <v>11.606714628297363</v>
      </c>
      <c r="KV69" s="4007">
        <v>22</v>
      </c>
      <c r="KW69" s="4027">
        <v>21.329639889196674</v>
      </c>
      <c r="KX69" s="4007">
        <v>4</v>
      </c>
      <c r="KY69" s="4007">
        <v>34.533551554828151</v>
      </c>
      <c r="KZ69" s="4007">
        <v>4</v>
      </c>
      <c r="LA69" s="4028">
        <v>30</v>
      </c>
      <c r="LB69" s="1192">
        <v>10</v>
      </c>
      <c r="LC69" s="1192">
        <v>10</v>
      </c>
      <c r="LD69" s="1192">
        <v>20</v>
      </c>
      <c r="LE69" s="1192">
        <v>15</v>
      </c>
      <c r="LF69" s="4029">
        <v>85</v>
      </c>
      <c r="LG69" s="4030">
        <v>43</v>
      </c>
      <c r="LH69" s="4028">
        <v>0</v>
      </c>
      <c r="LI69" s="1192">
        <v>0</v>
      </c>
      <c r="LJ69" s="4031">
        <v>0</v>
      </c>
      <c r="LK69" s="4001">
        <v>41</v>
      </c>
      <c r="LL69" s="4033" t="s">
        <v>1632</v>
      </c>
      <c r="LM69" s="4034" t="s">
        <v>1625</v>
      </c>
      <c r="LN69" s="4034" t="s">
        <v>1625</v>
      </c>
      <c r="LO69" s="4034" t="s">
        <v>1625</v>
      </c>
      <c r="LP69" s="1192">
        <v>10</v>
      </c>
      <c r="LQ69" s="4032">
        <v>40</v>
      </c>
      <c r="LR69" s="4033" t="s">
        <v>1625</v>
      </c>
      <c r="LS69" s="4034" t="s">
        <v>1625</v>
      </c>
      <c r="LT69" s="4034" t="s">
        <v>1625</v>
      </c>
      <c r="LU69" s="4034" t="s">
        <v>1625</v>
      </c>
      <c r="LV69" s="1192">
        <v>0</v>
      </c>
      <c r="LW69" s="4032">
        <v>41</v>
      </c>
      <c r="LX69" s="4033" t="s">
        <v>1632</v>
      </c>
      <c r="LY69" s="4034" t="s">
        <v>1625</v>
      </c>
      <c r="LZ69" s="4034" t="s">
        <v>1632</v>
      </c>
      <c r="MA69" s="4034" t="s">
        <v>1625</v>
      </c>
      <c r="MB69" s="1192">
        <v>30</v>
      </c>
      <c r="MC69" s="4032">
        <v>46</v>
      </c>
      <c r="MD69" s="4033" t="s">
        <v>1632</v>
      </c>
      <c r="ME69" s="4034" t="s">
        <v>1632</v>
      </c>
      <c r="MF69" s="4034" t="s">
        <v>1625</v>
      </c>
      <c r="MG69" s="4034" t="s">
        <v>1625</v>
      </c>
      <c r="MH69" s="1192">
        <v>20</v>
      </c>
      <c r="MI69" s="4032">
        <v>54</v>
      </c>
      <c r="MJ69" s="4033" t="s">
        <v>1632</v>
      </c>
      <c r="MK69" s="4034" t="s">
        <v>1632</v>
      </c>
      <c r="ML69" s="4034" t="s">
        <v>1625</v>
      </c>
      <c r="MM69" s="4034" t="s">
        <v>1625</v>
      </c>
      <c r="MN69" s="1192">
        <v>20</v>
      </c>
      <c r="MO69" s="4032">
        <v>53</v>
      </c>
      <c r="MP69" s="4033" t="s">
        <v>1625</v>
      </c>
      <c r="MQ69" s="4034" t="s">
        <v>1632</v>
      </c>
      <c r="MR69" s="4034" t="s">
        <v>1625</v>
      </c>
      <c r="MS69" s="4034" t="s">
        <v>1625</v>
      </c>
      <c r="MT69" s="1192">
        <v>10</v>
      </c>
      <c r="MU69" s="4032">
        <v>51</v>
      </c>
      <c r="MV69" s="4033" t="s">
        <v>1632</v>
      </c>
      <c r="MW69" s="4034" t="s">
        <v>1632</v>
      </c>
      <c r="MX69" s="4034" t="s">
        <v>1625</v>
      </c>
      <c r="MY69" s="1192">
        <v>30</v>
      </c>
      <c r="MZ69" s="4032">
        <v>3</v>
      </c>
      <c r="NA69" s="4033" t="s">
        <v>1625</v>
      </c>
      <c r="NB69" s="4034" t="s">
        <v>1625</v>
      </c>
      <c r="NC69" s="4034" t="s">
        <v>1625</v>
      </c>
      <c r="ND69" s="4034" t="s">
        <v>1625</v>
      </c>
      <c r="NE69" s="1192">
        <v>0</v>
      </c>
      <c r="NF69" s="4032">
        <v>67</v>
      </c>
      <c r="NG69" s="4034" t="s">
        <v>1625</v>
      </c>
      <c r="NH69" s="4034" t="s">
        <v>1625</v>
      </c>
      <c r="NI69" s="4034" t="s">
        <v>1625</v>
      </c>
      <c r="NJ69" s="4034" t="s">
        <v>1625</v>
      </c>
      <c r="NK69" s="1192">
        <v>0</v>
      </c>
      <c r="NL69" s="4032">
        <v>50</v>
      </c>
      <c r="NM69" s="4007">
        <v>294.57</v>
      </c>
      <c r="NN69" s="4007">
        <f t="shared" si="2"/>
        <v>24</v>
      </c>
      <c r="NO69" s="4010">
        <v>0</v>
      </c>
      <c r="NP69" s="4007">
        <v>57</v>
      </c>
      <c r="NQ69" s="4037">
        <v>0</v>
      </c>
      <c r="NR69" s="4007">
        <v>57</v>
      </c>
      <c r="NS69" s="4007">
        <v>0</v>
      </c>
      <c r="NT69" s="4007">
        <v>57</v>
      </c>
      <c r="NU69" s="4037">
        <v>0</v>
      </c>
      <c r="NV69" s="4007">
        <v>57</v>
      </c>
      <c r="NW69" s="4007">
        <v>0</v>
      </c>
      <c r="NX69" s="4007">
        <v>57</v>
      </c>
      <c r="NY69" s="4027">
        <v>0</v>
      </c>
      <c r="NZ69" s="4007">
        <v>57</v>
      </c>
      <c r="OA69" s="4035">
        <v>0</v>
      </c>
      <c r="OB69" s="4036">
        <v>0</v>
      </c>
      <c r="OC69" s="4035">
        <v>47</v>
      </c>
      <c r="OD69" s="4035">
        <v>0</v>
      </c>
      <c r="OE69" s="4036">
        <v>0</v>
      </c>
      <c r="OF69" s="4035">
        <v>47</v>
      </c>
      <c r="OG69" s="4035">
        <v>0</v>
      </c>
      <c r="OH69" s="4036">
        <v>0</v>
      </c>
      <c r="OI69" s="4035">
        <v>70</v>
      </c>
      <c r="OJ69" s="3994">
        <v>0</v>
      </c>
      <c r="OK69" s="4011">
        <v>0</v>
      </c>
      <c r="OL69" s="4035">
        <v>70</v>
      </c>
      <c r="OM69" s="4010">
        <v>53</v>
      </c>
      <c r="ON69" s="4027">
        <v>170.96774193548387</v>
      </c>
      <c r="OO69" s="4038">
        <v>9</v>
      </c>
      <c r="OP69" s="4010" t="s">
        <v>31</v>
      </c>
      <c r="OQ69" s="4037" t="s">
        <v>31</v>
      </c>
      <c r="OR69" s="4038" t="str">
        <f t="shared" si="25"/>
        <v>-</v>
      </c>
      <c r="OS69" s="4039">
        <v>33.732876712328768</v>
      </c>
      <c r="OT69" s="4038">
        <v>38</v>
      </c>
      <c r="OU69" s="4007">
        <v>50</v>
      </c>
      <c r="OV69" s="4007">
        <v>60</v>
      </c>
      <c r="OW69" s="4007">
        <v>45</v>
      </c>
      <c r="OX69" s="4007">
        <v>17</v>
      </c>
      <c r="OY69" s="4007">
        <v>5</v>
      </c>
      <c r="OZ69" s="4007">
        <v>51</v>
      </c>
      <c r="PA69" s="4007">
        <v>106</v>
      </c>
      <c r="PB69" s="4007">
        <v>9</v>
      </c>
      <c r="PC69" s="4007">
        <v>18</v>
      </c>
      <c r="PD69" s="4007">
        <v>72</v>
      </c>
      <c r="PE69" s="4007">
        <v>40</v>
      </c>
      <c r="PF69" s="4007">
        <v>72</v>
      </c>
      <c r="PG69" s="4007">
        <v>1</v>
      </c>
      <c r="PH69" s="4007">
        <v>2</v>
      </c>
      <c r="PI69" s="4007">
        <v>35</v>
      </c>
      <c r="PJ69" s="4007">
        <v>61</v>
      </c>
      <c r="PK69" s="4007">
        <v>93</v>
      </c>
      <c r="PL69" s="4007">
        <v>155</v>
      </c>
      <c r="PM69" s="4010">
        <v>32.258064516129032</v>
      </c>
      <c r="PN69" s="4007">
        <v>74</v>
      </c>
      <c r="PO69" s="4007">
        <v>38.70967741935484</v>
      </c>
      <c r="PP69" s="4007">
        <v>72</v>
      </c>
      <c r="PQ69" s="4007">
        <v>29.032258064516132</v>
      </c>
      <c r="PR69" s="4007">
        <v>76</v>
      </c>
      <c r="PS69" s="4007">
        <v>10.967741935483872</v>
      </c>
      <c r="PT69" s="4007">
        <v>18</v>
      </c>
      <c r="PU69" s="4007">
        <v>3.225806451612903</v>
      </c>
      <c r="PV69" s="4007">
        <v>20</v>
      </c>
      <c r="PW69" s="4007">
        <v>32.903225806451616</v>
      </c>
      <c r="PX69" s="4007">
        <v>52</v>
      </c>
      <c r="PY69" s="4007">
        <v>68.387096774193552</v>
      </c>
      <c r="PZ69" s="4007">
        <v>33</v>
      </c>
      <c r="QA69" s="4007">
        <v>5.806451612903226</v>
      </c>
      <c r="QB69" s="4007">
        <v>44</v>
      </c>
      <c r="QC69" s="4007">
        <v>11.612903225806452</v>
      </c>
      <c r="QD69" s="4007">
        <v>73</v>
      </c>
      <c r="QE69" s="4007">
        <v>46.451612903225808</v>
      </c>
      <c r="QF69" s="4007">
        <v>31</v>
      </c>
      <c r="QG69" s="4007">
        <v>25.806451612903224</v>
      </c>
      <c r="QH69" s="4007">
        <v>66</v>
      </c>
      <c r="QI69" s="4007">
        <v>46.451612903225808</v>
      </c>
      <c r="QJ69" s="4007">
        <v>13</v>
      </c>
      <c r="QK69" s="4007">
        <v>0.64516129032258063</v>
      </c>
      <c r="QL69" s="4007">
        <v>14</v>
      </c>
      <c r="QM69" s="4007">
        <v>1.2903225806451613</v>
      </c>
      <c r="QN69" s="4007">
        <v>38</v>
      </c>
      <c r="QO69" s="4007">
        <v>22.58064516129032</v>
      </c>
      <c r="QP69" s="4007">
        <v>18</v>
      </c>
      <c r="QQ69" s="4007">
        <v>39.354838709677423</v>
      </c>
      <c r="QR69" s="4007">
        <v>72</v>
      </c>
      <c r="QS69" s="4007">
        <v>60</v>
      </c>
      <c r="QT69" s="4007">
        <v>59</v>
      </c>
      <c r="QU69" s="4010">
        <v>0</v>
      </c>
      <c r="QV69" s="4007">
        <v>0</v>
      </c>
      <c r="QW69" s="4007">
        <v>0</v>
      </c>
      <c r="QX69" s="4007">
        <v>0</v>
      </c>
      <c r="QY69" s="4007">
        <v>0</v>
      </c>
      <c r="QZ69" s="4007">
        <v>0</v>
      </c>
      <c r="RA69" s="4007">
        <v>0</v>
      </c>
      <c r="RB69" s="4007">
        <v>0</v>
      </c>
      <c r="RC69" s="4007">
        <v>0</v>
      </c>
      <c r="RD69" s="4007">
        <v>0</v>
      </c>
      <c r="RE69" s="4007">
        <v>0</v>
      </c>
      <c r="RF69" s="4007">
        <v>0</v>
      </c>
      <c r="RG69" s="4007">
        <v>0</v>
      </c>
      <c r="RH69" s="4007">
        <v>0</v>
      </c>
      <c r="RI69" s="4007">
        <v>0</v>
      </c>
      <c r="RJ69" s="4007">
        <v>0</v>
      </c>
      <c r="RK69" s="4007">
        <v>0</v>
      </c>
      <c r="RL69" s="4007">
        <v>0</v>
      </c>
      <c r="RM69" s="4010" t="s">
        <v>31</v>
      </c>
      <c r="RN69" s="4007" t="s">
        <v>31</v>
      </c>
      <c r="RO69" s="4007" t="s">
        <v>31</v>
      </c>
      <c r="RP69" s="4007" t="s">
        <v>31</v>
      </c>
      <c r="RQ69" s="4007" t="s">
        <v>31</v>
      </c>
      <c r="RR69" s="4007" t="s">
        <v>31</v>
      </c>
      <c r="RS69" s="4007" t="s">
        <v>31</v>
      </c>
      <c r="RT69" s="4007" t="s">
        <v>31</v>
      </c>
      <c r="RU69" s="4007" t="s">
        <v>31</v>
      </c>
      <c r="RV69" s="4007" t="s">
        <v>31</v>
      </c>
      <c r="RW69" s="4007" t="s">
        <v>31</v>
      </c>
      <c r="RX69" s="4007" t="s">
        <v>31</v>
      </c>
      <c r="RY69" s="4007" t="s">
        <v>31</v>
      </c>
      <c r="RZ69" s="4007" t="s">
        <v>31</v>
      </c>
      <c r="SA69" s="4007" t="s">
        <v>31</v>
      </c>
      <c r="SB69" s="4007" t="s">
        <v>31</v>
      </c>
      <c r="SC69" s="4007" t="s">
        <v>31</v>
      </c>
      <c r="SD69" s="4007" t="s">
        <v>31</v>
      </c>
      <c r="SE69" s="4007" t="s">
        <v>31</v>
      </c>
      <c r="SF69" s="4007" t="s">
        <v>31</v>
      </c>
      <c r="SG69" s="4007" t="s">
        <v>31</v>
      </c>
      <c r="SH69" s="4007" t="s">
        <v>31</v>
      </c>
      <c r="SI69" s="4007" t="s">
        <v>31</v>
      </c>
      <c r="SJ69" s="4007" t="s">
        <v>31</v>
      </c>
      <c r="SK69" s="4007" t="s">
        <v>31</v>
      </c>
      <c r="SL69" s="4007" t="s">
        <v>31</v>
      </c>
      <c r="SM69" s="4007" t="s">
        <v>31</v>
      </c>
      <c r="SN69" s="4007" t="s">
        <v>31</v>
      </c>
      <c r="SO69" s="4007" t="s">
        <v>31</v>
      </c>
      <c r="SP69" s="4007" t="s">
        <v>31</v>
      </c>
      <c r="SQ69" s="4007" t="s">
        <v>31</v>
      </c>
      <c r="SR69" s="4007" t="s">
        <v>31</v>
      </c>
      <c r="SS69" s="4007" t="s">
        <v>31</v>
      </c>
      <c r="ST69" s="4038" t="s">
        <v>31</v>
      </c>
      <c r="SU69" s="4123" t="s">
        <v>8304</v>
      </c>
      <c r="SV69" s="4124" t="s">
        <v>8307</v>
      </c>
      <c r="SW69" s="4124">
        <v>55</v>
      </c>
      <c r="SX69" s="4125">
        <v>176.2820512820513</v>
      </c>
      <c r="SY69" s="4124">
        <v>1</v>
      </c>
      <c r="SZ69" s="4040">
        <v>3</v>
      </c>
      <c r="TA69" s="4036">
        <v>3</v>
      </c>
      <c r="TB69" s="4041">
        <v>2.5706940874035986</v>
      </c>
      <c r="TC69" s="4035">
        <v>31</v>
      </c>
      <c r="TD69" s="4040">
        <v>0</v>
      </c>
      <c r="TE69" s="4036">
        <v>0</v>
      </c>
      <c r="TF69" s="4041">
        <v>0</v>
      </c>
      <c r="TG69" s="4035">
        <v>54</v>
      </c>
      <c r="TH69" s="4040">
        <v>0</v>
      </c>
      <c r="TI69" s="4036">
        <v>0</v>
      </c>
      <c r="TJ69" s="4041">
        <v>0</v>
      </c>
      <c r="TK69" s="4035">
        <v>6</v>
      </c>
      <c r="TL69" s="4040">
        <v>0</v>
      </c>
      <c r="TM69" s="4036">
        <v>0</v>
      </c>
      <c r="TN69" s="4041">
        <v>0</v>
      </c>
      <c r="TO69" s="4035">
        <v>11</v>
      </c>
      <c r="TP69" s="4040">
        <v>0</v>
      </c>
      <c r="TQ69" s="4036">
        <v>0</v>
      </c>
      <c r="TR69" s="4041">
        <v>0</v>
      </c>
      <c r="TS69" s="4035">
        <v>5</v>
      </c>
      <c r="TT69" s="4040">
        <v>0</v>
      </c>
      <c r="TU69" s="4036">
        <v>0</v>
      </c>
      <c r="TV69" s="4041">
        <v>0</v>
      </c>
      <c r="TW69" s="4035">
        <v>2</v>
      </c>
      <c r="TX69" s="4040">
        <v>0</v>
      </c>
      <c r="TY69" s="4036">
        <v>0</v>
      </c>
      <c r="TZ69" s="4041">
        <v>0</v>
      </c>
      <c r="UA69" s="4035">
        <v>53</v>
      </c>
      <c r="UB69" s="4040">
        <v>0</v>
      </c>
      <c r="UC69" s="4036">
        <v>0</v>
      </c>
      <c r="UD69" s="4041">
        <v>0</v>
      </c>
      <c r="UE69" s="4035">
        <v>58</v>
      </c>
      <c r="UF69" s="4040">
        <v>0</v>
      </c>
      <c r="UG69" s="4036">
        <v>0</v>
      </c>
      <c r="UH69" s="4041">
        <v>0</v>
      </c>
      <c r="UI69" s="4035">
        <v>14</v>
      </c>
      <c r="UJ69" s="4040">
        <v>0</v>
      </c>
      <c r="UK69" s="4036">
        <v>0</v>
      </c>
      <c r="UL69" s="4041">
        <v>0</v>
      </c>
      <c r="UM69" s="4035">
        <v>22</v>
      </c>
      <c r="UN69" s="4040">
        <v>0</v>
      </c>
      <c r="UO69" s="4036">
        <v>0</v>
      </c>
      <c r="UP69" s="4041">
        <v>0</v>
      </c>
      <c r="UQ69" s="4035">
        <v>3</v>
      </c>
      <c r="UR69" s="4040">
        <v>0</v>
      </c>
      <c r="US69" s="4036">
        <v>0</v>
      </c>
      <c r="UT69" s="4041">
        <v>0</v>
      </c>
      <c r="UU69" s="4035">
        <v>12</v>
      </c>
      <c r="UV69" s="4040">
        <v>0</v>
      </c>
      <c r="UW69" s="4036">
        <v>0</v>
      </c>
      <c r="UX69" s="4041">
        <v>0</v>
      </c>
      <c r="UY69" s="4035">
        <v>26</v>
      </c>
      <c r="UZ69" s="4040">
        <v>0</v>
      </c>
      <c r="VA69" s="4036">
        <v>0</v>
      </c>
      <c r="VB69" s="4041">
        <v>0</v>
      </c>
      <c r="VC69" s="4035">
        <v>4</v>
      </c>
      <c r="VD69" s="4042">
        <v>0</v>
      </c>
      <c r="VE69" s="4035">
        <v>0</v>
      </c>
      <c r="VF69" s="4035">
        <v>0</v>
      </c>
      <c r="VG69" s="4035">
        <v>7</v>
      </c>
      <c r="VH69" s="4035">
        <v>0</v>
      </c>
      <c r="VI69" s="4035">
        <v>0</v>
      </c>
      <c r="VJ69" s="4035">
        <v>0</v>
      </c>
      <c r="VK69" s="4035">
        <v>4</v>
      </c>
      <c r="VL69" s="4035">
        <v>0</v>
      </c>
      <c r="VM69" s="4035">
        <v>0</v>
      </c>
      <c r="VN69" s="4035">
        <v>0</v>
      </c>
      <c r="VO69" s="4035">
        <v>9</v>
      </c>
      <c r="VP69" s="4035">
        <v>0</v>
      </c>
      <c r="VQ69" s="4035">
        <v>0</v>
      </c>
      <c r="VR69" s="4035">
        <v>0</v>
      </c>
      <c r="VS69" s="4035">
        <v>18</v>
      </c>
      <c r="VT69" s="4035">
        <v>0</v>
      </c>
      <c r="VU69" s="4035">
        <v>0</v>
      </c>
      <c r="VV69" s="4035">
        <v>0</v>
      </c>
      <c r="VW69" s="4035">
        <v>7</v>
      </c>
      <c r="VX69" s="4035">
        <v>1</v>
      </c>
      <c r="VY69" s="4035">
        <v>2</v>
      </c>
      <c r="VZ69" s="4035">
        <v>1.7137960582690661</v>
      </c>
      <c r="WA69" s="4035">
        <v>21</v>
      </c>
      <c r="WB69" s="4035">
        <v>0</v>
      </c>
      <c r="WC69" s="4035">
        <v>0</v>
      </c>
      <c r="WD69" s="4035">
        <v>0</v>
      </c>
      <c r="WE69" s="4035">
        <v>15</v>
      </c>
      <c r="WF69" s="4035">
        <v>0</v>
      </c>
      <c r="WG69" s="4035">
        <v>0</v>
      </c>
      <c r="WH69" s="4035">
        <v>0</v>
      </c>
      <c r="WI69" s="4035">
        <v>6</v>
      </c>
      <c r="WJ69" s="4035">
        <v>0</v>
      </c>
      <c r="WK69" s="4035">
        <v>0</v>
      </c>
      <c r="WL69" s="4035">
        <v>0</v>
      </c>
      <c r="WM69" s="4035">
        <v>19</v>
      </c>
      <c r="WN69" s="4035">
        <v>0</v>
      </c>
      <c r="WO69" s="4035">
        <v>0</v>
      </c>
      <c r="WP69" s="4035">
        <v>0</v>
      </c>
      <c r="WQ69" s="4035">
        <v>16</v>
      </c>
      <c r="WR69" s="4035">
        <v>0</v>
      </c>
      <c r="WS69" s="4035">
        <v>0</v>
      </c>
      <c r="WT69" s="4035">
        <v>0</v>
      </c>
      <c r="WU69" s="4035">
        <v>16</v>
      </c>
      <c r="WV69" s="4007"/>
      <c r="WW69" s="3999">
        <v>13.20754716981132</v>
      </c>
      <c r="WX69" s="3999">
        <v>8.4745762711864394</v>
      </c>
      <c r="WY69" s="3999">
        <v>12.5</v>
      </c>
      <c r="WZ69" s="3999">
        <v>12.698412698412698</v>
      </c>
      <c r="XA69" s="3999">
        <v>10.869565217391305</v>
      </c>
      <c r="XB69" s="3999">
        <v>10.95890410958904</v>
      </c>
      <c r="XC69" s="3994">
        <v>9.5238095238095237</v>
      </c>
      <c r="XD69" s="3994">
        <v>67</v>
      </c>
      <c r="XE69" s="3994">
        <v>11.524163568773234</v>
      </c>
      <c r="XF69" s="3999">
        <v>11.262798634812286</v>
      </c>
      <c r="XG69" s="3994">
        <v>57</v>
      </c>
      <c r="XH69" s="3999">
        <v>30.188679245283019</v>
      </c>
      <c r="XI69" s="3999">
        <v>35.593220338983052</v>
      </c>
      <c r="XJ69" s="3999">
        <v>18.75</v>
      </c>
      <c r="XK69" s="3999">
        <v>38.095238095238095</v>
      </c>
      <c r="XL69" s="3999">
        <v>23.913043478260871</v>
      </c>
      <c r="XM69" s="3999">
        <v>19.17808219178082</v>
      </c>
      <c r="XN69" s="3994">
        <v>38.095238095238095</v>
      </c>
      <c r="XO69" s="3994">
        <v>2</v>
      </c>
      <c r="XP69" s="3994">
        <v>30.111524163568777</v>
      </c>
      <c r="XQ69" s="3999">
        <v>27.986348122866893</v>
      </c>
      <c r="XR69" s="3994">
        <v>3</v>
      </c>
      <c r="XS69" s="3999">
        <v>47.619047619047613</v>
      </c>
      <c r="XT69" s="3994">
        <v>3</v>
      </c>
      <c r="XU69" s="3994">
        <v>41.635687732342006</v>
      </c>
      <c r="XV69" s="4011">
        <v>39.249146757679185</v>
      </c>
      <c r="XW69" s="3994">
        <v>5</v>
      </c>
      <c r="XX69" s="3994">
        <v>67.123287671232873</v>
      </c>
      <c r="XY69" s="3994">
        <v>49.206349206349202</v>
      </c>
      <c r="XZ69" s="3994">
        <v>4</v>
      </c>
      <c r="YA69" s="4011">
        <v>56.133828996282531</v>
      </c>
      <c r="YB69" s="4011">
        <v>58.361774744027308</v>
      </c>
      <c r="YC69" s="3994">
        <v>6</v>
      </c>
      <c r="YD69" s="4011">
        <v>2.7397260273972601</v>
      </c>
      <c r="YE69" s="4011">
        <v>3.1746031746031744</v>
      </c>
      <c r="YF69" s="3994">
        <v>31</v>
      </c>
      <c r="YG69" s="3994">
        <v>1.1152416356877324</v>
      </c>
      <c r="YH69" s="3994">
        <v>2.0477815699658701</v>
      </c>
      <c r="YI69" s="3994">
        <v>24</v>
      </c>
      <c r="YJ69" s="3994" t="s">
        <v>31</v>
      </c>
      <c r="YK69" s="3994" t="s">
        <v>31</v>
      </c>
      <c r="YL69" s="3994" t="s">
        <v>31</v>
      </c>
      <c r="YM69" s="4011">
        <v>1.1152416356877324</v>
      </c>
      <c r="YN69" s="4011">
        <v>0.34129692832764508</v>
      </c>
      <c r="YO69" s="3994">
        <v>2</v>
      </c>
      <c r="YP69" s="4011">
        <v>0</v>
      </c>
      <c r="YQ69" s="4011">
        <v>0</v>
      </c>
      <c r="YR69" s="3994">
        <v>37</v>
      </c>
      <c r="YS69" s="3999">
        <v>0</v>
      </c>
      <c r="YT69" s="4011">
        <v>0</v>
      </c>
      <c r="YU69" s="3994">
        <v>24</v>
      </c>
      <c r="YV69" s="4043">
        <v>141</v>
      </c>
      <c r="YW69" s="4027">
        <v>39.716312056737593</v>
      </c>
      <c r="YX69" s="3994">
        <v>47</v>
      </c>
      <c r="YY69" s="3994">
        <v>594</v>
      </c>
      <c r="YZ69" s="4027">
        <v>59.259259259259252</v>
      </c>
      <c r="ZA69" s="3994">
        <v>48</v>
      </c>
      <c r="ZB69" s="4007">
        <v>99</v>
      </c>
      <c r="ZC69" s="4027">
        <v>76.767676767676761</v>
      </c>
      <c r="ZD69" s="3994">
        <v>43</v>
      </c>
      <c r="ZE69" s="4043">
        <v>134</v>
      </c>
      <c r="ZF69" s="4007">
        <v>32.835820895522389</v>
      </c>
      <c r="ZG69" s="3994">
        <v>61</v>
      </c>
      <c r="ZH69" s="4044">
        <v>0</v>
      </c>
      <c r="ZI69" s="3999">
        <v>0</v>
      </c>
      <c r="ZJ69" s="3994">
        <v>25</v>
      </c>
      <c r="ZK69" s="4045" t="s">
        <v>1623</v>
      </c>
      <c r="ZL69" s="3999">
        <v>76.890756302521012</v>
      </c>
      <c r="ZM69" s="3999">
        <v>83.000604960677563</v>
      </c>
      <c r="ZN69" s="3994">
        <v>61</v>
      </c>
      <c r="ZO69" s="4007">
        <v>1653</v>
      </c>
      <c r="ZP69" s="4005">
        <v>50.618811881188122</v>
      </c>
      <c r="ZQ69" s="3996">
        <v>61.442441054091532</v>
      </c>
      <c r="ZR69" s="4046">
        <v>56</v>
      </c>
      <c r="ZS69" s="4001">
        <v>721</v>
      </c>
      <c r="ZT69" s="4005">
        <v>62.162162162162161</v>
      </c>
      <c r="ZU69" s="3996">
        <v>65.266106442577026</v>
      </c>
      <c r="ZV69" s="4046">
        <v>65</v>
      </c>
      <c r="ZW69" s="4126">
        <v>357</v>
      </c>
      <c r="ZX69" s="4005">
        <v>45.583038869257955</v>
      </c>
      <c r="ZY69" s="3996">
        <v>56.25</v>
      </c>
      <c r="ZZ69" s="4046">
        <v>52</v>
      </c>
      <c r="AAA69" s="4126">
        <v>240</v>
      </c>
      <c r="AAB69" s="4005">
        <v>38.020833333333329</v>
      </c>
      <c r="AAC69" s="3996">
        <v>60.483870967741936</v>
      </c>
      <c r="AAD69" s="4046">
        <v>31</v>
      </c>
      <c r="AAE69" s="4126">
        <v>124</v>
      </c>
      <c r="AAF69" s="4058">
        <v>94.247246022031831</v>
      </c>
      <c r="AAG69" s="4007">
        <v>99.614395886889469</v>
      </c>
      <c r="AAH69" s="4007">
        <v>28</v>
      </c>
      <c r="AAI69" s="4038">
        <v>778</v>
      </c>
      <c r="AAJ69" s="4005">
        <v>345.5</v>
      </c>
      <c r="AAK69" s="4046">
        <v>28</v>
      </c>
      <c r="AAL69" s="3996">
        <v>881.1</v>
      </c>
      <c r="AAM69" s="4046">
        <v>32</v>
      </c>
      <c r="AAN69" s="3996">
        <v>0</v>
      </c>
      <c r="AAO69" s="4046">
        <f t="shared" si="26"/>
        <v>31</v>
      </c>
      <c r="AAP69" s="3996">
        <v>0</v>
      </c>
      <c r="AAQ69" s="4047">
        <f t="shared" si="27"/>
        <v>12</v>
      </c>
      <c r="AAR69" s="3999">
        <v>14.07</v>
      </c>
      <c r="AAS69" s="3994">
        <v>4</v>
      </c>
      <c r="AAT69" s="3999">
        <v>439.94</v>
      </c>
      <c r="AAU69" s="3994">
        <v>7</v>
      </c>
      <c r="AAV69" s="3999">
        <v>2.44</v>
      </c>
      <c r="AAW69" s="3994">
        <v>5</v>
      </c>
      <c r="AAX69" s="3999">
        <v>0</v>
      </c>
      <c r="AAY69" s="3994">
        <v>32</v>
      </c>
      <c r="AAZ69" s="3994">
        <v>2438.1999999999998</v>
      </c>
      <c r="ABA69" s="4046">
        <f t="shared" si="28"/>
        <v>54</v>
      </c>
      <c r="ABB69" s="3999">
        <v>1236.7</v>
      </c>
      <c r="ABC69" s="4046">
        <f t="shared" si="28"/>
        <v>36</v>
      </c>
      <c r="ABD69" s="3999">
        <v>0</v>
      </c>
      <c r="ABE69" s="4046">
        <f t="shared" si="28"/>
        <v>46</v>
      </c>
      <c r="ABF69" s="3999">
        <v>0</v>
      </c>
      <c r="ABG69" s="4046">
        <f t="shared" si="28"/>
        <v>47</v>
      </c>
      <c r="ABH69" s="3999">
        <v>0</v>
      </c>
      <c r="ABI69" s="4046">
        <f t="shared" si="29"/>
        <v>2</v>
      </c>
      <c r="ABJ69" s="3999">
        <v>0</v>
      </c>
      <c r="ABK69" s="4046">
        <f t="shared" si="29"/>
        <v>1</v>
      </c>
      <c r="ABL69" s="3999">
        <v>0</v>
      </c>
      <c r="ABM69" s="4046">
        <f t="shared" si="29"/>
        <v>38</v>
      </c>
      <c r="ABN69" s="3999">
        <f t="shared" si="30"/>
        <v>0</v>
      </c>
      <c r="ABO69" s="4048">
        <f t="shared" si="31"/>
        <v>39</v>
      </c>
      <c r="ABP69" s="4044">
        <v>5</v>
      </c>
      <c r="ABQ69" s="3999" t="s">
        <v>1632</v>
      </c>
      <c r="ABR69" s="3999">
        <v>5</v>
      </c>
      <c r="ABS69" s="3999" t="s">
        <v>1632</v>
      </c>
      <c r="ABT69" s="3999">
        <v>5</v>
      </c>
      <c r="ABU69" s="3999" t="s">
        <v>1632</v>
      </c>
      <c r="ABV69" s="3999">
        <v>5</v>
      </c>
      <c r="ABW69" s="3999" t="s">
        <v>1632</v>
      </c>
      <c r="ABX69" s="3999">
        <v>0</v>
      </c>
      <c r="ABY69" s="3999" t="s">
        <v>1625</v>
      </c>
      <c r="ABZ69" s="3999">
        <v>20</v>
      </c>
      <c r="ACA69" s="3994">
        <v>23</v>
      </c>
      <c r="ACB69" s="3999">
        <v>5</v>
      </c>
      <c r="ACC69" s="3999" t="s">
        <v>1632</v>
      </c>
      <c r="ACD69" s="3999">
        <v>5</v>
      </c>
      <c r="ACE69" s="3999" t="s">
        <v>1632</v>
      </c>
      <c r="ACF69" s="3999">
        <v>5</v>
      </c>
      <c r="ACG69" s="3999" t="s">
        <v>1632</v>
      </c>
      <c r="ACH69" s="3999">
        <v>5</v>
      </c>
      <c r="ACI69" s="3999" t="s">
        <v>1632</v>
      </c>
      <c r="ACJ69" s="3999">
        <v>20</v>
      </c>
      <c r="ACK69" s="3994">
        <v>1</v>
      </c>
      <c r="ACL69" s="3999">
        <v>5</v>
      </c>
      <c r="ACM69" s="3999" t="s">
        <v>1632</v>
      </c>
      <c r="ACN69" s="3999">
        <v>0</v>
      </c>
      <c r="ACO69" s="3999" t="s">
        <v>1625</v>
      </c>
      <c r="ACP69" s="3999">
        <v>0</v>
      </c>
      <c r="ACQ69" s="3999" t="s">
        <v>1625</v>
      </c>
      <c r="ACR69" s="3999">
        <v>5</v>
      </c>
      <c r="ACS69" s="3994">
        <v>51</v>
      </c>
      <c r="ACT69" s="3994">
        <v>10</v>
      </c>
      <c r="ACU69" s="3994" t="s">
        <v>1632</v>
      </c>
      <c r="ACV69" s="3994">
        <v>10</v>
      </c>
      <c r="ACW69" s="3994" t="s">
        <v>1632</v>
      </c>
      <c r="ACX69" s="3994">
        <v>10</v>
      </c>
      <c r="ACY69" s="3994" t="s">
        <v>1632</v>
      </c>
      <c r="ACZ69" s="3994">
        <v>10</v>
      </c>
      <c r="ADA69" s="3994" t="s">
        <v>1632</v>
      </c>
      <c r="ADB69" s="3994">
        <v>40</v>
      </c>
      <c r="ADC69" s="3994">
        <v>1</v>
      </c>
      <c r="ADD69" s="4049">
        <v>0</v>
      </c>
      <c r="ADE69" s="4049">
        <v>0</v>
      </c>
      <c r="ADF69" s="4049">
        <v>0</v>
      </c>
      <c r="ADG69" s="4049">
        <v>0</v>
      </c>
      <c r="ADH69" s="4049">
        <v>0</v>
      </c>
      <c r="ADI69" s="3994">
        <v>69</v>
      </c>
      <c r="ADJ69" s="3999">
        <v>5</v>
      </c>
      <c r="ADK69" s="3999" t="s">
        <v>1632</v>
      </c>
      <c r="ADL69" s="3999">
        <v>5</v>
      </c>
      <c r="ADM69" s="3999" t="s">
        <v>1632</v>
      </c>
      <c r="ADN69" s="3999">
        <v>5</v>
      </c>
      <c r="ADO69" s="3999" t="s">
        <v>1632</v>
      </c>
      <c r="ADP69" s="3999">
        <v>5</v>
      </c>
      <c r="ADQ69" s="3999" t="s">
        <v>1632</v>
      </c>
      <c r="ADR69" s="3999">
        <v>20</v>
      </c>
      <c r="ADS69" s="3994">
        <v>1</v>
      </c>
      <c r="ADT69" s="3999">
        <v>10</v>
      </c>
      <c r="ADU69" s="3999">
        <v>10</v>
      </c>
      <c r="ADV69" s="3999">
        <v>10</v>
      </c>
      <c r="ADW69" s="3999">
        <v>0</v>
      </c>
      <c r="ADX69" s="3999">
        <v>30</v>
      </c>
      <c r="ADY69" s="3994">
        <v>23</v>
      </c>
      <c r="ADZ69" s="4010">
        <v>0</v>
      </c>
      <c r="AEA69" s="3999">
        <v>0</v>
      </c>
      <c r="AEB69" s="3994">
        <v>23</v>
      </c>
      <c r="AEC69" s="4007">
        <v>1</v>
      </c>
      <c r="AED69" s="3999">
        <v>36.81885125184094</v>
      </c>
      <c r="AEE69" s="3994">
        <v>12</v>
      </c>
      <c r="AEF69" s="4007">
        <v>0</v>
      </c>
      <c r="AEG69" s="3999">
        <v>0</v>
      </c>
      <c r="AEH69" s="3994">
        <v>43</v>
      </c>
      <c r="AEI69" s="4035">
        <v>2</v>
      </c>
      <c r="AEJ69" s="3999">
        <v>73.637702503681879</v>
      </c>
      <c r="AEK69" s="3994">
        <f t="shared" si="32"/>
        <v>2</v>
      </c>
      <c r="AEL69" s="4007">
        <v>0</v>
      </c>
      <c r="AEM69" s="3999">
        <v>0</v>
      </c>
      <c r="AEN69" s="3994">
        <v>42</v>
      </c>
      <c r="AEO69" s="3994">
        <v>1</v>
      </c>
      <c r="AEP69" s="3999">
        <v>36.799999999999997</v>
      </c>
      <c r="AEQ69" s="3994">
        <v>30</v>
      </c>
      <c r="AER69" s="3994">
        <v>1</v>
      </c>
      <c r="AES69" s="3999">
        <v>36.799999999999997</v>
      </c>
      <c r="AET69" s="3994">
        <v>20</v>
      </c>
      <c r="AEU69" s="3994">
        <v>0</v>
      </c>
      <c r="AEV69" s="4050">
        <v>0</v>
      </c>
      <c r="AEW69" s="3994">
        <v>43</v>
      </c>
      <c r="AEX69" s="4049">
        <v>0.11700000000000001</v>
      </c>
      <c r="AEY69" s="4049">
        <v>45</v>
      </c>
      <c r="AEZ69" s="4049">
        <v>7.3999999999999996E-2</v>
      </c>
      <c r="AFA69" s="4049">
        <v>24</v>
      </c>
      <c r="AFB69" s="4049">
        <v>6.0000000000000001E-3</v>
      </c>
      <c r="AFC69" s="4049">
        <v>45</v>
      </c>
      <c r="AFD69" s="4049">
        <v>7.0000000000000001E-3</v>
      </c>
      <c r="AFE69" s="4049">
        <v>31</v>
      </c>
      <c r="AFF69" s="4049">
        <v>5.0000000000000001E-3</v>
      </c>
      <c r="AFG69" s="4049">
        <v>27</v>
      </c>
      <c r="AFH69" s="4049">
        <v>1.0999999999999999E-2</v>
      </c>
      <c r="AFI69" s="4049">
        <v>33</v>
      </c>
      <c r="AFJ69" s="4049">
        <v>0</v>
      </c>
      <c r="AFK69" s="4049">
        <v>7</v>
      </c>
      <c r="AFL69" s="4049">
        <v>0</v>
      </c>
      <c r="AFM69" s="4049">
        <v>7</v>
      </c>
      <c r="AFN69" s="4049">
        <v>2</v>
      </c>
      <c r="AFO69" s="4049">
        <v>70.671378091872782</v>
      </c>
      <c r="AFP69" s="4049">
        <v>43</v>
      </c>
      <c r="AFQ69" s="4049">
        <v>1</v>
      </c>
      <c r="AFR69" s="4049">
        <v>35.335689045936391</v>
      </c>
      <c r="AFS69" s="4049">
        <v>52</v>
      </c>
      <c r="AFT69" s="4049">
        <v>5</v>
      </c>
      <c r="AFU69" s="4049">
        <v>176.67844522968198</v>
      </c>
      <c r="AFV69" s="4049">
        <v>26</v>
      </c>
      <c r="AFW69" s="4049">
        <v>4</v>
      </c>
      <c r="AFX69" s="4049">
        <v>141.34275618374556</v>
      </c>
      <c r="AFY69" s="4049">
        <v>17</v>
      </c>
      <c r="AFZ69" s="4049">
        <v>10</v>
      </c>
      <c r="AGA69" s="4049">
        <v>353.35689045936397</v>
      </c>
      <c r="AGB69" s="4049">
        <v>44</v>
      </c>
      <c r="AGC69" s="4049">
        <v>3</v>
      </c>
      <c r="AGD69" s="4049">
        <v>106.00706713780917</v>
      </c>
      <c r="AGE69" s="4049">
        <v>63</v>
      </c>
      <c r="AGF69" s="4049">
        <v>6</v>
      </c>
      <c r="AGG69" s="4049">
        <v>34.880000000000003</v>
      </c>
      <c r="AGH69" s="4049">
        <v>45</v>
      </c>
      <c r="AGI69" s="4049">
        <v>0</v>
      </c>
      <c r="AGJ69" s="4049">
        <v>0</v>
      </c>
      <c r="AGK69" s="4049">
        <v>10</v>
      </c>
      <c r="AGL69" s="4049">
        <v>0</v>
      </c>
      <c r="AGM69" s="4049">
        <v>0</v>
      </c>
      <c r="AGN69" s="4049">
        <v>2</v>
      </c>
      <c r="AGO69" s="4049">
        <v>5</v>
      </c>
      <c r="AGP69" s="4049">
        <v>29.07</v>
      </c>
      <c r="AGQ69" s="4049">
        <v>44</v>
      </c>
      <c r="AGR69" s="4049">
        <v>0</v>
      </c>
      <c r="AGS69" s="4049">
        <v>0</v>
      </c>
      <c r="AGT69" s="4049">
        <v>19</v>
      </c>
      <c r="AGU69" s="4049">
        <v>0</v>
      </c>
      <c r="AGV69" s="4049">
        <v>0</v>
      </c>
      <c r="AGW69" s="4049">
        <v>31</v>
      </c>
      <c r="AGX69" s="4049">
        <v>0</v>
      </c>
      <c r="AGY69" s="4049">
        <v>0</v>
      </c>
      <c r="AGZ69" s="4049">
        <v>25</v>
      </c>
      <c r="AHA69" s="4049">
        <v>0</v>
      </c>
      <c r="AHB69" s="4049">
        <v>0</v>
      </c>
      <c r="AHC69" s="4049">
        <v>12</v>
      </c>
      <c r="AHD69" s="4049">
        <v>1</v>
      </c>
      <c r="AHE69" s="4049">
        <v>5.81</v>
      </c>
      <c r="AHF69" s="4049">
        <v>30</v>
      </c>
      <c r="AHG69" s="3999">
        <v>57</v>
      </c>
      <c r="AHH69" s="3999">
        <v>317.02</v>
      </c>
      <c r="AHI69" s="3994">
        <v>21</v>
      </c>
      <c r="AHJ69" s="3999">
        <v>93</v>
      </c>
      <c r="AHK69" s="3999">
        <v>517.24</v>
      </c>
      <c r="AHL69" s="3999">
        <v>33</v>
      </c>
      <c r="AHM69" s="3999">
        <v>3</v>
      </c>
      <c r="AHN69" s="3999">
        <v>17.440000000000001</v>
      </c>
      <c r="AHO69" s="3994">
        <v>37</v>
      </c>
      <c r="AHP69" s="3999">
        <v>0</v>
      </c>
      <c r="AHQ69" s="3999">
        <v>0</v>
      </c>
      <c r="AHR69" s="3999">
        <v>23</v>
      </c>
      <c r="AHS69" s="3999">
        <v>0</v>
      </c>
      <c r="AHT69" s="3999">
        <v>0</v>
      </c>
      <c r="AHU69" s="3994">
        <v>28</v>
      </c>
      <c r="AHV69" s="3999">
        <v>30</v>
      </c>
      <c r="AHW69" s="3999">
        <v>166.85</v>
      </c>
      <c r="AHX69" s="3994">
        <v>38</v>
      </c>
      <c r="AHY69" s="3999">
        <v>66</v>
      </c>
      <c r="AHZ69" s="3999">
        <v>383.72</v>
      </c>
      <c r="AIA69" s="3994">
        <v>15</v>
      </c>
      <c r="AIB69" s="4007"/>
      <c r="AIC69" s="4010"/>
      <c r="AID69" s="4027"/>
      <c r="AIE69" s="4007"/>
      <c r="AIF69" s="4010"/>
      <c r="AIG69" s="4027"/>
      <c r="AIH69" s="4007"/>
      <c r="AII69" s="4007"/>
      <c r="AIJ69" s="3999"/>
      <c r="AIK69" s="4007"/>
      <c r="AIL69" s="4051">
        <v>137</v>
      </c>
      <c r="AIM69" s="4052">
        <v>52.554744525547441</v>
      </c>
      <c r="AIN69" s="4053">
        <f t="shared" si="33"/>
        <v>59</v>
      </c>
      <c r="AIO69" s="4007">
        <v>592</v>
      </c>
      <c r="AIP69" s="4027">
        <v>21.283783783783782</v>
      </c>
      <c r="AIQ69" s="4007">
        <f t="shared" si="34"/>
        <v>51</v>
      </c>
      <c r="AIR69" s="4051">
        <v>132</v>
      </c>
      <c r="AIS69" s="4052">
        <v>39.393939393939391</v>
      </c>
      <c r="AIT69" s="4053">
        <f t="shared" si="35"/>
        <v>26</v>
      </c>
      <c r="AIU69" s="4007">
        <v>592</v>
      </c>
      <c r="AIV69" s="4027">
        <v>21.283783783783782</v>
      </c>
      <c r="AIW69" s="4007">
        <f t="shared" si="36"/>
        <v>2</v>
      </c>
      <c r="AIX69" s="4051">
        <v>134</v>
      </c>
      <c r="AIY69" s="4052">
        <v>0.74626865671641784</v>
      </c>
      <c r="AIZ69" s="4053">
        <f t="shared" si="37"/>
        <v>43</v>
      </c>
      <c r="AJA69" s="4007">
        <v>592</v>
      </c>
      <c r="AJB69" s="4027">
        <v>21.283783783783782</v>
      </c>
      <c r="AJC69" s="4007">
        <f t="shared" si="38"/>
        <v>15</v>
      </c>
      <c r="AJD69" s="4010">
        <v>132</v>
      </c>
      <c r="AJE69" s="4027">
        <v>9.0909090909090917</v>
      </c>
      <c r="AJF69" s="4007">
        <v>27</v>
      </c>
      <c r="AJG69" s="3994">
        <v>607</v>
      </c>
      <c r="AJH69" s="4050">
        <v>9.0609555189456348</v>
      </c>
      <c r="AJI69" s="4038">
        <v>23</v>
      </c>
      <c r="AJJ69" s="4010">
        <v>132</v>
      </c>
      <c r="AJK69" s="3999">
        <v>25.757575757575758</v>
      </c>
      <c r="AJL69" s="4007">
        <v>50</v>
      </c>
      <c r="AJM69" s="3994">
        <v>607</v>
      </c>
      <c r="AJN69" s="3999">
        <v>24.382207578253706</v>
      </c>
      <c r="AJO69" s="4007">
        <v>32</v>
      </c>
      <c r="AJP69" s="4010">
        <v>131</v>
      </c>
      <c r="AJQ69" s="3999">
        <v>16.030534351145036</v>
      </c>
      <c r="AJR69" s="4007">
        <v>32</v>
      </c>
      <c r="AJS69" s="3994">
        <v>592</v>
      </c>
      <c r="AJT69" s="3999">
        <v>21.283783783783782</v>
      </c>
      <c r="AJU69" s="4007">
        <f t="shared" si="39"/>
        <v>55</v>
      </c>
      <c r="AJV69" s="4054">
        <v>0</v>
      </c>
      <c r="AJW69" s="4050">
        <v>0</v>
      </c>
      <c r="AJX69" s="4050">
        <v>0</v>
      </c>
      <c r="AJY69" s="4050">
        <v>0</v>
      </c>
      <c r="AJZ69" s="4050">
        <v>0</v>
      </c>
      <c r="AKA69" s="4050">
        <v>0</v>
      </c>
      <c r="AKB69" s="4050">
        <v>0</v>
      </c>
      <c r="AKC69" s="4050">
        <v>0</v>
      </c>
      <c r="AKD69" s="4050">
        <v>0</v>
      </c>
      <c r="AKE69" s="4050">
        <v>100</v>
      </c>
      <c r="AKF69" s="4050">
        <v>0</v>
      </c>
      <c r="AKG69" s="4055">
        <v>1</v>
      </c>
      <c r="AKH69" s="4011">
        <v>44.26229508196721</v>
      </c>
      <c r="AKI69" s="4011">
        <v>8.1967213114754092</v>
      </c>
      <c r="AKJ69" s="4011">
        <v>18.852459016393443</v>
      </c>
      <c r="AKK69" s="4011">
        <v>10.655737704918032</v>
      </c>
      <c r="AKL69" s="4011">
        <v>3.278688524590164</v>
      </c>
      <c r="AKM69" s="4011">
        <v>9.0163934426229506</v>
      </c>
      <c r="AKN69" s="4011">
        <v>9.8360655737704921</v>
      </c>
      <c r="AKO69" s="4011">
        <v>5.7377049180327866</v>
      </c>
      <c r="AKP69" s="4011">
        <v>40.16393442622951</v>
      </c>
      <c r="AKQ69" s="4011">
        <v>9.8360655737704921</v>
      </c>
      <c r="AKR69" s="4011">
        <v>4.918032786885246</v>
      </c>
      <c r="AKS69" s="3994">
        <v>122</v>
      </c>
      <c r="AKT69" s="4010" t="s">
        <v>1634</v>
      </c>
      <c r="AKU69" s="4007" t="s">
        <v>1634</v>
      </c>
      <c r="AKV69" s="4007" t="s">
        <v>1634</v>
      </c>
      <c r="AKW69" s="4007" t="s">
        <v>1634</v>
      </c>
      <c r="AKX69" s="4007" t="s">
        <v>1634</v>
      </c>
      <c r="AKY69" s="4007" t="s">
        <v>1634</v>
      </c>
      <c r="AKZ69" s="4007" t="s">
        <v>1634</v>
      </c>
      <c r="ALA69" s="4007">
        <v>1</v>
      </c>
      <c r="ALB69" s="4007">
        <v>1</v>
      </c>
      <c r="ALC69" s="4007">
        <v>1</v>
      </c>
      <c r="ALD69" s="4007">
        <v>1</v>
      </c>
      <c r="ALE69" s="4007">
        <v>1</v>
      </c>
      <c r="ALF69" s="4007">
        <v>1</v>
      </c>
      <c r="ALG69" s="4007">
        <v>1</v>
      </c>
      <c r="ALH69" s="4007">
        <f t="shared" si="40"/>
        <v>7</v>
      </c>
      <c r="ALI69" s="4007">
        <f t="shared" si="41"/>
        <v>17</v>
      </c>
      <c r="ALJ69" s="4044" t="s">
        <v>31</v>
      </c>
      <c r="ALK69" s="3999" t="s">
        <v>31</v>
      </c>
      <c r="ALL69" s="3999" t="s">
        <v>31</v>
      </c>
      <c r="ALM69" s="3999" t="s">
        <v>31</v>
      </c>
      <c r="ALN69" s="3999" t="s">
        <v>31</v>
      </c>
      <c r="ALO69" s="3999" t="s">
        <v>31</v>
      </c>
      <c r="ALP69" s="3999" t="s">
        <v>31</v>
      </c>
      <c r="ALQ69" s="4010">
        <v>1</v>
      </c>
      <c r="ALR69" s="4007">
        <v>1</v>
      </c>
      <c r="ALS69" s="4007">
        <v>1</v>
      </c>
      <c r="ALT69" s="4007">
        <v>1</v>
      </c>
      <c r="ALU69" s="4007">
        <v>1</v>
      </c>
      <c r="ALV69" s="4007">
        <v>1</v>
      </c>
      <c r="ALW69" s="4038">
        <v>1</v>
      </c>
      <c r="ALX69" s="4039">
        <v>3.2051282051282048</v>
      </c>
      <c r="ALY69" s="4007">
        <v>4</v>
      </c>
      <c r="ALZ69" s="4037">
        <v>3.2051282051282048</v>
      </c>
      <c r="AMA69" s="4007">
        <v>5</v>
      </c>
      <c r="AMB69" s="4037">
        <v>3.2051282051282048</v>
      </c>
      <c r="AMC69" s="4007">
        <v>5</v>
      </c>
      <c r="AMD69" s="4037">
        <v>3.2051282051282048</v>
      </c>
      <c r="AME69" s="4007">
        <v>11</v>
      </c>
      <c r="AMF69" s="4007">
        <v>3.2051282051282048</v>
      </c>
      <c r="AMG69" s="4007">
        <v>2</v>
      </c>
      <c r="AMH69" s="4037">
        <v>3.2051282051282048</v>
      </c>
      <c r="AMI69" s="4007">
        <v>4</v>
      </c>
      <c r="AMJ69" s="4037">
        <v>3.2051282051282048</v>
      </c>
      <c r="AMK69" s="4007">
        <v>6</v>
      </c>
      <c r="AML69" s="4043">
        <v>1</v>
      </c>
      <c r="AMM69" s="3994">
        <v>0</v>
      </c>
      <c r="AMN69" s="3994">
        <v>0</v>
      </c>
      <c r="AMO69" s="4044">
        <v>3.2051282051282048</v>
      </c>
      <c r="AMP69" s="4007">
        <v>5</v>
      </c>
      <c r="AMQ69" s="3999">
        <v>0</v>
      </c>
      <c r="AMR69" s="4007">
        <v>27</v>
      </c>
      <c r="AMS69" s="3999">
        <v>0</v>
      </c>
      <c r="AMT69" s="4038">
        <v>27</v>
      </c>
      <c r="AMU69" s="4043">
        <v>0</v>
      </c>
      <c r="AMV69" s="4037">
        <v>0</v>
      </c>
      <c r="AMW69" s="4007">
        <v>32</v>
      </c>
      <c r="AMX69" s="4044" t="s">
        <v>1687</v>
      </c>
      <c r="AMY69" s="3999" t="s">
        <v>106</v>
      </c>
      <c r="AMZ69" s="4007">
        <v>1</v>
      </c>
      <c r="ANA69" s="4007">
        <v>4</v>
      </c>
      <c r="ANB69" s="4007">
        <v>5</v>
      </c>
      <c r="ANC69" s="4007">
        <v>28</v>
      </c>
      <c r="AND69" s="4056" t="s">
        <v>1632</v>
      </c>
      <c r="ANE69" s="4057" t="s">
        <v>1632</v>
      </c>
      <c r="ANF69" s="4057" t="s">
        <v>1625</v>
      </c>
      <c r="ANG69" s="4057" t="s">
        <v>1625</v>
      </c>
      <c r="ANH69" s="4027">
        <v>5</v>
      </c>
      <c r="ANI69" s="4027">
        <v>5</v>
      </c>
      <c r="ANJ69" s="4027">
        <v>0</v>
      </c>
      <c r="ANK69" s="4027">
        <v>0</v>
      </c>
      <c r="ANL69" s="4035">
        <f t="shared" si="42"/>
        <v>10</v>
      </c>
      <c r="ANM69" s="4035">
        <f t="shared" si="43"/>
        <v>52</v>
      </c>
      <c r="ANN69" s="4058" t="s">
        <v>1632</v>
      </c>
      <c r="ANO69" s="4027" t="s">
        <v>1632</v>
      </c>
      <c r="ANP69" s="4027" t="s">
        <v>1632</v>
      </c>
      <c r="ANQ69" s="4027" t="s">
        <v>1632</v>
      </c>
      <c r="ANR69" s="4027">
        <v>5</v>
      </c>
      <c r="ANS69" s="4027">
        <v>5</v>
      </c>
      <c r="ANT69" s="4027">
        <v>5</v>
      </c>
      <c r="ANU69" s="4027">
        <v>5</v>
      </c>
      <c r="ANV69" s="4007">
        <f t="shared" si="44"/>
        <v>20</v>
      </c>
      <c r="ANW69" s="4007">
        <f t="shared" si="45"/>
        <v>1</v>
      </c>
      <c r="ANX69" s="4043">
        <v>7</v>
      </c>
      <c r="ANY69" s="4007">
        <v>293</v>
      </c>
      <c r="ANZ69" s="4059">
        <v>11.045999999999999</v>
      </c>
      <c r="AOA69" s="4007">
        <v>44</v>
      </c>
      <c r="AOB69" s="4059">
        <v>3.9</v>
      </c>
      <c r="AOC69" s="4055">
        <f t="shared" si="46"/>
        <v>21</v>
      </c>
      <c r="AOD69" s="4059">
        <v>36.819000000000003</v>
      </c>
      <c r="AOE69" s="4055">
        <f t="shared" si="47"/>
        <v>46</v>
      </c>
      <c r="AOF69" s="3994">
        <v>0</v>
      </c>
      <c r="AOG69" s="4011">
        <v>0</v>
      </c>
      <c r="AOH69" s="4055">
        <v>45</v>
      </c>
      <c r="AOI69" s="3994">
        <v>1</v>
      </c>
      <c r="AOJ69" s="4011">
        <v>0.85251491901108267</v>
      </c>
      <c r="AOK69" s="4055">
        <v>17</v>
      </c>
      <c r="AOL69" s="3994">
        <v>1</v>
      </c>
      <c r="AOM69" s="4011">
        <v>0.85251491901108267</v>
      </c>
      <c r="AON69" s="4055">
        <v>16</v>
      </c>
      <c r="AOO69" s="3994">
        <v>1</v>
      </c>
      <c r="AOP69" s="4011">
        <v>0.85251491901108267</v>
      </c>
      <c r="AOQ69" s="4055">
        <v>16</v>
      </c>
      <c r="AOR69" s="4058" t="s">
        <v>1625</v>
      </c>
      <c r="AOS69" s="4027" t="s">
        <v>1625</v>
      </c>
      <c r="AOT69" s="4027" t="s">
        <v>1625</v>
      </c>
      <c r="AOU69" s="4027" t="s">
        <v>1625</v>
      </c>
      <c r="AOV69" s="4027">
        <v>0</v>
      </c>
      <c r="AOW69" s="4027">
        <v>0</v>
      </c>
      <c r="AOX69" s="4027">
        <v>0</v>
      </c>
      <c r="AOY69" s="4027">
        <v>0</v>
      </c>
      <c r="AOZ69" s="4007">
        <f t="shared" si="48"/>
        <v>0</v>
      </c>
      <c r="APA69" s="4007">
        <f t="shared" si="49"/>
        <v>25</v>
      </c>
      <c r="APB69" s="4060" t="s">
        <v>1625</v>
      </c>
      <c r="APC69" s="4061" t="s">
        <v>1632</v>
      </c>
      <c r="APD69" s="4061" t="s">
        <v>1625</v>
      </c>
      <c r="APE69" s="4061" t="s">
        <v>1625</v>
      </c>
      <c r="APF69" s="4036">
        <v>0</v>
      </c>
      <c r="APG69" s="4036">
        <v>5</v>
      </c>
      <c r="APH69" s="4036">
        <v>0</v>
      </c>
      <c r="API69" s="4036">
        <v>0</v>
      </c>
      <c r="APJ69" s="4007">
        <f t="shared" si="50"/>
        <v>5</v>
      </c>
      <c r="APK69" s="4007">
        <f t="shared" si="51"/>
        <v>59</v>
      </c>
      <c r="APL69" s="4007">
        <v>0</v>
      </c>
      <c r="APM69" s="4027">
        <v>0</v>
      </c>
      <c r="APN69" s="4007">
        <v>17</v>
      </c>
      <c r="APO69" s="4007">
        <v>0</v>
      </c>
      <c r="APP69" s="4027">
        <v>0</v>
      </c>
      <c r="APQ69" s="4007">
        <v>18</v>
      </c>
      <c r="APR69" s="4051">
        <v>2</v>
      </c>
      <c r="APS69" s="4053">
        <v>260</v>
      </c>
      <c r="APT69" s="4053">
        <v>2080</v>
      </c>
      <c r="APU69" s="4049">
        <v>130</v>
      </c>
      <c r="APV69" s="4049">
        <v>1040</v>
      </c>
      <c r="APW69" s="4049">
        <v>670.9677419354839</v>
      </c>
      <c r="APX69" s="4049">
        <v>1</v>
      </c>
      <c r="APY69" s="4049">
        <v>0</v>
      </c>
      <c r="APZ69" s="4049">
        <v>0</v>
      </c>
      <c r="AQA69" s="4049">
        <v>0</v>
      </c>
      <c r="AQB69" s="4049">
        <v>0</v>
      </c>
      <c r="AQC69" s="4049">
        <v>0</v>
      </c>
      <c r="AQD69" s="4050">
        <v>0</v>
      </c>
      <c r="AQE69" s="4049">
        <v>55</v>
      </c>
      <c r="AQF69" s="4049">
        <v>2</v>
      </c>
      <c r="AQG69" s="4049">
        <v>260</v>
      </c>
      <c r="AQH69" s="4049">
        <v>2080</v>
      </c>
      <c r="AQI69" s="4049">
        <v>130</v>
      </c>
      <c r="AQJ69" s="4049">
        <v>1040</v>
      </c>
      <c r="AQK69" s="4049">
        <v>670.9677419354839</v>
      </c>
      <c r="AQL69" s="1192">
        <v>1</v>
      </c>
      <c r="AQM69" s="4007"/>
      <c r="AQN69" s="4007"/>
      <c r="AQO69" s="4007"/>
      <c r="AQP69" s="4007"/>
      <c r="AQQ69" s="4007">
        <v>1511</v>
      </c>
      <c r="AQR69" s="4007">
        <v>1218</v>
      </c>
      <c r="AQS69" s="4049">
        <v>97</v>
      </c>
      <c r="AQT69" s="4050">
        <v>7.9638752052545154</v>
      </c>
      <c r="AQU69" s="4049">
        <f t="shared" si="52"/>
        <v>35</v>
      </c>
      <c r="AQV69" s="4049">
        <v>60</v>
      </c>
      <c r="AQW69" s="4049">
        <v>61.855670103092784</v>
      </c>
      <c r="AQX69" s="4050">
        <v>3.5333333333333332</v>
      </c>
      <c r="AQY69" s="4049">
        <f t="shared" si="53"/>
        <v>40</v>
      </c>
      <c r="AQZ69" s="4049">
        <v>11</v>
      </c>
      <c r="ARA69" s="4049">
        <v>108</v>
      </c>
      <c r="ARB69" s="4049">
        <v>10.185185185185185</v>
      </c>
      <c r="ARC69" s="4049">
        <f t="shared" si="54"/>
        <v>48</v>
      </c>
      <c r="ARD69" s="4062">
        <v>2.2553366174055829</v>
      </c>
      <c r="ARE69" s="4063">
        <f t="shared" si="55"/>
        <v>59</v>
      </c>
      <c r="ARF69" s="4053">
        <v>17</v>
      </c>
      <c r="ARG69" s="4050">
        <v>23.52941176470588</v>
      </c>
      <c r="ARH69" s="4049">
        <f t="shared" si="56"/>
        <v>61</v>
      </c>
      <c r="ARI69" s="4007">
        <v>132</v>
      </c>
      <c r="ARJ69" s="4011">
        <v>19.696969696969695</v>
      </c>
      <c r="ARK69" s="3994">
        <f t="shared" si="57"/>
        <v>47</v>
      </c>
      <c r="ARL69" s="4049">
        <v>60</v>
      </c>
      <c r="ARM69" s="4007">
        <v>11</v>
      </c>
      <c r="ARN69" s="4011">
        <v>18.333333333333332</v>
      </c>
      <c r="ARO69" s="3994">
        <f t="shared" si="58"/>
        <v>31</v>
      </c>
      <c r="ARP69" s="4002">
        <v>77</v>
      </c>
      <c r="ARQ69" s="4064">
        <v>0</v>
      </c>
      <c r="ARR69" s="4012">
        <v>0</v>
      </c>
      <c r="ARS69" s="4081" t="s">
        <v>31</v>
      </c>
      <c r="ART69" s="4007">
        <v>78</v>
      </c>
      <c r="ARU69" s="3994">
        <f t="shared" si="59"/>
        <v>13</v>
      </c>
      <c r="ARV69" s="4007" t="s">
        <v>31</v>
      </c>
      <c r="ARW69" s="4007" t="s">
        <v>31</v>
      </c>
      <c r="ARX69" s="4011" t="s">
        <v>31</v>
      </c>
      <c r="ARY69" s="3994" t="str">
        <f t="shared" si="60"/>
        <v>-</v>
      </c>
      <c r="ARZ69" s="4007" t="s">
        <v>31</v>
      </c>
      <c r="ASA69" s="4007" t="s">
        <v>31</v>
      </c>
      <c r="ASB69" s="3999" t="s">
        <v>31</v>
      </c>
      <c r="ASC69" s="3994" t="str">
        <f t="shared" si="61"/>
        <v>-</v>
      </c>
      <c r="ASD69" s="3999">
        <v>30</v>
      </c>
      <c r="ASE69" s="3999">
        <v>25</v>
      </c>
      <c r="ASF69" s="3999">
        <v>15</v>
      </c>
      <c r="ASG69" s="3999">
        <v>5</v>
      </c>
      <c r="ASH69" s="3999">
        <v>10</v>
      </c>
      <c r="ASI69" s="3999">
        <v>15</v>
      </c>
      <c r="ASJ69" s="3999">
        <v>0</v>
      </c>
      <c r="ASK69" s="3999">
        <v>0</v>
      </c>
      <c r="ASL69" s="3999">
        <v>0</v>
      </c>
      <c r="ASM69" s="4007">
        <v>6</v>
      </c>
      <c r="ASN69" s="4007">
        <v>5</v>
      </c>
      <c r="ASO69" s="4007">
        <v>3</v>
      </c>
      <c r="ASP69" s="4007">
        <v>1</v>
      </c>
      <c r="ASQ69" s="4007">
        <v>2</v>
      </c>
      <c r="ASR69" s="4007">
        <v>3</v>
      </c>
      <c r="ASS69" s="4007">
        <v>0</v>
      </c>
      <c r="AST69" s="4007">
        <v>0</v>
      </c>
      <c r="ASU69" s="4007">
        <v>0</v>
      </c>
      <c r="ASV69" s="4007">
        <v>20</v>
      </c>
      <c r="ASW69" s="3999" t="s">
        <v>31</v>
      </c>
      <c r="ASX69" s="3999" t="s">
        <v>31</v>
      </c>
      <c r="ASY69" s="3999" t="s">
        <v>31</v>
      </c>
      <c r="ASZ69" s="3999" t="s">
        <v>31</v>
      </c>
      <c r="ATA69" s="3999" t="s">
        <v>31</v>
      </c>
      <c r="ATB69" s="3999" t="s">
        <v>31</v>
      </c>
      <c r="ATC69" s="3999" t="s">
        <v>31</v>
      </c>
      <c r="ATD69" s="3999" t="s">
        <v>31</v>
      </c>
      <c r="ATE69" s="3999" t="s">
        <v>31</v>
      </c>
      <c r="ATF69" s="4007">
        <v>0</v>
      </c>
      <c r="ATG69" s="4007">
        <v>0</v>
      </c>
      <c r="ATH69" s="4007">
        <v>0</v>
      </c>
      <c r="ATI69" s="4007">
        <v>0</v>
      </c>
      <c r="ATJ69" s="4007">
        <v>0</v>
      </c>
      <c r="ATK69" s="4007">
        <v>0</v>
      </c>
      <c r="ATL69" s="4007">
        <v>0</v>
      </c>
      <c r="ATM69" s="4007">
        <v>0</v>
      </c>
      <c r="ATN69" s="4007">
        <v>0</v>
      </c>
      <c r="ATO69" s="4007">
        <v>0</v>
      </c>
      <c r="ATP69" s="3999" t="s">
        <v>31</v>
      </c>
      <c r="ATQ69" s="3999" t="s">
        <v>31</v>
      </c>
      <c r="ATR69" s="3999" t="s">
        <v>31</v>
      </c>
      <c r="ATS69" s="3999" t="s">
        <v>31</v>
      </c>
      <c r="ATT69" s="3999" t="s">
        <v>31</v>
      </c>
      <c r="ATU69" s="3999" t="s">
        <v>31</v>
      </c>
      <c r="ATV69" s="3999" t="s">
        <v>31</v>
      </c>
      <c r="ATW69" s="3999" t="s">
        <v>31</v>
      </c>
      <c r="ATX69" s="3999" t="s">
        <v>31</v>
      </c>
      <c r="ATY69" s="4007">
        <v>0</v>
      </c>
      <c r="ATZ69" s="4007">
        <v>0</v>
      </c>
      <c r="AUA69" s="4007">
        <v>0</v>
      </c>
      <c r="AUB69" s="4007">
        <v>0</v>
      </c>
      <c r="AUC69" s="4007">
        <v>0</v>
      </c>
      <c r="AUD69" s="4007">
        <v>0</v>
      </c>
      <c r="AUE69" s="4007">
        <v>0</v>
      </c>
      <c r="AUF69" s="4007">
        <v>0</v>
      </c>
      <c r="AUG69" s="4007">
        <v>0</v>
      </c>
      <c r="AUH69" s="4007">
        <v>0</v>
      </c>
      <c r="AUI69" s="3999" t="s">
        <v>1648</v>
      </c>
      <c r="AUJ69" s="3999" t="s">
        <v>1627</v>
      </c>
      <c r="AUK69" s="4005">
        <v>0</v>
      </c>
      <c r="AUL69" s="4046">
        <v>31</v>
      </c>
      <c r="AUM69" s="3996" t="s">
        <v>1625</v>
      </c>
      <c r="AUN69" s="3996" t="s">
        <v>1625</v>
      </c>
      <c r="AUO69" s="3996" t="s">
        <v>1625</v>
      </c>
      <c r="AUP69" s="4006" t="s">
        <v>1625</v>
      </c>
      <c r="AUQ69" s="3999" t="s">
        <v>1625</v>
      </c>
      <c r="AUR69" s="3999" t="s">
        <v>1627</v>
      </c>
      <c r="AUS69" s="3999" t="s">
        <v>1627</v>
      </c>
      <c r="AUT69" s="3999" t="s">
        <v>1627</v>
      </c>
      <c r="AUU69" s="3999" t="s">
        <v>1625</v>
      </c>
      <c r="AUV69" s="3999" t="s">
        <v>1628</v>
      </c>
      <c r="AUW69" s="4065" t="s">
        <v>1648</v>
      </c>
      <c r="AUX69" s="3999" t="s">
        <v>5403</v>
      </c>
      <c r="AUY69" s="3999" t="s">
        <v>1832</v>
      </c>
      <c r="AUZ69" s="3994">
        <v>17</v>
      </c>
      <c r="AVA69" s="3994">
        <v>1</v>
      </c>
      <c r="AVB69" s="4011">
        <v>5.8</v>
      </c>
      <c r="AVC69" s="3994">
        <v>0</v>
      </c>
      <c r="AVD69" s="3999">
        <v>0</v>
      </c>
      <c r="AVE69" s="3994">
        <f t="shared" si="62"/>
        <v>25</v>
      </c>
      <c r="AVF69" s="3999">
        <v>0</v>
      </c>
      <c r="AVG69" s="4046">
        <v>33</v>
      </c>
      <c r="AVH69" s="3999" t="s">
        <v>1625</v>
      </c>
      <c r="AVI69" s="3999" t="s">
        <v>1625</v>
      </c>
      <c r="AVJ69" s="3999" t="s">
        <v>1625</v>
      </c>
      <c r="AVK69" s="3999" t="s">
        <v>1625</v>
      </c>
      <c r="AVL69" s="4044">
        <v>36.799999999999997</v>
      </c>
      <c r="AVM69" s="3994">
        <f t="shared" si="63"/>
        <v>7</v>
      </c>
      <c r="AVN69" s="4007">
        <v>1</v>
      </c>
      <c r="AVO69" s="3999">
        <v>0</v>
      </c>
      <c r="AVP69" s="3994">
        <f t="shared" si="64"/>
        <v>39</v>
      </c>
      <c r="AVQ69" s="4007">
        <v>0</v>
      </c>
      <c r="AVR69" s="3999">
        <v>0</v>
      </c>
      <c r="AVS69" s="3994">
        <f t="shared" si="65"/>
        <v>14</v>
      </c>
      <c r="AVT69" s="4007">
        <v>0</v>
      </c>
      <c r="AVU69" s="3999">
        <v>0</v>
      </c>
      <c r="AVV69" s="3994">
        <f t="shared" si="66"/>
        <v>29</v>
      </c>
      <c r="AVW69" s="4007">
        <v>0</v>
      </c>
      <c r="AVX69" s="3999">
        <v>0</v>
      </c>
      <c r="AVY69" s="4038">
        <v>0</v>
      </c>
      <c r="AVZ69" s="4044">
        <v>0</v>
      </c>
      <c r="AWA69" s="3994">
        <f t="shared" si="67"/>
        <v>26</v>
      </c>
      <c r="AWB69" s="4007">
        <v>0</v>
      </c>
      <c r="AWC69" s="3999">
        <v>0</v>
      </c>
      <c r="AWD69" s="3994">
        <f t="shared" si="68"/>
        <v>9</v>
      </c>
      <c r="AWE69" s="4007">
        <v>0</v>
      </c>
      <c r="AWF69" s="3999">
        <v>0</v>
      </c>
      <c r="AWG69" s="3994">
        <f t="shared" si="69"/>
        <v>56</v>
      </c>
      <c r="AWH69" s="4007">
        <v>0</v>
      </c>
      <c r="AWI69" s="4010">
        <v>70</v>
      </c>
      <c r="AWJ69" s="4007" t="s">
        <v>31</v>
      </c>
      <c r="AWK69" s="4007" t="s">
        <v>31</v>
      </c>
      <c r="AWL69" s="4007" t="s">
        <v>31</v>
      </c>
      <c r="AWM69" s="4007" t="s">
        <v>31</v>
      </c>
      <c r="AWN69" s="4007">
        <v>70</v>
      </c>
      <c r="AWO69" s="4007" t="s">
        <v>31</v>
      </c>
      <c r="AWP69" s="4007" t="s">
        <v>31</v>
      </c>
      <c r="AWQ69" s="4007" t="s">
        <v>31</v>
      </c>
      <c r="AWR69" s="4007" t="s">
        <v>31</v>
      </c>
      <c r="AWS69" s="4044">
        <v>0.17599999999999999</v>
      </c>
      <c r="AWT69" s="3994">
        <f t="shared" si="70"/>
        <v>20</v>
      </c>
      <c r="AWU69" s="3999">
        <v>0.03</v>
      </c>
      <c r="AWV69" s="3994">
        <f t="shared" si="70"/>
        <v>39</v>
      </c>
      <c r="AWW69" s="3999" t="s">
        <v>31</v>
      </c>
      <c r="AWX69" s="3994" t="str">
        <f t="shared" si="3"/>
        <v>-</v>
      </c>
      <c r="AWY69" s="3999" t="s">
        <v>31</v>
      </c>
      <c r="AWZ69" s="3994" t="str">
        <f t="shared" si="71"/>
        <v>-</v>
      </c>
      <c r="AXA69" s="3999" t="s">
        <v>31</v>
      </c>
      <c r="AXB69" s="3999">
        <v>0.20599999999999999</v>
      </c>
      <c r="AXC69" s="3999" t="s">
        <v>31</v>
      </c>
      <c r="AXD69" s="3994" t="str">
        <f t="shared" si="4"/>
        <v>-</v>
      </c>
      <c r="AXE69" s="3999">
        <v>4.9000000000000002E-2</v>
      </c>
      <c r="AXF69" s="3994">
        <f t="shared" si="5"/>
        <v>12</v>
      </c>
      <c r="AXG69" s="3999" t="s">
        <v>31</v>
      </c>
      <c r="AXH69" s="3994" t="str">
        <f t="shared" si="6"/>
        <v>-</v>
      </c>
      <c r="AXI69" s="3999">
        <v>4.9000000000000002E-2</v>
      </c>
      <c r="AXK69" s="4066">
        <v>93.991416309012877</v>
      </c>
      <c r="AXL69" s="4067">
        <v>466</v>
      </c>
      <c r="AXM69" s="4007">
        <f t="shared" si="72"/>
        <v>30</v>
      </c>
      <c r="AXN69" s="4066">
        <v>44.32809773123909</v>
      </c>
      <c r="AXO69" s="4067">
        <v>573</v>
      </c>
      <c r="AXP69" s="4007">
        <f t="shared" si="73"/>
        <v>15</v>
      </c>
      <c r="AXQ69" s="4068">
        <v>10961</v>
      </c>
      <c r="AXR69" s="4068">
        <v>11038</v>
      </c>
      <c r="AXS69" s="4069">
        <v>0.69759014314186629</v>
      </c>
      <c r="AXT69" s="4068" t="s">
        <v>8059</v>
      </c>
      <c r="AXU69" s="4068">
        <v>1745</v>
      </c>
      <c r="AXV69" s="4068">
        <v>1718</v>
      </c>
      <c r="AXW69" s="4069">
        <v>1.5715948777648379</v>
      </c>
      <c r="AXX69" s="4068" t="s">
        <v>8059</v>
      </c>
      <c r="AXY69" s="4069">
        <v>15.920080284645561</v>
      </c>
      <c r="AXZ69" s="4069">
        <v>15.564413843087516</v>
      </c>
      <c r="AYA69" s="4069">
        <v>-0.35566644155804461</v>
      </c>
      <c r="AYB69" s="4068" t="s">
        <v>1632</v>
      </c>
      <c r="AYC69" s="4070">
        <v>5676</v>
      </c>
      <c r="AYD69" s="4068">
        <v>5190</v>
      </c>
      <c r="AYE69" s="4069">
        <v>9.3641618497109818</v>
      </c>
      <c r="AYF69" s="4068" t="s">
        <v>8058</v>
      </c>
      <c r="AYG69" s="4068">
        <v>1812</v>
      </c>
      <c r="AYH69" s="4068">
        <v>1547</v>
      </c>
      <c r="AYI69" s="4069">
        <v>17.129928894634787</v>
      </c>
      <c r="AYJ69" s="4068" t="s">
        <v>8057</v>
      </c>
      <c r="AYK69" s="4068">
        <v>38268</v>
      </c>
      <c r="AYL69" s="4068">
        <v>38610</v>
      </c>
      <c r="AYM69" s="4069">
        <v>0.88578088578088909</v>
      </c>
      <c r="AYN69" s="4068" t="s">
        <v>8059</v>
      </c>
      <c r="AYO69" s="4068">
        <v>241679000</v>
      </c>
      <c r="AYP69" s="4068">
        <v>257236223</v>
      </c>
      <c r="AYQ69" s="4069">
        <v>6.0478352615214703</v>
      </c>
      <c r="AYR69" s="4068" t="s">
        <v>8058</v>
      </c>
      <c r="AYS69" s="4068">
        <v>72000000</v>
      </c>
      <c r="AYT69" s="4068">
        <v>78457343</v>
      </c>
      <c r="AYU69" s="4069">
        <v>8.2303870524904141</v>
      </c>
      <c r="AYV69" s="4068" t="s">
        <v>8058</v>
      </c>
      <c r="AYW69" s="4068">
        <v>77240000</v>
      </c>
      <c r="AYX69" s="4068">
        <v>101335673</v>
      </c>
      <c r="AYY69" s="4069">
        <v>23.778075663443815</v>
      </c>
      <c r="AYZ69" s="4068" t="s">
        <v>8057</v>
      </c>
      <c r="AZA69" s="4068">
        <v>5933347</v>
      </c>
      <c r="AZB69" s="4068">
        <v>5079500</v>
      </c>
      <c r="AZC69" s="4069">
        <v>16.809666305738745</v>
      </c>
      <c r="AZD69" s="4068" t="s">
        <v>8057</v>
      </c>
      <c r="AZE69" s="4068">
        <v>66229538</v>
      </c>
      <c r="AZF69" s="4068">
        <v>49325316</v>
      </c>
      <c r="AZG69" s="4069">
        <v>34.270884346691247</v>
      </c>
      <c r="AZH69" s="4068" t="s">
        <v>8057</v>
      </c>
      <c r="AZI69" s="4068">
        <v>5263825</v>
      </c>
      <c r="AZJ69" s="4068">
        <v>4200000</v>
      </c>
      <c r="AZK69" s="4069">
        <v>25.329166666666666</v>
      </c>
      <c r="AZL69" s="4068" t="s">
        <v>8057</v>
      </c>
      <c r="AZM69" s="4068">
        <v>14850682</v>
      </c>
      <c r="AZN69" s="4068">
        <v>18749566</v>
      </c>
      <c r="AZO69" s="4069">
        <v>20.794529324038763</v>
      </c>
      <c r="AZP69" s="4068" t="s">
        <v>8057</v>
      </c>
      <c r="AZQ69" s="4068">
        <v>0</v>
      </c>
      <c r="AZR69" s="4068">
        <v>0</v>
      </c>
      <c r="AZS69" s="4069" t="s">
        <v>31</v>
      </c>
      <c r="AZT69" s="4068" t="s">
        <v>31</v>
      </c>
      <c r="AZU69" s="4068">
        <v>161608</v>
      </c>
      <c r="AZV69" s="4068">
        <v>88825</v>
      </c>
      <c r="AZW69" s="4069">
        <v>81.939769209119049</v>
      </c>
      <c r="AZX69" s="4068" t="s">
        <v>8057</v>
      </c>
      <c r="AZY69" s="4070">
        <v>1497057000</v>
      </c>
      <c r="AZZ69" s="4068">
        <v>1401396695</v>
      </c>
      <c r="BAA69" s="4069">
        <v>6.826068973995973</v>
      </c>
      <c r="BAB69" s="4068" t="s">
        <v>8058</v>
      </c>
      <c r="BAC69" s="4068">
        <v>423224000</v>
      </c>
      <c r="BAD69" s="4068">
        <v>358131598</v>
      </c>
      <c r="BAE69" s="4069">
        <v>18.175554004034012</v>
      </c>
      <c r="BAF69" s="4068" t="s">
        <v>8057</v>
      </c>
      <c r="BAG69" s="4068">
        <v>1552036000</v>
      </c>
      <c r="BAH69" s="4068">
        <v>1524534583</v>
      </c>
      <c r="BAI69" s="4069">
        <v>1.8039221482193142</v>
      </c>
      <c r="BAJ69" s="4068" t="s">
        <v>8059</v>
      </c>
      <c r="BAK69" s="4070">
        <v>995601000</v>
      </c>
      <c r="BAL69" s="4068">
        <v>883782325</v>
      </c>
      <c r="BAM69" s="4069">
        <v>12.652286862604996</v>
      </c>
      <c r="BAN69" s="4068" t="s">
        <v>8057</v>
      </c>
      <c r="BAO69" s="4068">
        <v>0</v>
      </c>
      <c r="BAP69" s="4068">
        <v>0</v>
      </c>
      <c r="BAQ69" s="4069" t="s">
        <v>31</v>
      </c>
      <c r="BAR69" s="4068" t="s">
        <v>31</v>
      </c>
      <c r="BAS69" s="4068">
        <v>469244000</v>
      </c>
      <c r="BAT69" s="4068">
        <v>432290626</v>
      </c>
      <c r="BAU69" s="4069">
        <v>8.5482709495532845</v>
      </c>
      <c r="BAV69" s="4068" t="s">
        <v>8058</v>
      </c>
      <c r="BAW69" s="4068">
        <v>32212000</v>
      </c>
      <c r="BAX69" s="4068">
        <v>85323744</v>
      </c>
      <c r="BAY69" s="4069">
        <v>62.247320042589784</v>
      </c>
      <c r="BAZ69" s="4068" t="s">
        <v>8057</v>
      </c>
      <c r="BBA69" s="4068">
        <v>0</v>
      </c>
      <c r="BBB69" s="4068">
        <v>0</v>
      </c>
      <c r="BBC69" s="4069" t="s">
        <v>31</v>
      </c>
      <c r="BBD69" s="4068" t="s">
        <v>31</v>
      </c>
      <c r="BBE69" s="4070">
        <v>144712000</v>
      </c>
      <c r="BBF69" s="4068">
        <v>119336527</v>
      </c>
      <c r="BBG69" s="4069">
        <v>21.263793775396195</v>
      </c>
      <c r="BBH69" s="4068" t="s">
        <v>8057</v>
      </c>
      <c r="BBI69" s="4068">
        <v>0</v>
      </c>
      <c r="BBJ69" s="4068">
        <v>0</v>
      </c>
      <c r="BBK69" s="4069" t="s">
        <v>31</v>
      </c>
      <c r="BBL69" s="4068" t="s">
        <v>31</v>
      </c>
      <c r="BBM69" s="4068">
        <v>278512000</v>
      </c>
      <c r="BBN69" s="4068">
        <v>238795071</v>
      </c>
      <c r="BBO69" s="4069">
        <v>16.632223116531591</v>
      </c>
      <c r="BBP69" s="4068" t="s">
        <v>8057</v>
      </c>
      <c r="BBQ69" s="4070">
        <v>242757000</v>
      </c>
      <c r="BBR69" s="4068">
        <v>227753858</v>
      </c>
      <c r="BBS69" s="4069">
        <v>6.5874370391565407</v>
      </c>
      <c r="BBT69" s="4068" t="s">
        <v>8058</v>
      </c>
      <c r="BBU69" s="4068">
        <v>32617000</v>
      </c>
      <c r="BBV69" s="4068">
        <v>32274529</v>
      </c>
      <c r="BBW69" s="4069">
        <v>1.0611185061755606</v>
      </c>
      <c r="BBX69" s="4068" t="s">
        <v>8059</v>
      </c>
      <c r="BBY69" s="4068">
        <v>72559000</v>
      </c>
      <c r="BBZ69" s="4068">
        <v>63893829</v>
      </c>
      <c r="BCA69" s="4069">
        <v>13.561827700136746</v>
      </c>
      <c r="BCB69" s="4068" t="s">
        <v>8057</v>
      </c>
      <c r="BCC69" s="4068">
        <v>8950000</v>
      </c>
      <c r="BCD69" s="4068">
        <v>7685882</v>
      </c>
      <c r="BCE69" s="4069">
        <v>16.447273065082186</v>
      </c>
      <c r="BCF69" s="4068" t="s">
        <v>8057</v>
      </c>
      <c r="BCG69" s="4068">
        <v>12115000</v>
      </c>
      <c r="BCH69" s="4068">
        <v>10061437</v>
      </c>
      <c r="BCI69" s="4069">
        <v>20.41023563532724</v>
      </c>
      <c r="BCJ69" s="4068" t="s">
        <v>8057</v>
      </c>
      <c r="BCK69" s="4068">
        <v>341834000</v>
      </c>
      <c r="BCL69" s="4068">
        <v>307279696</v>
      </c>
      <c r="BCM69" s="4069">
        <v>11.245228516497875</v>
      </c>
      <c r="BCN69" s="4068" t="s">
        <v>8057</v>
      </c>
      <c r="BCO69" s="4068">
        <v>161274000</v>
      </c>
      <c r="BCP69" s="4068">
        <v>179918045</v>
      </c>
      <c r="BCQ69" s="4069">
        <v>10.362520891109057</v>
      </c>
      <c r="BCR69" s="4068" t="s">
        <v>8057</v>
      </c>
      <c r="BCS69" s="4068">
        <v>49642000</v>
      </c>
      <c r="BCT69" s="4068">
        <v>42924066</v>
      </c>
      <c r="BCU69" s="4069">
        <v>15.650740076673998</v>
      </c>
      <c r="BCV69" s="4068" t="s">
        <v>8057</v>
      </c>
      <c r="BCW69" s="4068">
        <v>227712000</v>
      </c>
      <c r="BCX69" s="4068">
        <v>215414712</v>
      </c>
      <c r="BCY69" s="4069">
        <v>5.7086574476862921</v>
      </c>
      <c r="BCZ69" s="4068" t="s">
        <v>8056</v>
      </c>
      <c r="BDA69" s="4068">
        <v>44121000</v>
      </c>
      <c r="BDB69" s="4068">
        <v>40647413</v>
      </c>
      <c r="BDC69" s="4069">
        <v>8.5456533236198737</v>
      </c>
      <c r="BDD69" s="4068" t="s">
        <v>8058</v>
      </c>
      <c r="BDE69" s="4068">
        <v>0</v>
      </c>
      <c r="BDF69" s="4068">
        <v>0</v>
      </c>
      <c r="BDG69" s="4069" t="s">
        <v>31</v>
      </c>
      <c r="BDH69" s="4068" t="s">
        <v>31</v>
      </c>
      <c r="BDI69" s="4068">
        <v>0</v>
      </c>
      <c r="BDJ69" s="4068">
        <v>1692126</v>
      </c>
      <c r="BDK69" s="4069">
        <v>100</v>
      </c>
      <c r="BDL69" s="4068" t="s">
        <v>8057</v>
      </c>
      <c r="BDM69" s="4068">
        <v>108227000</v>
      </c>
      <c r="BDN69" s="4068">
        <v>115711028</v>
      </c>
      <c r="BDO69" s="4069">
        <v>6.4678606087571922</v>
      </c>
      <c r="BDP69" s="4068" t="s">
        <v>8058</v>
      </c>
      <c r="BDQ69" s="4068">
        <v>3077000</v>
      </c>
      <c r="BDR69" s="4068">
        <v>3893893</v>
      </c>
      <c r="BDS69" s="4069">
        <v>20.978825047324108</v>
      </c>
      <c r="BDT69" s="4068" t="s">
        <v>8057</v>
      </c>
      <c r="BDU69" s="4068">
        <v>8937000</v>
      </c>
      <c r="BDV69" s="4068">
        <v>10939505</v>
      </c>
      <c r="BDW69" s="4069">
        <v>18.30526152691553</v>
      </c>
      <c r="BDX69" s="4068" t="s">
        <v>8057</v>
      </c>
      <c r="BDY69" s="4068">
        <v>0</v>
      </c>
      <c r="BDZ69" s="4068">
        <v>3420317</v>
      </c>
      <c r="BEA69" s="4069">
        <v>100</v>
      </c>
      <c r="BEB69" s="4068" t="s">
        <v>8057</v>
      </c>
      <c r="BEC69" s="4068">
        <v>0</v>
      </c>
      <c r="BED69" s="4068">
        <v>0</v>
      </c>
      <c r="BEE69" s="4069" t="s">
        <v>31</v>
      </c>
      <c r="BEF69" s="4068" t="s">
        <v>31</v>
      </c>
      <c r="BEG69" s="4068">
        <v>14822000</v>
      </c>
      <c r="BEH69" s="4068">
        <v>13393357</v>
      </c>
      <c r="BEI69" s="4069">
        <v>10.666802953135644</v>
      </c>
      <c r="BEJ69" s="4068" t="s">
        <v>8057</v>
      </c>
      <c r="BEK69" s="4068">
        <v>45717000</v>
      </c>
      <c r="BEL69" s="4068">
        <v>58133324</v>
      </c>
      <c r="BEM69" s="4069">
        <v>21.358358933681473</v>
      </c>
      <c r="BEN69" s="4068" t="s">
        <v>8057</v>
      </c>
      <c r="BEO69" s="4068">
        <v>0</v>
      </c>
      <c r="BEP69" s="4068">
        <v>0</v>
      </c>
      <c r="BEQ69" s="4069" t="s">
        <v>31</v>
      </c>
      <c r="BER69" s="4068" t="s">
        <v>31</v>
      </c>
      <c r="BES69" s="4068">
        <v>177675000</v>
      </c>
      <c r="BET69" s="4068">
        <v>189497566</v>
      </c>
      <c r="BEU69" s="4069">
        <v>6.2389012426682058</v>
      </c>
      <c r="BEV69" s="4068" t="s">
        <v>8058</v>
      </c>
      <c r="BEW69" s="4070">
        <v>10819</v>
      </c>
      <c r="BEX69" s="4068">
        <v>10915</v>
      </c>
      <c r="BEY69" s="4069">
        <v>0.87952359138799352</v>
      </c>
      <c r="BEZ69" s="4068" t="s">
        <v>8059</v>
      </c>
      <c r="BFA69" s="4068">
        <v>1731</v>
      </c>
      <c r="BFB69" s="4068">
        <v>1692</v>
      </c>
      <c r="BFC69" s="4069">
        <v>2.3049645390070879</v>
      </c>
      <c r="BFD69" s="4068" t="s">
        <v>8059</v>
      </c>
      <c r="BFE69" s="4069">
        <v>15.999630280062853</v>
      </c>
      <c r="BFF69" s="4069">
        <v>15.501603298213467</v>
      </c>
      <c r="BFG69" s="4069">
        <v>-0.49802698184938521</v>
      </c>
      <c r="BFH69" s="4068" t="s">
        <v>1632</v>
      </c>
      <c r="BFI69" s="4071" t="s">
        <v>1632</v>
      </c>
      <c r="BFJ69" s="4072" t="s">
        <v>1632</v>
      </c>
      <c r="BFK69" s="4072" t="s">
        <v>1632</v>
      </c>
      <c r="BFL69" s="4072" t="s">
        <v>1625</v>
      </c>
      <c r="BFM69" s="4073">
        <v>10</v>
      </c>
      <c r="BFN69" s="4073">
        <v>10</v>
      </c>
      <c r="BFO69" s="4073">
        <v>10</v>
      </c>
      <c r="BFP69" s="4073">
        <v>0</v>
      </c>
      <c r="BFQ69" s="4074">
        <f t="shared" si="74"/>
        <v>30</v>
      </c>
      <c r="BFR69" s="4074">
        <f t="shared" si="75"/>
        <v>45</v>
      </c>
      <c r="BFS69" s="4060" t="s">
        <v>1632</v>
      </c>
      <c r="BFT69" s="4061" t="s">
        <v>1632</v>
      </c>
      <c r="BFU69" s="4061" t="s">
        <v>1632</v>
      </c>
      <c r="BFV69" s="4061" t="s">
        <v>1625</v>
      </c>
      <c r="BFW69" s="4036">
        <v>5</v>
      </c>
      <c r="BFX69" s="4036">
        <v>5</v>
      </c>
      <c r="BFY69" s="4036">
        <v>5</v>
      </c>
      <c r="BFZ69" s="4036">
        <v>0</v>
      </c>
      <c r="BGA69" s="4035">
        <f t="shared" si="76"/>
        <v>15</v>
      </c>
      <c r="BGB69" s="4035">
        <f t="shared" si="77"/>
        <v>20</v>
      </c>
      <c r="BGC69" s="4060" t="s">
        <v>1625</v>
      </c>
      <c r="BGD69" s="4061" t="s">
        <v>1625</v>
      </c>
      <c r="BGE69" s="4061" t="s">
        <v>1625</v>
      </c>
      <c r="BGF69" s="4061" t="s">
        <v>1625</v>
      </c>
      <c r="BGG69" s="4036">
        <v>0</v>
      </c>
      <c r="BGH69" s="4036">
        <v>0</v>
      </c>
      <c r="BGI69" s="4036">
        <v>0</v>
      </c>
      <c r="BGJ69" s="4036">
        <v>0</v>
      </c>
      <c r="BGK69" s="4035">
        <f t="shared" si="78"/>
        <v>0</v>
      </c>
      <c r="BGL69" s="4035">
        <f t="shared" si="79"/>
        <v>14</v>
      </c>
      <c r="BGM69" s="4060" t="s">
        <v>1632</v>
      </c>
      <c r="BGN69" s="4061" t="s">
        <v>1632</v>
      </c>
      <c r="BGO69" s="4061" t="s">
        <v>1632</v>
      </c>
      <c r="BGP69" s="4061" t="s">
        <v>1632</v>
      </c>
      <c r="BGQ69" s="4036">
        <v>5</v>
      </c>
      <c r="BGR69" s="4036">
        <v>5</v>
      </c>
      <c r="BGS69" s="4036">
        <v>5</v>
      </c>
      <c r="BGT69" s="4036">
        <v>5</v>
      </c>
      <c r="BGU69" s="4035">
        <f t="shared" si="80"/>
        <v>20</v>
      </c>
      <c r="BGV69" s="4035">
        <f t="shared" si="81"/>
        <v>1</v>
      </c>
      <c r="BGW69" s="4060" t="s">
        <v>1632</v>
      </c>
      <c r="BGX69" s="4061" t="s">
        <v>1632</v>
      </c>
      <c r="BGY69" s="4061" t="s">
        <v>1632</v>
      </c>
      <c r="BGZ69" s="4061" t="s">
        <v>1632</v>
      </c>
      <c r="BHA69" s="4036">
        <v>5</v>
      </c>
      <c r="BHB69" s="4036">
        <v>5</v>
      </c>
      <c r="BHC69" s="4036">
        <v>5</v>
      </c>
      <c r="BHD69" s="4036">
        <v>5</v>
      </c>
      <c r="BHE69" s="4035">
        <f t="shared" si="82"/>
        <v>20</v>
      </c>
      <c r="BHF69" s="4035">
        <f t="shared" si="83"/>
        <v>1</v>
      </c>
      <c r="BHG69" s="4060" t="s">
        <v>1632</v>
      </c>
      <c r="BHH69" s="4061" t="s">
        <v>1632</v>
      </c>
      <c r="BHI69" s="4061" t="s">
        <v>1632</v>
      </c>
      <c r="BHJ69" s="4061" t="s">
        <v>1625</v>
      </c>
      <c r="BHK69" s="4036">
        <v>5</v>
      </c>
      <c r="BHL69" s="4036">
        <v>5</v>
      </c>
      <c r="BHM69" s="4036">
        <v>5</v>
      </c>
      <c r="BHN69" s="4036">
        <v>0</v>
      </c>
      <c r="BHO69" s="4035">
        <f t="shared" si="84"/>
        <v>15</v>
      </c>
      <c r="BHP69" s="4035">
        <f t="shared" si="85"/>
        <v>25</v>
      </c>
      <c r="BHQ69" s="4060" t="s">
        <v>1632</v>
      </c>
      <c r="BHR69" s="4061" t="s">
        <v>1632</v>
      </c>
      <c r="BHS69" s="4061" t="s">
        <v>1632</v>
      </c>
      <c r="BHT69" s="4061" t="s">
        <v>1632</v>
      </c>
      <c r="BHU69" s="4036">
        <v>5</v>
      </c>
      <c r="BHV69" s="4036">
        <v>5</v>
      </c>
      <c r="BHW69" s="4036">
        <v>5</v>
      </c>
      <c r="BHX69" s="4036">
        <v>5</v>
      </c>
      <c r="BHY69" s="4035">
        <f t="shared" si="86"/>
        <v>20</v>
      </c>
      <c r="BHZ69" s="4035">
        <f t="shared" si="87"/>
        <v>1</v>
      </c>
      <c r="BIA69" s="4060" t="s">
        <v>1626</v>
      </c>
      <c r="BIB69" s="4061" t="s">
        <v>1626</v>
      </c>
      <c r="BIC69" s="4061" t="s">
        <v>1626</v>
      </c>
      <c r="BID69" s="4061" t="s">
        <v>1626</v>
      </c>
      <c r="BIE69" s="4061" t="s">
        <v>1626</v>
      </c>
      <c r="BIF69" s="4127">
        <f t="shared" si="88"/>
        <v>5</v>
      </c>
      <c r="BIG69" s="4035">
        <f t="shared" si="89"/>
        <v>1</v>
      </c>
      <c r="BIH69" s="4075">
        <v>614</v>
      </c>
      <c r="BII69" s="4041">
        <v>1980.6451612903227</v>
      </c>
      <c r="BIJ69" s="4035">
        <f t="shared" si="90"/>
        <v>1</v>
      </c>
      <c r="BIK69" s="4042">
        <v>103</v>
      </c>
      <c r="BIL69" s="4035">
        <v>8</v>
      </c>
      <c r="BIM69" s="4036">
        <v>7.7669902912621351</v>
      </c>
      <c r="BIN69" s="4035">
        <f t="shared" si="91"/>
        <v>58</v>
      </c>
      <c r="BIO69" s="4060" t="s">
        <v>1626</v>
      </c>
      <c r="BIP69" s="4061" t="s">
        <v>1626</v>
      </c>
      <c r="BIQ69" s="4061" t="s">
        <v>1626</v>
      </c>
      <c r="BIR69" s="4061" t="s">
        <v>1626</v>
      </c>
      <c r="BIS69" s="4061" t="s">
        <v>1626</v>
      </c>
      <c r="BIT69" s="4061" t="s">
        <v>1626</v>
      </c>
      <c r="BIU69" s="4061" t="s">
        <v>1626</v>
      </c>
      <c r="BIV69" s="4061" t="s">
        <v>1626</v>
      </c>
      <c r="BIW69" s="4061" t="s">
        <v>1626</v>
      </c>
      <c r="BIX69" s="4061" t="s">
        <v>1625</v>
      </c>
      <c r="BIY69" s="4076">
        <f t="shared" si="92"/>
        <v>9</v>
      </c>
      <c r="BIZ69" s="4077">
        <f t="shared" si="93"/>
        <v>11</v>
      </c>
      <c r="BJA69" s="4078">
        <v>120</v>
      </c>
      <c r="BJB69" s="4079">
        <v>102.82776349614396</v>
      </c>
      <c r="BJC69" s="4078">
        <v>0</v>
      </c>
      <c r="BJD69" s="4079">
        <v>0</v>
      </c>
      <c r="BJE69" s="4079">
        <v>56</v>
      </c>
      <c r="BJF69" s="4078">
        <v>120</v>
      </c>
      <c r="BJG69" s="4079">
        <v>100</v>
      </c>
      <c r="BJH69" s="4079">
        <v>1</v>
      </c>
      <c r="BJI69" s="4078">
        <v>0</v>
      </c>
      <c r="BJJ69" s="4079">
        <v>0</v>
      </c>
      <c r="BJK69" s="4080">
        <v>41</v>
      </c>
      <c r="BJL69" s="4078">
        <v>136</v>
      </c>
      <c r="BJM69" s="4079">
        <v>116.53813196229648</v>
      </c>
      <c r="BJN69" s="4078">
        <v>1</v>
      </c>
      <c r="BJO69" s="4079">
        <v>0.73529411764705876</v>
      </c>
      <c r="BJP69" s="4080">
        <v>28</v>
      </c>
      <c r="BJQ69" s="4078">
        <v>8920</v>
      </c>
      <c r="BJR69" s="4079">
        <v>7643.5304198800341</v>
      </c>
      <c r="BJS69" s="4078">
        <v>13</v>
      </c>
      <c r="BJT69" s="4079">
        <v>0.14573991031390135</v>
      </c>
      <c r="BJU69" s="4080">
        <v>15</v>
      </c>
      <c r="BJV69" s="4040">
        <v>38.5</v>
      </c>
      <c r="BJW69" s="4035">
        <f t="shared" si="7"/>
        <v>17</v>
      </c>
      <c r="BJX69" s="4060" t="s">
        <v>1632</v>
      </c>
      <c r="BJY69" s="4061" t="s">
        <v>1632</v>
      </c>
      <c r="BJZ69" s="4072" t="s">
        <v>1632</v>
      </c>
      <c r="BKA69" s="4072" t="s">
        <v>1625</v>
      </c>
      <c r="BKB69" s="4073">
        <v>5</v>
      </c>
      <c r="BKC69" s="4073">
        <v>5</v>
      </c>
      <c r="BKD69" s="4073">
        <v>5</v>
      </c>
      <c r="BKE69" s="4073">
        <v>0</v>
      </c>
      <c r="BKF69" s="4074">
        <f t="shared" si="94"/>
        <v>15</v>
      </c>
      <c r="BKG69" s="4074">
        <f t="shared" si="95"/>
        <v>12</v>
      </c>
      <c r="BKH69" s="4071" t="s">
        <v>1632</v>
      </c>
      <c r="BKI69" s="4072" t="s">
        <v>1632</v>
      </c>
      <c r="BKJ69" s="4072" t="s">
        <v>1632</v>
      </c>
      <c r="BKK69" s="4072" t="s">
        <v>1625</v>
      </c>
      <c r="BKL69" s="4073">
        <v>5</v>
      </c>
      <c r="BKM69" s="4073">
        <v>5</v>
      </c>
      <c r="BKN69" s="4073">
        <v>5</v>
      </c>
      <c r="BKO69" s="4073">
        <v>0</v>
      </c>
      <c r="BKP69" s="4074">
        <f t="shared" si="96"/>
        <v>15</v>
      </c>
      <c r="BKQ69" s="4074">
        <f t="shared" si="97"/>
        <v>6</v>
      </c>
      <c r="BKR69" s="4071" t="s">
        <v>1632</v>
      </c>
      <c r="BKS69" s="4072" t="s">
        <v>1632</v>
      </c>
      <c r="BKT69" s="4072" t="s">
        <v>1632</v>
      </c>
      <c r="BKU69" s="4072" t="s">
        <v>1625</v>
      </c>
      <c r="BKV69" s="4073">
        <v>15</v>
      </c>
      <c r="BKW69" s="4073">
        <v>15</v>
      </c>
      <c r="BKX69" s="4073">
        <v>15</v>
      </c>
      <c r="BKY69" s="4073">
        <v>0</v>
      </c>
      <c r="BKZ69" s="4074">
        <f t="shared" si="98"/>
        <v>45</v>
      </c>
      <c r="BLA69" s="4074">
        <f t="shared" si="99"/>
        <v>12</v>
      </c>
      <c r="BLB69" s="4078">
        <v>5</v>
      </c>
      <c r="BLC69" s="4079">
        <v>4.284490145672665</v>
      </c>
      <c r="BLD69" s="4080">
        <v>12</v>
      </c>
      <c r="BLE69" s="4078">
        <v>0</v>
      </c>
      <c r="BLF69" s="4079">
        <v>0</v>
      </c>
      <c r="BLG69" s="4080">
        <v>14</v>
      </c>
      <c r="BLH69" s="4078">
        <v>0</v>
      </c>
      <c r="BLI69" s="4079">
        <v>0</v>
      </c>
      <c r="BLJ69" s="4080">
        <v>71</v>
      </c>
      <c r="BLK69" s="4078">
        <v>0</v>
      </c>
      <c r="BLL69" s="4079">
        <v>0</v>
      </c>
      <c r="BLM69" s="4080">
        <v>39</v>
      </c>
      <c r="BLN69" s="4078">
        <v>2</v>
      </c>
      <c r="BLO69" s="4079">
        <v>1.7137960582690661</v>
      </c>
      <c r="BLP69" s="4080">
        <v>13</v>
      </c>
      <c r="BLQ69" s="4078">
        <v>1</v>
      </c>
      <c r="BLR69" s="4079">
        <v>0.85689802913453306</v>
      </c>
      <c r="BLS69" s="4080">
        <v>3</v>
      </c>
      <c r="BLT69" s="4078">
        <v>0</v>
      </c>
      <c r="BLU69" s="4079">
        <v>0</v>
      </c>
      <c r="BLV69" s="4080">
        <v>14</v>
      </c>
      <c r="BLW69" s="4078">
        <v>0</v>
      </c>
      <c r="BLX69" s="4079">
        <v>0</v>
      </c>
      <c r="BLY69" s="4080">
        <v>42</v>
      </c>
      <c r="BLZ69" s="4058">
        <v>1</v>
      </c>
      <c r="BMA69" s="4037">
        <v>0.85689802913453306</v>
      </c>
      <c r="BMB69" s="4007">
        <v>41</v>
      </c>
      <c r="BMC69" s="4058">
        <v>0</v>
      </c>
      <c r="BMD69" s="4037">
        <v>0</v>
      </c>
      <c r="BME69" s="4007">
        <v>67</v>
      </c>
      <c r="BMF69" s="4058">
        <v>0</v>
      </c>
      <c r="BMG69" s="4037">
        <v>0</v>
      </c>
      <c r="BMH69" s="4007">
        <v>9</v>
      </c>
      <c r="BMI69" s="4058">
        <v>0</v>
      </c>
      <c r="BMJ69" s="4037">
        <v>0</v>
      </c>
      <c r="BMK69" s="4007">
        <v>18</v>
      </c>
      <c r="BML69" s="4058">
        <v>0</v>
      </c>
      <c r="BMM69" s="4037">
        <v>0</v>
      </c>
      <c r="BMN69" s="4007">
        <v>10</v>
      </c>
      <c r="BMO69" s="4058">
        <v>0</v>
      </c>
      <c r="BMP69" s="4037">
        <v>0</v>
      </c>
      <c r="BMQ69" s="4007">
        <v>2</v>
      </c>
      <c r="BMR69" s="4058">
        <v>0</v>
      </c>
      <c r="BMS69" s="4037">
        <v>0</v>
      </c>
      <c r="BMT69" s="4007">
        <v>66</v>
      </c>
      <c r="BMU69" s="4058">
        <v>0</v>
      </c>
      <c r="BMV69" s="4037">
        <v>0</v>
      </c>
      <c r="BMW69" s="4007">
        <v>69</v>
      </c>
      <c r="BMX69" s="4058">
        <v>0</v>
      </c>
      <c r="BMY69" s="4037">
        <v>0</v>
      </c>
      <c r="BMZ69" s="4007">
        <v>20</v>
      </c>
      <c r="BNA69" s="4058">
        <v>0</v>
      </c>
      <c r="BNB69" s="4037">
        <v>0</v>
      </c>
      <c r="BNC69" s="4007">
        <v>28</v>
      </c>
      <c r="BND69" s="4058">
        <v>0</v>
      </c>
      <c r="BNE69" s="4037">
        <v>0</v>
      </c>
      <c r="BNF69" s="4007">
        <v>4</v>
      </c>
      <c r="BNG69" s="4058">
        <v>0</v>
      </c>
      <c r="BNH69" s="4037">
        <v>0</v>
      </c>
      <c r="BNI69" s="4007">
        <v>19</v>
      </c>
      <c r="BNJ69" s="4058">
        <v>0</v>
      </c>
      <c r="BNK69" s="4037">
        <v>0</v>
      </c>
      <c r="BNL69" s="4007">
        <v>30</v>
      </c>
      <c r="BNM69" s="4058">
        <v>0</v>
      </c>
      <c r="BNN69" s="4037">
        <v>0</v>
      </c>
      <c r="BNO69" s="4007">
        <v>5</v>
      </c>
      <c r="BNQ69" s="1192">
        <v>24</v>
      </c>
      <c r="BNR69" s="1192">
        <v>3</v>
      </c>
      <c r="BNS69" s="1192">
        <v>312</v>
      </c>
      <c r="BNT69" s="1192">
        <v>76.923076923076934</v>
      </c>
      <c r="BNU69" s="1192">
        <v>9.6153846153846168</v>
      </c>
      <c r="BNV69" s="4128">
        <v>73</v>
      </c>
      <c r="BNW69" s="4128">
        <v>65</v>
      </c>
    </row>
    <row r="70" spans="1:1739" s="1192" customFormat="1" ht="13" x14ac:dyDescent="0.2">
      <c r="A70" s="3991" t="s">
        <v>1839</v>
      </c>
      <c r="B70" s="3992" t="s">
        <v>1840</v>
      </c>
      <c r="C70" s="3992" t="s">
        <v>1646</v>
      </c>
      <c r="D70" s="3992"/>
      <c r="E70" s="3992" t="s">
        <v>1733</v>
      </c>
      <c r="F70" s="3993" t="s">
        <v>1841</v>
      </c>
      <c r="G70" s="3994" t="s">
        <v>1919</v>
      </c>
      <c r="H70" s="3995">
        <v>188</v>
      </c>
      <c r="I70" s="3996">
        <v>7.23</v>
      </c>
      <c r="J70" s="3994">
        <f t="shared" si="8"/>
        <v>27</v>
      </c>
      <c r="K70" s="3997">
        <v>220</v>
      </c>
      <c r="L70" s="3996">
        <v>6.99</v>
      </c>
      <c r="M70" s="3998">
        <f t="shared" si="9"/>
        <v>62</v>
      </c>
      <c r="N70" s="3999">
        <f t="shared" si="10"/>
        <v>-0.24000000000000021</v>
      </c>
      <c r="O70" s="3997">
        <v>138</v>
      </c>
      <c r="P70" s="3996">
        <v>7.09</v>
      </c>
      <c r="Q70" s="3998">
        <f t="shared" si="11"/>
        <v>48</v>
      </c>
      <c r="R70" s="3999">
        <f t="shared" si="12"/>
        <v>9.9999999999999645E-2</v>
      </c>
      <c r="S70" s="3997">
        <v>789</v>
      </c>
      <c r="T70" s="3996">
        <v>6.21</v>
      </c>
      <c r="U70" s="3994">
        <f t="shared" si="100"/>
        <v>30</v>
      </c>
      <c r="V70" s="3997">
        <v>578</v>
      </c>
      <c r="W70" s="3996">
        <v>6.27</v>
      </c>
      <c r="X70" s="3998">
        <f t="shared" si="0"/>
        <v>23</v>
      </c>
      <c r="Y70" s="3999">
        <f t="shared" si="13"/>
        <v>5.9999999999999609E-2</v>
      </c>
      <c r="Z70" s="3997">
        <v>603</v>
      </c>
      <c r="AA70" s="3996">
        <v>6.2653399668325038</v>
      </c>
      <c r="AB70" s="3998">
        <f t="shared" si="101"/>
        <v>13</v>
      </c>
      <c r="AC70" s="3999">
        <f t="shared" si="14"/>
        <v>-4.6600331674957474E-3</v>
      </c>
      <c r="AD70" s="4031">
        <v>506</v>
      </c>
      <c r="AE70" s="4006">
        <v>6.1383399209486162</v>
      </c>
      <c r="AF70" s="3997">
        <v>94</v>
      </c>
      <c r="AG70" s="4000">
        <v>6.8510638297872344</v>
      </c>
      <c r="AH70" s="4001">
        <f t="shared" si="102"/>
        <v>13</v>
      </c>
      <c r="AI70" s="4002">
        <v>361</v>
      </c>
      <c r="AJ70" s="4000">
        <v>6.2326869806094187</v>
      </c>
      <c r="AK70" s="4001">
        <f t="shared" si="103"/>
        <v>30</v>
      </c>
      <c r="AL70" s="3997">
        <v>145</v>
      </c>
      <c r="AM70" s="4000">
        <v>5.9034482758620692</v>
      </c>
      <c r="AN70" s="4003">
        <f t="shared" si="104"/>
        <v>27</v>
      </c>
      <c r="AO70" s="4086"/>
      <c r="AP70" s="4004">
        <v>77.099999999999994</v>
      </c>
      <c r="AQ70" s="4001">
        <v>74</v>
      </c>
      <c r="AR70" s="4005">
        <v>84.5</v>
      </c>
      <c r="AS70" s="4001">
        <v>48</v>
      </c>
      <c r="AT70" s="4005">
        <v>1.3999999999999915</v>
      </c>
      <c r="AU70" s="4006">
        <v>6.2999999999999972</v>
      </c>
      <c r="AV70" s="3997">
        <v>80</v>
      </c>
      <c r="AW70" s="4007">
        <f t="shared" si="15"/>
        <v>21</v>
      </c>
      <c r="AX70" s="3998">
        <v>80</v>
      </c>
      <c r="AY70" s="4007">
        <f t="shared" si="16"/>
        <v>19</v>
      </c>
      <c r="AZ70" s="3997">
        <v>90</v>
      </c>
      <c r="BA70" s="4008">
        <f t="shared" si="105"/>
        <v>67</v>
      </c>
      <c r="BB70" s="3997">
        <v>420</v>
      </c>
      <c r="BC70" s="4009">
        <v>2</v>
      </c>
      <c r="BD70" s="3997">
        <v>143</v>
      </c>
      <c r="BE70" s="3996">
        <v>33.566433566433567</v>
      </c>
      <c r="BF70" s="4001">
        <f t="shared" si="17"/>
        <v>61</v>
      </c>
      <c r="BG70" s="3997">
        <v>143</v>
      </c>
      <c r="BH70" s="3996">
        <v>14.685314685314685</v>
      </c>
      <c r="BI70" s="4001">
        <f t="shared" si="18"/>
        <v>46</v>
      </c>
      <c r="BJ70" s="3997">
        <v>134</v>
      </c>
      <c r="BK70" s="3996">
        <v>52.238805970149251</v>
      </c>
      <c r="BL70" s="4001">
        <f t="shared" si="19"/>
        <v>65</v>
      </c>
      <c r="BM70" s="3997">
        <v>142</v>
      </c>
      <c r="BN70" s="3996">
        <v>16.197183098591552</v>
      </c>
      <c r="BO70" s="4001">
        <v>29</v>
      </c>
      <c r="BP70" s="3997">
        <v>137</v>
      </c>
      <c r="BQ70" s="3996">
        <v>1.4598540145985401</v>
      </c>
      <c r="BR70" s="4001">
        <v>32</v>
      </c>
      <c r="BS70" s="3997">
        <v>141</v>
      </c>
      <c r="BT70" s="3996">
        <v>36.170212765957451</v>
      </c>
      <c r="BU70" s="4001">
        <v>42</v>
      </c>
      <c r="BV70" s="3997">
        <v>99</v>
      </c>
      <c r="BW70" s="3996">
        <v>62.62626262626263</v>
      </c>
      <c r="BX70" s="4001">
        <f t="shared" si="20"/>
        <v>59</v>
      </c>
      <c r="BY70" s="3997">
        <v>102</v>
      </c>
      <c r="BZ70" s="3996">
        <v>75.490196078431367</v>
      </c>
      <c r="CA70" s="4001">
        <f t="shared" si="21"/>
        <v>37</v>
      </c>
      <c r="CB70" s="3997">
        <v>100</v>
      </c>
      <c r="CC70" s="3996">
        <v>56.000000000000007</v>
      </c>
      <c r="CD70" s="4001">
        <f t="shared" si="22"/>
        <v>12</v>
      </c>
      <c r="CE70" s="3997">
        <v>103</v>
      </c>
      <c r="CF70" s="3996">
        <v>33.009708737864081</v>
      </c>
      <c r="CG70" s="4001">
        <v>20</v>
      </c>
      <c r="CH70" s="3997">
        <v>86</v>
      </c>
      <c r="CI70" s="3996">
        <v>2.3255813953488373</v>
      </c>
      <c r="CJ70" s="4001">
        <f t="shared" si="106"/>
        <v>18</v>
      </c>
      <c r="CK70" s="3997">
        <v>102</v>
      </c>
      <c r="CL70" s="3996">
        <v>47.058823529411761</v>
      </c>
      <c r="CM70" s="4001">
        <f t="shared" si="23"/>
        <v>29</v>
      </c>
      <c r="CN70" s="4005">
        <v>12.5</v>
      </c>
      <c r="CO70" s="4009">
        <v>7</v>
      </c>
      <c r="CP70" s="3996">
        <v>1.1000000000000001</v>
      </c>
      <c r="CQ70" s="3996">
        <v>6</v>
      </c>
      <c r="CR70" s="4000">
        <v>5.5</v>
      </c>
      <c r="CS70" s="4005">
        <v>12.2</v>
      </c>
      <c r="CT70" s="4006">
        <v>12.2</v>
      </c>
      <c r="CU70" s="3999">
        <v>15.4</v>
      </c>
      <c r="CV70" s="1192">
        <f t="shared" si="24"/>
        <v>15</v>
      </c>
      <c r="CW70" s="3999">
        <v>1.4</v>
      </c>
      <c r="CX70" s="3999">
        <v>7.3</v>
      </c>
      <c r="CY70" s="3999">
        <v>6.7</v>
      </c>
      <c r="CZ70" s="4010">
        <v>14</v>
      </c>
      <c r="DA70" s="4011">
        <v>86.9</v>
      </c>
      <c r="DB70" s="1192">
        <v>9</v>
      </c>
      <c r="DC70" s="4007">
        <v>4</v>
      </c>
      <c r="DD70" s="4011">
        <v>85.3</v>
      </c>
      <c r="DE70" s="1192">
        <v>18</v>
      </c>
      <c r="DF70" s="4007">
        <v>8</v>
      </c>
      <c r="DG70" s="3999">
        <v>88.5</v>
      </c>
      <c r="DH70" s="1192">
        <v>4</v>
      </c>
      <c r="DI70" s="4007">
        <v>2</v>
      </c>
      <c r="DJ70" s="3999">
        <v>83.5</v>
      </c>
      <c r="DK70" s="1192">
        <v>38</v>
      </c>
      <c r="DL70" s="4044">
        <v>0</v>
      </c>
      <c r="DM70" s="3998">
        <v>1</v>
      </c>
      <c r="DN70" s="4007">
        <v>2</v>
      </c>
      <c r="DO70" s="4004">
        <v>100</v>
      </c>
      <c r="DP70" s="3998">
        <v>1</v>
      </c>
      <c r="DQ70" s="3996">
        <v>0</v>
      </c>
      <c r="DR70" s="4001">
        <v>18</v>
      </c>
      <c r="DS70" s="4005" t="s">
        <v>31</v>
      </c>
      <c r="DT70" s="4114" t="s">
        <v>31</v>
      </c>
      <c r="DU70" s="3996">
        <v>0</v>
      </c>
      <c r="DV70" s="4001">
        <v>17</v>
      </c>
      <c r="DW70" s="4026">
        <v>100</v>
      </c>
      <c r="DX70" s="4001">
        <v>1</v>
      </c>
      <c r="DY70" s="3996">
        <v>0</v>
      </c>
      <c r="DZ70" s="4001">
        <v>53</v>
      </c>
      <c r="EA70" s="3997">
        <v>133</v>
      </c>
      <c r="EB70" s="4012">
        <v>79.699248120300751</v>
      </c>
      <c r="EC70" s="4001">
        <f t="shared" si="1"/>
        <v>10</v>
      </c>
      <c r="ED70" s="3997">
        <v>90</v>
      </c>
      <c r="EE70" s="4012">
        <v>53.333333333333336</v>
      </c>
      <c r="EF70" s="4001">
        <v>27</v>
      </c>
      <c r="EG70" s="3997">
        <v>126</v>
      </c>
      <c r="EH70" s="4115">
        <v>56.349206349206348</v>
      </c>
      <c r="EI70" s="4001">
        <v>55</v>
      </c>
      <c r="EJ70" s="4013">
        <v>99</v>
      </c>
      <c r="EK70" s="4014">
        <v>0.71875</v>
      </c>
      <c r="EL70" s="4015">
        <v>54</v>
      </c>
      <c r="EM70" s="4016">
        <v>16.161616161616163</v>
      </c>
      <c r="EN70" s="4017">
        <v>7</v>
      </c>
      <c r="EO70" s="4013">
        <v>104</v>
      </c>
      <c r="EP70" s="4018">
        <v>1.4444444444444444</v>
      </c>
      <c r="EQ70" s="4019">
        <v>41</v>
      </c>
      <c r="ER70" s="4016">
        <v>17.307692307692307</v>
      </c>
      <c r="ES70" s="4017">
        <v>49</v>
      </c>
      <c r="ET70" s="4013">
        <v>109</v>
      </c>
      <c r="EU70" s="4018">
        <v>0.63636363636363635</v>
      </c>
      <c r="EV70" s="4019">
        <v>61</v>
      </c>
      <c r="EW70" s="4016">
        <v>20.183486238532112</v>
      </c>
      <c r="EX70" s="4017">
        <v>30</v>
      </c>
      <c r="EY70" s="4020">
        <v>98</v>
      </c>
      <c r="EZ70" s="4018">
        <v>0.5625</v>
      </c>
      <c r="FA70" s="4019">
        <v>46</v>
      </c>
      <c r="FB70" s="4021">
        <v>8.1632653061224492</v>
      </c>
      <c r="FC70" s="4022">
        <v>18</v>
      </c>
      <c r="FD70" s="4013">
        <v>101</v>
      </c>
      <c r="FE70" s="4015">
        <v>0.94444444444444442</v>
      </c>
      <c r="FF70" s="4015">
        <v>36</v>
      </c>
      <c r="FG70" s="4016">
        <v>8.9108910891089117</v>
      </c>
      <c r="FH70" s="4017">
        <v>21</v>
      </c>
      <c r="FI70" s="4023">
        <v>104</v>
      </c>
      <c r="FJ70" s="4015">
        <v>0.5</v>
      </c>
      <c r="FK70" s="4015">
        <v>36</v>
      </c>
      <c r="FL70" s="4021">
        <v>2.8846153846153846</v>
      </c>
      <c r="FM70" s="4023">
        <v>24</v>
      </c>
      <c r="FN70" s="4013">
        <v>116</v>
      </c>
      <c r="FO70" s="4015">
        <v>0.5</v>
      </c>
      <c r="FP70" s="4015">
        <v>51</v>
      </c>
      <c r="FQ70" s="4016">
        <v>4.3103448275862073</v>
      </c>
      <c r="FR70" s="4017">
        <v>53</v>
      </c>
      <c r="FS70" s="4013">
        <v>108</v>
      </c>
      <c r="FT70" s="4015">
        <v>2.8648648648648649</v>
      </c>
      <c r="FU70" s="4015">
        <v>60</v>
      </c>
      <c r="FV70" s="4016">
        <v>34.259259259259252</v>
      </c>
      <c r="FW70" s="4017">
        <v>43</v>
      </c>
      <c r="FX70" s="4010">
        <v>101</v>
      </c>
      <c r="FY70" s="4027">
        <v>19.801980198019802</v>
      </c>
      <c r="FZ70" s="4007">
        <v>28</v>
      </c>
      <c r="GA70" s="3997">
        <v>90</v>
      </c>
      <c r="GB70" s="4116">
        <v>1.5</v>
      </c>
      <c r="GC70" s="4009">
        <v>8</v>
      </c>
      <c r="GD70" s="4115">
        <v>2.2222222222222223</v>
      </c>
      <c r="GE70" s="4001">
        <v>49</v>
      </c>
      <c r="GF70" s="3997">
        <v>91</v>
      </c>
      <c r="GG70" s="3999">
        <v>0.875</v>
      </c>
      <c r="GH70" s="1192">
        <v>45</v>
      </c>
      <c r="GI70" s="4115">
        <v>4.395604395604396</v>
      </c>
      <c r="GJ70" s="4001">
        <v>34</v>
      </c>
      <c r="GK70" s="3997">
        <v>93</v>
      </c>
      <c r="GL70" s="3999">
        <v>0.5714285714285714</v>
      </c>
      <c r="GM70" s="1192">
        <v>44</v>
      </c>
      <c r="GN70" s="4115">
        <v>7.5268817204301079</v>
      </c>
      <c r="GO70" s="4001">
        <v>25</v>
      </c>
      <c r="GP70" s="3997">
        <v>91</v>
      </c>
      <c r="GQ70" s="3999">
        <v>1.5</v>
      </c>
      <c r="GR70" s="1192">
        <v>3</v>
      </c>
      <c r="GS70" s="4115">
        <v>2.197802197802198</v>
      </c>
      <c r="GT70" s="4001">
        <v>35</v>
      </c>
      <c r="GU70" s="3997">
        <v>96</v>
      </c>
      <c r="GV70" s="4009">
        <v>1.3181818181818181</v>
      </c>
      <c r="GW70" s="4009">
        <v>40</v>
      </c>
      <c r="GX70" s="4115">
        <v>11.458333333333332</v>
      </c>
      <c r="GY70" s="4001">
        <v>38</v>
      </c>
      <c r="GZ70" s="3997">
        <v>92</v>
      </c>
      <c r="HA70" s="4009">
        <v>0</v>
      </c>
      <c r="HB70" s="4009">
        <v>44</v>
      </c>
      <c r="HC70" s="4115">
        <v>0</v>
      </c>
      <c r="HD70" s="4001">
        <v>44</v>
      </c>
      <c r="HE70" s="3997">
        <v>95</v>
      </c>
      <c r="HF70" s="4009">
        <v>0.5</v>
      </c>
      <c r="HG70" s="4009">
        <v>22</v>
      </c>
      <c r="HH70" s="4115">
        <v>3.1578947368421053</v>
      </c>
      <c r="HI70" s="4001">
        <v>8</v>
      </c>
      <c r="HJ70" s="3997">
        <v>90</v>
      </c>
      <c r="HK70" s="4009">
        <v>2.5</v>
      </c>
      <c r="HL70" s="4009">
        <v>23</v>
      </c>
      <c r="HM70" s="4115">
        <v>1.1111111111111112</v>
      </c>
      <c r="HN70" s="4001">
        <v>29</v>
      </c>
      <c r="HO70" s="4005">
        <v>60</v>
      </c>
      <c r="HP70" s="3996">
        <v>20</v>
      </c>
      <c r="HQ70" s="3996">
        <v>60</v>
      </c>
      <c r="HR70" s="3996">
        <v>0</v>
      </c>
      <c r="HS70" s="4024">
        <v>20</v>
      </c>
      <c r="HT70" s="4024">
        <v>40</v>
      </c>
      <c r="HU70" s="4024">
        <v>40</v>
      </c>
      <c r="HV70" s="4024">
        <v>0</v>
      </c>
      <c r="HW70" s="4024">
        <v>60</v>
      </c>
      <c r="HX70" s="4025">
        <v>5</v>
      </c>
      <c r="HY70" s="4005">
        <v>46.511627906976742</v>
      </c>
      <c r="HZ70" s="4005">
        <v>0</v>
      </c>
      <c r="IA70" s="4005">
        <v>67.441860465116278</v>
      </c>
      <c r="IB70" s="4005">
        <v>25.581395348837212</v>
      </c>
      <c r="IC70" s="4005">
        <v>11.627906976744185</v>
      </c>
      <c r="ID70" s="4005">
        <v>25.581395348837212</v>
      </c>
      <c r="IE70" s="4005">
        <v>55.813953488372093</v>
      </c>
      <c r="IF70" s="4005">
        <v>4.6511627906976747</v>
      </c>
      <c r="IG70" s="4005">
        <v>65.116279069767444</v>
      </c>
      <c r="IH70" s="4025">
        <v>43</v>
      </c>
      <c r="II70" s="4117">
        <v>0</v>
      </c>
      <c r="IJ70" s="4118">
        <v>0</v>
      </c>
      <c r="IK70" s="4118">
        <v>0</v>
      </c>
      <c r="IL70" s="4118">
        <v>0</v>
      </c>
      <c r="IM70" s="4118">
        <v>1</v>
      </c>
      <c r="IN70" s="4118">
        <v>0</v>
      </c>
      <c r="IO70" s="4118" t="s">
        <v>31</v>
      </c>
      <c r="IP70" s="4118">
        <v>0</v>
      </c>
      <c r="IQ70" s="4119">
        <v>4</v>
      </c>
      <c r="IR70" s="4120">
        <v>0</v>
      </c>
      <c r="IS70" s="4121">
        <v>1</v>
      </c>
      <c r="IT70" s="4121">
        <v>0</v>
      </c>
      <c r="IU70" s="4121">
        <v>0</v>
      </c>
      <c r="IV70" s="4121">
        <v>0</v>
      </c>
      <c r="IW70" s="4121">
        <v>0</v>
      </c>
      <c r="IX70" s="4121" t="s">
        <v>31</v>
      </c>
      <c r="IY70" s="4121">
        <v>3</v>
      </c>
      <c r="IZ70" s="4119">
        <v>8</v>
      </c>
      <c r="JA70" s="4120">
        <v>0</v>
      </c>
      <c r="JB70" s="4121">
        <v>0</v>
      </c>
      <c r="JC70" s="4121">
        <v>0</v>
      </c>
      <c r="JD70" s="4121">
        <v>0</v>
      </c>
      <c r="JE70" s="4121">
        <v>0</v>
      </c>
      <c r="JF70" s="4121">
        <v>0</v>
      </c>
      <c r="JG70" s="4121" t="s">
        <v>31</v>
      </c>
      <c r="JH70" s="4121">
        <v>1</v>
      </c>
      <c r="JI70" s="4122">
        <v>1</v>
      </c>
      <c r="JJ70" s="4120">
        <v>0</v>
      </c>
      <c r="JK70" s="4121">
        <v>0</v>
      </c>
      <c r="JL70" s="4121">
        <v>0</v>
      </c>
      <c r="JM70" s="4121">
        <v>0</v>
      </c>
      <c r="JN70" s="4121">
        <v>25</v>
      </c>
      <c r="JO70" s="4121">
        <v>0</v>
      </c>
      <c r="JP70" s="4121" t="s">
        <v>31</v>
      </c>
      <c r="JQ70" s="4121">
        <v>0</v>
      </c>
      <c r="JR70" s="4122">
        <v>100</v>
      </c>
      <c r="JS70" s="4120">
        <v>0</v>
      </c>
      <c r="JT70" s="4121">
        <v>12.5</v>
      </c>
      <c r="JU70" s="4121">
        <v>0</v>
      </c>
      <c r="JV70" s="4121">
        <v>0</v>
      </c>
      <c r="JW70" s="4121">
        <v>0</v>
      </c>
      <c r="JX70" s="4121">
        <v>0</v>
      </c>
      <c r="JY70" s="4121" t="s">
        <v>31</v>
      </c>
      <c r="JZ70" s="4121">
        <v>37.5</v>
      </c>
      <c r="KA70" s="4122">
        <v>100</v>
      </c>
      <c r="KB70" s="4120">
        <v>0</v>
      </c>
      <c r="KC70" s="4121">
        <v>0</v>
      </c>
      <c r="KD70" s="4121">
        <v>0</v>
      </c>
      <c r="KE70" s="4121">
        <v>0</v>
      </c>
      <c r="KF70" s="4121">
        <v>0</v>
      </c>
      <c r="KG70" s="4121">
        <v>0</v>
      </c>
      <c r="KH70" s="4121" t="s">
        <v>31</v>
      </c>
      <c r="KI70" s="4121">
        <v>100</v>
      </c>
      <c r="KJ70" s="4122">
        <v>100</v>
      </c>
      <c r="KK70" s="4026">
        <v>33.333333333333329</v>
      </c>
      <c r="KL70" s="4001">
        <v>68</v>
      </c>
      <c r="KM70" s="4026">
        <v>66.666666666666657</v>
      </c>
      <c r="KN70" s="4001">
        <v>38</v>
      </c>
      <c r="KO70" s="4027">
        <v>5.2631578947368416</v>
      </c>
      <c r="KP70" s="4007">
        <v>25</v>
      </c>
      <c r="KQ70" s="4027">
        <v>0</v>
      </c>
      <c r="KR70" s="4007">
        <v>27</v>
      </c>
      <c r="KS70" s="4027">
        <v>16.842105263157894</v>
      </c>
      <c r="KT70" s="4007">
        <v>26</v>
      </c>
      <c r="KU70" s="4027">
        <v>18.25525040387722</v>
      </c>
      <c r="KV70" s="4007">
        <v>10</v>
      </c>
      <c r="KW70" s="4027">
        <v>4.5161290322580641</v>
      </c>
      <c r="KX70" s="4007">
        <v>71</v>
      </c>
      <c r="KY70" s="4007">
        <v>16.62049861495845</v>
      </c>
      <c r="KZ70" s="4007">
        <v>31</v>
      </c>
      <c r="LA70" s="4028">
        <v>45</v>
      </c>
      <c r="LB70" s="1192">
        <v>10</v>
      </c>
      <c r="LC70" s="1192">
        <v>10</v>
      </c>
      <c r="LD70" s="1192">
        <v>40</v>
      </c>
      <c r="LE70" s="1192">
        <v>0</v>
      </c>
      <c r="LF70" s="4029">
        <v>105</v>
      </c>
      <c r="LG70" s="4030">
        <v>30</v>
      </c>
      <c r="LH70" s="4028">
        <v>0</v>
      </c>
      <c r="LI70" s="1192">
        <v>0</v>
      </c>
      <c r="LJ70" s="4031">
        <v>0</v>
      </c>
      <c r="LK70" s="4001">
        <v>41</v>
      </c>
      <c r="LL70" s="4033" t="s">
        <v>1632</v>
      </c>
      <c r="LM70" s="4034" t="s">
        <v>1625</v>
      </c>
      <c r="LN70" s="4034" t="s">
        <v>1625</v>
      </c>
      <c r="LO70" s="4034" t="s">
        <v>1625</v>
      </c>
      <c r="LP70" s="1192">
        <v>10</v>
      </c>
      <c r="LQ70" s="4032">
        <v>40</v>
      </c>
      <c r="LR70" s="4033" t="s">
        <v>1625</v>
      </c>
      <c r="LS70" s="4034" t="s">
        <v>1625</v>
      </c>
      <c r="LT70" s="4034" t="s">
        <v>1625</v>
      </c>
      <c r="LU70" s="4034" t="s">
        <v>1625</v>
      </c>
      <c r="LV70" s="1192">
        <v>0</v>
      </c>
      <c r="LW70" s="4032">
        <v>41</v>
      </c>
      <c r="LX70" s="4033" t="s">
        <v>1632</v>
      </c>
      <c r="LY70" s="4034" t="s">
        <v>1632</v>
      </c>
      <c r="LZ70" s="4034" t="s">
        <v>1632</v>
      </c>
      <c r="MA70" s="4034" t="s">
        <v>1625</v>
      </c>
      <c r="MB70" s="1192">
        <v>45</v>
      </c>
      <c r="MC70" s="4032">
        <v>24</v>
      </c>
      <c r="MD70" s="4033" t="s">
        <v>1632</v>
      </c>
      <c r="ME70" s="4034" t="s">
        <v>1632</v>
      </c>
      <c r="MF70" s="4034" t="s">
        <v>1632</v>
      </c>
      <c r="MG70" s="4034" t="s">
        <v>1632</v>
      </c>
      <c r="MH70" s="1192">
        <v>40</v>
      </c>
      <c r="MI70" s="4032">
        <v>1</v>
      </c>
      <c r="MJ70" s="4033" t="s">
        <v>1632</v>
      </c>
      <c r="MK70" s="4034" t="s">
        <v>1632</v>
      </c>
      <c r="ML70" s="4034" t="s">
        <v>1632</v>
      </c>
      <c r="MM70" s="4034" t="s">
        <v>1632</v>
      </c>
      <c r="MN70" s="1192">
        <v>40</v>
      </c>
      <c r="MO70" s="4032">
        <v>1</v>
      </c>
      <c r="MP70" s="4033" t="s">
        <v>1632</v>
      </c>
      <c r="MQ70" s="4034" t="s">
        <v>1632</v>
      </c>
      <c r="MR70" s="4034" t="s">
        <v>1632</v>
      </c>
      <c r="MS70" s="4034" t="s">
        <v>1632</v>
      </c>
      <c r="MT70" s="1192">
        <v>40</v>
      </c>
      <c r="MU70" s="4032">
        <v>1</v>
      </c>
      <c r="MV70" s="4033" t="s">
        <v>1632</v>
      </c>
      <c r="MW70" s="4034" t="s">
        <v>1625</v>
      </c>
      <c r="MX70" s="4034" t="s">
        <v>1625</v>
      </c>
      <c r="MY70" s="1192">
        <v>15</v>
      </c>
      <c r="MZ70" s="4032">
        <v>32</v>
      </c>
      <c r="NA70" s="4033" t="s">
        <v>1632</v>
      </c>
      <c r="NB70" s="4034" t="s">
        <v>1632</v>
      </c>
      <c r="NC70" s="4034" t="s">
        <v>1625</v>
      </c>
      <c r="ND70" s="4034" t="s">
        <v>1625</v>
      </c>
      <c r="NE70" s="1192">
        <v>20</v>
      </c>
      <c r="NF70" s="4032">
        <v>46</v>
      </c>
      <c r="NG70" s="4034" t="s">
        <v>1632</v>
      </c>
      <c r="NH70" s="4034" t="s">
        <v>1632</v>
      </c>
      <c r="NI70" s="4034" t="s">
        <v>1632</v>
      </c>
      <c r="NJ70" s="4034" t="s">
        <v>1632</v>
      </c>
      <c r="NK70" s="1192">
        <v>40</v>
      </c>
      <c r="NL70" s="4032">
        <v>1</v>
      </c>
      <c r="NM70" s="4007">
        <v>294.57</v>
      </c>
      <c r="NN70" s="4007">
        <f t="shared" si="2"/>
        <v>24</v>
      </c>
      <c r="NO70" s="4010">
        <v>8</v>
      </c>
      <c r="NP70" s="4007">
        <v>53</v>
      </c>
      <c r="NQ70" s="4037">
        <v>5.2015604681404426</v>
      </c>
      <c r="NR70" s="4007">
        <v>51</v>
      </c>
      <c r="NS70" s="4007">
        <v>8</v>
      </c>
      <c r="NT70" s="4007">
        <v>53</v>
      </c>
      <c r="NU70" s="4037">
        <v>5.2015604681404426</v>
      </c>
      <c r="NV70" s="4007">
        <v>51</v>
      </c>
      <c r="NW70" s="4007">
        <v>8</v>
      </c>
      <c r="NX70" s="4007">
        <v>50</v>
      </c>
      <c r="NY70" s="4027">
        <v>5.2015604681404426</v>
      </c>
      <c r="NZ70" s="4007">
        <v>41</v>
      </c>
      <c r="OA70" s="4035">
        <v>0</v>
      </c>
      <c r="OB70" s="4036">
        <v>0</v>
      </c>
      <c r="OC70" s="4035">
        <v>47</v>
      </c>
      <c r="OD70" s="4035">
        <v>0</v>
      </c>
      <c r="OE70" s="4036">
        <v>0</v>
      </c>
      <c r="OF70" s="4035">
        <v>47</v>
      </c>
      <c r="OG70" s="4035">
        <v>17</v>
      </c>
      <c r="OH70" s="4036">
        <v>5.4838709677419359</v>
      </c>
      <c r="OI70" s="4035">
        <v>26</v>
      </c>
      <c r="OJ70" s="3994">
        <v>3</v>
      </c>
      <c r="OK70" s="4011">
        <v>9.67741935483871</v>
      </c>
      <c r="OL70" s="4035">
        <v>11</v>
      </c>
      <c r="OM70" s="4010">
        <v>25</v>
      </c>
      <c r="ON70" s="4027">
        <v>16.254876462938881</v>
      </c>
      <c r="OO70" s="4038">
        <v>58</v>
      </c>
      <c r="OP70" s="4010" t="s">
        <v>31</v>
      </c>
      <c r="OQ70" s="4037" t="s">
        <v>31</v>
      </c>
      <c r="OR70" s="4038" t="str">
        <f t="shared" si="25"/>
        <v>-</v>
      </c>
      <c r="OS70" s="4039">
        <v>30.519480519480517</v>
      </c>
      <c r="OT70" s="4038">
        <v>51</v>
      </c>
      <c r="OU70" s="4007">
        <v>4</v>
      </c>
      <c r="OV70" s="4007">
        <v>7</v>
      </c>
      <c r="OW70" s="4007">
        <v>6</v>
      </c>
      <c r="OX70" s="4007">
        <v>3</v>
      </c>
      <c r="OY70" s="4007">
        <v>0</v>
      </c>
      <c r="OZ70" s="4007">
        <v>14</v>
      </c>
      <c r="PA70" s="4007">
        <v>23</v>
      </c>
      <c r="PB70" s="4007">
        <v>0</v>
      </c>
      <c r="PC70" s="4007">
        <v>2</v>
      </c>
      <c r="PD70" s="4007">
        <v>13</v>
      </c>
      <c r="PE70" s="4007">
        <v>9</v>
      </c>
      <c r="PF70" s="4007">
        <v>11</v>
      </c>
      <c r="PG70" s="4007">
        <v>4</v>
      </c>
      <c r="PH70" s="4007">
        <v>0</v>
      </c>
      <c r="PI70" s="4007">
        <v>5</v>
      </c>
      <c r="PJ70" s="4007">
        <v>12</v>
      </c>
      <c r="PK70" s="4007">
        <v>16</v>
      </c>
      <c r="PL70" s="4007">
        <v>31</v>
      </c>
      <c r="PM70" s="4010">
        <v>12.903225806451612</v>
      </c>
      <c r="PN70" s="4007">
        <v>3</v>
      </c>
      <c r="PO70" s="4007">
        <v>22.58064516129032</v>
      </c>
      <c r="PP70" s="4007">
        <v>5</v>
      </c>
      <c r="PQ70" s="4007">
        <v>19.35483870967742</v>
      </c>
      <c r="PR70" s="4007">
        <v>25</v>
      </c>
      <c r="PS70" s="4007">
        <v>9.67741935483871</v>
      </c>
      <c r="PT70" s="4007">
        <v>9</v>
      </c>
      <c r="PU70" s="4007">
        <v>0</v>
      </c>
      <c r="PV70" s="4007">
        <v>1</v>
      </c>
      <c r="PW70" s="4007">
        <v>45.161290322580641</v>
      </c>
      <c r="PX70" s="4007">
        <v>75</v>
      </c>
      <c r="PY70" s="4007">
        <v>74.193548387096769</v>
      </c>
      <c r="PZ70" s="4007">
        <v>62</v>
      </c>
      <c r="QA70" s="4007">
        <v>0</v>
      </c>
      <c r="QB70" s="4007">
        <v>1</v>
      </c>
      <c r="QC70" s="4007">
        <v>6.4516129032258061</v>
      </c>
      <c r="QD70" s="4007">
        <v>29</v>
      </c>
      <c r="QE70" s="4007">
        <v>41.935483870967744</v>
      </c>
      <c r="QF70" s="4007">
        <v>16</v>
      </c>
      <c r="QG70" s="4007">
        <v>29.032258064516132</v>
      </c>
      <c r="QH70" s="4007">
        <v>71</v>
      </c>
      <c r="QI70" s="4007">
        <v>35.483870967741936</v>
      </c>
      <c r="QJ70" s="4007">
        <v>3</v>
      </c>
      <c r="QK70" s="4007">
        <v>12.903225806451612</v>
      </c>
      <c r="QL70" s="4007">
        <v>57</v>
      </c>
      <c r="QM70" s="4007">
        <v>0</v>
      </c>
      <c r="QN70" s="4007">
        <v>1</v>
      </c>
      <c r="QO70" s="4007">
        <v>16.129032258064516</v>
      </c>
      <c r="QP70" s="4007">
        <v>7</v>
      </c>
      <c r="QQ70" s="4007">
        <v>38.70967741935484</v>
      </c>
      <c r="QR70" s="4007">
        <v>71</v>
      </c>
      <c r="QS70" s="4007">
        <v>51.612903225806448</v>
      </c>
      <c r="QT70" s="4007">
        <v>52</v>
      </c>
      <c r="QU70" s="4010">
        <v>16</v>
      </c>
      <c r="QV70" s="4007">
        <v>0</v>
      </c>
      <c r="QW70" s="4007">
        <v>0</v>
      </c>
      <c r="QX70" s="4007">
        <v>0</v>
      </c>
      <c r="QY70" s="4007">
        <v>0</v>
      </c>
      <c r="QZ70" s="4007">
        <v>3</v>
      </c>
      <c r="RA70" s="4007">
        <v>2</v>
      </c>
      <c r="RB70" s="4007">
        <v>0</v>
      </c>
      <c r="RC70" s="4007">
        <v>0</v>
      </c>
      <c r="RD70" s="4007">
        <v>9</v>
      </c>
      <c r="RE70" s="4007">
        <v>3</v>
      </c>
      <c r="RF70" s="4007">
        <v>3</v>
      </c>
      <c r="RG70" s="4007">
        <v>1</v>
      </c>
      <c r="RH70" s="4007">
        <v>2</v>
      </c>
      <c r="RI70" s="4007">
        <v>5</v>
      </c>
      <c r="RJ70" s="4007">
        <v>35</v>
      </c>
      <c r="RK70" s="4007">
        <v>45</v>
      </c>
      <c r="RL70" s="4007">
        <v>53</v>
      </c>
      <c r="RM70" s="4010">
        <v>30.188679245283019</v>
      </c>
      <c r="RN70" s="4007">
        <v>65</v>
      </c>
      <c r="RO70" s="4007">
        <v>0</v>
      </c>
      <c r="RP70" s="4007">
        <v>1</v>
      </c>
      <c r="RQ70" s="4007">
        <v>0</v>
      </c>
      <c r="RR70" s="4007">
        <v>1</v>
      </c>
      <c r="RS70" s="4007">
        <v>0</v>
      </c>
      <c r="RT70" s="4007">
        <v>1</v>
      </c>
      <c r="RU70" s="4007">
        <v>0</v>
      </c>
      <c r="RV70" s="4007">
        <v>1</v>
      </c>
      <c r="RW70" s="4007">
        <v>5.6603773584905666</v>
      </c>
      <c r="RX70" s="4007">
        <v>63</v>
      </c>
      <c r="RY70" s="4007">
        <v>3.7735849056603774</v>
      </c>
      <c r="RZ70" s="4007">
        <v>5</v>
      </c>
      <c r="SA70" s="4007">
        <v>0</v>
      </c>
      <c r="SB70" s="4007">
        <v>1</v>
      </c>
      <c r="SC70" s="4007">
        <v>0</v>
      </c>
      <c r="SD70" s="4007">
        <v>1</v>
      </c>
      <c r="SE70" s="4007">
        <v>16.981132075471699</v>
      </c>
      <c r="SF70" s="4007">
        <v>4</v>
      </c>
      <c r="SG70" s="4007">
        <v>5.6603773584905666</v>
      </c>
      <c r="SH70" s="4007">
        <v>25</v>
      </c>
      <c r="SI70" s="4007">
        <v>5.6603773584905666</v>
      </c>
      <c r="SJ70" s="4007">
        <v>2</v>
      </c>
      <c r="SK70" s="4007">
        <v>1.8867924528301887</v>
      </c>
      <c r="SL70" s="4007">
        <v>48</v>
      </c>
      <c r="SM70" s="4007">
        <v>3.7735849056603774</v>
      </c>
      <c r="SN70" s="4007">
        <v>52</v>
      </c>
      <c r="SO70" s="4007">
        <v>9.433962264150944</v>
      </c>
      <c r="SP70" s="4007">
        <v>47</v>
      </c>
      <c r="SQ70" s="4007">
        <v>66.037735849056602</v>
      </c>
      <c r="SR70" s="4007">
        <v>70</v>
      </c>
      <c r="SS70" s="4007">
        <v>84.905660377358487</v>
      </c>
      <c r="ST70" s="4038">
        <v>63</v>
      </c>
      <c r="SU70" s="4123" t="s">
        <v>8302</v>
      </c>
      <c r="SV70" s="4124" t="s">
        <v>8306</v>
      </c>
      <c r="SW70" s="4124" t="s">
        <v>3502</v>
      </c>
      <c r="SX70" s="4125" t="s">
        <v>31</v>
      </c>
      <c r="SY70" s="4124" t="s">
        <v>31</v>
      </c>
      <c r="SZ70" s="4040">
        <v>0</v>
      </c>
      <c r="TA70" s="4036">
        <v>0</v>
      </c>
      <c r="TB70" s="4041">
        <v>0</v>
      </c>
      <c r="TC70" s="4035">
        <v>52</v>
      </c>
      <c r="TD70" s="4040">
        <v>0</v>
      </c>
      <c r="TE70" s="4036">
        <v>0</v>
      </c>
      <c r="TF70" s="4041">
        <v>0</v>
      </c>
      <c r="TG70" s="4035">
        <v>54</v>
      </c>
      <c r="TH70" s="4040">
        <v>0</v>
      </c>
      <c r="TI70" s="4036">
        <v>0</v>
      </c>
      <c r="TJ70" s="4041">
        <v>0</v>
      </c>
      <c r="TK70" s="4035">
        <v>6</v>
      </c>
      <c r="TL70" s="4040">
        <v>0</v>
      </c>
      <c r="TM70" s="4036">
        <v>0</v>
      </c>
      <c r="TN70" s="4041">
        <v>0</v>
      </c>
      <c r="TO70" s="4035">
        <v>11</v>
      </c>
      <c r="TP70" s="4040">
        <v>0</v>
      </c>
      <c r="TQ70" s="4036">
        <v>0</v>
      </c>
      <c r="TR70" s="4041">
        <v>0</v>
      </c>
      <c r="TS70" s="4035">
        <v>5</v>
      </c>
      <c r="TT70" s="4040">
        <v>0</v>
      </c>
      <c r="TU70" s="4036">
        <v>0</v>
      </c>
      <c r="TV70" s="4041">
        <v>0</v>
      </c>
      <c r="TW70" s="4035">
        <v>2</v>
      </c>
      <c r="TX70" s="4040">
        <v>0</v>
      </c>
      <c r="TY70" s="4036">
        <v>0</v>
      </c>
      <c r="TZ70" s="4041">
        <v>0</v>
      </c>
      <c r="UA70" s="4035">
        <v>53</v>
      </c>
      <c r="UB70" s="4040">
        <v>0</v>
      </c>
      <c r="UC70" s="4036">
        <v>0</v>
      </c>
      <c r="UD70" s="4041">
        <v>0</v>
      </c>
      <c r="UE70" s="4035">
        <v>58</v>
      </c>
      <c r="UF70" s="4040">
        <v>0</v>
      </c>
      <c r="UG70" s="4036">
        <v>0</v>
      </c>
      <c r="UH70" s="4041">
        <v>0</v>
      </c>
      <c r="UI70" s="4035">
        <v>14</v>
      </c>
      <c r="UJ70" s="4040">
        <v>0</v>
      </c>
      <c r="UK70" s="4036">
        <v>0</v>
      </c>
      <c r="UL70" s="4041">
        <v>0</v>
      </c>
      <c r="UM70" s="4035">
        <v>22</v>
      </c>
      <c r="UN70" s="4040">
        <v>0</v>
      </c>
      <c r="UO70" s="4036">
        <v>0</v>
      </c>
      <c r="UP70" s="4041">
        <v>0</v>
      </c>
      <c r="UQ70" s="4035">
        <v>3</v>
      </c>
      <c r="UR70" s="4040">
        <v>0</v>
      </c>
      <c r="US70" s="4036">
        <v>0</v>
      </c>
      <c r="UT70" s="4041">
        <v>0</v>
      </c>
      <c r="UU70" s="4035">
        <v>12</v>
      </c>
      <c r="UV70" s="4040">
        <v>17</v>
      </c>
      <c r="UW70" s="4036">
        <v>0</v>
      </c>
      <c r="UX70" s="4041">
        <v>0</v>
      </c>
      <c r="UY70" s="4035">
        <v>26</v>
      </c>
      <c r="UZ70" s="4040">
        <v>0</v>
      </c>
      <c r="VA70" s="4036">
        <v>0</v>
      </c>
      <c r="VB70" s="4041">
        <v>0</v>
      </c>
      <c r="VC70" s="4035">
        <v>4</v>
      </c>
      <c r="VD70" s="4042">
        <v>0</v>
      </c>
      <c r="VE70" s="4035">
        <v>0</v>
      </c>
      <c r="VF70" s="4035">
        <v>0</v>
      </c>
      <c r="VG70" s="4035">
        <v>7</v>
      </c>
      <c r="VH70" s="4035">
        <v>4</v>
      </c>
      <c r="VI70" s="4035">
        <v>0</v>
      </c>
      <c r="VJ70" s="4035">
        <v>0</v>
      </c>
      <c r="VK70" s="4035">
        <v>4</v>
      </c>
      <c r="VL70" s="4035">
        <v>0</v>
      </c>
      <c r="VM70" s="4035">
        <v>0</v>
      </c>
      <c r="VN70" s="4035">
        <v>0</v>
      </c>
      <c r="VO70" s="4035">
        <v>9</v>
      </c>
      <c r="VP70" s="4035">
        <v>0</v>
      </c>
      <c r="VQ70" s="4035">
        <v>0</v>
      </c>
      <c r="VR70" s="4035">
        <v>0</v>
      </c>
      <c r="VS70" s="4035">
        <v>18</v>
      </c>
      <c r="VT70" s="4035">
        <v>0</v>
      </c>
      <c r="VU70" s="4035">
        <v>0</v>
      </c>
      <c r="VV70" s="4035">
        <v>0</v>
      </c>
      <c r="VW70" s="4035">
        <v>7</v>
      </c>
      <c r="VX70" s="4035">
        <v>3</v>
      </c>
      <c r="VY70" s="4035">
        <v>4</v>
      </c>
      <c r="VZ70" s="4035">
        <v>12.903225806451612</v>
      </c>
      <c r="WA70" s="4035">
        <v>10</v>
      </c>
      <c r="WB70" s="4035">
        <v>3</v>
      </c>
      <c r="WC70" s="4035">
        <v>0</v>
      </c>
      <c r="WD70" s="4035">
        <v>0</v>
      </c>
      <c r="WE70" s="4035">
        <v>15</v>
      </c>
      <c r="WF70" s="4035">
        <v>0</v>
      </c>
      <c r="WG70" s="4035">
        <v>0</v>
      </c>
      <c r="WH70" s="4035">
        <v>0</v>
      </c>
      <c r="WI70" s="4035">
        <v>6</v>
      </c>
      <c r="WJ70" s="4035">
        <v>1</v>
      </c>
      <c r="WK70" s="4035">
        <v>0</v>
      </c>
      <c r="WL70" s="4035">
        <v>0</v>
      </c>
      <c r="WM70" s="4035">
        <v>19</v>
      </c>
      <c r="WN70" s="4035">
        <v>4</v>
      </c>
      <c r="WO70" s="4035">
        <v>0</v>
      </c>
      <c r="WP70" s="4035">
        <v>0</v>
      </c>
      <c r="WQ70" s="4035">
        <v>16</v>
      </c>
      <c r="WR70" s="4035">
        <v>0</v>
      </c>
      <c r="WS70" s="4035">
        <v>0</v>
      </c>
      <c r="WT70" s="4035">
        <v>0</v>
      </c>
      <c r="WU70" s="4035">
        <v>16</v>
      </c>
      <c r="WV70" s="4007"/>
      <c r="WW70" s="3999">
        <v>11.76470588235294</v>
      </c>
      <c r="WX70" s="3999">
        <v>11.111111111111111</v>
      </c>
      <c r="WY70" s="3999">
        <v>18.75</v>
      </c>
      <c r="WZ70" s="3999">
        <v>23.076923076923077</v>
      </c>
      <c r="XA70" s="3999">
        <v>9.0909090909090917</v>
      </c>
      <c r="XB70" s="3999" t="s">
        <v>31</v>
      </c>
      <c r="XC70" s="3994">
        <v>15.384615384615385</v>
      </c>
      <c r="XD70" s="3994">
        <v>29</v>
      </c>
      <c r="XE70" s="3994">
        <v>15.151515151515152</v>
      </c>
      <c r="XF70" s="3999">
        <v>13.432835820895523</v>
      </c>
      <c r="XG70" s="3994">
        <v>33</v>
      </c>
      <c r="XH70" s="3999">
        <v>5.8823529411764701</v>
      </c>
      <c r="XI70" s="3999">
        <v>11.111111111111111</v>
      </c>
      <c r="XJ70" s="3999" t="s">
        <v>31</v>
      </c>
      <c r="XK70" s="3999">
        <v>15.384615384615385</v>
      </c>
      <c r="XL70" s="3999">
        <v>9.0909090909090917</v>
      </c>
      <c r="XM70" s="3999">
        <v>21.428571428571427</v>
      </c>
      <c r="XN70" s="3994">
        <v>7.6923076923076925</v>
      </c>
      <c r="XO70" s="3994">
        <v>57</v>
      </c>
      <c r="XP70" s="3994">
        <v>7.5757575757575761</v>
      </c>
      <c r="XQ70" s="3999">
        <v>10.44776119402985</v>
      </c>
      <c r="XR70" s="3994">
        <v>42</v>
      </c>
      <c r="XS70" s="3999">
        <v>23.076923076923077</v>
      </c>
      <c r="XT70" s="3994">
        <v>55</v>
      </c>
      <c r="XU70" s="3994">
        <v>22.727272727272727</v>
      </c>
      <c r="XV70" s="4011">
        <v>23.880597014925371</v>
      </c>
      <c r="XW70" s="3994">
        <v>45</v>
      </c>
      <c r="XX70" s="3994">
        <v>64.285714285714292</v>
      </c>
      <c r="XY70" s="3994">
        <v>76.923076923076934</v>
      </c>
      <c r="XZ70" s="3994">
        <v>65</v>
      </c>
      <c r="YA70" s="4011">
        <v>75.757575757575751</v>
      </c>
      <c r="YB70" s="4011">
        <v>71.641791044776113</v>
      </c>
      <c r="YC70" s="3994">
        <v>50</v>
      </c>
      <c r="YD70" s="4011" t="s">
        <v>31</v>
      </c>
      <c r="YE70" s="4011" t="s">
        <v>31</v>
      </c>
      <c r="YF70" s="3994" t="s">
        <v>31</v>
      </c>
      <c r="YG70" s="3994" t="s">
        <v>31</v>
      </c>
      <c r="YH70" s="3994" t="s">
        <v>31</v>
      </c>
      <c r="YI70" s="3994" t="s">
        <v>31</v>
      </c>
      <c r="YJ70" s="3994">
        <v>14.285714285714285</v>
      </c>
      <c r="YK70" s="3994" t="s">
        <v>31</v>
      </c>
      <c r="YL70" s="3994" t="s">
        <v>31</v>
      </c>
      <c r="YM70" s="4011">
        <v>1.5151515151515151</v>
      </c>
      <c r="YN70" s="4011">
        <v>4.4776119402985071</v>
      </c>
      <c r="YO70" s="3994">
        <v>71</v>
      </c>
      <c r="YP70" s="4011">
        <v>0</v>
      </c>
      <c r="YQ70" s="4011">
        <v>0</v>
      </c>
      <c r="YR70" s="3994">
        <v>37</v>
      </c>
      <c r="YS70" s="3999">
        <v>0</v>
      </c>
      <c r="YT70" s="4011">
        <v>0</v>
      </c>
      <c r="YU70" s="3994">
        <v>24</v>
      </c>
      <c r="YV70" s="4043">
        <v>141</v>
      </c>
      <c r="YW70" s="4027">
        <v>39.716312056737593</v>
      </c>
      <c r="YX70" s="3994">
        <v>47</v>
      </c>
      <c r="YY70" s="3994">
        <v>594</v>
      </c>
      <c r="YZ70" s="4027">
        <v>59.259259259259252</v>
      </c>
      <c r="ZA70" s="3994">
        <v>48</v>
      </c>
      <c r="ZB70" s="4007">
        <v>99</v>
      </c>
      <c r="ZC70" s="4027">
        <v>76.767676767676761</v>
      </c>
      <c r="ZD70" s="3994">
        <v>43</v>
      </c>
      <c r="ZE70" s="4043">
        <v>134</v>
      </c>
      <c r="ZF70" s="4007">
        <v>32.835820895522389</v>
      </c>
      <c r="ZG70" s="3994">
        <v>61</v>
      </c>
      <c r="ZH70" s="4044">
        <v>0</v>
      </c>
      <c r="ZI70" s="3999">
        <v>0</v>
      </c>
      <c r="ZJ70" s="3994">
        <v>25</v>
      </c>
      <c r="ZK70" s="4045" t="s">
        <v>1627</v>
      </c>
      <c r="ZL70" s="3999">
        <v>76.890756302521012</v>
      </c>
      <c r="ZM70" s="3999">
        <v>83.000604960677563</v>
      </c>
      <c r="ZN70" s="3994">
        <v>61</v>
      </c>
      <c r="ZO70" s="4007">
        <v>1653</v>
      </c>
      <c r="ZP70" s="4005">
        <v>50.618811881188122</v>
      </c>
      <c r="ZQ70" s="3996">
        <v>61.442441054091532</v>
      </c>
      <c r="ZR70" s="4046">
        <v>56</v>
      </c>
      <c r="ZS70" s="4001">
        <v>721</v>
      </c>
      <c r="ZT70" s="4005">
        <v>62.162162162162161</v>
      </c>
      <c r="ZU70" s="3996">
        <v>65.266106442577026</v>
      </c>
      <c r="ZV70" s="4046">
        <v>65</v>
      </c>
      <c r="ZW70" s="4126">
        <v>357</v>
      </c>
      <c r="ZX70" s="4005">
        <v>45.583038869257955</v>
      </c>
      <c r="ZY70" s="3996">
        <v>56.25</v>
      </c>
      <c r="ZZ70" s="4046">
        <v>52</v>
      </c>
      <c r="AAA70" s="4126">
        <v>240</v>
      </c>
      <c r="AAB70" s="4005">
        <v>38.020833333333329</v>
      </c>
      <c r="AAC70" s="3996">
        <v>60.483870967741936</v>
      </c>
      <c r="AAD70" s="4046">
        <v>31</v>
      </c>
      <c r="AAE70" s="4126">
        <v>124</v>
      </c>
      <c r="AAF70" s="4058">
        <v>94.247246022031831</v>
      </c>
      <c r="AAG70" s="4007">
        <v>99.614395886889469</v>
      </c>
      <c r="AAH70" s="4007">
        <v>28</v>
      </c>
      <c r="AAI70" s="4038">
        <v>778</v>
      </c>
      <c r="AAJ70" s="4005">
        <v>345.5</v>
      </c>
      <c r="AAK70" s="4046">
        <v>28</v>
      </c>
      <c r="AAL70" s="3996">
        <v>881.1</v>
      </c>
      <c r="AAM70" s="4046">
        <v>32</v>
      </c>
      <c r="AAN70" s="3996">
        <v>0</v>
      </c>
      <c r="AAO70" s="4046">
        <f t="shared" si="26"/>
        <v>31</v>
      </c>
      <c r="AAP70" s="3996">
        <v>0</v>
      </c>
      <c r="AAQ70" s="4047">
        <f t="shared" si="27"/>
        <v>12</v>
      </c>
      <c r="AAR70" s="3999">
        <v>14.07</v>
      </c>
      <c r="AAS70" s="3994">
        <v>4</v>
      </c>
      <c r="AAT70" s="3999">
        <v>439.94</v>
      </c>
      <c r="AAU70" s="3994">
        <v>7</v>
      </c>
      <c r="AAV70" s="3999">
        <v>2.44</v>
      </c>
      <c r="AAW70" s="3994">
        <v>5</v>
      </c>
      <c r="AAX70" s="3999">
        <v>0</v>
      </c>
      <c r="AAY70" s="3994">
        <v>32</v>
      </c>
      <c r="AAZ70" s="3994">
        <v>0</v>
      </c>
      <c r="ABA70" s="4046">
        <f t="shared" si="28"/>
        <v>62</v>
      </c>
      <c r="ABB70" s="3999">
        <v>0</v>
      </c>
      <c r="ABC70" s="4046">
        <f t="shared" si="28"/>
        <v>63</v>
      </c>
      <c r="ABD70" s="3999">
        <v>0</v>
      </c>
      <c r="ABE70" s="4046">
        <f t="shared" si="28"/>
        <v>46</v>
      </c>
      <c r="ABF70" s="3999">
        <v>0</v>
      </c>
      <c r="ABG70" s="4046">
        <f t="shared" si="28"/>
        <v>47</v>
      </c>
      <c r="ABH70" s="3999">
        <v>0</v>
      </c>
      <c r="ABI70" s="4046">
        <f t="shared" si="29"/>
        <v>2</v>
      </c>
      <c r="ABJ70" s="3999">
        <v>0</v>
      </c>
      <c r="ABK70" s="4046">
        <f t="shared" si="29"/>
        <v>1</v>
      </c>
      <c r="ABL70" s="3999">
        <v>0</v>
      </c>
      <c r="ABM70" s="4046">
        <f t="shared" si="29"/>
        <v>38</v>
      </c>
      <c r="ABN70" s="3999">
        <f t="shared" si="30"/>
        <v>0</v>
      </c>
      <c r="ABO70" s="4048">
        <f t="shared" si="31"/>
        <v>39</v>
      </c>
      <c r="ABP70" s="4044">
        <v>5</v>
      </c>
      <c r="ABQ70" s="3999" t="s">
        <v>1632</v>
      </c>
      <c r="ABR70" s="3999">
        <v>5</v>
      </c>
      <c r="ABS70" s="3999" t="s">
        <v>1632</v>
      </c>
      <c r="ABT70" s="3999">
        <v>5</v>
      </c>
      <c r="ABU70" s="3999" t="s">
        <v>1632</v>
      </c>
      <c r="ABV70" s="3999">
        <v>5</v>
      </c>
      <c r="ABW70" s="3999" t="s">
        <v>1632</v>
      </c>
      <c r="ABX70" s="3999">
        <v>0</v>
      </c>
      <c r="ABY70" s="3999" t="s">
        <v>1625</v>
      </c>
      <c r="ABZ70" s="3999">
        <v>20</v>
      </c>
      <c r="ACA70" s="3994">
        <v>23</v>
      </c>
      <c r="ACB70" s="3999">
        <v>5</v>
      </c>
      <c r="ACC70" s="3999" t="s">
        <v>1632</v>
      </c>
      <c r="ACD70" s="3999">
        <v>5</v>
      </c>
      <c r="ACE70" s="3999" t="s">
        <v>1632</v>
      </c>
      <c r="ACF70" s="3999">
        <v>5</v>
      </c>
      <c r="ACG70" s="3999" t="s">
        <v>1632</v>
      </c>
      <c r="ACH70" s="3999">
        <v>5</v>
      </c>
      <c r="ACI70" s="3999" t="s">
        <v>1632</v>
      </c>
      <c r="ACJ70" s="3999">
        <v>20</v>
      </c>
      <c r="ACK70" s="3994">
        <v>1</v>
      </c>
      <c r="ACL70" s="3999">
        <v>5</v>
      </c>
      <c r="ACM70" s="3999" t="s">
        <v>1632</v>
      </c>
      <c r="ACN70" s="3999">
        <v>0</v>
      </c>
      <c r="ACO70" s="3999" t="s">
        <v>1625</v>
      </c>
      <c r="ACP70" s="3999">
        <v>0</v>
      </c>
      <c r="ACQ70" s="3999" t="s">
        <v>1625</v>
      </c>
      <c r="ACR70" s="3999">
        <v>5</v>
      </c>
      <c r="ACS70" s="3994">
        <v>51</v>
      </c>
      <c r="ACT70" s="3994">
        <v>10</v>
      </c>
      <c r="ACU70" s="3994" t="s">
        <v>1632</v>
      </c>
      <c r="ACV70" s="3994">
        <v>10</v>
      </c>
      <c r="ACW70" s="3994" t="s">
        <v>1632</v>
      </c>
      <c r="ACX70" s="3994">
        <v>10</v>
      </c>
      <c r="ACY70" s="3994" t="s">
        <v>1632</v>
      </c>
      <c r="ACZ70" s="3994">
        <v>10</v>
      </c>
      <c r="ADA70" s="3994" t="s">
        <v>1632</v>
      </c>
      <c r="ADB70" s="3994">
        <v>40</v>
      </c>
      <c r="ADC70" s="3994">
        <v>1</v>
      </c>
      <c r="ADD70" s="4049">
        <v>10</v>
      </c>
      <c r="ADE70" s="4049">
        <v>10</v>
      </c>
      <c r="ADF70" s="4049">
        <v>10</v>
      </c>
      <c r="ADG70" s="4049">
        <v>0</v>
      </c>
      <c r="ADH70" s="4049">
        <v>30</v>
      </c>
      <c r="ADI70" s="3994">
        <v>36</v>
      </c>
      <c r="ADJ70" s="3999">
        <v>5</v>
      </c>
      <c r="ADK70" s="3999" t="s">
        <v>1632</v>
      </c>
      <c r="ADL70" s="3999">
        <v>5</v>
      </c>
      <c r="ADM70" s="3999" t="s">
        <v>1632</v>
      </c>
      <c r="ADN70" s="3999">
        <v>5</v>
      </c>
      <c r="ADO70" s="3999" t="s">
        <v>1632</v>
      </c>
      <c r="ADP70" s="3999">
        <v>5</v>
      </c>
      <c r="ADQ70" s="3999" t="s">
        <v>1632</v>
      </c>
      <c r="ADR70" s="3999">
        <v>20</v>
      </c>
      <c r="ADS70" s="3994">
        <v>1</v>
      </c>
      <c r="ADT70" s="3999">
        <v>10</v>
      </c>
      <c r="ADU70" s="3999">
        <v>10</v>
      </c>
      <c r="ADV70" s="3999">
        <v>10</v>
      </c>
      <c r="ADW70" s="3999">
        <v>0</v>
      </c>
      <c r="ADX70" s="3999">
        <v>30</v>
      </c>
      <c r="ADY70" s="3994">
        <v>23</v>
      </c>
      <c r="ADZ70" s="4010">
        <v>0</v>
      </c>
      <c r="AEA70" s="3999">
        <v>0</v>
      </c>
      <c r="AEB70" s="3994">
        <v>23</v>
      </c>
      <c r="AEC70" s="4007">
        <v>0</v>
      </c>
      <c r="AED70" s="3999">
        <v>0</v>
      </c>
      <c r="AEE70" s="3994">
        <v>54</v>
      </c>
      <c r="AEF70" s="4007">
        <v>0</v>
      </c>
      <c r="AEG70" s="3999">
        <v>0</v>
      </c>
      <c r="AEH70" s="3994">
        <v>43</v>
      </c>
      <c r="AEI70" s="4035">
        <v>0</v>
      </c>
      <c r="AEJ70" s="3999">
        <v>0</v>
      </c>
      <c r="AEK70" s="3994">
        <f t="shared" si="32"/>
        <v>65</v>
      </c>
      <c r="AEL70" s="4007">
        <v>0</v>
      </c>
      <c r="AEM70" s="3999">
        <v>0</v>
      </c>
      <c r="AEN70" s="3994">
        <v>42</v>
      </c>
      <c r="AEO70" s="3994">
        <v>1</v>
      </c>
      <c r="AEP70" s="3999">
        <v>140.30000000000001</v>
      </c>
      <c r="AEQ70" s="3994">
        <v>3</v>
      </c>
      <c r="AER70" s="3994">
        <v>1</v>
      </c>
      <c r="AES70" s="3999">
        <v>140.30000000000001</v>
      </c>
      <c r="AET70" s="3994">
        <v>4</v>
      </c>
      <c r="AEU70" s="3994">
        <v>0</v>
      </c>
      <c r="AEV70" s="4050">
        <v>0</v>
      </c>
      <c r="AEW70" s="3994">
        <v>43</v>
      </c>
      <c r="AEX70" s="4049">
        <v>0.11700000000000001</v>
      </c>
      <c r="AEY70" s="4049">
        <v>45</v>
      </c>
      <c r="AEZ70" s="4049">
        <v>7.3999999999999996E-2</v>
      </c>
      <c r="AFA70" s="4049">
        <v>24</v>
      </c>
      <c r="AFB70" s="4049">
        <v>6.0000000000000001E-3</v>
      </c>
      <c r="AFC70" s="4049">
        <v>45</v>
      </c>
      <c r="AFD70" s="4049">
        <v>7.0000000000000001E-3</v>
      </c>
      <c r="AFE70" s="4049">
        <v>31</v>
      </c>
      <c r="AFF70" s="4049">
        <v>5.0000000000000001E-3</v>
      </c>
      <c r="AFG70" s="4049">
        <v>27</v>
      </c>
      <c r="AFH70" s="4049">
        <v>1.0999999999999999E-2</v>
      </c>
      <c r="AFI70" s="4049">
        <v>33</v>
      </c>
      <c r="AFJ70" s="4049">
        <v>0</v>
      </c>
      <c r="AFK70" s="4049">
        <v>7</v>
      </c>
      <c r="AFL70" s="4049">
        <v>0</v>
      </c>
      <c r="AFM70" s="4049">
        <v>7</v>
      </c>
      <c r="AFN70" s="4049">
        <v>1</v>
      </c>
      <c r="AFO70" s="4049">
        <v>135.68521031207598</v>
      </c>
      <c r="AFP70" s="4049">
        <v>28</v>
      </c>
      <c r="AFQ70" s="4049">
        <v>1</v>
      </c>
      <c r="AFR70" s="4049">
        <v>135.68521031207598</v>
      </c>
      <c r="AFS70" s="4049">
        <v>3</v>
      </c>
      <c r="AFT70" s="4049">
        <v>4</v>
      </c>
      <c r="AFU70" s="4049">
        <v>542.74084124830392</v>
      </c>
      <c r="AFV70" s="4049">
        <v>1</v>
      </c>
      <c r="AFW70" s="4049">
        <v>0</v>
      </c>
      <c r="AFX70" s="4049">
        <v>0</v>
      </c>
      <c r="AFY70" s="4049">
        <v>76</v>
      </c>
      <c r="AFZ70" s="4049">
        <v>1</v>
      </c>
      <c r="AGA70" s="4049">
        <v>135.68521031207598</v>
      </c>
      <c r="AGB70" s="4049">
        <v>75</v>
      </c>
      <c r="AGC70" s="4049">
        <v>3</v>
      </c>
      <c r="AGD70" s="4049">
        <v>407.05563093622794</v>
      </c>
      <c r="AGE70" s="4049">
        <v>3</v>
      </c>
      <c r="AGF70" s="4049">
        <v>6</v>
      </c>
      <c r="AGG70" s="4049">
        <v>34.880000000000003</v>
      </c>
      <c r="AGH70" s="4049">
        <v>45</v>
      </c>
      <c r="AGI70" s="4049">
        <v>0</v>
      </c>
      <c r="AGJ70" s="4049">
        <v>0</v>
      </c>
      <c r="AGK70" s="4049">
        <v>10</v>
      </c>
      <c r="AGL70" s="4049">
        <v>0</v>
      </c>
      <c r="AGM70" s="4049">
        <v>0</v>
      </c>
      <c r="AGN70" s="4049">
        <v>2</v>
      </c>
      <c r="AGO70" s="4049">
        <v>5</v>
      </c>
      <c r="AGP70" s="4049">
        <v>29.07</v>
      </c>
      <c r="AGQ70" s="4049">
        <v>44</v>
      </c>
      <c r="AGR70" s="4049">
        <v>0</v>
      </c>
      <c r="AGS70" s="4049">
        <v>0</v>
      </c>
      <c r="AGT70" s="4049">
        <v>19</v>
      </c>
      <c r="AGU70" s="4049">
        <v>0</v>
      </c>
      <c r="AGV70" s="4049">
        <v>0</v>
      </c>
      <c r="AGW70" s="4049">
        <v>31</v>
      </c>
      <c r="AGX70" s="4049">
        <v>0</v>
      </c>
      <c r="AGY70" s="4049">
        <v>0</v>
      </c>
      <c r="AGZ70" s="4049">
        <v>25</v>
      </c>
      <c r="AHA70" s="4049">
        <v>0</v>
      </c>
      <c r="AHB70" s="4049">
        <v>0</v>
      </c>
      <c r="AHC70" s="4049">
        <v>12</v>
      </c>
      <c r="AHD70" s="4049">
        <v>1</v>
      </c>
      <c r="AHE70" s="4049">
        <v>5.81</v>
      </c>
      <c r="AHF70" s="4049">
        <v>30</v>
      </c>
      <c r="AHG70" s="3999">
        <v>57</v>
      </c>
      <c r="AHH70" s="3999">
        <v>317.02</v>
      </c>
      <c r="AHI70" s="3994">
        <v>21</v>
      </c>
      <c r="AHJ70" s="3999">
        <v>93</v>
      </c>
      <c r="AHK70" s="3999">
        <v>517.24</v>
      </c>
      <c r="AHL70" s="3999">
        <v>33</v>
      </c>
      <c r="AHM70" s="3999">
        <v>3</v>
      </c>
      <c r="AHN70" s="3999">
        <v>17.440000000000001</v>
      </c>
      <c r="AHO70" s="3994">
        <v>37</v>
      </c>
      <c r="AHP70" s="3999">
        <v>0</v>
      </c>
      <c r="AHQ70" s="3999">
        <v>0</v>
      </c>
      <c r="AHR70" s="3999">
        <v>23</v>
      </c>
      <c r="AHS70" s="3999">
        <v>0</v>
      </c>
      <c r="AHT70" s="3999">
        <v>0</v>
      </c>
      <c r="AHU70" s="3994">
        <v>28</v>
      </c>
      <c r="AHV70" s="3999">
        <v>30</v>
      </c>
      <c r="AHW70" s="3999">
        <v>166.85</v>
      </c>
      <c r="AHX70" s="3994">
        <v>38</v>
      </c>
      <c r="AHY70" s="3999">
        <v>66</v>
      </c>
      <c r="AHZ70" s="3999">
        <v>383.72</v>
      </c>
      <c r="AIA70" s="3994">
        <v>15</v>
      </c>
      <c r="AIB70" s="4007"/>
      <c r="AIC70" s="4010"/>
      <c r="AID70" s="4027"/>
      <c r="AIE70" s="4007"/>
      <c r="AIF70" s="4010"/>
      <c r="AIG70" s="4027"/>
      <c r="AIH70" s="4007"/>
      <c r="AII70" s="4007"/>
      <c r="AIJ70" s="3999"/>
      <c r="AIK70" s="4007"/>
      <c r="AIL70" s="4051">
        <v>137</v>
      </c>
      <c r="AIM70" s="4052">
        <v>52.554744525547441</v>
      </c>
      <c r="AIN70" s="4053">
        <f t="shared" si="33"/>
        <v>59</v>
      </c>
      <c r="AIO70" s="4007">
        <v>592</v>
      </c>
      <c r="AIP70" s="4027">
        <v>21.283783783783782</v>
      </c>
      <c r="AIQ70" s="4007">
        <f t="shared" si="34"/>
        <v>51</v>
      </c>
      <c r="AIR70" s="4051">
        <v>132</v>
      </c>
      <c r="AIS70" s="4052">
        <v>39.393939393939391</v>
      </c>
      <c r="AIT70" s="4053">
        <f t="shared" si="35"/>
        <v>26</v>
      </c>
      <c r="AIU70" s="4007">
        <v>592</v>
      </c>
      <c r="AIV70" s="4027">
        <v>21.283783783783782</v>
      </c>
      <c r="AIW70" s="4007">
        <f t="shared" si="36"/>
        <v>2</v>
      </c>
      <c r="AIX70" s="4051">
        <v>134</v>
      </c>
      <c r="AIY70" s="4052">
        <v>0.74626865671641784</v>
      </c>
      <c r="AIZ70" s="4053">
        <f t="shared" si="37"/>
        <v>43</v>
      </c>
      <c r="AJA70" s="4007">
        <v>592</v>
      </c>
      <c r="AJB70" s="4027">
        <v>21.283783783783782</v>
      </c>
      <c r="AJC70" s="4007">
        <f t="shared" si="38"/>
        <v>15</v>
      </c>
      <c r="AJD70" s="4010">
        <v>132</v>
      </c>
      <c r="AJE70" s="4027">
        <v>9.0909090909090917</v>
      </c>
      <c r="AJF70" s="4007">
        <v>27</v>
      </c>
      <c r="AJG70" s="3994">
        <v>607</v>
      </c>
      <c r="AJH70" s="4050">
        <v>9.0609555189456348</v>
      </c>
      <c r="AJI70" s="4038">
        <v>23</v>
      </c>
      <c r="AJJ70" s="4010">
        <v>132</v>
      </c>
      <c r="AJK70" s="3999">
        <v>25.757575757575758</v>
      </c>
      <c r="AJL70" s="4007">
        <v>50</v>
      </c>
      <c r="AJM70" s="3994">
        <v>607</v>
      </c>
      <c r="AJN70" s="3999">
        <v>24.382207578253706</v>
      </c>
      <c r="AJO70" s="4007">
        <v>32</v>
      </c>
      <c r="AJP70" s="4010">
        <v>131</v>
      </c>
      <c r="AJQ70" s="3999">
        <v>16.030534351145036</v>
      </c>
      <c r="AJR70" s="4007">
        <v>32</v>
      </c>
      <c r="AJS70" s="3994">
        <v>592</v>
      </c>
      <c r="AJT70" s="3999">
        <v>21.283783783783782</v>
      </c>
      <c r="AJU70" s="4007">
        <f t="shared" si="39"/>
        <v>55</v>
      </c>
      <c r="AJV70" s="4054">
        <v>0</v>
      </c>
      <c r="AJW70" s="4050">
        <v>0</v>
      </c>
      <c r="AJX70" s="4050">
        <v>0</v>
      </c>
      <c r="AJY70" s="4050">
        <v>0</v>
      </c>
      <c r="AJZ70" s="4050">
        <v>0</v>
      </c>
      <c r="AKA70" s="4050">
        <v>0</v>
      </c>
      <c r="AKB70" s="4050">
        <v>0</v>
      </c>
      <c r="AKC70" s="4050">
        <v>0</v>
      </c>
      <c r="AKD70" s="4050">
        <v>0</v>
      </c>
      <c r="AKE70" s="4050">
        <v>100</v>
      </c>
      <c r="AKF70" s="4050">
        <v>0</v>
      </c>
      <c r="AKG70" s="4055">
        <v>1</v>
      </c>
      <c r="AKH70" s="4011">
        <v>44.26229508196721</v>
      </c>
      <c r="AKI70" s="4011">
        <v>8.1967213114754092</v>
      </c>
      <c r="AKJ70" s="4011">
        <v>18.852459016393443</v>
      </c>
      <c r="AKK70" s="4011">
        <v>10.655737704918032</v>
      </c>
      <c r="AKL70" s="4011">
        <v>3.278688524590164</v>
      </c>
      <c r="AKM70" s="4011">
        <v>9.0163934426229506</v>
      </c>
      <c r="AKN70" s="4011">
        <v>9.8360655737704921</v>
      </c>
      <c r="AKO70" s="4011">
        <v>5.7377049180327866</v>
      </c>
      <c r="AKP70" s="4011">
        <v>40.16393442622951</v>
      </c>
      <c r="AKQ70" s="4011">
        <v>9.8360655737704921</v>
      </c>
      <c r="AKR70" s="4011">
        <v>4.918032786885246</v>
      </c>
      <c r="AKS70" s="3994">
        <v>122</v>
      </c>
      <c r="AKT70" s="4010" t="s">
        <v>1650</v>
      </c>
      <c r="AKU70" s="4007" t="s">
        <v>1680</v>
      </c>
      <c r="AKV70" s="4007" t="s">
        <v>1680</v>
      </c>
      <c r="AKW70" s="4007" t="s">
        <v>1680</v>
      </c>
      <c r="AKX70" s="4007" t="s">
        <v>1680</v>
      </c>
      <c r="AKY70" s="4007" t="s">
        <v>1680</v>
      </c>
      <c r="AKZ70" s="4007" t="s">
        <v>1650</v>
      </c>
      <c r="ALA70" s="4007">
        <v>2</v>
      </c>
      <c r="ALB70" s="4007">
        <v>-2</v>
      </c>
      <c r="ALC70" s="4007">
        <v>-2</v>
      </c>
      <c r="ALD70" s="4007">
        <v>-2</v>
      </c>
      <c r="ALE70" s="4007">
        <v>-2</v>
      </c>
      <c r="ALF70" s="4007">
        <v>-2</v>
      </c>
      <c r="ALG70" s="4007">
        <v>2</v>
      </c>
      <c r="ALH70" s="4007">
        <f t="shared" si="40"/>
        <v>-6</v>
      </c>
      <c r="ALI70" s="4007">
        <f t="shared" si="41"/>
        <v>72</v>
      </c>
      <c r="ALJ70" s="4044" t="s">
        <v>31</v>
      </c>
      <c r="ALK70" s="3999" t="s">
        <v>1657</v>
      </c>
      <c r="ALL70" s="3999" t="s">
        <v>1657</v>
      </c>
      <c r="ALM70" s="3999" t="s">
        <v>1657</v>
      </c>
      <c r="ALN70" s="3999" t="s">
        <v>1657</v>
      </c>
      <c r="ALO70" s="3999" t="s">
        <v>1657</v>
      </c>
      <c r="ALP70" s="3999" t="s">
        <v>31</v>
      </c>
      <c r="ALQ70" s="4010">
        <v>1</v>
      </c>
      <c r="ALR70" s="4007">
        <v>0</v>
      </c>
      <c r="ALS70" s="4007">
        <v>0</v>
      </c>
      <c r="ALT70" s="4007">
        <v>0</v>
      </c>
      <c r="ALU70" s="4007">
        <v>0</v>
      </c>
      <c r="ALV70" s="4007">
        <v>0</v>
      </c>
      <c r="ALW70" s="4038">
        <v>1</v>
      </c>
      <c r="ALX70" s="4039">
        <v>0.66050198150594452</v>
      </c>
      <c r="ALY70" s="4007">
        <v>41</v>
      </c>
      <c r="ALZ70" s="4037">
        <v>0</v>
      </c>
      <c r="AMA70" s="4007">
        <v>61</v>
      </c>
      <c r="AMB70" s="4037">
        <v>0</v>
      </c>
      <c r="AMC70" s="4007">
        <v>64</v>
      </c>
      <c r="AMD70" s="4037">
        <v>0</v>
      </c>
      <c r="AME70" s="4007">
        <v>61</v>
      </c>
      <c r="AMF70" s="4007">
        <v>0</v>
      </c>
      <c r="AMG70" s="4007">
        <v>63</v>
      </c>
      <c r="AMH70" s="4037">
        <v>0</v>
      </c>
      <c r="AMI70" s="4007">
        <v>67</v>
      </c>
      <c r="AMJ70" s="4037">
        <v>0.66050198150594452</v>
      </c>
      <c r="AMK70" s="4007">
        <v>29</v>
      </c>
      <c r="AML70" s="4043">
        <v>1</v>
      </c>
      <c r="AMM70" s="3994">
        <v>0</v>
      </c>
      <c r="AMN70" s="3994">
        <v>0</v>
      </c>
      <c r="AMO70" s="4044">
        <v>0.66050198150594452</v>
      </c>
      <c r="AMP70" s="4007">
        <v>29</v>
      </c>
      <c r="AMQ70" s="3999">
        <v>0</v>
      </c>
      <c r="AMR70" s="4007">
        <v>27</v>
      </c>
      <c r="AMS70" s="3999">
        <v>0</v>
      </c>
      <c r="AMT70" s="4038">
        <v>27</v>
      </c>
      <c r="AMU70" s="4043">
        <v>0</v>
      </c>
      <c r="AMV70" s="4037">
        <v>0</v>
      </c>
      <c r="AMW70" s="4007">
        <v>32</v>
      </c>
      <c r="AMX70" s="4044" t="s">
        <v>1687</v>
      </c>
      <c r="AMY70" s="3999" t="s">
        <v>106</v>
      </c>
      <c r="AMZ70" s="4007">
        <v>1</v>
      </c>
      <c r="ANA70" s="4007">
        <v>4</v>
      </c>
      <c r="ANB70" s="4007">
        <v>5</v>
      </c>
      <c r="ANC70" s="4007">
        <v>28</v>
      </c>
      <c r="AND70" s="4056" t="s">
        <v>1632</v>
      </c>
      <c r="ANE70" s="4057" t="s">
        <v>1632</v>
      </c>
      <c r="ANF70" s="4057" t="s">
        <v>1625</v>
      </c>
      <c r="ANG70" s="4057" t="s">
        <v>1625</v>
      </c>
      <c r="ANH70" s="4027">
        <v>5</v>
      </c>
      <c r="ANI70" s="4027">
        <v>5</v>
      </c>
      <c r="ANJ70" s="4027">
        <v>0</v>
      </c>
      <c r="ANK70" s="4027">
        <v>0</v>
      </c>
      <c r="ANL70" s="4035">
        <f t="shared" si="42"/>
        <v>10</v>
      </c>
      <c r="ANM70" s="4035">
        <f t="shared" si="43"/>
        <v>52</v>
      </c>
      <c r="ANN70" s="4058" t="s">
        <v>1625</v>
      </c>
      <c r="ANO70" s="4027" t="s">
        <v>1625</v>
      </c>
      <c r="ANP70" s="4027" t="s">
        <v>1625</v>
      </c>
      <c r="ANQ70" s="4027" t="s">
        <v>1625</v>
      </c>
      <c r="ANR70" s="4027">
        <v>0</v>
      </c>
      <c r="ANS70" s="4027">
        <v>0</v>
      </c>
      <c r="ANT70" s="4027">
        <v>0</v>
      </c>
      <c r="ANU70" s="4027">
        <v>0</v>
      </c>
      <c r="ANV70" s="4007">
        <f t="shared" si="44"/>
        <v>0</v>
      </c>
      <c r="ANW70" s="4007">
        <f t="shared" si="45"/>
        <v>71</v>
      </c>
      <c r="ANX70" s="4043">
        <v>4</v>
      </c>
      <c r="ANY70" s="4007">
        <v>82</v>
      </c>
      <c r="ANZ70" s="4059">
        <v>12.062000000000001</v>
      </c>
      <c r="AOA70" s="4007">
        <v>39</v>
      </c>
      <c r="AOB70" s="4059">
        <v>3.6</v>
      </c>
      <c r="AOC70" s="4055">
        <f t="shared" si="46"/>
        <v>25</v>
      </c>
      <c r="AOD70" s="4059">
        <v>42.076000000000001</v>
      </c>
      <c r="AOE70" s="4055">
        <f t="shared" si="47"/>
        <v>41</v>
      </c>
      <c r="AOF70" s="3994">
        <v>0</v>
      </c>
      <c r="AOG70" s="4011">
        <v>0</v>
      </c>
      <c r="AOH70" s="4055">
        <v>45</v>
      </c>
      <c r="AOI70" s="3994">
        <v>1</v>
      </c>
      <c r="AOJ70" s="4011">
        <v>3.2051282051282048</v>
      </c>
      <c r="AOK70" s="4055">
        <v>2</v>
      </c>
      <c r="AOL70" s="3994">
        <v>1</v>
      </c>
      <c r="AOM70" s="4011">
        <v>3.2051282051282048</v>
      </c>
      <c r="AON70" s="4055">
        <v>3</v>
      </c>
      <c r="AOO70" s="3994">
        <v>0</v>
      </c>
      <c r="AOP70" s="4011">
        <v>0</v>
      </c>
      <c r="AOQ70" s="4055">
        <v>61</v>
      </c>
      <c r="AOR70" s="4058" t="s">
        <v>1625</v>
      </c>
      <c r="AOS70" s="4027" t="s">
        <v>1625</v>
      </c>
      <c r="AOT70" s="4027" t="s">
        <v>1625</v>
      </c>
      <c r="AOU70" s="4027" t="s">
        <v>1625</v>
      </c>
      <c r="AOV70" s="4027">
        <v>0</v>
      </c>
      <c r="AOW70" s="4027">
        <v>0</v>
      </c>
      <c r="AOX70" s="4027">
        <v>0</v>
      </c>
      <c r="AOY70" s="4027">
        <v>0</v>
      </c>
      <c r="AOZ70" s="4007">
        <f t="shared" si="48"/>
        <v>0</v>
      </c>
      <c r="APA70" s="4007">
        <f t="shared" si="49"/>
        <v>25</v>
      </c>
      <c r="APB70" s="4060" t="s">
        <v>1625</v>
      </c>
      <c r="APC70" s="4061" t="s">
        <v>1625</v>
      </c>
      <c r="APD70" s="4061" t="s">
        <v>1632</v>
      </c>
      <c r="APE70" s="4061" t="s">
        <v>1625</v>
      </c>
      <c r="APF70" s="4036">
        <v>0</v>
      </c>
      <c r="APG70" s="4036">
        <v>0</v>
      </c>
      <c r="APH70" s="4036">
        <v>5</v>
      </c>
      <c r="API70" s="4036">
        <v>0</v>
      </c>
      <c r="APJ70" s="4007">
        <f t="shared" si="50"/>
        <v>5</v>
      </c>
      <c r="APK70" s="4007">
        <f t="shared" si="51"/>
        <v>59</v>
      </c>
      <c r="APL70" s="4007">
        <v>0</v>
      </c>
      <c r="APM70" s="4027">
        <v>0</v>
      </c>
      <c r="APN70" s="4007">
        <v>17</v>
      </c>
      <c r="APO70" s="4007">
        <v>0</v>
      </c>
      <c r="APP70" s="4027">
        <v>0</v>
      </c>
      <c r="APQ70" s="4007">
        <v>18</v>
      </c>
      <c r="APR70" s="4051">
        <v>0</v>
      </c>
      <c r="APS70" s="4053">
        <v>0</v>
      </c>
      <c r="APT70" s="4053">
        <v>0</v>
      </c>
      <c r="APU70" s="4049">
        <v>0</v>
      </c>
      <c r="APV70" s="4049">
        <v>0</v>
      </c>
      <c r="APW70" s="4049">
        <v>0</v>
      </c>
      <c r="APX70" s="4049">
        <v>38</v>
      </c>
      <c r="APY70" s="4049">
        <v>1</v>
      </c>
      <c r="APZ70" s="4049">
        <v>18.75</v>
      </c>
      <c r="AQA70" s="4049">
        <v>150</v>
      </c>
      <c r="AQB70" s="4049">
        <v>18.75</v>
      </c>
      <c r="AQC70" s="4049">
        <v>150</v>
      </c>
      <c r="AQD70" s="4050">
        <v>9.7529258777633281</v>
      </c>
      <c r="AQE70" s="4049">
        <v>35</v>
      </c>
      <c r="AQF70" s="4049">
        <v>1</v>
      </c>
      <c r="AQG70" s="4049">
        <v>18.75</v>
      </c>
      <c r="AQH70" s="4049">
        <v>150</v>
      </c>
      <c r="AQI70" s="4049">
        <v>18.75</v>
      </c>
      <c r="AQJ70" s="4049">
        <v>150</v>
      </c>
      <c r="AQK70" s="4049">
        <v>9.7529258777633281</v>
      </c>
      <c r="AQL70" s="1192">
        <v>60</v>
      </c>
      <c r="AQM70" s="4007"/>
      <c r="AQN70" s="4007"/>
      <c r="AQO70" s="4007"/>
      <c r="AQP70" s="4007"/>
      <c r="AQQ70" s="4007">
        <v>1511</v>
      </c>
      <c r="AQR70" s="4007">
        <v>1218</v>
      </c>
      <c r="AQS70" s="4049">
        <v>97</v>
      </c>
      <c r="AQT70" s="4050">
        <v>7.9638752052545154</v>
      </c>
      <c r="AQU70" s="4049">
        <f t="shared" si="52"/>
        <v>35</v>
      </c>
      <c r="AQV70" s="4049">
        <v>60</v>
      </c>
      <c r="AQW70" s="4049">
        <v>61.855670103092784</v>
      </c>
      <c r="AQX70" s="4050">
        <v>3.5333333333333332</v>
      </c>
      <c r="AQY70" s="4049">
        <f t="shared" si="53"/>
        <v>40</v>
      </c>
      <c r="AQZ70" s="4049">
        <v>11</v>
      </c>
      <c r="ARA70" s="4049">
        <v>108</v>
      </c>
      <c r="ARB70" s="4049">
        <v>10.185185185185185</v>
      </c>
      <c r="ARC70" s="4049">
        <f t="shared" si="54"/>
        <v>48</v>
      </c>
      <c r="ARD70" s="4062">
        <v>2.2553366174055829</v>
      </c>
      <c r="ARE70" s="4063">
        <f t="shared" si="55"/>
        <v>59</v>
      </c>
      <c r="ARF70" s="4053">
        <v>17</v>
      </c>
      <c r="ARG70" s="4050">
        <v>23.52941176470588</v>
      </c>
      <c r="ARH70" s="4049">
        <f t="shared" si="56"/>
        <v>61</v>
      </c>
      <c r="ARI70" s="4007">
        <v>132</v>
      </c>
      <c r="ARJ70" s="4011">
        <v>19.696969696969695</v>
      </c>
      <c r="ARK70" s="3994">
        <f t="shared" si="57"/>
        <v>47</v>
      </c>
      <c r="ARL70" s="4049">
        <v>60</v>
      </c>
      <c r="ARM70" s="4007">
        <v>11</v>
      </c>
      <c r="ARN70" s="4011">
        <v>18.333333333333332</v>
      </c>
      <c r="ARO70" s="3994">
        <f t="shared" si="58"/>
        <v>31</v>
      </c>
      <c r="ARP70" s="4002">
        <v>82</v>
      </c>
      <c r="ARQ70" s="4064">
        <v>0</v>
      </c>
      <c r="ARR70" s="4012">
        <v>0</v>
      </c>
      <c r="ARS70" s="4047">
        <f t="shared" si="59"/>
        <v>34</v>
      </c>
      <c r="ART70" s="4007">
        <v>78</v>
      </c>
      <c r="ARU70" s="3994">
        <f t="shared" si="59"/>
        <v>13</v>
      </c>
      <c r="ARV70" s="4007" t="s">
        <v>31</v>
      </c>
      <c r="ARW70" s="4007" t="s">
        <v>31</v>
      </c>
      <c r="ARX70" s="4011" t="s">
        <v>31</v>
      </c>
      <c r="ARY70" s="3994" t="str">
        <f t="shared" si="60"/>
        <v>-</v>
      </c>
      <c r="ARZ70" s="4007" t="s">
        <v>31</v>
      </c>
      <c r="ASA70" s="4007" t="s">
        <v>31</v>
      </c>
      <c r="ASB70" s="3999" t="s">
        <v>31</v>
      </c>
      <c r="ASC70" s="3994" t="str">
        <f t="shared" si="61"/>
        <v>-</v>
      </c>
      <c r="ASD70" s="3999">
        <v>25</v>
      </c>
      <c r="ASE70" s="3999">
        <v>25</v>
      </c>
      <c r="ASF70" s="3999">
        <v>12.5</v>
      </c>
      <c r="ASG70" s="3999">
        <v>25</v>
      </c>
      <c r="ASH70" s="3999">
        <v>0</v>
      </c>
      <c r="ASI70" s="3999">
        <v>0</v>
      </c>
      <c r="ASJ70" s="3999">
        <v>12.5</v>
      </c>
      <c r="ASK70" s="3999">
        <v>0</v>
      </c>
      <c r="ASL70" s="3999">
        <v>0</v>
      </c>
      <c r="ASM70" s="4007">
        <v>2</v>
      </c>
      <c r="ASN70" s="4007">
        <v>2</v>
      </c>
      <c r="ASO70" s="4007">
        <v>1</v>
      </c>
      <c r="ASP70" s="4007">
        <v>2</v>
      </c>
      <c r="ASQ70" s="4007">
        <v>0</v>
      </c>
      <c r="ASR70" s="4007">
        <v>0</v>
      </c>
      <c r="ASS70" s="4007">
        <v>1</v>
      </c>
      <c r="AST70" s="4007">
        <v>0</v>
      </c>
      <c r="ASU70" s="4007">
        <v>0</v>
      </c>
      <c r="ASV70" s="4007">
        <v>8</v>
      </c>
      <c r="ASW70" s="3999" t="s">
        <v>31</v>
      </c>
      <c r="ASX70" s="3999" t="s">
        <v>31</v>
      </c>
      <c r="ASY70" s="3999" t="s">
        <v>31</v>
      </c>
      <c r="ASZ70" s="3999" t="s">
        <v>31</v>
      </c>
      <c r="ATA70" s="3999" t="s">
        <v>31</v>
      </c>
      <c r="ATB70" s="3999" t="s">
        <v>31</v>
      </c>
      <c r="ATC70" s="3999" t="s">
        <v>31</v>
      </c>
      <c r="ATD70" s="3999" t="s">
        <v>31</v>
      </c>
      <c r="ATE70" s="3999" t="s">
        <v>31</v>
      </c>
      <c r="ATF70" s="4007">
        <v>0</v>
      </c>
      <c r="ATG70" s="4007">
        <v>0</v>
      </c>
      <c r="ATH70" s="4007">
        <v>0</v>
      </c>
      <c r="ATI70" s="4007">
        <v>0</v>
      </c>
      <c r="ATJ70" s="4007">
        <v>0</v>
      </c>
      <c r="ATK70" s="4007">
        <v>0</v>
      </c>
      <c r="ATL70" s="4007">
        <v>0</v>
      </c>
      <c r="ATM70" s="4007">
        <v>0</v>
      </c>
      <c r="ATN70" s="4007">
        <v>0</v>
      </c>
      <c r="ATO70" s="4007">
        <v>0</v>
      </c>
      <c r="ATP70" s="3999" t="s">
        <v>31</v>
      </c>
      <c r="ATQ70" s="3999" t="s">
        <v>31</v>
      </c>
      <c r="ATR70" s="3999" t="s">
        <v>31</v>
      </c>
      <c r="ATS70" s="3999" t="s">
        <v>31</v>
      </c>
      <c r="ATT70" s="3999" t="s">
        <v>31</v>
      </c>
      <c r="ATU70" s="3999" t="s">
        <v>31</v>
      </c>
      <c r="ATV70" s="3999" t="s">
        <v>31</v>
      </c>
      <c r="ATW70" s="3999" t="s">
        <v>31</v>
      </c>
      <c r="ATX70" s="3999" t="s">
        <v>31</v>
      </c>
      <c r="ATY70" s="4007">
        <v>0</v>
      </c>
      <c r="ATZ70" s="4007">
        <v>0</v>
      </c>
      <c r="AUA70" s="4007">
        <v>0</v>
      </c>
      <c r="AUB70" s="4007">
        <v>0</v>
      </c>
      <c r="AUC70" s="4007">
        <v>0</v>
      </c>
      <c r="AUD70" s="4007">
        <v>0</v>
      </c>
      <c r="AUE70" s="4007">
        <v>0</v>
      </c>
      <c r="AUF70" s="4007">
        <v>0</v>
      </c>
      <c r="AUG70" s="4007">
        <v>0</v>
      </c>
      <c r="AUH70" s="4007">
        <v>0</v>
      </c>
      <c r="AUI70" s="3999" t="s">
        <v>1648</v>
      </c>
      <c r="AUJ70" s="3999" t="s">
        <v>1623</v>
      </c>
      <c r="AUK70" s="4005">
        <v>0</v>
      </c>
      <c r="AUL70" s="4046">
        <v>31</v>
      </c>
      <c r="AUM70" s="3996" t="s">
        <v>1625</v>
      </c>
      <c r="AUN70" s="3996" t="s">
        <v>1625</v>
      </c>
      <c r="AUO70" s="3996" t="s">
        <v>1625</v>
      </c>
      <c r="AUP70" s="4006" t="s">
        <v>1625</v>
      </c>
      <c r="AUQ70" s="3999" t="s">
        <v>1625</v>
      </c>
      <c r="AUR70" s="3999" t="s">
        <v>1627</v>
      </c>
      <c r="AUS70" s="3999" t="s">
        <v>1627</v>
      </c>
      <c r="AUT70" s="3999" t="s">
        <v>1627</v>
      </c>
      <c r="AUU70" s="3999" t="s">
        <v>1625</v>
      </c>
      <c r="AUV70" s="3999" t="s">
        <v>1685</v>
      </c>
      <c r="AUW70" s="4065" t="s">
        <v>1629</v>
      </c>
      <c r="AUX70" s="3999" t="s">
        <v>5403</v>
      </c>
      <c r="AUY70" s="3999" t="s">
        <v>1832</v>
      </c>
      <c r="AUZ70" s="3994">
        <v>17</v>
      </c>
      <c r="AVA70" s="3994">
        <v>1</v>
      </c>
      <c r="AVB70" s="4011">
        <v>5.8</v>
      </c>
      <c r="AVC70" s="3994">
        <v>0</v>
      </c>
      <c r="AVD70" s="3999">
        <v>0</v>
      </c>
      <c r="AVE70" s="3994">
        <f t="shared" si="62"/>
        <v>25</v>
      </c>
      <c r="AVF70" s="3999">
        <v>0</v>
      </c>
      <c r="AVG70" s="4046">
        <v>33</v>
      </c>
      <c r="AVH70" s="3999" t="s">
        <v>1625</v>
      </c>
      <c r="AVI70" s="3999" t="s">
        <v>1625</v>
      </c>
      <c r="AVJ70" s="3999" t="s">
        <v>1625</v>
      </c>
      <c r="AVK70" s="3999" t="s">
        <v>1625</v>
      </c>
      <c r="AVL70" s="4044">
        <v>0</v>
      </c>
      <c r="AVM70" s="3994">
        <f t="shared" si="63"/>
        <v>60</v>
      </c>
      <c r="AVN70" s="4007">
        <v>0</v>
      </c>
      <c r="AVO70" s="3999">
        <v>0</v>
      </c>
      <c r="AVP70" s="3994">
        <f t="shared" si="64"/>
        <v>39</v>
      </c>
      <c r="AVQ70" s="4007">
        <v>0</v>
      </c>
      <c r="AVR70" s="3999">
        <v>0</v>
      </c>
      <c r="AVS70" s="3994">
        <f t="shared" si="65"/>
        <v>14</v>
      </c>
      <c r="AVT70" s="4007">
        <v>0</v>
      </c>
      <c r="AVU70" s="3999">
        <v>0</v>
      </c>
      <c r="AVV70" s="3994">
        <f t="shared" si="66"/>
        <v>29</v>
      </c>
      <c r="AVW70" s="4007">
        <v>0</v>
      </c>
      <c r="AVX70" s="3999">
        <v>0</v>
      </c>
      <c r="AVY70" s="4038">
        <v>0</v>
      </c>
      <c r="AVZ70" s="4044">
        <v>0</v>
      </c>
      <c r="AWA70" s="3994">
        <f t="shared" si="67"/>
        <v>26</v>
      </c>
      <c r="AWB70" s="4007">
        <v>0</v>
      </c>
      <c r="AWC70" s="3999">
        <v>0</v>
      </c>
      <c r="AWD70" s="3994">
        <f t="shared" si="68"/>
        <v>9</v>
      </c>
      <c r="AWE70" s="4007">
        <v>0</v>
      </c>
      <c r="AWF70" s="3999">
        <v>0</v>
      </c>
      <c r="AWG70" s="3994">
        <f t="shared" si="69"/>
        <v>56</v>
      </c>
      <c r="AWH70" s="4007">
        <v>0</v>
      </c>
      <c r="AWI70" s="4010" t="s">
        <v>31</v>
      </c>
      <c r="AWJ70" s="4007" t="s">
        <v>31</v>
      </c>
      <c r="AWK70" s="4007" t="s">
        <v>31</v>
      </c>
      <c r="AWL70" s="4007" t="s">
        <v>31</v>
      </c>
      <c r="AWM70" s="4007" t="s">
        <v>31</v>
      </c>
      <c r="AWN70" s="4007" t="s">
        <v>31</v>
      </c>
      <c r="AWO70" s="4007" t="s">
        <v>31</v>
      </c>
      <c r="AWP70" s="4007" t="s">
        <v>31</v>
      </c>
      <c r="AWQ70" s="4007" t="s">
        <v>31</v>
      </c>
      <c r="AWR70" s="4007" t="s">
        <v>31</v>
      </c>
      <c r="AWS70" s="4044">
        <v>0.17599999999999999</v>
      </c>
      <c r="AWT70" s="3994">
        <f t="shared" si="70"/>
        <v>20</v>
      </c>
      <c r="AWU70" s="3999">
        <v>0.03</v>
      </c>
      <c r="AWV70" s="3994">
        <f t="shared" si="70"/>
        <v>39</v>
      </c>
      <c r="AWW70" s="3999" t="s">
        <v>31</v>
      </c>
      <c r="AWX70" s="3994" t="str">
        <f t="shared" si="3"/>
        <v>-</v>
      </c>
      <c r="AWY70" s="3999" t="s">
        <v>31</v>
      </c>
      <c r="AWZ70" s="3994" t="str">
        <f t="shared" si="71"/>
        <v>-</v>
      </c>
      <c r="AXA70" s="3999" t="s">
        <v>31</v>
      </c>
      <c r="AXB70" s="3999">
        <v>0.20599999999999999</v>
      </c>
      <c r="AXC70" s="3999" t="s">
        <v>31</v>
      </c>
      <c r="AXD70" s="3994" t="str">
        <f t="shared" si="4"/>
        <v>-</v>
      </c>
      <c r="AXE70" s="3999">
        <v>4.9000000000000002E-2</v>
      </c>
      <c r="AXF70" s="3994">
        <f t="shared" si="5"/>
        <v>12</v>
      </c>
      <c r="AXG70" s="3999" t="s">
        <v>31</v>
      </c>
      <c r="AXH70" s="3994" t="str">
        <f t="shared" si="6"/>
        <v>-</v>
      </c>
      <c r="AXI70" s="3999">
        <v>4.9000000000000002E-2</v>
      </c>
      <c r="AXK70" s="4066">
        <v>93.991416309012877</v>
      </c>
      <c r="AXL70" s="4067">
        <v>466</v>
      </c>
      <c r="AXM70" s="4007">
        <f t="shared" si="72"/>
        <v>30</v>
      </c>
      <c r="AXN70" s="4066">
        <v>44.32809773123909</v>
      </c>
      <c r="AXO70" s="4067">
        <v>573</v>
      </c>
      <c r="AXP70" s="4007">
        <f t="shared" si="73"/>
        <v>15</v>
      </c>
      <c r="AXQ70" s="4068">
        <v>10961</v>
      </c>
      <c r="AXR70" s="4068">
        <v>11038</v>
      </c>
      <c r="AXS70" s="4069">
        <v>0.69759014314186629</v>
      </c>
      <c r="AXT70" s="4068" t="s">
        <v>8059</v>
      </c>
      <c r="AXU70" s="4068">
        <v>1745</v>
      </c>
      <c r="AXV70" s="4068">
        <v>1718</v>
      </c>
      <c r="AXW70" s="4069">
        <v>1.5715948777648379</v>
      </c>
      <c r="AXX70" s="4068" t="s">
        <v>8059</v>
      </c>
      <c r="AXY70" s="4069">
        <v>15.920080284645561</v>
      </c>
      <c r="AXZ70" s="4069">
        <v>15.564413843087516</v>
      </c>
      <c r="AYA70" s="4069">
        <v>-0.35566644155804461</v>
      </c>
      <c r="AYB70" s="4068" t="s">
        <v>1632</v>
      </c>
      <c r="AYC70" s="4070">
        <v>5676</v>
      </c>
      <c r="AYD70" s="4068">
        <v>5190</v>
      </c>
      <c r="AYE70" s="4069">
        <v>9.3641618497109818</v>
      </c>
      <c r="AYF70" s="4068" t="s">
        <v>8058</v>
      </c>
      <c r="AYG70" s="4068">
        <v>1812</v>
      </c>
      <c r="AYH70" s="4068">
        <v>1547</v>
      </c>
      <c r="AYI70" s="4069">
        <v>17.129928894634787</v>
      </c>
      <c r="AYJ70" s="4068" t="s">
        <v>8057</v>
      </c>
      <c r="AYK70" s="4068">
        <v>38268</v>
      </c>
      <c r="AYL70" s="4068">
        <v>38610</v>
      </c>
      <c r="AYM70" s="4069">
        <v>0.88578088578088909</v>
      </c>
      <c r="AYN70" s="4068" t="s">
        <v>8059</v>
      </c>
      <c r="AYO70" s="4068">
        <v>241679000</v>
      </c>
      <c r="AYP70" s="4068">
        <v>257236223</v>
      </c>
      <c r="AYQ70" s="4069">
        <v>6.0478352615214703</v>
      </c>
      <c r="AYR70" s="4068" t="s">
        <v>8058</v>
      </c>
      <c r="AYS70" s="4068">
        <v>72000000</v>
      </c>
      <c r="AYT70" s="4068">
        <v>78457343</v>
      </c>
      <c r="AYU70" s="4069">
        <v>8.2303870524904141</v>
      </c>
      <c r="AYV70" s="4068" t="s">
        <v>8058</v>
      </c>
      <c r="AYW70" s="4068">
        <v>77240000</v>
      </c>
      <c r="AYX70" s="4068">
        <v>101335673</v>
      </c>
      <c r="AYY70" s="4069">
        <v>23.778075663443815</v>
      </c>
      <c r="AYZ70" s="4068" t="s">
        <v>8057</v>
      </c>
      <c r="AZA70" s="4068">
        <v>5933347</v>
      </c>
      <c r="AZB70" s="4068">
        <v>5079500</v>
      </c>
      <c r="AZC70" s="4069">
        <v>16.809666305738745</v>
      </c>
      <c r="AZD70" s="4068" t="s">
        <v>8057</v>
      </c>
      <c r="AZE70" s="4068">
        <v>66229538</v>
      </c>
      <c r="AZF70" s="4068">
        <v>49325316</v>
      </c>
      <c r="AZG70" s="4069">
        <v>34.270884346691247</v>
      </c>
      <c r="AZH70" s="4068" t="s">
        <v>8057</v>
      </c>
      <c r="AZI70" s="4068">
        <v>5263825</v>
      </c>
      <c r="AZJ70" s="4068">
        <v>4200000</v>
      </c>
      <c r="AZK70" s="4069">
        <v>25.329166666666666</v>
      </c>
      <c r="AZL70" s="4068" t="s">
        <v>8057</v>
      </c>
      <c r="AZM70" s="4068">
        <v>14850682</v>
      </c>
      <c r="AZN70" s="4068">
        <v>18749566</v>
      </c>
      <c r="AZO70" s="4069">
        <v>20.794529324038763</v>
      </c>
      <c r="AZP70" s="4068" t="s">
        <v>8057</v>
      </c>
      <c r="AZQ70" s="4068">
        <v>0</v>
      </c>
      <c r="AZR70" s="4068">
        <v>0</v>
      </c>
      <c r="AZS70" s="4069" t="s">
        <v>31</v>
      </c>
      <c r="AZT70" s="4068" t="s">
        <v>31</v>
      </c>
      <c r="AZU70" s="4068">
        <v>161608</v>
      </c>
      <c r="AZV70" s="4068">
        <v>88825</v>
      </c>
      <c r="AZW70" s="4069">
        <v>81.939769209119049</v>
      </c>
      <c r="AZX70" s="4068" t="s">
        <v>8057</v>
      </c>
      <c r="AZY70" s="4070">
        <v>1497057000</v>
      </c>
      <c r="AZZ70" s="4068">
        <v>1401396695</v>
      </c>
      <c r="BAA70" s="4069">
        <v>6.826068973995973</v>
      </c>
      <c r="BAB70" s="4068" t="s">
        <v>8058</v>
      </c>
      <c r="BAC70" s="4068">
        <v>423224000</v>
      </c>
      <c r="BAD70" s="4068">
        <v>358131598</v>
      </c>
      <c r="BAE70" s="4069">
        <v>18.175554004034012</v>
      </c>
      <c r="BAF70" s="4068" t="s">
        <v>8057</v>
      </c>
      <c r="BAG70" s="4068">
        <v>1552036000</v>
      </c>
      <c r="BAH70" s="4068">
        <v>1524534583</v>
      </c>
      <c r="BAI70" s="4069">
        <v>1.8039221482193142</v>
      </c>
      <c r="BAJ70" s="4068" t="s">
        <v>8059</v>
      </c>
      <c r="BAK70" s="4070">
        <v>995601000</v>
      </c>
      <c r="BAL70" s="4068">
        <v>883782325</v>
      </c>
      <c r="BAM70" s="4069">
        <v>12.652286862604996</v>
      </c>
      <c r="BAN70" s="4068" t="s">
        <v>8057</v>
      </c>
      <c r="BAO70" s="4068">
        <v>0</v>
      </c>
      <c r="BAP70" s="4068">
        <v>0</v>
      </c>
      <c r="BAQ70" s="4069" t="s">
        <v>31</v>
      </c>
      <c r="BAR70" s="4068" t="s">
        <v>31</v>
      </c>
      <c r="BAS70" s="4068">
        <v>469244000</v>
      </c>
      <c r="BAT70" s="4068">
        <v>432290626</v>
      </c>
      <c r="BAU70" s="4069">
        <v>8.5482709495532845</v>
      </c>
      <c r="BAV70" s="4068" t="s">
        <v>8058</v>
      </c>
      <c r="BAW70" s="4068">
        <v>32212000</v>
      </c>
      <c r="BAX70" s="4068">
        <v>85323744</v>
      </c>
      <c r="BAY70" s="4069">
        <v>62.247320042589784</v>
      </c>
      <c r="BAZ70" s="4068" t="s">
        <v>8057</v>
      </c>
      <c r="BBA70" s="4068">
        <v>0</v>
      </c>
      <c r="BBB70" s="4068">
        <v>0</v>
      </c>
      <c r="BBC70" s="4069" t="s">
        <v>31</v>
      </c>
      <c r="BBD70" s="4068" t="s">
        <v>31</v>
      </c>
      <c r="BBE70" s="4070">
        <v>144712000</v>
      </c>
      <c r="BBF70" s="4068">
        <v>119336527</v>
      </c>
      <c r="BBG70" s="4069">
        <v>21.263793775396195</v>
      </c>
      <c r="BBH70" s="4068" t="s">
        <v>8057</v>
      </c>
      <c r="BBI70" s="4068">
        <v>0</v>
      </c>
      <c r="BBJ70" s="4068">
        <v>0</v>
      </c>
      <c r="BBK70" s="4069" t="s">
        <v>31</v>
      </c>
      <c r="BBL70" s="4068" t="s">
        <v>31</v>
      </c>
      <c r="BBM70" s="4068">
        <v>278512000</v>
      </c>
      <c r="BBN70" s="4068">
        <v>238795071</v>
      </c>
      <c r="BBO70" s="4069">
        <v>16.632223116531591</v>
      </c>
      <c r="BBP70" s="4068" t="s">
        <v>8057</v>
      </c>
      <c r="BBQ70" s="4070">
        <v>242757000</v>
      </c>
      <c r="BBR70" s="4068">
        <v>227753858</v>
      </c>
      <c r="BBS70" s="4069">
        <v>6.5874370391565407</v>
      </c>
      <c r="BBT70" s="4068" t="s">
        <v>8058</v>
      </c>
      <c r="BBU70" s="4068">
        <v>32617000</v>
      </c>
      <c r="BBV70" s="4068">
        <v>32274529</v>
      </c>
      <c r="BBW70" s="4069">
        <v>1.0611185061755606</v>
      </c>
      <c r="BBX70" s="4068" t="s">
        <v>8059</v>
      </c>
      <c r="BBY70" s="4068">
        <v>72559000</v>
      </c>
      <c r="BBZ70" s="4068">
        <v>63893829</v>
      </c>
      <c r="BCA70" s="4069">
        <v>13.561827700136746</v>
      </c>
      <c r="BCB70" s="4068" t="s">
        <v>8057</v>
      </c>
      <c r="BCC70" s="4068">
        <v>8950000</v>
      </c>
      <c r="BCD70" s="4068">
        <v>7685882</v>
      </c>
      <c r="BCE70" s="4069">
        <v>16.447273065082186</v>
      </c>
      <c r="BCF70" s="4068" t="s">
        <v>8057</v>
      </c>
      <c r="BCG70" s="4068">
        <v>12115000</v>
      </c>
      <c r="BCH70" s="4068">
        <v>10061437</v>
      </c>
      <c r="BCI70" s="4069">
        <v>20.41023563532724</v>
      </c>
      <c r="BCJ70" s="4068" t="s">
        <v>8057</v>
      </c>
      <c r="BCK70" s="4068">
        <v>341834000</v>
      </c>
      <c r="BCL70" s="4068">
        <v>307279696</v>
      </c>
      <c r="BCM70" s="4069">
        <v>11.245228516497875</v>
      </c>
      <c r="BCN70" s="4068" t="s">
        <v>8057</v>
      </c>
      <c r="BCO70" s="4068">
        <v>161274000</v>
      </c>
      <c r="BCP70" s="4068">
        <v>179918045</v>
      </c>
      <c r="BCQ70" s="4069">
        <v>10.362520891109057</v>
      </c>
      <c r="BCR70" s="4068" t="s">
        <v>8057</v>
      </c>
      <c r="BCS70" s="4068">
        <v>49642000</v>
      </c>
      <c r="BCT70" s="4068">
        <v>42924066</v>
      </c>
      <c r="BCU70" s="4069">
        <v>15.650740076673998</v>
      </c>
      <c r="BCV70" s="4068" t="s">
        <v>8057</v>
      </c>
      <c r="BCW70" s="4068">
        <v>227712000</v>
      </c>
      <c r="BCX70" s="4068">
        <v>215414712</v>
      </c>
      <c r="BCY70" s="4069">
        <v>5.7086574476862921</v>
      </c>
      <c r="BCZ70" s="4068" t="s">
        <v>8056</v>
      </c>
      <c r="BDA70" s="4068">
        <v>44121000</v>
      </c>
      <c r="BDB70" s="4068">
        <v>40647413</v>
      </c>
      <c r="BDC70" s="4069">
        <v>8.5456533236198737</v>
      </c>
      <c r="BDD70" s="4068" t="s">
        <v>8058</v>
      </c>
      <c r="BDE70" s="4068">
        <v>0</v>
      </c>
      <c r="BDF70" s="4068">
        <v>0</v>
      </c>
      <c r="BDG70" s="4069" t="s">
        <v>31</v>
      </c>
      <c r="BDH70" s="4068" t="s">
        <v>31</v>
      </c>
      <c r="BDI70" s="4068">
        <v>0</v>
      </c>
      <c r="BDJ70" s="4068">
        <v>1692126</v>
      </c>
      <c r="BDK70" s="4069">
        <v>100</v>
      </c>
      <c r="BDL70" s="4068" t="s">
        <v>8057</v>
      </c>
      <c r="BDM70" s="4068">
        <v>108227000</v>
      </c>
      <c r="BDN70" s="4068">
        <v>115711028</v>
      </c>
      <c r="BDO70" s="4069">
        <v>6.4678606087571922</v>
      </c>
      <c r="BDP70" s="4068" t="s">
        <v>8058</v>
      </c>
      <c r="BDQ70" s="4068">
        <v>3077000</v>
      </c>
      <c r="BDR70" s="4068">
        <v>3893893</v>
      </c>
      <c r="BDS70" s="4069">
        <v>20.978825047324108</v>
      </c>
      <c r="BDT70" s="4068" t="s">
        <v>8057</v>
      </c>
      <c r="BDU70" s="4068">
        <v>8937000</v>
      </c>
      <c r="BDV70" s="4068">
        <v>10939505</v>
      </c>
      <c r="BDW70" s="4069">
        <v>18.30526152691553</v>
      </c>
      <c r="BDX70" s="4068" t="s">
        <v>8057</v>
      </c>
      <c r="BDY70" s="4068">
        <v>0</v>
      </c>
      <c r="BDZ70" s="4068">
        <v>3420317</v>
      </c>
      <c r="BEA70" s="4069">
        <v>100</v>
      </c>
      <c r="BEB70" s="4068" t="s">
        <v>8057</v>
      </c>
      <c r="BEC70" s="4068">
        <v>0</v>
      </c>
      <c r="BED70" s="4068">
        <v>0</v>
      </c>
      <c r="BEE70" s="4069" t="s">
        <v>31</v>
      </c>
      <c r="BEF70" s="4068" t="s">
        <v>31</v>
      </c>
      <c r="BEG70" s="4068">
        <v>14822000</v>
      </c>
      <c r="BEH70" s="4068">
        <v>13393357</v>
      </c>
      <c r="BEI70" s="4069">
        <v>10.666802953135644</v>
      </c>
      <c r="BEJ70" s="4068" t="s">
        <v>8057</v>
      </c>
      <c r="BEK70" s="4068">
        <v>45717000</v>
      </c>
      <c r="BEL70" s="4068">
        <v>58133324</v>
      </c>
      <c r="BEM70" s="4069">
        <v>21.358358933681473</v>
      </c>
      <c r="BEN70" s="4068" t="s">
        <v>8057</v>
      </c>
      <c r="BEO70" s="4068">
        <v>0</v>
      </c>
      <c r="BEP70" s="4068">
        <v>0</v>
      </c>
      <c r="BEQ70" s="4069" t="s">
        <v>31</v>
      </c>
      <c r="BER70" s="4068" t="s">
        <v>31</v>
      </c>
      <c r="BES70" s="4068">
        <v>177675000</v>
      </c>
      <c r="BET70" s="4068">
        <v>189497566</v>
      </c>
      <c r="BEU70" s="4069">
        <v>6.2389012426682058</v>
      </c>
      <c r="BEV70" s="4068" t="s">
        <v>8058</v>
      </c>
      <c r="BEW70" s="4070">
        <v>10819</v>
      </c>
      <c r="BEX70" s="4068">
        <v>10915</v>
      </c>
      <c r="BEY70" s="4069">
        <v>0.87952359138799352</v>
      </c>
      <c r="BEZ70" s="4068" t="s">
        <v>8059</v>
      </c>
      <c r="BFA70" s="4068">
        <v>1731</v>
      </c>
      <c r="BFB70" s="4068">
        <v>1692</v>
      </c>
      <c r="BFC70" s="4069">
        <v>2.3049645390070879</v>
      </c>
      <c r="BFD70" s="4068" t="s">
        <v>8059</v>
      </c>
      <c r="BFE70" s="4069">
        <v>15.999630280062853</v>
      </c>
      <c r="BFF70" s="4069">
        <v>15.501603298213467</v>
      </c>
      <c r="BFG70" s="4069">
        <v>-0.49802698184938521</v>
      </c>
      <c r="BFH70" s="4068" t="s">
        <v>1632</v>
      </c>
      <c r="BFI70" s="4071" t="s">
        <v>1632</v>
      </c>
      <c r="BFJ70" s="4072" t="s">
        <v>1632</v>
      </c>
      <c r="BFK70" s="4072" t="s">
        <v>1632</v>
      </c>
      <c r="BFL70" s="4072" t="s">
        <v>1625</v>
      </c>
      <c r="BFM70" s="4073">
        <v>10</v>
      </c>
      <c r="BFN70" s="4073">
        <v>10</v>
      </c>
      <c r="BFO70" s="4073">
        <v>10</v>
      </c>
      <c r="BFP70" s="4073">
        <v>0</v>
      </c>
      <c r="BFQ70" s="4074">
        <f t="shared" si="74"/>
        <v>30</v>
      </c>
      <c r="BFR70" s="4074">
        <f t="shared" si="75"/>
        <v>45</v>
      </c>
      <c r="BFS70" s="4060" t="s">
        <v>1632</v>
      </c>
      <c r="BFT70" s="4061" t="s">
        <v>1632</v>
      </c>
      <c r="BFU70" s="4061" t="s">
        <v>1632</v>
      </c>
      <c r="BFV70" s="4061" t="s">
        <v>1625</v>
      </c>
      <c r="BFW70" s="4036">
        <v>5</v>
      </c>
      <c r="BFX70" s="4036">
        <v>5</v>
      </c>
      <c r="BFY70" s="4036">
        <v>5</v>
      </c>
      <c r="BFZ70" s="4036">
        <v>0</v>
      </c>
      <c r="BGA70" s="4035">
        <f t="shared" si="76"/>
        <v>15</v>
      </c>
      <c r="BGB70" s="4035">
        <f t="shared" si="77"/>
        <v>20</v>
      </c>
      <c r="BGC70" s="4060" t="s">
        <v>1625</v>
      </c>
      <c r="BGD70" s="4061" t="s">
        <v>1625</v>
      </c>
      <c r="BGE70" s="4061" t="s">
        <v>1625</v>
      </c>
      <c r="BGF70" s="4061" t="s">
        <v>1625</v>
      </c>
      <c r="BGG70" s="4036">
        <v>0</v>
      </c>
      <c r="BGH70" s="4036">
        <v>0</v>
      </c>
      <c r="BGI70" s="4036">
        <v>0</v>
      </c>
      <c r="BGJ70" s="4036">
        <v>0</v>
      </c>
      <c r="BGK70" s="4035">
        <f t="shared" si="78"/>
        <v>0</v>
      </c>
      <c r="BGL70" s="4035">
        <f t="shared" si="79"/>
        <v>14</v>
      </c>
      <c r="BGM70" s="4060" t="s">
        <v>1632</v>
      </c>
      <c r="BGN70" s="4061" t="s">
        <v>1632</v>
      </c>
      <c r="BGO70" s="4061" t="s">
        <v>1632</v>
      </c>
      <c r="BGP70" s="4061" t="s">
        <v>1632</v>
      </c>
      <c r="BGQ70" s="4036">
        <v>5</v>
      </c>
      <c r="BGR70" s="4036">
        <v>5</v>
      </c>
      <c r="BGS70" s="4036">
        <v>5</v>
      </c>
      <c r="BGT70" s="4036">
        <v>5</v>
      </c>
      <c r="BGU70" s="4035">
        <f t="shared" si="80"/>
        <v>20</v>
      </c>
      <c r="BGV70" s="4035">
        <f t="shared" si="81"/>
        <v>1</v>
      </c>
      <c r="BGW70" s="4060" t="s">
        <v>1632</v>
      </c>
      <c r="BGX70" s="4061" t="s">
        <v>1632</v>
      </c>
      <c r="BGY70" s="4061" t="s">
        <v>1632</v>
      </c>
      <c r="BGZ70" s="4061" t="s">
        <v>1632</v>
      </c>
      <c r="BHA70" s="4036">
        <v>5</v>
      </c>
      <c r="BHB70" s="4036">
        <v>5</v>
      </c>
      <c r="BHC70" s="4036">
        <v>5</v>
      </c>
      <c r="BHD70" s="4036">
        <v>5</v>
      </c>
      <c r="BHE70" s="4035">
        <f t="shared" si="82"/>
        <v>20</v>
      </c>
      <c r="BHF70" s="4035">
        <f t="shared" si="83"/>
        <v>1</v>
      </c>
      <c r="BHG70" s="4060" t="s">
        <v>1632</v>
      </c>
      <c r="BHH70" s="4061" t="s">
        <v>1632</v>
      </c>
      <c r="BHI70" s="4061" t="s">
        <v>1632</v>
      </c>
      <c r="BHJ70" s="4061" t="s">
        <v>1625</v>
      </c>
      <c r="BHK70" s="4036">
        <v>5</v>
      </c>
      <c r="BHL70" s="4036">
        <v>5</v>
      </c>
      <c r="BHM70" s="4036">
        <v>5</v>
      </c>
      <c r="BHN70" s="4036">
        <v>0</v>
      </c>
      <c r="BHO70" s="4035">
        <f t="shared" si="84"/>
        <v>15</v>
      </c>
      <c r="BHP70" s="4035">
        <f t="shared" si="85"/>
        <v>25</v>
      </c>
      <c r="BHQ70" s="4060" t="s">
        <v>1632</v>
      </c>
      <c r="BHR70" s="4061" t="s">
        <v>1632</v>
      </c>
      <c r="BHS70" s="4061" t="s">
        <v>1632</v>
      </c>
      <c r="BHT70" s="4061" t="s">
        <v>1632</v>
      </c>
      <c r="BHU70" s="4036">
        <v>5</v>
      </c>
      <c r="BHV70" s="4036">
        <v>5</v>
      </c>
      <c r="BHW70" s="4036">
        <v>5</v>
      </c>
      <c r="BHX70" s="4036">
        <v>5</v>
      </c>
      <c r="BHY70" s="4035">
        <f t="shared" si="86"/>
        <v>20</v>
      </c>
      <c r="BHZ70" s="4035">
        <f t="shared" si="87"/>
        <v>1</v>
      </c>
      <c r="BIA70" s="4060" t="s">
        <v>1626</v>
      </c>
      <c r="BIB70" s="4061" t="s">
        <v>1626</v>
      </c>
      <c r="BIC70" s="4061" t="s">
        <v>1626</v>
      </c>
      <c r="BID70" s="4061" t="s">
        <v>1626</v>
      </c>
      <c r="BIE70" s="4061" t="s">
        <v>1626</v>
      </c>
      <c r="BIF70" s="4127">
        <f t="shared" si="88"/>
        <v>5</v>
      </c>
      <c r="BIG70" s="4035">
        <f t="shared" si="89"/>
        <v>1</v>
      </c>
      <c r="BIH70" s="4075">
        <v>614</v>
      </c>
      <c r="BII70" s="4041">
        <v>399.21976592977893</v>
      </c>
      <c r="BIJ70" s="4035">
        <f t="shared" si="90"/>
        <v>3</v>
      </c>
      <c r="BIK70" s="4042">
        <v>103</v>
      </c>
      <c r="BIL70" s="4035">
        <v>8</v>
      </c>
      <c r="BIM70" s="4036">
        <v>7.7669902912621351</v>
      </c>
      <c r="BIN70" s="4035">
        <f t="shared" si="91"/>
        <v>58</v>
      </c>
      <c r="BIO70" s="4060" t="s">
        <v>1626</v>
      </c>
      <c r="BIP70" s="4061" t="s">
        <v>1626</v>
      </c>
      <c r="BIQ70" s="4061" t="s">
        <v>1626</v>
      </c>
      <c r="BIR70" s="4061" t="s">
        <v>1626</v>
      </c>
      <c r="BIS70" s="4061" t="s">
        <v>1626</v>
      </c>
      <c r="BIT70" s="4061" t="s">
        <v>1626</v>
      </c>
      <c r="BIU70" s="4061" t="s">
        <v>1626</v>
      </c>
      <c r="BIV70" s="4061" t="s">
        <v>1626</v>
      </c>
      <c r="BIW70" s="4061" t="s">
        <v>1626</v>
      </c>
      <c r="BIX70" s="4061" t="s">
        <v>1625</v>
      </c>
      <c r="BIY70" s="4076">
        <f t="shared" si="92"/>
        <v>9</v>
      </c>
      <c r="BIZ70" s="4077">
        <f t="shared" si="93"/>
        <v>11</v>
      </c>
      <c r="BJA70" s="4078">
        <v>120</v>
      </c>
      <c r="BJB70" s="4079">
        <v>387.09677419354836</v>
      </c>
      <c r="BJC70" s="4078">
        <v>0</v>
      </c>
      <c r="BJD70" s="4079">
        <v>0</v>
      </c>
      <c r="BJE70" s="4079">
        <v>56</v>
      </c>
      <c r="BJF70" s="4078">
        <v>120</v>
      </c>
      <c r="BJG70" s="4079">
        <v>100</v>
      </c>
      <c r="BJH70" s="4079">
        <v>1</v>
      </c>
      <c r="BJI70" s="4078">
        <v>0</v>
      </c>
      <c r="BJJ70" s="4079">
        <v>0</v>
      </c>
      <c r="BJK70" s="4080">
        <v>41</v>
      </c>
      <c r="BJL70" s="4078">
        <v>136</v>
      </c>
      <c r="BJM70" s="4079">
        <v>438.70967741935488</v>
      </c>
      <c r="BJN70" s="4078">
        <v>1</v>
      </c>
      <c r="BJO70" s="4079">
        <v>0.73529411764705876</v>
      </c>
      <c r="BJP70" s="4080">
        <v>28</v>
      </c>
      <c r="BJQ70" s="4078">
        <v>8920</v>
      </c>
      <c r="BJR70" s="4079">
        <v>28774.193548387095</v>
      </c>
      <c r="BJS70" s="4078">
        <v>13</v>
      </c>
      <c r="BJT70" s="4079">
        <v>0.14573991031390135</v>
      </c>
      <c r="BJU70" s="4080">
        <v>15</v>
      </c>
      <c r="BJV70" s="4040">
        <v>38.5</v>
      </c>
      <c r="BJW70" s="4035">
        <f t="shared" si="7"/>
        <v>17</v>
      </c>
      <c r="BJX70" s="4060" t="s">
        <v>1632</v>
      </c>
      <c r="BJY70" s="4061" t="s">
        <v>1632</v>
      </c>
      <c r="BJZ70" s="4072" t="s">
        <v>1632</v>
      </c>
      <c r="BKA70" s="4072" t="s">
        <v>1625</v>
      </c>
      <c r="BKB70" s="4073">
        <v>5</v>
      </c>
      <c r="BKC70" s="4073">
        <v>5</v>
      </c>
      <c r="BKD70" s="4073">
        <v>5</v>
      </c>
      <c r="BKE70" s="4073">
        <v>0</v>
      </c>
      <c r="BKF70" s="4074">
        <f t="shared" si="94"/>
        <v>15</v>
      </c>
      <c r="BKG70" s="4074">
        <f t="shared" si="95"/>
        <v>12</v>
      </c>
      <c r="BKH70" s="4071" t="s">
        <v>1632</v>
      </c>
      <c r="BKI70" s="4072" t="s">
        <v>1632</v>
      </c>
      <c r="BKJ70" s="4072" t="s">
        <v>1632</v>
      </c>
      <c r="BKK70" s="4072" t="s">
        <v>1625</v>
      </c>
      <c r="BKL70" s="4073">
        <v>5</v>
      </c>
      <c r="BKM70" s="4073">
        <v>5</v>
      </c>
      <c r="BKN70" s="4073">
        <v>5</v>
      </c>
      <c r="BKO70" s="4073">
        <v>0</v>
      </c>
      <c r="BKP70" s="4074">
        <f t="shared" si="96"/>
        <v>15</v>
      </c>
      <c r="BKQ70" s="4074">
        <f t="shared" si="97"/>
        <v>6</v>
      </c>
      <c r="BKR70" s="4071" t="s">
        <v>1632</v>
      </c>
      <c r="BKS70" s="4072" t="s">
        <v>1632</v>
      </c>
      <c r="BKT70" s="4072" t="s">
        <v>1632</v>
      </c>
      <c r="BKU70" s="4072" t="s">
        <v>1625</v>
      </c>
      <c r="BKV70" s="4073">
        <v>15</v>
      </c>
      <c r="BKW70" s="4073">
        <v>15</v>
      </c>
      <c r="BKX70" s="4073">
        <v>15</v>
      </c>
      <c r="BKY70" s="4073">
        <v>0</v>
      </c>
      <c r="BKZ70" s="4074">
        <f t="shared" si="98"/>
        <v>45</v>
      </c>
      <c r="BLA70" s="4074">
        <f t="shared" si="99"/>
        <v>12</v>
      </c>
      <c r="BLB70" s="4078">
        <v>5</v>
      </c>
      <c r="BLC70" s="4079">
        <v>16.129032258064516</v>
      </c>
      <c r="BLD70" s="4080">
        <v>2</v>
      </c>
      <c r="BLE70" s="4078">
        <v>0</v>
      </c>
      <c r="BLF70" s="4079">
        <v>0</v>
      </c>
      <c r="BLG70" s="4080">
        <v>14</v>
      </c>
      <c r="BLH70" s="4078">
        <v>0</v>
      </c>
      <c r="BLI70" s="4079">
        <v>0</v>
      </c>
      <c r="BLJ70" s="4080">
        <v>71</v>
      </c>
      <c r="BLK70" s="4078">
        <v>0</v>
      </c>
      <c r="BLL70" s="4079">
        <v>0</v>
      </c>
      <c r="BLM70" s="4080">
        <v>39</v>
      </c>
      <c r="BLN70" s="4078">
        <v>2</v>
      </c>
      <c r="BLO70" s="4079">
        <v>6.4516129032258061</v>
      </c>
      <c r="BLP70" s="4080">
        <v>2</v>
      </c>
      <c r="BLQ70" s="4078">
        <v>1</v>
      </c>
      <c r="BLR70" s="4079">
        <v>3.225806451612903</v>
      </c>
      <c r="BLS70" s="4080">
        <v>1</v>
      </c>
      <c r="BLT70" s="4078">
        <v>0</v>
      </c>
      <c r="BLU70" s="4079">
        <v>0</v>
      </c>
      <c r="BLV70" s="4080">
        <v>14</v>
      </c>
      <c r="BLW70" s="4078">
        <v>0</v>
      </c>
      <c r="BLX70" s="4079">
        <v>0</v>
      </c>
      <c r="BLY70" s="4080">
        <v>42</v>
      </c>
      <c r="BLZ70" s="4058">
        <v>1</v>
      </c>
      <c r="BMA70" s="4037">
        <v>3.225806451612903</v>
      </c>
      <c r="BMB70" s="4007">
        <v>8</v>
      </c>
      <c r="BMC70" s="4058">
        <v>0</v>
      </c>
      <c r="BMD70" s="4037">
        <v>0</v>
      </c>
      <c r="BME70" s="4007">
        <v>67</v>
      </c>
      <c r="BMF70" s="4058">
        <v>0</v>
      </c>
      <c r="BMG70" s="4037">
        <v>0</v>
      </c>
      <c r="BMH70" s="4007">
        <v>9</v>
      </c>
      <c r="BMI70" s="4058">
        <v>0</v>
      </c>
      <c r="BMJ70" s="4037">
        <v>0</v>
      </c>
      <c r="BMK70" s="4007">
        <v>18</v>
      </c>
      <c r="BML70" s="4058">
        <v>0</v>
      </c>
      <c r="BMM70" s="4037">
        <v>0</v>
      </c>
      <c r="BMN70" s="4007">
        <v>10</v>
      </c>
      <c r="BMO70" s="4058">
        <v>0</v>
      </c>
      <c r="BMP70" s="4037">
        <v>0</v>
      </c>
      <c r="BMQ70" s="4007">
        <v>2</v>
      </c>
      <c r="BMR70" s="4058">
        <v>1</v>
      </c>
      <c r="BMS70" s="4037">
        <v>3.225806451612903</v>
      </c>
      <c r="BMT70" s="4007">
        <v>12</v>
      </c>
      <c r="BMU70" s="4058">
        <v>0</v>
      </c>
      <c r="BMV70" s="4037">
        <v>0</v>
      </c>
      <c r="BMW70" s="4007">
        <v>69</v>
      </c>
      <c r="BMX70" s="4058">
        <v>0</v>
      </c>
      <c r="BMY70" s="4037">
        <v>0</v>
      </c>
      <c r="BMZ70" s="4007">
        <v>20</v>
      </c>
      <c r="BNA70" s="4058">
        <v>0</v>
      </c>
      <c r="BNB70" s="4037">
        <v>0</v>
      </c>
      <c r="BNC70" s="4007">
        <v>28</v>
      </c>
      <c r="BND70" s="4058">
        <v>0</v>
      </c>
      <c r="BNE70" s="4037">
        <v>0</v>
      </c>
      <c r="BNF70" s="4007">
        <v>4</v>
      </c>
      <c r="BNG70" s="4058">
        <v>0</v>
      </c>
      <c r="BNH70" s="4037">
        <v>0</v>
      </c>
      <c r="BNI70" s="4007">
        <v>19</v>
      </c>
      <c r="BNJ70" s="4058">
        <v>0</v>
      </c>
      <c r="BNK70" s="4037">
        <v>0</v>
      </c>
      <c r="BNL70" s="4007">
        <v>30</v>
      </c>
      <c r="BNM70" s="4058">
        <v>0</v>
      </c>
      <c r="BNN70" s="4037">
        <v>0</v>
      </c>
      <c r="BNO70" s="4007">
        <v>5</v>
      </c>
      <c r="BNQ70" s="1192">
        <v>23</v>
      </c>
      <c r="BNR70" s="1192">
        <v>1</v>
      </c>
      <c r="BNS70" s="1192">
        <v>1514</v>
      </c>
      <c r="BNT70" s="1192">
        <v>15.191545574636724</v>
      </c>
      <c r="BNU70" s="1192">
        <v>0.66050198150594452</v>
      </c>
      <c r="BNV70" s="4128">
        <v>6</v>
      </c>
      <c r="BNW70" s="4128">
        <v>5</v>
      </c>
    </row>
    <row r="71" spans="1:1739" s="1192" customFormat="1" ht="13" x14ac:dyDescent="0.2">
      <c r="A71" s="3991" t="s">
        <v>1842</v>
      </c>
      <c r="B71" s="3992" t="s">
        <v>1843</v>
      </c>
      <c r="C71" s="3992" t="s">
        <v>1646</v>
      </c>
      <c r="D71" s="3992"/>
      <c r="E71" s="3992" t="s">
        <v>1733</v>
      </c>
      <c r="F71" s="3993" t="s">
        <v>1844</v>
      </c>
      <c r="G71" s="3994" t="s">
        <v>1919</v>
      </c>
      <c r="H71" s="3995">
        <v>188</v>
      </c>
      <c r="I71" s="3996">
        <v>7.23</v>
      </c>
      <c r="J71" s="3994">
        <f t="shared" si="8"/>
        <v>27</v>
      </c>
      <c r="K71" s="3997">
        <v>220</v>
      </c>
      <c r="L71" s="3996">
        <v>6.99</v>
      </c>
      <c r="M71" s="3998">
        <f t="shared" si="9"/>
        <v>62</v>
      </c>
      <c r="N71" s="3999">
        <f t="shared" si="10"/>
        <v>-0.24000000000000021</v>
      </c>
      <c r="O71" s="3997">
        <v>138</v>
      </c>
      <c r="P71" s="3996">
        <v>7.09</v>
      </c>
      <c r="Q71" s="3998">
        <f t="shared" si="11"/>
        <v>48</v>
      </c>
      <c r="R71" s="3999">
        <f t="shared" si="12"/>
        <v>9.9999999999999645E-2</v>
      </c>
      <c r="S71" s="3997">
        <v>789</v>
      </c>
      <c r="T71" s="3996">
        <v>6.21</v>
      </c>
      <c r="U71" s="3994">
        <f t="shared" si="100"/>
        <v>30</v>
      </c>
      <c r="V71" s="3997">
        <v>578</v>
      </c>
      <c r="W71" s="3996">
        <v>6.27</v>
      </c>
      <c r="X71" s="3998">
        <f t="shared" si="0"/>
        <v>23</v>
      </c>
      <c r="Y71" s="3999">
        <f t="shared" si="13"/>
        <v>5.9999999999999609E-2</v>
      </c>
      <c r="Z71" s="3997">
        <v>603</v>
      </c>
      <c r="AA71" s="3996">
        <v>6.2653399668325038</v>
      </c>
      <c r="AB71" s="3998">
        <f t="shared" si="101"/>
        <v>13</v>
      </c>
      <c r="AC71" s="3999">
        <f t="shared" si="14"/>
        <v>-4.6600331674957474E-3</v>
      </c>
      <c r="AD71" s="4031">
        <v>506</v>
      </c>
      <c r="AE71" s="4006">
        <v>6.1383399209486162</v>
      </c>
      <c r="AF71" s="3997">
        <v>94</v>
      </c>
      <c r="AG71" s="4000">
        <v>6.8510638297872344</v>
      </c>
      <c r="AH71" s="4001">
        <f t="shared" si="102"/>
        <v>13</v>
      </c>
      <c r="AI71" s="4002">
        <v>361</v>
      </c>
      <c r="AJ71" s="4000">
        <v>6.2326869806094187</v>
      </c>
      <c r="AK71" s="4001">
        <f t="shared" si="103"/>
        <v>30</v>
      </c>
      <c r="AL71" s="3997">
        <v>145</v>
      </c>
      <c r="AM71" s="4000">
        <v>5.9034482758620692</v>
      </c>
      <c r="AN71" s="4003">
        <f t="shared" si="104"/>
        <v>27</v>
      </c>
      <c r="AO71" s="4086"/>
      <c r="AP71" s="4004">
        <v>77.099999999999994</v>
      </c>
      <c r="AQ71" s="4001">
        <v>74</v>
      </c>
      <c r="AR71" s="4005">
        <v>86.8</v>
      </c>
      <c r="AS71" s="4001">
        <v>4</v>
      </c>
      <c r="AT71" s="4005">
        <v>-4</v>
      </c>
      <c r="AU71" s="4006">
        <v>-0.20000000000000284</v>
      </c>
      <c r="AV71" s="3997">
        <v>80</v>
      </c>
      <c r="AW71" s="4007">
        <f t="shared" si="15"/>
        <v>21</v>
      </c>
      <c r="AX71" s="3998">
        <v>80</v>
      </c>
      <c r="AY71" s="4007">
        <f t="shared" si="16"/>
        <v>19</v>
      </c>
      <c r="AZ71" s="3997">
        <v>90</v>
      </c>
      <c r="BA71" s="4008">
        <f t="shared" si="105"/>
        <v>67</v>
      </c>
      <c r="BB71" s="3997">
        <v>420</v>
      </c>
      <c r="BC71" s="4009">
        <v>2</v>
      </c>
      <c r="BD71" s="3997">
        <v>143</v>
      </c>
      <c r="BE71" s="3996">
        <v>33.566433566433567</v>
      </c>
      <c r="BF71" s="4001">
        <f t="shared" si="17"/>
        <v>61</v>
      </c>
      <c r="BG71" s="3997">
        <v>143</v>
      </c>
      <c r="BH71" s="3996">
        <v>14.685314685314685</v>
      </c>
      <c r="BI71" s="4001">
        <f t="shared" si="18"/>
        <v>46</v>
      </c>
      <c r="BJ71" s="3997">
        <v>134</v>
      </c>
      <c r="BK71" s="3996">
        <v>52.238805970149251</v>
      </c>
      <c r="BL71" s="4001">
        <f t="shared" si="19"/>
        <v>65</v>
      </c>
      <c r="BM71" s="3997">
        <v>142</v>
      </c>
      <c r="BN71" s="3996">
        <v>16.197183098591552</v>
      </c>
      <c r="BO71" s="4001">
        <v>29</v>
      </c>
      <c r="BP71" s="3997">
        <v>137</v>
      </c>
      <c r="BQ71" s="3996">
        <v>1.4598540145985401</v>
      </c>
      <c r="BR71" s="4001">
        <v>32</v>
      </c>
      <c r="BS71" s="3997">
        <v>141</v>
      </c>
      <c r="BT71" s="3996">
        <v>36.170212765957451</v>
      </c>
      <c r="BU71" s="4001">
        <v>42</v>
      </c>
      <c r="BV71" s="3997">
        <v>99</v>
      </c>
      <c r="BW71" s="3996">
        <v>62.62626262626263</v>
      </c>
      <c r="BX71" s="4001">
        <f t="shared" si="20"/>
        <v>59</v>
      </c>
      <c r="BY71" s="3997">
        <v>102</v>
      </c>
      <c r="BZ71" s="3996">
        <v>75.490196078431367</v>
      </c>
      <c r="CA71" s="4001">
        <f t="shared" si="21"/>
        <v>37</v>
      </c>
      <c r="CB71" s="3997">
        <v>100</v>
      </c>
      <c r="CC71" s="3996">
        <v>56.000000000000007</v>
      </c>
      <c r="CD71" s="4001">
        <f t="shared" si="22"/>
        <v>12</v>
      </c>
      <c r="CE71" s="3997">
        <v>103</v>
      </c>
      <c r="CF71" s="3996">
        <v>33.009708737864081</v>
      </c>
      <c r="CG71" s="4001">
        <v>20</v>
      </c>
      <c r="CH71" s="3997">
        <v>86</v>
      </c>
      <c r="CI71" s="3996">
        <v>2.3255813953488373</v>
      </c>
      <c r="CJ71" s="4001">
        <f t="shared" si="106"/>
        <v>18</v>
      </c>
      <c r="CK71" s="3997">
        <v>102</v>
      </c>
      <c r="CL71" s="3996">
        <v>47.058823529411761</v>
      </c>
      <c r="CM71" s="4001">
        <f t="shared" si="23"/>
        <v>29</v>
      </c>
      <c r="CN71" s="4005">
        <v>12.5</v>
      </c>
      <c r="CO71" s="4009">
        <v>7</v>
      </c>
      <c r="CP71" s="3996">
        <v>1.1000000000000001</v>
      </c>
      <c r="CQ71" s="3996">
        <v>6</v>
      </c>
      <c r="CR71" s="4000">
        <v>5.5</v>
      </c>
      <c r="CS71" s="4005">
        <v>12.2</v>
      </c>
      <c r="CT71" s="4006">
        <v>12.2</v>
      </c>
      <c r="CU71" s="3999">
        <v>15.4</v>
      </c>
      <c r="CV71" s="1192">
        <f t="shared" si="24"/>
        <v>15</v>
      </c>
      <c r="CW71" s="3999">
        <v>1.4</v>
      </c>
      <c r="CX71" s="3999">
        <v>7.3</v>
      </c>
      <c r="CY71" s="3999">
        <v>6.7</v>
      </c>
      <c r="CZ71" s="4010">
        <v>55</v>
      </c>
      <c r="DA71" s="4011">
        <v>85.6</v>
      </c>
      <c r="DB71" s="1192">
        <v>18</v>
      </c>
      <c r="DC71" s="4007">
        <v>4</v>
      </c>
      <c r="DD71" s="4011">
        <v>88.8</v>
      </c>
      <c r="DE71" s="1192">
        <v>6</v>
      </c>
      <c r="DF71" s="4007">
        <v>36</v>
      </c>
      <c r="DG71" s="3999">
        <v>85.5</v>
      </c>
      <c r="DH71" s="1192">
        <v>25</v>
      </c>
      <c r="DI71" s="4007">
        <v>15</v>
      </c>
      <c r="DJ71" s="3999">
        <v>85.1</v>
      </c>
      <c r="DK71" s="1192">
        <v>19</v>
      </c>
      <c r="DL71" s="4044">
        <v>28.571428571428569</v>
      </c>
      <c r="DM71" s="3998">
        <v>62</v>
      </c>
      <c r="DN71" s="4007">
        <v>7</v>
      </c>
      <c r="DO71" s="4004">
        <v>42.857142857142854</v>
      </c>
      <c r="DP71" s="3998">
        <v>74</v>
      </c>
      <c r="DQ71" s="3996">
        <v>28.571428571428569</v>
      </c>
      <c r="DR71" s="4001">
        <v>2</v>
      </c>
      <c r="DS71" s="4005">
        <v>0</v>
      </c>
      <c r="DT71" s="4114">
        <v>70</v>
      </c>
      <c r="DU71" s="3996">
        <v>50</v>
      </c>
      <c r="DV71" s="4001">
        <v>1</v>
      </c>
      <c r="DW71" s="4026">
        <v>60</v>
      </c>
      <c r="DX71" s="4001">
        <v>57</v>
      </c>
      <c r="DY71" s="3996">
        <v>50</v>
      </c>
      <c r="DZ71" s="4001">
        <v>4</v>
      </c>
      <c r="EA71" s="3997">
        <v>133</v>
      </c>
      <c r="EB71" s="4012">
        <v>79.699248120300751</v>
      </c>
      <c r="EC71" s="4001">
        <f t="shared" si="1"/>
        <v>10</v>
      </c>
      <c r="ED71" s="3997">
        <v>90</v>
      </c>
      <c r="EE71" s="4012">
        <v>53.333333333333336</v>
      </c>
      <c r="EF71" s="4001">
        <v>27</v>
      </c>
      <c r="EG71" s="3997">
        <v>126</v>
      </c>
      <c r="EH71" s="4115">
        <v>56.349206349206348</v>
      </c>
      <c r="EI71" s="4001">
        <v>55</v>
      </c>
      <c r="EJ71" s="4013">
        <v>99</v>
      </c>
      <c r="EK71" s="4014">
        <v>0.71875</v>
      </c>
      <c r="EL71" s="4015">
        <v>54</v>
      </c>
      <c r="EM71" s="4016">
        <v>16.161616161616163</v>
      </c>
      <c r="EN71" s="4017">
        <v>7</v>
      </c>
      <c r="EO71" s="4013">
        <v>104</v>
      </c>
      <c r="EP71" s="4018">
        <v>1.4444444444444444</v>
      </c>
      <c r="EQ71" s="4019">
        <v>41</v>
      </c>
      <c r="ER71" s="4016">
        <v>17.307692307692307</v>
      </c>
      <c r="ES71" s="4017">
        <v>49</v>
      </c>
      <c r="ET71" s="4013">
        <v>109</v>
      </c>
      <c r="EU71" s="4018">
        <v>0.63636363636363635</v>
      </c>
      <c r="EV71" s="4019">
        <v>61</v>
      </c>
      <c r="EW71" s="4016">
        <v>20.183486238532112</v>
      </c>
      <c r="EX71" s="4017">
        <v>30</v>
      </c>
      <c r="EY71" s="4020">
        <v>98</v>
      </c>
      <c r="EZ71" s="4018">
        <v>0.5625</v>
      </c>
      <c r="FA71" s="4019">
        <v>46</v>
      </c>
      <c r="FB71" s="4021">
        <v>8.1632653061224492</v>
      </c>
      <c r="FC71" s="4022">
        <v>18</v>
      </c>
      <c r="FD71" s="4013">
        <v>101</v>
      </c>
      <c r="FE71" s="4015">
        <v>0.94444444444444442</v>
      </c>
      <c r="FF71" s="4015">
        <v>36</v>
      </c>
      <c r="FG71" s="4016">
        <v>8.9108910891089117</v>
      </c>
      <c r="FH71" s="4017">
        <v>21</v>
      </c>
      <c r="FI71" s="4023">
        <v>104</v>
      </c>
      <c r="FJ71" s="4015">
        <v>0.5</v>
      </c>
      <c r="FK71" s="4015">
        <v>36</v>
      </c>
      <c r="FL71" s="4021">
        <v>2.8846153846153846</v>
      </c>
      <c r="FM71" s="4023">
        <v>24</v>
      </c>
      <c r="FN71" s="4013">
        <v>116</v>
      </c>
      <c r="FO71" s="4015">
        <v>0.5</v>
      </c>
      <c r="FP71" s="4015">
        <v>51</v>
      </c>
      <c r="FQ71" s="4016">
        <v>4.3103448275862073</v>
      </c>
      <c r="FR71" s="4017">
        <v>53</v>
      </c>
      <c r="FS71" s="4013">
        <v>108</v>
      </c>
      <c r="FT71" s="4015">
        <v>2.8648648648648649</v>
      </c>
      <c r="FU71" s="4015">
        <v>60</v>
      </c>
      <c r="FV71" s="4016">
        <v>34.259259259259252</v>
      </c>
      <c r="FW71" s="4017">
        <v>43</v>
      </c>
      <c r="FX71" s="4010">
        <v>101</v>
      </c>
      <c r="FY71" s="4027">
        <v>19.801980198019802</v>
      </c>
      <c r="FZ71" s="4007">
        <v>28</v>
      </c>
      <c r="GA71" s="3997">
        <v>90</v>
      </c>
      <c r="GB71" s="4116">
        <v>1.5</v>
      </c>
      <c r="GC71" s="4009">
        <v>8</v>
      </c>
      <c r="GD71" s="4115">
        <v>2.2222222222222223</v>
      </c>
      <c r="GE71" s="4001">
        <v>49</v>
      </c>
      <c r="GF71" s="3997">
        <v>91</v>
      </c>
      <c r="GG71" s="3999">
        <v>0.875</v>
      </c>
      <c r="GH71" s="1192">
        <v>45</v>
      </c>
      <c r="GI71" s="4115">
        <v>4.395604395604396</v>
      </c>
      <c r="GJ71" s="4001">
        <v>34</v>
      </c>
      <c r="GK71" s="3997">
        <v>93</v>
      </c>
      <c r="GL71" s="3999">
        <v>0.5714285714285714</v>
      </c>
      <c r="GM71" s="1192">
        <v>44</v>
      </c>
      <c r="GN71" s="4115">
        <v>7.5268817204301079</v>
      </c>
      <c r="GO71" s="4001">
        <v>25</v>
      </c>
      <c r="GP71" s="3997">
        <v>91</v>
      </c>
      <c r="GQ71" s="3999">
        <v>1.5</v>
      </c>
      <c r="GR71" s="1192">
        <v>3</v>
      </c>
      <c r="GS71" s="4115">
        <v>2.197802197802198</v>
      </c>
      <c r="GT71" s="4001">
        <v>35</v>
      </c>
      <c r="GU71" s="3997">
        <v>96</v>
      </c>
      <c r="GV71" s="4009">
        <v>1.3181818181818181</v>
      </c>
      <c r="GW71" s="4009">
        <v>40</v>
      </c>
      <c r="GX71" s="4115">
        <v>11.458333333333332</v>
      </c>
      <c r="GY71" s="4001">
        <v>38</v>
      </c>
      <c r="GZ71" s="3997">
        <v>92</v>
      </c>
      <c r="HA71" s="4009">
        <v>0</v>
      </c>
      <c r="HB71" s="4009">
        <v>44</v>
      </c>
      <c r="HC71" s="4115">
        <v>0</v>
      </c>
      <c r="HD71" s="4001">
        <v>44</v>
      </c>
      <c r="HE71" s="3997">
        <v>95</v>
      </c>
      <c r="HF71" s="4009">
        <v>0.5</v>
      </c>
      <c r="HG71" s="4009">
        <v>22</v>
      </c>
      <c r="HH71" s="4115">
        <v>3.1578947368421053</v>
      </c>
      <c r="HI71" s="4001">
        <v>8</v>
      </c>
      <c r="HJ71" s="3997">
        <v>90</v>
      </c>
      <c r="HK71" s="4009">
        <v>2.5</v>
      </c>
      <c r="HL71" s="4009">
        <v>23</v>
      </c>
      <c r="HM71" s="4115">
        <v>1.1111111111111112</v>
      </c>
      <c r="HN71" s="4001">
        <v>29</v>
      </c>
      <c r="HO71" s="4005">
        <v>25</v>
      </c>
      <c r="HP71" s="3996">
        <v>0</v>
      </c>
      <c r="HQ71" s="3996">
        <v>100</v>
      </c>
      <c r="HR71" s="3996">
        <v>0</v>
      </c>
      <c r="HS71" s="4024">
        <v>12.5</v>
      </c>
      <c r="HT71" s="4024">
        <v>12.5</v>
      </c>
      <c r="HU71" s="4024">
        <v>87.5</v>
      </c>
      <c r="HV71" s="4024">
        <v>0</v>
      </c>
      <c r="HW71" s="4024">
        <v>100</v>
      </c>
      <c r="HX71" s="4025">
        <v>8</v>
      </c>
      <c r="HY71" s="4005">
        <v>19.270833333333336</v>
      </c>
      <c r="HZ71" s="4005">
        <v>1.0416666666666665</v>
      </c>
      <c r="IA71" s="4005">
        <v>63.020833333333336</v>
      </c>
      <c r="IB71" s="4005">
        <v>18.75</v>
      </c>
      <c r="IC71" s="4005">
        <v>9.375</v>
      </c>
      <c r="ID71" s="4005">
        <v>36.979166666666671</v>
      </c>
      <c r="IE71" s="4005">
        <v>54.6875</v>
      </c>
      <c r="IF71" s="4005">
        <v>2.604166666666667</v>
      </c>
      <c r="IG71" s="4005">
        <v>66.666666666666657</v>
      </c>
      <c r="IH71" s="4025">
        <v>192</v>
      </c>
      <c r="II71" s="4117">
        <v>1</v>
      </c>
      <c r="IJ71" s="4118">
        <v>1</v>
      </c>
      <c r="IK71" s="4118">
        <v>0</v>
      </c>
      <c r="IL71" s="4118">
        <v>0</v>
      </c>
      <c r="IM71" s="4118">
        <v>0</v>
      </c>
      <c r="IN71" s="4118">
        <v>0</v>
      </c>
      <c r="IO71" s="4118" t="s">
        <v>31</v>
      </c>
      <c r="IP71" s="4118">
        <v>0</v>
      </c>
      <c r="IQ71" s="4119">
        <v>3</v>
      </c>
      <c r="IR71" s="4120">
        <v>10</v>
      </c>
      <c r="IS71" s="4121">
        <v>4</v>
      </c>
      <c r="IT71" s="4121">
        <v>0</v>
      </c>
      <c r="IU71" s="4121">
        <v>0</v>
      </c>
      <c r="IV71" s="4121">
        <v>1</v>
      </c>
      <c r="IW71" s="4121">
        <v>0</v>
      </c>
      <c r="IX71" s="4121" t="s">
        <v>31</v>
      </c>
      <c r="IY71" s="4121">
        <v>3</v>
      </c>
      <c r="IZ71" s="4119">
        <v>32</v>
      </c>
      <c r="JA71" s="4120">
        <v>2</v>
      </c>
      <c r="JB71" s="4121">
        <v>5</v>
      </c>
      <c r="JC71" s="4121">
        <v>0</v>
      </c>
      <c r="JD71" s="4121">
        <v>0</v>
      </c>
      <c r="JE71" s="4121">
        <v>0</v>
      </c>
      <c r="JF71" s="4121">
        <v>0</v>
      </c>
      <c r="JG71" s="4121" t="s">
        <v>31</v>
      </c>
      <c r="JH71" s="4121">
        <v>1</v>
      </c>
      <c r="JI71" s="4122">
        <v>14</v>
      </c>
      <c r="JJ71" s="4120">
        <v>33.333333333333329</v>
      </c>
      <c r="JK71" s="4121">
        <v>33.333333333333329</v>
      </c>
      <c r="JL71" s="4121">
        <v>0</v>
      </c>
      <c r="JM71" s="4121">
        <v>0</v>
      </c>
      <c r="JN71" s="4121">
        <v>0</v>
      </c>
      <c r="JO71" s="4121">
        <v>0</v>
      </c>
      <c r="JP71" s="4121" t="s">
        <v>31</v>
      </c>
      <c r="JQ71" s="4121">
        <v>0</v>
      </c>
      <c r="JR71" s="4122">
        <v>100</v>
      </c>
      <c r="JS71" s="4120">
        <v>31.25</v>
      </c>
      <c r="JT71" s="4121">
        <v>12.5</v>
      </c>
      <c r="JU71" s="4121">
        <v>0</v>
      </c>
      <c r="JV71" s="4121">
        <v>0</v>
      </c>
      <c r="JW71" s="4121">
        <v>3.125</v>
      </c>
      <c r="JX71" s="4121">
        <v>0</v>
      </c>
      <c r="JY71" s="4121" t="s">
        <v>31</v>
      </c>
      <c r="JZ71" s="4121">
        <v>9.375</v>
      </c>
      <c r="KA71" s="4122">
        <v>100</v>
      </c>
      <c r="KB71" s="4120">
        <v>14.285714285714285</v>
      </c>
      <c r="KC71" s="4121">
        <v>35.714285714285715</v>
      </c>
      <c r="KD71" s="4121">
        <v>0</v>
      </c>
      <c r="KE71" s="4121">
        <v>0</v>
      </c>
      <c r="KF71" s="4121">
        <v>0</v>
      </c>
      <c r="KG71" s="4121">
        <v>0</v>
      </c>
      <c r="KH71" s="4121" t="s">
        <v>31</v>
      </c>
      <c r="KI71" s="4121">
        <v>7.1428571428571423</v>
      </c>
      <c r="KJ71" s="4122">
        <v>100</v>
      </c>
      <c r="KK71" s="4026">
        <v>48.403361344537814</v>
      </c>
      <c r="KL71" s="4001">
        <v>33</v>
      </c>
      <c r="KM71" s="4026">
        <v>70.833333333333343</v>
      </c>
      <c r="KN71" s="4001">
        <v>32</v>
      </c>
      <c r="KO71" s="4027">
        <v>10.338345864661653</v>
      </c>
      <c r="KP71" s="4007">
        <v>5</v>
      </c>
      <c r="KQ71" s="4027">
        <v>0</v>
      </c>
      <c r="KR71" s="4007">
        <v>27</v>
      </c>
      <c r="KS71" s="4027">
        <v>31.305758313057584</v>
      </c>
      <c r="KT71" s="4007">
        <v>4</v>
      </c>
      <c r="KU71" s="4027">
        <v>0</v>
      </c>
      <c r="KV71" s="4007">
        <v>49</v>
      </c>
      <c r="KW71" s="4027">
        <v>11.606096131301289</v>
      </c>
      <c r="KX71" s="4007">
        <v>25</v>
      </c>
      <c r="KY71" s="4007">
        <v>30.979978925184405</v>
      </c>
      <c r="KZ71" s="4007">
        <v>6</v>
      </c>
      <c r="LA71" s="4028">
        <v>30</v>
      </c>
      <c r="LB71" s="1192">
        <v>0</v>
      </c>
      <c r="LC71" s="1192">
        <v>10</v>
      </c>
      <c r="LD71" s="1192">
        <v>30</v>
      </c>
      <c r="LE71" s="1192">
        <v>0</v>
      </c>
      <c r="LF71" s="4029">
        <v>70</v>
      </c>
      <c r="LG71" s="4030">
        <v>54</v>
      </c>
      <c r="LH71" s="4028">
        <v>0</v>
      </c>
      <c r="LI71" s="1192">
        <v>0</v>
      </c>
      <c r="LJ71" s="4031">
        <v>0</v>
      </c>
      <c r="LK71" s="4001">
        <v>41</v>
      </c>
      <c r="LL71" s="4033" t="s">
        <v>1632</v>
      </c>
      <c r="LM71" s="4034" t="s">
        <v>1632</v>
      </c>
      <c r="LN71" s="4034" t="s">
        <v>1625</v>
      </c>
      <c r="LO71" s="4034" t="s">
        <v>1625</v>
      </c>
      <c r="LP71" s="1192">
        <v>20</v>
      </c>
      <c r="LQ71" s="4032">
        <v>34</v>
      </c>
      <c r="LR71" s="4033" t="s">
        <v>1625</v>
      </c>
      <c r="LS71" s="4034" t="s">
        <v>1625</v>
      </c>
      <c r="LT71" s="4034" t="s">
        <v>1625</v>
      </c>
      <c r="LU71" s="4034" t="s">
        <v>1625</v>
      </c>
      <c r="LV71" s="1192">
        <v>0</v>
      </c>
      <c r="LW71" s="4032">
        <v>41</v>
      </c>
      <c r="LX71" s="4033" t="s">
        <v>1632</v>
      </c>
      <c r="LY71" s="4034" t="s">
        <v>1632</v>
      </c>
      <c r="LZ71" s="4034" t="s">
        <v>1625</v>
      </c>
      <c r="MA71" s="4034" t="s">
        <v>1625</v>
      </c>
      <c r="MB71" s="1192">
        <v>30</v>
      </c>
      <c r="MC71" s="4032">
        <v>46</v>
      </c>
      <c r="MD71" s="4033" t="s">
        <v>1632</v>
      </c>
      <c r="ME71" s="4034" t="s">
        <v>1625</v>
      </c>
      <c r="MF71" s="4034" t="s">
        <v>1632</v>
      </c>
      <c r="MG71" s="4034" t="s">
        <v>1632</v>
      </c>
      <c r="MH71" s="1192">
        <v>30</v>
      </c>
      <c r="MI71" s="4032">
        <v>39</v>
      </c>
      <c r="MJ71" s="4033" t="s">
        <v>1625</v>
      </c>
      <c r="MK71" s="4034" t="s">
        <v>1632</v>
      </c>
      <c r="ML71" s="4034" t="s">
        <v>1625</v>
      </c>
      <c r="MM71" s="4034" t="s">
        <v>1625</v>
      </c>
      <c r="MN71" s="1192">
        <v>10</v>
      </c>
      <c r="MO71" s="4032">
        <v>69</v>
      </c>
      <c r="MP71" s="4033" t="s">
        <v>1632</v>
      </c>
      <c r="MQ71" s="4034" t="s">
        <v>1632</v>
      </c>
      <c r="MR71" s="4034" t="s">
        <v>1632</v>
      </c>
      <c r="MS71" s="4034" t="s">
        <v>1625</v>
      </c>
      <c r="MT71" s="1192">
        <v>30</v>
      </c>
      <c r="MU71" s="4032">
        <v>20</v>
      </c>
      <c r="MV71" s="4033" t="s">
        <v>1632</v>
      </c>
      <c r="MW71" s="4034" t="s">
        <v>1625</v>
      </c>
      <c r="MX71" s="4034" t="s">
        <v>1625</v>
      </c>
      <c r="MY71" s="1192">
        <v>15</v>
      </c>
      <c r="MZ71" s="4032">
        <v>32</v>
      </c>
      <c r="NA71" s="4033" t="s">
        <v>1632</v>
      </c>
      <c r="NB71" s="4034" t="s">
        <v>1632</v>
      </c>
      <c r="NC71" s="4034" t="s">
        <v>1625</v>
      </c>
      <c r="ND71" s="4034" t="s">
        <v>1625</v>
      </c>
      <c r="NE71" s="1192">
        <v>20</v>
      </c>
      <c r="NF71" s="4032">
        <v>46</v>
      </c>
      <c r="NG71" s="4034" t="s">
        <v>1632</v>
      </c>
      <c r="NH71" s="4034" t="s">
        <v>1625</v>
      </c>
      <c r="NI71" s="4034" t="s">
        <v>1625</v>
      </c>
      <c r="NJ71" s="4034" t="s">
        <v>1625</v>
      </c>
      <c r="NK71" s="1192">
        <v>10</v>
      </c>
      <c r="NL71" s="4032">
        <v>37</v>
      </c>
      <c r="NM71" s="4007">
        <v>294.57</v>
      </c>
      <c r="NN71" s="4007">
        <f t="shared" si="2"/>
        <v>24</v>
      </c>
      <c r="NO71" s="4010">
        <v>0</v>
      </c>
      <c r="NP71" s="4007">
        <v>57</v>
      </c>
      <c r="NQ71" s="4037">
        <v>0</v>
      </c>
      <c r="NR71" s="4007">
        <v>57</v>
      </c>
      <c r="NS71" s="4007">
        <v>0</v>
      </c>
      <c r="NT71" s="4007">
        <v>57</v>
      </c>
      <c r="NU71" s="4037">
        <v>0</v>
      </c>
      <c r="NV71" s="4007">
        <v>57</v>
      </c>
      <c r="NW71" s="4007">
        <v>0</v>
      </c>
      <c r="NX71" s="4007">
        <v>57</v>
      </c>
      <c r="NY71" s="4027">
        <v>0</v>
      </c>
      <c r="NZ71" s="4007">
        <v>57</v>
      </c>
      <c r="OA71" s="4035">
        <v>8</v>
      </c>
      <c r="OB71" s="4036">
        <v>0.52015604681404426</v>
      </c>
      <c r="OC71" s="4035">
        <v>34</v>
      </c>
      <c r="OD71" s="4035">
        <v>1</v>
      </c>
      <c r="OE71" s="4036">
        <v>0.65019505851755532</v>
      </c>
      <c r="OF71" s="4035">
        <v>31</v>
      </c>
      <c r="OG71" s="4035">
        <v>162</v>
      </c>
      <c r="OH71" s="4036">
        <v>10.533159947984396</v>
      </c>
      <c r="OI71" s="4035">
        <v>11</v>
      </c>
      <c r="OJ71" s="3994">
        <v>21</v>
      </c>
      <c r="OK71" s="4011">
        <v>13.654096228868662</v>
      </c>
      <c r="OL71" s="4035">
        <v>8</v>
      </c>
      <c r="OM71" s="4010">
        <v>115</v>
      </c>
      <c r="ON71" s="4027">
        <v>25.544202576632607</v>
      </c>
      <c r="OO71" s="4038">
        <v>53</v>
      </c>
      <c r="OP71" s="4010" t="s">
        <v>31</v>
      </c>
      <c r="OQ71" s="4037" t="s">
        <v>31</v>
      </c>
      <c r="OR71" s="4038" t="str">
        <f t="shared" si="25"/>
        <v>-</v>
      </c>
      <c r="OS71" s="4039">
        <v>30.904183535762481</v>
      </c>
      <c r="OT71" s="4038">
        <v>49</v>
      </c>
      <c r="OU71" s="4007">
        <v>50</v>
      </c>
      <c r="OV71" s="4007">
        <v>71</v>
      </c>
      <c r="OW71" s="4007">
        <v>43</v>
      </c>
      <c r="OX71" s="4007">
        <v>29</v>
      </c>
      <c r="OY71" s="4007">
        <v>9</v>
      </c>
      <c r="OZ71" s="4007">
        <v>87</v>
      </c>
      <c r="PA71" s="4007">
        <v>143</v>
      </c>
      <c r="PB71" s="4007">
        <v>3</v>
      </c>
      <c r="PC71" s="4007">
        <v>11</v>
      </c>
      <c r="PD71" s="4007">
        <v>110</v>
      </c>
      <c r="PE71" s="4007">
        <v>55</v>
      </c>
      <c r="PF71" s="4007">
        <v>111</v>
      </c>
      <c r="PG71" s="4007">
        <v>0</v>
      </c>
      <c r="PH71" s="4007">
        <v>5</v>
      </c>
      <c r="PI71" s="4007">
        <v>79</v>
      </c>
      <c r="PJ71" s="4007">
        <v>77</v>
      </c>
      <c r="PK71" s="4007">
        <v>194</v>
      </c>
      <c r="PL71" s="4007">
        <v>236</v>
      </c>
      <c r="PM71" s="4010">
        <v>21.1864406779661</v>
      </c>
      <c r="PN71" s="4007">
        <v>12</v>
      </c>
      <c r="PO71" s="4007">
        <v>30.084745762711862</v>
      </c>
      <c r="PP71" s="4007">
        <v>24</v>
      </c>
      <c r="PQ71" s="4007">
        <v>18.220338983050848</v>
      </c>
      <c r="PR71" s="4007">
        <v>16</v>
      </c>
      <c r="PS71" s="4007">
        <v>12.288135593220339</v>
      </c>
      <c r="PT71" s="4007">
        <v>29</v>
      </c>
      <c r="PU71" s="4007">
        <v>3.8135593220338984</v>
      </c>
      <c r="PV71" s="4007">
        <v>35</v>
      </c>
      <c r="PW71" s="4007">
        <v>36.864406779661017</v>
      </c>
      <c r="PX71" s="4007">
        <v>63</v>
      </c>
      <c r="PY71" s="4007">
        <v>60.593220338983059</v>
      </c>
      <c r="PZ71" s="4007">
        <v>8</v>
      </c>
      <c r="QA71" s="4007">
        <v>1.2711864406779663</v>
      </c>
      <c r="QB71" s="4007">
        <v>10</v>
      </c>
      <c r="QC71" s="4007">
        <v>4.6610169491525424</v>
      </c>
      <c r="QD71" s="4007">
        <v>17</v>
      </c>
      <c r="QE71" s="4007">
        <v>46.610169491525419</v>
      </c>
      <c r="QF71" s="4007">
        <v>32</v>
      </c>
      <c r="QG71" s="4007">
        <v>23.305084745762709</v>
      </c>
      <c r="QH71" s="4007">
        <v>52</v>
      </c>
      <c r="QI71" s="4007">
        <v>47.033898305084747</v>
      </c>
      <c r="QJ71" s="4007">
        <v>15</v>
      </c>
      <c r="QK71" s="4007">
        <v>0</v>
      </c>
      <c r="QL71" s="4007">
        <v>1</v>
      </c>
      <c r="QM71" s="4007">
        <v>2.1186440677966099</v>
      </c>
      <c r="QN71" s="4007">
        <v>65</v>
      </c>
      <c r="QO71" s="4007">
        <v>33.474576271186443</v>
      </c>
      <c r="QP71" s="4007">
        <v>66</v>
      </c>
      <c r="QQ71" s="4007">
        <v>32.627118644067799</v>
      </c>
      <c r="QR71" s="4007">
        <v>60</v>
      </c>
      <c r="QS71" s="4007">
        <v>82.203389830508485</v>
      </c>
      <c r="QT71" s="4007">
        <v>75</v>
      </c>
      <c r="QU71" s="4010">
        <v>33</v>
      </c>
      <c r="QV71" s="4007">
        <v>0</v>
      </c>
      <c r="QW71" s="4007">
        <v>4</v>
      </c>
      <c r="QX71" s="4007">
        <v>3</v>
      </c>
      <c r="QY71" s="4007">
        <v>7</v>
      </c>
      <c r="QZ71" s="4007">
        <v>5</v>
      </c>
      <c r="RA71" s="4007">
        <v>10</v>
      </c>
      <c r="RB71" s="4007">
        <v>1</v>
      </c>
      <c r="RC71" s="4007">
        <v>7</v>
      </c>
      <c r="RD71" s="4007">
        <v>28</v>
      </c>
      <c r="RE71" s="4007">
        <v>6</v>
      </c>
      <c r="RF71" s="4007">
        <v>17</v>
      </c>
      <c r="RG71" s="4007">
        <v>0</v>
      </c>
      <c r="RH71" s="4007">
        <v>8</v>
      </c>
      <c r="RI71" s="4007">
        <v>15</v>
      </c>
      <c r="RJ71" s="4007">
        <v>68</v>
      </c>
      <c r="RK71" s="4007">
        <v>120</v>
      </c>
      <c r="RL71" s="4007">
        <v>126</v>
      </c>
      <c r="RM71" s="4010">
        <v>26.190476190476193</v>
      </c>
      <c r="RN71" s="4007">
        <v>57</v>
      </c>
      <c r="RO71" s="4007">
        <v>0</v>
      </c>
      <c r="RP71" s="4007">
        <v>1</v>
      </c>
      <c r="RQ71" s="4007">
        <v>3.1746031746031744</v>
      </c>
      <c r="RR71" s="4007">
        <v>64</v>
      </c>
      <c r="RS71" s="4007">
        <v>2.3809523809523809</v>
      </c>
      <c r="RT71" s="4007">
        <v>65</v>
      </c>
      <c r="RU71" s="4007">
        <v>5.5555555555555554</v>
      </c>
      <c r="RV71" s="4007">
        <v>71</v>
      </c>
      <c r="RW71" s="4007">
        <v>3.9682539682539679</v>
      </c>
      <c r="RX71" s="4007">
        <v>47</v>
      </c>
      <c r="RY71" s="4007">
        <v>7.9365079365079358</v>
      </c>
      <c r="RZ71" s="4007">
        <v>22</v>
      </c>
      <c r="SA71" s="4007">
        <v>0.79365079365079361</v>
      </c>
      <c r="SB71" s="4007">
        <v>26</v>
      </c>
      <c r="SC71" s="4007">
        <v>5.5555555555555554</v>
      </c>
      <c r="SD71" s="4007">
        <v>70</v>
      </c>
      <c r="SE71" s="4007">
        <v>22.222222222222221</v>
      </c>
      <c r="SF71" s="4007">
        <v>12</v>
      </c>
      <c r="SG71" s="4007">
        <v>4.7619047619047619</v>
      </c>
      <c r="SH71" s="4007">
        <v>12</v>
      </c>
      <c r="SI71" s="4007">
        <v>13.492063492063492</v>
      </c>
      <c r="SJ71" s="4007">
        <v>12</v>
      </c>
      <c r="SK71" s="4007">
        <v>0</v>
      </c>
      <c r="SL71" s="4007">
        <v>1</v>
      </c>
      <c r="SM71" s="4007">
        <v>6.3492063492063489</v>
      </c>
      <c r="SN71" s="4007">
        <v>70</v>
      </c>
      <c r="SO71" s="4007">
        <v>11.904761904761903</v>
      </c>
      <c r="SP71" s="4007">
        <v>63</v>
      </c>
      <c r="SQ71" s="4007">
        <v>53.968253968253968</v>
      </c>
      <c r="SR71" s="4007">
        <v>65</v>
      </c>
      <c r="SS71" s="4007">
        <v>95.238095238095227</v>
      </c>
      <c r="ST71" s="4038">
        <v>68</v>
      </c>
      <c r="SU71" s="4123" t="s">
        <v>8304</v>
      </c>
      <c r="SV71" s="4124" t="s">
        <v>3046</v>
      </c>
      <c r="SW71" s="4124">
        <v>76</v>
      </c>
      <c r="SX71" s="4125">
        <v>16.922734357604096</v>
      </c>
      <c r="SY71" s="4124">
        <v>53</v>
      </c>
      <c r="SZ71" s="4040">
        <v>1</v>
      </c>
      <c r="TA71" s="4036">
        <v>0</v>
      </c>
      <c r="TB71" s="4041">
        <v>0</v>
      </c>
      <c r="TC71" s="4035">
        <v>52</v>
      </c>
      <c r="TD71" s="4040">
        <v>1</v>
      </c>
      <c r="TE71" s="4036">
        <v>2</v>
      </c>
      <c r="TF71" s="4041">
        <v>1.3003901170351106</v>
      </c>
      <c r="TG71" s="4035">
        <v>39</v>
      </c>
      <c r="TH71" s="4040">
        <v>0</v>
      </c>
      <c r="TI71" s="4036">
        <v>0</v>
      </c>
      <c r="TJ71" s="4041">
        <v>0</v>
      </c>
      <c r="TK71" s="4035">
        <v>6</v>
      </c>
      <c r="TL71" s="4040">
        <v>0</v>
      </c>
      <c r="TM71" s="4036">
        <v>0</v>
      </c>
      <c r="TN71" s="4041">
        <v>0</v>
      </c>
      <c r="TO71" s="4035">
        <v>11</v>
      </c>
      <c r="TP71" s="4040">
        <v>0</v>
      </c>
      <c r="TQ71" s="4036">
        <v>0</v>
      </c>
      <c r="TR71" s="4041">
        <v>0</v>
      </c>
      <c r="TS71" s="4035">
        <v>5</v>
      </c>
      <c r="TT71" s="4040">
        <v>0</v>
      </c>
      <c r="TU71" s="4036">
        <v>0</v>
      </c>
      <c r="TV71" s="4041">
        <v>0</v>
      </c>
      <c r="TW71" s="4035">
        <v>2</v>
      </c>
      <c r="TX71" s="4040">
        <v>0</v>
      </c>
      <c r="TY71" s="4036">
        <v>0</v>
      </c>
      <c r="TZ71" s="4041">
        <v>0</v>
      </c>
      <c r="UA71" s="4035">
        <v>53</v>
      </c>
      <c r="UB71" s="4040">
        <v>7</v>
      </c>
      <c r="UC71" s="4036">
        <v>14</v>
      </c>
      <c r="UD71" s="4041">
        <v>9.1027308192457728</v>
      </c>
      <c r="UE71" s="4035">
        <v>30</v>
      </c>
      <c r="UF71" s="4040">
        <v>0</v>
      </c>
      <c r="UG71" s="4036">
        <v>0</v>
      </c>
      <c r="UH71" s="4041">
        <v>0</v>
      </c>
      <c r="UI71" s="4035">
        <v>14</v>
      </c>
      <c r="UJ71" s="4040">
        <v>0</v>
      </c>
      <c r="UK71" s="4036">
        <v>0</v>
      </c>
      <c r="UL71" s="4041">
        <v>0</v>
      </c>
      <c r="UM71" s="4035">
        <v>22</v>
      </c>
      <c r="UN71" s="4040">
        <v>0</v>
      </c>
      <c r="UO71" s="4036">
        <v>0</v>
      </c>
      <c r="UP71" s="4041">
        <v>0</v>
      </c>
      <c r="UQ71" s="4035">
        <v>3</v>
      </c>
      <c r="UR71" s="4040">
        <v>0</v>
      </c>
      <c r="US71" s="4036">
        <v>0</v>
      </c>
      <c r="UT71" s="4041">
        <v>0</v>
      </c>
      <c r="UU71" s="4035">
        <v>12</v>
      </c>
      <c r="UV71" s="4040">
        <v>0</v>
      </c>
      <c r="UW71" s="4036">
        <v>0</v>
      </c>
      <c r="UX71" s="4041">
        <v>0</v>
      </c>
      <c r="UY71" s="4035">
        <v>26</v>
      </c>
      <c r="UZ71" s="4040">
        <v>0</v>
      </c>
      <c r="VA71" s="4036">
        <v>0</v>
      </c>
      <c r="VB71" s="4041">
        <v>0</v>
      </c>
      <c r="VC71" s="4035">
        <v>4</v>
      </c>
      <c r="VD71" s="4042">
        <v>0</v>
      </c>
      <c r="VE71" s="4035">
        <v>0</v>
      </c>
      <c r="VF71" s="4035">
        <v>0</v>
      </c>
      <c r="VG71" s="4035">
        <v>7</v>
      </c>
      <c r="VH71" s="4035">
        <v>0</v>
      </c>
      <c r="VI71" s="4035">
        <v>0</v>
      </c>
      <c r="VJ71" s="4035">
        <v>0</v>
      </c>
      <c r="VK71" s="4035">
        <v>4</v>
      </c>
      <c r="VL71" s="4035">
        <v>0</v>
      </c>
      <c r="VM71" s="4035">
        <v>0</v>
      </c>
      <c r="VN71" s="4035">
        <v>0</v>
      </c>
      <c r="VO71" s="4035">
        <v>9</v>
      </c>
      <c r="VP71" s="4035">
        <v>0</v>
      </c>
      <c r="VQ71" s="4035">
        <v>0</v>
      </c>
      <c r="VR71" s="4035">
        <v>0</v>
      </c>
      <c r="VS71" s="4035">
        <v>18</v>
      </c>
      <c r="VT71" s="4035">
        <v>0</v>
      </c>
      <c r="VU71" s="4035">
        <v>0</v>
      </c>
      <c r="VV71" s="4035">
        <v>0</v>
      </c>
      <c r="VW71" s="4035">
        <v>7</v>
      </c>
      <c r="VX71" s="4035">
        <v>4</v>
      </c>
      <c r="VY71" s="4035">
        <v>0</v>
      </c>
      <c r="VZ71" s="4035">
        <v>0</v>
      </c>
      <c r="WA71" s="4035">
        <v>36</v>
      </c>
      <c r="WB71" s="4035">
        <v>0</v>
      </c>
      <c r="WC71" s="4035">
        <v>0</v>
      </c>
      <c r="WD71" s="4035">
        <v>0</v>
      </c>
      <c r="WE71" s="4035">
        <v>15</v>
      </c>
      <c r="WF71" s="4035">
        <v>0</v>
      </c>
      <c r="WG71" s="4035">
        <v>0</v>
      </c>
      <c r="WH71" s="4035">
        <v>0</v>
      </c>
      <c r="WI71" s="4035">
        <v>6</v>
      </c>
      <c r="WJ71" s="4035">
        <v>0</v>
      </c>
      <c r="WK71" s="4035">
        <v>0</v>
      </c>
      <c r="WL71" s="4035">
        <v>0</v>
      </c>
      <c r="WM71" s="4035">
        <v>19</v>
      </c>
      <c r="WN71" s="4035">
        <v>0</v>
      </c>
      <c r="WO71" s="4035">
        <v>0</v>
      </c>
      <c r="WP71" s="4035">
        <v>0</v>
      </c>
      <c r="WQ71" s="4035">
        <v>16</v>
      </c>
      <c r="WR71" s="4035">
        <v>0</v>
      </c>
      <c r="WS71" s="4035">
        <v>0</v>
      </c>
      <c r="WT71" s="4035">
        <v>0</v>
      </c>
      <c r="WU71" s="4035">
        <v>16</v>
      </c>
      <c r="WV71" s="4007"/>
      <c r="WW71" s="3999">
        <v>12.727272727272727</v>
      </c>
      <c r="WX71" s="3999">
        <v>10.344827586206897</v>
      </c>
      <c r="WY71" s="3999">
        <v>14.516129032258066</v>
      </c>
      <c r="WZ71" s="3999">
        <v>17.543859649122805</v>
      </c>
      <c r="XA71" s="3999">
        <v>20</v>
      </c>
      <c r="XB71" s="3999">
        <v>12.987012987012985</v>
      </c>
      <c r="XC71" s="3994">
        <v>19.565217391304348</v>
      </c>
      <c r="XD71" s="3994">
        <v>13</v>
      </c>
      <c r="XE71" s="3994">
        <v>15.231788079470199</v>
      </c>
      <c r="XF71" s="3999">
        <v>16.666666666666664</v>
      </c>
      <c r="XG71" s="3994">
        <v>14</v>
      </c>
      <c r="XH71" s="3999">
        <v>3.6363636363636362</v>
      </c>
      <c r="XI71" s="3999">
        <v>5.1724137931034484</v>
      </c>
      <c r="XJ71" s="3999">
        <v>11.29032258064516</v>
      </c>
      <c r="XK71" s="3999">
        <v>10.526315789473683</v>
      </c>
      <c r="XL71" s="3999">
        <v>7.1428571428571423</v>
      </c>
      <c r="XM71" s="3999">
        <v>7.7922077922077921</v>
      </c>
      <c r="XN71" s="3994">
        <v>10.869565217391305</v>
      </c>
      <c r="XO71" s="3994">
        <v>44</v>
      </c>
      <c r="XP71" s="3994">
        <v>7.6158940397350996</v>
      </c>
      <c r="XQ71" s="3999">
        <v>9.2948717948717956</v>
      </c>
      <c r="XR71" s="3994">
        <v>49</v>
      </c>
      <c r="XS71" s="3999">
        <v>30.434782608695656</v>
      </c>
      <c r="XT71" s="3994">
        <v>28</v>
      </c>
      <c r="XU71" s="3994">
        <v>22.847682119205299</v>
      </c>
      <c r="XV71" s="4011">
        <v>25.961538461538463</v>
      </c>
      <c r="XW71" s="3994">
        <v>34</v>
      </c>
      <c r="XX71" s="3994">
        <v>74.025974025974023</v>
      </c>
      <c r="XY71" s="3994">
        <v>58.695652173913047</v>
      </c>
      <c r="XZ71" s="3994">
        <v>18</v>
      </c>
      <c r="YA71" s="4011">
        <v>74.172185430463571</v>
      </c>
      <c r="YB71" s="4011">
        <v>69.871794871794862</v>
      </c>
      <c r="YC71" s="3994">
        <v>43</v>
      </c>
      <c r="YD71" s="4011">
        <v>1.2987012987012987</v>
      </c>
      <c r="YE71" s="4011">
        <v>4.3478260869565215</v>
      </c>
      <c r="YF71" s="3994">
        <v>39</v>
      </c>
      <c r="YG71" s="3994">
        <v>1.6556291390728477</v>
      </c>
      <c r="YH71" s="3994">
        <v>1.6025641025641024</v>
      </c>
      <c r="YI71" s="3994">
        <v>20</v>
      </c>
      <c r="YJ71" s="3994">
        <v>3.8961038961038961</v>
      </c>
      <c r="YK71" s="3994">
        <v>6.5217391304347823</v>
      </c>
      <c r="YL71" s="3994">
        <v>2</v>
      </c>
      <c r="YM71" s="4011">
        <v>1.3245033112582782</v>
      </c>
      <c r="YN71" s="4011">
        <v>2.5641025641025639</v>
      </c>
      <c r="YO71" s="3994">
        <v>64</v>
      </c>
      <c r="YP71" s="4011">
        <v>0</v>
      </c>
      <c r="YQ71" s="4011">
        <v>0</v>
      </c>
      <c r="YR71" s="3994">
        <v>37</v>
      </c>
      <c r="YS71" s="3999">
        <v>0</v>
      </c>
      <c r="YT71" s="4011">
        <v>0</v>
      </c>
      <c r="YU71" s="3994">
        <v>24</v>
      </c>
      <c r="YV71" s="4043">
        <v>141</v>
      </c>
      <c r="YW71" s="4027">
        <v>39.716312056737593</v>
      </c>
      <c r="YX71" s="3994">
        <v>47</v>
      </c>
      <c r="YY71" s="3994">
        <v>594</v>
      </c>
      <c r="YZ71" s="4027">
        <v>59.259259259259252</v>
      </c>
      <c r="ZA71" s="3994">
        <v>48</v>
      </c>
      <c r="ZB71" s="4007">
        <v>99</v>
      </c>
      <c r="ZC71" s="4027">
        <v>76.767676767676761</v>
      </c>
      <c r="ZD71" s="3994">
        <v>43</v>
      </c>
      <c r="ZE71" s="4043">
        <v>134</v>
      </c>
      <c r="ZF71" s="4007">
        <v>32.835820895522389</v>
      </c>
      <c r="ZG71" s="3994">
        <v>61</v>
      </c>
      <c r="ZH71" s="4044">
        <v>0</v>
      </c>
      <c r="ZI71" s="3999">
        <v>0</v>
      </c>
      <c r="ZJ71" s="3994">
        <v>25</v>
      </c>
      <c r="ZK71" s="4045" t="s">
        <v>1627</v>
      </c>
      <c r="ZL71" s="3999">
        <v>76.890756302521012</v>
      </c>
      <c r="ZM71" s="3999">
        <v>83.000604960677563</v>
      </c>
      <c r="ZN71" s="3994">
        <v>61</v>
      </c>
      <c r="ZO71" s="4007">
        <v>1653</v>
      </c>
      <c r="ZP71" s="4005">
        <v>50.618811881188122</v>
      </c>
      <c r="ZQ71" s="3996">
        <v>61.442441054091532</v>
      </c>
      <c r="ZR71" s="4046">
        <v>56</v>
      </c>
      <c r="ZS71" s="4001">
        <v>721</v>
      </c>
      <c r="ZT71" s="4005">
        <v>62.162162162162161</v>
      </c>
      <c r="ZU71" s="3996">
        <v>65.266106442577026</v>
      </c>
      <c r="ZV71" s="4046">
        <v>65</v>
      </c>
      <c r="ZW71" s="4126">
        <v>357</v>
      </c>
      <c r="ZX71" s="4005">
        <v>45.583038869257955</v>
      </c>
      <c r="ZY71" s="3996">
        <v>56.25</v>
      </c>
      <c r="ZZ71" s="4046">
        <v>52</v>
      </c>
      <c r="AAA71" s="4126">
        <v>240</v>
      </c>
      <c r="AAB71" s="4005">
        <v>38.020833333333329</v>
      </c>
      <c r="AAC71" s="3996">
        <v>60.483870967741936</v>
      </c>
      <c r="AAD71" s="4046">
        <v>31</v>
      </c>
      <c r="AAE71" s="4126">
        <v>124</v>
      </c>
      <c r="AAF71" s="4058">
        <v>94.247246022031831</v>
      </c>
      <c r="AAG71" s="4007">
        <v>99.614395886889469</v>
      </c>
      <c r="AAH71" s="4007">
        <v>28</v>
      </c>
      <c r="AAI71" s="4038">
        <v>778</v>
      </c>
      <c r="AAJ71" s="4005">
        <v>345.5</v>
      </c>
      <c r="AAK71" s="4046">
        <v>28</v>
      </c>
      <c r="AAL71" s="3996">
        <v>881.1</v>
      </c>
      <c r="AAM71" s="4046">
        <v>32</v>
      </c>
      <c r="AAN71" s="3996">
        <v>0</v>
      </c>
      <c r="AAO71" s="4046">
        <f t="shared" si="26"/>
        <v>31</v>
      </c>
      <c r="AAP71" s="3996">
        <v>0</v>
      </c>
      <c r="AAQ71" s="4047">
        <f t="shared" si="27"/>
        <v>12</v>
      </c>
      <c r="AAR71" s="3999">
        <v>14.07</v>
      </c>
      <c r="AAS71" s="3994">
        <v>4</v>
      </c>
      <c r="AAT71" s="3999">
        <v>439.94</v>
      </c>
      <c r="AAU71" s="3994">
        <v>7</v>
      </c>
      <c r="AAV71" s="3999">
        <v>2.44</v>
      </c>
      <c r="AAW71" s="3994">
        <v>5</v>
      </c>
      <c r="AAX71" s="3999">
        <v>0</v>
      </c>
      <c r="AAY71" s="3994">
        <v>32</v>
      </c>
      <c r="AAZ71" s="3994">
        <v>2805.3</v>
      </c>
      <c r="ABA71" s="4046">
        <f t="shared" si="28"/>
        <v>53</v>
      </c>
      <c r="ABB71" s="3999">
        <v>632.6</v>
      </c>
      <c r="ABC71" s="4046">
        <f t="shared" si="28"/>
        <v>52</v>
      </c>
      <c r="ABD71" s="3999">
        <v>0</v>
      </c>
      <c r="ABE71" s="4046">
        <f t="shared" si="28"/>
        <v>46</v>
      </c>
      <c r="ABF71" s="3999">
        <v>0</v>
      </c>
      <c r="ABG71" s="4046">
        <f t="shared" si="28"/>
        <v>47</v>
      </c>
      <c r="ABH71" s="3999">
        <v>0</v>
      </c>
      <c r="ABI71" s="4046">
        <f t="shared" si="29"/>
        <v>2</v>
      </c>
      <c r="ABJ71" s="3999">
        <v>0</v>
      </c>
      <c r="ABK71" s="4046">
        <f t="shared" si="29"/>
        <v>1</v>
      </c>
      <c r="ABL71" s="3999">
        <v>0</v>
      </c>
      <c r="ABM71" s="4046">
        <f t="shared" si="29"/>
        <v>38</v>
      </c>
      <c r="ABN71" s="3999">
        <f t="shared" si="30"/>
        <v>0</v>
      </c>
      <c r="ABO71" s="4048">
        <f t="shared" si="31"/>
        <v>39</v>
      </c>
      <c r="ABP71" s="4044">
        <v>5</v>
      </c>
      <c r="ABQ71" s="3999" t="s">
        <v>1632</v>
      </c>
      <c r="ABR71" s="3999">
        <v>5</v>
      </c>
      <c r="ABS71" s="3999" t="s">
        <v>1632</v>
      </c>
      <c r="ABT71" s="3999">
        <v>5</v>
      </c>
      <c r="ABU71" s="3999" t="s">
        <v>1632</v>
      </c>
      <c r="ABV71" s="3999">
        <v>5</v>
      </c>
      <c r="ABW71" s="3999" t="s">
        <v>1632</v>
      </c>
      <c r="ABX71" s="3999">
        <v>0</v>
      </c>
      <c r="ABY71" s="3999" t="s">
        <v>1625</v>
      </c>
      <c r="ABZ71" s="3999">
        <v>20</v>
      </c>
      <c r="ACA71" s="3994">
        <v>23</v>
      </c>
      <c r="ACB71" s="3999">
        <v>5</v>
      </c>
      <c r="ACC71" s="3999" t="s">
        <v>1632</v>
      </c>
      <c r="ACD71" s="3999">
        <v>5</v>
      </c>
      <c r="ACE71" s="3999" t="s">
        <v>1632</v>
      </c>
      <c r="ACF71" s="3999">
        <v>5</v>
      </c>
      <c r="ACG71" s="3999" t="s">
        <v>1632</v>
      </c>
      <c r="ACH71" s="3999">
        <v>5</v>
      </c>
      <c r="ACI71" s="3999" t="s">
        <v>1632</v>
      </c>
      <c r="ACJ71" s="3999">
        <v>20</v>
      </c>
      <c r="ACK71" s="3994">
        <v>1</v>
      </c>
      <c r="ACL71" s="3999">
        <v>5</v>
      </c>
      <c r="ACM71" s="3999" t="s">
        <v>1632</v>
      </c>
      <c r="ACN71" s="3999">
        <v>0</v>
      </c>
      <c r="ACO71" s="3999" t="s">
        <v>1625</v>
      </c>
      <c r="ACP71" s="3999">
        <v>0</v>
      </c>
      <c r="ACQ71" s="3999" t="s">
        <v>1625</v>
      </c>
      <c r="ACR71" s="3999">
        <v>5</v>
      </c>
      <c r="ACS71" s="3994">
        <v>51</v>
      </c>
      <c r="ACT71" s="3994">
        <v>10</v>
      </c>
      <c r="ACU71" s="3994" t="s">
        <v>1632</v>
      </c>
      <c r="ACV71" s="3994">
        <v>10</v>
      </c>
      <c r="ACW71" s="3994" t="s">
        <v>1632</v>
      </c>
      <c r="ACX71" s="3994">
        <v>10</v>
      </c>
      <c r="ACY71" s="3994" t="s">
        <v>1632</v>
      </c>
      <c r="ACZ71" s="3994">
        <v>10</v>
      </c>
      <c r="ADA71" s="3994" t="s">
        <v>1632</v>
      </c>
      <c r="ADB71" s="3994">
        <v>40</v>
      </c>
      <c r="ADC71" s="3994">
        <v>1</v>
      </c>
      <c r="ADD71" s="4049">
        <v>10</v>
      </c>
      <c r="ADE71" s="4049">
        <v>10</v>
      </c>
      <c r="ADF71" s="4049">
        <v>10</v>
      </c>
      <c r="ADG71" s="4049">
        <v>0</v>
      </c>
      <c r="ADH71" s="4049">
        <v>30</v>
      </c>
      <c r="ADI71" s="3994">
        <v>36</v>
      </c>
      <c r="ADJ71" s="3999">
        <v>5</v>
      </c>
      <c r="ADK71" s="3999" t="s">
        <v>1632</v>
      </c>
      <c r="ADL71" s="3999">
        <v>5</v>
      </c>
      <c r="ADM71" s="3999" t="s">
        <v>1632</v>
      </c>
      <c r="ADN71" s="3999">
        <v>5</v>
      </c>
      <c r="ADO71" s="3999" t="s">
        <v>1632</v>
      </c>
      <c r="ADP71" s="3999">
        <v>5</v>
      </c>
      <c r="ADQ71" s="3999" t="s">
        <v>1632</v>
      </c>
      <c r="ADR71" s="3999">
        <v>20</v>
      </c>
      <c r="ADS71" s="3994">
        <v>1</v>
      </c>
      <c r="ADT71" s="3999">
        <v>10</v>
      </c>
      <c r="ADU71" s="3999">
        <v>10</v>
      </c>
      <c r="ADV71" s="3999">
        <v>10</v>
      </c>
      <c r="ADW71" s="3999">
        <v>0</v>
      </c>
      <c r="ADX71" s="3999">
        <v>30</v>
      </c>
      <c r="ADY71" s="3994">
        <v>23</v>
      </c>
      <c r="ADZ71" s="4010">
        <v>0</v>
      </c>
      <c r="AEA71" s="3999">
        <v>0</v>
      </c>
      <c r="AEB71" s="3994">
        <v>23</v>
      </c>
      <c r="AEC71" s="4007">
        <v>0</v>
      </c>
      <c r="AED71" s="3999">
        <v>0</v>
      </c>
      <c r="AEE71" s="3994">
        <v>54</v>
      </c>
      <c r="AEF71" s="4007">
        <v>0</v>
      </c>
      <c r="AEG71" s="3999">
        <v>0</v>
      </c>
      <c r="AEH71" s="3994">
        <v>43</v>
      </c>
      <c r="AEI71" s="4035">
        <v>1</v>
      </c>
      <c r="AEJ71" s="3999">
        <v>28.677946659019213</v>
      </c>
      <c r="AEK71" s="3994">
        <f t="shared" si="32"/>
        <v>50</v>
      </c>
      <c r="AEL71" s="4007">
        <v>0</v>
      </c>
      <c r="AEM71" s="3999">
        <v>0</v>
      </c>
      <c r="AEN71" s="3994">
        <v>42</v>
      </c>
      <c r="AEO71" s="3994">
        <v>1</v>
      </c>
      <c r="AEP71" s="3999">
        <v>28.7</v>
      </c>
      <c r="AEQ71" s="3994">
        <v>44</v>
      </c>
      <c r="AER71" s="3994">
        <v>1</v>
      </c>
      <c r="AES71" s="3999">
        <v>28.7</v>
      </c>
      <c r="AET71" s="3994">
        <v>28</v>
      </c>
      <c r="AEU71" s="3994">
        <v>0</v>
      </c>
      <c r="AEV71" s="4050">
        <v>0</v>
      </c>
      <c r="AEW71" s="3994">
        <v>43</v>
      </c>
      <c r="AEX71" s="4049">
        <v>0.11700000000000001</v>
      </c>
      <c r="AEY71" s="4049">
        <v>45</v>
      </c>
      <c r="AEZ71" s="4049">
        <v>7.3999999999999996E-2</v>
      </c>
      <c r="AFA71" s="4049">
        <v>24</v>
      </c>
      <c r="AFB71" s="4049">
        <v>6.0000000000000001E-3</v>
      </c>
      <c r="AFC71" s="4049">
        <v>45</v>
      </c>
      <c r="AFD71" s="4049">
        <v>7.0000000000000001E-3</v>
      </c>
      <c r="AFE71" s="4049">
        <v>31</v>
      </c>
      <c r="AFF71" s="4049">
        <v>5.0000000000000001E-3</v>
      </c>
      <c r="AFG71" s="4049">
        <v>27</v>
      </c>
      <c r="AFH71" s="4049">
        <v>1.0999999999999999E-2</v>
      </c>
      <c r="AFI71" s="4049">
        <v>33</v>
      </c>
      <c r="AFJ71" s="4049">
        <v>0</v>
      </c>
      <c r="AFK71" s="4049">
        <v>7</v>
      </c>
      <c r="AFL71" s="4049">
        <v>0</v>
      </c>
      <c r="AFM71" s="4049">
        <v>7</v>
      </c>
      <c r="AFN71" s="4049">
        <v>1</v>
      </c>
      <c r="AFO71" s="4049">
        <v>27.502750275027502</v>
      </c>
      <c r="AFP71" s="4049">
        <v>69</v>
      </c>
      <c r="AFQ71" s="4049">
        <v>1</v>
      </c>
      <c r="AFR71" s="4049">
        <v>27.502750275027502</v>
      </c>
      <c r="AFS71" s="4049">
        <v>61</v>
      </c>
      <c r="AFT71" s="4049">
        <v>2</v>
      </c>
      <c r="AFU71" s="4049">
        <v>55.005500550055004</v>
      </c>
      <c r="AFV71" s="4049">
        <v>57</v>
      </c>
      <c r="AFW71" s="4049">
        <v>6</v>
      </c>
      <c r="AFX71" s="4049">
        <v>165.01650165016503</v>
      </c>
      <c r="AFY71" s="4049">
        <v>12</v>
      </c>
      <c r="AFZ71" s="4049">
        <v>6</v>
      </c>
      <c r="AGA71" s="4049">
        <v>165.01650165016503</v>
      </c>
      <c r="AGB71" s="4049">
        <v>73</v>
      </c>
      <c r="AGC71" s="4049">
        <v>4</v>
      </c>
      <c r="AGD71" s="4049">
        <v>110.01100110011001</v>
      </c>
      <c r="AGE71" s="4049">
        <v>61</v>
      </c>
      <c r="AGF71" s="4049">
        <v>6</v>
      </c>
      <c r="AGG71" s="4049">
        <v>34.880000000000003</v>
      </c>
      <c r="AGH71" s="4049">
        <v>45</v>
      </c>
      <c r="AGI71" s="4049">
        <v>0</v>
      </c>
      <c r="AGJ71" s="4049">
        <v>0</v>
      </c>
      <c r="AGK71" s="4049">
        <v>10</v>
      </c>
      <c r="AGL71" s="4049">
        <v>0</v>
      </c>
      <c r="AGM71" s="4049">
        <v>0</v>
      </c>
      <c r="AGN71" s="4049">
        <v>2</v>
      </c>
      <c r="AGO71" s="4049">
        <v>5</v>
      </c>
      <c r="AGP71" s="4049">
        <v>29.07</v>
      </c>
      <c r="AGQ71" s="4049">
        <v>44</v>
      </c>
      <c r="AGR71" s="4049">
        <v>0</v>
      </c>
      <c r="AGS71" s="4049">
        <v>0</v>
      </c>
      <c r="AGT71" s="4049">
        <v>19</v>
      </c>
      <c r="AGU71" s="4049">
        <v>0</v>
      </c>
      <c r="AGV71" s="4049">
        <v>0</v>
      </c>
      <c r="AGW71" s="4049">
        <v>31</v>
      </c>
      <c r="AGX71" s="4049">
        <v>0</v>
      </c>
      <c r="AGY71" s="4049">
        <v>0</v>
      </c>
      <c r="AGZ71" s="4049">
        <v>25</v>
      </c>
      <c r="AHA71" s="4049">
        <v>0</v>
      </c>
      <c r="AHB71" s="4049">
        <v>0</v>
      </c>
      <c r="AHC71" s="4049">
        <v>12</v>
      </c>
      <c r="AHD71" s="4049">
        <v>1</v>
      </c>
      <c r="AHE71" s="4049">
        <v>5.81</v>
      </c>
      <c r="AHF71" s="4049">
        <v>30</v>
      </c>
      <c r="AHG71" s="3999">
        <v>57</v>
      </c>
      <c r="AHH71" s="3999">
        <v>317.02</v>
      </c>
      <c r="AHI71" s="3994">
        <v>21</v>
      </c>
      <c r="AHJ71" s="3999">
        <v>93</v>
      </c>
      <c r="AHK71" s="3999">
        <v>517.24</v>
      </c>
      <c r="AHL71" s="3999">
        <v>33</v>
      </c>
      <c r="AHM71" s="3999">
        <v>3</v>
      </c>
      <c r="AHN71" s="3999">
        <v>17.440000000000001</v>
      </c>
      <c r="AHO71" s="3994">
        <v>37</v>
      </c>
      <c r="AHP71" s="3999">
        <v>0</v>
      </c>
      <c r="AHQ71" s="3999">
        <v>0</v>
      </c>
      <c r="AHR71" s="3999">
        <v>23</v>
      </c>
      <c r="AHS71" s="3999">
        <v>0</v>
      </c>
      <c r="AHT71" s="3999">
        <v>0</v>
      </c>
      <c r="AHU71" s="3994">
        <v>28</v>
      </c>
      <c r="AHV71" s="3999">
        <v>30</v>
      </c>
      <c r="AHW71" s="3999">
        <v>166.85</v>
      </c>
      <c r="AHX71" s="3994">
        <v>38</v>
      </c>
      <c r="AHY71" s="3999">
        <v>66</v>
      </c>
      <c r="AHZ71" s="3999">
        <v>383.72</v>
      </c>
      <c r="AIA71" s="3994">
        <v>15</v>
      </c>
      <c r="AIB71" s="4007"/>
      <c r="AIC71" s="4010"/>
      <c r="AID71" s="4027"/>
      <c r="AIE71" s="4007"/>
      <c r="AIF71" s="4010"/>
      <c r="AIG71" s="4027"/>
      <c r="AIH71" s="4007"/>
      <c r="AII71" s="4007"/>
      <c r="AIJ71" s="3999"/>
      <c r="AIK71" s="4007"/>
      <c r="AIL71" s="4051">
        <v>137</v>
      </c>
      <c r="AIM71" s="4052">
        <v>52.554744525547441</v>
      </c>
      <c r="AIN71" s="4053">
        <f t="shared" si="33"/>
        <v>59</v>
      </c>
      <c r="AIO71" s="4007">
        <v>592</v>
      </c>
      <c r="AIP71" s="4027">
        <v>21.283783783783782</v>
      </c>
      <c r="AIQ71" s="4007">
        <f t="shared" si="34"/>
        <v>51</v>
      </c>
      <c r="AIR71" s="4051">
        <v>132</v>
      </c>
      <c r="AIS71" s="4052">
        <v>39.393939393939391</v>
      </c>
      <c r="AIT71" s="4053">
        <f t="shared" si="35"/>
        <v>26</v>
      </c>
      <c r="AIU71" s="4007">
        <v>592</v>
      </c>
      <c r="AIV71" s="4027">
        <v>21.283783783783782</v>
      </c>
      <c r="AIW71" s="4007">
        <f t="shared" si="36"/>
        <v>2</v>
      </c>
      <c r="AIX71" s="4051">
        <v>134</v>
      </c>
      <c r="AIY71" s="4052">
        <v>0.74626865671641784</v>
      </c>
      <c r="AIZ71" s="4053">
        <f t="shared" si="37"/>
        <v>43</v>
      </c>
      <c r="AJA71" s="4007">
        <v>592</v>
      </c>
      <c r="AJB71" s="4027">
        <v>21.283783783783782</v>
      </c>
      <c r="AJC71" s="4007">
        <f t="shared" si="38"/>
        <v>15</v>
      </c>
      <c r="AJD71" s="4010">
        <v>132</v>
      </c>
      <c r="AJE71" s="4027">
        <v>9.0909090909090917</v>
      </c>
      <c r="AJF71" s="4007">
        <v>27</v>
      </c>
      <c r="AJG71" s="3994">
        <v>607</v>
      </c>
      <c r="AJH71" s="4050">
        <v>9.0609555189456348</v>
      </c>
      <c r="AJI71" s="4038">
        <v>23</v>
      </c>
      <c r="AJJ71" s="4010">
        <v>132</v>
      </c>
      <c r="AJK71" s="3999">
        <v>25.757575757575758</v>
      </c>
      <c r="AJL71" s="4007">
        <v>50</v>
      </c>
      <c r="AJM71" s="3994">
        <v>607</v>
      </c>
      <c r="AJN71" s="3999">
        <v>24.382207578253706</v>
      </c>
      <c r="AJO71" s="4007">
        <v>32</v>
      </c>
      <c r="AJP71" s="4010">
        <v>131</v>
      </c>
      <c r="AJQ71" s="3999">
        <v>16.030534351145036</v>
      </c>
      <c r="AJR71" s="4007">
        <v>32</v>
      </c>
      <c r="AJS71" s="3994">
        <v>592</v>
      </c>
      <c r="AJT71" s="3999">
        <v>21.283783783783782</v>
      </c>
      <c r="AJU71" s="4007">
        <f t="shared" si="39"/>
        <v>55</v>
      </c>
      <c r="AJV71" s="4054">
        <v>0</v>
      </c>
      <c r="AJW71" s="4050">
        <v>0</v>
      </c>
      <c r="AJX71" s="4050">
        <v>0</v>
      </c>
      <c r="AJY71" s="4050">
        <v>0</v>
      </c>
      <c r="AJZ71" s="4050">
        <v>0</v>
      </c>
      <c r="AKA71" s="4050">
        <v>0</v>
      </c>
      <c r="AKB71" s="4050">
        <v>0</v>
      </c>
      <c r="AKC71" s="4050">
        <v>0</v>
      </c>
      <c r="AKD71" s="4050">
        <v>0</v>
      </c>
      <c r="AKE71" s="4050">
        <v>100</v>
      </c>
      <c r="AKF71" s="4050">
        <v>0</v>
      </c>
      <c r="AKG71" s="4055">
        <v>1</v>
      </c>
      <c r="AKH71" s="4011">
        <v>44.26229508196721</v>
      </c>
      <c r="AKI71" s="4011">
        <v>8.1967213114754092</v>
      </c>
      <c r="AKJ71" s="4011">
        <v>18.852459016393443</v>
      </c>
      <c r="AKK71" s="4011">
        <v>10.655737704918032</v>
      </c>
      <c r="AKL71" s="4011">
        <v>3.278688524590164</v>
      </c>
      <c r="AKM71" s="4011">
        <v>9.0163934426229506</v>
      </c>
      <c r="AKN71" s="4011">
        <v>9.8360655737704921</v>
      </c>
      <c r="AKO71" s="4011">
        <v>5.7377049180327866</v>
      </c>
      <c r="AKP71" s="4011">
        <v>40.16393442622951</v>
      </c>
      <c r="AKQ71" s="4011">
        <v>9.8360655737704921</v>
      </c>
      <c r="AKR71" s="4011">
        <v>4.918032786885246</v>
      </c>
      <c r="AKS71" s="3994">
        <v>122</v>
      </c>
      <c r="AKT71" s="4010" t="s">
        <v>1634</v>
      </c>
      <c r="AKU71" s="4007" t="s">
        <v>1634</v>
      </c>
      <c r="AKV71" s="4007" t="s">
        <v>1634</v>
      </c>
      <c r="AKW71" s="4007" t="s">
        <v>1634</v>
      </c>
      <c r="AKX71" s="4007" t="s">
        <v>1634</v>
      </c>
      <c r="AKY71" s="4007" t="s">
        <v>1634</v>
      </c>
      <c r="AKZ71" s="4007" t="s">
        <v>1634</v>
      </c>
      <c r="ALA71" s="4007">
        <v>1</v>
      </c>
      <c r="ALB71" s="4007">
        <v>1</v>
      </c>
      <c r="ALC71" s="4007">
        <v>1</v>
      </c>
      <c r="ALD71" s="4007">
        <v>1</v>
      </c>
      <c r="ALE71" s="4007">
        <v>1</v>
      </c>
      <c r="ALF71" s="4007">
        <v>1</v>
      </c>
      <c r="ALG71" s="4007">
        <v>1</v>
      </c>
      <c r="ALH71" s="4007">
        <f t="shared" si="40"/>
        <v>7</v>
      </c>
      <c r="ALI71" s="4007">
        <f t="shared" si="41"/>
        <v>17</v>
      </c>
      <c r="ALJ71" s="4044" t="s">
        <v>31</v>
      </c>
      <c r="ALK71" s="3999" t="s">
        <v>31</v>
      </c>
      <c r="ALL71" s="3999" t="s">
        <v>31</v>
      </c>
      <c r="ALM71" s="3999" t="s">
        <v>31</v>
      </c>
      <c r="ALN71" s="3999" t="s">
        <v>31</v>
      </c>
      <c r="ALO71" s="3999" t="s">
        <v>31</v>
      </c>
      <c r="ALP71" s="3999" t="s">
        <v>31</v>
      </c>
      <c r="ALQ71" s="4010">
        <v>1</v>
      </c>
      <c r="ALR71" s="4007">
        <v>2</v>
      </c>
      <c r="ALS71" s="4007">
        <v>2</v>
      </c>
      <c r="ALT71" s="4007">
        <v>12</v>
      </c>
      <c r="ALU71" s="4007">
        <v>1</v>
      </c>
      <c r="ALV71" s="4007">
        <v>1</v>
      </c>
      <c r="ALW71" s="4038">
        <v>1</v>
      </c>
      <c r="ALX71" s="4039">
        <v>0.22266755733689603</v>
      </c>
      <c r="ALY71" s="4007">
        <v>67</v>
      </c>
      <c r="ALZ71" s="4037">
        <v>0.44533511467379205</v>
      </c>
      <c r="AMA71" s="4007">
        <v>35</v>
      </c>
      <c r="AMB71" s="4037">
        <v>0.44533511467379205</v>
      </c>
      <c r="AMC71" s="4007">
        <v>29</v>
      </c>
      <c r="AMD71" s="4037">
        <v>2.6720106880427523</v>
      </c>
      <c r="AME71" s="4007">
        <v>14</v>
      </c>
      <c r="AMF71" s="4007">
        <v>0.22266755733689603</v>
      </c>
      <c r="AMG71" s="4007">
        <v>48</v>
      </c>
      <c r="AMH71" s="4037">
        <v>0.22266755733689603</v>
      </c>
      <c r="AMI71" s="4007">
        <v>54</v>
      </c>
      <c r="AMJ71" s="4037">
        <v>0.22266755733689603</v>
      </c>
      <c r="AMK71" s="4007">
        <v>56</v>
      </c>
      <c r="AML71" s="4043">
        <v>0</v>
      </c>
      <c r="AMM71" s="3994">
        <v>0</v>
      </c>
      <c r="AMN71" s="3994">
        <v>0</v>
      </c>
      <c r="AMO71" s="4044">
        <v>0</v>
      </c>
      <c r="AMP71" s="4007">
        <v>52</v>
      </c>
      <c r="AMQ71" s="3999">
        <v>0</v>
      </c>
      <c r="AMR71" s="4007">
        <v>27</v>
      </c>
      <c r="AMS71" s="3999">
        <v>0</v>
      </c>
      <c r="AMT71" s="4038">
        <v>27</v>
      </c>
      <c r="AMU71" s="4043">
        <v>0</v>
      </c>
      <c r="AMV71" s="4037">
        <v>0</v>
      </c>
      <c r="AMW71" s="4007">
        <v>32</v>
      </c>
      <c r="AMX71" s="4044" t="s">
        <v>1687</v>
      </c>
      <c r="AMY71" s="3999" t="s">
        <v>1687</v>
      </c>
      <c r="AMZ71" s="4007">
        <v>1</v>
      </c>
      <c r="ANA71" s="4007">
        <v>1</v>
      </c>
      <c r="ANB71" s="4007">
        <v>2</v>
      </c>
      <c r="ANC71" s="4007">
        <v>55</v>
      </c>
      <c r="AND71" s="4056" t="s">
        <v>1625</v>
      </c>
      <c r="ANE71" s="4057" t="s">
        <v>1625</v>
      </c>
      <c r="ANF71" s="4057" t="s">
        <v>1625</v>
      </c>
      <c r="ANG71" s="4057" t="s">
        <v>1625</v>
      </c>
      <c r="ANH71" s="4027">
        <v>0</v>
      </c>
      <c r="ANI71" s="4027">
        <v>0</v>
      </c>
      <c r="ANJ71" s="4027">
        <v>0</v>
      </c>
      <c r="ANK71" s="4027">
        <v>0</v>
      </c>
      <c r="ANL71" s="4035">
        <f t="shared" si="42"/>
        <v>0</v>
      </c>
      <c r="ANM71" s="4035">
        <f t="shared" si="43"/>
        <v>76</v>
      </c>
      <c r="ANN71" s="4058" t="s">
        <v>1632</v>
      </c>
      <c r="ANO71" s="4027" t="s">
        <v>1632</v>
      </c>
      <c r="ANP71" s="4027" t="s">
        <v>1632</v>
      </c>
      <c r="ANQ71" s="4027" t="s">
        <v>1632</v>
      </c>
      <c r="ANR71" s="4027">
        <v>5</v>
      </c>
      <c r="ANS71" s="4027">
        <v>5</v>
      </c>
      <c r="ANT71" s="4027">
        <v>5</v>
      </c>
      <c r="ANU71" s="4027">
        <v>5</v>
      </c>
      <c r="ANV71" s="4007">
        <f t="shared" si="44"/>
        <v>20</v>
      </c>
      <c r="ANW71" s="4007">
        <f t="shared" si="45"/>
        <v>1</v>
      </c>
      <c r="ANX71" s="4043">
        <v>63</v>
      </c>
      <c r="ANY71" s="4007">
        <v>1019</v>
      </c>
      <c r="ANZ71" s="4059">
        <v>31.03</v>
      </c>
      <c r="AOA71" s="4007">
        <v>2</v>
      </c>
      <c r="AOB71" s="4059">
        <v>1.4</v>
      </c>
      <c r="AOC71" s="4055">
        <f t="shared" si="46"/>
        <v>67</v>
      </c>
      <c r="AOD71" s="4059">
        <v>160.59700000000001</v>
      </c>
      <c r="AOE71" s="4055">
        <f t="shared" si="47"/>
        <v>1</v>
      </c>
      <c r="AOF71" s="3994">
        <v>0</v>
      </c>
      <c r="AOG71" s="4011">
        <v>0</v>
      </c>
      <c r="AOH71" s="4055">
        <v>45</v>
      </c>
      <c r="AOI71" s="3994">
        <v>1</v>
      </c>
      <c r="AOJ71" s="4011">
        <v>0.66050198150594452</v>
      </c>
      <c r="AOK71" s="4055">
        <v>22</v>
      </c>
      <c r="AOL71" s="3994">
        <v>1</v>
      </c>
      <c r="AOM71" s="4011">
        <v>0.66050198150594452</v>
      </c>
      <c r="AON71" s="4055">
        <v>24</v>
      </c>
      <c r="AOO71" s="3994">
        <v>2</v>
      </c>
      <c r="AOP71" s="4011">
        <v>1.321003963011889</v>
      </c>
      <c r="AOQ71" s="4055">
        <v>10</v>
      </c>
      <c r="AOR71" s="4058" t="s">
        <v>1632</v>
      </c>
      <c r="AOS71" s="4027" t="s">
        <v>1632</v>
      </c>
      <c r="AOT71" s="4027" t="s">
        <v>1625</v>
      </c>
      <c r="AOU71" s="4027" t="s">
        <v>1625</v>
      </c>
      <c r="AOV71" s="4027">
        <v>5</v>
      </c>
      <c r="AOW71" s="4027">
        <v>5</v>
      </c>
      <c r="AOX71" s="4027">
        <v>0</v>
      </c>
      <c r="AOY71" s="4027">
        <v>0</v>
      </c>
      <c r="AOZ71" s="4007">
        <f t="shared" si="48"/>
        <v>10</v>
      </c>
      <c r="APA71" s="4007">
        <f t="shared" si="49"/>
        <v>6</v>
      </c>
      <c r="APB71" s="4060" t="s">
        <v>1632</v>
      </c>
      <c r="APC71" s="4061" t="s">
        <v>1632</v>
      </c>
      <c r="APD71" s="4061" t="s">
        <v>1632</v>
      </c>
      <c r="APE71" s="4061" t="s">
        <v>1625</v>
      </c>
      <c r="APF71" s="4036">
        <v>5</v>
      </c>
      <c r="APG71" s="4036">
        <v>5</v>
      </c>
      <c r="APH71" s="4036">
        <v>5</v>
      </c>
      <c r="API71" s="4036">
        <v>0</v>
      </c>
      <c r="APJ71" s="4007">
        <f t="shared" si="50"/>
        <v>15</v>
      </c>
      <c r="APK71" s="4007">
        <f t="shared" si="51"/>
        <v>27</v>
      </c>
      <c r="APL71" s="4007">
        <v>0</v>
      </c>
      <c r="APM71" s="4027">
        <v>0</v>
      </c>
      <c r="APN71" s="4007">
        <v>17</v>
      </c>
      <c r="APO71" s="4007">
        <v>0</v>
      </c>
      <c r="APP71" s="4027">
        <v>0</v>
      </c>
      <c r="APQ71" s="4007">
        <v>18</v>
      </c>
      <c r="APR71" s="4051">
        <v>1</v>
      </c>
      <c r="APS71" s="4053">
        <v>227</v>
      </c>
      <c r="APT71" s="4053">
        <v>1816</v>
      </c>
      <c r="APU71" s="4049">
        <v>227</v>
      </c>
      <c r="APV71" s="4049">
        <v>1816</v>
      </c>
      <c r="APW71" s="4049">
        <v>40.337627721012879</v>
      </c>
      <c r="APX71" s="4049">
        <v>27</v>
      </c>
      <c r="APY71" s="4049">
        <v>3</v>
      </c>
      <c r="APZ71" s="4049">
        <v>63.25</v>
      </c>
      <c r="AQA71" s="4049">
        <v>506</v>
      </c>
      <c r="AQB71" s="4049">
        <v>21.083333333333332</v>
      </c>
      <c r="AQC71" s="4049">
        <v>168.66666666666666</v>
      </c>
      <c r="AQD71" s="4050">
        <v>11.239449133718347</v>
      </c>
      <c r="AQE71" s="4049">
        <v>34</v>
      </c>
      <c r="AQF71" s="4049">
        <v>4</v>
      </c>
      <c r="AQG71" s="4049">
        <v>290.25</v>
      </c>
      <c r="AQH71" s="4049">
        <v>2322</v>
      </c>
      <c r="AQI71" s="4049">
        <v>248.08333333333334</v>
      </c>
      <c r="AQJ71" s="4049">
        <v>1984.6666666666667</v>
      </c>
      <c r="AQK71" s="4049">
        <v>51.577076854731231</v>
      </c>
      <c r="AQL71" s="1192">
        <v>35</v>
      </c>
      <c r="AQM71" s="4007"/>
      <c r="AQN71" s="4007"/>
      <c r="AQO71" s="4007"/>
      <c r="AQP71" s="4007"/>
      <c r="AQQ71" s="4007">
        <v>1511</v>
      </c>
      <c r="AQR71" s="4007">
        <v>1218</v>
      </c>
      <c r="AQS71" s="4049">
        <v>97</v>
      </c>
      <c r="AQT71" s="4050">
        <v>7.9638752052545154</v>
      </c>
      <c r="AQU71" s="4049">
        <f t="shared" si="52"/>
        <v>35</v>
      </c>
      <c r="AQV71" s="4049">
        <v>60</v>
      </c>
      <c r="AQW71" s="4049">
        <v>61.855670103092784</v>
      </c>
      <c r="AQX71" s="4050">
        <v>3.5333333333333332</v>
      </c>
      <c r="AQY71" s="4049">
        <f t="shared" si="53"/>
        <v>40</v>
      </c>
      <c r="AQZ71" s="4049">
        <v>11</v>
      </c>
      <c r="ARA71" s="4049">
        <v>108</v>
      </c>
      <c r="ARB71" s="4049">
        <v>10.185185185185185</v>
      </c>
      <c r="ARC71" s="4049">
        <f t="shared" si="54"/>
        <v>48</v>
      </c>
      <c r="ARD71" s="4062">
        <v>2.2553366174055829</v>
      </c>
      <c r="ARE71" s="4063">
        <f t="shared" si="55"/>
        <v>59</v>
      </c>
      <c r="ARF71" s="4053">
        <v>17</v>
      </c>
      <c r="ARG71" s="4050">
        <v>23.52941176470588</v>
      </c>
      <c r="ARH71" s="4049">
        <f t="shared" si="56"/>
        <v>61</v>
      </c>
      <c r="ARI71" s="4007">
        <v>132</v>
      </c>
      <c r="ARJ71" s="4011">
        <v>19.696969696969695</v>
      </c>
      <c r="ARK71" s="3994">
        <f t="shared" si="57"/>
        <v>47</v>
      </c>
      <c r="ARL71" s="4049">
        <v>60</v>
      </c>
      <c r="ARM71" s="4007">
        <v>11</v>
      </c>
      <c r="ARN71" s="4011">
        <v>18.333333333333332</v>
      </c>
      <c r="ARO71" s="3994">
        <f t="shared" si="58"/>
        <v>31</v>
      </c>
      <c r="ARP71" s="4002">
        <v>107</v>
      </c>
      <c r="ARQ71" s="4064">
        <v>10</v>
      </c>
      <c r="ARR71" s="4012">
        <v>9.3457943925233646</v>
      </c>
      <c r="ARS71" s="4047">
        <f t="shared" si="59"/>
        <v>20</v>
      </c>
      <c r="ART71" s="4007">
        <v>78</v>
      </c>
      <c r="ARU71" s="3994">
        <f t="shared" si="59"/>
        <v>13</v>
      </c>
      <c r="ARV71" s="4007" t="s">
        <v>31</v>
      </c>
      <c r="ARW71" s="4007" t="s">
        <v>31</v>
      </c>
      <c r="ARX71" s="4011" t="s">
        <v>31</v>
      </c>
      <c r="ARY71" s="3994" t="str">
        <f t="shared" si="60"/>
        <v>-</v>
      </c>
      <c r="ARZ71" s="4007" t="s">
        <v>31</v>
      </c>
      <c r="ASA71" s="4007" t="s">
        <v>31</v>
      </c>
      <c r="ASB71" s="3999" t="s">
        <v>31</v>
      </c>
      <c r="ASC71" s="3994" t="str">
        <f t="shared" si="61"/>
        <v>-</v>
      </c>
      <c r="ASD71" s="3999">
        <v>20</v>
      </c>
      <c r="ASE71" s="3999">
        <v>40</v>
      </c>
      <c r="ASF71" s="3999">
        <v>6.666666666666667</v>
      </c>
      <c r="ASG71" s="3999">
        <v>13.333333333333334</v>
      </c>
      <c r="ASH71" s="3999">
        <v>6.666666666666667</v>
      </c>
      <c r="ASI71" s="3999">
        <v>6.666666666666667</v>
      </c>
      <c r="ASJ71" s="3999">
        <v>6.666666666666667</v>
      </c>
      <c r="ASK71" s="3999">
        <v>0</v>
      </c>
      <c r="ASL71" s="3999">
        <v>0</v>
      </c>
      <c r="ASM71" s="4007">
        <v>3</v>
      </c>
      <c r="ASN71" s="4007">
        <v>6</v>
      </c>
      <c r="ASO71" s="4007">
        <v>1</v>
      </c>
      <c r="ASP71" s="4007">
        <v>2</v>
      </c>
      <c r="ASQ71" s="4007">
        <v>1</v>
      </c>
      <c r="ASR71" s="4007">
        <v>1</v>
      </c>
      <c r="ASS71" s="4007">
        <v>1</v>
      </c>
      <c r="AST71" s="4007">
        <v>0</v>
      </c>
      <c r="ASU71" s="4007">
        <v>0</v>
      </c>
      <c r="ASV71" s="4007">
        <v>15</v>
      </c>
      <c r="ASW71" s="3999" t="s">
        <v>31</v>
      </c>
      <c r="ASX71" s="3999" t="s">
        <v>31</v>
      </c>
      <c r="ASY71" s="3999" t="s">
        <v>31</v>
      </c>
      <c r="ASZ71" s="3999" t="s">
        <v>31</v>
      </c>
      <c r="ATA71" s="3999" t="s">
        <v>31</v>
      </c>
      <c r="ATB71" s="3999" t="s">
        <v>31</v>
      </c>
      <c r="ATC71" s="3999" t="s">
        <v>31</v>
      </c>
      <c r="ATD71" s="3999" t="s">
        <v>31</v>
      </c>
      <c r="ATE71" s="3999" t="s">
        <v>31</v>
      </c>
      <c r="ATF71" s="4007">
        <v>0</v>
      </c>
      <c r="ATG71" s="4007">
        <v>0</v>
      </c>
      <c r="ATH71" s="4007">
        <v>0</v>
      </c>
      <c r="ATI71" s="4007">
        <v>0</v>
      </c>
      <c r="ATJ71" s="4007">
        <v>0</v>
      </c>
      <c r="ATK71" s="4007">
        <v>0</v>
      </c>
      <c r="ATL71" s="4007">
        <v>0</v>
      </c>
      <c r="ATM71" s="4007">
        <v>0</v>
      </c>
      <c r="ATN71" s="4007">
        <v>0</v>
      </c>
      <c r="ATO71" s="4007">
        <v>0</v>
      </c>
      <c r="ATP71" s="3999" t="s">
        <v>31</v>
      </c>
      <c r="ATQ71" s="3999" t="s">
        <v>31</v>
      </c>
      <c r="ATR71" s="3999" t="s">
        <v>31</v>
      </c>
      <c r="ATS71" s="3999" t="s">
        <v>31</v>
      </c>
      <c r="ATT71" s="3999" t="s">
        <v>31</v>
      </c>
      <c r="ATU71" s="3999" t="s">
        <v>31</v>
      </c>
      <c r="ATV71" s="3999" t="s">
        <v>31</v>
      </c>
      <c r="ATW71" s="3999" t="s">
        <v>31</v>
      </c>
      <c r="ATX71" s="3999" t="s">
        <v>31</v>
      </c>
      <c r="ATY71" s="4007">
        <v>0</v>
      </c>
      <c r="ATZ71" s="4007">
        <v>0</v>
      </c>
      <c r="AUA71" s="4007">
        <v>0</v>
      </c>
      <c r="AUB71" s="4007">
        <v>0</v>
      </c>
      <c r="AUC71" s="4007">
        <v>0</v>
      </c>
      <c r="AUD71" s="4007">
        <v>0</v>
      </c>
      <c r="AUE71" s="4007">
        <v>0</v>
      </c>
      <c r="AUF71" s="4007">
        <v>0</v>
      </c>
      <c r="AUG71" s="4007">
        <v>0</v>
      </c>
      <c r="AUH71" s="4007">
        <v>0</v>
      </c>
      <c r="AUI71" s="3999" t="s">
        <v>1673</v>
      </c>
      <c r="AUJ71" s="3999" t="s">
        <v>1623</v>
      </c>
      <c r="AUK71" s="4005">
        <v>0</v>
      </c>
      <c r="AUL71" s="4046">
        <v>31</v>
      </c>
      <c r="AUM71" s="3996" t="s">
        <v>1626</v>
      </c>
      <c r="AUN71" s="3996" t="s">
        <v>1626</v>
      </c>
      <c r="AUO71" s="3996" t="s">
        <v>1626</v>
      </c>
      <c r="AUP71" s="4006" t="s">
        <v>1626</v>
      </c>
      <c r="AUQ71" s="3999" t="s">
        <v>1626</v>
      </c>
      <c r="AUR71" s="3999" t="s">
        <v>1627</v>
      </c>
      <c r="AUS71" s="3999" t="s">
        <v>1627</v>
      </c>
      <c r="AUT71" s="3999" t="s">
        <v>1627</v>
      </c>
      <c r="AUU71" s="3999" t="s">
        <v>1625</v>
      </c>
      <c r="AUV71" s="3999" t="s">
        <v>1685</v>
      </c>
      <c r="AUW71" s="4065" t="s">
        <v>1673</v>
      </c>
      <c r="AUX71" s="3999" t="s">
        <v>1673</v>
      </c>
      <c r="AUY71" s="3999" t="s">
        <v>1832</v>
      </c>
      <c r="AUZ71" s="3994">
        <v>17</v>
      </c>
      <c r="AVA71" s="3994">
        <v>1</v>
      </c>
      <c r="AVB71" s="4011">
        <v>5.8</v>
      </c>
      <c r="AVC71" s="3994">
        <v>0</v>
      </c>
      <c r="AVD71" s="3999">
        <v>0</v>
      </c>
      <c r="AVE71" s="3994">
        <f t="shared" si="62"/>
        <v>25</v>
      </c>
      <c r="AVF71" s="3999">
        <v>0</v>
      </c>
      <c r="AVG71" s="4046">
        <v>33</v>
      </c>
      <c r="AVH71" s="3999" t="s">
        <v>1625</v>
      </c>
      <c r="AVI71" s="3999" t="s">
        <v>1625</v>
      </c>
      <c r="AVJ71" s="3999" t="s">
        <v>1625</v>
      </c>
      <c r="AVK71" s="3999" t="s">
        <v>1625</v>
      </c>
      <c r="AVL71" s="4044">
        <v>0</v>
      </c>
      <c r="AVM71" s="3994">
        <f t="shared" si="63"/>
        <v>60</v>
      </c>
      <c r="AVN71" s="4007">
        <v>0</v>
      </c>
      <c r="AVO71" s="3999">
        <v>0</v>
      </c>
      <c r="AVP71" s="3994">
        <f t="shared" si="64"/>
        <v>39</v>
      </c>
      <c r="AVQ71" s="4007">
        <v>0</v>
      </c>
      <c r="AVR71" s="3999">
        <v>0</v>
      </c>
      <c r="AVS71" s="3994">
        <f t="shared" si="65"/>
        <v>14</v>
      </c>
      <c r="AVT71" s="4007">
        <v>0</v>
      </c>
      <c r="AVU71" s="3999">
        <v>0</v>
      </c>
      <c r="AVV71" s="3994">
        <f t="shared" si="66"/>
        <v>29</v>
      </c>
      <c r="AVW71" s="4007">
        <v>0</v>
      </c>
      <c r="AVX71" s="3999">
        <v>0</v>
      </c>
      <c r="AVY71" s="4038">
        <v>0</v>
      </c>
      <c r="AVZ71" s="4044">
        <v>0</v>
      </c>
      <c r="AWA71" s="3994">
        <f t="shared" si="67"/>
        <v>26</v>
      </c>
      <c r="AWB71" s="4007">
        <v>0</v>
      </c>
      <c r="AWC71" s="3999">
        <v>0</v>
      </c>
      <c r="AWD71" s="3994">
        <f t="shared" si="68"/>
        <v>9</v>
      </c>
      <c r="AWE71" s="4007">
        <v>0</v>
      </c>
      <c r="AWF71" s="3999">
        <v>28.7</v>
      </c>
      <c r="AWG71" s="3994">
        <f t="shared" si="69"/>
        <v>8</v>
      </c>
      <c r="AWH71" s="4007">
        <v>1</v>
      </c>
      <c r="AWI71" s="4010" t="s">
        <v>31</v>
      </c>
      <c r="AWJ71" s="4007" t="s">
        <v>31</v>
      </c>
      <c r="AWK71" s="4007" t="s">
        <v>31</v>
      </c>
      <c r="AWL71" s="4007" t="s">
        <v>31</v>
      </c>
      <c r="AWM71" s="4007" t="s">
        <v>31</v>
      </c>
      <c r="AWN71" s="4007" t="s">
        <v>31</v>
      </c>
      <c r="AWO71" s="4007" t="s">
        <v>31</v>
      </c>
      <c r="AWP71" s="4007">
        <v>18</v>
      </c>
      <c r="AWQ71" s="4007" t="s">
        <v>31</v>
      </c>
      <c r="AWR71" s="4007">
        <v>18</v>
      </c>
      <c r="AWS71" s="4044">
        <v>0.17599999999999999</v>
      </c>
      <c r="AWT71" s="3994">
        <f t="shared" si="70"/>
        <v>20</v>
      </c>
      <c r="AWU71" s="3999">
        <v>0.03</v>
      </c>
      <c r="AWV71" s="3994">
        <f t="shared" si="70"/>
        <v>39</v>
      </c>
      <c r="AWW71" s="3999" t="s">
        <v>31</v>
      </c>
      <c r="AWX71" s="3994" t="str">
        <f t="shared" si="3"/>
        <v>-</v>
      </c>
      <c r="AWY71" s="3999" t="s">
        <v>31</v>
      </c>
      <c r="AWZ71" s="3994" t="str">
        <f t="shared" si="71"/>
        <v>-</v>
      </c>
      <c r="AXA71" s="3999" t="s">
        <v>31</v>
      </c>
      <c r="AXB71" s="3999">
        <v>0.20599999999999999</v>
      </c>
      <c r="AXC71" s="3999" t="s">
        <v>31</v>
      </c>
      <c r="AXD71" s="3994" t="str">
        <f t="shared" si="4"/>
        <v>-</v>
      </c>
      <c r="AXE71" s="3999">
        <v>4.9000000000000002E-2</v>
      </c>
      <c r="AXF71" s="3994">
        <f t="shared" si="5"/>
        <v>12</v>
      </c>
      <c r="AXG71" s="3999" t="s">
        <v>31</v>
      </c>
      <c r="AXH71" s="3994" t="str">
        <f t="shared" si="6"/>
        <v>-</v>
      </c>
      <c r="AXI71" s="3999">
        <v>4.9000000000000002E-2</v>
      </c>
      <c r="AXK71" s="4066">
        <v>93.991416309012877</v>
      </c>
      <c r="AXL71" s="4067">
        <v>466</v>
      </c>
      <c r="AXM71" s="4007">
        <f t="shared" si="72"/>
        <v>30</v>
      </c>
      <c r="AXN71" s="4066">
        <v>44.32809773123909</v>
      </c>
      <c r="AXO71" s="4067">
        <v>573</v>
      </c>
      <c r="AXP71" s="4007">
        <f t="shared" si="73"/>
        <v>15</v>
      </c>
      <c r="AXQ71" s="4068">
        <v>10961</v>
      </c>
      <c r="AXR71" s="4068">
        <v>11038</v>
      </c>
      <c r="AXS71" s="4069">
        <v>0.69759014314186629</v>
      </c>
      <c r="AXT71" s="4068" t="s">
        <v>8059</v>
      </c>
      <c r="AXU71" s="4068">
        <v>1745</v>
      </c>
      <c r="AXV71" s="4068">
        <v>1718</v>
      </c>
      <c r="AXW71" s="4069">
        <v>1.5715948777648379</v>
      </c>
      <c r="AXX71" s="4068" t="s">
        <v>8059</v>
      </c>
      <c r="AXY71" s="4069">
        <v>15.920080284645561</v>
      </c>
      <c r="AXZ71" s="4069">
        <v>15.564413843087516</v>
      </c>
      <c r="AYA71" s="4069">
        <v>-0.35566644155804461</v>
      </c>
      <c r="AYB71" s="4068" t="s">
        <v>1632</v>
      </c>
      <c r="AYC71" s="4070">
        <v>5676</v>
      </c>
      <c r="AYD71" s="4068">
        <v>5190</v>
      </c>
      <c r="AYE71" s="4069">
        <v>9.3641618497109818</v>
      </c>
      <c r="AYF71" s="4068" t="s">
        <v>8058</v>
      </c>
      <c r="AYG71" s="4068">
        <v>1812</v>
      </c>
      <c r="AYH71" s="4068">
        <v>1547</v>
      </c>
      <c r="AYI71" s="4069">
        <v>17.129928894634787</v>
      </c>
      <c r="AYJ71" s="4068" t="s">
        <v>8057</v>
      </c>
      <c r="AYK71" s="4068">
        <v>38268</v>
      </c>
      <c r="AYL71" s="4068">
        <v>38610</v>
      </c>
      <c r="AYM71" s="4069">
        <v>0.88578088578088909</v>
      </c>
      <c r="AYN71" s="4068" t="s">
        <v>8059</v>
      </c>
      <c r="AYO71" s="4068">
        <v>241679000</v>
      </c>
      <c r="AYP71" s="4068">
        <v>257236223</v>
      </c>
      <c r="AYQ71" s="4069">
        <v>6.0478352615214703</v>
      </c>
      <c r="AYR71" s="4068" t="s">
        <v>8058</v>
      </c>
      <c r="AYS71" s="4068">
        <v>72000000</v>
      </c>
      <c r="AYT71" s="4068">
        <v>78457343</v>
      </c>
      <c r="AYU71" s="4069">
        <v>8.2303870524904141</v>
      </c>
      <c r="AYV71" s="4068" t="s">
        <v>8058</v>
      </c>
      <c r="AYW71" s="4068">
        <v>77240000</v>
      </c>
      <c r="AYX71" s="4068">
        <v>101335673</v>
      </c>
      <c r="AYY71" s="4069">
        <v>23.778075663443815</v>
      </c>
      <c r="AYZ71" s="4068" t="s">
        <v>8057</v>
      </c>
      <c r="AZA71" s="4068">
        <v>5933347</v>
      </c>
      <c r="AZB71" s="4068">
        <v>5079500</v>
      </c>
      <c r="AZC71" s="4069">
        <v>16.809666305738745</v>
      </c>
      <c r="AZD71" s="4068" t="s">
        <v>8057</v>
      </c>
      <c r="AZE71" s="4068">
        <v>66229538</v>
      </c>
      <c r="AZF71" s="4068">
        <v>49325316</v>
      </c>
      <c r="AZG71" s="4069">
        <v>34.270884346691247</v>
      </c>
      <c r="AZH71" s="4068" t="s">
        <v>8057</v>
      </c>
      <c r="AZI71" s="4068">
        <v>5263825</v>
      </c>
      <c r="AZJ71" s="4068">
        <v>4200000</v>
      </c>
      <c r="AZK71" s="4069">
        <v>25.329166666666666</v>
      </c>
      <c r="AZL71" s="4068" t="s">
        <v>8057</v>
      </c>
      <c r="AZM71" s="4068">
        <v>14850682</v>
      </c>
      <c r="AZN71" s="4068">
        <v>18749566</v>
      </c>
      <c r="AZO71" s="4069">
        <v>20.794529324038763</v>
      </c>
      <c r="AZP71" s="4068" t="s">
        <v>8057</v>
      </c>
      <c r="AZQ71" s="4068">
        <v>0</v>
      </c>
      <c r="AZR71" s="4068">
        <v>0</v>
      </c>
      <c r="AZS71" s="4069" t="s">
        <v>31</v>
      </c>
      <c r="AZT71" s="4068" t="s">
        <v>31</v>
      </c>
      <c r="AZU71" s="4068">
        <v>161608</v>
      </c>
      <c r="AZV71" s="4068">
        <v>88825</v>
      </c>
      <c r="AZW71" s="4069">
        <v>81.939769209119049</v>
      </c>
      <c r="AZX71" s="4068" t="s">
        <v>8057</v>
      </c>
      <c r="AZY71" s="4070">
        <v>1497057000</v>
      </c>
      <c r="AZZ71" s="4068">
        <v>1401396695</v>
      </c>
      <c r="BAA71" s="4069">
        <v>6.826068973995973</v>
      </c>
      <c r="BAB71" s="4068" t="s">
        <v>8058</v>
      </c>
      <c r="BAC71" s="4068">
        <v>423224000</v>
      </c>
      <c r="BAD71" s="4068">
        <v>358131598</v>
      </c>
      <c r="BAE71" s="4069">
        <v>18.175554004034012</v>
      </c>
      <c r="BAF71" s="4068" t="s">
        <v>8057</v>
      </c>
      <c r="BAG71" s="4068">
        <v>1552036000</v>
      </c>
      <c r="BAH71" s="4068">
        <v>1524534583</v>
      </c>
      <c r="BAI71" s="4069">
        <v>1.8039221482193142</v>
      </c>
      <c r="BAJ71" s="4068" t="s">
        <v>8059</v>
      </c>
      <c r="BAK71" s="4070">
        <v>995601000</v>
      </c>
      <c r="BAL71" s="4068">
        <v>883782325</v>
      </c>
      <c r="BAM71" s="4069">
        <v>12.652286862604996</v>
      </c>
      <c r="BAN71" s="4068" t="s">
        <v>8057</v>
      </c>
      <c r="BAO71" s="4068">
        <v>0</v>
      </c>
      <c r="BAP71" s="4068">
        <v>0</v>
      </c>
      <c r="BAQ71" s="4069" t="s">
        <v>31</v>
      </c>
      <c r="BAR71" s="4068" t="s">
        <v>31</v>
      </c>
      <c r="BAS71" s="4068">
        <v>469244000</v>
      </c>
      <c r="BAT71" s="4068">
        <v>432290626</v>
      </c>
      <c r="BAU71" s="4069">
        <v>8.5482709495532845</v>
      </c>
      <c r="BAV71" s="4068" t="s">
        <v>8058</v>
      </c>
      <c r="BAW71" s="4068">
        <v>32212000</v>
      </c>
      <c r="BAX71" s="4068">
        <v>85323744</v>
      </c>
      <c r="BAY71" s="4069">
        <v>62.247320042589784</v>
      </c>
      <c r="BAZ71" s="4068" t="s">
        <v>8057</v>
      </c>
      <c r="BBA71" s="4068">
        <v>0</v>
      </c>
      <c r="BBB71" s="4068">
        <v>0</v>
      </c>
      <c r="BBC71" s="4069" t="s">
        <v>31</v>
      </c>
      <c r="BBD71" s="4068" t="s">
        <v>31</v>
      </c>
      <c r="BBE71" s="4070">
        <v>144712000</v>
      </c>
      <c r="BBF71" s="4068">
        <v>119336527</v>
      </c>
      <c r="BBG71" s="4069">
        <v>21.263793775396195</v>
      </c>
      <c r="BBH71" s="4068" t="s">
        <v>8057</v>
      </c>
      <c r="BBI71" s="4068">
        <v>0</v>
      </c>
      <c r="BBJ71" s="4068">
        <v>0</v>
      </c>
      <c r="BBK71" s="4069" t="s">
        <v>31</v>
      </c>
      <c r="BBL71" s="4068" t="s">
        <v>31</v>
      </c>
      <c r="BBM71" s="4068">
        <v>278512000</v>
      </c>
      <c r="BBN71" s="4068">
        <v>238795071</v>
      </c>
      <c r="BBO71" s="4069">
        <v>16.632223116531591</v>
      </c>
      <c r="BBP71" s="4068" t="s">
        <v>8057</v>
      </c>
      <c r="BBQ71" s="4070">
        <v>242757000</v>
      </c>
      <c r="BBR71" s="4068">
        <v>227753858</v>
      </c>
      <c r="BBS71" s="4069">
        <v>6.5874370391565407</v>
      </c>
      <c r="BBT71" s="4068" t="s">
        <v>8058</v>
      </c>
      <c r="BBU71" s="4068">
        <v>32617000</v>
      </c>
      <c r="BBV71" s="4068">
        <v>32274529</v>
      </c>
      <c r="BBW71" s="4069">
        <v>1.0611185061755606</v>
      </c>
      <c r="BBX71" s="4068" t="s">
        <v>8059</v>
      </c>
      <c r="BBY71" s="4068">
        <v>72559000</v>
      </c>
      <c r="BBZ71" s="4068">
        <v>63893829</v>
      </c>
      <c r="BCA71" s="4069">
        <v>13.561827700136746</v>
      </c>
      <c r="BCB71" s="4068" t="s">
        <v>8057</v>
      </c>
      <c r="BCC71" s="4068">
        <v>8950000</v>
      </c>
      <c r="BCD71" s="4068">
        <v>7685882</v>
      </c>
      <c r="BCE71" s="4069">
        <v>16.447273065082186</v>
      </c>
      <c r="BCF71" s="4068" t="s">
        <v>8057</v>
      </c>
      <c r="BCG71" s="4068">
        <v>12115000</v>
      </c>
      <c r="BCH71" s="4068">
        <v>10061437</v>
      </c>
      <c r="BCI71" s="4069">
        <v>20.41023563532724</v>
      </c>
      <c r="BCJ71" s="4068" t="s">
        <v>8057</v>
      </c>
      <c r="BCK71" s="4068">
        <v>341834000</v>
      </c>
      <c r="BCL71" s="4068">
        <v>307279696</v>
      </c>
      <c r="BCM71" s="4069">
        <v>11.245228516497875</v>
      </c>
      <c r="BCN71" s="4068" t="s">
        <v>8057</v>
      </c>
      <c r="BCO71" s="4068">
        <v>161274000</v>
      </c>
      <c r="BCP71" s="4068">
        <v>179918045</v>
      </c>
      <c r="BCQ71" s="4069">
        <v>10.362520891109057</v>
      </c>
      <c r="BCR71" s="4068" t="s">
        <v>8057</v>
      </c>
      <c r="BCS71" s="4068">
        <v>49642000</v>
      </c>
      <c r="BCT71" s="4068">
        <v>42924066</v>
      </c>
      <c r="BCU71" s="4069">
        <v>15.650740076673998</v>
      </c>
      <c r="BCV71" s="4068" t="s">
        <v>8057</v>
      </c>
      <c r="BCW71" s="4068">
        <v>227712000</v>
      </c>
      <c r="BCX71" s="4068">
        <v>215414712</v>
      </c>
      <c r="BCY71" s="4069">
        <v>5.7086574476862921</v>
      </c>
      <c r="BCZ71" s="4068" t="s">
        <v>8056</v>
      </c>
      <c r="BDA71" s="4068">
        <v>44121000</v>
      </c>
      <c r="BDB71" s="4068">
        <v>40647413</v>
      </c>
      <c r="BDC71" s="4069">
        <v>8.5456533236198737</v>
      </c>
      <c r="BDD71" s="4068" t="s">
        <v>8058</v>
      </c>
      <c r="BDE71" s="4068">
        <v>0</v>
      </c>
      <c r="BDF71" s="4068">
        <v>0</v>
      </c>
      <c r="BDG71" s="4069" t="s">
        <v>31</v>
      </c>
      <c r="BDH71" s="4068" t="s">
        <v>31</v>
      </c>
      <c r="BDI71" s="4068">
        <v>0</v>
      </c>
      <c r="BDJ71" s="4068">
        <v>1692126</v>
      </c>
      <c r="BDK71" s="4069">
        <v>100</v>
      </c>
      <c r="BDL71" s="4068" t="s">
        <v>8057</v>
      </c>
      <c r="BDM71" s="4068">
        <v>108227000</v>
      </c>
      <c r="BDN71" s="4068">
        <v>115711028</v>
      </c>
      <c r="BDO71" s="4069">
        <v>6.4678606087571922</v>
      </c>
      <c r="BDP71" s="4068" t="s">
        <v>8058</v>
      </c>
      <c r="BDQ71" s="4068">
        <v>3077000</v>
      </c>
      <c r="BDR71" s="4068">
        <v>3893893</v>
      </c>
      <c r="BDS71" s="4069">
        <v>20.978825047324108</v>
      </c>
      <c r="BDT71" s="4068" t="s">
        <v>8057</v>
      </c>
      <c r="BDU71" s="4068">
        <v>8937000</v>
      </c>
      <c r="BDV71" s="4068">
        <v>10939505</v>
      </c>
      <c r="BDW71" s="4069">
        <v>18.30526152691553</v>
      </c>
      <c r="BDX71" s="4068" t="s">
        <v>8057</v>
      </c>
      <c r="BDY71" s="4068">
        <v>0</v>
      </c>
      <c r="BDZ71" s="4068">
        <v>3420317</v>
      </c>
      <c r="BEA71" s="4069">
        <v>100</v>
      </c>
      <c r="BEB71" s="4068" t="s">
        <v>8057</v>
      </c>
      <c r="BEC71" s="4068">
        <v>0</v>
      </c>
      <c r="BED71" s="4068">
        <v>0</v>
      </c>
      <c r="BEE71" s="4069" t="s">
        <v>31</v>
      </c>
      <c r="BEF71" s="4068" t="s">
        <v>31</v>
      </c>
      <c r="BEG71" s="4068">
        <v>14822000</v>
      </c>
      <c r="BEH71" s="4068">
        <v>13393357</v>
      </c>
      <c r="BEI71" s="4069">
        <v>10.666802953135644</v>
      </c>
      <c r="BEJ71" s="4068" t="s">
        <v>8057</v>
      </c>
      <c r="BEK71" s="4068">
        <v>45717000</v>
      </c>
      <c r="BEL71" s="4068">
        <v>58133324</v>
      </c>
      <c r="BEM71" s="4069">
        <v>21.358358933681473</v>
      </c>
      <c r="BEN71" s="4068" t="s">
        <v>8057</v>
      </c>
      <c r="BEO71" s="4068">
        <v>0</v>
      </c>
      <c r="BEP71" s="4068">
        <v>0</v>
      </c>
      <c r="BEQ71" s="4069" t="s">
        <v>31</v>
      </c>
      <c r="BER71" s="4068" t="s">
        <v>31</v>
      </c>
      <c r="BES71" s="4068">
        <v>177675000</v>
      </c>
      <c r="BET71" s="4068">
        <v>189497566</v>
      </c>
      <c r="BEU71" s="4069">
        <v>6.2389012426682058</v>
      </c>
      <c r="BEV71" s="4068" t="s">
        <v>8058</v>
      </c>
      <c r="BEW71" s="4070">
        <v>10819</v>
      </c>
      <c r="BEX71" s="4068">
        <v>10915</v>
      </c>
      <c r="BEY71" s="4069">
        <v>0.87952359138799352</v>
      </c>
      <c r="BEZ71" s="4068" t="s">
        <v>8059</v>
      </c>
      <c r="BFA71" s="4068">
        <v>1731</v>
      </c>
      <c r="BFB71" s="4068">
        <v>1692</v>
      </c>
      <c r="BFC71" s="4069">
        <v>2.3049645390070879</v>
      </c>
      <c r="BFD71" s="4068" t="s">
        <v>8059</v>
      </c>
      <c r="BFE71" s="4069">
        <v>15.999630280062853</v>
      </c>
      <c r="BFF71" s="4069">
        <v>15.501603298213467</v>
      </c>
      <c r="BFG71" s="4069">
        <v>-0.49802698184938521</v>
      </c>
      <c r="BFH71" s="4068" t="s">
        <v>1632</v>
      </c>
      <c r="BFI71" s="4071" t="s">
        <v>1632</v>
      </c>
      <c r="BFJ71" s="4072" t="s">
        <v>1632</v>
      </c>
      <c r="BFK71" s="4072" t="s">
        <v>1632</v>
      </c>
      <c r="BFL71" s="4072" t="s">
        <v>1625</v>
      </c>
      <c r="BFM71" s="4073">
        <v>10</v>
      </c>
      <c r="BFN71" s="4073">
        <v>10</v>
      </c>
      <c r="BFO71" s="4073">
        <v>10</v>
      </c>
      <c r="BFP71" s="4073">
        <v>0</v>
      </c>
      <c r="BFQ71" s="4074">
        <f t="shared" si="74"/>
        <v>30</v>
      </c>
      <c r="BFR71" s="4074">
        <f t="shared" si="75"/>
        <v>45</v>
      </c>
      <c r="BFS71" s="4060" t="s">
        <v>1632</v>
      </c>
      <c r="BFT71" s="4061" t="s">
        <v>1632</v>
      </c>
      <c r="BFU71" s="4061" t="s">
        <v>1632</v>
      </c>
      <c r="BFV71" s="4061" t="s">
        <v>1625</v>
      </c>
      <c r="BFW71" s="4036">
        <v>5</v>
      </c>
      <c r="BFX71" s="4036">
        <v>5</v>
      </c>
      <c r="BFY71" s="4036">
        <v>5</v>
      </c>
      <c r="BFZ71" s="4036">
        <v>0</v>
      </c>
      <c r="BGA71" s="4035">
        <f t="shared" si="76"/>
        <v>15</v>
      </c>
      <c r="BGB71" s="4035">
        <f t="shared" si="77"/>
        <v>20</v>
      </c>
      <c r="BGC71" s="4060" t="s">
        <v>1625</v>
      </c>
      <c r="BGD71" s="4061" t="s">
        <v>1625</v>
      </c>
      <c r="BGE71" s="4061" t="s">
        <v>1625</v>
      </c>
      <c r="BGF71" s="4061" t="s">
        <v>1625</v>
      </c>
      <c r="BGG71" s="4036">
        <v>0</v>
      </c>
      <c r="BGH71" s="4036">
        <v>0</v>
      </c>
      <c r="BGI71" s="4036">
        <v>0</v>
      </c>
      <c r="BGJ71" s="4036">
        <v>0</v>
      </c>
      <c r="BGK71" s="4035">
        <f t="shared" si="78"/>
        <v>0</v>
      </c>
      <c r="BGL71" s="4035">
        <f t="shared" si="79"/>
        <v>14</v>
      </c>
      <c r="BGM71" s="4060" t="s">
        <v>1632</v>
      </c>
      <c r="BGN71" s="4061" t="s">
        <v>1632</v>
      </c>
      <c r="BGO71" s="4061" t="s">
        <v>1632</v>
      </c>
      <c r="BGP71" s="4061" t="s">
        <v>1632</v>
      </c>
      <c r="BGQ71" s="4036">
        <v>5</v>
      </c>
      <c r="BGR71" s="4036">
        <v>5</v>
      </c>
      <c r="BGS71" s="4036">
        <v>5</v>
      </c>
      <c r="BGT71" s="4036">
        <v>5</v>
      </c>
      <c r="BGU71" s="4035">
        <f t="shared" si="80"/>
        <v>20</v>
      </c>
      <c r="BGV71" s="4035">
        <f t="shared" si="81"/>
        <v>1</v>
      </c>
      <c r="BGW71" s="4060" t="s">
        <v>1632</v>
      </c>
      <c r="BGX71" s="4061" t="s">
        <v>1632</v>
      </c>
      <c r="BGY71" s="4061" t="s">
        <v>1632</v>
      </c>
      <c r="BGZ71" s="4061" t="s">
        <v>1632</v>
      </c>
      <c r="BHA71" s="4036">
        <v>5</v>
      </c>
      <c r="BHB71" s="4036">
        <v>5</v>
      </c>
      <c r="BHC71" s="4036">
        <v>5</v>
      </c>
      <c r="BHD71" s="4036">
        <v>5</v>
      </c>
      <c r="BHE71" s="4035">
        <f t="shared" si="82"/>
        <v>20</v>
      </c>
      <c r="BHF71" s="4035">
        <f t="shared" si="83"/>
        <v>1</v>
      </c>
      <c r="BHG71" s="4060" t="s">
        <v>1632</v>
      </c>
      <c r="BHH71" s="4061" t="s">
        <v>1632</v>
      </c>
      <c r="BHI71" s="4061" t="s">
        <v>1632</v>
      </c>
      <c r="BHJ71" s="4061" t="s">
        <v>1625</v>
      </c>
      <c r="BHK71" s="4036">
        <v>5</v>
      </c>
      <c r="BHL71" s="4036">
        <v>5</v>
      </c>
      <c r="BHM71" s="4036">
        <v>5</v>
      </c>
      <c r="BHN71" s="4036">
        <v>0</v>
      </c>
      <c r="BHO71" s="4035">
        <f t="shared" si="84"/>
        <v>15</v>
      </c>
      <c r="BHP71" s="4035">
        <f t="shared" si="85"/>
        <v>25</v>
      </c>
      <c r="BHQ71" s="4060" t="s">
        <v>1632</v>
      </c>
      <c r="BHR71" s="4061" t="s">
        <v>1632</v>
      </c>
      <c r="BHS71" s="4061" t="s">
        <v>1632</v>
      </c>
      <c r="BHT71" s="4061" t="s">
        <v>1632</v>
      </c>
      <c r="BHU71" s="4036">
        <v>5</v>
      </c>
      <c r="BHV71" s="4036">
        <v>5</v>
      </c>
      <c r="BHW71" s="4036">
        <v>5</v>
      </c>
      <c r="BHX71" s="4036">
        <v>5</v>
      </c>
      <c r="BHY71" s="4035">
        <f t="shared" si="86"/>
        <v>20</v>
      </c>
      <c r="BHZ71" s="4035">
        <f t="shared" si="87"/>
        <v>1</v>
      </c>
      <c r="BIA71" s="4060" t="s">
        <v>1626</v>
      </c>
      <c r="BIB71" s="4061" t="s">
        <v>1626</v>
      </c>
      <c r="BIC71" s="4061" t="s">
        <v>1626</v>
      </c>
      <c r="BID71" s="4061" t="s">
        <v>1626</v>
      </c>
      <c r="BIE71" s="4061" t="s">
        <v>1626</v>
      </c>
      <c r="BIF71" s="4127">
        <f t="shared" si="88"/>
        <v>5</v>
      </c>
      <c r="BIG71" s="4035">
        <f t="shared" si="89"/>
        <v>1</v>
      </c>
      <c r="BIH71" s="4075">
        <v>614</v>
      </c>
      <c r="BII71" s="4041">
        <v>136.38382940915147</v>
      </c>
      <c r="BIJ71" s="4035">
        <f t="shared" si="90"/>
        <v>8</v>
      </c>
      <c r="BIK71" s="4042">
        <v>103</v>
      </c>
      <c r="BIL71" s="4035">
        <v>8</v>
      </c>
      <c r="BIM71" s="4036">
        <v>7.7669902912621351</v>
      </c>
      <c r="BIN71" s="4035">
        <f t="shared" si="91"/>
        <v>58</v>
      </c>
      <c r="BIO71" s="4060" t="s">
        <v>1626</v>
      </c>
      <c r="BIP71" s="4061" t="s">
        <v>1626</v>
      </c>
      <c r="BIQ71" s="4061" t="s">
        <v>1626</v>
      </c>
      <c r="BIR71" s="4061" t="s">
        <v>1626</v>
      </c>
      <c r="BIS71" s="4061" t="s">
        <v>1626</v>
      </c>
      <c r="BIT71" s="4061" t="s">
        <v>1626</v>
      </c>
      <c r="BIU71" s="4061" t="s">
        <v>1626</v>
      </c>
      <c r="BIV71" s="4061" t="s">
        <v>1626</v>
      </c>
      <c r="BIW71" s="4061" t="s">
        <v>1626</v>
      </c>
      <c r="BIX71" s="4061" t="s">
        <v>1625</v>
      </c>
      <c r="BIY71" s="4076">
        <f t="shared" si="92"/>
        <v>9</v>
      </c>
      <c r="BIZ71" s="4077">
        <f t="shared" si="93"/>
        <v>11</v>
      </c>
      <c r="BJA71" s="4078">
        <v>120</v>
      </c>
      <c r="BJB71" s="4079">
        <v>78.023407022106639</v>
      </c>
      <c r="BJC71" s="4078">
        <v>0</v>
      </c>
      <c r="BJD71" s="4079">
        <v>0</v>
      </c>
      <c r="BJE71" s="4079">
        <v>56</v>
      </c>
      <c r="BJF71" s="4078">
        <v>120</v>
      </c>
      <c r="BJG71" s="4079">
        <v>100</v>
      </c>
      <c r="BJH71" s="4079">
        <v>1</v>
      </c>
      <c r="BJI71" s="4078">
        <v>0</v>
      </c>
      <c r="BJJ71" s="4079">
        <v>0</v>
      </c>
      <c r="BJK71" s="4080">
        <v>41</v>
      </c>
      <c r="BJL71" s="4078">
        <v>136</v>
      </c>
      <c r="BJM71" s="4079">
        <v>88.42652795838751</v>
      </c>
      <c r="BJN71" s="4078">
        <v>1</v>
      </c>
      <c r="BJO71" s="4079">
        <v>0.73529411764705876</v>
      </c>
      <c r="BJP71" s="4080">
        <v>28</v>
      </c>
      <c r="BJQ71" s="4078">
        <v>8920</v>
      </c>
      <c r="BJR71" s="4079">
        <v>5799.739921976593</v>
      </c>
      <c r="BJS71" s="4078">
        <v>13</v>
      </c>
      <c r="BJT71" s="4079">
        <v>0.14573991031390135</v>
      </c>
      <c r="BJU71" s="4080">
        <v>15</v>
      </c>
      <c r="BJV71" s="4040">
        <v>38.5</v>
      </c>
      <c r="BJW71" s="4035">
        <f t="shared" si="7"/>
        <v>17</v>
      </c>
      <c r="BJX71" s="4060" t="s">
        <v>1632</v>
      </c>
      <c r="BJY71" s="4061" t="s">
        <v>1632</v>
      </c>
      <c r="BJZ71" s="4072" t="s">
        <v>1632</v>
      </c>
      <c r="BKA71" s="4072" t="s">
        <v>1625</v>
      </c>
      <c r="BKB71" s="4073">
        <v>5</v>
      </c>
      <c r="BKC71" s="4073">
        <v>5</v>
      </c>
      <c r="BKD71" s="4073">
        <v>5</v>
      </c>
      <c r="BKE71" s="4073">
        <v>0</v>
      </c>
      <c r="BKF71" s="4074">
        <f t="shared" si="94"/>
        <v>15</v>
      </c>
      <c r="BKG71" s="4074">
        <f t="shared" si="95"/>
        <v>12</v>
      </c>
      <c r="BKH71" s="4071" t="s">
        <v>1632</v>
      </c>
      <c r="BKI71" s="4072" t="s">
        <v>1632</v>
      </c>
      <c r="BKJ71" s="4072" t="s">
        <v>1632</v>
      </c>
      <c r="BKK71" s="4072" t="s">
        <v>1625</v>
      </c>
      <c r="BKL71" s="4073">
        <v>5</v>
      </c>
      <c r="BKM71" s="4073">
        <v>5</v>
      </c>
      <c r="BKN71" s="4073">
        <v>5</v>
      </c>
      <c r="BKO71" s="4073">
        <v>0</v>
      </c>
      <c r="BKP71" s="4074">
        <f t="shared" si="96"/>
        <v>15</v>
      </c>
      <c r="BKQ71" s="4074">
        <f t="shared" si="97"/>
        <v>6</v>
      </c>
      <c r="BKR71" s="4071" t="s">
        <v>1632</v>
      </c>
      <c r="BKS71" s="4072" t="s">
        <v>1632</v>
      </c>
      <c r="BKT71" s="4072" t="s">
        <v>1632</v>
      </c>
      <c r="BKU71" s="4072" t="s">
        <v>1625</v>
      </c>
      <c r="BKV71" s="4073">
        <v>15</v>
      </c>
      <c r="BKW71" s="4073">
        <v>15</v>
      </c>
      <c r="BKX71" s="4073">
        <v>15</v>
      </c>
      <c r="BKY71" s="4073">
        <v>0</v>
      </c>
      <c r="BKZ71" s="4074">
        <f t="shared" si="98"/>
        <v>45</v>
      </c>
      <c r="BLA71" s="4074">
        <f t="shared" si="99"/>
        <v>12</v>
      </c>
      <c r="BLB71" s="4078">
        <v>5</v>
      </c>
      <c r="BLC71" s="4079">
        <v>3.2509752925877762</v>
      </c>
      <c r="BLD71" s="4080">
        <v>16</v>
      </c>
      <c r="BLE71" s="4078">
        <v>0</v>
      </c>
      <c r="BLF71" s="4079">
        <v>0</v>
      </c>
      <c r="BLG71" s="4080">
        <v>14</v>
      </c>
      <c r="BLH71" s="4078">
        <v>0</v>
      </c>
      <c r="BLI71" s="4079">
        <v>0</v>
      </c>
      <c r="BLJ71" s="4080">
        <v>71</v>
      </c>
      <c r="BLK71" s="4078">
        <v>0</v>
      </c>
      <c r="BLL71" s="4079">
        <v>0</v>
      </c>
      <c r="BLM71" s="4080">
        <v>39</v>
      </c>
      <c r="BLN71" s="4078">
        <v>2</v>
      </c>
      <c r="BLO71" s="4079">
        <v>1.3003901170351106</v>
      </c>
      <c r="BLP71" s="4080">
        <v>18</v>
      </c>
      <c r="BLQ71" s="4078">
        <v>1</v>
      </c>
      <c r="BLR71" s="4079">
        <v>0.65019505851755532</v>
      </c>
      <c r="BLS71" s="4080">
        <v>4</v>
      </c>
      <c r="BLT71" s="4078">
        <v>0</v>
      </c>
      <c r="BLU71" s="4079">
        <v>0</v>
      </c>
      <c r="BLV71" s="4080">
        <v>14</v>
      </c>
      <c r="BLW71" s="4078">
        <v>0</v>
      </c>
      <c r="BLX71" s="4079">
        <v>0</v>
      </c>
      <c r="BLY71" s="4080">
        <v>42</v>
      </c>
      <c r="BLZ71" s="4058">
        <v>1</v>
      </c>
      <c r="BMA71" s="4037">
        <v>0.65019505851755532</v>
      </c>
      <c r="BMB71" s="4007">
        <v>55</v>
      </c>
      <c r="BMC71" s="4058">
        <v>1</v>
      </c>
      <c r="BMD71" s="4037">
        <v>0.65019505851755532</v>
      </c>
      <c r="BME71" s="4007">
        <v>36</v>
      </c>
      <c r="BMF71" s="4058">
        <v>0</v>
      </c>
      <c r="BMG71" s="4037">
        <v>0</v>
      </c>
      <c r="BMH71" s="4007">
        <v>9</v>
      </c>
      <c r="BMI71" s="4058">
        <v>0</v>
      </c>
      <c r="BMJ71" s="4037">
        <v>0</v>
      </c>
      <c r="BMK71" s="4007">
        <v>18</v>
      </c>
      <c r="BML71" s="4058">
        <v>0</v>
      </c>
      <c r="BMM71" s="4037">
        <v>0</v>
      </c>
      <c r="BMN71" s="4007">
        <v>10</v>
      </c>
      <c r="BMO71" s="4058">
        <v>0</v>
      </c>
      <c r="BMP71" s="4037">
        <v>0</v>
      </c>
      <c r="BMQ71" s="4007">
        <v>2</v>
      </c>
      <c r="BMR71" s="4058">
        <v>2</v>
      </c>
      <c r="BMS71" s="4037">
        <v>1.3003901170351106</v>
      </c>
      <c r="BMT71" s="4007">
        <v>49</v>
      </c>
      <c r="BMU71" s="4058">
        <v>2</v>
      </c>
      <c r="BMV71" s="4037">
        <v>1.3003901170351106</v>
      </c>
      <c r="BMW71" s="4007">
        <v>33</v>
      </c>
      <c r="BMX71" s="4058">
        <v>0</v>
      </c>
      <c r="BMY71" s="4037">
        <v>0</v>
      </c>
      <c r="BMZ71" s="4007">
        <v>20</v>
      </c>
      <c r="BNA71" s="4058">
        <v>0</v>
      </c>
      <c r="BNB71" s="4037">
        <v>0</v>
      </c>
      <c r="BNC71" s="4007">
        <v>28</v>
      </c>
      <c r="BND71" s="4058">
        <v>0</v>
      </c>
      <c r="BNE71" s="4037">
        <v>0</v>
      </c>
      <c r="BNF71" s="4007">
        <v>4</v>
      </c>
      <c r="BNG71" s="4058">
        <v>0</v>
      </c>
      <c r="BNH71" s="4037">
        <v>0</v>
      </c>
      <c r="BNI71" s="4007">
        <v>19</v>
      </c>
      <c r="BNJ71" s="4058">
        <v>0</v>
      </c>
      <c r="BNK71" s="4037">
        <v>0</v>
      </c>
      <c r="BNL71" s="4007">
        <v>30</v>
      </c>
      <c r="BNM71" s="4058">
        <v>0</v>
      </c>
      <c r="BNN71" s="4037">
        <v>0</v>
      </c>
      <c r="BNO71" s="4007">
        <v>5</v>
      </c>
      <c r="BNQ71" s="1192">
        <v>39</v>
      </c>
      <c r="BNR71" s="1192">
        <v>2</v>
      </c>
      <c r="BNS71" s="1192">
        <v>4491</v>
      </c>
      <c r="BNT71" s="1192">
        <v>8.6840347361389458</v>
      </c>
      <c r="BNU71" s="1192">
        <v>0.44533511467379205</v>
      </c>
      <c r="BNV71" s="4128">
        <v>3</v>
      </c>
      <c r="BNW71" s="4128">
        <v>4</v>
      </c>
    </row>
    <row r="72" spans="1:1739" s="1192" customFormat="1" ht="13" x14ac:dyDescent="0.2">
      <c r="A72" s="3991" t="s">
        <v>1845</v>
      </c>
      <c r="B72" s="3992" t="s">
        <v>1846</v>
      </c>
      <c r="C72" s="3992" t="s">
        <v>1646</v>
      </c>
      <c r="D72" s="3992"/>
      <c r="E72" s="3992" t="s">
        <v>1638</v>
      </c>
      <c r="F72" s="3993" t="s">
        <v>1847</v>
      </c>
      <c r="G72" s="3994" t="s">
        <v>1919</v>
      </c>
      <c r="H72" s="3995">
        <v>188</v>
      </c>
      <c r="I72" s="3996">
        <v>7.23</v>
      </c>
      <c r="J72" s="3994">
        <f t="shared" si="8"/>
        <v>27</v>
      </c>
      <c r="K72" s="3997">
        <v>220</v>
      </c>
      <c r="L72" s="3996">
        <v>6.99</v>
      </c>
      <c r="M72" s="3998">
        <f t="shared" si="9"/>
        <v>62</v>
      </c>
      <c r="N72" s="3999">
        <f t="shared" si="10"/>
        <v>-0.24000000000000021</v>
      </c>
      <c r="O72" s="3997">
        <v>138</v>
      </c>
      <c r="P72" s="3996">
        <v>7.09</v>
      </c>
      <c r="Q72" s="3998">
        <f t="shared" si="11"/>
        <v>48</v>
      </c>
      <c r="R72" s="3999">
        <f t="shared" si="12"/>
        <v>9.9999999999999645E-2</v>
      </c>
      <c r="S72" s="3997">
        <v>789</v>
      </c>
      <c r="T72" s="3996">
        <v>6.21</v>
      </c>
      <c r="U72" s="3994">
        <f t="shared" si="100"/>
        <v>30</v>
      </c>
      <c r="V72" s="3997">
        <v>578</v>
      </c>
      <c r="W72" s="3996">
        <v>6.27</v>
      </c>
      <c r="X72" s="3998">
        <f t="shared" si="0"/>
        <v>23</v>
      </c>
      <c r="Y72" s="3999">
        <f t="shared" si="13"/>
        <v>5.9999999999999609E-2</v>
      </c>
      <c r="Z72" s="3997">
        <v>603</v>
      </c>
      <c r="AA72" s="3996">
        <v>6.2653399668325038</v>
      </c>
      <c r="AB72" s="3998">
        <f t="shared" si="101"/>
        <v>13</v>
      </c>
      <c r="AC72" s="3999">
        <f t="shared" si="14"/>
        <v>-4.6600331674957474E-3</v>
      </c>
      <c r="AD72" s="4031">
        <v>506</v>
      </c>
      <c r="AE72" s="4006">
        <v>6.1383399209486162</v>
      </c>
      <c r="AF72" s="3997">
        <v>94</v>
      </c>
      <c r="AG72" s="4000">
        <v>6.8510638297872344</v>
      </c>
      <c r="AH72" s="4001">
        <f t="shared" si="102"/>
        <v>13</v>
      </c>
      <c r="AI72" s="4002">
        <v>361</v>
      </c>
      <c r="AJ72" s="4000">
        <v>6.2326869806094187</v>
      </c>
      <c r="AK72" s="4001">
        <f t="shared" si="103"/>
        <v>30</v>
      </c>
      <c r="AL72" s="3997">
        <v>145</v>
      </c>
      <c r="AM72" s="4000">
        <v>5.9034482758620692</v>
      </c>
      <c r="AN72" s="4003">
        <f t="shared" si="104"/>
        <v>27</v>
      </c>
      <c r="AO72" s="4086"/>
      <c r="AP72" s="4004">
        <v>79.3</v>
      </c>
      <c r="AQ72" s="4001">
        <v>68</v>
      </c>
      <c r="AR72" s="4005">
        <v>82.9</v>
      </c>
      <c r="AS72" s="4001">
        <v>66</v>
      </c>
      <c r="AT72" s="4005">
        <v>2</v>
      </c>
      <c r="AU72" s="4006">
        <v>0.60000000000000853</v>
      </c>
      <c r="AV72" s="3997">
        <v>80</v>
      </c>
      <c r="AW72" s="4007">
        <f t="shared" si="15"/>
        <v>21</v>
      </c>
      <c r="AX72" s="3998">
        <v>80</v>
      </c>
      <c r="AY72" s="4007">
        <f t="shared" si="16"/>
        <v>19</v>
      </c>
      <c r="AZ72" s="3997">
        <v>90</v>
      </c>
      <c r="BA72" s="4008">
        <f t="shared" si="105"/>
        <v>67</v>
      </c>
      <c r="BB72" s="3997">
        <v>420</v>
      </c>
      <c r="BC72" s="4009">
        <v>2</v>
      </c>
      <c r="BD72" s="3997">
        <v>143</v>
      </c>
      <c r="BE72" s="3996">
        <v>33.566433566433567</v>
      </c>
      <c r="BF72" s="4001">
        <f t="shared" si="17"/>
        <v>61</v>
      </c>
      <c r="BG72" s="3997">
        <v>143</v>
      </c>
      <c r="BH72" s="3996">
        <v>14.685314685314685</v>
      </c>
      <c r="BI72" s="4001">
        <f t="shared" si="18"/>
        <v>46</v>
      </c>
      <c r="BJ72" s="3997">
        <v>134</v>
      </c>
      <c r="BK72" s="3996">
        <v>52.238805970149251</v>
      </c>
      <c r="BL72" s="4001">
        <f t="shared" si="19"/>
        <v>65</v>
      </c>
      <c r="BM72" s="3997">
        <v>142</v>
      </c>
      <c r="BN72" s="3996">
        <v>16.197183098591552</v>
      </c>
      <c r="BO72" s="4001">
        <v>29</v>
      </c>
      <c r="BP72" s="3997">
        <v>137</v>
      </c>
      <c r="BQ72" s="3996">
        <v>1.4598540145985401</v>
      </c>
      <c r="BR72" s="4001">
        <v>32</v>
      </c>
      <c r="BS72" s="3997">
        <v>141</v>
      </c>
      <c r="BT72" s="3996">
        <v>36.170212765957451</v>
      </c>
      <c r="BU72" s="4001">
        <v>42</v>
      </c>
      <c r="BV72" s="3997">
        <v>99</v>
      </c>
      <c r="BW72" s="3996">
        <v>62.62626262626263</v>
      </c>
      <c r="BX72" s="4001">
        <f t="shared" si="20"/>
        <v>59</v>
      </c>
      <c r="BY72" s="3997">
        <v>102</v>
      </c>
      <c r="BZ72" s="3996">
        <v>75.490196078431367</v>
      </c>
      <c r="CA72" s="4001">
        <f t="shared" si="21"/>
        <v>37</v>
      </c>
      <c r="CB72" s="3997">
        <v>100</v>
      </c>
      <c r="CC72" s="3996">
        <v>56.000000000000007</v>
      </c>
      <c r="CD72" s="4001">
        <f t="shared" si="22"/>
        <v>12</v>
      </c>
      <c r="CE72" s="3997">
        <v>103</v>
      </c>
      <c r="CF72" s="3996">
        <v>33.009708737864081</v>
      </c>
      <c r="CG72" s="4001">
        <v>20</v>
      </c>
      <c r="CH72" s="3997">
        <v>86</v>
      </c>
      <c r="CI72" s="3996">
        <v>2.3255813953488373</v>
      </c>
      <c r="CJ72" s="4001">
        <f t="shared" si="106"/>
        <v>18</v>
      </c>
      <c r="CK72" s="3997">
        <v>102</v>
      </c>
      <c r="CL72" s="3996">
        <v>47.058823529411761</v>
      </c>
      <c r="CM72" s="4001">
        <f t="shared" si="23"/>
        <v>29</v>
      </c>
      <c r="CN72" s="4005">
        <v>12.5</v>
      </c>
      <c r="CO72" s="4009">
        <v>7</v>
      </c>
      <c r="CP72" s="3996">
        <v>1.1000000000000001</v>
      </c>
      <c r="CQ72" s="3996">
        <v>6</v>
      </c>
      <c r="CR72" s="4000">
        <v>5.5</v>
      </c>
      <c r="CS72" s="4005">
        <v>12.2</v>
      </c>
      <c r="CT72" s="4006">
        <v>12.2</v>
      </c>
      <c r="CU72" s="3999">
        <v>15.4</v>
      </c>
      <c r="CV72" s="1192">
        <f t="shared" si="24"/>
        <v>15</v>
      </c>
      <c r="CW72" s="3999">
        <v>1.4</v>
      </c>
      <c r="CX72" s="3999">
        <v>7.3</v>
      </c>
      <c r="CY72" s="3999">
        <v>6.7</v>
      </c>
      <c r="CZ72" s="4010">
        <v>150</v>
      </c>
      <c r="DA72" s="4011">
        <v>83.7</v>
      </c>
      <c r="DB72" s="1192">
        <v>48</v>
      </c>
      <c r="DC72" s="4007">
        <v>33</v>
      </c>
      <c r="DD72" s="4011">
        <v>83.8</v>
      </c>
      <c r="DE72" s="1192">
        <v>42</v>
      </c>
      <c r="DF72" s="4007">
        <v>69</v>
      </c>
      <c r="DG72" s="3999">
        <v>84.3</v>
      </c>
      <c r="DH72" s="1192">
        <v>41</v>
      </c>
      <c r="DI72" s="4007">
        <v>48</v>
      </c>
      <c r="DJ72" s="3999">
        <v>83</v>
      </c>
      <c r="DK72" s="1192">
        <v>45</v>
      </c>
      <c r="DL72" s="4044">
        <v>24.137931034482758</v>
      </c>
      <c r="DM72" s="3998">
        <v>44</v>
      </c>
      <c r="DN72" s="4007">
        <v>58</v>
      </c>
      <c r="DO72" s="4004">
        <v>60.344827586206897</v>
      </c>
      <c r="DP72" s="3998">
        <v>69</v>
      </c>
      <c r="DQ72" s="3996">
        <v>15.517241379310345</v>
      </c>
      <c r="DR72" s="4001">
        <v>4</v>
      </c>
      <c r="DS72" s="4005">
        <v>48</v>
      </c>
      <c r="DT72" s="4114">
        <v>66</v>
      </c>
      <c r="DU72" s="3996">
        <v>20</v>
      </c>
      <c r="DV72" s="4001">
        <v>2</v>
      </c>
      <c r="DW72" s="4026">
        <v>57.575757575757578</v>
      </c>
      <c r="DX72" s="4001">
        <v>59</v>
      </c>
      <c r="DY72" s="3996">
        <v>16</v>
      </c>
      <c r="DZ72" s="4001">
        <v>15</v>
      </c>
      <c r="EA72" s="3997">
        <v>133</v>
      </c>
      <c r="EB72" s="4012">
        <v>79.699248120300751</v>
      </c>
      <c r="EC72" s="4001">
        <f t="shared" si="1"/>
        <v>10</v>
      </c>
      <c r="ED72" s="3997">
        <v>90</v>
      </c>
      <c r="EE72" s="4012">
        <v>53.333333333333336</v>
      </c>
      <c r="EF72" s="4001">
        <v>27</v>
      </c>
      <c r="EG72" s="3997">
        <v>126</v>
      </c>
      <c r="EH72" s="4115">
        <v>56.349206349206348</v>
      </c>
      <c r="EI72" s="4001">
        <v>55</v>
      </c>
      <c r="EJ72" s="4013">
        <v>99</v>
      </c>
      <c r="EK72" s="4014">
        <v>0.71875</v>
      </c>
      <c r="EL72" s="4015">
        <v>54</v>
      </c>
      <c r="EM72" s="4016">
        <v>16.161616161616163</v>
      </c>
      <c r="EN72" s="4017">
        <v>7</v>
      </c>
      <c r="EO72" s="4013">
        <v>104</v>
      </c>
      <c r="EP72" s="4018">
        <v>1.4444444444444444</v>
      </c>
      <c r="EQ72" s="4019">
        <v>41</v>
      </c>
      <c r="ER72" s="4016">
        <v>17.307692307692307</v>
      </c>
      <c r="ES72" s="4017">
        <v>49</v>
      </c>
      <c r="ET72" s="4013">
        <v>109</v>
      </c>
      <c r="EU72" s="4018">
        <v>0.63636363636363635</v>
      </c>
      <c r="EV72" s="4019">
        <v>61</v>
      </c>
      <c r="EW72" s="4016">
        <v>20.183486238532112</v>
      </c>
      <c r="EX72" s="4017">
        <v>30</v>
      </c>
      <c r="EY72" s="4020">
        <v>98</v>
      </c>
      <c r="EZ72" s="4018">
        <v>0.5625</v>
      </c>
      <c r="FA72" s="4019">
        <v>46</v>
      </c>
      <c r="FB72" s="4021">
        <v>8.1632653061224492</v>
      </c>
      <c r="FC72" s="4022">
        <v>18</v>
      </c>
      <c r="FD72" s="4013">
        <v>101</v>
      </c>
      <c r="FE72" s="4015">
        <v>0.94444444444444442</v>
      </c>
      <c r="FF72" s="4015">
        <v>36</v>
      </c>
      <c r="FG72" s="4016">
        <v>8.9108910891089117</v>
      </c>
      <c r="FH72" s="4017">
        <v>21</v>
      </c>
      <c r="FI72" s="4023">
        <v>104</v>
      </c>
      <c r="FJ72" s="4015">
        <v>0.5</v>
      </c>
      <c r="FK72" s="4015">
        <v>36</v>
      </c>
      <c r="FL72" s="4021">
        <v>2.8846153846153846</v>
      </c>
      <c r="FM72" s="4023">
        <v>24</v>
      </c>
      <c r="FN72" s="4013">
        <v>116</v>
      </c>
      <c r="FO72" s="4015">
        <v>0.5</v>
      </c>
      <c r="FP72" s="4015">
        <v>51</v>
      </c>
      <c r="FQ72" s="4016">
        <v>4.3103448275862073</v>
      </c>
      <c r="FR72" s="4017">
        <v>53</v>
      </c>
      <c r="FS72" s="4013">
        <v>108</v>
      </c>
      <c r="FT72" s="4015">
        <v>2.8648648648648649</v>
      </c>
      <c r="FU72" s="4015">
        <v>60</v>
      </c>
      <c r="FV72" s="4016">
        <v>34.259259259259252</v>
      </c>
      <c r="FW72" s="4017">
        <v>43</v>
      </c>
      <c r="FX72" s="4010">
        <v>101</v>
      </c>
      <c r="FY72" s="4027">
        <v>19.801980198019802</v>
      </c>
      <c r="FZ72" s="4007">
        <v>28</v>
      </c>
      <c r="GA72" s="3997">
        <v>90</v>
      </c>
      <c r="GB72" s="4116">
        <v>1.5</v>
      </c>
      <c r="GC72" s="4009">
        <v>8</v>
      </c>
      <c r="GD72" s="4115">
        <v>2.2222222222222223</v>
      </c>
      <c r="GE72" s="4001">
        <v>49</v>
      </c>
      <c r="GF72" s="3997">
        <v>91</v>
      </c>
      <c r="GG72" s="3999">
        <v>0.875</v>
      </c>
      <c r="GH72" s="1192">
        <v>45</v>
      </c>
      <c r="GI72" s="4115">
        <v>4.395604395604396</v>
      </c>
      <c r="GJ72" s="4001">
        <v>34</v>
      </c>
      <c r="GK72" s="3997">
        <v>93</v>
      </c>
      <c r="GL72" s="3999">
        <v>0.5714285714285714</v>
      </c>
      <c r="GM72" s="1192">
        <v>44</v>
      </c>
      <c r="GN72" s="4115">
        <v>7.5268817204301079</v>
      </c>
      <c r="GO72" s="4001">
        <v>25</v>
      </c>
      <c r="GP72" s="3997">
        <v>91</v>
      </c>
      <c r="GQ72" s="3999">
        <v>1.5</v>
      </c>
      <c r="GR72" s="1192">
        <v>3</v>
      </c>
      <c r="GS72" s="4115">
        <v>2.197802197802198</v>
      </c>
      <c r="GT72" s="4001">
        <v>35</v>
      </c>
      <c r="GU72" s="3997">
        <v>96</v>
      </c>
      <c r="GV72" s="4009">
        <v>1.3181818181818181</v>
      </c>
      <c r="GW72" s="4009">
        <v>40</v>
      </c>
      <c r="GX72" s="4115">
        <v>11.458333333333332</v>
      </c>
      <c r="GY72" s="4001">
        <v>38</v>
      </c>
      <c r="GZ72" s="3997">
        <v>92</v>
      </c>
      <c r="HA72" s="4009">
        <v>0</v>
      </c>
      <c r="HB72" s="4009">
        <v>44</v>
      </c>
      <c r="HC72" s="4115">
        <v>0</v>
      </c>
      <c r="HD72" s="4001">
        <v>44</v>
      </c>
      <c r="HE72" s="3997">
        <v>95</v>
      </c>
      <c r="HF72" s="4009">
        <v>0.5</v>
      </c>
      <c r="HG72" s="4009">
        <v>22</v>
      </c>
      <c r="HH72" s="4115">
        <v>3.1578947368421053</v>
      </c>
      <c r="HI72" s="4001">
        <v>8</v>
      </c>
      <c r="HJ72" s="3997">
        <v>90</v>
      </c>
      <c r="HK72" s="4009">
        <v>2.5</v>
      </c>
      <c r="HL72" s="4009">
        <v>23</v>
      </c>
      <c r="HM72" s="4115">
        <v>1.1111111111111112</v>
      </c>
      <c r="HN72" s="4001">
        <v>29</v>
      </c>
      <c r="HO72" s="4005">
        <v>23.52941176470588</v>
      </c>
      <c r="HP72" s="3996">
        <v>1.4705882352941175</v>
      </c>
      <c r="HQ72" s="3996">
        <v>70.588235294117652</v>
      </c>
      <c r="HR72" s="3996">
        <v>11.76470588235294</v>
      </c>
      <c r="HS72" s="4024">
        <v>19.117647058823529</v>
      </c>
      <c r="HT72" s="4024">
        <v>17.647058823529413</v>
      </c>
      <c r="HU72" s="4024">
        <v>72.058823529411768</v>
      </c>
      <c r="HV72" s="4024">
        <v>2.9411764705882351</v>
      </c>
      <c r="HW72" s="4024">
        <v>72.058823529411768</v>
      </c>
      <c r="HX72" s="4025">
        <v>68</v>
      </c>
      <c r="HY72" s="4005">
        <v>20.272572402044293</v>
      </c>
      <c r="HZ72" s="4005">
        <v>2.2146507666098807</v>
      </c>
      <c r="IA72" s="4005">
        <v>53.321976149914818</v>
      </c>
      <c r="IB72" s="4005">
        <v>16.86541737649063</v>
      </c>
      <c r="IC72" s="4005">
        <v>10.90289608177172</v>
      </c>
      <c r="ID72" s="4005">
        <v>29.982964224872234</v>
      </c>
      <c r="IE72" s="4005">
        <v>48.892674616695061</v>
      </c>
      <c r="IF72" s="4005">
        <v>3.0664395229982966</v>
      </c>
      <c r="IG72" s="4005">
        <v>53.321976149914818</v>
      </c>
      <c r="IH72" s="4025">
        <v>587</v>
      </c>
      <c r="II72" s="4117">
        <v>0</v>
      </c>
      <c r="IJ72" s="4118">
        <v>3</v>
      </c>
      <c r="IK72" s="4118">
        <v>0</v>
      </c>
      <c r="IL72" s="4118">
        <v>0</v>
      </c>
      <c r="IM72" s="4118">
        <v>5</v>
      </c>
      <c r="IN72" s="4118">
        <v>0</v>
      </c>
      <c r="IO72" s="4118" t="s">
        <v>31</v>
      </c>
      <c r="IP72" s="4118">
        <v>4</v>
      </c>
      <c r="IQ72" s="4119">
        <v>24</v>
      </c>
      <c r="IR72" s="4120">
        <v>19</v>
      </c>
      <c r="IS72" s="4121">
        <v>4</v>
      </c>
      <c r="IT72" s="4121">
        <v>0</v>
      </c>
      <c r="IU72" s="4121">
        <v>0</v>
      </c>
      <c r="IV72" s="4121">
        <v>5</v>
      </c>
      <c r="IW72" s="4121">
        <v>0</v>
      </c>
      <c r="IX72" s="4121" t="s">
        <v>31</v>
      </c>
      <c r="IY72" s="4121">
        <v>16</v>
      </c>
      <c r="IZ72" s="4119">
        <v>64</v>
      </c>
      <c r="JA72" s="4120">
        <v>7</v>
      </c>
      <c r="JB72" s="4121">
        <v>7</v>
      </c>
      <c r="JC72" s="4121">
        <v>0</v>
      </c>
      <c r="JD72" s="4121">
        <v>0</v>
      </c>
      <c r="JE72" s="4121">
        <v>3</v>
      </c>
      <c r="JF72" s="4121">
        <v>0</v>
      </c>
      <c r="JG72" s="4121" t="s">
        <v>31</v>
      </c>
      <c r="JH72" s="4121">
        <v>5</v>
      </c>
      <c r="JI72" s="4122">
        <v>38</v>
      </c>
      <c r="JJ72" s="4120">
        <v>0</v>
      </c>
      <c r="JK72" s="4121">
        <v>12.5</v>
      </c>
      <c r="JL72" s="4121">
        <v>0</v>
      </c>
      <c r="JM72" s="4121">
        <v>0</v>
      </c>
      <c r="JN72" s="4121">
        <v>20.833333333333336</v>
      </c>
      <c r="JO72" s="4121">
        <v>0</v>
      </c>
      <c r="JP72" s="4121" t="s">
        <v>31</v>
      </c>
      <c r="JQ72" s="4121">
        <v>16.666666666666664</v>
      </c>
      <c r="JR72" s="4122">
        <v>100</v>
      </c>
      <c r="JS72" s="4120">
        <v>29.6875</v>
      </c>
      <c r="JT72" s="4121">
        <v>6.25</v>
      </c>
      <c r="JU72" s="4121">
        <v>0</v>
      </c>
      <c r="JV72" s="4121">
        <v>0</v>
      </c>
      <c r="JW72" s="4121">
        <v>7.8125</v>
      </c>
      <c r="JX72" s="4121">
        <v>0</v>
      </c>
      <c r="JY72" s="4121" t="s">
        <v>31</v>
      </c>
      <c r="JZ72" s="4121">
        <v>25</v>
      </c>
      <c r="KA72" s="4122">
        <v>100</v>
      </c>
      <c r="KB72" s="4120">
        <v>18.421052631578945</v>
      </c>
      <c r="KC72" s="4121">
        <v>18.421052631578945</v>
      </c>
      <c r="KD72" s="4121">
        <v>0</v>
      </c>
      <c r="KE72" s="4121">
        <v>0</v>
      </c>
      <c r="KF72" s="4121">
        <v>7.8947368421052628</v>
      </c>
      <c r="KG72" s="4121">
        <v>0</v>
      </c>
      <c r="KH72" s="4121" t="s">
        <v>31</v>
      </c>
      <c r="KI72" s="4121">
        <v>13.157894736842104</v>
      </c>
      <c r="KJ72" s="4122">
        <v>100</v>
      </c>
      <c r="KK72" s="4026">
        <v>61.268403171007925</v>
      </c>
      <c r="KL72" s="4001">
        <v>11</v>
      </c>
      <c r="KM72" s="4026">
        <v>94.495412844036693</v>
      </c>
      <c r="KN72" s="4001">
        <v>4</v>
      </c>
      <c r="KO72" s="4027">
        <v>4.9834619625137817</v>
      </c>
      <c r="KP72" s="4007">
        <v>26</v>
      </c>
      <c r="KQ72" s="4027">
        <v>0</v>
      </c>
      <c r="KR72" s="4007">
        <v>27</v>
      </c>
      <c r="KS72" s="4027">
        <v>14.185798996502966</v>
      </c>
      <c r="KT72" s="4007">
        <v>41</v>
      </c>
      <c r="KU72" s="4027">
        <v>9.8880152489873723</v>
      </c>
      <c r="KV72" s="4007">
        <v>29</v>
      </c>
      <c r="KW72" s="4027">
        <v>10.6629392971246</v>
      </c>
      <c r="KX72" s="4007">
        <v>32</v>
      </c>
      <c r="KY72" s="4007">
        <v>24.911376087657107</v>
      </c>
      <c r="KZ72" s="4007">
        <v>12</v>
      </c>
      <c r="LA72" s="4028">
        <v>30</v>
      </c>
      <c r="LB72" s="1192">
        <v>10</v>
      </c>
      <c r="LC72" s="1192">
        <v>10</v>
      </c>
      <c r="LD72" s="1192">
        <v>10</v>
      </c>
      <c r="LE72" s="1192">
        <v>0</v>
      </c>
      <c r="LF72" s="4029">
        <v>60</v>
      </c>
      <c r="LG72" s="4030">
        <v>59</v>
      </c>
      <c r="LH72" s="4028">
        <v>10</v>
      </c>
      <c r="LI72" s="1192">
        <v>0</v>
      </c>
      <c r="LJ72" s="4031">
        <v>10</v>
      </c>
      <c r="LK72" s="4001">
        <v>35</v>
      </c>
      <c r="LL72" s="4033" t="s">
        <v>1632</v>
      </c>
      <c r="LM72" s="4034" t="s">
        <v>1625</v>
      </c>
      <c r="LN72" s="4034" t="s">
        <v>1625</v>
      </c>
      <c r="LO72" s="4034" t="s">
        <v>1625</v>
      </c>
      <c r="LP72" s="1192">
        <v>10</v>
      </c>
      <c r="LQ72" s="4032">
        <v>40</v>
      </c>
      <c r="LR72" s="4033" t="s">
        <v>1632</v>
      </c>
      <c r="LS72" s="4034" t="s">
        <v>1625</v>
      </c>
      <c r="LT72" s="4034" t="s">
        <v>1625</v>
      </c>
      <c r="LU72" s="4034" t="s">
        <v>1625</v>
      </c>
      <c r="LV72" s="1192">
        <v>10</v>
      </c>
      <c r="LW72" s="4032">
        <v>37</v>
      </c>
      <c r="LX72" s="4033" t="s">
        <v>1632</v>
      </c>
      <c r="LY72" s="4034" t="s">
        <v>1632</v>
      </c>
      <c r="LZ72" s="4034" t="s">
        <v>1625</v>
      </c>
      <c r="MA72" s="4034" t="s">
        <v>1625</v>
      </c>
      <c r="MB72" s="1192">
        <v>30</v>
      </c>
      <c r="MC72" s="4032">
        <v>46</v>
      </c>
      <c r="MD72" s="4033" t="s">
        <v>1625</v>
      </c>
      <c r="ME72" s="4034" t="s">
        <v>1625</v>
      </c>
      <c r="MF72" s="4034" t="s">
        <v>1625</v>
      </c>
      <c r="MG72" s="4034" t="s">
        <v>1632</v>
      </c>
      <c r="MH72" s="1192">
        <v>10</v>
      </c>
      <c r="MI72" s="4032">
        <v>68</v>
      </c>
      <c r="MJ72" s="4033" t="s">
        <v>1632</v>
      </c>
      <c r="MK72" s="4034" t="s">
        <v>1632</v>
      </c>
      <c r="ML72" s="4034" t="s">
        <v>1632</v>
      </c>
      <c r="MM72" s="4034" t="s">
        <v>1632</v>
      </c>
      <c r="MN72" s="1192">
        <v>40</v>
      </c>
      <c r="MO72" s="4032">
        <v>1</v>
      </c>
      <c r="MP72" s="4033" t="s">
        <v>1632</v>
      </c>
      <c r="MQ72" s="4034" t="s">
        <v>1632</v>
      </c>
      <c r="MR72" s="4034" t="s">
        <v>1632</v>
      </c>
      <c r="MS72" s="4034" t="s">
        <v>1625</v>
      </c>
      <c r="MT72" s="1192">
        <v>30</v>
      </c>
      <c r="MU72" s="4032">
        <v>20</v>
      </c>
      <c r="MV72" s="4033" t="s">
        <v>1632</v>
      </c>
      <c r="MW72" s="4034" t="s">
        <v>1625</v>
      </c>
      <c r="MX72" s="4034" t="s">
        <v>1625</v>
      </c>
      <c r="MY72" s="1192">
        <v>15</v>
      </c>
      <c r="MZ72" s="4032">
        <v>32</v>
      </c>
      <c r="NA72" s="4033" t="s">
        <v>1632</v>
      </c>
      <c r="NB72" s="4034" t="s">
        <v>1632</v>
      </c>
      <c r="NC72" s="4034" t="s">
        <v>1632</v>
      </c>
      <c r="ND72" s="4034" t="s">
        <v>1625</v>
      </c>
      <c r="NE72" s="1192">
        <v>30</v>
      </c>
      <c r="NF72" s="4032">
        <v>35</v>
      </c>
      <c r="NG72" s="4034" t="s">
        <v>1625</v>
      </c>
      <c r="NH72" s="4034" t="s">
        <v>1625</v>
      </c>
      <c r="NI72" s="4034" t="s">
        <v>1625</v>
      </c>
      <c r="NJ72" s="4034" t="s">
        <v>1625</v>
      </c>
      <c r="NK72" s="1192">
        <v>0</v>
      </c>
      <c r="NL72" s="4032">
        <v>50</v>
      </c>
      <c r="NM72" s="4007">
        <v>294.57</v>
      </c>
      <c r="NN72" s="4007">
        <f t="shared" si="2"/>
        <v>24</v>
      </c>
      <c r="NO72" s="4010">
        <v>75</v>
      </c>
      <c r="NP72" s="4007">
        <v>32</v>
      </c>
      <c r="NQ72" s="4037">
        <v>64.267352185089976</v>
      </c>
      <c r="NR72" s="4007">
        <v>21</v>
      </c>
      <c r="NS72" s="4007">
        <v>75</v>
      </c>
      <c r="NT72" s="4007">
        <v>32</v>
      </c>
      <c r="NU72" s="4037">
        <v>64.267352185089976</v>
      </c>
      <c r="NV72" s="4007">
        <v>17</v>
      </c>
      <c r="NW72" s="4007">
        <v>75</v>
      </c>
      <c r="NX72" s="4007">
        <v>23</v>
      </c>
      <c r="NY72" s="4027">
        <v>64.267352185089976</v>
      </c>
      <c r="NZ72" s="4007">
        <v>7</v>
      </c>
      <c r="OA72" s="4035">
        <v>0</v>
      </c>
      <c r="OB72" s="4036">
        <v>0</v>
      </c>
      <c r="OC72" s="4035">
        <v>47</v>
      </c>
      <c r="OD72" s="4035">
        <v>0</v>
      </c>
      <c r="OE72" s="4036">
        <v>0</v>
      </c>
      <c r="OF72" s="4035">
        <v>47</v>
      </c>
      <c r="OG72" s="4035">
        <v>57</v>
      </c>
      <c r="OH72" s="4036">
        <v>1.2661039537983119</v>
      </c>
      <c r="OI72" s="4035">
        <v>58</v>
      </c>
      <c r="OJ72" s="3994">
        <v>5</v>
      </c>
      <c r="OK72" s="4011">
        <v>1.1106175033318524</v>
      </c>
      <c r="OL72" s="4035">
        <v>56</v>
      </c>
      <c r="OM72" s="4010">
        <v>81</v>
      </c>
      <c r="ON72" s="4027">
        <v>69.40874035989718</v>
      </c>
      <c r="OO72" s="4038">
        <v>31</v>
      </c>
      <c r="OP72" s="4010" t="s">
        <v>31</v>
      </c>
      <c r="OQ72" s="4037" t="s">
        <v>31</v>
      </c>
      <c r="OR72" s="4038" t="str">
        <f t="shared" si="25"/>
        <v>-</v>
      </c>
      <c r="OS72" s="4039">
        <v>35.404428377767736</v>
      </c>
      <c r="OT72" s="4038">
        <v>31</v>
      </c>
      <c r="OU72" s="4007">
        <v>224</v>
      </c>
      <c r="OV72" s="4007">
        <v>260</v>
      </c>
      <c r="OW72" s="4007">
        <v>214</v>
      </c>
      <c r="OX72" s="4007">
        <v>125</v>
      </c>
      <c r="OY72" s="4007">
        <v>32</v>
      </c>
      <c r="OZ72" s="4007">
        <v>283</v>
      </c>
      <c r="PA72" s="4007">
        <v>567</v>
      </c>
      <c r="PB72" s="4007">
        <v>23</v>
      </c>
      <c r="PC72" s="4007">
        <v>66</v>
      </c>
      <c r="PD72" s="4007">
        <v>408</v>
      </c>
      <c r="PE72" s="4007">
        <v>183</v>
      </c>
      <c r="PF72" s="4007">
        <v>437</v>
      </c>
      <c r="PG72" s="4007">
        <v>36</v>
      </c>
      <c r="PH72" s="4007">
        <v>21</v>
      </c>
      <c r="PI72" s="4007">
        <v>240</v>
      </c>
      <c r="PJ72" s="4007">
        <v>303</v>
      </c>
      <c r="PK72" s="4007">
        <v>559</v>
      </c>
      <c r="PL72" s="4007">
        <v>796</v>
      </c>
      <c r="PM72" s="4010">
        <v>28.140703517587941</v>
      </c>
      <c r="PN72" s="4007">
        <v>62</v>
      </c>
      <c r="PO72" s="4007">
        <v>32.663316582914575</v>
      </c>
      <c r="PP72" s="4007">
        <v>41</v>
      </c>
      <c r="PQ72" s="4007">
        <v>26.884422110552762</v>
      </c>
      <c r="PR72" s="4007">
        <v>71</v>
      </c>
      <c r="PS72" s="4007">
        <v>15.7035175879397</v>
      </c>
      <c r="PT72" s="4007">
        <v>68</v>
      </c>
      <c r="PU72" s="4007">
        <v>4.0201005025125625</v>
      </c>
      <c r="PV72" s="4007">
        <v>40</v>
      </c>
      <c r="PW72" s="4007">
        <v>35.552763819095482</v>
      </c>
      <c r="PX72" s="4007">
        <v>61</v>
      </c>
      <c r="PY72" s="4007">
        <v>71.231155778894475</v>
      </c>
      <c r="PZ72" s="4007">
        <v>51</v>
      </c>
      <c r="QA72" s="4007">
        <v>2.8894472361809047</v>
      </c>
      <c r="QB72" s="4007">
        <v>21</v>
      </c>
      <c r="QC72" s="4007">
        <v>8.291457286432161</v>
      </c>
      <c r="QD72" s="4007">
        <v>54</v>
      </c>
      <c r="QE72" s="4007">
        <v>51.256281407035175</v>
      </c>
      <c r="QF72" s="4007">
        <v>54</v>
      </c>
      <c r="QG72" s="4007">
        <v>22.989949748743719</v>
      </c>
      <c r="QH72" s="4007">
        <v>47</v>
      </c>
      <c r="QI72" s="4007">
        <v>54.899497487437188</v>
      </c>
      <c r="QJ72" s="4007">
        <v>52</v>
      </c>
      <c r="QK72" s="4007">
        <v>4.5226130653266337</v>
      </c>
      <c r="QL72" s="4007">
        <v>32</v>
      </c>
      <c r="QM72" s="4007">
        <v>2.6381909547738691</v>
      </c>
      <c r="QN72" s="4007">
        <v>72</v>
      </c>
      <c r="QO72" s="4007">
        <v>30.150753768844218</v>
      </c>
      <c r="QP72" s="4007">
        <v>53</v>
      </c>
      <c r="QQ72" s="4007">
        <v>38.065326633165832</v>
      </c>
      <c r="QR72" s="4007">
        <v>69</v>
      </c>
      <c r="QS72" s="4007">
        <v>70.226130653266324</v>
      </c>
      <c r="QT72" s="4007">
        <v>68</v>
      </c>
      <c r="QU72" s="4010">
        <v>31</v>
      </c>
      <c r="QV72" s="4007">
        <v>26</v>
      </c>
      <c r="QW72" s="4007">
        <v>5</v>
      </c>
      <c r="QX72" s="4007">
        <v>1</v>
      </c>
      <c r="QY72" s="4007">
        <v>2</v>
      </c>
      <c r="QZ72" s="4007">
        <v>10</v>
      </c>
      <c r="RA72" s="4007">
        <v>11</v>
      </c>
      <c r="RB72" s="4007">
        <v>0</v>
      </c>
      <c r="RC72" s="4007">
        <v>2</v>
      </c>
      <c r="RD72" s="4007">
        <v>34</v>
      </c>
      <c r="RE72" s="4007">
        <v>9</v>
      </c>
      <c r="RF72" s="4007">
        <v>36</v>
      </c>
      <c r="RG72" s="4007">
        <v>3</v>
      </c>
      <c r="RH72" s="4007">
        <v>4</v>
      </c>
      <c r="RI72" s="4007">
        <v>8</v>
      </c>
      <c r="RJ72" s="4007">
        <v>73</v>
      </c>
      <c r="RK72" s="4007">
        <v>25</v>
      </c>
      <c r="RL72" s="4007">
        <v>136</v>
      </c>
      <c r="RM72" s="4010">
        <v>22.794117647058822</v>
      </c>
      <c r="RN72" s="4007">
        <v>45</v>
      </c>
      <c r="RO72" s="4007">
        <v>19.117647058823529</v>
      </c>
      <c r="RP72" s="4007">
        <v>54</v>
      </c>
      <c r="RQ72" s="4007">
        <v>3.6764705882352944</v>
      </c>
      <c r="RR72" s="4007">
        <v>68</v>
      </c>
      <c r="RS72" s="4007">
        <v>0.73529411764705876</v>
      </c>
      <c r="RT72" s="4007">
        <v>18</v>
      </c>
      <c r="RU72" s="4007">
        <v>1.4705882352941175</v>
      </c>
      <c r="RV72" s="4007">
        <v>27</v>
      </c>
      <c r="RW72" s="4007">
        <v>7.3529411764705888</v>
      </c>
      <c r="RX72" s="4007">
        <v>68</v>
      </c>
      <c r="RY72" s="4007">
        <v>8.0882352941176467</v>
      </c>
      <c r="RZ72" s="4007">
        <v>25</v>
      </c>
      <c r="SA72" s="4007">
        <v>0</v>
      </c>
      <c r="SB72" s="4007">
        <v>1</v>
      </c>
      <c r="SC72" s="4007">
        <v>1.4705882352941175</v>
      </c>
      <c r="SD72" s="4007">
        <v>31</v>
      </c>
      <c r="SE72" s="4007">
        <v>25</v>
      </c>
      <c r="SF72" s="4007">
        <v>21</v>
      </c>
      <c r="SG72" s="4007">
        <v>6.6176470588235299</v>
      </c>
      <c r="SH72" s="4007">
        <v>39</v>
      </c>
      <c r="SI72" s="4007">
        <v>26.47058823529412</v>
      </c>
      <c r="SJ72" s="4007">
        <v>66</v>
      </c>
      <c r="SK72" s="4007">
        <v>2.2058823529411766</v>
      </c>
      <c r="SL72" s="4007">
        <v>50</v>
      </c>
      <c r="SM72" s="4007">
        <v>2.9411764705882351</v>
      </c>
      <c r="SN72" s="4007">
        <v>35</v>
      </c>
      <c r="SO72" s="4007">
        <v>5.8823529411764701</v>
      </c>
      <c r="SP72" s="4007">
        <v>15</v>
      </c>
      <c r="SQ72" s="4007">
        <v>53.67647058823529</v>
      </c>
      <c r="SR72" s="4007">
        <v>64</v>
      </c>
      <c r="SS72" s="4007">
        <v>18.382352941176471</v>
      </c>
      <c r="ST72" s="4038">
        <v>36</v>
      </c>
      <c r="SU72" s="4123" t="s">
        <v>8302</v>
      </c>
      <c r="SV72" s="4124" t="s">
        <v>3046</v>
      </c>
      <c r="SW72" s="4124">
        <v>203</v>
      </c>
      <c r="SX72" s="4125">
        <v>173.06052855924978</v>
      </c>
      <c r="SY72" s="4124">
        <v>2</v>
      </c>
      <c r="SZ72" s="4040">
        <v>0</v>
      </c>
      <c r="TA72" s="4036">
        <v>0</v>
      </c>
      <c r="TB72" s="4041">
        <v>0</v>
      </c>
      <c r="TC72" s="4035">
        <v>52</v>
      </c>
      <c r="TD72" s="4040">
        <v>16</v>
      </c>
      <c r="TE72" s="4036">
        <v>17</v>
      </c>
      <c r="TF72" s="4041">
        <v>3.7760995113282987</v>
      </c>
      <c r="TG72" s="4035">
        <v>20</v>
      </c>
      <c r="TH72" s="4040">
        <v>0</v>
      </c>
      <c r="TI72" s="4036">
        <v>0</v>
      </c>
      <c r="TJ72" s="4041">
        <v>0</v>
      </c>
      <c r="TK72" s="4035">
        <v>6</v>
      </c>
      <c r="TL72" s="4040">
        <v>0</v>
      </c>
      <c r="TM72" s="4036">
        <v>0</v>
      </c>
      <c r="TN72" s="4041">
        <v>0</v>
      </c>
      <c r="TO72" s="4035">
        <v>11</v>
      </c>
      <c r="TP72" s="4040">
        <v>0</v>
      </c>
      <c r="TQ72" s="4036">
        <v>0</v>
      </c>
      <c r="TR72" s="4041">
        <v>0</v>
      </c>
      <c r="TS72" s="4035">
        <v>5</v>
      </c>
      <c r="TT72" s="4040">
        <v>0</v>
      </c>
      <c r="TU72" s="4036">
        <v>0</v>
      </c>
      <c r="TV72" s="4041">
        <v>0</v>
      </c>
      <c r="TW72" s="4035">
        <v>2</v>
      </c>
      <c r="TX72" s="4040">
        <v>0</v>
      </c>
      <c r="TY72" s="4036">
        <v>1</v>
      </c>
      <c r="TZ72" s="4041">
        <v>0.22212350066637049</v>
      </c>
      <c r="UA72" s="4035">
        <v>51</v>
      </c>
      <c r="UB72" s="4040">
        <v>58</v>
      </c>
      <c r="UC72" s="4036">
        <v>53</v>
      </c>
      <c r="UD72" s="4041">
        <v>11.772545535317636</v>
      </c>
      <c r="UE72" s="4035">
        <v>25</v>
      </c>
      <c r="UF72" s="4040">
        <v>0</v>
      </c>
      <c r="UG72" s="4036">
        <v>0</v>
      </c>
      <c r="UH72" s="4041">
        <v>0</v>
      </c>
      <c r="UI72" s="4035">
        <v>14</v>
      </c>
      <c r="UJ72" s="4040">
        <v>0</v>
      </c>
      <c r="UK72" s="4036">
        <v>1</v>
      </c>
      <c r="UL72" s="4041">
        <v>0.22212350066637049</v>
      </c>
      <c r="UM72" s="4035">
        <v>19</v>
      </c>
      <c r="UN72" s="4040">
        <v>0</v>
      </c>
      <c r="UO72" s="4036">
        <v>0</v>
      </c>
      <c r="UP72" s="4041">
        <v>0</v>
      </c>
      <c r="UQ72" s="4035">
        <v>3</v>
      </c>
      <c r="UR72" s="4040">
        <v>40</v>
      </c>
      <c r="US72" s="4036">
        <v>40</v>
      </c>
      <c r="UT72" s="4041">
        <v>8.8849400266548191</v>
      </c>
      <c r="UU72" s="4035">
        <v>2</v>
      </c>
      <c r="UV72" s="4040">
        <v>0</v>
      </c>
      <c r="UW72" s="4036">
        <v>0</v>
      </c>
      <c r="UX72" s="4041">
        <v>0</v>
      </c>
      <c r="UY72" s="4035">
        <v>26</v>
      </c>
      <c r="UZ72" s="4040">
        <v>0</v>
      </c>
      <c r="VA72" s="4036">
        <v>0</v>
      </c>
      <c r="VB72" s="4041">
        <v>0</v>
      </c>
      <c r="VC72" s="4035">
        <v>4</v>
      </c>
      <c r="VD72" s="4042">
        <v>0</v>
      </c>
      <c r="VE72" s="4035">
        <v>0</v>
      </c>
      <c r="VF72" s="4035">
        <v>0</v>
      </c>
      <c r="VG72" s="4035">
        <v>7</v>
      </c>
      <c r="VH72" s="4035">
        <v>0</v>
      </c>
      <c r="VI72" s="4035">
        <v>0</v>
      </c>
      <c r="VJ72" s="4035">
        <v>0</v>
      </c>
      <c r="VK72" s="4035">
        <v>4</v>
      </c>
      <c r="VL72" s="4035">
        <v>0</v>
      </c>
      <c r="VM72" s="4035">
        <v>0</v>
      </c>
      <c r="VN72" s="4035">
        <v>0</v>
      </c>
      <c r="VO72" s="4035">
        <v>9</v>
      </c>
      <c r="VP72" s="4035">
        <v>0</v>
      </c>
      <c r="VQ72" s="4035">
        <v>0</v>
      </c>
      <c r="VR72" s="4035">
        <v>0</v>
      </c>
      <c r="VS72" s="4035">
        <v>18</v>
      </c>
      <c r="VT72" s="4035">
        <v>0</v>
      </c>
      <c r="VU72" s="4035">
        <v>0</v>
      </c>
      <c r="VV72" s="4035">
        <v>0</v>
      </c>
      <c r="VW72" s="4035">
        <v>7</v>
      </c>
      <c r="VX72" s="4035">
        <v>4</v>
      </c>
      <c r="VY72" s="4035">
        <v>9</v>
      </c>
      <c r="VZ72" s="4035">
        <v>1.9991115059973343</v>
      </c>
      <c r="WA72" s="4035">
        <v>18</v>
      </c>
      <c r="WB72" s="4035">
        <v>0</v>
      </c>
      <c r="WC72" s="4035">
        <v>0</v>
      </c>
      <c r="WD72" s="4035">
        <v>0</v>
      </c>
      <c r="WE72" s="4035">
        <v>15</v>
      </c>
      <c r="WF72" s="4035">
        <v>0</v>
      </c>
      <c r="WG72" s="4035">
        <v>0</v>
      </c>
      <c r="WH72" s="4035">
        <v>0</v>
      </c>
      <c r="WI72" s="4035">
        <v>6</v>
      </c>
      <c r="WJ72" s="4035">
        <v>0</v>
      </c>
      <c r="WK72" s="4035">
        <v>0</v>
      </c>
      <c r="WL72" s="4035">
        <v>0</v>
      </c>
      <c r="WM72" s="4035">
        <v>19</v>
      </c>
      <c r="WN72" s="4035">
        <v>0</v>
      </c>
      <c r="WO72" s="4035">
        <v>0</v>
      </c>
      <c r="WP72" s="4035">
        <v>0</v>
      </c>
      <c r="WQ72" s="4035">
        <v>16</v>
      </c>
      <c r="WR72" s="4035">
        <v>0</v>
      </c>
      <c r="WS72" s="4035">
        <v>0</v>
      </c>
      <c r="WT72" s="4035">
        <v>0</v>
      </c>
      <c r="WU72" s="4035">
        <v>16</v>
      </c>
      <c r="WV72" s="4007"/>
      <c r="WW72" s="3999">
        <v>13.471502590673575</v>
      </c>
      <c r="WX72" s="3999">
        <v>15.384615384615385</v>
      </c>
      <c r="WY72" s="3999">
        <v>14.056224899598394</v>
      </c>
      <c r="WZ72" s="3999">
        <v>16.746411483253588</v>
      </c>
      <c r="XA72" s="3999">
        <v>15.228426395939088</v>
      </c>
      <c r="XB72" s="3999">
        <v>12.820512820512819</v>
      </c>
      <c r="XC72" s="3994">
        <v>12.5</v>
      </c>
      <c r="XD72" s="3994">
        <v>50</v>
      </c>
      <c r="XE72" s="3994">
        <v>14.962121212121213</v>
      </c>
      <c r="XF72" s="3999">
        <v>14.285714285714285</v>
      </c>
      <c r="XG72" s="3994">
        <v>25</v>
      </c>
      <c r="XH72" s="3999">
        <v>12.435233160621761</v>
      </c>
      <c r="XI72" s="3999">
        <v>12.5</v>
      </c>
      <c r="XJ72" s="3999">
        <v>13.654618473895583</v>
      </c>
      <c r="XK72" s="3999">
        <v>11.961722488038278</v>
      </c>
      <c r="XL72" s="3999">
        <v>12.18274111675127</v>
      </c>
      <c r="XM72" s="3999">
        <v>16.923076923076923</v>
      </c>
      <c r="XN72" s="3994">
        <v>19</v>
      </c>
      <c r="XO72" s="3994">
        <v>16</v>
      </c>
      <c r="XP72" s="3994">
        <v>12.594696969696969</v>
      </c>
      <c r="XQ72" s="3999">
        <v>14.666666666666666</v>
      </c>
      <c r="XR72" s="3994">
        <v>19</v>
      </c>
      <c r="XS72" s="3999">
        <v>31.5</v>
      </c>
      <c r="XT72" s="3994">
        <v>22</v>
      </c>
      <c r="XU72" s="3994">
        <v>27.556818181818183</v>
      </c>
      <c r="XV72" s="4011">
        <v>28.952380952380953</v>
      </c>
      <c r="XW72" s="3994">
        <v>21</v>
      </c>
      <c r="XX72" s="3994">
        <v>66.666666666666657</v>
      </c>
      <c r="XY72" s="3994">
        <v>61.5</v>
      </c>
      <c r="XZ72" s="3994">
        <v>24</v>
      </c>
      <c r="YA72" s="4011">
        <v>68.939393939393938</v>
      </c>
      <c r="YB72" s="4011">
        <v>66.857142857142861</v>
      </c>
      <c r="YC72" s="3994">
        <v>24</v>
      </c>
      <c r="YD72" s="4011">
        <v>2.0512820512820511</v>
      </c>
      <c r="YE72" s="4011">
        <v>5.5</v>
      </c>
      <c r="YF72" s="3994">
        <v>48</v>
      </c>
      <c r="YG72" s="3994">
        <v>2.083333333333333</v>
      </c>
      <c r="YH72" s="3994">
        <v>2.8571428571428572</v>
      </c>
      <c r="YI72" s="3994">
        <v>37</v>
      </c>
      <c r="YJ72" s="3994">
        <v>1.5384615384615385</v>
      </c>
      <c r="YK72" s="3994">
        <v>1.5</v>
      </c>
      <c r="YL72" s="3994">
        <v>35</v>
      </c>
      <c r="YM72" s="4011">
        <v>1.4204545454545454</v>
      </c>
      <c r="YN72" s="4011">
        <v>1.3333333333333335</v>
      </c>
      <c r="YO72" s="3994">
        <v>26</v>
      </c>
      <c r="YP72" s="4011">
        <v>0</v>
      </c>
      <c r="YQ72" s="4011">
        <v>0</v>
      </c>
      <c r="YR72" s="3994">
        <v>37</v>
      </c>
      <c r="YS72" s="3999">
        <v>0</v>
      </c>
      <c r="YT72" s="4011">
        <v>0</v>
      </c>
      <c r="YU72" s="3994">
        <v>24</v>
      </c>
      <c r="YV72" s="4043">
        <v>141</v>
      </c>
      <c r="YW72" s="4027">
        <v>39.716312056737593</v>
      </c>
      <c r="YX72" s="3994">
        <v>47</v>
      </c>
      <c r="YY72" s="3994">
        <v>594</v>
      </c>
      <c r="YZ72" s="4027">
        <v>59.259259259259252</v>
      </c>
      <c r="ZA72" s="3994">
        <v>48</v>
      </c>
      <c r="ZB72" s="4007">
        <v>99</v>
      </c>
      <c r="ZC72" s="4027">
        <v>76.767676767676761</v>
      </c>
      <c r="ZD72" s="3994">
        <v>43</v>
      </c>
      <c r="ZE72" s="4043">
        <v>134</v>
      </c>
      <c r="ZF72" s="4007">
        <v>32.835820895522389</v>
      </c>
      <c r="ZG72" s="3994">
        <v>61</v>
      </c>
      <c r="ZH72" s="4044">
        <v>0</v>
      </c>
      <c r="ZI72" s="3999">
        <v>0</v>
      </c>
      <c r="ZJ72" s="3994">
        <v>25</v>
      </c>
      <c r="ZK72" s="4045" t="s">
        <v>1627</v>
      </c>
      <c r="ZL72" s="3999">
        <v>76.890756302521012</v>
      </c>
      <c r="ZM72" s="3999">
        <v>83.000604960677563</v>
      </c>
      <c r="ZN72" s="3994">
        <v>61</v>
      </c>
      <c r="ZO72" s="4007">
        <v>1653</v>
      </c>
      <c r="ZP72" s="4005">
        <v>50.618811881188122</v>
      </c>
      <c r="ZQ72" s="3996">
        <v>61.442441054091532</v>
      </c>
      <c r="ZR72" s="4046">
        <v>56</v>
      </c>
      <c r="ZS72" s="4001">
        <v>721</v>
      </c>
      <c r="ZT72" s="4005">
        <v>62.162162162162161</v>
      </c>
      <c r="ZU72" s="3996">
        <v>65.266106442577026</v>
      </c>
      <c r="ZV72" s="4046">
        <v>65</v>
      </c>
      <c r="ZW72" s="4126">
        <v>357</v>
      </c>
      <c r="ZX72" s="4005">
        <v>45.583038869257955</v>
      </c>
      <c r="ZY72" s="3996">
        <v>56.25</v>
      </c>
      <c r="ZZ72" s="4046">
        <v>52</v>
      </c>
      <c r="AAA72" s="4126">
        <v>240</v>
      </c>
      <c r="AAB72" s="4005">
        <v>38.020833333333329</v>
      </c>
      <c r="AAC72" s="3996">
        <v>60.483870967741936</v>
      </c>
      <c r="AAD72" s="4046">
        <v>31</v>
      </c>
      <c r="AAE72" s="4126">
        <v>124</v>
      </c>
      <c r="AAF72" s="4058">
        <v>94.247246022031831</v>
      </c>
      <c r="AAG72" s="4007">
        <v>99.614395886889469</v>
      </c>
      <c r="AAH72" s="4007">
        <v>28</v>
      </c>
      <c r="AAI72" s="4038">
        <v>778</v>
      </c>
      <c r="AAJ72" s="4005">
        <v>345.5</v>
      </c>
      <c r="AAK72" s="4046">
        <v>28</v>
      </c>
      <c r="AAL72" s="3996">
        <v>881.1</v>
      </c>
      <c r="AAM72" s="4046">
        <v>32</v>
      </c>
      <c r="AAN72" s="3996">
        <v>3385.8</v>
      </c>
      <c r="AAO72" s="4046">
        <f t="shared" si="26"/>
        <v>12</v>
      </c>
      <c r="AAP72" s="3996">
        <v>0</v>
      </c>
      <c r="AAQ72" s="4047">
        <f t="shared" si="27"/>
        <v>12</v>
      </c>
      <c r="AAR72" s="3999">
        <v>14.07</v>
      </c>
      <c r="AAS72" s="3994">
        <v>4</v>
      </c>
      <c r="AAT72" s="3999">
        <v>439.94</v>
      </c>
      <c r="AAU72" s="3994">
        <v>7</v>
      </c>
      <c r="AAV72" s="3999">
        <v>2.44</v>
      </c>
      <c r="AAW72" s="3994">
        <v>5</v>
      </c>
      <c r="AAX72" s="3999">
        <v>631.4</v>
      </c>
      <c r="AAY72" s="3994">
        <v>14</v>
      </c>
      <c r="AAZ72" s="3994">
        <v>5563.7</v>
      </c>
      <c r="ABA72" s="4046">
        <f t="shared" si="28"/>
        <v>41</v>
      </c>
      <c r="ABB72" s="3999">
        <v>604</v>
      </c>
      <c r="ABC72" s="4046">
        <f t="shared" si="28"/>
        <v>54</v>
      </c>
      <c r="ABD72" s="3999">
        <v>1244.5</v>
      </c>
      <c r="ABE72" s="4046">
        <f t="shared" si="28"/>
        <v>16</v>
      </c>
      <c r="ABF72" s="3999">
        <v>16727.7</v>
      </c>
      <c r="ABG72" s="4046">
        <f t="shared" si="28"/>
        <v>4</v>
      </c>
      <c r="ABH72" s="3999">
        <v>0</v>
      </c>
      <c r="ABI72" s="4046">
        <f t="shared" si="29"/>
        <v>2</v>
      </c>
      <c r="ABJ72" s="3999">
        <v>0</v>
      </c>
      <c r="ABK72" s="4046">
        <f t="shared" si="29"/>
        <v>1</v>
      </c>
      <c r="ABL72" s="3999">
        <v>0</v>
      </c>
      <c r="ABM72" s="4046">
        <f t="shared" si="29"/>
        <v>38</v>
      </c>
      <c r="ABN72" s="3999">
        <f t="shared" si="30"/>
        <v>0</v>
      </c>
      <c r="ABO72" s="4048">
        <f t="shared" si="31"/>
        <v>39</v>
      </c>
      <c r="ABP72" s="4044">
        <v>5</v>
      </c>
      <c r="ABQ72" s="3999" t="s">
        <v>1632</v>
      </c>
      <c r="ABR72" s="3999">
        <v>5</v>
      </c>
      <c r="ABS72" s="3999" t="s">
        <v>1632</v>
      </c>
      <c r="ABT72" s="3999">
        <v>5</v>
      </c>
      <c r="ABU72" s="3999" t="s">
        <v>1632</v>
      </c>
      <c r="ABV72" s="3999">
        <v>5</v>
      </c>
      <c r="ABW72" s="3999" t="s">
        <v>1632</v>
      </c>
      <c r="ABX72" s="3999">
        <v>0</v>
      </c>
      <c r="ABY72" s="3999" t="s">
        <v>1625</v>
      </c>
      <c r="ABZ72" s="3999">
        <v>20</v>
      </c>
      <c r="ACA72" s="3994">
        <v>23</v>
      </c>
      <c r="ACB72" s="3999">
        <v>5</v>
      </c>
      <c r="ACC72" s="3999" t="s">
        <v>1632</v>
      </c>
      <c r="ACD72" s="3999">
        <v>5</v>
      </c>
      <c r="ACE72" s="3999" t="s">
        <v>1632</v>
      </c>
      <c r="ACF72" s="3999">
        <v>5</v>
      </c>
      <c r="ACG72" s="3999" t="s">
        <v>1632</v>
      </c>
      <c r="ACH72" s="3999">
        <v>5</v>
      </c>
      <c r="ACI72" s="3999" t="s">
        <v>1632</v>
      </c>
      <c r="ACJ72" s="3999">
        <v>20</v>
      </c>
      <c r="ACK72" s="3994">
        <v>1</v>
      </c>
      <c r="ACL72" s="3999">
        <v>5</v>
      </c>
      <c r="ACM72" s="3999" t="s">
        <v>1632</v>
      </c>
      <c r="ACN72" s="3999">
        <v>5</v>
      </c>
      <c r="ACO72" s="3999" t="s">
        <v>1632</v>
      </c>
      <c r="ACP72" s="3999">
        <v>0</v>
      </c>
      <c r="ACQ72" s="3999" t="s">
        <v>1625</v>
      </c>
      <c r="ACR72" s="3999">
        <v>10</v>
      </c>
      <c r="ACS72" s="3994">
        <v>28</v>
      </c>
      <c r="ACT72" s="3994">
        <v>10</v>
      </c>
      <c r="ACU72" s="3994" t="s">
        <v>1632</v>
      </c>
      <c r="ACV72" s="3994">
        <v>10</v>
      </c>
      <c r="ACW72" s="3994" t="s">
        <v>1632</v>
      </c>
      <c r="ACX72" s="3994">
        <v>10</v>
      </c>
      <c r="ACY72" s="3994" t="s">
        <v>1632</v>
      </c>
      <c r="ACZ72" s="3994">
        <v>10</v>
      </c>
      <c r="ADA72" s="3994" t="s">
        <v>1632</v>
      </c>
      <c r="ADB72" s="3994">
        <v>40</v>
      </c>
      <c r="ADC72" s="3994">
        <v>1</v>
      </c>
      <c r="ADD72" s="4049">
        <v>0</v>
      </c>
      <c r="ADE72" s="4049">
        <v>0</v>
      </c>
      <c r="ADF72" s="4049">
        <v>10</v>
      </c>
      <c r="ADG72" s="4049">
        <v>0</v>
      </c>
      <c r="ADH72" s="4049">
        <v>10</v>
      </c>
      <c r="ADI72" s="3994">
        <v>58</v>
      </c>
      <c r="ADJ72" s="3999">
        <v>5</v>
      </c>
      <c r="ADK72" s="3999" t="s">
        <v>1632</v>
      </c>
      <c r="ADL72" s="3999">
        <v>5</v>
      </c>
      <c r="ADM72" s="3999" t="s">
        <v>1632</v>
      </c>
      <c r="ADN72" s="3999">
        <v>5</v>
      </c>
      <c r="ADO72" s="3999" t="s">
        <v>1632</v>
      </c>
      <c r="ADP72" s="3999">
        <v>5</v>
      </c>
      <c r="ADQ72" s="3999" t="s">
        <v>1632</v>
      </c>
      <c r="ADR72" s="3999">
        <v>20</v>
      </c>
      <c r="ADS72" s="3994">
        <v>1</v>
      </c>
      <c r="ADT72" s="3999">
        <v>10</v>
      </c>
      <c r="ADU72" s="3999">
        <v>10</v>
      </c>
      <c r="ADV72" s="3999">
        <v>10</v>
      </c>
      <c r="ADW72" s="3999">
        <v>0</v>
      </c>
      <c r="ADX72" s="3999">
        <v>30</v>
      </c>
      <c r="ADY72" s="3994">
        <v>23</v>
      </c>
      <c r="ADZ72" s="4010">
        <v>1</v>
      </c>
      <c r="AEA72" s="3999">
        <v>9.592326139088728</v>
      </c>
      <c r="AEB72" s="3994">
        <v>4</v>
      </c>
      <c r="AEC72" s="4007">
        <v>0</v>
      </c>
      <c r="AED72" s="3999">
        <v>0</v>
      </c>
      <c r="AEE72" s="3994">
        <v>54</v>
      </c>
      <c r="AEF72" s="4007">
        <v>2</v>
      </c>
      <c r="AEG72" s="3999">
        <v>19.184652278177456</v>
      </c>
      <c r="AEH72" s="3994">
        <v>11</v>
      </c>
      <c r="AEI72" s="4035">
        <v>4</v>
      </c>
      <c r="AEJ72" s="3999">
        <v>38.369304556354912</v>
      </c>
      <c r="AEK72" s="3994">
        <f t="shared" si="32"/>
        <v>38</v>
      </c>
      <c r="AEL72" s="4007">
        <v>1</v>
      </c>
      <c r="AEM72" s="3999">
        <v>9.4091080165600296</v>
      </c>
      <c r="AEN72" s="3994">
        <v>24</v>
      </c>
      <c r="AEO72" s="3994">
        <v>4</v>
      </c>
      <c r="AEP72" s="3999">
        <v>38.4</v>
      </c>
      <c r="AEQ72" s="3994">
        <v>25</v>
      </c>
      <c r="AER72" s="3994">
        <v>3</v>
      </c>
      <c r="AES72" s="3999">
        <v>28.8</v>
      </c>
      <c r="AET72" s="3994">
        <v>27</v>
      </c>
      <c r="AEU72" s="3994">
        <v>1</v>
      </c>
      <c r="AEV72" s="4050">
        <v>9.6</v>
      </c>
      <c r="AEW72" s="3994">
        <v>17</v>
      </c>
      <c r="AEX72" s="4049">
        <v>0.11700000000000001</v>
      </c>
      <c r="AEY72" s="4049">
        <v>45</v>
      </c>
      <c r="AEZ72" s="4049">
        <v>7.3999999999999996E-2</v>
      </c>
      <c r="AFA72" s="4049">
        <v>24</v>
      </c>
      <c r="AFB72" s="4049">
        <v>6.0000000000000001E-3</v>
      </c>
      <c r="AFC72" s="4049">
        <v>45</v>
      </c>
      <c r="AFD72" s="4049">
        <v>7.0000000000000001E-3</v>
      </c>
      <c r="AFE72" s="4049">
        <v>31</v>
      </c>
      <c r="AFF72" s="4049">
        <v>5.0000000000000001E-3</v>
      </c>
      <c r="AFG72" s="4049">
        <v>27</v>
      </c>
      <c r="AFH72" s="4049">
        <v>1.0999999999999999E-2</v>
      </c>
      <c r="AFI72" s="4049">
        <v>33</v>
      </c>
      <c r="AFJ72" s="4049">
        <v>0</v>
      </c>
      <c r="AFK72" s="4049">
        <v>7</v>
      </c>
      <c r="AFL72" s="4049">
        <v>0</v>
      </c>
      <c r="AFM72" s="4049">
        <v>7</v>
      </c>
      <c r="AFN72" s="4049">
        <v>32</v>
      </c>
      <c r="AFO72" s="4049">
        <v>292.82576866764276</v>
      </c>
      <c r="AFP72" s="4049">
        <v>6</v>
      </c>
      <c r="AFQ72" s="4049">
        <v>8</v>
      </c>
      <c r="AFR72" s="4049">
        <v>73.206442166910691</v>
      </c>
      <c r="AFS72" s="4049">
        <v>18</v>
      </c>
      <c r="AFT72" s="4049">
        <v>29</v>
      </c>
      <c r="AFU72" s="4049">
        <v>265.37335285505128</v>
      </c>
      <c r="AFV72" s="4049">
        <v>7</v>
      </c>
      <c r="AFW72" s="4049">
        <v>15</v>
      </c>
      <c r="AFX72" s="4049">
        <v>137.26207906295755</v>
      </c>
      <c r="AFY72" s="4049">
        <v>19</v>
      </c>
      <c r="AFZ72" s="4049">
        <v>201</v>
      </c>
      <c r="AGA72" s="4049">
        <v>1839.311859443631</v>
      </c>
      <c r="AGB72" s="4049">
        <v>5</v>
      </c>
      <c r="AGC72" s="4049">
        <v>23</v>
      </c>
      <c r="AGD72" s="4049">
        <v>210.46852122986823</v>
      </c>
      <c r="AGE72" s="4049">
        <v>25</v>
      </c>
      <c r="AGF72" s="4049">
        <v>6</v>
      </c>
      <c r="AGG72" s="4049">
        <v>34.880000000000003</v>
      </c>
      <c r="AGH72" s="4049">
        <v>45</v>
      </c>
      <c r="AGI72" s="4049">
        <v>0</v>
      </c>
      <c r="AGJ72" s="4049">
        <v>0</v>
      </c>
      <c r="AGK72" s="4049">
        <v>10</v>
      </c>
      <c r="AGL72" s="4049">
        <v>0</v>
      </c>
      <c r="AGM72" s="4049">
        <v>0</v>
      </c>
      <c r="AGN72" s="4049">
        <v>2</v>
      </c>
      <c r="AGO72" s="4049">
        <v>5</v>
      </c>
      <c r="AGP72" s="4049">
        <v>29.07</v>
      </c>
      <c r="AGQ72" s="4049">
        <v>44</v>
      </c>
      <c r="AGR72" s="4049">
        <v>0</v>
      </c>
      <c r="AGS72" s="4049">
        <v>0</v>
      </c>
      <c r="AGT72" s="4049">
        <v>19</v>
      </c>
      <c r="AGU72" s="4049">
        <v>0</v>
      </c>
      <c r="AGV72" s="4049">
        <v>0</v>
      </c>
      <c r="AGW72" s="4049">
        <v>31</v>
      </c>
      <c r="AGX72" s="4049">
        <v>0</v>
      </c>
      <c r="AGY72" s="4049">
        <v>0</v>
      </c>
      <c r="AGZ72" s="4049">
        <v>25</v>
      </c>
      <c r="AHA72" s="4049">
        <v>0</v>
      </c>
      <c r="AHB72" s="4049">
        <v>0</v>
      </c>
      <c r="AHC72" s="4049">
        <v>12</v>
      </c>
      <c r="AHD72" s="4049">
        <v>1</v>
      </c>
      <c r="AHE72" s="4049">
        <v>5.81</v>
      </c>
      <c r="AHF72" s="4049">
        <v>30</v>
      </c>
      <c r="AHG72" s="3999">
        <v>57</v>
      </c>
      <c r="AHH72" s="3999">
        <v>317.02</v>
      </c>
      <c r="AHI72" s="3994">
        <v>21</v>
      </c>
      <c r="AHJ72" s="3999">
        <v>93</v>
      </c>
      <c r="AHK72" s="3999">
        <v>517.24</v>
      </c>
      <c r="AHL72" s="3999">
        <v>33</v>
      </c>
      <c r="AHM72" s="3999">
        <v>3</v>
      </c>
      <c r="AHN72" s="3999">
        <v>17.440000000000001</v>
      </c>
      <c r="AHO72" s="3994">
        <v>37</v>
      </c>
      <c r="AHP72" s="3999">
        <v>0</v>
      </c>
      <c r="AHQ72" s="3999">
        <v>0</v>
      </c>
      <c r="AHR72" s="3999">
        <v>23</v>
      </c>
      <c r="AHS72" s="3999">
        <v>0</v>
      </c>
      <c r="AHT72" s="3999">
        <v>0</v>
      </c>
      <c r="AHU72" s="3994">
        <v>28</v>
      </c>
      <c r="AHV72" s="3999">
        <v>30</v>
      </c>
      <c r="AHW72" s="3999">
        <v>166.85</v>
      </c>
      <c r="AHX72" s="3994">
        <v>38</v>
      </c>
      <c r="AHY72" s="3999">
        <v>66</v>
      </c>
      <c r="AHZ72" s="3999">
        <v>383.72</v>
      </c>
      <c r="AIA72" s="3994">
        <v>15</v>
      </c>
      <c r="AIB72" s="4007"/>
      <c r="AIC72" s="4010"/>
      <c r="AID72" s="4027"/>
      <c r="AIE72" s="4007"/>
      <c r="AIF72" s="4010"/>
      <c r="AIG72" s="4027"/>
      <c r="AIH72" s="4007"/>
      <c r="AII72" s="4007"/>
      <c r="AIJ72" s="3999"/>
      <c r="AIK72" s="4007"/>
      <c r="AIL72" s="4051">
        <v>137</v>
      </c>
      <c r="AIM72" s="4052">
        <v>52.554744525547441</v>
      </c>
      <c r="AIN72" s="4053">
        <f t="shared" si="33"/>
        <v>59</v>
      </c>
      <c r="AIO72" s="4007">
        <v>592</v>
      </c>
      <c r="AIP72" s="4027">
        <v>21.283783783783782</v>
      </c>
      <c r="AIQ72" s="4007">
        <f t="shared" si="34"/>
        <v>51</v>
      </c>
      <c r="AIR72" s="4051">
        <v>132</v>
      </c>
      <c r="AIS72" s="4052">
        <v>39.393939393939391</v>
      </c>
      <c r="AIT72" s="4053">
        <f t="shared" si="35"/>
        <v>26</v>
      </c>
      <c r="AIU72" s="4007">
        <v>592</v>
      </c>
      <c r="AIV72" s="4027">
        <v>21.283783783783782</v>
      </c>
      <c r="AIW72" s="4007">
        <f t="shared" si="36"/>
        <v>2</v>
      </c>
      <c r="AIX72" s="4051">
        <v>134</v>
      </c>
      <c r="AIY72" s="4052">
        <v>0.74626865671641784</v>
      </c>
      <c r="AIZ72" s="4053">
        <f t="shared" si="37"/>
        <v>43</v>
      </c>
      <c r="AJA72" s="4007">
        <v>592</v>
      </c>
      <c r="AJB72" s="4027">
        <v>21.283783783783782</v>
      </c>
      <c r="AJC72" s="4007">
        <f t="shared" si="38"/>
        <v>15</v>
      </c>
      <c r="AJD72" s="4010">
        <v>132</v>
      </c>
      <c r="AJE72" s="4027">
        <v>9.0909090909090917</v>
      </c>
      <c r="AJF72" s="4007">
        <v>27</v>
      </c>
      <c r="AJG72" s="3994">
        <v>607</v>
      </c>
      <c r="AJH72" s="4050">
        <v>9.0609555189456348</v>
      </c>
      <c r="AJI72" s="4038">
        <v>23</v>
      </c>
      <c r="AJJ72" s="4010">
        <v>132</v>
      </c>
      <c r="AJK72" s="3999">
        <v>25.757575757575758</v>
      </c>
      <c r="AJL72" s="4007">
        <v>50</v>
      </c>
      <c r="AJM72" s="3994">
        <v>607</v>
      </c>
      <c r="AJN72" s="3999">
        <v>24.382207578253706</v>
      </c>
      <c r="AJO72" s="4007">
        <v>32</v>
      </c>
      <c r="AJP72" s="4010">
        <v>131</v>
      </c>
      <c r="AJQ72" s="3999">
        <v>16.030534351145036</v>
      </c>
      <c r="AJR72" s="4007">
        <v>32</v>
      </c>
      <c r="AJS72" s="3994">
        <v>592</v>
      </c>
      <c r="AJT72" s="3999">
        <v>21.283783783783782</v>
      </c>
      <c r="AJU72" s="4007">
        <f t="shared" si="39"/>
        <v>55</v>
      </c>
      <c r="AJV72" s="4054">
        <v>0</v>
      </c>
      <c r="AJW72" s="4050">
        <v>0</v>
      </c>
      <c r="AJX72" s="4050">
        <v>0</v>
      </c>
      <c r="AJY72" s="4050">
        <v>0</v>
      </c>
      <c r="AJZ72" s="4050">
        <v>0</v>
      </c>
      <c r="AKA72" s="4050">
        <v>0</v>
      </c>
      <c r="AKB72" s="4050">
        <v>0</v>
      </c>
      <c r="AKC72" s="4050">
        <v>0</v>
      </c>
      <c r="AKD72" s="4050">
        <v>0</v>
      </c>
      <c r="AKE72" s="4050">
        <v>100</v>
      </c>
      <c r="AKF72" s="4050">
        <v>0</v>
      </c>
      <c r="AKG72" s="4055">
        <v>1</v>
      </c>
      <c r="AKH72" s="4011">
        <v>44.26229508196721</v>
      </c>
      <c r="AKI72" s="4011">
        <v>8.1967213114754092</v>
      </c>
      <c r="AKJ72" s="4011">
        <v>18.852459016393443</v>
      </c>
      <c r="AKK72" s="4011">
        <v>10.655737704918032</v>
      </c>
      <c r="AKL72" s="4011">
        <v>3.278688524590164</v>
      </c>
      <c r="AKM72" s="4011">
        <v>9.0163934426229506</v>
      </c>
      <c r="AKN72" s="4011">
        <v>9.8360655737704921</v>
      </c>
      <c r="AKO72" s="4011">
        <v>5.7377049180327866</v>
      </c>
      <c r="AKP72" s="4011">
        <v>40.16393442622951</v>
      </c>
      <c r="AKQ72" s="4011">
        <v>9.8360655737704921</v>
      </c>
      <c r="AKR72" s="4011">
        <v>4.918032786885246</v>
      </c>
      <c r="AKS72" s="3994">
        <v>122</v>
      </c>
      <c r="AKT72" s="4010" t="s">
        <v>1634</v>
      </c>
      <c r="AKU72" s="4007" t="s">
        <v>1634</v>
      </c>
      <c r="AKV72" s="4007" t="s">
        <v>1633</v>
      </c>
      <c r="AKW72" s="4007" t="s">
        <v>1651</v>
      </c>
      <c r="AKX72" s="4007" t="s">
        <v>1650</v>
      </c>
      <c r="AKY72" s="4007" t="s">
        <v>1650</v>
      </c>
      <c r="AKZ72" s="4007" t="s">
        <v>1633</v>
      </c>
      <c r="ALA72" s="4007">
        <v>1</v>
      </c>
      <c r="ALB72" s="4007">
        <v>1</v>
      </c>
      <c r="ALC72" s="4007">
        <v>-1</v>
      </c>
      <c r="ALD72" s="4007">
        <v>0</v>
      </c>
      <c r="ALE72" s="4007">
        <v>2</v>
      </c>
      <c r="ALF72" s="4007">
        <v>2</v>
      </c>
      <c r="ALG72" s="4007">
        <v>-1</v>
      </c>
      <c r="ALH72" s="4007">
        <f t="shared" si="40"/>
        <v>4</v>
      </c>
      <c r="ALI72" s="4007">
        <f t="shared" si="41"/>
        <v>43</v>
      </c>
      <c r="ALJ72" s="4044" t="s">
        <v>31</v>
      </c>
      <c r="ALK72" s="3999" t="s">
        <v>31</v>
      </c>
      <c r="ALL72" s="3999" t="s">
        <v>1635</v>
      </c>
      <c r="ALM72" s="3999" t="s">
        <v>31</v>
      </c>
      <c r="ALN72" s="3999" t="s">
        <v>31</v>
      </c>
      <c r="ALO72" s="3999" t="s">
        <v>31</v>
      </c>
      <c r="ALP72" s="3999" t="s">
        <v>1635</v>
      </c>
      <c r="ALQ72" s="4010">
        <v>3</v>
      </c>
      <c r="ALR72" s="4007">
        <v>2</v>
      </c>
      <c r="ALS72" s="4007">
        <v>3</v>
      </c>
      <c r="ALT72" s="4007">
        <v>0</v>
      </c>
      <c r="ALU72" s="4007">
        <v>2</v>
      </c>
      <c r="ALV72" s="4007">
        <v>3</v>
      </c>
      <c r="ALW72" s="4038">
        <v>3</v>
      </c>
      <c r="ALX72" s="4039">
        <v>2.5575447570332481</v>
      </c>
      <c r="ALY72" s="4007">
        <v>7</v>
      </c>
      <c r="ALZ72" s="4037">
        <v>1.7050298380221653</v>
      </c>
      <c r="AMA72" s="4007">
        <v>10</v>
      </c>
      <c r="AMB72" s="4037">
        <v>2.5575447570332481</v>
      </c>
      <c r="AMC72" s="4007">
        <v>7</v>
      </c>
      <c r="AMD72" s="4037">
        <v>0</v>
      </c>
      <c r="AME72" s="4007">
        <v>61</v>
      </c>
      <c r="AMF72" s="4007">
        <v>1.7050298380221653</v>
      </c>
      <c r="AMG72" s="4007">
        <v>7</v>
      </c>
      <c r="AMH72" s="4037">
        <v>2.5575447570332481</v>
      </c>
      <c r="AMI72" s="4007">
        <v>7</v>
      </c>
      <c r="AMJ72" s="4037">
        <v>2.5575447570332481</v>
      </c>
      <c r="AMK72" s="4007">
        <v>8</v>
      </c>
      <c r="AML72" s="4043">
        <v>1</v>
      </c>
      <c r="AMM72" s="3994">
        <v>2</v>
      </c>
      <c r="AMN72" s="3994">
        <v>0</v>
      </c>
      <c r="AMO72" s="4044">
        <v>0.85251491901108267</v>
      </c>
      <c r="AMP72" s="4007">
        <v>21</v>
      </c>
      <c r="AMQ72" s="3999">
        <v>1.7050298380221653</v>
      </c>
      <c r="AMR72" s="4007">
        <v>3</v>
      </c>
      <c r="AMS72" s="3999">
        <v>0</v>
      </c>
      <c r="AMT72" s="4038">
        <v>27</v>
      </c>
      <c r="AMU72" s="4043">
        <v>1</v>
      </c>
      <c r="AMV72" s="4037">
        <v>0.85251491901108267</v>
      </c>
      <c r="AMW72" s="4007">
        <v>11</v>
      </c>
      <c r="AMX72" s="4044" t="s">
        <v>107</v>
      </c>
      <c r="AMY72" s="3999" t="s">
        <v>106</v>
      </c>
      <c r="AMZ72" s="4007">
        <v>2</v>
      </c>
      <c r="ANA72" s="4007">
        <v>4</v>
      </c>
      <c r="ANB72" s="4007">
        <v>6</v>
      </c>
      <c r="ANC72" s="4007">
        <v>21</v>
      </c>
      <c r="AND72" s="4056" t="s">
        <v>1632</v>
      </c>
      <c r="ANE72" s="4057" t="s">
        <v>1632</v>
      </c>
      <c r="ANF72" s="4057" t="s">
        <v>1632</v>
      </c>
      <c r="ANG72" s="4057" t="s">
        <v>1632</v>
      </c>
      <c r="ANH72" s="4027">
        <v>5</v>
      </c>
      <c r="ANI72" s="4027">
        <v>5</v>
      </c>
      <c r="ANJ72" s="4027">
        <v>5</v>
      </c>
      <c r="ANK72" s="4027">
        <v>5</v>
      </c>
      <c r="ANL72" s="4035">
        <f t="shared" si="42"/>
        <v>20</v>
      </c>
      <c r="ANM72" s="4035">
        <f t="shared" si="43"/>
        <v>1</v>
      </c>
      <c r="ANN72" s="4058" t="s">
        <v>1632</v>
      </c>
      <c r="ANO72" s="4027" t="s">
        <v>1632</v>
      </c>
      <c r="ANP72" s="4027" t="s">
        <v>1632</v>
      </c>
      <c r="ANQ72" s="4027" t="s">
        <v>1632</v>
      </c>
      <c r="ANR72" s="4027">
        <v>5</v>
      </c>
      <c r="ANS72" s="4027">
        <v>5</v>
      </c>
      <c r="ANT72" s="4027">
        <v>5</v>
      </c>
      <c r="ANU72" s="4027">
        <v>5</v>
      </c>
      <c r="ANV72" s="4007">
        <f t="shared" si="44"/>
        <v>20</v>
      </c>
      <c r="ANW72" s="4007">
        <f t="shared" si="45"/>
        <v>1</v>
      </c>
      <c r="ANX72" s="4043">
        <v>10</v>
      </c>
      <c r="ANY72" s="4007">
        <v>640</v>
      </c>
      <c r="ANZ72" s="4059">
        <v>6.2350000000000003</v>
      </c>
      <c r="AOA72" s="4007">
        <v>66</v>
      </c>
      <c r="AOB72" s="4059">
        <v>6.9</v>
      </c>
      <c r="AOC72" s="4055">
        <f t="shared" si="46"/>
        <v>11</v>
      </c>
      <c r="AOD72" s="4059">
        <v>30.695</v>
      </c>
      <c r="AOE72" s="4055">
        <f t="shared" si="47"/>
        <v>53</v>
      </c>
      <c r="AOF72" s="3994">
        <v>8</v>
      </c>
      <c r="AOG72" s="4011">
        <v>1.7813404586951682</v>
      </c>
      <c r="AOH72" s="4055">
        <v>32</v>
      </c>
      <c r="AOI72" s="3994">
        <v>3</v>
      </c>
      <c r="AOJ72" s="4011">
        <v>0.66800267201068808</v>
      </c>
      <c r="AOK72" s="4055">
        <v>21</v>
      </c>
      <c r="AOL72" s="3994">
        <v>1</v>
      </c>
      <c r="AOM72" s="4011">
        <v>0.22266755733689603</v>
      </c>
      <c r="AON72" s="4055">
        <v>58</v>
      </c>
      <c r="AOO72" s="3994">
        <v>3</v>
      </c>
      <c r="AOP72" s="4011">
        <v>0.66800267201068808</v>
      </c>
      <c r="AOQ72" s="4055">
        <v>20</v>
      </c>
      <c r="AOR72" s="4058" t="s">
        <v>1625</v>
      </c>
      <c r="AOS72" s="4027" t="s">
        <v>1625</v>
      </c>
      <c r="AOT72" s="4027" t="s">
        <v>1625</v>
      </c>
      <c r="AOU72" s="4027" t="s">
        <v>1625</v>
      </c>
      <c r="AOV72" s="4027">
        <v>0</v>
      </c>
      <c r="AOW72" s="4027">
        <v>0</v>
      </c>
      <c r="AOX72" s="4027">
        <v>0</v>
      </c>
      <c r="AOY72" s="4027">
        <v>0</v>
      </c>
      <c r="AOZ72" s="4007">
        <f t="shared" si="48"/>
        <v>0</v>
      </c>
      <c r="APA72" s="4007">
        <f t="shared" si="49"/>
        <v>25</v>
      </c>
      <c r="APB72" s="4060" t="s">
        <v>1625</v>
      </c>
      <c r="APC72" s="4061" t="s">
        <v>1632</v>
      </c>
      <c r="APD72" s="4061" t="s">
        <v>1625</v>
      </c>
      <c r="APE72" s="4061" t="s">
        <v>1625</v>
      </c>
      <c r="APF72" s="4036">
        <v>0</v>
      </c>
      <c r="APG72" s="4036">
        <v>5</v>
      </c>
      <c r="APH72" s="4036">
        <v>0</v>
      </c>
      <c r="API72" s="4036">
        <v>0</v>
      </c>
      <c r="APJ72" s="4007">
        <f t="shared" si="50"/>
        <v>5</v>
      </c>
      <c r="APK72" s="4007">
        <f t="shared" si="51"/>
        <v>59</v>
      </c>
      <c r="APL72" s="4007">
        <v>0</v>
      </c>
      <c r="APM72" s="4027">
        <v>0</v>
      </c>
      <c r="APN72" s="4007">
        <v>17</v>
      </c>
      <c r="APO72" s="4007">
        <v>0</v>
      </c>
      <c r="APP72" s="4027">
        <v>0</v>
      </c>
      <c r="APQ72" s="4007">
        <v>18</v>
      </c>
      <c r="APR72" s="4051">
        <v>4</v>
      </c>
      <c r="APS72" s="4053">
        <v>792</v>
      </c>
      <c r="APT72" s="4053">
        <v>6336</v>
      </c>
      <c r="APU72" s="4049">
        <v>198</v>
      </c>
      <c r="APV72" s="4049">
        <v>1584</v>
      </c>
      <c r="APW72" s="4049">
        <v>542.9305912596401</v>
      </c>
      <c r="APX72" s="4049">
        <v>2</v>
      </c>
      <c r="APY72" s="4049">
        <v>2</v>
      </c>
      <c r="APZ72" s="4049">
        <v>60</v>
      </c>
      <c r="AQA72" s="4049">
        <v>480</v>
      </c>
      <c r="AQB72" s="4049">
        <v>30</v>
      </c>
      <c r="AQC72" s="4049">
        <v>240</v>
      </c>
      <c r="AQD72" s="4050">
        <v>41.131105398457585</v>
      </c>
      <c r="AQE72" s="4049">
        <v>13</v>
      </c>
      <c r="AQF72" s="4049">
        <v>6</v>
      </c>
      <c r="AQG72" s="4049">
        <v>852</v>
      </c>
      <c r="AQH72" s="4049">
        <v>6816</v>
      </c>
      <c r="AQI72" s="4049">
        <v>228</v>
      </c>
      <c r="AQJ72" s="4049">
        <v>1824</v>
      </c>
      <c r="AQK72" s="4049">
        <v>584.06169665809773</v>
      </c>
      <c r="AQL72" s="1192">
        <v>2</v>
      </c>
      <c r="AQM72" s="4007"/>
      <c r="AQN72" s="4007"/>
      <c r="AQO72" s="4007"/>
      <c r="AQP72" s="4007"/>
      <c r="AQQ72" s="4007">
        <v>1511</v>
      </c>
      <c r="AQR72" s="4007">
        <v>1218</v>
      </c>
      <c r="AQS72" s="4049">
        <v>97</v>
      </c>
      <c r="AQT72" s="4050">
        <v>7.9638752052545154</v>
      </c>
      <c r="AQU72" s="4049">
        <f t="shared" si="52"/>
        <v>35</v>
      </c>
      <c r="AQV72" s="4049">
        <v>60</v>
      </c>
      <c r="AQW72" s="4049">
        <v>61.855670103092784</v>
      </c>
      <c r="AQX72" s="4050">
        <v>3.5333333333333332</v>
      </c>
      <c r="AQY72" s="4049">
        <f t="shared" si="53"/>
        <v>40</v>
      </c>
      <c r="AQZ72" s="4049">
        <v>11</v>
      </c>
      <c r="ARA72" s="4049">
        <v>108</v>
      </c>
      <c r="ARB72" s="4049">
        <v>10.185185185185185</v>
      </c>
      <c r="ARC72" s="4049">
        <f t="shared" si="54"/>
        <v>48</v>
      </c>
      <c r="ARD72" s="4062">
        <v>2.2553366174055829</v>
      </c>
      <c r="ARE72" s="4063">
        <f t="shared" si="55"/>
        <v>59</v>
      </c>
      <c r="ARF72" s="4053">
        <v>17</v>
      </c>
      <c r="ARG72" s="4050">
        <v>23.52941176470588</v>
      </c>
      <c r="ARH72" s="4049">
        <f t="shared" si="56"/>
        <v>61</v>
      </c>
      <c r="ARI72" s="4007">
        <v>132</v>
      </c>
      <c r="ARJ72" s="4011">
        <v>19.696969696969695</v>
      </c>
      <c r="ARK72" s="3994">
        <f t="shared" si="57"/>
        <v>47</v>
      </c>
      <c r="ARL72" s="4049">
        <v>60</v>
      </c>
      <c r="ARM72" s="4007">
        <v>11</v>
      </c>
      <c r="ARN72" s="4011">
        <v>18.333333333333332</v>
      </c>
      <c r="ARO72" s="3994">
        <f t="shared" si="58"/>
        <v>31</v>
      </c>
      <c r="ARP72" s="4002">
        <v>174</v>
      </c>
      <c r="ARQ72" s="4064">
        <v>72</v>
      </c>
      <c r="ARR72" s="4012">
        <v>41.379310344827587</v>
      </c>
      <c r="ARS72" s="4047">
        <f t="shared" si="59"/>
        <v>5</v>
      </c>
      <c r="ART72" s="4007">
        <v>78</v>
      </c>
      <c r="ARU72" s="3994">
        <f t="shared" si="59"/>
        <v>13</v>
      </c>
      <c r="ARV72" s="4007" t="s">
        <v>31</v>
      </c>
      <c r="ARW72" s="4007" t="s">
        <v>31</v>
      </c>
      <c r="ARX72" s="4011" t="s">
        <v>31</v>
      </c>
      <c r="ARY72" s="3994" t="str">
        <f t="shared" si="60"/>
        <v>-</v>
      </c>
      <c r="ARZ72" s="4007" t="s">
        <v>31</v>
      </c>
      <c r="ASA72" s="4007" t="s">
        <v>31</v>
      </c>
      <c r="ASB72" s="3999" t="s">
        <v>31</v>
      </c>
      <c r="ASC72" s="3994" t="str">
        <f t="shared" si="61"/>
        <v>-</v>
      </c>
      <c r="ASD72" s="3999">
        <v>45.378151260504204</v>
      </c>
      <c r="ASE72" s="3999">
        <v>21.84873949579832</v>
      </c>
      <c r="ASF72" s="3999">
        <v>10.084033613445378</v>
      </c>
      <c r="ASG72" s="3999">
        <v>10.084033613445378</v>
      </c>
      <c r="ASH72" s="3999">
        <v>5.0420168067226889</v>
      </c>
      <c r="ASI72" s="3999">
        <v>5.8823529411764701</v>
      </c>
      <c r="ASJ72" s="3999">
        <v>1.680672268907563</v>
      </c>
      <c r="ASK72" s="3999">
        <v>0</v>
      </c>
      <c r="ASL72" s="3999">
        <v>0</v>
      </c>
      <c r="ASM72" s="4007">
        <v>54</v>
      </c>
      <c r="ASN72" s="4007">
        <v>26</v>
      </c>
      <c r="ASO72" s="4007">
        <v>12</v>
      </c>
      <c r="ASP72" s="4007">
        <v>12</v>
      </c>
      <c r="ASQ72" s="4007">
        <v>6</v>
      </c>
      <c r="ASR72" s="4007">
        <v>7</v>
      </c>
      <c r="ASS72" s="4007">
        <v>2</v>
      </c>
      <c r="AST72" s="4007">
        <v>0</v>
      </c>
      <c r="ASU72" s="4007">
        <v>0</v>
      </c>
      <c r="ASV72" s="4007">
        <v>119</v>
      </c>
      <c r="ASW72" s="3999" t="s">
        <v>31</v>
      </c>
      <c r="ASX72" s="3999" t="s">
        <v>31</v>
      </c>
      <c r="ASY72" s="3999" t="s">
        <v>31</v>
      </c>
      <c r="ASZ72" s="3999" t="s">
        <v>31</v>
      </c>
      <c r="ATA72" s="3999" t="s">
        <v>31</v>
      </c>
      <c r="ATB72" s="3999" t="s">
        <v>31</v>
      </c>
      <c r="ATC72" s="3999" t="s">
        <v>31</v>
      </c>
      <c r="ATD72" s="3999" t="s">
        <v>31</v>
      </c>
      <c r="ATE72" s="3999" t="s">
        <v>31</v>
      </c>
      <c r="ATF72" s="4007">
        <v>0</v>
      </c>
      <c r="ATG72" s="4007">
        <v>0</v>
      </c>
      <c r="ATH72" s="4007">
        <v>0</v>
      </c>
      <c r="ATI72" s="4007">
        <v>0</v>
      </c>
      <c r="ATJ72" s="4007">
        <v>0</v>
      </c>
      <c r="ATK72" s="4007">
        <v>0</v>
      </c>
      <c r="ATL72" s="4007">
        <v>0</v>
      </c>
      <c r="ATM72" s="4007">
        <v>0</v>
      </c>
      <c r="ATN72" s="4007">
        <v>0</v>
      </c>
      <c r="ATO72" s="4007">
        <v>0</v>
      </c>
      <c r="ATP72" s="3999" t="s">
        <v>31</v>
      </c>
      <c r="ATQ72" s="3999" t="s">
        <v>31</v>
      </c>
      <c r="ATR72" s="3999" t="s">
        <v>31</v>
      </c>
      <c r="ATS72" s="3999" t="s">
        <v>31</v>
      </c>
      <c r="ATT72" s="3999" t="s">
        <v>31</v>
      </c>
      <c r="ATU72" s="3999" t="s">
        <v>31</v>
      </c>
      <c r="ATV72" s="3999" t="s">
        <v>31</v>
      </c>
      <c r="ATW72" s="3999" t="s">
        <v>31</v>
      </c>
      <c r="ATX72" s="3999" t="s">
        <v>31</v>
      </c>
      <c r="ATY72" s="4007">
        <v>0</v>
      </c>
      <c r="ATZ72" s="4007">
        <v>0</v>
      </c>
      <c r="AUA72" s="4007">
        <v>0</v>
      </c>
      <c r="AUB72" s="4007">
        <v>0</v>
      </c>
      <c r="AUC72" s="4007">
        <v>0</v>
      </c>
      <c r="AUD72" s="4007">
        <v>0</v>
      </c>
      <c r="AUE72" s="4007">
        <v>0</v>
      </c>
      <c r="AUF72" s="4007">
        <v>0</v>
      </c>
      <c r="AUG72" s="4007">
        <v>0</v>
      </c>
      <c r="AUH72" s="4007">
        <v>0</v>
      </c>
      <c r="AUI72" s="3999" t="s">
        <v>1648</v>
      </c>
      <c r="AUJ72" s="3999" t="s">
        <v>1623</v>
      </c>
      <c r="AUK72" s="4005">
        <v>0</v>
      </c>
      <c r="AUL72" s="4046">
        <v>31</v>
      </c>
      <c r="AUM72" s="3996" t="s">
        <v>1625</v>
      </c>
      <c r="AUN72" s="3996" t="s">
        <v>1625</v>
      </c>
      <c r="AUO72" s="3996" t="s">
        <v>1625</v>
      </c>
      <c r="AUP72" s="4006" t="s">
        <v>1626</v>
      </c>
      <c r="AUQ72" s="3999" t="s">
        <v>1626</v>
      </c>
      <c r="AUR72" s="3999" t="s">
        <v>1627</v>
      </c>
      <c r="AUS72" s="3999" t="s">
        <v>1627</v>
      </c>
      <c r="AUT72" s="3999" t="s">
        <v>1627</v>
      </c>
      <c r="AUU72" s="3999" t="s">
        <v>1625</v>
      </c>
      <c r="AUV72" s="3999" t="s">
        <v>1685</v>
      </c>
      <c r="AUW72" s="4065" t="s">
        <v>1648</v>
      </c>
      <c r="AUX72" s="3999" t="s">
        <v>5403</v>
      </c>
      <c r="AUY72" s="3999" t="s">
        <v>1832</v>
      </c>
      <c r="AUZ72" s="3994">
        <v>17</v>
      </c>
      <c r="AVA72" s="3994">
        <v>1</v>
      </c>
      <c r="AVB72" s="4011">
        <v>5.8</v>
      </c>
      <c r="AVC72" s="3994">
        <v>1</v>
      </c>
      <c r="AVD72" s="3999">
        <v>0.22266755733689603</v>
      </c>
      <c r="AVE72" s="3994">
        <f t="shared" si="62"/>
        <v>8</v>
      </c>
      <c r="AVF72" s="3999">
        <v>0</v>
      </c>
      <c r="AVG72" s="4046">
        <v>33</v>
      </c>
      <c r="AVH72" s="3999" t="s">
        <v>1625</v>
      </c>
      <c r="AVI72" s="3999" t="s">
        <v>1625</v>
      </c>
      <c r="AVJ72" s="3999" t="s">
        <v>1625</v>
      </c>
      <c r="AVK72" s="3999" t="s">
        <v>1625</v>
      </c>
      <c r="AVL72" s="4044">
        <v>28.8</v>
      </c>
      <c r="AVM72" s="3994">
        <f t="shared" si="63"/>
        <v>10</v>
      </c>
      <c r="AVN72" s="4007">
        <v>3</v>
      </c>
      <c r="AVO72" s="3999">
        <v>9.6</v>
      </c>
      <c r="AVP72" s="3994">
        <f t="shared" si="64"/>
        <v>14</v>
      </c>
      <c r="AVQ72" s="4007">
        <v>1</v>
      </c>
      <c r="AVR72" s="3999">
        <v>0</v>
      </c>
      <c r="AVS72" s="3994">
        <f t="shared" si="65"/>
        <v>14</v>
      </c>
      <c r="AVT72" s="4007">
        <v>0</v>
      </c>
      <c r="AVU72" s="3999">
        <v>0</v>
      </c>
      <c r="AVV72" s="3994">
        <f t="shared" si="66"/>
        <v>29</v>
      </c>
      <c r="AVW72" s="4007">
        <v>0</v>
      </c>
      <c r="AVX72" s="3999">
        <v>9.6</v>
      </c>
      <c r="AVY72" s="4038">
        <v>1</v>
      </c>
      <c r="AVZ72" s="4044">
        <v>0</v>
      </c>
      <c r="AWA72" s="3994">
        <f t="shared" si="67"/>
        <v>26</v>
      </c>
      <c r="AWB72" s="4007">
        <v>0</v>
      </c>
      <c r="AWC72" s="3999">
        <v>0</v>
      </c>
      <c r="AWD72" s="3994">
        <f t="shared" si="68"/>
        <v>9</v>
      </c>
      <c r="AWE72" s="4007">
        <v>0</v>
      </c>
      <c r="AWF72" s="3999">
        <v>28.8</v>
      </c>
      <c r="AWG72" s="3994">
        <f t="shared" si="69"/>
        <v>7</v>
      </c>
      <c r="AWH72" s="4007">
        <v>3</v>
      </c>
      <c r="AWI72" s="4010">
        <v>132</v>
      </c>
      <c r="AWJ72" s="4007">
        <v>50</v>
      </c>
      <c r="AWK72" s="4007" t="s">
        <v>31</v>
      </c>
      <c r="AWL72" s="4007" t="s">
        <v>31</v>
      </c>
      <c r="AWM72" s="4007" t="s">
        <v>31</v>
      </c>
      <c r="AWN72" s="4007">
        <v>182</v>
      </c>
      <c r="AWO72" s="4007" t="s">
        <v>31</v>
      </c>
      <c r="AWP72" s="4007">
        <v>45</v>
      </c>
      <c r="AWQ72" s="4007" t="s">
        <v>31</v>
      </c>
      <c r="AWR72" s="4007">
        <v>45</v>
      </c>
      <c r="AWS72" s="4044">
        <v>0.17599999999999999</v>
      </c>
      <c r="AWT72" s="3994">
        <f t="shared" si="70"/>
        <v>20</v>
      </c>
      <c r="AWU72" s="3999">
        <v>0.03</v>
      </c>
      <c r="AWV72" s="3994">
        <f t="shared" si="70"/>
        <v>39</v>
      </c>
      <c r="AWW72" s="3999" t="s">
        <v>31</v>
      </c>
      <c r="AWX72" s="3994" t="str">
        <f t="shared" si="3"/>
        <v>-</v>
      </c>
      <c r="AWY72" s="3999" t="s">
        <v>31</v>
      </c>
      <c r="AWZ72" s="3994" t="str">
        <f t="shared" si="71"/>
        <v>-</v>
      </c>
      <c r="AXA72" s="3999" t="s">
        <v>31</v>
      </c>
      <c r="AXB72" s="3999">
        <v>0.20599999999999999</v>
      </c>
      <c r="AXC72" s="3999" t="s">
        <v>31</v>
      </c>
      <c r="AXD72" s="3994" t="str">
        <f t="shared" si="4"/>
        <v>-</v>
      </c>
      <c r="AXE72" s="3999">
        <v>4.9000000000000002E-2</v>
      </c>
      <c r="AXF72" s="3994">
        <f t="shared" si="5"/>
        <v>12</v>
      </c>
      <c r="AXG72" s="3999" t="s">
        <v>31</v>
      </c>
      <c r="AXH72" s="3994" t="str">
        <f t="shared" si="6"/>
        <v>-</v>
      </c>
      <c r="AXI72" s="3999">
        <v>4.9000000000000002E-2</v>
      </c>
      <c r="AXK72" s="4066">
        <v>93.991416309012877</v>
      </c>
      <c r="AXL72" s="4067">
        <v>466</v>
      </c>
      <c r="AXM72" s="4007">
        <f t="shared" si="72"/>
        <v>30</v>
      </c>
      <c r="AXN72" s="4066">
        <v>44.32809773123909</v>
      </c>
      <c r="AXO72" s="4067">
        <v>573</v>
      </c>
      <c r="AXP72" s="4007">
        <f t="shared" si="73"/>
        <v>15</v>
      </c>
      <c r="AXQ72" s="4068">
        <v>10961</v>
      </c>
      <c r="AXR72" s="4068">
        <v>11038</v>
      </c>
      <c r="AXS72" s="4069">
        <v>0.69759014314186629</v>
      </c>
      <c r="AXT72" s="4068" t="s">
        <v>8059</v>
      </c>
      <c r="AXU72" s="4068">
        <v>1745</v>
      </c>
      <c r="AXV72" s="4068">
        <v>1718</v>
      </c>
      <c r="AXW72" s="4069">
        <v>1.5715948777648379</v>
      </c>
      <c r="AXX72" s="4068" t="s">
        <v>8059</v>
      </c>
      <c r="AXY72" s="4069">
        <v>15.920080284645561</v>
      </c>
      <c r="AXZ72" s="4069">
        <v>15.564413843087516</v>
      </c>
      <c r="AYA72" s="4069">
        <v>-0.35566644155804461</v>
      </c>
      <c r="AYB72" s="4068" t="s">
        <v>1632</v>
      </c>
      <c r="AYC72" s="4070">
        <v>5676</v>
      </c>
      <c r="AYD72" s="4068">
        <v>5190</v>
      </c>
      <c r="AYE72" s="4069">
        <v>9.3641618497109818</v>
      </c>
      <c r="AYF72" s="4068" t="s">
        <v>8058</v>
      </c>
      <c r="AYG72" s="4068">
        <v>1812</v>
      </c>
      <c r="AYH72" s="4068">
        <v>1547</v>
      </c>
      <c r="AYI72" s="4069">
        <v>17.129928894634787</v>
      </c>
      <c r="AYJ72" s="4068" t="s">
        <v>8057</v>
      </c>
      <c r="AYK72" s="4068">
        <v>38268</v>
      </c>
      <c r="AYL72" s="4068">
        <v>38610</v>
      </c>
      <c r="AYM72" s="4069">
        <v>0.88578088578088909</v>
      </c>
      <c r="AYN72" s="4068" t="s">
        <v>8059</v>
      </c>
      <c r="AYO72" s="4068">
        <v>241679000</v>
      </c>
      <c r="AYP72" s="4068">
        <v>257236223</v>
      </c>
      <c r="AYQ72" s="4069">
        <v>6.0478352615214703</v>
      </c>
      <c r="AYR72" s="4068" t="s">
        <v>8058</v>
      </c>
      <c r="AYS72" s="4068">
        <v>72000000</v>
      </c>
      <c r="AYT72" s="4068">
        <v>78457343</v>
      </c>
      <c r="AYU72" s="4069">
        <v>8.2303870524904141</v>
      </c>
      <c r="AYV72" s="4068" t="s">
        <v>8058</v>
      </c>
      <c r="AYW72" s="4068">
        <v>77240000</v>
      </c>
      <c r="AYX72" s="4068">
        <v>101335673</v>
      </c>
      <c r="AYY72" s="4069">
        <v>23.778075663443815</v>
      </c>
      <c r="AYZ72" s="4068" t="s">
        <v>8057</v>
      </c>
      <c r="AZA72" s="4068">
        <v>5933347</v>
      </c>
      <c r="AZB72" s="4068">
        <v>5079500</v>
      </c>
      <c r="AZC72" s="4069">
        <v>16.809666305738745</v>
      </c>
      <c r="AZD72" s="4068" t="s">
        <v>8057</v>
      </c>
      <c r="AZE72" s="4068">
        <v>66229538</v>
      </c>
      <c r="AZF72" s="4068">
        <v>49325316</v>
      </c>
      <c r="AZG72" s="4069">
        <v>34.270884346691247</v>
      </c>
      <c r="AZH72" s="4068" t="s">
        <v>8057</v>
      </c>
      <c r="AZI72" s="4068">
        <v>5263825</v>
      </c>
      <c r="AZJ72" s="4068">
        <v>4200000</v>
      </c>
      <c r="AZK72" s="4069">
        <v>25.329166666666666</v>
      </c>
      <c r="AZL72" s="4068" t="s">
        <v>8057</v>
      </c>
      <c r="AZM72" s="4068">
        <v>14850682</v>
      </c>
      <c r="AZN72" s="4068">
        <v>18749566</v>
      </c>
      <c r="AZO72" s="4069">
        <v>20.794529324038763</v>
      </c>
      <c r="AZP72" s="4068" t="s">
        <v>8057</v>
      </c>
      <c r="AZQ72" s="4068">
        <v>0</v>
      </c>
      <c r="AZR72" s="4068">
        <v>0</v>
      </c>
      <c r="AZS72" s="4069" t="s">
        <v>31</v>
      </c>
      <c r="AZT72" s="4068" t="s">
        <v>31</v>
      </c>
      <c r="AZU72" s="4068">
        <v>161608</v>
      </c>
      <c r="AZV72" s="4068">
        <v>88825</v>
      </c>
      <c r="AZW72" s="4069">
        <v>81.939769209119049</v>
      </c>
      <c r="AZX72" s="4068" t="s">
        <v>8057</v>
      </c>
      <c r="AZY72" s="4070">
        <v>1497057000</v>
      </c>
      <c r="AZZ72" s="4068">
        <v>1401396695</v>
      </c>
      <c r="BAA72" s="4069">
        <v>6.826068973995973</v>
      </c>
      <c r="BAB72" s="4068" t="s">
        <v>8058</v>
      </c>
      <c r="BAC72" s="4068">
        <v>423224000</v>
      </c>
      <c r="BAD72" s="4068">
        <v>358131598</v>
      </c>
      <c r="BAE72" s="4069">
        <v>18.175554004034012</v>
      </c>
      <c r="BAF72" s="4068" t="s">
        <v>8057</v>
      </c>
      <c r="BAG72" s="4068">
        <v>1552036000</v>
      </c>
      <c r="BAH72" s="4068">
        <v>1524534583</v>
      </c>
      <c r="BAI72" s="4069">
        <v>1.8039221482193142</v>
      </c>
      <c r="BAJ72" s="4068" t="s">
        <v>8059</v>
      </c>
      <c r="BAK72" s="4070">
        <v>995601000</v>
      </c>
      <c r="BAL72" s="4068">
        <v>883782325</v>
      </c>
      <c r="BAM72" s="4069">
        <v>12.652286862604996</v>
      </c>
      <c r="BAN72" s="4068" t="s">
        <v>8057</v>
      </c>
      <c r="BAO72" s="4068">
        <v>0</v>
      </c>
      <c r="BAP72" s="4068">
        <v>0</v>
      </c>
      <c r="BAQ72" s="4069" t="s">
        <v>31</v>
      </c>
      <c r="BAR72" s="4068" t="s">
        <v>31</v>
      </c>
      <c r="BAS72" s="4068">
        <v>469244000</v>
      </c>
      <c r="BAT72" s="4068">
        <v>432290626</v>
      </c>
      <c r="BAU72" s="4069">
        <v>8.5482709495532845</v>
      </c>
      <c r="BAV72" s="4068" t="s">
        <v>8058</v>
      </c>
      <c r="BAW72" s="4068">
        <v>32212000</v>
      </c>
      <c r="BAX72" s="4068">
        <v>85323744</v>
      </c>
      <c r="BAY72" s="4069">
        <v>62.247320042589784</v>
      </c>
      <c r="BAZ72" s="4068" t="s">
        <v>8057</v>
      </c>
      <c r="BBA72" s="4068">
        <v>0</v>
      </c>
      <c r="BBB72" s="4068">
        <v>0</v>
      </c>
      <c r="BBC72" s="4069" t="s">
        <v>31</v>
      </c>
      <c r="BBD72" s="4068" t="s">
        <v>31</v>
      </c>
      <c r="BBE72" s="4070">
        <v>144712000</v>
      </c>
      <c r="BBF72" s="4068">
        <v>119336527</v>
      </c>
      <c r="BBG72" s="4069">
        <v>21.263793775396195</v>
      </c>
      <c r="BBH72" s="4068" t="s">
        <v>8057</v>
      </c>
      <c r="BBI72" s="4068">
        <v>0</v>
      </c>
      <c r="BBJ72" s="4068">
        <v>0</v>
      </c>
      <c r="BBK72" s="4069" t="s">
        <v>31</v>
      </c>
      <c r="BBL72" s="4068" t="s">
        <v>31</v>
      </c>
      <c r="BBM72" s="4068">
        <v>278512000</v>
      </c>
      <c r="BBN72" s="4068">
        <v>238795071</v>
      </c>
      <c r="BBO72" s="4069">
        <v>16.632223116531591</v>
      </c>
      <c r="BBP72" s="4068" t="s">
        <v>8057</v>
      </c>
      <c r="BBQ72" s="4070">
        <v>242757000</v>
      </c>
      <c r="BBR72" s="4068">
        <v>227753858</v>
      </c>
      <c r="BBS72" s="4069">
        <v>6.5874370391565407</v>
      </c>
      <c r="BBT72" s="4068" t="s">
        <v>8058</v>
      </c>
      <c r="BBU72" s="4068">
        <v>32617000</v>
      </c>
      <c r="BBV72" s="4068">
        <v>32274529</v>
      </c>
      <c r="BBW72" s="4069">
        <v>1.0611185061755606</v>
      </c>
      <c r="BBX72" s="4068" t="s">
        <v>8059</v>
      </c>
      <c r="BBY72" s="4068">
        <v>72559000</v>
      </c>
      <c r="BBZ72" s="4068">
        <v>63893829</v>
      </c>
      <c r="BCA72" s="4069">
        <v>13.561827700136746</v>
      </c>
      <c r="BCB72" s="4068" t="s">
        <v>8057</v>
      </c>
      <c r="BCC72" s="4068">
        <v>8950000</v>
      </c>
      <c r="BCD72" s="4068">
        <v>7685882</v>
      </c>
      <c r="BCE72" s="4069">
        <v>16.447273065082186</v>
      </c>
      <c r="BCF72" s="4068" t="s">
        <v>8057</v>
      </c>
      <c r="BCG72" s="4068">
        <v>12115000</v>
      </c>
      <c r="BCH72" s="4068">
        <v>10061437</v>
      </c>
      <c r="BCI72" s="4069">
        <v>20.41023563532724</v>
      </c>
      <c r="BCJ72" s="4068" t="s">
        <v>8057</v>
      </c>
      <c r="BCK72" s="4068">
        <v>341834000</v>
      </c>
      <c r="BCL72" s="4068">
        <v>307279696</v>
      </c>
      <c r="BCM72" s="4069">
        <v>11.245228516497875</v>
      </c>
      <c r="BCN72" s="4068" t="s">
        <v>8057</v>
      </c>
      <c r="BCO72" s="4068">
        <v>161274000</v>
      </c>
      <c r="BCP72" s="4068">
        <v>179918045</v>
      </c>
      <c r="BCQ72" s="4069">
        <v>10.362520891109057</v>
      </c>
      <c r="BCR72" s="4068" t="s">
        <v>8057</v>
      </c>
      <c r="BCS72" s="4068">
        <v>49642000</v>
      </c>
      <c r="BCT72" s="4068">
        <v>42924066</v>
      </c>
      <c r="BCU72" s="4069">
        <v>15.650740076673998</v>
      </c>
      <c r="BCV72" s="4068" t="s">
        <v>8057</v>
      </c>
      <c r="BCW72" s="4068">
        <v>227712000</v>
      </c>
      <c r="BCX72" s="4068">
        <v>215414712</v>
      </c>
      <c r="BCY72" s="4069">
        <v>5.7086574476862921</v>
      </c>
      <c r="BCZ72" s="4068" t="s">
        <v>8056</v>
      </c>
      <c r="BDA72" s="4068">
        <v>44121000</v>
      </c>
      <c r="BDB72" s="4068">
        <v>40647413</v>
      </c>
      <c r="BDC72" s="4069">
        <v>8.5456533236198737</v>
      </c>
      <c r="BDD72" s="4068" t="s">
        <v>8058</v>
      </c>
      <c r="BDE72" s="4068">
        <v>0</v>
      </c>
      <c r="BDF72" s="4068">
        <v>0</v>
      </c>
      <c r="BDG72" s="4069" t="s">
        <v>31</v>
      </c>
      <c r="BDH72" s="4068" t="s">
        <v>31</v>
      </c>
      <c r="BDI72" s="4068">
        <v>0</v>
      </c>
      <c r="BDJ72" s="4068">
        <v>1692126</v>
      </c>
      <c r="BDK72" s="4069">
        <v>100</v>
      </c>
      <c r="BDL72" s="4068" t="s">
        <v>8057</v>
      </c>
      <c r="BDM72" s="4068">
        <v>108227000</v>
      </c>
      <c r="BDN72" s="4068">
        <v>115711028</v>
      </c>
      <c r="BDO72" s="4069">
        <v>6.4678606087571922</v>
      </c>
      <c r="BDP72" s="4068" t="s">
        <v>8058</v>
      </c>
      <c r="BDQ72" s="4068">
        <v>3077000</v>
      </c>
      <c r="BDR72" s="4068">
        <v>3893893</v>
      </c>
      <c r="BDS72" s="4069">
        <v>20.978825047324108</v>
      </c>
      <c r="BDT72" s="4068" t="s">
        <v>8057</v>
      </c>
      <c r="BDU72" s="4068">
        <v>8937000</v>
      </c>
      <c r="BDV72" s="4068">
        <v>10939505</v>
      </c>
      <c r="BDW72" s="4069">
        <v>18.30526152691553</v>
      </c>
      <c r="BDX72" s="4068" t="s">
        <v>8057</v>
      </c>
      <c r="BDY72" s="4068">
        <v>0</v>
      </c>
      <c r="BDZ72" s="4068">
        <v>3420317</v>
      </c>
      <c r="BEA72" s="4069">
        <v>100</v>
      </c>
      <c r="BEB72" s="4068" t="s">
        <v>8057</v>
      </c>
      <c r="BEC72" s="4068">
        <v>0</v>
      </c>
      <c r="BED72" s="4068">
        <v>0</v>
      </c>
      <c r="BEE72" s="4069" t="s">
        <v>31</v>
      </c>
      <c r="BEF72" s="4068" t="s">
        <v>31</v>
      </c>
      <c r="BEG72" s="4068">
        <v>14822000</v>
      </c>
      <c r="BEH72" s="4068">
        <v>13393357</v>
      </c>
      <c r="BEI72" s="4069">
        <v>10.666802953135644</v>
      </c>
      <c r="BEJ72" s="4068" t="s">
        <v>8057</v>
      </c>
      <c r="BEK72" s="4068">
        <v>45717000</v>
      </c>
      <c r="BEL72" s="4068">
        <v>58133324</v>
      </c>
      <c r="BEM72" s="4069">
        <v>21.358358933681473</v>
      </c>
      <c r="BEN72" s="4068" t="s">
        <v>8057</v>
      </c>
      <c r="BEO72" s="4068">
        <v>0</v>
      </c>
      <c r="BEP72" s="4068">
        <v>0</v>
      </c>
      <c r="BEQ72" s="4069" t="s">
        <v>31</v>
      </c>
      <c r="BER72" s="4068" t="s">
        <v>31</v>
      </c>
      <c r="BES72" s="4068">
        <v>177675000</v>
      </c>
      <c r="BET72" s="4068">
        <v>189497566</v>
      </c>
      <c r="BEU72" s="4069">
        <v>6.2389012426682058</v>
      </c>
      <c r="BEV72" s="4068" t="s">
        <v>8058</v>
      </c>
      <c r="BEW72" s="4070">
        <v>10819</v>
      </c>
      <c r="BEX72" s="4068">
        <v>10915</v>
      </c>
      <c r="BEY72" s="4069">
        <v>0.87952359138799352</v>
      </c>
      <c r="BEZ72" s="4068" t="s">
        <v>8059</v>
      </c>
      <c r="BFA72" s="4068">
        <v>1731</v>
      </c>
      <c r="BFB72" s="4068">
        <v>1692</v>
      </c>
      <c r="BFC72" s="4069">
        <v>2.3049645390070879</v>
      </c>
      <c r="BFD72" s="4068" t="s">
        <v>8059</v>
      </c>
      <c r="BFE72" s="4069">
        <v>15.999630280062853</v>
      </c>
      <c r="BFF72" s="4069">
        <v>15.501603298213467</v>
      </c>
      <c r="BFG72" s="4069">
        <v>-0.49802698184938521</v>
      </c>
      <c r="BFH72" s="4068" t="s">
        <v>1632</v>
      </c>
      <c r="BFI72" s="4071" t="s">
        <v>1632</v>
      </c>
      <c r="BFJ72" s="4072" t="s">
        <v>1632</v>
      </c>
      <c r="BFK72" s="4072" t="s">
        <v>1632</v>
      </c>
      <c r="BFL72" s="4072" t="s">
        <v>1625</v>
      </c>
      <c r="BFM72" s="4073">
        <v>10</v>
      </c>
      <c r="BFN72" s="4073">
        <v>10</v>
      </c>
      <c r="BFO72" s="4073">
        <v>10</v>
      </c>
      <c r="BFP72" s="4073">
        <v>0</v>
      </c>
      <c r="BFQ72" s="4074">
        <f t="shared" si="74"/>
        <v>30</v>
      </c>
      <c r="BFR72" s="4074">
        <f t="shared" si="75"/>
        <v>45</v>
      </c>
      <c r="BFS72" s="4060" t="s">
        <v>1632</v>
      </c>
      <c r="BFT72" s="4061" t="s">
        <v>1632</v>
      </c>
      <c r="BFU72" s="4061" t="s">
        <v>1632</v>
      </c>
      <c r="BFV72" s="4061" t="s">
        <v>1625</v>
      </c>
      <c r="BFW72" s="4036">
        <v>5</v>
      </c>
      <c r="BFX72" s="4036">
        <v>5</v>
      </c>
      <c r="BFY72" s="4036">
        <v>5</v>
      </c>
      <c r="BFZ72" s="4036">
        <v>0</v>
      </c>
      <c r="BGA72" s="4035">
        <f t="shared" si="76"/>
        <v>15</v>
      </c>
      <c r="BGB72" s="4035">
        <f t="shared" si="77"/>
        <v>20</v>
      </c>
      <c r="BGC72" s="4060" t="s">
        <v>1625</v>
      </c>
      <c r="BGD72" s="4061" t="s">
        <v>1625</v>
      </c>
      <c r="BGE72" s="4061" t="s">
        <v>1625</v>
      </c>
      <c r="BGF72" s="4061" t="s">
        <v>1625</v>
      </c>
      <c r="BGG72" s="4036">
        <v>0</v>
      </c>
      <c r="BGH72" s="4036">
        <v>0</v>
      </c>
      <c r="BGI72" s="4036">
        <v>0</v>
      </c>
      <c r="BGJ72" s="4036">
        <v>0</v>
      </c>
      <c r="BGK72" s="4035">
        <f t="shared" si="78"/>
        <v>0</v>
      </c>
      <c r="BGL72" s="4035">
        <f t="shared" si="79"/>
        <v>14</v>
      </c>
      <c r="BGM72" s="4060" t="s">
        <v>1632</v>
      </c>
      <c r="BGN72" s="4061" t="s">
        <v>1632</v>
      </c>
      <c r="BGO72" s="4061" t="s">
        <v>1632</v>
      </c>
      <c r="BGP72" s="4061" t="s">
        <v>1632</v>
      </c>
      <c r="BGQ72" s="4036">
        <v>5</v>
      </c>
      <c r="BGR72" s="4036">
        <v>5</v>
      </c>
      <c r="BGS72" s="4036">
        <v>5</v>
      </c>
      <c r="BGT72" s="4036">
        <v>5</v>
      </c>
      <c r="BGU72" s="4035">
        <f t="shared" si="80"/>
        <v>20</v>
      </c>
      <c r="BGV72" s="4035">
        <f t="shared" si="81"/>
        <v>1</v>
      </c>
      <c r="BGW72" s="4060" t="s">
        <v>1632</v>
      </c>
      <c r="BGX72" s="4061" t="s">
        <v>1632</v>
      </c>
      <c r="BGY72" s="4061" t="s">
        <v>1632</v>
      </c>
      <c r="BGZ72" s="4061" t="s">
        <v>1632</v>
      </c>
      <c r="BHA72" s="4036">
        <v>5</v>
      </c>
      <c r="BHB72" s="4036">
        <v>5</v>
      </c>
      <c r="BHC72" s="4036">
        <v>5</v>
      </c>
      <c r="BHD72" s="4036">
        <v>5</v>
      </c>
      <c r="BHE72" s="4035">
        <f t="shared" si="82"/>
        <v>20</v>
      </c>
      <c r="BHF72" s="4035">
        <f t="shared" si="83"/>
        <v>1</v>
      </c>
      <c r="BHG72" s="4060" t="s">
        <v>1632</v>
      </c>
      <c r="BHH72" s="4061" t="s">
        <v>1632</v>
      </c>
      <c r="BHI72" s="4061" t="s">
        <v>1632</v>
      </c>
      <c r="BHJ72" s="4061" t="s">
        <v>1625</v>
      </c>
      <c r="BHK72" s="4036">
        <v>5</v>
      </c>
      <c r="BHL72" s="4036">
        <v>5</v>
      </c>
      <c r="BHM72" s="4036">
        <v>5</v>
      </c>
      <c r="BHN72" s="4036">
        <v>0</v>
      </c>
      <c r="BHO72" s="4035">
        <f t="shared" si="84"/>
        <v>15</v>
      </c>
      <c r="BHP72" s="4035">
        <f t="shared" si="85"/>
        <v>25</v>
      </c>
      <c r="BHQ72" s="4060" t="s">
        <v>1632</v>
      </c>
      <c r="BHR72" s="4061" t="s">
        <v>1632</v>
      </c>
      <c r="BHS72" s="4061" t="s">
        <v>1632</v>
      </c>
      <c r="BHT72" s="4061" t="s">
        <v>1632</v>
      </c>
      <c r="BHU72" s="4036">
        <v>5</v>
      </c>
      <c r="BHV72" s="4036">
        <v>5</v>
      </c>
      <c r="BHW72" s="4036">
        <v>5</v>
      </c>
      <c r="BHX72" s="4036">
        <v>5</v>
      </c>
      <c r="BHY72" s="4035">
        <f t="shared" si="86"/>
        <v>20</v>
      </c>
      <c r="BHZ72" s="4035">
        <f t="shared" si="87"/>
        <v>1</v>
      </c>
      <c r="BIA72" s="4060" t="s">
        <v>1626</v>
      </c>
      <c r="BIB72" s="4061" t="s">
        <v>1626</v>
      </c>
      <c r="BIC72" s="4061" t="s">
        <v>1626</v>
      </c>
      <c r="BID72" s="4061" t="s">
        <v>1626</v>
      </c>
      <c r="BIE72" s="4061" t="s">
        <v>1626</v>
      </c>
      <c r="BIF72" s="4127">
        <f t="shared" si="88"/>
        <v>5</v>
      </c>
      <c r="BIG72" s="4035">
        <f t="shared" si="89"/>
        <v>1</v>
      </c>
      <c r="BIH72" s="4075">
        <v>614</v>
      </c>
      <c r="BII72" s="4041">
        <v>526.1353898886033</v>
      </c>
      <c r="BIJ72" s="4035">
        <f t="shared" si="90"/>
        <v>2</v>
      </c>
      <c r="BIK72" s="4042">
        <v>103</v>
      </c>
      <c r="BIL72" s="4035">
        <v>8</v>
      </c>
      <c r="BIM72" s="4036">
        <v>7.7669902912621351</v>
      </c>
      <c r="BIN72" s="4035">
        <f t="shared" si="91"/>
        <v>58</v>
      </c>
      <c r="BIO72" s="4060" t="s">
        <v>1626</v>
      </c>
      <c r="BIP72" s="4061" t="s">
        <v>1626</v>
      </c>
      <c r="BIQ72" s="4061" t="s">
        <v>1626</v>
      </c>
      <c r="BIR72" s="4061" t="s">
        <v>1626</v>
      </c>
      <c r="BIS72" s="4061" t="s">
        <v>1626</v>
      </c>
      <c r="BIT72" s="4061" t="s">
        <v>1626</v>
      </c>
      <c r="BIU72" s="4061" t="s">
        <v>1626</v>
      </c>
      <c r="BIV72" s="4061" t="s">
        <v>1626</v>
      </c>
      <c r="BIW72" s="4061" t="s">
        <v>1626</v>
      </c>
      <c r="BIX72" s="4061" t="s">
        <v>1625</v>
      </c>
      <c r="BIY72" s="4076">
        <f t="shared" si="92"/>
        <v>9</v>
      </c>
      <c r="BIZ72" s="4077">
        <f t="shared" si="93"/>
        <v>11</v>
      </c>
      <c r="BJA72" s="4078">
        <v>120</v>
      </c>
      <c r="BJB72" s="4079">
        <v>26.654820079964463</v>
      </c>
      <c r="BJC72" s="4078">
        <v>0</v>
      </c>
      <c r="BJD72" s="4079">
        <v>0</v>
      </c>
      <c r="BJE72" s="4079">
        <v>56</v>
      </c>
      <c r="BJF72" s="4078">
        <v>120</v>
      </c>
      <c r="BJG72" s="4079">
        <v>100</v>
      </c>
      <c r="BJH72" s="4079">
        <v>1</v>
      </c>
      <c r="BJI72" s="4078">
        <v>0</v>
      </c>
      <c r="BJJ72" s="4079">
        <v>0</v>
      </c>
      <c r="BJK72" s="4080">
        <v>41</v>
      </c>
      <c r="BJL72" s="4078">
        <v>136</v>
      </c>
      <c r="BJM72" s="4079">
        <v>30.208796090626389</v>
      </c>
      <c r="BJN72" s="4078">
        <v>1</v>
      </c>
      <c r="BJO72" s="4079">
        <v>0.73529411764705876</v>
      </c>
      <c r="BJP72" s="4080">
        <v>28</v>
      </c>
      <c r="BJQ72" s="4078">
        <v>8920</v>
      </c>
      <c r="BJR72" s="4079">
        <v>1981.3416259440248</v>
      </c>
      <c r="BJS72" s="4078">
        <v>13</v>
      </c>
      <c r="BJT72" s="4079">
        <v>0.14573991031390135</v>
      </c>
      <c r="BJU72" s="4080">
        <v>15</v>
      </c>
      <c r="BJV72" s="4040">
        <v>38.5</v>
      </c>
      <c r="BJW72" s="4035">
        <f t="shared" si="7"/>
        <v>17</v>
      </c>
      <c r="BJX72" s="4060" t="s">
        <v>1632</v>
      </c>
      <c r="BJY72" s="4061" t="s">
        <v>1632</v>
      </c>
      <c r="BJZ72" s="4072" t="s">
        <v>1632</v>
      </c>
      <c r="BKA72" s="4072" t="s">
        <v>1625</v>
      </c>
      <c r="BKB72" s="4073">
        <v>5</v>
      </c>
      <c r="BKC72" s="4073">
        <v>5</v>
      </c>
      <c r="BKD72" s="4073">
        <v>5</v>
      </c>
      <c r="BKE72" s="4073">
        <v>0</v>
      </c>
      <c r="BKF72" s="4074">
        <f t="shared" si="94"/>
        <v>15</v>
      </c>
      <c r="BKG72" s="4074">
        <f t="shared" si="95"/>
        <v>12</v>
      </c>
      <c r="BKH72" s="4071" t="s">
        <v>1632</v>
      </c>
      <c r="BKI72" s="4072" t="s">
        <v>1632</v>
      </c>
      <c r="BKJ72" s="4072" t="s">
        <v>1632</v>
      </c>
      <c r="BKK72" s="4072" t="s">
        <v>1625</v>
      </c>
      <c r="BKL72" s="4073">
        <v>5</v>
      </c>
      <c r="BKM72" s="4073">
        <v>5</v>
      </c>
      <c r="BKN72" s="4073">
        <v>5</v>
      </c>
      <c r="BKO72" s="4073">
        <v>0</v>
      </c>
      <c r="BKP72" s="4074">
        <f t="shared" si="96"/>
        <v>15</v>
      </c>
      <c r="BKQ72" s="4074">
        <f t="shared" si="97"/>
        <v>6</v>
      </c>
      <c r="BKR72" s="4071" t="s">
        <v>1632</v>
      </c>
      <c r="BKS72" s="4072" t="s">
        <v>1632</v>
      </c>
      <c r="BKT72" s="4072" t="s">
        <v>1632</v>
      </c>
      <c r="BKU72" s="4072" t="s">
        <v>1625</v>
      </c>
      <c r="BKV72" s="4073">
        <v>15</v>
      </c>
      <c r="BKW72" s="4073">
        <v>15</v>
      </c>
      <c r="BKX72" s="4073">
        <v>15</v>
      </c>
      <c r="BKY72" s="4073">
        <v>0</v>
      </c>
      <c r="BKZ72" s="4074">
        <f t="shared" si="98"/>
        <v>45</v>
      </c>
      <c r="BLA72" s="4074">
        <f t="shared" si="99"/>
        <v>12</v>
      </c>
      <c r="BLB72" s="4078">
        <v>5</v>
      </c>
      <c r="BLC72" s="4079">
        <v>1.1106175033318524</v>
      </c>
      <c r="BLD72" s="4080">
        <v>38</v>
      </c>
      <c r="BLE72" s="4078">
        <v>0</v>
      </c>
      <c r="BLF72" s="4079">
        <v>0</v>
      </c>
      <c r="BLG72" s="4080">
        <v>14</v>
      </c>
      <c r="BLH72" s="4078">
        <v>0</v>
      </c>
      <c r="BLI72" s="4079">
        <v>0</v>
      </c>
      <c r="BLJ72" s="4080">
        <v>71</v>
      </c>
      <c r="BLK72" s="4078">
        <v>0</v>
      </c>
      <c r="BLL72" s="4079">
        <v>0</v>
      </c>
      <c r="BLM72" s="4080">
        <v>39</v>
      </c>
      <c r="BLN72" s="4078">
        <v>2</v>
      </c>
      <c r="BLO72" s="4079">
        <v>0.44424700133274098</v>
      </c>
      <c r="BLP72" s="4080">
        <v>46</v>
      </c>
      <c r="BLQ72" s="4078">
        <v>1</v>
      </c>
      <c r="BLR72" s="4079">
        <v>0.22212350066637049</v>
      </c>
      <c r="BLS72" s="4080">
        <v>10</v>
      </c>
      <c r="BLT72" s="4078">
        <v>0</v>
      </c>
      <c r="BLU72" s="4079">
        <v>0</v>
      </c>
      <c r="BLV72" s="4080">
        <v>14</v>
      </c>
      <c r="BLW72" s="4078">
        <v>0</v>
      </c>
      <c r="BLX72" s="4079">
        <v>0</v>
      </c>
      <c r="BLY72" s="4080">
        <v>42</v>
      </c>
      <c r="BLZ72" s="4058">
        <v>2</v>
      </c>
      <c r="BMA72" s="4037">
        <v>0.44424700133274098</v>
      </c>
      <c r="BMB72" s="4007">
        <v>62</v>
      </c>
      <c r="BMC72" s="4058">
        <v>2</v>
      </c>
      <c r="BMD72" s="4037">
        <v>0.44424700133274098</v>
      </c>
      <c r="BME72" s="4007">
        <v>51</v>
      </c>
      <c r="BMF72" s="4058">
        <v>0</v>
      </c>
      <c r="BMG72" s="4037">
        <v>0</v>
      </c>
      <c r="BMH72" s="4007">
        <v>9</v>
      </c>
      <c r="BMI72" s="4058">
        <v>0</v>
      </c>
      <c r="BMJ72" s="4037">
        <v>0</v>
      </c>
      <c r="BMK72" s="4007">
        <v>18</v>
      </c>
      <c r="BML72" s="4058">
        <v>0</v>
      </c>
      <c r="BMM72" s="4037">
        <v>0</v>
      </c>
      <c r="BMN72" s="4007">
        <v>10</v>
      </c>
      <c r="BMO72" s="4058">
        <v>0</v>
      </c>
      <c r="BMP72" s="4037">
        <v>0</v>
      </c>
      <c r="BMQ72" s="4007">
        <v>2</v>
      </c>
      <c r="BMR72" s="4058">
        <v>5</v>
      </c>
      <c r="BMS72" s="4037">
        <v>1.1106175033318524</v>
      </c>
      <c r="BMT72" s="4007">
        <v>56</v>
      </c>
      <c r="BMU72" s="4058">
        <v>6</v>
      </c>
      <c r="BMV72" s="4037">
        <v>1.332741003998223</v>
      </c>
      <c r="BMW72" s="4007">
        <v>31</v>
      </c>
      <c r="BMX72" s="4058">
        <v>0</v>
      </c>
      <c r="BMY72" s="4037">
        <v>0</v>
      </c>
      <c r="BMZ72" s="4007">
        <v>20</v>
      </c>
      <c r="BNA72" s="4058">
        <v>1</v>
      </c>
      <c r="BNB72" s="4037">
        <v>0.22212350066637049</v>
      </c>
      <c r="BNC72" s="4007">
        <v>19</v>
      </c>
      <c r="BND72" s="4058">
        <v>0</v>
      </c>
      <c r="BNE72" s="4037">
        <v>0</v>
      </c>
      <c r="BNF72" s="4007">
        <v>4</v>
      </c>
      <c r="BNG72" s="4058">
        <v>1</v>
      </c>
      <c r="BNH72" s="4037">
        <v>0.22212350066637049</v>
      </c>
      <c r="BNI72" s="4007">
        <v>17</v>
      </c>
      <c r="BNJ72" s="4058">
        <v>0</v>
      </c>
      <c r="BNK72" s="4037">
        <v>0</v>
      </c>
      <c r="BNL72" s="4007">
        <v>30</v>
      </c>
      <c r="BNM72" s="4058">
        <v>0</v>
      </c>
      <c r="BNN72" s="4037">
        <v>0</v>
      </c>
      <c r="BNO72" s="4007">
        <v>5</v>
      </c>
      <c r="BNQ72" s="1192">
        <v>135</v>
      </c>
      <c r="BNR72" s="1192">
        <v>14</v>
      </c>
      <c r="BNS72" s="1192">
        <v>1173</v>
      </c>
      <c r="BNT72" s="1192">
        <v>115.08951406649616</v>
      </c>
      <c r="BNU72" s="1192">
        <v>11.935208866155158</v>
      </c>
      <c r="BNV72" s="4128">
        <v>75</v>
      </c>
      <c r="BNW72" s="4128">
        <v>70</v>
      </c>
    </row>
    <row r="73" spans="1:1739" ht="13" x14ac:dyDescent="0.2">
      <c r="A73" s="696" t="s">
        <v>1848</v>
      </c>
      <c r="B73" s="697" t="s">
        <v>1849</v>
      </c>
      <c r="C73" s="697" t="s">
        <v>1646</v>
      </c>
      <c r="D73" s="697" t="s">
        <v>1646</v>
      </c>
      <c r="E73" s="697" t="s">
        <v>1733</v>
      </c>
      <c r="F73" s="698" t="s">
        <v>1850</v>
      </c>
      <c r="G73" s="699" t="s">
        <v>1920</v>
      </c>
      <c r="H73" s="700">
        <v>53</v>
      </c>
      <c r="I73" s="703">
        <v>6.67</v>
      </c>
      <c r="J73" s="699">
        <f t="shared" si="8"/>
        <v>74</v>
      </c>
      <c r="K73" s="702">
        <v>78</v>
      </c>
      <c r="L73" s="703">
        <v>7.06</v>
      </c>
      <c r="M73" s="710">
        <f t="shared" si="9"/>
        <v>57</v>
      </c>
      <c r="N73" s="712">
        <f t="shared" si="10"/>
        <v>0.38999999999999968</v>
      </c>
      <c r="O73" s="702">
        <v>36</v>
      </c>
      <c r="P73" s="703">
        <v>7.44</v>
      </c>
      <c r="Q73" s="710">
        <f t="shared" si="11"/>
        <v>10</v>
      </c>
      <c r="R73" s="712">
        <f t="shared" si="12"/>
        <v>0.38000000000000078</v>
      </c>
      <c r="S73" s="702">
        <v>160</v>
      </c>
      <c r="T73" s="703">
        <v>6.67</v>
      </c>
      <c r="U73" s="699">
        <f t="shared" si="100"/>
        <v>6</v>
      </c>
      <c r="V73" s="702">
        <v>113</v>
      </c>
      <c r="W73" s="703">
        <v>6.38</v>
      </c>
      <c r="X73" s="710">
        <f t="shared" si="0"/>
        <v>11</v>
      </c>
      <c r="Y73" s="712">
        <f t="shared" si="13"/>
        <v>-0.29000000000000004</v>
      </c>
      <c r="Z73" s="702">
        <v>123</v>
      </c>
      <c r="AA73" s="703">
        <v>6.5121951219512191</v>
      </c>
      <c r="AB73" s="710">
        <f t="shared" si="101"/>
        <v>4</v>
      </c>
      <c r="AC73" s="712">
        <f t="shared" si="14"/>
        <v>0.13219512195121919</v>
      </c>
      <c r="AD73" s="706">
        <v>56</v>
      </c>
      <c r="AE73" s="701">
        <v>5.875</v>
      </c>
      <c r="AF73" s="702">
        <v>67</v>
      </c>
      <c r="AG73" s="704">
        <v>7.044776119402985</v>
      </c>
      <c r="AH73" s="705">
        <f t="shared" si="102"/>
        <v>4</v>
      </c>
      <c r="AI73" s="707">
        <v>36</v>
      </c>
      <c r="AJ73" s="704">
        <v>6.1388888888888893</v>
      </c>
      <c r="AK73" s="705">
        <f t="shared" si="103"/>
        <v>50</v>
      </c>
      <c r="AL73" s="702">
        <v>20</v>
      </c>
      <c r="AM73" s="704">
        <v>5.4</v>
      </c>
      <c r="AN73" s="1595">
        <f t="shared" si="104"/>
        <v>64</v>
      </c>
      <c r="AO73" s="4086"/>
      <c r="AP73" s="717">
        <v>81.7</v>
      </c>
      <c r="AQ73" s="705">
        <v>19</v>
      </c>
      <c r="AR73" s="709">
        <v>82.3</v>
      </c>
      <c r="AS73" s="705">
        <v>70</v>
      </c>
      <c r="AT73" s="709">
        <v>1.2000000000000028</v>
      </c>
      <c r="AU73" s="701">
        <v>-0.40000000000000568</v>
      </c>
      <c r="AV73" s="702">
        <v>80</v>
      </c>
      <c r="AW73" s="715">
        <f t="shared" si="15"/>
        <v>21</v>
      </c>
      <c r="AX73" s="710">
        <v>80</v>
      </c>
      <c r="AY73" s="715">
        <f t="shared" si="16"/>
        <v>19</v>
      </c>
      <c r="AZ73" s="702">
        <v>270</v>
      </c>
      <c r="BA73" s="711">
        <f t="shared" si="105"/>
        <v>11</v>
      </c>
      <c r="BB73" s="702">
        <v>150</v>
      </c>
      <c r="BC73" s="726">
        <v>65</v>
      </c>
      <c r="BD73" s="702">
        <v>37</v>
      </c>
      <c r="BE73" s="703">
        <v>18.918918918918919</v>
      </c>
      <c r="BF73" s="705">
        <f t="shared" si="17"/>
        <v>14</v>
      </c>
      <c r="BG73" s="702">
        <v>37</v>
      </c>
      <c r="BH73" s="703">
        <v>10.810810810810811</v>
      </c>
      <c r="BI73" s="705">
        <f t="shared" si="18"/>
        <v>13</v>
      </c>
      <c r="BJ73" s="702">
        <v>37</v>
      </c>
      <c r="BK73" s="703">
        <v>45.945945945945951</v>
      </c>
      <c r="BL73" s="705">
        <f t="shared" si="19"/>
        <v>37</v>
      </c>
      <c r="BM73" s="702">
        <v>38</v>
      </c>
      <c r="BN73" s="703">
        <v>10.526315789473683</v>
      </c>
      <c r="BO73" s="705">
        <v>7</v>
      </c>
      <c r="BP73" s="702">
        <v>36</v>
      </c>
      <c r="BQ73" s="703">
        <v>0</v>
      </c>
      <c r="BR73" s="705">
        <v>1</v>
      </c>
      <c r="BS73" s="702">
        <v>38</v>
      </c>
      <c r="BT73" s="703">
        <v>21.052631578947366</v>
      </c>
      <c r="BU73" s="705">
        <v>4</v>
      </c>
      <c r="BV73" s="702">
        <v>70</v>
      </c>
      <c r="BW73" s="703">
        <v>42.857142857142854</v>
      </c>
      <c r="BX73" s="705">
        <f t="shared" si="20"/>
        <v>4</v>
      </c>
      <c r="BY73" s="702">
        <v>73</v>
      </c>
      <c r="BZ73" s="703">
        <v>67.123287671232873</v>
      </c>
      <c r="CA73" s="705">
        <f t="shared" si="21"/>
        <v>7</v>
      </c>
      <c r="CB73" s="702">
        <v>65</v>
      </c>
      <c r="CC73" s="703">
        <v>63.076923076923073</v>
      </c>
      <c r="CD73" s="705">
        <f t="shared" si="22"/>
        <v>52</v>
      </c>
      <c r="CE73" s="702">
        <v>73</v>
      </c>
      <c r="CF73" s="703">
        <v>21.917808219178081</v>
      </c>
      <c r="CG73" s="705">
        <v>7</v>
      </c>
      <c r="CH73" s="702">
        <v>53</v>
      </c>
      <c r="CI73" s="703">
        <v>1.8867924528301887</v>
      </c>
      <c r="CJ73" s="705">
        <f t="shared" si="106"/>
        <v>17</v>
      </c>
      <c r="CK73" s="702">
        <v>69</v>
      </c>
      <c r="CL73" s="703">
        <v>37.681159420289859</v>
      </c>
      <c r="CM73" s="705">
        <f t="shared" si="23"/>
        <v>10</v>
      </c>
      <c r="CN73" s="709">
        <v>16.5</v>
      </c>
      <c r="CO73" s="726">
        <v>71</v>
      </c>
      <c r="CP73" s="703">
        <v>7</v>
      </c>
      <c r="CQ73" s="703">
        <v>4.4000000000000004</v>
      </c>
      <c r="CR73" s="704">
        <v>5</v>
      </c>
      <c r="CS73" s="709">
        <v>15.2</v>
      </c>
      <c r="CT73" s="701">
        <v>15.299999999999999</v>
      </c>
      <c r="CU73" s="712">
        <v>22.9</v>
      </c>
      <c r="CV73" s="729">
        <f t="shared" si="24"/>
        <v>76</v>
      </c>
      <c r="CW73" s="712">
        <v>8.6</v>
      </c>
      <c r="CX73" s="712">
        <v>6.5</v>
      </c>
      <c r="CY73" s="712">
        <v>7.8000000000000007</v>
      </c>
      <c r="CZ73" s="714">
        <v>43</v>
      </c>
      <c r="DA73" s="985">
        <v>83.1</v>
      </c>
      <c r="DB73" s="729">
        <v>59</v>
      </c>
      <c r="DC73" s="715">
        <v>16</v>
      </c>
      <c r="DD73" s="985">
        <v>83.1</v>
      </c>
      <c r="DE73" s="729">
        <v>56</v>
      </c>
      <c r="DF73" s="715">
        <v>17</v>
      </c>
      <c r="DG73" s="712">
        <v>84</v>
      </c>
      <c r="DH73" s="729">
        <v>47</v>
      </c>
      <c r="DI73" s="715">
        <v>10</v>
      </c>
      <c r="DJ73" s="712">
        <v>82.7</v>
      </c>
      <c r="DK73" s="729">
        <v>51</v>
      </c>
      <c r="DL73" s="716">
        <v>15.730337078651685</v>
      </c>
      <c r="DM73" s="710">
        <v>11</v>
      </c>
      <c r="DN73" s="715">
        <v>89</v>
      </c>
      <c r="DO73" s="717">
        <v>84.269662921348313</v>
      </c>
      <c r="DP73" s="710">
        <v>10</v>
      </c>
      <c r="DQ73" s="703">
        <v>0</v>
      </c>
      <c r="DR73" s="705">
        <v>18</v>
      </c>
      <c r="DS73" s="709">
        <v>79.166666666666657</v>
      </c>
      <c r="DT73" s="721">
        <v>14</v>
      </c>
      <c r="DU73" s="703">
        <v>0</v>
      </c>
      <c r="DV73" s="705">
        <v>17</v>
      </c>
      <c r="DW73" s="718">
        <v>75.609756097560975</v>
      </c>
      <c r="DX73" s="705">
        <v>18</v>
      </c>
      <c r="DY73" s="703">
        <v>4.1666666666666661</v>
      </c>
      <c r="DZ73" s="705">
        <v>41</v>
      </c>
      <c r="EA73" s="702">
        <v>37</v>
      </c>
      <c r="EB73" s="719">
        <v>59.45945945945946</v>
      </c>
      <c r="EC73" s="705">
        <f t="shared" si="1"/>
        <v>75</v>
      </c>
      <c r="ED73" s="702">
        <v>60</v>
      </c>
      <c r="EE73" s="719">
        <v>55.000000000000007</v>
      </c>
      <c r="EF73" s="705">
        <v>22</v>
      </c>
      <c r="EG73" s="702">
        <v>35</v>
      </c>
      <c r="EH73" s="720">
        <v>62.857142857142854</v>
      </c>
      <c r="EI73" s="705">
        <v>24</v>
      </c>
      <c r="EJ73" s="768">
        <v>29</v>
      </c>
      <c r="EK73" s="3956">
        <v>1.5</v>
      </c>
      <c r="EL73" s="3957">
        <v>7</v>
      </c>
      <c r="EM73" s="3958">
        <v>6.8965517241379306</v>
      </c>
      <c r="EN73" s="770">
        <v>60</v>
      </c>
      <c r="EO73" s="768">
        <v>26</v>
      </c>
      <c r="EP73" s="1583">
        <v>0.75</v>
      </c>
      <c r="EQ73" s="2356">
        <v>73</v>
      </c>
      <c r="ER73" s="3958">
        <v>7.6923076923076925</v>
      </c>
      <c r="ES73" s="770">
        <v>74</v>
      </c>
      <c r="ET73" s="768">
        <v>26</v>
      </c>
      <c r="EU73" s="1583">
        <v>1.25</v>
      </c>
      <c r="EV73" s="2356">
        <v>11</v>
      </c>
      <c r="EW73" s="3958">
        <v>15.384615384615385</v>
      </c>
      <c r="EX73" s="770">
        <v>57</v>
      </c>
      <c r="EY73" s="3974">
        <v>25</v>
      </c>
      <c r="EZ73" s="1583">
        <v>0.5</v>
      </c>
      <c r="FA73" s="2356">
        <v>54</v>
      </c>
      <c r="FB73" s="3966">
        <v>4</v>
      </c>
      <c r="FC73" s="3975">
        <v>63</v>
      </c>
      <c r="FD73" s="768">
        <v>26</v>
      </c>
      <c r="FE73" s="3957">
        <v>0.83333333333333337</v>
      </c>
      <c r="FF73" s="3957">
        <v>49</v>
      </c>
      <c r="FG73" s="3958">
        <v>11.538461538461538</v>
      </c>
      <c r="FH73" s="770">
        <v>14</v>
      </c>
      <c r="FI73" s="3965">
        <v>29</v>
      </c>
      <c r="FJ73" s="3957" t="s">
        <v>1700</v>
      </c>
      <c r="FK73" s="3957">
        <v>61</v>
      </c>
      <c r="FL73" s="3966">
        <v>0</v>
      </c>
      <c r="FM73" s="3965">
        <v>61</v>
      </c>
      <c r="FN73" s="768">
        <v>31</v>
      </c>
      <c r="FO73" s="3957" t="s">
        <v>1700</v>
      </c>
      <c r="FP73" s="3957">
        <v>74</v>
      </c>
      <c r="FQ73" s="3958">
        <v>0</v>
      </c>
      <c r="FR73" s="770">
        <v>74</v>
      </c>
      <c r="FS73" s="768">
        <v>32</v>
      </c>
      <c r="FT73" s="3957">
        <v>3.1578947368421053</v>
      </c>
      <c r="FU73" s="3957">
        <v>26</v>
      </c>
      <c r="FV73" s="3958">
        <v>59.375</v>
      </c>
      <c r="FW73" s="770">
        <v>1</v>
      </c>
      <c r="FX73" s="714">
        <v>69</v>
      </c>
      <c r="FY73" s="725">
        <v>30.434782608695656</v>
      </c>
      <c r="FZ73" s="715">
        <v>7</v>
      </c>
      <c r="GA73" s="702">
        <v>63</v>
      </c>
      <c r="GB73" s="727">
        <v>1.5</v>
      </c>
      <c r="GC73" s="726">
        <v>8</v>
      </c>
      <c r="GD73" s="720">
        <v>6.3492063492063489</v>
      </c>
      <c r="GE73" s="705">
        <v>11</v>
      </c>
      <c r="GF73" s="702">
        <v>62</v>
      </c>
      <c r="GG73" s="712">
        <v>1</v>
      </c>
      <c r="GH73" s="729">
        <v>37</v>
      </c>
      <c r="GI73" s="720">
        <v>3.225806451612903</v>
      </c>
      <c r="GJ73" s="705">
        <v>50</v>
      </c>
      <c r="GK73" s="702">
        <v>64</v>
      </c>
      <c r="GL73" s="712">
        <v>1.1875</v>
      </c>
      <c r="GM73" s="729">
        <v>7</v>
      </c>
      <c r="GN73" s="720">
        <v>12.5</v>
      </c>
      <c r="GO73" s="705">
        <v>4</v>
      </c>
      <c r="GP73" s="702">
        <v>61</v>
      </c>
      <c r="GQ73" s="712">
        <v>0.5</v>
      </c>
      <c r="GR73" s="729">
        <v>41</v>
      </c>
      <c r="GS73" s="720">
        <v>1.639344262295082</v>
      </c>
      <c r="GT73" s="705">
        <v>50</v>
      </c>
      <c r="GU73" s="702">
        <v>64</v>
      </c>
      <c r="GV73" s="726">
        <v>1.3461538461538463</v>
      </c>
      <c r="GW73" s="726">
        <v>37</v>
      </c>
      <c r="GX73" s="720">
        <v>20.3125</v>
      </c>
      <c r="GY73" s="705">
        <v>8</v>
      </c>
      <c r="GZ73" s="702">
        <v>62</v>
      </c>
      <c r="HA73" s="726">
        <v>0.5</v>
      </c>
      <c r="HB73" s="726">
        <v>31</v>
      </c>
      <c r="HC73" s="720">
        <v>1.6129032258064515</v>
      </c>
      <c r="HD73" s="705">
        <v>34</v>
      </c>
      <c r="HE73" s="702">
        <v>62</v>
      </c>
      <c r="HF73" s="726">
        <v>0.5</v>
      </c>
      <c r="HG73" s="726">
        <v>22</v>
      </c>
      <c r="HH73" s="720">
        <v>1.6129032258064515</v>
      </c>
      <c r="HI73" s="705">
        <v>25</v>
      </c>
      <c r="HJ73" s="702">
        <v>63</v>
      </c>
      <c r="HK73" s="726">
        <v>0</v>
      </c>
      <c r="HL73" s="726">
        <v>56</v>
      </c>
      <c r="HM73" s="720">
        <v>0</v>
      </c>
      <c r="HN73" s="705">
        <v>56</v>
      </c>
      <c r="HO73" s="709">
        <v>10.638297872340425</v>
      </c>
      <c r="HP73" s="703">
        <v>0</v>
      </c>
      <c r="HQ73" s="703">
        <v>50</v>
      </c>
      <c r="HR73" s="703">
        <v>14.893617021276595</v>
      </c>
      <c r="HS73" s="1299">
        <v>4.2553191489361701</v>
      </c>
      <c r="HT73" s="1299">
        <v>12.76595744680851</v>
      </c>
      <c r="HU73" s="1299">
        <v>50</v>
      </c>
      <c r="HV73" s="1299">
        <v>3.1914893617021276</v>
      </c>
      <c r="HW73" s="1299">
        <v>48.936170212765958</v>
      </c>
      <c r="HX73" s="1300">
        <v>94</v>
      </c>
      <c r="HY73" s="709">
        <v>28.723404255319153</v>
      </c>
      <c r="HZ73" s="709">
        <v>2.1276595744680851</v>
      </c>
      <c r="IA73" s="709">
        <v>79.787234042553195</v>
      </c>
      <c r="IB73" s="709">
        <v>28.723404255319153</v>
      </c>
      <c r="IC73" s="709">
        <v>12.76595744680851</v>
      </c>
      <c r="ID73" s="709">
        <v>47.872340425531917</v>
      </c>
      <c r="IE73" s="709">
        <v>85.106382978723403</v>
      </c>
      <c r="IF73" s="709">
        <v>3.1914893617021276</v>
      </c>
      <c r="IG73" s="709">
        <v>76.59574468085107</v>
      </c>
      <c r="IH73" s="1300">
        <v>94</v>
      </c>
      <c r="II73" s="1265">
        <v>1</v>
      </c>
      <c r="IJ73" s="1266">
        <v>0</v>
      </c>
      <c r="IK73" s="1266">
        <v>8</v>
      </c>
      <c r="IL73" s="1266">
        <v>2</v>
      </c>
      <c r="IM73" s="1266">
        <v>0</v>
      </c>
      <c r="IN73" s="1266">
        <v>0</v>
      </c>
      <c r="IO73" s="1266" t="s">
        <v>31</v>
      </c>
      <c r="IP73" s="1266">
        <v>5</v>
      </c>
      <c r="IQ73" s="1267">
        <v>16</v>
      </c>
      <c r="IR73" s="1268">
        <v>8</v>
      </c>
      <c r="IS73" s="1269">
        <v>0</v>
      </c>
      <c r="IT73" s="1269">
        <v>2</v>
      </c>
      <c r="IU73" s="1269">
        <v>1</v>
      </c>
      <c r="IV73" s="1269">
        <v>0</v>
      </c>
      <c r="IW73" s="1269">
        <v>0</v>
      </c>
      <c r="IX73" s="1269" t="s">
        <v>31</v>
      </c>
      <c r="IY73" s="1269">
        <v>2</v>
      </c>
      <c r="IZ73" s="1267">
        <v>13</v>
      </c>
      <c r="JA73" s="1268">
        <v>2</v>
      </c>
      <c r="JB73" s="1269">
        <v>3</v>
      </c>
      <c r="JC73" s="1269">
        <v>1</v>
      </c>
      <c r="JD73" s="1269">
        <v>0</v>
      </c>
      <c r="JE73" s="1269">
        <v>0</v>
      </c>
      <c r="JF73" s="1269">
        <v>0</v>
      </c>
      <c r="JG73" s="1269" t="s">
        <v>31</v>
      </c>
      <c r="JH73" s="1269">
        <v>4</v>
      </c>
      <c r="JI73" s="1270">
        <v>10</v>
      </c>
      <c r="JJ73" s="1268">
        <v>6.25</v>
      </c>
      <c r="JK73" s="1269">
        <v>0</v>
      </c>
      <c r="JL73" s="1269">
        <v>50</v>
      </c>
      <c r="JM73" s="1269">
        <v>12.5</v>
      </c>
      <c r="JN73" s="1269">
        <v>0</v>
      </c>
      <c r="JO73" s="1269">
        <v>0</v>
      </c>
      <c r="JP73" s="1269" t="s">
        <v>31</v>
      </c>
      <c r="JQ73" s="1269">
        <v>31.25</v>
      </c>
      <c r="JR73" s="1270">
        <v>100</v>
      </c>
      <c r="JS73" s="1268">
        <v>61.53846153846154</v>
      </c>
      <c r="JT73" s="1269">
        <v>0</v>
      </c>
      <c r="JU73" s="1269">
        <v>15.384615384615385</v>
      </c>
      <c r="JV73" s="1269">
        <v>7.6923076923076925</v>
      </c>
      <c r="JW73" s="1269">
        <v>0</v>
      </c>
      <c r="JX73" s="1269">
        <v>0</v>
      </c>
      <c r="JY73" s="1269" t="s">
        <v>31</v>
      </c>
      <c r="JZ73" s="1269">
        <v>15.384615384615385</v>
      </c>
      <c r="KA73" s="1270">
        <v>100</v>
      </c>
      <c r="KB73" s="1268">
        <v>20</v>
      </c>
      <c r="KC73" s="1269">
        <v>30</v>
      </c>
      <c r="KD73" s="1269">
        <v>10</v>
      </c>
      <c r="KE73" s="1269">
        <v>0</v>
      </c>
      <c r="KF73" s="1269">
        <v>0</v>
      </c>
      <c r="KG73" s="1269">
        <v>0</v>
      </c>
      <c r="KH73" s="1269" t="s">
        <v>31</v>
      </c>
      <c r="KI73" s="1269">
        <v>40</v>
      </c>
      <c r="KJ73" s="1270">
        <v>100</v>
      </c>
      <c r="KK73" s="718">
        <v>60.520607375271155</v>
      </c>
      <c r="KL73" s="705">
        <v>12</v>
      </c>
      <c r="KM73" s="718">
        <v>66.666666666666657</v>
      </c>
      <c r="KN73" s="705">
        <v>38</v>
      </c>
      <c r="KO73" s="725">
        <v>3.5551041137633312</v>
      </c>
      <c r="KP73" s="715">
        <v>42</v>
      </c>
      <c r="KQ73" s="725">
        <v>0</v>
      </c>
      <c r="KR73" s="715">
        <v>27</v>
      </c>
      <c r="KS73" s="725">
        <v>16.099542915185371</v>
      </c>
      <c r="KT73" s="715">
        <v>29</v>
      </c>
      <c r="KU73" s="725">
        <v>7.59493670886076</v>
      </c>
      <c r="KV73" s="715">
        <v>34</v>
      </c>
      <c r="KW73" s="725">
        <v>7.2519083969465647</v>
      </c>
      <c r="KX73" s="715">
        <v>50</v>
      </c>
      <c r="KY73" s="715">
        <v>10.433386837881219</v>
      </c>
      <c r="KZ73" s="715">
        <v>67</v>
      </c>
      <c r="LA73" s="728">
        <v>30</v>
      </c>
      <c r="LB73" s="729">
        <v>10</v>
      </c>
      <c r="LC73" s="729">
        <v>0</v>
      </c>
      <c r="LD73" s="729">
        <v>20</v>
      </c>
      <c r="LE73" s="729">
        <v>0</v>
      </c>
      <c r="LF73" s="730">
        <v>60</v>
      </c>
      <c r="LG73" s="734">
        <v>59</v>
      </c>
      <c r="LH73" s="728">
        <v>10</v>
      </c>
      <c r="LI73" s="729">
        <v>10</v>
      </c>
      <c r="LJ73" s="706">
        <v>20</v>
      </c>
      <c r="LK73" s="705">
        <v>1</v>
      </c>
      <c r="LL73" s="1372" t="s">
        <v>1632</v>
      </c>
      <c r="LM73" s="976" t="s">
        <v>1625</v>
      </c>
      <c r="LN73" s="976" t="s">
        <v>1625</v>
      </c>
      <c r="LO73" s="976" t="s">
        <v>1625</v>
      </c>
      <c r="LP73" s="729">
        <v>10</v>
      </c>
      <c r="LQ73" s="1023">
        <v>40</v>
      </c>
      <c r="LR73" s="1372" t="s">
        <v>1632</v>
      </c>
      <c r="LS73" s="976" t="s">
        <v>1632</v>
      </c>
      <c r="LT73" s="976" t="s">
        <v>1632</v>
      </c>
      <c r="LU73" s="976" t="s">
        <v>1632</v>
      </c>
      <c r="LV73" s="729">
        <v>40</v>
      </c>
      <c r="LW73" s="1023">
        <v>1</v>
      </c>
      <c r="LX73" s="1372" t="s">
        <v>1632</v>
      </c>
      <c r="LY73" s="976" t="s">
        <v>1632</v>
      </c>
      <c r="LZ73" s="976" t="s">
        <v>1625</v>
      </c>
      <c r="MA73" s="976" t="s">
        <v>1625</v>
      </c>
      <c r="MB73" s="729">
        <v>30</v>
      </c>
      <c r="MC73" s="1023">
        <v>46</v>
      </c>
      <c r="MD73" s="1372" t="s">
        <v>1632</v>
      </c>
      <c r="ME73" s="976" t="s">
        <v>1625</v>
      </c>
      <c r="MF73" s="976" t="s">
        <v>1632</v>
      </c>
      <c r="MG73" s="976" t="s">
        <v>1625</v>
      </c>
      <c r="MH73" s="729">
        <v>20</v>
      </c>
      <c r="MI73" s="1023">
        <v>54</v>
      </c>
      <c r="MJ73" s="1372" t="s">
        <v>1632</v>
      </c>
      <c r="MK73" s="976" t="s">
        <v>1625</v>
      </c>
      <c r="ML73" s="976" t="s">
        <v>1632</v>
      </c>
      <c r="MM73" s="976" t="s">
        <v>1625</v>
      </c>
      <c r="MN73" s="729">
        <v>20</v>
      </c>
      <c r="MO73" s="1023">
        <v>53</v>
      </c>
      <c r="MP73" s="1372" t="s">
        <v>1632</v>
      </c>
      <c r="MQ73" s="976" t="s">
        <v>1632</v>
      </c>
      <c r="MR73" s="976" t="s">
        <v>1632</v>
      </c>
      <c r="MS73" s="976" t="s">
        <v>1632</v>
      </c>
      <c r="MT73" s="729">
        <v>40</v>
      </c>
      <c r="MU73" s="1023">
        <v>1</v>
      </c>
      <c r="MV73" s="1372" t="s">
        <v>1632</v>
      </c>
      <c r="MW73" s="976" t="s">
        <v>1625</v>
      </c>
      <c r="MX73" s="976" t="s">
        <v>1625</v>
      </c>
      <c r="MY73" s="729">
        <v>15</v>
      </c>
      <c r="MZ73" s="1023">
        <v>32</v>
      </c>
      <c r="NA73" s="1372" t="s">
        <v>1632</v>
      </c>
      <c r="NB73" s="976" t="s">
        <v>1632</v>
      </c>
      <c r="NC73" s="976" t="s">
        <v>1625</v>
      </c>
      <c r="ND73" s="976" t="s">
        <v>1625</v>
      </c>
      <c r="NE73" s="729">
        <v>20</v>
      </c>
      <c r="NF73" s="1023">
        <v>46</v>
      </c>
      <c r="NG73" s="976" t="s">
        <v>1625</v>
      </c>
      <c r="NH73" s="976" t="s">
        <v>1625</v>
      </c>
      <c r="NI73" s="976" t="s">
        <v>1625</v>
      </c>
      <c r="NJ73" s="976" t="s">
        <v>1625</v>
      </c>
      <c r="NK73" s="729">
        <v>0</v>
      </c>
      <c r="NL73" s="1023">
        <v>50</v>
      </c>
      <c r="NM73" s="715">
        <v>1341.04</v>
      </c>
      <c r="NN73" s="715">
        <f t="shared" si="2"/>
        <v>3</v>
      </c>
      <c r="NO73" s="714">
        <v>20</v>
      </c>
      <c r="NP73" s="715">
        <v>49</v>
      </c>
      <c r="NQ73" s="731">
        <v>17.167381974248926</v>
      </c>
      <c r="NR73" s="715">
        <v>39</v>
      </c>
      <c r="NS73" s="715">
        <v>20</v>
      </c>
      <c r="NT73" s="715">
        <v>49</v>
      </c>
      <c r="NU73" s="731">
        <v>17.167381974248926</v>
      </c>
      <c r="NV73" s="715">
        <v>39</v>
      </c>
      <c r="NW73" s="715">
        <v>20</v>
      </c>
      <c r="NX73" s="715">
        <v>41</v>
      </c>
      <c r="NY73" s="725">
        <v>17.167381974248926</v>
      </c>
      <c r="NZ73" s="715">
        <v>27</v>
      </c>
      <c r="OA73" s="1303">
        <v>0</v>
      </c>
      <c r="OB73" s="1995">
        <v>0</v>
      </c>
      <c r="OC73" s="1303">
        <v>47</v>
      </c>
      <c r="OD73" s="1303">
        <v>0</v>
      </c>
      <c r="OE73" s="1995">
        <v>0</v>
      </c>
      <c r="OF73" s="1303">
        <v>47</v>
      </c>
      <c r="OG73" s="1303">
        <v>30</v>
      </c>
      <c r="OH73" s="1995">
        <v>2.5751072961373391</v>
      </c>
      <c r="OI73" s="1303">
        <v>43</v>
      </c>
      <c r="OJ73" s="699">
        <v>3</v>
      </c>
      <c r="OK73" s="985">
        <v>2.5751072961373391</v>
      </c>
      <c r="OL73" s="1303">
        <v>41</v>
      </c>
      <c r="OM73" s="714">
        <v>250</v>
      </c>
      <c r="ON73" s="725">
        <v>214.59227467811161</v>
      </c>
      <c r="OO73" s="733">
        <v>5</v>
      </c>
      <c r="OP73" s="714">
        <v>5</v>
      </c>
      <c r="OQ73" s="731">
        <v>4.2918454935622314</v>
      </c>
      <c r="OR73" s="733">
        <f t="shared" si="25"/>
        <v>6</v>
      </c>
      <c r="OS73" s="981">
        <v>29.492691315563196</v>
      </c>
      <c r="OT73" s="733">
        <v>62</v>
      </c>
      <c r="OU73" s="715">
        <v>59</v>
      </c>
      <c r="OV73" s="715">
        <v>58</v>
      </c>
      <c r="OW73" s="715">
        <v>61</v>
      </c>
      <c r="OX73" s="715">
        <v>21</v>
      </c>
      <c r="OY73" s="715">
        <v>14</v>
      </c>
      <c r="OZ73" s="715">
        <v>43</v>
      </c>
      <c r="PA73" s="715">
        <v>166</v>
      </c>
      <c r="PB73" s="715">
        <v>13</v>
      </c>
      <c r="PC73" s="715">
        <v>21</v>
      </c>
      <c r="PD73" s="715">
        <v>114</v>
      </c>
      <c r="PE73" s="715">
        <v>65</v>
      </c>
      <c r="PF73" s="715">
        <v>110</v>
      </c>
      <c r="PG73" s="715">
        <v>32</v>
      </c>
      <c r="PH73" s="715">
        <v>2</v>
      </c>
      <c r="PI73" s="715">
        <v>62</v>
      </c>
      <c r="PJ73" s="715">
        <v>54</v>
      </c>
      <c r="PK73" s="715">
        <v>119</v>
      </c>
      <c r="PL73" s="715">
        <v>281</v>
      </c>
      <c r="PM73" s="714">
        <v>20.996441281138789</v>
      </c>
      <c r="PN73" s="715">
        <v>11</v>
      </c>
      <c r="PO73" s="715">
        <v>20.640569395017792</v>
      </c>
      <c r="PP73" s="715">
        <v>3</v>
      </c>
      <c r="PQ73" s="715">
        <v>21.708185053380781</v>
      </c>
      <c r="PR73" s="715">
        <v>46</v>
      </c>
      <c r="PS73" s="715">
        <v>7.4733096085409247</v>
      </c>
      <c r="PT73" s="715">
        <v>4</v>
      </c>
      <c r="PU73" s="715">
        <v>4.9822064056939501</v>
      </c>
      <c r="PV73" s="715">
        <v>55</v>
      </c>
      <c r="PW73" s="715">
        <v>15.302491103202847</v>
      </c>
      <c r="PX73" s="715">
        <v>2</v>
      </c>
      <c r="PY73" s="715">
        <v>59.07473309608541</v>
      </c>
      <c r="PZ73" s="715">
        <v>7</v>
      </c>
      <c r="QA73" s="715">
        <v>4.6263345195729535</v>
      </c>
      <c r="QB73" s="715">
        <v>34</v>
      </c>
      <c r="QC73" s="715">
        <v>7.4733096085409247</v>
      </c>
      <c r="QD73" s="715">
        <v>43</v>
      </c>
      <c r="QE73" s="715">
        <v>40.569395017793596</v>
      </c>
      <c r="QF73" s="715">
        <v>11</v>
      </c>
      <c r="QG73" s="715">
        <v>23.131672597864767</v>
      </c>
      <c r="QH73" s="715">
        <v>50</v>
      </c>
      <c r="QI73" s="715">
        <v>39.145907473309613</v>
      </c>
      <c r="QJ73" s="715">
        <v>4</v>
      </c>
      <c r="QK73" s="715">
        <v>11.387900355871885</v>
      </c>
      <c r="QL73" s="715">
        <v>55</v>
      </c>
      <c r="QM73" s="715">
        <v>0.71174377224199281</v>
      </c>
      <c r="QN73" s="715">
        <v>10</v>
      </c>
      <c r="QO73" s="715">
        <v>22.064056939501782</v>
      </c>
      <c r="QP73" s="715">
        <v>16</v>
      </c>
      <c r="QQ73" s="715">
        <v>19.217081850533805</v>
      </c>
      <c r="QR73" s="715">
        <v>24</v>
      </c>
      <c r="QS73" s="715">
        <v>42.34875444839858</v>
      </c>
      <c r="QT73" s="715">
        <v>40</v>
      </c>
      <c r="QU73" s="714">
        <v>36</v>
      </c>
      <c r="QV73" s="715">
        <v>29</v>
      </c>
      <c r="QW73" s="715">
        <v>4</v>
      </c>
      <c r="QX73" s="715">
        <v>1</v>
      </c>
      <c r="QY73" s="715">
        <v>10</v>
      </c>
      <c r="QZ73" s="715">
        <v>0</v>
      </c>
      <c r="RA73" s="715">
        <v>18</v>
      </c>
      <c r="RB73" s="715">
        <v>4</v>
      </c>
      <c r="RC73" s="715">
        <v>3</v>
      </c>
      <c r="RD73" s="715">
        <v>43</v>
      </c>
      <c r="RE73" s="715">
        <v>9</v>
      </c>
      <c r="RF73" s="715">
        <v>10</v>
      </c>
      <c r="RG73" s="715">
        <v>0</v>
      </c>
      <c r="RH73" s="715">
        <v>5</v>
      </c>
      <c r="RI73" s="715">
        <v>12</v>
      </c>
      <c r="RJ73" s="715">
        <v>59</v>
      </c>
      <c r="RK73" s="715">
        <v>40</v>
      </c>
      <c r="RL73" s="715">
        <v>119</v>
      </c>
      <c r="RM73" s="714">
        <v>30.252100840336134</v>
      </c>
      <c r="RN73" s="715">
        <v>67</v>
      </c>
      <c r="RO73" s="715">
        <v>24.369747899159663</v>
      </c>
      <c r="RP73" s="715">
        <v>57</v>
      </c>
      <c r="RQ73" s="715">
        <v>3.3613445378151261</v>
      </c>
      <c r="RR73" s="715">
        <v>67</v>
      </c>
      <c r="RS73" s="715">
        <v>0.84033613445378152</v>
      </c>
      <c r="RT73" s="715">
        <v>25</v>
      </c>
      <c r="RU73" s="715">
        <v>8.4033613445378155</v>
      </c>
      <c r="RV73" s="715">
        <v>72</v>
      </c>
      <c r="RW73" s="715">
        <v>0</v>
      </c>
      <c r="RX73" s="715">
        <v>1</v>
      </c>
      <c r="RY73" s="715">
        <v>15.126050420168067</v>
      </c>
      <c r="RZ73" s="715">
        <v>68</v>
      </c>
      <c r="SA73" s="715">
        <v>3.3613445378151261</v>
      </c>
      <c r="SB73" s="715">
        <v>62</v>
      </c>
      <c r="SC73" s="715">
        <v>2.5210084033613445</v>
      </c>
      <c r="SD73" s="715">
        <v>55</v>
      </c>
      <c r="SE73" s="715">
        <v>36.134453781512605</v>
      </c>
      <c r="SF73" s="715">
        <v>63</v>
      </c>
      <c r="SG73" s="715">
        <v>7.5630252100840334</v>
      </c>
      <c r="SH73" s="715">
        <v>46</v>
      </c>
      <c r="SI73" s="715">
        <v>8.4033613445378155</v>
      </c>
      <c r="SJ73" s="715">
        <v>4</v>
      </c>
      <c r="SK73" s="715">
        <v>0</v>
      </c>
      <c r="SL73" s="715">
        <v>1</v>
      </c>
      <c r="SM73" s="715">
        <v>4.2016806722689077</v>
      </c>
      <c r="SN73" s="715">
        <v>53</v>
      </c>
      <c r="SO73" s="715">
        <v>10.084033613445378</v>
      </c>
      <c r="SP73" s="715">
        <v>53</v>
      </c>
      <c r="SQ73" s="715">
        <v>49.579831932773111</v>
      </c>
      <c r="SR73" s="715">
        <v>54</v>
      </c>
      <c r="SS73" s="715">
        <v>33.613445378151262</v>
      </c>
      <c r="ST73" s="733">
        <v>47</v>
      </c>
      <c r="SU73" s="4108" t="s">
        <v>8302</v>
      </c>
      <c r="SV73" s="1355" t="s">
        <v>3046</v>
      </c>
      <c r="SW73" s="1355">
        <v>33</v>
      </c>
      <c r="SX73" s="4109">
        <v>29.25531914893617</v>
      </c>
      <c r="SY73" s="1355">
        <v>32</v>
      </c>
      <c r="SZ73" s="2074">
        <v>10</v>
      </c>
      <c r="TA73" s="1995">
        <v>0</v>
      </c>
      <c r="TB73" s="3967">
        <v>0</v>
      </c>
      <c r="TC73" s="1303">
        <v>52</v>
      </c>
      <c r="TD73" s="2074">
        <v>0</v>
      </c>
      <c r="TE73" s="1995">
        <v>0</v>
      </c>
      <c r="TF73" s="3967">
        <v>0</v>
      </c>
      <c r="TG73" s="1303">
        <v>54</v>
      </c>
      <c r="TH73" s="2074">
        <v>0</v>
      </c>
      <c r="TI73" s="1995">
        <v>0</v>
      </c>
      <c r="TJ73" s="3967">
        <v>0</v>
      </c>
      <c r="TK73" s="1303">
        <v>6</v>
      </c>
      <c r="TL73" s="2074">
        <v>0</v>
      </c>
      <c r="TM73" s="1995">
        <v>0</v>
      </c>
      <c r="TN73" s="3967">
        <v>0</v>
      </c>
      <c r="TO73" s="1303">
        <v>11</v>
      </c>
      <c r="TP73" s="2074">
        <v>0</v>
      </c>
      <c r="TQ73" s="1995">
        <v>0</v>
      </c>
      <c r="TR73" s="3967">
        <v>0</v>
      </c>
      <c r="TS73" s="1303">
        <v>5</v>
      </c>
      <c r="TT73" s="2074">
        <v>0</v>
      </c>
      <c r="TU73" s="1995">
        <v>0</v>
      </c>
      <c r="TV73" s="3967">
        <v>0</v>
      </c>
      <c r="TW73" s="1303">
        <v>2</v>
      </c>
      <c r="TX73" s="2074">
        <v>25</v>
      </c>
      <c r="TY73" s="1995">
        <v>0</v>
      </c>
      <c r="TZ73" s="3967">
        <v>0</v>
      </c>
      <c r="UA73" s="1303">
        <v>53</v>
      </c>
      <c r="UB73" s="2074">
        <v>4</v>
      </c>
      <c r="UC73" s="1995">
        <v>0</v>
      </c>
      <c r="UD73" s="3967">
        <v>0</v>
      </c>
      <c r="UE73" s="1303">
        <v>58</v>
      </c>
      <c r="UF73" s="2074">
        <v>0</v>
      </c>
      <c r="UG73" s="1995">
        <v>0</v>
      </c>
      <c r="UH73" s="3967">
        <v>0</v>
      </c>
      <c r="UI73" s="1303">
        <v>14</v>
      </c>
      <c r="UJ73" s="2074">
        <v>5</v>
      </c>
      <c r="UK73" s="1995">
        <v>0</v>
      </c>
      <c r="UL73" s="3967">
        <v>0</v>
      </c>
      <c r="UM73" s="1303">
        <v>22</v>
      </c>
      <c r="UN73" s="2074">
        <v>0</v>
      </c>
      <c r="UO73" s="1995">
        <v>0</v>
      </c>
      <c r="UP73" s="3967">
        <v>0</v>
      </c>
      <c r="UQ73" s="1303">
        <v>3</v>
      </c>
      <c r="UR73" s="2074">
        <v>0</v>
      </c>
      <c r="US73" s="1995">
        <v>0</v>
      </c>
      <c r="UT73" s="3967">
        <v>0</v>
      </c>
      <c r="UU73" s="1303">
        <v>12</v>
      </c>
      <c r="UV73" s="2074">
        <v>0</v>
      </c>
      <c r="UW73" s="1995">
        <v>0</v>
      </c>
      <c r="UX73" s="3967">
        <v>0</v>
      </c>
      <c r="UY73" s="1303">
        <v>26</v>
      </c>
      <c r="UZ73" s="2074">
        <v>0</v>
      </c>
      <c r="VA73" s="1995">
        <v>0</v>
      </c>
      <c r="VB73" s="3967">
        <v>0</v>
      </c>
      <c r="VC73" s="1303">
        <v>4</v>
      </c>
      <c r="VD73" s="2073">
        <v>0</v>
      </c>
      <c r="VE73" s="1303">
        <v>0</v>
      </c>
      <c r="VF73" s="1303">
        <v>0</v>
      </c>
      <c r="VG73" s="1303">
        <v>7</v>
      </c>
      <c r="VH73" s="1303">
        <v>0</v>
      </c>
      <c r="VI73" s="1303">
        <v>0</v>
      </c>
      <c r="VJ73" s="1303">
        <v>0</v>
      </c>
      <c r="VK73" s="1303">
        <v>4</v>
      </c>
      <c r="VL73" s="1303">
        <v>0</v>
      </c>
      <c r="VM73" s="1303">
        <v>0</v>
      </c>
      <c r="VN73" s="1303">
        <v>0</v>
      </c>
      <c r="VO73" s="1303">
        <v>9</v>
      </c>
      <c r="VP73" s="1303">
        <v>0</v>
      </c>
      <c r="VQ73" s="1303">
        <v>0</v>
      </c>
      <c r="VR73" s="1303">
        <v>0</v>
      </c>
      <c r="VS73" s="1303">
        <v>18</v>
      </c>
      <c r="VT73" s="1303">
        <v>0</v>
      </c>
      <c r="VU73" s="1303">
        <v>0</v>
      </c>
      <c r="VV73" s="1303">
        <v>0</v>
      </c>
      <c r="VW73" s="1303">
        <v>7</v>
      </c>
      <c r="VX73" s="1303">
        <v>0</v>
      </c>
      <c r="VY73" s="1303">
        <v>0</v>
      </c>
      <c r="VZ73" s="1303">
        <v>0</v>
      </c>
      <c r="WA73" s="1303">
        <v>36</v>
      </c>
      <c r="WB73" s="1303">
        <v>0</v>
      </c>
      <c r="WC73" s="1303">
        <v>0</v>
      </c>
      <c r="WD73" s="1303">
        <v>0</v>
      </c>
      <c r="WE73" s="1303">
        <v>15</v>
      </c>
      <c r="WF73" s="1303">
        <v>0</v>
      </c>
      <c r="WG73" s="1303">
        <v>0</v>
      </c>
      <c r="WH73" s="1303">
        <v>0</v>
      </c>
      <c r="WI73" s="1303">
        <v>6</v>
      </c>
      <c r="WJ73" s="1303">
        <v>0</v>
      </c>
      <c r="WK73" s="1303">
        <v>0</v>
      </c>
      <c r="WL73" s="1303">
        <v>0</v>
      </c>
      <c r="WM73" s="1303">
        <v>19</v>
      </c>
      <c r="WN73" s="1303">
        <v>0</v>
      </c>
      <c r="WO73" s="1303">
        <v>0</v>
      </c>
      <c r="WP73" s="1303">
        <v>0</v>
      </c>
      <c r="WQ73" s="1303">
        <v>16</v>
      </c>
      <c r="WR73" s="1303">
        <v>0</v>
      </c>
      <c r="WS73" s="1303">
        <v>0</v>
      </c>
      <c r="WT73" s="1303">
        <v>0</v>
      </c>
      <c r="WU73" s="1303">
        <v>16</v>
      </c>
      <c r="WV73" s="2150"/>
      <c r="WW73" s="712">
        <v>4.7619047619047619</v>
      </c>
      <c r="WX73" s="712">
        <v>8.536585365853659</v>
      </c>
      <c r="WY73" s="712">
        <v>16.129032258064516</v>
      </c>
      <c r="WZ73" s="712">
        <v>11.76470588235294</v>
      </c>
      <c r="XA73" s="712">
        <v>9.7222222222222232</v>
      </c>
      <c r="XB73" s="712">
        <v>14.492753623188406</v>
      </c>
      <c r="XC73" s="699">
        <v>13.253012048192772</v>
      </c>
      <c r="XD73" s="699">
        <v>47</v>
      </c>
      <c r="XE73" s="699">
        <v>10.086455331412104</v>
      </c>
      <c r="XF73" s="712">
        <v>12.994350282485875</v>
      </c>
      <c r="XG73" s="699">
        <v>34</v>
      </c>
      <c r="XH73" s="712">
        <v>17.460317460317459</v>
      </c>
      <c r="XI73" s="712">
        <v>23.170731707317074</v>
      </c>
      <c r="XJ73" s="712">
        <v>24.193548387096776</v>
      </c>
      <c r="XK73" s="712">
        <v>26.47058823529412</v>
      </c>
      <c r="XL73" s="712">
        <v>26.388888888888889</v>
      </c>
      <c r="XM73" s="712">
        <v>33.333333333333329</v>
      </c>
      <c r="XN73" s="699">
        <v>42.168674698795186</v>
      </c>
      <c r="XO73" s="699">
        <v>1</v>
      </c>
      <c r="XP73" s="699">
        <v>23.631123919308358</v>
      </c>
      <c r="XQ73" s="712">
        <v>31.073446327683619</v>
      </c>
      <c r="XR73" s="699">
        <v>1</v>
      </c>
      <c r="XS73" s="712">
        <v>55.421686746987952</v>
      </c>
      <c r="XT73" s="699">
        <v>1</v>
      </c>
      <c r="XU73" s="699">
        <v>33.717579250720462</v>
      </c>
      <c r="XV73" s="985">
        <v>44.067796610169488</v>
      </c>
      <c r="XW73" s="699">
        <v>2</v>
      </c>
      <c r="XX73" s="699">
        <v>39.130434782608695</v>
      </c>
      <c r="XY73" s="699">
        <v>43.373493975903614</v>
      </c>
      <c r="XZ73" s="699">
        <v>3</v>
      </c>
      <c r="YA73" s="985">
        <v>62.536023054755042</v>
      </c>
      <c r="YB73" s="985">
        <v>50</v>
      </c>
      <c r="YC73" s="699">
        <v>1</v>
      </c>
      <c r="YD73" s="985">
        <v>13.043478260869565</v>
      </c>
      <c r="YE73" s="985">
        <v>1.2048192771084338</v>
      </c>
      <c r="YF73" s="699">
        <v>9</v>
      </c>
      <c r="YG73" s="699">
        <v>2.8818443804034581</v>
      </c>
      <c r="YH73" s="699">
        <v>5.3672316384180787</v>
      </c>
      <c r="YI73" s="699">
        <v>64</v>
      </c>
      <c r="YJ73" s="699" t="s">
        <v>31</v>
      </c>
      <c r="YK73" s="699" t="s">
        <v>31</v>
      </c>
      <c r="YL73" s="699" t="s">
        <v>31</v>
      </c>
      <c r="YM73" s="985">
        <v>0.86455331412103753</v>
      </c>
      <c r="YN73" s="985">
        <v>0.56497175141242939</v>
      </c>
      <c r="YO73" s="699">
        <v>4</v>
      </c>
      <c r="YP73" s="985">
        <v>0</v>
      </c>
      <c r="YQ73" s="985">
        <v>0</v>
      </c>
      <c r="YR73" s="699">
        <v>37</v>
      </c>
      <c r="YS73" s="712">
        <v>0</v>
      </c>
      <c r="YT73" s="985">
        <v>0</v>
      </c>
      <c r="YU73" s="699">
        <v>24</v>
      </c>
      <c r="YV73" s="982">
        <v>38</v>
      </c>
      <c r="YW73" s="725">
        <v>36.84210526315789</v>
      </c>
      <c r="YX73" s="699">
        <v>67</v>
      </c>
      <c r="YY73" s="699">
        <v>118</v>
      </c>
      <c r="YZ73" s="725">
        <v>67.796610169491515</v>
      </c>
      <c r="ZA73" s="699">
        <v>2</v>
      </c>
      <c r="ZB73" s="715">
        <v>31</v>
      </c>
      <c r="ZC73" s="725">
        <v>80.645161290322577</v>
      </c>
      <c r="ZD73" s="699">
        <v>26</v>
      </c>
      <c r="ZE73" s="982">
        <v>38</v>
      </c>
      <c r="ZF73" s="715">
        <v>36.842105263157897</v>
      </c>
      <c r="ZG73" s="699">
        <v>46</v>
      </c>
      <c r="ZH73" s="716">
        <v>0</v>
      </c>
      <c r="ZI73" s="712">
        <v>0</v>
      </c>
      <c r="ZJ73" s="699">
        <v>25</v>
      </c>
      <c r="ZK73" s="1363" t="s">
        <v>1627</v>
      </c>
      <c r="ZL73" s="712">
        <v>85.658914728682163</v>
      </c>
      <c r="ZM73" s="712">
        <v>85.306122448979593</v>
      </c>
      <c r="ZN73" s="699">
        <v>44</v>
      </c>
      <c r="ZO73" s="715">
        <v>245</v>
      </c>
      <c r="ZP73" s="709">
        <v>51.428571428571423</v>
      </c>
      <c r="ZQ73" s="703">
        <v>56.79012345679012</v>
      </c>
      <c r="ZR73" s="978">
        <v>68</v>
      </c>
      <c r="ZS73" s="705">
        <v>81</v>
      </c>
      <c r="ZT73" s="709">
        <v>71.428571428571431</v>
      </c>
      <c r="ZU73" s="703">
        <v>61.111111111111114</v>
      </c>
      <c r="ZV73" s="978">
        <v>76</v>
      </c>
      <c r="ZW73" s="4111">
        <v>36</v>
      </c>
      <c r="ZX73" s="709">
        <v>48</v>
      </c>
      <c r="ZY73" s="703">
        <v>57.142857142857139</v>
      </c>
      <c r="ZZ73" s="978">
        <v>47</v>
      </c>
      <c r="AAA73" s="4111">
        <v>28</v>
      </c>
      <c r="AAB73" s="709">
        <v>23.52941176470588</v>
      </c>
      <c r="AAC73" s="703">
        <v>47.058823529411761</v>
      </c>
      <c r="AAD73" s="978">
        <v>64</v>
      </c>
      <c r="AAE73" s="4111">
        <v>17</v>
      </c>
      <c r="AAF73" s="983">
        <v>98.461538461538467</v>
      </c>
      <c r="AAG73" s="715">
        <v>98.550724637681171</v>
      </c>
      <c r="AAH73" s="715">
        <v>58</v>
      </c>
      <c r="AAI73" s="733">
        <v>69</v>
      </c>
      <c r="AAJ73" s="709">
        <v>0</v>
      </c>
      <c r="AAK73" s="978">
        <v>73</v>
      </c>
      <c r="AAL73" s="703">
        <v>581.20000000000005</v>
      </c>
      <c r="AAM73" s="978">
        <v>68</v>
      </c>
      <c r="AAN73" s="703">
        <v>0</v>
      </c>
      <c r="AAO73" s="978">
        <f t="shared" si="26"/>
        <v>31</v>
      </c>
      <c r="AAP73" s="703">
        <v>0</v>
      </c>
      <c r="AAQ73" s="979">
        <f t="shared" si="27"/>
        <v>12</v>
      </c>
      <c r="AAR73" s="712">
        <v>0</v>
      </c>
      <c r="AAS73" s="699">
        <v>30</v>
      </c>
      <c r="AAT73" s="712">
        <v>710.92</v>
      </c>
      <c r="AAU73" s="699">
        <v>1</v>
      </c>
      <c r="AAV73" s="712">
        <v>0</v>
      </c>
      <c r="AAW73" s="699">
        <v>24</v>
      </c>
      <c r="AAX73" s="712">
        <v>0</v>
      </c>
      <c r="AAY73" s="699">
        <v>32</v>
      </c>
      <c r="AAZ73" s="699">
        <v>8201</v>
      </c>
      <c r="ABA73" s="978">
        <f t="shared" si="28"/>
        <v>29</v>
      </c>
      <c r="ABB73" s="712">
        <v>3140</v>
      </c>
      <c r="ABC73" s="978">
        <f t="shared" si="28"/>
        <v>9</v>
      </c>
      <c r="ABD73" s="712">
        <v>0</v>
      </c>
      <c r="ABE73" s="978">
        <f t="shared" si="28"/>
        <v>46</v>
      </c>
      <c r="ABF73" s="712">
        <v>33284.1</v>
      </c>
      <c r="ABG73" s="978">
        <f t="shared" si="28"/>
        <v>2</v>
      </c>
      <c r="ABH73" s="712">
        <v>0</v>
      </c>
      <c r="ABI73" s="978">
        <f t="shared" si="29"/>
        <v>2</v>
      </c>
      <c r="ABJ73" s="712">
        <v>0</v>
      </c>
      <c r="ABK73" s="978">
        <f t="shared" si="29"/>
        <v>1</v>
      </c>
      <c r="ABL73" s="712">
        <v>0</v>
      </c>
      <c r="ABM73" s="978">
        <f t="shared" si="29"/>
        <v>38</v>
      </c>
      <c r="ABN73" s="712">
        <f t="shared" si="30"/>
        <v>0</v>
      </c>
      <c r="ABO73" s="2732">
        <f t="shared" si="31"/>
        <v>39</v>
      </c>
      <c r="ABP73" s="716">
        <v>5</v>
      </c>
      <c r="ABQ73" s="712" t="s">
        <v>1632</v>
      </c>
      <c r="ABR73" s="712">
        <v>5</v>
      </c>
      <c r="ABS73" s="712" t="s">
        <v>1632</v>
      </c>
      <c r="ABT73" s="712">
        <v>0</v>
      </c>
      <c r="ABU73" s="712" t="s">
        <v>1625</v>
      </c>
      <c r="ABV73" s="712">
        <v>0</v>
      </c>
      <c r="ABW73" s="712" t="s">
        <v>1625</v>
      </c>
      <c r="ABX73" s="712">
        <v>0</v>
      </c>
      <c r="ABY73" s="712" t="s">
        <v>1625</v>
      </c>
      <c r="ABZ73" s="712">
        <v>10</v>
      </c>
      <c r="ACA73" s="699">
        <v>49</v>
      </c>
      <c r="ACB73" s="712">
        <v>5</v>
      </c>
      <c r="ACC73" s="712" t="s">
        <v>1632</v>
      </c>
      <c r="ACD73" s="712">
        <v>0</v>
      </c>
      <c r="ACE73" s="712" t="s">
        <v>1625</v>
      </c>
      <c r="ACF73" s="712">
        <v>0</v>
      </c>
      <c r="ACG73" s="712" t="s">
        <v>1625</v>
      </c>
      <c r="ACH73" s="712">
        <v>0</v>
      </c>
      <c r="ACI73" s="712" t="s">
        <v>1625</v>
      </c>
      <c r="ACJ73" s="712">
        <v>5</v>
      </c>
      <c r="ACK73" s="699">
        <v>52</v>
      </c>
      <c r="ACL73" s="712">
        <v>5</v>
      </c>
      <c r="ACM73" s="712" t="s">
        <v>1632</v>
      </c>
      <c r="ACN73" s="712">
        <v>5</v>
      </c>
      <c r="ACO73" s="712" t="s">
        <v>1632</v>
      </c>
      <c r="ACP73" s="712">
        <v>5</v>
      </c>
      <c r="ACQ73" s="712" t="s">
        <v>1632</v>
      </c>
      <c r="ACR73" s="712">
        <v>15</v>
      </c>
      <c r="ACS73" s="699">
        <v>1</v>
      </c>
      <c r="ACT73" s="699">
        <v>10</v>
      </c>
      <c r="ACU73" s="699" t="s">
        <v>1632</v>
      </c>
      <c r="ACV73" s="699">
        <v>10</v>
      </c>
      <c r="ACW73" s="699" t="s">
        <v>1632</v>
      </c>
      <c r="ACX73" s="699">
        <v>0</v>
      </c>
      <c r="ACY73" s="699" t="s">
        <v>1625</v>
      </c>
      <c r="ACZ73" s="699">
        <v>0</v>
      </c>
      <c r="ADA73" s="699" t="s">
        <v>1625</v>
      </c>
      <c r="ADB73" s="699">
        <v>20</v>
      </c>
      <c r="ADC73" s="699">
        <v>49</v>
      </c>
      <c r="ADD73" s="989">
        <v>10</v>
      </c>
      <c r="ADE73" s="989">
        <v>10</v>
      </c>
      <c r="ADF73" s="989">
        <v>0</v>
      </c>
      <c r="ADG73" s="989">
        <v>0</v>
      </c>
      <c r="ADH73" s="989">
        <v>20</v>
      </c>
      <c r="ADI73" s="699">
        <v>51</v>
      </c>
      <c r="ADJ73" s="712">
        <v>5</v>
      </c>
      <c r="ADK73" s="712" t="s">
        <v>1632</v>
      </c>
      <c r="ADL73" s="712">
        <v>5</v>
      </c>
      <c r="ADM73" s="712" t="s">
        <v>1632</v>
      </c>
      <c r="ADN73" s="712">
        <v>5</v>
      </c>
      <c r="ADO73" s="712" t="s">
        <v>1632</v>
      </c>
      <c r="ADP73" s="712">
        <v>5</v>
      </c>
      <c r="ADQ73" s="712" t="s">
        <v>1632</v>
      </c>
      <c r="ADR73" s="712">
        <v>20</v>
      </c>
      <c r="ADS73" s="699">
        <v>1</v>
      </c>
      <c r="ADT73" s="712">
        <v>10</v>
      </c>
      <c r="ADU73" s="712">
        <v>10</v>
      </c>
      <c r="ADV73" s="712">
        <v>0</v>
      </c>
      <c r="ADW73" s="712">
        <v>0</v>
      </c>
      <c r="ADX73" s="712">
        <v>20</v>
      </c>
      <c r="ADY73" s="699">
        <v>38</v>
      </c>
      <c r="ADZ73" s="714">
        <v>0</v>
      </c>
      <c r="AEA73" s="712">
        <v>0</v>
      </c>
      <c r="AEB73" s="699">
        <v>23</v>
      </c>
      <c r="AEC73" s="715">
        <v>1</v>
      </c>
      <c r="AED73" s="712">
        <v>38.74467260751647</v>
      </c>
      <c r="AEE73" s="699">
        <v>11</v>
      </c>
      <c r="AEF73" s="715">
        <v>1</v>
      </c>
      <c r="AEG73" s="712">
        <v>38.74467260751647</v>
      </c>
      <c r="AEH73" s="699">
        <v>3</v>
      </c>
      <c r="AEI73" s="1303">
        <v>1</v>
      </c>
      <c r="AEJ73" s="712">
        <v>38.74467260751647</v>
      </c>
      <c r="AEK73" s="699">
        <f t="shared" si="32"/>
        <v>37</v>
      </c>
      <c r="AEL73" s="715">
        <v>0</v>
      </c>
      <c r="AEM73" s="712">
        <v>0</v>
      </c>
      <c r="AEN73" s="699">
        <v>42</v>
      </c>
      <c r="AEO73" s="699">
        <v>2</v>
      </c>
      <c r="AEP73" s="712">
        <v>77.5</v>
      </c>
      <c r="AEQ73" s="699">
        <v>8</v>
      </c>
      <c r="AER73" s="699">
        <v>1</v>
      </c>
      <c r="AES73" s="712">
        <v>38.700000000000003</v>
      </c>
      <c r="AET73" s="699">
        <v>19</v>
      </c>
      <c r="AEU73" s="699">
        <v>1</v>
      </c>
      <c r="AEV73" s="1099">
        <v>38.700000000000003</v>
      </c>
      <c r="AEW73" s="699">
        <v>2</v>
      </c>
      <c r="AEX73" s="989">
        <v>0.14000000000000001</v>
      </c>
      <c r="AEY73" s="989">
        <v>38</v>
      </c>
      <c r="AEZ73" s="989">
        <v>0</v>
      </c>
      <c r="AFA73" s="989">
        <v>66</v>
      </c>
      <c r="AFB73" s="989">
        <v>0.08</v>
      </c>
      <c r="AFC73" s="989">
        <v>8</v>
      </c>
      <c r="AFD73" s="989">
        <v>0</v>
      </c>
      <c r="AFE73" s="989">
        <v>49</v>
      </c>
      <c r="AFF73" s="989">
        <v>0</v>
      </c>
      <c r="AFG73" s="989">
        <v>44</v>
      </c>
      <c r="AFH73" s="989">
        <v>0</v>
      </c>
      <c r="AFI73" s="989">
        <v>44</v>
      </c>
      <c r="AFJ73" s="989">
        <v>0</v>
      </c>
      <c r="AFK73" s="989">
        <v>7</v>
      </c>
      <c r="AFL73" s="989">
        <v>0</v>
      </c>
      <c r="AFM73" s="989">
        <v>7</v>
      </c>
      <c r="AFN73" s="989">
        <v>1</v>
      </c>
      <c r="AFO73" s="989">
        <v>36.941263391207976</v>
      </c>
      <c r="AFP73" s="989">
        <v>63</v>
      </c>
      <c r="AFQ73" s="989">
        <v>2</v>
      </c>
      <c r="AFR73" s="989">
        <v>73.882526782415951</v>
      </c>
      <c r="AFS73" s="989">
        <v>16</v>
      </c>
      <c r="AFT73" s="989">
        <v>5</v>
      </c>
      <c r="AFU73" s="989">
        <v>184.7063169560399</v>
      </c>
      <c r="AFV73" s="989">
        <v>21</v>
      </c>
      <c r="AFW73" s="989">
        <v>3</v>
      </c>
      <c r="AFX73" s="989">
        <v>110.82379017362395</v>
      </c>
      <c r="AFY73" s="989">
        <v>33</v>
      </c>
      <c r="AFZ73" s="989">
        <v>5</v>
      </c>
      <c r="AGA73" s="989">
        <v>184.7063169560399</v>
      </c>
      <c r="AGB73" s="989">
        <v>70</v>
      </c>
      <c r="AGC73" s="989">
        <v>4</v>
      </c>
      <c r="AGD73" s="989">
        <v>147.7650535648319</v>
      </c>
      <c r="AGE73" s="989">
        <v>45</v>
      </c>
      <c r="AGF73" s="989">
        <v>0</v>
      </c>
      <c r="AGG73" s="989">
        <v>0</v>
      </c>
      <c r="AGH73" s="989">
        <v>51</v>
      </c>
      <c r="AGI73" s="989">
        <v>0</v>
      </c>
      <c r="AGJ73" s="989">
        <v>0</v>
      </c>
      <c r="AGK73" s="989">
        <v>10</v>
      </c>
      <c r="AGL73" s="989">
        <v>0</v>
      </c>
      <c r="AGM73" s="989">
        <v>0</v>
      </c>
      <c r="AGN73" s="989">
        <v>2</v>
      </c>
      <c r="AGO73" s="989">
        <v>0</v>
      </c>
      <c r="AGP73" s="989">
        <v>0</v>
      </c>
      <c r="AGQ73" s="989">
        <v>51</v>
      </c>
      <c r="AGR73" s="989">
        <v>0</v>
      </c>
      <c r="AGS73" s="989">
        <v>0</v>
      </c>
      <c r="AGT73" s="989">
        <v>19</v>
      </c>
      <c r="AGU73" s="989">
        <v>0</v>
      </c>
      <c r="AGV73" s="989">
        <v>0</v>
      </c>
      <c r="AGW73" s="989">
        <v>31</v>
      </c>
      <c r="AGX73" s="989">
        <v>0</v>
      </c>
      <c r="AGY73" s="989">
        <v>0</v>
      </c>
      <c r="AGZ73" s="989">
        <v>25</v>
      </c>
      <c r="AHA73" s="989">
        <v>0</v>
      </c>
      <c r="AHB73" s="989">
        <v>0</v>
      </c>
      <c r="AHC73" s="989">
        <v>12</v>
      </c>
      <c r="AHD73" s="989">
        <v>0</v>
      </c>
      <c r="AHE73" s="989">
        <v>0</v>
      </c>
      <c r="AHF73" s="989">
        <v>41</v>
      </c>
      <c r="AHG73" s="712">
        <v>3</v>
      </c>
      <c r="AHH73" s="712">
        <v>120.97</v>
      </c>
      <c r="AHI73" s="699">
        <v>72</v>
      </c>
      <c r="AHJ73" s="712">
        <v>24</v>
      </c>
      <c r="AHK73" s="712">
        <v>967.74</v>
      </c>
      <c r="AHL73" s="712">
        <v>10</v>
      </c>
      <c r="AHM73" s="712">
        <v>0</v>
      </c>
      <c r="AHN73" s="712">
        <v>0</v>
      </c>
      <c r="AHO73" s="699">
        <v>43</v>
      </c>
      <c r="AHP73" s="712">
        <v>0</v>
      </c>
      <c r="AHQ73" s="712">
        <v>0</v>
      </c>
      <c r="AHR73" s="712">
        <v>23</v>
      </c>
      <c r="AHS73" s="712">
        <v>0</v>
      </c>
      <c r="AHT73" s="712">
        <v>0</v>
      </c>
      <c r="AHU73" s="699">
        <v>28</v>
      </c>
      <c r="AHV73" s="712">
        <v>4</v>
      </c>
      <c r="AHW73" s="712">
        <v>161.29</v>
      </c>
      <c r="AHX73" s="699">
        <v>48</v>
      </c>
      <c r="AHY73" s="712">
        <v>0</v>
      </c>
      <c r="AHZ73" s="712">
        <v>0</v>
      </c>
      <c r="AIA73" s="699">
        <v>63</v>
      </c>
      <c r="AIC73" s="714"/>
      <c r="AID73" s="725"/>
      <c r="AIE73" s="715"/>
      <c r="AIF73" s="714"/>
      <c r="AIG73" s="725"/>
      <c r="AIH73" s="715"/>
      <c r="AII73" s="715"/>
      <c r="AIJ73" s="712"/>
      <c r="AIK73" s="715"/>
      <c r="AIL73" s="1169">
        <v>37</v>
      </c>
      <c r="AIM73" s="1174">
        <v>56.756756756756758</v>
      </c>
      <c r="AIN73" s="1168">
        <f t="shared" si="33"/>
        <v>36</v>
      </c>
      <c r="AIO73" s="715">
        <v>119</v>
      </c>
      <c r="AIP73" s="725">
        <v>30.252100840336134</v>
      </c>
      <c r="AIQ73" s="715">
        <f t="shared" si="34"/>
        <v>13</v>
      </c>
      <c r="AIR73" s="1169">
        <v>37</v>
      </c>
      <c r="AIS73" s="1174">
        <v>35.135135135135137</v>
      </c>
      <c r="AIT73" s="1168">
        <f t="shared" si="35"/>
        <v>58</v>
      </c>
      <c r="AIU73" s="715">
        <v>116</v>
      </c>
      <c r="AIV73" s="725">
        <v>16.379310344827587</v>
      </c>
      <c r="AIW73" s="715">
        <f t="shared" si="36"/>
        <v>26</v>
      </c>
      <c r="AIX73" s="1169">
        <v>37</v>
      </c>
      <c r="AIY73" s="1174">
        <v>0</v>
      </c>
      <c r="AIZ73" s="1168">
        <f t="shared" si="37"/>
        <v>64</v>
      </c>
      <c r="AJA73" s="715">
        <v>111</v>
      </c>
      <c r="AJB73" s="725">
        <v>17.117117117117118</v>
      </c>
      <c r="AJC73" s="715">
        <f t="shared" si="38"/>
        <v>49</v>
      </c>
      <c r="AJD73" s="714">
        <v>36</v>
      </c>
      <c r="AJE73" s="725">
        <v>13.888888888888889</v>
      </c>
      <c r="AJF73" s="715">
        <v>64</v>
      </c>
      <c r="AJG73" s="699">
        <v>108</v>
      </c>
      <c r="AJH73" s="1099">
        <v>9.2592592592592595</v>
      </c>
      <c r="AJI73" s="733">
        <v>37</v>
      </c>
      <c r="AJJ73" s="714">
        <v>36</v>
      </c>
      <c r="AJK73" s="712">
        <v>25</v>
      </c>
      <c r="AJL73" s="715">
        <v>46</v>
      </c>
      <c r="AJM73" s="699">
        <v>108</v>
      </c>
      <c r="AJN73" s="712">
        <v>20.37037037037037</v>
      </c>
      <c r="AJO73" s="715">
        <v>14</v>
      </c>
      <c r="AJP73" s="714">
        <v>38</v>
      </c>
      <c r="AJQ73" s="712">
        <v>18.421052631578945</v>
      </c>
      <c r="AJR73" s="715">
        <v>16</v>
      </c>
      <c r="AJS73" s="699">
        <v>124</v>
      </c>
      <c r="AJT73" s="712">
        <v>29.838709677419356</v>
      </c>
      <c r="AJU73" s="715">
        <f t="shared" si="39"/>
        <v>19</v>
      </c>
      <c r="AJV73" s="1178">
        <v>0</v>
      </c>
      <c r="AJW73" s="1099">
        <v>0</v>
      </c>
      <c r="AJX73" s="1099">
        <v>0</v>
      </c>
      <c r="AJY73" s="1099">
        <v>0</v>
      </c>
      <c r="AJZ73" s="1099">
        <v>0</v>
      </c>
      <c r="AKA73" s="1099">
        <v>0</v>
      </c>
      <c r="AKB73" s="1099">
        <v>0</v>
      </c>
      <c r="AKC73" s="1099">
        <v>0</v>
      </c>
      <c r="AKD73" s="1099">
        <v>0</v>
      </c>
      <c r="AKE73" s="1099">
        <v>0</v>
      </c>
      <c r="AKF73" s="1099">
        <v>0</v>
      </c>
      <c r="AKG73" s="1188" t="s">
        <v>1730</v>
      </c>
      <c r="AKH73" s="985">
        <v>82.35294117647058</v>
      </c>
      <c r="AKI73" s="985">
        <v>5.8823529411764701</v>
      </c>
      <c r="AKJ73" s="985">
        <v>17.647058823529413</v>
      </c>
      <c r="AKK73" s="985">
        <v>5.8823529411764701</v>
      </c>
      <c r="AKL73" s="985">
        <v>17.647058823529413</v>
      </c>
      <c r="AKM73" s="985">
        <v>0</v>
      </c>
      <c r="AKN73" s="985">
        <v>11.76470588235294</v>
      </c>
      <c r="AKO73" s="985">
        <v>17.647058823529413</v>
      </c>
      <c r="AKP73" s="985">
        <v>11.76470588235294</v>
      </c>
      <c r="AKQ73" s="985">
        <v>0</v>
      </c>
      <c r="AKR73" s="985">
        <v>0</v>
      </c>
      <c r="AKS73" s="699">
        <v>17</v>
      </c>
      <c r="AKT73" s="714" t="s">
        <v>1634</v>
      </c>
      <c r="AKU73" s="715" t="s">
        <v>1634</v>
      </c>
      <c r="AKV73" s="715" t="s">
        <v>1634</v>
      </c>
      <c r="AKW73" s="715" t="s">
        <v>1634</v>
      </c>
      <c r="AKX73" s="715" t="s">
        <v>1634</v>
      </c>
      <c r="AKY73" s="715" t="s">
        <v>1634</v>
      </c>
      <c r="AKZ73" s="715" t="s">
        <v>1634</v>
      </c>
      <c r="ALA73" s="715">
        <v>1</v>
      </c>
      <c r="ALB73" s="715">
        <v>1</v>
      </c>
      <c r="ALC73" s="715">
        <v>1</v>
      </c>
      <c r="ALD73" s="715">
        <v>1</v>
      </c>
      <c r="ALE73" s="715">
        <v>1</v>
      </c>
      <c r="ALF73" s="715">
        <v>1</v>
      </c>
      <c r="ALG73" s="715">
        <v>1</v>
      </c>
      <c r="ALH73" s="715">
        <f t="shared" si="40"/>
        <v>7</v>
      </c>
      <c r="ALI73" s="715">
        <f t="shared" si="41"/>
        <v>17</v>
      </c>
      <c r="ALJ73" s="716" t="s">
        <v>31</v>
      </c>
      <c r="ALK73" s="712" t="s">
        <v>31</v>
      </c>
      <c r="ALL73" s="712" t="s">
        <v>31</v>
      </c>
      <c r="ALM73" s="712" t="s">
        <v>31</v>
      </c>
      <c r="ALN73" s="712" t="s">
        <v>31</v>
      </c>
      <c r="ALO73" s="712" t="s">
        <v>31</v>
      </c>
      <c r="ALP73" s="712" t="s">
        <v>31</v>
      </c>
      <c r="ALQ73" s="714">
        <v>1</v>
      </c>
      <c r="ALR73" s="715">
        <v>1</v>
      </c>
      <c r="ALS73" s="715">
        <v>1</v>
      </c>
      <c r="ALT73" s="715">
        <v>1</v>
      </c>
      <c r="ALU73" s="715">
        <v>1</v>
      </c>
      <c r="ALV73" s="715">
        <v>1</v>
      </c>
      <c r="ALW73" s="733">
        <v>1</v>
      </c>
      <c r="ALX73" s="981">
        <v>0.88652482269503541</v>
      </c>
      <c r="ALY73" s="715">
        <v>34</v>
      </c>
      <c r="ALZ73" s="731">
        <v>0.88652482269503541</v>
      </c>
      <c r="AMA73" s="715">
        <v>25</v>
      </c>
      <c r="AMB73" s="731">
        <v>0.88652482269503541</v>
      </c>
      <c r="AMC73" s="715">
        <v>18</v>
      </c>
      <c r="AMD73" s="731">
        <v>0.88652482269503541</v>
      </c>
      <c r="AME73" s="715">
        <v>42</v>
      </c>
      <c r="AMF73" s="715">
        <v>0.88652482269503541</v>
      </c>
      <c r="AMG73" s="715">
        <v>19</v>
      </c>
      <c r="AMH73" s="731">
        <v>0.88652482269503541</v>
      </c>
      <c r="AMI73" s="715">
        <v>25</v>
      </c>
      <c r="AMJ73" s="731">
        <v>0.88652482269503541</v>
      </c>
      <c r="AMK73" s="715">
        <v>21</v>
      </c>
      <c r="AML73" s="982">
        <v>1</v>
      </c>
      <c r="AMM73" s="699">
        <v>1</v>
      </c>
      <c r="AMN73" s="699">
        <v>1</v>
      </c>
      <c r="AMO73" s="716">
        <v>0.88652482269503541</v>
      </c>
      <c r="AMP73" s="715">
        <v>18</v>
      </c>
      <c r="AMQ73" s="712">
        <v>0.88652482269503541</v>
      </c>
      <c r="AMR73" s="715">
        <v>7</v>
      </c>
      <c r="AMS73" s="712">
        <v>0.88652482269503541</v>
      </c>
      <c r="AMT73" s="733">
        <v>7</v>
      </c>
      <c r="AMU73" s="982">
        <v>1</v>
      </c>
      <c r="AMV73" s="731">
        <v>0.88652482269503541</v>
      </c>
      <c r="AMW73" s="715">
        <v>10</v>
      </c>
      <c r="AMX73" s="716" t="s">
        <v>106</v>
      </c>
      <c r="AMY73" s="712" t="s">
        <v>106</v>
      </c>
      <c r="AMZ73" s="715">
        <v>4</v>
      </c>
      <c r="ANA73" s="715">
        <v>4</v>
      </c>
      <c r="ANB73" s="715">
        <v>8</v>
      </c>
      <c r="ANC73" s="715">
        <v>1</v>
      </c>
      <c r="AND73" s="1201" t="s">
        <v>1632</v>
      </c>
      <c r="ANE73" s="1202" t="s">
        <v>1632</v>
      </c>
      <c r="ANF73" s="1202" t="s">
        <v>1632</v>
      </c>
      <c r="ANG73" s="1202" t="s">
        <v>1625</v>
      </c>
      <c r="ANH73" s="725">
        <v>5</v>
      </c>
      <c r="ANI73" s="725">
        <v>5</v>
      </c>
      <c r="ANJ73" s="725">
        <v>5</v>
      </c>
      <c r="ANK73" s="725">
        <v>0</v>
      </c>
      <c r="ANL73" s="1303">
        <f t="shared" si="42"/>
        <v>15</v>
      </c>
      <c r="ANM73" s="1303">
        <f t="shared" si="43"/>
        <v>39</v>
      </c>
      <c r="ANN73" s="983" t="s">
        <v>1632</v>
      </c>
      <c r="ANO73" s="725" t="s">
        <v>1632</v>
      </c>
      <c r="ANP73" s="725" t="s">
        <v>1632</v>
      </c>
      <c r="ANQ73" s="725" t="s">
        <v>1625</v>
      </c>
      <c r="ANR73" s="725">
        <v>5</v>
      </c>
      <c r="ANS73" s="725">
        <v>5</v>
      </c>
      <c r="ANT73" s="725">
        <v>5</v>
      </c>
      <c r="ANU73" s="725">
        <v>0</v>
      </c>
      <c r="ANV73" s="715">
        <f t="shared" si="44"/>
        <v>15</v>
      </c>
      <c r="ANW73" s="715">
        <f t="shared" si="45"/>
        <v>46</v>
      </c>
      <c r="ANX73" s="982">
        <v>6</v>
      </c>
      <c r="ANY73" s="715">
        <v>360</v>
      </c>
      <c r="ANZ73" s="1089">
        <v>14.180999999999999</v>
      </c>
      <c r="AOA73" s="715">
        <v>31</v>
      </c>
      <c r="AOB73" s="1089">
        <v>3.1</v>
      </c>
      <c r="AOC73" s="1188">
        <f t="shared" si="46"/>
        <v>33</v>
      </c>
      <c r="AOD73" s="1089">
        <v>61.991</v>
      </c>
      <c r="AOE73" s="1188">
        <f t="shared" si="47"/>
        <v>24</v>
      </c>
      <c r="AOF73" s="699">
        <v>0</v>
      </c>
      <c r="AOG73" s="985">
        <v>0</v>
      </c>
      <c r="AOH73" s="1188">
        <v>45</v>
      </c>
      <c r="AOI73" s="699">
        <v>1</v>
      </c>
      <c r="AOJ73" s="985">
        <v>0.88652482269503541</v>
      </c>
      <c r="AOK73" s="1188">
        <v>15</v>
      </c>
      <c r="AOL73" s="699">
        <v>1</v>
      </c>
      <c r="AOM73" s="985">
        <v>0.88652482269503541</v>
      </c>
      <c r="AON73" s="1188">
        <v>15</v>
      </c>
      <c r="AOO73" s="699">
        <v>1</v>
      </c>
      <c r="AOP73" s="985">
        <v>0.88652482269503541</v>
      </c>
      <c r="AOQ73" s="1188">
        <v>15</v>
      </c>
      <c r="AOR73" s="983" t="s">
        <v>1625</v>
      </c>
      <c r="AOS73" s="725" t="s">
        <v>1625</v>
      </c>
      <c r="AOT73" s="725" t="s">
        <v>1625</v>
      </c>
      <c r="AOU73" s="725" t="s">
        <v>1625</v>
      </c>
      <c r="AOV73" s="725">
        <v>0</v>
      </c>
      <c r="AOW73" s="725">
        <v>0</v>
      </c>
      <c r="AOX73" s="725">
        <v>0</v>
      </c>
      <c r="AOY73" s="725">
        <v>0</v>
      </c>
      <c r="AOZ73" s="715">
        <f t="shared" si="48"/>
        <v>0</v>
      </c>
      <c r="APA73" s="715">
        <f t="shared" si="49"/>
        <v>25</v>
      </c>
      <c r="APB73" s="1993" t="s">
        <v>1632</v>
      </c>
      <c r="APC73" s="1994" t="s">
        <v>1632</v>
      </c>
      <c r="APD73" s="1994" t="s">
        <v>1625</v>
      </c>
      <c r="APE73" s="1994" t="s">
        <v>1632</v>
      </c>
      <c r="APF73" s="1995">
        <v>5</v>
      </c>
      <c r="APG73" s="1995">
        <v>5</v>
      </c>
      <c r="APH73" s="1995">
        <v>0</v>
      </c>
      <c r="API73" s="1995">
        <v>5</v>
      </c>
      <c r="APJ73" s="715">
        <f t="shared" si="50"/>
        <v>15</v>
      </c>
      <c r="APK73" s="715">
        <f t="shared" si="51"/>
        <v>27</v>
      </c>
      <c r="APL73" s="715">
        <v>0</v>
      </c>
      <c r="APM73" s="725">
        <v>0</v>
      </c>
      <c r="APN73" s="715">
        <v>17</v>
      </c>
      <c r="APO73" s="715">
        <v>0</v>
      </c>
      <c r="APP73" s="725">
        <v>0</v>
      </c>
      <c r="APQ73" s="715">
        <v>18</v>
      </c>
      <c r="APR73" s="1169">
        <v>1</v>
      </c>
      <c r="APS73" s="1168">
        <v>250</v>
      </c>
      <c r="APT73" s="1168">
        <v>2000</v>
      </c>
      <c r="APU73" s="989">
        <v>250</v>
      </c>
      <c r="APV73" s="989">
        <v>2000</v>
      </c>
      <c r="APW73" s="989">
        <v>171.67381974248929</v>
      </c>
      <c r="APX73" s="989">
        <v>5</v>
      </c>
      <c r="APY73" s="989">
        <v>0</v>
      </c>
      <c r="APZ73" s="989">
        <v>0</v>
      </c>
      <c r="AQA73" s="989">
        <v>0</v>
      </c>
      <c r="AQB73" s="989">
        <v>0</v>
      </c>
      <c r="AQC73" s="989">
        <v>0</v>
      </c>
      <c r="AQD73" s="1099">
        <v>0</v>
      </c>
      <c r="AQE73" s="989">
        <v>55</v>
      </c>
      <c r="AQF73" s="989">
        <v>1</v>
      </c>
      <c r="AQG73" s="989">
        <v>250</v>
      </c>
      <c r="AQH73" s="989">
        <v>2000</v>
      </c>
      <c r="AQI73" s="989">
        <v>250</v>
      </c>
      <c r="AQJ73" s="989">
        <v>2000</v>
      </c>
      <c r="AQK73" s="989">
        <v>171.67381974248929</v>
      </c>
      <c r="AQL73" s="729">
        <v>9</v>
      </c>
      <c r="AQM73" s="987"/>
      <c r="AQQ73" s="715">
        <v>151</v>
      </c>
      <c r="AQR73" s="715">
        <v>114</v>
      </c>
      <c r="AQS73" s="989">
        <v>11</v>
      </c>
      <c r="AQT73" s="1099">
        <v>9.6491228070175428</v>
      </c>
      <c r="AQU73" s="989">
        <f t="shared" si="52"/>
        <v>50</v>
      </c>
      <c r="AQV73" s="989">
        <v>5</v>
      </c>
      <c r="AQW73" s="989">
        <v>45.454545454545453</v>
      </c>
      <c r="AQX73" s="1099">
        <v>3.8</v>
      </c>
      <c r="AQY73" s="989">
        <f t="shared" si="53"/>
        <v>16</v>
      </c>
      <c r="AQZ73" s="989">
        <v>0</v>
      </c>
      <c r="ARA73" s="989">
        <v>11</v>
      </c>
      <c r="ARB73" s="989">
        <v>0</v>
      </c>
      <c r="ARC73" s="989">
        <f t="shared" si="54"/>
        <v>65</v>
      </c>
      <c r="ARD73" s="1668">
        <v>2.3947368421052633</v>
      </c>
      <c r="ARE73" s="1667">
        <f t="shared" si="55"/>
        <v>33</v>
      </c>
      <c r="ARF73" s="1168">
        <v>4</v>
      </c>
      <c r="ARG73" s="1099">
        <v>0</v>
      </c>
      <c r="ARH73" s="989">
        <f t="shared" si="56"/>
        <v>1</v>
      </c>
      <c r="ARI73" s="715">
        <v>17</v>
      </c>
      <c r="ARJ73" s="985">
        <v>23.52941176470588</v>
      </c>
      <c r="ARK73" s="699">
        <f t="shared" si="57"/>
        <v>61</v>
      </c>
      <c r="ARL73" s="989">
        <v>207</v>
      </c>
      <c r="ARM73" s="715">
        <v>27</v>
      </c>
      <c r="ARN73" s="985">
        <v>13.043478260869565</v>
      </c>
      <c r="ARO73" s="699">
        <f t="shared" si="58"/>
        <v>9</v>
      </c>
      <c r="ARP73" s="707">
        <v>12</v>
      </c>
      <c r="ARQ73" s="990">
        <v>0</v>
      </c>
      <c r="ARR73" s="719">
        <v>0</v>
      </c>
      <c r="ARS73" s="979">
        <f t="shared" si="59"/>
        <v>34</v>
      </c>
      <c r="ART73" s="715">
        <v>103</v>
      </c>
      <c r="ARU73" s="699">
        <f t="shared" si="59"/>
        <v>7</v>
      </c>
      <c r="ARV73" s="715" t="s">
        <v>31</v>
      </c>
      <c r="ARW73" s="715" t="s">
        <v>31</v>
      </c>
      <c r="ARX73" s="985" t="s">
        <v>31</v>
      </c>
      <c r="ARY73" s="699" t="str">
        <f t="shared" si="60"/>
        <v>-</v>
      </c>
      <c r="ARZ73" s="715" t="s">
        <v>31</v>
      </c>
      <c r="ASA73" s="715" t="s">
        <v>31</v>
      </c>
      <c r="ASB73" s="712" t="s">
        <v>31</v>
      </c>
      <c r="ASC73" s="699" t="str">
        <f t="shared" si="61"/>
        <v>-</v>
      </c>
      <c r="ASD73" s="712">
        <v>54.054054054054056</v>
      </c>
      <c r="ASE73" s="712">
        <v>16.216216216216218</v>
      </c>
      <c r="ASF73" s="712">
        <v>8.1081081081081088</v>
      </c>
      <c r="ASG73" s="712">
        <v>5.4054054054054053</v>
      </c>
      <c r="ASH73" s="712">
        <v>13.513513513513514</v>
      </c>
      <c r="ASI73" s="712">
        <v>0</v>
      </c>
      <c r="ASJ73" s="712">
        <v>2.7027027027027026</v>
      </c>
      <c r="ASK73" s="712">
        <v>0</v>
      </c>
      <c r="ASL73" s="712">
        <v>0</v>
      </c>
      <c r="ASM73" s="715">
        <v>20</v>
      </c>
      <c r="ASN73" s="715">
        <v>6</v>
      </c>
      <c r="ASO73" s="715">
        <v>3</v>
      </c>
      <c r="ASP73" s="715">
        <v>2</v>
      </c>
      <c r="ASQ73" s="715">
        <v>5</v>
      </c>
      <c r="ASR73" s="715">
        <v>0</v>
      </c>
      <c r="ASS73" s="715">
        <v>1</v>
      </c>
      <c r="AST73" s="715">
        <v>0</v>
      </c>
      <c r="ASU73" s="715">
        <v>0</v>
      </c>
      <c r="ASV73" s="715">
        <v>37</v>
      </c>
      <c r="ASW73" s="712" t="s">
        <v>31</v>
      </c>
      <c r="ASX73" s="712" t="s">
        <v>31</v>
      </c>
      <c r="ASY73" s="712" t="s">
        <v>31</v>
      </c>
      <c r="ASZ73" s="712" t="s">
        <v>31</v>
      </c>
      <c r="ATA73" s="712" t="s">
        <v>31</v>
      </c>
      <c r="ATB73" s="712" t="s">
        <v>31</v>
      </c>
      <c r="ATC73" s="712" t="s">
        <v>31</v>
      </c>
      <c r="ATD73" s="712" t="s">
        <v>31</v>
      </c>
      <c r="ATE73" s="712" t="s">
        <v>31</v>
      </c>
      <c r="ATF73" s="715">
        <v>0</v>
      </c>
      <c r="ATG73" s="715">
        <v>0</v>
      </c>
      <c r="ATH73" s="715">
        <v>0</v>
      </c>
      <c r="ATI73" s="715">
        <v>0</v>
      </c>
      <c r="ATJ73" s="715">
        <v>0</v>
      </c>
      <c r="ATK73" s="715">
        <v>0</v>
      </c>
      <c r="ATL73" s="715">
        <v>0</v>
      </c>
      <c r="ATM73" s="715">
        <v>0</v>
      </c>
      <c r="ATN73" s="715">
        <v>0</v>
      </c>
      <c r="ATO73" s="715">
        <v>0</v>
      </c>
      <c r="ATP73" s="712" t="s">
        <v>31</v>
      </c>
      <c r="ATQ73" s="712" t="s">
        <v>31</v>
      </c>
      <c r="ATR73" s="712" t="s">
        <v>31</v>
      </c>
      <c r="ATS73" s="712" t="s">
        <v>31</v>
      </c>
      <c r="ATT73" s="712" t="s">
        <v>31</v>
      </c>
      <c r="ATU73" s="712" t="s">
        <v>31</v>
      </c>
      <c r="ATV73" s="712" t="s">
        <v>31</v>
      </c>
      <c r="ATW73" s="712" t="s">
        <v>31</v>
      </c>
      <c r="ATX73" s="712" t="s">
        <v>31</v>
      </c>
      <c r="ATY73" s="715">
        <v>0</v>
      </c>
      <c r="ATZ73" s="715">
        <v>0</v>
      </c>
      <c r="AUA73" s="715">
        <v>0</v>
      </c>
      <c r="AUB73" s="715">
        <v>0</v>
      </c>
      <c r="AUC73" s="715">
        <v>0</v>
      </c>
      <c r="AUD73" s="715">
        <v>0</v>
      </c>
      <c r="AUE73" s="715">
        <v>0</v>
      </c>
      <c r="AUF73" s="715">
        <v>0</v>
      </c>
      <c r="AUG73" s="715">
        <v>0</v>
      </c>
      <c r="AUH73" s="715">
        <v>0</v>
      </c>
      <c r="AUI73" s="712" t="s">
        <v>1648</v>
      </c>
      <c r="AUJ73" s="712" t="s">
        <v>1623</v>
      </c>
      <c r="AUK73" s="709">
        <v>20</v>
      </c>
      <c r="AUL73" s="978">
        <v>1</v>
      </c>
      <c r="AUM73" s="703" t="s">
        <v>1632</v>
      </c>
      <c r="AUN73" s="703" t="s">
        <v>1632</v>
      </c>
      <c r="AUO73" s="703" t="s">
        <v>1632</v>
      </c>
      <c r="AUP73" s="701" t="s">
        <v>1632</v>
      </c>
      <c r="AUQ73" s="712" t="s">
        <v>1626</v>
      </c>
      <c r="AUR73" s="712" t="s">
        <v>1627</v>
      </c>
      <c r="AUS73" s="712" t="s">
        <v>1627</v>
      </c>
      <c r="AUT73" s="712" t="s">
        <v>1627</v>
      </c>
      <c r="AUU73" s="712" t="s">
        <v>1625</v>
      </c>
      <c r="AUV73" s="712" t="s">
        <v>1628</v>
      </c>
      <c r="AUW73" s="3968" t="s">
        <v>1648</v>
      </c>
      <c r="AUX73" s="712" t="s">
        <v>5403</v>
      </c>
      <c r="AUY73" s="712" t="s">
        <v>1851</v>
      </c>
      <c r="AUZ73" s="699">
        <v>39</v>
      </c>
      <c r="AVA73" s="699">
        <v>6</v>
      </c>
      <c r="AVB73" s="985">
        <v>15.3</v>
      </c>
      <c r="AVC73" s="699">
        <v>0</v>
      </c>
      <c r="AVD73" s="712">
        <v>0</v>
      </c>
      <c r="AVE73" s="699">
        <f t="shared" si="62"/>
        <v>25</v>
      </c>
      <c r="AVF73" s="712">
        <v>0</v>
      </c>
      <c r="AVG73" s="978">
        <v>33</v>
      </c>
      <c r="AVH73" s="712" t="s">
        <v>1625</v>
      </c>
      <c r="AVI73" s="712" t="s">
        <v>1625</v>
      </c>
      <c r="AVJ73" s="712" t="s">
        <v>1625</v>
      </c>
      <c r="AVK73" s="712" t="s">
        <v>1625</v>
      </c>
      <c r="AVL73" s="716">
        <v>38.700000000000003</v>
      </c>
      <c r="AVM73" s="699">
        <f t="shared" si="63"/>
        <v>6</v>
      </c>
      <c r="AVN73" s="715">
        <v>1</v>
      </c>
      <c r="AVO73" s="712">
        <v>0</v>
      </c>
      <c r="AVP73" s="699">
        <f t="shared" si="64"/>
        <v>39</v>
      </c>
      <c r="AVQ73" s="715">
        <v>0</v>
      </c>
      <c r="AVR73" s="712">
        <v>0</v>
      </c>
      <c r="AVS73" s="699">
        <f t="shared" si="65"/>
        <v>14</v>
      </c>
      <c r="AVT73" s="715">
        <v>0</v>
      </c>
      <c r="AVU73" s="712">
        <v>0</v>
      </c>
      <c r="AVV73" s="699">
        <f t="shared" si="66"/>
        <v>29</v>
      </c>
      <c r="AVW73" s="715">
        <v>0</v>
      </c>
      <c r="AVX73" s="712">
        <v>0</v>
      </c>
      <c r="AVY73" s="733">
        <v>0</v>
      </c>
      <c r="AVZ73" s="716">
        <v>0</v>
      </c>
      <c r="AWA73" s="699">
        <f t="shared" si="67"/>
        <v>26</v>
      </c>
      <c r="AWB73" s="715">
        <v>0</v>
      </c>
      <c r="AWC73" s="712">
        <v>0</v>
      </c>
      <c r="AWD73" s="699">
        <f t="shared" si="68"/>
        <v>9</v>
      </c>
      <c r="AWE73" s="715">
        <v>0</v>
      </c>
      <c r="AWF73" s="712">
        <v>77.5</v>
      </c>
      <c r="AWG73" s="699">
        <f t="shared" si="69"/>
        <v>2</v>
      </c>
      <c r="AWH73" s="715">
        <v>2</v>
      </c>
      <c r="AWI73" s="714">
        <v>116</v>
      </c>
      <c r="AWJ73" s="715" t="s">
        <v>31</v>
      </c>
      <c r="AWK73" s="715" t="s">
        <v>31</v>
      </c>
      <c r="AWL73" s="715" t="s">
        <v>31</v>
      </c>
      <c r="AWM73" s="715" t="s">
        <v>31</v>
      </c>
      <c r="AWN73" s="715">
        <v>116</v>
      </c>
      <c r="AWO73" s="715" t="s">
        <v>31</v>
      </c>
      <c r="AWP73" s="715">
        <v>27</v>
      </c>
      <c r="AWQ73" s="715" t="s">
        <v>31</v>
      </c>
      <c r="AWR73" s="715">
        <v>27</v>
      </c>
      <c r="AWS73" s="716">
        <v>0.46400000000000002</v>
      </c>
      <c r="AWT73" s="699">
        <f t="shared" si="70"/>
        <v>5</v>
      </c>
      <c r="AWU73" s="712" t="s">
        <v>31</v>
      </c>
      <c r="AWV73" s="699" t="str">
        <f t="shared" si="70"/>
        <v>-</v>
      </c>
      <c r="AWW73" s="712" t="s">
        <v>31</v>
      </c>
      <c r="AWX73" s="699" t="str">
        <f t="shared" si="3"/>
        <v>-</v>
      </c>
      <c r="AWY73" s="712" t="s">
        <v>31</v>
      </c>
      <c r="AWZ73" s="699" t="str">
        <f t="shared" si="71"/>
        <v>-</v>
      </c>
      <c r="AXA73" s="712" t="s">
        <v>31</v>
      </c>
      <c r="AXB73" s="712">
        <v>0.46400000000000002</v>
      </c>
      <c r="AXC73" s="712" t="s">
        <v>31</v>
      </c>
      <c r="AXD73" s="699" t="str">
        <f t="shared" si="4"/>
        <v>-</v>
      </c>
      <c r="AXE73" s="712">
        <v>0.108</v>
      </c>
      <c r="AXF73" s="699">
        <f t="shared" si="5"/>
        <v>2</v>
      </c>
      <c r="AXG73" s="712" t="s">
        <v>31</v>
      </c>
      <c r="AXH73" s="699" t="str">
        <f t="shared" si="6"/>
        <v>-</v>
      </c>
      <c r="AXI73" s="712">
        <v>0.108</v>
      </c>
      <c r="AXK73" s="3969">
        <v>92.857142857142861</v>
      </c>
      <c r="AXL73" s="3970">
        <v>84</v>
      </c>
      <c r="AXM73" s="715">
        <f t="shared" si="72"/>
        <v>48</v>
      </c>
      <c r="AXN73" s="3969">
        <v>46.534653465346537</v>
      </c>
      <c r="AXO73" s="3970">
        <v>101</v>
      </c>
      <c r="AXP73" s="715">
        <f t="shared" si="73"/>
        <v>8</v>
      </c>
      <c r="AXQ73" s="2024">
        <v>1093</v>
      </c>
      <c r="AXR73" s="2024">
        <v>1079</v>
      </c>
      <c r="AXS73" s="3029">
        <v>1.2974976830398646</v>
      </c>
      <c r="AXT73" s="2024" t="s">
        <v>8059</v>
      </c>
      <c r="AXU73" s="2024">
        <v>245</v>
      </c>
      <c r="AXV73" s="2024">
        <v>239</v>
      </c>
      <c r="AXW73" s="3029">
        <v>2.5104602510460268</v>
      </c>
      <c r="AXX73" s="2024" t="s">
        <v>8059</v>
      </c>
      <c r="AXY73" s="3029">
        <v>22.415370539798719</v>
      </c>
      <c r="AXZ73" s="3029">
        <v>22.150139017608897</v>
      </c>
      <c r="AYA73" s="3029">
        <v>-0.26523152218982204</v>
      </c>
      <c r="AYB73" s="2024" t="s">
        <v>1632</v>
      </c>
      <c r="AYC73" s="2123">
        <v>600</v>
      </c>
      <c r="AYD73" s="2024">
        <v>447</v>
      </c>
      <c r="AYE73" s="3029">
        <v>34.228187919463096</v>
      </c>
      <c r="AYF73" s="2024" t="s">
        <v>8057</v>
      </c>
      <c r="AYG73" s="2024">
        <v>348</v>
      </c>
      <c r="AYH73" s="2024">
        <v>263</v>
      </c>
      <c r="AYI73" s="3029">
        <v>32.319391634980974</v>
      </c>
      <c r="AYJ73" s="2024" t="s">
        <v>8057</v>
      </c>
      <c r="AYK73" s="2024">
        <v>5628</v>
      </c>
      <c r="AYL73" s="2024">
        <v>5679</v>
      </c>
      <c r="AYM73" s="3029">
        <v>0.8980454305335428</v>
      </c>
      <c r="AYN73" s="2024" t="s">
        <v>8059</v>
      </c>
      <c r="AYO73" s="2024">
        <v>38266000</v>
      </c>
      <c r="AYP73" s="2024">
        <v>34069266</v>
      </c>
      <c r="AYQ73" s="3029">
        <v>12.318240140541931</v>
      </c>
      <c r="AYR73" s="2024" t="s">
        <v>8057</v>
      </c>
      <c r="AYS73" s="2024">
        <v>20976000</v>
      </c>
      <c r="AYT73" s="2024">
        <v>16893796</v>
      </c>
      <c r="AYU73" s="3029">
        <v>24.163923845179625</v>
      </c>
      <c r="AYV73" s="2024" t="s">
        <v>8057</v>
      </c>
      <c r="AYW73" s="2024">
        <v>10380000</v>
      </c>
      <c r="AYX73" s="2024">
        <v>10175470</v>
      </c>
      <c r="AYY73" s="3029">
        <v>2.0100300035280867</v>
      </c>
      <c r="AYZ73" s="2024" t="s">
        <v>8059</v>
      </c>
      <c r="AZA73" s="2024">
        <v>100000</v>
      </c>
      <c r="AZB73" s="2024">
        <v>0</v>
      </c>
      <c r="AZC73" s="3029" t="s">
        <v>31</v>
      </c>
      <c r="AZD73" s="2024" t="s">
        <v>31</v>
      </c>
      <c r="AZE73" s="2024">
        <v>4800000</v>
      </c>
      <c r="AZF73" s="2024">
        <v>4800000</v>
      </c>
      <c r="AZG73" s="3029">
        <v>0</v>
      </c>
      <c r="AZH73" s="2024" t="s">
        <v>8059</v>
      </c>
      <c r="AZI73" s="2024">
        <v>10000</v>
      </c>
      <c r="AZJ73" s="2024">
        <v>0</v>
      </c>
      <c r="AZK73" s="3029" t="s">
        <v>31</v>
      </c>
      <c r="AZL73" s="2024" t="s">
        <v>31</v>
      </c>
      <c r="AZM73" s="2024">
        <v>2000000</v>
      </c>
      <c r="AZN73" s="2024">
        <v>0</v>
      </c>
      <c r="AZO73" s="3029" t="s">
        <v>31</v>
      </c>
      <c r="AZP73" s="2024" t="s">
        <v>31</v>
      </c>
      <c r="AZQ73" s="2024">
        <v>0</v>
      </c>
      <c r="AZR73" s="2024">
        <v>2200000</v>
      </c>
      <c r="AZS73" s="3029">
        <v>100</v>
      </c>
      <c r="AZT73" s="2024" t="s">
        <v>8057</v>
      </c>
      <c r="AZU73" s="2024">
        <v>0</v>
      </c>
      <c r="AZV73" s="2024">
        <v>0</v>
      </c>
      <c r="AZW73" s="3029" t="s">
        <v>31</v>
      </c>
      <c r="AZX73" s="2024" t="s">
        <v>31</v>
      </c>
      <c r="AZY73" s="2123">
        <v>142575000</v>
      </c>
      <c r="AZZ73" s="2024">
        <v>119269835</v>
      </c>
      <c r="BAA73" s="3029">
        <v>19.53986521403337</v>
      </c>
      <c r="BAB73" s="2024" t="s">
        <v>8057</v>
      </c>
      <c r="BAC73" s="2024">
        <v>73448000</v>
      </c>
      <c r="BAD73" s="2024">
        <v>62565014</v>
      </c>
      <c r="BAE73" s="3029">
        <v>17.394683233028601</v>
      </c>
      <c r="BAF73" s="2024" t="s">
        <v>8057</v>
      </c>
      <c r="BAG73" s="2024">
        <v>177183000</v>
      </c>
      <c r="BAH73" s="2024">
        <v>174240731</v>
      </c>
      <c r="BAI73" s="3029">
        <v>1.688622966119226</v>
      </c>
      <c r="BAJ73" s="2024" t="s">
        <v>8059</v>
      </c>
      <c r="BAK73" s="2123">
        <v>119151000</v>
      </c>
      <c r="BAL73" s="2024">
        <v>91817524</v>
      </c>
      <c r="BAM73" s="3029">
        <v>29.769345555430135</v>
      </c>
      <c r="BAN73" s="2024" t="s">
        <v>8057</v>
      </c>
      <c r="BAO73" s="2024">
        <v>0</v>
      </c>
      <c r="BAP73" s="2024">
        <v>0</v>
      </c>
      <c r="BAQ73" s="3029" t="s">
        <v>31</v>
      </c>
      <c r="BAR73" s="2024" t="s">
        <v>31</v>
      </c>
      <c r="BAS73" s="2024">
        <v>23424000</v>
      </c>
      <c r="BAT73" s="2024">
        <v>26276429</v>
      </c>
      <c r="BAU73" s="3029">
        <v>10.855466699832007</v>
      </c>
      <c r="BAV73" s="2024" t="s">
        <v>8057</v>
      </c>
      <c r="BAW73" s="2024">
        <v>0</v>
      </c>
      <c r="BAX73" s="2024">
        <v>1175882</v>
      </c>
      <c r="BAY73" s="3029">
        <v>100</v>
      </c>
      <c r="BAZ73" s="2024" t="s">
        <v>8057</v>
      </c>
      <c r="BBA73" s="2024">
        <v>0</v>
      </c>
      <c r="BBB73" s="2024">
        <v>0</v>
      </c>
      <c r="BBC73" s="3029" t="s">
        <v>31</v>
      </c>
      <c r="BBD73" s="2024" t="s">
        <v>31</v>
      </c>
      <c r="BBE73" s="2123">
        <v>8445000</v>
      </c>
      <c r="BBF73" s="2024">
        <v>9490682</v>
      </c>
      <c r="BBG73" s="3029">
        <v>11.017985851807069</v>
      </c>
      <c r="BBH73" s="2024" t="s">
        <v>8057</v>
      </c>
      <c r="BBI73" s="2024">
        <v>0</v>
      </c>
      <c r="BBJ73" s="2024">
        <v>0</v>
      </c>
      <c r="BBK73" s="3029" t="s">
        <v>31</v>
      </c>
      <c r="BBL73" s="2024" t="s">
        <v>31</v>
      </c>
      <c r="BBM73" s="2024">
        <v>65003000</v>
      </c>
      <c r="BBN73" s="2024">
        <v>53074332</v>
      </c>
      <c r="BBO73" s="3029">
        <v>22.475399219343913</v>
      </c>
      <c r="BBP73" s="2024" t="s">
        <v>8057</v>
      </c>
      <c r="BBQ73" s="2123">
        <v>11983000</v>
      </c>
      <c r="BBR73" s="2024">
        <v>10716993</v>
      </c>
      <c r="BBS73" s="3029">
        <v>11.813080404176816</v>
      </c>
      <c r="BBT73" s="2024" t="s">
        <v>8057</v>
      </c>
      <c r="BBU73" s="2024">
        <v>0</v>
      </c>
      <c r="BBV73" s="2024">
        <v>0</v>
      </c>
      <c r="BBW73" s="3029" t="s">
        <v>31</v>
      </c>
      <c r="BBX73" s="2024" t="s">
        <v>31</v>
      </c>
      <c r="BBY73" s="2024">
        <v>1833000</v>
      </c>
      <c r="BBZ73" s="2024">
        <v>3248226</v>
      </c>
      <c r="BCA73" s="3029">
        <v>43.569197463476982</v>
      </c>
      <c r="BCB73" s="2024" t="s">
        <v>8057</v>
      </c>
      <c r="BCC73" s="2024">
        <v>8154000</v>
      </c>
      <c r="BCD73" s="2024">
        <v>6799716</v>
      </c>
      <c r="BCE73" s="3029">
        <v>19.91677299463683</v>
      </c>
      <c r="BCF73" s="2024" t="s">
        <v>8057</v>
      </c>
      <c r="BCG73" s="2024">
        <v>1032000</v>
      </c>
      <c r="BCH73" s="2024">
        <v>1541412</v>
      </c>
      <c r="BCI73" s="3029">
        <v>33.048399778904013</v>
      </c>
      <c r="BCJ73" s="2024" t="s">
        <v>8057</v>
      </c>
      <c r="BCK73" s="2024">
        <v>78338000</v>
      </c>
      <c r="BCL73" s="2024">
        <v>73575262</v>
      </c>
      <c r="BCM73" s="3029">
        <v>6.4732871763337982</v>
      </c>
      <c r="BCN73" s="2024" t="s">
        <v>8058</v>
      </c>
      <c r="BCO73" s="2024">
        <v>1011000</v>
      </c>
      <c r="BCP73" s="2024">
        <v>1661517</v>
      </c>
      <c r="BCQ73" s="3029">
        <v>39.151991824338836</v>
      </c>
      <c r="BCR73" s="2024" t="s">
        <v>8057</v>
      </c>
      <c r="BCS73" s="2024">
        <v>23573000</v>
      </c>
      <c r="BCT73" s="2024">
        <v>25474093</v>
      </c>
      <c r="BCU73" s="3029">
        <v>7.4628486282121997</v>
      </c>
      <c r="BCV73" s="2024" t="s">
        <v>8058</v>
      </c>
      <c r="BCW73" s="2024">
        <v>14018000</v>
      </c>
      <c r="BCX73" s="2024">
        <v>16055695</v>
      </c>
      <c r="BCY73" s="3029">
        <v>12.691415725074492</v>
      </c>
      <c r="BCZ73" s="2024" t="s">
        <v>8057</v>
      </c>
      <c r="BDA73" s="2024">
        <v>466000</v>
      </c>
      <c r="BDB73" s="2024">
        <v>561020</v>
      </c>
      <c r="BDC73" s="3029">
        <v>16.937007593312188</v>
      </c>
      <c r="BDD73" s="2024" t="s">
        <v>8057</v>
      </c>
      <c r="BDE73" s="2024">
        <v>0</v>
      </c>
      <c r="BDF73" s="2024">
        <v>0</v>
      </c>
      <c r="BDG73" s="3029" t="s">
        <v>31</v>
      </c>
      <c r="BDH73" s="2024" t="s">
        <v>31</v>
      </c>
      <c r="BDI73" s="2024">
        <v>0</v>
      </c>
      <c r="BDJ73" s="2024">
        <v>0</v>
      </c>
      <c r="BDK73" s="3029" t="s">
        <v>31</v>
      </c>
      <c r="BDL73" s="2024" t="s">
        <v>31</v>
      </c>
      <c r="BDM73" s="2024">
        <v>13052000</v>
      </c>
      <c r="BDN73" s="2024">
        <v>14110366</v>
      </c>
      <c r="BDO73" s="3029">
        <v>7.5006275528217969</v>
      </c>
      <c r="BDP73" s="2024" t="s">
        <v>8058</v>
      </c>
      <c r="BDQ73" s="2024">
        <v>1177000</v>
      </c>
      <c r="BDR73" s="2024">
        <v>448959</v>
      </c>
      <c r="BDS73" s="3029">
        <v>162.16202370372355</v>
      </c>
      <c r="BDT73" s="2024" t="s">
        <v>8057</v>
      </c>
      <c r="BDU73" s="2024">
        <v>5468000</v>
      </c>
      <c r="BDV73" s="2024">
        <v>1020285</v>
      </c>
      <c r="BDW73" s="3029">
        <v>435.92868659247165</v>
      </c>
      <c r="BDX73" s="2024" t="s">
        <v>8057</v>
      </c>
      <c r="BDY73" s="2024">
        <v>0</v>
      </c>
      <c r="BDZ73" s="2024">
        <v>0</v>
      </c>
      <c r="BEA73" s="3029" t="s">
        <v>31</v>
      </c>
      <c r="BEB73" s="2024" t="s">
        <v>31</v>
      </c>
      <c r="BEC73" s="2024">
        <v>0</v>
      </c>
      <c r="BED73" s="2024">
        <v>0</v>
      </c>
      <c r="BEE73" s="3029" t="s">
        <v>31</v>
      </c>
      <c r="BEF73" s="2024" t="s">
        <v>31</v>
      </c>
      <c r="BEG73" s="2024">
        <v>0</v>
      </c>
      <c r="BEH73" s="2024">
        <v>0</v>
      </c>
      <c r="BEI73" s="3029" t="s">
        <v>31</v>
      </c>
      <c r="BEJ73" s="2024" t="s">
        <v>31</v>
      </c>
      <c r="BEK73" s="2024">
        <v>0</v>
      </c>
      <c r="BEL73" s="2024">
        <v>0</v>
      </c>
      <c r="BEM73" s="3029" t="s">
        <v>31</v>
      </c>
      <c r="BEN73" s="2024" t="s">
        <v>31</v>
      </c>
      <c r="BEO73" s="2024">
        <v>0</v>
      </c>
      <c r="BEP73" s="2024">
        <v>0</v>
      </c>
      <c r="BEQ73" s="3029" t="s">
        <v>31</v>
      </c>
      <c r="BER73" s="2024" t="s">
        <v>31</v>
      </c>
      <c r="BES73" s="2024">
        <v>17078000</v>
      </c>
      <c r="BET73" s="2024">
        <v>19027187</v>
      </c>
      <c r="BEU73" s="3029">
        <v>10.24422054610595</v>
      </c>
      <c r="BEV73" s="2024" t="s">
        <v>8057</v>
      </c>
      <c r="BEW73" s="2123">
        <v>1080</v>
      </c>
      <c r="BEX73" s="2024">
        <v>1087</v>
      </c>
      <c r="BEY73" s="3029">
        <v>0.6439742410303495</v>
      </c>
      <c r="BEZ73" s="2024" t="s">
        <v>8059</v>
      </c>
      <c r="BFA73" s="2024">
        <v>245</v>
      </c>
      <c r="BFB73" s="2024">
        <v>254</v>
      </c>
      <c r="BFC73" s="3029">
        <v>3.5433070866141776</v>
      </c>
      <c r="BFD73" s="2024" t="s">
        <v>8056</v>
      </c>
      <c r="BFE73" s="3029">
        <v>22.685185185185187</v>
      </c>
      <c r="BFF73" s="3029">
        <v>23.367065317387304</v>
      </c>
      <c r="BFG73" s="3029">
        <v>0.6818801322021173</v>
      </c>
      <c r="BFH73" s="2024" t="s">
        <v>8074</v>
      </c>
      <c r="BFI73" s="2780" t="s">
        <v>1632</v>
      </c>
      <c r="BFJ73" s="1495" t="s">
        <v>1632</v>
      </c>
      <c r="BFK73" s="1495" t="s">
        <v>1632</v>
      </c>
      <c r="BFL73" s="1495" t="s">
        <v>1632</v>
      </c>
      <c r="BFM73" s="1212">
        <v>10</v>
      </c>
      <c r="BFN73" s="1212">
        <v>10</v>
      </c>
      <c r="BFO73" s="1212">
        <v>10</v>
      </c>
      <c r="BFP73" s="1212">
        <v>10</v>
      </c>
      <c r="BFQ73" s="988">
        <f t="shared" si="74"/>
        <v>40</v>
      </c>
      <c r="BFR73" s="988">
        <f t="shared" si="75"/>
        <v>1</v>
      </c>
      <c r="BFS73" s="1993" t="s">
        <v>1632</v>
      </c>
      <c r="BFT73" s="1994" t="s">
        <v>1632</v>
      </c>
      <c r="BFU73" s="1994" t="s">
        <v>1632</v>
      </c>
      <c r="BFV73" s="1994" t="s">
        <v>1625</v>
      </c>
      <c r="BFW73" s="1995">
        <v>5</v>
      </c>
      <c r="BFX73" s="1995">
        <v>5</v>
      </c>
      <c r="BFY73" s="1995">
        <v>5</v>
      </c>
      <c r="BFZ73" s="1995">
        <v>0</v>
      </c>
      <c r="BGA73" s="1303">
        <f t="shared" si="76"/>
        <v>15</v>
      </c>
      <c r="BGB73" s="1303">
        <f t="shared" si="77"/>
        <v>20</v>
      </c>
      <c r="BGC73" s="1993" t="s">
        <v>1625</v>
      </c>
      <c r="BGD73" s="1994" t="s">
        <v>1625</v>
      </c>
      <c r="BGE73" s="1994" t="s">
        <v>1625</v>
      </c>
      <c r="BGF73" s="1994" t="s">
        <v>1625</v>
      </c>
      <c r="BGG73" s="1995">
        <v>0</v>
      </c>
      <c r="BGH73" s="1995">
        <v>0</v>
      </c>
      <c r="BGI73" s="1995">
        <v>0</v>
      </c>
      <c r="BGJ73" s="1995">
        <v>0</v>
      </c>
      <c r="BGK73" s="1303">
        <f t="shared" si="78"/>
        <v>0</v>
      </c>
      <c r="BGL73" s="1303">
        <f t="shared" si="79"/>
        <v>14</v>
      </c>
      <c r="BGM73" s="1993" t="s">
        <v>1632</v>
      </c>
      <c r="BGN73" s="1994" t="s">
        <v>1632</v>
      </c>
      <c r="BGO73" s="1994" t="s">
        <v>1632</v>
      </c>
      <c r="BGP73" s="1994" t="s">
        <v>1632</v>
      </c>
      <c r="BGQ73" s="1995">
        <v>5</v>
      </c>
      <c r="BGR73" s="1995">
        <v>5</v>
      </c>
      <c r="BGS73" s="1995">
        <v>5</v>
      </c>
      <c r="BGT73" s="1995">
        <v>5</v>
      </c>
      <c r="BGU73" s="1303">
        <f t="shared" si="80"/>
        <v>20</v>
      </c>
      <c r="BGV73" s="1303">
        <f t="shared" si="81"/>
        <v>1</v>
      </c>
      <c r="BGW73" s="1993" t="s">
        <v>1632</v>
      </c>
      <c r="BGX73" s="1994" t="s">
        <v>1632</v>
      </c>
      <c r="BGY73" s="1994" t="s">
        <v>1632</v>
      </c>
      <c r="BGZ73" s="1994" t="s">
        <v>1632</v>
      </c>
      <c r="BHA73" s="1995">
        <v>5</v>
      </c>
      <c r="BHB73" s="1995">
        <v>5</v>
      </c>
      <c r="BHC73" s="1995">
        <v>5</v>
      </c>
      <c r="BHD73" s="1995">
        <v>5</v>
      </c>
      <c r="BHE73" s="1303">
        <f t="shared" si="82"/>
        <v>20</v>
      </c>
      <c r="BHF73" s="1303">
        <f t="shared" si="83"/>
        <v>1</v>
      </c>
      <c r="BHG73" s="1993" t="s">
        <v>1632</v>
      </c>
      <c r="BHH73" s="1994" t="s">
        <v>1632</v>
      </c>
      <c r="BHI73" s="1994" t="s">
        <v>1632</v>
      </c>
      <c r="BHJ73" s="1994" t="s">
        <v>1625</v>
      </c>
      <c r="BHK73" s="1995">
        <v>5</v>
      </c>
      <c r="BHL73" s="1995">
        <v>5</v>
      </c>
      <c r="BHM73" s="1995">
        <v>5</v>
      </c>
      <c r="BHN73" s="1995">
        <v>0</v>
      </c>
      <c r="BHO73" s="1303">
        <f t="shared" si="84"/>
        <v>15</v>
      </c>
      <c r="BHP73" s="1303">
        <f t="shared" si="85"/>
        <v>25</v>
      </c>
      <c r="BHQ73" s="1993" t="s">
        <v>1632</v>
      </c>
      <c r="BHR73" s="1994" t="s">
        <v>1632</v>
      </c>
      <c r="BHS73" s="1994" t="s">
        <v>1632</v>
      </c>
      <c r="BHT73" s="1994" t="s">
        <v>1632</v>
      </c>
      <c r="BHU73" s="1995">
        <v>5</v>
      </c>
      <c r="BHV73" s="1995">
        <v>5</v>
      </c>
      <c r="BHW73" s="1995">
        <v>5</v>
      </c>
      <c r="BHX73" s="1995">
        <v>5</v>
      </c>
      <c r="BHY73" s="1303">
        <f t="shared" si="86"/>
        <v>20</v>
      </c>
      <c r="BHZ73" s="1303">
        <f t="shared" si="87"/>
        <v>1</v>
      </c>
      <c r="BIA73" s="1993" t="s">
        <v>1626</v>
      </c>
      <c r="BIB73" s="1994" t="s">
        <v>1626</v>
      </c>
      <c r="BIC73" s="1994" t="s">
        <v>1626</v>
      </c>
      <c r="BID73" s="1994" t="s">
        <v>1626</v>
      </c>
      <c r="BIE73" s="1994" t="s">
        <v>1626</v>
      </c>
      <c r="BIF73" s="4112">
        <f t="shared" si="88"/>
        <v>5</v>
      </c>
      <c r="BIG73" s="1303">
        <f t="shared" si="89"/>
        <v>1</v>
      </c>
      <c r="BIH73" s="2916">
        <v>20</v>
      </c>
      <c r="BII73" s="3967">
        <v>17.167381974248926</v>
      </c>
      <c r="BIJ73" s="1303">
        <f t="shared" si="90"/>
        <v>23</v>
      </c>
      <c r="BIK73" s="2073">
        <v>32</v>
      </c>
      <c r="BIL73" s="1303">
        <v>32</v>
      </c>
      <c r="BIM73" s="1995">
        <v>100</v>
      </c>
      <c r="BIN73" s="1303">
        <f t="shared" si="91"/>
        <v>1</v>
      </c>
      <c r="BIO73" s="1993" t="s">
        <v>1626</v>
      </c>
      <c r="BIP73" s="1994" t="s">
        <v>1626</v>
      </c>
      <c r="BIQ73" s="1994" t="s">
        <v>1626</v>
      </c>
      <c r="BIR73" s="1994" t="s">
        <v>1626</v>
      </c>
      <c r="BIS73" s="1994" t="s">
        <v>1626</v>
      </c>
      <c r="BIT73" s="1994" t="s">
        <v>1626</v>
      </c>
      <c r="BIU73" s="1994" t="s">
        <v>1626</v>
      </c>
      <c r="BIV73" s="1994" t="s">
        <v>1626</v>
      </c>
      <c r="BIW73" s="1994" t="s">
        <v>1626</v>
      </c>
      <c r="BIX73" s="1994" t="s">
        <v>1625</v>
      </c>
      <c r="BIY73" s="3617">
        <f t="shared" si="92"/>
        <v>9</v>
      </c>
      <c r="BIZ73" s="2906">
        <f t="shared" si="93"/>
        <v>11</v>
      </c>
      <c r="BJA73" s="3971">
        <v>6</v>
      </c>
      <c r="BJB73" s="3972">
        <v>5.1502145922746783</v>
      </c>
      <c r="BJC73" s="3971">
        <v>0</v>
      </c>
      <c r="BJD73" s="3972">
        <v>0</v>
      </c>
      <c r="BJE73" s="3972">
        <v>56</v>
      </c>
      <c r="BJF73" s="3971">
        <v>0</v>
      </c>
      <c r="BJG73" s="3972">
        <v>0</v>
      </c>
      <c r="BJH73" s="3972">
        <v>53</v>
      </c>
      <c r="BJI73" s="3971">
        <v>0</v>
      </c>
      <c r="BJJ73" s="3972">
        <v>0</v>
      </c>
      <c r="BJK73" s="3973">
        <v>41</v>
      </c>
      <c r="BJL73" s="3971">
        <v>2</v>
      </c>
      <c r="BJM73" s="3972">
        <v>1.7167381974248925</v>
      </c>
      <c r="BJN73" s="3971">
        <v>2</v>
      </c>
      <c r="BJO73" s="3972">
        <v>100</v>
      </c>
      <c r="BJP73" s="3973">
        <v>1</v>
      </c>
      <c r="BJQ73" s="3971">
        <v>445</v>
      </c>
      <c r="BJR73" s="3972">
        <v>381.97424892703862</v>
      </c>
      <c r="BJS73" s="3971">
        <v>12</v>
      </c>
      <c r="BJT73" s="3972">
        <v>2.696629213483146</v>
      </c>
      <c r="BJU73" s="3973">
        <v>10</v>
      </c>
      <c r="BJV73" s="2074">
        <v>0</v>
      </c>
      <c r="BJW73" s="1303">
        <f t="shared" si="7"/>
        <v>60</v>
      </c>
      <c r="BJX73" s="1993" t="s">
        <v>1632</v>
      </c>
      <c r="BJY73" s="1994" t="s">
        <v>1632</v>
      </c>
      <c r="BJZ73" s="1495" t="s">
        <v>1625</v>
      </c>
      <c r="BKA73" s="1495" t="s">
        <v>1625</v>
      </c>
      <c r="BKB73" s="1212">
        <v>5</v>
      </c>
      <c r="BKC73" s="1212">
        <v>5</v>
      </c>
      <c r="BKD73" s="1212">
        <v>0</v>
      </c>
      <c r="BKE73" s="1212">
        <v>0</v>
      </c>
      <c r="BKF73" s="988">
        <f t="shared" si="94"/>
        <v>10</v>
      </c>
      <c r="BKG73" s="988">
        <f t="shared" si="95"/>
        <v>24</v>
      </c>
      <c r="BKH73" s="2780" t="s">
        <v>1632</v>
      </c>
      <c r="BKI73" s="1495" t="s">
        <v>1632</v>
      </c>
      <c r="BKJ73" s="1495" t="s">
        <v>1625</v>
      </c>
      <c r="BKK73" s="1495" t="s">
        <v>1625</v>
      </c>
      <c r="BKL73" s="1212">
        <v>5</v>
      </c>
      <c r="BKM73" s="1212">
        <v>5</v>
      </c>
      <c r="BKN73" s="1212">
        <v>0</v>
      </c>
      <c r="BKO73" s="1212">
        <v>0</v>
      </c>
      <c r="BKP73" s="988">
        <f t="shared" si="96"/>
        <v>10</v>
      </c>
      <c r="BKQ73" s="988">
        <f t="shared" si="97"/>
        <v>15</v>
      </c>
      <c r="BKR73" s="2780" t="s">
        <v>1632</v>
      </c>
      <c r="BKS73" s="1495" t="s">
        <v>1632</v>
      </c>
      <c r="BKT73" s="1495" t="s">
        <v>1632</v>
      </c>
      <c r="BKU73" s="1495" t="s">
        <v>1625</v>
      </c>
      <c r="BKV73" s="1212">
        <v>15</v>
      </c>
      <c r="BKW73" s="1212">
        <v>15</v>
      </c>
      <c r="BKX73" s="1212">
        <v>15</v>
      </c>
      <c r="BKY73" s="1212">
        <v>0</v>
      </c>
      <c r="BKZ73" s="988">
        <f t="shared" si="98"/>
        <v>45</v>
      </c>
      <c r="BLA73" s="988">
        <f t="shared" si="99"/>
        <v>12</v>
      </c>
      <c r="BLB73" s="3971">
        <v>1</v>
      </c>
      <c r="BLC73" s="3972">
        <v>0.85836909871244627</v>
      </c>
      <c r="BLD73" s="3973">
        <v>48</v>
      </c>
      <c r="BLE73" s="3971">
        <v>0</v>
      </c>
      <c r="BLF73" s="3972">
        <v>0</v>
      </c>
      <c r="BLG73" s="3973">
        <v>14</v>
      </c>
      <c r="BLH73" s="3971">
        <v>1</v>
      </c>
      <c r="BLI73" s="3972">
        <v>0.85836909871244627</v>
      </c>
      <c r="BLJ73" s="3973">
        <v>21</v>
      </c>
      <c r="BLK73" s="3971">
        <v>0</v>
      </c>
      <c r="BLL73" s="3972">
        <v>0</v>
      </c>
      <c r="BLM73" s="3973">
        <v>39</v>
      </c>
      <c r="BLN73" s="3971">
        <v>0</v>
      </c>
      <c r="BLO73" s="3972">
        <v>0</v>
      </c>
      <c r="BLP73" s="3973">
        <v>58</v>
      </c>
      <c r="BLQ73" s="3971">
        <v>0</v>
      </c>
      <c r="BLR73" s="3972">
        <v>0</v>
      </c>
      <c r="BLS73" s="3973">
        <v>13</v>
      </c>
      <c r="BLT73" s="3971">
        <v>0</v>
      </c>
      <c r="BLU73" s="3972">
        <v>0</v>
      </c>
      <c r="BLV73" s="3973">
        <v>14</v>
      </c>
      <c r="BLW73" s="3971">
        <v>0</v>
      </c>
      <c r="BLX73" s="3972">
        <v>0</v>
      </c>
      <c r="BLY73" s="3973">
        <v>42</v>
      </c>
      <c r="BLZ73" s="2782">
        <v>2</v>
      </c>
      <c r="BMA73" s="2773">
        <v>1.7167381974248925</v>
      </c>
      <c r="BMB73" s="988">
        <v>16</v>
      </c>
      <c r="BMC73" s="2782">
        <v>0</v>
      </c>
      <c r="BMD73" s="2773">
        <v>0</v>
      </c>
      <c r="BME73" s="988">
        <v>67</v>
      </c>
      <c r="BMF73" s="2782">
        <v>0</v>
      </c>
      <c r="BMG73" s="2773">
        <v>0</v>
      </c>
      <c r="BMH73" s="988">
        <v>9</v>
      </c>
      <c r="BMI73" s="2782">
        <v>0</v>
      </c>
      <c r="BMJ73" s="2773">
        <v>0</v>
      </c>
      <c r="BMK73" s="988">
        <v>18</v>
      </c>
      <c r="BML73" s="2782">
        <v>0</v>
      </c>
      <c r="BMM73" s="2773">
        <v>0</v>
      </c>
      <c r="BMN73" s="988">
        <v>10</v>
      </c>
      <c r="BMO73" s="2782">
        <v>0</v>
      </c>
      <c r="BMP73" s="2773">
        <v>0</v>
      </c>
      <c r="BMQ73" s="988">
        <v>2</v>
      </c>
      <c r="BMR73" s="2782">
        <v>5</v>
      </c>
      <c r="BMS73" s="2773">
        <v>4.2918454935622314</v>
      </c>
      <c r="BMT73" s="988">
        <v>7</v>
      </c>
      <c r="BMU73" s="2782">
        <v>1</v>
      </c>
      <c r="BMV73" s="2773">
        <v>0.85836909871244627</v>
      </c>
      <c r="BMW73" s="988">
        <v>44</v>
      </c>
      <c r="BMX73" s="2782">
        <v>0</v>
      </c>
      <c r="BMY73" s="2773">
        <v>0</v>
      </c>
      <c r="BMZ73" s="988">
        <v>20</v>
      </c>
      <c r="BNA73" s="2782">
        <v>1</v>
      </c>
      <c r="BNB73" s="2773">
        <v>0.85836909871244627</v>
      </c>
      <c r="BNC73" s="988">
        <v>4</v>
      </c>
      <c r="BND73" s="2782">
        <v>0</v>
      </c>
      <c r="BNE73" s="2773">
        <v>0</v>
      </c>
      <c r="BNF73" s="988">
        <v>4</v>
      </c>
      <c r="BNG73" s="2782">
        <v>0</v>
      </c>
      <c r="BNH73" s="2773">
        <v>0</v>
      </c>
      <c r="BNI73" s="988">
        <v>19</v>
      </c>
      <c r="BNJ73" s="2782">
        <v>0</v>
      </c>
      <c r="BNK73" s="2773">
        <v>0</v>
      </c>
      <c r="BNL73" s="988">
        <v>30</v>
      </c>
      <c r="BNM73" s="2782">
        <v>0</v>
      </c>
      <c r="BNN73" s="2773">
        <v>0</v>
      </c>
      <c r="BNO73" s="988">
        <v>5</v>
      </c>
      <c r="BNQ73" s="729">
        <v>37</v>
      </c>
      <c r="BNR73" s="729">
        <v>2</v>
      </c>
      <c r="BNS73" s="729">
        <v>1128</v>
      </c>
      <c r="BNT73" s="729">
        <v>32.801418439716308</v>
      </c>
      <c r="BNU73" s="729">
        <v>1.7730496453900708</v>
      </c>
      <c r="BNV73" s="4113">
        <v>41</v>
      </c>
      <c r="BNW73" s="4113">
        <v>8</v>
      </c>
    </row>
    <row r="74" spans="1:1739" ht="13" x14ac:dyDescent="0.2">
      <c r="A74" s="696" t="s">
        <v>1852</v>
      </c>
      <c r="B74" s="697" t="s">
        <v>1853</v>
      </c>
      <c r="C74" s="697" t="s">
        <v>1646</v>
      </c>
      <c r="D74" s="697" t="s">
        <v>1646</v>
      </c>
      <c r="E74" s="697" t="s">
        <v>1733</v>
      </c>
      <c r="F74" s="698" t="s">
        <v>1854</v>
      </c>
      <c r="G74" s="699" t="s">
        <v>1920</v>
      </c>
      <c r="H74" s="767">
        <v>34</v>
      </c>
      <c r="I74" s="769">
        <v>7.34</v>
      </c>
      <c r="J74" s="1039">
        <f t="shared" si="8"/>
        <v>18</v>
      </c>
      <c r="K74" s="768">
        <v>37</v>
      </c>
      <c r="L74" s="769">
        <v>7.65</v>
      </c>
      <c r="M74" s="1584">
        <f t="shared" si="9"/>
        <v>3</v>
      </c>
      <c r="N74" s="1583">
        <f t="shared" si="10"/>
        <v>0.3100000000000005</v>
      </c>
      <c r="O74" s="768">
        <v>26</v>
      </c>
      <c r="P74" s="769">
        <v>7.73</v>
      </c>
      <c r="Q74" s="1584">
        <f t="shared" si="11"/>
        <v>3</v>
      </c>
      <c r="R74" s="1583">
        <f t="shared" si="12"/>
        <v>8.0000000000000071E-2</v>
      </c>
      <c r="S74" s="768">
        <v>81</v>
      </c>
      <c r="T74" s="769">
        <v>7.21</v>
      </c>
      <c r="U74" s="1039">
        <f t="shared" si="100"/>
        <v>1</v>
      </c>
      <c r="V74" s="768">
        <v>49</v>
      </c>
      <c r="W74" s="769">
        <v>6.02</v>
      </c>
      <c r="X74" s="1584">
        <f t="shared" si="0"/>
        <v>60</v>
      </c>
      <c r="Y74" s="1583">
        <f t="shared" si="13"/>
        <v>-1.1900000000000004</v>
      </c>
      <c r="Z74" s="768">
        <v>47</v>
      </c>
      <c r="AA74" s="769">
        <v>6.1276595744680851</v>
      </c>
      <c r="AB74" s="1584">
        <f t="shared" si="101"/>
        <v>52</v>
      </c>
      <c r="AC74" s="712">
        <f t="shared" si="14"/>
        <v>0.10765957446808549</v>
      </c>
      <c r="AD74" s="4098">
        <v>26</v>
      </c>
      <c r="AE74" s="2587">
        <v>5.884615384615385</v>
      </c>
      <c r="AF74" s="2588">
        <v>21</v>
      </c>
      <c r="AG74" s="2589">
        <v>6.4285714285714288</v>
      </c>
      <c r="AH74" s="2587">
        <f t="shared" si="102"/>
        <v>47</v>
      </c>
      <c r="AI74" s="2590">
        <v>11</v>
      </c>
      <c r="AJ74" s="2589">
        <v>5.9090909090909092</v>
      </c>
      <c r="AK74" s="2587">
        <f t="shared" si="103"/>
        <v>69</v>
      </c>
      <c r="AL74" s="2588">
        <v>15</v>
      </c>
      <c r="AM74" s="2589">
        <v>5.8666666666666663</v>
      </c>
      <c r="AN74" s="2788">
        <f t="shared" si="104"/>
        <v>33</v>
      </c>
      <c r="AO74" s="4087"/>
      <c r="AP74" s="3977">
        <v>82.5</v>
      </c>
      <c r="AQ74" s="770">
        <v>9</v>
      </c>
      <c r="AR74" s="777">
        <v>85.3</v>
      </c>
      <c r="AS74" s="770">
        <v>26</v>
      </c>
      <c r="AT74" s="777">
        <v>4.9000000000000057</v>
      </c>
      <c r="AU74" s="701">
        <v>-3.1000000000000085</v>
      </c>
      <c r="AV74" s="702">
        <v>55</v>
      </c>
      <c r="AW74" s="715">
        <f t="shared" si="15"/>
        <v>55</v>
      </c>
      <c r="AX74" s="710">
        <v>45</v>
      </c>
      <c r="AY74" s="715">
        <f t="shared" si="16"/>
        <v>66</v>
      </c>
      <c r="AZ74" s="702">
        <v>210</v>
      </c>
      <c r="BA74" s="711">
        <f t="shared" si="105"/>
        <v>23</v>
      </c>
      <c r="BB74" s="702">
        <v>150</v>
      </c>
      <c r="BC74" s="726">
        <v>65</v>
      </c>
      <c r="BD74" s="702">
        <v>26</v>
      </c>
      <c r="BE74" s="703">
        <v>34.615384615384613</v>
      </c>
      <c r="BF74" s="770">
        <f t="shared" si="17"/>
        <v>67</v>
      </c>
      <c r="BG74" s="702">
        <v>26</v>
      </c>
      <c r="BH74" s="703">
        <v>19.230769230769234</v>
      </c>
      <c r="BI74" s="770">
        <f t="shared" si="18"/>
        <v>70</v>
      </c>
      <c r="BJ74" s="702">
        <v>25</v>
      </c>
      <c r="BK74" s="703">
        <v>36</v>
      </c>
      <c r="BL74" s="770">
        <f t="shared" si="19"/>
        <v>3</v>
      </c>
      <c r="BM74" s="702">
        <v>26</v>
      </c>
      <c r="BN74" s="703">
        <v>19.230769230769234</v>
      </c>
      <c r="BO74" s="770">
        <v>56</v>
      </c>
      <c r="BP74" s="702">
        <v>25</v>
      </c>
      <c r="BQ74" s="703">
        <v>0</v>
      </c>
      <c r="BR74" s="770">
        <v>1</v>
      </c>
      <c r="BS74" s="702">
        <v>26</v>
      </c>
      <c r="BT74" s="703">
        <v>38.461538461538467</v>
      </c>
      <c r="BU74" s="770">
        <v>56</v>
      </c>
      <c r="BV74" s="702">
        <v>19</v>
      </c>
      <c r="BW74" s="703">
        <v>57.894736842105267</v>
      </c>
      <c r="BX74" s="770">
        <f t="shared" si="20"/>
        <v>43</v>
      </c>
      <c r="BY74" s="702">
        <v>21</v>
      </c>
      <c r="BZ74" s="703">
        <v>85.714285714285708</v>
      </c>
      <c r="CA74" s="770">
        <f t="shared" si="21"/>
        <v>69</v>
      </c>
      <c r="CB74" s="702">
        <v>21</v>
      </c>
      <c r="CC74" s="703">
        <v>76.19047619047619</v>
      </c>
      <c r="CD74" s="770">
        <f t="shared" si="22"/>
        <v>73</v>
      </c>
      <c r="CE74" s="702">
        <v>21</v>
      </c>
      <c r="CF74" s="703">
        <v>33.333333333333329</v>
      </c>
      <c r="CG74" s="770">
        <v>26</v>
      </c>
      <c r="CH74" s="702">
        <v>18</v>
      </c>
      <c r="CI74" s="703">
        <v>0</v>
      </c>
      <c r="CJ74" s="705">
        <f t="shared" si="106"/>
        <v>1</v>
      </c>
      <c r="CK74" s="702">
        <v>21</v>
      </c>
      <c r="CL74" s="703">
        <v>38.095238095238095</v>
      </c>
      <c r="CM74" s="770">
        <f t="shared" si="23"/>
        <v>12</v>
      </c>
      <c r="CN74" s="709">
        <v>13.7</v>
      </c>
      <c r="CO74" s="726">
        <v>34</v>
      </c>
      <c r="CP74" s="703">
        <v>2.8000000000000003</v>
      </c>
      <c r="CQ74" s="703">
        <v>3.3</v>
      </c>
      <c r="CR74" s="704">
        <v>7.5</v>
      </c>
      <c r="CS74" s="709">
        <v>14.099999999999998</v>
      </c>
      <c r="CT74" s="701">
        <v>14.2</v>
      </c>
      <c r="CU74" s="712">
        <v>17.399999999999999</v>
      </c>
      <c r="CV74" s="729">
        <f t="shared" si="24"/>
        <v>50</v>
      </c>
      <c r="CW74" s="712">
        <v>3.6</v>
      </c>
      <c r="CX74" s="712">
        <v>4</v>
      </c>
      <c r="CY74" s="712">
        <v>9.6999999999999993</v>
      </c>
      <c r="CZ74" s="714">
        <v>23</v>
      </c>
      <c r="DA74" s="985">
        <v>87</v>
      </c>
      <c r="DB74" s="729">
        <v>7</v>
      </c>
      <c r="DC74" s="715">
        <v>7</v>
      </c>
      <c r="DD74" s="985">
        <v>89</v>
      </c>
      <c r="DE74" s="729">
        <v>4</v>
      </c>
      <c r="DF74" s="715">
        <v>5</v>
      </c>
      <c r="DG74" s="712">
        <v>88</v>
      </c>
      <c r="DH74" s="729">
        <v>5</v>
      </c>
      <c r="DI74" s="715">
        <v>11</v>
      </c>
      <c r="DJ74" s="712">
        <v>84</v>
      </c>
      <c r="DK74" s="729">
        <v>28</v>
      </c>
      <c r="DL74" s="716">
        <v>25</v>
      </c>
      <c r="DM74" s="710">
        <v>49</v>
      </c>
      <c r="DN74" s="715">
        <v>20</v>
      </c>
      <c r="DO74" s="717">
        <v>75</v>
      </c>
      <c r="DP74" s="710">
        <v>45</v>
      </c>
      <c r="DQ74" s="703">
        <v>0</v>
      </c>
      <c r="DR74" s="705">
        <v>18</v>
      </c>
      <c r="DS74" s="709" t="s">
        <v>31</v>
      </c>
      <c r="DT74" s="721" t="s">
        <v>31</v>
      </c>
      <c r="DU74" s="703">
        <v>0</v>
      </c>
      <c r="DV74" s="705">
        <v>17</v>
      </c>
      <c r="DW74" s="718">
        <v>75</v>
      </c>
      <c r="DX74" s="705">
        <v>19</v>
      </c>
      <c r="DY74" s="703">
        <v>0</v>
      </c>
      <c r="DZ74" s="705">
        <v>53</v>
      </c>
      <c r="EA74" s="702">
        <v>26</v>
      </c>
      <c r="EB74" s="719">
        <v>57.692307692307686</v>
      </c>
      <c r="EC74" s="705">
        <f t="shared" si="1"/>
        <v>76</v>
      </c>
      <c r="ED74" s="702">
        <v>20</v>
      </c>
      <c r="EE74" s="719">
        <v>30</v>
      </c>
      <c r="EF74" s="705">
        <v>75</v>
      </c>
      <c r="EG74" s="702">
        <v>25</v>
      </c>
      <c r="EH74" s="720">
        <v>56.000000000000007</v>
      </c>
      <c r="EI74" s="705">
        <v>62</v>
      </c>
      <c r="EJ74" s="768">
        <v>18</v>
      </c>
      <c r="EK74" s="3956">
        <v>0.5</v>
      </c>
      <c r="EL74" s="3957">
        <v>66</v>
      </c>
      <c r="EM74" s="3958">
        <v>5.5555555555555554</v>
      </c>
      <c r="EN74" s="770">
        <v>67</v>
      </c>
      <c r="EO74" s="768">
        <v>19</v>
      </c>
      <c r="EP74" s="1583">
        <v>0.5</v>
      </c>
      <c r="EQ74" s="2356">
        <v>75</v>
      </c>
      <c r="ER74" s="3958">
        <v>5.2631578947368416</v>
      </c>
      <c r="ES74" s="770">
        <v>77</v>
      </c>
      <c r="ET74" s="768">
        <v>21</v>
      </c>
      <c r="EU74" s="1583">
        <v>0.5</v>
      </c>
      <c r="EV74" s="2356">
        <v>71</v>
      </c>
      <c r="EW74" s="3958">
        <v>4.7619047619047619</v>
      </c>
      <c r="EX74" s="770">
        <v>74</v>
      </c>
      <c r="EY74" s="3974">
        <v>18</v>
      </c>
      <c r="EZ74" s="1583" t="s">
        <v>1700</v>
      </c>
      <c r="FA74" s="2356">
        <v>73</v>
      </c>
      <c r="FB74" s="3966">
        <v>0</v>
      </c>
      <c r="FC74" s="3975">
        <v>73</v>
      </c>
      <c r="FD74" s="768">
        <v>18</v>
      </c>
      <c r="FE74" s="3957">
        <v>1.1666666666666667</v>
      </c>
      <c r="FF74" s="3957">
        <v>21</v>
      </c>
      <c r="FG74" s="3958">
        <v>16.666666666666664</v>
      </c>
      <c r="FH74" s="770">
        <v>5</v>
      </c>
      <c r="FI74" s="3965">
        <v>18</v>
      </c>
      <c r="FJ74" s="3957" t="s">
        <v>1700</v>
      </c>
      <c r="FK74" s="3957">
        <v>61</v>
      </c>
      <c r="FL74" s="3966">
        <v>0</v>
      </c>
      <c r="FM74" s="3965">
        <v>61</v>
      </c>
      <c r="FN74" s="768">
        <v>24</v>
      </c>
      <c r="FO74" s="3957">
        <v>0.625</v>
      </c>
      <c r="FP74" s="3957">
        <v>45</v>
      </c>
      <c r="FQ74" s="3958">
        <v>16.666666666666664</v>
      </c>
      <c r="FR74" s="770">
        <v>4</v>
      </c>
      <c r="FS74" s="768">
        <v>24</v>
      </c>
      <c r="FT74" s="3957">
        <v>2.9166666666666665</v>
      </c>
      <c r="FU74" s="3957">
        <v>57</v>
      </c>
      <c r="FV74" s="3958">
        <v>24.999999999999996</v>
      </c>
      <c r="FW74" s="770">
        <v>74</v>
      </c>
      <c r="FX74" s="714">
        <v>21</v>
      </c>
      <c r="FY74" s="725">
        <v>14.285714285714285</v>
      </c>
      <c r="FZ74" s="715">
        <v>61</v>
      </c>
      <c r="GA74" s="702">
        <v>20</v>
      </c>
      <c r="GB74" s="727">
        <v>0</v>
      </c>
      <c r="GC74" s="726">
        <v>62</v>
      </c>
      <c r="GD74" s="720">
        <v>0</v>
      </c>
      <c r="GE74" s="705">
        <v>62</v>
      </c>
      <c r="GF74" s="702">
        <v>20</v>
      </c>
      <c r="GG74" s="712">
        <v>0</v>
      </c>
      <c r="GH74" s="729">
        <v>62</v>
      </c>
      <c r="GI74" s="720">
        <v>0</v>
      </c>
      <c r="GJ74" s="705">
        <v>62</v>
      </c>
      <c r="GK74" s="702">
        <v>20</v>
      </c>
      <c r="GL74" s="712">
        <v>0</v>
      </c>
      <c r="GM74" s="729">
        <v>66</v>
      </c>
      <c r="GN74" s="720">
        <v>0</v>
      </c>
      <c r="GO74" s="705">
        <v>66</v>
      </c>
      <c r="GP74" s="702">
        <v>20</v>
      </c>
      <c r="GQ74" s="712">
        <v>0</v>
      </c>
      <c r="GR74" s="729">
        <v>56</v>
      </c>
      <c r="GS74" s="720">
        <v>0</v>
      </c>
      <c r="GT74" s="705">
        <v>56</v>
      </c>
      <c r="GU74" s="702">
        <v>21</v>
      </c>
      <c r="GV74" s="726">
        <v>1.8333333333333333</v>
      </c>
      <c r="GW74" s="726">
        <v>5</v>
      </c>
      <c r="GX74" s="720">
        <v>14.285714285714285</v>
      </c>
      <c r="GY74" s="705">
        <v>18</v>
      </c>
      <c r="GZ74" s="702">
        <v>20</v>
      </c>
      <c r="HA74" s="726">
        <v>0</v>
      </c>
      <c r="HB74" s="726">
        <v>44</v>
      </c>
      <c r="HC74" s="720">
        <v>0</v>
      </c>
      <c r="HD74" s="705">
        <v>44</v>
      </c>
      <c r="HE74" s="702">
        <v>20</v>
      </c>
      <c r="HF74" s="726">
        <v>0</v>
      </c>
      <c r="HG74" s="726">
        <v>47</v>
      </c>
      <c r="HH74" s="720">
        <v>0</v>
      </c>
      <c r="HI74" s="705">
        <v>47</v>
      </c>
      <c r="HJ74" s="702">
        <v>20</v>
      </c>
      <c r="HK74" s="726">
        <v>0</v>
      </c>
      <c r="HL74" s="726">
        <v>56</v>
      </c>
      <c r="HM74" s="720">
        <v>0</v>
      </c>
      <c r="HN74" s="705">
        <v>56</v>
      </c>
      <c r="HO74" s="709">
        <v>18.518518518518519</v>
      </c>
      <c r="HP74" s="703">
        <v>3.7037037037037033</v>
      </c>
      <c r="HQ74" s="703">
        <v>59.259259259259252</v>
      </c>
      <c r="HR74" s="703">
        <v>22.222222222222221</v>
      </c>
      <c r="HS74" s="1299">
        <v>22.222222222222221</v>
      </c>
      <c r="HT74" s="1299">
        <v>29.629629629629626</v>
      </c>
      <c r="HU74" s="1299">
        <v>70.370370370370367</v>
      </c>
      <c r="HV74" s="1299">
        <v>0</v>
      </c>
      <c r="HW74" s="1299">
        <v>62.962962962962962</v>
      </c>
      <c r="HX74" s="1300">
        <v>27</v>
      </c>
      <c r="HY74" s="709">
        <v>15.454545454545453</v>
      </c>
      <c r="HZ74" s="709">
        <v>1.8181818181818181</v>
      </c>
      <c r="IA74" s="709">
        <v>53.63636363636364</v>
      </c>
      <c r="IB74" s="709">
        <v>30</v>
      </c>
      <c r="IC74" s="709">
        <v>7.2727272727272725</v>
      </c>
      <c r="ID74" s="709">
        <v>27.27272727272727</v>
      </c>
      <c r="IE74" s="709">
        <v>40.909090909090914</v>
      </c>
      <c r="IF74" s="709">
        <v>0.90909090909090906</v>
      </c>
      <c r="IG74" s="709">
        <v>51.81818181818182</v>
      </c>
      <c r="IH74" s="1300">
        <v>110</v>
      </c>
      <c r="II74" s="1265">
        <v>0</v>
      </c>
      <c r="IJ74" s="1266">
        <v>2</v>
      </c>
      <c r="IK74" s="1266">
        <v>1</v>
      </c>
      <c r="IL74" s="1266">
        <v>0</v>
      </c>
      <c r="IM74" s="1266">
        <v>1</v>
      </c>
      <c r="IN74" s="1266">
        <v>0</v>
      </c>
      <c r="IO74" s="1266" t="s">
        <v>31</v>
      </c>
      <c r="IP74" s="1266">
        <v>3</v>
      </c>
      <c r="IQ74" s="1267">
        <v>7</v>
      </c>
      <c r="IR74" s="1268">
        <v>1</v>
      </c>
      <c r="IS74" s="1269">
        <v>0</v>
      </c>
      <c r="IT74" s="1269">
        <v>0</v>
      </c>
      <c r="IU74" s="1269">
        <v>1</v>
      </c>
      <c r="IV74" s="1269">
        <v>0</v>
      </c>
      <c r="IW74" s="1269">
        <v>0</v>
      </c>
      <c r="IX74" s="1269" t="s">
        <v>31</v>
      </c>
      <c r="IY74" s="1269">
        <v>1</v>
      </c>
      <c r="IZ74" s="1267">
        <v>5</v>
      </c>
      <c r="JA74" s="1268">
        <v>0</v>
      </c>
      <c r="JB74" s="1269">
        <v>3</v>
      </c>
      <c r="JC74" s="1269">
        <v>0</v>
      </c>
      <c r="JD74" s="1269">
        <v>1</v>
      </c>
      <c r="JE74" s="1269">
        <v>1</v>
      </c>
      <c r="JF74" s="1269">
        <v>0</v>
      </c>
      <c r="JG74" s="1269" t="s">
        <v>31</v>
      </c>
      <c r="JH74" s="1269">
        <v>2</v>
      </c>
      <c r="JI74" s="1270">
        <v>11</v>
      </c>
      <c r="JJ74" s="1268">
        <v>0</v>
      </c>
      <c r="JK74" s="1269">
        <v>28.571428571428569</v>
      </c>
      <c r="JL74" s="1269">
        <v>14.285714285714285</v>
      </c>
      <c r="JM74" s="1269">
        <v>0</v>
      </c>
      <c r="JN74" s="1269">
        <v>14.285714285714285</v>
      </c>
      <c r="JO74" s="1269">
        <v>0</v>
      </c>
      <c r="JP74" s="1269" t="s">
        <v>31</v>
      </c>
      <c r="JQ74" s="1269">
        <v>42.857142857142854</v>
      </c>
      <c r="JR74" s="1270">
        <v>100</v>
      </c>
      <c r="JS74" s="1268">
        <v>20</v>
      </c>
      <c r="JT74" s="1269">
        <v>0</v>
      </c>
      <c r="JU74" s="1269">
        <v>0</v>
      </c>
      <c r="JV74" s="1269">
        <v>20</v>
      </c>
      <c r="JW74" s="1269">
        <v>0</v>
      </c>
      <c r="JX74" s="1269">
        <v>0</v>
      </c>
      <c r="JY74" s="1269" t="s">
        <v>31</v>
      </c>
      <c r="JZ74" s="1269">
        <v>20</v>
      </c>
      <c r="KA74" s="1270">
        <v>100</v>
      </c>
      <c r="KB74" s="1268">
        <v>0</v>
      </c>
      <c r="KC74" s="1269">
        <v>27.27272727272727</v>
      </c>
      <c r="KD74" s="1269">
        <v>0</v>
      </c>
      <c r="KE74" s="1269">
        <v>9.0909090909090917</v>
      </c>
      <c r="KF74" s="1269">
        <v>9.0909090909090917</v>
      </c>
      <c r="KG74" s="1269">
        <v>0</v>
      </c>
      <c r="KH74" s="1269" t="s">
        <v>31</v>
      </c>
      <c r="KI74" s="1269">
        <v>18.181818181818183</v>
      </c>
      <c r="KJ74" s="1270">
        <v>100</v>
      </c>
      <c r="KK74" s="718">
        <v>64.037854889589909</v>
      </c>
      <c r="KL74" s="705">
        <v>8</v>
      </c>
      <c r="KM74" s="718">
        <v>80</v>
      </c>
      <c r="KN74" s="705">
        <v>20</v>
      </c>
      <c r="KO74" s="725">
        <v>4.6456692913385824</v>
      </c>
      <c r="KP74" s="715">
        <v>31</v>
      </c>
      <c r="KQ74" s="1212">
        <v>0</v>
      </c>
      <c r="KR74" s="715">
        <v>27</v>
      </c>
      <c r="KS74" s="725">
        <v>16.299212598425196</v>
      </c>
      <c r="KT74" s="715">
        <v>27</v>
      </c>
      <c r="KU74" s="725">
        <v>11.212814645308924</v>
      </c>
      <c r="KV74" s="715">
        <v>23</v>
      </c>
      <c r="KW74" s="725">
        <v>8.4848484848484862</v>
      </c>
      <c r="KX74" s="715">
        <v>45</v>
      </c>
      <c r="KY74" s="715">
        <v>11.989795918367346</v>
      </c>
      <c r="KZ74" s="715">
        <v>59</v>
      </c>
      <c r="LA74" s="728">
        <v>60</v>
      </c>
      <c r="LB74" s="729">
        <v>10</v>
      </c>
      <c r="LC74" s="729">
        <v>10</v>
      </c>
      <c r="LD74" s="729">
        <v>40</v>
      </c>
      <c r="LE74" s="729">
        <v>15</v>
      </c>
      <c r="LF74" s="730">
        <v>135</v>
      </c>
      <c r="LG74" s="734">
        <v>1</v>
      </c>
      <c r="LH74" s="728">
        <v>0</v>
      </c>
      <c r="LI74" s="729">
        <v>10</v>
      </c>
      <c r="LJ74" s="706">
        <v>10</v>
      </c>
      <c r="LK74" s="705">
        <v>35</v>
      </c>
      <c r="LL74" s="1372" t="s">
        <v>1632</v>
      </c>
      <c r="LM74" s="976" t="s">
        <v>1632</v>
      </c>
      <c r="LN74" s="976" t="s">
        <v>1632</v>
      </c>
      <c r="LO74" s="976" t="s">
        <v>1632</v>
      </c>
      <c r="LP74" s="729">
        <v>40</v>
      </c>
      <c r="LQ74" s="1023">
        <v>1</v>
      </c>
      <c r="LR74" s="1372" t="s">
        <v>1625</v>
      </c>
      <c r="LS74" s="976" t="s">
        <v>1625</v>
      </c>
      <c r="LT74" s="976" t="s">
        <v>1632</v>
      </c>
      <c r="LU74" s="976" t="s">
        <v>1625</v>
      </c>
      <c r="LV74" s="729">
        <v>10</v>
      </c>
      <c r="LW74" s="1023">
        <v>37</v>
      </c>
      <c r="LX74" s="1372" t="s">
        <v>1632</v>
      </c>
      <c r="LY74" s="976" t="s">
        <v>1632</v>
      </c>
      <c r="LZ74" s="976" t="s">
        <v>1632</v>
      </c>
      <c r="MA74" s="976" t="s">
        <v>1632</v>
      </c>
      <c r="MB74" s="729">
        <v>60</v>
      </c>
      <c r="MC74" s="1023">
        <v>1</v>
      </c>
      <c r="MD74" s="1372" t="s">
        <v>1632</v>
      </c>
      <c r="ME74" s="976" t="s">
        <v>1632</v>
      </c>
      <c r="MF74" s="976" t="s">
        <v>1632</v>
      </c>
      <c r="MG74" s="976" t="s">
        <v>1632</v>
      </c>
      <c r="MH74" s="729">
        <v>40</v>
      </c>
      <c r="MI74" s="1023">
        <v>1</v>
      </c>
      <c r="MJ74" s="1372" t="s">
        <v>1632</v>
      </c>
      <c r="MK74" s="976" t="s">
        <v>1632</v>
      </c>
      <c r="ML74" s="976" t="s">
        <v>1632</v>
      </c>
      <c r="MM74" s="976" t="s">
        <v>1632</v>
      </c>
      <c r="MN74" s="729">
        <v>40</v>
      </c>
      <c r="MO74" s="1023">
        <v>1</v>
      </c>
      <c r="MP74" s="1372" t="s">
        <v>1632</v>
      </c>
      <c r="MQ74" s="976" t="s">
        <v>1632</v>
      </c>
      <c r="MR74" s="976" t="s">
        <v>1625</v>
      </c>
      <c r="MS74" s="976" t="s">
        <v>1625</v>
      </c>
      <c r="MT74" s="729">
        <v>20</v>
      </c>
      <c r="MU74" s="1023">
        <v>36</v>
      </c>
      <c r="MV74" s="1372" t="s">
        <v>1632</v>
      </c>
      <c r="MW74" s="976" t="s">
        <v>1632</v>
      </c>
      <c r="MX74" s="976" t="s">
        <v>1625</v>
      </c>
      <c r="MY74" s="729">
        <v>30</v>
      </c>
      <c r="MZ74" s="1023">
        <v>3</v>
      </c>
      <c r="NA74" s="1372" t="s">
        <v>1632</v>
      </c>
      <c r="NB74" s="976" t="s">
        <v>1632</v>
      </c>
      <c r="NC74" s="976" t="s">
        <v>1632</v>
      </c>
      <c r="ND74" s="976" t="s">
        <v>1625</v>
      </c>
      <c r="NE74" s="729">
        <v>30</v>
      </c>
      <c r="NF74" s="1023">
        <v>35</v>
      </c>
      <c r="NG74" s="976" t="s">
        <v>1632</v>
      </c>
      <c r="NH74" s="976" t="s">
        <v>1632</v>
      </c>
      <c r="NI74" s="976" t="s">
        <v>1632</v>
      </c>
      <c r="NJ74" s="976" t="s">
        <v>1632</v>
      </c>
      <c r="NK74" s="729">
        <v>40</v>
      </c>
      <c r="NL74" s="1023">
        <v>1</v>
      </c>
      <c r="NM74" s="715">
        <v>118.2</v>
      </c>
      <c r="NN74" s="715">
        <f t="shared" si="2"/>
        <v>42</v>
      </c>
      <c r="NO74" s="714">
        <v>0</v>
      </c>
      <c r="NP74" s="715">
        <v>57</v>
      </c>
      <c r="NQ74" s="731">
        <v>0</v>
      </c>
      <c r="NR74" s="715">
        <v>57</v>
      </c>
      <c r="NS74" s="715">
        <v>0</v>
      </c>
      <c r="NT74" s="715">
        <v>57</v>
      </c>
      <c r="NU74" s="731">
        <v>0</v>
      </c>
      <c r="NV74" s="715">
        <v>57</v>
      </c>
      <c r="NW74" s="715">
        <v>0</v>
      </c>
      <c r="NX74" s="715">
        <v>57</v>
      </c>
      <c r="NY74" s="725">
        <v>0</v>
      </c>
      <c r="NZ74" s="715">
        <v>57</v>
      </c>
      <c r="OA74" s="1303">
        <v>65</v>
      </c>
      <c r="OB74" s="1995">
        <v>8.9408528198074286</v>
      </c>
      <c r="OC74" s="1303">
        <v>1</v>
      </c>
      <c r="OD74" s="1303">
        <v>6</v>
      </c>
      <c r="OE74" s="1995">
        <v>8.2530949105914715</v>
      </c>
      <c r="OF74" s="1303">
        <v>1</v>
      </c>
      <c r="OG74" s="1303">
        <v>122</v>
      </c>
      <c r="OH74" s="1995">
        <v>16.781292984869324</v>
      </c>
      <c r="OI74" s="1303">
        <v>7</v>
      </c>
      <c r="OJ74" s="699">
        <v>12</v>
      </c>
      <c r="OK74" s="985">
        <v>16.506189821182943</v>
      </c>
      <c r="OL74" s="1303">
        <v>6</v>
      </c>
      <c r="OM74" s="714">
        <v>118</v>
      </c>
      <c r="ON74" s="725">
        <v>162.31086657496559</v>
      </c>
      <c r="OO74" s="733">
        <v>10</v>
      </c>
      <c r="OP74" s="714" t="s">
        <v>31</v>
      </c>
      <c r="OQ74" s="731" t="s">
        <v>31</v>
      </c>
      <c r="OR74" s="733" t="str">
        <f t="shared" si="25"/>
        <v>-</v>
      </c>
      <c r="OS74" s="981">
        <v>37.356321839080458</v>
      </c>
      <c r="OT74" s="733">
        <v>24</v>
      </c>
      <c r="OU74" s="715">
        <v>52</v>
      </c>
      <c r="OV74" s="715">
        <v>62</v>
      </c>
      <c r="OW74" s="715">
        <v>33</v>
      </c>
      <c r="OX74" s="715">
        <v>27</v>
      </c>
      <c r="OY74" s="715">
        <v>10</v>
      </c>
      <c r="OZ74" s="715">
        <v>27</v>
      </c>
      <c r="PA74" s="715">
        <v>112</v>
      </c>
      <c r="PB74" s="715">
        <v>11</v>
      </c>
      <c r="PC74" s="715">
        <v>14</v>
      </c>
      <c r="PD74" s="715">
        <v>79</v>
      </c>
      <c r="PE74" s="715">
        <v>42</v>
      </c>
      <c r="PF74" s="715">
        <v>51</v>
      </c>
      <c r="PG74" s="715">
        <v>9</v>
      </c>
      <c r="PH74" s="715">
        <v>2</v>
      </c>
      <c r="PI74" s="715">
        <v>43</v>
      </c>
      <c r="PJ74" s="715">
        <v>23</v>
      </c>
      <c r="PK74" s="715">
        <v>83</v>
      </c>
      <c r="PL74" s="715">
        <v>147</v>
      </c>
      <c r="PM74" s="714">
        <v>35.374149659863946</v>
      </c>
      <c r="PN74" s="715">
        <v>76</v>
      </c>
      <c r="PO74" s="715">
        <v>42.176870748299322</v>
      </c>
      <c r="PP74" s="715">
        <v>75</v>
      </c>
      <c r="PQ74" s="715">
        <v>22.448979591836736</v>
      </c>
      <c r="PR74" s="715">
        <v>52</v>
      </c>
      <c r="PS74" s="715">
        <v>18.367346938775512</v>
      </c>
      <c r="PT74" s="715">
        <v>74</v>
      </c>
      <c r="PU74" s="715">
        <v>6.8027210884353746</v>
      </c>
      <c r="PV74" s="715">
        <v>72</v>
      </c>
      <c r="PW74" s="715">
        <v>18.367346938775512</v>
      </c>
      <c r="PX74" s="715">
        <v>5</v>
      </c>
      <c r="PY74" s="715">
        <v>76.19047619047619</v>
      </c>
      <c r="PZ74" s="715">
        <v>66</v>
      </c>
      <c r="QA74" s="715">
        <v>7.4829931972789119</v>
      </c>
      <c r="QB74" s="715">
        <v>55</v>
      </c>
      <c r="QC74" s="715">
        <v>9.5238095238095237</v>
      </c>
      <c r="QD74" s="715">
        <v>62</v>
      </c>
      <c r="QE74" s="715">
        <v>53.741496598639458</v>
      </c>
      <c r="QF74" s="715">
        <v>60</v>
      </c>
      <c r="QG74" s="715">
        <v>28.571428571428569</v>
      </c>
      <c r="QH74" s="715">
        <v>69</v>
      </c>
      <c r="QI74" s="715">
        <v>34.693877551020407</v>
      </c>
      <c r="QJ74" s="715">
        <v>2</v>
      </c>
      <c r="QK74" s="715">
        <v>6.1224489795918364</v>
      </c>
      <c r="QL74" s="715">
        <v>39</v>
      </c>
      <c r="QM74" s="715">
        <v>1.3605442176870748</v>
      </c>
      <c r="QN74" s="715">
        <v>39</v>
      </c>
      <c r="QO74" s="715">
        <v>29.251700680272108</v>
      </c>
      <c r="QP74" s="715">
        <v>48</v>
      </c>
      <c r="QQ74" s="715">
        <v>15.646258503401361</v>
      </c>
      <c r="QR74" s="715">
        <v>19</v>
      </c>
      <c r="QS74" s="715">
        <v>56.4625850340136</v>
      </c>
      <c r="QT74" s="715">
        <v>56</v>
      </c>
      <c r="QU74" s="714">
        <v>44</v>
      </c>
      <c r="QV74" s="715">
        <v>57</v>
      </c>
      <c r="QW74" s="715">
        <v>6</v>
      </c>
      <c r="QX74" s="715">
        <v>1</v>
      </c>
      <c r="QY74" s="715">
        <v>7</v>
      </c>
      <c r="QZ74" s="715">
        <v>1</v>
      </c>
      <c r="RA74" s="715">
        <v>14</v>
      </c>
      <c r="RB74" s="715">
        <v>5</v>
      </c>
      <c r="RC74" s="715">
        <v>5</v>
      </c>
      <c r="RD74" s="715">
        <v>48</v>
      </c>
      <c r="RE74" s="715">
        <v>6</v>
      </c>
      <c r="RF74" s="715">
        <v>13</v>
      </c>
      <c r="RG74" s="715">
        <v>0</v>
      </c>
      <c r="RH74" s="715">
        <v>2</v>
      </c>
      <c r="RI74" s="715">
        <v>13</v>
      </c>
      <c r="RJ74" s="715">
        <v>48</v>
      </c>
      <c r="RK74" s="715">
        <v>97</v>
      </c>
      <c r="RL74" s="715">
        <v>138</v>
      </c>
      <c r="RM74" s="714">
        <v>31.884057971014489</v>
      </c>
      <c r="RN74" s="715">
        <v>69</v>
      </c>
      <c r="RO74" s="715">
        <v>41.304347826086953</v>
      </c>
      <c r="RP74" s="715">
        <v>69</v>
      </c>
      <c r="RQ74" s="715">
        <v>4.3478260869565215</v>
      </c>
      <c r="RR74" s="715">
        <v>69</v>
      </c>
      <c r="RS74" s="715">
        <v>0.72463768115942029</v>
      </c>
      <c r="RT74" s="715">
        <v>17</v>
      </c>
      <c r="RU74" s="715">
        <v>5.0724637681159424</v>
      </c>
      <c r="RV74" s="715">
        <v>70</v>
      </c>
      <c r="RW74" s="715">
        <v>0.72463768115942029</v>
      </c>
      <c r="RX74" s="715">
        <v>6</v>
      </c>
      <c r="RY74" s="715">
        <v>10.144927536231885</v>
      </c>
      <c r="RZ74" s="715">
        <v>42</v>
      </c>
      <c r="SA74" s="715">
        <v>3.6231884057971016</v>
      </c>
      <c r="SB74" s="715">
        <v>66</v>
      </c>
      <c r="SC74" s="715">
        <v>3.6231884057971016</v>
      </c>
      <c r="SD74" s="715">
        <v>66</v>
      </c>
      <c r="SE74" s="715">
        <v>34.782608695652172</v>
      </c>
      <c r="SF74" s="715">
        <v>57</v>
      </c>
      <c r="SG74" s="715">
        <v>4.3478260869565215</v>
      </c>
      <c r="SH74" s="715">
        <v>10</v>
      </c>
      <c r="SI74" s="715">
        <v>9.4202898550724647</v>
      </c>
      <c r="SJ74" s="715">
        <v>6</v>
      </c>
      <c r="SK74" s="715">
        <v>0</v>
      </c>
      <c r="SL74" s="715">
        <v>1</v>
      </c>
      <c r="SM74" s="715">
        <v>1.4492753623188406</v>
      </c>
      <c r="SN74" s="715">
        <v>12</v>
      </c>
      <c r="SO74" s="715">
        <v>9.4202898550724647</v>
      </c>
      <c r="SP74" s="715">
        <v>46</v>
      </c>
      <c r="SQ74" s="715">
        <v>34.782608695652172</v>
      </c>
      <c r="SR74" s="715">
        <v>34</v>
      </c>
      <c r="SS74" s="715">
        <v>70.289855072463766</v>
      </c>
      <c r="ST74" s="733">
        <v>59</v>
      </c>
      <c r="SU74" s="4108" t="s">
        <v>3048</v>
      </c>
      <c r="SV74" s="1355" t="s">
        <v>3046</v>
      </c>
      <c r="SW74" s="1355">
        <v>22</v>
      </c>
      <c r="SX74" s="4109">
        <v>30.303030303030305</v>
      </c>
      <c r="SY74" s="1355">
        <v>30</v>
      </c>
      <c r="SZ74" s="2074">
        <v>0</v>
      </c>
      <c r="TA74" s="1995">
        <v>0</v>
      </c>
      <c r="TB74" s="3967">
        <v>0</v>
      </c>
      <c r="TC74" s="1303">
        <v>52</v>
      </c>
      <c r="TD74" s="2074">
        <v>0</v>
      </c>
      <c r="TE74" s="1995">
        <v>6</v>
      </c>
      <c r="TF74" s="3967">
        <v>8.2530949105914715</v>
      </c>
      <c r="TG74" s="1303">
        <v>3</v>
      </c>
      <c r="TH74" s="2074">
        <v>0</v>
      </c>
      <c r="TI74" s="1995">
        <v>0</v>
      </c>
      <c r="TJ74" s="3967">
        <v>0</v>
      </c>
      <c r="TK74" s="1303">
        <v>6</v>
      </c>
      <c r="TL74" s="2074">
        <v>0</v>
      </c>
      <c r="TM74" s="1995">
        <v>0</v>
      </c>
      <c r="TN74" s="3967">
        <v>0</v>
      </c>
      <c r="TO74" s="1303">
        <v>11</v>
      </c>
      <c r="TP74" s="2074">
        <v>0</v>
      </c>
      <c r="TQ74" s="1995">
        <v>0</v>
      </c>
      <c r="TR74" s="3967">
        <v>0</v>
      </c>
      <c r="TS74" s="1303">
        <v>5</v>
      </c>
      <c r="TT74" s="2074">
        <v>0</v>
      </c>
      <c r="TU74" s="1995">
        <v>0</v>
      </c>
      <c r="TV74" s="3967">
        <v>0</v>
      </c>
      <c r="TW74" s="1303">
        <v>2</v>
      </c>
      <c r="TX74" s="2074">
        <v>0</v>
      </c>
      <c r="TY74" s="1995">
        <v>0</v>
      </c>
      <c r="TZ74" s="3967">
        <v>0</v>
      </c>
      <c r="UA74" s="1303">
        <v>53</v>
      </c>
      <c r="UB74" s="2074">
        <v>0</v>
      </c>
      <c r="UC74" s="1995">
        <v>17</v>
      </c>
      <c r="UD74" s="3967">
        <v>23.383768913342504</v>
      </c>
      <c r="UE74" s="1303">
        <v>10</v>
      </c>
      <c r="UF74" s="2074">
        <v>0</v>
      </c>
      <c r="UG74" s="1995">
        <v>0</v>
      </c>
      <c r="UH74" s="3967">
        <v>0</v>
      </c>
      <c r="UI74" s="1303">
        <v>14</v>
      </c>
      <c r="UJ74" s="2074">
        <v>0</v>
      </c>
      <c r="UK74" s="1995">
        <v>54</v>
      </c>
      <c r="UL74" s="3967">
        <v>74.277854195323243</v>
      </c>
      <c r="UM74" s="1303">
        <v>1</v>
      </c>
      <c r="UN74" s="2074">
        <v>0</v>
      </c>
      <c r="UO74" s="1995">
        <v>0</v>
      </c>
      <c r="UP74" s="3967">
        <v>0</v>
      </c>
      <c r="UQ74" s="1303">
        <v>3</v>
      </c>
      <c r="UR74" s="2074">
        <v>0</v>
      </c>
      <c r="US74" s="1995">
        <v>0</v>
      </c>
      <c r="UT74" s="3967">
        <v>0</v>
      </c>
      <c r="UU74" s="1303">
        <v>12</v>
      </c>
      <c r="UV74" s="2074">
        <v>0</v>
      </c>
      <c r="UW74" s="1995">
        <v>51</v>
      </c>
      <c r="UX74" s="3967">
        <v>70.151306740027508</v>
      </c>
      <c r="UY74" s="1303">
        <v>1</v>
      </c>
      <c r="UZ74" s="2074">
        <v>0</v>
      </c>
      <c r="VA74" s="1995">
        <v>0</v>
      </c>
      <c r="VB74" s="3967">
        <v>0</v>
      </c>
      <c r="VC74" s="1303">
        <v>4</v>
      </c>
      <c r="VD74" s="2073">
        <v>0</v>
      </c>
      <c r="VE74" s="1303">
        <v>0</v>
      </c>
      <c r="VF74" s="1303">
        <v>0</v>
      </c>
      <c r="VG74" s="1303">
        <v>7</v>
      </c>
      <c r="VH74" s="1303">
        <v>0</v>
      </c>
      <c r="VI74" s="1303">
        <v>0</v>
      </c>
      <c r="VJ74" s="1303">
        <v>0</v>
      </c>
      <c r="VK74" s="1303">
        <v>4</v>
      </c>
      <c r="VL74" s="1303">
        <v>1</v>
      </c>
      <c r="VM74" s="1303">
        <v>0</v>
      </c>
      <c r="VN74" s="1303">
        <v>0</v>
      </c>
      <c r="VO74" s="1303">
        <v>9</v>
      </c>
      <c r="VP74" s="1303">
        <v>1</v>
      </c>
      <c r="VQ74" s="1303">
        <v>0</v>
      </c>
      <c r="VR74" s="1303">
        <v>0</v>
      </c>
      <c r="VS74" s="1303">
        <v>18</v>
      </c>
      <c r="VT74" s="1303">
        <v>0</v>
      </c>
      <c r="VU74" s="1303">
        <v>0</v>
      </c>
      <c r="VV74" s="1303">
        <v>0</v>
      </c>
      <c r="VW74" s="1303">
        <v>7</v>
      </c>
      <c r="VX74" s="1303">
        <v>0</v>
      </c>
      <c r="VY74" s="1303">
        <v>0</v>
      </c>
      <c r="VZ74" s="1303">
        <v>0</v>
      </c>
      <c r="WA74" s="1303">
        <v>36</v>
      </c>
      <c r="WB74" s="1303">
        <v>3</v>
      </c>
      <c r="WC74" s="1303">
        <v>0</v>
      </c>
      <c r="WD74" s="1303">
        <v>0</v>
      </c>
      <c r="WE74" s="1303">
        <v>15</v>
      </c>
      <c r="WF74" s="1303">
        <v>0</v>
      </c>
      <c r="WG74" s="1303">
        <v>0</v>
      </c>
      <c r="WH74" s="1303">
        <v>0</v>
      </c>
      <c r="WI74" s="1303">
        <v>6</v>
      </c>
      <c r="WJ74" s="1303">
        <v>0</v>
      </c>
      <c r="WK74" s="1303">
        <v>0</v>
      </c>
      <c r="WL74" s="1303">
        <v>0</v>
      </c>
      <c r="WM74" s="1303">
        <v>19</v>
      </c>
      <c r="WN74" s="1303">
        <v>2</v>
      </c>
      <c r="WO74" s="1303">
        <v>0</v>
      </c>
      <c r="WP74" s="1303">
        <v>0</v>
      </c>
      <c r="WQ74" s="1303">
        <v>16</v>
      </c>
      <c r="WR74" s="1303">
        <v>0</v>
      </c>
      <c r="WS74" s="1303">
        <v>0</v>
      </c>
      <c r="WT74" s="1303">
        <v>0</v>
      </c>
      <c r="WU74" s="1303">
        <v>16</v>
      </c>
      <c r="WV74" s="2150"/>
      <c r="WW74" s="712">
        <v>9.375</v>
      </c>
      <c r="WX74" s="712">
        <v>8.1081081081081088</v>
      </c>
      <c r="WY74" s="712">
        <v>20.689655172413794</v>
      </c>
      <c r="WZ74" s="712">
        <v>21.739130434782609</v>
      </c>
      <c r="XA74" s="712">
        <v>13.793103448275861</v>
      </c>
      <c r="XB74" s="712">
        <v>15.151515151515152</v>
      </c>
      <c r="XC74" s="699">
        <v>23.52941176470588</v>
      </c>
      <c r="XD74" s="699">
        <v>4</v>
      </c>
      <c r="XE74" s="699">
        <v>14.000000000000002</v>
      </c>
      <c r="XF74" s="712">
        <v>18.918918918918919</v>
      </c>
      <c r="XG74" s="699">
        <v>10</v>
      </c>
      <c r="XH74" s="712">
        <v>6.25</v>
      </c>
      <c r="XI74" s="712" t="s">
        <v>31</v>
      </c>
      <c r="XJ74" s="712">
        <v>3.4482758620689653</v>
      </c>
      <c r="XK74" s="712">
        <v>4.3478260869565215</v>
      </c>
      <c r="XL74" s="712">
        <v>3.4482758620689653</v>
      </c>
      <c r="XM74" s="712">
        <v>9.0909090909090917</v>
      </c>
      <c r="XN74" s="699">
        <v>8.8235294117647065</v>
      </c>
      <c r="XO74" s="699">
        <v>52</v>
      </c>
      <c r="XP74" s="699">
        <v>3.3333333333333335</v>
      </c>
      <c r="XQ74" s="712">
        <v>6.0810810810810816</v>
      </c>
      <c r="XR74" s="699">
        <v>60</v>
      </c>
      <c r="XS74" s="712">
        <v>32.352941176470587</v>
      </c>
      <c r="XT74" s="699">
        <v>21</v>
      </c>
      <c r="XU74" s="699">
        <v>17.333333333333336</v>
      </c>
      <c r="XV74" s="985">
        <v>25</v>
      </c>
      <c r="XW74" s="699">
        <v>38</v>
      </c>
      <c r="XX74" s="699">
        <v>63.636363636363633</v>
      </c>
      <c r="XY74" s="699">
        <v>64.705882352941174</v>
      </c>
      <c r="XZ74" s="699">
        <v>31</v>
      </c>
      <c r="YA74" s="985">
        <v>79.333333333333329</v>
      </c>
      <c r="YB74" s="985">
        <v>70.270270270270274</v>
      </c>
      <c r="YC74" s="699">
        <v>44</v>
      </c>
      <c r="YD74" s="985">
        <v>12.121212121212121</v>
      </c>
      <c r="YE74" s="985">
        <v>2.9411764705882351</v>
      </c>
      <c r="YF74" s="699">
        <v>27</v>
      </c>
      <c r="YG74" s="699">
        <v>2</v>
      </c>
      <c r="YH74" s="699">
        <v>4.7297297297297298</v>
      </c>
      <c r="YI74" s="699">
        <v>60</v>
      </c>
      <c r="YJ74" s="699" t="s">
        <v>31</v>
      </c>
      <c r="YK74" s="699" t="s">
        <v>31</v>
      </c>
      <c r="YL74" s="699" t="s">
        <v>31</v>
      </c>
      <c r="YM74" s="985">
        <v>1.3333333333333335</v>
      </c>
      <c r="YN74" s="985" t="s">
        <v>31</v>
      </c>
      <c r="YO74" s="699" t="s">
        <v>31</v>
      </c>
      <c r="YP74" s="985">
        <v>0</v>
      </c>
      <c r="YQ74" s="985">
        <v>0</v>
      </c>
      <c r="YR74" s="699">
        <v>37</v>
      </c>
      <c r="YS74" s="712">
        <v>0</v>
      </c>
      <c r="YT74" s="985">
        <v>0</v>
      </c>
      <c r="YU74" s="699">
        <v>24</v>
      </c>
      <c r="YV74" s="982">
        <v>26</v>
      </c>
      <c r="YW74" s="725">
        <v>53.846153846153847</v>
      </c>
      <c r="YX74" s="699">
        <v>4</v>
      </c>
      <c r="YY74" s="699">
        <v>48</v>
      </c>
      <c r="YZ74" s="725">
        <v>50</v>
      </c>
      <c r="ZA74" s="699">
        <v>75</v>
      </c>
      <c r="ZB74" s="715">
        <v>18</v>
      </c>
      <c r="ZC74" s="725">
        <v>83.333333333333343</v>
      </c>
      <c r="ZD74" s="699">
        <v>17</v>
      </c>
      <c r="ZE74" s="982">
        <v>26</v>
      </c>
      <c r="ZF74" s="715">
        <v>42.307692307692307</v>
      </c>
      <c r="ZG74" s="699">
        <v>21</v>
      </c>
      <c r="ZH74" s="716">
        <v>0</v>
      </c>
      <c r="ZI74" s="712">
        <v>0</v>
      </c>
      <c r="ZJ74" s="699">
        <v>25</v>
      </c>
      <c r="ZK74" s="1363" t="s">
        <v>1627</v>
      </c>
      <c r="ZL74" s="712">
        <v>83.82352941176471</v>
      </c>
      <c r="ZM74" s="712">
        <v>76.691729323308266</v>
      </c>
      <c r="ZN74" s="699">
        <v>74</v>
      </c>
      <c r="ZO74" s="715">
        <v>133</v>
      </c>
      <c r="ZP74" s="709">
        <v>63.793103448275865</v>
      </c>
      <c r="ZQ74" s="703">
        <v>56.338028169014088</v>
      </c>
      <c r="ZR74" s="978">
        <v>70</v>
      </c>
      <c r="ZS74" s="705">
        <v>71</v>
      </c>
      <c r="ZT74" s="709">
        <v>66.666666666666657</v>
      </c>
      <c r="ZU74" s="703">
        <v>65.384615384615387</v>
      </c>
      <c r="ZV74" s="978">
        <v>64</v>
      </c>
      <c r="ZW74" s="4111">
        <v>26</v>
      </c>
      <c r="ZX74" s="709">
        <v>57.692307692307686</v>
      </c>
      <c r="ZY74" s="703">
        <v>46.153846153846153</v>
      </c>
      <c r="ZZ74" s="978">
        <v>71</v>
      </c>
      <c r="AAA74" s="4111">
        <v>26</v>
      </c>
      <c r="AAB74" s="709">
        <v>72.727272727272734</v>
      </c>
      <c r="AAC74" s="703">
        <v>57.894736842105267</v>
      </c>
      <c r="AAD74" s="978">
        <v>42</v>
      </c>
      <c r="AAE74" s="4111">
        <v>19</v>
      </c>
      <c r="AAF74" s="983">
        <v>94.73684210526315</v>
      </c>
      <c r="AAG74" s="715">
        <v>100</v>
      </c>
      <c r="AAH74" s="715">
        <v>1</v>
      </c>
      <c r="AAI74" s="733">
        <v>31</v>
      </c>
      <c r="AAJ74" s="709">
        <v>351.9</v>
      </c>
      <c r="AAK74" s="978">
        <v>21</v>
      </c>
      <c r="AAL74" s="703">
        <v>1173</v>
      </c>
      <c r="AAM74" s="978">
        <v>17</v>
      </c>
      <c r="AAN74" s="703">
        <v>0</v>
      </c>
      <c r="AAO74" s="978">
        <f t="shared" si="26"/>
        <v>31</v>
      </c>
      <c r="AAP74" s="703">
        <v>0</v>
      </c>
      <c r="AAQ74" s="979">
        <f t="shared" si="27"/>
        <v>12</v>
      </c>
      <c r="AAR74" s="712">
        <v>23.4</v>
      </c>
      <c r="AAS74" s="699">
        <v>2</v>
      </c>
      <c r="AAT74" s="712">
        <v>0</v>
      </c>
      <c r="AAU74" s="699">
        <v>69</v>
      </c>
      <c r="AAV74" s="712">
        <v>0</v>
      </c>
      <c r="AAW74" s="699">
        <v>24</v>
      </c>
      <c r="AAX74" s="712">
        <v>0</v>
      </c>
      <c r="AAY74" s="699">
        <v>32</v>
      </c>
      <c r="AAZ74" s="699">
        <v>0</v>
      </c>
      <c r="ABA74" s="978">
        <f t="shared" si="28"/>
        <v>62</v>
      </c>
      <c r="ABB74" s="712">
        <v>0</v>
      </c>
      <c r="ABC74" s="978">
        <f t="shared" si="28"/>
        <v>63</v>
      </c>
      <c r="ABD74" s="712">
        <v>0</v>
      </c>
      <c r="ABE74" s="978">
        <f t="shared" si="28"/>
        <v>46</v>
      </c>
      <c r="ABF74" s="712">
        <v>0</v>
      </c>
      <c r="ABG74" s="978">
        <f t="shared" si="28"/>
        <v>47</v>
      </c>
      <c r="ABH74" s="712">
        <v>0</v>
      </c>
      <c r="ABI74" s="978">
        <f t="shared" si="29"/>
        <v>2</v>
      </c>
      <c r="ABJ74" s="712">
        <v>0</v>
      </c>
      <c r="ABK74" s="978">
        <f t="shared" si="29"/>
        <v>1</v>
      </c>
      <c r="ABL74" s="712">
        <v>0</v>
      </c>
      <c r="ABM74" s="978">
        <f t="shared" si="29"/>
        <v>38</v>
      </c>
      <c r="ABN74" s="712">
        <f t="shared" si="30"/>
        <v>0</v>
      </c>
      <c r="ABO74" s="2732">
        <f t="shared" si="31"/>
        <v>39</v>
      </c>
      <c r="ABP74" s="716">
        <v>5</v>
      </c>
      <c r="ABQ74" s="712" t="s">
        <v>1632</v>
      </c>
      <c r="ABR74" s="712">
        <v>5</v>
      </c>
      <c r="ABS74" s="712" t="s">
        <v>1632</v>
      </c>
      <c r="ABT74" s="712">
        <v>5</v>
      </c>
      <c r="ABU74" s="712" t="s">
        <v>1632</v>
      </c>
      <c r="ABV74" s="712">
        <v>5</v>
      </c>
      <c r="ABW74" s="712" t="s">
        <v>1632</v>
      </c>
      <c r="ABX74" s="712">
        <v>5</v>
      </c>
      <c r="ABY74" s="712" t="s">
        <v>1632</v>
      </c>
      <c r="ABZ74" s="712">
        <v>25</v>
      </c>
      <c r="ACA74" s="699">
        <v>1</v>
      </c>
      <c r="ACB74" s="712">
        <v>5</v>
      </c>
      <c r="ACC74" s="712" t="s">
        <v>1632</v>
      </c>
      <c r="ACD74" s="712">
        <v>5</v>
      </c>
      <c r="ACE74" s="712" t="s">
        <v>1632</v>
      </c>
      <c r="ACF74" s="712">
        <v>5</v>
      </c>
      <c r="ACG74" s="712" t="s">
        <v>1632</v>
      </c>
      <c r="ACH74" s="712">
        <v>5</v>
      </c>
      <c r="ACI74" s="712" t="s">
        <v>1632</v>
      </c>
      <c r="ACJ74" s="712">
        <v>20</v>
      </c>
      <c r="ACK74" s="699">
        <v>1</v>
      </c>
      <c r="ACL74" s="712">
        <v>5</v>
      </c>
      <c r="ACM74" s="712" t="s">
        <v>1632</v>
      </c>
      <c r="ACN74" s="712">
        <v>5</v>
      </c>
      <c r="ACO74" s="712" t="s">
        <v>1632</v>
      </c>
      <c r="ACP74" s="712">
        <v>5</v>
      </c>
      <c r="ACQ74" s="712" t="s">
        <v>1632</v>
      </c>
      <c r="ACR74" s="712">
        <v>15</v>
      </c>
      <c r="ACS74" s="699">
        <v>1</v>
      </c>
      <c r="ACT74" s="699">
        <v>10</v>
      </c>
      <c r="ACU74" s="699" t="s">
        <v>1632</v>
      </c>
      <c r="ACV74" s="699">
        <v>10</v>
      </c>
      <c r="ACW74" s="699" t="s">
        <v>1632</v>
      </c>
      <c r="ACX74" s="699">
        <v>10</v>
      </c>
      <c r="ACY74" s="699" t="s">
        <v>1632</v>
      </c>
      <c r="ACZ74" s="699">
        <v>10</v>
      </c>
      <c r="ADA74" s="699" t="s">
        <v>1632</v>
      </c>
      <c r="ADB74" s="699">
        <v>40</v>
      </c>
      <c r="ADC74" s="699">
        <v>1</v>
      </c>
      <c r="ADD74" s="989">
        <v>10</v>
      </c>
      <c r="ADE74" s="989">
        <v>10</v>
      </c>
      <c r="ADF74" s="989">
        <v>10</v>
      </c>
      <c r="ADG74" s="989">
        <v>10</v>
      </c>
      <c r="ADH74" s="989">
        <v>40</v>
      </c>
      <c r="ADI74" s="699">
        <v>1</v>
      </c>
      <c r="ADJ74" s="712">
        <v>5</v>
      </c>
      <c r="ADK74" s="712" t="s">
        <v>1632</v>
      </c>
      <c r="ADL74" s="712">
        <v>5</v>
      </c>
      <c r="ADM74" s="712" t="s">
        <v>1632</v>
      </c>
      <c r="ADN74" s="712">
        <v>5</v>
      </c>
      <c r="ADO74" s="712" t="s">
        <v>1632</v>
      </c>
      <c r="ADP74" s="712">
        <v>5</v>
      </c>
      <c r="ADQ74" s="712" t="s">
        <v>1632</v>
      </c>
      <c r="ADR74" s="712">
        <v>20</v>
      </c>
      <c r="ADS74" s="699">
        <v>1</v>
      </c>
      <c r="ADT74" s="712">
        <v>10</v>
      </c>
      <c r="ADU74" s="712">
        <v>10</v>
      </c>
      <c r="ADV74" s="712">
        <v>10</v>
      </c>
      <c r="ADW74" s="712">
        <v>10</v>
      </c>
      <c r="ADX74" s="712">
        <v>40</v>
      </c>
      <c r="ADY74" s="699">
        <v>1</v>
      </c>
      <c r="ADZ74" s="714">
        <v>0</v>
      </c>
      <c r="AEA74" s="712">
        <v>0</v>
      </c>
      <c r="AEB74" s="699">
        <v>23</v>
      </c>
      <c r="AEC74" s="715">
        <v>0</v>
      </c>
      <c r="AED74" s="712">
        <v>0</v>
      </c>
      <c r="AEE74" s="699">
        <v>54</v>
      </c>
      <c r="AEF74" s="715">
        <v>0</v>
      </c>
      <c r="AEG74" s="712">
        <v>0</v>
      </c>
      <c r="AEH74" s="699">
        <v>43</v>
      </c>
      <c r="AEI74" s="1303">
        <v>0</v>
      </c>
      <c r="AEJ74" s="712">
        <v>0</v>
      </c>
      <c r="AEK74" s="699">
        <f t="shared" si="32"/>
        <v>65</v>
      </c>
      <c r="AEL74" s="715">
        <v>0</v>
      </c>
      <c r="AEM74" s="712">
        <v>0</v>
      </c>
      <c r="AEN74" s="699">
        <v>42</v>
      </c>
      <c r="AEO74" s="699">
        <v>1</v>
      </c>
      <c r="AEP74" s="712">
        <v>58.7</v>
      </c>
      <c r="AEQ74" s="699">
        <v>15</v>
      </c>
      <c r="AER74" s="699">
        <v>1</v>
      </c>
      <c r="AES74" s="712">
        <v>58.7</v>
      </c>
      <c r="AET74" s="699">
        <v>14</v>
      </c>
      <c r="AEU74" s="699">
        <v>0</v>
      </c>
      <c r="AEV74" s="1099">
        <v>0</v>
      </c>
      <c r="AEW74" s="699">
        <v>43</v>
      </c>
      <c r="AEX74" s="989">
        <v>0.26200000000000001</v>
      </c>
      <c r="AEY74" s="989">
        <v>8</v>
      </c>
      <c r="AEZ74" s="989">
        <v>0</v>
      </c>
      <c r="AFA74" s="989">
        <v>66</v>
      </c>
      <c r="AFB74" s="989">
        <v>0</v>
      </c>
      <c r="AFC74" s="989">
        <v>51</v>
      </c>
      <c r="AFD74" s="989">
        <v>9.1999999999999998E-2</v>
      </c>
      <c r="AFE74" s="989">
        <v>2</v>
      </c>
      <c r="AFF74" s="989">
        <v>0</v>
      </c>
      <c r="AFG74" s="989">
        <v>44</v>
      </c>
      <c r="AFH74" s="989">
        <v>0</v>
      </c>
      <c r="AFI74" s="989">
        <v>44</v>
      </c>
      <c r="AFJ74" s="989">
        <v>0</v>
      </c>
      <c r="AFK74" s="989">
        <v>7</v>
      </c>
      <c r="AFL74" s="989">
        <v>0</v>
      </c>
      <c r="AFM74" s="989">
        <v>7</v>
      </c>
      <c r="AFN74" s="989">
        <v>1</v>
      </c>
      <c r="AFO74" s="989">
        <v>57.47126436781609</v>
      </c>
      <c r="AFP74" s="989">
        <v>50</v>
      </c>
      <c r="AFQ74" s="989">
        <v>1</v>
      </c>
      <c r="AFR74" s="989">
        <v>57.47126436781609</v>
      </c>
      <c r="AFS74" s="989">
        <v>31</v>
      </c>
      <c r="AFT74" s="989" t="s">
        <v>31</v>
      </c>
      <c r="AFU74" s="989" t="s">
        <v>31</v>
      </c>
      <c r="AFV74" s="989" t="s">
        <v>31</v>
      </c>
      <c r="AFW74" s="989">
        <v>4</v>
      </c>
      <c r="AFX74" s="989">
        <v>229.88505747126436</v>
      </c>
      <c r="AFY74" s="989">
        <v>5</v>
      </c>
      <c r="AFZ74" s="989">
        <v>4</v>
      </c>
      <c r="AGA74" s="989">
        <v>229.88505747126436</v>
      </c>
      <c r="AGB74" s="989">
        <v>64</v>
      </c>
      <c r="AGC74" s="989">
        <v>1</v>
      </c>
      <c r="AGD74" s="989">
        <v>57.47126436781609</v>
      </c>
      <c r="AGE74" s="989">
        <v>71</v>
      </c>
      <c r="AGF74" s="989">
        <v>0</v>
      </c>
      <c r="AGG74" s="989">
        <v>0</v>
      </c>
      <c r="AGH74" s="989">
        <v>51</v>
      </c>
      <c r="AGI74" s="989">
        <v>0</v>
      </c>
      <c r="AGJ74" s="989">
        <v>0</v>
      </c>
      <c r="AGK74" s="989">
        <v>10</v>
      </c>
      <c r="AGL74" s="989">
        <v>0</v>
      </c>
      <c r="AGM74" s="989">
        <v>0</v>
      </c>
      <c r="AGN74" s="989">
        <v>2</v>
      </c>
      <c r="AGO74" s="989">
        <v>0</v>
      </c>
      <c r="AGP74" s="989">
        <v>0</v>
      </c>
      <c r="AGQ74" s="989">
        <v>51</v>
      </c>
      <c r="AGR74" s="989">
        <v>0</v>
      </c>
      <c r="AGS74" s="989">
        <v>0</v>
      </c>
      <c r="AGT74" s="989">
        <v>19</v>
      </c>
      <c r="AGU74" s="989">
        <v>0</v>
      </c>
      <c r="AGV74" s="989">
        <v>0</v>
      </c>
      <c r="AGW74" s="989">
        <v>31</v>
      </c>
      <c r="AGX74" s="989">
        <v>0</v>
      </c>
      <c r="AGY74" s="989">
        <v>0</v>
      </c>
      <c r="AGZ74" s="989">
        <v>25</v>
      </c>
      <c r="AHA74" s="989">
        <v>0</v>
      </c>
      <c r="AHB74" s="989">
        <v>0</v>
      </c>
      <c r="AHC74" s="989">
        <v>12</v>
      </c>
      <c r="AHD74" s="989">
        <v>0</v>
      </c>
      <c r="AHE74" s="989">
        <v>0</v>
      </c>
      <c r="AHF74" s="989">
        <v>41</v>
      </c>
      <c r="AHG74" s="712">
        <v>4</v>
      </c>
      <c r="AHH74" s="712">
        <v>261.44</v>
      </c>
      <c r="AHI74" s="699">
        <v>41</v>
      </c>
      <c r="AHJ74" s="712">
        <v>13</v>
      </c>
      <c r="AHK74" s="712">
        <v>849.67</v>
      </c>
      <c r="AHL74" s="712">
        <v>15</v>
      </c>
      <c r="AHM74" s="712">
        <v>0</v>
      </c>
      <c r="AHN74" s="712">
        <v>0</v>
      </c>
      <c r="AHO74" s="699">
        <v>43</v>
      </c>
      <c r="AHP74" s="712">
        <v>0</v>
      </c>
      <c r="AHQ74" s="712">
        <v>0</v>
      </c>
      <c r="AHR74" s="712">
        <v>23</v>
      </c>
      <c r="AHS74" s="712">
        <v>0</v>
      </c>
      <c r="AHT74" s="712">
        <v>0</v>
      </c>
      <c r="AHU74" s="699">
        <v>28</v>
      </c>
      <c r="AHV74" s="712">
        <v>6</v>
      </c>
      <c r="AHW74" s="712">
        <v>392.16</v>
      </c>
      <c r="AHX74" s="699">
        <v>2</v>
      </c>
      <c r="AHY74" s="712">
        <v>0</v>
      </c>
      <c r="AHZ74" s="712">
        <v>0</v>
      </c>
      <c r="AIA74" s="699">
        <v>63</v>
      </c>
      <c r="AIC74" s="714"/>
      <c r="AID74" s="725"/>
      <c r="AIE74" s="715"/>
      <c r="AIF74" s="714"/>
      <c r="AIG74" s="725"/>
      <c r="AIH74" s="715"/>
      <c r="AII74" s="715"/>
      <c r="AIJ74" s="712"/>
      <c r="AIK74" s="715"/>
      <c r="AIL74" s="1169">
        <v>26</v>
      </c>
      <c r="AIM74" s="1174">
        <v>53.846153846153847</v>
      </c>
      <c r="AIN74" s="1168">
        <f t="shared" si="33"/>
        <v>48</v>
      </c>
      <c r="AIO74" s="715">
        <v>47</v>
      </c>
      <c r="AIP74" s="725">
        <v>12.76595744680851</v>
      </c>
      <c r="AIQ74" s="715">
        <f t="shared" si="34"/>
        <v>76</v>
      </c>
      <c r="AIR74" s="1169">
        <v>26</v>
      </c>
      <c r="AIS74" s="1174">
        <v>30.76923076923077</v>
      </c>
      <c r="AIT74" s="1168">
        <f t="shared" si="35"/>
        <v>71</v>
      </c>
      <c r="AIU74" s="715">
        <v>46</v>
      </c>
      <c r="AIV74" s="725">
        <v>6.5217391304347823</v>
      </c>
      <c r="AIW74" s="715">
        <f t="shared" si="36"/>
        <v>73</v>
      </c>
      <c r="AIX74" s="1169">
        <v>26</v>
      </c>
      <c r="AIY74" s="1174">
        <v>7.6923076923076925</v>
      </c>
      <c r="AIZ74" s="1168">
        <f t="shared" si="37"/>
        <v>3</v>
      </c>
      <c r="AJA74" s="715">
        <v>49</v>
      </c>
      <c r="AJB74" s="725">
        <v>24.489795918367346</v>
      </c>
      <c r="AJC74" s="715">
        <f t="shared" si="38"/>
        <v>8</v>
      </c>
      <c r="AJD74" s="714">
        <v>26</v>
      </c>
      <c r="AJE74" s="725">
        <v>15.384615384615385</v>
      </c>
      <c r="AJF74" s="715">
        <v>71</v>
      </c>
      <c r="AJG74" s="699">
        <v>49</v>
      </c>
      <c r="AJH74" s="1099">
        <v>4.0816326530612246</v>
      </c>
      <c r="AJI74" s="733">
        <v>3</v>
      </c>
      <c r="AJJ74" s="714">
        <v>26</v>
      </c>
      <c r="AJK74" s="712">
        <v>23.076923076923077</v>
      </c>
      <c r="AJL74" s="715">
        <v>33</v>
      </c>
      <c r="AJM74" s="699">
        <v>49</v>
      </c>
      <c r="AJN74" s="712">
        <v>18.367346938775512</v>
      </c>
      <c r="AJO74" s="715">
        <v>5</v>
      </c>
      <c r="AJP74" s="714">
        <v>25</v>
      </c>
      <c r="AJQ74" s="712">
        <v>16</v>
      </c>
      <c r="AJR74" s="715">
        <v>38</v>
      </c>
      <c r="AJS74" s="699">
        <v>49</v>
      </c>
      <c r="AJT74" s="712">
        <v>18.367346938775512</v>
      </c>
      <c r="AJU74" s="715">
        <f t="shared" si="39"/>
        <v>70</v>
      </c>
      <c r="AJV74" s="1178">
        <v>100</v>
      </c>
      <c r="AJW74" s="1099">
        <v>0</v>
      </c>
      <c r="AJX74" s="1099">
        <v>0</v>
      </c>
      <c r="AJY74" s="1099">
        <v>0</v>
      </c>
      <c r="AJZ74" s="1099">
        <v>0</v>
      </c>
      <c r="AKA74" s="1099">
        <v>0</v>
      </c>
      <c r="AKB74" s="1099">
        <v>0</v>
      </c>
      <c r="AKC74" s="1099">
        <v>0</v>
      </c>
      <c r="AKD74" s="1099">
        <v>0</v>
      </c>
      <c r="AKE74" s="1099">
        <v>0</v>
      </c>
      <c r="AKF74" s="1099">
        <v>0</v>
      </c>
      <c r="AKG74" s="1188">
        <v>1</v>
      </c>
      <c r="AKH74" s="985">
        <v>41.666666666666671</v>
      </c>
      <c r="AKI74" s="985">
        <v>8.3333333333333321</v>
      </c>
      <c r="AKJ74" s="985">
        <v>16.666666666666664</v>
      </c>
      <c r="AKK74" s="985">
        <v>16.666666666666664</v>
      </c>
      <c r="AKL74" s="985">
        <v>0</v>
      </c>
      <c r="AKM74" s="985">
        <v>8.3333333333333321</v>
      </c>
      <c r="AKN74" s="985">
        <v>25</v>
      </c>
      <c r="AKO74" s="985">
        <v>25</v>
      </c>
      <c r="AKP74" s="985">
        <v>25</v>
      </c>
      <c r="AKQ74" s="985">
        <v>8.3333333333333321</v>
      </c>
      <c r="AKR74" s="985">
        <v>16.666666666666664</v>
      </c>
      <c r="AKS74" s="699">
        <v>12</v>
      </c>
      <c r="AKT74" s="714" t="s">
        <v>1650</v>
      </c>
      <c r="AKU74" s="715" t="s">
        <v>1634</v>
      </c>
      <c r="AKV74" s="715" t="s">
        <v>1633</v>
      </c>
      <c r="AKW74" s="715" t="s">
        <v>1650</v>
      </c>
      <c r="AKX74" s="715" t="s">
        <v>1650</v>
      </c>
      <c r="AKY74" s="715" t="s">
        <v>1650</v>
      </c>
      <c r="AKZ74" s="715" t="s">
        <v>1650</v>
      </c>
      <c r="ALA74" s="715">
        <v>2</v>
      </c>
      <c r="ALB74" s="715">
        <v>1</v>
      </c>
      <c r="ALC74" s="715">
        <v>-1</v>
      </c>
      <c r="ALD74" s="715">
        <v>2</v>
      </c>
      <c r="ALE74" s="715">
        <v>2</v>
      </c>
      <c r="ALF74" s="715">
        <v>2</v>
      </c>
      <c r="ALG74" s="715">
        <v>2</v>
      </c>
      <c r="ALH74" s="715">
        <f t="shared" si="40"/>
        <v>10</v>
      </c>
      <c r="ALI74" s="715">
        <f t="shared" si="41"/>
        <v>8</v>
      </c>
      <c r="ALJ74" s="716" t="s">
        <v>31</v>
      </c>
      <c r="ALK74" s="712" t="s">
        <v>31</v>
      </c>
      <c r="ALL74" s="712" t="s">
        <v>1635</v>
      </c>
      <c r="ALM74" s="712" t="s">
        <v>31</v>
      </c>
      <c r="ALN74" s="712" t="s">
        <v>31</v>
      </c>
      <c r="ALO74" s="712" t="s">
        <v>31</v>
      </c>
      <c r="ALP74" s="712" t="s">
        <v>31</v>
      </c>
      <c r="ALQ74" s="714">
        <v>1</v>
      </c>
      <c r="ALR74" s="715">
        <v>1</v>
      </c>
      <c r="ALS74" s="715">
        <v>1</v>
      </c>
      <c r="ALT74" s="715">
        <v>5</v>
      </c>
      <c r="ALU74" s="715">
        <v>1</v>
      </c>
      <c r="ALV74" s="715">
        <v>1</v>
      </c>
      <c r="ALW74" s="733">
        <v>1</v>
      </c>
      <c r="ALX74" s="981">
        <v>1.3774104683195594</v>
      </c>
      <c r="ALY74" s="715">
        <v>18</v>
      </c>
      <c r="ALZ74" s="731">
        <v>1.3774104683195594</v>
      </c>
      <c r="AMA74" s="715">
        <v>14</v>
      </c>
      <c r="AMB74" s="731">
        <v>1.3774104683195594</v>
      </c>
      <c r="AMC74" s="715">
        <v>12</v>
      </c>
      <c r="AMD74" s="731">
        <v>6.887052341597796</v>
      </c>
      <c r="AME74" s="715">
        <v>3</v>
      </c>
      <c r="AMF74" s="715">
        <v>1.3774104683195594</v>
      </c>
      <c r="AMG74" s="715">
        <v>10</v>
      </c>
      <c r="AMH74" s="731">
        <v>1.3774104683195594</v>
      </c>
      <c r="AMI74" s="715">
        <v>15</v>
      </c>
      <c r="AMJ74" s="731">
        <v>1.3774104683195594</v>
      </c>
      <c r="AMK74" s="715">
        <v>17</v>
      </c>
      <c r="AML74" s="982">
        <v>1</v>
      </c>
      <c r="AMM74" s="699">
        <v>0</v>
      </c>
      <c r="AMN74" s="699">
        <v>1</v>
      </c>
      <c r="AMO74" s="716">
        <v>1.3774104683195594</v>
      </c>
      <c r="AMP74" s="715">
        <v>10</v>
      </c>
      <c r="AMQ74" s="712">
        <v>0</v>
      </c>
      <c r="AMR74" s="715">
        <v>27</v>
      </c>
      <c r="AMS74" s="712">
        <v>1.3774104683195594</v>
      </c>
      <c r="AMT74" s="733">
        <v>2</v>
      </c>
      <c r="AMU74" s="982">
        <v>1</v>
      </c>
      <c r="AMV74" s="731">
        <v>1.3774104683195594</v>
      </c>
      <c r="AMW74" s="715">
        <v>6</v>
      </c>
      <c r="AMX74" s="716" t="s">
        <v>106</v>
      </c>
      <c r="AMY74" s="712" t="s">
        <v>106</v>
      </c>
      <c r="AMZ74" s="715">
        <v>4</v>
      </c>
      <c r="ANA74" s="715">
        <v>4</v>
      </c>
      <c r="ANB74" s="715">
        <v>8</v>
      </c>
      <c r="ANC74" s="715">
        <v>1</v>
      </c>
      <c r="AND74" s="1201" t="s">
        <v>1632</v>
      </c>
      <c r="ANE74" s="1202" t="s">
        <v>1632</v>
      </c>
      <c r="ANF74" s="1202" t="s">
        <v>1632</v>
      </c>
      <c r="ANG74" s="1202" t="s">
        <v>1632</v>
      </c>
      <c r="ANH74" s="725">
        <v>5</v>
      </c>
      <c r="ANI74" s="725">
        <v>5</v>
      </c>
      <c r="ANJ74" s="725">
        <v>5</v>
      </c>
      <c r="ANK74" s="725">
        <v>5</v>
      </c>
      <c r="ANL74" s="1303">
        <f t="shared" si="42"/>
        <v>20</v>
      </c>
      <c r="ANM74" s="1303">
        <f t="shared" si="43"/>
        <v>1</v>
      </c>
      <c r="ANN74" s="983" t="s">
        <v>1632</v>
      </c>
      <c r="ANO74" s="725" t="s">
        <v>1632</v>
      </c>
      <c r="ANP74" s="725" t="s">
        <v>1632</v>
      </c>
      <c r="ANQ74" s="725" t="s">
        <v>1632</v>
      </c>
      <c r="ANR74" s="725">
        <v>5</v>
      </c>
      <c r="ANS74" s="725">
        <v>5</v>
      </c>
      <c r="ANT74" s="725">
        <v>5</v>
      </c>
      <c r="ANU74" s="725">
        <v>5</v>
      </c>
      <c r="ANV74" s="715">
        <f t="shared" si="44"/>
        <v>20</v>
      </c>
      <c r="ANW74" s="715">
        <f t="shared" si="45"/>
        <v>1</v>
      </c>
      <c r="ANX74" s="982">
        <v>3</v>
      </c>
      <c r="ANY74" s="715">
        <v>191</v>
      </c>
      <c r="ANZ74" s="1089">
        <v>11.378</v>
      </c>
      <c r="AOA74" s="715">
        <v>52</v>
      </c>
      <c r="AOB74" s="1089">
        <v>3.7</v>
      </c>
      <c r="AOC74" s="1188">
        <f t="shared" si="46"/>
        <v>22</v>
      </c>
      <c r="AOD74" s="1089">
        <v>93.841999999999999</v>
      </c>
      <c r="AOE74" s="1188">
        <f t="shared" si="47"/>
        <v>8</v>
      </c>
      <c r="AOF74" s="699">
        <v>0</v>
      </c>
      <c r="AOG74" s="985">
        <v>0</v>
      </c>
      <c r="AOH74" s="1188">
        <v>45</v>
      </c>
      <c r="AOI74" s="699">
        <v>0</v>
      </c>
      <c r="AOJ74" s="985">
        <v>0</v>
      </c>
      <c r="AOK74" s="1188">
        <v>60</v>
      </c>
      <c r="AOL74" s="699">
        <v>1</v>
      </c>
      <c r="AOM74" s="985">
        <v>1.3774104683195594</v>
      </c>
      <c r="AON74" s="1188">
        <v>11</v>
      </c>
      <c r="AOO74" s="699">
        <v>1</v>
      </c>
      <c r="AOP74" s="985">
        <v>1.3774104683195594</v>
      </c>
      <c r="AOQ74" s="1188">
        <v>8</v>
      </c>
      <c r="AOR74" s="983" t="s">
        <v>1625</v>
      </c>
      <c r="AOS74" s="725" t="s">
        <v>1625</v>
      </c>
      <c r="AOT74" s="725" t="s">
        <v>1625</v>
      </c>
      <c r="AOU74" s="725" t="s">
        <v>1625</v>
      </c>
      <c r="AOV74" s="725">
        <v>0</v>
      </c>
      <c r="AOW74" s="725">
        <v>0</v>
      </c>
      <c r="AOX74" s="725">
        <v>0</v>
      </c>
      <c r="AOY74" s="725">
        <v>0</v>
      </c>
      <c r="AOZ74" s="715">
        <f t="shared" si="48"/>
        <v>0</v>
      </c>
      <c r="APA74" s="715">
        <f t="shared" si="49"/>
        <v>25</v>
      </c>
      <c r="APB74" s="1993" t="s">
        <v>1632</v>
      </c>
      <c r="APC74" s="1994" t="s">
        <v>1632</v>
      </c>
      <c r="APD74" s="1994" t="s">
        <v>1632</v>
      </c>
      <c r="APE74" s="1994" t="s">
        <v>1632</v>
      </c>
      <c r="APF74" s="1995">
        <v>5</v>
      </c>
      <c r="APG74" s="1995">
        <v>5</v>
      </c>
      <c r="APH74" s="1995">
        <v>5</v>
      </c>
      <c r="API74" s="1995">
        <v>5</v>
      </c>
      <c r="APJ74" s="715">
        <f t="shared" si="50"/>
        <v>20</v>
      </c>
      <c r="APK74" s="715">
        <f t="shared" si="51"/>
        <v>1</v>
      </c>
      <c r="APL74" s="715">
        <v>0</v>
      </c>
      <c r="APM74" s="725">
        <v>0</v>
      </c>
      <c r="APN74" s="715">
        <v>17</v>
      </c>
      <c r="APO74" s="715">
        <v>0</v>
      </c>
      <c r="APP74" s="725">
        <v>0</v>
      </c>
      <c r="APQ74" s="715">
        <v>18</v>
      </c>
      <c r="APR74" s="1169">
        <v>0</v>
      </c>
      <c r="APS74" s="1168">
        <v>0</v>
      </c>
      <c r="APT74" s="1168">
        <v>0</v>
      </c>
      <c r="APU74" s="989">
        <v>0</v>
      </c>
      <c r="APV74" s="989">
        <v>0</v>
      </c>
      <c r="APW74" s="989">
        <v>0</v>
      </c>
      <c r="APX74" s="989">
        <v>38</v>
      </c>
      <c r="APY74" s="989">
        <v>2</v>
      </c>
      <c r="APZ74" s="989">
        <v>187.5</v>
      </c>
      <c r="AQA74" s="989">
        <v>1500</v>
      </c>
      <c r="AQB74" s="989">
        <v>93.75</v>
      </c>
      <c r="AQC74" s="989">
        <v>750</v>
      </c>
      <c r="AQD74" s="1099">
        <v>206.32737276478679</v>
      </c>
      <c r="AQE74" s="989">
        <v>4</v>
      </c>
      <c r="AQF74" s="989">
        <v>2</v>
      </c>
      <c r="AQG74" s="989">
        <v>187.5</v>
      </c>
      <c r="AQH74" s="989">
        <v>1500</v>
      </c>
      <c r="AQI74" s="989">
        <v>93.75</v>
      </c>
      <c r="AQJ74" s="989">
        <v>750</v>
      </c>
      <c r="AQK74" s="989">
        <v>206.32737276478679</v>
      </c>
      <c r="AQL74" s="729">
        <v>8</v>
      </c>
      <c r="AQM74" s="987"/>
      <c r="AQQ74" s="715">
        <v>103</v>
      </c>
      <c r="AQR74" s="715">
        <v>71</v>
      </c>
      <c r="AQS74" s="989">
        <v>5</v>
      </c>
      <c r="AQT74" s="1099">
        <v>7.042253521126761</v>
      </c>
      <c r="AQU74" s="989">
        <f t="shared" si="52"/>
        <v>23</v>
      </c>
      <c r="AQV74" s="989">
        <v>1</v>
      </c>
      <c r="AQW74" s="989">
        <v>20</v>
      </c>
      <c r="AQX74" s="1099">
        <v>3</v>
      </c>
      <c r="AQY74" s="989">
        <f t="shared" si="53"/>
        <v>61</v>
      </c>
      <c r="AQZ74" s="989">
        <v>5</v>
      </c>
      <c r="ARA74" s="989">
        <v>10</v>
      </c>
      <c r="ARB74" s="989">
        <v>50</v>
      </c>
      <c r="ARC74" s="989">
        <f t="shared" si="54"/>
        <v>6</v>
      </c>
      <c r="ARD74" s="1668">
        <v>2.915492957746479</v>
      </c>
      <c r="ARE74" s="1667">
        <f t="shared" si="55"/>
        <v>1</v>
      </c>
      <c r="ARF74" s="1168">
        <v>3</v>
      </c>
      <c r="ARG74" s="1099">
        <v>0</v>
      </c>
      <c r="ARH74" s="989">
        <f t="shared" si="56"/>
        <v>1</v>
      </c>
      <c r="ARI74" s="715">
        <v>7</v>
      </c>
      <c r="ARJ74" s="985">
        <v>14.285714285714285</v>
      </c>
      <c r="ARK74" s="699">
        <f t="shared" si="57"/>
        <v>18</v>
      </c>
      <c r="ARL74" s="989">
        <v>207</v>
      </c>
      <c r="ARM74" s="715">
        <v>27</v>
      </c>
      <c r="ARN74" s="985">
        <v>13.043478260869565</v>
      </c>
      <c r="ARO74" s="699">
        <f t="shared" si="58"/>
        <v>9</v>
      </c>
      <c r="ARP74" s="707">
        <v>58</v>
      </c>
      <c r="ARQ74" s="990">
        <v>0</v>
      </c>
      <c r="ARR74" s="719">
        <v>0</v>
      </c>
      <c r="ARS74" s="979">
        <f t="shared" si="59"/>
        <v>34</v>
      </c>
      <c r="ART74" s="715">
        <v>6</v>
      </c>
      <c r="ARU74" s="699">
        <f t="shared" si="59"/>
        <v>71</v>
      </c>
      <c r="ARV74" s="715" t="s">
        <v>31</v>
      </c>
      <c r="ARW74" s="715" t="s">
        <v>31</v>
      </c>
      <c r="ARX74" s="985" t="s">
        <v>31</v>
      </c>
      <c r="ARY74" s="699" t="str">
        <f t="shared" si="60"/>
        <v>-</v>
      </c>
      <c r="ARZ74" s="715" t="s">
        <v>31</v>
      </c>
      <c r="ASA74" s="715" t="s">
        <v>31</v>
      </c>
      <c r="ASB74" s="712" t="s">
        <v>31</v>
      </c>
      <c r="ASC74" s="699" t="str">
        <f t="shared" si="61"/>
        <v>-</v>
      </c>
      <c r="ASD74" s="712">
        <v>33.333333333333329</v>
      </c>
      <c r="ASE74" s="712">
        <v>16.666666666666664</v>
      </c>
      <c r="ASF74" s="712">
        <v>13.333333333333334</v>
      </c>
      <c r="ASG74" s="712">
        <v>10</v>
      </c>
      <c r="ASH74" s="712">
        <v>20</v>
      </c>
      <c r="ASI74" s="712">
        <v>3.3333333333333335</v>
      </c>
      <c r="ASJ74" s="712">
        <v>3.3333333333333335</v>
      </c>
      <c r="ASK74" s="712">
        <v>0</v>
      </c>
      <c r="ASL74" s="712">
        <v>0</v>
      </c>
      <c r="ASM74" s="715">
        <v>10</v>
      </c>
      <c r="ASN74" s="715">
        <v>5</v>
      </c>
      <c r="ASO74" s="715">
        <v>4</v>
      </c>
      <c r="ASP74" s="715">
        <v>3</v>
      </c>
      <c r="ASQ74" s="715">
        <v>6</v>
      </c>
      <c r="ASR74" s="715">
        <v>1</v>
      </c>
      <c r="ASS74" s="715">
        <v>1</v>
      </c>
      <c r="AST74" s="715">
        <v>0</v>
      </c>
      <c r="ASU74" s="715">
        <v>0</v>
      </c>
      <c r="ASV74" s="715">
        <v>30</v>
      </c>
      <c r="ASW74" s="712">
        <v>11.111111111111111</v>
      </c>
      <c r="ASX74" s="712">
        <v>44.444444444444443</v>
      </c>
      <c r="ASY74" s="712">
        <v>33.333333333333329</v>
      </c>
      <c r="ASZ74" s="712">
        <v>0</v>
      </c>
      <c r="ATA74" s="712">
        <v>11.111111111111111</v>
      </c>
      <c r="ATB74" s="712">
        <v>0</v>
      </c>
      <c r="ATC74" s="712">
        <v>0</v>
      </c>
      <c r="ATD74" s="712">
        <v>0</v>
      </c>
      <c r="ATE74" s="712">
        <v>0</v>
      </c>
      <c r="ATF74" s="715">
        <v>1</v>
      </c>
      <c r="ATG74" s="715">
        <v>4</v>
      </c>
      <c r="ATH74" s="715">
        <v>3</v>
      </c>
      <c r="ATI74" s="715">
        <v>0</v>
      </c>
      <c r="ATJ74" s="715">
        <v>1</v>
      </c>
      <c r="ATK74" s="715">
        <v>0</v>
      </c>
      <c r="ATL74" s="715">
        <v>0</v>
      </c>
      <c r="ATM74" s="715">
        <v>0</v>
      </c>
      <c r="ATN74" s="715">
        <v>0</v>
      </c>
      <c r="ATO74" s="715">
        <v>9</v>
      </c>
      <c r="ATP74" s="712" t="s">
        <v>31</v>
      </c>
      <c r="ATQ74" s="712" t="s">
        <v>31</v>
      </c>
      <c r="ATR74" s="712" t="s">
        <v>31</v>
      </c>
      <c r="ATS74" s="712" t="s">
        <v>31</v>
      </c>
      <c r="ATT74" s="712" t="s">
        <v>31</v>
      </c>
      <c r="ATU74" s="712" t="s">
        <v>31</v>
      </c>
      <c r="ATV74" s="712" t="s">
        <v>31</v>
      </c>
      <c r="ATW74" s="712" t="s">
        <v>31</v>
      </c>
      <c r="ATX74" s="712" t="s">
        <v>31</v>
      </c>
      <c r="ATY74" s="715">
        <v>0</v>
      </c>
      <c r="ATZ74" s="715">
        <v>0</v>
      </c>
      <c r="AUA74" s="715">
        <v>0</v>
      </c>
      <c r="AUB74" s="715">
        <v>0</v>
      </c>
      <c r="AUC74" s="715">
        <v>0</v>
      </c>
      <c r="AUD74" s="715">
        <v>0</v>
      </c>
      <c r="AUE74" s="715">
        <v>0</v>
      </c>
      <c r="AUF74" s="715">
        <v>0</v>
      </c>
      <c r="AUG74" s="715">
        <v>0</v>
      </c>
      <c r="AUH74" s="715">
        <v>0</v>
      </c>
      <c r="AUI74" s="712" t="s">
        <v>1648</v>
      </c>
      <c r="AUJ74" s="712" t="s">
        <v>1623</v>
      </c>
      <c r="AUK74" s="709">
        <v>0</v>
      </c>
      <c r="AUL74" s="978">
        <v>31</v>
      </c>
      <c r="AUM74" s="703" t="s">
        <v>1625</v>
      </c>
      <c r="AUN74" s="703" t="s">
        <v>1625</v>
      </c>
      <c r="AUO74" s="703" t="s">
        <v>1625</v>
      </c>
      <c r="AUP74" s="701" t="s">
        <v>1625</v>
      </c>
      <c r="AUQ74" s="712" t="s">
        <v>1626</v>
      </c>
      <c r="AUR74" s="712" t="s">
        <v>1623</v>
      </c>
      <c r="AUS74" s="712" t="s">
        <v>1627</v>
      </c>
      <c r="AUT74" s="712" t="s">
        <v>1627</v>
      </c>
      <c r="AUU74" s="712" t="s">
        <v>1625</v>
      </c>
      <c r="AUV74" s="712" t="s">
        <v>1685</v>
      </c>
      <c r="AUW74" s="3968" t="s">
        <v>1648</v>
      </c>
      <c r="AUX74" s="712" t="s">
        <v>5403</v>
      </c>
      <c r="AUY74" s="712" t="s">
        <v>1851</v>
      </c>
      <c r="AUZ74" s="699">
        <v>39</v>
      </c>
      <c r="AVA74" s="699">
        <v>6</v>
      </c>
      <c r="AVB74" s="985">
        <v>15.3</v>
      </c>
      <c r="AVC74" s="699">
        <v>0</v>
      </c>
      <c r="AVD74" s="712">
        <v>0</v>
      </c>
      <c r="AVE74" s="699">
        <f t="shared" si="62"/>
        <v>25</v>
      </c>
      <c r="AVF74" s="712">
        <v>5</v>
      </c>
      <c r="AVG74" s="978">
        <v>20</v>
      </c>
      <c r="AVH74" s="712" t="s">
        <v>1632</v>
      </c>
      <c r="AVI74" s="712" t="s">
        <v>1625</v>
      </c>
      <c r="AVJ74" s="712" t="s">
        <v>1625</v>
      </c>
      <c r="AVK74" s="712" t="s">
        <v>1625</v>
      </c>
      <c r="AVL74" s="716">
        <v>0</v>
      </c>
      <c r="AVM74" s="699">
        <f t="shared" si="63"/>
        <v>60</v>
      </c>
      <c r="AVN74" s="715">
        <v>0</v>
      </c>
      <c r="AVO74" s="712">
        <v>0</v>
      </c>
      <c r="AVP74" s="699">
        <f t="shared" si="64"/>
        <v>39</v>
      </c>
      <c r="AVQ74" s="715">
        <v>0</v>
      </c>
      <c r="AVR74" s="712">
        <v>0</v>
      </c>
      <c r="AVS74" s="699">
        <f t="shared" si="65"/>
        <v>14</v>
      </c>
      <c r="AVT74" s="715">
        <v>0</v>
      </c>
      <c r="AVU74" s="712">
        <v>0</v>
      </c>
      <c r="AVV74" s="699">
        <f t="shared" si="66"/>
        <v>29</v>
      </c>
      <c r="AVW74" s="715">
        <v>0</v>
      </c>
      <c r="AVX74" s="712">
        <v>0</v>
      </c>
      <c r="AVY74" s="733">
        <v>0</v>
      </c>
      <c r="AVZ74" s="716">
        <v>0</v>
      </c>
      <c r="AWA74" s="699">
        <f t="shared" si="67"/>
        <v>26</v>
      </c>
      <c r="AWB74" s="715">
        <v>0</v>
      </c>
      <c r="AWC74" s="712">
        <v>0</v>
      </c>
      <c r="AWD74" s="699">
        <f t="shared" si="68"/>
        <v>9</v>
      </c>
      <c r="AWE74" s="715">
        <v>0</v>
      </c>
      <c r="AWF74" s="712">
        <v>0</v>
      </c>
      <c r="AWG74" s="699">
        <f t="shared" si="69"/>
        <v>56</v>
      </c>
      <c r="AWH74" s="715">
        <v>0</v>
      </c>
      <c r="AWI74" s="714" t="s">
        <v>31</v>
      </c>
      <c r="AWJ74" s="715" t="s">
        <v>31</v>
      </c>
      <c r="AWK74" s="715" t="s">
        <v>31</v>
      </c>
      <c r="AWL74" s="715" t="s">
        <v>31</v>
      </c>
      <c r="AWM74" s="715" t="s">
        <v>31</v>
      </c>
      <c r="AWN74" s="715" t="s">
        <v>31</v>
      </c>
      <c r="AWO74" s="715" t="s">
        <v>31</v>
      </c>
      <c r="AWP74" s="715" t="s">
        <v>31</v>
      </c>
      <c r="AWQ74" s="715" t="s">
        <v>31</v>
      </c>
      <c r="AWR74" s="715" t="s">
        <v>31</v>
      </c>
      <c r="AWS74" s="716" t="s">
        <v>31</v>
      </c>
      <c r="AWT74" s="699" t="str">
        <f t="shared" si="70"/>
        <v>-</v>
      </c>
      <c r="AWU74" s="712" t="s">
        <v>31</v>
      </c>
      <c r="AWV74" s="699" t="str">
        <f t="shared" si="70"/>
        <v>-</v>
      </c>
      <c r="AWW74" s="712" t="s">
        <v>31</v>
      </c>
      <c r="AWX74" s="699" t="str">
        <f t="shared" si="3"/>
        <v>-</v>
      </c>
      <c r="AWY74" s="712" t="s">
        <v>31</v>
      </c>
      <c r="AWZ74" s="699" t="str">
        <f t="shared" si="71"/>
        <v>-</v>
      </c>
      <c r="AXA74" s="712" t="s">
        <v>31</v>
      </c>
      <c r="AXB74" s="712" t="s">
        <v>31</v>
      </c>
      <c r="AXC74" s="712" t="s">
        <v>31</v>
      </c>
      <c r="AXD74" s="699" t="str">
        <f t="shared" si="4"/>
        <v>-</v>
      </c>
      <c r="AXE74" s="712" t="s">
        <v>31</v>
      </c>
      <c r="AXF74" s="699" t="str">
        <f t="shared" si="5"/>
        <v>-</v>
      </c>
      <c r="AXG74" s="712" t="s">
        <v>31</v>
      </c>
      <c r="AXH74" s="699" t="str">
        <f t="shared" si="6"/>
        <v>-</v>
      </c>
      <c r="AXI74" s="712" t="s">
        <v>31</v>
      </c>
      <c r="AXK74" s="3969">
        <v>97.297297297297305</v>
      </c>
      <c r="AXL74" s="3970">
        <v>37</v>
      </c>
      <c r="AXM74" s="715">
        <f t="shared" si="72"/>
        <v>9</v>
      </c>
      <c r="AXN74" s="3969">
        <v>32.653061224489797</v>
      </c>
      <c r="AXO74" s="3970">
        <v>49</v>
      </c>
      <c r="AXP74" s="715">
        <f t="shared" si="73"/>
        <v>74</v>
      </c>
      <c r="AXQ74" s="2024">
        <v>681</v>
      </c>
      <c r="AXR74" s="2024">
        <v>747</v>
      </c>
      <c r="AXS74" s="3029">
        <v>8.8353413654618436</v>
      </c>
      <c r="AXT74" s="2024" t="s">
        <v>8058</v>
      </c>
      <c r="AXU74" s="2024">
        <v>131</v>
      </c>
      <c r="AXV74" s="2024">
        <v>136</v>
      </c>
      <c r="AXW74" s="3029">
        <v>3.6764705882352899</v>
      </c>
      <c r="AXX74" s="2024" t="s">
        <v>8056</v>
      </c>
      <c r="AXY74" s="3029">
        <v>19.236417033773861</v>
      </c>
      <c r="AXZ74" s="3029">
        <v>18.206157965194109</v>
      </c>
      <c r="AYA74" s="3029">
        <v>-1.0302590685797526</v>
      </c>
      <c r="AYB74" s="2024" t="s">
        <v>7682</v>
      </c>
      <c r="AYC74" s="2123">
        <v>396</v>
      </c>
      <c r="AYD74" s="2024">
        <v>457</v>
      </c>
      <c r="AYE74" s="3029">
        <v>13.347921225382933</v>
      </c>
      <c r="AYF74" s="2024" t="s">
        <v>8057</v>
      </c>
      <c r="AYG74" s="2024">
        <v>84</v>
      </c>
      <c r="AYH74" s="2024">
        <v>82</v>
      </c>
      <c r="AYI74" s="3029">
        <v>2.4390243902439011</v>
      </c>
      <c r="AYJ74" s="2024" t="s">
        <v>8059</v>
      </c>
      <c r="AYK74" s="2024">
        <v>3432</v>
      </c>
      <c r="AYL74" s="2024">
        <v>3062</v>
      </c>
      <c r="AYM74" s="3029">
        <v>12.083605486610054</v>
      </c>
      <c r="AYN74" s="2024" t="s">
        <v>8057</v>
      </c>
      <c r="AYO74" s="2024">
        <v>22339581</v>
      </c>
      <c r="AYP74" s="2024">
        <v>20310573</v>
      </c>
      <c r="AYQ74" s="3029">
        <v>9.9899101812637241</v>
      </c>
      <c r="AYR74" s="2024" t="s">
        <v>8058</v>
      </c>
      <c r="AYS74" s="2024">
        <v>12558581</v>
      </c>
      <c r="AYT74" s="2024">
        <v>11100749</v>
      </c>
      <c r="AYU74" s="3029">
        <v>13.132735457760546</v>
      </c>
      <c r="AYV74" s="2024" t="s">
        <v>8057</v>
      </c>
      <c r="AYW74" s="2024">
        <v>2025000</v>
      </c>
      <c r="AYX74" s="2024">
        <v>2064968</v>
      </c>
      <c r="AYY74" s="3029">
        <v>1.9355263616675984</v>
      </c>
      <c r="AYZ74" s="2024" t="s">
        <v>8059</v>
      </c>
      <c r="AZA74" s="2024">
        <v>20000</v>
      </c>
      <c r="AZB74" s="2024">
        <v>0</v>
      </c>
      <c r="AZC74" s="3029" t="s">
        <v>31</v>
      </c>
      <c r="AZD74" s="2024" t="s">
        <v>31</v>
      </c>
      <c r="AZE74" s="2024">
        <v>7666000</v>
      </c>
      <c r="AZF74" s="2024">
        <v>7144856</v>
      </c>
      <c r="AZG74" s="3029">
        <v>7.2939748540768363</v>
      </c>
      <c r="AZH74" s="2024" t="s">
        <v>8058</v>
      </c>
      <c r="AZI74" s="2024">
        <v>70000</v>
      </c>
      <c r="AZJ74" s="2024">
        <v>0</v>
      </c>
      <c r="AZK74" s="3029" t="s">
        <v>31</v>
      </c>
      <c r="AZL74" s="2024" t="s">
        <v>31</v>
      </c>
      <c r="AZM74" s="2024">
        <v>0</v>
      </c>
      <c r="AZN74" s="2024">
        <v>0</v>
      </c>
      <c r="AZO74" s="3029" t="s">
        <v>31</v>
      </c>
      <c r="AZP74" s="2024" t="s">
        <v>31</v>
      </c>
      <c r="AZQ74" s="2024">
        <v>0</v>
      </c>
      <c r="AZR74" s="2024">
        <v>0</v>
      </c>
      <c r="AZS74" s="3029" t="s">
        <v>31</v>
      </c>
      <c r="AZT74" s="2024" t="s">
        <v>31</v>
      </c>
      <c r="AZU74" s="2024">
        <v>0</v>
      </c>
      <c r="AZV74" s="2024">
        <v>0</v>
      </c>
      <c r="AZW74" s="3029" t="s">
        <v>31</v>
      </c>
      <c r="AZX74" s="2024" t="s">
        <v>31</v>
      </c>
      <c r="AZY74" s="2123">
        <v>101148000</v>
      </c>
      <c r="AZZ74" s="2024">
        <v>119484998</v>
      </c>
      <c r="BAA74" s="3029">
        <v>15.346694821051926</v>
      </c>
      <c r="BAB74" s="2024" t="s">
        <v>8057</v>
      </c>
      <c r="BAC74" s="2024">
        <v>14500000</v>
      </c>
      <c r="BAD74" s="2024">
        <v>16711059</v>
      </c>
      <c r="BAE74" s="3029">
        <v>13.231112402870465</v>
      </c>
      <c r="BAF74" s="2024" t="s">
        <v>8057</v>
      </c>
      <c r="BAG74" s="2024">
        <v>163993000</v>
      </c>
      <c r="BAH74" s="2024">
        <v>129122145</v>
      </c>
      <c r="BAI74" s="3029">
        <v>27.006099534669275</v>
      </c>
      <c r="BAJ74" s="2024" t="s">
        <v>8057</v>
      </c>
      <c r="BAK74" s="2123">
        <v>61657000</v>
      </c>
      <c r="BAL74" s="2024">
        <v>86076739</v>
      </c>
      <c r="BAM74" s="3029">
        <v>28.369730642328349</v>
      </c>
      <c r="BAN74" s="2024" t="s">
        <v>8057</v>
      </c>
      <c r="BAO74" s="2024">
        <v>0</v>
      </c>
      <c r="BAP74" s="2024">
        <v>0</v>
      </c>
      <c r="BAQ74" s="3029" t="s">
        <v>31</v>
      </c>
      <c r="BAR74" s="2024" t="s">
        <v>31</v>
      </c>
      <c r="BAS74" s="2024">
        <v>39491000</v>
      </c>
      <c r="BAT74" s="2024">
        <v>33191974</v>
      </c>
      <c r="BAU74" s="3029">
        <v>18.977557646917887</v>
      </c>
      <c r="BAV74" s="2024" t="s">
        <v>8057</v>
      </c>
      <c r="BAW74" s="2024">
        <v>0</v>
      </c>
      <c r="BAX74" s="2024">
        <v>216285</v>
      </c>
      <c r="BAY74" s="3029">
        <v>100</v>
      </c>
      <c r="BAZ74" s="2024" t="s">
        <v>8057</v>
      </c>
      <c r="BBA74" s="2024">
        <v>0</v>
      </c>
      <c r="BBB74" s="2024">
        <v>0</v>
      </c>
      <c r="BBC74" s="3029" t="s">
        <v>31</v>
      </c>
      <c r="BBD74" s="2024" t="s">
        <v>31</v>
      </c>
      <c r="BBE74" s="2123">
        <v>14500000</v>
      </c>
      <c r="BBF74" s="2024">
        <v>16711059</v>
      </c>
      <c r="BBG74" s="3029">
        <v>13.231112402870465</v>
      </c>
      <c r="BBH74" s="2024" t="s">
        <v>8057</v>
      </c>
      <c r="BBI74" s="2024">
        <v>0</v>
      </c>
      <c r="BBJ74" s="2024">
        <v>0</v>
      </c>
      <c r="BBK74" s="3029" t="s">
        <v>31</v>
      </c>
      <c r="BBL74" s="2024" t="s">
        <v>31</v>
      </c>
      <c r="BBM74" s="2024">
        <v>0</v>
      </c>
      <c r="BBN74" s="2024">
        <v>0</v>
      </c>
      <c r="BBO74" s="3029" t="s">
        <v>31</v>
      </c>
      <c r="BBP74" s="2024" t="s">
        <v>31</v>
      </c>
      <c r="BBQ74" s="2123">
        <v>31967000</v>
      </c>
      <c r="BBR74" s="2024">
        <v>22168262</v>
      </c>
      <c r="BBS74" s="3029">
        <v>44.201651893143435</v>
      </c>
      <c r="BBT74" s="2024" t="s">
        <v>8057</v>
      </c>
      <c r="BBU74" s="2024">
        <v>805000</v>
      </c>
      <c r="BBV74" s="2024">
        <v>98667</v>
      </c>
      <c r="BBW74" s="3029">
        <v>715.87562204181745</v>
      </c>
      <c r="BBX74" s="2024" t="s">
        <v>8057</v>
      </c>
      <c r="BBY74" s="2024">
        <v>5861000</v>
      </c>
      <c r="BBZ74" s="2024">
        <v>5403952</v>
      </c>
      <c r="BCA74" s="3029">
        <v>8.4576620961844213</v>
      </c>
      <c r="BCB74" s="2024" t="s">
        <v>8058</v>
      </c>
      <c r="BCC74" s="2024">
        <v>1334000</v>
      </c>
      <c r="BCD74" s="2024">
        <v>1474867</v>
      </c>
      <c r="BCE74" s="3029">
        <v>9.5511663085552811</v>
      </c>
      <c r="BCF74" s="2024" t="s">
        <v>8058</v>
      </c>
      <c r="BCG74" s="2024">
        <v>1581000</v>
      </c>
      <c r="BCH74" s="2024">
        <v>1003138</v>
      </c>
      <c r="BCI74" s="3029">
        <v>57.605434147644701</v>
      </c>
      <c r="BCJ74" s="2024" t="s">
        <v>8057</v>
      </c>
      <c r="BCK74" s="2024">
        <v>64740000</v>
      </c>
      <c r="BCL74" s="2024">
        <v>49466466</v>
      </c>
      <c r="BCM74" s="3029">
        <v>30.87654169594407</v>
      </c>
      <c r="BCN74" s="2024" t="s">
        <v>8057</v>
      </c>
      <c r="BCO74" s="2024">
        <v>2168000</v>
      </c>
      <c r="BCP74" s="2024">
        <v>4303249</v>
      </c>
      <c r="BCQ74" s="3029">
        <v>49.619461946078417</v>
      </c>
      <c r="BCR74" s="2024" t="s">
        <v>8057</v>
      </c>
      <c r="BCS74" s="2024">
        <v>1499000</v>
      </c>
      <c r="BCT74" s="2024">
        <v>863586</v>
      </c>
      <c r="BCU74" s="3029">
        <v>73.578543422426947</v>
      </c>
      <c r="BCV74" s="2024" t="s">
        <v>8057</v>
      </c>
      <c r="BCW74" s="2024">
        <v>2277000</v>
      </c>
      <c r="BCX74" s="2024">
        <v>6545187</v>
      </c>
      <c r="BCY74" s="3029">
        <v>65.211078002813366</v>
      </c>
      <c r="BCZ74" s="2024" t="s">
        <v>8057</v>
      </c>
      <c r="BDA74" s="2024">
        <v>0</v>
      </c>
      <c r="BDB74" s="2024">
        <v>2172242</v>
      </c>
      <c r="BDC74" s="3029">
        <v>100</v>
      </c>
      <c r="BDD74" s="2024" t="s">
        <v>8057</v>
      </c>
      <c r="BDE74" s="2024">
        <v>0</v>
      </c>
      <c r="BDF74" s="2024">
        <v>0</v>
      </c>
      <c r="BDG74" s="3029" t="s">
        <v>31</v>
      </c>
      <c r="BDH74" s="2024" t="s">
        <v>31</v>
      </c>
      <c r="BDI74" s="2024">
        <v>0</v>
      </c>
      <c r="BDJ74" s="2024">
        <v>0</v>
      </c>
      <c r="BDK74" s="3029" t="s">
        <v>31</v>
      </c>
      <c r="BDL74" s="2024" t="s">
        <v>31</v>
      </c>
      <c r="BDM74" s="2024">
        <v>10750000</v>
      </c>
      <c r="BDN74" s="2024">
        <v>9453049</v>
      </c>
      <c r="BDO74" s="3029">
        <v>13.719922535046635</v>
      </c>
      <c r="BDP74" s="2024" t="s">
        <v>8057</v>
      </c>
      <c r="BDQ74" s="2024">
        <v>253000</v>
      </c>
      <c r="BDR74" s="2024">
        <v>136044</v>
      </c>
      <c r="BDS74" s="3029">
        <v>85.969245244185686</v>
      </c>
      <c r="BDT74" s="2024" t="s">
        <v>8057</v>
      </c>
      <c r="BDU74" s="2024">
        <v>0</v>
      </c>
      <c r="BDV74" s="2024">
        <v>339682</v>
      </c>
      <c r="BDW74" s="3029">
        <v>100</v>
      </c>
      <c r="BDX74" s="2024" t="s">
        <v>8057</v>
      </c>
      <c r="BDY74" s="2024">
        <v>0</v>
      </c>
      <c r="BDZ74" s="2024">
        <v>0</v>
      </c>
      <c r="BEA74" s="3029" t="s">
        <v>31</v>
      </c>
      <c r="BEB74" s="2024" t="s">
        <v>31</v>
      </c>
      <c r="BEC74" s="2024">
        <v>0</v>
      </c>
      <c r="BED74" s="2024">
        <v>0</v>
      </c>
      <c r="BEE74" s="3029" t="s">
        <v>31</v>
      </c>
      <c r="BEF74" s="2024" t="s">
        <v>31</v>
      </c>
      <c r="BEG74" s="2024">
        <v>23293000</v>
      </c>
      <c r="BEH74" s="2024">
        <v>11536911</v>
      </c>
      <c r="BEI74" s="3029">
        <v>101.89979796151673</v>
      </c>
      <c r="BEJ74" s="2024" t="s">
        <v>8057</v>
      </c>
      <c r="BEK74" s="2024">
        <v>2423000</v>
      </c>
      <c r="BEL74" s="2024">
        <v>0</v>
      </c>
      <c r="BEM74" s="3029" t="s">
        <v>31</v>
      </c>
      <c r="BEN74" s="2024" t="s">
        <v>31</v>
      </c>
      <c r="BEO74" s="2024">
        <v>0</v>
      </c>
      <c r="BEP74" s="2024">
        <v>0</v>
      </c>
      <c r="BEQ74" s="3029" t="s">
        <v>31</v>
      </c>
      <c r="BER74" s="2024" t="s">
        <v>31</v>
      </c>
      <c r="BES74" s="2024">
        <v>15042000</v>
      </c>
      <c r="BET74" s="2024">
        <v>14156843</v>
      </c>
      <c r="BEU74" s="3029">
        <v>6.2525027649172955</v>
      </c>
      <c r="BEV74" s="2024" t="s">
        <v>8058</v>
      </c>
      <c r="BEW74" s="2123">
        <v>668</v>
      </c>
      <c r="BEX74" s="2024">
        <v>748</v>
      </c>
      <c r="BEY74" s="3029">
        <v>10.695187165775394</v>
      </c>
      <c r="BEZ74" s="2024" t="s">
        <v>8057</v>
      </c>
      <c r="BFA74" s="2024">
        <v>127</v>
      </c>
      <c r="BFB74" s="2024">
        <v>130</v>
      </c>
      <c r="BFC74" s="3029">
        <v>2.3076923076923066</v>
      </c>
      <c r="BFD74" s="2024" t="s">
        <v>8059</v>
      </c>
      <c r="BFE74" s="3029">
        <v>19.011976047904191</v>
      </c>
      <c r="BFF74" s="3029">
        <v>17.379679144385026</v>
      </c>
      <c r="BFG74" s="3029">
        <v>-1.6322969035191655</v>
      </c>
      <c r="BFH74" s="2024" t="s">
        <v>7682</v>
      </c>
      <c r="BFI74" s="2780" t="s">
        <v>1632</v>
      </c>
      <c r="BFJ74" s="1495" t="s">
        <v>1632</v>
      </c>
      <c r="BFK74" s="1495" t="s">
        <v>1632</v>
      </c>
      <c r="BFL74" s="1495" t="s">
        <v>1632</v>
      </c>
      <c r="BFM74" s="1212">
        <v>10</v>
      </c>
      <c r="BFN74" s="1212">
        <v>10</v>
      </c>
      <c r="BFO74" s="1212">
        <v>10</v>
      </c>
      <c r="BFP74" s="1212">
        <v>10</v>
      </c>
      <c r="BFQ74" s="988">
        <f t="shared" si="74"/>
        <v>40</v>
      </c>
      <c r="BFR74" s="988">
        <f t="shared" si="75"/>
        <v>1</v>
      </c>
      <c r="BFS74" s="1993" t="s">
        <v>1632</v>
      </c>
      <c r="BFT74" s="1994" t="s">
        <v>1632</v>
      </c>
      <c r="BFU74" s="1994" t="s">
        <v>1632</v>
      </c>
      <c r="BFV74" s="1994" t="s">
        <v>1632</v>
      </c>
      <c r="BFW74" s="1995">
        <v>5</v>
      </c>
      <c r="BFX74" s="1995">
        <v>5</v>
      </c>
      <c r="BFY74" s="1995">
        <v>5</v>
      </c>
      <c r="BFZ74" s="1995">
        <v>5</v>
      </c>
      <c r="BGA74" s="1303">
        <f t="shared" si="76"/>
        <v>20</v>
      </c>
      <c r="BGB74" s="1303">
        <f t="shared" si="77"/>
        <v>1</v>
      </c>
      <c r="BGC74" s="1993" t="s">
        <v>1625</v>
      </c>
      <c r="BGD74" s="1994" t="s">
        <v>1625</v>
      </c>
      <c r="BGE74" s="1994" t="s">
        <v>1625</v>
      </c>
      <c r="BGF74" s="1994" t="s">
        <v>1625</v>
      </c>
      <c r="BGG74" s="1995">
        <v>0</v>
      </c>
      <c r="BGH74" s="1995">
        <v>0</v>
      </c>
      <c r="BGI74" s="1995">
        <v>0</v>
      </c>
      <c r="BGJ74" s="1995">
        <v>0</v>
      </c>
      <c r="BGK74" s="1303">
        <f t="shared" si="78"/>
        <v>0</v>
      </c>
      <c r="BGL74" s="1303">
        <f t="shared" si="79"/>
        <v>14</v>
      </c>
      <c r="BGM74" s="1993" t="s">
        <v>1632</v>
      </c>
      <c r="BGN74" s="1994" t="s">
        <v>1632</v>
      </c>
      <c r="BGO74" s="1994" t="s">
        <v>1632</v>
      </c>
      <c r="BGP74" s="1994" t="s">
        <v>1632</v>
      </c>
      <c r="BGQ74" s="1995">
        <v>5</v>
      </c>
      <c r="BGR74" s="1995">
        <v>5</v>
      </c>
      <c r="BGS74" s="1995">
        <v>5</v>
      </c>
      <c r="BGT74" s="1995">
        <v>5</v>
      </c>
      <c r="BGU74" s="1303">
        <f t="shared" si="80"/>
        <v>20</v>
      </c>
      <c r="BGV74" s="1303">
        <f t="shared" si="81"/>
        <v>1</v>
      </c>
      <c r="BGW74" s="1993" t="s">
        <v>1632</v>
      </c>
      <c r="BGX74" s="1994" t="s">
        <v>1632</v>
      </c>
      <c r="BGY74" s="1994" t="s">
        <v>1632</v>
      </c>
      <c r="BGZ74" s="1994" t="s">
        <v>1632</v>
      </c>
      <c r="BHA74" s="1995">
        <v>5</v>
      </c>
      <c r="BHB74" s="1995">
        <v>5</v>
      </c>
      <c r="BHC74" s="1995">
        <v>5</v>
      </c>
      <c r="BHD74" s="1995">
        <v>5</v>
      </c>
      <c r="BHE74" s="1303">
        <f t="shared" si="82"/>
        <v>20</v>
      </c>
      <c r="BHF74" s="1303">
        <f t="shared" si="83"/>
        <v>1</v>
      </c>
      <c r="BHG74" s="1993" t="s">
        <v>1632</v>
      </c>
      <c r="BHH74" s="1994" t="s">
        <v>1632</v>
      </c>
      <c r="BHI74" s="1994" t="s">
        <v>1632</v>
      </c>
      <c r="BHJ74" s="1994" t="s">
        <v>1625</v>
      </c>
      <c r="BHK74" s="1995">
        <v>5</v>
      </c>
      <c r="BHL74" s="1995">
        <v>5</v>
      </c>
      <c r="BHM74" s="1995">
        <v>5</v>
      </c>
      <c r="BHN74" s="1995">
        <v>0</v>
      </c>
      <c r="BHO74" s="1303">
        <f t="shared" si="84"/>
        <v>15</v>
      </c>
      <c r="BHP74" s="1303">
        <f t="shared" si="85"/>
        <v>25</v>
      </c>
      <c r="BHQ74" s="1993" t="s">
        <v>1632</v>
      </c>
      <c r="BHR74" s="1994" t="s">
        <v>1632</v>
      </c>
      <c r="BHS74" s="1994" t="s">
        <v>1632</v>
      </c>
      <c r="BHT74" s="1994" t="s">
        <v>1632</v>
      </c>
      <c r="BHU74" s="1995">
        <v>5</v>
      </c>
      <c r="BHV74" s="1995">
        <v>5</v>
      </c>
      <c r="BHW74" s="1995">
        <v>5</v>
      </c>
      <c r="BHX74" s="1995">
        <v>5</v>
      </c>
      <c r="BHY74" s="1303">
        <f t="shared" si="86"/>
        <v>20</v>
      </c>
      <c r="BHZ74" s="1303">
        <f t="shared" si="87"/>
        <v>1</v>
      </c>
      <c r="BIA74" s="1993" t="s">
        <v>1626</v>
      </c>
      <c r="BIB74" s="1994" t="s">
        <v>1626</v>
      </c>
      <c r="BIC74" s="1994" t="s">
        <v>1626</v>
      </c>
      <c r="BID74" s="1994" t="s">
        <v>1626</v>
      </c>
      <c r="BIE74" s="1994" t="s">
        <v>1626</v>
      </c>
      <c r="BIF74" s="4112">
        <f t="shared" si="88"/>
        <v>5</v>
      </c>
      <c r="BIG74" s="1303">
        <f t="shared" si="89"/>
        <v>1</v>
      </c>
      <c r="BIH74" s="2916">
        <v>20</v>
      </c>
      <c r="BII74" s="3967">
        <v>27.510316368638239</v>
      </c>
      <c r="BIJ74" s="1303">
        <f t="shared" si="90"/>
        <v>16</v>
      </c>
      <c r="BIK74" s="2073">
        <v>0</v>
      </c>
      <c r="BIL74" s="1303">
        <v>0</v>
      </c>
      <c r="BIM74" s="1995" t="s">
        <v>81</v>
      </c>
      <c r="BIN74" s="1303" t="str">
        <f t="shared" si="91"/>
        <v>-</v>
      </c>
      <c r="BIO74" s="1993" t="s">
        <v>1626</v>
      </c>
      <c r="BIP74" s="1994" t="s">
        <v>1625</v>
      </c>
      <c r="BIQ74" s="1994" t="s">
        <v>1626</v>
      </c>
      <c r="BIR74" s="1994" t="s">
        <v>1626</v>
      </c>
      <c r="BIS74" s="1994" t="s">
        <v>1625</v>
      </c>
      <c r="BIT74" s="1994" t="s">
        <v>1626</v>
      </c>
      <c r="BIU74" s="1994" t="s">
        <v>1626</v>
      </c>
      <c r="BIV74" s="1994" t="s">
        <v>1625</v>
      </c>
      <c r="BIW74" s="1994" t="s">
        <v>1626</v>
      </c>
      <c r="BIX74" s="1994" t="s">
        <v>1625</v>
      </c>
      <c r="BIY74" s="3617">
        <f t="shared" si="92"/>
        <v>6</v>
      </c>
      <c r="BIZ74" s="2906">
        <f t="shared" si="93"/>
        <v>52</v>
      </c>
      <c r="BJA74" s="3971">
        <v>8</v>
      </c>
      <c r="BJB74" s="3972">
        <v>11.004126547455297</v>
      </c>
      <c r="BJC74" s="3971">
        <v>8</v>
      </c>
      <c r="BJD74" s="3972">
        <v>100</v>
      </c>
      <c r="BJE74" s="3972">
        <v>1</v>
      </c>
      <c r="BJF74" s="3971">
        <v>8</v>
      </c>
      <c r="BJG74" s="3972">
        <v>100</v>
      </c>
      <c r="BJH74" s="3972">
        <v>1</v>
      </c>
      <c r="BJI74" s="3971">
        <v>8</v>
      </c>
      <c r="BJJ74" s="3972">
        <v>100</v>
      </c>
      <c r="BJK74" s="3973">
        <v>1</v>
      </c>
      <c r="BJL74" s="3971">
        <v>0</v>
      </c>
      <c r="BJM74" s="3972">
        <v>0</v>
      </c>
      <c r="BJN74" s="3971">
        <v>0</v>
      </c>
      <c r="BJO74" s="3972">
        <v>0</v>
      </c>
      <c r="BJP74" s="3973">
        <v>35</v>
      </c>
      <c r="BJQ74" s="3971">
        <v>0</v>
      </c>
      <c r="BJR74" s="3972">
        <v>0</v>
      </c>
      <c r="BJS74" s="3971">
        <v>0</v>
      </c>
      <c r="BJT74" s="3972">
        <v>0</v>
      </c>
      <c r="BJU74" s="3973">
        <v>28</v>
      </c>
      <c r="BJV74" s="2074">
        <v>50</v>
      </c>
      <c r="BJW74" s="1303">
        <f t="shared" si="7"/>
        <v>13</v>
      </c>
      <c r="BJX74" s="1993" t="s">
        <v>1625</v>
      </c>
      <c r="BJY74" s="1994" t="s">
        <v>1625</v>
      </c>
      <c r="BJZ74" s="1495" t="s">
        <v>1625</v>
      </c>
      <c r="BKA74" s="1495" t="s">
        <v>1625</v>
      </c>
      <c r="BKB74" s="1212">
        <v>0</v>
      </c>
      <c r="BKC74" s="1212">
        <v>0</v>
      </c>
      <c r="BKD74" s="1212">
        <v>0</v>
      </c>
      <c r="BKE74" s="1212">
        <v>0</v>
      </c>
      <c r="BKF74" s="988">
        <f t="shared" si="94"/>
        <v>0</v>
      </c>
      <c r="BKG74" s="988">
        <f t="shared" si="95"/>
        <v>48</v>
      </c>
      <c r="BKH74" s="2780" t="s">
        <v>1632</v>
      </c>
      <c r="BKI74" s="1495" t="s">
        <v>1632</v>
      </c>
      <c r="BKJ74" s="1495" t="s">
        <v>1625</v>
      </c>
      <c r="BKK74" s="1495" t="s">
        <v>1625</v>
      </c>
      <c r="BKL74" s="1212">
        <v>5</v>
      </c>
      <c r="BKM74" s="1212">
        <v>5</v>
      </c>
      <c r="BKN74" s="1212">
        <v>0</v>
      </c>
      <c r="BKO74" s="1212">
        <v>0</v>
      </c>
      <c r="BKP74" s="988">
        <f t="shared" si="96"/>
        <v>10</v>
      </c>
      <c r="BKQ74" s="988">
        <f t="shared" si="97"/>
        <v>15</v>
      </c>
      <c r="BKR74" s="2780" t="s">
        <v>1625</v>
      </c>
      <c r="BKS74" s="1495" t="s">
        <v>1632</v>
      </c>
      <c r="BKT74" s="1495" t="s">
        <v>1632</v>
      </c>
      <c r="BKU74" s="1495" t="s">
        <v>1625</v>
      </c>
      <c r="BKV74" s="1212">
        <v>0</v>
      </c>
      <c r="BKW74" s="1212">
        <v>15</v>
      </c>
      <c r="BKX74" s="1212">
        <v>15</v>
      </c>
      <c r="BKY74" s="1212">
        <v>0</v>
      </c>
      <c r="BKZ74" s="988">
        <f t="shared" si="98"/>
        <v>30</v>
      </c>
      <c r="BLA74" s="988">
        <f t="shared" si="99"/>
        <v>24</v>
      </c>
      <c r="BLB74" s="3971">
        <v>2</v>
      </c>
      <c r="BLC74" s="3972">
        <v>2.7510316368638241</v>
      </c>
      <c r="BLD74" s="3973">
        <v>20</v>
      </c>
      <c r="BLE74" s="3971">
        <v>0</v>
      </c>
      <c r="BLF74" s="3972">
        <v>0</v>
      </c>
      <c r="BLG74" s="3973">
        <v>14</v>
      </c>
      <c r="BLH74" s="3971">
        <v>1</v>
      </c>
      <c r="BLI74" s="3972">
        <v>1.3755158184319121</v>
      </c>
      <c r="BLJ74" s="3973">
        <v>11</v>
      </c>
      <c r="BLK74" s="3971">
        <v>1</v>
      </c>
      <c r="BLL74" s="3972">
        <v>1.3755158184319121</v>
      </c>
      <c r="BLM74" s="3973">
        <v>14</v>
      </c>
      <c r="BLN74" s="3971">
        <v>1</v>
      </c>
      <c r="BLO74" s="3972">
        <v>1.3755158184319121</v>
      </c>
      <c r="BLP74" s="3973">
        <v>16</v>
      </c>
      <c r="BLQ74" s="3971">
        <v>0</v>
      </c>
      <c r="BLR74" s="3972">
        <v>0</v>
      </c>
      <c r="BLS74" s="3973">
        <v>13</v>
      </c>
      <c r="BLT74" s="3971">
        <v>0</v>
      </c>
      <c r="BLU74" s="3972">
        <v>0</v>
      </c>
      <c r="BLV74" s="3973">
        <v>14</v>
      </c>
      <c r="BLW74" s="3971">
        <v>1</v>
      </c>
      <c r="BLX74" s="3972">
        <v>1.3755158184319121</v>
      </c>
      <c r="BLY74" s="3973">
        <v>9</v>
      </c>
      <c r="BLZ74" s="2782">
        <v>1</v>
      </c>
      <c r="BMA74" s="2773">
        <v>1.3755158184319121</v>
      </c>
      <c r="BMB74" s="988">
        <v>22</v>
      </c>
      <c r="BMC74" s="2782">
        <v>1</v>
      </c>
      <c r="BMD74" s="2773">
        <v>1.3755158184319121</v>
      </c>
      <c r="BME74" s="988">
        <v>14</v>
      </c>
      <c r="BMF74" s="2782">
        <v>0</v>
      </c>
      <c r="BMG74" s="2773">
        <v>0</v>
      </c>
      <c r="BMH74" s="988">
        <v>9</v>
      </c>
      <c r="BMI74" s="2782">
        <v>0</v>
      </c>
      <c r="BMJ74" s="2773">
        <v>0</v>
      </c>
      <c r="BMK74" s="988">
        <v>18</v>
      </c>
      <c r="BML74" s="2782">
        <v>0</v>
      </c>
      <c r="BMM74" s="2773">
        <v>0</v>
      </c>
      <c r="BMN74" s="988">
        <v>10</v>
      </c>
      <c r="BMO74" s="2782">
        <v>0</v>
      </c>
      <c r="BMP74" s="2773">
        <v>0</v>
      </c>
      <c r="BMQ74" s="988">
        <v>2</v>
      </c>
      <c r="BMR74" s="2782">
        <v>1</v>
      </c>
      <c r="BMS74" s="2773">
        <v>1.3755158184319121</v>
      </c>
      <c r="BMT74" s="988">
        <v>45</v>
      </c>
      <c r="BMU74" s="2782">
        <v>1</v>
      </c>
      <c r="BMV74" s="2773">
        <v>1.3755158184319121</v>
      </c>
      <c r="BMW74" s="988">
        <v>27</v>
      </c>
      <c r="BMX74" s="2782">
        <v>0</v>
      </c>
      <c r="BMY74" s="2773">
        <v>0</v>
      </c>
      <c r="BMZ74" s="988">
        <v>20</v>
      </c>
      <c r="BNA74" s="2782">
        <v>1</v>
      </c>
      <c r="BNB74" s="2773">
        <v>1.3755158184319121</v>
      </c>
      <c r="BNC74" s="988">
        <v>1</v>
      </c>
      <c r="BND74" s="2782">
        <v>0</v>
      </c>
      <c r="BNE74" s="2773">
        <v>0</v>
      </c>
      <c r="BNF74" s="988">
        <v>4</v>
      </c>
      <c r="BNG74" s="2782">
        <v>1</v>
      </c>
      <c r="BNH74" s="2773">
        <v>1.3755158184319121</v>
      </c>
      <c r="BNI74" s="988">
        <v>4</v>
      </c>
      <c r="BNJ74" s="2782">
        <v>1</v>
      </c>
      <c r="BNK74" s="2773">
        <v>1.3755158184319121</v>
      </c>
      <c r="BNL74" s="988">
        <v>5</v>
      </c>
      <c r="BNM74" s="2782">
        <v>0</v>
      </c>
      <c r="BNN74" s="2773">
        <v>0</v>
      </c>
      <c r="BNO74" s="988">
        <v>5</v>
      </c>
      <c r="BNQ74" s="729">
        <v>22</v>
      </c>
      <c r="BNR74" s="729">
        <v>3</v>
      </c>
      <c r="BNS74" s="729">
        <v>726</v>
      </c>
      <c r="BNT74" s="729">
        <v>30.303030303030305</v>
      </c>
      <c r="BNU74" s="729">
        <v>4.1322314049586781</v>
      </c>
      <c r="BNV74" s="4113">
        <v>28</v>
      </c>
      <c r="BNW74" s="4113">
        <v>21</v>
      </c>
    </row>
    <row r="75" spans="1:1739" ht="13" x14ac:dyDescent="0.2">
      <c r="A75" s="696" t="s">
        <v>1855</v>
      </c>
      <c r="B75" s="697" t="s">
        <v>1856</v>
      </c>
      <c r="C75" s="697" t="s">
        <v>1646</v>
      </c>
      <c r="D75" s="697" t="s">
        <v>1646</v>
      </c>
      <c r="E75" s="697" t="s">
        <v>1733</v>
      </c>
      <c r="F75" s="698" t="s">
        <v>1857</v>
      </c>
      <c r="G75" s="699" t="s">
        <v>1920</v>
      </c>
      <c r="H75" s="700">
        <v>38</v>
      </c>
      <c r="I75" s="703">
        <v>7.51</v>
      </c>
      <c r="J75" s="699">
        <f t="shared" si="8"/>
        <v>6</v>
      </c>
      <c r="K75" s="702">
        <v>276</v>
      </c>
      <c r="L75" s="703">
        <v>7.52</v>
      </c>
      <c r="M75" s="710">
        <f t="shared" si="9"/>
        <v>9</v>
      </c>
      <c r="N75" s="712">
        <f t="shared" si="10"/>
        <v>9.9999999999997868E-3</v>
      </c>
      <c r="O75" s="702">
        <v>249</v>
      </c>
      <c r="P75" s="703">
        <v>7.21</v>
      </c>
      <c r="Q75" s="710">
        <f t="shared" si="11"/>
        <v>22</v>
      </c>
      <c r="R75" s="712">
        <f t="shared" si="12"/>
        <v>-0.30999999999999961</v>
      </c>
      <c r="S75" s="702">
        <v>127</v>
      </c>
      <c r="T75" s="703">
        <v>6.28</v>
      </c>
      <c r="U75" s="699">
        <f t="shared" si="100"/>
        <v>25</v>
      </c>
      <c r="V75" s="702">
        <v>139</v>
      </c>
      <c r="W75" s="703">
        <v>6.58</v>
      </c>
      <c r="X75" s="710">
        <f t="shared" si="0"/>
        <v>2</v>
      </c>
      <c r="Y75" s="712">
        <f t="shared" si="13"/>
        <v>0.29999999999999982</v>
      </c>
      <c r="Z75" s="702">
        <v>165</v>
      </c>
      <c r="AA75" s="703">
        <v>6.0060606060606059</v>
      </c>
      <c r="AB75" s="710">
        <f t="shared" si="101"/>
        <v>66</v>
      </c>
      <c r="AC75" s="712">
        <f t="shared" si="14"/>
        <v>-0.57393939393939419</v>
      </c>
      <c r="AD75" s="706">
        <v>99</v>
      </c>
      <c r="AE75" s="701">
        <v>6.0101010101010104</v>
      </c>
      <c r="AF75" s="702">
        <v>66</v>
      </c>
      <c r="AG75" s="704">
        <v>6</v>
      </c>
      <c r="AH75" s="705">
        <f t="shared" si="102"/>
        <v>69</v>
      </c>
      <c r="AI75" s="707">
        <v>70</v>
      </c>
      <c r="AJ75" s="704">
        <v>6.0714285714285712</v>
      </c>
      <c r="AK75" s="705">
        <f t="shared" si="103"/>
        <v>56</v>
      </c>
      <c r="AL75" s="702">
        <v>29</v>
      </c>
      <c r="AM75" s="704">
        <v>5.8620689655172411</v>
      </c>
      <c r="AN75" s="1595">
        <f t="shared" si="104"/>
        <v>34</v>
      </c>
      <c r="AO75" s="4086"/>
      <c r="AP75" s="717">
        <v>80.8</v>
      </c>
      <c r="AQ75" s="705">
        <v>42</v>
      </c>
      <c r="AR75" s="709">
        <v>83.9</v>
      </c>
      <c r="AS75" s="705">
        <v>59</v>
      </c>
      <c r="AT75" s="709">
        <v>2.5999999999999943</v>
      </c>
      <c r="AU75" s="701">
        <v>0.90000000000000568</v>
      </c>
      <c r="AV75" s="702">
        <v>110</v>
      </c>
      <c r="AW75" s="715">
        <f t="shared" si="15"/>
        <v>3</v>
      </c>
      <c r="AX75" s="710">
        <v>110</v>
      </c>
      <c r="AY75" s="715">
        <f t="shared" si="16"/>
        <v>3</v>
      </c>
      <c r="AZ75" s="702">
        <v>180</v>
      </c>
      <c r="BA75" s="711">
        <f t="shared" si="105"/>
        <v>30</v>
      </c>
      <c r="BB75" s="702">
        <v>330</v>
      </c>
      <c r="BC75" s="726">
        <v>13</v>
      </c>
      <c r="BD75" s="702">
        <v>252</v>
      </c>
      <c r="BE75" s="703">
        <v>25.793650793650791</v>
      </c>
      <c r="BF75" s="705">
        <f t="shared" si="17"/>
        <v>49</v>
      </c>
      <c r="BG75" s="702">
        <v>257</v>
      </c>
      <c r="BH75" s="703">
        <v>17.898832684824903</v>
      </c>
      <c r="BI75" s="705">
        <f t="shared" si="18"/>
        <v>69</v>
      </c>
      <c r="BJ75" s="702">
        <v>243</v>
      </c>
      <c r="BK75" s="703">
        <v>44.032921810699591</v>
      </c>
      <c r="BL75" s="705">
        <f t="shared" si="19"/>
        <v>25</v>
      </c>
      <c r="BM75" s="702">
        <v>260</v>
      </c>
      <c r="BN75" s="703">
        <v>18.076923076923077</v>
      </c>
      <c r="BO75" s="705">
        <v>48</v>
      </c>
      <c r="BP75" s="702">
        <v>240</v>
      </c>
      <c r="BQ75" s="703">
        <v>0.41666666666666669</v>
      </c>
      <c r="BR75" s="705">
        <v>21</v>
      </c>
      <c r="BS75" s="702">
        <v>257</v>
      </c>
      <c r="BT75" s="703">
        <v>35.797665369649806</v>
      </c>
      <c r="BU75" s="705">
        <v>37</v>
      </c>
      <c r="BV75" s="702">
        <v>68</v>
      </c>
      <c r="BW75" s="703">
        <v>54.411764705882348</v>
      </c>
      <c r="BX75" s="705">
        <f t="shared" si="20"/>
        <v>37</v>
      </c>
      <c r="BY75" s="702">
        <v>71</v>
      </c>
      <c r="BZ75" s="703">
        <v>84.507042253521121</v>
      </c>
      <c r="CA75" s="705">
        <f t="shared" si="21"/>
        <v>68</v>
      </c>
      <c r="CB75" s="702">
        <v>64</v>
      </c>
      <c r="CC75" s="703">
        <v>56.25</v>
      </c>
      <c r="CD75" s="705">
        <f t="shared" si="22"/>
        <v>18</v>
      </c>
      <c r="CE75" s="702">
        <v>69</v>
      </c>
      <c r="CF75" s="703">
        <v>42.028985507246375</v>
      </c>
      <c r="CG75" s="705">
        <v>61</v>
      </c>
      <c r="CH75" s="702">
        <v>59</v>
      </c>
      <c r="CI75" s="703">
        <v>8.4745762711864394</v>
      </c>
      <c r="CJ75" s="705">
        <f t="shared" si="106"/>
        <v>69</v>
      </c>
      <c r="CK75" s="702">
        <v>71</v>
      </c>
      <c r="CL75" s="703">
        <v>47.887323943661968</v>
      </c>
      <c r="CM75" s="705">
        <f t="shared" si="23"/>
        <v>35</v>
      </c>
      <c r="CN75" s="709">
        <v>13.8</v>
      </c>
      <c r="CO75" s="726">
        <v>37</v>
      </c>
      <c r="CP75" s="703">
        <v>3.9000000000000004</v>
      </c>
      <c r="CQ75" s="703">
        <v>5.3000000000000007</v>
      </c>
      <c r="CR75" s="704">
        <v>4.6999999999999993</v>
      </c>
      <c r="CS75" s="709">
        <v>14.899999999999999</v>
      </c>
      <c r="CT75" s="701">
        <v>14.400000000000002</v>
      </c>
      <c r="CU75" s="712">
        <v>12.6</v>
      </c>
      <c r="CV75" s="729">
        <f t="shared" si="24"/>
        <v>3</v>
      </c>
      <c r="CW75" s="712">
        <v>3.5</v>
      </c>
      <c r="CX75" s="712">
        <v>4.9000000000000004</v>
      </c>
      <c r="CY75" s="712">
        <v>4.2</v>
      </c>
      <c r="CZ75" s="714">
        <v>59</v>
      </c>
      <c r="DA75" s="985">
        <v>82.6</v>
      </c>
      <c r="DB75" s="729">
        <v>72</v>
      </c>
      <c r="DC75" s="715">
        <v>24</v>
      </c>
      <c r="DD75" s="985">
        <v>81.8</v>
      </c>
      <c r="DE75" s="729">
        <v>68</v>
      </c>
      <c r="DF75" s="715">
        <v>23</v>
      </c>
      <c r="DG75" s="712">
        <v>81.8</v>
      </c>
      <c r="DH75" s="729">
        <v>74</v>
      </c>
      <c r="DI75" s="715">
        <v>12</v>
      </c>
      <c r="DJ75" s="712">
        <v>79.599999999999994</v>
      </c>
      <c r="DK75" s="729">
        <v>73</v>
      </c>
      <c r="DL75" s="716">
        <v>14.814814814814813</v>
      </c>
      <c r="DM75" s="710">
        <v>8</v>
      </c>
      <c r="DN75" s="715">
        <v>27</v>
      </c>
      <c r="DO75" s="717">
        <v>85.18518518518519</v>
      </c>
      <c r="DP75" s="710">
        <v>7</v>
      </c>
      <c r="DQ75" s="703">
        <v>0</v>
      </c>
      <c r="DR75" s="705">
        <v>18</v>
      </c>
      <c r="DS75" s="709">
        <v>81.818181818181827</v>
      </c>
      <c r="DT75" s="721">
        <v>7</v>
      </c>
      <c r="DU75" s="703">
        <v>0</v>
      </c>
      <c r="DV75" s="705">
        <v>17</v>
      </c>
      <c r="DW75" s="718">
        <v>68.75</v>
      </c>
      <c r="DX75" s="705">
        <v>41</v>
      </c>
      <c r="DY75" s="703">
        <v>18.181818181818183</v>
      </c>
      <c r="DZ75" s="705">
        <v>10</v>
      </c>
      <c r="EA75" s="702">
        <v>236</v>
      </c>
      <c r="EB75" s="719">
        <v>74.576271186440678</v>
      </c>
      <c r="EC75" s="705">
        <f t="shared" si="1"/>
        <v>41</v>
      </c>
      <c r="ED75" s="702">
        <v>63</v>
      </c>
      <c r="EE75" s="719">
        <v>57.142857142857139</v>
      </c>
      <c r="EF75" s="705">
        <v>13</v>
      </c>
      <c r="EG75" s="702">
        <v>192</v>
      </c>
      <c r="EH75" s="720">
        <v>53.645833333333336</v>
      </c>
      <c r="EI75" s="705">
        <v>68</v>
      </c>
      <c r="EJ75" s="768">
        <v>214</v>
      </c>
      <c r="EK75" s="3956">
        <v>1.1176470588235294</v>
      </c>
      <c r="EL75" s="3957">
        <v>27</v>
      </c>
      <c r="EM75" s="3958">
        <v>7.9439252336448591</v>
      </c>
      <c r="EN75" s="770">
        <v>48</v>
      </c>
      <c r="EO75" s="768">
        <v>214</v>
      </c>
      <c r="EP75" s="1583">
        <v>1.4545454545454546</v>
      </c>
      <c r="EQ75" s="2356">
        <v>39</v>
      </c>
      <c r="ER75" s="3958">
        <v>10.2803738317757</v>
      </c>
      <c r="ES75" s="770">
        <v>68</v>
      </c>
      <c r="ET75" s="768">
        <v>229</v>
      </c>
      <c r="EU75" s="1583">
        <v>0.82499999999999996</v>
      </c>
      <c r="EV75" s="2356">
        <v>44</v>
      </c>
      <c r="EW75" s="3958">
        <v>17.467248908296941</v>
      </c>
      <c r="EX75" s="770">
        <v>48</v>
      </c>
      <c r="EY75" s="3974">
        <v>215</v>
      </c>
      <c r="EZ75" s="1583">
        <v>0.69230769230769229</v>
      </c>
      <c r="FA75" s="2356">
        <v>36</v>
      </c>
      <c r="FB75" s="3966">
        <v>6.0465116279069768</v>
      </c>
      <c r="FC75" s="3975">
        <v>48</v>
      </c>
      <c r="FD75" s="768">
        <v>219</v>
      </c>
      <c r="FE75" s="3957">
        <v>1</v>
      </c>
      <c r="FF75" s="3957">
        <v>31</v>
      </c>
      <c r="FG75" s="3958">
        <v>7.3059360730593603</v>
      </c>
      <c r="FH75" s="770">
        <v>30</v>
      </c>
      <c r="FI75" s="3965">
        <v>214</v>
      </c>
      <c r="FJ75" s="3957">
        <v>2.25</v>
      </c>
      <c r="FK75" s="3957">
        <v>2</v>
      </c>
      <c r="FL75" s="3966">
        <v>0.93457943925233633</v>
      </c>
      <c r="FM75" s="3965">
        <v>60</v>
      </c>
      <c r="FN75" s="768">
        <v>220</v>
      </c>
      <c r="FO75" s="3957">
        <v>0.875</v>
      </c>
      <c r="FP75" s="3957">
        <v>19</v>
      </c>
      <c r="FQ75" s="3958">
        <v>3.6363636363636362</v>
      </c>
      <c r="FR75" s="770">
        <v>63</v>
      </c>
      <c r="FS75" s="768">
        <v>166</v>
      </c>
      <c r="FT75" s="3957">
        <v>3.1428571428571428</v>
      </c>
      <c r="FU75" s="3957">
        <v>32</v>
      </c>
      <c r="FV75" s="3958">
        <v>33.734939759036145</v>
      </c>
      <c r="FW75" s="770">
        <v>52</v>
      </c>
      <c r="FX75" s="714">
        <v>69</v>
      </c>
      <c r="FY75" s="725">
        <v>14.492753623188406</v>
      </c>
      <c r="FZ75" s="715">
        <v>60</v>
      </c>
      <c r="GA75" s="702">
        <v>63</v>
      </c>
      <c r="GB75" s="727">
        <v>1.3333333333333333</v>
      </c>
      <c r="GC75" s="726">
        <v>19</v>
      </c>
      <c r="GD75" s="720">
        <v>4.7619047619047619</v>
      </c>
      <c r="GE75" s="705">
        <v>25</v>
      </c>
      <c r="GF75" s="702">
        <v>63</v>
      </c>
      <c r="GG75" s="712">
        <v>1.8333333333333333</v>
      </c>
      <c r="GH75" s="729">
        <v>5</v>
      </c>
      <c r="GI75" s="720">
        <v>4.7619047619047619</v>
      </c>
      <c r="GJ75" s="705">
        <v>30</v>
      </c>
      <c r="GK75" s="702">
        <v>66</v>
      </c>
      <c r="GL75" s="712">
        <v>0.6</v>
      </c>
      <c r="GM75" s="729">
        <v>41</v>
      </c>
      <c r="GN75" s="720">
        <v>7.5757575757575761</v>
      </c>
      <c r="GO75" s="705">
        <v>23</v>
      </c>
      <c r="GP75" s="702">
        <v>64</v>
      </c>
      <c r="GQ75" s="712">
        <v>1.1666666666666667</v>
      </c>
      <c r="GR75" s="729">
        <v>11</v>
      </c>
      <c r="GS75" s="720">
        <v>4.6875</v>
      </c>
      <c r="GT75" s="705">
        <v>6</v>
      </c>
      <c r="GU75" s="702">
        <v>64</v>
      </c>
      <c r="GV75" s="726">
        <v>1</v>
      </c>
      <c r="GW75" s="726">
        <v>59</v>
      </c>
      <c r="GX75" s="720">
        <v>3.125</v>
      </c>
      <c r="GY75" s="705">
        <v>71</v>
      </c>
      <c r="GZ75" s="702">
        <v>63</v>
      </c>
      <c r="HA75" s="726">
        <v>0</v>
      </c>
      <c r="HB75" s="726">
        <v>44</v>
      </c>
      <c r="HC75" s="720">
        <v>0</v>
      </c>
      <c r="HD75" s="705">
        <v>44</v>
      </c>
      <c r="HE75" s="702">
        <v>63</v>
      </c>
      <c r="HF75" s="726">
        <v>0</v>
      </c>
      <c r="HG75" s="726">
        <v>47</v>
      </c>
      <c r="HH75" s="720">
        <v>0</v>
      </c>
      <c r="HI75" s="705">
        <v>47</v>
      </c>
      <c r="HJ75" s="702">
        <v>62</v>
      </c>
      <c r="HK75" s="726">
        <v>0.5</v>
      </c>
      <c r="HL75" s="726">
        <v>50</v>
      </c>
      <c r="HM75" s="720">
        <v>1.6129032258064515</v>
      </c>
      <c r="HN75" s="705">
        <v>22</v>
      </c>
      <c r="HO75" s="709">
        <v>33.333333333333329</v>
      </c>
      <c r="HP75" s="703">
        <v>11.111111111111111</v>
      </c>
      <c r="HQ75" s="703">
        <v>82.716049382716051</v>
      </c>
      <c r="HR75" s="703">
        <v>34.567901234567898</v>
      </c>
      <c r="HS75" s="1299">
        <v>27.160493827160494</v>
      </c>
      <c r="HT75" s="1299">
        <v>19.753086419753085</v>
      </c>
      <c r="HU75" s="1299">
        <v>85.18518518518519</v>
      </c>
      <c r="HV75" s="1299">
        <v>4.9382716049382713</v>
      </c>
      <c r="HW75" s="1299">
        <v>85.18518518518519</v>
      </c>
      <c r="HX75" s="1300">
        <v>81</v>
      </c>
      <c r="HY75" s="709">
        <v>16.444444444444446</v>
      </c>
      <c r="HZ75" s="709">
        <v>1.7777777777777777</v>
      </c>
      <c r="IA75" s="709">
        <v>64.888888888888886</v>
      </c>
      <c r="IB75" s="709">
        <v>23.111111111111111</v>
      </c>
      <c r="IC75" s="709">
        <v>12</v>
      </c>
      <c r="ID75" s="709">
        <v>42.222222222222221</v>
      </c>
      <c r="IE75" s="709">
        <v>52</v>
      </c>
      <c r="IF75" s="709">
        <v>2.2222222222222223</v>
      </c>
      <c r="IG75" s="709">
        <v>59.111111111111114</v>
      </c>
      <c r="IH75" s="1300">
        <v>225</v>
      </c>
      <c r="II75" s="1265">
        <v>1</v>
      </c>
      <c r="IJ75" s="1266">
        <v>3</v>
      </c>
      <c r="IK75" s="1266">
        <v>4</v>
      </c>
      <c r="IL75" s="1266">
        <v>3</v>
      </c>
      <c r="IM75" s="1266">
        <v>1</v>
      </c>
      <c r="IN75" s="1266">
        <v>2</v>
      </c>
      <c r="IO75" s="1266" t="s">
        <v>31</v>
      </c>
      <c r="IP75" s="1266">
        <v>7</v>
      </c>
      <c r="IQ75" s="1267">
        <v>24</v>
      </c>
      <c r="IR75" s="1268">
        <v>7</v>
      </c>
      <c r="IS75" s="1269">
        <v>0</v>
      </c>
      <c r="IT75" s="1269">
        <v>3</v>
      </c>
      <c r="IU75" s="1269">
        <v>2</v>
      </c>
      <c r="IV75" s="1269">
        <v>0</v>
      </c>
      <c r="IW75" s="1269">
        <v>1</v>
      </c>
      <c r="IX75" s="1269" t="s">
        <v>31</v>
      </c>
      <c r="IY75" s="1269">
        <v>3</v>
      </c>
      <c r="IZ75" s="1267">
        <v>23</v>
      </c>
      <c r="JA75" s="1268">
        <v>1</v>
      </c>
      <c r="JB75" s="1269">
        <v>4</v>
      </c>
      <c r="JC75" s="1269">
        <v>0</v>
      </c>
      <c r="JD75" s="1269">
        <v>1</v>
      </c>
      <c r="JE75" s="1269">
        <v>2</v>
      </c>
      <c r="JF75" s="1269">
        <v>0</v>
      </c>
      <c r="JG75" s="1269" t="s">
        <v>31</v>
      </c>
      <c r="JH75" s="1269">
        <v>0</v>
      </c>
      <c r="JI75" s="1270">
        <v>12</v>
      </c>
      <c r="JJ75" s="1268">
        <v>4.1666666666666661</v>
      </c>
      <c r="JK75" s="1269">
        <v>12.5</v>
      </c>
      <c r="JL75" s="1269">
        <v>16.666666666666664</v>
      </c>
      <c r="JM75" s="1269">
        <v>12.5</v>
      </c>
      <c r="JN75" s="1269">
        <v>4.1666666666666661</v>
      </c>
      <c r="JO75" s="1269">
        <v>8.3333333333333321</v>
      </c>
      <c r="JP75" s="1269" t="s">
        <v>31</v>
      </c>
      <c r="JQ75" s="1269">
        <v>29.166666666666668</v>
      </c>
      <c r="JR75" s="1270">
        <v>100</v>
      </c>
      <c r="JS75" s="1268">
        <v>30.434782608695656</v>
      </c>
      <c r="JT75" s="1269">
        <v>0</v>
      </c>
      <c r="JU75" s="1269">
        <v>13.043478260869565</v>
      </c>
      <c r="JV75" s="1269">
        <v>8.695652173913043</v>
      </c>
      <c r="JW75" s="1269">
        <v>0</v>
      </c>
      <c r="JX75" s="1269">
        <v>4.3478260869565215</v>
      </c>
      <c r="JY75" s="1269" t="s">
        <v>31</v>
      </c>
      <c r="JZ75" s="1269">
        <v>13.043478260869565</v>
      </c>
      <c r="KA75" s="1270">
        <v>100</v>
      </c>
      <c r="KB75" s="1268">
        <v>8.3333333333333321</v>
      </c>
      <c r="KC75" s="1269">
        <v>33.333333333333329</v>
      </c>
      <c r="KD75" s="1269">
        <v>0</v>
      </c>
      <c r="KE75" s="1269">
        <v>8.3333333333333321</v>
      </c>
      <c r="KF75" s="1269">
        <v>16.666666666666664</v>
      </c>
      <c r="KG75" s="1269">
        <v>0</v>
      </c>
      <c r="KH75" s="1269" t="s">
        <v>31</v>
      </c>
      <c r="KI75" s="1269">
        <v>0</v>
      </c>
      <c r="KJ75" s="1270">
        <v>100</v>
      </c>
      <c r="KK75" s="718">
        <v>23.790322580645164</v>
      </c>
      <c r="KL75" s="705">
        <v>76</v>
      </c>
      <c r="KM75" s="718">
        <v>51.282051282051277</v>
      </c>
      <c r="KN75" s="705">
        <v>61</v>
      </c>
      <c r="KO75" s="725">
        <v>4.0341812400635932</v>
      </c>
      <c r="KP75" s="715">
        <v>37</v>
      </c>
      <c r="KQ75" s="1212">
        <v>0</v>
      </c>
      <c r="KR75" s="715">
        <v>27</v>
      </c>
      <c r="KS75" s="725">
        <v>10.530498708523742</v>
      </c>
      <c r="KT75" s="715">
        <v>60</v>
      </c>
      <c r="KU75" s="725">
        <v>5.0940438871473352</v>
      </c>
      <c r="KV75" s="715">
        <v>40</v>
      </c>
      <c r="KW75" s="725">
        <v>4.6707503828483921</v>
      </c>
      <c r="KX75" s="715">
        <v>70</v>
      </c>
      <c r="KY75" s="715">
        <v>13.673655423883318</v>
      </c>
      <c r="KZ75" s="715">
        <v>47</v>
      </c>
      <c r="LA75" s="728">
        <v>15</v>
      </c>
      <c r="LB75" s="729">
        <v>10</v>
      </c>
      <c r="LC75" s="729">
        <v>0</v>
      </c>
      <c r="LD75" s="729">
        <v>20</v>
      </c>
      <c r="LE75" s="729">
        <v>0</v>
      </c>
      <c r="LF75" s="730">
        <v>45</v>
      </c>
      <c r="LG75" s="734">
        <v>70</v>
      </c>
      <c r="LH75" s="728">
        <v>10</v>
      </c>
      <c r="LI75" s="729">
        <v>10</v>
      </c>
      <c r="LJ75" s="706">
        <v>20</v>
      </c>
      <c r="LK75" s="705">
        <v>1</v>
      </c>
      <c r="LL75" s="1372" t="s">
        <v>1625</v>
      </c>
      <c r="LM75" s="976" t="s">
        <v>1625</v>
      </c>
      <c r="LN75" s="976" t="s">
        <v>1625</v>
      </c>
      <c r="LO75" s="976" t="s">
        <v>1625</v>
      </c>
      <c r="LP75" s="729">
        <v>0</v>
      </c>
      <c r="LQ75" s="1023">
        <v>59</v>
      </c>
      <c r="LR75" s="1372" t="s">
        <v>1632</v>
      </c>
      <c r="LS75" s="976" t="s">
        <v>1632</v>
      </c>
      <c r="LT75" s="976" t="s">
        <v>1632</v>
      </c>
      <c r="LU75" s="976" t="s">
        <v>1625</v>
      </c>
      <c r="LV75" s="729">
        <v>30</v>
      </c>
      <c r="LW75" s="1023">
        <v>27</v>
      </c>
      <c r="LX75" s="1372" t="s">
        <v>1632</v>
      </c>
      <c r="LY75" s="976" t="s">
        <v>1625</v>
      </c>
      <c r="LZ75" s="976" t="s">
        <v>1625</v>
      </c>
      <c r="MA75" s="976" t="s">
        <v>1625</v>
      </c>
      <c r="MB75" s="729">
        <v>15</v>
      </c>
      <c r="MC75" s="1023">
        <v>61</v>
      </c>
      <c r="MD75" s="1372" t="s">
        <v>1632</v>
      </c>
      <c r="ME75" s="976" t="s">
        <v>1632</v>
      </c>
      <c r="MF75" s="976" t="s">
        <v>1625</v>
      </c>
      <c r="MG75" s="976" t="s">
        <v>1625</v>
      </c>
      <c r="MH75" s="729">
        <v>20</v>
      </c>
      <c r="MI75" s="1023">
        <v>54</v>
      </c>
      <c r="MJ75" s="1372" t="s">
        <v>1632</v>
      </c>
      <c r="MK75" s="976" t="s">
        <v>1625</v>
      </c>
      <c r="ML75" s="976" t="s">
        <v>1632</v>
      </c>
      <c r="MM75" s="976" t="s">
        <v>1632</v>
      </c>
      <c r="MN75" s="729">
        <v>30</v>
      </c>
      <c r="MO75" s="1023">
        <v>41</v>
      </c>
      <c r="MP75" s="1372" t="s">
        <v>1625</v>
      </c>
      <c r="MQ75" s="976" t="s">
        <v>1625</v>
      </c>
      <c r="MR75" s="976" t="s">
        <v>1632</v>
      </c>
      <c r="MS75" s="976" t="s">
        <v>1625</v>
      </c>
      <c r="MT75" s="729">
        <v>10</v>
      </c>
      <c r="MU75" s="1023">
        <v>51</v>
      </c>
      <c r="MV75" s="1372" t="s">
        <v>1625</v>
      </c>
      <c r="MW75" s="976" t="s">
        <v>1625</v>
      </c>
      <c r="MX75" s="976" t="s">
        <v>1625</v>
      </c>
      <c r="MY75" s="729">
        <v>0</v>
      </c>
      <c r="MZ75" s="1023">
        <v>56</v>
      </c>
      <c r="NA75" s="1372" t="s">
        <v>1632</v>
      </c>
      <c r="NB75" s="976" t="s">
        <v>1625</v>
      </c>
      <c r="NC75" s="976" t="s">
        <v>1625</v>
      </c>
      <c r="ND75" s="976" t="s">
        <v>1625</v>
      </c>
      <c r="NE75" s="729">
        <v>10</v>
      </c>
      <c r="NF75" s="1023">
        <v>62</v>
      </c>
      <c r="NG75" s="976" t="s">
        <v>1632</v>
      </c>
      <c r="NH75" s="976" t="s">
        <v>1625</v>
      </c>
      <c r="NI75" s="976" t="s">
        <v>1625</v>
      </c>
      <c r="NJ75" s="976" t="s">
        <v>1625</v>
      </c>
      <c r="NK75" s="729">
        <v>10</v>
      </c>
      <c r="NL75" s="1023">
        <v>37</v>
      </c>
      <c r="NM75" s="715">
        <v>4.82</v>
      </c>
      <c r="NN75" s="715">
        <f t="shared" si="2"/>
        <v>71</v>
      </c>
      <c r="NO75" s="714">
        <v>0</v>
      </c>
      <c r="NP75" s="715">
        <v>57</v>
      </c>
      <c r="NQ75" s="731">
        <v>0</v>
      </c>
      <c r="NR75" s="715">
        <v>57</v>
      </c>
      <c r="NS75" s="715">
        <v>0</v>
      </c>
      <c r="NT75" s="715">
        <v>57</v>
      </c>
      <c r="NU75" s="731">
        <v>0</v>
      </c>
      <c r="NV75" s="715">
        <v>57</v>
      </c>
      <c r="NW75" s="715">
        <v>0</v>
      </c>
      <c r="NX75" s="715">
        <v>57</v>
      </c>
      <c r="NY75" s="725">
        <v>0</v>
      </c>
      <c r="NZ75" s="715">
        <v>57</v>
      </c>
      <c r="OA75" s="1303">
        <v>0</v>
      </c>
      <c r="OB75" s="1995">
        <v>0</v>
      </c>
      <c r="OC75" s="1303">
        <v>47</v>
      </c>
      <c r="OD75" s="1303">
        <v>0</v>
      </c>
      <c r="OE75" s="1995">
        <v>0</v>
      </c>
      <c r="OF75" s="1303">
        <v>47</v>
      </c>
      <c r="OG75" s="1303">
        <v>0</v>
      </c>
      <c r="OH75" s="1995">
        <v>0</v>
      </c>
      <c r="OI75" s="1303">
        <v>70</v>
      </c>
      <c r="OJ75" s="699">
        <v>0</v>
      </c>
      <c r="OK75" s="985">
        <v>0</v>
      </c>
      <c r="OL75" s="1303">
        <v>70</v>
      </c>
      <c r="OM75" s="714">
        <v>686</v>
      </c>
      <c r="ON75" s="725">
        <v>279.88576091391269</v>
      </c>
      <c r="OO75" s="733">
        <v>4</v>
      </c>
      <c r="OP75" s="714" t="s">
        <v>31</v>
      </c>
      <c r="OQ75" s="731" t="s">
        <v>31</v>
      </c>
      <c r="OR75" s="733" t="str">
        <f t="shared" si="25"/>
        <v>-</v>
      </c>
      <c r="OS75" s="981">
        <v>40.558292282430216</v>
      </c>
      <c r="OT75" s="733">
        <v>11</v>
      </c>
      <c r="OU75" s="715">
        <v>62</v>
      </c>
      <c r="OV75" s="715">
        <v>87</v>
      </c>
      <c r="OW75" s="715">
        <v>68</v>
      </c>
      <c r="OX75" s="715">
        <v>33</v>
      </c>
      <c r="OY75" s="715">
        <v>18</v>
      </c>
      <c r="OZ75" s="715">
        <v>77</v>
      </c>
      <c r="PA75" s="715">
        <v>156</v>
      </c>
      <c r="PB75" s="715">
        <v>12</v>
      </c>
      <c r="PC75" s="715">
        <v>19</v>
      </c>
      <c r="PD75" s="715">
        <v>134</v>
      </c>
      <c r="PE75" s="715">
        <v>51</v>
      </c>
      <c r="PF75" s="715">
        <v>134</v>
      </c>
      <c r="PG75" s="715">
        <v>19</v>
      </c>
      <c r="PH75" s="715">
        <v>3</v>
      </c>
      <c r="PI75" s="715">
        <v>67</v>
      </c>
      <c r="PJ75" s="715">
        <v>113</v>
      </c>
      <c r="PK75" s="715">
        <v>68</v>
      </c>
      <c r="PL75" s="715">
        <v>253</v>
      </c>
      <c r="PM75" s="714">
        <v>24.505928853754941</v>
      </c>
      <c r="PN75" s="715">
        <v>42</v>
      </c>
      <c r="PO75" s="715">
        <v>34.387351778656125</v>
      </c>
      <c r="PP75" s="715">
        <v>55</v>
      </c>
      <c r="PQ75" s="715">
        <v>26.877470355731226</v>
      </c>
      <c r="PR75" s="715">
        <v>70</v>
      </c>
      <c r="PS75" s="715">
        <v>13.043478260869565</v>
      </c>
      <c r="PT75" s="715">
        <v>43</v>
      </c>
      <c r="PU75" s="715">
        <v>7.1146245059288544</v>
      </c>
      <c r="PV75" s="715">
        <v>75</v>
      </c>
      <c r="PW75" s="715">
        <v>30.434782608695656</v>
      </c>
      <c r="PX75" s="715">
        <v>48</v>
      </c>
      <c r="PY75" s="715">
        <v>61.660079051383399</v>
      </c>
      <c r="PZ75" s="715">
        <v>10</v>
      </c>
      <c r="QA75" s="715">
        <v>4.7430830039525684</v>
      </c>
      <c r="QB75" s="715">
        <v>36</v>
      </c>
      <c r="QC75" s="715">
        <v>7.5098814229249005</v>
      </c>
      <c r="QD75" s="715">
        <v>44</v>
      </c>
      <c r="QE75" s="715">
        <v>52.964426877470359</v>
      </c>
      <c r="QF75" s="715">
        <v>57</v>
      </c>
      <c r="QG75" s="715">
        <v>20.158102766798418</v>
      </c>
      <c r="QH75" s="715">
        <v>25</v>
      </c>
      <c r="QI75" s="715">
        <v>52.964426877470359</v>
      </c>
      <c r="QJ75" s="715">
        <v>43</v>
      </c>
      <c r="QK75" s="715">
        <v>7.5098814229249005</v>
      </c>
      <c r="QL75" s="715">
        <v>46</v>
      </c>
      <c r="QM75" s="715">
        <v>1.1857707509881421</v>
      </c>
      <c r="QN75" s="715">
        <v>28</v>
      </c>
      <c r="QO75" s="715">
        <v>26.48221343873518</v>
      </c>
      <c r="QP75" s="715">
        <v>34</v>
      </c>
      <c r="QQ75" s="715">
        <v>44.664031620553359</v>
      </c>
      <c r="QR75" s="715">
        <v>73</v>
      </c>
      <c r="QS75" s="715">
        <v>26.877470355731226</v>
      </c>
      <c r="QT75" s="715">
        <v>31</v>
      </c>
      <c r="QU75" s="714">
        <v>33</v>
      </c>
      <c r="QV75" s="715">
        <v>37</v>
      </c>
      <c r="QW75" s="715">
        <v>3</v>
      </c>
      <c r="QX75" s="715">
        <v>3</v>
      </c>
      <c r="QY75" s="715">
        <v>4</v>
      </c>
      <c r="QZ75" s="715">
        <v>3</v>
      </c>
      <c r="RA75" s="715">
        <v>8</v>
      </c>
      <c r="RB75" s="715">
        <v>3</v>
      </c>
      <c r="RC75" s="715">
        <v>0</v>
      </c>
      <c r="RD75" s="715">
        <v>28</v>
      </c>
      <c r="RE75" s="715">
        <v>10</v>
      </c>
      <c r="RF75" s="715">
        <v>21</v>
      </c>
      <c r="RG75" s="715">
        <v>0</v>
      </c>
      <c r="RH75" s="715">
        <v>4</v>
      </c>
      <c r="RI75" s="715">
        <v>9</v>
      </c>
      <c r="RJ75" s="715">
        <v>60</v>
      </c>
      <c r="RK75" s="715">
        <v>16</v>
      </c>
      <c r="RL75" s="715">
        <v>125</v>
      </c>
      <c r="RM75" s="714">
        <v>26.400000000000002</v>
      </c>
      <c r="RN75" s="715">
        <v>58</v>
      </c>
      <c r="RO75" s="715">
        <v>29.599999999999998</v>
      </c>
      <c r="RP75" s="715">
        <v>63</v>
      </c>
      <c r="RQ75" s="715">
        <v>2.4</v>
      </c>
      <c r="RR75" s="715">
        <v>54</v>
      </c>
      <c r="RS75" s="715">
        <v>2.4</v>
      </c>
      <c r="RT75" s="715">
        <v>66</v>
      </c>
      <c r="RU75" s="715">
        <v>3.2</v>
      </c>
      <c r="RV75" s="715">
        <v>64</v>
      </c>
      <c r="RW75" s="715">
        <v>2.4</v>
      </c>
      <c r="RX75" s="715">
        <v>26</v>
      </c>
      <c r="RY75" s="715">
        <v>6.4</v>
      </c>
      <c r="RZ75" s="715">
        <v>13</v>
      </c>
      <c r="SA75" s="715">
        <v>2.4</v>
      </c>
      <c r="SB75" s="715">
        <v>54</v>
      </c>
      <c r="SC75" s="715">
        <v>0</v>
      </c>
      <c r="SD75" s="715">
        <v>1</v>
      </c>
      <c r="SE75" s="715">
        <v>22.400000000000002</v>
      </c>
      <c r="SF75" s="715">
        <v>14</v>
      </c>
      <c r="SG75" s="715">
        <v>8</v>
      </c>
      <c r="SH75" s="715">
        <v>52</v>
      </c>
      <c r="SI75" s="715">
        <v>16.8</v>
      </c>
      <c r="SJ75" s="715">
        <v>27</v>
      </c>
      <c r="SK75" s="715">
        <v>0</v>
      </c>
      <c r="SL75" s="715">
        <v>1</v>
      </c>
      <c r="SM75" s="715">
        <v>3.2</v>
      </c>
      <c r="SN75" s="715">
        <v>39</v>
      </c>
      <c r="SO75" s="715">
        <v>7.1999999999999993</v>
      </c>
      <c r="SP75" s="715">
        <v>25</v>
      </c>
      <c r="SQ75" s="715">
        <v>48</v>
      </c>
      <c r="SR75" s="715">
        <v>50</v>
      </c>
      <c r="SS75" s="715">
        <v>12.8</v>
      </c>
      <c r="ST75" s="733">
        <v>31</v>
      </c>
      <c r="SU75" s="4108" t="s">
        <v>8303</v>
      </c>
      <c r="SV75" s="1355" t="s">
        <v>3046</v>
      </c>
      <c r="SW75" s="1355">
        <v>85</v>
      </c>
      <c r="SX75" s="4109">
        <v>34.371209057824501</v>
      </c>
      <c r="SY75" s="1355">
        <v>21</v>
      </c>
      <c r="SZ75" s="2074">
        <v>8</v>
      </c>
      <c r="TA75" s="1995">
        <v>4</v>
      </c>
      <c r="TB75" s="3967">
        <v>1.6319869441044472</v>
      </c>
      <c r="TC75" s="1303">
        <v>39</v>
      </c>
      <c r="TD75" s="2074">
        <v>5</v>
      </c>
      <c r="TE75" s="1995">
        <v>8</v>
      </c>
      <c r="TF75" s="3967">
        <v>3.2639738882088944</v>
      </c>
      <c r="TG75" s="1303">
        <v>23</v>
      </c>
      <c r="TH75" s="2074">
        <v>0</v>
      </c>
      <c r="TI75" s="1995">
        <v>0</v>
      </c>
      <c r="TJ75" s="3967">
        <v>0</v>
      </c>
      <c r="TK75" s="1303">
        <v>6</v>
      </c>
      <c r="TL75" s="2074">
        <v>0</v>
      </c>
      <c r="TM75" s="1995">
        <v>0</v>
      </c>
      <c r="TN75" s="3967">
        <v>0</v>
      </c>
      <c r="TO75" s="1303">
        <v>11</v>
      </c>
      <c r="TP75" s="2074">
        <v>0</v>
      </c>
      <c r="TQ75" s="1995">
        <v>0</v>
      </c>
      <c r="TR75" s="3967">
        <v>0</v>
      </c>
      <c r="TS75" s="1303">
        <v>5</v>
      </c>
      <c r="TT75" s="2074">
        <v>0</v>
      </c>
      <c r="TU75" s="1995">
        <v>0</v>
      </c>
      <c r="TV75" s="3967">
        <v>0</v>
      </c>
      <c r="TW75" s="1303">
        <v>2</v>
      </c>
      <c r="TX75" s="2074">
        <v>21</v>
      </c>
      <c r="TY75" s="1995">
        <v>8</v>
      </c>
      <c r="TZ75" s="3967">
        <v>3.2639738882088944</v>
      </c>
      <c r="UA75" s="1303">
        <v>46</v>
      </c>
      <c r="UB75" s="2074">
        <v>0</v>
      </c>
      <c r="UC75" s="1995">
        <v>0</v>
      </c>
      <c r="UD75" s="3967">
        <v>0</v>
      </c>
      <c r="UE75" s="1303">
        <v>58</v>
      </c>
      <c r="UF75" s="2074">
        <v>0</v>
      </c>
      <c r="UG75" s="1995">
        <v>0</v>
      </c>
      <c r="UH75" s="3967">
        <v>0</v>
      </c>
      <c r="UI75" s="1303">
        <v>14</v>
      </c>
      <c r="UJ75" s="2074">
        <v>0</v>
      </c>
      <c r="UK75" s="1995">
        <v>0</v>
      </c>
      <c r="UL75" s="3967">
        <v>0</v>
      </c>
      <c r="UM75" s="1303">
        <v>22</v>
      </c>
      <c r="UN75" s="2074">
        <v>0</v>
      </c>
      <c r="UO75" s="1995">
        <v>0</v>
      </c>
      <c r="UP75" s="3967">
        <v>0</v>
      </c>
      <c r="UQ75" s="1303">
        <v>3</v>
      </c>
      <c r="UR75" s="2074">
        <v>0</v>
      </c>
      <c r="US75" s="1995">
        <v>0</v>
      </c>
      <c r="UT75" s="3967">
        <v>0</v>
      </c>
      <c r="UU75" s="1303">
        <v>12</v>
      </c>
      <c r="UV75" s="2074">
        <v>0</v>
      </c>
      <c r="UW75" s="1995">
        <v>0</v>
      </c>
      <c r="UX75" s="3967">
        <v>0</v>
      </c>
      <c r="UY75" s="1303">
        <v>26</v>
      </c>
      <c r="UZ75" s="2074">
        <v>0</v>
      </c>
      <c r="VA75" s="1995">
        <v>0</v>
      </c>
      <c r="VB75" s="3967">
        <v>0</v>
      </c>
      <c r="VC75" s="1303">
        <v>4</v>
      </c>
      <c r="VD75" s="2073">
        <v>0</v>
      </c>
      <c r="VE75" s="1303">
        <v>0</v>
      </c>
      <c r="VF75" s="1303">
        <v>0</v>
      </c>
      <c r="VG75" s="1303">
        <v>7</v>
      </c>
      <c r="VH75" s="1303">
        <v>0</v>
      </c>
      <c r="VI75" s="1303">
        <v>0</v>
      </c>
      <c r="VJ75" s="1303">
        <v>0</v>
      </c>
      <c r="VK75" s="1303">
        <v>4</v>
      </c>
      <c r="VL75" s="1303">
        <v>0</v>
      </c>
      <c r="VM75" s="1303">
        <v>0</v>
      </c>
      <c r="VN75" s="1303">
        <v>0</v>
      </c>
      <c r="VO75" s="1303">
        <v>9</v>
      </c>
      <c r="VP75" s="1303">
        <v>0</v>
      </c>
      <c r="VQ75" s="1303">
        <v>0</v>
      </c>
      <c r="VR75" s="1303">
        <v>0</v>
      </c>
      <c r="VS75" s="1303">
        <v>18</v>
      </c>
      <c r="VT75" s="1303">
        <v>0</v>
      </c>
      <c r="VU75" s="1303">
        <v>0</v>
      </c>
      <c r="VV75" s="1303">
        <v>0</v>
      </c>
      <c r="VW75" s="1303">
        <v>7</v>
      </c>
      <c r="VX75" s="1303">
        <v>0</v>
      </c>
      <c r="VY75" s="1303">
        <v>0</v>
      </c>
      <c r="VZ75" s="1303">
        <v>0</v>
      </c>
      <c r="WA75" s="1303">
        <v>36</v>
      </c>
      <c r="WB75" s="1303">
        <v>0</v>
      </c>
      <c r="WC75" s="1303">
        <v>0</v>
      </c>
      <c r="WD75" s="1303">
        <v>0</v>
      </c>
      <c r="WE75" s="1303">
        <v>15</v>
      </c>
      <c r="WF75" s="1303">
        <v>0</v>
      </c>
      <c r="WG75" s="1303">
        <v>0</v>
      </c>
      <c r="WH75" s="1303">
        <v>0</v>
      </c>
      <c r="WI75" s="1303">
        <v>6</v>
      </c>
      <c r="WJ75" s="1303">
        <v>0</v>
      </c>
      <c r="WK75" s="1303">
        <v>0</v>
      </c>
      <c r="WL75" s="1303">
        <v>0</v>
      </c>
      <c r="WM75" s="1303">
        <v>19</v>
      </c>
      <c r="WN75" s="1303">
        <v>0</v>
      </c>
      <c r="WO75" s="1303">
        <v>0</v>
      </c>
      <c r="WP75" s="1303">
        <v>0</v>
      </c>
      <c r="WQ75" s="1303">
        <v>16</v>
      </c>
      <c r="WR75" s="1303">
        <v>0</v>
      </c>
      <c r="WS75" s="1303">
        <v>0</v>
      </c>
      <c r="WT75" s="1303">
        <v>0</v>
      </c>
      <c r="WU75" s="1303">
        <v>16</v>
      </c>
      <c r="WV75" s="2150"/>
      <c r="WW75" s="712">
        <v>17.391304347826086</v>
      </c>
      <c r="WX75" s="712">
        <v>17.105263157894736</v>
      </c>
      <c r="WY75" s="712">
        <v>20.833333333333336</v>
      </c>
      <c r="WZ75" s="712">
        <v>16.822429906542055</v>
      </c>
      <c r="XA75" s="712">
        <v>13.888888888888889</v>
      </c>
      <c r="XB75" s="712">
        <v>20</v>
      </c>
      <c r="XC75" s="699">
        <v>26.605504587155966</v>
      </c>
      <c r="XD75" s="699">
        <v>3</v>
      </c>
      <c r="XE75" s="699">
        <v>17.118997912317326</v>
      </c>
      <c r="XF75" s="712">
        <v>19.611650485436893</v>
      </c>
      <c r="XG75" s="699">
        <v>8</v>
      </c>
      <c r="XH75" s="712">
        <v>19.565217391304348</v>
      </c>
      <c r="XI75" s="712">
        <v>14.473684210526317</v>
      </c>
      <c r="XJ75" s="712">
        <v>27.083333333333332</v>
      </c>
      <c r="XK75" s="712">
        <v>21.495327102803738</v>
      </c>
      <c r="XL75" s="712">
        <v>24.074074074074073</v>
      </c>
      <c r="XM75" s="712">
        <v>23.157894736842106</v>
      </c>
      <c r="XN75" s="699">
        <v>27.522935779816514</v>
      </c>
      <c r="XO75" s="699">
        <v>7</v>
      </c>
      <c r="XP75" s="699">
        <v>21.711899791231733</v>
      </c>
      <c r="XQ75" s="712">
        <v>24.660194174757283</v>
      </c>
      <c r="XR75" s="699">
        <v>6</v>
      </c>
      <c r="XS75" s="712">
        <v>54.128440366972477</v>
      </c>
      <c r="XT75" s="699">
        <v>2</v>
      </c>
      <c r="XU75" s="699">
        <v>38.830897703549063</v>
      </c>
      <c r="XV75" s="985">
        <v>44.271844660194176</v>
      </c>
      <c r="XW75" s="699">
        <v>1</v>
      </c>
      <c r="XX75" s="699">
        <v>49.473684210526315</v>
      </c>
      <c r="XY75" s="699">
        <v>42.201834862385326</v>
      </c>
      <c r="XZ75" s="699">
        <v>2</v>
      </c>
      <c r="YA75" s="985">
        <v>58.455114822546975</v>
      </c>
      <c r="YB75" s="985">
        <v>52.427184466019419</v>
      </c>
      <c r="YC75" s="699">
        <v>2</v>
      </c>
      <c r="YD75" s="985">
        <v>4.2105263157894735</v>
      </c>
      <c r="YE75" s="985">
        <v>2.7522935779816518</v>
      </c>
      <c r="YF75" s="699">
        <v>24</v>
      </c>
      <c r="YG75" s="699">
        <v>1.2526096033402923</v>
      </c>
      <c r="YH75" s="699">
        <v>2.1359223300970873</v>
      </c>
      <c r="YI75" s="699">
        <v>28</v>
      </c>
      <c r="YJ75" s="699">
        <v>3.1578947368421053</v>
      </c>
      <c r="YK75" s="699">
        <v>0.91743119266055051</v>
      </c>
      <c r="YL75" s="699">
        <v>50</v>
      </c>
      <c r="YM75" s="985">
        <v>1.4613778705636742</v>
      </c>
      <c r="YN75" s="985">
        <v>1.1650485436893203</v>
      </c>
      <c r="YO75" s="699">
        <v>21</v>
      </c>
      <c r="YP75" s="985">
        <v>604.20000000000005</v>
      </c>
      <c r="YQ75" s="985">
        <v>895.6</v>
      </c>
      <c r="YR75" s="699">
        <v>2</v>
      </c>
      <c r="YS75" s="712">
        <v>0</v>
      </c>
      <c r="YT75" s="985">
        <v>252.6</v>
      </c>
      <c r="YU75" s="699">
        <v>5</v>
      </c>
      <c r="YV75" s="982">
        <v>256</v>
      </c>
      <c r="YW75" s="725">
        <v>50.78125</v>
      </c>
      <c r="YX75" s="699">
        <v>7</v>
      </c>
      <c r="YY75" s="699">
        <v>158</v>
      </c>
      <c r="YZ75" s="725">
        <v>60.12658227848101</v>
      </c>
      <c r="ZA75" s="699">
        <v>40</v>
      </c>
      <c r="ZB75" s="715">
        <v>218</v>
      </c>
      <c r="ZC75" s="725">
        <v>85.321100917431195</v>
      </c>
      <c r="ZD75" s="699">
        <v>12</v>
      </c>
      <c r="ZE75" s="982">
        <v>247</v>
      </c>
      <c r="ZF75" s="715">
        <v>41.295546558704451</v>
      </c>
      <c r="ZG75" s="699">
        <v>32</v>
      </c>
      <c r="ZH75" s="716">
        <v>0</v>
      </c>
      <c r="ZI75" s="712">
        <v>0</v>
      </c>
      <c r="ZJ75" s="699">
        <v>25</v>
      </c>
      <c r="ZK75" s="1363" t="s">
        <v>1627</v>
      </c>
      <c r="ZL75" s="712">
        <v>80.216802168021687</v>
      </c>
      <c r="ZM75" s="712">
        <v>88.064516129032256</v>
      </c>
      <c r="ZN75" s="699">
        <v>31</v>
      </c>
      <c r="ZO75" s="715">
        <v>310</v>
      </c>
      <c r="ZP75" s="709">
        <v>61.53846153846154</v>
      </c>
      <c r="ZQ75" s="703">
        <v>63</v>
      </c>
      <c r="ZR75" s="978">
        <v>49</v>
      </c>
      <c r="ZS75" s="705">
        <v>100</v>
      </c>
      <c r="ZT75" s="709">
        <v>75.362318840579718</v>
      </c>
      <c r="ZU75" s="703">
        <v>64.86486486486487</v>
      </c>
      <c r="ZV75" s="978">
        <v>73</v>
      </c>
      <c r="ZW75" s="4111">
        <v>37</v>
      </c>
      <c r="ZX75" s="709">
        <v>59.615384615384613</v>
      </c>
      <c r="ZY75" s="703">
        <v>65</v>
      </c>
      <c r="ZZ75" s="978">
        <v>34</v>
      </c>
      <c r="AAA75" s="4111">
        <v>40</v>
      </c>
      <c r="AAB75" s="709">
        <v>43.75</v>
      </c>
      <c r="AAC75" s="703">
        <v>56.521739130434781</v>
      </c>
      <c r="AAD75" s="978">
        <v>46</v>
      </c>
      <c r="AAE75" s="4111">
        <v>23</v>
      </c>
      <c r="AAF75" s="983">
        <v>88.28125</v>
      </c>
      <c r="AAG75" s="715">
        <v>100</v>
      </c>
      <c r="AAH75" s="715">
        <v>1</v>
      </c>
      <c r="AAI75" s="733">
        <v>118</v>
      </c>
      <c r="AAJ75" s="709">
        <v>163</v>
      </c>
      <c r="AAK75" s="978">
        <v>63</v>
      </c>
      <c r="AAL75" s="703">
        <v>524</v>
      </c>
      <c r="AAM75" s="978">
        <v>72</v>
      </c>
      <c r="AAN75" s="703">
        <v>0</v>
      </c>
      <c r="AAO75" s="978">
        <f t="shared" si="26"/>
        <v>31</v>
      </c>
      <c r="AAP75" s="703">
        <v>0</v>
      </c>
      <c r="AAQ75" s="979">
        <f t="shared" si="27"/>
        <v>12</v>
      </c>
      <c r="AAR75" s="712">
        <v>0</v>
      </c>
      <c r="AAS75" s="699">
        <v>30</v>
      </c>
      <c r="AAT75" s="712">
        <v>149.41999999999999</v>
      </c>
      <c r="AAU75" s="699">
        <v>62</v>
      </c>
      <c r="AAV75" s="712">
        <v>0</v>
      </c>
      <c r="AAW75" s="699">
        <v>24</v>
      </c>
      <c r="AAX75" s="712">
        <v>0</v>
      </c>
      <c r="AAY75" s="699">
        <v>32</v>
      </c>
      <c r="AAZ75" s="699">
        <v>21219.4</v>
      </c>
      <c r="ABA75" s="978">
        <f t="shared" si="28"/>
        <v>4</v>
      </c>
      <c r="ABB75" s="712">
        <v>3766.2</v>
      </c>
      <c r="ABC75" s="978">
        <f t="shared" si="28"/>
        <v>6</v>
      </c>
      <c r="ABD75" s="712">
        <v>1929</v>
      </c>
      <c r="ABE75" s="978">
        <f t="shared" si="28"/>
        <v>8</v>
      </c>
      <c r="ABF75" s="712">
        <v>0</v>
      </c>
      <c r="ABG75" s="978">
        <f t="shared" si="28"/>
        <v>47</v>
      </c>
      <c r="ABH75" s="712">
        <v>0</v>
      </c>
      <c r="ABI75" s="978">
        <f t="shared" si="29"/>
        <v>2</v>
      </c>
      <c r="ABJ75" s="712">
        <v>0</v>
      </c>
      <c r="ABK75" s="978">
        <f t="shared" si="29"/>
        <v>1</v>
      </c>
      <c r="ABL75" s="712">
        <v>0</v>
      </c>
      <c r="ABM75" s="978">
        <f t="shared" si="29"/>
        <v>38</v>
      </c>
      <c r="ABN75" s="712">
        <f t="shared" si="30"/>
        <v>0</v>
      </c>
      <c r="ABO75" s="2732">
        <f t="shared" si="31"/>
        <v>39</v>
      </c>
      <c r="ABP75" s="716">
        <v>5</v>
      </c>
      <c r="ABQ75" s="712" t="s">
        <v>1632</v>
      </c>
      <c r="ABR75" s="712">
        <v>0</v>
      </c>
      <c r="ABS75" s="712" t="s">
        <v>1625</v>
      </c>
      <c r="ABT75" s="712">
        <v>0</v>
      </c>
      <c r="ABU75" s="712" t="s">
        <v>1625</v>
      </c>
      <c r="ABV75" s="712">
        <v>0</v>
      </c>
      <c r="ABW75" s="712" t="s">
        <v>1625</v>
      </c>
      <c r="ABX75" s="712">
        <v>0</v>
      </c>
      <c r="ABY75" s="712" t="s">
        <v>1625</v>
      </c>
      <c r="ABZ75" s="712">
        <v>5</v>
      </c>
      <c r="ACA75" s="699">
        <v>59</v>
      </c>
      <c r="ACB75" s="712">
        <v>5</v>
      </c>
      <c r="ACC75" s="712" t="s">
        <v>1632</v>
      </c>
      <c r="ACD75" s="712">
        <v>5</v>
      </c>
      <c r="ACE75" s="712" t="s">
        <v>1632</v>
      </c>
      <c r="ACF75" s="712">
        <v>5</v>
      </c>
      <c r="ACG75" s="712" t="s">
        <v>1632</v>
      </c>
      <c r="ACH75" s="712">
        <v>0</v>
      </c>
      <c r="ACI75" s="712" t="s">
        <v>1625</v>
      </c>
      <c r="ACJ75" s="712">
        <v>15</v>
      </c>
      <c r="ACK75" s="699">
        <v>29</v>
      </c>
      <c r="ACL75" s="712">
        <v>0</v>
      </c>
      <c r="ACM75" s="712" t="s">
        <v>1625</v>
      </c>
      <c r="ACN75" s="712">
        <v>5</v>
      </c>
      <c r="ACO75" s="712" t="s">
        <v>1632</v>
      </c>
      <c r="ACP75" s="712">
        <v>0</v>
      </c>
      <c r="ACQ75" s="712" t="s">
        <v>1625</v>
      </c>
      <c r="ACR75" s="712">
        <v>5</v>
      </c>
      <c r="ACS75" s="699">
        <v>51</v>
      </c>
      <c r="ACT75" s="699">
        <v>10</v>
      </c>
      <c r="ACU75" s="699" t="s">
        <v>1632</v>
      </c>
      <c r="ACV75" s="699">
        <v>10</v>
      </c>
      <c r="ACW75" s="699" t="s">
        <v>1632</v>
      </c>
      <c r="ACX75" s="699">
        <v>10</v>
      </c>
      <c r="ACY75" s="699" t="s">
        <v>1632</v>
      </c>
      <c r="ACZ75" s="699">
        <v>0</v>
      </c>
      <c r="ADA75" s="699" t="s">
        <v>1625</v>
      </c>
      <c r="ADB75" s="699">
        <v>30</v>
      </c>
      <c r="ADC75" s="699">
        <v>33</v>
      </c>
      <c r="ADD75" s="989">
        <v>0</v>
      </c>
      <c r="ADE75" s="989">
        <v>0</v>
      </c>
      <c r="ADF75" s="989">
        <v>0</v>
      </c>
      <c r="ADG75" s="989">
        <v>0</v>
      </c>
      <c r="ADH75" s="989">
        <v>0</v>
      </c>
      <c r="ADI75" s="699">
        <v>69</v>
      </c>
      <c r="ADJ75" s="712">
        <v>0</v>
      </c>
      <c r="ADK75" s="712" t="s">
        <v>1625</v>
      </c>
      <c r="ADL75" s="712">
        <v>5</v>
      </c>
      <c r="ADM75" s="712" t="s">
        <v>1632</v>
      </c>
      <c r="ADN75" s="712">
        <v>5</v>
      </c>
      <c r="ADO75" s="712" t="s">
        <v>1632</v>
      </c>
      <c r="ADP75" s="712">
        <v>0</v>
      </c>
      <c r="ADQ75" s="712" t="s">
        <v>1625</v>
      </c>
      <c r="ADR75" s="712">
        <v>10</v>
      </c>
      <c r="ADS75" s="699">
        <v>49</v>
      </c>
      <c r="ADT75" s="712">
        <v>10</v>
      </c>
      <c r="ADU75" s="712">
        <v>10</v>
      </c>
      <c r="ADV75" s="712">
        <v>0</v>
      </c>
      <c r="ADW75" s="712">
        <v>0</v>
      </c>
      <c r="ADX75" s="712">
        <v>20</v>
      </c>
      <c r="ADY75" s="699">
        <v>38</v>
      </c>
      <c r="ADZ75" s="714">
        <v>0</v>
      </c>
      <c r="AEA75" s="712">
        <v>0</v>
      </c>
      <c r="AEB75" s="699">
        <v>23</v>
      </c>
      <c r="AEC75" s="715">
        <v>3</v>
      </c>
      <c r="AED75" s="712">
        <v>34.936531966926751</v>
      </c>
      <c r="AEE75" s="699">
        <v>13</v>
      </c>
      <c r="AEF75" s="715">
        <v>0</v>
      </c>
      <c r="AEG75" s="712">
        <v>0</v>
      </c>
      <c r="AEH75" s="699">
        <v>43</v>
      </c>
      <c r="AEI75" s="1303">
        <v>2</v>
      </c>
      <c r="AEJ75" s="712">
        <v>23.291021311284499</v>
      </c>
      <c r="AEK75" s="699">
        <f t="shared" si="32"/>
        <v>57</v>
      </c>
      <c r="AEL75" s="715" t="s">
        <v>7752</v>
      </c>
      <c r="AEM75" s="712" t="s">
        <v>31</v>
      </c>
      <c r="AEN75" s="699" t="s">
        <v>31</v>
      </c>
      <c r="AEO75" s="699">
        <v>3</v>
      </c>
      <c r="AEP75" s="712">
        <v>34.9</v>
      </c>
      <c r="AEQ75" s="699">
        <v>33</v>
      </c>
      <c r="AER75" s="699">
        <v>2</v>
      </c>
      <c r="AES75" s="712">
        <v>23.3</v>
      </c>
      <c r="AET75" s="699">
        <v>46</v>
      </c>
      <c r="AEU75" s="699">
        <v>0</v>
      </c>
      <c r="AEV75" s="1099">
        <v>0</v>
      </c>
      <c r="AEW75" s="699">
        <v>43</v>
      </c>
      <c r="AEX75" s="989">
        <v>0.223</v>
      </c>
      <c r="AEY75" s="989">
        <v>12</v>
      </c>
      <c r="AEZ75" s="989">
        <v>0</v>
      </c>
      <c r="AFA75" s="989">
        <v>66</v>
      </c>
      <c r="AFB75" s="989">
        <v>3.2000000000000001E-2</v>
      </c>
      <c r="AFC75" s="989">
        <v>32</v>
      </c>
      <c r="AFD75" s="989">
        <v>7.0000000000000007E-2</v>
      </c>
      <c r="AFE75" s="989">
        <v>3</v>
      </c>
      <c r="AFF75" s="989">
        <v>1.6E-2</v>
      </c>
      <c r="AFG75" s="989">
        <v>7</v>
      </c>
      <c r="AFH75" s="989">
        <v>4.8000000000000001E-2</v>
      </c>
      <c r="AFI75" s="989">
        <v>6</v>
      </c>
      <c r="AFJ75" s="989">
        <v>0</v>
      </c>
      <c r="AFK75" s="989">
        <v>7</v>
      </c>
      <c r="AFL75" s="989">
        <v>0</v>
      </c>
      <c r="AFM75" s="989">
        <v>7</v>
      </c>
      <c r="AFN75" s="989">
        <v>6</v>
      </c>
      <c r="AFO75" s="989">
        <v>68.894247330347923</v>
      </c>
      <c r="AFP75" s="989">
        <v>44</v>
      </c>
      <c r="AFQ75" s="989">
        <v>3</v>
      </c>
      <c r="AFR75" s="989">
        <v>34.447123665173962</v>
      </c>
      <c r="AFS75" s="989">
        <v>54</v>
      </c>
      <c r="AFT75" s="989">
        <v>10</v>
      </c>
      <c r="AFU75" s="989">
        <v>114.82374555057986</v>
      </c>
      <c r="AFV75" s="989">
        <v>45</v>
      </c>
      <c r="AFW75" s="989">
        <v>6</v>
      </c>
      <c r="AFX75" s="989">
        <v>68.894247330347923</v>
      </c>
      <c r="AFY75" s="989">
        <v>62</v>
      </c>
      <c r="AFZ75" s="989">
        <v>21</v>
      </c>
      <c r="AGA75" s="989">
        <v>241.1298656562177</v>
      </c>
      <c r="AGB75" s="989">
        <v>63</v>
      </c>
      <c r="AGC75" s="989">
        <v>10</v>
      </c>
      <c r="AGD75" s="989">
        <v>114.82374555057986</v>
      </c>
      <c r="AGE75" s="989">
        <v>59</v>
      </c>
      <c r="AGF75" s="989">
        <v>4</v>
      </c>
      <c r="AGG75" s="989">
        <v>115.61</v>
      </c>
      <c r="AGH75" s="989">
        <v>20</v>
      </c>
      <c r="AGI75" s="989">
        <v>0</v>
      </c>
      <c r="AGJ75" s="989">
        <v>0</v>
      </c>
      <c r="AGK75" s="989">
        <v>10</v>
      </c>
      <c r="AGL75" s="989">
        <v>0</v>
      </c>
      <c r="AGM75" s="989">
        <v>0</v>
      </c>
      <c r="AGN75" s="989">
        <v>2</v>
      </c>
      <c r="AGO75" s="989">
        <v>3</v>
      </c>
      <c r="AGP75" s="989">
        <v>86.71</v>
      </c>
      <c r="AGQ75" s="989">
        <v>23</v>
      </c>
      <c r="AGR75" s="989">
        <v>1</v>
      </c>
      <c r="AGS75" s="989">
        <v>28.9</v>
      </c>
      <c r="AGT75" s="989">
        <v>1</v>
      </c>
      <c r="AGU75" s="989">
        <v>0</v>
      </c>
      <c r="AGV75" s="989">
        <v>0</v>
      </c>
      <c r="AGW75" s="989">
        <v>31</v>
      </c>
      <c r="AGX75" s="989">
        <v>0</v>
      </c>
      <c r="AGY75" s="989">
        <v>0</v>
      </c>
      <c r="AGZ75" s="989">
        <v>25</v>
      </c>
      <c r="AHA75" s="989">
        <v>0</v>
      </c>
      <c r="AHB75" s="989">
        <v>0</v>
      </c>
      <c r="AHC75" s="989">
        <v>12</v>
      </c>
      <c r="AHD75" s="989">
        <v>0</v>
      </c>
      <c r="AHE75" s="989">
        <v>0</v>
      </c>
      <c r="AHF75" s="989">
        <v>41</v>
      </c>
      <c r="AHG75" s="712">
        <v>10</v>
      </c>
      <c r="AHH75" s="712">
        <v>278.55</v>
      </c>
      <c r="AHI75" s="699">
        <v>32</v>
      </c>
      <c r="AHJ75" s="712">
        <v>25</v>
      </c>
      <c r="AHK75" s="712">
        <v>696.38</v>
      </c>
      <c r="AHL75" s="712">
        <v>20</v>
      </c>
      <c r="AHM75" s="712">
        <v>0</v>
      </c>
      <c r="AHN75" s="712">
        <v>0</v>
      </c>
      <c r="AHO75" s="699">
        <v>43</v>
      </c>
      <c r="AHP75" s="712">
        <v>7</v>
      </c>
      <c r="AHQ75" s="712">
        <v>202.31</v>
      </c>
      <c r="AHR75" s="712">
        <v>2</v>
      </c>
      <c r="AHS75" s="712">
        <v>0</v>
      </c>
      <c r="AHT75" s="712">
        <v>0</v>
      </c>
      <c r="AHU75" s="699">
        <v>28</v>
      </c>
      <c r="AHV75" s="712">
        <v>11</v>
      </c>
      <c r="AHW75" s="712">
        <v>306.41000000000003</v>
      </c>
      <c r="AHX75" s="699">
        <v>4</v>
      </c>
      <c r="AHY75" s="712">
        <v>0</v>
      </c>
      <c r="AHZ75" s="712">
        <v>0</v>
      </c>
      <c r="AIA75" s="699">
        <v>63</v>
      </c>
      <c r="AIC75" s="714"/>
      <c r="AID75" s="725"/>
      <c r="AIE75" s="715"/>
      <c r="AIF75" s="714"/>
      <c r="AIG75" s="725"/>
      <c r="AIH75" s="715"/>
      <c r="AII75" s="715"/>
      <c r="AIJ75" s="712"/>
      <c r="AIK75" s="715"/>
      <c r="AIL75" s="1169">
        <v>244</v>
      </c>
      <c r="AIM75" s="1174">
        <v>47.540983606557376</v>
      </c>
      <c r="AIN75" s="1168">
        <f t="shared" si="33"/>
        <v>75</v>
      </c>
      <c r="AIO75" s="715">
        <v>160</v>
      </c>
      <c r="AIP75" s="725">
        <v>18.75</v>
      </c>
      <c r="AIQ75" s="715">
        <f t="shared" si="34"/>
        <v>68</v>
      </c>
      <c r="AIR75" s="1169">
        <v>238</v>
      </c>
      <c r="AIS75" s="1174">
        <v>35.294117647058819</v>
      </c>
      <c r="AIT75" s="1168">
        <f t="shared" si="35"/>
        <v>57</v>
      </c>
      <c r="AIU75" s="715">
        <v>157</v>
      </c>
      <c r="AIV75" s="725">
        <v>15.286624203821656</v>
      </c>
      <c r="AIW75" s="715">
        <f t="shared" si="36"/>
        <v>29</v>
      </c>
      <c r="AIX75" s="1169">
        <v>249</v>
      </c>
      <c r="AIY75" s="1174">
        <v>2.0080321285140563</v>
      </c>
      <c r="AIZ75" s="1168">
        <f t="shared" si="37"/>
        <v>21</v>
      </c>
      <c r="AJA75" s="715">
        <v>159</v>
      </c>
      <c r="AJB75" s="725">
        <v>13.20754716981132</v>
      </c>
      <c r="AJC75" s="715">
        <f t="shared" si="38"/>
        <v>70</v>
      </c>
      <c r="AJD75" s="714">
        <v>240</v>
      </c>
      <c r="AJE75" s="725">
        <v>6.25</v>
      </c>
      <c r="AJF75" s="715">
        <v>5</v>
      </c>
      <c r="AJG75" s="699">
        <v>165</v>
      </c>
      <c r="AJH75" s="1099">
        <v>10.303030303030303</v>
      </c>
      <c r="AJI75" s="733">
        <v>45</v>
      </c>
      <c r="AJJ75" s="714">
        <v>240</v>
      </c>
      <c r="AJK75" s="712">
        <v>18.75</v>
      </c>
      <c r="AJL75" s="715">
        <v>10</v>
      </c>
      <c r="AJM75" s="699">
        <v>165</v>
      </c>
      <c r="AJN75" s="712">
        <v>21.212121212121211</v>
      </c>
      <c r="AJO75" s="715">
        <v>16</v>
      </c>
      <c r="AJP75" s="714">
        <v>238</v>
      </c>
      <c r="AJQ75" s="712">
        <v>17.647058823529413</v>
      </c>
      <c r="AJR75" s="715">
        <v>21</v>
      </c>
      <c r="AJS75" s="699">
        <v>169</v>
      </c>
      <c r="AJT75" s="712">
        <v>29.585798816568047</v>
      </c>
      <c r="AJU75" s="715">
        <f t="shared" si="39"/>
        <v>20</v>
      </c>
      <c r="AJV75" s="1178">
        <v>25</v>
      </c>
      <c r="AJW75" s="1099">
        <v>25</v>
      </c>
      <c r="AJX75" s="1099">
        <v>0</v>
      </c>
      <c r="AJY75" s="1099">
        <v>0</v>
      </c>
      <c r="AJZ75" s="1099">
        <v>25</v>
      </c>
      <c r="AKA75" s="1099">
        <v>25</v>
      </c>
      <c r="AKB75" s="1099">
        <v>0</v>
      </c>
      <c r="AKC75" s="1099">
        <v>25</v>
      </c>
      <c r="AKD75" s="1099">
        <v>25</v>
      </c>
      <c r="AKE75" s="1099">
        <v>25</v>
      </c>
      <c r="AKF75" s="1099">
        <v>0</v>
      </c>
      <c r="AKG75" s="1188">
        <v>4</v>
      </c>
      <c r="AKH75" s="985">
        <v>55.000000000000007</v>
      </c>
      <c r="AKI75" s="985">
        <v>10</v>
      </c>
      <c r="AKJ75" s="985">
        <v>20</v>
      </c>
      <c r="AKK75" s="985">
        <v>40</v>
      </c>
      <c r="AKL75" s="985">
        <v>15</v>
      </c>
      <c r="AKM75" s="985">
        <v>10</v>
      </c>
      <c r="AKN75" s="985">
        <v>30</v>
      </c>
      <c r="AKO75" s="985">
        <v>15</v>
      </c>
      <c r="AKP75" s="985">
        <v>20</v>
      </c>
      <c r="AKQ75" s="985">
        <v>0</v>
      </c>
      <c r="AKR75" s="985">
        <v>0</v>
      </c>
      <c r="AKS75" s="699">
        <v>20</v>
      </c>
      <c r="AKT75" s="714" t="s">
        <v>1634</v>
      </c>
      <c r="AKU75" s="715" t="s">
        <v>1634</v>
      </c>
      <c r="AKV75" s="715" t="s">
        <v>1680</v>
      </c>
      <c r="AKW75" s="715" t="s">
        <v>1680</v>
      </c>
      <c r="AKX75" s="715" t="s">
        <v>1634</v>
      </c>
      <c r="AKY75" s="715" t="s">
        <v>1634</v>
      </c>
      <c r="AKZ75" s="715" t="s">
        <v>1680</v>
      </c>
      <c r="ALA75" s="715">
        <v>1</v>
      </c>
      <c r="ALB75" s="715">
        <v>1</v>
      </c>
      <c r="ALC75" s="715">
        <v>-2</v>
      </c>
      <c r="ALD75" s="715">
        <v>-2</v>
      </c>
      <c r="ALE75" s="715">
        <v>1</v>
      </c>
      <c r="ALF75" s="715">
        <v>1</v>
      </c>
      <c r="ALG75" s="715">
        <v>-2</v>
      </c>
      <c r="ALH75" s="715">
        <f t="shared" si="40"/>
        <v>-2</v>
      </c>
      <c r="ALI75" s="715">
        <f t="shared" si="41"/>
        <v>60</v>
      </c>
      <c r="ALJ75" s="716" t="s">
        <v>31</v>
      </c>
      <c r="ALK75" s="712" t="s">
        <v>31</v>
      </c>
      <c r="ALL75" s="712" t="s">
        <v>1657</v>
      </c>
      <c r="ALM75" s="712" t="s">
        <v>1657</v>
      </c>
      <c r="ALN75" s="712" t="s">
        <v>31</v>
      </c>
      <c r="ALO75" s="712" t="s">
        <v>31</v>
      </c>
      <c r="ALP75" s="712" t="s">
        <v>1635</v>
      </c>
      <c r="ALQ75" s="714">
        <v>1</v>
      </c>
      <c r="ALR75" s="715">
        <v>0</v>
      </c>
      <c r="ALS75" s="715">
        <v>0</v>
      </c>
      <c r="ALT75" s="715">
        <v>0</v>
      </c>
      <c r="ALU75" s="715">
        <v>1</v>
      </c>
      <c r="ALV75" s="715">
        <v>1</v>
      </c>
      <c r="ALW75" s="733">
        <v>0</v>
      </c>
      <c r="ALX75" s="981">
        <v>0.40436716538617062</v>
      </c>
      <c r="ALY75" s="715">
        <v>58</v>
      </c>
      <c r="ALZ75" s="731">
        <v>0</v>
      </c>
      <c r="AMA75" s="715">
        <v>61</v>
      </c>
      <c r="AMB75" s="731">
        <v>0</v>
      </c>
      <c r="AMC75" s="715">
        <v>64</v>
      </c>
      <c r="AMD75" s="731">
        <v>0</v>
      </c>
      <c r="AME75" s="715">
        <v>61</v>
      </c>
      <c r="AMF75" s="715">
        <v>0.40436716538617062</v>
      </c>
      <c r="AMG75" s="715">
        <v>37</v>
      </c>
      <c r="AMH75" s="731">
        <v>0.40436716538617062</v>
      </c>
      <c r="AMI75" s="715">
        <v>41</v>
      </c>
      <c r="AMJ75" s="731">
        <v>0</v>
      </c>
      <c r="AMK75" s="715">
        <v>69</v>
      </c>
      <c r="AML75" s="982">
        <v>2</v>
      </c>
      <c r="AMM75" s="699">
        <v>0</v>
      </c>
      <c r="AMN75" s="699">
        <v>1</v>
      </c>
      <c r="AMO75" s="716">
        <v>0.80873433077234125</v>
      </c>
      <c r="AMP75" s="715">
        <v>23</v>
      </c>
      <c r="AMQ75" s="712">
        <v>0</v>
      </c>
      <c r="AMR75" s="715">
        <v>27</v>
      </c>
      <c r="AMS75" s="712">
        <v>0.40436716538617062</v>
      </c>
      <c r="AMT75" s="733">
        <v>16</v>
      </c>
      <c r="AMU75" s="982">
        <v>0</v>
      </c>
      <c r="AMV75" s="731">
        <v>0</v>
      </c>
      <c r="AMW75" s="715">
        <v>32</v>
      </c>
      <c r="AMX75" s="716" t="s">
        <v>1687</v>
      </c>
      <c r="AMY75" s="712" t="s">
        <v>1687</v>
      </c>
      <c r="AMZ75" s="715">
        <v>1</v>
      </c>
      <c r="ANA75" s="715">
        <v>1</v>
      </c>
      <c r="ANB75" s="715">
        <v>2</v>
      </c>
      <c r="ANC75" s="715">
        <v>55</v>
      </c>
      <c r="AND75" s="1201" t="s">
        <v>1632</v>
      </c>
      <c r="ANE75" s="1202" t="s">
        <v>1632</v>
      </c>
      <c r="ANF75" s="1202" t="s">
        <v>1632</v>
      </c>
      <c r="ANG75" s="1202" t="s">
        <v>1632</v>
      </c>
      <c r="ANH75" s="725">
        <v>5</v>
      </c>
      <c r="ANI75" s="725">
        <v>5</v>
      </c>
      <c r="ANJ75" s="725">
        <v>5</v>
      </c>
      <c r="ANK75" s="725">
        <v>5</v>
      </c>
      <c r="ANL75" s="1303">
        <f t="shared" si="42"/>
        <v>20</v>
      </c>
      <c r="ANM75" s="1303">
        <f t="shared" si="43"/>
        <v>1</v>
      </c>
      <c r="ANN75" s="983" t="s">
        <v>1632</v>
      </c>
      <c r="ANO75" s="725" t="s">
        <v>1632</v>
      </c>
      <c r="ANP75" s="725" t="s">
        <v>1625</v>
      </c>
      <c r="ANQ75" s="725" t="s">
        <v>1625</v>
      </c>
      <c r="ANR75" s="725">
        <v>5</v>
      </c>
      <c r="ANS75" s="725">
        <v>5</v>
      </c>
      <c r="ANT75" s="725">
        <v>0</v>
      </c>
      <c r="ANU75" s="725">
        <v>0</v>
      </c>
      <c r="ANV75" s="715">
        <f t="shared" si="44"/>
        <v>10</v>
      </c>
      <c r="ANW75" s="715">
        <f t="shared" si="45"/>
        <v>56</v>
      </c>
      <c r="ANX75" s="982">
        <v>23</v>
      </c>
      <c r="ANY75" s="715">
        <v>595</v>
      </c>
      <c r="ANZ75" s="1089">
        <v>7.197000000000001</v>
      </c>
      <c r="AOA75" s="715">
        <v>62</v>
      </c>
      <c r="AOB75" s="1089">
        <v>4</v>
      </c>
      <c r="AOC75" s="1188">
        <f t="shared" si="46"/>
        <v>19</v>
      </c>
      <c r="AOD75" s="1089">
        <v>45.417000000000002</v>
      </c>
      <c r="AOE75" s="1188">
        <f t="shared" si="47"/>
        <v>37</v>
      </c>
      <c r="AOF75" s="699">
        <v>9</v>
      </c>
      <c r="AOG75" s="985">
        <v>3.6393044884755361</v>
      </c>
      <c r="AOH75" s="1188">
        <v>22</v>
      </c>
      <c r="AOI75" s="699">
        <v>1</v>
      </c>
      <c r="AOJ75" s="985">
        <v>0.40436716538617062</v>
      </c>
      <c r="AOK75" s="1188">
        <v>33</v>
      </c>
      <c r="AOL75" s="699">
        <v>1</v>
      </c>
      <c r="AOM75" s="985">
        <v>0.40436716538617062</v>
      </c>
      <c r="AON75" s="1188">
        <v>39</v>
      </c>
      <c r="AOO75" s="699">
        <v>1</v>
      </c>
      <c r="AOP75" s="985">
        <v>0.40436716538617062</v>
      </c>
      <c r="AOQ75" s="1188">
        <v>28</v>
      </c>
      <c r="AOR75" s="983" t="s">
        <v>1625</v>
      </c>
      <c r="AOS75" s="725" t="s">
        <v>1625</v>
      </c>
      <c r="AOT75" s="725" t="s">
        <v>1625</v>
      </c>
      <c r="AOU75" s="725" t="s">
        <v>1625</v>
      </c>
      <c r="AOV75" s="725">
        <v>0</v>
      </c>
      <c r="AOW75" s="725">
        <v>0</v>
      </c>
      <c r="AOX75" s="725">
        <v>0</v>
      </c>
      <c r="AOY75" s="725">
        <v>0</v>
      </c>
      <c r="AOZ75" s="715">
        <f t="shared" si="48"/>
        <v>0</v>
      </c>
      <c r="APA75" s="715">
        <f t="shared" si="49"/>
        <v>25</v>
      </c>
      <c r="APB75" s="1993" t="s">
        <v>1632</v>
      </c>
      <c r="APC75" s="1994" t="s">
        <v>1632</v>
      </c>
      <c r="APD75" s="1994" t="s">
        <v>1625</v>
      </c>
      <c r="APE75" s="1994" t="s">
        <v>1625</v>
      </c>
      <c r="APF75" s="1995">
        <v>5</v>
      </c>
      <c r="APG75" s="1995">
        <v>5</v>
      </c>
      <c r="APH75" s="1995">
        <v>0</v>
      </c>
      <c r="API75" s="1995">
        <v>0</v>
      </c>
      <c r="APJ75" s="715">
        <f t="shared" si="50"/>
        <v>10</v>
      </c>
      <c r="APK75" s="715">
        <f t="shared" si="51"/>
        <v>43</v>
      </c>
      <c r="APL75" s="715">
        <v>0</v>
      </c>
      <c r="APM75" s="725">
        <v>0</v>
      </c>
      <c r="APN75" s="715">
        <v>17</v>
      </c>
      <c r="APO75" s="715">
        <v>0</v>
      </c>
      <c r="APP75" s="725">
        <v>0</v>
      </c>
      <c r="APQ75" s="715">
        <v>18</v>
      </c>
      <c r="APR75" s="1169">
        <v>1</v>
      </c>
      <c r="APS75" s="1168">
        <v>242</v>
      </c>
      <c r="APT75" s="1168">
        <v>1936</v>
      </c>
      <c r="APU75" s="989">
        <v>242</v>
      </c>
      <c r="APV75" s="989">
        <v>1936</v>
      </c>
      <c r="APW75" s="989">
        <v>78.988168094655236</v>
      </c>
      <c r="APX75" s="989">
        <v>15</v>
      </c>
      <c r="APY75" s="989">
        <v>0</v>
      </c>
      <c r="APZ75" s="989">
        <v>0</v>
      </c>
      <c r="AQA75" s="989">
        <v>0</v>
      </c>
      <c r="AQB75" s="989">
        <v>0</v>
      </c>
      <c r="AQC75" s="989">
        <v>0</v>
      </c>
      <c r="AQD75" s="1099">
        <v>0</v>
      </c>
      <c r="AQE75" s="989">
        <v>55</v>
      </c>
      <c r="AQF75" s="989">
        <v>1</v>
      </c>
      <c r="AQG75" s="989">
        <v>242</v>
      </c>
      <c r="AQH75" s="989">
        <v>1936</v>
      </c>
      <c r="AQI75" s="989">
        <v>242</v>
      </c>
      <c r="AQJ75" s="989">
        <v>1936</v>
      </c>
      <c r="AQK75" s="989">
        <v>78.988168094655236</v>
      </c>
      <c r="AQL75" s="729">
        <v>24</v>
      </c>
      <c r="AQM75" s="987"/>
      <c r="AQQ75" s="715">
        <v>224</v>
      </c>
      <c r="AQR75" s="715">
        <v>181</v>
      </c>
      <c r="AQS75" s="989">
        <v>10</v>
      </c>
      <c r="AQT75" s="1099">
        <v>5.5248618784530388</v>
      </c>
      <c r="AQU75" s="989">
        <f t="shared" si="52"/>
        <v>15</v>
      </c>
      <c r="AQV75" s="989">
        <v>4</v>
      </c>
      <c r="AQW75" s="989">
        <v>40</v>
      </c>
      <c r="AQX75" s="1099">
        <v>3.75</v>
      </c>
      <c r="AQY75" s="989">
        <f t="shared" si="53"/>
        <v>21</v>
      </c>
      <c r="AQZ75" s="989">
        <v>1</v>
      </c>
      <c r="ARA75" s="989">
        <v>11</v>
      </c>
      <c r="ARB75" s="989">
        <v>9.0909090909090917</v>
      </c>
      <c r="ARC75" s="989">
        <f t="shared" si="54"/>
        <v>57</v>
      </c>
      <c r="ARD75" s="1668">
        <v>2.3701657458563536</v>
      </c>
      <c r="ARE75" s="1667">
        <f t="shared" si="55"/>
        <v>39</v>
      </c>
      <c r="ARF75" s="1168">
        <v>26</v>
      </c>
      <c r="ARG75" s="1099">
        <v>7.6923076923076925</v>
      </c>
      <c r="ARH75" s="989">
        <f t="shared" si="56"/>
        <v>18</v>
      </c>
      <c r="ARI75" s="715">
        <v>27</v>
      </c>
      <c r="ARJ75" s="985">
        <v>22.222222222222221</v>
      </c>
      <c r="ARK75" s="699">
        <f t="shared" si="57"/>
        <v>58</v>
      </c>
      <c r="ARL75" s="989">
        <v>207</v>
      </c>
      <c r="ARM75" s="715">
        <v>27</v>
      </c>
      <c r="ARN75" s="985">
        <v>13.043478260869565</v>
      </c>
      <c r="ARO75" s="699">
        <f t="shared" si="58"/>
        <v>9</v>
      </c>
      <c r="ARP75" s="707">
        <v>0</v>
      </c>
      <c r="ARQ75" s="990">
        <v>0</v>
      </c>
      <c r="ARR75" s="719">
        <v>0</v>
      </c>
      <c r="ARS75" s="979" t="s">
        <v>31</v>
      </c>
      <c r="ART75" s="715">
        <v>54</v>
      </c>
      <c r="ARU75" s="699">
        <f t="shared" si="59"/>
        <v>41</v>
      </c>
      <c r="ARV75" s="715" t="s">
        <v>31</v>
      </c>
      <c r="ARW75" s="715" t="s">
        <v>31</v>
      </c>
      <c r="ARX75" s="985" t="s">
        <v>31</v>
      </c>
      <c r="ARY75" s="699" t="str">
        <f t="shared" si="60"/>
        <v>-</v>
      </c>
      <c r="ARZ75" s="715" t="s">
        <v>31</v>
      </c>
      <c r="ASA75" s="715" t="s">
        <v>31</v>
      </c>
      <c r="ASB75" s="712" t="s">
        <v>31</v>
      </c>
      <c r="ASC75" s="699" t="str">
        <f t="shared" si="61"/>
        <v>-</v>
      </c>
      <c r="ASD75" s="712">
        <v>58.333333333333336</v>
      </c>
      <c r="ASE75" s="712">
        <v>8.3333333333333321</v>
      </c>
      <c r="ASF75" s="712">
        <v>8.3333333333333321</v>
      </c>
      <c r="ASG75" s="712">
        <v>8.3333333333333321</v>
      </c>
      <c r="ASH75" s="712">
        <v>11.111111111111111</v>
      </c>
      <c r="ASI75" s="712">
        <v>2.7777777777777777</v>
      </c>
      <c r="ASJ75" s="712">
        <v>2.7777777777777777</v>
      </c>
      <c r="ASK75" s="712">
        <v>0</v>
      </c>
      <c r="ASL75" s="712">
        <v>0</v>
      </c>
      <c r="ASM75" s="715">
        <v>21</v>
      </c>
      <c r="ASN75" s="715">
        <v>3</v>
      </c>
      <c r="ASO75" s="715">
        <v>3</v>
      </c>
      <c r="ASP75" s="715">
        <v>3</v>
      </c>
      <c r="ASQ75" s="715">
        <v>4</v>
      </c>
      <c r="ASR75" s="715">
        <v>1</v>
      </c>
      <c r="ASS75" s="715">
        <v>1</v>
      </c>
      <c r="AST75" s="715">
        <v>0</v>
      </c>
      <c r="ASU75" s="715">
        <v>0</v>
      </c>
      <c r="ASV75" s="715">
        <v>36</v>
      </c>
      <c r="ASW75" s="712">
        <v>28.571428571428569</v>
      </c>
      <c r="ASX75" s="712">
        <v>28.571428571428569</v>
      </c>
      <c r="ASY75" s="712">
        <v>0</v>
      </c>
      <c r="ASZ75" s="712">
        <v>28.571428571428569</v>
      </c>
      <c r="ATA75" s="712">
        <v>0</v>
      </c>
      <c r="ATB75" s="712">
        <v>14.285714285714285</v>
      </c>
      <c r="ATC75" s="712">
        <v>0</v>
      </c>
      <c r="ATD75" s="712">
        <v>0</v>
      </c>
      <c r="ATE75" s="712">
        <v>0</v>
      </c>
      <c r="ATF75" s="715">
        <v>2</v>
      </c>
      <c r="ATG75" s="715">
        <v>2</v>
      </c>
      <c r="ATH75" s="715">
        <v>0</v>
      </c>
      <c r="ATI75" s="715">
        <v>2</v>
      </c>
      <c r="ATJ75" s="715">
        <v>0</v>
      </c>
      <c r="ATK75" s="715">
        <v>1</v>
      </c>
      <c r="ATL75" s="715">
        <v>0</v>
      </c>
      <c r="ATM75" s="715">
        <v>0</v>
      </c>
      <c r="ATN75" s="715">
        <v>0</v>
      </c>
      <c r="ATO75" s="715">
        <v>7</v>
      </c>
      <c r="ATP75" s="712">
        <v>0</v>
      </c>
      <c r="ATQ75" s="712">
        <v>0</v>
      </c>
      <c r="ATR75" s="712">
        <v>0</v>
      </c>
      <c r="ATS75" s="712">
        <v>0</v>
      </c>
      <c r="ATT75" s="712">
        <v>100</v>
      </c>
      <c r="ATU75" s="712">
        <v>0</v>
      </c>
      <c r="ATV75" s="712">
        <v>0</v>
      </c>
      <c r="ATW75" s="712">
        <v>0</v>
      </c>
      <c r="ATX75" s="712">
        <v>0</v>
      </c>
      <c r="ATY75" s="715">
        <v>0</v>
      </c>
      <c r="ATZ75" s="715">
        <v>0</v>
      </c>
      <c r="AUA75" s="715">
        <v>0</v>
      </c>
      <c r="AUB75" s="715">
        <v>0</v>
      </c>
      <c r="AUC75" s="715">
        <v>1</v>
      </c>
      <c r="AUD75" s="715">
        <v>0</v>
      </c>
      <c r="AUE75" s="715">
        <v>0</v>
      </c>
      <c r="AUF75" s="715">
        <v>0</v>
      </c>
      <c r="AUG75" s="715">
        <v>0</v>
      </c>
      <c r="AUH75" s="715">
        <v>1</v>
      </c>
      <c r="AUI75" s="712" t="s">
        <v>1678</v>
      </c>
      <c r="AUJ75" s="712" t="s">
        <v>1623</v>
      </c>
      <c r="AUK75" s="709">
        <v>0</v>
      </c>
      <c r="AUL75" s="978">
        <v>31</v>
      </c>
      <c r="AUM75" s="703" t="s">
        <v>1625</v>
      </c>
      <c r="AUN75" s="703" t="s">
        <v>1625</v>
      </c>
      <c r="AUO75" s="703" t="s">
        <v>1625</v>
      </c>
      <c r="AUP75" s="701" t="s">
        <v>1625</v>
      </c>
      <c r="AUQ75" s="712" t="s">
        <v>1625</v>
      </c>
      <c r="AUR75" s="712" t="s">
        <v>1627</v>
      </c>
      <c r="AUS75" s="712" t="s">
        <v>1627</v>
      </c>
      <c r="AUT75" s="712" t="s">
        <v>1627</v>
      </c>
      <c r="AUU75" s="712" t="s">
        <v>1625</v>
      </c>
      <c r="AUV75" s="712" t="s">
        <v>1685</v>
      </c>
      <c r="AUW75" s="3968" t="s">
        <v>1641</v>
      </c>
      <c r="AUX75" s="712" t="s">
        <v>5405</v>
      </c>
      <c r="AUY75" s="712" t="s">
        <v>1851</v>
      </c>
      <c r="AUZ75" s="699">
        <v>39</v>
      </c>
      <c r="AVA75" s="699">
        <v>6</v>
      </c>
      <c r="AVB75" s="985">
        <v>15.3</v>
      </c>
      <c r="AVC75" s="699">
        <v>0</v>
      </c>
      <c r="AVD75" s="712">
        <v>0</v>
      </c>
      <c r="AVE75" s="699">
        <f t="shared" si="62"/>
        <v>25</v>
      </c>
      <c r="AVF75" s="712">
        <v>0</v>
      </c>
      <c r="AVG75" s="978">
        <v>33</v>
      </c>
      <c r="AVH75" s="712" t="s">
        <v>1625</v>
      </c>
      <c r="AVI75" s="712" t="s">
        <v>1625</v>
      </c>
      <c r="AVJ75" s="712" t="s">
        <v>1625</v>
      </c>
      <c r="AVK75" s="712" t="s">
        <v>1625</v>
      </c>
      <c r="AVL75" s="716">
        <v>11.6</v>
      </c>
      <c r="AVM75" s="699">
        <f t="shared" si="63"/>
        <v>29</v>
      </c>
      <c r="AVN75" s="715">
        <v>1</v>
      </c>
      <c r="AVO75" s="712">
        <v>0</v>
      </c>
      <c r="AVP75" s="699">
        <f t="shared" si="64"/>
        <v>39</v>
      </c>
      <c r="AVQ75" s="715">
        <v>0</v>
      </c>
      <c r="AVR75" s="712">
        <v>0</v>
      </c>
      <c r="AVS75" s="699">
        <f t="shared" si="65"/>
        <v>14</v>
      </c>
      <c r="AVT75" s="715">
        <v>0</v>
      </c>
      <c r="AVU75" s="712">
        <v>0</v>
      </c>
      <c r="AVV75" s="699">
        <f t="shared" si="66"/>
        <v>29</v>
      </c>
      <c r="AVW75" s="715">
        <v>0</v>
      </c>
      <c r="AVX75" s="712">
        <v>0</v>
      </c>
      <c r="AVY75" s="733">
        <v>0</v>
      </c>
      <c r="AVZ75" s="716">
        <v>0</v>
      </c>
      <c r="AWA75" s="699">
        <f t="shared" si="67"/>
        <v>26</v>
      </c>
      <c r="AWB75" s="715">
        <v>0</v>
      </c>
      <c r="AWC75" s="712">
        <v>0</v>
      </c>
      <c r="AWD75" s="699">
        <f t="shared" si="68"/>
        <v>9</v>
      </c>
      <c r="AWE75" s="715">
        <v>0</v>
      </c>
      <c r="AWF75" s="712">
        <v>0</v>
      </c>
      <c r="AWG75" s="699">
        <f t="shared" si="69"/>
        <v>56</v>
      </c>
      <c r="AWH75" s="715">
        <v>0</v>
      </c>
      <c r="AWI75" s="714">
        <v>112</v>
      </c>
      <c r="AWJ75" s="715" t="s">
        <v>31</v>
      </c>
      <c r="AWK75" s="715" t="s">
        <v>31</v>
      </c>
      <c r="AWL75" s="715" t="s">
        <v>31</v>
      </c>
      <c r="AWM75" s="715" t="s">
        <v>31</v>
      </c>
      <c r="AWN75" s="715">
        <v>112</v>
      </c>
      <c r="AWO75" s="715" t="s">
        <v>31</v>
      </c>
      <c r="AWP75" s="715">
        <v>9</v>
      </c>
      <c r="AWQ75" s="715" t="s">
        <v>31</v>
      </c>
      <c r="AWR75" s="715">
        <v>9</v>
      </c>
      <c r="AWS75" s="716">
        <v>0.35699999999999998</v>
      </c>
      <c r="AWT75" s="699">
        <f t="shared" si="70"/>
        <v>7</v>
      </c>
      <c r="AWU75" s="712" t="s">
        <v>31</v>
      </c>
      <c r="AWV75" s="699" t="str">
        <f t="shared" si="70"/>
        <v>-</v>
      </c>
      <c r="AWW75" s="712" t="s">
        <v>31</v>
      </c>
      <c r="AWX75" s="699" t="str">
        <f t="shared" si="3"/>
        <v>-</v>
      </c>
      <c r="AWY75" s="712" t="s">
        <v>31</v>
      </c>
      <c r="AWZ75" s="699" t="str">
        <f t="shared" si="71"/>
        <v>-</v>
      </c>
      <c r="AXA75" s="712" t="s">
        <v>31</v>
      </c>
      <c r="AXB75" s="712">
        <v>0.35699999999999998</v>
      </c>
      <c r="AXC75" s="712" t="s">
        <v>31</v>
      </c>
      <c r="AXD75" s="699" t="str">
        <f t="shared" si="4"/>
        <v>-</v>
      </c>
      <c r="AXE75" s="712">
        <v>2.9000000000000001E-2</v>
      </c>
      <c r="AXF75" s="699">
        <f t="shared" si="5"/>
        <v>34</v>
      </c>
      <c r="AXG75" s="712" t="s">
        <v>31</v>
      </c>
      <c r="AXH75" s="699" t="str">
        <f t="shared" si="6"/>
        <v>-</v>
      </c>
      <c r="AXI75" s="712">
        <v>2.9000000000000001E-2</v>
      </c>
      <c r="AXK75" s="3969">
        <v>94.488188976377955</v>
      </c>
      <c r="AXL75" s="3970">
        <v>127</v>
      </c>
      <c r="AXM75" s="715">
        <f t="shared" si="72"/>
        <v>22</v>
      </c>
      <c r="AXN75" s="3969">
        <v>41.61073825503356</v>
      </c>
      <c r="AXO75" s="3970">
        <v>149</v>
      </c>
      <c r="AXP75" s="715">
        <f t="shared" si="73"/>
        <v>27</v>
      </c>
      <c r="AXQ75" s="2024">
        <v>2413</v>
      </c>
      <c r="AXR75" s="2024">
        <v>2460</v>
      </c>
      <c r="AXS75" s="3029">
        <v>1.9105691056910672</v>
      </c>
      <c r="AXT75" s="2024" t="s">
        <v>8059</v>
      </c>
      <c r="AXU75" s="2024">
        <v>346</v>
      </c>
      <c r="AXV75" s="2024">
        <v>333</v>
      </c>
      <c r="AXW75" s="3029">
        <v>3.9039039039038954</v>
      </c>
      <c r="AXX75" s="2024" t="s">
        <v>8056</v>
      </c>
      <c r="AXY75" s="3029">
        <v>14.33899709904683</v>
      </c>
      <c r="AXZ75" s="3029">
        <v>13.536585365853659</v>
      </c>
      <c r="AYA75" s="3029">
        <v>-0.80241173319317127</v>
      </c>
      <c r="AYB75" s="2024" t="s">
        <v>1632</v>
      </c>
      <c r="AYC75" s="2123">
        <v>984</v>
      </c>
      <c r="AYD75" s="2024">
        <v>914</v>
      </c>
      <c r="AYE75" s="3029">
        <v>7.6586433260393818</v>
      </c>
      <c r="AYF75" s="2024" t="s">
        <v>8058</v>
      </c>
      <c r="AYG75" s="2024">
        <v>168</v>
      </c>
      <c r="AYH75" s="2024">
        <v>100</v>
      </c>
      <c r="AYI75" s="3029">
        <v>68</v>
      </c>
      <c r="AYJ75" s="2024" t="s">
        <v>8057</v>
      </c>
      <c r="AYK75" s="2024">
        <v>9660</v>
      </c>
      <c r="AYL75" s="2024">
        <v>8586</v>
      </c>
      <c r="AYM75" s="3029">
        <v>12.508735150244576</v>
      </c>
      <c r="AYN75" s="2024" t="s">
        <v>8057</v>
      </c>
      <c r="AYO75" s="2024">
        <v>35700000</v>
      </c>
      <c r="AYP75" s="2024">
        <v>31800145</v>
      </c>
      <c r="AYQ75" s="3029">
        <v>12.263639049444592</v>
      </c>
      <c r="AYR75" s="2024" t="s">
        <v>8057</v>
      </c>
      <c r="AYS75" s="2024">
        <v>17460000</v>
      </c>
      <c r="AYT75" s="2024">
        <v>13445498</v>
      </c>
      <c r="AYU75" s="3029">
        <v>29.857592481885007</v>
      </c>
      <c r="AYV75" s="2024" t="s">
        <v>8057</v>
      </c>
      <c r="AYW75" s="2024">
        <v>10740000</v>
      </c>
      <c r="AYX75" s="2024">
        <v>10724598</v>
      </c>
      <c r="AYY75" s="3029">
        <v>0.14361377461420943</v>
      </c>
      <c r="AYZ75" s="2024" t="s">
        <v>8059</v>
      </c>
      <c r="AZA75" s="2024">
        <v>40000</v>
      </c>
      <c r="AZB75" s="2024">
        <v>1237</v>
      </c>
      <c r="AZC75" s="3029">
        <v>3133.6297493936945</v>
      </c>
      <c r="AZD75" s="2024" t="s">
        <v>8057</v>
      </c>
      <c r="AZE75" s="2024">
        <v>3980000</v>
      </c>
      <c r="AZF75" s="2024">
        <v>3820900</v>
      </c>
      <c r="AZG75" s="3029">
        <v>4.1639404328823133</v>
      </c>
      <c r="AZH75" s="2024" t="s">
        <v>8056</v>
      </c>
      <c r="AZI75" s="2024">
        <v>49000</v>
      </c>
      <c r="AZJ75" s="2024">
        <v>18000</v>
      </c>
      <c r="AZK75" s="3029">
        <v>172.22222222222223</v>
      </c>
      <c r="AZL75" s="2024" t="s">
        <v>8057</v>
      </c>
      <c r="AZM75" s="2024">
        <v>3381000</v>
      </c>
      <c r="AZN75" s="2024">
        <v>3789912</v>
      </c>
      <c r="AZO75" s="3029">
        <v>10.789485349527908</v>
      </c>
      <c r="AZP75" s="2024" t="s">
        <v>8057</v>
      </c>
      <c r="AZQ75" s="2024">
        <v>50000</v>
      </c>
      <c r="AZR75" s="2024">
        <v>0</v>
      </c>
      <c r="AZS75" s="3029" t="s">
        <v>31</v>
      </c>
      <c r="AZT75" s="2024" t="s">
        <v>31</v>
      </c>
      <c r="AZU75" s="2024">
        <v>0</v>
      </c>
      <c r="AZV75" s="2024">
        <v>0</v>
      </c>
      <c r="AZW75" s="3029" t="s">
        <v>31</v>
      </c>
      <c r="AZX75" s="2024" t="s">
        <v>31</v>
      </c>
      <c r="AZY75" s="2123">
        <v>253084000</v>
      </c>
      <c r="AZZ75" s="2024">
        <v>248279015</v>
      </c>
      <c r="BAA75" s="3029">
        <v>1.9353166033786664</v>
      </c>
      <c r="BAB75" s="2024" t="s">
        <v>8059</v>
      </c>
      <c r="BAC75" s="2024">
        <v>34362000</v>
      </c>
      <c r="BAD75" s="2024">
        <v>20652740</v>
      </c>
      <c r="BAE75" s="3029">
        <v>66.379860493087108</v>
      </c>
      <c r="BAF75" s="2024" t="s">
        <v>8057</v>
      </c>
      <c r="BAG75" s="2024">
        <v>340111000</v>
      </c>
      <c r="BAH75" s="2024">
        <v>282020649</v>
      </c>
      <c r="BAI75" s="3029">
        <v>20.597906999355928</v>
      </c>
      <c r="BAJ75" s="2024" t="s">
        <v>8057</v>
      </c>
      <c r="BAK75" s="2123">
        <v>164525000</v>
      </c>
      <c r="BAL75" s="2024">
        <v>154281838</v>
      </c>
      <c r="BAM75" s="3029">
        <v>6.6392532865728384</v>
      </c>
      <c r="BAN75" s="2024" t="s">
        <v>8058</v>
      </c>
      <c r="BAO75" s="2024">
        <v>0</v>
      </c>
      <c r="BAP75" s="2024">
        <v>0</v>
      </c>
      <c r="BAQ75" s="3029" t="s">
        <v>31</v>
      </c>
      <c r="BAR75" s="2024" t="s">
        <v>31</v>
      </c>
      <c r="BAS75" s="2024">
        <v>84033000</v>
      </c>
      <c r="BAT75" s="2024">
        <v>86718129</v>
      </c>
      <c r="BAU75" s="3029">
        <v>3.0963871464523862</v>
      </c>
      <c r="BAV75" s="2024" t="s">
        <v>8056</v>
      </c>
      <c r="BAW75" s="2024">
        <v>4526000</v>
      </c>
      <c r="BAX75" s="2024">
        <v>7279048</v>
      </c>
      <c r="BAY75" s="3029">
        <v>37.821539300194196</v>
      </c>
      <c r="BAZ75" s="2024" t="s">
        <v>8057</v>
      </c>
      <c r="BBA75" s="2024">
        <v>0</v>
      </c>
      <c r="BBB75" s="2024">
        <v>0</v>
      </c>
      <c r="BBC75" s="3029" t="s">
        <v>31</v>
      </c>
      <c r="BBD75" s="2024" t="s">
        <v>31</v>
      </c>
      <c r="BBE75" s="2123">
        <v>24614000</v>
      </c>
      <c r="BBF75" s="2024">
        <v>15536677</v>
      </c>
      <c r="BBG75" s="3029">
        <v>58.425125269708587</v>
      </c>
      <c r="BBH75" s="2024" t="s">
        <v>8057</v>
      </c>
      <c r="BBI75" s="2024">
        <v>0</v>
      </c>
      <c r="BBJ75" s="2024">
        <v>0</v>
      </c>
      <c r="BBK75" s="3029" t="s">
        <v>31</v>
      </c>
      <c r="BBL75" s="2024" t="s">
        <v>31</v>
      </c>
      <c r="BBM75" s="2024">
        <v>9748000</v>
      </c>
      <c r="BBN75" s="2024">
        <v>5116063</v>
      </c>
      <c r="BBO75" s="3029">
        <v>90.53713763884457</v>
      </c>
      <c r="BBP75" s="2024" t="s">
        <v>8057</v>
      </c>
      <c r="BBQ75" s="2123">
        <v>21180000</v>
      </c>
      <c r="BBR75" s="2024">
        <v>24638617</v>
      </c>
      <c r="BBS75" s="3029">
        <v>14.037382861221474</v>
      </c>
      <c r="BBT75" s="2024" t="s">
        <v>8057</v>
      </c>
      <c r="BBU75" s="2024">
        <v>1338000</v>
      </c>
      <c r="BBV75" s="2024">
        <v>1721399</v>
      </c>
      <c r="BBW75" s="3029">
        <v>22.272523685676589</v>
      </c>
      <c r="BBX75" s="2024" t="s">
        <v>8057</v>
      </c>
      <c r="BBY75" s="2024">
        <v>23164000</v>
      </c>
      <c r="BBZ75" s="2024">
        <v>20230827</v>
      </c>
      <c r="BCA75" s="3029">
        <v>14.498532363506442</v>
      </c>
      <c r="BCB75" s="2024" t="s">
        <v>8057</v>
      </c>
      <c r="BCC75" s="2024">
        <v>8245000</v>
      </c>
      <c r="BCD75" s="2024">
        <v>7807933</v>
      </c>
      <c r="BCE75" s="3029">
        <v>5.5977298985531831</v>
      </c>
      <c r="BCF75" s="2024" t="s">
        <v>8056</v>
      </c>
      <c r="BCG75" s="2024">
        <v>3950000</v>
      </c>
      <c r="BCH75" s="2024">
        <v>3412630</v>
      </c>
      <c r="BCI75" s="3029">
        <v>15.746506360197273</v>
      </c>
      <c r="BCJ75" s="2024" t="s">
        <v>8057</v>
      </c>
      <c r="BCK75" s="2024">
        <v>86624000</v>
      </c>
      <c r="BCL75" s="2024">
        <v>64476551</v>
      </c>
      <c r="BCM75" s="3029">
        <v>34.34961804951385</v>
      </c>
      <c r="BCN75" s="2024" t="s">
        <v>8057</v>
      </c>
      <c r="BCO75" s="2024">
        <v>30941000</v>
      </c>
      <c r="BCP75" s="2024">
        <v>19655179</v>
      </c>
      <c r="BCQ75" s="3029">
        <v>57.419070057820392</v>
      </c>
      <c r="BCR75" s="2024" t="s">
        <v>8057</v>
      </c>
      <c r="BCS75" s="2024">
        <v>20839000</v>
      </c>
      <c r="BCT75" s="2024">
        <v>20862666</v>
      </c>
      <c r="BCU75" s="3029">
        <v>0.11343708421540555</v>
      </c>
      <c r="BCV75" s="2024" t="s">
        <v>8059</v>
      </c>
      <c r="BCW75" s="2024">
        <v>20749000</v>
      </c>
      <c r="BCX75" s="2024">
        <v>17658323</v>
      </c>
      <c r="BCY75" s="3029">
        <v>17.502664324352878</v>
      </c>
      <c r="BCZ75" s="2024" t="s">
        <v>8057</v>
      </c>
      <c r="BDA75" s="2024">
        <v>2724000</v>
      </c>
      <c r="BDB75" s="2024">
        <v>269212</v>
      </c>
      <c r="BDC75" s="3029">
        <v>911.84196841151208</v>
      </c>
      <c r="BDD75" s="2024" t="s">
        <v>8057</v>
      </c>
      <c r="BDE75" s="2024">
        <v>0</v>
      </c>
      <c r="BDF75" s="2024">
        <v>0</v>
      </c>
      <c r="BDG75" s="3029" t="s">
        <v>31</v>
      </c>
      <c r="BDH75" s="2024" t="s">
        <v>31</v>
      </c>
      <c r="BDI75" s="2024">
        <v>0</v>
      </c>
      <c r="BDJ75" s="2024">
        <v>0</v>
      </c>
      <c r="BDK75" s="3029" t="s">
        <v>31</v>
      </c>
      <c r="BDL75" s="2024" t="s">
        <v>31</v>
      </c>
      <c r="BDM75" s="2024">
        <v>23424000</v>
      </c>
      <c r="BDN75" s="2024">
        <v>25540323</v>
      </c>
      <c r="BDO75" s="3029">
        <v>8.2862029583572649</v>
      </c>
      <c r="BDP75" s="2024" t="s">
        <v>8058</v>
      </c>
      <c r="BDQ75" s="2024">
        <v>1494000</v>
      </c>
      <c r="BDR75" s="2024">
        <v>716472</v>
      </c>
      <c r="BDS75" s="3029">
        <v>108.52175660737612</v>
      </c>
      <c r="BDT75" s="2024" t="s">
        <v>8057</v>
      </c>
      <c r="BDU75" s="2024">
        <v>3229000</v>
      </c>
      <c r="BDV75" s="2024">
        <v>1174082</v>
      </c>
      <c r="BDW75" s="3029">
        <v>175.02337996834973</v>
      </c>
      <c r="BDX75" s="2024" t="s">
        <v>8057</v>
      </c>
      <c r="BDY75" s="2024">
        <v>0</v>
      </c>
      <c r="BDZ75" s="2024">
        <v>0</v>
      </c>
      <c r="BEA75" s="3029" t="s">
        <v>31</v>
      </c>
      <c r="BEB75" s="2024" t="s">
        <v>31</v>
      </c>
      <c r="BEC75" s="2024">
        <v>0</v>
      </c>
      <c r="BED75" s="2024">
        <v>0</v>
      </c>
      <c r="BEE75" s="3029" t="s">
        <v>31</v>
      </c>
      <c r="BEF75" s="2024" t="s">
        <v>31</v>
      </c>
      <c r="BEG75" s="2024">
        <v>0</v>
      </c>
      <c r="BEH75" s="2024">
        <v>1739043</v>
      </c>
      <c r="BEI75" s="3029">
        <v>100</v>
      </c>
      <c r="BEJ75" s="2024" t="s">
        <v>8057</v>
      </c>
      <c r="BEK75" s="2024">
        <v>60234000</v>
      </c>
      <c r="BEL75" s="2024">
        <v>44388486</v>
      </c>
      <c r="BEM75" s="3029">
        <v>35.697351786226733</v>
      </c>
      <c r="BEN75" s="2024" t="s">
        <v>8057</v>
      </c>
      <c r="BEO75" s="2024">
        <v>0</v>
      </c>
      <c r="BEP75" s="2024">
        <v>0</v>
      </c>
      <c r="BEQ75" s="3029" t="s">
        <v>31</v>
      </c>
      <c r="BER75" s="2024" t="s">
        <v>31</v>
      </c>
      <c r="BES75" s="2024">
        <v>31976000</v>
      </c>
      <c r="BET75" s="2024">
        <v>27728906</v>
      </c>
      <c r="BEU75" s="3029">
        <v>15.316485980370103</v>
      </c>
      <c r="BEV75" s="2024" t="s">
        <v>8057</v>
      </c>
      <c r="BEW75" s="2123">
        <v>2423</v>
      </c>
      <c r="BEX75" s="2024">
        <v>2474</v>
      </c>
      <c r="BEY75" s="3029">
        <v>2.0614389652384801</v>
      </c>
      <c r="BEZ75" s="2024" t="s">
        <v>8059</v>
      </c>
      <c r="BFA75" s="2024">
        <v>356</v>
      </c>
      <c r="BFB75" s="2024">
        <v>305</v>
      </c>
      <c r="BFC75" s="3029">
        <v>16.721311475409834</v>
      </c>
      <c r="BFD75" s="2024" t="s">
        <v>8057</v>
      </c>
      <c r="BFE75" s="3029">
        <v>14.692529921584812</v>
      </c>
      <c r="BFF75" s="3029">
        <v>12.328213419563459</v>
      </c>
      <c r="BFG75" s="3029">
        <v>-2.364316502021353</v>
      </c>
      <c r="BFH75" s="2024" t="s">
        <v>7682</v>
      </c>
      <c r="BFI75" s="2780" t="s">
        <v>1632</v>
      </c>
      <c r="BFJ75" s="1495" t="s">
        <v>1632</v>
      </c>
      <c r="BFK75" s="1495" t="s">
        <v>1632</v>
      </c>
      <c r="BFL75" s="1495" t="s">
        <v>1632</v>
      </c>
      <c r="BFM75" s="1212">
        <v>10</v>
      </c>
      <c r="BFN75" s="1212">
        <v>10</v>
      </c>
      <c r="BFO75" s="1212">
        <v>10</v>
      </c>
      <c r="BFP75" s="1212">
        <v>10</v>
      </c>
      <c r="BFQ75" s="988">
        <f t="shared" si="74"/>
        <v>40</v>
      </c>
      <c r="BFR75" s="988">
        <f t="shared" si="75"/>
        <v>1</v>
      </c>
      <c r="BFS75" s="1993" t="s">
        <v>1632</v>
      </c>
      <c r="BFT75" s="1994" t="s">
        <v>1632</v>
      </c>
      <c r="BFU75" s="1994" t="s">
        <v>1632</v>
      </c>
      <c r="BFV75" s="1994" t="s">
        <v>1632</v>
      </c>
      <c r="BFW75" s="1995">
        <v>5</v>
      </c>
      <c r="BFX75" s="1995">
        <v>5</v>
      </c>
      <c r="BFY75" s="1995">
        <v>5</v>
      </c>
      <c r="BFZ75" s="1995">
        <v>5</v>
      </c>
      <c r="BGA75" s="1303">
        <f t="shared" si="76"/>
        <v>20</v>
      </c>
      <c r="BGB75" s="1303">
        <f t="shared" si="77"/>
        <v>1</v>
      </c>
      <c r="BGC75" s="1993" t="s">
        <v>1625</v>
      </c>
      <c r="BGD75" s="1994" t="s">
        <v>1625</v>
      </c>
      <c r="BGE75" s="1994" t="s">
        <v>1625</v>
      </c>
      <c r="BGF75" s="1994" t="s">
        <v>1625</v>
      </c>
      <c r="BGG75" s="1995">
        <v>0</v>
      </c>
      <c r="BGH75" s="1995">
        <v>0</v>
      </c>
      <c r="BGI75" s="1995">
        <v>0</v>
      </c>
      <c r="BGJ75" s="1995">
        <v>0</v>
      </c>
      <c r="BGK75" s="1303">
        <f t="shared" si="78"/>
        <v>0</v>
      </c>
      <c r="BGL75" s="1303">
        <f t="shared" si="79"/>
        <v>14</v>
      </c>
      <c r="BGM75" s="1993" t="s">
        <v>1632</v>
      </c>
      <c r="BGN75" s="1994" t="s">
        <v>1632</v>
      </c>
      <c r="BGO75" s="1994" t="s">
        <v>1632</v>
      </c>
      <c r="BGP75" s="1994" t="s">
        <v>1632</v>
      </c>
      <c r="BGQ75" s="1995">
        <v>5</v>
      </c>
      <c r="BGR75" s="1995">
        <v>5</v>
      </c>
      <c r="BGS75" s="1995">
        <v>5</v>
      </c>
      <c r="BGT75" s="1995">
        <v>5</v>
      </c>
      <c r="BGU75" s="1303">
        <f t="shared" si="80"/>
        <v>20</v>
      </c>
      <c r="BGV75" s="1303">
        <f t="shared" si="81"/>
        <v>1</v>
      </c>
      <c r="BGW75" s="1993" t="s">
        <v>1632</v>
      </c>
      <c r="BGX75" s="1994" t="s">
        <v>1632</v>
      </c>
      <c r="BGY75" s="1994" t="s">
        <v>1632</v>
      </c>
      <c r="BGZ75" s="1994" t="s">
        <v>1632</v>
      </c>
      <c r="BHA75" s="1995">
        <v>5</v>
      </c>
      <c r="BHB75" s="1995">
        <v>5</v>
      </c>
      <c r="BHC75" s="1995">
        <v>5</v>
      </c>
      <c r="BHD75" s="1995">
        <v>5</v>
      </c>
      <c r="BHE75" s="1303">
        <f t="shared" si="82"/>
        <v>20</v>
      </c>
      <c r="BHF75" s="1303">
        <f t="shared" si="83"/>
        <v>1</v>
      </c>
      <c r="BHG75" s="1993" t="s">
        <v>1632</v>
      </c>
      <c r="BHH75" s="1994" t="s">
        <v>1632</v>
      </c>
      <c r="BHI75" s="1994" t="s">
        <v>1632</v>
      </c>
      <c r="BHJ75" s="1994" t="s">
        <v>1625</v>
      </c>
      <c r="BHK75" s="1995">
        <v>5</v>
      </c>
      <c r="BHL75" s="1995">
        <v>5</v>
      </c>
      <c r="BHM75" s="1995">
        <v>5</v>
      </c>
      <c r="BHN75" s="1995">
        <v>0</v>
      </c>
      <c r="BHO75" s="1303">
        <f t="shared" si="84"/>
        <v>15</v>
      </c>
      <c r="BHP75" s="1303">
        <f t="shared" si="85"/>
        <v>25</v>
      </c>
      <c r="BHQ75" s="1993" t="s">
        <v>1632</v>
      </c>
      <c r="BHR75" s="1994" t="s">
        <v>1632</v>
      </c>
      <c r="BHS75" s="1994" t="s">
        <v>1632</v>
      </c>
      <c r="BHT75" s="1994" t="s">
        <v>1625</v>
      </c>
      <c r="BHU75" s="1995">
        <v>5</v>
      </c>
      <c r="BHV75" s="1995">
        <v>5</v>
      </c>
      <c r="BHW75" s="1995">
        <v>5</v>
      </c>
      <c r="BHX75" s="1995">
        <v>0</v>
      </c>
      <c r="BHY75" s="1303">
        <f t="shared" si="86"/>
        <v>15</v>
      </c>
      <c r="BHZ75" s="1303">
        <f t="shared" si="87"/>
        <v>42</v>
      </c>
      <c r="BIA75" s="1993" t="s">
        <v>1626</v>
      </c>
      <c r="BIB75" s="1994" t="s">
        <v>1626</v>
      </c>
      <c r="BIC75" s="1994" t="s">
        <v>1626</v>
      </c>
      <c r="BID75" s="1994" t="s">
        <v>1626</v>
      </c>
      <c r="BIE75" s="1994" t="s">
        <v>1625</v>
      </c>
      <c r="BIF75" s="4112">
        <f t="shared" si="88"/>
        <v>4</v>
      </c>
      <c r="BIG75" s="1303">
        <f t="shared" si="89"/>
        <v>32</v>
      </c>
      <c r="BIH75" s="2916">
        <v>7</v>
      </c>
      <c r="BII75" s="3967">
        <v>2.8559771521827826</v>
      </c>
      <c r="BIJ75" s="1303">
        <f t="shared" si="90"/>
        <v>40</v>
      </c>
      <c r="BIK75" s="2073">
        <v>29</v>
      </c>
      <c r="BIL75" s="1303">
        <v>29</v>
      </c>
      <c r="BIM75" s="1995">
        <v>100</v>
      </c>
      <c r="BIN75" s="1303">
        <f t="shared" si="91"/>
        <v>1</v>
      </c>
      <c r="BIO75" s="1993" t="s">
        <v>1625</v>
      </c>
      <c r="BIP75" s="1994" t="s">
        <v>1625</v>
      </c>
      <c r="BIQ75" s="1994" t="s">
        <v>1625</v>
      </c>
      <c r="BIR75" s="1994" t="s">
        <v>1625</v>
      </c>
      <c r="BIS75" s="1994" t="s">
        <v>1625</v>
      </c>
      <c r="BIT75" s="1994" t="s">
        <v>1625</v>
      </c>
      <c r="BIU75" s="1994" t="s">
        <v>1625</v>
      </c>
      <c r="BIV75" s="1994" t="s">
        <v>1625</v>
      </c>
      <c r="BIW75" s="1994" t="s">
        <v>1625</v>
      </c>
      <c r="BIX75" s="1994" t="s">
        <v>1625</v>
      </c>
      <c r="BIY75" s="3617">
        <f t="shared" si="92"/>
        <v>0</v>
      </c>
      <c r="BIZ75" s="2906">
        <f t="shared" si="93"/>
        <v>67</v>
      </c>
      <c r="BJA75" s="3971">
        <v>20</v>
      </c>
      <c r="BJB75" s="3972">
        <v>8.1599347205222355</v>
      </c>
      <c r="BJC75" s="3971">
        <v>20</v>
      </c>
      <c r="BJD75" s="3972">
        <v>100</v>
      </c>
      <c r="BJE75" s="3972">
        <v>1</v>
      </c>
      <c r="BJF75" s="3971">
        <v>0</v>
      </c>
      <c r="BJG75" s="3972">
        <v>0</v>
      </c>
      <c r="BJH75" s="3972">
        <v>53</v>
      </c>
      <c r="BJI75" s="3971">
        <v>0</v>
      </c>
      <c r="BJJ75" s="3972">
        <v>0</v>
      </c>
      <c r="BJK75" s="3973">
        <v>41</v>
      </c>
      <c r="BJL75" s="3971">
        <v>26</v>
      </c>
      <c r="BJM75" s="3972">
        <v>10.607915136678907</v>
      </c>
      <c r="BJN75" s="3971">
        <v>0</v>
      </c>
      <c r="BJO75" s="3972">
        <v>0</v>
      </c>
      <c r="BJP75" s="3973">
        <v>35</v>
      </c>
      <c r="BJQ75" s="3971">
        <v>2042</v>
      </c>
      <c r="BJR75" s="3972">
        <v>833.12933496532025</v>
      </c>
      <c r="BJS75" s="3971">
        <v>0</v>
      </c>
      <c r="BJT75" s="3972">
        <v>0</v>
      </c>
      <c r="BJU75" s="3973">
        <v>28</v>
      </c>
      <c r="BJV75" s="2074">
        <v>33.300000000000004</v>
      </c>
      <c r="BJW75" s="1303">
        <f t="shared" si="7"/>
        <v>25</v>
      </c>
      <c r="BJX75" s="1993" t="s">
        <v>1625</v>
      </c>
      <c r="BJY75" s="1994" t="s">
        <v>1625</v>
      </c>
      <c r="BJZ75" s="1495" t="s">
        <v>1625</v>
      </c>
      <c r="BKA75" s="1495" t="s">
        <v>1625</v>
      </c>
      <c r="BKB75" s="1212">
        <v>0</v>
      </c>
      <c r="BKC75" s="1212">
        <v>0</v>
      </c>
      <c r="BKD75" s="1212">
        <v>0</v>
      </c>
      <c r="BKE75" s="1212">
        <v>0</v>
      </c>
      <c r="BKF75" s="988">
        <f t="shared" si="94"/>
        <v>0</v>
      </c>
      <c r="BKG75" s="988">
        <f t="shared" si="95"/>
        <v>48</v>
      </c>
      <c r="BKH75" s="2780" t="s">
        <v>1625</v>
      </c>
      <c r="BKI75" s="1495" t="s">
        <v>1625</v>
      </c>
      <c r="BKJ75" s="1495" t="s">
        <v>1625</v>
      </c>
      <c r="BKK75" s="1495" t="s">
        <v>1625</v>
      </c>
      <c r="BKL75" s="1212">
        <v>0</v>
      </c>
      <c r="BKM75" s="1212">
        <v>0</v>
      </c>
      <c r="BKN75" s="1212">
        <v>0</v>
      </c>
      <c r="BKO75" s="1212">
        <v>0</v>
      </c>
      <c r="BKP75" s="988">
        <f t="shared" si="96"/>
        <v>0</v>
      </c>
      <c r="BKQ75" s="988">
        <f t="shared" si="97"/>
        <v>38</v>
      </c>
      <c r="BKR75" s="2780" t="s">
        <v>1625</v>
      </c>
      <c r="BKS75" s="1495" t="s">
        <v>1625</v>
      </c>
      <c r="BKT75" s="1495" t="s">
        <v>1625</v>
      </c>
      <c r="BKU75" s="1495" t="s">
        <v>1625</v>
      </c>
      <c r="BKV75" s="1212">
        <v>0</v>
      </c>
      <c r="BKW75" s="1212">
        <v>0</v>
      </c>
      <c r="BKX75" s="1212">
        <v>0</v>
      </c>
      <c r="BKY75" s="1212">
        <v>0</v>
      </c>
      <c r="BKZ75" s="988">
        <f t="shared" si="98"/>
        <v>0</v>
      </c>
      <c r="BLA75" s="988">
        <f t="shared" si="99"/>
        <v>42</v>
      </c>
      <c r="BLB75" s="3971">
        <v>2</v>
      </c>
      <c r="BLC75" s="3972">
        <v>0.81599347205222361</v>
      </c>
      <c r="BLD75" s="3973">
        <v>50</v>
      </c>
      <c r="BLE75" s="3971">
        <v>0</v>
      </c>
      <c r="BLF75" s="3972">
        <v>0</v>
      </c>
      <c r="BLG75" s="3973">
        <v>14</v>
      </c>
      <c r="BLH75" s="3971">
        <v>1</v>
      </c>
      <c r="BLI75" s="3972">
        <v>0.40799673602611181</v>
      </c>
      <c r="BLJ75" s="3973">
        <v>36</v>
      </c>
      <c r="BLK75" s="3971">
        <v>1</v>
      </c>
      <c r="BLL75" s="3972">
        <v>0.40799673602611181</v>
      </c>
      <c r="BLM75" s="3973">
        <v>30</v>
      </c>
      <c r="BLN75" s="3971">
        <v>2</v>
      </c>
      <c r="BLO75" s="3972">
        <v>0.81599347205222361</v>
      </c>
      <c r="BLP75" s="3973">
        <v>31</v>
      </c>
      <c r="BLQ75" s="3971">
        <v>0</v>
      </c>
      <c r="BLR75" s="3972">
        <v>0</v>
      </c>
      <c r="BLS75" s="3973">
        <v>13</v>
      </c>
      <c r="BLT75" s="3971">
        <v>0</v>
      </c>
      <c r="BLU75" s="3972">
        <v>0</v>
      </c>
      <c r="BLV75" s="3973">
        <v>14</v>
      </c>
      <c r="BLW75" s="3971">
        <v>2</v>
      </c>
      <c r="BLX75" s="3972">
        <v>0.81599347205222361</v>
      </c>
      <c r="BLY75" s="3973">
        <v>18</v>
      </c>
      <c r="BLZ75" s="2782">
        <v>9</v>
      </c>
      <c r="BMA75" s="2773">
        <v>3.6719706242350063</v>
      </c>
      <c r="BMB75" s="988">
        <v>5</v>
      </c>
      <c r="BMC75" s="2782">
        <v>1</v>
      </c>
      <c r="BMD75" s="2773">
        <v>0.40799673602611181</v>
      </c>
      <c r="BME75" s="988">
        <v>54</v>
      </c>
      <c r="BMF75" s="2782">
        <v>0</v>
      </c>
      <c r="BMG75" s="2773">
        <v>0</v>
      </c>
      <c r="BMH75" s="988">
        <v>9</v>
      </c>
      <c r="BMI75" s="2782">
        <v>0</v>
      </c>
      <c r="BMJ75" s="2773">
        <v>0</v>
      </c>
      <c r="BMK75" s="988">
        <v>18</v>
      </c>
      <c r="BML75" s="2782">
        <v>0</v>
      </c>
      <c r="BMM75" s="2773">
        <v>0</v>
      </c>
      <c r="BMN75" s="988">
        <v>10</v>
      </c>
      <c r="BMO75" s="2782">
        <v>0</v>
      </c>
      <c r="BMP75" s="2773">
        <v>0</v>
      </c>
      <c r="BMQ75" s="988">
        <v>2</v>
      </c>
      <c r="BMR75" s="2782">
        <v>9</v>
      </c>
      <c r="BMS75" s="2773">
        <v>3.6719706242350063</v>
      </c>
      <c r="BMT75" s="988">
        <v>9</v>
      </c>
      <c r="BMU75" s="2782">
        <v>2</v>
      </c>
      <c r="BMV75" s="2773">
        <v>0.81599347205222361</v>
      </c>
      <c r="BMW75" s="988">
        <v>46</v>
      </c>
      <c r="BMX75" s="2782">
        <v>0</v>
      </c>
      <c r="BMY75" s="2773">
        <v>0</v>
      </c>
      <c r="BMZ75" s="988">
        <v>20</v>
      </c>
      <c r="BNA75" s="2782">
        <v>2</v>
      </c>
      <c r="BNB75" s="2773">
        <v>0.81599347205222361</v>
      </c>
      <c r="BNC75" s="988">
        <v>5</v>
      </c>
      <c r="BND75" s="2782">
        <v>0</v>
      </c>
      <c r="BNE75" s="2773">
        <v>0</v>
      </c>
      <c r="BNF75" s="988">
        <v>4</v>
      </c>
      <c r="BNG75" s="2782">
        <v>0</v>
      </c>
      <c r="BNH75" s="2773">
        <v>0</v>
      </c>
      <c r="BNI75" s="988">
        <v>19</v>
      </c>
      <c r="BNJ75" s="2782">
        <v>0</v>
      </c>
      <c r="BNK75" s="2773">
        <v>0</v>
      </c>
      <c r="BNL75" s="988">
        <v>30</v>
      </c>
      <c r="BNM75" s="2782">
        <v>0</v>
      </c>
      <c r="BNN75" s="2773">
        <v>0</v>
      </c>
      <c r="BNO75" s="988">
        <v>5</v>
      </c>
      <c r="BNQ75" s="729">
        <v>64</v>
      </c>
      <c r="BNR75" s="729">
        <v>13</v>
      </c>
      <c r="BNS75" s="729">
        <v>2473</v>
      </c>
      <c r="BNT75" s="729">
        <v>25.87949858471492</v>
      </c>
      <c r="BNU75" s="729">
        <v>5.2567731500202184</v>
      </c>
      <c r="BNV75" s="4113">
        <v>15</v>
      </c>
      <c r="BNW75" s="4113">
        <v>33</v>
      </c>
    </row>
    <row r="76" spans="1:1739" ht="13" x14ac:dyDescent="0.2">
      <c r="A76" s="696" t="s">
        <v>1858</v>
      </c>
      <c r="B76" s="697" t="s">
        <v>1859</v>
      </c>
      <c r="C76" s="697" t="s">
        <v>1646</v>
      </c>
      <c r="D76" s="697" t="s">
        <v>1646</v>
      </c>
      <c r="E76" s="697" t="s">
        <v>1733</v>
      </c>
      <c r="F76" s="698" t="s">
        <v>1860</v>
      </c>
      <c r="G76" s="699" t="s">
        <v>1920</v>
      </c>
      <c r="H76" s="700">
        <v>31</v>
      </c>
      <c r="I76" s="703">
        <v>7.55</v>
      </c>
      <c r="J76" s="699">
        <f t="shared" si="8"/>
        <v>3</v>
      </c>
      <c r="K76" s="702">
        <v>37</v>
      </c>
      <c r="L76" s="703">
        <v>7.83</v>
      </c>
      <c r="M76" s="710">
        <f t="shared" si="9"/>
        <v>1</v>
      </c>
      <c r="N76" s="712">
        <f t="shared" si="10"/>
        <v>0.28000000000000025</v>
      </c>
      <c r="O76" s="702">
        <v>37</v>
      </c>
      <c r="P76" s="703">
        <v>6.95</v>
      </c>
      <c r="Q76" s="710">
        <f t="shared" si="11"/>
        <v>71</v>
      </c>
      <c r="R76" s="712">
        <f t="shared" si="12"/>
        <v>-0.87999999999999989</v>
      </c>
      <c r="S76" s="702">
        <v>103</v>
      </c>
      <c r="T76" s="703">
        <v>6.34</v>
      </c>
      <c r="U76" s="699">
        <f t="shared" si="100"/>
        <v>16</v>
      </c>
      <c r="V76" s="702">
        <v>115</v>
      </c>
      <c r="W76" s="703">
        <v>6.28</v>
      </c>
      <c r="X76" s="710">
        <f t="shared" si="0"/>
        <v>20</v>
      </c>
      <c r="Y76" s="712">
        <f t="shared" si="13"/>
        <v>-5.9999999999999609E-2</v>
      </c>
      <c r="Z76" s="702">
        <v>117</v>
      </c>
      <c r="AA76" s="703">
        <v>6.2393162393162394</v>
      </c>
      <c r="AB76" s="710">
        <f t="shared" si="101"/>
        <v>20</v>
      </c>
      <c r="AC76" s="712">
        <f t="shared" si="14"/>
        <v>-4.0683760683760894E-2</v>
      </c>
      <c r="AD76" s="706">
        <v>65</v>
      </c>
      <c r="AE76" s="701">
        <v>5.953846153846154</v>
      </c>
      <c r="AF76" s="702">
        <v>52</v>
      </c>
      <c r="AG76" s="704">
        <v>6.5961538461538458</v>
      </c>
      <c r="AH76" s="705">
        <f t="shared" si="102"/>
        <v>25</v>
      </c>
      <c r="AI76" s="707">
        <v>44</v>
      </c>
      <c r="AJ76" s="704">
        <v>5.9772727272727275</v>
      </c>
      <c r="AK76" s="705">
        <f t="shared" si="103"/>
        <v>64</v>
      </c>
      <c r="AL76" s="702">
        <v>21</v>
      </c>
      <c r="AM76" s="704">
        <v>5.9047619047619051</v>
      </c>
      <c r="AN76" s="1595">
        <f t="shared" si="104"/>
        <v>25</v>
      </c>
      <c r="AO76" s="4086"/>
      <c r="AP76" s="717">
        <v>82.9</v>
      </c>
      <c r="AQ76" s="705">
        <v>4</v>
      </c>
      <c r="AR76" s="709">
        <v>86.3</v>
      </c>
      <c r="AS76" s="705">
        <v>8</v>
      </c>
      <c r="AT76" s="709">
        <v>0.70000000000000284</v>
      </c>
      <c r="AU76" s="701">
        <v>1.2999999999999972</v>
      </c>
      <c r="AV76" s="702">
        <v>10</v>
      </c>
      <c r="AW76" s="715">
        <f t="shared" si="15"/>
        <v>76</v>
      </c>
      <c r="AX76" s="710">
        <v>10</v>
      </c>
      <c r="AY76" s="715">
        <f t="shared" si="16"/>
        <v>76</v>
      </c>
      <c r="AZ76" s="702">
        <v>240</v>
      </c>
      <c r="BA76" s="711">
        <f t="shared" si="105"/>
        <v>15</v>
      </c>
      <c r="BB76" s="702">
        <v>270</v>
      </c>
      <c r="BC76" s="726">
        <v>29</v>
      </c>
      <c r="BD76" s="702">
        <v>35</v>
      </c>
      <c r="BE76" s="703">
        <v>28.571428571428569</v>
      </c>
      <c r="BF76" s="705">
        <f t="shared" si="17"/>
        <v>57</v>
      </c>
      <c r="BG76" s="702">
        <v>37</v>
      </c>
      <c r="BH76" s="703">
        <v>8.1081081081081088</v>
      </c>
      <c r="BI76" s="705">
        <f t="shared" si="18"/>
        <v>6</v>
      </c>
      <c r="BJ76" s="702">
        <v>36</v>
      </c>
      <c r="BK76" s="703">
        <v>47.222222222222221</v>
      </c>
      <c r="BL76" s="705">
        <f t="shared" si="19"/>
        <v>42</v>
      </c>
      <c r="BM76" s="702">
        <v>38</v>
      </c>
      <c r="BN76" s="703">
        <v>15.789473684210526</v>
      </c>
      <c r="BO76" s="705">
        <v>19</v>
      </c>
      <c r="BP76" s="702">
        <v>37</v>
      </c>
      <c r="BQ76" s="703">
        <v>0</v>
      </c>
      <c r="BR76" s="705">
        <v>1</v>
      </c>
      <c r="BS76" s="702">
        <v>37</v>
      </c>
      <c r="BT76" s="703">
        <v>32.432432432432435</v>
      </c>
      <c r="BU76" s="705">
        <v>21</v>
      </c>
      <c r="BV76" s="702">
        <v>52</v>
      </c>
      <c r="BW76" s="703">
        <v>48.07692307692308</v>
      </c>
      <c r="BX76" s="705">
        <f t="shared" si="20"/>
        <v>10</v>
      </c>
      <c r="BY76" s="702">
        <v>52</v>
      </c>
      <c r="BZ76" s="703">
        <v>76.923076923076934</v>
      </c>
      <c r="CA76" s="705">
        <f t="shared" si="21"/>
        <v>54</v>
      </c>
      <c r="CB76" s="702">
        <v>49</v>
      </c>
      <c r="CC76" s="703">
        <v>48.979591836734691</v>
      </c>
      <c r="CD76" s="705">
        <f t="shared" si="22"/>
        <v>5</v>
      </c>
      <c r="CE76" s="702">
        <v>52</v>
      </c>
      <c r="CF76" s="703">
        <v>38.461538461538467</v>
      </c>
      <c r="CG76" s="705">
        <v>45</v>
      </c>
      <c r="CH76" s="702">
        <v>34</v>
      </c>
      <c r="CI76" s="703">
        <v>5.8823529411764701</v>
      </c>
      <c r="CJ76" s="705">
        <f t="shared" si="106"/>
        <v>65</v>
      </c>
      <c r="CK76" s="702">
        <v>52</v>
      </c>
      <c r="CL76" s="703">
        <v>48.07692307692308</v>
      </c>
      <c r="CM76" s="705">
        <f t="shared" si="23"/>
        <v>36</v>
      </c>
      <c r="CN76" s="709">
        <v>14.4</v>
      </c>
      <c r="CO76" s="726">
        <v>49</v>
      </c>
      <c r="CP76" s="703">
        <v>3.6</v>
      </c>
      <c r="CQ76" s="703">
        <v>5.0999999999999996</v>
      </c>
      <c r="CR76" s="704">
        <v>5.6</v>
      </c>
      <c r="CS76" s="709">
        <v>13.100000000000001</v>
      </c>
      <c r="CT76" s="701">
        <v>13.900000000000002</v>
      </c>
      <c r="CU76" s="712">
        <v>16.600000000000001</v>
      </c>
      <c r="CV76" s="729">
        <f t="shared" si="24"/>
        <v>41</v>
      </c>
      <c r="CW76" s="712">
        <v>4.8000000000000007</v>
      </c>
      <c r="CX76" s="712">
        <v>5.8000000000000007</v>
      </c>
      <c r="CY76" s="712">
        <v>6</v>
      </c>
      <c r="CZ76" s="714">
        <v>41</v>
      </c>
      <c r="DA76" s="985">
        <v>84.6</v>
      </c>
      <c r="DB76" s="729">
        <v>26</v>
      </c>
      <c r="DC76" s="715">
        <v>19</v>
      </c>
      <c r="DD76" s="985">
        <v>83.9</v>
      </c>
      <c r="DE76" s="729">
        <v>39</v>
      </c>
      <c r="DF76" s="715">
        <v>15</v>
      </c>
      <c r="DG76" s="712">
        <v>87.5</v>
      </c>
      <c r="DH76" s="729">
        <v>8</v>
      </c>
      <c r="DI76" s="715">
        <v>7</v>
      </c>
      <c r="DJ76" s="712">
        <v>80.599999999999994</v>
      </c>
      <c r="DK76" s="729">
        <v>71</v>
      </c>
      <c r="DL76" s="716">
        <v>27.27272727272727</v>
      </c>
      <c r="DM76" s="710">
        <v>61</v>
      </c>
      <c r="DN76" s="715">
        <v>55</v>
      </c>
      <c r="DO76" s="717">
        <v>69.090909090909093</v>
      </c>
      <c r="DP76" s="710">
        <v>59</v>
      </c>
      <c r="DQ76" s="703">
        <v>3.6363636363636362</v>
      </c>
      <c r="DR76" s="705">
        <v>14</v>
      </c>
      <c r="DS76" s="709">
        <v>60</v>
      </c>
      <c r="DT76" s="721">
        <v>56</v>
      </c>
      <c r="DU76" s="703">
        <v>8</v>
      </c>
      <c r="DV76" s="705">
        <v>11</v>
      </c>
      <c r="DW76" s="718">
        <v>70</v>
      </c>
      <c r="DX76" s="705">
        <v>34</v>
      </c>
      <c r="DY76" s="703">
        <v>4</v>
      </c>
      <c r="DZ76" s="705">
        <v>42</v>
      </c>
      <c r="EA76" s="702">
        <v>36</v>
      </c>
      <c r="EB76" s="719">
        <v>75</v>
      </c>
      <c r="EC76" s="705">
        <f t="shared" si="1"/>
        <v>31</v>
      </c>
      <c r="ED76" s="702">
        <v>51</v>
      </c>
      <c r="EE76" s="719">
        <v>47.058823529411761</v>
      </c>
      <c r="EF76" s="705">
        <v>55</v>
      </c>
      <c r="EG76" s="702">
        <v>36</v>
      </c>
      <c r="EH76" s="720">
        <v>44.444444444444443</v>
      </c>
      <c r="EI76" s="705">
        <v>73</v>
      </c>
      <c r="EJ76" s="768">
        <v>31</v>
      </c>
      <c r="EK76" s="3956">
        <v>0.5</v>
      </c>
      <c r="EL76" s="3957">
        <v>66</v>
      </c>
      <c r="EM76" s="3958">
        <v>3.225806451612903</v>
      </c>
      <c r="EN76" s="770">
        <v>71</v>
      </c>
      <c r="EO76" s="768">
        <v>32</v>
      </c>
      <c r="EP76" s="1583">
        <v>1.25</v>
      </c>
      <c r="EQ76" s="2356">
        <v>59</v>
      </c>
      <c r="ER76" s="3958">
        <v>18.75</v>
      </c>
      <c r="ES76" s="770">
        <v>45</v>
      </c>
      <c r="ET76" s="768">
        <v>34</v>
      </c>
      <c r="EU76" s="1583">
        <v>0.5</v>
      </c>
      <c r="EV76" s="2356">
        <v>71</v>
      </c>
      <c r="EW76" s="3958">
        <v>2.9411764705882351</v>
      </c>
      <c r="EX76" s="770">
        <v>77</v>
      </c>
      <c r="EY76" s="3974">
        <v>31</v>
      </c>
      <c r="EZ76" s="1583" t="s">
        <v>1700</v>
      </c>
      <c r="FA76" s="2356">
        <v>73</v>
      </c>
      <c r="FB76" s="3966">
        <v>0</v>
      </c>
      <c r="FC76" s="3975">
        <v>73</v>
      </c>
      <c r="FD76" s="768">
        <v>31</v>
      </c>
      <c r="FE76" s="3957">
        <v>0</v>
      </c>
      <c r="FF76" s="3957">
        <v>74</v>
      </c>
      <c r="FG76" s="3958">
        <v>0</v>
      </c>
      <c r="FH76" s="770">
        <v>74</v>
      </c>
      <c r="FI76" s="3965">
        <v>31</v>
      </c>
      <c r="FJ76" s="3957">
        <v>0</v>
      </c>
      <c r="FK76" s="3957">
        <v>61</v>
      </c>
      <c r="FL76" s="3966">
        <v>0</v>
      </c>
      <c r="FM76" s="3965">
        <v>61</v>
      </c>
      <c r="FN76" s="768">
        <v>32</v>
      </c>
      <c r="FO76" s="3957">
        <v>0.5</v>
      </c>
      <c r="FP76" s="3957">
        <v>51</v>
      </c>
      <c r="FQ76" s="3958">
        <v>6.25</v>
      </c>
      <c r="FR76" s="770">
        <v>43</v>
      </c>
      <c r="FS76" s="768">
        <v>34</v>
      </c>
      <c r="FT76" s="3957">
        <v>3.4545454545454546</v>
      </c>
      <c r="FU76" s="3957">
        <v>6</v>
      </c>
      <c r="FV76" s="3958">
        <v>32.352941176470587</v>
      </c>
      <c r="FW76" s="770">
        <v>56</v>
      </c>
      <c r="FX76" s="714">
        <v>52</v>
      </c>
      <c r="FY76" s="725">
        <v>17.307692307692307</v>
      </c>
      <c r="FZ76" s="715">
        <v>49</v>
      </c>
      <c r="GA76" s="702">
        <v>46</v>
      </c>
      <c r="GB76" s="727">
        <v>2.5</v>
      </c>
      <c r="GC76" s="726">
        <v>2</v>
      </c>
      <c r="GD76" s="720">
        <v>2.1739130434782608</v>
      </c>
      <c r="GE76" s="705">
        <v>55</v>
      </c>
      <c r="GF76" s="702">
        <v>47</v>
      </c>
      <c r="GG76" s="712">
        <v>0.75</v>
      </c>
      <c r="GH76" s="729">
        <v>53</v>
      </c>
      <c r="GI76" s="720">
        <v>4.2553191489361701</v>
      </c>
      <c r="GJ76" s="705">
        <v>41</v>
      </c>
      <c r="GK76" s="702">
        <v>48</v>
      </c>
      <c r="GL76" s="712">
        <v>1</v>
      </c>
      <c r="GM76" s="729">
        <v>18</v>
      </c>
      <c r="GN76" s="720">
        <v>4.1666666666666661</v>
      </c>
      <c r="GO76" s="705">
        <v>49</v>
      </c>
      <c r="GP76" s="702">
        <v>46</v>
      </c>
      <c r="GQ76" s="712">
        <v>1</v>
      </c>
      <c r="GR76" s="729">
        <v>27</v>
      </c>
      <c r="GS76" s="720">
        <v>2.1739130434782608</v>
      </c>
      <c r="GT76" s="705">
        <v>41</v>
      </c>
      <c r="GU76" s="702">
        <v>50</v>
      </c>
      <c r="GV76" s="726">
        <v>1.2142857142857142</v>
      </c>
      <c r="GW76" s="726">
        <v>51</v>
      </c>
      <c r="GX76" s="720">
        <v>14.000000000000002</v>
      </c>
      <c r="GY76" s="705">
        <v>22</v>
      </c>
      <c r="GZ76" s="702">
        <v>48</v>
      </c>
      <c r="HA76" s="726">
        <v>0.5</v>
      </c>
      <c r="HB76" s="726">
        <v>31</v>
      </c>
      <c r="HC76" s="720">
        <v>2.083333333333333</v>
      </c>
      <c r="HD76" s="705">
        <v>23</v>
      </c>
      <c r="HE76" s="702">
        <v>47</v>
      </c>
      <c r="HF76" s="726">
        <v>0</v>
      </c>
      <c r="HG76" s="726">
        <v>47</v>
      </c>
      <c r="HH76" s="720">
        <v>0</v>
      </c>
      <c r="HI76" s="705">
        <v>47</v>
      </c>
      <c r="HJ76" s="702">
        <v>47</v>
      </c>
      <c r="HK76" s="726">
        <v>4</v>
      </c>
      <c r="HL76" s="726">
        <v>1</v>
      </c>
      <c r="HM76" s="720">
        <v>2.1276595744680851</v>
      </c>
      <c r="HN76" s="705">
        <v>13</v>
      </c>
      <c r="HO76" s="709">
        <v>27.586206896551722</v>
      </c>
      <c r="HP76" s="703">
        <v>8.6206896551724146</v>
      </c>
      <c r="HQ76" s="703">
        <v>68.965517241379317</v>
      </c>
      <c r="HR76" s="703">
        <v>25.862068965517242</v>
      </c>
      <c r="HS76" s="1299">
        <v>6.8965517241379306</v>
      </c>
      <c r="HT76" s="1299">
        <v>17.241379310344829</v>
      </c>
      <c r="HU76" s="1299">
        <v>67.241379310344826</v>
      </c>
      <c r="HV76" s="1299">
        <v>3.4482758620689653</v>
      </c>
      <c r="HW76" s="1299">
        <v>70.689655172413794</v>
      </c>
      <c r="HX76" s="1300">
        <v>58</v>
      </c>
      <c r="HY76" s="709">
        <v>15.263157894736842</v>
      </c>
      <c r="HZ76" s="709">
        <v>1.5789473684210527</v>
      </c>
      <c r="IA76" s="709">
        <v>55.26315789473685</v>
      </c>
      <c r="IB76" s="709">
        <v>26.315789473684209</v>
      </c>
      <c r="IC76" s="709">
        <v>6.3157894736842106</v>
      </c>
      <c r="ID76" s="709">
        <v>42.105263157894733</v>
      </c>
      <c r="IE76" s="709">
        <v>41.05263157894737</v>
      </c>
      <c r="IF76" s="709">
        <v>2.1052631578947367</v>
      </c>
      <c r="IG76" s="709">
        <v>52.105263157894733</v>
      </c>
      <c r="IH76" s="1300">
        <v>190</v>
      </c>
      <c r="II76" s="1265">
        <v>1</v>
      </c>
      <c r="IJ76" s="1266">
        <v>4</v>
      </c>
      <c r="IK76" s="1266">
        <v>3</v>
      </c>
      <c r="IL76" s="1266">
        <v>5</v>
      </c>
      <c r="IM76" s="1266">
        <v>0</v>
      </c>
      <c r="IN76" s="1266">
        <v>1</v>
      </c>
      <c r="IO76" s="1266" t="s">
        <v>31</v>
      </c>
      <c r="IP76" s="1266">
        <v>5</v>
      </c>
      <c r="IQ76" s="1267">
        <v>19</v>
      </c>
      <c r="IR76" s="1268">
        <v>10</v>
      </c>
      <c r="IS76" s="1269">
        <v>0</v>
      </c>
      <c r="IT76" s="1269">
        <v>1</v>
      </c>
      <c r="IU76" s="1269">
        <v>2</v>
      </c>
      <c r="IV76" s="1269">
        <v>0</v>
      </c>
      <c r="IW76" s="1269">
        <v>0</v>
      </c>
      <c r="IX76" s="1269" t="s">
        <v>31</v>
      </c>
      <c r="IY76" s="1269">
        <v>2</v>
      </c>
      <c r="IZ76" s="1267">
        <v>15</v>
      </c>
      <c r="JA76" s="1268">
        <v>0</v>
      </c>
      <c r="JB76" s="1269">
        <v>3</v>
      </c>
      <c r="JC76" s="1269">
        <v>1</v>
      </c>
      <c r="JD76" s="1269">
        <v>0</v>
      </c>
      <c r="JE76" s="1269">
        <v>2</v>
      </c>
      <c r="JF76" s="1269">
        <v>0</v>
      </c>
      <c r="JG76" s="1269" t="s">
        <v>31</v>
      </c>
      <c r="JH76" s="1269">
        <v>1</v>
      </c>
      <c r="JI76" s="1270">
        <v>7</v>
      </c>
      <c r="JJ76" s="1268">
        <v>5.2631578947368416</v>
      </c>
      <c r="JK76" s="1269">
        <v>21.052631578947366</v>
      </c>
      <c r="JL76" s="1269">
        <v>15.789473684210526</v>
      </c>
      <c r="JM76" s="1269">
        <v>26.315789473684209</v>
      </c>
      <c r="JN76" s="1269">
        <v>0</v>
      </c>
      <c r="JO76" s="1269">
        <v>5.2631578947368416</v>
      </c>
      <c r="JP76" s="1269" t="s">
        <v>31</v>
      </c>
      <c r="JQ76" s="1269">
        <v>26.315789473684209</v>
      </c>
      <c r="JR76" s="1270">
        <v>100</v>
      </c>
      <c r="JS76" s="1268">
        <v>66.666666666666657</v>
      </c>
      <c r="JT76" s="1269">
        <v>0</v>
      </c>
      <c r="JU76" s="1269">
        <v>6.666666666666667</v>
      </c>
      <c r="JV76" s="1269">
        <v>13.333333333333334</v>
      </c>
      <c r="JW76" s="1269">
        <v>0</v>
      </c>
      <c r="JX76" s="1269">
        <v>0</v>
      </c>
      <c r="JY76" s="1269" t="s">
        <v>31</v>
      </c>
      <c r="JZ76" s="1269">
        <v>13.333333333333334</v>
      </c>
      <c r="KA76" s="1270">
        <v>100</v>
      </c>
      <c r="KB76" s="1268">
        <v>0</v>
      </c>
      <c r="KC76" s="1269">
        <v>42.857142857142854</v>
      </c>
      <c r="KD76" s="1269">
        <v>14.285714285714285</v>
      </c>
      <c r="KE76" s="1269">
        <v>0</v>
      </c>
      <c r="KF76" s="1269">
        <v>28.571428571428569</v>
      </c>
      <c r="KG76" s="1269">
        <v>0</v>
      </c>
      <c r="KH76" s="1269" t="s">
        <v>31</v>
      </c>
      <c r="KI76" s="1269">
        <v>14.285714285714285</v>
      </c>
      <c r="KJ76" s="1270">
        <v>100</v>
      </c>
      <c r="KK76" s="718">
        <v>46.558704453441294</v>
      </c>
      <c r="KL76" s="705">
        <v>37</v>
      </c>
      <c r="KM76" s="718">
        <v>13.157894736842104</v>
      </c>
      <c r="KN76" s="705">
        <v>77</v>
      </c>
      <c r="KO76" s="725">
        <v>4.1750841750841756</v>
      </c>
      <c r="KP76" s="715">
        <v>36</v>
      </c>
      <c r="KQ76" s="725">
        <v>2.4915824915824913</v>
      </c>
      <c r="KR76" s="715">
        <v>19</v>
      </c>
      <c r="KS76" s="725">
        <v>15.387205387205388</v>
      </c>
      <c r="KT76" s="715">
        <v>35</v>
      </c>
      <c r="KU76" s="725">
        <v>10.687542545949626</v>
      </c>
      <c r="KV76" s="715">
        <v>27</v>
      </c>
      <c r="KW76" s="725">
        <v>6.3926940639269407</v>
      </c>
      <c r="KX76" s="715">
        <v>59</v>
      </c>
      <c r="KY76" s="715">
        <v>10.133744855967079</v>
      </c>
      <c r="KZ76" s="715">
        <v>68</v>
      </c>
      <c r="LA76" s="728">
        <v>30</v>
      </c>
      <c r="LB76" s="729">
        <v>10</v>
      </c>
      <c r="LC76" s="729">
        <v>10</v>
      </c>
      <c r="LD76" s="729">
        <v>20</v>
      </c>
      <c r="LE76" s="729">
        <v>15</v>
      </c>
      <c r="LF76" s="730">
        <v>85</v>
      </c>
      <c r="LG76" s="734">
        <v>43</v>
      </c>
      <c r="LH76" s="728">
        <v>10</v>
      </c>
      <c r="LI76" s="729">
        <v>0</v>
      </c>
      <c r="LJ76" s="706">
        <v>10</v>
      </c>
      <c r="LK76" s="705">
        <v>35</v>
      </c>
      <c r="LL76" s="1372" t="s">
        <v>1632</v>
      </c>
      <c r="LM76" s="976" t="s">
        <v>1625</v>
      </c>
      <c r="LN76" s="976" t="s">
        <v>1625</v>
      </c>
      <c r="LO76" s="976" t="s">
        <v>1625</v>
      </c>
      <c r="LP76" s="729">
        <v>10</v>
      </c>
      <c r="LQ76" s="1023">
        <v>40</v>
      </c>
      <c r="LR76" s="1372" t="s">
        <v>1632</v>
      </c>
      <c r="LS76" s="976" t="s">
        <v>1632</v>
      </c>
      <c r="LT76" s="976" t="s">
        <v>1625</v>
      </c>
      <c r="LU76" s="976" t="s">
        <v>1625</v>
      </c>
      <c r="LV76" s="729">
        <v>20</v>
      </c>
      <c r="LW76" s="1023">
        <v>32</v>
      </c>
      <c r="LX76" s="1372" t="s">
        <v>1632</v>
      </c>
      <c r="LY76" s="976" t="s">
        <v>1625</v>
      </c>
      <c r="LZ76" s="976" t="s">
        <v>1632</v>
      </c>
      <c r="MA76" s="976" t="s">
        <v>1625</v>
      </c>
      <c r="MB76" s="729">
        <v>30</v>
      </c>
      <c r="MC76" s="1023">
        <v>46</v>
      </c>
      <c r="MD76" s="1372" t="s">
        <v>1632</v>
      </c>
      <c r="ME76" s="976" t="s">
        <v>1632</v>
      </c>
      <c r="MF76" s="976" t="s">
        <v>1625</v>
      </c>
      <c r="MG76" s="976" t="s">
        <v>1625</v>
      </c>
      <c r="MH76" s="729">
        <v>20</v>
      </c>
      <c r="MI76" s="1023">
        <v>54</v>
      </c>
      <c r="MJ76" s="1372" t="s">
        <v>1632</v>
      </c>
      <c r="MK76" s="976" t="s">
        <v>1632</v>
      </c>
      <c r="ML76" s="976" t="s">
        <v>1632</v>
      </c>
      <c r="MM76" s="976" t="s">
        <v>1632</v>
      </c>
      <c r="MN76" s="729">
        <v>40</v>
      </c>
      <c r="MO76" s="1023">
        <v>1</v>
      </c>
      <c r="MP76" s="1372" t="s">
        <v>1632</v>
      </c>
      <c r="MQ76" s="976" t="s">
        <v>1632</v>
      </c>
      <c r="MR76" s="976" t="s">
        <v>1625</v>
      </c>
      <c r="MS76" s="976" t="s">
        <v>1625</v>
      </c>
      <c r="MT76" s="729">
        <v>20</v>
      </c>
      <c r="MU76" s="1023">
        <v>36</v>
      </c>
      <c r="MV76" s="1372" t="s">
        <v>1632</v>
      </c>
      <c r="MW76" s="976" t="s">
        <v>1632</v>
      </c>
      <c r="MX76" s="976" t="s">
        <v>1625</v>
      </c>
      <c r="MY76" s="729">
        <v>30</v>
      </c>
      <c r="MZ76" s="1023">
        <v>3</v>
      </c>
      <c r="NA76" s="1372" t="s">
        <v>1632</v>
      </c>
      <c r="NB76" s="976" t="s">
        <v>1632</v>
      </c>
      <c r="NC76" s="976" t="s">
        <v>1632</v>
      </c>
      <c r="ND76" s="976" t="s">
        <v>1632</v>
      </c>
      <c r="NE76" s="729">
        <v>40</v>
      </c>
      <c r="NF76" s="1023">
        <v>1</v>
      </c>
      <c r="NG76" s="976" t="s">
        <v>1625</v>
      </c>
      <c r="NH76" s="976" t="s">
        <v>1625</v>
      </c>
      <c r="NI76" s="976" t="s">
        <v>1625</v>
      </c>
      <c r="NJ76" s="976" t="s">
        <v>1625</v>
      </c>
      <c r="NK76" s="729">
        <v>0</v>
      </c>
      <c r="NL76" s="1023">
        <v>50</v>
      </c>
      <c r="NM76" s="715">
        <v>1216.5999999999999</v>
      </c>
      <c r="NN76" s="715">
        <f t="shared" si="2"/>
        <v>4</v>
      </c>
      <c r="NO76" s="714">
        <v>50</v>
      </c>
      <c r="NP76" s="715">
        <v>39</v>
      </c>
      <c r="NQ76" s="731">
        <v>35.112359550561798</v>
      </c>
      <c r="NR76" s="715">
        <v>29</v>
      </c>
      <c r="NS76" s="715">
        <v>50</v>
      </c>
      <c r="NT76" s="715">
        <v>39</v>
      </c>
      <c r="NU76" s="731">
        <v>35.112359550561798</v>
      </c>
      <c r="NV76" s="715">
        <v>29</v>
      </c>
      <c r="NW76" s="715">
        <v>47</v>
      </c>
      <c r="NX76" s="715">
        <v>31</v>
      </c>
      <c r="NY76" s="725">
        <v>33.00561797752809</v>
      </c>
      <c r="NZ76" s="715">
        <v>14</v>
      </c>
      <c r="OA76" s="1303">
        <v>0</v>
      </c>
      <c r="OB76" s="1995">
        <v>0</v>
      </c>
      <c r="OC76" s="1303">
        <v>47</v>
      </c>
      <c r="OD76" s="1303">
        <v>0</v>
      </c>
      <c r="OE76" s="1995">
        <v>0</v>
      </c>
      <c r="OF76" s="1303">
        <v>47</v>
      </c>
      <c r="OG76" s="1303">
        <v>0</v>
      </c>
      <c r="OH76" s="1995">
        <v>0</v>
      </c>
      <c r="OI76" s="1303">
        <v>70</v>
      </c>
      <c r="OJ76" s="699">
        <v>0</v>
      </c>
      <c r="OK76" s="985">
        <v>0</v>
      </c>
      <c r="OL76" s="1303">
        <v>70</v>
      </c>
      <c r="OM76" s="714">
        <v>122</v>
      </c>
      <c r="ON76" s="725">
        <v>85.674157303370791</v>
      </c>
      <c r="OO76" s="733">
        <v>22</v>
      </c>
      <c r="OP76" s="714" t="s">
        <v>31</v>
      </c>
      <c r="OQ76" s="731" t="s">
        <v>31</v>
      </c>
      <c r="OR76" s="733" t="str">
        <f t="shared" si="25"/>
        <v>-</v>
      </c>
      <c r="OS76" s="981">
        <v>40.799999999999997</v>
      </c>
      <c r="OT76" s="733">
        <v>10</v>
      </c>
      <c r="OU76" s="715">
        <v>66</v>
      </c>
      <c r="OV76" s="715">
        <v>72</v>
      </c>
      <c r="OW76" s="715">
        <v>44</v>
      </c>
      <c r="OX76" s="715">
        <v>30</v>
      </c>
      <c r="OY76" s="715">
        <v>7</v>
      </c>
      <c r="OZ76" s="715">
        <v>81</v>
      </c>
      <c r="PA76" s="715">
        <v>136</v>
      </c>
      <c r="PB76" s="715">
        <v>8</v>
      </c>
      <c r="PC76" s="715">
        <v>23</v>
      </c>
      <c r="PD76" s="715">
        <v>126</v>
      </c>
      <c r="PE76" s="715">
        <v>51</v>
      </c>
      <c r="PF76" s="715">
        <v>121</v>
      </c>
      <c r="PG76" s="715">
        <v>0</v>
      </c>
      <c r="PH76" s="715">
        <v>2</v>
      </c>
      <c r="PI76" s="715">
        <v>54</v>
      </c>
      <c r="PJ76" s="715">
        <v>60</v>
      </c>
      <c r="PK76" s="715">
        <v>0</v>
      </c>
      <c r="PL76" s="715">
        <v>217</v>
      </c>
      <c r="PM76" s="714">
        <v>30.414746543778804</v>
      </c>
      <c r="PN76" s="715">
        <v>69</v>
      </c>
      <c r="PO76" s="715">
        <v>33.179723502304149</v>
      </c>
      <c r="PP76" s="715">
        <v>44</v>
      </c>
      <c r="PQ76" s="715">
        <v>20.276497695852534</v>
      </c>
      <c r="PR76" s="715">
        <v>35</v>
      </c>
      <c r="PS76" s="715">
        <v>13.82488479262673</v>
      </c>
      <c r="PT76" s="715">
        <v>55</v>
      </c>
      <c r="PU76" s="715">
        <v>3.225806451612903</v>
      </c>
      <c r="PV76" s="715">
        <v>20</v>
      </c>
      <c r="PW76" s="715">
        <v>37.327188940092164</v>
      </c>
      <c r="PX76" s="715">
        <v>66</v>
      </c>
      <c r="PY76" s="715">
        <v>62.672811059907829</v>
      </c>
      <c r="PZ76" s="715">
        <v>16</v>
      </c>
      <c r="QA76" s="715">
        <v>3.6866359447004609</v>
      </c>
      <c r="QB76" s="715">
        <v>27</v>
      </c>
      <c r="QC76" s="715">
        <v>10.599078341013826</v>
      </c>
      <c r="QD76" s="715">
        <v>69</v>
      </c>
      <c r="QE76" s="715">
        <v>58.064516129032263</v>
      </c>
      <c r="QF76" s="715">
        <v>71</v>
      </c>
      <c r="QG76" s="715">
        <v>23.502304147465438</v>
      </c>
      <c r="QH76" s="715">
        <v>53</v>
      </c>
      <c r="QI76" s="715">
        <v>55.76036866359447</v>
      </c>
      <c r="QJ76" s="715">
        <v>56</v>
      </c>
      <c r="QK76" s="715">
        <v>0</v>
      </c>
      <c r="QL76" s="715">
        <v>1</v>
      </c>
      <c r="QM76" s="715">
        <v>0.92165898617511521</v>
      </c>
      <c r="QN76" s="715">
        <v>19</v>
      </c>
      <c r="QO76" s="715">
        <v>24.88479262672811</v>
      </c>
      <c r="QP76" s="715">
        <v>26</v>
      </c>
      <c r="QQ76" s="715">
        <v>27.649769585253459</v>
      </c>
      <c r="QR76" s="715">
        <v>41</v>
      </c>
      <c r="QS76" s="715">
        <v>0</v>
      </c>
      <c r="QT76" s="715">
        <v>1</v>
      </c>
      <c r="QU76" s="714">
        <v>18</v>
      </c>
      <c r="QV76" s="715" t="s">
        <v>6558</v>
      </c>
      <c r="QW76" s="715">
        <v>1</v>
      </c>
      <c r="QX76" s="715">
        <v>0</v>
      </c>
      <c r="QY76" s="715">
        <v>1</v>
      </c>
      <c r="QZ76" s="715">
        <v>5</v>
      </c>
      <c r="RA76" s="715">
        <v>9</v>
      </c>
      <c r="RB76" s="715">
        <v>4</v>
      </c>
      <c r="RC76" s="715">
        <v>3</v>
      </c>
      <c r="RD76" s="715">
        <v>33</v>
      </c>
      <c r="RE76" s="715">
        <v>11</v>
      </c>
      <c r="RF76" s="715">
        <v>22</v>
      </c>
      <c r="RG76" s="715" t="s">
        <v>6558</v>
      </c>
      <c r="RH76" s="715">
        <v>2</v>
      </c>
      <c r="RI76" s="715">
        <v>9</v>
      </c>
      <c r="RJ76" s="715">
        <v>20</v>
      </c>
      <c r="RK76" s="715" t="s">
        <v>6558</v>
      </c>
      <c r="RL76" s="715">
        <v>92</v>
      </c>
      <c r="RM76" s="714">
        <v>19.565217391304348</v>
      </c>
      <c r="RN76" s="715">
        <v>24</v>
      </c>
      <c r="RO76" s="715" t="s">
        <v>31</v>
      </c>
      <c r="RP76" s="715" t="s">
        <v>31</v>
      </c>
      <c r="RQ76" s="715">
        <v>1.0869565217391304</v>
      </c>
      <c r="RR76" s="715">
        <v>25</v>
      </c>
      <c r="RS76" s="715">
        <v>0</v>
      </c>
      <c r="RT76" s="715">
        <v>1</v>
      </c>
      <c r="RU76" s="715">
        <v>1.0869565217391304</v>
      </c>
      <c r="RV76" s="715">
        <v>19</v>
      </c>
      <c r="RW76" s="715">
        <v>5.4347826086956523</v>
      </c>
      <c r="RX76" s="715">
        <v>60</v>
      </c>
      <c r="RY76" s="715">
        <v>9.7826086956521738</v>
      </c>
      <c r="RZ76" s="715">
        <v>39</v>
      </c>
      <c r="SA76" s="715">
        <v>4.3478260869565215</v>
      </c>
      <c r="SB76" s="715">
        <v>70</v>
      </c>
      <c r="SC76" s="715">
        <v>3.2608695652173911</v>
      </c>
      <c r="SD76" s="715">
        <v>64</v>
      </c>
      <c r="SE76" s="715">
        <v>35.869565217391305</v>
      </c>
      <c r="SF76" s="715">
        <v>62</v>
      </c>
      <c r="SG76" s="715">
        <v>11.956521739130435</v>
      </c>
      <c r="SH76" s="715">
        <v>66</v>
      </c>
      <c r="SI76" s="715">
        <v>23.913043478260871</v>
      </c>
      <c r="SJ76" s="715">
        <v>60</v>
      </c>
      <c r="SK76" s="715" t="s">
        <v>31</v>
      </c>
      <c r="SL76" s="715" t="s">
        <v>31</v>
      </c>
      <c r="SM76" s="715">
        <v>2.1739130434782608</v>
      </c>
      <c r="SN76" s="715">
        <v>20</v>
      </c>
      <c r="SO76" s="715">
        <v>9.7826086956521738</v>
      </c>
      <c r="SP76" s="715">
        <v>51</v>
      </c>
      <c r="SQ76" s="715">
        <v>21.739130434782609</v>
      </c>
      <c r="SR76" s="715">
        <v>21</v>
      </c>
      <c r="SS76" s="715" t="s">
        <v>31</v>
      </c>
      <c r="ST76" s="733" t="s">
        <v>31</v>
      </c>
      <c r="SU76" s="4108" t="s">
        <v>3048</v>
      </c>
      <c r="SV76" s="1355" t="s">
        <v>3046</v>
      </c>
      <c r="SW76" s="1355">
        <v>26</v>
      </c>
      <c r="SX76" s="4109">
        <v>18.143754361479413</v>
      </c>
      <c r="SY76" s="1355">
        <v>49</v>
      </c>
      <c r="SZ76" s="2074">
        <v>0</v>
      </c>
      <c r="TA76" s="1995">
        <v>1</v>
      </c>
      <c r="TB76" s="3967">
        <v>0.70224719101123589</v>
      </c>
      <c r="TC76" s="1303">
        <v>45</v>
      </c>
      <c r="TD76" s="2074">
        <v>0</v>
      </c>
      <c r="TE76" s="1995">
        <v>2</v>
      </c>
      <c r="TF76" s="3967">
        <v>1.4044943820224718</v>
      </c>
      <c r="TG76" s="1303">
        <v>38</v>
      </c>
      <c r="TH76" s="2074">
        <v>0</v>
      </c>
      <c r="TI76" s="1995">
        <v>0</v>
      </c>
      <c r="TJ76" s="3967">
        <v>0</v>
      </c>
      <c r="TK76" s="1303">
        <v>6</v>
      </c>
      <c r="TL76" s="2074">
        <v>0</v>
      </c>
      <c r="TM76" s="1995">
        <v>0</v>
      </c>
      <c r="TN76" s="3967">
        <v>0</v>
      </c>
      <c r="TO76" s="1303">
        <v>11</v>
      </c>
      <c r="TP76" s="2074">
        <v>0</v>
      </c>
      <c r="TQ76" s="1995">
        <v>0</v>
      </c>
      <c r="TR76" s="3967">
        <v>0</v>
      </c>
      <c r="TS76" s="1303">
        <v>5</v>
      </c>
      <c r="TT76" s="2074">
        <v>0</v>
      </c>
      <c r="TU76" s="1995">
        <v>0</v>
      </c>
      <c r="TV76" s="3967">
        <v>0</v>
      </c>
      <c r="TW76" s="1303">
        <v>2</v>
      </c>
      <c r="TX76" s="2074">
        <v>0</v>
      </c>
      <c r="TY76" s="1995">
        <v>6</v>
      </c>
      <c r="TZ76" s="3967">
        <v>4.213483146067416</v>
      </c>
      <c r="UA76" s="1303">
        <v>43</v>
      </c>
      <c r="UB76" s="2074">
        <v>28</v>
      </c>
      <c r="UC76" s="1995">
        <v>31</v>
      </c>
      <c r="UD76" s="3967">
        <v>21.769662921348317</v>
      </c>
      <c r="UE76" s="1303">
        <v>12</v>
      </c>
      <c r="UF76" s="2074">
        <v>0</v>
      </c>
      <c r="UG76" s="1995">
        <v>0</v>
      </c>
      <c r="UH76" s="3967">
        <v>0</v>
      </c>
      <c r="UI76" s="1303">
        <v>14</v>
      </c>
      <c r="UJ76" s="2074">
        <v>0</v>
      </c>
      <c r="UK76" s="1995">
        <v>1</v>
      </c>
      <c r="UL76" s="3967">
        <v>0.70224719101123589</v>
      </c>
      <c r="UM76" s="1303">
        <v>14</v>
      </c>
      <c r="UN76" s="2074">
        <v>0</v>
      </c>
      <c r="UO76" s="1995">
        <v>0</v>
      </c>
      <c r="UP76" s="3967">
        <v>0</v>
      </c>
      <c r="UQ76" s="1303">
        <v>3</v>
      </c>
      <c r="UR76" s="2074">
        <v>4</v>
      </c>
      <c r="US76" s="1995">
        <v>5</v>
      </c>
      <c r="UT76" s="3967">
        <v>3.5112359550561796</v>
      </c>
      <c r="UU76" s="1303">
        <v>7</v>
      </c>
      <c r="UV76" s="2074">
        <v>7</v>
      </c>
      <c r="UW76" s="1995">
        <v>12</v>
      </c>
      <c r="UX76" s="3967">
        <v>8.4269662921348321</v>
      </c>
      <c r="UY76" s="1303">
        <v>15</v>
      </c>
      <c r="UZ76" s="2074">
        <v>0</v>
      </c>
      <c r="VA76" s="1995">
        <v>0</v>
      </c>
      <c r="VB76" s="3967">
        <v>0</v>
      </c>
      <c r="VC76" s="1303">
        <v>4</v>
      </c>
      <c r="VD76" s="2073">
        <v>0</v>
      </c>
      <c r="VE76" s="1303">
        <v>0</v>
      </c>
      <c r="VF76" s="1303">
        <v>0</v>
      </c>
      <c r="VG76" s="1303">
        <v>7</v>
      </c>
      <c r="VH76" s="1303">
        <v>0</v>
      </c>
      <c r="VI76" s="1303">
        <v>0</v>
      </c>
      <c r="VJ76" s="1303">
        <v>0</v>
      </c>
      <c r="VK76" s="1303">
        <v>4</v>
      </c>
      <c r="VL76" s="1303">
        <v>0</v>
      </c>
      <c r="VM76" s="1303">
        <v>0</v>
      </c>
      <c r="VN76" s="1303">
        <v>0</v>
      </c>
      <c r="VO76" s="1303">
        <v>9</v>
      </c>
      <c r="VP76" s="1303">
        <v>0</v>
      </c>
      <c r="VQ76" s="1303">
        <v>0</v>
      </c>
      <c r="VR76" s="1303">
        <v>0</v>
      </c>
      <c r="VS76" s="1303">
        <v>18</v>
      </c>
      <c r="VT76" s="1303">
        <v>0</v>
      </c>
      <c r="VU76" s="1303">
        <v>0</v>
      </c>
      <c r="VV76" s="1303">
        <v>0</v>
      </c>
      <c r="VW76" s="1303">
        <v>7</v>
      </c>
      <c r="VX76" s="1303">
        <v>0</v>
      </c>
      <c r="VY76" s="1303">
        <v>0</v>
      </c>
      <c r="VZ76" s="1303">
        <v>0</v>
      </c>
      <c r="WA76" s="1303">
        <v>36</v>
      </c>
      <c r="WB76" s="1303">
        <v>0</v>
      </c>
      <c r="WC76" s="1303">
        <v>0</v>
      </c>
      <c r="WD76" s="1303">
        <v>0</v>
      </c>
      <c r="WE76" s="1303">
        <v>15</v>
      </c>
      <c r="WF76" s="1303">
        <v>0</v>
      </c>
      <c r="WG76" s="1303">
        <v>0</v>
      </c>
      <c r="WH76" s="1303">
        <v>0</v>
      </c>
      <c r="WI76" s="1303">
        <v>6</v>
      </c>
      <c r="WJ76" s="1303">
        <v>0</v>
      </c>
      <c r="WK76" s="1303">
        <v>0</v>
      </c>
      <c r="WL76" s="1303">
        <v>0</v>
      </c>
      <c r="WM76" s="1303">
        <v>19</v>
      </c>
      <c r="WN76" s="1303">
        <v>0</v>
      </c>
      <c r="WO76" s="1303">
        <v>0</v>
      </c>
      <c r="WP76" s="1303">
        <v>0</v>
      </c>
      <c r="WQ76" s="1303">
        <v>16</v>
      </c>
      <c r="WR76" s="1303">
        <v>0</v>
      </c>
      <c r="WS76" s="1303">
        <v>0</v>
      </c>
      <c r="WT76" s="1303">
        <v>0</v>
      </c>
      <c r="WU76" s="1303">
        <v>16</v>
      </c>
      <c r="WV76" s="2150"/>
      <c r="WW76" s="712">
        <v>32.258064516129032</v>
      </c>
      <c r="WX76" s="712">
        <v>13.333333333333334</v>
      </c>
      <c r="WY76" s="712">
        <v>17.307692307692307</v>
      </c>
      <c r="WZ76" s="712">
        <v>13.20754716981132</v>
      </c>
      <c r="XA76" s="712">
        <v>5.0847457627118651</v>
      </c>
      <c r="XB76" s="712">
        <v>6.3829787234042552</v>
      </c>
      <c r="XC76" s="699">
        <v>15.277777777777779</v>
      </c>
      <c r="XD76" s="699">
        <v>32</v>
      </c>
      <c r="XE76" s="699">
        <v>16.605166051660518</v>
      </c>
      <c r="XF76" s="712">
        <v>11.66077738515901</v>
      </c>
      <c r="XG76" s="699">
        <v>52</v>
      </c>
      <c r="XH76" s="712">
        <v>11.29032258064516</v>
      </c>
      <c r="XI76" s="712">
        <v>6.666666666666667</v>
      </c>
      <c r="XJ76" s="712">
        <v>9.6153846153846168</v>
      </c>
      <c r="XK76" s="712">
        <v>11.320754716981133</v>
      </c>
      <c r="XL76" s="712" t="s">
        <v>31</v>
      </c>
      <c r="XM76" s="712">
        <v>6.3829787234042552</v>
      </c>
      <c r="XN76" s="699">
        <v>12.5</v>
      </c>
      <c r="XO76" s="699">
        <v>38</v>
      </c>
      <c r="XP76" s="699">
        <v>7.7490774907749085</v>
      </c>
      <c r="XQ76" s="712">
        <v>8.1272084805653702</v>
      </c>
      <c r="XR76" s="699">
        <v>53</v>
      </c>
      <c r="XS76" s="712">
        <v>27.777777777777779</v>
      </c>
      <c r="XT76" s="699">
        <v>37</v>
      </c>
      <c r="XU76" s="699">
        <v>24.354243542435423</v>
      </c>
      <c r="XV76" s="985">
        <v>19.78798586572438</v>
      </c>
      <c r="XW76" s="699">
        <v>62</v>
      </c>
      <c r="XX76" s="699">
        <v>87.2340425531915</v>
      </c>
      <c r="XY76" s="699">
        <v>68.055555555555557</v>
      </c>
      <c r="XZ76" s="699">
        <v>44</v>
      </c>
      <c r="YA76" s="985">
        <v>73.431734317343171</v>
      </c>
      <c r="YB76" s="985">
        <v>78.798586572438168</v>
      </c>
      <c r="YC76" s="699">
        <v>69</v>
      </c>
      <c r="YD76" s="985" t="s">
        <v>31</v>
      </c>
      <c r="YE76" s="985">
        <v>4.1666666666666661</v>
      </c>
      <c r="YF76" s="699">
        <v>35</v>
      </c>
      <c r="YG76" s="699">
        <v>1.107011070110701</v>
      </c>
      <c r="YH76" s="699">
        <v>1.4134275618374559</v>
      </c>
      <c r="YI76" s="699">
        <v>15</v>
      </c>
      <c r="YJ76" s="699" t="s">
        <v>31</v>
      </c>
      <c r="YK76" s="699" t="s">
        <v>31</v>
      </c>
      <c r="YL76" s="699" t="s">
        <v>31</v>
      </c>
      <c r="YM76" s="985">
        <v>1.107011070110701</v>
      </c>
      <c r="YN76" s="985" t="s">
        <v>31</v>
      </c>
      <c r="YO76" s="699" t="s">
        <v>31</v>
      </c>
      <c r="YP76" s="985">
        <v>0</v>
      </c>
      <c r="YQ76" s="985">
        <v>0</v>
      </c>
      <c r="YR76" s="699">
        <v>37</v>
      </c>
      <c r="YS76" s="712">
        <v>0</v>
      </c>
      <c r="YT76" s="985">
        <v>0</v>
      </c>
      <c r="YU76" s="699">
        <v>24</v>
      </c>
      <c r="YV76" s="982">
        <v>38</v>
      </c>
      <c r="YW76" s="725">
        <v>28.947368421052634</v>
      </c>
      <c r="YX76" s="699">
        <v>77</v>
      </c>
      <c r="YY76" s="699">
        <v>113</v>
      </c>
      <c r="YZ76" s="725">
        <v>55.752212389380531</v>
      </c>
      <c r="ZA76" s="699">
        <v>69</v>
      </c>
      <c r="ZB76" s="715">
        <v>25</v>
      </c>
      <c r="ZC76" s="725">
        <v>72</v>
      </c>
      <c r="ZD76" s="699">
        <v>69</v>
      </c>
      <c r="ZE76" s="982">
        <v>35</v>
      </c>
      <c r="ZF76" s="715">
        <v>45.714285714285715</v>
      </c>
      <c r="ZG76" s="699">
        <v>7</v>
      </c>
      <c r="ZH76" s="716">
        <v>0</v>
      </c>
      <c r="ZI76" s="712">
        <v>0</v>
      </c>
      <c r="ZJ76" s="699">
        <v>25</v>
      </c>
      <c r="ZK76" s="1363" t="s">
        <v>1627</v>
      </c>
      <c r="ZL76" s="712">
        <v>88.732394366197184</v>
      </c>
      <c r="ZM76" s="712">
        <v>93.69747899159664</v>
      </c>
      <c r="ZN76" s="699">
        <v>4</v>
      </c>
      <c r="ZO76" s="715">
        <v>238</v>
      </c>
      <c r="ZP76" s="709">
        <v>82.474226804123703</v>
      </c>
      <c r="ZQ76" s="703">
        <v>83.908045977011497</v>
      </c>
      <c r="ZR76" s="978">
        <v>4</v>
      </c>
      <c r="ZS76" s="705">
        <v>87</v>
      </c>
      <c r="ZT76" s="709">
        <v>87.804878048780495</v>
      </c>
      <c r="ZU76" s="703">
        <v>75.862068965517238</v>
      </c>
      <c r="ZV76" s="978">
        <v>51</v>
      </c>
      <c r="ZW76" s="4111">
        <v>29</v>
      </c>
      <c r="ZX76" s="709">
        <v>75</v>
      </c>
      <c r="ZY76" s="703">
        <v>84.848484848484844</v>
      </c>
      <c r="ZZ76" s="978">
        <v>4</v>
      </c>
      <c r="AAA76" s="4111">
        <v>33</v>
      </c>
      <c r="AAB76" s="709">
        <v>82.142857142857139</v>
      </c>
      <c r="AAC76" s="703">
        <v>92</v>
      </c>
      <c r="AAD76" s="978">
        <v>2</v>
      </c>
      <c r="AAE76" s="4111">
        <v>25</v>
      </c>
      <c r="AAF76" s="983">
        <v>89.361702127659569</v>
      </c>
      <c r="AAG76" s="715">
        <v>98.780487804878049</v>
      </c>
      <c r="AAH76" s="715">
        <v>54</v>
      </c>
      <c r="AAI76" s="733">
        <v>82</v>
      </c>
      <c r="AAJ76" s="709">
        <v>0</v>
      </c>
      <c r="AAK76" s="978">
        <v>73</v>
      </c>
      <c r="AAL76" s="703">
        <v>817.3</v>
      </c>
      <c r="AAM76" s="978">
        <v>45</v>
      </c>
      <c r="AAN76" s="703">
        <v>0</v>
      </c>
      <c r="AAO76" s="978">
        <f t="shared" si="26"/>
        <v>31</v>
      </c>
      <c r="AAP76" s="703">
        <v>0</v>
      </c>
      <c r="AAQ76" s="979">
        <f t="shared" si="27"/>
        <v>12</v>
      </c>
      <c r="AAR76" s="712">
        <v>0</v>
      </c>
      <c r="AAS76" s="699">
        <v>30</v>
      </c>
      <c r="AAT76" s="712">
        <v>0</v>
      </c>
      <c r="AAU76" s="699">
        <v>69</v>
      </c>
      <c r="AAV76" s="712">
        <v>35.020000000000003</v>
      </c>
      <c r="AAW76" s="699">
        <v>1</v>
      </c>
      <c r="AAX76" s="712">
        <v>0</v>
      </c>
      <c r="AAY76" s="699">
        <v>32</v>
      </c>
      <c r="AAZ76" s="699">
        <v>7258.4</v>
      </c>
      <c r="ABA76" s="978">
        <f t="shared" si="28"/>
        <v>35</v>
      </c>
      <c r="ABB76" s="712">
        <v>765.2</v>
      </c>
      <c r="ABC76" s="978">
        <f t="shared" si="28"/>
        <v>48</v>
      </c>
      <c r="ABD76" s="712">
        <v>0</v>
      </c>
      <c r="ABE76" s="978">
        <f t="shared" si="28"/>
        <v>46</v>
      </c>
      <c r="ABF76" s="712">
        <v>699.6</v>
      </c>
      <c r="ABG76" s="978">
        <f t="shared" si="28"/>
        <v>33</v>
      </c>
      <c r="ABH76" s="712">
        <v>0</v>
      </c>
      <c r="ABI76" s="978">
        <f t="shared" si="29"/>
        <v>2</v>
      </c>
      <c r="ABJ76" s="712">
        <v>0</v>
      </c>
      <c r="ABK76" s="978">
        <f t="shared" si="29"/>
        <v>1</v>
      </c>
      <c r="ABL76" s="712">
        <v>0</v>
      </c>
      <c r="ABM76" s="978">
        <f t="shared" si="29"/>
        <v>38</v>
      </c>
      <c r="ABN76" s="712">
        <f t="shared" si="30"/>
        <v>0</v>
      </c>
      <c r="ABO76" s="2732">
        <f t="shared" si="31"/>
        <v>39</v>
      </c>
      <c r="ABP76" s="716">
        <v>5</v>
      </c>
      <c r="ABQ76" s="712" t="s">
        <v>1632</v>
      </c>
      <c r="ABR76" s="712">
        <v>5</v>
      </c>
      <c r="ABS76" s="712" t="s">
        <v>1632</v>
      </c>
      <c r="ABT76" s="712">
        <v>5</v>
      </c>
      <c r="ABU76" s="712" t="s">
        <v>1632</v>
      </c>
      <c r="ABV76" s="712">
        <v>5</v>
      </c>
      <c r="ABW76" s="712" t="s">
        <v>1632</v>
      </c>
      <c r="ABX76" s="712">
        <v>5</v>
      </c>
      <c r="ABY76" s="712" t="s">
        <v>1632</v>
      </c>
      <c r="ABZ76" s="712">
        <v>25</v>
      </c>
      <c r="ACA76" s="699">
        <v>1</v>
      </c>
      <c r="ACB76" s="712">
        <v>0</v>
      </c>
      <c r="ACC76" s="712" t="s">
        <v>1625</v>
      </c>
      <c r="ACD76" s="712">
        <v>0</v>
      </c>
      <c r="ACE76" s="712" t="s">
        <v>1625</v>
      </c>
      <c r="ACF76" s="712">
        <v>0</v>
      </c>
      <c r="ACG76" s="712" t="s">
        <v>1625</v>
      </c>
      <c r="ACH76" s="712">
        <v>0</v>
      </c>
      <c r="ACI76" s="712" t="s">
        <v>1625</v>
      </c>
      <c r="ACJ76" s="712">
        <v>0</v>
      </c>
      <c r="ACK76" s="699">
        <v>65</v>
      </c>
      <c r="ACL76" s="712">
        <v>5</v>
      </c>
      <c r="ACM76" s="712" t="s">
        <v>1632</v>
      </c>
      <c r="ACN76" s="712">
        <v>0</v>
      </c>
      <c r="ACO76" s="712" t="s">
        <v>1625</v>
      </c>
      <c r="ACP76" s="712">
        <v>5</v>
      </c>
      <c r="ACQ76" s="712" t="s">
        <v>1632</v>
      </c>
      <c r="ACR76" s="712">
        <v>10</v>
      </c>
      <c r="ACS76" s="699">
        <v>28</v>
      </c>
      <c r="ACT76" s="699">
        <v>0</v>
      </c>
      <c r="ACU76" s="699" t="s">
        <v>1625</v>
      </c>
      <c r="ACV76" s="699">
        <v>0</v>
      </c>
      <c r="ACW76" s="699" t="s">
        <v>1625</v>
      </c>
      <c r="ACX76" s="699">
        <v>10</v>
      </c>
      <c r="ACY76" s="699" t="s">
        <v>1632</v>
      </c>
      <c r="ACZ76" s="699">
        <v>0</v>
      </c>
      <c r="ADA76" s="699" t="s">
        <v>1625</v>
      </c>
      <c r="ADB76" s="699">
        <v>10</v>
      </c>
      <c r="ADC76" s="699">
        <v>55</v>
      </c>
      <c r="ADD76" s="989">
        <v>10</v>
      </c>
      <c r="ADE76" s="989">
        <v>0</v>
      </c>
      <c r="ADF76" s="989">
        <v>0</v>
      </c>
      <c r="ADG76" s="989">
        <v>0</v>
      </c>
      <c r="ADH76" s="989">
        <v>10</v>
      </c>
      <c r="ADI76" s="699">
        <v>58</v>
      </c>
      <c r="ADJ76" s="712">
        <v>5</v>
      </c>
      <c r="ADK76" s="712" t="s">
        <v>1632</v>
      </c>
      <c r="ADL76" s="712">
        <v>5</v>
      </c>
      <c r="ADM76" s="712" t="s">
        <v>1632</v>
      </c>
      <c r="ADN76" s="712">
        <v>0</v>
      </c>
      <c r="ADO76" s="712" t="s">
        <v>1625</v>
      </c>
      <c r="ADP76" s="712">
        <v>0</v>
      </c>
      <c r="ADQ76" s="712" t="s">
        <v>1625</v>
      </c>
      <c r="ADR76" s="712">
        <v>10</v>
      </c>
      <c r="ADS76" s="699">
        <v>49</v>
      </c>
      <c r="ADT76" s="712">
        <v>10</v>
      </c>
      <c r="ADU76" s="712">
        <v>10</v>
      </c>
      <c r="ADV76" s="712">
        <v>0</v>
      </c>
      <c r="ADW76" s="712">
        <v>0</v>
      </c>
      <c r="ADX76" s="712">
        <v>20</v>
      </c>
      <c r="ADY76" s="699">
        <v>38</v>
      </c>
      <c r="ADZ76" s="714">
        <v>0</v>
      </c>
      <c r="AEA76" s="712">
        <v>0</v>
      </c>
      <c r="AEB76" s="699">
        <v>23</v>
      </c>
      <c r="AEC76" s="715">
        <v>0</v>
      </c>
      <c r="AED76" s="712">
        <v>0</v>
      </c>
      <c r="AEE76" s="699">
        <v>54</v>
      </c>
      <c r="AEF76" s="715">
        <v>1</v>
      </c>
      <c r="AEG76" s="712">
        <v>22.701475595913735</v>
      </c>
      <c r="AEH76" s="699">
        <v>9</v>
      </c>
      <c r="AEI76" s="1303">
        <v>0</v>
      </c>
      <c r="AEJ76" s="712">
        <v>0</v>
      </c>
      <c r="AEK76" s="699">
        <f t="shared" si="32"/>
        <v>65</v>
      </c>
      <c r="AEL76" s="715">
        <v>0</v>
      </c>
      <c r="AEM76" s="712">
        <v>0</v>
      </c>
      <c r="AEN76" s="699">
        <v>42</v>
      </c>
      <c r="AEO76" s="699">
        <v>2</v>
      </c>
      <c r="AEP76" s="712">
        <v>45.4</v>
      </c>
      <c r="AEQ76" s="699">
        <v>21</v>
      </c>
      <c r="AER76" s="699">
        <v>1</v>
      </c>
      <c r="AES76" s="712">
        <v>22.7</v>
      </c>
      <c r="AET76" s="699">
        <v>49</v>
      </c>
      <c r="AEU76" s="699">
        <v>0</v>
      </c>
      <c r="AEV76" s="1099">
        <v>0</v>
      </c>
      <c r="AEW76" s="699">
        <v>43</v>
      </c>
      <c r="AEX76" s="989">
        <v>0.22500000000000001</v>
      </c>
      <c r="AEY76" s="989">
        <v>10</v>
      </c>
      <c r="AEZ76" s="989">
        <v>0.1</v>
      </c>
      <c r="AFA76" s="989">
        <v>11</v>
      </c>
      <c r="AFB76" s="989">
        <v>0</v>
      </c>
      <c r="AFC76" s="989">
        <v>51</v>
      </c>
      <c r="AFD76" s="989">
        <v>0</v>
      </c>
      <c r="AFE76" s="989">
        <v>49</v>
      </c>
      <c r="AFF76" s="989">
        <v>0</v>
      </c>
      <c r="AFG76" s="989">
        <v>44</v>
      </c>
      <c r="AFH76" s="989">
        <v>0</v>
      </c>
      <c r="AFI76" s="989">
        <v>44</v>
      </c>
      <c r="AFJ76" s="989">
        <v>0</v>
      </c>
      <c r="AFK76" s="989">
        <v>7</v>
      </c>
      <c r="AFL76" s="989">
        <v>0</v>
      </c>
      <c r="AFM76" s="989">
        <v>7</v>
      </c>
      <c r="AFN76" s="989">
        <v>1</v>
      </c>
      <c r="AFO76" s="989">
        <v>21.862702229995627</v>
      </c>
      <c r="AFP76" s="989">
        <v>73</v>
      </c>
      <c r="AFQ76" s="989">
        <v>3</v>
      </c>
      <c r="AFR76" s="989">
        <v>65.588106689986887</v>
      </c>
      <c r="AFS76" s="989">
        <v>21</v>
      </c>
      <c r="AFT76" s="989" t="s">
        <v>31</v>
      </c>
      <c r="AFU76" s="989" t="s">
        <v>31</v>
      </c>
      <c r="AFV76" s="989" t="s">
        <v>31</v>
      </c>
      <c r="AFW76" s="989">
        <v>5</v>
      </c>
      <c r="AFX76" s="989">
        <v>109.31351114997813</v>
      </c>
      <c r="AFY76" s="989">
        <v>34</v>
      </c>
      <c r="AFZ76" s="989">
        <v>8</v>
      </c>
      <c r="AGA76" s="989">
        <v>174.90161783996501</v>
      </c>
      <c r="AGB76" s="989">
        <v>71</v>
      </c>
      <c r="AGC76" s="989">
        <v>2</v>
      </c>
      <c r="AGD76" s="989">
        <v>43.725404459991253</v>
      </c>
      <c r="AGE76" s="989">
        <v>72</v>
      </c>
      <c r="AGF76" s="989">
        <v>0</v>
      </c>
      <c r="AGG76" s="989">
        <v>0</v>
      </c>
      <c r="AGH76" s="989">
        <v>51</v>
      </c>
      <c r="AGI76" s="989">
        <v>0</v>
      </c>
      <c r="AGJ76" s="989">
        <v>0</v>
      </c>
      <c r="AGK76" s="989">
        <v>10</v>
      </c>
      <c r="AGL76" s="989">
        <v>0</v>
      </c>
      <c r="AGM76" s="989">
        <v>0</v>
      </c>
      <c r="AGN76" s="989">
        <v>2</v>
      </c>
      <c r="AGO76" s="989">
        <v>0</v>
      </c>
      <c r="AGP76" s="989">
        <v>0</v>
      </c>
      <c r="AGQ76" s="989">
        <v>51</v>
      </c>
      <c r="AGR76" s="989">
        <v>0</v>
      </c>
      <c r="AGS76" s="989">
        <v>0</v>
      </c>
      <c r="AGT76" s="989">
        <v>19</v>
      </c>
      <c r="AGU76" s="989">
        <v>0</v>
      </c>
      <c r="AGV76" s="989">
        <v>0</v>
      </c>
      <c r="AGW76" s="989">
        <v>31</v>
      </c>
      <c r="AGX76" s="989">
        <v>0</v>
      </c>
      <c r="AGY76" s="989">
        <v>0</v>
      </c>
      <c r="AGZ76" s="989">
        <v>25</v>
      </c>
      <c r="AHA76" s="989">
        <v>0</v>
      </c>
      <c r="AHB76" s="989">
        <v>0</v>
      </c>
      <c r="AHC76" s="989">
        <v>12</v>
      </c>
      <c r="AHD76" s="989">
        <v>0</v>
      </c>
      <c r="AHE76" s="989">
        <v>0</v>
      </c>
      <c r="AHF76" s="989">
        <v>41</v>
      </c>
      <c r="AHG76" s="712">
        <v>3</v>
      </c>
      <c r="AHH76" s="712">
        <v>131.58000000000001</v>
      </c>
      <c r="AHI76" s="699">
        <v>68</v>
      </c>
      <c r="AHJ76" s="712">
        <v>14</v>
      </c>
      <c r="AHK76" s="712">
        <v>614.04</v>
      </c>
      <c r="AHL76" s="712">
        <v>23</v>
      </c>
      <c r="AHM76" s="712">
        <v>0</v>
      </c>
      <c r="AHN76" s="712">
        <v>0</v>
      </c>
      <c r="AHO76" s="699">
        <v>43</v>
      </c>
      <c r="AHP76" s="712">
        <v>0</v>
      </c>
      <c r="AHQ76" s="712">
        <v>0</v>
      </c>
      <c r="AHR76" s="712">
        <v>23</v>
      </c>
      <c r="AHS76" s="712">
        <v>27</v>
      </c>
      <c r="AHT76" s="712">
        <v>1139.24</v>
      </c>
      <c r="AHU76" s="699">
        <v>3</v>
      </c>
      <c r="AHV76" s="712">
        <v>5</v>
      </c>
      <c r="AHW76" s="712">
        <v>219.3</v>
      </c>
      <c r="AHX76" s="699">
        <v>11</v>
      </c>
      <c r="AHY76" s="712">
        <v>4</v>
      </c>
      <c r="AHZ76" s="712">
        <v>168.78</v>
      </c>
      <c r="AIA76" s="699">
        <v>54</v>
      </c>
      <c r="AIC76" s="714"/>
      <c r="AID76" s="725"/>
      <c r="AIE76" s="715"/>
      <c r="AIF76" s="714"/>
      <c r="AIG76" s="725"/>
      <c r="AIH76" s="715"/>
      <c r="AII76" s="715"/>
      <c r="AIJ76" s="712"/>
      <c r="AIK76" s="715"/>
      <c r="AIL76" s="1169">
        <v>37</v>
      </c>
      <c r="AIM76" s="1174">
        <v>51.351351351351354</v>
      </c>
      <c r="AIN76" s="1168">
        <f t="shared" si="33"/>
        <v>66</v>
      </c>
      <c r="AIO76" s="715">
        <v>107</v>
      </c>
      <c r="AIP76" s="725">
        <v>20.5607476635514</v>
      </c>
      <c r="AIQ76" s="715">
        <f t="shared" si="34"/>
        <v>59</v>
      </c>
      <c r="AIR76" s="1169">
        <v>36</v>
      </c>
      <c r="AIS76" s="1174">
        <v>30.555555555555557</v>
      </c>
      <c r="AIT76" s="1168">
        <f t="shared" si="35"/>
        <v>73</v>
      </c>
      <c r="AIU76" s="715">
        <v>108</v>
      </c>
      <c r="AIV76" s="725">
        <v>7.4074074074074066</v>
      </c>
      <c r="AIW76" s="715">
        <f t="shared" si="36"/>
        <v>72</v>
      </c>
      <c r="AIX76" s="1169">
        <v>36</v>
      </c>
      <c r="AIY76" s="1174">
        <v>0</v>
      </c>
      <c r="AIZ76" s="1168">
        <f t="shared" si="37"/>
        <v>64</v>
      </c>
      <c r="AJA76" s="715">
        <v>105</v>
      </c>
      <c r="AJB76" s="725">
        <v>20</v>
      </c>
      <c r="AJC76" s="715">
        <f t="shared" si="38"/>
        <v>29</v>
      </c>
      <c r="AJD76" s="714">
        <v>36</v>
      </c>
      <c r="AJE76" s="725">
        <v>13.888888888888889</v>
      </c>
      <c r="AJF76" s="715">
        <v>64</v>
      </c>
      <c r="AJG76" s="699">
        <v>113</v>
      </c>
      <c r="AJH76" s="1099">
        <v>10.619469026548673</v>
      </c>
      <c r="AJI76" s="733">
        <v>47</v>
      </c>
      <c r="AJJ76" s="714">
        <v>36</v>
      </c>
      <c r="AJK76" s="712">
        <v>27.777777777777779</v>
      </c>
      <c r="AJL76" s="715">
        <v>62</v>
      </c>
      <c r="AJM76" s="699">
        <v>113</v>
      </c>
      <c r="AJN76" s="712">
        <v>25.663716814159294</v>
      </c>
      <c r="AJO76" s="715">
        <v>53</v>
      </c>
      <c r="AJP76" s="714">
        <v>37</v>
      </c>
      <c r="AJQ76" s="712">
        <v>16.216216216216218</v>
      </c>
      <c r="AJR76" s="715">
        <v>30</v>
      </c>
      <c r="AJS76" s="699">
        <v>114</v>
      </c>
      <c r="AJT76" s="712">
        <v>35.964912280701753</v>
      </c>
      <c r="AJU76" s="715">
        <f t="shared" si="39"/>
        <v>3</v>
      </c>
      <c r="AJV76" s="1178">
        <v>0</v>
      </c>
      <c r="AJW76" s="1099">
        <v>0</v>
      </c>
      <c r="AJX76" s="1099">
        <v>0</v>
      </c>
      <c r="AJY76" s="1099">
        <v>0</v>
      </c>
      <c r="AJZ76" s="1099">
        <v>0</v>
      </c>
      <c r="AKA76" s="1099">
        <v>0</v>
      </c>
      <c r="AKB76" s="1099">
        <v>0</v>
      </c>
      <c r="AKC76" s="1099">
        <v>0</v>
      </c>
      <c r="AKD76" s="1099">
        <v>0</v>
      </c>
      <c r="AKE76" s="1099">
        <v>0</v>
      </c>
      <c r="AKF76" s="1099">
        <v>0</v>
      </c>
      <c r="AKG76" s="1188" t="s">
        <v>1730</v>
      </c>
      <c r="AKH76" s="985">
        <v>28.571428571428569</v>
      </c>
      <c r="AKI76" s="985">
        <v>19.047619047619047</v>
      </c>
      <c r="AKJ76" s="985">
        <v>19.047619047619047</v>
      </c>
      <c r="AKK76" s="985">
        <v>14.285714285714285</v>
      </c>
      <c r="AKL76" s="985">
        <v>0</v>
      </c>
      <c r="AKM76" s="985">
        <v>14.285714285714285</v>
      </c>
      <c r="AKN76" s="985">
        <v>9.5238095238095237</v>
      </c>
      <c r="AKO76" s="985">
        <v>9.5238095238095237</v>
      </c>
      <c r="AKP76" s="985">
        <v>33.333333333333329</v>
      </c>
      <c r="AKQ76" s="985">
        <v>9.5238095238095237</v>
      </c>
      <c r="AKR76" s="985">
        <v>4.7619047619047619</v>
      </c>
      <c r="AKS76" s="699">
        <v>21</v>
      </c>
      <c r="AKT76" s="714" t="s">
        <v>1634</v>
      </c>
      <c r="AKU76" s="715" t="s">
        <v>1634</v>
      </c>
      <c r="AKV76" s="715" t="s">
        <v>1680</v>
      </c>
      <c r="AKW76" s="715" t="s">
        <v>1634</v>
      </c>
      <c r="AKX76" s="715" t="s">
        <v>1634</v>
      </c>
      <c r="AKY76" s="715" t="s">
        <v>1634</v>
      </c>
      <c r="AKZ76" s="715" t="s">
        <v>1650</v>
      </c>
      <c r="ALA76" s="715">
        <v>1</v>
      </c>
      <c r="ALB76" s="715">
        <v>1</v>
      </c>
      <c r="ALC76" s="715">
        <v>-2</v>
      </c>
      <c r="ALD76" s="715">
        <v>1</v>
      </c>
      <c r="ALE76" s="715">
        <v>1</v>
      </c>
      <c r="ALF76" s="715">
        <v>1</v>
      </c>
      <c r="ALG76" s="715">
        <v>2</v>
      </c>
      <c r="ALH76" s="715">
        <f t="shared" si="40"/>
        <v>5</v>
      </c>
      <c r="ALI76" s="715">
        <f t="shared" si="41"/>
        <v>36</v>
      </c>
      <c r="ALJ76" s="716" t="s">
        <v>31</v>
      </c>
      <c r="ALK76" s="712" t="s">
        <v>31</v>
      </c>
      <c r="ALL76" s="712" t="s">
        <v>1657</v>
      </c>
      <c r="ALM76" s="712" t="s">
        <v>31</v>
      </c>
      <c r="ALN76" s="712" t="s">
        <v>31</v>
      </c>
      <c r="ALO76" s="712" t="s">
        <v>31</v>
      </c>
      <c r="ALP76" s="712" t="s">
        <v>31</v>
      </c>
      <c r="ALQ76" s="714">
        <v>3</v>
      </c>
      <c r="ALR76" s="715">
        <v>1</v>
      </c>
      <c r="ALS76" s="715">
        <v>0</v>
      </c>
      <c r="ALT76" s="715">
        <v>2</v>
      </c>
      <c r="ALU76" s="715">
        <v>2</v>
      </c>
      <c r="ALV76" s="715">
        <v>4</v>
      </c>
      <c r="ALW76" s="733">
        <v>6</v>
      </c>
      <c r="ALX76" s="981">
        <v>2.0935101186322402</v>
      </c>
      <c r="ALY76" s="715">
        <v>11</v>
      </c>
      <c r="ALZ76" s="731">
        <v>0.69783670621074667</v>
      </c>
      <c r="AMA76" s="715">
        <v>29</v>
      </c>
      <c r="AMB76" s="731">
        <v>0</v>
      </c>
      <c r="AMC76" s="715">
        <v>64</v>
      </c>
      <c r="AMD76" s="731">
        <v>1.3956734124214933</v>
      </c>
      <c r="AME76" s="715">
        <v>35</v>
      </c>
      <c r="AMF76" s="715">
        <v>1.3956734124214933</v>
      </c>
      <c r="AMG76" s="715">
        <v>9</v>
      </c>
      <c r="AMH76" s="731">
        <v>2.7913468248429867</v>
      </c>
      <c r="AMI76" s="715">
        <v>5</v>
      </c>
      <c r="AMJ76" s="731">
        <v>4.1870202372644805</v>
      </c>
      <c r="AMK76" s="715">
        <v>4</v>
      </c>
      <c r="AML76" s="982">
        <v>1</v>
      </c>
      <c r="AMM76" s="699">
        <v>2</v>
      </c>
      <c r="AMN76" s="699">
        <v>1</v>
      </c>
      <c r="AMO76" s="716">
        <v>0.69783670621074667</v>
      </c>
      <c r="AMP76" s="715">
        <v>25</v>
      </c>
      <c r="AMQ76" s="712">
        <v>1.3956734124214933</v>
      </c>
      <c r="AMR76" s="715">
        <v>4</v>
      </c>
      <c r="AMS76" s="712">
        <v>0.69783670621074667</v>
      </c>
      <c r="AMT76" s="733">
        <v>8</v>
      </c>
      <c r="AMU76" s="982">
        <v>0</v>
      </c>
      <c r="AMV76" s="731">
        <v>0</v>
      </c>
      <c r="AMW76" s="715">
        <v>32</v>
      </c>
      <c r="AMX76" s="716" t="s">
        <v>1687</v>
      </c>
      <c r="AMY76" s="712" t="s">
        <v>1687</v>
      </c>
      <c r="AMZ76" s="715">
        <v>1</v>
      </c>
      <c r="ANA76" s="715">
        <v>1</v>
      </c>
      <c r="ANB76" s="715">
        <v>2</v>
      </c>
      <c r="ANC76" s="715">
        <v>55</v>
      </c>
      <c r="AND76" s="1201" t="s">
        <v>1632</v>
      </c>
      <c r="ANE76" s="1202" t="s">
        <v>1625</v>
      </c>
      <c r="ANF76" s="1202" t="s">
        <v>1625</v>
      </c>
      <c r="ANG76" s="1202" t="s">
        <v>1625</v>
      </c>
      <c r="ANH76" s="725">
        <v>5</v>
      </c>
      <c r="ANI76" s="725">
        <v>0</v>
      </c>
      <c r="ANJ76" s="725">
        <v>0</v>
      </c>
      <c r="ANK76" s="725">
        <v>0</v>
      </c>
      <c r="ANL76" s="1303">
        <f t="shared" si="42"/>
        <v>5</v>
      </c>
      <c r="ANM76" s="1303">
        <f t="shared" si="43"/>
        <v>70</v>
      </c>
      <c r="ANN76" s="983" t="s">
        <v>1632</v>
      </c>
      <c r="ANO76" s="725" t="s">
        <v>1625</v>
      </c>
      <c r="ANP76" s="725" t="s">
        <v>1625</v>
      </c>
      <c r="ANQ76" s="725" t="s">
        <v>1632</v>
      </c>
      <c r="ANR76" s="725">
        <v>5</v>
      </c>
      <c r="ANS76" s="725">
        <v>0</v>
      </c>
      <c r="ANT76" s="725">
        <v>0</v>
      </c>
      <c r="ANU76" s="725">
        <v>5</v>
      </c>
      <c r="ANV76" s="715">
        <f t="shared" si="44"/>
        <v>10</v>
      </c>
      <c r="ANW76" s="715">
        <f t="shared" si="45"/>
        <v>56</v>
      </c>
      <c r="ANX76" s="982">
        <v>36</v>
      </c>
      <c r="ANY76" s="715">
        <v>414</v>
      </c>
      <c r="ANZ76" s="1089">
        <v>10.215999999999999</v>
      </c>
      <c r="AOA76" s="715">
        <v>47</v>
      </c>
      <c r="AOB76" s="1089">
        <v>3.2</v>
      </c>
      <c r="AOC76" s="1188">
        <f t="shared" si="46"/>
        <v>31</v>
      </c>
      <c r="AOD76" s="1089">
        <v>31.782</v>
      </c>
      <c r="AOE76" s="1188">
        <f t="shared" si="47"/>
        <v>52</v>
      </c>
      <c r="AOF76" s="699">
        <v>2</v>
      </c>
      <c r="AOG76" s="985">
        <v>1.3956734124214933</v>
      </c>
      <c r="AOH76" s="1188">
        <v>37</v>
      </c>
      <c r="AOI76" s="699">
        <v>0</v>
      </c>
      <c r="AOJ76" s="985">
        <v>0</v>
      </c>
      <c r="AOK76" s="1188">
        <v>60</v>
      </c>
      <c r="AOL76" s="699">
        <v>1</v>
      </c>
      <c r="AOM76" s="985">
        <v>0.69783670621074667</v>
      </c>
      <c r="AON76" s="1188">
        <v>21</v>
      </c>
      <c r="AOO76" s="699">
        <v>1</v>
      </c>
      <c r="AOP76" s="985">
        <v>0.69783670621074667</v>
      </c>
      <c r="AOQ76" s="1188">
        <v>18</v>
      </c>
      <c r="AOR76" s="983" t="s">
        <v>1625</v>
      </c>
      <c r="AOS76" s="725" t="s">
        <v>1625</v>
      </c>
      <c r="AOT76" s="725" t="s">
        <v>1625</v>
      </c>
      <c r="AOU76" s="725" t="s">
        <v>1625</v>
      </c>
      <c r="AOV76" s="725">
        <v>0</v>
      </c>
      <c r="AOW76" s="725">
        <v>0</v>
      </c>
      <c r="AOX76" s="725">
        <v>0</v>
      </c>
      <c r="AOY76" s="725">
        <v>0</v>
      </c>
      <c r="AOZ76" s="715">
        <f t="shared" si="48"/>
        <v>0</v>
      </c>
      <c r="APA76" s="715">
        <f t="shared" si="49"/>
        <v>25</v>
      </c>
      <c r="APB76" s="1993" t="s">
        <v>1632</v>
      </c>
      <c r="APC76" s="1994" t="s">
        <v>1632</v>
      </c>
      <c r="APD76" s="1994" t="s">
        <v>1625</v>
      </c>
      <c r="APE76" s="1994" t="s">
        <v>1632</v>
      </c>
      <c r="APF76" s="1995">
        <v>5</v>
      </c>
      <c r="APG76" s="1995">
        <v>5</v>
      </c>
      <c r="APH76" s="1995">
        <v>0</v>
      </c>
      <c r="API76" s="1995">
        <v>5</v>
      </c>
      <c r="APJ76" s="715">
        <f t="shared" si="50"/>
        <v>15</v>
      </c>
      <c r="APK76" s="715">
        <f t="shared" si="51"/>
        <v>27</v>
      </c>
      <c r="APL76" s="715">
        <v>0</v>
      </c>
      <c r="APM76" s="725">
        <v>0</v>
      </c>
      <c r="APN76" s="715">
        <v>17</v>
      </c>
      <c r="APO76" s="715">
        <v>0</v>
      </c>
      <c r="APP76" s="725">
        <v>0</v>
      </c>
      <c r="APQ76" s="715">
        <v>18</v>
      </c>
      <c r="APR76" s="1169">
        <v>0</v>
      </c>
      <c r="APS76" s="1168">
        <v>0</v>
      </c>
      <c r="APT76" s="1168">
        <v>0</v>
      </c>
      <c r="APU76" s="989">
        <v>0</v>
      </c>
      <c r="APV76" s="989">
        <v>0</v>
      </c>
      <c r="APW76" s="989">
        <v>0</v>
      </c>
      <c r="APX76" s="989">
        <v>38</v>
      </c>
      <c r="APY76" s="989">
        <v>1</v>
      </c>
      <c r="APZ76" s="989">
        <v>37.5</v>
      </c>
      <c r="AQA76" s="989">
        <v>300</v>
      </c>
      <c r="AQB76" s="989">
        <v>37.5</v>
      </c>
      <c r="AQC76" s="989">
        <v>300</v>
      </c>
      <c r="AQD76" s="1099">
        <v>21.067415730337078</v>
      </c>
      <c r="AQE76" s="989">
        <v>25</v>
      </c>
      <c r="AQF76" s="989">
        <v>1</v>
      </c>
      <c r="AQG76" s="989">
        <v>37.5</v>
      </c>
      <c r="AQH76" s="989">
        <v>300</v>
      </c>
      <c r="AQI76" s="989">
        <v>37.5</v>
      </c>
      <c r="AQJ76" s="989">
        <v>300</v>
      </c>
      <c r="AQK76" s="989">
        <v>21.067415730337078</v>
      </c>
      <c r="AQL76" s="729">
        <v>50</v>
      </c>
      <c r="AQM76" s="987"/>
      <c r="AQQ76" s="715">
        <v>172</v>
      </c>
      <c r="AQR76" s="715">
        <v>154</v>
      </c>
      <c r="AQS76" s="989">
        <v>19</v>
      </c>
      <c r="AQT76" s="1099">
        <v>12.337662337662337</v>
      </c>
      <c r="AQU76" s="989">
        <f t="shared" si="52"/>
        <v>63</v>
      </c>
      <c r="AQV76" s="989">
        <v>7</v>
      </c>
      <c r="AQW76" s="989">
        <v>36.84210526315789</v>
      </c>
      <c r="AQX76" s="1099">
        <v>3.5714285714285716</v>
      </c>
      <c r="AQY76" s="989">
        <f t="shared" si="53"/>
        <v>37</v>
      </c>
      <c r="AQZ76" s="989">
        <v>0</v>
      </c>
      <c r="ARA76" s="989">
        <v>19</v>
      </c>
      <c r="ARB76" s="989">
        <v>0</v>
      </c>
      <c r="ARC76" s="989">
        <f t="shared" si="54"/>
        <v>65</v>
      </c>
      <c r="ARD76" s="1668">
        <v>2.7467532467532467</v>
      </c>
      <c r="ARE76" s="1667">
        <f t="shared" si="55"/>
        <v>5</v>
      </c>
      <c r="ARF76" s="1168">
        <v>4</v>
      </c>
      <c r="ARG76" s="1099">
        <v>25</v>
      </c>
      <c r="ARH76" s="989">
        <f t="shared" si="56"/>
        <v>67</v>
      </c>
      <c r="ARI76" s="715">
        <v>29</v>
      </c>
      <c r="ARJ76" s="985">
        <v>20.689655172413794</v>
      </c>
      <c r="ARK76" s="699">
        <f t="shared" si="57"/>
        <v>54</v>
      </c>
      <c r="ARL76" s="989">
        <v>207</v>
      </c>
      <c r="ARM76" s="715">
        <v>27</v>
      </c>
      <c r="ARN76" s="985">
        <v>13.043478260869565</v>
      </c>
      <c r="ARO76" s="699">
        <f t="shared" si="58"/>
        <v>9</v>
      </c>
      <c r="ARP76" s="707">
        <v>28</v>
      </c>
      <c r="ARQ76" s="990">
        <v>0</v>
      </c>
      <c r="ARR76" s="719">
        <v>0</v>
      </c>
      <c r="ARS76" s="979">
        <f t="shared" si="59"/>
        <v>34</v>
      </c>
      <c r="ART76" s="715">
        <v>33</v>
      </c>
      <c r="ARU76" s="699">
        <f t="shared" si="59"/>
        <v>62</v>
      </c>
      <c r="ARV76" s="715" t="s">
        <v>31</v>
      </c>
      <c r="ARW76" s="715" t="s">
        <v>31</v>
      </c>
      <c r="ARX76" s="985" t="s">
        <v>31</v>
      </c>
      <c r="ARY76" s="699" t="str">
        <f t="shared" si="60"/>
        <v>-</v>
      </c>
      <c r="ARZ76" s="715" t="s">
        <v>31</v>
      </c>
      <c r="ASA76" s="715" t="s">
        <v>31</v>
      </c>
      <c r="ASB76" s="712" t="s">
        <v>31</v>
      </c>
      <c r="ASC76" s="699" t="str">
        <f t="shared" si="61"/>
        <v>-</v>
      </c>
      <c r="ASD76" s="712">
        <v>23.809523809523807</v>
      </c>
      <c r="ASE76" s="712">
        <v>30.952380952380953</v>
      </c>
      <c r="ASF76" s="712">
        <v>14.285714285714285</v>
      </c>
      <c r="ASG76" s="712">
        <v>7.1428571428571423</v>
      </c>
      <c r="ASH76" s="712">
        <v>16.666666666666664</v>
      </c>
      <c r="ASI76" s="712">
        <v>7.1428571428571423</v>
      </c>
      <c r="ASJ76" s="712">
        <v>0</v>
      </c>
      <c r="ASK76" s="712">
        <v>0</v>
      </c>
      <c r="ASL76" s="712">
        <v>0</v>
      </c>
      <c r="ASM76" s="715">
        <v>10</v>
      </c>
      <c r="ASN76" s="715">
        <v>13</v>
      </c>
      <c r="ASO76" s="715">
        <v>6</v>
      </c>
      <c r="ASP76" s="715">
        <v>3</v>
      </c>
      <c r="ASQ76" s="715">
        <v>7</v>
      </c>
      <c r="ASR76" s="715">
        <v>3</v>
      </c>
      <c r="ASS76" s="715">
        <v>0</v>
      </c>
      <c r="AST76" s="715">
        <v>0</v>
      </c>
      <c r="ASU76" s="715">
        <v>0</v>
      </c>
      <c r="ASV76" s="715">
        <v>42</v>
      </c>
      <c r="ASW76" s="712">
        <v>83.333333333333343</v>
      </c>
      <c r="ASX76" s="712">
        <v>16.666666666666664</v>
      </c>
      <c r="ASY76" s="712">
        <v>0</v>
      </c>
      <c r="ASZ76" s="712">
        <v>0</v>
      </c>
      <c r="ATA76" s="712">
        <v>0</v>
      </c>
      <c r="ATB76" s="712">
        <v>0</v>
      </c>
      <c r="ATC76" s="712">
        <v>0</v>
      </c>
      <c r="ATD76" s="712">
        <v>0</v>
      </c>
      <c r="ATE76" s="712">
        <v>0</v>
      </c>
      <c r="ATF76" s="715">
        <v>5</v>
      </c>
      <c r="ATG76" s="715">
        <v>1</v>
      </c>
      <c r="ATH76" s="715">
        <v>0</v>
      </c>
      <c r="ATI76" s="715">
        <v>0</v>
      </c>
      <c r="ATJ76" s="715">
        <v>0</v>
      </c>
      <c r="ATK76" s="715">
        <v>0</v>
      </c>
      <c r="ATL76" s="715">
        <v>0</v>
      </c>
      <c r="ATM76" s="715">
        <v>0</v>
      </c>
      <c r="ATN76" s="715">
        <v>0</v>
      </c>
      <c r="ATO76" s="715">
        <v>6</v>
      </c>
      <c r="ATP76" s="712">
        <v>100</v>
      </c>
      <c r="ATQ76" s="712">
        <v>0</v>
      </c>
      <c r="ATR76" s="712">
        <v>0</v>
      </c>
      <c r="ATS76" s="712">
        <v>0</v>
      </c>
      <c r="ATT76" s="712">
        <v>0</v>
      </c>
      <c r="ATU76" s="712">
        <v>0</v>
      </c>
      <c r="ATV76" s="712">
        <v>0</v>
      </c>
      <c r="ATW76" s="712">
        <v>0</v>
      </c>
      <c r="ATX76" s="712">
        <v>0</v>
      </c>
      <c r="ATY76" s="715">
        <v>1</v>
      </c>
      <c r="ATZ76" s="715">
        <v>0</v>
      </c>
      <c r="AUA76" s="715">
        <v>0</v>
      </c>
      <c r="AUB76" s="715">
        <v>0</v>
      </c>
      <c r="AUC76" s="715">
        <v>0</v>
      </c>
      <c r="AUD76" s="715">
        <v>0</v>
      </c>
      <c r="AUE76" s="715">
        <v>0</v>
      </c>
      <c r="AUF76" s="715">
        <v>0</v>
      </c>
      <c r="AUG76" s="715">
        <v>0</v>
      </c>
      <c r="AUH76" s="715">
        <v>1</v>
      </c>
      <c r="AUI76" s="712" t="s">
        <v>1648</v>
      </c>
      <c r="AUJ76" s="712" t="s">
        <v>1627</v>
      </c>
      <c r="AUK76" s="709">
        <v>5</v>
      </c>
      <c r="AUL76" s="978">
        <v>24</v>
      </c>
      <c r="AUM76" s="703" t="s">
        <v>1625</v>
      </c>
      <c r="AUN76" s="703" t="s">
        <v>1625</v>
      </c>
      <c r="AUO76" s="703" t="s">
        <v>1632</v>
      </c>
      <c r="AUP76" s="701" t="s">
        <v>1625</v>
      </c>
      <c r="AUQ76" s="712" t="s">
        <v>1626</v>
      </c>
      <c r="AUR76" s="712" t="s">
        <v>1627</v>
      </c>
      <c r="AUS76" s="712" t="s">
        <v>1627</v>
      </c>
      <c r="AUT76" s="712" t="s">
        <v>1627</v>
      </c>
      <c r="AUU76" s="712" t="s">
        <v>1625</v>
      </c>
      <c r="AUV76" s="712" t="s">
        <v>1685</v>
      </c>
      <c r="AUW76" s="3968" t="s">
        <v>1648</v>
      </c>
      <c r="AUX76" s="712" t="s">
        <v>5403</v>
      </c>
      <c r="AUY76" s="712" t="s">
        <v>1851</v>
      </c>
      <c r="AUZ76" s="699">
        <v>39</v>
      </c>
      <c r="AVA76" s="699">
        <v>6</v>
      </c>
      <c r="AVB76" s="985">
        <v>15.3</v>
      </c>
      <c r="AVC76" s="699">
        <v>0</v>
      </c>
      <c r="AVD76" s="712">
        <v>0</v>
      </c>
      <c r="AVE76" s="699">
        <f t="shared" si="62"/>
        <v>25</v>
      </c>
      <c r="AVF76" s="712">
        <v>0</v>
      </c>
      <c r="AVG76" s="978">
        <v>33</v>
      </c>
      <c r="AVH76" s="712" t="s">
        <v>1625</v>
      </c>
      <c r="AVI76" s="712" t="s">
        <v>1625</v>
      </c>
      <c r="AVJ76" s="712" t="s">
        <v>1625</v>
      </c>
      <c r="AVK76" s="712" t="s">
        <v>1625</v>
      </c>
      <c r="AVL76" s="716">
        <v>0</v>
      </c>
      <c r="AVM76" s="699">
        <f t="shared" si="63"/>
        <v>60</v>
      </c>
      <c r="AVN76" s="715">
        <v>0</v>
      </c>
      <c r="AVO76" s="712">
        <v>0</v>
      </c>
      <c r="AVP76" s="699">
        <f t="shared" si="64"/>
        <v>39</v>
      </c>
      <c r="AVQ76" s="715">
        <v>0</v>
      </c>
      <c r="AVR76" s="712">
        <v>0</v>
      </c>
      <c r="AVS76" s="699">
        <f t="shared" si="65"/>
        <v>14</v>
      </c>
      <c r="AVT76" s="715">
        <v>0</v>
      </c>
      <c r="AVU76" s="712">
        <v>22.7</v>
      </c>
      <c r="AVV76" s="699">
        <f t="shared" si="66"/>
        <v>3</v>
      </c>
      <c r="AVW76" s="715">
        <v>1</v>
      </c>
      <c r="AVX76" s="712">
        <v>0</v>
      </c>
      <c r="AVY76" s="733">
        <v>0</v>
      </c>
      <c r="AVZ76" s="716">
        <v>0</v>
      </c>
      <c r="AWA76" s="699">
        <f t="shared" si="67"/>
        <v>26</v>
      </c>
      <c r="AWB76" s="715">
        <v>0</v>
      </c>
      <c r="AWC76" s="712">
        <v>0</v>
      </c>
      <c r="AWD76" s="699">
        <f t="shared" si="68"/>
        <v>9</v>
      </c>
      <c r="AWE76" s="715">
        <v>0</v>
      </c>
      <c r="AWF76" s="712">
        <v>22.7</v>
      </c>
      <c r="AWG76" s="699">
        <f t="shared" si="69"/>
        <v>16</v>
      </c>
      <c r="AWH76" s="715">
        <v>1</v>
      </c>
      <c r="AWI76" s="714" t="s">
        <v>31</v>
      </c>
      <c r="AWJ76" s="715" t="s">
        <v>31</v>
      </c>
      <c r="AWK76" s="715" t="s">
        <v>31</v>
      </c>
      <c r="AWL76" s="715">
        <v>28</v>
      </c>
      <c r="AWM76" s="715" t="s">
        <v>31</v>
      </c>
      <c r="AWN76" s="715">
        <v>28</v>
      </c>
      <c r="AWO76" s="715" t="s">
        <v>31</v>
      </c>
      <c r="AWP76" s="715">
        <v>9</v>
      </c>
      <c r="AWQ76" s="715" t="s">
        <v>31</v>
      </c>
      <c r="AWR76" s="715">
        <v>9</v>
      </c>
      <c r="AWS76" s="716" t="s">
        <v>31</v>
      </c>
      <c r="AWT76" s="699" t="str">
        <f t="shared" si="70"/>
        <v>-</v>
      </c>
      <c r="AWU76" s="712" t="s">
        <v>31</v>
      </c>
      <c r="AWV76" s="699" t="str">
        <f t="shared" si="70"/>
        <v>-</v>
      </c>
      <c r="AWW76" s="712" t="s">
        <v>31</v>
      </c>
      <c r="AWX76" s="699" t="str">
        <f t="shared" si="3"/>
        <v>-</v>
      </c>
      <c r="AWY76" s="712">
        <v>0.11700000000000001</v>
      </c>
      <c r="AWZ76" s="699">
        <f t="shared" si="71"/>
        <v>3</v>
      </c>
      <c r="AXA76" s="712" t="s">
        <v>31</v>
      </c>
      <c r="AXB76" s="712">
        <v>0.11700000000000001</v>
      </c>
      <c r="AXC76" s="712" t="s">
        <v>31</v>
      </c>
      <c r="AXD76" s="699" t="str">
        <f t="shared" si="4"/>
        <v>-</v>
      </c>
      <c r="AXE76" s="712">
        <v>3.6999999999999998E-2</v>
      </c>
      <c r="AXF76" s="699">
        <f t="shared" si="5"/>
        <v>24</v>
      </c>
      <c r="AXG76" s="712" t="s">
        <v>31</v>
      </c>
      <c r="AXH76" s="699" t="str">
        <f t="shared" si="6"/>
        <v>-</v>
      </c>
      <c r="AXI76" s="712">
        <v>3.6999999999999998E-2</v>
      </c>
      <c r="AXK76" s="3969">
        <v>93.258426966292134</v>
      </c>
      <c r="AXL76" s="3970">
        <v>89</v>
      </c>
      <c r="AXM76" s="715">
        <f t="shared" si="72"/>
        <v>41</v>
      </c>
      <c r="AXN76" s="3969">
        <v>34.905660377358487</v>
      </c>
      <c r="AXO76" s="3970">
        <v>106</v>
      </c>
      <c r="AXP76" s="715">
        <f t="shared" si="73"/>
        <v>71</v>
      </c>
      <c r="AXQ76" s="2024">
        <v>1418</v>
      </c>
      <c r="AXR76" s="2024">
        <v>1453</v>
      </c>
      <c r="AXS76" s="3029">
        <v>2.4088093599449394</v>
      </c>
      <c r="AXT76" s="2024" t="s">
        <v>8059</v>
      </c>
      <c r="AXU76" s="2024">
        <v>254</v>
      </c>
      <c r="AXV76" s="2024">
        <v>256</v>
      </c>
      <c r="AXW76" s="3029">
        <v>0.78125</v>
      </c>
      <c r="AXX76" s="2024" t="s">
        <v>8059</v>
      </c>
      <c r="AXY76" s="3029">
        <v>17.912552891396334</v>
      </c>
      <c r="AXZ76" s="3029">
        <v>17.618719889883</v>
      </c>
      <c r="AYA76" s="3029">
        <v>-0.29383300151333458</v>
      </c>
      <c r="AYB76" s="2024" t="s">
        <v>1632</v>
      </c>
      <c r="AYC76" s="2123">
        <v>804</v>
      </c>
      <c r="AYD76" s="2024">
        <v>805</v>
      </c>
      <c r="AYE76" s="3029">
        <v>0.12422360248447717</v>
      </c>
      <c r="AYF76" s="2024" t="s">
        <v>8059</v>
      </c>
      <c r="AYG76" s="2024">
        <v>180</v>
      </c>
      <c r="AYH76" s="2024">
        <v>220</v>
      </c>
      <c r="AYI76" s="3029">
        <v>18.181818181818173</v>
      </c>
      <c r="AYJ76" s="2024" t="s">
        <v>8057</v>
      </c>
      <c r="AYK76" s="2024">
        <v>6552</v>
      </c>
      <c r="AYL76" s="2024">
        <v>5996</v>
      </c>
      <c r="AYM76" s="3029">
        <v>9.2728485657104613</v>
      </c>
      <c r="AYN76" s="2024" t="s">
        <v>8058</v>
      </c>
      <c r="AYO76" s="2024">
        <v>32000000</v>
      </c>
      <c r="AYP76" s="2024">
        <v>32952193</v>
      </c>
      <c r="AYQ76" s="3029">
        <v>2.8896195163702743</v>
      </c>
      <c r="AYR76" s="2024" t="s">
        <v>8059</v>
      </c>
      <c r="AYS76" s="2024">
        <v>15000000</v>
      </c>
      <c r="AYT76" s="2024">
        <v>18211707</v>
      </c>
      <c r="AYU76" s="3029">
        <v>17.63539793386748</v>
      </c>
      <c r="AYV76" s="2024" t="s">
        <v>8057</v>
      </c>
      <c r="AYW76" s="2024">
        <v>7312000</v>
      </c>
      <c r="AYX76" s="2024">
        <v>8003452</v>
      </c>
      <c r="AYY76" s="3029">
        <v>8.6394220893684377</v>
      </c>
      <c r="AYZ76" s="2024" t="s">
        <v>8058</v>
      </c>
      <c r="AZA76" s="2024">
        <v>43000</v>
      </c>
      <c r="AZB76" s="2024">
        <v>0</v>
      </c>
      <c r="AZC76" s="3029" t="s">
        <v>31</v>
      </c>
      <c r="AZD76" s="2024" t="s">
        <v>31</v>
      </c>
      <c r="AZE76" s="2024">
        <v>2897000</v>
      </c>
      <c r="AZF76" s="2024">
        <v>1939432</v>
      </c>
      <c r="AZG76" s="3029">
        <v>49.373631042490786</v>
      </c>
      <c r="AZH76" s="2024" t="s">
        <v>8057</v>
      </c>
      <c r="AZI76" s="2024">
        <v>1930000</v>
      </c>
      <c r="AZJ76" s="2024">
        <v>294961</v>
      </c>
      <c r="AZK76" s="3029">
        <v>554.32379195893691</v>
      </c>
      <c r="AZL76" s="2024" t="s">
        <v>8057</v>
      </c>
      <c r="AZM76" s="2024">
        <v>2332000</v>
      </c>
      <c r="AZN76" s="2024">
        <v>1684342</v>
      </c>
      <c r="AZO76" s="3029">
        <v>38.451692114784294</v>
      </c>
      <c r="AZP76" s="2024" t="s">
        <v>8057</v>
      </c>
      <c r="AZQ76" s="2024">
        <v>558000</v>
      </c>
      <c r="AZR76" s="2024">
        <v>0</v>
      </c>
      <c r="AZS76" s="3029" t="s">
        <v>31</v>
      </c>
      <c r="AZT76" s="2024" t="s">
        <v>31</v>
      </c>
      <c r="AZU76" s="2024">
        <v>1928000</v>
      </c>
      <c r="AZV76" s="2024">
        <v>2818299</v>
      </c>
      <c r="AZW76" s="3029">
        <v>31.589941308569465</v>
      </c>
      <c r="AZX76" s="2024" t="s">
        <v>8057</v>
      </c>
      <c r="AZY76" s="2123">
        <v>229107000</v>
      </c>
      <c r="AZZ76" s="2024">
        <v>230243815</v>
      </c>
      <c r="BAA76" s="3029">
        <v>0.49374399047374595</v>
      </c>
      <c r="BAB76" s="2024" t="s">
        <v>8059</v>
      </c>
      <c r="BAC76" s="2024">
        <v>36878000</v>
      </c>
      <c r="BAD76" s="2024">
        <v>44028840</v>
      </c>
      <c r="BAE76" s="3029">
        <v>16.241263680805588</v>
      </c>
      <c r="BAF76" s="2024" t="s">
        <v>8057</v>
      </c>
      <c r="BAG76" s="2024">
        <v>235359000</v>
      </c>
      <c r="BAH76" s="2024">
        <v>202547130</v>
      </c>
      <c r="BAI76" s="3029">
        <v>16.199622280503306</v>
      </c>
      <c r="BAJ76" s="2024" t="s">
        <v>8057</v>
      </c>
      <c r="BAK76" s="2123">
        <v>48665000</v>
      </c>
      <c r="BAL76" s="2024">
        <v>54965941</v>
      </c>
      <c r="BAM76" s="3029">
        <v>11.463355098387197</v>
      </c>
      <c r="BAN76" s="2024" t="s">
        <v>8057</v>
      </c>
      <c r="BAO76" s="2024">
        <v>100875000</v>
      </c>
      <c r="BAP76" s="2024">
        <v>101579121</v>
      </c>
      <c r="BAQ76" s="3029">
        <v>0.69317492912742296</v>
      </c>
      <c r="BAR76" s="2024" t="s">
        <v>8059</v>
      </c>
      <c r="BAS76" s="2024">
        <v>62856000</v>
      </c>
      <c r="BAT76" s="2024">
        <v>69319005</v>
      </c>
      <c r="BAU76" s="3029">
        <v>9.323568623063764</v>
      </c>
      <c r="BAV76" s="2024" t="s">
        <v>8058</v>
      </c>
      <c r="BAW76" s="2024">
        <v>12524000</v>
      </c>
      <c r="BAX76" s="2024">
        <v>4379748</v>
      </c>
      <c r="BAY76" s="3029">
        <v>185.95252512244997</v>
      </c>
      <c r="BAZ76" s="2024" t="s">
        <v>8057</v>
      </c>
      <c r="BBA76" s="2024">
        <v>4187000</v>
      </c>
      <c r="BBB76" s="2024">
        <v>0</v>
      </c>
      <c r="BBC76" s="3029" t="s">
        <v>31</v>
      </c>
      <c r="BBD76" s="2024" t="s">
        <v>31</v>
      </c>
      <c r="BBE76" s="2123">
        <v>16307000</v>
      </c>
      <c r="BBF76" s="2024">
        <v>22856106</v>
      </c>
      <c r="BBG76" s="3029">
        <v>28.65363855067875</v>
      </c>
      <c r="BBH76" s="2024" t="s">
        <v>8057</v>
      </c>
      <c r="BBI76" s="2024">
        <v>0</v>
      </c>
      <c r="BBJ76" s="2024">
        <v>0</v>
      </c>
      <c r="BBK76" s="3029" t="s">
        <v>31</v>
      </c>
      <c r="BBL76" s="2024" t="s">
        <v>31</v>
      </c>
      <c r="BBM76" s="2024">
        <v>20571000</v>
      </c>
      <c r="BBN76" s="2024">
        <v>21172734</v>
      </c>
      <c r="BBO76" s="3029">
        <v>2.842023141650003</v>
      </c>
      <c r="BBP76" s="2024" t="s">
        <v>8059</v>
      </c>
      <c r="BBQ76" s="2123">
        <v>17138000</v>
      </c>
      <c r="BBR76" s="2024">
        <v>11894612</v>
      </c>
      <c r="BBS76" s="3029">
        <v>44.082043197373736</v>
      </c>
      <c r="BBT76" s="2024" t="s">
        <v>8057</v>
      </c>
      <c r="BBU76" s="2024">
        <v>760000</v>
      </c>
      <c r="BBV76" s="2024">
        <v>2225813</v>
      </c>
      <c r="BBW76" s="3029">
        <v>65.855172918839088</v>
      </c>
      <c r="BBX76" s="2024" t="s">
        <v>8057</v>
      </c>
      <c r="BBY76" s="2024">
        <v>10023000</v>
      </c>
      <c r="BBZ76" s="2024">
        <v>13028908</v>
      </c>
      <c r="BCA76" s="3029">
        <v>23.071066278156238</v>
      </c>
      <c r="BCB76" s="2024" t="s">
        <v>8057</v>
      </c>
      <c r="BCC76" s="2024">
        <v>700000</v>
      </c>
      <c r="BCD76" s="2024">
        <v>1563751</v>
      </c>
      <c r="BCE76" s="3029">
        <v>55.235839977080744</v>
      </c>
      <c r="BCF76" s="2024" t="s">
        <v>8057</v>
      </c>
      <c r="BCG76" s="2024">
        <v>931000</v>
      </c>
      <c r="BCH76" s="2024">
        <v>1212595</v>
      </c>
      <c r="BCI76" s="3029">
        <v>23.222510401246907</v>
      </c>
      <c r="BCJ76" s="2024" t="s">
        <v>8057</v>
      </c>
      <c r="BCK76" s="2024">
        <v>95702000</v>
      </c>
      <c r="BCL76" s="2024">
        <v>81368059</v>
      </c>
      <c r="BCM76" s="3029">
        <v>17.616176637567335</v>
      </c>
      <c r="BCN76" s="2024" t="s">
        <v>8057</v>
      </c>
      <c r="BCO76" s="2024">
        <v>24036000</v>
      </c>
      <c r="BCP76" s="2024">
        <v>14594535</v>
      </c>
      <c r="BCQ76" s="3029">
        <v>64.691783602560832</v>
      </c>
      <c r="BCR76" s="2024" t="s">
        <v>8057</v>
      </c>
      <c r="BCS76" s="2024">
        <v>20436000</v>
      </c>
      <c r="BCT76" s="2024">
        <v>25798293</v>
      </c>
      <c r="BCU76" s="3029">
        <v>20.785456619164691</v>
      </c>
      <c r="BCV76" s="2024" t="s">
        <v>8057</v>
      </c>
      <c r="BCW76" s="2024">
        <v>19161000</v>
      </c>
      <c r="BCX76" s="2024">
        <v>13540651</v>
      </c>
      <c r="BCY76" s="3029">
        <v>41.507228862186906</v>
      </c>
      <c r="BCZ76" s="2024" t="s">
        <v>8057</v>
      </c>
      <c r="BDA76" s="2024">
        <v>0</v>
      </c>
      <c r="BDB76" s="2024">
        <v>363756</v>
      </c>
      <c r="BDC76" s="3029">
        <v>100</v>
      </c>
      <c r="BDD76" s="2024" t="s">
        <v>8057</v>
      </c>
      <c r="BDE76" s="2024">
        <v>0</v>
      </c>
      <c r="BDF76" s="2024">
        <v>0</v>
      </c>
      <c r="BDG76" s="3029" t="s">
        <v>31</v>
      </c>
      <c r="BDH76" s="2024" t="s">
        <v>31</v>
      </c>
      <c r="BDI76" s="2024">
        <v>0</v>
      </c>
      <c r="BDJ76" s="2024">
        <v>0</v>
      </c>
      <c r="BDK76" s="3029" t="s">
        <v>31</v>
      </c>
      <c r="BDL76" s="2024" t="s">
        <v>31</v>
      </c>
      <c r="BDM76" s="2024">
        <v>16136000</v>
      </c>
      <c r="BDN76" s="2024">
        <v>15247561</v>
      </c>
      <c r="BDO76" s="3029">
        <v>5.8267614079392729</v>
      </c>
      <c r="BDP76" s="2024" t="s">
        <v>8056</v>
      </c>
      <c r="BDQ76" s="2024">
        <v>1361000</v>
      </c>
      <c r="BDR76" s="2024">
        <v>508502</v>
      </c>
      <c r="BDS76" s="3029">
        <v>167.64889813609386</v>
      </c>
      <c r="BDT76" s="2024" t="s">
        <v>8057</v>
      </c>
      <c r="BDU76" s="2024">
        <v>5590000</v>
      </c>
      <c r="BDV76" s="2024">
        <v>1072046</v>
      </c>
      <c r="BDW76" s="3029">
        <v>421.43284896357068</v>
      </c>
      <c r="BDX76" s="2024" t="s">
        <v>8057</v>
      </c>
      <c r="BDY76" s="2024">
        <v>0</v>
      </c>
      <c r="BDZ76" s="2024">
        <v>0</v>
      </c>
      <c r="BEA76" s="3029" t="s">
        <v>31</v>
      </c>
      <c r="BEB76" s="2024" t="s">
        <v>31</v>
      </c>
      <c r="BEC76" s="2024">
        <v>0</v>
      </c>
      <c r="BED76" s="2024">
        <v>0</v>
      </c>
      <c r="BEE76" s="3029" t="s">
        <v>31</v>
      </c>
      <c r="BEF76" s="2024" t="s">
        <v>31</v>
      </c>
      <c r="BEG76" s="2024">
        <v>0</v>
      </c>
      <c r="BEH76" s="2024">
        <v>0</v>
      </c>
      <c r="BEI76" s="3029" t="s">
        <v>31</v>
      </c>
      <c r="BEJ76" s="2024" t="s">
        <v>31</v>
      </c>
      <c r="BEK76" s="2024">
        <v>0</v>
      </c>
      <c r="BEL76" s="2024">
        <v>0</v>
      </c>
      <c r="BEM76" s="3029" t="s">
        <v>31</v>
      </c>
      <c r="BEN76" s="2024" t="s">
        <v>31</v>
      </c>
      <c r="BEO76" s="2024">
        <v>0</v>
      </c>
      <c r="BEP76" s="2024">
        <v>0</v>
      </c>
      <c r="BEQ76" s="3029" t="s">
        <v>31</v>
      </c>
      <c r="BER76" s="2024" t="s">
        <v>31</v>
      </c>
      <c r="BES76" s="2024">
        <v>23385000</v>
      </c>
      <c r="BET76" s="2024">
        <v>20128048</v>
      </c>
      <c r="BEU76" s="3029">
        <v>16.181161730138953</v>
      </c>
      <c r="BEV76" s="2024" t="s">
        <v>8057</v>
      </c>
      <c r="BEW76" s="2123">
        <v>1417</v>
      </c>
      <c r="BEX76" s="2024">
        <v>1448</v>
      </c>
      <c r="BEY76" s="3029">
        <v>2.1408839779005575</v>
      </c>
      <c r="BEZ76" s="2024" t="s">
        <v>8059</v>
      </c>
      <c r="BFA76" s="2024">
        <v>262</v>
      </c>
      <c r="BFB76" s="2024">
        <v>233</v>
      </c>
      <c r="BFC76" s="3029">
        <v>12.446351931330483</v>
      </c>
      <c r="BFD76" s="2024" t="s">
        <v>8057</v>
      </c>
      <c r="BFE76" s="3029">
        <v>18.489767113620324</v>
      </c>
      <c r="BFF76" s="3029">
        <v>16.091160220994475</v>
      </c>
      <c r="BFG76" s="3029">
        <v>-2.3986068926258497</v>
      </c>
      <c r="BFH76" s="2024" t="s">
        <v>7682</v>
      </c>
      <c r="BFI76" s="2780" t="s">
        <v>1632</v>
      </c>
      <c r="BFJ76" s="1495" t="s">
        <v>1632</v>
      </c>
      <c r="BFK76" s="1495" t="s">
        <v>1632</v>
      </c>
      <c r="BFL76" s="1495" t="s">
        <v>1632</v>
      </c>
      <c r="BFM76" s="1212">
        <v>10</v>
      </c>
      <c r="BFN76" s="1212">
        <v>10</v>
      </c>
      <c r="BFO76" s="1212">
        <v>10</v>
      </c>
      <c r="BFP76" s="1212">
        <v>10</v>
      </c>
      <c r="BFQ76" s="988">
        <f t="shared" si="74"/>
        <v>40</v>
      </c>
      <c r="BFR76" s="988">
        <f t="shared" si="75"/>
        <v>1</v>
      </c>
      <c r="BFS76" s="1993" t="s">
        <v>1632</v>
      </c>
      <c r="BFT76" s="1994" t="s">
        <v>1632</v>
      </c>
      <c r="BFU76" s="1994" t="s">
        <v>1632</v>
      </c>
      <c r="BFV76" s="1994" t="s">
        <v>1625</v>
      </c>
      <c r="BFW76" s="1995">
        <v>5</v>
      </c>
      <c r="BFX76" s="1995">
        <v>5</v>
      </c>
      <c r="BFY76" s="1995">
        <v>5</v>
      </c>
      <c r="BFZ76" s="1995">
        <v>0</v>
      </c>
      <c r="BGA76" s="1303">
        <f t="shared" si="76"/>
        <v>15</v>
      </c>
      <c r="BGB76" s="1303">
        <f t="shared" si="77"/>
        <v>20</v>
      </c>
      <c r="BGC76" s="1993" t="s">
        <v>1625</v>
      </c>
      <c r="BGD76" s="1994" t="s">
        <v>1625</v>
      </c>
      <c r="BGE76" s="1994" t="s">
        <v>1625</v>
      </c>
      <c r="BGF76" s="1994" t="s">
        <v>1625</v>
      </c>
      <c r="BGG76" s="1995">
        <v>0</v>
      </c>
      <c r="BGH76" s="1995">
        <v>0</v>
      </c>
      <c r="BGI76" s="1995">
        <v>0</v>
      </c>
      <c r="BGJ76" s="1995">
        <v>0</v>
      </c>
      <c r="BGK76" s="1303">
        <f t="shared" si="78"/>
        <v>0</v>
      </c>
      <c r="BGL76" s="1303">
        <f t="shared" si="79"/>
        <v>14</v>
      </c>
      <c r="BGM76" s="1993" t="s">
        <v>1632</v>
      </c>
      <c r="BGN76" s="1994" t="s">
        <v>1632</v>
      </c>
      <c r="BGO76" s="1994" t="s">
        <v>1632</v>
      </c>
      <c r="BGP76" s="1994" t="s">
        <v>1632</v>
      </c>
      <c r="BGQ76" s="1995">
        <v>5</v>
      </c>
      <c r="BGR76" s="1995">
        <v>5</v>
      </c>
      <c r="BGS76" s="1995">
        <v>5</v>
      </c>
      <c r="BGT76" s="1995">
        <v>5</v>
      </c>
      <c r="BGU76" s="1303">
        <f t="shared" si="80"/>
        <v>20</v>
      </c>
      <c r="BGV76" s="1303">
        <f t="shared" si="81"/>
        <v>1</v>
      </c>
      <c r="BGW76" s="1993" t="s">
        <v>1632</v>
      </c>
      <c r="BGX76" s="1994" t="s">
        <v>1632</v>
      </c>
      <c r="BGY76" s="1994" t="s">
        <v>1632</v>
      </c>
      <c r="BGZ76" s="1994" t="s">
        <v>1632</v>
      </c>
      <c r="BHA76" s="1995">
        <v>5</v>
      </c>
      <c r="BHB76" s="1995">
        <v>5</v>
      </c>
      <c r="BHC76" s="1995">
        <v>5</v>
      </c>
      <c r="BHD76" s="1995">
        <v>5</v>
      </c>
      <c r="BHE76" s="1303">
        <f t="shared" si="82"/>
        <v>20</v>
      </c>
      <c r="BHF76" s="1303">
        <f t="shared" si="83"/>
        <v>1</v>
      </c>
      <c r="BHG76" s="1993" t="s">
        <v>1632</v>
      </c>
      <c r="BHH76" s="1994" t="s">
        <v>1632</v>
      </c>
      <c r="BHI76" s="1994" t="s">
        <v>1632</v>
      </c>
      <c r="BHJ76" s="1994" t="s">
        <v>1625</v>
      </c>
      <c r="BHK76" s="1995">
        <v>5</v>
      </c>
      <c r="BHL76" s="1995">
        <v>5</v>
      </c>
      <c r="BHM76" s="1995">
        <v>5</v>
      </c>
      <c r="BHN76" s="1995">
        <v>0</v>
      </c>
      <c r="BHO76" s="1303">
        <f t="shared" si="84"/>
        <v>15</v>
      </c>
      <c r="BHP76" s="1303">
        <f t="shared" si="85"/>
        <v>25</v>
      </c>
      <c r="BHQ76" s="1993" t="s">
        <v>1632</v>
      </c>
      <c r="BHR76" s="1994" t="s">
        <v>1632</v>
      </c>
      <c r="BHS76" s="1994" t="s">
        <v>1632</v>
      </c>
      <c r="BHT76" s="1994" t="s">
        <v>1632</v>
      </c>
      <c r="BHU76" s="1995">
        <v>5</v>
      </c>
      <c r="BHV76" s="1995">
        <v>5</v>
      </c>
      <c r="BHW76" s="1995">
        <v>5</v>
      </c>
      <c r="BHX76" s="1995">
        <v>5</v>
      </c>
      <c r="BHY76" s="1303">
        <f t="shared" si="86"/>
        <v>20</v>
      </c>
      <c r="BHZ76" s="1303">
        <f t="shared" si="87"/>
        <v>1</v>
      </c>
      <c r="BIA76" s="1993" t="s">
        <v>1626</v>
      </c>
      <c r="BIB76" s="1994" t="s">
        <v>1626</v>
      </c>
      <c r="BIC76" s="1994" t="s">
        <v>1626</v>
      </c>
      <c r="BID76" s="1994" t="s">
        <v>1626</v>
      </c>
      <c r="BIE76" s="1994" t="s">
        <v>1626</v>
      </c>
      <c r="BIF76" s="4112">
        <f t="shared" si="88"/>
        <v>5</v>
      </c>
      <c r="BIG76" s="1303">
        <f t="shared" si="89"/>
        <v>1</v>
      </c>
      <c r="BIH76" s="2916">
        <v>22</v>
      </c>
      <c r="BII76" s="3967">
        <v>15.44943820224719</v>
      </c>
      <c r="BIJ76" s="1303">
        <f t="shared" si="90"/>
        <v>24</v>
      </c>
      <c r="BIK76" s="2073">
        <v>0</v>
      </c>
      <c r="BIL76" s="1303">
        <v>0</v>
      </c>
      <c r="BIM76" s="1995" t="s">
        <v>81</v>
      </c>
      <c r="BIN76" s="1303" t="str">
        <f t="shared" si="91"/>
        <v>-</v>
      </c>
      <c r="BIO76" s="1993" t="s">
        <v>1625</v>
      </c>
      <c r="BIP76" s="1994" t="s">
        <v>1625</v>
      </c>
      <c r="BIQ76" s="1994" t="s">
        <v>1625</v>
      </c>
      <c r="BIR76" s="1994" t="s">
        <v>1625</v>
      </c>
      <c r="BIS76" s="1994" t="s">
        <v>1625</v>
      </c>
      <c r="BIT76" s="1994" t="s">
        <v>1625</v>
      </c>
      <c r="BIU76" s="1994" t="s">
        <v>1625</v>
      </c>
      <c r="BIV76" s="1994" t="s">
        <v>1625</v>
      </c>
      <c r="BIW76" s="1994" t="s">
        <v>1625</v>
      </c>
      <c r="BIX76" s="1994" t="s">
        <v>1625</v>
      </c>
      <c r="BIY76" s="3617">
        <f t="shared" si="92"/>
        <v>0</v>
      </c>
      <c r="BIZ76" s="2906">
        <f t="shared" si="93"/>
        <v>67</v>
      </c>
      <c r="BJA76" s="3971">
        <v>16</v>
      </c>
      <c r="BJB76" s="3972">
        <v>11.235955056179774</v>
      </c>
      <c r="BJC76" s="3971">
        <v>16</v>
      </c>
      <c r="BJD76" s="3972">
        <v>100</v>
      </c>
      <c r="BJE76" s="3972">
        <v>1</v>
      </c>
      <c r="BJF76" s="3971">
        <v>0</v>
      </c>
      <c r="BJG76" s="3972">
        <v>0</v>
      </c>
      <c r="BJH76" s="3972">
        <v>53</v>
      </c>
      <c r="BJI76" s="3971">
        <v>0</v>
      </c>
      <c r="BJJ76" s="3972">
        <v>0</v>
      </c>
      <c r="BJK76" s="3973">
        <v>41</v>
      </c>
      <c r="BJL76" s="3971">
        <v>19</v>
      </c>
      <c r="BJM76" s="3972">
        <v>13.342696629213483</v>
      </c>
      <c r="BJN76" s="3971">
        <v>0</v>
      </c>
      <c r="BJO76" s="3972">
        <v>0</v>
      </c>
      <c r="BJP76" s="3973">
        <v>35</v>
      </c>
      <c r="BJQ76" s="3971">
        <v>1469</v>
      </c>
      <c r="BJR76" s="3972">
        <v>1031.6011235955057</v>
      </c>
      <c r="BJS76" s="3971">
        <v>0</v>
      </c>
      <c r="BJT76" s="3972">
        <v>0</v>
      </c>
      <c r="BJU76" s="3973">
        <v>28</v>
      </c>
      <c r="BJV76" s="2074">
        <v>14.299999999999999</v>
      </c>
      <c r="BJW76" s="1303">
        <f t="shared" si="7"/>
        <v>52</v>
      </c>
      <c r="BJX76" s="1993" t="s">
        <v>1625</v>
      </c>
      <c r="BJY76" s="1994" t="s">
        <v>1625</v>
      </c>
      <c r="BJZ76" s="1495" t="s">
        <v>1625</v>
      </c>
      <c r="BKA76" s="1495" t="s">
        <v>1625</v>
      </c>
      <c r="BKB76" s="1212">
        <v>0</v>
      </c>
      <c r="BKC76" s="1212">
        <v>0</v>
      </c>
      <c r="BKD76" s="1212">
        <v>0</v>
      </c>
      <c r="BKE76" s="1212">
        <v>0</v>
      </c>
      <c r="BKF76" s="988">
        <f t="shared" si="94"/>
        <v>0</v>
      </c>
      <c r="BKG76" s="988">
        <f t="shared" si="95"/>
        <v>48</v>
      </c>
      <c r="BKH76" s="2780" t="s">
        <v>1625</v>
      </c>
      <c r="BKI76" s="1495" t="s">
        <v>1625</v>
      </c>
      <c r="BKJ76" s="1495" t="s">
        <v>1625</v>
      </c>
      <c r="BKK76" s="1495" t="s">
        <v>1625</v>
      </c>
      <c r="BKL76" s="1212">
        <v>0</v>
      </c>
      <c r="BKM76" s="1212">
        <v>0</v>
      </c>
      <c r="BKN76" s="1212">
        <v>0</v>
      </c>
      <c r="BKO76" s="1212">
        <v>0</v>
      </c>
      <c r="BKP76" s="988">
        <f t="shared" si="96"/>
        <v>0</v>
      </c>
      <c r="BKQ76" s="988">
        <f t="shared" si="97"/>
        <v>38</v>
      </c>
      <c r="BKR76" s="2780" t="s">
        <v>1625</v>
      </c>
      <c r="BKS76" s="1495" t="s">
        <v>1625</v>
      </c>
      <c r="BKT76" s="1495" t="s">
        <v>1625</v>
      </c>
      <c r="BKU76" s="1495" t="s">
        <v>1625</v>
      </c>
      <c r="BKV76" s="1212">
        <v>0</v>
      </c>
      <c r="BKW76" s="1212">
        <v>0</v>
      </c>
      <c r="BKX76" s="1212">
        <v>0</v>
      </c>
      <c r="BKY76" s="1212">
        <v>0</v>
      </c>
      <c r="BKZ76" s="988">
        <f t="shared" si="98"/>
        <v>0</v>
      </c>
      <c r="BLA76" s="988">
        <f t="shared" si="99"/>
        <v>42</v>
      </c>
      <c r="BLB76" s="3971">
        <v>3</v>
      </c>
      <c r="BLC76" s="3972">
        <v>2.106741573033708</v>
      </c>
      <c r="BLD76" s="3973">
        <v>28</v>
      </c>
      <c r="BLE76" s="3971">
        <v>0</v>
      </c>
      <c r="BLF76" s="3972">
        <v>0</v>
      </c>
      <c r="BLG76" s="3973">
        <v>14</v>
      </c>
      <c r="BLH76" s="3971">
        <v>0</v>
      </c>
      <c r="BLI76" s="3972">
        <v>0</v>
      </c>
      <c r="BLJ76" s="3973">
        <v>71</v>
      </c>
      <c r="BLK76" s="3971">
        <v>1</v>
      </c>
      <c r="BLL76" s="3972">
        <v>0.70224719101123589</v>
      </c>
      <c r="BLM76" s="3973">
        <v>23</v>
      </c>
      <c r="BLN76" s="3971">
        <v>3</v>
      </c>
      <c r="BLO76" s="3972">
        <v>2.106741573033708</v>
      </c>
      <c r="BLP76" s="3973">
        <v>9</v>
      </c>
      <c r="BLQ76" s="3971">
        <v>0</v>
      </c>
      <c r="BLR76" s="3972">
        <v>0</v>
      </c>
      <c r="BLS76" s="3973">
        <v>13</v>
      </c>
      <c r="BLT76" s="3971">
        <v>1</v>
      </c>
      <c r="BLU76" s="3972">
        <v>0.70224719101123589</v>
      </c>
      <c r="BLV76" s="3973">
        <v>4</v>
      </c>
      <c r="BLW76" s="3971">
        <v>1</v>
      </c>
      <c r="BLX76" s="3972">
        <v>0.70224719101123589</v>
      </c>
      <c r="BLY76" s="3973">
        <v>21</v>
      </c>
      <c r="BLZ76" s="2782">
        <v>1</v>
      </c>
      <c r="BMA76" s="2773">
        <v>0.70224719101123589</v>
      </c>
      <c r="BMB76" s="988">
        <v>50</v>
      </c>
      <c r="BMC76" s="2782">
        <v>1</v>
      </c>
      <c r="BMD76" s="2773">
        <v>0.70224719101123589</v>
      </c>
      <c r="BME76" s="988">
        <v>34</v>
      </c>
      <c r="BMF76" s="2782">
        <v>0</v>
      </c>
      <c r="BMG76" s="2773">
        <v>0</v>
      </c>
      <c r="BMH76" s="988">
        <v>9</v>
      </c>
      <c r="BMI76" s="2782">
        <v>0</v>
      </c>
      <c r="BMJ76" s="2773">
        <v>0</v>
      </c>
      <c r="BMK76" s="988">
        <v>18</v>
      </c>
      <c r="BML76" s="2782">
        <v>0</v>
      </c>
      <c r="BMM76" s="2773">
        <v>0</v>
      </c>
      <c r="BMN76" s="988">
        <v>10</v>
      </c>
      <c r="BMO76" s="2782">
        <v>0</v>
      </c>
      <c r="BMP76" s="2773">
        <v>0</v>
      </c>
      <c r="BMQ76" s="988">
        <v>2</v>
      </c>
      <c r="BMR76" s="2782">
        <v>2</v>
      </c>
      <c r="BMS76" s="2773">
        <v>1.4044943820224718</v>
      </c>
      <c r="BMT76" s="988">
        <v>43</v>
      </c>
      <c r="BMU76" s="2782">
        <v>2</v>
      </c>
      <c r="BMV76" s="2773">
        <v>1.4044943820224718</v>
      </c>
      <c r="BMW76" s="988">
        <v>26</v>
      </c>
      <c r="BMX76" s="2782">
        <v>0</v>
      </c>
      <c r="BMY76" s="2773">
        <v>0</v>
      </c>
      <c r="BMZ76" s="988">
        <v>20</v>
      </c>
      <c r="BNA76" s="2782">
        <v>1</v>
      </c>
      <c r="BNB76" s="2773">
        <v>0.70224719101123589</v>
      </c>
      <c r="BNC76" s="988">
        <v>7</v>
      </c>
      <c r="BND76" s="2782">
        <v>0</v>
      </c>
      <c r="BNE76" s="2773">
        <v>0</v>
      </c>
      <c r="BNF76" s="988">
        <v>4</v>
      </c>
      <c r="BNG76" s="2782">
        <v>1</v>
      </c>
      <c r="BNH76" s="2773">
        <v>0.70224719101123589</v>
      </c>
      <c r="BNI76" s="988">
        <v>9</v>
      </c>
      <c r="BNJ76" s="2782">
        <v>1</v>
      </c>
      <c r="BNK76" s="2773">
        <v>0.70224719101123589</v>
      </c>
      <c r="BNL76" s="988">
        <v>13</v>
      </c>
      <c r="BNM76" s="2782">
        <v>0</v>
      </c>
      <c r="BNN76" s="2773">
        <v>0</v>
      </c>
      <c r="BNO76" s="988">
        <v>5</v>
      </c>
      <c r="BNQ76" s="729">
        <v>45</v>
      </c>
      <c r="BNR76" s="729">
        <v>8</v>
      </c>
      <c r="BNS76" s="729">
        <v>1433</v>
      </c>
      <c r="BNT76" s="729">
        <v>31.402651779483598</v>
      </c>
      <c r="BNU76" s="729">
        <v>5.5826936496859734</v>
      </c>
      <c r="BNV76" s="4113">
        <v>31</v>
      </c>
      <c r="BNW76" s="4113">
        <v>38</v>
      </c>
    </row>
    <row r="77" spans="1:1739" ht="13" x14ac:dyDescent="0.2">
      <c r="A77" s="696" t="s">
        <v>1861</v>
      </c>
      <c r="B77" s="697" t="s">
        <v>1862</v>
      </c>
      <c r="C77" s="697" t="s">
        <v>1646</v>
      </c>
      <c r="D77" s="697" t="s">
        <v>1646</v>
      </c>
      <c r="E77" s="697" t="s">
        <v>1733</v>
      </c>
      <c r="F77" s="698" t="s">
        <v>1863</v>
      </c>
      <c r="G77" s="699" t="s">
        <v>1920</v>
      </c>
      <c r="H77" s="700">
        <v>35</v>
      </c>
      <c r="I77" s="703">
        <v>7.09</v>
      </c>
      <c r="J77" s="699">
        <f t="shared" si="8"/>
        <v>59</v>
      </c>
      <c r="K77" s="702">
        <v>47</v>
      </c>
      <c r="L77" s="703">
        <v>7.43</v>
      </c>
      <c r="M77" s="710">
        <f t="shared" si="9"/>
        <v>13</v>
      </c>
      <c r="N77" s="712">
        <f t="shared" si="10"/>
        <v>0.33999999999999986</v>
      </c>
      <c r="O77" s="702">
        <v>37</v>
      </c>
      <c r="P77" s="703">
        <v>7.78</v>
      </c>
      <c r="Q77" s="710">
        <f t="shared" si="11"/>
        <v>2</v>
      </c>
      <c r="R77" s="712">
        <f t="shared" si="12"/>
        <v>0.35000000000000053</v>
      </c>
      <c r="S77" s="702">
        <v>180</v>
      </c>
      <c r="T77" s="703">
        <v>6.34</v>
      </c>
      <c r="U77" s="699">
        <f t="shared" si="100"/>
        <v>16</v>
      </c>
      <c r="V77" s="702">
        <v>174</v>
      </c>
      <c r="W77" s="703">
        <v>6.37</v>
      </c>
      <c r="X77" s="710">
        <f t="shared" si="0"/>
        <v>12</v>
      </c>
      <c r="Y77" s="712">
        <f t="shared" si="13"/>
        <v>3.0000000000000249E-2</v>
      </c>
      <c r="Z77" s="702">
        <v>164</v>
      </c>
      <c r="AA77" s="703">
        <v>6.225609756097561</v>
      </c>
      <c r="AB77" s="710">
        <f t="shared" si="101"/>
        <v>21</v>
      </c>
      <c r="AC77" s="712">
        <f t="shared" si="14"/>
        <v>-0.14439024390243915</v>
      </c>
      <c r="AD77" s="706">
        <v>85</v>
      </c>
      <c r="AE77" s="701">
        <v>6.1764705882352944</v>
      </c>
      <c r="AF77" s="702">
        <v>69</v>
      </c>
      <c r="AG77" s="704">
        <v>6.3043478260869561</v>
      </c>
      <c r="AH77" s="705">
        <f t="shared" si="102"/>
        <v>55</v>
      </c>
      <c r="AI77" s="707">
        <v>54</v>
      </c>
      <c r="AJ77" s="704">
        <v>6.3148148148148149</v>
      </c>
      <c r="AK77" s="705">
        <f t="shared" si="103"/>
        <v>17</v>
      </c>
      <c r="AL77" s="702">
        <v>31</v>
      </c>
      <c r="AM77" s="704">
        <v>5.935483870967742</v>
      </c>
      <c r="AN77" s="1595">
        <f t="shared" si="104"/>
        <v>24</v>
      </c>
      <c r="AO77" s="4086"/>
      <c r="AP77" s="717">
        <v>79.599999999999994</v>
      </c>
      <c r="AQ77" s="705">
        <v>65</v>
      </c>
      <c r="AR77" s="709">
        <v>85.6</v>
      </c>
      <c r="AS77" s="705">
        <v>16</v>
      </c>
      <c r="AT77" s="709">
        <v>-0.10000000000000853</v>
      </c>
      <c r="AU77" s="701">
        <v>0.69999999999998863</v>
      </c>
      <c r="AV77" s="702">
        <v>45</v>
      </c>
      <c r="AW77" s="715">
        <f t="shared" si="15"/>
        <v>67</v>
      </c>
      <c r="AX77" s="710">
        <v>45</v>
      </c>
      <c r="AY77" s="715">
        <f t="shared" si="16"/>
        <v>66</v>
      </c>
      <c r="AZ77" s="702">
        <v>150</v>
      </c>
      <c r="BA77" s="711">
        <f t="shared" si="105"/>
        <v>45</v>
      </c>
      <c r="BB77" s="702">
        <v>420</v>
      </c>
      <c r="BC77" s="726">
        <v>2</v>
      </c>
      <c r="BD77" s="702">
        <v>39</v>
      </c>
      <c r="BE77" s="703">
        <v>28.205128205128204</v>
      </c>
      <c r="BF77" s="705">
        <f t="shared" si="17"/>
        <v>55</v>
      </c>
      <c r="BG77" s="702">
        <v>39</v>
      </c>
      <c r="BH77" s="703">
        <v>12.820512820512819</v>
      </c>
      <c r="BI77" s="705">
        <f t="shared" si="18"/>
        <v>32</v>
      </c>
      <c r="BJ77" s="702">
        <v>38</v>
      </c>
      <c r="BK77" s="703">
        <v>34.210526315789473</v>
      </c>
      <c r="BL77" s="705">
        <f t="shared" si="19"/>
        <v>1</v>
      </c>
      <c r="BM77" s="702">
        <v>39</v>
      </c>
      <c r="BN77" s="703">
        <v>17.948717948717949</v>
      </c>
      <c r="BO77" s="705">
        <v>47</v>
      </c>
      <c r="BP77" s="702">
        <v>39</v>
      </c>
      <c r="BQ77" s="703">
        <v>0</v>
      </c>
      <c r="BR77" s="705">
        <v>1</v>
      </c>
      <c r="BS77" s="702">
        <v>38</v>
      </c>
      <c r="BT77" s="703">
        <v>26.315789473684209</v>
      </c>
      <c r="BU77" s="705">
        <v>8</v>
      </c>
      <c r="BV77" s="702">
        <v>74</v>
      </c>
      <c r="BW77" s="703">
        <v>48.648648648648653</v>
      </c>
      <c r="BX77" s="705">
        <f t="shared" si="20"/>
        <v>12</v>
      </c>
      <c r="BY77" s="702">
        <v>75</v>
      </c>
      <c r="BZ77" s="703">
        <v>70.666666666666671</v>
      </c>
      <c r="CA77" s="705">
        <f t="shared" si="21"/>
        <v>22</v>
      </c>
      <c r="CB77" s="702">
        <v>68</v>
      </c>
      <c r="CC77" s="703">
        <v>41.17647058823529</v>
      </c>
      <c r="CD77" s="705">
        <f t="shared" si="22"/>
        <v>4</v>
      </c>
      <c r="CE77" s="702">
        <v>75</v>
      </c>
      <c r="CF77" s="703">
        <v>37.333333333333336</v>
      </c>
      <c r="CG77" s="705">
        <v>36</v>
      </c>
      <c r="CH77" s="702">
        <v>63</v>
      </c>
      <c r="CI77" s="703">
        <v>0</v>
      </c>
      <c r="CJ77" s="705">
        <f t="shared" si="106"/>
        <v>1</v>
      </c>
      <c r="CK77" s="702">
        <v>70</v>
      </c>
      <c r="CL77" s="703">
        <v>45.714285714285715</v>
      </c>
      <c r="CM77" s="705">
        <f t="shared" si="23"/>
        <v>27</v>
      </c>
      <c r="CN77" s="709">
        <v>14.5</v>
      </c>
      <c r="CO77" s="726">
        <v>51</v>
      </c>
      <c r="CP77" s="703">
        <v>4.3</v>
      </c>
      <c r="CQ77" s="703">
        <v>5.0999999999999996</v>
      </c>
      <c r="CR77" s="704">
        <v>5.0999999999999996</v>
      </c>
      <c r="CS77" s="709">
        <v>14.499999999999998</v>
      </c>
      <c r="CT77" s="701">
        <v>14.499999999999998</v>
      </c>
      <c r="CU77" s="712">
        <v>18.100000000000001</v>
      </c>
      <c r="CV77" s="729">
        <f t="shared" si="24"/>
        <v>61</v>
      </c>
      <c r="CW77" s="712">
        <v>5.2</v>
      </c>
      <c r="CX77" s="712">
        <v>5.9</v>
      </c>
      <c r="CY77" s="712">
        <v>7.1000000000000005</v>
      </c>
      <c r="CZ77" s="714">
        <v>74</v>
      </c>
      <c r="DA77" s="985">
        <v>83</v>
      </c>
      <c r="DB77" s="729">
        <v>61</v>
      </c>
      <c r="DC77" s="715">
        <v>32</v>
      </c>
      <c r="DD77" s="985">
        <v>80</v>
      </c>
      <c r="DE77" s="729">
        <v>73</v>
      </c>
      <c r="DF77" s="715">
        <v>25</v>
      </c>
      <c r="DG77" s="712">
        <v>84</v>
      </c>
      <c r="DH77" s="729">
        <v>47</v>
      </c>
      <c r="DI77" s="715">
        <v>17</v>
      </c>
      <c r="DJ77" s="712">
        <v>88</v>
      </c>
      <c r="DK77" s="729">
        <v>7</v>
      </c>
      <c r="DL77" s="716">
        <v>15.068493150684931</v>
      </c>
      <c r="DM77" s="710">
        <v>9</v>
      </c>
      <c r="DN77" s="715">
        <v>73</v>
      </c>
      <c r="DO77" s="717">
        <v>84.93150684931507</v>
      </c>
      <c r="DP77" s="710">
        <v>8</v>
      </c>
      <c r="DQ77" s="703">
        <v>0</v>
      </c>
      <c r="DR77" s="705">
        <v>18</v>
      </c>
      <c r="DS77" s="709">
        <v>70.833333333333343</v>
      </c>
      <c r="DT77" s="721">
        <v>32</v>
      </c>
      <c r="DU77" s="703">
        <v>0</v>
      </c>
      <c r="DV77" s="705">
        <v>17</v>
      </c>
      <c r="DW77" s="718">
        <v>77.551020408163268</v>
      </c>
      <c r="DX77" s="705">
        <v>12</v>
      </c>
      <c r="DY77" s="703">
        <v>8.3333333333333321</v>
      </c>
      <c r="DZ77" s="705">
        <v>28</v>
      </c>
      <c r="EA77" s="702">
        <v>38</v>
      </c>
      <c r="EB77" s="719">
        <v>81.578947368421055</v>
      </c>
      <c r="EC77" s="705">
        <f t="shared" si="1"/>
        <v>6</v>
      </c>
      <c r="ED77" s="702">
        <v>68</v>
      </c>
      <c r="EE77" s="719">
        <v>64.705882352941174</v>
      </c>
      <c r="EF77" s="705">
        <v>4</v>
      </c>
      <c r="EG77" s="702">
        <v>38</v>
      </c>
      <c r="EH77" s="720">
        <v>84.210526315789465</v>
      </c>
      <c r="EI77" s="705">
        <v>1</v>
      </c>
      <c r="EJ77" s="768">
        <v>32</v>
      </c>
      <c r="EK77" s="3956">
        <v>1.1363636363636365</v>
      </c>
      <c r="EL77" s="3957">
        <v>24</v>
      </c>
      <c r="EM77" s="3958">
        <v>34.375</v>
      </c>
      <c r="EN77" s="770">
        <v>1</v>
      </c>
      <c r="EO77" s="768">
        <v>33</v>
      </c>
      <c r="EP77" s="1583">
        <v>0.97222222222222221</v>
      </c>
      <c r="EQ77" s="2356">
        <v>71</v>
      </c>
      <c r="ER77" s="3958">
        <v>54.54545454545454</v>
      </c>
      <c r="ES77" s="770">
        <v>1</v>
      </c>
      <c r="ET77" s="768">
        <v>36</v>
      </c>
      <c r="EU77" s="1583">
        <v>0.72222222222222221</v>
      </c>
      <c r="EV77" s="2356">
        <v>53</v>
      </c>
      <c r="EW77" s="3958">
        <v>50</v>
      </c>
      <c r="EX77" s="770">
        <v>2</v>
      </c>
      <c r="EY77" s="3974">
        <v>30</v>
      </c>
      <c r="EZ77" s="1583">
        <v>1.3</v>
      </c>
      <c r="FA77" s="2356">
        <v>4</v>
      </c>
      <c r="FB77" s="3966">
        <v>16.666666666666668</v>
      </c>
      <c r="FC77" s="3975">
        <v>3</v>
      </c>
      <c r="FD77" s="768">
        <v>32</v>
      </c>
      <c r="FE77" s="3957">
        <v>0.6428571428571429</v>
      </c>
      <c r="FF77" s="3957">
        <v>60</v>
      </c>
      <c r="FG77" s="3958">
        <v>43.75</v>
      </c>
      <c r="FH77" s="770">
        <v>2</v>
      </c>
      <c r="FI77" s="3965">
        <v>34</v>
      </c>
      <c r="FJ77" s="3957">
        <v>0.5</v>
      </c>
      <c r="FK77" s="3957">
        <v>36</v>
      </c>
      <c r="FL77" s="3966">
        <v>5.8823529411764701</v>
      </c>
      <c r="FM77" s="3965">
        <v>6</v>
      </c>
      <c r="FN77" s="768">
        <v>34</v>
      </c>
      <c r="FO77" s="3957">
        <v>0.5</v>
      </c>
      <c r="FP77" s="3957">
        <v>51</v>
      </c>
      <c r="FQ77" s="3958">
        <v>14.705882352941178</v>
      </c>
      <c r="FR77" s="770">
        <v>6</v>
      </c>
      <c r="FS77" s="768">
        <v>32</v>
      </c>
      <c r="FT77" s="3957">
        <v>2.8125</v>
      </c>
      <c r="FU77" s="3957">
        <v>69</v>
      </c>
      <c r="FV77" s="3958">
        <v>25</v>
      </c>
      <c r="FW77" s="770">
        <v>73</v>
      </c>
      <c r="FX77" s="714">
        <v>71</v>
      </c>
      <c r="FY77" s="725">
        <v>25.352112676056336</v>
      </c>
      <c r="FZ77" s="715">
        <v>10</v>
      </c>
      <c r="GA77" s="702">
        <v>62</v>
      </c>
      <c r="GB77" s="727">
        <v>1.1666666666666667</v>
      </c>
      <c r="GC77" s="726">
        <v>30</v>
      </c>
      <c r="GD77" s="720">
        <v>4.838709677419355</v>
      </c>
      <c r="GE77" s="705">
        <v>24</v>
      </c>
      <c r="GF77" s="702">
        <v>61</v>
      </c>
      <c r="GG77" s="712">
        <v>0.5</v>
      </c>
      <c r="GH77" s="729">
        <v>57</v>
      </c>
      <c r="GI77" s="720">
        <v>1.639344262295082</v>
      </c>
      <c r="GJ77" s="705">
        <v>58</v>
      </c>
      <c r="GK77" s="702">
        <v>61</v>
      </c>
      <c r="GL77" s="712">
        <v>0.5</v>
      </c>
      <c r="GM77" s="729">
        <v>50</v>
      </c>
      <c r="GN77" s="720">
        <v>4.918032786885246</v>
      </c>
      <c r="GO77" s="705">
        <v>42</v>
      </c>
      <c r="GP77" s="702">
        <v>60</v>
      </c>
      <c r="GQ77" s="712">
        <v>0</v>
      </c>
      <c r="GR77" s="729">
        <v>56</v>
      </c>
      <c r="GS77" s="720">
        <v>0</v>
      </c>
      <c r="GT77" s="705">
        <v>56</v>
      </c>
      <c r="GU77" s="702">
        <v>68</v>
      </c>
      <c r="GV77" s="726">
        <v>1.5714285714285714</v>
      </c>
      <c r="GW77" s="726">
        <v>17</v>
      </c>
      <c r="GX77" s="720">
        <v>20.588235294117645</v>
      </c>
      <c r="GY77" s="705">
        <v>7</v>
      </c>
      <c r="GZ77" s="702">
        <v>62</v>
      </c>
      <c r="HA77" s="726">
        <v>0</v>
      </c>
      <c r="HB77" s="726">
        <v>44</v>
      </c>
      <c r="HC77" s="720">
        <v>0</v>
      </c>
      <c r="HD77" s="705">
        <v>44</v>
      </c>
      <c r="HE77" s="702">
        <v>61</v>
      </c>
      <c r="HF77" s="726">
        <v>0.5</v>
      </c>
      <c r="HG77" s="726">
        <v>22</v>
      </c>
      <c r="HH77" s="720">
        <v>1.639344262295082</v>
      </c>
      <c r="HI77" s="705">
        <v>24</v>
      </c>
      <c r="HJ77" s="702">
        <v>62</v>
      </c>
      <c r="HK77" s="726">
        <v>4</v>
      </c>
      <c r="HL77" s="726">
        <v>1</v>
      </c>
      <c r="HM77" s="720">
        <v>1.6129032258064515</v>
      </c>
      <c r="HN77" s="705">
        <v>22</v>
      </c>
      <c r="HO77" s="709">
        <v>44.210526315789473</v>
      </c>
      <c r="HP77" s="703">
        <v>15.789473684210526</v>
      </c>
      <c r="HQ77" s="703">
        <v>80</v>
      </c>
      <c r="HR77" s="703">
        <v>20</v>
      </c>
      <c r="HS77" s="1299">
        <v>8.4210526315789469</v>
      </c>
      <c r="HT77" s="1299">
        <v>25.263157894736842</v>
      </c>
      <c r="HU77" s="1299">
        <v>82.10526315789474</v>
      </c>
      <c r="HV77" s="1299">
        <v>6.3157894736842106</v>
      </c>
      <c r="HW77" s="1299">
        <v>74.73684210526315</v>
      </c>
      <c r="HX77" s="1300">
        <v>95</v>
      </c>
      <c r="HY77" s="709">
        <v>30.888030888030887</v>
      </c>
      <c r="HZ77" s="709">
        <v>7.7220077220077217</v>
      </c>
      <c r="IA77" s="709">
        <v>60.617760617760617</v>
      </c>
      <c r="IB77" s="709">
        <v>29.72972972972973</v>
      </c>
      <c r="IC77" s="709">
        <v>6.563706563706563</v>
      </c>
      <c r="ID77" s="709">
        <v>38.996138996138995</v>
      </c>
      <c r="IE77" s="709">
        <v>51.737451737451735</v>
      </c>
      <c r="IF77" s="709">
        <v>2.7027027027027026</v>
      </c>
      <c r="IG77" s="709">
        <v>54.440154440154444</v>
      </c>
      <c r="IH77" s="1300">
        <v>259</v>
      </c>
      <c r="II77" s="1265">
        <v>1</v>
      </c>
      <c r="IJ77" s="1266">
        <v>2</v>
      </c>
      <c r="IK77" s="1266">
        <v>11</v>
      </c>
      <c r="IL77" s="1266">
        <v>4</v>
      </c>
      <c r="IM77" s="1266">
        <v>1</v>
      </c>
      <c r="IN77" s="1266">
        <v>0</v>
      </c>
      <c r="IO77" s="1266" t="s">
        <v>31</v>
      </c>
      <c r="IP77" s="1266">
        <v>13</v>
      </c>
      <c r="IQ77" s="1267">
        <v>32</v>
      </c>
      <c r="IR77" s="1268">
        <v>7</v>
      </c>
      <c r="IS77" s="1269">
        <v>3</v>
      </c>
      <c r="IT77" s="1269">
        <v>1</v>
      </c>
      <c r="IU77" s="1269">
        <v>4</v>
      </c>
      <c r="IV77" s="1269">
        <v>1</v>
      </c>
      <c r="IW77" s="1269">
        <v>0</v>
      </c>
      <c r="IX77" s="1269" t="s">
        <v>31</v>
      </c>
      <c r="IY77" s="1269">
        <v>9</v>
      </c>
      <c r="IZ77" s="1267">
        <v>25</v>
      </c>
      <c r="JA77" s="1268">
        <v>2</v>
      </c>
      <c r="JB77" s="1269">
        <v>6</v>
      </c>
      <c r="JC77" s="1269">
        <v>0</v>
      </c>
      <c r="JD77" s="1269">
        <v>2</v>
      </c>
      <c r="JE77" s="1269">
        <v>0</v>
      </c>
      <c r="JF77" s="1269">
        <v>0</v>
      </c>
      <c r="JG77" s="1269" t="s">
        <v>31</v>
      </c>
      <c r="JH77" s="1269">
        <v>7</v>
      </c>
      <c r="JI77" s="1270">
        <v>17</v>
      </c>
      <c r="JJ77" s="1268">
        <v>3.125</v>
      </c>
      <c r="JK77" s="1269">
        <v>6.25</v>
      </c>
      <c r="JL77" s="1269">
        <v>34.375</v>
      </c>
      <c r="JM77" s="1269">
        <v>12.5</v>
      </c>
      <c r="JN77" s="1269">
        <v>3.125</v>
      </c>
      <c r="JO77" s="1269">
        <v>0</v>
      </c>
      <c r="JP77" s="1269" t="s">
        <v>31</v>
      </c>
      <c r="JQ77" s="1269">
        <v>40.625</v>
      </c>
      <c r="JR77" s="1270">
        <v>100</v>
      </c>
      <c r="JS77" s="1268">
        <v>28.000000000000004</v>
      </c>
      <c r="JT77" s="1269">
        <v>12</v>
      </c>
      <c r="JU77" s="1269">
        <v>4</v>
      </c>
      <c r="JV77" s="1269">
        <v>16</v>
      </c>
      <c r="JW77" s="1269">
        <v>4</v>
      </c>
      <c r="JX77" s="1269">
        <v>0</v>
      </c>
      <c r="JY77" s="1269" t="s">
        <v>31</v>
      </c>
      <c r="JZ77" s="1269">
        <v>36</v>
      </c>
      <c r="KA77" s="1270">
        <v>100</v>
      </c>
      <c r="KB77" s="1268">
        <v>11.76470588235294</v>
      </c>
      <c r="KC77" s="1269">
        <v>35.294117647058826</v>
      </c>
      <c r="KD77" s="1269">
        <v>0</v>
      </c>
      <c r="KE77" s="1269">
        <v>11.76470588235294</v>
      </c>
      <c r="KF77" s="1269">
        <v>0</v>
      </c>
      <c r="KG77" s="1269">
        <v>0</v>
      </c>
      <c r="KH77" s="1269" t="s">
        <v>31</v>
      </c>
      <c r="KI77" s="1269">
        <v>41.17647058823529</v>
      </c>
      <c r="KJ77" s="1270">
        <v>100</v>
      </c>
      <c r="KK77" s="718">
        <v>43.51320321469575</v>
      </c>
      <c r="KL77" s="705">
        <v>48</v>
      </c>
      <c r="KM77" s="718">
        <v>63.04347826086957</v>
      </c>
      <c r="KN77" s="705">
        <v>46</v>
      </c>
      <c r="KO77" s="725">
        <v>8.0778588807785887</v>
      </c>
      <c r="KP77" s="715">
        <v>9</v>
      </c>
      <c r="KQ77" s="725">
        <v>0</v>
      </c>
      <c r="KR77" s="715">
        <v>27</v>
      </c>
      <c r="KS77" s="725">
        <v>24.574209245742093</v>
      </c>
      <c r="KT77" s="715">
        <v>11</v>
      </c>
      <c r="KU77" s="725">
        <v>6.1689247621793024</v>
      </c>
      <c r="KV77" s="715">
        <v>39</v>
      </c>
      <c r="KW77" s="725">
        <v>8.9602704987320365</v>
      </c>
      <c r="KX77" s="715">
        <v>41</v>
      </c>
      <c r="KY77" s="715">
        <v>6.5891472868217065</v>
      </c>
      <c r="KZ77" s="715">
        <v>75</v>
      </c>
      <c r="LA77" s="728">
        <v>0</v>
      </c>
      <c r="LB77" s="729">
        <v>10</v>
      </c>
      <c r="LC77" s="729">
        <v>10</v>
      </c>
      <c r="LD77" s="729">
        <v>30</v>
      </c>
      <c r="LE77" s="729">
        <v>0</v>
      </c>
      <c r="LF77" s="730">
        <v>50</v>
      </c>
      <c r="LG77" s="734">
        <v>66</v>
      </c>
      <c r="LH77" s="728">
        <v>10</v>
      </c>
      <c r="LI77" s="729">
        <v>10</v>
      </c>
      <c r="LJ77" s="706">
        <v>20</v>
      </c>
      <c r="LK77" s="705">
        <v>1</v>
      </c>
      <c r="LL77" s="1372" t="s">
        <v>1625</v>
      </c>
      <c r="LM77" s="976" t="s">
        <v>1625</v>
      </c>
      <c r="LN77" s="976" t="s">
        <v>1625</v>
      </c>
      <c r="LO77" s="976" t="s">
        <v>1625</v>
      </c>
      <c r="LP77" s="729">
        <v>0</v>
      </c>
      <c r="LQ77" s="1023">
        <v>59</v>
      </c>
      <c r="LR77" s="1372" t="s">
        <v>1632</v>
      </c>
      <c r="LS77" s="976" t="s">
        <v>1625</v>
      </c>
      <c r="LT77" s="976" t="s">
        <v>1632</v>
      </c>
      <c r="LU77" s="976" t="s">
        <v>1632</v>
      </c>
      <c r="LV77" s="729">
        <v>30</v>
      </c>
      <c r="LW77" s="1023">
        <v>27</v>
      </c>
      <c r="LX77" s="1372" t="s">
        <v>1625</v>
      </c>
      <c r="LY77" s="976" t="s">
        <v>1625</v>
      </c>
      <c r="LZ77" s="976" t="s">
        <v>1625</v>
      </c>
      <c r="MA77" s="976" t="s">
        <v>1625</v>
      </c>
      <c r="MB77" s="729">
        <v>0</v>
      </c>
      <c r="MC77" s="1023">
        <v>71</v>
      </c>
      <c r="MD77" s="1372" t="s">
        <v>1632</v>
      </c>
      <c r="ME77" s="976" t="s">
        <v>1625</v>
      </c>
      <c r="MF77" s="976" t="s">
        <v>1632</v>
      </c>
      <c r="MG77" s="976" t="s">
        <v>1632</v>
      </c>
      <c r="MH77" s="729">
        <v>30</v>
      </c>
      <c r="MI77" s="1023">
        <v>39</v>
      </c>
      <c r="MJ77" s="1372" t="s">
        <v>1632</v>
      </c>
      <c r="MK77" s="976" t="s">
        <v>1632</v>
      </c>
      <c r="ML77" s="976" t="s">
        <v>1632</v>
      </c>
      <c r="MM77" s="976" t="s">
        <v>1625</v>
      </c>
      <c r="MN77" s="729">
        <v>30</v>
      </c>
      <c r="MO77" s="1023">
        <v>41</v>
      </c>
      <c r="MP77" s="1372" t="s">
        <v>1625</v>
      </c>
      <c r="MQ77" s="976" t="s">
        <v>1625</v>
      </c>
      <c r="MR77" s="976" t="s">
        <v>1625</v>
      </c>
      <c r="MS77" s="976" t="s">
        <v>1625</v>
      </c>
      <c r="MT77" s="729">
        <v>0</v>
      </c>
      <c r="MU77" s="1023">
        <v>63</v>
      </c>
      <c r="MV77" s="1372" t="s">
        <v>1625</v>
      </c>
      <c r="MW77" s="976" t="s">
        <v>1625</v>
      </c>
      <c r="MX77" s="976" t="s">
        <v>1625</v>
      </c>
      <c r="MY77" s="729">
        <v>0</v>
      </c>
      <c r="MZ77" s="1023">
        <v>56</v>
      </c>
      <c r="NA77" s="1372" t="s">
        <v>1632</v>
      </c>
      <c r="NB77" s="976" t="s">
        <v>1632</v>
      </c>
      <c r="NC77" s="976" t="s">
        <v>1632</v>
      </c>
      <c r="ND77" s="976" t="s">
        <v>1632</v>
      </c>
      <c r="NE77" s="729">
        <v>40</v>
      </c>
      <c r="NF77" s="1023">
        <v>1</v>
      </c>
      <c r="NG77" s="976" t="s">
        <v>1625</v>
      </c>
      <c r="NH77" s="976" t="s">
        <v>1625</v>
      </c>
      <c r="NI77" s="976" t="s">
        <v>1632</v>
      </c>
      <c r="NJ77" s="976" t="s">
        <v>1625</v>
      </c>
      <c r="NK77" s="729">
        <v>10</v>
      </c>
      <c r="NL77" s="1023">
        <v>37</v>
      </c>
      <c r="NM77" s="715">
        <v>217.29</v>
      </c>
      <c r="NN77" s="715">
        <f t="shared" si="2"/>
        <v>32</v>
      </c>
      <c r="NO77" s="714">
        <v>43</v>
      </c>
      <c r="NP77" s="715">
        <v>40</v>
      </c>
      <c r="NQ77" s="731">
        <v>21.882951653944023</v>
      </c>
      <c r="NR77" s="715">
        <v>36</v>
      </c>
      <c r="NS77" s="715">
        <v>43</v>
      </c>
      <c r="NT77" s="715">
        <v>40</v>
      </c>
      <c r="NU77" s="731">
        <v>21.882951653944023</v>
      </c>
      <c r="NV77" s="715">
        <v>35</v>
      </c>
      <c r="NW77" s="715">
        <v>43</v>
      </c>
      <c r="NX77" s="715">
        <v>32</v>
      </c>
      <c r="NY77" s="725">
        <v>21.882951653944023</v>
      </c>
      <c r="NZ77" s="715">
        <v>19</v>
      </c>
      <c r="OA77" s="1303">
        <v>0</v>
      </c>
      <c r="OB77" s="1995">
        <v>0</v>
      </c>
      <c r="OC77" s="1303">
        <v>47</v>
      </c>
      <c r="OD77" s="1303">
        <v>0</v>
      </c>
      <c r="OE77" s="1995">
        <v>0</v>
      </c>
      <c r="OF77" s="1303">
        <v>47</v>
      </c>
      <c r="OG77" s="1303">
        <v>62</v>
      </c>
      <c r="OH77" s="1995">
        <v>3.1552162849872771</v>
      </c>
      <c r="OI77" s="1303">
        <v>40</v>
      </c>
      <c r="OJ77" s="699">
        <v>5</v>
      </c>
      <c r="OK77" s="985">
        <v>2.5445292620865141</v>
      </c>
      <c r="OL77" s="1303">
        <v>42</v>
      </c>
      <c r="OM77" s="714">
        <v>358</v>
      </c>
      <c r="ON77" s="725">
        <v>182.18829516539438</v>
      </c>
      <c r="OO77" s="733">
        <v>7</v>
      </c>
      <c r="OP77" s="714" t="s">
        <v>31</v>
      </c>
      <c r="OQ77" s="731" t="s">
        <v>31</v>
      </c>
      <c r="OR77" s="733" t="str">
        <f t="shared" si="25"/>
        <v>-</v>
      </c>
      <c r="OS77" s="981">
        <v>30.362694300518132</v>
      </c>
      <c r="OT77" s="733">
        <v>53</v>
      </c>
      <c r="OU77" s="715">
        <v>88</v>
      </c>
      <c r="OV77" s="715">
        <v>99</v>
      </c>
      <c r="OW77" s="715">
        <v>63</v>
      </c>
      <c r="OX77" s="715">
        <v>28</v>
      </c>
      <c r="OY77" s="715">
        <v>13</v>
      </c>
      <c r="OZ77" s="715">
        <v>110</v>
      </c>
      <c r="PA77" s="715">
        <v>205</v>
      </c>
      <c r="PB77" s="715">
        <v>2</v>
      </c>
      <c r="PC77" s="715">
        <v>27</v>
      </c>
      <c r="PD77" s="715">
        <v>141</v>
      </c>
      <c r="PE77" s="715">
        <v>57</v>
      </c>
      <c r="PF77" s="715">
        <v>156</v>
      </c>
      <c r="PG77" s="715">
        <v>28</v>
      </c>
      <c r="PH77" s="715">
        <v>2</v>
      </c>
      <c r="PI77" s="715">
        <v>78</v>
      </c>
      <c r="PJ77" s="715">
        <v>113</v>
      </c>
      <c r="PK77" s="715">
        <v>141</v>
      </c>
      <c r="PL77" s="715">
        <v>292</v>
      </c>
      <c r="PM77" s="714">
        <v>30.136986301369863</v>
      </c>
      <c r="PN77" s="715">
        <v>68</v>
      </c>
      <c r="PO77" s="715">
        <v>33.904109589041099</v>
      </c>
      <c r="PP77" s="715">
        <v>49</v>
      </c>
      <c r="PQ77" s="715">
        <v>21.575342465753426</v>
      </c>
      <c r="PR77" s="715">
        <v>45</v>
      </c>
      <c r="PS77" s="715">
        <v>9.5890410958904102</v>
      </c>
      <c r="PT77" s="715">
        <v>8</v>
      </c>
      <c r="PU77" s="715">
        <v>4.4520547945205475</v>
      </c>
      <c r="PV77" s="715">
        <v>48</v>
      </c>
      <c r="PW77" s="715">
        <v>37.671232876712331</v>
      </c>
      <c r="PX77" s="715">
        <v>68</v>
      </c>
      <c r="PY77" s="715">
        <v>70.205479452054803</v>
      </c>
      <c r="PZ77" s="715">
        <v>44</v>
      </c>
      <c r="QA77" s="715">
        <v>0.68493150684931503</v>
      </c>
      <c r="QB77" s="715">
        <v>7</v>
      </c>
      <c r="QC77" s="715">
        <v>9.2465753424657535</v>
      </c>
      <c r="QD77" s="715">
        <v>61</v>
      </c>
      <c r="QE77" s="715">
        <v>48.287671232876711</v>
      </c>
      <c r="QF77" s="715">
        <v>38</v>
      </c>
      <c r="QG77" s="715">
        <v>19.520547945205479</v>
      </c>
      <c r="QH77" s="715">
        <v>19</v>
      </c>
      <c r="QI77" s="715">
        <v>53.424657534246577</v>
      </c>
      <c r="QJ77" s="715">
        <v>45</v>
      </c>
      <c r="QK77" s="715">
        <v>9.5890410958904102</v>
      </c>
      <c r="QL77" s="715">
        <v>53</v>
      </c>
      <c r="QM77" s="715">
        <v>0.68493150684931503</v>
      </c>
      <c r="QN77" s="715">
        <v>9</v>
      </c>
      <c r="QO77" s="715">
        <v>26.712328767123289</v>
      </c>
      <c r="QP77" s="715">
        <v>35</v>
      </c>
      <c r="QQ77" s="715">
        <v>38.698630136986303</v>
      </c>
      <c r="QR77" s="715">
        <v>70</v>
      </c>
      <c r="QS77" s="715">
        <v>48.287671232876711</v>
      </c>
      <c r="QT77" s="715">
        <v>48</v>
      </c>
      <c r="QU77" s="714">
        <v>14</v>
      </c>
      <c r="QV77" s="715">
        <v>0</v>
      </c>
      <c r="QW77" s="715">
        <v>1</v>
      </c>
      <c r="QX77" s="715">
        <v>0</v>
      </c>
      <c r="QY77" s="715">
        <v>3</v>
      </c>
      <c r="QZ77" s="715">
        <v>1</v>
      </c>
      <c r="RA77" s="715">
        <v>6</v>
      </c>
      <c r="RB77" s="715">
        <v>3</v>
      </c>
      <c r="RC77" s="715">
        <v>1</v>
      </c>
      <c r="RD77" s="715">
        <v>26</v>
      </c>
      <c r="RE77" s="715">
        <v>6</v>
      </c>
      <c r="RF77" s="715">
        <v>19</v>
      </c>
      <c r="RG77" s="715">
        <v>0</v>
      </c>
      <c r="RH77" s="715">
        <v>3</v>
      </c>
      <c r="RI77" s="715">
        <v>7</v>
      </c>
      <c r="RJ77" s="715">
        <v>25</v>
      </c>
      <c r="RK77" s="715">
        <v>53</v>
      </c>
      <c r="RL77" s="715">
        <v>86</v>
      </c>
      <c r="RM77" s="714">
        <v>16.279069767441861</v>
      </c>
      <c r="RN77" s="715">
        <v>14</v>
      </c>
      <c r="RO77" s="715">
        <v>0</v>
      </c>
      <c r="RP77" s="715">
        <v>1</v>
      </c>
      <c r="RQ77" s="715">
        <v>1.1627906976744187</v>
      </c>
      <c r="RR77" s="715">
        <v>28</v>
      </c>
      <c r="RS77" s="715">
        <v>0</v>
      </c>
      <c r="RT77" s="715">
        <v>1</v>
      </c>
      <c r="RU77" s="715">
        <v>3.4883720930232558</v>
      </c>
      <c r="RV77" s="715">
        <v>66</v>
      </c>
      <c r="RW77" s="715">
        <v>1.1627906976744187</v>
      </c>
      <c r="RX77" s="715">
        <v>9</v>
      </c>
      <c r="RY77" s="715">
        <v>6.9767441860465116</v>
      </c>
      <c r="RZ77" s="715">
        <v>18</v>
      </c>
      <c r="SA77" s="715">
        <v>3.4883720930232558</v>
      </c>
      <c r="SB77" s="715">
        <v>63</v>
      </c>
      <c r="SC77" s="715">
        <v>1.1627906976744187</v>
      </c>
      <c r="SD77" s="715">
        <v>24</v>
      </c>
      <c r="SE77" s="715">
        <v>30.232558139534881</v>
      </c>
      <c r="SF77" s="715">
        <v>44</v>
      </c>
      <c r="SG77" s="715">
        <v>6.9767441860465116</v>
      </c>
      <c r="SH77" s="715">
        <v>41</v>
      </c>
      <c r="SI77" s="715">
        <v>22.093023255813954</v>
      </c>
      <c r="SJ77" s="715">
        <v>54</v>
      </c>
      <c r="SK77" s="715">
        <v>0</v>
      </c>
      <c r="SL77" s="715">
        <v>1</v>
      </c>
      <c r="SM77" s="715">
        <v>3.4883720930232558</v>
      </c>
      <c r="SN77" s="715">
        <v>45</v>
      </c>
      <c r="SO77" s="715">
        <v>8.1395348837209305</v>
      </c>
      <c r="SP77" s="715">
        <v>36</v>
      </c>
      <c r="SQ77" s="715">
        <v>29.069767441860467</v>
      </c>
      <c r="SR77" s="715">
        <v>27</v>
      </c>
      <c r="SS77" s="715">
        <v>61.627906976744185</v>
      </c>
      <c r="ST77" s="733">
        <v>56</v>
      </c>
      <c r="SU77" s="4129" t="s">
        <v>8304</v>
      </c>
      <c r="SV77" s="1355" t="s">
        <v>8307</v>
      </c>
      <c r="SW77" s="1355">
        <v>9</v>
      </c>
      <c r="SX77" s="4109">
        <v>4.591836734693878</v>
      </c>
      <c r="SY77" s="1355">
        <v>64</v>
      </c>
      <c r="SZ77" s="2074">
        <v>0</v>
      </c>
      <c r="TA77" s="1995">
        <v>0</v>
      </c>
      <c r="TB77" s="3967">
        <v>0</v>
      </c>
      <c r="TC77" s="1303">
        <v>52</v>
      </c>
      <c r="TD77" s="2074">
        <v>0</v>
      </c>
      <c r="TE77" s="1995">
        <v>0</v>
      </c>
      <c r="TF77" s="3967">
        <v>0</v>
      </c>
      <c r="TG77" s="1303">
        <v>54</v>
      </c>
      <c r="TH77" s="2074">
        <v>0</v>
      </c>
      <c r="TI77" s="1995">
        <v>0</v>
      </c>
      <c r="TJ77" s="3967">
        <v>0</v>
      </c>
      <c r="TK77" s="1303">
        <v>6</v>
      </c>
      <c r="TL77" s="2074">
        <v>0</v>
      </c>
      <c r="TM77" s="1995">
        <v>1</v>
      </c>
      <c r="TN77" s="3967">
        <v>0.5089058524173028</v>
      </c>
      <c r="TO77" s="1303">
        <v>5</v>
      </c>
      <c r="TP77" s="2074">
        <v>0</v>
      </c>
      <c r="TQ77" s="1995">
        <v>0</v>
      </c>
      <c r="TR77" s="3967">
        <v>0</v>
      </c>
      <c r="TS77" s="1303">
        <v>5</v>
      </c>
      <c r="TT77" s="2074">
        <v>0</v>
      </c>
      <c r="TU77" s="1995">
        <v>0</v>
      </c>
      <c r="TV77" s="3967">
        <v>0</v>
      </c>
      <c r="TW77" s="1303">
        <v>2</v>
      </c>
      <c r="TX77" s="2074">
        <v>36</v>
      </c>
      <c r="TY77" s="1995">
        <v>0</v>
      </c>
      <c r="TZ77" s="3967">
        <v>0</v>
      </c>
      <c r="UA77" s="1303">
        <v>53</v>
      </c>
      <c r="UB77" s="2074">
        <v>26</v>
      </c>
      <c r="UC77" s="1995">
        <v>0</v>
      </c>
      <c r="UD77" s="3967">
        <v>0</v>
      </c>
      <c r="UE77" s="1303">
        <v>58</v>
      </c>
      <c r="UF77" s="2074">
        <v>0</v>
      </c>
      <c r="UG77" s="1995">
        <v>0</v>
      </c>
      <c r="UH77" s="3967">
        <v>0</v>
      </c>
      <c r="UI77" s="1303">
        <v>14</v>
      </c>
      <c r="UJ77" s="2074">
        <v>2</v>
      </c>
      <c r="UK77" s="1995">
        <v>0</v>
      </c>
      <c r="UL77" s="3967">
        <v>0</v>
      </c>
      <c r="UM77" s="1303">
        <v>22</v>
      </c>
      <c r="UN77" s="2074">
        <v>0</v>
      </c>
      <c r="UO77" s="1995">
        <v>0</v>
      </c>
      <c r="UP77" s="3967">
        <v>0</v>
      </c>
      <c r="UQ77" s="1303">
        <v>3</v>
      </c>
      <c r="UR77" s="2074">
        <v>0</v>
      </c>
      <c r="US77" s="1995">
        <v>0</v>
      </c>
      <c r="UT77" s="3967">
        <v>0</v>
      </c>
      <c r="UU77" s="1303">
        <v>12</v>
      </c>
      <c r="UV77" s="2074">
        <v>0</v>
      </c>
      <c r="UW77" s="1995">
        <v>57</v>
      </c>
      <c r="UX77" s="3967">
        <v>29.007633587786259</v>
      </c>
      <c r="UY77" s="1303">
        <v>3</v>
      </c>
      <c r="UZ77" s="2074">
        <v>0</v>
      </c>
      <c r="VA77" s="1995">
        <v>0</v>
      </c>
      <c r="VB77" s="3967">
        <v>0</v>
      </c>
      <c r="VC77" s="1303">
        <v>4</v>
      </c>
      <c r="VD77" s="2073">
        <v>0</v>
      </c>
      <c r="VE77" s="1303">
        <v>0</v>
      </c>
      <c r="VF77" s="1303">
        <v>0</v>
      </c>
      <c r="VG77" s="1303">
        <v>7</v>
      </c>
      <c r="VH77" s="1303">
        <v>0</v>
      </c>
      <c r="VI77" s="1303">
        <v>0</v>
      </c>
      <c r="VJ77" s="1303">
        <v>0</v>
      </c>
      <c r="VK77" s="1303">
        <v>4</v>
      </c>
      <c r="VL77" s="1303">
        <v>0</v>
      </c>
      <c r="VM77" s="1303">
        <v>0</v>
      </c>
      <c r="VN77" s="1303">
        <v>0</v>
      </c>
      <c r="VO77" s="1303">
        <v>9</v>
      </c>
      <c r="VP77" s="1303">
        <v>10</v>
      </c>
      <c r="VQ77" s="1303">
        <v>16</v>
      </c>
      <c r="VR77" s="1303">
        <v>8.1424936386768447</v>
      </c>
      <c r="VS77" s="1303">
        <v>6</v>
      </c>
      <c r="VT77" s="1303">
        <v>0</v>
      </c>
      <c r="VU77" s="1303">
        <v>0</v>
      </c>
      <c r="VV77" s="1303">
        <v>0</v>
      </c>
      <c r="VW77" s="1303">
        <v>7</v>
      </c>
      <c r="VX77" s="1303">
        <v>0</v>
      </c>
      <c r="VY77" s="1303">
        <v>0</v>
      </c>
      <c r="VZ77" s="1303">
        <v>0</v>
      </c>
      <c r="WA77" s="1303">
        <v>36</v>
      </c>
      <c r="WB77" s="1303">
        <v>0</v>
      </c>
      <c r="WC77" s="1303">
        <v>0</v>
      </c>
      <c r="WD77" s="1303">
        <v>0</v>
      </c>
      <c r="WE77" s="1303">
        <v>15</v>
      </c>
      <c r="WF77" s="1303">
        <v>0</v>
      </c>
      <c r="WG77" s="1303">
        <v>0</v>
      </c>
      <c r="WH77" s="1303">
        <v>0</v>
      </c>
      <c r="WI77" s="1303">
        <v>6</v>
      </c>
      <c r="WJ77" s="1303">
        <v>25</v>
      </c>
      <c r="WK77" s="1303">
        <v>22</v>
      </c>
      <c r="WL77" s="1303">
        <v>11.195928753180661</v>
      </c>
      <c r="WM77" s="1303">
        <v>3</v>
      </c>
      <c r="WN77" s="1303">
        <v>0</v>
      </c>
      <c r="WO77" s="1303">
        <v>0</v>
      </c>
      <c r="WP77" s="1303">
        <v>0</v>
      </c>
      <c r="WQ77" s="1303">
        <v>16</v>
      </c>
      <c r="WR77" s="1303">
        <v>61</v>
      </c>
      <c r="WS77" s="1303">
        <v>52</v>
      </c>
      <c r="WT77" s="1303">
        <v>26.463104325699746</v>
      </c>
      <c r="WU77" s="1303">
        <v>3</v>
      </c>
      <c r="WV77" s="2150"/>
      <c r="WW77" s="712">
        <v>9.375</v>
      </c>
      <c r="WX77" s="712">
        <v>10.975609756097562</v>
      </c>
      <c r="WY77" s="712">
        <v>19.402985074626866</v>
      </c>
      <c r="WZ77" s="712">
        <v>15.18987341772152</v>
      </c>
      <c r="XA77" s="712">
        <v>17.567567567567568</v>
      </c>
      <c r="XB77" s="712">
        <v>19.540229885057471</v>
      </c>
      <c r="XC77" s="699">
        <v>16.867469879518072</v>
      </c>
      <c r="XD77" s="699">
        <v>22</v>
      </c>
      <c r="XE77" s="699">
        <v>14.480874316939889</v>
      </c>
      <c r="XF77" s="712">
        <v>17.692307692307693</v>
      </c>
      <c r="XG77" s="699">
        <v>12</v>
      </c>
      <c r="XH77" s="712" t="s">
        <v>31</v>
      </c>
      <c r="XI77" s="712">
        <v>2.4390243902439024</v>
      </c>
      <c r="XJ77" s="712">
        <v>1.4925373134328357</v>
      </c>
      <c r="XK77" s="712">
        <v>2.5316455696202533</v>
      </c>
      <c r="XL77" s="712">
        <v>9.4594594594594597</v>
      </c>
      <c r="XM77" s="712">
        <v>3.4482758620689653</v>
      </c>
      <c r="XN77" s="699">
        <v>3.6144578313253009</v>
      </c>
      <c r="XO77" s="699">
        <v>66</v>
      </c>
      <c r="XP77" s="699">
        <v>3.278688524590164</v>
      </c>
      <c r="XQ77" s="712">
        <v>4.1025641025641022</v>
      </c>
      <c r="XR77" s="699">
        <v>62</v>
      </c>
      <c r="XS77" s="712">
        <v>20.481927710843372</v>
      </c>
      <c r="XT77" s="699">
        <v>64</v>
      </c>
      <c r="XU77" s="699">
        <v>17.759562841530055</v>
      </c>
      <c r="XV77" s="985">
        <v>21.794871794871796</v>
      </c>
      <c r="XW77" s="699">
        <v>55</v>
      </c>
      <c r="XX77" s="699">
        <v>65.517241379310349</v>
      </c>
      <c r="XY77" s="699">
        <v>65.060240963855421</v>
      </c>
      <c r="XZ77" s="699">
        <v>33</v>
      </c>
      <c r="YA77" s="985">
        <v>72.677595628415304</v>
      </c>
      <c r="YB77" s="985">
        <v>66.92307692307692</v>
      </c>
      <c r="YC77" s="699">
        <v>26</v>
      </c>
      <c r="YD77" s="985">
        <v>10.344827586206897</v>
      </c>
      <c r="YE77" s="985">
        <v>12.048192771084338</v>
      </c>
      <c r="YF77" s="699">
        <v>61</v>
      </c>
      <c r="YG77" s="699">
        <v>8.4699453551912569</v>
      </c>
      <c r="YH77" s="699">
        <v>10</v>
      </c>
      <c r="YI77" s="699">
        <v>68</v>
      </c>
      <c r="YJ77" s="699">
        <v>1.1494252873563218</v>
      </c>
      <c r="YK77" s="699">
        <v>2.4096385542168677</v>
      </c>
      <c r="YL77" s="699">
        <v>17</v>
      </c>
      <c r="YM77" s="985">
        <v>1.0928961748633881</v>
      </c>
      <c r="YN77" s="985">
        <v>1.2820512820512819</v>
      </c>
      <c r="YO77" s="699">
        <v>24</v>
      </c>
      <c r="YP77" s="985">
        <v>0</v>
      </c>
      <c r="YQ77" s="985">
        <v>0</v>
      </c>
      <c r="YR77" s="699">
        <v>37</v>
      </c>
      <c r="YS77" s="712">
        <v>0</v>
      </c>
      <c r="YT77" s="985">
        <v>0</v>
      </c>
      <c r="YU77" s="699">
        <v>24</v>
      </c>
      <c r="YV77" s="982">
        <v>38</v>
      </c>
      <c r="YW77" s="725">
        <v>52.631578947368418</v>
      </c>
      <c r="YX77" s="699">
        <v>5</v>
      </c>
      <c r="YY77" s="699">
        <v>156</v>
      </c>
      <c r="YZ77" s="725">
        <v>60.256410256410255</v>
      </c>
      <c r="ZA77" s="699">
        <v>38</v>
      </c>
      <c r="ZB77" s="715">
        <v>26</v>
      </c>
      <c r="ZC77" s="725">
        <v>88.461538461538453</v>
      </c>
      <c r="ZD77" s="699">
        <v>4</v>
      </c>
      <c r="ZE77" s="982">
        <v>36</v>
      </c>
      <c r="ZF77" s="715">
        <v>47.222222222222221</v>
      </c>
      <c r="ZG77" s="699">
        <v>5</v>
      </c>
      <c r="ZH77" s="716">
        <v>0</v>
      </c>
      <c r="ZI77" s="712">
        <v>0</v>
      </c>
      <c r="ZJ77" s="699">
        <v>25</v>
      </c>
      <c r="ZK77" s="1363" t="s">
        <v>1627</v>
      </c>
      <c r="ZL77" s="712">
        <v>76.943005181347147</v>
      </c>
      <c r="ZM77" s="712">
        <v>86.685552407932008</v>
      </c>
      <c r="ZN77" s="699">
        <v>36</v>
      </c>
      <c r="ZO77" s="715">
        <v>353</v>
      </c>
      <c r="ZP77" s="709">
        <v>52.486187845303867</v>
      </c>
      <c r="ZQ77" s="703">
        <v>64.925373134328353</v>
      </c>
      <c r="ZR77" s="978">
        <v>43</v>
      </c>
      <c r="ZS77" s="705">
        <v>134</v>
      </c>
      <c r="ZT77" s="709">
        <v>62.068965517241381</v>
      </c>
      <c r="ZU77" s="703">
        <v>74.576271186440678</v>
      </c>
      <c r="ZV77" s="978">
        <v>54</v>
      </c>
      <c r="ZW77" s="4111">
        <v>59</v>
      </c>
      <c r="ZX77" s="709">
        <v>54.54545454545454</v>
      </c>
      <c r="ZY77" s="703">
        <v>60.975609756097562</v>
      </c>
      <c r="ZZ77" s="978">
        <v>42</v>
      </c>
      <c r="AAA77" s="4111">
        <v>41</v>
      </c>
      <c r="AAB77" s="709">
        <v>28.205128205128204</v>
      </c>
      <c r="AAC77" s="703">
        <v>52.941176470588239</v>
      </c>
      <c r="AAD77" s="978">
        <v>50</v>
      </c>
      <c r="AAE77" s="4111">
        <v>34</v>
      </c>
      <c r="AAF77" s="983">
        <v>93.043478260869563</v>
      </c>
      <c r="AAG77" s="715">
        <v>100</v>
      </c>
      <c r="AAH77" s="715">
        <v>1</v>
      </c>
      <c r="AAI77" s="733">
        <v>117</v>
      </c>
      <c r="AAJ77" s="709">
        <v>327.9</v>
      </c>
      <c r="AAK77" s="978">
        <v>37</v>
      </c>
      <c r="AAL77" s="703">
        <v>913.3</v>
      </c>
      <c r="AAM77" s="978">
        <v>30</v>
      </c>
      <c r="AAN77" s="703">
        <v>0</v>
      </c>
      <c r="AAO77" s="978">
        <f t="shared" si="26"/>
        <v>31</v>
      </c>
      <c r="AAP77" s="703">
        <v>0</v>
      </c>
      <c r="AAQ77" s="979">
        <f t="shared" si="27"/>
        <v>12</v>
      </c>
      <c r="AAR77" s="712">
        <v>0</v>
      </c>
      <c r="AAS77" s="699">
        <v>30</v>
      </c>
      <c r="AAT77" s="712">
        <v>250.81</v>
      </c>
      <c r="AAU77" s="699">
        <v>43</v>
      </c>
      <c r="AAV77" s="712">
        <v>0</v>
      </c>
      <c r="AAW77" s="699">
        <v>24</v>
      </c>
      <c r="AAX77" s="712">
        <v>0</v>
      </c>
      <c r="AAY77" s="699">
        <v>32</v>
      </c>
      <c r="AAZ77" s="699">
        <v>1037.9000000000001</v>
      </c>
      <c r="ABA77" s="978">
        <f t="shared" si="28"/>
        <v>60</v>
      </c>
      <c r="ABB77" s="712">
        <v>1489.2</v>
      </c>
      <c r="ABC77" s="978">
        <f t="shared" si="28"/>
        <v>30</v>
      </c>
      <c r="ABD77" s="712">
        <v>0</v>
      </c>
      <c r="ABE77" s="978">
        <f t="shared" si="28"/>
        <v>46</v>
      </c>
      <c r="ABF77" s="712">
        <v>0</v>
      </c>
      <c r="ABG77" s="978">
        <f t="shared" si="28"/>
        <v>47</v>
      </c>
      <c r="ABH77" s="712">
        <v>0</v>
      </c>
      <c r="ABI77" s="978">
        <f t="shared" si="29"/>
        <v>2</v>
      </c>
      <c r="ABJ77" s="712">
        <v>0</v>
      </c>
      <c r="ABK77" s="978">
        <f t="shared" si="29"/>
        <v>1</v>
      </c>
      <c r="ABL77" s="712">
        <v>0</v>
      </c>
      <c r="ABM77" s="978">
        <f t="shared" si="29"/>
        <v>38</v>
      </c>
      <c r="ABN77" s="712">
        <f t="shared" si="30"/>
        <v>0</v>
      </c>
      <c r="ABO77" s="2732">
        <f t="shared" si="31"/>
        <v>39</v>
      </c>
      <c r="ABP77" s="716">
        <v>0</v>
      </c>
      <c r="ABQ77" s="712" t="s">
        <v>1625</v>
      </c>
      <c r="ABR77" s="712">
        <v>0</v>
      </c>
      <c r="ABS77" s="712" t="s">
        <v>1625</v>
      </c>
      <c r="ABT77" s="712">
        <v>0</v>
      </c>
      <c r="ABU77" s="712" t="s">
        <v>1625</v>
      </c>
      <c r="ABV77" s="712">
        <v>0</v>
      </c>
      <c r="ABW77" s="712" t="s">
        <v>1625</v>
      </c>
      <c r="ABX77" s="712">
        <v>0</v>
      </c>
      <c r="ABY77" s="712" t="s">
        <v>1625</v>
      </c>
      <c r="ABZ77" s="712">
        <v>0</v>
      </c>
      <c r="ACA77" s="699">
        <v>74</v>
      </c>
      <c r="ACB77" s="712">
        <v>0</v>
      </c>
      <c r="ACC77" s="712" t="s">
        <v>1625</v>
      </c>
      <c r="ACD77" s="712">
        <v>0</v>
      </c>
      <c r="ACE77" s="712" t="s">
        <v>1625</v>
      </c>
      <c r="ACF77" s="712">
        <v>0</v>
      </c>
      <c r="ACG77" s="712" t="s">
        <v>1625</v>
      </c>
      <c r="ACH77" s="712">
        <v>0</v>
      </c>
      <c r="ACI77" s="712" t="s">
        <v>1625</v>
      </c>
      <c r="ACJ77" s="712">
        <v>0</v>
      </c>
      <c r="ACK77" s="699">
        <v>65</v>
      </c>
      <c r="ACL77" s="712">
        <v>0</v>
      </c>
      <c r="ACM77" s="712" t="s">
        <v>1625</v>
      </c>
      <c r="ACN77" s="712">
        <v>0</v>
      </c>
      <c r="ACO77" s="712" t="s">
        <v>1625</v>
      </c>
      <c r="ACP77" s="712">
        <v>0</v>
      </c>
      <c r="ACQ77" s="712" t="s">
        <v>1625</v>
      </c>
      <c r="ACR77" s="712">
        <v>0</v>
      </c>
      <c r="ACS77" s="699">
        <v>70</v>
      </c>
      <c r="ACT77" s="699">
        <v>0</v>
      </c>
      <c r="ACU77" s="699" t="s">
        <v>1625</v>
      </c>
      <c r="ACV77" s="699">
        <v>0</v>
      </c>
      <c r="ACW77" s="699" t="s">
        <v>1625</v>
      </c>
      <c r="ACX77" s="699">
        <v>0</v>
      </c>
      <c r="ACY77" s="699" t="s">
        <v>1625</v>
      </c>
      <c r="ACZ77" s="699">
        <v>0</v>
      </c>
      <c r="ADA77" s="699" t="s">
        <v>1625</v>
      </c>
      <c r="ADB77" s="699">
        <v>0</v>
      </c>
      <c r="ADC77" s="699">
        <v>60</v>
      </c>
      <c r="ADD77" s="989">
        <v>10</v>
      </c>
      <c r="ADE77" s="989">
        <v>10</v>
      </c>
      <c r="ADF77" s="989">
        <v>10</v>
      </c>
      <c r="ADG77" s="989">
        <v>0</v>
      </c>
      <c r="ADH77" s="989">
        <v>30</v>
      </c>
      <c r="ADI77" s="699">
        <v>36</v>
      </c>
      <c r="ADJ77" s="712">
        <v>5</v>
      </c>
      <c r="ADK77" s="712" t="s">
        <v>1632</v>
      </c>
      <c r="ADL77" s="712">
        <v>5</v>
      </c>
      <c r="ADM77" s="712" t="s">
        <v>1632</v>
      </c>
      <c r="ADN77" s="712">
        <v>5</v>
      </c>
      <c r="ADO77" s="712" t="s">
        <v>1632</v>
      </c>
      <c r="ADP77" s="712">
        <v>5</v>
      </c>
      <c r="ADQ77" s="712" t="s">
        <v>1632</v>
      </c>
      <c r="ADR77" s="712">
        <v>20</v>
      </c>
      <c r="ADS77" s="699">
        <v>1</v>
      </c>
      <c r="ADT77" s="712">
        <v>10</v>
      </c>
      <c r="ADU77" s="712">
        <v>10</v>
      </c>
      <c r="ADV77" s="712">
        <v>10</v>
      </c>
      <c r="ADW77" s="712">
        <v>10</v>
      </c>
      <c r="ADX77" s="712">
        <v>40</v>
      </c>
      <c r="ADY77" s="699">
        <v>1</v>
      </c>
      <c r="ADZ77" s="714">
        <v>0</v>
      </c>
      <c r="AEA77" s="712">
        <v>0</v>
      </c>
      <c r="AEB77" s="699">
        <v>23</v>
      </c>
      <c r="AEC77" s="715">
        <v>0</v>
      </c>
      <c r="AED77" s="712">
        <v>0</v>
      </c>
      <c r="AEE77" s="699">
        <v>54</v>
      </c>
      <c r="AEF77" s="715">
        <v>0</v>
      </c>
      <c r="AEG77" s="712">
        <v>0</v>
      </c>
      <c r="AEH77" s="699">
        <v>43</v>
      </c>
      <c r="AEI77" s="1303">
        <v>2</v>
      </c>
      <c r="AEJ77" s="712">
        <v>46.838407494145201</v>
      </c>
      <c r="AEK77" s="699">
        <f t="shared" si="32"/>
        <v>20</v>
      </c>
      <c r="AEL77" s="715">
        <v>0</v>
      </c>
      <c r="AEM77" s="712">
        <v>0</v>
      </c>
      <c r="AEN77" s="699">
        <v>42</v>
      </c>
      <c r="AEO77" s="699">
        <v>1</v>
      </c>
      <c r="AEP77" s="712">
        <v>23.4</v>
      </c>
      <c r="AEQ77" s="699">
        <v>61</v>
      </c>
      <c r="AER77" s="699">
        <v>1</v>
      </c>
      <c r="AES77" s="712">
        <v>23.4</v>
      </c>
      <c r="AET77" s="699">
        <v>44</v>
      </c>
      <c r="AEU77" s="699">
        <v>0</v>
      </c>
      <c r="AEV77" s="1099">
        <v>0</v>
      </c>
      <c r="AEW77" s="699">
        <v>43</v>
      </c>
      <c r="AEX77" s="989">
        <v>0.23100000000000001</v>
      </c>
      <c r="AEY77" s="989">
        <v>9</v>
      </c>
      <c r="AEZ77" s="989">
        <v>8.3000000000000004E-2</v>
      </c>
      <c r="AFA77" s="989">
        <v>16</v>
      </c>
      <c r="AFB77" s="989">
        <v>4.2000000000000003E-2</v>
      </c>
      <c r="AFC77" s="989">
        <v>28</v>
      </c>
      <c r="AFD77" s="989">
        <v>0</v>
      </c>
      <c r="AFE77" s="989">
        <v>49</v>
      </c>
      <c r="AFF77" s="989">
        <v>0</v>
      </c>
      <c r="AFG77" s="989">
        <v>44</v>
      </c>
      <c r="AFH77" s="989">
        <v>0</v>
      </c>
      <c r="AFI77" s="989">
        <v>44</v>
      </c>
      <c r="AFJ77" s="989">
        <v>0</v>
      </c>
      <c r="AFK77" s="989">
        <v>7</v>
      </c>
      <c r="AFL77" s="989">
        <v>0</v>
      </c>
      <c r="AFM77" s="989">
        <v>7</v>
      </c>
      <c r="AFN77" s="989">
        <v>3</v>
      </c>
      <c r="AFO77" s="989">
        <v>67.689530685920573</v>
      </c>
      <c r="AFP77" s="989">
        <v>45</v>
      </c>
      <c r="AFQ77" s="989">
        <v>1</v>
      </c>
      <c r="AFR77" s="989">
        <v>22.56317689530686</v>
      </c>
      <c r="AFS77" s="989">
        <v>68</v>
      </c>
      <c r="AFT77" s="989">
        <v>4</v>
      </c>
      <c r="AFU77" s="989">
        <v>90.25270758122744</v>
      </c>
      <c r="AFV77" s="989">
        <v>51</v>
      </c>
      <c r="AFW77" s="989">
        <v>6</v>
      </c>
      <c r="AFX77" s="989">
        <v>135.37906137184115</v>
      </c>
      <c r="AFY77" s="989">
        <v>20</v>
      </c>
      <c r="AFZ77" s="989">
        <v>15</v>
      </c>
      <c r="AGA77" s="989">
        <v>338.44765342960289</v>
      </c>
      <c r="AGB77" s="989">
        <v>48</v>
      </c>
      <c r="AGC77" s="989">
        <v>11</v>
      </c>
      <c r="AGD77" s="989">
        <v>248.19494584837545</v>
      </c>
      <c r="AGE77" s="989">
        <v>14</v>
      </c>
      <c r="AGF77" s="989">
        <v>0</v>
      </c>
      <c r="AGG77" s="989">
        <v>0</v>
      </c>
      <c r="AGH77" s="989">
        <v>51</v>
      </c>
      <c r="AGI77" s="989">
        <v>0</v>
      </c>
      <c r="AGJ77" s="989">
        <v>0</v>
      </c>
      <c r="AGK77" s="989">
        <v>10</v>
      </c>
      <c r="AGL77" s="989">
        <v>0</v>
      </c>
      <c r="AGM77" s="989">
        <v>0</v>
      </c>
      <c r="AGN77" s="989">
        <v>2</v>
      </c>
      <c r="AGO77" s="989">
        <v>0</v>
      </c>
      <c r="AGP77" s="989">
        <v>0</v>
      </c>
      <c r="AGQ77" s="989">
        <v>51</v>
      </c>
      <c r="AGR77" s="989">
        <v>0</v>
      </c>
      <c r="AGS77" s="989">
        <v>0</v>
      </c>
      <c r="AGT77" s="989">
        <v>19</v>
      </c>
      <c r="AGU77" s="989">
        <v>0</v>
      </c>
      <c r="AGV77" s="989">
        <v>0</v>
      </c>
      <c r="AGW77" s="989">
        <v>31</v>
      </c>
      <c r="AGX77" s="989">
        <v>0</v>
      </c>
      <c r="AGY77" s="989">
        <v>0</v>
      </c>
      <c r="AGZ77" s="989">
        <v>25</v>
      </c>
      <c r="AHA77" s="989">
        <v>0</v>
      </c>
      <c r="AHB77" s="989">
        <v>0</v>
      </c>
      <c r="AHC77" s="989">
        <v>12</v>
      </c>
      <c r="AHD77" s="989">
        <v>0</v>
      </c>
      <c r="AHE77" s="989">
        <v>0</v>
      </c>
      <c r="AHF77" s="989">
        <v>41</v>
      </c>
      <c r="AHG77" s="712">
        <v>8</v>
      </c>
      <c r="AHH77" s="712">
        <v>208.88</v>
      </c>
      <c r="AHI77" s="699">
        <v>56</v>
      </c>
      <c r="AHJ77" s="712">
        <v>29</v>
      </c>
      <c r="AHK77" s="712">
        <v>757.18</v>
      </c>
      <c r="AHL77" s="712">
        <v>16</v>
      </c>
      <c r="AHM77" s="712">
        <v>5</v>
      </c>
      <c r="AHN77" s="712">
        <v>134.41</v>
      </c>
      <c r="AHO77" s="699">
        <v>12</v>
      </c>
      <c r="AHP77" s="712">
        <v>0</v>
      </c>
      <c r="AHQ77" s="712">
        <v>0</v>
      </c>
      <c r="AHR77" s="712">
        <v>23</v>
      </c>
      <c r="AHS77" s="712">
        <v>0</v>
      </c>
      <c r="AHT77" s="712">
        <v>0</v>
      </c>
      <c r="AHU77" s="699">
        <v>28</v>
      </c>
      <c r="AHV77" s="712">
        <v>8</v>
      </c>
      <c r="AHW77" s="712">
        <v>208.88</v>
      </c>
      <c r="AHX77" s="699">
        <v>15</v>
      </c>
      <c r="AHY77" s="712">
        <v>23</v>
      </c>
      <c r="AHZ77" s="712">
        <v>618.28</v>
      </c>
      <c r="AIA77" s="699">
        <v>9</v>
      </c>
      <c r="AIC77" s="714"/>
      <c r="AID77" s="725"/>
      <c r="AIE77" s="715"/>
      <c r="AIF77" s="714"/>
      <c r="AIG77" s="725"/>
      <c r="AIH77" s="715"/>
      <c r="AII77" s="715"/>
      <c r="AIJ77" s="712"/>
      <c r="AIK77" s="715"/>
      <c r="AIL77" s="1169">
        <v>35</v>
      </c>
      <c r="AIM77" s="1174">
        <v>62.857142857142854</v>
      </c>
      <c r="AIN77" s="1168">
        <f t="shared" si="33"/>
        <v>15</v>
      </c>
      <c r="AIO77" s="715">
        <v>159</v>
      </c>
      <c r="AIP77" s="725">
        <v>32.704402515723267</v>
      </c>
      <c r="AIQ77" s="715">
        <f t="shared" si="34"/>
        <v>8</v>
      </c>
      <c r="AIR77" s="1169">
        <v>37</v>
      </c>
      <c r="AIS77" s="1174">
        <v>45.945945945945951</v>
      </c>
      <c r="AIT77" s="1168">
        <f t="shared" si="35"/>
        <v>13</v>
      </c>
      <c r="AIU77" s="715">
        <v>154</v>
      </c>
      <c r="AIV77" s="725">
        <v>14.935064935064934</v>
      </c>
      <c r="AIW77" s="715">
        <f t="shared" si="36"/>
        <v>30</v>
      </c>
      <c r="AIX77" s="1169">
        <v>38</v>
      </c>
      <c r="AIY77" s="1174">
        <v>2.6315789473684208</v>
      </c>
      <c r="AIZ77" s="1168">
        <f t="shared" si="37"/>
        <v>17</v>
      </c>
      <c r="AJA77" s="715">
        <v>147</v>
      </c>
      <c r="AJB77" s="725">
        <v>23.129251700680271</v>
      </c>
      <c r="AJC77" s="715">
        <f t="shared" si="38"/>
        <v>11</v>
      </c>
      <c r="AJD77" s="714">
        <v>38</v>
      </c>
      <c r="AJE77" s="725">
        <v>7.8947368421052628</v>
      </c>
      <c r="AJF77" s="715">
        <v>13</v>
      </c>
      <c r="AJG77" s="699">
        <v>153</v>
      </c>
      <c r="AJH77" s="1099">
        <v>9.1503267973856204</v>
      </c>
      <c r="AJI77" s="733">
        <v>29</v>
      </c>
      <c r="AJJ77" s="714">
        <v>38</v>
      </c>
      <c r="AJK77" s="712">
        <v>28.947368421052634</v>
      </c>
      <c r="AJL77" s="715">
        <v>73</v>
      </c>
      <c r="AJM77" s="699">
        <v>153</v>
      </c>
      <c r="AJN77" s="712">
        <v>23.52941176470588</v>
      </c>
      <c r="AJO77" s="715">
        <v>25</v>
      </c>
      <c r="AJP77" s="714">
        <v>36</v>
      </c>
      <c r="AJQ77" s="712">
        <v>16.666666666666664</v>
      </c>
      <c r="AJR77" s="715">
        <v>22</v>
      </c>
      <c r="AJS77" s="699">
        <v>169</v>
      </c>
      <c r="AJT77" s="712">
        <v>25.443786982248522</v>
      </c>
      <c r="AJU77" s="715">
        <f t="shared" si="39"/>
        <v>43</v>
      </c>
      <c r="AJV77" s="1178">
        <v>0</v>
      </c>
      <c r="AJW77" s="1099">
        <v>0</v>
      </c>
      <c r="AJX77" s="1099">
        <v>0</v>
      </c>
      <c r="AJY77" s="1099">
        <v>0</v>
      </c>
      <c r="AJZ77" s="1099">
        <v>0</v>
      </c>
      <c r="AKA77" s="1099">
        <v>0</v>
      </c>
      <c r="AKB77" s="1099">
        <v>0</v>
      </c>
      <c r="AKC77" s="1099">
        <v>0</v>
      </c>
      <c r="AKD77" s="1099">
        <v>0</v>
      </c>
      <c r="AKE77" s="1099">
        <v>0</v>
      </c>
      <c r="AKF77" s="1099">
        <v>0</v>
      </c>
      <c r="AKG77" s="1188">
        <v>0</v>
      </c>
      <c r="AKH77" s="985">
        <v>55.882352941176471</v>
      </c>
      <c r="AKI77" s="985">
        <v>2.9411764705882351</v>
      </c>
      <c r="AKJ77" s="985">
        <v>5.8823529411764701</v>
      </c>
      <c r="AKK77" s="985">
        <v>5.8823529411764701</v>
      </c>
      <c r="AKL77" s="985">
        <v>11.76470588235294</v>
      </c>
      <c r="AKM77" s="985">
        <v>17.647058823529413</v>
      </c>
      <c r="AKN77" s="985">
        <v>8.8235294117647065</v>
      </c>
      <c r="AKO77" s="985">
        <v>8.8235294117647065</v>
      </c>
      <c r="AKP77" s="985">
        <v>20.588235294117645</v>
      </c>
      <c r="AKQ77" s="985">
        <v>0</v>
      </c>
      <c r="AKR77" s="985">
        <v>2.9411764705882351</v>
      </c>
      <c r="AKS77" s="699">
        <v>34</v>
      </c>
      <c r="AKT77" s="714" t="s">
        <v>1650</v>
      </c>
      <c r="AKU77" s="715" t="s">
        <v>1634</v>
      </c>
      <c r="AKV77" s="715" t="s">
        <v>1634</v>
      </c>
      <c r="AKW77" s="715" t="s">
        <v>1633</v>
      </c>
      <c r="AKX77" s="715" t="s">
        <v>1633</v>
      </c>
      <c r="AKY77" s="715" t="s">
        <v>1680</v>
      </c>
      <c r="AKZ77" s="715" t="s">
        <v>1680</v>
      </c>
      <c r="ALA77" s="715">
        <v>2</v>
      </c>
      <c r="ALB77" s="715">
        <v>1</v>
      </c>
      <c r="ALC77" s="715">
        <v>1</v>
      </c>
      <c r="ALD77" s="715">
        <v>-1</v>
      </c>
      <c r="ALE77" s="715">
        <v>-1</v>
      </c>
      <c r="ALF77" s="715">
        <v>-2</v>
      </c>
      <c r="ALG77" s="715">
        <v>-2</v>
      </c>
      <c r="ALH77" s="715">
        <f t="shared" si="40"/>
        <v>-2</v>
      </c>
      <c r="ALI77" s="715">
        <f t="shared" si="41"/>
        <v>60</v>
      </c>
      <c r="ALJ77" s="716" t="s">
        <v>31</v>
      </c>
      <c r="ALK77" s="712" t="s">
        <v>31</v>
      </c>
      <c r="ALL77" s="712" t="s">
        <v>31</v>
      </c>
      <c r="ALM77" s="712" t="s">
        <v>1657</v>
      </c>
      <c r="ALN77" s="712" t="s">
        <v>1657</v>
      </c>
      <c r="ALO77" s="712" t="s">
        <v>1657</v>
      </c>
      <c r="ALP77" s="712" t="s">
        <v>1657</v>
      </c>
      <c r="ALQ77" s="714">
        <v>1</v>
      </c>
      <c r="ALR77" s="715">
        <v>2</v>
      </c>
      <c r="ALS77" s="715">
        <v>2</v>
      </c>
      <c r="ALT77" s="715">
        <v>3</v>
      </c>
      <c r="ALU77" s="715">
        <v>1</v>
      </c>
      <c r="ALV77" s="715">
        <v>2</v>
      </c>
      <c r="ALW77" s="733">
        <v>3</v>
      </c>
      <c r="ALX77" s="981">
        <v>0.51020408163265307</v>
      </c>
      <c r="ALY77" s="715">
        <v>51</v>
      </c>
      <c r="ALZ77" s="731">
        <v>1.0204081632653061</v>
      </c>
      <c r="AMA77" s="715">
        <v>19</v>
      </c>
      <c r="AMB77" s="731">
        <v>1.0204081632653061</v>
      </c>
      <c r="AMC77" s="715">
        <v>16</v>
      </c>
      <c r="AMD77" s="731">
        <v>1.5306122448979591</v>
      </c>
      <c r="AME77" s="715">
        <v>34</v>
      </c>
      <c r="AMF77" s="715">
        <v>0.51020408163265307</v>
      </c>
      <c r="AMG77" s="715">
        <v>31</v>
      </c>
      <c r="AMH77" s="731">
        <v>1.0204081632653061</v>
      </c>
      <c r="AMI77" s="715">
        <v>20</v>
      </c>
      <c r="AMJ77" s="731">
        <v>1.5306122448979591</v>
      </c>
      <c r="AMK77" s="715">
        <v>14</v>
      </c>
      <c r="AML77" s="982">
        <v>1</v>
      </c>
      <c r="AMM77" s="699">
        <v>0</v>
      </c>
      <c r="AMN77" s="699">
        <v>0</v>
      </c>
      <c r="AMO77" s="716">
        <v>0.51020408163265307</v>
      </c>
      <c r="AMP77" s="715">
        <v>38</v>
      </c>
      <c r="AMQ77" s="712">
        <v>0</v>
      </c>
      <c r="AMR77" s="715">
        <v>27</v>
      </c>
      <c r="AMS77" s="712">
        <v>0</v>
      </c>
      <c r="AMT77" s="733">
        <v>27</v>
      </c>
      <c r="AMU77" s="982">
        <v>0</v>
      </c>
      <c r="AMV77" s="731">
        <v>0</v>
      </c>
      <c r="AMW77" s="715">
        <v>32</v>
      </c>
      <c r="AMX77" s="716" t="s">
        <v>107</v>
      </c>
      <c r="AMY77" s="712" t="s">
        <v>106</v>
      </c>
      <c r="AMZ77" s="715">
        <v>2</v>
      </c>
      <c r="ANA77" s="715">
        <v>4</v>
      </c>
      <c r="ANB77" s="715">
        <v>6</v>
      </c>
      <c r="ANC77" s="715">
        <v>21</v>
      </c>
      <c r="AND77" s="1201" t="s">
        <v>1632</v>
      </c>
      <c r="ANE77" s="1202" t="s">
        <v>1632</v>
      </c>
      <c r="ANF77" s="1202" t="s">
        <v>1625</v>
      </c>
      <c r="ANG77" s="1202" t="s">
        <v>1625</v>
      </c>
      <c r="ANH77" s="725">
        <v>5</v>
      </c>
      <c r="ANI77" s="725">
        <v>5</v>
      </c>
      <c r="ANJ77" s="725">
        <v>0</v>
      </c>
      <c r="ANK77" s="725">
        <v>0</v>
      </c>
      <c r="ANL77" s="1303">
        <f t="shared" si="42"/>
        <v>10</v>
      </c>
      <c r="ANM77" s="1303">
        <f t="shared" si="43"/>
        <v>52</v>
      </c>
      <c r="ANN77" s="983" t="s">
        <v>1625</v>
      </c>
      <c r="ANO77" s="725" t="s">
        <v>1625</v>
      </c>
      <c r="ANP77" s="725" t="s">
        <v>1632</v>
      </c>
      <c r="ANQ77" s="725" t="s">
        <v>1632</v>
      </c>
      <c r="ANR77" s="725">
        <v>0</v>
      </c>
      <c r="ANS77" s="725">
        <v>0</v>
      </c>
      <c r="ANT77" s="725">
        <v>5</v>
      </c>
      <c r="ANU77" s="725">
        <v>5</v>
      </c>
      <c r="ANV77" s="715">
        <f t="shared" si="44"/>
        <v>10</v>
      </c>
      <c r="ANW77" s="715">
        <f t="shared" si="45"/>
        <v>56</v>
      </c>
      <c r="ANX77" s="982">
        <v>9</v>
      </c>
      <c r="ANY77" s="715">
        <v>652</v>
      </c>
      <c r="ANZ77" s="1089">
        <v>15.479999999999999</v>
      </c>
      <c r="AOA77" s="715">
        <v>36</v>
      </c>
      <c r="AOB77" s="1089">
        <v>3</v>
      </c>
      <c r="AOC77" s="1188">
        <f t="shared" si="46"/>
        <v>34</v>
      </c>
      <c r="AOD77" s="1089">
        <v>39.813000000000002</v>
      </c>
      <c r="AOE77" s="1188">
        <f t="shared" si="47"/>
        <v>44</v>
      </c>
      <c r="AOF77" s="699">
        <v>25</v>
      </c>
      <c r="AOG77" s="985">
        <v>12.755102040816327</v>
      </c>
      <c r="AOH77" s="1188">
        <v>10</v>
      </c>
      <c r="AOI77" s="699">
        <v>1</v>
      </c>
      <c r="AOJ77" s="985">
        <v>0.51020408163265307</v>
      </c>
      <c r="AOK77" s="1188">
        <v>27</v>
      </c>
      <c r="AOL77" s="699">
        <v>3</v>
      </c>
      <c r="AOM77" s="985">
        <v>1.5306122448979591</v>
      </c>
      <c r="AON77" s="1188">
        <v>10</v>
      </c>
      <c r="AOO77" s="699">
        <v>3</v>
      </c>
      <c r="AOP77" s="985">
        <v>1.5306122448979591</v>
      </c>
      <c r="AOQ77" s="1188">
        <v>6</v>
      </c>
      <c r="AOR77" s="983" t="s">
        <v>1625</v>
      </c>
      <c r="AOS77" s="725" t="s">
        <v>1625</v>
      </c>
      <c r="AOT77" s="725" t="s">
        <v>1625</v>
      </c>
      <c r="AOU77" s="725" t="s">
        <v>1625</v>
      </c>
      <c r="AOV77" s="725">
        <v>0</v>
      </c>
      <c r="AOW77" s="725">
        <v>0</v>
      </c>
      <c r="AOX77" s="725">
        <v>0</v>
      </c>
      <c r="AOY77" s="725">
        <v>0</v>
      </c>
      <c r="AOZ77" s="715">
        <f t="shared" si="48"/>
        <v>0</v>
      </c>
      <c r="APA77" s="715">
        <f t="shared" si="49"/>
        <v>25</v>
      </c>
      <c r="APB77" s="1993" t="s">
        <v>1632</v>
      </c>
      <c r="APC77" s="1994" t="s">
        <v>1632</v>
      </c>
      <c r="APD77" s="1994" t="s">
        <v>1632</v>
      </c>
      <c r="APE77" s="1994" t="s">
        <v>1632</v>
      </c>
      <c r="APF77" s="1995">
        <v>5</v>
      </c>
      <c r="APG77" s="1995">
        <v>5</v>
      </c>
      <c r="APH77" s="1995">
        <v>5</v>
      </c>
      <c r="API77" s="1995">
        <v>5</v>
      </c>
      <c r="APJ77" s="715">
        <f t="shared" si="50"/>
        <v>20</v>
      </c>
      <c r="APK77" s="715">
        <f t="shared" si="51"/>
        <v>1</v>
      </c>
      <c r="APL77" s="715">
        <v>0</v>
      </c>
      <c r="APM77" s="725">
        <v>0</v>
      </c>
      <c r="APN77" s="715">
        <v>17</v>
      </c>
      <c r="APO77" s="715">
        <v>0</v>
      </c>
      <c r="APP77" s="725">
        <v>0</v>
      </c>
      <c r="APQ77" s="715">
        <v>18</v>
      </c>
      <c r="APR77" s="1169">
        <v>2</v>
      </c>
      <c r="APS77" s="1168">
        <v>241</v>
      </c>
      <c r="APT77" s="1168">
        <v>1928</v>
      </c>
      <c r="APU77" s="989">
        <v>120.5</v>
      </c>
      <c r="APV77" s="989">
        <v>964</v>
      </c>
      <c r="APW77" s="989">
        <v>98.117048346055981</v>
      </c>
      <c r="APX77" s="989">
        <v>10</v>
      </c>
      <c r="APY77" s="989">
        <v>0</v>
      </c>
      <c r="APZ77" s="989">
        <v>0</v>
      </c>
      <c r="AQA77" s="989">
        <v>0</v>
      </c>
      <c r="AQB77" s="989">
        <v>0</v>
      </c>
      <c r="AQC77" s="989">
        <v>0</v>
      </c>
      <c r="AQD77" s="1099">
        <v>0</v>
      </c>
      <c r="AQE77" s="989">
        <v>55</v>
      </c>
      <c r="AQF77" s="989">
        <v>2</v>
      </c>
      <c r="AQG77" s="989">
        <v>241</v>
      </c>
      <c r="AQH77" s="989">
        <v>1928</v>
      </c>
      <c r="AQI77" s="989">
        <v>120.5</v>
      </c>
      <c r="AQJ77" s="989">
        <v>964</v>
      </c>
      <c r="AQK77" s="989">
        <v>98.117048346055981</v>
      </c>
      <c r="AQL77" s="729">
        <v>16</v>
      </c>
      <c r="AQM77" s="987"/>
      <c r="AQQ77" s="715">
        <v>252</v>
      </c>
      <c r="AQR77" s="715">
        <v>204</v>
      </c>
      <c r="AQS77" s="989">
        <v>8</v>
      </c>
      <c r="AQT77" s="1099">
        <v>3.9215686274509802</v>
      </c>
      <c r="AQU77" s="989">
        <f t="shared" si="52"/>
        <v>5</v>
      </c>
      <c r="AQV77" s="989">
        <v>6</v>
      </c>
      <c r="AQW77" s="989">
        <v>75</v>
      </c>
      <c r="AQX77" s="1099">
        <v>3.6666666666666665</v>
      </c>
      <c r="AQY77" s="989">
        <f t="shared" si="53"/>
        <v>26</v>
      </c>
      <c r="AQZ77" s="989">
        <v>0</v>
      </c>
      <c r="ARA77" s="989">
        <v>8</v>
      </c>
      <c r="ARB77" s="989">
        <v>0</v>
      </c>
      <c r="ARC77" s="989">
        <f t="shared" si="54"/>
        <v>65</v>
      </c>
      <c r="ARD77" s="1668">
        <v>2.5294117647058822</v>
      </c>
      <c r="ARE77" s="1667">
        <f t="shared" si="55"/>
        <v>16</v>
      </c>
      <c r="ARF77" s="1168">
        <v>4</v>
      </c>
      <c r="ARG77" s="1099">
        <v>0</v>
      </c>
      <c r="ARH77" s="989">
        <f t="shared" si="56"/>
        <v>1</v>
      </c>
      <c r="ARI77" s="715">
        <v>26</v>
      </c>
      <c r="ARJ77" s="985">
        <v>7.6923076923076925</v>
      </c>
      <c r="ARK77" s="699">
        <f t="shared" si="57"/>
        <v>6</v>
      </c>
      <c r="ARL77" s="989">
        <v>207</v>
      </c>
      <c r="ARM77" s="715">
        <v>27</v>
      </c>
      <c r="ARN77" s="985">
        <v>13.043478260869565</v>
      </c>
      <c r="ARO77" s="699">
        <f t="shared" si="58"/>
        <v>9</v>
      </c>
      <c r="ARP77" s="707">
        <v>54</v>
      </c>
      <c r="ARQ77" s="1881">
        <v>0</v>
      </c>
      <c r="ARR77" s="719">
        <v>0</v>
      </c>
      <c r="ARS77" s="979">
        <f t="shared" si="59"/>
        <v>34</v>
      </c>
      <c r="ART77" s="715">
        <v>132</v>
      </c>
      <c r="ARU77" s="699">
        <f t="shared" si="59"/>
        <v>4</v>
      </c>
      <c r="ARV77" s="715" t="s">
        <v>31</v>
      </c>
      <c r="ARW77" s="715" t="s">
        <v>31</v>
      </c>
      <c r="ARX77" s="985" t="s">
        <v>31</v>
      </c>
      <c r="ARY77" s="699" t="str">
        <f t="shared" si="60"/>
        <v>-</v>
      </c>
      <c r="ARZ77" s="715" t="s">
        <v>31</v>
      </c>
      <c r="ASA77" s="715" t="s">
        <v>31</v>
      </c>
      <c r="ASB77" s="712" t="s">
        <v>31</v>
      </c>
      <c r="ASC77" s="699" t="str">
        <f t="shared" si="61"/>
        <v>-</v>
      </c>
      <c r="ASD77" s="712">
        <v>45.098039215686278</v>
      </c>
      <c r="ASE77" s="712">
        <v>15.686274509803921</v>
      </c>
      <c r="ASF77" s="712">
        <v>5.8823529411764701</v>
      </c>
      <c r="ASG77" s="712">
        <v>13.725490196078432</v>
      </c>
      <c r="ASH77" s="712">
        <v>15.686274509803921</v>
      </c>
      <c r="ASI77" s="712">
        <v>3.9215686274509802</v>
      </c>
      <c r="ASJ77" s="712">
        <v>0</v>
      </c>
      <c r="ASK77" s="712">
        <v>0</v>
      </c>
      <c r="ASL77" s="712">
        <v>0</v>
      </c>
      <c r="ASM77" s="715">
        <v>23</v>
      </c>
      <c r="ASN77" s="715">
        <v>8</v>
      </c>
      <c r="ASO77" s="715">
        <v>3</v>
      </c>
      <c r="ASP77" s="715">
        <v>7</v>
      </c>
      <c r="ASQ77" s="715">
        <v>8</v>
      </c>
      <c r="ASR77" s="715">
        <v>2</v>
      </c>
      <c r="ASS77" s="715">
        <v>0</v>
      </c>
      <c r="AST77" s="715">
        <v>0</v>
      </c>
      <c r="ASU77" s="715">
        <v>0</v>
      </c>
      <c r="ASV77" s="715">
        <v>51</v>
      </c>
      <c r="ASW77" s="712">
        <v>15.384615384615385</v>
      </c>
      <c r="ASX77" s="712">
        <v>30.76923076923077</v>
      </c>
      <c r="ASY77" s="712">
        <v>7.6923076923076925</v>
      </c>
      <c r="ASZ77" s="712">
        <v>0</v>
      </c>
      <c r="ATA77" s="712">
        <v>23.076923076923077</v>
      </c>
      <c r="ATB77" s="712">
        <v>7.6923076923076925</v>
      </c>
      <c r="ATC77" s="712">
        <v>15.384615384615385</v>
      </c>
      <c r="ATD77" s="712">
        <v>0</v>
      </c>
      <c r="ATE77" s="712">
        <v>0</v>
      </c>
      <c r="ATF77" s="715">
        <v>2</v>
      </c>
      <c r="ATG77" s="715">
        <v>4</v>
      </c>
      <c r="ATH77" s="715">
        <v>1</v>
      </c>
      <c r="ATI77" s="715">
        <v>0</v>
      </c>
      <c r="ATJ77" s="715">
        <v>3</v>
      </c>
      <c r="ATK77" s="715">
        <v>1</v>
      </c>
      <c r="ATL77" s="715">
        <v>2</v>
      </c>
      <c r="ATM77" s="715">
        <v>0</v>
      </c>
      <c r="ATN77" s="715">
        <v>0</v>
      </c>
      <c r="ATO77" s="715">
        <v>13</v>
      </c>
      <c r="ATP77" s="712">
        <v>100</v>
      </c>
      <c r="ATQ77" s="712">
        <v>0</v>
      </c>
      <c r="ATR77" s="712">
        <v>0</v>
      </c>
      <c r="ATS77" s="712">
        <v>0</v>
      </c>
      <c r="ATT77" s="712">
        <v>0</v>
      </c>
      <c r="ATU77" s="712">
        <v>0</v>
      </c>
      <c r="ATV77" s="712">
        <v>0</v>
      </c>
      <c r="ATW77" s="712">
        <v>0</v>
      </c>
      <c r="ATX77" s="712">
        <v>0</v>
      </c>
      <c r="ATY77" s="715">
        <v>1</v>
      </c>
      <c r="ATZ77" s="715">
        <v>0</v>
      </c>
      <c r="AUA77" s="715">
        <v>0</v>
      </c>
      <c r="AUB77" s="715">
        <v>0</v>
      </c>
      <c r="AUC77" s="715">
        <v>0</v>
      </c>
      <c r="AUD77" s="715">
        <v>0</v>
      </c>
      <c r="AUE77" s="715">
        <v>0</v>
      </c>
      <c r="AUF77" s="715">
        <v>0</v>
      </c>
      <c r="AUG77" s="715">
        <v>0</v>
      </c>
      <c r="AUH77" s="715">
        <v>1</v>
      </c>
      <c r="AUI77" s="712" t="s">
        <v>1648</v>
      </c>
      <c r="AUJ77" s="712" t="s">
        <v>1623</v>
      </c>
      <c r="AUK77" s="709">
        <v>0</v>
      </c>
      <c r="AUL77" s="978">
        <v>31</v>
      </c>
      <c r="AUM77" s="703" t="s">
        <v>1625</v>
      </c>
      <c r="AUN77" s="703" t="s">
        <v>1625</v>
      </c>
      <c r="AUO77" s="703" t="s">
        <v>1625</v>
      </c>
      <c r="AUP77" s="701" t="s">
        <v>1625</v>
      </c>
      <c r="AUQ77" s="712" t="s">
        <v>1625</v>
      </c>
      <c r="AUR77" s="712" t="s">
        <v>1627</v>
      </c>
      <c r="AUS77" s="712" t="s">
        <v>1627</v>
      </c>
      <c r="AUT77" s="712" t="s">
        <v>1627</v>
      </c>
      <c r="AUU77" s="712" t="s">
        <v>1625</v>
      </c>
      <c r="AUV77" s="712" t="s">
        <v>1685</v>
      </c>
      <c r="AUW77" s="3968" t="s">
        <v>1655</v>
      </c>
      <c r="AUX77" s="712" t="s">
        <v>5403</v>
      </c>
      <c r="AUY77" s="712" t="s">
        <v>1851</v>
      </c>
      <c r="AUZ77" s="699">
        <v>39</v>
      </c>
      <c r="AVA77" s="699">
        <v>6</v>
      </c>
      <c r="AVB77" s="985">
        <v>15.3</v>
      </c>
      <c r="AVC77" s="699">
        <v>0</v>
      </c>
      <c r="AVD77" s="712">
        <v>0</v>
      </c>
      <c r="AVE77" s="699">
        <f t="shared" si="62"/>
        <v>25</v>
      </c>
      <c r="AVF77" s="712">
        <v>0</v>
      </c>
      <c r="AVG77" s="978">
        <v>33</v>
      </c>
      <c r="AVH77" s="712" t="s">
        <v>1625</v>
      </c>
      <c r="AVI77" s="712" t="s">
        <v>1625</v>
      </c>
      <c r="AVJ77" s="712" t="s">
        <v>1625</v>
      </c>
      <c r="AVK77" s="712" t="s">
        <v>1625</v>
      </c>
      <c r="AVL77" s="716">
        <v>0</v>
      </c>
      <c r="AVM77" s="699">
        <f t="shared" si="63"/>
        <v>60</v>
      </c>
      <c r="AVN77" s="715">
        <v>0</v>
      </c>
      <c r="AVO77" s="712">
        <v>23.4</v>
      </c>
      <c r="AVP77" s="699">
        <f t="shared" si="64"/>
        <v>1</v>
      </c>
      <c r="AVQ77" s="715">
        <v>1</v>
      </c>
      <c r="AVR77" s="712">
        <v>0</v>
      </c>
      <c r="AVS77" s="699">
        <f t="shared" si="65"/>
        <v>14</v>
      </c>
      <c r="AVT77" s="715">
        <v>0</v>
      </c>
      <c r="AVU77" s="712">
        <v>0</v>
      </c>
      <c r="AVV77" s="699">
        <f t="shared" si="66"/>
        <v>29</v>
      </c>
      <c r="AVW77" s="715">
        <v>0</v>
      </c>
      <c r="AVX77" s="712">
        <v>0</v>
      </c>
      <c r="AVY77" s="733">
        <v>0</v>
      </c>
      <c r="AVZ77" s="716">
        <v>0</v>
      </c>
      <c r="AWA77" s="699">
        <f t="shared" si="67"/>
        <v>26</v>
      </c>
      <c r="AWB77" s="715">
        <v>0</v>
      </c>
      <c r="AWC77" s="712">
        <v>0</v>
      </c>
      <c r="AWD77" s="699">
        <f t="shared" si="68"/>
        <v>9</v>
      </c>
      <c r="AWE77" s="715">
        <v>0</v>
      </c>
      <c r="AWF77" s="712">
        <v>0</v>
      </c>
      <c r="AWG77" s="699">
        <f t="shared" si="69"/>
        <v>56</v>
      </c>
      <c r="AWH77" s="715">
        <v>0</v>
      </c>
      <c r="AWI77" s="714" t="s">
        <v>31</v>
      </c>
      <c r="AWJ77" s="715">
        <v>29</v>
      </c>
      <c r="AWK77" s="715" t="s">
        <v>31</v>
      </c>
      <c r="AWL77" s="715" t="s">
        <v>31</v>
      </c>
      <c r="AWM77" s="715" t="s">
        <v>31</v>
      </c>
      <c r="AWN77" s="715">
        <v>29</v>
      </c>
      <c r="AWO77" s="715" t="s">
        <v>31</v>
      </c>
      <c r="AWP77" s="715" t="s">
        <v>31</v>
      </c>
      <c r="AWQ77" s="715" t="s">
        <v>31</v>
      </c>
      <c r="AWR77" s="715" t="s">
        <v>31</v>
      </c>
      <c r="AWS77" s="716" t="s">
        <v>31</v>
      </c>
      <c r="AWT77" s="699" t="str">
        <f t="shared" si="70"/>
        <v>-</v>
      </c>
      <c r="AWU77" s="712">
        <v>8.1000000000000003E-2</v>
      </c>
      <c r="AWV77" s="699">
        <f t="shared" si="70"/>
        <v>23</v>
      </c>
      <c r="AWW77" s="712" t="s">
        <v>31</v>
      </c>
      <c r="AWX77" s="699" t="str">
        <f t="shared" si="3"/>
        <v>-</v>
      </c>
      <c r="AWY77" s="712" t="s">
        <v>31</v>
      </c>
      <c r="AWZ77" s="699" t="str">
        <f t="shared" si="71"/>
        <v>-</v>
      </c>
      <c r="AXA77" s="712" t="s">
        <v>31</v>
      </c>
      <c r="AXB77" s="712">
        <v>8.1000000000000003E-2</v>
      </c>
      <c r="AXC77" s="712" t="s">
        <v>31</v>
      </c>
      <c r="AXD77" s="699" t="str">
        <f t="shared" si="4"/>
        <v>-</v>
      </c>
      <c r="AXE77" s="712" t="s">
        <v>31</v>
      </c>
      <c r="AXF77" s="699" t="str">
        <f t="shared" si="5"/>
        <v>-</v>
      </c>
      <c r="AXG77" s="712" t="s">
        <v>31</v>
      </c>
      <c r="AXH77" s="699" t="str">
        <f t="shared" si="6"/>
        <v>-</v>
      </c>
      <c r="AXI77" s="712" t="s">
        <v>31</v>
      </c>
      <c r="AXK77" s="3969">
        <v>95.04132231404958</v>
      </c>
      <c r="AXL77" s="3970">
        <v>121</v>
      </c>
      <c r="AXM77" s="715">
        <f t="shared" si="72"/>
        <v>19</v>
      </c>
      <c r="AXN77" s="3969">
        <v>41.379310344827587</v>
      </c>
      <c r="AXO77" s="3970">
        <v>145</v>
      </c>
      <c r="AXP77" s="715">
        <f t="shared" si="73"/>
        <v>31</v>
      </c>
      <c r="AXQ77" s="2024">
        <v>1926</v>
      </c>
      <c r="AXR77" s="2024">
        <v>2014</v>
      </c>
      <c r="AXS77" s="3029">
        <v>4.3694141012909569</v>
      </c>
      <c r="AXT77" s="2024" t="s">
        <v>8056</v>
      </c>
      <c r="AXU77" s="2024">
        <v>370</v>
      </c>
      <c r="AXV77" s="2024">
        <v>346</v>
      </c>
      <c r="AXW77" s="3029">
        <v>6.9364161849710939</v>
      </c>
      <c r="AXX77" s="2024" t="s">
        <v>8058</v>
      </c>
      <c r="AXY77" s="3029">
        <v>19.21079958463136</v>
      </c>
      <c r="AXZ77" s="3029">
        <v>17.179741807348559</v>
      </c>
      <c r="AYA77" s="3029">
        <v>-2.0310577772828005</v>
      </c>
      <c r="AYB77" s="2024" t="s">
        <v>7682</v>
      </c>
      <c r="AYC77" s="2123">
        <v>1164</v>
      </c>
      <c r="AYD77" s="2024">
        <v>884</v>
      </c>
      <c r="AYE77" s="3029">
        <v>31.674208144796381</v>
      </c>
      <c r="AYF77" s="2024" t="s">
        <v>8057</v>
      </c>
      <c r="AYG77" s="2024">
        <v>300</v>
      </c>
      <c r="AYH77" s="2024">
        <v>264</v>
      </c>
      <c r="AYI77" s="3029">
        <v>13.63636363636364</v>
      </c>
      <c r="AYJ77" s="2024" t="s">
        <v>8057</v>
      </c>
      <c r="AYK77" s="2024">
        <v>8664</v>
      </c>
      <c r="AYL77" s="2024">
        <v>8192</v>
      </c>
      <c r="AYM77" s="3029">
        <v>5.76171875</v>
      </c>
      <c r="AYN77" s="2024" t="s">
        <v>8056</v>
      </c>
      <c r="AYO77" s="2024">
        <v>38584000</v>
      </c>
      <c r="AYP77" s="2024">
        <v>32076621</v>
      </c>
      <c r="AYQ77" s="3029">
        <v>20.286984093492904</v>
      </c>
      <c r="AYR77" s="2024" t="s">
        <v>8057</v>
      </c>
      <c r="AYS77" s="2024">
        <v>31525000</v>
      </c>
      <c r="AYT77" s="2024">
        <v>26151871</v>
      </c>
      <c r="AYU77" s="3029">
        <v>20.545868400773301</v>
      </c>
      <c r="AYV77" s="2024" t="s">
        <v>8057</v>
      </c>
      <c r="AYW77" s="2024">
        <v>2889000</v>
      </c>
      <c r="AYX77" s="2024">
        <v>1924750</v>
      </c>
      <c r="AYY77" s="3029">
        <v>50.097415248733626</v>
      </c>
      <c r="AYZ77" s="2024" t="s">
        <v>8057</v>
      </c>
      <c r="AZA77" s="2024">
        <v>50000</v>
      </c>
      <c r="AZB77" s="2024">
        <v>0</v>
      </c>
      <c r="AZC77" s="3029" t="s">
        <v>31</v>
      </c>
      <c r="AZD77" s="2024" t="s">
        <v>31</v>
      </c>
      <c r="AZE77" s="2024">
        <v>4000000</v>
      </c>
      <c r="AZF77" s="2024">
        <v>4000000</v>
      </c>
      <c r="AZG77" s="3029">
        <v>0</v>
      </c>
      <c r="AZH77" s="2024" t="s">
        <v>8059</v>
      </c>
      <c r="AZI77" s="2024">
        <v>60000</v>
      </c>
      <c r="AZJ77" s="2024">
        <v>0</v>
      </c>
      <c r="AZK77" s="3029" t="s">
        <v>31</v>
      </c>
      <c r="AZL77" s="2024" t="s">
        <v>31</v>
      </c>
      <c r="AZM77" s="2024">
        <v>0</v>
      </c>
      <c r="AZN77" s="2024">
        <v>0</v>
      </c>
      <c r="AZO77" s="3029" t="s">
        <v>31</v>
      </c>
      <c r="AZP77" s="2024" t="s">
        <v>31</v>
      </c>
      <c r="AZQ77" s="2024">
        <v>0</v>
      </c>
      <c r="AZR77" s="2024">
        <v>0</v>
      </c>
      <c r="AZS77" s="3029" t="s">
        <v>31</v>
      </c>
      <c r="AZT77" s="2024" t="s">
        <v>31</v>
      </c>
      <c r="AZU77" s="2024">
        <v>60000</v>
      </c>
      <c r="AZV77" s="2024">
        <v>0</v>
      </c>
      <c r="AZW77" s="3029" t="s">
        <v>31</v>
      </c>
      <c r="AZX77" s="2024" t="s">
        <v>31</v>
      </c>
      <c r="AZY77" s="2123">
        <v>302861000</v>
      </c>
      <c r="AZZ77" s="2024">
        <v>237115889</v>
      </c>
      <c r="BAA77" s="3029">
        <v>27.726995131903621</v>
      </c>
      <c r="BAB77" s="2024" t="s">
        <v>8057</v>
      </c>
      <c r="BAC77" s="2024">
        <v>65340000</v>
      </c>
      <c r="BAD77" s="2024">
        <v>56360742</v>
      </c>
      <c r="BAE77" s="3029">
        <v>15.931759734461963</v>
      </c>
      <c r="BAF77" s="2024" t="s">
        <v>8057</v>
      </c>
      <c r="BAG77" s="2024">
        <v>335256000</v>
      </c>
      <c r="BAH77" s="2024">
        <v>315360231</v>
      </c>
      <c r="BAI77" s="3029">
        <v>6.3089023422233623</v>
      </c>
      <c r="BAJ77" s="2024" t="s">
        <v>8058</v>
      </c>
      <c r="BAK77" s="2123">
        <v>200846000</v>
      </c>
      <c r="BAL77" s="2024">
        <v>148837125</v>
      </c>
      <c r="BAM77" s="3029">
        <v>34.943482682831984</v>
      </c>
      <c r="BAN77" s="2024" t="s">
        <v>8057</v>
      </c>
      <c r="BAO77" s="2024">
        <v>0</v>
      </c>
      <c r="BAP77" s="2024">
        <v>0</v>
      </c>
      <c r="BAQ77" s="3029" t="s">
        <v>31</v>
      </c>
      <c r="BAR77" s="2024" t="s">
        <v>31</v>
      </c>
      <c r="BAS77" s="2024">
        <v>97865000</v>
      </c>
      <c r="BAT77" s="2024">
        <v>84042889</v>
      </c>
      <c r="BAU77" s="3029">
        <v>16.446496740491639</v>
      </c>
      <c r="BAV77" s="2024" t="s">
        <v>8057</v>
      </c>
      <c r="BAW77" s="2024">
        <v>0</v>
      </c>
      <c r="BAX77" s="2024">
        <v>0</v>
      </c>
      <c r="BAY77" s="3029" t="s">
        <v>31</v>
      </c>
      <c r="BAZ77" s="2024" t="s">
        <v>31</v>
      </c>
      <c r="BBA77" s="2024">
        <v>4150000</v>
      </c>
      <c r="BBB77" s="2024">
        <v>4235875</v>
      </c>
      <c r="BBC77" s="3029">
        <v>2.0273261132587805</v>
      </c>
      <c r="BBD77" s="2024" t="s">
        <v>8059</v>
      </c>
      <c r="BBE77" s="2123">
        <v>37709000</v>
      </c>
      <c r="BBF77" s="2024">
        <v>28240276</v>
      </c>
      <c r="BBG77" s="3029">
        <v>33.529148227871417</v>
      </c>
      <c r="BBH77" s="2024" t="s">
        <v>8057</v>
      </c>
      <c r="BBI77" s="2024">
        <v>0</v>
      </c>
      <c r="BBJ77" s="2024">
        <v>0</v>
      </c>
      <c r="BBK77" s="3029" t="s">
        <v>31</v>
      </c>
      <c r="BBL77" s="2024" t="s">
        <v>31</v>
      </c>
      <c r="BBM77" s="2024">
        <v>27631000</v>
      </c>
      <c r="BBN77" s="2024">
        <v>28120466</v>
      </c>
      <c r="BBO77" s="3029">
        <v>1.7406041564176036</v>
      </c>
      <c r="BBP77" s="2024" t="s">
        <v>8059</v>
      </c>
      <c r="BBQ77" s="2123">
        <v>34770000</v>
      </c>
      <c r="BBR77" s="2024">
        <v>31013534</v>
      </c>
      <c r="BBS77" s="3029">
        <v>12.112344243000493</v>
      </c>
      <c r="BBT77" s="2024" t="s">
        <v>8057</v>
      </c>
      <c r="BBU77" s="2024">
        <v>0</v>
      </c>
      <c r="BBV77" s="2024">
        <v>0</v>
      </c>
      <c r="BBW77" s="3029" t="s">
        <v>31</v>
      </c>
      <c r="BBX77" s="2024" t="s">
        <v>31</v>
      </c>
      <c r="BBY77" s="2024">
        <v>3479000</v>
      </c>
      <c r="BBZ77" s="2024">
        <v>6462623</v>
      </c>
      <c r="BCA77" s="3029">
        <v>46.167368884120272</v>
      </c>
      <c r="BCB77" s="2024" t="s">
        <v>8057</v>
      </c>
      <c r="BCC77" s="2024">
        <v>8954000</v>
      </c>
      <c r="BCD77" s="2024">
        <v>13704891</v>
      </c>
      <c r="BCE77" s="3029">
        <v>34.665660602481267</v>
      </c>
      <c r="BCF77" s="2024" t="s">
        <v>8057</v>
      </c>
      <c r="BCG77" s="2024">
        <v>1586000</v>
      </c>
      <c r="BCH77" s="2024">
        <v>1276506</v>
      </c>
      <c r="BCI77" s="3029">
        <v>24.24540111836528</v>
      </c>
      <c r="BCJ77" s="2024" t="s">
        <v>8057</v>
      </c>
      <c r="BCK77" s="2024">
        <v>109099000</v>
      </c>
      <c r="BCL77" s="2024">
        <v>106207370</v>
      </c>
      <c r="BCM77" s="3029">
        <v>2.7226264994604463</v>
      </c>
      <c r="BCN77" s="2024" t="s">
        <v>8059</v>
      </c>
      <c r="BCO77" s="2024">
        <v>52468000</v>
      </c>
      <c r="BCP77" s="2024">
        <v>37595962</v>
      </c>
      <c r="BCQ77" s="3029">
        <v>39.557540780576375</v>
      </c>
      <c r="BCR77" s="2024" t="s">
        <v>8057</v>
      </c>
      <c r="BCS77" s="2024">
        <v>26986000</v>
      </c>
      <c r="BCT77" s="2024">
        <v>29312017</v>
      </c>
      <c r="BCU77" s="3029">
        <v>7.9353699883566549</v>
      </c>
      <c r="BCV77" s="2024" t="s">
        <v>8058</v>
      </c>
      <c r="BCW77" s="2024">
        <v>31113000</v>
      </c>
      <c r="BCX77" s="2024">
        <v>17221807</v>
      </c>
      <c r="BCY77" s="3029">
        <v>80.660484698266572</v>
      </c>
      <c r="BCZ77" s="2024" t="s">
        <v>8057</v>
      </c>
      <c r="BDA77" s="2024">
        <v>2364000</v>
      </c>
      <c r="BDB77" s="2024">
        <v>2083095</v>
      </c>
      <c r="BDC77" s="3029">
        <v>13.484982682018824</v>
      </c>
      <c r="BDD77" s="2024" t="s">
        <v>8057</v>
      </c>
      <c r="BDE77" s="2024">
        <v>0</v>
      </c>
      <c r="BDF77" s="2024">
        <v>0</v>
      </c>
      <c r="BDG77" s="3029" t="s">
        <v>31</v>
      </c>
      <c r="BDH77" s="2024" t="s">
        <v>31</v>
      </c>
      <c r="BDI77" s="2024">
        <v>0</v>
      </c>
      <c r="BDJ77" s="2024">
        <v>0</v>
      </c>
      <c r="BDK77" s="3029" t="s">
        <v>31</v>
      </c>
      <c r="BDL77" s="2024" t="s">
        <v>31</v>
      </c>
      <c r="BDM77" s="2024">
        <v>25097000</v>
      </c>
      <c r="BDN77" s="2024">
        <v>26765488</v>
      </c>
      <c r="BDO77" s="3029">
        <v>6.2337290468980058</v>
      </c>
      <c r="BDP77" s="2024" t="s">
        <v>8058</v>
      </c>
      <c r="BDQ77" s="2024">
        <v>634000</v>
      </c>
      <c r="BDR77" s="2024">
        <v>766330</v>
      </c>
      <c r="BDS77" s="3029">
        <v>17.268017694726808</v>
      </c>
      <c r="BDT77" s="2024" t="s">
        <v>8057</v>
      </c>
      <c r="BDU77" s="2024">
        <v>603000</v>
      </c>
      <c r="BDV77" s="2024">
        <v>2735052</v>
      </c>
      <c r="BDW77" s="3029">
        <v>77.952887184594658</v>
      </c>
      <c r="BDX77" s="2024" t="s">
        <v>8057</v>
      </c>
      <c r="BDY77" s="2024">
        <v>0</v>
      </c>
      <c r="BDZ77" s="2024">
        <v>3390843</v>
      </c>
      <c r="BEA77" s="3029">
        <v>100</v>
      </c>
      <c r="BEB77" s="2024" t="s">
        <v>8057</v>
      </c>
      <c r="BEC77" s="2024">
        <v>0</v>
      </c>
      <c r="BED77" s="2024">
        <v>0</v>
      </c>
      <c r="BEE77" s="3029" t="s">
        <v>31</v>
      </c>
      <c r="BEF77" s="2024" t="s">
        <v>31</v>
      </c>
      <c r="BEG77" s="2024">
        <v>0</v>
      </c>
      <c r="BEH77" s="2024">
        <v>0</v>
      </c>
      <c r="BEI77" s="3029" t="s">
        <v>31</v>
      </c>
      <c r="BEJ77" s="2024" t="s">
        <v>31</v>
      </c>
      <c r="BEK77" s="2024">
        <v>0</v>
      </c>
      <c r="BEL77" s="2024">
        <v>0</v>
      </c>
      <c r="BEM77" s="3029" t="s">
        <v>31</v>
      </c>
      <c r="BEN77" s="2024" t="s">
        <v>31</v>
      </c>
      <c r="BEO77" s="2024">
        <v>0</v>
      </c>
      <c r="BEP77" s="2024">
        <v>0</v>
      </c>
      <c r="BEQ77" s="3029" t="s">
        <v>31</v>
      </c>
      <c r="BER77" s="2024" t="s">
        <v>31</v>
      </c>
      <c r="BES77" s="2024">
        <v>38103000</v>
      </c>
      <c r="BET77" s="2024">
        <v>36824713</v>
      </c>
      <c r="BEU77" s="3029">
        <v>3.4712748474102142</v>
      </c>
      <c r="BEV77" s="2024" t="s">
        <v>8056</v>
      </c>
      <c r="BEW77" s="2123">
        <v>1914</v>
      </c>
      <c r="BEX77" s="2024">
        <v>1999</v>
      </c>
      <c r="BEY77" s="3029">
        <v>4.2521260630315112</v>
      </c>
      <c r="BEZ77" s="2024" t="s">
        <v>8056</v>
      </c>
      <c r="BFA77" s="2024">
        <v>366</v>
      </c>
      <c r="BFB77" s="2024">
        <v>359</v>
      </c>
      <c r="BFC77" s="3029">
        <v>1.9498607242339716</v>
      </c>
      <c r="BFD77" s="2024" t="s">
        <v>8059</v>
      </c>
      <c r="BFE77" s="3029">
        <v>19.122257053291538</v>
      </c>
      <c r="BFF77" s="3029">
        <v>17.958979489744873</v>
      </c>
      <c r="BFG77" s="3029">
        <v>-1.1632775635466643</v>
      </c>
      <c r="BFH77" s="2024" t="s">
        <v>7682</v>
      </c>
      <c r="BFI77" s="2780" t="s">
        <v>1632</v>
      </c>
      <c r="BFJ77" s="1495" t="s">
        <v>1632</v>
      </c>
      <c r="BFK77" s="1495" t="s">
        <v>1632</v>
      </c>
      <c r="BFL77" s="1495" t="s">
        <v>1632</v>
      </c>
      <c r="BFM77" s="1212">
        <v>10</v>
      </c>
      <c r="BFN77" s="1212">
        <v>10</v>
      </c>
      <c r="BFO77" s="1212">
        <v>10</v>
      </c>
      <c r="BFP77" s="1212">
        <v>10</v>
      </c>
      <c r="BFQ77" s="988">
        <f t="shared" si="74"/>
        <v>40</v>
      </c>
      <c r="BFR77" s="988">
        <f t="shared" si="75"/>
        <v>1</v>
      </c>
      <c r="BFS77" s="1993" t="s">
        <v>1625</v>
      </c>
      <c r="BFT77" s="1994" t="s">
        <v>1625</v>
      </c>
      <c r="BFU77" s="1994" t="s">
        <v>1625</v>
      </c>
      <c r="BFV77" s="1994" t="s">
        <v>1625</v>
      </c>
      <c r="BFW77" s="1995">
        <v>0</v>
      </c>
      <c r="BFX77" s="1995">
        <v>0</v>
      </c>
      <c r="BFY77" s="1995">
        <v>0</v>
      </c>
      <c r="BFZ77" s="1995">
        <v>0</v>
      </c>
      <c r="BGA77" s="1303">
        <f t="shared" si="76"/>
        <v>0</v>
      </c>
      <c r="BGB77" s="1303">
        <f t="shared" si="77"/>
        <v>73</v>
      </c>
      <c r="BGC77" s="1993" t="s">
        <v>1625</v>
      </c>
      <c r="BGD77" s="1994" t="s">
        <v>1625</v>
      </c>
      <c r="BGE77" s="1994" t="s">
        <v>1625</v>
      </c>
      <c r="BGF77" s="1994" t="s">
        <v>1625</v>
      </c>
      <c r="BGG77" s="1995">
        <v>0</v>
      </c>
      <c r="BGH77" s="1995">
        <v>0</v>
      </c>
      <c r="BGI77" s="1995">
        <v>0</v>
      </c>
      <c r="BGJ77" s="1995">
        <v>0</v>
      </c>
      <c r="BGK77" s="1303">
        <f t="shared" si="78"/>
        <v>0</v>
      </c>
      <c r="BGL77" s="1303">
        <f t="shared" si="79"/>
        <v>14</v>
      </c>
      <c r="BGM77" s="1993" t="s">
        <v>1632</v>
      </c>
      <c r="BGN77" s="1994" t="s">
        <v>1632</v>
      </c>
      <c r="BGO77" s="1994" t="s">
        <v>1632</v>
      </c>
      <c r="BGP77" s="1994" t="s">
        <v>1632</v>
      </c>
      <c r="BGQ77" s="1995">
        <v>5</v>
      </c>
      <c r="BGR77" s="1995">
        <v>5</v>
      </c>
      <c r="BGS77" s="1995">
        <v>5</v>
      </c>
      <c r="BGT77" s="1995">
        <v>5</v>
      </c>
      <c r="BGU77" s="1303">
        <f t="shared" si="80"/>
        <v>20</v>
      </c>
      <c r="BGV77" s="1303">
        <f t="shared" si="81"/>
        <v>1</v>
      </c>
      <c r="BGW77" s="1993" t="s">
        <v>1632</v>
      </c>
      <c r="BGX77" s="1994" t="s">
        <v>1632</v>
      </c>
      <c r="BGY77" s="1994" t="s">
        <v>1632</v>
      </c>
      <c r="BGZ77" s="1994" t="s">
        <v>1632</v>
      </c>
      <c r="BHA77" s="1995">
        <v>5</v>
      </c>
      <c r="BHB77" s="1995">
        <v>5</v>
      </c>
      <c r="BHC77" s="1995">
        <v>5</v>
      </c>
      <c r="BHD77" s="1995">
        <v>5</v>
      </c>
      <c r="BHE77" s="1303">
        <f t="shared" si="82"/>
        <v>20</v>
      </c>
      <c r="BHF77" s="1303">
        <f t="shared" si="83"/>
        <v>1</v>
      </c>
      <c r="BHG77" s="1993" t="s">
        <v>1632</v>
      </c>
      <c r="BHH77" s="1994" t="s">
        <v>1632</v>
      </c>
      <c r="BHI77" s="1994" t="s">
        <v>1632</v>
      </c>
      <c r="BHJ77" s="1994" t="s">
        <v>1625</v>
      </c>
      <c r="BHK77" s="1995">
        <v>5</v>
      </c>
      <c r="BHL77" s="1995">
        <v>5</v>
      </c>
      <c r="BHM77" s="1995">
        <v>5</v>
      </c>
      <c r="BHN77" s="1995">
        <v>0</v>
      </c>
      <c r="BHO77" s="1303">
        <f t="shared" si="84"/>
        <v>15</v>
      </c>
      <c r="BHP77" s="1303">
        <f t="shared" si="85"/>
        <v>25</v>
      </c>
      <c r="BHQ77" s="1993" t="s">
        <v>1632</v>
      </c>
      <c r="BHR77" s="1994" t="s">
        <v>1632</v>
      </c>
      <c r="BHS77" s="1994" t="s">
        <v>1632</v>
      </c>
      <c r="BHT77" s="1994" t="s">
        <v>1632</v>
      </c>
      <c r="BHU77" s="1995">
        <v>5</v>
      </c>
      <c r="BHV77" s="1995">
        <v>5</v>
      </c>
      <c r="BHW77" s="1995">
        <v>5</v>
      </c>
      <c r="BHX77" s="1995">
        <v>5</v>
      </c>
      <c r="BHY77" s="1303">
        <f t="shared" si="86"/>
        <v>20</v>
      </c>
      <c r="BHZ77" s="1303">
        <f t="shared" si="87"/>
        <v>1</v>
      </c>
      <c r="BIA77" s="1993" t="s">
        <v>1626</v>
      </c>
      <c r="BIB77" s="1994" t="s">
        <v>1626</v>
      </c>
      <c r="BIC77" s="1994" t="s">
        <v>1626</v>
      </c>
      <c r="BID77" s="1994" t="s">
        <v>1626</v>
      </c>
      <c r="BIE77" s="1994" t="s">
        <v>1626</v>
      </c>
      <c r="BIF77" s="4112">
        <f t="shared" si="88"/>
        <v>5</v>
      </c>
      <c r="BIG77" s="1303">
        <f t="shared" si="89"/>
        <v>1</v>
      </c>
      <c r="BIH77" s="2916">
        <v>108</v>
      </c>
      <c r="BII77" s="3967">
        <v>54.961832061068698</v>
      </c>
      <c r="BIJ77" s="1303">
        <f t="shared" si="90"/>
        <v>14</v>
      </c>
      <c r="BIK77" s="2073">
        <v>55</v>
      </c>
      <c r="BIL77" s="1303">
        <v>55</v>
      </c>
      <c r="BIM77" s="1995">
        <v>100</v>
      </c>
      <c r="BIN77" s="1303">
        <f t="shared" si="91"/>
        <v>1</v>
      </c>
      <c r="BIO77" s="1993" t="s">
        <v>1625</v>
      </c>
      <c r="BIP77" s="1994" t="s">
        <v>1625</v>
      </c>
      <c r="BIQ77" s="1994" t="s">
        <v>1625</v>
      </c>
      <c r="BIR77" s="1994" t="s">
        <v>1625</v>
      </c>
      <c r="BIS77" s="1994" t="s">
        <v>1626</v>
      </c>
      <c r="BIT77" s="1994" t="s">
        <v>1626</v>
      </c>
      <c r="BIU77" s="1994" t="s">
        <v>1625</v>
      </c>
      <c r="BIV77" s="1994" t="s">
        <v>1625</v>
      </c>
      <c r="BIW77" s="1994" t="s">
        <v>1626</v>
      </c>
      <c r="BIX77" s="1994" t="s">
        <v>1625</v>
      </c>
      <c r="BIY77" s="3617">
        <f t="shared" si="92"/>
        <v>3</v>
      </c>
      <c r="BIZ77" s="2906">
        <f t="shared" si="93"/>
        <v>62</v>
      </c>
      <c r="BJA77" s="3971">
        <v>29</v>
      </c>
      <c r="BJB77" s="3972">
        <v>14.758269720101781</v>
      </c>
      <c r="BJC77" s="3971">
        <v>29</v>
      </c>
      <c r="BJD77" s="3972">
        <v>100</v>
      </c>
      <c r="BJE77" s="3972">
        <v>1</v>
      </c>
      <c r="BJF77" s="3971">
        <v>29</v>
      </c>
      <c r="BJG77" s="3972">
        <v>100</v>
      </c>
      <c r="BJH77" s="3972">
        <v>1</v>
      </c>
      <c r="BJI77" s="3971">
        <v>29</v>
      </c>
      <c r="BJJ77" s="3972">
        <v>100</v>
      </c>
      <c r="BJK77" s="3973">
        <v>1</v>
      </c>
      <c r="BJL77" s="3971">
        <v>33</v>
      </c>
      <c r="BJM77" s="3972">
        <v>16.793893129770993</v>
      </c>
      <c r="BJN77" s="3971">
        <v>2</v>
      </c>
      <c r="BJO77" s="3972">
        <v>6.0606060606060606</v>
      </c>
      <c r="BJP77" s="3973">
        <v>24</v>
      </c>
      <c r="BJQ77" s="3971">
        <v>1888</v>
      </c>
      <c r="BJR77" s="3972">
        <v>960.8142493638677</v>
      </c>
      <c r="BJS77" s="3971">
        <v>0</v>
      </c>
      <c r="BJT77" s="3972">
        <v>0</v>
      </c>
      <c r="BJU77" s="3973">
        <v>28</v>
      </c>
      <c r="BJV77" s="2074">
        <v>0</v>
      </c>
      <c r="BJW77" s="1303">
        <f t="shared" si="7"/>
        <v>60</v>
      </c>
      <c r="BJX77" s="1993" t="s">
        <v>1632</v>
      </c>
      <c r="BJY77" s="1994" t="s">
        <v>1632</v>
      </c>
      <c r="BJZ77" s="1495" t="s">
        <v>1632</v>
      </c>
      <c r="BKA77" s="1495" t="s">
        <v>1625</v>
      </c>
      <c r="BKB77" s="1212">
        <v>5</v>
      </c>
      <c r="BKC77" s="1212">
        <v>5</v>
      </c>
      <c r="BKD77" s="1212">
        <v>5</v>
      </c>
      <c r="BKE77" s="1212">
        <v>0</v>
      </c>
      <c r="BKF77" s="988">
        <f t="shared" si="94"/>
        <v>15</v>
      </c>
      <c r="BKG77" s="988">
        <f t="shared" si="95"/>
        <v>12</v>
      </c>
      <c r="BKH77" s="2780" t="s">
        <v>1625</v>
      </c>
      <c r="BKI77" s="1495" t="s">
        <v>1625</v>
      </c>
      <c r="BKJ77" s="1495" t="s">
        <v>1625</v>
      </c>
      <c r="BKK77" s="1495" t="s">
        <v>1625</v>
      </c>
      <c r="BKL77" s="1212">
        <v>0</v>
      </c>
      <c r="BKM77" s="1212">
        <v>0</v>
      </c>
      <c r="BKN77" s="1212">
        <v>0</v>
      </c>
      <c r="BKO77" s="1212">
        <v>0</v>
      </c>
      <c r="BKP77" s="988">
        <f t="shared" si="96"/>
        <v>0</v>
      </c>
      <c r="BKQ77" s="988">
        <f t="shared" si="97"/>
        <v>38</v>
      </c>
      <c r="BKR77" s="2780" t="s">
        <v>1625</v>
      </c>
      <c r="BKS77" s="1495" t="s">
        <v>1625</v>
      </c>
      <c r="BKT77" s="1495" t="s">
        <v>1625</v>
      </c>
      <c r="BKU77" s="1495" t="s">
        <v>1625</v>
      </c>
      <c r="BKV77" s="1212">
        <v>0</v>
      </c>
      <c r="BKW77" s="1212">
        <v>0</v>
      </c>
      <c r="BKX77" s="1212">
        <v>0</v>
      </c>
      <c r="BKY77" s="1212">
        <v>0</v>
      </c>
      <c r="BKZ77" s="988">
        <f t="shared" si="98"/>
        <v>0</v>
      </c>
      <c r="BLA77" s="988">
        <f t="shared" si="99"/>
        <v>42</v>
      </c>
      <c r="BLB77" s="3971">
        <v>2</v>
      </c>
      <c r="BLC77" s="3972">
        <v>1.0178117048346056</v>
      </c>
      <c r="BLD77" s="3973">
        <v>44</v>
      </c>
      <c r="BLE77" s="3971">
        <v>0</v>
      </c>
      <c r="BLF77" s="3972">
        <v>0</v>
      </c>
      <c r="BLG77" s="3973">
        <v>14</v>
      </c>
      <c r="BLH77" s="3971">
        <v>1</v>
      </c>
      <c r="BLI77" s="3972">
        <v>0.5089058524173028</v>
      </c>
      <c r="BLJ77" s="3973">
        <v>31</v>
      </c>
      <c r="BLK77" s="3971">
        <v>1</v>
      </c>
      <c r="BLL77" s="3972">
        <v>0.5089058524173028</v>
      </c>
      <c r="BLM77" s="3973">
        <v>27</v>
      </c>
      <c r="BLN77" s="3971">
        <v>3</v>
      </c>
      <c r="BLO77" s="3972">
        <v>1.5267175572519083</v>
      </c>
      <c r="BLP77" s="3973">
        <v>14</v>
      </c>
      <c r="BLQ77" s="3971">
        <v>0</v>
      </c>
      <c r="BLR77" s="3972">
        <v>0</v>
      </c>
      <c r="BLS77" s="3973">
        <v>13</v>
      </c>
      <c r="BLT77" s="3971">
        <v>0</v>
      </c>
      <c r="BLU77" s="3972">
        <v>0</v>
      </c>
      <c r="BLV77" s="3973">
        <v>14</v>
      </c>
      <c r="BLW77" s="3971">
        <v>3</v>
      </c>
      <c r="BLX77" s="3972">
        <v>1.5267175572519083</v>
      </c>
      <c r="BLY77" s="3973">
        <v>8</v>
      </c>
      <c r="BLZ77" s="2782">
        <v>2</v>
      </c>
      <c r="BMA77" s="2773">
        <v>1.0178117048346056</v>
      </c>
      <c r="BMB77" s="988">
        <v>27</v>
      </c>
      <c r="BMC77" s="2782">
        <v>1</v>
      </c>
      <c r="BMD77" s="2773">
        <v>0.5089058524173028</v>
      </c>
      <c r="BME77" s="988">
        <v>45</v>
      </c>
      <c r="BMF77" s="2782">
        <v>0</v>
      </c>
      <c r="BMG77" s="2773">
        <v>0</v>
      </c>
      <c r="BMH77" s="988">
        <v>9</v>
      </c>
      <c r="BMI77" s="2782">
        <v>1</v>
      </c>
      <c r="BMJ77" s="2773">
        <v>0.5089058524173028</v>
      </c>
      <c r="BMK77" s="988">
        <v>6</v>
      </c>
      <c r="BML77" s="2782">
        <v>0</v>
      </c>
      <c r="BMM77" s="2773">
        <v>0</v>
      </c>
      <c r="BMN77" s="988">
        <v>10</v>
      </c>
      <c r="BMO77" s="2782">
        <v>0</v>
      </c>
      <c r="BMP77" s="2773">
        <v>0</v>
      </c>
      <c r="BMQ77" s="988">
        <v>2</v>
      </c>
      <c r="BMR77" s="2782">
        <v>5</v>
      </c>
      <c r="BMS77" s="2773">
        <v>2.5445292620865141</v>
      </c>
      <c r="BMT77" s="988">
        <v>18</v>
      </c>
      <c r="BMU77" s="2782">
        <v>1</v>
      </c>
      <c r="BMV77" s="2773">
        <v>0.5089058524173028</v>
      </c>
      <c r="BMW77" s="988">
        <v>55</v>
      </c>
      <c r="BMX77" s="2782">
        <v>0</v>
      </c>
      <c r="BMY77" s="2773">
        <v>0</v>
      </c>
      <c r="BMZ77" s="988">
        <v>20</v>
      </c>
      <c r="BNA77" s="2782">
        <v>1</v>
      </c>
      <c r="BNB77" s="2773">
        <v>0.5089058524173028</v>
      </c>
      <c r="BNC77" s="988">
        <v>10</v>
      </c>
      <c r="BND77" s="2782">
        <v>0</v>
      </c>
      <c r="BNE77" s="2773">
        <v>0</v>
      </c>
      <c r="BNF77" s="988">
        <v>4</v>
      </c>
      <c r="BNG77" s="2782">
        <v>1</v>
      </c>
      <c r="BNH77" s="2773">
        <v>0.5089058524173028</v>
      </c>
      <c r="BNI77" s="988">
        <v>11</v>
      </c>
      <c r="BNJ77" s="2782">
        <v>1</v>
      </c>
      <c r="BNK77" s="2773">
        <v>0.5089058524173028</v>
      </c>
      <c r="BNL77" s="988">
        <v>16</v>
      </c>
      <c r="BNM77" s="2782">
        <v>0</v>
      </c>
      <c r="BNN77" s="2773">
        <v>0</v>
      </c>
      <c r="BNO77" s="988">
        <v>5</v>
      </c>
      <c r="BNQ77" s="729">
        <v>122</v>
      </c>
      <c r="BNR77" s="729">
        <v>35</v>
      </c>
      <c r="BNS77" s="729">
        <v>1960</v>
      </c>
      <c r="BNT77" s="729">
        <v>62.244897959183668</v>
      </c>
      <c r="BNU77" s="729">
        <v>17.857142857142858</v>
      </c>
      <c r="BNV77" s="4113">
        <v>71</v>
      </c>
      <c r="BNW77" s="4113">
        <v>76</v>
      </c>
    </row>
    <row r="78" spans="1:1739" s="1192" customFormat="1" ht="13" x14ac:dyDescent="0.2">
      <c r="A78" s="3991" t="s">
        <v>1864</v>
      </c>
      <c r="B78" s="3992" t="s">
        <v>1865</v>
      </c>
      <c r="C78" s="3992" t="s">
        <v>1646</v>
      </c>
      <c r="D78" s="3992"/>
      <c r="E78" s="3992" t="s">
        <v>1638</v>
      </c>
      <c r="F78" s="3993" t="s">
        <v>1866</v>
      </c>
      <c r="G78" s="3994" t="s">
        <v>1921</v>
      </c>
      <c r="H78" s="3995">
        <v>234</v>
      </c>
      <c r="I78" s="3996">
        <v>7.21</v>
      </c>
      <c r="J78" s="3994">
        <f t="shared" si="8"/>
        <v>37</v>
      </c>
      <c r="K78" s="3997">
        <v>183</v>
      </c>
      <c r="L78" s="3996">
        <v>7.21</v>
      </c>
      <c r="M78" s="3998">
        <f t="shared" si="9"/>
        <v>29</v>
      </c>
      <c r="N78" s="3999">
        <f t="shared" si="10"/>
        <v>0</v>
      </c>
      <c r="O78" s="3997">
        <v>294</v>
      </c>
      <c r="P78" s="3996">
        <v>7.19</v>
      </c>
      <c r="Q78" s="3998">
        <f t="shared" si="11"/>
        <v>27</v>
      </c>
      <c r="R78" s="3999">
        <f t="shared" si="12"/>
        <v>-1.9999999999999574E-2</v>
      </c>
      <c r="S78" s="3997">
        <v>2111</v>
      </c>
      <c r="T78" s="3996">
        <v>6.33</v>
      </c>
      <c r="U78" s="3994">
        <f t="shared" si="100"/>
        <v>18</v>
      </c>
      <c r="V78" s="3997">
        <v>1810</v>
      </c>
      <c r="W78" s="3996">
        <v>6.09</v>
      </c>
      <c r="X78" s="3998">
        <f t="shared" si="0"/>
        <v>51</v>
      </c>
      <c r="Y78" s="3999">
        <f t="shared" si="13"/>
        <v>-0.24000000000000021</v>
      </c>
      <c r="Z78" s="3997">
        <v>1614</v>
      </c>
      <c r="AA78" s="3996">
        <v>6.2137546468401483</v>
      </c>
      <c r="AB78" s="3998">
        <f t="shared" si="101"/>
        <v>22</v>
      </c>
      <c r="AC78" s="3999">
        <f t="shared" si="14"/>
        <v>0.12375464684014847</v>
      </c>
      <c r="AD78" s="4031">
        <v>1144</v>
      </c>
      <c r="AE78" s="4006">
        <v>6.1145104895104891</v>
      </c>
      <c r="AF78" s="3997">
        <v>470</v>
      </c>
      <c r="AG78" s="4000">
        <v>6.4553191489361703</v>
      </c>
      <c r="AH78" s="4001">
        <f t="shared" si="102"/>
        <v>41</v>
      </c>
      <c r="AI78" s="4002">
        <v>781</v>
      </c>
      <c r="AJ78" s="4000">
        <v>6.1895006402048658</v>
      </c>
      <c r="AK78" s="4001">
        <f t="shared" si="103"/>
        <v>40</v>
      </c>
      <c r="AL78" s="3997">
        <v>363</v>
      </c>
      <c r="AM78" s="4000">
        <v>5.9531680440771346</v>
      </c>
      <c r="AN78" s="4003">
        <f t="shared" si="104"/>
        <v>18</v>
      </c>
      <c r="AO78" s="4086"/>
      <c r="AP78" s="4004">
        <v>80.7</v>
      </c>
      <c r="AQ78" s="4001">
        <v>47</v>
      </c>
      <c r="AR78" s="4005">
        <v>82.6</v>
      </c>
      <c r="AS78" s="4001">
        <v>68</v>
      </c>
      <c r="AT78" s="4005">
        <v>0.40000000000000568</v>
      </c>
      <c r="AU78" s="4006">
        <v>-2.1000000000000085</v>
      </c>
      <c r="AV78" s="3997">
        <v>55</v>
      </c>
      <c r="AW78" s="4007">
        <f t="shared" si="15"/>
        <v>55</v>
      </c>
      <c r="AX78" s="3998">
        <v>55</v>
      </c>
      <c r="AY78" s="4007">
        <f t="shared" si="16"/>
        <v>56</v>
      </c>
      <c r="AZ78" s="3997">
        <v>180</v>
      </c>
      <c r="BA78" s="4008">
        <f t="shared" si="105"/>
        <v>30</v>
      </c>
      <c r="BB78" s="3997">
        <v>210</v>
      </c>
      <c r="BC78" s="4009">
        <v>39</v>
      </c>
      <c r="BD78" s="3997">
        <v>291</v>
      </c>
      <c r="BE78" s="3996">
        <v>23.711340206185564</v>
      </c>
      <c r="BF78" s="4001">
        <f t="shared" si="17"/>
        <v>39</v>
      </c>
      <c r="BG78" s="3997">
        <v>295</v>
      </c>
      <c r="BH78" s="3996">
        <v>11.525423728813559</v>
      </c>
      <c r="BI78" s="4001">
        <f t="shared" si="18"/>
        <v>16</v>
      </c>
      <c r="BJ78" s="3997">
        <v>288</v>
      </c>
      <c r="BK78" s="3996">
        <v>45.486111111111107</v>
      </c>
      <c r="BL78" s="4001">
        <f t="shared" si="19"/>
        <v>31</v>
      </c>
      <c r="BM78" s="3997">
        <v>295</v>
      </c>
      <c r="BN78" s="3996">
        <v>15.932203389830507</v>
      </c>
      <c r="BO78" s="4001">
        <v>20</v>
      </c>
      <c r="BP78" s="3997">
        <v>292</v>
      </c>
      <c r="BQ78" s="3996">
        <v>2.054794520547945</v>
      </c>
      <c r="BR78" s="4001">
        <v>59</v>
      </c>
      <c r="BS78" s="3997">
        <v>297</v>
      </c>
      <c r="BT78" s="3996">
        <v>35.016835016835017</v>
      </c>
      <c r="BU78" s="4001">
        <v>30</v>
      </c>
      <c r="BV78" s="3997">
        <v>486</v>
      </c>
      <c r="BW78" s="3996">
        <v>58.436213991769549</v>
      </c>
      <c r="BX78" s="4001">
        <f t="shared" si="20"/>
        <v>46</v>
      </c>
      <c r="BY78" s="3997">
        <v>495</v>
      </c>
      <c r="BZ78" s="3996">
        <v>76.767676767676761</v>
      </c>
      <c r="CA78" s="4001">
        <f t="shared" si="21"/>
        <v>49</v>
      </c>
      <c r="CB78" s="3997">
        <v>467</v>
      </c>
      <c r="CC78" s="3996">
        <v>60.171306209850108</v>
      </c>
      <c r="CD78" s="4001">
        <f t="shared" si="22"/>
        <v>31</v>
      </c>
      <c r="CE78" s="3997">
        <v>492</v>
      </c>
      <c r="CF78" s="3996">
        <v>38.211382113821138</v>
      </c>
      <c r="CG78" s="4001">
        <v>40</v>
      </c>
      <c r="CH78" s="3997">
        <v>436</v>
      </c>
      <c r="CI78" s="3996">
        <v>4.1284403669724776</v>
      </c>
      <c r="CJ78" s="4001">
        <f t="shared" si="106"/>
        <v>35</v>
      </c>
      <c r="CK78" s="3997">
        <v>481</v>
      </c>
      <c r="CL78" s="3996">
        <v>51.351351351351347</v>
      </c>
      <c r="CM78" s="4001">
        <f t="shared" si="23"/>
        <v>46</v>
      </c>
      <c r="CN78" s="4005">
        <v>13.8</v>
      </c>
      <c r="CO78" s="4009">
        <v>37</v>
      </c>
      <c r="CP78" s="3996">
        <v>2.7</v>
      </c>
      <c r="CQ78" s="3996">
        <v>5.5</v>
      </c>
      <c r="CR78" s="4000">
        <v>5.7</v>
      </c>
      <c r="CS78" s="4005">
        <v>14.2</v>
      </c>
      <c r="CT78" s="4006">
        <v>13.8</v>
      </c>
      <c r="CU78" s="3999">
        <v>16.2</v>
      </c>
      <c r="CV78" s="1192">
        <f t="shared" si="24"/>
        <v>33</v>
      </c>
      <c r="CW78" s="3999">
        <v>3.0999999999999996</v>
      </c>
      <c r="CX78" s="3999">
        <v>6.6</v>
      </c>
      <c r="CY78" s="3999">
        <v>6.6</v>
      </c>
      <c r="CZ78" s="4010">
        <v>107</v>
      </c>
      <c r="DA78" s="4011">
        <v>84.39</v>
      </c>
      <c r="DB78" s="1192">
        <v>30</v>
      </c>
      <c r="DC78" s="4007">
        <v>39</v>
      </c>
      <c r="DD78" s="4011">
        <v>84.69</v>
      </c>
      <c r="DE78" s="1192">
        <v>28</v>
      </c>
      <c r="DF78" s="4007">
        <v>42</v>
      </c>
      <c r="DG78" s="3999">
        <v>86.24</v>
      </c>
      <c r="DH78" s="1192">
        <v>18</v>
      </c>
      <c r="DI78" s="4007">
        <v>26</v>
      </c>
      <c r="DJ78" s="3999">
        <v>80.959999999999994</v>
      </c>
      <c r="DK78" s="1192">
        <v>68</v>
      </c>
      <c r="DL78" s="4044">
        <v>29.66101694915254</v>
      </c>
      <c r="DM78" s="3998">
        <v>65</v>
      </c>
      <c r="DN78" s="4007">
        <v>118</v>
      </c>
      <c r="DO78" s="4004">
        <v>70.33898305084746</v>
      </c>
      <c r="DP78" s="3998">
        <v>56</v>
      </c>
      <c r="DQ78" s="3996">
        <v>0</v>
      </c>
      <c r="DR78" s="4001">
        <v>18</v>
      </c>
      <c r="DS78" s="4005">
        <v>60</v>
      </c>
      <c r="DT78" s="4114">
        <v>56</v>
      </c>
      <c r="DU78" s="3996">
        <v>0</v>
      </c>
      <c r="DV78" s="4001">
        <v>17</v>
      </c>
      <c r="DW78" s="4026">
        <v>54.794520547945204</v>
      </c>
      <c r="DX78" s="4001">
        <v>65</v>
      </c>
      <c r="DY78" s="3996">
        <v>15.555555555555555</v>
      </c>
      <c r="DZ78" s="4001">
        <v>16</v>
      </c>
      <c r="EA78" s="3997">
        <v>287</v>
      </c>
      <c r="EB78" s="4012">
        <v>76.306620209059233</v>
      </c>
      <c r="EC78" s="4001">
        <f t="shared" si="1"/>
        <v>24</v>
      </c>
      <c r="ED78" s="3997">
        <v>425</v>
      </c>
      <c r="EE78" s="4012">
        <v>52.235294117647058</v>
      </c>
      <c r="EF78" s="4001">
        <v>35</v>
      </c>
      <c r="EG78" s="3997">
        <v>255</v>
      </c>
      <c r="EH78" s="4115">
        <v>60.392156862745097</v>
      </c>
      <c r="EI78" s="4001">
        <v>37</v>
      </c>
      <c r="EJ78" s="4013">
        <v>237</v>
      </c>
      <c r="EK78" s="4014">
        <v>0.88095238095238093</v>
      </c>
      <c r="EL78" s="4015">
        <v>42</v>
      </c>
      <c r="EM78" s="4016">
        <v>8.8607594936708853</v>
      </c>
      <c r="EN78" s="4017">
        <v>37</v>
      </c>
      <c r="EO78" s="4013">
        <v>252</v>
      </c>
      <c r="EP78" s="4018">
        <v>1.5089285714285714</v>
      </c>
      <c r="EQ78" s="4019">
        <v>23</v>
      </c>
      <c r="ER78" s="4016">
        <v>22.222222222222221</v>
      </c>
      <c r="ES78" s="4017">
        <v>17</v>
      </c>
      <c r="ET78" s="4013">
        <v>245</v>
      </c>
      <c r="EU78" s="4018">
        <v>1.3108108108108107</v>
      </c>
      <c r="EV78" s="4019">
        <v>4</v>
      </c>
      <c r="EW78" s="4016">
        <v>15.102040816326531</v>
      </c>
      <c r="EX78" s="4017">
        <v>61</v>
      </c>
      <c r="EY78" s="4020">
        <v>241</v>
      </c>
      <c r="EZ78" s="4018">
        <v>1.0625</v>
      </c>
      <c r="FA78" s="4019">
        <v>10</v>
      </c>
      <c r="FB78" s="4021">
        <v>6.6390041493775938</v>
      </c>
      <c r="FC78" s="4022">
        <v>36</v>
      </c>
      <c r="FD78" s="4013">
        <v>232</v>
      </c>
      <c r="FE78" s="4015">
        <v>1.3</v>
      </c>
      <c r="FF78" s="4015">
        <v>12</v>
      </c>
      <c r="FG78" s="4016">
        <v>2.1551724137931036</v>
      </c>
      <c r="FH78" s="4017">
        <v>67</v>
      </c>
      <c r="FI78" s="4023">
        <v>241</v>
      </c>
      <c r="FJ78" s="4015">
        <v>0.58333333333333337</v>
      </c>
      <c r="FK78" s="4015">
        <v>28</v>
      </c>
      <c r="FL78" s="4021">
        <v>2.4896265560165975</v>
      </c>
      <c r="FM78" s="4023">
        <v>37</v>
      </c>
      <c r="FN78" s="4013">
        <v>266</v>
      </c>
      <c r="FO78" s="4015">
        <v>0.67500000000000004</v>
      </c>
      <c r="FP78" s="4015">
        <v>33</v>
      </c>
      <c r="FQ78" s="4016">
        <v>7.518796992481203</v>
      </c>
      <c r="FR78" s="4017">
        <v>25</v>
      </c>
      <c r="FS78" s="4013">
        <v>241</v>
      </c>
      <c r="FT78" s="4015">
        <v>3.1578947368421053</v>
      </c>
      <c r="FU78" s="4015">
        <v>26</v>
      </c>
      <c r="FV78" s="4016">
        <v>39.419087136929463</v>
      </c>
      <c r="FW78" s="4017">
        <v>21</v>
      </c>
      <c r="FX78" s="4010">
        <v>491</v>
      </c>
      <c r="FY78" s="4027">
        <v>19.34826883910387</v>
      </c>
      <c r="FZ78" s="4007">
        <v>35</v>
      </c>
      <c r="GA78" s="3997">
        <v>440</v>
      </c>
      <c r="GB78" s="4116">
        <v>0.84615384615384615</v>
      </c>
      <c r="GC78" s="4009">
        <v>40</v>
      </c>
      <c r="GD78" s="4115">
        <v>2.9545454545454546</v>
      </c>
      <c r="GE78" s="4001">
        <v>38</v>
      </c>
      <c r="GF78" s="3997">
        <v>448</v>
      </c>
      <c r="GG78" s="3999">
        <v>1.0909090909090908</v>
      </c>
      <c r="GH78" s="1192">
        <v>31</v>
      </c>
      <c r="GI78" s="4115">
        <v>7.3660714285714288</v>
      </c>
      <c r="GJ78" s="4001">
        <v>7</v>
      </c>
      <c r="GK78" s="3997">
        <v>446</v>
      </c>
      <c r="GL78" s="3999">
        <v>0.86111111111111116</v>
      </c>
      <c r="GM78" s="1192">
        <v>23</v>
      </c>
      <c r="GN78" s="4115">
        <v>4.0358744394618835</v>
      </c>
      <c r="GO78" s="4001">
        <v>50</v>
      </c>
      <c r="GP78" s="3997">
        <v>444</v>
      </c>
      <c r="GQ78" s="3999">
        <v>1.1000000000000001</v>
      </c>
      <c r="GR78" s="1192">
        <v>12</v>
      </c>
      <c r="GS78" s="4115">
        <v>2.2522522522522523</v>
      </c>
      <c r="GT78" s="4001">
        <v>30</v>
      </c>
      <c r="GU78" s="3997">
        <v>461</v>
      </c>
      <c r="GV78" s="4009">
        <v>1.3867924528301887</v>
      </c>
      <c r="GW78" s="4009">
        <v>32</v>
      </c>
      <c r="GX78" s="4115">
        <v>11.496746203904555</v>
      </c>
      <c r="GY78" s="4001">
        <v>32</v>
      </c>
      <c r="GZ78" s="3997">
        <v>449</v>
      </c>
      <c r="HA78" s="4009">
        <v>0.65384615384615385</v>
      </c>
      <c r="HB78" s="4009">
        <v>23</v>
      </c>
      <c r="HC78" s="4115">
        <v>2.8953229398663698</v>
      </c>
      <c r="HD78" s="4001">
        <v>15</v>
      </c>
      <c r="HE78" s="3997">
        <v>443</v>
      </c>
      <c r="HF78" s="4009">
        <v>0.66666666666666663</v>
      </c>
      <c r="HG78" s="4009">
        <v>14</v>
      </c>
      <c r="HH78" s="4115">
        <v>1.3544018058690745</v>
      </c>
      <c r="HI78" s="4001">
        <v>35</v>
      </c>
      <c r="HJ78" s="3997">
        <v>445</v>
      </c>
      <c r="HK78" s="4009">
        <v>3.25</v>
      </c>
      <c r="HL78" s="4009">
        <v>14</v>
      </c>
      <c r="HM78" s="4115">
        <v>0.44943820224719105</v>
      </c>
      <c r="HN78" s="4001">
        <v>49</v>
      </c>
      <c r="HO78" s="4005">
        <v>21.428571428571427</v>
      </c>
      <c r="HP78" s="3996">
        <v>3.9682539682539679</v>
      </c>
      <c r="HQ78" s="3996">
        <v>69.841269841269835</v>
      </c>
      <c r="HR78" s="3996">
        <v>26.190476190476193</v>
      </c>
      <c r="HS78" s="4024">
        <v>28.571428571428569</v>
      </c>
      <c r="HT78" s="4024">
        <v>23.015873015873016</v>
      </c>
      <c r="HU78" s="4024">
        <v>70.634920634920633</v>
      </c>
      <c r="HV78" s="4024">
        <v>0</v>
      </c>
      <c r="HW78" s="4024">
        <v>71.428571428571431</v>
      </c>
      <c r="HX78" s="4025">
        <v>126</v>
      </c>
      <c r="HY78" s="4005">
        <v>23.123732251521297</v>
      </c>
      <c r="HZ78" s="4005">
        <v>3.4482758620689653</v>
      </c>
      <c r="IA78" s="4005">
        <v>62.068965517241381</v>
      </c>
      <c r="IB78" s="4005">
        <v>37.322515212981742</v>
      </c>
      <c r="IC78" s="4005">
        <v>17.038539553752535</v>
      </c>
      <c r="ID78" s="4005">
        <v>47.058823529411761</v>
      </c>
      <c r="IE78" s="4005">
        <v>52.332657200811362</v>
      </c>
      <c r="IF78" s="4005">
        <v>4.4624746450304258</v>
      </c>
      <c r="IG78" s="4005">
        <v>62.271805273833671</v>
      </c>
      <c r="IH78" s="4025">
        <v>493</v>
      </c>
      <c r="II78" s="4117">
        <v>2</v>
      </c>
      <c r="IJ78" s="4118">
        <v>2</v>
      </c>
      <c r="IK78" s="4118">
        <v>13</v>
      </c>
      <c r="IL78" s="4118">
        <v>5</v>
      </c>
      <c r="IM78" s="4118">
        <v>2</v>
      </c>
      <c r="IN78" s="4118">
        <v>3</v>
      </c>
      <c r="IO78" s="4118" t="s">
        <v>31</v>
      </c>
      <c r="IP78" s="4118">
        <v>3</v>
      </c>
      <c r="IQ78" s="4119">
        <v>39</v>
      </c>
      <c r="IR78" s="4120">
        <v>16</v>
      </c>
      <c r="IS78" s="4121">
        <v>3</v>
      </c>
      <c r="IT78" s="4121">
        <v>3</v>
      </c>
      <c r="IU78" s="4121">
        <v>5</v>
      </c>
      <c r="IV78" s="4121">
        <v>3</v>
      </c>
      <c r="IW78" s="4121">
        <v>2</v>
      </c>
      <c r="IX78" s="4121" t="s">
        <v>31</v>
      </c>
      <c r="IY78" s="4121">
        <v>3</v>
      </c>
      <c r="IZ78" s="4119">
        <v>42</v>
      </c>
      <c r="JA78" s="4120">
        <v>5</v>
      </c>
      <c r="JB78" s="4121">
        <v>7</v>
      </c>
      <c r="JC78" s="4121">
        <v>1</v>
      </c>
      <c r="JD78" s="4121">
        <v>4</v>
      </c>
      <c r="JE78" s="4121">
        <v>0</v>
      </c>
      <c r="JF78" s="4121">
        <v>0</v>
      </c>
      <c r="JG78" s="4121" t="s">
        <v>31</v>
      </c>
      <c r="JH78" s="4121">
        <v>3</v>
      </c>
      <c r="JI78" s="4122">
        <v>26</v>
      </c>
      <c r="JJ78" s="4120">
        <v>5.1282051282051277</v>
      </c>
      <c r="JK78" s="4121">
        <v>5.1282051282051277</v>
      </c>
      <c r="JL78" s="4121">
        <v>33.333333333333329</v>
      </c>
      <c r="JM78" s="4121">
        <v>12.820512820512819</v>
      </c>
      <c r="JN78" s="4121">
        <v>5.1282051282051277</v>
      </c>
      <c r="JO78" s="4121">
        <v>7.6923076923076925</v>
      </c>
      <c r="JP78" s="4121" t="s">
        <v>31</v>
      </c>
      <c r="JQ78" s="4121">
        <v>7.6923076923076925</v>
      </c>
      <c r="JR78" s="4122">
        <v>100</v>
      </c>
      <c r="JS78" s="4120">
        <v>38.095238095238095</v>
      </c>
      <c r="JT78" s="4121">
        <v>7.1428571428571423</v>
      </c>
      <c r="JU78" s="4121">
        <v>7.1428571428571423</v>
      </c>
      <c r="JV78" s="4121">
        <v>11.904761904761903</v>
      </c>
      <c r="JW78" s="4121">
        <v>7.1428571428571423</v>
      </c>
      <c r="JX78" s="4121">
        <v>4.7619047619047619</v>
      </c>
      <c r="JY78" s="4121" t="s">
        <v>31</v>
      </c>
      <c r="JZ78" s="4121">
        <v>7.1428571428571423</v>
      </c>
      <c r="KA78" s="4122">
        <v>100</v>
      </c>
      <c r="KB78" s="4120">
        <v>19.230769230769234</v>
      </c>
      <c r="KC78" s="4121">
        <v>26.923076923076923</v>
      </c>
      <c r="KD78" s="4121">
        <v>3.8461538461538463</v>
      </c>
      <c r="KE78" s="4121">
        <v>15.384615384615385</v>
      </c>
      <c r="KF78" s="4121">
        <v>0</v>
      </c>
      <c r="KG78" s="4121">
        <v>0</v>
      </c>
      <c r="KH78" s="4121" t="s">
        <v>31</v>
      </c>
      <c r="KI78" s="4121">
        <v>11.538461538461538</v>
      </c>
      <c r="KJ78" s="4122">
        <v>100</v>
      </c>
      <c r="KK78" s="4026">
        <v>69.043576683644588</v>
      </c>
      <c r="KL78" s="4001">
        <v>3</v>
      </c>
      <c r="KM78" s="4026">
        <v>88.135593220338976</v>
      </c>
      <c r="KN78" s="4001">
        <v>14</v>
      </c>
      <c r="KO78" s="4027">
        <v>4.7476047476047469</v>
      </c>
      <c r="KP78" s="4007">
        <v>29</v>
      </c>
      <c r="KQ78" s="4027">
        <v>0</v>
      </c>
      <c r="KR78" s="4007">
        <v>27</v>
      </c>
      <c r="KS78" s="4027">
        <v>13.656513656513654</v>
      </c>
      <c r="KT78" s="4007">
        <v>45</v>
      </c>
      <c r="KU78" s="4027">
        <v>0</v>
      </c>
      <c r="KV78" s="4007">
        <v>49</v>
      </c>
      <c r="KW78" s="4027">
        <v>3.3856988082340194</v>
      </c>
      <c r="KX78" s="4007">
        <v>75</v>
      </c>
      <c r="KY78" s="4007">
        <v>12.437585111211984</v>
      </c>
      <c r="KZ78" s="4007">
        <v>57</v>
      </c>
      <c r="LA78" s="4028">
        <v>45</v>
      </c>
      <c r="LB78" s="1192">
        <v>10</v>
      </c>
      <c r="LC78" s="1192">
        <v>10</v>
      </c>
      <c r="LD78" s="1192">
        <v>40</v>
      </c>
      <c r="LE78" s="1192">
        <v>15</v>
      </c>
      <c r="LF78" s="4029">
        <v>120</v>
      </c>
      <c r="LG78" s="4030">
        <v>16</v>
      </c>
      <c r="LH78" s="4028">
        <v>10</v>
      </c>
      <c r="LI78" s="1192">
        <v>10</v>
      </c>
      <c r="LJ78" s="4031">
        <v>20</v>
      </c>
      <c r="LK78" s="4001">
        <v>1</v>
      </c>
      <c r="LL78" s="4033" t="s">
        <v>1632</v>
      </c>
      <c r="LM78" s="4034" t="s">
        <v>1632</v>
      </c>
      <c r="LN78" s="4034" t="s">
        <v>1632</v>
      </c>
      <c r="LO78" s="4034" t="s">
        <v>1632</v>
      </c>
      <c r="LP78" s="1192">
        <v>40</v>
      </c>
      <c r="LQ78" s="4032">
        <v>1</v>
      </c>
      <c r="LR78" s="4033" t="s">
        <v>1632</v>
      </c>
      <c r="LS78" s="4034" t="s">
        <v>1632</v>
      </c>
      <c r="LT78" s="4034" t="s">
        <v>1632</v>
      </c>
      <c r="LU78" s="4034" t="s">
        <v>1632</v>
      </c>
      <c r="LV78" s="1192">
        <v>40</v>
      </c>
      <c r="LW78" s="4032">
        <v>1</v>
      </c>
      <c r="LX78" s="4033" t="s">
        <v>1632</v>
      </c>
      <c r="LY78" s="4034" t="s">
        <v>1632</v>
      </c>
      <c r="LZ78" s="4034" t="s">
        <v>1632</v>
      </c>
      <c r="MA78" s="4034" t="s">
        <v>1625</v>
      </c>
      <c r="MB78" s="1192">
        <v>45</v>
      </c>
      <c r="MC78" s="4032">
        <v>24</v>
      </c>
      <c r="MD78" s="4033" t="s">
        <v>1632</v>
      </c>
      <c r="ME78" s="4034" t="s">
        <v>1632</v>
      </c>
      <c r="MF78" s="4034" t="s">
        <v>1632</v>
      </c>
      <c r="MG78" s="4034" t="s">
        <v>1632</v>
      </c>
      <c r="MH78" s="1192">
        <v>40</v>
      </c>
      <c r="MI78" s="4032">
        <v>1</v>
      </c>
      <c r="MJ78" s="4033" t="s">
        <v>1632</v>
      </c>
      <c r="MK78" s="4034" t="s">
        <v>1632</v>
      </c>
      <c r="ML78" s="4034" t="s">
        <v>1632</v>
      </c>
      <c r="MM78" s="4034" t="s">
        <v>1632</v>
      </c>
      <c r="MN78" s="1192">
        <v>40</v>
      </c>
      <c r="MO78" s="4032">
        <v>1</v>
      </c>
      <c r="MP78" s="4033" t="s">
        <v>1632</v>
      </c>
      <c r="MQ78" s="4034" t="s">
        <v>1632</v>
      </c>
      <c r="MR78" s="4034" t="s">
        <v>1632</v>
      </c>
      <c r="MS78" s="4034" t="s">
        <v>1632</v>
      </c>
      <c r="MT78" s="1192">
        <v>40</v>
      </c>
      <c r="MU78" s="4032">
        <v>1</v>
      </c>
      <c r="MV78" s="4033" t="s">
        <v>1632</v>
      </c>
      <c r="MW78" s="4034" t="s">
        <v>1632</v>
      </c>
      <c r="MX78" s="4034" t="s">
        <v>1625</v>
      </c>
      <c r="MY78" s="1192">
        <v>30</v>
      </c>
      <c r="MZ78" s="4032">
        <v>3</v>
      </c>
      <c r="NA78" s="4033" t="s">
        <v>1632</v>
      </c>
      <c r="NB78" s="4034" t="s">
        <v>1632</v>
      </c>
      <c r="NC78" s="4034" t="s">
        <v>1632</v>
      </c>
      <c r="ND78" s="4034" t="s">
        <v>1632</v>
      </c>
      <c r="NE78" s="1192">
        <v>40</v>
      </c>
      <c r="NF78" s="4032">
        <v>1</v>
      </c>
      <c r="NG78" s="4034" t="s">
        <v>1632</v>
      </c>
      <c r="NH78" s="4034" t="s">
        <v>1632</v>
      </c>
      <c r="NI78" s="4034" t="s">
        <v>1625</v>
      </c>
      <c r="NJ78" s="4034" t="s">
        <v>1625</v>
      </c>
      <c r="NK78" s="1192">
        <v>20</v>
      </c>
      <c r="NL78" s="4032">
        <v>26</v>
      </c>
      <c r="NM78" s="4007">
        <v>92.79</v>
      </c>
      <c r="NN78" s="4007">
        <f t="shared" si="2"/>
        <v>45</v>
      </c>
      <c r="NO78" s="4010">
        <v>168</v>
      </c>
      <c r="NP78" s="4007">
        <v>23</v>
      </c>
      <c r="NQ78" s="4037">
        <v>44.18726985796949</v>
      </c>
      <c r="NR78" s="4007">
        <v>26</v>
      </c>
      <c r="NS78" s="4007">
        <v>168</v>
      </c>
      <c r="NT78" s="4007">
        <v>22</v>
      </c>
      <c r="NU78" s="4037">
        <v>44.18726985796949</v>
      </c>
      <c r="NV78" s="4007">
        <v>25</v>
      </c>
      <c r="NW78" s="4007">
        <v>97</v>
      </c>
      <c r="NX78" s="4007">
        <v>20</v>
      </c>
      <c r="NY78" s="4027">
        <v>25.512887953708574</v>
      </c>
      <c r="NZ78" s="4007">
        <v>17</v>
      </c>
      <c r="OA78" s="4035">
        <v>104</v>
      </c>
      <c r="OB78" s="4036">
        <v>2.7354024197790636</v>
      </c>
      <c r="OC78" s="4035">
        <v>10</v>
      </c>
      <c r="OD78" s="4035">
        <v>9</v>
      </c>
      <c r="OE78" s="4036">
        <v>2.3671751709626512</v>
      </c>
      <c r="OF78" s="4035">
        <v>7</v>
      </c>
      <c r="OG78" s="4035">
        <v>184</v>
      </c>
      <c r="OH78" s="4036">
        <v>4.8395581273014203</v>
      </c>
      <c r="OI78" s="4035">
        <v>29</v>
      </c>
      <c r="OJ78" s="3994">
        <v>15</v>
      </c>
      <c r="OK78" s="4011">
        <v>3.9452919516044185</v>
      </c>
      <c r="OL78" s="4035">
        <v>30</v>
      </c>
      <c r="OM78" s="4010">
        <v>362</v>
      </c>
      <c r="ON78" s="4027">
        <v>95.213045765386639</v>
      </c>
      <c r="OO78" s="4038">
        <v>17</v>
      </c>
      <c r="OP78" s="4010">
        <v>5</v>
      </c>
      <c r="OQ78" s="4037">
        <v>1.3150973172014728</v>
      </c>
      <c r="OR78" s="4038">
        <f>IFERROR(RANK(OQ78,OQ$15:OQ$91,0),"-")</f>
        <v>19</v>
      </c>
      <c r="OS78" s="4039">
        <v>30.12405609492988</v>
      </c>
      <c r="OT78" s="4038">
        <v>56</v>
      </c>
      <c r="OU78" s="4007">
        <v>235</v>
      </c>
      <c r="OV78" s="4007">
        <v>303</v>
      </c>
      <c r="OW78" s="4007">
        <v>170</v>
      </c>
      <c r="OX78" s="4007">
        <v>123</v>
      </c>
      <c r="OY78" s="4007">
        <v>49</v>
      </c>
      <c r="OZ78" s="4007">
        <v>316</v>
      </c>
      <c r="PA78" s="4007">
        <v>588</v>
      </c>
      <c r="PB78" s="4007">
        <v>20</v>
      </c>
      <c r="PC78" s="4007">
        <v>74</v>
      </c>
      <c r="PD78" s="4007">
        <v>392</v>
      </c>
      <c r="PE78" s="4007">
        <v>191</v>
      </c>
      <c r="PF78" s="4007">
        <v>449</v>
      </c>
      <c r="PG78" s="4007">
        <v>51</v>
      </c>
      <c r="PH78" s="4007">
        <v>22</v>
      </c>
      <c r="PI78" s="4007">
        <v>321</v>
      </c>
      <c r="PJ78" s="4007">
        <v>316</v>
      </c>
      <c r="PK78" s="4007">
        <v>617</v>
      </c>
      <c r="PL78" s="4007">
        <v>905</v>
      </c>
      <c r="PM78" s="4010">
        <v>25.966850828729282</v>
      </c>
      <c r="PN78" s="4007">
        <v>49</v>
      </c>
      <c r="PO78" s="4007">
        <v>33.480662983425411</v>
      </c>
      <c r="PP78" s="4007">
        <v>46</v>
      </c>
      <c r="PQ78" s="4007">
        <v>18.784530386740332</v>
      </c>
      <c r="PR78" s="4007">
        <v>21</v>
      </c>
      <c r="PS78" s="4007">
        <v>13.591160220994475</v>
      </c>
      <c r="PT78" s="4007">
        <v>51</v>
      </c>
      <c r="PU78" s="4007">
        <v>5.4143646408839778</v>
      </c>
      <c r="PV78" s="4007">
        <v>63</v>
      </c>
      <c r="PW78" s="4007">
        <v>34.917127071823209</v>
      </c>
      <c r="PX78" s="4007">
        <v>58</v>
      </c>
      <c r="PY78" s="4007">
        <v>64.972375690607734</v>
      </c>
      <c r="PZ78" s="4007">
        <v>19</v>
      </c>
      <c r="QA78" s="4007">
        <v>2.2099447513812152</v>
      </c>
      <c r="QB78" s="4007">
        <v>14</v>
      </c>
      <c r="QC78" s="4007">
        <v>8.1767955801104986</v>
      </c>
      <c r="QD78" s="4007">
        <v>51</v>
      </c>
      <c r="QE78" s="4007">
        <v>43.314917127071823</v>
      </c>
      <c r="QF78" s="4007">
        <v>22</v>
      </c>
      <c r="QG78" s="4007">
        <v>21.104972375690608</v>
      </c>
      <c r="QH78" s="4007">
        <v>33</v>
      </c>
      <c r="QI78" s="4007">
        <v>49.613259668508285</v>
      </c>
      <c r="QJ78" s="4007">
        <v>23</v>
      </c>
      <c r="QK78" s="4007">
        <v>5.6353591160220997</v>
      </c>
      <c r="QL78" s="4007">
        <v>35</v>
      </c>
      <c r="QM78" s="4007">
        <v>2.430939226519337</v>
      </c>
      <c r="QN78" s="4007">
        <v>68</v>
      </c>
      <c r="QO78" s="4007">
        <v>35.469613259668506</v>
      </c>
      <c r="QP78" s="4007">
        <v>72</v>
      </c>
      <c r="QQ78" s="4007">
        <v>34.917127071823209</v>
      </c>
      <c r="QR78" s="4007">
        <v>65</v>
      </c>
      <c r="QS78" s="4007">
        <v>68.176795580110493</v>
      </c>
      <c r="QT78" s="4007">
        <v>67</v>
      </c>
      <c r="QU78" s="4010">
        <v>103</v>
      </c>
      <c r="QV78" s="4007">
        <v>24</v>
      </c>
      <c r="QW78" s="4007">
        <v>16</v>
      </c>
      <c r="QX78" s="4007">
        <v>4</v>
      </c>
      <c r="QY78" s="4007">
        <v>14</v>
      </c>
      <c r="QZ78" s="4007">
        <v>22</v>
      </c>
      <c r="RA78" s="4007">
        <v>72</v>
      </c>
      <c r="RB78" s="4007">
        <v>21</v>
      </c>
      <c r="RC78" s="4007">
        <v>7</v>
      </c>
      <c r="RD78" s="4007">
        <v>114</v>
      </c>
      <c r="RE78" s="4007">
        <v>29</v>
      </c>
      <c r="RF78" s="4007">
        <v>64</v>
      </c>
      <c r="RG78" s="4007">
        <v>4</v>
      </c>
      <c r="RH78" s="4007">
        <v>22</v>
      </c>
      <c r="RI78" s="4007">
        <v>51</v>
      </c>
      <c r="RJ78" s="4007">
        <v>226</v>
      </c>
      <c r="RK78" s="4007">
        <v>359</v>
      </c>
      <c r="RL78" s="4007">
        <v>501</v>
      </c>
      <c r="RM78" s="4010">
        <v>20.558882235528941</v>
      </c>
      <c r="RN78" s="4007">
        <v>29</v>
      </c>
      <c r="RO78" s="4007">
        <v>4.7904191616766472</v>
      </c>
      <c r="RP78" s="4007">
        <v>36</v>
      </c>
      <c r="RQ78" s="4007">
        <v>3.1936127744510974</v>
      </c>
      <c r="RR78" s="4007">
        <v>65</v>
      </c>
      <c r="RS78" s="4007">
        <v>0.79840319361277434</v>
      </c>
      <c r="RT78" s="4007">
        <v>22</v>
      </c>
      <c r="RU78" s="4007">
        <v>2.7944111776447107</v>
      </c>
      <c r="RV78" s="4007">
        <v>62</v>
      </c>
      <c r="RW78" s="4007">
        <v>4.39121756487026</v>
      </c>
      <c r="RX78" s="4007">
        <v>51</v>
      </c>
      <c r="RY78" s="4007">
        <v>14.37125748502994</v>
      </c>
      <c r="RZ78" s="4007">
        <v>66</v>
      </c>
      <c r="SA78" s="4007">
        <v>4.1916167664670656</v>
      </c>
      <c r="SB78" s="4007">
        <v>68</v>
      </c>
      <c r="SC78" s="4007">
        <v>1.3972055888223553</v>
      </c>
      <c r="SD78" s="4007">
        <v>29</v>
      </c>
      <c r="SE78" s="4007">
        <v>22.754491017964071</v>
      </c>
      <c r="SF78" s="4007">
        <v>16</v>
      </c>
      <c r="SG78" s="4007">
        <v>5.788423153692615</v>
      </c>
      <c r="SH78" s="4007">
        <v>27</v>
      </c>
      <c r="SI78" s="4007">
        <v>12.774451097804389</v>
      </c>
      <c r="SJ78" s="4007">
        <v>10</v>
      </c>
      <c r="SK78" s="4007">
        <v>0.79840319361277434</v>
      </c>
      <c r="SL78" s="4007">
        <v>40</v>
      </c>
      <c r="SM78" s="4007">
        <v>4.39121756487026</v>
      </c>
      <c r="SN78" s="4007">
        <v>55</v>
      </c>
      <c r="SO78" s="4007">
        <v>10.179640718562874</v>
      </c>
      <c r="SP78" s="4007">
        <v>54</v>
      </c>
      <c r="SQ78" s="4007">
        <v>45.109780439121757</v>
      </c>
      <c r="SR78" s="4007">
        <v>43</v>
      </c>
      <c r="SS78" s="4007">
        <v>71.656686626746506</v>
      </c>
      <c r="ST78" s="4038">
        <v>60</v>
      </c>
      <c r="SU78" s="4123" t="s">
        <v>8302</v>
      </c>
      <c r="SV78" s="4124" t="s">
        <v>8306</v>
      </c>
      <c r="SW78" s="4124">
        <v>125</v>
      </c>
      <c r="SX78" s="4125">
        <v>32.713949227950799</v>
      </c>
      <c r="SY78" s="4124">
        <v>25</v>
      </c>
      <c r="SZ78" s="4040">
        <v>13</v>
      </c>
      <c r="TA78" s="4036">
        <v>15</v>
      </c>
      <c r="TB78" s="4041">
        <v>3.9452919516044185</v>
      </c>
      <c r="TC78" s="4035">
        <v>20</v>
      </c>
      <c r="TD78" s="4040">
        <v>3</v>
      </c>
      <c r="TE78" s="4036">
        <v>3</v>
      </c>
      <c r="TF78" s="4041">
        <v>0.78905839032088376</v>
      </c>
      <c r="TG78" s="4035">
        <v>42</v>
      </c>
      <c r="TH78" s="4040">
        <v>0</v>
      </c>
      <c r="TI78" s="4036">
        <v>0</v>
      </c>
      <c r="TJ78" s="4041">
        <v>0</v>
      </c>
      <c r="TK78" s="4035">
        <v>6</v>
      </c>
      <c r="TL78" s="4040">
        <v>0</v>
      </c>
      <c r="TM78" s="4036">
        <v>0</v>
      </c>
      <c r="TN78" s="4041">
        <v>0</v>
      </c>
      <c r="TO78" s="4035">
        <v>11</v>
      </c>
      <c r="TP78" s="4040">
        <v>2</v>
      </c>
      <c r="TQ78" s="4036">
        <v>4</v>
      </c>
      <c r="TR78" s="4041">
        <v>1.0520778537611783</v>
      </c>
      <c r="TS78" s="4035">
        <v>3</v>
      </c>
      <c r="TT78" s="4040">
        <v>0</v>
      </c>
      <c r="TU78" s="4036">
        <v>0</v>
      </c>
      <c r="TV78" s="4041">
        <v>0</v>
      </c>
      <c r="TW78" s="4035">
        <v>2</v>
      </c>
      <c r="TX78" s="4040">
        <v>40</v>
      </c>
      <c r="TY78" s="4036">
        <v>25</v>
      </c>
      <c r="TZ78" s="4041">
        <v>6.5754865860073641</v>
      </c>
      <c r="UA78" s="4035">
        <v>40</v>
      </c>
      <c r="UB78" s="4040">
        <v>8</v>
      </c>
      <c r="UC78" s="4036">
        <v>13</v>
      </c>
      <c r="UD78" s="4041">
        <v>3.4192530247238295</v>
      </c>
      <c r="UE78" s="4035">
        <v>45</v>
      </c>
      <c r="UF78" s="4040">
        <v>0</v>
      </c>
      <c r="UG78" s="4036">
        <v>0</v>
      </c>
      <c r="UH78" s="4041">
        <v>0</v>
      </c>
      <c r="UI78" s="4035">
        <v>14</v>
      </c>
      <c r="UJ78" s="4040">
        <v>4</v>
      </c>
      <c r="UK78" s="4036">
        <v>4</v>
      </c>
      <c r="UL78" s="4041">
        <v>1.0520778537611783</v>
      </c>
      <c r="UM78" s="4035">
        <v>12</v>
      </c>
      <c r="UN78" s="4040">
        <v>0</v>
      </c>
      <c r="UO78" s="4036">
        <v>0</v>
      </c>
      <c r="UP78" s="4041">
        <v>0</v>
      </c>
      <c r="UQ78" s="4035">
        <v>3</v>
      </c>
      <c r="UR78" s="4040">
        <v>2</v>
      </c>
      <c r="US78" s="4036">
        <v>1</v>
      </c>
      <c r="UT78" s="4041">
        <v>0.26301946344029459</v>
      </c>
      <c r="UU78" s="4035">
        <v>11</v>
      </c>
      <c r="UV78" s="4040">
        <v>12</v>
      </c>
      <c r="UW78" s="4036">
        <v>9</v>
      </c>
      <c r="UX78" s="4041">
        <v>2.3671751709626512</v>
      </c>
      <c r="UY78" s="4035">
        <v>22</v>
      </c>
      <c r="UZ78" s="4040">
        <v>23</v>
      </c>
      <c r="VA78" s="4036">
        <v>22</v>
      </c>
      <c r="VB78" s="4041">
        <v>5.7864281956864803</v>
      </c>
      <c r="VC78" s="4035">
        <v>2</v>
      </c>
      <c r="VD78" s="4042">
        <v>0</v>
      </c>
      <c r="VE78" s="4035">
        <v>0</v>
      </c>
      <c r="VF78" s="4035">
        <v>0</v>
      </c>
      <c r="VG78" s="4035">
        <v>7</v>
      </c>
      <c r="VH78" s="4035">
        <v>0</v>
      </c>
      <c r="VI78" s="4035">
        <v>0</v>
      </c>
      <c r="VJ78" s="4035">
        <v>0</v>
      </c>
      <c r="VK78" s="4035">
        <v>4</v>
      </c>
      <c r="VL78" s="4035">
        <v>0</v>
      </c>
      <c r="VM78" s="4035">
        <v>0</v>
      </c>
      <c r="VN78" s="4035">
        <v>0</v>
      </c>
      <c r="VO78" s="4035">
        <v>9</v>
      </c>
      <c r="VP78" s="4035">
        <v>0</v>
      </c>
      <c r="VQ78" s="4035">
        <v>0</v>
      </c>
      <c r="VR78" s="4035">
        <v>0</v>
      </c>
      <c r="VS78" s="4035">
        <v>18</v>
      </c>
      <c r="VT78" s="4035">
        <v>0</v>
      </c>
      <c r="VU78" s="4035">
        <v>0</v>
      </c>
      <c r="VV78" s="4035">
        <v>0</v>
      </c>
      <c r="VW78" s="4035">
        <v>7</v>
      </c>
      <c r="VX78" s="4035">
        <v>220</v>
      </c>
      <c r="VY78" s="4035">
        <v>137</v>
      </c>
      <c r="VZ78" s="4035">
        <v>36.033666491320361</v>
      </c>
      <c r="WA78" s="4035">
        <v>6</v>
      </c>
      <c r="WB78" s="4035">
        <v>0</v>
      </c>
      <c r="WC78" s="4035">
        <v>0</v>
      </c>
      <c r="WD78" s="4035">
        <v>0</v>
      </c>
      <c r="WE78" s="4035">
        <v>15</v>
      </c>
      <c r="WF78" s="4035">
        <v>0</v>
      </c>
      <c r="WG78" s="4035">
        <v>0</v>
      </c>
      <c r="WH78" s="4035">
        <v>0</v>
      </c>
      <c r="WI78" s="4035">
        <v>6</v>
      </c>
      <c r="WJ78" s="4035">
        <v>0</v>
      </c>
      <c r="WK78" s="4035">
        <v>0</v>
      </c>
      <c r="WL78" s="4035">
        <v>0</v>
      </c>
      <c r="WM78" s="4035">
        <v>19</v>
      </c>
      <c r="WN78" s="4035">
        <v>0</v>
      </c>
      <c r="WO78" s="4035">
        <v>0</v>
      </c>
      <c r="WP78" s="4035">
        <v>0</v>
      </c>
      <c r="WQ78" s="4035">
        <v>16</v>
      </c>
      <c r="WR78" s="4035">
        <v>0</v>
      </c>
      <c r="WS78" s="4035">
        <v>0</v>
      </c>
      <c r="WT78" s="4035">
        <v>0</v>
      </c>
      <c r="WU78" s="4035">
        <v>16</v>
      </c>
      <c r="WV78" s="4007"/>
      <c r="WW78" s="3999">
        <v>13.836477987421384</v>
      </c>
      <c r="WX78" s="3999">
        <v>10.236220472440944</v>
      </c>
      <c r="WY78" s="3999">
        <v>9.6045197740112993</v>
      </c>
      <c r="WZ78" s="3999">
        <v>13.636363636363635</v>
      </c>
      <c r="XA78" s="3999">
        <v>12.643678160919542</v>
      </c>
      <c r="XB78" s="3999">
        <v>8.235294117647058</v>
      </c>
      <c r="XC78" s="3994">
        <v>10.526315789473683</v>
      </c>
      <c r="XD78" s="3994">
        <v>61</v>
      </c>
      <c r="XE78" s="3994">
        <v>12.010113780025284</v>
      </c>
      <c r="XF78" s="3999">
        <v>10.882708585247885</v>
      </c>
      <c r="XG78" s="3994">
        <v>61</v>
      </c>
      <c r="XH78" s="3999">
        <v>20.125786163522015</v>
      </c>
      <c r="XI78" s="3999">
        <v>23.622047244094489</v>
      </c>
      <c r="XJ78" s="3999">
        <v>32.20338983050847</v>
      </c>
      <c r="XK78" s="3999">
        <v>30.519480519480517</v>
      </c>
      <c r="XL78" s="3999">
        <v>23.563218390804597</v>
      </c>
      <c r="XM78" s="3999">
        <v>31.176470588235293</v>
      </c>
      <c r="XN78" s="3994">
        <v>30.921052631578949</v>
      </c>
      <c r="XO78" s="3994">
        <v>4</v>
      </c>
      <c r="XP78" s="3994">
        <v>26.169405815423513</v>
      </c>
      <c r="XQ78" s="3999">
        <v>29.62515114873035</v>
      </c>
      <c r="XR78" s="3994">
        <v>2</v>
      </c>
      <c r="XS78" s="3999">
        <v>41.44736842105263</v>
      </c>
      <c r="XT78" s="3994">
        <v>9</v>
      </c>
      <c r="XU78" s="3994">
        <v>38.179519595448795</v>
      </c>
      <c r="XV78" s="4011">
        <v>40.507859733978236</v>
      </c>
      <c r="XW78" s="3994">
        <v>3</v>
      </c>
      <c r="XX78" s="3994">
        <v>55.882352941176471</v>
      </c>
      <c r="XY78" s="3994">
        <v>56.578947368421048</v>
      </c>
      <c r="XZ78" s="3994">
        <v>14</v>
      </c>
      <c r="YA78" s="4011">
        <v>56.005056890012639</v>
      </c>
      <c r="YB78" s="4011">
        <v>54.655380894800487</v>
      </c>
      <c r="YC78" s="3994">
        <v>3</v>
      </c>
      <c r="YD78" s="4011">
        <v>4.117647058823529</v>
      </c>
      <c r="YE78" s="4011">
        <v>1.9736842105263157</v>
      </c>
      <c r="YF78" s="3994">
        <v>14</v>
      </c>
      <c r="YG78" s="3994">
        <v>3.6662452591656134</v>
      </c>
      <c r="YH78" s="3994">
        <v>3.3857315598548974</v>
      </c>
      <c r="YI78" s="3994">
        <v>48</v>
      </c>
      <c r="YJ78" s="3994">
        <v>0.58823529411764708</v>
      </c>
      <c r="YK78" s="3994" t="s">
        <v>31</v>
      </c>
      <c r="YL78" s="3994" t="s">
        <v>31</v>
      </c>
      <c r="YM78" s="4011">
        <v>2.1491782553729455</v>
      </c>
      <c r="YN78" s="4011">
        <v>1.4510278113663846</v>
      </c>
      <c r="YO78" s="3994">
        <v>31</v>
      </c>
      <c r="YP78" s="4011">
        <v>447.2</v>
      </c>
      <c r="YQ78" s="4011">
        <v>470.1</v>
      </c>
      <c r="YR78" s="3994">
        <v>9</v>
      </c>
      <c r="YS78" s="3999">
        <v>0</v>
      </c>
      <c r="YT78" s="4011">
        <v>0</v>
      </c>
      <c r="YU78" s="3994">
        <v>24</v>
      </c>
      <c r="YV78" s="4043">
        <v>296</v>
      </c>
      <c r="YW78" s="4027">
        <v>38.851351351351347</v>
      </c>
      <c r="YX78" s="3994">
        <v>55</v>
      </c>
      <c r="YY78" s="3994">
        <v>1594</v>
      </c>
      <c r="YZ78" s="4027">
        <v>58.8456712672522</v>
      </c>
      <c r="ZA78" s="3994">
        <v>56</v>
      </c>
      <c r="ZB78" s="4007">
        <v>208</v>
      </c>
      <c r="ZC78" s="4027">
        <v>75.480769230769226</v>
      </c>
      <c r="ZD78" s="3994">
        <v>52</v>
      </c>
      <c r="ZE78" s="4043">
        <v>286</v>
      </c>
      <c r="ZF78" s="4007">
        <v>33.21678321678322</v>
      </c>
      <c r="ZG78" s="3994">
        <v>56</v>
      </c>
      <c r="ZH78" s="4044">
        <v>0</v>
      </c>
      <c r="ZI78" s="3999">
        <v>0</v>
      </c>
      <c r="ZJ78" s="3994">
        <v>25</v>
      </c>
      <c r="ZK78" s="4045" t="s">
        <v>1627</v>
      </c>
      <c r="ZL78" s="3999">
        <v>80.027548209366401</v>
      </c>
      <c r="ZM78" s="3999">
        <v>84.410195613515114</v>
      </c>
      <c r="ZN78" s="3994">
        <v>49</v>
      </c>
      <c r="ZO78" s="4007">
        <v>3374</v>
      </c>
      <c r="ZP78" s="4005">
        <v>55.167498218104058</v>
      </c>
      <c r="ZQ78" s="3996">
        <v>61.611721611721613</v>
      </c>
      <c r="ZR78" s="4046">
        <v>51</v>
      </c>
      <c r="ZS78" s="4001">
        <v>1365</v>
      </c>
      <c r="ZT78" s="4005">
        <v>70.036764705882348</v>
      </c>
      <c r="ZU78" s="3996">
        <v>81.742738589211612</v>
      </c>
      <c r="ZV78" s="4046">
        <v>35</v>
      </c>
      <c r="ZW78" s="4126">
        <v>482</v>
      </c>
      <c r="ZX78" s="4005">
        <v>53.229398663697104</v>
      </c>
      <c r="ZY78" s="3996">
        <v>52.642706131078221</v>
      </c>
      <c r="ZZ78" s="4046">
        <v>60</v>
      </c>
      <c r="AAA78" s="4126">
        <v>473</v>
      </c>
      <c r="AAB78" s="4005">
        <v>37.560975609756099</v>
      </c>
      <c r="AAC78" s="3996">
        <v>48.292682926829265</v>
      </c>
      <c r="AAD78" s="4046">
        <v>58</v>
      </c>
      <c r="AAE78" s="4126">
        <v>410</v>
      </c>
      <c r="AAF78" s="4058">
        <v>95.220030349013669</v>
      </c>
      <c r="AAG78" s="4007">
        <v>99.854121079504012</v>
      </c>
      <c r="AAH78" s="4007">
        <v>18</v>
      </c>
      <c r="AAI78" s="4038">
        <v>1371</v>
      </c>
      <c r="AAJ78" s="4005">
        <v>348.2</v>
      </c>
      <c r="AAK78" s="4046">
        <v>22</v>
      </c>
      <c r="AAL78" s="3996">
        <v>871.9</v>
      </c>
      <c r="AAM78" s="4046">
        <v>38</v>
      </c>
      <c r="AAN78" s="3996">
        <v>5304</v>
      </c>
      <c r="AAO78" s="4046">
        <f t="shared" si="26"/>
        <v>6</v>
      </c>
      <c r="AAP78" s="3996">
        <v>0</v>
      </c>
      <c r="AAQ78" s="4047">
        <f t="shared" si="27"/>
        <v>12</v>
      </c>
      <c r="AAR78" s="3999">
        <v>4.47</v>
      </c>
      <c r="AAS78" s="3994">
        <v>20</v>
      </c>
      <c r="AAT78" s="3999">
        <v>186.07</v>
      </c>
      <c r="AAU78" s="3994">
        <v>55</v>
      </c>
      <c r="AAV78" s="3999">
        <v>1.49</v>
      </c>
      <c r="AAW78" s="3994">
        <v>11</v>
      </c>
      <c r="AAX78" s="3999">
        <v>2820.6</v>
      </c>
      <c r="AAY78" s="3994">
        <v>2</v>
      </c>
      <c r="AAZ78" s="3994">
        <v>12161.5</v>
      </c>
      <c r="ABA78" s="4046">
        <f t="shared" si="28"/>
        <v>17</v>
      </c>
      <c r="ABB78" s="3999">
        <v>1870.2</v>
      </c>
      <c r="ABC78" s="4046">
        <f t="shared" si="28"/>
        <v>22</v>
      </c>
      <c r="ABD78" s="3999">
        <v>3454.3</v>
      </c>
      <c r="ABE78" s="4046">
        <f t="shared" si="28"/>
        <v>2</v>
      </c>
      <c r="ABF78" s="3999">
        <v>1849.8</v>
      </c>
      <c r="ABG78" s="4046">
        <f t="shared" si="28"/>
        <v>25</v>
      </c>
      <c r="ABH78" s="3999">
        <v>0</v>
      </c>
      <c r="ABI78" s="4046">
        <f t="shared" si="29"/>
        <v>2</v>
      </c>
      <c r="ABJ78" s="3999">
        <v>0</v>
      </c>
      <c r="ABK78" s="4046">
        <f t="shared" si="29"/>
        <v>1</v>
      </c>
      <c r="ABL78" s="3999">
        <v>643.79999999999995</v>
      </c>
      <c r="ABM78" s="4046">
        <f t="shared" si="29"/>
        <v>9</v>
      </c>
      <c r="ABN78" s="3999">
        <f t="shared" si="30"/>
        <v>643.79999999999995</v>
      </c>
      <c r="ABO78" s="4048">
        <f t="shared" si="31"/>
        <v>9</v>
      </c>
      <c r="ABP78" s="4044">
        <v>5</v>
      </c>
      <c r="ABQ78" s="3999" t="s">
        <v>1632</v>
      </c>
      <c r="ABR78" s="3999">
        <v>5</v>
      </c>
      <c r="ABS78" s="3999" t="s">
        <v>1632</v>
      </c>
      <c r="ABT78" s="3999">
        <v>5</v>
      </c>
      <c r="ABU78" s="3999" t="s">
        <v>1632</v>
      </c>
      <c r="ABV78" s="3999">
        <v>5</v>
      </c>
      <c r="ABW78" s="3999" t="s">
        <v>1632</v>
      </c>
      <c r="ABX78" s="3999">
        <v>0</v>
      </c>
      <c r="ABY78" s="3999" t="s">
        <v>1625</v>
      </c>
      <c r="ABZ78" s="3999">
        <v>20</v>
      </c>
      <c r="ACA78" s="3994">
        <v>23</v>
      </c>
      <c r="ACB78" s="3999">
        <v>5</v>
      </c>
      <c r="ACC78" s="3999" t="s">
        <v>1632</v>
      </c>
      <c r="ACD78" s="3999">
        <v>5</v>
      </c>
      <c r="ACE78" s="3999" t="s">
        <v>1632</v>
      </c>
      <c r="ACF78" s="3999">
        <v>0</v>
      </c>
      <c r="ACG78" s="3999" t="s">
        <v>1625</v>
      </c>
      <c r="ACH78" s="3999">
        <v>0</v>
      </c>
      <c r="ACI78" s="3999" t="s">
        <v>1625</v>
      </c>
      <c r="ACJ78" s="3999">
        <v>10</v>
      </c>
      <c r="ACK78" s="3994">
        <v>44</v>
      </c>
      <c r="ACL78" s="3999">
        <v>5</v>
      </c>
      <c r="ACM78" s="3999" t="s">
        <v>1632</v>
      </c>
      <c r="ACN78" s="3999">
        <v>5</v>
      </c>
      <c r="ACO78" s="3999" t="s">
        <v>1632</v>
      </c>
      <c r="ACP78" s="3999">
        <v>0</v>
      </c>
      <c r="ACQ78" s="3999" t="s">
        <v>1625</v>
      </c>
      <c r="ACR78" s="3999">
        <v>10</v>
      </c>
      <c r="ACS78" s="3994">
        <v>28</v>
      </c>
      <c r="ACT78" s="3994">
        <v>10</v>
      </c>
      <c r="ACU78" s="3994" t="s">
        <v>1632</v>
      </c>
      <c r="ACV78" s="3994">
        <v>10</v>
      </c>
      <c r="ACW78" s="3994" t="s">
        <v>1632</v>
      </c>
      <c r="ACX78" s="3994">
        <v>10</v>
      </c>
      <c r="ACY78" s="3994" t="s">
        <v>1632</v>
      </c>
      <c r="ACZ78" s="3994">
        <v>0</v>
      </c>
      <c r="ADA78" s="3994" t="s">
        <v>1625</v>
      </c>
      <c r="ADB78" s="3994">
        <v>30</v>
      </c>
      <c r="ADC78" s="3994">
        <v>33</v>
      </c>
      <c r="ADD78" s="4049">
        <v>10</v>
      </c>
      <c r="ADE78" s="4049">
        <v>10</v>
      </c>
      <c r="ADF78" s="4049">
        <v>10</v>
      </c>
      <c r="ADG78" s="4049">
        <v>10</v>
      </c>
      <c r="ADH78" s="4049">
        <v>40</v>
      </c>
      <c r="ADI78" s="3994">
        <v>1</v>
      </c>
      <c r="ADJ78" s="3999">
        <v>5</v>
      </c>
      <c r="ADK78" s="3999" t="s">
        <v>1632</v>
      </c>
      <c r="ADL78" s="3999">
        <v>0</v>
      </c>
      <c r="ADM78" s="3999" t="s">
        <v>1625</v>
      </c>
      <c r="ADN78" s="3999">
        <v>5</v>
      </c>
      <c r="ADO78" s="3999" t="s">
        <v>1632</v>
      </c>
      <c r="ADP78" s="3999">
        <v>5</v>
      </c>
      <c r="ADQ78" s="3999" t="s">
        <v>1632</v>
      </c>
      <c r="ADR78" s="3999">
        <v>15</v>
      </c>
      <c r="ADS78" s="3994">
        <v>44</v>
      </c>
      <c r="ADT78" s="3999">
        <v>10</v>
      </c>
      <c r="ADU78" s="3999">
        <v>10</v>
      </c>
      <c r="ADV78" s="3999">
        <v>10</v>
      </c>
      <c r="ADW78" s="3999">
        <v>10</v>
      </c>
      <c r="ADX78" s="3999">
        <v>40</v>
      </c>
      <c r="ADY78" s="3994">
        <v>1</v>
      </c>
      <c r="ADZ78" s="4010">
        <v>0</v>
      </c>
      <c r="AEA78" s="3999">
        <v>0</v>
      </c>
      <c r="AEB78" s="3994">
        <v>23</v>
      </c>
      <c r="AEC78" s="4007">
        <v>2</v>
      </c>
      <c r="AED78" s="3999">
        <v>20.927069163963587</v>
      </c>
      <c r="AEE78" s="3994">
        <v>28</v>
      </c>
      <c r="AEF78" s="4007">
        <v>2</v>
      </c>
      <c r="AEG78" s="3999">
        <v>20.927069163963587</v>
      </c>
      <c r="AEH78" s="3994">
        <v>10</v>
      </c>
      <c r="AEI78" s="4035">
        <v>9</v>
      </c>
      <c r="AEJ78" s="3999">
        <v>94.171811237836138</v>
      </c>
      <c r="AEK78" s="3994">
        <f t="shared" si="32"/>
        <v>1</v>
      </c>
      <c r="AEL78" s="4007">
        <v>4</v>
      </c>
      <c r="AEM78" s="3999">
        <v>41.279669762641895</v>
      </c>
      <c r="AEN78" s="3994">
        <v>1</v>
      </c>
      <c r="AEO78" s="3994">
        <v>7</v>
      </c>
      <c r="AEP78" s="3999">
        <v>73.2</v>
      </c>
      <c r="AEQ78" s="3994">
        <v>10</v>
      </c>
      <c r="AER78" s="3994">
        <v>2</v>
      </c>
      <c r="AES78" s="3999">
        <v>20.9</v>
      </c>
      <c r="AET78" s="3994">
        <v>56</v>
      </c>
      <c r="AEU78" s="3994">
        <v>1</v>
      </c>
      <c r="AEV78" s="4050">
        <v>10.5</v>
      </c>
      <c r="AEW78" s="3994">
        <v>14</v>
      </c>
      <c r="AEX78" s="4049">
        <v>0.17499999999999999</v>
      </c>
      <c r="AEY78" s="4049">
        <v>22</v>
      </c>
      <c r="AEZ78" s="4049">
        <v>7.8E-2</v>
      </c>
      <c r="AFA78" s="4049">
        <v>18</v>
      </c>
      <c r="AFB78" s="4049">
        <v>3.2000000000000001E-2</v>
      </c>
      <c r="AFC78" s="4049">
        <v>32</v>
      </c>
      <c r="AFD78" s="4049">
        <v>2.5999999999999999E-2</v>
      </c>
      <c r="AFE78" s="4049">
        <v>10</v>
      </c>
      <c r="AFF78" s="4049">
        <v>4.0000000000000001E-3</v>
      </c>
      <c r="AFG78" s="4049">
        <v>34</v>
      </c>
      <c r="AFH78" s="4049">
        <v>1.2E-2</v>
      </c>
      <c r="AFI78" s="4049">
        <v>28</v>
      </c>
      <c r="AFJ78" s="4049">
        <v>0</v>
      </c>
      <c r="AFK78" s="4049">
        <v>7</v>
      </c>
      <c r="AFL78" s="4049">
        <v>0</v>
      </c>
      <c r="AFM78" s="4049">
        <v>7</v>
      </c>
      <c r="AFN78" s="4049">
        <v>58</v>
      </c>
      <c r="AFO78" s="4049">
        <v>592.74399591211034</v>
      </c>
      <c r="AFP78" s="4049">
        <v>1</v>
      </c>
      <c r="AFQ78" s="4049">
        <v>6</v>
      </c>
      <c r="AFR78" s="4049">
        <v>61.318344404701072</v>
      </c>
      <c r="AFS78" s="4049">
        <v>27</v>
      </c>
      <c r="AFT78" s="4049">
        <v>34</v>
      </c>
      <c r="AFU78" s="4049">
        <v>347.47061829330607</v>
      </c>
      <c r="AFV78" s="4049">
        <v>3</v>
      </c>
      <c r="AFW78" s="4049">
        <v>14</v>
      </c>
      <c r="AFX78" s="4049">
        <v>143.0761369443025</v>
      </c>
      <c r="AFY78" s="4049">
        <v>16</v>
      </c>
      <c r="AFZ78" s="4049">
        <v>294</v>
      </c>
      <c r="AGA78" s="4049">
        <v>3004.5988758303529</v>
      </c>
      <c r="AGB78" s="4049">
        <v>1</v>
      </c>
      <c r="AGC78" s="4049">
        <v>29</v>
      </c>
      <c r="AGD78" s="4049">
        <v>296.37199795605517</v>
      </c>
      <c r="AGE78" s="4049">
        <v>11</v>
      </c>
      <c r="AGF78" s="4049">
        <v>47</v>
      </c>
      <c r="AGG78" s="4049">
        <v>139.91999999999999</v>
      </c>
      <c r="AGH78" s="4049">
        <v>10</v>
      </c>
      <c r="AGI78" s="4049">
        <v>0</v>
      </c>
      <c r="AGJ78" s="4049">
        <v>0</v>
      </c>
      <c r="AGK78" s="4049">
        <v>10</v>
      </c>
      <c r="AGL78" s="4049">
        <v>0</v>
      </c>
      <c r="AGM78" s="4049">
        <v>0</v>
      </c>
      <c r="AGN78" s="4049">
        <v>2</v>
      </c>
      <c r="AGO78" s="4049">
        <v>37</v>
      </c>
      <c r="AGP78" s="4049">
        <v>110.15</v>
      </c>
      <c r="AGQ78" s="4049">
        <v>11</v>
      </c>
      <c r="AGR78" s="4049">
        <v>3</v>
      </c>
      <c r="AGS78" s="4049">
        <v>8.93</v>
      </c>
      <c r="AGT78" s="4049">
        <v>7</v>
      </c>
      <c r="AGU78" s="4049">
        <v>3</v>
      </c>
      <c r="AGV78" s="4049">
        <v>8.93</v>
      </c>
      <c r="AGW78" s="4049">
        <v>11</v>
      </c>
      <c r="AGX78" s="4049">
        <v>1</v>
      </c>
      <c r="AGY78" s="4049">
        <v>2.98</v>
      </c>
      <c r="AGZ78" s="4049">
        <v>14</v>
      </c>
      <c r="AHA78" s="4049">
        <v>0</v>
      </c>
      <c r="AHB78" s="4049">
        <v>0</v>
      </c>
      <c r="AHC78" s="4049">
        <v>12</v>
      </c>
      <c r="AHD78" s="4049">
        <v>3</v>
      </c>
      <c r="AHE78" s="4049">
        <v>8.93</v>
      </c>
      <c r="AHF78" s="4049">
        <v>13</v>
      </c>
      <c r="AHG78" s="3999">
        <v>76</v>
      </c>
      <c r="AHH78" s="3999">
        <v>220.23</v>
      </c>
      <c r="AHI78" s="3994">
        <v>47</v>
      </c>
      <c r="AHJ78" s="3999">
        <v>153</v>
      </c>
      <c r="AHK78" s="3999">
        <v>443.35</v>
      </c>
      <c r="AHL78" s="3999">
        <v>43</v>
      </c>
      <c r="AHM78" s="3999">
        <v>39</v>
      </c>
      <c r="AHN78" s="3999">
        <v>116.11</v>
      </c>
      <c r="AHO78" s="3994">
        <v>20</v>
      </c>
      <c r="AHP78" s="3999">
        <v>0</v>
      </c>
      <c r="AHQ78" s="3999">
        <v>0</v>
      </c>
      <c r="AHR78" s="3999">
        <v>23</v>
      </c>
      <c r="AHS78" s="3999">
        <v>0</v>
      </c>
      <c r="AHT78" s="3999">
        <v>0</v>
      </c>
      <c r="AHU78" s="3994">
        <v>28</v>
      </c>
      <c r="AHV78" s="3999">
        <v>69</v>
      </c>
      <c r="AHW78" s="3999">
        <v>199.94</v>
      </c>
      <c r="AHX78" s="3994">
        <v>21</v>
      </c>
      <c r="AHY78" s="3999">
        <v>115</v>
      </c>
      <c r="AHZ78" s="3999">
        <v>342.36</v>
      </c>
      <c r="AIA78" s="3994">
        <v>21</v>
      </c>
      <c r="AIB78" s="4007"/>
      <c r="AIC78" s="4010"/>
      <c r="AID78" s="4027"/>
      <c r="AIE78" s="4007"/>
      <c r="AIF78" s="4010"/>
      <c r="AIG78" s="4027"/>
      <c r="AIH78" s="4007"/>
      <c r="AII78" s="4007"/>
      <c r="AIJ78" s="3999"/>
      <c r="AIK78" s="4007"/>
      <c r="AIL78" s="4051">
        <v>288</v>
      </c>
      <c r="AIM78" s="4052">
        <v>53.472222222222221</v>
      </c>
      <c r="AIN78" s="4053">
        <f t="shared" si="33"/>
        <v>51</v>
      </c>
      <c r="AIO78" s="4007">
        <v>1593</v>
      </c>
      <c r="AIP78" s="4027">
        <v>16.760828625235405</v>
      </c>
      <c r="AIQ78" s="4007">
        <f t="shared" si="34"/>
        <v>70</v>
      </c>
      <c r="AIR78" s="4051">
        <v>285</v>
      </c>
      <c r="AIS78" s="4052">
        <v>38.245614035087719</v>
      </c>
      <c r="AIT78" s="4053">
        <f t="shared" si="35"/>
        <v>36</v>
      </c>
      <c r="AIU78" s="4007">
        <v>1593</v>
      </c>
      <c r="AIV78" s="4027">
        <v>16.760828625235405</v>
      </c>
      <c r="AIW78" s="4007">
        <f t="shared" si="36"/>
        <v>19</v>
      </c>
      <c r="AIX78" s="4051">
        <v>292</v>
      </c>
      <c r="AIY78" s="4052">
        <v>0.34246575342465752</v>
      </c>
      <c r="AIZ78" s="4053">
        <f t="shared" si="37"/>
        <v>59</v>
      </c>
      <c r="AJA78" s="4007">
        <v>1593</v>
      </c>
      <c r="AJB78" s="4027">
        <v>16.760828625235405</v>
      </c>
      <c r="AJC78" s="4007">
        <f t="shared" si="38"/>
        <v>52</v>
      </c>
      <c r="AJD78" s="4010">
        <v>278</v>
      </c>
      <c r="AJE78" s="4027">
        <v>13.669064748201439</v>
      </c>
      <c r="AJF78" s="4007">
        <v>58</v>
      </c>
      <c r="AJG78" s="3994">
        <v>1638</v>
      </c>
      <c r="AJH78" s="4050">
        <v>11.66056166056166</v>
      </c>
      <c r="AJI78" s="4038">
        <v>59</v>
      </c>
      <c r="AJJ78" s="4010">
        <v>278</v>
      </c>
      <c r="AJK78" s="3999">
        <v>28.057553956834528</v>
      </c>
      <c r="AJL78" s="4007">
        <v>63</v>
      </c>
      <c r="AJM78" s="3994">
        <v>1638</v>
      </c>
      <c r="AJN78" s="3999">
        <v>25.579975579975578</v>
      </c>
      <c r="AJO78" s="4007">
        <v>48</v>
      </c>
      <c r="AJP78" s="4010">
        <v>282</v>
      </c>
      <c r="AJQ78" s="3999">
        <v>16.312056737588655</v>
      </c>
      <c r="AJR78" s="4007">
        <v>24</v>
      </c>
      <c r="AJS78" s="3994">
        <v>1593</v>
      </c>
      <c r="AJT78" s="3999">
        <v>16.760828625235405</v>
      </c>
      <c r="AJU78" s="4007">
        <f t="shared" si="39"/>
        <v>72</v>
      </c>
      <c r="AJV78" s="4054">
        <v>100</v>
      </c>
      <c r="AJW78" s="4050">
        <v>100</v>
      </c>
      <c r="AJX78" s="4050">
        <v>100</v>
      </c>
      <c r="AJY78" s="4050">
        <v>100</v>
      </c>
      <c r="AJZ78" s="4050">
        <v>0</v>
      </c>
      <c r="AKA78" s="4050">
        <v>0</v>
      </c>
      <c r="AKB78" s="4050">
        <v>100</v>
      </c>
      <c r="AKC78" s="4050">
        <v>100</v>
      </c>
      <c r="AKD78" s="4050">
        <v>0</v>
      </c>
      <c r="AKE78" s="4050">
        <v>0</v>
      </c>
      <c r="AKF78" s="4050">
        <v>0</v>
      </c>
      <c r="AKG78" s="4055">
        <v>1</v>
      </c>
      <c r="AKH78" s="4011">
        <v>38.095238095238095</v>
      </c>
      <c r="AKI78" s="4011">
        <v>10.714285714285714</v>
      </c>
      <c r="AKJ78" s="4011">
        <v>19.047619047619047</v>
      </c>
      <c r="AKK78" s="4011">
        <v>16.269841269841269</v>
      </c>
      <c r="AKL78" s="4011">
        <v>7.1428571428571423</v>
      </c>
      <c r="AKM78" s="4011">
        <v>11.904761904761903</v>
      </c>
      <c r="AKN78" s="4011">
        <v>10.317460317460316</v>
      </c>
      <c r="AKO78" s="4011">
        <v>9.1269841269841265</v>
      </c>
      <c r="AKP78" s="4011">
        <v>34.920634920634917</v>
      </c>
      <c r="AKQ78" s="4011">
        <v>5.9523809523809517</v>
      </c>
      <c r="AKR78" s="4011">
        <v>6.3492063492063489</v>
      </c>
      <c r="AKS78" s="3994">
        <v>252</v>
      </c>
      <c r="AKT78" s="4010" t="s">
        <v>1634</v>
      </c>
      <c r="AKU78" s="4007" t="s">
        <v>1634</v>
      </c>
      <c r="AKV78" s="4007" t="s">
        <v>1634</v>
      </c>
      <c r="AKW78" s="4007" t="s">
        <v>1634</v>
      </c>
      <c r="AKX78" s="4007" t="s">
        <v>1634</v>
      </c>
      <c r="AKY78" s="4007" t="s">
        <v>1634</v>
      </c>
      <c r="AKZ78" s="4007" t="s">
        <v>1634</v>
      </c>
      <c r="ALA78" s="4007">
        <v>1</v>
      </c>
      <c r="ALB78" s="4007">
        <v>1</v>
      </c>
      <c r="ALC78" s="4007">
        <v>1</v>
      </c>
      <c r="ALD78" s="4007">
        <v>1</v>
      </c>
      <c r="ALE78" s="4007">
        <v>1</v>
      </c>
      <c r="ALF78" s="4007">
        <v>1</v>
      </c>
      <c r="ALG78" s="4007">
        <v>1</v>
      </c>
      <c r="ALH78" s="4007">
        <f t="shared" si="40"/>
        <v>7</v>
      </c>
      <c r="ALI78" s="4007">
        <f t="shared" si="41"/>
        <v>17</v>
      </c>
      <c r="ALJ78" s="4044" t="s">
        <v>31</v>
      </c>
      <c r="ALK78" s="3999" t="s">
        <v>31</v>
      </c>
      <c r="ALL78" s="3999" t="s">
        <v>31</v>
      </c>
      <c r="ALM78" s="3999" t="s">
        <v>31</v>
      </c>
      <c r="ALN78" s="3999" t="s">
        <v>31</v>
      </c>
      <c r="ALO78" s="3999" t="s">
        <v>31</v>
      </c>
      <c r="ALP78" s="3999" t="s">
        <v>31</v>
      </c>
      <c r="ALQ78" s="4010">
        <v>4</v>
      </c>
      <c r="ALR78" s="4007">
        <v>3</v>
      </c>
      <c r="ALS78" s="4007">
        <v>2</v>
      </c>
      <c r="ALT78" s="4007">
        <v>5</v>
      </c>
      <c r="ALU78" s="4007">
        <v>1</v>
      </c>
      <c r="ALV78" s="4007">
        <v>1</v>
      </c>
      <c r="ALW78" s="4038">
        <v>3</v>
      </c>
      <c r="ALX78" s="4039">
        <v>1.0468463752944255</v>
      </c>
      <c r="ALY78" s="4007">
        <v>27</v>
      </c>
      <c r="ALZ78" s="4037">
        <v>0.78513478147081917</v>
      </c>
      <c r="AMA78" s="4007">
        <v>28</v>
      </c>
      <c r="AMB78" s="4037">
        <v>0.52342318764721274</v>
      </c>
      <c r="AMC78" s="4007">
        <v>27</v>
      </c>
      <c r="AMD78" s="4037">
        <v>1.3085579691180318</v>
      </c>
      <c r="AME78" s="4007">
        <v>36</v>
      </c>
      <c r="AMF78" s="4007">
        <v>0.26171159382360637</v>
      </c>
      <c r="AMG78" s="4007">
        <v>45</v>
      </c>
      <c r="AMH78" s="4037">
        <v>0.26171159382360637</v>
      </c>
      <c r="AMI78" s="4007">
        <v>49</v>
      </c>
      <c r="AMJ78" s="4037">
        <v>0.78513478147081917</v>
      </c>
      <c r="AMK78" s="4007">
        <v>25</v>
      </c>
      <c r="AML78" s="4043">
        <v>0</v>
      </c>
      <c r="AMM78" s="3994">
        <v>0</v>
      </c>
      <c r="AMN78" s="3994">
        <v>0</v>
      </c>
      <c r="AMO78" s="4044">
        <v>0</v>
      </c>
      <c r="AMP78" s="4007">
        <v>52</v>
      </c>
      <c r="AMQ78" s="3999">
        <v>0</v>
      </c>
      <c r="AMR78" s="4007">
        <v>27</v>
      </c>
      <c r="AMS78" s="3999">
        <v>0</v>
      </c>
      <c r="AMT78" s="4038">
        <v>27</v>
      </c>
      <c r="AMU78" s="4043">
        <v>1</v>
      </c>
      <c r="AMV78" s="4037">
        <v>0.26171159382360637</v>
      </c>
      <c r="AMW78" s="4007">
        <v>21</v>
      </c>
      <c r="AMX78" s="4044" t="s">
        <v>106</v>
      </c>
      <c r="AMY78" s="3999" t="s">
        <v>106</v>
      </c>
      <c r="AMZ78" s="4007">
        <v>4</v>
      </c>
      <c r="ANA78" s="4007">
        <v>4</v>
      </c>
      <c r="ANB78" s="4007">
        <v>8</v>
      </c>
      <c r="ANC78" s="4007">
        <v>1</v>
      </c>
      <c r="AND78" s="4056" t="s">
        <v>1632</v>
      </c>
      <c r="ANE78" s="4057" t="s">
        <v>1632</v>
      </c>
      <c r="ANF78" s="4057" t="s">
        <v>1632</v>
      </c>
      <c r="ANG78" s="4057" t="s">
        <v>1632</v>
      </c>
      <c r="ANH78" s="4027">
        <v>5</v>
      </c>
      <c r="ANI78" s="4027">
        <v>5</v>
      </c>
      <c r="ANJ78" s="4027">
        <v>5</v>
      </c>
      <c r="ANK78" s="4027">
        <v>5</v>
      </c>
      <c r="ANL78" s="4035">
        <f t="shared" si="42"/>
        <v>20</v>
      </c>
      <c r="ANM78" s="4035">
        <f t="shared" si="43"/>
        <v>1</v>
      </c>
      <c r="ANN78" s="4058" t="s">
        <v>1632</v>
      </c>
      <c r="ANO78" s="4027" t="s">
        <v>1632</v>
      </c>
      <c r="ANP78" s="4027" t="s">
        <v>1632</v>
      </c>
      <c r="ANQ78" s="4027" t="s">
        <v>1632</v>
      </c>
      <c r="ANR78" s="4027">
        <v>5</v>
      </c>
      <c r="ANS78" s="4027">
        <v>5</v>
      </c>
      <c r="ANT78" s="4027">
        <v>5</v>
      </c>
      <c r="ANU78" s="4027">
        <v>5</v>
      </c>
      <c r="ANV78" s="4007">
        <f t="shared" si="44"/>
        <v>20</v>
      </c>
      <c r="ANW78" s="4007">
        <f t="shared" si="45"/>
        <v>1</v>
      </c>
      <c r="ANX78" s="4043">
        <v>35</v>
      </c>
      <c r="ANY78" s="4007">
        <v>1423</v>
      </c>
      <c r="ANZ78" s="4059">
        <v>15.256</v>
      </c>
      <c r="AOA78" s="4007">
        <v>26</v>
      </c>
      <c r="AOB78" s="4059">
        <v>2.6</v>
      </c>
      <c r="AOC78" s="4055">
        <f t="shared" si="46"/>
        <v>42</v>
      </c>
      <c r="AOD78" s="4059">
        <v>79.522999999999996</v>
      </c>
      <c r="AOE78" s="4055">
        <f t="shared" si="47"/>
        <v>17</v>
      </c>
      <c r="AOF78" s="3994">
        <v>0</v>
      </c>
      <c r="AOG78" s="4011">
        <v>0</v>
      </c>
      <c r="AOH78" s="4055">
        <v>45</v>
      </c>
      <c r="AOI78" s="3994">
        <v>2</v>
      </c>
      <c r="AOJ78" s="4011">
        <v>0.52342318764721274</v>
      </c>
      <c r="AOK78" s="4055">
        <v>26</v>
      </c>
      <c r="AOL78" s="3994">
        <v>1</v>
      </c>
      <c r="AOM78" s="4011">
        <v>0.26171159382360637</v>
      </c>
      <c r="AON78" s="4055">
        <v>52</v>
      </c>
      <c r="AOO78" s="3994">
        <v>0</v>
      </c>
      <c r="AOP78" s="4011">
        <v>0</v>
      </c>
      <c r="AOQ78" s="4055">
        <v>61</v>
      </c>
      <c r="AOR78" s="4058" t="s">
        <v>1625</v>
      </c>
      <c r="AOS78" s="4027" t="s">
        <v>1625</v>
      </c>
      <c r="AOT78" s="4027" t="s">
        <v>1625</v>
      </c>
      <c r="AOU78" s="4027" t="s">
        <v>1625</v>
      </c>
      <c r="AOV78" s="4027">
        <v>0</v>
      </c>
      <c r="AOW78" s="4027">
        <v>0</v>
      </c>
      <c r="AOX78" s="4027">
        <v>0</v>
      </c>
      <c r="AOY78" s="4027">
        <v>0</v>
      </c>
      <c r="AOZ78" s="4007">
        <f t="shared" si="48"/>
        <v>0</v>
      </c>
      <c r="APA78" s="4007">
        <f t="shared" si="49"/>
        <v>25</v>
      </c>
      <c r="APB78" s="4060" t="s">
        <v>1625</v>
      </c>
      <c r="APC78" s="4061" t="s">
        <v>1625</v>
      </c>
      <c r="APD78" s="4061" t="s">
        <v>1632</v>
      </c>
      <c r="APE78" s="4061" t="s">
        <v>1625</v>
      </c>
      <c r="APF78" s="4036">
        <v>0</v>
      </c>
      <c r="APG78" s="4036">
        <v>0</v>
      </c>
      <c r="APH78" s="4036">
        <v>5</v>
      </c>
      <c r="API78" s="4036">
        <v>0</v>
      </c>
      <c r="APJ78" s="4007">
        <f t="shared" si="50"/>
        <v>5</v>
      </c>
      <c r="APK78" s="4007">
        <f t="shared" si="51"/>
        <v>59</v>
      </c>
      <c r="APL78" s="4007">
        <v>0</v>
      </c>
      <c r="APM78" s="4027">
        <v>0</v>
      </c>
      <c r="APN78" s="4007">
        <v>17</v>
      </c>
      <c r="APO78" s="4007">
        <v>0</v>
      </c>
      <c r="APP78" s="4027">
        <v>0</v>
      </c>
      <c r="APQ78" s="4007">
        <v>18</v>
      </c>
      <c r="APR78" s="4051">
        <v>1</v>
      </c>
      <c r="APS78" s="4053">
        <v>252</v>
      </c>
      <c r="APT78" s="4053">
        <v>2016</v>
      </c>
      <c r="APU78" s="4049">
        <v>252</v>
      </c>
      <c r="APV78" s="4049">
        <v>2016</v>
      </c>
      <c r="APW78" s="4049">
        <v>53.024723829563392</v>
      </c>
      <c r="APX78" s="4049">
        <v>24</v>
      </c>
      <c r="APY78" s="4049">
        <v>0</v>
      </c>
      <c r="APZ78" s="4049">
        <v>0</v>
      </c>
      <c r="AQA78" s="4049">
        <v>0</v>
      </c>
      <c r="AQB78" s="4049">
        <v>0</v>
      </c>
      <c r="AQC78" s="4049">
        <v>0</v>
      </c>
      <c r="AQD78" s="4050">
        <v>0</v>
      </c>
      <c r="AQE78" s="4049">
        <v>55</v>
      </c>
      <c r="AQF78" s="4049">
        <v>1</v>
      </c>
      <c r="AQG78" s="4049">
        <v>252</v>
      </c>
      <c r="AQH78" s="4049">
        <v>2016</v>
      </c>
      <c r="AQI78" s="4049">
        <v>252</v>
      </c>
      <c r="AQJ78" s="4049">
        <v>2016</v>
      </c>
      <c r="AQK78" s="4049">
        <v>53.024723829563392</v>
      </c>
      <c r="AQL78" s="1192">
        <v>34</v>
      </c>
      <c r="AQM78" s="4007"/>
      <c r="AQN78" s="4007"/>
      <c r="AQO78" s="4007"/>
      <c r="AQP78" s="4007"/>
      <c r="AQQ78" s="4007">
        <v>2778</v>
      </c>
      <c r="AQR78" s="4007">
        <v>2210</v>
      </c>
      <c r="AQS78" s="4049">
        <v>328</v>
      </c>
      <c r="AQT78" s="4050">
        <v>14.841628959276019</v>
      </c>
      <c r="AQU78" s="4049">
        <f t="shared" si="52"/>
        <v>68</v>
      </c>
      <c r="AQV78" s="4049">
        <v>150</v>
      </c>
      <c r="AQW78" s="4049">
        <v>45.731707317073173</v>
      </c>
      <c r="AQX78" s="4050">
        <v>3.9466666666666668</v>
      </c>
      <c r="AQY78" s="4049">
        <f t="shared" si="53"/>
        <v>4</v>
      </c>
      <c r="AQZ78" s="4049">
        <v>79</v>
      </c>
      <c r="ARA78" s="4049">
        <v>407</v>
      </c>
      <c r="ARB78" s="4049">
        <v>19.41031941031941</v>
      </c>
      <c r="ARC78" s="4049">
        <f t="shared" si="54"/>
        <v>28</v>
      </c>
      <c r="ARD78" s="4062">
        <v>2.3085972850678731</v>
      </c>
      <c r="ARE78" s="4063">
        <f t="shared" si="55"/>
        <v>49</v>
      </c>
      <c r="ARF78" s="4053">
        <v>51</v>
      </c>
      <c r="ARG78" s="4050">
        <v>21.568627450980394</v>
      </c>
      <c r="ARH78" s="4049">
        <f t="shared" si="56"/>
        <v>54</v>
      </c>
      <c r="ARI78" s="4007">
        <v>343</v>
      </c>
      <c r="ARJ78" s="4011">
        <v>19.241982507288629</v>
      </c>
      <c r="ARK78" s="3994">
        <f t="shared" si="57"/>
        <v>41</v>
      </c>
      <c r="ARL78" s="4049">
        <v>86</v>
      </c>
      <c r="ARM78" s="4007">
        <v>23</v>
      </c>
      <c r="ARN78" s="4011">
        <v>26.744186046511626</v>
      </c>
      <c r="ARO78" s="3994">
        <f t="shared" si="58"/>
        <v>62</v>
      </c>
      <c r="ARP78" s="4002">
        <v>53</v>
      </c>
      <c r="ARQ78" s="4064">
        <v>0</v>
      </c>
      <c r="ARR78" s="4012">
        <v>0</v>
      </c>
      <c r="ARS78" s="4047">
        <f t="shared" si="59"/>
        <v>34</v>
      </c>
      <c r="ART78" s="4007">
        <v>48</v>
      </c>
      <c r="ARU78" s="3994">
        <f t="shared" si="59"/>
        <v>46</v>
      </c>
      <c r="ARV78" s="4007">
        <v>4140</v>
      </c>
      <c r="ARW78" s="4007" t="s">
        <v>31</v>
      </c>
      <c r="ARX78" s="4011" t="s">
        <v>31</v>
      </c>
      <c r="ARY78" s="3994" t="str">
        <f t="shared" si="60"/>
        <v>-</v>
      </c>
      <c r="ARZ78" s="4007" t="s">
        <v>31</v>
      </c>
      <c r="ASA78" s="4007" t="s">
        <v>31</v>
      </c>
      <c r="ASB78" s="3999" t="s">
        <v>31</v>
      </c>
      <c r="ASC78" s="3994" t="str">
        <f t="shared" si="61"/>
        <v>-</v>
      </c>
      <c r="ASD78" s="3999">
        <v>43.39622641509434</v>
      </c>
      <c r="ASE78" s="3999">
        <v>25.471698113207548</v>
      </c>
      <c r="ASF78" s="3999">
        <v>18.867924528301888</v>
      </c>
      <c r="ASG78" s="3999">
        <v>0.94339622641509435</v>
      </c>
      <c r="ASH78" s="3999">
        <v>1.8867924528301887</v>
      </c>
      <c r="ASI78" s="3999">
        <v>4.716981132075472</v>
      </c>
      <c r="ASJ78" s="3999">
        <v>3.7735849056603774</v>
      </c>
      <c r="ASK78" s="3999">
        <v>0.94339622641509435</v>
      </c>
      <c r="ASL78" s="3999">
        <v>0</v>
      </c>
      <c r="ASM78" s="4007">
        <v>46</v>
      </c>
      <c r="ASN78" s="4007">
        <v>27</v>
      </c>
      <c r="ASO78" s="4007">
        <v>20</v>
      </c>
      <c r="ASP78" s="4007">
        <v>1</v>
      </c>
      <c r="ASQ78" s="4007">
        <v>2</v>
      </c>
      <c r="ASR78" s="4007">
        <v>5</v>
      </c>
      <c r="ASS78" s="4007">
        <v>4</v>
      </c>
      <c r="AST78" s="4007">
        <v>1</v>
      </c>
      <c r="ASU78" s="4007">
        <v>0</v>
      </c>
      <c r="ASV78" s="4007">
        <v>106</v>
      </c>
      <c r="ASW78" s="3999">
        <v>15.384615384615385</v>
      </c>
      <c r="ASX78" s="3999">
        <v>23.076923076923077</v>
      </c>
      <c r="ASY78" s="3999">
        <v>0</v>
      </c>
      <c r="ASZ78" s="3999">
        <v>7.6923076923076925</v>
      </c>
      <c r="ATA78" s="3999">
        <v>15.384615384615385</v>
      </c>
      <c r="ATB78" s="3999">
        <v>0</v>
      </c>
      <c r="ATC78" s="3999">
        <v>30.76923076923077</v>
      </c>
      <c r="ATD78" s="3999">
        <v>7.6923076923076925</v>
      </c>
      <c r="ATE78" s="3999">
        <v>0</v>
      </c>
      <c r="ATF78" s="4007">
        <v>2</v>
      </c>
      <c r="ATG78" s="4007">
        <v>3</v>
      </c>
      <c r="ATH78" s="4007">
        <v>0</v>
      </c>
      <c r="ATI78" s="4007">
        <v>1</v>
      </c>
      <c r="ATJ78" s="4007">
        <v>2</v>
      </c>
      <c r="ATK78" s="4007">
        <v>0</v>
      </c>
      <c r="ATL78" s="4007">
        <v>4</v>
      </c>
      <c r="ATM78" s="4007">
        <v>1</v>
      </c>
      <c r="ATN78" s="4007">
        <v>0</v>
      </c>
      <c r="ATO78" s="4007">
        <v>13</v>
      </c>
      <c r="ATP78" s="3999">
        <v>0</v>
      </c>
      <c r="ATQ78" s="3999">
        <v>50</v>
      </c>
      <c r="ATR78" s="3999">
        <v>0</v>
      </c>
      <c r="ATS78" s="3999">
        <v>0</v>
      </c>
      <c r="ATT78" s="3999">
        <v>0</v>
      </c>
      <c r="ATU78" s="3999">
        <v>0</v>
      </c>
      <c r="ATV78" s="3999">
        <v>0</v>
      </c>
      <c r="ATW78" s="3999">
        <v>50</v>
      </c>
      <c r="ATX78" s="3999">
        <v>0</v>
      </c>
      <c r="ATY78" s="4007">
        <v>0</v>
      </c>
      <c r="ATZ78" s="4007">
        <v>1</v>
      </c>
      <c r="AUA78" s="4007">
        <v>0</v>
      </c>
      <c r="AUB78" s="4007">
        <v>0</v>
      </c>
      <c r="AUC78" s="4007">
        <v>0</v>
      </c>
      <c r="AUD78" s="4007">
        <v>0</v>
      </c>
      <c r="AUE78" s="4007">
        <v>0</v>
      </c>
      <c r="AUF78" s="4007">
        <v>1</v>
      </c>
      <c r="AUG78" s="4007">
        <v>0</v>
      </c>
      <c r="AUH78" s="4007">
        <v>2</v>
      </c>
      <c r="AUI78" s="3999" t="s">
        <v>1648</v>
      </c>
      <c r="AUJ78" s="3999" t="s">
        <v>1623</v>
      </c>
      <c r="AUK78" s="4005">
        <v>0</v>
      </c>
      <c r="AUL78" s="4046">
        <v>31</v>
      </c>
      <c r="AUM78" s="3996" t="s">
        <v>1626</v>
      </c>
      <c r="AUN78" s="3996" t="s">
        <v>1626</v>
      </c>
      <c r="AUO78" s="3996" t="s">
        <v>1626</v>
      </c>
      <c r="AUP78" s="4006" t="s">
        <v>1626</v>
      </c>
      <c r="AUQ78" s="3999" t="s">
        <v>1626</v>
      </c>
      <c r="AUR78" s="3999" t="s">
        <v>1627</v>
      </c>
      <c r="AUS78" s="3999" t="s">
        <v>1627</v>
      </c>
      <c r="AUT78" s="3999" t="s">
        <v>1627</v>
      </c>
      <c r="AUU78" s="3999" t="s">
        <v>1625</v>
      </c>
      <c r="AUV78" s="3999" t="s">
        <v>1685</v>
      </c>
      <c r="AUW78" s="4065" t="s">
        <v>1629</v>
      </c>
      <c r="AUX78" s="3999" t="s">
        <v>5403</v>
      </c>
      <c r="AUY78" s="3999" t="s">
        <v>1867</v>
      </c>
      <c r="AUZ78" s="3994">
        <v>25</v>
      </c>
      <c r="AVA78" s="3994">
        <v>2</v>
      </c>
      <c r="AVB78" s="4011">
        <v>8</v>
      </c>
      <c r="AVC78" s="3994">
        <v>0</v>
      </c>
      <c r="AVD78" s="3999">
        <v>0</v>
      </c>
      <c r="AVE78" s="3994">
        <f t="shared" si="62"/>
        <v>25</v>
      </c>
      <c r="AVF78" s="3999">
        <v>0</v>
      </c>
      <c r="AVG78" s="4046">
        <v>33</v>
      </c>
      <c r="AVH78" s="3999" t="s">
        <v>1625</v>
      </c>
      <c r="AVI78" s="3999" t="s">
        <v>1625</v>
      </c>
      <c r="AVJ78" s="3999" t="s">
        <v>1625</v>
      </c>
      <c r="AVK78" s="3999" t="s">
        <v>1625</v>
      </c>
      <c r="AVL78" s="4044">
        <v>20.9</v>
      </c>
      <c r="AVM78" s="3994">
        <f t="shared" si="63"/>
        <v>17</v>
      </c>
      <c r="AVN78" s="4007">
        <v>2</v>
      </c>
      <c r="AVO78" s="3999">
        <v>0</v>
      </c>
      <c r="AVP78" s="3994">
        <f t="shared" si="64"/>
        <v>39</v>
      </c>
      <c r="AVQ78" s="4007">
        <v>0</v>
      </c>
      <c r="AVR78" s="3999">
        <v>0</v>
      </c>
      <c r="AVS78" s="3994">
        <f t="shared" si="65"/>
        <v>14</v>
      </c>
      <c r="AVT78" s="4007">
        <v>0</v>
      </c>
      <c r="AVU78" s="3999">
        <v>0</v>
      </c>
      <c r="AVV78" s="3994">
        <f t="shared" si="66"/>
        <v>29</v>
      </c>
      <c r="AVW78" s="4007">
        <v>0</v>
      </c>
      <c r="AVX78" s="3999">
        <v>0</v>
      </c>
      <c r="AVY78" s="4038">
        <v>0</v>
      </c>
      <c r="AVZ78" s="4044">
        <v>0</v>
      </c>
      <c r="AWA78" s="3994">
        <f t="shared" si="67"/>
        <v>26</v>
      </c>
      <c r="AWB78" s="4007">
        <v>0</v>
      </c>
      <c r="AWC78" s="3999">
        <v>0</v>
      </c>
      <c r="AWD78" s="3994">
        <f t="shared" si="68"/>
        <v>9</v>
      </c>
      <c r="AWE78" s="4007">
        <v>0</v>
      </c>
      <c r="AWF78" s="3999">
        <v>0</v>
      </c>
      <c r="AWG78" s="3994">
        <f t="shared" si="69"/>
        <v>56</v>
      </c>
      <c r="AWH78" s="4007">
        <v>0</v>
      </c>
      <c r="AWI78" s="4010">
        <v>169</v>
      </c>
      <c r="AWJ78" s="4007" t="s">
        <v>31</v>
      </c>
      <c r="AWK78" s="4007" t="s">
        <v>31</v>
      </c>
      <c r="AWL78" s="4007" t="s">
        <v>31</v>
      </c>
      <c r="AWM78" s="4007" t="s">
        <v>31</v>
      </c>
      <c r="AWN78" s="4007">
        <v>169</v>
      </c>
      <c r="AWO78" s="4007" t="s">
        <v>31</v>
      </c>
      <c r="AWP78" s="4007" t="s">
        <v>31</v>
      </c>
      <c r="AWQ78" s="4007" t="s">
        <v>31</v>
      </c>
      <c r="AWR78" s="4007" t="s">
        <v>31</v>
      </c>
      <c r="AWS78" s="4044">
        <v>0.14899999999999999</v>
      </c>
      <c r="AWT78" s="3994">
        <f t="shared" si="70"/>
        <v>27</v>
      </c>
      <c r="AWU78" s="3999">
        <v>8.6999999999999994E-2</v>
      </c>
      <c r="AWV78" s="3994">
        <f t="shared" si="70"/>
        <v>16</v>
      </c>
      <c r="AWW78" s="3999" t="s">
        <v>31</v>
      </c>
      <c r="AWX78" s="3994" t="str">
        <f t="shared" si="3"/>
        <v>-</v>
      </c>
      <c r="AWY78" s="3999" t="s">
        <v>31</v>
      </c>
      <c r="AWZ78" s="3994" t="str">
        <f t="shared" si="71"/>
        <v>-</v>
      </c>
      <c r="AXA78" s="3999" t="s">
        <v>31</v>
      </c>
      <c r="AXB78" s="3999">
        <v>0.23599999999999999</v>
      </c>
      <c r="AXC78" s="3999" t="s">
        <v>31</v>
      </c>
      <c r="AXD78" s="3994" t="str">
        <f t="shared" si="4"/>
        <v>-</v>
      </c>
      <c r="AXE78" s="3999">
        <v>1.9E-2</v>
      </c>
      <c r="AXF78" s="3994">
        <f t="shared" si="5"/>
        <v>54</v>
      </c>
      <c r="AXG78" s="3999" t="s">
        <v>31</v>
      </c>
      <c r="AXH78" s="3994" t="str">
        <f t="shared" si="6"/>
        <v>-</v>
      </c>
      <c r="AXI78" s="3999">
        <v>1.9E-2</v>
      </c>
      <c r="AXK78" s="4066">
        <v>94.108645753634278</v>
      </c>
      <c r="AXL78" s="4067">
        <v>1307</v>
      </c>
      <c r="AXM78" s="4007">
        <f t="shared" si="72"/>
        <v>25</v>
      </c>
      <c r="AXN78" s="4066">
        <v>40.55944055944056</v>
      </c>
      <c r="AXO78" s="4067">
        <v>1573</v>
      </c>
      <c r="AXP78" s="4007">
        <f t="shared" si="73"/>
        <v>35</v>
      </c>
      <c r="AXQ78" s="4068">
        <v>20856</v>
      </c>
      <c r="AXR78" s="4068">
        <v>21068</v>
      </c>
      <c r="AXS78" s="4069">
        <v>1.0062654262388548</v>
      </c>
      <c r="AXT78" s="4068" t="s">
        <v>8059</v>
      </c>
      <c r="AXU78" s="4068">
        <v>3358</v>
      </c>
      <c r="AXV78" s="4068">
        <v>3373</v>
      </c>
      <c r="AXW78" s="4069">
        <v>0.44470797509634963</v>
      </c>
      <c r="AXX78" s="4068" t="s">
        <v>8059</v>
      </c>
      <c r="AXY78" s="4069">
        <v>16.100882240122747</v>
      </c>
      <c r="AXZ78" s="4069">
        <v>16.010062654262388</v>
      </c>
      <c r="AYA78" s="4069">
        <v>-9.0819585860359098E-2</v>
      </c>
      <c r="AYB78" s="4068" t="s">
        <v>1632</v>
      </c>
      <c r="AYC78" s="4070">
        <v>9504</v>
      </c>
      <c r="AYD78" s="4068">
        <v>9367</v>
      </c>
      <c r="AYE78" s="4069">
        <v>1.4625814027970421</v>
      </c>
      <c r="AYF78" s="4068" t="s">
        <v>8059</v>
      </c>
      <c r="AYG78" s="4068">
        <v>1344</v>
      </c>
      <c r="AYH78" s="4068">
        <v>1336</v>
      </c>
      <c r="AYI78" s="4069">
        <v>0.59880239520957446</v>
      </c>
      <c r="AYJ78" s="4068" t="s">
        <v>8059</v>
      </c>
      <c r="AYK78" s="4068">
        <v>86784</v>
      </c>
      <c r="AYL78" s="4068">
        <v>86114</v>
      </c>
      <c r="AYM78" s="4069">
        <v>0.7780384141951231</v>
      </c>
      <c r="AYN78" s="4068" t="s">
        <v>8059</v>
      </c>
      <c r="AYO78" s="4068">
        <v>390299000</v>
      </c>
      <c r="AYP78" s="4068">
        <v>404836457</v>
      </c>
      <c r="AYQ78" s="4069">
        <v>3.5909456148609564</v>
      </c>
      <c r="AYR78" s="4068" t="s">
        <v>8056</v>
      </c>
      <c r="AYS78" s="4068">
        <v>203152000</v>
      </c>
      <c r="AYT78" s="4068">
        <v>174411324</v>
      </c>
      <c r="AYU78" s="4069">
        <v>16.478675432794716</v>
      </c>
      <c r="AYV78" s="4068" t="s">
        <v>8057</v>
      </c>
      <c r="AYW78" s="4068">
        <v>127262000</v>
      </c>
      <c r="AYX78" s="4068">
        <v>165161486</v>
      </c>
      <c r="AYY78" s="4069">
        <v>22.946927227331926</v>
      </c>
      <c r="AYZ78" s="4068" t="s">
        <v>8057</v>
      </c>
      <c r="AZA78" s="4068">
        <v>3302000</v>
      </c>
      <c r="AZB78" s="4068">
        <v>3626405</v>
      </c>
      <c r="AZC78" s="4069">
        <v>8.9456362430561427</v>
      </c>
      <c r="AZD78" s="4068" t="s">
        <v>8058</v>
      </c>
      <c r="AZE78" s="4068">
        <v>34885000</v>
      </c>
      <c r="AZF78" s="4068">
        <v>35135249</v>
      </c>
      <c r="AZG78" s="4069">
        <v>0.71224484562497992</v>
      </c>
      <c r="AZH78" s="4068" t="s">
        <v>8059</v>
      </c>
      <c r="AZI78" s="4068">
        <v>7073000</v>
      </c>
      <c r="AZJ78" s="4068">
        <v>11206414</v>
      </c>
      <c r="AZK78" s="4069">
        <v>36.884359260687674</v>
      </c>
      <c r="AZL78" s="4068" t="s">
        <v>8057</v>
      </c>
      <c r="AZM78" s="4068">
        <v>13319000</v>
      </c>
      <c r="AZN78" s="4068">
        <v>14397610</v>
      </c>
      <c r="AZO78" s="4069">
        <v>7.4915906181651053</v>
      </c>
      <c r="AZP78" s="4068" t="s">
        <v>8058</v>
      </c>
      <c r="AZQ78" s="4068">
        <v>50000</v>
      </c>
      <c r="AZR78" s="4068">
        <v>0</v>
      </c>
      <c r="AZS78" s="4069" t="s">
        <v>31</v>
      </c>
      <c r="AZT78" s="4068" t="s">
        <v>31</v>
      </c>
      <c r="AZU78" s="4068">
        <v>1256000</v>
      </c>
      <c r="AZV78" s="4068">
        <v>897969</v>
      </c>
      <c r="AZW78" s="4069">
        <v>39.871198226219377</v>
      </c>
      <c r="AZX78" s="4068" t="s">
        <v>8057</v>
      </c>
      <c r="AZY78" s="4070">
        <v>2520436000</v>
      </c>
      <c r="AZZ78" s="4068">
        <v>2466876108</v>
      </c>
      <c r="BAA78" s="4069">
        <v>2.1711626224887084</v>
      </c>
      <c r="BAB78" s="4068" t="s">
        <v>8059</v>
      </c>
      <c r="BAC78" s="4068">
        <v>311151000</v>
      </c>
      <c r="BAD78" s="4068">
        <v>302764912</v>
      </c>
      <c r="BAE78" s="4069">
        <v>2.7698348347578587</v>
      </c>
      <c r="BAF78" s="4068" t="s">
        <v>8059</v>
      </c>
      <c r="BAG78" s="4068">
        <v>3314676000</v>
      </c>
      <c r="BAH78" s="4068">
        <v>3205878454</v>
      </c>
      <c r="BAI78" s="4069">
        <v>3.3936890484495024</v>
      </c>
      <c r="BAJ78" s="4068" t="s">
        <v>8056</v>
      </c>
      <c r="BAK78" s="4070">
        <v>1553912000</v>
      </c>
      <c r="BAL78" s="4068">
        <v>1573192721</v>
      </c>
      <c r="BAM78" s="4069">
        <v>1.2255790878401882</v>
      </c>
      <c r="BAN78" s="4068" t="s">
        <v>8059</v>
      </c>
      <c r="BAO78" s="4068">
        <v>3522000</v>
      </c>
      <c r="BAP78" s="4068">
        <v>817606</v>
      </c>
      <c r="BAQ78" s="4069">
        <v>330.76983290240037</v>
      </c>
      <c r="BAR78" s="4068" t="s">
        <v>8057</v>
      </c>
      <c r="BAS78" s="4068">
        <v>929981000</v>
      </c>
      <c r="BAT78" s="4068">
        <v>872512166</v>
      </c>
      <c r="BAU78" s="4069">
        <v>6.5865940028622987</v>
      </c>
      <c r="BAV78" s="4068" t="s">
        <v>8058</v>
      </c>
      <c r="BAW78" s="4068">
        <v>5120000</v>
      </c>
      <c r="BAX78" s="4068">
        <v>3092644</v>
      </c>
      <c r="BAY78" s="4069">
        <v>65.554134261816102</v>
      </c>
      <c r="BAZ78" s="4068" t="s">
        <v>8057</v>
      </c>
      <c r="BBA78" s="4068">
        <v>27901000</v>
      </c>
      <c r="BBB78" s="4068">
        <v>17260971</v>
      </c>
      <c r="BBC78" s="4069">
        <v>61.642123145911086</v>
      </c>
      <c r="BBD78" s="4068" t="s">
        <v>8057</v>
      </c>
      <c r="BBE78" s="4070">
        <v>115998000</v>
      </c>
      <c r="BBF78" s="4068">
        <v>108898823</v>
      </c>
      <c r="BBG78" s="4069">
        <v>6.5190576026703297</v>
      </c>
      <c r="BBH78" s="4068" t="s">
        <v>8058</v>
      </c>
      <c r="BBI78" s="4068">
        <v>0</v>
      </c>
      <c r="BBJ78" s="4068">
        <v>0</v>
      </c>
      <c r="BBK78" s="4069" t="s">
        <v>31</v>
      </c>
      <c r="BBL78" s="4068" t="s">
        <v>31</v>
      </c>
      <c r="BBM78" s="4068">
        <v>195153000</v>
      </c>
      <c r="BBN78" s="4068">
        <v>193866089</v>
      </c>
      <c r="BBO78" s="4069">
        <v>0.66381439200540626</v>
      </c>
      <c r="BBP78" s="4068" t="s">
        <v>8059</v>
      </c>
      <c r="BBQ78" s="4070">
        <v>430225000</v>
      </c>
      <c r="BBR78" s="4068">
        <v>441912624</v>
      </c>
      <c r="BBS78" s="4069">
        <v>2.6447816525829779</v>
      </c>
      <c r="BBT78" s="4068" t="s">
        <v>8059</v>
      </c>
      <c r="BBU78" s="4068">
        <v>34637000</v>
      </c>
      <c r="BBV78" s="4068">
        <v>26976945</v>
      </c>
      <c r="BBW78" s="4069">
        <v>28.394820095455572</v>
      </c>
      <c r="BBX78" s="4068" t="s">
        <v>8057</v>
      </c>
      <c r="BBY78" s="4068">
        <v>167932000</v>
      </c>
      <c r="BBZ78" s="4068">
        <v>163211897</v>
      </c>
      <c r="BCA78" s="4069">
        <v>2.8920091529847269</v>
      </c>
      <c r="BCB78" s="4068" t="s">
        <v>8059</v>
      </c>
      <c r="BCC78" s="4068">
        <v>55586000</v>
      </c>
      <c r="BCD78" s="4068">
        <v>50957363</v>
      </c>
      <c r="BCE78" s="4069">
        <v>9.0833526844785979</v>
      </c>
      <c r="BCF78" s="4068" t="s">
        <v>8058</v>
      </c>
      <c r="BCG78" s="4068">
        <v>17470000</v>
      </c>
      <c r="BCH78" s="4068">
        <v>18904973</v>
      </c>
      <c r="BCI78" s="4069">
        <v>7.5904525227304021</v>
      </c>
      <c r="BCJ78" s="4068" t="s">
        <v>8058</v>
      </c>
      <c r="BCK78" s="4068">
        <v>736033000</v>
      </c>
      <c r="BCL78" s="4068">
        <v>675868825</v>
      </c>
      <c r="BCM78" s="4069">
        <v>8.9017532359182212</v>
      </c>
      <c r="BCN78" s="4068" t="s">
        <v>8058</v>
      </c>
      <c r="BCO78" s="4068">
        <v>406583000</v>
      </c>
      <c r="BCP78" s="4068">
        <v>386832428</v>
      </c>
      <c r="BCQ78" s="4069">
        <v>5.105717765729807</v>
      </c>
      <c r="BCR78" s="4068" t="s">
        <v>8056</v>
      </c>
      <c r="BCS78" s="4068">
        <v>178947000</v>
      </c>
      <c r="BCT78" s="4068">
        <v>174450291</v>
      </c>
      <c r="BCU78" s="4069">
        <v>2.5776448833782553</v>
      </c>
      <c r="BCV78" s="4068" t="s">
        <v>8059</v>
      </c>
      <c r="BCW78" s="4068">
        <v>296695000</v>
      </c>
      <c r="BCX78" s="4068">
        <v>261581251</v>
      </c>
      <c r="BCY78" s="4069">
        <v>13.423649006097918</v>
      </c>
      <c r="BCZ78" s="4068" t="s">
        <v>8057</v>
      </c>
      <c r="BDA78" s="4068">
        <v>77627000</v>
      </c>
      <c r="BDB78" s="4068">
        <v>65171910</v>
      </c>
      <c r="BDC78" s="4069">
        <v>19.111132388171526</v>
      </c>
      <c r="BDD78" s="4068" t="s">
        <v>8057</v>
      </c>
      <c r="BDE78" s="4068">
        <v>0</v>
      </c>
      <c r="BDF78" s="4068">
        <v>0</v>
      </c>
      <c r="BDG78" s="4069" t="s">
        <v>31</v>
      </c>
      <c r="BDH78" s="4068" t="s">
        <v>31</v>
      </c>
      <c r="BDI78" s="4068">
        <v>0</v>
      </c>
      <c r="BDJ78" s="4068">
        <v>0</v>
      </c>
      <c r="BDK78" s="4069" t="s">
        <v>31</v>
      </c>
      <c r="BDL78" s="4068" t="s">
        <v>31</v>
      </c>
      <c r="BDM78" s="4068">
        <v>229742000</v>
      </c>
      <c r="BDN78" s="4068">
        <v>233642756</v>
      </c>
      <c r="BDO78" s="4069">
        <v>1.6695386010598128</v>
      </c>
      <c r="BDP78" s="4068" t="s">
        <v>8059</v>
      </c>
      <c r="BDQ78" s="4068">
        <v>6916000</v>
      </c>
      <c r="BDR78" s="4068">
        <v>5906849</v>
      </c>
      <c r="BDS78" s="4069">
        <v>17.084421829642167</v>
      </c>
      <c r="BDT78" s="4068" t="s">
        <v>8057</v>
      </c>
      <c r="BDU78" s="4068">
        <v>13377000</v>
      </c>
      <c r="BDV78" s="4068">
        <v>12883236</v>
      </c>
      <c r="BDW78" s="4069">
        <v>3.8326085154382099</v>
      </c>
      <c r="BDX78" s="4068" t="s">
        <v>8056</v>
      </c>
      <c r="BDY78" s="4068">
        <v>3969000</v>
      </c>
      <c r="BDZ78" s="4068">
        <v>29007896</v>
      </c>
      <c r="BEA78" s="4069">
        <v>86.317518512890416</v>
      </c>
      <c r="BEB78" s="4068" t="s">
        <v>8057</v>
      </c>
      <c r="BEC78" s="4068">
        <v>0</v>
      </c>
      <c r="BED78" s="4068">
        <v>0</v>
      </c>
      <c r="BEE78" s="4069" t="s">
        <v>31</v>
      </c>
      <c r="BEF78" s="4068" t="s">
        <v>31</v>
      </c>
      <c r="BEG78" s="4068">
        <v>202559000</v>
      </c>
      <c r="BEH78" s="4068">
        <v>201029267</v>
      </c>
      <c r="BEI78" s="4069">
        <v>0.76095039435229239</v>
      </c>
      <c r="BEJ78" s="4068" t="s">
        <v>8059</v>
      </c>
      <c r="BEK78" s="4068">
        <v>156985000</v>
      </c>
      <c r="BEL78" s="4068">
        <v>140636949</v>
      </c>
      <c r="BEM78" s="4069">
        <v>11.624292987186465</v>
      </c>
      <c r="BEN78" s="4068" t="s">
        <v>8057</v>
      </c>
      <c r="BEO78" s="4068">
        <v>0</v>
      </c>
      <c r="BEP78" s="4068">
        <v>0</v>
      </c>
      <c r="BEQ78" s="4069" t="s">
        <v>31</v>
      </c>
      <c r="BER78" s="4068" t="s">
        <v>31</v>
      </c>
      <c r="BES78" s="4068">
        <v>299393000</v>
      </c>
      <c r="BET78" s="4068">
        <v>316902994</v>
      </c>
      <c r="BEU78" s="4069">
        <v>5.5253482395309845</v>
      </c>
      <c r="BEV78" s="4068" t="s">
        <v>8056</v>
      </c>
      <c r="BEW78" s="4070">
        <v>20758</v>
      </c>
      <c r="BEX78" s="4068">
        <v>20935</v>
      </c>
      <c r="BEY78" s="4069">
        <v>0.84547408645808275</v>
      </c>
      <c r="BEZ78" s="4068" t="s">
        <v>8059</v>
      </c>
      <c r="BFA78" s="4068">
        <v>3342</v>
      </c>
      <c r="BFB78" s="4068">
        <v>3387</v>
      </c>
      <c r="BFC78" s="4069">
        <v>1.3286093888396806</v>
      </c>
      <c r="BFD78" s="4068" t="s">
        <v>8059</v>
      </c>
      <c r="BFE78" s="4069">
        <v>16.099816938047983</v>
      </c>
      <c r="BFF78" s="4069">
        <v>16.178648196799617</v>
      </c>
      <c r="BFG78" s="4069">
        <v>7.8831258751634437E-2</v>
      </c>
      <c r="BFH78" s="4068" t="s">
        <v>8074</v>
      </c>
      <c r="BFI78" s="4071" t="s">
        <v>1632</v>
      </c>
      <c r="BFJ78" s="4072" t="s">
        <v>1632</v>
      </c>
      <c r="BFK78" s="4072" t="s">
        <v>1632</v>
      </c>
      <c r="BFL78" s="4072" t="s">
        <v>1632</v>
      </c>
      <c r="BFM78" s="4073">
        <v>10</v>
      </c>
      <c r="BFN78" s="4073">
        <v>10</v>
      </c>
      <c r="BFO78" s="4073">
        <v>10</v>
      </c>
      <c r="BFP78" s="4073">
        <v>10</v>
      </c>
      <c r="BFQ78" s="4074">
        <f t="shared" si="74"/>
        <v>40</v>
      </c>
      <c r="BFR78" s="4074">
        <f t="shared" si="75"/>
        <v>1</v>
      </c>
      <c r="BFS78" s="4060" t="s">
        <v>1632</v>
      </c>
      <c r="BFT78" s="4061" t="s">
        <v>1632</v>
      </c>
      <c r="BFU78" s="4061" t="s">
        <v>1632</v>
      </c>
      <c r="BFV78" s="4061" t="s">
        <v>1625</v>
      </c>
      <c r="BFW78" s="4036">
        <v>5</v>
      </c>
      <c r="BFX78" s="4036">
        <v>5</v>
      </c>
      <c r="BFY78" s="4036">
        <v>5</v>
      </c>
      <c r="BFZ78" s="4036">
        <v>0</v>
      </c>
      <c r="BGA78" s="4035">
        <f t="shared" si="76"/>
        <v>15</v>
      </c>
      <c r="BGB78" s="4035">
        <f t="shared" si="77"/>
        <v>20</v>
      </c>
      <c r="BGC78" s="4060" t="s">
        <v>1625</v>
      </c>
      <c r="BGD78" s="4061" t="s">
        <v>1625</v>
      </c>
      <c r="BGE78" s="4061" t="s">
        <v>1625</v>
      </c>
      <c r="BGF78" s="4061" t="s">
        <v>1625</v>
      </c>
      <c r="BGG78" s="4036">
        <v>0</v>
      </c>
      <c r="BGH78" s="4036">
        <v>0</v>
      </c>
      <c r="BGI78" s="4036">
        <v>0</v>
      </c>
      <c r="BGJ78" s="4036">
        <v>0</v>
      </c>
      <c r="BGK78" s="4035">
        <f t="shared" si="78"/>
        <v>0</v>
      </c>
      <c r="BGL78" s="4035">
        <f t="shared" si="79"/>
        <v>14</v>
      </c>
      <c r="BGM78" s="4060" t="s">
        <v>1632</v>
      </c>
      <c r="BGN78" s="4061" t="s">
        <v>1632</v>
      </c>
      <c r="BGO78" s="4061" t="s">
        <v>1632</v>
      </c>
      <c r="BGP78" s="4061" t="s">
        <v>1632</v>
      </c>
      <c r="BGQ78" s="4036">
        <v>5</v>
      </c>
      <c r="BGR78" s="4036">
        <v>5</v>
      </c>
      <c r="BGS78" s="4036">
        <v>5</v>
      </c>
      <c r="BGT78" s="4036">
        <v>5</v>
      </c>
      <c r="BGU78" s="4035">
        <f t="shared" si="80"/>
        <v>20</v>
      </c>
      <c r="BGV78" s="4035">
        <f t="shared" si="81"/>
        <v>1</v>
      </c>
      <c r="BGW78" s="4060" t="s">
        <v>1625</v>
      </c>
      <c r="BGX78" s="4061" t="s">
        <v>1625</v>
      </c>
      <c r="BGY78" s="4061" t="s">
        <v>1632</v>
      </c>
      <c r="BGZ78" s="4061" t="s">
        <v>1632</v>
      </c>
      <c r="BHA78" s="4036">
        <v>0</v>
      </c>
      <c r="BHB78" s="4036">
        <v>0</v>
      </c>
      <c r="BHC78" s="4036">
        <v>5</v>
      </c>
      <c r="BHD78" s="4036">
        <v>5</v>
      </c>
      <c r="BHE78" s="4035">
        <f t="shared" si="82"/>
        <v>10</v>
      </c>
      <c r="BHF78" s="4035">
        <f t="shared" si="83"/>
        <v>63</v>
      </c>
      <c r="BHG78" s="4060" t="s">
        <v>1632</v>
      </c>
      <c r="BHH78" s="4061" t="s">
        <v>1632</v>
      </c>
      <c r="BHI78" s="4061" t="s">
        <v>1632</v>
      </c>
      <c r="BHJ78" s="4061" t="s">
        <v>1632</v>
      </c>
      <c r="BHK78" s="4036">
        <v>5</v>
      </c>
      <c r="BHL78" s="4036">
        <v>5</v>
      </c>
      <c r="BHM78" s="4036">
        <v>5</v>
      </c>
      <c r="BHN78" s="4036">
        <v>5</v>
      </c>
      <c r="BHO78" s="4035">
        <f t="shared" si="84"/>
        <v>20</v>
      </c>
      <c r="BHP78" s="4035">
        <f t="shared" si="85"/>
        <v>1</v>
      </c>
      <c r="BHQ78" s="4060" t="s">
        <v>1632</v>
      </c>
      <c r="BHR78" s="4061" t="s">
        <v>1632</v>
      </c>
      <c r="BHS78" s="4061" t="s">
        <v>1632</v>
      </c>
      <c r="BHT78" s="4061" t="s">
        <v>1625</v>
      </c>
      <c r="BHU78" s="4036">
        <v>5</v>
      </c>
      <c r="BHV78" s="4036">
        <v>5</v>
      </c>
      <c r="BHW78" s="4036">
        <v>5</v>
      </c>
      <c r="BHX78" s="4036">
        <v>0</v>
      </c>
      <c r="BHY78" s="4035">
        <f t="shared" si="86"/>
        <v>15</v>
      </c>
      <c r="BHZ78" s="4035">
        <f t="shared" si="87"/>
        <v>42</v>
      </c>
      <c r="BIA78" s="4060" t="s">
        <v>1626</v>
      </c>
      <c r="BIB78" s="4061" t="s">
        <v>1625</v>
      </c>
      <c r="BIC78" s="4061" t="s">
        <v>1626</v>
      </c>
      <c r="BID78" s="4061" t="s">
        <v>1626</v>
      </c>
      <c r="BIE78" s="4061" t="s">
        <v>1626</v>
      </c>
      <c r="BIF78" s="4127">
        <f t="shared" si="88"/>
        <v>4</v>
      </c>
      <c r="BIG78" s="4035">
        <f t="shared" si="89"/>
        <v>32</v>
      </c>
      <c r="BIH78" s="4075">
        <v>0</v>
      </c>
      <c r="BII78" s="4041">
        <v>0</v>
      </c>
      <c r="BIJ78" s="4035">
        <f t="shared" si="90"/>
        <v>62</v>
      </c>
      <c r="BIK78" s="4042">
        <v>357</v>
      </c>
      <c r="BIL78" s="4035">
        <v>357</v>
      </c>
      <c r="BIM78" s="4036">
        <v>100</v>
      </c>
      <c r="BIN78" s="4035">
        <f t="shared" si="91"/>
        <v>1</v>
      </c>
      <c r="BIO78" s="4060" t="s">
        <v>1626</v>
      </c>
      <c r="BIP78" s="4061" t="s">
        <v>1626</v>
      </c>
      <c r="BIQ78" s="4061" t="s">
        <v>1626</v>
      </c>
      <c r="BIR78" s="4061" t="s">
        <v>1626</v>
      </c>
      <c r="BIS78" s="4061" t="s">
        <v>1626</v>
      </c>
      <c r="BIT78" s="4061" t="s">
        <v>1626</v>
      </c>
      <c r="BIU78" s="4061" t="s">
        <v>1626</v>
      </c>
      <c r="BIV78" s="4061" t="s">
        <v>1626</v>
      </c>
      <c r="BIW78" s="4061" t="s">
        <v>1626</v>
      </c>
      <c r="BIX78" s="4061" t="s">
        <v>1625</v>
      </c>
      <c r="BIY78" s="4076">
        <f t="shared" si="92"/>
        <v>9</v>
      </c>
      <c r="BIZ78" s="4077">
        <f t="shared" si="93"/>
        <v>11</v>
      </c>
      <c r="BJA78" s="4078">
        <v>166</v>
      </c>
      <c r="BJB78" s="4079">
        <v>43.661230931088902</v>
      </c>
      <c r="BJC78" s="4078">
        <v>166</v>
      </c>
      <c r="BJD78" s="4079">
        <v>100</v>
      </c>
      <c r="BJE78" s="4079">
        <v>1</v>
      </c>
      <c r="BJF78" s="4078">
        <v>166</v>
      </c>
      <c r="BJG78" s="4079">
        <v>100</v>
      </c>
      <c r="BJH78" s="4079">
        <v>1</v>
      </c>
      <c r="BJI78" s="4078">
        <v>166</v>
      </c>
      <c r="BJJ78" s="4079">
        <v>100</v>
      </c>
      <c r="BJK78" s="4080">
        <v>1</v>
      </c>
      <c r="BJL78" s="4078">
        <v>270</v>
      </c>
      <c r="BJM78" s="4079">
        <v>71.015255128879531</v>
      </c>
      <c r="BJN78" s="4078">
        <v>270</v>
      </c>
      <c r="BJO78" s="4079">
        <v>100</v>
      </c>
      <c r="BJP78" s="4080">
        <v>1</v>
      </c>
      <c r="BJQ78" s="4078">
        <v>20313</v>
      </c>
      <c r="BJR78" s="4079">
        <v>5342.7143608627039</v>
      </c>
      <c r="BJS78" s="4078">
        <v>3</v>
      </c>
      <c r="BJT78" s="4079">
        <v>1.4768867227883621E-2</v>
      </c>
      <c r="BJU78" s="4080">
        <v>23</v>
      </c>
      <c r="BJV78" s="4040">
        <v>20.3</v>
      </c>
      <c r="BJW78" s="4035">
        <f t="shared" si="7"/>
        <v>38</v>
      </c>
      <c r="BJX78" s="4060" t="s">
        <v>1632</v>
      </c>
      <c r="BJY78" s="4061" t="s">
        <v>1632</v>
      </c>
      <c r="BJZ78" s="4072" t="s">
        <v>1632</v>
      </c>
      <c r="BKA78" s="4072" t="s">
        <v>1632</v>
      </c>
      <c r="BKB78" s="4073">
        <v>5</v>
      </c>
      <c r="BKC78" s="4073">
        <v>5</v>
      </c>
      <c r="BKD78" s="4073">
        <v>5</v>
      </c>
      <c r="BKE78" s="4073">
        <v>5</v>
      </c>
      <c r="BKF78" s="4074">
        <f t="shared" si="94"/>
        <v>20</v>
      </c>
      <c r="BKG78" s="4074">
        <f t="shared" si="95"/>
        <v>1</v>
      </c>
      <c r="BKH78" s="4071" t="s">
        <v>1625</v>
      </c>
      <c r="BKI78" s="4072" t="s">
        <v>1625</v>
      </c>
      <c r="BKJ78" s="4072" t="s">
        <v>1625</v>
      </c>
      <c r="BKK78" s="4072" t="s">
        <v>1625</v>
      </c>
      <c r="BKL78" s="4073">
        <v>0</v>
      </c>
      <c r="BKM78" s="4073">
        <v>0</v>
      </c>
      <c r="BKN78" s="4073">
        <v>0</v>
      </c>
      <c r="BKO78" s="4073">
        <v>0</v>
      </c>
      <c r="BKP78" s="4074">
        <f t="shared" si="96"/>
        <v>0</v>
      </c>
      <c r="BKQ78" s="4074">
        <f t="shared" si="97"/>
        <v>38</v>
      </c>
      <c r="BKR78" s="4071" t="s">
        <v>1632</v>
      </c>
      <c r="BKS78" s="4072" t="s">
        <v>1632</v>
      </c>
      <c r="BKT78" s="4072" t="s">
        <v>1632</v>
      </c>
      <c r="BKU78" s="4072" t="s">
        <v>1632</v>
      </c>
      <c r="BKV78" s="4073">
        <v>15</v>
      </c>
      <c r="BKW78" s="4073">
        <v>15</v>
      </c>
      <c r="BKX78" s="4073">
        <v>15</v>
      </c>
      <c r="BKY78" s="4073">
        <v>15</v>
      </c>
      <c r="BKZ78" s="4074">
        <f t="shared" si="98"/>
        <v>60</v>
      </c>
      <c r="BLA78" s="4074">
        <f t="shared" si="99"/>
        <v>1</v>
      </c>
      <c r="BLB78" s="4078">
        <v>18</v>
      </c>
      <c r="BLC78" s="4079">
        <v>4.7343503419253024</v>
      </c>
      <c r="BLD78" s="4080">
        <v>9</v>
      </c>
      <c r="BLE78" s="4078">
        <v>1</v>
      </c>
      <c r="BLF78" s="4079">
        <v>0.26301946344029459</v>
      </c>
      <c r="BLG78" s="4080">
        <v>5</v>
      </c>
      <c r="BLH78" s="4078">
        <v>1</v>
      </c>
      <c r="BLI78" s="4079">
        <v>0.26301946344029459</v>
      </c>
      <c r="BLJ78" s="4080">
        <v>49</v>
      </c>
      <c r="BLK78" s="4078">
        <v>7</v>
      </c>
      <c r="BLL78" s="4079">
        <v>1.841136244082062</v>
      </c>
      <c r="BLM78" s="4080">
        <v>11</v>
      </c>
      <c r="BLN78" s="4078">
        <v>11</v>
      </c>
      <c r="BLO78" s="4079">
        <v>2.8932140978432401</v>
      </c>
      <c r="BLP78" s="4080">
        <v>6</v>
      </c>
      <c r="BLQ78" s="4078">
        <v>1</v>
      </c>
      <c r="BLR78" s="4079">
        <v>0.26301946344029459</v>
      </c>
      <c r="BLS78" s="4080">
        <v>9</v>
      </c>
      <c r="BLT78" s="4078">
        <v>1</v>
      </c>
      <c r="BLU78" s="4079">
        <v>0.26301946344029459</v>
      </c>
      <c r="BLV78" s="4080">
        <v>10</v>
      </c>
      <c r="BLW78" s="4078">
        <v>7</v>
      </c>
      <c r="BLX78" s="4079">
        <v>1.841136244082062</v>
      </c>
      <c r="BLY78" s="4080">
        <v>5</v>
      </c>
      <c r="BLZ78" s="4058">
        <v>2</v>
      </c>
      <c r="BMA78" s="4037">
        <v>0.52603892688058917</v>
      </c>
      <c r="BMB78" s="4007">
        <v>60</v>
      </c>
      <c r="BMC78" s="4058">
        <v>1</v>
      </c>
      <c r="BMD78" s="4037">
        <v>0.26301946344029459</v>
      </c>
      <c r="BME78" s="4007">
        <v>60</v>
      </c>
      <c r="BMF78" s="4058">
        <v>0</v>
      </c>
      <c r="BMG78" s="4037">
        <v>0</v>
      </c>
      <c r="BMH78" s="4007">
        <v>9</v>
      </c>
      <c r="BMI78" s="4058">
        <v>2</v>
      </c>
      <c r="BMJ78" s="4037">
        <v>0.52603892688058917</v>
      </c>
      <c r="BMK78" s="4007">
        <v>5</v>
      </c>
      <c r="BML78" s="4058">
        <v>1</v>
      </c>
      <c r="BMM78" s="4037">
        <v>0.26301946344029459</v>
      </c>
      <c r="BMN78" s="4007">
        <v>6</v>
      </c>
      <c r="BMO78" s="4058">
        <v>0</v>
      </c>
      <c r="BMP78" s="4037">
        <v>0</v>
      </c>
      <c r="BMQ78" s="4007">
        <v>2</v>
      </c>
      <c r="BMR78" s="4058">
        <v>7</v>
      </c>
      <c r="BMS78" s="4037">
        <v>1.841136244082062</v>
      </c>
      <c r="BMT78" s="4007">
        <v>27</v>
      </c>
      <c r="BMU78" s="4058">
        <v>6</v>
      </c>
      <c r="BMV78" s="4037">
        <v>1.5781167806417675</v>
      </c>
      <c r="BMW78" s="4007">
        <v>18</v>
      </c>
      <c r="BMX78" s="4058">
        <v>0</v>
      </c>
      <c r="BMY78" s="4037">
        <v>0</v>
      </c>
      <c r="BMZ78" s="4007">
        <v>20</v>
      </c>
      <c r="BNA78" s="4058">
        <v>1</v>
      </c>
      <c r="BNB78" s="4037">
        <v>0.26301946344029459</v>
      </c>
      <c r="BNC78" s="4007">
        <v>17</v>
      </c>
      <c r="BND78" s="4058">
        <v>0</v>
      </c>
      <c r="BNE78" s="4037">
        <v>0</v>
      </c>
      <c r="BNF78" s="4007">
        <v>4</v>
      </c>
      <c r="BNG78" s="4058">
        <v>1</v>
      </c>
      <c r="BNH78" s="4037">
        <v>0.26301946344029459</v>
      </c>
      <c r="BNI78" s="4007">
        <v>15</v>
      </c>
      <c r="BNJ78" s="4058">
        <v>1</v>
      </c>
      <c r="BNK78" s="4037">
        <v>0.26301946344029459</v>
      </c>
      <c r="BNL78" s="4007">
        <v>24</v>
      </c>
      <c r="BNM78" s="4058">
        <v>2</v>
      </c>
      <c r="BNN78" s="4037">
        <v>0.52603892688058917</v>
      </c>
      <c r="BNO78" s="4007">
        <v>2</v>
      </c>
      <c r="BNQ78" s="1192">
        <v>141</v>
      </c>
      <c r="BNR78" s="1192">
        <v>22</v>
      </c>
      <c r="BNS78" s="1192">
        <v>3821</v>
      </c>
      <c r="BNT78" s="1192">
        <v>36.9013347291285</v>
      </c>
      <c r="BNU78" s="1192">
        <v>5.7576550641193407</v>
      </c>
      <c r="BNV78" s="4128">
        <v>52</v>
      </c>
      <c r="BNW78" s="4128">
        <v>40</v>
      </c>
    </row>
    <row r="79" spans="1:1739" s="1192" customFormat="1" ht="13" x14ac:dyDescent="0.2">
      <c r="A79" s="3991" t="s">
        <v>1868</v>
      </c>
      <c r="B79" s="3992" t="s">
        <v>1869</v>
      </c>
      <c r="C79" s="3992" t="s">
        <v>1646</v>
      </c>
      <c r="D79" s="3992"/>
      <c r="E79" s="3992" t="s">
        <v>1733</v>
      </c>
      <c r="F79" s="3993" t="s">
        <v>1870</v>
      </c>
      <c r="G79" s="3994" t="s">
        <v>1921</v>
      </c>
      <c r="H79" s="3995">
        <v>234</v>
      </c>
      <c r="I79" s="3996">
        <v>7.21</v>
      </c>
      <c r="J79" s="3994">
        <f t="shared" si="8"/>
        <v>37</v>
      </c>
      <c r="K79" s="3997">
        <v>183</v>
      </c>
      <c r="L79" s="3996">
        <v>7.21</v>
      </c>
      <c r="M79" s="3998">
        <f t="shared" si="9"/>
        <v>29</v>
      </c>
      <c r="N79" s="3999">
        <f t="shared" si="10"/>
        <v>0</v>
      </c>
      <c r="O79" s="3997">
        <v>294</v>
      </c>
      <c r="P79" s="3996">
        <v>7.19</v>
      </c>
      <c r="Q79" s="3998">
        <f t="shared" si="11"/>
        <v>27</v>
      </c>
      <c r="R79" s="3999">
        <f t="shared" si="12"/>
        <v>-1.9999999999999574E-2</v>
      </c>
      <c r="S79" s="3997">
        <v>2111</v>
      </c>
      <c r="T79" s="3996">
        <v>6.33</v>
      </c>
      <c r="U79" s="3994">
        <f t="shared" si="100"/>
        <v>18</v>
      </c>
      <c r="V79" s="3997">
        <v>1810</v>
      </c>
      <c r="W79" s="3996">
        <v>6.09</v>
      </c>
      <c r="X79" s="3998">
        <f t="shared" ref="X79:X91" si="107">RANK(W79,W$15:W$91,0)</f>
        <v>51</v>
      </c>
      <c r="Y79" s="3999">
        <f t="shared" si="13"/>
        <v>-0.24000000000000021</v>
      </c>
      <c r="Z79" s="3997">
        <v>1614</v>
      </c>
      <c r="AA79" s="3996">
        <v>6.2137546468401483</v>
      </c>
      <c r="AB79" s="3998">
        <f t="shared" ref="AB79:AB91" si="108">RANK(AA79,AA$15:AA$91,0)</f>
        <v>22</v>
      </c>
      <c r="AC79" s="3999">
        <f t="shared" si="14"/>
        <v>0.12375464684014847</v>
      </c>
      <c r="AD79" s="4031">
        <v>1144</v>
      </c>
      <c r="AE79" s="4006">
        <v>6.1145104895104891</v>
      </c>
      <c r="AF79" s="3997">
        <v>470</v>
      </c>
      <c r="AG79" s="4000">
        <v>6.4553191489361703</v>
      </c>
      <c r="AH79" s="4001">
        <f t="shared" si="102"/>
        <v>41</v>
      </c>
      <c r="AI79" s="4002">
        <v>781</v>
      </c>
      <c r="AJ79" s="4000">
        <v>6.1895006402048658</v>
      </c>
      <c r="AK79" s="4001">
        <f t="shared" si="103"/>
        <v>40</v>
      </c>
      <c r="AL79" s="3997">
        <v>363</v>
      </c>
      <c r="AM79" s="4000">
        <v>5.9531680440771346</v>
      </c>
      <c r="AN79" s="4003">
        <f t="shared" si="104"/>
        <v>18</v>
      </c>
      <c r="AO79" s="4086"/>
      <c r="AP79" s="4004">
        <v>80.5</v>
      </c>
      <c r="AQ79" s="4001">
        <v>56</v>
      </c>
      <c r="AR79" s="4005">
        <v>85.5</v>
      </c>
      <c r="AS79" s="4001">
        <v>18</v>
      </c>
      <c r="AT79" s="4005">
        <v>1.7999999999999972</v>
      </c>
      <c r="AU79" s="4006">
        <v>1.5999999999999943</v>
      </c>
      <c r="AV79" s="3997">
        <v>55</v>
      </c>
      <c r="AW79" s="4007">
        <f t="shared" si="15"/>
        <v>55</v>
      </c>
      <c r="AX79" s="3998">
        <v>55</v>
      </c>
      <c r="AY79" s="4007">
        <f t="shared" si="16"/>
        <v>56</v>
      </c>
      <c r="AZ79" s="3997">
        <v>180</v>
      </c>
      <c r="BA79" s="4008">
        <f t="shared" si="105"/>
        <v>30</v>
      </c>
      <c r="BB79" s="3997">
        <v>210</v>
      </c>
      <c r="BC79" s="4009">
        <v>39</v>
      </c>
      <c r="BD79" s="3997">
        <v>291</v>
      </c>
      <c r="BE79" s="3996">
        <v>23.711340206185564</v>
      </c>
      <c r="BF79" s="4001">
        <f t="shared" si="17"/>
        <v>39</v>
      </c>
      <c r="BG79" s="3997">
        <v>295</v>
      </c>
      <c r="BH79" s="3996">
        <v>11.525423728813559</v>
      </c>
      <c r="BI79" s="4001">
        <f t="shared" si="18"/>
        <v>16</v>
      </c>
      <c r="BJ79" s="3997">
        <v>288</v>
      </c>
      <c r="BK79" s="3996">
        <v>45.486111111111107</v>
      </c>
      <c r="BL79" s="4001">
        <f t="shared" si="19"/>
        <v>31</v>
      </c>
      <c r="BM79" s="3997">
        <v>295</v>
      </c>
      <c r="BN79" s="3996">
        <v>15.932203389830507</v>
      </c>
      <c r="BO79" s="4001">
        <v>20</v>
      </c>
      <c r="BP79" s="3997">
        <v>292</v>
      </c>
      <c r="BQ79" s="3996">
        <v>2.054794520547945</v>
      </c>
      <c r="BR79" s="4001">
        <v>59</v>
      </c>
      <c r="BS79" s="3997">
        <v>297</v>
      </c>
      <c r="BT79" s="3996">
        <v>35.016835016835017</v>
      </c>
      <c r="BU79" s="4001">
        <v>30</v>
      </c>
      <c r="BV79" s="3997">
        <v>486</v>
      </c>
      <c r="BW79" s="3996">
        <v>58.436213991769549</v>
      </c>
      <c r="BX79" s="4001">
        <f t="shared" si="20"/>
        <v>46</v>
      </c>
      <c r="BY79" s="3997">
        <v>495</v>
      </c>
      <c r="BZ79" s="3996">
        <v>76.767676767676761</v>
      </c>
      <c r="CA79" s="4001">
        <f t="shared" si="21"/>
        <v>49</v>
      </c>
      <c r="CB79" s="3997">
        <v>467</v>
      </c>
      <c r="CC79" s="3996">
        <v>60.171306209850108</v>
      </c>
      <c r="CD79" s="4001">
        <f t="shared" si="22"/>
        <v>31</v>
      </c>
      <c r="CE79" s="3997">
        <v>492</v>
      </c>
      <c r="CF79" s="3996">
        <v>38.211382113821138</v>
      </c>
      <c r="CG79" s="4001">
        <v>40</v>
      </c>
      <c r="CH79" s="3997">
        <v>436</v>
      </c>
      <c r="CI79" s="3996">
        <v>4.1284403669724776</v>
      </c>
      <c r="CJ79" s="4001">
        <f t="shared" si="106"/>
        <v>35</v>
      </c>
      <c r="CK79" s="3997">
        <v>481</v>
      </c>
      <c r="CL79" s="3996">
        <v>51.351351351351347</v>
      </c>
      <c r="CM79" s="4001">
        <f t="shared" si="23"/>
        <v>46</v>
      </c>
      <c r="CN79" s="4005">
        <v>13.8</v>
      </c>
      <c r="CO79" s="4009">
        <v>37</v>
      </c>
      <c r="CP79" s="3996">
        <v>2.7</v>
      </c>
      <c r="CQ79" s="3996">
        <v>5.5</v>
      </c>
      <c r="CR79" s="4000">
        <v>5.7</v>
      </c>
      <c r="CS79" s="4005">
        <v>14.2</v>
      </c>
      <c r="CT79" s="4006">
        <v>13.8</v>
      </c>
      <c r="CU79" s="3999">
        <v>16.2</v>
      </c>
      <c r="CV79" s="1192">
        <f t="shared" si="24"/>
        <v>33</v>
      </c>
      <c r="CW79" s="3999">
        <v>3.0999999999999996</v>
      </c>
      <c r="CX79" s="3999">
        <v>6.6</v>
      </c>
      <c r="CY79" s="3999">
        <v>6.6</v>
      </c>
      <c r="CZ79" s="4010">
        <v>92</v>
      </c>
      <c r="DA79" s="4011">
        <v>84.2</v>
      </c>
      <c r="DB79" s="1192">
        <v>34</v>
      </c>
      <c r="DC79" s="4007">
        <v>30</v>
      </c>
      <c r="DD79" s="4011">
        <v>84.67</v>
      </c>
      <c r="DE79" s="1192">
        <v>29</v>
      </c>
      <c r="DF79" s="4007">
        <v>46</v>
      </c>
      <c r="DG79" s="3999">
        <v>85.07</v>
      </c>
      <c r="DH79" s="1192">
        <v>29</v>
      </c>
      <c r="DI79" s="4007">
        <v>16</v>
      </c>
      <c r="DJ79" s="3999">
        <v>80.81</v>
      </c>
      <c r="DK79" s="1192">
        <v>70</v>
      </c>
      <c r="DL79" s="4044">
        <v>22</v>
      </c>
      <c r="DM79" s="3998">
        <v>36</v>
      </c>
      <c r="DN79" s="4007">
        <v>50</v>
      </c>
      <c r="DO79" s="4004">
        <v>78</v>
      </c>
      <c r="DP79" s="3998">
        <v>31</v>
      </c>
      <c r="DQ79" s="3996">
        <v>0</v>
      </c>
      <c r="DR79" s="4001">
        <v>18</v>
      </c>
      <c r="DS79" s="4005">
        <v>43.75</v>
      </c>
      <c r="DT79" s="4114">
        <v>69</v>
      </c>
      <c r="DU79" s="3996">
        <v>0</v>
      </c>
      <c r="DV79" s="4001">
        <v>17</v>
      </c>
      <c r="DW79" s="4026">
        <v>55.882352941176471</v>
      </c>
      <c r="DX79" s="4001">
        <v>62</v>
      </c>
      <c r="DY79" s="3996">
        <v>56.25</v>
      </c>
      <c r="DZ79" s="4001">
        <v>3</v>
      </c>
      <c r="EA79" s="3997">
        <v>287</v>
      </c>
      <c r="EB79" s="4012">
        <v>76.306620209059233</v>
      </c>
      <c r="EC79" s="4001">
        <f t="shared" ref="EC79:EC91" si="109">RANK(EB79,EB$15:EB$91,0)</f>
        <v>24</v>
      </c>
      <c r="ED79" s="3997">
        <v>425</v>
      </c>
      <c r="EE79" s="4012">
        <v>52.235294117647058</v>
      </c>
      <c r="EF79" s="4001">
        <v>35</v>
      </c>
      <c r="EG79" s="3997">
        <v>255</v>
      </c>
      <c r="EH79" s="4115">
        <v>60.392156862745097</v>
      </c>
      <c r="EI79" s="4001">
        <v>37</v>
      </c>
      <c r="EJ79" s="4013">
        <v>237</v>
      </c>
      <c r="EK79" s="4014">
        <v>0.88095238095238093</v>
      </c>
      <c r="EL79" s="4015">
        <v>42</v>
      </c>
      <c r="EM79" s="4016">
        <v>8.8607594936708853</v>
      </c>
      <c r="EN79" s="4017">
        <v>37</v>
      </c>
      <c r="EO79" s="4013">
        <v>252</v>
      </c>
      <c r="EP79" s="4018">
        <v>1.5089285714285714</v>
      </c>
      <c r="EQ79" s="4019">
        <v>23</v>
      </c>
      <c r="ER79" s="4016">
        <v>22.222222222222221</v>
      </c>
      <c r="ES79" s="4017">
        <v>17</v>
      </c>
      <c r="ET79" s="4013">
        <v>245</v>
      </c>
      <c r="EU79" s="4018">
        <v>1.3108108108108107</v>
      </c>
      <c r="EV79" s="4019">
        <v>4</v>
      </c>
      <c r="EW79" s="4016">
        <v>15.102040816326531</v>
      </c>
      <c r="EX79" s="4017">
        <v>61</v>
      </c>
      <c r="EY79" s="4020">
        <v>241</v>
      </c>
      <c r="EZ79" s="4018">
        <v>1.0625</v>
      </c>
      <c r="FA79" s="4019">
        <v>10</v>
      </c>
      <c r="FB79" s="4021">
        <v>6.6390041493775938</v>
      </c>
      <c r="FC79" s="4022">
        <v>36</v>
      </c>
      <c r="FD79" s="4013">
        <v>232</v>
      </c>
      <c r="FE79" s="4015">
        <v>1.3</v>
      </c>
      <c r="FF79" s="4015">
        <v>12</v>
      </c>
      <c r="FG79" s="4016">
        <v>2.1551724137931036</v>
      </c>
      <c r="FH79" s="4017">
        <v>67</v>
      </c>
      <c r="FI79" s="4023">
        <v>241</v>
      </c>
      <c r="FJ79" s="4015">
        <v>0.58333333333333337</v>
      </c>
      <c r="FK79" s="4015">
        <v>28</v>
      </c>
      <c r="FL79" s="4021">
        <v>2.4896265560165975</v>
      </c>
      <c r="FM79" s="4023">
        <v>37</v>
      </c>
      <c r="FN79" s="4013">
        <v>266</v>
      </c>
      <c r="FO79" s="4015">
        <v>0.67500000000000004</v>
      </c>
      <c r="FP79" s="4015">
        <v>33</v>
      </c>
      <c r="FQ79" s="4016">
        <v>7.518796992481203</v>
      </c>
      <c r="FR79" s="4017">
        <v>25</v>
      </c>
      <c r="FS79" s="4013">
        <v>241</v>
      </c>
      <c r="FT79" s="4015">
        <v>3.1578947368421053</v>
      </c>
      <c r="FU79" s="4015">
        <v>26</v>
      </c>
      <c r="FV79" s="4016">
        <v>39.419087136929463</v>
      </c>
      <c r="FW79" s="4017">
        <v>21</v>
      </c>
      <c r="FX79" s="4010">
        <v>491</v>
      </c>
      <c r="FY79" s="4027">
        <v>19.34826883910387</v>
      </c>
      <c r="FZ79" s="4007">
        <v>35</v>
      </c>
      <c r="GA79" s="3997">
        <v>440</v>
      </c>
      <c r="GB79" s="4116">
        <v>0.84615384615384615</v>
      </c>
      <c r="GC79" s="4009">
        <v>40</v>
      </c>
      <c r="GD79" s="4115">
        <v>2.9545454545454546</v>
      </c>
      <c r="GE79" s="4001">
        <v>38</v>
      </c>
      <c r="GF79" s="3997">
        <v>448</v>
      </c>
      <c r="GG79" s="3999">
        <v>1.0909090909090908</v>
      </c>
      <c r="GH79" s="1192">
        <v>31</v>
      </c>
      <c r="GI79" s="4115">
        <v>7.3660714285714288</v>
      </c>
      <c r="GJ79" s="4001">
        <v>7</v>
      </c>
      <c r="GK79" s="3997">
        <v>446</v>
      </c>
      <c r="GL79" s="3999">
        <v>0.86111111111111116</v>
      </c>
      <c r="GM79" s="1192">
        <v>23</v>
      </c>
      <c r="GN79" s="4115">
        <v>4.0358744394618835</v>
      </c>
      <c r="GO79" s="4001">
        <v>50</v>
      </c>
      <c r="GP79" s="3997">
        <v>444</v>
      </c>
      <c r="GQ79" s="3999">
        <v>1.1000000000000001</v>
      </c>
      <c r="GR79" s="1192">
        <v>12</v>
      </c>
      <c r="GS79" s="4115">
        <v>2.2522522522522523</v>
      </c>
      <c r="GT79" s="4001">
        <v>30</v>
      </c>
      <c r="GU79" s="3997">
        <v>461</v>
      </c>
      <c r="GV79" s="4009">
        <v>1.3867924528301887</v>
      </c>
      <c r="GW79" s="4009">
        <v>32</v>
      </c>
      <c r="GX79" s="4115">
        <v>11.496746203904555</v>
      </c>
      <c r="GY79" s="4001">
        <v>32</v>
      </c>
      <c r="GZ79" s="3997">
        <v>449</v>
      </c>
      <c r="HA79" s="4009">
        <v>0.65384615384615385</v>
      </c>
      <c r="HB79" s="4009">
        <v>23</v>
      </c>
      <c r="HC79" s="4115">
        <v>2.8953229398663698</v>
      </c>
      <c r="HD79" s="4001">
        <v>15</v>
      </c>
      <c r="HE79" s="3997">
        <v>443</v>
      </c>
      <c r="HF79" s="4009">
        <v>0.66666666666666663</v>
      </c>
      <c r="HG79" s="4009">
        <v>14</v>
      </c>
      <c r="HH79" s="4115">
        <v>1.3544018058690745</v>
      </c>
      <c r="HI79" s="4001">
        <v>35</v>
      </c>
      <c r="HJ79" s="3997">
        <v>445</v>
      </c>
      <c r="HK79" s="4009">
        <v>3.25</v>
      </c>
      <c r="HL79" s="4009">
        <v>14</v>
      </c>
      <c r="HM79" s="4115">
        <v>0.44943820224719105</v>
      </c>
      <c r="HN79" s="4001">
        <v>49</v>
      </c>
      <c r="HO79" s="4005">
        <v>30.37974683544304</v>
      </c>
      <c r="HP79" s="3996">
        <v>7.59493670886076</v>
      </c>
      <c r="HQ79" s="3996">
        <v>75.949367088607602</v>
      </c>
      <c r="HR79" s="3996">
        <v>34.177215189873415</v>
      </c>
      <c r="HS79" s="4024">
        <v>18.9873417721519</v>
      </c>
      <c r="HT79" s="4024">
        <v>29.11392405063291</v>
      </c>
      <c r="HU79" s="4024">
        <v>74.683544303797461</v>
      </c>
      <c r="HV79" s="4024">
        <v>2.5316455696202533</v>
      </c>
      <c r="HW79" s="4024">
        <v>79.74683544303798</v>
      </c>
      <c r="HX79" s="4025">
        <v>79</v>
      </c>
      <c r="HY79" s="4005">
        <v>20.304568527918782</v>
      </c>
      <c r="HZ79" s="4005">
        <v>4.3147208121827409</v>
      </c>
      <c r="IA79" s="4005">
        <v>52.030456852791872</v>
      </c>
      <c r="IB79" s="4005">
        <v>28.426395939086298</v>
      </c>
      <c r="IC79" s="4005">
        <v>12.18274111675127</v>
      </c>
      <c r="ID79" s="4005">
        <v>39.340101522842644</v>
      </c>
      <c r="IE79" s="4005">
        <v>45.685279187817258</v>
      </c>
      <c r="IF79" s="4005">
        <v>3.2994923857868024</v>
      </c>
      <c r="IG79" s="4005">
        <v>50.761421319796952</v>
      </c>
      <c r="IH79" s="4025">
        <v>394</v>
      </c>
      <c r="II79" s="4117">
        <v>2</v>
      </c>
      <c r="IJ79" s="4118">
        <v>4</v>
      </c>
      <c r="IK79" s="4118">
        <v>5</v>
      </c>
      <c r="IL79" s="4118">
        <v>4</v>
      </c>
      <c r="IM79" s="4118">
        <v>0</v>
      </c>
      <c r="IN79" s="4118">
        <v>4</v>
      </c>
      <c r="IO79" s="4118" t="s">
        <v>31</v>
      </c>
      <c r="IP79" s="4118">
        <v>4</v>
      </c>
      <c r="IQ79" s="4119">
        <v>30</v>
      </c>
      <c r="IR79" s="4120">
        <v>17</v>
      </c>
      <c r="IS79" s="4121">
        <v>2</v>
      </c>
      <c r="IT79" s="4121">
        <v>4</v>
      </c>
      <c r="IU79" s="4121">
        <v>3</v>
      </c>
      <c r="IV79" s="4121">
        <v>3</v>
      </c>
      <c r="IW79" s="4121">
        <v>0</v>
      </c>
      <c r="IX79" s="4121" t="s">
        <v>31</v>
      </c>
      <c r="IY79" s="4121">
        <v>4</v>
      </c>
      <c r="IZ79" s="4119">
        <v>46</v>
      </c>
      <c r="JA79" s="4120">
        <v>0</v>
      </c>
      <c r="JB79" s="4121">
        <v>5</v>
      </c>
      <c r="JC79" s="4121">
        <v>2</v>
      </c>
      <c r="JD79" s="4121">
        <v>2</v>
      </c>
      <c r="JE79" s="4121">
        <v>2</v>
      </c>
      <c r="JF79" s="4121">
        <v>0</v>
      </c>
      <c r="JG79" s="4121" t="s">
        <v>31</v>
      </c>
      <c r="JH79" s="4121">
        <v>0</v>
      </c>
      <c r="JI79" s="4122">
        <v>16</v>
      </c>
      <c r="JJ79" s="4120">
        <v>6.666666666666667</v>
      </c>
      <c r="JK79" s="4121">
        <v>13.333333333333334</v>
      </c>
      <c r="JL79" s="4121">
        <v>16.666666666666664</v>
      </c>
      <c r="JM79" s="4121">
        <v>13.333333333333334</v>
      </c>
      <c r="JN79" s="4121">
        <v>0</v>
      </c>
      <c r="JO79" s="4121">
        <v>13.333333333333334</v>
      </c>
      <c r="JP79" s="4121" t="s">
        <v>31</v>
      </c>
      <c r="JQ79" s="4121">
        <v>13.333333333333334</v>
      </c>
      <c r="JR79" s="4122">
        <v>100</v>
      </c>
      <c r="JS79" s="4120">
        <v>36.95652173913043</v>
      </c>
      <c r="JT79" s="4121">
        <v>4.3478260869565215</v>
      </c>
      <c r="JU79" s="4121">
        <v>8.695652173913043</v>
      </c>
      <c r="JV79" s="4121">
        <v>6.5217391304347823</v>
      </c>
      <c r="JW79" s="4121">
        <v>6.5217391304347823</v>
      </c>
      <c r="JX79" s="4121">
        <v>0</v>
      </c>
      <c r="JY79" s="4121" t="s">
        <v>31</v>
      </c>
      <c r="JZ79" s="4121">
        <v>8.695652173913043</v>
      </c>
      <c r="KA79" s="4122">
        <v>100</v>
      </c>
      <c r="KB79" s="4120">
        <v>0</v>
      </c>
      <c r="KC79" s="4121">
        <v>31.25</v>
      </c>
      <c r="KD79" s="4121">
        <v>12.5</v>
      </c>
      <c r="KE79" s="4121">
        <v>12.5</v>
      </c>
      <c r="KF79" s="4121">
        <v>12.5</v>
      </c>
      <c r="KG79" s="4121">
        <v>0</v>
      </c>
      <c r="KH79" s="4121" t="s">
        <v>31</v>
      </c>
      <c r="KI79" s="4121">
        <v>0</v>
      </c>
      <c r="KJ79" s="4122">
        <v>100</v>
      </c>
      <c r="KK79" s="4026">
        <v>51.631477927063344</v>
      </c>
      <c r="KL79" s="4001">
        <v>25</v>
      </c>
      <c r="KM79" s="4026">
        <v>68.831168831168839</v>
      </c>
      <c r="KN79" s="4001">
        <v>35</v>
      </c>
      <c r="KO79" s="4027">
        <v>6.8750000000000009</v>
      </c>
      <c r="KP79" s="4007">
        <v>12</v>
      </c>
      <c r="KQ79" s="4027">
        <v>0</v>
      </c>
      <c r="KR79" s="4007">
        <v>27</v>
      </c>
      <c r="KS79" s="4027">
        <v>15.515625</v>
      </c>
      <c r="KT79" s="4007">
        <v>33</v>
      </c>
      <c r="KU79" s="4027">
        <v>0</v>
      </c>
      <c r="KV79" s="4007">
        <v>49</v>
      </c>
      <c r="KW79" s="4027">
        <v>8.8882282996432824</v>
      </c>
      <c r="KX79" s="4007">
        <v>42</v>
      </c>
      <c r="KY79" s="4007">
        <v>12.73854961832061</v>
      </c>
      <c r="KZ79" s="4007">
        <v>54</v>
      </c>
      <c r="LA79" s="4028">
        <v>30</v>
      </c>
      <c r="LB79" s="1192">
        <v>10</v>
      </c>
      <c r="LC79" s="1192">
        <v>10</v>
      </c>
      <c r="LD79" s="1192">
        <v>40</v>
      </c>
      <c r="LE79" s="1192">
        <v>15</v>
      </c>
      <c r="LF79" s="4029">
        <v>105</v>
      </c>
      <c r="LG79" s="4030">
        <v>30</v>
      </c>
      <c r="LH79" s="4028">
        <v>10</v>
      </c>
      <c r="LI79" s="1192">
        <v>10</v>
      </c>
      <c r="LJ79" s="4031">
        <v>20</v>
      </c>
      <c r="LK79" s="4001">
        <v>1</v>
      </c>
      <c r="LL79" s="4033" t="s">
        <v>1625</v>
      </c>
      <c r="LM79" s="4034" t="s">
        <v>1625</v>
      </c>
      <c r="LN79" s="4034" t="s">
        <v>1625</v>
      </c>
      <c r="LO79" s="4034" t="s">
        <v>1625</v>
      </c>
      <c r="LP79" s="1192">
        <v>0</v>
      </c>
      <c r="LQ79" s="4032">
        <v>59</v>
      </c>
      <c r="LR79" s="4033" t="s">
        <v>1632</v>
      </c>
      <c r="LS79" s="4034" t="s">
        <v>1632</v>
      </c>
      <c r="LT79" s="4034" t="s">
        <v>1632</v>
      </c>
      <c r="LU79" s="4034" t="s">
        <v>1632</v>
      </c>
      <c r="LV79" s="1192">
        <v>40</v>
      </c>
      <c r="LW79" s="4032">
        <v>1</v>
      </c>
      <c r="LX79" s="4033" t="s">
        <v>1632</v>
      </c>
      <c r="LY79" s="4034" t="s">
        <v>1632</v>
      </c>
      <c r="LZ79" s="4034" t="s">
        <v>1625</v>
      </c>
      <c r="MA79" s="4034" t="s">
        <v>1625</v>
      </c>
      <c r="MB79" s="1192">
        <v>30</v>
      </c>
      <c r="MC79" s="4032">
        <v>46</v>
      </c>
      <c r="MD79" s="4033" t="s">
        <v>1632</v>
      </c>
      <c r="ME79" s="4034" t="s">
        <v>1632</v>
      </c>
      <c r="MF79" s="4034" t="s">
        <v>1632</v>
      </c>
      <c r="MG79" s="4034" t="s">
        <v>1632</v>
      </c>
      <c r="MH79" s="1192">
        <v>40</v>
      </c>
      <c r="MI79" s="4032">
        <v>1</v>
      </c>
      <c r="MJ79" s="4033" t="s">
        <v>1632</v>
      </c>
      <c r="MK79" s="4034" t="s">
        <v>1632</v>
      </c>
      <c r="ML79" s="4034" t="s">
        <v>1632</v>
      </c>
      <c r="MM79" s="4034" t="s">
        <v>1632</v>
      </c>
      <c r="MN79" s="1192">
        <v>40</v>
      </c>
      <c r="MO79" s="4032">
        <v>1</v>
      </c>
      <c r="MP79" s="4033" t="s">
        <v>1632</v>
      </c>
      <c r="MQ79" s="4034" t="s">
        <v>1632</v>
      </c>
      <c r="MR79" s="4034" t="s">
        <v>1632</v>
      </c>
      <c r="MS79" s="4034" t="s">
        <v>1632</v>
      </c>
      <c r="MT79" s="1192">
        <v>40</v>
      </c>
      <c r="MU79" s="4032">
        <v>1</v>
      </c>
      <c r="MV79" s="4033" t="s">
        <v>1632</v>
      </c>
      <c r="MW79" s="4034" t="s">
        <v>1632</v>
      </c>
      <c r="MX79" s="4034" t="s">
        <v>1625</v>
      </c>
      <c r="MY79" s="1192">
        <v>30</v>
      </c>
      <c r="MZ79" s="4032">
        <v>3</v>
      </c>
      <c r="NA79" s="4033" t="s">
        <v>1632</v>
      </c>
      <c r="NB79" s="4034" t="s">
        <v>1632</v>
      </c>
      <c r="NC79" s="4034" t="s">
        <v>1632</v>
      </c>
      <c r="ND79" s="4034" t="s">
        <v>1632</v>
      </c>
      <c r="NE79" s="1192">
        <v>40</v>
      </c>
      <c r="NF79" s="4032">
        <v>1</v>
      </c>
      <c r="NG79" s="4034" t="s">
        <v>1632</v>
      </c>
      <c r="NH79" s="4034" t="s">
        <v>1632</v>
      </c>
      <c r="NI79" s="4034" t="s">
        <v>1632</v>
      </c>
      <c r="NJ79" s="4034" t="s">
        <v>1632</v>
      </c>
      <c r="NK79" s="1192">
        <v>40</v>
      </c>
      <c r="NL79" s="4032">
        <v>1</v>
      </c>
      <c r="NM79" s="4007">
        <v>92.79</v>
      </c>
      <c r="NN79" s="4007">
        <f t="shared" ref="NN79:NN91" si="110">IFERROR(RANK(NM79,NM$15:NM$91,0),"-")</f>
        <v>45</v>
      </c>
      <c r="NO79" s="4010">
        <v>177</v>
      </c>
      <c r="NP79" s="4007">
        <v>22</v>
      </c>
      <c r="NQ79" s="4037">
        <v>55.123014637184681</v>
      </c>
      <c r="NR79" s="4007">
        <v>23</v>
      </c>
      <c r="NS79" s="4007">
        <v>177</v>
      </c>
      <c r="NT79" s="4007">
        <v>21</v>
      </c>
      <c r="NU79" s="4037">
        <v>55.123014637184681</v>
      </c>
      <c r="NV79" s="4007">
        <v>22</v>
      </c>
      <c r="NW79" s="4007">
        <v>130</v>
      </c>
      <c r="NX79" s="4007">
        <v>16</v>
      </c>
      <c r="NY79" s="4027">
        <v>40.48582995951417</v>
      </c>
      <c r="NZ79" s="4007">
        <v>12</v>
      </c>
      <c r="OA79" s="4035">
        <v>239</v>
      </c>
      <c r="OB79" s="4036">
        <v>7.443164123326067</v>
      </c>
      <c r="OC79" s="4035">
        <v>3</v>
      </c>
      <c r="OD79" s="4035">
        <v>14</v>
      </c>
      <c r="OE79" s="4036">
        <v>4.3600124571784491</v>
      </c>
      <c r="OF79" s="4035">
        <v>4</v>
      </c>
      <c r="OG79" s="4035">
        <v>336</v>
      </c>
      <c r="OH79" s="4036">
        <v>10.464029897228277</v>
      </c>
      <c r="OI79" s="4035">
        <v>13</v>
      </c>
      <c r="OJ79" s="3994">
        <v>28</v>
      </c>
      <c r="OK79" s="4011">
        <v>8.7200249143568982</v>
      </c>
      <c r="OL79" s="4035">
        <v>14</v>
      </c>
      <c r="OM79" s="4010">
        <v>208</v>
      </c>
      <c r="ON79" s="4027">
        <v>64.777327935222672</v>
      </c>
      <c r="OO79" s="4038">
        <v>32</v>
      </c>
      <c r="OP79" s="4010">
        <v>3</v>
      </c>
      <c r="OQ79" s="4037">
        <v>0.93428838368109624</v>
      </c>
      <c r="OR79" s="4038">
        <f t="shared" si="25"/>
        <v>20</v>
      </c>
      <c r="OS79" s="4039">
        <v>30.136157337367624</v>
      </c>
      <c r="OT79" s="4038">
        <v>54</v>
      </c>
      <c r="OU79" s="4007">
        <v>148</v>
      </c>
      <c r="OV79" s="4007">
        <v>184</v>
      </c>
      <c r="OW79" s="4007">
        <v>89</v>
      </c>
      <c r="OX79" s="4007">
        <v>92</v>
      </c>
      <c r="OY79" s="4007">
        <v>21</v>
      </c>
      <c r="OZ79" s="4007">
        <v>216</v>
      </c>
      <c r="PA79" s="4007">
        <v>295</v>
      </c>
      <c r="PB79" s="4007">
        <v>1</v>
      </c>
      <c r="PC79" s="4007">
        <v>19</v>
      </c>
      <c r="PD79" s="4007">
        <v>296</v>
      </c>
      <c r="PE79" s="4007">
        <v>124</v>
      </c>
      <c r="PF79" s="4007">
        <v>289</v>
      </c>
      <c r="PG79" s="4007">
        <v>117</v>
      </c>
      <c r="PH79" s="4007">
        <v>5</v>
      </c>
      <c r="PI79" s="4007">
        <v>130</v>
      </c>
      <c r="PJ79" s="4007">
        <v>48</v>
      </c>
      <c r="PK79" s="4007">
        <v>232</v>
      </c>
      <c r="PL79" s="4007">
        <v>580</v>
      </c>
      <c r="PM79" s="4010">
        <v>25.517241379310345</v>
      </c>
      <c r="PN79" s="4007">
        <v>47</v>
      </c>
      <c r="PO79" s="4007">
        <v>31.724137931034484</v>
      </c>
      <c r="PP79" s="4007">
        <v>33</v>
      </c>
      <c r="PQ79" s="4007">
        <v>15.344827586206897</v>
      </c>
      <c r="PR79" s="4007">
        <v>6</v>
      </c>
      <c r="PS79" s="4007">
        <v>15.862068965517242</v>
      </c>
      <c r="PT79" s="4007">
        <v>70</v>
      </c>
      <c r="PU79" s="4007">
        <v>3.6206896551724141</v>
      </c>
      <c r="PV79" s="4007">
        <v>31</v>
      </c>
      <c r="PW79" s="4007">
        <v>37.241379310344833</v>
      </c>
      <c r="PX79" s="4007">
        <v>64</v>
      </c>
      <c r="PY79" s="4007">
        <v>50.862068965517238</v>
      </c>
      <c r="PZ79" s="4007">
        <v>2</v>
      </c>
      <c r="QA79" s="4007">
        <v>0.17241379310344829</v>
      </c>
      <c r="QB79" s="4007">
        <v>6</v>
      </c>
      <c r="QC79" s="4007">
        <v>3.2758620689655173</v>
      </c>
      <c r="QD79" s="4007">
        <v>9</v>
      </c>
      <c r="QE79" s="4007">
        <v>51.03448275862069</v>
      </c>
      <c r="QF79" s="4007">
        <v>51</v>
      </c>
      <c r="QG79" s="4007">
        <v>21.379310344827587</v>
      </c>
      <c r="QH79" s="4007">
        <v>35</v>
      </c>
      <c r="QI79" s="4007">
        <v>49.827586206896548</v>
      </c>
      <c r="QJ79" s="4007">
        <v>25</v>
      </c>
      <c r="QK79" s="4007">
        <v>20.172413793103448</v>
      </c>
      <c r="QL79" s="4007">
        <v>65</v>
      </c>
      <c r="QM79" s="4007">
        <v>0.86206896551724133</v>
      </c>
      <c r="QN79" s="4007">
        <v>18</v>
      </c>
      <c r="QO79" s="4007">
        <v>22.413793103448278</v>
      </c>
      <c r="QP79" s="4007">
        <v>17</v>
      </c>
      <c r="QQ79" s="4007">
        <v>8.2758620689655178</v>
      </c>
      <c r="QR79" s="4007">
        <v>4</v>
      </c>
      <c r="QS79" s="4007">
        <v>40</v>
      </c>
      <c r="QT79" s="4007">
        <v>37</v>
      </c>
      <c r="QU79" s="4010">
        <v>64</v>
      </c>
      <c r="QV79" s="4007">
        <v>28</v>
      </c>
      <c r="QW79" s="4007">
        <v>1</v>
      </c>
      <c r="QX79" s="4007">
        <v>7</v>
      </c>
      <c r="QY79" s="4007">
        <v>2</v>
      </c>
      <c r="QZ79" s="4007">
        <v>17</v>
      </c>
      <c r="RA79" s="4007">
        <v>36</v>
      </c>
      <c r="RB79" s="4007">
        <v>0</v>
      </c>
      <c r="RC79" s="4007">
        <v>8</v>
      </c>
      <c r="RD79" s="4007">
        <v>113</v>
      </c>
      <c r="RE79" s="4007">
        <v>25</v>
      </c>
      <c r="RF79" s="4007">
        <v>49</v>
      </c>
      <c r="RG79" s="4007">
        <v>25</v>
      </c>
      <c r="RH79" s="4007">
        <v>11</v>
      </c>
      <c r="RI79" s="4007">
        <v>20</v>
      </c>
      <c r="RJ79" s="4007">
        <v>87</v>
      </c>
      <c r="RK79" s="4007">
        <v>99</v>
      </c>
      <c r="RL79" s="4007">
        <v>304</v>
      </c>
      <c r="RM79" s="4010">
        <v>21.052631578947366</v>
      </c>
      <c r="RN79" s="4007">
        <v>32</v>
      </c>
      <c r="RO79" s="4007">
        <v>9.2105263157894726</v>
      </c>
      <c r="RP79" s="4007">
        <v>46</v>
      </c>
      <c r="RQ79" s="4007">
        <v>0.3289473684210526</v>
      </c>
      <c r="RR79" s="4007">
        <v>11</v>
      </c>
      <c r="RS79" s="4007">
        <v>2.3026315789473681</v>
      </c>
      <c r="RT79" s="4007">
        <v>64</v>
      </c>
      <c r="RU79" s="4007">
        <v>0.6578947368421052</v>
      </c>
      <c r="RV79" s="4007">
        <v>13</v>
      </c>
      <c r="RW79" s="4007">
        <v>5.5921052631578947</v>
      </c>
      <c r="RX79" s="4007">
        <v>61</v>
      </c>
      <c r="RY79" s="4007">
        <v>11.842105263157894</v>
      </c>
      <c r="RZ79" s="4007">
        <v>58</v>
      </c>
      <c r="SA79" s="4007">
        <v>0</v>
      </c>
      <c r="SB79" s="4007">
        <v>1</v>
      </c>
      <c r="SC79" s="4007">
        <v>2.6315789473684208</v>
      </c>
      <c r="SD79" s="4007">
        <v>56</v>
      </c>
      <c r="SE79" s="4007">
        <v>37.171052631578952</v>
      </c>
      <c r="SF79" s="4007">
        <v>65</v>
      </c>
      <c r="SG79" s="4007">
        <v>8.2236842105263168</v>
      </c>
      <c r="SH79" s="4007">
        <v>54</v>
      </c>
      <c r="SI79" s="4007">
        <v>16.118421052631579</v>
      </c>
      <c r="SJ79" s="4007">
        <v>24</v>
      </c>
      <c r="SK79" s="4007">
        <v>8.2236842105263168</v>
      </c>
      <c r="SL79" s="4007">
        <v>59</v>
      </c>
      <c r="SM79" s="4007">
        <v>3.6184210526315792</v>
      </c>
      <c r="SN79" s="4007">
        <v>49</v>
      </c>
      <c r="SO79" s="4007">
        <v>6.5789473684210522</v>
      </c>
      <c r="SP79" s="4007">
        <v>18</v>
      </c>
      <c r="SQ79" s="4007">
        <v>28.618421052631575</v>
      </c>
      <c r="SR79" s="4007">
        <v>26</v>
      </c>
      <c r="SS79" s="4007">
        <v>32.565789473684212</v>
      </c>
      <c r="ST79" s="4038">
        <v>45</v>
      </c>
      <c r="SU79" s="4123" t="s">
        <v>8303</v>
      </c>
      <c r="SV79" s="4124" t="s">
        <v>8306</v>
      </c>
      <c r="SW79" s="4124">
        <v>124</v>
      </c>
      <c r="SX79" s="4125">
        <v>38.545228473733289</v>
      </c>
      <c r="SY79" s="4124">
        <v>17</v>
      </c>
      <c r="SZ79" s="4040">
        <v>6</v>
      </c>
      <c r="TA79" s="4036">
        <v>1</v>
      </c>
      <c r="TB79" s="4041">
        <v>0.31142946122703208</v>
      </c>
      <c r="TC79" s="4035">
        <v>51</v>
      </c>
      <c r="TD79" s="4040">
        <v>8</v>
      </c>
      <c r="TE79" s="4036">
        <v>9</v>
      </c>
      <c r="TF79" s="4041">
        <v>2.8028651510432887</v>
      </c>
      <c r="TG79" s="4035">
        <v>27</v>
      </c>
      <c r="TH79" s="4040">
        <v>0</v>
      </c>
      <c r="TI79" s="4036">
        <v>0</v>
      </c>
      <c r="TJ79" s="4041">
        <v>0</v>
      </c>
      <c r="TK79" s="4035">
        <v>6</v>
      </c>
      <c r="TL79" s="4040">
        <v>0</v>
      </c>
      <c r="TM79" s="4036">
        <v>0</v>
      </c>
      <c r="TN79" s="4041">
        <v>0</v>
      </c>
      <c r="TO79" s="4035">
        <v>11</v>
      </c>
      <c r="TP79" s="4040">
        <v>0</v>
      </c>
      <c r="TQ79" s="4036">
        <v>0</v>
      </c>
      <c r="TR79" s="4041">
        <v>0</v>
      </c>
      <c r="TS79" s="4035">
        <v>5</v>
      </c>
      <c r="TT79" s="4040">
        <v>0</v>
      </c>
      <c r="TU79" s="4036">
        <v>0</v>
      </c>
      <c r="TV79" s="4041">
        <v>0</v>
      </c>
      <c r="TW79" s="4035">
        <v>2</v>
      </c>
      <c r="TX79" s="4040">
        <v>25</v>
      </c>
      <c r="TY79" s="4036">
        <v>27</v>
      </c>
      <c r="TZ79" s="4041">
        <v>8.4085954531298661</v>
      </c>
      <c r="UA79" s="4035">
        <v>31</v>
      </c>
      <c r="UB79" s="4040">
        <v>10</v>
      </c>
      <c r="UC79" s="4036">
        <v>10</v>
      </c>
      <c r="UD79" s="4041">
        <v>3.1142946122703208</v>
      </c>
      <c r="UE79" s="4035">
        <v>46</v>
      </c>
      <c r="UF79" s="4040">
        <v>7</v>
      </c>
      <c r="UG79" s="4036">
        <v>0</v>
      </c>
      <c r="UH79" s="4041">
        <v>0</v>
      </c>
      <c r="UI79" s="4035">
        <v>14</v>
      </c>
      <c r="UJ79" s="4040">
        <v>9</v>
      </c>
      <c r="UK79" s="4036">
        <v>2</v>
      </c>
      <c r="UL79" s="4041">
        <v>0.62285892245406416</v>
      </c>
      <c r="UM79" s="4035">
        <v>15</v>
      </c>
      <c r="UN79" s="4040">
        <v>0</v>
      </c>
      <c r="UO79" s="4036">
        <v>0</v>
      </c>
      <c r="UP79" s="4041">
        <v>0</v>
      </c>
      <c r="UQ79" s="4035">
        <v>3</v>
      </c>
      <c r="UR79" s="4040">
        <v>0</v>
      </c>
      <c r="US79" s="4036">
        <v>0</v>
      </c>
      <c r="UT79" s="4041">
        <v>0</v>
      </c>
      <c r="UU79" s="4035">
        <v>12</v>
      </c>
      <c r="UV79" s="4040">
        <v>0</v>
      </c>
      <c r="UW79" s="4036">
        <v>0</v>
      </c>
      <c r="UX79" s="4041">
        <v>0</v>
      </c>
      <c r="UY79" s="4035">
        <v>26</v>
      </c>
      <c r="UZ79" s="4040">
        <v>0</v>
      </c>
      <c r="VA79" s="4036">
        <v>0</v>
      </c>
      <c r="VB79" s="4041">
        <v>0</v>
      </c>
      <c r="VC79" s="4035">
        <v>4</v>
      </c>
      <c r="VD79" s="4042">
        <v>0</v>
      </c>
      <c r="VE79" s="4035">
        <v>0</v>
      </c>
      <c r="VF79" s="4035">
        <v>0</v>
      </c>
      <c r="VG79" s="4035">
        <v>7</v>
      </c>
      <c r="VH79" s="4035">
        <v>0</v>
      </c>
      <c r="VI79" s="4035">
        <v>0</v>
      </c>
      <c r="VJ79" s="4035">
        <v>0</v>
      </c>
      <c r="VK79" s="4035">
        <v>4</v>
      </c>
      <c r="VL79" s="4035">
        <v>0</v>
      </c>
      <c r="VM79" s="4035">
        <v>0</v>
      </c>
      <c r="VN79" s="4035">
        <v>0</v>
      </c>
      <c r="VO79" s="4035">
        <v>9</v>
      </c>
      <c r="VP79" s="4035">
        <v>0</v>
      </c>
      <c r="VQ79" s="4035">
        <v>0</v>
      </c>
      <c r="VR79" s="4035">
        <v>0</v>
      </c>
      <c r="VS79" s="4035">
        <v>18</v>
      </c>
      <c r="VT79" s="4035">
        <v>0</v>
      </c>
      <c r="VU79" s="4035">
        <v>0</v>
      </c>
      <c r="VV79" s="4035">
        <v>0</v>
      </c>
      <c r="VW79" s="4035">
        <v>7</v>
      </c>
      <c r="VX79" s="4035">
        <v>5</v>
      </c>
      <c r="VY79" s="4035">
        <v>4</v>
      </c>
      <c r="VZ79" s="4035">
        <v>1.2457178449081283</v>
      </c>
      <c r="WA79" s="4035">
        <v>22</v>
      </c>
      <c r="WB79" s="4035">
        <v>0</v>
      </c>
      <c r="WC79" s="4035">
        <v>0</v>
      </c>
      <c r="WD79" s="4035">
        <v>0</v>
      </c>
      <c r="WE79" s="4035">
        <v>15</v>
      </c>
      <c r="WF79" s="4035">
        <v>0</v>
      </c>
      <c r="WG79" s="4035">
        <v>0</v>
      </c>
      <c r="WH79" s="4035">
        <v>0</v>
      </c>
      <c r="WI79" s="4035">
        <v>6</v>
      </c>
      <c r="WJ79" s="4035">
        <v>0</v>
      </c>
      <c r="WK79" s="4035">
        <v>0</v>
      </c>
      <c r="WL79" s="4035">
        <v>0</v>
      </c>
      <c r="WM79" s="4035">
        <v>19</v>
      </c>
      <c r="WN79" s="4035">
        <v>0</v>
      </c>
      <c r="WO79" s="4035">
        <v>0</v>
      </c>
      <c r="WP79" s="4035">
        <v>0</v>
      </c>
      <c r="WQ79" s="4035">
        <v>16</v>
      </c>
      <c r="WR79" s="4035">
        <v>0</v>
      </c>
      <c r="WS79" s="4035">
        <v>0</v>
      </c>
      <c r="WT79" s="4035">
        <v>0</v>
      </c>
      <c r="WU79" s="4035">
        <v>16</v>
      </c>
      <c r="WV79" s="4007"/>
      <c r="WW79" s="3999">
        <v>17.699115044247787</v>
      </c>
      <c r="WX79" s="3999">
        <v>10.16949152542373</v>
      </c>
      <c r="WY79" s="3999">
        <v>14.285714285714285</v>
      </c>
      <c r="WZ79" s="3999">
        <v>14.545454545454545</v>
      </c>
      <c r="XA79" s="3999">
        <v>14.285714285714285</v>
      </c>
      <c r="XB79" s="3999">
        <v>14.285714285714285</v>
      </c>
      <c r="XC79" s="3994">
        <v>14.736842105263156</v>
      </c>
      <c r="XD79" s="3994">
        <v>35</v>
      </c>
      <c r="XE79" s="3994">
        <v>14.159292035398231</v>
      </c>
      <c r="XF79" s="3999">
        <v>14.417744916820702</v>
      </c>
      <c r="XG79" s="3994">
        <v>23</v>
      </c>
      <c r="XH79" s="3999">
        <v>2.6548672566371683</v>
      </c>
      <c r="XI79" s="3999">
        <v>6.7796610169491522</v>
      </c>
      <c r="XJ79" s="3999">
        <v>4.2016806722689077</v>
      </c>
      <c r="XK79" s="3999">
        <v>8.1818181818181817</v>
      </c>
      <c r="XL79" s="3999">
        <v>6.666666666666667</v>
      </c>
      <c r="XM79" s="3999">
        <v>9.8214285714285712</v>
      </c>
      <c r="XN79" s="3994">
        <v>9.4736842105263168</v>
      </c>
      <c r="XO79" s="3994">
        <v>48</v>
      </c>
      <c r="XP79" s="3994">
        <v>5.663716814159292</v>
      </c>
      <c r="XQ79" s="3999">
        <v>7.5785582255083179</v>
      </c>
      <c r="XR79" s="3994">
        <v>56</v>
      </c>
      <c r="XS79" s="3999">
        <v>24.210526315789473</v>
      </c>
      <c r="XT79" s="3994">
        <v>51</v>
      </c>
      <c r="XU79" s="3994">
        <v>19.823008849557521</v>
      </c>
      <c r="XV79" s="4011">
        <v>21.996303142329023</v>
      </c>
      <c r="XW79" s="3994">
        <v>52</v>
      </c>
      <c r="XX79" s="3994">
        <v>66.071428571428569</v>
      </c>
      <c r="XY79" s="3994">
        <v>65.26315789473685</v>
      </c>
      <c r="XZ79" s="3994">
        <v>34</v>
      </c>
      <c r="YA79" s="4011">
        <v>69.73451327433628</v>
      </c>
      <c r="YB79" s="4011">
        <v>67.097966728280966</v>
      </c>
      <c r="YC79" s="3994">
        <v>28</v>
      </c>
      <c r="YD79" s="4011">
        <v>8.9285714285714288</v>
      </c>
      <c r="YE79" s="4011">
        <v>9.4736842105263168</v>
      </c>
      <c r="YF79" s="3994">
        <v>59</v>
      </c>
      <c r="YG79" s="3994">
        <v>9.0265486725663724</v>
      </c>
      <c r="YH79" s="3994">
        <v>9.2421441774491679</v>
      </c>
      <c r="YI79" s="3994">
        <v>67</v>
      </c>
      <c r="YJ79" s="3994">
        <v>0.89285714285714279</v>
      </c>
      <c r="YK79" s="3994">
        <v>1.0526315789473684</v>
      </c>
      <c r="YL79" s="3994">
        <v>45</v>
      </c>
      <c r="YM79" s="4011">
        <v>1.415929203539823</v>
      </c>
      <c r="YN79" s="4011">
        <v>1.6635859519408502</v>
      </c>
      <c r="YO79" s="3994">
        <v>43</v>
      </c>
      <c r="YP79" s="4011">
        <v>0</v>
      </c>
      <c r="YQ79" s="4011">
        <v>0</v>
      </c>
      <c r="YR79" s="3994">
        <v>37</v>
      </c>
      <c r="YS79" s="3999">
        <v>0</v>
      </c>
      <c r="YT79" s="4011">
        <v>0</v>
      </c>
      <c r="YU79" s="3994">
        <v>24</v>
      </c>
      <c r="YV79" s="4043">
        <v>296</v>
      </c>
      <c r="YW79" s="4027">
        <v>38.851351351351347</v>
      </c>
      <c r="YX79" s="3994">
        <v>55</v>
      </c>
      <c r="YY79" s="3994">
        <v>1594</v>
      </c>
      <c r="YZ79" s="4027">
        <v>58.8456712672522</v>
      </c>
      <c r="ZA79" s="3994">
        <v>56</v>
      </c>
      <c r="ZB79" s="4007">
        <v>208</v>
      </c>
      <c r="ZC79" s="4027">
        <v>75.480769230769226</v>
      </c>
      <c r="ZD79" s="3994">
        <v>52</v>
      </c>
      <c r="ZE79" s="4043">
        <v>286</v>
      </c>
      <c r="ZF79" s="4007">
        <v>33.21678321678322</v>
      </c>
      <c r="ZG79" s="3994">
        <v>56</v>
      </c>
      <c r="ZH79" s="4044">
        <v>4</v>
      </c>
      <c r="ZI79" s="3999">
        <v>1.2022843402464682</v>
      </c>
      <c r="ZJ79" s="3994">
        <v>3</v>
      </c>
      <c r="ZK79" s="4045" t="s">
        <v>1627</v>
      </c>
      <c r="ZL79" s="3999">
        <v>80.027548209366401</v>
      </c>
      <c r="ZM79" s="3999">
        <v>84.410195613515114</v>
      </c>
      <c r="ZN79" s="3994">
        <v>49</v>
      </c>
      <c r="ZO79" s="4007">
        <v>3374</v>
      </c>
      <c r="ZP79" s="4005">
        <v>55.167498218104058</v>
      </c>
      <c r="ZQ79" s="3996">
        <v>61.611721611721613</v>
      </c>
      <c r="ZR79" s="4046">
        <v>51</v>
      </c>
      <c r="ZS79" s="4001">
        <v>1365</v>
      </c>
      <c r="ZT79" s="4005">
        <v>70.036764705882348</v>
      </c>
      <c r="ZU79" s="3996">
        <v>81.742738589211612</v>
      </c>
      <c r="ZV79" s="4046">
        <v>35</v>
      </c>
      <c r="ZW79" s="4126">
        <v>482</v>
      </c>
      <c r="ZX79" s="4005">
        <v>53.229398663697104</v>
      </c>
      <c r="ZY79" s="3996">
        <v>52.642706131078221</v>
      </c>
      <c r="ZZ79" s="4046">
        <v>60</v>
      </c>
      <c r="AAA79" s="4126">
        <v>473</v>
      </c>
      <c r="AAB79" s="4005">
        <v>37.560975609756099</v>
      </c>
      <c r="AAC79" s="3996">
        <v>48.292682926829265</v>
      </c>
      <c r="AAD79" s="4046">
        <v>58</v>
      </c>
      <c r="AAE79" s="4126">
        <v>410</v>
      </c>
      <c r="AAF79" s="4058">
        <v>95.220030349013669</v>
      </c>
      <c r="AAG79" s="4007">
        <v>99.854121079504012</v>
      </c>
      <c r="AAH79" s="4007">
        <v>18</v>
      </c>
      <c r="AAI79" s="4038">
        <v>1371</v>
      </c>
      <c r="AAJ79" s="4005">
        <v>348.2</v>
      </c>
      <c r="AAK79" s="4046">
        <v>22</v>
      </c>
      <c r="AAL79" s="3996">
        <v>871.9</v>
      </c>
      <c r="AAM79" s="4046">
        <v>38</v>
      </c>
      <c r="AAN79" s="3996">
        <v>0</v>
      </c>
      <c r="AAO79" s="4046">
        <f t="shared" si="26"/>
        <v>31</v>
      </c>
      <c r="AAP79" s="3996">
        <v>0</v>
      </c>
      <c r="AAQ79" s="4047">
        <f t="shared" si="27"/>
        <v>12</v>
      </c>
      <c r="AAR79" s="3999">
        <v>4.47</v>
      </c>
      <c r="AAS79" s="3994">
        <v>20</v>
      </c>
      <c r="AAT79" s="3999">
        <v>186.07</v>
      </c>
      <c r="AAU79" s="3994">
        <v>55</v>
      </c>
      <c r="AAV79" s="3999">
        <v>1.49</v>
      </c>
      <c r="AAW79" s="3994">
        <v>11</v>
      </c>
      <c r="AAX79" s="3999">
        <v>0</v>
      </c>
      <c r="AAY79" s="3994">
        <v>32</v>
      </c>
      <c r="AAZ79" s="3994">
        <v>1655.8</v>
      </c>
      <c r="ABA79" s="4046">
        <f t="shared" si="28"/>
        <v>57</v>
      </c>
      <c r="ABB79" s="3999">
        <v>8972.4</v>
      </c>
      <c r="ABC79" s="4046">
        <f t="shared" si="28"/>
        <v>1</v>
      </c>
      <c r="ABD79" s="3999">
        <v>0</v>
      </c>
      <c r="ABE79" s="4046">
        <f t="shared" si="28"/>
        <v>46</v>
      </c>
      <c r="ABF79" s="3999">
        <v>1728.2</v>
      </c>
      <c r="ABG79" s="4046">
        <f t="shared" ref="ABG79:ABM79" si="111">RANK(ABF79,ABF$15:ABF$91,0)</f>
        <v>27</v>
      </c>
      <c r="ABH79" s="3999">
        <v>0</v>
      </c>
      <c r="ABI79" s="4046">
        <f t="shared" si="111"/>
        <v>2</v>
      </c>
      <c r="ABJ79" s="3999">
        <v>0</v>
      </c>
      <c r="ABK79" s="4046">
        <f t="shared" si="111"/>
        <v>1</v>
      </c>
      <c r="ABL79" s="3999">
        <v>683</v>
      </c>
      <c r="ABM79" s="4046">
        <f t="shared" si="111"/>
        <v>7</v>
      </c>
      <c r="ABN79" s="3999">
        <f t="shared" si="30"/>
        <v>683</v>
      </c>
      <c r="ABO79" s="4048">
        <f t="shared" si="31"/>
        <v>7</v>
      </c>
      <c r="ABP79" s="4044">
        <v>5</v>
      </c>
      <c r="ABQ79" s="3999" t="s">
        <v>1632</v>
      </c>
      <c r="ABR79" s="3999">
        <v>5</v>
      </c>
      <c r="ABS79" s="3999" t="s">
        <v>1632</v>
      </c>
      <c r="ABT79" s="3999">
        <v>5</v>
      </c>
      <c r="ABU79" s="3999" t="s">
        <v>1632</v>
      </c>
      <c r="ABV79" s="3999">
        <v>5</v>
      </c>
      <c r="ABW79" s="3999" t="s">
        <v>1632</v>
      </c>
      <c r="ABX79" s="3999">
        <v>0</v>
      </c>
      <c r="ABY79" s="3999" t="s">
        <v>1625</v>
      </c>
      <c r="ABZ79" s="3999">
        <v>20</v>
      </c>
      <c r="ACA79" s="3994">
        <v>23</v>
      </c>
      <c r="ACB79" s="3999">
        <v>5</v>
      </c>
      <c r="ACC79" s="3999" t="s">
        <v>1632</v>
      </c>
      <c r="ACD79" s="3999">
        <v>5</v>
      </c>
      <c r="ACE79" s="3999" t="s">
        <v>1632</v>
      </c>
      <c r="ACF79" s="3999">
        <v>0</v>
      </c>
      <c r="ACG79" s="3999" t="s">
        <v>1625</v>
      </c>
      <c r="ACH79" s="3999">
        <v>0</v>
      </c>
      <c r="ACI79" s="3999" t="s">
        <v>1625</v>
      </c>
      <c r="ACJ79" s="3999">
        <v>10</v>
      </c>
      <c r="ACK79" s="3994">
        <v>44</v>
      </c>
      <c r="ACL79" s="3999">
        <v>5</v>
      </c>
      <c r="ACM79" s="3999" t="s">
        <v>1632</v>
      </c>
      <c r="ACN79" s="3999">
        <v>0</v>
      </c>
      <c r="ACO79" s="3999" t="s">
        <v>1625</v>
      </c>
      <c r="ACP79" s="3999">
        <v>0</v>
      </c>
      <c r="ACQ79" s="3999" t="s">
        <v>1625</v>
      </c>
      <c r="ACR79" s="3999">
        <v>5</v>
      </c>
      <c r="ACS79" s="3994">
        <v>51</v>
      </c>
      <c r="ACT79" s="3994">
        <v>10</v>
      </c>
      <c r="ACU79" s="3994" t="s">
        <v>1632</v>
      </c>
      <c r="ACV79" s="3994">
        <v>10</v>
      </c>
      <c r="ACW79" s="3994" t="s">
        <v>1632</v>
      </c>
      <c r="ACX79" s="3994">
        <v>10</v>
      </c>
      <c r="ACY79" s="3994" t="s">
        <v>1632</v>
      </c>
      <c r="ACZ79" s="3994">
        <v>0</v>
      </c>
      <c r="ADA79" s="3994" t="s">
        <v>1625</v>
      </c>
      <c r="ADB79" s="3994">
        <v>30</v>
      </c>
      <c r="ADC79" s="3994">
        <v>33</v>
      </c>
      <c r="ADD79" s="4049">
        <v>10</v>
      </c>
      <c r="ADE79" s="4049">
        <v>10</v>
      </c>
      <c r="ADF79" s="4049">
        <v>10</v>
      </c>
      <c r="ADG79" s="4049">
        <v>10</v>
      </c>
      <c r="ADH79" s="4049">
        <v>40</v>
      </c>
      <c r="ADI79" s="3994">
        <v>1</v>
      </c>
      <c r="ADJ79" s="3999">
        <v>5</v>
      </c>
      <c r="ADK79" s="3999" t="s">
        <v>1632</v>
      </c>
      <c r="ADL79" s="3999">
        <v>0</v>
      </c>
      <c r="ADM79" s="3999" t="s">
        <v>1625</v>
      </c>
      <c r="ADN79" s="3999">
        <v>5</v>
      </c>
      <c r="ADO79" s="3999" t="s">
        <v>1632</v>
      </c>
      <c r="ADP79" s="3999">
        <v>5</v>
      </c>
      <c r="ADQ79" s="3999" t="s">
        <v>1632</v>
      </c>
      <c r="ADR79" s="3999">
        <v>15</v>
      </c>
      <c r="ADS79" s="3994">
        <v>44</v>
      </c>
      <c r="ADT79" s="3999">
        <v>10</v>
      </c>
      <c r="ADU79" s="3999">
        <v>10</v>
      </c>
      <c r="ADV79" s="3999">
        <v>10</v>
      </c>
      <c r="ADW79" s="3999">
        <v>0</v>
      </c>
      <c r="ADX79" s="3999">
        <v>30</v>
      </c>
      <c r="ADY79" s="3994">
        <v>23</v>
      </c>
      <c r="ADZ79" s="4010">
        <v>0</v>
      </c>
      <c r="AEA79" s="3999">
        <v>0</v>
      </c>
      <c r="AEB79" s="3994">
        <v>23</v>
      </c>
      <c r="AEC79" s="4007">
        <v>1</v>
      </c>
      <c r="AED79" s="3999">
        <v>10.341261633919338</v>
      </c>
      <c r="AEE79" s="3994">
        <v>45</v>
      </c>
      <c r="AEF79" s="4007">
        <v>4</v>
      </c>
      <c r="AEG79" s="3999">
        <v>41.365046535677351</v>
      </c>
      <c r="AEH79" s="3994">
        <v>2</v>
      </c>
      <c r="AEI79" s="4035">
        <v>4</v>
      </c>
      <c r="AEJ79" s="3999">
        <v>41.365046535677351</v>
      </c>
      <c r="AEK79" s="3994">
        <f t="shared" si="32"/>
        <v>34</v>
      </c>
      <c r="AEL79" s="4007">
        <v>0</v>
      </c>
      <c r="AEM79" s="3999">
        <v>0</v>
      </c>
      <c r="AEN79" s="3994">
        <v>42</v>
      </c>
      <c r="AEO79" s="3994">
        <v>5</v>
      </c>
      <c r="AEP79" s="3999">
        <v>51.7</v>
      </c>
      <c r="AEQ79" s="3994">
        <v>17</v>
      </c>
      <c r="AER79" s="3994">
        <v>3</v>
      </c>
      <c r="AES79" s="3999">
        <v>31</v>
      </c>
      <c r="AET79" s="3994">
        <v>24</v>
      </c>
      <c r="AEU79" s="3994">
        <v>1</v>
      </c>
      <c r="AEV79" s="4050">
        <v>10.3</v>
      </c>
      <c r="AEW79" s="3994">
        <v>15</v>
      </c>
      <c r="AEX79" s="4049">
        <v>0.17499999999999999</v>
      </c>
      <c r="AEY79" s="4049">
        <v>22</v>
      </c>
      <c r="AEZ79" s="4049">
        <v>7.8E-2</v>
      </c>
      <c r="AFA79" s="4049">
        <v>18</v>
      </c>
      <c r="AFB79" s="4049">
        <v>3.2000000000000001E-2</v>
      </c>
      <c r="AFC79" s="4049">
        <v>32</v>
      </c>
      <c r="AFD79" s="4049">
        <v>2.5999999999999999E-2</v>
      </c>
      <c r="AFE79" s="4049">
        <v>10</v>
      </c>
      <c r="AFF79" s="4049">
        <v>4.0000000000000001E-3</v>
      </c>
      <c r="AFG79" s="4049">
        <v>34</v>
      </c>
      <c r="AFH79" s="4049">
        <v>1.2E-2</v>
      </c>
      <c r="AFI79" s="4049">
        <v>28</v>
      </c>
      <c r="AFJ79" s="4049">
        <v>0</v>
      </c>
      <c r="AFK79" s="4049">
        <v>7</v>
      </c>
      <c r="AFL79" s="4049">
        <v>0</v>
      </c>
      <c r="AFM79" s="4049">
        <v>7</v>
      </c>
      <c r="AFN79" s="4049">
        <v>11</v>
      </c>
      <c r="AFO79" s="4049">
        <v>113.83628272793129</v>
      </c>
      <c r="AFP79" s="4049">
        <v>30</v>
      </c>
      <c r="AFQ79" s="4049">
        <v>6</v>
      </c>
      <c r="AFR79" s="4049">
        <v>62.092517851598878</v>
      </c>
      <c r="AFS79" s="4049">
        <v>24</v>
      </c>
      <c r="AFT79" s="4049">
        <v>13</v>
      </c>
      <c r="AFU79" s="4049">
        <v>134.53378867846425</v>
      </c>
      <c r="AFV79" s="4049">
        <v>39</v>
      </c>
      <c r="AFW79" s="4049">
        <v>8</v>
      </c>
      <c r="AFX79" s="4049">
        <v>82.790023802131842</v>
      </c>
      <c r="AFY79" s="4049">
        <v>50</v>
      </c>
      <c r="AFZ79" s="4049">
        <v>38</v>
      </c>
      <c r="AGA79" s="4049">
        <v>393.25261306012629</v>
      </c>
      <c r="AGB79" s="4049">
        <v>41</v>
      </c>
      <c r="AGC79" s="4049">
        <v>21</v>
      </c>
      <c r="AGD79" s="4049">
        <v>217.32381248059608</v>
      </c>
      <c r="AGE79" s="4049">
        <v>22</v>
      </c>
      <c r="AGF79" s="4049">
        <v>47</v>
      </c>
      <c r="AGG79" s="4049">
        <v>139.91999999999999</v>
      </c>
      <c r="AGH79" s="4049">
        <v>10</v>
      </c>
      <c r="AGI79" s="4049">
        <v>0</v>
      </c>
      <c r="AGJ79" s="4049">
        <v>0</v>
      </c>
      <c r="AGK79" s="4049">
        <v>10</v>
      </c>
      <c r="AGL79" s="4049">
        <v>0</v>
      </c>
      <c r="AGM79" s="4049">
        <v>0</v>
      </c>
      <c r="AGN79" s="4049">
        <v>2</v>
      </c>
      <c r="AGO79" s="4049">
        <v>37</v>
      </c>
      <c r="AGP79" s="4049">
        <v>110.15</v>
      </c>
      <c r="AGQ79" s="4049">
        <v>11</v>
      </c>
      <c r="AGR79" s="4049">
        <v>3</v>
      </c>
      <c r="AGS79" s="4049">
        <v>8.93</v>
      </c>
      <c r="AGT79" s="4049">
        <v>7</v>
      </c>
      <c r="AGU79" s="4049">
        <v>3</v>
      </c>
      <c r="AGV79" s="4049">
        <v>8.93</v>
      </c>
      <c r="AGW79" s="4049">
        <v>11</v>
      </c>
      <c r="AGX79" s="4049">
        <v>1</v>
      </c>
      <c r="AGY79" s="4049">
        <v>2.98</v>
      </c>
      <c r="AGZ79" s="4049">
        <v>14</v>
      </c>
      <c r="AHA79" s="4049">
        <v>0</v>
      </c>
      <c r="AHB79" s="4049">
        <v>0</v>
      </c>
      <c r="AHC79" s="4049">
        <v>12</v>
      </c>
      <c r="AHD79" s="4049">
        <v>3</v>
      </c>
      <c r="AHE79" s="4049">
        <v>8.93</v>
      </c>
      <c r="AHF79" s="4049">
        <v>13</v>
      </c>
      <c r="AHG79" s="3999">
        <v>76</v>
      </c>
      <c r="AHH79" s="3999">
        <v>220.23</v>
      </c>
      <c r="AHI79" s="3994">
        <v>47</v>
      </c>
      <c r="AHJ79" s="3999">
        <v>153</v>
      </c>
      <c r="AHK79" s="3999">
        <v>443.35</v>
      </c>
      <c r="AHL79" s="3999">
        <v>43</v>
      </c>
      <c r="AHM79" s="3999">
        <v>39</v>
      </c>
      <c r="AHN79" s="3999">
        <v>116.11</v>
      </c>
      <c r="AHO79" s="3994">
        <v>20</v>
      </c>
      <c r="AHP79" s="3999">
        <v>0</v>
      </c>
      <c r="AHQ79" s="3999">
        <v>0</v>
      </c>
      <c r="AHR79" s="3999">
        <v>23</v>
      </c>
      <c r="AHS79" s="3999">
        <v>0</v>
      </c>
      <c r="AHT79" s="3999">
        <v>0</v>
      </c>
      <c r="AHU79" s="3994">
        <v>28</v>
      </c>
      <c r="AHV79" s="3999">
        <v>69</v>
      </c>
      <c r="AHW79" s="3999">
        <v>199.94</v>
      </c>
      <c r="AHX79" s="3994">
        <v>21</v>
      </c>
      <c r="AHY79" s="3999">
        <v>115</v>
      </c>
      <c r="AHZ79" s="3999">
        <v>342.36</v>
      </c>
      <c r="AIA79" s="3994">
        <v>21</v>
      </c>
      <c r="AIB79" s="4007"/>
      <c r="AIC79" s="4010"/>
      <c r="AID79" s="4027"/>
      <c r="AIE79" s="4007"/>
      <c r="AIF79" s="4010"/>
      <c r="AIG79" s="4027"/>
      <c r="AIH79" s="4007"/>
      <c r="AII79" s="4007"/>
      <c r="AIJ79" s="3999"/>
      <c r="AIK79" s="4007"/>
      <c r="AIL79" s="4051">
        <v>288</v>
      </c>
      <c r="AIM79" s="4052">
        <v>53.472222222222221</v>
      </c>
      <c r="AIN79" s="4053">
        <f t="shared" si="33"/>
        <v>51</v>
      </c>
      <c r="AIO79" s="4007">
        <v>1593</v>
      </c>
      <c r="AIP79" s="4027">
        <v>16.760828625235405</v>
      </c>
      <c r="AIQ79" s="4007">
        <f t="shared" si="34"/>
        <v>70</v>
      </c>
      <c r="AIR79" s="4051">
        <v>285</v>
      </c>
      <c r="AIS79" s="4052">
        <v>38.245614035087719</v>
      </c>
      <c r="AIT79" s="4053">
        <f t="shared" si="35"/>
        <v>36</v>
      </c>
      <c r="AIU79" s="4007">
        <v>1593</v>
      </c>
      <c r="AIV79" s="4027">
        <v>16.760828625235405</v>
      </c>
      <c r="AIW79" s="4007">
        <f t="shared" si="36"/>
        <v>19</v>
      </c>
      <c r="AIX79" s="4051">
        <v>292</v>
      </c>
      <c r="AIY79" s="4052">
        <v>0.34246575342465752</v>
      </c>
      <c r="AIZ79" s="4053">
        <f t="shared" si="37"/>
        <v>59</v>
      </c>
      <c r="AJA79" s="4007">
        <v>1593</v>
      </c>
      <c r="AJB79" s="4027">
        <v>16.760828625235405</v>
      </c>
      <c r="AJC79" s="4007">
        <f t="shared" si="38"/>
        <v>52</v>
      </c>
      <c r="AJD79" s="4010">
        <v>278</v>
      </c>
      <c r="AJE79" s="4027">
        <v>13.669064748201439</v>
      </c>
      <c r="AJF79" s="4007">
        <v>58</v>
      </c>
      <c r="AJG79" s="3994">
        <v>1638</v>
      </c>
      <c r="AJH79" s="4050">
        <v>11.66056166056166</v>
      </c>
      <c r="AJI79" s="4038">
        <v>59</v>
      </c>
      <c r="AJJ79" s="4010">
        <v>278</v>
      </c>
      <c r="AJK79" s="3999">
        <v>28.057553956834528</v>
      </c>
      <c r="AJL79" s="4007">
        <v>63</v>
      </c>
      <c r="AJM79" s="3994">
        <v>1638</v>
      </c>
      <c r="AJN79" s="3999">
        <v>25.579975579975578</v>
      </c>
      <c r="AJO79" s="4007">
        <v>48</v>
      </c>
      <c r="AJP79" s="4010">
        <v>282</v>
      </c>
      <c r="AJQ79" s="3999">
        <v>16.312056737588655</v>
      </c>
      <c r="AJR79" s="4007">
        <v>24</v>
      </c>
      <c r="AJS79" s="3994">
        <v>1593</v>
      </c>
      <c r="AJT79" s="3999">
        <v>16.760828625235405</v>
      </c>
      <c r="AJU79" s="4007">
        <f t="shared" si="39"/>
        <v>72</v>
      </c>
      <c r="AJV79" s="4054">
        <v>100</v>
      </c>
      <c r="AJW79" s="4050">
        <v>100</v>
      </c>
      <c r="AJX79" s="4050">
        <v>100</v>
      </c>
      <c r="AJY79" s="4050">
        <v>100</v>
      </c>
      <c r="AJZ79" s="4050">
        <v>0</v>
      </c>
      <c r="AKA79" s="4050">
        <v>0</v>
      </c>
      <c r="AKB79" s="4050">
        <v>100</v>
      </c>
      <c r="AKC79" s="4050">
        <v>100</v>
      </c>
      <c r="AKD79" s="4050">
        <v>0</v>
      </c>
      <c r="AKE79" s="4050">
        <v>0</v>
      </c>
      <c r="AKF79" s="4050">
        <v>0</v>
      </c>
      <c r="AKG79" s="4055">
        <v>1</v>
      </c>
      <c r="AKH79" s="4011">
        <v>38.095238095238095</v>
      </c>
      <c r="AKI79" s="4011">
        <v>10.714285714285714</v>
      </c>
      <c r="AKJ79" s="4011">
        <v>19.047619047619047</v>
      </c>
      <c r="AKK79" s="4011">
        <v>16.269841269841269</v>
      </c>
      <c r="AKL79" s="4011">
        <v>7.1428571428571423</v>
      </c>
      <c r="AKM79" s="4011">
        <v>11.904761904761903</v>
      </c>
      <c r="AKN79" s="4011">
        <v>10.317460317460316</v>
      </c>
      <c r="AKO79" s="4011">
        <v>9.1269841269841265</v>
      </c>
      <c r="AKP79" s="4011">
        <v>34.920634920634917</v>
      </c>
      <c r="AKQ79" s="4011">
        <v>5.9523809523809517</v>
      </c>
      <c r="AKR79" s="4011">
        <v>6.3492063492063489</v>
      </c>
      <c r="AKS79" s="3994">
        <v>252</v>
      </c>
      <c r="AKT79" s="4010" t="s">
        <v>1650</v>
      </c>
      <c r="AKU79" s="4007" t="s">
        <v>1650</v>
      </c>
      <c r="AKV79" s="4007" t="s">
        <v>1650</v>
      </c>
      <c r="AKW79" s="4007" t="s">
        <v>1650</v>
      </c>
      <c r="AKX79" s="4007" t="s">
        <v>1650</v>
      </c>
      <c r="AKY79" s="4007" t="s">
        <v>1650</v>
      </c>
      <c r="AKZ79" s="4007" t="s">
        <v>1650</v>
      </c>
      <c r="ALA79" s="4007">
        <v>2</v>
      </c>
      <c r="ALB79" s="4007">
        <v>2</v>
      </c>
      <c r="ALC79" s="4007">
        <v>2</v>
      </c>
      <c r="ALD79" s="4007">
        <v>2</v>
      </c>
      <c r="ALE79" s="4007">
        <v>2</v>
      </c>
      <c r="ALF79" s="4007">
        <v>2</v>
      </c>
      <c r="ALG79" s="4007">
        <v>2</v>
      </c>
      <c r="ALH79" s="4007">
        <f t="shared" si="40"/>
        <v>14</v>
      </c>
      <c r="ALI79" s="4007">
        <f t="shared" si="41"/>
        <v>1</v>
      </c>
      <c r="ALJ79" s="4044" t="s">
        <v>31</v>
      </c>
      <c r="ALK79" s="3999" t="s">
        <v>31</v>
      </c>
      <c r="ALL79" s="3999" t="s">
        <v>31</v>
      </c>
      <c r="ALM79" s="3999" t="s">
        <v>31</v>
      </c>
      <c r="ALN79" s="3999" t="s">
        <v>31</v>
      </c>
      <c r="ALO79" s="3999" t="s">
        <v>31</v>
      </c>
      <c r="ALP79" s="3999" t="s">
        <v>31</v>
      </c>
      <c r="ALQ79" s="4010">
        <v>8</v>
      </c>
      <c r="ALR79" s="4007">
        <v>3</v>
      </c>
      <c r="ALS79" s="4007">
        <v>2</v>
      </c>
      <c r="ALT79" s="4007">
        <v>2</v>
      </c>
      <c r="ALU79" s="4007">
        <v>4</v>
      </c>
      <c r="ALV79" s="4007">
        <v>7</v>
      </c>
      <c r="ALW79" s="4038">
        <v>1</v>
      </c>
      <c r="ALX79" s="4039">
        <v>2.4867889337892444</v>
      </c>
      <c r="ALY79" s="4007">
        <v>8</v>
      </c>
      <c r="ALZ79" s="4037">
        <v>0.93254585017096669</v>
      </c>
      <c r="AMA79" s="4007">
        <v>22</v>
      </c>
      <c r="AMB79" s="4037">
        <v>0.62169723344731109</v>
      </c>
      <c r="AMC79" s="4007">
        <v>22</v>
      </c>
      <c r="AMD79" s="4037">
        <v>0.62169723344731109</v>
      </c>
      <c r="AME79" s="4007">
        <v>45</v>
      </c>
      <c r="AMF79" s="4007">
        <v>1.2433944668946222</v>
      </c>
      <c r="AMG79" s="4007">
        <v>12</v>
      </c>
      <c r="AMH79" s="4037">
        <v>2.1759403170655891</v>
      </c>
      <c r="AMI79" s="4007">
        <v>11</v>
      </c>
      <c r="AMJ79" s="4037">
        <v>0.31084861672365555</v>
      </c>
      <c r="AMK79" s="4007">
        <v>47</v>
      </c>
      <c r="AML79" s="4043">
        <v>0</v>
      </c>
      <c r="AMM79" s="3994">
        <v>1</v>
      </c>
      <c r="AMN79" s="3994">
        <v>1</v>
      </c>
      <c r="AMO79" s="4044">
        <v>0</v>
      </c>
      <c r="AMP79" s="4007">
        <v>52</v>
      </c>
      <c r="AMQ79" s="3999">
        <v>0.31084861672365555</v>
      </c>
      <c r="AMR79" s="4007">
        <v>14</v>
      </c>
      <c r="AMS79" s="3999">
        <v>0.31084861672365555</v>
      </c>
      <c r="AMT79" s="4038">
        <v>17</v>
      </c>
      <c r="AMU79" s="4043">
        <v>3</v>
      </c>
      <c r="AMV79" s="4037">
        <v>0.93254585017096669</v>
      </c>
      <c r="AMW79" s="4007">
        <v>8</v>
      </c>
      <c r="AMX79" s="4044" t="s">
        <v>106</v>
      </c>
      <c r="AMY79" s="3999" t="s">
        <v>106</v>
      </c>
      <c r="AMZ79" s="4007">
        <v>4</v>
      </c>
      <c r="ANA79" s="4007">
        <v>4</v>
      </c>
      <c r="ANB79" s="4007">
        <v>8</v>
      </c>
      <c r="ANC79" s="4007">
        <v>1</v>
      </c>
      <c r="AND79" s="4056" t="s">
        <v>1632</v>
      </c>
      <c r="ANE79" s="4057" t="s">
        <v>1632</v>
      </c>
      <c r="ANF79" s="4057" t="s">
        <v>1632</v>
      </c>
      <c r="ANG79" s="4057" t="s">
        <v>1632</v>
      </c>
      <c r="ANH79" s="4027">
        <v>5</v>
      </c>
      <c r="ANI79" s="4027">
        <v>5</v>
      </c>
      <c r="ANJ79" s="4027">
        <v>5</v>
      </c>
      <c r="ANK79" s="4027">
        <v>5</v>
      </c>
      <c r="ANL79" s="4035">
        <f t="shared" si="42"/>
        <v>20</v>
      </c>
      <c r="ANM79" s="4035">
        <f t="shared" si="43"/>
        <v>1</v>
      </c>
      <c r="ANN79" s="4058" t="s">
        <v>1632</v>
      </c>
      <c r="ANO79" s="4027" t="s">
        <v>1632</v>
      </c>
      <c r="ANP79" s="4027" t="s">
        <v>1632</v>
      </c>
      <c r="ANQ79" s="4027" t="s">
        <v>1632</v>
      </c>
      <c r="ANR79" s="4027">
        <v>5</v>
      </c>
      <c r="ANS79" s="4027">
        <v>5</v>
      </c>
      <c r="ANT79" s="4027">
        <v>5</v>
      </c>
      <c r="ANU79" s="4027">
        <v>5</v>
      </c>
      <c r="ANV79" s="4007">
        <f t="shared" si="44"/>
        <v>20</v>
      </c>
      <c r="ANW79" s="4007">
        <f t="shared" si="45"/>
        <v>1</v>
      </c>
      <c r="ANX79" s="4043">
        <v>30</v>
      </c>
      <c r="ANY79" s="4007">
        <v>1264</v>
      </c>
      <c r="ANZ79" s="4059">
        <v>13.382</v>
      </c>
      <c r="AOA79" s="4007">
        <v>33</v>
      </c>
      <c r="AOB79" s="4059">
        <v>2.5</v>
      </c>
      <c r="AOC79" s="4055">
        <f t="shared" si="46"/>
        <v>45</v>
      </c>
      <c r="AOD79" s="4059">
        <v>58.945</v>
      </c>
      <c r="AOE79" s="4055">
        <f t="shared" si="47"/>
        <v>26</v>
      </c>
      <c r="AOF79" s="3994">
        <v>0</v>
      </c>
      <c r="AOG79" s="4011">
        <v>0</v>
      </c>
      <c r="AOH79" s="4055">
        <v>45</v>
      </c>
      <c r="AOI79" s="3994">
        <v>0</v>
      </c>
      <c r="AOJ79" s="4011">
        <v>0</v>
      </c>
      <c r="AOK79" s="4055">
        <v>60</v>
      </c>
      <c r="AOL79" s="3994">
        <v>1</v>
      </c>
      <c r="AOM79" s="4011">
        <v>0.31084861672365555</v>
      </c>
      <c r="AON79" s="4055">
        <v>44</v>
      </c>
      <c r="AOO79" s="3994">
        <v>1</v>
      </c>
      <c r="AOP79" s="4011">
        <v>0.31084861672365555</v>
      </c>
      <c r="AOQ79" s="4055">
        <v>35</v>
      </c>
      <c r="AOR79" s="4058" t="s">
        <v>1625</v>
      </c>
      <c r="AOS79" s="4027" t="s">
        <v>1625</v>
      </c>
      <c r="AOT79" s="4027" t="s">
        <v>1625</v>
      </c>
      <c r="AOU79" s="4027" t="s">
        <v>1625</v>
      </c>
      <c r="AOV79" s="4027">
        <v>0</v>
      </c>
      <c r="AOW79" s="4027">
        <v>0</v>
      </c>
      <c r="AOX79" s="4027">
        <v>0</v>
      </c>
      <c r="AOY79" s="4027">
        <v>0</v>
      </c>
      <c r="AOZ79" s="4007">
        <f t="shared" si="48"/>
        <v>0</v>
      </c>
      <c r="APA79" s="4007">
        <f t="shared" si="49"/>
        <v>25</v>
      </c>
      <c r="APB79" s="4060" t="s">
        <v>1632</v>
      </c>
      <c r="APC79" s="4061" t="s">
        <v>1632</v>
      </c>
      <c r="APD79" s="4061" t="s">
        <v>1632</v>
      </c>
      <c r="APE79" s="4061" t="s">
        <v>1632</v>
      </c>
      <c r="APF79" s="4036">
        <v>5</v>
      </c>
      <c r="APG79" s="4036">
        <v>5</v>
      </c>
      <c r="APH79" s="4036">
        <v>5</v>
      </c>
      <c r="API79" s="4036">
        <v>5</v>
      </c>
      <c r="APJ79" s="4007">
        <f t="shared" si="50"/>
        <v>20</v>
      </c>
      <c r="APK79" s="4007">
        <f t="shared" si="51"/>
        <v>1</v>
      </c>
      <c r="APL79" s="4007">
        <v>0</v>
      </c>
      <c r="APM79" s="4027">
        <v>0</v>
      </c>
      <c r="APN79" s="4007">
        <v>17</v>
      </c>
      <c r="APO79" s="4007">
        <v>0</v>
      </c>
      <c r="APP79" s="4027">
        <v>0</v>
      </c>
      <c r="APQ79" s="4007">
        <v>18</v>
      </c>
      <c r="APR79" s="4051">
        <v>1</v>
      </c>
      <c r="APS79" s="4053">
        <v>221</v>
      </c>
      <c r="APT79" s="4053">
        <v>1768</v>
      </c>
      <c r="APU79" s="4049">
        <v>221</v>
      </c>
      <c r="APV79" s="4049">
        <v>1768</v>
      </c>
      <c r="APW79" s="4049">
        <v>55.060728744939269</v>
      </c>
      <c r="APX79" s="4049">
        <v>22</v>
      </c>
      <c r="APY79" s="4049">
        <v>0</v>
      </c>
      <c r="APZ79" s="4049">
        <v>0</v>
      </c>
      <c r="AQA79" s="4049">
        <v>0</v>
      </c>
      <c r="AQB79" s="4049">
        <v>0</v>
      </c>
      <c r="AQC79" s="4049">
        <v>0</v>
      </c>
      <c r="AQD79" s="4050">
        <v>0</v>
      </c>
      <c r="AQE79" s="4049">
        <v>55</v>
      </c>
      <c r="AQF79" s="4049">
        <v>1</v>
      </c>
      <c r="AQG79" s="4049">
        <v>221</v>
      </c>
      <c r="AQH79" s="4049">
        <v>1768</v>
      </c>
      <c r="AQI79" s="4049">
        <v>221</v>
      </c>
      <c r="AQJ79" s="4049">
        <v>1768</v>
      </c>
      <c r="AQK79" s="4049">
        <v>55.060728744939269</v>
      </c>
      <c r="AQL79" s="1192">
        <v>31</v>
      </c>
      <c r="AQM79" s="4007"/>
      <c r="AQN79" s="4007"/>
      <c r="AQO79" s="4007"/>
      <c r="AQP79" s="4007"/>
      <c r="AQQ79" s="4007">
        <v>2778</v>
      </c>
      <c r="AQR79" s="4007">
        <v>2210</v>
      </c>
      <c r="AQS79" s="4049">
        <v>328</v>
      </c>
      <c r="AQT79" s="4050">
        <v>14.841628959276019</v>
      </c>
      <c r="AQU79" s="4049">
        <f t="shared" si="52"/>
        <v>68</v>
      </c>
      <c r="AQV79" s="4049">
        <v>150</v>
      </c>
      <c r="AQW79" s="4049">
        <v>45.731707317073173</v>
      </c>
      <c r="AQX79" s="4050">
        <v>3.9466666666666668</v>
      </c>
      <c r="AQY79" s="4049">
        <f t="shared" si="53"/>
        <v>4</v>
      </c>
      <c r="AQZ79" s="4049">
        <v>79</v>
      </c>
      <c r="ARA79" s="4049">
        <v>407</v>
      </c>
      <c r="ARB79" s="4049">
        <v>19.41031941031941</v>
      </c>
      <c r="ARC79" s="4049">
        <f t="shared" si="54"/>
        <v>28</v>
      </c>
      <c r="ARD79" s="4062">
        <v>2.3085972850678731</v>
      </c>
      <c r="ARE79" s="4063">
        <f t="shared" si="55"/>
        <v>49</v>
      </c>
      <c r="ARF79" s="4053">
        <v>51</v>
      </c>
      <c r="ARG79" s="4050">
        <v>21.568627450980394</v>
      </c>
      <c r="ARH79" s="4049">
        <f t="shared" si="56"/>
        <v>54</v>
      </c>
      <c r="ARI79" s="4007">
        <v>343</v>
      </c>
      <c r="ARJ79" s="4011">
        <v>19.241982507288629</v>
      </c>
      <c r="ARK79" s="3994">
        <f t="shared" si="57"/>
        <v>41</v>
      </c>
      <c r="ARL79" s="4049">
        <v>86</v>
      </c>
      <c r="ARM79" s="4007">
        <v>23</v>
      </c>
      <c r="ARN79" s="4011">
        <v>26.744186046511626</v>
      </c>
      <c r="ARO79" s="3994">
        <f t="shared" si="58"/>
        <v>62</v>
      </c>
      <c r="ARP79" s="4002">
        <v>103</v>
      </c>
      <c r="ARQ79" s="4064">
        <v>0</v>
      </c>
      <c r="ARR79" s="4012">
        <v>0</v>
      </c>
      <c r="ARS79" s="4047">
        <f t="shared" si="59"/>
        <v>34</v>
      </c>
      <c r="ART79" s="4007">
        <v>48</v>
      </c>
      <c r="ARU79" s="3994">
        <f t="shared" si="59"/>
        <v>46</v>
      </c>
      <c r="ARV79" s="4007" t="s">
        <v>31</v>
      </c>
      <c r="ARW79" s="4007" t="s">
        <v>31</v>
      </c>
      <c r="ARX79" s="4011" t="s">
        <v>31</v>
      </c>
      <c r="ARY79" s="3994" t="str">
        <f t="shared" si="60"/>
        <v>-</v>
      </c>
      <c r="ARZ79" s="4007" t="s">
        <v>31</v>
      </c>
      <c r="ASA79" s="4007" t="s">
        <v>31</v>
      </c>
      <c r="ASB79" s="3999" t="s">
        <v>31</v>
      </c>
      <c r="ASC79" s="3994" t="str">
        <f t="shared" si="61"/>
        <v>-</v>
      </c>
      <c r="ASD79" s="3999">
        <v>52.054794520547944</v>
      </c>
      <c r="ASE79" s="3999">
        <v>19.17808219178082</v>
      </c>
      <c r="ASF79" s="3999">
        <v>17.80821917808219</v>
      </c>
      <c r="ASG79" s="3999">
        <v>2.7397260273972601</v>
      </c>
      <c r="ASH79" s="3999">
        <v>2.7397260273972601</v>
      </c>
      <c r="ASI79" s="3999">
        <v>2.7397260273972601</v>
      </c>
      <c r="ASJ79" s="3999">
        <v>2.7397260273972601</v>
      </c>
      <c r="ASK79" s="3999">
        <v>0</v>
      </c>
      <c r="ASL79" s="3999">
        <v>0</v>
      </c>
      <c r="ASM79" s="4007">
        <v>38</v>
      </c>
      <c r="ASN79" s="4007">
        <v>14</v>
      </c>
      <c r="ASO79" s="4007">
        <v>13</v>
      </c>
      <c r="ASP79" s="4007">
        <v>2</v>
      </c>
      <c r="ASQ79" s="4007">
        <v>2</v>
      </c>
      <c r="ASR79" s="4007">
        <v>2</v>
      </c>
      <c r="ASS79" s="4007">
        <v>2</v>
      </c>
      <c r="AST79" s="4007">
        <v>0</v>
      </c>
      <c r="ASU79" s="4007">
        <v>0</v>
      </c>
      <c r="ASV79" s="4007">
        <v>73</v>
      </c>
      <c r="ASW79" s="3999">
        <v>42.857142857142854</v>
      </c>
      <c r="ASX79" s="3999">
        <v>14.285714285714285</v>
      </c>
      <c r="ASY79" s="3999">
        <v>0</v>
      </c>
      <c r="ASZ79" s="3999">
        <v>0</v>
      </c>
      <c r="ATA79" s="3999">
        <v>14.285714285714285</v>
      </c>
      <c r="ATB79" s="3999">
        <v>0</v>
      </c>
      <c r="ATC79" s="3999">
        <v>28.571428571428569</v>
      </c>
      <c r="ATD79" s="3999">
        <v>0</v>
      </c>
      <c r="ATE79" s="3999">
        <v>0</v>
      </c>
      <c r="ATF79" s="4007">
        <v>3</v>
      </c>
      <c r="ATG79" s="4007">
        <v>1</v>
      </c>
      <c r="ATH79" s="4007">
        <v>0</v>
      </c>
      <c r="ATI79" s="4007">
        <v>0</v>
      </c>
      <c r="ATJ79" s="4007">
        <v>1</v>
      </c>
      <c r="ATK79" s="4007">
        <v>0</v>
      </c>
      <c r="ATL79" s="4007">
        <v>2</v>
      </c>
      <c r="ATM79" s="4007">
        <v>0</v>
      </c>
      <c r="ATN79" s="4007">
        <v>0</v>
      </c>
      <c r="ATO79" s="4007">
        <v>7</v>
      </c>
      <c r="ATP79" s="3999" t="s">
        <v>31</v>
      </c>
      <c r="ATQ79" s="3999" t="s">
        <v>31</v>
      </c>
      <c r="ATR79" s="3999" t="s">
        <v>31</v>
      </c>
      <c r="ATS79" s="3999" t="s">
        <v>31</v>
      </c>
      <c r="ATT79" s="3999" t="s">
        <v>31</v>
      </c>
      <c r="ATU79" s="3999" t="s">
        <v>31</v>
      </c>
      <c r="ATV79" s="3999" t="s">
        <v>31</v>
      </c>
      <c r="ATW79" s="3999" t="s">
        <v>31</v>
      </c>
      <c r="ATX79" s="3999" t="s">
        <v>31</v>
      </c>
      <c r="ATY79" s="4007">
        <v>0</v>
      </c>
      <c r="ATZ79" s="4007">
        <v>0</v>
      </c>
      <c r="AUA79" s="4007">
        <v>0</v>
      </c>
      <c r="AUB79" s="4007">
        <v>0</v>
      </c>
      <c r="AUC79" s="4007">
        <v>0</v>
      </c>
      <c r="AUD79" s="4007">
        <v>0</v>
      </c>
      <c r="AUE79" s="4007">
        <v>0</v>
      </c>
      <c r="AUF79" s="4007">
        <v>0</v>
      </c>
      <c r="AUG79" s="4007">
        <v>0</v>
      </c>
      <c r="AUH79" s="4007">
        <v>0</v>
      </c>
      <c r="AUI79" s="3999" t="s">
        <v>1678</v>
      </c>
      <c r="AUJ79" s="3999" t="s">
        <v>1627</v>
      </c>
      <c r="AUK79" s="4005">
        <v>0</v>
      </c>
      <c r="AUL79" s="4046">
        <v>31</v>
      </c>
      <c r="AUM79" s="3996" t="s">
        <v>1626</v>
      </c>
      <c r="AUN79" s="3996" t="s">
        <v>1626</v>
      </c>
      <c r="AUO79" s="3996" t="s">
        <v>1626</v>
      </c>
      <c r="AUP79" s="4006" t="s">
        <v>1626</v>
      </c>
      <c r="AUQ79" s="3999" t="s">
        <v>1626</v>
      </c>
      <c r="AUR79" s="3999" t="s">
        <v>1627</v>
      </c>
      <c r="AUS79" s="3999" t="s">
        <v>1627</v>
      </c>
      <c r="AUT79" s="3999" t="s">
        <v>1627</v>
      </c>
      <c r="AUU79" s="3999" t="s">
        <v>1625</v>
      </c>
      <c r="AUV79" s="3999" t="s">
        <v>1685</v>
      </c>
      <c r="AUW79" s="4065" t="s">
        <v>1641</v>
      </c>
      <c r="AUX79" s="3999" t="s">
        <v>5405</v>
      </c>
      <c r="AUY79" s="3999" t="s">
        <v>1867</v>
      </c>
      <c r="AUZ79" s="3994">
        <v>25</v>
      </c>
      <c r="AVA79" s="3994">
        <v>2</v>
      </c>
      <c r="AVB79" s="4011">
        <v>8</v>
      </c>
      <c r="AVC79" s="3994">
        <v>0</v>
      </c>
      <c r="AVD79" s="3999">
        <v>0</v>
      </c>
      <c r="AVE79" s="3994">
        <f t="shared" si="62"/>
        <v>25</v>
      </c>
      <c r="AVF79" s="3999">
        <v>0</v>
      </c>
      <c r="AVG79" s="4046">
        <v>33</v>
      </c>
      <c r="AVH79" s="3999" t="s">
        <v>1625</v>
      </c>
      <c r="AVI79" s="3999" t="s">
        <v>1625</v>
      </c>
      <c r="AVJ79" s="3999" t="s">
        <v>1625</v>
      </c>
      <c r="AVK79" s="3999" t="s">
        <v>1625</v>
      </c>
      <c r="AVL79" s="4044">
        <v>10.3</v>
      </c>
      <c r="AVM79" s="3994">
        <f t="shared" si="63"/>
        <v>33</v>
      </c>
      <c r="AVN79" s="4007">
        <v>1</v>
      </c>
      <c r="AVO79" s="3999">
        <v>20.7</v>
      </c>
      <c r="AVP79" s="3994">
        <f t="shared" si="64"/>
        <v>4</v>
      </c>
      <c r="AVQ79" s="4007">
        <v>2</v>
      </c>
      <c r="AVR79" s="3999">
        <v>0</v>
      </c>
      <c r="AVS79" s="3994">
        <f t="shared" si="65"/>
        <v>14</v>
      </c>
      <c r="AVT79" s="4007">
        <v>0</v>
      </c>
      <c r="AVU79" s="3999">
        <v>0</v>
      </c>
      <c r="AVV79" s="3994">
        <f t="shared" si="66"/>
        <v>29</v>
      </c>
      <c r="AVW79" s="4007">
        <v>0</v>
      </c>
      <c r="AVX79" s="3999">
        <v>0</v>
      </c>
      <c r="AVY79" s="4038">
        <v>0</v>
      </c>
      <c r="AVZ79" s="4044">
        <v>0</v>
      </c>
      <c r="AWA79" s="3994">
        <f t="shared" si="67"/>
        <v>26</v>
      </c>
      <c r="AWB79" s="4007">
        <v>0</v>
      </c>
      <c r="AWC79" s="3999">
        <v>0</v>
      </c>
      <c r="AWD79" s="3994">
        <f t="shared" si="68"/>
        <v>9</v>
      </c>
      <c r="AWE79" s="4007">
        <v>0</v>
      </c>
      <c r="AWF79" s="3999">
        <v>10.3</v>
      </c>
      <c r="AWG79" s="3994">
        <f t="shared" si="69"/>
        <v>44</v>
      </c>
      <c r="AWH79" s="4007">
        <v>1</v>
      </c>
      <c r="AWI79" s="4010">
        <v>60</v>
      </c>
      <c r="AWJ79" s="4007">
        <v>165</v>
      </c>
      <c r="AWK79" s="4007" t="s">
        <v>31</v>
      </c>
      <c r="AWL79" s="4007" t="s">
        <v>31</v>
      </c>
      <c r="AWM79" s="4007" t="s">
        <v>31</v>
      </c>
      <c r="AWN79" s="4007">
        <v>225</v>
      </c>
      <c r="AWO79" s="4007" t="s">
        <v>31</v>
      </c>
      <c r="AWP79" s="4007">
        <v>9</v>
      </c>
      <c r="AWQ79" s="4007" t="s">
        <v>31</v>
      </c>
      <c r="AWR79" s="4007">
        <v>9</v>
      </c>
      <c r="AWS79" s="4044">
        <v>0.14899999999999999</v>
      </c>
      <c r="AWT79" s="3994">
        <f t="shared" si="70"/>
        <v>27</v>
      </c>
      <c r="AWU79" s="3999">
        <v>8.6999999999999994E-2</v>
      </c>
      <c r="AWV79" s="3994">
        <f t="shared" si="70"/>
        <v>16</v>
      </c>
      <c r="AWW79" s="3999" t="s">
        <v>31</v>
      </c>
      <c r="AWX79" s="3994" t="str">
        <f t="shared" ref="AWX79:AWX91" si="112">IFERROR(RANK(AWW79,AWW$15:AWW$91,0),"-")</f>
        <v>-</v>
      </c>
      <c r="AWY79" s="3999" t="s">
        <v>31</v>
      </c>
      <c r="AWZ79" s="3994" t="str">
        <f t="shared" si="71"/>
        <v>-</v>
      </c>
      <c r="AXA79" s="3999" t="s">
        <v>31</v>
      </c>
      <c r="AXB79" s="3999">
        <v>0.23599999999999999</v>
      </c>
      <c r="AXC79" s="3999" t="s">
        <v>31</v>
      </c>
      <c r="AXD79" s="3994" t="str">
        <f t="shared" ref="AXD79:AXD91" si="113">IFERROR(RANK(AXC79,AXC$15:AXC$91,0),"-")</f>
        <v>-</v>
      </c>
      <c r="AXE79" s="3999">
        <v>1.9E-2</v>
      </c>
      <c r="AXF79" s="3994">
        <f t="shared" ref="AXF79:AXF91" si="114">IFERROR(RANK(AXE79,AXE$15:AXE$91,0),"-")</f>
        <v>54</v>
      </c>
      <c r="AXG79" s="3999" t="s">
        <v>31</v>
      </c>
      <c r="AXH79" s="3994" t="str">
        <f t="shared" ref="AXH79:AXH91" si="115">IFERROR(RANK(AXG79,AXG$15:AXG$91,0),"-")</f>
        <v>-</v>
      </c>
      <c r="AXI79" s="3999">
        <v>1.9E-2</v>
      </c>
      <c r="AXK79" s="4066">
        <v>94.108645753634278</v>
      </c>
      <c r="AXL79" s="4067">
        <v>1307</v>
      </c>
      <c r="AXM79" s="4007">
        <f t="shared" si="72"/>
        <v>25</v>
      </c>
      <c r="AXN79" s="4066">
        <v>40.55944055944056</v>
      </c>
      <c r="AXO79" s="4067">
        <v>1573</v>
      </c>
      <c r="AXP79" s="4007">
        <f t="shared" si="73"/>
        <v>35</v>
      </c>
      <c r="AXQ79" s="4068">
        <v>20856</v>
      </c>
      <c r="AXR79" s="4068">
        <v>21068</v>
      </c>
      <c r="AXS79" s="4069">
        <v>1.0062654262388548</v>
      </c>
      <c r="AXT79" s="4068" t="s">
        <v>8059</v>
      </c>
      <c r="AXU79" s="4068">
        <v>3358</v>
      </c>
      <c r="AXV79" s="4068">
        <v>3373</v>
      </c>
      <c r="AXW79" s="4069">
        <v>0.44470797509634963</v>
      </c>
      <c r="AXX79" s="4068" t="s">
        <v>8059</v>
      </c>
      <c r="AXY79" s="4069">
        <v>16.100882240122747</v>
      </c>
      <c r="AXZ79" s="4069">
        <v>16.010062654262388</v>
      </c>
      <c r="AYA79" s="4069">
        <v>-9.0819585860359098E-2</v>
      </c>
      <c r="AYB79" s="4068" t="s">
        <v>1632</v>
      </c>
      <c r="AYC79" s="4070">
        <v>9504</v>
      </c>
      <c r="AYD79" s="4068">
        <v>9367</v>
      </c>
      <c r="AYE79" s="4069">
        <v>1.4625814027970421</v>
      </c>
      <c r="AYF79" s="4068" t="s">
        <v>8059</v>
      </c>
      <c r="AYG79" s="4068">
        <v>1344</v>
      </c>
      <c r="AYH79" s="4068">
        <v>1336</v>
      </c>
      <c r="AYI79" s="4069">
        <v>0.59880239520957446</v>
      </c>
      <c r="AYJ79" s="4068" t="s">
        <v>8059</v>
      </c>
      <c r="AYK79" s="4068">
        <v>86784</v>
      </c>
      <c r="AYL79" s="4068">
        <v>86114</v>
      </c>
      <c r="AYM79" s="4069">
        <v>0.7780384141951231</v>
      </c>
      <c r="AYN79" s="4068" t="s">
        <v>8059</v>
      </c>
      <c r="AYO79" s="4068">
        <v>390299000</v>
      </c>
      <c r="AYP79" s="4068">
        <v>404836457</v>
      </c>
      <c r="AYQ79" s="4069">
        <v>3.5909456148609564</v>
      </c>
      <c r="AYR79" s="4068" t="s">
        <v>8056</v>
      </c>
      <c r="AYS79" s="4068">
        <v>203152000</v>
      </c>
      <c r="AYT79" s="4068">
        <v>174411324</v>
      </c>
      <c r="AYU79" s="4069">
        <v>16.478675432794716</v>
      </c>
      <c r="AYV79" s="4068" t="s">
        <v>8057</v>
      </c>
      <c r="AYW79" s="4068">
        <v>127262000</v>
      </c>
      <c r="AYX79" s="4068">
        <v>165161486</v>
      </c>
      <c r="AYY79" s="4069">
        <v>22.946927227331926</v>
      </c>
      <c r="AYZ79" s="4068" t="s">
        <v>8057</v>
      </c>
      <c r="AZA79" s="4068">
        <v>3302000</v>
      </c>
      <c r="AZB79" s="4068">
        <v>3626405</v>
      </c>
      <c r="AZC79" s="4069">
        <v>8.9456362430561427</v>
      </c>
      <c r="AZD79" s="4068" t="s">
        <v>8058</v>
      </c>
      <c r="AZE79" s="4068">
        <v>34885000</v>
      </c>
      <c r="AZF79" s="4068">
        <v>35135249</v>
      </c>
      <c r="AZG79" s="4069">
        <v>0.71224484562497992</v>
      </c>
      <c r="AZH79" s="4068" t="s">
        <v>8059</v>
      </c>
      <c r="AZI79" s="4068">
        <v>7073000</v>
      </c>
      <c r="AZJ79" s="4068">
        <v>11206414</v>
      </c>
      <c r="AZK79" s="4069">
        <v>36.884359260687674</v>
      </c>
      <c r="AZL79" s="4068" t="s">
        <v>8057</v>
      </c>
      <c r="AZM79" s="4068">
        <v>13319000</v>
      </c>
      <c r="AZN79" s="4068">
        <v>14397610</v>
      </c>
      <c r="AZO79" s="4069">
        <v>7.4915906181651053</v>
      </c>
      <c r="AZP79" s="4068" t="s">
        <v>8058</v>
      </c>
      <c r="AZQ79" s="4068">
        <v>50000</v>
      </c>
      <c r="AZR79" s="4068">
        <v>0</v>
      </c>
      <c r="AZS79" s="4069" t="s">
        <v>31</v>
      </c>
      <c r="AZT79" s="4068" t="s">
        <v>31</v>
      </c>
      <c r="AZU79" s="4068">
        <v>1256000</v>
      </c>
      <c r="AZV79" s="4068">
        <v>897969</v>
      </c>
      <c r="AZW79" s="4069">
        <v>39.871198226219377</v>
      </c>
      <c r="AZX79" s="4068" t="s">
        <v>8057</v>
      </c>
      <c r="AZY79" s="4070">
        <v>2520436000</v>
      </c>
      <c r="AZZ79" s="4068">
        <v>2466876108</v>
      </c>
      <c r="BAA79" s="4069">
        <v>2.1711626224887084</v>
      </c>
      <c r="BAB79" s="4068" t="s">
        <v>8059</v>
      </c>
      <c r="BAC79" s="4068">
        <v>311151000</v>
      </c>
      <c r="BAD79" s="4068">
        <v>302764912</v>
      </c>
      <c r="BAE79" s="4069">
        <v>2.7698348347578587</v>
      </c>
      <c r="BAF79" s="4068" t="s">
        <v>8059</v>
      </c>
      <c r="BAG79" s="4068">
        <v>3314676000</v>
      </c>
      <c r="BAH79" s="4068">
        <v>3205878454</v>
      </c>
      <c r="BAI79" s="4069">
        <v>3.3936890484495024</v>
      </c>
      <c r="BAJ79" s="4068" t="s">
        <v>8056</v>
      </c>
      <c r="BAK79" s="4070">
        <v>1553912000</v>
      </c>
      <c r="BAL79" s="4068">
        <v>1573192721</v>
      </c>
      <c r="BAM79" s="4069">
        <v>1.2255790878401882</v>
      </c>
      <c r="BAN79" s="4068" t="s">
        <v>8059</v>
      </c>
      <c r="BAO79" s="4068">
        <v>3522000</v>
      </c>
      <c r="BAP79" s="4068">
        <v>817606</v>
      </c>
      <c r="BAQ79" s="4069">
        <v>330.76983290240037</v>
      </c>
      <c r="BAR79" s="4068" t="s">
        <v>8057</v>
      </c>
      <c r="BAS79" s="4068">
        <v>929981000</v>
      </c>
      <c r="BAT79" s="4068">
        <v>872512166</v>
      </c>
      <c r="BAU79" s="4069">
        <v>6.5865940028622987</v>
      </c>
      <c r="BAV79" s="4068" t="s">
        <v>8058</v>
      </c>
      <c r="BAW79" s="4068">
        <v>5120000</v>
      </c>
      <c r="BAX79" s="4068">
        <v>3092644</v>
      </c>
      <c r="BAY79" s="4069">
        <v>65.554134261816102</v>
      </c>
      <c r="BAZ79" s="4068" t="s">
        <v>8057</v>
      </c>
      <c r="BBA79" s="4068">
        <v>27901000</v>
      </c>
      <c r="BBB79" s="4068">
        <v>17260971</v>
      </c>
      <c r="BBC79" s="4069">
        <v>61.642123145911086</v>
      </c>
      <c r="BBD79" s="4068" t="s">
        <v>8057</v>
      </c>
      <c r="BBE79" s="4070">
        <v>115998000</v>
      </c>
      <c r="BBF79" s="4068">
        <v>108898823</v>
      </c>
      <c r="BBG79" s="4069">
        <v>6.5190576026703297</v>
      </c>
      <c r="BBH79" s="4068" t="s">
        <v>8058</v>
      </c>
      <c r="BBI79" s="4068">
        <v>0</v>
      </c>
      <c r="BBJ79" s="4068">
        <v>0</v>
      </c>
      <c r="BBK79" s="4069" t="s">
        <v>31</v>
      </c>
      <c r="BBL79" s="4068" t="s">
        <v>31</v>
      </c>
      <c r="BBM79" s="4068">
        <v>195153000</v>
      </c>
      <c r="BBN79" s="4068">
        <v>193866089</v>
      </c>
      <c r="BBO79" s="4069">
        <v>0.66381439200540626</v>
      </c>
      <c r="BBP79" s="4068" t="s">
        <v>8059</v>
      </c>
      <c r="BBQ79" s="4070">
        <v>430225000</v>
      </c>
      <c r="BBR79" s="4068">
        <v>441912624</v>
      </c>
      <c r="BBS79" s="4069">
        <v>2.6447816525829779</v>
      </c>
      <c r="BBT79" s="4068" t="s">
        <v>8059</v>
      </c>
      <c r="BBU79" s="4068">
        <v>34637000</v>
      </c>
      <c r="BBV79" s="4068">
        <v>26976945</v>
      </c>
      <c r="BBW79" s="4069">
        <v>28.394820095455572</v>
      </c>
      <c r="BBX79" s="4068" t="s">
        <v>8057</v>
      </c>
      <c r="BBY79" s="4068">
        <v>167932000</v>
      </c>
      <c r="BBZ79" s="4068">
        <v>163211897</v>
      </c>
      <c r="BCA79" s="4069">
        <v>2.8920091529847269</v>
      </c>
      <c r="BCB79" s="4068" t="s">
        <v>8059</v>
      </c>
      <c r="BCC79" s="4068">
        <v>55586000</v>
      </c>
      <c r="BCD79" s="4068">
        <v>50957363</v>
      </c>
      <c r="BCE79" s="4069">
        <v>9.0833526844785979</v>
      </c>
      <c r="BCF79" s="4068" t="s">
        <v>8058</v>
      </c>
      <c r="BCG79" s="4068">
        <v>17470000</v>
      </c>
      <c r="BCH79" s="4068">
        <v>18904973</v>
      </c>
      <c r="BCI79" s="4069">
        <v>7.5904525227304021</v>
      </c>
      <c r="BCJ79" s="4068" t="s">
        <v>8058</v>
      </c>
      <c r="BCK79" s="4068">
        <v>736033000</v>
      </c>
      <c r="BCL79" s="4068">
        <v>675868825</v>
      </c>
      <c r="BCM79" s="4069">
        <v>8.9017532359182212</v>
      </c>
      <c r="BCN79" s="4068" t="s">
        <v>8058</v>
      </c>
      <c r="BCO79" s="4068">
        <v>406583000</v>
      </c>
      <c r="BCP79" s="4068">
        <v>386832428</v>
      </c>
      <c r="BCQ79" s="4069">
        <v>5.105717765729807</v>
      </c>
      <c r="BCR79" s="4068" t="s">
        <v>8056</v>
      </c>
      <c r="BCS79" s="4068">
        <v>178947000</v>
      </c>
      <c r="BCT79" s="4068">
        <v>174450291</v>
      </c>
      <c r="BCU79" s="4069">
        <v>2.5776448833782553</v>
      </c>
      <c r="BCV79" s="4068" t="s">
        <v>8059</v>
      </c>
      <c r="BCW79" s="4068">
        <v>296695000</v>
      </c>
      <c r="BCX79" s="4068">
        <v>261581251</v>
      </c>
      <c r="BCY79" s="4069">
        <v>13.423649006097918</v>
      </c>
      <c r="BCZ79" s="4068" t="s">
        <v>8057</v>
      </c>
      <c r="BDA79" s="4068">
        <v>77627000</v>
      </c>
      <c r="BDB79" s="4068">
        <v>65171910</v>
      </c>
      <c r="BDC79" s="4069">
        <v>19.111132388171526</v>
      </c>
      <c r="BDD79" s="4068" t="s">
        <v>8057</v>
      </c>
      <c r="BDE79" s="4068">
        <v>0</v>
      </c>
      <c r="BDF79" s="4068">
        <v>0</v>
      </c>
      <c r="BDG79" s="4069" t="s">
        <v>31</v>
      </c>
      <c r="BDH79" s="4068" t="s">
        <v>31</v>
      </c>
      <c r="BDI79" s="4068">
        <v>0</v>
      </c>
      <c r="BDJ79" s="4068">
        <v>0</v>
      </c>
      <c r="BDK79" s="4069" t="s">
        <v>31</v>
      </c>
      <c r="BDL79" s="4068" t="s">
        <v>31</v>
      </c>
      <c r="BDM79" s="4068">
        <v>229742000</v>
      </c>
      <c r="BDN79" s="4068">
        <v>233642756</v>
      </c>
      <c r="BDO79" s="4069">
        <v>1.6695386010598128</v>
      </c>
      <c r="BDP79" s="4068" t="s">
        <v>8059</v>
      </c>
      <c r="BDQ79" s="4068">
        <v>6916000</v>
      </c>
      <c r="BDR79" s="4068">
        <v>5906849</v>
      </c>
      <c r="BDS79" s="4069">
        <v>17.084421829642167</v>
      </c>
      <c r="BDT79" s="4068" t="s">
        <v>8057</v>
      </c>
      <c r="BDU79" s="4068">
        <v>13377000</v>
      </c>
      <c r="BDV79" s="4068">
        <v>12883236</v>
      </c>
      <c r="BDW79" s="4069">
        <v>3.8326085154382099</v>
      </c>
      <c r="BDX79" s="4068" t="s">
        <v>8056</v>
      </c>
      <c r="BDY79" s="4068">
        <v>3969000</v>
      </c>
      <c r="BDZ79" s="4068">
        <v>29007896</v>
      </c>
      <c r="BEA79" s="4069">
        <v>86.317518512890416</v>
      </c>
      <c r="BEB79" s="4068" t="s">
        <v>8057</v>
      </c>
      <c r="BEC79" s="4068">
        <v>0</v>
      </c>
      <c r="BED79" s="4068">
        <v>0</v>
      </c>
      <c r="BEE79" s="4069" t="s">
        <v>31</v>
      </c>
      <c r="BEF79" s="4068" t="s">
        <v>31</v>
      </c>
      <c r="BEG79" s="4068">
        <v>202559000</v>
      </c>
      <c r="BEH79" s="4068">
        <v>201029267</v>
      </c>
      <c r="BEI79" s="4069">
        <v>0.76095039435229239</v>
      </c>
      <c r="BEJ79" s="4068" t="s">
        <v>8059</v>
      </c>
      <c r="BEK79" s="4068">
        <v>156985000</v>
      </c>
      <c r="BEL79" s="4068">
        <v>140636949</v>
      </c>
      <c r="BEM79" s="4069">
        <v>11.624292987186465</v>
      </c>
      <c r="BEN79" s="4068" t="s">
        <v>8057</v>
      </c>
      <c r="BEO79" s="4068">
        <v>0</v>
      </c>
      <c r="BEP79" s="4068">
        <v>0</v>
      </c>
      <c r="BEQ79" s="4069" t="s">
        <v>31</v>
      </c>
      <c r="BER79" s="4068" t="s">
        <v>31</v>
      </c>
      <c r="BES79" s="4068">
        <v>299393000</v>
      </c>
      <c r="BET79" s="4068">
        <v>316902994</v>
      </c>
      <c r="BEU79" s="4069">
        <v>5.5253482395309845</v>
      </c>
      <c r="BEV79" s="4068" t="s">
        <v>8056</v>
      </c>
      <c r="BEW79" s="4070">
        <v>20758</v>
      </c>
      <c r="BEX79" s="4068">
        <v>20935</v>
      </c>
      <c r="BEY79" s="4069">
        <v>0.84547408645808275</v>
      </c>
      <c r="BEZ79" s="4068" t="s">
        <v>8059</v>
      </c>
      <c r="BFA79" s="4068">
        <v>3342</v>
      </c>
      <c r="BFB79" s="4068">
        <v>3387</v>
      </c>
      <c r="BFC79" s="4069">
        <v>1.3286093888396806</v>
      </c>
      <c r="BFD79" s="4068" t="s">
        <v>8059</v>
      </c>
      <c r="BFE79" s="4069">
        <v>16.099816938047983</v>
      </c>
      <c r="BFF79" s="4069">
        <v>16.178648196799617</v>
      </c>
      <c r="BFG79" s="4069">
        <v>7.8831258751634437E-2</v>
      </c>
      <c r="BFH79" s="4068" t="s">
        <v>8074</v>
      </c>
      <c r="BFI79" s="4071" t="s">
        <v>1632</v>
      </c>
      <c r="BFJ79" s="4072" t="s">
        <v>1632</v>
      </c>
      <c r="BFK79" s="4072" t="s">
        <v>1632</v>
      </c>
      <c r="BFL79" s="4072" t="s">
        <v>1632</v>
      </c>
      <c r="BFM79" s="4073">
        <v>10</v>
      </c>
      <c r="BFN79" s="4073">
        <v>10</v>
      </c>
      <c r="BFO79" s="4073">
        <v>10</v>
      </c>
      <c r="BFP79" s="4073">
        <v>10</v>
      </c>
      <c r="BFQ79" s="4074">
        <f t="shared" si="74"/>
        <v>40</v>
      </c>
      <c r="BFR79" s="4074">
        <f t="shared" si="75"/>
        <v>1</v>
      </c>
      <c r="BFS79" s="4060" t="s">
        <v>1632</v>
      </c>
      <c r="BFT79" s="4061" t="s">
        <v>1632</v>
      </c>
      <c r="BFU79" s="4061" t="s">
        <v>1632</v>
      </c>
      <c r="BFV79" s="4061" t="s">
        <v>1625</v>
      </c>
      <c r="BFW79" s="4036">
        <v>5</v>
      </c>
      <c r="BFX79" s="4036">
        <v>5</v>
      </c>
      <c r="BFY79" s="4036">
        <v>5</v>
      </c>
      <c r="BFZ79" s="4036">
        <v>0</v>
      </c>
      <c r="BGA79" s="4035">
        <f t="shared" si="76"/>
        <v>15</v>
      </c>
      <c r="BGB79" s="4035">
        <f t="shared" si="77"/>
        <v>20</v>
      </c>
      <c r="BGC79" s="4060" t="s">
        <v>1625</v>
      </c>
      <c r="BGD79" s="4061" t="s">
        <v>1625</v>
      </c>
      <c r="BGE79" s="4061" t="s">
        <v>1625</v>
      </c>
      <c r="BGF79" s="4061" t="s">
        <v>1625</v>
      </c>
      <c r="BGG79" s="4036">
        <v>0</v>
      </c>
      <c r="BGH79" s="4036">
        <v>0</v>
      </c>
      <c r="BGI79" s="4036">
        <v>0</v>
      </c>
      <c r="BGJ79" s="4036">
        <v>0</v>
      </c>
      <c r="BGK79" s="4035">
        <f t="shared" si="78"/>
        <v>0</v>
      </c>
      <c r="BGL79" s="4035">
        <f t="shared" si="79"/>
        <v>14</v>
      </c>
      <c r="BGM79" s="4060" t="s">
        <v>1632</v>
      </c>
      <c r="BGN79" s="4061" t="s">
        <v>1632</v>
      </c>
      <c r="BGO79" s="4061" t="s">
        <v>1632</v>
      </c>
      <c r="BGP79" s="4061" t="s">
        <v>1632</v>
      </c>
      <c r="BGQ79" s="4036">
        <v>5</v>
      </c>
      <c r="BGR79" s="4036">
        <v>5</v>
      </c>
      <c r="BGS79" s="4036">
        <v>5</v>
      </c>
      <c r="BGT79" s="4036">
        <v>5</v>
      </c>
      <c r="BGU79" s="4035">
        <f t="shared" si="80"/>
        <v>20</v>
      </c>
      <c r="BGV79" s="4035">
        <f t="shared" si="81"/>
        <v>1</v>
      </c>
      <c r="BGW79" s="4060" t="s">
        <v>1625</v>
      </c>
      <c r="BGX79" s="4061" t="s">
        <v>1625</v>
      </c>
      <c r="BGY79" s="4061" t="s">
        <v>1632</v>
      </c>
      <c r="BGZ79" s="4061" t="s">
        <v>1632</v>
      </c>
      <c r="BHA79" s="4036">
        <v>0</v>
      </c>
      <c r="BHB79" s="4036">
        <v>0</v>
      </c>
      <c r="BHC79" s="4036">
        <v>5</v>
      </c>
      <c r="BHD79" s="4036">
        <v>5</v>
      </c>
      <c r="BHE79" s="4035">
        <f t="shared" si="82"/>
        <v>10</v>
      </c>
      <c r="BHF79" s="4035">
        <f t="shared" si="83"/>
        <v>63</v>
      </c>
      <c r="BHG79" s="4060" t="s">
        <v>1632</v>
      </c>
      <c r="BHH79" s="4061" t="s">
        <v>1632</v>
      </c>
      <c r="BHI79" s="4061" t="s">
        <v>1632</v>
      </c>
      <c r="BHJ79" s="4061" t="s">
        <v>1632</v>
      </c>
      <c r="BHK79" s="4036">
        <v>5</v>
      </c>
      <c r="BHL79" s="4036">
        <v>5</v>
      </c>
      <c r="BHM79" s="4036">
        <v>5</v>
      </c>
      <c r="BHN79" s="4036">
        <v>5</v>
      </c>
      <c r="BHO79" s="4035">
        <f t="shared" si="84"/>
        <v>20</v>
      </c>
      <c r="BHP79" s="4035">
        <f t="shared" si="85"/>
        <v>1</v>
      </c>
      <c r="BHQ79" s="4060" t="s">
        <v>1632</v>
      </c>
      <c r="BHR79" s="4061" t="s">
        <v>1632</v>
      </c>
      <c r="BHS79" s="4061" t="s">
        <v>1632</v>
      </c>
      <c r="BHT79" s="4061" t="s">
        <v>1625</v>
      </c>
      <c r="BHU79" s="4036">
        <v>5</v>
      </c>
      <c r="BHV79" s="4036">
        <v>5</v>
      </c>
      <c r="BHW79" s="4036">
        <v>5</v>
      </c>
      <c r="BHX79" s="4036">
        <v>0</v>
      </c>
      <c r="BHY79" s="4035">
        <f t="shared" si="86"/>
        <v>15</v>
      </c>
      <c r="BHZ79" s="4035">
        <f t="shared" si="87"/>
        <v>42</v>
      </c>
      <c r="BIA79" s="4060" t="s">
        <v>1626</v>
      </c>
      <c r="BIB79" s="4061" t="s">
        <v>1625</v>
      </c>
      <c r="BIC79" s="4061" t="s">
        <v>1626</v>
      </c>
      <c r="BID79" s="4061" t="s">
        <v>1626</v>
      </c>
      <c r="BIE79" s="4061" t="s">
        <v>1626</v>
      </c>
      <c r="BIF79" s="4127">
        <f t="shared" si="88"/>
        <v>4</v>
      </c>
      <c r="BIG79" s="4035">
        <f t="shared" si="89"/>
        <v>32</v>
      </c>
      <c r="BIH79" s="4075">
        <v>0</v>
      </c>
      <c r="BII79" s="4041">
        <v>0</v>
      </c>
      <c r="BIJ79" s="4035">
        <f t="shared" si="90"/>
        <v>62</v>
      </c>
      <c r="BIK79" s="4042">
        <v>357</v>
      </c>
      <c r="BIL79" s="4035">
        <v>357</v>
      </c>
      <c r="BIM79" s="4036">
        <v>100</v>
      </c>
      <c r="BIN79" s="4035">
        <f t="shared" si="91"/>
        <v>1</v>
      </c>
      <c r="BIO79" s="4060" t="s">
        <v>1626</v>
      </c>
      <c r="BIP79" s="4061" t="s">
        <v>1626</v>
      </c>
      <c r="BIQ79" s="4061" t="s">
        <v>1626</v>
      </c>
      <c r="BIR79" s="4061" t="s">
        <v>1626</v>
      </c>
      <c r="BIS79" s="4061" t="s">
        <v>1626</v>
      </c>
      <c r="BIT79" s="4061" t="s">
        <v>1626</v>
      </c>
      <c r="BIU79" s="4061" t="s">
        <v>1626</v>
      </c>
      <c r="BIV79" s="4061" t="s">
        <v>1626</v>
      </c>
      <c r="BIW79" s="4061" t="s">
        <v>1626</v>
      </c>
      <c r="BIX79" s="4061" t="s">
        <v>1625</v>
      </c>
      <c r="BIY79" s="4076">
        <f t="shared" si="92"/>
        <v>9</v>
      </c>
      <c r="BIZ79" s="4077">
        <f t="shared" si="93"/>
        <v>11</v>
      </c>
      <c r="BJA79" s="4078">
        <v>166</v>
      </c>
      <c r="BJB79" s="4079">
        <v>51.697290563687325</v>
      </c>
      <c r="BJC79" s="4078">
        <v>166</v>
      </c>
      <c r="BJD79" s="4079">
        <v>100</v>
      </c>
      <c r="BJE79" s="4079">
        <v>1</v>
      </c>
      <c r="BJF79" s="4078">
        <v>166</v>
      </c>
      <c r="BJG79" s="4079">
        <v>100</v>
      </c>
      <c r="BJH79" s="4079">
        <v>1</v>
      </c>
      <c r="BJI79" s="4078">
        <v>166</v>
      </c>
      <c r="BJJ79" s="4079">
        <v>100</v>
      </c>
      <c r="BJK79" s="4080">
        <v>1</v>
      </c>
      <c r="BJL79" s="4078">
        <v>270</v>
      </c>
      <c r="BJM79" s="4079">
        <v>84.085954531298668</v>
      </c>
      <c r="BJN79" s="4078">
        <v>270</v>
      </c>
      <c r="BJO79" s="4079">
        <v>100</v>
      </c>
      <c r="BJP79" s="4080">
        <v>1</v>
      </c>
      <c r="BJQ79" s="4078">
        <v>20313</v>
      </c>
      <c r="BJR79" s="4079">
        <v>6326.0666459047034</v>
      </c>
      <c r="BJS79" s="4078">
        <v>3</v>
      </c>
      <c r="BJT79" s="4079">
        <v>1.4768867227883621E-2</v>
      </c>
      <c r="BJU79" s="4080">
        <v>23</v>
      </c>
      <c r="BJV79" s="4040">
        <v>20.3</v>
      </c>
      <c r="BJW79" s="4035">
        <f t="shared" ref="BJW79:BJW91" si="116">IFERROR(RANK(BJV79,BJV$15:BJV$91,0),"-")</f>
        <v>38</v>
      </c>
      <c r="BJX79" s="4060" t="s">
        <v>1632</v>
      </c>
      <c r="BJY79" s="4061" t="s">
        <v>1632</v>
      </c>
      <c r="BJZ79" s="4072" t="s">
        <v>1632</v>
      </c>
      <c r="BKA79" s="4072" t="s">
        <v>1632</v>
      </c>
      <c r="BKB79" s="4073">
        <v>5</v>
      </c>
      <c r="BKC79" s="4073">
        <v>5</v>
      </c>
      <c r="BKD79" s="4073">
        <v>5</v>
      </c>
      <c r="BKE79" s="4073">
        <v>5</v>
      </c>
      <c r="BKF79" s="4074">
        <f t="shared" si="94"/>
        <v>20</v>
      </c>
      <c r="BKG79" s="4074">
        <f t="shared" si="95"/>
        <v>1</v>
      </c>
      <c r="BKH79" s="4071" t="s">
        <v>1625</v>
      </c>
      <c r="BKI79" s="4072" t="s">
        <v>1625</v>
      </c>
      <c r="BKJ79" s="4072" t="s">
        <v>1625</v>
      </c>
      <c r="BKK79" s="4072" t="s">
        <v>1625</v>
      </c>
      <c r="BKL79" s="4073">
        <v>0</v>
      </c>
      <c r="BKM79" s="4073">
        <v>0</v>
      </c>
      <c r="BKN79" s="4073">
        <v>0</v>
      </c>
      <c r="BKO79" s="4073">
        <v>0</v>
      </c>
      <c r="BKP79" s="4074">
        <f t="shared" si="96"/>
        <v>0</v>
      </c>
      <c r="BKQ79" s="4074">
        <f t="shared" si="97"/>
        <v>38</v>
      </c>
      <c r="BKR79" s="4071" t="s">
        <v>1632</v>
      </c>
      <c r="BKS79" s="4072" t="s">
        <v>1632</v>
      </c>
      <c r="BKT79" s="4072" t="s">
        <v>1632</v>
      </c>
      <c r="BKU79" s="4072" t="s">
        <v>1632</v>
      </c>
      <c r="BKV79" s="4073">
        <v>15</v>
      </c>
      <c r="BKW79" s="4073">
        <v>15</v>
      </c>
      <c r="BKX79" s="4073">
        <v>15</v>
      </c>
      <c r="BKY79" s="4073">
        <v>15</v>
      </c>
      <c r="BKZ79" s="4074">
        <f t="shared" si="98"/>
        <v>60</v>
      </c>
      <c r="BLA79" s="4074">
        <f t="shared" si="99"/>
        <v>1</v>
      </c>
      <c r="BLB79" s="4078">
        <v>18</v>
      </c>
      <c r="BLC79" s="4079">
        <v>5.6057303020865774</v>
      </c>
      <c r="BLD79" s="4080">
        <v>7</v>
      </c>
      <c r="BLE79" s="4078">
        <v>1</v>
      </c>
      <c r="BLF79" s="4079">
        <v>0.31142946122703208</v>
      </c>
      <c r="BLG79" s="4080">
        <v>4</v>
      </c>
      <c r="BLH79" s="4078">
        <v>1</v>
      </c>
      <c r="BLI79" s="4079">
        <v>0.31142946122703208</v>
      </c>
      <c r="BLJ79" s="4080">
        <v>42</v>
      </c>
      <c r="BLK79" s="4078">
        <v>7</v>
      </c>
      <c r="BLL79" s="4079">
        <v>2.1800062285892245</v>
      </c>
      <c r="BLM79" s="4080">
        <v>9</v>
      </c>
      <c r="BLN79" s="4078">
        <v>11</v>
      </c>
      <c r="BLO79" s="4079">
        <v>3.4257240734973529</v>
      </c>
      <c r="BLP79" s="4080">
        <v>4</v>
      </c>
      <c r="BLQ79" s="4078">
        <v>1</v>
      </c>
      <c r="BLR79" s="4079">
        <v>0.31142946122703208</v>
      </c>
      <c r="BLS79" s="4080">
        <v>8</v>
      </c>
      <c r="BLT79" s="4078">
        <v>1</v>
      </c>
      <c r="BLU79" s="4079">
        <v>0.31142946122703208</v>
      </c>
      <c r="BLV79" s="4080">
        <v>7</v>
      </c>
      <c r="BLW79" s="4078">
        <v>7</v>
      </c>
      <c r="BLX79" s="4079">
        <v>2.1800062285892245</v>
      </c>
      <c r="BLY79" s="4080">
        <v>4</v>
      </c>
      <c r="BLZ79" s="4058">
        <v>3</v>
      </c>
      <c r="BMA79" s="4037">
        <v>0.93428838368109624</v>
      </c>
      <c r="BMB79" s="4007">
        <v>34</v>
      </c>
      <c r="BMC79" s="4058">
        <v>2</v>
      </c>
      <c r="BMD79" s="4037">
        <v>0.62285892245406416</v>
      </c>
      <c r="BME79" s="4007">
        <v>38</v>
      </c>
      <c r="BMF79" s="4058">
        <v>0</v>
      </c>
      <c r="BMG79" s="4037">
        <v>0</v>
      </c>
      <c r="BMH79" s="4007">
        <v>9</v>
      </c>
      <c r="BMI79" s="4058">
        <v>1</v>
      </c>
      <c r="BMJ79" s="4037">
        <v>0.31142946122703208</v>
      </c>
      <c r="BMK79" s="4007">
        <v>8</v>
      </c>
      <c r="BML79" s="4058">
        <v>0</v>
      </c>
      <c r="BMM79" s="4037">
        <v>0</v>
      </c>
      <c r="BMN79" s="4007">
        <v>10</v>
      </c>
      <c r="BMO79" s="4058">
        <v>0</v>
      </c>
      <c r="BMP79" s="4037">
        <v>0</v>
      </c>
      <c r="BMQ79" s="4007">
        <v>2</v>
      </c>
      <c r="BMR79" s="4058">
        <v>6</v>
      </c>
      <c r="BMS79" s="4037">
        <v>1.8685767673621925</v>
      </c>
      <c r="BMT79" s="4007">
        <v>25</v>
      </c>
      <c r="BMU79" s="4058">
        <v>5</v>
      </c>
      <c r="BMV79" s="4037">
        <v>1.5571473061351604</v>
      </c>
      <c r="BMW79" s="4007">
        <v>20</v>
      </c>
      <c r="BMX79" s="4058">
        <v>0</v>
      </c>
      <c r="BMY79" s="4037">
        <v>0</v>
      </c>
      <c r="BMZ79" s="4007">
        <v>20</v>
      </c>
      <c r="BNA79" s="4058">
        <v>1</v>
      </c>
      <c r="BNB79" s="4037">
        <v>0.31142946122703208</v>
      </c>
      <c r="BNC79" s="4007">
        <v>15</v>
      </c>
      <c r="BND79" s="4058">
        <v>0</v>
      </c>
      <c r="BNE79" s="4037">
        <v>0</v>
      </c>
      <c r="BNF79" s="4007">
        <v>4</v>
      </c>
      <c r="BNG79" s="4058">
        <v>0</v>
      </c>
      <c r="BNH79" s="4037">
        <v>0</v>
      </c>
      <c r="BNI79" s="4007">
        <v>19</v>
      </c>
      <c r="BNJ79" s="4058">
        <v>0</v>
      </c>
      <c r="BNK79" s="4037">
        <v>0</v>
      </c>
      <c r="BNL79" s="4007">
        <v>30</v>
      </c>
      <c r="BNM79" s="4058">
        <v>0</v>
      </c>
      <c r="BNN79" s="4037">
        <v>0</v>
      </c>
      <c r="BNO79" s="4007">
        <v>5</v>
      </c>
      <c r="BNQ79" s="1192">
        <v>104</v>
      </c>
      <c r="BNR79" s="1192">
        <v>23</v>
      </c>
      <c r="BNS79" s="1192">
        <v>3217</v>
      </c>
      <c r="BNT79" s="1192">
        <v>32.328256139260176</v>
      </c>
      <c r="BNU79" s="1192">
        <v>7.1495181846440783</v>
      </c>
      <c r="BNV79" s="4128">
        <v>39</v>
      </c>
      <c r="BNW79" s="4128">
        <v>56</v>
      </c>
    </row>
    <row r="80" spans="1:1739" s="1192" customFormat="1" ht="13" x14ac:dyDescent="0.2">
      <c r="A80" s="3991" t="s">
        <v>1871</v>
      </c>
      <c r="B80" s="3992" t="s">
        <v>1872</v>
      </c>
      <c r="C80" s="3992" t="s">
        <v>1646</v>
      </c>
      <c r="D80" s="3992"/>
      <c r="E80" s="3992" t="s">
        <v>1733</v>
      </c>
      <c r="F80" s="3993" t="s">
        <v>1873</v>
      </c>
      <c r="G80" s="3994" t="s">
        <v>1921</v>
      </c>
      <c r="H80" s="3995">
        <v>234</v>
      </c>
      <c r="I80" s="3996">
        <v>7.21</v>
      </c>
      <c r="J80" s="3994">
        <f t="shared" ref="J80:J91" si="117">RANK(I80,I$15:I$91,0)</f>
        <v>37</v>
      </c>
      <c r="K80" s="3997">
        <v>183</v>
      </c>
      <c r="L80" s="3996">
        <v>7.21</v>
      </c>
      <c r="M80" s="3998">
        <f t="shared" ref="M80:M91" si="118">RANK(L80,L$15:L$91,0)</f>
        <v>29</v>
      </c>
      <c r="N80" s="3999">
        <f t="shared" ref="N80:N94" si="119">L80-I80</f>
        <v>0</v>
      </c>
      <c r="O80" s="3997">
        <v>294</v>
      </c>
      <c r="P80" s="3996">
        <v>7.19</v>
      </c>
      <c r="Q80" s="3998">
        <f t="shared" ref="Q80:Q91" si="120">RANK(P80,P$15:P$91,0)</f>
        <v>27</v>
      </c>
      <c r="R80" s="3999">
        <f t="shared" ref="R80:R94" si="121">P80-L80</f>
        <v>-1.9999999999999574E-2</v>
      </c>
      <c r="S80" s="3997">
        <v>2111</v>
      </c>
      <c r="T80" s="3996">
        <v>6.33</v>
      </c>
      <c r="U80" s="3994">
        <f t="shared" si="100"/>
        <v>18</v>
      </c>
      <c r="V80" s="3997">
        <v>1810</v>
      </c>
      <c r="W80" s="3996">
        <v>6.09</v>
      </c>
      <c r="X80" s="3998">
        <f t="shared" si="107"/>
        <v>51</v>
      </c>
      <c r="Y80" s="3999">
        <f t="shared" ref="Y80:Y94" si="122">W80-T80</f>
        <v>-0.24000000000000021</v>
      </c>
      <c r="Z80" s="3997">
        <v>1614</v>
      </c>
      <c r="AA80" s="3996">
        <v>6.2137546468401483</v>
      </c>
      <c r="AB80" s="3998">
        <f t="shared" si="108"/>
        <v>22</v>
      </c>
      <c r="AC80" s="3999">
        <f t="shared" ref="AC80:AC94" si="123">AA80-W80</f>
        <v>0.12375464684014847</v>
      </c>
      <c r="AD80" s="4031">
        <v>1144</v>
      </c>
      <c r="AE80" s="4006">
        <v>6.1145104895104891</v>
      </c>
      <c r="AF80" s="3997">
        <v>470</v>
      </c>
      <c r="AG80" s="4000">
        <v>6.4553191489361703</v>
      </c>
      <c r="AH80" s="4001">
        <f t="shared" ref="AH80:AH91" si="124">IFERROR(RANK(AG80,AG$15:AG$91,0),"-")</f>
        <v>41</v>
      </c>
      <c r="AI80" s="4002">
        <v>781</v>
      </c>
      <c r="AJ80" s="4000">
        <v>6.1895006402048658</v>
      </c>
      <c r="AK80" s="4001">
        <f t="shared" ref="AK80:AK91" si="125">IFERROR(RANK(AJ80,AJ$15:AJ$91,0),"-")</f>
        <v>40</v>
      </c>
      <c r="AL80" s="3997">
        <v>363</v>
      </c>
      <c r="AM80" s="4000">
        <v>5.9531680440771346</v>
      </c>
      <c r="AN80" s="4003">
        <f t="shared" ref="AN80:AN91" si="126">IFERROR(RANK(AM80,AM$15:AM$91,0),"-")</f>
        <v>18</v>
      </c>
      <c r="AO80" s="4086"/>
      <c r="AP80" s="4004">
        <v>83.2</v>
      </c>
      <c r="AQ80" s="4001">
        <v>2</v>
      </c>
      <c r="AR80" s="4005">
        <v>85.3</v>
      </c>
      <c r="AS80" s="4001">
        <v>26</v>
      </c>
      <c r="AT80" s="4005">
        <v>1.5</v>
      </c>
      <c r="AU80" s="4006">
        <v>0.39999999999999147</v>
      </c>
      <c r="AV80" s="3997">
        <v>55</v>
      </c>
      <c r="AW80" s="4007">
        <f t="shared" ref="AW80:AW91" si="127">RANK(AV80,AV$15:AV$91,0)</f>
        <v>55</v>
      </c>
      <c r="AX80" s="3998">
        <v>55</v>
      </c>
      <c r="AY80" s="4007">
        <f t="shared" ref="AY80:AY91" si="128">RANK(AX80,AX$15:AX$91,0)</f>
        <v>56</v>
      </c>
      <c r="AZ80" s="3997">
        <v>180</v>
      </c>
      <c r="BA80" s="4008">
        <f t="shared" si="105"/>
        <v>30</v>
      </c>
      <c r="BB80" s="3997">
        <v>210</v>
      </c>
      <c r="BC80" s="4009">
        <v>39</v>
      </c>
      <c r="BD80" s="3997">
        <v>291</v>
      </c>
      <c r="BE80" s="3996">
        <v>23.711340206185564</v>
      </c>
      <c r="BF80" s="4001">
        <f t="shared" ref="BF80:BF94" si="129">RANK(BE80,BE$15:BE$91,1)</f>
        <v>39</v>
      </c>
      <c r="BG80" s="3997">
        <v>295</v>
      </c>
      <c r="BH80" s="3996">
        <v>11.525423728813559</v>
      </c>
      <c r="BI80" s="4001">
        <f t="shared" ref="BI80:BI94" si="130">RANK(BH80,BH$15:BH$91,1)</f>
        <v>16</v>
      </c>
      <c r="BJ80" s="3997">
        <v>288</v>
      </c>
      <c r="BK80" s="3996">
        <v>45.486111111111107</v>
      </c>
      <c r="BL80" s="4001">
        <f t="shared" ref="BL80:BL94" si="131">RANK(BK80,BK$15:BK$91,1)</f>
        <v>31</v>
      </c>
      <c r="BM80" s="3997">
        <v>295</v>
      </c>
      <c r="BN80" s="3996">
        <v>15.932203389830507</v>
      </c>
      <c r="BO80" s="4001">
        <v>20</v>
      </c>
      <c r="BP80" s="3997">
        <v>292</v>
      </c>
      <c r="BQ80" s="3996">
        <v>2.054794520547945</v>
      </c>
      <c r="BR80" s="4001">
        <v>59</v>
      </c>
      <c r="BS80" s="3997">
        <v>297</v>
      </c>
      <c r="BT80" s="3996">
        <v>35.016835016835017</v>
      </c>
      <c r="BU80" s="4001">
        <v>30</v>
      </c>
      <c r="BV80" s="3997">
        <v>486</v>
      </c>
      <c r="BW80" s="3996">
        <v>58.436213991769549</v>
      </c>
      <c r="BX80" s="4001">
        <f t="shared" ref="BX80:BX94" si="132">RANK(BW80,BW$15:BW$91,1)</f>
        <v>46</v>
      </c>
      <c r="BY80" s="3997">
        <v>495</v>
      </c>
      <c r="BZ80" s="3996">
        <v>76.767676767676761</v>
      </c>
      <c r="CA80" s="4001">
        <f t="shared" ref="CA80:CA94" si="133">RANK(BZ80,BZ$15:BZ$91,1)</f>
        <v>49</v>
      </c>
      <c r="CB80" s="3997">
        <v>467</v>
      </c>
      <c r="CC80" s="3996">
        <v>60.171306209850108</v>
      </c>
      <c r="CD80" s="4001">
        <f t="shared" ref="CD80:CD94" si="134">RANK(CC80,CC$15:CC$91,1)</f>
        <v>31</v>
      </c>
      <c r="CE80" s="3997">
        <v>492</v>
      </c>
      <c r="CF80" s="3996">
        <v>38.211382113821138</v>
      </c>
      <c r="CG80" s="4001">
        <v>40</v>
      </c>
      <c r="CH80" s="3997">
        <v>436</v>
      </c>
      <c r="CI80" s="3996">
        <v>4.1284403669724776</v>
      </c>
      <c r="CJ80" s="4001">
        <f t="shared" ref="CJ80:CJ91" si="135">IF(CH80=0,"-",RANK(CI80,CI$15:CI$91,1))</f>
        <v>35</v>
      </c>
      <c r="CK80" s="3997">
        <v>481</v>
      </c>
      <c r="CL80" s="3996">
        <v>51.351351351351347</v>
      </c>
      <c r="CM80" s="4001">
        <f t="shared" ref="CM80:CM94" si="136">RANK(CL80,CL$15:CL$91,1)</f>
        <v>46</v>
      </c>
      <c r="CN80" s="4005">
        <v>13.8</v>
      </c>
      <c r="CO80" s="4009">
        <v>37</v>
      </c>
      <c r="CP80" s="3996">
        <v>2.7</v>
      </c>
      <c r="CQ80" s="3996">
        <v>5.5</v>
      </c>
      <c r="CR80" s="4000">
        <v>5.7</v>
      </c>
      <c r="CS80" s="4005">
        <v>14.2</v>
      </c>
      <c r="CT80" s="4006">
        <v>13.8</v>
      </c>
      <c r="CU80" s="3999">
        <v>16.2</v>
      </c>
      <c r="CV80" s="1192">
        <f t="shared" ref="CV80:CV94" si="137">RANK(CU80,CU$15:CU$91,1)</f>
        <v>33</v>
      </c>
      <c r="CW80" s="3999">
        <v>3.0999999999999996</v>
      </c>
      <c r="CX80" s="3999">
        <v>6.6</v>
      </c>
      <c r="CY80" s="3999">
        <v>6.6</v>
      </c>
      <c r="CZ80" s="4010">
        <v>75</v>
      </c>
      <c r="DA80" s="4011">
        <v>83.69</v>
      </c>
      <c r="DB80" s="1192">
        <v>51</v>
      </c>
      <c r="DC80" s="4007">
        <v>25</v>
      </c>
      <c r="DD80" s="4011">
        <v>84.2</v>
      </c>
      <c r="DE80" s="1192">
        <v>36</v>
      </c>
      <c r="DF80" s="4007">
        <v>37</v>
      </c>
      <c r="DG80" s="3999">
        <v>84.76</v>
      </c>
      <c r="DH80" s="1192">
        <v>35</v>
      </c>
      <c r="DI80" s="4007">
        <v>13</v>
      </c>
      <c r="DJ80" s="3999">
        <v>79.69</v>
      </c>
      <c r="DK80" s="1192">
        <v>72</v>
      </c>
      <c r="DL80" s="4044">
        <v>20.8955223880597</v>
      </c>
      <c r="DM80" s="3998">
        <v>29</v>
      </c>
      <c r="DN80" s="4007">
        <v>67</v>
      </c>
      <c r="DO80" s="4004">
        <v>68.656716417910445</v>
      </c>
      <c r="DP80" s="3998">
        <v>60</v>
      </c>
      <c r="DQ80" s="3996">
        <v>10.44776119402985</v>
      </c>
      <c r="DR80" s="4001">
        <v>6</v>
      </c>
      <c r="DS80" s="4005">
        <v>68</v>
      </c>
      <c r="DT80" s="4114">
        <v>45</v>
      </c>
      <c r="DU80" s="3996">
        <v>12</v>
      </c>
      <c r="DV80" s="4001">
        <v>5</v>
      </c>
      <c r="DW80" s="4026">
        <v>64.285714285714292</v>
      </c>
      <c r="DX80" s="4001">
        <v>52</v>
      </c>
      <c r="DY80" s="3996">
        <v>20</v>
      </c>
      <c r="DZ80" s="4001">
        <v>9</v>
      </c>
      <c r="EA80" s="3997">
        <v>287</v>
      </c>
      <c r="EB80" s="4012">
        <v>76.306620209059233</v>
      </c>
      <c r="EC80" s="4001">
        <f t="shared" si="109"/>
        <v>24</v>
      </c>
      <c r="ED80" s="3997">
        <v>425</v>
      </c>
      <c r="EE80" s="4012">
        <v>52.235294117647058</v>
      </c>
      <c r="EF80" s="4001">
        <v>35</v>
      </c>
      <c r="EG80" s="3997">
        <v>255</v>
      </c>
      <c r="EH80" s="4115">
        <v>60.392156862745097</v>
      </c>
      <c r="EI80" s="4001">
        <v>37</v>
      </c>
      <c r="EJ80" s="4013">
        <v>237</v>
      </c>
      <c r="EK80" s="4014">
        <v>0.88095238095238093</v>
      </c>
      <c r="EL80" s="4015">
        <v>42</v>
      </c>
      <c r="EM80" s="4016">
        <v>8.8607594936708853</v>
      </c>
      <c r="EN80" s="4017">
        <v>37</v>
      </c>
      <c r="EO80" s="4013">
        <v>252</v>
      </c>
      <c r="EP80" s="4018">
        <v>1.5089285714285714</v>
      </c>
      <c r="EQ80" s="4019">
        <v>23</v>
      </c>
      <c r="ER80" s="4016">
        <v>22.222222222222221</v>
      </c>
      <c r="ES80" s="4017">
        <v>17</v>
      </c>
      <c r="ET80" s="4013">
        <v>245</v>
      </c>
      <c r="EU80" s="4018">
        <v>1.3108108108108107</v>
      </c>
      <c r="EV80" s="4019">
        <v>4</v>
      </c>
      <c r="EW80" s="4016">
        <v>15.102040816326531</v>
      </c>
      <c r="EX80" s="4017">
        <v>61</v>
      </c>
      <c r="EY80" s="4020">
        <v>241</v>
      </c>
      <c r="EZ80" s="4018">
        <v>1.0625</v>
      </c>
      <c r="FA80" s="4019">
        <v>10</v>
      </c>
      <c r="FB80" s="4021">
        <v>6.6390041493775938</v>
      </c>
      <c r="FC80" s="4022">
        <v>36</v>
      </c>
      <c r="FD80" s="4013">
        <v>232</v>
      </c>
      <c r="FE80" s="4015">
        <v>1.3</v>
      </c>
      <c r="FF80" s="4015">
        <v>12</v>
      </c>
      <c r="FG80" s="4016">
        <v>2.1551724137931036</v>
      </c>
      <c r="FH80" s="4017">
        <v>67</v>
      </c>
      <c r="FI80" s="4023">
        <v>241</v>
      </c>
      <c r="FJ80" s="4015">
        <v>0.58333333333333337</v>
      </c>
      <c r="FK80" s="4015">
        <v>28</v>
      </c>
      <c r="FL80" s="4021">
        <v>2.4896265560165975</v>
      </c>
      <c r="FM80" s="4023">
        <v>37</v>
      </c>
      <c r="FN80" s="4013">
        <v>266</v>
      </c>
      <c r="FO80" s="4015">
        <v>0.67500000000000004</v>
      </c>
      <c r="FP80" s="4015">
        <v>33</v>
      </c>
      <c r="FQ80" s="4016">
        <v>7.518796992481203</v>
      </c>
      <c r="FR80" s="4017">
        <v>25</v>
      </c>
      <c r="FS80" s="4013">
        <v>241</v>
      </c>
      <c r="FT80" s="4015">
        <v>3.1578947368421053</v>
      </c>
      <c r="FU80" s="4015">
        <v>26</v>
      </c>
      <c r="FV80" s="4016">
        <v>39.419087136929463</v>
      </c>
      <c r="FW80" s="4017">
        <v>21</v>
      </c>
      <c r="FX80" s="4010">
        <v>491</v>
      </c>
      <c r="FY80" s="4027">
        <v>19.34826883910387</v>
      </c>
      <c r="FZ80" s="4007">
        <v>35</v>
      </c>
      <c r="GA80" s="3997">
        <v>440</v>
      </c>
      <c r="GB80" s="4116">
        <v>0.84615384615384615</v>
      </c>
      <c r="GC80" s="4009">
        <v>40</v>
      </c>
      <c r="GD80" s="4115">
        <v>2.9545454545454546</v>
      </c>
      <c r="GE80" s="4001">
        <v>38</v>
      </c>
      <c r="GF80" s="3997">
        <v>448</v>
      </c>
      <c r="GG80" s="3999">
        <v>1.0909090909090908</v>
      </c>
      <c r="GH80" s="1192">
        <v>31</v>
      </c>
      <c r="GI80" s="4115">
        <v>7.3660714285714288</v>
      </c>
      <c r="GJ80" s="4001">
        <v>7</v>
      </c>
      <c r="GK80" s="3997">
        <v>446</v>
      </c>
      <c r="GL80" s="3999">
        <v>0.86111111111111116</v>
      </c>
      <c r="GM80" s="1192">
        <v>23</v>
      </c>
      <c r="GN80" s="4115">
        <v>4.0358744394618835</v>
      </c>
      <c r="GO80" s="4001">
        <v>50</v>
      </c>
      <c r="GP80" s="3997">
        <v>444</v>
      </c>
      <c r="GQ80" s="3999">
        <v>1.1000000000000001</v>
      </c>
      <c r="GR80" s="1192">
        <v>12</v>
      </c>
      <c r="GS80" s="4115">
        <v>2.2522522522522523</v>
      </c>
      <c r="GT80" s="4001">
        <v>30</v>
      </c>
      <c r="GU80" s="3997">
        <v>461</v>
      </c>
      <c r="GV80" s="4009">
        <v>1.3867924528301887</v>
      </c>
      <c r="GW80" s="4009">
        <v>32</v>
      </c>
      <c r="GX80" s="4115">
        <v>11.496746203904555</v>
      </c>
      <c r="GY80" s="4001">
        <v>32</v>
      </c>
      <c r="GZ80" s="3997">
        <v>449</v>
      </c>
      <c r="HA80" s="4009">
        <v>0.65384615384615385</v>
      </c>
      <c r="HB80" s="4009">
        <v>23</v>
      </c>
      <c r="HC80" s="4115">
        <v>2.8953229398663698</v>
      </c>
      <c r="HD80" s="4001">
        <v>15</v>
      </c>
      <c r="HE80" s="3997">
        <v>443</v>
      </c>
      <c r="HF80" s="4009">
        <v>0.66666666666666663</v>
      </c>
      <c r="HG80" s="4009">
        <v>14</v>
      </c>
      <c r="HH80" s="4115">
        <v>1.3544018058690745</v>
      </c>
      <c r="HI80" s="4001">
        <v>35</v>
      </c>
      <c r="HJ80" s="3997">
        <v>445</v>
      </c>
      <c r="HK80" s="4009">
        <v>3.25</v>
      </c>
      <c r="HL80" s="4009">
        <v>14</v>
      </c>
      <c r="HM80" s="4115">
        <v>0.44943820224719105</v>
      </c>
      <c r="HN80" s="4001">
        <v>49</v>
      </c>
      <c r="HO80" s="4005">
        <v>10.112359550561797</v>
      </c>
      <c r="HP80" s="3996">
        <v>0.5617977528089888</v>
      </c>
      <c r="HQ80" s="3996">
        <v>23.033707865168541</v>
      </c>
      <c r="HR80" s="3996">
        <v>6.179775280898876</v>
      </c>
      <c r="HS80" s="4024">
        <v>3.9325842696629212</v>
      </c>
      <c r="HT80" s="4024">
        <v>7.3033707865168536</v>
      </c>
      <c r="HU80" s="4024">
        <v>23.033707865168541</v>
      </c>
      <c r="HV80" s="4024">
        <v>1.6853932584269662</v>
      </c>
      <c r="HW80" s="4024">
        <v>24.719101123595504</v>
      </c>
      <c r="HX80" s="4025">
        <v>178</v>
      </c>
      <c r="HY80" s="4005">
        <v>6.8750000000000009</v>
      </c>
      <c r="HZ80" s="4005">
        <v>0.625</v>
      </c>
      <c r="IA80" s="4005">
        <v>22</v>
      </c>
      <c r="IB80" s="4005">
        <v>10.125</v>
      </c>
      <c r="IC80" s="4005">
        <v>3.5000000000000004</v>
      </c>
      <c r="ID80" s="4005">
        <v>18</v>
      </c>
      <c r="IE80" s="4005">
        <v>17.75</v>
      </c>
      <c r="IF80" s="4005">
        <v>1</v>
      </c>
      <c r="IG80" s="4005">
        <v>20.75</v>
      </c>
      <c r="IH80" s="4025">
        <v>800</v>
      </c>
      <c r="II80" s="4117">
        <v>0</v>
      </c>
      <c r="IJ80" s="4118">
        <v>1</v>
      </c>
      <c r="IK80" s="4118">
        <v>7</v>
      </c>
      <c r="IL80" s="4118">
        <v>6</v>
      </c>
      <c r="IM80" s="4118">
        <v>3</v>
      </c>
      <c r="IN80" s="4118">
        <v>0</v>
      </c>
      <c r="IO80" s="4118" t="s">
        <v>31</v>
      </c>
      <c r="IP80" s="4118">
        <v>2</v>
      </c>
      <c r="IQ80" s="4119">
        <v>25</v>
      </c>
      <c r="IR80" s="4120">
        <v>14</v>
      </c>
      <c r="IS80" s="4121">
        <v>2</v>
      </c>
      <c r="IT80" s="4121">
        <v>6</v>
      </c>
      <c r="IU80" s="4121">
        <v>5</v>
      </c>
      <c r="IV80" s="4121">
        <v>2</v>
      </c>
      <c r="IW80" s="4121">
        <v>0</v>
      </c>
      <c r="IX80" s="4121" t="s">
        <v>31</v>
      </c>
      <c r="IY80" s="4121">
        <v>0</v>
      </c>
      <c r="IZ80" s="4119">
        <v>37</v>
      </c>
      <c r="JA80" s="4120">
        <v>0</v>
      </c>
      <c r="JB80" s="4121">
        <v>5</v>
      </c>
      <c r="JC80" s="4121">
        <v>0</v>
      </c>
      <c r="JD80" s="4121">
        <v>1</v>
      </c>
      <c r="JE80" s="4121">
        <v>0</v>
      </c>
      <c r="JF80" s="4121">
        <v>0</v>
      </c>
      <c r="JG80" s="4121" t="s">
        <v>31</v>
      </c>
      <c r="JH80" s="4121">
        <v>0</v>
      </c>
      <c r="JI80" s="4122">
        <v>13</v>
      </c>
      <c r="JJ80" s="4120">
        <v>0</v>
      </c>
      <c r="JK80" s="4121">
        <v>4</v>
      </c>
      <c r="JL80" s="4121">
        <v>28.000000000000004</v>
      </c>
      <c r="JM80" s="4121">
        <v>24</v>
      </c>
      <c r="JN80" s="4121">
        <v>12</v>
      </c>
      <c r="JO80" s="4121">
        <v>0</v>
      </c>
      <c r="JP80" s="4121" t="s">
        <v>31</v>
      </c>
      <c r="JQ80" s="4121">
        <v>8</v>
      </c>
      <c r="JR80" s="4122">
        <v>100</v>
      </c>
      <c r="JS80" s="4120">
        <v>37.837837837837839</v>
      </c>
      <c r="JT80" s="4121">
        <v>5.4054054054054053</v>
      </c>
      <c r="JU80" s="4121">
        <v>16.216216216216218</v>
      </c>
      <c r="JV80" s="4121">
        <v>13.513513513513514</v>
      </c>
      <c r="JW80" s="4121">
        <v>5.4054054054054053</v>
      </c>
      <c r="JX80" s="4121">
        <v>0</v>
      </c>
      <c r="JY80" s="4121" t="s">
        <v>31</v>
      </c>
      <c r="JZ80" s="4121">
        <v>0</v>
      </c>
      <c r="KA80" s="4122">
        <v>100</v>
      </c>
      <c r="KB80" s="4120">
        <v>0</v>
      </c>
      <c r="KC80" s="4121">
        <v>38.461538461538467</v>
      </c>
      <c r="KD80" s="4121">
        <v>0</v>
      </c>
      <c r="KE80" s="4121">
        <v>7.6923076923076925</v>
      </c>
      <c r="KF80" s="4121">
        <v>0</v>
      </c>
      <c r="KG80" s="4121">
        <v>0</v>
      </c>
      <c r="KH80" s="4121" t="s">
        <v>31</v>
      </c>
      <c r="KI80" s="4121">
        <v>0</v>
      </c>
      <c r="KJ80" s="4122">
        <v>100</v>
      </c>
      <c r="KK80" s="4026">
        <v>53.398586188145735</v>
      </c>
      <c r="KL80" s="4001">
        <v>20</v>
      </c>
      <c r="KM80" s="4026">
        <v>64.077669902912632</v>
      </c>
      <c r="KN80" s="4001">
        <v>42</v>
      </c>
      <c r="KO80" s="4027">
        <v>7.6504590275416522</v>
      </c>
      <c r="KP80" s="4007">
        <v>11</v>
      </c>
      <c r="KQ80" s="4027">
        <v>0</v>
      </c>
      <c r="KR80" s="4007">
        <v>27</v>
      </c>
      <c r="KS80" s="4027">
        <v>16.167970078204689</v>
      </c>
      <c r="KT80" s="4007">
        <v>28</v>
      </c>
      <c r="KU80" s="4027">
        <v>18.158826504805262</v>
      </c>
      <c r="KV80" s="4007">
        <v>11</v>
      </c>
      <c r="KW80" s="4027">
        <v>8.7453750420450724</v>
      </c>
      <c r="KX80" s="4007">
        <v>43</v>
      </c>
      <c r="KY80" s="4007">
        <v>15.076182838813152</v>
      </c>
      <c r="KZ80" s="4007">
        <v>38</v>
      </c>
      <c r="LA80" s="4028">
        <v>45</v>
      </c>
      <c r="LB80" s="1192">
        <v>10</v>
      </c>
      <c r="LC80" s="1192">
        <v>10</v>
      </c>
      <c r="LD80" s="1192">
        <v>30</v>
      </c>
      <c r="LE80" s="1192">
        <v>15</v>
      </c>
      <c r="LF80" s="4029">
        <v>110</v>
      </c>
      <c r="LG80" s="4030">
        <v>28</v>
      </c>
      <c r="LH80" s="4028">
        <v>10</v>
      </c>
      <c r="LI80" s="1192">
        <v>10</v>
      </c>
      <c r="LJ80" s="4031">
        <v>20</v>
      </c>
      <c r="LK80" s="4001">
        <v>1</v>
      </c>
      <c r="LL80" s="4033" t="s">
        <v>1632</v>
      </c>
      <c r="LM80" s="4034" t="s">
        <v>1625</v>
      </c>
      <c r="LN80" s="4034" t="s">
        <v>1632</v>
      </c>
      <c r="LO80" s="4034" t="s">
        <v>1625</v>
      </c>
      <c r="LP80" s="1192">
        <v>20</v>
      </c>
      <c r="LQ80" s="4032">
        <v>34</v>
      </c>
      <c r="LR80" s="4033" t="s">
        <v>1632</v>
      </c>
      <c r="LS80" s="4034" t="s">
        <v>1632</v>
      </c>
      <c r="LT80" s="4034" t="s">
        <v>1632</v>
      </c>
      <c r="LU80" s="4034" t="s">
        <v>1632</v>
      </c>
      <c r="LV80" s="1192">
        <v>40</v>
      </c>
      <c r="LW80" s="4032">
        <v>1</v>
      </c>
      <c r="LX80" s="4033" t="s">
        <v>1632</v>
      </c>
      <c r="LY80" s="4034" t="s">
        <v>1632</v>
      </c>
      <c r="LZ80" s="4034" t="s">
        <v>1632</v>
      </c>
      <c r="MA80" s="4034" t="s">
        <v>1625</v>
      </c>
      <c r="MB80" s="1192">
        <v>45</v>
      </c>
      <c r="MC80" s="4032">
        <v>24</v>
      </c>
      <c r="MD80" s="4033" t="s">
        <v>1632</v>
      </c>
      <c r="ME80" s="4034" t="s">
        <v>1625</v>
      </c>
      <c r="MF80" s="4034" t="s">
        <v>1632</v>
      </c>
      <c r="MG80" s="4034" t="s">
        <v>1632</v>
      </c>
      <c r="MH80" s="1192">
        <v>30</v>
      </c>
      <c r="MI80" s="4032">
        <v>39</v>
      </c>
      <c r="MJ80" s="4033" t="s">
        <v>1632</v>
      </c>
      <c r="MK80" s="4034" t="s">
        <v>1632</v>
      </c>
      <c r="ML80" s="4034" t="s">
        <v>1632</v>
      </c>
      <c r="MM80" s="4034" t="s">
        <v>1625</v>
      </c>
      <c r="MN80" s="1192">
        <v>30</v>
      </c>
      <c r="MO80" s="4032">
        <v>41</v>
      </c>
      <c r="MP80" s="4033" t="s">
        <v>1625</v>
      </c>
      <c r="MQ80" s="4034" t="s">
        <v>1632</v>
      </c>
      <c r="MR80" s="4034" t="s">
        <v>1632</v>
      </c>
      <c r="MS80" s="4034" t="s">
        <v>1625</v>
      </c>
      <c r="MT80" s="1192">
        <v>20</v>
      </c>
      <c r="MU80" s="4032">
        <v>36</v>
      </c>
      <c r="MV80" s="4033" t="s">
        <v>1632</v>
      </c>
      <c r="MW80" s="4034" t="s">
        <v>1632</v>
      </c>
      <c r="MX80" s="4034" t="s">
        <v>1625</v>
      </c>
      <c r="MY80" s="1192">
        <v>30</v>
      </c>
      <c r="MZ80" s="4032">
        <v>3</v>
      </c>
      <c r="NA80" s="4033" t="s">
        <v>1632</v>
      </c>
      <c r="NB80" s="4034" t="s">
        <v>1632</v>
      </c>
      <c r="NC80" s="4034" t="s">
        <v>1625</v>
      </c>
      <c r="ND80" s="4034" t="s">
        <v>1625</v>
      </c>
      <c r="NE80" s="1192">
        <v>20</v>
      </c>
      <c r="NF80" s="4032">
        <v>46</v>
      </c>
      <c r="NG80" s="4034" t="s">
        <v>1632</v>
      </c>
      <c r="NH80" s="4034" t="s">
        <v>1625</v>
      </c>
      <c r="NI80" s="4034" t="s">
        <v>1632</v>
      </c>
      <c r="NJ80" s="4034" t="s">
        <v>1625</v>
      </c>
      <c r="NK80" s="1192">
        <v>20</v>
      </c>
      <c r="NL80" s="4032">
        <v>26</v>
      </c>
      <c r="NM80" s="4007">
        <v>92.79</v>
      </c>
      <c r="NN80" s="4007">
        <f t="shared" si="110"/>
        <v>45</v>
      </c>
      <c r="NO80" s="4010">
        <v>138</v>
      </c>
      <c r="NP80" s="4007">
        <v>26</v>
      </c>
      <c r="NQ80" s="4037">
        <v>50.291545189504369</v>
      </c>
      <c r="NR80" s="4007">
        <v>24</v>
      </c>
      <c r="NS80" s="4007">
        <v>138</v>
      </c>
      <c r="NT80" s="4007">
        <v>26</v>
      </c>
      <c r="NU80" s="4037">
        <v>50.291545189504369</v>
      </c>
      <c r="NV80" s="4007">
        <v>23</v>
      </c>
      <c r="NW80" s="4007">
        <v>57</v>
      </c>
      <c r="NX80" s="4007">
        <v>27</v>
      </c>
      <c r="NY80" s="4027">
        <v>20.772594752186588</v>
      </c>
      <c r="NZ80" s="4007">
        <v>21</v>
      </c>
      <c r="OA80" s="4035">
        <v>58</v>
      </c>
      <c r="OB80" s="4036">
        <v>2.1137026239067054</v>
      </c>
      <c r="OC80" s="4035">
        <v>14</v>
      </c>
      <c r="OD80" s="4035">
        <v>5</v>
      </c>
      <c r="OE80" s="4036">
        <v>1.8221574344023324</v>
      </c>
      <c r="OF80" s="4035">
        <v>12</v>
      </c>
      <c r="OG80" s="4035">
        <v>230</v>
      </c>
      <c r="OH80" s="4036">
        <v>8.3819241982507293</v>
      </c>
      <c r="OI80" s="4035">
        <v>16</v>
      </c>
      <c r="OJ80" s="3994">
        <v>21</v>
      </c>
      <c r="OK80" s="4011">
        <v>7.6530612244897958</v>
      </c>
      <c r="OL80" s="4035">
        <v>17</v>
      </c>
      <c r="OM80" s="4010">
        <v>68</v>
      </c>
      <c r="ON80" s="4027">
        <v>24.781341107871722</v>
      </c>
      <c r="OO80" s="4038">
        <v>54</v>
      </c>
      <c r="OP80" s="4010">
        <v>13</v>
      </c>
      <c r="OQ80" s="4037">
        <v>4.7376093294460642</v>
      </c>
      <c r="OR80" s="4038">
        <f t="shared" ref="OR80:OR91" si="138">IFERROR(RANK(OQ80,OQ$15:OQ$91,0),"-")</f>
        <v>4</v>
      </c>
      <c r="OS80" s="4039">
        <v>37.163375224416519</v>
      </c>
      <c r="OT80" s="4038">
        <v>25</v>
      </c>
      <c r="OU80" s="4007">
        <v>136</v>
      </c>
      <c r="OV80" s="4007">
        <v>167</v>
      </c>
      <c r="OW80" s="4007">
        <v>108</v>
      </c>
      <c r="OX80" s="4007">
        <v>89</v>
      </c>
      <c r="OY80" s="4007">
        <v>18</v>
      </c>
      <c r="OZ80" s="4007">
        <v>165</v>
      </c>
      <c r="PA80" s="4007">
        <v>393</v>
      </c>
      <c r="PB80" s="4007">
        <v>4</v>
      </c>
      <c r="PC80" s="4007">
        <v>63</v>
      </c>
      <c r="PD80" s="4007">
        <v>253</v>
      </c>
      <c r="PE80" s="4007">
        <v>141</v>
      </c>
      <c r="PF80" s="4007">
        <v>309</v>
      </c>
      <c r="PG80" s="4007">
        <v>230</v>
      </c>
      <c r="PH80" s="4007">
        <v>13</v>
      </c>
      <c r="PI80" s="4007">
        <v>191</v>
      </c>
      <c r="PJ80" s="4007">
        <v>169</v>
      </c>
      <c r="PK80" s="4007">
        <v>248</v>
      </c>
      <c r="PL80" s="4007">
        <v>573</v>
      </c>
      <c r="PM80" s="4010">
        <v>23.734729493891798</v>
      </c>
      <c r="PN80" s="4007">
        <v>33</v>
      </c>
      <c r="PO80" s="4007">
        <v>29.144851657940663</v>
      </c>
      <c r="PP80" s="4007">
        <v>15</v>
      </c>
      <c r="PQ80" s="4007">
        <v>18.848167539267017</v>
      </c>
      <c r="PR80" s="4007">
        <v>22</v>
      </c>
      <c r="PS80" s="4007">
        <v>15.532286212914483</v>
      </c>
      <c r="PT80" s="4007">
        <v>66</v>
      </c>
      <c r="PU80" s="4007">
        <v>3.1413612565445024</v>
      </c>
      <c r="PV80" s="4007">
        <v>17</v>
      </c>
      <c r="PW80" s="4007">
        <v>28.795811518324609</v>
      </c>
      <c r="PX80" s="4007">
        <v>39</v>
      </c>
      <c r="PY80" s="4007">
        <v>68.586387434554979</v>
      </c>
      <c r="PZ80" s="4007">
        <v>35</v>
      </c>
      <c r="QA80" s="4007">
        <v>0.69808027923211169</v>
      </c>
      <c r="QB80" s="4007">
        <v>8</v>
      </c>
      <c r="QC80" s="4007">
        <v>10.99476439790576</v>
      </c>
      <c r="QD80" s="4007">
        <v>70</v>
      </c>
      <c r="QE80" s="4007">
        <v>44.153577661431065</v>
      </c>
      <c r="QF80" s="4007">
        <v>26</v>
      </c>
      <c r="QG80" s="4007">
        <v>24.607329842931939</v>
      </c>
      <c r="QH80" s="4007">
        <v>60</v>
      </c>
      <c r="QI80" s="4007">
        <v>53.926701570680621</v>
      </c>
      <c r="QJ80" s="4007">
        <v>46</v>
      </c>
      <c r="QK80" s="4007">
        <v>40.139616055846425</v>
      </c>
      <c r="QL80" s="4007">
        <v>76</v>
      </c>
      <c r="QM80" s="4007">
        <v>2.2687609075043627</v>
      </c>
      <c r="QN80" s="4007">
        <v>66</v>
      </c>
      <c r="QO80" s="4007">
        <v>33.333333333333329</v>
      </c>
      <c r="QP80" s="4007">
        <v>64</v>
      </c>
      <c r="QQ80" s="4007">
        <v>29.493891797556721</v>
      </c>
      <c r="QR80" s="4007">
        <v>48</v>
      </c>
      <c r="QS80" s="4007">
        <v>43.280977312390924</v>
      </c>
      <c r="QT80" s="4007">
        <v>42</v>
      </c>
      <c r="QU80" s="4010">
        <v>49</v>
      </c>
      <c r="QV80" s="4007">
        <v>8</v>
      </c>
      <c r="QW80" s="4007">
        <v>2</v>
      </c>
      <c r="QX80" s="4007">
        <v>2</v>
      </c>
      <c r="QY80" s="4007">
        <v>4</v>
      </c>
      <c r="QZ80" s="4007">
        <v>10</v>
      </c>
      <c r="RA80" s="4007">
        <v>24</v>
      </c>
      <c r="RB80" s="4007">
        <v>0</v>
      </c>
      <c r="RC80" s="4007">
        <v>4</v>
      </c>
      <c r="RD80" s="4007">
        <v>75</v>
      </c>
      <c r="RE80" s="4007">
        <v>16</v>
      </c>
      <c r="RF80" s="4007">
        <v>39</v>
      </c>
      <c r="RG80" s="4007">
        <v>25</v>
      </c>
      <c r="RH80" s="4007">
        <v>12</v>
      </c>
      <c r="RI80" s="4007">
        <v>25</v>
      </c>
      <c r="RJ80" s="4007">
        <v>97</v>
      </c>
      <c r="RK80" s="4007">
        <v>48</v>
      </c>
      <c r="RL80" s="4007">
        <v>258</v>
      </c>
      <c r="RM80" s="4010">
        <v>18.992248062015506</v>
      </c>
      <c r="RN80" s="4007">
        <v>21</v>
      </c>
      <c r="RO80" s="4007">
        <v>3.1007751937984498</v>
      </c>
      <c r="RP80" s="4007">
        <v>29</v>
      </c>
      <c r="RQ80" s="4007">
        <v>0.77519379844961245</v>
      </c>
      <c r="RR80" s="4007">
        <v>16</v>
      </c>
      <c r="RS80" s="4007">
        <v>0.77519379844961245</v>
      </c>
      <c r="RT80" s="4007">
        <v>20</v>
      </c>
      <c r="RU80" s="4007">
        <v>1.5503875968992249</v>
      </c>
      <c r="RV80" s="4007">
        <v>31</v>
      </c>
      <c r="RW80" s="4007">
        <v>3.8759689922480618</v>
      </c>
      <c r="RX80" s="4007">
        <v>46</v>
      </c>
      <c r="RY80" s="4007">
        <v>9.3023255813953494</v>
      </c>
      <c r="RZ80" s="4007">
        <v>35</v>
      </c>
      <c r="SA80" s="4007">
        <v>0</v>
      </c>
      <c r="SB80" s="4007">
        <v>1</v>
      </c>
      <c r="SC80" s="4007">
        <v>1.5503875968992249</v>
      </c>
      <c r="SD80" s="4007">
        <v>34</v>
      </c>
      <c r="SE80" s="4007">
        <v>29.069767441860467</v>
      </c>
      <c r="SF80" s="4007">
        <v>36</v>
      </c>
      <c r="SG80" s="4007">
        <v>6.2015503875968996</v>
      </c>
      <c r="SH80" s="4007">
        <v>30</v>
      </c>
      <c r="SI80" s="4007">
        <v>15.11627906976744</v>
      </c>
      <c r="SJ80" s="4007">
        <v>18</v>
      </c>
      <c r="SK80" s="4007">
        <v>9.6899224806201563</v>
      </c>
      <c r="SL80" s="4007">
        <v>61</v>
      </c>
      <c r="SM80" s="4007">
        <v>4.6511627906976747</v>
      </c>
      <c r="SN80" s="4007">
        <v>59</v>
      </c>
      <c r="SO80" s="4007">
        <v>9.6899224806201563</v>
      </c>
      <c r="SP80" s="4007">
        <v>49</v>
      </c>
      <c r="SQ80" s="4007">
        <v>37.596899224806201</v>
      </c>
      <c r="SR80" s="4007">
        <v>35</v>
      </c>
      <c r="SS80" s="4007">
        <v>18.604651162790699</v>
      </c>
      <c r="ST80" s="4038">
        <v>37</v>
      </c>
      <c r="SU80" s="4123" t="s">
        <v>8303</v>
      </c>
      <c r="SV80" s="4124" t="s">
        <v>8305</v>
      </c>
      <c r="SW80" s="4124">
        <v>53</v>
      </c>
      <c r="SX80" s="4125">
        <v>19.064748201438849</v>
      </c>
      <c r="SY80" s="4124">
        <v>47</v>
      </c>
      <c r="SZ80" s="4040">
        <v>11</v>
      </c>
      <c r="TA80" s="4036">
        <v>8</v>
      </c>
      <c r="TB80" s="4041">
        <v>2.9154518950437316</v>
      </c>
      <c r="TC80" s="4035">
        <v>26</v>
      </c>
      <c r="TD80" s="4040">
        <v>10</v>
      </c>
      <c r="TE80" s="4036">
        <v>5</v>
      </c>
      <c r="TF80" s="4041">
        <v>1.8221574344023324</v>
      </c>
      <c r="TG80" s="4035">
        <v>31</v>
      </c>
      <c r="TH80" s="4040">
        <v>0</v>
      </c>
      <c r="TI80" s="4036">
        <v>0</v>
      </c>
      <c r="TJ80" s="4041">
        <v>0</v>
      </c>
      <c r="TK80" s="4035">
        <v>6</v>
      </c>
      <c r="TL80" s="4040">
        <v>0</v>
      </c>
      <c r="TM80" s="4036">
        <v>0</v>
      </c>
      <c r="TN80" s="4041">
        <v>0</v>
      </c>
      <c r="TO80" s="4035">
        <v>11</v>
      </c>
      <c r="TP80" s="4040">
        <v>0</v>
      </c>
      <c r="TQ80" s="4036">
        <v>0</v>
      </c>
      <c r="TR80" s="4041">
        <v>0</v>
      </c>
      <c r="TS80" s="4035">
        <v>5</v>
      </c>
      <c r="TT80" s="4040">
        <v>0</v>
      </c>
      <c r="TU80" s="4036">
        <v>0</v>
      </c>
      <c r="TV80" s="4041">
        <v>0</v>
      </c>
      <c r="TW80" s="4035">
        <v>2</v>
      </c>
      <c r="TX80" s="4040">
        <v>14</v>
      </c>
      <c r="TY80" s="4036">
        <v>10</v>
      </c>
      <c r="TZ80" s="4041">
        <v>3.6443148688046647</v>
      </c>
      <c r="UA80" s="4035">
        <v>44</v>
      </c>
      <c r="UB80" s="4040">
        <v>26</v>
      </c>
      <c r="UC80" s="4036">
        <v>30</v>
      </c>
      <c r="UD80" s="4041">
        <v>10.932944606413994</v>
      </c>
      <c r="UE80" s="4035">
        <v>27</v>
      </c>
      <c r="UF80" s="4040">
        <v>5</v>
      </c>
      <c r="UG80" s="4036">
        <v>10</v>
      </c>
      <c r="UH80" s="4041">
        <v>3.6443148688046647</v>
      </c>
      <c r="UI80" s="4035">
        <v>9</v>
      </c>
      <c r="UJ80" s="4040">
        <v>4</v>
      </c>
      <c r="UK80" s="4036">
        <v>36</v>
      </c>
      <c r="UL80" s="4041">
        <v>13.119533527696793</v>
      </c>
      <c r="UM80" s="4035">
        <v>4</v>
      </c>
      <c r="UN80" s="4040">
        <v>0</v>
      </c>
      <c r="UO80" s="4036">
        <v>0</v>
      </c>
      <c r="UP80" s="4041">
        <v>0</v>
      </c>
      <c r="UQ80" s="4035">
        <v>3</v>
      </c>
      <c r="UR80" s="4040">
        <v>5</v>
      </c>
      <c r="US80" s="4036">
        <v>1</v>
      </c>
      <c r="UT80" s="4041">
        <v>0.36443148688046645</v>
      </c>
      <c r="UU80" s="4035">
        <v>10</v>
      </c>
      <c r="UV80" s="4040">
        <v>15</v>
      </c>
      <c r="UW80" s="4036">
        <v>0</v>
      </c>
      <c r="UX80" s="4041">
        <v>0</v>
      </c>
      <c r="UY80" s="4035">
        <v>26</v>
      </c>
      <c r="UZ80" s="4040">
        <v>0</v>
      </c>
      <c r="VA80" s="4036">
        <v>0</v>
      </c>
      <c r="VB80" s="4041">
        <v>0</v>
      </c>
      <c r="VC80" s="4035">
        <v>4</v>
      </c>
      <c r="VD80" s="4042">
        <v>0</v>
      </c>
      <c r="VE80" s="4035">
        <v>0</v>
      </c>
      <c r="VF80" s="4035">
        <v>0</v>
      </c>
      <c r="VG80" s="4035">
        <v>7</v>
      </c>
      <c r="VH80" s="4035">
        <v>0</v>
      </c>
      <c r="VI80" s="4035">
        <v>0</v>
      </c>
      <c r="VJ80" s="4035">
        <v>0</v>
      </c>
      <c r="VK80" s="4035">
        <v>4</v>
      </c>
      <c r="VL80" s="4035">
        <v>0</v>
      </c>
      <c r="VM80" s="4035">
        <v>0</v>
      </c>
      <c r="VN80" s="4035">
        <v>0</v>
      </c>
      <c r="VO80" s="4035">
        <v>9</v>
      </c>
      <c r="VP80" s="4035">
        <v>0</v>
      </c>
      <c r="VQ80" s="4035">
        <v>1</v>
      </c>
      <c r="VR80" s="4035">
        <v>0.36443148688046645</v>
      </c>
      <c r="VS80" s="4035">
        <v>16</v>
      </c>
      <c r="VT80" s="4035">
        <v>0</v>
      </c>
      <c r="VU80" s="4035">
        <v>0</v>
      </c>
      <c r="VV80" s="4035">
        <v>0</v>
      </c>
      <c r="VW80" s="4035">
        <v>7</v>
      </c>
      <c r="VX80" s="4035">
        <v>0</v>
      </c>
      <c r="VY80" s="4035">
        <v>1</v>
      </c>
      <c r="VZ80" s="4035">
        <v>0.36443148688046645</v>
      </c>
      <c r="WA80" s="4035">
        <v>32</v>
      </c>
      <c r="WB80" s="4035">
        <v>0</v>
      </c>
      <c r="WC80" s="4035">
        <v>0</v>
      </c>
      <c r="WD80" s="4035">
        <v>0</v>
      </c>
      <c r="WE80" s="4035">
        <v>15</v>
      </c>
      <c r="WF80" s="4035">
        <v>0</v>
      </c>
      <c r="WG80" s="4035">
        <v>0</v>
      </c>
      <c r="WH80" s="4035">
        <v>0</v>
      </c>
      <c r="WI80" s="4035">
        <v>6</v>
      </c>
      <c r="WJ80" s="4035">
        <v>0</v>
      </c>
      <c r="WK80" s="4035">
        <v>0</v>
      </c>
      <c r="WL80" s="4035">
        <v>0</v>
      </c>
      <c r="WM80" s="4035">
        <v>19</v>
      </c>
      <c r="WN80" s="4035">
        <v>0</v>
      </c>
      <c r="WO80" s="4035">
        <v>1</v>
      </c>
      <c r="WP80" s="4035">
        <v>0.36443148688046645</v>
      </c>
      <c r="WQ80" s="4035">
        <v>13</v>
      </c>
      <c r="WR80" s="4035">
        <v>0</v>
      </c>
      <c r="WS80" s="4035">
        <v>0</v>
      </c>
      <c r="WT80" s="4035">
        <v>0</v>
      </c>
      <c r="WU80" s="4035">
        <v>16</v>
      </c>
      <c r="WV80" s="4007"/>
      <c r="WW80" s="3999">
        <v>15.929203539823009</v>
      </c>
      <c r="WX80" s="3999">
        <v>12.244897959183673</v>
      </c>
      <c r="WY80" s="3999">
        <v>12.5</v>
      </c>
      <c r="WZ80" s="3999">
        <v>13.888888888888889</v>
      </c>
      <c r="XA80" s="3999">
        <v>13.043478260869565</v>
      </c>
      <c r="XB80" s="3999">
        <v>9.5238095238095237</v>
      </c>
      <c r="XC80" s="3994">
        <v>12.5</v>
      </c>
      <c r="XD80" s="3994">
        <v>50</v>
      </c>
      <c r="XE80" s="3994">
        <v>13.575525812619501</v>
      </c>
      <c r="XF80" s="3999">
        <v>12.280701754385964</v>
      </c>
      <c r="XG80" s="3994">
        <v>43</v>
      </c>
      <c r="XH80" s="3999">
        <v>21.238938053097346</v>
      </c>
      <c r="XI80" s="3999">
        <v>17.346938775510203</v>
      </c>
      <c r="XJ80" s="3999">
        <v>22.321428571428573</v>
      </c>
      <c r="XK80" s="3999">
        <v>27.777777777777779</v>
      </c>
      <c r="XL80" s="3999">
        <v>21.739130434782609</v>
      </c>
      <c r="XM80" s="3999">
        <v>19.047619047619047</v>
      </c>
      <c r="XN80" s="3994">
        <v>29.166666666666668</v>
      </c>
      <c r="XO80" s="3994">
        <v>5</v>
      </c>
      <c r="XP80" s="3994">
        <v>22.179732313575524</v>
      </c>
      <c r="XQ80" s="3999">
        <v>23.976608187134502</v>
      </c>
      <c r="XR80" s="3994">
        <v>9</v>
      </c>
      <c r="XS80" s="3999">
        <v>41.666666666666671</v>
      </c>
      <c r="XT80" s="3994">
        <v>8</v>
      </c>
      <c r="XU80" s="3994">
        <v>35.755258126195031</v>
      </c>
      <c r="XV80" s="4011">
        <v>36.257309941520468</v>
      </c>
      <c r="XW80" s="3994">
        <v>9</v>
      </c>
      <c r="XX80" s="3994">
        <v>68.571428571428569</v>
      </c>
      <c r="XY80" s="3994">
        <v>55.208333333333336</v>
      </c>
      <c r="XZ80" s="3994">
        <v>9</v>
      </c>
      <c r="YA80" s="4011">
        <v>58.891013384321219</v>
      </c>
      <c r="YB80" s="4011">
        <v>59.259259259259252</v>
      </c>
      <c r="YC80" s="3994">
        <v>8</v>
      </c>
      <c r="YD80" s="4011">
        <v>1.9047619047619049</v>
      </c>
      <c r="YE80" s="4011">
        <v>2.083333333333333</v>
      </c>
      <c r="YF80" s="3994">
        <v>18</v>
      </c>
      <c r="YG80" s="3994">
        <v>4.0152963671128106</v>
      </c>
      <c r="YH80" s="3994">
        <v>3.1189083820662766</v>
      </c>
      <c r="YI80" s="3994">
        <v>40</v>
      </c>
      <c r="YJ80" s="3994">
        <v>0.95238095238095244</v>
      </c>
      <c r="YK80" s="3994">
        <v>1.0416666666666665</v>
      </c>
      <c r="YL80" s="3994">
        <v>46</v>
      </c>
      <c r="YM80" s="4011">
        <v>1.338432122370937</v>
      </c>
      <c r="YN80" s="4011">
        <v>1.364522417153996</v>
      </c>
      <c r="YO80" s="3994">
        <v>27</v>
      </c>
      <c r="YP80" s="4011">
        <v>275.2</v>
      </c>
      <c r="YQ80" s="4011">
        <v>379.6</v>
      </c>
      <c r="YR80" s="3994">
        <v>11</v>
      </c>
      <c r="YS80" s="3999">
        <v>0</v>
      </c>
      <c r="YT80" s="4011">
        <v>0</v>
      </c>
      <c r="YU80" s="3994">
        <v>24</v>
      </c>
      <c r="YV80" s="4043">
        <v>296</v>
      </c>
      <c r="YW80" s="4027">
        <v>38.851351351351347</v>
      </c>
      <c r="YX80" s="3994">
        <v>55</v>
      </c>
      <c r="YY80" s="3994">
        <v>1594</v>
      </c>
      <c r="YZ80" s="4027">
        <v>58.8456712672522</v>
      </c>
      <c r="ZA80" s="3994">
        <v>56</v>
      </c>
      <c r="ZB80" s="4007">
        <v>208</v>
      </c>
      <c r="ZC80" s="4027">
        <v>75.480769230769226</v>
      </c>
      <c r="ZD80" s="3994">
        <v>52</v>
      </c>
      <c r="ZE80" s="4043">
        <v>286</v>
      </c>
      <c r="ZF80" s="4007">
        <v>33.21678321678322</v>
      </c>
      <c r="ZG80" s="3994">
        <v>56</v>
      </c>
      <c r="ZH80" s="4044">
        <v>1</v>
      </c>
      <c r="ZI80" s="3999">
        <v>0.3557452863749555</v>
      </c>
      <c r="ZJ80" s="3994">
        <v>11</v>
      </c>
      <c r="ZK80" s="4045" t="s">
        <v>1623</v>
      </c>
      <c r="ZL80" s="3999">
        <v>80.027548209366401</v>
      </c>
      <c r="ZM80" s="3999">
        <v>84.410195613515114</v>
      </c>
      <c r="ZN80" s="3994">
        <v>49</v>
      </c>
      <c r="ZO80" s="4007">
        <v>3374</v>
      </c>
      <c r="ZP80" s="4005">
        <v>55.167498218104058</v>
      </c>
      <c r="ZQ80" s="3996">
        <v>61.611721611721613</v>
      </c>
      <c r="ZR80" s="4046">
        <v>51</v>
      </c>
      <c r="ZS80" s="4001">
        <v>1365</v>
      </c>
      <c r="ZT80" s="4005">
        <v>70.036764705882348</v>
      </c>
      <c r="ZU80" s="3996">
        <v>81.742738589211612</v>
      </c>
      <c r="ZV80" s="4046">
        <v>35</v>
      </c>
      <c r="ZW80" s="4126">
        <v>482</v>
      </c>
      <c r="ZX80" s="4005">
        <v>53.229398663697104</v>
      </c>
      <c r="ZY80" s="3996">
        <v>52.642706131078221</v>
      </c>
      <c r="ZZ80" s="4046">
        <v>60</v>
      </c>
      <c r="AAA80" s="4126">
        <v>473</v>
      </c>
      <c r="AAB80" s="4005">
        <v>37.560975609756099</v>
      </c>
      <c r="AAC80" s="3996">
        <v>48.292682926829265</v>
      </c>
      <c r="AAD80" s="4046">
        <v>58</v>
      </c>
      <c r="AAE80" s="4126">
        <v>410</v>
      </c>
      <c r="AAF80" s="4058">
        <v>95.220030349013669</v>
      </c>
      <c r="AAG80" s="4007">
        <v>99.854121079504012</v>
      </c>
      <c r="AAH80" s="4007">
        <v>18</v>
      </c>
      <c r="AAI80" s="4038">
        <v>1371</v>
      </c>
      <c r="AAJ80" s="4005">
        <v>348.2</v>
      </c>
      <c r="AAK80" s="4046">
        <v>22</v>
      </c>
      <c r="AAL80" s="3996">
        <v>871.9</v>
      </c>
      <c r="AAM80" s="4046">
        <v>38</v>
      </c>
      <c r="AAN80" s="3996">
        <v>0</v>
      </c>
      <c r="AAO80" s="4046">
        <f t="shared" ref="AAO80:AAO91" si="139">RANK(AAN80,AAN$15:AAN$91,0)</f>
        <v>31</v>
      </c>
      <c r="AAP80" s="3996">
        <v>0</v>
      </c>
      <c r="AAQ80" s="4047">
        <f t="shared" ref="AAQ80:AAQ91" si="140">RANK(AAP80,AAP$15:AAP$91,0)</f>
        <v>12</v>
      </c>
      <c r="AAR80" s="3999">
        <v>4.47</v>
      </c>
      <c r="AAS80" s="3994">
        <v>20</v>
      </c>
      <c r="AAT80" s="3999">
        <v>186.07</v>
      </c>
      <c r="AAU80" s="3994">
        <v>55</v>
      </c>
      <c r="AAV80" s="3999">
        <v>1.49</v>
      </c>
      <c r="AAW80" s="3994">
        <v>11</v>
      </c>
      <c r="AAX80" s="3999">
        <v>0</v>
      </c>
      <c r="AAY80" s="3994">
        <v>32</v>
      </c>
      <c r="AAZ80" s="3994">
        <v>643.20000000000005</v>
      </c>
      <c r="ABA80" s="4046">
        <f t="shared" ref="ABA80:ABM91" si="141">RANK(AAZ80,AAZ$15:AAZ$91,0)</f>
        <v>61</v>
      </c>
      <c r="ABB80" s="3999">
        <v>664.3</v>
      </c>
      <c r="ABC80" s="4046">
        <f t="shared" si="141"/>
        <v>51</v>
      </c>
      <c r="ABD80" s="3999">
        <v>833</v>
      </c>
      <c r="ABE80" s="4046">
        <f t="shared" si="141"/>
        <v>27</v>
      </c>
      <c r="ABF80" s="3999">
        <v>474.5</v>
      </c>
      <c r="ABG80" s="4046">
        <f t="shared" si="141"/>
        <v>38</v>
      </c>
      <c r="ABH80" s="3999">
        <v>0</v>
      </c>
      <c r="ABI80" s="4046">
        <f t="shared" si="141"/>
        <v>2</v>
      </c>
      <c r="ABJ80" s="3999">
        <v>0</v>
      </c>
      <c r="ABK80" s="4046">
        <f t="shared" si="141"/>
        <v>1</v>
      </c>
      <c r="ABL80" s="3999">
        <v>0</v>
      </c>
      <c r="ABM80" s="4046">
        <f t="shared" si="141"/>
        <v>38</v>
      </c>
      <c r="ABN80" s="3999">
        <f t="shared" ref="ABN80:ABN91" si="142">ABH80+ABJ80+ABL80</f>
        <v>0</v>
      </c>
      <c r="ABO80" s="4048">
        <f t="shared" ref="ABO80:ABO91" si="143">RANK(ABN80,ABN$15:ABN$91,0)</f>
        <v>39</v>
      </c>
      <c r="ABP80" s="4044">
        <v>5</v>
      </c>
      <c r="ABQ80" s="3999" t="s">
        <v>1632</v>
      </c>
      <c r="ABR80" s="3999">
        <v>5</v>
      </c>
      <c r="ABS80" s="3999" t="s">
        <v>1632</v>
      </c>
      <c r="ABT80" s="3999">
        <v>5</v>
      </c>
      <c r="ABU80" s="3999" t="s">
        <v>1632</v>
      </c>
      <c r="ABV80" s="3999">
        <v>5</v>
      </c>
      <c r="ABW80" s="3999" t="s">
        <v>1632</v>
      </c>
      <c r="ABX80" s="3999">
        <v>0</v>
      </c>
      <c r="ABY80" s="3999" t="s">
        <v>1625</v>
      </c>
      <c r="ABZ80" s="3999">
        <v>20</v>
      </c>
      <c r="ACA80" s="3994">
        <v>23</v>
      </c>
      <c r="ACB80" s="3999">
        <v>5</v>
      </c>
      <c r="ACC80" s="3999" t="s">
        <v>1632</v>
      </c>
      <c r="ACD80" s="3999">
        <v>5</v>
      </c>
      <c r="ACE80" s="3999" t="s">
        <v>1632</v>
      </c>
      <c r="ACF80" s="3999">
        <v>0</v>
      </c>
      <c r="ACG80" s="3999" t="s">
        <v>1625</v>
      </c>
      <c r="ACH80" s="3999">
        <v>0</v>
      </c>
      <c r="ACI80" s="3999" t="s">
        <v>1625</v>
      </c>
      <c r="ACJ80" s="3999">
        <v>10</v>
      </c>
      <c r="ACK80" s="3994">
        <v>44</v>
      </c>
      <c r="ACL80" s="3999">
        <v>5</v>
      </c>
      <c r="ACM80" s="3999" t="s">
        <v>1632</v>
      </c>
      <c r="ACN80" s="3999">
        <v>0</v>
      </c>
      <c r="ACO80" s="3999" t="s">
        <v>1625</v>
      </c>
      <c r="ACP80" s="3999">
        <v>0</v>
      </c>
      <c r="ACQ80" s="3999" t="s">
        <v>1625</v>
      </c>
      <c r="ACR80" s="3999">
        <v>5</v>
      </c>
      <c r="ACS80" s="3994">
        <v>51</v>
      </c>
      <c r="ACT80" s="3994">
        <v>10</v>
      </c>
      <c r="ACU80" s="3994" t="s">
        <v>1632</v>
      </c>
      <c r="ACV80" s="3994">
        <v>10</v>
      </c>
      <c r="ACW80" s="3994" t="s">
        <v>1632</v>
      </c>
      <c r="ACX80" s="3994">
        <v>10</v>
      </c>
      <c r="ACY80" s="3994" t="s">
        <v>1632</v>
      </c>
      <c r="ACZ80" s="3994">
        <v>0</v>
      </c>
      <c r="ADA80" s="3994" t="s">
        <v>1625</v>
      </c>
      <c r="ADB80" s="3994">
        <v>30</v>
      </c>
      <c r="ADC80" s="3994">
        <v>33</v>
      </c>
      <c r="ADD80" s="4049">
        <v>10</v>
      </c>
      <c r="ADE80" s="4049">
        <v>10</v>
      </c>
      <c r="ADF80" s="4049">
        <v>10</v>
      </c>
      <c r="ADG80" s="4049">
        <v>0</v>
      </c>
      <c r="ADH80" s="4049">
        <v>30</v>
      </c>
      <c r="ADI80" s="3994">
        <v>36</v>
      </c>
      <c r="ADJ80" s="3999">
        <v>5</v>
      </c>
      <c r="ADK80" s="3999" t="s">
        <v>1632</v>
      </c>
      <c r="ADL80" s="3999">
        <v>0</v>
      </c>
      <c r="ADM80" s="3999" t="s">
        <v>1625</v>
      </c>
      <c r="ADN80" s="3999">
        <v>5</v>
      </c>
      <c r="ADO80" s="3999" t="s">
        <v>1632</v>
      </c>
      <c r="ADP80" s="3999">
        <v>5</v>
      </c>
      <c r="ADQ80" s="3999" t="s">
        <v>1632</v>
      </c>
      <c r="ADR80" s="3999">
        <v>15</v>
      </c>
      <c r="ADS80" s="3994">
        <v>44</v>
      </c>
      <c r="ADT80" s="3999">
        <v>10</v>
      </c>
      <c r="ADU80" s="3999">
        <v>10</v>
      </c>
      <c r="ADV80" s="3999">
        <v>10</v>
      </c>
      <c r="ADW80" s="3999">
        <v>10</v>
      </c>
      <c r="ADX80" s="3999">
        <v>40</v>
      </c>
      <c r="ADY80" s="3994">
        <v>1</v>
      </c>
      <c r="ADZ80" s="4010">
        <v>0</v>
      </c>
      <c r="AEA80" s="3999">
        <v>0</v>
      </c>
      <c r="AEB80" s="3994">
        <v>23</v>
      </c>
      <c r="AEC80" s="4007">
        <v>1</v>
      </c>
      <c r="AED80" s="3999">
        <v>11.746740279572419</v>
      </c>
      <c r="AEE80" s="3994">
        <v>41</v>
      </c>
      <c r="AEF80" s="4007">
        <v>1</v>
      </c>
      <c r="AEG80" s="3999">
        <v>11.746740279572419</v>
      </c>
      <c r="AEH80" s="3994">
        <v>25</v>
      </c>
      <c r="AEI80" s="4035">
        <v>3</v>
      </c>
      <c r="AEJ80" s="3999">
        <v>35.240220838717256</v>
      </c>
      <c r="AEK80" s="3994">
        <f t="shared" ref="AEK80:AEK90" si="144">RANK(AEJ80,AEJ$15:AEJ$91,0)</f>
        <v>44</v>
      </c>
      <c r="AEL80" s="4007">
        <v>1</v>
      </c>
      <c r="AEM80" s="3999">
        <v>11.554015020219527</v>
      </c>
      <c r="AEN80" s="3994">
        <v>17</v>
      </c>
      <c r="AEO80" s="3994">
        <v>3</v>
      </c>
      <c r="AEP80" s="3999">
        <v>35.200000000000003</v>
      </c>
      <c r="AEQ80" s="3994">
        <v>32</v>
      </c>
      <c r="AER80" s="3994">
        <v>2</v>
      </c>
      <c r="AES80" s="3999">
        <v>23.5</v>
      </c>
      <c r="AET80" s="3994">
        <v>43</v>
      </c>
      <c r="AEU80" s="3994">
        <v>2</v>
      </c>
      <c r="AEV80" s="4050">
        <v>23.5</v>
      </c>
      <c r="AEW80" s="3994">
        <v>5</v>
      </c>
      <c r="AEX80" s="4049">
        <v>0.17499999999999999</v>
      </c>
      <c r="AEY80" s="4049">
        <v>22</v>
      </c>
      <c r="AEZ80" s="4049">
        <v>7.8E-2</v>
      </c>
      <c r="AFA80" s="4049">
        <v>18</v>
      </c>
      <c r="AFB80" s="4049">
        <v>3.2000000000000001E-2</v>
      </c>
      <c r="AFC80" s="4049">
        <v>32</v>
      </c>
      <c r="AFD80" s="4049">
        <v>2.5999999999999999E-2</v>
      </c>
      <c r="AFE80" s="4049">
        <v>10</v>
      </c>
      <c r="AFF80" s="4049">
        <v>4.0000000000000001E-3</v>
      </c>
      <c r="AFG80" s="4049">
        <v>34</v>
      </c>
      <c r="AFH80" s="4049">
        <v>1.2E-2</v>
      </c>
      <c r="AFI80" s="4049">
        <v>28</v>
      </c>
      <c r="AFJ80" s="4049">
        <v>0</v>
      </c>
      <c r="AFK80" s="4049">
        <v>7</v>
      </c>
      <c r="AFL80" s="4049">
        <v>0</v>
      </c>
      <c r="AFM80" s="4049">
        <v>7</v>
      </c>
      <c r="AFN80" s="4049">
        <v>8</v>
      </c>
      <c r="AFO80" s="4049">
        <v>84.352593842260646</v>
      </c>
      <c r="AFP80" s="4049">
        <v>42</v>
      </c>
      <c r="AFQ80" s="4049">
        <v>4</v>
      </c>
      <c r="AFR80" s="4049">
        <v>42.176296921130323</v>
      </c>
      <c r="AFS80" s="4049">
        <v>47</v>
      </c>
      <c r="AFT80" s="4049">
        <v>10</v>
      </c>
      <c r="AFU80" s="4049">
        <v>105.44074230282581</v>
      </c>
      <c r="AFV80" s="4049">
        <v>48</v>
      </c>
      <c r="AFW80" s="4049">
        <v>6</v>
      </c>
      <c r="AFX80" s="4049">
        <v>63.264445381695488</v>
      </c>
      <c r="AFY80" s="4049">
        <v>66</v>
      </c>
      <c r="AFZ80" s="4049">
        <v>46</v>
      </c>
      <c r="AGA80" s="4049">
        <v>485.02741459299875</v>
      </c>
      <c r="AGB80" s="4049">
        <v>36</v>
      </c>
      <c r="AGC80" s="4049">
        <v>11</v>
      </c>
      <c r="AGD80" s="4049">
        <v>115.98481653310839</v>
      </c>
      <c r="AGE80" s="4049">
        <v>58</v>
      </c>
      <c r="AGF80" s="4049">
        <v>47</v>
      </c>
      <c r="AGG80" s="4049">
        <v>139.91999999999999</v>
      </c>
      <c r="AGH80" s="4049">
        <v>10</v>
      </c>
      <c r="AGI80" s="4049">
        <v>0</v>
      </c>
      <c r="AGJ80" s="4049">
        <v>0</v>
      </c>
      <c r="AGK80" s="4049">
        <v>10</v>
      </c>
      <c r="AGL80" s="4049">
        <v>0</v>
      </c>
      <c r="AGM80" s="4049">
        <v>0</v>
      </c>
      <c r="AGN80" s="4049">
        <v>2</v>
      </c>
      <c r="AGO80" s="4049">
        <v>37</v>
      </c>
      <c r="AGP80" s="4049">
        <v>110.15</v>
      </c>
      <c r="AGQ80" s="4049">
        <v>11</v>
      </c>
      <c r="AGR80" s="4049">
        <v>3</v>
      </c>
      <c r="AGS80" s="4049">
        <v>8.93</v>
      </c>
      <c r="AGT80" s="4049">
        <v>7</v>
      </c>
      <c r="AGU80" s="4049">
        <v>3</v>
      </c>
      <c r="AGV80" s="4049">
        <v>8.93</v>
      </c>
      <c r="AGW80" s="4049">
        <v>11</v>
      </c>
      <c r="AGX80" s="4049">
        <v>1</v>
      </c>
      <c r="AGY80" s="4049">
        <v>2.98</v>
      </c>
      <c r="AGZ80" s="4049">
        <v>14</v>
      </c>
      <c r="AHA80" s="4049">
        <v>0</v>
      </c>
      <c r="AHB80" s="4049">
        <v>0</v>
      </c>
      <c r="AHC80" s="4049">
        <v>12</v>
      </c>
      <c r="AHD80" s="4049">
        <v>3</v>
      </c>
      <c r="AHE80" s="4049">
        <v>8.93</v>
      </c>
      <c r="AHF80" s="4049">
        <v>13</v>
      </c>
      <c r="AHG80" s="3999">
        <v>76</v>
      </c>
      <c r="AHH80" s="3999">
        <v>220.23</v>
      </c>
      <c r="AHI80" s="3994">
        <v>47</v>
      </c>
      <c r="AHJ80" s="3999">
        <v>153</v>
      </c>
      <c r="AHK80" s="3999">
        <v>443.35</v>
      </c>
      <c r="AHL80" s="3999">
        <v>43</v>
      </c>
      <c r="AHM80" s="3999">
        <v>39</v>
      </c>
      <c r="AHN80" s="3999">
        <v>116.11</v>
      </c>
      <c r="AHO80" s="3994">
        <v>20</v>
      </c>
      <c r="AHP80" s="3999">
        <v>0</v>
      </c>
      <c r="AHQ80" s="3999">
        <v>0</v>
      </c>
      <c r="AHR80" s="3999">
        <v>23</v>
      </c>
      <c r="AHS80" s="3999">
        <v>0</v>
      </c>
      <c r="AHT80" s="3999">
        <v>0</v>
      </c>
      <c r="AHU80" s="3994">
        <v>28</v>
      </c>
      <c r="AHV80" s="3999">
        <v>69</v>
      </c>
      <c r="AHW80" s="3999">
        <v>199.94</v>
      </c>
      <c r="AHX80" s="3994">
        <v>21</v>
      </c>
      <c r="AHY80" s="3999">
        <v>115</v>
      </c>
      <c r="AHZ80" s="3999">
        <v>342.36</v>
      </c>
      <c r="AIA80" s="3994">
        <v>21</v>
      </c>
      <c r="AIB80" s="4007"/>
      <c r="AIC80" s="4010"/>
      <c r="AID80" s="4027"/>
      <c r="AIE80" s="4007"/>
      <c r="AIF80" s="4010"/>
      <c r="AIG80" s="4027"/>
      <c r="AIH80" s="4007"/>
      <c r="AII80" s="4007"/>
      <c r="AIJ80" s="3999"/>
      <c r="AIK80" s="4007"/>
      <c r="AIL80" s="4051">
        <v>288</v>
      </c>
      <c r="AIM80" s="4052">
        <v>53.472222222222221</v>
      </c>
      <c r="AIN80" s="4053">
        <f t="shared" ref="AIN80:AIN91" si="145">IFERROR(RANK(AIM80,AIM$15:AIM$91,0),"-")</f>
        <v>51</v>
      </c>
      <c r="AIO80" s="4007">
        <v>1593</v>
      </c>
      <c r="AIP80" s="4027">
        <v>16.760828625235405</v>
      </c>
      <c r="AIQ80" s="4007">
        <f t="shared" ref="AIQ80:AIQ91" si="146">IFERROR(RANK(AIP80,AIP$15:AIP$91,0),"-")</f>
        <v>70</v>
      </c>
      <c r="AIR80" s="4051">
        <v>285</v>
      </c>
      <c r="AIS80" s="4052">
        <v>38.245614035087719</v>
      </c>
      <c r="AIT80" s="4053">
        <f t="shared" ref="AIT80:AIT91" si="147">IFERROR(RANK(AIS80,AIS$15:AIS$91,0),"-")</f>
        <v>36</v>
      </c>
      <c r="AIU80" s="4007">
        <v>1593</v>
      </c>
      <c r="AIV80" s="4027">
        <v>16.760828625235405</v>
      </c>
      <c r="AIW80" s="4007">
        <f t="shared" ref="AIW80:AIW91" si="148">IFERROR(RANK(AIV80,AIV$15:AIV$91,0),"-")</f>
        <v>19</v>
      </c>
      <c r="AIX80" s="4051">
        <v>292</v>
      </c>
      <c r="AIY80" s="4052">
        <v>0.34246575342465752</v>
      </c>
      <c r="AIZ80" s="4053">
        <f t="shared" ref="AIZ80:AIZ91" si="149">IFERROR(RANK(AIY80,AIY$15:AIY$91,0),"-")</f>
        <v>59</v>
      </c>
      <c r="AJA80" s="4007">
        <v>1593</v>
      </c>
      <c r="AJB80" s="4027">
        <v>16.760828625235405</v>
      </c>
      <c r="AJC80" s="4007">
        <f t="shared" ref="AJC80:AJC91" si="150">IFERROR(RANK(AJB80,AJB$15:AJB$91,0),"-")</f>
        <v>52</v>
      </c>
      <c r="AJD80" s="4010">
        <v>278</v>
      </c>
      <c r="AJE80" s="4027">
        <v>13.669064748201439</v>
      </c>
      <c r="AJF80" s="4007">
        <v>58</v>
      </c>
      <c r="AJG80" s="3994">
        <v>1638</v>
      </c>
      <c r="AJH80" s="4050">
        <v>11.66056166056166</v>
      </c>
      <c r="AJI80" s="4038">
        <v>59</v>
      </c>
      <c r="AJJ80" s="4010">
        <v>278</v>
      </c>
      <c r="AJK80" s="3999">
        <v>28.057553956834528</v>
      </c>
      <c r="AJL80" s="4007">
        <v>63</v>
      </c>
      <c r="AJM80" s="3994">
        <v>1638</v>
      </c>
      <c r="AJN80" s="3999">
        <v>25.579975579975578</v>
      </c>
      <c r="AJO80" s="4007">
        <v>48</v>
      </c>
      <c r="AJP80" s="4010">
        <v>282</v>
      </c>
      <c r="AJQ80" s="3999">
        <v>16.312056737588655</v>
      </c>
      <c r="AJR80" s="4007">
        <v>24</v>
      </c>
      <c r="AJS80" s="3994">
        <v>1593</v>
      </c>
      <c r="AJT80" s="3999">
        <v>16.760828625235405</v>
      </c>
      <c r="AJU80" s="4007">
        <f t="shared" ref="AJU80:AJU91" si="151">IFERROR(RANK(AJT80,AJT$15:AJT$91,0),"-")</f>
        <v>72</v>
      </c>
      <c r="AJV80" s="4054">
        <v>100</v>
      </c>
      <c r="AJW80" s="4050">
        <v>100</v>
      </c>
      <c r="AJX80" s="4050">
        <v>100</v>
      </c>
      <c r="AJY80" s="4050">
        <v>100</v>
      </c>
      <c r="AJZ80" s="4050">
        <v>0</v>
      </c>
      <c r="AKA80" s="4050">
        <v>0</v>
      </c>
      <c r="AKB80" s="4050">
        <v>100</v>
      </c>
      <c r="AKC80" s="4050">
        <v>100</v>
      </c>
      <c r="AKD80" s="4050">
        <v>0</v>
      </c>
      <c r="AKE80" s="4050">
        <v>0</v>
      </c>
      <c r="AKF80" s="4050">
        <v>0</v>
      </c>
      <c r="AKG80" s="4055">
        <v>1</v>
      </c>
      <c r="AKH80" s="4011">
        <v>38.095238095238095</v>
      </c>
      <c r="AKI80" s="4011">
        <v>10.714285714285714</v>
      </c>
      <c r="AKJ80" s="4011">
        <v>19.047619047619047</v>
      </c>
      <c r="AKK80" s="4011">
        <v>16.269841269841269</v>
      </c>
      <c r="AKL80" s="4011">
        <v>7.1428571428571423</v>
      </c>
      <c r="AKM80" s="4011">
        <v>11.904761904761903</v>
      </c>
      <c r="AKN80" s="4011">
        <v>10.317460317460316</v>
      </c>
      <c r="AKO80" s="4011">
        <v>9.1269841269841265</v>
      </c>
      <c r="AKP80" s="4011">
        <v>34.920634920634917</v>
      </c>
      <c r="AKQ80" s="4011">
        <v>5.9523809523809517</v>
      </c>
      <c r="AKR80" s="4011">
        <v>6.3492063492063489</v>
      </c>
      <c r="AKS80" s="3994">
        <v>252</v>
      </c>
      <c r="AKT80" s="4010" t="s">
        <v>1650</v>
      </c>
      <c r="AKU80" s="4007" t="s">
        <v>1634</v>
      </c>
      <c r="AKV80" s="4007" t="s">
        <v>1633</v>
      </c>
      <c r="AKW80" s="4007" t="s">
        <v>1634</v>
      </c>
      <c r="AKX80" s="4007" t="s">
        <v>1680</v>
      </c>
      <c r="AKY80" s="4007" t="s">
        <v>1680</v>
      </c>
      <c r="AKZ80" s="4007" t="s">
        <v>1633</v>
      </c>
      <c r="ALA80" s="4007">
        <v>2</v>
      </c>
      <c r="ALB80" s="4007">
        <v>1</v>
      </c>
      <c r="ALC80" s="4007">
        <v>-1</v>
      </c>
      <c r="ALD80" s="4007">
        <v>1</v>
      </c>
      <c r="ALE80" s="4007">
        <v>-2</v>
      </c>
      <c r="ALF80" s="4007">
        <v>-2</v>
      </c>
      <c r="ALG80" s="4007">
        <v>-1</v>
      </c>
      <c r="ALH80" s="4007">
        <f t="shared" ref="ALH80:ALH91" si="152">SUM(ALA80:ALG80)</f>
        <v>-2</v>
      </c>
      <c r="ALI80" s="4007">
        <f t="shared" ref="ALI80:ALI91" si="153">IFERROR(RANK(ALH80,ALH$15:ALH$91,0),"-")</f>
        <v>60</v>
      </c>
      <c r="ALJ80" s="4044" t="s">
        <v>31</v>
      </c>
      <c r="ALK80" s="3999" t="s">
        <v>31</v>
      </c>
      <c r="ALL80" s="3999" t="s">
        <v>1635</v>
      </c>
      <c r="ALM80" s="3999" t="s">
        <v>31</v>
      </c>
      <c r="ALN80" s="3999" t="s">
        <v>1657</v>
      </c>
      <c r="ALO80" s="3999" t="s">
        <v>1657</v>
      </c>
      <c r="ALP80" s="3999" t="s">
        <v>1657</v>
      </c>
      <c r="ALQ80" s="4010">
        <v>3</v>
      </c>
      <c r="ALR80" s="4007">
        <v>1</v>
      </c>
      <c r="ALS80" s="4007">
        <v>2</v>
      </c>
      <c r="ALT80" s="4007">
        <v>1</v>
      </c>
      <c r="ALU80" s="4007">
        <v>1</v>
      </c>
      <c r="ALV80" s="4007">
        <v>1</v>
      </c>
      <c r="ALW80" s="4038">
        <v>1</v>
      </c>
      <c r="ALX80" s="4039">
        <v>1.079136690647482</v>
      </c>
      <c r="ALY80" s="4007">
        <v>26</v>
      </c>
      <c r="ALZ80" s="4037">
        <v>0.35971223021582732</v>
      </c>
      <c r="AMA80" s="4007">
        <v>41</v>
      </c>
      <c r="AMB80" s="4037">
        <v>0.71942446043165464</v>
      </c>
      <c r="AMC80" s="4007">
        <v>21</v>
      </c>
      <c r="AMD80" s="4037">
        <v>0.35971223021582732</v>
      </c>
      <c r="AME80" s="4007">
        <v>54</v>
      </c>
      <c r="AMF80" s="4007">
        <v>0.35971223021582732</v>
      </c>
      <c r="AMG80" s="4007">
        <v>41</v>
      </c>
      <c r="AMH80" s="4037">
        <v>0.35971223021582732</v>
      </c>
      <c r="AMI80" s="4007">
        <v>44</v>
      </c>
      <c r="AMJ80" s="4037">
        <v>0.35971223021582732</v>
      </c>
      <c r="AMK80" s="4007">
        <v>46</v>
      </c>
      <c r="AML80" s="4043">
        <v>0</v>
      </c>
      <c r="AMM80" s="3994">
        <v>0</v>
      </c>
      <c r="AMN80" s="3994">
        <v>0</v>
      </c>
      <c r="AMO80" s="4044">
        <v>0</v>
      </c>
      <c r="AMP80" s="4007">
        <v>52</v>
      </c>
      <c r="AMQ80" s="3999">
        <v>0</v>
      </c>
      <c r="AMR80" s="4007">
        <v>27</v>
      </c>
      <c r="AMS80" s="3999">
        <v>0</v>
      </c>
      <c r="AMT80" s="4038">
        <v>27</v>
      </c>
      <c r="AMU80" s="4043">
        <v>2</v>
      </c>
      <c r="AMV80" s="4037">
        <v>0.71942446043165464</v>
      </c>
      <c r="AMW80" s="4007">
        <v>13</v>
      </c>
      <c r="AMX80" s="4044" t="s">
        <v>107</v>
      </c>
      <c r="AMY80" s="3999" t="s">
        <v>1687</v>
      </c>
      <c r="AMZ80" s="4007">
        <v>2</v>
      </c>
      <c r="ANA80" s="4007">
        <v>1</v>
      </c>
      <c r="ANB80" s="4007">
        <v>3</v>
      </c>
      <c r="ANC80" s="4007">
        <v>50</v>
      </c>
      <c r="AND80" s="4056" t="s">
        <v>1632</v>
      </c>
      <c r="ANE80" s="4057" t="s">
        <v>1632</v>
      </c>
      <c r="ANF80" s="4057" t="s">
        <v>1632</v>
      </c>
      <c r="ANG80" s="4057" t="s">
        <v>1632</v>
      </c>
      <c r="ANH80" s="4027">
        <v>5</v>
      </c>
      <c r="ANI80" s="4027">
        <v>5</v>
      </c>
      <c r="ANJ80" s="4027">
        <v>5</v>
      </c>
      <c r="ANK80" s="4027">
        <v>5</v>
      </c>
      <c r="ANL80" s="4035">
        <f t="shared" ref="ANL80:ANL91" si="154">SUM(ANH80:ANK80)</f>
        <v>20</v>
      </c>
      <c r="ANM80" s="4035">
        <f t="shared" ref="ANM80:ANM91" si="155">IFERROR(RANK(ANL80,ANL$15:ANL$91,0),"-")</f>
        <v>1</v>
      </c>
      <c r="ANN80" s="4058" t="s">
        <v>1632</v>
      </c>
      <c r="ANO80" s="4027" t="s">
        <v>1632</v>
      </c>
      <c r="ANP80" s="4027" t="s">
        <v>1632</v>
      </c>
      <c r="ANQ80" s="4027" t="s">
        <v>1625</v>
      </c>
      <c r="ANR80" s="4027">
        <v>5</v>
      </c>
      <c r="ANS80" s="4027">
        <v>5</v>
      </c>
      <c r="ANT80" s="4027">
        <v>5</v>
      </c>
      <c r="ANU80" s="4027">
        <v>0</v>
      </c>
      <c r="ANV80" s="4007">
        <f t="shared" ref="ANV80:ANV91" si="156">SUM(ANR80:ANU80)</f>
        <v>15</v>
      </c>
      <c r="ANW80" s="4007">
        <f t="shared" ref="ANW80:ANW91" si="157">IFERROR(RANK(ANV80,ANV$15:ANV$91,0),"-")</f>
        <v>46</v>
      </c>
      <c r="ANX80" s="4043">
        <v>26</v>
      </c>
      <c r="ANY80" s="4007">
        <v>1590</v>
      </c>
      <c r="ANZ80" s="4059">
        <v>18.983000000000001</v>
      </c>
      <c r="AOA80" s="4007">
        <v>15</v>
      </c>
      <c r="AOB80" s="4059">
        <v>1.7</v>
      </c>
      <c r="AOC80" s="4055">
        <f t="shared" ref="AOC80:AOC91" si="158">RANK(AOB80,$AOB$15:$AOB$91)</f>
        <v>62</v>
      </c>
      <c r="AOD80" s="4059">
        <v>75.179000000000002</v>
      </c>
      <c r="AOE80" s="4055">
        <f t="shared" ref="AOE80:AOE91" si="159">RANK(AOD80,$AOD$15:$AOD$91)</f>
        <v>18</v>
      </c>
      <c r="AOF80" s="3994">
        <v>0</v>
      </c>
      <c r="AOG80" s="4011">
        <v>0</v>
      </c>
      <c r="AOH80" s="4055">
        <v>45</v>
      </c>
      <c r="AOI80" s="3994">
        <v>0</v>
      </c>
      <c r="AOJ80" s="4011">
        <v>0</v>
      </c>
      <c r="AOK80" s="4055">
        <v>60</v>
      </c>
      <c r="AOL80" s="3994">
        <v>1</v>
      </c>
      <c r="AOM80" s="4011">
        <v>0.35971223021582732</v>
      </c>
      <c r="AON80" s="4055">
        <v>43</v>
      </c>
      <c r="AOO80" s="3994">
        <v>1</v>
      </c>
      <c r="AOP80" s="4011">
        <v>0.35971223021582732</v>
      </c>
      <c r="AOQ80" s="4055">
        <v>33</v>
      </c>
      <c r="AOR80" s="4058" t="s">
        <v>1625</v>
      </c>
      <c r="AOS80" s="4027" t="s">
        <v>1625</v>
      </c>
      <c r="AOT80" s="4027" t="s">
        <v>1625</v>
      </c>
      <c r="AOU80" s="4027" t="s">
        <v>1625</v>
      </c>
      <c r="AOV80" s="4027">
        <v>0</v>
      </c>
      <c r="AOW80" s="4027">
        <v>0</v>
      </c>
      <c r="AOX80" s="4027">
        <v>0</v>
      </c>
      <c r="AOY80" s="4027">
        <v>0</v>
      </c>
      <c r="AOZ80" s="4007">
        <f t="shared" ref="AOZ80:AOZ91" si="160">SUM(AOV80:AOY80)</f>
        <v>0</v>
      </c>
      <c r="APA80" s="4007">
        <f t="shared" ref="APA80:APA91" si="161">IFERROR(RANK(AOZ80,AOZ$15:AOZ$91,0),"-")</f>
        <v>25</v>
      </c>
      <c r="APB80" s="4060" t="s">
        <v>1632</v>
      </c>
      <c r="APC80" s="4061" t="s">
        <v>1632</v>
      </c>
      <c r="APD80" s="4061" t="s">
        <v>1632</v>
      </c>
      <c r="APE80" s="4061" t="s">
        <v>1632</v>
      </c>
      <c r="APF80" s="4036">
        <v>5</v>
      </c>
      <c r="APG80" s="4036">
        <v>5</v>
      </c>
      <c r="APH80" s="4036">
        <v>5</v>
      </c>
      <c r="API80" s="4036">
        <v>5</v>
      </c>
      <c r="APJ80" s="4007">
        <f t="shared" ref="APJ80:APJ91" si="162">SUM(APF80:API80)</f>
        <v>20</v>
      </c>
      <c r="APK80" s="4007">
        <f t="shared" ref="APK80:APK91" si="163">IFERROR(RANK(APJ80,APJ$15:APJ$91,0),"-")</f>
        <v>1</v>
      </c>
      <c r="APL80" s="4007">
        <v>0</v>
      </c>
      <c r="APM80" s="4027">
        <v>0</v>
      </c>
      <c r="APN80" s="4007">
        <v>17</v>
      </c>
      <c r="APO80" s="4007">
        <v>0</v>
      </c>
      <c r="APP80" s="4027">
        <v>0</v>
      </c>
      <c r="APQ80" s="4007">
        <v>18</v>
      </c>
      <c r="APR80" s="4051">
        <v>1</v>
      </c>
      <c r="APS80" s="4053">
        <v>240</v>
      </c>
      <c r="APT80" s="4053">
        <v>1920</v>
      </c>
      <c r="APU80" s="4049">
        <v>240</v>
      </c>
      <c r="APV80" s="4049">
        <v>1920</v>
      </c>
      <c r="APW80" s="4049">
        <v>69.970845481049565</v>
      </c>
      <c r="APX80" s="4049">
        <v>18</v>
      </c>
      <c r="APY80" s="4049">
        <v>0</v>
      </c>
      <c r="APZ80" s="4049">
        <v>0</v>
      </c>
      <c r="AQA80" s="4049">
        <v>0</v>
      </c>
      <c r="AQB80" s="4049">
        <v>0</v>
      </c>
      <c r="AQC80" s="4049">
        <v>0</v>
      </c>
      <c r="AQD80" s="4050">
        <v>0</v>
      </c>
      <c r="AQE80" s="4049">
        <v>55</v>
      </c>
      <c r="AQF80" s="4049">
        <v>1</v>
      </c>
      <c r="AQG80" s="4049">
        <v>240</v>
      </c>
      <c r="AQH80" s="4049">
        <v>1920</v>
      </c>
      <c r="AQI80" s="4049">
        <v>240</v>
      </c>
      <c r="AQJ80" s="4049">
        <v>1920</v>
      </c>
      <c r="AQK80" s="4049">
        <v>69.970845481049565</v>
      </c>
      <c r="AQL80" s="1192">
        <v>27</v>
      </c>
      <c r="AQM80" s="4007"/>
      <c r="AQN80" s="4007"/>
      <c r="AQO80" s="4007"/>
      <c r="AQP80" s="4007"/>
      <c r="AQQ80" s="4007">
        <v>2778</v>
      </c>
      <c r="AQR80" s="4007">
        <v>2210</v>
      </c>
      <c r="AQS80" s="4049">
        <v>328</v>
      </c>
      <c r="AQT80" s="4050">
        <v>14.841628959276019</v>
      </c>
      <c r="AQU80" s="4049">
        <f t="shared" ref="AQU80:AQU91" si="164">RANK(AQT80,AQT$15:AQT$91,1)</f>
        <v>68</v>
      </c>
      <c r="AQV80" s="4049">
        <v>150</v>
      </c>
      <c r="AQW80" s="4049">
        <v>45.731707317073173</v>
      </c>
      <c r="AQX80" s="4050">
        <v>3.9466666666666668</v>
      </c>
      <c r="AQY80" s="4049">
        <f t="shared" ref="AQY80:AQY91" si="165">IFERROR(RANK(AQX80,AQX$15:AQX$90,0),"-")</f>
        <v>4</v>
      </c>
      <c r="AQZ80" s="4049">
        <v>79</v>
      </c>
      <c r="ARA80" s="4049">
        <v>407</v>
      </c>
      <c r="ARB80" s="4049">
        <v>19.41031941031941</v>
      </c>
      <c r="ARC80" s="4049">
        <f t="shared" ref="ARC80:ARC90" si="166">RANK(ARB80,ARB$15:ARB$91,0)</f>
        <v>28</v>
      </c>
      <c r="ARD80" s="4062">
        <v>2.3085972850678731</v>
      </c>
      <c r="ARE80" s="4063">
        <f t="shared" ref="ARE80:ARE94" si="167">RANK(ARD80,ARD$15:ARD$91,0)</f>
        <v>49</v>
      </c>
      <c r="ARF80" s="4053">
        <v>51</v>
      </c>
      <c r="ARG80" s="4050">
        <v>21.568627450980394</v>
      </c>
      <c r="ARH80" s="4049">
        <f t="shared" ref="ARH80:ARH91" si="168">RANK(ARG80,ARG$15:ARG$91,1)</f>
        <v>54</v>
      </c>
      <c r="ARI80" s="4007">
        <v>343</v>
      </c>
      <c r="ARJ80" s="4011">
        <v>19.241982507288629</v>
      </c>
      <c r="ARK80" s="3994">
        <f t="shared" ref="ARK80:ARK91" si="169">RANK(ARJ80,ARJ$15:ARJ$91,1)</f>
        <v>41</v>
      </c>
      <c r="ARL80" s="4049">
        <v>86</v>
      </c>
      <c r="ARM80" s="4007">
        <v>23</v>
      </c>
      <c r="ARN80" s="4011">
        <v>26.744186046511626</v>
      </c>
      <c r="ARO80" s="3994">
        <f t="shared" ref="ARO80:ARO91" si="170">RANK(ARN80,ARN$15:ARN$91,1)</f>
        <v>62</v>
      </c>
      <c r="ARP80" s="4002">
        <v>24</v>
      </c>
      <c r="ARQ80" s="4064">
        <v>18</v>
      </c>
      <c r="ARR80" s="4012">
        <v>75</v>
      </c>
      <c r="ARS80" s="4047">
        <f t="shared" ref="ARS80:ARU91" si="171">RANK(ARR80,ARR$15:ARR$91,0)</f>
        <v>1</v>
      </c>
      <c r="ART80" s="4007">
        <v>48</v>
      </c>
      <c r="ARU80" s="3994">
        <f t="shared" si="171"/>
        <v>46</v>
      </c>
      <c r="ARV80" s="4007" t="s">
        <v>31</v>
      </c>
      <c r="ARW80" s="4007" t="s">
        <v>31</v>
      </c>
      <c r="ARX80" s="4011" t="s">
        <v>31</v>
      </c>
      <c r="ARY80" s="3994" t="str">
        <f t="shared" ref="ARY80:ARY91" si="172">IFERROR(RANK(ARX80,ARX$15:ARX$91,0),"-")</f>
        <v>-</v>
      </c>
      <c r="ARZ80" s="4007" t="s">
        <v>31</v>
      </c>
      <c r="ASA80" s="4007" t="s">
        <v>31</v>
      </c>
      <c r="ASB80" s="3999" t="s">
        <v>31</v>
      </c>
      <c r="ASC80" s="3994" t="str">
        <f t="shared" ref="ASC80:ASC91" si="173">IFERROR(RANK(ASB80,ASB$15:ASB$91,0),"-")</f>
        <v>-</v>
      </c>
      <c r="ASD80" s="3999">
        <v>62.745098039215684</v>
      </c>
      <c r="ASE80" s="3999">
        <v>11.76470588235294</v>
      </c>
      <c r="ASF80" s="3999">
        <v>7.8431372549019605</v>
      </c>
      <c r="ASG80" s="3999">
        <v>7.8431372549019605</v>
      </c>
      <c r="ASH80" s="3999">
        <v>3.9215686274509802</v>
      </c>
      <c r="ASI80" s="3999">
        <v>3.9215686274509802</v>
      </c>
      <c r="ASJ80" s="3999">
        <v>1.9607843137254901</v>
      </c>
      <c r="ASK80" s="3999">
        <v>0</v>
      </c>
      <c r="ASL80" s="3999">
        <v>0</v>
      </c>
      <c r="ASM80" s="4007">
        <v>32</v>
      </c>
      <c r="ASN80" s="4007">
        <v>6</v>
      </c>
      <c r="ASO80" s="4007">
        <v>4</v>
      </c>
      <c r="ASP80" s="4007">
        <v>4</v>
      </c>
      <c r="ASQ80" s="4007">
        <v>2</v>
      </c>
      <c r="ASR80" s="4007">
        <v>2</v>
      </c>
      <c r="ASS80" s="4007">
        <v>1</v>
      </c>
      <c r="AST80" s="4007">
        <v>0</v>
      </c>
      <c r="ASU80" s="4007">
        <v>0</v>
      </c>
      <c r="ASV80" s="4007">
        <v>51</v>
      </c>
      <c r="ASW80" s="3999">
        <v>20</v>
      </c>
      <c r="ASX80" s="3999">
        <v>20</v>
      </c>
      <c r="ASY80" s="3999">
        <v>0</v>
      </c>
      <c r="ASZ80" s="3999">
        <v>0</v>
      </c>
      <c r="ATA80" s="3999">
        <v>0</v>
      </c>
      <c r="ATB80" s="3999">
        <v>20</v>
      </c>
      <c r="ATC80" s="3999">
        <v>40</v>
      </c>
      <c r="ATD80" s="3999">
        <v>0</v>
      </c>
      <c r="ATE80" s="3999">
        <v>0</v>
      </c>
      <c r="ATF80" s="4007">
        <v>1</v>
      </c>
      <c r="ATG80" s="4007">
        <v>1</v>
      </c>
      <c r="ATH80" s="4007">
        <v>0</v>
      </c>
      <c r="ATI80" s="4007">
        <v>0</v>
      </c>
      <c r="ATJ80" s="4007">
        <v>0</v>
      </c>
      <c r="ATK80" s="4007">
        <v>1</v>
      </c>
      <c r="ATL80" s="4007">
        <v>2</v>
      </c>
      <c r="ATM80" s="4007">
        <v>0</v>
      </c>
      <c r="ATN80" s="4007">
        <v>0</v>
      </c>
      <c r="ATO80" s="4007">
        <v>5</v>
      </c>
      <c r="ATP80" s="3999">
        <v>100</v>
      </c>
      <c r="ATQ80" s="3999">
        <v>0</v>
      </c>
      <c r="ATR80" s="3999">
        <v>0</v>
      </c>
      <c r="ATS80" s="3999">
        <v>0</v>
      </c>
      <c r="ATT80" s="3999">
        <v>0</v>
      </c>
      <c r="ATU80" s="3999">
        <v>0</v>
      </c>
      <c r="ATV80" s="3999">
        <v>0</v>
      </c>
      <c r="ATW80" s="3999">
        <v>0</v>
      </c>
      <c r="ATX80" s="3999">
        <v>0</v>
      </c>
      <c r="ATY80" s="4007">
        <v>4</v>
      </c>
      <c r="ATZ80" s="4007">
        <v>0</v>
      </c>
      <c r="AUA80" s="4007">
        <v>0</v>
      </c>
      <c r="AUB80" s="4007">
        <v>0</v>
      </c>
      <c r="AUC80" s="4007">
        <v>0</v>
      </c>
      <c r="AUD80" s="4007">
        <v>0</v>
      </c>
      <c r="AUE80" s="4007">
        <v>0</v>
      </c>
      <c r="AUF80" s="4007">
        <v>0</v>
      </c>
      <c r="AUG80" s="4007">
        <v>0</v>
      </c>
      <c r="AUH80" s="4007">
        <v>4</v>
      </c>
      <c r="AUI80" s="3999" t="s">
        <v>1648</v>
      </c>
      <c r="AUJ80" s="3999" t="s">
        <v>1623</v>
      </c>
      <c r="AUK80" s="4005">
        <v>0</v>
      </c>
      <c r="AUL80" s="4046">
        <v>31</v>
      </c>
      <c r="AUM80" s="3996" t="s">
        <v>1625</v>
      </c>
      <c r="AUN80" s="3996" t="s">
        <v>1625</v>
      </c>
      <c r="AUO80" s="3996" t="s">
        <v>1625</v>
      </c>
      <c r="AUP80" s="4006" t="s">
        <v>1625</v>
      </c>
      <c r="AUQ80" s="3999" t="s">
        <v>1626</v>
      </c>
      <c r="AUR80" s="3999" t="s">
        <v>1627</v>
      </c>
      <c r="AUS80" s="3999" t="s">
        <v>1627</v>
      </c>
      <c r="AUT80" s="3999" t="s">
        <v>1627</v>
      </c>
      <c r="AUU80" s="3999" t="s">
        <v>1625</v>
      </c>
      <c r="AUV80" s="3999" t="s">
        <v>1685</v>
      </c>
      <c r="AUW80" s="4065" t="s">
        <v>1629</v>
      </c>
      <c r="AUX80" s="3999" t="s">
        <v>5403</v>
      </c>
      <c r="AUY80" s="3999" t="s">
        <v>1867</v>
      </c>
      <c r="AUZ80" s="3994">
        <v>25</v>
      </c>
      <c r="AVA80" s="3994">
        <v>2</v>
      </c>
      <c r="AVB80" s="4011">
        <v>8</v>
      </c>
      <c r="AVC80" s="3994">
        <v>0</v>
      </c>
      <c r="AVD80" s="3999">
        <v>0</v>
      </c>
      <c r="AVE80" s="3994">
        <f t="shared" ref="AVE80:AVE91" si="174">RANK(AVD80,AVD$15:AVD$91,0)</f>
        <v>25</v>
      </c>
      <c r="AVF80" s="3999">
        <v>0</v>
      </c>
      <c r="AVG80" s="4046">
        <v>33</v>
      </c>
      <c r="AVH80" s="3999" t="s">
        <v>1625</v>
      </c>
      <c r="AVI80" s="3999" t="s">
        <v>1625</v>
      </c>
      <c r="AVJ80" s="3999" t="s">
        <v>1625</v>
      </c>
      <c r="AVK80" s="3999" t="s">
        <v>1625</v>
      </c>
      <c r="AVL80" s="4044">
        <v>11.7</v>
      </c>
      <c r="AVM80" s="3994">
        <f t="shared" ref="AVM80:AVM91" si="175">RANK(AVL80,AVL$15:AVL$91,0)</f>
        <v>28</v>
      </c>
      <c r="AVN80" s="4007">
        <v>1</v>
      </c>
      <c r="AVO80" s="3999">
        <v>11.7</v>
      </c>
      <c r="AVP80" s="3994">
        <f t="shared" ref="AVP80:AVP91" si="176">RANK(AVO80,AVO$15:AVO$91,0)</f>
        <v>11</v>
      </c>
      <c r="AVQ80" s="4007">
        <v>1</v>
      </c>
      <c r="AVR80" s="3999">
        <v>11.7</v>
      </c>
      <c r="AVS80" s="3994">
        <f t="shared" ref="AVS80:AVS91" si="177">RANK(AVR80,AVR$15:AVR$91,0)</f>
        <v>3</v>
      </c>
      <c r="AVT80" s="4007">
        <v>1</v>
      </c>
      <c r="AVU80" s="3999">
        <v>0</v>
      </c>
      <c r="AVV80" s="3994">
        <f t="shared" ref="AVV80:AVV91" si="178">RANK(AVU80,AVU$15:AVU$91,0)</f>
        <v>29</v>
      </c>
      <c r="AVW80" s="4007">
        <v>0</v>
      </c>
      <c r="AVX80" s="3999">
        <v>0</v>
      </c>
      <c r="AVY80" s="4038">
        <v>0</v>
      </c>
      <c r="AVZ80" s="4044">
        <v>0</v>
      </c>
      <c r="AWA80" s="3994">
        <f t="shared" ref="AWA80:AWA91" si="179">RANK(AVZ80,AVZ$15:AVZ$91,0)</f>
        <v>26</v>
      </c>
      <c r="AWB80" s="4007">
        <v>0</v>
      </c>
      <c r="AWC80" s="3999">
        <v>0</v>
      </c>
      <c r="AWD80" s="3994">
        <f t="shared" ref="AWD80:AWD91" si="180">RANK(AWC80,AWC$15:AWC$91,0)</f>
        <v>9</v>
      </c>
      <c r="AWE80" s="4007">
        <v>0</v>
      </c>
      <c r="AWF80" s="3999">
        <v>11.7</v>
      </c>
      <c r="AWG80" s="3994">
        <f t="shared" ref="AWG80:AWG91" si="181">RANK(AWF80,AWF$15:AWF$91,0)</f>
        <v>41</v>
      </c>
      <c r="AWH80" s="4007">
        <v>1</v>
      </c>
      <c r="AWI80" s="4010">
        <v>80</v>
      </c>
      <c r="AWJ80" s="4007">
        <v>80</v>
      </c>
      <c r="AWK80" s="4007" t="s">
        <v>31</v>
      </c>
      <c r="AWL80" s="4007" t="s">
        <v>31</v>
      </c>
      <c r="AWM80" s="4007" t="s">
        <v>31</v>
      </c>
      <c r="AWN80" s="4007">
        <v>160</v>
      </c>
      <c r="AWO80" s="4007" t="s">
        <v>31</v>
      </c>
      <c r="AWP80" s="4007">
        <v>9</v>
      </c>
      <c r="AWQ80" s="4007" t="s">
        <v>31</v>
      </c>
      <c r="AWR80" s="4007">
        <v>9</v>
      </c>
      <c r="AWS80" s="4044">
        <v>0.14899999999999999</v>
      </c>
      <c r="AWT80" s="3994">
        <f t="shared" ref="AWT80:AWV91" si="182">IFERROR(RANK(AWS80,AWS$15:AWS$91,0),"-")</f>
        <v>27</v>
      </c>
      <c r="AWU80" s="3999">
        <v>8.6999999999999994E-2</v>
      </c>
      <c r="AWV80" s="3994">
        <f t="shared" si="182"/>
        <v>16</v>
      </c>
      <c r="AWW80" s="3999" t="s">
        <v>31</v>
      </c>
      <c r="AWX80" s="3994" t="str">
        <f t="shared" si="112"/>
        <v>-</v>
      </c>
      <c r="AWY80" s="3999" t="s">
        <v>31</v>
      </c>
      <c r="AWZ80" s="3994" t="str">
        <f t="shared" ref="AWZ80:AWZ91" si="183">IFERROR(RANK(AWY80,AWY$15:AWY$91,0),"-")</f>
        <v>-</v>
      </c>
      <c r="AXA80" s="3999" t="s">
        <v>31</v>
      </c>
      <c r="AXB80" s="3999">
        <v>0.23599999999999999</v>
      </c>
      <c r="AXC80" s="3999" t="s">
        <v>31</v>
      </c>
      <c r="AXD80" s="3994" t="str">
        <f t="shared" si="113"/>
        <v>-</v>
      </c>
      <c r="AXE80" s="3999">
        <v>1.9E-2</v>
      </c>
      <c r="AXF80" s="3994">
        <f t="shared" si="114"/>
        <v>54</v>
      </c>
      <c r="AXG80" s="3999" t="s">
        <v>31</v>
      </c>
      <c r="AXH80" s="3994" t="str">
        <f t="shared" si="115"/>
        <v>-</v>
      </c>
      <c r="AXI80" s="3999">
        <v>1.9E-2</v>
      </c>
      <c r="AXK80" s="4066">
        <v>94.108645753634278</v>
      </c>
      <c r="AXL80" s="4067">
        <v>1307</v>
      </c>
      <c r="AXM80" s="4007">
        <f t="shared" ref="AXM80:AXM91" si="184">RANK(AXK80,AXK$15:AXK$91,0)</f>
        <v>25</v>
      </c>
      <c r="AXN80" s="4066">
        <v>40.55944055944056</v>
      </c>
      <c r="AXO80" s="4067">
        <v>1573</v>
      </c>
      <c r="AXP80" s="4007">
        <f t="shared" ref="AXP80:AXP91" si="185">RANK(AXN80,AXN$15:AXN$91,0)</f>
        <v>35</v>
      </c>
      <c r="AXQ80" s="4068">
        <v>20856</v>
      </c>
      <c r="AXR80" s="4068">
        <v>21068</v>
      </c>
      <c r="AXS80" s="4069">
        <v>1.0062654262388548</v>
      </c>
      <c r="AXT80" s="4068" t="s">
        <v>8059</v>
      </c>
      <c r="AXU80" s="4068">
        <v>3358</v>
      </c>
      <c r="AXV80" s="4068">
        <v>3373</v>
      </c>
      <c r="AXW80" s="4069">
        <v>0.44470797509634963</v>
      </c>
      <c r="AXX80" s="4068" t="s">
        <v>8059</v>
      </c>
      <c r="AXY80" s="4069">
        <v>16.100882240122747</v>
      </c>
      <c r="AXZ80" s="4069">
        <v>16.010062654262388</v>
      </c>
      <c r="AYA80" s="4069">
        <v>-9.0819585860359098E-2</v>
      </c>
      <c r="AYB80" s="4068" t="s">
        <v>1632</v>
      </c>
      <c r="AYC80" s="4070">
        <v>9504</v>
      </c>
      <c r="AYD80" s="4068">
        <v>9367</v>
      </c>
      <c r="AYE80" s="4069">
        <v>1.4625814027970421</v>
      </c>
      <c r="AYF80" s="4068" t="s">
        <v>8059</v>
      </c>
      <c r="AYG80" s="4068">
        <v>1344</v>
      </c>
      <c r="AYH80" s="4068">
        <v>1336</v>
      </c>
      <c r="AYI80" s="4069">
        <v>0.59880239520957446</v>
      </c>
      <c r="AYJ80" s="4068" t="s">
        <v>8059</v>
      </c>
      <c r="AYK80" s="4068">
        <v>86784</v>
      </c>
      <c r="AYL80" s="4068">
        <v>86114</v>
      </c>
      <c r="AYM80" s="4069">
        <v>0.7780384141951231</v>
      </c>
      <c r="AYN80" s="4068" t="s">
        <v>8059</v>
      </c>
      <c r="AYO80" s="4068">
        <v>390299000</v>
      </c>
      <c r="AYP80" s="4068">
        <v>404836457</v>
      </c>
      <c r="AYQ80" s="4069">
        <v>3.5909456148609564</v>
      </c>
      <c r="AYR80" s="4068" t="s">
        <v>8056</v>
      </c>
      <c r="AYS80" s="4068">
        <v>203152000</v>
      </c>
      <c r="AYT80" s="4068">
        <v>174411324</v>
      </c>
      <c r="AYU80" s="4069">
        <v>16.478675432794716</v>
      </c>
      <c r="AYV80" s="4068" t="s">
        <v>8057</v>
      </c>
      <c r="AYW80" s="4068">
        <v>127262000</v>
      </c>
      <c r="AYX80" s="4068">
        <v>165161486</v>
      </c>
      <c r="AYY80" s="4069">
        <v>22.946927227331926</v>
      </c>
      <c r="AYZ80" s="4068" t="s">
        <v>8057</v>
      </c>
      <c r="AZA80" s="4068">
        <v>3302000</v>
      </c>
      <c r="AZB80" s="4068">
        <v>3626405</v>
      </c>
      <c r="AZC80" s="4069">
        <v>8.9456362430561427</v>
      </c>
      <c r="AZD80" s="4068" t="s">
        <v>8058</v>
      </c>
      <c r="AZE80" s="4068">
        <v>34885000</v>
      </c>
      <c r="AZF80" s="4068">
        <v>35135249</v>
      </c>
      <c r="AZG80" s="4069">
        <v>0.71224484562497992</v>
      </c>
      <c r="AZH80" s="4068" t="s">
        <v>8059</v>
      </c>
      <c r="AZI80" s="4068">
        <v>7073000</v>
      </c>
      <c r="AZJ80" s="4068">
        <v>11206414</v>
      </c>
      <c r="AZK80" s="4069">
        <v>36.884359260687674</v>
      </c>
      <c r="AZL80" s="4068" t="s">
        <v>8057</v>
      </c>
      <c r="AZM80" s="4068">
        <v>13319000</v>
      </c>
      <c r="AZN80" s="4068">
        <v>14397610</v>
      </c>
      <c r="AZO80" s="4069">
        <v>7.4915906181651053</v>
      </c>
      <c r="AZP80" s="4068" t="s">
        <v>8058</v>
      </c>
      <c r="AZQ80" s="4068">
        <v>50000</v>
      </c>
      <c r="AZR80" s="4068">
        <v>0</v>
      </c>
      <c r="AZS80" s="4069" t="s">
        <v>31</v>
      </c>
      <c r="AZT80" s="4068" t="s">
        <v>31</v>
      </c>
      <c r="AZU80" s="4068">
        <v>1256000</v>
      </c>
      <c r="AZV80" s="4068">
        <v>897969</v>
      </c>
      <c r="AZW80" s="4069">
        <v>39.871198226219377</v>
      </c>
      <c r="AZX80" s="4068" t="s">
        <v>8057</v>
      </c>
      <c r="AZY80" s="4070">
        <v>2520436000</v>
      </c>
      <c r="AZZ80" s="4068">
        <v>2466876108</v>
      </c>
      <c r="BAA80" s="4069">
        <v>2.1711626224887084</v>
      </c>
      <c r="BAB80" s="4068" t="s">
        <v>8059</v>
      </c>
      <c r="BAC80" s="4068">
        <v>311151000</v>
      </c>
      <c r="BAD80" s="4068">
        <v>302764912</v>
      </c>
      <c r="BAE80" s="4069">
        <v>2.7698348347578587</v>
      </c>
      <c r="BAF80" s="4068" t="s">
        <v>8059</v>
      </c>
      <c r="BAG80" s="4068">
        <v>3314676000</v>
      </c>
      <c r="BAH80" s="4068">
        <v>3205878454</v>
      </c>
      <c r="BAI80" s="4069">
        <v>3.3936890484495024</v>
      </c>
      <c r="BAJ80" s="4068" t="s">
        <v>8056</v>
      </c>
      <c r="BAK80" s="4070">
        <v>1553912000</v>
      </c>
      <c r="BAL80" s="4068">
        <v>1573192721</v>
      </c>
      <c r="BAM80" s="4069">
        <v>1.2255790878401882</v>
      </c>
      <c r="BAN80" s="4068" t="s">
        <v>8059</v>
      </c>
      <c r="BAO80" s="4068">
        <v>3522000</v>
      </c>
      <c r="BAP80" s="4068">
        <v>817606</v>
      </c>
      <c r="BAQ80" s="4069">
        <v>330.76983290240037</v>
      </c>
      <c r="BAR80" s="4068" t="s">
        <v>8057</v>
      </c>
      <c r="BAS80" s="4068">
        <v>929981000</v>
      </c>
      <c r="BAT80" s="4068">
        <v>872512166</v>
      </c>
      <c r="BAU80" s="4069">
        <v>6.5865940028622987</v>
      </c>
      <c r="BAV80" s="4068" t="s">
        <v>8058</v>
      </c>
      <c r="BAW80" s="4068">
        <v>5120000</v>
      </c>
      <c r="BAX80" s="4068">
        <v>3092644</v>
      </c>
      <c r="BAY80" s="4069">
        <v>65.554134261816102</v>
      </c>
      <c r="BAZ80" s="4068" t="s">
        <v>8057</v>
      </c>
      <c r="BBA80" s="4068">
        <v>27901000</v>
      </c>
      <c r="BBB80" s="4068">
        <v>17260971</v>
      </c>
      <c r="BBC80" s="4069">
        <v>61.642123145911086</v>
      </c>
      <c r="BBD80" s="4068" t="s">
        <v>8057</v>
      </c>
      <c r="BBE80" s="4070">
        <v>115998000</v>
      </c>
      <c r="BBF80" s="4068">
        <v>108898823</v>
      </c>
      <c r="BBG80" s="4069">
        <v>6.5190576026703297</v>
      </c>
      <c r="BBH80" s="4068" t="s">
        <v>8058</v>
      </c>
      <c r="BBI80" s="4068">
        <v>0</v>
      </c>
      <c r="BBJ80" s="4068">
        <v>0</v>
      </c>
      <c r="BBK80" s="4069" t="s">
        <v>31</v>
      </c>
      <c r="BBL80" s="4068" t="s">
        <v>31</v>
      </c>
      <c r="BBM80" s="4068">
        <v>195153000</v>
      </c>
      <c r="BBN80" s="4068">
        <v>193866089</v>
      </c>
      <c r="BBO80" s="4069">
        <v>0.66381439200540626</v>
      </c>
      <c r="BBP80" s="4068" t="s">
        <v>8059</v>
      </c>
      <c r="BBQ80" s="4070">
        <v>430225000</v>
      </c>
      <c r="BBR80" s="4068">
        <v>441912624</v>
      </c>
      <c r="BBS80" s="4069">
        <v>2.6447816525829779</v>
      </c>
      <c r="BBT80" s="4068" t="s">
        <v>8059</v>
      </c>
      <c r="BBU80" s="4068">
        <v>34637000</v>
      </c>
      <c r="BBV80" s="4068">
        <v>26976945</v>
      </c>
      <c r="BBW80" s="4069">
        <v>28.394820095455572</v>
      </c>
      <c r="BBX80" s="4068" t="s">
        <v>8057</v>
      </c>
      <c r="BBY80" s="4068">
        <v>167932000</v>
      </c>
      <c r="BBZ80" s="4068">
        <v>163211897</v>
      </c>
      <c r="BCA80" s="4069">
        <v>2.8920091529847269</v>
      </c>
      <c r="BCB80" s="4068" t="s">
        <v>8059</v>
      </c>
      <c r="BCC80" s="4068">
        <v>55586000</v>
      </c>
      <c r="BCD80" s="4068">
        <v>50957363</v>
      </c>
      <c r="BCE80" s="4069">
        <v>9.0833526844785979</v>
      </c>
      <c r="BCF80" s="4068" t="s">
        <v>8058</v>
      </c>
      <c r="BCG80" s="4068">
        <v>17470000</v>
      </c>
      <c r="BCH80" s="4068">
        <v>18904973</v>
      </c>
      <c r="BCI80" s="4069">
        <v>7.5904525227304021</v>
      </c>
      <c r="BCJ80" s="4068" t="s">
        <v>8058</v>
      </c>
      <c r="BCK80" s="4068">
        <v>736033000</v>
      </c>
      <c r="BCL80" s="4068">
        <v>675868825</v>
      </c>
      <c r="BCM80" s="4069">
        <v>8.9017532359182212</v>
      </c>
      <c r="BCN80" s="4068" t="s">
        <v>8058</v>
      </c>
      <c r="BCO80" s="4068">
        <v>406583000</v>
      </c>
      <c r="BCP80" s="4068">
        <v>386832428</v>
      </c>
      <c r="BCQ80" s="4069">
        <v>5.105717765729807</v>
      </c>
      <c r="BCR80" s="4068" t="s">
        <v>8056</v>
      </c>
      <c r="BCS80" s="4068">
        <v>178947000</v>
      </c>
      <c r="BCT80" s="4068">
        <v>174450291</v>
      </c>
      <c r="BCU80" s="4069">
        <v>2.5776448833782553</v>
      </c>
      <c r="BCV80" s="4068" t="s">
        <v>8059</v>
      </c>
      <c r="BCW80" s="4068">
        <v>296695000</v>
      </c>
      <c r="BCX80" s="4068">
        <v>261581251</v>
      </c>
      <c r="BCY80" s="4069">
        <v>13.423649006097918</v>
      </c>
      <c r="BCZ80" s="4068" t="s">
        <v>8057</v>
      </c>
      <c r="BDA80" s="4068">
        <v>77627000</v>
      </c>
      <c r="BDB80" s="4068">
        <v>65171910</v>
      </c>
      <c r="BDC80" s="4069">
        <v>19.111132388171526</v>
      </c>
      <c r="BDD80" s="4068" t="s">
        <v>8057</v>
      </c>
      <c r="BDE80" s="4068">
        <v>0</v>
      </c>
      <c r="BDF80" s="4068">
        <v>0</v>
      </c>
      <c r="BDG80" s="4069" t="s">
        <v>31</v>
      </c>
      <c r="BDH80" s="4068" t="s">
        <v>31</v>
      </c>
      <c r="BDI80" s="4068">
        <v>0</v>
      </c>
      <c r="BDJ80" s="4068">
        <v>0</v>
      </c>
      <c r="BDK80" s="4069" t="s">
        <v>31</v>
      </c>
      <c r="BDL80" s="4068" t="s">
        <v>31</v>
      </c>
      <c r="BDM80" s="4068">
        <v>229742000</v>
      </c>
      <c r="BDN80" s="4068">
        <v>233642756</v>
      </c>
      <c r="BDO80" s="4069">
        <v>1.6695386010598128</v>
      </c>
      <c r="BDP80" s="4068" t="s">
        <v>8059</v>
      </c>
      <c r="BDQ80" s="4068">
        <v>6916000</v>
      </c>
      <c r="BDR80" s="4068">
        <v>5906849</v>
      </c>
      <c r="BDS80" s="4069">
        <v>17.084421829642167</v>
      </c>
      <c r="BDT80" s="4068" t="s">
        <v>8057</v>
      </c>
      <c r="BDU80" s="4068">
        <v>13377000</v>
      </c>
      <c r="BDV80" s="4068">
        <v>12883236</v>
      </c>
      <c r="BDW80" s="4069">
        <v>3.8326085154382099</v>
      </c>
      <c r="BDX80" s="4068" t="s">
        <v>8056</v>
      </c>
      <c r="BDY80" s="4068">
        <v>3969000</v>
      </c>
      <c r="BDZ80" s="4068">
        <v>29007896</v>
      </c>
      <c r="BEA80" s="4069">
        <v>86.317518512890416</v>
      </c>
      <c r="BEB80" s="4068" t="s">
        <v>8057</v>
      </c>
      <c r="BEC80" s="4068">
        <v>0</v>
      </c>
      <c r="BED80" s="4068">
        <v>0</v>
      </c>
      <c r="BEE80" s="4069" t="s">
        <v>31</v>
      </c>
      <c r="BEF80" s="4068" t="s">
        <v>31</v>
      </c>
      <c r="BEG80" s="4068">
        <v>202559000</v>
      </c>
      <c r="BEH80" s="4068">
        <v>201029267</v>
      </c>
      <c r="BEI80" s="4069">
        <v>0.76095039435229239</v>
      </c>
      <c r="BEJ80" s="4068" t="s">
        <v>8059</v>
      </c>
      <c r="BEK80" s="4068">
        <v>156985000</v>
      </c>
      <c r="BEL80" s="4068">
        <v>140636949</v>
      </c>
      <c r="BEM80" s="4069">
        <v>11.624292987186465</v>
      </c>
      <c r="BEN80" s="4068" t="s">
        <v>8057</v>
      </c>
      <c r="BEO80" s="4068">
        <v>0</v>
      </c>
      <c r="BEP80" s="4068">
        <v>0</v>
      </c>
      <c r="BEQ80" s="4069" t="s">
        <v>31</v>
      </c>
      <c r="BER80" s="4068" t="s">
        <v>31</v>
      </c>
      <c r="BES80" s="4068">
        <v>299393000</v>
      </c>
      <c r="BET80" s="4068">
        <v>316902994</v>
      </c>
      <c r="BEU80" s="4069">
        <v>5.5253482395309845</v>
      </c>
      <c r="BEV80" s="4068" t="s">
        <v>8056</v>
      </c>
      <c r="BEW80" s="4070">
        <v>20758</v>
      </c>
      <c r="BEX80" s="4068">
        <v>20935</v>
      </c>
      <c r="BEY80" s="4069">
        <v>0.84547408645808275</v>
      </c>
      <c r="BEZ80" s="4068" t="s">
        <v>8059</v>
      </c>
      <c r="BFA80" s="4068">
        <v>3342</v>
      </c>
      <c r="BFB80" s="4068">
        <v>3387</v>
      </c>
      <c r="BFC80" s="4069">
        <v>1.3286093888396806</v>
      </c>
      <c r="BFD80" s="4068" t="s">
        <v>8059</v>
      </c>
      <c r="BFE80" s="4069">
        <v>16.099816938047983</v>
      </c>
      <c r="BFF80" s="4069">
        <v>16.178648196799617</v>
      </c>
      <c r="BFG80" s="4069">
        <v>7.8831258751634437E-2</v>
      </c>
      <c r="BFH80" s="4068" t="s">
        <v>8074</v>
      </c>
      <c r="BFI80" s="4071" t="s">
        <v>1632</v>
      </c>
      <c r="BFJ80" s="4072" t="s">
        <v>1632</v>
      </c>
      <c r="BFK80" s="4072" t="s">
        <v>1625</v>
      </c>
      <c r="BFL80" s="4072" t="s">
        <v>1625</v>
      </c>
      <c r="BFM80" s="4073">
        <v>10</v>
      </c>
      <c r="BFN80" s="4073">
        <v>10</v>
      </c>
      <c r="BFO80" s="4073">
        <v>0</v>
      </c>
      <c r="BFP80" s="4073">
        <v>0</v>
      </c>
      <c r="BFQ80" s="4074">
        <f t="shared" ref="BFQ80:BFQ91" si="186">SUM(BFM80:BFP80)</f>
        <v>20</v>
      </c>
      <c r="BFR80" s="4074">
        <f t="shared" ref="BFR80:BFR91" si="187">IFERROR(RANK(BFQ80,BFQ$15:BFQ$91,0),"-")</f>
        <v>70</v>
      </c>
      <c r="BFS80" s="4060" t="s">
        <v>1632</v>
      </c>
      <c r="BFT80" s="4061" t="s">
        <v>1632</v>
      </c>
      <c r="BFU80" s="4061" t="s">
        <v>1632</v>
      </c>
      <c r="BFV80" s="4061" t="s">
        <v>1625</v>
      </c>
      <c r="BFW80" s="4036">
        <v>5</v>
      </c>
      <c r="BFX80" s="4036">
        <v>5</v>
      </c>
      <c r="BFY80" s="4036">
        <v>5</v>
      </c>
      <c r="BFZ80" s="4036">
        <v>0</v>
      </c>
      <c r="BGA80" s="4035">
        <f t="shared" ref="BGA80:BGA91" si="188">SUM(BFW80:BFZ80)</f>
        <v>15</v>
      </c>
      <c r="BGB80" s="4035">
        <f t="shared" ref="BGB80:BGB91" si="189">IFERROR(RANK(BGA80,BGA$15:BGA$91,0),"-")</f>
        <v>20</v>
      </c>
      <c r="BGC80" s="4060" t="s">
        <v>1625</v>
      </c>
      <c r="BGD80" s="4061" t="s">
        <v>1625</v>
      </c>
      <c r="BGE80" s="4061" t="s">
        <v>1625</v>
      </c>
      <c r="BGF80" s="4061" t="s">
        <v>1625</v>
      </c>
      <c r="BGG80" s="4036">
        <v>0</v>
      </c>
      <c r="BGH80" s="4036">
        <v>0</v>
      </c>
      <c r="BGI80" s="4036">
        <v>0</v>
      </c>
      <c r="BGJ80" s="4036">
        <v>0</v>
      </c>
      <c r="BGK80" s="4035">
        <f t="shared" ref="BGK80:BGK91" si="190">SUM(BGG80:BGJ80)</f>
        <v>0</v>
      </c>
      <c r="BGL80" s="4035">
        <f t="shared" ref="BGL80:BGL91" si="191">IFERROR(RANK(BGK80,BGK$15:BGK$91,0),"-")</f>
        <v>14</v>
      </c>
      <c r="BGM80" s="4060" t="s">
        <v>1632</v>
      </c>
      <c r="BGN80" s="4061" t="s">
        <v>1632</v>
      </c>
      <c r="BGO80" s="4061" t="s">
        <v>1632</v>
      </c>
      <c r="BGP80" s="4061" t="s">
        <v>1632</v>
      </c>
      <c r="BGQ80" s="4036">
        <v>5</v>
      </c>
      <c r="BGR80" s="4036">
        <v>5</v>
      </c>
      <c r="BGS80" s="4036">
        <v>5</v>
      </c>
      <c r="BGT80" s="4036">
        <v>5</v>
      </c>
      <c r="BGU80" s="4035">
        <f t="shared" ref="BGU80:BGU91" si="192">SUM(BGQ80:BGT80)</f>
        <v>20</v>
      </c>
      <c r="BGV80" s="4035">
        <f t="shared" ref="BGV80:BGV91" si="193">IFERROR(RANK(BGU80,BGU$15:BGU$91,0),"-")</f>
        <v>1</v>
      </c>
      <c r="BGW80" s="4060" t="s">
        <v>1625</v>
      </c>
      <c r="BGX80" s="4061" t="s">
        <v>1625</v>
      </c>
      <c r="BGY80" s="4061" t="s">
        <v>1632</v>
      </c>
      <c r="BGZ80" s="4061" t="s">
        <v>1632</v>
      </c>
      <c r="BHA80" s="4036">
        <v>0</v>
      </c>
      <c r="BHB80" s="4036">
        <v>0</v>
      </c>
      <c r="BHC80" s="4036">
        <v>5</v>
      </c>
      <c r="BHD80" s="4036">
        <v>5</v>
      </c>
      <c r="BHE80" s="4035">
        <f t="shared" ref="BHE80:BHE91" si="194">SUM(BHA80:BHD80)</f>
        <v>10</v>
      </c>
      <c r="BHF80" s="4035">
        <f t="shared" ref="BHF80:BHF91" si="195">IFERROR(RANK(BHE80,BHE$15:BHE$91,0),"-")</f>
        <v>63</v>
      </c>
      <c r="BHG80" s="4060" t="s">
        <v>1632</v>
      </c>
      <c r="BHH80" s="4061" t="s">
        <v>1632</v>
      </c>
      <c r="BHI80" s="4061" t="s">
        <v>1632</v>
      </c>
      <c r="BHJ80" s="4061" t="s">
        <v>1632</v>
      </c>
      <c r="BHK80" s="4036">
        <v>5</v>
      </c>
      <c r="BHL80" s="4036">
        <v>5</v>
      </c>
      <c r="BHM80" s="4036">
        <v>5</v>
      </c>
      <c r="BHN80" s="4036">
        <v>5</v>
      </c>
      <c r="BHO80" s="4035">
        <f t="shared" ref="BHO80:BHO91" si="196">SUM(BHK80:BHN80)</f>
        <v>20</v>
      </c>
      <c r="BHP80" s="4035">
        <f t="shared" ref="BHP80:BHP91" si="197">IFERROR(RANK(BHO80,BHO$15:BHO$91,0),"-")</f>
        <v>1</v>
      </c>
      <c r="BHQ80" s="4060" t="s">
        <v>1632</v>
      </c>
      <c r="BHR80" s="4061" t="s">
        <v>1632</v>
      </c>
      <c r="BHS80" s="4061" t="s">
        <v>1632</v>
      </c>
      <c r="BHT80" s="4061" t="s">
        <v>1625</v>
      </c>
      <c r="BHU80" s="4036">
        <v>5</v>
      </c>
      <c r="BHV80" s="4036">
        <v>5</v>
      </c>
      <c r="BHW80" s="4036">
        <v>5</v>
      </c>
      <c r="BHX80" s="4036">
        <v>0</v>
      </c>
      <c r="BHY80" s="4035">
        <f t="shared" ref="BHY80:BHY91" si="198">SUM(BHU80:BHX80)</f>
        <v>15</v>
      </c>
      <c r="BHZ80" s="4035">
        <f t="shared" ref="BHZ80:BHZ91" si="199">IFERROR(RANK(BHY80,BHY$15:BHY$91,0),"-")</f>
        <v>42</v>
      </c>
      <c r="BIA80" s="4060" t="s">
        <v>1626</v>
      </c>
      <c r="BIB80" s="4061" t="s">
        <v>1625</v>
      </c>
      <c r="BIC80" s="4061" t="s">
        <v>1626</v>
      </c>
      <c r="BID80" s="4061" t="s">
        <v>1626</v>
      </c>
      <c r="BIE80" s="4061" t="s">
        <v>1626</v>
      </c>
      <c r="BIF80" s="4127">
        <f t="shared" ref="BIF80:BIF91" si="200">COUNTIF(BIA80:BIE80,"○")</f>
        <v>4</v>
      </c>
      <c r="BIG80" s="4035">
        <f t="shared" ref="BIG80:BIG91" si="201">IFERROR(RANK(BIF80,BIF$15:BIF$91,0),"-")</f>
        <v>32</v>
      </c>
      <c r="BIH80" s="4075">
        <v>0</v>
      </c>
      <c r="BII80" s="4041">
        <v>0</v>
      </c>
      <c r="BIJ80" s="4035">
        <f t="shared" ref="BIJ80:BIJ91" si="202">IFERROR(RANK(BII80,BII$15:BII$91,0),"-")</f>
        <v>62</v>
      </c>
      <c r="BIK80" s="4042">
        <v>357</v>
      </c>
      <c r="BIL80" s="4035">
        <v>357</v>
      </c>
      <c r="BIM80" s="4036">
        <v>100</v>
      </c>
      <c r="BIN80" s="4035">
        <f t="shared" ref="BIN80:BIN91" si="203">IFERROR(RANK(BIM80,BIM$15:BIM$91,0),"-")</f>
        <v>1</v>
      </c>
      <c r="BIO80" s="4060" t="s">
        <v>1626</v>
      </c>
      <c r="BIP80" s="4061" t="s">
        <v>1626</v>
      </c>
      <c r="BIQ80" s="4061" t="s">
        <v>1626</v>
      </c>
      <c r="BIR80" s="4061" t="s">
        <v>1626</v>
      </c>
      <c r="BIS80" s="4061" t="s">
        <v>1626</v>
      </c>
      <c r="BIT80" s="4061" t="s">
        <v>1626</v>
      </c>
      <c r="BIU80" s="4061" t="s">
        <v>1626</v>
      </c>
      <c r="BIV80" s="4061" t="s">
        <v>1626</v>
      </c>
      <c r="BIW80" s="4061" t="s">
        <v>1626</v>
      </c>
      <c r="BIX80" s="4061" t="s">
        <v>1625</v>
      </c>
      <c r="BIY80" s="4076">
        <f t="shared" ref="BIY80:BIY91" si="204">COUNTIF(BIO80:BIX80,"○")</f>
        <v>9</v>
      </c>
      <c r="BIZ80" s="4077">
        <f t="shared" ref="BIZ80:BIZ91" si="205">IFERROR(RANK(BIY80,BIY$15:BIY$91,0),"-")</f>
        <v>11</v>
      </c>
      <c r="BJA80" s="4078">
        <v>166</v>
      </c>
      <c r="BJB80" s="4079">
        <v>60.495626822157433</v>
      </c>
      <c r="BJC80" s="4078">
        <v>166</v>
      </c>
      <c r="BJD80" s="4079">
        <v>100</v>
      </c>
      <c r="BJE80" s="4079">
        <v>1</v>
      </c>
      <c r="BJF80" s="4078">
        <v>166</v>
      </c>
      <c r="BJG80" s="4079">
        <v>100</v>
      </c>
      <c r="BJH80" s="4079">
        <v>1</v>
      </c>
      <c r="BJI80" s="4078">
        <v>166</v>
      </c>
      <c r="BJJ80" s="4079">
        <v>100</v>
      </c>
      <c r="BJK80" s="4080">
        <v>1</v>
      </c>
      <c r="BJL80" s="4078">
        <v>270</v>
      </c>
      <c r="BJM80" s="4079">
        <v>98.396501457725947</v>
      </c>
      <c r="BJN80" s="4078">
        <v>270</v>
      </c>
      <c r="BJO80" s="4079">
        <v>100</v>
      </c>
      <c r="BJP80" s="4080">
        <v>1</v>
      </c>
      <c r="BJQ80" s="4078">
        <v>20313</v>
      </c>
      <c r="BJR80" s="4079">
        <v>7402.6967930029159</v>
      </c>
      <c r="BJS80" s="4078">
        <v>3</v>
      </c>
      <c r="BJT80" s="4079">
        <v>1.4768867227883621E-2</v>
      </c>
      <c r="BJU80" s="4080">
        <v>23</v>
      </c>
      <c r="BJV80" s="4040">
        <v>20.3</v>
      </c>
      <c r="BJW80" s="4035">
        <f t="shared" si="116"/>
        <v>38</v>
      </c>
      <c r="BJX80" s="4060" t="s">
        <v>1632</v>
      </c>
      <c r="BJY80" s="4061" t="s">
        <v>1632</v>
      </c>
      <c r="BJZ80" s="4072" t="s">
        <v>1632</v>
      </c>
      <c r="BKA80" s="4072" t="s">
        <v>1632</v>
      </c>
      <c r="BKB80" s="4073">
        <v>5</v>
      </c>
      <c r="BKC80" s="4073">
        <v>5</v>
      </c>
      <c r="BKD80" s="4073">
        <v>5</v>
      </c>
      <c r="BKE80" s="4073">
        <v>5</v>
      </c>
      <c r="BKF80" s="4074">
        <f t="shared" ref="BKF80:BKF91" si="206">SUM(BKB80:BKE80)</f>
        <v>20</v>
      </c>
      <c r="BKG80" s="4074">
        <f t="shared" ref="BKG80:BKG91" si="207">IFERROR(RANK(BKF80,BKF$15:BKF$91,0),"-")</f>
        <v>1</v>
      </c>
      <c r="BKH80" s="4071" t="s">
        <v>1625</v>
      </c>
      <c r="BKI80" s="4072" t="s">
        <v>1625</v>
      </c>
      <c r="BKJ80" s="4072" t="s">
        <v>1625</v>
      </c>
      <c r="BKK80" s="4072" t="s">
        <v>1625</v>
      </c>
      <c r="BKL80" s="4073">
        <v>0</v>
      </c>
      <c r="BKM80" s="4073">
        <v>0</v>
      </c>
      <c r="BKN80" s="4073">
        <v>0</v>
      </c>
      <c r="BKO80" s="4073">
        <v>0</v>
      </c>
      <c r="BKP80" s="4074">
        <f t="shared" ref="BKP80:BKP91" si="208">SUM(BKL80:BKO80)</f>
        <v>0</v>
      </c>
      <c r="BKQ80" s="4074">
        <f t="shared" ref="BKQ80:BKQ91" si="209">IFERROR(RANK(BKP80,BKP$15:BKP$91,0),"-")</f>
        <v>38</v>
      </c>
      <c r="BKR80" s="4071" t="s">
        <v>1632</v>
      </c>
      <c r="BKS80" s="4072" t="s">
        <v>1625</v>
      </c>
      <c r="BKT80" s="4072" t="s">
        <v>1632</v>
      </c>
      <c r="BKU80" s="4072" t="s">
        <v>1625</v>
      </c>
      <c r="BKV80" s="4073">
        <v>15</v>
      </c>
      <c r="BKW80" s="4073">
        <v>0</v>
      </c>
      <c r="BKX80" s="4073">
        <v>15</v>
      </c>
      <c r="BKY80" s="4073">
        <v>0</v>
      </c>
      <c r="BKZ80" s="4074">
        <f t="shared" ref="BKZ80:BKZ91" si="210">SUM(BKV80:BKY80)</f>
        <v>30</v>
      </c>
      <c r="BLA80" s="4074">
        <f t="shared" ref="BLA80:BLA91" si="211">IFERROR(RANK(BKZ80,BKZ$15:BKZ$91,0),"-")</f>
        <v>24</v>
      </c>
      <c r="BLB80" s="4078">
        <v>18</v>
      </c>
      <c r="BLC80" s="4079">
        <v>6.5597667638483967</v>
      </c>
      <c r="BLD80" s="4080">
        <v>5</v>
      </c>
      <c r="BLE80" s="4078">
        <v>1</v>
      </c>
      <c r="BLF80" s="4079">
        <v>0.36443148688046645</v>
      </c>
      <c r="BLG80" s="4080">
        <v>3</v>
      </c>
      <c r="BLH80" s="4078">
        <v>1</v>
      </c>
      <c r="BLI80" s="4079">
        <v>0.36443148688046645</v>
      </c>
      <c r="BLJ80" s="4080">
        <v>41</v>
      </c>
      <c r="BLK80" s="4078">
        <v>7</v>
      </c>
      <c r="BLL80" s="4079">
        <v>2.5510204081632653</v>
      </c>
      <c r="BLM80" s="4080">
        <v>5</v>
      </c>
      <c r="BLN80" s="4078">
        <v>11</v>
      </c>
      <c r="BLO80" s="4079">
        <v>4.0087463556851315</v>
      </c>
      <c r="BLP80" s="4080">
        <v>3</v>
      </c>
      <c r="BLQ80" s="4078">
        <v>1</v>
      </c>
      <c r="BLR80" s="4079">
        <v>0.36443148688046645</v>
      </c>
      <c r="BLS80" s="4080">
        <v>7</v>
      </c>
      <c r="BLT80" s="4078">
        <v>1</v>
      </c>
      <c r="BLU80" s="4079">
        <v>0.36443148688046645</v>
      </c>
      <c r="BLV80" s="4080">
        <v>6</v>
      </c>
      <c r="BLW80" s="4078">
        <v>7</v>
      </c>
      <c r="BLX80" s="4079">
        <v>2.5510204081632653</v>
      </c>
      <c r="BLY80" s="4080">
        <v>3</v>
      </c>
      <c r="BLZ80" s="4058">
        <v>2</v>
      </c>
      <c r="BMA80" s="4037">
        <v>0.7288629737609329</v>
      </c>
      <c r="BMB80" s="4007">
        <v>48</v>
      </c>
      <c r="BMC80" s="4058">
        <v>1</v>
      </c>
      <c r="BMD80" s="4037">
        <v>0.36443148688046645</v>
      </c>
      <c r="BME80" s="4007">
        <v>56</v>
      </c>
      <c r="BMF80" s="4058">
        <v>0</v>
      </c>
      <c r="BMG80" s="4037">
        <v>0</v>
      </c>
      <c r="BMH80" s="4007">
        <v>9</v>
      </c>
      <c r="BMI80" s="4058">
        <v>0</v>
      </c>
      <c r="BMJ80" s="4037">
        <v>0</v>
      </c>
      <c r="BMK80" s="4007">
        <v>18</v>
      </c>
      <c r="BML80" s="4058">
        <v>0</v>
      </c>
      <c r="BMM80" s="4037">
        <v>0</v>
      </c>
      <c r="BMN80" s="4007">
        <v>10</v>
      </c>
      <c r="BMO80" s="4058">
        <v>0</v>
      </c>
      <c r="BMP80" s="4037">
        <v>0</v>
      </c>
      <c r="BMQ80" s="4007">
        <v>2</v>
      </c>
      <c r="BMR80" s="4058">
        <v>3</v>
      </c>
      <c r="BMS80" s="4037">
        <v>1.0932944606413995</v>
      </c>
      <c r="BMT80" s="4007">
        <v>57</v>
      </c>
      <c r="BMU80" s="4058">
        <v>3</v>
      </c>
      <c r="BMV80" s="4037">
        <v>1.0932944606413995</v>
      </c>
      <c r="BMW80" s="4007">
        <v>36</v>
      </c>
      <c r="BMX80" s="4058">
        <v>1</v>
      </c>
      <c r="BMY80" s="4037">
        <v>0.36443148688046645</v>
      </c>
      <c r="BMZ80" s="4007">
        <v>9</v>
      </c>
      <c r="BNA80" s="4058">
        <v>1</v>
      </c>
      <c r="BNB80" s="4037">
        <v>0.36443148688046645</v>
      </c>
      <c r="BNC80" s="4007">
        <v>14</v>
      </c>
      <c r="BND80" s="4058">
        <v>0</v>
      </c>
      <c r="BNE80" s="4037">
        <v>0</v>
      </c>
      <c r="BNF80" s="4007">
        <v>4</v>
      </c>
      <c r="BNG80" s="4058">
        <v>1</v>
      </c>
      <c r="BNH80" s="4037">
        <v>0.36443148688046645</v>
      </c>
      <c r="BNI80" s="4007">
        <v>14</v>
      </c>
      <c r="BNJ80" s="4058">
        <v>0</v>
      </c>
      <c r="BNK80" s="4037">
        <v>0</v>
      </c>
      <c r="BNL80" s="4007">
        <v>30</v>
      </c>
      <c r="BNM80" s="4058">
        <v>0</v>
      </c>
      <c r="BNN80" s="4037">
        <v>0</v>
      </c>
      <c r="BNO80" s="4007">
        <v>5</v>
      </c>
      <c r="BNQ80" s="1192">
        <v>73</v>
      </c>
      <c r="BNR80" s="1192">
        <v>6</v>
      </c>
      <c r="BNS80" s="1192">
        <v>2780</v>
      </c>
      <c r="BNT80" s="1192">
        <v>26.258992805755394</v>
      </c>
      <c r="BNU80" s="1192">
        <v>2.1582733812949639</v>
      </c>
      <c r="BNV80" s="4128">
        <v>17</v>
      </c>
      <c r="BNW80" s="4128">
        <v>11</v>
      </c>
    </row>
    <row r="81" spans="1:1739" s="1192" customFormat="1" ht="13" x14ac:dyDescent="0.2">
      <c r="A81" s="3991" t="s">
        <v>1874</v>
      </c>
      <c r="B81" s="3992" t="s">
        <v>1875</v>
      </c>
      <c r="C81" s="3992" t="s">
        <v>1646</v>
      </c>
      <c r="D81" s="3992"/>
      <c r="E81" s="3992" t="s">
        <v>1733</v>
      </c>
      <c r="F81" s="3993" t="s">
        <v>1876</v>
      </c>
      <c r="G81" s="3994" t="s">
        <v>1921</v>
      </c>
      <c r="H81" s="3995">
        <v>234</v>
      </c>
      <c r="I81" s="3996">
        <v>7.21</v>
      </c>
      <c r="J81" s="3994">
        <f t="shared" si="117"/>
        <v>37</v>
      </c>
      <c r="K81" s="3997">
        <v>183</v>
      </c>
      <c r="L81" s="3996">
        <v>7.21</v>
      </c>
      <c r="M81" s="3998">
        <f t="shared" si="118"/>
        <v>29</v>
      </c>
      <c r="N81" s="3999">
        <f t="shared" si="119"/>
        <v>0</v>
      </c>
      <c r="O81" s="3997">
        <v>294</v>
      </c>
      <c r="P81" s="3996">
        <v>7.19</v>
      </c>
      <c r="Q81" s="3998">
        <f t="shared" si="120"/>
        <v>27</v>
      </c>
      <c r="R81" s="3999">
        <f t="shared" si="121"/>
        <v>-1.9999999999999574E-2</v>
      </c>
      <c r="S81" s="3997">
        <v>2111</v>
      </c>
      <c r="T81" s="3996">
        <v>6.33</v>
      </c>
      <c r="U81" s="3994">
        <f t="shared" si="100"/>
        <v>18</v>
      </c>
      <c r="V81" s="3997">
        <v>1810</v>
      </c>
      <c r="W81" s="3996">
        <v>6.09</v>
      </c>
      <c r="X81" s="3998">
        <f t="shared" si="107"/>
        <v>51</v>
      </c>
      <c r="Y81" s="3999">
        <f t="shared" si="122"/>
        <v>-0.24000000000000021</v>
      </c>
      <c r="Z81" s="3997">
        <v>1614</v>
      </c>
      <c r="AA81" s="3996">
        <v>6.2137546468401483</v>
      </c>
      <c r="AB81" s="3998">
        <f t="shared" si="108"/>
        <v>22</v>
      </c>
      <c r="AC81" s="3999">
        <f t="shared" si="123"/>
        <v>0.12375464684014847</v>
      </c>
      <c r="AD81" s="4031">
        <v>1144</v>
      </c>
      <c r="AE81" s="4006">
        <v>6.1145104895104891</v>
      </c>
      <c r="AF81" s="3997">
        <v>470</v>
      </c>
      <c r="AG81" s="4000">
        <v>6.4553191489361703</v>
      </c>
      <c r="AH81" s="4001">
        <f t="shared" si="124"/>
        <v>41</v>
      </c>
      <c r="AI81" s="4002">
        <v>781</v>
      </c>
      <c r="AJ81" s="4000">
        <v>6.1895006402048658</v>
      </c>
      <c r="AK81" s="4001">
        <f t="shared" si="125"/>
        <v>40</v>
      </c>
      <c r="AL81" s="3997">
        <v>363</v>
      </c>
      <c r="AM81" s="4000">
        <v>5.9531680440771346</v>
      </c>
      <c r="AN81" s="4003">
        <f t="shared" si="126"/>
        <v>18</v>
      </c>
      <c r="AO81" s="4086"/>
      <c r="AP81" s="4004">
        <v>80.599999999999994</v>
      </c>
      <c r="AQ81" s="4001">
        <v>52</v>
      </c>
      <c r="AR81" s="4005">
        <v>86.5</v>
      </c>
      <c r="AS81" s="4001">
        <v>6</v>
      </c>
      <c r="AT81" s="4005">
        <v>2</v>
      </c>
      <c r="AU81" s="4006">
        <v>6.2999999999999972</v>
      </c>
      <c r="AV81" s="3997">
        <v>55</v>
      </c>
      <c r="AW81" s="4007">
        <f t="shared" si="127"/>
        <v>55</v>
      </c>
      <c r="AX81" s="3998">
        <v>55</v>
      </c>
      <c r="AY81" s="4007">
        <f t="shared" si="128"/>
        <v>56</v>
      </c>
      <c r="AZ81" s="3997">
        <v>180</v>
      </c>
      <c r="BA81" s="4008">
        <f t="shared" ref="BA81:BA91" si="212">RANK(AZ81,AZ$15:AZ$91,0)</f>
        <v>30</v>
      </c>
      <c r="BB81" s="3997">
        <v>210</v>
      </c>
      <c r="BC81" s="4009">
        <v>39</v>
      </c>
      <c r="BD81" s="3997">
        <v>291</v>
      </c>
      <c r="BE81" s="3996">
        <v>23.711340206185564</v>
      </c>
      <c r="BF81" s="4001">
        <f t="shared" si="129"/>
        <v>39</v>
      </c>
      <c r="BG81" s="3997">
        <v>295</v>
      </c>
      <c r="BH81" s="3996">
        <v>11.525423728813559</v>
      </c>
      <c r="BI81" s="4001">
        <f t="shared" si="130"/>
        <v>16</v>
      </c>
      <c r="BJ81" s="3997">
        <v>288</v>
      </c>
      <c r="BK81" s="3996">
        <v>45.486111111111107</v>
      </c>
      <c r="BL81" s="4001">
        <f t="shared" si="131"/>
        <v>31</v>
      </c>
      <c r="BM81" s="3997">
        <v>295</v>
      </c>
      <c r="BN81" s="3996">
        <v>15.932203389830507</v>
      </c>
      <c r="BO81" s="4001">
        <v>20</v>
      </c>
      <c r="BP81" s="3997">
        <v>292</v>
      </c>
      <c r="BQ81" s="3996">
        <v>2.054794520547945</v>
      </c>
      <c r="BR81" s="4001">
        <v>59</v>
      </c>
      <c r="BS81" s="3997">
        <v>297</v>
      </c>
      <c r="BT81" s="3996">
        <v>35.016835016835017</v>
      </c>
      <c r="BU81" s="4001">
        <v>30</v>
      </c>
      <c r="BV81" s="3997">
        <v>486</v>
      </c>
      <c r="BW81" s="3996">
        <v>58.436213991769549</v>
      </c>
      <c r="BX81" s="4001">
        <f t="shared" si="132"/>
        <v>46</v>
      </c>
      <c r="BY81" s="3997">
        <v>495</v>
      </c>
      <c r="BZ81" s="3996">
        <v>76.767676767676761</v>
      </c>
      <c r="CA81" s="4001">
        <f t="shared" si="133"/>
        <v>49</v>
      </c>
      <c r="CB81" s="3997">
        <v>467</v>
      </c>
      <c r="CC81" s="3996">
        <v>60.171306209850108</v>
      </c>
      <c r="CD81" s="4001">
        <f t="shared" si="134"/>
        <v>31</v>
      </c>
      <c r="CE81" s="3997">
        <v>492</v>
      </c>
      <c r="CF81" s="3996">
        <v>38.211382113821138</v>
      </c>
      <c r="CG81" s="4001">
        <v>40</v>
      </c>
      <c r="CH81" s="3997">
        <v>436</v>
      </c>
      <c r="CI81" s="3996">
        <v>4.1284403669724776</v>
      </c>
      <c r="CJ81" s="4001">
        <f t="shared" si="135"/>
        <v>35</v>
      </c>
      <c r="CK81" s="3997">
        <v>481</v>
      </c>
      <c r="CL81" s="3996">
        <v>51.351351351351347</v>
      </c>
      <c r="CM81" s="4001">
        <f t="shared" si="136"/>
        <v>46</v>
      </c>
      <c r="CN81" s="4005">
        <v>13.8</v>
      </c>
      <c r="CO81" s="4009">
        <v>37</v>
      </c>
      <c r="CP81" s="3996">
        <v>2.7</v>
      </c>
      <c r="CQ81" s="3996">
        <v>5.5</v>
      </c>
      <c r="CR81" s="4000">
        <v>5.7</v>
      </c>
      <c r="CS81" s="4005">
        <v>14.2</v>
      </c>
      <c r="CT81" s="4006">
        <v>13.8</v>
      </c>
      <c r="CU81" s="3999">
        <v>16.2</v>
      </c>
      <c r="CV81" s="1192">
        <f t="shared" si="137"/>
        <v>33</v>
      </c>
      <c r="CW81" s="3999">
        <v>3.0999999999999996</v>
      </c>
      <c r="CX81" s="3999">
        <v>6.6</v>
      </c>
      <c r="CY81" s="3999">
        <v>6.6</v>
      </c>
      <c r="CZ81" s="4010">
        <v>26</v>
      </c>
      <c r="DA81" s="4011">
        <v>83.85</v>
      </c>
      <c r="DB81" s="1192">
        <v>46</v>
      </c>
      <c r="DC81" s="4007">
        <v>7</v>
      </c>
      <c r="DD81" s="4011">
        <v>79.14</v>
      </c>
      <c r="DE81" s="1192">
        <v>77</v>
      </c>
      <c r="DF81" s="4007">
        <v>12</v>
      </c>
      <c r="DG81" s="3999">
        <v>86.25</v>
      </c>
      <c r="DH81" s="1192">
        <v>17</v>
      </c>
      <c r="DI81" s="4007">
        <v>7</v>
      </c>
      <c r="DJ81" s="3999">
        <v>84.43</v>
      </c>
      <c r="DK81" s="1192">
        <v>26</v>
      </c>
      <c r="DL81" s="4044">
        <v>33.333333333333329</v>
      </c>
      <c r="DM81" s="3998">
        <v>67</v>
      </c>
      <c r="DN81" s="4007">
        <v>24</v>
      </c>
      <c r="DO81" s="4004">
        <v>66.666666666666657</v>
      </c>
      <c r="DP81" s="3998">
        <v>63</v>
      </c>
      <c r="DQ81" s="3996">
        <v>0</v>
      </c>
      <c r="DR81" s="4001">
        <v>18</v>
      </c>
      <c r="DS81" s="4005">
        <v>88.888888888888886</v>
      </c>
      <c r="DT81" s="4114">
        <v>5</v>
      </c>
      <c r="DU81" s="3996">
        <v>0</v>
      </c>
      <c r="DV81" s="4001">
        <v>17</v>
      </c>
      <c r="DW81" s="4026">
        <v>46.666666666666664</v>
      </c>
      <c r="DX81" s="4001">
        <v>69</v>
      </c>
      <c r="DY81" s="3996">
        <v>11.111111111111111</v>
      </c>
      <c r="DZ81" s="4001">
        <v>22</v>
      </c>
      <c r="EA81" s="3997">
        <v>287</v>
      </c>
      <c r="EB81" s="4012">
        <v>76.306620209059233</v>
      </c>
      <c r="EC81" s="4001">
        <f t="shared" si="109"/>
        <v>24</v>
      </c>
      <c r="ED81" s="3997">
        <v>425</v>
      </c>
      <c r="EE81" s="4012">
        <v>52.235294117647058</v>
      </c>
      <c r="EF81" s="4001">
        <v>35</v>
      </c>
      <c r="EG81" s="3997">
        <v>255</v>
      </c>
      <c r="EH81" s="4115">
        <v>60.392156862745097</v>
      </c>
      <c r="EI81" s="4001">
        <v>37</v>
      </c>
      <c r="EJ81" s="4013">
        <v>237</v>
      </c>
      <c r="EK81" s="4014">
        <v>0.88095238095238093</v>
      </c>
      <c r="EL81" s="4015">
        <v>42</v>
      </c>
      <c r="EM81" s="4016">
        <v>8.8607594936708853</v>
      </c>
      <c r="EN81" s="4017">
        <v>37</v>
      </c>
      <c r="EO81" s="4013">
        <v>252</v>
      </c>
      <c r="EP81" s="4018">
        <v>1.5089285714285714</v>
      </c>
      <c r="EQ81" s="4019">
        <v>23</v>
      </c>
      <c r="ER81" s="4016">
        <v>22.222222222222221</v>
      </c>
      <c r="ES81" s="4017">
        <v>17</v>
      </c>
      <c r="ET81" s="4013">
        <v>245</v>
      </c>
      <c r="EU81" s="4018">
        <v>1.3108108108108107</v>
      </c>
      <c r="EV81" s="4019">
        <v>4</v>
      </c>
      <c r="EW81" s="4016">
        <v>15.102040816326531</v>
      </c>
      <c r="EX81" s="4017">
        <v>61</v>
      </c>
      <c r="EY81" s="4020">
        <v>241</v>
      </c>
      <c r="EZ81" s="4018">
        <v>1.0625</v>
      </c>
      <c r="FA81" s="4019">
        <v>10</v>
      </c>
      <c r="FB81" s="4021">
        <v>6.6390041493775938</v>
      </c>
      <c r="FC81" s="4022">
        <v>36</v>
      </c>
      <c r="FD81" s="4013">
        <v>232</v>
      </c>
      <c r="FE81" s="4015">
        <v>1.3</v>
      </c>
      <c r="FF81" s="4015">
        <v>12</v>
      </c>
      <c r="FG81" s="4016">
        <v>2.1551724137931036</v>
      </c>
      <c r="FH81" s="4017">
        <v>67</v>
      </c>
      <c r="FI81" s="4023">
        <v>241</v>
      </c>
      <c r="FJ81" s="4015">
        <v>0.58333333333333337</v>
      </c>
      <c r="FK81" s="4015">
        <v>28</v>
      </c>
      <c r="FL81" s="4021">
        <v>2.4896265560165975</v>
      </c>
      <c r="FM81" s="4023">
        <v>37</v>
      </c>
      <c r="FN81" s="4013">
        <v>266</v>
      </c>
      <c r="FO81" s="4015">
        <v>0.67500000000000004</v>
      </c>
      <c r="FP81" s="4015">
        <v>33</v>
      </c>
      <c r="FQ81" s="4016">
        <v>7.518796992481203</v>
      </c>
      <c r="FR81" s="4017">
        <v>25</v>
      </c>
      <c r="FS81" s="4013">
        <v>241</v>
      </c>
      <c r="FT81" s="4015">
        <v>3.1578947368421053</v>
      </c>
      <c r="FU81" s="4015">
        <v>26</v>
      </c>
      <c r="FV81" s="4016">
        <v>39.419087136929463</v>
      </c>
      <c r="FW81" s="4017">
        <v>21</v>
      </c>
      <c r="FX81" s="4010">
        <v>491</v>
      </c>
      <c r="FY81" s="4027">
        <v>19.34826883910387</v>
      </c>
      <c r="FZ81" s="4007">
        <v>35</v>
      </c>
      <c r="GA81" s="3997">
        <v>440</v>
      </c>
      <c r="GB81" s="4116">
        <v>0.84615384615384615</v>
      </c>
      <c r="GC81" s="4009">
        <v>40</v>
      </c>
      <c r="GD81" s="4115">
        <v>2.9545454545454546</v>
      </c>
      <c r="GE81" s="4001">
        <v>38</v>
      </c>
      <c r="GF81" s="3997">
        <v>448</v>
      </c>
      <c r="GG81" s="3999">
        <v>1.0909090909090908</v>
      </c>
      <c r="GH81" s="1192">
        <v>31</v>
      </c>
      <c r="GI81" s="4115">
        <v>7.3660714285714288</v>
      </c>
      <c r="GJ81" s="4001">
        <v>7</v>
      </c>
      <c r="GK81" s="3997">
        <v>446</v>
      </c>
      <c r="GL81" s="3999">
        <v>0.86111111111111116</v>
      </c>
      <c r="GM81" s="1192">
        <v>23</v>
      </c>
      <c r="GN81" s="4115">
        <v>4.0358744394618835</v>
      </c>
      <c r="GO81" s="4001">
        <v>50</v>
      </c>
      <c r="GP81" s="3997">
        <v>444</v>
      </c>
      <c r="GQ81" s="3999">
        <v>1.1000000000000001</v>
      </c>
      <c r="GR81" s="1192">
        <v>12</v>
      </c>
      <c r="GS81" s="4115">
        <v>2.2522522522522523</v>
      </c>
      <c r="GT81" s="4001">
        <v>30</v>
      </c>
      <c r="GU81" s="3997">
        <v>461</v>
      </c>
      <c r="GV81" s="4009">
        <v>1.3867924528301887</v>
      </c>
      <c r="GW81" s="4009">
        <v>32</v>
      </c>
      <c r="GX81" s="4115">
        <v>11.496746203904555</v>
      </c>
      <c r="GY81" s="4001">
        <v>32</v>
      </c>
      <c r="GZ81" s="3997">
        <v>449</v>
      </c>
      <c r="HA81" s="4009">
        <v>0.65384615384615385</v>
      </c>
      <c r="HB81" s="4009">
        <v>23</v>
      </c>
      <c r="HC81" s="4115">
        <v>2.8953229398663698</v>
      </c>
      <c r="HD81" s="4001">
        <v>15</v>
      </c>
      <c r="HE81" s="3997">
        <v>443</v>
      </c>
      <c r="HF81" s="4009">
        <v>0.66666666666666663</v>
      </c>
      <c r="HG81" s="4009">
        <v>14</v>
      </c>
      <c r="HH81" s="4115">
        <v>1.3544018058690745</v>
      </c>
      <c r="HI81" s="4001">
        <v>35</v>
      </c>
      <c r="HJ81" s="3997">
        <v>445</v>
      </c>
      <c r="HK81" s="4009">
        <v>3.25</v>
      </c>
      <c r="HL81" s="4009">
        <v>14</v>
      </c>
      <c r="HM81" s="4115">
        <v>0.44943820224719105</v>
      </c>
      <c r="HN81" s="4001">
        <v>49</v>
      </c>
      <c r="HO81" s="4005">
        <v>7.1428571428571423</v>
      </c>
      <c r="HP81" s="3996">
        <v>2.3809523809523809</v>
      </c>
      <c r="HQ81" s="3996">
        <v>25</v>
      </c>
      <c r="HR81" s="3996">
        <v>7.1428571428571423</v>
      </c>
      <c r="HS81" s="4024">
        <v>5.9523809523809517</v>
      </c>
      <c r="HT81" s="4024">
        <v>5.9523809523809517</v>
      </c>
      <c r="HU81" s="4024">
        <v>23.809523809523807</v>
      </c>
      <c r="HV81" s="4024">
        <v>1.1904761904761905</v>
      </c>
      <c r="HW81" s="4024">
        <v>23.809523809523807</v>
      </c>
      <c r="HX81" s="4025">
        <v>84</v>
      </c>
      <c r="HY81" s="4005">
        <v>4.296875</v>
      </c>
      <c r="HZ81" s="4005">
        <v>0.390625</v>
      </c>
      <c r="IA81" s="4005">
        <v>22.265625</v>
      </c>
      <c r="IB81" s="4005">
        <v>9.375</v>
      </c>
      <c r="IC81" s="4005">
        <v>7.421875</v>
      </c>
      <c r="ID81" s="4005">
        <v>16.796875</v>
      </c>
      <c r="IE81" s="4005">
        <v>19.921875</v>
      </c>
      <c r="IF81" s="4005">
        <v>0.390625</v>
      </c>
      <c r="IG81" s="4005">
        <v>19.53125</v>
      </c>
      <c r="IH81" s="4025">
        <v>256</v>
      </c>
      <c r="II81" s="4117">
        <v>0</v>
      </c>
      <c r="IJ81" s="4118">
        <v>0</v>
      </c>
      <c r="IK81" s="4118">
        <v>2</v>
      </c>
      <c r="IL81" s="4118">
        <v>1</v>
      </c>
      <c r="IM81" s="4118">
        <v>0</v>
      </c>
      <c r="IN81" s="4118">
        <v>0</v>
      </c>
      <c r="IO81" s="4118" t="s">
        <v>31</v>
      </c>
      <c r="IP81" s="4118">
        <v>0</v>
      </c>
      <c r="IQ81" s="4119">
        <v>7</v>
      </c>
      <c r="IR81" s="4120">
        <v>4</v>
      </c>
      <c r="IS81" s="4121">
        <v>0</v>
      </c>
      <c r="IT81" s="4121">
        <v>2</v>
      </c>
      <c r="IU81" s="4121">
        <v>1</v>
      </c>
      <c r="IV81" s="4121">
        <v>1</v>
      </c>
      <c r="IW81" s="4121">
        <v>0</v>
      </c>
      <c r="IX81" s="4121" t="s">
        <v>31</v>
      </c>
      <c r="IY81" s="4121">
        <v>0</v>
      </c>
      <c r="IZ81" s="4119">
        <v>12</v>
      </c>
      <c r="JA81" s="4120">
        <v>2</v>
      </c>
      <c r="JB81" s="4121">
        <v>0</v>
      </c>
      <c r="JC81" s="4121">
        <v>0</v>
      </c>
      <c r="JD81" s="4121">
        <v>0</v>
      </c>
      <c r="JE81" s="4121">
        <v>1</v>
      </c>
      <c r="JF81" s="4121">
        <v>0</v>
      </c>
      <c r="JG81" s="4121" t="s">
        <v>31</v>
      </c>
      <c r="JH81" s="4121">
        <v>0</v>
      </c>
      <c r="JI81" s="4122">
        <v>7</v>
      </c>
      <c r="JJ81" s="4120">
        <v>0</v>
      </c>
      <c r="JK81" s="4121">
        <v>0</v>
      </c>
      <c r="JL81" s="4121">
        <v>28.571428571428569</v>
      </c>
      <c r="JM81" s="4121">
        <v>14.285714285714285</v>
      </c>
      <c r="JN81" s="4121">
        <v>0</v>
      </c>
      <c r="JO81" s="4121">
        <v>0</v>
      </c>
      <c r="JP81" s="4121" t="s">
        <v>31</v>
      </c>
      <c r="JQ81" s="4121">
        <v>0</v>
      </c>
      <c r="JR81" s="4122">
        <v>100</v>
      </c>
      <c r="JS81" s="4120">
        <v>33.333333333333329</v>
      </c>
      <c r="JT81" s="4121">
        <v>0</v>
      </c>
      <c r="JU81" s="4121">
        <v>16.666666666666664</v>
      </c>
      <c r="JV81" s="4121">
        <v>8.3333333333333321</v>
      </c>
      <c r="JW81" s="4121">
        <v>8.3333333333333321</v>
      </c>
      <c r="JX81" s="4121">
        <v>0</v>
      </c>
      <c r="JY81" s="4121" t="s">
        <v>31</v>
      </c>
      <c r="JZ81" s="4121">
        <v>0</v>
      </c>
      <c r="KA81" s="4122">
        <v>100</v>
      </c>
      <c r="KB81" s="4120">
        <v>28.571428571428569</v>
      </c>
      <c r="KC81" s="4121">
        <v>0</v>
      </c>
      <c r="KD81" s="4121">
        <v>0</v>
      </c>
      <c r="KE81" s="4121">
        <v>0</v>
      </c>
      <c r="KF81" s="4121">
        <v>14.285714285714285</v>
      </c>
      <c r="KG81" s="4121">
        <v>0</v>
      </c>
      <c r="KH81" s="4121" t="s">
        <v>31</v>
      </c>
      <c r="KI81" s="4121">
        <v>0</v>
      </c>
      <c r="KJ81" s="4122">
        <v>100</v>
      </c>
      <c r="KK81" s="4026">
        <v>50.086058519793461</v>
      </c>
      <c r="KL81" s="4001">
        <v>29</v>
      </c>
      <c r="KM81" s="4026">
        <v>68.292682926829272</v>
      </c>
      <c r="KN81" s="4001">
        <v>36</v>
      </c>
      <c r="KO81" s="4027">
        <v>8.9064819396338457</v>
      </c>
      <c r="KP81" s="4007">
        <v>7</v>
      </c>
      <c r="KQ81" s="4027">
        <v>0</v>
      </c>
      <c r="KR81" s="4007">
        <v>27</v>
      </c>
      <c r="KS81" s="4027">
        <v>19.841662543295399</v>
      </c>
      <c r="KT81" s="4007">
        <v>15</v>
      </c>
      <c r="KU81" s="4027">
        <v>14.859632139399807</v>
      </c>
      <c r="KV81" s="4007">
        <v>17</v>
      </c>
      <c r="KW81" s="4027">
        <v>6.5750736015701667</v>
      </c>
      <c r="KX81" s="4007">
        <v>58</v>
      </c>
      <c r="KY81" s="4007">
        <v>13.793103448275861</v>
      </c>
      <c r="KZ81" s="4007">
        <v>45</v>
      </c>
      <c r="LA81" s="4028">
        <v>60</v>
      </c>
      <c r="LB81" s="1192">
        <v>10</v>
      </c>
      <c r="LC81" s="1192">
        <v>10</v>
      </c>
      <c r="LD81" s="1192">
        <v>40</v>
      </c>
      <c r="LE81" s="1192">
        <v>15</v>
      </c>
      <c r="LF81" s="4029">
        <v>135</v>
      </c>
      <c r="LG81" s="4030">
        <v>1</v>
      </c>
      <c r="LH81" s="4028">
        <v>10</v>
      </c>
      <c r="LI81" s="1192">
        <v>10</v>
      </c>
      <c r="LJ81" s="4031">
        <v>20</v>
      </c>
      <c r="LK81" s="4001">
        <v>1</v>
      </c>
      <c r="LL81" s="4033" t="s">
        <v>1632</v>
      </c>
      <c r="LM81" s="4034" t="s">
        <v>1632</v>
      </c>
      <c r="LN81" s="4034" t="s">
        <v>1632</v>
      </c>
      <c r="LO81" s="4034" t="s">
        <v>1632</v>
      </c>
      <c r="LP81" s="1192">
        <v>40</v>
      </c>
      <c r="LQ81" s="4032">
        <v>1</v>
      </c>
      <c r="LR81" s="4033" t="s">
        <v>1632</v>
      </c>
      <c r="LS81" s="4034" t="s">
        <v>1632</v>
      </c>
      <c r="LT81" s="4034" t="s">
        <v>1632</v>
      </c>
      <c r="LU81" s="4034" t="s">
        <v>1632</v>
      </c>
      <c r="LV81" s="1192">
        <v>40</v>
      </c>
      <c r="LW81" s="4032">
        <v>1</v>
      </c>
      <c r="LX81" s="4033" t="s">
        <v>1632</v>
      </c>
      <c r="LY81" s="4034" t="s">
        <v>1632</v>
      </c>
      <c r="LZ81" s="4034" t="s">
        <v>1632</v>
      </c>
      <c r="MA81" s="4034" t="s">
        <v>1632</v>
      </c>
      <c r="MB81" s="1192">
        <v>60</v>
      </c>
      <c r="MC81" s="4032">
        <v>1</v>
      </c>
      <c r="MD81" s="4033" t="s">
        <v>1632</v>
      </c>
      <c r="ME81" s="4034" t="s">
        <v>1632</v>
      </c>
      <c r="MF81" s="4034" t="s">
        <v>1632</v>
      </c>
      <c r="MG81" s="4034" t="s">
        <v>1632</v>
      </c>
      <c r="MH81" s="1192">
        <v>40</v>
      </c>
      <c r="MI81" s="4032">
        <v>1</v>
      </c>
      <c r="MJ81" s="4033" t="s">
        <v>1632</v>
      </c>
      <c r="MK81" s="4034" t="s">
        <v>1632</v>
      </c>
      <c r="ML81" s="4034" t="s">
        <v>1632</v>
      </c>
      <c r="MM81" s="4034" t="s">
        <v>1632</v>
      </c>
      <c r="MN81" s="1192">
        <v>40</v>
      </c>
      <c r="MO81" s="4032">
        <v>1</v>
      </c>
      <c r="MP81" s="4033" t="s">
        <v>1632</v>
      </c>
      <c r="MQ81" s="4034" t="s">
        <v>1632</v>
      </c>
      <c r="MR81" s="4034" t="s">
        <v>1632</v>
      </c>
      <c r="MS81" s="4034" t="s">
        <v>1632</v>
      </c>
      <c r="MT81" s="1192">
        <v>40</v>
      </c>
      <c r="MU81" s="4032">
        <v>1</v>
      </c>
      <c r="MV81" s="4033" t="s">
        <v>1632</v>
      </c>
      <c r="MW81" s="4034" t="s">
        <v>1632</v>
      </c>
      <c r="MX81" s="4034" t="s">
        <v>1625</v>
      </c>
      <c r="MY81" s="1192">
        <v>30</v>
      </c>
      <c r="MZ81" s="4032">
        <v>3</v>
      </c>
      <c r="NA81" s="4033" t="s">
        <v>1632</v>
      </c>
      <c r="NB81" s="4034" t="s">
        <v>1632</v>
      </c>
      <c r="NC81" s="4034" t="s">
        <v>1632</v>
      </c>
      <c r="ND81" s="4034" t="s">
        <v>1632</v>
      </c>
      <c r="NE81" s="1192">
        <v>40</v>
      </c>
      <c r="NF81" s="4032">
        <v>1</v>
      </c>
      <c r="NG81" s="4034" t="s">
        <v>1632</v>
      </c>
      <c r="NH81" s="4034" t="s">
        <v>1625</v>
      </c>
      <c r="NI81" s="4034" t="s">
        <v>1625</v>
      </c>
      <c r="NJ81" s="4034" t="s">
        <v>1625</v>
      </c>
      <c r="NK81" s="1192">
        <v>10</v>
      </c>
      <c r="NL81" s="4032">
        <v>37</v>
      </c>
      <c r="NM81" s="4007">
        <v>92.79</v>
      </c>
      <c r="NN81" s="4007">
        <f t="shared" si="110"/>
        <v>45</v>
      </c>
      <c r="NO81" s="4010">
        <v>75</v>
      </c>
      <c r="NP81" s="4007">
        <v>32</v>
      </c>
      <c r="NQ81" s="4037">
        <v>71.225071225071233</v>
      </c>
      <c r="NR81" s="4007">
        <v>17</v>
      </c>
      <c r="NS81" s="4007">
        <v>75</v>
      </c>
      <c r="NT81" s="4007">
        <v>32</v>
      </c>
      <c r="NU81" s="4037">
        <v>71.225071225071233</v>
      </c>
      <c r="NV81" s="4007">
        <v>15</v>
      </c>
      <c r="NW81" s="4007">
        <v>20</v>
      </c>
      <c r="NX81" s="4007">
        <v>41</v>
      </c>
      <c r="NY81" s="4027">
        <v>18.99335232668566</v>
      </c>
      <c r="NZ81" s="4007">
        <v>24</v>
      </c>
      <c r="OA81" s="4035">
        <v>9</v>
      </c>
      <c r="OB81" s="4036">
        <v>0.85470085470085477</v>
      </c>
      <c r="OC81" s="4035">
        <v>31</v>
      </c>
      <c r="OD81" s="4035">
        <v>1</v>
      </c>
      <c r="OE81" s="4036">
        <v>0.94966761633428309</v>
      </c>
      <c r="OF81" s="4035">
        <v>25</v>
      </c>
      <c r="OG81" s="4035">
        <v>58</v>
      </c>
      <c r="OH81" s="4036">
        <v>5.5080721747388415</v>
      </c>
      <c r="OI81" s="4035">
        <v>25</v>
      </c>
      <c r="OJ81" s="3994">
        <v>7</v>
      </c>
      <c r="OK81" s="4011">
        <v>6.6476733143399809</v>
      </c>
      <c r="OL81" s="4035">
        <v>19</v>
      </c>
      <c r="OM81" s="4010">
        <v>184</v>
      </c>
      <c r="ON81" s="4027">
        <v>174.73884140550808</v>
      </c>
      <c r="OO81" s="4038">
        <v>8</v>
      </c>
      <c r="OP81" s="4010">
        <v>3</v>
      </c>
      <c r="OQ81" s="4037">
        <v>2.8490028490028489</v>
      </c>
      <c r="OR81" s="4038">
        <f t="shared" si="138"/>
        <v>11</v>
      </c>
      <c r="OS81" s="4039">
        <v>33.826429980276131</v>
      </c>
      <c r="OT81" s="4038">
        <v>37</v>
      </c>
      <c r="OU81" s="4007">
        <v>49</v>
      </c>
      <c r="OV81" s="4007">
        <v>58</v>
      </c>
      <c r="OW81" s="4007">
        <v>47</v>
      </c>
      <c r="OX81" s="4007">
        <v>33</v>
      </c>
      <c r="OY81" s="4007">
        <v>6</v>
      </c>
      <c r="OZ81" s="4007">
        <v>51</v>
      </c>
      <c r="PA81" s="4007">
        <v>116</v>
      </c>
      <c r="PB81" s="4007">
        <v>0</v>
      </c>
      <c r="PC81" s="4007">
        <v>14</v>
      </c>
      <c r="PD81" s="4007">
        <v>107</v>
      </c>
      <c r="PE81" s="4007">
        <v>52</v>
      </c>
      <c r="PF81" s="4007">
        <v>77</v>
      </c>
      <c r="PG81" s="4007">
        <v>66</v>
      </c>
      <c r="PH81" s="4007">
        <v>4</v>
      </c>
      <c r="PI81" s="4007">
        <v>52</v>
      </c>
      <c r="PJ81" s="4007">
        <v>51</v>
      </c>
      <c r="PK81" s="4007">
        <v>111</v>
      </c>
      <c r="PL81" s="4007">
        <v>171</v>
      </c>
      <c r="PM81" s="4010">
        <v>28.654970760233915</v>
      </c>
      <c r="PN81" s="4007">
        <v>65</v>
      </c>
      <c r="PO81" s="4007">
        <v>33.918128654970758</v>
      </c>
      <c r="PP81" s="4007">
        <v>50</v>
      </c>
      <c r="PQ81" s="4007">
        <v>27.485380116959064</v>
      </c>
      <c r="PR81" s="4007">
        <v>72</v>
      </c>
      <c r="PS81" s="4007">
        <v>19.298245614035086</v>
      </c>
      <c r="PT81" s="4007">
        <v>75</v>
      </c>
      <c r="PU81" s="4007">
        <v>3.5087719298245612</v>
      </c>
      <c r="PV81" s="4007">
        <v>28</v>
      </c>
      <c r="PW81" s="4007">
        <v>29.82456140350877</v>
      </c>
      <c r="PX81" s="4007">
        <v>44</v>
      </c>
      <c r="PY81" s="4007">
        <v>67.836257309941516</v>
      </c>
      <c r="PZ81" s="4007">
        <v>29</v>
      </c>
      <c r="QA81" s="4007">
        <v>0</v>
      </c>
      <c r="QB81" s="4007">
        <v>1</v>
      </c>
      <c r="QC81" s="4007">
        <v>8.1871345029239766</v>
      </c>
      <c r="QD81" s="4007">
        <v>52</v>
      </c>
      <c r="QE81" s="4007">
        <v>62.57309941520468</v>
      </c>
      <c r="QF81" s="4007">
        <v>76</v>
      </c>
      <c r="QG81" s="4007">
        <v>30.409356725146196</v>
      </c>
      <c r="QH81" s="4007">
        <v>73</v>
      </c>
      <c r="QI81" s="4007">
        <v>45.029239766081872</v>
      </c>
      <c r="QJ81" s="4007">
        <v>7</v>
      </c>
      <c r="QK81" s="4007">
        <v>38.596491228070171</v>
      </c>
      <c r="QL81" s="4007">
        <v>75</v>
      </c>
      <c r="QM81" s="4007">
        <v>2.3391812865497075</v>
      </c>
      <c r="QN81" s="4007">
        <v>67</v>
      </c>
      <c r="QO81" s="4007">
        <v>30.409356725146196</v>
      </c>
      <c r="QP81" s="4007">
        <v>56</v>
      </c>
      <c r="QQ81" s="4007">
        <v>29.82456140350877</v>
      </c>
      <c r="QR81" s="4007">
        <v>50</v>
      </c>
      <c r="QS81" s="4007">
        <v>64.912280701754383</v>
      </c>
      <c r="QT81" s="4007">
        <v>64</v>
      </c>
      <c r="QU81" s="4010">
        <v>51</v>
      </c>
      <c r="QV81" s="4007">
        <v>0</v>
      </c>
      <c r="QW81" s="4007">
        <v>2</v>
      </c>
      <c r="QX81" s="4007">
        <v>0</v>
      </c>
      <c r="QY81" s="4007">
        <v>3</v>
      </c>
      <c r="QZ81" s="4007">
        <v>7</v>
      </c>
      <c r="RA81" s="4007">
        <v>17</v>
      </c>
      <c r="RB81" s="4007">
        <v>0</v>
      </c>
      <c r="RC81" s="4007">
        <v>98</v>
      </c>
      <c r="RD81" s="4007">
        <v>19</v>
      </c>
      <c r="RE81" s="4007">
        <v>17</v>
      </c>
      <c r="RF81" s="4007">
        <v>17</v>
      </c>
      <c r="RG81" s="4007">
        <v>11</v>
      </c>
      <c r="RH81" s="4007">
        <v>8</v>
      </c>
      <c r="RI81" s="4007">
        <v>22</v>
      </c>
      <c r="RJ81" s="4007">
        <v>73</v>
      </c>
      <c r="RK81" s="4007">
        <v>14</v>
      </c>
      <c r="RL81" s="4007">
        <v>187</v>
      </c>
      <c r="RM81" s="4010">
        <v>27.27272727272727</v>
      </c>
      <c r="RN81" s="4007">
        <v>61</v>
      </c>
      <c r="RO81" s="4007">
        <v>0</v>
      </c>
      <c r="RP81" s="4007">
        <v>1</v>
      </c>
      <c r="RQ81" s="4007">
        <v>1.0695187165775399</v>
      </c>
      <c r="RR81" s="4007">
        <v>24</v>
      </c>
      <c r="RS81" s="4007">
        <v>0</v>
      </c>
      <c r="RT81" s="4007">
        <v>1</v>
      </c>
      <c r="RU81" s="4007">
        <v>1.6042780748663104</v>
      </c>
      <c r="RV81" s="4007">
        <v>32</v>
      </c>
      <c r="RW81" s="4007">
        <v>3.7433155080213902</v>
      </c>
      <c r="RX81" s="4007">
        <v>44</v>
      </c>
      <c r="RY81" s="4007">
        <v>9.0909090909090917</v>
      </c>
      <c r="RZ81" s="4007">
        <v>32</v>
      </c>
      <c r="SA81" s="4007">
        <v>0</v>
      </c>
      <c r="SB81" s="4007">
        <v>1</v>
      </c>
      <c r="SC81" s="4007">
        <v>52.406417112299465</v>
      </c>
      <c r="SD81" s="4007">
        <v>72</v>
      </c>
      <c r="SE81" s="4007">
        <v>10.160427807486631</v>
      </c>
      <c r="SF81" s="4007">
        <v>1</v>
      </c>
      <c r="SG81" s="4007">
        <v>9.0909090909090917</v>
      </c>
      <c r="SH81" s="4007">
        <v>57</v>
      </c>
      <c r="SI81" s="4007">
        <v>9.0909090909090917</v>
      </c>
      <c r="SJ81" s="4007">
        <v>5</v>
      </c>
      <c r="SK81" s="4007">
        <v>5.8823529411764701</v>
      </c>
      <c r="SL81" s="4007">
        <v>58</v>
      </c>
      <c r="SM81" s="4007">
        <v>4.2780748663101598</v>
      </c>
      <c r="SN81" s="4007">
        <v>54</v>
      </c>
      <c r="SO81" s="4007">
        <v>11.76470588235294</v>
      </c>
      <c r="SP81" s="4007">
        <v>61</v>
      </c>
      <c r="SQ81" s="4007">
        <v>39.037433155080215</v>
      </c>
      <c r="SR81" s="4007">
        <v>36</v>
      </c>
      <c r="SS81" s="4007">
        <v>7.4866310160427805</v>
      </c>
      <c r="ST81" s="4038">
        <v>27</v>
      </c>
      <c r="SU81" s="4123" t="s">
        <v>8304</v>
      </c>
      <c r="SV81" s="4124" t="s">
        <v>3046</v>
      </c>
      <c r="SW81" s="4124">
        <v>16</v>
      </c>
      <c r="SX81" s="4125">
        <v>15.503875968992247</v>
      </c>
      <c r="SY81" s="4124">
        <v>55</v>
      </c>
      <c r="SZ81" s="4040">
        <v>4</v>
      </c>
      <c r="TA81" s="4036">
        <v>3</v>
      </c>
      <c r="TB81" s="4041">
        <v>2.8490028490028489</v>
      </c>
      <c r="TC81" s="4035">
        <v>27</v>
      </c>
      <c r="TD81" s="4040">
        <v>0</v>
      </c>
      <c r="TE81" s="4036">
        <v>0</v>
      </c>
      <c r="TF81" s="4041">
        <v>0</v>
      </c>
      <c r="TG81" s="4035">
        <v>54</v>
      </c>
      <c r="TH81" s="4040">
        <v>0</v>
      </c>
      <c r="TI81" s="4036">
        <v>0</v>
      </c>
      <c r="TJ81" s="4041">
        <v>0</v>
      </c>
      <c r="TK81" s="4035">
        <v>6</v>
      </c>
      <c r="TL81" s="4040">
        <v>1</v>
      </c>
      <c r="TM81" s="4036">
        <v>1</v>
      </c>
      <c r="TN81" s="4041">
        <v>0.94966761633428309</v>
      </c>
      <c r="TO81" s="4035">
        <v>1</v>
      </c>
      <c r="TP81" s="4040">
        <v>0</v>
      </c>
      <c r="TQ81" s="4036">
        <v>0</v>
      </c>
      <c r="TR81" s="4041">
        <v>0</v>
      </c>
      <c r="TS81" s="4035">
        <v>5</v>
      </c>
      <c r="TT81" s="4040">
        <v>0</v>
      </c>
      <c r="TU81" s="4036">
        <v>0</v>
      </c>
      <c r="TV81" s="4041">
        <v>0</v>
      </c>
      <c r="TW81" s="4035">
        <v>2</v>
      </c>
      <c r="TX81" s="4040">
        <v>6</v>
      </c>
      <c r="TY81" s="4036">
        <v>18</v>
      </c>
      <c r="TZ81" s="4041">
        <v>17.094017094017097</v>
      </c>
      <c r="UA81" s="4035">
        <v>13</v>
      </c>
      <c r="UB81" s="4040">
        <v>14</v>
      </c>
      <c r="UC81" s="4036">
        <v>8</v>
      </c>
      <c r="UD81" s="4041">
        <v>7.5973409306742647</v>
      </c>
      <c r="UE81" s="4035">
        <v>35</v>
      </c>
      <c r="UF81" s="4040">
        <v>7</v>
      </c>
      <c r="UG81" s="4036">
        <v>0</v>
      </c>
      <c r="UH81" s="4041">
        <v>0</v>
      </c>
      <c r="UI81" s="4035">
        <v>14</v>
      </c>
      <c r="UJ81" s="4040">
        <v>7</v>
      </c>
      <c r="UK81" s="4036">
        <v>0</v>
      </c>
      <c r="UL81" s="4041">
        <v>0</v>
      </c>
      <c r="UM81" s="4035">
        <v>22</v>
      </c>
      <c r="UN81" s="4040">
        <v>0</v>
      </c>
      <c r="UO81" s="4036">
        <v>0</v>
      </c>
      <c r="UP81" s="4041">
        <v>0</v>
      </c>
      <c r="UQ81" s="4035">
        <v>3</v>
      </c>
      <c r="UR81" s="4040">
        <v>0</v>
      </c>
      <c r="US81" s="4036">
        <v>8</v>
      </c>
      <c r="UT81" s="4041">
        <v>7.5973409306742647</v>
      </c>
      <c r="UU81" s="4035">
        <v>3</v>
      </c>
      <c r="UV81" s="4040">
        <v>15</v>
      </c>
      <c r="UW81" s="4036">
        <v>20</v>
      </c>
      <c r="UX81" s="4041">
        <v>18.99335232668566</v>
      </c>
      <c r="UY81" s="4035">
        <v>7</v>
      </c>
      <c r="UZ81" s="4040">
        <v>0</v>
      </c>
      <c r="VA81" s="4036">
        <v>0</v>
      </c>
      <c r="VB81" s="4041">
        <v>0</v>
      </c>
      <c r="VC81" s="4035">
        <v>4</v>
      </c>
      <c r="VD81" s="4042">
        <v>1</v>
      </c>
      <c r="VE81" s="4035">
        <v>1</v>
      </c>
      <c r="VF81" s="4035">
        <v>0.94966761633428309</v>
      </c>
      <c r="VG81" s="4035">
        <v>2</v>
      </c>
      <c r="VH81" s="4035">
        <v>0</v>
      </c>
      <c r="VI81" s="4035">
        <v>0</v>
      </c>
      <c r="VJ81" s="4035">
        <v>0</v>
      </c>
      <c r="VK81" s="4035">
        <v>4</v>
      </c>
      <c r="VL81" s="4035">
        <v>0</v>
      </c>
      <c r="VM81" s="4035">
        <v>0</v>
      </c>
      <c r="VN81" s="4035">
        <v>0</v>
      </c>
      <c r="VO81" s="4035">
        <v>9</v>
      </c>
      <c r="VP81" s="4035">
        <v>1</v>
      </c>
      <c r="VQ81" s="4035">
        <v>7</v>
      </c>
      <c r="VR81" s="4035">
        <v>6.6476733143399809</v>
      </c>
      <c r="VS81" s="4035">
        <v>9</v>
      </c>
      <c r="VT81" s="4035">
        <v>1</v>
      </c>
      <c r="VU81" s="4035">
        <v>1</v>
      </c>
      <c r="VV81" s="4035">
        <v>0.94966761633428309</v>
      </c>
      <c r="VW81" s="4035">
        <v>3</v>
      </c>
      <c r="VX81" s="4035">
        <v>10</v>
      </c>
      <c r="VY81" s="4035">
        <v>54</v>
      </c>
      <c r="VZ81" s="4035">
        <v>51.282051282051277</v>
      </c>
      <c r="WA81" s="4035">
        <v>3</v>
      </c>
      <c r="WB81" s="4035">
        <v>0</v>
      </c>
      <c r="WC81" s="4035">
        <v>0</v>
      </c>
      <c r="WD81" s="4035">
        <v>0</v>
      </c>
      <c r="WE81" s="4035">
        <v>15</v>
      </c>
      <c r="WF81" s="4035">
        <v>0</v>
      </c>
      <c r="WG81" s="4035">
        <v>0</v>
      </c>
      <c r="WH81" s="4035">
        <v>0</v>
      </c>
      <c r="WI81" s="4035">
        <v>6</v>
      </c>
      <c r="WJ81" s="4035">
        <v>1</v>
      </c>
      <c r="WK81" s="4035">
        <v>1</v>
      </c>
      <c r="WL81" s="4035">
        <v>0.94966761633428309</v>
      </c>
      <c r="WM81" s="4035">
        <v>11</v>
      </c>
      <c r="WN81" s="4035">
        <v>0</v>
      </c>
      <c r="WO81" s="4035">
        <v>0</v>
      </c>
      <c r="WP81" s="4035">
        <v>0</v>
      </c>
      <c r="WQ81" s="4035">
        <v>16</v>
      </c>
      <c r="WR81" s="4035">
        <v>0</v>
      </c>
      <c r="WS81" s="4035">
        <v>0</v>
      </c>
      <c r="WT81" s="4035">
        <v>0</v>
      </c>
      <c r="WU81" s="4035">
        <v>16</v>
      </c>
      <c r="WV81" s="4007"/>
      <c r="WW81" s="3999">
        <v>18.604651162790699</v>
      </c>
      <c r="WX81" s="3999">
        <v>16.216216216216218</v>
      </c>
      <c r="WY81" s="3999">
        <v>5.8823529411764701</v>
      </c>
      <c r="WZ81" s="3999">
        <v>20</v>
      </c>
      <c r="XA81" s="3999">
        <v>11.627906976744185</v>
      </c>
      <c r="XB81" s="3999">
        <v>15</v>
      </c>
      <c r="XC81" s="3994">
        <v>17.777777777777779</v>
      </c>
      <c r="XD81" s="3994">
        <v>19</v>
      </c>
      <c r="XE81" s="3994">
        <v>14.720812182741117</v>
      </c>
      <c r="XF81" s="3999">
        <v>14.356435643564355</v>
      </c>
      <c r="XG81" s="3994">
        <v>24</v>
      </c>
      <c r="XH81" s="3999" t="s">
        <v>31</v>
      </c>
      <c r="XI81" s="3999" t="s">
        <v>31</v>
      </c>
      <c r="XJ81" s="3999" t="s">
        <v>31</v>
      </c>
      <c r="XK81" s="3999">
        <v>2.5</v>
      </c>
      <c r="XL81" s="3999">
        <v>2.3255813953488373</v>
      </c>
      <c r="XM81" s="3999">
        <v>2.5</v>
      </c>
      <c r="XN81" s="3994">
        <v>2.2222222222222223</v>
      </c>
      <c r="XO81" s="3994">
        <v>67</v>
      </c>
      <c r="XP81" s="3994">
        <v>1.015228426395939</v>
      </c>
      <c r="XQ81" s="3999">
        <v>1.9801980198019802</v>
      </c>
      <c r="XR81" s="3994">
        <v>69</v>
      </c>
      <c r="XS81" s="3999">
        <v>20</v>
      </c>
      <c r="XT81" s="3994">
        <v>66</v>
      </c>
      <c r="XU81" s="3994">
        <v>15.736040609137056</v>
      </c>
      <c r="XV81" s="4011">
        <v>16.336633663366339</v>
      </c>
      <c r="XW81" s="3994">
        <v>71</v>
      </c>
      <c r="XX81" s="3994">
        <v>80</v>
      </c>
      <c r="XY81" s="3994">
        <v>73.333333333333329</v>
      </c>
      <c r="XZ81" s="3994">
        <v>61</v>
      </c>
      <c r="YA81" s="4011">
        <v>78.680203045685289</v>
      </c>
      <c r="YB81" s="4011">
        <v>79.207920792079207</v>
      </c>
      <c r="YC81" s="3994">
        <v>70</v>
      </c>
      <c r="YD81" s="4011" t="s">
        <v>31</v>
      </c>
      <c r="YE81" s="4011">
        <v>4.4444444444444446</v>
      </c>
      <c r="YF81" s="3994">
        <v>41</v>
      </c>
      <c r="YG81" s="3994">
        <v>3.5532994923857872</v>
      </c>
      <c r="YH81" s="3994">
        <v>2.4752475247524752</v>
      </c>
      <c r="YI81" s="3994">
        <v>32</v>
      </c>
      <c r="YJ81" s="3994">
        <v>2.5</v>
      </c>
      <c r="YK81" s="3994">
        <v>2.2222222222222223</v>
      </c>
      <c r="YL81" s="3994">
        <v>20</v>
      </c>
      <c r="YM81" s="4011">
        <v>2.030456852791878</v>
      </c>
      <c r="YN81" s="4011">
        <v>1.9801980198019802</v>
      </c>
      <c r="YO81" s="3994">
        <v>54</v>
      </c>
      <c r="YP81" s="4011">
        <v>0</v>
      </c>
      <c r="YQ81" s="4011">
        <v>0</v>
      </c>
      <c r="YR81" s="3994">
        <v>37</v>
      </c>
      <c r="YS81" s="3999">
        <v>0</v>
      </c>
      <c r="YT81" s="4011">
        <v>0</v>
      </c>
      <c r="YU81" s="3994">
        <v>24</v>
      </c>
      <c r="YV81" s="4043">
        <v>296</v>
      </c>
      <c r="YW81" s="4027">
        <v>38.851351351351347</v>
      </c>
      <c r="YX81" s="3994">
        <v>55</v>
      </c>
      <c r="YY81" s="3994">
        <v>1594</v>
      </c>
      <c r="YZ81" s="4027">
        <v>58.8456712672522</v>
      </c>
      <c r="ZA81" s="3994">
        <v>56</v>
      </c>
      <c r="ZB81" s="4007">
        <v>208</v>
      </c>
      <c r="ZC81" s="4027">
        <v>75.480769230769226</v>
      </c>
      <c r="ZD81" s="3994">
        <v>52</v>
      </c>
      <c r="ZE81" s="4043">
        <v>286</v>
      </c>
      <c r="ZF81" s="4007">
        <v>33.21678321678322</v>
      </c>
      <c r="ZG81" s="3994">
        <v>56</v>
      </c>
      <c r="ZH81" s="4044">
        <v>1</v>
      </c>
      <c r="ZI81" s="3999">
        <v>1.0131712259371835</v>
      </c>
      <c r="ZJ81" s="3994">
        <v>6</v>
      </c>
      <c r="ZK81" s="4045" t="s">
        <v>1623</v>
      </c>
      <c r="ZL81" s="3999">
        <v>80.027548209366401</v>
      </c>
      <c r="ZM81" s="3999">
        <v>84.410195613515114</v>
      </c>
      <c r="ZN81" s="3994">
        <v>49</v>
      </c>
      <c r="ZO81" s="4007">
        <v>3374</v>
      </c>
      <c r="ZP81" s="4005">
        <v>55.167498218104058</v>
      </c>
      <c r="ZQ81" s="3996">
        <v>61.611721611721613</v>
      </c>
      <c r="ZR81" s="4046">
        <v>51</v>
      </c>
      <c r="ZS81" s="4001">
        <v>1365</v>
      </c>
      <c r="ZT81" s="4005">
        <v>70.036764705882348</v>
      </c>
      <c r="ZU81" s="3996">
        <v>81.742738589211612</v>
      </c>
      <c r="ZV81" s="4046">
        <v>35</v>
      </c>
      <c r="ZW81" s="4126">
        <v>482</v>
      </c>
      <c r="ZX81" s="4005">
        <v>53.229398663697104</v>
      </c>
      <c r="ZY81" s="3996">
        <v>52.642706131078221</v>
      </c>
      <c r="ZZ81" s="4046">
        <v>60</v>
      </c>
      <c r="AAA81" s="4126">
        <v>473</v>
      </c>
      <c r="AAB81" s="4005">
        <v>37.560975609756099</v>
      </c>
      <c r="AAC81" s="3996">
        <v>48.292682926829265</v>
      </c>
      <c r="AAD81" s="4046">
        <v>58</v>
      </c>
      <c r="AAE81" s="4126">
        <v>410</v>
      </c>
      <c r="AAF81" s="4058">
        <v>95.220030349013669</v>
      </c>
      <c r="AAG81" s="4007">
        <v>99.854121079504012</v>
      </c>
      <c r="AAH81" s="4007">
        <v>18</v>
      </c>
      <c r="AAI81" s="4038">
        <v>1371</v>
      </c>
      <c r="AAJ81" s="4005">
        <v>348.2</v>
      </c>
      <c r="AAK81" s="4046">
        <v>22</v>
      </c>
      <c r="AAL81" s="3996">
        <v>871.9</v>
      </c>
      <c r="AAM81" s="4046">
        <v>38</v>
      </c>
      <c r="AAN81" s="3996">
        <v>0</v>
      </c>
      <c r="AAO81" s="4046">
        <f t="shared" si="139"/>
        <v>31</v>
      </c>
      <c r="AAP81" s="3996">
        <v>0</v>
      </c>
      <c r="AAQ81" s="4047">
        <f t="shared" si="140"/>
        <v>12</v>
      </c>
      <c r="AAR81" s="3999">
        <v>4.47</v>
      </c>
      <c r="AAS81" s="3994">
        <v>20</v>
      </c>
      <c r="AAT81" s="3999">
        <v>186.07</v>
      </c>
      <c r="AAU81" s="3994">
        <v>55</v>
      </c>
      <c r="AAV81" s="3999">
        <v>1.49</v>
      </c>
      <c r="AAW81" s="3994">
        <v>11</v>
      </c>
      <c r="AAX81" s="3999">
        <v>0</v>
      </c>
      <c r="AAY81" s="3994">
        <v>32</v>
      </c>
      <c r="AAZ81" s="3994">
        <v>0</v>
      </c>
      <c r="ABA81" s="4046">
        <f t="shared" si="141"/>
        <v>62</v>
      </c>
      <c r="ABB81" s="3999">
        <v>3001.7</v>
      </c>
      <c r="ABC81" s="4046">
        <f t="shared" si="141"/>
        <v>10</v>
      </c>
      <c r="ABD81" s="3999">
        <v>0</v>
      </c>
      <c r="ABE81" s="4046">
        <f t="shared" si="141"/>
        <v>46</v>
      </c>
      <c r="ABF81" s="3999">
        <v>0</v>
      </c>
      <c r="ABG81" s="4046">
        <f t="shared" si="141"/>
        <v>47</v>
      </c>
      <c r="ABH81" s="3999">
        <v>0</v>
      </c>
      <c r="ABI81" s="4046">
        <f t="shared" si="141"/>
        <v>2</v>
      </c>
      <c r="ABJ81" s="3999">
        <v>0</v>
      </c>
      <c r="ABK81" s="4046">
        <f t="shared" si="141"/>
        <v>1</v>
      </c>
      <c r="ABL81" s="3999">
        <v>0</v>
      </c>
      <c r="ABM81" s="4046">
        <f t="shared" si="141"/>
        <v>38</v>
      </c>
      <c r="ABN81" s="3999">
        <f t="shared" si="142"/>
        <v>0</v>
      </c>
      <c r="ABO81" s="4048">
        <f t="shared" si="143"/>
        <v>39</v>
      </c>
      <c r="ABP81" s="4044">
        <v>5</v>
      </c>
      <c r="ABQ81" s="3999" t="s">
        <v>1632</v>
      </c>
      <c r="ABR81" s="3999">
        <v>5</v>
      </c>
      <c r="ABS81" s="3999" t="s">
        <v>1632</v>
      </c>
      <c r="ABT81" s="3999">
        <v>5</v>
      </c>
      <c r="ABU81" s="3999" t="s">
        <v>1632</v>
      </c>
      <c r="ABV81" s="3999">
        <v>5</v>
      </c>
      <c r="ABW81" s="3999" t="s">
        <v>1632</v>
      </c>
      <c r="ABX81" s="3999">
        <v>0</v>
      </c>
      <c r="ABY81" s="3999" t="s">
        <v>1625</v>
      </c>
      <c r="ABZ81" s="3999">
        <v>20</v>
      </c>
      <c r="ACA81" s="3994">
        <v>23</v>
      </c>
      <c r="ACB81" s="3999">
        <v>5</v>
      </c>
      <c r="ACC81" s="3999" t="s">
        <v>1632</v>
      </c>
      <c r="ACD81" s="3999">
        <v>5</v>
      </c>
      <c r="ACE81" s="3999" t="s">
        <v>1632</v>
      </c>
      <c r="ACF81" s="3999">
        <v>5</v>
      </c>
      <c r="ACG81" s="3999" t="s">
        <v>1632</v>
      </c>
      <c r="ACH81" s="3999">
        <v>5</v>
      </c>
      <c r="ACI81" s="3999" t="s">
        <v>1632</v>
      </c>
      <c r="ACJ81" s="3999">
        <v>20</v>
      </c>
      <c r="ACK81" s="3994">
        <v>1</v>
      </c>
      <c r="ACL81" s="3999">
        <v>5</v>
      </c>
      <c r="ACM81" s="3999" t="s">
        <v>1632</v>
      </c>
      <c r="ACN81" s="3999">
        <v>5</v>
      </c>
      <c r="ACO81" s="3999" t="s">
        <v>1632</v>
      </c>
      <c r="ACP81" s="3999">
        <v>0</v>
      </c>
      <c r="ACQ81" s="3999" t="s">
        <v>1625</v>
      </c>
      <c r="ACR81" s="3999">
        <v>10</v>
      </c>
      <c r="ACS81" s="3994">
        <v>28</v>
      </c>
      <c r="ACT81" s="3994">
        <v>10</v>
      </c>
      <c r="ACU81" s="3994" t="s">
        <v>1632</v>
      </c>
      <c r="ACV81" s="3994">
        <v>10</v>
      </c>
      <c r="ACW81" s="3994" t="s">
        <v>1632</v>
      </c>
      <c r="ACX81" s="3994">
        <v>10</v>
      </c>
      <c r="ACY81" s="3994" t="s">
        <v>1632</v>
      </c>
      <c r="ACZ81" s="3994">
        <v>0</v>
      </c>
      <c r="ADA81" s="3994" t="s">
        <v>1625</v>
      </c>
      <c r="ADB81" s="3994">
        <v>30</v>
      </c>
      <c r="ADC81" s="3994">
        <v>33</v>
      </c>
      <c r="ADD81" s="4049">
        <v>0</v>
      </c>
      <c r="ADE81" s="4049">
        <v>0</v>
      </c>
      <c r="ADF81" s="4049">
        <v>0</v>
      </c>
      <c r="ADG81" s="4049">
        <v>0</v>
      </c>
      <c r="ADH81" s="4049">
        <v>0</v>
      </c>
      <c r="ADI81" s="3994">
        <v>69</v>
      </c>
      <c r="ADJ81" s="3999">
        <v>5</v>
      </c>
      <c r="ADK81" s="3999" t="s">
        <v>1632</v>
      </c>
      <c r="ADL81" s="3999">
        <v>5</v>
      </c>
      <c r="ADM81" s="3999" t="s">
        <v>1632</v>
      </c>
      <c r="ADN81" s="3999">
        <v>5</v>
      </c>
      <c r="ADO81" s="3999" t="s">
        <v>1632</v>
      </c>
      <c r="ADP81" s="3999">
        <v>5</v>
      </c>
      <c r="ADQ81" s="3999" t="s">
        <v>1632</v>
      </c>
      <c r="ADR81" s="3999">
        <v>20</v>
      </c>
      <c r="ADS81" s="3994">
        <v>1</v>
      </c>
      <c r="ADT81" s="3999">
        <v>10</v>
      </c>
      <c r="ADU81" s="3999">
        <v>10</v>
      </c>
      <c r="ADV81" s="3999">
        <v>10</v>
      </c>
      <c r="ADW81" s="3999">
        <v>10</v>
      </c>
      <c r="ADX81" s="3999">
        <v>40</v>
      </c>
      <c r="ADY81" s="3994">
        <v>1</v>
      </c>
      <c r="ADZ81" s="4010">
        <v>0</v>
      </c>
      <c r="AEA81" s="3999">
        <v>0</v>
      </c>
      <c r="AEB81" s="3994">
        <v>23</v>
      </c>
      <c r="AEC81" s="4007">
        <v>0</v>
      </c>
      <c r="AED81" s="3999">
        <v>0</v>
      </c>
      <c r="AEE81" s="3994">
        <v>54</v>
      </c>
      <c r="AEF81" s="4007">
        <v>0</v>
      </c>
      <c r="AEG81" s="3999">
        <v>0</v>
      </c>
      <c r="AEH81" s="3994">
        <v>43</v>
      </c>
      <c r="AEI81" s="4035">
        <v>0</v>
      </c>
      <c r="AEJ81" s="3999">
        <v>0</v>
      </c>
      <c r="AEK81" s="3994">
        <f t="shared" si="144"/>
        <v>65</v>
      </c>
      <c r="AEL81" s="4007">
        <v>0</v>
      </c>
      <c r="AEM81" s="3999">
        <v>0</v>
      </c>
      <c r="AEN81" s="3994">
        <v>42</v>
      </c>
      <c r="AEO81" s="3994">
        <v>2</v>
      </c>
      <c r="AEP81" s="3999">
        <v>74.2</v>
      </c>
      <c r="AEQ81" s="3994">
        <v>9</v>
      </c>
      <c r="AER81" s="3994">
        <v>2</v>
      </c>
      <c r="AES81" s="3999">
        <v>74.2</v>
      </c>
      <c r="AET81" s="3994">
        <v>10</v>
      </c>
      <c r="AEU81" s="3994">
        <v>0</v>
      </c>
      <c r="AEV81" s="4050">
        <v>0</v>
      </c>
      <c r="AEW81" s="3994">
        <v>43</v>
      </c>
      <c r="AEX81" s="4049">
        <v>0.17499999999999999</v>
      </c>
      <c r="AEY81" s="4049">
        <v>22</v>
      </c>
      <c r="AEZ81" s="4049">
        <v>7.8E-2</v>
      </c>
      <c r="AFA81" s="4049">
        <v>18</v>
      </c>
      <c r="AFB81" s="4049">
        <v>3.2000000000000001E-2</v>
      </c>
      <c r="AFC81" s="4049">
        <v>32</v>
      </c>
      <c r="AFD81" s="4049">
        <v>2.5999999999999999E-2</v>
      </c>
      <c r="AFE81" s="4049">
        <v>10</v>
      </c>
      <c r="AFF81" s="4049">
        <v>4.0000000000000001E-3</v>
      </c>
      <c r="AFG81" s="4049">
        <v>34</v>
      </c>
      <c r="AFH81" s="4049">
        <v>1.2E-2</v>
      </c>
      <c r="AFI81" s="4049">
        <v>28</v>
      </c>
      <c r="AFJ81" s="4049">
        <v>0</v>
      </c>
      <c r="AFK81" s="4049">
        <v>7</v>
      </c>
      <c r="AFL81" s="4049">
        <v>0</v>
      </c>
      <c r="AFM81" s="4049">
        <v>7</v>
      </c>
      <c r="AFN81" s="4049">
        <v>1</v>
      </c>
      <c r="AFO81" s="4049">
        <v>33.726812816188868</v>
      </c>
      <c r="AFP81" s="4049">
        <v>64</v>
      </c>
      <c r="AFQ81" s="4049">
        <v>1</v>
      </c>
      <c r="AFR81" s="4049">
        <v>33.726812816188868</v>
      </c>
      <c r="AFS81" s="4049">
        <v>55</v>
      </c>
      <c r="AFT81" s="4049">
        <v>0</v>
      </c>
      <c r="AFU81" s="4049">
        <v>0</v>
      </c>
      <c r="AFV81" s="4049">
        <v>65</v>
      </c>
      <c r="AFW81" s="4049">
        <v>5</v>
      </c>
      <c r="AFX81" s="4049">
        <v>168.63406408094434</v>
      </c>
      <c r="AFY81" s="4049">
        <v>11</v>
      </c>
      <c r="AFZ81" s="4049">
        <v>5</v>
      </c>
      <c r="AGA81" s="4049">
        <v>168.63406408094434</v>
      </c>
      <c r="AGB81" s="4049">
        <v>72</v>
      </c>
      <c r="AGC81" s="4049">
        <v>1</v>
      </c>
      <c r="AGD81" s="4049">
        <v>33.726812816188868</v>
      </c>
      <c r="AGE81" s="4049">
        <v>73</v>
      </c>
      <c r="AGF81" s="4049">
        <v>47</v>
      </c>
      <c r="AGG81" s="4049">
        <v>139.91999999999999</v>
      </c>
      <c r="AGH81" s="4049">
        <v>10</v>
      </c>
      <c r="AGI81" s="4049">
        <v>0</v>
      </c>
      <c r="AGJ81" s="4049">
        <v>0</v>
      </c>
      <c r="AGK81" s="4049">
        <v>10</v>
      </c>
      <c r="AGL81" s="4049">
        <v>0</v>
      </c>
      <c r="AGM81" s="4049">
        <v>0</v>
      </c>
      <c r="AGN81" s="4049">
        <v>2</v>
      </c>
      <c r="AGO81" s="4049">
        <v>37</v>
      </c>
      <c r="AGP81" s="4049">
        <v>110.15</v>
      </c>
      <c r="AGQ81" s="4049">
        <v>11</v>
      </c>
      <c r="AGR81" s="4049">
        <v>3</v>
      </c>
      <c r="AGS81" s="4049">
        <v>8.93</v>
      </c>
      <c r="AGT81" s="4049">
        <v>7</v>
      </c>
      <c r="AGU81" s="4049">
        <v>3</v>
      </c>
      <c r="AGV81" s="4049">
        <v>8.93</v>
      </c>
      <c r="AGW81" s="4049">
        <v>11</v>
      </c>
      <c r="AGX81" s="4049">
        <v>1</v>
      </c>
      <c r="AGY81" s="4049">
        <v>2.98</v>
      </c>
      <c r="AGZ81" s="4049">
        <v>14</v>
      </c>
      <c r="AHA81" s="4049">
        <v>0</v>
      </c>
      <c r="AHB81" s="4049">
        <v>0</v>
      </c>
      <c r="AHC81" s="4049">
        <v>12</v>
      </c>
      <c r="AHD81" s="4049">
        <v>3</v>
      </c>
      <c r="AHE81" s="4049">
        <v>8.93</v>
      </c>
      <c r="AHF81" s="4049">
        <v>13</v>
      </c>
      <c r="AHG81" s="3999">
        <v>76</v>
      </c>
      <c r="AHH81" s="3999">
        <v>220.23</v>
      </c>
      <c r="AHI81" s="3994">
        <v>47</v>
      </c>
      <c r="AHJ81" s="3999">
        <v>153</v>
      </c>
      <c r="AHK81" s="3999">
        <v>443.35</v>
      </c>
      <c r="AHL81" s="3999">
        <v>43</v>
      </c>
      <c r="AHM81" s="3999">
        <v>39</v>
      </c>
      <c r="AHN81" s="3999">
        <v>116.11</v>
      </c>
      <c r="AHO81" s="3994">
        <v>20</v>
      </c>
      <c r="AHP81" s="3999">
        <v>0</v>
      </c>
      <c r="AHQ81" s="3999">
        <v>0</v>
      </c>
      <c r="AHR81" s="3999">
        <v>23</v>
      </c>
      <c r="AHS81" s="3999">
        <v>0</v>
      </c>
      <c r="AHT81" s="3999">
        <v>0</v>
      </c>
      <c r="AHU81" s="3994">
        <v>28</v>
      </c>
      <c r="AHV81" s="3999">
        <v>69</v>
      </c>
      <c r="AHW81" s="3999">
        <v>199.94</v>
      </c>
      <c r="AHX81" s="3994">
        <v>21</v>
      </c>
      <c r="AHY81" s="3999">
        <v>115</v>
      </c>
      <c r="AHZ81" s="3999">
        <v>342.36</v>
      </c>
      <c r="AIA81" s="3994">
        <v>21</v>
      </c>
      <c r="AIB81" s="4007"/>
      <c r="AIC81" s="4010"/>
      <c r="AID81" s="4027"/>
      <c r="AIE81" s="4007"/>
      <c r="AIF81" s="4010"/>
      <c r="AIG81" s="4027"/>
      <c r="AIH81" s="4007"/>
      <c r="AII81" s="4007"/>
      <c r="AIJ81" s="3999"/>
      <c r="AIK81" s="4007"/>
      <c r="AIL81" s="4051">
        <v>288</v>
      </c>
      <c r="AIM81" s="4052">
        <v>53.472222222222221</v>
      </c>
      <c r="AIN81" s="4053">
        <f t="shared" si="145"/>
        <v>51</v>
      </c>
      <c r="AIO81" s="4007">
        <v>1593</v>
      </c>
      <c r="AIP81" s="4027">
        <v>16.760828625235405</v>
      </c>
      <c r="AIQ81" s="4007">
        <f t="shared" si="146"/>
        <v>70</v>
      </c>
      <c r="AIR81" s="4051">
        <v>285</v>
      </c>
      <c r="AIS81" s="4052">
        <v>38.245614035087719</v>
      </c>
      <c r="AIT81" s="4053">
        <f t="shared" si="147"/>
        <v>36</v>
      </c>
      <c r="AIU81" s="4007">
        <v>1593</v>
      </c>
      <c r="AIV81" s="4027">
        <v>16.760828625235405</v>
      </c>
      <c r="AIW81" s="4007">
        <f t="shared" si="148"/>
        <v>19</v>
      </c>
      <c r="AIX81" s="4051">
        <v>292</v>
      </c>
      <c r="AIY81" s="4052">
        <v>0.34246575342465752</v>
      </c>
      <c r="AIZ81" s="4053">
        <f t="shared" si="149"/>
        <v>59</v>
      </c>
      <c r="AJA81" s="4007">
        <v>1593</v>
      </c>
      <c r="AJB81" s="4027">
        <v>16.760828625235405</v>
      </c>
      <c r="AJC81" s="4007">
        <f t="shared" si="150"/>
        <v>52</v>
      </c>
      <c r="AJD81" s="4010">
        <v>278</v>
      </c>
      <c r="AJE81" s="4027">
        <v>13.669064748201439</v>
      </c>
      <c r="AJF81" s="4007">
        <v>58</v>
      </c>
      <c r="AJG81" s="3994">
        <v>1638</v>
      </c>
      <c r="AJH81" s="4050">
        <v>11.66056166056166</v>
      </c>
      <c r="AJI81" s="4038">
        <v>59</v>
      </c>
      <c r="AJJ81" s="4010">
        <v>278</v>
      </c>
      <c r="AJK81" s="3999">
        <v>28.057553956834528</v>
      </c>
      <c r="AJL81" s="4007">
        <v>63</v>
      </c>
      <c r="AJM81" s="3994">
        <v>1638</v>
      </c>
      <c r="AJN81" s="3999">
        <v>25.579975579975578</v>
      </c>
      <c r="AJO81" s="4007">
        <v>48</v>
      </c>
      <c r="AJP81" s="4010">
        <v>282</v>
      </c>
      <c r="AJQ81" s="3999">
        <v>16.312056737588655</v>
      </c>
      <c r="AJR81" s="4007">
        <v>24</v>
      </c>
      <c r="AJS81" s="3994">
        <v>1593</v>
      </c>
      <c r="AJT81" s="3999">
        <v>16.760828625235405</v>
      </c>
      <c r="AJU81" s="4007">
        <f t="shared" si="151"/>
        <v>72</v>
      </c>
      <c r="AJV81" s="4054">
        <v>100</v>
      </c>
      <c r="AJW81" s="4050">
        <v>100</v>
      </c>
      <c r="AJX81" s="4050">
        <v>100</v>
      </c>
      <c r="AJY81" s="4050">
        <v>100</v>
      </c>
      <c r="AJZ81" s="4050">
        <v>0</v>
      </c>
      <c r="AKA81" s="4050">
        <v>0</v>
      </c>
      <c r="AKB81" s="4050">
        <v>100</v>
      </c>
      <c r="AKC81" s="4050">
        <v>100</v>
      </c>
      <c r="AKD81" s="4050">
        <v>0</v>
      </c>
      <c r="AKE81" s="4050">
        <v>0</v>
      </c>
      <c r="AKF81" s="4050">
        <v>0</v>
      </c>
      <c r="AKG81" s="4055">
        <v>1</v>
      </c>
      <c r="AKH81" s="4011">
        <v>38.095238095238095</v>
      </c>
      <c r="AKI81" s="4011">
        <v>10.714285714285714</v>
      </c>
      <c r="AKJ81" s="4011">
        <v>19.047619047619047</v>
      </c>
      <c r="AKK81" s="4011">
        <v>16.269841269841269</v>
      </c>
      <c r="AKL81" s="4011">
        <v>7.1428571428571423</v>
      </c>
      <c r="AKM81" s="4011">
        <v>11.904761904761903</v>
      </c>
      <c r="AKN81" s="4011">
        <v>10.317460317460316</v>
      </c>
      <c r="AKO81" s="4011">
        <v>9.1269841269841265</v>
      </c>
      <c r="AKP81" s="4011">
        <v>34.920634920634917</v>
      </c>
      <c r="AKQ81" s="4011">
        <v>5.9523809523809517</v>
      </c>
      <c r="AKR81" s="4011">
        <v>6.3492063492063489</v>
      </c>
      <c r="AKS81" s="3994">
        <v>252</v>
      </c>
      <c r="AKT81" s="4010" t="s">
        <v>1634</v>
      </c>
      <c r="AKU81" s="4007" t="s">
        <v>1634</v>
      </c>
      <c r="AKV81" s="4007" t="s">
        <v>1634</v>
      </c>
      <c r="AKW81" s="4007" t="s">
        <v>1634</v>
      </c>
      <c r="AKX81" s="4007" t="s">
        <v>1634</v>
      </c>
      <c r="AKY81" s="4007" t="s">
        <v>1634</v>
      </c>
      <c r="AKZ81" s="4007" t="s">
        <v>1634</v>
      </c>
      <c r="ALA81" s="4007">
        <v>1</v>
      </c>
      <c r="ALB81" s="4007">
        <v>1</v>
      </c>
      <c r="ALC81" s="4007">
        <v>1</v>
      </c>
      <c r="ALD81" s="4007">
        <v>1</v>
      </c>
      <c r="ALE81" s="4007">
        <v>1</v>
      </c>
      <c r="ALF81" s="4007">
        <v>1</v>
      </c>
      <c r="ALG81" s="4007">
        <v>1</v>
      </c>
      <c r="ALH81" s="4007">
        <f t="shared" si="152"/>
        <v>7</v>
      </c>
      <c r="ALI81" s="4007">
        <f t="shared" si="153"/>
        <v>17</v>
      </c>
      <c r="ALJ81" s="4044" t="s">
        <v>31</v>
      </c>
      <c r="ALK81" s="3999" t="s">
        <v>31</v>
      </c>
      <c r="ALL81" s="3999" t="s">
        <v>31</v>
      </c>
      <c r="ALM81" s="3999" t="s">
        <v>31</v>
      </c>
      <c r="ALN81" s="3999" t="s">
        <v>31</v>
      </c>
      <c r="ALO81" s="3999" t="s">
        <v>31</v>
      </c>
      <c r="ALP81" s="3999" t="s">
        <v>31</v>
      </c>
      <c r="ALQ81" s="4010">
        <v>1</v>
      </c>
      <c r="ALR81" s="4007">
        <v>1</v>
      </c>
      <c r="ALS81" s="4007">
        <v>2</v>
      </c>
      <c r="ALT81" s="4007">
        <v>2</v>
      </c>
      <c r="ALU81" s="4007">
        <v>1</v>
      </c>
      <c r="ALV81" s="4007">
        <v>1</v>
      </c>
      <c r="ALW81" s="4038">
        <v>1</v>
      </c>
      <c r="ALX81" s="4039">
        <v>0.96899224806201545</v>
      </c>
      <c r="ALY81" s="4007">
        <v>30</v>
      </c>
      <c r="ALZ81" s="4037">
        <v>0.96899224806201545</v>
      </c>
      <c r="AMA81" s="4007">
        <v>21</v>
      </c>
      <c r="AMB81" s="4037">
        <v>1.9379844961240309</v>
      </c>
      <c r="AMC81" s="4007">
        <v>8</v>
      </c>
      <c r="AMD81" s="4037">
        <v>1.9379844961240309</v>
      </c>
      <c r="AME81" s="4007">
        <v>26</v>
      </c>
      <c r="AMF81" s="4007">
        <v>0.96899224806201545</v>
      </c>
      <c r="AMG81" s="4007">
        <v>15</v>
      </c>
      <c r="AMH81" s="4037">
        <v>0.96899224806201545</v>
      </c>
      <c r="AMI81" s="4007">
        <v>21</v>
      </c>
      <c r="AMJ81" s="4037">
        <v>0.96899224806201545</v>
      </c>
      <c r="AMK81" s="4007">
        <v>20</v>
      </c>
      <c r="AML81" s="4043">
        <v>0</v>
      </c>
      <c r="AMM81" s="3994">
        <v>0</v>
      </c>
      <c r="AMN81" s="3994">
        <v>0</v>
      </c>
      <c r="AMO81" s="4044">
        <v>0</v>
      </c>
      <c r="AMP81" s="4007">
        <v>52</v>
      </c>
      <c r="AMQ81" s="3999">
        <v>0</v>
      </c>
      <c r="AMR81" s="4007">
        <v>27</v>
      </c>
      <c r="AMS81" s="3999">
        <v>0</v>
      </c>
      <c r="AMT81" s="4038">
        <v>27</v>
      </c>
      <c r="AMU81" s="4043">
        <v>0</v>
      </c>
      <c r="AMV81" s="4037">
        <v>0</v>
      </c>
      <c r="AMW81" s="4007">
        <v>32</v>
      </c>
      <c r="AMX81" s="4044" t="s">
        <v>107</v>
      </c>
      <c r="AMY81" s="3999" t="s">
        <v>107</v>
      </c>
      <c r="AMZ81" s="4007">
        <v>2</v>
      </c>
      <c r="ANA81" s="4007">
        <v>2</v>
      </c>
      <c r="ANB81" s="4007">
        <v>4</v>
      </c>
      <c r="ANC81" s="4007">
        <v>38</v>
      </c>
      <c r="AND81" s="4056" t="s">
        <v>1632</v>
      </c>
      <c r="ANE81" s="4057" t="s">
        <v>1632</v>
      </c>
      <c r="ANF81" s="4057" t="s">
        <v>1632</v>
      </c>
      <c r="ANG81" s="4057" t="s">
        <v>1632</v>
      </c>
      <c r="ANH81" s="4027">
        <v>5</v>
      </c>
      <c r="ANI81" s="4027">
        <v>5</v>
      </c>
      <c r="ANJ81" s="4027">
        <v>5</v>
      </c>
      <c r="ANK81" s="4027">
        <v>5</v>
      </c>
      <c r="ANL81" s="4035">
        <f t="shared" si="154"/>
        <v>20</v>
      </c>
      <c r="ANM81" s="4035">
        <f t="shared" si="155"/>
        <v>1</v>
      </c>
      <c r="ANN81" s="4058" t="s">
        <v>1632</v>
      </c>
      <c r="ANO81" s="4027" t="s">
        <v>1632</v>
      </c>
      <c r="ANP81" s="4027" t="s">
        <v>1632</v>
      </c>
      <c r="ANQ81" s="4027" t="s">
        <v>1632</v>
      </c>
      <c r="ANR81" s="4027">
        <v>5</v>
      </c>
      <c r="ANS81" s="4027">
        <v>5</v>
      </c>
      <c r="ANT81" s="4027">
        <v>5</v>
      </c>
      <c r="ANU81" s="4027">
        <v>5</v>
      </c>
      <c r="ANV81" s="4007">
        <f t="shared" si="156"/>
        <v>20</v>
      </c>
      <c r="ANW81" s="4007">
        <f t="shared" si="157"/>
        <v>1</v>
      </c>
      <c r="ANX81" s="4043">
        <v>12</v>
      </c>
      <c r="ANY81" s="4007">
        <v>429</v>
      </c>
      <c r="ANZ81" s="4059">
        <v>16.352</v>
      </c>
      <c r="AOA81" s="4007">
        <v>25</v>
      </c>
      <c r="AOB81" s="4059">
        <v>2.2999999999999998</v>
      </c>
      <c r="AOC81" s="4055">
        <f t="shared" si="158"/>
        <v>49</v>
      </c>
      <c r="AOD81" s="4059">
        <v>103.819</v>
      </c>
      <c r="AOE81" s="4055">
        <f t="shared" si="159"/>
        <v>3</v>
      </c>
      <c r="AOF81" s="3994">
        <v>0</v>
      </c>
      <c r="AOG81" s="4011">
        <v>0</v>
      </c>
      <c r="AOH81" s="4055">
        <v>45</v>
      </c>
      <c r="AOI81" s="3994">
        <v>1</v>
      </c>
      <c r="AOJ81" s="4011">
        <v>0.96899224806201545</v>
      </c>
      <c r="AOK81" s="4055">
        <v>13</v>
      </c>
      <c r="AOL81" s="3994">
        <v>1</v>
      </c>
      <c r="AOM81" s="4011">
        <v>0.96899224806201545</v>
      </c>
      <c r="AON81" s="4055">
        <v>14</v>
      </c>
      <c r="AOO81" s="3994">
        <v>1</v>
      </c>
      <c r="AOP81" s="4011">
        <v>0.96899224806201545</v>
      </c>
      <c r="AOQ81" s="4055">
        <v>14</v>
      </c>
      <c r="AOR81" s="4058" t="s">
        <v>1625</v>
      </c>
      <c r="AOS81" s="4027" t="s">
        <v>1625</v>
      </c>
      <c r="AOT81" s="4027" t="s">
        <v>1625</v>
      </c>
      <c r="AOU81" s="4027" t="s">
        <v>1625</v>
      </c>
      <c r="AOV81" s="4027">
        <v>0</v>
      </c>
      <c r="AOW81" s="4027">
        <v>0</v>
      </c>
      <c r="AOX81" s="4027">
        <v>0</v>
      </c>
      <c r="AOY81" s="4027">
        <v>0</v>
      </c>
      <c r="AOZ81" s="4007">
        <f t="shared" si="160"/>
        <v>0</v>
      </c>
      <c r="APA81" s="4007">
        <f t="shared" si="161"/>
        <v>25</v>
      </c>
      <c r="APB81" s="4060" t="s">
        <v>1632</v>
      </c>
      <c r="APC81" s="4061" t="s">
        <v>1632</v>
      </c>
      <c r="APD81" s="4061" t="s">
        <v>1632</v>
      </c>
      <c r="APE81" s="4061" t="s">
        <v>1632</v>
      </c>
      <c r="APF81" s="4036">
        <v>5</v>
      </c>
      <c r="APG81" s="4036">
        <v>5</v>
      </c>
      <c r="APH81" s="4036">
        <v>5</v>
      </c>
      <c r="API81" s="4036">
        <v>5</v>
      </c>
      <c r="APJ81" s="4007">
        <f t="shared" si="162"/>
        <v>20</v>
      </c>
      <c r="APK81" s="4007">
        <f t="shared" si="163"/>
        <v>1</v>
      </c>
      <c r="APL81" s="4007">
        <v>0</v>
      </c>
      <c r="APM81" s="4027">
        <v>0</v>
      </c>
      <c r="APN81" s="4007">
        <v>17</v>
      </c>
      <c r="APO81" s="4007">
        <v>0</v>
      </c>
      <c r="APP81" s="4027">
        <v>0</v>
      </c>
      <c r="APQ81" s="4007">
        <v>18</v>
      </c>
      <c r="APR81" s="4051">
        <v>1</v>
      </c>
      <c r="APS81" s="4053">
        <v>144</v>
      </c>
      <c r="APT81" s="4053">
        <v>1152</v>
      </c>
      <c r="APU81" s="4049">
        <v>144</v>
      </c>
      <c r="APV81" s="4049">
        <v>1152</v>
      </c>
      <c r="APW81" s="4049">
        <v>109.40170940170941</v>
      </c>
      <c r="APX81" s="4049">
        <v>6</v>
      </c>
      <c r="APY81" s="4049">
        <v>0</v>
      </c>
      <c r="APZ81" s="4049">
        <v>0</v>
      </c>
      <c r="AQA81" s="4049">
        <v>0</v>
      </c>
      <c r="AQB81" s="4049">
        <v>0</v>
      </c>
      <c r="AQC81" s="4049">
        <v>0</v>
      </c>
      <c r="AQD81" s="4050">
        <v>0</v>
      </c>
      <c r="AQE81" s="4049">
        <v>55</v>
      </c>
      <c r="AQF81" s="4049">
        <v>1</v>
      </c>
      <c r="AQG81" s="4049">
        <v>144</v>
      </c>
      <c r="AQH81" s="4049">
        <v>1152</v>
      </c>
      <c r="AQI81" s="4049">
        <v>144</v>
      </c>
      <c r="AQJ81" s="4049">
        <v>1152</v>
      </c>
      <c r="AQK81" s="4049">
        <v>109.40170940170941</v>
      </c>
      <c r="AQL81" s="1192">
        <v>13</v>
      </c>
      <c r="AQM81" s="4007"/>
      <c r="AQN81" s="4007"/>
      <c r="AQO81" s="4007"/>
      <c r="AQP81" s="4007"/>
      <c r="AQQ81" s="4007">
        <v>2778</v>
      </c>
      <c r="AQR81" s="4007">
        <v>2210</v>
      </c>
      <c r="AQS81" s="4049">
        <v>328</v>
      </c>
      <c r="AQT81" s="4050">
        <v>14.841628959276019</v>
      </c>
      <c r="AQU81" s="4049">
        <f t="shared" si="164"/>
        <v>68</v>
      </c>
      <c r="AQV81" s="4049">
        <v>150</v>
      </c>
      <c r="AQW81" s="4049">
        <v>45.731707317073173</v>
      </c>
      <c r="AQX81" s="4050">
        <v>3.9466666666666668</v>
      </c>
      <c r="AQY81" s="4049">
        <f t="shared" si="165"/>
        <v>4</v>
      </c>
      <c r="AQZ81" s="4049">
        <v>79</v>
      </c>
      <c r="ARA81" s="4049">
        <v>407</v>
      </c>
      <c r="ARB81" s="4049">
        <v>19.41031941031941</v>
      </c>
      <c r="ARC81" s="4049">
        <f t="shared" si="166"/>
        <v>28</v>
      </c>
      <c r="ARD81" s="4062">
        <v>2.3085972850678731</v>
      </c>
      <c r="ARE81" s="4063">
        <f t="shared" si="167"/>
        <v>49</v>
      </c>
      <c r="ARF81" s="4053">
        <v>51</v>
      </c>
      <c r="ARG81" s="4050">
        <v>21.568627450980394</v>
      </c>
      <c r="ARH81" s="4049">
        <f t="shared" si="168"/>
        <v>54</v>
      </c>
      <c r="ARI81" s="4007">
        <v>343</v>
      </c>
      <c r="ARJ81" s="4011">
        <v>19.241982507288629</v>
      </c>
      <c r="ARK81" s="3994">
        <f t="shared" si="169"/>
        <v>41</v>
      </c>
      <c r="ARL81" s="4049">
        <v>86</v>
      </c>
      <c r="ARM81" s="4007">
        <v>23</v>
      </c>
      <c r="ARN81" s="4011">
        <v>26.744186046511626</v>
      </c>
      <c r="ARO81" s="3994">
        <f t="shared" si="170"/>
        <v>62</v>
      </c>
      <c r="ARP81" s="4002">
        <v>95</v>
      </c>
      <c r="ARQ81" s="4064">
        <v>12</v>
      </c>
      <c r="ARR81" s="4012">
        <v>12.631578947368421</v>
      </c>
      <c r="ARS81" s="4047">
        <f t="shared" si="171"/>
        <v>14</v>
      </c>
      <c r="ART81" s="4007">
        <v>48</v>
      </c>
      <c r="ARU81" s="3994">
        <f t="shared" si="171"/>
        <v>46</v>
      </c>
      <c r="ARV81" s="4007" t="s">
        <v>31</v>
      </c>
      <c r="ARW81" s="4007" t="s">
        <v>31</v>
      </c>
      <c r="ARX81" s="4011" t="s">
        <v>31</v>
      </c>
      <c r="ARY81" s="3994" t="str">
        <f t="shared" si="172"/>
        <v>-</v>
      </c>
      <c r="ARZ81" s="4007" t="s">
        <v>31</v>
      </c>
      <c r="ASA81" s="4007" t="s">
        <v>31</v>
      </c>
      <c r="ASB81" s="3999" t="s">
        <v>31</v>
      </c>
      <c r="ASC81" s="3994" t="str">
        <f t="shared" si="173"/>
        <v>-</v>
      </c>
      <c r="ASD81" s="3999">
        <v>71.428571428571431</v>
      </c>
      <c r="ASE81" s="3999">
        <v>28.571428571428569</v>
      </c>
      <c r="ASF81" s="3999">
        <v>0</v>
      </c>
      <c r="ASG81" s="3999">
        <v>0</v>
      </c>
      <c r="ASH81" s="3999">
        <v>0</v>
      </c>
      <c r="ASI81" s="3999">
        <v>0</v>
      </c>
      <c r="ASJ81" s="3999">
        <v>0</v>
      </c>
      <c r="ASK81" s="3999">
        <v>0</v>
      </c>
      <c r="ASL81" s="3999">
        <v>0</v>
      </c>
      <c r="ASM81" s="4007">
        <v>15</v>
      </c>
      <c r="ASN81" s="4007">
        <v>6</v>
      </c>
      <c r="ASO81" s="4007">
        <v>0</v>
      </c>
      <c r="ASP81" s="4007">
        <v>0</v>
      </c>
      <c r="ASQ81" s="4007">
        <v>0</v>
      </c>
      <c r="ASR81" s="4007">
        <v>0</v>
      </c>
      <c r="ASS81" s="4007">
        <v>0</v>
      </c>
      <c r="AST81" s="4007">
        <v>0</v>
      </c>
      <c r="ASU81" s="4007">
        <v>0</v>
      </c>
      <c r="ASV81" s="4007">
        <v>21</v>
      </c>
      <c r="ASW81" s="3999">
        <v>50</v>
      </c>
      <c r="ASX81" s="3999">
        <v>0</v>
      </c>
      <c r="ASY81" s="3999">
        <v>0</v>
      </c>
      <c r="ASZ81" s="3999">
        <v>0</v>
      </c>
      <c r="ATA81" s="3999">
        <v>0</v>
      </c>
      <c r="ATB81" s="3999">
        <v>50</v>
      </c>
      <c r="ATC81" s="3999">
        <v>0</v>
      </c>
      <c r="ATD81" s="3999">
        <v>0</v>
      </c>
      <c r="ATE81" s="3999">
        <v>0</v>
      </c>
      <c r="ATF81" s="4007">
        <v>1</v>
      </c>
      <c r="ATG81" s="4007">
        <v>0</v>
      </c>
      <c r="ATH81" s="4007">
        <v>0</v>
      </c>
      <c r="ATI81" s="4007">
        <v>0</v>
      </c>
      <c r="ATJ81" s="4007">
        <v>0</v>
      </c>
      <c r="ATK81" s="4007">
        <v>1</v>
      </c>
      <c r="ATL81" s="4007">
        <v>0</v>
      </c>
      <c r="ATM81" s="4007">
        <v>0</v>
      </c>
      <c r="ATN81" s="4007">
        <v>0</v>
      </c>
      <c r="ATO81" s="4007">
        <v>2</v>
      </c>
      <c r="ATP81" s="3999" t="s">
        <v>31</v>
      </c>
      <c r="ATQ81" s="3999" t="s">
        <v>31</v>
      </c>
      <c r="ATR81" s="3999" t="s">
        <v>31</v>
      </c>
      <c r="ATS81" s="3999" t="s">
        <v>31</v>
      </c>
      <c r="ATT81" s="3999" t="s">
        <v>31</v>
      </c>
      <c r="ATU81" s="3999" t="s">
        <v>31</v>
      </c>
      <c r="ATV81" s="3999" t="s">
        <v>31</v>
      </c>
      <c r="ATW81" s="3999" t="s">
        <v>31</v>
      </c>
      <c r="ATX81" s="3999" t="s">
        <v>31</v>
      </c>
      <c r="ATY81" s="4007">
        <v>0</v>
      </c>
      <c r="ATZ81" s="4007">
        <v>0</v>
      </c>
      <c r="AUA81" s="4007">
        <v>0</v>
      </c>
      <c r="AUB81" s="4007">
        <v>0</v>
      </c>
      <c r="AUC81" s="4007">
        <v>0</v>
      </c>
      <c r="AUD81" s="4007">
        <v>0</v>
      </c>
      <c r="AUE81" s="4007">
        <v>0</v>
      </c>
      <c r="AUF81" s="4007">
        <v>0</v>
      </c>
      <c r="AUG81" s="4007">
        <v>0</v>
      </c>
      <c r="AUH81" s="4007">
        <v>0</v>
      </c>
      <c r="AUI81" s="3999" t="s">
        <v>1648</v>
      </c>
      <c r="AUJ81" s="3999" t="s">
        <v>1623</v>
      </c>
      <c r="AUK81" s="4005">
        <v>0</v>
      </c>
      <c r="AUL81" s="4046">
        <v>31</v>
      </c>
      <c r="AUM81" s="3996" t="s">
        <v>1626</v>
      </c>
      <c r="AUN81" s="3996" t="s">
        <v>1626</v>
      </c>
      <c r="AUO81" s="3996" t="s">
        <v>1625</v>
      </c>
      <c r="AUP81" s="4006" t="s">
        <v>1626</v>
      </c>
      <c r="AUQ81" s="3999" t="s">
        <v>1626</v>
      </c>
      <c r="AUR81" s="3999" t="s">
        <v>1623</v>
      </c>
      <c r="AUS81" s="3999" t="s">
        <v>1627</v>
      </c>
      <c r="AUT81" s="3999" t="s">
        <v>1627</v>
      </c>
      <c r="AUU81" s="3999" t="s">
        <v>1625</v>
      </c>
      <c r="AUV81" s="3999" t="s">
        <v>1628</v>
      </c>
      <c r="AUW81" s="4065" t="s">
        <v>1648</v>
      </c>
      <c r="AUX81" s="3999" t="s">
        <v>5403</v>
      </c>
      <c r="AUY81" s="3999" t="s">
        <v>1867</v>
      </c>
      <c r="AUZ81" s="3994">
        <v>25</v>
      </c>
      <c r="AVA81" s="3994">
        <v>2</v>
      </c>
      <c r="AVB81" s="4011">
        <v>8</v>
      </c>
      <c r="AVC81" s="3994">
        <v>0</v>
      </c>
      <c r="AVD81" s="3999">
        <v>0</v>
      </c>
      <c r="AVE81" s="3994">
        <f t="shared" si="174"/>
        <v>25</v>
      </c>
      <c r="AVF81" s="3999">
        <v>0</v>
      </c>
      <c r="AVG81" s="4046">
        <v>33</v>
      </c>
      <c r="AVH81" s="3999" t="s">
        <v>1625</v>
      </c>
      <c r="AVI81" s="3999" t="s">
        <v>1625</v>
      </c>
      <c r="AVJ81" s="3999" t="s">
        <v>1625</v>
      </c>
      <c r="AVK81" s="3999" t="s">
        <v>1625</v>
      </c>
      <c r="AVL81" s="4044">
        <v>0</v>
      </c>
      <c r="AVM81" s="3994">
        <f t="shared" si="175"/>
        <v>60</v>
      </c>
      <c r="AVN81" s="4007">
        <v>0</v>
      </c>
      <c r="AVO81" s="3999">
        <v>0</v>
      </c>
      <c r="AVP81" s="3994">
        <f t="shared" si="176"/>
        <v>39</v>
      </c>
      <c r="AVQ81" s="4007">
        <v>0</v>
      </c>
      <c r="AVR81" s="3999">
        <v>0</v>
      </c>
      <c r="AVS81" s="3994">
        <f t="shared" si="177"/>
        <v>14</v>
      </c>
      <c r="AVT81" s="4007">
        <v>0</v>
      </c>
      <c r="AVU81" s="3999">
        <v>0</v>
      </c>
      <c r="AVV81" s="3994">
        <f t="shared" si="178"/>
        <v>29</v>
      </c>
      <c r="AVW81" s="4007">
        <v>0</v>
      </c>
      <c r="AVX81" s="3999">
        <v>0</v>
      </c>
      <c r="AVY81" s="4038">
        <v>0</v>
      </c>
      <c r="AVZ81" s="4044">
        <v>0</v>
      </c>
      <c r="AWA81" s="3994">
        <f t="shared" si="179"/>
        <v>26</v>
      </c>
      <c r="AWB81" s="4007">
        <v>0</v>
      </c>
      <c r="AWC81" s="3999">
        <v>0</v>
      </c>
      <c r="AWD81" s="3994">
        <f t="shared" si="180"/>
        <v>9</v>
      </c>
      <c r="AWE81" s="4007">
        <v>0</v>
      </c>
      <c r="AWF81" s="3999">
        <v>0</v>
      </c>
      <c r="AWG81" s="3994">
        <f t="shared" si="181"/>
        <v>56</v>
      </c>
      <c r="AWH81" s="4007">
        <v>0</v>
      </c>
      <c r="AWI81" s="4010" t="s">
        <v>31</v>
      </c>
      <c r="AWJ81" s="4007" t="s">
        <v>31</v>
      </c>
      <c r="AWK81" s="4007" t="s">
        <v>31</v>
      </c>
      <c r="AWL81" s="4007" t="s">
        <v>31</v>
      </c>
      <c r="AWM81" s="4007" t="s">
        <v>31</v>
      </c>
      <c r="AWN81" s="4007" t="s">
        <v>31</v>
      </c>
      <c r="AWO81" s="4007" t="s">
        <v>31</v>
      </c>
      <c r="AWP81" s="4007" t="s">
        <v>31</v>
      </c>
      <c r="AWQ81" s="4007" t="s">
        <v>31</v>
      </c>
      <c r="AWR81" s="4007" t="s">
        <v>31</v>
      </c>
      <c r="AWS81" s="4044">
        <v>0.14899999999999999</v>
      </c>
      <c r="AWT81" s="3994">
        <f t="shared" si="182"/>
        <v>27</v>
      </c>
      <c r="AWU81" s="3999">
        <v>8.6999999999999994E-2</v>
      </c>
      <c r="AWV81" s="3994">
        <f t="shared" si="182"/>
        <v>16</v>
      </c>
      <c r="AWW81" s="3999" t="s">
        <v>31</v>
      </c>
      <c r="AWX81" s="3994" t="str">
        <f t="shared" si="112"/>
        <v>-</v>
      </c>
      <c r="AWY81" s="3999" t="s">
        <v>31</v>
      </c>
      <c r="AWZ81" s="3994" t="str">
        <f t="shared" si="183"/>
        <v>-</v>
      </c>
      <c r="AXA81" s="3999" t="s">
        <v>31</v>
      </c>
      <c r="AXB81" s="3999">
        <v>0.23599999999999999</v>
      </c>
      <c r="AXC81" s="3999" t="s">
        <v>31</v>
      </c>
      <c r="AXD81" s="3994" t="str">
        <f t="shared" si="113"/>
        <v>-</v>
      </c>
      <c r="AXE81" s="3999">
        <v>1.9E-2</v>
      </c>
      <c r="AXF81" s="3994">
        <f t="shared" si="114"/>
        <v>54</v>
      </c>
      <c r="AXG81" s="3999" t="s">
        <v>31</v>
      </c>
      <c r="AXH81" s="3994" t="str">
        <f t="shared" si="115"/>
        <v>-</v>
      </c>
      <c r="AXI81" s="3999">
        <v>1.9E-2</v>
      </c>
      <c r="AXK81" s="4066">
        <v>94.108645753634278</v>
      </c>
      <c r="AXL81" s="4067">
        <v>1307</v>
      </c>
      <c r="AXM81" s="4007">
        <f t="shared" si="184"/>
        <v>25</v>
      </c>
      <c r="AXN81" s="4066">
        <v>40.55944055944056</v>
      </c>
      <c r="AXO81" s="4067">
        <v>1573</v>
      </c>
      <c r="AXP81" s="4007">
        <f t="shared" si="185"/>
        <v>35</v>
      </c>
      <c r="AXQ81" s="4068">
        <v>20856</v>
      </c>
      <c r="AXR81" s="4068">
        <v>21068</v>
      </c>
      <c r="AXS81" s="4069">
        <v>1.0062654262388548</v>
      </c>
      <c r="AXT81" s="4068" t="s">
        <v>8059</v>
      </c>
      <c r="AXU81" s="4068">
        <v>3358</v>
      </c>
      <c r="AXV81" s="4068">
        <v>3373</v>
      </c>
      <c r="AXW81" s="4069">
        <v>0.44470797509634963</v>
      </c>
      <c r="AXX81" s="4068" t="s">
        <v>8059</v>
      </c>
      <c r="AXY81" s="4069">
        <v>16.100882240122747</v>
      </c>
      <c r="AXZ81" s="4069">
        <v>16.010062654262388</v>
      </c>
      <c r="AYA81" s="4069">
        <v>-9.0819585860359098E-2</v>
      </c>
      <c r="AYB81" s="4068" t="s">
        <v>1632</v>
      </c>
      <c r="AYC81" s="4070">
        <v>9504</v>
      </c>
      <c r="AYD81" s="4068">
        <v>9367</v>
      </c>
      <c r="AYE81" s="4069">
        <v>1.4625814027970421</v>
      </c>
      <c r="AYF81" s="4068" t="s">
        <v>8059</v>
      </c>
      <c r="AYG81" s="4068">
        <v>1344</v>
      </c>
      <c r="AYH81" s="4068">
        <v>1336</v>
      </c>
      <c r="AYI81" s="4069">
        <v>0.59880239520957446</v>
      </c>
      <c r="AYJ81" s="4068" t="s">
        <v>8059</v>
      </c>
      <c r="AYK81" s="4068">
        <v>86784</v>
      </c>
      <c r="AYL81" s="4068">
        <v>86114</v>
      </c>
      <c r="AYM81" s="4069">
        <v>0.7780384141951231</v>
      </c>
      <c r="AYN81" s="4068" t="s">
        <v>8059</v>
      </c>
      <c r="AYO81" s="4068">
        <v>390299000</v>
      </c>
      <c r="AYP81" s="4068">
        <v>404836457</v>
      </c>
      <c r="AYQ81" s="4069">
        <v>3.5909456148609564</v>
      </c>
      <c r="AYR81" s="4068" t="s">
        <v>8056</v>
      </c>
      <c r="AYS81" s="4068">
        <v>203152000</v>
      </c>
      <c r="AYT81" s="4068">
        <v>174411324</v>
      </c>
      <c r="AYU81" s="4069">
        <v>16.478675432794716</v>
      </c>
      <c r="AYV81" s="4068" t="s">
        <v>8057</v>
      </c>
      <c r="AYW81" s="4068">
        <v>127262000</v>
      </c>
      <c r="AYX81" s="4068">
        <v>165161486</v>
      </c>
      <c r="AYY81" s="4069">
        <v>22.946927227331926</v>
      </c>
      <c r="AYZ81" s="4068" t="s">
        <v>8057</v>
      </c>
      <c r="AZA81" s="4068">
        <v>3302000</v>
      </c>
      <c r="AZB81" s="4068">
        <v>3626405</v>
      </c>
      <c r="AZC81" s="4069">
        <v>8.9456362430561427</v>
      </c>
      <c r="AZD81" s="4068" t="s">
        <v>8058</v>
      </c>
      <c r="AZE81" s="4068">
        <v>34885000</v>
      </c>
      <c r="AZF81" s="4068">
        <v>35135249</v>
      </c>
      <c r="AZG81" s="4069">
        <v>0.71224484562497992</v>
      </c>
      <c r="AZH81" s="4068" t="s">
        <v>8059</v>
      </c>
      <c r="AZI81" s="4068">
        <v>7073000</v>
      </c>
      <c r="AZJ81" s="4068">
        <v>11206414</v>
      </c>
      <c r="AZK81" s="4069">
        <v>36.884359260687674</v>
      </c>
      <c r="AZL81" s="4068" t="s">
        <v>8057</v>
      </c>
      <c r="AZM81" s="4068">
        <v>13319000</v>
      </c>
      <c r="AZN81" s="4068">
        <v>14397610</v>
      </c>
      <c r="AZO81" s="4069">
        <v>7.4915906181651053</v>
      </c>
      <c r="AZP81" s="4068" t="s">
        <v>8058</v>
      </c>
      <c r="AZQ81" s="4068">
        <v>50000</v>
      </c>
      <c r="AZR81" s="4068">
        <v>0</v>
      </c>
      <c r="AZS81" s="4069" t="s">
        <v>31</v>
      </c>
      <c r="AZT81" s="4068" t="s">
        <v>31</v>
      </c>
      <c r="AZU81" s="4068">
        <v>1256000</v>
      </c>
      <c r="AZV81" s="4068">
        <v>897969</v>
      </c>
      <c r="AZW81" s="4069">
        <v>39.871198226219377</v>
      </c>
      <c r="AZX81" s="4068" t="s">
        <v>8057</v>
      </c>
      <c r="AZY81" s="4070">
        <v>2520436000</v>
      </c>
      <c r="AZZ81" s="4068">
        <v>2466876108</v>
      </c>
      <c r="BAA81" s="4069">
        <v>2.1711626224887084</v>
      </c>
      <c r="BAB81" s="4068" t="s">
        <v>8059</v>
      </c>
      <c r="BAC81" s="4068">
        <v>311151000</v>
      </c>
      <c r="BAD81" s="4068">
        <v>302764912</v>
      </c>
      <c r="BAE81" s="4069">
        <v>2.7698348347578587</v>
      </c>
      <c r="BAF81" s="4068" t="s">
        <v>8059</v>
      </c>
      <c r="BAG81" s="4068">
        <v>3314676000</v>
      </c>
      <c r="BAH81" s="4068">
        <v>3205878454</v>
      </c>
      <c r="BAI81" s="4069">
        <v>3.3936890484495024</v>
      </c>
      <c r="BAJ81" s="4068" t="s">
        <v>8056</v>
      </c>
      <c r="BAK81" s="4070">
        <v>1553912000</v>
      </c>
      <c r="BAL81" s="4068">
        <v>1573192721</v>
      </c>
      <c r="BAM81" s="4069">
        <v>1.2255790878401882</v>
      </c>
      <c r="BAN81" s="4068" t="s">
        <v>8059</v>
      </c>
      <c r="BAO81" s="4068">
        <v>3522000</v>
      </c>
      <c r="BAP81" s="4068">
        <v>817606</v>
      </c>
      <c r="BAQ81" s="4069">
        <v>330.76983290240037</v>
      </c>
      <c r="BAR81" s="4068" t="s">
        <v>8057</v>
      </c>
      <c r="BAS81" s="4068">
        <v>929981000</v>
      </c>
      <c r="BAT81" s="4068">
        <v>872512166</v>
      </c>
      <c r="BAU81" s="4069">
        <v>6.5865940028622987</v>
      </c>
      <c r="BAV81" s="4068" t="s">
        <v>8058</v>
      </c>
      <c r="BAW81" s="4068">
        <v>5120000</v>
      </c>
      <c r="BAX81" s="4068">
        <v>3092644</v>
      </c>
      <c r="BAY81" s="4069">
        <v>65.554134261816102</v>
      </c>
      <c r="BAZ81" s="4068" t="s">
        <v>8057</v>
      </c>
      <c r="BBA81" s="4068">
        <v>27901000</v>
      </c>
      <c r="BBB81" s="4068">
        <v>17260971</v>
      </c>
      <c r="BBC81" s="4069">
        <v>61.642123145911086</v>
      </c>
      <c r="BBD81" s="4068" t="s">
        <v>8057</v>
      </c>
      <c r="BBE81" s="4070">
        <v>115998000</v>
      </c>
      <c r="BBF81" s="4068">
        <v>108898823</v>
      </c>
      <c r="BBG81" s="4069">
        <v>6.5190576026703297</v>
      </c>
      <c r="BBH81" s="4068" t="s">
        <v>8058</v>
      </c>
      <c r="BBI81" s="4068">
        <v>0</v>
      </c>
      <c r="BBJ81" s="4068">
        <v>0</v>
      </c>
      <c r="BBK81" s="4069" t="s">
        <v>31</v>
      </c>
      <c r="BBL81" s="4068" t="s">
        <v>31</v>
      </c>
      <c r="BBM81" s="4068">
        <v>195153000</v>
      </c>
      <c r="BBN81" s="4068">
        <v>193866089</v>
      </c>
      <c r="BBO81" s="4069">
        <v>0.66381439200540626</v>
      </c>
      <c r="BBP81" s="4068" t="s">
        <v>8059</v>
      </c>
      <c r="BBQ81" s="4070">
        <v>430225000</v>
      </c>
      <c r="BBR81" s="4068">
        <v>441912624</v>
      </c>
      <c r="BBS81" s="4069">
        <v>2.6447816525829779</v>
      </c>
      <c r="BBT81" s="4068" t="s">
        <v>8059</v>
      </c>
      <c r="BBU81" s="4068">
        <v>34637000</v>
      </c>
      <c r="BBV81" s="4068">
        <v>26976945</v>
      </c>
      <c r="BBW81" s="4069">
        <v>28.394820095455572</v>
      </c>
      <c r="BBX81" s="4068" t="s">
        <v>8057</v>
      </c>
      <c r="BBY81" s="4068">
        <v>167932000</v>
      </c>
      <c r="BBZ81" s="4068">
        <v>163211897</v>
      </c>
      <c r="BCA81" s="4069">
        <v>2.8920091529847269</v>
      </c>
      <c r="BCB81" s="4068" t="s">
        <v>8059</v>
      </c>
      <c r="BCC81" s="4068">
        <v>55586000</v>
      </c>
      <c r="BCD81" s="4068">
        <v>50957363</v>
      </c>
      <c r="BCE81" s="4069">
        <v>9.0833526844785979</v>
      </c>
      <c r="BCF81" s="4068" t="s">
        <v>8058</v>
      </c>
      <c r="BCG81" s="4068">
        <v>17470000</v>
      </c>
      <c r="BCH81" s="4068">
        <v>18904973</v>
      </c>
      <c r="BCI81" s="4069">
        <v>7.5904525227304021</v>
      </c>
      <c r="BCJ81" s="4068" t="s">
        <v>8058</v>
      </c>
      <c r="BCK81" s="4068">
        <v>736033000</v>
      </c>
      <c r="BCL81" s="4068">
        <v>675868825</v>
      </c>
      <c r="BCM81" s="4069">
        <v>8.9017532359182212</v>
      </c>
      <c r="BCN81" s="4068" t="s">
        <v>8058</v>
      </c>
      <c r="BCO81" s="4068">
        <v>406583000</v>
      </c>
      <c r="BCP81" s="4068">
        <v>386832428</v>
      </c>
      <c r="BCQ81" s="4069">
        <v>5.105717765729807</v>
      </c>
      <c r="BCR81" s="4068" t="s">
        <v>8056</v>
      </c>
      <c r="BCS81" s="4068">
        <v>178947000</v>
      </c>
      <c r="BCT81" s="4068">
        <v>174450291</v>
      </c>
      <c r="BCU81" s="4069">
        <v>2.5776448833782553</v>
      </c>
      <c r="BCV81" s="4068" t="s">
        <v>8059</v>
      </c>
      <c r="BCW81" s="4068">
        <v>296695000</v>
      </c>
      <c r="BCX81" s="4068">
        <v>261581251</v>
      </c>
      <c r="BCY81" s="4069">
        <v>13.423649006097918</v>
      </c>
      <c r="BCZ81" s="4068" t="s">
        <v>8057</v>
      </c>
      <c r="BDA81" s="4068">
        <v>77627000</v>
      </c>
      <c r="BDB81" s="4068">
        <v>65171910</v>
      </c>
      <c r="BDC81" s="4069">
        <v>19.111132388171526</v>
      </c>
      <c r="BDD81" s="4068" t="s">
        <v>8057</v>
      </c>
      <c r="BDE81" s="4068">
        <v>0</v>
      </c>
      <c r="BDF81" s="4068">
        <v>0</v>
      </c>
      <c r="BDG81" s="4069" t="s">
        <v>31</v>
      </c>
      <c r="BDH81" s="4068" t="s">
        <v>31</v>
      </c>
      <c r="BDI81" s="4068">
        <v>0</v>
      </c>
      <c r="BDJ81" s="4068">
        <v>0</v>
      </c>
      <c r="BDK81" s="4069" t="s">
        <v>31</v>
      </c>
      <c r="BDL81" s="4068" t="s">
        <v>31</v>
      </c>
      <c r="BDM81" s="4068">
        <v>229742000</v>
      </c>
      <c r="BDN81" s="4068">
        <v>233642756</v>
      </c>
      <c r="BDO81" s="4069">
        <v>1.6695386010598128</v>
      </c>
      <c r="BDP81" s="4068" t="s">
        <v>8059</v>
      </c>
      <c r="BDQ81" s="4068">
        <v>6916000</v>
      </c>
      <c r="BDR81" s="4068">
        <v>5906849</v>
      </c>
      <c r="BDS81" s="4069">
        <v>17.084421829642167</v>
      </c>
      <c r="BDT81" s="4068" t="s">
        <v>8057</v>
      </c>
      <c r="BDU81" s="4068">
        <v>13377000</v>
      </c>
      <c r="BDV81" s="4068">
        <v>12883236</v>
      </c>
      <c r="BDW81" s="4069">
        <v>3.8326085154382099</v>
      </c>
      <c r="BDX81" s="4068" t="s">
        <v>8056</v>
      </c>
      <c r="BDY81" s="4068">
        <v>3969000</v>
      </c>
      <c r="BDZ81" s="4068">
        <v>29007896</v>
      </c>
      <c r="BEA81" s="4069">
        <v>86.317518512890416</v>
      </c>
      <c r="BEB81" s="4068" t="s">
        <v>8057</v>
      </c>
      <c r="BEC81" s="4068">
        <v>0</v>
      </c>
      <c r="BED81" s="4068">
        <v>0</v>
      </c>
      <c r="BEE81" s="4069" t="s">
        <v>31</v>
      </c>
      <c r="BEF81" s="4068" t="s">
        <v>31</v>
      </c>
      <c r="BEG81" s="4068">
        <v>202559000</v>
      </c>
      <c r="BEH81" s="4068">
        <v>201029267</v>
      </c>
      <c r="BEI81" s="4069">
        <v>0.76095039435229239</v>
      </c>
      <c r="BEJ81" s="4068" t="s">
        <v>8059</v>
      </c>
      <c r="BEK81" s="4068">
        <v>156985000</v>
      </c>
      <c r="BEL81" s="4068">
        <v>140636949</v>
      </c>
      <c r="BEM81" s="4069">
        <v>11.624292987186465</v>
      </c>
      <c r="BEN81" s="4068" t="s">
        <v>8057</v>
      </c>
      <c r="BEO81" s="4068">
        <v>0</v>
      </c>
      <c r="BEP81" s="4068">
        <v>0</v>
      </c>
      <c r="BEQ81" s="4069" t="s">
        <v>31</v>
      </c>
      <c r="BER81" s="4068" t="s">
        <v>31</v>
      </c>
      <c r="BES81" s="4068">
        <v>299393000</v>
      </c>
      <c r="BET81" s="4068">
        <v>316902994</v>
      </c>
      <c r="BEU81" s="4069">
        <v>5.5253482395309845</v>
      </c>
      <c r="BEV81" s="4068" t="s">
        <v>8056</v>
      </c>
      <c r="BEW81" s="4070">
        <v>20758</v>
      </c>
      <c r="BEX81" s="4068">
        <v>20935</v>
      </c>
      <c r="BEY81" s="4069">
        <v>0.84547408645808275</v>
      </c>
      <c r="BEZ81" s="4068" t="s">
        <v>8059</v>
      </c>
      <c r="BFA81" s="4068">
        <v>3342</v>
      </c>
      <c r="BFB81" s="4068">
        <v>3387</v>
      </c>
      <c r="BFC81" s="4069">
        <v>1.3286093888396806</v>
      </c>
      <c r="BFD81" s="4068" t="s">
        <v>8059</v>
      </c>
      <c r="BFE81" s="4069">
        <v>16.099816938047983</v>
      </c>
      <c r="BFF81" s="4069">
        <v>16.178648196799617</v>
      </c>
      <c r="BFG81" s="4069">
        <v>7.8831258751634437E-2</v>
      </c>
      <c r="BFH81" s="4068" t="s">
        <v>8074</v>
      </c>
      <c r="BFI81" s="4071" t="s">
        <v>1632</v>
      </c>
      <c r="BFJ81" s="4072" t="s">
        <v>1632</v>
      </c>
      <c r="BFK81" s="4072" t="s">
        <v>1632</v>
      </c>
      <c r="BFL81" s="4072" t="s">
        <v>1632</v>
      </c>
      <c r="BFM81" s="4073">
        <v>10</v>
      </c>
      <c r="BFN81" s="4073">
        <v>10</v>
      </c>
      <c r="BFO81" s="4073">
        <v>10</v>
      </c>
      <c r="BFP81" s="4073">
        <v>10</v>
      </c>
      <c r="BFQ81" s="4074">
        <f t="shared" si="186"/>
        <v>40</v>
      </c>
      <c r="BFR81" s="4074">
        <f t="shared" si="187"/>
        <v>1</v>
      </c>
      <c r="BFS81" s="4060" t="s">
        <v>1632</v>
      </c>
      <c r="BFT81" s="4061" t="s">
        <v>1632</v>
      </c>
      <c r="BFU81" s="4061" t="s">
        <v>1632</v>
      </c>
      <c r="BFV81" s="4061" t="s">
        <v>1625</v>
      </c>
      <c r="BFW81" s="4036">
        <v>5</v>
      </c>
      <c r="BFX81" s="4036">
        <v>5</v>
      </c>
      <c r="BFY81" s="4036">
        <v>5</v>
      </c>
      <c r="BFZ81" s="4036">
        <v>0</v>
      </c>
      <c r="BGA81" s="4035">
        <f t="shared" si="188"/>
        <v>15</v>
      </c>
      <c r="BGB81" s="4035">
        <f t="shared" si="189"/>
        <v>20</v>
      </c>
      <c r="BGC81" s="4060" t="s">
        <v>1625</v>
      </c>
      <c r="BGD81" s="4061" t="s">
        <v>1625</v>
      </c>
      <c r="BGE81" s="4061" t="s">
        <v>1625</v>
      </c>
      <c r="BGF81" s="4061" t="s">
        <v>1625</v>
      </c>
      <c r="BGG81" s="4036">
        <v>0</v>
      </c>
      <c r="BGH81" s="4036">
        <v>0</v>
      </c>
      <c r="BGI81" s="4036">
        <v>0</v>
      </c>
      <c r="BGJ81" s="4036">
        <v>0</v>
      </c>
      <c r="BGK81" s="4035">
        <f t="shared" si="190"/>
        <v>0</v>
      </c>
      <c r="BGL81" s="4035">
        <f t="shared" si="191"/>
        <v>14</v>
      </c>
      <c r="BGM81" s="4060" t="s">
        <v>1632</v>
      </c>
      <c r="BGN81" s="4061" t="s">
        <v>1632</v>
      </c>
      <c r="BGO81" s="4061" t="s">
        <v>1632</v>
      </c>
      <c r="BGP81" s="4061" t="s">
        <v>1632</v>
      </c>
      <c r="BGQ81" s="4036">
        <v>5</v>
      </c>
      <c r="BGR81" s="4036">
        <v>5</v>
      </c>
      <c r="BGS81" s="4036">
        <v>5</v>
      </c>
      <c r="BGT81" s="4036">
        <v>5</v>
      </c>
      <c r="BGU81" s="4035">
        <f t="shared" si="192"/>
        <v>20</v>
      </c>
      <c r="BGV81" s="4035">
        <f t="shared" si="193"/>
        <v>1</v>
      </c>
      <c r="BGW81" s="4060" t="s">
        <v>1625</v>
      </c>
      <c r="BGX81" s="4061" t="s">
        <v>1625</v>
      </c>
      <c r="BGY81" s="4061" t="s">
        <v>1632</v>
      </c>
      <c r="BGZ81" s="4061" t="s">
        <v>1632</v>
      </c>
      <c r="BHA81" s="4036">
        <v>0</v>
      </c>
      <c r="BHB81" s="4036">
        <v>0</v>
      </c>
      <c r="BHC81" s="4036">
        <v>5</v>
      </c>
      <c r="BHD81" s="4036">
        <v>5</v>
      </c>
      <c r="BHE81" s="4035">
        <f t="shared" si="194"/>
        <v>10</v>
      </c>
      <c r="BHF81" s="4035">
        <f t="shared" si="195"/>
        <v>63</v>
      </c>
      <c r="BHG81" s="4060" t="s">
        <v>1632</v>
      </c>
      <c r="BHH81" s="4061" t="s">
        <v>1632</v>
      </c>
      <c r="BHI81" s="4061" t="s">
        <v>1632</v>
      </c>
      <c r="BHJ81" s="4061" t="s">
        <v>1632</v>
      </c>
      <c r="BHK81" s="4036">
        <v>5</v>
      </c>
      <c r="BHL81" s="4036">
        <v>5</v>
      </c>
      <c r="BHM81" s="4036">
        <v>5</v>
      </c>
      <c r="BHN81" s="4036">
        <v>5</v>
      </c>
      <c r="BHO81" s="4035">
        <f t="shared" si="196"/>
        <v>20</v>
      </c>
      <c r="BHP81" s="4035">
        <f t="shared" si="197"/>
        <v>1</v>
      </c>
      <c r="BHQ81" s="4060" t="s">
        <v>1632</v>
      </c>
      <c r="BHR81" s="4061" t="s">
        <v>1632</v>
      </c>
      <c r="BHS81" s="4061" t="s">
        <v>1632</v>
      </c>
      <c r="BHT81" s="4061" t="s">
        <v>1625</v>
      </c>
      <c r="BHU81" s="4036">
        <v>5</v>
      </c>
      <c r="BHV81" s="4036">
        <v>5</v>
      </c>
      <c r="BHW81" s="4036">
        <v>5</v>
      </c>
      <c r="BHX81" s="4036">
        <v>0</v>
      </c>
      <c r="BHY81" s="4035">
        <f t="shared" si="198"/>
        <v>15</v>
      </c>
      <c r="BHZ81" s="4035">
        <f t="shared" si="199"/>
        <v>42</v>
      </c>
      <c r="BIA81" s="4060" t="s">
        <v>1626</v>
      </c>
      <c r="BIB81" s="4061" t="s">
        <v>1625</v>
      </c>
      <c r="BIC81" s="4061" t="s">
        <v>1626</v>
      </c>
      <c r="BID81" s="4061" t="s">
        <v>1626</v>
      </c>
      <c r="BIE81" s="4061" t="s">
        <v>1626</v>
      </c>
      <c r="BIF81" s="4127">
        <f t="shared" si="200"/>
        <v>4</v>
      </c>
      <c r="BIG81" s="4035">
        <f t="shared" si="201"/>
        <v>32</v>
      </c>
      <c r="BIH81" s="4075">
        <v>0</v>
      </c>
      <c r="BII81" s="4041">
        <v>0</v>
      </c>
      <c r="BIJ81" s="4035">
        <f t="shared" si="202"/>
        <v>62</v>
      </c>
      <c r="BIK81" s="4042">
        <v>357</v>
      </c>
      <c r="BIL81" s="4035">
        <v>357</v>
      </c>
      <c r="BIM81" s="4036">
        <v>100</v>
      </c>
      <c r="BIN81" s="4035">
        <f t="shared" si="203"/>
        <v>1</v>
      </c>
      <c r="BIO81" s="4060" t="s">
        <v>1626</v>
      </c>
      <c r="BIP81" s="4061" t="s">
        <v>1626</v>
      </c>
      <c r="BIQ81" s="4061" t="s">
        <v>1626</v>
      </c>
      <c r="BIR81" s="4061" t="s">
        <v>1626</v>
      </c>
      <c r="BIS81" s="4061" t="s">
        <v>1626</v>
      </c>
      <c r="BIT81" s="4061" t="s">
        <v>1626</v>
      </c>
      <c r="BIU81" s="4061" t="s">
        <v>1626</v>
      </c>
      <c r="BIV81" s="4061" t="s">
        <v>1626</v>
      </c>
      <c r="BIW81" s="4061" t="s">
        <v>1626</v>
      </c>
      <c r="BIX81" s="4061" t="s">
        <v>1625</v>
      </c>
      <c r="BIY81" s="4076">
        <f t="shared" si="204"/>
        <v>9</v>
      </c>
      <c r="BIZ81" s="4077">
        <f t="shared" si="205"/>
        <v>11</v>
      </c>
      <c r="BJA81" s="4078">
        <v>166</v>
      </c>
      <c r="BJB81" s="4079">
        <v>157.64482431149099</v>
      </c>
      <c r="BJC81" s="4078">
        <v>166</v>
      </c>
      <c r="BJD81" s="4079">
        <v>100</v>
      </c>
      <c r="BJE81" s="4079">
        <v>1</v>
      </c>
      <c r="BJF81" s="4078">
        <v>166</v>
      </c>
      <c r="BJG81" s="4079">
        <v>100</v>
      </c>
      <c r="BJH81" s="4079">
        <v>1</v>
      </c>
      <c r="BJI81" s="4078">
        <v>166</v>
      </c>
      <c r="BJJ81" s="4079">
        <v>100</v>
      </c>
      <c r="BJK81" s="4080">
        <v>1</v>
      </c>
      <c r="BJL81" s="4078">
        <v>270</v>
      </c>
      <c r="BJM81" s="4079">
        <v>256.41025641025641</v>
      </c>
      <c r="BJN81" s="4078">
        <v>270</v>
      </c>
      <c r="BJO81" s="4079">
        <v>100</v>
      </c>
      <c r="BJP81" s="4080">
        <v>1</v>
      </c>
      <c r="BJQ81" s="4078">
        <v>20313</v>
      </c>
      <c r="BJR81" s="4079">
        <v>19290.598290598289</v>
      </c>
      <c r="BJS81" s="4078">
        <v>3</v>
      </c>
      <c r="BJT81" s="4079">
        <v>1.4768867227883621E-2</v>
      </c>
      <c r="BJU81" s="4080">
        <v>23</v>
      </c>
      <c r="BJV81" s="4040">
        <v>20.3</v>
      </c>
      <c r="BJW81" s="4035">
        <f t="shared" si="116"/>
        <v>38</v>
      </c>
      <c r="BJX81" s="4060" t="s">
        <v>1632</v>
      </c>
      <c r="BJY81" s="4061" t="s">
        <v>1632</v>
      </c>
      <c r="BJZ81" s="4072" t="s">
        <v>1632</v>
      </c>
      <c r="BKA81" s="4072" t="s">
        <v>1632</v>
      </c>
      <c r="BKB81" s="4073">
        <v>5</v>
      </c>
      <c r="BKC81" s="4073">
        <v>5</v>
      </c>
      <c r="BKD81" s="4073">
        <v>5</v>
      </c>
      <c r="BKE81" s="4073">
        <v>5</v>
      </c>
      <c r="BKF81" s="4074">
        <f t="shared" si="206"/>
        <v>20</v>
      </c>
      <c r="BKG81" s="4074">
        <f t="shared" si="207"/>
        <v>1</v>
      </c>
      <c r="BKH81" s="4071" t="s">
        <v>1625</v>
      </c>
      <c r="BKI81" s="4072" t="s">
        <v>1625</v>
      </c>
      <c r="BKJ81" s="4072" t="s">
        <v>1625</v>
      </c>
      <c r="BKK81" s="4072" t="s">
        <v>1625</v>
      </c>
      <c r="BKL81" s="4073">
        <v>0</v>
      </c>
      <c r="BKM81" s="4073">
        <v>0</v>
      </c>
      <c r="BKN81" s="4073">
        <v>0</v>
      </c>
      <c r="BKO81" s="4073">
        <v>0</v>
      </c>
      <c r="BKP81" s="4074">
        <f t="shared" si="208"/>
        <v>0</v>
      </c>
      <c r="BKQ81" s="4074">
        <f t="shared" si="209"/>
        <v>38</v>
      </c>
      <c r="BKR81" s="4071" t="s">
        <v>1632</v>
      </c>
      <c r="BKS81" s="4072" t="s">
        <v>1632</v>
      </c>
      <c r="BKT81" s="4072" t="s">
        <v>1632</v>
      </c>
      <c r="BKU81" s="4072" t="s">
        <v>1625</v>
      </c>
      <c r="BKV81" s="4073">
        <v>15</v>
      </c>
      <c r="BKW81" s="4073">
        <v>15</v>
      </c>
      <c r="BKX81" s="4073">
        <v>15</v>
      </c>
      <c r="BKY81" s="4073">
        <v>0</v>
      </c>
      <c r="BKZ81" s="4074">
        <f t="shared" si="210"/>
        <v>45</v>
      </c>
      <c r="BLA81" s="4074">
        <f t="shared" si="211"/>
        <v>12</v>
      </c>
      <c r="BLB81" s="4078">
        <v>18</v>
      </c>
      <c r="BLC81" s="4079">
        <v>17.094017094017097</v>
      </c>
      <c r="BLD81" s="4080">
        <v>1</v>
      </c>
      <c r="BLE81" s="4078">
        <v>1</v>
      </c>
      <c r="BLF81" s="4079">
        <v>0.94966761633428309</v>
      </c>
      <c r="BLG81" s="4080">
        <v>1</v>
      </c>
      <c r="BLH81" s="4078">
        <v>1</v>
      </c>
      <c r="BLI81" s="4079">
        <v>0.94966761633428309</v>
      </c>
      <c r="BLJ81" s="4080">
        <v>17</v>
      </c>
      <c r="BLK81" s="4078">
        <v>7</v>
      </c>
      <c r="BLL81" s="4079">
        <v>6.6476733143399809</v>
      </c>
      <c r="BLM81" s="4080">
        <v>2</v>
      </c>
      <c r="BLN81" s="4078">
        <v>11</v>
      </c>
      <c r="BLO81" s="4079">
        <v>10.446343779677113</v>
      </c>
      <c r="BLP81" s="4080">
        <v>1</v>
      </c>
      <c r="BLQ81" s="4078">
        <v>1</v>
      </c>
      <c r="BLR81" s="4079">
        <v>0.94966761633428309</v>
      </c>
      <c r="BLS81" s="4080">
        <v>2</v>
      </c>
      <c r="BLT81" s="4078">
        <v>1</v>
      </c>
      <c r="BLU81" s="4079">
        <v>0.94966761633428309</v>
      </c>
      <c r="BLV81" s="4080">
        <v>3</v>
      </c>
      <c r="BLW81" s="4078">
        <v>7</v>
      </c>
      <c r="BLX81" s="4079">
        <v>6.6476733143399809</v>
      </c>
      <c r="BLY81" s="4080">
        <v>1</v>
      </c>
      <c r="BLZ81" s="4058">
        <v>1</v>
      </c>
      <c r="BMA81" s="4037">
        <v>0.94966761633428309</v>
      </c>
      <c r="BMB81" s="4007">
        <v>32</v>
      </c>
      <c r="BMC81" s="4058">
        <v>0</v>
      </c>
      <c r="BMD81" s="4037">
        <v>0</v>
      </c>
      <c r="BME81" s="4007">
        <v>67</v>
      </c>
      <c r="BMF81" s="4058">
        <v>0</v>
      </c>
      <c r="BMG81" s="4037">
        <v>0</v>
      </c>
      <c r="BMH81" s="4007">
        <v>9</v>
      </c>
      <c r="BMI81" s="4058">
        <v>1</v>
      </c>
      <c r="BMJ81" s="4037">
        <v>0.94966761633428309</v>
      </c>
      <c r="BMK81" s="4007">
        <v>2</v>
      </c>
      <c r="BML81" s="4058">
        <v>0</v>
      </c>
      <c r="BMM81" s="4037">
        <v>0</v>
      </c>
      <c r="BMN81" s="4007">
        <v>10</v>
      </c>
      <c r="BMO81" s="4058">
        <v>0</v>
      </c>
      <c r="BMP81" s="4037">
        <v>0</v>
      </c>
      <c r="BMQ81" s="4007">
        <v>2</v>
      </c>
      <c r="BMR81" s="4058">
        <v>2</v>
      </c>
      <c r="BMS81" s="4037">
        <v>1.8993352326685662</v>
      </c>
      <c r="BMT81" s="4007">
        <v>24</v>
      </c>
      <c r="BMU81" s="4058">
        <v>1</v>
      </c>
      <c r="BMV81" s="4037">
        <v>0.94966761633428309</v>
      </c>
      <c r="BMW81" s="4007">
        <v>40</v>
      </c>
      <c r="BMX81" s="4058">
        <v>0</v>
      </c>
      <c r="BMY81" s="4037">
        <v>0</v>
      </c>
      <c r="BMZ81" s="4007">
        <v>20</v>
      </c>
      <c r="BNA81" s="4058">
        <v>1</v>
      </c>
      <c r="BNB81" s="4037">
        <v>0.94966761633428309</v>
      </c>
      <c r="BNC81" s="4007">
        <v>3</v>
      </c>
      <c r="BND81" s="4058">
        <v>0</v>
      </c>
      <c r="BNE81" s="4037">
        <v>0</v>
      </c>
      <c r="BNF81" s="4007">
        <v>4</v>
      </c>
      <c r="BNG81" s="4058">
        <v>1</v>
      </c>
      <c r="BNH81" s="4037">
        <v>0.94966761633428309</v>
      </c>
      <c r="BNI81" s="4007">
        <v>7</v>
      </c>
      <c r="BNJ81" s="4058">
        <v>1</v>
      </c>
      <c r="BNK81" s="4037">
        <v>0.94966761633428309</v>
      </c>
      <c r="BNL81" s="4007">
        <v>10</v>
      </c>
      <c r="BNM81" s="4058">
        <v>0</v>
      </c>
      <c r="BNN81" s="4037">
        <v>0</v>
      </c>
      <c r="BNO81" s="4007">
        <v>5</v>
      </c>
      <c r="BNQ81" s="1192">
        <v>17</v>
      </c>
      <c r="BNR81" s="1192">
        <v>3</v>
      </c>
      <c r="BNS81" s="1192">
        <v>1032</v>
      </c>
      <c r="BNT81" s="1192">
        <v>16.472868217054266</v>
      </c>
      <c r="BNU81" s="1192">
        <v>2.9069767441860463</v>
      </c>
      <c r="BNV81" s="4128">
        <v>7</v>
      </c>
      <c r="BNW81" s="4128">
        <v>13</v>
      </c>
    </row>
    <row r="82" spans="1:1739" ht="13" x14ac:dyDescent="0.2">
      <c r="A82" s="2763" t="s">
        <v>1877</v>
      </c>
      <c r="B82" s="2764" t="s">
        <v>1878</v>
      </c>
      <c r="C82" s="2764" t="s">
        <v>1646</v>
      </c>
      <c r="D82" s="2764" t="s">
        <v>1646</v>
      </c>
      <c r="E82" s="2764" t="s">
        <v>1638</v>
      </c>
      <c r="F82" s="2765" t="s">
        <v>1879</v>
      </c>
      <c r="G82" s="699" t="s">
        <v>1922</v>
      </c>
      <c r="H82" s="2766">
        <v>52</v>
      </c>
      <c r="I82" s="703">
        <v>7.32</v>
      </c>
      <c r="J82" s="699">
        <f t="shared" si="117"/>
        <v>20</v>
      </c>
      <c r="K82" s="2767">
        <v>75</v>
      </c>
      <c r="L82" s="703">
        <v>7.47</v>
      </c>
      <c r="M82" s="2768">
        <f t="shared" si="118"/>
        <v>12</v>
      </c>
      <c r="N82" s="712">
        <f t="shared" si="119"/>
        <v>0.14999999999999947</v>
      </c>
      <c r="O82" s="2767">
        <v>71</v>
      </c>
      <c r="P82" s="703">
        <v>7.21</v>
      </c>
      <c r="Q82" s="2768">
        <f t="shared" si="120"/>
        <v>22</v>
      </c>
      <c r="R82" s="712">
        <f t="shared" si="121"/>
        <v>-0.25999999999999979</v>
      </c>
      <c r="S82" s="2767">
        <v>447</v>
      </c>
      <c r="T82" s="703">
        <v>6.15</v>
      </c>
      <c r="U82" s="699">
        <f t="shared" si="100"/>
        <v>42</v>
      </c>
      <c r="V82" s="2767">
        <v>399</v>
      </c>
      <c r="W82" s="703">
        <v>5.94</v>
      </c>
      <c r="X82" s="2768">
        <f t="shared" si="107"/>
        <v>71</v>
      </c>
      <c r="Y82" s="712">
        <f t="shared" si="122"/>
        <v>-0.20999999999999996</v>
      </c>
      <c r="Z82" s="2767">
        <v>430</v>
      </c>
      <c r="AA82" s="703">
        <v>6.0558139534883724</v>
      </c>
      <c r="AB82" s="2768">
        <f t="shared" si="108"/>
        <v>62</v>
      </c>
      <c r="AC82" s="712">
        <f t="shared" si="123"/>
        <v>0.11581395348837198</v>
      </c>
      <c r="AD82" s="3988">
        <v>267</v>
      </c>
      <c r="AE82" s="701">
        <v>5.7752808988764048</v>
      </c>
      <c r="AF82" s="2767">
        <v>163</v>
      </c>
      <c r="AG82" s="704">
        <v>6.5153374233128831</v>
      </c>
      <c r="AH82" s="2769">
        <f t="shared" si="124"/>
        <v>31</v>
      </c>
      <c r="AI82" s="707">
        <v>183</v>
      </c>
      <c r="AJ82" s="704">
        <v>5.9672131147540988</v>
      </c>
      <c r="AK82" s="2769">
        <f t="shared" si="125"/>
        <v>66</v>
      </c>
      <c r="AL82" s="2767">
        <v>84</v>
      </c>
      <c r="AM82" s="704">
        <v>5.3571428571428568</v>
      </c>
      <c r="AN82" s="1595">
        <f t="shared" si="126"/>
        <v>66</v>
      </c>
      <c r="AO82" s="4086"/>
      <c r="AP82" s="717">
        <v>80.7</v>
      </c>
      <c r="AQ82" s="2769">
        <v>47</v>
      </c>
      <c r="AR82" s="709">
        <v>85.8</v>
      </c>
      <c r="AS82" s="2769">
        <v>11</v>
      </c>
      <c r="AT82" s="709">
        <v>3.1000000000000085</v>
      </c>
      <c r="AU82" s="701">
        <v>1.5</v>
      </c>
      <c r="AV82" s="2767">
        <v>95</v>
      </c>
      <c r="AW82" s="988">
        <f t="shared" si="127"/>
        <v>7</v>
      </c>
      <c r="AX82" s="2768">
        <v>105</v>
      </c>
      <c r="AY82" s="988">
        <f t="shared" si="128"/>
        <v>4</v>
      </c>
      <c r="AZ82" s="2767">
        <v>150</v>
      </c>
      <c r="BA82" s="2770">
        <f t="shared" si="212"/>
        <v>45</v>
      </c>
      <c r="BB82" s="2767">
        <v>300</v>
      </c>
      <c r="BC82" s="3978">
        <v>20</v>
      </c>
      <c r="BD82" s="2767">
        <v>73</v>
      </c>
      <c r="BE82" s="703">
        <v>16.43835616438356</v>
      </c>
      <c r="BF82" s="2769">
        <f t="shared" si="129"/>
        <v>4</v>
      </c>
      <c r="BG82" s="2767">
        <v>73</v>
      </c>
      <c r="BH82" s="703">
        <v>16.43835616438356</v>
      </c>
      <c r="BI82" s="2769">
        <f t="shared" si="130"/>
        <v>66</v>
      </c>
      <c r="BJ82" s="2767">
        <v>72</v>
      </c>
      <c r="BK82" s="703">
        <v>43.055555555555557</v>
      </c>
      <c r="BL82" s="2769">
        <f t="shared" si="131"/>
        <v>21</v>
      </c>
      <c r="BM82" s="2767">
        <v>73</v>
      </c>
      <c r="BN82" s="703">
        <v>13.698630136986301</v>
      </c>
      <c r="BO82" s="2769">
        <v>12</v>
      </c>
      <c r="BP82" s="2767">
        <v>70</v>
      </c>
      <c r="BQ82" s="703">
        <v>0</v>
      </c>
      <c r="BR82" s="2769">
        <v>1</v>
      </c>
      <c r="BS82" s="2767">
        <v>72</v>
      </c>
      <c r="BT82" s="703">
        <v>43.055555555555557</v>
      </c>
      <c r="BU82" s="2769">
        <v>77</v>
      </c>
      <c r="BV82" s="2767">
        <v>172</v>
      </c>
      <c r="BW82" s="703">
        <v>56.395348837209305</v>
      </c>
      <c r="BX82" s="2769">
        <f t="shared" si="132"/>
        <v>41</v>
      </c>
      <c r="BY82" s="2767">
        <v>173</v>
      </c>
      <c r="BZ82" s="703">
        <v>71.098265895953759</v>
      </c>
      <c r="CA82" s="2769">
        <f t="shared" si="133"/>
        <v>26</v>
      </c>
      <c r="CB82" s="2767">
        <v>164</v>
      </c>
      <c r="CC82" s="703">
        <v>68.902439024390233</v>
      </c>
      <c r="CD82" s="2769">
        <f t="shared" si="134"/>
        <v>69</v>
      </c>
      <c r="CE82" s="2767">
        <v>172</v>
      </c>
      <c r="CF82" s="703">
        <v>43.02325581395349</v>
      </c>
      <c r="CG82" s="2769">
        <v>65</v>
      </c>
      <c r="CH82" s="2767">
        <v>152</v>
      </c>
      <c r="CI82" s="703">
        <v>3.9473684210526314</v>
      </c>
      <c r="CJ82" s="705">
        <f t="shared" si="135"/>
        <v>33</v>
      </c>
      <c r="CK82" s="2767">
        <v>171</v>
      </c>
      <c r="CL82" s="703">
        <v>44.444444444444443</v>
      </c>
      <c r="CM82" s="2769">
        <f t="shared" si="136"/>
        <v>25</v>
      </c>
      <c r="CN82" s="709">
        <v>14.1</v>
      </c>
      <c r="CO82" s="3978">
        <v>43</v>
      </c>
      <c r="CP82" s="703">
        <v>3.5</v>
      </c>
      <c r="CQ82" s="703">
        <v>5.2</v>
      </c>
      <c r="CR82" s="704">
        <v>5.3</v>
      </c>
      <c r="CS82" s="709">
        <v>13.3</v>
      </c>
      <c r="CT82" s="701">
        <v>13.3</v>
      </c>
      <c r="CU82" s="712">
        <v>15.4</v>
      </c>
      <c r="CV82" s="729">
        <f t="shared" si="137"/>
        <v>15</v>
      </c>
      <c r="CW82" s="712">
        <v>4.0999999999999996</v>
      </c>
      <c r="CX82" s="712">
        <v>5.4</v>
      </c>
      <c r="CY82" s="712">
        <v>5.9</v>
      </c>
      <c r="CZ82" s="2771">
        <v>195</v>
      </c>
      <c r="DA82" s="985">
        <v>83.1</v>
      </c>
      <c r="DB82" s="729">
        <v>59</v>
      </c>
      <c r="DC82" s="988">
        <v>61</v>
      </c>
      <c r="DD82" s="985">
        <v>82.8</v>
      </c>
      <c r="DE82" s="729">
        <v>59</v>
      </c>
      <c r="DF82" s="988">
        <v>85</v>
      </c>
      <c r="DG82" s="712">
        <v>83.2</v>
      </c>
      <c r="DH82" s="729">
        <v>57</v>
      </c>
      <c r="DI82" s="988">
        <v>49</v>
      </c>
      <c r="DJ82" s="712">
        <v>83.5</v>
      </c>
      <c r="DK82" s="729">
        <v>38</v>
      </c>
      <c r="DL82" s="716">
        <v>16.571428571428569</v>
      </c>
      <c r="DM82" s="2768">
        <v>13</v>
      </c>
      <c r="DN82" s="988">
        <v>175</v>
      </c>
      <c r="DO82" s="717">
        <v>83.428571428571431</v>
      </c>
      <c r="DP82" s="2768">
        <v>12</v>
      </c>
      <c r="DQ82" s="703">
        <v>0</v>
      </c>
      <c r="DR82" s="2769">
        <v>18</v>
      </c>
      <c r="DS82" s="709">
        <v>79.411764705882348</v>
      </c>
      <c r="DT82" s="4130">
        <v>13</v>
      </c>
      <c r="DU82" s="703">
        <v>0</v>
      </c>
      <c r="DV82" s="2769">
        <v>17</v>
      </c>
      <c r="DW82" s="3987">
        <v>76.712328767123282</v>
      </c>
      <c r="DX82" s="2769">
        <v>15</v>
      </c>
      <c r="DY82" s="703">
        <v>3.9215686274509802</v>
      </c>
      <c r="DZ82" s="2769">
        <v>43</v>
      </c>
      <c r="EA82" s="2767">
        <v>68</v>
      </c>
      <c r="EB82" s="719">
        <v>79.411764705882348</v>
      </c>
      <c r="EC82" s="2769">
        <f t="shared" si="109"/>
        <v>16</v>
      </c>
      <c r="ED82" s="2767">
        <v>164</v>
      </c>
      <c r="EE82" s="719">
        <v>48.170731707317074</v>
      </c>
      <c r="EF82" s="705">
        <v>52</v>
      </c>
      <c r="EG82" s="2767">
        <v>64</v>
      </c>
      <c r="EH82" s="4131">
        <v>56.25</v>
      </c>
      <c r="EI82" s="2769">
        <v>61</v>
      </c>
      <c r="EJ82" s="2588">
        <v>62</v>
      </c>
      <c r="EK82" s="3979">
        <v>0.9285714285714286</v>
      </c>
      <c r="EL82" s="3980">
        <v>38</v>
      </c>
      <c r="EM82" s="3981">
        <v>11.29032258064516</v>
      </c>
      <c r="EN82" s="2587">
        <v>21</v>
      </c>
      <c r="EO82" s="2588">
        <v>63</v>
      </c>
      <c r="EP82" s="1583">
        <v>1.35</v>
      </c>
      <c r="EQ82" s="2356">
        <v>52</v>
      </c>
      <c r="ER82" s="3981">
        <v>15.873015873015872</v>
      </c>
      <c r="ES82" s="2587">
        <v>59</v>
      </c>
      <c r="ET82" s="2588">
        <v>65</v>
      </c>
      <c r="EU82" s="1583">
        <v>0.59090909090909094</v>
      </c>
      <c r="EV82" s="2356">
        <v>68</v>
      </c>
      <c r="EW82" s="3981">
        <v>16.923076923076923</v>
      </c>
      <c r="EX82" s="2587">
        <v>52</v>
      </c>
      <c r="EY82" s="3982">
        <v>61</v>
      </c>
      <c r="EZ82" s="1583">
        <v>0.75</v>
      </c>
      <c r="FA82" s="2356">
        <v>33</v>
      </c>
      <c r="FB82" s="3983">
        <v>6.557377049180328</v>
      </c>
      <c r="FC82" s="3984">
        <v>42</v>
      </c>
      <c r="FD82" s="2588">
        <v>64</v>
      </c>
      <c r="FE82" s="3980">
        <v>1</v>
      </c>
      <c r="FF82" s="3980">
        <v>31</v>
      </c>
      <c r="FG82" s="3981">
        <v>3.125</v>
      </c>
      <c r="FH82" s="2587">
        <v>58</v>
      </c>
      <c r="FI82" s="3985">
        <v>63</v>
      </c>
      <c r="FJ82" s="3980">
        <v>0.5</v>
      </c>
      <c r="FK82" s="3980">
        <v>36</v>
      </c>
      <c r="FL82" s="3983">
        <v>1.5873015873015872</v>
      </c>
      <c r="FM82" s="3985">
        <v>52</v>
      </c>
      <c r="FN82" s="2588">
        <v>65</v>
      </c>
      <c r="FO82" s="3980">
        <v>0.66666666666666663</v>
      </c>
      <c r="FP82" s="3980">
        <v>38</v>
      </c>
      <c r="FQ82" s="3981">
        <v>4.6153846153846159</v>
      </c>
      <c r="FR82" s="2587">
        <v>51</v>
      </c>
      <c r="FS82" s="2588">
        <v>60</v>
      </c>
      <c r="FT82" s="3980">
        <v>3.1749999999999998</v>
      </c>
      <c r="FU82" s="3980">
        <v>25</v>
      </c>
      <c r="FV82" s="3981">
        <v>33.333333333333329</v>
      </c>
      <c r="FW82" s="2587">
        <v>54</v>
      </c>
      <c r="FX82" s="2771">
        <v>173</v>
      </c>
      <c r="FY82" s="1212">
        <v>13.294797687861271</v>
      </c>
      <c r="FZ82" s="988">
        <v>67</v>
      </c>
      <c r="GA82" s="2767">
        <v>154</v>
      </c>
      <c r="GB82" s="1211">
        <v>1.2</v>
      </c>
      <c r="GC82" s="3978">
        <v>22</v>
      </c>
      <c r="GD82" s="4131">
        <v>3.2467532467532463</v>
      </c>
      <c r="GE82" s="2769">
        <v>34</v>
      </c>
      <c r="GF82" s="2767">
        <v>154</v>
      </c>
      <c r="GG82" s="712">
        <v>1.6</v>
      </c>
      <c r="GH82" s="729">
        <v>11</v>
      </c>
      <c r="GI82" s="4131">
        <v>3.2467532467532463</v>
      </c>
      <c r="GJ82" s="2769">
        <v>48</v>
      </c>
      <c r="GK82" s="2767">
        <v>156</v>
      </c>
      <c r="GL82" s="712">
        <v>1.1666666666666667</v>
      </c>
      <c r="GM82" s="729">
        <v>9</v>
      </c>
      <c r="GN82" s="4131">
        <v>3.8461538461538463</v>
      </c>
      <c r="GO82" s="2769">
        <v>56</v>
      </c>
      <c r="GP82" s="2767">
        <v>156</v>
      </c>
      <c r="GQ82" s="712">
        <v>1</v>
      </c>
      <c r="GR82" s="729">
        <v>27</v>
      </c>
      <c r="GS82" s="4131">
        <v>3.2051282051282048</v>
      </c>
      <c r="GT82" s="2769">
        <v>24</v>
      </c>
      <c r="GU82" s="2767">
        <v>158</v>
      </c>
      <c r="GV82" s="3978">
        <v>1.5714285714285714</v>
      </c>
      <c r="GW82" s="3978">
        <v>17</v>
      </c>
      <c r="GX82" s="4131">
        <v>8.8607594936708853</v>
      </c>
      <c r="GY82" s="2769">
        <v>57</v>
      </c>
      <c r="GZ82" s="2767">
        <v>161</v>
      </c>
      <c r="HA82" s="3978">
        <v>1.5</v>
      </c>
      <c r="HB82" s="3978">
        <v>1</v>
      </c>
      <c r="HC82" s="4131">
        <v>1.2422360248447204</v>
      </c>
      <c r="HD82" s="2769">
        <v>36</v>
      </c>
      <c r="HE82" s="2767">
        <v>156</v>
      </c>
      <c r="HF82" s="3978">
        <v>0.5</v>
      </c>
      <c r="HG82" s="3978">
        <v>22</v>
      </c>
      <c r="HH82" s="4131">
        <v>0.64102564102564097</v>
      </c>
      <c r="HI82" s="2769">
        <v>44</v>
      </c>
      <c r="HJ82" s="2767">
        <v>154</v>
      </c>
      <c r="HK82" s="3978">
        <v>0.5</v>
      </c>
      <c r="HL82" s="3978">
        <v>50</v>
      </c>
      <c r="HM82" s="4131">
        <v>0.64935064935064934</v>
      </c>
      <c r="HN82" s="2769">
        <v>46</v>
      </c>
      <c r="HO82" s="709">
        <v>44.102564102564102</v>
      </c>
      <c r="HP82" s="703">
        <v>5.6410256410256414</v>
      </c>
      <c r="HQ82" s="703">
        <v>74.871794871794876</v>
      </c>
      <c r="HR82" s="703">
        <v>33.333333333333329</v>
      </c>
      <c r="HS82" s="3986">
        <v>11.794871794871794</v>
      </c>
      <c r="HT82" s="3986">
        <v>26.153846153846157</v>
      </c>
      <c r="HU82" s="3986">
        <v>73.333333333333329</v>
      </c>
      <c r="HV82" s="3986">
        <v>7.1794871794871788</v>
      </c>
      <c r="HW82" s="3986">
        <v>78.461538461538467</v>
      </c>
      <c r="HX82" s="2772">
        <v>195</v>
      </c>
      <c r="HY82" s="709">
        <v>40.504201680672267</v>
      </c>
      <c r="HZ82" s="709">
        <v>2.0168067226890756</v>
      </c>
      <c r="IA82" s="709">
        <v>67.394957983193279</v>
      </c>
      <c r="IB82" s="709">
        <v>40</v>
      </c>
      <c r="IC82" s="709">
        <v>11.260504201680673</v>
      </c>
      <c r="ID82" s="709">
        <v>44.537815126050425</v>
      </c>
      <c r="IE82" s="709">
        <v>60</v>
      </c>
      <c r="IF82" s="709">
        <v>5.8823529411764701</v>
      </c>
      <c r="IG82" s="709">
        <v>70.084033613445371</v>
      </c>
      <c r="IH82" s="2772">
        <v>595</v>
      </c>
      <c r="II82" s="4132" t="s">
        <v>31</v>
      </c>
      <c r="IJ82" s="4133" t="s">
        <v>31</v>
      </c>
      <c r="IK82" s="4133" t="s">
        <v>31</v>
      </c>
      <c r="IL82" s="4133" t="s">
        <v>31</v>
      </c>
      <c r="IM82" s="4133" t="s">
        <v>31</v>
      </c>
      <c r="IN82" s="4133" t="s">
        <v>31</v>
      </c>
      <c r="IO82" s="4133" t="s">
        <v>31</v>
      </c>
      <c r="IP82" s="4133" t="s">
        <v>81</v>
      </c>
      <c r="IQ82" s="4134" t="s">
        <v>81</v>
      </c>
      <c r="IR82" s="4135" t="s">
        <v>31</v>
      </c>
      <c r="IS82" s="4136" t="s">
        <v>31</v>
      </c>
      <c r="IT82" s="4136" t="s">
        <v>31</v>
      </c>
      <c r="IU82" s="4136" t="s">
        <v>31</v>
      </c>
      <c r="IV82" s="4136" t="s">
        <v>31</v>
      </c>
      <c r="IW82" s="4136" t="s">
        <v>31</v>
      </c>
      <c r="IX82" s="4136" t="s">
        <v>31</v>
      </c>
      <c r="IY82" s="4136" t="s">
        <v>81</v>
      </c>
      <c r="IZ82" s="4134" t="s">
        <v>81</v>
      </c>
      <c r="JA82" s="4135" t="s">
        <v>31</v>
      </c>
      <c r="JB82" s="4136" t="s">
        <v>31</v>
      </c>
      <c r="JC82" s="4136" t="s">
        <v>31</v>
      </c>
      <c r="JD82" s="4136" t="s">
        <v>31</v>
      </c>
      <c r="JE82" s="4136" t="s">
        <v>31</v>
      </c>
      <c r="JF82" s="4136" t="s">
        <v>31</v>
      </c>
      <c r="JG82" s="4136" t="s">
        <v>31</v>
      </c>
      <c r="JH82" s="4136" t="s">
        <v>81</v>
      </c>
      <c r="JI82" s="4137" t="s">
        <v>81</v>
      </c>
      <c r="JJ82" s="4135" t="s">
        <v>31</v>
      </c>
      <c r="JK82" s="4136" t="s">
        <v>31</v>
      </c>
      <c r="JL82" s="4136" t="s">
        <v>31</v>
      </c>
      <c r="JM82" s="4136" t="s">
        <v>31</v>
      </c>
      <c r="JN82" s="4136" t="s">
        <v>31</v>
      </c>
      <c r="JO82" s="4136" t="s">
        <v>31</v>
      </c>
      <c r="JP82" s="4136" t="s">
        <v>31</v>
      </c>
      <c r="JQ82" s="4136" t="s">
        <v>31</v>
      </c>
      <c r="JR82" s="4137" t="s">
        <v>31</v>
      </c>
      <c r="JS82" s="4135" t="s">
        <v>31</v>
      </c>
      <c r="JT82" s="4136" t="s">
        <v>31</v>
      </c>
      <c r="JU82" s="4136" t="s">
        <v>31</v>
      </c>
      <c r="JV82" s="4136" t="s">
        <v>31</v>
      </c>
      <c r="JW82" s="4136" t="s">
        <v>31</v>
      </c>
      <c r="JX82" s="4136" t="s">
        <v>31</v>
      </c>
      <c r="JY82" s="4136" t="s">
        <v>31</v>
      </c>
      <c r="JZ82" s="4136" t="s">
        <v>31</v>
      </c>
      <c r="KA82" s="4137" t="s">
        <v>31</v>
      </c>
      <c r="KB82" s="4135" t="s">
        <v>31</v>
      </c>
      <c r="KC82" s="4136" t="s">
        <v>31</v>
      </c>
      <c r="KD82" s="4136" t="s">
        <v>31</v>
      </c>
      <c r="KE82" s="4136" t="s">
        <v>31</v>
      </c>
      <c r="KF82" s="4136" t="s">
        <v>31</v>
      </c>
      <c r="KG82" s="4136" t="s">
        <v>31</v>
      </c>
      <c r="KH82" s="4136" t="s">
        <v>31</v>
      </c>
      <c r="KI82" s="4136" t="s">
        <v>31</v>
      </c>
      <c r="KJ82" s="4137" t="s">
        <v>31</v>
      </c>
      <c r="KK82" s="3987">
        <v>48.599377501111604</v>
      </c>
      <c r="KL82" s="2769">
        <v>31</v>
      </c>
      <c r="KM82" s="3987">
        <v>92.436974789915965</v>
      </c>
      <c r="KN82" s="2769">
        <v>7</v>
      </c>
      <c r="KO82" s="1212">
        <v>2.8800583302952973</v>
      </c>
      <c r="KP82" s="988">
        <v>49</v>
      </c>
      <c r="KQ82" s="1212">
        <v>0</v>
      </c>
      <c r="KR82" s="988">
        <v>27</v>
      </c>
      <c r="KS82" s="1212">
        <v>10.102739726027398</v>
      </c>
      <c r="KT82" s="988">
        <v>61</v>
      </c>
      <c r="KU82" s="1212">
        <v>0</v>
      </c>
      <c r="KV82" s="988">
        <v>49</v>
      </c>
      <c r="KW82" s="1212">
        <v>5.5038759689922481</v>
      </c>
      <c r="KX82" s="988">
        <v>65</v>
      </c>
      <c r="KY82" s="988">
        <v>13.162819713038054</v>
      </c>
      <c r="KZ82" s="988">
        <v>50</v>
      </c>
      <c r="LA82" s="728">
        <v>15</v>
      </c>
      <c r="LB82" s="729">
        <v>10</v>
      </c>
      <c r="LC82" s="729">
        <v>10</v>
      </c>
      <c r="LD82" s="729">
        <v>40</v>
      </c>
      <c r="LE82" s="729">
        <v>0</v>
      </c>
      <c r="LF82" s="730">
        <v>75</v>
      </c>
      <c r="LG82" s="734">
        <v>51</v>
      </c>
      <c r="LH82" s="728">
        <v>0</v>
      </c>
      <c r="LI82" s="729">
        <v>0</v>
      </c>
      <c r="LJ82" s="3988">
        <v>0</v>
      </c>
      <c r="LK82" s="2769">
        <v>41</v>
      </c>
      <c r="LL82" s="1372" t="s">
        <v>1632</v>
      </c>
      <c r="LM82" s="976" t="s">
        <v>1632</v>
      </c>
      <c r="LN82" s="976" t="s">
        <v>1632</v>
      </c>
      <c r="LO82" s="976" t="s">
        <v>1625</v>
      </c>
      <c r="LP82" s="729">
        <v>30</v>
      </c>
      <c r="LQ82" s="1023">
        <v>25</v>
      </c>
      <c r="LR82" s="1372" t="s">
        <v>1625</v>
      </c>
      <c r="LS82" s="976" t="s">
        <v>1625</v>
      </c>
      <c r="LT82" s="976" t="s">
        <v>1625</v>
      </c>
      <c r="LU82" s="976" t="s">
        <v>1625</v>
      </c>
      <c r="LV82" s="729">
        <v>0</v>
      </c>
      <c r="LW82" s="1023">
        <v>41</v>
      </c>
      <c r="LX82" s="1372" t="s">
        <v>1632</v>
      </c>
      <c r="LY82" s="976" t="s">
        <v>1625</v>
      </c>
      <c r="LZ82" s="976" t="s">
        <v>1625</v>
      </c>
      <c r="MA82" s="976" t="s">
        <v>1625</v>
      </c>
      <c r="MB82" s="729">
        <v>15</v>
      </c>
      <c r="MC82" s="1023">
        <v>61</v>
      </c>
      <c r="MD82" s="1372" t="s">
        <v>1632</v>
      </c>
      <c r="ME82" s="976" t="s">
        <v>1632</v>
      </c>
      <c r="MF82" s="976" t="s">
        <v>1632</v>
      </c>
      <c r="MG82" s="976" t="s">
        <v>1632</v>
      </c>
      <c r="MH82" s="729">
        <v>40</v>
      </c>
      <c r="MI82" s="1023">
        <v>1</v>
      </c>
      <c r="MJ82" s="1372" t="s">
        <v>1632</v>
      </c>
      <c r="MK82" s="976" t="s">
        <v>1632</v>
      </c>
      <c r="ML82" s="976" t="s">
        <v>1632</v>
      </c>
      <c r="MM82" s="976" t="s">
        <v>1632</v>
      </c>
      <c r="MN82" s="729">
        <v>40</v>
      </c>
      <c r="MO82" s="1023">
        <v>1</v>
      </c>
      <c r="MP82" s="1372" t="s">
        <v>1632</v>
      </c>
      <c r="MQ82" s="976" t="s">
        <v>1632</v>
      </c>
      <c r="MR82" s="976" t="s">
        <v>1632</v>
      </c>
      <c r="MS82" s="976" t="s">
        <v>1625</v>
      </c>
      <c r="MT82" s="729">
        <v>30</v>
      </c>
      <c r="MU82" s="1023">
        <v>20</v>
      </c>
      <c r="MV82" s="1372" t="s">
        <v>1632</v>
      </c>
      <c r="MW82" s="976" t="s">
        <v>1625</v>
      </c>
      <c r="MX82" s="976" t="s">
        <v>1625</v>
      </c>
      <c r="MY82" s="729">
        <v>15</v>
      </c>
      <c r="MZ82" s="1023">
        <v>32</v>
      </c>
      <c r="NA82" s="1372" t="s">
        <v>1632</v>
      </c>
      <c r="NB82" s="976" t="s">
        <v>1632</v>
      </c>
      <c r="NC82" s="976" t="s">
        <v>1632</v>
      </c>
      <c r="ND82" s="976" t="s">
        <v>1632</v>
      </c>
      <c r="NE82" s="729">
        <v>40</v>
      </c>
      <c r="NF82" s="1023">
        <v>1</v>
      </c>
      <c r="NG82" s="976" t="s">
        <v>1625</v>
      </c>
      <c r="NH82" s="976" t="s">
        <v>1625</v>
      </c>
      <c r="NI82" s="976" t="s">
        <v>1625</v>
      </c>
      <c r="NJ82" s="976" t="s">
        <v>1625</v>
      </c>
      <c r="NK82" s="729">
        <v>0</v>
      </c>
      <c r="NL82" s="1023">
        <v>50</v>
      </c>
      <c r="NM82" s="988">
        <v>23.03</v>
      </c>
      <c r="NN82" s="988">
        <f t="shared" si="110"/>
        <v>63</v>
      </c>
      <c r="NO82" s="2771">
        <v>19</v>
      </c>
      <c r="NP82" s="988">
        <v>51</v>
      </c>
      <c r="NQ82" s="2773">
        <v>3.6510376633358956</v>
      </c>
      <c r="NR82" s="988">
        <v>52</v>
      </c>
      <c r="NS82" s="988">
        <v>19</v>
      </c>
      <c r="NT82" s="988">
        <v>51</v>
      </c>
      <c r="NU82" s="2773">
        <v>3.6510376633358956</v>
      </c>
      <c r="NV82" s="988">
        <v>52</v>
      </c>
      <c r="NW82" s="988">
        <v>19</v>
      </c>
      <c r="NX82" s="988">
        <v>43</v>
      </c>
      <c r="NY82" s="1212">
        <v>3.6510376633358956</v>
      </c>
      <c r="NZ82" s="988">
        <v>47</v>
      </c>
      <c r="OA82" s="1303">
        <v>10</v>
      </c>
      <c r="OB82" s="1995">
        <v>0.1921598770176787</v>
      </c>
      <c r="OC82" s="1303">
        <v>42</v>
      </c>
      <c r="OD82" s="1303">
        <v>1</v>
      </c>
      <c r="OE82" s="1995">
        <v>0.1921598770176787</v>
      </c>
      <c r="OF82" s="1303">
        <v>41</v>
      </c>
      <c r="OG82" s="1303">
        <v>122</v>
      </c>
      <c r="OH82" s="1995">
        <v>2.3443504996156803</v>
      </c>
      <c r="OI82" s="1303">
        <v>49</v>
      </c>
      <c r="OJ82" s="699">
        <v>11</v>
      </c>
      <c r="OK82" s="985">
        <v>2.1137586471944658</v>
      </c>
      <c r="OL82" s="1303">
        <v>46</v>
      </c>
      <c r="OM82" s="2771">
        <v>35</v>
      </c>
      <c r="ON82" s="1212">
        <v>6.7255956956187548</v>
      </c>
      <c r="OO82" s="2774">
        <v>66</v>
      </c>
      <c r="OP82" s="2771" t="s">
        <v>31</v>
      </c>
      <c r="OQ82" s="2773" t="s">
        <v>31</v>
      </c>
      <c r="OR82" s="2774" t="str">
        <f t="shared" si="138"/>
        <v>-</v>
      </c>
      <c r="OS82" s="3989">
        <v>28.258270227182141</v>
      </c>
      <c r="OT82" s="2774">
        <v>66</v>
      </c>
      <c r="OU82" s="988">
        <v>195</v>
      </c>
      <c r="OV82" s="988">
        <v>218</v>
      </c>
      <c r="OW82" s="988">
        <v>216</v>
      </c>
      <c r="OX82" s="988">
        <v>104</v>
      </c>
      <c r="OY82" s="988">
        <v>47</v>
      </c>
      <c r="OZ82" s="988">
        <v>224</v>
      </c>
      <c r="PA82" s="988">
        <v>603</v>
      </c>
      <c r="PB82" s="988">
        <v>113</v>
      </c>
      <c r="PC82" s="988">
        <v>32</v>
      </c>
      <c r="PD82" s="988">
        <v>462</v>
      </c>
      <c r="PE82" s="988">
        <v>182</v>
      </c>
      <c r="PF82" s="988">
        <v>377</v>
      </c>
      <c r="PG82" s="988">
        <v>68</v>
      </c>
      <c r="PH82" s="988">
        <v>10</v>
      </c>
      <c r="PI82" s="988">
        <v>213</v>
      </c>
      <c r="PJ82" s="988">
        <v>176</v>
      </c>
      <c r="PK82" s="988">
        <v>341</v>
      </c>
      <c r="PL82" s="988">
        <v>819</v>
      </c>
      <c r="PM82" s="2771">
        <v>23.809523809523807</v>
      </c>
      <c r="PN82" s="988">
        <v>34</v>
      </c>
      <c r="PO82" s="988">
        <v>26.617826617826619</v>
      </c>
      <c r="PP82" s="988">
        <v>11</v>
      </c>
      <c r="PQ82" s="988">
        <v>26.373626373626376</v>
      </c>
      <c r="PR82" s="988">
        <v>69</v>
      </c>
      <c r="PS82" s="988">
        <v>12.698412698412698</v>
      </c>
      <c r="PT82" s="988">
        <v>35</v>
      </c>
      <c r="PU82" s="988">
        <v>5.7387057387057387</v>
      </c>
      <c r="PV82" s="988">
        <v>66</v>
      </c>
      <c r="PW82" s="988">
        <v>27.350427350427353</v>
      </c>
      <c r="PX82" s="988">
        <v>27</v>
      </c>
      <c r="PY82" s="988">
        <v>73.626373626373635</v>
      </c>
      <c r="PZ82" s="988">
        <v>61</v>
      </c>
      <c r="QA82" s="988">
        <v>13.797313797313798</v>
      </c>
      <c r="QB82" s="988">
        <v>75</v>
      </c>
      <c r="QC82" s="988">
        <v>3.9072039072039071</v>
      </c>
      <c r="QD82" s="988">
        <v>11</v>
      </c>
      <c r="QE82" s="988">
        <v>56.410256410256409</v>
      </c>
      <c r="QF82" s="988">
        <v>68</v>
      </c>
      <c r="QG82" s="988">
        <v>22.222222222222221</v>
      </c>
      <c r="QH82" s="988">
        <v>42</v>
      </c>
      <c r="QI82" s="988">
        <v>46.031746031746032</v>
      </c>
      <c r="QJ82" s="988">
        <v>12</v>
      </c>
      <c r="QK82" s="988">
        <v>8.3028083028083017</v>
      </c>
      <c r="QL82" s="988">
        <v>48</v>
      </c>
      <c r="QM82" s="988">
        <v>1.2210012210012211</v>
      </c>
      <c r="QN82" s="988">
        <v>33</v>
      </c>
      <c r="QO82" s="988">
        <v>26.007326007326011</v>
      </c>
      <c r="QP82" s="988">
        <v>31</v>
      </c>
      <c r="QQ82" s="988">
        <v>21.489621489621491</v>
      </c>
      <c r="QR82" s="988">
        <v>29</v>
      </c>
      <c r="QS82" s="988">
        <v>41.636141636141637</v>
      </c>
      <c r="QT82" s="988">
        <v>39</v>
      </c>
      <c r="QU82" s="2771">
        <v>77</v>
      </c>
      <c r="QV82" s="988">
        <v>59</v>
      </c>
      <c r="QW82" s="988">
        <v>10</v>
      </c>
      <c r="QX82" s="988">
        <v>4</v>
      </c>
      <c r="QY82" s="988">
        <v>4</v>
      </c>
      <c r="QZ82" s="988">
        <v>22</v>
      </c>
      <c r="RA82" s="988">
        <v>34</v>
      </c>
      <c r="RB82" s="988">
        <v>8</v>
      </c>
      <c r="RC82" s="988">
        <v>2</v>
      </c>
      <c r="RD82" s="988">
        <v>117</v>
      </c>
      <c r="RE82" s="988">
        <v>35</v>
      </c>
      <c r="RF82" s="988">
        <v>72</v>
      </c>
      <c r="RG82" s="988">
        <v>11</v>
      </c>
      <c r="RH82" s="988">
        <v>10</v>
      </c>
      <c r="RI82" s="988">
        <v>28</v>
      </c>
      <c r="RJ82" s="988">
        <v>123</v>
      </c>
      <c r="RK82" s="988">
        <v>196</v>
      </c>
      <c r="RL82" s="988">
        <v>355</v>
      </c>
      <c r="RM82" s="2771">
        <v>21.69014084507042</v>
      </c>
      <c r="RN82" s="988">
        <v>36</v>
      </c>
      <c r="RO82" s="988">
        <v>16.619718309859156</v>
      </c>
      <c r="RP82" s="988">
        <v>52</v>
      </c>
      <c r="RQ82" s="988">
        <v>2.8169014084507045</v>
      </c>
      <c r="RR82" s="988">
        <v>61</v>
      </c>
      <c r="RS82" s="988">
        <v>1.1267605633802817</v>
      </c>
      <c r="RT82" s="988">
        <v>33</v>
      </c>
      <c r="RU82" s="988">
        <v>1.1267605633802817</v>
      </c>
      <c r="RV82" s="988">
        <v>21</v>
      </c>
      <c r="RW82" s="988">
        <v>6.197183098591549</v>
      </c>
      <c r="RX82" s="988">
        <v>66</v>
      </c>
      <c r="RY82" s="988">
        <v>9.577464788732394</v>
      </c>
      <c r="RZ82" s="988">
        <v>37</v>
      </c>
      <c r="SA82" s="988">
        <v>2.2535211267605635</v>
      </c>
      <c r="SB82" s="988">
        <v>53</v>
      </c>
      <c r="SC82" s="988">
        <v>0.56338028169014087</v>
      </c>
      <c r="SD82" s="988">
        <v>13</v>
      </c>
      <c r="SE82" s="988">
        <v>32.95774647887324</v>
      </c>
      <c r="SF82" s="988">
        <v>52</v>
      </c>
      <c r="SG82" s="988">
        <v>9.8591549295774641</v>
      </c>
      <c r="SH82" s="988">
        <v>60</v>
      </c>
      <c r="SI82" s="988">
        <v>20.281690140845072</v>
      </c>
      <c r="SJ82" s="988">
        <v>43</v>
      </c>
      <c r="SK82" s="988">
        <v>3.0985915492957745</v>
      </c>
      <c r="SL82" s="988">
        <v>52</v>
      </c>
      <c r="SM82" s="988">
        <v>2.8169014084507045</v>
      </c>
      <c r="SN82" s="988">
        <v>33</v>
      </c>
      <c r="SO82" s="988">
        <v>7.887323943661972</v>
      </c>
      <c r="SP82" s="988">
        <v>31</v>
      </c>
      <c r="SQ82" s="988">
        <v>34.647887323943664</v>
      </c>
      <c r="SR82" s="988">
        <v>33</v>
      </c>
      <c r="SS82" s="988">
        <v>55.211267605633807</v>
      </c>
      <c r="ST82" s="2774">
        <v>51</v>
      </c>
      <c r="SU82" s="4108" t="s">
        <v>8302</v>
      </c>
      <c r="SV82" s="4138" t="s">
        <v>3046</v>
      </c>
      <c r="SW82" s="4138">
        <v>0</v>
      </c>
      <c r="SX82" s="4139">
        <v>0</v>
      </c>
      <c r="SY82" s="4138">
        <v>66</v>
      </c>
      <c r="SZ82" s="2787">
        <v>44</v>
      </c>
      <c r="TA82" s="2785">
        <v>0</v>
      </c>
      <c r="TB82" s="3990">
        <v>0</v>
      </c>
      <c r="TC82" s="2781">
        <v>52</v>
      </c>
      <c r="TD82" s="2787">
        <v>0</v>
      </c>
      <c r="TE82" s="2785">
        <v>0</v>
      </c>
      <c r="TF82" s="3990">
        <v>0</v>
      </c>
      <c r="TG82" s="2781">
        <v>54</v>
      </c>
      <c r="TH82" s="2787">
        <v>0</v>
      </c>
      <c r="TI82" s="2785">
        <v>0</v>
      </c>
      <c r="TJ82" s="3990">
        <v>0</v>
      </c>
      <c r="TK82" s="2781">
        <v>6</v>
      </c>
      <c r="TL82" s="2787">
        <v>0</v>
      </c>
      <c r="TM82" s="2785">
        <v>0</v>
      </c>
      <c r="TN82" s="3990">
        <v>0</v>
      </c>
      <c r="TO82" s="2781">
        <v>11</v>
      </c>
      <c r="TP82" s="2787">
        <v>0</v>
      </c>
      <c r="TQ82" s="2785">
        <v>0</v>
      </c>
      <c r="TR82" s="3990">
        <v>0</v>
      </c>
      <c r="TS82" s="2781">
        <v>5</v>
      </c>
      <c r="TT82" s="2787">
        <v>0</v>
      </c>
      <c r="TU82" s="2785">
        <v>0</v>
      </c>
      <c r="TV82" s="3990">
        <v>0</v>
      </c>
      <c r="TW82" s="2781">
        <v>2</v>
      </c>
      <c r="TX82" s="2787">
        <v>86</v>
      </c>
      <c r="TY82" s="2785">
        <v>0</v>
      </c>
      <c r="TZ82" s="3990">
        <v>0</v>
      </c>
      <c r="UA82" s="2781">
        <v>53</v>
      </c>
      <c r="UB82" s="2787">
        <v>0</v>
      </c>
      <c r="UC82" s="2785">
        <v>0</v>
      </c>
      <c r="UD82" s="3990">
        <v>0</v>
      </c>
      <c r="UE82" s="2781">
        <v>58</v>
      </c>
      <c r="UF82" s="2787">
        <v>0</v>
      </c>
      <c r="UG82" s="2785">
        <v>0</v>
      </c>
      <c r="UH82" s="3990">
        <v>0</v>
      </c>
      <c r="UI82" s="2781">
        <v>14</v>
      </c>
      <c r="UJ82" s="2787">
        <v>0</v>
      </c>
      <c r="UK82" s="2785">
        <v>0</v>
      </c>
      <c r="UL82" s="3990">
        <v>0</v>
      </c>
      <c r="UM82" s="2781">
        <v>22</v>
      </c>
      <c r="UN82" s="2787">
        <v>0</v>
      </c>
      <c r="UO82" s="2785">
        <v>0</v>
      </c>
      <c r="UP82" s="3990">
        <v>0</v>
      </c>
      <c r="UQ82" s="2781">
        <v>3</v>
      </c>
      <c r="UR82" s="2787">
        <v>0</v>
      </c>
      <c r="US82" s="2785">
        <v>0</v>
      </c>
      <c r="UT82" s="3990">
        <v>0</v>
      </c>
      <c r="UU82" s="2781">
        <v>12</v>
      </c>
      <c r="UV82" s="2787">
        <v>17</v>
      </c>
      <c r="UW82" s="2785">
        <v>9</v>
      </c>
      <c r="UX82" s="3990">
        <v>1.7294388931591083</v>
      </c>
      <c r="UY82" s="2781">
        <v>24</v>
      </c>
      <c r="UZ82" s="2787">
        <v>0</v>
      </c>
      <c r="VA82" s="2785">
        <v>0</v>
      </c>
      <c r="VB82" s="3990">
        <v>0</v>
      </c>
      <c r="VC82" s="2781">
        <v>4</v>
      </c>
      <c r="VD82" s="2786">
        <v>0</v>
      </c>
      <c r="VE82" s="2781">
        <v>0</v>
      </c>
      <c r="VF82" s="2781">
        <v>0</v>
      </c>
      <c r="VG82" s="2781">
        <v>7</v>
      </c>
      <c r="VH82" s="2781">
        <v>0</v>
      </c>
      <c r="VI82" s="2781">
        <v>0</v>
      </c>
      <c r="VJ82" s="2781">
        <v>0</v>
      </c>
      <c r="VK82" s="2781">
        <v>4</v>
      </c>
      <c r="VL82" s="2781">
        <v>0</v>
      </c>
      <c r="VM82" s="2781">
        <v>0</v>
      </c>
      <c r="VN82" s="2781">
        <v>0</v>
      </c>
      <c r="VO82" s="2781">
        <v>9</v>
      </c>
      <c r="VP82" s="2781">
        <v>0</v>
      </c>
      <c r="VQ82" s="2781">
        <v>0</v>
      </c>
      <c r="VR82" s="2781">
        <v>0</v>
      </c>
      <c r="VS82" s="2781">
        <v>18</v>
      </c>
      <c r="VT82" s="2781">
        <v>2</v>
      </c>
      <c r="VU82" s="2781">
        <v>0</v>
      </c>
      <c r="VV82" s="2781">
        <v>0</v>
      </c>
      <c r="VW82" s="2781">
        <v>7</v>
      </c>
      <c r="VX82" s="2781">
        <v>5</v>
      </c>
      <c r="VY82" s="2781">
        <v>0</v>
      </c>
      <c r="VZ82" s="2781">
        <v>0</v>
      </c>
      <c r="WA82" s="2781">
        <v>36</v>
      </c>
      <c r="WB82" s="2781">
        <v>0</v>
      </c>
      <c r="WC82" s="2781">
        <v>0</v>
      </c>
      <c r="WD82" s="2781">
        <v>0</v>
      </c>
      <c r="WE82" s="2781">
        <v>15</v>
      </c>
      <c r="WF82" s="2781">
        <v>0</v>
      </c>
      <c r="WG82" s="2781">
        <v>0</v>
      </c>
      <c r="WH82" s="2781">
        <v>0</v>
      </c>
      <c r="WI82" s="2781">
        <v>6</v>
      </c>
      <c r="WJ82" s="2781">
        <v>0</v>
      </c>
      <c r="WK82" s="2781">
        <v>0</v>
      </c>
      <c r="WL82" s="2781">
        <v>0</v>
      </c>
      <c r="WM82" s="2781">
        <v>19</v>
      </c>
      <c r="WN82" s="2781">
        <v>1</v>
      </c>
      <c r="WO82" s="2781">
        <v>0</v>
      </c>
      <c r="WP82" s="2781">
        <v>0</v>
      </c>
      <c r="WQ82" s="2781">
        <v>16</v>
      </c>
      <c r="WR82" s="2781">
        <v>0</v>
      </c>
      <c r="WS82" s="2781">
        <v>0</v>
      </c>
      <c r="WT82" s="2781">
        <v>0</v>
      </c>
      <c r="WU82" s="2781">
        <v>16</v>
      </c>
      <c r="WV82" s="2150"/>
      <c r="WW82" s="712">
        <v>9.5238095238095237</v>
      </c>
      <c r="WX82" s="712">
        <v>5.6277056277056277</v>
      </c>
      <c r="WY82" s="712">
        <v>7.291666666666667</v>
      </c>
      <c r="WZ82" s="712">
        <v>8.1521739130434785</v>
      </c>
      <c r="XA82" s="712">
        <v>10.945273631840797</v>
      </c>
      <c r="XB82" s="712">
        <v>7.8048780487804876</v>
      </c>
      <c r="XC82" s="699">
        <v>9.2783505154639183</v>
      </c>
      <c r="XD82" s="699">
        <v>68</v>
      </c>
      <c r="XE82" s="699">
        <v>8.224674022066198</v>
      </c>
      <c r="XF82" s="712">
        <v>8.7090163934426226</v>
      </c>
      <c r="XG82" s="699">
        <v>73</v>
      </c>
      <c r="XH82" s="712">
        <v>6.3492063492063489</v>
      </c>
      <c r="XI82" s="712">
        <v>7.3593073593073601</v>
      </c>
      <c r="XJ82" s="712">
        <v>7.291666666666667</v>
      </c>
      <c r="XK82" s="712">
        <v>10.326086956521738</v>
      </c>
      <c r="XL82" s="712">
        <v>13.432835820895523</v>
      </c>
      <c r="XM82" s="712">
        <v>8.7804878048780477</v>
      </c>
      <c r="XN82" s="699">
        <v>17.525773195876287</v>
      </c>
      <c r="XO82" s="699">
        <v>19</v>
      </c>
      <c r="XP82" s="699">
        <v>8.9267803410230684</v>
      </c>
      <c r="XQ82" s="712">
        <v>11.475409836065573</v>
      </c>
      <c r="XR82" s="699">
        <v>39</v>
      </c>
      <c r="XS82" s="712">
        <v>26.804123711340207</v>
      </c>
      <c r="XT82" s="699">
        <v>40</v>
      </c>
      <c r="XU82" s="699">
        <v>17.151454363089268</v>
      </c>
      <c r="XV82" s="985">
        <v>20.184426229508194</v>
      </c>
      <c r="XW82" s="699">
        <v>59</v>
      </c>
      <c r="XX82" s="699">
        <v>75.121951219512198</v>
      </c>
      <c r="XY82" s="699">
        <v>65.979381443298962</v>
      </c>
      <c r="XZ82" s="699">
        <v>38</v>
      </c>
      <c r="YA82" s="985">
        <v>77.331995987963893</v>
      </c>
      <c r="YB82" s="985">
        <v>74.385245901639337</v>
      </c>
      <c r="YC82" s="699">
        <v>59</v>
      </c>
      <c r="YD82" s="985">
        <v>5.8536585365853666</v>
      </c>
      <c r="YE82" s="985">
        <v>5.6701030927835054</v>
      </c>
      <c r="YF82" s="699">
        <v>49</v>
      </c>
      <c r="YG82" s="699">
        <v>3.6108324974924777</v>
      </c>
      <c r="YH82" s="699">
        <v>3.790983606557377</v>
      </c>
      <c r="YI82" s="699">
        <v>54</v>
      </c>
      <c r="YJ82" s="699">
        <v>2.4390243902439024</v>
      </c>
      <c r="YK82" s="699">
        <v>1.5463917525773196</v>
      </c>
      <c r="YL82" s="699">
        <v>33</v>
      </c>
      <c r="YM82" s="985">
        <v>1.9057171514543632</v>
      </c>
      <c r="YN82" s="985">
        <v>1.639344262295082</v>
      </c>
      <c r="YO82" s="699">
        <v>41</v>
      </c>
      <c r="YP82" s="985">
        <v>172.5</v>
      </c>
      <c r="YQ82" s="985">
        <v>0</v>
      </c>
      <c r="YR82" s="699">
        <v>37</v>
      </c>
      <c r="YS82" s="712">
        <v>0</v>
      </c>
      <c r="YT82" s="985">
        <v>0</v>
      </c>
      <c r="YU82" s="699">
        <v>24</v>
      </c>
      <c r="YV82" s="982">
        <v>72</v>
      </c>
      <c r="YW82" s="1212">
        <v>41.666666666666671</v>
      </c>
      <c r="YX82" s="699">
        <v>40</v>
      </c>
      <c r="YY82" s="699">
        <v>421</v>
      </c>
      <c r="YZ82" s="1212">
        <v>67.220902612826606</v>
      </c>
      <c r="ZA82" s="699">
        <v>3</v>
      </c>
      <c r="ZB82" s="988">
        <v>58</v>
      </c>
      <c r="ZC82" s="1212">
        <v>87.931034482758619</v>
      </c>
      <c r="ZD82" s="699">
        <v>6</v>
      </c>
      <c r="ZE82" s="982">
        <v>68</v>
      </c>
      <c r="ZF82" s="988">
        <v>29.411764705882355</v>
      </c>
      <c r="ZG82" s="699">
        <v>71</v>
      </c>
      <c r="ZH82" s="716">
        <v>0</v>
      </c>
      <c r="ZI82" s="712">
        <v>0</v>
      </c>
      <c r="ZJ82" s="699">
        <v>25</v>
      </c>
      <c r="ZK82" s="1363" t="s">
        <v>1627</v>
      </c>
      <c r="ZL82" s="712">
        <v>81.67613636363636</v>
      </c>
      <c r="ZM82" s="712">
        <v>89.493670886075947</v>
      </c>
      <c r="ZN82" s="699">
        <v>24</v>
      </c>
      <c r="ZO82" s="988">
        <v>790</v>
      </c>
      <c r="ZP82" s="709">
        <v>63.897763578274756</v>
      </c>
      <c r="ZQ82" s="703">
        <v>73.089700996677749</v>
      </c>
      <c r="ZR82" s="978">
        <v>28</v>
      </c>
      <c r="ZS82" s="2769">
        <v>301</v>
      </c>
      <c r="ZT82" s="709">
        <v>74.757281553398059</v>
      </c>
      <c r="ZU82" s="703">
        <v>79.347826086956516</v>
      </c>
      <c r="ZV82" s="978">
        <v>42</v>
      </c>
      <c r="ZW82" s="4111">
        <v>92</v>
      </c>
      <c r="ZX82" s="709">
        <v>61.261261261261254</v>
      </c>
      <c r="ZY82" s="703">
        <v>72.992700729927009</v>
      </c>
      <c r="ZZ82" s="978">
        <v>14</v>
      </c>
      <c r="AAA82" s="4111">
        <v>137</v>
      </c>
      <c r="AAB82" s="709">
        <v>55.555555555555557</v>
      </c>
      <c r="AAC82" s="703">
        <v>65.277777777777786</v>
      </c>
      <c r="AAD82" s="978">
        <v>21</v>
      </c>
      <c r="AAE82" s="4111">
        <v>72</v>
      </c>
      <c r="AAF82" s="2782">
        <v>96.917808219178085</v>
      </c>
      <c r="AAG82" s="988">
        <v>99.280575539568346</v>
      </c>
      <c r="AAH82" s="988">
        <v>45</v>
      </c>
      <c r="AAI82" s="2774">
        <v>278</v>
      </c>
      <c r="AAJ82" s="709">
        <v>354</v>
      </c>
      <c r="AAK82" s="978">
        <v>20</v>
      </c>
      <c r="AAL82" s="703">
        <v>770.5</v>
      </c>
      <c r="AAM82" s="978">
        <v>49</v>
      </c>
      <c r="AAN82" s="703">
        <v>0</v>
      </c>
      <c r="AAO82" s="978">
        <f t="shared" si="139"/>
        <v>31</v>
      </c>
      <c r="AAP82" s="703">
        <v>0</v>
      </c>
      <c r="AAQ82" s="979">
        <f t="shared" si="140"/>
        <v>12</v>
      </c>
      <c r="AAR82" s="712">
        <v>0</v>
      </c>
      <c r="AAS82" s="699">
        <v>30</v>
      </c>
      <c r="AAT82" s="712">
        <v>5.53</v>
      </c>
      <c r="AAU82" s="699">
        <v>68</v>
      </c>
      <c r="AAV82" s="712">
        <v>0</v>
      </c>
      <c r="AAW82" s="699">
        <v>24</v>
      </c>
      <c r="AAX82" s="712">
        <v>0</v>
      </c>
      <c r="AAY82" s="699">
        <v>32</v>
      </c>
      <c r="AAZ82" s="699">
        <v>4306.5</v>
      </c>
      <c r="ABA82" s="978">
        <f t="shared" si="141"/>
        <v>46</v>
      </c>
      <c r="ABB82" s="712">
        <v>857.3</v>
      </c>
      <c r="ABC82" s="978">
        <f t="shared" si="141"/>
        <v>45</v>
      </c>
      <c r="ABD82" s="712">
        <v>0</v>
      </c>
      <c r="ABE82" s="978">
        <f t="shared" si="141"/>
        <v>46</v>
      </c>
      <c r="ABF82" s="712">
        <v>0</v>
      </c>
      <c r="ABG82" s="978">
        <f t="shared" si="141"/>
        <v>47</v>
      </c>
      <c r="ABH82" s="712">
        <v>0</v>
      </c>
      <c r="ABI82" s="978">
        <f t="shared" si="141"/>
        <v>2</v>
      </c>
      <c r="ABJ82" s="712">
        <v>0</v>
      </c>
      <c r="ABK82" s="978">
        <f t="shared" si="141"/>
        <v>1</v>
      </c>
      <c r="ABL82" s="712">
        <v>247.8</v>
      </c>
      <c r="ABM82" s="978">
        <f t="shared" si="141"/>
        <v>23</v>
      </c>
      <c r="ABN82" s="712">
        <f t="shared" si="142"/>
        <v>247.8</v>
      </c>
      <c r="ABO82" s="2732">
        <f t="shared" si="143"/>
        <v>24</v>
      </c>
      <c r="ABP82" s="716">
        <v>5</v>
      </c>
      <c r="ABQ82" s="712" t="s">
        <v>1632</v>
      </c>
      <c r="ABR82" s="712">
        <v>5</v>
      </c>
      <c r="ABS82" s="712" t="s">
        <v>1632</v>
      </c>
      <c r="ABT82" s="712">
        <v>5</v>
      </c>
      <c r="ABU82" s="712" t="s">
        <v>1632</v>
      </c>
      <c r="ABV82" s="712">
        <v>0</v>
      </c>
      <c r="ABW82" s="712" t="s">
        <v>1625</v>
      </c>
      <c r="ABX82" s="712">
        <v>0</v>
      </c>
      <c r="ABY82" s="712" t="s">
        <v>1625</v>
      </c>
      <c r="ABZ82" s="712">
        <v>15</v>
      </c>
      <c r="ACA82" s="699">
        <v>42</v>
      </c>
      <c r="ACB82" s="712">
        <v>5</v>
      </c>
      <c r="ACC82" s="712" t="s">
        <v>1632</v>
      </c>
      <c r="ACD82" s="712">
        <v>0</v>
      </c>
      <c r="ACE82" s="712" t="s">
        <v>1625</v>
      </c>
      <c r="ACF82" s="712">
        <v>0</v>
      </c>
      <c r="ACG82" s="712" t="s">
        <v>1625</v>
      </c>
      <c r="ACH82" s="712">
        <v>0</v>
      </c>
      <c r="ACI82" s="712" t="s">
        <v>1625</v>
      </c>
      <c r="ACJ82" s="712">
        <v>5</v>
      </c>
      <c r="ACK82" s="699">
        <v>52</v>
      </c>
      <c r="ACL82" s="712">
        <v>0</v>
      </c>
      <c r="ACM82" s="712" t="s">
        <v>1625</v>
      </c>
      <c r="ACN82" s="712">
        <v>0</v>
      </c>
      <c r="ACO82" s="712" t="s">
        <v>1625</v>
      </c>
      <c r="ACP82" s="712">
        <v>0</v>
      </c>
      <c r="ACQ82" s="712" t="s">
        <v>1625</v>
      </c>
      <c r="ACR82" s="712">
        <v>0</v>
      </c>
      <c r="ACS82" s="699">
        <v>70</v>
      </c>
      <c r="ACT82" s="699">
        <v>10</v>
      </c>
      <c r="ACU82" s="699" t="s">
        <v>1632</v>
      </c>
      <c r="ACV82" s="699">
        <v>10</v>
      </c>
      <c r="ACW82" s="699" t="s">
        <v>1632</v>
      </c>
      <c r="ACX82" s="699">
        <v>10</v>
      </c>
      <c r="ACY82" s="699" t="s">
        <v>1632</v>
      </c>
      <c r="ACZ82" s="699">
        <v>0</v>
      </c>
      <c r="ADA82" s="699" t="s">
        <v>1625</v>
      </c>
      <c r="ADB82" s="699">
        <v>30</v>
      </c>
      <c r="ADC82" s="699">
        <v>33</v>
      </c>
      <c r="ADD82" s="989">
        <v>10</v>
      </c>
      <c r="ADE82" s="989">
        <v>0</v>
      </c>
      <c r="ADF82" s="989">
        <v>0</v>
      </c>
      <c r="ADG82" s="989">
        <v>0</v>
      </c>
      <c r="ADH82" s="989">
        <v>10</v>
      </c>
      <c r="ADI82" s="699">
        <v>58</v>
      </c>
      <c r="ADJ82" s="712">
        <v>5</v>
      </c>
      <c r="ADK82" s="712" t="s">
        <v>1632</v>
      </c>
      <c r="ADL82" s="712">
        <v>5</v>
      </c>
      <c r="ADM82" s="712" t="s">
        <v>1632</v>
      </c>
      <c r="ADN82" s="712">
        <v>0</v>
      </c>
      <c r="ADO82" s="712" t="s">
        <v>1625</v>
      </c>
      <c r="ADP82" s="712">
        <v>0</v>
      </c>
      <c r="ADQ82" s="712" t="s">
        <v>1625</v>
      </c>
      <c r="ADR82" s="712">
        <v>10</v>
      </c>
      <c r="ADS82" s="699">
        <v>49</v>
      </c>
      <c r="ADT82" s="712">
        <v>10</v>
      </c>
      <c r="ADU82" s="712">
        <v>0</v>
      </c>
      <c r="ADV82" s="712">
        <v>0</v>
      </c>
      <c r="ADW82" s="712">
        <v>0</v>
      </c>
      <c r="ADX82" s="712">
        <v>10</v>
      </c>
      <c r="ADY82" s="699">
        <v>64</v>
      </c>
      <c r="ADZ82" s="2771">
        <v>0</v>
      </c>
      <c r="AEA82" s="712">
        <v>0</v>
      </c>
      <c r="AEB82" s="699">
        <v>23</v>
      </c>
      <c r="AEC82" s="988">
        <v>4</v>
      </c>
      <c r="AED82" s="712">
        <v>27.764281252169088</v>
      </c>
      <c r="AEE82" s="699">
        <v>15</v>
      </c>
      <c r="AEF82" s="988">
        <v>0</v>
      </c>
      <c r="AEG82" s="712">
        <v>0</v>
      </c>
      <c r="AEH82" s="699">
        <v>43</v>
      </c>
      <c r="AEI82" s="2781">
        <v>4</v>
      </c>
      <c r="AEJ82" s="712">
        <v>27.764281252169088</v>
      </c>
      <c r="AEK82" s="699">
        <f t="shared" si="144"/>
        <v>51</v>
      </c>
      <c r="AEL82" s="988">
        <v>0</v>
      </c>
      <c r="AEM82" s="712">
        <v>0</v>
      </c>
      <c r="AEN82" s="699">
        <v>42</v>
      </c>
      <c r="AEO82" s="699">
        <v>2</v>
      </c>
      <c r="AEP82" s="712">
        <v>13.9</v>
      </c>
      <c r="AEQ82" s="699">
        <v>75</v>
      </c>
      <c r="AER82" s="699">
        <v>1</v>
      </c>
      <c r="AES82" s="712">
        <v>6.9</v>
      </c>
      <c r="AET82" s="699">
        <v>76</v>
      </c>
      <c r="AEU82" s="699">
        <v>0</v>
      </c>
      <c r="AEV82" s="1099">
        <v>0</v>
      </c>
      <c r="AEW82" s="699">
        <v>43</v>
      </c>
      <c r="AEX82" s="989">
        <v>9.4E-2</v>
      </c>
      <c r="AEY82" s="989">
        <v>65</v>
      </c>
      <c r="AEZ82" s="989">
        <v>3.2000000000000001E-2</v>
      </c>
      <c r="AFA82" s="989">
        <v>58</v>
      </c>
      <c r="AFB82" s="989">
        <v>0</v>
      </c>
      <c r="AFC82" s="989">
        <v>51</v>
      </c>
      <c r="AFD82" s="989">
        <v>1.4999999999999999E-2</v>
      </c>
      <c r="AFE82" s="989">
        <v>20</v>
      </c>
      <c r="AFF82" s="989">
        <v>8.0000000000000002E-3</v>
      </c>
      <c r="AFG82" s="989">
        <v>20</v>
      </c>
      <c r="AFH82" s="989">
        <v>1.9E-2</v>
      </c>
      <c r="AFI82" s="989">
        <v>21</v>
      </c>
      <c r="AFJ82" s="989">
        <v>0</v>
      </c>
      <c r="AFK82" s="989">
        <v>7</v>
      </c>
      <c r="AFL82" s="989">
        <v>0</v>
      </c>
      <c r="AFM82" s="989">
        <v>7</v>
      </c>
      <c r="AFN82" s="989">
        <v>8</v>
      </c>
      <c r="AFO82" s="989">
        <v>53.579800415243454</v>
      </c>
      <c r="AFP82" s="989">
        <v>52</v>
      </c>
      <c r="AFQ82" s="989">
        <v>5</v>
      </c>
      <c r="AFR82" s="989">
        <v>33.487375259527163</v>
      </c>
      <c r="AFS82" s="989">
        <v>56</v>
      </c>
      <c r="AFT82" s="989">
        <v>29</v>
      </c>
      <c r="AFU82" s="989">
        <v>194.22677650525753</v>
      </c>
      <c r="AFV82" s="989">
        <v>19</v>
      </c>
      <c r="AFW82" s="989">
        <v>12</v>
      </c>
      <c r="AFX82" s="989">
        <v>80.369700622865182</v>
      </c>
      <c r="AFY82" s="989">
        <v>55</v>
      </c>
      <c r="AFZ82" s="989">
        <v>18</v>
      </c>
      <c r="AGA82" s="989">
        <v>120.55455093429777</v>
      </c>
      <c r="AGB82" s="989">
        <v>76</v>
      </c>
      <c r="AGC82" s="989">
        <v>14</v>
      </c>
      <c r="AGD82" s="989">
        <v>93.764650726676052</v>
      </c>
      <c r="AGE82" s="989">
        <v>66</v>
      </c>
      <c r="AGF82" s="989">
        <v>0</v>
      </c>
      <c r="AGG82" s="989">
        <v>0</v>
      </c>
      <c r="AGH82" s="989">
        <v>51</v>
      </c>
      <c r="AGI82" s="989">
        <v>0</v>
      </c>
      <c r="AGJ82" s="989">
        <v>0</v>
      </c>
      <c r="AGK82" s="989">
        <v>10</v>
      </c>
      <c r="AGL82" s="989">
        <v>0</v>
      </c>
      <c r="AGM82" s="989">
        <v>0</v>
      </c>
      <c r="AGN82" s="989">
        <v>2</v>
      </c>
      <c r="AGO82" s="989">
        <v>0</v>
      </c>
      <c r="AGP82" s="989">
        <v>0</v>
      </c>
      <c r="AGQ82" s="989">
        <v>51</v>
      </c>
      <c r="AGR82" s="989">
        <v>0</v>
      </c>
      <c r="AGS82" s="989">
        <v>0</v>
      </c>
      <c r="AGT82" s="989">
        <v>19</v>
      </c>
      <c r="AGU82" s="989">
        <v>0</v>
      </c>
      <c r="AGV82" s="989">
        <v>0</v>
      </c>
      <c r="AGW82" s="989">
        <v>31</v>
      </c>
      <c r="AGX82" s="989">
        <v>0</v>
      </c>
      <c r="AGY82" s="989">
        <v>0</v>
      </c>
      <c r="AGZ82" s="989">
        <v>25</v>
      </c>
      <c r="AHA82" s="989">
        <v>0</v>
      </c>
      <c r="AHB82" s="989">
        <v>0</v>
      </c>
      <c r="AHC82" s="989">
        <v>12</v>
      </c>
      <c r="AHD82" s="989">
        <v>0</v>
      </c>
      <c r="AHE82" s="989">
        <v>0</v>
      </c>
      <c r="AHF82" s="989">
        <v>41</v>
      </c>
      <c r="AHG82" s="712">
        <v>22</v>
      </c>
      <c r="AHH82" s="712">
        <v>298.91000000000003</v>
      </c>
      <c r="AHI82" s="699">
        <v>28</v>
      </c>
      <c r="AHJ82" s="712">
        <v>8</v>
      </c>
      <c r="AHK82" s="712">
        <v>108.7</v>
      </c>
      <c r="AHL82" s="712">
        <v>70</v>
      </c>
      <c r="AHM82" s="712">
        <v>0</v>
      </c>
      <c r="AHN82" s="712">
        <v>0</v>
      </c>
      <c r="AHO82" s="699">
        <v>43</v>
      </c>
      <c r="AHP82" s="712">
        <v>0</v>
      </c>
      <c r="AHQ82" s="712">
        <v>0</v>
      </c>
      <c r="AHR82" s="712">
        <v>23</v>
      </c>
      <c r="AHS82" s="712">
        <v>18</v>
      </c>
      <c r="AHT82" s="712">
        <v>236.84</v>
      </c>
      <c r="AHU82" s="699">
        <v>13</v>
      </c>
      <c r="AHV82" s="712">
        <v>9</v>
      </c>
      <c r="AHW82" s="712">
        <v>122.28</v>
      </c>
      <c r="AHX82" s="699">
        <v>69</v>
      </c>
      <c r="AHY82" s="712">
        <v>6</v>
      </c>
      <c r="AHZ82" s="712">
        <v>78.95</v>
      </c>
      <c r="AIA82" s="699">
        <v>59</v>
      </c>
      <c r="AIC82" s="2771"/>
      <c r="AID82" s="1212"/>
      <c r="AIE82" s="988"/>
      <c r="AIF82" s="2771"/>
      <c r="AIG82" s="1212"/>
      <c r="AIH82" s="988"/>
      <c r="AII82" s="988"/>
      <c r="AIJ82" s="712"/>
      <c r="AIK82" s="988"/>
      <c r="AIL82" s="2777">
        <v>71</v>
      </c>
      <c r="AIM82" s="2778">
        <v>53.521126760563376</v>
      </c>
      <c r="AIN82" s="2779">
        <f t="shared" si="145"/>
        <v>50</v>
      </c>
      <c r="AIO82" s="988">
        <v>420</v>
      </c>
      <c r="AIP82" s="1212">
        <v>28.571428571428569</v>
      </c>
      <c r="AIQ82" s="988">
        <f t="shared" si="146"/>
        <v>21</v>
      </c>
      <c r="AIR82" s="2777">
        <v>69</v>
      </c>
      <c r="AIS82" s="2778">
        <v>34.782608695652172</v>
      </c>
      <c r="AIT82" s="2779">
        <f t="shared" si="147"/>
        <v>59</v>
      </c>
      <c r="AIU82" s="988">
        <v>412</v>
      </c>
      <c r="AIV82" s="1212">
        <v>12.135922330097086</v>
      </c>
      <c r="AIW82" s="988">
        <f t="shared" si="148"/>
        <v>49</v>
      </c>
      <c r="AIX82" s="2777">
        <v>71</v>
      </c>
      <c r="AIY82" s="2778">
        <v>2.8169014084507045</v>
      </c>
      <c r="AIZ82" s="2779">
        <f t="shared" si="149"/>
        <v>16</v>
      </c>
      <c r="AJA82" s="988">
        <v>409</v>
      </c>
      <c r="AJB82" s="1212">
        <v>16.381418092909534</v>
      </c>
      <c r="AJC82" s="988">
        <f t="shared" si="150"/>
        <v>58</v>
      </c>
      <c r="AJD82" s="2771">
        <v>71</v>
      </c>
      <c r="AJE82" s="1212">
        <v>18.30985915492958</v>
      </c>
      <c r="AJF82" s="715">
        <v>77</v>
      </c>
      <c r="AJG82" s="699">
        <v>424</v>
      </c>
      <c r="AJH82" s="1099">
        <v>11.084905660377359</v>
      </c>
      <c r="AJI82" s="733">
        <v>54</v>
      </c>
      <c r="AJJ82" s="2771">
        <v>71</v>
      </c>
      <c r="AJK82" s="712">
        <v>22.535211267605636</v>
      </c>
      <c r="AJL82" s="715">
        <v>29</v>
      </c>
      <c r="AJM82" s="699">
        <v>424</v>
      </c>
      <c r="AJN82" s="712">
        <v>24.528301886792452</v>
      </c>
      <c r="AJO82" s="715">
        <v>39</v>
      </c>
      <c r="AJP82" s="2771">
        <v>68</v>
      </c>
      <c r="AJQ82" s="712">
        <v>13.23529411764706</v>
      </c>
      <c r="AJR82" s="988">
        <v>55</v>
      </c>
      <c r="AJS82" s="699">
        <v>442</v>
      </c>
      <c r="AJT82" s="712">
        <v>26.923076923076923</v>
      </c>
      <c r="AJU82" s="988">
        <f t="shared" si="151"/>
        <v>34</v>
      </c>
      <c r="AJV82" s="1178">
        <v>50</v>
      </c>
      <c r="AJW82" s="1099">
        <v>0</v>
      </c>
      <c r="AJX82" s="1099">
        <v>50</v>
      </c>
      <c r="AJY82" s="1099">
        <v>100</v>
      </c>
      <c r="AJZ82" s="1099">
        <v>0</v>
      </c>
      <c r="AKA82" s="1099">
        <v>0</v>
      </c>
      <c r="AKB82" s="1099">
        <v>50</v>
      </c>
      <c r="AKC82" s="1099">
        <v>0</v>
      </c>
      <c r="AKD82" s="1099">
        <v>0</v>
      </c>
      <c r="AKE82" s="1099">
        <v>0</v>
      </c>
      <c r="AKF82" s="1099">
        <v>0</v>
      </c>
      <c r="AKG82" s="1188">
        <v>2</v>
      </c>
      <c r="AKH82" s="985">
        <v>35.9375</v>
      </c>
      <c r="AKI82" s="985">
        <v>6.25</v>
      </c>
      <c r="AKJ82" s="985">
        <v>26.5625</v>
      </c>
      <c r="AKK82" s="985">
        <v>21.875</v>
      </c>
      <c r="AKL82" s="985">
        <v>18.75</v>
      </c>
      <c r="AKM82" s="985">
        <v>17.1875</v>
      </c>
      <c r="AKN82" s="985">
        <v>17.1875</v>
      </c>
      <c r="AKO82" s="985">
        <v>6.25</v>
      </c>
      <c r="AKP82" s="985">
        <v>34.375</v>
      </c>
      <c r="AKQ82" s="985">
        <v>1.5625</v>
      </c>
      <c r="AKR82" s="985">
        <v>9.375</v>
      </c>
      <c r="AKS82" s="699">
        <v>64</v>
      </c>
      <c r="AKT82" s="2771" t="s">
        <v>1634</v>
      </c>
      <c r="AKU82" s="988" t="s">
        <v>1634</v>
      </c>
      <c r="AKV82" s="988" t="s">
        <v>1633</v>
      </c>
      <c r="AKW82" s="988" t="s">
        <v>1650</v>
      </c>
      <c r="AKX82" s="988" t="s">
        <v>1680</v>
      </c>
      <c r="AKY82" s="988" t="s">
        <v>1680</v>
      </c>
      <c r="AKZ82" s="988" t="s">
        <v>1680</v>
      </c>
      <c r="ALA82" s="988">
        <v>1</v>
      </c>
      <c r="ALB82" s="988">
        <v>1</v>
      </c>
      <c r="ALC82" s="988">
        <v>-1</v>
      </c>
      <c r="ALD82" s="988">
        <v>2</v>
      </c>
      <c r="ALE82" s="988">
        <v>-2</v>
      </c>
      <c r="ALF82" s="988">
        <v>-2</v>
      </c>
      <c r="ALG82" s="988">
        <v>-2</v>
      </c>
      <c r="ALH82" s="988">
        <f t="shared" si="152"/>
        <v>-3</v>
      </c>
      <c r="ALI82" s="988">
        <f t="shared" si="153"/>
        <v>66</v>
      </c>
      <c r="ALJ82" s="716" t="s">
        <v>31</v>
      </c>
      <c r="ALK82" s="712" t="s">
        <v>31</v>
      </c>
      <c r="ALL82" s="712" t="s">
        <v>1635</v>
      </c>
      <c r="ALM82" s="712" t="s">
        <v>31</v>
      </c>
      <c r="ALN82" s="712" t="s">
        <v>1657</v>
      </c>
      <c r="ALO82" s="712" t="s">
        <v>1657</v>
      </c>
      <c r="ALP82" s="712" t="s">
        <v>1635</v>
      </c>
      <c r="ALQ82" s="2771">
        <v>1</v>
      </c>
      <c r="ALR82" s="988">
        <v>1</v>
      </c>
      <c r="ALS82" s="988">
        <v>1</v>
      </c>
      <c r="ALT82" s="988">
        <v>12</v>
      </c>
      <c r="ALU82" s="988">
        <v>0</v>
      </c>
      <c r="ALV82" s="988">
        <v>0</v>
      </c>
      <c r="ALW82" s="2774">
        <v>1</v>
      </c>
      <c r="ALX82" s="3989">
        <v>0.19327406262079627</v>
      </c>
      <c r="ALY82" s="988">
        <v>70</v>
      </c>
      <c r="ALZ82" s="2773">
        <v>0.19327406262079627</v>
      </c>
      <c r="AMA82" s="988">
        <v>52</v>
      </c>
      <c r="AMB82" s="2773">
        <v>0.19327406262079627</v>
      </c>
      <c r="AMC82" s="988">
        <v>46</v>
      </c>
      <c r="AMD82" s="2773">
        <v>2.3192887514495553</v>
      </c>
      <c r="AME82" s="988">
        <v>18</v>
      </c>
      <c r="AMF82" s="988">
        <v>0</v>
      </c>
      <c r="AMG82" s="988">
        <v>63</v>
      </c>
      <c r="AMH82" s="2773">
        <v>0</v>
      </c>
      <c r="AMI82" s="988">
        <v>67</v>
      </c>
      <c r="AMJ82" s="2773">
        <v>0.19327406262079627</v>
      </c>
      <c r="AMK82" s="988">
        <v>60</v>
      </c>
      <c r="AML82" s="982">
        <v>1</v>
      </c>
      <c r="AMM82" s="699">
        <v>0</v>
      </c>
      <c r="AMN82" s="699">
        <v>0</v>
      </c>
      <c r="AMO82" s="716">
        <v>0.19327406262079627</v>
      </c>
      <c r="AMP82" s="988">
        <v>49</v>
      </c>
      <c r="AMQ82" s="712">
        <v>0</v>
      </c>
      <c r="AMR82" s="988">
        <v>27</v>
      </c>
      <c r="AMS82" s="712">
        <v>0</v>
      </c>
      <c r="AMT82" s="2774">
        <v>27</v>
      </c>
      <c r="AMU82" s="982">
        <v>0</v>
      </c>
      <c r="AMV82" s="2773">
        <v>0</v>
      </c>
      <c r="AMW82" s="988">
        <v>32</v>
      </c>
      <c r="AMX82" s="716" t="s">
        <v>106</v>
      </c>
      <c r="AMY82" s="712" t="s">
        <v>1687</v>
      </c>
      <c r="AMZ82" s="988">
        <v>4</v>
      </c>
      <c r="ANA82" s="988">
        <v>1</v>
      </c>
      <c r="ANB82" s="988">
        <v>5</v>
      </c>
      <c r="ANC82" s="988">
        <v>28</v>
      </c>
      <c r="AND82" s="2780" t="s">
        <v>1632</v>
      </c>
      <c r="ANE82" s="1495" t="s">
        <v>1632</v>
      </c>
      <c r="ANF82" s="1495" t="s">
        <v>1625</v>
      </c>
      <c r="ANG82" s="1495" t="s">
        <v>1625</v>
      </c>
      <c r="ANH82" s="1212">
        <v>5</v>
      </c>
      <c r="ANI82" s="1212">
        <v>5</v>
      </c>
      <c r="ANJ82" s="1212">
        <v>0</v>
      </c>
      <c r="ANK82" s="1212">
        <v>0</v>
      </c>
      <c r="ANL82" s="2781">
        <f t="shared" si="154"/>
        <v>10</v>
      </c>
      <c r="ANM82" s="2781">
        <f t="shared" si="155"/>
        <v>52</v>
      </c>
      <c r="ANN82" s="2782" t="s">
        <v>1632</v>
      </c>
      <c r="ANO82" s="1212" t="s">
        <v>1632</v>
      </c>
      <c r="ANP82" s="1212" t="s">
        <v>1632</v>
      </c>
      <c r="ANQ82" s="1212" t="s">
        <v>1632</v>
      </c>
      <c r="ANR82" s="1212">
        <v>5</v>
      </c>
      <c r="ANS82" s="1212">
        <v>5</v>
      </c>
      <c r="ANT82" s="1212">
        <v>5</v>
      </c>
      <c r="ANU82" s="1212">
        <v>5</v>
      </c>
      <c r="ANV82" s="988">
        <f t="shared" si="156"/>
        <v>20</v>
      </c>
      <c r="ANW82" s="988">
        <f t="shared" si="157"/>
        <v>1</v>
      </c>
      <c r="ANX82" s="982">
        <v>66</v>
      </c>
      <c r="ANY82" s="988">
        <v>474</v>
      </c>
      <c r="ANZ82" s="1089">
        <v>3.7479999999999998</v>
      </c>
      <c r="AOA82" s="988">
        <v>70</v>
      </c>
      <c r="AOB82" s="1089">
        <v>9.6</v>
      </c>
      <c r="AOC82" s="1188">
        <f t="shared" si="158"/>
        <v>5</v>
      </c>
      <c r="AOD82" s="1089">
        <v>13.882</v>
      </c>
      <c r="AOE82" s="1188">
        <f t="shared" si="159"/>
        <v>69</v>
      </c>
      <c r="AOF82" s="699">
        <v>0</v>
      </c>
      <c r="AOG82" s="985">
        <v>0</v>
      </c>
      <c r="AOH82" s="1188">
        <v>45</v>
      </c>
      <c r="AOI82" s="699">
        <v>0</v>
      </c>
      <c r="AOJ82" s="985">
        <v>0</v>
      </c>
      <c r="AOK82" s="1188">
        <v>60</v>
      </c>
      <c r="AOL82" s="699">
        <v>2</v>
      </c>
      <c r="AOM82" s="985">
        <v>0.38654812524159254</v>
      </c>
      <c r="AON82" s="1188">
        <v>42</v>
      </c>
      <c r="AOO82" s="699">
        <v>0</v>
      </c>
      <c r="AOP82" s="985">
        <v>0</v>
      </c>
      <c r="AOQ82" s="1188">
        <v>61</v>
      </c>
      <c r="AOR82" s="2782" t="s">
        <v>1625</v>
      </c>
      <c r="AOS82" s="1212" t="s">
        <v>1625</v>
      </c>
      <c r="AOT82" s="1212" t="s">
        <v>1625</v>
      </c>
      <c r="AOU82" s="1212" t="s">
        <v>1625</v>
      </c>
      <c r="AOV82" s="1212">
        <v>0</v>
      </c>
      <c r="AOW82" s="1212">
        <v>0</v>
      </c>
      <c r="AOX82" s="1212">
        <v>0</v>
      </c>
      <c r="AOY82" s="1212">
        <v>0</v>
      </c>
      <c r="AOZ82" s="988">
        <f t="shared" si="160"/>
        <v>0</v>
      </c>
      <c r="APA82" s="988">
        <f t="shared" si="161"/>
        <v>25</v>
      </c>
      <c r="APB82" s="2783" t="s">
        <v>1625</v>
      </c>
      <c r="APC82" s="2784" t="s">
        <v>1625</v>
      </c>
      <c r="APD82" s="2784" t="s">
        <v>1625</v>
      </c>
      <c r="APE82" s="2784" t="s">
        <v>1632</v>
      </c>
      <c r="APF82" s="2785">
        <v>0</v>
      </c>
      <c r="APG82" s="2785">
        <v>0</v>
      </c>
      <c r="APH82" s="2785">
        <v>0</v>
      </c>
      <c r="API82" s="2785">
        <v>5</v>
      </c>
      <c r="APJ82" s="988">
        <f t="shared" si="162"/>
        <v>5</v>
      </c>
      <c r="APK82" s="988">
        <f t="shared" si="163"/>
        <v>59</v>
      </c>
      <c r="APL82" s="988">
        <v>0</v>
      </c>
      <c r="APM82" s="1212">
        <v>0</v>
      </c>
      <c r="APN82" s="988">
        <v>17</v>
      </c>
      <c r="APO82" s="988">
        <v>0</v>
      </c>
      <c r="APP82" s="1212">
        <v>0</v>
      </c>
      <c r="APQ82" s="988">
        <v>18</v>
      </c>
      <c r="APR82" s="2777">
        <v>0</v>
      </c>
      <c r="APS82" s="2779">
        <v>0</v>
      </c>
      <c r="APT82" s="2779">
        <v>0</v>
      </c>
      <c r="APU82" s="989">
        <v>0</v>
      </c>
      <c r="APV82" s="989">
        <v>0</v>
      </c>
      <c r="APW82" s="989">
        <v>0</v>
      </c>
      <c r="APX82" s="989">
        <v>38</v>
      </c>
      <c r="APY82" s="989">
        <v>1</v>
      </c>
      <c r="APZ82" s="989">
        <v>140</v>
      </c>
      <c r="AQA82" s="989">
        <v>1120</v>
      </c>
      <c r="AQB82" s="989">
        <v>140</v>
      </c>
      <c r="AQC82" s="989">
        <v>1120</v>
      </c>
      <c r="AQD82" s="1099">
        <v>21.521906225980015</v>
      </c>
      <c r="AQE82" s="989">
        <v>24</v>
      </c>
      <c r="AQF82" s="989">
        <v>1</v>
      </c>
      <c r="AQG82" s="989">
        <v>140</v>
      </c>
      <c r="AQH82" s="989">
        <v>1120</v>
      </c>
      <c r="AQI82" s="989">
        <v>140</v>
      </c>
      <c r="AQJ82" s="989">
        <v>1120</v>
      </c>
      <c r="AQK82" s="989">
        <v>21.521906225980015</v>
      </c>
      <c r="AQL82" s="729">
        <v>49</v>
      </c>
      <c r="AQM82" s="987"/>
      <c r="AQQ82" s="988">
        <v>591</v>
      </c>
      <c r="AQR82" s="988">
        <v>496</v>
      </c>
      <c r="AQS82" s="989">
        <v>37</v>
      </c>
      <c r="AQT82" s="1099">
        <v>7.459677419354839</v>
      </c>
      <c r="AQU82" s="989">
        <f t="shared" si="164"/>
        <v>32</v>
      </c>
      <c r="AQV82" s="989">
        <v>14</v>
      </c>
      <c r="AQW82" s="989">
        <v>37.837837837837839</v>
      </c>
      <c r="AQX82" s="1099">
        <v>4.0714285714285712</v>
      </c>
      <c r="AQY82" s="989">
        <f t="shared" si="165"/>
        <v>1</v>
      </c>
      <c r="AQZ82" s="989">
        <v>17</v>
      </c>
      <c r="ARA82" s="989">
        <v>54</v>
      </c>
      <c r="ARB82" s="989">
        <v>31.481481481481481</v>
      </c>
      <c r="ARC82" s="989">
        <f t="shared" si="166"/>
        <v>12</v>
      </c>
      <c r="ARD82" s="1668">
        <v>2.4516129032258065</v>
      </c>
      <c r="ARE82" s="1667">
        <f t="shared" si="167"/>
        <v>24</v>
      </c>
      <c r="ARF82" s="2779">
        <v>8</v>
      </c>
      <c r="ARG82" s="1099">
        <v>0</v>
      </c>
      <c r="ARH82" s="989">
        <f t="shared" si="168"/>
        <v>1</v>
      </c>
      <c r="ARI82" s="988">
        <v>64</v>
      </c>
      <c r="ARJ82" s="985">
        <v>18.75</v>
      </c>
      <c r="ARK82" s="699">
        <f t="shared" si="169"/>
        <v>32</v>
      </c>
      <c r="ARL82" s="989">
        <v>485</v>
      </c>
      <c r="ARM82" s="715">
        <v>94</v>
      </c>
      <c r="ARN82" s="985">
        <v>19.381443298969074</v>
      </c>
      <c r="ARO82" s="699">
        <f t="shared" si="170"/>
        <v>37</v>
      </c>
      <c r="ARP82" s="707">
        <v>219</v>
      </c>
      <c r="ARQ82" s="1881">
        <v>0</v>
      </c>
      <c r="ARR82" s="719">
        <v>0</v>
      </c>
      <c r="ARS82" s="979">
        <f t="shared" si="171"/>
        <v>34</v>
      </c>
      <c r="ART82" s="988">
        <v>59</v>
      </c>
      <c r="ARU82" s="699">
        <f t="shared" si="171"/>
        <v>31</v>
      </c>
      <c r="ARV82" s="988" t="s">
        <v>31</v>
      </c>
      <c r="ARW82" s="988" t="s">
        <v>31</v>
      </c>
      <c r="ARX82" s="985" t="s">
        <v>31</v>
      </c>
      <c r="ARY82" s="699" t="str">
        <f t="shared" si="172"/>
        <v>-</v>
      </c>
      <c r="ARZ82" s="988" t="s">
        <v>31</v>
      </c>
      <c r="ASA82" s="988" t="s">
        <v>31</v>
      </c>
      <c r="ASB82" s="712" t="s">
        <v>31</v>
      </c>
      <c r="ASC82" s="699" t="str">
        <f t="shared" si="173"/>
        <v>-</v>
      </c>
      <c r="ASD82" s="712">
        <v>31.35593220338983</v>
      </c>
      <c r="ASE82" s="712">
        <v>20.33898305084746</v>
      </c>
      <c r="ASF82" s="712">
        <v>19.491525423728813</v>
      </c>
      <c r="ASG82" s="712">
        <v>5.0847457627118651</v>
      </c>
      <c r="ASH82" s="712">
        <v>5.9322033898305087</v>
      </c>
      <c r="ASI82" s="712">
        <v>10.16949152542373</v>
      </c>
      <c r="ASJ82" s="712">
        <v>5.0847457627118651</v>
      </c>
      <c r="ASK82" s="712">
        <v>1.6949152542372881</v>
      </c>
      <c r="ASL82" s="712">
        <v>0.84745762711864403</v>
      </c>
      <c r="ASM82" s="988">
        <v>37</v>
      </c>
      <c r="ASN82" s="988">
        <v>24</v>
      </c>
      <c r="ASO82" s="988">
        <v>23</v>
      </c>
      <c r="ASP82" s="988">
        <v>6</v>
      </c>
      <c r="ASQ82" s="988">
        <v>7</v>
      </c>
      <c r="ASR82" s="988">
        <v>12</v>
      </c>
      <c r="ASS82" s="988">
        <v>6</v>
      </c>
      <c r="AST82" s="988">
        <v>2</v>
      </c>
      <c r="ASU82" s="988">
        <v>1</v>
      </c>
      <c r="ASV82" s="988">
        <v>118</v>
      </c>
      <c r="ASW82" s="712" t="s">
        <v>31</v>
      </c>
      <c r="ASX82" s="712" t="s">
        <v>31</v>
      </c>
      <c r="ASY82" s="712" t="s">
        <v>31</v>
      </c>
      <c r="ASZ82" s="712" t="s">
        <v>31</v>
      </c>
      <c r="ATA82" s="712" t="s">
        <v>31</v>
      </c>
      <c r="ATB82" s="712" t="s">
        <v>31</v>
      </c>
      <c r="ATC82" s="712" t="s">
        <v>31</v>
      </c>
      <c r="ATD82" s="712" t="s">
        <v>31</v>
      </c>
      <c r="ATE82" s="712" t="s">
        <v>31</v>
      </c>
      <c r="ATF82" s="988">
        <v>0</v>
      </c>
      <c r="ATG82" s="988">
        <v>0</v>
      </c>
      <c r="ATH82" s="988">
        <v>0</v>
      </c>
      <c r="ATI82" s="988">
        <v>0</v>
      </c>
      <c r="ATJ82" s="988">
        <v>0</v>
      </c>
      <c r="ATK82" s="988">
        <v>0</v>
      </c>
      <c r="ATL82" s="988">
        <v>0</v>
      </c>
      <c r="ATM82" s="988">
        <v>0</v>
      </c>
      <c r="ATN82" s="988">
        <v>0</v>
      </c>
      <c r="ATO82" s="988">
        <v>0</v>
      </c>
      <c r="ATP82" s="712" t="s">
        <v>31</v>
      </c>
      <c r="ATQ82" s="712" t="s">
        <v>31</v>
      </c>
      <c r="ATR82" s="712" t="s">
        <v>31</v>
      </c>
      <c r="ATS82" s="712" t="s">
        <v>31</v>
      </c>
      <c r="ATT82" s="712" t="s">
        <v>31</v>
      </c>
      <c r="ATU82" s="712" t="s">
        <v>31</v>
      </c>
      <c r="ATV82" s="712" t="s">
        <v>31</v>
      </c>
      <c r="ATW82" s="712" t="s">
        <v>31</v>
      </c>
      <c r="ATX82" s="712" t="s">
        <v>31</v>
      </c>
      <c r="ATY82" s="988">
        <v>0</v>
      </c>
      <c r="ATZ82" s="988">
        <v>0</v>
      </c>
      <c r="AUA82" s="988">
        <v>0</v>
      </c>
      <c r="AUB82" s="988">
        <v>0</v>
      </c>
      <c r="AUC82" s="988">
        <v>0</v>
      </c>
      <c r="AUD82" s="988">
        <v>0</v>
      </c>
      <c r="AUE82" s="988">
        <v>0</v>
      </c>
      <c r="AUF82" s="988">
        <v>0</v>
      </c>
      <c r="AUG82" s="988">
        <v>0</v>
      </c>
      <c r="AUH82" s="988">
        <v>0</v>
      </c>
      <c r="AUI82" s="712" t="s">
        <v>1648</v>
      </c>
      <c r="AUJ82" s="712" t="s">
        <v>1623</v>
      </c>
      <c r="AUK82" s="709">
        <v>10</v>
      </c>
      <c r="AUL82" s="978">
        <v>14</v>
      </c>
      <c r="AUM82" s="703" t="s">
        <v>1625</v>
      </c>
      <c r="AUN82" s="703" t="s">
        <v>1625</v>
      </c>
      <c r="AUO82" s="703" t="s">
        <v>1632</v>
      </c>
      <c r="AUP82" s="701" t="s">
        <v>1632</v>
      </c>
      <c r="AUQ82" s="712" t="s">
        <v>1625</v>
      </c>
      <c r="AUR82" s="712" t="s">
        <v>1627</v>
      </c>
      <c r="AUS82" s="712" t="s">
        <v>1627</v>
      </c>
      <c r="AUT82" s="712" t="s">
        <v>1623</v>
      </c>
      <c r="AUU82" s="712" t="s">
        <v>1625</v>
      </c>
      <c r="AUV82" s="712" t="s">
        <v>1628</v>
      </c>
      <c r="AUW82" s="3968" t="s">
        <v>1641</v>
      </c>
      <c r="AUX82" s="712" t="s">
        <v>5405</v>
      </c>
      <c r="AUY82" s="712" t="s">
        <v>1880</v>
      </c>
      <c r="AUZ82" s="699">
        <v>136</v>
      </c>
      <c r="AVA82" s="699">
        <v>20</v>
      </c>
      <c r="AVB82" s="985">
        <v>14.7</v>
      </c>
      <c r="AVC82" s="699">
        <v>2</v>
      </c>
      <c r="AVD82" s="712">
        <v>0.38654812524159254</v>
      </c>
      <c r="AVE82" s="699">
        <f t="shared" si="174"/>
        <v>3</v>
      </c>
      <c r="AVF82" s="712">
        <v>0</v>
      </c>
      <c r="AVG82" s="978">
        <v>33</v>
      </c>
      <c r="AVH82" s="712" t="s">
        <v>1625</v>
      </c>
      <c r="AVI82" s="712" t="s">
        <v>1625</v>
      </c>
      <c r="AVJ82" s="712" t="s">
        <v>1625</v>
      </c>
      <c r="AVK82" s="712" t="s">
        <v>1625</v>
      </c>
      <c r="AVL82" s="716">
        <v>13.9</v>
      </c>
      <c r="AVM82" s="699">
        <f t="shared" si="175"/>
        <v>24</v>
      </c>
      <c r="AVN82" s="988">
        <v>2</v>
      </c>
      <c r="AVO82" s="712">
        <v>0</v>
      </c>
      <c r="AVP82" s="699">
        <f t="shared" si="176"/>
        <v>39</v>
      </c>
      <c r="AVQ82" s="988">
        <v>0</v>
      </c>
      <c r="AVR82" s="712">
        <v>0</v>
      </c>
      <c r="AVS82" s="699">
        <f t="shared" si="177"/>
        <v>14</v>
      </c>
      <c r="AVT82" s="988">
        <v>0</v>
      </c>
      <c r="AVU82" s="712">
        <v>6.9</v>
      </c>
      <c r="AVV82" s="699">
        <f t="shared" si="178"/>
        <v>13</v>
      </c>
      <c r="AVW82" s="988">
        <v>1</v>
      </c>
      <c r="AVX82" s="712">
        <v>0</v>
      </c>
      <c r="AVY82" s="2774">
        <v>0</v>
      </c>
      <c r="AVZ82" s="716">
        <v>6.9</v>
      </c>
      <c r="AWA82" s="699">
        <f t="shared" si="179"/>
        <v>12</v>
      </c>
      <c r="AWB82" s="988">
        <v>1</v>
      </c>
      <c r="AWC82" s="712">
        <v>0</v>
      </c>
      <c r="AWD82" s="699">
        <f t="shared" si="180"/>
        <v>9</v>
      </c>
      <c r="AWE82" s="988">
        <v>0</v>
      </c>
      <c r="AWF82" s="712">
        <v>6.9</v>
      </c>
      <c r="AWG82" s="699">
        <f t="shared" si="181"/>
        <v>53</v>
      </c>
      <c r="AWH82" s="988">
        <v>1</v>
      </c>
      <c r="AWI82" s="2771">
        <v>100</v>
      </c>
      <c r="AWJ82" s="988" t="s">
        <v>31</v>
      </c>
      <c r="AWK82" s="988" t="s">
        <v>31</v>
      </c>
      <c r="AWL82" s="988">
        <v>29</v>
      </c>
      <c r="AWM82" s="988" t="s">
        <v>31</v>
      </c>
      <c r="AWN82" s="988">
        <v>129</v>
      </c>
      <c r="AWO82" s="988" t="s">
        <v>31</v>
      </c>
      <c r="AWP82" s="988" t="s">
        <v>31</v>
      </c>
      <c r="AWQ82" s="988" t="s">
        <v>31</v>
      </c>
      <c r="AWR82" s="988" t="s">
        <v>31</v>
      </c>
      <c r="AWS82" s="716">
        <v>0.127</v>
      </c>
      <c r="AWT82" s="699">
        <f t="shared" si="182"/>
        <v>38</v>
      </c>
      <c r="AWU82" s="712" t="s">
        <v>31</v>
      </c>
      <c r="AWV82" s="699" t="str">
        <f t="shared" si="182"/>
        <v>-</v>
      </c>
      <c r="AWW82" s="712" t="s">
        <v>31</v>
      </c>
      <c r="AWX82" s="699" t="str">
        <f t="shared" si="112"/>
        <v>-</v>
      </c>
      <c r="AWY82" s="712">
        <v>3.6999999999999998E-2</v>
      </c>
      <c r="AWZ82" s="699">
        <f t="shared" si="183"/>
        <v>13</v>
      </c>
      <c r="AXA82" s="712" t="s">
        <v>31</v>
      </c>
      <c r="AXB82" s="712">
        <v>0.16400000000000001</v>
      </c>
      <c r="AXC82" s="712" t="s">
        <v>31</v>
      </c>
      <c r="AXD82" s="699" t="str">
        <f t="shared" si="113"/>
        <v>-</v>
      </c>
      <c r="AXE82" s="712" t="s">
        <v>31</v>
      </c>
      <c r="AXF82" s="699" t="str">
        <f t="shared" si="114"/>
        <v>-</v>
      </c>
      <c r="AXG82" s="712" t="s">
        <v>31</v>
      </c>
      <c r="AXH82" s="699" t="str">
        <f t="shared" si="115"/>
        <v>-</v>
      </c>
      <c r="AXI82" s="712" t="s">
        <v>31</v>
      </c>
      <c r="AXK82" s="3969">
        <v>89.795918367346943</v>
      </c>
      <c r="AXL82" s="3970">
        <v>294</v>
      </c>
      <c r="AXM82" s="715">
        <f t="shared" si="184"/>
        <v>74</v>
      </c>
      <c r="AXN82" s="3969">
        <v>42.326732673267323</v>
      </c>
      <c r="AXO82" s="3970">
        <v>404</v>
      </c>
      <c r="AXP82" s="715">
        <f t="shared" si="185"/>
        <v>25</v>
      </c>
      <c r="AXQ82" s="2024">
        <v>5056</v>
      </c>
      <c r="AXR82" s="2024">
        <v>5113</v>
      </c>
      <c r="AXS82" s="3029">
        <v>1.1148053980050747</v>
      </c>
      <c r="AXT82" s="2024" t="s">
        <v>8059</v>
      </c>
      <c r="AXU82" s="2024">
        <v>788</v>
      </c>
      <c r="AXV82" s="2024">
        <v>789</v>
      </c>
      <c r="AXW82" s="3029">
        <v>0.1267427122940461</v>
      </c>
      <c r="AXX82" s="2024" t="s">
        <v>8059</v>
      </c>
      <c r="AXY82" s="3029">
        <v>15.585443037974683</v>
      </c>
      <c r="AXZ82" s="3029">
        <v>15.43125366712302</v>
      </c>
      <c r="AYA82" s="3029">
        <v>-0.15418937085166284</v>
      </c>
      <c r="AYB82" s="2024" t="s">
        <v>1632</v>
      </c>
      <c r="AYC82" s="2123">
        <v>2112</v>
      </c>
      <c r="AYD82" s="2024">
        <v>1918</v>
      </c>
      <c r="AYE82" s="3029">
        <v>10.114702815432736</v>
      </c>
      <c r="AYF82" s="2024" t="s">
        <v>8057</v>
      </c>
      <c r="AYG82" s="2024">
        <v>468</v>
      </c>
      <c r="AYH82" s="2024">
        <v>515</v>
      </c>
      <c r="AYI82" s="3029">
        <v>9.1262135922330145</v>
      </c>
      <c r="AYJ82" s="2024" t="s">
        <v>8058</v>
      </c>
      <c r="AYK82" s="2024">
        <v>16428</v>
      </c>
      <c r="AYL82" s="2024">
        <v>15871</v>
      </c>
      <c r="AYM82" s="3029">
        <v>3.5095457123054672</v>
      </c>
      <c r="AYN82" s="2024" t="s">
        <v>8056</v>
      </c>
      <c r="AYO82" s="2024">
        <v>59146821</v>
      </c>
      <c r="AYP82" s="2024">
        <v>54415222</v>
      </c>
      <c r="AYQ82" s="3029">
        <v>8.6953591772537493</v>
      </c>
      <c r="AYR82" s="2024" t="s">
        <v>8058</v>
      </c>
      <c r="AYS82" s="2024">
        <v>36923383</v>
      </c>
      <c r="AYT82" s="2024">
        <v>35198203</v>
      </c>
      <c r="AYU82" s="3029">
        <v>4.9013297639086915</v>
      </c>
      <c r="AYV82" s="2024" t="s">
        <v>8056</v>
      </c>
      <c r="AYW82" s="2024">
        <v>19190438</v>
      </c>
      <c r="AYX82" s="2024">
        <v>16979119</v>
      </c>
      <c r="AYY82" s="3029">
        <v>13.023755826200414</v>
      </c>
      <c r="AYZ82" s="2024" t="s">
        <v>8057</v>
      </c>
      <c r="AZA82" s="2024">
        <v>289000</v>
      </c>
      <c r="AZB82" s="2024">
        <v>70900</v>
      </c>
      <c r="AZC82" s="3029">
        <v>307.61636107193232</v>
      </c>
      <c r="AZD82" s="2024" t="s">
        <v>8057</v>
      </c>
      <c r="AZE82" s="2024">
        <v>2539000</v>
      </c>
      <c r="AZF82" s="2024">
        <v>2140000</v>
      </c>
      <c r="AZG82" s="3029">
        <v>18.644859813084096</v>
      </c>
      <c r="AZH82" s="2024" t="s">
        <v>8057</v>
      </c>
      <c r="AZI82" s="2024">
        <v>185000</v>
      </c>
      <c r="AZJ82" s="2024">
        <v>0</v>
      </c>
      <c r="AZK82" s="3029" t="s">
        <v>31</v>
      </c>
      <c r="AZL82" s="2024" t="s">
        <v>31</v>
      </c>
      <c r="AZM82" s="2024">
        <v>0</v>
      </c>
      <c r="AZN82" s="2024">
        <v>0</v>
      </c>
      <c r="AZO82" s="3029" t="s">
        <v>31</v>
      </c>
      <c r="AZP82" s="2024" t="s">
        <v>31</v>
      </c>
      <c r="AZQ82" s="2024">
        <v>0</v>
      </c>
      <c r="AZR82" s="2024">
        <v>27000</v>
      </c>
      <c r="AZS82" s="3029">
        <v>100</v>
      </c>
      <c r="AZT82" s="2024" t="s">
        <v>8057</v>
      </c>
      <c r="AZU82" s="2024">
        <v>20000</v>
      </c>
      <c r="AZV82" s="2024">
        <v>0</v>
      </c>
      <c r="AZW82" s="3029" t="s">
        <v>31</v>
      </c>
      <c r="AZX82" s="2024" t="s">
        <v>31</v>
      </c>
      <c r="AZY82" s="2123">
        <v>550289000</v>
      </c>
      <c r="AZZ82" s="2024">
        <v>482929543</v>
      </c>
      <c r="BAA82" s="3029">
        <v>13.948092009769624</v>
      </c>
      <c r="BAB82" s="2024" t="s">
        <v>8057</v>
      </c>
      <c r="BAC82" s="2024">
        <v>92645000</v>
      </c>
      <c r="BAD82" s="2024">
        <v>98027139</v>
      </c>
      <c r="BAE82" s="3029">
        <v>5.4904581067086013</v>
      </c>
      <c r="BAF82" s="2024" t="s">
        <v>8056</v>
      </c>
      <c r="BAG82" s="2024">
        <v>637397000</v>
      </c>
      <c r="BAH82" s="2024">
        <v>580278929</v>
      </c>
      <c r="BAI82" s="3029">
        <v>9.8432095575884659</v>
      </c>
      <c r="BAJ82" s="2024" t="s">
        <v>8058</v>
      </c>
      <c r="BAK82" s="2123">
        <v>303772000</v>
      </c>
      <c r="BAL82" s="2024">
        <v>270683169</v>
      </c>
      <c r="BAM82" s="3029">
        <v>12.224192262208959</v>
      </c>
      <c r="BAN82" s="2024" t="s">
        <v>8057</v>
      </c>
      <c r="BAO82" s="2024">
        <v>86778000</v>
      </c>
      <c r="BAP82" s="2024">
        <v>85047237</v>
      </c>
      <c r="BAQ82" s="3029">
        <v>2.0350608215526194</v>
      </c>
      <c r="BAR82" s="2024" t="s">
        <v>8059</v>
      </c>
      <c r="BAS82" s="2024">
        <v>155193000</v>
      </c>
      <c r="BAT82" s="2024">
        <v>114670921</v>
      </c>
      <c r="BAU82" s="3029">
        <v>35.337711292996403</v>
      </c>
      <c r="BAV82" s="2024" t="s">
        <v>8057</v>
      </c>
      <c r="BAW82" s="2024">
        <v>4546000</v>
      </c>
      <c r="BAX82" s="2024">
        <v>12528216</v>
      </c>
      <c r="BAY82" s="3029">
        <v>63.713907870043109</v>
      </c>
      <c r="BAZ82" s="2024" t="s">
        <v>8057</v>
      </c>
      <c r="BBA82" s="2024">
        <v>0</v>
      </c>
      <c r="BBB82" s="2024">
        <v>0</v>
      </c>
      <c r="BBC82" s="3029" t="s">
        <v>31</v>
      </c>
      <c r="BBD82" s="2024" t="s">
        <v>31</v>
      </c>
      <c r="BBE82" s="2123">
        <v>45386000</v>
      </c>
      <c r="BBF82" s="2024">
        <v>58857950</v>
      </c>
      <c r="BBG82" s="3029">
        <v>22.88892154755645</v>
      </c>
      <c r="BBH82" s="2024" t="s">
        <v>8057</v>
      </c>
      <c r="BBI82" s="2024">
        <v>0</v>
      </c>
      <c r="BBJ82" s="2024">
        <v>0</v>
      </c>
      <c r="BBK82" s="3029" t="s">
        <v>31</v>
      </c>
      <c r="BBL82" s="2024" t="s">
        <v>31</v>
      </c>
      <c r="BBM82" s="2024">
        <v>47259000</v>
      </c>
      <c r="BBN82" s="2024">
        <v>39169189</v>
      </c>
      <c r="BBO82" s="3029">
        <v>20.653506509925435</v>
      </c>
      <c r="BBP82" s="2024" t="s">
        <v>8057</v>
      </c>
      <c r="BBQ82" s="2123">
        <v>81482000</v>
      </c>
      <c r="BBR82" s="2024">
        <v>76928421</v>
      </c>
      <c r="BBS82" s="3029">
        <v>5.9192414725371805</v>
      </c>
      <c r="BBT82" s="2024" t="s">
        <v>8056</v>
      </c>
      <c r="BBU82" s="2024">
        <v>10391000</v>
      </c>
      <c r="BBV82" s="2024">
        <v>6783569</v>
      </c>
      <c r="BBW82" s="3029">
        <v>53.178953438816649</v>
      </c>
      <c r="BBX82" s="2024" t="s">
        <v>8057</v>
      </c>
      <c r="BBY82" s="2024">
        <v>24800000</v>
      </c>
      <c r="BBZ82" s="2024">
        <v>21424013</v>
      </c>
      <c r="BCA82" s="3029">
        <v>15.757958137908147</v>
      </c>
      <c r="BCB82" s="2024" t="s">
        <v>8057</v>
      </c>
      <c r="BCC82" s="2024">
        <v>23768000</v>
      </c>
      <c r="BCD82" s="2024">
        <v>20030547</v>
      </c>
      <c r="BCE82" s="3029">
        <v>18.658766532935928</v>
      </c>
      <c r="BCF82" s="2024" t="s">
        <v>8057</v>
      </c>
      <c r="BCG82" s="2024">
        <v>2641000</v>
      </c>
      <c r="BCH82" s="2024">
        <v>3627419</v>
      </c>
      <c r="BCI82" s="3029">
        <v>27.193412175433835</v>
      </c>
      <c r="BCJ82" s="2024" t="s">
        <v>8057</v>
      </c>
      <c r="BCK82" s="2024">
        <v>152074000</v>
      </c>
      <c r="BCL82" s="2024">
        <v>143215960</v>
      </c>
      <c r="BCM82" s="3029">
        <v>6.1850927787657071</v>
      </c>
      <c r="BCN82" s="2024" t="s">
        <v>8058</v>
      </c>
      <c r="BCO82" s="2024">
        <v>50775000</v>
      </c>
      <c r="BCP82" s="2024">
        <v>43147620</v>
      </c>
      <c r="BCQ82" s="3029">
        <v>17.677406077090694</v>
      </c>
      <c r="BCR82" s="2024" t="s">
        <v>8057</v>
      </c>
      <c r="BCS82" s="2024">
        <v>41970000</v>
      </c>
      <c r="BCT82" s="2024">
        <v>31146372</v>
      </c>
      <c r="BCU82" s="3029">
        <v>34.750846743884011</v>
      </c>
      <c r="BCV82" s="2024" t="s">
        <v>8057</v>
      </c>
      <c r="BCW82" s="2024">
        <v>39496000</v>
      </c>
      <c r="BCX82" s="2024">
        <v>41324980</v>
      </c>
      <c r="BCY82" s="3029">
        <v>4.4258460621154541</v>
      </c>
      <c r="BCZ82" s="2024" t="s">
        <v>8056</v>
      </c>
      <c r="BDA82" s="2024">
        <v>10307000</v>
      </c>
      <c r="BDB82" s="2024">
        <v>6889894</v>
      </c>
      <c r="BDC82" s="3029">
        <v>49.595915408858247</v>
      </c>
      <c r="BDD82" s="2024" t="s">
        <v>8057</v>
      </c>
      <c r="BDE82" s="2024">
        <v>0</v>
      </c>
      <c r="BDF82" s="2024">
        <v>0</v>
      </c>
      <c r="BDG82" s="3029" t="s">
        <v>31</v>
      </c>
      <c r="BDH82" s="2024" t="s">
        <v>31</v>
      </c>
      <c r="BDI82" s="2024">
        <v>0</v>
      </c>
      <c r="BDJ82" s="2024">
        <v>0</v>
      </c>
      <c r="BDK82" s="3029" t="s">
        <v>31</v>
      </c>
      <c r="BDL82" s="2024" t="s">
        <v>31</v>
      </c>
      <c r="BDM82" s="2024">
        <v>41603000</v>
      </c>
      <c r="BDN82" s="2024">
        <v>40684179</v>
      </c>
      <c r="BDO82" s="3029">
        <v>2.2584233541986976</v>
      </c>
      <c r="BDP82" s="2024" t="s">
        <v>8059</v>
      </c>
      <c r="BDQ82" s="2024">
        <v>2184000</v>
      </c>
      <c r="BDR82" s="2024">
        <v>1402779</v>
      </c>
      <c r="BDS82" s="3029">
        <v>55.690953457387081</v>
      </c>
      <c r="BDT82" s="2024" t="s">
        <v>8057</v>
      </c>
      <c r="BDU82" s="2024">
        <v>3989000</v>
      </c>
      <c r="BDV82" s="2024">
        <v>4191730</v>
      </c>
      <c r="BDW82" s="3029">
        <v>4.8364279187829311</v>
      </c>
      <c r="BDX82" s="2024" t="s">
        <v>8056</v>
      </c>
      <c r="BDY82" s="2024">
        <v>2138000</v>
      </c>
      <c r="BDZ82" s="2024">
        <v>0</v>
      </c>
      <c r="BEA82" s="3029" t="s">
        <v>31</v>
      </c>
      <c r="BEB82" s="2024" t="s">
        <v>31</v>
      </c>
      <c r="BEC82" s="2024">
        <v>0</v>
      </c>
      <c r="BED82" s="2024">
        <v>0</v>
      </c>
      <c r="BEE82" s="3029" t="s">
        <v>31</v>
      </c>
      <c r="BEF82" s="2024" t="s">
        <v>31</v>
      </c>
      <c r="BEG82" s="2024">
        <v>28392000</v>
      </c>
      <c r="BEH82" s="2024">
        <v>15959093</v>
      </c>
      <c r="BEI82" s="3029">
        <v>77.904847098766851</v>
      </c>
      <c r="BEJ82" s="2024" t="s">
        <v>8057</v>
      </c>
      <c r="BEK82" s="2024">
        <v>58783000</v>
      </c>
      <c r="BEL82" s="2024">
        <v>59769663</v>
      </c>
      <c r="BEM82" s="3029">
        <v>1.6507755782394185</v>
      </c>
      <c r="BEN82" s="2024" t="s">
        <v>8059</v>
      </c>
      <c r="BEO82" s="2024">
        <v>0</v>
      </c>
      <c r="BEP82" s="2024">
        <v>0</v>
      </c>
      <c r="BEQ82" s="3029" t="s">
        <v>31</v>
      </c>
      <c r="BER82" s="2024" t="s">
        <v>31</v>
      </c>
      <c r="BES82" s="2024">
        <v>62604000</v>
      </c>
      <c r="BET82" s="2024">
        <v>63752690</v>
      </c>
      <c r="BEU82" s="3029">
        <v>1.8017906381675743</v>
      </c>
      <c r="BEV82" s="2024" t="s">
        <v>8059</v>
      </c>
      <c r="BEW82" s="2123">
        <v>5029</v>
      </c>
      <c r="BEX82" s="2024">
        <v>5099</v>
      </c>
      <c r="BEY82" s="3029">
        <v>1.3728181996469857</v>
      </c>
      <c r="BEZ82" s="2024" t="s">
        <v>8059</v>
      </c>
      <c r="BFA82" s="2024">
        <v>801</v>
      </c>
      <c r="BFB82" s="2024">
        <v>785</v>
      </c>
      <c r="BFC82" s="3029">
        <v>2.0382165605095537</v>
      </c>
      <c r="BFD82" s="2024" t="s">
        <v>8059</v>
      </c>
      <c r="BFE82" s="3029">
        <v>15.927619805130245</v>
      </c>
      <c r="BFF82" s="3029">
        <v>15.39517552461267</v>
      </c>
      <c r="BFG82" s="3029">
        <v>-0.53244428051757531</v>
      </c>
      <c r="BFH82" s="2024" t="s">
        <v>1632</v>
      </c>
      <c r="BFI82" s="2780" t="s">
        <v>1632</v>
      </c>
      <c r="BFJ82" s="1495" t="s">
        <v>1632</v>
      </c>
      <c r="BFK82" s="1495" t="s">
        <v>1632</v>
      </c>
      <c r="BFL82" s="1495" t="s">
        <v>1632</v>
      </c>
      <c r="BFM82" s="1212">
        <v>10</v>
      </c>
      <c r="BFN82" s="1212">
        <v>10</v>
      </c>
      <c r="BFO82" s="1212">
        <v>10</v>
      </c>
      <c r="BFP82" s="1212">
        <v>10</v>
      </c>
      <c r="BFQ82" s="988">
        <f t="shared" si="186"/>
        <v>40</v>
      </c>
      <c r="BFR82" s="988">
        <f t="shared" si="187"/>
        <v>1</v>
      </c>
      <c r="BFS82" s="2783" t="s">
        <v>1632</v>
      </c>
      <c r="BFT82" s="2784" t="s">
        <v>1632</v>
      </c>
      <c r="BFU82" s="2784" t="s">
        <v>1632</v>
      </c>
      <c r="BFV82" s="2784" t="s">
        <v>1632</v>
      </c>
      <c r="BFW82" s="2785">
        <v>5</v>
      </c>
      <c r="BFX82" s="2785">
        <v>5</v>
      </c>
      <c r="BFY82" s="2785">
        <v>5</v>
      </c>
      <c r="BFZ82" s="2785">
        <v>5</v>
      </c>
      <c r="BGA82" s="2781">
        <f t="shared" si="188"/>
        <v>20</v>
      </c>
      <c r="BGB82" s="2781">
        <f t="shared" si="189"/>
        <v>1</v>
      </c>
      <c r="BGC82" s="2783" t="s">
        <v>1632</v>
      </c>
      <c r="BGD82" s="2784" t="s">
        <v>1632</v>
      </c>
      <c r="BGE82" s="2784" t="s">
        <v>1625</v>
      </c>
      <c r="BGF82" s="2784" t="s">
        <v>1632</v>
      </c>
      <c r="BGG82" s="2785">
        <v>10</v>
      </c>
      <c r="BGH82" s="2785">
        <v>10</v>
      </c>
      <c r="BGI82" s="2785">
        <v>0</v>
      </c>
      <c r="BGJ82" s="2785">
        <v>10</v>
      </c>
      <c r="BGK82" s="2781">
        <f t="shared" si="190"/>
        <v>30</v>
      </c>
      <c r="BGL82" s="2781">
        <f t="shared" si="191"/>
        <v>4</v>
      </c>
      <c r="BGM82" s="2783" t="s">
        <v>1632</v>
      </c>
      <c r="BGN82" s="2784" t="s">
        <v>1632</v>
      </c>
      <c r="BGO82" s="2784" t="s">
        <v>1632</v>
      </c>
      <c r="BGP82" s="2784" t="s">
        <v>1632</v>
      </c>
      <c r="BGQ82" s="2785">
        <v>5</v>
      </c>
      <c r="BGR82" s="2785">
        <v>5</v>
      </c>
      <c r="BGS82" s="2785">
        <v>5</v>
      </c>
      <c r="BGT82" s="2785">
        <v>5</v>
      </c>
      <c r="BGU82" s="2781">
        <f t="shared" si="192"/>
        <v>20</v>
      </c>
      <c r="BGV82" s="2781">
        <f t="shared" si="193"/>
        <v>1</v>
      </c>
      <c r="BGW82" s="2783" t="s">
        <v>1632</v>
      </c>
      <c r="BGX82" s="2784" t="s">
        <v>1632</v>
      </c>
      <c r="BGY82" s="2784" t="s">
        <v>1632</v>
      </c>
      <c r="BGZ82" s="2784" t="s">
        <v>1632</v>
      </c>
      <c r="BHA82" s="2785">
        <v>5</v>
      </c>
      <c r="BHB82" s="2785">
        <v>5</v>
      </c>
      <c r="BHC82" s="2785">
        <v>5</v>
      </c>
      <c r="BHD82" s="2785">
        <v>5</v>
      </c>
      <c r="BHE82" s="2781">
        <f t="shared" si="194"/>
        <v>20</v>
      </c>
      <c r="BHF82" s="2781">
        <f t="shared" si="195"/>
        <v>1</v>
      </c>
      <c r="BHG82" s="2783" t="s">
        <v>1632</v>
      </c>
      <c r="BHH82" s="2784" t="s">
        <v>1632</v>
      </c>
      <c r="BHI82" s="2784" t="s">
        <v>1632</v>
      </c>
      <c r="BHJ82" s="2784" t="s">
        <v>1625</v>
      </c>
      <c r="BHK82" s="2785">
        <v>5</v>
      </c>
      <c r="BHL82" s="2785">
        <v>5</v>
      </c>
      <c r="BHM82" s="2785">
        <v>5</v>
      </c>
      <c r="BHN82" s="2785">
        <v>0</v>
      </c>
      <c r="BHO82" s="2781">
        <f t="shared" si="196"/>
        <v>15</v>
      </c>
      <c r="BHP82" s="2781">
        <f t="shared" si="197"/>
        <v>25</v>
      </c>
      <c r="BHQ82" s="2783" t="s">
        <v>1632</v>
      </c>
      <c r="BHR82" s="2784" t="s">
        <v>1632</v>
      </c>
      <c r="BHS82" s="2784" t="s">
        <v>1632</v>
      </c>
      <c r="BHT82" s="2784" t="s">
        <v>1632</v>
      </c>
      <c r="BHU82" s="2785">
        <v>5</v>
      </c>
      <c r="BHV82" s="2785">
        <v>5</v>
      </c>
      <c r="BHW82" s="2785">
        <v>5</v>
      </c>
      <c r="BHX82" s="2785">
        <v>5</v>
      </c>
      <c r="BHY82" s="2781">
        <f t="shared" si="198"/>
        <v>20</v>
      </c>
      <c r="BHZ82" s="2781">
        <f t="shared" si="199"/>
        <v>1</v>
      </c>
      <c r="BIA82" s="2783" t="s">
        <v>1626</v>
      </c>
      <c r="BIB82" s="2784" t="s">
        <v>1626</v>
      </c>
      <c r="BIC82" s="2784" t="s">
        <v>1626</v>
      </c>
      <c r="BID82" s="2784" t="s">
        <v>1626</v>
      </c>
      <c r="BIE82" s="2784" t="s">
        <v>1626</v>
      </c>
      <c r="BIF82" s="4112">
        <f t="shared" si="200"/>
        <v>5</v>
      </c>
      <c r="BIG82" s="1303">
        <f t="shared" si="201"/>
        <v>1</v>
      </c>
      <c r="BIH82" s="2917">
        <v>18</v>
      </c>
      <c r="BII82" s="3990">
        <v>3.4588777863182165</v>
      </c>
      <c r="BIJ82" s="2781">
        <f t="shared" si="202"/>
        <v>39</v>
      </c>
      <c r="BIK82" s="2786">
        <v>92</v>
      </c>
      <c r="BIL82" s="2781">
        <v>0</v>
      </c>
      <c r="BIM82" s="2785">
        <v>0</v>
      </c>
      <c r="BIN82" s="2781">
        <f t="shared" si="203"/>
        <v>64</v>
      </c>
      <c r="BIO82" s="2783" t="s">
        <v>1626</v>
      </c>
      <c r="BIP82" s="2784" t="s">
        <v>1626</v>
      </c>
      <c r="BIQ82" s="2784" t="s">
        <v>1626</v>
      </c>
      <c r="BIR82" s="2784" t="s">
        <v>1626</v>
      </c>
      <c r="BIS82" s="2784" t="s">
        <v>1626</v>
      </c>
      <c r="BIT82" s="2784" t="s">
        <v>1626</v>
      </c>
      <c r="BIU82" s="2784" t="s">
        <v>1626</v>
      </c>
      <c r="BIV82" s="2784" t="s">
        <v>1626</v>
      </c>
      <c r="BIW82" s="2784" t="s">
        <v>1626</v>
      </c>
      <c r="BIX82" s="2784" t="s">
        <v>1625</v>
      </c>
      <c r="BIY82" s="3617">
        <f t="shared" si="204"/>
        <v>9</v>
      </c>
      <c r="BIZ82" s="2906">
        <f t="shared" si="205"/>
        <v>11</v>
      </c>
      <c r="BJA82" s="3971">
        <v>49</v>
      </c>
      <c r="BJB82" s="3972">
        <v>9.4158339738662562</v>
      </c>
      <c r="BJC82" s="3971">
        <v>49</v>
      </c>
      <c r="BJD82" s="3972">
        <v>100</v>
      </c>
      <c r="BJE82" s="3972">
        <v>1</v>
      </c>
      <c r="BJF82" s="3971">
        <v>0</v>
      </c>
      <c r="BJG82" s="3972">
        <v>0</v>
      </c>
      <c r="BJH82" s="3972">
        <v>53</v>
      </c>
      <c r="BJI82" s="3971">
        <v>0</v>
      </c>
      <c r="BJJ82" s="3972">
        <v>0</v>
      </c>
      <c r="BJK82" s="3973">
        <v>41</v>
      </c>
      <c r="BJL82" s="3971">
        <v>67</v>
      </c>
      <c r="BJM82" s="3972">
        <v>12.874711760184473</v>
      </c>
      <c r="BJN82" s="3971">
        <v>0</v>
      </c>
      <c r="BJO82" s="3972">
        <v>0</v>
      </c>
      <c r="BJP82" s="3973">
        <v>35</v>
      </c>
      <c r="BJQ82" s="3971">
        <v>14945</v>
      </c>
      <c r="BJR82" s="3972">
        <v>2871.8293620292084</v>
      </c>
      <c r="BJS82" s="3971">
        <v>0</v>
      </c>
      <c r="BJT82" s="3972">
        <v>0</v>
      </c>
      <c r="BJU82" s="3973">
        <v>28</v>
      </c>
      <c r="BJV82" s="2787">
        <v>0</v>
      </c>
      <c r="BJW82" s="2781">
        <f t="shared" si="116"/>
        <v>60</v>
      </c>
      <c r="BJX82" s="2783" t="s">
        <v>1625</v>
      </c>
      <c r="BJY82" s="2784" t="s">
        <v>1625</v>
      </c>
      <c r="BJZ82" s="1495" t="s">
        <v>1625</v>
      </c>
      <c r="BKA82" s="1495" t="s">
        <v>1625</v>
      </c>
      <c r="BKB82" s="1212">
        <v>0</v>
      </c>
      <c r="BKC82" s="1212">
        <v>0</v>
      </c>
      <c r="BKD82" s="1212">
        <v>0</v>
      </c>
      <c r="BKE82" s="1212">
        <v>0</v>
      </c>
      <c r="BKF82" s="988">
        <f t="shared" si="206"/>
        <v>0</v>
      </c>
      <c r="BKG82" s="988">
        <f t="shared" si="207"/>
        <v>48</v>
      </c>
      <c r="BKH82" s="2780" t="s">
        <v>1625</v>
      </c>
      <c r="BKI82" s="1495" t="s">
        <v>1625</v>
      </c>
      <c r="BKJ82" s="1495" t="s">
        <v>1625</v>
      </c>
      <c r="BKK82" s="1495" t="s">
        <v>1625</v>
      </c>
      <c r="BKL82" s="1212">
        <v>0</v>
      </c>
      <c r="BKM82" s="1212">
        <v>0</v>
      </c>
      <c r="BKN82" s="1212">
        <v>0</v>
      </c>
      <c r="BKO82" s="1212">
        <v>0</v>
      </c>
      <c r="BKP82" s="988">
        <f t="shared" si="208"/>
        <v>0</v>
      </c>
      <c r="BKQ82" s="988">
        <f t="shared" si="209"/>
        <v>38</v>
      </c>
      <c r="BKR82" s="2780" t="s">
        <v>1625</v>
      </c>
      <c r="BKS82" s="1495" t="s">
        <v>1625</v>
      </c>
      <c r="BKT82" s="1495" t="s">
        <v>1625</v>
      </c>
      <c r="BKU82" s="1495" t="s">
        <v>1625</v>
      </c>
      <c r="BKV82" s="1212">
        <v>0</v>
      </c>
      <c r="BKW82" s="1212">
        <v>0</v>
      </c>
      <c r="BKX82" s="1212">
        <v>0</v>
      </c>
      <c r="BKY82" s="1212">
        <v>0</v>
      </c>
      <c r="BKZ82" s="988">
        <f t="shared" si="210"/>
        <v>0</v>
      </c>
      <c r="BLA82" s="988">
        <f t="shared" si="211"/>
        <v>42</v>
      </c>
      <c r="BLB82" s="3971">
        <v>4</v>
      </c>
      <c r="BLC82" s="3972">
        <v>0.76863950807071479</v>
      </c>
      <c r="BLD82" s="3973">
        <v>56</v>
      </c>
      <c r="BLE82" s="3971">
        <v>0</v>
      </c>
      <c r="BLF82" s="3972">
        <v>0</v>
      </c>
      <c r="BLG82" s="3973">
        <v>14</v>
      </c>
      <c r="BLH82" s="3971">
        <v>4</v>
      </c>
      <c r="BLI82" s="3972">
        <v>0.76863950807071479</v>
      </c>
      <c r="BLJ82" s="3973">
        <v>24</v>
      </c>
      <c r="BLK82" s="3971">
        <v>0</v>
      </c>
      <c r="BLL82" s="3972">
        <v>0</v>
      </c>
      <c r="BLM82" s="3973">
        <v>39</v>
      </c>
      <c r="BLN82" s="3971">
        <v>7</v>
      </c>
      <c r="BLO82" s="3972">
        <v>1.3451191391237509</v>
      </c>
      <c r="BLP82" s="3973">
        <v>17</v>
      </c>
      <c r="BLQ82" s="3971">
        <v>0</v>
      </c>
      <c r="BLR82" s="3972">
        <v>0</v>
      </c>
      <c r="BLS82" s="3973">
        <v>13</v>
      </c>
      <c r="BLT82" s="3971">
        <v>5</v>
      </c>
      <c r="BLU82" s="3972">
        <v>0.96079938508839347</v>
      </c>
      <c r="BLV82" s="3973">
        <v>2</v>
      </c>
      <c r="BLW82" s="3971">
        <v>2</v>
      </c>
      <c r="BLX82" s="3972">
        <v>0.3843197540353574</v>
      </c>
      <c r="BLY82" s="3973">
        <v>33</v>
      </c>
      <c r="BLZ82" s="2782">
        <v>15</v>
      </c>
      <c r="BMA82" s="2773">
        <v>2.8823981552651805</v>
      </c>
      <c r="BMB82" s="988">
        <v>10</v>
      </c>
      <c r="BMC82" s="2782">
        <v>1</v>
      </c>
      <c r="BMD82" s="2773">
        <v>0.1921598770176787</v>
      </c>
      <c r="BME82" s="988">
        <v>62</v>
      </c>
      <c r="BMF82" s="2782">
        <v>0</v>
      </c>
      <c r="BMG82" s="2773">
        <v>0</v>
      </c>
      <c r="BMH82" s="988">
        <v>9</v>
      </c>
      <c r="BMI82" s="2782">
        <v>0</v>
      </c>
      <c r="BMJ82" s="2773">
        <v>0</v>
      </c>
      <c r="BMK82" s="988">
        <v>18</v>
      </c>
      <c r="BML82" s="2782">
        <v>0</v>
      </c>
      <c r="BMM82" s="2773">
        <v>0</v>
      </c>
      <c r="BMN82" s="988">
        <v>10</v>
      </c>
      <c r="BMO82" s="2782">
        <v>0</v>
      </c>
      <c r="BMP82" s="2773">
        <v>0</v>
      </c>
      <c r="BMQ82" s="988">
        <v>2</v>
      </c>
      <c r="BMR82" s="2782">
        <v>36</v>
      </c>
      <c r="BMS82" s="2773">
        <v>6.917755572636433</v>
      </c>
      <c r="BMT82" s="988">
        <v>3</v>
      </c>
      <c r="BMU82" s="2782">
        <v>0</v>
      </c>
      <c r="BMV82" s="2773">
        <v>0</v>
      </c>
      <c r="BMW82" s="988">
        <v>69</v>
      </c>
      <c r="BMX82" s="2782">
        <v>0</v>
      </c>
      <c r="BMY82" s="2773">
        <v>0</v>
      </c>
      <c r="BMZ82" s="988">
        <v>20</v>
      </c>
      <c r="BNA82" s="2782">
        <v>0</v>
      </c>
      <c r="BNB82" s="2773">
        <v>0</v>
      </c>
      <c r="BNC82" s="988">
        <v>28</v>
      </c>
      <c r="BND82" s="2782">
        <v>0</v>
      </c>
      <c r="BNE82" s="2773">
        <v>0</v>
      </c>
      <c r="BNF82" s="988">
        <v>4</v>
      </c>
      <c r="BNG82" s="2782">
        <v>0</v>
      </c>
      <c r="BNH82" s="2773">
        <v>0</v>
      </c>
      <c r="BNI82" s="988">
        <v>19</v>
      </c>
      <c r="BNJ82" s="2782">
        <v>1</v>
      </c>
      <c r="BNK82" s="2773">
        <v>0.1921598770176787</v>
      </c>
      <c r="BNL82" s="988">
        <v>26</v>
      </c>
      <c r="BNM82" s="2782">
        <v>0</v>
      </c>
      <c r="BNN82" s="2773">
        <v>0</v>
      </c>
      <c r="BNO82" s="988">
        <v>5</v>
      </c>
      <c r="BNQ82" s="729">
        <v>327</v>
      </c>
      <c r="BNR82" s="729">
        <v>23</v>
      </c>
      <c r="BNS82" s="729">
        <v>5174</v>
      </c>
      <c r="BNT82" s="729">
        <v>63.200618477000383</v>
      </c>
      <c r="BNU82" s="729">
        <v>4.4453034402783151</v>
      </c>
      <c r="BNV82" s="4113">
        <v>72</v>
      </c>
      <c r="BNW82" s="4113">
        <v>26</v>
      </c>
    </row>
    <row r="83" spans="1:1739" ht="13" x14ac:dyDescent="0.2">
      <c r="A83" s="696" t="s">
        <v>1881</v>
      </c>
      <c r="B83" s="697" t="s">
        <v>1882</v>
      </c>
      <c r="C83" s="697" t="s">
        <v>1646</v>
      </c>
      <c r="D83" s="697" t="s">
        <v>1646</v>
      </c>
      <c r="E83" s="697" t="s">
        <v>1638</v>
      </c>
      <c r="F83" s="698" t="s">
        <v>1883</v>
      </c>
      <c r="G83" s="699" t="s">
        <v>1922</v>
      </c>
      <c r="H83" s="700">
        <v>470</v>
      </c>
      <c r="I83" s="703">
        <v>7.42</v>
      </c>
      <c r="J83" s="699">
        <f t="shared" si="117"/>
        <v>15</v>
      </c>
      <c r="K83" s="702">
        <v>314</v>
      </c>
      <c r="L83" s="703">
        <v>7.18</v>
      </c>
      <c r="M83" s="710">
        <f t="shared" si="118"/>
        <v>46</v>
      </c>
      <c r="N83" s="712">
        <f t="shared" si="119"/>
        <v>-0.24000000000000021</v>
      </c>
      <c r="O83" s="702">
        <v>311</v>
      </c>
      <c r="P83" s="703">
        <v>7.31</v>
      </c>
      <c r="Q83" s="710">
        <f t="shared" si="120"/>
        <v>15</v>
      </c>
      <c r="R83" s="712">
        <f t="shared" si="121"/>
        <v>0.12999999999999989</v>
      </c>
      <c r="S83" s="702">
        <v>321</v>
      </c>
      <c r="T83" s="703">
        <v>6.47</v>
      </c>
      <c r="U83" s="699">
        <f t="shared" ref="U83:U91" si="213">RANK(T83,T$15:T$91,0)</f>
        <v>9</v>
      </c>
      <c r="V83" s="702">
        <v>302</v>
      </c>
      <c r="W83" s="703">
        <v>6.45</v>
      </c>
      <c r="X83" s="710">
        <f t="shared" si="107"/>
        <v>7</v>
      </c>
      <c r="Y83" s="712">
        <f t="shared" si="122"/>
        <v>-1.9999999999999574E-2</v>
      </c>
      <c r="Z83" s="702">
        <v>252</v>
      </c>
      <c r="AA83" s="703">
        <v>6.1428571428571432</v>
      </c>
      <c r="AB83" s="710">
        <f t="shared" si="108"/>
        <v>47</v>
      </c>
      <c r="AC83" s="712">
        <f t="shared" si="123"/>
        <v>-0.30714285714285694</v>
      </c>
      <c r="AD83" s="706">
        <v>175</v>
      </c>
      <c r="AE83" s="701">
        <v>5.902857142857143</v>
      </c>
      <c r="AF83" s="702">
        <v>77</v>
      </c>
      <c r="AG83" s="704">
        <v>6.6883116883116882</v>
      </c>
      <c r="AH83" s="705">
        <f t="shared" si="124"/>
        <v>22</v>
      </c>
      <c r="AI83" s="707">
        <v>111</v>
      </c>
      <c r="AJ83" s="704">
        <v>6.3693693693693696</v>
      </c>
      <c r="AK83" s="705">
        <f t="shared" si="125"/>
        <v>12</v>
      </c>
      <c r="AL83" s="702">
        <v>64</v>
      </c>
      <c r="AM83" s="704">
        <v>5.09375</v>
      </c>
      <c r="AN83" s="1595">
        <f t="shared" si="126"/>
        <v>73</v>
      </c>
      <c r="AO83" s="4086"/>
      <c r="AP83" s="717">
        <v>81.900000000000006</v>
      </c>
      <c r="AQ83" s="705">
        <v>16</v>
      </c>
      <c r="AR83" s="709">
        <v>85.5</v>
      </c>
      <c r="AS83" s="705">
        <v>18</v>
      </c>
      <c r="AT83" s="709">
        <v>2.6000000000000085</v>
      </c>
      <c r="AU83" s="701">
        <v>1.9000000000000057</v>
      </c>
      <c r="AV83" s="702">
        <v>65</v>
      </c>
      <c r="AW83" s="715">
        <f t="shared" si="127"/>
        <v>42</v>
      </c>
      <c r="AX83" s="710">
        <v>70</v>
      </c>
      <c r="AY83" s="715">
        <f t="shared" si="128"/>
        <v>36</v>
      </c>
      <c r="AZ83" s="702">
        <v>240</v>
      </c>
      <c r="BA83" s="711">
        <f t="shared" si="212"/>
        <v>15</v>
      </c>
      <c r="BB83" s="702">
        <v>300</v>
      </c>
      <c r="BC83" s="726">
        <v>20</v>
      </c>
      <c r="BD83" s="702">
        <v>325</v>
      </c>
      <c r="BE83" s="703">
        <v>18.153846153846153</v>
      </c>
      <c r="BF83" s="705">
        <f t="shared" si="129"/>
        <v>9</v>
      </c>
      <c r="BG83" s="702">
        <v>327</v>
      </c>
      <c r="BH83" s="703">
        <v>13.761467889908257</v>
      </c>
      <c r="BI83" s="705">
        <f t="shared" si="130"/>
        <v>39</v>
      </c>
      <c r="BJ83" s="702">
        <v>310</v>
      </c>
      <c r="BK83" s="703">
        <v>46.12903225806452</v>
      </c>
      <c r="BL83" s="705">
        <f t="shared" si="131"/>
        <v>38</v>
      </c>
      <c r="BM83" s="702">
        <v>327</v>
      </c>
      <c r="BN83" s="703">
        <v>18.654434250764528</v>
      </c>
      <c r="BO83" s="705">
        <v>52</v>
      </c>
      <c r="BP83" s="702">
        <v>312</v>
      </c>
      <c r="BQ83" s="703">
        <v>0.96153846153846156</v>
      </c>
      <c r="BR83" s="705">
        <v>26</v>
      </c>
      <c r="BS83" s="702">
        <v>315</v>
      </c>
      <c r="BT83" s="703">
        <v>34.603174603174601</v>
      </c>
      <c r="BU83" s="705">
        <v>29</v>
      </c>
      <c r="BV83" s="702">
        <v>81</v>
      </c>
      <c r="BW83" s="703">
        <v>50.617283950617285</v>
      </c>
      <c r="BX83" s="705">
        <f t="shared" si="132"/>
        <v>20</v>
      </c>
      <c r="BY83" s="702">
        <v>84</v>
      </c>
      <c r="BZ83" s="703">
        <v>72.61904761904762</v>
      </c>
      <c r="CA83" s="705">
        <f t="shared" si="133"/>
        <v>32</v>
      </c>
      <c r="CB83" s="702">
        <v>81</v>
      </c>
      <c r="CC83" s="703">
        <v>59.259259259259252</v>
      </c>
      <c r="CD83" s="705">
        <f t="shared" si="134"/>
        <v>28</v>
      </c>
      <c r="CE83" s="702">
        <v>84</v>
      </c>
      <c r="CF83" s="703">
        <v>32.142857142857146</v>
      </c>
      <c r="CG83" s="705">
        <v>18</v>
      </c>
      <c r="CH83" s="702">
        <v>75</v>
      </c>
      <c r="CI83" s="703">
        <v>8</v>
      </c>
      <c r="CJ83" s="705">
        <f t="shared" si="135"/>
        <v>68</v>
      </c>
      <c r="CK83" s="702">
        <v>78</v>
      </c>
      <c r="CL83" s="703">
        <v>53.846153846153847</v>
      </c>
      <c r="CM83" s="705">
        <f t="shared" si="136"/>
        <v>66</v>
      </c>
      <c r="CN83" s="709">
        <v>12.8</v>
      </c>
      <c r="CO83" s="726">
        <v>16</v>
      </c>
      <c r="CP83" s="703">
        <v>2.6</v>
      </c>
      <c r="CQ83" s="703">
        <v>5.2</v>
      </c>
      <c r="CR83" s="704">
        <v>5.0999999999999996</v>
      </c>
      <c r="CS83" s="709">
        <v>12.7</v>
      </c>
      <c r="CT83" s="701">
        <v>13.200000000000001</v>
      </c>
      <c r="CU83" s="712">
        <v>14.1</v>
      </c>
      <c r="CV83" s="729">
        <f t="shared" si="137"/>
        <v>6</v>
      </c>
      <c r="CW83" s="712">
        <v>3.3</v>
      </c>
      <c r="CX83" s="712">
        <v>5.5</v>
      </c>
      <c r="CY83" s="712">
        <v>5.3</v>
      </c>
      <c r="CZ83" s="714">
        <v>96</v>
      </c>
      <c r="DA83" s="985">
        <v>83.7</v>
      </c>
      <c r="DB83" s="729">
        <v>48</v>
      </c>
      <c r="DC83" s="715">
        <v>35</v>
      </c>
      <c r="DD83" s="985">
        <v>83.5</v>
      </c>
      <c r="DE83" s="729">
        <v>48</v>
      </c>
      <c r="DF83" s="715">
        <v>41</v>
      </c>
      <c r="DG83" s="712">
        <v>83.2</v>
      </c>
      <c r="DH83" s="729">
        <v>57</v>
      </c>
      <c r="DI83" s="715">
        <v>20</v>
      </c>
      <c r="DJ83" s="712">
        <v>85.3</v>
      </c>
      <c r="DK83" s="729">
        <v>18</v>
      </c>
      <c r="DL83" s="716">
        <v>35</v>
      </c>
      <c r="DM83" s="710">
        <v>70</v>
      </c>
      <c r="DN83" s="715">
        <v>100</v>
      </c>
      <c r="DO83" s="717">
        <v>61</v>
      </c>
      <c r="DP83" s="710">
        <v>68</v>
      </c>
      <c r="DQ83" s="703">
        <v>4</v>
      </c>
      <c r="DR83" s="705">
        <v>13</v>
      </c>
      <c r="DS83" s="709">
        <v>58.620689655172406</v>
      </c>
      <c r="DT83" s="721">
        <v>61</v>
      </c>
      <c r="DU83" s="703">
        <v>6.8965517241379306</v>
      </c>
      <c r="DV83" s="705">
        <v>13</v>
      </c>
      <c r="DW83" s="718">
        <v>54.761904761904766</v>
      </c>
      <c r="DX83" s="705">
        <v>66</v>
      </c>
      <c r="DY83" s="703">
        <v>0</v>
      </c>
      <c r="DZ83" s="705">
        <v>53</v>
      </c>
      <c r="EA83" s="702">
        <v>315</v>
      </c>
      <c r="EB83" s="719">
        <v>78.412698412698418</v>
      </c>
      <c r="EC83" s="705">
        <f t="shared" si="109"/>
        <v>17</v>
      </c>
      <c r="ED83" s="702">
        <v>81</v>
      </c>
      <c r="EE83" s="719">
        <v>40.74074074074074</v>
      </c>
      <c r="EF83" s="705">
        <v>67</v>
      </c>
      <c r="EG83" s="702">
        <v>280</v>
      </c>
      <c r="EH83" s="720">
        <v>58.928571428571431</v>
      </c>
      <c r="EI83" s="705">
        <v>47</v>
      </c>
      <c r="EJ83" s="768">
        <v>261</v>
      </c>
      <c r="EK83" s="3956">
        <v>1.1333333333333333</v>
      </c>
      <c r="EL83" s="3957">
        <v>25</v>
      </c>
      <c r="EM83" s="3958">
        <v>5.7471264367816088</v>
      </c>
      <c r="EN83" s="770">
        <v>65</v>
      </c>
      <c r="EO83" s="768">
        <v>275</v>
      </c>
      <c r="EP83" s="1583">
        <v>1.2843137254901962</v>
      </c>
      <c r="EQ83" s="2356">
        <v>57</v>
      </c>
      <c r="ER83" s="3958">
        <v>18.545454545454547</v>
      </c>
      <c r="ES83" s="770">
        <v>46</v>
      </c>
      <c r="ET83" s="768">
        <v>281</v>
      </c>
      <c r="EU83" s="1583">
        <v>1.1372549019607843</v>
      </c>
      <c r="EV83" s="2356">
        <v>12</v>
      </c>
      <c r="EW83" s="3958">
        <v>18.14946619217082</v>
      </c>
      <c r="EX83" s="770">
        <v>44</v>
      </c>
      <c r="EY83" s="3974">
        <v>269</v>
      </c>
      <c r="EZ83" s="1583">
        <v>0.82608695652173914</v>
      </c>
      <c r="FA83" s="2356">
        <v>24</v>
      </c>
      <c r="FB83" s="3966">
        <v>8.5501858736059475</v>
      </c>
      <c r="FC83" s="3975">
        <v>16</v>
      </c>
      <c r="FD83" s="768">
        <v>266</v>
      </c>
      <c r="FE83" s="3957">
        <v>1</v>
      </c>
      <c r="FF83" s="3957">
        <v>31</v>
      </c>
      <c r="FG83" s="3958">
        <v>4.8872180451127818</v>
      </c>
      <c r="FH83" s="770">
        <v>50</v>
      </c>
      <c r="FI83" s="3965">
        <v>268</v>
      </c>
      <c r="FJ83" s="3957">
        <v>0.75</v>
      </c>
      <c r="FK83" s="3957">
        <v>16</v>
      </c>
      <c r="FL83" s="3966">
        <v>2.2388059701492535</v>
      </c>
      <c r="FM83" s="3965">
        <v>46</v>
      </c>
      <c r="FN83" s="768">
        <v>284</v>
      </c>
      <c r="FO83" s="3957">
        <v>0.63157894736842102</v>
      </c>
      <c r="FP83" s="3957">
        <v>44</v>
      </c>
      <c r="FQ83" s="3958">
        <v>6.6901408450704221</v>
      </c>
      <c r="FR83" s="770">
        <v>39</v>
      </c>
      <c r="FS83" s="768">
        <v>259</v>
      </c>
      <c r="FT83" s="3957">
        <v>3.3641304347826089</v>
      </c>
      <c r="FU83" s="3957">
        <v>11</v>
      </c>
      <c r="FV83" s="3958">
        <v>35.521235521235518</v>
      </c>
      <c r="FW83" s="770">
        <v>38</v>
      </c>
      <c r="FX83" s="714">
        <v>84</v>
      </c>
      <c r="FY83" s="725">
        <v>14.285714285714285</v>
      </c>
      <c r="FZ83" s="715">
        <v>61</v>
      </c>
      <c r="GA83" s="702">
        <v>78</v>
      </c>
      <c r="GB83" s="727">
        <v>1.5</v>
      </c>
      <c r="GC83" s="726">
        <v>8</v>
      </c>
      <c r="GD83" s="720">
        <v>2.5641025641025639</v>
      </c>
      <c r="GE83" s="705">
        <v>46</v>
      </c>
      <c r="GF83" s="702">
        <v>78</v>
      </c>
      <c r="GG83" s="712">
        <v>2.5</v>
      </c>
      <c r="GH83" s="729">
        <v>1</v>
      </c>
      <c r="GI83" s="720">
        <v>2.5641025641025639</v>
      </c>
      <c r="GJ83" s="705">
        <v>52</v>
      </c>
      <c r="GK83" s="702">
        <v>80</v>
      </c>
      <c r="GL83" s="712">
        <v>0.5</v>
      </c>
      <c r="GM83" s="729">
        <v>50</v>
      </c>
      <c r="GN83" s="720">
        <v>3.75</v>
      </c>
      <c r="GO83" s="705">
        <v>58</v>
      </c>
      <c r="GP83" s="702">
        <v>79</v>
      </c>
      <c r="GQ83" s="712">
        <v>0.5</v>
      </c>
      <c r="GR83" s="729">
        <v>41</v>
      </c>
      <c r="GS83" s="720">
        <v>3.79746835443038</v>
      </c>
      <c r="GT83" s="705">
        <v>15</v>
      </c>
      <c r="GU83" s="702">
        <v>83</v>
      </c>
      <c r="GV83" s="726">
        <v>1.1666666666666667</v>
      </c>
      <c r="GW83" s="726">
        <v>53</v>
      </c>
      <c r="GX83" s="720">
        <v>10.843373493975903</v>
      </c>
      <c r="GY83" s="705">
        <v>46</v>
      </c>
      <c r="GZ83" s="702">
        <v>81</v>
      </c>
      <c r="HA83" s="726">
        <v>0.5</v>
      </c>
      <c r="HB83" s="726">
        <v>31</v>
      </c>
      <c r="HC83" s="720">
        <v>2.4691358024691357</v>
      </c>
      <c r="HD83" s="705">
        <v>21</v>
      </c>
      <c r="HE83" s="702">
        <v>82</v>
      </c>
      <c r="HF83" s="726">
        <v>0</v>
      </c>
      <c r="HG83" s="726">
        <v>47</v>
      </c>
      <c r="HH83" s="720">
        <v>0</v>
      </c>
      <c r="HI83" s="705">
        <v>47</v>
      </c>
      <c r="HJ83" s="702">
        <v>81</v>
      </c>
      <c r="HK83" s="726">
        <v>4</v>
      </c>
      <c r="HL83" s="726">
        <v>1</v>
      </c>
      <c r="HM83" s="720">
        <v>2.4691358024691357</v>
      </c>
      <c r="HN83" s="705">
        <v>10</v>
      </c>
      <c r="HO83" s="709">
        <v>32.692307692307693</v>
      </c>
      <c r="HP83" s="703">
        <v>0.96153846153846156</v>
      </c>
      <c r="HQ83" s="703">
        <v>79.807692307692307</v>
      </c>
      <c r="HR83" s="703">
        <v>32.692307692307693</v>
      </c>
      <c r="HS83" s="1299">
        <v>13.461538461538462</v>
      </c>
      <c r="HT83" s="1299">
        <v>26.923076923076923</v>
      </c>
      <c r="HU83" s="1299">
        <v>76.923076923076934</v>
      </c>
      <c r="HV83" s="1299">
        <v>7.6923076923076925</v>
      </c>
      <c r="HW83" s="1299">
        <v>81.730769230769226</v>
      </c>
      <c r="HX83" s="1300">
        <v>104</v>
      </c>
      <c r="HY83" s="709">
        <v>25.365853658536587</v>
      </c>
      <c r="HZ83" s="709">
        <v>2.6829268292682928</v>
      </c>
      <c r="IA83" s="709">
        <v>66.829268292682926</v>
      </c>
      <c r="IB83" s="709">
        <v>30.975609756097562</v>
      </c>
      <c r="IC83" s="709">
        <v>13.414634146341465</v>
      </c>
      <c r="ID83" s="709">
        <v>44.634146341463413</v>
      </c>
      <c r="IE83" s="709">
        <v>54.878048780487809</v>
      </c>
      <c r="IF83" s="709">
        <v>2.9268292682926833</v>
      </c>
      <c r="IG83" s="709">
        <v>64.390243902439025</v>
      </c>
      <c r="IH83" s="1300">
        <v>410</v>
      </c>
      <c r="II83" s="1265">
        <v>5</v>
      </c>
      <c r="IJ83" s="1266">
        <v>3</v>
      </c>
      <c r="IK83" s="1266">
        <v>10</v>
      </c>
      <c r="IL83" s="1266">
        <v>2</v>
      </c>
      <c r="IM83" s="1266">
        <v>2</v>
      </c>
      <c r="IN83" s="1266">
        <v>0</v>
      </c>
      <c r="IO83" s="1266" t="s">
        <v>31</v>
      </c>
      <c r="IP83" s="1266">
        <v>0</v>
      </c>
      <c r="IQ83" s="1267">
        <v>35</v>
      </c>
      <c r="IR83" s="1268">
        <v>13</v>
      </c>
      <c r="IS83" s="1269">
        <v>3</v>
      </c>
      <c r="IT83" s="1269">
        <v>3</v>
      </c>
      <c r="IU83" s="1269">
        <v>6</v>
      </c>
      <c r="IV83" s="1269">
        <v>1</v>
      </c>
      <c r="IW83" s="1269">
        <v>0</v>
      </c>
      <c r="IX83" s="1269" t="s">
        <v>31</v>
      </c>
      <c r="IY83" s="1269">
        <v>9</v>
      </c>
      <c r="IZ83" s="1267">
        <v>41</v>
      </c>
      <c r="JA83" s="1268">
        <v>1</v>
      </c>
      <c r="JB83" s="1269">
        <v>4</v>
      </c>
      <c r="JC83" s="1269">
        <v>1</v>
      </c>
      <c r="JD83" s="1269">
        <v>3</v>
      </c>
      <c r="JE83" s="1269">
        <v>0</v>
      </c>
      <c r="JF83" s="1269">
        <v>0</v>
      </c>
      <c r="JG83" s="1269" t="s">
        <v>31</v>
      </c>
      <c r="JH83" s="1269">
        <v>11</v>
      </c>
      <c r="JI83" s="1270">
        <v>20</v>
      </c>
      <c r="JJ83" s="1268">
        <v>14.285714285714285</v>
      </c>
      <c r="JK83" s="1269">
        <v>8.5714285714285712</v>
      </c>
      <c r="JL83" s="1269">
        <v>28.571428571428569</v>
      </c>
      <c r="JM83" s="1269">
        <v>5.7142857142857144</v>
      </c>
      <c r="JN83" s="1269">
        <v>5.7142857142857144</v>
      </c>
      <c r="JO83" s="1269">
        <v>0</v>
      </c>
      <c r="JP83" s="1269" t="s">
        <v>31</v>
      </c>
      <c r="JQ83" s="1269">
        <v>0</v>
      </c>
      <c r="JR83" s="1270">
        <v>100</v>
      </c>
      <c r="JS83" s="1268">
        <v>31.707317073170731</v>
      </c>
      <c r="JT83" s="1269">
        <v>7.3170731707317067</v>
      </c>
      <c r="JU83" s="1269">
        <v>7.3170731707317067</v>
      </c>
      <c r="JV83" s="1269">
        <v>14.634146341463413</v>
      </c>
      <c r="JW83" s="1269">
        <v>2.4390243902439024</v>
      </c>
      <c r="JX83" s="1269">
        <v>0</v>
      </c>
      <c r="JY83" s="1269" t="s">
        <v>31</v>
      </c>
      <c r="JZ83" s="1269">
        <v>21.951219512195124</v>
      </c>
      <c r="KA83" s="1270">
        <v>100</v>
      </c>
      <c r="KB83" s="1268">
        <v>5</v>
      </c>
      <c r="KC83" s="1269">
        <v>20</v>
      </c>
      <c r="KD83" s="1269">
        <v>5</v>
      </c>
      <c r="KE83" s="1269">
        <v>15</v>
      </c>
      <c r="KF83" s="1269">
        <v>0</v>
      </c>
      <c r="KG83" s="1269">
        <v>0</v>
      </c>
      <c r="KH83" s="1269" t="s">
        <v>31</v>
      </c>
      <c r="KI83" s="1269">
        <v>55.000000000000007</v>
      </c>
      <c r="KJ83" s="1270">
        <v>100</v>
      </c>
      <c r="KK83" s="718">
        <v>38.550578761952693</v>
      </c>
      <c r="KL83" s="705">
        <v>61</v>
      </c>
      <c r="KM83" s="718">
        <v>63.636363636363633</v>
      </c>
      <c r="KN83" s="705">
        <v>45</v>
      </c>
      <c r="KO83" s="725">
        <v>2.323316638842515</v>
      </c>
      <c r="KP83" s="715">
        <v>56</v>
      </c>
      <c r="KQ83" s="725">
        <v>4.7857540345019478</v>
      </c>
      <c r="KR83" s="715">
        <v>11</v>
      </c>
      <c r="KS83" s="725">
        <v>15.651085141903174</v>
      </c>
      <c r="KT83" s="715">
        <v>31</v>
      </c>
      <c r="KU83" s="1212">
        <v>0</v>
      </c>
      <c r="KV83" s="715">
        <v>49</v>
      </c>
      <c r="KW83" s="725">
        <v>18.124006359300477</v>
      </c>
      <c r="KX83" s="715">
        <v>8</v>
      </c>
      <c r="KY83" s="715">
        <v>21.571977787270395</v>
      </c>
      <c r="KZ83" s="715">
        <v>18</v>
      </c>
      <c r="LA83" s="728">
        <v>30</v>
      </c>
      <c r="LB83" s="729">
        <v>10</v>
      </c>
      <c r="LC83" s="729">
        <v>10</v>
      </c>
      <c r="LD83" s="729">
        <v>40</v>
      </c>
      <c r="LE83" s="729">
        <v>15</v>
      </c>
      <c r="LF83" s="730">
        <v>105</v>
      </c>
      <c r="LG83" s="734">
        <v>30</v>
      </c>
      <c r="LH83" s="728">
        <v>10</v>
      </c>
      <c r="LI83" s="729">
        <v>10</v>
      </c>
      <c r="LJ83" s="706">
        <v>20</v>
      </c>
      <c r="LK83" s="705">
        <v>1</v>
      </c>
      <c r="LL83" s="1372" t="s">
        <v>1632</v>
      </c>
      <c r="LM83" s="976" t="s">
        <v>1625</v>
      </c>
      <c r="LN83" s="976" t="s">
        <v>1625</v>
      </c>
      <c r="LO83" s="976" t="s">
        <v>1625</v>
      </c>
      <c r="LP83" s="729">
        <v>10</v>
      </c>
      <c r="LQ83" s="1023">
        <v>40</v>
      </c>
      <c r="LR83" s="1372" t="s">
        <v>1632</v>
      </c>
      <c r="LS83" s="976" t="s">
        <v>1625</v>
      </c>
      <c r="LT83" s="976" t="s">
        <v>1632</v>
      </c>
      <c r="LU83" s="976" t="s">
        <v>1625</v>
      </c>
      <c r="LV83" s="729">
        <v>20</v>
      </c>
      <c r="LW83" s="1023">
        <v>32</v>
      </c>
      <c r="LX83" s="1372" t="s">
        <v>1632</v>
      </c>
      <c r="LY83" s="976" t="s">
        <v>1632</v>
      </c>
      <c r="LZ83" s="976" t="s">
        <v>1625</v>
      </c>
      <c r="MA83" s="976" t="s">
        <v>1625</v>
      </c>
      <c r="MB83" s="729">
        <v>30</v>
      </c>
      <c r="MC83" s="1023">
        <v>46</v>
      </c>
      <c r="MD83" s="1372" t="s">
        <v>1632</v>
      </c>
      <c r="ME83" s="976" t="s">
        <v>1632</v>
      </c>
      <c r="MF83" s="976" t="s">
        <v>1632</v>
      </c>
      <c r="MG83" s="976" t="s">
        <v>1632</v>
      </c>
      <c r="MH83" s="729">
        <v>40</v>
      </c>
      <c r="MI83" s="1023">
        <v>1</v>
      </c>
      <c r="MJ83" s="1372" t="s">
        <v>1632</v>
      </c>
      <c r="MK83" s="976" t="s">
        <v>1632</v>
      </c>
      <c r="ML83" s="976" t="s">
        <v>1632</v>
      </c>
      <c r="MM83" s="976" t="s">
        <v>1632</v>
      </c>
      <c r="MN83" s="729">
        <v>40</v>
      </c>
      <c r="MO83" s="1023">
        <v>1</v>
      </c>
      <c r="MP83" s="1372" t="s">
        <v>1632</v>
      </c>
      <c r="MQ83" s="976" t="s">
        <v>1632</v>
      </c>
      <c r="MR83" s="976" t="s">
        <v>1632</v>
      </c>
      <c r="MS83" s="976" t="s">
        <v>1632</v>
      </c>
      <c r="MT83" s="729">
        <v>40</v>
      </c>
      <c r="MU83" s="1023">
        <v>1</v>
      </c>
      <c r="MV83" s="1372" t="s">
        <v>1632</v>
      </c>
      <c r="MW83" s="976" t="s">
        <v>1632</v>
      </c>
      <c r="MX83" s="976" t="s">
        <v>1625</v>
      </c>
      <c r="MY83" s="729">
        <v>30</v>
      </c>
      <c r="MZ83" s="1023">
        <v>3</v>
      </c>
      <c r="NA83" s="1372" t="s">
        <v>1625</v>
      </c>
      <c r="NB83" s="976" t="s">
        <v>1632</v>
      </c>
      <c r="NC83" s="976" t="s">
        <v>1632</v>
      </c>
      <c r="ND83" s="976" t="s">
        <v>1625</v>
      </c>
      <c r="NE83" s="729">
        <v>20</v>
      </c>
      <c r="NF83" s="1023">
        <v>46</v>
      </c>
      <c r="NG83" s="976" t="s">
        <v>1632</v>
      </c>
      <c r="NH83" s="976" t="s">
        <v>1632</v>
      </c>
      <c r="NI83" s="976" t="s">
        <v>1632</v>
      </c>
      <c r="NJ83" s="976" t="s">
        <v>1625</v>
      </c>
      <c r="NK83" s="729">
        <v>30</v>
      </c>
      <c r="NL83" s="1023">
        <v>19</v>
      </c>
      <c r="NM83" s="715">
        <v>32.24</v>
      </c>
      <c r="NN83" s="715">
        <f t="shared" si="110"/>
        <v>60</v>
      </c>
      <c r="NO83" s="714">
        <v>29</v>
      </c>
      <c r="NP83" s="715">
        <v>45</v>
      </c>
      <c r="NQ83" s="731">
        <v>7.7230359520639151</v>
      </c>
      <c r="NR83" s="715">
        <v>46</v>
      </c>
      <c r="NS83" s="715">
        <v>29</v>
      </c>
      <c r="NT83" s="715">
        <v>45</v>
      </c>
      <c r="NU83" s="731">
        <v>7.7230359520639151</v>
      </c>
      <c r="NV83" s="715">
        <v>46</v>
      </c>
      <c r="NW83" s="715">
        <v>21</v>
      </c>
      <c r="NX83" s="715">
        <v>39</v>
      </c>
      <c r="NY83" s="725">
        <v>5.5925432756324902</v>
      </c>
      <c r="NZ83" s="715">
        <v>39</v>
      </c>
      <c r="OA83" s="1303">
        <v>0</v>
      </c>
      <c r="OB83" s="1995">
        <v>0</v>
      </c>
      <c r="OC83" s="1303">
        <v>47</v>
      </c>
      <c r="OD83" s="1303">
        <v>0</v>
      </c>
      <c r="OE83" s="1995">
        <v>0</v>
      </c>
      <c r="OF83" s="1303">
        <v>47</v>
      </c>
      <c r="OG83" s="1303">
        <v>271</v>
      </c>
      <c r="OH83" s="1995">
        <v>7.2170439414114513</v>
      </c>
      <c r="OI83" s="1303">
        <v>21</v>
      </c>
      <c r="OJ83" s="699">
        <v>19</v>
      </c>
      <c r="OK83" s="985">
        <v>5.0599201065246335</v>
      </c>
      <c r="OL83" s="1303">
        <v>22</v>
      </c>
      <c r="OM83" s="714">
        <v>120</v>
      </c>
      <c r="ON83" s="725">
        <v>31.957390146471372</v>
      </c>
      <c r="OO83" s="733">
        <v>46</v>
      </c>
      <c r="OP83" s="714" t="s">
        <v>31</v>
      </c>
      <c r="OQ83" s="731" t="s">
        <v>31</v>
      </c>
      <c r="OR83" s="733" t="str">
        <f t="shared" si="138"/>
        <v>-</v>
      </c>
      <c r="OS83" s="981">
        <v>39.434364994663824</v>
      </c>
      <c r="OT83" s="733">
        <v>17</v>
      </c>
      <c r="OU83" s="715">
        <v>159</v>
      </c>
      <c r="OV83" s="715">
        <v>193</v>
      </c>
      <c r="OW83" s="715">
        <v>120</v>
      </c>
      <c r="OX83" s="715">
        <v>62</v>
      </c>
      <c r="OY83" s="715">
        <v>21</v>
      </c>
      <c r="OZ83" s="715">
        <v>157</v>
      </c>
      <c r="PA83" s="715">
        <v>377</v>
      </c>
      <c r="PB83" s="715">
        <v>33</v>
      </c>
      <c r="PC83" s="715">
        <v>24</v>
      </c>
      <c r="PD83" s="715">
        <v>353</v>
      </c>
      <c r="PE83" s="715">
        <v>132</v>
      </c>
      <c r="PF83" s="715">
        <v>278</v>
      </c>
      <c r="PG83" s="715">
        <v>47</v>
      </c>
      <c r="PH83" s="715">
        <v>7</v>
      </c>
      <c r="PI83" s="715">
        <v>135</v>
      </c>
      <c r="PJ83" s="715">
        <v>157</v>
      </c>
      <c r="PK83" s="715">
        <v>272</v>
      </c>
      <c r="PL83" s="715">
        <v>544</v>
      </c>
      <c r="PM83" s="714">
        <v>29.227941176470591</v>
      </c>
      <c r="PN83" s="715">
        <v>67</v>
      </c>
      <c r="PO83" s="715">
        <v>35.477941176470587</v>
      </c>
      <c r="PP83" s="715">
        <v>61</v>
      </c>
      <c r="PQ83" s="715">
        <v>22.058823529411764</v>
      </c>
      <c r="PR83" s="715">
        <v>48</v>
      </c>
      <c r="PS83" s="715">
        <v>11.397058823529411</v>
      </c>
      <c r="PT83" s="715">
        <v>23</v>
      </c>
      <c r="PU83" s="715">
        <v>3.8602941176470589</v>
      </c>
      <c r="PV83" s="715">
        <v>36</v>
      </c>
      <c r="PW83" s="715">
        <v>28.860294117647058</v>
      </c>
      <c r="PX83" s="715">
        <v>40</v>
      </c>
      <c r="PY83" s="715">
        <v>69.30147058823529</v>
      </c>
      <c r="PZ83" s="715">
        <v>37</v>
      </c>
      <c r="QA83" s="715">
        <v>6.0661764705882355</v>
      </c>
      <c r="QB83" s="715">
        <v>47</v>
      </c>
      <c r="QC83" s="715">
        <v>4.4117647058823533</v>
      </c>
      <c r="QD83" s="715">
        <v>16</v>
      </c>
      <c r="QE83" s="715">
        <v>64.889705882352942</v>
      </c>
      <c r="QF83" s="715">
        <v>77</v>
      </c>
      <c r="QG83" s="715">
        <v>24.264705882352942</v>
      </c>
      <c r="QH83" s="715">
        <v>57</v>
      </c>
      <c r="QI83" s="715">
        <v>51.102941176470587</v>
      </c>
      <c r="QJ83" s="715">
        <v>33</v>
      </c>
      <c r="QK83" s="715">
        <v>8.6397058823529402</v>
      </c>
      <c r="QL83" s="715">
        <v>49</v>
      </c>
      <c r="QM83" s="715">
        <v>1.2867647058823528</v>
      </c>
      <c r="QN83" s="715">
        <v>37</v>
      </c>
      <c r="QO83" s="715">
        <v>24.816176470588236</v>
      </c>
      <c r="QP83" s="715">
        <v>25</v>
      </c>
      <c r="QQ83" s="715">
        <v>28.860294117647058</v>
      </c>
      <c r="QR83" s="715">
        <v>43</v>
      </c>
      <c r="QS83" s="715">
        <v>50</v>
      </c>
      <c r="QT83" s="715">
        <v>49</v>
      </c>
      <c r="QU83" s="714">
        <v>74</v>
      </c>
      <c r="QV83" s="715">
        <v>113</v>
      </c>
      <c r="QW83" s="715">
        <v>2</v>
      </c>
      <c r="QX83" s="715">
        <v>0</v>
      </c>
      <c r="QY83" s="715">
        <v>0</v>
      </c>
      <c r="QZ83" s="715">
        <v>4</v>
      </c>
      <c r="RA83" s="715">
        <v>14</v>
      </c>
      <c r="RB83" s="715">
        <v>7</v>
      </c>
      <c r="RC83" s="715">
        <v>1</v>
      </c>
      <c r="RD83" s="715">
        <v>70</v>
      </c>
      <c r="RE83" s="715">
        <v>12</v>
      </c>
      <c r="RF83" s="715">
        <v>41</v>
      </c>
      <c r="RG83" s="715">
        <v>0</v>
      </c>
      <c r="RH83" s="715">
        <v>2</v>
      </c>
      <c r="RI83" s="715">
        <v>23</v>
      </c>
      <c r="RJ83" s="715">
        <v>57</v>
      </c>
      <c r="RK83" s="715">
        <v>79</v>
      </c>
      <c r="RL83" s="715">
        <v>332</v>
      </c>
      <c r="RM83" s="714">
        <v>22.289156626506024</v>
      </c>
      <c r="RN83" s="715">
        <v>41</v>
      </c>
      <c r="RO83" s="715">
        <v>34.036144578313255</v>
      </c>
      <c r="RP83" s="715">
        <v>64</v>
      </c>
      <c r="RQ83" s="715">
        <v>0.60240963855421692</v>
      </c>
      <c r="RR83" s="715">
        <v>13</v>
      </c>
      <c r="RS83" s="715">
        <v>0</v>
      </c>
      <c r="RT83" s="715">
        <v>1</v>
      </c>
      <c r="RU83" s="715">
        <v>0</v>
      </c>
      <c r="RV83" s="715">
        <v>1</v>
      </c>
      <c r="RW83" s="715">
        <v>1.2048192771084338</v>
      </c>
      <c r="RX83" s="715">
        <v>11</v>
      </c>
      <c r="RY83" s="715">
        <v>4.2168674698795181</v>
      </c>
      <c r="RZ83" s="715">
        <v>7</v>
      </c>
      <c r="SA83" s="715">
        <v>2.1084337349397591</v>
      </c>
      <c r="SB83" s="715">
        <v>50</v>
      </c>
      <c r="SC83" s="715">
        <v>0.30120481927710846</v>
      </c>
      <c r="SD83" s="715">
        <v>10</v>
      </c>
      <c r="SE83" s="715">
        <v>21.084337349397593</v>
      </c>
      <c r="SF83" s="715">
        <v>10</v>
      </c>
      <c r="SG83" s="715">
        <v>3.6144578313253009</v>
      </c>
      <c r="SH83" s="715">
        <v>7</v>
      </c>
      <c r="SI83" s="715">
        <v>12.349397590361445</v>
      </c>
      <c r="SJ83" s="715">
        <v>8</v>
      </c>
      <c r="SK83" s="715">
        <v>0</v>
      </c>
      <c r="SL83" s="715">
        <v>1</v>
      </c>
      <c r="SM83" s="715">
        <v>0.60240963855421692</v>
      </c>
      <c r="SN83" s="715">
        <v>5</v>
      </c>
      <c r="SO83" s="715">
        <v>6.927710843373494</v>
      </c>
      <c r="SP83" s="715">
        <v>20</v>
      </c>
      <c r="SQ83" s="715">
        <v>17.168674698795179</v>
      </c>
      <c r="SR83" s="715">
        <v>17</v>
      </c>
      <c r="SS83" s="715">
        <v>23.795180722891565</v>
      </c>
      <c r="ST83" s="733">
        <v>42</v>
      </c>
      <c r="SU83" s="4108" t="s">
        <v>8303</v>
      </c>
      <c r="SV83" s="1355" t="s">
        <v>8306</v>
      </c>
      <c r="SW83" s="1355">
        <v>63</v>
      </c>
      <c r="SX83" s="4109">
        <v>16.7375132837407</v>
      </c>
      <c r="SY83" s="1355">
        <v>54</v>
      </c>
      <c r="SZ83" s="2074">
        <v>4</v>
      </c>
      <c r="TA83" s="1995">
        <v>3</v>
      </c>
      <c r="TB83" s="3967">
        <v>0.79893475366178435</v>
      </c>
      <c r="TC83" s="1303">
        <v>43</v>
      </c>
      <c r="TD83" s="2074">
        <v>17</v>
      </c>
      <c r="TE83" s="1995">
        <v>28</v>
      </c>
      <c r="TF83" s="3967">
        <v>7.4567243675099864</v>
      </c>
      <c r="TG83" s="1303">
        <v>4</v>
      </c>
      <c r="TH83" s="2074">
        <v>0</v>
      </c>
      <c r="TI83" s="1995">
        <v>0</v>
      </c>
      <c r="TJ83" s="3967">
        <v>0</v>
      </c>
      <c r="TK83" s="1303">
        <v>6</v>
      </c>
      <c r="TL83" s="2074">
        <v>0</v>
      </c>
      <c r="TM83" s="1995">
        <v>0</v>
      </c>
      <c r="TN83" s="3967">
        <v>0</v>
      </c>
      <c r="TO83" s="1303">
        <v>11</v>
      </c>
      <c r="TP83" s="2074">
        <v>0</v>
      </c>
      <c r="TQ83" s="1995">
        <v>0</v>
      </c>
      <c r="TR83" s="3967">
        <v>0</v>
      </c>
      <c r="TS83" s="1303">
        <v>5</v>
      </c>
      <c r="TT83" s="2074">
        <v>0</v>
      </c>
      <c r="TU83" s="1995">
        <v>0</v>
      </c>
      <c r="TV83" s="3967">
        <v>0</v>
      </c>
      <c r="TW83" s="1303">
        <v>2</v>
      </c>
      <c r="TX83" s="2074">
        <v>2</v>
      </c>
      <c r="TY83" s="1995">
        <v>1</v>
      </c>
      <c r="TZ83" s="3967">
        <v>0.26631158455392806</v>
      </c>
      <c r="UA83" s="1303">
        <v>50</v>
      </c>
      <c r="UB83" s="2074">
        <v>51</v>
      </c>
      <c r="UC83" s="1995">
        <v>79</v>
      </c>
      <c r="UD83" s="3967">
        <v>21.03861517976032</v>
      </c>
      <c r="UE83" s="1303">
        <v>14</v>
      </c>
      <c r="UF83" s="2074">
        <v>0</v>
      </c>
      <c r="UG83" s="1995">
        <v>0</v>
      </c>
      <c r="UH83" s="3967">
        <v>0</v>
      </c>
      <c r="UI83" s="1303">
        <v>14</v>
      </c>
      <c r="UJ83" s="2074">
        <v>8</v>
      </c>
      <c r="UK83" s="1995">
        <v>18</v>
      </c>
      <c r="UL83" s="3967">
        <v>4.7936085219707056</v>
      </c>
      <c r="UM83" s="1303">
        <v>8</v>
      </c>
      <c r="UN83" s="2074">
        <v>0</v>
      </c>
      <c r="UO83" s="1995">
        <v>0</v>
      </c>
      <c r="UP83" s="3967">
        <v>0</v>
      </c>
      <c r="UQ83" s="1303">
        <v>3</v>
      </c>
      <c r="UR83" s="2074">
        <v>0</v>
      </c>
      <c r="US83" s="1995">
        <v>0</v>
      </c>
      <c r="UT83" s="3967">
        <v>0</v>
      </c>
      <c r="UU83" s="1303">
        <v>12</v>
      </c>
      <c r="UV83" s="2074">
        <v>27</v>
      </c>
      <c r="UW83" s="1995">
        <v>11</v>
      </c>
      <c r="UX83" s="3967">
        <v>2.9294274300932091</v>
      </c>
      <c r="UY83" s="1303">
        <v>21</v>
      </c>
      <c r="UZ83" s="2074">
        <v>0</v>
      </c>
      <c r="VA83" s="1995">
        <v>0</v>
      </c>
      <c r="VB83" s="3967">
        <v>0</v>
      </c>
      <c r="VC83" s="1303">
        <v>4</v>
      </c>
      <c r="VD83" s="2073">
        <v>0</v>
      </c>
      <c r="VE83" s="1303">
        <v>1</v>
      </c>
      <c r="VF83" s="1303">
        <v>0.26631158455392806</v>
      </c>
      <c r="VG83" s="1303">
        <v>3</v>
      </c>
      <c r="VH83" s="1303">
        <v>0</v>
      </c>
      <c r="VI83" s="1303">
        <v>0</v>
      </c>
      <c r="VJ83" s="1303">
        <v>0</v>
      </c>
      <c r="VK83" s="1303">
        <v>4</v>
      </c>
      <c r="VL83" s="1303">
        <v>0</v>
      </c>
      <c r="VM83" s="1303">
        <v>1</v>
      </c>
      <c r="VN83" s="1303">
        <v>0.26631158455392806</v>
      </c>
      <c r="VO83" s="1303">
        <v>5</v>
      </c>
      <c r="VP83" s="1303">
        <v>0</v>
      </c>
      <c r="VQ83" s="1303">
        <v>25</v>
      </c>
      <c r="VR83" s="1303">
        <v>6.6577896138482018</v>
      </c>
      <c r="VS83" s="1303">
        <v>8</v>
      </c>
      <c r="VT83" s="1303">
        <v>0</v>
      </c>
      <c r="VU83" s="1303">
        <v>0</v>
      </c>
      <c r="VV83" s="1303">
        <v>0</v>
      </c>
      <c r="VW83" s="1303">
        <v>7</v>
      </c>
      <c r="VX83" s="1303">
        <v>0</v>
      </c>
      <c r="VY83" s="1303">
        <v>22</v>
      </c>
      <c r="VZ83" s="1303">
        <v>5.8588548601864181</v>
      </c>
      <c r="WA83" s="1303">
        <v>14</v>
      </c>
      <c r="WB83" s="1303">
        <v>0</v>
      </c>
      <c r="WC83" s="1303">
        <v>10</v>
      </c>
      <c r="WD83" s="1303">
        <v>2.6631158455392812</v>
      </c>
      <c r="WE83" s="1303">
        <v>5</v>
      </c>
      <c r="WF83" s="1303">
        <v>0</v>
      </c>
      <c r="WG83" s="1303">
        <v>0</v>
      </c>
      <c r="WH83" s="1303">
        <v>0</v>
      </c>
      <c r="WI83" s="1303">
        <v>6</v>
      </c>
      <c r="WJ83" s="1303">
        <v>0</v>
      </c>
      <c r="WK83" s="1303">
        <v>11</v>
      </c>
      <c r="WL83" s="1303">
        <v>2.9294274300932091</v>
      </c>
      <c r="WM83" s="1303">
        <v>5</v>
      </c>
      <c r="WN83" s="1303">
        <v>0</v>
      </c>
      <c r="WO83" s="1303">
        <v>0</v>
      </c>
      <c r="WP83" s="1303">
        <v>0</v>
      </c>
      <c r="WQ83" s="1303">
        <v>16</v>
      </c>
      <c r="WR83" s="1303">
        <v>0</v>
      </c>
      <c r="WS83" s="1303">
        <v>3</v>
      </c>
      <c r="WT83" s="1303">
        <v>0.79893475366178435</v>
      </c>
      <c r="WU83" s="1303">
        <v>9</v>
      </c>
      <c r="WV83" s="2150"/>
      <c r="WW83" s="712">
        <v>19.548872180451127</v>
      </c>
      <c r="WX83" s="712">
        <v>21.830985915492956</v>
      </c>
      <c r="WY83" s="712">
        <v>14.285714285714285</v>
      </c>
      <c r="WZ83" s="712">
        <v>15.107913669064748</v>
      </c>
      <c r="XA83" s="712">
        <v>16.197183098591552</v>
      </c>
      <c r="XB83" s="712">
        <v>17.599999999999998</v>
      </c>
      <c r="XC83" s="699">
        <v>20.66115702479339</v>
      </c>
      <c r="XD83" s="699">
        <v>11</v>
      </c>
      <c r="XE83" s="699">
        <v>17.354196301564723</v>
      </c>
      <c r="XF83" s="712">
        <v>16.61721068249258</v>
      </c>
      <c r="XG83" s="699">
        <v>16</v>
      </c>
      <c r="XH83" s="712">
        <v>13.533834586466165</v>
      </c>
      <c r="XI83" s="712">
        <v>11.267605633802818</v>
      </c>
      <c r="XJ83" s="712">
        <v>12.925170068027212</v>
      </c>
      <c r="XK83" s="712">
        <v>17.266187050359711</v>
      </c>
      <c r="XL83" s="712">
        <v>18.30985915492958</v>
      </c>
      <c r="XM83" s="712">
        <v>13.600000000000001</v>
      </c>
      <c r="XN83" s="699">
        <v>8.2644628099173563</v>
      </c>
      <c r="XO83" s="699">
        <v>55</v>
      </c>
      <c r="XP83" s="699">
        <v>14.65149359886202</v>
      </c>
      <c r="XQ83" s="712">
        <v>14.243323442136498</v>
      </c>
      <c r="XR83" s="699">
        <v>23</v>
      </c>
      <c r="XS83" s="712">
        <v>28.925619834710741</v>
      </c>
      <c r="XT83" s="699">
        <v>32</v>
      </c>
      <c r="XU83" s="699">
        <v>32.005689900426745</v>
      </c>
      <c r="XV83" s="985">
        <v>30.86053412462908</v>
      </c>
      <c r="XW83" s="699">
        <v>16</v>
      </c>
      <c r="XX83" s="699">
        <v>64</v>
      </c>
      <c r="XY83" s="699">
        <v>67.768595041322314</v>
      </c>
      <c r="XZ83" s="699">
        <v>42</v>
      </c>
      <c r="YA83" s="985">
        <v>64.722617354196302</v>
      </c>
      <c r="YB83" s="985">
        <v>65.727002967359056</v>
      </c>
      <c r="YC83" s="699">
        <v>21</v>
      </c>
      <c r="YD83" s="985">
        <v>2.4</v>
      </c>
      <c r="YE83" s="985">
        <v>0.82644628099173556</v>
      </c>
      <c r="YF83" s="699">
        <v>7</v>
      </c>
      <c r="YG83" s="699">
        <v>1.4224751066856329</v>
      </c>
      <c r="YH83" s="699">
        <v>1.1869436201780417</v>
      </c>
      <c r="YI83" s="699">
        <v>12</v>
      </c>
      <c r="YJ83" s="699">
        <v>2.4</v>
      </c>
      <c r="YK83" s="699">
        <v>2.4793388429752068</v>
      </c>
      <c r="YL83" s="699">
        <v>14</v>
      </c>
      <c r="YM83" s="985">
        <v>1.8492176386913231</v>
      </c>
      <c r="YN83" s="985">
        <v>2.2255192878338281</v>
      </c>
      <c r="YO83" s="699">
        <v>58</v>
      </c>
      <c r="YP83" s="985">
        <v>1081.3</v>
      </c>
      <c r="YQ83" s="985">
        <v>1087.9000000000001</v>
      </c>
      <c r="YR83" s="699">
        <v>1</v>
      </c>
      <c r="YS83" s="712">
        <v>427.1</v>
      </c>
      <c r="YT83" s="985">
        <v>607.4</v>
      </c>
      <c r="YU83" s="699">
        <v>1</v>
      </c>
      <c r="YV83" s="982">
        <v>326</v>
      </c>
      <c r="YW83" s="725">
        <v>38.343558282208591</v>
      </c>
      <c r="YX83" s="699">
        <v>62</v>
      </c>
      <c r="YY83" s="699">
        <v>247</v>
      </c>
      <c r="YZ83" s="725">
        <v>56.680161943319838</v>
      </c>
      <c r="ZA83" s="699">
        <v>65</v>
      </c>
      <c r="ZB83" s="715">
        <v>247</v>
      </c>
      <c r="ZC83" s="725">
        <v>72.469635627530366</v>
      </c>
      <c r="ZD83" s="699">
        <v>68</v>
      </c>
      <c r="ZE83" s="982">
        <v>323</v>
      </c>
      <c r="ZF83" s="715">
        <v>38.390092879256969</v>
      </c>
      <c r="ZG83" s="699">
        <v>39</v>
      </c>
      <c r="ZH83" s="716">
        <v>1</v>
      </c>
      <c r="ZI83" s="712">
        <v>0.26659557451346305</v>
      </c>
      <c r="ZJ83" s="699">
        <v>12</v>
      </c>
      <c r="ZK83" s="1363" t="s">
        <v>1623</v>
      </c>
      <c r="ZL83" s="712">
        <v>82.653061224489804</v>
      </c>
      <c r="ZM83" s="712">
        <v>88.697318007662844</v>
      </c>
      <c r="ZN83" s="699">
        <v>27</v>
      </c>
      <c r="ZO83" s="715">
        <v>522</v>
      </c>
      <c r="ZP83" s="709">
        <v>59.016393442622949</v>
      </c>
      <c r="ZQ83" s="703">
        <v>69.473684210526315</v>
      </c>
      <c r="ZR83" s="978">
        <v>34</v>
      </c>
      <c r="ZS83" s="705">
        <v>190</v>
      </c>
      <c r="ZT83" s="709">
        <v>74.358974358974365</v>
      </c>
      <c r="ZU83" s="703">
        <v>85.106382978723403</v>
      </c>
      <c r="ZV83" s="978">
        <v>20</v>
      </c>
      <c r="ZW83" s="4111">
        <v>47</v>
      </c>
      <c r="ZX83" s="709">
        <v>58.620689655172406</v>
      </c>
      <c r="ZY83" s="703">
        <v>68.131868131868131</v>
      </c>
      <c r="ZZ83" s="978">
        <v>29</v>
      </c>
      <c r="AAA83" s="4111">
        <v>91</v>
      </c>
      <c r="AAB83" s="709">
        <v>49.122807017543856</v>
      </c>
      <c r="AAC83" s="703">
        <v>57.692307692307686</v>
      </c>
      <c r="AAD83" s="978">
        <v>44</v>
      </c>
      <c r="AAE83" s="4111">
        <v>52</v>
      </c>
      <c r="AAF83" s="983">
        <v>96.682464454976298</v>
      </c>
      <c r="AAG83" s="715">
        <v>99.523809523809518</v>
      </c>
      <c r="AAH83" s="715">
        <v>41</v>
      </c>
      <c r="AAI83" s="733">
        <v>210</v>
      </c>
      <c r="AAJ83" s="709">
        <v>245</v>
      </c>
      <c r="AAK83" s="978">
        <v>48</v>
      </c>
      <c r="AAL83" s="703">
        <v>716.9</v>
      </c>
      <c r="AAM83" s="978">
        <v>57</v>
      </c>
      <c r="AAN83" s="703">
        <v>2375.3000000000002</v>
      </c>
      <c r="AAO83" s="978">
        <f t="shared" si="139"/>
        <v>20</v>
      </c>
      <c r="AAP83" s="703">
        <v>0</v>
      </c>
      <c r="AAQ83" s="979">
        <f t="shared" si="140"/>
        <v>12</v>
      </c>
      <c r="AAR83" s="712">
        <v>0</v>
      </c>
      <c r="AAS83" s="699">
        <v>30</v>
      </c>
      <c r="AAT83" s="712">
        <v>559.38</v>
      </c>
      <c r="AAU83" s="699">
        <v>4</v>
      </c>
      <c r="AAV83" s="712">
        <v>0</v>
      </c>
      <c r="AAW83" s="699">
        <v>24</v>
      </c>
      <c r="AAX83" s="712">
        <v>0</v>
      </c>
      <c r="AAY83" s="699">
        <v>32</v>
      </c>
      <c r="AAZ83" s="699">
        <v>36174.1</v>
      </c>
      <c r="ABA83" s="978">
        <f t="shared" si="141"/>
        <v>1</v>
      </c>
      <c r="ABB83" s="712">
        <v>4741.6000000000004</v>
      </c>
      <c r="ABC83" s="978">
        <f t="shared" si="141"/>
        <v>3</v>
      </c>
      <c r="ABD83" s="712">
        <v>1913</v>
      </c>
      <c r="ABE83" s="978">
        <f t="shared" si="141"/>
        <v>9</v>
      </c>
      <c r="ABF83" s="712">
        <v>2620.1</v>
      </c>
      <c r="ABG83" s="978">
        <f t="shared" si="141"/>
        <v>20</v>
      </c>
      <c r="ABH83" s="712">
        <v>0</v>
      </c>
      <c r="ABI83" s="978">
        <f t="shared" si="141"/>
        <v>2</v>
      </c>
      <c r="ABJ83" s="712">
        <v>0</v>
      </c>
      <c r="ABK83" s="978">
        <f t="shared" si="141"/>
        <v>1</v>
      </c>
      <c r="ABL83" s="712">
        <v>299.2</v>
      </c>
      <c r="ABM83" s="978">
        <f t="shared" si="141"/>
        <v>18</v>
      </c>
      <c r="ABN83" s="712">
        <f t="shared" si="142"/>
        <v>299.2</v>
      </c>
      <c r="ABO83" s="2732">
        <f t="shared" si="143"/>
        <v>19</v>
      </c>
      <c r="ABP83" s="716">
        <v>5</v>
      </c>
      <c r="ABQ83" s="712" t="s">
        <v>1632</v>
      </c>
      <c r="ABR83" s="712">
        <v>5</v>
      </c>
      <c r="ABS83" s="712" t="s">
        <v>1632</v>
      </c>
      <c r="ABT83" s="712">
        <v>5</v>
      </c>
      <c r="ABU83" s="712" t="s">
        <v>1632</v>
      </c>
      <c r="ABV83" s="712">
        <v>5</v>
      </c>
      <c r="ABW83" s="712" t="s">
        <v>1632</v>
      </c>
      <c r="ABX83" s="712">
        <v>0</v>
      </c>
      <c r="ABY83" s="712" t="s">
        <v>1625</v>
      </c>
      <c r="ABZ83" s="712">
        <v>20</v>
      </c>
      <c r="ACA83" s="699">
        <v>23</v>
      </c>
      <c r="ACB83" s="712">
        <v>0</v>
      </c>
      <c r="ACC83" s="712" t="s">
        <v>1625</v>
      </c>
      <c r="ACD83" s="712">
        <v>0</v>
      </c>
      <c r="ACE83" s="712" t="s">
        <v>1625</v>
      </c>
      <c r="ACF83" s="712">
        <v>0</v>
      </c>
      <c r="ACG83" s="712" t="s">
        <v>1625</v>
      </c>
      <c r="ACH83" s="712">
        <v>0</v>
      </c>
      <c r="ACI83" s="712" t="s">
        <v>1625</v>
      </c>
      <c r="ACJ83" s="712">
        <v>0</v>
      </c>
      <c r="ACK83" s="699">
        <v>65</v>
      </c>
      <c r="ACL83" s="712">
        <v>5</v>
      </c>
      <c r="ACM83" s="712" t="s">
        <v>1632</v>
      </c>
      <c r="ACN83" s="712">
        <v>5</v>
      </c>
      <c r="ACO83" s="712" t="s">
        <v>1632</v>
      </c>
      <c r="ACP83" s="712">
        <v>5</v>
      </c>
      <c r="ACQ83" s="712" t="s">
        <v>1632</v>
      </c>
      <c r="ACR83" s="712">
        <v>15</v>
      </c>
      <c r="ACS83" s="699">
        <v>1</v>
      </c>
      <c r="ACT83" s="699">
        <v>10</v>
      </c>
      <c r="ACU83" s="699" t="s">
        <v>1632</v>
      </c>
      <c r="ACV83" s="699">
        <v>10</v>
      </c>
      <c r="ACW83" s="699" t="s">
        <v>1632</v>
      </c>
      <c r="ACX83" s="699">
        <v>10</v>
      </c>
      <c r="ACY83" s="699" t="s">
        <v>1632</v>
      </c>
      <c r="ACZ83" s="699">
        <v>0</v>
      </c>
      <c r="ADA83" s="699" t="s">
        <v>1625</v>
      </c>
      <c r="ADB83" s="699">
        <v>30</v>
      </c>
      <c r="ADC83" s="699">
        <v>33</v>
      </c>
      <c r="ADD83" s="989">
        <v>10</v>
      </c>
      <c r="ADE83" s="989">
        <v>10</v>
      </c>
      <c r="ADF83" s="989">
        <v>10</v>
      </c>
      <c r="ADG83" s="989">
        <v>0</v>
      </c>
      <c r="ADH83" s="989">
        <v>30</v>
      </c>
      <c r="ADI83" s="699">
        <v>36</v>
      </c>
      <c r="ADJ83" s="712">
        <v>5</v>
      </c>
      <c r="ADK83" s="712" t="s">
        <v>1632</v>
      </c>
      <c r="ADL83" s="712">
        <v>5</v>
      </c>
      <c r="ADM83" s="712" t="s">
        <v>1632</v>
      </c>
      <c r="ADN83" s="712">
        <v>5</v>
      </c>
      <c r="ADO83" s="712" t="s">
        <v>1632</v>
      </c>
      <c r="ADP83" s="712">
        <v>5</v>
      </c>
      <c r="ADQ83" s="712" t="s">
        <v>1632</v>
      </c>
      <c r="ADR83" s="712">
        <v>20</v>
      </c>
      <c r="ADS83" s="699">
        <v>1</v>
      </c>
      <c r="ADT83" s="712">
        <v>10</v>
      </c>
      <c r="ADU83" s="712">
        <v>10</v>
      </c>
      <c r="ADV83" s="712">
        <v>0</v>
      </c>
      <c r="ADW83" s="712">
        <v>10</v>
      </c>
      <c r="ADX83" s="712">
        <v>30</v>
      </c>
      <c r="ADY83" s="699">
        <v>23</v>
      </c>
      <c r="ADZ83" s="714">
        <v>2</v>
      </c>
      <c r="AEA83" s="712">
        <v>18.148820326678763</v>
      </c>
      <c r="AEB83" s="699">
        <v>2</v>
      </c>
      <c r="AEC83" s="715">
        <v>5</v>
      </c>
      <c r="AED83" s="712">
        <v>45.372050816696913</v>
      </c>
      <c r="AEE83" s="699">
        <v>6</v>
      </c>
      <c r="AEF83" s="715">
        <v>0</v>
      </c>
      <c r="AEG83" s="712">
        <v>0</v>
      </c>
      <c r="AEH83" s="699">
        <v>43</v>
      </c>
      <c r="AEI83" s="1303">
        <v>6</v>
      </c>
      <c r="AEJ83" s="712">
        <v>54.446460980036299</v>
      </c>
      <c r="AEK83" s="699">
        <f t="shared" si="144"/>
        <v>12</v>
      </c>
      <c r="AEL83" s="715">
        <v>1</v>
      </c>
      <c r="AEM83" s="712">
        <v>9.0670051681929458</v>
      </c>
      <c r="AEN83" s="699">
        <v>27</v>
      </c>
      <c r="AEO83" s="699">
        <v>3</v>
      </c>
      <c r="AEP83" s="712">
        <v>27.2</v>
      </c>
      <c r="AEQ83" s="699">
        <v>52</v>
      </c>
      <c r="AER83" s="699">
        <v>3</v>
      </c>
      <c r="AES83" s="712">
        <v>27.2</v>
      </c>
      <c r="AET83" s="699">
        <v>32</v>
      </c>
      <c r="AEU83" s="699">
        <v>1</v>
      </c>
      <c r="AEV83" s="1099">
        <v>9.1</v>
      </c>
      <c r="AEW83" s="699">
        <v>21</v>
      </c>
      <c r="AEX83" s="989">
        <v>0.20300000000000001</v>
      </c>
      <c r="AEY83" s="989">
        <v>16</v>
      </c>
      <c r="AEZ83" s="989">
        <v>2.3E-2</v>
      </c>
      <c r="AFA83" s="989">
        <v>62</v>
      </c>
      <c r="AFB83" s="989">
        <v>0.13200000000000001</v>
      </c>
      <c r="AFC83" s="989">
        <v>4</v>
      </c>
      <c r="AFD83" s="989">
        <v>0</v>
      </c>
      <c r="AFE83" s="989">
        <v>49</v>
      </c>
      <c r="AFF83" s="989">
        <v>8.9999999999999993E-3</v>
      </c>
      <c r="AFG83" s="989">
        <v>17</v>
      </c>
      <c r="AFH83" s="989">
        <v>3.4000000000000002E-2</v>
      </c>
      <c r="AFI83" s="989">
        <v>7</v>
      </c>
      <c r="AFJ83" s="989">
        <v>1.7000000000000001E-2</v>
      </c>
      <c r="AFK83" s="989">
        <v>2</v>
      </c>
      <c r="AFL83" s="989">
        <v>3.4000000000000002E-2</v>
      </c>
      <c r="AFM83" s="989">
        <v>2</v>
      </c>
      <c r="AFN83" s="989">
        <v>20</v>
      </c>
      <c r="AFO83" s="989">
        <v>181.32366273798732</v>
      </c>
      <c r="AFP83" s="989">
        <v>23</v>
      </c>
      <c r="AFQ83" s="989">
        <v>6</v>
      </c>
      <c r="AFR83" s="989">
        <v>54.397098821396192</v>
      </c>
      <c r="AFS83" s="989">
        <v>36</v>
      </c>
      <c r="AFT83" s="989">
        <v>19</v>
      </c>
      <c r="AFU83" s="989">
        <v>172.25747960108794</v>
      </c>
      <c r="AFV83" s="989">
        <v>28</v>
      </c>
      <c r="AFW83" s="989">
        <v>12</v>
      </c>
      <c r="AFX83" s="989">
        <v>108.79419764279238</v>
      </c>
      <c r="AFY83" s="989">
        <v>36</v>
      </c>
      <c r="AFZ83" s="989">
        <v>162</v>
      </c>
      <c r="AGA83" s="989">
        <v>1468.7216681776972</v>
      </c>
      <c r="AGB83" s="989">
        <v>10</v>
      </c>
      <c r="AGC83" s="989">
        <v>14</v>
      </c>
      <c r="AGD83" s="989">
        <v>126.92656391659111</v>
      </c>
      <c r="AGE83" s="989">
        <v>52</v>
      </c>
      <c r="AGF83" s="989">
        <v>25</v>
      </c>
      <c r="AGG83" s="989">
        <v>483.56</v>
      </c>
      <c r="AGH83" s="989">
        <v>1</v>
      </c>
      <c r="AGI83" s="989">
        <v>0</v>
      </c>
      <c r="AGJ83" s="989">
        <v>0</v>
      </c>
      <c r="AGK83" s="989">
        <v>10</v>
      </c>
      <c r="AGL83" s="989">
        <v>0</v>
      </c>
      <c r="AGM83" s="989">
        <v>0</v>
      </c>
      <c r="AGN83" s="989">
        <v>2</v>
      </c>
      <c r="AGO83" s="989">
        <v>23</v>
      </c>
      <c r="AGP83" s="989">
        <v>444.87</v>
      </c>
      <c r="AGQ83" s="989">
        <v>1</v>
      </c>
      <c r="AGR83" s="989">
        <v>0</v>
      </c>
      <c r="AGS83" s="989">
        <v>0</v>
      </c>
      <c r="AGT83" s="989">
        <v>19</v>
      </c>
      <c r="AGU83" s="989">
        <v>0</v>
      </c>
      <c r="AGV83" s="989">
        <v>0</v>
      </c>
      <c r="AGW83" s="989">
        <v>31</v>
      </c>
      <c r="AGX83" s="989">
        <v>0</v>
      </c>
      <c r="AGY83" s="989">
        <v>0</v>
      </c>
      <c r="AGZ83" s="989">
        <v>25</v>
      </c>
      <c r="AHA83" s="989">
        <v>0</v>
      </c>
      <c r="AHB83" s="989">
        <v>0</v>
      </c>
      <c r="AHC83" s="989">
        <v>12</v>
      </c>
      <c r="AHD83" s="989">
        <v>2</v>
      </c>
      <c r="AHE83" s="989">
        <v>38.68</v>
      </c>
      <c r="AHF83" s="989">
        <v>1</v>
      </c>
      <c r="AHG83" s="712">
        <v>10</v>
      </c>
      <c r="AHH83" s="712">
        <v>215.52</v>
      </c>
      <c r="AHI83" s="699">
        <v>53</v>
      </c>
      <c r="AHJ83" s="712">
        <v>32</v>
      </c>
      <c r="AHK83" s="712">
        <v>689.66</v>
      </c>
      <c r="AHL83" s="712">
        <v>21</v>
      </c>
      <c r="AHM83" s="712">
        <v>0</v>
      </c>
      <c r="AHN83" s="712">
        <v>0</v>
      </c>
      <c r="AHO83" s="699">
        <v>43</v>
      </c>
      <c r="AHP83" s="712">
        <v>23</v>
      </c>
      <c r="AHQ83" s="712">
        <v>444.87</v>
      </c>
      <c r="AHR83" s="712">
        <v>1</v>
      </c>
      <c r="AHS83" s="712">
        <v>0</v>
      </c>
      <c r="AHT83" s="712">
        <v>0</v>
      </c>
      <c r="AHU83" s="699">
        <v>28</v>
      </c>
      <c r="AHV83" s="712">
        <v>8</v>
      </c>
      <c r="AHW83" s="712">
        <v>172.41</v>
      </c>
      <c r="AHX83" s="699">
        <v>36</v>
      </c>
      <c r="AHY83" s="712">
        <v>8</v>
      </c>
      <c r="AHZ83" s="712">
        <v>154.74</v>
      </c>
      <c r="AIA83" s="699">
        <v>55</v>
      </c>
      <c r="AIC83" s="714"/>
      <c r="AID83" s="725"/>
      <c r="AIE83" s="715"/>
      <c r="AIF83" s="714"/>
      <c r="AIG83" s="725"/>
      <c r="AIH83" s="715"/>
      <c r="AII83" s="715"/>
      <c r="AIJ83" s="712"/>
      <c r="AIK83" s="715"/>
      <c r="AIL83" s="1169">
        <v>315</v>
      </c>
      <c r="AIM83" s="1174">
        <v>62.222222222222221</v>
      </c>
      <c r="AIN83" s="1168">
        <f t="shared" si="145"/>
        <v>16</v>
      </c>
      <c r="AIO83" s="715">
        <v>247</v>
      </c>
      <c r="AIP83" s="725">
        <v>25.910931174089068</v>
      </c>
      <c r="AIQ83" s="715">
        <f t="shared" si="146"/>
        <v>41</v>
      </c>
      <c r="AIR83" s="1169">
        <v>313</v>
      </c>
      <c r="AIS83" s="1174">
        <v>37.060702875399357</v>
      </c>
      <c r="AIT83" s="1168">
        <f t="shared" si="147"/>
        <v>45</v>
      </c>
      <c r="AIU83" s="715">
        <v>245</v>
      </c>
      <c r="AIV83" s="725">
        <v>11.428571428571427</v>
      </c>
      <c r="AIW83" s="715">
        <f t="shared" si="148"/>
        <v>58</v>
      </c>
      <c r="AIX83" s="1169">
        <v>320</v>
      </c>
      <c r="AIY83" s="1174">
        <v>1.5625</v>
      </c>
      <c r="AIZ83" s="1168">
        <f t="shared" si="149"/>
        <v>32</v>
      </c>
      <c r="AJA83" s="715">
        <v>242</v>
      </c>
      <c r="AJB83" s="725">
        <v>20.24793388429752</v>
      </c>
      <c r="AJC83" s="715">
        <f t="shared" si="150"/>
        <v>28</v>
      </c>
      <c r="AJD83" s="714">
        <v>321</v>
      </c>
      <c r="AJE83" s="725">
        <v>8.722741433021806</v>
      </c>
      <c r="AJF83" s="715">
        <v>17</v>
      </c>
      <c r="AJG83" s="699">
        <v>251</v>
      </c>
      <c r="AJH83" s="1099">
        <v>10.756972111553784</v>
      </c>
      <c r="AJI83" s="733">
        <v>50</v>
      </c>
      <c r="AJJ83" s="714">
        <v>321</v>
      </c>
      <c r="AJK83" s="712">
        <v>21.806853582554517</v>
      </c>
      <c r="AJL83" s="715">
        <v>26</v>
      </c>
      <c r="AJM83" s="699">
        <v>251</v>
      </c>
      <c r="AJN83" s="712">
        <v>25.099601593625497</v>
      </c>
      <c r="AJO83" s="715">
        <v>44</v>
      </c>
      <c r="AJP83" s="714">
        <v>318</v>
      </c>
      <c r="AJQ83" s="712">
        <v>15.09433962264151</v>
      </c>
      <c r="AJR83" s="715">
        <v>41</v>
      </c>
      <c r="AJS83" s="699">
        <v>262</v>
      </c>
      <c r="AJT83" s="712">
        <v>26.335877862595421</v>
      </c>
      <c r="AJU83" s="715">
        <f t="shared" si="151"/>
        <v>39</v>
      </c>
      <c r="AJV83" s="1178">
        <v>50</v>
      </c>
      <c r="AJW83" s="1099">
        <v>0</v>
      </c>
      <c r="AJX83" s="1099">
        <v>0</v>
      </c>
      <c r="AJY83" s="1099">
        <v>0</v>
      </c>
      <c r="AJZ83" s="1099">
        <v>0</v>
      </c>
      <c r="AKA83" s="1099">
        <v>0</v>
      </c>
      <c r="AKB83" s="1099">
        <v>0</v>
      </c>
      <c r="AKC83" s="1099">
        <v>0</v>
      </c>
      <c r="AKD83" s="1099">
        <v>0</v>
      </c>
      <c r="AKE83" s="1099">
        <v>50</v>
      </c>
      <c r="AKF83" s="1099">
        <v>0</v>
      </c>
      <c r="AKG83" s="1188">
        <v>4</v>
      </c>
      <c r="AKH83" s="985">
        <v>51.063829787234042</v>
      </c>
      <c r="AKI83" s="985">
        <v>4.2553191489361701</v>
      </c>
      <c r="AKJ83" s="985">
        <v>12.76595744680851</v>
      </c>
      <c r="AKK83" s="985">
        <v>6.3829787234042552</v>
      </c>
      <c r="AKL83" s="985">
        <v>6.3829787234042552</v>
      </c>
      <c r="AKM83" s="985">
        <v>2.1276595744680851</v>
      </c>
      <c r="AKN83" s="985">
        <v>14.893617021276595</v>
      </c>
      <c r="AKO83" s="985">
        <v>8.5106382978723403</v>
      </c>
      <c r="AKP83" s="985">
        <v>34.042553191489361</v>
      </c>
      <c r="AKQ83" s="985">
        <v>10.638297872340425</v>
      </c>
      <c r="AKR83" s="985">
        <v>0</v>
      </c>
      <c r="AKS83" s="699">
        <v>47</v>
      </c>
      <c r="AKT83" s="714" t="s">
        <v>1650</v>
      </c>
      <c r="AKU83" s="715" t="s">
        <v>1650</v>
      </c>
      <c r="AKV83" s="715" t="s">
        <v>1633</v>
      </c>
      <c r="AKW83" s="715" t="s">
        <v>1650</v>
      </c>
      <c r="AKX83" s="715" t="s">
        <v>1680</v>
      </c>
      <c r="AKY83" s="715" t="s">
        <v>1680</v>
      </c>
      <c r="AKZ83" s="715" t="s">
        <v>1634</v>
      </c>
      <c r="ALA83" s="715">
        <v>2</v>
      </c>
      <c r="ALB83" s="715">
        <v>2</v>
      </c>
      <c r="ALC83" s="715">
        <v>-1</v>
      </c>
      <c r="ALD83" s="715">
        <v>2</v>
      </c>
      <c r="ALE83" s="715">
        <v>-2</v>
      </c>
      <c r="ALF83" s="715">
        <v>-2</v>
      </c>
      <c r="ALG83" s="715">
        <v>1</v>
      </c>
      <c r="ALH83" s="715">
        <f t="shared" si="152"/>
        <v>2</v>
      </c>
      <c r="ALI83" s="715">
        <f t="shared" si="153"/>
        <v>53</v>
      </c>
      <c r="ALJ83" s="716" t="s">
        <v>31</v>
      </c>
      <c r="ALK83" s="712" t="s">
        <v>31</v>
      </c>
      <c r="ALL83" s="712" t="s">
        <v>1635</v>
      </c>
      <c r="ALM83" s="712" t="s">
        <v>31</v>
      </c>
      <c r="ALN83" s="712" t="s">
        <v>1701</v>
      </c>
      <c r="ALO83" s="712" t="s">
        <v>1701</v>
      </c>
      <c r="ALP83" s="712" t="s">
        <v>31</v>
      </c>
      <c r="ALQ83" s="714">
        <v>7</v>
      </c>
      <c r="ALR83" s="715">
        <v>2</v>
      </c>
      <c r="ALS83" s="715">
        <v>1</v>
      </c>
      <c r="ALT83" s="715">
        <v>1</v>
      </c>
      <c r="ALU83" s="715">
        <v>0</v>
      </c>
      <c r="ALV83" s="715">
        <v>1</v>
      </c>
      <c r="ALW83" s="733">
        <v>1</v>
      </c>
      <c r="ALX83" s="981">
        <v>1.8597236981934113</v>
      </c>
      <c r="ALY83" s="715">
        <v>12</v>
      </c>
      <c r="ALZ83" s="731">
        <v>0.53134962805526031</v>
      </c>
      <c r="AMA83" s="715">
        <v>31</v>
      </c>
      <c r="AMB83" s="731">
        <v>0.26567481402763016</v>
      </c>
      <c r="AMC83" s="715">
        <v>36</v>
      </c>
      <c r="AMD83" s="731">
        <v>0.26567481402763016</v>
      </c>
      <c r="AME83" s="715">
        <v>57</v>
      </c>
      <c r="AMF83" s="715">
        <v>0</v>
      </c>
      <c r="AMG83" s="715">
        <v>63</v>
      </c>
      <c r="AMH83" s="731">
        <v>0.26567481402763016</v>
      </c>
      <c r="AMI83" s="715">
        <v>47</v>
      </c>
      <c r="AMJ83" s="731">
        <v>0.26567481402763016</v>
      </c>
      <c r="AMK83" s="715">
        <v>51</v>
      </c>
      <c r="AML83" s="982">
        <v>0</v>
      </c>
      <c r="AMM83" s="699">
        <v>0</v>
      </c>
      <c r="AMN83" s="699">
        <v>0</v>
      </c>
      <c r="AMO83" s="716">
        <v>0</v>
      </c>
      <c r="AMP83" s="715">
        <v>52</v>
      </c>
      <c r="AMQ83" s="712">
        <v>0</v>
      </c>
      <c r="AMR83" s="715">
        <v>27</v>
      </c>
      <c r="AMS83" s="712">
        <v>0</v>
      </c>
      <c r="AMT83" s="733">
        <v>27</v>
      </c>
      <c r="AMU83" s="982">
        <v>0</v>
      </c>
      <c r="AMV83" s="731">
        <v>0</v>
      </c>
      <c r="AMW83" s="715">
        <v>32</v>
      </c>
      <c r="AMX83" s="716" t="s">
        <v>107</v>
      </c>
      <c r="AMY83" s="712" t="s">
        <v>107</v>
      </c>
      <c r="AMZ83" s="715">
        <v>2</v>
      </c>
      <c r="ANA83" s="715">
        <v>2</v>
      </c>
      <c r="ANB83" s="715">
        <v>4</v>
      </c>
      <c r="ANC83" s="715">
        <v>38</v>
      </c>
      <c r="AND83" s="1201" t="s">
        <v>1632</v>
      </c>
      <c r="ANE83" s="1202" t="s">
        <v>1632</v>
      </c>
      <c r="ANF83" s="1202" t="s">
        <v>1632</v>
      </c>
      <c r="ANG83" s="1202" t="s">
        <v>1632</v>
      </c>
      <c r="ANH83" s="725">
        <v>5</v>
      </c>
      <c r="ANI83" s="725">
        <v>5</v>
      </c>
      <c r="ANJ83" s="725">
        <v>5</v>
      </c>
      <c r="ANK83" s="725">
        <v>5</v>
      </c>
      <c r="ANL83" s="1303">
        <f t="shared" si="154"/>
        <v>20</v>
      </c>
      <c r="ANM83" s="1303">
        <f t="shared" si="155"/>
        <v>1</v>
      </c>
      <c r="ANN83" s="983" t="s">
        <v>1625</v>
      </c>
      <c r="ANO83" s="725" t="s">
        <v>1632</v>
      </c>
      <c r="ANP83" s="725" t="s">
        <v>1625</v>
      </c>
      <c r="ANQ83" s="725" t="s">
        <v>1632</v>
      </c>
      <c r="ANR83" s="725">
        <v>0</v>
      </c>
      <c r="ANS83" s="725">
        <v>5</v>
      </c>
      <c r="ANT83" s="725">
        <v>0</v>
      </c>
      <c r="ANU83" s="725">
        <v>5</v>
      </c>
      <c r="ANV83" s="715">
        <f t="shared" si="156"/>
        <v>10</v>
      </c>
      <c r="ANW83" s="715">
        <f t="shared" si="157"/>
        <v>56</v>
      </c>
      <c r="ANX83" s="982">
        <v>29</v>
      </c>
      <c r="ANY83" s="715">
        <v>350</v>
      </c>
      <c r="ANZ83" s="1089">
        <v>3.4389999999999996</v>
      </c>
      <c r="AOA83" s="715">
        <v>71</v>
      </c>
      <c r="AOB83" s="1089">
        <v>9.9</v>
      </c>
      <c r="AOC83" s="1188">
        <f t="shared" si="158"/>
        <v>4</v>
      </c>
      <c r="AOD83" s="1089">
        <v>11.797000000000001</v>
      </c>
      <c r="AOE83" s="1188">
        <f t="shared" si="159"/>
        <v>71</v>
      </c>
      <c r="AOF83" s="699">
        <v>19</v>
      </c>
      <c r="AOG83" s="985">
        <v>5.0478214665249732</v>
      </c>
      <c r="AOH83" s="1188">
        <v>17</v>
      </c>
      <c r="AOI83" s="699">
        <v>4</v>
      </c>
      <c r="AOJ83" s="985">
        <v>1.0626992561105206</v>
      </c>
      <c r="AOK83" s="1188">
        <v>9</v>
      </c>
      <c r="AOL83" s="699">
        <v>1</v>
      </c>
      <c r="AOM83" s="985">
        <v>0.26567481402763016</v>
      </c>
      <c r="AON83" s="1188">
        <v>50</v>
      </c>
      <c r="AOO83" s="699">
        <v>1</v>
      </c>
      <c r="AOP83" s="985">
        <v>0.26567481402763016</v>
      </c>
      <c r="AOQ83" s="1188">
        <v>38</v>
      </c>
      <c r="AOR83" s="983" t="s">
        <v>1625</v>
      </c>
      <c r="AOS83" s="725" t="s">
        <v>1625</v>
      </c>
      <c r="AOT83" s="725" t="s">
        <v>1625</v>
      </c>
      <c r="AOU83" s="725" t="s">
        <v>1625</v>
      </c>
      <c r="AOV83" s="725">
        <v>0</v>
      </c>
      <c r="AOW83" s="725">
        <v>0</v>
      </c>
      <c r="AOX83" s="725">
        <v>0</v>
      </c>
      <c r="AOY83" s="725">
        <v>0</v>
      </c>
      <c r="AOZ83" s="715">
        <f t="shared" si="160"/>
        <v>0</v>
      </c>
      <c r="APA83" s="715">
        <f t="shared" si="161"/>
        <v>25</v>
      </c>
      <c r="APB83" s="1993" t="s">
        <v>1632</v>
      </c>
      <c r="APC83" s="1994" t="s">
        <v>1632</v>
      </c>
      <c r="APD83" s="1994" t="s">
        <v>1625</v>
      </c>
      <c r="APE83" s="1994" t="s">
        <v>1625</v>
      </c>
      <c r="APF83" s="1995">
        <v>5</v>
      </c>
      <c r="APG83" s="1995">
        <v>5</v>
      </c>
      <c r="APH83" s="1995">
        <v>0</v>
      </c>
      <c r="API83" s="1995">
        <v>0</v>
      </c>
      <c r="APJ83" s="715">
        <f t="shared" si="162"/>
        <v>10</v>
      </c>
      <c r="APK83" s="715">
        <f t="shared" si="163"/>
        <v>43</v>
      </c>
      <c r="APL83" s="715">
        <v>0</v>
      </c>
      <c r="APM83" s="725">
        <v>0</v>
      </c>
      <c r="APN83" s="715">
        <v>17</v>
      </c>
      <c r="APO83" s="715">
        <v>0</v>
      </c>
      <c r="APP83" s="725">
        <v>0</v>
      </c>
      <c r="APQ83" s="715">
        <v>18</v>
      </c>
      <c r="APR83" s="1169">
        <v>0</v>
      </c>
      <c r="APS83" s="1168">
        <v>0</v>
      </c>
      <c r="APT83" s="1168">
        <v>0</v>
      </c>
      <c r="APU83" s="989">
        <v>0</v>
      </c>
      <c r="APV83" s="989">
        <v>0</v>
      </c>
      <c r="APW83" s="989">
        <v>0</v>
      </c>
      <c r="APX83" s="989">
        <v>38</v>
      </c>
      <c r="APY83" s="989">
        <v>2</v>
      </c>
      <c r="APZ83" s="989">
        <v>168</v>
      </c>
      <c r="AQA83" s="989">
        <v>1344</v>
      </c>
      <c r="AQB83" s="989">
        <v>84</v>
      </c>
      <c r="AQC83" s="989">
        <v>672</v>
      </c>
      <c r="AQD83" s="1099">
        <v>35.792276964047936</v>
      </c>
      <c r="AQE83" s="989">
        <v>15</v>
      </c>
      <c r="AQF83" s="989">
        <v>2</v>
      </c>
      <c r="AQG83" s="989">
        <v>168</v>
      </c>
      <c r="AQH83" s="989">
        <v>1344</v>
      </c>
      <c r="AQI83" s="989">
        <v>84</v>
      </c>
      <c r="AQJ83" s="989">
        <v>672</v>
      </c>
      <c r="AQK83" s="989">
        <v>35.792276964047936</v>
      </c>
      <c r="AQL83" s="729">
        <v>41</v>
      </c>
      <c r="AQM83" s="987"/>
      <c r="AQQ83" s="715">
        <v>404</v>
      </c>
      <c r="AQR83" s="715">
        <v>341</v>
      </c>
      <c r="AQS83" s="989">
        <v>29</v>
      </c>
      <c r="AQT83" s="1099">
        <v>8.5043988269794717</v>
      </c>
      <c r="AQU83" s="989">
        <f t="shared" si="164"/>
        <v>43</v>
      </c>
      <c r="AQV83" s="989">
        <v>11</v>
      </c>
      <c r="AQW83" s="989">
        <v>37.931034482758619</v>
      </c>
      <c r="AQX83" s="1099">
        <v>4</v>
      </c>
      <c r="AQY83" s="989">
        <f t="shared" si="165"/>
        <v>2</v>
      </c>
      <c r="AQZ83" s="989">
        <v>7</v>
      </c>
      <c r="ARA83" s="989">
        <v>36</v>
      </c>
      <c r="ARB83" s="989">
        <v>19.444444444444446</v>
      </c>
      <c r="ARC83" s="989">
        <f t="shared" si="166"/>
        <v>27</v>
      </c>
      <c r="ARD83" s="1668">
        <v>2.340175953079179</v>
      </c>
      <c r="ARE83" s="1667">
        <f t="shared" si="167"/>
        <v>44</v>
      </c>
      <c r="ARF83" s="1168">
        <v>53</v>
      </c>
      <c r="ARG83" s="1099">
        <v>16.981132075471699</v>
      </c>
      <c r="ARH83" s="989">
        <f t="shared" si="168"/>
        <v>44</v>
      </c>
      <c r="ARI83" s="715">
        <v>54</v>
      </c>
      <c r="ARJ83" s="985">
        <v>14.814814814814813</v>
      </c>
      <c r="ARK83" s="699">
        <f t="shared" si="169"/>
        <v>19</v>
      </c>
      <c r="ARL83" s="989">
        <v>485</v>
      </c>
      <c r="ARM83" s="715">
        <v>94</v>
      </c>
      <c r="ARN83" s="985">
        <v>19.381443298969074</v>
      </c>
      <c r="ARO83" s="699">
        <f t="shared" si="170"/>
        <v>37</v>
      </c>
      <c r="ARP83" s="707">
        <v>50</v>
      </c>
      <c r="ARQ83" s="990">
        <v>2</v>
      </c>
      <c r="ARR83" s="719">
        <v>4</v>
      </c>
      <c r="ARS83" s="979">
        <f t="shared" si="171"/>
        <v>27</v>
      </c>
      <c r="ART83" s="715">
        <v>34</v>
      </c>
      <c r="ARU83" s="699">
        <f t="shared" si="171"/>
        <v>61</v>
      </c>
      <c r="ARV83" s="715" t="s">
        <v>31</v>
      </c>
      <c r="ARW83" s="715" t="s">
        <v>31</v>
      </c>
      <c r="ARX83" s="985" t="s">
        <v>31</v>
      </c>
      <c r="ARY83" s="699" t="str">
        <f t="shared" si="172"/>
        <v>-</v>
      </c>
      <c r="ARZ83" s="715" t="s">
        <v>31</v>
      </c>
      <c r="ASA83" s="715" t="s">
        <v>31</v>
      </c>
      <c r="ASB83" s="712" t="s">
        <v>31</v>
      </c>
      <c r="ASC83" s="699" t="str">
        <f t="shared" si="173"/>
        <v>-</v>
      </c>
      <c r="ASD83" s="712">
        <v>53.448275862068961</v>
      </c>
      <c r="ASE83" s="712">
        <v>18.96551724137931</v>
      </c>
      <c r="ASF83" s="712">
        <v>6.8965517241379306</v>
      </c>
      <c r="ASG83" s="712">
        <v>6.8965517241379306</v>
      </c>
      <c r="ASH83" s="712">
        <v>1.7241379310344827</v>
      </c>
      <c r="ASI83" s="712">
        <v>1.7241379310344827</v>
      </c>
      <c r="ASJ83" s="712">
        <v>10.344827586206897</v>
      </c>
      <c r="ASK83" s="712">
        <v>0</v>
      </c>
      <c r="ASL83" s="712">
        <v>0</v>
      </c>
      <c r="ASM83" s="715">
        <v>31</v>
      </c>
      <c r="ASN83" s="715">
        <v>11</v>
      </c>
      <c r="ASO83" s="715">
        <v>4</v>
      </c>
      <c r="ASP83" s="715">
        <v>4</v>
      </c>
      <c r="ASQ83" s="715">
        <v>1</v>
      </c>
      <c r="ASR83" s="715">
        <v>1</v>
      </c>
      <c r="ASS83" s="715">
        <v>6</v>
      </c>
      <c r="AST83" s="715">
        <v>0</v>
      </c>
      <c r="ASU83" s="715">
        <v>0</v>
      </c>
      <c r="ASV83" s="715">
        <v>58</v>
      </c>
      <c r="ASW83" s="712">
        <v>40</v>
      </c>
      <c r="ASX83" s="712">
        <v>0</v>
      </c>
      <c r="ASY83" s="712">
        <v>20</v>
      </c>
      <c r="ASZ83" s="712">
        <v>20</v>
      </c>
      <c r="ATA83" s="712">
        <v>0</v>
      </c>
      <c r="ATB83" s="712">
        <v>0</v>
      </c>
      <c r="ATC83" s="712">
        <v>20</v>
      </c>
      <c r="ATD83" s="712">
        <v>0</v>
      </c>
      <c r="ATE83" s="712">
        <v>0</v>
      </c>
      <c r="ATF83" s="715">
        <v>2</v>
      </c>
      <c r="ATG83" s="715">
        <v>0</v>
      </c>
      <c r="ATH83" s="715">
        <v>1</v>
      </c>
      <c r="ATI83" s="715">
        <v>1</v>
      </c>
      <c r="ATJ83" s="715">
        <v>0</v>
      </c>
      <c r="ATK83" s="715">
        <v>0</v>
      </c>
      <c r="ATL83" s="715">
        <v>1</v>
      </c>
      <c r="ATM83" s="715">
        <v>0</v>
      </c>
      <c r="ATN83" s="715">
        <v>0</v>
      </c>
      <c r="ATO83" s="715">
        <v>5</v>
      </c>
      <c r="ATP83" s="712" t="s">
        <v>31</v>
      </c>
      <c r="ATQ83" s="712" t="s">
        <v>31</v>
      </c>
      <c r="ATR83" s="712" t="s">
        <v>31</v>
      </c>
      <c r="ATS83" s="712" t="s">
        <v>31</v>
      </c>
      <c r="ATT83" s="712" t="s">
        <v>31</v>
      </c>
      <c r="ATU83" s="712" t="s">
        <v>31</v>
      </c>
      <c r="ATV83" s="712" t="s">
        <v>31</v>
      </c>
      <c r="ATW83" s="712" t="s">
        <v>31</v>
      </c>
      <c r="ATX83" s="712" t="s">
        <v>31</v>
      </c>
      <c r="ATY83" s="715">
        <v>0</v>
      </c>
      <c r="ATZ83" s="715">
        <v>0</v>
      </c>
      <c r="AUA83" s="715">
        <v>0</v>
      </c>
      <c r="AUB83" s="715">
        <v>0</v>
      </c>
      <c r="AUC83" s="715">
        <v>0</v>
      </c>
      <c r="AUD83" s="715">
        <v>0</v>
      </c>
      <c r="AUE83" s="715">
        <v>0</v>
      </c>
      <c r="AUF83" s="715">
        <v>0</v>
      </c>
      <c r="AUG83" s="715">
        <v>0</v>
      </c>
      <c r="AUH83" s="715">
        <v>0</v>
      </c>
      <c r="AUI83" s="712" t="s">
        <v>1648</v>
      </c>
      <c r="AUJ83" s="712" t="s">
        <v>1623</v>
      </c>
      <c r="AUK83" s="709">
        <v>0</v>
      </c>
      <c r="AUL83" s="978">
        <v>31</v>
      </c>
      <c r="AUM83" s="703" t="s">
        <v>1625</v>
      </c>
      <c r="AUN83" s="703" t="s">
        <v>1625</v>
      </c>
      <c r="AUO83" s="703" t="s">
        <v>1625</v>
      </c>
      <c r="AUP83" s="701" t="s">
        <v>1625</v>
      </c>
      <c r="AUQ83" s="712" t="s">
        <v>1625</v>
      </c>
      <c r="AUR83" s="712" t="s">
        <v>1623</v>
      </c>
      <c r="AUS83" s="712" t="s">
        <v>1627</v>
      </c>
      <c r="AUT83" s="712" t="s">
        <v>1627</v>
      </c>
      <c r="AUU83" s="712" t="s">
        <v>1625</v>
      </c>
      <c r="AUV83" s="712" t="s">
        <v>1685</v>
      </c>
      <c r="AUW83" s="3968" t="s">
        <v>1641</v>
      </c>
      <c r="AUX83" s="712" t="s">
        <v>5405</v>
      </c>
      <c r="AUY83" s="712" t="s">
        <v>1880</v>
      </c>
      <c r="AUZ83" s="699">
        <v>136</v>
      </c>
      <c r="AVA83" s="699">
        <v>20</v>
      </c>
      <c r="AVB83" s="985">
        <v>14.7</v>
      </c>
      <c r="AVC83" s="699">
        <v>0</v>
      </c>
      <c r="AVD83" s="712">
        <v>0</v>
      </c>
      <c r="AVE83" s="699">
        <f t="shared" si="174"/>
        <v>25</v>
      </c>
      <c r="AVF83" s="712">
        <v>0</v>
      </c>
      <c r="AVG83" s="978">
        <v>33</v>
      </c>
      <c r="AVH83" s="712" t="s">
        <v>1625</v>
      </c>
      <c r="AVI83" s="712" t="s">
        <v>1625</v>
      </c>
      <c r="AVJ83" s="712" t="s">
        <v>1625</v>
      </c>
      <c r="AVK83" s="712" t="s">
        <v>1625</v>
      </c>
      <c r="AVL83" s="716">
        <v>27.2</v>
      </c>
      <c r="AVM83" s="699">
        <f t="shared" si="175"/>
        <v>12</v>
      </c>
      <c r="AVN83" s="715">
        <v>3</v>
      </c>
      <c r="AVO83" s="712">
        <v>0</v>
      </c>
      <c r="AVP83" s="699">
        <f t="shared" si="176"/>
        <v>39</v>
      </c>
      <c r="AVQ83" s="715">
        <v>0</v>
      </c>
      <c r="AVR83" s="712">
        <v>0</v>
      </c>
      <c r="AVS83" s="699">
        <f t="shared" si="177"/>
        <v>14</v>
      </c>
      <c r="AVT83" s="715">
        <v>0</v>
      </c>
      <c r="AVU83" s="712">
        <v>0</v>
      </c>
      <c r="AVV83" s="699">
        <f t="shared" si="178"/>
        <v>29</v>
      </c>
      <c r="AVW83" s="715">
        <v>0</v>
      </c>
      <c r="AVX83" s="712">
        <v>0</v>
      </c>
      <c r="AVY83" s="733">
        <v>0</v>
      </c>
      <c r="AVZ83" s="716">
        <v>0</v>
      </c>
      <c r="AWA83" s="699">
        <f t="shared" si="179"/>
        <v>26</v>
      </c>
      <c r="AWB83" s="715">
        <v>0</v>
      </c>
      <c r="AWC83" s="712">
        <v>0</v>
      </c>
      <c r="AWD83" s="699">
        <f t="shared" si="180"/>
        <v>9</v>
      </c>
      <c r="AWE83" s="715">
        <v>0</v>
      </c>
      <c r="AWF83" s="712">
        <v>27.2</v>
      </c>
      <c r="AWG83" s="699">
        <f t="shared" si="181"/>
        <v>9</v>
      </c>
      <c r="AWH83" s="715">
        <v>3</v>
      </c>
      <c r="AWI83" s="714">
        <v>70</v>
      </c>
      <c r="AWJ83" s="715" t="s">
        <v>31</v>
      </c>
      <c r="AWK83" s="715" t="s">
        <v>31</v>
      </c>
      <c r="AWL83" s="715" t="s">
        <v>31</v>
      </c>
      <c r="AWM83" s="715" t="s">
        <v>31</v>
      </c>
      <c r="AWN83" s="715">
        <v>70</v>
      </c>
      <c r="AWO83" s="715">
        <v>8</v>
      </c>
      <c r="AWP83" s="715">
        <v>54</v>
      </c>
      <c r="AWQ83" s="715" t="s">
        <v>31</v>
      </c>
      <c r="AWR83" s="715">
        <v>62</v>
      </c>
      <c r="AWS83" s="716">
        <v>0.13200000000000001</v>
      </c>
      <c r="AWT83" s="699">
        <f t="shared" si="182"/>
        <v>37</v>
      </c>
      <c r="AWU83" s="712" t="s">
        <v>31</v>
      </c>
      <c r="AWV83" s="699" t="str">
        <f t="shared" si="182"/>
        <v>-</v>
      </c>
      <c r="AWW83" s="712" t="s">
        <v>31</v>
      </c>
      <c r="AWX83" s="699" t="str">
        <f t="shared" si="112"/>
        <v>-</v>
      </c>
      <c r="AWY83" s="712" t="s">
        <v>31</v>
      </c>
      <c r="AWZ83" s="699" t="str">
        <f t="shared" si="183"/>
        <v>-</v>
      </c>
      <c r="AXA83" s="712" t="s">
        <v>31</v>
      </c>
      <c r="AXB83" s="712">
        <v>0.13200000000000001</v>
      </c>
      <c r="AXC83" s="712">
        <v>1.4999999999999999E-2</v>
      </c>
      <c r="AXD83" s="699">
        <f t="shared" si="113"/>
        <v>20</v>
      </c>
      <c r="AXE83" s="712">
        <v>0.10199999999999999</v>
      </c>
      <c r="AXF83" s="699">
        <f t="shared" si="114"/>
        <v>4</v>
      </c>
      <c r="AXG83" s="712" t="s">
        <v>31</v>
      </c>
      <c r="AXH83" s="699" t="str">
        <f t="shared" si="115"/>
        <v>-</v>
      </c>
      <c r="AXI83" s="712">
        <v>0.11700000000000001</v>
      </c>
      <c r="AXK83" s="3969">
        <v>93.121693121693113</v>
      </c>
      <c r="AXL83" s="3970">
        <v>189</v>
      </c>
      <c r="AXM83" s="715">
        <f t="shared" si="184"/>
        <v>45</v>
      </c>
      <c r="AXN83" s="3969">
        <v>43.220338983050851</v>
      </c>
      <c r="AXO83" s="3970">
        <v>236</v>
      </c>
      <c r="AXP83" s="715">
        <f t="shared" si="185"/>
        <v>21</v>
      </c>
      <c r="AXQ83" s="2024">
        <v>3868</v>
      </c>
      <c r="AXR83" s="2024">
        <v>3766</v>
      </c>
      <c r="AXS83" s="3029">
        <v>2.7084439723845009</v>
      </c>
      <c r="AXT83" s="2024" t="s">
        <v>8059</v>
      </c>
      <c r="AXU83" s="2024">
        <v>524</v>
      </c>
      <c r="AXV83" s="2024">
        <v>510</v>
      </c>
      <c r="AXW83" s="3029">
        <v>2.7450980392156765</v>
      </c>
      <c r="AXX83" s="2024" t="s">
        <v>8059</v>
      </c>
      <c r="AXY83" s="3029">
        <v>13.547052740434333</v>
      </c>
      <c r="AXZ83" s="3029">
        <v>13.542219861922463</v>
      </c>
      <c r="AYA83" s="3029">
        <v>-4.8328785118698647E-3</v>
      </c>
      <c r="AYB83" s="2024" t="s">
        <v>1632</v>
      </c>
      <c r="AYC83" s="2123">
        <v>948</v>
      </c>
      <c r="AYD83" s="2024">
        <v>1061</v>
      </c>
      <c r="AYE83" s="3029">
        <v>10.650329877474078</v>
      </c>
      <c r="AYF83" s="2024" t="s">
        <v>8057</v>
      </c>
      <c r="AYG83" s="2024">
        <v>516</v>
      </c>
      <c r="AYH83" s="2024">
        <v>497</v>
      </c>
      <c r="AYI83" s="3029">
        <v>3.8229376257545198</v>
      </c>
      <c r="AYJ83" s="2024" t="s">
        <v>8056</v>
      </c>
      <c r="AYK83" s="2024">
        <v>13524</v>
      </c>
      <c r="AYL83" s="2024">
        <v>12006</v>
      </c>
      <c r="AYM83" s="3029">
        <v>12.643678160919535</v>
      </c>
      <c r="AYN83" s="2024" t="s">
        <v>8057</v>
      </c>
      <c r="AYO83" s="2024">
        <v>75487096</v>
      </c>
      <c r="AYP83" s="2024">
        <v>79561660</v>
      </c>
      <c r="AYQ83" s="3029">
        <v>5.1212656950596482</v>
      </c>
      <c r="AYR83" s="2024" t="s">
        <v>8056</v>
      </c>
      <c r="AYS83" s="2024">
        <v>31938996</v>
      </c>
      <c r="AYT83" s="2024">
        <v>26291441</v>
      </c>
      <c r="AYU83" s="3029">
        <v>21.480583738259156</v>
      </c>
      <c r="AYV83" s="2024" t="s">
        <v>8057</v>
      </c>
      <c r="AYW83" s="2024">
        <v>19450500</v>
      </c>
      <c r="AYX83" s="2024">
        <v>29712016</v>
      </c>
      <c r="AYY83" s="3029">
        <v>34.536586140772144</v>
      </c>
      <c r="AYZ83" s="2024" t="s">
        <v>8057</v>
      </c>
      <c r="AZA83" s="2024">
        <v>3982200</v>
      </c>
      <c r="AZB83" s="2024">
        <v>2593849</v>
      </c>
      <c r="AZC83" s="3029">
        <v>53.524742573681038</v>
      </c>
      <c r="AZD83" s="2024" t="s">
        <v>8057</v>
      </c>
      <c r="AZE83" s="2024">
        <v>13152100</v>
      </c>
      <c r="AZF83" s="2024">
        <v>16733015</v>
      </c>
      <c r="AZG83" s="3029">
        <v>21.400297555461464</v>
      </c>
      <c r="AZH83" s="2024" t="s">
        <v>8057</v>
      </c>
      <c r="AZI83" s="2024">
        <v>2063700</v>
      </c>
      <c r="AZJ83" s="2024">
        <v>243133</v>
      </c>
      <c r="AZK83" s="3029">
        <v>748.79469261679822</v>
      </c>
      <c r="AZL83" s="2024" t="s">
        <v>8057</v>
      </c>
      <c r="AZM83" s="2024">
        <v>3976500</v>
      </c>
      <c r="AZN83" s="2024">
        <v>3582582</v>
      </c>
      <c r="AZO83" s="3029">
        <v>10.995365912071236</v>
      </c>
      <c r="AZP83" s="2024" t="s">
        <v>8057</v>
      </c>
      <c r="AZQ83" s="2024">
        <v>0</v>
      </c>
      <c r="AZR83" s="2024">
        <v>0</v>
      </c>
      <c r="AZS83" s="3029" t="s">
        <v>31</v>
      </c>
      <c r="AZT83" s="2024" t="s">
        <v>31</v>
      </c>
      <c r="AZU83" s="2024">
        <v>923100</v>
      </c>
      <c r="AZV83" s="2024">
        <v>405624</v>
      </c>
      <c r="AZW83" s="3029">
        <v>127.57529140287556</v>
      </c>
      <c r="AZX83" s="2024" t="s">
        <v>8057</v>
      </c>
      <c r="AZY83" s="2123">
        <v>260244000</v>
      </c>
      <c r="AZZ83" s="2024">
        <v>288202568</v>
      </c>
      <c r="BAA83" s="3029">
        <v>9.7010127959720336</v>
      </c>
      <c r="BAB83" s="2024" t="s">
        <v>8058</v>
      </c>
      <c r="BAC83" s="2024">
        <v>119786000</v>
      </c>
      <c r="BAD83" s="2024">
        <v>116944560</v>
      </c>
      <c r="BAE83" s="3029">
        <v>2.4297325159887748</v>
      </c>
      <c r="BAF83" s="2024" t="s">
        <v>8059</v>
      </c>
      <c r="BAG83" s="2024">
        <v>537594000</v>
      </c>
      <c r="BAH83" s="2024">
        <v>506356654</v>
      </c>
      <c r="BAI83" s="3029">
        <v>6.1690402907196784</v>
      </c>
      <c r="BAJ83" s="2024" t="s">
        <v>8058</v>
      </c>
      <c r="BAK83" s="2123">
        <v>175099000</v>
      </c>
      <c r="BAL83" s="2024">
        <v>199807204</v>
      </c>
      <c r="BAM83" s="3029">
        <v>12.366022598464468</v>
      </c>
      <c r="BAN83" s="2024" t="s">
        <v>8057</v>
      </c>
      <c r="BAO83" s="2024">
        <v>11691000</v>
      </c>
      <c r="BAP83" s="2024">
        <v>5359743</v>
      </c>
      <c r="BAQ83" s="3029">
        <v>118.12613030139693</v>
      </c>
      <c r="BAR83" s="2024" t="s">
        <v>8057</v>
      </c>
      <c r="BAS83" s="2024">
        <v>73454000</v>
      </c>
      <c r="BAT83" s="2024">
        <v>67941489</v>
      </c>
      <c r="BAU83" s="3029">
        <v>8.1136152314824841</v>
      </c>
      <c r="BAV83" s="2024" t="s">
        <v>8058</v>
      </c>
      <c r="BAW83" s="2024">
        <v>0</v>
      </c>
      <c r="BAX83" s="2024">
        <v>5502349</v>
      </c>
      <c r="BAY83" s="3029">
        <v>100</v>
      </c>
      <c r="BAZ83" s="2024" t="s">
        <v>8057</v>
      </c>
      <c r="BBA83" s="2024">
        <v>0</v>
      </c>
      <c r="BBB83" s="2024">
        <v>9591783</v>
      </c>
      <c r="BBC83" s="3029">
        <v>100</v>
      </c>
      <c r="BBD83" s="2024" t="s">
        <v>8057</v>
      </c>
      <c r="BBE83" s="2123">
        <v>10189000</v>
      </c>
      <c r="BBF83" s="2024">
        <v>19010638</v>
      </c>
      <c r="BBG83" s="3029">
        <v>46.403692501009175</v>
      </c>
      <c r="BBH83" s="2024" t="s">
        <v>8057</v>
      </c>
      <c r="BBI83" s="2024">
        <v>0</v>
      </c>
      <c r="BBJ83" s="2024">
        <v>0</v>
      </c>
      <c r="BBK83" s="3029" t="s">
        <v>31</v>
      </c>
      <c r="BBL83" s="2024" t="s">
        <v>31</v>
      </c>
      <c r="BBM83" s="2024">
        <v>109597000</v>
      </c>
      <c r="BBN83" s="2024">
        <v>97933922</v>
      </c>
      <c r="BBO83" s="3029">
        <v>11.909129913126534</v>
      </c>
      <c r="BBP83" s="2024" t="s">
        <v>8057</v>
      </c>
      <c r="BBQ83" s="2123">
        <v>19903000</v>
      </c>
      <c r="BBR83" s="2024">
        <v>26403559</v>
      </c>
      <c r="BBS83" s="3029">
        <v>24.620010506916884</v>
      </c>
      <c r="BBT83" s="2024" t="s">
        <v>8057</v>
      </c>
      <c r="BBU83" s="2024">
        <v>579000</v>
      </c>
      <c r="BBV83" s="2024">
        <v>3271314</v>
      </c>
      <c r="BBW83" s="3029">
        <v>82.300690181376652</v>
      </c>
      <c r="BBX83" s="2024" t="s">
        <v>8057</v>
      </c>
      <c r="BBY83" s="2024">
        <v>19830000</v>
      </c>
      <c r="BBZ83" s="2024">
        <v>19237863</v>
      </c>
      <c r="BCA83" s="3029">
        <v>3.0779770081531268</v>
      </c>
      <c r="BCB83" s="2024" t="s">
        <v>8056</v>
      </c>
      <c r="BCC83" s="2024">
        <v>21630000</v>
      </c>
      <c r="BCD83" s="2024">
        <v>15612875</v>
      </c>
      <c r="BCE83" s="3029">
        <v>38.539506657165958</v>
      </c>
      <c r="BCF83" s="2024" t="s">
        <v>8057</v>
      </c>
      <c r="BCG83" s="2024">
        <v>4913000</v>
      </c>
      <c r="BCH83" s="2024">
        <v>3705365</v>
      </c>
      <c r="BCI83" s="3029">
        <v>32.591526070980848</v>
      </c>
      <c r="BCJ83" s="2024" t="s">
        <v>8057</v>
      </c>
      <c r="BCK83" s="2024">
        <v>149731000</v>
      </c>
      <c r="BCL83" s="2024">
        <v>127977400</v>
      </c>
      <c r="BCM83" s="3029">
        <v>16.998001209588566</v>
      </c>
      <c r="BCN83" s="2024" t="s">
        <v>8057</v>
      </c>
      <c r="BCO83" s="2024">
        <v>13593000</v>
      </c>
      <c r="BCP83" s="2024">
        <v>12870654</v>
      </c>
      <c r="BCQ83" s="3029">
        <v>5.6123488363528367</v>
      </c>
      <c r="BCR83" s="2024" t="s">
        <v>8056</v>
      </c>
      <c r="BCS83" s="2024">
        <v>42283000</v>
      </c>
      <c r="BCT83" s="2024">
        <v>35656170</v>
      </c>
      <c r="BCU83" s="3029">
        <v>18.585366852356827</v>
      </c>
      <c r="BCV83" s="2024" t="s">
        <v>8057</v>
      </c>
      <c r="BCW83" s="2024">
        <v>35850000</v>
      </c>
      <c r="BCX83" s="2024">
        <v>46784882</v>
      </c>
      <c r="BCY83" s="3029">
        <v>23.372682654195856</v>
      </c>
      <c r="BCZ83" s="2024" t="s">
        <v>8057</v>
      </c>
      <c r="BDA83" s="2024">
        <v>3330000</v>
      </c>
      <c r="BDB83" s="2024">
        <v>5984162</v>
      </c>
      <c r="BDC83" s="3029">
        <v>44.353110761373102</v>
      </c>
      <c r="BDD83" s="2024" t="s">
        <v>8057</v>
      </c>
      <c r="BDE83" s="2024">
        <v>0</v>
      </c>
      <c r="BDF83" s="2024">
        <v>0</v>
      </c>
      <c r="BDG83" s="3029" t="s">
        <v>31</v>
      </c>
      <c r="BDH83" s="2024" t="s">
        <v>31</v>
      </c>
      <c r="BDI83" s="2024">
        <v>0</v>
      </c>
      <c r="BDJ83" s="2024">
        <v>0</v>
      </c>
      <c r="BDK83" s="3029" t="s">
        <v>31</v>
      </c>
      <c r="BDL83" s="2024" t="s">
        <v>31</v>
      </c>
      <c r="BDM83" s="2024">
        <v>32599000</v>
      </c>
      <c r="BDN83" s="2024">
        <v>33365380</v>
      </c>
      <c r="BDO83" s="3029">
        <v>2.2969317298349381</v>
      </c>
      <c r="BDP83" s="2024" t="s">
        <v>8059</v>
      </c>
      <c r="BDQ83" s="2024">
        <v>1390000</v>
      </c>
      <c r="BDR83" s="2024">
        <v>633896</v>
      </c>
      <c r="BDS83" s="3029">
        <v>119.27887224402741</v>
      </c>
      <c r="BDT83" s="2024" t="s">
        <v>8057</v>
      </c>
      <c r="BDU83" s="2024">
        <v>2754000</v>
      </c>
      <c r="BDV83" s="2024">
        <v>2465444</v>
      </c>
      <c r="BDW83" s="3029">
        <v>11.704017613054688</v>
      </c>
      <c r="BDX83" s="2024" t="s">
        <v>8057</v>
      </c>
      <c r="BDY83" s="2024">
        <v>3664000</v>
      </c>
      <c r="BDZ83" s="2024">
        <v>7052516</v>
      </c>
      <c r="BEA83" s="3029">
        <v>48.046909783685706</v>
      </c>
      <c r="BEB83" s="2024" t="s">
        <v>8057</v>
      </c>
      <c r="BEC83" s="2024">
        <v>0</v>
      </c>
      <c r="BED83" s="2024">
        <v>0</v>
      </c>
      <c r="BEE83" s="3029" t="s">
        <v>31</v>
      </c>
      <c r="BEF83" s="2024" t="s">
        <v>31</v>
      </c>
      <c r="BEG83" s="2024">
        <v>0</v>
      </c>
      <c r="BEH83" s="2024">
        <v>0</v>
      </c>
      <c r="BEI83" s="3029" t="s">
        <v>31</v>
      </c>
      <c r="BEJ83" s="2024" t="s">
        <v>31</v>
      </c>
      <c r="BEK83" s="2024">
        <v>53087000</v>
      </c>
      <c r="BEL83" s="2024">
        <v>60461613</v>
      </c>
      <c r="BEM83" s="3029">
        <v>12.197182036807391</v>
      </c>
      <c r="BEN83" s="2024" t="s">
        <v>8057</v>
      </c>
      <c r="BEO83" s="2024">
        <v>87282000</v>
      </c>
      <c r="BEP83" s="2024">
        <v>61161827</v>
      </c>
      <c r="BEQ83" s="3029">
        <v>42.706659171577712</v>
      </c>
      <c r="BER83" s="2024" t="s">
        <v>8057</v>
      </c>
      <c r="BES83" s="2024">
        <v>45176000</v>
      </c>
      <c r="BET83" s="2024">
        <v>43711734</v>
      </c>
      <c r="BEU83" s="3029">
        <v>3.349823642319933</v>
      </c>
      <c r="BEV83" s="2024" t="s">
        <v>8056</v>
      </c>
      <c r="BEW83" s="2123">
        <v>3888</v>
      </c>
      <c r="BEX83" s="2024">
        <v>3776</v>
      </c>
      <c r="BEY83" s="3029">
        <v>2.9661016949152526</v>
      </c>
      <c r="BEZ83" s="2024" t="s">
        <v>8059</v>
      </c>
      <c r="BFA83" s="2024">
        <v>546</v>
      </c>
      <c r="BFB83" s="2024">
        <v>517</v>
      </c>
      <c r="BFC83" s="3029">
        <v>5.6092843326885884</v>
      </c>
      <c r="BFD83" s="2024" t="s">
        <v>8056</v>
      </c>
      <c r="BFE83" s="3029">
        <v>14.043209876543211</v>
      </c>
      <c r="BFF83" s="3029">
        <v>13.691737288135593</v>
      </c>
      <c r="BFG83" s="3029">
        <v>-0.35147258840761708</v>
      </c>
      <c r="BFH83" s="2024" t="s">
        <v>1632</v>
      </c>
      <c r="BFI83" s="2780" t="s">
        <v>1632</v>
      </c>
      <c r="BFJ83" s="1495" t="s">
        <v>1632</v>
      </c>
      <c r="BFK83" s="1495" t="s">
        <v>1632</v>
      </c>
      <c r="BFL83" s="1495" t="s">
        <v>1625</v>
      </c>
      <c r="BFM83" s="1212">
        <v>10</v>
      </c>
      <c r="BFN83" s="1212">
        <v>10</v>
      </c>
      <c r="BFO83" s="1212">
        <v>10</v>
      </c>
      <c r="BFP83" s="1212">
        <v>0</v>
      </c>
      <c r="BFQ83" s="988">
        <f t="shared" si="186"/>
        <v>30</v>
      </c>
      <c r="BFR83" s="988">
        <f t="shared" si="187"/>
        <v>45</v>
      </c>
      <c r="BFS83" s="1993" t="s">
        <v>1632</v>
      </c>
      <c r="BFT83" s="1994" t="s">
        <v>1625</v>
      </c>
      <c r="BFU83" s="1994" t="s">
        <v>1625</v>
      </c>
      <c r="BFV83" s="1994" t="s">
        <v>1625</v>
      </c>
      <c r="BFW83" s="1995">
        <v>5</v>
      </c>
      <c r="BFX83" s="1995">
        <v>0</v>
      </c>
      <c r="BFY83" s="1995">
        <v>0</v>
      </c>
      <c r="BFZ83" s="1995">
        <v>0</v>
      </c>
      <c r="BGA83" s="1303">
        <f t="shared" si="188"/>
        <v>5</v>
      </c>
      <c r="BGB83" s="1303">
        <f t="shared" si="189"/>
        <v>62</v>
      </c>
      <c r="BGC83" s="1993" t="s">
        <v>1625</v>
      </c>
      <c r="BGD83" s="1994" t="s">
        <v>1625</v>
      </c>
      <c r="BGE83" s="1994" t="s">
        <v>1625</v>
      </c>
      <c r="BGF83" s="1994" t="s">
        <v>1625</v>
      </c>
      <c r="BGG83" s="1995">
        <v>0</v>
      </c>
      <c r="BGH83" s="1995">
        <v>0</v>
      </c>
      <c r="BGI83" s="1995">
        <v>0</v>
      </c>
      <c r="BGJ83" s="1995">
        <v>0</v>
      </c>
      <c r="BGK83" s="1303">
        <f t="shared" si="190"/>
        <v>0</v>
      </c>
      <c r="BGL83" s="1303">
        <f t="shared" si="191"/>
        <v>14</v>
      </c>
      <c r="BGM83" s="1993" t="s">
        <v>1632</v>
      </c>
      <c r="BGN83" s="1994" t="s">
        <v>1632</v>
      </c>
      <c r="BGO83" s="1994" t="s">
        <v>1632</v>
      </c>
      <c r="BGP83" s="1994" t="s">
        <v>1632</v>
      </c>
      <c r="BGQ83" s="1995">
        <v>5</v>
      </c>
      <c r="BGR83" s="1995">
        <v>5</v>
      </c>
      <c r="BGS83" s="1995">
        <v>5</v>
      </c>
      <c r="BGT83" s="1995">
        <v>5</v>
      </c>
      <c r="BGU83" s="1303">
        <f t="shared" si="192"/>
        <v>20</v>
      </c>
      <c r="BGV83" s="1303">
        <f t="shared" si="193"/>
        <v>1</v>
      </c>
      <c r="BGW83" s="1993" t="s">
        <v>1632</v>
      </c>
      <c r="BGX83" s="1994" t="s">
        <v>1632</v>
      </c>
      <c r="BGY83" s="1994" t="s">
        <v>1632</v>
      </c>
      <c r="BGZ83" s="1994" t="s">
        <v>1625</v>
      </c>
      <c r="BHA83" s="1995">
        <v>5</v>
      </c>
      <c r="BHB83" s="1995">
        <v>5</v>
      </c>
      <c r="BHC83" s="1995">
        <v>5</v>
      </c>
      <c r="BHD83" s="1995">
        <v>0</v>
      </c>
      <c r="BHE83" s="1303">
        <f t="shared" si="194"/>
        <v>15</v>
      </c>
      <c r="BHF83" s="1303">
        <f t="shared" si="195"/>
        <v>47</v>
      </c>
      <c r="BHG83" s="1993" t="s">
        <v>1632</v>
      </c>
      <c r="BHH83" s="1994" t="s">
        <v>1632</v>
      </c>
      <c r="BHI83" s="1994" t="s">
        <v>1632</v>
      </c>
      <c r="BHJ83" s="1994" t="s">
        <v>1625</v>
      </c>
      <c r="BHK83" s="1995">
        <v>5</v>
      </c>
      <c r="BHL83" s="1995">
        <v>5</v>
      </c>
      <c r="BHM83" s="1995">
        <v>5</v>
      </c>
      <c r="BHN83" s="1995">
        <v>0</v>
      </c>
      <c r="BHO83" s="1303">
        <f t="shared" si="196"/>
        <v>15</v>
      </c>
      <c r="BHP83" s="1303">
        <f t="shared" si="197"/>
        <v>25</v>
      </c>
      <c r="BHQ83" s="1993" t="s">
        <v>1632</v>
      </c>
      <c r="BHR83" s="1994" t="s">
        <v>1625</v>
      </c>
      <c r="BHS83" s="1994" t="s">
        <v>1625</v>
      </c>
      <c r="BHT83" s="1994" t="s">
        <v>1625</v>
      </c>
      <c r="BHU83" s="1995">
        <v>5</v>
      </c>
      <c r="BHV83" s="1995">
        <v>0</v>
      </c>
      <c r="BHW83" s="1995">
        <v>0</v>
      </c>
      <c r="BHX83" s="1995">
        <v>0</v>
      </c>
      <c r="BHY83" s="1303">
        <f t="shared" si="198"/>
        <v>5</v>
      </c>
      <c r="BHZ83" s="1303">
        <f t="shared" si="199"/>
        <v>75</v>
      </c>
      <c r="BIA83" s="1993" t="s">
        <v>1626</v>
      </c>
      <c r="BIB83" s="1994" t="s">
        <v>1626</v>
      </c>
      <c r="BIC83" s="1994" t="s">
        <v>1625</v>
      </c>
      <c r="BID83" s="1994" t="s">
        <v>1626</v>
      </c>
      <c r="BIE83" s="1994" t="s">
        <v>1626</v>
      </c>
      <c r="BIF83" s="4112">
        <f t="shared" si="200"/>
        <v>4</v>
      </c>
      <c r="BIG83" s="1303">
        <f t="shared" si="201"/>
        <v>32</v>
      </c>
      <c r="BIH83" s="2916">
        <v>5</v>
      </c>
      <c r="BII83" s="3967">
        <v>1.3315579227696406</v>
      </c>
      <c r="BIJ83" s="1303">
        <f t="shared" si="202"/>
        <v>53</v>
      </c>
      <c r="BIK83" s="2073">
        <v>73</v>
      </c>
      <c r="BIL83" s="1303">
        <v>73</v>
      </c>
      <c r="BIM83" s="1995">
        <v>100</v>
      </c>
      <c r="BIN83" s="1303">
        <f t="shared" si="203"/>
        <v>1</v>
      </c>
      <c r="BIO83" s="1993" t="s">
        <v>1626</v>
      </c>
      <c r="BIP83" s="1994" t="s">
        <v>1626</v>
      </c>
      <c r="BIQ83" s="1994" t="s">
        <v>1626</v>
      </c>
      <c r="BIR83" s="1994" t="s">
        <v>1626</v>
      </c>
      <c r="BIS83" s="1994" t="s">
        <v>1626</v>
      </c>
      <c r="BIT83" s="1994" t="s">
        <v>1626</v>
      </c>
      <c r="BIU83" s="1994" t="s">
        <v>1626</v>
      </c>
      <c r="BIV83" s="1994" t="s">
        <v>1626</v>
      </c>
      <c r="BIW83" s="1994" t="s">
        <v>1626</v>
      </c>
      <c r="BIX83" s="1994" t="s">
        <v>1625</v>
      </c>
      <c r="BIY83" s="3617">
        <f t="shared" si="204"/>
        <v>9</v>
      </c>
      <c r="BIZ83" s="2906">
        <f t="shared" si="205"/>
        <v>11</v>
      </c>
      <c r="BJA83" s="3971">
        <v>31</v>
      </c>
      <c r="BJB83" s="3972">
        <v>8.2556591211717709</v>
      </c>
      <c r="BJC83" s="3971">
        <v>0</v>
      </c>
      <c r="BJD83" s="3972">
        <v>0</v>
      </c>
      <c r="BJE83" s="3972">
        <v>56</v>
      </c>
      <c r="BJF83" s="3971">
        <v>0</v>
      </c>
      <c r="BJG83" s="3972">
        <v>0</v>
      </c>
      <c r="BJH83" s="3972">
        <v>53</v>
      </c>
      <c r="BJI83" s="3971">
        <v>0</v>
      </c>
      <c r="BJJ83" s="3972">
        <v>0</v>
      </c>
      <c r="BJK83" s="3973">
        <v>41</v>
      </c>
      <c r="BJL83" s="3971">
        <v>31</v>
      </c>
      <c r="BJM83" s="3972">
        <v>8.2556591211717709</v>
      </c>
      <c r="BJN83" s="3971">
        <v>0</v>
      </c>
      <c r="BJO83" s="3972">
        <v>0</v>
      </c>
      <c r="BJP83" s="3973">
        <v>35</v>
      </c>
      <c r="BJQ83" s="3971">
        <v>2955</v>
      </c>
      <c r="BJR83" s="3972">
        <v>786.95073235685754</v>
      </c>
      <c r="BJS83" s="3971">
        <v>0</v>
      </c>
      <c r="BJT83" s="3972">
        <v>0</v>
      </c>
      <c r="BJU83" s="3973">
        <v>28</v>
      </c>
      <c r="BJV83" s="2074">
        <v>33.300000000000004</v>
      </c>
      <c r="BJW83" s="1303">
        <f t="shared" si="116"/>
        <v>25</v>
      </c>
      <c r="BJX83" s="1993" t="s">
        <v>1625</v>
      </c>
      <c r="BJY83" s="1994" t="s">
        <v>1625</v>
      </c>
      <c r="BJZ83" s="1495" t="s">
        <v>1625</v>
      </c>
      <c r="BKA83" s="1495" t="s">
        <v>1625</v>
      </c>
      <c r="BKB83" s="1212">
        <v>0</v>
      </c>
      <c r="BKC83" s="1212">
        <v>0</v>
      </c>
      <c r="BKD83" s="1212">
        <v>0</v>
      </c>
      <c r="BKE83" s="1212">
        <v>0</v>
      </c>
      <c r="BKF83" s="988">
        <f t="shared" si="206"/>
        <v>0</v>
      </c>
      <c r="BKG83" s="988">
        <f t="shared" si="207"/>
        <v>48</v>
      </c>
      <c r="BKH83" s="2780" t="s">
        <v>1625</v>
      </c>
      <c r="BKI83" s="1495" t="s">
        <v>1632</v>
      </c>
      <c r="BKJ83" s="1495" t="s">
        <v>1625</v>
      </c>
      <c r="BKK83" s="1495" t="s">
        <v>1625</v>
      </c>
      <c r="BKL83" s="1212">
        <v>0</v>
      </c>
      <c r="BKM83" s="1212">
        <v>5</v>
      </c>
      <c r="BKN83" s="1212">
        <v>0</v>
      </c>
      <c r="BKO83" s="1212">
        <v>0</v>
      </c>
      <c r="BKP83" s="988">
        <f t="shared" si="208"/>
        <v>5</v>
      </c>
      <c r="BKQ83" s="988">
        <f t="shared" si="209"/>
        <v>35</v>
      </c>
      <c r="BKR83" s="2780" t="s">
        <v>1632</v>
      </c>
      <c r="BKS83" s="1495" t="s">
        <v>1625</v>
      </c>
      <c r="BKT83" s="1495" t="s">
        <v>1632</v>
      </c>
      <c r="BKU83" s="1495" t="s">
        <v>1632</v>
      </c>
      <c r="BKV83" s="1212">
        <v>15</v>
      </c>
      <c r="BKW83" s="1212">
        <v>0</v>
      </c>
      <c r="BKX83" s="1212">
        <v>15</v>
      </c>
      <c r="BKY83" s="1212">
        <v>15</v>
      </c>
      <c r="BKZ83" s="988">
        <f t="shared" si="210"/>
        <v>45</v>
      </c>
      <c r="BLA83" s="988">
        <f t="shared" si="211"/>
        <v>12</v>
      </c>
      <c r="BLB83" s="3971">
        <v>8</v>
      </c>
      <c r="BLC83" s="3972">
        <v>2.1304926764314245</v>
      </c>
      <c r="BLD83" s="3973">
        <v>27</v>
      </c>
      <c r="BLE83" s="3971">
        <v>0</v>
      </c>
      <c r="BLF83" s="3972">
        <v>0</v>
      </c>
      <c r="BLG83" s="3973">
        <v>14</v>
      </c>
      <c r="BLH83" s="3971">
        <v>2</v>
      </c>
      <c r="BLI83" s="3972">
        <v>0.53262316910785612</v>
      </c>
      <c r="BLJ83" s="3973">
        <v>30</v>
      </c>
      <c r="BLK83" s="3971">
        <v>0</v>
      </c>
      <c r="BLL83" s="3972">
        <v>0</v>
      </c>
      <c r="BLM83" s="3973">
        <v>39</v>
      </c>
      <c r="BLN83" s="3971">
        <v>7</v>
      </c>
      <c r="BLO83" s="3972">
        <v>1.8641810918774966</v>
      </c>
      <c r="BLP83" s="3973">
        <v>10</v>
      </c>
      <c r="BLQ83" s="3971">
        <v>0</v>
      </c>
      <c r="BLR83" s="3972">
        <v>0</v>
      </c>
      <c r="BLS83" s="3973">
        <v>13</v>
      </c>
      <c r="BLT83" s="3971">
        <v>0</v>
      </c>
      <c r="BLU83" s="3972">
        <v>0</v>
      </c>
      <c r="BLV83" s="3973">
        <v>14</v>
      </c>
      <c r="BLW83" s="3971">
        <v>4</v>
      </c>
      <c r="BLX83" s="3972">
        <v>1.0652463382157122</v>
      </c>
      <c r="BLY83" s="3973">
        <v>12</v>
      </c>
      <c r="BLZ83" s="2782">
        <v>5</v>
      </c>
      <c r="BMA83" s="2773">
        <v>1.3315579227696406</v>
      </c>
      <c r="BMB83" s="988">
        <v>24</v>
      </c>
      <c r="BMC83" s="2782">
        <v>4</v>
      </c>
      <c r="BMD83" s="2773">
        <v>1.0652463382157122</v>
      </c>
      <c r="BME83" s="988">
        <v>21</v>
      </c>
      <c r="BMF83" s="2782">
        <v>0</v>
      </c>
      <c r="BMG83" s="2773">
        <v>0</v>
      </c>
      <c r="BMH83" s="988">
        <v>9</v>
      </c>
      <c r="BMI83" s="2782">
        <v>0</v>
      </c>
      <c r="BMJ83" s="2773">
        <v>0</v>
      </c>
      <c r="BMK83" s="988">
        <v>18</v>
      </c>
      <c r="BML83" s="2782">
        <v>0</v>
      </c>
      <c r="BMM83" s="2773">
        <v>0</v>
      </c>
      <c r="BMN83" s="988">
        <v>10</v>
      </c>
      <c r="BMO83" s="2782">
        <v>0</v>
      </c>
      <c r="BMP83" s="2773">
        <v>0</v>
      </c>
      <c r="BMQ83" s="988">
        <v>2</v>
      </c>
      <c r="BMR83" s="2782">
        <v>5</v>
      </c>
      <c r="BMS83" s="2773">
        <v>1.3315579227696406</v>
      </c>
      <c r="BMT83" s="988">
        <v>47</v>
      </c>
      <c r="BMU83" s="2782">
        <v>5</v>
      </c>
      <c r="BMV83" s="2773">
        <v>1.3315579227696406</v>
      </c>
      <c r="BMW83" s="988">
        <v>32</v>
      </c>
      <c r="BMX83" s="2782">
        <v>0</v>
      </c>
      <c r="BMY83" s="2773">
        <v>0</v>
      </c>
      <c r="BMZ83" s="988">
        <v>20</v>
      </c>
      <c r="BNA83" s="2782">
        <v>2</v>
      </c>
      <c r="BNB83" s="2773">
        <v>0.53262316910785612</v>
      </c>
      <c r="BNC83" s="988">
        <v>9</v>
      </c>
      <c r="BND83" s="2782">
        <v>0</v>
      </c>
      <c r="BNE83" s="2773">
        <v>0</v>
      </c>
      <c r="BNF83" s="988">
        <v>4</v>
      </c>
      <c r="BNG83" s="2782">
        <v>0</v>
      </c>
      <c r="BNH83" s="2773">
        <v>0</v>
      </c>
      <c r="BNI83" s="988">
        <v>19</v>
      </c>
      <c r="BNJ83" s="2782">
        <v>1</v>
      </c>
      <c r="BNK83" s="2773">
        <v>0.26631158455392806</v>
      </c>
      <c r="BNL83" s="988">
        <v>23</v>
      </c>
      <c r="BNM83" s="2782">
        <v>0</v>
      </c>
      <c r="BNN83" s="2773">
        <v>0</v>
      </c>
      <c r="BNO83" s="988">
        <v>5</v>
      </c>
      <c r="BNQ83" s="729">
        <v>138</v>
      </c>
      <c r="BNR83" s="729">
        <v>12</v>
      </c>
      <c r="BNS83" s="729">
        <v>3764</v>
      </c>
      <c r="BNT83" s="729">
        <v>36.663124335812967</v>
      </c>
      <c r="BNU83" s="729">
        <v>3.1880977683315619</v>
      </c>
      <c r="BNV83" s="4113">
        <v>51</v>
      </c>
      <c r="BNW83" s="4113">
        <v>14</v>
      </c>
    </row>
    <row r="84" spans="1:1739" ht="13" x14ac:dyDescent="0.2">
      <c r="A84" s="696" t="s">
        <v>1884</v>
      </c>
      <c r="B84" s="697" t="s">
        <v>1885</v>
      </c>
      <c r="C84" s="697" t="s">
        <v>1646</v>
      </c>
      <c r="D84" s="697" t="s">
        <v>1646</v>
      </c>
      <c r="E84" s="697" t="s">
        <v>1733</v>
      </c>
      <c r="F84" s="698" t="s">
        <v>1886</v>
      </c>
      <c r="G84" s="699" t="s">
        <v>1922</v>
      </c>
      <c r="H84" s="700">
        <v>78</v>
      </c>
      <c r="I84" s="703">
        <v>7.49</v>
      </c>
      <c r="J84" s="699">
        <f t="shared" si="117"/>
        <v>8</v>
      </c>
      <c r="K84" s="702">
        <v>74</v>
      </c>
      <c r="L84" s="703">
        <v>7.51</v>
      </c>
      <c r="M84" s="710">
        <f t="shared" si="118"/>
        <v>10</v>
      </c>
      <c r="N84" s="712">
        <f t="shared" si="119"/>
        <v>1.9999999999999574E-2</v>
      </c>
      <c r="O84" s="702">
        <v>87</v>
      </c>
      <c r="P84" s="703">
        <v>7.62</v>
      </c>
      <c r="Q84" s="710">
        <f t="shared" si="120"/>
        <v>5</v>
      </c>
      <c r="R84" s="712">
        <f t="shared" si="121"/>
        <v>0.11000000000000032</v>
      </c>
      <c r="S84" s="702">
        <v>152</v>
      </c>
      <c r="T84" s="703">
        <v>5.91</v>
      </c>
      <c r="U84" s="699">
        <f t="shared" si="213"/>
        <v>65</v>
      </c>
      <c r="V84" s="702">
        <v>182</v>
      </c>
      <c r="W84" s="703">
        <v>6.23</v>
      </c>
      <c r="X84" s="710">
        <f t="shared" si="107"/>
        <v>35</v>
      </c>
      <c r="Y84" s="712">
        <f t="shared" si="122"/>
        <v>0.32000000000000028</v>
      </c>
      <c r="Z84" s="702">
        <v>187</v>
      </c>
      <c r="AA84" s="703">
        <v>5.8877005347593583</v>
      </c>
      <c r="AB84" s="710">
        <f t="shared" si="108"/>
        <v>72</v>
      </c>
      <c r="AC84" s="712">
        <f t="shared" si="123"/>
        <v>-0.34229946524064214</v>
      </c>
      <c r="AD84" s="706">
        <v>128</v>
      </c>
      <c r="AE84" s="701">
        <v>5.734375</v>
      </c>
      <c r="AF84" s="702">
        <v>59</v>
      </c>
      <c r="AG84" s="704">
        <v>6.2203389830508478</v>
      </c>
      <c r="AH84" s="705">
        <f t="shared" si="124"/>
        <v>62</v>
      </c>
      <c r="AI84" s="707">
        <v>95</v>
      </c>
      <c r="AJ84" s="704">
        <v>5.810526315789474</v>
      </c>
      <c r="AK84" s="705">
        <f t="shared" si="125"/>
        <v>74</v>
      </c>
      <c r="AL84" s="702">
        <v>33</v>
      </c>
      <c r="AM84" s="704">
        <v>5.5151515151515156</v>
      </c>
      <c r="AN84" s="1595">
        <f t="shared" si="126"/>
        <v>53</v>
      </c>
      <c r="AO84" s="4086"/>
      <c r="AP84" s="717">
        <v>81.5</v>
      </c>
      <c r="AQ84" s="705">
        <v>20</v>
      </c>
      <c r="AR84" s="709">
        <v>85.3</v>
      </c>
      <c r="AS84" s="705">
        <v>26</v>
      </c>
      <c r="AT84" s="709">
        <v>1.4000000000000057</v>
      </c>
      <c r="AU84" s="701">
        <v>0.70000000000000284</v>
      </c>
      <c r="AV84" s="702">
        <v>95</v>
      </c>
      <c r="AW84" s="715">
        <f t="shared" si="127"/>
        <v>7</v>
      </c>
      <c r="AX84" s="710">
        <v>95</v>
      </c>
      <c r="AY84" s="715">
        <f t="shared" si="128"/>
        <v>8</v>
      </c>
      <c r="AZ84" s="702">
        <v>120</v>
      </c>
      <c r="BA84" s="711">
        <f t="shared" si="212"/>
        <v>63</v>
      </c>
      <c r="BB84" s="702">
        <v>180</v>
      </c>
      <c r="BC84" s="726">
        <v>59</v>
      </c>
      <c r="BD84" s="702">
        <v>88</v>
      </c>
      <c r="BE84" s="703">
        <v>22.72727272727273</v>
      </c>
      <c r="BF84" s="705">
        <f t="shared" si="129"/>
        <v>38</v>
      </c>
      <c r="BG84" s="702">
        <v>88</v>
      </c>
      <c r="BH84" s="703">
        <v>21.59090909090909</v>
      </c>
      <c r="BI84" s="705">
        <f t="shared" si="130"/>
        <v>72</v>
      </c>
      <c r="BJ84" s="702">
        <v>86</v>
      </c>
      <c r="BK84" s="703">
        <v>60.465116279069761</v>
      </c>
      <c r="BL84" s="705">
        <f t="shared" si="131"/>
        <v>75</v>
      </c>
      <c r="BM84" s="702">
        <v>90</v>
      </c>
      <c r="BN84" s="703">
        <v>25.555555555555554</v>
      </c>
      <c r="BO84" s="705">
        <v>76</v>
      </c>
      <c r="BP84" s="702">
        <v>86</v>
      </c>
      <c r="BQ84" s="703">
        <v>2.3255813953488373</v>
      </c>
      <c r="BR84" s="705">
        <v>67</v>
      </c>
      <c r="BS84" s="702">
        <v>88</v>
      </c>
      <c r="BT84" s="703">
        <v>35.227272727272727</v>
      </c>
      <c r="BU84" s="705">
        <v>35</v>
      </c>
      <c r="BV84" s="702">
        <v>59</v>
      </c>
      <c r="BW84" s="703">
        <v>64.406779661016941</v>
      </c>
      <c r="BX84" s="705">
        <f t="shared" si="132"/>
        <v>69</v>
      </c>
      <c r="BY84" s="702">
        <v>63</v>
      </c>
      <c r="BZ84" s="703">
        <v>80.952380952380949</v>
      </c>
      <c r="CA84" s="705">
        <f t="shared" si="133"/>
        <v>64</v>
      </c>
      <c r="CB84" s="702">
        <v>60</v>
      </c>
      <c r="CC84" s="703">
        <v>68.333333333333329</v>
      </c>
      <c r="CD84" s="705">
        <f t="shared" si="134"/>
        <v>68</v>
      </c>
      <c r="CE84" s="702">
        <v>63</v>
      </c>
      <c r="CF84" s="703">
        <v>39.682539682539684</v>
      </c>
      <c r="CG84" s="705">
        <v>49</v>
      </c>
      <c r="CH84" s="702">
        <v>55</v>
      </c>
      <c r="CI84" s="703">
        <v>0</v>
      </c>
      <c r="CJ84" s="705">
        <f t="shared" si="135"/>
        <v>1</v>
      </c>
      <c r="CK84" s="702">
        <v>60</v>
      </c>
      <c r="CL84" s="703">
        <v>41.666666666666671</v>
      </c>
      <c r="CM84" s="705">
        <f t="shared" si="136"/>
        <v>20</v>
      </c>
      <c r="CN84" s="709">
        <v>14.9</v>
      </c>
      <c r="CO84" s="726">
        <v>53</v>
      </c>
      <c r="CP84" s="703">
        <v>3.1</v>
      </c>
      <c r="CQ84" s="703">
        <v>5.9</v>
      </c>
      <c r="CR84" s="704">
        <v>5.8999999999999995</v>
      </c>
      <c r="CS84" s="709">
        <v>14.3</v>
      </c>
      <c r="CT84" s="701">
        <v>14.6</v>
      </c>
      <c r="CU84" s="712">
        <v>15.6</v>
      </c>
      <c r="CV84" s="729">
        <f t="shared" si="137"/>
        <v>25</v>
      </c>
      <c r="CW84" s="712">
        <v>3.6</v>
      </c>
      <c r="CX84" s="712">
        <v>6.1999999999999993</v>
      </c>
      <c r="CY84" s="712">
        <v>5.8000000000000007</v>
      </c>
      <c r="CZ84" s="714">
        <v>60</v>
      </c>
      <c r="DA84" s="985">
        <v>83.2</v>
      </c>
      <c r="DB84" s="729">
        <v>55</v>
      </c>
      <c r="DC84" s="715">
        <v>17</v>
      </c>
      <c r="DD84" s="985">
        <v>81.7</v>
      </c>
      <c r="DE84" s="729">
        <v>69</v>
      </c>
      <c r="DF84" s="715">
        <v>29</v>
      </c>
      <c r="DG84" s="712">
        <v>82.8</v>
      </c>
      <c r="DH84" s="729">
        <v>67</v>
      </c>
      <c r="DI84" s="715">
        <v>14</v>
      </c>
      <c r="DJ84" s="712">
        <v>86.1</v>
      </c>
      <c r="DK84" s="729">
        <v>14</v>
      </c>
      <c r="DL84" s="716">
        <v>24.324324324324326</v>
      </c>
      <c r="DM84" s="710">
        <v>45</v>
      </c>
      <c r="DN84" s="715">
        <v>74</v>
      </c>
      <c r="DO84" s="717">
        <v>75.675675675675677</v>
      </c>
      <c r="DP84" s="710">
        <v>41</v>
      </c>
      <c r="DQ84" s="703">
        <v>0</v>
      </c>
      <c r="DR84" s="705">
        <v>18</v>
      </c>
      <c r="DS84" s="709">
        <v>63.414634146341463</v>
      </c>
      <c r="DT84" s="721">
        <v>52</v>
      </c>
      <c r="DU84" s="703">
        <v>0</v>
      </c>
      <c r="DV84" s="705">
        <v>17</v>
      </c>
      <c r="DW84" s="718">
        <v>72.727272727272734</v>
      </c>
      <c r="DX84" s="705">
        <v>25</v>
      </c>
      <c r="DY84" s="703">
        <v>2.4390243902439024</v>
      </c>
      <c r="DZ84" s="705">
        <v>49</v>
      </c>
      <c r="EA84" s="702">
        <v>87</v>
      </c>
      <c r="EB84" s="719">
        <v>68.965517241379317</v>
      </c>
      <c r="EC84" s="705">
        <f t="shared" si="109"/>
        <v>67</v>
      </c>
      <c r="ED84" s="702">
        <v>57</v>
      </c>
      <c r="EE84" s="719">
        <v>43.859649122807014</v>
      </c>
      <c r="EF84" s="705">
        <v>63</v>
      </c>
      <c r="EG84" s="702">
        <v>81</v>
      </c>
      <c r="EH84" s="720">
        <v>60.493827160493829</v>
      </c>
      <c r="EI84" s="705">
        <v>35</v>
      </c>
      <c r="EJ84" s="768">
        <v>76</v>
      </c>
      <c r="EK84" s="3956">
        <v>1</v>
      </c>
      <c r="EL84" s="3957">
        <v>32</v>
      </c>
      <c r="EM84" s="3958">
        <v>9.2105263157894726</v>
      </c>
      <c r="EN84" s="770">
        <v>31</v>
      </c>
      <c r="EO84" s="768">
        <v>78</v>
      </c>
      <c r="EP84" s="1583">
        <v>1.55</v>
      </c>
      <c r="EQ84" s="2356">
        <v>20</v>
      </c>
      <c r="ER84" s="3958">
        <v>12.820512820512819</v>
      </c>
      <c r="ES84" s="770">
        <v>64</v>
      </c>
      <c r="ET84" s="768">
        <v>82</v>
      </c>
      <c r="EU84" s="1583">
        <v>0.8</v>
      </c>
      <c r="EV84" s="2356">
        <v>46</v>
      </c>
      <c r="EW84" s="3958">
        <v>24.390243902439028</v>
      </c>
      <c r="EX84" s="770">
        <v>10</v>
      </c>
      <c r="EY84" s="3974">
        <v>76</v>
      </c>
      <c r="EZ84" s="1583">
        <v>1.1666666666666667</v>
      </c>
      <c r="FA84" s="2356">
        <v>6</v>
      </c>
      <c r="FB84" s="3966">
        <v>3.9473684210526314</v>
      </c>
      <c r="FC84" s="3975">
        <v>64</v>
      </c>
      <c r="FD84" s="768">
        <v>78</v>
      </c>
      <c r="FE84" s="3957">
        <v>0.90909090909090906</v>
      </c>
      <c r="FF84" s="3957">
        <v>44</v>
      </c>
      <c r="FG84" s="3958">
        <v>14.102564102564102</v>
      </c>
      <c r="FH84" s="770">
        <v>8</v>
      </c>
      <c r="FI84" s="3965">
        <v>78</v>
      </c>
      <c r="FJ84" s="3957">
        <v>0.6</v>
      </c>
      <c r="FK84" s="3957">
        <v>27</v>
      </c>
      <c r="FL84" s="3966">
        <v>6.4102564102564097</v>
      </c>
      <c r="FM84" s="3965">
        <v>5</v>
      </c>
      <c r="FN84" s="768">
        <v>77</v>
      </c>
      <c r="FO84" s="3957">
        <v>0.58333333333333337</v>
      </c>
      <c r="FP84" s="3957">
        <v>49</v>
      </c>
      <c r="FQ84" s="3958">
        <v>7.7922077922077921</v>
      </c>
      <c r="FR84" s="770">
        <v>23</v>
      </c>
      <c r="FS84" s="768">
        <v>72</v>
      </c>
      <c r="FT84" s="3957">
        <v>3.25</v>
      </c>
      <c r="FU84" s="3957">
        <v>16</v>
      </c>
      <c r="FV84" s="3958">
        <v>38.888888888888893</v>
      </c>
      <c r="FW84" s="770">
        <v>26</v>
      </c>
      <c r="FX84" s="714">
        <v>63</v>
      </c>
      <c r="FY84" s="725">
        <v>15.873015873015872</v>
      </c>
      <c r="FZ84" s="715">
        <v>54</v>
      </c>
      <c r="GA84" s="702">
        <v>59</v>
      </c>
      <c r="GB84" s="727">
        <v>1.1000000000000001</v>
      </c>
      <c r="GC84" s="726">
        <v>36</v>
      </c>
      <c r="GD84" s="720">
        <v>8.4745762711864394</v>
      </c>
      <c r="GE84" s="705">
        <v>7</v>
      </c>
      <c r="GF84" s="702">
        <v>58</v>
      </c>
      <c r="GG84" s="712">
        <v>1.3333333333333333</v>
      </c>
      <c r="GH84" s="729">
        <v>25</v>
      </c>
      <c r="GI84" s="720">
        <v>5.1724137931034484</v>
      </c>
      <c r="GJ84" s="705">
        <v>28</v>
      </c>
      <c r="GK84" s="702">
        <v>59</v>
      </c>
      <c r="GL84" s="712">
        <v>0.9</v>
      </c>
      <c r="GM84" s="729">
        <v>21</v>
      </c>
      <c r="GN84" s="720">
        <v>8.4745762711864394</v>
      </c>
      <c r="GO84" s="705">
        <v>19</v>
      </c>
      <c r="GP84" s="702">
        <v>58</v>
      </c>
      <c r="GQ84" s="712">
        <v>0.5</v>
      </c>
      <c r="GR84" s="729">
        <v>41</v>
      </c>
      <c r="GS84" s="720">
        <v>1.7241379310344827</v>
      </c>
      <c r="GT84" s="705">
        <v>48</v>
      </c>
      <c r="GU84" s="702">
        <v>59</v>
      </c>
      <c r="GV84" s="726">
        <v>1</v>
      </c>
      <c r="GW84" s="726">
        <v>59</v>
      </c>
      <c r="GX84" s="720">
        <v>6.7796610169491522</v>
      </c>
      <c r="GY84" s="705">
        <v>63</v>
      </c>
      <c r="GZ84" s="702">
        <v>61</v>
      </c>
      <c r="HA84" s="726">
        <v>1</v>
      </c>
      <c r="HB84" s="726">
        <v>8</v>
      </c>
      <c r="HC84" s="720">
        <v>1.639344262295082</v>
      </c>
      <c r="HD84" s="705">
        <v>33</v>
      </c>
      <c r="HE84" s="702">
        <v>60</v>
      </c>
      <c r="HF84" s="726">
        <v>0</v>
      </c>
      <c r="HG84" s="726">
        <v>47</v>
      </c>
      <c r="HH84" s="720">
        <v>0</v>
      </c>
      <c r="HI84" s="705">
        <v>47</v>
      </c>
      <c r="HJ84" s="702">
        <v>61</v>
      </c>
      <c r="HK84" s="726">
        <v>0.5</v>
      </c>
      <c r="HL84" s="726">
        <v>50</v>
      </c>
      <c r="HM84" s="720">
        <v>1.639344262295082</v>
      </c>
      <c r="HN84" s="705">
        <v>21</v>
      </c>
      <c r="HO84" s="709">
        <v>23.943661971830984</v>
      </c>
      <c r="HP84" s="703">
        <v>9.8591549295774641</v>
      </c>
      <c r="HQ84" s="703">
        <v>61.971830985915489</v>
      </c>
      <c r="HR84" s="703">
        <v>22.535211267605636</v>
      </c>
      <c r="HS84" s="1299">
        <v>8.4507042253521121</v>
      </c>
      <c r="HT84" s="1299">
        <v>23.943661971830984</v>
      </c>
      <c r="HU84" s="1299">
        <v>60.563380281690137</v>
      </c>
      <c r="HV84" s="1299">
        <v>2.8169014084507045</v>
      </c>
      <c r="HW84" s="1299">
        <v>63.380281690140848</v>
      </c>
      <c r="HX84" s="1300">
        <v>71</v>
      </c>
      <c r="HY84" s="709">
        <v>20.408163265306122</v>
      </c>
      <c r="HZ84" s="709">
        <v>4.4217687074829932</v>
      </c>
      <c r="IA84" s="709">
        <v>61.224489795918366</v>
      </c>
      <c r="IB84" s="709">
        <v>29.591836734693878</v>
      </c>
      <c r="IC84" s="709">
        <v>11.224489795918368</v>
      </c>
      <c r="ID84" s="709">
        <v>42.176870748299322</v>
      </c>
      <c r="IE84" s="709">
        <v>53.401360544217688</v>
      </c>
      <c r="IF84" s="709">
        <v>3.4013605442176873</v>
      </c>
      <c r="IG84" s="709">
        <v>59.863945578231295</v>
      </c>
      <c r="IH84" s="1300">
        <v>294</v>
      </c>
      <c r="II84" s="1265" t="s">
        <v>31</v>
      </c>
      <c r="IJ84" s="1266" t="s">
        <v>31</v>
      </c>
      <c r="IK84" s="1266" t="s">
        <v>31</v>
      </c>
      <c r="IL84" s="1266" t="s">
        <v>31</v>
      </c>
      <c r="IM84" s="1266" t="s">
        <v>31</v>
      </c>
      <c r="IN84" s="1266" t="s">
        <v>31</v>
      </c>
      <c r="IO84" s="1266" t="s">
        <v>31</v>
      </c>
      <c r="IP84" s="1266" t="s">
        <v>81</v>
      </c>
      <c r="IQ84" s="1267" t="s">
        <v>81</v>
      </c>
      <c r="IR84" s="1268" t="s">
        <v>31</v>
      </c>
      <c r="IS84" s="1269" t="s">
        <v>31</v>
      </c>
      <c r="IT84" s="1269" t="s">
        <v>31</v>
      </c>
      <c r="IU84" s="1269" t="s">
        <v>31</v>
      </c>
      <c r="IV84" s="1269" t="s">
        <v>31</v>
      </c>
      <c r="IW84" s="1269" t="s">
        <v>31</v>
      </c>
      <c r="IX84" s="1269" t="s">
        <v>31</v>
      </c>
      <c r="IY84" s="1269" t="s">
        <v>81</v>
      </c>
      <c r="IZ84" s="1267" t="s">
        <v>81</v>
      </c>
      <c r="JA84" s="1268" t="s">
        <v>31</v>
      </c>
      <c r="JB84" s="1269" t="s">
        <v>31</v>
      </c>
      <c r="JC84" s="1269" t="s">
        <v>31</v>
      </c>
      <c r="JD84" s="1269" t="s">
        <v>31</v>
      </c>
      <c r="JE84" s="1269" t="s">
        <v>31</v>
      </c>
      <c r="JF84" s="1269" t="s">
        <v>31</v>
      </c>
      <c r="JG84" s="1269" t="s">
        <v>31</v>
      </c>
      <c r="JH84" s="1269" t="s">
        <v>81</v>
      </c>
      <c r="JI84" s="1270" t="s">
        <v>81</v>
      </c>
      <c r="JJ84" s="1268" t="s">
        <v>31</v>
      </c>
      <c r="JK84" s="1269" t="s">
        <v>31</v>
      </c>
      <c r="JL84" s="1269" t="s">
        <v>31</v>
      </c>
      <c r="JM84" s="1269" t="s">
        <v>31</v>
      </c>
      <c r="JN84" s="1269" t="s">
        <v>31</v>
      </c>
      <c r="JO84" s="1269" t="s">
        <v>31</v>
      </c>
      <c r="JP84" s="1269" t="s">
        <v>31</v>
      </c>
      <c r="JQ84" s="1269" t="s">
        <v>31</v>
      </c>
      <c r="JR84" s="1270" t="s">
        <v>31</v>
      </c>
      <c r="JS84" s="1268" t="s">
        <v>31</v>
      </c>
      <c r="JT84" s="1269" t="s">
        <v>31</v>
      </c>
      <c r="JU84" s="1269" t="s">
        <v>31</v>
      </c>
      <c r="JV84" s="1269" t="s">
        <v>31</v>
      </c>
      <c r="JW84" s="1269" t="s">
        <v>31</v>
      </c>
      <c r="JX84" s="1269" t="s">
        <v>31</v>
      </c>
      <c r="JY84" s="1269" t="s">
        <v>31</v>
      </c>
      <c r="JZ84" s="1269" t="s">
        <v>31</v>
      </c>
      <c r="KA84" s="1270" t="s">
        <v>31</v>
      </c>
      <c r="KB84" s="1268" t="s">
        <v>31</v>
      </c>
      <c r="KC84" s="1269" t="s">
        <v>31</v>
      </c>
      <c r="KD84" s="1269" t="s">
        <v>31</v>
      </c>
      <c r="KE84" s="1269" t="s">
        <v>31</v>
      </c>
      <c r="KF84" s="1269" t="s">
        <v>31</v>
      </c>
      <c r="KG84" s="1269" t="s">
        <v>31</v>
      </c>
      <c r="KH84" s="1269" t="s">
        <v>31</v>
      </c>
      <c r="KI84" s="1269" t="s">
        <v>31</v>
      </c>
      <c r="KJ84" s="1270" t="s">
        <v>31</v>
      </c>
      <c r="KK84" s="718">
        <v>63.356428021555047</v>
      </c>
      <c r="KL84" s="705">
        <v>10</v>
      </c>
      <c r="KM84" s="718">
        <v>72.727272727272734</v>
      </c>
      <c r="KN84" s="705">
        <v>30</v>
      </c>
      <c r="KO84" s="725">
        <v>4.635901778154107</v>
      </c>
      <c r="KP84" s="715">
        <v>32</v>
      </c>
      <c r="KQ84" s="725">
        <v>0.88907705334462328</v>
      </c>
      <c r="KR84" s="715">
        <v>22</v>
      </c>
      <c r="KS84" s="725">
        <v>13.56900931414056</v>
      </c>
      <c r="KT84" s="715">
        <v>46</v>
      </c>
      <c r="KU84" s="1212">
        <v>0</v>
      </c>
      <c r="KV84" s="715">
        <v>49</v>
      </c>
      <c r="KW84" s="725">
        <v>5.4131054131054128</v>
      </c>
      <c r="KX84" s="715">
        <v>66</v>
      </c>
      <c r="KY84" s="715">
        <v>12.713282034125125</v>
      </c>
      <c r="KZ84" s="715">
        <v>55</v>
      </c>
      <c r="LA84" s="728">
        <v>45</v>
      </c>
      <c r="LB84" s="729">
        <v>10</v>
      </c>
      <c r="LC84" s="729">
        <v>10</v>
      </c>
      <c r="LD84" s="729">
        <v>30</v>
      </c>
      <c r="LE84" s="729">
        <v>0</v>
      </c>
      <c r="LF84" s="730">
        <v>95</v>
      </c>
      <c r="LG84" s="734">
        <v>38</v>
      </c>
      <c r="LH84" s="728">
        <v>0</v>
      </c>
      <c r="LI84" s="729">
        <v>0</v>
      </c>
      <c r="LJ84" s="706">
        <v>0</v>
      </c>
      <c r="LK84" s="705">
        <v>41</v>
      </c>
      <c r="LL84" s="1372" t="s">
        <v>1625</v>
      </c>
      <c r="LM84" s="976" t="s">
        <v>1625</v>
      </c>
      <c r="LN84" s="976" t="s">
        <v>1625</v>
      </c>
      <c r="LO84" s="976" t="s">
        <v>1625</v>
      </c>
      <c r="LP84" s="729">
        <v>0</v>
      </c>
      <c r="LQ84" s="1023">
        <v>59</v>
      </c>
      <c r="LR84" s="1372" t="s">
        <v>1625</v>
      </c>
      <c r="LS84" s="976" t="s">
        <v>1625</v>
      </c>
      <c r="LT84" s="976" t="s">
        <v>1625</v>
      </c>
      <c r="LU84" s="976" t="s">
        <v>1625</v>
      </c>
      <c r="LV84" s="729">
        <v>0</v>
      </c>
      <c r="LW84" s="1023">
        <v>41</v>
      </c>
      <c r="LX84" s="1372" t="s">
        <v>1632</v>
      </c>
      <c r="LY84" s="976" t="s">
        <v>1632</v>
      </c>
      <c r="LZ84" s="976" t="s">
        <v>1632</v>
      </c>
      <c r="MA84" s="976" t="s">
        <v>1625</v>
      </c>
      <c r="MB84" s="729">
        <v>45</v>
      </c>
      <c r="MC84" s="1023">
        <v>24</v>
      </c>
      <c r="MD84" s="1372" t="s">
        <v>1632</v>
      </c>
      <c r="ME84" s="976" t="s">
        <v>1632</v>
      </c>
      <c r="MF84" s="976" t="s">
        <v>1632</v>
      </c>
      <c r="MG84" s="976" t="s">
        <v>1625</v>
      </c>
      <c r="MH84" s="729">
        <v>30</v>
      </c>
      <c r="MI84" s="1023">
        <v>39</v>
      </c>
      <c r="MJ84" s="1372" t="s">
        <v>1632</v>
      </c>
      <c r="MK84" s="976" t="s">
        <v>1632</v>
      </c>
      <c r="ML84" s="976" t="s">
        <v>1632</v>
      </c>
      <c r="MM84" s="976" t="s">
        <v>1632</v>
      </c>
      <c r="MN84" s="729">
        <v>40</v>
      </c>
      <c r="MO84" s="1023">
        <v>1</v>
      </c>
      <c r="MP84" s="1372" t="s">
        <v>1625</v>
      </c>
      <c r="MQ84" s="976" t="s">
        <v>1625</v>
      </c>
      <c r="MR84" s="976" t="s">
        <v>1625</v>
      </c>
      <c r="MS84" s="976" t="s">
        <v>1625</v>
      </c>
      <c r="MT84" s="729">
        <v>0</v>
      </c>
      <c r="MU84" s="1023">
        <v>63</v>
      </c>
      <c r="MV84" s="1372" t="s">
        <v>1625</v>
      </c>
      <c r="MW84" s="976" t="s">
        <v>1625</v>
      </c>
      <c r="MX84" s="976" t="s">
        <v>1625</v>
      </c>
      <c r="MY84" s="729">
        <v>0</v>
      </c>
      <c r="MZ84" s="1023">
        <v>56</v>
      </c>
      <c r="NA84" s="1372" t="s">
        <v>1632</v>
      </c>
      <c r="NB84" s="976" t="s">
        <v>1632</v>
      </c>
      <c r="NC84" s="976" t="s">
        <v>1625</v>
      </c>
      <c r="ND84" s="976" t="s">
        <v>1625</v>
      </c>
      <c r="NE84" s="729">
        <v>20</v>
      </c>
      <c r="NF84" s="1023">
        <v>46</v>
      </c>
      <c r="NG84" s="976" t="s">
        <v>1625</v>
      </c>
      <c r="NH84" s="976" t="s">
        <v>1625</v>
      </c>
      <c r="NI84" s="976" t="s">
        <v>1625</v>
      </c>
      <c r="NJ84" s="976" t="s">
        <v>1625</v>
      </c>
      <c r="NK84" s="729">
        <v>0</v>
      </c>
      <c r="NL84" s="1023">
        <v>50</v>
      </c>
      <c r="NM84" s="715">
        <v>33.78</v>
      </c>
      <c r="NN84" s="715">
        <f t="shared" si="110"/>
        <v>58</v>
      </c>
      <c r="NO84" s="714">
        <v>27</v>
      </c>
      <c r="NP84" s="715">
        <v>46</v>
      </c>
      <c r="NQ84" s="731">
        <v>11.273486430062631</v>
      </c>
      <c r="NR84" s="715">
        <v>43</v>
      </c>
      <c r="NS84" s="715">
        <v>27</v>
      </c>
      <c r="NT84" s="715">
        <v>46</v>
      </c>
      <c r="NU84" s="731">
        <v>11.273486430062631</v>
      </c>
      <c r="NV84" s="715">
        <v>43</v>
      </c>
      <c r="NW84" s="715">
        <v>27</v>
      </c>
      <c r="NX84" s="715">
        <v>36</v>
      </c>
      <c r="NY84" s="725">
        <v>11.273486430062631</v>
      </c>
      <c r="NZ84" s="715">
        <v>34</v>
      </c>
      <c r="OA84" s="1303">
        <v>13</v>
      </c>
      <c r="OB84" s="1995">
        <v>0.54279749478079331</v>
      </c>
      <c r="OC84" s="1303">
        <v>33</v>
      </c>
      <c r="OD84" s="1303">
        <v>1</v>
      </c>
      <c r="OE84" s="1995">
        <v>0.41753653444676414</v>
      </c>
      <c r="OF84" s="1303">
        <v>34</v>
      </c>
      <c r="OG84" s="1303">
        <v>150</v>
      </c>
      <c r="OH84" s="1995">
        <v>6.2630480167014611</v>
      </c>
      <c r="OI84" s="1303">
        <v>23</v>
      </c>
      <c r="OJ84" s="699">
        <v>11</v>
      </c>
      <c r="OK84" s="985">
        <v>4.5929018789144047</v>
      </c>
      <c r="OL84" s="1303">
        <v>25</v>
      </c>
      <c r="OM84" s="714">
        <v>20</v>
      </c>
      <c r="ON84" s="725">
        <v>8.3507306889352808</v>
      </c>
      <c r="OO84" s="733">
        <v>64</v>
      </c>
      <c r="OP84" s="714" t="s">
        <v>31</v>
      </c>
      <c r="OQ84" s="731" t="s">
        <v>31</v>
      </c>
      <c r="OR84" s="733" t="str">
        <f t="shared" si="138"/>
        <v>-</v>
      </c>
      <c r="OS84" s="981">
        <v>39.901679639492009</v>
      </c>
      <c r="OT84" s="733">
        <v>15</v>
      </c>
      <c r="OU84" s="715">
        <v>157</v>
      </c>
      <c r="OV84" s="715">
        <v>190</v>
      </c>
      <c r="OW84" s="715">
        <v>146</v>
      </c>
      <c r="OX84" s="715">
        <v>76</v>
      </c>
      <c r="OY84" s="715">
        <v>26</v>
      </c>
      <c r="OZ84" s="715">
        <v>145</v>
      </c>
      <c r="PA84" s="715">
        <v>387</v>
      </c>
      <c r="PB84" s="715">
        <v>44</v>
      </c>
      <c r="PC84" s="715">
        <v>42</v>
      </c>
      <c r="PD84" s="715">
        <v>288</v>
      </c>
      <c r="PE84" s="715">
        <v>115</v>
      </c>
      <c r="PF84" s="715">
        <v>312</v>
      </c>
      <c r="PG84" s="715">
        <v>224</v>
      </c>
      <c r="PH84" s="715">
        <v>9</v>
      </c>
      <c r="PI84" s="715">
        <v>152</v>
      </c>
      <c r="PJ84" s="715">
        <v>83</v>
      </c>
      <c r="PK84" s="715">
        <v>159</v>
      </c>
      <c r="PL84" s="715">
        <v>587</v>
      </c>
      <c r="PM84" s="714">
        <v>26.746166950596251</v>
      </c>
      <c r="PN84" s="715">
        <v>55</v>
      </c>
      <c r="PO84" s="715">
        <v>32.36797274275979</v>
      </c>
      <c r="PP84" s="715">
        <v>38</v>
      </c>
      <c r="PQ84" s="715">
        <v>24.872231686541738</v>
      </c>
      <c r="PR84" s="715">
        <v>61</v>
      </c>
      <c r="PS84" s="715">
        <v>12.947189097103918</v>
      </c>
      <c r="PT84" s="715">
        <v>40</v>
      </c>
      <c r="PU84" s="715">
        <v>4.4293015332197614</v>
      </c>
      <c r="PV84" s="715">
        <v>46</v>
      </c>
      <c r="PW84" s="715">
        <v>24.701873935264054</v>
      </c>
      <c r="PX84" s="715">
        <v>21</v>
      </c>
      <c r="PY84" s="715">
        <v>65.928449744463364</v>
      </c>
      <c r="PZ84" s="715">
        <v>21</v>
      </c>
      <c r="QA84" s="715">
        <v>7.4957410562180584</v>
      </c>
      <c r="QB84" s="715">
        <v>56</v>
      </c>
      <c r="QC84" s="715">
        <v>7.1550255536626919</v>
      </c>
      <c r="QD84" s="715">
        <v>39</v>
      </c>
      <c r="QE84" s="715">
        <v>49.063032367972745</v>
      </c>
      <c r="QF84" s="715">
        <v>45</v>
      </c>
      <c r="QG84" s="715">
        <v>19.591141396933562</v>
      </c>
      <c r="QH84" s="715">
        <v>20</v>
      </c>
      <c r="QI84" s="715">
        <v>53.151618398637133</v>
      </c>
      <c r="QJ84" s="715">
        <v>44</v>
      </c>
      <c r="QK84" s="715">
        <v>38.160136286201023</v>
      </c>
      <c r="QL84" s="715">
        <v>74</v>
      </c>
      <c r="QM84" s="715">
        <v>1.5332197614991483</v>
      </c>
      <c r="QN84" s="715">
        <v>48</v>
      </c>
      <c r="QO84" s="715">
        <v>25.894378194207835</v>
      </c>
      <c r="QP84" s="715">
        <v>29</v>
      </c>
      <c r="QQ84" s="715">
        <v>14.139693356047701</v>
      </c>
      <c r="QR84" s="715">
        <v>16</v>
      </c>
      <c r="QS84" s="715">
        <v>27.086882453151617</v>
      </c>
      <c r="QT84" s="715">
        <v>32</v>
      </c>
      <c r="QU84" s="714">
        <v>76</v>
      </c>
      <c r="QV84" s="715">
        <v>13</v>
      </c>
      <c r="QW84" s="715">
        <v>8</v>
      </c>
      <c r="QX84" s="715">
        <v>3</v>
      </c>
      <c r="QY84" s="715">
        <v>11</v>
      </c>
      <c r="QZ84" s="715">
        <v>11</v>
      </c>
      <c r="RA84" s="715">
        <v>43</v>
      </c>
      <c r="RB84" s="715">
        <v>6</v>
      </c>
      <c r="RC84" s="715">
        <v>7</v>
      </c>
      <c r="RD84" s="715">
        <v>104</v>
      </c>
      <c r="RE84" s="715">
        <v>17</v>
      </c>
      <c r="RF84" s="715">
        <v>41</v>
      </c>
      <c r="RG84" s="715">
        <v>35</v>
      </c>
      <c r="RH84" s="715">
        <v>4</v>
      </c>
      <c r="RI84" s="715">
        <v>19</v>
      </c>
      <c r="RJ84" s="715">
        <v>37</v>
      </c>
      <c r="RK84" s="715">
        <v>25</v>
      </c>
      <c r="RL84" s="715">
        <v>298</v>
      </c>
      <c r="RM84" s="714">
        <v>25.503355704697988</v>
      </c>
      <c r="RN84" s="715">
        <v>56</v>
      </c>
      <c r="RO84" s="715">
        <v>4.3624161073825505</v>
      </c>
      <c r="RP84" s="715">
        <v>33</v>
      </c>
      <c r="RQ84" s="715">
        <v>2.6845637583892619</v>
      </c>
      <c r="RR84" s="715">
        <v>58</v>
      </c>
      <c r="RS84" s="715">
        <v>1.006711409395973</v>
      </c>
      <c r="RT84" s="715">
        <v>30</v>
      </c>
      <c r="RU84" s="715">
        <v>3.6912751677852351</v>
      </c>
      <c r="RV84" s="715">
        <v>68</v>
      </c>
      <c r="RW84" s="715">
        <v>3.6912751677852351</v>
      </c>
      <c r="RX84" s="715">
        <v>43</v>
      </c>
      <c r="RY84" s="715">
        <v>14.429530201342283</v>
      </c>
      <c r="RZ84" s="715">
        <v>67</v>
      </c>
      <c r="SA84" s="715">
        <v>2.0134228187919461</v>
      </c>
      <c r="SB84" s="715">
        <v>49</v>
      </c>
      <c r="SC84" s="715">
        <v>2.348993288590604</v>
      </c>
      <c r="SD84" s="715">
        <v>51</v>
      </c>
      <c r="SE84" s="715">
        <v>34.899328859060404</v>
      </c>
      <c r="SF84" s="715">
        <v>59</v>
      </c>
      <c r="SG84" s="715">
        <v>5.7046979865771812</v>
      </c>
      <c r="SH84" s="715">
        <v>26</v>
      </c>
      <c r="SI84" s="715">
        <v>13.758389261744966</v>
      </c>
      <c r="SJ84" s="715">
        <v>15</v>
      </c>
      <c r="SK84" s="715">
        <v>11.74496644295302</v>
      </c>
      <c r="SL84" s="715">
        <v>63</v>
      </c>
      <c r="SM84" s="715">
        <v>1.3422818791946309</v>
      </c>
      <c r="SN84" s="715">
        <v>10</v>
      </c>
      <c r="SO84" s="715">
        <v>6.375838926174497</v>
      </c>
      <c r="SP84" s="715">
        <v>17</v>
      </c>
      <c r="SQ84" s="715">
        <v>12.416107382550337</v>
      </c>
      <c r="SR84" s="715">
        <v>13</v>
      </c>
      <c r="SS84" s="715">
        <v>8.3892617449664435</v>
      </c>
      <c r="ST84" s="733">
        <v>28</v>
      </c>
      <c r="SU84" s="4108" t="s">
        <v>8303</v>
      </c>
      <c r="SV84" s="1355" t="s">
        <v>8305</v>
      </c>
      <c r="SW84" s="1355">
        <v>80</v>
      </c>
      <c r="SX84" s="4109">
        <v>33.402922755741123</v>
      </c>
      <c r="SY84" s="1355">
        <v>23</v>
      </c>
      <c r="SZ84" s="2074">
        <v>4</v>
      </c>
      <c r="TA84" s="1995">
        <v>5</v>
      </c>
      <c r="TB84" s="3967">
        <v>2.0876826722338202</v>
      </c>
      <c r="TC84" s="1303">
        <v>35</v>
      </c>
      <c r="TD84" s="2074">
        <v>0</v>
      </c>
      <c r="TE84" s="1995">
        <v>0</v>
      </c>
      <c r="TF84" s="3967">
        <v>0</v>
      </c>
      <c r="TG84" s="1303">
        <v>54</v>
      </c>
      <c r="TH84" s="2074">
        <v>0</v>
      </c>
      <c r="TI84" s="1995">
        <v>0</v>
      </c>
      <c r="TJ84" s="3967">
        <v>0</v>
      </c>
      <c r="TK84" s="1303">
        <v>6</v>
      </c>
      <c r="TL84" s="2074">
        <v>0</v>
      </c>
      <c r="TM84" s="1995">
        <v>0</v>
      </c>
      <c r="TN84" s="3967">
        <v>0</v>
      </c>
      <c r="TO84" s="1303">
        <v>11</v>
      </c>
      <c r="TP84" s="2074">
        <v>0</v>
      </c>
      <c r="TQ84" s="1995">
        <v>0</v>
      </c>
      <c r="TR84" s="3967">
        <v>0</v>
      </c>
      <c r="TS84" s="1303">
        <v>5</v>
      </c>
      <c r="TT84" s="2074">
        <v>0</v>
      </c>
      <c r="TU84" s="1995">
        <v>0</v>
      </c>
      <c r="TV84" s="3967">
        <v>0</v>
      </c>
      <c r="TW84" s="1303">
        <v>2</v>
      </c>
      <c r="TX84" s="2074">
        <v>16</v>
      </c>
      <c r="TY84" s="1995">
        <v>16</v>
      </c>
      <c r="TZ84" s="3967">
        <v>6.6805845511482262</v>
      </c>
      <c r="UA84" s="1303">
        <v>38</v>
      </c>
      <c r="UB84" s="2074">
        <v>35</v>
      </c>
      <c r="UC84" s="1995">
        <v>37</v>
      </c>
      <c r="UD84" s="3967">
        <v>15.44885177453027</v>
      </c>
      <c r="UE84" s="1303">
        <v>18</v>
      </c>
      <c r="UF84" s="2074">
        <v>0</v>
      </c>
      <c r="UG84" s="1995">
        <v>0</v>
      </c>
      <c r="UH84" s="3967">
        <v>0</v>
      </c>
      <c r="UI84" s="1303">
        <v>14</v>
      </c>
      <c r="UJ84" s="2074">
        <v>0</v>
      </c>
      <c r="UK84" s="1995">
        <v>0</v>
      </c>
      <c r="UL84" s="3967">
        <v>0</v>
      </c>
      <c r="UM84" s="1303">
        <v>22</v>
      </c>
      <c r="UN84" s="2074">
        <v>0</v>
      </c>
      <c r="UO84" s="1995">
        <v>0</v>
      </c>
      <c r="UP84" s="3967">
        <v>0</v>
      </c>
      <c r="UQ84" s="1303">
        <v>3</v>
      </c>
      <c r="UR84" s="2074">
        <v>0</v>
      </c>
      <c r="US84" s="1995">
        <v>0</v>
      </c>
      <c r="UT84" s="3967">
        <v>0</v>
      </c>
      <c r="UU84" s="1303">
        <v>12</v>
      </c>
      <c r="UV84" s="2074">
        <v>0</v>
      </c>
      <c r="UW84" s="1995">
        <v>0</v>
      </c>
      <c r="UX84" s="3967">
        <v>0</v>
      </c>
      <c r="UY84" s="1303">
        <v>26</v>
      </c>
      <c r="UZ84" s="2074">
        <v>0</v>
      </c>
      <c r="VA84" s="1995">
        <v>0</v>
      </c>
      <c r="VB84" s="3967">
        <v>0</v>
      </c>
      <c r="VC84" s="1303">
        <v>4</v>
      </c>
      <c r="VD84" s="2073">
        <v>0</v>
      </c>
      <c r="VE84" s="1303">
        <v>0</v>
      </c>
      <c r="VF84" s="1303">
        <v>0</v>
      </c>
      <c r="VG84" s="1303">
        <v>7</v>
      </c>
      <c r="VH84" s="1303">
        <v>0</v>
      </c>
      <c r="VI84" s="1303">
        <v>0</v>
      </c>
      <c r="VJ84" s="1303">
        <v>0</v>
      </c>
      <c r="VK84" s="1303">
        <v>4</v>
      </c>
      <c r="VL84" s="1303">
        <v>0</v>
      </c>
      <c r="VM84" s="1303">
        <v>0</v>
      </c>
      <c r="VN84" s="1303">
        <v>0</v>
      </c>
      <c r="VO84" s="1303">
        <v>9</v>
      </c>
      <c r="VP84" s="1303">
        <v>20</v>
      </c>
      <c r="VQ84" s="1303">
        <v>21</v>
      </c>
      <c r="VR84" s="1303">
        <v>8.7682672233820451</v>
      </c>
      <c r="VS84" s="1303">
        <v>5</v>
      </c>
      <c r="VT84" s="1303">
        <v>0</v>
      </c>
      <c r="VU84" s="1303">
        <v>0</v>
      </c>
      <c r="VV84" s="1303">
        <v>0</v>
      </c>
      <c r="VW84" s="1303">
        <v>7</v>
      </c>
      <c r="VX84" s="1303">
        <v>0</v>
      </c>
      <c r="VY84" s="1303">
        <v>0</v>
      </c>
      <c r="VZ84" s="1303">
        <v>0</v>
      </c>
      <c r="WA84" s="1303">
        <v>36</v>
      </c>
      <c r="WB84" s="1303">
        <v>0</v>
      </c>
      <c r="WC84" s="1303">
        <v>0</v>
      </c>
      <c r="WD84" s="1303">
        <v>0</v>
      </c>
      <c r="WE84" s="1303">
        <v>15</v>
      </c>
      <c r="WF84" s="1303">
        <v>0</v>
      </c>
      <c r="WG84" s="1303">
        <v>0</v>
      </c>
      <c r="WH84" s="1303">
        <v>0</v>
      </c>
      <c r="WI84" s="1303">
        <v>6</v>
      </c>
      <c r="WJ84" s="1303">
        <v>0</v>
      </c>
      <c r="WK84" s="1303">
        <v>0</v>
      </c>
      <c r="WL84" s="1303">
        <v>0</v>
      </c>
      <c r="WM84" s="1303">
        <v>19</v>
      </c>
      <c r="WN84" s="1303">
        <v>0</v>
      </c>
      <c r="WO84" s="1303">
        <v>0</v>
      </c>
      <c r="WP84" s="1303">
        <v>0</v>
      </c>
      <c r="WQ84" s="1303">
        <v>16</v>
      </c>
      <c r="WR84" s="1303">
        <v>20</v>
      </c>
      <c r="WS84" s="1303">
        <v>12</v>
      </c>
      <c r="WT84" s="1303">
        <v>5.010438413361169</v>
      </c>
      <c r="WU84" s="1303">
        <v>6</v>
      </c>
      <c r="WV84" s="2150"/>
      <c r="WW84" s="712">
        <v>16</v>
      </c>
      <c r="WX84" s="712">
        <v>16.091954022988507</v>
      </c>
      <c r="WY84" s="712">
        <v>18.604651162790699</v>
      </c>
      <c r="WZ84" s="712">
        <v>14.893617021276595</v>
      </c>
      <c r="XA84" s="712">
        <v>10.185185185185185</v>
      </c>
      <c r="XB84" s="712">
        <v>6.4516129032258061</v>
      </c>
      <c r="XC84" s="699">
        <v>22.58064516129032</v>
      </c>
      <c r="XD84" s="699">
        <v>6</v>
      </c>
      <c r="XE84" s="699">
        <v>14.888888888888888</v>
      </c>
      <c r="XF84" s="712">
        <v>14.85148514851485</v>
      </c>
      <c r="XG84" s="699">
        <v>21</v>
      </c>
      <c r="XH84" s="712">
        <v>2.666666666666667</v>
      </c>
      <c r="XI84" s="712">
        <v>4.5977011494252871</v>
      </c>
      <c r="XJ84" s="712" t="s">
        <v>31</v>
      </c>
      <c r="XK84" s="712">
        <v>1.0638297872340425</v>
      </c>
      <c r="XL84" s="712">
        <v>3.7037037037037033</v>
      </c>
      <c r="XM84" s="712">
        <v>4.3010752688172049</v>
      </c>
      <c r="XN84" s="699">
        <v>6.4516129032258061</v>
      </c>
      <c r="XO84" s="699">
        <v>61</v>
      </c>
      <c r="XP84" s="699">
        <v>2.4444444444444446</v>
      </c>
      <c r="XQ84" s="712">
        <v>3.3663366336633667</v>
      </c>
      <c r="XR84" s="699">
        <v>66</v>
      </c>
      <c r="XS84" s="712">
        <v>29.032258064516132</v>
      </c>
      <c r="XT84" s="699">
        <v>31</v>
      </c>
      <c r="XU84" s="699">
        <v>17.333333333333336</v>
      </c>
      <c r="XV84" s="985">
        <v>18.217821782178216</v>
      </c>
      <c r="XW84" s="699">
        <v>66</v>
      </c>
      <c r="XX84" s="699">
        <v>83.870967741935488</v>
      </c>
      <c r="XY84" s="699">
        <v>66.129032258064512</v>
      </c>
      <c r="XZ84" s="699">
        <v>39</v>
      </c>
      <c r="YA84" s="985">
        <v>80</v>
      </c>
      <c r="YB84" s="985">
        <v>78.019801980198025</v>
      </c>
      <c r="YC84" s="699">
        <v>68</v>
      </c>
      <c r="YD84" s="985">
        <v>4.3010752688172049</v>
      </c>
      <c r="YE84" s="985">
        <v>2.4193548387096775</v>
      </c>
      <c r="YF84" s="699">
        <v>20</v>
      </c>
      <c r="YG84" s="699">
        <v>1.3333333333333335</v>
      </c>
      <c r="YH84" s="699">
        <v>1.9801980198019802</v>
      </c>
      <c r="YI84" s="699">
        <v>23</v>
      </c>
      <c r="YJ84" s="699">
        <v>1.0752688172043012</v>
      </c>
      <c r="YK84" s="699">
        <v>2.4193548387096775</v>
      </c>
      <c r="YL84" s="699">
        <v>16</v>
      </c>
      <c r="YM84" s="985">
        <v>1.3333333333333335</v>
      </c>
      <c r="YN84" s="985">
        <v>1.782178217821782</v>
      </c>
      <c r="YO84" s="699">
        <v>47</v>
      </c>
      <c r="YP84" s="985">
        <v>0</v>
      </c>
      <c r="YQ84" s="985">
        <v>0</v>
      </c>
      <c r="YR84" s="699">
        <v>37</v>
      </c>
      <c r="YS84" s="712">
        <v>0</v>
      </c>
      <c r="YT84" s="985">
        <v>0</v>
      </c>
      <c r="YU84" s="699">
        <v>24</v>
      </c>
      <c r="YV84" s="982">
        <v>89</v>
      </c>
      <c r="YW84" s="725">
        <v>46.067415730337082</v>
      </c>
      <c r="YX84" s="699">
        <v>22</v>
      </c>
      <c r="YY84" s="699">
        <v>182</v>
      </c>
      <c r="YZ84" s="725">
        <v>57.142857142857139</v>
      </c>
      <c r="ZA84" s="699">
        <v>62</v>
      </c>
      <c r="ZB84" s="715">
        <v>69</v>
      </c>
      <c r="ZC84" s="725">
        <v>88.405797101449281</v>
      </c>
      <c r="ZD84" s="699">
        <v>5</v>
      </c>
      <c r="ZE84" s="982">
        <v>87</v>
      </c>
      <c r="ZF84" s="715">
        <v>36.781609195402297</v>
      </c>
      <c r="ZG84" s="699">
        <v>47</v>
      </c>
      <c r="ZH84" s="716">
        <v>1</v>
      </c>
      <c r="ZI84" s="712">
        <v>0.40866366979975483</v>
      </c>
      <c r="ZJ84" s="699">
        <v>8</v>
      </c>
      <c r="ZK84" s="1363" t="s">
        <v>1623</v>
      </c>
      <c r="ZL84" s="712">
        <v>80.838323353293418</v>
      </c>
      <c r="ZM84" s="712">
        <v>89.757412398921829</v>
      </c>
      <c r="ZN84" s="699">
        <v>23</v>
      </c>
      <c r="ZO84" s="715">
        <v>371</v>
      </c>
      <c r="ZP84" s="709">
        <v>63.576158940397356</v>
      </c>
      <c r="ZQ84" s="703">
        <v>73.68421052631578</v>
      </c>
      <c r="ZR84" s="978">
        <v>27</v>
      </c>
      <c r="ZS84" s="705">
        <v>133</v>
      </c>
      <c r="ZT84" s="709">
        <v>67.164179104477611</v>
      </c>
      <c r="ZU84" s="703">
        <v>79.545454545454547</v>
      </c>
      <c r="ZV84" s="978">
        <v>41</v>
      </c>
      <c r="ZW84" s="4111">
        <v>44</v>
      </c>
      <c r="ZX84" s="709">
        <v>64.444444444444443</v>
      </c>
      <c r="ZY84" s="703">
        <v>68.965517241379317</v>
      </c>
      <c r="ZZ84" s="978">
        <v>27</v>
      </c>
      <c r="AAA84" s="4111">
        <v>58</v>
      </c>
      <c r="AAB84" s="709">
        <v>56.410256410256409</v>
      </c>
      <c r="AAC84" s="703">
        <v>74.193548387096769</v>
      </c>
      <c r="AAD84" s="978">
        <v>14</v>
      </c>
      <c r="AAE84" s="4111">
        <v>31</v>
      </c>
      <c r="AAF84" s="983">
        <v>95.205479452054803</v>
      </c>
      <c r="AAG84" s="715">
        <v>98.039215686274503</v>
      </c>
      <c r="AAH84" s="715">
        <v>63</v>
      </c>
      <c r="AAI84" s="733">
        <v>153</v>
      </c>
      <c r="AAJ84" s="709">
        <v>148.80000000000001</v>
      </c>
      <c r="AAK84" s="978">
        <v>65</v>
      </c>
      <c r="AAL84" s="703">
        <v>550.6</v>
      </c>
      <c r="AAM84" s="978">
        <v>70</v>
      </c>
      <c r="AAN84" s="703">
        <v>0</v>
      </c>
      <c r="AAO84" s="978">
        <f t="shared" si="139"/>
        <v>31</v>
      </c>
      <c r="AAP84" s="703">
        <v>0</v>
      </c>
      <c r="AAQ84" s="979">
        <f t="shared" si="140"/>
        <v>12</v>
      </c>
      <c r="AAR84" s="712">
        <v>0</v>
      </c>
      <c r="AAS84" s="699">
        <v>30</v>
      </c>
      <c r="AAT84" s="712">
        <v>279.19</v>
      </c>
      <c r="AAU84" s="699">
        <v>31</v>
      </c>
      <c r="AAV84" s="712">
        <v>0</v>
      </c>
      <c r="AAW84" s="699">
        <v>24</v>
      </c>
      <c r="AAX84" s="712">
        <v>0</v>
      </c>
      <c r="AAY84" s="699">
        <v>32</v>
      </c>
      <c r="AAZ84" s="699">
        <v>7085.8</v>
      </c>
      <c r="ABA84" s="978">
        <f t="shared" si="141"/>
        <v>36</v>
      </c>
      <c r="ABB84" s="712">
        <v>755.6</v>
      </c>
      <c r="ABC84" s="978">
        <f t="shared" si="141"/>
        <v>50</v>
      </c>
      <c r="ABD84" s="712">
        <v>570.29999999999995</v>
      </c>
      <c r="ABE84" s="978">
        <f t="shared" si="141"/>
        <v>36</v>
      </c>
      <c r="ABF84" s="712">
        <v>0</v>
      </c>
      <c r="ABG84" s="978">
        <f t="shared" si="141"/>
        <v>47</v>
      </c>
      <c r="ABH84" s="712">
        <v>0</v>
      </c>
      <c r="ABI84" s="978">
        <f t="shared" si="141"/>
        <v>2</v>
      </c>
      <c r="ABJ84" s="712">
        <v>0</v>
      </c>
      <c r="ABK84" s="978">
        <f t="shared" si="141"/>
        <v>1</v>
      </c>
      <c r="ABL84" s="712">
        <v>0</v>
      </c>
      <c r="ABM84" s="978">
        <f t="shared" si="141"/>
        <v>38</v>
      </c>
      <c r="ABN84" s="712">
        <f t="shared" si="142"/>
        <v>0</v>
      </c>
      <c r="ABO84" s="2732">
        <f t="shared" si="143"/>
        <v>39</v>
      </c>
      <c r="ABP84" s="716">
        <v>5</v>
      </c>
      <c r="ABQ84" s="712" t="s">
        <v>1632</v>
      </c>
      <c r="ABR84" s="712">
        <v>5</v>
      </c>
      <c r="ABS84" s="712" t="s">
        <v>1632</v>
      </c>
      <c r="ABT84" s="712">
        <v>0</v>
      </c>
      <c r="ABU84" s="712" t="s">
        <v>1625</v>
      </c>
      <c r="ABV84" s="712">
        <v>0</v>
      </c>
      <c r="ABW84" s="712" t="s">
        <v>1625</v>
      </c>
      <c r="ABX84" s="712">
        <v>0</v>
      </c>
      <c r="ABY84" s="712" t="s">
        <v>1625</v>
      </c>
      <c r="ABZ84" s="712">
        <v>10</v>
      </c>
      <c r="ACA84" s="699">
        <v>49</v>
      </c>
      <c r="ACB84" s="712">
        <v>5</v>
      </c>
      <c r="ACC84" s="712" t="s">
        <v>1632</v>
      </c>
      <c r="ACD84" s="712">
        <v>5</v>
      </c>
      <c r="ACE84" s="712" t="s">
        <v>1632</v>
      </c>
      <c r="ACF84" s="712">
        <v>5</v>
      </c>
      <c r="ACG84" s="712" t="s">
        <v>1632</v>
      </c>
      <c r="ACH84" s="712">
        <v>5</v>
      </c>
      <c r="ACI84" s="712" t="s">
        <v>1632</v>
      </c>
      <c r="ACJ84" s="712">
        <v>20</v>
      </c>
      <c r="ACK84" s="699">
        <v>1</v>
      </c>
      <c r="ACL84" s="712">
        <v>5</v>
      </c>
      <c r="ACM84" s="712" t="s">
        <v>1632</v>
      </c>
      <c r="ACN84" s="712">
        <v>5</v>
      </c>
      <c r="ACO84" s="712" t="s">
        <v>1632</v>
      </c>
      <c r="ACP84" s="712">
        <v>5</v>
      </c>
      <c r="ACQ84" s="712" t="s">
        <v>1632</v>
      </c>
      <c r="ACR84" s="712">
        <v>15</v>
      </c>
      <c r="ACS84" s="699">
        <v>1</v>
      </c>
      <c r="ACT84" s="699">
        <v>10</v>
      </c>
      <c r="ACU84" s="699" t="s">
        <v>1632</v>
      </c>
      <c r="ACV84" s="699">
        <v>10</v>
      </c>
      <c r="ACW84" s="699" t="s">
        <v>1632</v>
      </c>
      <c r="ACX84" s="699">
        <v>10</v>
      </c>
      <c r="ACY84" s="699" t="s">
        <v>1632</v>
      </c>
      <c r="ACZ84" s="699">
        <v>10</v>
      </c>
      <c r="ADA84" s="699" t="s">
        <v>1632</v>
      </c>
      <c r="ADB84" s="699">
        <v>40</v>
      </c>
      <c r="ADC84" s="699">
        <v>1</v>
      </c>
      <c r="ADD84" s="989">
        <v>10</v>
      </c>
      <c r="ADE84" s="989">
        <v>10</v>
      </c>
      <c r="ADF84" s="989">
        <v>10</v>
      </c>
      <c r="ADG84" s="989">
        <v>10</v>
      </c>
      <c r="ADH84" s="989">
        <v>40</v>
      </c>
      <c r="ADI84" s="699">
        <v>1</v>
      </c>
      <c r="ADJ84" s="712">
        <v>5</v>
      </c>
      <c r="ADK84" s="712" t="s">
        <v>1632</v>
      </c>
      <c r="ADL84" s="712">
        <v>5</v>
      </c>
      <c r="ADM84" s="712" t="s">
        <v>1632</v>
      </c>
      <c r="ADN84" s="712">
        <v>5</v>
      </c>
      <c r="ADO84" s="712" t="s">
        <v>1632</v>
      </c>
      <c r="ADP84" s="712">
        <v>5</v>
      </c>
      <c r="ADQ84" s="712" t="s">
        <v>1632</v>
      </c>
      <c r="ADR84" s="712">
        <v>20</v>
      </c>
      <c r="ADS84" s="699">
        <v>1</v>
      </c>
      <c r="ADT84" s="712">
        <v>10</v>
      </c>
      <c r="ADU84" s="712">
        <v>10</v>
      </c>
      <c r="ADV84" s="712">
        <v>0</v>
      </c>
      <c r="ADW84" s="712">
        <v>0</v>
      </c>
      <c r="ADX84" s="712">
        <v>20</v>
      </c>
      <c r="ADY84" s="699">
        <v>38</v>
      </c>
      <c r="ADZ84" s="714">
        <v>0</v>
      </c>
      <c r="AEA84" s="712">
        <v>0</v>
      </c>
      <c r="AEB84" s="699">
        <v>23</v>
      </c>
      <c r="AEC84" s="715">
        <v>0</v>
      </c>
      <c r="AED84" s="712">
        <v>0</v>
      </c>
      <c r="AEE84" s="699">
        <v>54</v>
      </c>
      <c r="AEF84" s="715">
        <v>0</v>
      </c>
      <c r="AEG84" s="712">
        <v>0</v>
      </c>
      <c r="AEH84" s="699">
        <v>43</v>
      </c>
      <c r="AEI84" s="1303">
        <v>1</v>
      </c>
      <c r="AEJ84" s="712">
        <v>14.880952380952383</v>
      </c>
      <c r="AEK84" s="699">
        <f t="shared" si="144"/>
        <v>63</v>
      </c>
      <c r="AEL84" s="715">
        <v>1</v>
      </c>
      <c r="AEM84" s="712">
        <v>14.583637159107482</v>
      </c>
      <c r="AEN84" s="699">
        <v>9</v>
      </c>
      <c r="AEO84" s="699">
        <v>2</v>
      </c>
      <c r="AEP84" s="712">
        <v>29.8</v>
      </c>
      <c r="AEQ84" s="699">
        <v>43</v>
      </c>
      <c r="AER84" s="699">
        <v>1</v>
      </c>
      <c r="AES84" s="712">
        <v>14.9</v>
      </c>
      <c r="AET84" s="699">
        <v>69</v>
      </c>
      <c r="AEU84" s="699">
        <v>0</v>
      </c>
      <c r="AEV84" s="1099">
        <v>0</v>
      </c>
      <c r="AEW84" s="699">
        <v>43</v>
      </c>
      <c r="AEX84" s="989">
        <v>9.4E-2</v>
      </c>
      <c r="AEY84" s="989">
        <v>65</v>
      </c>
      <c r="AEZ84" s="989">
        <v>5.8999999999999997E-2</v>
      </c>
      <c r="AFA84" s="989">
        <v>35</v>
      </c>
      <c r="AFB84" s="989">
        <v>6.7000000000000004E-2</v>
      </c>
      <c r="AFC84" s="989">
        <v>19</v>
      </c>
      <c r="AFD84" s="989">
        <v>0</v>
      </c>
      <c r="AFE84" s="989">
        <v>49</v>
      </c>
      <c r="AFF84" s="989">
        <v>0</v>
      </c>
      <c r="AFG84" s="989">
        <v>44</v>
      </c>
      <c r="AFH84" s="989">
        <v>0</v>
      </c>
      <c r="AFI84" s="989">
        <v>44</v>
      </c>
      <c r="AFJ84" s="989">
        <v>0</v>
      </c>
      <c r="AFK84" s="989">
        <v>7</v>
      </c>
      <c r="AFL84" s="989">
        <v>0</v>
      </c>
      <c r="AFM84" s="989">
        <v>7</v>
      </c>
      <c r="AFN84" s="989">
        <v>2</v>
      </c>
      <c r="AFO84" s="989">
        <v>28.514399771884804</v>
      </c>
      <c r="AFP84" s="989">
        <v>68</v>
      </c>
      <c r="AFQ84" s="989">
        <v>1</v>
      </c>
      <c r="AFR84" s="989">
        <v>14.257199885942402</v>
      </c>
      <c r="AFS84" s="989">
        <v>71</v>
      </c>
      <c r="AFT84" s="989">
        <v>3</v>
      </c>
      <c r="AFU84" s="989">
        <v>42.771599657827203</v>
      </c>
      <c r="AFV84" s="989">
        <v>63</v>
      </c>
      <c r="AFW84" s="989">
        <v>0</v>
      </c>
      <c r="AFX84" s="989">
        <v>0</v>
      </c>
      <c r="AFY84" s="989">
        <v>76</v>
      </c>
      <c r="AFZ84" s="989">
        <v>23</v>
      </c>
      <c r="AGA84" s="989">
        <v>327.91559737667524</v>
      </c>
      <c r="AGB84" s="989">
        <v>50</v>
      </c>
      <c r="AGC84" s="989">
        <v>6</v>
      </c>
      <c r="AGD84" s="989">
        <v>85.543199315654405</v>
      </c>
      <c r="AGE84" s="989">
        <v>68</v>
      </c>
      <c r="AGF84" s="989">
        <v>4</v>
      </c>
      <c r="AGG84" s="989">
        <v>108.11</v>
      </c>
      <c r="AGH84" s="989">
        <v>23</v>
      </c>
      <c r="AGI84" s="989">
        <v>0</v>
      </c>
      <c r="AGJ84" s="989">
        <v>0</v>
      </c>
      <c r="AGK84" s="989">
        <v>10</v>
      </c>
      <c r="AGL84" s="989">
        <v>0</v>
      </c>
      <c r="AGM84" s="989">
        <v>0</v>
      </c>
      <c r="AGN84" s="989">
        <v>2</v>
      </c>
      <c r="AGO84" s="989">
        <v>2</v>
      </c>
      <c r="AGP84" s="989">
        <v>54.05</v>
      </c>
      <c r="AGQ84" s="989">
        <v>39</v>
      </c>
      <c r="AGR84" s="989">
        <v>1</v>
      </c>
      <c r="AGS84" s="989">
        <v>27.03</v>
      </c>
      <c r="AGT84" s="989">
        <v>2</v>
      </c>
      <c r="AGU84" s="989">
        <v>0</v>
      </c>
      <c r="AGV84" s="989">
        <v>0</v>
      </c>
      <c r="AGW84" s="989">
        <v>31</v>
      </c>
      <c r="AGX84" s="989">
        <v>0</v>
      </c>
      <c r="AGY84" s="989">
        <v>0</v>
      </c>
      <c r="AGZ84" s="989">
        <v>25</v>
      </c>
      <c r="AHA84" s="989">
        <v>0</v>
      </c>
      <c r="AHB84" s="989">
        <v>0</v>
      </c>
      <c r="AHC84" s="989">
        <v>12</v>
      </c>
      <c r="AHD84" s="989">
        <v>1</v>
      </c>
      <c r="AHE84" s="989">
        <v>27.03</v>
      </c>
      <c r="AHF84" s="989">
        <v>4</v>
      </c>
      <c r="AHG84" s="712">
        <v>7</v>
      </c>
      <c r="AHH84" s="712">
        <v>194.99</v>
      </c>
      <c r="AHI84" s="699">
        <v>58</v>
      </c>
      <c r="AHJ84" s="712">
        <v>16</v>
      </c>
      <c r="AHK84" s="712">
        <v>445.68</v>
      </c>
      <c r="AHL84" s="712">
        <v>42</v>
      </c>
      <c r="AHM84" s="712">
        <v>8</v>
      </c>
      <c r="AHN84" s="712">
        <v>216.22</v>
      </c>
      <c r="AHO84" s="699">
        <v>7</v>
      </c>
      <c r="AHP84" s="712">
        <v>0</v>
      </c>
      <c r="AHQ84" s="712">
        <v>0</v>
      </c>
      <c r="AHR84" s="712">
        <v>23</v>
      </c>
      <c r="AHS84" s="712">
        <v>48</v>
      </c>
      <c r="AHT84" s="712">
        <v>1297.3</v>
      </c>
      <c r="AHU84" s="699">
        <v>2</v>
      </c>
      <c r="AHV84" s="712">
        <v>7</v>
      </c>
      <c r="AHW84" s="712">
        <v>194.99</v>
      </c>
      <c r="AHX84" s="699">
        <v>27</v>
      </c>
      <c r="AHY84" s="712">
        <v>7</v>
      </c>
      <c r="AHZ84" s="712">
        <v>189.19</v>
      </c>
      <c r="AIA84" s="699">
        <v>52</v>
      </c>
      <c r="AIC84" s="714"/>
      <c r="AID84" s="725"/>
      <c r="AIE84" s="715"/>
      <c r="AIF84" s="714"/>
      <c r="AIG84" s="725"/>
      <c r="AIH84" s="715"/>
      <c r="AII84" s="715"/>
      <c r="AIJ84" s="712"/>
      <c r="AIK84" s="715"/>
      <c r="AIL84" s="1169">
        <v>84</v>
      </c>
      <c r="AIM84" s="1174">
        <v>49.999999999999993</v>
      </c>
      <c r="AIN84" s="1168">
        <f t="shared" si="145"/>
        <v>73</v>
      </c>
      <c r="AIO84" s="715">
        <v>190</v>
      </c>
      <c r="AIP84" s="725">
        <v>16.315789473684209</v>
      </c>
      <c r="AIQ84" s="715">
        <f t="shared" si="146"/>
        <v>75</v>
      </c>
      <c r="AIR84" s="1169">
        <v>84</v>
      </c>
      <c r="AIS84" s="1174">
        <v>30.952380952380949</v>
      </c>
      <c r="AIT84" s="1168">
        <f t="shared" si="147"/>
        <v>70</v>
      </c>
      <c r="AIU84" s="715">
        <v>188</v>
      </c>
      <c r="AIV84" s="725">
        <v>7.9787234042553195</v>
      </c>
      <c r="AIW84" s="715">
        <f t="shared" si="148"/>
        <v>71</v>
      </c>
      <c r="AIX84" s="1169">
        <v>84</v>
      </c>
      <c r="AIY84" s="1174">
        <v>5.9523809523809517</v>
      </c>
      <c r="AIZ84" s="1168">
        <f t="shared" si="149"/>
        <v>6</v>
      </c>
      <c r="AJA84" s="715">
        <v>178</v>
      </c>
      <c r="AJB84" s="725">
        <v>10.112359550561797</v>
      </c>
      <c r="AJC84" s="715">
        <f t="shared" si="150"/>
        <v>75</v>
      </c>
      <c r="AJD84" s="714">
        <v>89</v>
      </c>
      <c r="AJE84" s="725">
        <v>8.9887640449438209</v>
      </c>
      <c r="AJF84" s="715">
        <v>26</v>
      </c>
      <c r="AJG84" s="699">
        <v>176</v>
      </c>
      <c r="AJH84" s="1099">
        <v>7.3863636363636367</v>
      </c>
      <c r="AJI84" s="733">
        <v>14</v>
      </c>
      <c r="AJJ84" s="714">
        <v>89</v>
      </c>
      <c r="AJK84" s="712">
        <v>19.101123595505616</v>
      </c>
      <c r="AJL84" s="715">
        <v>12</v>
      </c>
      <c r="AJM84" s="699">
        <v>176</v>
      </c>
      <c r="AJN84" s="712">
        <v>23.863636363636363</v>
      </c>
      <c r="AJO84" s="715">
        <v>28</v>
      </c>
      <c r="AJP84" s="714">
        <v>82</v>
      </c>
      <c r="AJQ84" s="712">
        <v>15.853658536585366</v>
      </c>
      <c r="AJR84" s="715">
        <v>39</v>
      </c>
      <c r="AJS84" s="699">
        <v>189</v>
      </c>
      <c r="AJT84" s="712">
        <v>25.925925925925924</v>
      </c>
      <c r="AJU84" s="715">
        <f t="shared" si="151"/>
        <v>41</v>
      </c>
      <c r="AJV84" s="1178">
        <v>0</v>
      </c>
      <c r="AJW84" s="1099">
        <v>40</v>
      </c>
      <c r="AJX84" s="1099">
        <v>40</v>
      </c>
      <c r="AJY84" s="1099">
        <v>20</v>
      </c>
      <c r="AJZ84" s="1099">
        <v>0</v>
      </c>
      <c r="AKA84" s="1099">
        <v>0</v>
      </c>
      <c r="AKB84" s="1099">
        <v>0</v>
      </c>
      <c r="AKC84" s="1099">
        <v>20</v>
      </c>
      <c r="AKD84" s="1099">
        <v>0</v>
      </c>
      <c r="AKE84" s="1099">
        <v>40</v>
      </c>
      <c r="AKF84" s="1099">
        <v>0</v>
      </c>
      <c r="AKG84" s="1188">
        <v>5</v>
      </c>
      <c r="AKH84" s="985">
        <v>38.888888888888893</v>
      </c>
      <c r="AKI84" s="985">
        <v>0</v>
      </c>
      <c r="AKJ84" s="985">
        <v>5.5555555555555554</v>
      </c>
      <c r="AKK84" s="985">
        <v>5.5555555555555554</v>
      </c>
      <c r="AKL84" s="985">
        <v>5.5555555555555554</v>
      </c>
      <c r="AKM84" s="985">
        <v>22.222222222222221</v>
      </c>
      <c r="AKN84" s="985">
        <v>16.666666666666664</v>
      </c>
      <c r="AKO84" s="985">
        <v>5.5555555555555554</v>
      </c>
      <c r="AKP84" s="985">
        <v>11.111111111111111</v>
      </c>
      <c r="AKQ84" s="985">
        <v>16.666666666666664</v>
      </c>
      <c r="AKR84" s="985">
        <v>5.5555555555555554</v>
      </c>
      <c r="AKS84" s="699">
        <v>18</v>
      </c>
      <c r="AKT84" s="714" t="s">
        <v>1650</v>
      </c>
      <c r="AKU84" s="715" t="s">
        <v>1650</v>
      </c>
      <c r="AKV84" s="715" t="s">
        <v>1633</v>
      </c>
      <c r="AKW84" s="715" t="s">
        <v>1650</v>
      </c>
      <c r="AKX84" s="715" t="s">
        <v>1650</v>
      </c>
      <c r="AKY84" s="715" t="s">
        <v>1680</v>
      </c>
      <c r="AKZ84" s="715" t="s">
        <v>1650</v>
      </c>
      <c r="ALA84" s="715">
        <v>2</v>
      </c>
      <c r="ALB84" s="715">
        <v>2</v>
      </c>
      <c r="ALC84" s="715">
        <v>-1</v>
      </c>
      <c r="ALD84" s="715">
        <v>2</v>
      </c>
      <c r="ALE84" s="715">
        <v>2</v>
      </c>
      <c r="ALF84" s="715">
        <v>-2</v>
      </c>
      <c r="ALG84" s="715">
        <v>2</v>
      </c>
      <c r="ALH84" s="715">
        <f t="shared" si="152"/>
        <v>7</v>
      </c>
      <c r="ALI84" s="715">
        <f t="shared" si="153"/>
        <v>17</v>
      </c>
      <c r="ALJ84" s="716" t="s">
        <v>31</v>
      </c>
      <c r="ALK84" s="712" t="s">
        <v>31</v>
      </c>
      <c r="ALL84" s="712" t="s">
        <v>1635</v>
      </c>
      <c r="ALM84" s="712" t="s">
        <v>31</v>
      </c>
      <c r="ALN84" s="712" t="s">
        <v>31</v>
      </c>
      <c r="ALO84" s="712" t="s">
        <v>1657</v>
      </c>
      <c r="ALP84" s="712" t="s">
        <v>31</v>
      </c>
      <c r="ALQ84" s="714">
        <v>3</v>
      </c>
      <c r="ALR84" s="715">
        <v>2</v>
      </c>
      <c r="ALS84" s="715">
        <v>1</v>
      </c>
      <c r="ALT84" s="715">
        <v>10</v>
      </c>
      <c r="ALU84" s="715">
        <v>1</v>
      </c>
      <c r="ALV84" s="715">
        <v>0</v>
      </c>
      <c r="ALW84" s="733">
        <v>1</v>
      </c>
      <c r="ALX84" s="981">
        <v>1.2526096033402923</v>
      </c>
      <c r="ALY84" s="715">
        <v>21</v>
      </c>
      <c r="ALZ84" s="731">
        <v>0.83507306889352828</v>
      </c>
      <c r="AMA84" s="715">
        <v>27</v>
      </c>
      <c r="AMB84" s="731">
        <v>0.41753653444676414</v>
      </c>
      <c r="AMC84" s="715">
        <v>30</v>
      </c>
      <c r="AMD84" s="731">
        <v>4.1753653444676404</v>
      </c>
      <c r="AME84" s="715">
        <v>8</v>
      </c>
      <c r="AMF84" s="715">
        <v>0.41753653444676414</v>
      </c>
      <c r="AMG84" s="715">
        <v>35</v>
      </c>
      <c r="AMH84" s="731">
        <v>0</v>
      </c>
      <c r="AMI84" s="715">
        <v>67</v>
      </c>
      <c r="AMJ84" s="731">
        <v>0.41753653444676414</v>
      </c>
      <c r="AMK84" s="715">
        <v>43</v>
      </c>
      <c r="AML84" s="982">
        <v>1</v>
      </c>
      <c r="AMM84" s="699">
        <v>0</v>
      </c>
      <c r="AMN84" s="699">
        <v>0</v>
      </c>
      <c r="AMO84" s="716">
        <v>0.41753653444676414</v>
      </c>
      <c r="AMP84" s="715">
        <v>40</v>
      </c>
      <c r="AMQ84" s="712">
        <v>0</v>
      </c>
      <c r="AMR84" s="715">
        <v>27</v>
      </c>
      <c r="AMS84" s="712">
        <v>0</v>
      </c>
      <c r="AMT84" s="733">
        <v>27</v>
      </c>
      <c r="AMU84" s="982">
        <v>1</v>
      </c>
      <c r="AMV84" s="731">
        <v>0.41753653444676414</v>
      </c>
      <c r="AMW84" s="715">
        <v>17</v>
      </c>
      <c r="AMX84" s="716" t="s">
        <v>107</v>
      </c>
      <c r="AMY84" s="712" t="s">
        <v>106</v>
      </c>
      <c r="AMZ84" s="715">
        <v>2</v>
      </c>
      <c r="ANA84" s="715">
        <v>4</v>
      </c>
      <c r="ANB84" s="715">
        <v>6</v>
      </c>
      <c r="ANC84" s="715">
        <v>21</v>
      </c>
      <c r="AND84" s="1201" t="s">
        <v>1632</v>
      </c>
      <c r="ANE84" s="1202" t="s">
        <v>1632</v>
      </c>
      <c r="ANF84" s="1202" t="s">
        <v>1625</v>
      </c>
      <c r="ANG84" s="1202" t="s">
        <v>1625</v>
      </c>
      <c r="ANH84" s="725">
        <v>5</v>
      </c>
      <c r="ANI84" s="725">
        <v>5</v>
      </c>
      <c r="ANJ84" s="725">
        <v>0</v>
      </c>
      <c r="ANK84" s="725">
        <v>0</v>
      </c>
      <c r="ANL84" s="1303">
        <f t="shared" si="154"/>
        <v>10</v>
      </c>
      <c r="ANM84" s="1303">
        <f t="shared" si="155"/>
        <v>52</v>
      </c>
      <c r="ANN84" s="983" t="s">
        <v>1632</v>
      </c>
      <c r="ANO84" s="725" t="s">
        <v>1632</v>
      </c>
      <c r="ANP84" s="725" t="s">
        <v>1632</v>
      </c>
      <c r="ANQ84" s="725" t="s">
        <v>1632</v>
      </c>
      <c r="ANR84" s="725">
        <v>5</v>
      </c>
      <c r="ANS84" s="725">
        <v>5</v>
      </c>
      <c r="ANT84" s="725">
        <v>5</v>
      </c>
      <c r="ANU84" s="725">
        <v>5</v>
      </c>
      <c r="ANV84" s="715">
        <f t="shared" si="156"/>
        <v>20</v>
      </c>
      <c r="ANW84" s="715">
        <f t="shared" si="157"/>
        <v>1</v>
      </c>
      <c r="ANX84" s="982">
        <v>32</v>
      </c>
      <c r="ANY84" s="715">
        <v>283</v>
      </c>
      <c r="ANZ84" s="1089">
        <v>4.6879999999999997</v>
      </c>
      <c r="AOA84" s="715">
        <v>69</v>
      </c>
      <c r="AOB84" s="1089">
        <v>7.6</v>
      </c>
      <c r="AOC84" s="1188">
        <f t="shared" si="158"/>
        <v>7</v>
      </c>
      <c r="AOD84" s="1089">
        <v>11.904999999999999</v>
      </c>
      <c r="AOE84" s="1188">
        <f t="shared" si="159"/>
        <v>70</v>
      </c>
      <c r="AOF84" s="699">
        <v>26</v>
      </c>
      <c r="AOG84" s="985">
        <v>10.855949895615867</v>
      </c>
      <c r="AOH84" s="1188">
        <v>12</v>
      </c>
      <c r="AOI84" s="699">
        <v>1</v>
      </c>
      <c r="AOJ84" s="985">
        <v>0.41753653444676414</v>
      </c>
      <c r="AOK84" s="1188">
        <v>31</v>
      </c>
      <c r="AOL84" s="699">
        <v>1</v>
      </c>
      <c r="AOM84" s="985">
        <v>0.41753653444676414</v>
      </c>
      <c r="AON84" s="1188">
        <v>36</v>
      </c>
      <c r="AOO84" s="699">
        <v>1</v>
      </c>
      <c r="AOP84" s="985">
        <v>0.41753653444676414</v>
      </c>
      <c r="AOQ84" s="1188">
        <v>26</v>
      </c>
      <c r="AOR84" s="983" t="s">
        <v>1632</v>
      </c>
      <c r="AOS84" s="725" t="s">
        <v>1625</v>
      </c>
      <c r="AOT84" s="725" t="s">
        <v>1625</v>
      </c>
      <c r="AOU84" s="725" t="s">
        <v>1625</v>
      </c>
      <c r="AOV84" s="725">
        <v>5</v>
      </c>
      <c r="AOW84" s="725">
        <v>0</v>
      </c>
      <c r="AOX84" s="725">
        <v>0</v>
      </c>
      <c r="AOY84" s="725">
        <v>0</v>
      </c>
      <c r="AOZ84" s="715">
        <f t="shared" si="160"/>
        <v>5</v>
      </c>
      <c r="APA84" s="715">
        <f t="shared" si="161"/>
        <v>10</v>
      </c>
      <c r="APB84" s="1993" t="s">
        <v>1632</v>
      </c>
      <c r="APC84" s="1994" t="s">
        <v>1625</v>
      </c>
      <c r="APD84" s="1994" t="s">
        <v>1625</v>
      </c>
      <c r="APE84" s="1994" t="s">
        <v>1625</v>
      </c>
      <c r="APF84" s="1995">
        <v>5</v>
      </c>
      <c r="APG84" s="1995">
        <v>0</v>
      </c>
      <c r="APH84" s="1995">
        <v>0</v>
      </c>
      <c r="API84" s="1995">
        <v>0</v>
      </c>
      <c r="APJ84" s="715">
        <f t="shared" si="162"/>
        <v>5</v>
      </c>
      <c r="APK84" s="715">
        <f t="shared" si="163"/>
        <v>59</v>
      </c>
      <c r="APL84" s="715">
        <v>0</v>
      </c>
      <c r="APM84" s="725">
        <v>0</v>
      </c>
      <c r="APN84" s="715">
        <v>17</v>
      </c>
      <c r="APO84" s="715">
        <v>0</v>
      </c>
      <c r="APP84" s="725">
        <v>0</v>
      </c>
      <c r="APQ84" s="715">
        <v>18</v>
      </c>
      <c r="APR84" s="1169">
        <v>0</v>
      </c>
      <c r="APS84" s="1168">
        <v>0</v>
      </c>
      <c r="APT84" s="1168">
        <v>0</v>
      </c>
      <c r="APU84" s="989">
        <v>0</v>
      </c>
      <c r="APV84" s="989">
        <v>0</v>
      </c>
      <c r="APW84" s="989">
        <v>0</v>
      </c>
      <c r="APX84" s="989">
        <v>38</v>
      </c>
      <c r="APY84" s="989">
        <v>1</v>
      </c>
      <c r="APZ84" s="989">
        <v>6.25</v>
      </c>
      <c r="AQA84" s="989">
        <v>50</v>
      </c>
      <c r="AQB84" s="989">
        <v>6.25</v>
      </c>
      <c r="AQC84" s="989">
        <v>50</v>
      </c>
      <c r="AQD84" s="1099">
        <v>2.0876826722338206</v>
      </c>
      <c r="AQE84" s="989">
        <v>48</v>
      </c>
      <c r="AQF84" s="989">
        <v>1</v>
      </c>
      <c r="AQG84" s="989">
        <v>6.25</v>
      </c>
      <c r="AQH84" s="989">
        <v>50</v>
      </c>
      <c r="AQI84" s="989">
        <v>6.25</v>
      </c>
      <c r="AQJ84" s="989">
        <v>50</v>
      </c>
      <c r="AQK84" s="989">
        <v>2.0876826722338206</v>
      </c>
      <c r="AQL84" s="729">
        <v>71</v>
      </c>
      <c r="AQM84" s="987"/>
      <c r="AQQ84" s="715">
        <v>288</v>
      </c>
      <c r="AQR84" s="715">
        <v>248</v>
      </c>
      <c r="AQS84" s="989">
        <v>15</v>
      </c>
      <c r="AQT84" s="1099">
        <v>6.0483870967741939</v>
      </c>
      <c r="AQU84" s="989">
        <f t="shared" si="164"/>
        <v>19</v>
      </c>
      <c r="AQV84" s="989">
        <v>4</v>
      </c>
      <c r="AQW84" s="989">
        <v>26.666666666666668</v>
      </c>
      <c r="AQX84" s="1099">
        <v>3.25</v>
      </c>
      <c r="AQY84" s="989">
        <f t="shared" si="165"/>
        <v>56</v>
      </c>
      <c r="AQZ84" s="989">
        <v>12</v>
      </c>
      <c r="ARA84" s="989">
        <v>27</v>
      </c>
      <c r="ARB84" s="989">
        <v>44.444444444444443</v>
      </c>
      <c r="ARC84" s="989">
        <f t="shared" si="166"/>
        <v>8</v>
      </c>
      <c r="ARD84" s="1668">
        <v>2.375</v>
      </c>
      <c r="ARE84" s="1667">
        <f t="shared" si="167"/>
        <v>37</v>
      </c>
      <c r="ARF84" s="1168">
        <v>10</v>
      </c>
      <c r="ARG84" s="1099">
        <v>20</v>
      </c>
      <c r="ARH84" s="989">
        <f t="shared" si="168"/>
        <v>48</v>
      </c>
      <c r="ARI84" s="715">
        <v>38</v>
      </c>
      <c r="ARJ84" s="985">
        <v>10.526315789473683</v>
      </c>
      <c r="ARK84" s="699">
        <f t="shared" si="169"/>
        <v>9</v>
      </c>
      <c r="ARL84" s="989">
        <v>485</v>
      </c>
      <c r="ARM84" s="715">
        <v>94</v>
      </c>
      <c r="ARN84" s="985">
        <v>19.381443298969074</v>
      </c>
      <c r="ARO84" s="699">
        <f t="shared" si="170"/>
        <v>37</v>
      </c>
      <c r="ARP84" s="707">
        <v>40</v>
      </c>
      <c r="ARQ84" s="990">
        <v>0</v>
      </c>
      <c r="ARR84" s="719">
        <v>0</v>
      </c>
      <c r="ARS84" s="979">
        <f t="shared" si="171"/>
        <v>34</v>
      </c>
      <c r="ART84" s="715">
        <v>93</v>
      </c>
      <c r="ARU84" s="699">
        <f t="shared" si="171"/>
        <v>8</v>
      </c>
      <c r="ARV84" s="715" t="s">
        <v>31</v>
      </c>
      <c r="ARW84" s="715" t="s">
        <v>31</v>
      </c>
      <c r="ARX84" s="985" t="s">
        <v>31</v>
      </c>
      <c r="ARY84" s="699" t="str">
        <f t="shared" si="172"/>
        <v>-</v>
      </c>
      <c r="ARZ84" s="715" t="s">
        <v>31</v>
      </c>
      <c r="ASA84" s="715" t="s">
        <v>31</v>
      </c>
      <c r="ASB84" s="712" t="s">
        <v>31</v>
      </c>
      <c r="ASC84" s="699" t="str">
        <f t="shared" si="173"/>
        <v>-</v>
      </c>
      <c r="ASD84" s="712">
        <v>47.169811320754718</v>
      </c>
      <c r="ASE84" s="712">
        <v>16.981132075471699</v>
      </c>
      <c r="ASF84" s="712">
        <v>15.09433962264151</v>
      </c>
      <c r="ASG84" s="712">
        <v>5.6603773584905666</v>
      </c>
      <c r="ASH84" s="712">
        <v>5.6603773584905666</v>
      </c>
      <c r="ASI84" s="712">
        <v>5.6603773584905666</v>
      </c>
      <c r="ASJ84" s="712">
        <v>3.7735849056603774</v>
      </c>
      <c r="ASK84" s="712">
        <v>0</v>
      </c>
      <c r="ASL84" s="712">
        <v>0</v>
      </c>
      <c r="ASM84" s="715">
        <v>25</v>
      </c>
      <c r="ASN84" s="715">
        <v>9</v>
      </c>
      <c r="ASO84" s="715">
        <v>8</v>
      </c>
      <c r="ASP84" s="715">
        <v>3</v>
      </c>
      <c r="ASQ84" s="715">
        <v>3</v>
      </c>
      <c r="ASR84" s="715">
        <v>3</v>
      </c>
      <c r="ASS84" s="715">
        <v>2</v>
      </c>
      <c r="AST84" s="715">
        <v>0</v>
      </c>
      <c r="ASU84" s="715">
        <v>0</v>
      </c>
      <c r="ASV84" s="715">
        <v>53</v>
      </c>
      <c r="ASW84" s="712">
        <v>0</v>
      </c>
      <c r="ASX84" s="712">
        <v>0</v>
      </c>
      <c r="ASY84" s="712">
        <v>0</v>
      </c>
      <c r="ASZ84" s="712">
        <v>0</v>
      </c>
      <c r="ATA84" s="712">
        <v>0</v>
      </c>
      <c r="ATB84" s="712">
        <v>100</v>
      </c>
      <c r="ATC84" s="712">
        <v>0</v>
      </c>
      <c r="ATD84" s="712">
        <v>0</v>
      </c>
      <c r="ATE84" s="712">
        <v>0</v>
      </c>
      <c r="ATF84" s="715">
        <v>0</v>
      </c>
      <c r="ATG84" s="715">
        <v>0</v>
      </c>
      <c r="ATH84" s="715">
        <v>0</v>
      </c>
      <c r="ATI84" s="715">
        <v>0</v>
      </c>
      <c r="ATJ84" s="715">
        <v>0</v>
      </c>
      <c r="ATK84" s="715">
        <v>1</v>
      </c>
      <c r="ATL84" s="715">
        <v>0</v>
      </c>
      <c r="ATM84" s="715">
        <v>0</v>
      </c>
      <c r="ATN84" s="715">
        <v>0</v>
      </c>
      <c r="ATO84" s="715">
        <v>1</v>
      </c>
      <c r="ATP84" s="712" t="s">
        <v>31</v>
      </c>
      <c r="ATQ84" s="712" t="s">
        <v>31</v>
      </c>
      <c r="ATR84" s="712" t="s">
        <v>31</v>
      </c>
      <c r="ATS84" s="712" t="s">
        <v>31</v>
      </c>
      <c r="ATT84" s="712" t="s">
        <v>31</v>
      </c>
      <c r="ATU84" s="712" t="s">
        <v>31</v>
      </c>
      <c r="ATV84" s="712" t="s">
        <v>31</v>
      </c>
      <c r="ATW84" s="712" t="s">
        <v>31</v>
      </c>
      <c r="ATX84" s="712" t="s">
        <v>31</v>
      </c>
      <c r="ATY84" s="715">
        <v>0</v>
      </c>
      <c r="ATZ84" s="715">
        <v>0</v>
      </c>
      <c r="AUA84" s="715">
        <v>0</v>
      </c>
      <c r="AUB84" s="715">
        <v>0</v>
      </c>
      <c r="AUC84" s="715">
        <v>0</v>
      </c>
      <c r="AUD84" s="715">
        <v>0</v>
      </c>
      <c r="AUE84" s="715">
        <v>0</v>
      </c>
      <c r="AUF84" s="715">
        <v>0</v>
      </c>
      <c r="AUG84" s="715">
        <v>0</v>
      </c>
      <c r="AUH84" s="715">
        <v>0</v>
      </c>
      <c r="AUI84" s="712" t="s">
        <v>1648</v>
      </c>
      <c r="AUJ84" s="712" t="s">
        <v>1623</v>
      </c>
      <c r="AUK84" s="709">
        <v>0</v>
      </c>
      <c r="AUL84" s="978">
        <v>31</v>
      </c>
      <c r="AUM84" s="703" t="s">
        <v>1625</v>
      </c>
      <c r="AUN84" s="703" t="s">
        <v>1625</v>
      </c>
      <c r="AUO84" s="703" t="s">
        <v>1625</v>
      </c>
      <c r="AUP84" s="701" t="s">
        <v>1625</v>
      </c>
      <c r="AUQ84" s="712" t="s">
        <v>1626</v>
      </c>
      <c r="AUR84" s="712" t="s">
        <v>1623</v>
      </c>
      <c r="AUS84" s="712" t="s">
        <v>1627</v>
      </c>
      <c r="AUT84" s="712" t="s">
        <v>1627</v>
      </c>
      <c r="AUU84" s="712" t="s">
        <v>1625</v>
      </c>
      <c r="AUV84" s="712" t="s">
        <v>1628</v>
      </c>
      <c r="AUW84" s="3968" t="s">
        <v>1648</v>
      </c>
      <c r="AUX84" s="712" t="s">
        <v>5403</v>
      </c>
      <c r="AUY84" s="712" t="s">
        <v>1880</v>
      </c>
      <c r="AUZ84" s="699">
        <v>136</v>
      </c>
      <c r="AVA84" s="699">
        <v>20</v>
      </c>
      <c r="AVB84" s="985">
        <v>14.7</v>
      </c>
      <c r="AVC84" s="699">
        <v>1</v>
      </c>
      <c r="AVD84" s="712">
        <v>0.41753653444676414</v>
      </c>
      <c r="AVE84" s="699">
        <f t="shared" si="174"/>
        <v>2</v>
      </c>
      <c r="AVF84" s="712">
        <v>0</v>
      </c>
      <c r="AVG84" s="978">
        <v>33</v>
      </c>
      <c r="AVH84" s="712" t="s">
        <v>1625</v>
      </c>
      <c r="AVI84" s="712" t="s">
        <v>1625</v>
      </c>
      <c r="AVJ84" s="712" t="s">
        <v>1625</v>
      </c>
      <c r="AVK84" s="712" t="s">
        <v>1625</v>
      </c>
      <c r="AVL84" s="716">
        <v>14.9</v>
      </c>
      <c r="AVM84" s="699">
        <f t="shared" si="175"/>
        <v>21</v>
      </c>
      <c r="AVN84" s="715">
        <v>1</v>
      </c>
      <c r="AVO84" s="712">
        <v>14.9</v>
      </c>
      <c r="AVP84" s="699">
        <f t="shared" si="176"/>
        <v>8</v>
      </c>
      <c r="AVQ84" s="715">
        <v>1</v>
      </c>
      <c r="AVR84" s="712">
        <v>0</v>
      </c>
      <c r="AVS84" s="699">
        <f t="shared" si="177"/>
        <v>14</v>
      </c>
      <c r="AVT84" s="715">
        <v>0</v>
      </c>
      <c r="AVU84" s="712">
        <v>14.9</v>
      </c>
      <c r="AVV84" s="699">
        <f t="shared" si="178"/>
        <v>6</v>
      </c>
      <c r="AVW84" s="715">
        <v>1</v>
      </c>
      <c r="AVX84" s="712">
        <v>0</v>
      </c>
      <c r="AVY84" s="733">
        <v>0</v>
      </c>
      <c r="AVZ84" s="716">
        <v>0</v>
      </c>
      <c r="AWA84" s="699">
        <f t="shared" si="179"/>
        <v>26</v>
      </c>
      <c r="AWB84" s="715">
        <v>0</v>
      </c>
      <c r="AWC84" s="712">
        <v>0</v>
      </c>
      <c r="AWD84" s="699">
        <f t="shared" si="180"/>
        <v>9</v>
      </c>
      <c r="AWE84" s="715">
        <v>0</v>
      </c>
      <c r="AWF84" s="712">
        <v>14.9</v>
      </c>
      <c r="AWG84" s="699">
        <f t="shared" si="181"/>
        <v>31</v>
      </c>
      <c r="AWH84" s="715">
        <v>1</v>
      </c>
      <c r="AWI84" s="714">
        <v>50</v>
      </c>
      <c r="AWJ84" s="715">
        <v>70</v>
      </c>
      <c r="AWK84" s="715" t="s">
        <v>31</v>
      </c>
      <c r="AWL84" s="715">
        <v>29</v>
      </c>
      <c r="AWM84" s="715" t="s">
        <v>31</v>
      </c>
      <c r="AWN84" s="715">
        <v>149</v>
      </c>
      <c r="AWO84" s="715" t="s">
        <v>31</v>
      </c>
      <c r="AWP84" s="715">
        <v>18</v>
      </c>
      <c r="AWQ84" s="715" t="s">
        <v>31</v>
      </c>
      <c r="AWR84" s="715">
        <v>18</v>
      </c>
      <c r="AWS84" s="716">
        <v>0.13400000000000001</v>
      </c>
      <c r="AWT84" s="699">
        <f t="shared" si="182"/>
        <v>35</v>
      </c>
      <c r="AWU84" s="712">
        <v>0.187</v>
      </c>
      <c r="AWV84" s="699">
        <f t="shared" si="182"/>
        <v>8</v>
      </c>
      <c r="AWW84" s="712" t="s">
        <v>31</v>
      </c>
      <c r="AWX84" s="699" t="str">
        <f t="shared" si="112"/>
        <v>-</v>
      </c>
      <c r="AWY84" s="712">
        <v>7.8E-2</v>
      </c>
      <c r="AWZ84" s="699">
        <f t="shared" si="183"/>
        <v>7</v>
      </c>
      <c r="AXA84" s="712" t="s">
        <v>31</v>
      </c>
      <c r="AXB84" s="712">
        <v>0.39800000000000002</v>
      </c>
      <c r="AXC84" s="712" t="s">
        <v>31</v>
      </c>
      <c r="AXD84" s="699" t="str">
        <f t="shared" si="113"/>
        <v>-</v>
      </c>
      <c r="AXE84" s="712">
        <v>4.8000000000000001E-2</v>
      </c>
      <c r="AXF84" s="699">
        <f t="shared" si="114"/>
        <v>18</v>
      </c>
      <c r="AXG84" s="712" t="s">
        <v>31</v>
      </c>
      <c r="AXH84" s="699" t="str">
        <f t="shared" si="115"/>
        <v>-</v>
      </c>
      <c r="AXI84" s="712">
        <v>4.8000000000000001E-2</v>
      </c>
      <c r="AXK84" s="3969">
        <v>93.846153846153854</v>
      </c>
      <c r="AXL84" s="3970">
        <v>130</v>
      </c>
      <c r="AXM84" s="715">
        <f t="shared" si="184"/>
        <v>37</v>
      </c>
      <c r="AXN84" s="3969">
        <v>46.24277456647399</v>
      </c>
      <c r="AXO84" s="3970">
        <v>173</v>
      </c>
      <c r="AXP84" s="715">
        <f t="shared" si="185"/>
        <v>10</v>
      </c>
      <c r="AXQ84" s="2024">
        <v>2424</v>
      </c>
      <c r="AXR84" s="2024">
        <v>2401</v>
      </c>
      <c r="AXS84" s="3029">
        <v>0.9579341940858086</v>
      </c>
      <c r="AXT84" s="2024" t="s">
        <v>8059</v>
      </c>
      <c r="AXU84" s="2024">
        <v>384</v>
      </c>
      <c r="AXV84" s="2024">
        <v>369</v>
      </c>
      <c r="AXW84" s="3029">
        <v>4.065040650406516</v>
      </c>
      <c r="AXX84" s="2024" t="s">
        <v>8056</v>
      </c>
      <c r="AXY84" s="3029">
        <v>15.841584158415841</v>
      </c>
      <c r="AXZ84" s="3029">
        <v>15.3685964181591</v>
      </c>
      <c r="AYA84" s="3029">
        <v>-0.47298774025674106</v>
      </c>
      <c r="AYB84" s="2024" t="s">
        <v>1632</v>
      </c>
      <c r="AYC84" s="2123">
        <v>996</v>
      </c>
      <c r="AYD84" s="2024">
        <v>1006</v>
      </c>
      <c r="AYE84" s="3029">
        <v>0.99403578528827552</v>
      </c>
      <c r="AYF84" s="2024" t="s">
        <v>8059</v>
      </c>
      <c r="AYG84" s="2024">
        <v>144</v>
      </c>
      <c r="AYH84" s="2024">
        <v>163</v>
      </c>
      <c r="AYI84" s="3029">
        <v>11.656441717791409</v>
      </c>
      <c r="AYJ84" s="2024" t="s">
        <v>8057</v>
      </c>
      <c r="AYK84" s="2024">
        <v>8880</v>
      </c>
      <c r="AYL84" s="2024">
        <v>8144</v>
      </c>
      <c r="AYM84" s="3029">
        <v>9.037328094302552</v>
      </c>
      <c r="AYN84" s="2024" t="s">
        <v>8058</v>
      </c>
      <c r="AYO84" s="2024">
        <v>21565537</v>
      </c>
      <c r="AYP84" s="2024">
        <v>20148190</v>
      </c>
      <c r="AYQ84" s="3029">
        <v>7.0346120420742579</v>
      </c>
      <c r="AYR84" s="2024" t="s">
        <v>8058</v>
      </c>
      <c r="AYS84" s="2024">
        <v>15462537</v>
      </c>
      <c r="AYT84" s="2024">
        <v>12121152</v>
      </c>
      <c r="AYU84" s="3029">
        <v>27.566562980152383</v>
      </c>
      <c r="AYV84" s="2024" t="s">
        <v>8057</v>
      </c>
      <c r="AYW84" s="2024">
        <v>5340000</v>
      </c>
      <c r="AYX84" s="2024">
        <v>7326243</v>
      </c>
      <c r="AYY84" s="3029">
        <v>27.111344791593723</v>
      </c>
      <c r="AYZ84" s="2024" t="s">
        <v>8057</v>
      </c>
      <c r="AZA84" s="2024">
        <v>400000</v>
      </c>
      <c r="AZB84" s="2024">
        <v>506209</v>
      </c>
      <c r="AZC84" s="3029">
        <v>20.981254778164754</v>
      </c>
      <c r="AZD84" s="2024" t="s">
        <v>8057</v>
      </c>
      <c r="AZE84" s="2024">
        <v>190000</v>
      </c>
      <c r="AZF84" s="2024">
        <v>133451</v>
      </c>
      <c r="AZG84" s="3029">
        <v>42.374354632037239</v>
      </c>
      <c r="AZH84" s="2024" t="s">
        <v>8057</v>
      </c>
      <c r="AZI84" s="2024">
        <v>173000</v>
      </c>
      <c r="AZJ84" s="2024">
        <v>61135</v>
      </c>
      <c r="AZK84" s="3029">
        <v>182.9802895231864</v>
      </c>
      <c r="AZL84" s="2024" t="s">
        <v>8057</v>
      </c>
      <c r="AZM84" s="2024">
        <v>0</v>
      </c>
      <c r="AZN84" s="2024">
        <v>0</v>
      </c>
      <c r="AZO84" s="3029" t="s">
        <v>31</v>
      </c>
      <c r="AZP84" s="2024" t="s">
        <v>31</v>
      </c>
      <c r="AZQ84" s="2024">
        <v>0</v>
      </c>
      <c r="AZR84" s="2024">
        <v>0</v>
      </c>
      <c r="AZS84" s="3029" t="s">
        <v>31</v>
      </c>
      <c r="AZT84" s="2024" t="s">
        <v>31</v>
      </c>
      <c r="AZU84" s="2024">
        <v>0</v>
      </c>
      <c r="AZV84" s="2024">
        <v>0</v>
      </c>
      <c r="AZW84" s="3029" t="s">
        <v>31</v>
      </c>
      <c r="AZX84" s="2024" t="s">
        <v>31</v>
      </c>
      <c r="AZY84" s="2123">
        <v>266196000</v>
      </c>
      <c r="AZZ84" s="2024">
        <v>278647014</v>
      </c>
      <c r="BAA84" s="3029">
        <v>4.4683823527353468</v>
      </c>
      <c r="BAB84" s="2024" t="s">
        <v>8056</v>
      </c>
      <c r="BAC84" s="2024">
        <v>35798000</v>
      </c>
      <c r="BAD84" s="2024">
        <v>40929640</v>
      </c>
      <c r="BAE84" s="3029">
        <v>12.537711057316898</v>
      </c>
      <c r="BAF84" s="2024" t="s">
        <v>8057</v>
      </c>
      <c r="BAG84" s="2024">
        <v>336516000</v>
      </c>
      <c r="BAH84" s="2024">
        <v>311398847</v>
      </c>
      <c r="BAI84" s="3029">
        <v>8.0659107257388172</v>
      </c>
      <c r="BAJ84" s="2024" t="s">
        <v>8058</v>
      </c>
      <c r="BAK84" s="2123">
        <v>99015000</v>
      </c>
      <c r="BAL84" s="2024">
        <v>109848861</v>
      </c>
      <c r="BAM84" s="3029">
        <v>9.862515552163984</v>
      </c>
      <c r="BAN84" s="2024" t="s">
        <v>8058</v>
      </c>
      <c r="BAO84" s="2024">
        <v>69510000</v>
      </c>
      <c r="BAP84" s="2024">
        <v>72768447</v>
      </c>
      <c r="BAQ84" s="3029">
        <v>4.4778295186098944</v>
      </c>
      <c r="BAR84" s="2024" t="s">
        <v>8056</v>
      </c>
      <c r="BAS84" s="2024">
        <v>89506000</v>
      </c>
      <c r="BAT84" s="2024">
        <v>85267944</v>
      </c>
      <c r="BAU84" s="3029">
        <v>4.9702805077603358</v>
      </c>
      <c r="BAV84" s="2024" t="s">
        <v>8056</v>
      </c>
      <c r="BAW84" s="2024">
        <v>0</v>
      </c>
      <c r="BAX84" s="2024">
        <v>0</v>
      </c>
      <c r="BAY84" s="3029" t="s">
        <v>31</v>
      </c>
      <c r="BAZ84" s="2024" t="s">
        <v>31</v>
      </c>
      <c r="BBA84" s="2024">
        <v>8165000</v>
      </c>
      <c r="BBB84" s="2024">
        <v>10761762</v>
      </c>
      <c r="BBC84" s="3029">
        <v>24.129524514665917</v>
      </c>
      <c r="BBD84" s="2024" t="s">
        <v>8057</v>
      </c>
      <c r="BBE84" s="2123">
        <v>1827000</v>
      </c>
      <c r="BBF84" s="2024">
        <v>8931775</v>
      </c>
      <c r="BBG84" s="3029">
        <v>79.54493927578784</v>
      </c>
      <c r="BBH84" s="2024" t="s">
        <v>8057</v>
      </c>
      <c r="BBI84" s="2024">
        <v>0</v>
      </c>
      <c r="BBJ84" s="2024">
        <v>0</v>
      </c>
      <c r="BBK84" s="3029" t="s">
        <v>31</v>
      </c>
      <c r="BBL84" s="2024" t="s">
        <v>31</v>
      </c>
      <c r="BBM84" s="2024">
        <v>33971000</v>
      </c>
      <c r="BBN84" s="2024">
        <v>31997865</v>
      </c>
      <c r="BBO84" s="3029">
        <v>6.1664582933892689</v>
      </c>
      <c r="BBP84" s="2024" t="s">
        <v>8058</v>
      </c>
      <c r="BBQ84" s="2123">
        <v>31354000</v>
      </c>
      <c r="BBR84" s="2024">
        <v>25986547</v>
      </c>
      <c r="BBS84" s="3029">
        <v>20.654737237694576</v>
      </c>
      <c r="BBT84" s="2024" t="s">
        <v>8057</v>
      </c>
      <c r="BBU84" s="2024">
        <v>3766000</v>
      </c>
      <c r="BBV84" s="2024">
        <v>4247684</v>
      </c>
      <c r="BBW84" s="3029">
        <v>11.33992076623403</v>
      </c>
      <c r="BBX84" s="2024" t="s">
        <v>8057</v>
      </c>
      <c r="BBY84" s="2024">
        <v>19245000</v>
      </c>
      <c r="BBZ84" s="2024">
        <v>14724695</v>
      </c>
      <c r="BCA84" s="3029">
        <v>30.698802250233371</v>
      </c>
      <c r="BCB84" s="2024" t="s">
        <v>8057</v>
      </c>
      <c r="BCC84" s="2024">
        <v>10858000</v>
      </c>
      <c r="BCD84" s="2024">
        <v>9422260</v>
      </c>
      <c r="BCE84" s="3029">
        <v>15.237745509039229</v>
      </c>
      <c r="BCF84" s="2024" t="s">
        <v>8057</v>
      </c>
      <c r="BCG84" s="2024">
        <v>2036000</v>
      </c>
      <c r="BCH84" s="2024">
        <v>1084078</v>
      </c>
      <c r="BCI84" s="3029">
        <v>87.809364270836596</v>
      </c>
      <c r="BCJ84" s="2024" t="s">
        <v>8057</v>
      </c>
      <c r="BCK84" s="2024">
        <v>66025000</v>
      </c>
      <c r="BCL84" s="2024">
        <v>76776330</v>
      </c>
      <c r="BCM84" s="3029">
        <v>14.003443509216979</v>
      </c>
      <c r="BCN84" s="2024" t="s">
        <v>8057</v>
      </c>
      <c r="BCO84" s="2024">
        <v>19723000</v>
      </c>
      <c r="BCP84" s="2024">
        <v>18518324</v>
      </c>
      <c r="BCQ84" s="3029">
        <v>6.5053187318679733</v>
      </c>
      <c r="BCR84" s="2024" t="s">
        <v>8058</v>
      </c>
      <c r="BCS84" s="2024">
        <v>30595000</v>
      </c>
      <c r="BCT84" s="2024">
        <v>28042610</v>
      </c>
      <c r="BCU84" s="3029">
        <v>9.1018275403038444</v>
      </c>
      <c r="BCV84" s="2024" t="s">
        <v>8058</v>
      </c>
      <c r="BCW84" s="2024">
        <v>84971000</v>
      </c>
      <c r="BCX84" s="2024">
        <v>60594491</v>
      </c>
      <c r="BCY84" s="3029">
        <v>40.228919490387341</v>
      </c>
      <c r="BCZ84" s="2024" t="s">
        <v>8057</v>
      </c>
      <c r="BDA84" s="2024">
        <v>10295000</v>
      </c>
      <c r="BDB84" s="2024">
        <v>4832682</v>
      </c>
      <c r="BDC84" s="3029">
        <v>113.0287074547839</v>
      </c>
      <c r="BDD84" s="2024" t="s">
        <v>8057</v>
      </c>
      <c r="BDE84" s="2024">
        <v>0</v>
      </c>
      <c r="BDF84" s="2024">
        <v>0</v>
      </c>
      <c r="BDG84" s="3029" t="s">
        <v>31</v>
      </c>
      <c r="BDH84" s="2024" t="s">
        <v>31</v>
      </c>
      <c r="BDI84" s="2024">
        <v>0</v>
      </c>
      <c r="BDJ84" s="2024">
        <v>0</v>
      </c>
      <c r="BDK84" s="3029" t="s">
        <v>31</v>
      </c>
      <c r="BDL84" s="2024" t="s">
        <v>31</v>
      </c>
      <c r="BDM84" s="2024">
        <v>20959000</v>
      </c>
      <c r="BDN84" s="2024">
        <v>22974550</v>
      </c>
      <c r="BDO84" s="3029">
        <v>8.7729683497609301</v>
      </c>
      <c r="BDP84" s="2024" t="s">
        <v>8058</v>
      </c>
      <c r="BDQ84" s="2024">
        <v>620000</v>
      </c>
      <c r="BDR84" s="2024">
        <v>615605</v>
      </c>
      <c r="BDS84" s="3029">
        <v>0.71393182316583648</v>
      </c>
      <c r="BDT84" s="2024" t="s">
        <v>8059</v>
      </c>
      <c r="BDU84" s="2024">
        <v>2230000</v>
      </c>
      <c r="BDV84" s="2024">
        <v>3108944</v>
      </c>
      <c r="BDW84" s="3029">
        <v>28.271464523002024</v>
      </c>
      <c r="BDX84" s="2024" t="s">
        <v>8057</v>
      </c>
      <c r="BDY84" s="2024">
        <v>0</v>
      </c>
      <c r="BDZ84" s="2024">
        <v>602379</v>
      </c>
      <c r="BEA84" s="3029">
        <v>100</v>
      </c>
      <c r="BEB84" s="2024" t="s">
        <v>8057</v>
      </c>
      <c r="BEC84" s="2024">
        <v>0</v>
      </c>
      <c r="BED84" s="2024">
        <v>0</v>
      </c>
      <c r="BEE84" s="3029" t="s">
        <v>31</v>
      </c>
      <c r="BEF84" s="2024" t="s">
        <v>31</v>
      </c>
      <c r="BEG84" s="2024">
        <v>0</v>
      </c>
      <c r="BEH84" s="2024">
        <v>0</v>
      </c>
      <c r="BEI84" s="3029" t="s">
        <v>31</v>
      </c>
      <c r="BEJ84" s="2024" t="s">
        <v>31</v>
      </c>
      <c r="BEK84" s="2024">
        <v>0</v>
      </c>
      <c r="BEL84" s="2024">
        <v>0</v>
      </c>
      <c r="BEM84" s="3029" t="s">
        <v>31</v>
      </c>
      <c r="BEN84" s="2024" t="s">
        <v>31</v>
      </c>
      <c r="BEO84" s="2024">
        <v>0</v>
      </c>
      <c r="BEP84" s="2024">
        <v>7389135</v>
      </c>
      <c r="BEQ84" s="3029">
        <v>100</v>
      </c>
      <c r="BER84" s="2024" t="s">
        <v>8057</v>
      </c>
      <c r="BES84" s="2024">
        <v>33839000</v>
      </c>
      <c r="BET84" s="2024">
        <v>32478533</v>
      </c>
      <c r="BEU84" s="3029">
        <v>4.1888191193857125</v>
      </c>
      <c r="BEV84" s="2024" t="s">
        <v>8056</v>
      </c>
      <c r="BEW84" s="2123">
        <v>2426</v>
      </c>
      <c r="BEX84" s="2024">
        <v>2396</v>
      </c>
      <c r="BEY84" s="3029">
        <v>1.2520868113522425</v>
      </c>
      <c r="BEZ84" s="2024" t="s">
        <v>8059</v>
      </c>
      <c r="BFA84" s="2024">
        <v>388</v>
      </c>
      <c r="BFB84" s="2024">
        <v>371</v>
      </c>
      <c r="BFC84" s="3029">
        <v>4.5822102425876068</v>
      </c>
      <c r="BFD84" s="2024" t="s">
        <v>8056</v>
      </c>
      <c r="BFE84" s="3029">
        <v>15.993404781533389</v>
      </c>
      <c r="BFF84" s="3029">
        <v>15.484140233722872</v>
      </c>
      <c r="BFG84" s="3029">
        <v>-0.50926454781051689</v>
      </c>
      <c r="BFH84" s="2024" t="s">
        <v>1632</v>
      </c>
      <c r="BFI84" s="2780" t="s">
        <v>1632</v>
      </c>
      <c r="BFJ84" s="1495" t="s">
        <v>1632</v>
      </c>
      <c r="BFK84" s="1495" t="s">
        <v>1632</v>
      </c>
      <c r="BFL84" s="1495" t="s">
        <v>1625</v>
      </c>
      <c r="BFM84" s="1212">
        <v>10</v>
      </c>
      <c r="BFN84" s="1212">
        <v>10</v>
      </c>
      <c r="BFO84" s="1212">
        <v>10</v>
      </c>
      <c r="BFP84" s="1212">
        <v>0</v>
      </c>
      <c r="BFQ84" s="988">
        <f t="shared" si="186"/>
        <v>30</v>
      </c>
      <c r="BFR84" s="988">
        <f t="shared" si="187"/>
        <v>45</v>
      </c>
      <c r="BFS84" s="1993" t="s">
        <v>1632</v>
      </c>
      <c r="BFT84" s="1994" t="s">
        <v>1632</v>
      </c>
      <c r="BFU84" s="1994" t="s">
        <v>1632</v>
      </c>
      <c r="BFV84" s="1994" t="s">
        <v>1625</v>
      </c>
      <c r="BFW84" s="1995">
        <v>5</v>
      </c>
      <c r="BFX84" s="1995">
        <v>5</v>
      </c>
      <c r="BFY84" s="1995">
        <v>5</v>
      </c>
      <c r="BFZ84" s="1995">
        <v>0</v>
      </c>
      <c r="BGA84" s="1303">
        <f t="shared" si="188"/>
        <v>15</v>
      </c>
      <c r="BGB84" s="1303">
        <f t="shared" si="189"/>
        <v>20</v>
      </c>
      <c r="BGC84" s="1993" t="s">
        <v>1625</v>
      </c>
      <c r="BGD84" s="1994" t="s">
        <v>1625</v>
      </c>
      <c r="BGE84" s="1994" t="s">
        <v>1625</v>
      </c>
      <c r="BGF84" s="1994" t="s">
        <v>1625</v>
      </c>
      <c r="BGG84" s="1995">
        <v>0</v>
      </c>
      <c r="BGH84" s="1995">
        <v>0</v>
      </c>
      <c r="BGI84" s="1995">
        <v>0</v>
      </c>
      <c r="BGJ84" s="1995">
        <v>0</v>
      </c>
      <c r="BGK84" s="1303">
        <f t="shared" si="190"/>
        <v>0</v>
      </c>
      <c r="BGL84" s="1303">
        <f t="shared" si="191"/>
        <v>14</v>
      </c>
      <c r="BGM84" s="1993" t="s">
        <v>1632</v>
      </c>
      <c r="BGN84" s="1994" t="s">
        <v>1632</v>
      </c>
      <c r="BGO84" s="1994" t="s">
        <v>1632</v>
      </c>
      <c r="BGP84" s="1994" t="s">
        <v>1632</v>
      </c>
      <c r="BGQ84" s="1995">
        <v>5</v>
      </c>
      <c r="BGR84" s="1995">
        <v>5</v>
      </c>
      <c r="BGS84" s="1995">
        <v>5</v>
      </c>
      <c r="BGT84" s="1995">
        <v>5</v>
      </c>
      <c r="BGU84" s="1303">
        <f t="shared" si="192"/>
        <v>20</v>
      </c>
      <c r="BGV84" s="1303">
        <f t="shared" si="193"/>
        <v>1</v>
      </c>
      <c r="BGW84" s="1993" t="s">
        <v>1632</v>
      </c>
      <c r="BGX84" s="1994" t="s">
        <v>1632</v>
      </c>
      <c r="BGY84" s="1994" t="s">
        <v>1632</v>
      </c>
      <c r="BGZ84" s="1994" t="s">
        <v>1625</v>
      </c>
      <c r="BHA84" s="1995">
        <v>5</v>
      </c>
      <c r="BHB84" s="1995">
        <v>5</v>
      </c>
      <c r="BHC84" s="1995">
        <v>5</v>
      </c>
      <c r="BHD84" s="1995">
        <v>0</v>
      </c>
      <c r="BHE84" s="1303">
        <f t="shared" si="194"/>
        <v>15</v>
      </c>
      <c r="BHF84" s="1303">
        <f t="shared" si="195"/>
        <v>47</v>
      </c>
      <c r="BHG84" s="1993" t="s">
        <v>1632</v>
      </c>
      <c r="BHH84" s="1994" t="s">
        <v>1632</v>
      </c>
      <c r="BHI84" s="1994" t="s">
        <v>1632</v>
      </c>
      <c r="BHJ84" s="1994" t="s">
        <v>1625</v>
      </c>
      <c r="BHK84" s="1995">
        <v>5</v>
      </c>
      <c r="BHL84" s="1995">
        <v>5</v>
      </c>
      <c r="BHM84" s="1995">
        <v>5</v>
      </c>
      <c r="BHN84" s="1995">
        <v>0</v>
      </c>
      <c r="BHO84" s="1303">
        <f t="shared" si="196"/>
        <v>15</v>
      </c>
      <c r="BHP84" s="1303">
        <f t="shared" si="197"/>
        <v>25</v>
      </c>
      <c r="BHQ84" s="1993" t="s">
        <v>1632</v>
      </c>
      <c r="BHR84" s="1994" t="s">
        <v>1632</v>
      </c>
      <c r="BHS84" s="1994" t="s">
        <v>1632</v>
      </c>
      <c r="BHT84" s="1994" t="s">
        <v>1632</v>
      </c>
      <c r="BHU84" s="1995">
        <v>5</v>
      </c>
      <c r="BHV84" s="1995">
        <v>5</v>
      </c>
      <c r="BHW84" s="1995">
        <v>5</v>
      </c>
      <c r="BHX84" s="1995">
        <v>5</v>
      </c>
      <c r="BHY84" s="1303">
        <f t="shared" si="198"/>
        <v>20</v>
      </c>
      <c r="BHZ84" s="1303">
        <f t="shared" si="199"/>
        <v>1</v>
      </c>
      <c r="BIA84" s="1993" t="s">
        <v>1626</v>
      </c>
      <c r="BIB84" s="1994" t="s">
        <v>1626</v>
      </c>
      <c r="BIC84" s="1994" t="s">
        <v>1626</v>
      </c>
      <c r="BID84" s="1994" t="s">
        <v>1626</v>
      </c>
      <c r="BIE84" s="1994" t="s">
        <v>1625</v>
      </c>
      <c r="BIF84" s="4112">
        <f t="shared" si="200"/>
        <v>4</v>
      </c>
      <c r="BIG84" s="1303">
        <f t="shared" si="201"/>
        <v>32</v>
      </c>
      <c r="BIH84" s="2916">
        <v>4</v>
      </c>
      <c r="BII84" s="3967">
        <v>1.6701461377870566</v>
      </c>
      <c r="BIJ84" s="1303">
        <f t="shared" si="202"/>
        <v>52</v>
      </c>
      <c r="BIK84" s="2073">
        <v>45</v>
      </c>
      <c r="BIL84" s="1303">
        <v>45</v>
      </c>
      <c r="BIM84" s="1995">
        <v>100</v>
      </c>
      <c r="BIN84" s="1303">
        <f t="shared" si="203"/>
        <v>1</v>
      </c>
      <c r="BIO84" s="1993" t="s">
        <v>1625</v>
      </c>
      <c r="BIP84" s="1994" t="s">
        <v>1625</v>
      </c>
      <c r="BIQ84" s="1994" t="s">
        <v>1625</v>
      </c>
      <c r="BIR84" s="1994" t="s">
        <v>1625</v>
      </c>
      <c r="BIS84" s="1994" t="s">
        <v>1625</v>
      </c>
      <c r="BIT84" s="1994" t="s">
        <v>1625</v>
      </c>
      <c r="BIU84" s="1994" t="s">
        <v>1625</v>
      </c>
      <c r="BIV84" s="1994" t="s">
        <v>1625</v>
      </c>
      <c r="BIW84" s="1994" t="s">
        <v>1625</v>
      </c>
      <c r="BIX84" s="1994" t="s">
        <v>1625</v>
      </c>
      <c r="BIY84" s="3617">
        <f t="shared" si="204"/>
        <v>0</v>
      </c>
      <c r="BIZ84" s="2906">
        <f t="shared" si="205"/>
        <v>67</v>
      </c>
      <c r="BJA84" s="3971">
        <v>25</v>
      </c>
      <c r="BJB84" s="3972">
        <v>10.438413361169102</v>
      </c>
      <c r="BJC84" s="3971">
        <v>25</v>
      </c>
      <c r="BJD84" s="3972">
        <v>100</v>
      </c>
      <c r="BJE84" s="3972">
        <v>1</v>
      </c>
      <c r="BJF84" s="3971">
        <v>25</v>
      </c>
      <c r="BJG84" s="3972">
        <v>100</v>
      </c>
      <c r="BJH84" s="3972">
        <v>1</v>
      </c>
      <c r="BJI84" s="3971">
        <v>25</v>
      </c>
      <c r="BJJ84" s="3972">
        <v>100</v>
      </c>
      <c r="BJK84" s="3973">
        <v>1</v>
      </c>
      <c r="BJL84" s="3971">
        <v>29</v>
      </c>
      <c r="BJM84" s="3972">
        <v>12.10855949895616</v>
      </c>
      <c r="BJN84" s="3971">
        <v>0</v>
      </c>
      <c r="BJO84" s="3972">
        <v>0</v>
      </c>
      <c r="BJP84" s="3973">
        <v>35</v>
      </c>
      <c r="BJQ84" s="3971">
        <v>2025</v>
      </c>
      <c r="BJR84" s="3972">
        <v>845.51148225469728</v>
      </c>
      <c r="BJS84" s="3971">
        <v>0</v>
      </c>
      <c r="BJT84" s="3972">
        <v>0</v>
      </c>
      <c r="BJU84" s="3973">
        <v>28</v>
      </c>
      <c r="BJV84" s="2074">
        <v>16.600000000000001</v>
      </c>
      <c r="BJW84" s="1303">
        <f t="shared" si="116"/>
        <v>48</v>
      </c>
      <c r="BJX84" s="1993" t="s">
        <v>1625</v>
      </c>
      <c r="BJY84" s="1994" t="s">
        <v>1625</v>
      </c>
      <c r="BJZ84" s="1495" t="s">
        <v>1625</v>
      </c>
      <c r="BKA84" s="1495" t="s">
        <v>1625</v>
      </c>
      <c r="BKB84" s="1212">
        <v>0</v>
      </c>
      <c r="BKC84" s="1212">
        <v>0</v>
      </c>
      <c r="BKD84" s="1212">
        <v>0</v>
      </c>
      <c r="BKE84" s="1212">
        <v>0</v>
      </c>
      <c r="BKF84" s="988">
        <f t="shared" si="206"/>
        <v>0</v>
      </c>
      <c r="BKG84" s="988">
        <f t="shared" si="207"/>
        <v>48</v>
      </c>
      <c r="BKH84" s="2780" t="s">
        <v>1632</v>
      </c>
      <c r="BKI84" s="1495" t="s">
        <v>1632</v>
      </c>
      <c r="BKJ84" s="1495" t="s">
        <v>1625</v>
      </c>
      <c r="BKK84" s="1495" t="s">
        <v>1625</v>
      </c>
      <c r="BKL84" s="1212">
        <v>5</v>
      </c>
      <c r="BKM84" s="1212">
        <v>5</v>
      </c>
      <c r="BKN84" s="1212">
        <v>0</v>
      </c>
      <c r="BKO84" s="1212">
        <v>0</v>
      </c>
      <c r="BKP84" s="988">
        <f t="shared" si="208"/>
        <v>10</v>
      </c>
      <c r="BKQ84" s="988">
        <f t="shared" si="209"/>
        <v>15</v>
      </c>
      <c r="BKR84" s="2780" t="s">
        <v>1632</v>
      </c>
      <c r="BKS84" s="1495" t="s">
        <v>1625</v>
      </c>
      <c r="BKT84" s="1495" t="s">
        <v>1625</v>
      </c>
      <c r="BKU84" s="1495" t="s">
        <v>1625</v>
      </c>
      <c r="BKV84" s="1212">
        <v>15</v>
      </c>
      <c r="BKW84" s="1212">
        <v>0</v>
      </c>
      <c r="BKX84" s="1212">
        <v>0</v>
      </c>
      <c r="BKY84" s="1212">
        <v>0</v>
      </c>
      <c r="BKZ84" s="988">
        <f t="shared" si="210"/>
        <v>15</v>
      </c>
      <c r="BLA84" s="988">
        <f t="shared" si="211"/>
        <v>33</v>
      </c>
      <c r="BLB84" s="3971">
        <v>2</v>
      </c>
      <c r="BLC84" s="3972">
        <v>0.83507306889352828</v>
      </c>
      <c r="BLD84" s="3973">
        <v>49</v>
      </c>
      <c r="BLE84" s="3971">
        <v>0</v>
      </c>
      <c r="BLF84" s="3972">
        <v>0</v>
      </c>
      <c r="BLG84" s="3973">
        <v>14</v>
      </c>
      <c r="BLH84" s="3971">
        <v>1</v>
      </c>
      <c r="BLI84" s="3972">
        <v>0.41753653444676414</v>
      </c>
      <c r="BLJ84" s="3973">
        <v>35</v>
      </c>
      <c r="BLK84" s="3971">
        <v>0</v>
      </c>
      <c r="BLL84" s="3972">
        <v>0</v>
      </c>
      <c r="BLM84" s="3973">
        <v>39</v>
      </c>
      <c r="BLN84" s="3971">
        <v>2</v>
      </c>
      <c r="BLO84" s="3972">
        <v>0.83507306889352828</v>
      </c>
      <c r="BLP84" s="3973">
        <v>29</v>
      </c>
      <c r="BLQ84" s="3971">
        <v>0</v>
      </c>
      <c r="BLR84" s="3972">
        <v>0</v>
      </c>
      <c r="BLS84" s="3973">
        <v>13</v>
      </c>
      <c r="BLT84" s="3971">
        <v>0</v>
      </c>
      <c r="BLU84" s="3972">
        <v>0</v>
      </c>
      <c r="BLV84" s="3973">
        <v>14</v>
      </c>
      <c r="BLW84" s="3971">
        <v>2</v>
      </c>
      <c r="BLX84" s="3972">
        <v>0.83507306889352828</v>
      </c>
      <c r="BLY84" s="3973">
        <v>17</v>
      </c>
      <c r="BLZ84" s="2782">
        <v>4</v>
      </c>
      <c r="BMA84" s="2773">
        <v>1.6701461377870566</v>
      </c>
      <c r="BMB84" s="988">
        <v>17</v>
      </c>
      <c r="BMC84" s="2782">
        <v>2</v>
      </c>
      <c r="BMD84" s="2773">
        <v>0.83507306889352828</v>
      </c>
      <c r="BME84" s="988">
        <v>27</v>
      </c>
      <c r="BMF84" s="2782">
        <v>0</v>
      </c>
      <c r="BMG84" s="2773">
        <v>0</v>
      </c>
      <c r="BMH84" s="988">
        <v>9</v>
      </c>
      <c r="BMI84" s="2782">
        <v>0</v>
      </c>
      <c r="BMJ84" s="2773">
        <v>0</v>
      </c>
      <c r="BMK84" s="988">
        <v>18</v>
      </c>
      <c r="BML84" s="2782">
        <v>0</v>
      </c>
      <c r="BMM84" s="2773">
        <v>0</v>
      </c>
      <c r="BMN84" s="988">
        <v>10</v>
      </c>
      <c r="BMO84" s="2782">
        <v>0</v>
      </c>
      <c r="BMP84" s="2773">
        <v>0</v>
      </c>
      <c r="BMQ84" s="988">
        <v>2</v>
      </c>
      <c r="BMR84" s="2782">
        <v>6</v>
      </c>
      <c r="BMS84" s="2773">
        <v>2.5052192066805845</v>
      </c>
      <c r="BMT84" s="988">
        <v>19</v>
      </c>
      <c r="BMU84" s="2782">
        <v>3</v>
      </c>
      <c r="BMV84" s="2773">
        <v>1.2526096033402923</v>
      </c>
      <c r="BMW84" s="988">
        <v>34</v>
      </c>
      <c r="BMX84" s="2782">
        <v>0</v>
      </c>
      <c r="BMY84" s="2773">
        <v>0</v>
      </c>
      <c r="BMZ84" s="988">
        <v>20</v>
      </c>
      <c r="BNA84" s="2782">
        <v>0</v>
      </c>
      <c r="BNB84" s="2773">
        <v>0</v>
      </c>
      <c r="BNC84" s="988">
        <v>28</v>
      </c>
      <c r="BND84" s="2782">
        <v>0</v>
      </c>
      <c r="BNE84" s="2773">
        <v>0</v>
      </c>
      <c r="BNF84" s="988">
        <v>4</v>
      </c>
      <c r="BNG84" s="2782">
        <v>0</v>
      </c>
      <c r="BNH84" s="2773">
        <v>0</v>
      </c>
      <c r="BNI84" s="988">
        <v>19</v>
      </c>
      <c r="BNJ84" s="2782">
        <v>0</v>
      </c>
      <c r="BNK84" s="2773">
        <v>0</v>
      </c>
      <c r="BNL84" s="988">
        <v>30</v>
      </c>
      <c r="BNM84" s="2782">
        <v>0</v>
      </c>
      <c r="BNN84" s="2773">
        <v>0</v>
      </c>
      <c r="BNO84" s="988">
        <v>5</v>
      </c>
      <c r="BNQ84" s="729">
        <v>77</v>
      </c>
      <c r="BNR84" s="729">
        <v>20</v>
      </c>
      <c r="BNS84" s="729">
        <v>2395</v>
      </c>
      <c r="BNT84" s="729">
        <v>32.150313152400834</v>
      </c>
      <c r="BNU84" s="729">
        <v>8.3507306889352808</v>
      </c>
      <c r="BNV84" s="4113">
        <v>37</v>
      </c>
      <c r="BNW84" s="4113">
        <v>61</v>
      </c>
    </row>
    <row r="85" spans="1:1739" ht="13" x14ac:dyDescent="0.2">
      <c r="A85" s="696" t="s">
        <v>1887</v>
      </c>
      <c r="B85" s="697" t="s">
        <v>1888</v>
      </c>
      <c r="C85" s="697" t="s">
        <v>1646</v>
      </c>
      <c r="D85" s="697" t="s">
        <v>1646</v>
      </c>
      <c r="E85" s="697" t="s">
        <v>1638</v>
      </c>
      <c r="F85" s="698" t="s">
        <v>1889</v>
      </c>
      <c r="G85" s="699" t="s">
        <v>1923</v>
      </c>
      <c r="H85" s="700">
        <v>50</v>
      </c>
      <c r="I85" s="703">
        <v>7.33</v>
      </c>
      <c r="J85" s="699">
        <f t="shared" si="117"/>
        <v>19</v>
      </c>
      <c r="K85" s="702">
        <v>60</v>
      </c>
      <c r="L85" s="703">
        <v>6.57</v>
      </c>
      <c r="M85" s="710">
        <f t="shared" si="118"/>
        <v>77</v>
      </c>
      <c r="N85" s="712">
        <f t="shared" si="119"/>
        <v>-0.75999999999999979</v>
      </c>
      <c r="O85" s="702">
        <v>51</v>
      </c>
      <c r="P85" s="703">
        <v>7</v>
      </c>
      <c r="Q85" s="710">
        <f t="shared" si="120"/>
        <v>63</v>
      </c>
      <c r="R85" s="712">
        <f t="shared" si="121"/>
        <v>0.42999999999999972</v>
      </c>
      <c r="S85" s="702">
        <v>533</v>
      </c>
      <c r="T85" s="703">
        <v>6.38</v>
      </c>
      <c r="U85" s="699">
        <f t="shared" si="213"/>
        <v>13</v>
      </c>
      <c r="V85" s="702">
        <v>425</v>
      </c>
      <c r="W85" s="703">
        <v>6.32</v>
      </c>
      <c r="X85" s="710">
        <f t="shared" si="107"/>
        <v>16</v>
      </c>
      <c r="Y85" s="712">
        <f t="shared" si="122"/>
        <v>-5.9999999999999609E-2</v>
      </c>
      <c r="Z85" s="702">
        <v>450</v>
      </c>
      <c r="AA85" s="703">
        <v>6.0733333333333333</v>
      </c>
      <c r="AB85" s="710">
        <f t="shared" si="108"/>
        <v>60</v>
      </c>
      <c r="AC85" s="712">
        <f t="shared" si="123"/>
        <v>-0.24666666666666703</v>
      </c>
      <c r="AD85" s="706">
        <v>379</v>
      </c>
      <c r="AE85" s="701">
        <v>6.1319261213720315</v>
      </c>
      <c r="AF85" s="702">
        <v>58</v>
      </c>
      <c r="AG85" s="704">
        <v>6.2586206896551726</v>
      </c>
      <c r="AH85" s="705">
        <f t="shared" si="124"/>
        <v>59</v>
      </c>
      <c r="AI85" s="707">
        <v>190</v>
      </c>
      <c r="AJ85" s="704">
        <v>6.2684210526315791</v>
      </c>
      <c r="AK85" s="705">
        <f t="shared" si="125"/>
        <v>21</v>
      </c>
      <c r="AL85" s="702">
        <v>189</v>
      </c>
      <c r="AM85" s="704">
        <v>5.9947089947089944</v>
      </c>
      <c r="AN85" s="1595">
        <f t="shared" si="126"/>
        <v>17</v>
      </c>
      <c r="AO85" s="4086"/>
      <c r="AP85" s="717">
        <v>81.099999999999994</v>
      </c>
      <c r="AQ85" s="705">
        <v>32</v>
      </c>
      <c r="AR85" s="709">
        <v>84</v>
      </c>
      <c r="AS85" s="705">
        <v>57</v>
      </c>
      <c r="AT85" s="709">
        <v>5.1999999999999886</v>
      </c>
      <c r="AU85" s="701">
        <v>1.2999999999999972</v>
      </c>
      <c r="AV85" s="702">
        <v>10</v>
      </c>
      <c r="AW85" s="715">
        <f t="shared" si="127"/>
        <v>76</v>
      </c>
      <c r="AX85" s="710">
        <v>10</v>
      </c>
      <c r="AY85" s="715">
        <f t="shared" si="128"/>
        <v>76</v>
      </c>
      <c r="AZ85" s="702">
        <v>240</v>
      </c>
      <c r="BA85" s="711">
        <f t="shared" si="212"/>
        <v>15</v>
      </c>
      <c r="BB85" s="702">
        <v>240</v>
      </c>
      <c r="BC85" s="726">
        <v>33</v>
      </c>
      <c r="BD85" s="702">
        <v>51</v>
      </c>
      <c r="BE85" s="703">
        <v>21.568627450980394</v>
      </c>
      <c r="BF85" s="705">
        <f t="shared" si="129"/>
        <v>32</v>
      </c>
      <c r="BG85" s="702">
        <v>52</v>
      </c>
      <c r="BH85" s="703">
        <v>15.384615384615385</v>
      </c>
      <c r="BI85" s="705">
        <f t="shared" si="130"/>
        <v>53</v>
      </c>
      <c r="BJ85" s="702">
        <v>49</v>
      </c>
      <c r="BK85" s="703">
        <v>38.775510204081634</v>
      </c>
      <c r="BL85" s="705">
        <f t="shared" si="131"/>
        <v>7</v>
      </c>
      <c r="BM85" s="702">
        <v>52</v>
      </c>
      <c r="BN85" s="703">
        <v>19.230769230769234</v>
      </c>
      <c r="BO85" s="705">
        <v>56</v>
      </c>
      <c r="BP85" s="702">
        <v>51</v>
      </c>
      <c r="BQ85" s="703">
        <v>1.9607843137254901</v>
      </c>
      <c r="BR85" s="705">
        <v>55</v>
      </c>
      <c r="BS85" s="702">
        <v>52</v>
      </c>
      <c r="BT85" s="703">
        <v>38.461538461538467</v>
      </c>
      <c r="BU85" s="705">
        <v>56</v>
      </c>
      <c r="BV85" s="702">
        <v>58</v>
      </c>
      <c r="BW85" s="703">
        <v>48.275862068965516</v>
      </c>
      <c r="BX85" s="705">
        <f t="shared" si="132"/>
        <v>11</v>
      </c>
      <c r="BY85" s="702">
        <v>59</v>
      </c>
      <c r="BZ85" s="703">
        <v>54.237288135593218</v>
      </c>
      <c r="CA85" s="705">
        <f t="shared" si="133"/>
        <v>1</v>
      </c>
      <c r="CB85" s="702">
        <v>51</v>
      </c>
      <c r="CC85" s="703">
        <v>56.862745098039213</v>
      </c>
      <c r="CD85" s="705">
        <f t="shared" si="134"/>
        <v>20</v>
      </c>
      <c r="CE85" s="702">
        <v>59</v>
      </c>
      <c r="CF85" s="703">
        <v>27.118644067796609</v>
      </c>
      <c r="CG85" s="705">
        <v>10</v>
      </c>
      <c r="CH85" s="702">
        <v>54</v>
      </c>
      <c r="CI85" s="703">
        <v>5.5555555555555554</v>
      </c>
      <c r="CJ85" s="705">
        <f t="shared" si="135"/>
        <v>62</v>
      </c>
      <c r="CK85" s="702">
        <v>59</v>
      </c>
      <c r="CL85" s="703">
        <v>40.677966101694921</v>
      </c>
      <c r="CM85" s="705">
        <f t="shared" si="136"/>
        <v>17</v>
      </c>
      <c r="CN85" s="709">
        <v>15.8</v>
      </c>
      <c r="CO85" s="726">
        <v>59</v>
      </c>
      <c r="CP85" s="703">
        <v>2.1</v>
      </c>
      <c r="CQ85" s="703">
        <v>6.6999999999999993</v>
      </c>
      <c r="CR85" s="704">
        <v>7.1</v>
      </c>
      <c r="CS85" s="709">
        <v>14.899999999999999</v>
      </c>
      <c r="CT85" s="701">
        <v>14.899999999999999</v>
      </c>
      <c r="CU85" s="712">
        <v>19.2</v>
      </c>
      <c r="CV85" s="729">
        <f t="shared" si="137"/>
        <v>67</v>
      </c>
      <c r="CW85" s="712">
        <v>2.8</v>
      </c>
      <c r="CX85" s="712">
        <v>7.4</v>
      </c>
      <c r="CY85" s="712">
        <v>8.9</v>
      </c>
      <c r="CZ85" s="714">
        <v>187</v>
      </c>
      <c r="DA85" s="985">
        <v>83.2</v>
      </c>
      <c r="DB85" s="729">
        <v>55</v>
      </c>
      <c r="DC85" s="715">
        <v>46</v>
      </c>
      <c r="DD85" s="985">
        <v>83.6</v>
      </c>
      <c r="DE85" s="729">
        <v>45</v>
      </c>
      <c r="DF85" s="715">
        <v>97</v>
      </c>
      <c r="DG85" s="712">
        <v>84.7</v>
      </c>
      <c r="DH85" s="729">
        <v>36</v>
      </c>
      <c r="DI85" s="715">
        <v>44</v>
      </c>
      <c r="DJ85" s="712">
        <v>81.5</v>
      </c>
      <c r="DK85" s="729">
        <v>64</v>
      </c>
      <c r="DL85" s="716">
        <v>27.083333333333332</v>
      </c>
      <c r="DM85" s="710">
        <v>60</v>
      </c>
      <c r="DN85" s="715">
        <v>96</v>
      </c>
      <c r="DO85" s="717">
        <v>72.916666666666657</v>
      </c>
      <c r="DP85" s="710">
        <v>53</v>
      </c>
      <c r="DQ85" s="703">
        <v>0</v>
      </c>
      <c r="DR85" s="705">
        <v>18</v>
      </c>
      <c r="DS85" s="709">
        <v>71.794871794871796</v>
      </c>
      <c r="DT85" s="721">
        <v>30</v>
      </c>
      <c r="DU85" s="703">
        <v>0</v>
      </c>
      <c r="DV85" s="705">
        <v>17</v>
      </c>
      <c r="DW85" s="718">
        <v>64.912280701754383</v>
      </c>
      <c r="DX85" s="705">
        <v>51</v>
      </c>
      <c r="DY85" s="703">
        <v>0</v>
      </c>
      <c r="DZ85" s="705">
        <v>53</v>
      </c>
      <c r="EA85" s="702">
        <v>46</v>
      </c>
      <c r="EB85" s="719">
        <v>60.869565217391312</v>
      </c>
      <c r="EC85" s="705">
        <f t="shared" si="109"/>
        <v>74</v>
      </c>
      <c r="ED85" s="702">
        <v>54</v>
      </c>
      <c r="EE85" s="719">
        <v>62.962962962962962</v>
      </c>
      <c r="EF85" s="705">
        <v>5</v>
      </c>
      <c r="EG85" s="702">
        <v>38</v>
      </c>
      <c r="EH85" s="720">
        <v>42.105263157894733</v>
      </c>
      <c r="EI85" s="705">
        <v>74</v>
      </c>
      <c r="EJ85" s="768">
        <v>43</v>
      </c>
      <c r="EK85" s="3956">
        <v>0</v>
      </c>
      <c r="EL85" s="3957">
        <v>76</v>
      </c>
      <c r="EM85" s="3958">
        <v>0</v>
      </c>
      <c r="EN85" s="770">
        <v>76</v>
      </c>
      <c r="EO85" s="768">
        <v>46</v>
      </c>
      <c r="EP85" s="1583">
        <v>1.1666666666666667</v>
      </c>
      <c r="EQ85" s="2356">
        <v>63</v>
      </c>
      <c r="ER85" s="3958">
        <v>6.5217391304347823</v>
      </c>
      <c r="ES85" s="770">
        <v>75</v>
      </c>
      <c r="ET85" s="768">
        <v>45</v>
      </c>
      <c r="EU85" s="1583">
        <v>1.75</v>
      </c>
      <c r="EV85" s="2356">
        <v>1</v>
      </c>
      <c r="EW85" s="3958">
        <v>4.4444444444444446</v>
      </c>
      <c r="EX85" s="770">
        <v>75</v>
      </c>
      <c r="EY85" s="3974">
        <v>44</v>
      </c>
      <c r="EZ85" s="1583">
        <v>0.5</v>
      </c>
      <c r="FA85" s="2356">
        <v>54</v>
      </c>
      <c r="FB85" s="3966">
        <v>2.2727272727272729</v>
      </c>
      <c r="FC85" s="3975">
        <v>68</v>
      </c>
      <c r="FD85" s="768">
        <v>42</v>
      </c>
      <c r="FE85" s="3957">
        <v>0.5</v>
      </c>
      <c r="FF85" s="3957">
        <v>65</v>
      </c>
      <c r="FG85" s="3958">
        <v>2.3809523809523809</v>
      </c>
      <c r="FH85" s="770">
        <v>66</v>
      </c>
      <c r="FI85" s="3965">
        <v>44</v>
      </c>
      <c r="FJ85" s="3957">
        <v>0</v>
      </c>
      <c r="FK85" s="3957">
        <v>61</v>
      </c>
      <c r="FL85" s="3966">
        <v>0</v>
      </c>
      <c r="FM85" s="3965">
        <v>61</v>
      </c>
      <c r="FN85" s="768">
        <v>45</v>
      </c>
      <c r="FO85" s="3957">
        <v>0.5</v>
      </c>
      <c r="FP85" s="3957">
        <v>51</v>
      </c>
      <c r="FQ85" s="3958">
        <v>4.4444444444444446</v>
      </c>
      <c r="FR85" s="770">
        <v>52</v>
      </c>
      <c r="FS85" s="768">
        <v>35</v>
      </c>
      <c r="FT85" s="3957">
        <v>3.875</v>
      </c>
      <c r="FU85" s="3957">
        <v>1</v>
      </c>
      <c r="FV85" s="3958">
        <v>34.285714285714285</v>
      </c>
      <c r="FW85" s="770">
        <v>42</v>
      </c>
      <c r="FX85" s="714">
        <v>59</v>
      </c>
      <c r="FY85" s="725">
        <v>18.64406779661017</v>
      </c>
      <c r="FZ85" s="715">
        <v>41</v>
      </c>
      <c r="GA85" s="702">
        <v>54</v>
      </c>
      <c r="GB85" s="727">
        <v>1.5</v>
      </c>
      <c r="GC85" s="726">
        <v>8</v>
      </c>
      <c r="GD85" s="720">
        <v>3.7037037037037033</v>
      </c>
      <c r="GE85" s="705">
        <v>31</v>
      </c>
      <c r="GF85" s="702">
        <v>54</v>
      </c>
      <c r="GG85" s="712">
        <v>1.4</v>
      </c>
      <c r="GH85" s="729">
        <v>22</v>
      </c>
      <c r="GI85" s="720">
        <v>9.2592592592592595</v>
      </c>
      <c r="GJ85" s="705">
        <v>4</v>
      </c>
      <c r="GK85" s="702">
        <v>54</v>
      </c>
      <c r="GL85" s="712">
        <v>0.83333333333333337</v>
      </c>
      <c r="GM85" s="729">
        <v>29</v>
      </c>
      <c r="GN85" s="720">
        <v>11.111111111111111</v>
      </c>
      <c r="GO85" s="705">
        <v>7</v>
      </c>
      <c r="GP85" s="702">
        <v>53</v>
      </c>
      <c r="GQ85" s="712">
        <v>1.75</v>
      </c>
      <c r="GR85" s="729">
        <v>1</v>
      </c>
      <c r="GS85" s="720">
        <v>3.7735849056603774</v>
      </c>
      <c r="GT85" s="705">
        <v>16</v>
      </c>
      <c r="GU85" s="702">
        <v>55</v>
      </c>
      <c r="GV85" s="726">
        <v>1.4166666666666667</v>
      </c>
      <c r="GW85" s="726">
        <v>30</v>
      </c>
      <c r="GX85" s="720">
        <v>10.909090909090908</v>
      </c>
      <c r="GY85" s="705">
        <v>45</v>
      </c>
      <c r="GZ85" s="702">
        <v>55</v>
      </c>
      <c r="HA85" s="726">
        <v>0.5</v>
      </c>
      <c r="HB85" s="726">
        <v>31</v>
      </c>
      <c r="HC85" s="720">
        <v>1.8181818181818181</v>
      </c>
      <c r="HD85" s="705">
        <v>28</v>
      </c>
      <c r="HE85" s="702">
        <v>55</v>
      </c>
      <c r="HF85" s="726">
        <v>0.5</v>
      </c>
      <c r="HG85" s="726">
        <v>22</v>
      </c>
      <c r="HH85" s="720">
        <v>1.8181818181818181</v>
      </c>
      <c r="HI85" s="705">
        <v>21</v>
      </c>
      <c r="HJ85" s="702">
        <v>55</v>
      </c>
      <c r="HK85" s="726">
        <v>0.5</v>
      </c>
      <c r="HL85" s="726">
        <v>50</v>
      </c>
      <c r="HM85" s="720">
        <v>1.8181818181818181</v>
      </c>
      <c r="HN85" s="705">
        <v>17</v>
      </c>
      <c r="HO85" s="709">
        <v>26.415094339622641</v>
      </c>
      <c r="HP85" s="703">
        <v>3.7735849056603774</v>
      </c>
      <c r="HQ85" s="703">
        <v>66.981132075471692</v>
      </c>
      <c r="HR85" s="703">
        <v>9.433962264150944</v>
      </c>
      <c r="HS85" s="1299">
        <v>9.433962264150944</v>
      </c>
      <c r="HT85" s="1299">
        <v>16.037735849056602</v>
      </c>
      <c r="HU85" s="1299">
        <v>55.660377358490564</v>
      </c>
      <c r="HV85" s="1299">
        <v>1.8867924528301887</v>
      </c>
      <c r="HW85" s="1299">
        <v>72.641509433962256</v>
      </c>
      <c r="HX85" s="1300">
        <v>106</v>
      </c>
      <c r="HY85" s="709">
        <v>16.97645600991326</v>
      </c>
      <c r="HZ85" s="709">
        <v>1.9826517967781909</v>
      </c>
      <c r="IA85" s="709">
        <v>53.035935563816608</v>
      </c>
      <c r="IB85" s="709">
        <v>15.613382899628252</v>
      </c>
      <c r="IC85" s="709">
        <v>7.9306071871127637</v>
      </c>
      <c r="ID85" s="709">
        <v>25.526641883519208</v>
      </c>
      <c r="IE85" s="709">
        <v>37.422552664188352</v>
      </c>
      <c r="IF85" s="709">
        <v>3.5935563816604712</v>
      </c>
      <c r="IG85" s="709">
        <v>52.912019826517962</v>
      </c>
      <c r="IH85" s="1300">
        <v>807</v>
      </c>
      <c r="II85" s="1265">
        <v>2</v>
      </c>
      <c r="IJ85" s="1266">
        <v>2</v>
      </c>
      <c r="IK85" s="1266">
        <v>2</v>
      </c>
      <c r="IL85" s="1266">
        <v>6</v>
      </c>
      <c r="IM85" s="1266">
        <v>5</v>
      </c>
      <c r="IN85" s="1266">
        <v>2</v>
      </c>
      <c r="IO85" s="1266" t="s">
        <v>31</v>
      </c>
      <c r="IP85" s="1266">
        <v>23</v>
      </c>
      <c r="IQ85" s="1267">
        <v>46</v>
      </c>
      <c r="IR85" s="1268">
        <v>19</v>
      </c>
      <c r="IS85" s="1269">
        <v>8</v>
      </c>
      <c r="IT85" s="1269">
        <v>2</v>
      </c>
      <c r="IU85" s="1269">
        <v>8</v>
      </c>
      <c r="IV85" s="1269">
        <v>10</v>
      </c>
      <c r="IW85" s="1269">
        <v>10</v>
      </c>
      <c r="IX85" s="1269" t="s">
        <v>31</v>
      </c>
      <c r="IY85" s="1269">
        <v>35</v>
      </c>
      <c r="IZ85" s="1267">
        <v>97</v>
      </c>
      <c r="JA85" s="1268">
        <v>2</v>
      </c>
      <c r="JB85" s="1269">
        <v>7</v>
      </c>
      <c r="JC85" s="1269">
        <v>0</v>
      </c>
      <c r="JD85" s="1269">
        <v>1</v>
      </c>
      <c r="JE85" s="1269">
        <v>1</v>
      </c>
      <c r="JF85" s="1269">
        <v>1</v>
      </c>
      <c r="JG85" s="1269" t="s">
        <v>31</v>
      </c>
      <c r="JH85" s="1269">
        <v>21</v>
      </c>
      <c r="JI85" s="1270">
        <v>44</v>
      </c>
      <c r="JJ85" s="1268">
        <v>4.3478260869565215</v>
      </c>
      <c r="JK85" s="1269">
        <v>4.3478260869565215</v>
      </c>
      <c r="JL85" s="1269">
        <v>4.3478260869565215</v>
      </c>
      <c r="JM85" s="1269">
        <v>13.043478260869565</v>
      </c>
      <c r="JN85" s="1269">
        <v>10.869565217391305</v>
      </c>
      <c r="JO85" s="1269">
        <v>4.3478260869565215</v>
      </c>
      <c r="JP85" s="1269" t="s">
        <v>31</v>
      </c>
      <c r="JQ85" s="1269">
        <v>50</v>
      </c>
      <c r="JR85" s="1270">
        <v>100</v>
      </c>
      <c r="JS85" s="1268">
        <v>19.587628865979383</v>
      </c>
      <c r="JT85" s="1269">
        <v>8.2474226804123703</v>
      </c>
      <c r="JU85" s="1269">
        <v>2.0618556701030926</v>
      </c>
      <c r="JV85" s="1269">
        <v>8.2474226804123703</v>
      </c>
      <c r="JW85" s="1269">
        <v>10.309278350515463</v>
      </c>
      <c r="JX85" s="1269">
        <v>10.309278350515463</v>
      </c>
      <c r="JY85" s="1269" t="s">
        <v>31</v>
      </c>
      <c r="JZ85" s="1269">
        <v>36.082474226804123</v>
      </c>
      <c r="KA85" s="1270">
        <v>100</v>
      </c>
      <c r="KB85" s="1268">
        <v>4.5454545454545459</v>
      </c>
      <c r="KC85" s="1269">
        <v>15.909090909090908</v>
      </c>
      <c r="KD85" s="1269">
        <v>0</v>
      </c>
      <c r="KE85" s="1269">
        <v>2.2727272727272729</v>
      </c>
      <c r="KF85" s="1269">
        <v>2.2727272727272729</v>
      </c>
      <c r="KG85" s="1269">
        <v>2.2727272727272729</v>
      </c>
      <c r="KH85" s="1269" t="s">
        <v>31</v>
      </c>
      <c r="KI85" s="1269">
        <v>47.727272727272727</v>
      </c>
      <c r="KJ85" s="1270">
        <v>100</v>
      </c>
      <c r="KK85" s="718">
        <v>43.892261001517454</v>
      </c>
      <c r="KL85" s="705">
        <v>44</v>
      </c>
      <c r="KM85" s="718">
        <v>79.354838709677423</v>
      </c>
      <c r="KN85" s="705">
        <v>21</v>
      </c>
      <c r="KO85" s="725">
        <v>6.1316501352569883</v>
      </c>
      <c r="KP85" s="715">
        <v>20</v>
      </c>
      <c r="KQ85" s="1212">
        <v>0</v>
      </c>
      <c r="KR85" s="715">
        <v>27</v>
      </c>
      <c r="KS85" s="725">
        <v>12.973399458972047</v>
      </c>
      <c r="KT85" s="715">
        <v>48</v>
      </c>
      <c r="KU85" s="725">
        <v>16.556142519950544</v>
      </c>
      <c r="KV85" s="715">
        <v>14</v>
      </c>
      <c r="KW85" s="725">
        <v>4.7731670608471299</v>
      </c>
      <c r="KX85" s="715">
        <v>68</v>
      </c>
      <c r="KY85" s="715">
        <v>15.31650339110776</v>
      </c>
      <c r="KZ85" s="715">
        <v>37</v>
      </c>
      <c r="LA85" s="728">
        <v>15</v>
      </c>
      <c r="LB85" s="729">
        <v>0</v>
      </c>
      <c r="LC85" s="729">
        <v>0</v>
      </c>
      <c r="LD85" s="729">
        <v>10</v>
      </c>
      <c r="LE85" s="729">
        <v>0</v>
      </c>
      <c r="LF85" s="730">
        <v>25</v>
      </c>
      <c r="LG85" s="734">
        <v>75</v>
      </c>
      <c r="LH85" s="728">
        <v>0</v>
      </c>
      <c r="LI85" s="729">
        <v>0</v>
      </c>
      <c r="LJ85" s="706">
        <v>0</v>
      </c>
      <c r="LK85" s="705">
        <v>41</v>
      </c>
      <c r="LL85" s="1372" t="s">
        <v>1632</v>
      </c>
      <c r="LM85" s="976" t="s">
        <v>1625</v>
      </c>
      <c r="LN85" s="976" t="s">
        <v>1625</v>
      </c>
      <c r="LO85" s="976" t="s">
        <v>1625</v>
      </c>
      <c r="LP85" s="729">
        <v>10</v>
      </c>
      <c r="LQ85" s="1023">
        <v>40</v>
      </c>
      <c r="LR85" s="1372" t="s">
        <v>1625</v>
      </c>
      <c r="LS85" s="976" t="s">
        <v>1625</v>
      </c>
      <c r="LT85" s="976" t="s">
        <v>1625</v>
      </c>
      <c r="LU85" s="976" t="s">
        <v>1625</v>
      </c>
      <c r="LV85" s="729">
        <v>0</v>
      </c>
      <c r="LW85" s="1023">
        <v>41</v>
      </c>
      <c r="LX85" s="1372" t="s">
        <v>1632</v>
      </c>
      <c r="LY85" s="976" t="s">
        <v>1625</v>
      </c>
      <c r="LZ85" s="976" t="s">
        <v>1625</v>
      </c>
      <c r="MA85" s="976" t="s">
        <v>1625</v>
      </c>
      <c r="MB85" s="729">
        <v>15</v>
      </c>
      <c r="MC85" s="1023">
        <v>61</v>
      </c>
      <c r="MD85" s="1372" t="s">
        <v>1632</v>
      </c>
      <c r="ME85" s="976" t="s">
        <v>1625</v>
      </c>
      <c r="MF85" s="976" t="s">
        <v>1625</v>
      </c>
      <c r="MG85" s="976" t="s">
        <v>1625</v>
      </c>
      <c r="MH85" s="729">
        <v>10</v>
      </c>
      <c r="MI85" s="1023">
        <v>68</v>
      </c>
      <c r="MJ85" s="1372" t="s">
        <v>1625</v>
      </c>
      <c r="MK85" s="976" t="s">
        <v>1625</v>
      </c>
      <c r="ML85" s="976" t="s">
        <v>1625</v>
      </c>
      <c r="MM85" s="976" t="s">
        <v>1625</v>
      </c>
      <c r="MN85" s="729">
        <v>0</v>
      </c>
      <c r="MO85" s="1023">
        <v>73</v>
      </c>
      <c r="MP85" s="1372" t="s">
        <v>1625</v>
      </c>
      <c r="MQ85" s="976" t="s">
        <v>1625</v>
      </c>
      <c r="MR85" s="976" t="s">
        <v>1625</v>
      </c>
      <c r="MS85" s="976" t="s">
        <v>1625</v>
      </c>
      <c r="MT85" s="729">
        <v>0</v>
      </c>
      <c r="MU85" s="1023">
        <v>63</v>
      </c>
      <c r="MV85" s="1372" t="s">
        <v>1632</v>
      </c>
      <c r="MW85" s="976" t="s">
        <v>1625</v>
      </c>
      <c r="MX85" s="976" t="s">
        <v>1625</v>
      </c>
      <c r="MY85" s="729">
        <v>15</v>
      </c>
      <c r="MZ85" s="1023">
        <v>32</v>
      </c>
      <c r="NA85" s="1372" t="s">
        <v>1625</v>
      </c>
      <c r="NB85" s="976" t="s">
        <v>1625</v>
      </c>
      <c r="NC85" s="976" t="s">
        <v>1625</v>
      </c>
      <c r="ND85" s="976" t="s">
        <v>1625</v>
      </c>
      <c r="NE85" s="729">
        <v>0</v>
      </c>
      <c r="NF85" s="1023">
        <v>67</v>
      </c>
      <c r="NG85" s="976" t="s">
        <v>1625</v>
      </c>
      <c r="NH85" s="976" t="s">
        <v>1625</v>
      </c>
      <c r="NI85" s="976" t="s">
        <v>1625</v>
      </c>
      <c r="NJ85" s="976" t="s">
        <v>1625</v>
      </c>
      <c r="NK85" s="729">
        <v>0</v>
      </c>
      <c r="NL85" s="1023">
        <v>50</v>
      </c>
      <c r="NM85" s="715">
        <v>130.59</v>
      </c>
      <c r="NN85" s="715">
        <f t="shared" si="110"/>
        <v>39</v>
      </c>
      <c r="NO85" s="714">
        <v>3834</v>
      </c>
      <c r="NP85" s="715">
        <v>3</v>
      </c>
      <c r="NQ85" s="731">
        <v>782.60869565217399</v>
      </c>
      <c r="NR85" s="715">
        <v>4</v>
      </c>
      <c r="NS85" s="715">
        <v>3389</v>
      </c>
      <c r="NT85" s="715">
        <v>3</v>
      </c>
      <c r="NU85" s="731">
        <v>691.77383139416202</v>
      </c>
      <c r="NV85" s="715">
        <v>4</v>
      </c>
      <c r="NW85" s="715">
        <v>1440</v>
      </c>
      <c r="NX85" s="715">
        <v>2</v>
      </c>
      <c r="NY85" s="725">
        <v>293.93753827311696</v>
      </c>
      <c r="NZ85" s="715">
        <v>4</v>
      </c>
      <c r="OA85" s="1303">
        <v>15</v>
      </c>
      <c r="OB85" s="1995">
        <v>0.30618493570116351</v>
      </c>
      <c r="OC85" s="1303">
        <v>38</v>
      </c>
      <c r="OD85" s="1303">
        <v>1</v>
      </c>
      <c r="OE85" s="1995">
        <v>0.20412329046744235</v>
      </c>
      <c r="OF85" s="1303">
        <v>40</v>
      </c>
      <c r="OG85" s="1303">
        <v>20</v>
      </c>
      <c r="OH85" s="1995">
        <v>0.4082465809348847</v>
      </c>
      <c r="OI85" s="1303">
        <v>66</v>
      </c>
      <c r="OJ85" s="699">
        <v>2</v>
      </c>
      <c r="OK85" s="985">
        <v>0.4082465809348847</v>
      </c>
      <c r="OL85" s="1303">
        <v>64</v>
      </c>
      <c r="OM85" s="714">
        <v>207</v>
      </c>
      <c r="ON85" s="725">
        <v>42.25352112676056</v>
      </c>
      <c r="OO85" s="733">
        <v>39</v>
      </c>
      <c r="OP85" s="714" t="s">
        <v>31</v>
      </c>
      <c r="OQ85" s="731" t="s">
        <v>31</v>
      </c>
      <c r="OR85" s="733" t="str">
        <f t="shared" si="138"/>
        <v>-</v>
      </c>
      <c r="OS85" s="981">
        <v>39.542209155816884</v>
      </c>
      <c r="OT85" s="733">
        <v>16</v>
      </c>
      <c r="OU85" s="715">
        <v>222</v>
      </c>
      <c r="OV85" s="715">
        <v>289</v>
      </c>
      <c r="OW85" s="715">
        <v>155</v>
      </c>
      <c r="OX85" s="715">
        <v>81</v>
      </c>
      <c r="OY85" s="715">
        <v>26</v>
      </c>
      <c r="OZ85" s="715">
        <v>292</v>
      </c>
      <c r="PA85" s="715">
        <v>544</v>
      </c>
      <c r="PB85" s="715">
        <v>60</v>
      </c>
      <c r="PC85" s="715">
        <v>42</v>
      </c>
      <c r="PD85" s="715">
        <v>428</v>
      </c>
      <c r="PE85" s="715">
        <v>199</v>
      </c>
      <c r="PF85" s="715">
        <v>372</v>
      </c>
      <c r="PG85" s="715">
        <v>5</v>
      </c>
      <c r="PH85" s="715">
        <v>11</v>
      </c>
      <c r="PI85" s="715">
        <v>150</v>
      </c>
      <c r="PJ85" s="715">
        <v>228</v>
      </c>
      <c r="PK85" s="715">
        <v>340</v>
      </c>
      <c r="PL85" s="715">
        <v>779</v>
      </c>
      <c r="PM85" s="714">
        <v>28.498074454428757</v>
      </c>
      <c r="PN85" s="715">
        <v>64</v>
      </c>
      <c r="PO85" s="715">
        <v>37.098844672657258</v>
      </c>
      <c r="PP85" s="715">
        <v>66</v>
      </c>
      <c r="PQ85" s="715">
        <v>19.897304236200256</v>
      </c>
      <c r="PR85" s="715">
        <v>30</v>
      </c>
      <c r="PS85" s="715">
        <v>10.397946084724005</v>
      </c>
      <c r="PT85" s="715">
        <v>13</v>
      </c>
      <c r="PU85" s="715">
        <v>3.3376123234916557</v>
      </c>
      <c r="PV85" s="715">
        <v>23</v>
      </c>
      <c r="PW85" s="715">
        <v>37.483953786906291</v>
      </c>
      <c r="PX85" s="715">
        <v>67</v>
      </c>
      <c r="PY85" s="715">
        <v>69.833119383825419</v>
      </c>
      <c r="PZ85" s="715">
        <v>39</v>
      </c>
      <c r="QA85" s="715">
        <v>7.7021822849807453</v>
      </c>
      <c r="QB85" s="715">
        <v>58</v>
      </c>
      <c r="QC85" s="715">
        <v>5.3915275994865208</v>
      </c>
      <c r="QD85" s="715">
        <v>20</v>
      </c>
      <c r="QE85" s="715">
        <v>54.942233632862646</v>
      </c>
      <c r="QF85" s="715">
        <v>63</v>
      </c>
      <c r="QG85" s="715">
        <v>25.545571245186139</v>
      </c>
      <c r="QH85" s="715">
        <v>64</v>
      </c>
      <c r="QI85" s="715">
        <v>47.753530166880616</v>
      </c>
      <c r="QJ85" s="715">
        <v>17</v>
      </c>
      <c r="QK85" s="715">
        <v>0.64184852374839541</v>
      </c>
      <c r="QL85" s="715">
        <v>13</v>
      </c>
      <c r="QM85" s="715">
        <v>1.4120667522464698</v>
      </c>
      <c r="QN85" s="715">
        <v>41</v>
      </c>
      <c r="QO85" s="715">
        <v>19.255455712451859</v>
      </c>
      <c r="QP85" s="715">
        <v>10</v>
      </c>
      <c r="QQ85" s="715">
        <v>29.268292682926827</v>
      </c>
      <c r="QR85" s="715">
        <v>45</v>
      </c>
      <c r="QS85" s="715">
        <v>43.645699614890887</v>
      </c>
      <c r="QT85" s="715">
        <v>43</v>
      </c>
      <c r="QU85" s="714">
        <v>107</v>
      </c>
      <c r="QV85" s="715">
        <v>40</v>
      </c>
      <c r="QW85" s="715">
        <v>9</v>
      </c>
      <c r="QX85" s="715">
        <v>2</v>
      </c>
      <c r="QY85" s="715">
        <v>9</v>
      </c>
      <c r="QZ85" s="715">
        <v>18</v>
      </c>
      <c r="RA85" s="715">
        <v>48</v>
      </c>
      <c r="RB85" s="715">
        <v>2</v>
      </c>
      <c r="RC85" s="715">
        <v>7</v>
      </c>
      <c r="RD85" s="715">
        <v>99</v>
      </c>
      <c r="RE85" s="715">
        <v>35</v>
      </c>
      <c r="RF85" s="715">
        <v>76</v>
      </c>
      <c r="RG85" s="715">
        <v>5</v>
      </c>
      <c r="RH85" s="715">
        <v>5</v>
      </c>
      <c r="RI85" s="715">
        <v>18</v>
      </c>
      <c r="RJ85" s="715">
        <v>181</v>
      </c>
      <c r="RK85" s="715">
        <v>112</v>
      </c>
      <c r="RL85" s="715">
        <v>434</v>
      </c>
      <c r="RM85" s="714">
        <v>24.654377880184331</v>
      </c>
      <c r="RN85" s="715">
        <v>55</v>
      </c>
      <c r="RO85" s="715">
        <v>9.216589861751153</v>
      </c>
      <c r="RP85" s="715">
        <v>47</v>
      </c>
      <c r="RQ85" s="715">
        <v>2.0737327188940093</v>
      </c>
      <c r="RR85" s="715">
        <v>51</v>
      </c>
      <c r="RS85" s="715">
        <v>0.46082949308755761</v>
      </c>
      <c r="RT85" s="715">
        <v>12</v>
      </c>
      <c r="RU85" s="715">
        <v>2.0737327188940093</v>
      </c>
      <c r="RV85" s="715">
        <v>46</v>
      </c>
      <c r="RW85" s="715">
        <v>4.1474654377880187</v>
      </c>
      <c r="RX85" s="715">
        <v>48</v>
      </c>
      <c r="RY85" s="715">
        <v>11.059907834101383</v>
      </c>
      <c r="RZ85" s="715">
        <v>51</v>
      </c>
      <c r="SA85" s="715">
        <v>0.46082949308755761</v>
      </c>
      <c r="SB85" s="715">
        <v>23</v>
      </c>
      <c r="SC85" s="715">
        <v>1.6129032258064515</v>
      </c>
      <c r="SD85" s="715">
        <v>37</v>
      </c>
      <c r="SE85" s="715">
        <v>22.811059907834103</v>
      </c>
      <c r="SF85" s="715">
        <v>17</v>
      </c>
      <c r="SG85" s="715">
        <v>8.064516129032258</v>
      </c>
      <c r="SH85" s="715">
        <v>53</v>
      </c>
      <c r="SI85" s="715">
        <v>17.511520737327189</v>
      </c>
      <c r="SJ85" s="715">
        <v>30</v>
      </c>
      <c r="SK85" s="715">
        <v>1.1520737327188941</v>
      </c>
      <c r="SL85" s="715">
        <v>45</v>
      </c>
      <c r="SM85" s="715">
        <v>1.1520737327188941</v>
      </c>
      <c r="SN85" s="715">
        <v>9</v>
      </c>
      <c r="SO85" s="715">
        <v>4.1474654377880187</v>
      </c>
      <c r="SP85" s="715">
        <v>4</v>
      </c>
      <c r="SQ85" s="715">
        <v>41.705069124423964</v>
      </c>
      <c r="SR85" s="715">
        <v>39</v>
      </c>
      <c r="SS85" s="715">
        <v>25.806451612903224</v>
      </c>
      <c r="ST85" s="733">
        <v>43</v>
      </c>
      <c r="SU85" s="4129" t="s">
        <v>8304</v>
      </c>
      <c r="SV85" s="1355" t="s">
        <v>3046</v>
      </c>
      <c r="SW85" s="1355">
        <v>188</v>
      </c>
      <c r="SX85" s="4109">
        <v>38.867066363448416</v>
      </c>
      <c r="SY85" s="1355">
        <v>16</v>
      </c>
      <c r="SZ85" s="2074">
        <v>0</v>
      </c>
      <c r="TA85" s="1995">
        <v>0</v>
      </c>
      <c r="TB85" s="3967">
        <v>0</v>
      </c>
      <c r="TC85" s="1303">
        <v>52</v>
      </c>
      <c r="TD85" s="2074">
        <v>12</v>
      </c>
      <c r="TE85" s="1995">
        <v>12</v>
      </c>
      <c r="TF85" s="3967">
        <v>2.4494794856093081</v>
      </c>
      <c r="TG85" s="1303">
        <v>29</v>
      </c>
      <c r="TH85" s="2074">
        <v>0</v>
      </c>
      <c r="TI85" s="1995">
        <v>0</v>
      </c>
      <c r="TJ85" s="3967">
        <v>0</v>
      </c>
      <c r="TK85" s="1303">
        <v>6</v>
      </c>
      <c r="TL85" s="2074">
        <v>0</v>
      </c>
      <c r="TM85" s="1995">
        <v>3</v>
      </c>
      <c r="TN85" s="3967">
        <v>0.61236987140232702</v>
      </c>
      <c r="TO85" s="1303">
        <v>2</v>
      </c>
      <c r="TP85" s="2074">
        <v>0</v>
      </c>
      <c r="TQ85" s="1995">
        <v>0</v>
      </c>
      <c r="TR85" s="3967">
        <v>0</v>
      </c>
      <c r="TS85" s="1303">
        <v>5</v>
      </c>
      <c r="TT85" s="2074">
        <v>0</v>
      </c>
      <c r="TU85" s="1995">
        <v>0</v>
      </c>
      <c r="TV85" s="3967">
        <v>0</v>
      </c>
      <c r="TW85" s="1303">
        <v>2</v>
      </c>
      <c r="TX85" s="2074">
        <v>10</v>
      </c>
      <c r="TY85" s="1995">
        <v>6</v>
      </c>
      <c r="TZ85" s="3967">
        <v>1.224739742804654</v>
      </c>
      <c r="UA85" s="1303">
        <v>48</v>
      </c>
      <c r="UB85" s="2074">
        <v>108</v>
      </c>
      <c r="UC85" s="1995">
        <v>73</v>
      </c>
      <c r="UD85" s="3967">
        <v>14.901000204123291</v>
      </c>
      <c r="UE85" s="1303">
        <v>19</v>
      </c>
      <c r="UF85" s="2074">
        <v>0</v>
      </c>
      <c r="UG85" s="1995">
        <v>0</v>
      </c>
      <c r="UH85" s="3967">
        <v>0</v>
      </c>
      <c r="UI85" s="1303">
        <v>14</v>
      </c>
      <c r="UJ85" s="2074">
        <v>0</v>
      </c>
      <c r="UK85" s="1995">
        <v>0</v>
      </c>
      <c r="UL85" s="3967">
        <v>0</v>
      </c>
      <c r="UM85" s="1303">
        <v>22</v>
      </c>
      <c r="UN85" s="2074">
        <v>0</v>
      </c>
      <c r="UO85" s="1995">
        <v>0</v>
      </c>
      <c r="UP85" s="3967">
        <v>0</v>
      </c>
      <c r="UQ85" s="1303">
        <v>3</v>
      </c>
      <c r="UR85" s="2074">
        <v>0</v>
      </c>
      <c r="US85" s="1995">
        <v>0</v>
      </c>
      <c r="UT85" s="3967">
        <v>0</v>
      </c>
      <c r="UU85" s="1303">
        <v>12</v>
      </c>
      <c r="UV85" s="2074">
        <v>56</v>
      </c>
      <c r="UW85" s="1995">
        <v>47</v>
      </c>
      <c r="UX85" s="3967">
        <v>9.5937946519697892</v>
      </c>
      <c r="UY85" s="1303">
        <v>13</v>
      </c>
      <c r="UZ85" s="2074">
        <v>0</v>
      </c>
      <c r="VA85" s="1995">
        <v>0</v>
      </c>
      <c r="VB85" s="3967">
        <v>0</v>
      </c>
      <c r="VC85" s="1303">
        <v>4</v>
      </c>
      <c r="VD85" s="2073">
        <v>0</v>
      </c>
      <c r="VE85" s="1303">
        <v>0</v>
      </c>
      <c r="VF85" s="1303">
        <v>0</v>
      </c>
      <c r="VG85" s="1303">
        <v>7</v>
      </c>
      <c r="VH85" s="1303">
        <v>0</v>
      </c>
      <c r="VI85" s="1303">
        <v>0</v>
      </c>
      <c r="VJ85" s="1303">
        <v>0</v>
      </c>
      <c r="VK85" s="1303">
        <v>4</v>
      </c>
      <c r="VL85" s="1303">
        <v>0</v>
      </c>
      <c r="VM85" s="1303">
        <v>0</v>
      </c>
      <c r="VN85" s="1303">
        <v>0</v>
      </c>
      <c r="VO85" s="1303">
        <v>9</v>
      </c>
      <c r="VP85" s="1303">
        <v>0</v>
      </c>
      <c r="VQ85" s="1303">
        <v>0</v>
      </c>
      <c r="VR85" s="1303">
        <v>0</v>
      </c>
      <c r="VS85" s="1303">
        <v>18</v>
      </c>
      <c r="VT85" s="1303">
        <v>0</v>
      </c>
      <c r="VU85" s="1303">
        <v>0</v>
      </c>
      <c r="VV85" s="1303">
        <v>0</v>
      </c>
      <c r="VW85" s="1303">
        <v>7</v>
      </c>
      <c r="VX85" s="1303">
        <v>0</v>
      </c>
      <c r="VY85" s="1303">
        <v>0</v>
      </c>
      <c r="VZ85" s="1303">
        <v>0</v>
      </c>
      <c r="WA85" s="1303">
        <v>36</v>
      </c>
      <c r="WB85" s="1303">
        <v>0</v>
      </c>
      <c r="WC85" s="1303">
        <v>0</v>
      </c>
      <c r="WD85" s="1303">
        <v>0</v>
      </c>
      <c r="WE85" s="1303">
        <v>15</v>
      </c>
      <c r="WF85" s="1303">
        <v>0</v>
      </c>
      <c r="WG85" s="1303">
        <v>0</v>
      </c>
      <c r="WH85" s="1303">
        <v>0</v>
      </c>
      <c r="WI85" s="1303">
        <v>6</v>
      </c>
      <c r="WJ85" s="1303">
        <v>0</v>
      </c>
      <c r="WK85" s="1303">
        <v>0</v>
      </c>
      <c r="WL85" s="1303">
        <v>0</v>
      </c>
      <c r="WM85" s="1303">
        <v>19</v>
      </c>
      <c r="WN85" s="1303">
        <v>0</v>
      </c>
      <c r="WO85" s="1303">
        <v>0</v>
      </c>
      <c r="WP85" s="1303">
        <v>0</v>
      </c>
      <c r="WQ85" s="1303">
        <v>16</v>
      </c>
      <c r="WR85" s="1303">
        <v>0</v>
      </c>
      <c r="WS85" s="1303">
        <v>0</v>
      </c>
      <c r="WT85" s="1303">
        <v>0</v>
      </c>
      <c r="WU85" s="1303">
        <v>16</v>
      </c>
      <c r="WV85" s="2150"/>
      <c r="WW85" s="712">
        <v>12.371134020618557</v>
      </c>
      <c r="WX85" s="712">
        <v>16.111111111111111</v>
      </c>
      <c r="WY85" s="712">
        <v>11.6751269035533</v>
      </c>
      <c r="WZ85" s="712">
        <v>14.814814814814813</v>
      </c>
      <c r="XA85" s="712">
        <v>12.903225806451612</v>
      </c>
      <c r="XB85" s="712">
        <v>12.169312169312169</v>
      </c>
      <c r="XC85" s="699">
        <v>19.270833333333336</v>
      </c>
      <c r="XD85" s="699">
        <v>15</v>
      </c>
      <c r="XE85" s="699">
        <v>13.510747185261001</v>
      </c>
      <c r="XF85" s="712">
        <v>14.126016260162602</v>
      </c>
      <c r="XG85" s="699">
        <v>26</v>
      </c>
      <c r="XH85" s="712">
        <v>10.824742268041238</v>
      </c>
      <c r="XI85" s="712">
        <v>15.555555555555555</v>
      </c>
      <c r="XJ85" s="712">
        <v>15.228426395939088</v>
      </c>
      <c r="XK85" s="712">
        <v>12.698412698412698</v>
      </c>
      <c r="XL85" s="712">
        <v>14.746543778801843</v>
      </c>
      <c r="XM85" s="712">
        <v>15.343915343915343</v>
      </c>
      <c r="XN85" s="699">
        <v>7.8125</v>
      </c>
      <c r="XO85" s="699">
        <v>56</v>
      </c>
      <c r="XP85" s="699">
        <v>13.817809621289662</v>
      </c>
      <c r="XQ85" s="712">
        <v>13.211382113821138</v>
      </c>
      <c r="XR85" s="699">
        <v>29</v>
      </c>
      <c r="XS85" s="712">
        <v>27.083333333333332</v>
      </c>
      <c r="XT85" s="699">
        <v>38</v>
      </c>
      <c r="XU85" s="699">
        <v>27.328556806550665</v>
      </c>
      <c r="XV85" s="985">
        <v>27.337398373983739</v>
      </c>
      <c r="XW85" s="699">
        <v>27</v>
      </c>
      <c r="XX85" s="699">
        <v>69.312169312169317</v>
      </c>
      <c r="XY85" s="699">
        <v>67.708333333333343</v>
      </c>
      <c r="XZ85" s="699">
        <v>41</v>
      </c>
      <c r="YA85" s="985">
        <v>69.600818833162748</v>
      </c>
      <c r="YB85" s="985">
        <v>69.410569105691053</v>
      </c>
      <c r="YC85" s="699">
        <v>37</v>
      </c>
      <c r="YD85" s="985">
        <v>2.1164021164021163</v>
      </c>
      <c r="YE85" s="985">
        <v>4.1666666666666661</v>
      </c>
      <c r="YF85" s="699">
        <v>35</v>
      </c>
      <c r="YG85" s="699">
        <v>1.7400204708290685</v>
      </c>
      <c r="YH85" s="699">
        <v>2.1341463414634148</v>
      </c>
      <c r="YI85" s="699">
        <v>27</v>
      </c>
      <c r="YJ85" s="699">
        <v>1.0582010582010581</v>
      </c>
      <c r="YK85" s="699">
        <v>1.0416666666666665</v>
      </c>
      <c r="YL85" s="699">
        <v>46</v>
      </c>
      <c r="YM85" s="985">
        <v>1.3306038894575232</v>
      </c>
      <c r="YN85" s="985">
        <v>1.1178861788617886</v>
      </c>
      <c r="YO85" s="699">
        <v>17</v>
      </c>
      <c r="YP85" s="985">
        <v>0</v>
      </c>
      <c r="YQ85" s="985">
        <v>0</v>
      </c>
      <c r="YR85" s="699">
        <v>37</v>
      </c>
      <c r="YS85" s="712">
        <v>0</v>
      </c>
      <c r="YT85" s="985">
        <v>0</v>
      </c>
      <c r="YU85" s="699">
        <v>24</v>
      </c>
      <c r="YV85" s="982">
        <v>52</v>
      </c>
      <c r="YW85" s="725">
        <v>38.461538461538467</v>
      </c>
      <c r="YX85" s="699">
        <v>60</v>
      </c>
      <c r="YY85" s="699">
        <v>439</v>
      </c>
      <c r="YZ85" s="725">
        <v>55.125284738041003</v>
      </c>
      <c r="ZA85" s="699">
        <v>70</v>
      </c>
      <c r="ZB85" s="715">
        <v>36</v>
      </c>
      <c r="ZC85" s="725">
        <v>66.666666666666657</v>
      </c>
      <c r="ZD85" s="699">
        <v>74</v>
      </c>
      <c r="ZE85" s="982">
        <v>53</v>
      </c>
      <c r="ZF85" s="715">
        <v>16.981132075471699</v>
      </c>
      <c r="ZG85" s="699">
        <v>77</v>
      </c>
      <c r="ZH85" s="716">
        <v>0</v>
      </c>
      <c r="ZI85" s="712">
        <v>0</v>
      </c>
      <c r="ZJ85" s="699">
        <v>25</v>
      </c>
      <c r="ZK85" s="1363" t="s">
        <v>1627</v>
      </c>
      <c r="ZL85" s="712">
        <v>82.138660399529968</v>
      </c>
      <c r="ZM85" s="712">
        <v>86.18421052631578</v>
      </c>
      <c r="ZN85" s="699">
        <v>39</v>
      </c>
      <c r="ZO85" s="715">
        <v>912</v>
      </c>
      <c r="ZP85" s="709">
        <v>60.674157303370791</v>
      </c>
      <c r="ZQ85" s="703">
        <v>70.518867924528308</v>
      </c>
      <c r="ZR85" s="978">
        <v>33</v>
      </c>
      <c r="ZS85" s="705">
        <v>424</v>
      </c>
      <c r="ZT85" s="709">
        <v>74.657534246575338</v>
      </c>
      <c r="ZU85" s="703">
        <v>77.108433734939766</v>
      </c>
      <c r="ZV85" s="978">
        <v>48</v>
      </c>
      <c r="ZW85" s="4111">
        <v>166</v>
      </c>
      <c r="ZX85" s="709">
        <v>51.351351351351347</v>
      </c>
      <c r="ZY85" s="703">
        <v>73.939393939393938</v>
      </c>
      <c r="ZZ85" s="978">
        <v>11</v>
      </c>
      <c r="AAA85" s="4111">
        <v>165</v>
      </c>
      <c r="AAB85" s="709">
        <v>50.505050505050505</v>
      </c>
      <c r="AAC85" s="703">
        <v>52.688172043010752</v>
      </c>
      <c r="AAD85" s="978">
        <v>52</v>
      </c>
      <c r="AAE85" s="4111">
        <v>93</v>
      </c>
      <c r="AAF85" s="983">
        <v>97.5</v>
      </c>
      <c r="AAG85" s="715">
        <v>99.721448467966582</v>
      </c>
      <c r="AAH85" s="715">
        <v>25</v>
      </c>
      <c r="AAI85" s="733">
        <v>359</v>
      </c>
      <c r="AAJ85" s="709">
        <v>453.8</v>
      </c>
      <c r="AAK85" s="978">
        <v>11</v>
      </c>
      <c r="AAL85" s="703">
        <v>1378.4</v>
      </c>
      <c r="AAM85" s="978">
        <v>15</v>
      </c>
      <c r="AAN85" s="703">
        <v>0</v>
      </c>
      <c r="AAO85" s="978">
        <f t="shared" si="139"/>
        <v>31</v>
      </c>
      <c r="AAP85" s="703">
        <v>0</v>
      </c>
      <c r="AAQ85" s="979">
        <f t="shared" si="140"/>
        <v>12</v>
      </c>
      <c r="AAR85" s="712">
        <v>5.64</v>
      </c>
      <c r="AAS85" s="699">
        <v>19</v>
      </c>
      <c r="AAT85" s="712">
        <v>283.77</v>
      </c>
      <c r="AAU85" s="699">
        <v>30</v>
      </c>
      <c r="AAV85" s="712">
        <v>0</v>
      </c>
      <c r="AAW85" s="699">
        <v>24</v>
      </c>
      <c r="AAX85" s="712">
        <v>0</v>
      </c>
      <c r="AAY85" s="699">
        <v>32</v>
      </c>
      <c r="AAZ85" s="699">
        <v>0</v>
      </c>
      <c r="ABA85" s="978">
        <f t="shared" si="141"/>
        <v>62</v>
      </c>
      <c r="ABB85" s="712">
        <v>615.6</v>
      </c>
      <c r="ABC85" s="978">
        <f t="shared" si="141"/>
        <v>53</v>
      </c>
      <c r="ABD85" s="712">
        <v>696.6</v>
      </c>
      <c r="ABE85" s="978">
        <f t="shared" si="141"/>
        <v>34</v>
      </c>
      <c r="ABF85" s="712">
        <v>0</v>
      </c>
      <c r="ABG85" s="978">
        <f t="shared" si="141"/>
        <v>47</v>
      </c>
      <c r="ABH85" s="712">
        <v>0</v>
      </c>
      <c r="ABI85" s="978">
        <f t="shared" si="141"/>
        <v>2</v>
      </c>
      <c r="ABJ85" s="712">
        <v>0</v>
      </c>
      <c r="ABK85" s="978">
        <f t="shared" si="141"/>
        <v>1</v>
      </c>
      <c r="ABL85" s="712">
        <v>178.2</v>
      </c>
      <c r="ABM85" s="978">
        <f t="shared" si="141"/>
        <v>32</v>
      </c>
      <c r="ABN85" s="712">
        <f t="shared" si="142"/>
        <v>178.2</v>
      </c>
      <c r="ABO85" s="2732">
        <f t="shared" si="143"/>
        <v>33</v>
      </c>
      <c r="ABP85" s="716">
        <v>5</v>
      </c>
      <c r="ABQ85" s="712" t="s">
        <v>1632</v>
      </c>
      <c r="ABR85" s="712">
        <v>0</v>
      </c>
      <c r="ABS85" s="712" t="s">
        <v>1625</v>
      </c>
      <c r="ABT85" s="712">
        <v>0</v>
      </c>
      <c r="ABU85" s="712" t="s">
        <v>1625</v>
      </c>
      <c r="ABV85" s="712">
        <v>0</v>
      </c>
      <c r="ABW85" s="712" t="s">
        <v>1625</v>
      </c>
      <c r="ABX85" s="712">
        <v>0</v>
      </c>
      <c r="ABY85" s="712" t="s">
        <v>1625</v>
      </c>
      <c r="ABZ85" s="712">
        <v>5</v>
      </c>
      <c r="ACA85" s="699">
        <v>59</v>
      </c>
      <c r="ACB85" s="712">
        <v>5</v>
      </c>
      <c r="ACC85" s="712" t="s">
        <v>1632</v>
      </c>
      <c r="ACD85" s="712">
        <v>0</v>
      </c>
      <c r="ACE85" s="712" t="s">
        <v>1625</v>
      </c>
      <c r="ACF85" s="712">
        <v>0</v>
      </c>
      <c r="ACG85" s="712" t="s">
        <v>1625</v>
      </c>
      <c r="ACH85" s="712">
        <v>0</v>
      </c>
      <c r="ACI85" s="712" t="s">
        <v>1625</v>
      </c>
      <c r="ACJ85" s="712">
        <v>5</v>
      </c>
      <c r="ACK85" s="699">
        <v>52</v>
      </c>
      <c r="ACL85" s="712">
        <v>5</v>
      </c>
      <c r="ACM85" s="712" t="s">
        <v>1632</v>
      </c>
      <c r="ACN85" s="712">
        <v>0</v>
      </c>
      <c r="ACO85" s="712" t="s">
        <v>1625</v>
      </c>
      <c r="ACP85" s="712">
        <v>0</v>
      </c>
      <c r="ACQ85" s="712" t="s">
        <v>1625</v>
      </c>
      <c r="ACR85" s="712">
        <v>5</v>
      </c>
      <c r="ACS85" s="699">
        <v>51</v>
      </c>
      <c r="ACT85" s="699">
        <v>0</v>
      </c>
      <c r="ACU85" s="699" t="s">
        <v>1625</v>
      </c>
      <c r="ACV85" s="699">
        <v>0</v>
      </c>
      <c r="ACW85" s="699" t="s">
        <v>1625</v>
      </c>
      <c r="ACX85" s="699">
        <v>0</v>
      </c>
      <c r="ACY85" s="699" t="s">
        <v>1625</v>
      </c>
      <c r="ACZ85" s="699">
        <v>0</v>
      </c>
      <c r="ADA85" s="699" t="s">
        <v>1625</v>
      </c>
      <c r="ADB85" s="699">
        <v>0</v>
      </c>
      <c r="ADC85" s="699">
        <v>60</v>
      </c>
      <c r="ADD85" s="989">
        <v>10</v>
      </c>
      <c r="ADE85" s="989">
        <v>10</v>
      </c>
      <c r="ADF85" s="989">
        <v>0</v>
      </c>
      <c r="ADG85" s="989">
        <v>0</v>
      </c>
      <c r="ADH85" s="989">
        <v>20</v>
      </c>
      <c r="ADI85" s="699">
        <v>51</v>
      </c>
      <c r="ADJ85" s="712">
        <v>5</v>
      </c>
      <c r="ADK85" s="712" t="s">
        <v>1632</v>
      </c>
      <c r="ADL85" s="712">
        <v>0</v>
      </c>
      <c r="ADM85" s="712" t="s">
        <v>1625</v>
      </c>
      <c r="ADN85" s="712">
        <v>0</v>
      </c>
      <c r="ADO85" s="712" t="s">
        <v>1625</v>
      </c>
      <c r="ADP85" s="712">
        <v>0</v>
      </c>
      <c r="ADQ85" s="712" t="s">
        <v>1625</v>
      </c>
      <c r="ADR85" s="712">
        <v>5</v>
      </c>
      <c r="ADS85" s="699">
        <v>72</v>
      </c>
      <c r="ADT85" s="712">
        <v>10</v>
      </c>
      <c r="ADU85" s="712">
        <v>0</v>
      </c>
      <c r="ADV85" s="712">
        <v>0</v>
      </c>
      <c r="ADW85" s="712">
        <v>0</v>
      </c>
      <c r="ADX85" s="712">
        <v>10</v>
      </c>
      <c r="ADY85" s="699">
        <v>64</v>
      </c>
      <c r="ADZ85" s="714">
        <v>0</v>
      </c>
      <c r="AEA85" s="712">
        <v>0</v>
      </c>
      <c r="AEB85" s="699">
        <v>23</v>
      </c>
      <c r="AEC85" s="715">
        <v>0</v>
      </c>
      <c r="AED85" s="712">
        <v>0</v>
      </c>
      <c r="AEE85" s="699">
        <v>54</v>
      </c>
      <c r="AEF85" s="715">
        <v>0</v>
      </c>
      <c r="AEG85" s="712">
        <v>0</v>
      </c>
      <c r="AEH85" s="699">
        <v>43</v>
      </c>
      <c r="AEI85" s="1303">
        <v>2</v>
      </c>
      <c r="AEJ85" s="712">
        <v>17.123287671232877</v>
      </c>
      <c r="AEK85" s="699">
        <f t="shared" si="144"/>
        <v>61</v>
      </c>
      <c r="AEL85" s="715">
        <v>1</v>
      </c>
      <c r="AEM85" s="712">
        <v>8.362602441879913</v>
      </c>
      <c r="AEN85" s="699">
        <v>29</v>
      </c>
      <c r="AEO85" s="699">
        <v>7</v>
      </c>
      <c r="AEP85" s="712">
        <v>59.9</v>
      </c>
      <c r="AEQ85" s="699">
        <v>13</v>
      </c>
      <c r="AER85" s="699">
        <v>4</v>
      </c>
      <c r="AES85" s="712">
        <v>34.200000000000003</v>
      </c>
      <c r="AET85" s="699">
        <v>22</v>
      </c>
      <c r="AEU85" s="699">
        <v>0</v>
      </c>
      <c r="AEV85" s="1099">
        <v>0</v>
      </c>
      <c r="AEW85" s="699">
        <v>43</v>
      </c>
      <c r="AEX85" s="989">
        <v>0.15</v>
      </c>
      <c r="AEY85" s="989">
        <v>33</v>
      </c>
      <c r="AEZ85" s="989">
        <v>4.5999999999999999E-2</v>
      </c>
      <c r="AFA85" s="989">
        <v>48</v>
      </c>
      <c r="AFB85" s="989">
        <v>0</v>
      </c>
      <c r="AFC85" s="989">
        <v>51</v>
      </c>
      <c r="AFD85" s="989">
        <v>1.4E-2</v>
      </c>
      <c r="AFE85" s="989">
        <v>22</v>
      </c>
      <c r="AFF85" s="989">
        <v>0</v>
      </c>
      <c r="AFG85" s="989">
        <v>44</v>
      </c>
      <c r="AFH85" s="989">
        <v>0</v>
      </c>
      <c r="AFI85" s="989">
        <v>44</v>
      </c>
      <c r="AFJ85" s="989">
        <v>0</v>
      </c>
      <c r="AFK85" s="989">
        <v>7</v>
      </c>
      <c r="AFL85" s="989">
        <v>0</v>
      </c>
      <c r="AFM85" s="989">
        <v>7</v>
      </c>
      <c r="AFN85" s="989">
        <v>4</v>
      </c>
      <c r="AFO85" s="989">
        <v>32.399157621901828</v>
      </c>
      <c r="AFP85" s="989">
        <v>66</v>
      </c>
      <c r="AFQ85" s="989">
        <v>3</v>
      </c>
      <c r="AFR85" s="989">
        <v>24.299368216426373</v>
      </c>
      <c r="AFS85" s="989">
        <v>65</v>
      </c>
      <c r="AFT85" s="989">
        <v>5</v>
      </c>
      <c r="AFU85" s="989">
        <v>40.498947027377291</v>
      </c>
      <c r="AFV85" s="989">
        <v>64</v>
      </c>
      <c r="AFW85" s="989">
        <v>10</v>
      </c>
      <c r="AFX85" s="989">
        <v>80.997894054754582</v>
      </c>
      <c r="AFY85" s="989">
        <v>54</v>
      </c>
      <c r="AFZ85" s="989">
        <v>35</v>
      </c>
      <c r="AGA85" s="989">
        <v>283.49262919164102</v>
      </c>
      <c r="AGB85" s="989">
        <v>58</v>
      </c>
      <c r="AGC85" s="989">
        <v>15</v>
      </c>
      <c r="AGD85" s="989">
        <v>121.49684108213187</v>
      </c>
      <c r="AGE85" s="989">
        <v>57</v>
      </c>
      <c r="AGF85" s="989">
        <v>4</v>
      </c>
      <c r="AGG85" s="989">
        <v>45.1</v>
      </c>
      <c r="AGH85" s="989">
        <v>43</v>
      </c>
      <c r="AGI85" s="989">
        <v>0</v>
      </c>
      <c r="AGJ85" s="989">
        <v>0</v>
      </c>
      <c r="AGK85" s="989">
        <v>10</v>
      </c>
      <c r="AGL85" s="989">
        <v>0</v>
      </c>
      <c r="AGM85" s="989">
        <v>0</v>
      </c>
      <c r="AGN85" s="989">
        <v>2</v>
      </c>
      <c r="AGO85" s="989">
        <v>3</v>
      </c>
      <c r="AGP85" s="989">
        <v>33.82</v>
      </c>
      <c r="AGQ85" s="989">
        <v>43</v>
      </c>
      <c r="AGR85" s="989">
        <v>1</v>
      </c>
      <c r="AGS85" s="989">
        <v>11.27</v>
      </c>
      <c r="AGT85" s="989">
        <v>6</v>
      </c>
      <c r="AGU85" s="989">
        <v>0</v>
      </c>
      <c r="AGV85" s="989">
        <v>0</v>
      </c>
      <c r="AGW85" s="989">
        <v>31</v>
      </c>
      <c r="AGX85" s="989">
        <v>0</v>
      </c>
      <c r="AGY85" s="989">
        <v>0</v>
      </c>
      <c r="AGZ85" s="989">
        <v>25</v>
      </c>
      <c r="AHA85" s="989">
        <v>0</v>
      </c>
      <c r="AHB85" s="989">
        <v>0</v>
      </c>
      <c r="AHC85" s="989">
        <v>12</v>
      </c>
      <c r="AHD85" s="989">
        <v>0</v>
      </c>
      <c r="AHE85" s="989">
        <v>0</v>
      </c>
      <c r="AHF85" s="989">
        <v>41</v>
      </c>
      <c r="AHG85" s="712">
        <v>37</v>
      </c>
      <c r="AHH85" s="712">
        <v>427.25</v>
      </c>
      <c r="AHI85" s="699">
        <v>15</v>
      </c>
      <c r="AHJ85" s="712">
        <v>65</v>
      </c>
      <c r="AHK85" s="712">
        <v>750.58</v>
      </c>
      <c r="AHL85" s="712">
        <v>18</v>
      </c>
      <c r="AHM85" s="712">
        <v>0</v>
      </c>
      <c r="AHN85" s="712">
        <v>0</v>
      </c>
      <c r="AHO85" s="699">
        <v>43</v>
      </c>
      <c r="AHP85" s="712">
        <v>0</v>
      </c>
      <c r="AHQ85" s="712">
        <v>0</v>
      </c>
      <c r="AHR85" s="712">
        <v>23</v>
      </c>
      <c r="AHS85" s="712">
        <v>0</v>
      </c>
      <c r="AHT85" s="712">
        <v>0</v>
      </c>
      <c r="AHU85" s="699">
        <v>28</v>
      </c>
      <c r="AHV85" s="712">
        <v>18</v>
      </c>
      <c r="AHW85" s="712">
        <v>207.85</v>
      </c>
      <c r="AHX85" s="699">
        <v>17</v>
      </c>
      <c r="AHY85" s="712">
        <v>22</v>
      </c>
      <c r="AHZ85" s="712">
        <v>248.03</v>
      </c>
      <c r="AIA85" s="699">
        <v>42</v>
      </c>
      <c r="AIC85" s="714"/>
      <c r="AID85" s="725"/>
      <c r="AIE85" s="715"/>
      <c r="AIF85" s="714"/>
      <c r="AIG85" s="725"/>
      <c r="AIH85" s="715"/>
      <c r="AII85" s="715"/>
      <c r="AIJ85" s="712"/>
      <c r="AIK85" s="715"/>
      <c r="AIL85" s="1169">
        <v>46</v>
      </c>
      <c r="AIM85" s="1174">
        <v>45.652173913043477</v>
      </c>
      <c r="AIN85" s="1168">
        <f t="shared" si="145"/>
        <v>77</v>
      </c>
      <c r="AIO85" s="715">
        <v>452</v>
      </c>
      <c r="AIP85" s="725">
        <v>29.867256637168147</v>
      </c>
      <c r="AIQ85" s="715">
        <f t="shared" si="146"/>
        <v>17</v>
      </c>
      <c r="AIR85" s="1169">
        <v>47</v>
      </c>
      <c r="AIS85" s="1174">
        <v>27.659574468085108</v>
      </c>
      <c r="AIT85" s="1168">
        <f t="shared" si="147"/>
        <v>76</v>
      </c>
      <c r="AIU85" s="715">
        <v>448</v>
      </c>
      <c r="AIV85" s="725">
        <v>14.285714285714285</v>
      </c>
      <c r="AIW85" s="715">
        <f t="shared" si="148"/>
        <v>33</v>
      </c>
      <c r="AIX85" s="1169">
        <v>50</v>
      </c>
      <c r="AIY85" s="1174">
        <v>0</v>
      </c>
      <c r="AIZ85" s="1168">
        <f t="shared" si="149"/>
        <v>64</v>
      </c>
      <c r="AJA85" s="715">
        <v>442</v>
      </c>
      <c r="AJB85" s="725">
        <v>15.837104072398189</v>
      </c>
      <c r="AJC85" s="715">
        <f t="shared" si="150"/>
        <v>61</v>
      </c>
      <c r="AJD85" s="714">
        <v>44</v>
      </c>
      <c r="AJE85" s="725">
        <v>6.8181818181818175</v>
      </c>
      <c r="AJF85" s="715">
        <v>8</v>
      </c>
      <c r="AJG85" s="699">
        <v>431</v>
      </c>
      <c r="AJH85" s="1099">
        <v>6.9605568445475638</v>
      </c>
      <c r="AJI85" s="733">
        <v>10</v>
      </c>
      <c r="AJJ85" s="714">
        <v>44</v>
      </c>
      <c r="AJK85" s="712">
        <v>20.454545454545457</v>
      </c>
      <c r="AJL85" s="715">
        <v>17</v>
      </c>
      <c r="AJM85" s="699">
        <v>431</v>
      </c>
      <c r="AJN85" s="712">
        <v>19.953596287703014</v>
      </c>
      <c r="AJO85" s="715">
        <v>10</v>
      </c>
      <c r="AJP85" s="714">
        <v>50</v>
      </c>
      <c r="AJQ85" s="712">
        <v>12</v>
      </c>
      <c r="AJR85" s="715">
        <v>64</v>
      </c>
      <c r="AJS85" s="699">
        <v>485</v>
      </c>
      <c r="AJT85" s="712">
        <v>21.443298969072163</v>
      </c>
      <c r="AJU85" s="715">
        <f t="shared" si="151"/>
        <v>54</v>
      </c>
      <c r="AJV85" s="1178">
        <v>0</v>
      </c>
      <c r="AJW85" s="1099">
        <v>0</v>
      </c>
      <c r="AJX85" s="1099">
        <v>0</v>
      </c>
      <c r="AJY85" s="1099">
        <v>0</v>
      </c>
      <c r="AJZ85" s="1099">
        <v>0</v>
      </c>
      <c r="AKA85" s="1099">
        <v>0</v>
      </c>
      <c r="AKB85" s="1099">
        <v>0</v>
      </c>
      <c r="AKC85" s="1099">
        <v>0</v>
      </c>
      <c r="AKD85" s="1099">
        <v>0</v>
      </c>
      <c r="AKE85" s="1099">
        <v>0</v>
      </c>
      <c r="AKF85" s="1099">
        <v>0</v>
      </c>
      <c r="AKG85" s="1188" t="s">
        <v>1730</v>
      </c>
      <c r="AKH85" s="985">
        <v>28.35820895522388</v>
      </c>
      <c r="AKI85" s="985">
        <v>11.940298507462686</v>
      </c>
      <c r="AKJ85" s="985">
        <v>22.388059701492537</v>
      </c>
      <c r="AKK85" s="985">
        <v>14.925373134328357</v>
      </c>
      <c r="AKL85" s="985">
        <v>10.44776119402985</v>
      </c>
      <c r="AKM85" s="985">
        <v>10.44776119402985</v>
      </c>
      <c r="AKN85" s="985">
        <v>10.44776119402985</v>
      </c>
      <c r="AKO85" s="985">
        <v>10.44776119402985</v>
      </c>
      <c r="AKP85" s="985">
        <v>37.313432835820898</v>
      </c>
      <c r="AKQ85" s="985">
        <v>1.4925373134328357</v>
      </c>
      <c r="AKR85" s="985">
        <v>8.9552238805970141</v>
      </c>
      <c r="AKS85" s="699">
        <v>67</v>
      </c>
      <c r="AKT85" s="714" t="s">
        <v>1634</v>
      </c>
      <c r="AKU85" s="715" t="s">
        <v>1634</v>
      </c>
      <c r="AKV85" s="715" t="s">
        <v>1633</v>
      </c>
      <c r="AKW85" s="715" t="s">
        <v>1634</v>
      </c>
      <c r="AKX85" s="715" t="s">
        <v>1680</v>
      </c>
      <c r="AKY85" s="715" t="s">
        <v>1634</v>
      </c>
      <c r="AKZ85" s="715" t="s">
        <v>1680</v>
      </c>
      <c r="ALA85" s="715">
        <v>1</v>
      </c>
      <c r="ALB85" s="715">
        <v>1</v>
      </c>
      <c r="ALC85" s="715">
        <v>-1</v>
      </c>
      <c r="ALD85" s="715">
        <v>1</v>
      </c>
      <c r="ALE85" s="715">
        <v>-2</v>
      </c>
      <c r="ALF85" s="715">
        <v>1</v>
      </c>
      <c r="ALG85" s="715">
        <v>-2</v>
      </c>
      <c r="ALH85" s="715">
        <f t="shared" si="152"/>
        <v>-1</v>
      </c>
      <c r="ALI85" s="715">
        <f t="shared" si="153"/>
        <v>58</v>
      </c>
      <c r="ALJ85" s="716" t="s">
        <v>31</v>
      </c>
      <c r="ALK85" s="712" t="s">
        <v>31</v>
      </c>
      <c r="ALL85" s="712" t="s">
        <v>1657</v>
      </c>
      <c r="ALM85" s="712" t="s">
        <v>31</v>
      </c>
      <c r="ALN85" s="712" t="s">
        <v>1657</v>
      </c>
      <c r="ALO85" s="712" t="s">
        <v>31</v>
      </c>
      <c r="ALP85" s="712" t="s">
        <v>1657</v>
      </c>
      <c r="ALQ85" s="714">
        <v>2</v>
      </c>
      <c r="ALR85" s="715">
        <v>2</v>
      </c>
      <c r="ALS85" s="715">
        <v>0</v>
      </c>
      <c r="ALT85" s="715">
        <v>35</v>
      </c>
      <c r="ALU85" s="715">
        <v>0</v>
      </c>
      <c r="ALV85" s="715">
        <v>12</v>
      </c>
      <c r="ALW85" s="733">
        <v>2</v>
      </c>
      <c r="ALX85" s="981">
        <v>0.41347942939838739</v>
      </c>
      <c r="ALY85" s="715">
        <v>56</v>
      </c>
      <c r="ALZ85" s="731">
        <v>0.41347942939838739</v>
      </c>
      <c r="AMA85" s="715">
        <v>36</v>
      </c>
      <c r="AMB85" s="731">
        <v>0</v>
      </c>
      <c r="AMC85" s="715">
        <v>64</v>
      </c>
      <c r="AMD85" s="731">
        <v>7.2358900144717797</v>
      </c>
      <c r="AME85" s="715">
        <v>2</v>
      </c>
      <c r="AMF85" s="715">
        <v>0</v>
      </c>
      <c r="AMG85" s="715">
        <v>63</v>
      </c>
      <c r="AMH85" s="731">
        <v>2.4808765763903247</v>
      </c>
      <c r="AMI85" s="715">
        <v>8</v>
      </c>
      <c r="AMJ85" s="731">
        <v>0.41347942939838739</v>
      </c>
      <c r="AMK85" s="715">
        <v>44</v>
      </c>
      <c r="AML85" s="982">
        <v>4</v>
      </c>
      <c r="AMM85" s="699">
        <v>1</v>
      </c>
      <c r="AMN85" s="699">
        <v>0</v>
      </c>
      <c r="AMO85" s="716">
        <v>0.82695885879677478</v>
      </c>
      <c r="AMP85" s="715">
        <v>22</v>
      </c>
      <c r="AMQ85" s="712">
        <v>0.20673971469919369</v>
      </c>
      <c r="AMR85" s="715">
        <v>19</v>
      </c>
      <c r="AMS85" s="712">
        <v>0</v>
      </c>
      <c r="AMT85" s="733">
        <v>27</v>
      </c>
      <c r="AMU85" s="982">
        <v>0</v>
      </c>
      <c r="AMV85" s="731">
        <v>0</v>
      </c>
      <c r="AMW85" s="715">
        <v>32</v>
      </c>
      <c r="AMX85" s="716" t="s">
        <v>1687</v>
      </c>
      <c r="AMY85" s="712" t="s">
        <v>1687</v>
      </c>
      <c r="AMZ85" s="715">
        <v>1</v>
      </c>
      <c r="ANA85" s="715">
        <v>1</v>
      </c>
      <c r="ANB85" s="715">
        <v>2</v>
      </c>
      <c r="ANC85" s="715">
        <v>55</v>
      </c>
      <c r="AND85" s="1201" t="s">
        <v>1632</v>
      </c>
      <c r="ANE85" s="1202" t="s">
        <v>1625</v>
      </c>
      <c r="ANF85" s="1202" t="s">
        <v>1625</v>
      </c>
      <c r="ANG85" s="1202" t="s">
        <v>1625</v>
      </c>
      <c r="ANH85" s="725">
        <v>5</v>
      </c>
      <c r="ANI85" s="725">
        <v>0</v>
      </c>
      <c r="ANJ85" s="725">
        <v>0</v>
      </c>
      <c r="ANK85" s="725">
        <v>0</v>
      </c>
      <c r="ANL85" s="1303">
        <f t="shared" si="154"/>
        <v>5</v>
      </c>
      <c r="ANM85" s="1303">
        <f t="shared" si="155"/>
        <v>70</v>
      </c>
      <c r="ANN85" s="983" t="s">
        <v>1632</v>
      </c>
      <c r="ANO85" s="725" t="s">
        <v>1625</v>
      </c>
      <c r="ANP85" s="725" t="s">
        <v>1625</v>
      </c>
      <c r="ANQ85" s="725" t="s">
        <v>1625</v>
      </c>
      <c r="ANR85" s="725">
        <v>5</v>
      </c>
      <c r="ANS85" s="725">
        <v>0</v>
      </c>
      <c r="ANT85" s="725">
        <v>0</v>
      </c>
      <c r="ANU85" s="725">
        <v>0</v>
      </c>
      <c r="ANV85" s="715">
        <f t="shared" si="156"/>
        <v>5</v>
      </c>
      <c r="ANW85" s="715">
        <f t="shared" si="157"/>
        <v>66</v>
      </c>
      <c r="ANX85" s="982">
        <v>25</v>
      </c>
      <c r="ANY85" s="715">
        <v>629</v>
      </c>
      <c r="ANZ85" s="1089">
        <v>5.5990000000000002</v>
      </c>
      <c r="AOA85" s="715">
        <v>65</v>
      </c>
      <c r="AOB85" s="1089">
        <v>7.4</v>
      </c>
      <c r="AOC85" s="1188">
        <f t="shared" si="158"/>
        <v>9</v>
      </c>
      <c r="AOD85" s="1089">
        <v>19.692</v>
      </c>
      <c r="AOE85" s="1188">
        <f t="shared" si="159"/>
        <v>64</v>
      </c>
      <c r="AOF85" s="699">
        <v>23</v>
      </c>
      <c r="AOG85" s="985">
        <v>4.7550134380814555</v>
      </c>
      <c r="AOH85" s="1188">
        <v>19</v>
      </c>
      <c r="AOI85" s="699">
        <v>1</v>
      </c>
      <c r="AOJ85" s="985">
        <v>0.20673971469919369</v>
      </c>
      <c r="AOK85" s="1188">
        <v>54</v>
      </c>
      <c r="AOL85" s="699">
        <v>1</v>
      </c>
      <c r="AOM85" s="985">
        <v>0.20673971469919369</v>
      </c>
      <c r="AON85" s="1188">
        <v>59</v>
      </c>
      <c r="AOO85" s="699">
        <v>1</v>
      </c>
      <c r="AOP85" s="985">
        <v>0.20673971469919369</v>
      </c>
      <c r="AOQ85" s="1188">
        <v>46</v>
      </c>
      <c r="AOR85" s="983" t="s">
        <v>1625</v>
      </c>
      <c r="AOS85" s="725" t="s">
        <v>1625</v>
      </c>
      <c r="AOT85" s="725" t="s">
        <v>1625</v>
      </c>
      <c r="AOU85" s="725" t="s">
        <v>1625</v>
      </c>
      <c r="AOV85" s="725">
        <v>0</v>
      </c>
      <c r="AOW85" s="725">
        <v>0</v>
      </c>
      <c r="AOX85" s="725">
        <v>0</v>
      </c>
      <c r="AOY85" s="725">
        <v>0</v>
      </c>
      <c r="AOZ85" s="715">
        <f t="shared" si="160"/>
        <v>0</v>
      </c>
      <c r="APA85" s="715">
        <f t="shared" si="161"/>
        <v>25</v>
      </c>
      <c r="APB85" s="1993" t="s">
        <v>1632</v>
      </c>
      <c r="APC85" s="1994" t="s">
        <v>1632</v>
      </c>
      <c r="APD85" s="1994" t="s">
        <v>1625</v>
      </c>
      <c r="APE85" s="1994" t="s">
        <v>1625</v>
      </c>
      <c r="APF85" s="1995">
        <v>5</v>
      </c>
      <c r="APG85" s="1995">
        <v>5</v>
      </c>
      <c r="APH85" s="1995">
        <v>0</v>
      </c>
      <c r="API85" s="1995">
        <v>0</v>
      </c>
      <c r="APJ85" s="715">
        <f t="shared" si="162"/>
        <v>10</v>
      </c>
      <c r="APK85" s="715">
        <f t="shared" si="163"/>
        <v>43</v>
      </c>
      <c r="APL85" s="715">
        <v>0</v>
      </c>
      <c r="APM85" s="725">
        <v>0</v>
      </c>
      <c r="APN85" s="715">
        <v>17</v>
      </c>
      <c r="APO85" s="715">
        <v>0</v>
      </c>
      <c r="APP85" s="725">
        <v>0</v>
      </c>
      <c r="APQ85" s="715">
        <v>18</v>
      </c>
      <c r="APR85" s="1169">
        <v>0</v>
      </c>
      <c r="APS85" s="1168">
        <v>0</v>
      </c>
      <c r="APT85" s="1168">
        <v>0</v>
      </c>
      <c r="APU85" s="989">
        <v>0</v>
      </c>
      <c r="APV85" s="989">
        <v>0</v>
      </c>
      <c r="APW85" s="989">
        <v>0</v>
      </c>
      <c r="APX85" s="989">
        <v>38</v>
      </c>
      <c r="APY85" s="989">
        <v>1</v>
      </c>
      <c r="APZ85" s="989">
        <v>116</v>
      </c>
      <c r="AQA85" s="989">
        <v>928</v>
      </c>
      <c r="AQB85" s="989">
        <v>116</v>
      </c>
      <c r="AQC85" s="989">
        <v>928</v>
      </c>
      <c r="AQD85" s="1099">
        <v>18.942641355378647</v>
      </c>
      <c r="AQE85" s="989">
        <v>28</v>
      </c>
      <c r="AQF85" s="989">
        <v>1</v>
      </c>
      <c r="AQG85" s="989">
        <v>116</v>
      </c>
      <c r="AQH85" s="989">
        <v>928</v>
      </c>
      <c r="AQI85" s="989">
        <v>116</v>
      </c>
      <c r="AQJ85" s="989">
        <v>928</v>
      </c>
      <c r="AQK85" s="989">
        <v>18.942641355378647</v>
      </c>
      <c r="AQL85" s="729">
        <v>54</v>
      </c>
      <c r="AQM85" s="987"/>
      <c r="AQQ85" s="715">
        <v>788</v>
      </c>
      <c r="AQR85" s="715">
        <v>657</v>
      </c>
      <c r="AQS85" s="989">
        <v>32</v>
      </c>
      <c r="AQT85" s="1099">
        <v>4.8706240487062402</v>
      </c>
      <c r="AQU85" s="989">
        <f t="shared" si="164"/>
        <v>10</v>
      </c>
      <c r="AQV85" s="989">
        <v>5</v>
      </c>
      <c r="AQW85" s="989">
        <v>15.625</v>
      </c>
      <c r="AQX85" s="1099">
        <v>4</v>
      </c>
      <c r="AQY85" s="989">
        <f t="shared" si="165"/>
        <v>2</v>
      </c>
      <c r="AQZ85" s="989">
        <v>28</v>
      </c>
      <c r="ARA85" s="989">
        <v>60</v>
      </c>
      <c r="ARB85" s="989">
        <v>46.666666666666664</v>
      </c>
      <c r="ARC85" s="989">
        <f t="shared" si="166"/>
        <v>7</v>
      </c>
      <c r="ARD85" s="1668">
        <v>2.4946727549467274</v>
      </c>
      <c r="ARE85" s="1667">
        <f t="shared" si="167"/>
        <v>22</v>
      </c>
      <c r="ARF85" s="1168">
        <v>5</v>
      </c>
      <c r="ARG85" s="1099">
        <v>20</v>
      </c>
      <c r="ARH85" s="989">
        <f t="shared" si="168"/>
        <v>48</v>
      </c>
      <c r="ARI85" s="715">
        <v>85</v>
      </c>
      <c r="ARJ85" s="985">
        <v>12.941176470588237</v>
      </c>
      <c r="ARK85" s="699">
        <f t="shared" si="169"/>
        <v>15</v>
      </c>
      <c r="ARL85" s="989">
        <v>15</v>
      </c>
      <c r="ARM85" s="715">
        <v>4</v>
      </c>
      <c r="ARN85" s="985">
        <v>26.666666666666668</v>
      </c>
      <c r="ARO85" s="699">
        <f t="shared" si="170"/>
        <v>56</v>
      </c>
      <c r="ARP85" s="707">
        <v>65</v>
      </c>
      <c r="ARQ85" s="990">
        <v>0</v>
      </c>
      <c r="ARR85" s="719">
        <v>0</v>
      </c>
      <c r="ARS85" s="979">
        <f t="shared" si="171"/>
        <v>34</v>
      </c>
      <c r="ART85" s="715">
        <v>68</v>
      </c>
      <c r="ARU85" s="699">
        <f t="shared" si="171"/>
        <v>20</v>
      </c>
      <c r="ARV85" s="715" t="s">
        <v>31</v>
      </c>
      <c r="ARW85" s="715" t="s">
        <v>31</v>
      </c>
      <c r="ARX85" s="985" t="s">
        <v>31</v>
      </c>
      <c r="ARY85" s="699" t="str">
        <f t="shared" si="172"/>
        <v>-</v>
      </c>
      <c r="ARZ85" s="715" t="s">
        <v>31</v>
      </c>
      <c r="ASA85" s="715" t="s">
        <v>31</v>
      </c>
      <c r="ASB85" s="712" t="s">
        <v>31</v>
      </c>
      <c r="ASC85" s="699" t="str">
        <f t="shared" si="173"/>
        <v>-</v>
      </c>
      <c r="ASD85" s="712">
        <v>54.166666666666664</v>
      </c>
      <c r="ASE85" s="712">
        <v>16.666666666666664</v>
      </c>
      <c r="ASF85" s="712">
        <v>8.3333333333333321</v>
      </c>
      <c r="ASG85" s="712">
        <v>11.111111111111111</v>
      </c>
      <c r="ASH85" s="712">
        <v>4.8611111111111116</v>
      </c>
      <c r="ASI85" s="712">
        <v>2.7777777777777777</v>
      </c>
      <c r="ASJ85" s="712">
        <v>2.083333333333333</v>
      </c>
      <c r="ASK85" s="712">
        <v>0</v>
      </c>
      <c r="ASL85" s="712">
        <v>0</v>
      </c>
      <c r="ASM85" s="715">
        <v>78</v>
      </c>
      <c r="ASN85" s="715">
        <v>24</v>
      </c>
      <c r="ASO85" s="715">
        <v>12</v>
      </c>
      <c r="ASP85" s="715">
        <v>16</v>
      </c>
      <c r="ASQ85" s="715">
        <v>7</v>
      </c>
      <c r="ASR85" s="715">
        <v>4</v>
      </c>
      <c r="ASS85" s="715">
        <v>3</v>
      </c>
      <c r="AST85" s="715">
        <v>0</v>
      </c>
      <c r="ASU85" s="715">
        <v>0</v>
      </c>
      <c r="ASV85" s="715">
        <v>144</v>
      </c>
      <c r="ASW85" s="712">
        <v>57.142857142857139</v>
      </c>
      <c r="ASX85" s="712">
        <v>28.571428571428569</v>
      </c>
      <c r="ASY85" s="712">
        <v>0</v>
      </c>
      <c r="ASZ85" s="712">
        <v>0</v>
      </c>
      <c r="ATA85" s="712">
        <v>0</v>
      </c>
      <c r="ATB85" s="712">
        <v>0</v>
      </c>
      <c r="ATC85" s="712">
        <v>14.285714285714285</v>
      </c>
      <c r="ATD85" s="712">
        <v>0</v>
      </c>
      <c r="ATE85" s="712">
        <v>0</v>
      </c>
      <c r="ATF85" s="715">
        <v>4</v>
      </c>
      <c r="ATG85" s="715">
        <v>2</v>
      </c>
      <c r="ATH85" s="715">
        <v>0</v>
      </c>
      <c r="ATI85" s="715">
        <v>0</v>
      </c>
      <c r="ATJ85" s="715">
        <v>0</v>
      </c>
      <c r="ATK85" s="715">
        <v>0</v>
      </c>
      <c r="ATL85" s="715">
        <v>1</v>
      </c>
      <c r="ATM85" s="715">
        <v>0</v>
      </c>
      <c r="ATN85" s="715">
        <v>0</v>
      </c>
      <c r="ATO85" s="715">
        <v>7</v>
      </c>
      <c r="ATP85" s="712">
        <v>100</v>
      </c>
      <c r="ATQ85" s="712">
        <v>0</v>
      </c>
      <c r="ATR85" s="712">
        <v>0</v>
      </c>
      <c r="ATS85" s="712">
        <v>0</v>
      </c>
      <c r="ATT85" s="712">
        <v>0</v>
      </c>
      <c r="ATU85" s="712">
        <v>0</v>
      </c>
      <c r="ATV85" s="712">
        <v>0</v>
      </c>
      <c r="ATW85" s="712">
        <v>0</v>
      </c>
      <c r="ATX85" s="712">
        <v>0</v>
      </c>
      <c r="ATY85" s="715">
        <v>1</v>
      </c>
      <c r="ATZ85" s="715">
        <v>0</v>
      </c>
      <c r="AUA85" s="715">
        <v>0</v>
      </c>
      <c r="AUB85" s="715">
        <v>0</v>
      </c>
      <c r="AUC85" s="715">
        <v>0</v>
      </c>
      <c r="AUD85" s="715">
        <v>0</v>
      </c>
      <c r="AUE85" s="715">
        <v>0</v>
      </c>
      <c r="AUF85" s="715">
        <v>0</v>
      </c>
      <c r="AUG85" s="715">
        <v>0</v>
      </c>
      <c r="AUH85" s="715">
        <v>1</v>
      </c>
      <c r="AUI85" s="712" t="s">
        <v>1648</v>
      </c>
      <c r="AUJ85" s="712" t="s">
        <v>1623</v>
      </c>
      <c r="AUK85" s="709">
        <v>0</v>
      </c>
      <c r="AUL85" s="978">
        <v>31</v>
      </c>
      <c r="AUM85" s="703" t="s">
        <v>1625</v>
      </c>
      <c r="AUN85" s="703" t="s">
        <v>1625</v>
      </c>
      <c r="AUO85" s="703" t="s">
        <v>1625</v>
      </c>
      <c r="AUP85" s="701" t="s">
        <v>1625</v>
      </c>
      <c r="AUQ85" s="712" t="s">
        <v>1625</v>
      </c>
      <c r="AUR85" s="712" t="s">
        <v>1627</v>
      </c>
      <c r="AUS85" s="712" t="s">
        <v>1627</v>
      </c>
      <c r="AUT85" s="712" t="s">
        <v>1627</v>
      </c>
      <c r="AUU85" s="712" t="s">
        <v>1625</v>
      </c>
      <c r="AUV85" s="712" t="s">
        <v>1628</v>
      </c>
      <c r="AUW85" s="3968" t="s">
        <v>1629</v>
      </c>
      <c r="AUX85" s="712" t="s">
        <v>5403</v>
      </c>
      <c r="AUY85" s="712" t="s">
        <v>2465</v>
      </c>
      <c r="AUZ85" s="1039">
        <v>24</v>
      </c>
      <c r="AVA85" s="1039">
        <v>2</v>
      </c>
      <c r="AVB85" s="1040">
        <v>8.3000000000000007</v>
      </c>
      <c r="AVC85" s="699">
        <v>0</v>
      </c>
      <c r="AVD85" s="712">
        <v>0</v>
      </c>
      <c r="AVE85" s="699">
        <f t="shared" si="174"/>
        <v>25</v>
      </c>
      <c r="AVF85" s="712">
        <v>0</v>
      </c>
      <c r="AVG85" s="978">
        <v>33</v>
      </c>
      <c r="AVH85" s="712" t="s">
        <v>1625</v>
      </c>
      <c r="AVI85" s="712" t="s">
        <v>1625</v>
      </c>
      <c r="AVJ85" s="712" t="s">
        <v>1625</v>
      </c>
      <c r="AVK85" s="712" t="s">
        <v>1625</v>
      </c>
      <c r="AVL85" s="716">
        <v>8.6</v>
      </c>
      <c r="AVM85" s="699">
        <f t="shared" si="175"/>
        <v>41</v>
      </c>
      <c r="AVN85" s="715">
        <v>1</v>
      </c>
      <c r="AVO85" s="712">
        <v>0</v>
      </c>
      <c r="AVP85" s="699">
        <f t="shared" si="176"/>
        <v>39</v>
      </c>
      <c r="AVQ85" s="715">
        <v>0</v>
      </c>
      <c r="AVR85" s="712">
        <v>0</v>
      </c>
      <c r="AVS85" s="699">
        <f t="shared" si="177"/>
        <v>14</v>
      </c>
      <c r="AVT85" s="715">
        <v>0</v>
      </c>
      <c r="AVU85" s="712">
        <v>0</v>
      </c>
      <c r="AVV85" s="699">
        <f t="shared" si="178"/>
        <v>29</v>
      </c>
      <c r="AVW85" s="715">
        <v>0</v>
      </c>
      <c r="AVX85" s="712">
        <v>0</v>
      </c>
      <c r="AVY85" s="733">
        <v>0</v>
      </c>
      <c r="AVZ85" s="716">
        <v>0</v>
      </c>
      <c r="AWA85" s="699">
        <f t="shared" si="179"/>
        <v>26</v>
      </c>
      <c r="AWB85" s="715">
        <v>0</v>
      </c>
      <c r="AWC85" s="712">
        <v>0</v>
      </c>
      <c r="AWD85" s="699">
        <f t="shared" si="180"/>
        <v>9</v>
      </c>
      <c r="AWE85" s="715">
        <v>0</v>
      </c>
      <c r="AWF85" s="712">
        <v>25.7</v>
      </c>
      <c r="AWG85" s="699">
        <f t="shared" si="181"/>
        <v>10</v>
      </c>
      <c r="AWH85" s="715">
        <v>3</v>
      </c>
      <c r="AWI85" s="714">
        <v>70</v>
      </c>
      <c r="AWJ85" s="715" t="s">
        <v>31</v>
      </c>
      <c r="AWK85" s="715" t="s">
        <v>31</v>
      </c>
      <c r="AWL85" s="715" t="s">
        <v>31</v>
      </c>
      <c r="AWM85" s="715" t="s">
        <v>31</v>
      </c>
      <c r="AWN85" s="715">
        <v>70</v>
      </c>
      <c r="AWO85" s="715" t="s">
        <v>31</v>
      </c>
      <c r="AWP85" s="715">
        <v>27</v>
      </c>
      <c r="AWQ85" s="715" t="s">
        <v>31</v>
      </c>
      <c r="AWR85" s="715">
        <v>27</v>
      </c>
      <c r="AWS85" s="716">
        <v>7.5999999999999998E-2</v>
      </c>
      <c r="AWT85" s="699">
        <f t="shared" si="182"/>
        <v>59</v>
      </c>
      <c r="AWU85" s="712" t="s">
        <v>31</v>
      </c>
      <c r="AWV85" s="699" t="str">
        <f t="shared" si="182"/>
        <v>-</v>
      </c>
      <c r="AWW85" s="712" t="s">
        <v>31</v>
      </c>
      <c r="AWX85" s="699" t="str">
        <f t="shared" si="112"/>
        <v>-</v>
      </c>
      <c r="AWY85" s="712" t="s">
        <v>31</v>
      </c>
      <c r="AWZ85" s="699" t="str">
        <f t="shared" si="183"/>
        <v>-</v>
      </c>
      <c r="AXA85" s="712" t="s">
        <v>31</v>
      </c>
      <c r="AXB85" s="712">
        <v>7.5999999999999998E-2</v>
      </c>
      <c r="AXC85" s="712" t="s">
        <v>31</v>
      </c>
      <c r="AXD85" s="699" t="str">
        <f t="shared" si="113"/>
        <v>-</v>
      </c>
      <c r="AXE85" s="712">
        <v>2.9000000000000001E-2</v>
      </c>
      <c r="AXF85" s="699">
        <f t="shared" si="114"/>
        <v>34</v>
      </c>
      <c r="AXG85" s="712" t="s">
        <v>31</v>
      </c>
      <c r="AXH85" s="699" t="str">
        <f t="shared" si="115"/>
        <v>-</v>
      </c>
      <c r="AXI85" s="712">
        <v>2.9000000000000001E-2</v>
      </c>
      <c r="AXK85" s="3969">
        <v>95.220588235294116</v>
      </c>
      <c r="AXL85" s="3970">
        <v>272</v>
      </c>
      <c r="AXM85" s="715">
        <f t="shared" si="184"/>
        <v>18</v>
      </c>
      <c r="AXN85" s="3969">
        <v>41.19047619047619</v>
      </c>
      <c r="AXO85" s="3970">
        <v>420</v>
      </c>
      <c r="AXP85" s="715">
        <f t="shared" si="185"/>
        <v>33</v>
      </c>
      <c r="AXQ85" s="2024">
        <v>4864</v>
      </c>
      <c r="AXR85" s="2024">
        <v>4846</v>
      </c>
      <c r="AXS85" s="3029">
        <v>0.3714403631861245</v>
      </c>
      <c r="AXT85" s="2024" t="s">
        <v>8059</v>
      </c>
      <c r="AXU85" s="2024">
        <v>916</v>
      </c>
      <c r="AXV85" s="2024">
        <v>907</v>
      </c>
      <c r="AXW85" s="3029">
        <v>0.99228224917308694</v>
      </c>
      <c r="AXX85" s="2024" t="s">
        <v>8059</v>
      </c>
      <c r="AXY85" s="3029">
        <v>18.832236842105264</v>
      </c>
      <c r="AXZ85" s="3029">
        <v>18.716467189434585</v>
      </c>
      <c r="AYA85" s="3029">
        <v>-0.11576965267067862</v>
      </c>
      <c r="AYB85" s="2024" t="s">
        <v>1632</v>
      </c>
      <c r="AYC85" s="2123">
        <v>2256</v>
      </c>
      <c r="AYD85" s="2024">
        <v>2244</v>
      </c>
      <c r="AYE85" s="3029">
        <v>0.53475935828876686</v>
      </c>
      <c r="AYF85" s="2024" t="s">
        <v>8059</v>
      </c>
      <c r="AYG85" s="2024">
        <v>372</v>
      </c>
      <c r="AYH85" s="2024">
        <v>359</v>
      </c>
      <c r="AYI85" s="3029">
        <v>3.6211699164345248</v>
      </c>
      <c r="AYJ85" s="2024" t="s">
        <v>8056</v>
      </c>
      <c r="AYK85" s="2024">
        <v>22512</v>
      </c>
      <c r="AYL85" s="2024">
        <v>22198</v>
      </c>
      <c r="AYM85" s="3029">
        <v>1.4145418506171836</v>
      </c>
      <c r="AYN85" s="2024" t="s">
        <v>8059</v>
      </c>
      <c r="AYO85" s="2024">
        <v>109000000</v>
      </c>
      <c r="AYP85" s="2024">
        <v>87030877</v>
      </c>
      <c r="AYQ85" s="3029">
        <v>25.242906606582864</v>
      </c>
      <c r="AYR85" s="2024" t="s">
        <v>8057</v>
      </c>
      <c r="AYS85" s="2024">
        <v>59000000</v>
      </c>
      <c r="AYT85" s="2024">
        <v>46540791</v>
      </c>
      <c r="AYU85" s="3029">
        <v>26.770514063673744</v>
      </c>
      <c r="AYV85" s="2024" t="s">
        <v>8057</v>
      </c>
      <c r="AYW85" s="2024">
        <v>23943000</v>
      </c>
      <c r="AYX85" s="2024">
        <v>17844735</v>
      </c>
      <c r="AYY85" s="3029">
        <v>34.174029482645722</v>
      </c>
      <c r="AYZ85" s="2024" t="s">
        <v>8057</v>
      </c>
      <c r="AZA85" s="2024">
        <v>1000000</v>
      </c>
      <c r="AZB85" s="2024">
        <v>45690</v>
      </c>
      <c r="AZC85" s="3029">
        <v>2088.6627270737581</v>
      </c>
      <c r="AZD85" s="2024" t="s">
        <v>8057</v>
      </c>
      <c r="AZE85" s="2024">
        <v>5000000</v>
      </c>
      <c r="AZF85" s="2024">
        <v>5006100</v>
      </c>
      <c r="AZG85" s="3029">
        <v>0.12185134136353781</v>
      </c>
      <c r="AZH85" s="2024" t="s">
        <v>8059</v>
      </c>
      <c r="AZI85" s="2024">
        <v>19000000</v>
      </c>
      <c r="AZJ85" s="2024">
        <v>16593561</v>
      </c>
      <c r="AZK85" s="3029">
        <v>14.50224578075796</v>
      </c>
      <c r="AZL85" s="2024" t="s">
        <v>8057</v>
      </c>
      <c r="AZM85" s="2024">
        <v>0</v>
      </c>
      <c r="AZN85" s="2024">
        <v>0</v>
      </c>
      <c r="AZO85" s="3029" t="s">
        <v>31</v>
      </c>
      <c r="AZP85" s="2024" t="s">
        <v>31</v>
      </c>
      <c r="AZQ85" s="2024">
        <v>0</v>
      </c>
      <c r="AZR85" s="2024">
        <v>0</v>
      </c>
      <c r="AZS85" s="3029" t="s">
        <v>31</v>
      </c>
      <c r="AZT85" s="2024" t="s">
        <v>31</v>
      </c>
      <c r="AZU85" s="2024">
        <v>1057000</v>
      </c>
      <c r="AZV85" s="2024">
        <v>1000000</v>
      </c>
      <c r="AZW85" s="3029">
        <v>5.6999999999999886</v>
      </c>
      <c r="AZX85" s="2024" t="s">
        <v>8056</v>
      </c>
      <c r="AZY85" s="2123">
        <v>587025000</v>
      </c>
      <c r="AZZ85" s="2024">
        <v>584984429</v>
      </c>
      <c r="BAA85" s="3029">
        <v>0.34882484025912674</v>
      </c>
      <c r="BAB85" s="2024" t="s">
        <v>8059</v>
      </c>
      <c r="BAC85" s="2024">
        <v>94057000</v>
      </c>
      <c r="BAD85" s="2024">
        <v>95827103</v>
      </c>
      <c r="BAE85" s="3029">
        <v>1.8471840894532647</v>
      </c>
      <c r="BAF85" s="2024" t="s">
        <v>8059</v>
      </c>
      <c r="BAG85" s="2024">
        <v>939878000</v>
      </c>
      <c r="BAH85" s="2024">
        <v>870621887</v>
      </c>
      <c r="BAI85" s="3029">
        <v>7.9547865765979822</v>
      </c>
      <c r="BAJ85" s="2024" t="s">
        <v>8058</v>
      </c>
      <c r="BAK85" s="2123">
        <v>302791000</v>
      </c>
      <c r="BAL85" s="2024">
        <v>352013658</v>
      </c>
      <c r="BAM85" s="3029">
        <v>13.983167096317601</v>
      </c>
      <c r="BAN85" s="2024" t="s">
        <v>8057</v>
      </c>
      <c r="BAO85" s="2024">
        <v>0</v>
      </c>
      <c r="BAP85" s="2024">
        <v>0</v>
      </c>
      <c r="BAQ85" s="3029" t="s">
        <v>31</v>
      </c>
      <c r="BAR85" s="2024" t="s">
        <v>31</v>
      </c>
      <c r="BAS85" s="2024">
        <v>198104000</v>
      </c>
      <c r="BAT85" s="2024">
        <v>167983395</v>
      </c>
      <c r="BAU85" s="3029">
        <v>17.930703805575547</v>
      </c>
      <c r="BAV85" s="2024" t="s">
        <v>8057</v>
      </c>
      <c r="BAW85" s="2024">
        <v>40343000</v>
      </c>
      <c r="BAX85" s="2024">
        <v>43695947</v>
      </c>
      <c r="BAY85" s="3029">
        <v>7.6733592705977998</v>
      </c>
      <c r="BAZ85" s="2024" t="s">
        <v>8058</v>
      </c>
      <c r="BBA85" s="2024">
        <v>45787000</v>
      </c>
      <c r="BBB85" s="2024">
        <v>21291429</v>
      </c>
      <c r="BBC85" s="3029">
        <v>115.04897581087675</v>
      </c>
      <c r="BBD85" s="2024" t="s">
        <v>8057</v>
      </c>
      <c r="BBE85" s="2123">
        <v>10100000</v>
      </c>
      <c r="BBF85" s="2024">
        <v>6314309</v>
      </c>
      <c r="BBG85" s="3029">
        <v>59.954161255016174</v>
      </c>
      <c r="BBH85" s="2024" t="s">
        <v>8057</v>
      </c>
      <c r="BBI85" s="2024">
        <v>0</v>
      </c>
      <c r="BBJ85" s="2024">
        <v>0</v>
      </c>
      <c r="BBK85" s="3029" t="s">
        <v>31</v>
      </c>
      <c r="BBL85" s="2024" t="s">
        <v>31</v>
      </c>
      <c r="BBM85" s="2024">
        <v>83957000</v>
      </c>
      <c r="BBN85" s="2024">
        <v>89512794</v>
      </c>
      <c r="BBO85" s="3029">
        <v>6.206703814875894</v>
      </c>
      <c r="BBP85" s="2024" t="s">
        <v>8058</v>
      </c>
      <c r="BBQ85" s="2123">
        <v>110384000</v>
      </c>
      <c r="BBR85" s="2024">
        <v>130856453</v>
      </c>
      <c r="BBS85" s="3029">
        <v>15.644970141441945</v>
      </c>
      <c r="BBT85" s="2024" t="s">
        <v>8057</v>
      </c>
      <c r="BBU85" s="2024">
        <v>2569000</v>
      </c>
      <c r="BBV85" s="2024">
        <v>4152133</v>
      </c>
      <c r="BBW85" s="3029">
        <v>38.128186163593504</v>
      </c>
      <c r="BBX85" s="2024" t="s">
        <v>8057</v>
      </c>
      <c r="BBY85" s="2024">
        <v>37292000</v>
      </c>
      <c r="BBZ85" s="2024">
        <v>39991017</v>
      </c>
      <c r="BCA85" s="3029">
        <v>6.7490581697384613</v>
      </c>
      <c r="BCB85" s="2024" t="s">
        <v>8058</v>
      </c>
      <c r="BCC85" s="2024">
        <v>10257000</v>
      </c>
      <c r="BCD85" s="2024">
        <v>9775382</v>
      </c>
      <c r="BCE85" s="3029">
        <v>4.9268458255646692</v>
      </c>
      <c r="BCF85" s="2024" t="s">
        <v>8056</v>
      </c>
      <c r="BCG85" s="2024">
        <v>4084000</v>
      </c>
      <c r="BCH85" s="2024">
        <v>3971692</v>
      </c>
      <c r="BCI85" s="3029">
        <v>2.8277117158127965</v>
      </c>
      <c r="BCJ85" s="2024" t="s">
        <v>8059</v>
      </c>
      <c r="BCK85" s="2024">
        <v>337404000</v>
      </c>
      <c r="BCL85" s="2024">
        <v>253656533</v>
      </c>
      <c r="BCM85" s="3029">
        <v>33.016089122372421</v>
      </c>
      <c r="BCN85" s="2024" t="s">
        <v>8057</v>
      </c>
      <c r="BCO85" s="2024">
        <v>91202000</v>
      </c>
      <c r="BCP85" s="2024">
        <v>122040932</v>
      </c>
      <c r="BCQ85" s="3029">
        <v>25.269335045720567</v>
      </c>
      <c r="BCR85" s="2024" t="s">
        <v>8057</v>
      </c>
      <c r="BCS85" s="2024">
        <v>18422000</v>
      </c>
      <c r="BCT85" s="2024">
        <v>17587487</v>
      </c>
      <c r="BCU85" s="3029">
        <v>4.7449246160068128</v>
      </c>
      <c r="BCV85" s="2024" t="s">
        <v>8056</v>
      </c>
      <c r="BCW85" s="2024">
        <v>62755000</v>
      </c>
      <c r="BCX85" s="2024">
        <v>44757444</v>
      </c>
      <c r="BCY85" s="3029">
        <v>40.211313228700021</v>
      </c>
      <c r="BCZ85" s="2024" t="s">
        <v>8057</v>
      </c>
      <c r="BDA85" s="2024">
        <v>94981000</v>
      </c>
      <c r="BDB85" s="2024">
        <v>64469636</v>
      </c>
      <c r="BDC85" s="3029">
        <v>47.326719822025979</v>
      </c>
      <c r="BDD85" s="2024" t="s">
        <v>8057</v>
      </c>
      <c r="BDE85" s="2024">
        <v>0</v>
      </c>
      <c r="BDF85" s="2024">
        <v>0</v>
      </c>
      <c r="BDG85" s="3029" t="s">
        <v>31</v>
      </c>
      <c r="BDH85" s="2024" t="s">
        <v>31</v>
      </c>
      <c r="BDI85" s="2024">
        <v>0</v>
      </c>
      <c r="BDJ85" s="2024">
        <v>0</v>
      </c>
      <c r="BDK85" s="3029" t="s">
        <v>31</v>
      </c>
      <c r="BDL85" s="2024" t="s">
        <v>31</v>
      </c>
      <c r="BDM85" s="2024">
        <v>50557000</v>
      </c>
      <c r="BDN85" s="2024">
        <v>55513248</v>
      </c>
      <c r="BDO85" s="3029">
        <v>8.9280454280030597</v>
      </c>
      <c r="BDP85" s="2024" t="s">
        <v>8058</v>
      </c>
      <c r="BDQ85" s="2024">
        <v>989000</v>
      </c>
      <c r="BDR85" s="2024">
        <v>1461444</v>
      </c>
      <c r="BDS85" s="3029">
        <v>32.327205147785349</v>
      </c>
      <c r="BDT85" s="2024" t="s">
        <v>8057</v>
      </c>
      <c r="BDU85" s="2024">
        <v>4702000</v>
      </c>
      <c r="BDV85" s="2024">
        <v>4322808</v>
      </c>
      <c r="BDW85" s="3029">
        <v>8.7718908635312971</v>
      </c>
      <c r="BDX85" s="2024" t="s">
        <v>8058</v>
      </c>
      <c r="BDY85" s="2024">
        <v>9744000</v>
      </c>
      <c r="BDZ85" s="2024">
        <v>10473778</v>
      </c>
      <c r="BEA85" s="3029">
        <v>6.9676672543565417</v>
      </c>
      <c r="BEB85" s="2024" t="s">
        <v>8058</v>
      </c>
      <c r="BEC85" s="2024">
        <v>0</v>
      </c>
      <c r="BED85" s="2024">
        <v>0</v>
      </c>
      <c r="BEE85" s="3029" t="s">
        <v>31</v>
      </c>
      <c r="BEF85" s="2024" t="s">
        <v>31</v>
      </c>
      <c r="BEG85" s="2024">
        <v>0</v>
      </c>
      <c r="BEH85" s="2024">
        <v>0</v>
      </c>
      <c r="BEI85" s="3029" t="s">
        <v>31</v>
      </c>
      <c r="BEJ85" s="2024" t="s">
        <v>31</v>
      </c>
      <c r="BEK85" s="2024">
        <v>1392000</v>
      </c>
      <c r="BEL85" s="2024">
        <v>1363317</v>
      </c>
      <c r="BEM85" s="3029">
        <v>2.103912736362858</v>
      </c>
      <c r="BEN85" s="2024" t="s">
        <v>8059</v>
      </c>
      <c r="BEO85" s="2024">
        <v>0</v>
      </c>
      <c r="BEP85" s="2024">
        <v>0</v>
      </c>
      <c r="BEQ85" s="3029" t="s">
        <v>31</v>
      </c>
      <c r="BER85" s="2024" t="s">
        <v>31</v>
      </c>
      <c r="BES85" s="2024">
        <v>103144000</v>
      </c>
      <c r="BET85" s="2024">
        <v>106228583</v>
      </c>
      <c r="BEU85" s="3029">
        <v>2.9037222495945372</v>
      </c>
      <c r="BEV85" s="2024" t="s">
        <v>8059</v>
      </c>
      <c r="BEW85" s="2123">
        <v>4799</v>
      </c>
      <c r="BEX85" s="2024">
        <v>4813</v>
      </c>
      <c r="BEY85" s="3029">
        <v>0.29087886972781973</v>
      </c>
      <c r="BEZ85" s="2024" t="s">
        <v>8059</v>
      </c>
      <c r="BFA85" s="2024">
        <v>920</v>
      </c>
      <c r="BFB85" s="2024">
        <v>928</v>
      </c>
      <c r="BFC85" s="3029">
        <v>0.86206896551723844</v>
      </c>
      <c r="BFD85" s="2024" t="s">
        <v>8059</v>
      </c>
      <c r="BFE85" s="3029">
        <v>19.170660554282144</v>
      </c>
      <c r="BFF85" s="3029">
        <v>19.281113650529814</v>
      </c>
      <c r="BFG85" s="3029">
        <v>0.11045309624767086</v>
      </c>
      <c r="BFH85" s="2024" t="s">
        <v>8074</v>
      </c>
      <c r="BFI85" s="2780" t="s">
        <v>1632</v>
      </c>
      <c r="BFJ85" s="1495" t="s">
        <v>1632</v>
      </c>
      <c r="BFK85" s="1495" t="s">
        <v>1632</v>
      </c>
      <c r="BFL85" s="1495" t="s">
        <v>1632</v>
      </c>
      <c r="BFM85" s="1212">
        <v>10</v>
      </c>
      <c r="BFN85" s="1212">
        <v>10</v>
      </c>
      <c r="BFO85" s="1212">
        <v>10</v>
      </c>
      <c r="BFP85" s="1212">
        <v>10</v>
      </c>
      <c r="BFQ85" s="988">
        <f t="shared" si="186"/>
        <v>40</v>
      </c>
      <c r="BFR85" s="988">
        <f t="shared" si="187"/>
        <v>1</v>
      </c>
      <c r="BFS85" s="1993" t="s">
        <v>1632</v>
      </c>
      <c r="BFT85" s="1994" t="s">
        <v>1625</v>
      </c>
      <c r="BFU85" s="1994" t="s">
        <v>1625</v>
      </c>
      <c r="BFV85" s="1994" t="s">
        <v>1625</v>
      </c>
      <c r="BFW85" s="1995">
        <v>5</v>
      </c>
      <c r="BFX85" s="1995">
        <v>0</v>
      </c>
      <c r="BFY85" s="1995">
        <v>0</v>
      </c>
      <c r="BFZ85" s="1995">
        <v>0</v>
      </c>
      <c r="BGA85" s="1303">
        <f t="shared" si="188"/>
        <v>5</v>
      </c>
      <c r="BGB85" s="1303">
        <f t="shared" si="189"/>
        <v>62</v>
      </c>
      <c r="BGC85" s="1993" t="s">
        <v>1625</v>
      </c>
      <c r="BGD85" s="1994" t="s">
        <v>1625</v>
      </c>
      <c r="BGE85" s="1994" t="s">
        <v>1625</v>
      </c>
      <c r="BGF85" s="1994" t="s">
        <v>1625</v>
      </c>
      <c r="BGG85" s="1995">
        <v>0</v>
      </c>
      <c r="BGH85" s="1995">
        <v>0</v>
      </c>
      <c r="BGI85" s="1995">
        <v>0</v>
      </c>
      <c r="BGJ85" s="1995">
        <v>0</v>
      </c>
      <c r="BGK85" s="1303">
        <f t="shared" si="190"/>
        <v>0</v>
      </c>
      <c r="BGL85" s="1303">
        <f t="shared" si="191"/>
        <v>14</v>
      </c>
      <c r="BGM85" s="1993" t="s">
        <v>1632</v>
      </c>
      <c r="BGN85" s="1994" t="s">
        <v>1632</v>
      </c>
      <c r="BGO85" s="1994" t="s">
        <v>1632</v>
      </c>
      <c r="BGP85" s="1994" t="s">
        <v>1632</v>
      </c>
      <c r="BGQ85" s="1995">
        <v>5</v>
      </c>
      <c r="BGR85" s="1995">
        <v>5</v>
      </c>
      <c r="BGS85" s="1995">
        <v>5</v>
      </c>
      <c r="BGT85" s="1995">
        <v>5</v>
      </c>
      <c r="BGU85" s="1303">
        <f t="shared" si="192"/>
        <v>20</v>
      </c>
      <c r="BGV85" s="1303">
        <f t="shared" si="193"/>
        <v>1</v>
      </c>
      <c r="BGW85" s="1993" t="s">
        <v>1632</v>
      </c>
      <c r="BGX85" s="1994" t="s">
        <v>1632</v>
      </c>
      <c r="BGY85" s="1994" t="s">
        <v>1625</v>
      </c>
      <c r="BGZ85" s="1994" t="s">
        <v>1625</v>
      </c>
      <c r="BHA85" s="1995">
        <v>5</v>
      </c>
      <c r="BHB85" s="1995">
        <v>5</v>
      </c>
      <c r="BHC85" s="1995">
        <v>0</v>
      </c>
      <c r="BHD85" s="1995">
        <v>0</v>
      </c>
      <c r="BHE85" s="1303">
        <f t="shared" si="194"/>
        <v>10</v>
      </c>
      <c r="BHF85" s="1303">
        <f t="shared" si="195"/>
        <v>63</v>
      </c>
      <c r="BHG85" s="1993" t="s">
        <v>1632</v>
      </c>
      <c r="BHH85" s="1994" t="s">
        <v>1632</v>
      </c>
      <c r="BHI85" s="1994" t="s">
        <v>1632</v>
      </c>
      <c r="BHJ85" s="1994" t="s">
        <v>1625</v>
      </c>
      <c r="BHK85" s="1995">
        <v>5</v>
      </c>
      <c r="BHL85" s="1995">
        <v>5</v>
      </c>
      <c r="BHM85" s="1995">
        <v>5</v>
      </c>
      <c r="BHN85" s="1995">
        <v>0</v>
      </c>
      <c r="BHO85" s="1303">
        <f t="shared" si="196"/>
        <v>15</v>
      </c>
      <c r="BHP85" s="1303">
        <f t="shared" si="197"/>
        <v>25</v>
      </c>
      <c r="BHQ85" s="1993" t="s">
        <v>1632</v>
      </c>
      <c r="BHR85" s="1994" t="s">
        <v>1632</v>
      </c>
      <c r="BHS85" s="1994" t="s">
        <v>1632</v>
      </c>
      <c r="BHT85" s="1994" t="s">
        <v>1625</v>
      </c>
      <c r="BHU85" s="1995">
        <v>5</v>
      </c>
      <c r="BHV85" s="1995">
        <v>5</v>
      </c>
      <c r="BHW85" s="1995">
        <v>5</v>
      </c>
      <c r="BHX85" s="1995">
        <v>0</v>
      </c>
      <c r="BHY85" s="1303">
        <f t="shared" si="198"/>
        <v>15</v>
      </c>
      <c r="BHZ85" s="1303">
        <f t="shared" si="199"/>
        <v>42</v>
      </c>
      <c r="BIA85" s="1993" t="s">
        <v>1626</v>
      </c>
      <c r="BIB85" s="1994" t="s">
        <v>1626</v>
      </c>
      <c r="BIC85" s="1994" t="s">
        <v>1626</v>
      </c>
      <c r="BID85" s="1994" t="s">
        <v>1626</v>
      </c>
      <c r="BIE85" s="1994" t="s">
        <v>1626</v>
      </c>
      <c r="BIF85" s="4112">
        <f t="shared" si="200"/>
        <v>5</v>
      </c>
      <c r="BIG85" s="1303">
        <f t="shared" si="201"/>
        <v>1</v>
      </c>
      <c r="BIH85" s="2916">
        <v>48</v>
      </c>
      <c r="BII85" s="3967">
        <v>9.7979179424372322</v>
      </c>
      <c r="BIJ85" s="1303">
        <f t="shared" si="202"/>
        <v>29</v>
      </c>
      <c r="BIK85" s="2073">
        <v>133</v>
      </c>
      <c r="BIL85" s="1303">
        <v>133</v>
      </c>
      <c r="BIM85" s="1995">
        <v>100</v>
      </c>
      <c r="BIN85" s="1303">
        <f t="shared" si="203"/>
        <v>1</v>
      </c>
      <c r="BIO85" s="1993" t="s">
        <v>1626</v>
      </c>
      <c r="BIP85" s="1994" t="s">
        <v>1626</v>
      </c>
      <c r="BIQ85" s="1994" t="s">
        <v>1626</v>
      </c>
      <c r="BIR85" s="1994" t="s">
        <v>1626</v>
      </c>
      <c r="BIS85" s="1994" t="s">
        <v>1626</v>
      </c>
      <c r="BIT85" s="1994" t="s">
        <v>1626</v>
      </c>
      <c r="BIU85" s="1994" t="s">
        <v>1626</v>
      </c>
      <c r="BIV85" s="1994" t="s">
        <v>1626</v>
      </c>
      <c r="BIW85" s="1994" t="s">
        <v>1626</v>
      </c>
      <c r="BIX85" s="1994" t="s">
        <v>1625</v>
      </c>
      <c r="BIY85" s="3617">
        <f t="shared" si="204"/>
        <v>9</v>
      </c>
      <c r="BIZ85" s="2906">
        <f t="shared" si="205"/>
        <v>11</v>
      </c>
      <c r="BJA85" s="3971">
        <v>39</v>
      </c>
      <c r="BJB85" s="3972">
        <v>7.960808328230252</v>
      </c>
      <c r="BJC85" s="3971">
        <v>39</v>
      </c>
      <c r="BJD85" s="3972">
        <v>100</v>
      </c>
      <c r="BJE85" s="3972">
        <v>1</v>
      </c>
      <c r="BJF85" s="3971">
        <v>39</v>
      </c>
      <c r="BJG85" s="3972">
        <v>100</v>
      </c>
      <c r="BJH85" s="3972">
        <v>1</v>
      </c>
      <c r="BJI85" s="3971">
        <v>39</v>
      </c>
      <c r="BJJ85" s="3972">
        <v>100</v>
      </c>
      <c r="BJK85" s="3973">
        <v>1</v>
      </c>
      <c r="BJL85" s="3971">
        <v>63</v>
      </c>
      <c r="BJM85" s="3972">
        <v>12.859767299448867</v>
      </c>
      <c r="BJN85" s="3971">
        <v>0</v>
      </c>
      <c r="BJO85" s="3972">
        <v>0</v>
      </c>
      <c r="BJP85" s="3973">
        <v>35</v>
      </c>
      <c r="BJQ85" s="3971">
        <v>5169</v>
      </c>
      <c r="BJR85" s="3972">
        <v>1055.1132884262092</v>
      </c>
      <c r="BJS85" s="3971">
        <v>0</v>
      </c>
      <c r="BJT85" s="3972">
        <v>0</v>
      </c>
      <c r="BJU85" s="3973">
        <v>28</v>
      </c>
      <c r="BJV85" s="2074">
        <v>6</v>
      </c>
      <c r="BJW85" s="1303">
        <f t="shared" si="116"/>
        <v>56</v>
      </c>
      <c r="BJX85" s="1993" t="s">
        <v>1632</v>
      </c>
      <c r="BJY85" s="1994" t="s">
        <v>1625</v>
      </c>
      <c r="BJZ85" s="1495" t="s">
        <v>1625</v>
      </c>
      <c r="BKA85" s="1495" t="s">
        <v>1625</v>
      </c>
      <c r="BKB85" s="1212">
        <v>5</v>
      </c>
      <c r="BKC85" s="1212">
        <v>0</v>
      </c>
      <c r="BKD85" s="1212">
        <v>0</v>
      </c>
      <c r="BKE85" s="1212">
        <v>0</v>
      </c>
      <c r="BKF85" s="988">
        <f t="shared" si="206"/>
        <v>5</v>
      </c>
      <c r="BKG85" s="988">
        <f t="shared" si="207"/>
        <v>45</v>
      </c>
      <c r="BKH85" s="2780" t="s">
        <v>1632</v>
      </c>
      <c r="BKI85" s="1495" t="s">
        <v>1625</v>
      </c>
      <c r="BKJ85" s="1495" t="s">
        <v>1625</v>
      </c>
      <c r="BKK85" s="1495" t="s">
        <v>1625</v>
      </c>
      <c r="BKL85" s="1212">
        <v>5</v>
      </c>
      <c r="BKM85" s="1212">
        <v>0</v>
      </c>
      <c r="BKN85" s="1212">
        <v>0</v>
      </c>
      <c r="BKO85" s="1212">
        <v>0</v>
      </c>
      <c r="BKP85" s="988">
        <f t="shared" si="208"/>
        <v>5</v>
      </c>
      <c r="BKQ85" s="988">
        <f t="shared" si="209"/>
        <v>35</v>
      </c>
      <c r="BKR85" s="2780" t="s">
        <v>1625</v>
      </c>
      <c r="BKS85" s="1495" t="s">
        <v>1625</v>
      </c>
      <c r="BKT85" s="1495" t="s">
        <v>1625</v>
      </c>
      <c r="BKU85" s="1495" t="s">
        <v>1625</v>
      </c>
      <c r="BKV85" s="1212">
        <v>0</v>
      </c>
      <c r="BKW85" s="1212">
        <v>0</v>
      </c>
      <c r="BKX85" s="1212">
        <v>0</v>
      </c>
      <c r="BKY85" s="1212">
        <v>0</v>
      </c>
      <c r="BKZ85" s="988">
        <f t="shared" si="210"/>
        <v>0</v>
      </c>
      <c r="BLA85" s="988">
        <f t="shared" si="211"/>
        <v>42</v>
      </c>
      <c r="BLB85" s="3971">
        <v>2</v>
      </c>
      <c r="BLC85" s="3972">
        <v>0.4082465809348847</v>
      </c>
      <c r="BLD85" s="3973">
        <v>69</v>
      </c>
      <c r="BLE85" s="3971">
        <v>0</v>
      </c>
      <c r="BLF85" s="3972">
        <v>0</v>
      </c>
      <c r="BLG85" s="3973">
        <v>14</v>
      </c>
      <c r="BLH85" s="3971">
        <v>1</v>
      </c>
      <c r="BLI85" s="3972">
        <v>0.20412329046744235</v>
      </c>
      <c r="BLJ85" s="3973">
        <v>54</v>
      </c>
      <c r="BLK85" s="3971">
        <v>0</v>
      </c>
      <c r="BLL85" s="3972">
        <v>0</v>
      </c>
      <c r="BLM85" s="3973">
        <v>39</v>
      </c>
      <c r="BLN85" s="3971">
        <v>1</v>
      </c>
      <c r="BLO85" s="3972">
        <v>0.20412329046744235</v>
      </c>
      <c r="BLP85" s="3973">
        <v>52</v>
      </c>
      <c r="BLQ85" s="3971">
        <v>0</v>
      </c>
      <c r="BLR85" s="3972">
        <v>0</v>
      </c>
      <c r="BLS85" s="3973">
        <v>13</v>
      </c>
      <c r="BLT85" s="3971">
        <v>0</v>
      </c>
      <c r="BLU85" s="3972">
        <v>0</v>
      </c>
      <c r="BLV85" s="3973">
        <v>14</v>
      </c>
      <c r="BLW85" s="3971">
        <v>1</v>
      </c>
      <c r="BLX85" s="3972">
        <v>0.20412329046744235</v>
      </c>
      <c r="BLY85" s="3973">
        <v>41</v>
      </c>
      <c r="BLZ85" s="2782">
        <v>0</v>
      </c>
      <c r="BMA85" s="2773">
        <v>0</v>
      </c>
      <c r="BMB85" s="988">
        <v>65</v>
      </c>
      <c r="BMC85" s="2782">
        <v>4</v>
      </c>
      <c r="BMD85" s="2773">
        <v>0.81649316186976939</v>
      </c>
      <c r="BME85" s="988">
        <v>28</v>
      </c>
      <c r="BMF85" s="2782">
        <v>0</v>
      </c>
      <c r="BMG85" s="2773">
        <v>0</v>
      </c>
      <c r="BMH85" s="988">
        <v>9</v>
      </c>
      <c r="BMI85" s="2782">
        <v>1</v>
      </c>
      <c r="BMJ85" s="2773">
        <v>0.20412329046744235</v>
      </c>
      <c r="BMK85" s="988">
        <v>11</v>
      </c>
      <c r="BML85" s="2782">
        <v>0</v>
      </c>
      <c r="BMM85" s="2773">
        <v>0</v>
      </c>
      <c r="BMN85" s="988">
        <v>10</v>
      </c>
      <c r="BMO85" s="2782">
        <v>0</v>
      </c>
      <c r="BMP85" s="2773">
        <v>0</v>
      </c>
      <c r="BMQ85" s="988">
        <v>2</v>
      </c>
      <c r="BMR85" s="2782">
        <v>3</v>
      </c>
      <c r="BMS85" s="2773">
        <v>0.61236987140232702</v>
      </c>
      <c r="BMT85" s="988">
        <v>64</v>
      </c>
      <c r="BMU85" s="2782">
        <v>8</v>
      </c>
      <c r="BMV85" s="2773">
        <v>1.6329863237395388</v>
      </c>
      <c r="BMW85" s="988">
        <v>15</v>
      </c>
      <c r="BMX85" s="2782">
        <v>0</v>
      </c>
      <c r="BMY85" s="2773">
        <v>0</v>
      </c>
      <c r="BMZ85" s="988">
        <v>20</v>
      </c>
      <c r="BNA85" s="2782">
        <v>0</v>
      </c>
      <c r="BNB85" s="2773">
        <v>0</v>
      </c>
      <c r="BNC85" s="988">
        <v>28</v>
      </c>
      <c r="BND85" s="2782">
        <v>0</v>
      </c>
      <c r="BNE85" s="2773">
        <v>0</v>
      </c>
      <c r="BNF85" s="988">
        <v>4</v>
      </c>
      <c r="BNG85" s="2782">
        <v>0</v>
      </c>
      <c r="BNH85" s="2773">
        <v>0</v>
      </c>
      <c r="BNI85" s="988">
        <v>19</v>
      </c>
      <c r="BNJ85" s="2782">
        <v>2</v>
      </c>
      <c r="BNK85" s="2773">
        <v>0.4082465809348847</v>
      </c>
      <c r="BNL85" s="988">
        <v>20</v>
      </c>
      <c r="BNM85" s="2782">
        <v>0</v>
      </c>
      <c r="BNN85" s="2773">
        <v>0</v>
      </c>
      <c r="BNO85" s="988">
        <v>5</v>
      </c>
      <c r="BNQ85" s="729">
        <v>165</v>
      </c>
      <c r="BNR85" s="729">
        <v>20</v>
      </c>
      <c r="BNS85" s="729">
        <v>4837</v>
      </c>
      <c r="BNT85" s="729">
        <v>34.11205292536696</v>
      </c>
      <c r="BNU85" s="729">
        <v>4.134794293983874</v>
      </c>
      <c r="BNV85" s="4113">
        <v>43</v>
      </c>
      <c r="BNW85" s="4113">
        <v>22</v>
      </c>
    </row>
    <row r="86" spans="1:1739" ht="13" x14ac:dyDescent="0.2">
      <c r="A86" s="696" t="s">
        <v>1890</v>
      </c>
      <c r="B86" s="697" t="s">
        <v>1891</v>
      </c>
      <c r="C86" s="697" t="s">
        <v>1646</v>
      </c>
      <c r="D86" s="697" t="s">
        <v>1646</v>
      </c>
      <c r="E86" s="697" t="s">
        <v>1733</v>
      </c>
      <c r="F86" s="698" t="s">
        <v>1892</v>
      </c>
      <c r="G86" s="699" t="s">
        <v>1923</v>
      </c>
      <c r="H86" s="700">
        <v>28</v>
      </c>
      <c r="I86" s="703">
        <v>7.11</v>
      </c>
      <c r="J86" s="699">
        <f t="shared" si="117"/>
        <v>52</v>
      </c>
      <c r="K86" s="702">
        <v>37</v>
      </c>
      <c r="L86" s="703">
        <v>6.64</v>
      </c>
      <c r="M86" s="710">
        <f t="shared" si="118"/>
        <v>76</v>
      </c>
      <c r="N86" s="712">
        <f t="shared" si="119"/>
        <v>-0.47000000000000064</v>
      </c>
      <c r="O86" s="702">
        <v>29</v>
      </c>
      <c r="P86" s="703">
        <v>7.21</v>
      </c>
      <c r="Q86" s="710">
        <f t="shared" si="120"/>
        <v>22</v>
      </c>
      <c r="R86" s="712">
        <f t="shared" si="121"/>
        <v>0.57000000000000028</v>
      </c>
      <c r="S86" s="702">
        <v>106</v>
      </c>
      <c r="T86" s="703">
        <v>6.27</v>
      </c>
      <c r="U86" s="699">
        <f t="shared" si="213"/>
        <v>26</v>
      </c>
      <c r="V86" s="702">
        <v>116</v>
      </c>
      <c r="W86" s="703">
        <v>6.44</v>
      </c>
      <c r="X86" s="710">
        <f t="shared" si="107"/>
        <v>8</v>
      </c>
      <c r="Y86" s="712">
        <f t="shared" si="122"/>
        <v>0.17000000000000082</v>
      </c>
      <c r="Z86" s="702">
        <v>132</v>
      </c>
      <c r="AA86" s="703">
        <v>6.1742424242424239</v>
      </c>
      <c r="AB86" s="710">
        <f t="shared" si="108"/>
        <v>39</v>
      </c>
      <c r="AC86" s="712">
        <f t="shared" si="123"/>
        <v>-0.26575757575757653</v>
      </c>
      <c r="AD86" s="706">
        <v>86</v>
      </c>
      <c r="AE86" s="701">
        <v>6.1511627906976747</v>
      </c>
      <c r="AF86" s="702">
        <v>46</v>
      </c>
      <c r="AG86" s="704">
        <v>6.2173913043478262</v>
      </c>
      <c r="AH86" s="705">
        <f t="shared" si="124"/>
        <v>63</v>
      </c>
      <c r="AI86" s="707">
        <v>49</v>
      </c>
      <c r="AJ86" s="704">
        <v>6.6734693877551017</v>
      </c>
      <c r="AK86" s="705">
        <f t="shared" si="125"/>
        <v>4</v>
      </c>
      <c r="AL86" s="702">
        <v>37</v>
      </c>
      <c r="AM86" s="704">
        <v>5.4594594594594597</v>
      </c>
      <c r="AN86" s="1595">
        <f t="shared" si="126"/>
        <v>56</v>
      </c>
      <c r="AO86" s="4086"/>
      <c r="AP86" s="717">
        <v>79</v>
      </c>
      <c r="AQ86" s="705">
        <v>70</v>
      </c>
      <c r="AR86" s="709">
        <v>83.4</v>
      </c>
      <c r="AS86" s="705">
        <v>62</v>
      </c>
      <c r="AT86" s="709">
        <v>-0.40000000000000568</v>
      </c>
      <c r="AU86" s="701">
        <v>0.70000000000000284</v>
      </c>
      <c r="AV86" s="702">
        <v>95</v>
      </c>
      <c r="AW86" s="715">
        <f t="shared" si="127"/>
        <v>7</v>
      </c>
      <c r="AX86" s="710">
        <v>95</v>
      </c>
      <c r="AY86" s="715">
        <f t="shared" si="128"/>
        <v>8</v>
      </c>
      <c r="AZ86" s="702">
        <v>270</v>
      </c>
      <c r="BA86" s="711">
        <f t="shared" si="212"/>
        <v>11</v>
      </c>
      <c r="BB86" s="702">
        <v>180</v>
      </c>
      <c r="BC86" s="726">
        <v>59</v>
      </c>
      <c r="BD86" s="702">
        <v>30</v>
      </c>
      <c r="BE86" s="703">
        <v>16.666666666666664</v>
      </c>
      <c r="BF86" s="705">
        <f t="shared" si="129"/>
        <v>6</v>
      </c>
      <c r="BG86" s="702">
        <v>30</v>
      </c>
      <c r="BH86" s="703">
        <v>6.666666666666667</v>
      </c>
      <c r="BI86" s="705">
        <f t="shared" si="130"/>
        <v>3</v>
      </c>
      <c r="BJ86" s="702">
        <v>28</v>
      </c>
      <c r="BK86" s="703">
        <v>50</v>
      </c>
      <c r="BL86" s="705">
        <f t="shared" si="131"/>
        <v>50</v>
      </c>
      <c r="BM86" s="702">
        <v>30</v>
      </c>
      <c r="BN86" s="703">
        <v>23.333333333333332</v>
      </c>
      <c r="BO86" s="705">
        <v>74</v>
      </c>
      <c r="BP86" s="702">
        <v>27</v>
      </c>
      <c r="BQ86" s="703">
        <v>0</v>
      </c>
      <c r="BR86" s="705">
        <v>1</v>
      </c>
      <c r="BS86" s="702">
        <v>30</v>
      </c>
      <c r="BT86" s="703">
        <v>40</v>
      </c>
      <c r="BU86" s="705">
        <v>68</v>
      </c>
      <c r="BV86" s="702">
        <v>45</v>
      </c>
      <c r="BW86" s="703">
        <v>64.444444444444443</v>
      </c>
      <c r="BX86" s="705">
        <f t="shared" si="132"/>
        <v>70</v>
      </c>
      <c r="BY86" s="702">
        <v>46</v>
      </c>
      <c r="BZ86" s="703">
        <v>69.565217391304344</v>
      </c>
      <c r="CA86" s="705">
        <f t="shared" si="133"/>
        <v>13</v>
      </c>
      <c r="CB86" s="702">
        <v>44</v>
      </c>
      <c r="CC86" s="703">
        <v>72.727272727272734</v>
      </c>
      <c r="CD86" s="705">
        <f t="shared" si="134"/>
        <v>72</v>
      </c>
      <c r="CE86" s="702">
        <v>45</v>
      </c>
      <c r="CF86" s="703">
        <v>31.111111111111111</v>
      </c>
      <c r="CG86" s="705">
        <v>16</v>
      </c>
      <c r="CH86" s="702">
        <v>41</v>
      </c>
      <c r="CI86" s="703">
        <v>2.4390243902439024</v>
      </c>
      <c r="CJ86" s="705">
        <f t="shared" si="135"/>
        <v>24</v>
      </c>
      <c r="CK86" s="702">
        <v>47</v>
      </c>
      <c r="CL86" s="703">
        <v>40.425531914893611</v>
      </c>
      <c r="CM86" s="705">
        <f t="shared" si="136"/>
        <v>15</v>
      </c>
      <c r="CN86" s="709">
        <v>13.6</v>
      </c>
      <c r="CO86" s="726">
        <v>30</v>
      </c>
      <c r="CP86" s="703">
        <v>3.2</v>
      </c>
      <c r="CQ86" s="703">
        <v>4.5</v>
      </c>
      <c r="CR86" s="704">
        <v>5.9</v>
      </c>
      <c r="CS86" s="709">
        <v>13.200000000000001</v>
      </c>
      <c r="CT86" s="701">
        <v>12.9</v>
      </c>
      <c r="CU86" s="712">
        <v>15.6</v>
      </c>
      <c r="CV86" s="729">
        <f t="shared" si="137"/>
        <v>25</v>
      </c>
      <c r="CW86" s="712">
        <v>4</v>
      </c>
      <c r="CX86" s="712">
        <v>5</v>
      </c>
      <c r="CY86" s="712">
        <v>6.6</v>
      </c>
      <c r="CZ86" s="714">
        <v>53</v>
      </c>
      <c r="DA86" s="985">
        <v>85</v>
      </c>
      <c r="DB86" s="729">
        <v>20</v>
      </c>
      <c r="DC86" s="715">
        <v>21</v>
      </c>
      <c r="DD86" s="985">
        <v>85</v>
      </c>
      <c r="DE86" s="729">
        <v>20</v>
      </c>
      <c r="DF86" s="715">
        <v>23</v>
      </c>
      <c r="DG86" s="712">
        <v>85</v>
      </c>
      <c r="DH86" s="729">
        <v>30</v>
      </c>
      <c r="DI86" s="715">
        <v>9</v>
      </c>
      <c r="DJ86" s="712">
        <v>84</v>
      </c>
      <c r="DK86" s="729">
        <v>28</v>
      </c>
      <c r="DL86" s="716">
        <v>23.636363636363637</v>
      </c>
      <c r="DM86" s="710">
        <v>41</v>
      </c>
      <c r="DN86" s="715">
        <v>55</v>
      </c>
      <c r="DO86" s="717">
        <v>76.363636363636374</v>
      </c>
      <c r="DP86" s="710">
        <v>38</v>
      </c>
      <c r="DQ86" s="703">
        <v>0</v>
      </c>
      <c r="DR86" s="705">
        <v>18</v>
      </c>
      <c r="DS86" s="709">
        <v>72.41379310344827</v>
      </c>
      <c r="DT86" s="721">
        <v>27</v>
      </c>
      <c r="DU86" s="703">
        <v>0</v>
      </c>
      <c r="DV86" s="705">
        <v>17</v>
      </c>
      <c r="DW86" s="718">
        <v>50</v>
      </c>
      <c r="DX86" s="705">
        <v>68</v>
      </c>
      <c r="DY86" s="703">
        <v>17.241379310344829</v>
      </c>
      <c r="DZ86" s="705">
        <v>14</v>
      </c>
      <c r="EA86" s="702">
        <v>27</v>
      </c>
      <c r="EB86" s="719">
        <v>74.074074074074076</v>
      </c>
      <c r="EC86" s="705">
        <f t="shared" si="109"/>
        <v>44</v>
      </c>
      <c r="ED86" s="702">
        <v>42</v>
      </c>
      <c r="EE86" s="719">
        <v>40.476190476190474</v>
      </c>
      <c r="EF86" s="705">
        <v>68</v>
      </c>
      <c r="EG86" s="702">
        <v>24</v>
      </c>
      <c r="EH86" s="720">
        <v>58.333333333333336</v>
      </c>
      <c r="EI86" s="705">
        <v>48</v>
      </c>
      <c r="EJ86" s="768">
        <v>21</v>
      </c>
      <c r="EK86" s="3956">
        <v>1</v>
      </c>
      <c r="EL86" s="3957">
        <v>32</v>
      </c>
      <c r="EM86" s="3958">
        <v>4.7619047619047619</v>
      </c>
      <c r="EN86" s="770">
        <v>69</v>
      </c>
      <c r="EO86" s="768">
        <v>21</v>
      </c>
      <c r="EP86" s="1583">
        <v>4</v>
      </c>
      <c r="EQ86" s="2356">
        <v>1</v>
      </c>
      <c r="ER86" s="3958">
        <v>14.285714285714285</v>
      </c>
      <c r="ES86" s="770">
        <v>62</v>
      </c>
      <c r="ET86" s="768">
        <v>23</v>
      </c>
      <c r="EU86" s="1583">
        <v>0.75</v>
      </c>
      <c r="EV86" s="2356">
        <v>49</v>
      </c>
      <c r="EW86" s="3958">
        <v>8.695652173913043</v>
      </c>
      <c r="EX86" s="770">
        <v>72</v>
      </c>
      <c r="EY86" s="3974">
        <v>20</v>
      </c>
      <c r="EZ86" s="1583">
        <v>0.5</v>
      </c>
      <c r="FA86" s="2356">
        <v>54</v>
      </c>
      <c r="FB86" s="3966">
        <v>5</v>
      </c>
      <c r="FC86" s="3975">
        <v>60</v>
      </c>
      <c r="FD86" s="768">
        <v>19</v>
      </c>
      <c r="FE86" s="3957" t="s">
        <v>1700</v>
      </c>
      <c r="FF86" s="3957">
        <v>74</v>
      </c>
      <c r="FG86" s="3958">
        <v>0</v>
      </c>
      <c r="FH86" s="770">
        <v>74</v>
      </c>
      <c r="FI86" s="3965">
        <v>21</v>
      </c>
      <c r="FJ86" s="3957">
        <v>0.5</v>
      </c>
      <c r="FK86" s="3957">
        <v>36</v>
      </c>
      <c r="FL86" s="3966">
        <v>9.5238095238095237</v>
      </c>
      <c r="FM86" s="3965">
        <v>3</v>
      </c>
      <c r="FN86" s="768">
        <v>23</v>
      </c>
      <c r="FO86" s="3957" t="s">
        <v>1700</v>
      </c>
      <c r="FP86" s="3957">
        <v>74</v>
      </c>
      <c r="FQ86" s="3958">
        <v>0</v>
      </c>
      <c r="FR86" s="770">
        <v>74</v>
      </c>
      <c r="FS86" s="768">
        <v>19</v>
      </c>
      <c r="FT86" s="3957">
        <v>3.8333333333333335</v>
      </c>
      <c r="FU86" s="3957">
        <v>2</v>
      </c>
      <c r="FV86" s="3958">
        <v>47.368421052631575</v>
      </c>
      <c r="FW86" s="770">
        <v>9</v>
      </c>
      <c r="FX86" s="714">
        <v>45</v>
      </c>
      <c r="FY86" s="725">
        <v>15.555555555555555</v>
      </c>
      <c r="FZ86" s="715">
        <v>57</v>
      </c>
      <c r="GA86" s="702">
        <v>41</v>
      </c>
      <c r="GB86" s="727">
        <v>0.75</v>
      </c>
      <c r="GC86" s="726">
        <v>47</v>
      </c>
      <c r="GD86" s="720">
        <v>4.8780487804878048</v>
      </c>
      <c r="GE86" s="705">
        <v>22</v>
      </c>
      <c r="GF86" s="702">
        <v>42</v>
      </c>
      <c r="GG86" s="712">
        <v>0.75</v>
      </c>
      <c r="GH86" s="729">
        <v>53</v>
      </c>
      <c r="GI86" s="720">
        <v>4.7619047619047619</v>
      </c>
      <c r="GJ86" s="705">
        <v>30</v>
      </c>
      <c r="GK86" s="702">
        <v>43</v>
      </c>
      <c r="GL86" s="712">
        <v>1.5</v>
      </c>
      <c r="GM86" s="729">
        <v>2</v>
      </c>
      <c r="GN86" s="720">
        <v>4.6511627906976747</v>
      </c>
      <c r="GO86" s="705">
        <v>47</v>
      </c>
      <c r="GP86" s="702">
        <v>41</v>
      </c>
      <c r="GQ86" s="712">
        <v>0</v>
      </c>
      <c r="GR86" s="729">
        <v>56</v>
      </c>
      <c r="GS86" s="720">
        <v>0</v>
      </c>
      <c r="GT86" s="705">
        <v>56</v>
      </c>
      <c r="GU86" s="702">
        <v>41</v>
      </c>
      <c r="GV86" s="726">
        <v>0.625</v>
      </c>
      <c r="GW86" s="726">
        <v>70</v>
      </c>
      <c r="GX86" s="720">
        <v>9.7560975609756095</v>
      </c>
      <c r="GY86" s="705">
        <v>51</v>
      </c>
      <c r="GZ86" s="702">
        <v>42</v>
      </c>
      <c r="HA86" s="726">
        <v>0</v>
      </c>
      <c r="HB86" s="726">
        <v>44</v>
      </c>
      <c r="HC86" s="720">
        <v>0</v>
      </c>
      <c r="HD86" s="705">
        <v>44</v>
      </c>
      <c r="HE86" s="702">
        <v>41</v>
      </c>
      <c r="HF86" s="726">
        <v>0</v>
      </c>
      <c r="HG86" s="726">
        <v>47</v>
      </c>
      <c r="HH86" s="720">
        <v>0</v>
      </c>
      <c r="HI86" s="705">
        <v>47</v>
      </c>
      <c r="HJ86" s="702">
        <v>41</v>
      </c>
      <c r="HK86" s="726">
        <v>0.5</v>
      </c>
      <c r="HL86" s="726">
        <v>50</v>
      </c>
      <c r="HM86" s="720">
        <v>2.4390243902439024</v>
      </c>
      <c r="HN86" s="705">
        <v>11</v>
      </c>
      <c r="HO86" s="709">
        <v>20.33898305084746</v>
      </c>
      <c r="HP86" s="703">
        <v>5.0847457627118651</v>
      </c>
      <c r="HQ86" s="703">
        <v>54.237288135593218</v>
      </c>
      <c r="HR86" s="703">
        <v>15.254237288135593</v>
      </c>
      <c r="HS86" s="1299">
        <v>10.16949152542373</v>
      </c>
      <c r="HT86" s="1299">
        <v>20.33898305084746</v>
      </c>
      <c r="HU86" s="1299">
        <v>61.016949152542374</v>
      </c>
      <c r="HV86" s="1299">
        <v>3.3898305084745761</v>
      </c>
      <c r="HW86" s="1299">
        <v>55.932203389830505</v>
      </c>
      <c r="HX86" s="1300">
        <v>59</v>
      </c>
      <c r="HY86" s="709">
        <v>15.714285714285714</v>
      </c>
      <c r="HZ86" s="709">
        <v>1.9047619047619049</v>
      </c>
      <c r="IA86" s="709">
        <v>53.333333333333336</v>
      </c>
      <c r="IB86" s="709">
        <v>16.666666666666664</v>
      </c>
      <c r="IC86" s="709">
        <v>7.1428571428571423</v>
      </c>
      <c r="ID86" s="709">
        <v>37.61904761904762</v>
      </c>
      <c r="IE86" s="709">
        <v>34.761904761904759</v>
      </c>
      <c r="IF86" s="709">
        <v>1.9047619047619049</v>
      </c>
      <c r="IG86" s="709">
        <v>49.523809523809526</v>
      </c>
      <c r="IH86" s="1300">
        <v>210</v>
      </c>
      <c r="II86" s="1265">
        <v>3</v>
      </c>
      <c r="IJ86" s="1266">
        <v>3</v>
      </c>
      <c r="IK86" s="1266">
        <v>2</v>
      </c>
      <c r="IL86" s="1266">
        <v>2</v>
      </c>
      <c r="IM86" s="1266">
        <v>0</v>
      </c>
      <c r="IN86" s="1266">
        <v>3</v>
      </c>
      <c r="IO86" s="1266" t="s">
        <v>31</v>
      </c>
      <c r="IP86" s="1266">
        <v>6</v>
      </c>
      <c r="IQ86" s="1267">
        <v>21</v>
      </c>
      <c r="IR86" s="1268">
        <v>2</v>
      </c>
      <c r="IS86" s="1269">
        <v>0</v>
      </c>
      <c r="IT86" s="1269">
        <v>1</v>
      </c>
      <c r="IU86" s="1269">
        <v>4</v>
      </c>
      <c r="IV86" s="1269">
        <v>2</v>
      </c>
      <c r="IW86" s="1269">
        <v>1</v>
      </c>
      <c r="IX86" s="1269" t="s">
        <v>31</v>
      </c>
      <c r="IY86" s="1269">
        <v>11</v>
      </c>
      <c r="IZ86" s="1267">
        <v>23</v>
      </c>
      <c r="JA86" s="1268">
        <v>1</v>
      </c>
      <c r="JB86" s="1269">
        <v>0</v>
      </c>
      <c r="JC86" s="1269">
        <v>0</v>
      </c>
      <c r="JD86" s="1269">
        <v>0</v>
      </c>
      <c r="JE86" s="1269">
        <v>1</v>
      </c>
      <c r="JF86" s="1269">
        <v>0</v>
      </c>
      <c r="JG86" s="1269" t="s">
        <v>31</v>
      </c>
      <c r="JH86" s="1269">
        <v>7</v>
      </c>
      <c r="JI86" s="1270">
        <v>9</v>
      </c>
      <c r="JJ86" s="1268">
        <v>14.285714285714285</v>
      </c>
      <c r="JK86" s="1269">
        <v>14.285714285714285</v>
      </c>
      <c r="JL86" s="1269">
        <v>9.5238095238095237</v>
      </c>
      <c r="JM86" s="1269">
        <v>9.5238095238095237</v>
      </c>
      <c r="JN86" s="1269">
        <v>0</v>
      </c>
      <c r="JO86" s="1269">
        <v>14.285714285714285</v>
      </c>
      <c r="JP86" s="1269" t="s">
        <v>31</v>
      </c>
      <c r="JQ86" s="1269">
        <v>28.571428571428569</v>
      </c>
      <c r="JR86" s="1270">
        <v>100</v>
      </c>
      <c r="JS86" s="1268">
        <v>8.695652173913043</v>
      </c>
      <c r="JT86" s="1269">
        <v>0</v>
      </c>
      <c r="JU86" s="1269">
        <v>4.3478260869565215</v>
      </c>
      <c r="JV86" s="1269">
        <v>17.391304347826086</v>
      </c>
      <c r="JW86" s="1269">
        <v>8.695652173913043</v>
      </c>
      <c r="JX86" s="1269">
        <v>4.3478260869565215</v>
      </c>
      <c r="JY86" s="1269" t="s">
        <v>31</v>
      </c>
      <c r="JZ86" s="1269">
        <v>47.826086956521742</v>
      </c>
      <c r="KA86" s="1270">
        <v>100</v>
      </c>
      <c r="KB86" s="1268">
        <v>11.111111111111111</v>
      </c>
      <c r="KC86" s="1269">
        <v>0</v>
      </c>
      <c r="KD86" s="1269">
        <v>0</v>
      </c>
      <c r="KE86" s="1269">
        <v>0</v>
      </c>
      <c r="KF86" s="1269">
        <v>11.111111111111111</v>
      </c>
      <c r="KG86" s="1269">
        <v>0</v>
      </c>
      <c r="KH86" s="1269" t="s">
        <v>31</v>
      </c>
      <c r="KI86" s="1269">
        <v>77.777777777777786</v>
      </c>
      <c r="KJ86" s="1270">
        <v>100</v>
      </c>
      <c r="KK86" s="718">
        <v>54.574811625403662</v>
      </c>
      <c r="KL86" s="705">
        <v>18</v>
      </c>
      <c r="KM86" s="718">
        <v>70.270270270270274</v>
      </c>
      <c r="KN86" s="705">
        <v>34</v>
      </c>
      <c r="KO86" s="725">
        <v>2.4847094801223242</v>
      </c>
      <c r="KP86" s="715">
        <v>53</v>
      </c>
      <c r="KQ86" s="1212">
        <v>0</v>
      </c>
      <c r="KR86" s="715">
        <v>27</v>
      </c>
      <c r="KS86" s="725">
        <v>17.851681957186543</v>
      </c>
      <c r="KT86" s="715">
        <v>23</v>
      </c>
      <c r="KU86" s="1212">
        <v>0</v>
      </c>
      <c r="KV86" s="715">
        <v>49</v>
      </c>
      <c r="KW86" s="725">
        <v>6.7493112947658407</v>
      </c>
      <c r="KX86" s="715">
        <v>56</v>
      </c>
      <c r="KY86" s="715">
        <v>18.956521739130437</v>
      </c>
      <c r="KZ86" s="715">
        <v>25</v>
      </c>
      <c r="LA86" s="728">
        <v>30</v>
      </c>
      <c r="LB86" s="729">
        <v>10</v>
      </c>
      <c r="LC86" s="729">
        <v>10</v>
      </c>
      <c r="LD86" s="729">
        <v>20</v>
      </c>
      <c r="LE86" s="729">
        <v>0</v>
      </c>
      <c r="LF86" s="730">
        <v>70</v>
      </c>
      <c r="LG86" s="734">
        <v>54</v>
      </c>
      <c r="LH86" s="728">
        <v>0</v>
      </c>
      <c r="LI86" s="729">
        <v>0</v>
      </c>
      <c r="LJ86" s="706">
        <v>0</v>
      </c>
      <c r="LK86" s="705">
        <v>41</v>
      </c>
      <c r="LL86" s="1372" t="s">
        <v>1632</v>
      </c>
      <c r="LM86" s="976" t="s">
        <v>1632</v>
      </c>
      <c r="LN86" s="976" t="s">
        <v>1632</v>
      </c>
      <c r="LO86" s="976" t="s">
        <v>1625</v>
      </c>
      <c r="LP86" s="729">
        <v>30</v>
      </c>
      <c r="LQ86" s="1023">
        <v>25</v>
      </c>
      <c r="LR86" s="1372" t="s">
        <v>1625</v>
      </c>
      <c r="LS86" s="976" t="s">
        <v>1625</v>
      </c>
      <c r="LT86" s="976" t="s">
        <v>1625</v>
      </c>
      <c r="LU86" s="976" t="s">
        <v>1625</v>
      </c>
      <c r="LV86" s="729">
        <v>0</v>
      </c>
      <c r="LW86" s="1023">
        <v>41</v>
      </c>
      <c r="LX86" s="1372" t="s">
        <v>1632</v>
      </c>
      <c r="LY86" s="976" t="s">
        <v>1632</v>
      </c>
      <c r="LZ86" s="976" t="s">
        <v>1625</v>
      </c>
      <c r="MA86" s="976" t="s">
        <v>1625</v>
      </c>
      <c r="MB86" s="729">
        <v>30</v>
      </c>
      <c r="MC86" s="1023">
        <v>46</v>
      </c>
      <c r="MD86" s="1372" t="s">
        <v>1632</v>
      </c>
      <c r="ME86" s="976" t="s">
        <v>1632</v>
      </c>
      <c r="MF86" s="976" t="s">
        <v>1625</v>
      </c>
      <c r="MG86" s="976" t="s">
        <v>1625</v>
      </c>
      <c r="MH86" s="729">
        <v>20</v>
      </c>
      <c r="MI86" s="1023">
        <v>54</v>
      </c>
      <c r="MJ86" s="1372" t="s">
        <v>1632</v>
      </c>
      <c r="MK86" s="976" t="s">
        <v>1632</v>
      </c>
      <c r="ML86" s="976" t="s">
        <v>1625</v>
      </c>
      <c r="MM86" s="976" t="s">
        <v>1625</v>
      </c>
      <c r="MN86" s="729">
        <v>20</v>
      </c>
      <c r="MO86" s="1023">
        <v>53</v>
      </c>
      <c r="MP86" s="1372" t="s">
        <v>1625</v>
      </c>
      <c r="MQ86" s="976" t="s">
        <v>1625</v>
      </c>
      <c r="MR86" s="976" t="s">
        <v>1625</v>
      </c>
      <c r="MS86" s="976" t="s">
        <v>1625</v>
      </c>
      <c r="MT86" s="729">
        <v>0</v>
      </c>
      <c r="MU86" s="1023">
        <v>63</v>
      </c>
      <c r="MV86" s="1372" t="s">
        <v>1625</v>
      </c>
      <c r="MW86" s="976" t="s">
        <v>1625</v>
      </c>
      <c r="MX86" s="976" t="s">
        <v>1625</v>
      </c>
      <c r="MY86" s="729">
        <v>0</v>
      </c>
      <c r="MZ86" s="1023">
        <v>56</v>
      </c>
      <c r="NA86" s="1372" t="s">
        <v>1632</v>
      </c>
      <c r="NB86" s="976" t="s">
        <v>1632</v>
      </c>
      <c r="NC86" s="976" t="s">
        <v>1632</v>
      </c>
      <c r="ND86" s="976" t="s">
        <v>1625</v>
      </c>
      <c r="NE86" s="729">
        <v>30</v>
      </c>
      <c r="NF86" s="1023">
        <v>35</v>
      </c>
      <c r="NG86" s="976" t="s">
        <v>1625</v>
      </c>
      <c r="NH86" s="976" t="s">
        <v>1625</v>
      </c>
      <c r="NI86" s="976" t="s">
        <v>1625</v>
      </c>
      <c r="NJ86" s="976" t="s">
        <v>1625</v>
      </c>
      <c r="NK86" s="729">
        <v>0</v>
      </c>
      <c r="NL86" s="1023">
        <v>50</v>
      </c>
      <c r="NM86" s="715">
        <v>824.04</v>
      </c>
      <c r="NN86" s="715">
        <f t="shared" si="110"/>
        <v>6</v>
      </c>
      <c r="NO86" s="714">
        <v>682</v>
      </c>
      <c r="NP86" s="715">
        <v>11</v>
      </c>
      <c r="NQ86" s="731">
        <v>382.28699551569508</v>
      </c>
      <c r="NR86" s="715">
        <v>6</v>
      </c>
      <c r="NS86" s="715">
        <v>669</v>
      </c>
      <c r="NT86" s="715">
        <v>8</v>
      </c>
      <c r="NU86" s="731">
        <v>375</v>
      </c>
      <c r="NV86" s="715">
        <v>6</v>
      </c>
      <c r="NW86" s="715">
        <v>387</v>
      </c>
      <c r="NX86" s="715">
        <v>7</v>
      </c>
      <c r="NY86" s="725">
        <v>216.92825112107622</v>
      </c>
      <c r="NZ86" s="715">
        <v>5</v>
      </c>
      <c r="OA86" s="1303">
        <v>20</v>
      </c>
      <c r="OB86" s="1995">
        <v>1.1210762331838564</v>
      </c>
      <c r="OC86" s="1303">
        <v>26</v>
      </c>
      <c r="OD86" s="1303">
        <v>2</v>
      </c>
      <c r="OE86" s="1995">
        <v>1.1210762331838564</v>
      </c>
      <c r="OF86" s="1303">
        <v>21</v>
      </c>
      <c r="OG86" s="1303">
        <v>40</v>
      </c>
      <c r="OH86" s="1995">
        <v>2.2421524663677128</v>
      </c>
      <c r="OI86" s="1303">
        <v>50</v>
      </c>
      <c r="OJ86" s="699">
        <v>3</v>
      </c>
      <c r="OK86" s="985">
        <v>1.6816143497757849</v>
      </c>
      <c r="OL86" s="1303">
        <v>51</v>
      </c>
      <c r="OM86" s="714">
        <v>85</v>
      </c>
      <c r="ON86" s="725">
        <v>47.6457399103139</v>
      </c>
      <c r="OO86" s="733">
        <v>37</v>
      </c>
      <c r="OP86" s="714" t="s">
        <v>31</v>
      </c>
      <c r="OQ86" s="731" t="s">
        <v>31</v>
      </c>
      <c r="OR86" s="733" t="str">
        <f t="shared" si="138"/>
        <v>-</v>
      </c>
      <c r="OS86" s="981">
        <v>38.784781374219193</v>
      </c>
      <c r="OT86" s="733">
        <v>20</v>
      </c>
      <c r="OU86" s="715">
        <v>105</v>
      </c>
      <c r="OV86" s="715">
        <v>129</v>
      </c>
      <c r="OW86" s="715">
        <v>84</v>
      </c>
      <c r="OX86" s="715">
        <v>43</v>
      </c>
      <c r="OY86" s="715">
        <v>20</v>
      </c>
      <c r="OZ86" s="715">
        <v>97</v>
      </c>
      <c r="PA86" s="715">
        <v>233</v>
      </c>
      <c r="PB86" s="715">
        <v>27</v>
      </c>
      <c r="PC86" s="715">
        <v>28</v>
      </c>
      <c r="PD86" s="715">
        <v>156</v>
      </c>
      <c r="PE86" s="715">
        <v>82</v>
      </c>
      <c r="PF86" s="715">
        <v>174</v>
      </c>
      <c r="PG86" s="715">
        <v>12</v>
      </c>
      <c r="PH86" s="715">
        <v>4</v>
      </c>
      <c r="PI86" s="715">
        <v>92</v>
      </c>
      <c r="PJ86" s="715">
        <v>129</v>
      </c>
      <c r="PK86" s="715">
        <v>118</v>
      </c>
      <c r="PL86" s="715">
        <v>342</v>
      </c>
      <c r="PM86" s="714">
        <v>30.701754385964914</v>
      </c>
      <c r="PN86" s="715">
        <v>70</v>
      </c>
      <c r="PO86" s="715">
        <v>37.719298245614034</v>
      </c>
      <c r="PP86" s="715">
        <v>68</v>
      </c>
      <c r="PQ86" s="715">
        <v>24.561403508771928</v>
      </c>
      <c r="PR86" s="715">
        <v>60</v>
      </c>
      <c r="PS86" s="715">
        <v>12.573099415204677</v>
      </c>
      <c r="PT86" s="715">
        <v>31</v>
      </c>
      <c r="PU86" s="715">
        <v>5.8479532163742682</v>
      </c>
      <c r="PV86" s="715">
        <v>67</v>
      </c>
      <c r="PW86" s="715">
        <v>28.362573099415204</v>
      </c>
      <c r="PX86" s="715">
        <v>34</v>
      </c>
      <c r="PY86" s="715">
        <v>68.128654970760238</v>
      </c>
      <c r="PZ86" s="715">
        <v>32</v>
      </c>
      <c r="QA86" s="715">
        <v>7.8947368421052628</v>
      </c>
      <c r="QB86" s="715">
        <v>60</v>
      </c>
      <c r="QC86" s="715">
        <v>8.1871345029239766</v>
      </c>
      <c r="QD86" s="715">
        <v>52</v>
      </c>
      <c r="QE86" s="715">
        <v>45.614035087719294</v>
      </c>
      <c r="QF86" s="715">
        <v>29</v>
      </c>
      <c r="QG86" s="715">
        <v>23.976608187134502</v>
      </c>
      <c r="QH86" s="715">
        <v>56</v>
      </c>
      <c r="QI86" s="715">
        <v>50.877192982456144</v>
      </c>
      <c r="QJ86" s="715">
        <v>30</v>
      </c>
      <c r="QK86" s="715">
        <v>3.5087719298245612</v>
      </c>
      <c r="QL86" s="715">
        <v>28</v>
      </c>
      <c r="QM86" s="715">
        <v>1.1695906432748537</v>
      </c>
      <c r="QN86" s="715">
        <v>27</v>
      </c>
      <c r="QO86" s="715">
        <v>26.900584795321635</v>
      </c>
      <c r="QP86" s="715">
        <v>37</v>
      </c>
      <c r="QQ86" s="715">
        <v>37.719298245614034</v>
      </c>
      <c r="QR86" s="715">
        <v>68</v>
      </c>
      <c r="QS86" s="715">
        <v>34.502923976608187</v>
      </c>
      <c r="QT86" s="715">
        <v>35</v>
      </c>
      <c r="QU86" s="714">
        <v>53</v>
      </c>
      <c r="QV86" s="715">
        <v>0</v>
      </c>
      <c r="QW86" s="715">
        <v>5</v>
      </c>
      <c r="QX86" s="715">
        <v>1</v>
      </c>
      <c r="QY86" s="715">
        <v>6</v>
      </c>
      <c r="QZ86" s="715">
        <v>2</v>
      </c>
      <c r="RA86" s="715">
        <v>10</v>
      </c>
      <c r="RB86" s="715">
        <v>2</v>
      </c>
      <c r="RC86" s="715">
        <v>1</v>
      </c>
      <c r="RD86" s="715">
        <v>43</v>
      </c>
      <c r="RE86" s="715">
        <v>13</v>
      </c>
      <c r="RF86" s="715">
        <v>27</v>
      </c>
      <c r="RG86" s="715">
        <v>0</v>
      </c>
      <c r="RH86" s="715">
        <v>4</v>
      </c>
      <c r="RI86" s="715">
        <v>12</v>
      </c>
      <c r="RJ86" s="715">
        <v>6</v>
      </c>
      <c r="RK86" s="715">
        <v>5</v>
      </c>
      <c r="RL86" s="715">
        <v>170</v>
      </c>
      <c r="RM86" s="714">
        <v>31.176470588235293</v>
      </c>
      <c r="RN86" s="715">
        <v>68</v>
      </c>
      <c r="RO86" s="715">
        <v>0</v>
      </c>
      <c r="RP86" s="715">
        <v>1</v>
      </c>
      <c r="RQ86" s="715">
        <v>2.9411764705882351</v>
      </c>
      <c r="RR86" s="715">
        <v>62</v>
      </c>
      <c r="RS86" s="715">
        <v>0.58823529411764708</v>
      </c>
      <c r="RT86" s="715">
        <v>13</v>
      </c>
      <c r="RU86" s="715">
        <v>3.5294117647058822</v>
      </c>
      <c r="RV86" s="715">
        <v>67</v>
      </c>
      <c r="RW86" s="715">
        <v>1.1764705882352942</v>
      </c>
      <c r="RX86" s="715">
        <v>10</v>
      </c>
      <c r="RY86" s="715">
        <v>5.8823529411764701</v>
      </c>
      <c r="RZ86" s="715">
        <v>11</v>
      </c>
      <c r="SA86" s="715">
        <v>1.1764705882352942</v>
      </c>
      <c r="SB86" s="715">
        <v>34</v>
      </c>
      <c r="SC86" s="715">
        <v>0.58823529411764708</v>
      </c>
      <c r="SD86" s="715">
        <v>14</v>
      </c>
      <c r="SE86" s="715">
        <v>25.294117647058822</v>
      </c>
      <c r="SF86" s="715">
        <v>22</v>
      </c>
      <c r="SG86" s="715">
        <v>7.6470588235294121</v>
      </c>
      <c r="SH86" s="715">
        <v>48</v>
      </c>
      <c r="SI86" s="715">
        <v>15.882352941176469</v>
      </c>
      <c r="SJ86" s="715">
        <v>21</v>
      </c>
      <c r="SK86" s="715">
        <v>0</v>
      </c>
      <c r="SL86" s="715">
        <v>1</v>
      </c>
      <c r="SM86" s="715">
        <v>2.3529411764705883</v>
      </c>
      <c r="SN86" s="715">
        <v>24</v>
      </c>
      <c r="SO86" s="715">
        <v>7.0588235294117645</v>
      </c>
      <c r="SP86" s="715">
        <v>23</v>
      </c>
      <c r="SQ86" s="715">
        <v>3.5294117647058822</v>
      </c>
      <c r="SR86" s="715">
        <v>7</v>
      </c>
      <c r="SS86" s="715">
        <v>2.9411764705882351</v>
      </c>
      <c r="ST86" s="733">
        <v>23</v>
      </c>
      <c r="SU86" s="4108" t="s">
        <v>8303</v>
      </c>
      <c r="SV86" s="1355" t="s">
        <v>8305</v>
      </c>
      <c r="SW86" s="1355">
        <v>0</v>
      </c>
      <c r="SX86" s="4109">
        <v>0</v>
      </c>
      <c r="SY86" s="1355">
        <v>66</v>
      </c>
      <c r="SZ86" s="2074">
        <v>7</v>
      </c>
      <c r="TA86" s="1995">
        <v>3</v>
      </c>
      <c r="TB86" s="3967">
        <v>1.6816143497757849</v>
      </c>
      <c r="TC86" s="1303">
        <v>37</v>
      </c>
      <c r="TD86" s="2074">
        <v>0</v>
      </c>
      <c r="TE86" s="1995">
        <v>0</v>
      </c>
      <c r="TF86" s="3967">
        <v>0</v>
      </c>
      <c r="TG86" s="1303">
        <v>54</v>
      </c>
      <c r="TH86" s="2074">
        <v>0</v>
      </c>
      <c r="TI86" s="1995">
        <v>0</v>
      </c>
      <c r="TJ86" s="3967">
        <v>0</v>
      </c>
      <c r="TK86" s="1303">
        <v>6</v>
      </c>
      <c r="TL86" s="2074">
        <v>0</v>
      </c>
      <c r="TM86" s="1995">
        <v>0</v>
      </c>
      <c r="TN86" s="3967">
        <v>0</v>
      </c>
      <c r="TO86" s="1303">
        <v>11</v>
      </c>
      <c r="TP86" s="2074">
        <v>0</v>
      </c>
      <c r="TQ86" s="1995">
        <v>0</v>
      </c>
      <c r="TR86" s="3967">
        <v>0</v>
      </c>
      <c r="TS86" s="1303">
        <v>5</v>
      </c>
      <c r="TT86" s="2074">
        <v>0</v>
      </c>
      <c r="TU86" s="1995">
        <v>0</v>
      </c>
      <c r="TV86" s="3967">
        <v>0</v>
      </c>
      <c r="TW86" s="1303">
        <v>2</v>
      </c>
      <c r="TX86" s="2074">
        <v>18</v>
      </c>
      <c r="TY86" s="1995">
        <v>15</v>
      </c>
      <c r="TZ86" s="3967">
        <v>8.4080717488789229</v>
      </c>
      <c r="UA86" s="1303">
        <v>32</v>
      </c>
      <c r="UB86" s="2074">
        <v>0</v>
      </c>
      <c r="UC86" s="1995">
        <v>0</v>
      </c>
      <c r="UD86" s="3967">
        <v>0</v>
      </c>
      <c r="UE86" s="1303">
        <v>58</v>
      </c>
      <c r="UF86" s="2074">
        <v>0</v>
      </c>
      <c r="UG86" s="1995">
        <v>0</v>
      </c>
      <c r="UH86" s="3967">
        <v>0</v>
      </c>
      <c r="UI86" s="1303">
        <v>14</v>
      </c>
      <c r="UJ86" s="2074">
        <v>0</v>
      </c>
      <c r="UK86" s="1995">
        <v>0</v>
      </c>
      <c r="UL86" s="3967">
        <v>0</v>
      </c>
      <c r="UM86" s="1303">
        <v>22</v>
      </c>
      <c r="UN86" s="2074">
        <v>0</v>
      </c>
      <c r="UO86" s="1995">
        <v>0</v>
      </c>
      <c r="UP86" s="3967">
        <v>0</v>
      </c>
      <c r="UQ86" s="1303">
        <v>3</v>
      </c>
      <c r="UR86" s="2074">
        <v>0</v>
      </c>
      <c r="US86" s="1995">
        <v>0</v>
      </c>
      <c r="UT86" s="3967">
        <v>0</v>
      </c>
      <c r="UU86" s="1303">
        <v>12</v>
      </c>
      <c r="UV86" s="2074">
        <v>0</v>
      </c>
      <c r="UW86" s="1995">
        <v>0</v>
      </c>
      <c r="UX86" s="3967">
        <v>0</v>
      </c>
      <c r="UY86" s="1303">
        <v>26</v>
      </c>
      <c r="UZ86" s="2074">
        <v>0</v>
      </c>
      <c r="VA86" s="1995">
        <v>0</v>
      </c>
      <c r="VB86" s="3967">
        <v>0</v>
      </c>
      <c r="VC86" s="1303">
        <v>4</v>
      </c>
      <c r="VD86" s="2073">
        <v>0</v>
      </c>
      <c r="VE86" s="1303">
        <v>0</v>
      </c>
      <c r="VF86" s="1303">
        <v>0</v>
      </c>
      <c r="VG86" s="1303">
        <v>7</v>
      </c>
      <c r="VH86" s="1303">
        <v>0</v>
      </c>
      <c r="VI86" s="1303">
        <v>0</v>
      </c>
      <c r="VJ86" s="1303">
        <v>0</v>
      </c>
      <c r="VK86" s="1303">
        <v>4</v>
      </c>
      <c r="VL86" s="1303">
        <v>0</v>
      </c>
      <c r="VM86" s="1303">
        <v>0</v>
      </c>
      <c r="VN86" s="1303">
        <v>0</v>
      </c>
      <c r="VO86" s="1303">
        <v>9</v>
      </c>
      <c r="VP86" s="1303">
        <v>0</v>
      </c>
      <c r="VQ86" s="1303">
        <v>0</v>
      </c>
      <c r="VR86" s="1303">
        <v>0</v>
      </c>
      <c r="VS86" s="1303">
        <v>18</v>
      </c>
      <c r="VT86" s="1303">
        <v>0</v>
      </c>
      <c r="VU86" s="1303">
        <v>0</v>
      </c>
      <c r="VV86" s="1303">
        <v>0</v>
      </c>
      <c r="VW86" s="1303">
        <v>7</v>
      </c>
      <c r="VX86" s="1303">
        <v>0</v>
      </c>
      <c r="VY86" s="1303">
        <v>0</v>
      </c>
      <c r="VZ86" s="1303">
        <v>0</v>
      </c>
      <c r="WA86" s="1303">
        <v>36</v>
      </c>
      <c r="WB86" s="1303">
        <v>0</v>
      </c>
      <c r="WC86" s="1303">
        <v>0</v>
      </c>
      <c r="WD86" s="1303">
        <v>0</v>
      </c>
      <c r="WE86" s="1303">
        <v>15</v>
      </c>
      <c r="WF86" s="1303">
        <v>0</v>
      </c>
      <c r="WG86" s="1303">
        <v>0</v>
      </c>
      <c r="WH86" s="1303">
        <v>0</v>
      </c>
      <c r="WI86" s="1303">
        <v>6</v>
      </c>
      <c r="WJ86" s="1303">
        <v>0</v>
      </c>
      <c r="WK86" s="1303">
        <v>0</v>
      </c>
      <c r="WL86" s="1303">
        <v>0</v>
      </c>
      <c r="WM86" s="1303">
        <v>19</v>
      </c>
      <c r="WN86" s="1303">
        <v>0</v>
      </c>
      <c r="WO86" s="1303">
        <v>0</v>
      </c>
      <c r="WP86" s="1303">
        <v>0</v>
      </c>
      <c r="WQ86" s="1303">
        <v>16</v>
      </c>
      <c r="WR86" s="1303">
        <v>0</v>
      </c>
      <c r="WS86" s="1303">
        <v>0</v>
      </c>
      <c r="WT86" s="1303">
        <v>0</v>
      </c>
      <c r="WU86" s="1303">
        <v>16</v>
      </c>
      <c r="WV86" s="2150"/>
      <c r="WW86" s="712">
        <v>8.6206896551724146</v>
      </c>
      <c r="WX86" s="712">
        <v>5.3333333333333339</v>
      </c>
      <c r="WY86" s="712">
        <v>11.224489795918368</v>
      </c>
      <c r="WZ86" s="712">
        <v>12.121212121212121</v>
      </c>
      <c r="XA86" s="712">
        <v>14.117647058823529</v>
      </c>
      <c r="XB86" s="712">
        <v>10.891089108910892</v>
      </c>
      <c r="XC86" s="699">
        <v>12.359550561797752</v>
      </c>
      <c r="XD86" s="699">
        <v>53</v>
      </c>
      <c r="XE86" s="699">
        <v>10.359408033826638</v>
      </c>
      <c r="XF86" s="712">
        <v>12.076271186440678</v>
      </c>
      <c r="XG86" s="699">
        <v>48</v>
      </c>
      <c r="XH86" s="712">
        <v>25</v>
      </c>
      <c r="XI86" s="712">
        <v>26.666666666666668</v>
      </c>
      <c r="XJ86" s="712">
        <v>28.571428571428569</v>
      </c>
      <c r="XK86" s="712">
        <v>30.303030303030305</v>
      </c>
      <c r="XL86" s="712">
        <v>25.882352941176475</v>
      </c>
      <c r="XM86" s="712">
        <v>13.861386138613863</v>
      </c>
      <c r="XN86" s="699">
        <v>25.842696629213485</v>
      </c>
      <c r="XO86" s="699">
        <v>8</v>
      </c>
      <c r="XP86" s="699">
        <v>27.27272727272727</v>
      </c>
      <c r="XQ86" s="712">
        <v>24.788135593220339</v>
      </c>
      <c r="XR86" s="699">
        <v>5</v>
      </c>
      <c r="XS86" s="712">
        <v>38.202247191011232</v>
      </c>
      <c r="XT86" s="699">
        <v>13</v>
      </c>
      <c r="XU86" s="699">
        <v>37.632135306553913</v>
      </c>
      <c r="XV86" s="985">
        <v>36.864406779661017</v>
      </c>
      <c r="XW86" s="699">
        <v>8</v>
      </c>
      <c r="XX86" s="699">
        <v>74.257425742574256</v>
      </c>
      <c r="XY86" s="699">
        <v>59.550561797752813</v>
      </c>
      <c r="XZ86" s="699">
        <v>20</v>
      </c>
      <c r="YA86" s="985">
        <v>60.676532769556026</v>
      </c>
      <c r="YB86" s="985">
        <v>61.440677966101696</v>
      </c>
      <c r="YC86" s="699">
        <v>14</v>
      </c>
      <c r="YD86" s="985" t="s">
        <v>31</v>
      </c>
      <c r="YE86" s="985">
        <v>2.2471910112359552</v>
      </c>
      <c r="YF86" s="699">
        <v>19</v>
      </c>
      <c r="YG86" s="699">
        <v>0.21141649048625794</v>
      </c>
      <c r="YH86" s="699">
        <v>0.63559322033898313</v>
      </c>
      <c r="YI86" s="699">
        <v>6</v>
      </c>
      <c r="YJ86" s="699">
        <v>0.99009900990099009</v>
      </c>
      <c r="YK86" s="699" t="s">
        <v>31</v>
      </c>
      <c r="YL86" s="699" t="s">
        <v>31</v>
      </c>
      <c r="YM86" s="985">
        <v>1.4799154334038054</v>
      </c>
      <c r="YN86" s="985">
        <v>1.0593220338983049</v>
      </c>
      <c r="YO86" s="699">
        <v>16</v>
      </c>
      <c r="YP86" s="985">
        <v>0</v>
      </c>
      <c r="YQ86" s="985">
        <v>0</v>
      </c>
      <c r="YR86" s="699">
        <v>37</v>
      </c>
      <c r="YS86" s="712">
        <v>0</v>
      </c>
      <c r="YT86" s="985">
        <v>0</v>
      </c>
      <c r="YU86" s="699">
        <v>24</v>
      </c>
      <c r="YV86" s="982">
        <v>28</v>
      </c>
      <c r="YW86" s="725">
        <v>35.714285714285715</v>
      </c>
      <c r="YX86" s="699">
        <v>70</v>
      </c>
      <c r="YY86" s="699">
        <v>123</v>
      </c>
      <c r="YZ86" s="725">
        <v>64.22764227642277</v>
      </c>
      <c r="ZA86" s="699">
        <v>11</v>
      </c>
      <c r="ZB86" s="715">
        <v>23</v>
      </c>
      <c r="ZC86" s="725">
        <v>60.869565217391312</v>
      </c>
      <c r="ZD86" s="699">
        <v>77</v>
      </c>
      <c r="ZE86" s="982">
        <v>30</v>
      </c>
      <c r="ZF86" s="715">
        <v>36.666666666666664</v>
      </c>
      <c r="ZG86" s="699">
        <v>48</v>
      </c>
      <c r="ZH86" s="716">
        <v>0</v>
      </c>
      <c r="ZI86" s="712">
        <v>0</v>
      </c>
      <c r="ZJ86" s="699">
        <v>25</v>
      </c>
      <c r="ZK86" s="1363" t="s">
        <v>1627</v>
      </c>
      <c r="ZL86" s="712">
        <v>85.18518518518519</v>
      </c>
      <c r="ZM86" s="712">
        <v>87.037037037037038</v>
      </c>
      <c r="ZN86" s="699">
        <v>34</v>
      </c>
      <c r="ZO86" s="715">
        <v>270</v>
      </c>
      <c r="ZP86" s="709">
        <v>72.222222222222214</v>
      </c>
      <c r="ZQ86" s="703">
        <v>72.649572649572647</v>
      </c>
      <c r="ZR86" s="978">
        <v>29</v>
      </c>
      <c r="ZS86" s="705">
        <v>117</v>
      </c>
      <c r="ZT86" s="709">
        <v>86.274509803921575</v>
      </c>
      <c r="ZU86" s="703">
        <v>89.361702127659569</v>
      </c>
      <c r="ZV86" s="978">
        <v>9</v>
      </c>
      <c r="ZW86" s="4111">
        <v>47</v>
      </c>
      <c r="ZX86" s="709">
        <v>65.217391304347828</v>
      </c>
      <c r="ZY86" s="703">
        <v>64.86486486486487</v>
      </c>
      <c r="ZZ86" s="978">
        <v>36</v>
      </c>
      <c r="AAA86" s="4111">
        <v>37</v>
      </c>
      <c r="AAB86" s="709">
        <v>58.620689655172406</v>
      </c>
      <c r="AAC86" s="703">
        <v>57.575757575757578</v>
      </c>
      <c r="AAD86" s="978">
        <v>45</v>
      </c>
      <c r="AAE86" s="4111">
        <v>33</v>
      </c>
      <c r="AAF86" s="983">
        <v>91.860465116279073</v>
      </c>
      <c r="AAG86" s="715">
        <v>96.470588235294116</v>
      </c>
      <c r="AAH86" s="715">
        <v>72</v>
      </c>
      <c r="AAI86" s="733">
        <v>85</v>
      </c>
      <c r="AAJ86" s="709">
        <v>510.2</v>
      </c>
      <c r="AAK86" s="978">
        <v>8</v>
      </c>
      <c r="AAL86" s="703">
        <v>1464.1</v>
      </c>
      <c r="AAM86" s="978">
        <v>10</v>
      </c>
      <c r="AAN86" s="703">
        <v>0</v>
      </c>
      <c r="AAO86" s="978">
        <f t="shared" si="139"/>
        <v>31</v>
      </c>
      <c r="AAP86" s="703">
        <v>0</v>
      </c>
      <c r="AAQ86" s="979">
        <f t="shared" si="140"/>
        <v>12</v>
      </c>
      <c r="AAR86" s="712">
        <v>18.59</v>
      </c>
      <c r="AAS86" s="699">
        <v>3</v>
      </c>
      <c r="AAT86" s="712">
        <v>195.17</v>
      </c>
      <c r="AAU86" s="699">
        <v>53</v>
      </c>
      <c r="AAV86" s="712">
        <v>0</v>
      </c>
      <c r="AAW86" s="699">
        <v>24</v>
      </c>
      <c r="AAX86" s="712">
        <v>0</v>
      </c>
      <c r="AAY86" s="699">
        <v>32</v>
      </c>
      <c r="AAZ86" s="699">
        <v>8010.3</v>
      </c>
      <c r="ABA86" s="978">
        <f t="shared" si="141"/>
        <v>31</v>
      </c>
      <c r="ABB86" s="712">
        <v>599.70000000000005</v>
      </c>
      <c r="ABC86" s="978">
        <f t="shared" si="141"/>
        <v>55</v>
      </c>
      <c r="ABD86" s="712">
        <v>0</v>
      </c>
      <c r="ABE86" s="978">
        <f t="shared" si="141"/>
        <v>46</v>
      </c>
      <c r="ABF86" s="712">
        <v>492.6</v>
      </c>
      <c r="ABG86" s="978">
        <f t="shared" si="141"/>
        <v>37</v>
      </c>
      <c r="ABH86" s="712">
        <v>0</v>
      </c>
      <c r="ABI86" s="978">
        <f t="shared" si="141"/>
        <v>2</v>
      </c>
      <c r="ABJ86" s="712">
        <v>0</v>
      </c>
      <c r="ABK86" s="978">
        <f t="shared" si="141"/>
        <v>1</v>
      </c>
      <c r="ABL86" s="712">
        <v>642.5</v>
      </c>
      <c r="ABM86" s="978">
        <f t="shared" si="141"/>
        <v>10</v>
      </c>
      <c r="ABN86" s="712">
        <f t="shared" si="142"/>
        <v>642.5</v>
      </c>
      <c r="ABO86" s="2732">
        <f t="shared" si="143"/>
        <v>10</v>
      </c>
      <c r="ABP86" s="716">
        <v>5</v>
      </c>
      <c r="ABQ86" s="712" t="s">
        <v>1632</v>
      </c>
      <c r="ABR86" s="712">
        <v>5</v>
      </c>
      <c r="ABS86" s="712" t="s">
        <v>1632</v>
      </c>
      <c r="ABT86" s="712">
        <v>5</v>
      </c>
      <c r="ABU86" s="712" t="s">
        <v>1632</v>
      </c>
      <c r="ABV86" s="712">
        <v>0</v>
      </c>
      <c r="ABW86" s="712" t="s">
        <v>1625</v>
      </c>
      <c r="ABX86" s="712">
        <v>0</v>
      </c>
      <c r="ABY86" s="712" t="s">
        <v>1625</v>
      </c>
      <c r="ABZ86" s="712">
        <v>15</v>
      </c>
      <c r="ACA86" s="699">
        <v>42</v>
      </c>
      <c r="ACB86" s="712">
        <v>5</v>
      </c>
      <c r="ACC86" s="712" t="s">
        <v>1632</v>
      </c>
      <c r="ACD86" s="712">
        <v>5</v>
      </c>
      <c r="ACE86" s="712" t="s">
        <v>1632</v>
      </c>
      <c r="ACF86" s="712">
        <v>5</v>
      </c>
      <c r="ACG86" s="712" t="s">
        <v>1632</v>
      </c>
      <c r="ACH86" s="712">
        <v>5</v>
      </c>
      <c r="ACI86" s="712" t="s">
        <v>1632</v>
      </c>
      <c r="ACJ86" s="712">
        <v>20</v>
      </c>
      <c r="ACK86" s="699">
        <v>1</v>
      </c>
      <c r="ACL86" s="712">
        <v>5</v>
      </c>
      <c r="ACM86" s="712" t="s">
        <v>1632</v>
      </c>
      <c r="ACN86" s="712">
        <v>5</v>
      </c>
      <c r="ACO86" s="712" t="s">
        <v>1632</v>
      </c>
      <c r="ACP86" s="712">
        <v>5</v>
      </c>
      <c r="ACQ86" s="712" t="s">
        <v>1632</v>
      </c>
      <c r="ACR86" s="712">
        <v>15</v>
      </c>
      <c r="ACS86" s="699">
        <v>1</v>
      </c>
      <c r="ACT86" s="699">
        <v>0</v>
      </c>
      <c r="ACU86" s="699" t="s">
        <v>1625</v>
      </c>
      <c r="ACV86" s="699">
        <v>0</v>
      </c>
      <c r="ACW86" s="699" t="s">
        <v>1625</v>
      </c>
      <c r="ACX86" s="699">
        <v>0</v>
      </c>
      <c r="ACY86" s="699" t="s">
        <v>1625</v>
      </c>
      <c r="ACZ86" s="699">
        <v>0</v>
      </c>
      <c r="ADA86" s="699" t="s">
        <v>1625</v>
      </c>
      <c r="ADB86" s="699">
        <v>0</v>
      </c>
      <c r="ADC86" s="699">
        <v>60</v>
      </c>
      <c r="ADD86" s="989">
        <v>10</v>
      </c>
      <c r="ADE86" s="989">
        <v>10</v>
      </c>
      <c r="ADF86" s="989">
        <v>10</v>
      </c>
      <c r="ADG86" s="989">
        <v>0</v>
      </c>
      <c r="ADH86" s="989">
        <v>30</v>
      </c>
      <c r="ADI86" s="699">
        <v>36</v>
      </c>
      <c r="ADJ86" s="712">
        <v>5</v>
      </c>
      <c r="ADK86" s="712" t="s">
        <v>1632</v>
      </c>
      <c r="ADL86" s="712">
        <v>5</v>
      </c>
      <c r="ADM86" s="712" t="s">
        <v>1632</v>
      </c>
      <c r="ADN86" s="712">
        <v>5</v>
      </c>
      <c r="ADO86" s="712" t="s">
        <v>1632</v>
      </c>
      <c r="ADP86" s="712">
        <v>5</v>
      </c>
      <c r="ADQ86" s="712" t="s">
        <v>1632</v>
      </c>
      <c r="ADR86" s="712">
        <v>20</v>
      </c>
      <c r="ADS86" s="699">
        <v>1</v>
      </c>
      <c r="ADT86" s="712">
        <v>10</v>
      </c>
      <c r="ADU86" s="712">
        <v>10</v>
      </c>
      <c r="ADV86" s="712">
        <v>10</v>
      </c>
      <c r="ADW86" s="712">
        <v>10</v>
      </c>
      <c r="ADX86" s="712">
        <v>40</v>
      </c>
      <c r="ADY86" s="699">
        <v>1</v>
      </c>
      <c r="ADZ86" s="714">
        <v>0</v>
      </c>
      <c r="AEA86" s="712">
        <v>0</v>
      </c>
      <c r="AEB86" s="699">
        <v>23</v>
      </c>
      <c r="AEC86" s="715">
        <v>1</v>
      </c>
      <c r="AED86" s="712">
        <v>22.18278615794144</v>
      </c>
      <c r="AEE86" s="699">
        <v>26</v>
      </c>
      <c r="AEF86" s="715">
        <v>0</v>
      </c>
      <c r="AEG86" s="712">
        <v>0</v>
      </c>
      <c r="AEH86" s="699">
        <v>43</v>
      </c>
      <c r="AEI86" s="1303">
        <v>2</v>
      </c>
      <c r="AEJ86" s="712">
        <v>44.365572315882879</v>
      </c>
      <c r="AEK86" s="699">
        <f t="shared" si="144"/>
        <v>28</v>
      </c>
      <c r="AEL86" s="715">
        <v>0</v>
      </c>
      <c r="AEM86" s="712">
        <v>0</v>
      </c>
      <c r="AEN86" s="699">
        <v>42</v>
      </c>
      <c r="AEO86" s="699">
        <v>1</v>
      </c>
      <c r="AEP86" s="712">
        <v>22.2</v>
      </c>
      <c r="AEQ86" s="699">
        <v>65</v>
      </c>
      <c r="AER86" s="699">
        <v>1</v>
      </c>
      <c r="AES86" s="712">
        <v>22.2</v>
      </c>
      <c r="AET86" s="699">
        <v>53</v>
      </c>
      <c r="AEU86" s="699">
        <v>0</v>
      </c>
      <c r="AEV86" s="1099">
        <v>0</v>
      </c>
      <c r="AEW86" s="699">
        <v>43</v>
      </c>
      <c r="AEX86" s="989">
        <v>0.14299999999999999</v>
      </c>
      <c r="AEY86" s="989">
        <v>36</v>
      </c>
      <c r="AEZ86" s="989">
        <v>0</v>
      </c>
      <c r="AFA86" s="989">
        <v>66</v>
      </c>
      <c r="AFB86" s="989">
        <v>0</v>
      </c>
      <c r="AFC86" s="989">
        <v>51</v>
      </c>
      <c r="AFD86" s="989">
        <v>4.4999999999999998E-2</v>
      </c>
      <c r="AFE86" s="989">
        <v>7</v>
      </c>
      <c r="AFF86" s="989">
        <v>0</v>
      </c>
      <c r="AFG86" s="989">
        <v>44</v>
      </c>
      <c r="AFH86" s="989">
        <v>0</v>
      </c>
      <c r="AFI86" s="989">
        <v>44</v>
      </c>
      <c r="AFJ86" s="989">
        <v>0</v>
      </c>
      <c r="AFK86" s="989">
        <v>7</v>
      </c>
      <c r="AFL86" s="989">
        <v>0</v>
      </c>
      <c r="AFM86" s="989">
        <v>7</v>
      </c>
      <c r="AFN86" s="989">
        <v>2</v>
      </c>
      <c r="AFO86" s="989">
        <v>42.835724994645531</v>
      </c>
      <c r="AFP86" s="989">
        <v>58</v>
      </c>
      <c r="AFQ86" s="989">
        <v>2</v>
      </c>
      <c r="AFR86" s="989">
        <v>42.835724994645531</v>
      </c>
      <c r="AFS86" s="989">
        <v>45</v>
      </c>
      <c r="AFT86" s="989">
        <v>6</v>
      </c>
      <c r="AFU86" s="989">
        <v>128.50717498393661</v>
      </c>
      <c r="AFV86" s="989">
        <v>40</v>
      </c>
      <c r="AFW86" s="989">
        <v>5</v>
      </c>
      <c r="AFX86" s="989">
        <v>107.08931248661384</v>
      </c>
      <c r="AFY86" s="989">
        <v>37</v>
      </c>
      <c r="AFZ86" s="989">
        <v>18</v>
      </c>
      <c r="AGA86" s="989">
        <v>385.52152495180979</v>
      </c>
      <c r="AGB86" s="989">
        <v>42</v>
      </c>
      <c r="AGC86" s="989">
        <v>5</v>
      </c>
      <c r="AGD86" s="989">
        <v>107.08931248661384</v>
      </c>
      <c r="AGE86" s="989">
        <v>62</v>
      </c>
      <c r="AGF86" s="989">
        <v>0</v>
      </c>
      <c r="AGG86" s="989">
        <v>0</v>
      </c>
      <c r="AGH86" s="989">
        <v>51</v>
      </c>
      <c r="AGI86" s="989">
        <v>0</v>
      </c>
      <c r="AGJ86" s="989">
        <v>0</v>
      </c>
      <c r="AGK86" s="989">
        <v>10</v>
      </c>
      <c r="AGL86" s="989">
        <v>0</v>
      </c>
      <c r="AGM86" s="989">
        <v>0</v>
      </c>
      <c r="AGN86" s="989">
        <v>2</v>
      </c>
      <c r="AGO86" s="989">
        <v>0</v>
      </c>
      <c r="AGP86" s="989">
        <v>0</v>
      </c>
      <c r="AGQ86" s="989">
        <v>51</v>
      </c>
      <c r="AGR86" s="989">
        <v>0</v>
      </c>
      <c r="AGS86" s="989">
        <v>0</v>
      </c>
      <c r="AGT86" s="989">
        <v>19</v>
      </c>
      <c r="AGU86" s="989">
        <v>0</v>
      </c>
      <c r="AGV86" s="989">
        <v>0</v>
      </c>
      <c r="AGW86" s="989">
        <v>31</v>
      </c>
      <c r="AGX86" s="989">
        <v>0</v>
      </c>
      <c r="AGY86" s="989">
        <v>0</v>
      </c>
      <c r="AGZ86" s="989">
        <v>25</v>
      </c>
      <c r="AHA86" s="989">
        <v>0</v>
      </c>
      <c r="AHB86" s="989">
        <v>0</v>
      </c>
      <c r="AHC86" s="989">
        <v>12</v>
      </c>
      <c r="AHD86" s="989">
        <v>0</v>
      </c>
      <c r="AHE86" s="989">
        <v>0</v>
      </c>
      <c r="AHF86" s="989">
        <v>41</v>
      </c>
      <c r="AHG86" s="712">
        <v>4</v>
      </c>
      <c r="AHH86" s="712">
        <v>153.26</v>
      </c>
      <c r="AHI86" s="699">
        <v>63</v>
      </c>
      <c r="AHJ86" s="712">
        <v>16</v>
      </c>
      <c r="AHK86" s="712">
        <v>613.03</v>
      </c>
      <c r="AHL86" s="712">
        <v>24</v>
      </c>
      <c r="AHM86" s="712">
        <v>0</v>
      </c>
      <c r="AHN86" s="712">
        <v>0</v>
      </c>
      <c r="AHO86" s="699">
        <v>43</v>
      </c>
      <c r="AHP86" s="712">
        <v>0</v>
      </c>
      <c r="AHQ86" s="712">
        <v>0</v>
      </c>
      <c r="AHR86" s="712">
        <v>23</v>
      </c>
      <c r="AHS86" s="712">
        <v>0</v>
      </c>
      <c r="AHT86" s="712">
        <v>0</v>
      </c>
      <c r="AHU86" s="699">
        <v>28</v>
      </c>
      <c r="AHV86" s="712">
        <v>4</v>
      </c>
      <c r="AHW86" s="712">
        <v>153.26</v>
      </c>
      <c r="AHX86" s="699">
        <v>59</v>
      </c>
      <c r="AHY86" s="712">
        <v>0</v>
      </c>
      <c r="AHZ86" s="712">
        <v>0</v>
      </c>
      <c r="AIA86" s="699">
        <v>63</v>
      </c>
      <c r="AIC86" s="714"/>
      <c r="AID86" s="725"/>
      <c r="AIE86" s="715"/>
      <c r="AIF86" s="714"/>
      <c r="AIG86" s="725"/>
      <c r="AIH86" s="715"/>
      <c r="AII86" s="715"/>
      <c r="AIJ86" s="712"/>
      <c r="AIK86" s="715"/>
      <c r="AIL86" s="1169">
        <v>28</v>
      </c>
      <c r="AIM86" s="1174">
        <v>60.714285714285715</v>
      </c>
      <c r="AIN86" s="1168">
        <f t="shared" si="145"/>
        <v>19</v>
      </c>
      <c r="AIO86" s="715">
        <v>122</v>
      </c>
      <c r="AIP86" s="725">
        <v>27.049180327868854</v>
      </c>
      <c r="AIQ86" s="715">
        <f t="shared" si="146"/>
        <v>31</v>
      </c>
      <c r="AIR86" s="1169">
        <v>27</v>
      </c>
      <c r="AIS86" s="1174">
        <v>44.444444444444443</v>
      </c>
      <c r="AIT86" s="1168">
        <f t="shared" si="147"/>
        <v>15</v>
      </c>
      <c r="AIU86" s="715">
        <v>122</v>
      </c>
      <c r="AIV86" s="725">
        <v>11.475409836065573</v>
      </c>
      <c r="AIW86" s="715">
        <f t="shared" si="148"/>
        <v>57</v>
      </c>
      <c r="AIX86" s="1169">
        <v>29</v>
      </c>
      <c r="AIY86" s="1174">
        <v>0</v>
      </c>
      <c r="AIZ86" s="1168">
        <f t="shared" si="149"/>
        <v>64</v>
      </c>
      <c r="AJA86" s="715">
        <v>125</v>
      </c>
      <c r="AJB86" s="725">
        <v>15.2</v>
      </c>
      <c r="AJC86" s="715">
        <f t="shared" si="150"/>
        <v>63</v>
      </c>
      <c r="AJD86" s="714">
        <v>28</v>
      </c>
      <c r="AJE86" s="725">
        <v>7.1428571428571423</v>
      </c>
      <c r="AJF86" s="715">
        <v>10</v>
      </c>
      <c r="AJG86" s="699">
        <v>129</v>
      </c>
      <c r="AJH86" s="1099">
        <v>6.9767441860465116</v>
      </c>
      <c r="AJI86" s="733">
        <v>12</v>
      </c>
      <c r="AJJ86" s="714">
        <v>28</v>
      </c>
      <c r="AJK86" s="712">
        <v>21.428571428571427</v>
      </c>
      <c r="AJL86" s="715">
        <v>22</v>
      </c>
      <c r="AJM86" s="699">
        <v>129</v>
      </c>
      <c r="AJN86" s="712">
        <v>20.155038759689923</v>
      </c>
      <c r="AJO86" s="715">
        <v>12</v>
      </c>
      <c r="AJP86" s="714">
        <v>26</v>
      </c>
      <c r="AJQ86" s="712">
        <v>26.923076923076923</v>
      </c>
      <c r="AJR86" s="715">
        <v>5</v>
      </c>
      <c r="AJS86" s="699">
        <v>137</v>
      </c>
      <c r="AJT86" s="712">
        <v>34.306569343065696</v>
      </c>
      <c r="AJU86" s="715">
        <f t="shared" si="151"/>
        <v>8</v>
      </c>
      <c r="AJV86" s="1178">
        <v>0</v>
      </c>
      <c r="AJW86" s="1099">
        <v>0</v>
      </c>
      <c r="AJX86" s="1099">
        <v>0</v>
      </c>
      <c r="AJY86" s="1099">
        <v>0</v>
      </c>
      <c r="AJZ86" s="1099">
        <v>0</v>
      </c>
      <c r="AKA86" s="1099">
        <v>0</v>
      </c>
      <c r="AKB86" s="1099">
        <v>0</v>
      </c>
      <c r="AKC86" s="1099">
        <v>0</v>
      </c>
      <c r="AKD86" s="1099">
        <v>0</v>
      </c>
      <c r="AKE86" s="1099">
        <v>0</v>
      </c>
      <c r="AKF86" s="1099">
        <v>0</v>
      </c>
      <c r="AKG86" s="1188" t="s">
        <v>1730</v>
      </c>
      <c r="AKH86" s="985">
        <v>47.058823529411761</v>
      </c>
      <c r="AKI86" s="985">
        <v>23.52941176470588</v>
      </c>
      <c r="AKJ86" s="985">
        <v>17.647058823529413</v>
      </c>
      <c r="AKK86" s="985">
        <v>5.8823529411764701</v>
      </c>
      <c r="AKL86" s="985">
        <v>0</v>
      </c>
      <c r="AKM86" s="985">
        <v>5.8823529411764701</v>
      </c>
      <c r="AKN86" s="985">
        <v>11.76470588235294</v>
      </c>
      <c r="AKO86" s="985">
        <v>11.76470588235294</v>
      </c>
      <c r="AKP86" s="985">
        <v>17.647058823529413</v>
      </c>
      <c r="AKQ86" s="985">
        <v>0</v>
      </c>
      <c r="AKR86" s="985">
        <v>0</v>
      </c>
      <c r="AKS86" s="699">
        <v>17</v>
      </c>
      <c r="AKT86" s="714" t="s">
        <v>1634</v>
      </c>
      <c r="AKU86" s="715" t="s">
        <v>1634</v>
      </c>
      <c r="AKV86" s="715" t="s">
        <v>1634</v>
      </c>
      <c r="AKW86" s="715" t="s">
        <v>1651</v>
      </c>
      <c r="AKX86" s="715" t="s">
        <v>1680</v>
      </c>
      <c r="AKY86" s="715" t="s">
        <v>1680</v>
      </c>
      <c r="AKZ86" s="715" t="s">
        <v>1634</v>
      </c>
      <c r="ALA86" s="715">
        <v>1</v>
      </c>
      <c r="ALB86" s="715">
        <v>1</v>
      </c>
      <c r="ALC86" s="715">
        <v>1</v>
      </c>
      <c r="ALD86" s="715">
        <v>0</v>
      </c>
      <c r="ALE86" s="715">
        <v>-2</v>
      </c>
      <c r="ALF86" s="715">
        <v>-2</v>
      </c>
      <c r="ALG86" s="715">
        <v>1</v>
      </c>
      <c r="ALH86" s="715">
        <f t="shared" si="152"/>
        <v>0</v>
      </c>
      <c r="ALI86" s="715">
        <f t="shared" si="153"/>
        <v>55</v>
      </c>
      <c r="ALJ86" s="716" t="s">
        <v>31</v>
      </c>
      <c r="ALK86" s="712" t="s">
        <v>31</v>
      </c>
      <c r="ALL86" s="712" t="s">
        <v>31</v>
      </c>
      <c r="ALM86" s="712" t="s">
        <v>31</v>
      </c>
      <c r="ALN86" s="712" t="s">
        <v>1657</v>
      </c>
      <c r="ALO86" s="712" t="s">
        <v>1657</v>
      </c>
      <c r="ALP86" s="712" t="s">
        <v>31</v>
      </c>
      <c r="ALQ86" s="714">
        <v>1</v>
      </c>
      <c r="ALR86" s="715">
        <v>0</v>
      </c>
      <c r="ALS86" s="715">
        <v>0</v>
      </c>
      <c r="ALT86" s="715">
        <v>0</v>
      </c>
      <c r="ALU86" s="715">
        <v>0</v>
      </c>
      <c r="ALV86" s="715">
        <v>1</v>
      </c>
      <c r="ALW86" s="733">
        <v>0</v>
      </c>
      <c r="ALX86" s="981">
        <v>0.58892815076560656</v>
      </c>
      <c r="ALY86" s="715">
        <v>45</v>
      </c>
      <c r="ALZ86" s="731">
        <v>0</v>
      </c>
      <c r="AMA86" s="715">
        <v>61</v>
      </c>
      <c r="AMB86" s="731">
        <v>0</v>
      </c>
      <c r="AMC86" s="715">
        <v>64</v>
      </c>
      <c r="AMD86" s="731">
        <v>0</v>
      </c>
      <c r="AME86" s="715">
        <v>61</v>
      </c>
      <c r="AMF86" s="715">
        <v>0</v>
      </c>
      <c r="AMG86" s="715">
        <v>63</v>
      </c>
      <c r="AMH86" s="731">
        <v>0.58892815076560656</v>
      </c>
      <c r="AMI86" s="715">
        <v>30</v>
      </c>
      <c r="AMJ86" s="731">
        <v>0</v>
      </c>
      <c r="AMK86" s="715">
        <v>69</v>
      </c>
      <c r="AML86" s="982">
        <v>0</v>
      </c>
      <c r="AMM86" s="699">
        <v>0</v>
      </c>
      <c r="AMN86" s="699">
        <v>0</v>
      </c>
      <c r="AMO86" s="716">
        <v>0</v>
      </c>
      <c r="AMP86" s="715">
        <v>52</v>
      </c>
      <c r="AMQ86" s="712">
        <v>0</v>
      </c>
      <c r="AMR86" s="715">
        <v>27</v>
      </c>
      <c r="AMS86" s="712">
        <v>0</v>
      </c>
      <c r="AMT86" s="733">
        <v>27</v>
      </c>
      <c r="AMU86" s="982">
        <v>0</v>
      </c>
      <c r="AMV86" s="731">
        <v>0</v>
      </c>
      <c r="AMW86" s="715">
        <v>32</v>
      </c>
      <c r="AMX86" s="716" t="s">
        <v>107</v>
      </c>
      <c r="AMY86" s="712" t="s">
        <v>107</v>
      </c>
      <c r="AMZ86" s="715">
        <v>2</v>
      </c>
      <c r="ANA86" s="715">
        <v>2</v>
      </c>
      <c r="ANB86" s="715">
        <v>4</v>
      </c>
      <c r="ANC86" s="715">
        <v>38</v>
      </c>
      <c r="AND86" s="1201" t="s">
        <v>1632</v>
      </c>
      <c r="ANE86" s="1202" t="s">
        <v>1632</v>
      </c>
      <c r="ANF86" s="1202" t="s">
        <v>1632</v>
      </c>
      <c r="ANG86" s="1202" t="s">
        <v>1625</v>
      </c>
      <c r="ANH86" s="725">
        <v>5</v>
      </c>
      <c r="ANI86" s="725">
        <v>5</v>
      </c>
      <c r="ANJ86" s="725">
        <v>5</v>
      </c>
      <c r="ANK86" s="725">
        <v>0</v>
      </c>
      <c r="ANL86" s="1303">
        <f t="shared" si="154"/>
        <v>15</v>
      </c>
      <c r="ANM86" s="1303">
        <f t="shared" si="155"/>
        <v>39</v>
      </c>
      <c r="ANN86" s="983" t="s">
        <v>1632</v>
      </c>
      <c r="ANO86" s="725" t="s">
        <v>1632</v>
      </c>
      <c r="ANP86" s="725" t="s">
        <v>1632</v>
      </c>
      <c r="ANQ86" s="725" t="s">
        <v>1632</v>
      </c>
      <c r="ANR86" s="725">
        <v>5</v>
      </c>
      <c r="ANS86" s="725">
        <v>5</v>
      </c>
      <c r="ANT86" s="725">
        <v>5</v>
      </c>
      <c r="ANU86" s="725">
        <v>5</v>
      </c>
      <c r="ANV86" s="715">
        <f t="shared" si="156"/>
        <v>20</v>
      </c>
      <c r="ANW86" s="715">
        <f t="shared" si="157"/>
        <v>1</v>
      </c>
      <c r="ANX86" s="982">
        <v>26</v>
      </c>
      <c r="ANY86" s="715">
        <v>427</v>
      </c>
      <c r="ANZ86" s="1089">
        <v>10.048999999999999</v>
      </c>
      <c r="AOA86" s="715">
        <v>49</v>
      </c>
      <c r="AOB86" s="1089">
        <v>3.7</v>
      </c>
      <c r="AOC86" s="1188">
        <f t="shared" si="158"/>
        <v>22</v>
      </c>
      <c r="AOD86" s="1089">
        <v>48.802</v>
      </c>
      <c r="AOE86" s="1188">
        <f t="shared" si="159"/>
        <v>33</v>
      </c>
      <c r="AOF86" s="699">
        <v>193</v>
      </c>
      <c r="AOG86" s="985">
        <v>113.66313309776207</v>
      </c>
      <c r="AOH86" s="1188">
        <v>1</v>
      </c>
      <c r="AOI86" s="699">
        <v>1</v>
      </c>
      <c r="AOJ86" s="985">
        <v>0.58892815076560656</v>
      </c>
      <c r="AOK86" s="1188">
        <v>23</v>
      </c>
      <c r="AOL86" s="699">
        <v>1</v>
      </c>
      <c r="AOM86" s="985">
        <v>0.58892815076560656</v>
      </c>
      <c r="AON86" s="1188">
        <v>26</v>
      </c>
      <c r="AOO86" s="699">
        <v>0</v>
      </c>
      <c r="AOP86" s="985">
        <v>0</v>
      </c>
      <c r="AOQ86" s="1188">
        <v>61</v>
      </c>
      <c r="AOR86" s="983" t="s">
        <v>1625</v>
      </c>
      <c r="AOS86" s="725" t="s">
        <v>1625</v>
      </c>
      <c r="AOT86" s="725" t="s">
        <v>1625</v>
      </c>
      <c r="AOU86" s="725" t="s">
        <v>1625</v>
      </c>
      <c r="AOV86" s="725">
        <v>0</v>
      </c>
      <c r="AOW86" s="725">
        <v>0</v>
      </c>
      <c r="AOX86" s="725">
        <v>0</v>
      </c>
      <c r="AOY86" s="725">
        <v>0</v>
      </c>
      <c r="AOZ86" s="715">
        <f t="shared" si="160"/>
        <v>0</v>
      </c>
      <c r="APA86" s="715">
        <f t="shared" si="161"/>
        <v>25</v>
      </c>
      <c r="APB86" s="1993" t="s">
        <v>1625</v>
      </c>
      <c r="APC86" s="1994" t="s">
        <v>1632</v>
      </c>
      <c r="APD86" s="1994" t="s">
        <v>1632</v>
      </c>
      <c r="APE86" s="1994" t="s">
        <v>1625</v>
      </c>
      <c r="APF86" s="1995">
        <v>0</v>
      </c>
      <c r="APG86" s="1995">
        <v>5</v>
      </c>
      <c r="APH86" s="1995">
        <v>5</v>
      </c>
      <c r="API86" s="1995">
        <v>0</v>
      </c>
      <c r="APJ86" s="715">
        <f t="shared" si="162"/>
        <v>10</v>
      </c>
      <c r="APK86" s="715">
        <f t="shared" si="163"/>
        <v>43</v>
      </c>
      <c r="APL86" s="715">
        <v>0</v>
      </c>
      <c r="APM86" s="725">
        <v>0</v>
      </c>
      <c r="APN86" s="715">
        <v>17</v>
      </c>
      <c r="APO86" s="715">
        <v>0</v>
      </c>
      <c r="APP86" s="725">
        <v>0</v>
      </c>
      <c r="APQ86" s="715">
        <v>18</v>
      </c>
      <c r="APR86" s="1169">
        <v>0</v>
      </c>
      <c r="APS86" s="1168">
        <v>0</v>
      </c>
      <c r="APT86" s="1168">
        <v>0</v>
      </c>
      <c r="APU86" s="989">
        <v>0</v>
      </c>
      <c r="APV86" s="989">
        <v>0</v>
      </c>
      <c r="APW86" s="989">
        <v>0</v>
      </c>
      <c r="APX86" s="989">
        <v>38</v>
      </c>
      <c r="APY86" s="989">
        <v>2</v>
      </c>
      <c r="APZ86" s="989">
        <v>243.75</v>
      </c>
      <c r="AQA86" s="989">
        <v>1950</v>
      </c>
      <c r="AQB86" s="989">
        <v>121.875</v>
      </c>
      <c r="AQC86" s="989">
        <v>975</v>
      </c>
      <c r="AQD86" s="1099">
        <v>109.30493273542601</v>
      </c>
      <c r="AQE86" s="989">
        <v>6</v>
      </c>
      <c r="AQF86" s="989">
        <v>2</v>
      </c>
      <c r="AQG86" s="989">
        <v>243.75</v>
      </c>
      <c r="AQH86" s="989">
        <v>1950</v>
      </c>
      <c r="AQI86" s="989">
        <v>121.875</v>
      </c>
      <c r="AQJ86" s="989">
        <v>975</v>
      </c>
      <c r="AQK86" s="989">
        <v>109.30493273542601</v>
      </c>
      <c r="AQL86" s="729">
        <v>14</v>
      </c>
      <c r="AQM86" s="987"/>
      <c r="AQQ86" s="715">
        <v>205</v>
      </c>
      <c r="AQR86" s="715">
        <v>167</v>
      </c>
      <c r="AQS86" s="989">
        <v>12</v>
      </c>
      <c r="AQT86" s="1099">
        <v>7.1856287425149699</v>
      </c>
      <c r="AQU86" s="989">
        <f t="shared" si="164"/>
        <v>31</v>
      </c>
      <c r="AQV86" s="989">
        <v>6</v>
      </c>
      <c r="AQW86" s="989">
        <v>50</v>
      </c>
      <c r="AQX86" s="1099">
        <v>3.5</v>
      </c>
      <c r="AQY86" s="989">
        <f t="shared" si="165"/>
        <v>47</v>
      </c>
      <c r="AQZ86" s="989">
        <v>3</v>
      </c>
      <c r="ARA86" s="989">
        <v>15</v>
      </c>
      <c r="ARB86" s="989">
        <v>20</v>
      </c>
      <c r="ARC86" s="989">
        <f t="shared" si="166"/>
        <v>25</v>
      </c>
      <c r="ARD86" s="1668">
        <v>2.6467065868263475</v>
      </c>
      <c r="ARE86" s="1667">
        <f t="shared" si="167"/>
        <v>10</v>
      </c>
      <c r="ARF86" s="1168">
        <v>7</v>
      </c>
      <c r="ARG86" s="1099">
        <v>0</v>
      </c>
      <c r="ARH86" s="989">
        <f t="shared" si="168"/>
        <v>1</v>
      </c>
      <c r="ARI86" s="715">
        <v>31</v>
      </c>
      <c r="ARJ86" s="985">
        <v>35.483870967741936</v>
      </c>
      <c r="ARK86" s="699">
        <f t="shared" si="169"/>
        <v>76</v>
      </c>
      <c r="ARL86" s="989">
        <v>15</v>
      </c>
      <c r="ARM86" s="715">
        <v>4</v>
      </c>
      <c r="ARN86" s="985">
        <v>26.666666666666668</v>
      </c>
      <c r="ARO86" s="699">
        <f t="shared" si="170"/>
        <v>56</v>
      </c>
      <c r="ARP86" s="707">
        <v>0</v>
      </c>
      <c r="ARQ86" s="990">
        <v>0</v>
      </c>
      <c r="ARR86" s="719">
        <v>0</v>
      </c>
      <c r="ARS86" s="979" t="s">
        <v>31</v>
      </c>
      <c r="ART86" s="715">
        <v>64</v>
      </c>
      <c r="ARU86" s="699">
        <f t="shared" si="171"/>
        <v>24</v>
      </c>
      <c r="ARV86" s="715" t="s">
        <v>31</v>
      </c>
      <c r="ARW86" s="715" t="s">
        <v>31</v>
      </c>
      <c r="ARX86" s="985" t="s">
        <v>31</v>
      </c>
      <c r="ARY86" s="699" t="str">
        <f t="shared" si="172"/>
        <v>-</v>
      </c>
      <c r="ARZ86" s="715" t="s">
        <v>31</v>
      </c>
      <c r="ASA86" s="715" t="s">
        <v>31</v>
      </c>
      <c r="ASB86" s="712" t="s">
        <v>31</v>
      </c>
      <c r="ASC86" s="699" t="str">
        <f t="shared" si="173"/>
        <v>-</v>
      </c>
      <c r="ASD86" s="712">
        <v>67.924528301886795</v>
      </c>
      <c r="ASE86" s="712">
        <v>16.981132075471699</v>
      </c>
      <c r="ASF86" s="712">
        <v>5.6603773584905666</v>
      </c>
      <c r="ASG86" s="712">
        <v>3.7735849056603774</v>
      </c>
      <c r="ASH86" s="712">
        <v>5.6603773584905666</v>
      </c>
      <c r="ASI86" s="712">
        <v>0</v>
      </c>
      <c r="ASJ86" s="712">
        <v>0</v>
      </c>
      <c r="ASK86" s="712">
        <v>0</v>
      </c>
      <c r="ASL86" s="712">
        <v>0</v>
      </c>
      <c r="ASM86" s="715">
        <v>36</v>
      </c>
      <c r="ASN86" s="715">
        <v>9</v>
      </c>
      <c r="ASO86" s="715">
        <v>3</v>
      </c>
      <c r="ASP86" s="715">
        <v>2</v>
      </c>
      <c r="ASQ86" s="715">
        <v>3</v>
      </c>
      <c r="ASR86" s="715">
        <v>0</v>
      </c>
      <c r="ASS86" s="715">
        <v>0</v>
      </c>
      <c r="AST86" s="715">
        <v>0</v>
      </c>
      <c r="ASU86" s="715">
        <v>0</v>
      </c>
      <c r="ASV86" s="715">
        <v>53</v>
      </c>
      <c r="ASW86" s="712" t="s">
        <v>31</v>
      </c>
      <c r="ASX86" s="712" t="s">
        <v>31</v>
      </c>
      <c r="ASY86" s="712" t="s">
        <v>31</v>
      </c>
      <c r="ASZ86" s="712" t="s">
        <v>31</v>
      </c>
      <c r="ATA86" s="712" t="s">
        <v>31</v>
      </c>
      <c r="ATB86" s="712" t="s">
        <v>31</v>
      </c>
      <c r="ATC86" s="712" t="s">
        <v>31</v>
      </c>
      <c r="ATD86" s="712" t="s">
        <v>31</v>
      </c>
      <c r="ATE86" s="712" t="s">
        <v>31</v>
      </c>
      <c r="ATF86" s="715">
        <v>0</v>
      </c>
      <c r="ATG86" s="715">
        <v>0</v>
      </c>
      <c r="ATH86" s="715">
        <v>0</v>
      </c>
      <c r="ATI86" s="715">
        <v>0</v>
      </c>
      <c r="ATJ86" s="715">
        <v>0</v>
      </c>
      <c r="ATK86" s="715">
        <v>0</v>
      </c>
      <c r="ATL86" s="715">
        <v>0</v>
      </c>
      <c r="ATM86" s="715">
        <v>0</v>
      </c>
      <c r="ATN86" s="715">
        <v>0</v>
      </c>
      <c r="ATO86" s="715">
        <v>0</v>
      </c>
      <c r="ATP86" s="712" t="s">
        <v>31</v>
      </c>
      <c r="ATQ86" s="712" t="s">
        <v>31</v>
      </c>
      <c r="ATR86" s="712" t="s">
        <v>31</v>
      </c>
      <c r="ATS86" s="712" t="s">
        <v>31</v>
      </c>
      <c r="ATT86" s="712" t="s">
        <v>31</v>
      </c>
      <c r="ATU86" s="712" t="s">
        <v>31</v>
      </c>
      <c r="ATV86" s="712" t="s">
        <v>31</v>
      </c>
      <c r="ATW86" s="712" t="s">
        <v>31</v>
      </c>
      <c r="ATX86" s="712" t="s">
        <v>31</v>
      </c>
      <c r="ATY86" s="715">
        <v>0</v>
      </c>
      <c r="ATZ86" s="715">
        <v>0</v>
      </c>
      <c r="AUA86" s="715">
        <v>0</v>
      </c>
      <c r="AUB86" s="715">
        <v>0</v>
      </c>
      <c r="AUC86" s="715">
        <v>0</v>
      </c>
      <c r="AUD86" s="715">
        <v>0</v>
      </c>
      <c r="AUE86" s="715">
        <v>0</v>
      </c>
      <c r="AUF86" s="715">
        <v>0</v>
      </c>
      <c r="AUG86" s="715">
        <v>0</v>
      </c>
      <c r="AUH86" s="715">
        <v>0</v>
      </c>
      <c r="AUI86" s="712" t="s">
        <v>1648</v>
      </c>
      <c r="AUJ86" s="712" t="s">
        <v>1627</v>
      </c>
      <c r="AUK86" s="709">
        <v>0</v>
      </c>
      <c r="AUL86" s="978">
        <v>31</v>
      </c>
      <c r="AUM86" s="703" t="s">
        <v>1625</v>
      </c>
      <c r="AUN86" s="703" t="s">
        <v>1625</v>
      </c>
      <c r="AUO86" s="703" t="s">
        <v>1625</v>
      </c>
      <c r="AUP86" s="701" t="s">
        <v>1625</v>
      </c>
      <c r="AUQ86" s="712" t="s">
        <v>1625</v>
      </c>
      <c r="AUR86" s="712" t="s">
        <v>1623</v>
      </c>
      <c r="AUS86" s="712" t="s">
        <v>1627</v>
      </c>
      <c r="AUT86" s="712" t="s">
        <v>1627</v>
      </c>
      <c r="AUU86" s="712" t="s">
        <v>1625</v>
      </c>
      <c r="AUV86" s="712" t="s">
        <v>1628</v>
      </c>
      <c r="AUW86" s="3968" t="s">
        <v>1641</v>
      </c>
      <c r="AUX86" s="712" t="s">
        <v>5405</v>
      </c>
      <c r="AUY86" s="712" t="s">
        <v>2465</v>
      </c>
      <c r="AUZ86" s="1039">
        <v>24</v>
      </c>
      <c r="AVA86" s="1039">
        <v>2</v>
      </c>
      <c r="AVB86" s="1040">
        <v>8.3000000000000007</v>
      </c>
      <c r="AVC86" s="699">
        <v>0</v>
      </c>
      <c r="AVD86" s="712">
        <v>0</v>
      </c>
      <c r="AVE86" s="699">
        <f t="shared" si="174"/>
        <v>25</v>
      </c>
      <c r="AVF86" s="712">
        <v>5</v>
      </c>
      <c r="AVG86" s="978">
        <v>20</v>
      </c>
      <c r="AVH86" s="712" t="s">
        <v>1632</v>
      </c>
      <c r="AVI86" s="712" t="s">
        <v>1625</v>
      </c>
      <c r="AVJ86" s="712" t="s">
        <v>1625</v>
      </c>
      <c r="AVK86" s="712" t="s">
        <v>1625</v>
      </c>
      <c r="AVL86" s="716">
        <v>22.2</v>
      </c>
      <c r="AVM86" s="699">
        <f t="shared" si="175"/>
        <v>16</v>
      </c>
      <c r="AVN86" s="715">
        <v>1</v>
      </c>
      <c r="AVO86" s="712">
        <v>0</v>
      </c>
      <c r="AVP86" s="699">
        <f t="shared" si="176"/>
        <v>39</v>
      </c>
      <c r="AVQ86" s="715">
        <v>0</v>
      </c>
      <c r="AVR86" s="712">
        <v>0</v>
      </c>
      <c r="AVS86" s="699">
        <f t="shared" si="177"/>
        <v>14</v>
      </c>
      <c r="AVT86" s="715">
        <v>0</v>
      </c>
      <c r="AVU86" s="712">
        <v>22.2</v>
      </c>
      <c r="AVV86" s="699">
        <f t="shared" si="178"/>
        <v>4</v>
      </c>
      <c r="AVW86" s="715">
        <v>1</v>
      </c>
      <c r="AVX86" s="712">
        <v>0</v>
      </c>
      <c r="AVY86" s="733">
        <v>0</v>
      </c>
      <c r="AVZ86" s="716">
        <v>0</v>
      </c>
      <c r="AWA86" s="699">
        <f t="shared" si="179"/>
        <v>26</v>
      </c>
      <c r="AWB86" s="715">
        <v>0</v>
      </c>
      <c r="AWC86" s="712">
        <v>0</v>
      </c>
      <c r="AWD86" s="699">
        <f t="shared" si="180"/>
        <v>9</v>
      </c>
      <c r="AWE86" s="715">
        <v>0</v>
      </c>
      <c r="AWF86" s="712">
        <v>44.4</v>
      </c>
      <c r="AWG86" s="699">
        <f t="shared" si="181"/>
        <v>4</v>
      </c>
      <c r="AWH86" s="715">
        <v>2</v>
      </c>
      <c r="AWI86" s="714">
        <v>91</v>
      </c>
      <c r="AWJ86" s="715" t="s">
        <v>31</v>
      </c>
      <c r="AWK86" s="715" t="s">
        <v>31</v>
      </c>
      <c r="AWL86" s="715">
        <v>29</v>
      </c>
      <c r="AWM86" s="715" t="s">
        <v>31</v>
      </c>
      <c r="AWN86" s="715">
        <v>120</v>
      </c>
      <c r="AWO86" s="715" t="s">
        <v>31</v>
      </c>
      <c r="AWP86" s="715">
        <v>15</v>
      </c>
      <c r="AWQ86" s="715" t="s">
        <v>31</v>
      </c>
      <c r="AWR86" s="715">
        <v>15</v>
      </c>
      <c r="AWS86" s="716">
        <v>0.34300000000000003</v>
      </c>
      <c r="AWT86" s="699">
        <f t="shared" si="182"/>
        <v>8</v>
      </c>
      <c r="AWU86" s="712" t="s">
        <v>31</v>
      </c>
      <c r="AWV86" s="699" t="str">
        <f t="shared" si="182"/>
        <v>-</v>
      </c>
      <c r="AWW86" s="712" t="s">
        <v>31</v>
      </c>
      <c r="AWX86" s="699" t="str">
        <f t="shared" si="112"/>
        <v>-</v>
      </c>
      <c r="AWY86" s="712">
        <v>0.109</v>
      </c>
      <c r="AWZ86" s="699">
        <f t="shared" si="183"/>
        <v>4</v>
      </c>
      <c r="AXA86" s="712" t="s">
        <v>31</v>
      </c>
      <c r="AXB86" s="712">
        <v>0.45300000000000001</v>
      </c>
      <c r="AXC86" s="712" t="s">
        <v>31</v>
      </c>
      <c r="AXD86" s="699" t="str">
        <f t="shared" si="113"/>
        <v>-</v>
      </c>
      <c r="AXE86" s="712">
        <v>5.7000000000000002E-2</v>
      </c>
      <c r="AXF86" s="699">
        <f t="shared" si="114"/>
        <v>6</v>
      </c>
      <c r="AXG86" s="712" t="s">
        <v>31</v>
      </c>
      <c r="AXH86" s="699" t="str">
        <f t="shared" si="115"/>
        <v>-</v>
      </c>
      <c r="AXI86" s="712">
        <v>5.7000000000000002E-2</v>
      </c>
      <c r="AXK86" s="3969">
        <v>97.61904761904762</v>
      </c>
      <c r="AXL86" s="3970">
        <v>84</v>
      </c>
      <c r="AXM86" s="715">
        <f t="shared" si="184"/>
        <v>8</v>
      </c>
      <c r="AXN86" s="3969">
        <v>38.582677165354326</v>
      </c>
      <c r="AXO86" s="3970">
        <v>127</v>
      </c>
      <c r="AXP86" s="715">
        <f t="shared" si="185"/>
        <v>55</v>
      </c>
      <c r="AXQ86" s="2024">
        <v>1699</v>
      </c>
      <c r="AXR86" s="2024">
        <v>1713</v>
      </c>
      <c r="AXS86" s="3029">
        <v>0.81727962638645124</v>
      </c>
      <c r="AXT86" s="2024" t="s">
        <v>8059</v>
      </c>
      <c r="AXU86" s="2024">
        <v>278</v>
      </c>
      <c r="AXV86" s="2024">
        <v>272</v>
      </c>
      <c r="AXW86" s="3029">
        <v>2.205882352941174</v>
      </c>
      <c r="AXX86" s="2024" t="s">
        <v>8059</v>
      </c>
      <c r="AXY86" s="3029">
        <v>16.362566215420834</v>
      </c>
      <c r="AXZ86" s="3029">
        <v>15.87857559836544</v>
      </c>
      <c r="AYA86" s="3029">
        <v>-0.48399061705539381</v>
      </c>
      <c r="AYB86" s="2024" t="s">
        <v>1632</v>
      </c>
      <c r="AYC86" s="2123">
        <v>876</v>
      </c>
      <c r="AYD86" s="2024">
        <v>829</v>
      </c>
      <c r="AYE86" s="3029">
        <v>5.6694813027744289</v>
      </c>
      <c r="AYF86" s="2024" t="s">
        <v>8056</v>
      </c>
      <c r="AYG86" s="2024">
        <v>72</v>
      </c>
      <c r="AYH86" s="2024">
        <v>74</v>
      </c>
      <c r="AYI86" s="3029">
        <v>2.7027027027026946</v>
      </c>
      <c r="AYJ86" s="2024" t="s">
        <v>8059</v>
      </c>
      <c r="AYK86" s="2024">
        <v>6708</v>
      </c>
      <c r="AYL86" s="2024">
        <v>5970</v>
      </c>
      <c r="AYM86" s="3029">
        <v>12.361809045226124</v>
      </c>
      <c r="AYN86" s="2024" t="s">
        <v>8057</v>
      </c>
      <c r="AYO86" s="2024">
        <v>46861000</v>
      </c>
      <c r="AYP86" s="2024">
        <v>39561102</v>
      </c>
      <c r="AYQ86" s="3029">
        <v>18.45221096217189</v>
      </c>
      <c r="AYR86" s="2024" t="s">
        <v>8057</v>
      </c>
      <c r="AYS86" s="2024">
        <v>22386000</v>
      </c>
      <c r="AYT86" s="2024">
        <v>16894586</v>
      </c>
      <c r="AYU86" s="3029">
        <v>32.503986780143663</v>
      </c>
      <c r="AYV86" s="2024" t="s">
        <v>8057</v>
      </c>
      <c r="AYW86" s="2024">
        <v>12188000</v>
      </c>
      <c r="AYX86" s="2024">
        <v>11172727</v>
      </c>
      <c r="AYY86" s="3029">
        <v>9.0870653153880738</v>
      </c>
      <c r="AYZ86" s="2024" t="s">
        <v>8058</v>
      </c>
      <c r="AZA86" s="2024">
        <v>3180000</v>
      </c>
      <c r="AZB86" s="2024">
        <v>3270145</v>
      </c>
      <c r="AZC86" s="3029">
        <v>2.7566055939415577</v>
      </c>
      <c r="AZD86" s="2024" t="s">
        <v>8059</v>
      </c>
      <c r="AZE86" s="2024">
        <v>3800000</v>
      </c>
      <c r="AZF86" s="2024">
        <v>3800000</v>
      </c>
      <c r="AZG86" s="3029">
        <v>0</v>
      </c>
      <c r="AZH86" s="2024" t="s">
        <v>8059</v>
      </c>
      <c r="AZI86" s="2024">
        <v>5307000</v>
      </c>
      <c r="AZJ86" s="2024">
        <v>4423644</v>
      </c>
      <c r="AZK86" s="3029">
        <v>19.968966761339743</v>
      </c>
      <c r="AZL86" s="2024" t="s">
        <v>8057</v>
      </c>
      <c r="AZM86" s="2024">
        <v>0</v>
      </c>
      <c r="AZN86" s="2024">
        <v>0</v>
      </c>
      <c r="AZO86" s="3029" t="s">
        <v>31</v>
      </c>
      <c r="AZP86" s="2024" t="s">
        <v>31</v>
      </c>
      <c r="AZQ86" s="2024">
        <v>0</v>
      </c>
      <c r="AZR86" s="2024">
        <v>0</v>
      </c>
      <c r="AZS86" s="3029" t="s">
        <v>31</v>
      </c>
      <c r="AZT86" s="2024" t="s">
        <v>31</v>
      </c>
      <c r="AZU86" s="2024">
        <v>0</v>
      </c>
      <c r="AZV86" s="2024">
        <v>0</v>
      </c>
      <c r="AZW86" s="3029" t="s">
        <v>31</v>
      </c>
      <c r="AZX86" s="2024" t="s">
        <v>31</v>
      </c>
      <c r="AZY86" s="2123">
        <v>228604000</v>
      </c>
      <c r="AZZ86" s="2024">
        <v>215959026</v>
      </c>
      <c r="BAA86" s="3029">
        <v>5.8552653409355457</v>
      </c>
      <c r="BAB86" s="2024" t="s">
        <v>8056</v>
      </c>
      <c r="BAC86" s="2024">
        <v>15636000</v>
      </c>
      <c r="BAD86" s="2024">
        <v>14374424</v>
      </c>
      <c r="BAE86" s="3029">
        <v>8.7765325414082724</v>
      </c>
      <c r="BAF86" s="2024" t="s">
        <v>8058</v>
      </c>
      <c r="BAG86" s="2024">
        <v>277221000</v>
      </c>
      <c r="BAH86" s="2024">
        <v>249006984</v>
      </c>
      <c r="BAI86" s="3029">
        <v>11.330612317283425</v>
      </c>
      <c r="BAJ86" s="2024" t="s">
        <v>8057</v>
      </c>
      <c r="BAK86" s="2123">
        <v>89026000</v>
      </c>
      <c r="BAL86" s="2024">
        <v>85325652</v>
      </c>
      <c r="BAM86" s="3029">
        <v>4.3367356864732756</v>
      </c>
      <c r="BAN86" s="2024" t="s">
        <v>8056</v>
      </c>
      <c r="BAO86" s="2024">
        <v>72720000</v>
      </c>
      <c r="BAP86" s="2024">
        <v>73002516</v>
      </c>
      <c r="BAQ86" s="3029">
        <v>0.38699488110793823</v>
      </c>
      <c r="BAR86" s="2024" t="s">
        <v>8059</v>
      </c>
      <c r="BAS86" s="2024">
        <v>46263000</v>
      </c>
      <c r="BAT86" s="2024">
        <v>41060472</v>
      </c>
      <c r="BAU86" s="3029">
        <v>12.670404763004186</v>
      </c>
      <c r="BAV86" s="2024" t="s">
        <v>8057</v>
      </c>
      <c r="BAW86" s="2024">
        <v>3501000</v>
      </c>
      <c r="BAX86" s="2024">
        <v>6670714</v>
      </c>
      <c r="BAY86" s="3029">
        <v>47.516862512768498</v>
      </c>
      <c r="BAZ86" s="2024" t="s">
        <v>8057</v>
      </c>
      <c r="BBA86" s="2024">
        <v>17094000</v>
      </c>
      <c r="BBB86" s="2024">
        <v>9899672</v>
      </c>
      <c r="BBC86" s="3029">
        <v>72.67238752960705</v>
      </c>
      <c r="BBD86" s="2024" t="s">
        <v>8057</v>
      </c>
      <c r="BBE86" s="2123">
        <v>558000</v>
      </c>
      <c r="BBF86" s="2024">
        <v>4642571</v>
      </c>
      <c r="BBG86" s="3029">
        <v>87.980797708855718</v>
      </c>
      <c r="BBH86" s="2024" t="s">
        <v>8057</v>
      </c>
      <c r="BBI86" s="2024">
        <v>0</v>
      </c>
      <c r="BBJ86" s="2024">
        <v>0</v>
      </c>
      <c r="BBK86" s="3029" t="s">
        <v>31</v>
      </c>
      <c r="BBL86" s="2024" t="s">
        <v>31</v>
      </c>
      <c r="BBM86" s="2024">
        <v>15078000</v>
      </c>
      <c r="BBN86" s="2024">
        <v>9731853</v>
      </c>
      <c r="BBO86" s="3029">
        <v>54.934522747106826</v>
      </c>
      <c r="BBP86" s="2024" t="s">
        <v>8057</v>
      </c>
      <c r="BBQ86" s="2123">
        <v>27285000</v>
      </c>
      <c r="BBR86" s="2024">
        <v>25118276</v>
      </c>
      <c r="BBS86" s="3029">
        <v>8.6260856437758662</v>
      </c>
      <c r="BBT86" s="2024" t="s">
        <v>8058</v>
      </c>
      <c r="BBU86" s="2024">
        <v>1178000</v>
      </c>
      <c r="BBV86" s="2024">
        <v>1133253</v>
      </c>
      <c r="BBW86" s="3029">
        <v>3.9485445880134336</v>
      </c>
      <c r="BBX86" s="2024" t="s">
        <v>8056</v>
      </c>
      <c r="BBY86" s="2024">
        <v>23815000</v>
      </c>
      <c r="BBZ86" s="2024">
        <v>15263564</v>
      </c>
      <c r="BCA86" s="3029">
        <v>56.02515899956262</v>
      </c>
      <c r="BCB86" s="2024" t="s">
        <v>8057</v>
      </c>
      <c r="BCC86" s="2024">
        <v>1166000</v>
      </c>
      <c r="BCD86" s="2024">
        <v>1532376</v>
      </c>
      <c r="BCE86" s="3029">
        <v>23.909014497747293</v>
      </c>
      <c r="BCF86" s="2024" t="s">
        <v>8057</v>
      </c>
      <c r="BCG86" s="2024">
        <v>1707000</v>
      </c>
      <c r="BCH86" s="2024">
        <v>1646186</v>
      </c>
      <c r="BCI86" s="3029">
        <v>3.6942362527685191</v>
      </c>
      <c r="BCJ86" s="2024" t="s">
        <v>8056</v>
      </c>
      <c r="BCK86" s="2024">
        <v>62140000</v>
      </c>
      <c r="BCL86" s="2024">
        <v>59255738</v>
      </c>
      <c r="BCM86" s="3029">
        <v>4.8674813568265733</v>
      </c>
      <c r="BCN86" s="2024" t="s">
        <v>8056</v>
      </c>
      <c r="BCO86" s="2024">
        <v>1036000</v>
      </c>
      <c r="BCP86" s="2024">
        <v>653931</v>
      </c>
      <c r="BCQ86" s="3029">
        <v>58.426500655267915</v>
      </c>
      <c r="BCR86" s="2024" t="s">
        <v>8057</v>
      </c>
      <c r="BCS86" s="2024">
        <v>17517000</v>
      </c>
      <c r="BCT86" s="2024">
        <v>14954274</v>
      </c>
      <c r="BCU86" s="3029">
        <v>17.137080676734968</v>
      </c>
      <c r="BCV86" s="2024" t="s">
        <v>8057</v>
      </c>
      <c r="BCW86" s="2024">
        <v>61927000</v>
      </c>
      <c r="BCX86" s="2024">
        <v>48221133</v>
      </c>
      <c r="BCY86" s="3029">
        <v>28.422946843658792</v>
      </c>
      <c r="BCZ86" s="2024" t="s">
        <v>8057</v>
      </c>
      <c r="BDA86" s="2024">
        <v>1092000</v>
      </c>
      <c r="BDB86" s="2024">
        <v>1186695</v>
      </c>
      <c r="BDC86" s="3029">
        <v>7.9797252031903696</v>
      </c>
      <c r="BDD86" s="2024" t="s">
        <v>8058</v>
      </c>
      <c r="BDE86" s="2024">
        <v>0</v>
      </c>
      <c r="BDF86" s="2024">
        <v>0</v>
      </c>
      <c r="BDG86" s="3029" t="s">
        <v>31</v>
      </c>
      <c r="BDH86" s="2024" t="s">
        <v>31</v>
      </c>
      <c r="BDI86" s="2024">
        <v>0</v>
      </c>
      <c r="BDJ86" s="2024">
        <v>0</v>
      </c>
      <c r="BDK86" s="3029" t="s">
        <v>31</v>
      </c>
      <c r="BDL86" s="2024" t="s">
        <v>31</v>
      </c>
      <c r="BDM86" s="2024">
        <v>16098000</v>
      </c>
      <c r="BDN86" s="2024">
        <v>14617447</v>
      </c>
      <c r="BDO86" s="3029">
        <v>10.12867021169977</v>
      </c>
      <c r="BDP86" s="2024" t="s">
        <v>8057</v>
      </c>
      <c r="BDQ86" s="2024">
        <v>739000</v>
      </c>
      <c r="BDR86" s="2024">
        <v>299952</v>
      </c>
      <c r="BDS86" s="3029">
        <v>146.37275297380916</v>
      </c>
      <c r="BDT86" s="2024" t="s">
        <v>8057</v>
      </c>
      <c r="BDU86" s="2024">
        <v>2640000</v>
      </c>
      <c r="BDV86" s="2024">
        <v>1305887</v>
      </c>
      <c r="BDW86" s="3029">
        <v>102.16144275882982</v>
      </c>
      <c r="BDX86" s="2024" t="s">
        <v>8057</v>
      </c>
      <c r="BDY86" s="2024">
        <v>0</v>
      </c>
      <c r="BDZ86" s="2024">
        <v>0</v>
      </c>
      <c r="BEA86" s="3029" t="s">
        <v>31</v>
      </c>
      <c r="BEB86" s="2024" t="s">
        <v>31</v>
      </c>
      <c r="BEC86" s="2024">
        <v>0</v>
      </c>
      <c r="BED86" s="2024">
        <v>0</v>
      </c>
      <c r="BEE86" s="3029" t="s">
        <v>31</v>
      </c>
      <c r="BEF86" s="2024" t="s">
        <v>31</v>
      </c>
      <c r="BEG86" s="2024">
        <v>27278000</v>
      </c>
      <c r="BEH86" s="2024">
        <v>32662086</v>
      </c>
      <c r="BEI86" s="3029">
        <v>16.484207407940815</v>
      </c>
      <c r="BEJ86" s="2024" t="s">
        <v>8057</v>
      </c>
      <c r="BEK86" s="2024">
        <v>0</v>
      </c>
      <c r="BEL86" s="2024">
        <v>779139</v>
      </c>
      <c r="BEM86" s="3029">
        <v>100</v>
      </c>
      <c r="BEN86" s="2024" t="s">
        <v>8057</v>
      </c>
      <c r="BEO86" s="2024">
        <v>0</v>
      </c>
      <c r="BEP86" s="2024">
        <v>0</v>
      </c>
      <c r="BEQ86" s="3029" t="s">
        <v>31</v>
      </c>
      <c r="BER86" s="2024" t="s">
        <v>31</v>
      </c>
      <c r="BES86" s="2024">
        <v>31603000</v>
      </c>
      <c r="BET86" s="2024">
        <v>30377047</v>
      </c>
      <c r="BEU86" s="3029">
        <v>4.0357872837343223</v>
      </c>
      <c r="BEV86" s="2024" t="s">
        <v>8056</v>
      </c>
      <c r="BEW86" s="2123">
        <v>1687</v>
      </c>
      <c r="BEX86" s="2024">
        <v>1706</v>
      </c>
      <c r="BEY86" s="3029">
        <v>1.1137162954279063</v>
      </c>
      <c r="BEZ86" s="2024" t="s">
        <v>8059</v>
      </c>
      <c r="BFA86" s="2024">
        <v>278</v>
      </c>
      <c r="BFB86" s="2024">
        <v>268</v>
      </c>
      <c r="BFC86" s="3029">
        <v>3.7313432835820919</v>
      </c>
      <c r="BFD86" s="2024" t="s">
        <v>8056</v>
      </c>
      <c r="BFE86" s="3029">
        <v>16.478956727919382</v>
      </c>
      <c r="BFF86" s="3029">
        <v>15.70926143024619</v>
      </c>
      <c r="BFG86" s="3029">
        <v>-0.76969529767319145</v>
      </c>
      <c r="BFH86" s="2024" t="s">
        <v>1632</v>
      </c>
      <c r="BFI86" s="2780" t="s">
        <v>1632</v>
      </c>
      <c r="BFJ86" s="1495" t="s">
        <v>1632</v>
      </c>
      <c r="BFK86" s="1495" t="s">
        <v>1632</v>
      </c>
      <c r="BFL86" s="1495" t="s">
        <v>1625</v>
      </c>
      <c r="BFM86" s="1212">
        <v>10</v>
      </c>
      <c r="BFN86" s="1212">
        <v>10</v>
      </c>
      <c r="BFO86" s="1212">
        <v>10</v>
      </c>
      <c r="BFP86" s="1212">
        <v>0</v>
      </c>
      <c r="BFQ86" s="988">
        <f t="shared" si="186"/>
        <v>30</v>
      </c>
      <c r="BFR86" s="988">
        <f t="shared" si="187"/>
        <v>45</v>
      </c>
      <c r="BFS86" s="1993" t="s">
        <v>1632</v>
      </c>
      <c r="BFT86" s="1994" t="s">
        <v>1625</v>
      </c>
      <c r="BFU86" s="1994" t="s">
        <v>1625</v>
      </c>
      <c r="BFV86" s="1994" t="s">
        <v>1625</v>
      </c>
      <c r="BFW86" s="1995">
        <v>5</v>
      </c>
      <c r="BFX86" s="1995">
        <v>0</v>
      </c>
      <c r="BFY86" s="1995">
        <v>0</v>
      </c>
      <c r="BFZ86" s="1995">
        <v>0</v>
      </c>
      <c r="BGA86" s="1303">
        <f t="shared" si="188"/>
        <v>5</v>
      </c>
      <c r="BGB86" s="1303">
        <f t="shared" si="189"/>
        <v>62</v>
      </c>
      <c r="BGC86" s="1993" t="s">
        <v>1632</v>
      </c>
      <c r="BGD86" s="1994" t="s">
        <v>1625</v>
      </c>
      <c r="BGE86" s="1994" t="s">
        <v>1625</v>
      </c>
      <c r="BGF86" s="1994" t="s">
        <v>1625</v>
      </c>
      <c r="BGG86" s="1995">
        <v>10</v>
      </c>
      <c r="BGH86" s="1995">
        <v>0</v>
      </c>
      <c r="BGI86" s="1995">
        <v>0</v>
      </c>
      <c r="BGJ86" s="1995">
        <v>0</v>
      </c>
      <c r="BGK86" s="1303">
        <f t="shared" si="190"/>
        <v>10</v>
      </c>
      <c r="BGL86" s="1303">
        <f t="shared" si="191"/>
        <v>12</v>
      </c>
      <c r="BGM86" s="1993" t="s">
        <v>1632</v>
      </c>
      <c r="BGN86" s="1994" t="s">
        <v>1632</v>
      </c>
      <c r="BGO86" s="1994" t="s">
        <v>1632</v>
      </c>
      <c r="BGP86" s="1994" t="s">
        <v>1632</v>
      </c>
      <c r="BGQ86" s="1995">
        <v>5</v>
      </c>
      <c r="BGR86" s="1995">
        <v>5</v>
      </c>
      <c r="BGS86" s="1995">
        <v>5</v>
      </c>
      <c r="BGT86" s="1995">
        <v>5</v>
      </c>
      <c r="BGU86" s="1303">
        <f t="shared" si="192"/>
        <v>20</v>
      </c>
      <c r="BGV86" s="1303">
        <f t="shared" si="193"/>
        <v>1</v>
      </c>
      <c r="BGW86" s="1993" t="s">
        <v>1632</v>
      </c>
      <c r="BGX86" s="1994" t="s">
        <v>1632</v>
      </c>
      <c r="BGY86" s="1994" t="s">
        <v>1632</v>
      </c>
      <c r="BGZ86" s="1994" t="s">
        <v>1625</v>
      </c>
      <c r="BHA86" s="1995">
        <v>5</v>
      </c>
      <c r="BHB86" s="1995">
        <v>5</v>
      </c>
      <c r="BHC86" s="1995">
        <v>5</v>
      </c>
      <c r="BHD86" s="1995">
        <v>0</v>
      </c>
      <c r="BHE86" s="1303">
        <f t="shared" si="194"/>
        <v>15</v>
      </c>
      <c r="BHF86" s="1303">
        <f t="shared" si="195"/>
        <v>47</v>
      </c>
      <c r="BHG86" s="1993" t="s">
        <v>1632</v>
      </c>
      <c r="BHH86" s="1994" t="s">
        <v>1632</v>
      </c>
      <c r="BHI86" s="1994" t="s">
        <v>1632</v>
      </c>
      <c r="BHJ86" s="1994" t="s">
        <v>1625</v>
      </c>
      <c r="BHK86" s="1995">
        <v>5</v>
      </c>
      <c r="BHL86" s="1995">
        <v>5</v>
      </c>
      <c r="BHM86" s="1995">
        <v>5</v>
      </c>
      <c r="BHN86" s="1995">
        <v>0</v>
      </c>
      <c r="BHO86" s="1303">
        <f t="shared" si="196"/>
        <v>15</v>
      </c>
      <c r="BHP86" s="1303">
        <f t="shared" si="197"/>
        <v>25</v>
      </c>
      <c r="BHQ86" s="1993" t="s">
        <v>1632</v>
      </c>
      <c r="BHR86" s="1994" t="s">
        <v>1632</v>
      </c>
      <c r="BHS86" s="1994" t="s">
        <v>1625</v>
      </c>
      <c r="BHT86" s="1994" t="s">
        <v>1625</v>
      </c>
      <c r="BHU86" s="1995">
        <v>5</v>
      </c>
      <c r="BHV86" s="1995">
        <v>5</v>
      </c>
      <c r="BHW86" s="1995">
        <v>0</v>
      </c>
      <c r="BHX86" s="1995">
        <v>0</v>
      </c>
      <c r="BHY86" s="1303">
        <f t="shared" si="198"/>
        <v>10</v>
      </c>
      <c r="BHZ86" s="1303">
        <f t="shared" si="199"/>
        <v>65</v>
      </c>
      <c r="BIA86" s="1993" t="s">
        <v>1626</v>
      </c>
      <c r="BIB86" s="1994" t="s">
        <v>1626</v>
      </c>
      <c r="BIC86" s="1994" t="s">
        <v>1626</v>
      </c>
      <c r="BID86" s="1994" t="s">
        <v>1626</v>
      </c>
      <c r="BIE86" s="1994" t="s">
        <v>1625</v>
      </c>
      <c r="BIF86" s="4112">
        <f t="shared" si="200"/>
        <v>4</v>
      </c>
      <c r="BIG86" s="1303">
        <f t="shared" si="201"/>
        <v>32</v>
      </c>
      <c r="BIH86" s="2916">
        <v>10</v>
      </c>
      <c r="BII86" s="3967">
        <v>5.6053811659192823</v>
      </c>
      <c r="BIJ86" s="1303">
        <f t="shared" si="202"/>
        <v>30</v>
      </c>
      <c r="BIK86" s="2073">
        <v>22</v>
      </c>
      <c r="BIL86" s="1303">
        <v>22</v>
      </c>
      <c r="BIM86" s="1995">
        <v>100</v>
      </c>
      <c r="BIN86" s="1303">
        <f t="shared" si="203"/>
        <v>1</v>
      </c>
      <c r="BIO86" s="1993" t="s">
        <v>1626</v>
      </c>
      <c r="BIP86" s="1994" t="s">
        <v>1626</v>
      </c>
      <c r="BIQ86" s="1994" t="s">
        <v>1626</v>
      </c>
      <c r="BIR86" s="1994" t="s">
        <v>1626</v>
      </c>
      <c r="BIS86" s="1994" t="s">
        <v>1626</v>
      </c>
      <c r="BIT86" s="1994" t="s">
        <v>1626</v>
      </c>
      <c r="BIU86" s="1994" t="s">
        <v>1626</v>
      </c>
      <c r="BIV86" s="1994" t="s">
        <v>1626</v>
      </c>
      <c r="BIW86" s="1994" t="s">
        <v>1626</v>
      </c>
      <c r="BIX86" s="1994" t="s">
        <v>1625</v>
      </c>
      <c r="BIY86" s="3617">
        <f t="shared" si="204"/>
        <v>9</v>
      </c>
      <c r="BIZ86" s="2906">
        <f t="shared" si="205"/>
        <v>11</v>
      </c>
      <c r="BJA86" s="3971">
        <v>15</v>
      </c>
      <c r="BJB86" s="3972">
        <v>8.4080717488789229</v>
      </c>
      <c r="BJC86" s="3971">
        <v>3</v>
      </c>
      <c r="BJD86" s="3972">
        <v>20</v>
      </c>
      <c r="BJE86" s="3972">
        <v>47</v>
      </c>
      <c r="BJF86" s="3971">
        <v>1</v>
      </c>
      <c r="BJG86" s="3972">
        <v>6.666666666666667</v>
      </c>
      <c r="BJH86" s="3972">
        <v>47</v>
      </c>
      <c r="BJI86" s="3971">
        <v>1</v>
      </c>
      <c r="BJJ86" s="3972">
        <v>6.666666666666667</v>
      </c>
      <c r="BJK86" s="3973">
        <v>38</v>
      </c>
      <c r="BJL86" s="3971">
        <v>16</v>
      </c>
      <c r="BJM86" s="3972">
        <v>8.9686098654708513</v>
      </c>
      <c r="BJN86" s="3971">
        <v>4</v>
      </c>
      <c r="BJO86" s="3972">
        <v>25</v>
      </c>
      <c r="BJP86" s="3973">
        <v>22</v>
      </c>
      <c r="BJQ86" s="3971">
        <v>1430</v>
      </c>
      <c r="BJR86" s="3972">
        <v>801.56950672645746</v>
      </c>
      <c r="BJS86" s="3971">
        <v>5</v>
      </c>
      <c r="BJT86" s="3972">
        <v>0.34965034965034963</v>
      </c>
      <c r="BJU86" s="3973">
        <v>14</v>
      </c>
      <c r="BJV86" s="2074">
        <v>33.300000000000004</v>
      </c>
      <c r="BJW86" s="1303">
        <f t="shared" si="116"/>
        <v>25</v>
      </c>
      <c r="BJX86" s="1993" t="s">
        <v>1625</v>
      </c>
      <c r="BJY86" s="1994" t="s">
        <v>1625</v>
      </c>
      <c r="BJZ86" s="1495" t="s">
        <v>1625</v>
      </c>
      <c r="BKA86" s="1495" t="s">
        <v>1625</v>
      </c>
      <c r="BKB86" s="1212">
        <v>0</v>
      </c>
      <c r="BKC86" s="1212">
        <v>0</v>
      </c>
      <c r="BKD86" s="1212">
        <v>0</v>
      </c>
      <c r="BKE86" s="1212">
        <v>0</v>
      </c>
      <c r="BKF86" s="988">
        <f t="shared" si="206"/>
        <v>0</v>
      </c>
      <c r="BKG86" s="988">
        <f t="shared" si="207"/>
        <v>48</v>
      </c>
      <c r="BKH86" s="2780" t="s">
        <v>1625</v>
      </c>
      <c r="BKI86" s="1495" t="s">
        <v>1625</v>
      </c>
      <c r="BKJ86" s="1495" t="s">
        <v>1625</v>
      </c>
      <c r="BKK86" s="1495" t="s">
        <v>1625</v>
      </c>
      <c r="BKL86" s="1212">
        <v>0</v>
      </c>
      <c r="BKM86" s="1212">
        <v>0</v>
      </c>
      <c r="BKN86" s="1212">
        <v>0</v>
      </c>
      <c r="BKO86" s="1212">
        <v>0</v>
      </c>
      <c r="BKP86" s="988">
        <f t="shared" si="208"/>
        <v>0</v>
      </c>
      <c r="BKQ86" s="988">
        <f t="shared" si="209"/>
        <v>38</v>
      </c>
      <c r="BKR86" s="2780" t="s">
        <v>1625</v>
      </c>
      <c r="BKS86" s="1495" t="s">
        <v>1625</v>
      </c>
      <c r="BKT86" s="1495" t="s">
        <v>1625</v>
      </c>
      <c r="BKU86" s="1495" t="s">
        <v>1625</v>
      </c>
      <c r="BKV86" s="1212">
        <v>0</v>
      </c>
      <c r="BKW86" s="1212">
        <v>0</v>
      </c>
      <c r="BKX86" s="1212">
        <v>0</v>
      </c>
      <c r="BKY86" s="1212">
        <v>0</v>
      </c>
      <c r="BKZ86" s="988">
        <f t="shared" si="210"/>
        <v>0</v>
      </c>
      <c r="BLA86" s="988">
        <f t="shared" si="211"/>
        <v>42</v>
      </c>
      <c r="BLB86" s="3971">
        <v>1</v>
      </c>
      <c r="BLC86" s="3972">
        <v>0.5605381165919282</v>
      </c>
      <c r="BLD86" s="3973">
        <v>65</v>
      </c>
      <c r="BLE86" s="3971">
        <v>0</v>
      </c>
      <c r="BLF86" s="3972">
        <v>0</v>
      </c>
      <c r="BLG86" s="3973">
        <v>14</v>
      </c>
      <c r="BLH86" s="3971">
        <v>1</v>
      </c>
      <c r="BLI86" s="3972">
        <v>0.5605381165919282</v>
      </c>
      <c r="BLJ86" s="3973">
        <v>29</v>
      </c>
      <c r="BLK86" s="3971">
        <v>0</v>
      </c>
      <c r="BLL86" s="3972">
        <v>0</v>
      </c>
      <c r="BLM86" s="3973">
        <v>39</v>
      </c>
      <c r="BLN86" s="3971">
        <v>0</v>
      </c>
      <c r="BLO86" s="3972">
        <v>0</v>
      </c>
      <c r="BLP86" s="3973">
        <v>58</v>
      </c>
      <c r="BLQ86" s="3971">
        <v>0</v>
      </c>
      <c r="BLR86" s="3972">
        <v>0</v>
      </c>
      <c r="BLS86" s="3973">
        <v>13</v>
      </c>
      <c r="BLT86" s="3971">
        <v>0</v>
      </c>
      <c r="BLU86" s="3972">
        <v>0</v>
      </c>
      <c r="BLV86" s="3973">
        <v>14</v>
      </c>
      <c r="BLW86" s="3971">
        <v>0</v>
      </c>
      <c r="BLX86" s="3972">
        <v>0</v>
      </c>
      <c r="BLY86" s="3973">
        <v>42</v>
      </c>
      <c r="BLZ86" s="2782">
        <v>1</v>
      </c>
      <c r="BMA86" s="2773">
        <v>0.5605381165919282</v>
      </c>
      <c r="BMB86" s="988">
        <v>58</v>
      </c>
      <c r="BMC86" s="2782">
        <v>0</v>
      </c>
      <c r="BMD86" s="2773">
        <v>0</v>
      </c>
      <c r="BME86" s="988">
        <v>67</v>
      </c>
      <c r="BMF86" s="2782">
        <v>0</v>
      </c>
      <c r="BMG86" s="2773">
        <v>0</v>
      </c>
      <c r="BMH86" s="988">
        <v>9</v>
      </c>
      <c r="BMI86" s="2782">
        <v>0</v>
      </c>
      <c r="BMJ86" s="2773">
        <v>0</v>
      </c>
      <c r="BMK86" s="988">
        <v>18</v>
      </c>
      <c r="BML86" s="2782">
        <v>0</v>
      </c>
      <c r="BMM86" s="2773">
        <v>0</v>
      </c>
      <c r="BMN86" s="988">
        <v>10</v>
      </c>
      <c r="BMO86" s="2782">
        <v>0</v>
      </c>
      <c r="BMP86" s="2773">
        <v>0</v>
      </c>
      <c r="BMQ86" s="988">
        <v>2</v>
      </c>
      <c r="BMR86" s="2782">
        <v>2</v>
      </c>
      <c r="BMS86" s="2773">
        <v>1.1210762331838564</v>
      </c>
      <c r="BMT86" s="988">
        <v>55</v>
      </c>
      <c r="BMU86" s="2782">
        <v>0</v>
      </c>
      <c r="BMV86" s="2773">
        <v>0</v>
      </c>
      <c r="BMW86" s="988">
        <v>69</v>
      </c>
      <c r="BMX86" s="2782">
        <v>0</v>
      </c>
      <c r="BMY86" s="2773">
        <v>0</v>
      </c>
      <c r="BMZ86" s="988">
        <v>20</v>
      </c>
      <c r="BNA86" s="2782">
        <v>0</v>
      </c>
      <c r="BNB86" s="2773">
        <v>0</v>
      </c>
      <c r="BNC86" s="988">
        <v>28</v>
      </c>
      <c r="BND86" s="2782">
        <v>0</v>
      </c>
      <c r="BNE86" s="2773">
        <v>0</v>
      </c>
      <c r="BNF86" s="988">
        <v>4</v>
      </c>
      <c r="BNG86" s="2782">
        <v>0</v>
      </c>
      <c r="BNH86" s="2773">
        <v>0</v>
      </c>
      <c r="BNI86" s="988">
        <v>19</v>
      </c>
      <c r="BNJ86" s="2782">
        <v>0</v>
      </c>
      <c r="BNK86" s="2773">
        <v>0</v>
      </c>
      <c r="BNL86" s="988">
        <v>30</v>
      </c>
      <c r="BNM86" s="2782">
        <v>0</v>
      </c>
      <c r="BNN86" s="2773">
        <v>0</v>
      </c>
      <c r="BNO86" s="988">
        <v>5</v>
      </c>
      <c r="BNQ86" s="729">
        <v>45</v>
      </c>
      <c r="BNR86" s="729">
        <v>7</v>
      </c>
      <c r="BNS86" s="729">
        <v>1698</v>
      </c>
      <c r="BNT86" s="729">
        <v>26.501766784452297</v>
      </c>
      <c r="BNU86" s="729">
        <v>4.1224970553592462</v>
      </c>
      <c r="BNV86" s="4113">
        <v>18</v>
      </c>
      <c r="BNW86" s="4113">
        <v>20</v>
      </c>
    </row>
    <row r="87" spans="1:1739" ht="13" x14ac:dyDescent="0.2">
      <c r="A87" s="696" t="s">
        <v>1893</v>
      </c>
      <c r="B87" s="697" t="s">
        <v>1894</v>
      </c>
      <c r="C87" s="697" t="s">
        <v>1646</v>
      </c>
      <c r="D87" s="697" t="s">
        <v>1646</v>
      </c>
      <c r="E87" s="697" t="s">
        <v>1733</v>
      </c>
      <c r="F87" s="698" t="s">
        <v>1895</v>
      </c>
      <c r="G87" s="699" t="s">
        <v>1923</v>
      </c>
      <c r="H87" s="700">
        <v>35</v>
      </c>
      <c r="I87" s="703">
        <v>7.09</v>
      </c>
      <c r="J87" s="699">
        <f t="shared" si="117"/>
        <v>59</v>
      </c>
      <c r="K87" s="702">
        <v>47</v>
      </c>
      <c r="L87" s="703">
        <v>7.6</v>
      </c>
      <c r="M87" s="710">
        <f t="shared" si="118"/>
        <v>4</v>
      </c>
      <c r="N87" s="712">
        <f t="shared" si="119"/>
        <v>0.50999999999999979</v>
      </c>
      <c r="O87" s="702">
        <v>47</v>
      </c>
      <c r="P87" s="703">
        <v>7.11</v>
      </c>
      <c r="Q87" s="710">
        <f t="shared" si="120"/>
        <v>44</v>
      </c>
      <c r="R87" s="712">
        <f t="shared" si="121"/>
        <v>-0.48999999999999932</v>
      </c>
      <c r="S87" s="702">
        <v>137</v>
      </c>
      <c r="T87" s="703">
        <v>6.69</v>
      </c>
      <c r="U87" s="699">
        <f t="shared" si="213"/>
        <v>4</v>
      </c>
      <c r="V87" s="702">
        <v>118</v>
      </c>
      <c r="W87" s="703">
        <v>6.03</v>
      </c>
      <c r="X87" s="710">
        <f t="shared" si="107"/>
        <v>59</v>
      </c>
      <c r="Y87" s="712">
        <f t="shared" si="122"/>
        <v>-0.66000000000000014</v>
      </c>
      <c r="Z87" s="702">
        <v>107</v>
      </c>
      <c r="AA87" s="703">
        <v>6.1495327102803738</v>
      </c>
      <c r="AB87" s="710">
        <f t="shared" si="108"/>
        <v>45</v>
      </c>
      <c r="AC87" s="712">
        <f t="shared" si="123"/>
        <v>0.1195327102803736</v>
      </c>
      <c r="AD87" s="706">
        <v>89</v>
      </c>
      <c r="AE87" s="701">
        <v>5.9213483146067416</v>
      </c>
      <c r="AF87" s="702">
        <v>18</v>
      </c>
      <c r="AG87" s="704">
        <v>7.2777777777777777</v>
      </c>
      <c r="AH87" s="705">
        <f t="shared" si="124"/>
        <v>3</v>
      </c>
      <c r="AI87" s="707">
        <v>67</v>
      </c>
      <c r="AJ87" s="704">
        <v>5.8955223880597014</v>
      </c>
      <c r="AK87" s="705">
        <f t="shared" si="125"/>
        <v>70</v>
      </c>
      <c r="AL87" s="702">
        <v>22</v>
      </c>
      <c r="AM87" s="704">
        <v>6</v>
      </c>
      <c r="AN87" s="1595">
        <f t="shared" si="126"/>
        <v>13</v>
      </c>
      <c r="AO87" s="4086"/>
      <c r="AP87" s="717">
        <v>81.2</v>
      </c>
      <c r="AQ87" s="705">
        <v>27</v>
      </c>
      <c r="AR87" s="709">
        <v>85.5</v>
      </c>
      <c r="AS87" s="705">
        <v>18</v>
      </c>
      <c r="AT87" s="709">
        <v>5.2000000000000028</v>
      </c>
      <c r="AU87" s="701">
        <v>2.4000000000000057</v>
      </c>
      <c r="AV87" s="702">
        <v>80</v>
      </c>
      <c r="AW87" s="715">
        <f t="shared" si="127"/>
        <v>21</v>
      </c>
      <c r="AX87" s="710">
        <v>75</v>
      </c>
      <c r="AY87" s="715">
        <f t="shared" si="128"/>
        <v>31</v>
      </c>
      <c r="AZ87" s="702">
        <v>60</v>
      </c>
      <c r="BA87" s="711">
        <f t="shared" si="212"/>
        <v>75</v>
      </c>
      <c r="BB87" s="702">
        <v>360</v>
      </c>
      <c r="BC87" s="726">
        <v>11</v>
      </c>
      <c r="BD87" s="702">
        <v>48</v>
      </c>
      <c r="BE87" s="703">
        <v>25</v>
      </c>
      <c r="BF87" s="705">
        <f t="shared" si="129"/>
        <v>47</v>
      </c>
      <c r="BG87" s="702">
        <v>49</v>
      </c>
      <c r="BH87" s="703">
        <v>16.326530612244898</v>
      </c>
      <c r="BI87" s="705">
        <f t="shared" si="130"/>
        <v>63</v>
      </c>
      <c r="BJ87" s="702">
        <v>48</v>
      </c>
      <c r="BK87" s="703">
        <v>52.083333333333336</v>
      </c>
      <c r="BL87" s="705">
        <f t="shared" si="131"/>
        <v>57</v>
      </c>
      <c r="BM87" s="702">
        <v>48</v>
      </c>
      <c r="BN87" s="703">
        <v>16.666666666666664</v>
      </c>
      <c r="BO87" s="705">
        <v>38</v>
      </c>
      <c r="BP87" s="702">
        <v>44</v>
      </c>
      <c r="BQ87" s="703">
        <v>0</v>
      </c>
      <c r="BR87" s="705">
        <v>1</v>
      </c>
      <c r="BS87" s="702">
        <v>47</v>
      </c>
      <c r="BT87" s="703">
        <v>29.787234042553191</v>
      </c>
      <c r="BU87" s="705">
        <v>11</v>
      </c>
      <c r="BV87" s="702">
        <v>18</v>
      </c>
      <c r="BW87" s="703">
        <v>22.222222222222221</v>
      </c>
      <c r="BX87" s="705">
        <f t="shared" si="132"/>
        <v>2</v>
      </c>
      <c r="BY87" s="702">
        <v>18</v>
      </c>
      <c r="BZ87" s="703">
        <v>72.222222222222214</v>
      </c>
      <c r="CA87" s="705">
        <f t="shared" si="133"/>
        <v>30</v>
      </c>
      <c r="CB87" s="702">
        <v>17</v>
      </c>
      <c r="CC87" s="703">
        <v>94.117647058823522</v>
      </c>
      <c r="CD87" s="705">
        <f t="shared" si="134"/>
        <v>76</v>
      </c>
      <c r="CE87" s="702">
        <v>18</v>
      </c>
      <c r="CF87" s="703">
        <v>27.777777777777779</v>
      </c>
      <c r="CG87" s="705">
        <v>12</v>
      </c>
      <c r="CH87" s="702">
        <v>13</v>
      </c>
      <c r="CI87" s="703">
        <v>0</v>
      </c>
      <c r="CJ87" s="705">
        <f t="shared" si="135"/>
        <v>1</v>
      </c>
      <c r="CK87" s="702">
        <v>18</v>
      </c>
      <c r="CL87" s="703">
        <v>38.888888888888893</v>
      </c>
      <c r="CM87" s="705">
        <f t="shared" si="136"/>
        <v>13</v>
      </c>
      <c r="CN87" s="709">
        <v>12.6</v>
      </c>
      <c r="CO87" s="726">
        <v>14</v>
      </c>
      <c r="CP87" s="703">
        <v>1.1000000000000001</v>
      </c>
      <c r="CQ87" s="703">
        <v>6.1</v>
      </c>
      <c r="CR87" s="704">
        <v>5.4</v>
      </c>
      <c r="CS87" s="709">
        <v>12.4</v>
      </c>
      <c r="CT87" s="701">
        <v>12.5</v>
      </c>
      <c r="CU87" s="712">
        <v>16</v>
      </c>
      <c r="CV87" s="729">
        <f t="shared" si="137"/>
        <v>30</v>
      </c>
      <c r="CW87" s="712">
        <v>2</v>
      </c>
      <c r="CX87" s="712">
        <v>7.7</v>
      </c>
      <c r="CY87" s="712">
        <v>6.4</v>
      </c>
      <c r="CZ87" s="714">
        <v>52</v>
      </c>
      <c r="DA87" s="985">
        <v>85.4</v>
      </c>
      <c r="DB87" s="729">
        <v>19</v>
      </c>
      <c r="DC87" s="715">
        <v>7</v>
      </c>
      <c r="DD87" s="985">
        <v>83.6</v>
      </c>
      <c r="DE87" s="729">
        <v>45</v>
      </c>
      <c r="DF87" s="715">
        <v>26</v>
      </c>
      <c r="DG87" s="712">
        <v>85.2</v>
      </c>
      <c r="DH87" s="729">
        <v>28</v>
      </c>
      <c r="DI87" s="715">
        <v>19</v>
      </c>
      <c r="DJ87" s="712">
        <v>87.8</v>
      </c>
      <c r="DK87" s="729">
        <v>10</v>
      </c>
      <c r="DL87" s="716">
        <v>12.5</v>
      </c>
      <c r="DM87" s="710">
        <v>7</v>
      </c>
      <c r="DN87" s="715">
        <v>8</v>
      </c>
      <c r="DO87" s="717">
        <v>87.5</v>
      </c>
      <c r="DP87" s="710">
        <v>6</v>
      </c>
      <c r="DQ87" s="703">
        <v>0</v>
      </c>
      <c r="DR87" s="705">
        <v>18</v>
      </c>
      <c r="DS87" s="709">
        <v>80</v>
      </c>
      <c r="DT87" s="721">
        <v>10</v>
      </c>
      <c r="DU87" s="703">
        <v>0</v>
      </c>
      <c r="DV87" s="705">
        <v>17</v>
      </c>
      <c r="DW87" s="718">
        <v>66.666666666666657</v>
      </c>
      <c r="DX87" s="705">
        <v>46</v>
      </c>
      <c r="DY87" s="703">
        <v>0</v>
      </c>
      <c r="DZ87" s="705">
        <v>53</v>
      </c>
      <c r="EA87" s="702">
        <v>44</v>
      </c>
      <c r="EB87" s="719">
        <v>70.454545454545453</v>
      </c>
      <c r="EC87" s="705">
        <f t="shared" si="109"/>
        <v>62</v>
      </c>
      <c r="ED87" s="702">
        <v>16</v>
      </c>
      <c r="EE87" s="719">
        <v>25</v>
      </c>
      <c r="EF87" s="705">
        <v>76</v>
      </c>
      <c r="EG87" s="702">
        <v>42</v>
      </c>
      <c r="EH87" s="720">
        <v>52.380952380952387</v>
      </c>
      <c r="EI87" s="705">
        <v>69</v>
      </c>
      <c r="EJ87" s="768">
        <v>40</v>
      </c>
      <c r="EK87" s="3956">
        <v>4</v>
      </c>
      <c r="EL87" s="3957">
        <v>1</v>
      </c>
      <c r="EM87" s="3958">
        <v>2.5</v>
      </c>
      <c r="EN87" s="770">
        <v>75</v>
      </c>
      <c r="EO87" s="768">
        <v>42</v>
      </c>
      <c r="EP87" s="1583">
        <v>1.9166666666666667</v>
      </c>
      <c r="EQ87" s="2356">
        <v>4</v>
      </c>
      <c r="ER87" s="3958">
        <v>14.285714285714285</v>
      </c>
      <c r="ES87" s="770">
        <v>62</v>
      </c>
      <c r="ET87" s="768">
        <v>41</v>
      </c>
      <c r="EU87" s="1583">
        <v>1.5</v>
      </c>
      <c r="EV87" s="2356">
        <v>2</v>
      </c>
      <c r="EW87" s="3958">
        <v>4.8780487804878048</v>
      </c>
      <c r="EX87" s="770">
        <v>73</v>
      </c>
      <c r="EY87" s="3974">
        <v>40</v>
      </c>
      <c r="EZ87" s="1583">
        <v>0.5</v>
      </c>
      <c r="FA87" s="2356">
        <v>54</v>
      </c>
      <c r="FB87" s="3966">
        <v>2.5</v>
      </c>
      <c r="FC87" s="3975">
        <v>67</v>
      </c>
      <c r="FD87" s="768">
        <v>40</v>
      </c>
      <c r="FE87" s="3957">
        <v>0.5</v>
      </c>
      <c r="FF87" s="3957">
        <v>65</v>
      </c>
      <c r="FG87" s="3958">
        <v>2.5</v>
      </c>
      <c r="FH87" s="770">
        <v>64</v>
      </c>
      <c r="FI87" s="3965">
        <v>41</v>
      </c>
      <c r="FJ87" s="3957">
        <v>1</v>
      </c>
      <c r="FK87" s="3957">
        <v>7</v>
      </c>
      <c r="FL87" s="3966">
        <v>2.4390243902439024</v>
      </c>
      <c r="FM87" s="3965">
        <v>42</v>
      </c>
      <c r="FN87" s="768">
        <v>42</v>
      </c>
      <c r="FO87" s="3957">
        <v>0.5</v>
      </c>
      <c r="FP87" s="3957">
        <v>51</v>
      </c>
      <c r="FQ87" s="3958">
        <v>2.3809523809523809</v>
      </c>
      <c r="FR87" s="770">
        <v>69</v>
      </c>
      <c r="FS87" s="768">
        <v>38</v>
      </c>
      <c r="FT87" s="3957">
        <v>2.6538461538461537</v>
      </c>
      <c r="FU87" s="3957">
        <v>74</v>
      </c>
      <c r="FV87" s="3958">
        <v>34.210526315789473</v>
      </c>
      <c r="FW87" s="770">
        <v>49</v>
      </c>
      <c r="FX87" s="714">
        <v>18</v>
      </c>
      <c r="FY87" s="725">
        <v>16.666666666666664</v>
      </c>
      <c r="FZ87" s="715">
        <v>52</v>
      </c>
      <c r="GA87" s="702">
        <v>15</v>
      </c>
      <c r="GB87" s="727">
        <v>0.5</v>
      </c>
      <c r="GC87" s="726">
        <v>50</v>
      </c>
      <c r="GD87" s="720">
        <v>6.666666666666667</v>
      </c>
      <c r="GE87" s="705">
        <v>10</v>
      </c>
      <c r="GF87" s="702">
        <v>14</v>
      </c>
      <c r="GG87" s="712">
        <v>0</v>
      </c>
      <c r="GH87" s="729">
        <v>62</v>
      </c>
      <c r="GI87" s="720">
        <v>0</v>
      </c>
      <c r="GJ87" s="705">
        <v>62</v>
      </c>
      <c r="GK87" s="702">
        <v>15</v>
      </c>
      <c r="GL87" s="712">
        <v>0.5</v>
      </c>
      <c r="GM87" s="729">
        <v>50</v>
      </c>
      <c r="GN87" s="720">
        <v>6.666666666666667</v>
      </c>
      <c r="GO87" s="705">
        <v>32</v>
      </c>
      <c r="GP87" s="702">
        <v>15</v>
      </c>
      <c r="GQ87" s="712">
        <v>0.5</v>
      </c>
      <c r="GR87" s="729">
        <v>41</v>
      </c>
      <c r="GS87" s="720">
        <v>6.666666666666667</v>
      </c>
      <c r="GT87" s="705">
        <v>2</v>
      </c>
      <c r="GU87" s="702">
        <v>16</v>
      </c>
      <c r="GV87" s="726">
        <v>0.5</v>
      </c>
      <c r="GW87" s="726">
        <v>71</v>
      </c>
      <c r="GX87" s="720">
        <v>6.25</v>
      </c>
      <c r="GY87" s="705">
        <v>65</v>
      </c>
      <c r="GZ87" s="702">
        <v>14</v>
      </c>
      <c r="HA87" s="726">
        <v>0</v>
      </c>
      <c r="HB87" s="726">
        <v>44</v>
      </c>
      <c r="HC87" s="720">
        <v>0</v>
      </c>
      <c r="HD87" s="705">
        <v>44</v>
      </c>
      <c r="HE87" s="702">
        <v>15</v>
      </c>
      <c r="HF87" s="726">
        <v>0</v>
      </c>
      <c r="HG87" s="726">
        <v>47</v>
      </c>
      <c r="HH87" s="720">
        <v>0</v>
      </c>
      <c r="HI87" s="705">
        <v>47</v>
      </c>
      <c r="HJ87" s="702">
        <v>15</v>
      </c>
      <c r="HK87" s="726">
        <v>0</v>
      </c>
      <c r="HL87" s="726">
        <v>56</v>
      </c>
      <c r="HM87" s="720">
        <v>0</v>
      </c>
      <c r="HN87" s="705">
        <v>56</v>
      </c>
      <c r="HO87" s="709">
        <v>13.333333333333334</v>
      </c>
      <c r="HP87" s="703">
        <v>0</v>
      </c>
      <c r="HQ87" s="703">
        <v>60</v>
      </c>
      <c r="HR87" s="703">
        <v>33.333333333333329</v>
      </c>
      <c r="HS87" s="1299">
        <v>13.333333333333334</v>
      </c>
      <c r="HT87" s="1299">
        <v>13.333333333333334</v>
      </c>
      <c r="HU87" s="1299">
        <v>73.333333333333329</v>
      </c>
      <c r="HV87" s="1299">
        <v>0</v>
      </c>
      <c r="HW87" s="1299">
        <v>53.333333333333336</v>
      </c>
      <c r="HX87" s="1300">
        <v>15</v>
      </c>
      <c r="HY87" s="709">
        <v>13.020833333333334</v>
      </c>
      <c r="HZ87" s="709">
        <v>1.0416666666666665</v>
      </c>
      <c r="IA87" s="709">
        <v>52.604166666666664</v>
      </c>
      <c r="IB87" s="709">
        <v>21.354166666666664</v>
      </c>
      <c r="IC87" s="709">
        <v>8.3333333333333321</v>
      </c>
      <c r="ID87" s="709">
        <v>32.291666666666671</v>
      </c>
      <c r="IE87" s="709">
        <v>49.479166666666671</v>
      </c>
      <c r="IF87" s="709">
        <v>1.5625</v>
      </c>
      <c r="IG87" s="709">
        <v>47.395833333333329</v>
      </c>
      <c r="IH87" s="1300">
        <v>192</v>
      </c>
      <c r="II87" s="1265">
        <v>0</v>
      </c>
      <c r="IJ87" s="1266">
        <v>0</v>
      </c>
      <c r="IK87" s="1266">
        <v>5</v>
      </c>
      <c r="IL87" s="1266">
        <v>0</v>
      </c>
      <c r="IM87" s="1266">
        <v>0</v>
      </c>
      <c r="IN87" s="1266">
        <v>0</v>
      </c>
      <c r="IO87" s="1266" t="s">
        <v>31</v>
      </c>
      <c r="IP87" s="1266">
        <v>0</v>
      </c>
      <c r="IQ87" s="1267">
        <v>7</v>
      </c>
      <c r="IR87" s="1268">
        <v>6</v>
      </c>
      <c r="IS87" s="1269">
        <v>1</v>
      </c>
      <c r="IT87" s="1269">
        <v>8</v>
      </c>
      <c r="IU87" s="1269">
        <v>4</v>
      </c>
      <c r="IV87" s="1269">
        <v>1</v>
      </c>
      <c r="IW87" s="1269">
        <v>0</v>
      </c>
      <c r="IX87" s="1269" t="s">
        <v>31</v>
      </c>
      <c r="IY87" s="1269">
        <v>1</v>
      </c>
      <c r="IZ87" s="1267">
        <v>26</v>
      </c>
      <c r="JA87" s="1268">
        <v>1</v>
      </c>
      <c r="JB87" s="1269">
        <v>5</v>
      </c>
      <c r="JC87" s="1269">
        <v>1</v>
      </c>
      <c r="JD87" s="1269">
        <v>2</v>
      </c>
      <c r="JE87" s="1269">
        <v>3</v>
      </c>
      <c r="JF87" s="1269">
        <v>0</v>
      </c>
      <c r="JG87" s="1269" t="s">
        <v>31</v>
      </c>
      <c r="JH87" s="1269">
        <v>2</v>
      </c>
      <c r="JI87" s="1270">
        <v>19</v>
      </c>
      <c r="JJ87" s="1268">
        <v>0</v>
      </c>
      <c r="JK87" s="1269">
        <v>0</v>
      </c>
      <c r="JL87" s="1269">
        <v>71.428571428571431</v>
      </c>
      <c r="JM87" s="1269">
        <v>0</v>
      </c>
      <c r="JN87" s="1269">
        <v>0</v>
      </c>
      <c r="JO87" s="1269">
        <v>0</v>
      </c>
      <c r="JP87" s="1269" t="s">
        <v>31</v>
      </c>
      <c r="JQ87" s="1269">
        <v>0</v>
      </c>
      <c r="JR87" s="1270">
        <v>100</v>
      </c>
      <c r="JS87" s="1268">
        <v>23.076923076923077</v>
      </c>
      <c r="JT87" s="1269">
        <v>3.8461538461538463</v>
      </c>
      <c r="JU87" s="1269">
        <v>30.76923076923077</v>
      </c>
      <c r="JV87" s="1269">
        <v>15.384615384615385</v>
      </c>
      <c r="JW87" s="1269">
        <v>3.8461538461538463</v>
      </c>
      <c r="JX87" s="1269">
        <v>0</v>
      </c>
      <c r="JY87" s="1269" t="s">
        <v>31</v>
      </c>
      <c r="JZ87" s="1269">
        <v>3.8461538461538463</v>
      </c>
      <c r="KA87" s="1270">
        <v>100</v>
      </c>
      <c r="KB87" s="1268">
        <v>5.2631578947368416</v>
      </c>
      <c r="KC87" s="1269">
        <v>26.315789473684209</v>
      </c>
      <c r="KD87" s="1269">
        <v>5.2631578947368416</v>
      </c>
      <c r="KE87" s="1269">
        <v>10.526315789473683</v>
      </c>
      <c r="KF87" s="1269">
        <v>15.789473684210526</v>
      </c>
      <c r="KG87" s="1269">
        <v>0</v>
      </c>
      <c r="KH87" s="1269" t="s">
        <v>31</v>
      </c>
      <c r="KI87" s="1269">
        <v>10.526315789473683</v>
      </c>
      <c r="KJ87" s="1270">
        <v>100</v>
      </c>
      <c r="KK87" s="718">
        <v>52.292263610315182</v>
      </c>
      <c r="KL87" s="705">
        <v>21</v>
      </c>
      <c r="KM87" s="718">
        <v>50</v>
      </c>
      <c r="KN87" s="705">
        <v>63</v>
      </c>
      <c r="KO87" s="725">
        <v>3.5508211273857082</v>
      </c>
      <c r="KP87" s="715">
        <v>43</v>
      </c>
      <c r="KQ87" s="1212">
        <v>0</v>
      </c>
      <c r="KR87" s="715">
        <v>27</v>
      </c>
      <c r="KS87" s="725">
        <v>18.286728806036397</v>
      </c>
      <c r="KT87" s="715">
        <v>19</v>
      </c>
      <c r="KU87" s="1212">
        <v>0</v>
      </c>
      <c r="KV87" s="715">
        <v>49</v>
      </c>
      <c r="KW87" s="725">
        <v>7.1604938271604937</v>
      </c>
      <c r="KX87" s="715">
        <v>51</v>
      </c>
      <c r="KY87" s="715">
        <v>15.704697986577182</v>
      </c>
      <c r="KZ87" s="715">
        <v>35</v>
      </c>
      <c r="LA87" s="728">
        <v>45</v>
      </c>
      <c r="LB87" s="729">
        <v>10</v>
      </c>
      <c r="LC87" s="729">
        <v>0</v>
      </c>
      <c r="LD87" s="729">
        <v>30</v>
      </c>
      <c r="LE87" s="729">
        <v>0</v>
      </c>
      <c r="LF87" s="730">
        <v>85</v>
      </c>
      <c r="LG87" s="734">
        <v>43</v>
      </c>
      <c r="LH87" s="728">
        <v>0</v>
      </c>
      <c r="LI87" s="729">
        <v>0</v>
      </c>
      <c r="LJ87" s="706">
        <v>0</v>
      </c>
      <c r="LK87" s="705">
        <v>41</v>
      </c>
      <c r="LL87" s="1372" t="s">
        <v>1632</v>
      </c>
      <c r="LM87" s="976" t="s">
        <v>1625</v>
      </c>
      <c r="LN87" s="976" t="s">
        <v>1625</v>
      </c>
      <c r="LO87" s="976" t="s">
        <v>1625</v>
      </c>
      <c r="LP87" s="729">
        <v>10</v>
      </c>
      <c r="LQ87" s="1023">
        <v>40</v>
      </c>
      <c r="LR87" s="1372" t="s">
        <v>1625</v>
      </c>
      <c r="LS87" s="976" t="s">
        <v>1625</v>
      </c>
      <c r="LT87" s="976" t="s">
        <v>1625</v>
      </c>
      <c r="LU87" s="976" t="s">
        <v>1625</v>
      </c>
      <c r="LV87" s="729">
        <v>0</v>
      </c>
      <c r="LW87" s="1023">
        <v>41</v>
      </c>
      <c r="LX87" s="1372" t="s">
        <v>1632</v>
      </c>
      <c r="LY87" s="976" t="s">
        <v>1632</v>
      </c>
      <c r="LZ87" s="976" t="s">
        <v>1632</v>
      </c>
      <c r="MA87" s="976" t="s">
        <v>1625</v>
      </c>
      <c r="MB87" s="729">
        <v>45</v>
      </c>
      <c r="MC87" s="1023">
        <v>24</v>
      </c>
      <c r="MD87" s="1372" t="s">
        <v>1632</v>
      </c>
      <c r="ME87" s="976" t="s">
        <v>1632</v>
      </c>
      <c r="MF87" s="976" t="s">
        <v>1625</v>
      </c>
      <c r="MG87" s="976" t="s">
        <v>1632</v>
      </c>
      <c r="MH87" s="729">
        <v>30</v>
      </c>
      <c r="MI87" s="1023">
        <v>39</v>
      </c>
      <c r="MJ87" s="1372" t="s">
        <v>1632</v>
      </c>
      <c r="MK87" s="976" t="s">
        <v>1625</v>
      </c>
      <c r="ML87" s="976" t="s">
        <v>1632</v>
      </c>
      <c r="MM87" s="976" t="s">
        <v>1625</v>
      </c>
      <c r="MN87" s="729">
        <v>20</v>
      </c>
      <c r="MO87" s="1023">
        <v>53</v>
      </c>
      <c r="MP87" s="1372" t="s">
        <v>1632</v>
      </c>
      <c r="MQ87" s="976" t="s">
        <v>1625</v>
      </c>
      <c r="MR87" s="976" t="s">
        <v>1625</v>
      </c>
      <c r="MS87" s="976" t="s">
        <v>1625</v>
      </c>
      <c r="MT87" s="729">
        <v>10</v>
      </c>
      <c r="MU87" s="1023">
        <v>51</v>
      </c>
      <c r="MV87" s="1372" t="s">
        <v>1625</v>
      </c>
      <c r="MW87" s="976" t="s">
        <v>1625</v>
      </c>
      <c r="MX87" s="976" t="s">
        <v>1625</v>
      </c>
      <c r="MY87" s="729">
        <v>0</v>
      </c>
      <c r="MZ87" s="1023">
        <v>56</v>
      </c>
      <c r="NA87" s="1372" t="s">
        <v>1625</v>
      </c>
      <c r="NB87" s="976" t="s">
        <v>1625</v>
      </c>
      <c r="NC87" s="976" t="s">
        <v>1625</v>
      </c>
      <c r="ND87" s="976" t="s">
        <v>1625</v>
      </c>
      <c r="NE87" s="729">
        <v>0</v>
      </c>
      <c r="NF87" s="1023">
        <v>67</v>
      </c>
      <c r="NG87" s="976" t="s">
        <v>1625</v>
      </c>
      <c r="NH87" s="976" t="s">
        <v>1625</v>
      </c>
      <c r="NI87" s="976" t="s">
        <v>1625</v>
      </c>
      <c r="NJ87" s="976" t="s">
        <v>1625</v>
      </c>
      <c r="NK87" s="729">
        <v>0</v>
      </c>
      <c r="NL87" s="1023">
        <v>50</v>
      </c>
      <c r="NM87" s="715">
        <v>1789.22</v>
      </c>
      <c r="NN87" s="715">
        <f t="shared" si="110"/>
        <v>2</v>
      </c>
      <c r="NO87" s="714">
        <v>84</v>
      </c>
      <c r="NP87" s="715">
        <v>30</v>
      </c>
      <c r="NQ87" s="731">
        <v>66.037735849056602</v>
      </c>
      <c r="NR87" s="715">
        <v>20</v>
      </c>
      <c r="NS87" s="715">
        <v>84</v>
      </c>
      <c r="NT87" s="715">
        <v>30</v>
      </c>
      <c r="NU87" s="731">
        <v>66.037735849056602</v>
      </c>
      <c r="NV87" s="715">
        <v>16</v>
      </c>
      <c r="NW87" s="715">
        <v>37</v>
      </c>
      <c r="NX87" s="715">
        <v>33</v>
      </c>
      <c r="NY87" s="725">
        <v>29.088050314465409</v>
      </c>
      <c r="NZ87" s="715">
        <v>16</v>
      </c>
      <c r="OA87" s="1303">
        <v>0</v>
      </c>
      <c r="OB87" s="1995">
        <v>0</v>
      </c>
      <c r="OC87" s="1303">
        <v>47</v>
      </c>
      <c r="OD87" s="1303">
        <v>0</v>
      </c>
      <c r="OE87" s="1995">
        <v>0</v>
      </c>
      <c r="OF87" s="1303">
        <v>47</v>
      </c>
      <c r="OG87" s="1303">
        <v>34</v>
      </c>
      <c r="OH87" s="1995">
        <v>2.6729559748427674</v>
      </c>
      <c r="OI87" s="1303">
        <v>42</v>
      </c>
      <c r="OJ87" s="699">
        <v>3</v>
      </c>
      <c r="OK87" s="985">
        <v>2.3584905660377355</v>
      </c>
      <c r="OL87" s="1303">
        <v>44</v>
      </c>
      <c r="OM87" s="714">
        <v>137</v>
      </c>
      <c r="ON87" s="725">
        <v>107.70440251572327</v>
      </c>
      <c r="OO87" s="733">
        <v>13</v>
      </c>
      <c r="OP87" s="714" t="s">
        <v>31</v>
      </c>
      <c r="OQ87" s="731" t="s">
        <v>31</v>
      </c>
      <c r="OR87" s="733" t="str">
        <f t="shared" si="138"/>
        <v>-</v>
      </c>
      <c r="OS87" s="981">
        <v>40.41368337311058</v>
      </c>
      <c r="OT87" s="733">
        <v>12</v>
      </c>
      <c r="OU87" s="715">
        <v>27</v>
      </c>
      <c r="OV87" s="715">
        <v>23</v>
      </c>
      <c r="OW87" s="715">
        <v>22</v>
      </c>
      <c r="OX87" s="715">
        <v>7</v>
      </c>
      <c r="OY87" s="715">
        <v>1</v>
      </c>
      <c r="OZ87" s="715">
        <v>24</v>
      </c>
      <c r="PA87" s="715">
        <v>81</v>
      </c>
      <c r="PB87" s="715">
        <v>5</v>
      </c>
      <c r="PC87" s="715">
        <v>1</v>
      </c>
      <c r="PD87" s="715">
        <v>43</v>
      </c>
      <c r="PE87" s="715">
        <v>12</v>
      </c>
      <c r="PF87" s="715">
        <v>59</v>
      </c>
      <c r="PG87" s="715">
        <v>2</v>
      </c>
      <c r="PH87" s="715">
        <v>0</v>
      </c>
      <c r="PI87" s="715">
        <v>30</v>
      </c>
      <c r="PJ87" s="715">
        <v>30</v>
      </c>
      <c r="PK87" s="715">
        <v>29</v>
      </c>
      <c r="PL87" s="715">
        <v>101</v>
      </c>
      <c r="PM87" s="714">
        <v>26.732673267326735</v>
      </c>
      <c r="PN87" s="715">
        <v>54</v>
      </c>
      <c r="PO87" s="715">
        <v>22.772277227722775</v>
      </c>
      <c r="PP87" s="715">
        <v>6</v>
      </c>
      <c r="PQ87" s="715">
        <v>21.782178217821784</v>
      </c>
      <c r="PR87" s="715">
        <v>47</v>
      </c>
      <c r="PS87" s="715">
        <v>6.9306930693069315</v>
      </c>
      <c r="PT87" s="715">
        <v>3</v>
      </c>
      <c r="PU87" s="715">
        <v>0.99009900990099009</v>
      </c>
      <c r="PV87" s="715">
        <v>4</v>
      </c>
      <c r="PW87" s="715">
        <v>23.762376237623762</v>
      </c>
      <c r="PX87" s="715">
        <v>15</v>
      </c>
      <c r="PY87" s="715">
        <v>80.198019801980209</v>
      </c>
      <c r="PZ87" s="715">
        <v>72</v>
      </c>
      <c r="QA87" s="715">
        <v>4.9504950495049505</v>
      </c>
      <c r="QB87" s="715">
        <v>38</v>
      </c>
      <c r="QC87" s="715">
        <v>0.99009900990099009</v>
      </c>
      <c r="QD87" s="715">
        <v>1</v>
      </c>
      <c r="QE87" s="715">
        <v>42.574257425742573</v>
      </c>
      <c r="QF87" s="715">
        <v>19</v>
      </c>
      <c r="QG87" s="715">
        <v>11.881188118811881</v>
      </c>
      <c r="QH87" s="715">
        <v>2</v>
      </c>
      <c r="QI87" s="715">
        <v>58.415841584158414</v>
      </c>
      <c r="QJ87" s="715">
        <v>67</v>
      </c>
      <c r="QK87" s="715">
        <v>1.9801980198019802</v>
      </c>
      <c r="QL87" s="715">
        <v>19</v>
      </c>
      <c r="QM87" s="715">
        <v>0</v>
      </c>
      <c r="QN87" s="715">
        <v>1</v>
      </c>
      <c r="QO87" s="715">
        <v>29.702970297029701</v>
      </c>
      <c r="QP87" s="715">
        <v>50</v>
      </c>
      <c r="QQ87" s="715">
        <v>29.702970297029701</v>
      </c>
      <c r="QR87" s="715">
        <v>49</v>
      </c>
      <c r="QS87" s="715">
        <v>28.71287128712871</v>
      </c>
      <c r="QT87" s="715">
        <v>34</v>
      </c>
      <c r="QU87" s="714">
        <v>42</v>
      </c>
      <c r="QV87" s="715">
        <v>4</v>
      </c>
      <c r="QW87" s="715">
        <v>2</v>
      </c>
      <c r="QX87" s="715">
        <v>1</v>
      </c>
      <c r="QY87" s="715">
        <v>3</v>
      </c>
      <c r="QZ87" s="715">
        <v>4</v>
      </c>
      <c r="RA87" s="715">
        <v>9</v>
      </c>
      <c r="RB87" s="715">
        <v>4</v>
      </c>
      <c r="RC87" s="715">
        <v>2</v>
      </c>
      <c r="RD87" s="715">
        <v>28</v>
      </c>
      <c r="RE87" s="715">
        <v>6</v>
      </c>
      <c r="RF87" s="715">
        <v>24</v>
      </c>
      <c r="RG87" s="715">
        <v>1</v>
      </c>
      <c r="RH87" s="715">
        <v>1</v>
      </c>
      <c r="RI87" s="715">
        <v>9</v>
      </c>
      <c r="RJ87" s="715">
        <v>6</v>
      </c>
      <c r="RK87" s="715">
        <v>7</v>
      </c>
      <c r="RL87" s="715">
        <v>113</v>
      </c>
      <c r="RM87" s="714">
        <v>37.168141592920357</v>
      </c>
      <c r="RN87" s="715">
        <v>72</v>
      </c>
      <c r="RO87" s="715">
        <v>3.5398230088495577</v>
      </c>
      <c r="RP87" s="715">
        <v>31</v>
      </c>
      <c r="RQ87" s="715">
        <v>1.7699115044247788</v>
      </c>
      <c r="RR87" s="715">
        <v>48</v>
      </c>
      <c r="RS87" s="715">
        <v>0.88495575221238942</v>
      </c>
      <c r="RT87" s="715">
        <v>26</v>
      </c>
      <c r="RU87" s="715">
        <v>2.6548672566371683</v>
      </c>
      <c r="RV87" s="715">
        <v>54</v>
      </c>
      <c r="RW87" s="715">
        <v>3.5398230088495577</v>
      </c>
      <c r="RX87" s="715">
        <v>40</v>
      </c>
      <c r="RY87" s="715">
        <v>7.9646017699115044</v>
      </c>
      <c r="RZ87" s="715">
        <v>23</v>
      </c>
      <c r="SA87" s="715">
        <v>3.5398230088495577</v>
      </c>
      <c r="SB87" s="715">
        <v>64</v>
      </c>
      <c r="SC87" s="715">
        <v>1.7699115044247788</v>
      </c>
      <c r="SD87" s="715">
        <v>43</v>
      </c>
      <c r="SE87" s="715">
        <v>24.778761061946902</v>
      </c>
      <c r="SF87" s="715">
        <v>20</v>
      </c>
      <c r="SG87" s="715">
        <v>5.3097345132743365</v>
      </c>
      <c r="SH87" s="715">
        <v>19</v>
      </c>
      <c r="SI87" s="715">
        <v>21.238938053097346</v>
      </c>
      <c r="SJ87" s="715">
        <v>52</v>
      </c>
      <c r="SK87" s="715">
        <v>0.88495575221238942</v>
      </c>
      <c r="SL87" s="715">
        <v>43</v>
      </c>
      <c r="SM87" s="715">
        <v>0.88495575221238942</v>
      </c>
      <c r="SN87" s="715">
        <v>6</v>
      </c>
      <c r="SO87" s="715">
        <v>7.9646017699115044</v>
      </c>
      <c r="SP87" s="715">
        <v>33</v>
      </c>
      <c r="SQ87" s="715">
        <v>5.3097345132743365</v>
      </c>
      <c r="SR87" s="715">
        <v>9</v>
      </c>
      <c r="SS87" s="715">
        <v>6.1946902654867255</v>
      </c>
      <c r="ST87" s="733">
        <v>25</v>
      </c>
      <c r="SU87" s="4108" t="s">
        <v>8302</v>
      </c>
      <c r="SV87" s="1355" t="s">
        <v>3046</v>
      </c>
      <c r="SW87" s="1355">
        <v>0</v>
      </c>
      <c r="SX87" s="4109">
        <v>0</v>
      </c>
      <c r="SY87" s="1355">
        <v>66</v>
      </c>
      <c r="SZ87" s="2074">
        <v>0</v>
      </c>
      <c r="TA87" s="1995">
        <v>0</v>
      </c>
      <c r="TB87" s="3967">
        <v>0</v>
      </c>
      <c r="TC87" s="1303">
        <v>52</v>
      </c>
      <c r="TD87" s="2074">
        <v>3</v>
      </c>
      <c r="TE87" s="1995">
        <v>7</v>
      </c>
      <c r="TF87" s="3967">
        <v>5.5031446540880502</v>
      </c>
      <c r="TG87" s="1303">
        <v>11</v>
      </c>
      <c r="TH87" s="2074">
        <v>0</v>
      </c>
      <c r="TI87" s="1995">
        <v>0</v>
      </c>
      <c r="TJ87" s="3967">
        <v>0</v>
      </c>
      <c r="TK87" s="1303">
        <v>6</v>
      </c>
      <c r="TL87" s="2074">
        <v>0</v>
      </c>
      <c r="TM87" s="1995">
        <v>0</v>
      </c>
      <c r="TN87" s="3967">
        <v>0</v>
      </c>
      <c r="TO87" s="1303">
        <v>11</v>
      </c>
      <c r="TP87" s="2074">
        <v>0</v>
      </c>
      <c r="TQ87" s="1995">
        <v>0</v>
      </c>
      <c r="TR87" s="3967">
        <v>0</v>
      </c>
      <c r="TS87" s="1303">
        <v>5</v>
      </c>
      <c r="TT87" s="2074">
        <v>0</v>
      </c>
      <c r="TU87" s="1995">
        <v>0</v>
      </c>
      <c r="TV87" s="3967">
        <v>0</v>
      </c>
      <c r="TW87" s="1303">
        <v>2</v>
      </c>
      <c r="TX87" s="2074">
        <v>0</v>
      </c>
      <c r="TY87" s="1995">
        <v>0</v>
      </c>
      <c r="TZ87" s="3967">
        <v>0</v>
      </c>
      <c r="UA87" s="1303">
        <v>53</v>
      </c>
      <c r="UB87" s="2074">
        <v>19</v>
      </c>
      <c r="UC87" s="1995">
        <v>26</v>
      </c>
      <c r="UD87" s="3967">
        <v>20.440251572327043</v>
      </c>
      <c r="UE87" s="1303">
        <v>16</v>
      </c>
      <c r="UF87" s="2074">
        <v>0</v>
      </c>
      <c r="UG87" s="1995">
        <v>0</v>
      </c>
      <c r="UH87" s="3967">
        <v>0</v>
      </c>
      <c r="UI87" s="1303">
        <v>14</v>
      </c>
      <c r="UJ87" s="2074">
        <v>0</v>
      </c>
      <c r="UK87" s="1995">
        <v>0</v>
      </c>
      <c r="UL87" s="3967">
        <v>0</v>
      </c>
      <c r="UM87" s="1303">
        <v>22</v>
      </c>
      <c r="UN87" s="2074">
        <v>0</v>
      </c>
      <c r="UO87" s="1995">
        <v>0</v>
      </c>
      <c r="UP87" s="3967">
        <v>0</v>
      </c>
      <c r="UQ87" s="1303">
        <v>3</v>
      </c>
      <c r="UR87" s="2074">
        <v>0</v>
      </c>
      <c r="US87" s="1995">
        <v>0</v>
      </c>
      <c r="UT87" s="3967">
        <v>0</v>
      </c>
      <c r="UU87" s="1303">
        <v>12</v>
      </c>
      <c r="UV87" s="2074">
        <v>16</v>
      </c>
      <c r="UW87" s="1995">
        <v>0</v>
      </c>
      <c r="UX87" s="3967">
        <v>0</v>
      </c>
      <c r="UY87" s="1303">
        <v>26</v>
      </c>
      <c r="UZ87" s="2074">
        <v>0</v>
      </c>
      <c r="VA87" s="1995">
        <v>0</v>
      </c>
      <c r="VB87" s="3967">
        <v>0</v>
      </c>
      <c r="VC87" s="1303">
        <v>4</v>
      </c>
      <c r="VD87" s="2073">
        <v>0</v>
      </c>
      <c r="VE87" s="1303">
        <v>0</v>
      </c>
      <c r="VF87" s="1303">
        <v>0</v>
      </c>
      <c r="VG87" s="1303">
        <v>7</v>
      </c>
      <c r="VH87" s="1303">
        <v>0</v>
      </c>
      <c r="VI87" s="1303">
        <v>0</v>
      </c>
      <c r="VJ87" s="1303">
        <v>0</v>
      </c>
      <c r="VK87" s="1303">
        <v>4</v>
      </c>
      <c r="VL87" s="1303">
        <v>0</v>
      </c>
      <c r="VM87" s="1303">
        <v>0</v>
      </c>
      <c r="VN87" s="1303">
        <v>0</v>
      </c>
      <c r="VO87" s="1303">
        <v>9</v>
      </c>
      <c r="VP87" s="1303">
        <v>0</v>
      </c>
      <c r="VQ87" s="1303">
        <v>0</v>
      </c>
      <c r="VR87" s="1303">
        <v>0</v>
      </c>
      <c r="VS87" s="1303">
        <v>18</v>
      </c>
      <c r="VT87" s="1303">
        <v>0</v>
      </c>
      <c r="VU87" s="1303">
        <v>0</v>
      </c>
      <c r="VV87" s="1303">
        <v>0</v>
      </c>
      <c r="VW87" s="1303">
        <v>7</v>
      </c>
      <c r="VX87" s="1303">
        <v>0</v>
      </c>
      <c r="VY87" s="1303">
        <v>0</v>
      </c>
      <c r="VZ87" s="1303">
        <v>0</v>
      </c>
      <c r="WA87" s="1303">
        <v>36</v>
      </c>
      <c r="WB87" s="1303">
        <v>0</v>
      </c>
      <c r="WC87" s="1303">
        <v>0</v>
      </c>
      <c r="WD87" s="1303">
        <v>0</v>
      </c>
      <c r="WE87" s="1303">
        <v>15</v>
      </c>
      <c r="WF87" s="1303">
        <v>0</v>
      </c>
      <c r="WG87" s="1303">
        <v>0</v>
      </c>
      <c r="WH87" s="1303">
        <v>0</v>
      </c>
      <c r="WI87" s="1303">
        <v>6</v>
      </c>
      <c r="WJ87" s="1303">
        <v>0</v>
      </c>
      <c r="WK87" s="1303">
        <v>0</v>
      </c>
      <c r="WL87" s="1303">
        <v>0</v>
      </c>
      <c r="WM87" s="1303">
        <v>19</v>
      </c>
      <c r="WN87" s="1303">
        <v>0</v>
      </c>
      <c r="WO87" s="1303">
        <v>0</v>
      </c>
      <c r="WP87" s="1303">
        <v>0</v>
      </c>
      <c r="WQ87" s="1303">
        <v>16</v>
      </c>
      <c r="WR87" s="1303">
        <v>0</v>
      </c>
      <c r="WS87" s="1303">
        <v>0</v>
      </c>
      <c r="WT87" s="1303">
        <v>0</v>
      </c>
      <c r="WU87" s="1303">
        <v>16</v>
      </c>
      <c r="WV87" s="2150"/>
      <c r="WW87" s="712">
        <v>12.068965517241379</v>
      </c>
      <c r="WX87" s="712">
        <v>4.6153846153846159</v>
      </c>
      <c r="WY87" s="712">
        <v>13.333333333333334</v>
      </c>
      <c r="WZ87" s="712">
        <v>9.8360655737704921</v>
      </c>
      <c r="XA87" s="712">
        <v>16.923076923076923</v>
      </c>
      <c r="XB87" s="712">
        <v>9.6153846153846168</v>
      </c>
      <c r="XC87" s="699">
        <v>7.6923076923076925</v>
      </c>
      <c r="XD87" s="699">
        <v>71</v>
      </c>
      <c r="XE87" s="699">
        <v>11.326860841423949</v>
      </c>
      <c r="XF87" s="712">
        <v>11.39240506329114</v>
      </c>
      <c r="XG87" s="699">
        <v>56</v>
      </c>
      <c r="XH87" s="712">
        <v>18.96551724137931</v>
      </c>
      <c r="XI87" s="712">
        <v>9.2307692307692317</v>
      </c>
      <c r="XJ87" s="712">
        <v>16.666666666666664</v>
      </c>
      <c r="XK87" s="712">
        <v>31.147540983606557</v>
      </c>
      <c r="XL87" s="712">
        <v>15.384615384615385</v>
      </c>
      <c r="XM87" s="712">
        <v>23.076923076923077</v>
      </c>
      <c r="XN87" s="699">
        <v>32.051282051282051</v>
      </c>
      <c r="XO87" s="699">
        <v>3</v>
      </c>
      <c r="XP87" s="699">
        <v>18.122977346278319</v>
      </c>
      <c r="XQ87" s="712">
        <v>24.050632911392405</v>
      </c>
      <c r="XR87" s="699">
        <v>7</v>
      </c>
      <c r="XS87" s="712">
        <v>39.743589743589745</v>
      </c>
      <c r="XT87" s="699">
        <v>12</v>
      </c>
      <c r="XU87" s="699">
        <v>29.449838187702266</v>
      </c>
      <c r="XV87" s="985">
        <v>35.443037974683541</v>
      </c>
      <c r="XW87" s="699">
        <v>12</v>
      </c>
      <c r="XX87" s="699">
        <v>67.307692307692307</v>
      </c>
      <c r="XY87" s="699">
        <v>56.410256410256409</v>
      </c>
      <c r="XZ87" s="699">
        <v>13</v>
      </c>
      <c r="YA87" s="985">
        <v>66.666666666666657</v>
      </c>
      <c r="YB87" s="985">
        <v>61.708860759493668</v>
      </c>
      <c r="YC87" s="699">
        <v>15</v>
      </c>
      <c r="YD87" s="985" t="s">
        <v>31</v>
      </c>
      <c r="YE87" s="985">
        <v>2.5641025641025639</v>
      </c>
      <c r="YF87" s="699">
        <v>22</v>
      </c>
      <c r="YG87" s="699">
        <v>1.2944983818770228</v>
      </c>
      <c r="YH87" s="699">
        <v>1.2658227848101267</v>
      </c>
      <c r="YI87" s="699">
        <v>14</v>
      </c>
      <c r="YJ87" s="699" t="s">
        <v>31</v>
      </c>
      <c r="YK87" s="699">
        <v>1.2820512820512819</v>
      </c>
      <c r="YL87" s="699">
        <v>41</v>
      </c>
      <c r="YM87" s="985">
        <v>2.5889967637540456</v>
      </c>
      <c r="YN87" s="985">
        <v>1.5822784810126582</v>
      </c>
      <c r="YO87" s="699">
        <v>39</v>
      </c>
      <c r="YP87" s="985">
        <v>0</v>
      </c>
      <c r="YQ87" s="985">
        <v>0</v>
      </c>
      <c r="YR87" s="699">
        <v>37</v>
      </c>
      <c r="YS87" s="712">
        <v>0</v>
      </c>
      <c r="YT87" s="985">
        <v>0</v>
      </c>
      <c r="YU87" s="699">
        <v>24</v>
      </c>
      <c r="YV87" s="982">
        <v>49</v>
      </c>
      <c r="YW87" s="725">
        <v>30.612244897959183</v>
      </c>
      <c r="YX87" s="699">
        <v>76</v>
      </c>
      <c r="YY87" s="699">
        <v>109</v>
      </c>
      <c r="YZ87" s="725">
        <v>59.633027522935777</v>
      </c>
      <c r="ZA87" s="699">
        <v>45</v>
      </c>
      <c r="ZB87" s="715">
        <v>38</v>
      </c>
      <c r="ZC87" s="725">
        <v>84.210526315789465</v>
      </c>
      <c r="ZD87" s="699">
        <v>13</v>
      </c>
      <c r="ZE87" s="982">
        <v>48</v>
      </c>
      <c r="ZF87" s="715">
        <v>22.916666666666664</v>
      </c>
      <c r="ZG87" s="699">
        <v>74</v>
      </c>
      <c r="ZH87" s="716">
        <v>0</v>
      </c>
      <c r="ZI87" s="712">
        <v>0</v>
      </c>
      <c r="ZJ87" s="699">
        <v>25</v>
      </c>
      <c r="ZK87" s="1363" t="s">
        <v>1627</v>
      </c>
      <c r="ZL87" s="712">
        <v>79.090909090909093</v>
      </c>
      <c r="ZM87" s="712">
        <v>80.402010050251263</v>
      </c>
      <c r="ZN87" s="699">
        <v>70</v>
      </c>
      <c r="ZO87" s="715">
        <v>199</v>
      </c>
      <c r="ZP87" s="709">
        <v>50</v>
      </c>
      <c r="ZQ87" s="703">
        <v>50</v>
      </c>
      <c r="ZR87" s="978">
        <v>75</v>
      </c>
      <c r="ZS87" s="705">
        <v>78</v>
      </c>
      <c r="ZT87" s="709">
        <v>61.29032258064516</v>
      </c>
      <c r="ZU87" s="703">
        <v>81.818181818181827</v>
      </c>
      <c r="ZV87" s="978">
        <v>33</v>
      </c>
      <c r="ZW87" s="4111">
        <v>22</v>
      </c>
      <c r="ZX87" s="709">
        <v>51.515151515151516</v>
      </c>
      <c r="ZY87" s="703">
        <v>28.000000000000004</v>
      </c>
      <c r="ZZ87" s="978">
        <v>76</v>
      </c>
      <c r="AAA87" s="4111">
        <v>25</v>
      </c>
      <c r="AAB87" s="709">
        <v>31.818181818181817</v>
      </c>
      <c r="AAC87" s="703">
        <v>45.161290322580641</v>
      </c>
      <c r="AAD87" s="978">
        <v>66</v>
      </c>
      <c r="AAE87" s="4111">
        <v>31</v>
      </c>
      <c r="AAF87" s="983">
        <v>98.113207547169807</v>
      </c>
      <c r="AAG87" s="715">
        <v>100</v>
      </c>
      <c r="AAH87" s="715">
        <v>1</v>
      </c>
      <c r="AAI87" s="733">
        <v>95</v>
      </c>
      <c r="AAJ87" s="709">
        <v>376.4</v>
      </c>
      <c r="AAK87" s="978">
        <v>15</v>
      </c>
      <c r="AAL87" s="703">
        <v>1766.1</v>
      </c>
      <c r="AAM87" s="978">
        <v>6</v>
      </c>
      <c r="AAN87" s="703">
        <v>0</v>
      </c>
      <c r="AAO87" s="978">
        <f t="shared" si="139"/>
        <v>31</v>
      </c>
      <c r="AAP87" s="703">
        <v>0</v>
      </c>
      <c r="AAQ87" s="979">
        <f t="shared" si="140"/>
        <v>12</v>
      </c>
      <c r="AAR87" s="712">
        <v>0</v>
      </c>
      <c r="AAS87" s="699">
        <v>30</v>
      </c>
      <c r="AAT87" s="712">
        <v>285.77999999999997</v>
      </c>
      <c r="AAU87" s="699">
        <v>29</v>
      </c>
      <c r="AAV87" s="712">
        <v>0</v>
      </c>
      <c r="AAW87" s="699">
        <v>24</v>
      </c>
      <c r="AAX87" s="712">
        <v>0</v>
      </c>
      <c r="AAY87" s="699">
        <v>32</v>
      </c>
      <c r="AAZ87" s="699">
        <v>2108.9</v>
      </c>
      <c r="ABA87" s="978">
        <f t="shared" si="141"/>
        <v>55</v>
      </c>
      <c r="ABB87" s="712">
        <v>987.7</v>
      </c>
      <c r="ABC87" s="978">
        <f t="shared" si="141"/>
        <v>41</v>
      </c>
      <c r="ABD87" s="712">
        <v>0</v>
      </c>
      <c r="ABE87" s="978">
        <f t="shared" si="141"/>
        <v>46</v>
      </c>
      <c r="ABF87" s="712">
        <v>0</v>
      </c>
      <c r="ABG87" s="978">
        <f t="shared" si="141"/>
        <v>47</v>
      </c>
      <c r="ABH87" s="712">
        <v>0</v>
      </c>
      <c r="ABI87" s="978">
        <f t="shared" si="141"/>
        <v>2</v>
      </c>
      <c r="ABJ87" s="712">
        <v>0</v>
      </c>
      <c r="ABK87" s="978">
        <f t="shared" si="141"/>
        <v>1</v>
      </c>
      <c r="ABL87" s="712">
        <v>0</v>
      </c>
      <c r="ABM87" s="978">
        <f t="shared" si="141"/>
        <v>38</v>
      </c>
      <c r="ABN87" s="712">
        <f t="shared" si="142"/>
        <v>0</v>
      </c>
      <c r="ABO87" s="2732">
        <f t="shared" si="143"/>
        <v>39</v>
      </c>
      <c r="ABP87" s="716">
        <v>5</v>
      </c>
      <c r="ABQ87" s="712" t="s">
        <v>1632</v>
      </c>
      <c r="ABR87" s="712">
        <v>0</v>
      </c>
      <c r="ABS87" s="712" t="s">
        <v>1625</v>
      </c>
      <c r="ABT87" s="712">
        <v>0</v>
      </c>
      <c r="ABU87" s="712" t="s">
        <v>1625</v>
      </c>
      <c r="ABV87" s="712">
        <v>0</v>
      </c>
      <c r="ABW87" s="712" t="s">
        <v>1625</v>
      </c>
      <c r="ABX87" s="712">
        <v>0</v>
      </c>
      <c r="ABY87" s="712" t="s">
        <v>1625</v>
      </c>
      <c r="ABZ87" s="712">
        <v>5</v>
      </c>
      <c r="ACA87" s="699">
        <v>59</v>
      </c>
      <c r="ACB87" s="712">
        <v>5</v>
      </c>
      <c r="ACC87" s="712" t="s">
        <v>1632</v>
      </c>
      <c r="ACD87" s="712">
        <v>5</v>
      </c>
      <c r="ACE87" s="712" t="s">
        <v>1632</v>
      </c>
      <c r="ACF87" s="712">
        <v>5</v>
      </c>
      <c r="ACG87" s="712" t="s">
        <v>1632</v>
      </c>
      <c r="ACH87" s="712">
        <v>0</v>
      </c>
      <c r="ACI87" s="712" t="s">
        <v>1625</v>
      </c>
      <c r="ACJ87" s="712">
        <v>15</v>
      </c>
      <c r="ACK87" s="699">
        <v>29</v>
      </c>
      <c r="ACL87" s="712">
        <v>5</v>
      </c>
      <c r="ACM87" s="712" t="s">
        <v>1632</v>
      </c>
      <c r="ACN87" s="712">
        <v>5</v>
      </c>
      <c r="ACO87" s="712" t="s">
        <v>1632</v>
      </c>
      <c r="ACP87" s="712">
        <v>0</v>
      </c>
      <c r="ACQ87" s="712" t="s">
        <v>1625</v>
      </c>
      <c r="ACR87" s="712">
        <v>10</v>
      </c>
      <c r="ACS87" s="699">
        <v>28</v>
      </c>
      <c r="ACT87" s="699">
        <v>0</v>
      </c>
      <c r="ACU87" s="699" t="s">
        <v>1625</v>
      </c>
      <c r="ACV87" s="699">
        <v>0</v>
      </c>
      <c r="ACW87" s="699" t="s">
        <v>1625</v>
      </c>
      <c r="ACX87" s="699">
        <v>0</v>
      </c>
      <c r="ACY87" s="699" t="s">
        <v>1625</v>
      </c>
      <c r="ACZ87" s="699">
        <v>0</v>
      </c>
      <c r="ADA87" s="699" t="s">
        <v>1625</v>
      </c>
      <c r="ADB87" s="699">
        <v>0</v>
      </c>
      <c r="ADC87" s="699">
        <v>60</v>
      </c>
      <c r="ADD87" s="989">
        <v>10</v>
      </c>
      <c r="ADE87" s="989">
        <v>10</v>
      </c>
      <c r="ADF87" s="989">
        <v>10</v>
      </c>
      <c r="ADG87" s="989">
        <v>10</v>
      </c>
      <c r="ADH87" s="989">
        <v>40</v>
      </c>
      <c r="ADI87" s="699">
        <v>1</v>
      </c>
      <c r="ADJ87" s="712">
        <v>5</v>
      </c>
      <c r="ADK87" s="712" t="s">
        <v>1632</v>
      </c>
      <c r="ADL87" s="712">
        <v>5</v>
      </c>
      <c r="ADM87" s="712" t="s">
        <v>1632</v>
      </c>
      <c r="ADN87" s="712">
        <v>5</v>
      </c>
      <c r="ADO87" s="712" t="s">
        <v>1632</v>
      </c>
      <c r="ADP87" s="712">
        <v>5</v>
      </c>
      <c r="ADQ87" s="712" t="s">
        <v>1632</v>
      </c>
      <c r="ADR87" s="712">
        <v>20</v>
      </c>
      <c r="ADS87" s="699">
        <v>1</v>
      </c>
      <c r="ADT87" s="712">
        <v>10</v>
      </c>
      <c r="ADU87" s="712">
        <v>0</v>
      </c>
      <c r="ADV87" s="712">
        <v>0</v>
      </c>
      <c r="ADW87" s="712">
        <v>0</v>
      </c>
      <c r="ADX87" s="712">
        <v>10</v>
      </c>
      <c r="ADY87" s="699">
        <v>64</v>
      </c>
      <c r="ADZ87" s="714">
        <v>0</v>
      </c>
      <c r="AEA87" s="712">
        <v>0</v>
      </c>
      <c r="AEB87" s="699">
        <v>23</v>
      </c>
      <c r="AEC87" s="715">
        <v>0</v>
      </c>
      <c r="AED87" s="712">
        <v>0</v>
      </c>
      <c r="AEE87" s="699">
        <v>54</v>
      </c>
      <c r="AEF87" s="715">
        <v>0</v>
      </c>
      <c r="AEG87" s="712">
        <v>0</v>
      </c>
      <c r="AEH87" s="699">
        <v>43</v>
      </c>
      <c r="AEI87" s="1303">
        <v>2</v>
      </c>
      <c r="AEJ87" s="712">
        <v>57.903879559930509</v>
      </c>
      <c r="AEK87" s="699">
        <f t="shared" si="144"/>
        <v>9</v>
      </c>
      <c r="AEL87" s="715">
        <v>0</v>
      </c>
      <c r="AEM87" s="712">
        <v>0</v>
      </c>
      <c r="AEN87" s="699">
        <v>42</v>
      </c>
      <c r="AEO87" s="699">
        <v>2</v>
      </c>
      <c r="AEP87" s="712">
        <v>57.9</v>
      </c>
      <c r="AEQ87" s="699">
        <v>16</v>
      </c>
      <c r="AER87" s="699">
        <v>2</v>
      </c>
      <c r="AES87" s="712">
        <v>57.9</v>
      </c>
      <c r="AET87" s="699">
        <v>15</v>
      </c>
      <c r="AEU87" s="699">
        <v>0</v>
      </c>
      <c r="AEV87" s="1099">
        <v>0</v>
      </c>
      <c r="AEW87" s="699">
        <v>43</v>
      </c>
      <c r="AEX87" s="989">
        <v>0.20300000000000001</v>
      </c>
      <c r="AEY87" s="989">
        <v>16</v>
      </c>
      <c r="AEZ87" s="989">
        <v>7.5999999999999998E-2</v>
      </c>
      <c r="AFA87" s="989">
        <v>23</v>
      </c>
      <c r="AFB87" s="989">
        <v>0</v>
      </c>
      <c r="AFC87" s="989">
        <v>51</v>
      </c>
      <c r="AFD87" s="989">
        <v>0</v>
      </c>
      <c r="AFE87" s="989">
        <v>49</v>
      </c>
      <c r="AFF87" s="989">
        <v>0</v>
      </c>
      <c r="AFG87" s="989">
        <v>44</v>
      </c>
      <c r="AFH87" s="989">
        <v>0</v>
      </c>
      <c r="AFI87" s="989">
        <v>44</v>
      </c>
      <c r="AFJ87" s="989">
        <v>0</v>
      </c>
      <c r="AFK87" s="989">
        <v>7</v>
      </c>
      <c r="AFL87" s="989">
        <v>0</v>
      </c>
      <c r="AFM87" s="989">
        <v>7</v>
      </c>
      <c r="AFN87" s="989">
        <v>2</v>
      </c>
      <c r="AFO87" s="989">
        <v>53.390282968499733</v>
      </c>
      <c r="AFP87" s="989">
        <v>53</v>
      </c>
      <c r="AFQ87" s="989">
        <v>3</v>
      </c>
      <c r="AFR87" s="989">
        <v>80.085424452749592</v>
      </c>
      <c r="AFS87" s="989">
        <v>14</v>
      </c>
      <c r="AFT87" s="989">
        <v>2</v>
      </c>
      <c r="AFU87" s="989">
        <v>53.390282968499733</v>
      </c>
      <c r="AFV87" s="989">
        <v>59</v>
      </c>
      <c r="AFW87" s="989">
        <v>5</v>
      </c>
      <c r="AFX87" s="989">
        <v>133.47570742124933</v>
      </c>
      <c r="AFY87" s="989">
        <v>23</v>
      </c>
      <c r="AFZ87" s="989">
        <v>13</v>
      </c>
      <c r="AGA87" s="989">
        <v>347.03683929524828</v>
      </c>
      <c r="AGB87" s="989">
        <v>47</v>
      </c>
      <c r="AGC87" s="989">
        <v>5</v>
      </c>
      <c r="AGD87" s="989">
        <v>133.47570742124933</v>
      </c>
      <c r="AGE87" s="989">
        <v>49</v>
      </c>
      <c r="AGF87" s="989">
        <v>0</v>
      </c>
      <c r="AGG87" s="989">
        <v>0</v>
      </c>
      <c r="AGH87" s="989">
        <v>51</v>
      </c>
      <c r="AGI87" s="989">
        <v>0</v>
      </c>
      <c r="AGJ87" s="989">
        <v>0</v>
      </c>
      <c r="AGK87" s="989">
        <v>10</v>
      </c>
      <c r="AGL87" s="989">
        <v>0</v>
      </c>
      <c r="AGM87" s="989">
        <v>0</v>
      </c>
      <c r="AGN87" s="989">
        <v>2</v>
      </c>
      <c r="AGO87" s="989">
        <v>0</v>
      </c>
      <c r="AGP87" s="989">
        <v>0</v>
      </c>
      <c r="AGQ87" s="989">
        <v>51</v>
      </c>
      <c r="AGR87" s="989">
        <v>0</v>
      </c>
      <c r="AGS87" s="989">
        <v>0</v>
      </c>
      <c r="AGT87" s="989">
        <v>19</v>
      </c>
      <c r="AGU87" s="989">
        <v>0</v>
      </c>
      <c r="AGV87" s="989">
        <v>0</v>
      </c>
      <c r="AGW87" s="989">
        <v>31</v>
      </c>
      <c r="AGX87" s="989">
        <v>0</v>
      </c>
      <c r="AGY87" s="989">
        <v>0</v>
      </c>
      <c r="AGZ87" s="989">
        <v>25</v>
      </c>
      <c r="AHA87" s="989">
        <v>0</v>
      </c>
      <c r="AHB87" s="989">
        <v>0</v>
      </c>
      <c r="AHC87" s="989">
        <v>12</v>
      </c>
      <c r="AHD87" s="989">
        <v>0</v>
      </c>
      <c r="AHE87" s="989">
        <v>0</v>
      </c>
      <c r="AHF87" s="989">
        <v>41</v>
      </c>
      <c r="AHG87" s="712">
        <v>6</v>
      </c>
      <c r="AHH87" s="712">
        <v>285.70999999999998</v>
      </c>
      <c r="AHI87" s="699">
        <v>30</v>
      </c>
      <c r="AHJ87" s="712">
        <v>29</v>
      </c>
      <c r="AHK87" s="712">
        <v>1380.95</v>
      </c>
      <c r="AHL87" s="712">
        <v>3</v>
      </c>
      <c r="AHM87" s="712">
        <v>0</v>
      </c>
      <c r="AHN87" s="712">
        <v>0</v>
      </c>
      <c r="AHO87" s="699">
        <v>43</v>
      </c>
      <c r="AHP87" s="712">
        <v>0</v>
      </c>
      <c r="AHQ87" s="712">
        <v>0</v>
      </c>
      <c r="AHR87" s="712">
        <v>23</v>
      </c>
      <c r="AHS87" s="712">
        <v>0</v>
      </c>
      <c r="AHT87" s="712">
        <v>0</v>
      </c>
      <c r="AHU87" s="699">
        <v>28</v>
      </c>
      <c r="AHV87" s="712">
        <v>5</v>
      </c>
      <c r="AHW87" s="712">
        <v>238.1</v>
      </c>
      <c r="AHX87" s="699">
        <v>7</v>
      </c>
      <c r="AHY87" s="712">
        <v>9</v>
      </c>
      <c r="AHZ87" s="712">
        <v>441.18</v>
      </c>
      <c r="AIA87" s="699">
        <v>12</v>
      </c>
      <c r="AIC87" s="714"/>
      <c r="AID87" s="725"/>
      <c r="AIE87" s="715"/>
      <c r="AIF87" s="714"/>
      <c r="AIG87" s="725"/>
      <c r="AIH87" s="715"/>
      <c r="AII87" s="715"/>
      <c r="AIJ87" s="712"/>
      <c r="AIK87" s="715"/>
      <c r="AIL87" s="1169">
        <v>46</v>
      </c>
      <c r="AIM87" s="1174">
        <v>67.391304347826093</v>
      </c>
      <c r="AIN87" s="1168">
        <f t="shared" si="145"/>
        <v>7</v>
      </c>
      <c r="AIO87" s="715">
        <v>107</v>
      </c>
      <c r="AIP87" s="725">
        <v>27.102803738317753</v>
      </c>
      <c r="AIQ87" s="715">
        <f t="shared" si="146"/>
        <v>30</v>
      </c>
      <c r="AIR87" s="1169">
        <v>43</v>
      </c>
      <c r="AIS87" s="1174">
        <v>46.511627906976742</v>
      </c>
      <c r="AIT87" s="1168">
        <f t="shared" si="147"/>
        <v>11</v>
      </c>
      <c r="AIU87" s="715">
        <v>105</v>
      </c>
      <c r="AIV87" s="725">
        <v>8.5714285714285712</v>
      </c>
      <c r="AIW87" s="715">
        <f t="shared" si="148"/>
        <v>68</v>
      </c>
      <c r="AIX87" s="1169">
        <v>48</v>
      </c>
      <c r="AIY87" s="1174">
        <v>0</v>
      </c>
      <c r="AIZ87" s="1168">
        <f t="shared" si="149"/>
        <v>64</v>
      </c>
      <c r="AJA87" s="715">
        <v>105</v>
      </c>
      <c r="AJB87" s="725">
        <v>13.333333333333334</v>
      </c>
      <c r="AJC87" s="715">
        <f t="shared" si="150"/>
        <v>69</v>
      </c>
      <c r="AJD87" s="714">
        <v>47</v>
      </c>
      <c r="AJE87" s="725">
        <v>4.2553191489361701</v>
      </c>
      <c r="AJF87" s="715">
        <v>1</v>
      </c>
      <c r="AJG87" s="699">
        <v>109</v>
      </c>
      <c r="AJH87" s="1099">
        <v>11.926605504587156</v>
      </c>
      <c r="AJI87" s="733">
        <v>65</v>
      </c>
      <c r="AJJ87" s="714">
        <v>47</v>
      </c>
      <c r="AJK87" s="712">
        <v>17.021276595744681</v>
      </c>
      <c r="AJL87" s="715">
        <v>5</v>
      </c>
      <c r="AJM87" s="699">
        <v>109</v>
      </c>
      <c r="AJN87" s="712">
        <v>22.935779816513762</v>
      </c>
      <c r="AJO87" s="715">
        <v>23</v>
      </c>
      <c r="AJP87" s="714">
        <v>48</v>
      </c>
      <c r="AJQ87" s="712">
        <v>8.3333333333333321</v>
      </c>
      <c r="AJR87" s="715">
        <v>75</v>
      </c>
      <c r="AJS87" s="699">
        <v>116</v>
      </c>
      <c r="AJT87" s="712">
        <v>20.689655172413794</v>
      </c>
      <c r="AJU87" s="715">
        <f t="shared" si="151"/>
        <v>62</v>
      </c>
      <c r="AJV87" s="1178">
        <v>0</v>
      </c>
      <c r="AJW87" s="1099">
        <v>0</v>
      </c>
      <c r="AJX87" s="1099">
        <v>0</v>
      </c>
      <c r="AJY87" s="1099">
        <v>0</v>
      </c>
      <c r="AJZ87" s="1099">
        <v>0</v>
      </c>
      <c r="AKA87" s="1099">
        <v>0</v>
      </c>
      <c r="AKB87" s="1099">
        <v>0</v>
      </c>
      <c r="AKC87" s="1099">
        <v>0</v>
      </c>
      <c r="AKD87" s="1099">
        <v>0</v>
      </c>
      <c r="AKE87" s="1099">
        <v>0</v>
      </c>
      <c r="AKF87" s="1099">
        <v>0</v>
      </c>
      <c r="AKG87" s="1188" t="s">
        <v>1730</v>
      </c>
      <c r="AKH87" s="985">
        <v>28.571428571428569</v>
      </c>
      <c r="AKI87" s="985">
        <v>28.571428571428569</v>
      </c>
      <c r="AKJ87" s="985">
        <v>21.428571428571427</v>
      </c>
      <c r="AKK87" s="985">
        <v>0</v>
      </c>
      <c r="AKL87" s="985">
        <v>0</v>
      </c>
      <c r="AKM87" s="985">
        <v>14.285714285714285</v>
      </c>
      <c r="AKN87" s="985">
        <v>28.571428571428569</v>
      </c>
      <c r="AKO87" s="985">
        <v>21.428571428571427</v>
      </c>
      <c r="AKP87" s="985">
        <v>14.285714285714285</v>
      </c>
      <c r="AKQ87" s="985">
        <v>7.1428571428571423</v>
      </c>
      <c r="AKR87" s="985">
        <v>21.428571428571427</v>
      </c>
      <c r="AKS87" s="699">
        <v>14</v>
      </c>
      <c r="AKT87" s="714" t="s">
        <v>1650</v>
      </c>
      <c r="AKU87" s="715" t="s">
        <v>1651</v>
      </c>
      <c r="AKV87" s="715" t="s">
        <v>1651</v>
      </c>
      <c r="AKW87" s="715" t="s">
        <v>1651</v>
      </c>
      <c r="AKX87" s="715" t="s">
        <v>1680</v>
      </c>
      <c r="AKY87" s="715" t="s">
        <v>1650</v>
      </c>
      <c r="AKZ87" s="715" t="s">
        <v>1634</v>
      </c>
      <c r="ALA87" s="715">
        <v>2</v>
      </c>
      <c r="ALB87" s="715">
        <v>0</v>
      </c>
      <c r="ALC87" s="715">
        <v>0</v>
      </c>
      <c r="ALD87" s="715">
        <v>0</v>
      </c>
      <c r="ALE87" s="715">
        <v>-2</v>
      </c>
      <c r="ALF87" s="715">
        <v>2</v>
      </c>
      <c r="ALG87" s="715">
        <v>1</v>
      </c>
      <c r="ALH87" s="715">
        <f t="shared" si="152"/>
        <v>3</v>
      </c>
      <c r="ALI87" s="715">
        <f t="shared" si="153"/>
        <v>50</v>
      </c>
      <c r="ALJ87" s="716" t="s">
        <v>31</v>
      </c>
      <c r="ALK87" s="712" t="s">
        <v>31</v>
      </c>
      <c r="ALL87" s="712" t="s">
        <v>31</v>
      </c>
      <c r="ALM87" s="712" t="s">
        <v>31</v>
      </c>
      <c r="ALN87" s="712" t="s">
        <v>1657</v>
      </c>
      <c r="ALO87" s="712" t="s">
        <v>31</v>
      </c>
      <c r="ALP87" s="712" t="s">
        <v>31</v>
      </c>
      <c r="ALQ87" s="714">
        <v>0</v>
      </c>
      <c r="ALR87" s="715">
        <v>0</v>
      </c>
      <c r="ALS87" s="715">
        <v>0</v>
      </c>
      <c r="ALT87" s="715">
        <v>0</v>
      </c>
      <c r="ALU87" s="715">
        <v>0</v>
      </c>
      <c r="ALV87" s="715">
        <v>0</v>
      </c>
      <c r="ALW87" s="733">
        <v>0</v>
      </c>
      <c r="ALX87" s="981">
        <v>0</v>
      </c>
      <c r="ALY87" s="715">
        <v>76</v>
      </c>
      <c r="ALZ87" s="731">
        <v>0</v>
      </c>
      <c r="AMA87" s="715">
        <v>61</v>
      </c>
      <c r="AMB87" s="731">
        <v>0</v>
      </c>
      <c r="AMC87" s="715">
        <v>64</v>
      </c>
      <c r="AMD87" s="731">
        <v>0</v>
      </c>
      <c r="AME87" s="715">
        <v>61</v>
      </c>
      <c r="AMF87" s="715">
        <v>0</v>
      </c>
      <c r="AMG87" s="715">
        <v>63</v>
      </c>
      <c r="AMH87" s="731">
        <v>0</v>
      </c>
      <c r="AMI87" s="715">
        <v>67</v>
      </c>
      <c r="AMJ87" s="731">
        <v>0</v>
      </c>
      <c r="AMK87" s="715">
        <v>69</v>
      </c>
      <c r="AML87" s="982">
        <v>0</v>
      </c>
      <c r="AMM87" s="699">
        <v>0</v>
      </c>
      <c r="AMN87" s="699">
        <v>0</v>
      </c>
      <c r="AMO87" s="716">
        <v>0</v>
      </c>
      <c r="AMP87" s="715">
        <v>52</v>
      </c>
      <c r="AMQ87" s="712">
        <v>0</v>
      </c>
      <c r="AMR87" s="715">
        <v>27</v>
      </c>
      <c r="AMS87" s="712">
        <v>0</v>
      </c>
      <c r="AMT87" s="733">
        <v>27</v>
      </c>
      <c r="AMU87" s="982">
        <v>1</v>
      </c>
      <c r="AMV87" s="731">
        <v>0.78740157480314954</v>
      </c>
      <c r="AMW87" s="715">
        <v>12</v>
      </c>
      <c r="AMX87" s="716" t="s">
        <v>106</v>
      </c>
      <c r="AMY87" s="712" t="s">
        <v>106</v>
      </c>
      <c r="AMZ87" s="715">
        <v>4</v>
      </c>
      <c r="ANA87" s="715">
        <v>4</v>
      </c>
      <c r="ANB87" s="715">
        <v>8</v>
      </c>
      <c r="ANC87" s="715">
        <v>1</v>
      </c>
      <c r="AND87" s="1201" t="s">
        <v>1632</v>
      </c>
      <c r="ANE87" s="1202" t="s">
        <v>1625</v>
      </c>
      <c r="ANF87" s="1202" t="s">
        <v>1625</v>
      </c>
      <c r="ANG87" s="1202" t="s">
        <v>1625</v>
      </c>
      <c r="ANH87" s="725">
        <v>5</v>
      </c>
      <c r="ANI87" s="725">
        <v>0</v>
      </c>
      <c r="ANJ87" s="725">
        <v>0</v>
      </c>
      <c r="ANK87" s="725">
        <v>0</v>
      </c>
      <c r="ANL87" s="1303">
        <f t="shared" si="154"/>
        <v>5</v>
      </c>
      <c r="ANM87" s="1303">
        <f t="shared" si="155"/>
        <v>70</v>
      </c>
      <c r="ANN87" s="983" t="s">
        <v>1625</v>
      </c>
      <c r="ANO87" s="725" t="s">
        <v>1625</v>
      </c>
      <c r="ANP87" s="725" t="s">
        <v>1625</v>
      </c>
      <c r="ANQ87" s="725" t="s">
        <v>1625</v>
      </c>
      <c r="ANR87" s="725">
        <v>0</v>
      </c>
      <c r="ANS87" s="725">
        <v>0</v>
      </c>
      <c r="ANT87" s="725">
        <v>0</v>
      </c>
      <c r="ANU87" s="725">
        <v>0</v>
      </c>
      <c r="ANV87" s="715">
        <f t="shared" si="156"/>
        <v>0</v>
      </c>
      <c r="ANW87" s="715">
        <f t="shared" si="157"/>
        <v>71</v>
      </c>
      <c r="ANX87" s="982">
        <v>4</v>
      </c>
      <c r="ANY87" s="715">
        <v>105</v>
      </c>
      <c r="ANZ87" s="1089">
        <v>3.1559999999999997</v>
      </c>
      <c r="AOA87" s="715">
        <v>72</v>
      </c>
      <c r="AOB87" s="1089">
        <v>11.7</v>
      </c>
      <c r="AOC87" s="1188">
        <f t="shared" si="158"/>
        <v>3</v>
      </c>
      <c r="AOD87" s="1089">
        <v>2.895</v>
      </c>
      <c r="AOE87" s="1188">
        <f t="shared" si="159"/>
        <v>74</v>
      </c>
      <c r="AOF87" s="699">
        <v>0</v>
      </c>
      <c r="AOG87" s="985">
        <v>0</v>
      </c>
      <c r="AOH87" s="1188">
        <v>45</v>
      </c>
      <c r="AOI87" s="699">
        <v>1</v>
      </c>
      <c r="AOJ87" s="985">
        <v>0.78740157480314954</v>
      </c>
      <c r="AOK87" s="1188">
        <v>20</v>
      </c>
      <c r="AOL87" s="699">
        <v>1</v>
      </c>
      <c r="AOM87" s="985">
        <v>0.78740157480314954</v>
      </c>
      <c r="AON87" s="1188">
        <v>18</v>
      </c>
      <c r="AOO87" s="699">
        <v>0</v>
      </c>
      <c r="AOP87" s="985">
        <v>0</v>
      </c>
      <c r="AOQ87" s="1188">
        <v>61</v>
      </c>
      <c r="AOR87" s="983" t="s">
        <v>1625</v>
      </c>
      <c r="AOS87" s="725" t="s">
        <v>1625</v>
      </c>
      <c r="AOT87" s="725" t="s">
        <v>1625</v>
      </c>
      <c r="AOU87" s="725" t="s">
        <v>1625</v>
      </c>
      <c r="AOV87" s="725">
        <v>0</v>
      </c>
      <c r="AOW87" s="725">
        <v>0</v>
      </c>
      <c r="AOX87" s="725">
        <v>0</v>
      </c>
      <c r="AOY87" s="725">
        <v>0</v>
      </c>
      <c r="AOZ87" s="715">
        <f t="shared" si="160"/>
        <v>0</v>
      </c>
      <c r="APA87" s="715">
        <f t="shared" si="161"/>
        <v>25</v>
      </c>
      <c r="APB87" s="1993" t="s">
        <v>1625</v>
      </c>
      <c r="APC87" s="1994" t="s">
        <v>1625</v>
      </c>
      <c r="APD87" s="1994" t="s">
        <v>1625</v>
      </c>
      <c r="APE87" s="1994" t="s">
        <v>1625</v>
      </c>
      <c r="APF87" s="1995">
        <v>0</v>
      </c>
      <c r="APG87" s="1995">
        <v>0</v>
      </c>
      <c r="APH87" s="1995">
        <v>0</v>
      </c>
      <c r="API87" s="1995">
        <v>0</v>
      </c>
      <c r="APJ87" s="715">
        <f t="shared" si="162"/>
        <v>0</v>
      </c>
      <c r="APK87" s="715">
        <f t="shared" si="163"/>
        <v>74</v>
      </c>
      <c r="APL87" s="715">
        <v>0</v>
      </c>
      <c r="APM87" s="725">
        <v>0</v>
      </c>
      <c r="APN87" s="715">
        <v>17</v>
      </c>
      <c r="APO87" s="715">
        <v>0</v>
      </c>
      <c r="APP87" s="725">
        <v>0</v>
      </c>
      <c r="APQ87" s="715">
        <v>18</v>
      </c>
      <c r="APR87" s="1169">
        <v>0</v>
      </c>
      <c r="APS87" s="1168">
        <v>0</v>
      </c>
      <c r="APT87" s="1168">
        <v>0</v>
      </c>
      <c r="APU87" s="989">
        <v>0</v>
      </c>
      <c r="APV87" s="989">
        <v>0</v>
      </c>
      <c r="APW87" s="989">
        <v>0</v>
      </c>
      <c r="APX87" s="989">
        <v>38</v>
      </c>
      <c r="APY87" s="989">
        <v>1</v>
      </c>
      <c r="APZ87" s="989">
        <v>6.625</v>
      </c>
      <c r="AQA87" s="989">
        <v>53</v>
      </c>
      <c r="AQB87" s="989">
        <v>6.625</v>
      </c>
      <c r="AQC87" s="989">
        <v>53</v>
      </c>
      <c r="AQD87" s="1099">
        <v>4.1666666666666661</v>
      </c>
      <c r="AQE87" s="989">
        <v>44</v>
      </c>
      <c r="AQF87" s="989">
        <v>1</v>
      </c>
      <c r="AQG87" s="989">
        <v>6.625</v>
      </c>
      <c r="AQH87" s="989">
        <v>53</v>
      </c>
      <c r="AQI87" s="989">
        <v>6.625</v>
      </c>
      <c r="AQJ87" s="989">
        <v>53</v>
      </c>
      <c r="AQK87" s="989">
        <v>4.1666666666666661</v>
      </c>
      <c r="AQL87" s="729">
        <v>66</v>
      </c>
      <c r="AQM87" s="987"/>
      <c r="AQQ87" s="715">
        <v>174</v>
      </c>
      <c r="AQR87" s="715">
        <v>134</v>
      </c>
      <c r="AQS87" s="989">
        <v>10</v>
      </c>
      <c r="AQT87" s="1099">
        <v>7.4626865671641784</v>
      </c>
      <c r="AQU87" s="989">
        <f t="shared" si="164"/>
        <v>33</v>
      </c>
      <c r="AQV87" s="989">
        <v>3</v>
      </c>
      <c r="AQW87" s="989">
        <v>30</v>
      </c>
      <c r="AQX87" s="1099">
        <v>3.6666666666666665</v>
      </c>
      <c r="AQY87" s="989">
        <f t="shared" si="165"/>
        <v>26</v>
      </c>
      <c r="AQZ87" s="989">
        <v>4</v>
      </c>
      <c r="ARA87" s="989">
        <v>14</v>
      </c>
      <c r="ARB87" s="989">
        <v>28.571428571428569</v>
      </c>
      <c r="ARC87" s="989">
        <f t="shared" si="166"/>
        <v>13</v>
      </c>
      <c r="ARD87" s="1668">
        <v>2.1343283582089554</v>
      </c>
      <c r="ARE87" s="1667">
        <f t="shared" si="167"/>
        <v>75</v>
      </c>
      <c r="ARF87" s="1168">
        <v>6</v>
      </c>
      <c r="ARG87" s="1099">
        <v>33.333333333333329</v>
      </c>
      <c r="ARH87" s="989">
        <f t="shared" si="168"/>
        <v>71</v>
      </c>
      <c r="ARI87" s="715">
        <v>23</v>
      </c>
      <c r="ARJ87" s="985">
        <v>8.695652173913043</v>
      </c>
      <c r="ARK87" s="699">
        <f t="shared" si="169"/>
        <v>8</v>
      </c>
      <c r="ARL87" s="989">
        <v>15</v>
      </c>
      <c r="ARM87" s="715">
        <v>4</v>
      </c>
      <c r="ARN87" s="985">
        <v>26.666666666666668</v>
      </c>
      <c r="ARO87" s="699">
        <f t="shared" si="170"/>
        <v>56</v>
      </c>
      <c r="ARP87" s="707">
        <v>21</v>
      </c>
      <c r="ARQ87" s="990">
        <v>0</v>
      </c>
      <c r="ARR87" s="719">
        <v>0</v>
      </c>
      <c r="ARS87" s="979" t="s">
        <v>31</v>
      </c>
      <c r="ART87" s="715">
        <v>81</v>
      </c>
      <c r="ARU87" s="699">
        <f t="shared" si="171"/>
        <v>11</v>
      </c>
      <c r="ARV87" s="715" t="s">
        <v>31</v>
      </c>
      <c r="ARW87" s="715" t="s">
        <v>31</v>
      </c>
      <c r="ARX87" s="985" t="s">
        <v>31</v>
      </c>
      <c r="ARY87" s="699" t="str">
        <f t="shared" si="172"/>
        <v>-</v>
      </c>
      <c r="ARZ87" s="715" t="s">
        <v>31</v>
      </c>
      <c r="ASA87" s="715" t="s">
        <v>31</v>
      </c>
      <c r="ASB87" s="712" t="s">
        <v>31</v>
      </c>
      <c r="ASC87" s="699" t="str">
        <f t="shared" si="173"/>
        <v>-</v>
      </c>
      <c r="ASD87" s="712">
        <v>78.378378378378372</v>
      </c>
      <c r="ASE87" s="712">
        <v>5.4054054054054053</v>
      </c>
      <c r="ASF87" s="712">
        <v>2.7027027027027026</v>
      </c>
      <c r="ASG87" s="712">
        <v>10.810810810810811</v>
      </c>
      <c r="ASH87" s="712">
        <v>0</v>
      </c>
      <c r="ASI87" s="712">
        <v>2.7027027027027026</v>
      </c>
      <c r="ASJ87" s="712">
        <v>0</v>
      </c>
      <c r="ASK87" s="712">
        <v>0</v>
      </c>
      <c r="ASL87" s="712">
        <v>0</v>
      </c>
      <c r="ASM87" s="715">
        <v>29</v>
      </c>
      <c r="ASN87" s="715">
        <v>2</v>
      </c>
      <c r="ASO87" s="715">
        <v>1</v>
      </c>
      <c r="ASP87" s="715">
        <v>4</v>
      </c>
      <c r="ASQ87" s="715">
        <v>0</v>
      </c>
      <c r="ASR87" s="715">
        <v>1</v>
      </c>
      <c r="ASS87" s="715">
        <v>0</v>
      </c>
      <c r="AST87" s="715">
        <v>0</v>
      </c>
      <c r="ASU87" s="715">
        <v>0</v>
      </c>
      <c r="ASV87" s="715">
        <v>37</v>
      </c>
      <c r="ASW87" s="712">
        <v>100</v>
      </c>
      <c r="ASX87" s="712">
        <v>0</v>
      </c>
      <c r="ASY87" s="712">
        <v>0</v>
      </c>
      <c r="ASZ87" s="712">
        <v>0</v>
      </c>
      <c r="ATA87" s="712">
        <v>0</v>
      </c>
      <c r="ATB87" s="712">
        <v>0</v>
      </c>
      <c r="ATC87" s="712">
        <v>0</v>
      </c>
      <c r="ATD87" s="712">
        <v>0</v>
      </c>
      <c r="ATE87" s="712">
        <v>0</v>
      </c>
      <c r="ATF87" s="715">
        <v>1</v>
      </c>
      <c r="ATG87" s="715">
        <v>0</v>
      </c>
      <c r="ATH87" s="715">
        <v>0</v>
      </c>
      <c r="ATI87" s="715">
        <v>0</v>
      </c>
      <c r="ATJ87" s="715">
        <v>0</v>
      </c>
      <c r="ATK87" s="715">
        <v>0</v>
      </c>
      <c r="ATL87" s="715">
        <v>0</v>
      </c>
      <c r="ATM87" s="715">
        <v>0</v>
      </c>
      <c r="ATN87" s="715">
        <v>0</v>
      </c>
      <c r="ATO87" s="715">
        <v>1</v>
      </c>
      <c r="ATP87" s="712" t="s">
        <v>31</v>
      </c>
      <c r="ATQ87" s="712" t="s">
        <v>31</v>
      </c>
      <c r="ATR87" s="712" t="s">
        <v>31</v>
      </c>
      <c r="ATS87" s="712" t="s">
        <v>31</v>
      </c>
      <c r="ATT87" s="712" t="s">
        <v>31</v>
      </c>
      <c r="ATU87" s="712" t="s">
        <v>31</v>
      </c>
      <c r="ATV87" s="712" t="s">
        <v>31</v>
      </c>
      <c r="ATW87" s="712" t="s">
        <v>31</v>
      </c>
      <c r="ATX87" s="712" t="s">
        <v>31</v>
      </c>
      <c r="ATY87" s="715">
        <v>0</v>
      </c>
      <c r="ATZ87" s="715">
        <v>0</v>
      </c>
      <c r="AUA87" s="715">
        <v>0</v>
      </c>
      <c r="AUB87" s="715">
        <v>0</v>
      </c>
      <c r="AUC87" s="715">
        <v>0</v>
      </c>
      <c r="AUD87" s="715">
        <v>0</v>
      </c>
      <c r="AUE87" s="715">
        <v>0</v>
      </c>
      <c r="AUF87" s="715">
        <v>0</v>
      </c>
      <c r="AUG87" s="715">
        <v>0</v>
      </c>
      <c r="AUH87" s="715">
        <v>0</v>
      </c>
      <c r="AUI87" s="712" t="s">
        <v>1648</v>
      </c>
      <c r="AUJ87" s="712" t="s">
        <v>1623</v>
      </c>
      <c r="AUK87" s="709">
        <v>0</v>
      </c>
      <c r="AUL87" s="978">
        <v>31</v>
      </c>
      <c r="AUM87" s="703" t="s">
        <v>1625</v>
      </c>
      <c r="AUN87" s="703" t="s">
        <v>1625</v>
      </c>
      <c r="AUO87" s="703" t="s">
        <v>1625</v>
      </c>
      <c r="AUP87" s="701" t="s">
        <v>1625</v>
      </c>
      <c r="AUQ87" s="712" t="s">
        <v>1626</v>
      </c>
      <c r="AUR87" s="712" t="s">
        <v>1623</v>
      </c>
      <c r="AUS87" s="712" t="s">
        <v>1627</v>
      </c>
      <c r="AUT87" s="712" t="s">
        <v>1627</v>
      </c>
      <c r="AUU87" s="712" t="s">
        <v>1625</v>
      </c>
      <c r="AUV87" s="712" t="s">
        <v>1685</v>
      </c>
      <c r="AUW87" s="712" t="s">
        <v>1648</v>
      </c>
      <c r="AUX87" s="712" t="s">
        <v>5403</v>
      </c>
      <c r="AUY87" s="712" t="s">
        <v>2465</v>
      </c>
      <c r="AUZ87" s="1039">
        <v>24</v>
      </c>
      <c r="AVA87" s="1039">
        <v>2</v>
      </c>
      <c r="AVB87" s="1040">
        <v>8.3000000000000007</v>
      </c>
      <c r="AVC87" s="699">
        <v>0</v>
      </c>
      <c r="AVD87" s="712">
        <v>0</v>
      </c>
      <c r="AVE87" s="699">
        <f t="shared" si="174"/>
        <v>25</v>
      </c>
      <c r="AVF87" s="712">
        <v>0</v>
      </c>
      <c r="AVG87" s="978">
        <v>33</v>
      </c>
      <c r="AVH87" s="712" t="s">
        <v>1625</v>
      </c>
      <c r="AVI87" s="712" t="s">
        <v>1625</v>
      </c>
      <c r="AVJ87" s="712" t="s">
        <v>1625</v>
      </c>
      <c r="AVK87" s="712" t="s">
        <v>1625</v>
      </c>
      <c r="AVL87" s="716">
        <v>29</v>
      </c>
      <c r="AVM87" s="699">
        <f t="shared" si="175"/>
        <v>9</v>
      </c>
      <c r="AVN87" s="715">
        <v>1</v>
      </c>
      <c r="AVO87" s="712">
        <v>0</v>
      </c>
      <c r="AVP87" s="699">
        <f t="shared" si="176"/>
        <v>39</v>
      </c>
      <c r="AVQ87" s="715">
        <v>0</v>
      </c>
      <c r="AVR87" s="712">
        <v>0</v>
      </c>
      <c r="AVS87" s="699">
        <f t="shared" si="177"/>
        <v>14</v>
      </c>
      <c r="AVT87" s="715">
        <v>0</v>
      </c>
      <c r="AVU87" s="712">
        <v>0</v>
      </c>
      <c r="AVV87" s="699">
        <f t="shared" si="178"/>
        <v>29</v>
      </c>
      <c r="AVW87" s="715">
        <v>0</v>
      </c>
      <c r="AVX87" s="712">
        <v>0</v>
      </c>
      <c r="AVY87" s="733">
        <v>0</v>
      </c>
      <c r="AVZ87" s="716">
        <v>0</v>
      </c>
      <c r="AWA87" s="699">
        <f t="shared" si="179"/>
        <v>26</v>
      </c>
      <c r="AWB87" s="715">
        <v>0</v>
      </c>
      <c r="AWC87" s="712">
        <v>0</v>
      </c>
      <c r="AWD87" s="699">
        <f t="shared" si="180"/>
        <v>9</v>
      </c>
      <c r="AWE87" s="715">
        <v>0</v>
      </c>
      <c r="AWF87" s="712">
        <v>0</v>
      </c>
      <c r="AWG87" s="699">
        <f t="shared" si="181"/>
        <v>56</v>
      </c>
      <c r="AWH87" s="715">
        <v>0</v>
      </c>
      <c r="AWI87" s="714">
        <v>62</v>
      </c>
      <c r="AWJ87" s="715" t="s">
        <v>31</v>
      </c>
      <c r="AWK87" s="715" t="s">
        <v>31</v>
      </c>
      <c r="AWL87" s="715" t="s">
        <v>31</v>
      </c>
      <c r="AWM87" s="715" t="s">
        <v>31</v>
      </c>
      <c r="AWN87" s="715">
        <v>62</v>
      </c>
      <c r="AWO87" s="715" t="s">
        <v>31</v>
      </c>
      <c r="AWP87" s="715" t="s">
        <v>31</v>
      </c>
      <c r="AWQ87" s="715" t="s">
        <v>31</v>
      </c>
      <c r="AWR87" s="715" t="s">
        <v>31</v>
      </c>
      <c r="AWS87" s="716">
        <v>0.315</v>
      </c>
      <c r="AWT87" s="699">
        <f t="shared" si="182"/>
        <v>11</v>
      </c>
      <c r="AWU87" s="712" t="s">
        <v>31</v>
      </c>
      <c r="AWV87" s="699" t="str">
        <f t="shared" si="182"/>
        <v>-</v>
      </c>
      <c r="AWW87" s="712" t="s">
        <v>31</v>
      </c>
      <c r="AWX87" s="699" t="str">
        <f t="shared" si="112"/>
        <v>-</v>
      </c>
      <c r="AWY87" s="712" t="s">
        <v>31</v>
      </c>
      <c r="AWZ87" s="699" t="str">
        <f t="shared" si="183"/>
        <v>-</v>
      </c>
      <c r="AXA87" s="712" t="s">
        <v>31</v>
      </c>
      <c r="AXB87" s="712">
        <v>0.315</v>
      </c>
      <c r="AXC87" s="712" t="s">
        <v>31</v>
      </c>
      <c r="AXD87" s="699" t="str">
        <f t="shared" si="113"/>
        <v>-</v>
      </c>
      <c r="AXE87" s="712" t="s">
        <v>31</v>
      </c>
      <c r="AXF87" s="699" t="str">
        <f t="shared" si="114"/>
        <v>-</v>
      </c>
      <c r="AXG87" s="712" t="s">
        <v>31</v>
      </c>
      <c r="AXH87" s="699" t="str">
        <f t="shared" si="115"/>
        <v>-</v>
      </c>
      <c r="AXI87" s="712" t="s">
        <v>31</v>
      </c>
      <c r="AXK87" s="3969">
        <v>92.307692307692292</v>
      </c>
      <c r="AXL87" s="3970">
        <v>91</v>
      </c>
      <c r="AXM87" s="715">
        <f t="shared" si="184"/>
        <v>63</v>
      </c>
      <c r="AXN87" s="3969">
        <v>45.283018867924532</v>
      </c>
      <c r="AXO87" s="3970">
        <v>106</v>
      </c>
      <c r="AXP87" s="715">
        <f t="shared" si="185"/>
        <v>14</v>
      </c>
      <c r="AXQ87" s="2024">
        <v>1250</v>
      </c>
      <c r="AXR87" s="2024">
        <v>1244</v>
      </c>
      <c r="AXS87" s="3029">
        <v>0.4823151125401921</v>
      </c>
      <c r="AXT87" s="2024" t="s">
        <v>8059</v>
      </c>
      <c r="AXU87" s="2024">
        <v>197</v>
      </c>
      <c r="AXV87" s="2024">
        <v>201</v>
      </c>
      <c r="AXW87" s="3029">
        <v>1.990049751243788</v>
      </c>
      <c r="AXX87" s="2024" t="s">
        <v>8059</v>
      </c>
      <c r="AXY87" s="3029">
        <v>15.76</v>
      </c>
      <c r="AXZ87" s="3029">
        <v>16.157556270096464</v>
      </c>
      <c r="AYA87" s="3029">
        <v>0.3975562700964641</v>
      </c>
      <c r="AYB87" s="2024" t="s">
        <v>8074</v>
      </c>
      <c r="AYC87" s="2123">
        <v>660</v>
      </c>
      <c r="AYD87" s="2024">
        <v>611</v>
      </c>
      <c r="AYE87" s="3029">
        <v>8.0196399345335578</v>
      </c>
      <c r="AYF87" s="2024" t="s">
        <v>8058</v>
      </c>
      <c r="AYG87" s="2024">
        <v>180</v>
      </c>
      <c r="AYH87" s="2024">
        <v>130</v>
      </c>
      <c r="AYI87" s="3029">
        <v>38.461538461538453</v>
      </c>
      <c r="AYJ87" s="2024" t="s">
        <v>8057</v>
      </c>
      <c r="AYK87" s="2024">
        <v>4692</v>
      </c>
      <c r="AYL87" s="2024">
        <v>4690</v>
      </c>
      <c r="AYM87" s="3029">
        <v>4.2643923240930803E-2</v>
      </c>
      <c r="AYN87" s="2024" t="s">
        <v>8059</v>
      </c>
      <c r="AYO87" s="2024">
        <v>23502934</v>
      </c>
      <c r="AYP87" s="2024">
        <v>26679346</v>
      </c>
      <c r="AYQ87" s="3029">
        <v>11.905884049781434</v>
      </c>
      <c r="AYR87" s="2024" t="s">
        <v>8057</v>
      </c>
      <c r="AYS87" s="2024">
        <v>19670944</v>
      </c>
      <c r="AYT87" s="2024">
        <v>22629613</v>
      </c>
      <c r="AYU87" s="3029">
        <v>13.07432433776043</v>
      </c>
      <c r="AYV87" s="2024" t="s">
        <v>8057</v>
      </c>
      <c r="AYW87" s="2024">
        <v>3831990</v>
      </c>
      <c r="AYX87" s="2024">
        <v>4049733</v>
      </c>
      <c r="AYY87" s="3029">
        <v>5.3767248359336293</v>
      </c>
      <c r="AYZ87" s="2024" t="s">
        <v>8056</v>
      </c>
      <c r="AZA87" s="2024">
        <v>0</v>
      </c>
      <c r="AZB87" s="2024">
        <v>0</v>
      </c>
      <c r="AZC87" s="3029" t="s">
        <v>31</v>
      </c>
      <c r="AZD87" s="2024" t="s">
        <v>31</v>
      </c>
      <c r="AZE87" s="2024">
        <v>0</v>
      </c>
      <c r="AZF87" s="2024">
        <v>0</v>
      </c>
      <c r="AZG87" s="3029" t="s">
        <v>31</v>
      </c>
      <c r="AZH87" s="2024" t="s">
        <v>31</v>
      </c>
      <c r="AZI87" s="2024">
        <v>0</v>
      </c>
      <c r="AZJ87" s="2024">
        <v>0</v>
      </c>
      <c r="AZK87" s="3029" t="s">
        <v>31</v>
      </c>
      <c r="AZL87" s="2024" t="s">
        <v>31</v>
      </c>
      <c r="AZM87" s="2024">
        <v>0</v>
      </c>
      <c r="AZN87" s="2024">
        <v>0</v>
      </c>
      <c r="AZO87" s="3029" t="s">
        <v>31</v>
      </c>
      <c r="AZP87" s="2024" t="s">
        <v>31</v>
      </c>
      <c r="AZQ87" s="2024">
        <v>0</v>
      </c>
      <c r="AZR87" s="2024">
        <v>0</v>
      </c>
      <c r="AZS87" s="3029" t="s">
        <v>31</v>
      </c>
      <c r="AZT87" s="2024" t="s">
        <v>31</v>
      </c>
      <c r="AZU87" s="2024">
        <v>0</v>
      </c>
      <c r="AZV87" s="2024">
        <v>0</v>
      </c>
      <c r="AZW87" s="3029" t="s">
        <v>31</v>
      </c>
      <c r="AZX87" s="2024" t="s">
        <v>31</v>
      </c>
      <c r="AZY87" s="2123">
        <v>165634000</v>
      </c>
      <c r="AZZ87" s="2024">
        <v>160216311</v>
      </c>
      <c r="BAA87" s="3029">
        <v>3.3814840487745386</v>
      </c>
      <c r="BAB87" s="2024" t="s">
        <v>8056</v>
      </c>
      <c r="BAC87" s="2024">
        <v>24631000</v>
      </c>
      <c r="BAD87" s="2024">
        <v>22480392</v>
      </c>
      <c r="BAE87" s="3029">
        <v>9.5665947462126155</v>
      </c>
      <c r="BAF87" s="2024" t="s">
        <v>8058</v>
      </c>
      <c r="BAG87" s="2024">
        <v>185771000</v>
      </c>
      <c r="BAH87" s="2024">
        <v>185835012</v>
      </c>
      <c r="BAI87" s="3029">
        <v>3.4445608128990557E-2</v>
      </c>
      <c r="BAJ87" s="2024" t="s">
        <v>8059</v>
      </c>
      <c r="BAK87" s="2123">
        <v>91940000</v>
      </c>
      <c r="BAL87" s="2024">
        <v>99167220</v>
      </c>
      <c r="BAM87" s="3029">
        <v>7.2879122758508288</v>
      </c>
      <c r="BAN87" s="2024" t="s">
        <v>8058</v>
      </c>
      <c r="BAO87" s="2024">
        <v>0</v>
      </c>
      <c r="BAP87" s="2024">
        <v>0</v>
      </c>
      <c r="BAQ87" s="3029" t="s">
        <v>31</v>
      </c>
      <c r="BAR87" s="2024" t="s">
        <v>31</v>
      </c>
      <c r="BAS87" s="2024">
        <v>73694000</v>
      </c>
      <c r="BAT87" s="2024">
        <v>56500689</v>
      </c>
      <c r="BAU87" s="3029">
        <v>30.430267850361957</v>
      </c>
      <c r="BAV87" s="2024" t="s">
        <v>8057</v>
      </c>
      <c r="BAW87" s="2024">
        <v>0</v>
      </c>
      <c r="BAX87" s="2024">
        <v>4548402</v>
      </c>
      <c r="BAY87" s="3029">
        <v>100</v>
      </c>
      <c r="BAZ87" s="2024" t="s">
        <v>8057</v>
      </c>
      <c r="BBA87" s="2024">
        <v>0</v>
      </c>
      <c r="BBB87" s="2024">
        <v>0</v>
      </c>
      <c r="BBC87" s="3029" t="s">
        <v>31</v>
      </c>
      <c r="BBD87" s="2024" t="s">
        <v>31</v>
      </c>
      <c r="BBE87" s="2123">
        <v>2069000</v>
      </c>
      <c r="BBF87" s="2024">
        <v>9132671</v>
      </c>
      <c r="BBG87" s="3029">
        <v>77.345072432807441</v>
      </c>
      <c r="BBH87" s="2024" t="s">
        <v>8057</v>
      </c>
      <c r="BBI87" s="2024">
        <v>0</v>
      </c>
      <c r="BBJ87" s="2024">
        <v>0</v>
      </c>
      <c r="BBK87" s="3029" t="s">
        <v>31</v>
      </c>
      <c r="BBL87" s="2024" t="s">
        <v>31</v>
      </c>
      <c r="BBM87" s="2024">
        <v>22562000</v>
      </c>
      <c r="BBN87" s="2024">
        <v>13347721</v>
      </c>
      <c r="BBO87" s="3029">
        <v>69.032601145918477</v>
      </c>
      <c r="BBP87" s="2024" t="s">
        <v>8057</v>
      </c>
      <c r="BBQ87" s="2123">
        <v>14374000</v>
      </c>
      <c r="BBR87" s="2024">
        <v>10695494</v>
      </c>
      <c r="BBS87" s="3029">
        <v>34.393044397949268</v>
      </c>
      <c r="BBT87" s="2024" t="s">
        <v>8057</v>
      </c>
      <c r="BBU87" s="2024">
        <v>568000</v>
      </c>
      <c r="BBV87" s="2024">
        <v>247268</v>
      </c>
      <c r="BBW87" s="3029">
        <v>129.71027387288285</v>
      </c>
      <c r="BBX87" s="2024" t="s">
        <v>8057</v>
      </c>
      <c r="BBY87" s="2024">
        <v>6021000</v>
      </c>
      <c r="BBZ87" s="2024">
        <v>6254721</v>
      </c>
      <c r="BCA87" s="3029">
        <v>3.736713436138885</v>
      </c>
      <c r="BCB87" s="2024" t="s">
        <v>8056</v>
      </c>
      <c r="BCC87" s="2024">
        <v>4157000</v>
      </c>
      <c r="BCD87" s="2024">
        <v>2943307</v>
      </c>
      <c r="BCE87" s="3029">
        <v>41.235691689653834</v>
      </c>
      <c r="BCF87" s="2024" t="s">
        <v>8057</v>
      </c>
      <c r="BCG87" s="2024">
        <v>465000</v>
      </c>
      <c r="BCH87" s="2024">
        <v>556956</v>
      </c>
      <c r="BCI87" s="3029">
        <v>16.510460431344669</v>
      </c>
      <c r="BCJ87" s="2024" t="s">
        <v>8057</v>
      </c>
      <c r="BCK87" s="2024">
        <v>55904000</v>
      </c>
      <c r="BCL87" s="2024">
        <v>58228145</v>
      </c>
      <c r="BCM87" s="3029">
        <v>3.9914460610070961</v>
      </c>
      <c r="BCN87" s="2024" t="s">
        <v>8056</v>
      </c>
      <c r="BCO87" s="2024">
        <v>47265000</v>
      </c>
      <c r="BCP87" s="2024">
        <v>31416003</v>
      </c>
      <c r="BCQ87" s="3029">
        <v>50.448801523223693</v>
      </c>
      <c r="BCR87" s="2024" t="s">
        <v>8057</v>
      </c>
      <c r="BCS87" s="2024">
        <v>3242000</v>
      </c>
      <c r="BCT87" s="2024">
        <v>5194964</v>
      </c>
      <c r="BCU87" s="3029">
        <v>37.593407769524489</v>
      </c>
      <c r="BCV87" s="2024" t="s">
        <v>8057</v>
      </c>
      <c r="BCW87" s="2024">
        <v>23432000</v>
      </c>
      <c r="BCX87" s="2024">
        <v>34064920</v>
      </c>
      <c r="BCY87" s="3029">
        <v>31.213694322487768</v>
      </c>
      <c r="BCZ87" s="2024" t="s">
        <v>8057</v>
      </c>
      <c r="BDA87" s="2024">
        <v>3221000</v>
      </c>
      <c r="BDB87" s="2024">
        <v>4709556</v>
      </c>
      <c r="BDC87" s="3029">
        <v>31.607140885467757</v>
      </c>
      <c r="BDD87" s="2024" t="s">
        <v>8057</v>
      </c>
      <c r="BDE87" s="2024">
        <v>0</v>
      </c>
      <c r="BDF87" s="2024">
        <v>0</v>
      </c>
      <c r="BDG87" s="3029" t="s">
        <v>31</v>
      </c>
      <c r="BDH87" s="2024" t="s">
        <v>31</v>
      </c>
      <c r="BDI87" s="2024">
        <v>0</v>
      </c>
      <c r="BDJ87" s="2024">
        <v>0</v>
      </c>
      <c r="BDK87" s="3029" t="s">
        <v>31</v>
      </c>
      <c r="BDL87" s="2024" t="s">
        <v>31</v>
      </c>
      <c r="BDM87" s="2024">
        <v>8635000</v>
      </c>
      <c r="BDN87" s="2024">
        <v>8635131</v>
      </c>
      <c r="BDO87" s="3029">
        <v>1.5170586294459554E-3</v>
      </c>
      <c r="BDP87" s="2024" t="s">
        <v>8059</v>
      </c>
      <c r="BDQ87" s="2024">
        <v>768000</v>
      </c>
      <c r="BDR87" s="2024">
        <v>232668</v>
      </c>
      <c r="BDS87" s="3029">
        <v>230.08406828614164</v>
      </c>
      <c r="BDT87" s="2024" t="s">
        <v>8057</v>
      </c>
      <c r="BDU87" s="2024">
        <v>0</v>
      </c>
      <c r="BDV87" s="2024">
        <v>1222706</v>
      </c>
      <c r="BDW87" s="3029">
        <v>100</v>
      </c>
      <c r="BDX87" s="2024" t="s">
        <v>8057</v>
      </c>
      <c r="BDY87" s="2024">
        <v>0</v>
      </c>
      <c r="BDZ87" s="2024">
        <v>0</v>
      </c>
      <c r="BEA87" s="3029" t="s">
        <v>31</v>
      </c>
      <c r="BEB87" s="2024" t="s">
        <v>31</v>
      </c>
      <c r="BEC87" s="2024">
        <v>0</v>
      </c>
      <c r="BED87" s="2024">
        <v>0</v>
      </c>
      <c r="BEE87" s="3029" t="s">
        <v>31</v>
      </c>
      <c r="BEF87" s="2024" t="s">
        <v>31</v>
      </c>
      <c r="BEG87" s="2024">
        <v>0</v>
      </c>
      <c r="BEH87" s="2024">
        <v>335448</v>
      </c>
      <c r="BEI87" s="3029">
        <v>100</v>
      </c>
      <c r="BEJ87" s="2024" t="s">
        <v>8057</v>
      </c>
      <c r="BEK87" s="2024">
        <v>1224000</v>
      </c>
      <c r="BEL87" s="2024">
        <v>3717693</v>
      </c>
      <c r="BEM87" s="3029">
        <v>67.076356224142231</v>
      </c>
      <c r="BEN87" s="2024" t="s">
        <v>8057</v>
      </c>
      <c r="BEO87" s="2024">
        <v>0</v>
      </c>
      <c r="BEP87" s="2024">
        <v>0</v>
      </c>
      <c r="BEQ87" s="3029" t="s">
        <v>31</v>
      </c>
      <c r="BER87" s="2024" t="s">
        <v>31</v>
      </c>
      <c r="BES87" s="2024">
        <v>16495000</v>
      </c>
      <c r="BET87" s="2024">
        <v>17380032</v>
      </c>
      <c r="BEU87" s="3029">
        <v>5.092234582767162</v>
      </c>
      <c r="BEV87" s="2024" t="s">
        <v>8056</v>
      </c>
      <c r="BEW87" s="2123">
        <v>1240</v>
      </c>
      <c r="BEX87" s="2024">
        <v>1239</v>
      </c>
      <c r="BEY87" s="3029">
        <v>8.071025020177558E-2</v>
      </c>
      <c r="BEZ87" s="2024" t="s">
        <v>8059</v>
      </c>
      <c r="BFA87" s="2024">
        <v>192</v>
      </c>
      <c r="BFB87" s="2024">
        <v>200</v>
      </c>
      <c r="BFC87" s="3029">
        <v>4</v>
      </c>
      <c r="BFD87" s="2024" t="s">
        <v>8056</v>
      </c>
      <c r="BFE87" s="3029">
        <v>15.483870967741936</v>
      </c>
      <c r="BFF87" s="3029">
        <v>16.142050040355127</v>
      </c>
      <c r="BFG87" s="3029">
        <v>0.65817907261319064</v>
      </c>
      <c r="BFH87" s="2024" t="s">
        <v>8074</v>
      </c>
      <c r="BFI87" s="2780" t="s">
        <v>1632</v>
      </c>
      <c r="BFJ87" s="1495" t="s">
        <v>1632</v>
      </c>
      <c r="BFK87" s="1495" t="s">
        <v>1632</v>
      </c>
      <c r="BFL87" s="1495" t="s">
        <v>1632</v>
      </c>
      <c r="BFM87" s="1212">
        <v>10</v>
      </c>
      <c r="BFN87" s="1212">
        <v>10</v>
      </c>
      <c r="BFO87" s="1212">
        <v>10</v>
      </c>
      <c r="BFP87" s="1212">
        <v>10</v>
      </c>
      <c r="BFQ87" s="988">
        <f t="shared" si="186"/>
        <v>40</v>
      </c>
      <c r="BFR87" s="988">
        <f t="shared" si="187"/>
        <v>1</v>
      </c>
      <c r="BFS87" s="1993" t="s">
        <v>1632</v>
      </c>
      <c r="BFT87" s="1994" t="s">
        <v>1625</v>
      </c>
      <c r="BFU87" s="1994" t="s">
        <v>1625</v>
      </c>
      <c r="BFV87" s="1994" t="s">
        <v>1625</v>
      </c>
      <c r="BFW87" s="1995">
        <v>5</v>
      </c>
      <c r="BFX87" s="1995">
        <v>0</v>
      </c>
      <c r="BFY87" s="1995">
        <v>0</v>
      </c>
      <c r="BFZ87" s="1995">
        <v>0</v>
      </c>
      <c r="BGA87" s="1303">
        <f t="shared" si="188"/>
        <v>5</v>
      </c>
      <c r="BGB87" s="1303">
        <f t="shared" si="189"/>
        <v>62</v>
      </c>
      <c r="BGC87" s="1993" t="s">
        <v>1632</v>
      </c>
      <c r="BGD87" s="1994" t="s">
        <v>1632</v>
      </c>
      <c r="BGE87" s="1994" t="s">
        <v>1625</v>
      </c>
      <c r="BGF87" s="1994" t="s">
        <v>1625</v>
      </c>
      <c r="BGG87" s="1995">
        <v>10</v>
      </c>
      <c r="BGH87" s="1995">
        <v>10</v>
      </c>
      <c r="BGI87" s="1995">
        <v>0</v>
      </c>
      <c r="BGJ87" s="1995">
        <v>0</v>
      </c>
      <c r="BGK87" s="1303">
        <f t="shared" si="190"/>
        <v>20</v>
      </c>
      <c r="BGL87" s="1303">
        <f t="shared" si="191"/>
        <v>5</v>
      </c>
      <c r="BGM87" s="1993" t="s">
        <v>1632</v>
      </c>
      <c r="BGN87" s="1994" t="s">
        <v>1632</v>
      </c>
      <c r="BGO87" s="1994" t="s">
        <v>1632</v>
      </c>
      <c r="BGP87" s="1994" t="s">
        <v>1632</v>
      </c>
      <c r="BGQ87" s="1995">
        <v>5</v>
      </c>
      <c r="BGR87" s="1995">
        <v>5</v>
      </c>
      <c r="BGS87" s="1995">
        <v>5</v>
      </c>
      <c r="BGT87" s="1995">
        <v>5</v>
      </c>
      <c r="BGU87" s="1303">
        <f t="shared" si="192"/>
        <v>20</v>
      </c>
      <c r="BGV87" s="1303">
        <f t="shared" si="193"/>
        <v>1</v>
      </c>
      <c r="BGW87" s="1993" t="s">
        <v>1632</v>
      </c>
      <c r="BGX87" s="1994" t="s">
        <v>1632</v>
      </c>
      <c r="BGY87" s="1994" t="s">
        <v>1632</v>
      </c>
      <c r="BGZ87" s="1994" t="s">
        <v>1632</v>
      </c>
      <c r="BHA87" s="1995">
        <v>5</v>
      </c>
      <c r="BHB87" s="1995">
        <v>5</v>
      </c>
      <c r="BHC87" s="1995">
        <v>5</v>
      </c>
      <c r="BHD87" s="1995">
        <v>5</v>
      </c>
      <c r="BHE87" s="1303">
        <f t="shared" si="194"/>
        <v>20</v>
      </c>
      <c r="BHF87" s="1303">
        <f t="shared" si="195"/>
        <v>1</v>
      </c>
      <c r="BHG87" s="1993" t="s">
        <v>1632</v>
      </c>
      <c r="BHH87" s="1994" t="s">
        <v>1632</v>
      </c>
      <c r="BHI87" s="1994" t="s">
        <v>1632</v>
      </c>
      <c r="BHJ87" s="1994" t="s">
        <v>1625</v>
      </c>
      <c r="BHK87" s="1995">
        <v>5</v>
      </c>
      <c r="BHL87" s="1995">
        <v>5</v>
      </c>
      <c r="BHM87" s="1995">
        <v>5</v>
      </c>
      <c r="BHN87" s="1995">
        <v>0</v>
      </c>
      <c r="BHO87" s="1303">
        <f t="shared" si="196"/>
        <v>15</v>
      </c>
      <c r="BHP87" s="1303">
        <f t="shared" si="197"/>
        <v>25</v>
      </c>
      <c r="BHQ87" s="1993" t="s">
        <v>1632</v>
      </c>
      <c r="BHR87" s="1994" t="s">
        <v>1632</v>
      </c>
      <c r="BHS87" s="1994" t="s">
        <v>1632</v>
      </c>
      <c r="BHT87" s="1994" t="s">
        <v>1625</v>
      </c>
      <c r="BHU87" s="1995">
        <v>5</v>
      </c>
      <c r="BHV87" s="1995">
        <v>5</v>
      </c>
      <c r="BHW87" s="1995">
        <v>5</v>
      </c>
      <c r="BHX87" s="1995">
        <v>0</v>
      </c>
      <c r="BHY87" s="1303">
        <f t="shared" si="198"/>
        <v>15</v>
      </c>
      <c r="BHZ87" s="1303">
        <f t="shared" si="199"/>
        <v>42</v>
      </c>
      <c r="BIA87" s="1993" t="s">
        <v>1626</v>
      </c>
      <c r="BIB87" s="1994" t="s">
        <v>1626</v>
      </c>
      <c r="BIC87" s="1994" t="s">
        <v>1626</v>
      </c>
      <c r="BID87" s="1994" t="s">
        <v>1626</v>
      </c>
      <c r="BIE87" s="1994" t="s">
        <v>1626</v>
      </c>
      <c r="BIF87" s="4112">
        <f t="shared" si="200"/>
        <v>5</v>
      </c>
      <c r="BIG87" s="1303">
        <f t="shared" si="201"/>
        <v>1</v>
      </c>
      <c r="BIH87" s="2916">
        <v>6</v>
      </c>
      <c r="BII87" s="3967">
        <v>4.7169811320754711</v>
      </c>
      <c r="BIJ87" s="1303">
        <f t="shared" si="202"/>
        <v>34</v>
      </c>
      <c r="BIK87" s="2073">
        <v>12</v>
      </c>
      <c r="BIL87" s="1303">
        <v>12</v>
      </c>
      <c r="BIM87" s="1995">
        <v>100</v>
      </c>
      <c r="BIN87" s="1303">
        <f t="shared" si="203"/>
        <v>1</v>
      </c>
      <c r="BIO87" s="1993" t="s">
        <v>1626</v>
      </c>
      <c r="BIP87" s="1994" t="s">
        <v>1626</v>
      </c>
      <c r="BIQ87" s="1994" t="s">
        <v>1626</v>
      </c>
      <c r="BIR87" s="1994" t="s">
        <v>1626</v>
      </c>
      <c r="BIS87" s="1994" t="s">
        <v>1626</v>
      </c>
      <c r="BIT87" s="1994" t="s">
        <v>1626</v>
      </c>
      <c r="BIU87" s="1994" t="s">
        <v>1626</v>
      </c>
      <c r="BIV87" s="1994" t="s">
        <v>1626</v>
      </c>
      <c r="BIW87" s="1994" t="s">
        <v>1626</v>
      </c>
      <c r="BIX87" s="1994" t="s">
        <v>1626</v>
      </c>
      <c r="BIY87" s="3617">
        <f t="shared" si="204"/>
        <v>10</v>
      </c>
      <c r="BIZ87" s="2906">
        <f t="shared" si="205"/>
        <v>1</v>
      </c>
      <c r="BJA87" s="3971">
        <v>12</v>
      </c>
      <c r="BJB87" s="3972">
        <v>9.4339622641509422</v>
      </c>
      <c r="BJC87" s="3971">
        <v>12</v>
      </c>
      <c r="BJD87" s="3972">
        <v>100</v>
      </c>
      <c r="BJE87" s="3972">
        <v>1</v>
      </c>
      <c r="BJF87" s="3971">
        <v>12</v>
      </c>
      <c r="BJG87" s="3972">
        <v>100</v>
      </c>
      <c r="BJH87" s="3972">
        <v>1</v>
      </c>
      <c r="BJI87" s="3971">
        <v>12</v>
      </c>
      <c r="BJJ87" s="3972">
        <v>100</v>
      </c>
      <c r="BJK87" s="3973">
        <v>1</v>
      </c>
      <c r="BJL87" s="3971">
        <v>8</v>
      </c>
      <c r="BJM87" s="3972">
        <v>6.2893081761006293</v>
      </c>
      <c r="BJN87" s="3971">
        <v>0</v>
      </c>
      <c r="BJO87" s="3972">
        <v>0</v>
      </c>
      <c r="BJP87" s="3973">
        <v>35</v>
      </c>
      <c r="BJQ87" s="3971">
        <v>958</v>
      </c>
      <c r="BJR87" s="3972">
        <v>753.14465408805029</v>
      </c>
      <c r="BJS87" s="3971">
        <v>0</v>
      </c>
      <c r="BJT87" s="3972">
        <v>0</v>
      </c>
      <c r="BJU87" s="3973">
        <v>28</v>
      </c>
      <c r="BJV87" s="2074">
        <v>100</v>
      </c>
      <c r="BJW87" s="1303">
        <f t="shared" si="116"/>
        <v>1</v>
      </c>
      <c r="BJX87" s="1993" t="s">
        <v>1625</v>
      </c>
      <c r="BJY87" s="1994" t="s">
        <v>1625</v>
      </c>
      <c r="BJZ87" s="1495" t="s">
        <v>1625</v>
      </c>
      <c r="BKA87" s="1495" t="s">
        <v>1625</v>
      </c>
      <c r="BKB87" s="1212">
        <v>0</v>
      </c>
      <c r="BKC87" s="1212">
        <v>0</v>
      </c>
      <c r="BKD87" s="1212">
        <v>0</v>
      </c>
      <c r="BKE87" s="1212">
        <v>0</v>
      </c>
      <c r="BKF87" s="988">
        <f t="shared" si="206"/>
        <v>0</v>
      </c>
      <c r="BKG87" s="988">
        <f t="shared" si="207"/>
        <v>48</v>
      </c>
      <c r="BKH87" s="2780" t="s">
        <v>1625</v>
      </c>
      <c r="BKI87" s="1495" t="s">
        <v>1625</v>
      </c>
      <c r="BKJ87" s="1495" t="s">
        <v>1625</v>
      </c>
      <c r="BKK87" s="1495" t="s">
        <v>1625</v>
      </c>
      <c r="BKL87" s="1212">
        <v>0</v>
      </c>
      <c r="BKM87" s="1212">
        <v>0</v>
      </c>
      <c r="BKN87" s="1212">
        <v>0</v>
      </c>
      <c r="BKO87" s="1212">
        <v>0</v>
      </c>
      <c r="BKP87" s="988">
        <f t="shared" si="208"/>
        <v>0</v>
      </c>
      <c r="BKQ87" s="988">
        <f t="shared" si="209"/>
        <v>38</v>
      </c>
      <c r="BKR87" s="2780" t="s">
        <v>1625</v>
      </c>
      <c r="BKS87" s="1495" t="s">
        <v>1625</v>
      </c>
      <c r="BKT87" s="1495" t="s">
        <v>1625</v>
      </c>
      <c r="BKU87" s="1495" t="s">
        <v>1625</v>
      </c>
      <c r="BKV87" s="1212">
        <v>0</v>
      </c>
      <c r="BKW87" s="1212">
        <v>0</v>
      </c>
      <c r="BKX87" s="1212">
        <v>0</v>
      </c>
      <c r="BKY87" s="1212">
        <v>0</v>
      </c>
      <c r="BKZ87" s="988">
        <f t="shared" si="210"/>
        <v>0</v>
      </c>
      <c r="BLA87" s="988">
        <f t="shared" si="211"/>
        <v>42</v>
      </c>
      <c r="BLB87" s="3971">
        <v>1</v>
      </c>
      <c r="BLC87" s="3972">
        <v>0.78616352201257866</v>
      </c>
      <c r="BLD87" s="3973">
        <v>54</v>
      </c>
      <c r="BLE87" s="3971">
        <v>0</v>
      </c>
      <c r="BLF87" s="3972">
        <v>0</v>
      </c>
      <c r="BLG87" s="3973">
        <v>14</v>
      </c>
      <c r="BLH87" s="3971">
        <v>1</v>
      </c>
      <c r="BLI87" s="3972">
        <v>0.78616352201257866</v>
      </c>
      <c r="BLJ87" s="3973">
        <v>23</v>
      </c>
      <c r="BLK87" s="3971">
        <v>0</v>
      </c>
      <c r="BLL87" s="3972">
        <v>0</v>
      </c>
      <c r="BLM87" s="3973">
        <v>39</v>
      </c>
      <c r="BLN87" s="3971">
        <v>0</v>
      </c>
      <c r="BLO87" s="3972">
        <v>0</v>
      </c>
      <c r="BLP87" s="3973">
        <v>58</v>
      </c>
      <c r="BLQ87" s="3971">
        <v>0</v>
      </c>
      <c r="BLR87" s="3972">
        <v>0</v>
      </c>
      <c r="BLS87" s="3973">
        <v>13</v>
      </c>
      <c r="BLT87" s="3971">
        <v>0</v>
      </c>
      <c r="BLU87" s="3972">
        <v>0</v>
      </c>
      <c r="BLV87" s="3973">
        <v>14</v>
      </c>
      <c r="BLW87" s="3971">
        <v>0</v>
      </c>
      <c r="BLX87" s="3972">
        <v>0</v>
      </c>
      <c r="BLY87" s="3973">
        <v>42</v>
      </c>
      <c r="BLZ87" s="2782">
        <v>0</v>
      </c>
      <c r="BMA87" s="2773">
        <v>0</v>
      </c>
      <c r="BMB87" s="988">
        <v>65</v>
      </c>
      <c r="BMC87" s="2782">
        <v>2</v>
      </c>
      <c r="BMD87" s="2773">
        <v>1.5723270440251573</v>
      </c>
      <c r="BME87" s="988">
        <v>12</v>
      </c>
      <c r="BMF87" s="2782">
        <v>0</v>
      </c>
      <c r="BMG87" s="2773">
        <v>0</v>
      </c>
      <c r="BMH87" s="988">
        <v>9</v>
      </c>
      <c r="BMI87" s="2782">
        <v>0</v>
      </c>
      <c r="BMJ87" s="2773">
        <v>0</v>
      </c>
      <c r="BMK87" s="988">
        <v>18</v>
      </c>
      <c r="BML87" s="2782">
        <v>0</v>
      </c>
      <c r="BMM87" s="2773">
        <v>0</v>
      </c>
      <c r="BMN87" s="988">
        <v>10</v>
      </c>
      <c r="BMO87" s="2782">
        <v>0</v>
      </c>
      <c r="BMP87" s="2773">
        <v>0</v>
      </c>
      <c r="BMQ87" s="988">
        <v>2</v>
      </c>
      <c r="BMR87" s="2782">
        <v>0</v>
      </c>
      <c r="BMS87" s="2773">
        <v>0</v>
      </c>
      <c r="BMT87" s="988">
        <v>66</v>
      </c>
      <c r="BMU87" s="2782">
        <v>2</v>
      </c>
      <c r="BMV87" s="2773">
        <v>1.5723270440251573</v>
      </c>
      <c r="BMW87" s="988">
        <v>19</v>
      </c>
      <c r="BMX87" s="2782">
        <v>0</v>
      </c>
      <c r="BMY87" s="2773">
        <v>0</v>
      </c>
      <c r="BMZ87" s="988">
        <v>20</v>
      </c>
      <c r="BNA87" s="2782">
        <v>0</v>
      </c>
      <c r="BNB87" s="2773">
        <v>0</v>
      </c>
      <c r="BNC87" s="988">
        <v>28</v>
      </c>
      <c r="BND87" s="2782">
        <v>0</v>
      </c>
      <c r="BNE87" s="2773">
        <v>0</v>
      </c>
      <c r="BNF87" s="988">
        <v>4</v>
      </c>
      <c r="BNG87" s="2782">
        <v>0</v>
      </c>
      <c r="BNH87" s="2773">
        <v>0</v>
      </c>
      <c r="BNI87" s="988">
        <v>19</v>
      </c>
      <c r="BNJ87" s="2782">
        <v>0</v>
      </c>
      <c r="BNK87" s="2773">
        <v>0</v>
      </c>
      <c r="BNL87" s="988">
        <v>30</v>
      </c>
      <c r="BNM87" s="2782">
        <v>0</v>
      </c>
      <c r="BNN87" s="2773">
        <v>0</v>
      </c>
      <c r="BNO87" s="988">
        <v>5</v>
      </c>
      <c r="BNQ87" s="729">
        <v>27</v>
      </c>
      <c r="BNR87" s="729">
        <v>2</v>
      </c>
      <c r="BNS87" s="729">
        <v>1270</v>
      </c>
      <c r="BNT87" s="729">
        <v>21.259842519685041</v>
      </c>
      <c r="BNU87" s="729">
        <v>1.5748031496062991</v>
      </c>
      <c r="BNV87" s="4113">
        <v>12</v>
      </c>
      <c r="BNW87" s="4113">
        <v>7</v>
      </c>
    </row>
    <row r="88" spans="1:1739" ht="13" x14ac:dyDescent="0.2">
      <c r="A88" s="696" t="s">
        <v>1896</v>
      </c>
      <c r="B88" s="697" t="s">
        <v>1897</v>
      </c>
      <c r="C88" s="697" t="s">
        <v>1646</v>
      </c>
      <c r="D88" s="697" t="s">
        <v>1646</v>
      </c>
      <c r="E88" s="697" t="s">
        <v>1638</v>
      </c>
      <c r="F88" s="698" t="s">
        <v>1898</v>
      </c>
      <c r="G88" s="699" t="s">
        <v>1922</v>
      </c>
      <c r="H88" s="700">
        <v>63</v>
      </c>
      <c r="I88" s="703">
        <v>7.44</v>
      </c>
      <c r="J88" s="699">
        <f t="shared" si="117"/>
        <v>12</v>
      </c>
      <c r="K88" s="702">
        <v>73</v>
      </c>
      <c r="L88" s="703">
        <v>7.03</v>
      </c>
      <c r="M88" s="710">
        <f t="shared" si="118"/>
        <v>59</v>
      </c>
      <c r="N88" s="712">
        <f t="shared" si="119"/>
        <v>-0.41000000000000014</v>
      </c>
      <c r="O88" s="702">
        <v>69</v>
      </c>
      <c r="P88" s="703">
        <v>7.04</v>
      </c>
      <c r="Q88" s="710">
        <f t="shared" si="120"/>
        <v>58</v>
      </c>
      <c r="R88" s="712">
        <f t="shared" si="121"/>
        <v>9.9999999999997868E-3</v>
      </c>
      <c r="S88" s="702">
        <v>241</v>
      </c>
      <c r="T88" s="703">
        <v>6.26</v>
      </c>
      <c r="U88" s="699">
        <f t="shared" si="213"/>
        <v>27</v>
      </c>
      <c r="V88" s="702">
        <v>196</v>
      </c>
      <c r="W88" s="703">
        <v>6.36</v>
      </c>
      <c r="X88" s="710">
        <f t="shared" si="107"/>
        <v>13</v>
      </c>
      <c r="Y88" s="712">
        <f t="shared" si="122"/>
        <v>0.10000000000000053</v>
      </c>
      <c r="Z88" s="702">
        <v>213</v>
      </c>
      <c r="AA88" s="703">
        <v>6.192488262910798</v>
      </c>
      <c r="AB88" s="710">
        <f t="shared" si="108"/>
        <v>36</v>
      </c>
      <c r="AC88" s="712">
        <f t="shared" si="123"/>
        <v>-0.16751173708920231</v>
      </c>
      <c r="AD88" s="706">
        <v>131</v>
      </c>
      <c r="AE88" s="701">
        <v>5.8778625954198471</v>
      </c>
      <c r="AF88" s="702">
        <v>82</v>
      </c>
      <c r="AG88" s="704">
        <v>6.6951219512195124</v>
      </c>
      <c r="AH88" s="705">
        <f t="shared" si="124"/>
        <v>21</v>
      </c>
      <c r="AI88" s="707">
        <v>86</v>
      </c>
      <c r="AJ88" s="704">
        <v>6.1395348837209305</v>
      </c>
      <c r="AK88" s="705">
        <f t="shared" si="125"/>
        <v>49</v>
      </c>
      <c r="AL88" s="702">
        <v>45</v>
      </c>
      <c r="AM88" s="704">
        <v>5.3777777777777782</v>
      </c>
      <c r="AN88" s="1595">
        <f t="shared" si="126"/>
        <v>65</v>
      </c>
      <c r="AO88" s="4086"/>
      <c r="AP88" s="717">
        <v>80.5</v>
      </c>
      <c r="AQ88" s="705">
        <v>56</v>
      </c>
      <c r="AR88" s="709">
        <v>82.5</v>
      </c>
      <c r="AS88" s="705">
        <v>69</v>
      </c>
      <c r="AT88" s="709">
        <v>1.0999999999999943</v>
      </c>
      <c r="AU88" s="701">
        <v>-2.5</v>
      </c>
      <c r="AV88" s="702">
        <v>70</v>
      </c>
      <c r="AW88" s="715">
        <f t="shared" si="127"/>
        <v>38</v>
      </c>
      <c r="AX88" s="710">
        <v>70</v>
      </c>
      <c r="AY88" s="715">
        <f t="shared" si="128"/>
        <v>36</v>
      </c>
      <c r="AZ88" s="702">
        <v>300</v>
      </c>
      <c r="BA88" s="711">
        <f t="shared" si="212"/>
        <v>6</v>
      </c>
      <c r="BB88" s="702">
        <v>270</v>
      </c>
      <c r="BC88" s="726">
        <v>29</v>
      </c>
      <c r="BD88" s="702">
        <v>70</v>
      </c>
      <c r="BE88" s="703">
        <v>31.428571428571427</v>
      </c>
      <c r="BF88" s="705">
        <f t="shared" si="129"/>
        <v>59</v>
      </c>
      <c r="BG88" s="702">
        <v>70</v>
      </c>
      <c r="BH88" s="703">
        <v>10</v>
      </c>
      <c r="BI88" s="705">
        <f t="shared" si="130"/>
        <v>9</v>
      </c>
      <c r="BJ88" s="702">
        <v>65</v>
      </c>
      <c r="BK88" s="703">
        <v>50.769230769230766</v>
      </c>
      <c r="BL88" s="705">
        <f t="shared" si="131"/>
        <v>53</v>
      </c>
      <c r="BM88" s="702">
        <v>69</v>
      </c>
      <c r="BN88" s="703">
        <v>18.840579710144929</v>
      </c>
      <c r="BO88" s="705">
        <v>55</v>
      </c>
      <c r="BP88" s="702">
        <v>66</v>
      </c>
      <c r="BQ88" s="703">
        <v>4.5454545454545459</v>
      </c>
      <c r="BR88" s="705">
        <v>76</v>
      </c>
      <c r="BS88" s="702">
        <v>68</v>
      </c>
      <c r="BT88" s="703">
        <v>32.352941176470587</v>
      </c>
      <c r="BU88" s="705">
        <v>20</v>
      </c>
      <c r="BV88" s="702">
        <v>88</v>
      </c>
      <c r="BW88" s="703">
        <v>67.045454545454547</v>
      </c>
      <c r="BX88" s="705">
        <f t="shared" si="132"/>
        <v>71</v>
      </c>
      <c r="BY88" s="702">
        <v>89</v>
      </c>
      <c r="BZ88" s="703">
        <v>70.786516853932582</v>
      </c>
      <c r="CA88" s="705">
        <f t="shared" si="133"/>
        <v>24</v>
      </c>
      <c r="CB88" s="702">
        <v>84</v>
      </c>
      <c r="CC88" s="703">
        <v>67.857142857142861</v>
      </c>
      <c r="CD88" s="705">
        <f t="shared" si="134"/>
        <v>67</v>
      </c>
      <c r="CE88" s="702">
        <v>92</v>
      </c>
      <c r="CF88" s="703">
        <v>44.565217391304344</v>
      </c>
      <c r="CG88" s="705">
        <v>67</v>
      </c>
      <c r="CH88" s="702">
        <v>71</v>
      </c>
      <c r="CI88" s="703">
        <v>4.225352112676056</v>
      </c>
      <c r="CJ88" s="705">
        <f t="shared" si="135"/>
        <v>41</v>
      </c>
      <c r="CK88" s="702">
        <v>87</v>
      </c>
      <c r="CL88" s="703">
        <v>51.724137931034484</v>
      </c>
      <c r="CM88" s="705">
        <f t="shared" si="136"/>
        <v>54</v>
      </c>
      <c r="CN88" s="709">
        <v>14.4</v>
      </c>
      <c r="CO88" s="726">
        <v>49</v>
      </c>
      <c r="CP88" s="703">
        <v>3.8</v>
      </c>
      <c r="CQ88" s="703">
        <v>4.8</v>
      </c>
      <c r="CR88" s="704">
        <v>5.8000000000000007</v>
      </c>
      <c r="CS88" s="709">
        <v>12.7</v>
      </c>
      <c r="CT88" s="701">
        <v>12.6</v>
      </c>
      <c r="CU88" s="712">
        <v>15.6</v>
      </c>
      <c r="CV88" s="729">
        <f t="shared" si="137"/>
        <v>25</v>
      </c>
      <c r="CW88" s="712">
        <v>4</v>
      </c>
      <c r="CX88" s="712">
        <v>5.7</v>
      </c>
      <c r="CY88" s="712">
        <v>5.9</v>
      </c>
      <c r="CZ88" s="714">
        <v>117</v>
      </c>
      <c r="DA88" s="985">
        <v>84</v>
      </c>
      <c r="DB88" s="729">
        <v>39</v>
      </c>
      <c r="DC88" s="715">
        <v>48</v>
      </c>
      <c r="DD88" s="985">
        <v>84</v>
      </c>
      <c r="DE88" s="729">
        <v>37</v>
      </c>
      <c r="DF88" s="715">
        <v>45</v>
      </c>
      <c r="DG88" s="712">
        <v>85</v>
      </c>
      <c r="DH88" s="729">
        <v>30</v>
      </c>
      <c r="DI88" s="715">
        <v>24</v>
      </c>
      <c r="DJ88" s="712">
        <v>83</v>
      </c>
      <c r="DK88" s="729">
        <v>45</v>
      </c>
      <c r="DL88" s="716">
        <v>26.851851851851855</v>
      </c>
      <c r="DM88" s="710">
        <v>59</v>
      </c>
      <c r="DN88" s="715">
        <v>108</v>
      </c>
      <c r="DO88" s="717">
        <v>73.148148148148152</v>
      </c>
      <c r="DP88" s="710">
        <v>52</v>
      </c>
      <c r="DQ88" s="703">
        <v>0</v>
      </c>
      <c r="DR88" s="705">
        <v>18</v>
      </c>
      <c r="DS88" s="709">
        <v>59.183673469387756</v>
      </c>
      <c r="DT88" s="721">
        <v>59</v>
      </c>
      <c r="DU88" s="703">
        <v>0</v>
      </c>
      <c r="DV88" s="705">
        <v>17</v>
      </c>
      <c r="DW88" s="718">
        <v>62.711864406779661</v>
      </c>
      <c r="DX88" s="705">
        <v>56</v>
      </c>
      <c r="DY88" s="703">
        <v>12.244897959183673</v>
      </c>
      <c r="DZ88" s="705">
        <v>19</v>
      </c>
      <c r="EA88" s="702">
        <v>64</v>
      </c>
      <c r="EB88" s="719">
        <v>75</v>
      </c>
      <c r="EC88" s="705">
        <f t="shared" si="109"/>
        <v>31</v>
      </c>
      <c r="ED88" s="702">
        <v>86</v>
      </c>
      <c r="EE88" s="719">
        <v>46.511627906976742</v>
      </c>
      <c r="EF88" s="705">
        <v>56</v>
      </c>
      <c r="EG88" s="702">
        <v>56</v>
      </c>
      <c r="EH88" s="720">
        <v>64.285714285714292</v>
      </c>
      <c r="EI88" s="705">
        <v>15</v>
      </c>
      <c r="EJ88" s="768">
        <v>51</v>
      </c>
      <c r="EK88" s="3956">
        <v>0.75</v>
      </c>
      <c r="EL88" s="3957">
        <v>52</v>
      </c>
      <c r="EM88" s="3958">
        <v>3.9215686274509802</v>
      </c>
      <c r="EN88" s="770">
        <v>70</v>
      </c>
      <c r="EO88" s="768">
        <v>54</v>
      </c>
      <c r="EP88" s="1583">
        <v>2.2000000000000002</v>
      </c>
      <c r="EQ88" s="2356">
        <v>2</v>
      </c>
      <c r="ER88" s="3958">
        <v>9.2592592592592595</v>
      </c>
      <c r="ES88" s="770">
        <v>70</v>
      </c>
      <c r="ET88" s="768">
        <v>54</v>
      </c>
      <c r="EU88" s="1583">
        <v>0.6</v>
      </c>
      <c r="EV88" s="2356">
        <v>67</v>
      </c>
      <c r="EW88" s="3958">
        <v>18.518518518518519</v>
      </c>
      <c r="EX88" s="770">
        <v>41</v>
      </c>
      <c r="EY88" s="3974">
        <v>53</v>
      </c>
      <c r="EZ88" s="1583">
        <v>0.625</v>
      </c>
      <c r="FA88" s="2356">
        <v>40</v>
      </c>
      <c r="FB88" s="3966">
        <v>7.5471698113207548</v>
      </c>
      <c r="FC88" s="3975">
        <v>28</v>
      </c>
      <c r="FD88" s="768">
        <v>51</v>
      </c>
      <c r="FE88" s="3957">
        <v>0.5</v>
      </c>
      <c r="FF88" s="3957">
        <v>65</v>
      </c>
      <c r="FG88" s="3958">
        <v>1.9607843137254901</v>
      </c>
      <c r="FH88" s="770">
        <v>73</v>
      </c>
      <c r="FI88" s="3965">
        <v>50</v>
      </c>
      <c r="FJ88" s="3957" t="s">
        <v>1700</v>
      </c>
      <c r="FK88" s="3957">
        <v>61</v>
      </c>
      <c r="FL88" s="3966">
        <v>0</v>
      </c>
      <c r="FM88" s="3965">
        <v>61</v>
      </c>
      <c r="FN88" s="768">
        <v>59</v>
      </c>
      <c r="FO88" s="3957">
        <v>0.66666666666666663</v>
      </c>
      <c r="FP88" s="3957">
        <v>38</v>
      </c>
      <c r="FQ88" s="3958">
        <v>5.0847457627118651</v>
      </c>
      <c r="FR88" s="770">
        <v>49</v>
      </c>
      <c r="FS88" s="768">
        <v>48</v>
      </c>
      <c r="FT88" s="3957">
        <v>3.4583333333333335</v>
      </c>
      <c r="FU88" s="3957">
        <v>5</v>
      </c>
      <c r="FV88" s="3958">
        <v>50</v>
      </c>
      <c r="FW88" s="770">
        <v>6</v>
      </c>
      <c r="FX88" s="714">
        <v>89</v>
      </c>
      <c r="FY88" s="725">
        <v>15.730337078651685</v>
      </c>
      <c r="FZ88" s="715">
        <v>56</v>
      </c>
      <c r="GA88" s="702">
        <v>82</v>
      </c>
      <c r="GB88" s="727">
        <v>0.625</v>
      </c>
      <c r="GC88" s="726">
        <v>49</v>
      </c>
      <c r="GD88" s="720">
        <v>4.8780487804878048</v>
      </c>
      <c r="GE88" s="705">
        <v>22</v>
      </c>
      <c r="GF88" s="702">
        <v>82</v>
      </c>
      <c r="GG88" s="712">
        <v>1</v>
      </c>
      <c r="GH88" s="729">
        <v>37</v>
      </c>
      <c r="GI88" s="720">
        <v>1.2195121951219512</v>
      </c>
      <c r="GJ88" s="705">
        <v>60</v>
      </c>
      <c r="GK88" s="702">
        <v>83</v>
      </c>
      <c r="GL88" s="712">
        <v>0.625</v>
      </c>
      <c r="GM88" s="729">
        <v>39</v>
      </c>
      <c r="GN88" s="720">
        <v>4.8192771084337354</v>
      </c>
      <c r="GO88" s="705">
        <v>43</v>
      </c>
      <c r="GP88" s="702">
        <v>82</v>
      </c>
      <c r="GQ88" s="712">
        <v>0.5</v>
      </c>
      <c r="GR88" s="729">
        <v>41</v>
      </c>
      <c r="GS88" s="720">
        <v>1.2195121951219512</v>
      </c>
      <c r="GT88" s="705">
        <v>53</v>
      </c>
      <c r="GU88" s="702">
        <v>87</v>
      </c>
      <c r="GV88" s="726">
        <v>0.75</v>
      </c>
      <c r="GW88" s="726">
        <v>68</v>
      </c>
      <c r="GX88" s="720">
        <v>11.494252873563218</v>
      </c>
      <c r="GY88" s="705">
        <v>37</v>
      </c>
      <c r="GZ88" s="702">
        <v>81</v>
      </c>
      <c r="HA88" s="726">
        <v>0</v>
      </c>
      <c r="HB88" s="726">
        <v>44</v>
      </c>
      <c r="HC88" s="720">
        <v>0</v>
      </c>
      <c r="HD88" s="705">
        <v>44</v>
      </c>
      <c r="HE88" s="702">
        <v>81</v>
      </c>
      <c r="HF88" s="726">
        <v>0.5</v>
      </c>
      <c r="HG88" s="726">
        <v>22</v>
      </c>
      <c r="HH88" s="720">
        <v>2.4691358024691357</v>
      </c>
      <c r="HI88" s="705">
        <v>15</v>
      </c>
      <c r="HJ88" s="702">
        <v>81</v>
      </c>
      <c r="HK88" s="726">
        <v>4</v>
      </c>
      <c r="HL88" s="726">
        <v>1</v>
      </c>
      <c r="HM88" s="720">
        <v>1.2345679012345678</v>
      </c>
      <c r="HN88" s="705">
        <v>28</v>
      </c>
      <c r="HO88" s="709">
        <v>37.956204379562038</v>
      </c>
      <c r="HP88" s="703">
        <v>10.948905109489052</v>
      </c>
      <c r="HQ88" s="703">
        <v>74.452554744525543</v>
      </c>
      <c r="HR88" s="703">
        <v>41.605839416058394</v>
      </c>
      <c r="HS88" s="1299">
        <v>21.167883211678831</v>
      </c>
      <c r="HT88" s="1299">
        <v>31.386861313868614</v>
      </c>
      <c r="HU88" s="1299">
        <v>75.912408759124077</v>
      </c>
      <c r="HV88" s="1299">
        <v>12.408759124087592</v>
      </c>
      <c r="HW88" s="1299">
        <v>73.722627737226276</v>
      </c>
      <c r="HX88" s="1300">
        <v>137</v>
      </c>
      <c r="HY88" s="709">
        <v>22.572815533980584</v>
      </c>
      <c r="HZ88" s="709">
        <v>7.7669902912621351</v>
      </c>
      <c r="IA88" s="709">
        <v>71.116504854368941</v>
      </c>
      <c r="IB88" s="709">
        <v>41.747572815533978</v>
      </c>
      <c r="IC88" s="709">
        <v>12.135922330097088</v>
      </c>
      <c r="ID88" s="709">
        <v>50.485436893203882</v>
      </c>
      <c r="IE88" s="709">
        <v>58.009708737864074</v>
      </c>
      <c r="IF88" s="709">
        <v>5.0970873786407767</v>
      </c>
      <c r="IG88" s="709">
        <v>65.291262135922338</v>
      </c>
      <c r="IH88" s="1300">
        <v>412</v>
      </c>
      <c r="II88" s="1265" t="s">
        <v>31</v>
      </c>
      <c r="IJ88" s="1266" t="s">
        <v>31</v>
      </c>
      <c r="IK88" s="1266" t="s">
        <v>31</v>
      </c>
      <c r="IL88" s="1266" t="s">
        <v>31</v>
      </c>
      <c r="IM88" s="1266" t="s">
        <v>31</v>
      </c>
      <c r="IN88" s="1266" t="s">
        <v>31</v>
      </c>
      <c r="IO88" s="1266" t="s">
        <v>31</v>
      </c>
      <c r="IP88" s="1266" t="s">
        <v>81</v>
      </c>
      <c r="IQ88" s="1267" t="s">
        <v>81</v>
      </c>
      <c r="IR88" s="1268" t="s">
        <v>31</v>
      </c>
      <c r="IS88" s="1269" t="s">
        <v>31</v>
      </c>
      <c r="IT88" s="1269" t="s">
        <v>31</v>
      </c>
      <c r="IU88" s="1269" t="s">
        <v>31</v>
      </c>
      <c r="IV88" s="1269" t="s">
        <v>31</v>
      </c>
      <c r="IW88" s="1269" t="s">
        <v>31</v>
      </c>
      <c r="IX88" s="1269" t="s">
        <v>31</v>
      </c>
      <c r="IY88" s="1269" t="s">
        <v>81</v>
      </c>
      <c r="IZ88" s="1267" t="s">
        <v>81</v>
      </c>
      <c r="JA88" s="1268" t="s">
        <v>31</v>
      </c>
      <c r="JB88" s="1269" t="s">
        <v>31</v>
      </c>
      <c r="JC88" s="1269" t="s">
        <v>31</v>
      </c>
      <c r="JD88" s="1269" t="s">
        <v>31</v>
      </c>
      <c r="JE88" s="1269" t="s">
        <v>31</v>
      </c>
      <c r="JF88" s="1269" t="s">
        <v>31</v>
      </c>
      <c r="JG88" s="1269" t="s">
        <v>31</v>
      </c>
      <c r="JH88" s="1269" t="s">
        <v>81</v>
      </c>
      <c r="JI88" s="1270" t="s">
        <v>81</v>
      </c>
      <c r="JJ88" s="1268" t="s">
        <v>31</v>
      </c>
      <c r="JK88" s="1269" t="s">
        <v>31</v>
      </c>
      <c r="JL88" s="1269" t="s">
        <v>31</v>
      </c>
      <c r="JM88" s="1269" t="s">
        <v>31</v>
      </c>
      <c r="JN88" s="1269" t="s">
        <v>31</v>
      </c>
      <c r="JO88" s="1269" t="s">
        <v>31</v>
      </c>
      <c r="JP88" s="1269" t="s">
        <v>31</v>
      </c>
      <c r="JQ88" s="1269" t="s">
        <v>31</v>
      </c>
      <c r="JR88" s="1270" t="s">
        <v>31</v>
      </c>
      <c r="JS88" s="1268" t="s">
        <v>31</v>
      </c>
      <c r="JT88" s="1269" t="s">
        <v>31</v>
      </c>
      <c r="JU88" s="1269" t="s">
        <v>31</v>
      </c>
      <c r="JV88" s="1269" t="s">
        <v>31</v>
      </c>
      <c r="JW88" s="1269" t="s">
        <v>31</v>
      </c>
      <c r="JX88" s="1269" t="s">
        <v>31</v>
      </c>
      <c r="JY88" s="1269" t="s">
        <v>31</v>
      </c>
      <c r="JZ88" s="1269" t="s">
        <v>31</v>
      </c>
      <c r="KA88" s="1270" t="s">
        <v>31</v>
      </c>
      <c r="KB88" s="1268" t="s">
        <v>31</v>
      </c>
      <c r="KC88" s="1269" t="s">
        <v>31</v>
      </c>
      <c r="KD88" s="1269" t="s">
        <v>31</v>
      </c>
      <c r="KE88" s="1269" t="s">
        <v>31</v>
      </c>
      <c r="KF88" s="1269" t="s">
        <v>31</v>
      </c>
      <c r="KG88" s="1269" t="s">
        <v>31</v>
      </c>
      <c r="KH88" s="1269" t="s">
        <v>31</v>
      </c>
      <c r="KI88" s="1269" t="s">
        <v>31</v>
      </c>
      <c r="KJ88" s="1270" t="s">
        <v>31</v>
      </c>
      <c r="KK88" s="718">
        <v>48.035914702581366</v>
      </c>
      <c r="KL88" s="705">
        <v>35</v>
      </c>
      <c r="KM88" s="718">
        <v>72.815533980582529</v>
      </c>
      <c r="KN88" s="705">
        <v>29</v>
      </c>
      <c r="KO88" s="725">
        <v>5.6493506493506489</v>
      </c>
      <c r="KP88" s="715">
        <v>24</v>
      </c>
      <c r="KQ88" s="1212">
        <v>0</v>
      </c>
      <c r="KR88" s="715">
        <v>27</v>
      </c>
      <c r="KS88" s="725">
        <v>15.470779220779221</v>
      </c>
      <c r="KT88" s="715">
        <v>34</v>
      </c>
      <c r="KU88" s="725">
        <v>6.7236375362786207</v>
      </c>
      <c r="KV88" s="715">
        <v>35</v>
      </c>
      <c r="KW88" s="725">
        <v>3.8822792736380713</v>
      </c>
      <c r="KX88" s="715">
        <v>74</v>
      </c>
      <c r="KY88" s="715">
        <v>6.7328326180257507</v>
      </c>
      <c r="KZ88" s="715">
        <v>74</v>
      </c>
      <c r="LA88" s="728">
        <v>0</v>
      </c>
      <c r="LB88" s="729">
        <v>0</v>
      </c>
      <c r="LC88" s="729">
        <v>0</v>
      </c>
      <c r="LD88" s="729">
        <v>0</v>
      </c>
      <c r="LE88" s="729">
        <v>0</v>
      </c>
      <c r="LF88" s="730">
        <v>0</v>
      </c>
      <c r="LG88" s="734">
        <v>77</v>
      </c>
      <c r="LH88" s="728">
        <v>10</v>
      </c>
      <c r="LI88" s="729">
        <v>0</v>
      </c>
      <c r="LJ88" s="706">
        <v>10</v>
      </c>
      <c r="LK88" s="705">
        <v>35</v>
      </c>
      <c r="LL88" s="1372" t="s">
        <v>1625</v>
      </c>
      <c r="LM88" s="976" t="s">
        <v>1625</v>
      </c>
      <c r="LN88" s="976" t="s">
        <v>1625</v>
      </c>
      <c r="LO88" s="976" t="s">
        <v>1625</v>
      </c>
      <c r="LP88" s="729">
        <v>0</v>
      </c>
      <c r="LQ88" s="1023">
        <v>59</v>
      </c>
      <c r="LR88" s="1372" t="s">
        <v>1632</v>
      </c>
      <c r="LS88" s="976" t="s">
        <v>1625</v>
      </c>
      <c r="LT88" s="976" t="s">
        <v>1625</v>
      </c>
      <c r="LU88" s="976" t="s">
        <v>1625</v>
      </c>
      <c r="LV88" s="729">
        <v>10</v>
      </c>
      <c r="LW88" s="1023">
        <v>37</v>
      </c>
      <c r="LX88" s="1372" t="s">
        <v>1625</v>
      </c>
      <c r="LY88" s="976" t="s">
        <v>1625</v>
      </c>
      <c r="LZ88" s="976" t="s">
        <v>1625</v>
      </c>
      <c r="MA88" s="976" t="s">
        <v>1625</v>
      </c>
      <c r="MB88" s="729">
        <v>0</v>
      </c>
      <c r="MC88" s="1023">
        <v>71</v>
      </c>
      <c r="MD88" s="1372" t="s">
        <v>1625</v>
      </c>
      <c r="ME88" s="976" t="s">
        <v>1625</v>
      </c>
      <c r="MF88" s="976" t="s">
        <v>1625</v>
      </c>
      <c r="MG88" s="976" t="s">
        <v>1625</v>
      </c>
      <c r="MH88" s="729">
        <v>0</v>
      </c>
      <c r="MI88" s="1023">
        <v>75</v>
      </c>
      <c r="MJ88" s="1372" t="s">
        <v>1625</v>
      </c>
      <c r="MK88" s="976" t="s">
        <v>1625</v>
      </c>
      <c r="ML88" s="976" t="s">
        <v>1625</v>
      </c>
      <c r="MM88" s="976" t="s">
        <v>1625</v>
      </c>
      <c r="MN88" s="729">
        <v>0</v>
      </c>
      <c r="MO88" s="1023">
        <v>73</v>
      </c>
      <c r="MP88" s="1372" t="s">
        <v>1625</v>
      </c>
      <c r="MQ88" s="976" t="s">
        <v>1625</v>
      </c>
      <c r="MR88" s="976" t="s">
        <v>1625</v>
      </c>
      <c r="MS88" s="976" t="s">
        <v>1625</v>
      </c>
      <c r="MT88" s="729">
        <v>0</v>
      </c>
      <c r="MU88" s="1023">
        <v>63</v>
      </c>
      <c r="MV88" s="1372" t="s">
        <v>1625</v>
      </c>
      <c r="MW88" s="976" t="s">
        <v>1625</v>
      </c>
      <c r="MX88" s="976" t="s">
        <v>1625</v>
      </c>
      <c r="MY88" s="729">
        <v>0</v>
      </c>
      <c r="MZ88" s="1023">
        <v>56</v>
      </c>
      <c r="NA88" s="1372" t="s">
        <v>1625</v>
      </c>
      <c r="NB88" s="976" t="s">
        <v>1625</v>
      </c>
      <c r="NC88" s="976" t="s">
        <v>1625</v>
      </c>
      <c r="ND88" s="976" t="s">
        <v>1625</v>
      </c>
      <c r="NE88" s="729">
        <v>0</v>
      </c>
      <c r="NF88" s="1023">
        <v>67</v>
      </c>
      <c r="NG88" s="976" t="s">
        <v>1625</v>
      </c>
      <c r="NH88" s="976" t="s">
        <v>1625</v>
      </c>
      <c r="NI88" s="976" t="s">
        <v>1625</v>
      </c>
      <c r="NJ88" s="976" t="s">
        <v>1625</v>
      </c>
      <c r="NK88" s="729">
        <v>0</v>
      </c>
      <c r="NL88" s="1023">
        <v>50</v>
      </c>
      <c r="NM88" s="715">
        <v>20.28</v>
      </c>
      <c r="NN88" s="715">
        <f t="shared" si="110"/>
        <v>64</v>
      </c>
      <c r="NO88" s="714">
        <v>277</v>
      </c>
      <c r="NP88" s="715">
        <v>20</v>
      </c>
      <c r="NQ88" s="731">
        <v>79.758134177944143</v>
      </c>
      <c r="NR88" s="715">
        <v>16</v>
      </c>
      <c r="NS88" s="715">
        <v>277</v>
      </c>
      <c r="NT88" s="715">
        <v>19</v>
      </c>
      <c r="NU88" s="731">
        <v>79.758134177944143</v>
      </c>
      <c r="NV88" s="715">
        <v>13</v>
      </c>
      <c r="NW88" s="715">
        <v>14</v>
      </c>
      <c r="NX88" s="715">
        <v>45</v>
      </c>
      <c r="NY88" s="725">
        <v>4.0310970342643246</v>
      </c>
      <c r="NZ88" s="715">
        <v>43</v>
      </c>
      <c r="OA88" s="1303">
        <v>0</v>
      </c>
      <c r="OB88" s="1995">
        <v>0</v>
      </c>
      <c r="OC88" s="1303">
        <v>47</v>
      </c>
      <c r="OD88" s="1303">
        <v>0</v>
      </c>
      <c r="OE88" s="1995">
        <v>0</v>
      </c>
      <c r="OF88" s="1303">
        <v>47</v>
      </c>
      <c r="OG88" s="1303">
        <v>16</v>
      </c>
      <c r="OH88" s="1995">
        <v>0.46069680391592283</v>
      </c>
      <c r="OI88" s="1303">
        <v>65</v>
      </c>
      <c r="OJ88" s="699">
        <v>2</v>
      </c>
      <c r="OK88" s="985">
        <v>0.5758710048949035</v>
      </c>
      <c r="OL88" s="1303">
        <v>62</v>
      </c>
      <c r="OM88" s="714">
        <v>33</v>
      </c>
      <c r="ON88" s="725">
        <v>9.5018715807659078</v>
      </c>
      <c r="OO88" s="733">
        <v>63</v>
      </c>
      <c r="OP88" s="714" t="s">
        <v>31</v>
      </c>
      <c r="OQ88" s="731" t="s">
        <v>31</v>
      </c>
      <c r="OR88" s="733" t="str">
        <f t="shared" si="138"/>
        <v>-</v>
      </c>
      <c r="OS88" s="981">
        <v>35.655737704918032</v>
      </c>
      <c r="OT88" s="733">
        <v>29</v>
      </c>
      <c r="OU88" s="715">
        <v>175</v>
      </c>
      <c r="OV88" s="715">
        <v>227</v>
      </c>
      <c r="OW88" s="715">
        <v>118</v>
      </c>
      <c r="OX88" s="715">
        <v>82</v>
      </c>
      <c r="OY88" s="715">
        <v>24</v>
      </c>
      <c r="OZ88" s="715">
        <v>186</v>
      </c>
      <c r="PA88" s="715">
        <v>451</v>
      </c>
      <c r="PB88" s="715">
        <v>71</v>
      </c>
      <c r="PC88" s="715">
        <v>47</v>
      </c>
      <c r="PD88" s="715">
        <v>348</v>
      </c>
      <c r="PE88" s="715">
        <v>161</v>
      </c>
      <c r="PF88" s="715">
        <v>314</v>
      </c>
      <c r="PG88" s="715">
        <v>0</v>
      </c>
      <c r="PH88" s="715">
        <v>10</v>
      </c>
      <c r="PI88" s="715">
        <v>185</v>
      </c>
      <c r="PJ88" s="715">
        <v>228</v>
      </c>
      <c r="PK88" s="715">
        <v>290</v>
      </c>
      <c r="PL88" s="715">
        <v>644</v>
      </c>
      <c r="PM88" s="714">
        <v>27.173913043478258</v>
      </c>
      <c r="PN88" s="715">
        <v>58</v>
      </c>
      <c r="PO88" s="715">
        <v>35.248447204968947</v>
      </c>
      <c r="PP88" s="715">
        <v>59</v>
      </c>
      <c r="PQ88" s="715">
        <v>18.322981366459629</v>
      </c>
      <c r="PR88" s="715">
        <v>17</v>
      </c>
      <c r="PS88" s="715">
        <v>12.732919254658384</v>
      </c>
      <c r="PT88" s="715">
        <v>36</v>
      </c>
      <c r="PU88" s="715">
        <v>3.7267080745341614</v>
      </c>
      <c r="PV88" s="715">
        <v>34</v>
      </c>
      <c r="PW88" s="715">
        <v>28.881987577639752</v>
      </c>
      <c r="PX88" s="715">
        <v>41</v>
      </c>
      <c r="PY88" s="715">
        <v>70.031055900621126</v>
      </c>
      <c r="PZ88" s="715">
        <v>41</v>
      </c>
      <c r="QA88" s="715">
        <v>11.024844720496894</v>
      </c>
      <c r="QB88" s="715">
        <v>70</v>
      </c>
      <c r="QC88" s="715">
        <v>7.2981366459627326</v>
      </c>
      <c r="QD88" s="715">
        <v>41</v>
      </c>
      <c r="QE88" s="715">
        <v>54.037267080745345</v>
      </c>
      <c r="QF88" s="715">
        <v>61</v>
      </c>
      <c r="QG88" s="715">
        <v>25</v>
      </c>
      <c r="QH88" s="715">
        <v>61</v>
      </c>
      <c r="QI88" s="715">
        <v>48.757763975155278</v>
      </c>
      <c r="QJ88" s="715">
        <v>20</v>
      </c>
      <c r="QK88" s="715">
        <v>0</v>
      </c>
      <c r="QL88" s="715">
        <v>1</v>
      </c>
      <c r="QM88" s="715">
        <v>1.5527950310559007</v>
      </c>
      <c r="QN88" s="715">
        <v>50</v>
      </c>
      <c r="QO88" s="715">
        <v>28.726708074534162</v>
      </c>
      <c r="QP88" s="715">
        <v>47</v>
      </c>
      <c r="QQ88" s="715">
        <v>35.403726708074537</v>
      </c>
      <c r="QR88" s="715">
        <v>66</v>
      </c>
      <c r="QS88" s="715">
        <v>45.031055900621119</v>
      </c>
      <c r="QT88" s="715">
        <v>44</v>
      </c>
      <c r="QU88" s="714">
        <v>63</v>
      </c>
      <c r="QV88" s="715">
        <v>0</v>
      </c>
      <c r="QW88" s="715">
        <v>4</v>
      </c>
      <c r="QX88" s="715">
        <v>4</v>
      </c>
      <c r="QY88" s="715">
        <v>2</v>
      </c>
      <c r="QZ88" s="715">
        <v>3</v>
      </c>
      <c r="RA88" s="715">
        <v>21</v>
      </c>
      <c r="RB88" s="715">
        <v>2</v>
      </c>
      <c r="RC88" s="715">
        <v>4</v>
      </c>
      <c r="RD88" s="715">
        <v>68</v>
      </c>
      <c r="RE88" s="715">
        <v>22</v>
      </c>
      <c r="RF88" s="715">
        <v>48</v>
      </c>
      <c r="RG88" s="715">
        <v>0</v>
      </c>
      <c r="RH88" s="715">
        <v>7</v>
      </c>
      <c r="RI88" s="715">
        <v>20</v>
      </c>
      <c r="RJ88" s="715">
        <v>77</v>
      </c>
      <c r="RK88" s="715">
        <v>95</v>
      </c>
      <c r="RL88" s="715">
        <v>238</v>
      </c>
      <c r="RM88" s="714">
        <v>26.47058823529412</v>
      </c>
      <c r="RN88" s="715">
        <v>59</v>
      </c>
      <c r="RO88" s="715">
        <v>0</v>
      </c>
      <c r="RP88" s="715">
        <v>1</v>
      </c>
      <c r="RQ88" s="715">
        <v>1.680672268907563</v>
      </c>
      <c r="RR88" s="715">
        <v>45</v>
      </c>
      <c r="RS88" s="715">
        <v>1.680672268907563</v>
      </c>
      <c r="RT88" s="715">
        <v>54</v>
      </c>
      <c r="RU88" s="715">
        <v>0.84033613445378152</v>
      </c>
      <c r="RV88" s="715">
        <v>16</v>
      </c>
      <c r="RW88" s="715">
        <v>1.2605042016806722</v>
      </c>
      <c r="RX88" s="715">
        <v>12</v>
      </c>
      <c r="RY88" s="715">
        <v>8.8235294117647065</v>
      </c>
      <c r="RZ88" s="715">
        <v>31</v>
      </c>
      <c r="SA88" s="715">
        <v>0.84033613445378152</v>
      </c>
      <c r="SB88" s="715">
        <v>30</v>
      </c>
      <c r="SC88" s="715">
        <v>1.680672268907563</v>
      </c>
      <c r="SD88" s="715">
        <v>39</v>
      </c>
      <c r="SE88" s="715">
        <v>28.571428571428569</v>
      </c>
      <c r="SF88" s="715">
        <v>33</v>
      </c>
      <c r="SG88" s="715">
        <v>9.2436974789915975</v>
      </c>
      <c r="SH88" s="715">
        <v>58</v>
      </c>
      <c r="SI88" s="715">
        <v>20.168067226890756</v>
      </c>
      <c r="SJ88" s="715">
        <v>40</v>
      </c>
      <c r="SK88" s="715">
        <v>0</v>
      </c>
      <c r="SL88" s="715">
        <v>1</v>
      </c>
      <c r="SM88" s="715">
        <v>2.9411764705882351</v>
      </c>
      <c r="SN88" s="715">
        <v>35</v>
      </c>
      <c r="SO88" s="715">
        <v>8.4033613445378155</v>
      </c>
      <c r="SP88" s="715">
        <v>38</v>
      </c>
      <c r="SQ88" s="715">
        <v>32.352941176470587</v>
      </c>
      <c r="SR88" s="715">
        <v>31</v>
      </c>
      <c r="SS88" s="715">
        <v>39.915966386554622</v>
      </c>
      <c r="ST88" s="733">
        <v>48</v>
      </c>
      <c r="SU88" s="4108" t="s">
        <v>8302</v>
      </c>
      <c r="SV88" s="1355" t="s">
        <v>8306</v>
      </c>
      <c r="SW88" s="1355">
        <v>40</v>
      </c>
      <c r="SX88" s="4109">
        <v>11.557353366079168</v>
      </c>
      <c r="SY88" s="1355">
        <v>61</v>
      </c>
      <c r="SZ88" s="2074">
        <v>7</v>
      </c>
      <c r="TA88" s="1995">
        <v>9</v>
      </c>
      <c r="TB88" s="3967">
        <v>2.5914195220270657</v>
      </c>
      <c r="TC88" s="1303">
        <v>30</v>
      </c>
      <c r="TD88" s="2074">
        <v>28</v>
      </c>
      <c r="TE88" s="1995">
        <v>25</v>
      </c>
      <c r="TF88" s="3967">
        <v>7.1983875611862942</v>
      </c>
      <c r="TG88" s="1303">
        <v>6</v>
      </c>
      <c r="TH88" s="2074">
        <v>0</v>
      </c>
      <c r="TI88" s="1995">
        <v>0</v>
      </c>
      <c r="TJ88" s="3967">
        <v>0</v>
      </c>
      <c r="TK88" s="1303">
        <v>6</v>
      </c>
      <c r="TL88" s="2074">
        <v>0</v>
      </c>
      <c r="TM88" s="1995">
        <v>0</v>
      </c>
      <c r="TN88" s="3967">
        <v>0</v>
      </c>
      <c r="TO88" s="1303">
        <v>11</v>
      </c>
      <c r="TP88" s="2074">
        <v>0</v>
      </c>
      <c r="TQ88" s="1995">
        <v>0</v>
      </c>
      <c r="TR88" s="3967">
        <v>0</v>
      </c>
      <c r="TS88" s="1303">
        <v>5</v>
      </c>
      <c r="TT88" s="2074">
        <v>0</v>
      </c>
      <c r="TU88" s="1995">
        <v>0</v>
      </c>
      <c r="TV88" s="3967">
        <v>0</v>
      </c>
      <c r="TW88" s="1303">
        <v>2</v>
      </c>
      <c r="TX88" s="2074">
        <v>28</v>
      </c>
      <c r="TY88" s="1995">
        <v>28</v>
      </c>
      <c r="TZ88" s="3967">
        <v>8.0621940685286493</v>
      </c>
      <c r="UA88" s="1303">
        <v>34</v>
      </c>
      <c r="UB88" s="2074">
        <v>17</v>
      </c>
      <c r="UC88" s="1995">
        <v>30</v>
      </c>
      <c r="UD88" s="3967">
        <v>8.6380650734235527</v>
      </c>
      <c r="UE88" s="1303">
        <v>31</v>
      </c>
      <c r="UF88" s="2074">
        <v>0</v>
      </c>
      <c r="UG88" s="1995">
        <v>0</v>
      </c>
      <c r="UH88" s="3967">
        <v>0</v>
      </c>
      <c r="UI88" s="1303">
        <v>14</v>
      </c>
      <c r="UJ88" s="2074">
        <v>20</v>
      </c>
      <c r="UK88" s="1995">
        <v>21</v>
      </c>
      <c r="UL88" s="3967">
        <v>6.0466455513964874</v>
      </c>
      <c r="UM88" s="1303">
        <v>5</v>
      </c>
      <c r="UN88" s="2074">
        <v>0</v>
      </c>
      <c r="UO88" s="1995">
        <v>0</v>
      </c>
      <c r="UP88" s="3967">
        <v>0</v>
      </c>
      <c r="UQ88" s="1303">
        <v>3</v>
      </c>
      <c r="UR88" s="2074">
        <v>86</v>
      </c>
      <c r="US88" s="1995">
        <v>0</v>
      </c>
      <c r="UT88" s="3967">
        <v>0</v>
      </c>
      <c r="UU88" s="1303">
        <v>12</v>
      </c>
      <c r="UV88" s="2074">
        <v>62</v>
      </c>
      <c r="UW88" s="1995">
        <v>0</v>
      </c>
      <c r="UX88" s="3967">
        <v>0</v>
      </c>
      <c r="UY88" s="1303">
        <v>26</v>
      </c>
      <c r="UZ88" s="2074">
        <v>0</v>
      </c>
      <c r="VA88" s="1995">
        <v>0</v>
      </c>
      <c r="VB88" s="3967">
        <v>0</v>
      </c>
      <c r="VC88" s="1303">
        <v>4</v>
      </c>
      <c r="VD88" s="2073">
        <v>0</v>
      </c>
      <c r="VE88" s="1303">
        <v>0</v>
      </c>
      <c r="VF88" s="1303">
        <v>0</v>
      </c>
      <c r="VG88" s="1303">
        <v>7</v>
      </c>
      <c r="VH88" s="1303">
        <v>0</v>
      </c>
      <c r="VI88" s="1303">
        <v>0</v>
      </c>
      <c r="VJ88" s="1303">
        <v>0</v>
      </c>
      <c r="VK88" s="1303">
        <v>4</v>
      </c>
      <c r="VL88" s="1303">
        <v>0</v>
      </c>
      <c r="VM88" s="1303">
        <v>0</v>
      </c>
      <c r="VN88" s="1303">
        <v>0</v>
      </c>
      <c r="VO88" s="1303">
        <v>9</v>
      </c>
      <c r="VP88" s="1303">
        <v>0</v>
      </c>
      <c r="VQ88" s="1303">
        <v>0</v>
      </c>
      <c r="VR88" s="1303">
        <v>0</v>
      </c>
      <c r="VS88" s="1303">
        <v>18</v>
      </c>
      <c r="VT88" s="1303">
        <v>0</v>
      </c>
      <c r="VU88" s="1303">
        <v>0</v>
      </c>
      <c r="VV88" s="1303">
        <v>0</v>
      </c>
      <c r="VW88" s="1303">
        <v>7</v>
      </c>
      <c r="VX88" s="1303">
        <v>0</v>
      </c>
      <c r="VY88" s="1303">
        <v>0</v>
      </c>
      <c r="VZ88" s="1303">
        <v>0</v>
      </c>
      <c r="WA88" s="1303">
        <v>36</v>
      </c>
      <c r="WB88" s="1303">
        <v>0</v>
      </c>
      <c r="WC88" s="1303">
        <v>0</v>
      </c>
      <c r="WD88" s="1303">
        <v>0</v>
      </c>
      <c r="WE88" s="1303">
        <v>15</v>
      </c>
      <c r="WF88" s="1303">
        <v>0</v>
      </c>
      <c r="WG88" s="1303">
        <v>0</v>
      </c>
      <c r="WH88" s="1303">
        <v>0</v>
      </c>
      <c r="WI88" s="1303">
        <v>6</v>
      </c>
      <c r="WJ88" s="1303">
        <v>0</v>
      </c>
      <c r="WK88" s="1303">
        <v>0</v>
      </c>
      <c r="WL88" s="1303">
        <v>0</v>
      </c>
      <c r="WM88" s="1303">
        <v>19</v>
      </c>
      <c r="WN88" s="1303">
        <v>0</v>
      </c>
      <c r="WO88" s="1303">
        <v>0</v>
      </c>
      <c r="WP88" s="1303">
        <v>0</v>
      </c>
      <c r="WQ88" s="1303">
        <v>16</v>
      </c>
      <c r="WR88" s="1303">
        <v>0</v>
      </c>
      <c r="WS88" s="1303">
        <v>0</v>
      </c>
      <c r="WT88" s="1303">
        <v>0</v>
      </c>
      <c r="WU88" s="1303">
        <v>16</v>
      </c>
      <c r="WV88" s="2150"/>
      <c r="WW88" s="712">
        <v>8.3870967741935498</v>
      </c>
      <c r="WX88" s="712">
        <v>4.7244094488188972</v>
      </c>
      <c r="WY88" s="712">
        <v>6.5217391304347823</v>
      </c>
      <c r="WZ88" s="712">
        <v>11.971830985915492</v>
      </c>
      <c r="XA88" s="712">
        <v>9.2857142857142865</v>
      </c>
      <c r="XB88" s="712">
        <v>3.2051282051282048</v>
      </c>
      <c r="XC88" s="699">
        <v>0.83333333333333337</v>
      </c>
      <c r="XD88" s="699">
        <v>75</v>
      </c>
      <c r="XE88" s="699">
        <v>8.2621082621082618</v>
      </c>
      <c r="XF88" s="712">
        <v>6.4655172413793105</v>
      </c>
      <c r="XG88" s="699">
        <v>77</v>
      </c>
      <c r="XH88" s="712">
        <v>1.935483870967742</v>
      </c>
      <c r="XI88" s="712">
        <v>1.5748031496062991</v>
      </c>
      <c r="XJ88" s="712">
        <v>1.4492753623188406</v>
      </c>
      <c r="XK88" s="712">
        <v>2.8169014084507045</v>
      </c>
      <c r="XL88" s="712">
        <v>2.1428571428571428</v>
      </c>
      <c r="XM88" s="712" t="s">
        <v>31</v>
      </c>
      <c r="XN88" s="699" t="s">
        <v>31</v>
      </c>
      <c r="XO88" s="699" t="s">
        <v>31</v>
      </c>
      <c r="XP88" s="699">
        <v>1.9943019943019942</v>
      </c>
      <c r="XQ88" s="712">
        <v>1.2931034482758621</v>
      </c>
      <c r="XR88" s="699">
        <v>74</v>
      </c>
      <c r="XS88" s="712">
        <v>0.83333333333333337</v>
      </c>
      <c r="XT88" s="699">
        <v>75</v>
      </c>
      <c r="XU88" s="699">
        <v>10.256410256410255</v>
      </c>
      <c r="XV88" s="985">
        <v>7.7586206896551726</v>
      </c>
      <c r="XW88" s="699">
        <v>77</v>
      </c>
      <c r="XX88" s="699">
        <v>96.794871794871796</v>
      </c>
      <c r="XY88" s="699">
        <v>99.166666666666671</v>
      </c>
      <c r="XZ88" s="699">
        <v>76</v>
      </c>
      <c r="YA88" s="985">
        <v>87.464387464387457</v>
      </c>
      <c r="YB88" s="985">
        <v>91.235632183908038</v>
      </c>
      <c r="YC88" s="699">
        <v>77</v>
      </c>
      <c r="YD88" s="985" t="s">
        <v>31</v>
      </c>
      <c r="YE88" s="985" t="s">
        <v>31</v>
      </c>
      <c r="YF88" s="699" t="s">
        <v>31</v>
      </c>
      <c r="YG88" s="699">
        <v>0.99715099715099709</v>
      </c>
      <c r="YH88" s="699">
        <v>0.43103448275862066</v>
      </c>
      <c r="YI88" s="699">
        <v>2</v>
      </c>
      <c r="YJ88" s="699" t="s">
        <v>31</v>
      </c>
      <c r="YK88" s="699" t="s">
        <v>31</v>
      </c>
      <c r="YL88" s="699" t="s">
        <v>31</v>
      </c>
      <c r="YM88" s="985">
        <v>1.2820512820512819</v>
      </c>
      <c r="YN88" s="985">
        <v>0.57471264367816088</v>
      </c>
      <c r="YO88" s="699">
        <v>5</v>
      </c>
      <c r="YP88" s="985">
        <v>0</v>
      </c>
      <c r="YQ88" s="985">
        <v>0</v>
      </c>
      <c r="YR88" s="699">
        <v>37</v>
      </c>
      <c r="YS88" s="712">
        <v>0</v>
      </c>
      <c r="YT88" s="985">
        <v>0</v>
      </c>
      <c r="YU88" s="699">
        <v>24</v>
      </c>
      <c r="YV88" s="982">
        <v>69</v>
      </c>
      <c r="YW88" s="725">
        <v>57.971014492753625</v>
      </c>
      <c r="YX88" s="699">
        <v>3</v>
      </c>
      <c r="YY88" s="699">
        <v>209</v>
      </c>
      <c r="YZ88" s="725">
        <v>56.459330143540662</v>
      </c>
      <c r="ZA88" s="699">
        <v>66</v>
      </c>
      <c r="ZB88" s="715">
        <v>55</v>
      </c>
      <c r="ZC88" s="725">
        <v>74.545454545454547</v>
      </c>
      <c r="ZD88" s="699">
        <v>64</v>
      </c>
      <c r="ZE88" s="982">
        <v>65</v>
      </c>
      <c r="ZF88" s="715">
        <v>38.461538461538467</v>
      </c>
      <c r="ZG88" s="699">
        <v>38</v>
      </c>
      <c r="ZH88" s="716">
        <v>0</v>
      </c>
      <c r="ZI88" s="712">
        <v>0</v>
      </c>
      <c r="ZJ88" s="699">
        <v>25</v>
      </c>
      <c r="ZK88" s="1363" t="s">
        <v>1627</v>
      </c>
      <c r="ZL88" s="712">
        <v>76.771653543307082</v>
      </c>
      <c r="ZM88" s="712">
        <v>83.773584905660385</v>
      </c>
      <c r="ZN88" s="699">
        <v>58</v>
      </c>
      <c r="ZO88" s="715">
        <v>530</v>
      </c>
      <c r="ZP88" s="709">
        <v>46.728971962616825</v>
      </c>
      <c r="ZQ88" s="703">
        <v>55.208333333333336</v>
      </c>
      <c r="ZR88" s="978">
        <v>71</v>
      </c>
      <c r="ZS88" s="705">
        <v>192</v>
      </c>
      <c r="ZT88" s="709">
        <v>71.621621621621628</v>
      </c>
      <c r="ZU88" s="703">
        <v>67.924528301886795</v>
      </c>
      <c r="ZV88" s="978">
        <v>62</v>
      </c>
      <c r="ZW88" s="4111">
        <v>53</v>
      </c>
      <c r="ZX88" s="709">
        <v>35.443037974683541</v>
      </c>
      <c r="ZY88" s="703">
        <v>54.117647058823529</v>
      </c>
      <c r="ZZ88" s="978">
        <v>59</v>
      </c>
      <c r="AAA88" s="4111">
        <v>85</v>
      </c>
      <c r="AAB88" s="709">
        <v>31.147540983606557</v>
      </c>
      <c r="AAC88" s="703">
        <v>44.444444444444443</v>
      </c>
      <c r="AAD88" s="978">
        <v>68</v>
      </c>
      <c r="AAE88" s="4111">
        <v>54</v>
      </c>
      <c r="AAF88" s="983">
        <v>97.326203208556151</v>
      </c>
      <c r="AAG88" s="715">
        <v>100</v>
      </c>
      <c r="AAH88" s="715">
        <v>1</v>
      </c>
      <c r="AAI88" s="733">
        <v>200</v>
      </c>
      <c r="AAJ88" s="709">
        <v>454.4</v>
      </c>
      <c r="AAK88" s="978">
        <v>10</v>
      </c>
      <c r="AAL88" s="703">
        <v>858.3</v>
      </c>
      <c r="AAM88" s="978">
        <v>43</v>
      </c>
      <c r="AAN88" s="703">
        <v>0</v>
      </c>
      <c r="AAO88" s="978">
        <f t="shared" si="139"/>
        <v>31</v>
      </c>
      <c r="AAP88" s="703">
        <v>0</v>
      </c>
      <c r="AAQ88" s="979">
        <f t="shared" si="140"/>
        <v>12</v>
      </c>
      <c r="AAR88" s="712">
        <v>3.45</v>
      </c>
      <c r="AAS88" s="699">
        <v>25</v>
      </c>
      <c r="AAT88" s="712">
        <v>606.9</v>
      </c>
      <c r="AAU88" s="699">
        <v>3</v>
      </c>
      <c r="AAV88" s="712">
        <v>0</v>
      </c>
      <c r="AAW88" s="699">
        <v>24</v>
      </c>
      <c r="AAX88" s="712">
        <v>304.5</v>
      </c>
      <c r="AAY88" s="699">
        <v>25</v>
      </c>
      <c r="AAZ88" s="699">
        <v>4104.8</v>
      </c>
      <c r="ABA88" s="978">
        <f t="shared" si="141"/>
        <v>48</v>
      </c>
      <c r="ABB88" s="712">
        <v>377.6</v>
      </c>
      <c r="ABC88" s="978">
        <f t="shared" si="141"/>
        <v>59</v>
      </c>
      <c r="ABD88" s="712">
        <v>1266.7</v>
      </c>
      <c r="ABE88" s="978">
        <f t="shared" si="141"/>
        <v>15</v>
      </c>
      <c r="ABF88" s="712">
        <v>743</v>
      </c>
      <c r="ABG88" s="978">
        <f t="shared" si="141"/>
        <v>31</v>
      </c>
      <c r="ABH88" s="712">
        <v>0</v>
      </c>
      <c r="ABI88" s="978">
        <f t="shared" si="141"/>
        <v>2</v>
      </c>
      <c r="ABJ88" s="712">
        <v>0</v>
      </c>
      <c r="ABK88" s="978">
        <f t="shared" si="141"/>
        <v>1</v>
      </c>
      <c r="ABL88" s="712">
        <v>0</v>
      </c>
      <c r="ABM88" s="978">
        <f t="shared" si="141"/>
        <v>38</v>
      </c>
      <c r="ABN88" s="712">
        <f t="shared" si="142"/>
        <v>0</v>
      </c>
      <c r="ABO88" s="2732">
        <f t="shared" si="143"/>
        <v>39</v>
      </c>
      <c r="ABP88" s="716">
        <v>0</v>
      </c>
      <c r="ABQ88" s="712" t="s">
        <v>1625</v>
      </c>
      <c r="ABR88" s="712">
        <v>0</v>
      </c>
      <c r="ABS88" s="712" t="s">
        <v>1625</v>
      </c>
      <c r="ABT88" s="712">
        <v>0</v>
      </c>
      <c r="ABU88" s="712" t="s">
        <v>1625</v>
      </c>
      <c r="ABV88" s="712">
        <v>0</v>
      </c>
      <c r="ABW88" s="712" t="s">
        <v>1625</v>
      </c>
      <c r="ABX88" s="712">
        <v>0</v>
      </c>
      <c r="ABY88" s="712" t="s">
        <v>1625</v>
      </c>
      <c r="ABZ88" s="712">
        <v>0</v>
      </c>
      <c r="ACA88" s="699">
        <v>74</v>
      </c>
      <c r="ACB88" s="712">
        <v>5</v>
      </c>
      <c r="ACC88" s="712" t="s">
        <v>1632</v>
      </c>
      <c r="ACD88" s="712">
        <v>5</v>
      </c>
      <c r="ACE88" s="712" t="s">
        <v>1632</v>
      </c>
      <c r="ACF88" s="712">
        <v>5</v>
      </c>
      <c r="ACG88" s="712" t="s">
        <v>1632</v>
      </c>
      <c r="ACH88" s="712">
        <v>0</v>
      </c>
      <c r="ACI88" s="712" t="s">
        <v>1625</v>
      </c>
      <c r="ACJ88" s="712">
        <v>15</v>
      </c>
      <c r="ACK88" s="699">
        <v>29</v>
      </c>
      <c r="ACL88" s="712">
        <v>5</v>
      </c>
      <c r="ACM88" s="712" t="s">
        <v>1632</v>
      </c>
      <c r="ACN88" s="712">
        <v>0</v>
      </c>
      <c r="ACO88" s="712" t="s">
        <v>1625</v>
      </c>
      <c r="ACP88" s="712">
        <v>0</v>
      </c>
      <c r="ACQ88" s="712" t="s">
        <v>1625</v>
      </c>
      <c r="ACR88" s="712">
        <v>5</v>
      </c>
      <c r="ACS88" s="699">
        <v>51</v>
      </c>
      <c r="ACT88" s="699">
        <v>10</v>
      </c>
      <c r="ACU88" s="699" t="s">
        <v>1632</v>
      </c>
      <c r="ACV88" s="699">
        <v>0</v>
      </c>
      <c r="ACW88" s="699" t="s">
        <v>1625</v>
      </c>
      <c r="ACX88" s="699">
        <v>0</v>
      </c>
      <c r="ACY88" s="699" t="s">
        <v>1625</v>
      </c>
      <c r="ACZ88" s="699">
        <v>0</v>
      </c>
      <c r="ADA88" s="699" t="s">
        <v>1625</v>
      </c>
      <c r="ADB88" s="699">
        <v>10</v>
      </c>
      <c r="ADC88" s="699">
        <v>55</v>
      </c>
      <c r="ADD88" s="989">
        <v>10</v>
      </c>
      <c r="ADE88" s="989">
        <v>0</v>
      </c>
      <c r="ADF88" s="989">
        <v>0</v>
      </c>
      <c r="ADG88" s="989">
        <v>0</v>
      </c>
      <c r="ADH88" s="989">
        <v>10</v>
      </c>
      <c r="ADI88" s="699">
        <v>58</v>
      </c>
      <c r="ADJ88" s="712">
        <v>5</v>
      </c>
      <c r="ADK88" s="712" t="s">
        <v>1632</v>
      </c>
      <c r="ADL88" s="712">
        <v>5</v>
      </c>
      <c r="ADM88" s="712" t="s">
        <v>1632</v>
      </c>
      <c r="ADN88" s="712">
        <v>0</v>
      </c>
      <c r="ADO88" s="712" t="s">
        <v>1625</v>
      </c>
      <c r="ADP88" s="712">
        <v>0</v>
      </c>
      <c r="ADQ88" s="712" t="s">
        <v>1625</v>
      </c>
      <c r="ADR88" s="712">
        <v>10</v>
      </c>
      <c r="ADS88" s="699">
        <v>49</v>
      </c>
      <c r="ADT88" s="712">
        <v>10</v>
      </c>
      <c r="ADU88" s="712">
        <v>10</v>
      </c>
      <c r="ADV88" s="712">
        <v>0</v>
      </c>
      <c r="ADW88" s="712">
        <v>0</v>
      </c>
      <c r="ADX88" s="712">
        <v>20</v>
      </c>
      <c r="ADY88" s="699">
        <v>38</v>
      </c>
      <c r="ADZ88" s="714">
        <v>1</v>
      </c>
      <c r="AEA88" s="712">
        <v>12.621481761958854</v>
      </c>
      <c r="AEB88" s="699">
        <v>3</v>
      </c>
      <c r="AEC88" s="715">
        <v>0</v>
      </c>
      <c r="AED88" s="712">
        <v>0</v>
      </c>
      <c r="AEE88" s="699">
        <v>54</v>
      </c>
      <c r="AEF88" s="715">
        <v>2</v>
      </c>
      <c r="AEG88" s="712">
        <v>25.242963523917709</v>
      </c>
      <c r="AEH88" s="699">
        <v>6</v>
      </c>
      <c r="AEI88" s="1303">
        <v>2</v>
      </c>
      <c r="AEJ88" s="712">
        <v>25.242963523917709</v>
      </c>
      <c r="AEK88" s="699">
        <f t="shared" si="144"/>
        <v>53</v>
      </c>
      <c r="AEL88" s="715">
        <v>1</v>
      </c>
      <c r="AEM88" s="712">
        <v>12.345679012345679</v>
      </c>
      <c r="AEN88" s="699">
        <v>13</v>
      </c>
      <c r="AEO88" s="699">
        <v>3</v>
      </c>
      <c r="AEP88" s="712">
        <v>37.9</v>
      </c>
      <c r="AEQ88" s="699">
        <v>27</v>
      </c>
      <c r="AER88" s="699">
        <v>2</v>
      </c>
      <c r="AES88" s="712">
        <v>25.2</v>
      </c>
      <c r="AET88" s="699">
        <v>38</v>
      </c>
      <c r="AEU88" s="699">
        <v>1</v>
      </c>
      <c r="AEV88" s="1099">
        <v>12.6</v>
      </c>
      <c r="AEW88" s="699">
        <v>10</v>
      </c>
      <c r="AEX88" s="989">
        <v>5.7000000000000002E-2</v>
      </c>
      <c r="AEY88" s="989">
        <v>71</v>
      </c>
      <c r="AEZ88" s="989">
        <v>9.4E-2</v>
      </c>
      <c r="AFA88" s="989">
        <v>12</v>
      </c>
      <c r="AFB88" s="989">
        <v>0</v>
      </c>
      <c r="AFC88" s="989">
        <v>51</v>
      </c>
      <c r="AFD88" s="989">
        <v>0</v>
      </c>
      <c r="AFE88" s="989">
        <v>49</v>
      </c>
      <c r="AFF88" s="989">
        <v>0</v>
      </c>
      <c r="AFG88" s="989">
        <v>44</v>
      </c>
      <c r="AFH88" s="989">
        <v>0</v>
      </c>
      <c r="AFI88" s="989">
        <v>44</v>
      </c>
      <c r="AFJ88" s="989">
        <v>0</v>
      </c>
      <c r="AFK88" s="989">
        <v>7</v>
      </c>
      <c r="AFL88" s="989">
        <v>0</v>
      </c>
      <c r="AFM88" s="989">
        <v>7</v>
      </c>
      <c r="AFN88" s="989">
        <v>7</v>
      </c>
      <c r="AFO88" s="989">
        <v>85.261875761266751</v>
      </c>
      <c r="AFP88" s="989">
        <v>41</v>
      </c>
      <c r="AFQ88" s="989">
        <v>3</v>
      </c>
      <c r="AFR88" s="989">
        <v>36.540803897685748</v>
      </c>
      <c r="AFS88" s="989">
        <v>51</v>
      </c>
      <c r="AFT88" s="989">
        <v>10</v>
      </c>
      <c r="AFU88" s="989">
        <v>121.80267965895248</v>
      </c>
      <c r="AFV88" s="989">
        <v>43</v>
      </c>
      <c r="AFW88" s="989">
        <v>8</v>
      </c>
      <c r="AFX88" s="989">
        <v>97.442143727162005</v>
      </c>
      <c r="AFY88" s="989">
        <v>42</v>
      </c>
      <c r="AFZ88" s="989">
        <v>55</v>
      </c>
      <c r="AGA88" s="989">
        <v>669.91473812423874</v>
      </c>
      <c r="AGB88" s="989">
        <v>31</v>
      </c>
      <c r="AGC88" s="989">
        <v>10</v>
      </c>
      <c r="AGD88" s="989">
        <v>121.80267965895248</v>
      </c>
      <c r="AGE88" s="989">
        <v>56</v>
      </c>
      <c r="AGF88" s="989">
        <v>4</v>
      </c>
      <c r="AGG88" s="989">
        <v>81.14</v>
      </c>
      <c r="AGH88" s="989">
        <v>38</v>
      </c>
      <c r="AGI88" s="989">
        <v>0</v>
      </c>
      <c r="AGJ88" s="989">
        <v>0</v>
      </c>
      <c r="AGK88" s="989">
        <v>10</v>
      </c>
      <c r="AGL88" s="989">
        <v>0</v>
      </c>
      <c r="AGM88" s="989">
        <v>0</v>
      </c>
      <c r="AGN88" s="989">
        <v>2</v>
      </c>
      <c r="AGO88" s="989">
        <v>4</v>
      </c>
      <c r="AGP88" s="989">
        <v>81.14</v>
      </c>
      <c r="AGQ88" s="989">
        <v>26</v>
      </c>
      <c r="AGR88" s="989">
        <v>0</v>
      </c>
      <c r="AGS88" s="989">
        <v>0</v>
      </c>
      <c r="AGT88" s="989">
        <v>19</v>
      </c>
      <c r="AGU88" s="989">
        <v>0</v>
      </c>
      <c r="AGV88" s="989">
        <v>0</v>
      </c>
      <c r="AGW88" s="989">
        <v>31</v>
      </c>
      <c r="AGX88" s="989">
        <v>0</v>
      </c>
      <c r="AGY88" s="989">
        <v>0</v>
      </c>
      <c r="AGZ88" s="989">
        <v>25</v>
      </c>
      <c r="AHA88" s="989">
        <v>0</v>
      </c>
      <c r="AHB88" s="989">
        <v>0</v>
      </c>
      <c r="AHC88" s="989">
        <v>12</v>
      </c>
      <c r="AHD88" s="989">
        <v>0</v>
      </c>
      <c r="AHE88" s="989">
        <v>0</v>
      </c>
      <c r="AHF88" s="989">
        <v>41</v>
      </c>
      <c r="AHG88" s="712">
        <v>15</v>
      </c>
      <c r="AHH88" s="712">
        <v>306.75</v>
      </c>
      <c r="AHI88" s="699">
        <v>27</v>
      </c>
      <c r="AHJ88" s="712">
        <v>10</v>
      </c>
      <c r="AHK88" s="712">
        <v>204.5</v>
      </c>
      <c r="AHL88" s="712">
        <v>69</v>
      </c>
      <c r="AHM88" s="712">
        <v>0</v>
      </c>
      <c r="AHN88" s="712">
        <v>0</v>
      </c>
      <c r="AHO88" s="699">
        <v>43</v>
      </c>
      <c r="AHP88" s="712">
        <v>0</v>
      </c>
      <c r="AHQ88" s="712">
        <v>0</v>
      </c>
      <c r="AHR88" s="712">
        <v>23</v>
      </c>
      <c r="AHS88" s="712">
        <v>0</v>
      </c>
      <c r="AHT88" s="712">
        <v>0</v>
      </c>
      <c r="AHU88" s="699">
        <v>28</v>
      </c>
      <c r="AHV88" s="712">
        <v>8</v>
      </c>
      <c r="AHW88" s="712">
        <v>163.6</v>
      </c>
      <c r="AHX88" s="699">
        <v>44</v>
      </c>
      <c r="AHY88" s="712">
        <v>15</v>
      </c>
      <c r="AHZ88" s="712">
        <v>304.26</v>
      </c>
      <c r="AIA88" s="699">
        <v>30</v>
      </c>
      <c r="AIC88" s="714"/>
      <c r="AID88" s="725"/>
      <c r="AIE88" s="715"/>
      <c r="AIF88" s="714"/>
      <c r="AIG88" s="725"/>
      <c r="AIH88" s="715"/>
      <c r="AII88" s="715"/>
      <c r="AIJ88" s="712"/>
      <c r="AIK88" s="715"/>
      <c r="AIL88" s="1169">
        <v>64</v>
      </c>
      <c r="AIM88" s="1174">
        <v>60.9375</v>
      </c>
      <c r="AIN88" s="1168">
        <f t="shared" si="145"/>
        <v>18</v>
      </c>
      <c r="AIO88" s="715">
        <v>215</v>
      </c>
      <c r="AIP88" s="725">
        <v>28.372093023255815</v>
      </c>
      <c r="AIQ88" s="715">
        <f t="shared" si="146"/>
        <v>23</v>
      </c>
      <c r="AIR88" s="1169">
        <v>63</v>
      </c>
      <c r="AIS88" s="1174">
        <v>44.444444444444443</v>
      </c>
      <c r="AIT88" s="1168">
        <f t="shared" si="147"/>
        <v>15</v>
      </c>
      <c r="AIU88" s="715">
        <v>214</v>
      </c>
      <c r="AIV88" s="725">
        <v>9.8130841121495322</v>
      </c>
      <c r="AIW88" s="715">
        <f t="shared" si="148"/>
        <v>66</v>
      </c>
      <c r="AIX88" s="1169">
        <v>65</v>
      </c>
      <c r="AIY88" s="1174">
        <v>3.0769230769230771</v>
      </c>
      <c r="AIZ88" s="1168">
        <f t="shared" si="149"/>
        <v>14</v>
      </c>
      <c r="AJA88" s="715">
        <v>203</v>
      </c>
      <c r="AJB88" s="725">
        <v>19.704433497536947</v>
      </c>
      <c r="AJC88" s="715">
        <f t="shared" si="150"/>
        <v>30</v>
      </c>
      <c r="AJD88" s="714">
        <v>61</v>
      </c>
      <c r="AJE88" s="725">
        <v>16.393442622950818</v>
      </c>
      <c r="AJF88" s="715">
        <v>74</v>
      </c>
      <c r="AJG88" s="699">
        <v>213</v>
      </c>
      <c r="AJH88" s="1099">
        <v>12.206572769953052</v>
      </c>
      <c r="AJI88" s="733">
        <v>66</v>
      </c>
      <c r="AJJ88" s="714">
        <v>61</v>
      </c>
      <c r="AJK88" s="712">
        <v>19.672131147540984</v>
      </c>
      <c r="AJL88" s="715">
        <v>14</v>
      </c>
      <c r="AJM88" s="699">
        <v>213</v>
      </c>
      <c r="AJN88" s="712">
        <v>28.169014084507044</v>
      </c>
      <c r="AJO88" s="715">
        <v>71</v>
      </c>
      <c r="AJP88" s="714">
        <v>61</v>
      </c>
      <c r="AJQ88" s="712">
        <v>18.032786885245901</v>
      </c>
      <c r="AJR88" s="715">
        <v>20</v>
      </c>
      <c r="AJS88" s="699">
        <v>213</v>
      </c>
      <c r="AJT88" s="712">
        <v>24.413145539906104</v>
      </c>
      <c r="AJU88" s="715">
        <f t="shared" si="151"/>
        <v>47</v>
      </c>
      <c r="AJV88" s="1178">
        <v>50</v>
      </c>
      <c r="AJW88" s="1099">
        <v>0</v>
      </c>
      <c r="AJX88" s="1099">
        <v>0</v>
      </c>
      <c r="AJY88" s="1099">
        <v>0</v>
      </c>
      <c r="AJZ88" s="1099">
        <v>0</v>
      </c>
      <c r="AKA88" s="1099">
        <v>0</v>
      </c>
      <c r="AKB88" s="1099">
        <v>0</v>
      </c>
      <c r="AKC88" s="1099">
        <v>50</v>
      </c>
      <c r="AKD88" s="1099">
        <v>0</v>
      </c>
      <c r="AKE88" s="1099">
        <v>50</v>
      </c>
      <c r="AKF88" s="1099">
        <v>0</v>
      </c>
      <c r="AKG88" s="1188">
        <v>2</v>
      </c>
      <c r="AKH88" s="985">
        <v>30.76923076923077</v>
      </c>
      <c r="AKI88" s="985">
        <v>7.6923076923076925</v>
      </c>
      <c r="AKJ88" s="985">
        <v>12.820512820512819</v>
      </c>
      <c r="AKK88" s="985">
        <v>7.6923076923076925</v>
      </c>
      <c r="AKL88" s="985">
        <v>15.384615384615385</v>
      </c>
      <c r="AKM88" s="985">
        <v>7.6923076923076925</v>
      </c>
      <c r="AKN88" s="985">
        <v>15.384615384615385</v>
      </c>
      <c r="AKO88" s="985">
        <v>5.1282051282051277</v>
      </c>
      <c r="AKP88" s="985">
        <v>33.333333333333329</v>
      </c>
      <c r="AKQ88" s="985">
        <v>25.641025641025639</v>
      </c>
      <c r="AKR88" s="985">
        <v>2.5641025641025639</v>
      </c>
      <c r="AKS88" s="699">
        <v>39</v>
      </c>
      <c r="AKT88" s="714" t="s">
        <v>1634</v>
      </c>
      <c r="AKU88" s="715" t="s">
        <v>1634</v>
      </c>
      <c r="AKV88" s="715" t="s">
        <v>1634</v>
      </c>
      <c r="AKW88" s="715" t="s">
        <v>1634</v>
      </c>
      <c r="AKX88" s="715" t="s">
        <v>1634</v>
      </c>
      <c r="AKY88" s="715" t="s">
        <v>1634</v>
      </c>
      <c r="AKZ88" s="715" t="s">
        <v>1634</v>
      </c>
      <c r="ALA88" s="715">
        <v>1</v>
      </c>
      <c r="ALB88" s="715">
        <v>1</v>
      </c>
      <c r="ALC88" s="715">
        <v>1</v>
      </c>
      <c r="ALD88" s="715">
        <v>1</v>
      </c>
      <c r="ALE88" s="715">
        <v>1</v>
      </c>
      <c r="ALF88" s="715">
        <v>1</v>
      </c>
      <c r="ALG88" s="715">
        <v>1</v>
      </c>
      <c r="ALH88" s="715">
        <f t="shared" si="152"/>
        <v>7</v>
      </c>
      <c r="ALI88" s="715">
        <f t="shared" si="153"/>
        <v>17</v>
      </c>
      <c r="ALJ88" s="716" t="s">
        <v>31</v>
      </c>
      <c r="ALK88" s="712" t="s">
        <v>31</v>
      </c>
      <c r="ALL88" s="712" t="s">
        <v>31</v>
      </c>
      <c r="ALM88" s="712" t="s">
        <v>31</v>
      </c>
      <c r="ALN88" s="712" t="s">
        <v>31</v>
      </c>
      <c r="ALO88" s="712" t="s">
        <v>31</v>
      </c>
      <c r="ALP88" s="712" t="s">
        <v>31</v>
      </c>
      <c r="ALQ88" s="714">
        <v>1</v>
      </c>
      <c r="ALR88" s="715">
        <v>2</v>
      </c>
      <c r="ALS88" s="715">
        <v>1</v>
      </c>
      <c r="ALT88" s="715">
        <v>2</v>
      </c>
      <c r="ALU88" s="715">
        <v>4</v>
      </c>
      <c r="ALV88" s="715">
        <v>4</v>
      </c>
      <c r="ALW88" s="733">
        <v>1</v>
      </c>
      <c r="ALX88" s="981">
        <v>0.28893383415197921</v>
      </c>
      <c r="ALY88" s="715">
        <v>64</v>
      </c>
      <c r="ALZ88" s="731">
        <v>0.57786766830395841</v>
      </c>
      <c r="AMA88" s="715">
        <v>30</v>
      </c>
      <c r="AMB88" s="731">
        <v>0.28893383415197921</v>
      </c>
      <c r="AMC88" s="715">
        <v>33</v>
      </c>
      <c r="AMD88" s="731">
        <v>0.57786766830395841</v>
      </c>
      <c r="AME88" s="715">
        <v>47</v>
      </c>
      <c r="AMF88" s="715">
        <v>1.1557353366079168</v>
      </c>
      <c r="AMG88" s="715">
        <v>13</v>
      </c>
      <c r="AMH88" s="731">
        <v>1.1557353366079168</v>
      </c>
      <c r="AMI88" s="715">
        <v>18</v>
      </c>
      <c r="AMJ88" s="731">
        <v>0.28893383415197921</v>
      </c>
      <c r="AMK88" s="715">
        <v>49</v>
      </c>
      <c r="AML88" s="982">
        <v>2</v>
      </c>
      <c r="AMM88" s="699">
        <v>0</v>
      </c>
      <c r="AMN88" s="699">
        <v>2</v>
      </c>
      <c r="AMO88" s="716">
        <v>0.57786766830395841</v>
      </c>
      <c r="AMP88" s="715">
        <v>32</v>
      </c>
      <c r="AMQ88" s="712">
        <v>0</v>
      </c>
      <c r="AMR88" s="715">
        <v>27</v>
      </c>
      <c r="AMS88" s="712">
        <v>0.57786766830395841</v>
      </c>
      <c r="AMT88" s="733">
        <v>11</v>
      </c>
      <c r="AMU88" s="982">
        <v>1</v>
      </c>
      <c r="AMV88" s="731">
        <v>0.28893383415197921</v>
      </c>
      <c r="AMW88" s="715">
        <v>20</v>
      </c>
      <c r="AMX88" s="716" t="s">
        <v>106</v>
      </c>
      <c r="AMY88" s="712" t="s">
        <v>106</v>
      </c>
      <c r="AMZ88" s="715">
        <v>4</v>
      </c>
      <c r="ANA88" s="715">
        <v>4</v>
      </c>
      <c r="ANB88" s="715">
        <v>8</v>
      </c>
      <c r="ANC88" s="715">
        <v>1</v>
      </c>
      <c r="AND88" s="1201" t="s">
        <v>1632</v>
      </c>
      <c r="ANE88" s="1202" t="s">
        <v>1632</v>
      </c>
      <c r="ANF88" s="1202" t="s">
        <v>1625</v>
      </c>
      <c r="ANG88" s="1202" t="s">
        <v>1625</v>
      </c>
      <c r="ANH88" s="725">
        <v>5</v>
      </c>
      <c r="ANI88" s="725">
        <v>5</v>
      </c>
      <c r="ANJ88" s="725">
        <v>0</v>
      </c>
      <c r="ANK88" s="725">
        <v>0</v>
      </c>
      <c r="ANL88" s="1303">
        <f t="shared" si="154"/>
        <v>10</v>
      </c>
      <c r="ANM88" s="1303">
        <f t="shared" si="155"/>
        <v>52</v>
      </c>
      <c r="ANN88" s="983" t="s">
        <v>1632</v>
      </c>
      <c r="ANO88" s="725" t="s">
        <v>1632</v>
      </c>
      <c r="ANP88" s="725" t="s">
        <v>1632</v>
      </c>
      <c r="ANQ88" s="725" t="s">
        <v>1632</v>
      </c>
      <c r="ANR88" s="725">
        <v>5</v>
      </c>
      <c r="ANS88" s="725">
        <v>5</v>
      </c>
      <c r="ANT88" s="725">
        <v>5</v>
      </c>
      <c r="ANU88" s="725">
        <v>5</v>
      </c>
      <c r="ANV88" s="715">
        <f t="shared" si="156"/>
        <v>20</v>
      </c>
      <c r="ANW88" s="715">
        <f t="shared" si="157"/>
        <v>1</v>
      </c>
      <c r="ANX88" s="982">
        <v>45</v>
      </c>
      <c r="ANY88" s="715">
        <v>885</v>
      </c>
      <c r="ANZ88" s="1089">
        <v>11.738</v>
      </c>
      <c r="AOA88" s="715">
        <v>41</v>
      </c>
      <c r="AOB88" s="1089">
        <v>3.7</v>
      </c>
      <c r="AOC88" s="1188">
        <f t="shared" si="158"/>
        <v>22</v>
      </c>
      <c r="AOD88" s="1089">
        <v>55.534999999999997</v>
      </c>
      <c r="AOE88" s="1188">
        <f t="shared" si="159"/>
        <v>29</v>
      </c>
      <c r="AOF88" s="699">
        <v>19</v>
      </c>
      <c r="AOG88" s="985">
        <v>5.4897428488876052</v>
      </c>
      <c r="AOH88" s="1188">
        <v>16</v>
      </c>
      <c r="AOI88" s="699">
        <v>1</v>
      </c>
      <c r="AOJ88" s="985">
        <v>0.28893383415197921</v>
      </c>
      <c r="AOK88" s="1188">
        <v>45</v>
      </c>
      <c r="AOL88" s="699">
        <v>2</v>
      </c>
      <c r="AOM88" s="985">
        <v>0.57786766830395841</v>
      </c>
      <c r="AON88" s="1188">
        <v>28</v>
      </c>
      <c r="AOO88" s="699">
        <v>1</v>
      </c>
      <c r="AOP88" s="985">
        <v>0.28893383415197921</v>
      </c>
      <c r="AOQ88" s="1188">
        <v>37</v>
      </c>
      <c r="AOR88" s="983" t="s">
        <v>1625</v>
      </c>
      <c r="AOS88" s="725" t="s">
        <v>1625</v>
      </c>
      <c r="AOT88" s="725" t="s">
        <v>1625</v>
      </c>
      <c r="AOU88" s="725" t="s">
        <v>1625</v>
      </c>
      <c r="AOV88" s="725">
        <v>0</v>
      </c>
      <c r="AOW88" s="725">
        <v>0</v>
      </c>
      <c r="AOX88" s="725">
        <v>0</v>
      </c>
      <c r="AOY88" s="725">
        <v>0</v>
      </c>
      <c r="AOZ88" s="715">
        <f t="shared" si="160"/>
        <v>0</v>
      </c>
      <c r="APA88" s="715">
        <f t="shared" si="161"/>
        <v>25</v>
      </c>
      <c r="APB88" s="1993" t="s">
        <v>1632</v>
      </c>
      <c r="APC88" s="1994" t="s">
        <v>1625</v>
      </c>
      <c r="APD88" s="1994" t="s">
        <v>1625</v>
      </c>
      <c r="APE88" s="1994" t="s">
        <v>1625</v>
      </c>
      <c r="APF88" s="1995">
        <v>5</v>
      </c>
      <c r="APG88" s="1995">
        <v>0</v>
      </c>
      <c r="APH88" s="1995">
        <v>0</v>
      </c>
      <c r="API88" s="1995">
        <v>0</v>
      </c>
      <c r="APJ88" s="715">
        <f t="shared" si="162"/>
        <v>5</v>
      </c>
      <c r="APK88" s="715">
        <f t="shared" si="163"/>
        <v>59</v>
      </c>
      <c r="APL88" s="715">
        <v>0</v>
      </c>
      <c r="APM88" s="725">
        <v>0</v>
      </c>
      <c r="APN88" s="715">
        <v>17</v>
      </c>
      <c r="APO88" s="715">
        <v>0</v>
      </c>
      <c r="APP88" s="725">
        <v>0</v>
      </c>
      <c r="APQ88" s="715">
        <v>18</v>
      </c>
      <c r="APR88" s="1169">
        <v>1</v>
      </c>
      <c r="APS88" s="1168">
        <v>216</v>
      </c>
      <c r="APT88" s="1168">
        <v>1728</v>
      </c>
      <c r="APU88" s="989">
        <v>216</v>
      </c>
      <c r="APV88" s="989">
        <v>1728</v>
      </c>
      <c r="APW88" s="989">
        <v>49.755254822919667</v>
      </c>
      <c r="APX88" s="989">
        <v>25</v>
      </c>
      <c r="APY88" s="989">
        <v>0</v>
      </c>
      <c r="APZ88" s="989">
        <v>0</v>
      </c>
      <c r="AQA88" s="989">
        <v>0</v>
      </c>
      <c r="AQB88" s="989">
        <v>0</v>
      </c>
      <c r="AQC88" s="989">
        <v>0</v>
      </c>
      <c r="AQD88" s="1099">
        <v>0</v>
      </c>
      <c r="AQE88" s="989">
        <v>55</v>
      </c>
      <c r="AQF88" s="989">
        <v>1</v>
      </c>
      <c r="AQG88" s="989">
        <v>216</v>
      </c>
      <c r="AQH88" s="989">
        <v>1728</v>
      </c>
      <c r="AQI88" s="989">
        <v>216</v>
      </c>
      <c r="AQJ88" s="989">
        <v>1728</v>
      </c>
      <c r="AQK88" s="989">
        <v>49.755254822919667</v>
      </c>
      <c r="AQL88" s="729">
        <v>39</v>
      </c>
      <c r="AQM88" s="987"/>
      <c r="AQQ88" s="715">
        <v>395</v>
      </c>
      <c r="AQR88" s="715">
        <v>306</v>
      </c>
      <c r="AQS88" s="989">
        <v>48</v>
      </c>
      <c r="AQT88" s="1099">
        <v>15.686274509803921</v>
      </c>
      <c r="AQU88" s="989">
        <f t="shared" si="164"/>
        <v>75</v>
      </c>
      <c r="AQV88" s="989">
        <v>15</v>
      </c>
      <c r="AQW88" s="989">
        <v>31.25</v>
      </c>
      <c r="AQX88" s="1099">
        <v>3.6</v>
      </c>
      <c r="AQY88" s="989">
        <f t="shared" si="165"/>
        <v>29</v>
      </c>
      <c r="AQZ88" s="989">
        <v>11</v>
      </c>
      <c r="ARA88" s="989">
        <v>59</v>
      </c>
      <c r="ARB88" s="989">
        <v>18.64406779661017</v>
      </c>
      <c r="ARC88" s="989">
        <f t="shared" si="166"/>
        <v>35</v>
      </c>
      <c r="ARD88" s="1668">
        <v>2.2450980392156863</v>
      </c>
      <c r="ARE88" s="1667">
        <f t="shared" si="167"/>
        <v>71</v>
      </c>
      <c r="ARF88" s="1168">
        <v>11</v>
      </c>
      <c r="ARG88" s="1099">
        <v>18.181818181818183</v>
      </c>
      <c r="ARH88" s="989">
        <f t="shared" si="168"/>
        <v>46</v>
      </c>
      <c r="ARI88" s="715">
        <v>52</v>
      </c>
      <c r="ARJ88" s="985">
        <v>19.230769230769234</v>
      </c>
      <c r="ARK88" s="699">
        <f t="shared" si="169"/>
        <v>40</v>
      </c>
      <c r="ARL88" s="989">
        <v>485</v>
      </c>
      <c r="ARM88" s="715">
        <v>94</v>
      </c>
      <c r="ARN88" s="985">
        <v>19.381443298969074</v>
      </c>
      <c r="ARO88" s="699">
        <f t="shared" si="170"/>
        <v>37</v>
      </c>
      <c r="ARP88" s="707">
        <v>13</v>
      </c>
      <c r="ARQ88" s="1881">
        <v>9</v>
      </c>
      <c r="ARR88" s="719">
        <v>69.230769230769226</v>
      </c>
      <c r="ARS88" s="979">
        <f t="shared" si="171"/>
        <v>2</v>
      </c>
      <c r="ART88" s="715">
        <v>112</v>
      </c>
      <c r="ARU88" s="699">
        <f t="shared" si="171"/>
        <v>6</v>
      </c>
      <c r="ARV88" s="715" t="s">
        <v>31</v>
      </c>
      <c r="ARW88" s="715" t="s">
        <v>31</v>
      </c>
      <c r="ARX88" s="985" t="s">
        <v>31</v>
      </c>
      <c r="ARY88" s="699" t="str">
        <f t="shared" si="172"/>
        <v>-</v>
      </c>
      <c r="ARZ88" s="715" t="s">
        <v>31</v>
      </c>
      <c r="ASA88" s="715" t="s">
        <v>31</v>
      </c>
      <c r="ASB88" s="712" t="s">
        <v>31</v>
      </c>
      <c r="ASC88" s="699" t="str">
        <f t="shared" si="173"/>
        <v>-</v>
      </c>
      <c r="ASD88" s="712">
        <v>47.674418604651166</v>
      </c>
      <c r="ASE88" s="712">
        <v>15.11627906976744</v>
      </c>
      <c r="ASF88" s="712">
        <v>9.3023255813953494</v>
      </c>
      <c r="ASG88" s="712">
        <v>8.1395348837209305</v>
      </c>
      <c r="ASH88" s="712">
        <v>12.790697674418606</v>
      </c>
      <c r="ASI88" s="712">
        <v>3.4883720930232558</v>
      </c>
      <c r="ASJ88" s="712">
        <v>3.4883720930232558</v>
      </c>
      <c r="ASK88" s="712">
        <v>0</v>
      </c>
      <c r="ASL88" s="712">
        <v>0</v>
      </c>
      <c r="ASM88" s="715">
        <v>41</v>
      </c>
      <c r="ASN88" s="715">
        <v>13</v>
      </c>
      <c r="ASO88" s="715">
        <v>8</v>
      </c>
      <c r="ASP88" s="715">
        <v>7</v>
      </c>
      <c r="ASQ88" s="715">
        <v>11</v>
      </c>
      <c r="ASR88" s="715">
        <v>3</v>
      </c>
      <c r="ASS88" s="715">
        <v>3</v>
      </c>
      <c r="AST88" s="715">
        <v>0</v>
      </c>
      <c r="ASU88" s="715">
        <v>0</v>
      </c>
      <c r="ASV88" s="715">
        <v>86</v>
      </c>
      <c r="ASW88" s="712">
        <v>60</v>
      </c>
      <c r="ASX88" s="712">
        <v>40</v>
      </c>
      <c r="ASY88" s="712">
        <v>0</v>
      </c>
      <c r="ASZ88" s="712">
        <v>0</v>
      </c>
      <c r="ATA88" s="712">
        <v>0</v>
      </c>
      <c r="ATB88" s="712">
        <v>0</v>
      </c>
      <c r="ATC88" s="712">
        <v>0</v>
      </c>
      <c r="ATD88" s="712">
        <v>0</v>
      </c>
      <c r="ATE88" s="712">
        <v>0</v>
      </c>
      <c r="ATF88" s="715">
        <v>3</v>
      </c>
      <c r="ATG88" s="715">
        <v>2</v>
      </c>
      <c r="ATH88" s="715">
        <v>0</v>
      </c>
      <c r="ATI88" s="715">
        <v>0</v>
      </c>
      <c r="ATJ88" s="715">
        <v>0</v>
      </c>
      <c r="ATK88" s="715">
        <v>0</v>
      </c>
      <c r="ATL88" s="715">
        <v>0</v>
      </c>
      <c r="ATM88" s="715">
        <v>0</v>
      </c>
      <c r="ATN88" s="715">
        <v>0</v>
      </c>
      <c r="ATO88" s="715">
        <v>5</v>
      </c>
      <c r="ATP88" s="712" t="s">
        <v>31</v>
      </c>
      <c r="ATQ88" s="712" t="s">
        <v>31</v>
      </c>
      <c r="ATR88" s="712" t="s">
        <v>31</v>
      </c>
      <c r="ATS88" s="712" t="s">
        <v>31</v>
      </c>
      <c r="ATT88" s="712" t="s">
        <v>31</v>
      </c>
      <c r="ATU88" s="712" t="s">
        <v>31</v>
      </c>
      <c r="ATV88" s="712" t="s">
        <v>31</v>
      </c>
      <c r="ATW88" s="712" t="s">
        <v>31</v>
      </c>
      <c r="ATX88" s="712" t="s">
        <v>31</v>
      </c>
      <c r="ATY88" s="715">
        <v>0</v>
      </c>
      <c r="ATZ88" s="715">
        <v>0</v>
      </c>
      <c r="AUA88" s="715">
        <v>0</v>
      </c>
      <c r="AUB88" s="715">
        <v>0</v>
      </c>
      <c r="AUC88" s="715">
        <v>0</v>
      </c>
      <c r="AUD88" s="715">
        <v>0</v>
      </c>
      <c r="AUE88" s="715">
        <v>0</v>
      </c>
      <c r="AUF88" s="715">
        <v>0</v>
      </c>
      <c r="AUG88" s="715">
        <v>0</v>
      </c>
      <c r="AUH88" s="715">
        <v>0</v>
      </c>
      <c r="AUI88" s="712" t="s">
        <v>1648</v>
      </c>
      <c r="AUJ88" s="712" t="s">
        <v>1623</v>
      </c>
      <c r="AUK88" s="709">
        <v>5</v>
      </c>
      <c r="AUL88" s="978">
        <v>24</v>
      </c>
      <c r="AUM88" s="703" t="s">
        <v>1625</v>
      </c>
      <c r="AUN88" s="703" t="s">
        <v>1625</v>
      </c>
      <c r="AUO88" s="703" t="s">
        <v>1632</v>
      </c>
      <c r="AUP88" s="701" t="s">
        <v>1625</v>
      </c>
      <c r="AUQ88" s="712" t="s">
        <v>1626</v>
      </c>
      <c r="AUR88" s="712" t="s">
        <v>1627</v>
      </c>
      <c r="AUS88" s="712" t="s">
        <v>1627</v>
      </c>
      <c r="AUT88" s="712" t="s">
        <v>1627</v>
      </c>
      <c r="AUU88" s="712" t="s">
        <v>1625</v>
      </c>
      <c r="AUV88" s="712" t="s">
        <v>1628</v>
      </c>
      <c r="AUW88" s="712" t="s">
        <v>1641</v>
      </c>
      <c r="AUX88" s="712" t="s">
        <v>5405</v>
      </c>
      <c r="AUY88" s="712" t="s">
        <v>1880</v>
      </c>
      <c r="AUZ88" s="699">
        <v>136</v>
      </c>
      <c r="AVA88" s="699">
        <v>20</v>
      </c>
      <c r="AVB88" s="985">
        <v>14.7</v>
      </c>
      <c r="AVC88" s="699">
        <v>0</v>
      </c>
      <c r="AVD88" s="712">
        <v>0</v>
      </c>
      <c r="AVE88" s="699">
        <f t="shared" si="174"/>
        <v>25</v>
      </c>
      <c r="AVF88" s="712">
        <v>0</v>
      </c>
      <c r="AVG88" s="978">
        <v>33</v>
      </c>
      <c r="AVH88" s="712" t="s">
        <v>1625</v>
      </c>
      <c r="AVI88" s="712" t="s">
        <v>1625</v>
      </c>
      <c r="AVJ88" s="712" t="s">
        <v>1625</v>
      </c>
      <c r="AVK88" s="712" t="s">
        <v>1625</v>
      </c>
      <c r="AVL88" s="716">
        <v>12.6</v>
      </c>
      <c r="AVM88" s="699">
        <f t="shared" si="175"/>
        <v>25</v>
      </c>
      <c r="AVN88" s="715">
        <v>1</v>
      </c>
      <c r="AVO88" s="712">
        <v>0</v>
      </c>
      <c r="AVP88" s="699">
        <f t="shared" si="176"/>
        <v>39</v>
      </c>
      <c r="AVQ88" s="715">
        <v>0</v>
      </c>
      <c r="AVR88" s="712">
        <v>12.6</v>
      </c>
      <c r="AVS88" s="699">
        <f t="shared" si="177"/>
        <v>2</v>
      </c>
      <c r="AVT88" s="715">
        <v>1</v>
      </c>
      <c r="AVU88" s="712">
        <v>0</v>
      </c>
      <c r="AVV88" s="699">
        <f t="shared" si="178"/>
        <v>29</v>
      </c>
      <c r="AVW88" s="715">
        <v>0</v>
      </c>
      <c r="AVX88" s="712">
        <v>0</v>
      </c>
      <c r="AVY88" s="733">
        <v>0</v>
      </c>
      <c r="AVZ88" s="716">
        <v>0</v>
      </c>
      <c r="AWA88" s="699">
        <f t="shared" si="179"/>
        <v>26</v>
      </c>
      <c r="AWB88" s="715">
        <v>0</v>
      </c>
      <c r="AWC88" s="712">
        <v>0</v>
      </c>
      <c r="AWD88" s="699">
        <f t="shared" si="180"/>
        <v>9</v>
      </c>
      <c r="AWE88" s="715">
        <v>0</v>
      </c>
      <c r="AWF88" s="712">
        <v>25.2</v>
      </c>
      <c r="AWG88" s="699">
        <f t="shared" si="181"/>
        <v>11</v>
      </c>
      <c r="AWH88" s="715">
        <v>2</v>
      </c>
      <c r="AWI88" s="714">
        <v>50</v>
      </c>
      <c r="AWJ88" s="715" t="s">
        <v>31</v>
      </c>
      <c r="AWK88" s="715">
        <v>25</v>
      </c>
      <c r="AWL88" s="715" t="s">
        <v>31</v>
      </c>
      <c r="AWM88" s="715" t="s">
        <v>31</v>
      </c>
      <c r="AWN88" s="715">
        <v>75</v>
      </c>
      <c r="AWO88" s="715" t="s">
        <v>31</v>
      </c>
      <c r="AWP88" s="715">
        <v>27</v>
      </c>
      <c r="AWQ88" s="715" t="s">
        <v>31</v>
      </c>
      <c r="AWR88" s="715">
        <v>27</v>
      </c>
      <c r="AWS88" s="716">
        <v>9.1999999999999998E-2</v>
      </c>
      <c r="AWT88" s="699">
        <f t="shared" si="182"/>
        <v>54</v>
      </c>
      <c r="AWU88" s="712" t="s">
        <v>31</v>
      </c>
      <c r="AWV88" s="699" t="str">
        <f t="shared" si="182"/>
        <v>-</v>
      </c>
      <c r="AWW88" s="712">
        <v>4.5999999999999999E-2</v>
      </c>
      <c r="AWX88" s="699">
        <f t="shared" si="112"/>
        <v>4</v>
      </c>
      <c r="AWY88" s="712" t="s">
        <v>31</v>
      </c>
      <c r="AWZ88" s="699" t="str">
        <f t="shared" si="183"/>
        <v>-</v>
      </c>
      <c r="AXA88" s="712" t="s">
        <v>31</v>
      </c>
      <c r="AXB88" s="712">
        <v>0.13900000000000001</v>
      </c>
      <c r="AXC88" s="712" t="s">
        <v>31</v>
      </c>
      <c r="AXD88" s="699" t="str">
        <f t="shared" si="113"/>
        <v>-</v>
      </c>
      <c r="AXE88" s="712">
        <v>0.05</v>
      </c>
      <c r="AXF88" s="699">
        <f t="shared" si="114"/>
        <v>10</v>
      </c>
      <c r="AXG88" s="712" t="s">
        <v>31</v>
      </c>
      <c r="AXH88" s="699" t="str">
        <f t="shared" si="115"/>
        <v>-</v>
      </c>
      <c r="AXI88" s="712">
        <v>0.05</v>
      </c>
      <c r="AXK88" s="3969">
        <v>86.666666666666657</v>
      </c>
      <c r="AXL88" s="3970">
        <v>135</v>
      </c>
      <c r="AXM88" s="715">
        <f t="shared" si="184"/>
        <v>76</v>
      </c>
      <c r="AXN88" s="3969">
        <v>37.810945273631837</v>
      </c>
      <c r="AXO88" s="3970">
        <v>201</v>
      </c>
      <c r="AXP88" s="715">
        <f t="shared" si="185"/>
        <v>60</v>
      </c>
      <c r="AXQ88" s="2024">
        <v>3655</v>
      </c>
      <c r="AXR88" s="2024">
        <v>3518</v>
      </c>
      <c r="AXS88" s="3029">
        <v>3.8942581011938557</v>
      </c>
      <c r="AXT88" s="2024" t="s">
        <v>8056</v>
      </c>
      <c r="AXU88" s="2024">
        <v>520</v>
      </c>
      <c r="AXV88" s="2024">
        <v>545</v>
      </c>
      <c r="AXW88" s="3029">
        <v>4.5871559633027488</v>
      </c>
      <c r="AXX88" s="2024" t="s">
        <v>8056</v>
      </c>
      <c r="AXY88" s="3029">
        <v>14.227086183310533</v>
      </c>
      <c r="AXZ88" s="3029">
        <v>15.491756679931779</v>
      </c>
      <c r="AYA88" s="3029">
        <v>1.2646704966212461</v>
      </c>
      <c r="AYB88" s="2024" t="s">
        <v>8074</v>
      </c>
      <c r="AYC88" s="2123">
        <v>1392</v>
      </c>
      <c r="AYD88" s="2024">
        <v>1305</v>
      </c>
      <c r="AYE88" s="3029">
        <v>6.6666666666666714</v>
      </c>
      <c r="AYF88" s="2024" t="s">
        <v>8058</v>
      </c>
      <c r="AYG88" s="2024">
        <v>492</v>
      </c>
      <c r="AYH88" s="2024">
        <v>453</v>
      </c>
      <c r="AYI88" s="3029">
        <v>8.6092715231788048</v>
      </c>
      <c r="AYJ88" s="2024" t="s">
        <v>8058</v>
      </c>
      <c r="AYK88" s="2024">
        <v>12168</v>
      </c>
      <c r="AYL88" s="2024">
        <v>12310</v>
      </c>
      <c r="AYM88" s="3029">
        <v>1.1535337124289242</v>
      </c>
      <c r="AYN88" s="2024" t="s">
        <v>8059</v>
      </c>
      <c r="AYO88" s="2024">
        <v>60359000</v>
      </c>
      <c r="AYP88" s="2024">
        <v>53952052</v>
      </c>
      <c r="AYQ88" s="3029">
        <v>11.875262872300027</v>
      </c>
      <c r="AYR88" s="2024" t="s">
        <v>8057</v>
      </c>
      <c r="AYS88" s="2024">
        <v>25076000</v>
      </c>
      <c r="AYT88" s="2024">
        <v>21298080</v>
      </c>
      <c r="AYU88" s="3029">
        <v>17.738312561507882</v>
      </c>
      <c r="AYV88" s="2024" t="s">
        <v>8057</v>
      </c>
      <c r="AYW88" s="2024">
        <v>28614000</v>
      </c>
      <c r="AYX88" s="2024">
        <v>25685101</v>
      </c>
      <c r="AYY88" s="3029">
        <v>11.403104858337912</v>
      </c>
      <c r="AYZ88" s="2024" t="s">
        <v>8057</v>
      </c>
      <c r="AZA88" s="2024">
        <v>271000</v>
      </c>
      <c r="AZB88" s="2024">
        <v>51100</v>
      </c>
      <c r="AZC88" s="3029">
        <v>430.33268101761257</v>
      </c>
      <c r="AZD88" s="2024" t="s">
        <v>8057</v>
      </c>
      <c r="AZE88" s="2024">
        <v>2450000</v>
      </c>
      <c r="AZF88" s="2024">
        <v>2319196</v>
      </c>
      <c r="AZG88" s="3029">
        <v>5.640058020106963</v>
      </c>
      <c r="AZH88" s="2024" t="s">
        <v>8056</v>
      </c>
      <c r="AZI88" s="2024">
        <v>3948000</v>
      </c>
      <c r="AZJ88" s="2024">
        <v>4598575</v>
      </c>
      <c r="AZK88" s="3029">
        <v>14.147317375491326</v>
      </c>
      <c r="AZL88" s="2024" t="s">
        <v>8057</v>
      </c>
      <c r="AZM88" s="2024">
        <v>0</v>
      </c>
      <c r="AZN88" s="2024">
        <v>0</v>
      </c>
      <c r="AZO88" s="3029" t="s">
        <v>31</v>
      </c>
      <c r="AZP88" s="2024" t="s">
        <v>31</v>
      </c>
      <c r="AZQ88" s="2024">
        <v>0</v>
      </c>
      <c r="AZR88" s="2024">
        <v>0</v>
      </c>
      <c r="AZS88" s="3029" t="s">
        <v>31</v>
      </c>
      <c r="AZT88" s="2024" t="s">
        <v>31</v>
      </c>
      <c r="AZU88" s="2024">
        <v>0</v>
      </c>
      <c r="AZV88" s="2024">
        <v>0</v>
      </c>
      <c r="AZW88" s="3029" t="s">
        <v>31</v>
      </c>
      <c r="AZX88" s="2024" t="s">
        <v>31</v>
      </c>
      <c r="AZY88" s="2123">
        <v>365385000</v>
      </c>
      <c r="AZZ88" s="2024">
        <v>346651854</v>
      </c>
      <c r="BAA88" s="3029">
        <v>5.4040230230529858</v>
      </c>
      <c r="BAB88" s="2024" t="s">
        <v>8056</v>
      </c>
      <c r="BAC88" s="2024">
        <v>119059000</v>
      </c>
      <c r="BAD88" s="2024">
        <v>112475050</v>
      </c>
      <c r="BAE88" s="3029">
        <v>5.8536982201830483</v>
      </c>
      <c r="BAF88" s="2024" t="s">
        <v>8056</v>
      </c>
      <c r="BAG88" s="2024">
        <v>364083000</v>
      </c>
      <c r="BAH88" s="2024">
        <v>372686034</v>
      </c>
      <c r="BAI88" s="3029">
        <v>2.3083864741762739</v>
      </c>
      <c r="BAJ88" s="2024" t="s">
        <v>8059</v>
      </c>
      <c r="BAK88" s="2123">
        <v>223940000</v>
      </c>
      <c r="BAL88" s="2024">
        <v>241316635</v>
      </c>
      <c r="BAM88" s="3029">
        <v>7.2007613565471758</v>
      </c>
      <c r="BAN88" s="2024" t="s">
        <v>8058</v>
      </c>
      <c r="BAO88" s="2024">
        <v>0</v>
      </c>
      <c r="BAP88" s="2024">
        <v>0</v>
      </c>
      <c r="BAQ88" s="3029" t="s">
        <v>31</v>
      </c>
      <c r="BAR88" s="2024" t="s">
        <v>31</v>
      </c>
      <c r="BAS88" s="2024">
        <v>35844000</v>
      </c>
      <c r="BAT88" s="2024">
        <v>34081194</v>
      </c>
      <c r="BAU88" s="3029">
        <v>5.1723716017695835</v>
      </c>
      <c r="BAV88" s="2024" t="s">
        <v>8056</v>
      </c>
      <c r="BAW88" s="2024">
        <v>4797000</v>
      </c>
      <c r="BAX88" s="2024">
        <v>4847963</v>
      </c>
      <c r="BAY88" s="3029">
        <v>1.0512250196628941</v>
      </c>
      <c r="BAZ88" s="2024" t="s">
        <v>8059</v>
      </c>
      <c r="BBA88" s="2024">
        <v>100804000</v>
      </c>
      <c r="BBB88" s="2024">
        <v>66406062</v>
      </c>
      <c r="BBC88" s="3029">
        <v>51.799394458897439</v>
      </c>
      <c r="BBD88" s="2024" t="s">
        <v>8057</v>
      </c>
      <c r="BBE88" s="2123">
        <v>11223000</v>
      </c>
      <c r="BBF88" s="2024">
        <v>13556804</v>
      </c>
      <c r="BBG88" s="3029">
        <v>17.215001411837179</v>
      </c>
      <c r="BBH88" s="2024" t="s">
        <v>8057</v>
      </c>
      <c r="BBI88" s="2024">
        <v>0</v>
      </c>
      <c r="BBJ88" s="2024">
        <v>0</v>
      </c>
      <c r="BBK88" s="3029" t="s">
        <v>31</v>
      </c>
      <c r="BBL88" s="2024" t="s">
        <v>31</v>
      </c>
      <c r="BBM88" s="2024">
        <v>107836000</v>
      </c>
      <c r="BBN88" s="2024">
        <v>98918246</v>
      </c>
      <c r="BBO88" s="3029">
        <v>9.0152771208660454</v>
      </c>
      <c r="BBP88" s="2024" t="s">
        <v>8058</v>
      </c>
      <c r="BBQ88" s="2123">
        <v>59532000</v>
      </c>
      <c r="BBR88" s="2024">
        <v>64898972</v>
      </c>
      <c r="BBS88" s="3029">
        <v>8.2697334558704512</v>
      </c>
      <c r="BBT88" s="2024" t="s">
        <v>8058</v>
      </c>
      <c r="BBU88" s="2024">
        <v>1027000</v>
      </c>
      <c r="BBV88" s="2024">
        <v>6267311</v>
      </c>
      <c r="BBW88" s="3029">
        <v>83.613386985263702</v>
      </c>
      <c r="BBX88" s="2024" t="s">
        <v>8057</v>
      </c>
      <c r="BBY88" s="2024">
        <v>25972000</v>
      </c>
      <c r="BBZ88" s="2024">
        <v>21760483</v>
      </c>
      <c r="BCA88" s="3029">
        <v>19.35396838388192</v>
      </c>
      <c r="BCB88" s="2024" t="s">
        <v>8057</v>
      </c>
      <c r="BCC88" s="2024">
        <v>12679000</v>
      </c>
      <c r="BCD88" s="2024">
        <v>11005738</v>
      </c>
      <c r="BCE88" s="3029">
        <v>15.203542006905863</v>
      </c>
      <c r="BCF88" s="2024" t="s">
        <v>8057</v>
      </c>
      <c r="BCG88" s="2024">
        <v>3449000</v>
      </c>
      <c r="BCH88" s="2024">
        <v>3138615</v>
      </c>
      <c r="BCI88" s="3029">
        <v>9.8892345827697739</v>
      </c>
      <c r="BCJ88" s="2024" t="s">
        <v>8058</v>
      </c>
      <c r="BCK88" s="2024">
        <v>91018000</v>
      </c>
      <c r="BCL88" s="2024">
        <v>81976551</v>
      </c>
      <c r="BCM88" s="3029">
        <v>11.02931129659261</v>
      </c>
      <c r="BCN88" s="2024" t="s">
        <v>8057</v>
      </c>
      <c r="BCO88" s="2024">
        <v>40752000</v>
      </c>
      <c r="BCP88" s="2024">
        <v>43766337</v>
      </c>
      <c r="BCQ88" s="3029">
        <v>6.8873412915501717</v>
      </c>
      <c r="BCR88" s="2024" t="s">
        <v>8058</v>
      </c>
      <c r="BCS88" s="2024">
        <v>4454000</v>
      </c>
      <c r="BCT88" s="2024">
        <v>6983741</v>
      </c>
      <c r="BCU88" s="3029">
        <v>36.22329350415486</v>
      </c>
      <c r="BCV88" s="2024" t="s">
        <v>8057</v>
      </c>
      <c r="BCW88" s="2024">
        <v>48374000</v>
      </c>
      <c r="BCX88" s="2024">
        <v>56132412</v>
      </c>
      <c r="BCY88" s="3029">
        <v>13.82162590839674</v>
      </c>
      <c r="BCZ88" s="2024" t="s">
        <v>8057</v>
      </c>
      <c r="BDA88" s="2024">
        <v>4648000</v>
      </c>
      <c r="BDB88" s="2024">
        <v>1267974</v>
      </c>
      <c r="BDC88" s="3029">
        <v>266.56903059526456</v>
      </c>
      <c r="BDD88" s="2024" t="s">
        <v>8057</v>
      </c>
      <c r="BDE88" s="2024">
        <v>2315000</v>
      </c>
      <c r="BDF88" s="2024">
        <v>0</v>
      </c>
      <c r="BDG88" s="3029" t="s">
        <v>31</v>
      </c>
      <c r="BDH88" s="2024" t="s">
        <v>31</v>
      </c>
      <c r="BDI88" s="2024">
        <v>0</v>
      </c>
      <c r="BDJ88" s="2024">
        <v>0</v>
      </c>
      <c r="BDK88" s="3029" t="s">
        <v>31</v>
      </c>
      <c r="BDL88" s="2024" t="s">
        <v>31</v>
      </c>
      <c r="BDM88" s="2024">
        <v>26479000</v>
      </c>
      <c r="BDN88" s="2024">
        <v>27414613</v>
      </c>
      <c r="BDO88" s="3029">
        <v>3.4128258531316789</v>
      </c>
      <c r="BDP88" s="2024" t="s">
        <v>8056</v>
      </c>
      <c r="BDQ88" s="2024">
        <v>1219000</v>
      </c>
      <c r="BDR88" s="2024">
        <v>938180</v>
      </c>
      <c r="BDS88" s="3029">
        <v>29.932422349655724</v>
      </c>
      <c r="BDT88" s="2024" t="s">
        <v>8057</v>
      </c>
      <c r="BDU88" s="2024">
        <v>3478000</v>
      </c>
      <c r="BDV88" s="2024">
        <v>3148747</v>
      </c>
      <c r="BDW88" s="3029">
        <v>10.456635607751281</v>
      </c>
      <c r="BDX88" s="2024" t="s">
        <v>8057</v>
      </c>
      <c r="BDY88" s="2024">
        <v>1223000</v>
      </c>
      <c r="BDZ88" s="2024">
        <v>1663011</v>
      </c>
      <c r="BEA88" s="3029">
        <v>26.458694500517439</v>
      </c>
      <c r="BEB88" s="2024" t="s">
        <v>8057</v>
      </c>
      <c r="BEC88" s="2024">
        <v>0</v>
      </c>
      <c r="BED88" s="2024">
        <v>0</v>
      </c>
      <c r="BEE88" s="3029" t="s">
        <v>31</v>
      </c>
      <c r="BEF88" s="2024" t="s">
        <v>31</v>
      </c>
      <c r="BEG88" s="2024">
        <v>0</v>
      </c>
      <c r="BEH88" s="2024">
        <v>0</v>
      </c>
      <c r="BEI88" s="3029" t="s">
        <v>31</v>
      </c>
      <c r="BEJ88" s="2024" t="s">
        <v>31</v>
      </c>
      <c r="BEK88" s="2024">
        <v>0</v>
      </c>
      <c r="BEL88" s="2024">
        <v>0</v>
      </c>
      <c r="BEM88" s="3029" t="s">
        <v>31</v>
      </c>
      <c r="BEN88" s="2024" t="s">
        <v>31</v>
      </c>
      <c r="BEO88" s="2024">
        <v>0</v>
      </c>
      <c r="BEP88" s="2024">
        <v>0</v>
      </c>
      <c r="BEQ88" s="3029" t="s">
        <v>31</v>
      </c>
      <c r="BER88" s="2024" t="s">
        <v>31</v>
      </c>
      <c r="BES88" s="2024">
        <v>37464000</v>
      </c>
      <c r="BET88" s="2024">
        <v>42323349</v>
      </c>
      <c r="BEU88" s="3029">
        <v>11.481485078130277</v>
      </c>
      <c r="BEV88" s="2024" t="s">
        <v>8057</v>
      </c>
      <c r="BEW88" s="2123">
        <v>3683</v>
      </c>
      <c r="BEX88" s="2024">
        <v>3500</v>
      </c>
      <c r="BEY88" s="3029">
        <v>5.2285714285714278</v>
      </c>
      <c r="BEZ88" s="2024" t="s">
        <v>8056</v>
      </c>
      <c r="BFA88" s="2024">
        <v>527</v>
      </c>
      <c r="BFB88" s="2024">
        <v>553</v>
      </c>
      <c r="BFC88" s="3029">
        <v>4.7016274864376157</v>
      </c>
      <c r="BFD88" s="2024" t="s">
        <v>8056</v>
      </c>
      <c r="BFE88" s="3029">
        <v>14.308987238664132</v>
      </c>
      <c r="BFF88" s="3029">
        <v>15.8</v>
      </c>
      <c r="BFG88" s="3029">
        <v>1.4910127613358686</v>
      </c>
      <c r="BFH88" s="2024" t="s">
        <v>8074</v>
      </c>
      <c r="BFI88" s="2780" t="s">
        <v>1632</v>
      </c>
      <c r="BFJ88" s="1495" t="s">
        <v>1632</v>
      </c>
      <c r="BFK88" s="1495" t="s">
        <v>1632</v>
      </c>
      <c r="BFL88" s="1495" t="s">
        <v>1632</v>
      </c>
      <c r="BFM88" s="1212">
        <v>10</v>
      </c>
      <c r="BFN88" s="1212">
        <v>10</v>
      </c>
      <c r="BFO88" s="1212">
        <v>10</v>
      </c>
      <c r="BFP88" s="1212">
        <v>10</v>
      </c>
      <c r="BFQ88" s="988">
        <f t="shared" si="186"/>
        <v>40</v>
      </c>
      <c r="BFR88" s="988">
        <f t="shared" si="187"/>
        <v>1</v>
      </c>
      <c r="BFS88" s="1993" t="s">
        <v>1632</v>
      </c>
      <c r="BFT88" s="1994" t="s">
        <v>1625</v>
      </c>
      <c r="BFU88" s="1994" t="s">
        <v>1625</v>
      </c>
      <c r="BFV88" s="1994" t="s">
        <v>1625</v>
      </c>
      <c r="BFW88" s="1995">
        <v>5</v>
      </c>
      <c r="BFX88" s="1995">
        <v>0</v>
      </c>
      <c r="BFY88" s="1995">
        <v>0</v>
      </c>
      <c r="BFZ88" s="1995">
        <v>0</v>
      </c>
      <c r="BGA88" s="1303">
        <f t="shared" si="188"/>
        <v>5</v>
      </c>
      <c r="BGB88" s="1303">
        <f t="shared" si="189"/>
        <v>62</v>
      </c>
      <c r="BGC88" s="1993" t="s">
        <v>1625</v>
      </c>
      <c r="BGD88" s="1994" t="s">
        <v>1625</v>
      </c>
      <c r="BGE88" s="1994" t="s">
        <v>1625</v>
      </c>
      <c r="BGF88" s="1994" t="s">
        <v>1625</v>
      </c>
      <c r="BGG88" s="1995">
        <v>0</v>
      </c>
      <c r="BGH88" s="1995">
        <v>0</v>
      </c>
      <c r="BGI88" s="1995">
        <v>0</v>
      </c>
      <c r="BGJ88" s="1995">
        <v>0</v>
      </c>
      <c r="BGK88" s="1303">
        <f t="shared" si="190"/>
        <v>0</v>
      </c>
      <c r="BGL88" s="1303">
        <f t="shared" si="191"/>
        <v>14</v>
      </c>
      <c r="BGM88" s="1993" t="s">
        <v>1632</v>
      </c>
      <c r="BGN88" s="1994" t="s">
        <v>1632</v>
      </c>
      <c r="BGO88" s="1994" t="s">
        <v>1632</v>
      </c>
      <c r="BGP88" s="1994" t="s">
        <v>1632</v>
      </c>
      <c r="BGQ88" s="1995">
        <v>5</v>
      </c>
      <c r="BGR88" s="1995">
        <v>5</v>
      </c>
      <c r="BGS88" s="1995">
        <v>5</v>
      </c>
      <c r="BGT88" s="1995">
        <v>5</v>
      </c>
      <c r="BGU88" s="1303">
        <f t="shared" si="192"/>
        <v>20</v>
      </c>
      <c r="BGV88" s="1303">
        <f t="shared" si="193"/>
        <v>1</v>
      </c>
      <c r="BGW88" s="1993" t="s">
        <v>1632</v>
      </c>
      <c r="BGX88" s="1994" t="s">
        <v>1632</v>
      </c>
      <c r="BGY88" s="1994" t="s">
        <v>1632</v>
      </c>
      <c r="BGZ88" s="1994" t="s">
        <v>1632</v>
      </c>
      <c r="BHA88" s="1995">
        <v>5</v>
      </c>
      <c r="BHB88" s="1995">
        <v>5</v>
      </c>
      <c r="BHC88" s="1995">
        <v>5</v>
      </c>
      <c r="BHD88" s="1995">
        <v>5</v>
      </c>
      <c r="BHE88" s="1303">
        <f t="shared" si="194"/>
        <v>20</v>
      </c>
      <c r="BHF88" s="1303">
        <f t="shared" si="195"/>
        <v>1</v>
      </c>
      <c r="BHG88" s="1993" t="s">
        <v>1632</v>
      </c>
      <c r="BHH88" s="1994" t="s">
        <v>1632</v>
      </c>
      <c r="BHI88" s="1994" t="s">
        <v>1632</v>
      </c>
      <c r="BHJ88" s="1994" t="s">
        <v>1625</v>
      </c>
      <c r="BHK88" s="1995">
        <v>5</v>
      </c>
      <c r="BHL88" s="1995">
        <v>5</v>
      </c>
      <c r="BHM88" s="1995">
        <v>5</v>
      </c>
      <c r="BHN88" s="1995">
        <v>0</v>
      </c>
      <c r="BHO88" s="1303">
        <f t="shared" si="196"/>
        <v>15</v>
      </c>
      <c r="BHP88" s="1303">
        <f t="shared" si="197"/>
        <v>25</v>
      </c>
      <c r="BHQ88" s="1993" t="s">
        <v>1632</v>
      </c>
      <c r="BHR88" s="1994" t="s">
        <v>1632</v>
      </c>
      <c r="BHS88" s="1994" t="s">
        <v>1632</v>
      </c>
      <c r="BHT88" s="1994" t="s">
        <v>1632</v>
      </c>
      <c r="BHU88" s="1995">
        <v>5</v>
      </c>
      <c r="BHV88" s="1995">
        <v>5</v>
      </c>
      <c r="BHW88" s="1995">
        <v>5</v>
      </c>
      <c r="BHX88" s="1995">
        <v>5</v>
      </c>
      <c r="BHY88" s="1303">
        <f t="shared" si="198"/>
        <v>20</v>
      </c>
      <c r="BHZ88" s="1303">
        <f t="shared" si="199"/>
        <v>1</v>
      </c>
      <c r="BIA88" s="1993" t="s">
        <v>1626</v>
      </c>
      <c r="BIB88" s="1994" t="s">
        <v>1626</v>
      </c>
      <c r="BIC88" s="1994" t="s">
        <v>1626</v>
      </c>
      <c r="BID88" s="1994" t="s">
        <v>1626</v>
      </c>
      <c r="BIE88" s="1994" t="s">
        <v>1626</v>
      </c>
      <c r="BIF88" s="4112">
        <f t="shared" si="200"/>
        <v>5</v>
      </c>
      <c r="BIG88" s="1303">
        <f t="shared" si="201"/>
        <v>1</v>
      </c>
      <c r="BIH88" s="2916">
        <v>6</v>
      </c>
      <c r="BII88" s="3967">
        <v>1.7276130146847106</v>
      </c>
      <c r="BIJ88" s="1303">
        <f t="shared" si="202"/>
        <v>50</v>
      </c>
      <c r="BIK88" s="2073">
        <v>106</v>
      </c>
      <c r="BIL88" s="1303">
        <v>106</v>
      </c>
      <c r="BIM88" s="1995">
        <v>100</v>
      </c>
      <c r="BIN88" s="1303">
        <f t="shared" si="203"/>
        <v>1</v>
      </c>
      <c r="BIO88" s="1993" t="s">
        <v>1626</v>
      </c>
      <c r="BIP88" s="1994" t="s">
        <v>1626</v>
      </c>
      <c r="BIQ88" s="1994" t="s">
        <v>1626</v>
      </c>
      <c r="BIR88" s="1994" t="s">
        <v>1626</v>
      </c>
      <c r="BIS88" s="1994" t="s">
        <v>1626</v>
      </c>
      <c r="BIT88" s="1994" t="s">
        <v>1626</v>
      </c>
      <c r="BIU88" s="1994" t="s">
        <v>1626</v>
      </c>
      <c r="BIV88" s="1994" t="s">
        <v>1626</v>
      </c>
      <c r="BIW88" s="1994" t="s">
        <v>1626</v>
      </c>
      <c r="BIX88" s="1994" t="s">
        <v>1626</v>
      </c>
      <c r="BIY88" s="3617">
        <f t="shared" si="204"/>
        <v>10</v>
      </c>
      <c r="BIZ88" s="2906">
        <f t="shared" si="205"/>
        <v>1</v>
      </c>
      <c r="BJA88" s="3971">
        <v>51</v>
      </c>
      <c r="BJB88" s="3972">
        <v>14.68471062482004</v>
      </c>
      <c r="BJC88" s="3971">
        <v>0</v>
      </c>
      <c r="BJD88" s="3972">
        <v>0</v>
      </c>
      <c r="BJE88" s="3972">
        <v>56</v>
      </c>
      <c r="BJF88" s="3971">
        <v>22</v>
      </c>
      <c r="BJG88" s="3972">
        <v>43.137254901960787</v>
      </c>
      <c r="BJH88" s="3972">
        <v>42</v>
      </c>
      <c r="BJI88" s="3971">
        <v>0</v>
      </c>
      <c r="BJJ88" s="3972">
        <v>0</v>
      </c>
      <c r="BJK88" s="3973">
        <v>41</v>
      </c>
      <c r="BJL88" s="3971">
        <v>52</v>
      </c>
      <c r="BJM88" s="3972">
        <v>14.972646127267492</v>
      </c>
      <c r="BJN88" s="3971">
        <v>28</v>
      </c>
      <c r="BJO88" s="3972">
        <v>53.846153846153847</v>
      </c>
      <c r="BJP88" s="3973">
        <v>19</v>
      </c>
      <c r="BJQ88" s="3971">
        <v>2840</v>
      </c>
      <c r="BJR88" s="3972">
        <v>817.73682695076297</v>
      </c>
      <c r="BJS88" s="3971">
        <v>0</v>
      </c>
      <c r="BJT88" s="3972">
        <v>0</v>
      </c>
      <c r="BJU88" s="3973">
        <v>28</v>
      </c>
      <c r="BJV88" s="2074">
        <v>57.142857142857139</v>
      </c>
      <c r="BJW88" s="1303">
        <f t="shared" si="116"/>
        <v>12</v>
      </c>
      <c r="BJX88" s="1993" t="s">
        <v>1632</v>
      </c>
      <c r="BJY88" s="1994" t="s">
        <v>1625</v>
      </c>
      <c r="BJZ88" s="1495" t="s">
        <v>1625</v>
      </c>
      <c r="BKA88" s="1495" t="s">
        <v>1625</v>
      </c>
      <c r="BKB88" s="1212">
        <v>5</v>
      </c>
      <c r="BKC88" s="1212">
        <v>0</v>
      </c>
      <c r="BKD88" s="1212">
        <v>0</v>
      </c>
      <c r="BKE88" s="1212">
        <v>0</v>
      </c>
      <c r="BKF88" s="988">
        <f t="shared" si="206"/>
        <v>5</v>
      </c>
      <c r="BKG88" s="988">
        <f t="shared" si="207"/>
        <v>45</v>
      </c>
      <c r="BKH88" s="2780" t="s">
        <v>1632</v>
      </c>
      <c r="BKI88" s="1495" t="s">
        <v>1632</v>
      </c>
      <c r="BKJ88" s="1495" t="s">
        <v>1625</v>
      </c>
      <c r="BKK88" s="1495" t="s">
        <v>1625</v>
      </c>
      <c r="BKL88" s="1212">
        <v>5</v>
      </c>
      <c r="BKM88" s="1212">
        <v>5</v>
      </c>
      <c r="BKN88" s="1212">
        <v>0</v>
      </c>
      <c r="BKO88" s="1212">
        <v>0</v>
      </c>
      <c r="BKP88" s="988">
        <f t="shared" si="208"/>
        <v>10</v>
      </c>
      <c r="BKQ88" s="988">
        <f t="shared" si="209"/>
        <v>15</v>
      </c>
      <c r="BKR88" s="2780" t="s">
        <v>1632</v>
      </c>
      <c r="BKS88" s="1495" t="s">
        <v>1632</v>
      </c>
      <c r="BKT88" s="1495" t="s">
        <v>1625</v>
      </c>
      <c r="BKU88" s="1495" t="s">
        <v>1625</v>
      </c>
      <c r="BKV88" s="1212">
        <v>15</v>
      </c>
      <c r="BKW88" s="1212">
        <v>15</v>
      </c>
      <c r="BKX88" s="1212">
        <v>0</v>
      </c>
      <c r="BKY88" s="1212">
        <v>0</v>
      </c>
      <c r="BKZ88" s="988">
        <f t="shared" si="210"/>
        <v>30</v>
      </c>
      <c r="BLA88" s="988">
        <f t="shared" si="211"/>
        <v>24</v>
      </c>
      <c r="BLB88" s="3971">
        <v>2</v>
      </c>
      <c r="BLC88" s="3972">
        <v>0.5758710048949035</v>
      </c>
      <c r="BLD88" s="3973">
        <v>64</v>
      </c>
      <c r="BLE88" s="3971">
        <v>0</v>
      </c>
      <c r="BLF88" s="3972">
        <v>0</v>
      </c>
      <c r="BLG88" s="3973">
        <v>14</v>
      </c>
      <c r="BLH88" s="3971">
        <v>2</v>
      </c>
      <c r="BLI88" s="3972">
        <v>0.5758710048949035</v>
      </c>
      <c r="BLJ88" s="3973">
        <v>28</v>
      </c>
      <c r="BLK88" s="3971">
        <v>0</v>
      </c>
      <c r="BLL88" s="3972">
        <v>0</v>
      </c>
      <c r="BLM88" s="3973">
        <v>39</v>
      </c>
      <c r="BLN88" s="3971">
        <v>3</v>
      </c>
      <c r="BLO88" s="3972">
        <v>0.86380650734235531</v>
      </c>
      <c r="BLP88" s="3973">
        <v>28</v>
      </c>
      <c r="BLQ88" s="3971">
        <v>0</v>
      </c>
      <c r="BLR88" s="3972">
        <v>0</v>
      </c>
      <c r="BLS88" s="3973">
        <v>13</v>
      </c>
      <c r="BLT88" s="3971">
        <v>0</v>
      </c>
      <c r="BLU88" s="3972">
        <v>0</v>
      </c>
      <c r="BLV88" s="3973">
        <v>14</v>
      </c>
      <c r="BLW88" s="3971">
        <v>3</v>
      </c>
      <c r="BLX88" s="3972">
        <v>0.86380650734235531</v>
      </c>
      <c r="BLY88" s="3973">
        <v>16</v>
      </c>
      <c r="BLZ88" s="2782">
        <v>3</v>
      </c>
      <c r="BMA88" s="2773">
        <v>0.86380650734235531</v>
      </c>
      <c r="BMB88" s="988">
        <v>40</v>
      </c>
      <c r="BMC88" s="2782">
        <v>2</v>
      </c>
      <c r="BMD88" s="2773">
        <v>0.5758710048949035</v>
      </c>
      <c r="BME88" s="988">
        <v>43</v>
      </c>
      <c r="BMF88" s="2782">
        <v>0</v>
      </c>
      <c r="BMG88" s="2773">
        <v>0</v>
      </c>
      <c r="BMH88" s="988">
        <v>9</v>
      </c>
      <c r="BMI88" s="2782">
        <v>0</v>
      </c>
      <c r="BMJ88" s="2773">
        <v>0</v>
      </c>
      <c r="BMK88" s="988">
        <v>18</v>
      </c>
      <c r="BML88" s="2782">
        <v>0</v>
      </c>
      <c r="BMM88" s="2773">
        <v>0</v>
      </c>
      <c r="BMN88" s="988">
        <v>10</v>
      </c>
      <c r="BMO88" s="2782">
        <v>0</v>
      </c>
      <c r="BMP88" s="2773">
        <v>0</v>
      </c>
      <c r="BMQ88" s="988">
        <v>2</v>
      </c>
      <c r="BMR88" s="2782">
        <v>4</v>
      </c>
      <c r="BMS88" s="2773">
        <v>1.151742009789807</v>
      </c>
      <c r="BMT88" s="988">
        <v>54</v>
      </c>
      <c r="BMU88" s="2782">
        <v>1</v>
      </c>
      <c r="BMV88" s="2773">
        <v>0.28793550244745175</v>
      </c>
      <c r="BMW88" s="988">
        <v>63</v>
      </c>
      <c r="BMX88" s="2782">
        <v>0</v>
      </c>
      <c r="BMY88" s="2773">
        <v>0</v>
      </c>
      <c r="BMZ88" s="988">
        <v>20</v>
      </c>
      <c r="BNA88" s="2782">
        <v>1</v>
      </c>
      <c r="BNB88" s="2773">
        <v>0.28793550244745175</v>
      </c>
      <c r="BNC88" s="988">
        <v>16</v>
      </c>
      <c r="BND88" s="2782">
        <v>0</v>
      </c>
      <c r="BNE88" s="2773">
        <v>0</v>
      </c>
      <c r="BNF88" s="988">
        <v>4</v>
      </c>
      <c r="BNG88" s="2782">
        <v>0</v>
      </c>
      <c r="BNH88" s="2773">
        <v>0</v>
      </c>
      <c r="BNI88" s="988">
        <v>19</v>
      </c>
      <c r="BNJ88" s="2782">
        <v>0</v>
      </c>
      <c r="BNK88" s="2773">
        <v>0</v>
      </c>
      <c r="BNL88" s="988">
        <v>30</v>
      </c>
      <c r="BNM88" s="2782">
        <v>0</v>
      </c>
      <c r="BNN88" s="2773">
        <v>0</v>
      </c>
      <c r="BNO88" s="988">
        <v>5</v>
      </c>
      <c r="BNQ88" s="729">
        <v>145</v>
      </c>
      <c r="BNR88" s="729">
        <v>47</v>
      </c>
      <c r="BNS88" s="729">
        <v>3461</v>
      </c>
      <c r="BNT88" s="729">
        <v>41.895405952036981</v>
      </c>
      <c r="BNU88" s="729">
        <v>13.579890205143023</v>
      </c>
      <c r="BNV88" s="4113">
        <v>63</v>
      </c>
      <c r="BNW88" s="4113">
        <v>72</v>
      </c>
    </row>
    <row r="89" spans="1:1739" ht="13" x14ac:dyDescent="0.2">
      <c r="A89" s="696" t="s">
        <v>1899</v>
      </c>
      <c r="B89" s="697" t="s">
        <v>1900</v>
      </c>
      <c r="C89" s="697" t="s">
        <v>1646</v>
      </c>
      <c r="D89" s="697" t="s">
        <v>1646</v>
      </c>
      <c r="E89" s="697" t="s">
        <v>1733</v>
      </c>
      <c r="F89" s="698" t="s">
        <v>1901</v>
      </c>
      <c r="G89" s="699" t="s">
        <v>1922</v>
      </c>
      <c r="H89" s="700">
        <v>34</v>
      </c>
      <c r="I89" s="703">
        <v>6.13</v>
      </c>
      <c r="J89" s="699">
        <f t="shared" si="117"/>
        <v>77</v>
      </c>
      <c r="K89" s="702">
        <v>40</v>
      </c>
      <c r="L89" s="703">
        <v>7.3</v>
      </c>
      <c r="M89" s="710">
        <f t="shared" si="118"/>
        <v>20</v>
      </c>
      <c r="N89" s="712">
        <f t="shared" si="119"/>
        <v>1.17</v>
      </c>
      <c r="O89" s="702">
        <v>36</v>
      </c>
      <c r="P89" s="703">
        <v>7.86</v>
      </c>
      <c r="Q89" s="710">
        <f t="shared" si="120"/>
        <v>1</v>
      </c>
      <c r="R89" s="712">
        <f t="shared" si="121"/>
        <v>0.5600000000000005</v>
      </c>
      <c r="S89" s="702">
        <v>117</v>
      </c>
      <c r="T89" s="703">
        <v>6.37</v>
      </c>
      <c r="U89" s="699">
        <f t="shared" si="213"/>
        <v>14</v>
      </c>
      <c r="V89" s="702">
        <v>98</v>
      </c>
      <c r="W89" s="703">
        <v>6.09</v>
      </c>
      <c r="X89" s="710">
        <f t="shared" si="107"/>
        <v>51</v>
      </c>
      <c r="Y89" s="712">
        <f t="shared" si="122"/>
        <v>-0.28000000000000025</v>
      </c>
      <c r="Z89" s="702">
        <v>94</v>
      </c>
      <c r="AA89" s="703">
        <v>6.0106382978723403</v>
      </c>
      <c r="AB89" s="710">
        <f t="shared" si="108"/>
        <v>65</v>
      </c>
      <c r="AC89" s="712">
        <f t="shared" si="123"/>
        <v>-7.9361702127659584E-2</v>
      </c>
      <c r="AD89" s="706">
        <v>59</v>
      </c>
      <c r="AE89" s="701">
        <v>5.7966101694915251</v>
      </c>
      <c r="AF89" s="702">
        <v>35</v>
      </c>
      <c r="AG89" s="704">
        <v>6.371428571428571</v>
      </c>
      <c r="AH89" s="705">
        <f t="shared" si="124"/>
        <v>49</v>
      </c>
      <c r="AI89" s="707">
        <v>48</v>
      </c>
      <c r="AJ89" s="704">
        <v>5.875</v>
      </c>
      <c r="AK89" s="705">
        <f t="shared" si="125"/>
        <v>73</v>
      </c>
      <c r="AL89" s="702">
        <v>11</v>
      </c>
      <c r="AM89" s="704">
        <v>5.4545454545454541</v>
      </c>
      <c r="AN89" s="1595">
        <f t="shared" si="126"/>
        <v>57</v>
      </c>
      <c r="AO89" s="4086"/>
      <c r="AP89" s="717">
        <v>82.8</v>
      </c>
      <c r="AQ89" s="705">
        <v>5</v>
      </c>
      <c r="AR89" s="709">
        <v>86.4</v>
      </c>
      <c r="AS89" s="705">
        <v>7</v>
      </c>
      <c r="AT89" s="709">
        <v>1.2000000000000028</v>
      </c>
      <c r="AU89" s="701">
        <v>-2.0999999999999943</v>
      </c>
      <c r="AV89" s="702">
        <v>65</v>
      </c>
      <c r="AW89" s="715">
        <f t="shared" si="127"/>
        <v>42</v>
      </c>
      <c r="AX89" s="710">
        <v>65</v>
      </c>
      <c r="AY89" s="715">
        <f t="shared" si="128"/>
        <v>43</v>
      </c>
      <c r="AZ89" s="702">
        <v>150</v>
      </c>
      <c r="BA89" s="711">
        <f t="shared" si="212"/>
        <v>45</v>
      </c>
      <c r="BB89" s="702">
        <v>180</v>
      </c>
      <c r="BC89" s="726">
        <v>59</v>
      </c>
      <c r="BD89" s="702">
        <v>35</v>
      </c>
      <c r="BE89" s="703">
        <v>37.142857142857139</v>
      </c>
      <c r="BF89" s="705">
        <f t="shared" si="129"/>
        <v>70</v>
      </c>
      <c r="BG89" s="702">
        <v>36</v>
      </c>
      <c r="BH89" s="703">
        <v>22.222222222222221</v>
      </c>
      <c r="BI89" s="705">
        <f t="shared" si="130"/>
        <v>74</v>
      </c>
      <c r="BJ89" s="702">
        <v>34</v>
      </c>
      <c r="BK89" s="703">
        <v>44.117647058823529</v>
      </c>
      <c r="BL89" s="705">
        <f t="shared" si="131"/>
        <v>26</v>
      </c>
      <c r="BM89" s="702">
        <v>37</v>
      </c>
      <c r="BN89" s="703">
        <v>2.7027027027027026</v>
      </c>
      <c r="BO89" s="705">
        <v>1</v>
      </c>
      <c r="BP89" s="702">
        <v>37</v>
      </c>
      <c r="BQ89" s="703">
        <v>0</v>
      </c>
      <c r="BR89" s="705">
        <v>1</v>
      </c>
      <c r="BS89" s="702">
        <v>38</v>
      </c>
      <c r="BT89" s="703">
        <v>34.210526315789473</v>
      </c>
      <c r="BU89" s="705">
        <v>26</v>
      </c>
      <c r="BV89" s="702">
        <v>36</v>
      </c>
      <c r="BW89" s="703">
        <v>75</v>
      </c>
      <c r="BX89" s="705">
        <f t="shared" si="132"/>
        <v>74</v>
      </c>
      <c r="BY89" s="702">
        <v>38</v>
      </c>
      <c r="BZ89" s="703">
        <v>86.842105263157904</v>
      </c>
      <c r="CA89" s="705">
        <f t="shared" si="133"/>
        <v>73</v>
      </c>
      <c r="CB89" s="702">
        <v>32</v>
      </c>
      <c r="CC89" s="703">
        <v>62.5</v>
      </c>
      <c r="CD89" s="705">
        <f t="shared" si="134"/>
        <v>49</v>
      </c>
      <c r="CE89" s="702">
        <v>38</v>
      </c>
      <c r="CF89" s="703">
        <v>36.84210526315789</v>
      </c>
      <c r="CG89" s="705">
        <v>35</v>
      </c>
      <c r="CH89" s="702">
        <v>32</v>
      </c>
      <c r="CI89" s="703">
        <v>9.375</v>
      </c>
      <c r="CJ89" s="705">
        <f t="shared" si="135"/>
        <v>70</v>
      </c>
      <c r="CK89" s="702">
        <v>36</v>
      </c>
      <c r="CL89" s="703">
        <v>38.888888888888893</v>
      </c>
      <c r="CM89" s="705">
        <f t="shared" si="136"/>
        <v>13</v>
      </c>
      <c r="CN89" s="709">
        <v>14.3</v>
      </c>
      <c r="CO89" s="726">
        <v>46</v>
      </c>
      <c r="CP89" s="703">
        <v>3.3</v>
      </c>
      <c r="CQ89" s="703">
        <v>5.2</v>
      </c>
      <c r="CR89" s="704">
        <v>5.8999999999999995</v>
      </c>
      <c r="CS89" s="709">
        <v>13.200000000000001</v>
      </c>
      <c r="CT89" s="701">
        <v>13.100000000000001</v>
      </c>
      <c r="CU89" s="712">
        <v>20.6</v>
      </c>
      <c r="CV89" s="729">
        <f t="shared" si="137"/>
        <v>73</v>
      </c>
      <c r="CW89" s="712">
        <v>4.5</v>
      </c>
      <c r="CX89" s="712">
        <v>8.1</v>
      </c>
      <c r="CY89" s="712">
        <v>8</v>
      </c>
      <c r="CZ89" s="714">
        <v>51</v>
      </c>
      <c r="DA89" s="985">
        <v>86</v>
      </c>
      <c r="DB89" s="729">
        <v>11</v>
      </c>
      <c r="DC89" s="715">
        <v>23</v>
      </c>
      <c r="DD89" s="985">
        <v>85</v>
      </c>
      <c r="DE89" s="729">
        <v>20</v>
      </c>
      <c r="DF89" s="715">
        <v>17</v>
      </c>
      <c r="DG89" s="712">
        <v>88</v>
      </c>
      <c r="DH89" s="729">
        <v>5</v>
      </c>
      <c r="DI89" s="715">
        <v>11</v>
      </c>
      <c r="DJ89" s="712">
        <v>89</v>
      </c>
      <c r="DK89" s="729">
        <v>3</v>
      </c>
      <c r="DL89" s="716">
        <v>94.520547945205479</v>
      </c>
      <c r="DM89" s="710">
        <v>77</v>
      </c>
      <c r="DN89" s="715">
        <v>73</v>
      </c>
      <c r="DO89" s="717">
        <v>5.4794520547945202</v>
      </c>
      <c r="DP89" s="710">
        <v>77</v>
      </c>
      <c r="DQ89" s="703">
        <v>0</v>
      </c>
      <c r="DR89" s="705">
        <v>18</v>
      </c>
      <c r="DS89" s="709">
        <v>0</v>
      </c>
      <c r="DT89" s="721">
        <v>70</v>
      </c>
      <c r="DU89" s="703">
        <v>0</v>
      </c>
      <c r="DV89" s="705">
        <v>17</v>
      </c>
      <c r="DW89" s="718">
        <v>3.4482758620689653</v>
      </c>
      <c r="DX89" s="705">
        <v>77</v>
      </c>
      <c r="DY89" s="703">
        <v>2.2727272727272729</v>
      </c>
      <c r="DZ89" s="705">
        <v>50</v>
      </c>
      <c r="EA89" s="702">
        <v>35</v>
      </c>
      <c r="EB89" s="719">
        <v>82.857142857142861</v>
      </c>
      <c r="EC89" s="705">
        <f t="shared" si="109"/>
        <v>4</v>
      </c>
      <c r="ED89" s="702">
        <v>34</v>
      </c>
      <c r="EE89" s="719">
        <v>44.117647058823529</v>
      </c>
      <c r="EF89" s="705">
        <v>62</v>
      </c>
      <c r="EG89" s="702">
        <v>37</v>
      </c>
      <c r="EH89" s="720">
        <v>75.675675675675677</v>
      </c>
      <c r="EI89" s="705">
        <v>6</v>
      </c>
      <c r="EJ89" s="768">
        <v>11</v>
      </c>
      <c r="EK89" s="3956">
        <v>0.5</v>
      </c>
      <c r="EL89" s="3957">
        <v>66</v>
      </c>
      <c r="EM89" s="3958">
        <v>27.27272727272727</v>
      </c>
      <c r="EN89" s="770">
        <v>2</v>
      </c>
      <c r="EO89" s="768">
        <v>20</v>
      </c>
      <c r="EP89" s="1583">
        <v>1.85</v>
      </c>
      <c r="EQ89" s="2356">
        <v>7</v>
      </c>
      <c r="ER89" s="3958">
        <v>49.999999999999993</v>
      </c>
      <c r="ES89" s="770">
        <v>2</v>
      </c>
      <c r="ET89" s="768">
        <v>17</v>
      </c>
      <c r="EU89" s="1583">
        <v>0.9</v>
      </c>
      <c r="EV89" s="2356">
        <v>39</v>
      </c>
      <c r="EW89" s="3958">
        <v>29.411764705882355</v>
      </c>
      <c r="EX89" s="770">
        <v>5</v>
      </c>
      <c r="EY89" s="3974">
        <v>17</v>
      </c>
      <c r="EZ89" s="1583">
        <v>0.5</v>
      </c>
      <c r="FA89" s="2356">
        <v>54</v>
      </c>
      <c r="FB89" s="3966">
        <v>41.17647058823529</v>
      </c>
      <c r="FC89" s="3975">
        <v>1</v>
      </c>
      <c r="FD89" s="768">
        <v>23</v>
      </c>
      <c r="FE89" s="3957">
        <v>0.72222222222222221</v>
      </c>
      <c r="FF89" s="3957">
        <v>56</v>
      </c>
      <c r="FG89" s="3958">
        <v>39.130434782608688</v>
      </c>
      <c r="FH89" s="770">
        <v>3</v>
      </c>
      <c r="FI89" s="3965">
        <v>28</v>
      </c>
      <c r="FJ89" s="3957">
        <v>0.5357142857142857</v>
      </c>
      <c r="FK89" s="3957">
        <v>34</v>
      </c>
      <c r="FL89" s="3966">
        <v>50</v>
      </c>
      <c r="FM89" s="3965">
        <v>1</v>
      </c>
      <c r="FN89" s="768">
        <v>20</v>
      </c>
      <c r="FO89" s="3957">
        <v>2.25</v>
      </c>
      <c r="FP89" s="3957">
        <v>2</v>
      </c>
      <c r="FQ89" s="3958">
        <v>10</v>
      </c>
      <c r="FR89" s="770">
        <v>14</v>
      </c>
      <c r="FS89" s="768">
        <v>28</v>
      </c>
      <c r="FT89" s="3957">
        <v>2.3125</v>
      </c>
      <c r="FU89" s="3957">
        <v>76</v>
      </c>
      <c r="FV89" s="3958">
        <v>28.571428571428569</v>
      </c>
      <c r="FW89" s="770">
        <v>70</v>
      </c>
      <c r="FX89" s="714">
        <v>37</v>
      </c>
      <c r="FY89" s="725">
        <v>24.324324324324326</v>
      </c>
      <c r="FZ89" s="715">
        <v>12</v>
      </c>
      <c r="GA89" s="702">
        <v>28</v>
      </c>
      <c r="GB89" s="727">
        <v>0</v>
      </c>
      <c r="GC89" s="726">
        <v>62</v>
      </c>
      <c r="GD89" s="720">
        <v>0</v>
      </c>
      <c r="GE89" s="705">
        <v>62</v>
      </c>
      <c r="GF89" s="702">
        <v>30</v>
      </c>
      <c r="GG89" s="712">
        <v>0.75</v>
      </c>
      <c r="GH89" s="729">
        <v>53</v>
      </c>
      <c r="GI89" s="720">
        <v>6.666666666666667</v>
      </c>
      <c r="GJ89" s="705">
        <v>15</v>
      </c>
      <c r="GK89" s="702">
        <v>31</v>
      </c>
      <c r="GL89" s="712">
        <v>0.5</v>
      </c>
      <c r="GM89" s="729">
        <v>50</v>
      </c>
      <c r="GN89" s="720">
        <v>3.225806451612903</v>
      </c>
      <c r="GO89" s="705">
        <v>61</v>
      </c>
      <c r="GP89" s="702">
        <v>30</v>
      </c>
      <c r="GQ89" s="712">
        <v>0.5</v>
      </c>
      <c r="GR89" s="729">
        <v>41</v>
      </c>
      <c r="GS89" s="720">
        <v>3.3333333333333335</v>
      </c>
      <c r="GT89" s="705">
        <v>22</v>
      </c>
      <c r="GU89" s="702">
        <v>34</v>
      </c>
      <c r="GV89" s="726">
        <v>0.9</v>
      </c>
      <c r="GW89" s="726">
        <v>67</v>
      </c>
      <c r="GX89" s="720">
        <v>14.705882352941178</v>
      </c>
      <c r="GY89" s="705">
        <v>16</v>
      </c>
      <c r="GZ89" s="702">
        <v>30</v>
      </c>
      <c r="HA89" s="726">
        <v>0.5</v>
      </c>
      <c r="HB89" s="726">
        <v>31</v>
      </c>
      <c r="HC89" s="720">
        <v>3.3333333333333335</v>
      </c>
      <c r="HD89" s="705">
        <v>8</v>
      </c>
      <c r="HE89" s="702">
        <v>31</v>
      </c>
      <c r="HF89" s="726">
        <v>0</v>
      </c>
      <c r="HG89" s="726">
        <v>47</v>
      </c>
      <c r="HH89" s="720">
        <v>0</v>
      </c>
      <c r="HI89" s="705">
        <v>47</v>
      </c>
      <c r="HJ89" s="702">
        <v>30</v>
      </c>
      <c r="HK89" s="726">
        <v>0</v>
      </c>
      <c r="HL89" s="726">
        <v>56</v>
      </c>
      <c r="HM89" s="720">
        <v>0</v>
      </c>
      <c r="HN89" s="705">
        <v>56</v>
      </c>
      <c r="HO89" s="709">
        <v>30.434782608695656</v>
      </c>
      <c r="HP89" s="703">
        <v>4.3478260869565215</v>
      </c>
      <c r="HQ89" s="703">
        <v>69.565217391304344</v>
      </c>
      <c r="HR89" s="703">
        <v>21.739130434782609</v>
      </c>
      <c r="HS89" s="1299">
        <v>19.565217391304348</v>
      </c>
      <c r="HT89" s="1299">
        <v>19.565217391304348</v>
      </c>
      <c r="HU89" s="1299">
        <v>67.391304347826093</v>
      </c>
      <c r="HV89" s="1299">
        <v>10.869565217391305</v>
      </c>
      <c r="HW89" s="1299">
        <v>60.869565217391312</v>
      </c>
      <c r="HX89" s="1300">
        <v>46</v>
      </c>
      <c r="HY89" s="709">
        <v>10.674157303370785</v>
      </c>
      <c r="HZ89" s="709">
        <v>1.6853932584269662</v>
      </c>
      <c r="IA89" s="709">
        <v>40.449438202247187</v>
      </c>
      <c r="IB89" s="709">
        <v>17.977528089887642</v>
      </c>
      <c r="IC89" s="709">
        <v>3.3707865168539324</v>
      </c>
      <c r="ID89" s="709">
        <v>20.786516853932586</v>
      </c>
      <c r="IE89" s="709">
        <v>36.516853932584269</v>
      </c>
      <c r="IF89" s="709">
        <v>1.1235955056179776</v>
      </c>
      <c r="IG89" s="709">
        <v>36.516853932584269</v>
      </c>
      <c r="IH89" s="1300">
        <v>178</v>
      </c>
      <c r="II89" s="1265" t="s">
        <v>31</v>
      </c>
      <c r="IJ89" s="1266" t="s">
        <v>31</v>
      </c>
      <c r="IK89" s="1266" t="s">
        <v>31</v>
      </c>
      <c r="IL89" s="1266" t="s">
        <v>31</v>
      </c>
      <c r="IM89" s="1266" t="s">
        <v>31</v>
      </c>
      <c r="IN89" s="1266" t="s">
        <v>31</v>
      </c>
      <c r="IO89" s="1266" t="s">
        <v>31</v>
      </c>
      <c r="IP89" s="1266" t="s">
        <v>81</v>
      </c>
      <c r="IQ89" s="1267" t="s">
        <v>81</v>
      </c>
      <c r="IR89" s="1268" t="s">
        <v>31</v>
      </c>
      <c r="IS89" s="1269" t="s">
        <v>31</v>
      </c>
      <c r="IT89" s="1269" t="s">
        <v>31</v>
      </c>
      <c r="IU89" s="1269" t="s">
        <v>31</v>
      </c>
      <c r="IV89" s="1269" t="s">
        <v>31</v>
      </c>
      <c r="IW89" s="1269" t="s">
        <v>31</v>
      </c>
      <c r="IX89" s="1269" t="s">
        <v>31</v>
      </c>
      <c r="IY89" s="1269" t="s">
        <v>81</v>
      </c>
      <c r="IZ89" s="1267" t="s">
        <v>81</v>
      </c>
      <c r="JA89" s="1268" t="s">
        <v>31</v>
      </c>
      <c r="JB89" s="1269" t="s">
        <v>31</v>
      </c>
      <c r="JC89" s="1269" t="s">
        <v>31</v>
      </c>
      <c r="JD89" s="1269" t="s">
        <v>31</v>
      </c>
      <c r="JE89" s="1269" t="s">
        <v>31</v>
      </c>
      <c r="JF89" s="1269" t="s">
        <v>31</v>
      </c>
      <c r="JG89" s="1269" t="s">
        <v>31</v>
      </c>
      <c r="JH89" s="1269" t="s">
        <v>81</v>
      </c>
      <c r="JI89" s="1270" t="s">
        <v>81</v>
      </c>
      <c r="JJ89" s="1268" t="s">
        <v>31</v>
      </c>
      <c r="JK89" s="1269" t="s">
        <v>31</v>
      </c>
      <c r="JL89" s="1269" t="s">
        <v>31</v>
      </c>
      <c r="JM89" s="1269" t="s">
        <v>31</v>
      </c>
      <c r="JN89" s="1269" t="s">
        <v>31</v>
      </c>
      <c r="JO89" s="1269" t="s">
        <v>31</v>
      </c>
      <c r="JP89" s="1269" t="s">
        <v>31</v>
      </c>
      <c r="JQ89" s="1269" t="s">
        <v>31</v>
      </c>
      <c r="JR89" s="1270" t="s">
        <v>31</v>
      </c>
      <c r="JS89" s="1268" t="s">
        <v>31</v>
      </c>
      <c r="JT89" s="1269" t="s">
        <v>31</v>
      </c>
      <c r="JU89" s="1269" t="s">
        <v>31</v>
      </c>
      <c r="JV89" s="1269" t="s">
        <v>31</v>
      </c>
      <c r="JW89" s="1269" t="s">
        <v>31</v>
      </c>
      <c r="JX89" s="1269" t="s">
        <v>31</v>
      </c>
      <c r="JY89" s="1269" t="s">
        <v>31</v>
      </c>
      <c r="JZ89" s="1269" t="s">
        <v>31</v>
      </c>
      <c r="KA89" s="1270" t="s">
        <v>31</v>
      </c>
      <c r="KB89" s="1268" t="s">
        <v>31</v>
      </c>
      <c r="KC89" s="1269" t="s">
        <v>31</v>
      </c>
      <c r="KD89" s="1269" t="s">
        <v>31</v>
      </c>
      <c r="KE89" s="1269" t="s">
        <v>31</v>
      </c>
      <c r="KF89" s="1269" t="s">
        <v>31</v>
      </c>
      <c r="KG89" s="1269" t="s">
        <v>31</v>
      </c>
      <c r="KH89" s="1269" t="s">
        <v>31</v>
      </c>
      <c r="KI89" s="1269" t="s">
        <v>31</v>
      </c>
      <c r="KJ89" s="1270" t="s">
        <v>31</v>
      </c>
      <c r="KK89" s="718">
        <v>56.594724220623505</v>
      </c>
      <c r="KL89" s="705">
        <v>17</v>
      </c>
      <c r="KM89" s="718">
        <v>88.888888888888886</v>
      </c>
      <c r="KN89" s="705">
        <v>12</v>
      </c>
      <c r="KO89" s="1211">
        <v>0</v>
      </c>
      <c r="KP89" s="715">
        <v>74</v>
      </c>
      <c r="KQ89" s="725">
        <v>11.689691817215728</v>
      </c>
      <c r="KR89" s="715">
        <v>2</v>
      </c>
      <c r="KS89" s="725">
        <v>26.833156216790648</v>
      </c>
      <c r="KT89" s="715">
        <v>7</v>
      </c>
      <c r="KU89" s="725">
        <v>10.716074111166749</v>
      </c>
      <c r="KV89" s="715">
        <v>26</v>
      </c>
      <c r="KW89" s="725">
        <v>10.285132382892057</v>
      </c>
      <c r="KX89" s="715">
        <v>34</v>
      </c>
      <c r="KY89" s="715">
        <v>14.185022026431717</v>
      </c>
      <c r="KZ89" s="715">
        <v>40</v>
      </c>
      <c r="LA89" s="728">
        <v>0</v>
      </c>
      <c r="LB89" s="729">
        <v>10</v>
      </c>
      <c r="LC89" s="729">
        <v>10</v>
      </c>
      <c r="LD89" s="729">
        <v>10</v>
      </c>
      <c r="LE89" s="729">
        <v>0</v>
      </c>
      <c r="LF89" s="730">
        <v>30</v>
      </c>
      <c r="LG89" s="734">
        <v>74</v>
      </c>
      <c r="LH89" s="728">
        <v>10</v>
      </c>
      <c r="LI89" s="729">
        <v>10</v>
      </c>
      <c r="LJ89" s="706">
        <v>20</v>
      </c>
      <c r="LK89" s="705">
        <v>1</v>
      </c>
      <c r="LL89" s="1372" t="s">
        <v>1632</v>
      </c>
      <c r="LM89" s="976" t="s">
        <v>1632</v>
      </c>
      <c r="LN89" s="976" t="s">
        <v>1632</v>
      </c>
      <c r="LO89" s="976" t="s">
        <v>1632</v>
      </c>
      <c r="LP89" s="729">
        <v>40</v>
      </c>
      <c r="LQ89" s="1023">
        <v>1</v>
      </c>
      <c r="LR89" s="1372" t="s">
        <v>1632</v>
      </c>
      <c r="LS89" s="976" t="s">
        <v>1632</v>
      </c>
      <c r="LT89" s="976" t="s">
        <v>1632</v>
      </c>
      <c r="LU89" s="976" t="s">
        <v>1632</v>
      </c>
      <c r="LV89" s="729">
        <v>40</v>
      </c>
      <c r="LW89" s="1023">
        <v>1</v>
      </c>
      <c r="LX89" s="1372" t="s">
        <v>1625</v>
      </c>
      <c r="LY89" s="976" t="s">
        <v>1625</v>
      </c>
      <c r="LZ89" s="976" t="s">
        <v>1625</v>
      </c>
      <c r="MA89" s="976" t="s">
        <v>1625</v>
      </c>
      <c r="MB89" s="729">
        <v>0</v>
      </c>
      <c r="MC89" s="1023">
        <v>71</v>
      </c>
      <c r="MD89" s="1372" t="s">
        <v>1632</v>
      </c>
      <c r="ME89" s="976" t="s">
        <v>1625</v>
      </c>
      <c r="MF89" s="976" t="s">
        <v>1625</v>
      </c>
      <c r="MG89" s="976" t="s">
        <v>1625</v>
      </c>
      <c r="MH89" s="729">
        <v>10</v>
      </c>
      <c r="MI89" s="1023">
        <v>68</v>
      </c>
      <c r="MJ89" s="1372" t="s">
        <v>1632</v>
      </c>
      <c r="MK89" s="976" t="s">
        <v>1632</v>
      </c>
      <c r="ML89" s="976" t="s">
        <v>1625</v>
      </c>
      <c r="MM89" s="976" t="s">
        <v>1625</v>
      </c>
      <c r="MN89" s="729">
        <v>20</v>
      </c>
      <c r="MO89" s="1023">
        <v>53</v>
      </c>
      <c r="MP89" s="1372" t="s">
        <v>1625</v>
      </c>
      <c r="MQ89" s="976" t="s">
        <v>1625</v>
      </c>
      <c r="MR89" s="976" t="s">
        <v>1625</v>
      </c>
      <c r="MS89" s="976" t="s">
        <v>1625</v>
      </c>
      <c r="MT89" s="729">
        <v>0</v>
      </c>
      <c r="MU89" s="1023">
        <v>63</v>
      </c>
      <c r="MV89" s="1372" t="s">
        <v>1632</v>
      </c>
      <c r="MW89" s="976" t="s">
        <v>1625</v>
      </c>
      <c r="MX89" s="976" t="s">
        <v>1625</v>
      </c>
      <c r="MY89" s="729">
        <v>15</v>
      </c>
      <c r="MZ89" s="1023">
        <v>32</v>
      </c>
      <c r="NA89" s="1372" t="s">
        <v>1625</v>
      </c>
      <c r="NB89" s="976" t="s">
        <v>1625</v>
      </c>
      <c r="NC89" s="976" t="s">
        <v>1625</v>
      </c>
      <c r="ND89" s="976" t="s">
        <v>1625</v>
      </c>
      <c r="NE89" s="729">
        <v>0</v>
      </c>
      <c r="NF89" s="1023">
        <v>67</v>
      </c>
      <c r="NG89" s="976" t="s">
        <v>1632</v>
      </c>
      <c r="NH89" s="976" t="s">
        <v>1625</v>
      </c>
      <c r="NI89" s="976" t="s">
        <v>1625</v>
      </c>
      <c r="NJ89" s="976" t="s">
        <v>1625</v>
      </c>
      <c r="NK89" s="729">
        <v>10</v>
      </c>
      <c r="NL89" s="1023">
        <v>37</v>
      </c>
      <c r="NM89" s="715">
        <v>7.72</v>
      </c>
      <c r="NN89" s="715">
        <f t="shared" si="110"/>
        <v>68</v>
      </c>
      <c r="NO89" s="714">
        <v>30</v>
      </c>
      <c r="NP89" s="715">
        <v>43</v>
      </c>
      <c r="NQ89" s="731">
        <v>7.0588235294117654</v>
      </c>
      <c r="NR89" s="715">
        <v>47</v>
      </c>
      <c r="NS89" s="715">
        <v>30</v>
      </c>
      <c r="NT89" s="715">
        <v>43</v>
      </c>
      <c r="NU89" s="731">
        <v>7.0588235294117654</v>
      </c>
      <c r="NV89" s="715">
        <v>47</v>
      </c>
      <c r="NW89" s="715">
        <v>17</v>
      </c>
      <c r="NX89" s="715">
        <v>44</v>
      </c>
      <c r="NY89" s="725">
        <v>4</v>
      </c>
      <c r="NZ89" s="715">
        <v>44</v>
      </c>
      <c r="OA89" s="1303">
        <v>0</v>
      </c>
      <c r="OB89" s="1995">
        <v>0</v>
      </c>
      <c r="OC89" s="1303">
        <v>47</v>
      </c>
      <c r="OD89" s="1303">
        <v>0</v>
      </c>
      <c r="OE89" s="1995">
        <v>0</v>
      </c>
      <c r="OF89" s="1303">
        <v>47</v>
      </c>
      <c r="OG89" s="1303">
        <v>10</v>
      </c>
      <c r="OH89" s="1995">
        <v>0.90334236675700086</v>
      </c>
      <c r="OI89" s="1303">
        <v>61</v>
      </c>
      <c r="OJ89" s="699">
        <v>1</v>
      </c>
      <c r="OK89" s="985">
        <v>0.90334236675700086</v>
      </c>
      <c r="OL89" s="1303">
        <v>58</v>
      </c>
      <c r="OM89" s="714">
        <v>30</v>
      </c>
      <c r="ON89" s="725">
        <v>7.0588235294117654</v>
      </c>
      <c r="OO89" s="733">
        <v>65</v>
      </c>
      <c r="OP89" s="714" t="s">
        <v>31</v>
      </c>
      <c r="OQ89" s="731" t="s">
        <v>31</v>
      </c>
      <c r="OR89" s="733" t="str">
        <f t="shared" si="138"/>
        <v>-</v>
      </c>
      <c r="OS89" s="981">
        <v>38.249754178957716</v>
      </c>
      <c r="OT89" s="733">
        <v>22</v>
      </c>
      <c r="OU89" s="715">
        <v>40</v>
      </c>
      <c r="OV89" s="715">
        <v>56</v>
      </c>
      <c r="OW89" s="715">
        <v>38</v>
      </c>
      <c r="OX89" s="715">
        <v>13</v>
      </c>
      <c r="OY89" s="715">
        <v>12</v>
      </c>
      <c r="OZ89" s="715">
        <v>32</v>
      </c>
      <c r="PA89" s="715">
        <v>115</v>
      </c>
      <c r="PB89" s="715">
        <v>10</v>
      </c>
      <c r="PC89" s="715">
        <v>10</v>
      </c>
      <c r="PD89" s="715">
        <v>82</v>
      </c>
      <c r="PE89" s="715">
        <v>25</v>
      </c>
      <c r="PF89" s="715">
        <v>77</v>
      </c>
      <c r="PG89" s="715">
        <v>0</v>
      </c>
      <c r="PH89" s="715">
        <v>5</v>
      </c>
      <c r="PI89" s="715">
        <v>47</v>
      </c>
      <c r="PJ89" s="715">
        <v>107</v>
      </c>
      <c r="PK89" s="715">
        <v>94</v>
      </c>
      <c r="PL89" s="715">
        <v>169</v>
      </c>
      <c r="PM89" s="714">
        <v>23.668639053254438</v>
      </c>
      <c r="PN89" s="715">
        <v>32</v>
      </c>
      <c r="PO89" s="715">
        <v>33.136094674556219</v>
      </c>
      <c r="PP89" s="715">
        <v>43</v>
      </c>
      <c r="PQ89" s="715">
        <v>22.485207100591715</v>
      </c>
      <c r="PR89" s="715">
        <v>53</v>
      </c>
      <c r="PS89" s="715">
        <v>7.6923076923076925</v>
      </c>
      <c r="PT89" s="715">
        <v>5</v>
      </c>
      <c r="PU89" s="715">
        <v>7.1005917159763312</v>
      </c>
      <c r="PV89" s="715">
        <v>74</v>
      </c>
      <c r="PW89" s="715">
        <v>18.934911242603551</v>
      </c>
      <c r="PX89" s="715">
        <v>7</v>
      </c>
      <c r="PY89" s="715">
        <v>68.047337278106511</v>
      </c>
      <c r="PZ89" s="715">
        <v>30</v>
      </c>
      <c r="QA89" s="715">
        <v>5.9171597633136095</v>
      </c>
      <c r="QB89" s="715">
        <v>45</v>
      </c>
      <c r="QC89" s="715">
        <v>5.9171597633136095</v>
      </c>
      <c r="QD89" s="715">
        <v>24</v>
      </c>
      <c r="QE89" s="715">
        <v>48.520710059171599</v>
      </c>
      <c r="QF89" s="715">
        <v>40</v>
      </c>
      <c r="QG89" s="715">
        <v>14.792899408284024</v>
      </c>
      <c r="QH89" s="715">
        <v>7</v>
      </c>
      <c r="QI89" s="715">
        <v>45.562130177514796</v>
      </c>
      <c r="QJ89" s="715">
        <v>10</v>
      </c>
      <c r="QK89" s="715">
        <v>0</v>
      </c>
      <c r="QL89" s="715">
        <v>1</v>
      </c>
      <c r="QM89" s="715">
        <v>2.9585798816568047</v>
      </c>
      <c r="QN89" s="715">
        <v>74</v>
      </c>
      <c r="QO89" s="715">
        <v>27.810650887573964</v>
      </c>
      <c r="QP89" s="715">
        <v>41</v>
      </c>
      <c r="QQ89" s="715">
        <v>63.31360946745562</v>
      </c>
      <c r="QR89" s="715">
        <v>76</v>
      </c>
      <c r="QS89" s="715">
        <v>55.621301775147927</v>
      </c>
      <c r="QT89" s="715">
        <v>55</v>
      </c>
      <c r="QU89" s="714">
        <v>44</v>
      </c>
      <c r="QV89" s="715">
        <v>13</v>
      </c>
      <c r="QW89" s="715">
        <v>4</v>
      </c>
      <c r="QX89" s="715">
        <v>3</v>
      </c>
      <c r="QY89" s="715">
        <v>0</v>
      </c>
      <c r="QZ89" s="715">
        <v>5</v>
      </c>
      <c r="RA89" s="715">
        <v>17</v>
      </c>
      <c r="RB89" s="715">
        <v>6</v>
      </c>
      <c r="RC89" s="715">
        <v>5</v>
      </c>
      <c r="RD89" s="715">
        <v>41</v>
      </c>
      <c r="RE89" s="715">
        <v>6</v>
      </c>
      <c r="RF89" s="715">
        <v>33</v>
      </c>
      <c r="RG89" s="715">
        <v>0</v>
      </c>
      <c r="RH89" s="715">
        <v>3</v>
      </c>
      <c r="RI89" s="715">
        <v>14</v>
      </c>
      <c r="RJ89" s="715">
        <v>145</v>
      </c>
      <c r="RK89" s="715">
        <v>119</v>
      </c>
      <c r="RL89" s="715">
        <v>201</v>
      </c>
      <c r="RM89" s="714">
        <v>21.890547263681594</v>
      </c>
      <c r="RN89" s="715">
        <v>37</v>
      </c>
      <c r="RO89" s="715">
        <v>6.467661691542288</v>
      </c>
      <c r="RP89" s="715">
        <v>40</v>
      </c>
      <c r="RQ89" s="715">
        <v>1.9900497512437811</v>
      </c>
      <c r="RR89" s="715">
        <v>49</v>
      </c>
      <c r="RS89" s="715">
        <v>1.4925373134328357</v>
      </c>
      <c r="RT89" s="715">
        <v>45</v>
      </c>
      <c r="RU89" s="715">
        <v>0</v>
      </c>
      <c r="RV89" s="715">
        <v>1</v>
      </c>
      <c r="RW89" s="715">
        <v>2.4875621890547266</v>
      </c>
      <c r="RX89" s="715">
        <v>27</v>
      </c>
      <c r="RY89" s="715">
        <v>8.4577114427860707</v>
      </c>
      <c r="RZ89" s="715">
        <v>27</v>
      </c>
      <c r="SA89" s="715">
        <v>2.9850746268656714</v>
      </c>
      <c r="SB89" s="715">
        <v>61</v>
      </c>
      <c r="SC89" s="715">
        <v>2.4875621890547266</v>
      </c>
      <c r="SD89" s="715">
        <v>54</v>
      </c>
      <c r="SE89" s="715">
        <v>20.398009950248756</v>
      </c>
      <c r="SF89" s="715">
        <v>8</v>
      </c>
      <c r="SG89" s="715">
        <v>2.9850746268656714</v>
      </c>
      <c r="SH89" s="715">
        <v>4</v>
      </c>
      <c r="SI89" s="715">
        <v>16.417910447761194</v>
      </c>
      <c r="SJ89" s="715">
        <v>25</v>
      </c>
      <c r="SK89" s="715">
        <v>0</v>
      </c>
      <c r="SL89" s="715">
        <v>1</v>
      </c>
      <c r="SM89" s="715">
        <v>1.4925373134328357</v>
      </c>
      <c r="SN89" s="715">
        <v>13</v>
      </c>
      <c r="SO89" s="715">
        <v>6.9651741293532341</v>
      </c>
      <c r="SP89" s="715">
        <v>21</v>
      </c>
      <c r="SQ89" s="715">
        <v>72.139303482587067</v>
      </c>
      <c r="SR89" s="715">
        <v>72</v>
      </c>
      <c r="SS89" s="715">
        <v>59.203980099502488</v>
      </c>
      <c r="ST89" s="733">
        <v>55</v>
      </c>
      <c r="SU89" s="4129" t="s">
        <v>8304</v>
      </c>
      <c r="SV89" s="1355" t="s">
        <v>3046</v>
      </c>
      <c r="SW89" s="1355">
        <v>16</v>
      </c>
      <c r="SX89" s="4109">
        <v>3.7620503174229958</v>
      </c>
      <c r="SY89" s="1355">
        <v>65</v>
      </c>
      <c r="SZ89" s="2074">
        <v>5</v>
      </c>
      <c r="TA89" s="1995">
        <v>0</v>
      </c>
      <c r="TB89" s="3967">
        <v>0</v>
      </c>
      <c r="TC89" s="1303">
        <v>52</v>
      </c>
      <c r="TD89" s="2074">
        <v>0</v>
      </c>
      <c r="TE89" s="1995">
        <v>0</v>
      </c>
      <c r="TF89" s="3967">
        <v>0</v>
      </c>
      <c r="TG89" s="1303">
        <v>54</v>
      </c>
      <c r="TH89" s="2074">
        <v>0</v>
      </c>
      <c r="TI89" s="1995">
        <v>0</v>
      </c>
      <c r="TJ89" s="3967">
        <v>0</v>
      </c>
      <c r="TK89" s="1303">
        <v>6</v>
      </c>
      <c r="TL89" s="2074">
        <v>0</v>
      </c>
      <c r="TM89" s="1995">
        <v>0</v>
      </c>
      <c r="TN89" s="3967">
        <v>0</v>
      </c>
      <c r="TO89" s="1303">
        <v>11</v>
      </c>
      <c r="TP89" s="2074">
        <v>0</v>
      </c>
      <c r="TQ89" s="1995">
        <v>0</v>
      </c>
      <c r="TR89" s="3967">
        <v>0</v>
      </c>
      <c r="TS89" s="1303">
        <v>5</v>
      </c>
      <c r="TT89" s="2074">
        <v>0</v>
      </c>
      <c r="TU89" s="1995">
        <v>0</v>
      </c>
      <c r="TV89" s="3967">
        <v>0</v>
      </c>
      <c r="TW89" s="1303">
        <v>2</v>
      </c>
      <c r="TX89" s="2074">
        <v>17</v>
      </c>
      <c r="TY89" s="1995">
        <v>0</v>
      </c>
      <c r="TZ89" s="3967">
        <v>0</v>
      </c>
      <c r="UA89" s="1303">
        <v>53</v>
      </c>
      <c r="UB89" s="2074">
        <v>31</v>
      </c>
      <c r="UC89" s="1995">
        <v>0</v>
      </c>
      <c r="UD89" s="3967">
        <v>0</v>
      </c>
      <c r="UE89" s="1303">
        <v>58</v>
      </c>
      <c r="UF89" s="2074">
        <v>0</v>
      </c>
      <c r="UG89" s="1995">
        <v>0</v>
      </c>
      <c r="UH89" s="3967">
        <v>0</v>
      </c>
      <c r="UI89" s="1303">
        <v>14</v>
      </c>
      <c r="UJ89" s="2074">
        <v>8</v>
      </c>
      <c r="UK89" s="1995">
        <v>0</v>
      </c>
      <c r="UL89" s="3967">
        <v>0</v>
      </c>
      <c r="UM89" s="1303">
        <v>22</v>
      </c>
      <c r="UN89" s="2074">
        <v>0</v>
      </c>
      <c r="UO89" s="1995">
        <v>0</v>
      </c>
      <c r="UP89" s="3967">
        <v>0</v>
      </c>
      <c r="UQ89" s="1303">
        <v>3</v>
      </c>
      <c r="UR89" s="2074">
        <v>0</v>
      </c>
      <c r="US89" s="1995">
        <v>0</v>
      </c>
      <c r="UT89" s="3967">
        <v>0</v>
      </c>
      <c r="UU89" s="1303">
        <v>12</v>
      </c>
      <c r="UV89" s="2074">
        <v>0</v>
      </c>
      <c r="UW89" s="1995">
        <v>0</v>
      </c>
      <c r="UX89" s="3967">
        <v>0</v>
      </c>
      <c r="UY89" s="1303">
        <v>26</v>
      </c>
      <c r="UZ89" s="2074">
        <v>0</v>
      </c>
      <c r="VA89" s="1995">
        <v>0</v>
      </c>
      <c r="VB89" s="3967">
        <v>0</v>
      </c>
      <c r="VC89" s="1303">
        <v>4</v>
      </c>
      <c r="VD89" s="2073">
        <v>0</v>
      </c>
      <c r="VE89" s="1303">
        <v>0</v>
      </c>
      <c r="VF89" s="1303">
        <v>0</v>
      </c>
      <c r="VG89" s="1303">
        <v>7</v>
      </c>
      <c r="VH89" s="1303">
        <v>0</v>
      </c>
      <c r="VI89" s="1303">
        <v>0</v>
      </c>
      <c r="VJ89" s="1303">
        <v>0</v>
      </c>
      <c r="VK89" s="1303">
        <v>4</v>
      </c>
      <c r="VL89" s="1303">
        <v>0</v>
      </c>
      <c r="VM89" s="1303">
        <v>0</v>
      </c>
      <c r="VN89" s="1303">
        <v>0</v>
      </c>
      <c r="VO89" s="1303">
        <v>9</v>
      </c>
      <c r="VP89" s="1303">
        <v>0</v>
      </c>
      <c r="VQ89" s="1303">
        <v>0</v>
      </c>
      <c r="VR89" s="1303">
        <v>0</v>
      </c>
      <c r="VS89" s="1303">
        <v>18</v>
      </c>
      <c r="VT89" s="1303">
        <v>0</v>
      </c>
      <c r="VU89" s="1303">
        <v>0</v>
      </c>
      <c r="VV89" s="1303">
        <v>0</v>
      </c>
      <c r="VW89" s="1303">
        <v>7</v>
      </c>
      <c r="VX89" s="1303">
        <v>0</v>
      </c>
      <c r="VY89" s="1303">
        <v>0</v>
      </c>
      <c r="VZ89" s="1303">
        <v>0</v>
      </c>
      <c r="WA89" s="1303">
        <v>36</v>
      </c>
      <c r="WB89" s="1303">
        <v>0</v>
      </c>
      <c r="WC89" s="1303">
        <v>0</v>
      </c>
      <c r="WD89" s="1303">
        <v>0</v>
      </c>
      <c r="WE89" s="1303">
        <v>15</v>
      </c>
      <c r="WF89" s="1303">
        <v>0</v>
      </c>
      <c r="WG89" s="1303">
        <v>0</v>
      </c>
      <c r="WH89" s="1303">
        <v>0</v>
      </c>
      <c r="WI89" s="1303">
        <v>6</v>
      </c>
      <c r="WJ89" s="1303">
        <v>0</v>
      </c>
      <c r="WK89" s="1303">
        <v>0</v>
      </c>
      <c r="WL89" s="1303">
        <v>0</v>
      </c>
      <c r="WM89" s="1303">
        <v>19</v>
      </c>
      <c r="WN89" s="1303">
        <v>0</v>
      </c>
      <c r="WO89" s="1303">
        <v>0</v>
      </c>
      <c r="WP89" s="1303">
        <v>0</v>
      </c>
      <c r="WQ89" s="1303">
        <v>16</v>
      </c>
      <c r="WR89" s="1303">
        <v>0</v>
      </c>
      <c r="WS89" s="1303">
        <v>0</v>
      </c>
      <c r="WT89" s="1303">
        <v>0</v>
      </c>
      <c r="WU89" s="1303">
        <v>16</v>
      </c>
      <c r="WV89" s="2150"/>
      <c r="WW89" s="712">
        <v>13.793103448275861</v>
      </c>
      <c r="WX89" s="712">
        <v>20.33898305084746</v>
      </c>
      <c r="WY89" s="712">
        <v>16.666666666666664</v>
      </c>
      <c r="WZ89" s="712">
        <v>8.1632653061224492</v>
      </c>
      <c r="XA89" s="712">
        <v>3.1746031746031744</v>
      </c>
      <c r="XB89" s="712">
        <v>5.4545454545454541</v>
      </c>
      <c r="XC89" s="699">
        <v>12.962962962962962</v>
      </c>
      <c r="XD89" s="699">
        <v>48</v>
      </c>
      <c r="XE89" s="699">
        <v>12.45674740484429</v>
      </c>
      <c r="XF89" s="712">
        <v>9.252669039145907</v>
      </c>
      <c r="XG89" s="699">
        <v>72</v>
      </c>
      <c r="XH89" s="712" t="s">
        <v>31</v>
      </c>
      <c r="XI89" s="712" t="s">
        <v>31</v>
      </c>
      <c r="XJ89" s="712" t="s">
        <v>31</v>
      </c>
      <c r="XK89" s="712">
        <v>2.0408163265306123</v>
      </c>
      <c r="XL89" s="712">
        <v>3.1746031746031744</v>
      </c>
      <c r="XM89" s="712">
        <v>1.8181818181818181</v>
      </c>
      <c r="XN89" s="699" t="s">
        <v>31</v>
      </c>
      <c r="XO89" s="699" t="s">
        <v>31</v>
      </c>
      <c r="XP89" s="699">
        <v>1.0380622837370241</v>
      </c>
      <c r="XQ89" s="712">
        <v>1.4234875444839856</v>
      </c>
      <c r="XR89" s="699">
        <v>73</v>
      </c>
      <c r="XS89" s="712">
        <v>12.962962962962962</v>
      </c>
      <c r="XT89" s="699">
        <v>72</v>
      </c>
      <c r="XU89" s="699">
        <v>13.494809688581316</v>
      </c>
      <c r="XV89" s="985">
        <v>10.676156583629894</v>
      </c>
      <c r="XW89" s="699">
        <v>75</v>
      </c>
      <c r="XX89" s="699">
        <v>78.181818181818187</v>
      </c>
      <c r="XY89" s="699">
        <v>70.370370370370367</v>
      </c>
      <c r="XZ89" s="699">
        <v>50</v>
      </c>
      <c r="YA89" s="985">
        <v>68.512110726643598</v>
      </c>
      <c r="YB89" s="985">
        <v>71.530249110320284</v>
      </c>
      <c r="YC89" s="699">
        <v>49</v>
      </c>
      <c r="YD89" s="985">
        <v>14.545454545454545</v>
      </c>
      <c r="YE89" s="985">
        <v>12.962962962962962</v>
      </c>
      <c r="YF89" s="699">
        <v>62</v>
      </c>
      <c r="YG89" s="699">
        <v>15.916955017301039</v>
      </c>
      <c r="YH89" s="699">
        <v>16.370106761565836</v>
      </c>
      <c r="YI89" s="699">
        <v>71</v>
      </c>
      <c r="YJ89" s="699" t="s">
        <v>31</v>
      </c>
      <c r="YK89" s="699">
        <v>3.7037037037037033</v>
      </c>
      <c r="YL89" s="699">
        <v>7</v>
      </c>
      <c r="YM89" s="985">
        <v>2.0761245674740483</v>
      </c>
      <c r="YN89" s="985">
        <v>1.4234875444839856</v>
      </c>
      <c r="YO89" s="699">
        <v>29</v>
      </c>
      <c r="YP89" s="985">
        <v>0</v>
      </c>
      <c r="YQ89" s="985">
        <v>0</v>
      </c>
      <c r="YR89" s="699">
        <v>37</v>
      </c>
      <c r="YS89" s="712">
        <v>0</v>
      </c>
      <c r="YT89" s="985">
        <v>0</v>
      </c>
      <c r="YU89" s="699">
        <v>24</v>
      </c>
      <c r="YV89" s="982">
        <v>36</v>
      </c>
      <c r="YW89" s="725">
        <v>58.333333333333336</v>
      </c>
      <c r="YX89" s="699">
        <v>2</v>
      </c>
      <c r="YY89" s="699">
        <v>91</v>
      </c>
      <c r="YZ89" s="725">
        <v>63.73626373626373</v>
      </c>
      <c r="ZA89" s="699">
        <v>15</v>
      </c>
      <c r="ZB89" s="715">
        <v>28</v>
      </c>
      <c r="ZC89" s="725">
        <v>64.285714285714292</v>
      </c>
      <c r="ZD89" s="699">
        <v>76</v>
      </c>
      <c r="ZE89" s="982">
        <v>35</v>
      </c>
      <c r="ZF89" s="715">
        <v>54.285714285714285</v>
      </c>
      <c r="ZG89" s="699">
        <v>1</v>
      </c>
      <c r="ZH89" s="716">
        <v>0</v>
      </c>
      <c r="ZI89" s="712">
        <v>0</v>
      </c>
      <c r="ZJ89" s="699">
        <v>25</v>
      </c>
      <c r="ZK89" s="1363" t="s">
        <v>1627</v>
      </c>
      <c r="ZL89" s="712">
        <v>66.165413533834581</v>
      </c>
      <c r="ZM89" s="712">
        <v>84.070796460176993</v>
      </c>
      <c r="ZN89" s="699">
        <v>56</v>
      </c>
      <c r="ZO89" s="715">
        <v>226</v>
      </c>
      <c r="ZP89" s="709">
        <v>40.677966101694921</v>
      </c>
      <c r="ZQ89" s="703">
        <v>60.227272727272727</v>
      </c>
      <c r="ZR89" s="978">
        <v>62</v>
      </c>
      <c r="ZS89" s="705">
        <v>88</v>
      </c>
      <c r="ZT89" s="709">
        <v>40</v>
      </c>
      <c r="ZU89" s="703">
        <v>68.965517241379317</v>
      </c>
      <c r="ZV89" s="978">
        <v>61</v>
      </c>
      <c r="ZW89" s="4111">
        <v>29</v>
      </c>
      <c r="ZX89" s="709">
        <v>36.111111111111107</v>
      </c>
      <c r="ZY89" s="703">
        <v>57.142857142857139</v>
      </c>
      <c r="ZZ89" s="978">
        <v>47</v>
      </c>
      <c r="AAA89" s="4111">
        <v>42</v>
      </c>
      <c r="AAB89" s="709">
        <v>45.945945945945951</v>
      </c>
      <c r="AAC89" s="703">
        <v>52.941176470588239</v>
      </c>
      <c r="AAD89" s="978">
        <v>50</v>
      </c>
      <c r="AAE89" s="4111">
        <v>17</v>
      </c>
      <c r="AAF89" s="983">
        <v>87.654320987654316</v>
      </c>
      <c r="AAG89" s="715">
        <v>98.876404494382015</v>
      </c>
      <c r="AAH89" s="715">
        <v>53</v>
      </c>
      <c r="AAI89" s="733">
        <v>89</v>
      </c>
      <c r="AAJ89" s="709">
        <v>212.1</v>
      </c>
      <c r="AAK89" s="978">
        <v>58</v>
      </c>
      <c r="AAL89" s="703">
        <v>975.8</v>
      </c>
      <c r="AAM89" s="978">
        <v>27</v>
      </c>
      <c r="AAN89" s="703">
        <v>0</v>
      </c>
      <c r="AAO89" s="978">
        <f t="shared" si="139"/>
        <v>31</v>
      </c>
      <c r="AAP89" s="703">
        <v>0</v>
      </c>
      <c r="AAQ89" s="979">
        <f t="shared" si="140"/>
        <v>12</v>
      </c>
      <c r="AAR89" s="712">
        <v>0</v>
      </c>
      <c r="AAS89" s="699">
        <v>30</v>
      </c>
      <c r="AAT89" s="712">
        <v>0</v>
      </c>
      <c r="AAU89" s="699">
        <v>69</v>
      </c>
      <c r="AAV89" s="712">
        <v>0</v>
      </c>
      <c r="AAW89" s="699">
        <v>24</v>
      </c>
      <c r="AAX89" s="712">
        <v>0</v>
      </c>
      <c r="AAY89" s="699">
        <v>32</v>
      </c>
      <c r="AAZ89" s="699">
        <v>4511.8999999999996</v>
      </c>
      <c r="ABA89" s="978">
        <f t="shared" si="141"/>
        <v>44</v>
      </c>
      <c r="ABB89" s="712">
        <v>1599.7</v>
      </c>
      <c r="ABC89" s="978">
        <f t="shared" si="141"/>
        <v>27</v>
      </c>
      <c r="ABD89" s="712">
        <v>0</v>
      </c>
      <c r="ABE89" s="978">
        <f t="shared" si="141"/>
        <v>46</v>
      </c>
      <c r="ABF89" s="712">
        <v>0</v>
      </c>
      <c r="ABG89" s="978">
        <f t="shared" si="141"/>
        <v>47</v>
      </c>
      <c r="ABH89" s="712">
        <v>0</v>
      </c>
      <c r="ABI89" s="978">
        <f t="shared" si="141"/>
        <v>2</v>
      </c>
      <c r="ABJ89" s="712">
        <v>0</v>
      </c>
      <c r="ABK89" s="978">
        <f t="shared" si="141"/>
        <v>1</v>
      </c>
      <c r="ABL89" s="712">
        <v>0</v>
      </c>
      <c r="ABM89" s="978">
        <f t="shared" si="141"/>
        <v>38</v>
      </c>
      <c r="ABN89" s="712">
        <f t="shared" si="142"/>
        <v>0</v>
      </c>
      <c r="ABO89" s="2732">
        <f t="shared" si="143"/>
        <v>39</v>
      </c>
      <c r="ABP89" s="716">
        <v>5</v>
      </c>
      <c r="ABQ89" s="712" t="s">
        <v>1632</v>
      </c>
      <c r="ABR89" s="712">
        <v>5</v>
      </c>
      <c r="ABS89" s="712" t="s">
        <v>1632</v>
      </c>
      <c r="ABT89" s="712">
        <v>5</v>
      </c>
      <c r="ABU89" s="712" t="s">
        <v>1632</v>
      </c>
      <c r="ABV89" s="712">
        <v>0</v>
      </c>
      <c r="ABW89" s="712" t="s">
        <v>1625</v>
      </c>
      <c r="ABX89" s="712">
        <v>0</v>
      </c>
      <c r="ABY89" s="712" t="s">
        <v>1625</v>
      </c>
      <c r="ABZ89" s="712">
        <v>15</v>
      </c>
      <c r="ACA89" s="699">
        <v>42</v>
      </c>
      <c r="ACB89" s="712">
        <v>0</v>
      </c>
      <c r="ACC89" s="712" t="s">
        <v>1625</v>
      </c>
      <c r="ACD89" s="712">
        <v>0</v>
      </c>
      <c r="ACE89" s="712" t="s">
        <v>1625</v>
      </c>
      <c r="ACF89" s="712">
        <v>0</v>
      </c>
      <c r="ACG89" s="712" t="s">
        <v>1625</v>
      </c>
      <c r="ACH89" s="712">
        <v>0</v>
      </c>
      <c r="ACI89" s="712" t="s">
        <v>1625</v>
      </c>
      <c r="ACJ89" s="712">
        <v>0</v>
      </c>
      <c r="ACK89" s="699">
        <v>65</v>
      </c>
      <c r="ACL89" s="712">
        <v>5</v>
      </c>
      <c r="ACM89" s="712" t="s">
        <v>1632</v>
      </c>
      <c r="ACN89" s="712">
        <v>5</v>
      </c>
      <c r="ACO89" s="712" t="s">
        <v>1632</v>
      </c>
      <c r="ACP89" s="712">
        <v>5</v>
      </c>
      <c r="ACQ89" s="712" t="s">
        <v>1632</v>
      </c>
      <c r="ACR89" s="712">
        <v>15</v>
      </c>
      <c r="ACS89" s="699">
        <v>1</v>
      </c>
      <c r="ACT89" s="699">
        <v>0</v>
      </c>
      <c r="ACU89" s="699" t="s">
        <v>1625</v>
      </c>
      <c r="ACV89" s="699">
        <v>0</v>
      </c>
      <c r="ACW89" s="699" t="s">
        <v>1625</v>
      </c>
      <c r="ACX89" s="699">
        <v>0</v>
      </c>
      <c r="ACY89" s="699" t="s">
        <v>1625</v>
      </c>
      <c r="ACZ89" s="699">
        <v>0</v>
      </c>
      <c r="ADA89" s="699" t="s">
        <v>1625</v>
      </c>
      <c r="ADB89" s="699">
        <v>0</v>
      </c>
      <c r="ADC89" s="699">
        <v>60</v>
      </c>
      <c r="ADD89" s="989">
        <v>0</v>
      </c>
      <c r="ADE89" s="989">
        <v>0</v>
      </c>
      <c r="ADF89" s="989">
        <v>0</v>
      </c>
      <c r="ADG89" s="989">
        <v>0</v>
      </c>
      <c r="ADH89" s="989">
        <v>0</v>
      </c>
      <c r="ADI89" s="699">
        <v>69</v>
      </c>
      <c r="ADJ89" s="712">
        <v>5</v>
      </c>
      <c r="ADK89" s="712" t="s">
        <v>1632</v>
      </c>
      <c r="ADL89" s="712">
        <v>5</v>
      </c>
      <c r="ADM89" s="712" t="s">
        <v>1632</v>
      </c>
      <c r="ADN89" s="712">
        <v>5</v>
      </c>
      <c r="ADO89" s="712" t="s">
        <v>1632</v>
      </c>
      <c r="ADP89" s="712">
        <v>5</v>
      </c>
      <c r="ADQ89" s="712" t="s">
        <v>1632</v>
      </c>
      <c r="ADR89" s="712">
        <v>20</v>
      </c>
      <c r="ADS89" s="699">
        <v>1</v>
      </c>
      <c r="ADT89" s="712">
        <v>0</v>
      </c>
      <c r="ADU89" s="712">
        <v>0</v>
      </c>
      <c r="ADV89" s="712">
        <v>0</v>
      </c>
      <c r="ADW89" s="712">
        <v>0</v>
      </c>
      <c r="ADX89" s="712">
        <v>0</v>
      </c>
      <c r="ADY89" s="699">
        <v>72</v>
      </c>
      <c r="ADZ89" s="714">
        <v>0</v>
      </c>
      <c r="AEA89" s="712">
        <v>0</v>
      </c>
      <c r="AEB89" s="699">
        <v>23</v>
      </c>
      <c r="AEC89" s="715">
        <v>1</v>
      </c>
      <c r="AED89" s="712">
        <v>42.42681374628765</v>
      </c>
      <c r="AEE89" s="699">
        <v>9</v>
      </c>
      <c r="AEF89" s="715">
        <v>0</v>
      </c>
      <c r="AEG89" s="712">
        <v>0</v>
      </c>
      <c r="AEH89" s="699">
        <v>43</v>
      </c>
      <c r="AEI89" s="1303">
        <v>0</v>
      </c>
      <c r="AEJ89" s="712">
        <v>0</v>
      </c>
      <c r="AEK89" s="699">
        <f t="shared" si="144"/>
        <v>65</v>
      </c>
      <c r="AEL89" s="715">
        <v>0</v>
      </c>
      <c r="AEM89" s="712">
        <v>0</v>
      </c>
      <c r="AEN89" s="699">
        <v>42</v>
      </c>
      <c r="AEO89" s="699">
        <v>1</v>
      </c>
      <c r="AEP89" s="712">
        <v>42.4</v>
      </c>
      <c r="AEQ89" s="699">
        <v>24</v>
      </c>
      <c r="AER89" s="699">
        <v>1</v>
      </c>
      <c r="AES89" s="712">
        <v>42.4</v>
      </c>
      <c r="AET89" s="699">
        <v>18</v>
      </c>
      <c r="AEU89" s="699">
        <v>1</v>
      </c>
      <c r="AEV89" s="1099">
        <v>42.4</v>
      </c>
      <c r="AEW89" s="699">
        <v>1</v>
      </c>
      <c r="AEX89" s="989">
        <v>0.13300000000000001</v>
      </c>
      <c r="AEY89" s="989">
        <v>41</v>
      </c>
      <c r="AEZ89" s="989">
        <v>0</v>
      </c>
      <c r="AFA89" s="989">
        <v>66</v>
      </c>
      <c r="AFB89" s="989">
        <v>0</v>
      </c>
      <c r="AFC89" s="989">
        <v>51</v>
      </c>
      <c r="AFD89" s="989">
        <v>0</v>
      </c>
      <c r="AFE89" s="989">
        <v>49</v>
      </c>
      <c r="AFF89" s="989">
        <v>0</v>
      </c>
      <c r="AFG89" s="989">
        <v>44</v>
      </c>
      <c r="AFH89" s="989">
        <v>0</v>
      </c>
      <c r="AFI89" s="989">
        <v>44</v>
      </c>
      <c r="AFJ89" s="989">
        <v>0</v>
      </c>
      <c r="AFK89" s="989">
        <v>7</v>
      </c>
      <c r="AFL89" s="989">
        <v>0</v>
      </c>
      <c r="AFM89" s="989">
        <v>7</v>
      </c>
      <c r="AFN89" s="989">
        <v>1</v>
      </c>
      <c r="AFO89" s="989">
        <v>41.017227235438888</v>
      </c>
      <c r="AFP89" s="989">
        <v>61</v>
      </c>
      <c r="AFQ89" s="989">
        <v>1</v>
      </c>
      <c r="AFR89" s="989">
        <v>41.017227235438888</v>
      </c>
      <c r="AFS89" s="989">
        <v>48</v>
      </c>
      <c r="AFT89" s="989">
        <v>0</v>
      </c>
      <c r="AFU89" s="989">
        <v>0</v>
      </c>
      <c r="AFV89" s="989">
        <v>65</v>
      </c>
      <c r="AFW89" s="989">
        <v>2</v>
      </c>
      <c r="AFX89" s="989">
        <v>82.034454470877776</v>
      </c>
      <c r="AFY89" s="989">
        <v>52</v>
      </c>
      <c r="AFZ89" s="989">
        <v>5</v>
      </c>
      <c r="AGA89" s="989">
        <v>205.08613617719442</v>
      </c>
      <c r="AGB89" s="989">
        <v>67</v>
      </c>
      <c r="AGC89" s="989">
        <v>2</v>
      </c>
      <c r="AGD89" s="989">
        <v>82.034454470877776</v>
      </c>
      <c r="AGE89" s="989">
        <v>69</v>
      </c>
      <c r="AGF89" s="989">
        <v>0</v>
      </c>
      <c r="AGG89" s="989">
        <v>0</v>
      </c>
      <c r="AGH89" s="989">
        <v>51</v>
      </c>
      <c r="AGI89" s="989">
        <v>0</v>
      </c>
      <c r="AGJ89" s="989">
        <v>0</v>
      </c>
      <c r="AGK89" s="989">
        <v>10</v>
      </c>
      <c r="AGL89" s="989">
        <v>0</v>
      </c>
      <c r="AGM89" s="989">
        <v>0</v>
      </c>
      <c r="AGN89" s="989">
        <v>2</v>
      </c>
      <c r="AGO89" s="989">
        <v>0</v>
      </c>
      <c r="AGP89" s="989">
        <v>0</v>
      </c>
      <c r="AGQ89" s="989">
        <v>51</v>
      </c>
      <c r="AGR89" s="989">
        <v>0</v>
      </c>
      <c r="AGS89" s="989">
        <v>0</v>
      </c>
      <c r="AGT89" s="989">
        <v>19</v>
      </c>
      <c r="AGU89" s="989">
        <v>0</v>
      </c>
      <c r="AGV89" s="989">
        <v>0</v>
      </c>
      <c r="AGW89" s="989">
        <v>31</v>
      </c>
      <c r="AGX89" s="989">
        <v>0</v>
      </c>
      <c r="AGY89" s="989">
        <v>0</v>
      </c>
      <c r="AGZ89" s="989">
        <v>25</v>
      </c>
      <c r="AHA89" s="989">
        <v>0</v>
      </c>
      <c r="AHB89" s="989">
        <v>0</v>
      </c>
      <c r="AHC89" s="989">
        <v>12</v>
      </c>
      <c r="AHD89" s="989">
        <v>0</v>
      </c>
      <c r="AHE89" s="989">
        <v>0</v>
      </c>
      <c r="AHF89" s="989">
        <v>41</v>
      </c>
      <c r="AHG89" s="712">
        <v>4</v>
      </c>
      <c r="AHH89" s="712">
        <v>168.78</v>
      </c>
      <c r="AHI89" s="699">
        <v>62</v>
      </c>
      <c r="AHJ89" s="712">
        <v>16</v>
      </c>
      <c r="AHK89" s="712">
        <v>675.11</v>
      </c>
      <c r="AHL89" s="712">
        <v>22</v>
      </c>
      <c r="AHM89" s="712">
        <v>0</v>
      </c>
      <c r="AHN89" s="712">
        <v>0</v>
      </c>
      <c r="AHO89" s="699">
        <v>43</v>
      </c>
      <c r="AHP89" s="712">
        <v>0</v>
      </c>
      <c r="AHQ89" s="712">
        <v>0</v>
      </c>
      <c r="AHR89" s="712">
        <v>23</v>
      </c>
      <c r="AHS89" s="712">
        <v>0</v>
      </c>
      <c r="AHT89" s="712">
        <v>0</v>
      </c>
      <c r="AHU89" s="699">
        <v>28</v>
      </c>
      <c r="AHV89" s="712">
        <v>3</v>
      </c>
      <c r="AHW89" s="712">
        <v>126.58</v>
      </c>
      <c r="AHX89" s="699">
        <v>66</v>
      </c>
      <c r="AHY89" s="712">
        <v>0</v>
      </c>
      <c r="AHZ89" s="712">
        <v>0</v>
      </c>
      <c r="AIA89" s="699">
        <v>63</v>
      </c>
      <c r="AIC89" s="714"/>
      <c r="AID89" s="725"/>
      <c r="AIE89" s="715"/>
      <c r="AIF89" s="714"/>
      <c r="AIG89" s="725"/>
      <c r="AIH89" s="715"/>
      <c r="AII89" s="715"/>
      <c r="AIJ89" s="712"/>
      <c r="AIK89" s="715"/>
      <c r="AIL89" s="1169">
        <v>36</v>
      </c>
      <c r="AIM89" s="1174">
        <v>66.666666666666671</v>
      </c>
      <c r="AIN89" s="1168">
        <f t="shared" si="145"/>
        <v>8</v>
      </c>
      <c r="AIO89" s="715">
        <v>94</v>
      </c>
      <c r="AIP89" s="725">
        <v>35.106382978723403</v>
      </c>
      <c r="AIQ89" s="715">
        <f t="shared" si="146"/>
        <v>2</v>
      </c>
      <c r="AIR89" s="1169">
        <v>35</v>
      </c>
      <c r="AIS89" s="1174">
        <v>57.142857142857146</v>
      </c>
      <c r="AIT89" s="1168">
        <f t="shared" si="147"/>
        <v>2</v>
      </c>
      <c r="AIU89" s="715">
        <v>91</v>
      </c>
      <c r="AIV89" s="725">
        <v>16.483516483516485</v>
      </c>
      <c r="AIW89" s="715">
        <f t="shared" si="148"/>
        <v>24</v>
      </c>
      <c r="AIX89" s="1169">
        <v>35</v>
      </c>
      <c r="AIY89" s="1174">
        <v>5.7142857142857144</v>
      </c>
      <c r="AIZ89" s="1168">
        <f t="shared" si="149"/>
        <v>8</v>
      </c>
      <c r="AJA89" s="715">
        <v>86</v>
      </c>
      <c r="AJB89" s="725">
        <v>9.3023255813953494</v>
      </c>
      <c r="AJC89" s="715">
        <f t="shared" si="150"/>
        <v>76</v>
      </c>
      <c r="AJD89" s="714">
        <v>32</v>
      </c>
      <c r="AJE89" s="725">
        <v>9.375</v>
      </c>
      <c r="AJF89" s="715">
        <v>33</v>
      </c>
      <c r="AJG89" s="699">
        <v>90</v>
      </c>
      <c r="AJH89" s="1099">
        <v>6.666666666666667</v>
      </c>
      <c r="AJI89" s="733">
        <v>9</v>
      </c>
      <c r="AJJ89" s="714">
        <v>32</v>
      </c>
      <c r="AJK89" s="712">
        <v>28.125</v>
      </c>
      <c r="AJL89" s="715">
        <v>68</v>
      </c>
      <c r="AJM89" s="699">
        <v>90</v>
      </c>
      <c r="AJN89" s="712">
        <v>23.333333333333332</v>
      </c>
      <c r="AJO89" s="715">
        <v>24</v>
      </c>
      <c r="AJP89" s="714">
        <v>32</v>
      </c>
      <c r="AJQ89" s="712">
        <v>21.875</v>
      </c>
      <c r="AJR89" s="715">
        <v>7</v>
      </c>
      <c r="AJS89" s="699">
        <v>95</v>
      </c>
      <c r="AJT89" s="712">
        <v>16.842105263157894</v>
      </c>
      <c r="AJU89" s="715">
        <f t="shared" si="151"/>
        <v>71</v>
      </c>
      <c r="AJV89" s="1178">
        <v>0</v>
      </c>
      <c r="AJW89" s="1099">
        <v>0</v>
      </c>
      <c r="AJX89" s="1099">
        <v>0</v>
      </c>
      <c r="AJY89" s="1099">
        <v>0</v>
      </c>
      <c r="AJZ89" s="1099">
        <v>0</v>
      </c>
      <c r="AKA89" s="1099">
        <v>0</v>
      </c>
      <c r="AKB89" s="1099">
        <v>0</v>
      </c>
      <c r="AKC89" s="1099">
        <v>100</v>
      </c>
      <c r="AKD89" s="1099">
        <v>0</v>
      </c>
      <c r="AKE89" s="1099">
        <v>0</v>
      </c>
      <c r="AKF89" s="1099">
        <v>0</v>
      </c>
      <c r="AKG89" s="1188">
        <v>1</v>
      </c>
      <c r="AKH89" s="985">
        <v>57.142857142857139</v>
      </c>
      <c r="AKI89" s="985">
        <v>14.285714285714285</v>
      </c>
      <c r="AKJ89" s="985">
        <v>0</v>
      </c>
      <c r="AKK89" s="985">
        <v>0</v>
      </c>
      <c r="AKL89" s="985">
        <v>0</v>
      </c>
      <c r="AKM89" s="985">
        <v>14.285714285714285</v>
      </c>
      <c r="AKN89" s="985">
        <v>0</v>
      </c>
      <c r="AKO89" s="985">
        <v>0</v>
      </c>
      <c r="AKP89" s="985">
        <v>28.571428571428569</v>
      </c>
      <c r="AKQ89" s="985">
        <v>0</v>
      </c>
      <c r="AKR89" s="985">
        <v>0</v>
      </c>
      <c r="AKS89" s="699">
        <v>7</v>
      </c>
      <c r="AKT89" s="714" t="s">
        <v>1634</v>
      </c>
      <c r="AKU89" s="715" t="s">
        <v>1680</v>
      </c>
      <c r="AKV89" s="715" t="s">
        <v>1634</v>
      </c>
      <c r="AKW89" s="715" t="s">
        <v>1680</v>
      </c>
      <c r="AKX89" s="715" t="s">
        <v>1633</v>
      </c>
      <c r="AKY89" s="715" t="s">
        <v>1680</v>
      </c>
      <c r="AKZ89" s="715" t="s">
        <v>1680</v>
      </c>
      <c r="ALA89" s="715">
        <v>1</v>
      </c>
      <c r="ALB89" s="715">
        <v>-2</v>
      </c>
      <c r="ALC89" s="715">
        <v>1</v>
      </c>
      <c r="ALD89" s="715">
        <v>-2</v>
      </c>
      <c r="ALE89" s="715">
        <v>-1</v>
      </c>
      <c r="ALF89" s="715">
        <v>-2</v>
      </c>
      <c r="ALG89" s="715">
        <v>-2</v>
      </c>
      <c r="ALH89" s="715">
        <f t="shared" si="152"/>
        <v>-7</v>
      </c>
      <c r="ALI89" s="715">
        <f t="shared" si="153"/>
        <v>74</v>
      </c>
      <c r="ALJ89" s="716" t="s">
        <v>31</v>
      </c>
      <c r="ALK89" s="712" t="s">
        <v>1657</v>
      </c>
      <c r="ALL89" s="712" t="s">
        <v>31</v>
      </c>
      <c r="ALM89" s="712" t="s">
        <v>1657</v>
      </c>
      <c r="ALN89" s="712" t="s">
        <v>1635</v>
      </c>
      <c r="ALO89" s="712" t="s">
        <v>1657</v>
      </c>
      <c r="ALP89" s="712" t="s">
        <v>1657</v>
      </c>
      <c r="ALQ89" s="714">
        <v>1</v>
      </c>
      <c r="ALR89" s="715">
        <v>0</v>
      </c>
      <c r="ALS89" s="715">
        <v>1</v>
      </c>
      <c r="ALT89" s="715">
        <v>0</v>
      </c>
      <c r="ALU89" s="715">
        <v>1</v>
      </c>
      <c r="ALV89" s="715">
        <v>1</v>
      </c>
      <c r="ALW89" s="733">
        <v>0</v>
      </c>
      <c r="ALX89" s="981">
        <v>0.23512814483893724</v>
      </c>
      <c r="ALY89" s="715">
        <v>66</v>
      </c>
      <c r="ALZ89" s="731">
        <v>0</v>
      </c>
      <c r="AMA89" s="715">
        <v>61</v>
      </c>
      <c r="AMB89" s="731">
        <v>0.23512814483893724</v>
      </c>
      <c r="AMC89" s="715">
        <v>41</v>
      </c>
      <c r="AMD89" s="731">
        <v>0</v>
      </c>
      <c r="AME89" s="715">
        <v>61</v>
      </c>
      <c r="AMF89" s="715">
        <v>0.23512814483893724</v>
      </c>
      <c r="AMG89" s="715">
        <v>46</v>
      </c>
      <c r="AMH89" s="731">
        <v>0.23512814483893724</v>
      </c>
      <c r="AMI89" s="715">
        <v>52</v>
      </c>
      <c r="AMJ89" s="731">
        <v>0</v>
      </c>
      <c r="AMK89" s="715">
        <v>69</v>
      </c>
      <c r="AML89" s="982">
        <v>0</v>
      </c>
      <c r="AMM89" s="699">
        <v>0</v>
      </c>
      <c r="AMN89" s="699">
        <v>0</v>
      </c>
      <c r="AMO89" s="716">
        <v>0</v>
      </c>
      <c r="AMP89" s="715">
        <v>52</v>
      </c>
      <c r="AMQ89" s="712">
        <v>0</v>
      </c>
      <c r="AMR89" s="715">
        <v>27</v>
      </c>
      <c r="AMS89" s="712">
        <v>0</v>
      </c>
      <c r="AMT89" s="733">
        <v>27</v>
      </c>
      <c r="AMU89" s="982">
        <v>0</v>
      </c>
      <c r="AMV89" s="731">
        <v>0</v>
      </c>
      <c r="AMW89" s="715">
        <v>32</v>
      </c>
      <c r="AMX89" s="716" t="s">
        <v>1687</v>
      </c>
      <c r="AMY89" s="712" t="s">
        <v>1687</v>
      </c>
      <c r="AMZ89" s="715">
        <v>1</v>
      </c>
      <c r="ANA89" s="715">
        <v>1</v>
      </c>
      <c r="ANB89" s="715">
        <v>2</v>
      </c>
      <c r="ANC89" s="715">
        <v>55</v>
      </c>
      <c r="AND89" s="1201" t="s">
        <v>1632</v>
      </c>
      <c r="ANE89" s="1202" t="s">
        <v>1632</v>
      </c>
      <c r="ANF89" s="1202" t="s">
        <v>1632</v>
      </c>
      <c r="ANG89" s="1202" t="s">
        <v>1632</v>
      </c>
      <c r="ANH89" s="725">
        <v>5</v>
      </c>
      <c r="ANI89" s="725">
        <v>5</v>
      </c>
      <c r="ANJ89" s="725">
        <v>5</v>
      </c>
      <c r="ANK89" s="725">
        <v>5</v>
      </c>
      <c r="ANL89" s="1303">
        <f t="shared" si="154"/>
        <v>20</v>
      </c>
      <c r="ANM89" s="1303">
        <f t="shared" si="155"/>
        <v>1</v>
      </c>
      <c r="ANN89" s="983" t="s">
        <v>1632</v>
      </c>
      <c r="ANO89" s="725" t="s">
        <v>1632</v>
      </c>
      <c r="ANP89" s="725" t="s">
        <v>1625</v>
      </c>
      <c r="ANQ89" s="725" t="s">
        <v>1625</v>
      </c>
      <c r="ANR89" s="725">
        <v>5</v>
      </c>
      <c r="ANS89" s="725">
        <v>5</v>
      </c>
      <c r="ANT89" s="725">
        <v>0</v>
      </c>
      <c r="ANU89" s="725">
        <v>0</v>
      </c>
      <c r="ANV89" s="715">
        <f t="shared" si="156"/>
        <v>10</v>
      </c>
      <c r="ANW89" s="715">
        <f t="shared" si="157"/>
        <v>56</v>
      </c>
      <c r="ANX89" s="982">
        <v>0</v>
      </c>
      <c r="ANY89" s="715">
        <v>0</v>
      </c>
      <c r="ANZ89" s="1089">
        <v>0</v>
      </c>
      <c r="AOA89" s="715">
        <v>75</v>
      </c>
      <c r="AOB89" s="1089">
        <v>0</v>
      </c>
      <c r="AOC89" s="1188">
        <f t="shared" si="158"/>
        <v>75</v>
      </c>
      <c r="AOD89" s="1089">
        <v>0</v>
      </c>
      <c r="AOE89" s="1188">
        <f t="shared" si="159"/>
        <v>75</v>
      </c>
      <c r="AOF89" s="699">
        <v>0</v>
      </c>
      <c r="AOG89" s="985">
        <v>0</v>
      </c>
      <c r="AOH89" s="1188">
        <v>45</v>
      </c>
      <c r="AOI89" s="699">
        <v>0</v>
      </c>
      <c r="AOJ89" s="985">
        <v>0</v>
      </c>
      <c r="AOK89" s="1188">
        <v>60</v>
      </c>
      <c r="AOL89" s="699">
        <v>0</v>
      </c>
      <c r="AOM89" s="985">
        <v>0</v>
      </c>
      <c r="AON89" s="1188">
        <v>71</v>
      </c>
      <c r="AOO89" s="699">
        <v>0</v>
      </c>
      <c r="AOP89" s="985">
        <v>0</v>
      </c>
      <c r="AOQ89" s="1188">
        <v>61</v>
      </c>
      <c r="AOR89" s="983" t="s">
        <v>1625</v>
      </c>
      <c r="AOS89" s="725" t="s">
        <v>1625</v>
      </c>
      <c r="AOT89" s="725" t="s">
        <v>1625</v>
      </c>
      <c r="AOU89" s="725" t="s">
        <v>1625</v>
      </c>
      <c r="AOV89" s="725">
        <v>0</v>
      </c>
      <c r="AOW89" s="725">
        <v>0</v>
      </c>
      <c r="AOX89" s="725">
        <v>0</v>
      </c>
      <c r="AOY89" s="725">
        <v>0</v>
      </c>
      <c r="AOZ89" s="715">
        <f t="shared" si="160"/>
        <v>0</v>
      </c>
      <c r="APA89" s="715">
        <f t="shared" si="161"/>
        <v>25</v>
      </c>
      <c r="APB89" s="1993" t="s">
        <v>1625</v>
      </c>
      <c r="APC89" s="1994" t="s">
        <v>1632</v>
      </c>
      <c r="APD89" s="1994" t="s">
        <v>1625</v>
      </c>
      <c r="APE89" s="1994" t="s">
        <v>1625</v>
      </c>
      <c r="APF89" s="1995">
        <v>0</v>
      </c>
      <c r="APG89" s="1995">
        <v>5</v>
      </c>
      <c r="APH89" s="1995">
        <v>0</v>
      </c>
      <c r="API89" s="1995">
        <v>0</v>
      </c>
      <c r="APJ89" s="715">
        <f t="shared" si="162"/>
        <v>5</v>
      </c>
      <c r="APK89" s="715">
        <f t="shared" si="163"/>
        <v>59</v>
      </c>
      <c r="APL89" s="715">
        <v>0</v>
      </c>
      <c r="APM89" s="725">
        <v>0</v>
      </c>
      <c r="APN89" s="715">
        <v>17</v>
      </c>
      <c r="APO89" s="715">
        <v>0</v>
      </c>
      <c r="APP89" s="725">
        <v>0</v>
      </c>
      <c r="APQ89" s="715">
        <v>18</v>
      </c>
      <c r="APR89" s="1169">
        <v>1</v>
      </c>
      <c r="APS89" s="1168">
        <v>240</v>
      </c>
      <c r="APT89" s="1168">
        <v>1920</v>
      </c>
      <c r="APU89" s="989">
        <v>240</v>
      </c>
      <c r="APV89" s="989">
        <v>1920</v>
      </c>
      <c r="APW89" s="989">
        <v>45.176470588235297</v>
      </c>
      <c r="APX89" s="989">
        <v>26</v>
      </c>
      <c r="APY89" s="989">
        <v>1</v>
      </c>
      <c r="APZ89" s="989">
        <v>100</v>
      </c>
      <c r="AQA89" s="989">
        <v>800</v>
      </c>
      <c r="AQB89" s="989">
        <v>100</v>
      </c>
      <c r="AQC89" s="989">
        <v>800</v>
      </c>
      <c r="AQD89" s="1099">
        <v>18.823529411764707</v>
      </c>
      <c r="AQE89" s="989">
        <v>29</v>
      </c>
      <c r="AQF89" s="989">
        <v>2</v>
      </c>
      <c r="AQG89" s="989">
        <v>340</v>
      </c>
      <c r="AQH89" s="989">
        <v>2720</v>
      </c>
      <c r="AQI89" s="989">
        <v>340</v>
      </c>
      <c r="AQJ89" s="989">
        <v>2720</v>
      </c>
      <c r="AQK89" s="989">
        <v>64</v>
      </c>
      <c r="AQL89" s="729">
        <v>29</v>
      </c>
      <c r="AQM89" s="987"/>
      <c r="AQQ89" s="715">
        <v>182</v>
      </c>
      <c r="AQR89" s="715">
        <v>141</v>
      </c>
      <c r="AQS89" s="989">
        <v>4</v>
      </c>
      <c r="AQT89" s="1099">
        <v>2.8368794326241136</v>
      </c>
      <c r="AQU89" s="989">
        <f t="shared" si="164"/>
        <v>3</v>
      </c>
      <c r="AQV89" s="989">
        <v>0</v>
      </c>
      <c r="AQW89" s="989">
        <v>0</v>
      </c>
      <c r="AQX89" s="1099" t="s">
        <v>31</v>
      </c>
      <c r="AQY89" s="989" t="str">
        <f t="shared" si="165"/>
        <v>-</v>
      </c>
      <c r="AQZ89" s="989">
        <v>1</v>
      </c>
      <c r="ARA89" s="989">
        <v>5</v>
      </c>
      <c r="ARB89" s="989">
        <v>20</v>
      </c>
      <c r="ARC89" s="989">
        <f t="shared" si="166"/>
        <v>25</v>
      </c>
      <c r="ARD89" s="1668">
        <v>2.3120567375886525</v>
      </c>
      <c r="ARE89" s="1667">
        <f t="shared" si="167"/>
        <v>48</v>
      </c>
      <c r="ARF89" s="1168">
        <v>3</v>
      </c>
      <c r="ARG89" s="1099">
        <v>0</v>
      </c>
      <c r="ARH89" s="989">
        <f t="shared" si="168"/>
        <v>1</v>
      </c>
      <c r="ARI89" s="715">
        <v>16</v>
      </c>
      <c r="ARJ89" s="985">
        <v>25</v>
      </c>
      <c r="ARK89" s="699">
        <f t="shared" si="169"/>
        <v>65</v>
      </c>
      <c r="ARL89" s="989">
        <v>485</v>
      </c>
      <c r="ARM89" s="715">
        <v>94</v>
      </c>
      <c r="ARN89" s="985">
        <v>19.381443298969074</v>
      </c>
      <c r="ARO89" s="699">
        <f t="shared" si="170"/>
        <v>37</v>
      </c>
      <c r="ARP89" s="707">
        <v>12</v>
      </c>
      <c r="ARQ89" s="1881">
        <v>0</v>
      </c>
      <c r="ARR89" s="719">
        <v>0</v>
      </c>
      <c r="ARS89" s="979">
        <f t="shared" si="171"/>
        <v>34</v>
      </c>
      <c r="ART89" s="715">
        <v>83</v>
      </c>
      <c r="ARU89" s="699">
        <f t="shared" si="171"/>
        <v>9</v>
      </c>
      <c r="ARV89" s="715" t="s">
        <v>31</v>
      </c>
      <c r="ARW89" s="715" t="s">
        <v>31</v>
      </c>
      <c r="ARX89" s="985" t="s">
        <v>31</v>
      </c>
      <c r="ARY89" s="699" t="str">
        <f t="shared" si="172"/>
        <v>-</v>
      </c>
      <c r="ARZ89" s="715" t="s">
        <v>31</v>
      </c>
      <c r="ASA89" s="715" t="s">
        <v>31</v>
      </c>
      <c r="ASB89" s="712" t="s">
        <v>31</v>
      </c>
      <c r="ASC89" s="699" t="str">
        <f t="shared" si="173"/>
        <v>-</v>
      </c>
      <c r="ASD89" s="712">
        <v>35.483870967741936</v>
      </c>
      <c r="ASE89" s="712">
        <v>35.483870967741936</v>
      </c>
      <c r="ASF89" s="712">
        <v>9.67741935483871</v>
      </c>
      <c r="ASG89" s="712">
        <v>6.4516129032258061</v>
      </c>
      <c r="ASH89" s="712">
        <v>9.67741935483871</v>
      </c>
      <c r="ASI89" s="712">
        <v>3.225806451612903</v>
      </c>
      <c r="ASJ89" s="712">
        <v>0</v>
      </c>
      <c r="ASK89" s="712">
        <v>0</v>
      </c>
      <c r="ASL89" s="712">
        <v>0</v>
      </c>
      <c r="ASM89" s="715">
        <v>11</v>
      </c>
      <c r="ASN89" s="715">
        <v>11</v>
      </c>
      <c r="ASO89" s="715">
        <v>3</v>
      </c>
      <c r="ASP89" s="715">
        <v>2</v>
      </c>
      <c r="ASQ89" s="715">
        <v>3</v>
      </c>
      <c r="ASR89" s="715">
        <v>1</v>
      </c>
      <c r="ASS89" s="715">
        <v>0</v>
      </c>
      <c r="AST89" s="715">
        <v>0</v>
      </c>
      <c r="ASU89" s="715">
        <v>0</v>
      </c>
      <c r="ASV89" s="715">
        <v>31</v>
      </c>
      <c r="ASW89" s="712" t="s">
        <v>31</v>
      </c>
      <c r="ASX89" s="712" t="s">
        <v>31</v>
      </c>
      <c r="ASY89" s="712" t="s">
        <v>31</v>
      </c>
      <c r="ASZ89" s="712" t="s">
        <v>31</v>
      </c>
      <c r="ATA89" s="712" t="s">
        <v>31</v>
      </c>
      <c r="ATB89" s="712" t="s">
        <v>31</v>
      </c>
      <c r="ATC89" s="712" t="s">
        <v>31</v>
      </c>
      <c r="ATD89" s="712" t="s">
        <v>31</v>
      </c>
      <c r="ATE89" s="712" t="s">
        <v>31</v>
      </c>
      <c r="ATF89" s="715">
        <v>0</v>
      </c>
      <c r="ATG89" s="715">
        <v>0</v>
      </c>
      <c r="ATH89" s="715">
        <v>0</v>
      </c>
      <c r="ATI89" s="715">
        <v>0</v>
      </c>
      <c r="ATJ89" s="715">
        <v>0</v>
      </c>
      <c r="ATK89" s="715">
        <v>0</v>
      </c>
      <c r="ATL89" s="715">
        <v>0</v>
      </c>
      <c r="ATM89" s="715">
        <v>0</v>
      </c>
      <c r="ATN89" s="715">
        <v>0</v>
      </c>
      <c r="ATO89" s="715">
        <v>0</v>
      </c>
      <c r="ATP89" s="712" t="s">
        <v>31</v>
      </c>
      <c r="ATQ89" s="712" t="s">
        <v>31</v>
      </c>
      <c r="ATR89" s="712" t="s">
        <v>31</v>
      </c>
      <c r="ATS89" s="712" t="s">
        <v>31</v>
      </c>
      <c r="ATT89" s="712" t="s">
        <v>31</v>
      </c>
      <c r="ATU89" s="712" t="s">
        <v>31</v>
      </c>
      <c r="ATV89" s="712" t="s">
        <v>31</v>
      </c>
      <c r="ATW89" s="712" t="s">
        <v>31</v>
      </c>
      <c r="ATX89" s="712" t="s">
        <v>31</v>
      </c>
      <c r="ATY89" s="715">
        <v>0</v>
      </c>
      <c r="ATZ89" s="715">
        <v>0</v>
      </c>
      <c r="AUA89" s="715">
        <v>0</v>
      </c>
      <c r="AUB89" s="715">
        <v>0</v>
      </c>
      <c r="AUC89" s="715">
        <v>0</v>
      </c>
      <c r="AUD89" s="715">
        <v>0</v>
      </c>
      <c r="AUE89" s="715">
        <v>0</v>
      </c>
      <c r="AUF89" s="715">
        <v>0</v>
      </c>
      <c r="AUG89" s="715">
        <v>0</v>
      </c>
      <c r="AUH89" s="715">
        <v>0</v>
      </c>
      <c r="AUI89" s="712" t="s">
        <v>1648</v>
      </c>
      <c r="AUJ89" s="712" t="s">
        <v>1623</v>
      </c>
      <c r="AUK89" s="709">
        <v>0</v>
      </c>
      <c r="AUL89" s="978">
        <v>31</v>
      </c>
      <c r="AUM89" s="703" t="s">
        <v>1625</v>
      </c>
      <c r="AUN89" s="703" t="s">
        <v>1625</v>
      </c>
      <c r="AUO89" s="703" t="s">
        <v>1625</v>
      </c>
      <c r="AUP89" s="701" t="s">
        <v>1625</v>
      </c>
      <c r="AUQ89" s="712" t="s">
        <v>1626</v>
      </c>
      <c r="AUR89" s="712" t="s">
        <v>1623</v>
      </c>
      <c r="AUS89" s="712" t="s">
        <v>1627</v>
      </c>
      <c r="AUT89" s="712" t="s">
        <v>1627</v>
      </c>
      <c r="AUU89" s="712" t="s">
        <v>1625</v>
      </c>
      <c r="AUV89" s="712" t="s">
        <v>1685</v>
      </c>
      <c r="AUW89" s="712" t="s">
        <v>1673</v>
      </c>
      <c r="AUX89" s="712" t="s">
        <v>1673</v>
      </c>
      <c r="AUY89" s="712" t="s">
        <v>1880</v>
      </c>
      <c r="AUZ89" s="699">
        <v>136</v>
      </c>
      <c r="AVA89" s="699">
        <v>20</v>
      </c>
      <c r="AVB89" s="985">
        <v>14.7</v>
      </c>
      <c r="AVC89" s="699">
        <v>0</v>
      </c>
      <c r="AVD89" s="712">
        <v>0</v>
      </c>
      <c r="AVE89" s="699">
        <f t="shared" si="174"/>
        <v>25</v>
      </c>
      <c r="AVF89" s="712">
        <v>0</v>
      </c>
      <c r="AVG89" s="978">
        <v>33</v>
      </c>
      <c r="AVH89" s="712" t="s">
        <v>1625</v>
      </c>
      <c r="AVI89" s="712" t="s">
        <v>1625</v>
      </c>
      <c r="AVJ89" s="712" t="s">
        <v>1625</v>
      </c>
      <c r="AVK89" s="712" t="s">
        <v>1625</v>
      </c>
      <c r="AVL89" s="716">
        <v>0</v>
      </c>
      <c r="AVM89" s="699">
        <f t="shared" si="175"/>
        <v>60</v>
      </c>
      <c r="AVN89" s="715">
        <v>0</v>
      </c>
      <c r="AVO89" s="712">
        <v>0</v>
      </c>
      <c r="AVP89" s="699">
        <f t="shared" si="176"/>
        <v>39</v>
      </c>
      <c r="AVQ89" s="715">
        <v>0</v>
      </c>
      <c r="AVR89" s="712">
        <v>0</v>
      </c>
      <c r="AVS89" s="699">
        <f t="shared" si="177"/>
        <v>14</v>
      </c>
      <c r="AVT89" s="715">
        <v>0</v>
      </c>
      <c r="AVU89" s="712">
        <v>0</v>
      </c>
      <c r="AVV89" s="699">
        <f t="shared" si="178"/>
        <v>29</v>
      </c>
      <c r="AVW89" s="715">
        <v>0</v>
      </c>
      <c r="AVX89" s="712">
        <v>0</v>
      </c>
      <c r="AVY89" s="733">
        <v>0</v>
      </c>
      <c r="AVZ89" s="716">
        <v>0</v>
      </c>
      <c r="AWA89" s="699">
        <f t="shared" si="179"/>
        <v>26</v>
      </c>
      <c r="AWB89" s="715">
        <v>0</v>
      </c>
      <c r="AWC89" s="712">
        <v>0</v>
      </c>
      <c r="AWD89" s="699">
        <f t="shared" si="180"/>
        <v>9</v>
      </c>
      <c r="AWE89" s="715">
        <v>0</v>
      </c>
      <c r="AWF89" s="712">
        <v>0</v>
      </c>
      <c r="AWG89" s="699">
        <f t="shared" si="181"/>
        <v>56</v>
      </c>
      <c r="AWH89" s="715">
        <v>0</v>
      </c>
      <c r="AWI89" s="714" t="s">
        <v>31</v>
      </c>
      <c r="AWJ89" s="715" t="s">
        <v>31</v>
      </c>
      <c r="AWK89" s="715" t="s">
        <v>31</v>
      </c>
      <c r="AWL89" s="715" t="s">
        <v>31</v>
      </c>
      <c r="AWM89" s="715" t="s">
        <v>31</v>
      </c>
      <c r="AWN89" s="715" t="s">
        <v>31</v>
      </c>
      <c r="AWO89" s="715" t="s">
        <v>31</v>
      </c>
      <c r="AWP89" s="715" t="s">
        <v>31</v>
      </c>
      <c r="AWQ89" s="715" t="s">
        <v>31</v>
      </c>
      <c r="AWR89" s="715" t="s">
        <v>31</v>
      </c>
      <c r="AWS89" s="716" t="s">
        <v>31</v>
      </c>
      <c r="AWT89" s="699" t="str">
        <f t="shared" si="182"/>
        <v>-</v>
      </c>
      <c r="AWU89" s="712" t="s">
        <v>31</v>
      </c>
      <c r="AWV89" s="699" t="str">
        <f t="shared" si="182"/>
        <v>-</v>
      </c>
      <c r="AWW89" s="712" t="s">
        <v>31</v>
      </c>
      <c r="AWX89" s="699" t="str">
        <f t="shared" si="112"/>
        <v>-</v>
      </c>
      <c r="AWY89" s="712" t="s">
        <v>31</v>
      </c>
      <c r="AWZ89" s="699" t="str">
        <f t="shared" si="183"/>
        <v>-</v>
      </c>
      <c r="AXA89" s="712" t="s">
        <v>31</v>
      </c>
      <c r="AXB89" s="712" t="s">
        <v>31</v>
      </c>
      <c r="AXC89" s="712" t="s">
        <v>31</v>
      </c>
      <c r="AXD89" s="699" t="str">
        <f t="shared" si="113"/>
        <v>-</v>
      </c>
      <c r="AXE89" s="712" t="s">
        <v>31</v>
      </c>
      <c r="AXF89" s="699" t="str">
        <f t="shared" si="114"/>
        <v>-</v>
      </c>
      <c r="AXG89" s="712" t="s">
        <v>31</v>
      </c>
      <c r="AXH89" s="699" t="str">
        <f t="shared" si="115"/>
        <v>-</v>
      </c>
      <c r="AXI89" s="712" t="s">
        <v>31</v>
      </c>
      <c r="AXK89" s="3969">
        <v>94.827586206896555</v>
      </c>
      <c r="AXL89" s="3970">
        <v>58</v>
      </c>
      <c r="AXM89" s="715">
        <f t="shared" si="184"/>
        <v>21</v>
      </c>
      <c r="AXN89" s="3969">
        <v>36.781609195402297</v>
      </c>
      <c r="AXO89" s="3970">
        <v>87</v>
      </c>
      <c r="AXP89" s="715">
        <f t="shared" si="185"/>
        <v>64</v>
      </c>
      <c r="AXQ89" s="2024">
        <v>1082</v>
      </c>
      <c r="AXR89" s="2024">
        <v>1121</v>
      </c>
      <c r="AXS89" s="3029">
        <v>3.4790365744870542</v>
      </c>
      <c r="AXT89" s="2024" t="s">
        <v>8056</v>
      </c>
      <c r="AXU89" s="2024">
        <v>218</v>
      </c>
      <c r="AXV89" s="2024">
        <v>217</v>
      </c>
      <c r="AXW89" s="3029">
        <v>0.46082949308757293</v>
      </c>
      <c r="AXX89" s="2024" t="s">
        <v>8059</v>
      </c>
      <c r="AXY89" s="3029">
        <v>20.147874306839185</v>
      </c>
      <c r="AXZ89" s="3029">
        <v>19.357716324710079</v>
      </c>
      <c r="AYA89" s="3029">
        <v>-0.79015798212910582</v>
      </c>
      <c r="AYB89" s="2024" t="s">
        <v>1632</v>
      </c>
      <c r="AYC89" s="2123">
        <v>948</v>
      </c>
      <c r="AYD89" s="2024">
        <v>965</v>
      </c>
      <c r="AYE89" s="3029">
        <v>1.7616580310880892</v>
      </c>
      <c r="AYF89" s="2024" t="s">
        <v>8059</v>
      </c>
      <c r="AYG89" s="2024">
        <v>24</v>
      </c>
      <c r="AYH89" s="2024">
        <v>33</v>
      </c>
      <c r="AYI89" s="3029">
        <v>27.272727272727266</v>
      </c>
      <c r="AYJ89" s="2024" t="s">
        <v>8057</v>
      </c>
      <c r="AYK89" s="2024">
        <v>4224</v>
      </c>
      <c r="AYL89" s="2024">
        <v>3740</v>
      </c>
      <c r="AYM89" s="3029">
        <v>12.941176470588232</v>
      </c>
      <c r="AYN89" s="2024" t="s">
        <v>8057</v>
      </c>
      <c r="AYO89" s="2024">
        <v>27805000</v>
      </c>
      <c r="AYP89" s="2024">
        <v>29653684</v>
      </c>
      <c r="AYQ89" s="3029">
        <v>6.2342473198271193</v>
      </c>
      <c r="AYR89" s="2024" t="s">
        <v>8058</v>
      </c>
      <c r="AYS89" s="2024">
        <v>16200000</v>
      </c>
      <c r="AYT89" s="2024">
        <v>15920277</v>
      </c>
      <c r="AYU89" s="3029">
        <v>1.7570234487754135</v>
      </c>
      <c r="AYV89" s="2024" t="s">
        <v>8059</v>
      </c>
      <c r="AYW89" s="2024">
        <v>8250000</v>
      </c>
      <c r="AYX89" s="2024">
        <v>10524407</v>
      </c>
      <c r="AYY89" s="3029">
        <v>21.610785291750872</v>
      </c>
      <c r="AYZ89" s="2024" t="s">
        <v>8057</v>
      </c>
      <c r="AZA89" s="2024">
        <v>0</v>
      </c>
      <c r="AZB89" s="2024">
        <v>0</v>
      </c>
      <c r="AZC89" s="3029" t="s">
        <v>31</v>
      </c>
      <c r="AZD89" s="2024" t="s">
        <v>31</v>
      </c>
      <c r="AZE89" s="2024">
        <v>3200000</v>
      </c>
      <c r="AZF89" s="2024">
        <v>3179000</v>
      </c>
      <c r="AZG89" s="3029">
        <v>0.66058508965083718</v>
      </c>
      <c r="AZH89" s="2024" t="s">
        <v>8059</v>
      </c>
      <c r="AZI89" s="2024">
        <v>80000</v>
      </c>
      <c r="AZJ89" s="2024">
        <v>0</v>
      </c>
      <c r="AZK89" s="3029" t="s">
        <v>31</v>
      </c>
      <c r="AZL89" s="2024" t="s">
        <v>31</v>
      </c>
      <c r="AZM89" s="2024">
        <v>75000</v>
      </c>
      <c r="AZN89" s="2024">
        <v>30000</v>
      </c>
      <c r="AZO89" s="3029">
        <v>150</v>
      </c>
      <c r="AZP89" s="2024" t="s">
        <v>8057</v>
      </c>
      <c r="AZQ89" s="2024">
        <v>0</v>
      </c>
      <c r="AZR89" s="2024">
        <v>0</v>
      </c>
      <c r="AZS89" s="3029" t="s">
        <v>31</v>
      </c>
      <c r="AZT89" s="2024" t="s">
        <v>31</v>
      </c>
      <c r="AZU89" s="2024">
        <v>0</v>
      </c>
      <c r="AZV89" s="2024">
        <v>0</v>
      </c>
      <c r="AZW89" s="3029" t="s">
        <v>31</v>
      </c>
      <c r="AZX89" s="2024" t="s">
        <v>31</v>
      </c>
      <c r="AZY89" s="2123">
        <v>269522000</v>
      </c>
      <c r="AZZ89" s="2024">
        <v>270702434</v>
      </c>
      <c r="BAA89" s="3029">
        <v>0.43606331223456607</v>
      </c>
      <c r="BAB89" s="2024" t="s">
        <v>8059</v>
      </c>
      <c r="BAC89" s="2024">
        <v>4672000</v>
      </c>
      <c r="BAD89" s="2024">
        <v>6040710</v>
      </c>
      <c r="BAE89" s="3029">
        <v>22.658098137470589</v>
      </c>
      <c r="BAF89" s="2024" t="s">
        <v>8057</v>
      </c>
      <c r="BAG89" s="2024">
        <v>120561000</v>
      </c>
      <c r="BAH89" s="2024">
        <v>106878962</v>
      </c>
      <c r="BAI89" s="3029">
        <v>12.801432334269862</v>
      </c>
      <c r="BAJ89" s="2024" t="s">
        <v>8057</v>
      </c>
      <c r="BAK89" s="2123">
        <v>84682000</v>
      </c>
      <c r="BAL89" s="2024">
        <v>86419651</v>
      </c>
      <c r="BAM89" s="3029">
        <v>2.0107128180834763</v>
      </c>
      <c r="BAN89" s="2024" t="s">
        <v>8059</v>
      </c>
      <c r="BAO89" s="2024">
        <v>0</v>
      </c>
      <c r="BAP89" s="2024">
        <v>0</v>
      </c>
      <c r="BAQ89" s="3029" t="s">
        <v>31</v>
      </c>
      <c r="BAR89" s="2024" t="s">
        <v>31</v>
      </c>
      <c r="BAS89" s="2024">
        <v>179967000</v>
      </c>
      <c r="BAT89" s="2024">
        <v>180502275</v>
      </c>
      <c r="BAU89" s="3029">
        <v>0.29654750888873593</v>
      </c>
      <c r="BAV89" s="2024" t="s">
        <v>8059</v>
      </c>
      <c r="BAW89" s="2024">
        <v>0</v>
      </c>
      <c r="BAX89" s="2024">
        <v>0</v>
      </c>
      <c r="BAY89" s="3029" t="s">
        <v>31</v>
      </c>
      <c r="BAZ89" s="2024" t="s">
        <v>31</v>
      </c>
      <c r="BBA89" s="2024">
        <v>4873000</v>
      </c>
      <c r="BBB89" s="2024">
        <v>3780508</v>
      </c>
      <c r="BBC89" s="3029">
        <v>28.898021112506569</v>
      </c>
      <c r="BBD89" s="2024" t="s">
        <v>8057</v>
      </c>
      <c r="BBE89" s="2123">
        <v>4672000</v>
      </c>
      <c r="BBF89" s="2024">
        <v>6040710</v>
      </c>
      <c r="BBG89" s="3029">
        <v>22.658098137470589</v>
      </c>
      <c r="BBH89" s="2024" t="s">
        <v>8057</v>
      </c>
      <c r="BBI89" s="2024">
        <v>0</v>
      </c>
      <c r="BBJ89" s="2024">
        <v>0</v>
      </c>
      <c r="BBK89" s="3029" t="s">
        <v>31</v>
      </c>
      <c r="BBL89" s="2024" t="s">
        <v>31</v>
      </c>
      <c r="BBM89" s="2024">
        <v>0</v>
      </c>
      <c r="BBN89" s="2024">
        <v>0</v>
      </c>
      <c r="BBO89" s="3029" t="s">
        <v>31</v>
      </c>
      <c r="BBP89" s="2024" t="s">
        <v>31</v>
      </c>
      <c r="BBQ89" s="2123">
        <v>4704000</v>
      </c>
      <c r="BBR89" s="2024">
        <v>3358585</v>
      </c>
      <c r="BBS89" s="3029">
        <v>40.058983172973143</v>
      </c>
      <c r="BBT89" s="2024" t="s">
        <v>8057</v>
      </c>
      <c r="BBU89" s="2024">
        <v>590000</v>
      </c>
      <c r="BBV89" s="2024">
        <v>117074</v>
      </c>
      <c r="BBW89" s="3029">
        <v>403.95476365375742</v>
      </c>
      <c r="BBX89" s="2024" t="s">
        <v>8057</v>
      </c>
      <c r="BBY89" s="2024">
        <v>3867000</v>
      </c>
      <c r="BBZ89" s="2024">
        <v>2715184</v>
      </c>
      <c r="BCA89" s="3029">
        <v>42.421287102457882</v>
      </c>
      <c r="BCB89" s="2024" t="s">
        <v>8057</v>
      </c>
      <c r="BCC89" s="2024">
        <v>9180000</v>
      </c>
      <c r="BCD89" s="2024">
        <v>8208493</v>
      </c>
      <c r="BCE89" s="3029">
        <v>11.835388054786677</v>
      </c>
      <c r="BCF89" s="2024" t="s">
        <v>8057</v>
      </c>
      <c r="BCG89" s="2024">
        <v>486000</v>
      </c>
      <c r="BCH89" s="2024">
        <v>993300</v>
      </c>
      <c r="BCI89" s="3029">
        <v>51.072183630323167</v>
      </c>
      <c r="BCJ89" s="2024" t="s">
        <v>8057</v>
      </c>
      <c r="BCK89" s="2024">
        <v>43305000</v>
      </c>
      <c r="BCL89" s="2024">
        <v>36166658</v>
      </c>
      <c r="BCM89" s="3029">
        <v>19.73735588176271</v>
      </c>
      <c r="BCN89" s="2024" t="s">
        <v>8057</v>
      </c>
      <c r="BCO89" s="2024">
        <v>1427000</v>
      </c>
      <c r="BCP89" s="2024">
        <v>1050289</v>
      </c>
      <c r="BCQ89" s="3029">
        <v>35.867366029730874</v>
      </c>
      <c r="BCR89" s="2024" t="s">
        <v>8057</v>
      </c>
      <c r="BCS89" s="2024">
        <v>6162000</v>
      </c>
      <c r="BCT89" s="2024">
        <v>7429664</v>
      </c>
      <c r="BCU89" s="3029">
        <v>17.062198236690108</v>
      </c>
      <c r="BCV89" s="2024" t="s">
        <v>8057</v>
      </c>
      <c r="BCW89" s="2024">
        <v>23089000</v>
      </c>
      <c r="BCX89" s="2024">
        <v>18581635</v>
      </c>
      <c r="BCY89" s="3029">
        <v>24.25709578301371</v>
      </c>
      <c r="BCZ89" s="2024" t="s">
        <v>8057</v>
      </c>
      <c r="BDA89" s="2024">
        <v>1815000</v>
      </c>
      <c r="BDB89" s="2024">
        <v>5729455</v>
      </c>
      <c r="BDC89" s="3029">
        <v>68.321594287763844</v>
      </c>
      <c r="BDD89" s="2024" t="s">
        <v>8057</v>
      </c>
      <c r="BDE89" s="2024">
        <v>0</v>
      </c>
      <c r="BDF89" s="2024">
        <v>0</v>
      </c>
      <c r="BDG89" s="3029" t="s">
        <v>31</v>
      </c>
      <c r="BDH89" s="2024" t="s">
        <v>31</v>
      </c>
      <c r="BDI89" s="2024">
        <v>0</v>
      </c>
      <c r="BDJ89" s="2024">
        <v>0</v>
      </c>
      <c r="BDK89" s="3029" t="s">
        <v>31</v>
      </c>
      <c r="BDL89" s="2024" t="s">
        <v>31</v>
      </c>
      <c r="BDM89" s="2024">
        <v>9850000</v>
      </c>
      <c r="BDN89" s="2024">
        <v>8697669</v>
      </c>
      <c r="BDO89" s="3029">
        <v>13.248733654959736</v>
      </c>
      <c r="BDP89" s="2024" t="s">
        <v>8057</v>
      </c>
      <c r="BDQ89" s="2024">
        <v>386000</v>
      </c>
      <c r="BDR89" s="2024">
        <v>349344</v>
      </c>
      <c r="BDS89" s="3029">
        <v>10.492809379866273</v>
      </c>
      <c r="BDT89" s="2024" t="s">
        <v>8057</v>
      </c>
      <c r="BDU89" s="2024">
        <v>1908000</v>
      </c>
      <c r="BDV89" s="2024">
        <v>770367</v>
      </c>
      <c r="BDW89" s="3029">
        <v>147.67416049752907</v>
      </c>
      <c r="BDX89" s="2024" t="s">
        <v>8057</v>
      </c>
      <c r="BDY89" s="2024">
        <v>0</v>
      </c>
      <c r="BDZ89" s="2024">
        <v>0</v>
      </c>
      <c r="BEA89" s="3029" t="s">
        <v>31</v>
      </c>
      <c r="BEB89" s="2024" t="s">
        <v>31</v>
      </c>
      <c r="BEC89" s="2024">
        <v>0</v>
      </c>
      <c r="BED89" s="2024">
        <v>0</v>
      </c>
      <c r="BEE89" s="3029" t="s">
        <v>31</v>
      </c>
      <c r="BEF89" s="2024" t="s">
        <v>31</v>
      </c>
      <c r="BEG89" s="2024">
        <v>0</v>
      </c>
      <c r="BEH89" s="2024">
        <v>0</v>
      </c>
      <c r="BEI89" s="3029" t="s">
        <v>31</v>
      </c>
      <c r="BEJ89" s="2024" t="s">
        <v>31</v>
      </c>
      <c r="BEK89" s="2024">
        <v>0</v>
      </c>
      <c r="BEL89" s="2024">
        <v>0</v>
      </c>
      <c r="BEM89" s="3029" t="s">
        <v>31</v>
      </c>
      <c r="BEN89" s="2024" t="s">
        <v>31</v>
      </c>
      <c r="BEO89" s="2024">
        <v>0</v>
      </c>
      <c r="BEP89" s="2024">
        <v>0</v>
      </c>
      <c r="BEQ89" s="3029" t="s">
        <v>31</v>
      </c>
      <c r="BER89" s="2024" t="s">
        <v>31</v>
      </c>
      <c r="BES89" s="2024">
        <v>13792000</v>
      </c>
      <c r="BET89" s="2024">
        <v>12711245</v>
      </c>
      <c r="BEU89" s="3029">
        <v>8.5023536246842752</v>
      </c>
      <c r="BEV89" s="2024" t="s">
        <v>8058</v>
      </c>
      <c r="BEW89" s="2123">
        <v>1065</v>
      </c>
      <c r="BEX89" s="2024">
        <v>1099</v>
      </c>
      <c r="BEY89" s="3029">
        <v>3.0937215650591554</v>
      </c>
      <c r="BEZ89" s="2024" t="s">
        <v>8056</v>
      </c>
      <c r="BFA89" s="2024">
        <v>216</v>
      </c>
      <c r="BFB89" s="2024">
        <v>230</v>
      </c>
      <c r="BFC89" s="3029">
        <v>6.0869565217391255</v>
      </c>
      <c r="BFD89" s="2024" t="s">
        <v>8058</v>
      </c>
      <c r="BFE89" s="3029">
        <v>20.281690140845072</v>
      </c>
      <c r="BFF89" s="3029">
        <v>20.928116469517743</v>
      </c>
      <c r="BFG89" s="3029">
        <v>0.64642632867267125</v>
      </c>
      <c r="BFH89" s="2024" t="s">
        <v>8074</v>
      </c>
      <c r="BFI89" s="2780" t="s">
        <v>1632</v>
      </c>
      <c r="BFJ89" s="1495" t="s">
        <v>1632</v>
      </c>
      <c r="BFK89" s="1495" t="s">
        <v>1632</v>
      </c>
      <c r="BFL89" s="1495" t="s">
        <v>1625</v>
      </c>
      <c r="BFM89" s="1212">
        <v>10</v>
      </c>
      <c r="BFN89" s="1212">
        <v>10</v>
      </c>
      <c r="BFO89" s="1212">
        <v>10</v>
      </c>
      <c r="BFP89" s="1212">
        <v>0</v>
      </c>
      <c r="BFQ89" s="988">
        <f t="shared" si="186"/>
        <v>30</v>
      </c>
      <c r="BFR89" s="988">
        <f t="shared" si="187"/>
        <v>45</v>
      </c>
      <c r="BFS89" s="1993" t="s">
        <v>1625</v>
      </c>
      <c r="BFT89" s="1994" t="s">
        <v>1625</v>
      </c>
      <c r="BFU89" s="1994" t="s">
        <v>1625</v>
      </c>
      <c r="BFV89" s="1994" t="s">
        <v>1625</v>
      </c>
      <c r="BFW89" s="1995">
        <v>0</v>
      </c>
      <c r="BFX89" s="1995">
        <v>0</v>
      </c>
      <c r="BFY89" s="1995">
        <v>0</v>
      </c>
      <c r="BFZ89" s="1995">
        <v>0</v>
      </c>
      <c r="BGA89" s="1303">
        <f t="shared" si="188"/>
        <v>0</v>
      </c>
      <c r="BGB89" s="1303">
        <f t="shared" si="189"/>
        <v>73</v>
      </c>
      <c r="BGC89" s="1993" t="s">
        <v>1625</v>
      </c>
      <c r="BGD89" s="1994" t="s">
        <v>1625</v>
      </c>
      <c r="BGE89" s="1994" t="s">
        <v>1625</v>
      </c>
      <c r="BGF89" s="1994" t="s">
        <v>1625</v>
      </c>
      <c r="BGG89" s="1995">
        <v>0</v>
      </c>
      <c r="BGH89" s="1995">
        <v>0</v>
      </c>
      <c r="BGI89" s="1995">
        <v>0</v>
      </c>
      <c r="BGJ89" s="1995">
        <v>0</v>
      </c>
      <c r="BGK89" s="1303">
        <f t="shared" si="190"/>
        <v>0</v>
      </c>
      <c r="BGL89" s="1303">
        <f t="shared" si="191"/>
        <v>14</v>
      </c>
      <c r="BGM89" s="1993" t="s">
        <v>1632</v>
      </c>
      <c r="BGN89" s="1994" t="s">
        <v>1632</v>
      </c>
      <c r="BGO89" s="1994" t="s">
        <v>1632</v>
      </c>
      <c r="BGP89" s="1994" t="s">
        <v>1632</v>
      </c>
      <c r="BGQ89" s="1995">
        <v>5</v>
      </c>
      <c r="BGR89" s="1995">
        <v>5</v>
      </c>
      <c r="BGS89" s="1995">
        <v>5</v>
      </c>
      <c r="BGT89" s="1995">
        <v>5</v>
      </c>
      <c r="BGU89" s="1303">
        <f t="shared" si="192"/>
        <v>20</v>
      </c>
      <c r="BGV89" s="1303">
        <f t="shared" si="193"/>
        <v>1</v>
      </c>
      <c r="BGW89" s="1993" t="s">
        <v>1625</v>
      </c>
      <c r="BGX89" s="1994" t="s">
        <v>1625</v>
      </c>
      <c r="BGY89" s="1994" t="s">
        <v>1625</v>
      </c>
      <c r="BGZ89" s="1994" t="s">
        <v>1625</v>
      </c>
      <c r="BHA89" s="1995">
        <v>0</v>
      </c>
      <c r="BHB89" s="1995">
        <v>0</v>
      </c>
      <c r="BHC89" s="1995">
        <v>0</v>
      </c>
      <c r="BHD89" s="1995">
        <v>0</v>
      </c>
      <c r="BHE89" s="1303">
        <f t="shared" si="194"/>
        <v>0</v>
      </c>
      <c r="BHF89" s="1303">
        <f t="shared" si="195"/>
        <v>74</v>
      </c>
      <c r="BHG89" s="1993" t="s">
        <v>1632</v>
      </c>
      <c r="BHH89" s="1994" t="s">
        <v>1632</v>
      </c>
      <c r="BHI89" s="1994" t="s">
        <v>1632</v>
      </c>
      <c r="BHJ89" s="1994" t="s">
        <v>1632</v>
      </c>
      <c r="BHK89" s="1995">
        <v>5</v>
      </c>
      <c r="BHL89" s="1995">
        <v>5</v>
      </c>
      <c r="BHM89" s="1995">
        <v>5</v>
      </c>
      <c r="BHN89" s="1995">
        <v>5</v>
      </c>
      <c r="BHO89" s="1303">
        <f t="shared" si="196"/>
        <v>20</v>
      </c>
      <c r="BHP89" s="1303">
        <f t="shared" si="197"/>
        <v>1</v>
      </c>
      <c r="BHQ89" s="1993" t="s">
        <v>1632</v>
      </c>
      <c r="BHR89" s="1994" t="s">
        <v>1632</v>
      </c>
      <c r="BHS89" s="1994" t="s">
        <v>1632</v>
      </c>
      <c r="BHT89" s="1994" t="s">
        <v>1632</v>
      </c>
      <c r="BHU89" s="1995">
        <v>5</v>
      </c>
      <c r="BHV89" s="1995">
        <v>5</v>
      </c>
      <c r="BHW89" s="1995">
        <v>5</v>
      </c>
      <c r="BHX89" s="1995">
        <v>5</v>
      </c>
      <c r="BHY89" s="1303">
        <f t="shared" si="198"/>
        <v>20</v>
      </c>
      <c r="BHZ89" s="1303">
        <f t="shared" si="199"/>
        <v>1</v>
      </c>
      <c r="BIA89" s="1993" t="s">
        <v>1626</v>
      </c>
      <c r="BIB89" s="1994" t="s">
        <v>1626</v>
      </c>
      <c r="BIC89" s="1994" t="s">
        <v>1626</v>
      </c>
      <c r="BID89" s="1994" t="s">
        <v>1626</v>
      </c>
      <c r="BIE89" s="1994" t="s">
        <v>1625</v>
      </c>
      <c r="BIF89" s="4112">
        <f t="shared" si="200"/>
        <v>4</v>
      </c>
      <c r="BIG89" s="1303">
        <f t="shared" si="201"/>
        <v>32</v>
      </c>
      <c r="BIH89" s="2916">
        <v>1</v>
      </c>
      <c r="BII89" s="3967">
        <v>0.23529411764705882</v>
      </c>
      <c r="BIJ89" s="1303">
        <f t="shared" si="202"/>
        <v>61</v>
      </c>
      <c r="BIK89" s="2073">
        <v>12</v>
      </c>
      <c r="BIL89" s="1303">
        <v>12</v>
      </c>
      <c r="BIM89" s="1995">
        <v>100</v>
      </c>
      <c r="BIN89" s="1303">
        <f t="shared" si="203"/>
        <v>1</v>
      </c>
      <c r="BIO89" s="1993" t="s">
        <v>1626</v>
      </c>
      <c r="BIP89" s="1994" t="s">
        <v>1626</v>
      </c>
      <c r="BIQ89" s="1994" t="s">
        <v>1626</v>
      </c>
      <c r="BIR89" s="1994" t="s">
        <v>1626</v>
      </c>
      <c r="BIS89" s="1994" t="s">
        <v>1626</v>
      </c>
      <c r="BIT89" s="1994" t="s">
        <v>1626</v>
      </c>
      <c r="BIU89" s="1994" t="s">
        <v>1626</v>
      </c>
      <c r="BIV89" s="1994" t="s">
        <v>1626</v>
      </c>
      <c r="BIW89" s="1994" t="s">
        <v>1626</v>
      </c>
      <c r="BIX89" s="1994" t="s">
        <v>1625</v>
      </c>
      <c r="BIY89" s="3617">
        <f t="shared" si="204"/>
        <v>9</v>
      </c>
      <c r="BIZ89" s="2906">
        <f t="shared" si="205"/>
        <v>11</v>
      </c>
      <c r="BJA89" s="3971">
        <v>13</v>
      </c>
      <c r="BJB89" s="3972">
        <v>11.743450767841011</v>
      </c>
      <c r="BJC89" s="3971">
        <v>13</v>
      </c>
      <c r="BJD89" s="3972">
        <v>100</v>
      </c>
      <c r="BJE89" s="3972">
        <v>1</v>
      </c>
      <c r="BJF89" s="3971">
        <v>13</v>
      </c>
      <c r="BJG89" s="3972">
        <v>100</v>
      </c>
      <c r="BJH89" s="3972">
        <v>1</v>
      </c>
      <c r="BJI89" s="3971">
        <v>13</v>
      </c>
      <c r="BJJ89" s="3972">
        <v>100</v>
      </c>
      <c r="BJK89" s="3973">
        <v>1</v>
      </c>
      <c r="BJL89" s="3971">
        <v>12</v>
      </c>
      <c r="BJM89" s="3972">
        <v>10.840108401084011</v>
      </c>
      <c r="BJN89" s="3971">
        <v>0</v>
      </c>
      <c r="BJO89" s="3972">
        <v>0</v>
      </c>
      <c r="BJP89" s="3973">
        <v>35</v>
      </c>
      <c r="BJQ89" s="3971">
        <v>861</v>
      </c>
      <c r="BJR89" s="3972">
        <v>777.77777777777783</v>
      </c>
      <c r="BJS89" s="3971">
        <v>861</v>
      </c>
      <c r="BJT89" s="3972">
        <v>100</v>
      </c>
      <c r="BJU89" s="3973">
        <v>1</v>
      </c>
      <c r="BJV89" s="2074">
        <v>33.300000000000004</v>
      </c>
      <c r="BJW89" s="1303">
        <f t="shared" si="116"/>
        <v>25</v>
      </c>
      <c r="BJX89" s="1993" t="s">
        <v>1625</v>
      </c>
      <c r="BJY89" s="1994" t="s">
        <v>1625</v>
      </c>
      <c r="BJZ89" s="1495" t="s">
        <v>1625</v>
      </c>
      <c r="BKA89" s="1495" t="s">
        <v>1625</v>
      </c>
      <c r="BKB89" s="1212">
        <v>0</v>
      </c>
      <c r="BKC89" s="1212">
        <v>0</v>
      </c>
      <c r="BKD89" s="1212">
        <v>0</v>
      </c>
      <c r="BKE89" s="1212">
        <v>0</v>
      </c>
      <c r="BKF89" s="988">
        <f t="shared" si="206"/>
        <v>0</v>
      </c>
      <c r="BKG89" s="988">
        <f t="shared" si="207"/>
        <v>48</v>
      </c>
      <c r="BKH89" s="2780" t="s">
        <v>1625</v>
      </c>
      <c r="BKI89" s="1495" t="s">
        <v>1625</v>
      </c>
      <c r="BKJ89" s="1495" t="s">
        <v>1625</v>
      </c>
      <c r="BKK89" s="1495" t="s">
        <v>1625</v>
      </c>
      <c r="BKL89" s="1212">
        <v>0</v>
      </c>
      <c r="BKM89" s="1212">
        <v>0</v>
      </c>
      <c r="BKN89" s="1212">
        <v>0</v>
      </c>
      <c r="BKO89" s="1212">
        <v>0</v>
      </c>
      <c r="BKP89" s="988">
        <f t="shared" si="208"/>
        <v>0</v>
      </c>
      <c r="BKQ89" s="988">
        <f t="shared" si="209"/>
        <v>38</v>
      </c>
      <c r="BKR89" s="2780" t="s">
        <v>1625</v>
      </c>
      <c r="BKS89" s="1495" t="s">
        <v>1625</v>
      </c>
      <c r="BKT89" s="1495" t="s">
        <v>1625</v>
      </c>
      <c r="BKU89" s="1495" t="s">
        <v>1625</v>
      </c>
      <c r="BKV89" s="1212">
        <v>0</v>
      </c>
      <c r="BKW89" s="1212">
        <v>0</v>
      </c>
      <c r="BKX89" s="1212">
        <v>0</v>
      </c>
      <c r="BKY89" s="1212">
        <v>0</v>
      </c>
      <c r="BKZ89" s="988">
        <f t="shared" si="210"/>
        <v>0</v>
      </c>
      <c r="BLA89" s="988">
        <f t="shared" si="211"/>
        <v>42</v>
      </c>
      <c r="BLB89" s="3971">
        <v>1</v>
      </c>
      <c r="BLC89" s="3972">
        <v>0.90334236675700086</v>
      </c>
      <c r="BLD89" s="3973">
        <v>47</v>
      </c>
      <c r="BLE89" s="3971">
        <v>0</v>
      </c>
      <c r="BLF89" s="3972">
        <v>0</v>
      </c>
      <c r="BLG89" s="3973">
        <v>14</v>
      </c>
      <c r="BLH89" s="3971">
        <v>1</v>
      </c>
      <c r="BLI89" s="3972">
        <v>0.90334236675700086</v>
      </c>
      <c r="BLJ89" s="3973">
        <v>20</v>
      </c>
      <c r="BLK89" s="3971">
        <v>1</v>
      </c>
      <c r="BLL89" s="3972">
        <v>0.90334236675700086</v>
      </c>
      <c r="BLM89" s="3973">
        <v>21</v>
      </c>
      <c r="BLN89" s="3971">
        <v>2</v>
      </c>
      <c r="BLO89" s="3972">
        <v>1.8066847335140017</v>
      </c>
      <c r="BLP89" s="3973">
        <v>12</v>
      </c>
      <c r="BLQ89" s="3971">
        <v>0</v>
      </c>
      <c r="BLR89" s="3972">
        <v>0</v>
      </c>
      <c r="BLS89" s="3973">
        <v>13</v>
      </c>
      <c r="BLT89" s="3971">
        <v>0</v>
      </c>
      <c r="BLU89" s="3972">
        <v>0</v>
      </c>
      <c r="BLV89" s="3973">
        <v>14</v>
      </c>
      <c r="BLW89" s="3971">
        <v>2</v>
      </c>
      <c r="BLX89" s="3972">
        <v>1.8066847335140017</v>
      </c>
      <c r="BLY89" s="3973">
        <v>6</v>
      </c>
      <c r="BLZ89" s="2782">
        <v>1</v>
      </c>
      <c r="BMA89" s="2773">
        <v>0.90334236675700086</v>
      </c>
      <c r="BMB89" s="988">
        <v>38</v>
      </c>
      <c r="BMC89" s="2782">
        <v>2</v>
      </c>
      <c r="BMD89" s="2773">
        <v>1.8066847335140017</v>
      </c>
      <c r="BME89" s="988">
        <v>10</v>
      </c>
      <c r="BMF89" s="2782">
        <v>0</v>
      </c>
      <c r="BMG89" s="2773">
        <v>0</v>
      </c>
      <c r="BMH89" s="988">
        <v>9</v>
      </c>
      <c r="BMI89" s="2782">
        <v>1</v>
      </c>
      <c r="BMJ89" s="2773">
        <v>0.90334236675700086</v>
      </c>
      <c r="BMK89" s="988">
        <v>3</v>
      </c>
      <c r="BML89" s="2782">
        <v>0</v>
      </c>
      <c r="BMM89" s="2773">
        <v>0</v>
      </c>
      <c r="BMN89" s="988">
        <v>10</v>
      </c>
      <c r="BMO89" s="2782">
        <v>0</v>
      </c>
      <c r="BMP89" s="2773">
        <v>0</v>
      </c>
      <c r="BMQ89" s="988">
        <v>2</v>
      </c>
      <c r="BMR89" s="2782">
        <v>1</v>
      </c>
      <c r="BMS89" s="2773">
        <v>0.90334236675700086</v>
      </c>
      <c r="BMT89" s="988">
        <v>61</v>
      </c>
      <c r="BMU89" s="2782">
        <v>2</v>
      </c>
      <c r="BMV89" s="2773">
        <v>1.8066847335140017</v>
      </c>
      <c r="BMW89" s="988">
        <v>12</v>
      </c>
      <c r="BMX89" s="2782">
        <v>0</v>
      </c>
      <c r="BMY89" s="2773">
        <v>0</v>
      </c>
      <c r="BMZ89" s="988">
        <v>20</v>
      </c>
      <c r="BNA89" s="2782">
        <v>0</v>
      </c>
      <c r="BNB89" s="2773">
        <v>0</v>
      </c>
      <c r="BNC89" s="988">
        <v>28</v>
      </c>
      <c r="BND89" s="2782">
        <v>0</v>
      </c>
      <c r="BNE89" s="2773">
        <v>0</v>
      </c>
      <c r="BNF89" s="988">
        <v>4</v>
      </c>
      <c r="BNG89" s="2782">
        <v>1</v>
      </c>
      <c r="BNH89" s="2773">
        <v>0.90334236675700086</v>
      </c>
      <c r="BNI89" s="988">
        <v>8</v>
      </c>
      <c r="BNJ89" s="2782">
        <v>1</v>
      </c>
      <c r="BNK89" s="2773">
        <v>0.90334236675700086</v>
      </c>
      <c r="BNL89" s="988">
        <v>11</v>
      </c>
      <c r="BNM89" s="2782">
        <v>0</v>
      </c>
      <c r="BNN89" s="2773">
        <v>0</v>
      </c>
      <c r="BNO89" s="988">
        <v>5</v>
      </c>
      <c r="BNQ89" s="729">
        <v>33</v>
      </c>
      <c r="BNR89" s="729">
        <v>5</v>
      </c>
      <c r="BNS89" s="729">
        <v>4253</v>
      </c>
      <c r="BNT89" s="729">
        <v>7.7592287796849284</v>
      </c>
      <c r="BNU89" s="729">
        <v>1.1756407241946862</v>
      </c>
      <c r="BNV89" s="4113">
        <v>2</v>
      </c>
      <c r="BNW89" s="4113">
        <v>6</v>
      </c>
    </row>
    <row r="90" spans="1:1739" ht="13" x14ac:dyDescent="0.2">
      <c r="A90" s="696" t="s">
        <v>1902</v>
      </c>
      <c r="B90" s="697" t="s">
        <v>1903</v>
      </c>
      <c r="C90" s="697" t="s">
        <v>1646</v>
      </c>
      <c r="D90" s="697" t="s">
        <v>1646</v>
      </c>
      <c r="E90" s="697" t="s">
        <v>1638</v>
      </c>
      <c r="F90" s="698" t="s">
        <v>1904</v>
      </c>
      <c r="G90" s="699" t="s">
        <v>1922</v>
      </c>
      <c r="H90" s="700">
        <v>53</v>
      </c>
      <c r="I90" s="703">
        <v>7.21</v>
      </c>
      <c r="J90" s="699">
        <f t="shared" si="117"/>
        <v>37</v>
      </c>
      <c r="K90" s="702">
        <v>65</v>
      </c>
      <c r="L90" s="703">
        <v>7.17</v>
      </c>
      <c r="M90" s="710">
        <f t="shared" si="118"/>
        <v>48</v>
      </c>
      <c r="N90" s="712">
        <f t="shared" si="119"/>
        <v>-4.0000000000000036E-2</v>
      </c>
      <c r="O90" s="702">
        <v>97</v>
      </c>
      <c r="P90" s="703">
        <v>7.26</v>
      </c>
      <c r="Q90" s="710">
        <f t="shared" si="120"/>
        <v>17</v>
      </c>
      <c r="R90" s="712">
        <f t="shared" si="121"/>
        <v>8.9999999999999858E-2</v>
      </c>
      <c r="S90" s="702">
        <v>340</v>
      </c>
      <c r="T90" s="703">
        <v>6.15</v>
      </c>
      <c r="U90" s="699">
        <f t="shared" si="213"/>
        <v>42</v>
      </c>
      <c r="V90" s="702">
        <v>265</v>
      </c>
      <c r="W90" s="703">
        <v>6</v>
      </c>
      <c r="X90" s="710">
        <f t="shared" si="107"/>
        <v>68</v>
      </c>
      <c r="Y90" s="712">
        <f t="shared" si="122"/>
        <v>-0.15000000000000036</v>
      </c>
      <c r="Z90" s="702">
        <v>309</v>
      </c>
      <c r="AA90" s="703">
        <v>6.0906148867313918</v>
      </c>
      <c r="AB90" s="710">
        <f t="shared" si="108"/>
        <v>56</v>
      </c>
      <c r="AC90" s="712">
        <f t="shared" si="123"/>
        <v>9.0614886731391842E-2</v>
      </c>
      <c r="AD90" s="706">
        <v>199</v>
      </c>
      <c r="AE90" s="701">
        <v>5.924623115577889</v>
      </c>
      <c r="AF90" s="702">
        <v>110</v>
      </c>
      <c r="AG90" s="704">
        <v>6.3909090909090907</v>
      </c>
      <c r="AH90" s="705">
        <f t="shared" si="124"/>
        <v>48</v>
      </c>
      <c r="AI90" s="707">
        <v>123</v>
      </c>
      <c r="AJ90" s="704">
        <v>5.8780487804878048</v>
      </c>
      <c r="AK90" s="705">
        <f t="shared" si="125"/>
        <v>72</v>
      </c>
      <c r="AL90" s="702">
        <v>76</v>
      </c>
      <c r="AM90" s="704">
        <v>6</v>
      </c>
      <c r="AN90" s="1595">
        <f t="shared" si="126"/>
        <v>13</v>
      </c>
      <c r="AO90" s="4086"/>
      <c r="AP90" s="717">
        <v>81.2</v>
      </c>
      <c r="AQ90" s="705">
        <v>27</v>
      </c>
      <c r="AR90" s="709">
        <v>83.3</v>
      </c>
      <c r="AS90" s="705">
        <v>63</v>
      </c>
      <c r="AT90" s="709">
        <v>1.2000000000000028</v>
      </c>
      <c r="AU90" s="701">
        <v>-0.70000000000000284</v>
      </c>
      <c r="AV90" s="702">
        <v>80</v>
      </c>
      <c r="AW90" s="715">
        <f t="shared" si="127"/>
        <v>21</v>
      </c>
      <c r="AX90" s="710">
        <v>80</v>
      </c>
      <c r="AY90" s="715">
        <f t="shared" si="128"/>
        <v>19</v>
      </c>
      <c r="AZ90" s="702">
        <v>180</v>
      </c>
      <c r="BA90" s="711">
        <f t="shared" si="212"/>
        <v>30</v>
      </c>
      <c r="BB90" s="702">
        <v>210</v>
      </c>
      <c r="BC90" s="726">
        <v>39</v>
      </c>
      <c r="BD90" s="702">
        <v>99</v>
      </c>
      <c r="BE90" s="703">
        <v>26.262626262626267</v>
      </c>
      <c r="BF90" s="705">
        <f t="shared" si="129"/>
        <v>53</v>
      </c>
      <c r="BG90" s="702">
        <v>99</v>
      </c>
      <c r="BH90" s="703">
        <v>13.131313131313133</v>
      </c>
      <c r="BI90" s="705">
        <f t="shared" si="130"/>
        <v>34</v>
      </c>
      <c r="BJ90" s="702">
        <v>95</v>
      </c>
      <c r="BK90" s="703">
        <v>49.473684210526315</v>
      </c>
      <c r="BL90" s="705">
        <f t="shared" si="131"/>
        <v>48</v>
      </c>
      <c r="BM90" s="702">
        <v>99</v>
      </c>
      <c r="BN90" s="703">
        <v>16.161616161616163</v>
      </c>
      <c r="BO90" s="705">
        <v>27</v>
      </c>
      <c r="BP90" s="702">
        <v>93</v>
      </c>
      <c r="BQ90" s="703">
        <v>0</v>
      </c>
      <c r="BR90" s="705">
        <v>1</v>
      </c>
      <c r="BS90" s="702">
        <v>98</v>
      </c>
      <c r="BT90" s="703">
        <v>37.755102040816325</v>
      </c>
      <c r="BU90" s="705">
        <v>54</v>
      </c>
      <c r="BV90" s="702">
        <v>114</v>
      </c>
      <c r="BW90" s="703">
        <v>62.280701754385973</v>
      </c>
      <c r="BX90" s="705">
        <f t="shared" si="132"/>
        <v>57</v>
      </c>
      <c r="BY90" s="702">
        <v>119</v>
      </c>
      <c r="BZ90" s="703">
        <v>78.151260504201687</v>
      </c>
      <c r="CA90" s="705">
        <f t="shared" si="133"/>
        <v>58</v>
      </c>
      <c r="CB90" s="702">
        <v>110</v>
      </c>
      <c r="CC90" s="703">
        <v>66.363636363636374</v>
      </c>
      <c r="CD90" s="705">
        <f t="shared" si="134"/>
        <v>63</v>
      </c>
      <c r="CE90" s="702">
        <v>116</v>
      </c>
      <c r="CF90" s="703">
        <v>42.241379310344826</v>
      </c>
      <c r="CG90" s="705">
        <v>62</v>
      </c>
      <c r="CH90" s="702">
        <v>96</v>
      </c>
      <c r="CI90" s="703">
        <v>5.2083333333333339</v>
      </c>
      <c r="CJ90" s="705">
        <f t="shared" si="135"/>
        <v>58</v>
      </c>
      <c r="CK90" s="702">
        <v>114</v>
      </c>
      <c r="CL90" s="703">
        <v>42.982456140350877</v>
      </c>
      <c r="CM90" s="705">
        <f t="shared" si="136"/>
        <v>22</v>
      </c>
      <c r="CN90" s="709">
        <v>14.6</v>
      </c>
      <c r="CO90" s="726">
        <v>52</v>
      </c>
      <c r="CP90" s="703">
        <v>3.0999999999999996</v>
      </c>
      <c r="CQ90" s="703">
        <v>4.9000000000000004</v>
      </c>
      <c r="CR90" s="704">
        <v>6.5000000000000009</v>
      </c>
      <c r="CS90" s="709">
        <v>13.100000000000001</v>
      </c>
      <c r="CT90" s="701">
        <v>13.3</v>
      </c>
      <c r="CU90" s="712">
        <v>15.5</v>
      </c>
      <c r="CV90" s="729">
        <f t="shared" si="137"/>
        <v>23</v>
      </c>
      <c r="CW90" s="712">
        <v>3.3</v>
      </c>
      <c r="CX90" s="712">
        <v>5.3000000000000007</v>
      </c>
      <c r="CY90" s="712">
        <v>6.7999999999999989</v>
      </c>
      <c r="CZ90" s="714">
        <v>152</v>
      </c>
      <c r="DA90" s="985">
        <v>83.77</v>
      </c>
      <c r="DB90" s="729">
        <v>47</v>
      </c>
      <c r="DC90" s="715">
        <v>53</v>
      </c>
      <c r="DD90" s="985">
        <v>84.358000000000004</v>
      </c>
      <c r="DE90" s="729">
        <v>33</v>
      </c>
      <c r="DF90" s="715">
        <v>60</v>
      </c>
      <c r="DG90" s="712">
        <v>84.15</v>
      </c>
      <c r="DH90" s="729">
        <v>45</v>
      </c>
      <c r="DI90" s="715">
        <v>39</v>
      </c>
      <c r="DJ90" s="712">
        <v>82.284999999999997</v>
      </c>
      <c r="DK90" s="729">
        <v>59</v>
      </c>
      <c r="DL90" s="716">
        <v>17.557251908396946</v>
      </c>
      <c r="DM90" s="710">
        <v>17</v>
      </c>
      <c r="DN90" s="715">
        <v>131</v>
      </c>
      <c r="DO90" s="717">
        <v>82.44274809160305</v>
      </c>
      <c r="DP90" s="710">
        <v>16</v>
      </c>
      <c r="DQ90" s="703">
        <v>0</v>
      </c>
      <c r="DR90" s="705">
        <v>18</v>
      </c>
      <c r="DS90" s="709">
        <v>75.438596491228068</v>
      </c>
      <c r="DT90" s="721">
        <v>19</v>
      </c>
      <c r="DU90" s="703">
        <v>0</v>
      </c>
      <c r="DV90" s="705">
        <v>17</v>
      </c>
      <c r="DW90" s="718">
        <v>77.027027027027032</v>
      </c>
      <c r="DX90" s="705">
        <v>14</v>
      </c>
      <c r="DY90" s="703">
        <v>3.5087719298245612</v>
      </c>
      <c r="DZ90" s="705">
        <v>45</v>
      </c>
      <c r="EA90" s="702">
        <v>95</v>
      </c>
      <c r="EB90" s="719">
        <v>71.578947368421055</v>
      </c>
      <c r="EC90" s="705">
        <f t="shared" si="109"/>
        <v>54</v>
      </c>
      <c r="ED90" s="702">
        <v>108</v>
      </c>
      <c r="EE90" s="719">
        <v>48.148148148148145</v>
      </c>
      <c r="EF90" s="705">
        <v>53</v>
      </c>
      <c r="EG90" s="702">
        <v>91</v>
      </c>
      <c r="EH90" s="720">
        <v>59.340659340659343</v>
      </c>
      <c r="EI90" s="705">
        <v>45</v>
      </c>
      <c r="EJ90" s="768">
        <v>73</v>
      </c>
      <c r="EK90" s="3956">
        <v>1.0555555555555556</v>
      </c>
      <c r="EL90" s="3957">
        <v>30</v>
      </c>
      <c r="EM90" s="3958">
        <v>12.328767123287671</v>
      </c>
      <c r="EN90" s="770">
        <v>19</v>
      </c>
      <c r="EO90" s="768">
        <v>83</v>
      </c>
      <c r="EP90" s="1583">
        <v>1.3333333333333333</v>
      </c>
      <c r="EQ90" s="2356">
        <v>54</v>
      </c>
      <c r="ER90" s="3958">
        <v>25.30120481927711</v>
      </c>
      <c r="ES90" s="770">
        <v>8</v>
      </c>
      <c r="ET90" s="768">
        <v>84</v>
      </c>
      <c r="EU90" s="1583">
        <v>0.6470588235294118</v>
      </c>
      <c r="EV90" s="2356">
        <v>60</v>
      </c>
      <c r="EW90" s="3958">
        <v>20.238095238095237</v>
      </c>
      <c r="EX90" s="770">
        <v>29</v>
      </c>
      <c r="EY90" s="3974">
        <v>79</v>
      </c>
      <c r="EZ90" s="1583">
        <v>1</v>
      </c>
      <c r="FA90" s="2356">
        <v>16</v>
      </c>
      <c r="FB90" s="3966">
        <v>6.3291139240506329</v>
      </c>
      <c r="FC90" s="3975">
        <v>45</v>
      </c>
      <c r="FD90" s="768">
        <v>80</v>
      </c>
      <c r="FE90" s="3957">
        <v>1.2272727272727273</v>
      </c>
      <c r="FF90" s="3957">
        <v>19</v>
      </c>
      <c r="FG90" s="3958">
        <v>13.750000000000002</v>
      </c>
      <c r="FH90" s="770">
        <v>10</v>
      </c>
      <c r="FI90" s="3965">
        <v>81</v>
      </c>
      <c r="FJ90" s="3957">
        <v>0.5</v>
      </c>
      <c r="FK90" s="3957">
        <v>36</v>
      </c>
      <c r="FL90" s="3966">
        <v>1.2345679012345678</v>
      </c>
      <c r="FM90" s="3965">
        <v>56</v>
      </c>
      <c r="FN90" s="768">
        <v>83</v>
      </c>
      <c r="FO90" s="3957">
        <v>1.125</v>
      </c>
      <c r="FP90" s="3957">
        <v>6</v>
      </c>
      <c r="FQ90" s="3958">
        <v>9.6385542168674707</v>
      </c>
      <c r="FR90" s="770">
        <v>17</v>
      </c>
      <c r="FS90" s="768">
        <v>82</v>
      </c>
      <c r="FT90" s="3957">
        <v>3.1964285714285716</v>
      </c>
      <c r="FU90" s="3957">
        <v>22</v>
      </c>
      <c r="FV90" s="3958">
        <v>34.146341463414629</v>
      </c>
      <c r="FW90" s="770">
        <v>50</v>
      </c>
      <c r="FX90" s="714">
        <v>118</v>
      </c>
      <c r="FY90" s="725">
        <v>16.949152542372879</v>
      </c>
      <c r="FZ90" s="715">
        <v>50</v>
      </c>
      <c r="GA90" s="702">
        <v>106</v>
      </c>
      <c r="GB90" s="727">
        <v>1.3333333333333333</v>
      </c>
      <c r="GC90" s="726">
        <v>19</v>
      </c>
      <c r="GD90" s="720">
        <v>2.8301886792452833</v>
      </c>
      <c r="GE90" s="705">
        <v>43</v>
      </c>
      <c r="GF90" s="702">
        <v>108</v>
      </c>
      <c r="GG90" s="712">
        <v>1.8</v>
      </c>
      <c r="GH90" s="729">
        <v>7</v>
      </c>
      <c r="GI90" s="720">
        <v>4.6296296296296298</v>
      </c>
      <c r="GJ90" s="705">
        <v>33</v>
      </c>
      <c r="GK90" s="702">
        <v>110</v>
      </c>
      <c r="GL90" s="712">
        <v>0.58333333333333337</v>
      </c>
      <c r="GM90" s="729">
        <v>43</v>
      </c>
      <c r="GN90" s="720">
        <v>5.4545454545454541</v>
      </c>
      <c r="GO90" s="705">
        <v>40</v>
      </c>
      <c r="GP90" s="702">
        <v>109</v>
      </c>
      <c r="GQ90" s="712">
        <v>0.75</v>
      </c>
      <c r="GR90" s="729">
        <v>35</v>
      </c>
      <c r="GS90" s="720">
        <v>1.834862385321101</v>
      </c>
      <c r="GT90" s="705">
        <v>46</v>
      </c>
      <c r="GU90" s="702">
        <v>115</v>
      </c>
      <c r="GV90" s="726">
        <v>1.4642857142857142</v>
      </c>
      <c r="GW90" s="726">
        <v>25</v>
      </c>
      <c r="GX90" s="720">
        <v>12.173913043478262</v>
      </c>
      <c r="GY90" s="705">
        <v>31</v>
      </c>
      <c r="GZ90" s="702">
        <v>112</v>
      </c>
      <c r="HA90" s="726">
        <v>1.5</v>
      </c>
      <c r="HB90" s="726">
        <v>1</v>
      </c>
      <c r="HC90" s="720">
        <v>1.7857142857142856</v>
      </c>
      <c r="HD90" s="705">
        <v>30</v>
      </c>
      <c r="HE90" s="702">
        <v>111</v>
      </c>
      <c r="HF90" s="726">
        <v>0.5</v>
      </c>
      <c r="HG90" s="726">
        <v>22</v>
      </c>
      <c r="HH90" s="720">
        <v>0.90090090090090091</v>
      </c>
      <c r="HI90" s="705">
        <v>43</v>
      </c>
      <c r="HJ90" s="702">
        <v>111</v>
      </c>
      <c r="HK90" s="726">
        <v>2.5</v>
      </c>
      <c r="HL90" s="726">
        <v>23</v>
      </c>
      <c r="HM90" s="720">
        <v>0.90090090090090091</v>
      </c>
      <c r="HN90" s="705">
        <v>42</v>
      </c>
      <c r="HO90" s="709">
        <v>25.925925925925924</v>
      </c>
      <c r="HP90" s="703">
        <v>7.4074074074074066</v>
      </c>
      <c r="HQ90" s="703">
        <v>75.555555555555557</v>
      </c>
      <c r="HR90" s="703">
        <v>23.703703703703706</v>
      </c>
      <c r="HS90" s="1299">
        <v>20.74074074074074</v>
      </c>
      <c r="HT90" s="1299">
        <v>23.703703703703706</v>
      </c>
      <c r="HU90" s="1299">
        <v>77.037037037037038</v>
      </c>
      <c r="HV90" s="1299">
        <v>8.8888888888888893</v>
      </c>
      <c r="HW90" s="1299">
        <v>74.074074074074076</v>
      </c>
      <c r="HX90" s="1300">
        <v>135</v>
      </c>
      <c r="HY90" s="709">
        <v>22.242990654205606</v>
      </c>
      <c r="HZ90" s="709">
        <v>4.2990654205607477</v>
      </c>
      <c r="IA90" s="709">
        <v>68.411214953271028</v>
      </c>
      <c r="IB90" s="709">
        <v>25.420560747663551</v>
      </c>
      <c r="IC90" s="709">
        <v>13.084112149532709</v>
      </c>
      <c r="ID90" s="709">
        <v>47.289719626168228</v>
      </c>
      <c r="IE90" s="709">
        <v>55.514018691588788</v>
      </c>
      <c r="IF90" s="709">
        <v>5.9813084112149539</v>
      </c>
      <c r="IG90" s="709">
        <v>61.495327102803742</v>
      </c>
      <c r="IH90" s="1300">
        <v>535</v>
      </c>
      <c r="II90" s="1265">
        <v>7</v>
      </c>
      <c r="IJ90" s="1266">
        <v>8</v>
      </c>
      <c r="IK90" s="1266">
        <v>3</v>
      </c>
      <c r="IL90" s="1266">
        <v>18</v>
      </c>
      <c r="IM90" s="1266">
        <v>3</v>
      </c>
      <c r="IN90" s="1266">
        <v>3</v>
      </c>
      <c r="IO90" s="1266" t="s">
        <v>31</v>
      </c>
      <c r="IP90" s="1266">
        <v>6</v>
      </c>
      <c r="IQ90" s="1267">
        <v>53</v>
      </c>
      <c r="IR90" s="1268">
        <v>11</v>
      </c>
      <c r="IS90" s="1269">
        <v>7</v>
      </c>
      <c r="IT90" s="1269">
        <v>6</v>
      </c>
      <c r="IU90" s="1269">
        <v>11</v>
      </c>
      <c r="IV90" s="1269">
        <v>7</v>
      </c>
      <c r="IW90" s="1269">
        <v>4</v>
      </c>
      <c r="IX90" s="1269" t="s">
        <v>31</v>
      </c>
      <c r="IY90" s="1269">
        <v>6</v>
      </c>
      <c r="IZ90" s="1267">
        <v>60</v>
      </c>
      <c r="JA90" s="1268">
        <v>1</v>
      </c>
      <c r="JB90" s="1269">
        <v>9</v>
      </c>
      <c r="JC90" s="1269">
        <v>3</v>
      </c>
      <c r="JD90" s="1269">
        <v>12</v>
      </c>
      <c r="JE90" s="1269">
        <v>1</v>
      </c>
      <c r="JF90" s="1269">
        <v>1</v>
      </c>
      <c r="JG90" s="1269" t="s">
        <v>31</v>
      </c>
      <c r="JH90" s="1269">
        <v>8</v>
      </c>
      <c r="JI90" s="1270">
        <v>39</v>
      </c>
      <c r="JJ90" s="1268">
        <v>13.20754716981132</v>
      </c>
      <c r="JK90" s="1269">
        <v>15.09433962264151</v>
      </c>
      <c r="JL90" s="1269">
        <v>5.6603773584905666</v>
      </c>
      <c r="JM90" s="1269">
        <v>33.962264150943398</v>
      </c>
      <c r="JN90" s="1269">
        <v>5.6603773584905666</v>
      </c>
      <c r="JO90" s="1269">
        <v>5.6603773584905666</v>
      </c>
      <c r="JP90" s="1269" t="s">
        <v>31</v>
      </c>
      <c r="JQ90" s="1269">
        <v>11.320754716981133</v>
      </c>
      <c r="JR90" s="1270">
        <v>100</v>
      </c>
      <c r="JS90" s="1268">
        <v>18.333333333333332</v>
      </c>
      <c r="JT90" s="1269">
        <v>11.666666666666666</v>
      </c>
      <c r="JU90" s="1269">
        <v>10</v>
      </c>
      <c r="JV90" s="1269">
        <v>18.333333333333332</v>
      </c>
      <c r="JW90" s="1269">
        <v>11.666666666666666</v>
      </c>
      <c r="JX90" s="1269">
        <v>6.666666666666667</v>
      </c>
      <c r="JY90" s="1269" t="s">
        <v>31</v>
      </c>
      <c r="JZ90" s="1269">
        <v>10</v>
      </c>
      <c r="KA90" s="1270">
        <v>100</v>
      </c>
      <c r="KB90" s="1268">
        <v>2.5641025641025639</v>
      </c>
      <c r="KC90" s="1269">
        <v>23.076923076923077</v>
      </c>
      <c r="KD90" s="1269">
        <v>7.6923076923076925</v>
      </c>
      <c r="KE90" s="1269">
        <v>30.76923076923077</v>
      </c>
      <c r="KF90" s="1269">
        <v>2.5641025641025639</v>
      </c>
      <c r="KG90" s="1269">
        <v>2.5641025641025639</v>
      </c>
      <c r="KH90" s="1269" t="s">
        <v>31</v>
      </c>
      <c r="KI90" s="1269">
        <v>20.512820512820511</v>
      </c>
      <c r="KJ90" s="1270">
        <v>100</v>
      </c>
      <c r="KK90" s="718">
        <v>31.210191082802545</v>
      </c>
      <c r="KL90" s="705">
        <v>72</v>
      </c>
      <c r="KM90" s="718">
        <v>53.846153846153847</v>
      </c>
      <c r="KN90" s="705">
        <v>56</v>
      </c>
      <c r="KO90" s="725">
        <v>3.6454336147352264</v>
      </c>
      <c r="KP90" s="715">
        <v>41</v>
      </c>
      <c r="KQ90" s="725">
        <v>4.2082374008697876</v>
      </c>
      <c r="KR90" s="715">
        <v>13</v>
      </c>
      <c r="KS90" s="725">
        <v>12.611921207469942</v>
      </c>
      <c r="KT90" s="715">
        <v>52</v>
      </c>
      <c r="KU90" s="725">
        <v>17.790697674418603</v>
      </c>
      <c r="KV90" s="715">
        <v>13</v>
      </c>
      <c r="KW90" s="725">
        <v>10.715163430818384</v>
      </c>
      <c r="KX90" s="715">
        <v>31</v>
      </c>
      <c r="KY90" s="715">
        <v>12.744090441932169</v>
      </c>
      <c r="KZ90" s="715">
        <v>53</v>
      </c>
      <c r="LA90" s="728">
        <v>45</v>
      </c>
      <c r="LB90" s="729">
        <v>0</v>
      </c>
      <c r="LC90" s="729">
        <v>0</v>
      </c>
      <c r="LD90" s="729">
        <v>10</v>
      </c>
      <c r="LE90" s="729">
        <v>15</v>
      </c>
      <c r="LF90" s="730">
        <v>70</v>
      </c>
      <c r="LG90" s="734">
        <v>54</v>
      </c>
      <c r="LH90" s="728">
        <v>10</v>
      </c>
      <c r="LI90" s="729">
        <v>0</v>
      </c>
      <c r="LJ90" s="706">
        <v>10</v>
      </c>
      <c r="LK90" s="705">
        <v>35</v>
      </c>
      <c r="LL90" s="1372" t="s">
        <v>1632</v>
      </c>
      <c r="LM90" s="976" t="s">
        <v>1632</v>
      </c>
      <c r="LN90" s="976" t="s">
        <v>1632</v>
      </c>
      <c r="LO90" s="976" t="s">
        <v>1632</v>
      </c>
      <c r="LP90" s="729">
        <v>40</v>
      </c>
      <c r="LQ90" s="1023">
        <v>1</v>
      </c>
      <c r="LR90" s="1372" t="s">
        <v>1632</v>
      </c>
      <c r="LS90" s="976" t="s">
        <v>1632</v>
      </c>
      <c r="LT90" s="976" t="s">
        <v>1625</v>
      </c>
      <c r="LU90" s="976" t="s">
        <v>1625</v>
      </c>
      <c r="LV90" s="729">
        <v>20</v>
      </c>
      <c r="LW90" s="1023">
        <v>32</v>
      </c>
      <c r="LX90" s="1372" t="s">
        <v>1632</v>
      </c>
      <c r="LY90" s="976" t="s">
        <v>1632</v>
      </c>
      <c r="LZ90" s="976" t="s">
        <v>1632</v>
      </c>
      <c r="MA90" s="976" t="s">
        <v>1625</v>
      </c>
      <c r="MB90" s="729">
        <v>45</v>
      </c>
      <c r="MC90" s="1023">
        <v>24</v>
      </c>
      <c r="MD90" s="1372" t="s">
        <v>1632</v>
      </c>
      <c r="ME90" s="976" t="s">
        <v>1625</v>
      </c>
      <c r="MF90" s="976" t="s">
        <v>1625</v>
      </c>
      <c r="MG90" s="976" t="s">
        <v>1625</v>
      </c>
      <c r="MH90" s="729">
        <v>10</v>
      </c>
      <c r="MI90" s="1023">
        <v>68</v>
      </c>
      <c r="MJ90" s="1372" t="s">
        <v>1625</v>
      </c>
      <c r="MK90" s="976" t="s">
        <v>1625</v>
      </c>
      <c r="ML90" s="976" t="s">
        <v>1625</v>
      </c>
      <c r="MM90" s="976" t="s">
        <v>1625</v>
      </c>
      <c r="MN90" s="729">
        <v>0</v>
      </c>
      <c r="MO90" s="1023">
        <v>73</v>
      </c>
      <c r="MP90" s="1372" t="s">
        <v>1632</v>
      </c>
      <c r="MQ90" s="976" t="s">
        <v>1632</v>
      </c>
      <c r="MR90" s="976" t="s">
        <v>1625</v>
      </c>
      <c r="MS90" s="976" t="s">
        <v>1625</v>
      </c>
      <c r="MT90" s="729">
        <v>20</v>
      </c>
      <c r="MU90" s="1023">
        <v>36</v>
      </c>
      <c r="MV90" s="1372" t="s">
        <v>1632</v>
      </c>
      <c r="MW90" s="976" t="s">
        <v>1632</v>
      </c>
      <c r="MX90" s="976" t="s">
        <v>1625</v>
      </c>
      <c r="MY90" s="729">
        <v>30</v>
      </c>
      <c r="MZ90" s="1023">
        <v>3</v>
      </c>
      <c r="NA90" s="1372" t="s">
        <v>1632</v>
      </c>
      <c r="NB90" s="976" t="s">
        <v>1625</v>
      </c>
      <c r="NC90" s="976" t="s">
        <v>1625</v>
      </c>
      <c r="ND90" s="976" t="s">
        <v>1625</v>
      </c>
      <c r="NE90" s="729">
        <v>10</v>
      </c>
      <c r="NF90" s="1023">
        <v>62</v>
      </c>
      <c r="NG90" s="976" t="s">
        <v>1632</v>
      </c>
      <c r="NH90" s="976" t="s">
        <v>1632</v>
      </c>
      <c r="NI90" s="976" t="s">
        <v>1632</v>
      </c>
      <c r="NJ90" s="976" t="s">
        <v>1632</v>
      </c>
      <c r="NK90" s="729">
        <v>40</v>
      </c>
      <c r="NL90" s="1023">
        <v>1</v>
      </c>
      <c r="NM90" s="715">
        <v>17.62</v>
      </c>
      <c r="NN90" s="715">
        <f t="shared" si="110"/>
        <v>65</v>
      </c>
      <c r="NO90" s="714">
        <v>264</v>
      </c>
      <c r="NP90" s="715">
        <v>21</v>
      </c>
      <c r="NQ90" s="731">
        <v>238.48238482384824</v>
      </c>
      <c r="NR90" s="715">
        <v>9</v>
      </c>
      <c r="NS90" s="715">
        <v>201</v>
      </c>
      <c r="NT90" s="715">
        <v>20</v>
      </c>
      <c r="NU90" s="731">
        <v>181.57181571815718</v>
      </c>
      <c r="NV90" s="715">
        <v>10</v>
      </c>
      <c r="NW90" s="715">
        <v>157</v>
      </c>
      <c r="NX90" s="715">
        <v>14</v>
      </c>
      <c r="NY90" s="725">
        <v>141.82475158084915</v>
      </c>
      <c r="NZ90" s="715">
        <v>6</v>
      </c>
      <c r="OA90" s="1303">
        <v>34</v>
      </c>
      <c r="OB90" s="1995">
        <v>0.8</v>
      </c>
      <c r="OC90" s="1303">
        <v>32</v>
      </c>
      <c r="OD90" s="1303">
        <v>4</v>
      </c>
      <c r="OE90" s="1995">
        <v>0.94117647058823528</v>
      </c>
      <c r="OF90" s="1303">
        <v>26</v>
      </c>
      <c r="OG90" s="1303">
        <v>490</v>
      </c>
      <c r="OH90" s="1995">
        <v>11.529411764705882</v>
      </c>
      <c r="OI90" s="1303">
        <v>10</v>
      </c>
      <c r="OJ90" s="699">
        <v>45</v>
      </c>
      <c r="OK90" s="985">
        <v>10.588235294117647</v>
      </c>
      <c r="OL90" s="1303">
        <v>9</v>
      </c>
      <c r="OM90" s="714">
        <v>81</v>
      </c>
      <c r="ON90" s="725">
        <v>73.170731707317074</v>
      </c>
      <c r="OO90" s="733">
        <v>27</v>
      </c>
      <c r="OP90" s="714" t="s">
        <v>31</v>
      </c>
      <c r="OQ90" s="731" t="s">
        <v>31</v>
      </c>
      <c r="OR90" s="733" t="str">
        <f t="shared" si="138"/>
        <v>-</v>
      </c>
      <c r="OS90" s="981">
        <v>43.137254901960787</v>
      </c>
      <c r="OT90" s="733">
        <v>7</v>
      </c>
      <c r="OU90" s="715">
        <v>125</v>
      </c>
      <c r="OV90" s="715">
        <v>132</v>
      </c>
      <c r="OW90" s="715">
        <v>90</v>
      </c>
      <c r="OX90" s="715">
        <v>53</v>
      </c>
      <c r="OY90" s="715">
        <v>15</v>
      </c>
      <c r="OZ90" s="715">
        <v>154</v>
      </c>
      <c r="PA90" s="715">
        <v>392</v>
      </c>
      <c r="PB90" s="715">
        <v>28</v>
      </c>
      <c r="PC90" s="715">
        <v>9</v>
      </c>
      <c r="PD90" s="715">
        <v>322</v>
      </c>
      <c r="PE90" s="715">
        <v>200</v>
      </c>
      <c r="PF90" s="715">
        <v>305</v>
      </c>
      <c r="PG90" s="715">
        <v>92</v>
      </c>
      <c r="PH90" s="715">
        <v>5</v>
      </c>
      <c r="PI90" s="715">
        <v>64</v>
      </c>
      <c r="PJ90" s="715">
        <v>47</v>
      </c>
      <c r="PK90" s="715">
        <v>42</v>
      </c>
      <c r="PL90" s="715">
        <v>535</v>
      </c>
      <c r="PM90" s="714">
        <v>23.364485981308412</v>
      </c>
      <c r="PN90" s="715">
        <v>29</v>
      </c>
      <c r="PO90" s="715">
        <v>24.67289719626168</v>
      </c>
      <c r="PP90" s="715">
        <v>8</v>
      </c>
      <c r="PQ90" s="715">
        <v>16.822429906542055</v>
      </c>
      <c r="PR90" s="715">
        <v>10</v>
      </c>
      <c r="PS90" s="715">
        <v>9.9065420560747661</v>
      </c>
      <c r="PT90" s="715">
        <v>10</v>
      </c>
      <c r="PU90" s="715">
        <v>2.8037383177570092</v>
      </c>
      <c r="PV90" s="715">
        <v>12</v>
      </c>
      <c r="PW90" s="715">
        <v>28.785046728971963</v>
      </c>
      <c r="PX90" s="715">
        <v>38</v>
      </c>
      <c r="PY90" s="715">
        <v>73.271028037383175</v>
      </c>
      <c r="PZ90" s="715">
        <v>60</v>
      </c>
      <c r="QA90" s="715">
        <v>5.2336448598130847</v>
      </c>
      <c r="QB90" s="715">
        <v>39</v>
      </c>
      <c r="QC90" s="715">
        <v>1.6822429906542056</v>
      </c>
      <c r="QD90" s="715">
        <v>4</v>
      </c>
      <c r="QE90" s="715">
        <v>60.186915887850468</v>
      </c>
      <c r="QF90" s="715">
        <v>73</v>
      </c>
      <c r="QG90" s="715">
        <v>37.383177570093459</v>
      </c>
      <c r="QH90" s="715">
        <v>74</v>
      </c>
      <c r="QI90" s="715">
        <v>57.009345794392516</v>
      </c>
      <c r="QJ90" s="715">
        <v>65</v>
      </c>
      <c r="QK90" s="715">
        <v>17.196261682242991</v>
      </c>
      <c r="QL90" s="715">
        <v>62</v>
      </c>
      <c r="QM90" s="715">
        <v>0.93457943925233633</v>
      </c>
      <c r="QN90" s="715">
        <v>20</v>
      </c>
      <c r="QO90" s="715">
        <v>11.962616822429908</v>
      </c>
      <c r="QP90" s="715">
        <v>2</v>
      </c>
      <c r="QQ90" s="715">
        <v>8.7850467289719631</v>
      </c>
      <c r="QR90" s="715">
        <v>6</v>
      </c>
      <c r="QS90" s="715">
        <v>7.8504672897196262</v>
      </c>
      <c r="QT90" s="715">
        <v>10</v>
      </c>
      <c r="QU90" s="714">
        <v>42</v>
      </c>
      <c r="QV90" s="715">
        <v>4</v>
      </c>
      <c r="QW90" s="715">
        <v>2</v>
      </c>
      <c r="QX90" s="715">
        <v>4</v>
      </c>
      <c r="QY90" s="715">
        <v>1</v>
      </c>
      <c r="QZ90" s="715">
        <v>4</v>
      </c>
      <c r="RA90" s="715">
        <v>11</v>
      </c>
      <c r="RB90" s="715">
        <v>0</v>
      </c>
      <c r="RC90" s="715">
        <v>1</v>
      </c>
      <c r="RD90" s="715">
        <v>67</v>
      </c>
      <c r="RE90" s="715">
        <v>26</v>
      </c>
      <c r="RF90" s="715">
        <v>38</v>
      </c>
      <c r="RG90" s="715">
        <v>1</v>
      </c>
      <c r="RH90" s="715">
        <v>2</v>
      </c>
      <c r="RI90" s="715">
        <v>7</v>
      </c>
      <c r="RJ90" s="715">
        <v>14</v>
      </c>
      <c r="RK90" s="715">
        <v>0</v>
      </c>
      <c r="RL90" s="715">
        <v>149</v>
      </c>
      <c r="RM90" s="714">
        <v>28.187919463087248</v>
      </c>
      <c r="RN90" s="715">
        <v>64</v>
      </c>
      <c r="RO90" s="715">
        <v>2.6845637583892619</v>
      </c>
      <c r="RP90" s="715">
        <v>28</v>
      </c>
      <c r="RQ90" s="715">
        <v>1.3422818791946309</v>
      </c>
      <c r="RR90" s="715">
        <v>32</v>
      </c>
      <c r="RS90" s="715">
        <v>2.6845637583892619</v>
      </c>
      <c r="RT90" s="715">
        <v>67</v>
      </c>
      <c r="RU90" s="715">
        <v>0.67114093959731547</v>
      </c>
      <c r="RV90" s="715">
        <v>15</v>
      </c>
      <c r="RW90" s="715">
        <v>2.6845637583892619</v>
      </c>
      <c r="RX90" s="715">
        <v>30</v>
      </c>
      <c r="RY90" s="715">
        <v>7.3825503355704702</v>
      </c>
      <c r="RZ90" s="715">
        <v>19</v>
      </c>
      <c r="SA90" s="715">
        <v>0</v>
      </c>
      <c r="SB90" s="715">
        <v>1</v>
      </c>
      <c r="SC90" s="715">
        <v>0.67114093959731547</v>
      </c>
      <c r="SD90" s="715">
        <v>15</v>
      </c>
      <c r="SE90" s="715">
        <v>44.966442953020135</v>
      </c>
      <c r="SF90" s="715">
        <v>70</v>
      </c>
      <c r="SG90" s="715">
        <v>17.449664429530202</v>
      </c>
      <c r="SH90" s="715">
        <v>72</v>
      </c>
      <c r="SI90" s="715">
        <v>25.503355704697988</v>
      </c>
      <c r="SJ90" s="715">
        <v>64</v>
      </c>
      <c r="SK90" s="715">
        <v>0.67114093959731547</v>
      </c>
      <c r="SL90" s="715">
        <v>39</v>
      </c>
      <c r="SM90" s="715">
        <v>1.3422818791946309</v>
      </c>
      <c r="SN90" s="715">
        <v>10</v>
      </c>
      <c r="SO90" s="715">
        <v>4.6979865771812079</v>
      </c>
      <c r="SP90" s="715">
        <v>7</v>
      </c>
      <c r="SQ90" s="715">
        <v>9.3959731543624159</v>
      </c>
      <c r="SR90" s="715">
        <v>11</v>
      </c>
      <c r="SS90" s="715">
        <v>0</v>
      </c>
      <c r="ST90" s="733">
        <v>1</v>
      </c>
      <c r="SU90" s="4108" t="s">
        <v>8302</v>
      </c>
      <c r="SV90" s="1355" t="s">
        <v>8306</v>
      </c>
      <c r="SW90" s="1355">
        <v>65</v>
      </c>
      <c r="SX90" s="4109">
        <v>59.252506836827713</v>
      </c>
      <c r="SY90" s="1355">
        <v>9</v>
      </c>
      <c r="SZ90" s="2074">
        <v>0</v>
      </c>
      <c r="TA90" s="1995">
        <v>17</v>
      </c>
      <c r="TB90" s="3967">
        <v>4</v>
      </c>
      <c r="TC90" s="1303">
        <v>19</v>
      </c>
      <c r="TD90" s="2074">
        <v>13</v>
      </c>
      <c r="TE90" s="1995">
        <v>12</v>
      </c>
      <c r="TF90" s="3967">
        <v>2.8235294117647061</v>
      </c>
      <c r="TG90" s="1303">
        <v>26</v>
      </c>
      <c r="TH90" s="2074">
        <v>0</v>
      </c>
      <c r="TI90" s="1995">
        <v>0</v>
      </c>
      <c r="TJ90" s="3967">
        <v>0</v>
      </c>
      <c r="TK90" s="1303">
        <v>6</v>
      </c>
      <c r="TL90" s="2074">
        <v>0</v>
      </c>
      <c r="TM90" s="1995">
        <v>0</v>
      </c>
      <c r="TN90" s="3967">
        <v>0</v>
      </c>
      <c r="TO90" s="1303">
        <v>11</v>
      </c>
      <c r="TP90" s="2074">
        <v>26</v>
      </c>
      <c r="TQ90" s="1995">
        <v>24</v>
      </c>
      <c r="TR90" s="3967">
        <v>5.6470588235294121</v>
      </c>
      <c r="TS90" s="1303">
        <v>1</v>
      </c>
      <c r="TT90" s="2074">
        <v>0</v>
      </c>
      <c r="TU90" s="1995">
        <v>0</v>
      </c>
      <c r="TV90" s="3967">
        <v>0</v>
      </c>
      <c r="TW90" s="1303">
        <v>2</v>
      </c>
      <c r="TX90" s="2074">
        <v>7</v>
      </c>
      <c r="TY90" s="1995">
        <v>146</v>
      </c>
      <c r="TZ90" s="3967">
        <v>34.352941176470587</v>
      </c>
      <c r="UA90" s="1303">
        <v>3</v>
      </c>
      <c r="UB90" s="2074">
        <v>138</v>
      </c>
      <c r="UC90" s="1995">
        <v>0</v>
      </c>
      <c r="UD90" s="3967">
        <v>0</v>
      </c>
      <c r="UE90" s="1303">
        <v>58</v>
      </c>
      <c r="UF90" s="2074">
        <v>110</v>
      </c>
      <c r="UG90" s="1995">
        <v>167</v>
      </c>
      <c r="UH90" s="3967">
        <v>39.294117647058826</v>
      </c>
      <c r="UI90" s="1303">
        <v>2</v>
      </c>
      <c r="UJ90" s="2074">
        <v>0</v>
      </c>
      <c r="UK90" s="1995">
        <v>0</v>
      </c>
      <c r="UL90" s="3967">
        <v>0</v>
      </c>
      <c r="UM90" s="1303">
        <v>22</v>
      </c>
      <c r="UN90" s="2074">
        <v>0</v>
      </c>
      <c r="UO90" s="1995">
        <v>0</v>
      </c>
      <c r="UP90" s="3967">
        <v>0</v>
      </c>
      <c r="UQ90" s="1303">
        <v>3</v>
      </c>
      <c r="UR90" s="2074">
        <v>40</v>
      </c>
      <c r="US90" s="1995">
        <v>0</v>
      </c>
      <c r="UT90" s="3967">
        <v>0</v>
      </c>
      <c r="UU90" s="1303">
        <v>12</v>
      </c>
      <c r="UV90" s="2074">
        <v>21</v>
      </c>
      <c r="UW90" s="1995">
        <v>0</v>
      </c>
      <c r="UX90" s="3967">
        <v>0</v>
      </c>
      <c r="UY90" s="1303">
        <v>26</v>
      </c>
      <c r="UZ90" s="2074">
        <v>0</v>
      </c>
      <c r="VA90" s="1995">
        <v>0</v>
      </c>
      <c r="VB90" s="3967">
        <v>0</v>
      </c>
      <c r="VC90" s="1303">
        <v>4</v>
      </c>
      <c r="VD90" s="2073">
        <v>0</v>
      </c>
      <c r="VE90" s="1303">
        <v>0</v>
      </c>
      <c r="VF90" s="1303">
        <v>0</v>
      </c>
      <c r="VG90" s="1303">
        <v>7</v>
      </c>
      <c r="VH90" s="1303">
        <v>0</v>
      </c>
      <c r="VI90" s="1303">
        <v>0</v>
      </c>
      <c r="VJ90" s="1303">
        <v>0</v>
      </c>
      <c r="VK90" s="1303">
        <v>4</v>
      </c>
      <c r="VL90" s="1303">
        <v>0</v>
      </c>
      <c r="VM90" s="1303">
        <v>0</v>
      </c>
      <c r="VN90" s="1303">
        <v>0</v>
      </c>
      <c r="VO90" s="1303">
        <v>9</v>
      </c>
      <c r="VP90" s="1303">
        <v>0</v>
      </c>
      <c r="VQ90" s="1303">
        <v>0</v>
      </c>
      <c r="VR90" s="1303">
        <v>0</v>
      </c>
      <c r="VS90" s="1303">
        <v>18</v>
      </c>
      <c r="VT90" s="1303">
        <v>0</v>
      </c>
      <c r="VU90" s="1303">
        <v>0</v>
      </c>
      <c r="VV90" s="1303">
        <v>0</v>
      </c>
      <c r="VW90" s="1303">
        <v>7</v>
      </c>
      <c r="VX90" s="1303">
        <v>22</v>
      </c>
      <c r="VY90" s="1303">
        <v>0</v>
      </c>
      <c r="VZ90" s="1303">
        <v>0</v>
      </c>
      <c r="WA90" s="1303">
        <v>36</v>
      </c>
      <c r="WB90" s="1303">
        <v>0</v>
      </c>
      <c r="WC90" s="1303">
        <v>36</v>
      </c>
      <c r="WD90" s="1303">
        <v>8.4705882352941178</v>
      </c>
      <c r="WE90" s="1303">
        <v>4</v>
      </c>
      <c r="WF90" s="1303">
        <v>0</v>
      </c>
      <c r="WG90" s="1303">
        <v>0</v>
      </c>
      <c r="WH90" s="1303">
        <v>0</v>
      </c>
      <c r="WI90" s="1303">
        <v>6</v>
      </c>
      <c r="WJ90" s="1303">
        <v>0</v>
      </c>
      <c r="WK90" s="1303">
        <v>0</v>
      </c>
      <c r="WL90" s="1303">
        <v>0</v>
      </c>
      <c r="WM90" s="1303">
        <v>19</v>
      </c>
      <c r="WN90" s="1303">
        <v>2</v>
      </c>
      <c r="WO90" s="1303">
        <v>0</v>
      </c>
      <c r="WP90" s="1303">
        <v>0</v>
      </c>
      <c r="WQ90" s="1303">
        <v>16</v>
      </c>
      <c r="WR90" s="1303">
        <v>0</v>
      </c>
      <c r="WS90" s="1303">
        <v>0</v>
      </c>
      <c r="WT90" s="1303">
        <v>0</v>
      </c>
      <c r="WU90" s="1303">
        <v>16</v>
      </c>
      <c r="WV90" s="2150"/>
      <c r="WW90" s="712">
        <v>7.5342465753424657</v>
      </c>
      <c r="WX90" s="712">
        <v>3.4883720930232558</v>
      </c>
      <c r="WY90" s="712">
        <v>5.6497175141242941</v>
      </c>
      <c r="WZ90" s="712">
        <v>8.6734693877551017</v>
      </c>
      <c r="XA90" s="712">
        <v>8.8435374149659864</v>
      </c>
      <c r="XB90" s="712">
        <v>13.725490196078432</v>
      </c>
      <c r="XC90" s="699">
        <v>13.725490196078432</v>
      </c>
      <c r="XD90" s="699">
        <v>45</v>
      </c>
      <c r="XE90" s="699">
        <v>6.8019093078758948</v>
      </c>
      <c r="XF90" s="712">
        <v>9.9273607748184016</v>
      </c>
      <c r="XG90" s="699">
        <v>67</v>
      </c>
      <c r="XH90" s="712">
        <v>8.9041095890410951</v>
      </c>
      <c r="XI90" s="712">
        <v>4.6511627906976747</v>
      </c>
      <c r="XJ90" s="712">
        <v>9.0395480225988702</v>
      </c>
      <c r="XK90" s="712">
        <v>8.1632653061224492</v>
      </c>
      <c r="XL90" s="712">
        <v>8.1632653061224492</v>
      </c>
      <c r="XM90" s="712">
        <v>9.8039215686274517</v>
      </c>
      <c r="XN90" s="699">
        <v>7.18954248366013</v>
      </c>
      <c r="XO90" s="699">
        <v>59</v>
      </c>
      <c r="XP90" s="699">
        <v>7.7565632458233891</v>
      </c>
      <c r="XQ90" s="712">
        <v>8.4745762711864394</v>
      </c>
      <c r="XR90" s="699">
        <v>52</v>
      </c>
      <c r="XS90" s="712">
        <v>20.915032679738562</v>
      </c>
      <c r="XT90" s="699">
        <v>62</v>
      </c>
      <c r="XU90" s="699">
        <v>14.558472553699284</v>
      </c>
      <c r="XV90" s="985">
        <v>18.401937046004843</v>
      </c>
      <c r="XW90" s="699">
        <v>65</v>
      </c>
      <c r="XX90" s="699">
        <v>74.509803921568633</v>
      </c>
      <c r="XY90" s="699">
        <v>77.777777777777786</v>
      </c>
      <c r="XZ90" s="699">
        <v>69</v>
      </c>
      <c r="YA90" s="985">
        <v>83.174224343675419</v>
      </c>
      <c r="YB90" s="985">
        <v>79.539951573849876</v>
      </c>
      <c r="YC90" s="699">
        <v>71</v>
      </c>
      <c r="YD90" s="985">
        <v>1.9607843137254901</v>
      </c>
      <c r="YE90" s="985">
        <v>0.65359477124183007</v>
      </c>
      <c r="YF90" s="699">
        <v>5</v>
      </c>
      <c r="YG90" s="699">
        <v>1.0739856801909307</v>
      </c>
      <c r="YH90" s="699">
        <v>1.4527845036319613</v>
      </c>
      <c r="YI90" s="699">
        <v>18</v>
      </c>
      <c r="YJ90" s="699" t="s">
        <v>31</v>
      </c>
      <c r="YK90" s="699">
        <v>0.65359477124183007</v>
      </c>
      <c r="YL90" s="699">
        <v>55</v>
      </c>
      <c r="YM90" s="985">
        <v>1.1933174224343674</v>
      </c>
      <c r="YN90" s="985">
        <v>0.60532687651331718</v>
      </c>
      <c r="YO90" s="699">
        <v>6</v>
      </c>
      <c r="YP90" s="985">
        <v>0</v>
      </c>
      <c r="YQ90" s="985">
        <v>0</v>
      </c>
      <c r="YR90" s="699">
        <v>37</v>
      </c>
      <c r="YS90" s="712">
        <v>0</v>
      </c>
      <c r="YT90" s="985">
        <v>0</v>
      </c>
      <c r="YU90" s="699">
        <v>24</v>
      </c>
      <c r="YV90" s="982">
        <v>99</v>
      </c>
      <c r="YW90" s="725">
        <v>45.454545454545453</v>
      </c>
      <c r="YX90" s="699">
        <v>26</v>
      </c>
      <c r="YY90" s="699">
        <v>307</v>
      </c>
      <c r="YZ90" s="725">
        <v>57.00325732899023</v>
      </c>
      <c r="ZA90" s="699">
        <v>64</v>
      </c>
      <c r="ZB90" s="715">
        <v>67</v>
      </c>
      <c r="ZC90" s="725">
        <v>77.611940298507463</v>
      </c>
      <c r="ZD90" s="699">
        <v>38</v>
      </c>
      <c r="ZE90" s="982">
        <v>95</v>
      </c>
      <c r="ZF90" s="715">
        <v>43.15789473684211</v>
      </c>
      <c r="ZG90" s="699">
        <v>11</v>
      </c>
      <c r="ZH90" s="716">
        <v>1</v>
      </c>
      <c r="ZI90" s="712">
        <v>0.24032684450853159</v>
      </c>
      <c r="ZJ90" s="699">
        <v>13</v>
      </c>
      <c r="ZK90" s="1363" t="s">
        <v>1623</v>
      </c>
      <c r="ZL90" s="712">
        <v>82.544378698224847</v>
      </c>
      <c r="ZM90" s="712">
        <v>82.595419847328245</v>
      </c>
      <c r="ZN90" s="699">
        <v>67</v>
      </c>
      <c r="ZO90" s="715">
        <v>655</v>
      </c>
      <c r="ZP90" s="709">
        <v>57.36434108527132</v>
      </c>
      <c r="ZQ90" s="703">
        <v>59.430604982206404</v>
      </c>
      <c r="ZR90" s="978">
        <v>63</v>
      </c>
      <c r="ZS90" s="705">
        <v>281</v>
      </c>
      <c r="ZT90" s="709">
        <v>72.222222222222214</v>
      </c>
      <c r="ZU90" s="703">
        <v>76.84210526315789</v>
      </c>
      <c r="ZV90" s="978">
        <v>50</v>
      </c>
      <c r="ZW90" s="4111">
        <v>95</v>
      </c>
      <c r="ZX90" s="709">
        <v>54.368932038834949</v>
      </c>
      <c r="ZY90" s="703">
        <v>48.739495798319325</v>
      </c>
      <c r="ZZ90" s="978">
        <v>70</v>
      </c>
      <c r="AAA90" s="4111">
        <v>119</v>
      </c>
      <c r="AAB90" s="709">
        <v>41.53846153846154</v>
      </c>
      <c r="AAC90" s="703">
        <v>53.731343283582092</v>
      </c>
      <c r="AAD90" s="978">
        <v>48</v>
      </c>
      <c r="AAE90" s="4111">
        <v>67</v>
      </c>
      <c r="AAF90" s="983">
        <v>98.71794871794873</v>
      </c>
      <c r="AAG90" s="715">
        <v>100</v>
      </c>
      <c r="AAH90" s="715">
        <v>1</v>
      </c>
      <c r="AAI90" s="733">
        <v>227</v>
      </c>
      <c r="AAJ90" s="709">
        <v>354.7</v>
      </c>
      <c r="AAK90" s="978">
        <v>19</v>
      </c>
      <c r="AAL90" s="703">
        <v>1456.2</v>
      </c>
      <c r="AAM90" s="978">
        <v>11</v>
      </c>
      <c r="AAN90" s="703">
        <v>0</v>
      </c>
      <c r="AAO90" s="978">
        <f t="shared" si="139"/>
        <v>31</v>
      </c>
      <c r="AAP90" s="703">
        <v>0</v>
      </c>
      <c r="AAQ90" s="979">
        <f t="shared" si="140"/>
        <v>12</v>
      </c>
      <c r="AAR90" s="712">
        <v>0</v>
      </c>
      <c r="AAS90" s="699">
        <v>30</v>
      </c>
      <c r="AAT90" s="712">
        <v>471.54</v>
      </c>
      <c r="AAU90" s="699">
        <v>6</v>
      </c>
      <c r="AAV90" s="712">
        <v>0</v>
      </c>
      <c r="AAW90" s="699">
        <v>24</v>
      </c>
      <c r="AAX90" s="712">
        <v>817</v>
      </c>
      <c r="AAY90" s="699">
        <v>12</v>
      </c>
      <c r="AAZ90" s="699">
        <v>3195.4</v>
      </c>
      <c r="ABA90" s="978">
        <f t="shared" si="141"/>
        <v>52</v>
      </c>
      <c r="ABB90" s="712">
        <v>226.9</v>
      </c>
      <c r="ABC90" s="978">
        <f t="shared" si="141"/>
        <v>62</v>
      </c>
      <c r="ABD90" s="712">
        <v>844.2</v>
      </c>
      <c r="ABE90" s="978">
        <f t="shared" si="141"/>
        <v>25</v>
      </c>
      <c r="ABF90" s="712">
        <v>226.9</v>
      </c>
      <c r="ABG90" s="978">
        <f t="shared" si="141"/>
        <v>43</v>
      </c>
      <c r="ABH90" s="712">
        <v>0</v>
      </c>
      <c r="ABI90" s="978">
        <f t="shared" si="141"/>
        <v>2</v>
      </c>
      <c r="ABJ90" s="712">
        <v>0</v>
      </c>
      <c r="ABK90" s="978">
        <f t="shared" si="141"/>
        <v>1</v>
      </c>
      <c r="ABL90" s="712">
        <v>0</v>
      </c>
      <c r="ABM90" s="978">
        <f t="shared" si="141"/>
        <v>38</v>
      </c>
      <c r="ABN90" s="712">
        <f t="shared" si="142"/>
        <v>0</v>
      </c>
      <c r="ABO90" s="2732">
        <f t="shared" si="143"/>
        <v>39</v>
      </c>
      <c r="ABP90" s="716">
        <v>5</v>
      </c>
      <c r="ABQ90" s="712" t="s">
        <v>1632</v>
      </c>
      <c r="ABR90" s="712">
        <v>5</v>
      </c>
      <c r="ABS90" s="712" t="s">
        <v>1632</v>
      </c>
      <c r="ABT90" s="712">
        <v>5</v>
      </c>
      <c r="ABU90" s="712" t="s">
        <v>1632</v>
      </c>
      <c r="ABV90" s="712">
        <v>5</v>
      </c>
      <c r="ABW90" s="712" t="s">
        <v>1632</v>
      </c>
      <c r="ABX90" s="712">
        <v>0</v>
      </c>
      <c r="ABY90" s="712" t="s">
        <v>1625</v>
      </c>
      <c r="ABZ90" s="712">
        <v>20</v>
      </c>
      <c r="ACA90" s="699">
        <v>23</v>
      </c>
      <c r="ACB90" s="712">
        <v>5</v>
      </c>
      <c r="ACC90" s="712" t="s">
        <v>1632</v>
      </c>
      <c r="ACD90" s="712">
        <v>5</v>
      </c>
      <c r="ACE90" s="712" t="s">
        <v>1632</v>
      </c>
      <c r="ACF90" s="712">
        <v>5</v>
      </c>
      <c r="ACG90" s="712" t="s">
        <v>1632</v>
      </c>
      <c r="ACH90" s="712">
        <v>0</v>
      </c>
      <c r="ACI90" s="712" t="s">
        <v>1625</v>
      </c>
      <c r="ACJ90" s="712">
        <v>15</v>
      </c>
      <c r="ACK90" s="699">
        <v>29</v>
      </c>
      <c r="ACL90" s="712">
        <v>5</v>
      </c>
      <c r="ACM90" s="712" t="s">
        <v>1632</v>
      </c>
      <c r="ACN90" s="712">
        <v>0</v>
      </c>
      <c r="ACO90" s="712" t="s">
        <v>1625</v>
      </c>
      <c r="ACP90" s="712">
        <v>0</v>
      </c>
      <c r="ACQ90" s="712" t="s">
        <v>1625</v>
      </c>
      <c r="ACR90" s="712">
        <v>5</v>
      </c>
      <c r="ACS90" s="699">
        <v>51</v>
      </c>
      <c r="ACT90" s="699">
        <v>10</v>
      </c>
      <c r="ACU90" s="699" t="s">
        <v>1632</v>
      </c>
      <c r="ACV90" s="699">
        <v>10</v>
      </c>
      <c r="ACW90" s="699" t="s">
        <v>1632</v>
      </c>
      <c r="ACX90" s="699">
        <v>10</v>
      </c>
      <c r="ACY90" s="699" t="s">
        <v>1632</v>
      </c>
      <c r="ACZ90" s="699">
        <v>0</v>
      </c>
      <c r="ADA90" s="699" t="s">
        <v>1625</v>
      </c>
      <c r="ADB90" s="699">
        <v>30</v>
      </c>
      <c r="ADC90" s="699">
        <v>33</v>
      </c>
      <c r="ADD90" s="989">
        <v>10</v>
      </c>
      <c r="ADE90" s="989">
        <v>10</v>
      </c>
      <c r="ADF90" s="989">
        <v>10</v>
      </c>
      <c r="ADG90" s="989">
        <v>10</v>
      </c>
      <c r="ADH90" s="989">
        <v>40</v>
      </c>
      <c r="ADI90" s="699">
        <v>1</v>
      </c>
      <c r="ADJ90" s="712">
        <v>5</v>
      </c>
      <c r="ADK90" s="712" t="s">
        <v>1632</v>
      </c>
      <c r="ADL90" s="712">
        <v>5</v>
      </c>
      <c r="ADM90" s="712" t="s">
        <v>1632</v>
      </c>
      <c r="ADN90" s="712">
        <v>0</v>
      </c>
      <c r="ADO90" s="712" t="s">
        <v>1625</v>
      </c>
      <c r="ADP90" s="712">
        <v>0</v>
      </c>
      <c r="ADQ90" s="712" t="s">
        <v>1625</v>
      </c>
      <c r="ADR90" s="712">
        <v>10</v>
      </c>
      <c r="ADS90" s="699">
        <v>49</v>
      </c>
      <c r="ADT90" s="712">
        <v>10</v>
      </c>
      <c r="ADU90" s="712">
        <v>10</v>
      </c>
      <c r="ADV90" s="712">
        <v>0</v>
      </c>
      <c r="ADW90" s="712">
        <v>0</v>
      </c>
      <c r="ADX90" s="712">
        <v>20</v>
      </c>
      <c r="ADY90" s="699">
        <v>38</v>
      </c>
      <c r="ADZ90" s="714">
        <v>0</v>
      </c>
      <c r="AEA90" s="712">
        <v>0</v>
      </c>
      <c r="AEB90" s="699">
        <v>23</v>
      </c>
      <c r="AEC90" s="715">
        <v>1</v>
      </c>
      <c r="AED90" s="712">
        <v>9.3344534677494622</v>
      </c>
      <c r="AEE90" s="699">
        <v>50</v>
      </c>
      <c r="AEF90" s="715">
        <v>1</v>
      </c>
      <c r="AEG90" s="712">
        <v>9.3344534677494622</v>
      </c>
      <c r="AEH90" s="699">
        <v>28</v>
      </c>
      <c r="AEI90" s="1303">
        <v>4</v>
      </c>
      <c r="AEJ90" s="712">
        <v>37.337813870997849</v>
      </c>
      <c r="AEK90" s="699">
        <f t="shared" si="144"/>
        <v>42</v>
      </c>
      <c r="AEL90" s="715">
        <v>1</v>
      </c>
      <c r="AEM90" s="712">
        <v>9.2131932927952835</v>
      </c>
      <c r="AEN90" s="699">
        <v>26</v>
      </c>
      <c r="AEO90" s="699">
        <v>4</v>
      </c>
      <c r="AEP90" s="712">
        <v>37.299999999999997</v>
      </c>
      <c r="AEQ90" s="699">
        <v>28</v>
      </c>
      <c r="AER90" s="699">
        <v>1</v>
      </c>
      <c r="AES90" s="712">
        <v>9.3000000000000007</v>
      </c>
      <c r="AET90" s="699">
        <v>75</v>
      </c>
      <c r="AEU90" s="699">
        <v>1</v>
      </c>
      <c r="AEV90" s="1099">
        <v>9.3000000000000007</v>
      </c>
      <c r="AEW90" s="699">
        <v>20</v>
      </c>
      <c r="AEX90" s="989">
        <v>0.22</v>
      </c>
      <c r="AEY90" s="989">
        <v>13</v>
      </c>
      <c r="AEZ90" s="989">
        <v>8.5000000000000006E-2</v>
      </c>
      <c r="AFA90" s="989">
        <v>15</v>
      </c>
      <c r="AFB90" s="989">
        <v>0</v>
      </c>
      <c r="AFC90" s="989">
        <v>51</v>
      </c>
      <c r="AFD90" s="989">
        <v>1.4E-2</v>
      </c>
      <c r="AFE90" s="989">
        <v>22</v>
      </c>
      <c r="AFF90" s="989">
        <v>1.4E-2</v>
      </c>
      <c r="AFG90" s="989">
        <v>8</v>
      </c>
      <c r="AFH90" s="989">
        <v>2.3E-2</v>
      </c>
      <c r="AFI90" s="989">
        <v>16</v>
      </c>
      <c r="AFJ90" s="989">
        <v>0</v>
      </c>
      <c r="AFK90" s="989">
        <v>7</v>
      </c>
      <c r="AFL90" s="989">
        <v>0</v>
      </c>
      <c r="AFM90" s="989">
        <v>7</v>
      </c>
      <c r="AFN90" s="989">
        <v>12</v>
      </c>
      <c r="AFO90" s="989">
        <v>108.93246187363836</v>
      </c>
      <c r="AFP90" s="989">
        <v>33</v>
      </c>
      <c r="AFQ90" s="989">
        <v>6</v>
      </c>
      <c r="AFR90" s="989">
        <v>54.46623093681918</v>
      </c>
      <c r="AFS90" s="989">
        <v>35</v>
      </c>
      <c r="AFT90" s="989">
        <v>20</v>
      </c>
      <c r="AFU90" s="989">
        <v>181.5541031227306</v>
      </c>
      <c r="AFV90" s="989">
        <v>24</v>
      </c>
      <c r="AFW90" s="989">
        <v>12</v>
      </c>
      <c r="AFX90" s="989">
        <v>108.93246187363836</v>
      </c>
      <c r="AFY90" s="989">
        <v>35</v>
      </c>
      <c r="AFZ90" s="989">
        <v>103</v>
      </c>
      <c r="AGA90" s="989">
        <v>935.0036310820625</v>
      </c>
      <c r="AGB90" s="989">
        <v>24</v>
      </c>
      <c r="AGC90" s="989">
        <v>16</v>
      </c>
      <c r="AGD90" s="989">
        <v>145.24328249818447</v>
      </c>
      <c r="AGE90" s="989">
        <v>46</v>
      </c>
      <c r="AGF90" s="989">
        <v>5</v>
      </c>
      <c r="AGG90" s="989">
        <v>81.3</v>
      </c>
      <c r="AGH90" s="989">
        <v>37</v>
      </c>
      <c r="AGI90" s="989">
        <v>0</v>
      </c>
      <c r="AGJ90" s="989">
        <v>0</v>
      </c>
      <c r="AGK90" s="989">
        <v>10</v>
      </c>
      <c r="AGL90" s="989">
        <v>0</v>
      </c>
      <c r="AGM90" s="989">
        <v>0</v>
      </c>
      <c r="AGN90" s="989">
        <v>2</v>
      </c>
      <c r="AGO90" s="989">
        <v>4</v>
      </c>
      <c r="AGP90" s="989">
        <v>65.040000000000006</v>
      </c>
      <c r="AGQ90" s="989">
        <v>29</v>
      </c>
      <c r="AGR90" s="989">
        <v>0</v>
      </c>
      <c r="AGS90" s="989">
        <v>0</v>
      </c>
      <c r="AGT90" s="989">
        <v>19</v>
      </c>
      <c r="AGU90" s="989">
        <v>0</v>
      </c>
      <c r="AGV90" s="989">
        <v>0</v>
      </c>
      <c r="AGW90" s="989">
        <v>31</v>
      </c>
      <c r="AGX90" s="989">
        <v>0</v>
      </c>
      <c r="AGY90" s="989">
        <v>0</v>
      </c>
      <c r="AGZ90" s="989">
        <v>25</v>
      </c>
      <c r="AHA90" s="989">
        <v>0</v>
      </c>
      <c r="AHB90" s="989">
        <v>0</v>
      </c>
      <c r="AHC90" s="989">
        <v>12</v>
      </c>
      <c r="AHD90" s="989">
        <v>1</v>
      </c>
      <c r="AHE90" s="989">
        <v>16.260000000000002</v>
      </c>
      <c r="AHF90" s="989">
        <v>7</v>
      </c>
      <c r="AHG90" s="712">
        <v>8</v>
      </c>
      <c r="AHH90" s="712">
        <v>129.87</v>
      </c>
      <c r="AHI90" s="699">
        <v>69</v>
      </c>
      <c r="AHJ90" s="712">
        <v>32</v>
      </c>
      <c r="AHK90" s="712">
        <v>519.48</v>
      </c>
      <c r="AHL90" s="712">
        <v>32</v>
      </c>
      <c r="AHM90" s="712">
        <v>0</v>
      </c>
      <c r="AHN90" s="712">
        <v>0</v>
      </c>
      <c r="AHO90" s="699">
        <v>43</v>
      </c>
      <c r="AHP90" s="712">
        <v>0</v>
      </c>
      <c r="AHQ90" s="712">
        <v>0</v>
      </c>
      <c r="AHR90" s="712">
        <v>23</v>
      </c>
      <c r="AHS90" s="712">
        <v>0</v>
      </c>
      <c r="AHT90" s="712">
        <v>0</v>
      </c>
      <c r="AHU90" s="699">
        <v>28</v>
      </c>
      <c r="AHV90" s="712">
        <v>6</v>
      </c>
      <c r="AHW90" s="712">
        <v>97.4</v>
      </c>
      <c r="AHX90" s="699">
        <v>73</v>
      </c>
      <c r="AHY90" s="712">
        <v>20</v>
      </c>
      <c r="AHZ90" s="712">
        <v>325.2</v>
      </c>
      <c r="AIA90" s="699">
        <v>28</v>
      </c>
      <c r="AIB90" s="2737"/>
      <c r="AIC90" s="714"/>
      <c r="AID90" s="725"/>
      <c r="AIE90" s="715"/>
      <c r="AIF90" s="714"/>
      <c r="AIG90" s="725"/>
      <c r="AIH90" s="715"/>
      <c r="AII90" s="715"/>
      <c r="AIJ90" s="712"/>
      <c r="AIK90" s="715"/>
      <c r="AIL90" s="1169">
        <v>98</v>
      </c>
      <c r="AIM90" s="1174">
        <v>59.183673469387756</v>
      </c>
      <c r="AIN90" s="1168">
        <f t="shared" si="145"/>
        <v>26</v>
      </c>
      <c r="AIO90" s="715">
        <v>312</v>
      </c>
      <c r="AIP90" s="725">
        <v>29.807692307692307</v>
      </c>
      <c r="AIQ90" s="715">
        <f t="shared" si="146"/>
        <v>18</v>
      </c>
      <c r="AIR90" s="1169">
        <v>94</v>
      </c>
      <c r="AIS90" s="1174">
        <v>38.297872340425528</v>
      </c>
      <c r="AIT90" s="1168">
        <f t="shared" si="147"/>
        <v>35</v>
      </c>
      <c r="AIU90" s="715">
        <v>302</v>
      </c>
      <c r="AIV90" s="725">
        <v>13.245033112582782</v>
      </c>
      <c r="AIW90" s="715">
        <f t="shared" si="148"/>
        <v>42</v>
      </c>
      <c r="AIX90" s="1169">
        <v>93</v>
      </c>
      <c r="AIY90" s="1174">
        <v>1.0752688172043012</v>
      </c>
      <c r="AIZ90" s="1168">
        <f t="shared" si="149"/>
        <v>37</v>
      </c>
      <c r="AJA90" s="715">
        <v>296</v>
      </c>
      <c r="AJB90" s="725">
        <v>15.202702702702704</v>
      </c>
      <c r="AJC90" s="715">
        <f t="shared" si="150"/>
        <v>62</v>
      </c>
      <c r="AJD90" s="714">
        <v>96</v>
      </c>
      <c r="AJE90" s="725">
        <v>9.375</v>
      </c>
      <c r="AJF90" s="715">
        <v>33</v>
      </c>
      <c r="AJG90" s="699">
        <v>313</v>
      </c>
      <c r="AJH90" s="1099">
        <v>9.9041533546325873</v>
      </c>
      <c r="AJI90" s="733">
        <v>41</v>
      </c>
      <c r="AJJ90" s="714">
        <v>96</v>
      </c>
      <c r="AJK90" s="712">
        <v>22.916666666666664</v>
      </c>
      <c r="AJL90" s="715">
        <v>32</v>
      </c>
      <c r="AJM90" s="699">
        <v>313</v>
      </c>
      <c r="AJN90" s="712">
        <v>24.920127795527154</v>
      </c>
      <c r="AJO90" s="715">
        <v>42</v>
      </c>
      <c r="AJP90" s="714">
        <v>97</v>
      </c>
      <c r="AJQ90" s="712">
        <v>16.494845360824741</v>
      </c>
      <c r="AJR90" s="715">
        <v>23</v>
      </c>
      <c r="AJS90" s="699">
        <v>324</v>
      </c>
      <c r="AJT90" s="712">
        <v>31.481481481481481</v>
      </c>
      <c r="AJU90" s="715">
        <f t="shared" si="151"/>
        <v>16</v>
      </c>
      <c r="AJV90" s="1178">
        <v>0</v>
      </c>
      <c r="AJW90" s="1099">
        <v>0</v>
      </c>
      <c r="AJX90" s="1099">
        <v>100</v>
      </c>
      <c r="AJY90" s="1099">
        <v>0</v>
      </c>
      <c r="AJZ90" s="1099">
        <v>0</v>
      </c>
      <c r="AKA90" s="1099">
        <v>0</v>
      </c>
      <c r="AKB90" s="1099">
        <v>0</v>
      </c>
      <c r="AKC90" s="1099">
        <v>0</v>
      </c>
      <c r="AKD90" s="1099">
        <v>0</v>
      </c>
      <c r="AKE90" s="1099">
        <v>0</v>
      </c>
      <c r="AKF90" s="1099">
        <v>0</v>
      </c>
      <c r="AKG90" s="1188">
        <v>1</v>
      </c>
      <c r="AKH90" s="985">
        <v>45.238095238095241</v>
      </c>
      <c r="AKI90" s="985">
        <v>2.3809523809523809</v>
      </c>
      <c r="AKJ90" s="985">
        <v>16.666666666666664</v>
      </c>
      <c r="AKK90" s="985">
        <v>4.7619047619047619</v>
      </c>
      <c r="AKL90" s="985">
        <v>9.5238095238095237</v>
      </c>
      <c r="AKM90" s="985">
        <v>9.5238095238095237</v>
      </c>
      <c r="AKN90" s="985">
        <v>11.904761904761903</v>
      </c>
      <c r="AKO90" s="985">
        <v>4.7619047619047619</v>
      </c>
      <c r="AKP90" s="985">
        <v>23.809523809523807</v>
      </c>
      <c r="AKQ90" s="985">
        <v>2.3809523809523809</v>
      </c>
      <c r="AKR90" s="985">
        <v>9.5238095238095237</v>
      </c>
      <c r="AKS90" s="699">
        <v>42</v>
      </c>
      <c r="AKT90" s="714" t="s">
        <v>1650</v>
      </c>
      <c r="AKU90" s="715" t="s">
        <v>1651</v>
      </c>
      <c r="AKV90" s="715" t="s">
        <v>1634</v>
      </c>
      <c r="AKW90" s="715" t="s">
        <v>1650</v>
      </c>
      <c r="AKX90" s="715" t="s">
        <v>1633</v>
      </c>
      <c r="AKY90" s="715" t="s">
        <v>1634</v>
      </c>
      <c r="AKZ90" s="715" t="s">
        <v>1650</v>
      </c>
      <c r="ALA90" s="715">
        <v>2</v>
      </c>
      <c r="ALB90" s="715">
        <v>0</v>
      </c>
      <c r="ALC90" s="715">
        <v>1</v>
      </c>
      <c r="ALD90" s="715">
        <v>2</v>
      </c>
      <c r="ALE90" s="715">
        <v>-1</v>
      </c>
      <c r="ALF90" s="715">
        <v>1</v>
      </c>
      <c r="ALG90" s="715">
        <v>2</v>
      </c>
      <c r="ALH90" s="715">
        <f t="shared" si="152"/>
        <v>7</v>
      </c>
      <c r="ALI90" s="715">
        <f t="shared" si="153"/>
        <v>17</v>
      </c>
      <c r="ALJ90" s="716" t="s">
        <v>31</v>
      </c>
      <c r="ALK90" s="712" t="s">
        <v>31</v>
      </c>
      <c r="ALL90" s="712" t="s">
        <v>31</v>
      </c>
      <c r="ALM90" s="712" t="s">
        <v>31</v>
      </c>
      <c r="ALN90" s="712" t="s">
        <v>1635</v>
      </c>
      <c r="ALO90" s="712" t="s">
        <v>31</v>
      </c>
      <c r="ALP90" s="712" t="s">
        <v>31</v>
      </c>
      <c r="ALQ90" s="714">
        <v>2</v>
      </c>
      <c r="ALR90" s="715">
        <v>1</v>
      </c>
      <c r="ALS90" s="715">
        <v>1</v>
      </c>
      <c r="ALT90" s="715">
        <v>1</v>
      </c>
      <c r="ALU90" s="715">
        <v>1</v>
      </c>
      <c r="ALV90" s="715">
        <v>1</v>
      </c>
      <c r="ALW90" s="733">
        <v>2</v>
      </c>
      <c r="ALX90" s="981">
        <v>1.8231540565177757</v>
      </c>
      <c r="ALY90" s="715">
        <v>13</v>
      </c>
      <c r="ALZ90" s="731">
        <v>0.91157702825888787</v>
      </c>
      <c r="AMA90" s="715">
        <v>23</v>
      </c>
      <c r="AMB90" s="731">
        <v>0.91157702825888787</v>
      </c>
      <c r="AMC90" s="715">
        <v>17</v>
      </c>
      <c r="AMD90" s="731">
        <v>0.91157702825888787</v>
      </c>
      <c r="AME90" s="715">
        <v>41</v>
      </c>
      <c r="AMF90" s="715">
        <v>0.91157702825888787</v>
      </c>
      <c r="AMG90" s="715">
        <v>17</v>
      </c>
      <c r="AMH90" s="731">
        <v>0.91157702825888787</v>
      </c>
      <c r="AMI90" s="715">
        <v>22</v>
      </c>
      <c r="AMJ90" s="731">
        <v>1.8231540565177757</v>
      </c>
      <c r="AMK90" s="715">
        <v>11</v>
      </c>
      <c r="AML90" s="982">
        <v>1</v>
      </c>
      <c r="AMM90" s="699">
        <v>1</v>
      </c>
      <c r="AMN90" s="699">
        <v>1</v>
      </c>
      <c r="AMO90" s="716">
        <v>0.91157702825888787</v>
      </c>
      <c r="AMP90" s="715">
        <v>16</v>
      </c>
      <c r="AMQ90" s="712">
        <v>0.91157702825888787</v>
      </c>
      <c r="AMR90" s="715">
        <v>6</v>
      </c>
      <c r="AMS90" s="712">
        <v>0.91157702825888787</v>
      </c>
      <c r="AMT90" s="733">
        <v>6</v>
      </c>
      <c r="AMU90" s="982">
        <v>1</v>
      </c>
      <c r="AMV90" s="731">
        <v>0.91157702825888787</v>
      </c>
      <c r="AMW90" s="715">
        <v>9</v>
      </c>
      <c r="AMX90" s="716" t="s">
        <v>1681</v>
      </c>
      <c r="AMY90" s="712" t="s">
        <v>1687</v>
      </c>
      <c r="AMZ90" s="715">
        <v>3</v>
      </c>
      <c r="ANA90" s="715">
        <v>1</v>
      </c>
      <c r="ANB90" s="715">
        <v>4</v>
      </c>
      <c r="ANC90" s="715">
        <v>38</v>
      </c>
      <c r="AND90" s="1201" t="s">
        <v>1632</v>
      </c>
      <c r="ANE90" s="1202" t="s">
        <v>1632</v>
      </c>
      <c r="ANF90" s="1202" t="s">
        <v>1632</v>
      </c>
      <c r="ANG90" s="1202" t="s">
        <v>1632</v>
      </c>
      <c r="ANH90" s="725">
        <v>5</v>
      </c>
      <c r="ANI90" s="725">
        <v>5</v>
      </c>
      <c r="ANJ90" s="725">
        <v>5</v>
      </c>
      <c r="ANK90" s="725">
        <v>5</v>
      </c>
      <c r="ANL90" s="1303">
        <f t="shared" si="154"/>
        <v>20</v>
      </c>
      <c r="ANM90" s="1303">
        <f t="shared" si="155"/>
        <v>1</v>
      </c>
      <c r="ANN90" s="983" t="s">
        <v>1632</v>
      </c>
      <c r="ANO90" s="725" t="s">
        <v>1632</v>
      </c>
      <c r="ANP90" s="725" t="s">
        <v>1632</v>
      </c>
      <c r="ANQ90" s="725" t="s">
        <v>1632</v>
      </c>
      <c r="ANR90" s="725">
        <v>5</v>
      </c>
      <c r="ANS90" s="725">
        <v>5</v>
      </c>
      <c r="ANT90" s="725">
        <v>5</v>
      </c>
      <c r="ANU90" s="725">
        <v>5</v>
      </c>
      <c r="ANV90" s="715">
        <f t="shared" si="156"/>
        <v>20</v>
      </c>
      <c r="ANW90" s="715">
        <f t="shared" si="157"/>
        <v>1</v>
      </c>
      <c r="ANX90" s="982">
        <v>71</v>
      </c>
      <c r="ANY90" s="715">
        <v>3052</v>
      </c>
      <c r="ANZ90" s="1089">
        <v>29.151</v>
      </c>
      <c r="AOA90" s="715">
        <v>5</v>
      </c>
      <c r="AOB90" s="1089">
        <v>1.4</v>
      </c>
      <c r="AOC90" s="1188">
        <f t="shared" si="158"/>
        <v>67</v>
      </c>
      <c r="AOD90" s="1089">
        <v>129.749</v>
      </c>
      <c r="AOE90" s="1188">
        <f t="shared" si="159"/>
        <v>2</v>
      </c>
      <c r="AOF90" s="699">
        <v>32</v>
      </c>
      <c r="AOG90" s="985">
        <v>7.5241006348459916</v>
      </c>
      <c r="AOH90" s="1188">
        <v>13</v>
      </c>
      <c r="AOI90" s="699">
        <v>1</v>
      </c>
      <c r="AOJ90" s="985">
        <v>0.23512814483893724</v>
      </c>
      <c r="AOK90" s="1188">
        <v>51</v>
      </c>
      <c r="AOL90" s="699">
        <v>1</v>
      </c>
      <c r="AOM90" s="985">
        <v>0.23512814483893724</v>
      </c>
      <c r="AON90" s="1188">
        <v>57</v>
      </c>
      <c r="AOO90" s="699">
        <v>1</v>
      </c>
      <c r="AOP90" s="985">
        <v>0.23512814483893724</v>
      </c>
      <c r="AOQ90" s="1188">
        <v>43</v>
      </c>
      <c r="AOR90" s="983" t="s">
        <v>1632</v>
      </c>
      <c r="AOS90" s="725" t="s">
        <v>1625</v>
      </c>
      <c r="AOT90" s="725" t="s">
        <v>1625</v>
      </c>
      <c r="AOU90" s="725" t="s">
        <v>1625</v>
      </c>
      <c r="AOV90" s="725">
        <v>5</v>
      </c>
      <c r="AOW90" s="725">
        <v>0</v>
      </c>
      <c r="AOX90" s="725">
        <v>0</v>
      </c>
      <c r="AOY90" s="725">
        <v>0</v>
      </c>
      <c r="AOZ90" s="715">
        <f t="shared" si="160"/>
        <v>5</v>
      </c>
      <c r="APA90" s="715">
        <f t="shared" si="161"/>
        <v>10</v>
      </c>
      <c r="APB90" s="1993" t="s">
        <v>1632</v>
      </c>
      <c r="APC90" s="1994" t="s">
        <v>1632</v>
      </c>
      <c r="APD90" s="1994" t="s">
        <v>1632</v>
      </c>
      <c r="APE90" s="1994" t="s">
        <v>1625</v>
      </c>
      <c r="APF90" s="1995">
        <v>5</v>
      </c>
      <c r="APG90" s="1995">
        <v>5</v>
      </c>
      <c r="APH90" s="1995">
        <v>5</v>
      </c>
      <c r="API90" s="1995">
        <v>0</v>
      </c>
      <c r="APJ90" s="715">
        <f t="shared" si="162"/>
        <v>15</v>
      </c>
      <c r="APK90" s="715">
        <f t="shared" si="163"/>
        <v>27</v>
      </c>
      <c r="APL90" s="715">
        <v>0</v>
      </c>
      <c r="APM90" s="725">
        <v>0</v>
      </c>
      <c r="APN90" s="715">
        <v>17</v>
      </c>
      <c r="APO90" s="715">
        <v>0</v>
      </c>
      <c r="APP90" s="725">
        <v>0</v>
      </c>
      <c r="APQ90" s="715">
        <v>18</v>
      </c>
      <c r="APR90" s="1169">
        <v>2</v>
      </c>
      <c r="APS90" s="1168">
        <v>488</v>
      </c>
      <c r="APT90" s="1168">
        <v>3904</v>
      </c>
      <c r="APU90" s="989">
        <v>244</v>
      </c>
      <c r="APV90" s="989">
        <v>1952</v>
      </c>
      <c r="APW90" s="989">
        <v>352.66485998193315</v>
      </c>
      <c r="APX90" s="989">
        <v>3</v>
      </c>
      <c r="APY90" s="989">
        <v>0</v>
      </c>
      <c r="APZ90" s="989">
        <v>0</v>
      </c>
      <c r="AQA90" s="989">
        <v>0</v>
      </c>
      <c r="AQB90" s="989">
        <v>0</v>
      </c>
      <c r="AQC90" s="989">
        <v>0</v>
      </c>
      <c r="AQD90" s="1099">
        <v>0</v>
      </c>
      <c r="AQE90" s="989">
        <v>55</v>
      </c>
      <c r="AQF90" s="989">
        <v>2</v>
      </c>
      <c r="AQG90" s="989">
        <v>488</v>
      </c>
      <c r="AQH90" s="989">
        <v>3904</v>
      </c>
      <c r="AQI90" s="989">
        <v>244</v>
      </c>
      <c r="AQJ90" s="989">
        <v>1952</v>
      </c>
      <c r="AQK90" s="989">
        <v>352.66485998193315</v>
      </c>
      <c r="AQL90" s="729">
        <v>5</v>
      </c>
      <c r="AQM90" s="987"/>
      <c r="AQQ90" s="715">
        <v>516</v>
      </c>
      <c r="AQR90" s="715">
        <v>394</v>
      </c>
      <c r="AQS90" s="989">
        <v>49</v>
      </c>
      <c r="AQT90" s="1099">
        <v>12.436548223350254</v>
      </c>
      <c r="AQU90" s="989">
        <f t="shared" si="164"/>
        <v>64</v>
      </c>
      <c r="AQV90" s="989">
        <v>23</v>
      </c>
      <c r="AQW90" s="989">
        <v>46.938775510204081</v>
      </c>
      <c r="AQX90" s="1099">
        <v>3.6086956521739131</v>
      </c>
      <c r="AQY90" s="989">
        <f t="shared" si="165"/>
        <v>28</v>
      </c>
      <c r="AQZ90" s="989">
        <v>9</v>
      </c>
      <c r="ARA90" s="989">
        <v>58</v>
      </c>
      <c r="ARB90" s="989">
        <v>15.517241379310345</v>
      </c>
      <c r="ARC90" s="989">
        <f t="shared" si="166"/>
        <v>38</v>
      </c>
      <c r="ARD90" s="1668">
        <v>2.3578680203045685</v>
      </c>
      <c r="ARE90" s="1667">
        <f t="shared" si="167"/>
        <v>41</v>
      </c>
      <c r="ARF90" s="1168">
        <v>13</v>
      </c>
      <c r="ARG90" s="1099">
        <v>23.076923076923077</v>
      </c>
      <c r="ARH90" s="989">
        <f t="shared" si="168"/>
        <v>60</v>
      </c>
      <c r="ARI90" s="715">
        <v>68</v>
      </c>
      <c r="ARJ90" s="985">
        <v>22.058823529411764</v>
      </c>
      <c r="ARK90" s="699">
        <f t="shared" si="169"/>
        <v>57</v>
      </c>
      <c r="ARL90" s="989">
        <v>485</v>
      </c>
      <c r="ARM90" s="715">
        <v>94</v>
      </c>
      <c r="ARN90" s="985">
        <v>19.381443298969074</v>
      </c>
      <c r="ARO90" s="699">
        <f t="shared" si="170"/>
        <v>37</v>
      </c>
      <c r="ARP90" s="707">
        <v>0</v>
      </c>
      <c r="ARQ90" s="990">
        <v>0</v>
      </c>
      <c r="ARR90" s="719">
        <v>0</v>
      </c>
      <c r="ARS90" s="979">
        <f t="shared" si="171"/>
        <v>34</v>
      </c>
      <c r="ART90" s="715">
        <v>65</v>
      </c>
      <c r="ARU90" s="699">
        <f t="shared" si="171"/>
        <v>22</v>
      </c>
      <c r="ARV90" s="715" t="s">
        <v>31</v>
      </c>
      <c r="ARW90" s="715" t="s">
        <v>31</v>
      </c>
      <c r="ARX90" s="985" t="s">
        <v>31</v>
      </c>
      <c r="ARY90" s="699" t="str">
        <f t="shared" si="172"/>
        <v>-</v>
      </c>
      <c r="ARZ90" s="715" t="s">
        <v>31</v>
      </c>
      <c r="ASA90" s="715" t="s">
        <v>31</v>
      </c>
      <c r="ASB90" s="712" t="s">
        <v>31</v>
      </c>
      <c r="ASC90" s="699" t="str">
        <f t="shared" si="173"/>
        <v>-</v>
      </c>
      <c r="ASD90" s="712">
        <v>58.904109589041099</v>
      </c>
      <c r="ASE90" s="712">
        <v>15.068493150684931</v>
      </c>
      <c r="ASF90" s="712">
        <v>13.698630136986301</v>
      </c>
      <c r="ASG90" s="712">
        <v>6.8493150684931505</v>
      </c>
      <c r="ASH90" s="712">
        <v>2.7397260273972601</v>
      </c>
      <c r="ASI90" s="712">
        <v>1.3698630136986301</v>
      </c>
      <c r="ASJ90" s="712">
        <v>1.3698630136986301</v>
      </c>
      <c r="ASK90" s="712">
        <v>0</v>
      </c>
      <c r="ASL90" s="712">
        <v>0</v>
      </c>
      <c r="ASM90" s="715">
        <v>43</v>
      </c>
      <c r="ASN90" s="715">
        <v>11</v>
      </c>
      <c r="ASO90" s="715">
        <v>10</v>
      </c>
      <c r="ASP90" s="715">
        <v>5</v>
      </c>
      <c r="ASQ90" s="715">
        <v>2</v>
      </c>
      <c r="ASR90" s="715">
        <v>1</v>
      </c>
      <c r="ASS90" s="715">
        <v>1</v>
      </c>
      <c r="AST90" s="715">
        <v>0</v>
      </c>
      <c r="ASU90" s="715">
        <v>0</v>
      </c>
      <c r="ASV90" s="715">
        <v>73</v>
      </c>
      <c r="ASW90" s="712" t="s">
        <v>31</v>
      </c>
      <c r="ASX90" s="712" t="s">
        <v>31</v>
      </c>
      <c r="ASY90" s="712" t="s">
        <v>31</v>
      </c>
      <c r="ASZ90" s="712" t="s">
        <v>31</v>
      </c>
      <c r="ATA90" s="712" t="s">
        <v>31</v>
      </c>
      <c r="ATB90" s="712" t="s">
        <v>31</v>
      </c>
      <c r="ATC90" s="712" t="s">
        <v>31</v>
      </c>
      <c r="ATD90" s="712" t="s">
        <v>31</v>
      </c>
      <c r="ATE90" s="712" t="s">
        <v>31</v>
      </c>
      <c r="ATF90" s="715">
        <v>0</v>
      </c>
      <c r="ATG90" s="715">
        <v>0</v>
      </c>
      <c r="ATH90" s="715">
        <v>0</v>
      </c>
      <c r="ATI90" s="715">
        <v>0</v>
      </c>
      <c r="ATJ90" s="715">
        <v>0</v>
      </c>
      <c r="ATK90" s="715">
        <v>0</v>
      </c>
      <c r="ATL90" s="715">
        <v>0</v>
      </c>
      <c r="ATM90" s="715">
        <v>0</v>
      </c>
      <c r="ATN90" s="715">
        <v>0</v>
      </c>
      <c r="ATO90" s="715">
        <v>0</v>
      </c>
      <c r="ATP90" s="712" t="s">
        <v>31</v>
      </c>
      <c r="ATQ90" s="712" t="s">
        <v>31</v>
      </c>
      <c r="ATR90" s="712" t="s">
        <v>31</v>
      </c>
      <c r="ATS90" s="712" t="s">
        <v>31</v>
      </c>
      <c r="ATT90" s="712" t="s">
        <v>31</v>
      </c>
      <c r="ATU90" s="712" t="s">
        <v>31</v>
      </c>
      <c r="ATV90" s="712" t="s">
        <v>31</v>
      </c>
      <c r="ATW90" s="712" t="s">
        <v>31</v>
      </c>
      <c r="ATX90" s="712" t="s">
        <v>31</v>
      </c>
      <c r="ATY90" s="715">
        <v>0</v>
      </c>
      <c r="ATZ90" s="715">
        <v>0</v>
      </c>
      <c r="AUA90" s="715">
        <v>0</v>
      </c>
      <c r="AUB90" s="715">
        <v>0</v>
      </c>
      <c r="AUC90" s="715">
        <v>0</v>
      </c>
      <c r="AUD90" s="715">
        <v>0</v>
      </c>
      <c r="AUE90" s="715">
        <v>0</v>
      </c>
      <c r="AUF90" s="715">
        <v>0</v>
      </c>
      <c r="AUG90" s="715">
        <v>0</v>
      </c>
      <c r="AUH90" s="715">
        <v>0</v>
      </c>
      <c r="AUI90" s="712" t="s">
        <v>1678</v>
      </c>
      <c r="AUJ90" s="712" t="s">
        <v>1623</v>
      </c>
      <c r="AUK90" s="709">
        <v>0</v>
      </c>
      <c r="AUL90" s="978">
        <v>31</v>
      </c>
      <c r="AUM90" s="703" t="s">
        <v>1625</v>
      </c>
      <c r="AUN90" s="703" t="s">
        <v>1625</v>
      </c>
      <c r="AUO90" s="703" t="s">
        <v>1625</v>
      </c>
      <c r="AUP90" s="701" t="s">
        <v>1625</v>
      </c>
      <c r="AUQ90" s="712" t="s">
        <v>1625</v>
      </c>
      <c r="AUR90" s="712" t="s">
        <v>1627</v>
      </c>
      <c r="AUS90" s="712" t="s">
        <v>1627</v>
      </c>
      <c r="AUT90" s="712" t="s">
        <v>1627</v>
      </c>
      <c r="AUU90" s="712" t="s">
        <v>1625</v>
      </c>
      <c r="AUV90" s="712" t="s">
        <v>1685</v>
      </c>
      <c r="AUW90" s="712" t="s">
        <v>1641</v>
      </c>
      <c r="AUX90" s="712" t="s">
        <v>5405</v>
      </c>
      <c r="AUY90" s="712" t="s">
        <v>1880</v>
      </c>
      <c r="AUZ90" s="1039">
        <v>136</v>
      </c>
      <c r="AVA90" s="1039">
        <v>20</v>
      </c>
      <c r="AVB90" s="1040">
        <v>14.7</v>
      </c>
      <c r="AVC90" s="699">
        <v>1</v>
      </c>
      <c r="AVD90" s="712">
        <v>0.23512814483893724</v>
      </c>
      <c r="AVE90" s="699">
        <f t="shared" si="174"/>
        <v>6</v>
      </c>
      <c r="AVF90" s="712">
        <v>0</v>
      </c>
      <c r="AVG90" s="978">
        <v>33</v>
      </c>
      <c r="AVH90" s="712" t="s">
        <v>1625</v>
      </c>
      <c r="AVI90" s="712" t="s">
        <v>1625</v>
      </c>
      <c r="AVJ90" s="712" t="s">
        <v>1625</v>
      </c>
      <c r="AVK90" s="712" t="s">
        <v>1625</v>
      </c>
      <c r="AVL90" s="716">
        <v>9.3000000000000007</v>
      </c>
      <c r="AVM90" s="699">
        <f t="shared" si="175"/>
        <v>38</v>
      </c>
      <c r="AVN90" s="715">
        <v>1</v>
      </c>
      <c r="AVO90" s="712">
        <v>0</v>
      </c>
      <c r="AVP90" s="699">
        <f t="shared" si="176"/>
        <v>39</v>
      </c>
      <c r="AVQ90" s="715">
        <v>0</v>
      </c>
      <c r="AVR90" s="712">
        <v>9.3000000000000007</v>
      </c>
      <c r="AVS90" s="699">
        <f t="shared" si="177"/>
        <v>4</v>
      </c>
      <c r="AVT90" s="715">
        <v>1</v>
      </c>
      <c r="AVU90" s="712">
        <v>0</v>
      </c>
      <c r="AVV90" s="699">
        <f t="shared" si="178"/>
        <v>29</v>
      </c>
      <c r="AVW90" s="715">
        <v>0</v>
      </c>
      <c r="AVX90" s="712">
        <v>0</v>
      </c>
      <c r="AVY90" s="733">
        <v>0</v>
      </c>
      <c r="AVZ90" s="716">
        <v>0</v>
      </c>
      <c r="AWA90" s="699">
        <f t="shared" si="179"/>
        <v>26</v>
      </c>
      <c r="AWB90" s="715">
        <v>0</v>
      </c>
      <c r="AWC90" s="712">
        <v>0</v>
      </c>
      <c r="AWD90" s="699">
        <f t="shared" si="180"/>
        <v>9</v>
      </c>
      <c r="AWE90" s="715">
        <v>0</v>
      </c>
      <c r="AWF90" s="712">
        <v>18.7</v>
      </c>
      <c r="AWG90" s="699">
        <f t="shared" si="181"/>
        <v>18</v>
      </c>
      <c r="AWH90" s="715">
        <v>2</v>
      </c>
      <c r="AWI90" s="714">
        <v>72</v>
      </c>
      <c r="AWJ90" s="715" t="s">
        <v>31</v>
      </c>
      <c r="AWK90" s="715">
        <v>21</v>
      </c>
      <c r="AWL90" s="715" t="s">
        <v>31</v>
      </c>
      <c r="AWM90" s="715" t="s">
        <v>31</v>
      </c>
      <c r="AWN90" s="715">
        <v>93</v>
      </c>
      <c r="AWO90" s="715" t="s">
        <v>31</v>
      </c>
      <c r="AWP90" s="715">
        <v>36</v>
      </c>
      <c r="AWQ90" s="715" t="s">
        <v>31</v>
      </c>
      <c r="AWR90" s="715">
        <v>36</v>
      </c>
      <c r="AWS90" s="716">
        <v>0.109</v>
      </c>
      <c r="AWT90" s="699">
        <f t="shared" si="182"/>
        <v>40</v>
      </c>
      <c r="AWU90" s="712" t="s">
        <v>31</v>
      </c>
      <c r="AWV90" s="699" t="str">
        <f t="shared" si="182"/>
        <v>-</v>
      </c>
      <c r="AWW90" s="712">
        <v>3.2000000000000001E-2</v>
      </c>
      <c r="AWX90" s="699">
        <f t="shared" si="112"/>
        <v>6</v>
      </c>
      <c r="AWY90" s="712" t="s">
        <v>31</v>
      </c>
      <c r="AWZ90" s="699" t="str">
        <f t="shared" si="183"/>
        <v>-</v>
      </c>
      <c r="AXA90" s="712" t="s">
        <v>31</v>
      </c>
      <c r="AXB90" s="712">
        <v>0.14099999999999999</v>
      </c>
      <c r="AXC90" s="712" t="s">
        <v>31</v>
      </c>
      <c r="AXD90" s="699" t="str">
        <f t="shared" si="113"/>
        <v>-</v>
      </c>
      <c r="AXE90" s="712">
        <v>5.5E-2</v>
      </c>
      <c r="AXF90" s="699">
        <f t="shared" si="114"/>
        <v>7</v>
      </c>
      <c r="AXG90" s="712" t="s">
        <v>31</v>
      </c>
      <c r="AXH90" s="699" t="str">
        <f t="shared" si="115"/>
        <v>-</v>
      </c>
      <c r="AXI90" s="712">
        <v>5.5E-2</v>
      </c>
      <c r="AXK90" s="3969">
        <v>93.644067796610159</v>
      </c>
      <c r="AXL90" s="3970">
        <v>236</v>
      </c>
      <c r="AXM90" s="715">
        <f t="shared" si="184"/>
        <v>39</v>
      </c>
      <c r="AXN90" s="3969">
        <v>39.661016949152547</v>
      </c>
      <c r="AXO90" s="3970">
        <v>295</v>
      </c>
      <c r="AXP90" s="715">
        <f t="shared" si="185"/>
        <v>43</v>
      </c>
      <c r="AXQ90" s="2024">
        <v>4257</v>
      </c>
      <c r="AXR90" s="2024">
        <v>4276</v>
      </c>
      <c r="AXS90" s="3029">
        <v>0.4443405051449929</v>
      </c>
      <c r="AXT90" s="2024" t="s">
        <v>8059</v>
      </c>
      <c r="AXU90" s="2024">
        <v>639</v>
      </c>
      <c r="AXV90" s="2024">
        <v>649</v>
      </c>
      <c r="AXW90" s="3029">
        <v>1.5408320493066299</v>
      </c>
      <c r="AXX90" s="2024" t="s">
        <v>8059</v>
      </c>
      <c r="AXY90" s="3029">
        <v>15.010570824524313</v>
      </c>
      <c r="AXZ90" s="3029">
        <v>15.177736202057998</v>
      </c>
      <c r="AYA90" s="3029">
        <v>0.16716537753368499</v>
      </c>
      <c r="AYB90" s="2024" t="s">
        <v>8074</v>
      </c>
      <c r="AYC90" s="2123">
        <v>1584</v>
      </c>
      <c r="AYD90" s="2024">
        <v>1659</v>
      </c>
      <c r="AYE90" s="3029">
        <v>4.5207956600361712</v>
      </c>
      <c r="AYF90" s="2024" t="s">
        <v>8056</v>
      </c>
      <c r="AYG90" s="2024">
        <v>480</v>
      </c>
      <c r="AYH90" s="2024">
        <v>449</v>
      </c>
      <c r="AYI90" s="3029">
        <v>6.9042316258351946</v>
      </c>
      <c r="AYJ90" s="2024" t="s">
        <v>8058</v>
      </c>
      <c r="AYK90" s="2024">
        <v>13776</v>
      </c>
      <c r="AYL90" s="2024">
        <v>14141</v>
      </c>
      <c r="AYM90" s="3029">
        <v>2.5811470193055612</v>
      </c>
      <c r="AYN90" s="2024" t="s">
        <v>8059</v>
      </c>
      <c r="AYO90" s="2024">
        <v>97526093</v>
      </c>
      <c r="AYP90" s="2024">
        <v>93911950</v>
      </c>
      <c r="AYQ90" s="3029">
        <v>3.8484378186162616</v>
      </c>
      <c r="AYR90" s="2024" t="s">
        <v>8056</v>
      </c>
      <c r="AYS90" s="2024">
        <v>58388835</v>
      </c>
      <c r="AYT90" s="2024">
        <v>57865476</v>
      </c>
      <c r="AYU90" s="3029">
        <v>0.90444084483121401</v>
      </c>
      <c r="AYV90" s="2024" t="s">
        <v>8059</v>
      </c>
      <c r="AYW90" s="2024">
        <v>31543591</v>
      </c>
      <c r="AYX90" s="2024">
        <v>28773943</v>
      </c>
      <c r="AYY90" s="3029">
        <v>9.625542109400854</v>
      </c>
      <c r="AYZ90" s="2024" t="s">
        <v>8058</v>
      </c>
      <c r="AZA90" s="2024">
        <v>331444</v>
      </c>
      <c r="AZB90" s="2024">
        <v>95625</v>
      </c>
      <c r="AZC90" s="3029">
        <v>246.6081045751634</v>
      </c>
      <c r="AZD90" s="2024" t="s">
        <v>8057</v>
      </c>
      <c r="AZE90" s="2024">
        <v>6500000</v>
      </c>
      <c r="AZF90" s="2024">
        <v>6500000</v>
      </c>
      <c r="AZG90" s="3029">
        <v>0</v>
      </c>
      <c r="AZH90" s="2024" t="s">
        <v>8059</v>
      </c>
      <c r="AZI90" s="2024">
        <v>670051</v>
      </c>
      <c r="AZJ90" s="2024">
        <v>671532</v>
      </c>
      <c r="AZK90" s="3029">
        <v>0.22054049546410681</v>
      </c>
      <c r="AZL90" s="2024" t="s">
        <v>8059</v>
      </c>
      <c r="AZM90" s="2024">
        <v>0</v>
      </c>
      <c r="AZN90" s="2024">
        <v>0</v>
      </c>
      <c r="AZO90" s="3029" t="s">
        <v>31</v>
      </c>
      <c r="AZP90" s="2024" t="s">
        <v>31</v>
      </c>
      <c r="AZQ90" s="2024">
        <v>0</v>
      </c>
      <c r="AZR90" s="2024">
        <v>0</v>
      </c>
      <c r="AZS90" s="3029" t="s">
        <v>31</v>
      </c>
      <c r="AZT90" s="2024" t="s">
        <v>31</v>
      </c>
      <c r="AZU90" s="2024">
        <v>92172</v>
      </c>
      <c r="AZV90" s="2024">
        <v>5374</v>
      </c>
      <c r="AZW90" s="3029">
        <v>1615.1470040937847</v>
      </c>
      <c r="AZX90" s="2024" t="s">
        <v>8057</v>
      </c>
      <c r="AZY90" s="2123">
        <v>420102000</v>
      </c>
      <c r="AZZ90" s="2024">
        <v>436481980</v>
      </c>
      <c r="BAA90" s="3029">
        <v>3.7527276612885601</v>
      </c>
      <c r="BAB90" s="2024" t="s">
        <v>8056</v>
      </c>
      <c r="BAC90" s="2024">
        <v>121489000</v>
      </c>
      <c r="BAD90" s="2024">
        <v>104955239</v>
      </c>
      <c r="BAE90" s="3029">
        <v>15.753154542385445</v>
      </c>
      <c r="BAF90" s="2024" t="s">
        <v>8057</v>
      </c>
      <c r="BAG90" s="2024">
        <v>580369000</v>
      </c>
      <c r="BAH90" s="2024">
        <v>556788477</v>
      </c>
      <c r="BAI90" s="3029">
        <v>4.2350953681823427</v>
      </c>
      <c r="BAJ90" s="2024" t="s">
        <v>8056</v>
      </c>
      <c r="BAK90" s="2123">
        <v>253466000</v>
      </c>
      <c r="BAL90" s="2024">
        <v>298669939</v>
      </c>
      <c r="BAM90" s="3029">
        <v>15.135081605919495</v>
      </c>
      <c r="BAN90" s="2024" t="s">
        <v>8057</v>
      </c>
      <c r="BAO90" s="2024">
        <v>0</v>
      </c>
      <c r="BAP90" s="2024">
        <v>0</v>
      </c>
      <c r="BAQ90" s="3029" t="s">
        <v>31</v>
      </c>
      <c r="BAR90" s="2024" t="s">
        <v>31</v>
      </c>
      <c r="BAS90" s="2024">
        <v>77632000</v>
      </c>
      <c r="BAT90" s="2024">
        <v>73081058</v>
      </c>
      <c r="BAU90" s="3029">
        <v>6.2272524844946702</v>
      </c>
      <c r="BAV90" s="2024" t="s">
        <v>8058</v>
      </c>
      <c r="BAW90" s="2024">
        <v>9280000</v>
      </c>
      <c r="BAX90" s="2024">
        <v>9343154</v>
      </c>
      <c r="BAY90" s="3029">
        <v>0.6759387675724895</v>
      </c>
      <c r="BAZ90" s="2024" t="s">
        <v>8059</v>
      </c>
      <c r="BBA90" s="2024">
        <v>79724000</v>
      </c>
      <c r="BBB90" s="2024">
        <v>55387829</v>
      </c>
      <c r="BBC90" s="3029">
        <v>43.937759322539989</v>
      </c>
      <c r="BBD90" s="2024" t="s">
        <v>8057</v>
      </c>
      <c r="BBE90" s="2123">
        <v>15374000</v>
      </c>
      <c r="BBF90" s="2024">
        <v>13540478</v>
      </c>
      <c r="BBG90" s="3029">
        <v>13.541043381186398</v>
      </c>
      <c r="BBH90" s="2024" t="s">
        <v>8057</v>
      </c>
      <c r="BBI90" s="2024">
        <v>0</v>
      </c>
      <c r="BBJ90" s="2024">
        <v>0</v>
      </c>
      <c r="BBK90" s="3029" t="s">
        <v>31</v>
      </c>
      <c r="BBL90" s="2024" t="s">
        <v>31</v>
      </c>
      <c r="BBM90" s="2024">
        <v>106115000</v>
      </c>
      <c r="BBN90" s="2024">
        <v>91414761</v>
      </c>
      <c r="BBO90" s="3029">
        <v>16.080815438548271</v>
      </c>
      <c r="BBP90" s="2024" t="s">
        <v>8057</v>
      </c>
      <c r="BBQ90" s="2123">
        <v>64015000</v>
      </c>
      <c r="BBR90" s="2024">
        <v>86116598</v>
      </c>
      <c r="BBS90" s="3029">
        <v>25.66473654707076</v>
      </c>
      <c r="BBT90" s="2024" t="s">
        <v>8057</v>
      </c>
      <c r="BBU90" s="2024">
        <v>9428000</v>
      </c>
      <c r="BBV90" s="2024">
        <v>5560251</v>
      </c>
      <c r="BBW90" s="3029">
        <v>69.560690695438012</v>
      </c>
      <c r="BBX90" s="2024" t="s">
        <v>8057</v>
      </c>
      <c r="BBY90" s="2024">
        <v>32209000</v>
      </c>
      <c r="BBZ90" s="2024">
        <v>23632847</v>
      </c>
      <c r="BCA90" s="3029">
        <v>36.289123354456621</v>
      </c>
      <c r="BCB90" s="2024" t="s">
        <v>8057</v>
      </c>
      <c r="BCC90" s="2024">
        <v>4128000</v>
      </c>
      <c r="BCD90" s="2024">
        <v>4152928</v>
      </c>
      <c r="BCE90" s="3029">
        <v>0.60025119626442347</v>
      </c>
      <c r="BCF90" s="2024" t="s">
        <v>8059</v>
      </c>
      <c r="BCG90" s="2024">
        <v>2536000</v>
      </c>
      <c r="BCH90" s="2024">
        <v>3167068</v>
      </c>
      <c r="BCI90" s="3029">
        <v>19.92593780746104</v>
      </c>
      <c r="BCJ90" s="2024" t="s">
        <v>8057</v>
      </c>
      <c r="BCK90" s="2024">
        <v>171822000</v>
      </c>
      <c r="BCL90" s="2024">
        <v>166678092</v>
      </c>
      <c r="BCM90" s="3029">
        <v>3.0861332393941723</v>
      </c>
      <c r="BCN90" s="2024" t="s">
        <v>8056</v>
      </c>
      <c r="BCO90" s="2024">
        <v>53969000</v>
      </c>
      <c r="BCP90" s="2024">
        <v>36248728</v>
      </c>
      <c r="BCQ90" s="3029">
        <v>48.885224331182059</v>
      </c>
      <c r="BCR90" s="2024" t="s">
        <v>8057</v>
      </c>
      <c r="BCS90" s="2024">
        <v>1086000</v>
      </c>
      <c r="BCT90" s="2024">
        <v>2372434</v>
      </c>
      <c r="BCU90" s="3029">
        <v>54.224227101786603</v>
      </c>
      <c r="BCV90" s="2024" t="s">
        <v>8057</v>
      </c>
      <c r="BCW90" s="2024">
        <v>41965000</v>
      </c>
      <c r="BCX90" s="2024">
        <v>62463852</v>
      </c>
      <c r="BCY90" s="3029">
        <v>32.817143585701388</v>
      </c>
      <c r="BCZ90" s="2024" t="s">
        <v>8057</v>
      </c>
      <c r="BDA90" s="2024">
        <v>4080000</v>
      </c>
      <c r="BDB90" s="2024">
        <v>5061191</v>
      </c>
      <c r="BDC90" s="3029">
        <v>19.386563360284171</v>
      </c>
      <c r="BDD90" s="2024" t="s">
        <v>8057</v>
      </c>
      <c r="BDE90" s="2024">
        <v>0</v>
      </c>
      <c r="BDF90" s="2024">
        <v>430533</v>
      </c>
      <c r="BDG90" s="3029">
        <v>100</v>
      </c>
      <c r="BDH90" s="2024" t="s">
        <v>8057</v>
      </c>
      <c r="BDI90" s="2024">
        <v>0</v>
      </c>
      <c r="BDJ90" s="2024">
        <v>0</v>
      </c>
      <c r="BDK90" s="3029" t="s">
        <v>31</v>
      </c>
      <c r="BDL90" s="2024" t="s">
        <v>31</v>
      </c>
      <c r="BDM90" s="2024">
        <v>32105000</v>
      </c>
      <c r="BDN90" s="2024">
        <v>37550241</v>
      </c>
      <c r="BDO90" s="3029">
        <v>14.501214519502014</v>
      </c>
      <c r="BDP90" s="2024" t="s">
        <v>8057</v>
      </c>
      <c r="BDQ90" s="2024">
        <v>1097000</v>
      </c>
      <c r="BDR90" s="2024">
        <v>1532220</v>
      </c>
      <c r="BDS90" s="3029">
        <v>28.40453720745063</v>
      </c>
      <c r="BDT90" s="2024" t="s">
        <v>8057</v>
      </c>
      <c r="BDU90" s="2024">
        <v>4522000</v>
      </c>
      <c r="BDV90" s="2024">
        <v>3597637</v>
      </c>
      <c r="BDW90" s="3029">
        <v>25.693615003403607</v>
      </c>
      <c r="BDX90" s="2024" t="s">
        <v>8057</v>
      </c>
      <c r="BDY90" s="2024">
        <v>4354000</v>
      </c>
      <c r="BDZ90" s="2024">
        <v>8201511</v>
      </c>
      <c r="BEA90" s="3029">
        <v>46.912221418711752</v>
      </c>
      <c r="BEB90" s="2024" t="s">
        <v>8057</v>
      </c>
      <c r="BEC90" s="2024">
        <v>0</v>
      </c>
      <c r="BED90" s="2024">
        <v>0</v>
      </c>
      <c r="BEE90" s="3029" t="s">
        <v>31</v>
      </c>
      <c r="BEF90" s="2024" t="s">
        <v>31</v>
      </c>
      <c r="BEG90" s="2024">
        <v>58555000</v>
      </c>
      <c r="BEH90" s="2024">
        <v>4379515</v>
      </c>
      <c r="BEI90" s="3029">
        <v>1237.0201951585964</v>
      </c>
      <c r="BEJ90" s="2024" t="s">
        <v>8057</v>
      </c>
      <c r="BEK90" s="2024">
        <v>37886000</v>
      </c>
      <c r="BEL90" s="2024">
        <v>47695149</v>
      </c>
      <c r="BEM90" s="3029">
        <v>20.566345227268286</v>
      </c>
      <c r="BEN90" s="2024" t="s">
        <v>8057</v>
      </c>
      <c r="BEO90" s="2024">
        <v>0</v>
      </c>
      <c r="BEP90" s="2024">
        <v>0</v>
      </c>
      <c r="BEQ90" s="3029" t="s">
        <v>31</v>
      </c>
      <c r="BER90" s="2024" t="s">
        <v>31</v>
      </c>
      <c r="BES90" s="2024">
        <v>56612000</v>
      </c>
      <c r="BET90" s="2024">
        <v>57947682</v>
      </c>
      <c r="BEU90" s="3029">
        <v>2.3049791706940113</v>
      </c>
      <c r="BEV90" s="2024" t="s">
        <v>8059</v>
      </c>
      <c r="BEW90" s="2123">
        <v>4237</v>
      </c>
      <c r="BEX90" s="2024">
        <v>4259</v>
      </c>
      <c r="BEY90" s="3029">
        <v>0.51655318149799712</v>
      </c>
      <c r="BEZ90" s="2024" t="s">
        <v>8059</v>
      </c>
      <c r="BFA90" s="2024">
        <v>642</v>
      </c>
      <c r="BFB90" s="2024">
        <v>665</v>
      </c>
      <c r="BFC90" s="3029">
        <v>3.4586466165413441</v>
      </c>
      <c r="BFD90" s="2024" t="s">
        <v>8056</v>
      </c>
      <c r="BFE90" s="3029">
        <v>15.152230351663913</v>
      </c>
      <c r="BFF90" s="3029">
        <v>15.613993895280583</v>
      </c>
      <c r="BFG90" s="3029">
        <v>0.46176354361666938</v>
      </c>
      <c r="BFH90" s="2024" t="s">
        <v>8074</v>
      </c>
      <c r="BFI90" s="2780" t="s">
        <v>1632</v>
      </c>
      <c r="BFJ90" s="1495" t="s">
        <v>1632</v>
      </c>
      <c r="BFK90" s="1495" t="s">
        <v>1632</v>
      </c>
      <c r="BFL90" s="1495" t="s">
        <v>1625</v>
      </c>
      <c r="BFM90" s="1212">
        <v>10</v>
      </c>
      <c r="BFN90" s="1212">
        <v>10</v>
      </c>
      <c r="BFO90" s="1212">
        <v>10</v>
      </c>
      <c r="BFP90" s="1212">
        <v>0</v>
      </c>
      <c r="BFQ90" s="988">
        <f t="shared" si="186"/>
        <v>30</v>
      </c>
      <c r="BFR90" s="988">
        <f t="shared" si="187"/>
        <v>45</v>
      </c>
      <c r="BFS90" s="1993" t="s">
        <v>1632</v>
      </c>
      <c r="BFT90" s="1994" t="s">
        <v>1632</v>
      </c>
      <c r="BFU90" s="1994" t="s">
        <v>1632</v>
      </c>
      <c r="BFV90" s="1994" t="s">
        <v>1625</v>
      </c>
      <c r="BFW90" s="1995">
        <v>5</v>
      </c>
      <c r="BFX90" s="1995">
        <v>5</v>
      </c>
      <c r="BFY90" s="1995">
        <v>5</v>
      </c>
      <c r="BFZ90" s="1995">
        <v>0</v>
      </c>
      <c r="BGA90" s="1303">
        <f t="shared" si="188"/>
        <v>15</v>
      </c>
      <c r="BGB90" s="1303">
        <f t="shared" si="189"/>
        <v>20</v>
      </c>
      <c r="BGC90" s="1993" t="s">
        <v>1625</v>
      </c>
      <c r="BGD90" s="1994" t="s">
        <v>1625</v>
      </c>
      <c r="BGE90" s="1994" t="s">
        <v>1625</v>
      </c>
      <c r="BGF90" s="1994" t="s">
        <v>1625</v>
      </c>
      <c r="BGG90" s="1995">
        <v>0</v>
      </c>
      <c r="BGH90" s="1995">
        <v>0</v>
      </c>
      <c r="BGI90" s="1995">
        <v>0</v>
      </c>
      <c r="BGJ90" s="1995">
        <v>0</v>
      </c>
      <c r="BGK90" s="1303">
        <f t="shared" si="190"/>
        <v>0</v>
      </c>
      <c r="BGL90" s="1303">
        <f t="shared" si="191"/>
        <v>14</v>
      </c>
      <c r="BGM90" s="1993" t="s">
        <v>1632</v>
      </c>
      <c r="BGN90" s="1994" t="s">
        <v>1632</v>
      </c>
      <c r="BGO90" s="1994" t="s">
        <v>1632</v>
      </c>
      <c r="BGP90" s="1994" t="s">
        <v>1632</v>
      </c>
      <c r="BGQ90" s="1995">
        <v>5</v>
      </c>
      <c r="BGR90" s="1995">
        <v>5</v>
      </c>
      <c r="BGS90" s="1995">
        <v>5</v>
      </c>
      <c r="BGT90" s="1995">
        <v>5</v>
      </c>
      <c r="BGU90" s="1303">
        <f t="shared" si="192"/>
        <v>20</v>
      </c>
      <c r="BGV90" s="1303">
        <f t="shared" si="193"/>
        <v>1</v>
      </c>
      <c r="BGW90" s="1993" t="s">
        <v>1632</v>
      </c>
      <c r="BGX90" s="1994" t="s">
        <v>1632</v>
      </c>
      <c r="BGY90" s="1994" t="s">
        <v>1632</v>
      </c>
      <c r="BGZ90" s="1994" t="s">
        <v>1632</v>
      </c>
      <c r="BHA90" s="1995">
        <v>5</v>
      </c>
      <c r="BHB90" s="1995">
        <v>5</v>
      </c>
      <c r="BHC90" s="1995">
        <v>5</v>
      </c>
      <c r="BHD90" s="1995">
        <v>5</v>
      </c>
      <c r="BHE90" s="1303">
        <f t="shared" si="194"/>
        <v>20</v>
      </c>
      <c r="BHF90" s="1303">
        <f t="shared" si="195"/>
        <v>1</v>
      </c>
      <c r="BHG90" s="1993" t="s">
        <v>1632</v>
      </c>
      <c r="BHH90" s="1994" t="s">
        <v>1632</v>
      </c>
      <c r="BHI90" s="1994" t="s">
        <v>1632</v>
      </c>
      <c r="BHJ90" s="1994" t="s">
        <v>1625</v>
      </c>
      <c r="BHK90" s="1995">
        <v>5</v>
      </c>
      <c r="BHL90" s="1995">
        <v>5</v>
      </c>
      <c r="BHM90" s="1995">
        <v>5</v>
      </c>
      <c r="BHN90" s="1995">
        <v>0</v>
      </c>
      <c r="BHO90" s="1303">
        <f t="shared" si="196"/>
        <v>15</v>
      </c>
      <c r="BHP90" s="1303">
        <f t="shared" si="197"/>
        <v>25</v>
      </c>
      <c r="BHQ90" s="1993" t="s">
        <v>1632</v>
      </c>
      <c r="BHR90" s="1994" t="s">
        <v>1632</v>
      </c>
      <c r="BHS90" s="1994" t="s">
        <v>1632</v>
      </c>
      <c r="BHT90" s="1994" t="s">
        <v>1632</v>
      </c>
      <c r="BHU90" s="1995">
        <v>5</v>
      </c>
      <c r="BHV90" s="1995">
        <v>5</v>
      </c>
      <c r="BHW90" s="1995">
        <v>5</v>
      </c>
      <c r="BHX90" s="1995">
        <v>5</v>
      </c>
      <c r="BHY90" s="1303">
        <f t="shared" si="198"/>
        <v>20</v>
      </c>
      <c r="BHZ90" s="1303">
        <f t="shared" si="199"/>
        <v>1</v>
      </c>
      <c r="BIA90" s="1993" t="s">
        <v>1625</v>
      </c>
      <c r="BIB90" s="1994" t="s">
        <v>1626</v>
      </c>
      <c r="BIC90" s="1994" t="s">
        <v>1625</v>
      </c>
      <c r="BID90" s="1994" t="s">
        <v>1626</v>
      </c>
      <c r="BIE90" s="1994" t="s">
        <v>1626</v>
      </c>
      <c r="BIF90" s="4112">
        <f t="shared" si="200"/>
        <v>3</v>
      </c>
      <c r="BIG90" s="1303">
        <f t="shared" si="201"/>
        <v>71</v>
      </c>
      <c r="BIH90" s="2916">
        <v>0</v>
      </c>
      <c r="BII90" s="3967">
        <v>0</v>
      </c>
      <c r="BIJ90" s="1303">
        <f t="shared" si="202"/>
        <v>62</v>
      </c>
      <c r="BIK90" s="2073">
        <v>0</v>
      </c>
      <c r="BIL90" s="1303">
        <v>0</v>
      </c>
      <c r="BIM90" s="1995" t="s">
        <v>81</v>
      </c>
      <c r="BIN90" s="1303" t="str">
        <f t="shared" si="203"/>
        <v>-</v>
      </c>
      <c r="BIO90" s="1993" t="s">
        <v>1626</v>
      </c>
      <c r="BIP90" s="1994" t="s">
        <v>1625</v>
      </c>
      <c r="BIQ90" s="1994" t="s">
        <v>1626</v>
      </c>
      <c r="BIR90" s="1994" t="s">
        <v>1626</v>
      </c>
      <c r="BIS90" s="1994" t="s">
        <v>1625</v>
      </c>
      <c r="BIT90" s="1994" t="s">
        <v>1626</v>
      </c>
      <c r="BIU90" s="1994" t="s">
        <v>1625</v>
      </c>
      <c r="BIV90" s="1994" t="s">
        <v>1625</v>
      </c>
      <c r="BIW90" s="1994" t="s">
        <v>1626</v>
      </c>
      <c r="BIX90" s="1994" t="s">
        <v>1625</v>
      </c>
      <c r="BIY90" s="3617">
        <f t="shared" si="204"/>
        <v>5</v>
      </c>
      <c r="BIZ90" s="2906">
        <f t="shared" si="205"/>
        <v>56</v>
      </c>
      <c r="BJA90" s="3971">
        <v>53</v>
      </c>
      <c r="BJB90" s="3972">
        <v>12.470588235294118</v>
      </c>
      <c r="BJC90" s="3971">
        <v>0</v>
      </c>
      <c r="BJD90" s="3972">
        <v>0</v>
      </c>
      <c r="BJE90" s="3972">
        <v>56</v>
      </c>
      <c r="BJF90" s="3971">
        <v>0</v>
      </c>
      <c r="BJG90" s="3972">
        <v>0</v>
      </c>
      <c r="BJH90" s="3972">
        <v>53</v>
      </c>
      <c r="BJI90" s="3971">
        <v>0</v>
      </c>
      <c r="BJJ90" s="3972">
        <v>0</v>
      </c>
      <c r="BJK90" s="3973">
        <v>41</v>
      </c>
      <c r="BJL90" s="3971">
        <v>68</v>
      </c>
      <c r="BJM90" s="3972">
        <v>16</v>
      </c>
      <c r="BJN90" s="3971">
        <v>0</v>
      </c>
      <c r="BJO90" s="3972">
        <v>0</v>
      </c>
      <c r="BJP90" s="3973">
        <v>35</v>
      </c>
      <c r="BJQ90" s="3971">
        <v>3474</v>
      </c>
      <c r="BJR90" s="3972">
        <v>817.41176470588243</v>
      </c>
      <c r="BJS90" s="3971">
        <v>0</v>
      </c>
      <c r="BJT90" s="3972">
        <v>0</v>
      </c>
      <c r="BJU90" s="3973">
        <v>28</v>
      </c>
      <c r="BJV90" s="2074">
        <v>0.3</v>
      </c>
      <c r="BJW90" s="1303">
        <f t="shared" si="116"/>
        <v>59</v>
      </c>
      <c r="BJX90" s="1993" t="s">
        <v>1632</v>
      </c>
      <c r="BJY90" s="1994" t="s">
        <v>1632</v>
      </c>
      <c r="BJZ90" s="1495" t="s">
        <v>1625</v>
      </c>
      <c r="BKA90" s="1495" t="s">
        <v>1625</v>
      </c>
      <c r="BKB90" s="1212">
        <v>5</v>
      </c>
      <c r="BKC90" s="1212">
        <v>5</v>
      </c>
      <c r="BKD90" s="1212">
        <v>0</v>
      </c>
      <c r="BKE90" s="1212">
        <v>0</v>
      </c>
      <c r="BKF90" s="988">
        <f t="shared" si="206"/>
        <v>10</v>
      </c>
      <c r="BKG90" s="988">
        <f t="shared" si="207"/>
        <v>24</v>
      </c>
      <c r="BKH90" s="2780" t="s">
        <v>1625</v>
      </c>
      <c r="BKI90" s="1495" t="s">
        <v>1625</v>
      </c>
      <c r="BKJ90" s="1495" t="s">
        <v>1625</v>
      </c>
      <c r="BKK90" s="1495" t="s">
        <v>1625</v>
      </c>
      <c r="BKL90" s="1212">
        <v>0</v>
      </c>
      <c r="BKM90" s="1212">
        <v>0</v>
      </c>
      <c r="BKN90" s="1212">
        <v>0</v>
      </c>
      <c r="BKO90" s="1212">
        <v>0</v>
      </c>
      <c r="BKP90" s="988">
        <f t="shared" si="208"/>
        <v>0</v>
      </c>
      <c r="BKQ90" s="988">
        <f t="shared" si="209"/>
        <v>38</v>
      </c>
      <c r="BKR90" s="2780" t="s">
        <v>1625</v>
      </c>
      <c r="BKS90" s="1495" t="s">
        <v>1625</v>
      </c>
      <c r="BKT90" s="1495" t="s">
        <v>1625</v>
      </c>
      <c r="BKU90" s="1495" t="s">
        <v>1625</v>
      </c>
      <c r="BKV90" s="1212">
        <v>0</v>
      </c>
      <c r="BKW90" s="1212">
        <v>0</v>
      </c>
      <c r="BKX90" s="1212">
        <v>0</v>
      </c>
      <c r="BKY90" s="1212">
        <v>0</v>
      </c>
      <c r="BKZ90" s="988">
        <f t="shared" si="210"/>
        <v>0</v>
      </c>
      <c r="BLA90" s="988">
        <f t="shared" si="211"/>
        <v>42</v>
      </c>
      <c r="BLB90" s="3971">
        <v>2</v>
      </c>
      <c r="BLC90" s="3972">
        <v>0.47058823529411764</v>
      </c>
      <c r="BLD90" s="3973">
        <v>66</v>
      </c>
      <c r="BLE90" s="3971">
        <v>0</v>
      </c>
      <c r="BLF90" s="3972">
        <v>0</v>
      </c>
      <c r="BLG90" s="3973">
        <v>14</v>
      </c>
      <c r="BLH90" s="3971">
        <v>2</v>
      </c>
      <c r="BLI90" s="3972">
        <v>0.47058823529411764</v>
      </c>
      <c r="BLJ90" s="3973">
        <v>33</v>
      </c>
      <c r="BLK90" s="3971">
        <v>0</v>
      </c>
      <c r="BLL90" s="3972">
        <v>0</v>
      </c>
      <c r="BLM90" s="3973">
        <v>39</v>
      </c>
      <c r="BLN90" s="3971">
        <v>4</v>
      </c>
      <c r="BLO90" s="3972">
        <v>0.94117647058823528</v>
      </c>
      <c r="BLP90" s="3973">
        <v>27</v>
      </c>
      <c r="BLQ90" s="3971">
        <v>0</v>
      </c>
      <c r="BLR90" s="3972">
        <v>0</v>
      </c>
      <c r="BLS90" s="3973">
        <v>13</v>
      </c>
      <c r="BLT90" s="3971">
        <v>0</v>
      </c>
      <c r="BLU90" s="3972">
        <v>0</v>
      </c>
      <c r="BLV90" s="3973">
        <v>14</v>
      </c>
      <c r="BLW90" s="3971">
        <v>3</v>
      </c>
      <c r="BLX90" s="3972">
        <v>0.70588235294117652</v>
      </c>
      <c r="BLY90" s="3973">
        <v>20</v>
      </c>
      <c r="BLZ90" s="2782">
        <v>1</v>
      </c>
      <c r="BMA90" s="2773">
        <v>0.23529411764705882</v>
      </c>
      <c r="BMB90" s="988">
        <v>64</v>
      </c>
      <c r="BMC90" s="2782">
        <v>1</v>
      </c>
      <c r="BMD90" s="2773">
        <v>0.23529411764705882</v>
      </c>
      <c r="BME90" s="988">
        <v>61</v>
      </c>
      <c r="BMF90" s="2782">
        <v>0</v>
      </c>
      <c r="BMG90" s="2773">
        <v>0</v>
      </c>
      <c r="BMH90" s="988">
        <v>9</v>
      </c>
      <c r="BMI90" s="2782">
        <v>0</v>
      </c>
      <c r="BMJ90" s="2773">
        <v>0</v>
      </c>
      <c r="BMK90" s="988">
        <v>18</v>
      </c>
      <c r="BML90" s="2782">
        <v>6</v>
      </c>
      <c r="BMM90" s="2773">
        <v>1.411764705882353</v>
      </c>
      <c r="BMN90" s="988">
        <v>2</v>
      </c>
      <c r="BMO90" s="2782">
        <v>0</v>
      </c>
      <c r="BMP90" s="2773">
        <v>0</v>
      </c>
      <c r="BMQ90" s="988">
        <v>2</v>
      </c>
      <c r="BMR90" s="2782">
        <v>6</v>
      </c>
      <c r="BMS90" s="2773">
        <v>1.411764705882353</v>
      </c>
      <c r="BMT90" s="988">
        <v>42</v>
      </c>
      <c r="BMU90" s="2782">
        <v>0</v>
      </c>
      <c r="BMV90" s="2773">
        <v>0</v>
      </c>
      <c r="BMW90" s="988">
        <v>69</v>
      </c>
      <c r="BMX90" s="2782">
        <v>8</v>
      </c>
      <c r="BMY90" s="2773">
        <v>1.8823529411764706</v>
      </c>
      <c r="BMZ90" s="988">
        <v>4</v>
      </c>
      <c r="BNA90" s="2782">
        <v>0</v>
      </c>
      <c r="BNB90" s="2773">
        <v>0</v>
      </c>
      <c r="BNC90" s="988">
        <v>28</v>
      </c>
      <c r="BND90" s="2782">
        <v>0</v>
      </c>
      <c r="BNE90" s="2773">
        <v>0</v>
      </c>
      <c r="BNF90" s="988">
        <v>4</v>
      </c>
      <c r="BNG90" s="2782">
        <v>0</v>
      </c>
      <c r="BNH90" s="2773">
        <v>0</v>
      </c>
      <c r="BNI90" s="988">
        <v>19</v>
      </c>
      <c r="BNJ90" s="2782">
        <v>0</v>
      </c>
      <c r="BNK90" s="2773">
        <v>0</v>
      </c>
      <c r="BNL90" s="988">
        <v>30</v>
      </c>
      <c r="BNM90" s="2782">
        <v>0</v>
      </c>
      <c r="BNN90" s="2773">
        <v>0</v>
      </c>
      <c r="BNO90" s="988">
        <v>5</v>
      </c>
      <c r="BNQ90" s="729">
        <v>154</v>
      </c>
      <c r="BNR90" s="729">
        <v>33</v>
      </c>
      <c r="BNS90" s="729">
        <v>1097</v>
      </c>
      <c r="BNT90" s="729">
        <v>140.38286235186874</v>
      </c>
      <c r="BNU90" s="729">
        <v>30.082041932543301</v>
      </c>
      <c r="BNV90" s="4113">
        <v>77</v>
      </c>
      <c r="BNW90" s="4113">
        <v>77</v>
      </c>
    </row>
    <row r="91" spans="1:1739" ht="13" x14ac:dyDescent="0.2">
      <c r="A91" s="696" t="s">
        <v>1905</v>
      </c>
      <c r="B91" s="697" t="s">
        <v>1906</v>
      </c>
      <c r="C91" s="697" t="s">
        <v>1646</v>
      </c>
      <c r="D91" s="697" t="s">
        <v>1646</v>
      </c>
      <c r="E91" s="697" t="s">
        <v>1733</v>
      </c>
      <c r="F91" s="698" t="s">
        <v>1907</v>
      </c>
      <c r="G91" s="699" t="s">
        <v>1923</v>
      </c>
      <c r="H91" s="700">
        <v>32</v>
      </c>
      <c r="I91" s="703">
        <v>7.03</v>
      </c>
      <c r="J91" s="699">
        <f t="shared" si="117"/>
        <v>64</v>
      </c>
      <c r="K91" s="702">
        <v>47</v>
      </c>
      <c r="L91" s="703">
        <v>6.89</v>
      </c>
      <c r="M91" s="710">
        <f t="shared" si="118"/>
        <v>70</v>
      </c>
      <c r="N91" s="712">
        <f t="shared" si="119"/>
        <v>-0.14000000000000057</v>
      </c>
      <c r="O91" s="702">
        <v>44</v>
      </c>
      <c r="P91" s="703">
        <v>7.43</v>
      </c>
      <c r="Q91" s="710">
        <f t="shared" si="120"/>
        <v>11</v>
      </c>
      <c r="R91" s="712">
        <f t="shared" si="121"/>
        <v>0.54</v>
      </c>
      <c r="S91" s="702">
        <v>60</v>
      </c>
      <c r="T91" s="703">
        <v>6.72</v>
      </c>
      <c r="U91" s="699">
        <f t="shared" si="213"/>
        <v>3</v>
      </c>
      <c r="V91" s="702">
        <v>69</v>
      </c>
      <c r="W91" s="703">
        <v>6.23</v>
      </c>
      <c r="X91" s="710">
        <f t="shared" si="107"/>
        <v>35</v>
      </c>
      <c r="Y91" s="712">
        <f t="shared" si="122"/>
        <v>-0.48999999999999932</v>
      </c>
      <c r="Z91" s="702">
        <v>84</v>
      </c>
      <c r="AA91" s="703">
        <v>6.166666666666667</v>
      </c>
      <c r="AB91" s="710">
        <f t="shared" si="108"/>
        <v>41</v>
      </c>
      <c r="AC91" s="712">
        <f t="shared" si="123"/>
        <v>-6.3333333333333464E-2</v>
      </c>
      <c r="AD91" s="706">
        <v>56</v>
      </c>
      <c r="AE91" s="701">
        <v>5.8035714285714288</v>
      </c>
      <c r="AF91" s="702">
        <v>25</v>
      </c>
      <c r="AG91" s="704">
        <v>6.92</v>
      </c>
      <c r="AH91" s="705">
        <f t="shared" si="124"/>
        <v>7</v>
      </c>
      <c r="AI91" s="707">
        <v>44</v>
      </c>
      <c r="AJ91" s="704">
        <v>5.9772727272727275</v>
      </c>
      <c r="AK91" s="705">
        <f t="shared" si="125"/>
        <v>64</v>
      </c>
      <c r="AL91" s="702">
        <v>12</v>
      </c>
      <c r="AM91" s="704">
        <v>5.166666666666667</v>
      </c>
      <c r="AN91" s="1595">
        <f t="shared" si="126"/>
        <v>72</v>
      </c>
      <c r="AO91" s="4086"/>
      <c r="AP91" s="717">
        <v>75.900000000000006</v>
      </c>
      <c r="AQ91" s="705">
        <v>76</v>
      </c>
      <c r="AR91" s="709">
        <v>79.7</v>
      </c>
      <c r="AS91" s="705">
        <v>75</v>
      </c>
      <c r="AT91" s="709">
        <v>3.9000000000000057</v>
      </c>
      <c r="AU91" s="701">
        <v>-6.8999999999999915</v>
      </c>
      <c r="AV91" s="702">
        <v>60</v>
      </c>
      <c r="AW91" s="715">
        <f t="shared" si="127"/>
        <v>52</v>
      </c>
      <c r="AX91" s="710">
        <v>60</v>
      </c>
      <c r="AY91" s="715">
        <f t="shared" si="128"/>
        <v>51</v>
      </c>
      <c r="AZ91" s="702">
        <v>330</v>
      </c>
      <c r="BA91" s="711">
        <f t="shared" si="212"/>
        <v>1</v>
      </c>
      <c r="BB91" s="702">
        <v>210</v>
      </c>
      <c r="BC91" s="726">
        <v>39</v>
      </c>
      <c r="BD91" s="702">
        <v>50</v>
      </c>
      <c r="BE91" s="703">
        <v>36</v>
      </c>
      <c r="BF91" s="705">
        <f t="shared" si="129"/>
        <v>69</v>
      </c>
      <c r="BG91" s="702">
        <v>50</v>
      </c>
      <c r="BH91" s="703">
        <v>22</v>
      </c>
      <c r="BI91" s="705">
        <f t="shared" si="130"/>
        <v>73</v>
      </c>
      <c r="BJ91" s="702">
        <v>50</v>
      </c>
      <c r="BK91" s="703">
        <v>72</v>
      </c>
      <c r="BL91" s="705">
        <f t="shared" si="131"/>
        <v>77</v>
      </c>
      <c r="BM91" s="702">
        <v>50</v>
      </c>
      <c r="BN91" s="703">
        <v>14.000000000000002</v>
      </c>
      <c r="BO91" s="705">
        <v>13</v>
      </c>
      <c r="BP91" s="702">
        <v>46</v>
      </c>
      <c r="BQ91" s="703">
        <v>4.3478260869565215</v>
      </c>
      <c r="BR91" s="705">
        <v>75</v>
      </c>
      <c r="BS91" s="702">
        <v>48</v>
      </c>
      <c r="BT91" s="703">
        <v>33.333333333333329</v>
      </c>
      <c r="BU91" s="705">
        <v>23</v>
      </c>
      <c r="BV91" s="702">
        <v>24</v>
      </c>
      <c r="BW91" s="703">
        <v>45.833333333333329</v>
      </c>
      <c r="BX91" s="705">
        <f t="shared" si="132"/>
        <v>8</v>
      </c>
      <c r="BY91" s="702">
        <v>24</v>
      </c>
      <c r="BZ91" s="703">
        <v>70.833333333333343</v>
      </c>
      <c r="CA91" s="705">
        <f t="shared" si="133"/>
        <v>25</v>
      </c>
      <c r="CB91" s="702">
        <v>23</v>
      </c>
      <c r="CC91" s="703">
        <v>78.260869565217391</v>
      </c>
      <c r="CD91" s="705">
        <f t="shared" si="134"/>
        <v>74</v>
      </c>
      <c r="CE91" s="702">
        <v>25</v>
      </c>
      <c r="CF91" s="703">
        <v>52</v>
      </c>
      <c r="CG91" s="705">
        <v>77</v>
      </c>
      <c r="CH91" s="702">
        <v>19</v>
      </c>
      <c r="CI91" s="703">
        <v>5.2631578947368416</v>
      </c>
      <c r="CJ91" s="705">
        <f t="shared" si="135"/>
        <v>59</v>
      </c>
      <c r="CK91" s="702">
        <v>26</v>
      </c>
      <c r="CL91" s="703">
        <v>26.923076923076923</v>
      </c>
      <c r="CM91" s="705">
        <f t="shared" si="136"/>
        <v>6</v>
      </c>
      <c r="CN91" s="709">
        <v>13.4</v>
      </c>
      <c r="CO91" s="726">
        <v>24</v>
      </c>
      <c r="CP91" s="703">
        <v>3.0999999999999996</v>
      </c>
      <c r="CQ91" s="703">
        <v>5.3000000000000007</v>
      </c>
      <c r="CR91" s="704">
        <v>5</v>
      </c>
      <c r="CS91" s="709">
        <v>11.5</v>
      </c>
      <c r="CT91" s="701">
        <v>12.6</v>
      </c>
      <c r="CU91" s="712">
        <v>20.9</v>
      </c>
      <c r="CV91" s="729">
        <f t="shared" si="137"/>
        <v>75</v>
      </c>
      <c r="CW91" s="712">
        <v>3.5</v>
      </c>
      <c r="CX91" s="712">
        <v>8.6999999999999993</v>
      </c>
      <c r="CY91" s="712">
        <v>8.7999999999999989</v>
      </c>
      <c r="CZ91" s="714">
        <v>37</v>
      </c>
      <c r="DA91" s="985">
        <v>89.4</v>
      </c>
      <c r="DB91" s="729">
        <v>4</v>
      </c>
      <c r="DC91" s="715">
        <v>10</v>
      </c>
      <c r="DD91" s="985">
        <v>87.8</v>
      </c>
      <c r="DE91" s="729">
        <v>9</v>
      </c>
      <c r="DF91" s="715">
        <v>24</v>
      </c>
      <c r="DG91" s="712">
        <v>90.2</v>
      </c>
      <c r="DH91" s="729">
        <v>2</v>
      </c>
      <c r="DI91" s="715">
        <v>3</v>
      </c>
      <c r="DJ91" s="712">
        <v>88.3</v>
      </c>
      <c r="DK91" s="729">
        <v>6</v>
      </c>
      <c r="DL91" s="716">
        <v>50</v>
      </c>
      <c r="DM91" s="710">
        <v>74</v>
      </c>
      <c r="DN91" s="715">
        <v>14</v>
      </c>
      <c r="DO91" s="717">
        <v>50</v>
      </c>
      <c r="DP91" s="710">
        <v>70</v>
      </c>
      <c r="DQ91" s="703">
        <v>0</v>
      </c>
      <c r="DR91" s="705">
        <v>18</v>
      </c>
      <c r="DS91" s="709">
        <v>57.142857142857139</v>
      </c>
      <c r="DT91" s="721">
        <v>64</v>
      </c>
      <c r="DU91" s="703">
        <v>0</v>
      </c>
      <c r="DV91" s="705">
        <v>17</v>
      </c>
      <c r="DW91" s="718">
        <v>28.571428571428569</v>
      </c>
      <c r="DX91" s="705">
        <v>73</v>
      </c>
      <c r="DY91" s="703">
        <v>0</v>
      </c>
      <c r="DZ91" s="705">
        <v>53</v>
      </c>
      <c r="EA91" s="702">
        <v>46</v>
      </c>
      <c r="EB91" s="719">
        <v>65.217391304347828</v>
      </c>
      <c r="EC91" s="705">
        <f t="shared" si="109"/>
        <v>73</v>
      </c>
      <c r="ED91" s="702">
        <v>23</v>
      </c>
      <c r="EE91" s="719">
        <v>52.173913043478258</v>
      </c>
      <c r="EF91" s="705">
        <v>40</v>
      </c>
      <c r="EG91" s="702">
        <v>43</v>
      </c>
      <c r="EH91" s="720">
        <v>48.837209302325576</v>
      </c>
      <c r="EI91" s="705">
        <v>72</v>
      </c>
      <c r="EJ91" s="768">
        <v>33</v>
      </c>
      <c r="EK91" s="3956">
        <v>0.5</v>
      </c>
      <c r="EL91" s="3957">
        <v>66</v>
      </c>
      <c r="EM91" s="3958">
        <v>6.0606060606060606</v>
      </c>
      <c r="EN91" s="770">
        <v>64</v>
      </c>
      <c r="EO91" s="768">
        <v>32</v>
      </c>
      <c r="EP91" s="1583">
        <v>1</v>
      </c>
      <c r="EQ91" s="2356">
        <v>68</v>
      </c>
      <c r="ER91" s="3958">
        <v>6.25</v>
      </c>
      <c r="ES91" s="770">
        <v>76</v>
      </c>
      <c r="ET91" s="768">
        <v>36</v>
      </c>
      <c r="EU91" s="1583">
        <v>0.5714285714285714</v>
      </c>
      <c r="EV91" s="2356">
        <v>69</v>
      </c>
      <c r="EW91" s="3958">
        <v>19.444444444444443</v>
      </c>
      <c r="EX91" s="770">
        <v>39</v>
      </c>
      <c r="EY91" s="3974">
        <v>32</v>
      </c>
      <c r="EZ91" s="1583">
        <v>0.5</v>
      </c>
      <c r="FA91" s="2356">
        <v>54</v>
      </c>
      <c r="FB91" s="3966">
        <v>3.125</v>
      </c>
      <c r="FC91" s="3975">
        <v>65</v>
      </c>
      <c r="FD91" s="768">
        <v>39</v>
      </c>
      <c r="FE91" s="3957">
        <v>1.125</v>
      </c>
      <c r="FF91" s="3957">
        <v>23</v>
      </c>
      <c r="FG91" s="3958">
        <v>10.256410256410255</v>
      </c>
      <c r="FH91" s="770">
        <v>16</v>
      </c>
      <c r="FI91" s="3965">
        <v>34</v>
      </c>
      <c r="FJ91" s="3957" t="s">
        <v>1700</v>
      </c>
      <c r="FK91" s="3957">
        <v>61</v>
      </c>
      <c r="FL91" s="3966">
        <v>0</v>
      </c>
      <c r="FM91" s="3965">
        <v>61</v>
      </c>
      <c r="FN91" s="768">
        <v>37</v>
      </c>
      <c r="FO91" s="3957">
        <v>0.5</v>
      </c>
      <c r="FP91" s="3957">
        <v>51</v>
      </c>
      <c r="FQ91" s="3958">
        <v>8.1081081081081088</v>
      </c>
      <c r="FR91" s="770">
        <v>21</v>
      </c>
      <c r="FS91" s="768">
        <v>36</v>
      </c>
      <c r="FT91" s="3957">
        <v>2.5</v>
      </c>
      <c r="FU91" s="3957">
        <v>75</v>
      </c>
      <c r="FV91" s="3958">
        <v>30.555555555555554</v>
      </c>
      <c r="FW91" s="770">
        <v>66</v>
      </c>
      <c r="FX91" s="714">
        <v>23</v>
      </c>
      <c r="FY91" s="725">
        <v>4.3478260869565215</v>
      </c>
      <c r="FZ91" s="715">
        <v>75</v>
      </c>
      <c r="GA91" s="702">
        <v>20</v>
      </c>
      <c r="GB91" s="727">
        <v>0</v>
      </c>
      <c r="GC91" s="726">
        <v>62</v>
      </c>
      <c r="GD91" s="720">
        <v>0</v>
      </c>
      <c r="GE91" s="705">
        <v>62</v>
      </c>
      <c r="GF91" s="702">
        <v>20</v>
      </c>
      <c r="GG91" s="712">
        <v>0</v>
      </c>
      <c r="GH91" s="729">
        <v>62</v>
      </c>
      <c r="GI91" s="720">
        <v>0</v>
      </c>
      <c r="GJ91" s="705">
        <v>62</v>
      </c>
      <c r="GK91" s="702">
        <v>22</v>
      </c>
      <c r="GL91" s="712">
        <v>0</v>
      </c>
      <c r="GM91" s="729">
        <v>66</v>
      </c>
      <c r="GN91" s="720">
        <v>0</v>
      </c>
      <c r="GO91" s="705">
        <v>66</v>
      </c>
      <c r="GP91" s="702">
        <v>20</v>
      </c>
      <c r="GQ91" s="712">
        <v>0</v>
      </c>
      <c r="GR91" s="729">
        <v>56</v>
      </c>
      <c r="GS91" s="720">
        <v>0</v>
      </c>
      <c r="GT91" s="705">
        <v>56</v>
      </c>
      <c r="GU91" s="702">
        <v>21</v>
      </c>
      <c r="GV91" s="726">
        <v>1</v>
      </c>
      <c r="GW91" s="726">
        <v>59</v>
      </c>
      <c r="GX91" s="720">
        <v>4.7619047619047619</v>
      </c>
      <c r="GY91" s="705">
        <v>68</v>
      </c>
      <c r="GZ91" s="702">
        <v>21</v>
      </c>
      <c r="HA91" s="726">
        <v>0</v>
      </c>
      <c r="HB91" s="726">
        <v>44</v>
      </c>
      <c r="HC91" s="720">
        <v>0</v>
      </c>
      <c r="HD91" s="705">
        <v>44</v>
      </c>
      <c r="HE91" s="702">
        <v>20</v>
      </c>
      <c r="HF91" s="726">
        <v>0</v>
      </c>
      <c r="HG91" s="726">
        <v>47</v>
      </c>
      <c r="HH91" s="720">
        <v>0</v>
      </c>
      <c r="HI91" s="705">
        <v>47</v>
      </c>
      <c r="HJ91" s="702">
        <v>21</v>
      </c>
      <c r="HK91" s="726">
        <v>0</v>
      </c>
      <c r="HL91" s="726">
        <v>56</v>
      </c>
      <c r="HM91" s="720">
        <v>0</v>
      </c>
      <c r="HN91" s="705">
        <v>56</v>
      </c>
      <c r="HO91" s="709">
        <v>11.76470588235294</v>
      </c>
      <c r="HP91" s="703">
        <v>5.8823529411764701</v>
      </c>
      <c r="HQ91" s="703">
        <v>55.882352941176471</v>
      </c>
      <c r="HR91" s="703">
        <v>11.76470588235294</v>
      </c>
      <c r="HS91" s="1299">
        <v>5.8823529411764701</v>
      </c>
      <c r="HT91" s="1299">
        <v>17.647058823529413</v>
      </c>
      <c r="HU91" s="1299">
        <v>58.82352941176471</v>
      </c>
      <c r="HV91" s="1299">
        <v>2.9411764705882351</v>
      </c>
      <c r="HW91" s="1299">
        <v>52.941176470588239</v>
      </c>
      <c r="HX91" s="1300">
        <v>34</v>
      </c>
      <c r="HY91" s="709">
        <v>17.006802721088434</v>
      </c>
      <c r="HZ91" s="709">
        <v>2.7210884353741496</v>
      </c>
      <c r="IA91" s="709">
        <v>58.503401360544217</v>
      </c>
      <c r="IB91" s="709">
        <v>16.326530612244898</v>
      </c>
      <c r="IC91" s="709">
        <v>8.8435374149659864</v>
      </c>
      <c r="ID91" s="709">
        <v>39.455782312925166</v>
      </c>
      <c r="IE91" s="709">
        <v>46.938775510204081</v>
      </c>
      <c r="IF91" s="709">
        <v>0.68027210884353739</v>
      </c>
      <c r="IG91" s="709">
        <v>52.380952380952387</v>
      </c>
      <c r="IH91" s="1300">
        <v>147</v>
      </c>
      <c r="II91" s="1265" t="s">
        <v>31</v>
      </c>
      <c r="IJ91" s="1266" t="s">
        <v>31</v>
      </c>
      <c r="IK91" s="1266" t="s">
        <v>31</v>
      </c>
      <c r="IL91" s="1266" t="s">
        <v>31</v>
      </c>
      <c r="IM91" s="1266" t="s">
        <v>31</v>
      </c>
      <c r="IN91" s="1266" t="s">
        <v>31</v>
      </c>
      <c r="IO91" s="1266" t="s">
        <v>31</v>
      </c>
      <c r="IP91" s="1266" t="s">
        <v>81</v>
      </c>
      <c r="IQ91" s="1267" t="s">
        <v>81</v>
      </c>
      <c r="IR91" s="1268" t="s">
        <v>31</v>
      </c>
      <c r="IS91" s="1269" t="s">
        <v>31</v>
      </c>
      <c r="IT91" s="1269" t="s">
        <v>31</v>
      </c>
      <c r="IU91" s="1269" t="s">
        <v>31</v>
      </c>
      <c r="IV91" s="1269" t="s">
        <v>31</v>
      </c>
      <c r="IW91" s="1269" t="s">
        <v>31</v>
      </c>
      <c r="IX91" s="1269" t="s">
        <v>31</v>
      </c>
      <c r="IY91" s="1269" t="s">
        <v>81</v>
      </c>
      <c r="IZ91" s="1267" t="s">
        <v>81</v>
      </c>
      <c r="JA91" s="1268" t="s">
        <v>31</v>
      </c>
      <c r="JB91" s="1269" t="s">
        <v>31</v>
      </c>
      <c r="JC91" s="1269" t="s">
        <v>31</v>
      </c>
      <c r="JD91" s="1269" t="s">
        <v>31</v>
      </c>
      <c r="JE91" s="1269" t="s">
        <v>31</v>
      </c>
      <c r="JF91" s="1269" t="s">
        <v>31</v>
      </c>
      <c r="JG91" s="1269" t="s">
        <v>31</v>
      </c>
      <c r="JH91" s="1269" t="s">
        <v>81</v>
      </c>
      <c r="JI91" s="1270" t="s">
        <v>81</v>
      </c>
      <c r="JJ91" s="1268" t="s">
        <v>31</v>
      </c>
      <c r="JK91" s="1269" t="s">
        <v>31</v>
      </c>
      <c r="JL91" s="1269" t="s">
        <v>31</v>
      </c>
      <c r="JM91" s="1269" t="s">
        <v>31</v>
      </c>
      <c r="JN91" s="1269" t="s">
        <v>31</v>
      </c>
      <c r="JO91" s="1269" t="s">
        <v>31</v>
      </c>
      <c r="JP91" s="1269" t="s">
        <v>31</v>
      </c>
      <c r="JQ91" s="1269" t="s">
        <v>31</v>
      </c>
      <c r="JR91" s="1270" t="s">
        <v>31</v>
      </c>
      <c r="JS91" s="1268" t="s">
        <v>31</v>
      </c>
      <c r="JT91" s="1269" t="s">
        <v>31</v>
      </c>
      <c r="JU91" s="1269" t="s">
        <v>31</v>
      </c>
      <c r="JV91" s="1269" t="s">
        <v>31</v>
      </c>
      <c r="JW91" s="1269" t="s">
        <v>31</v>
      </c>
      <c r="JX91" s="1269" t="s">
        <v>31</v>
      </c>
      <c r="JY91" s="1269" t="s">
        <v>31</v>
      </c>
      <c r="JZ91" s="1269" t="s">
        <v>31</v>
      </c>
      <c r="KA91" s="1270" t="s">
        <v>31</v>
      </c>
      <c r="KB91" s="1268" t="s">
        <v>31</v>
      </c>
      <c r="KC91" s="1269" t="s">
        <v>31</v>
      </c>
      <c r="KD91" s="1269" t="s">
        <v>31</v>
      </c>
      <c r="KE91" s="1269" t="s">
        <v>31</v>
      </c>
      <c r="KF91" s="1269" t="s">
        <v>31</v>
      </c>
      <c r="KG91" s="1269" t="s">
        <v>31</v>
      </c>
      <c r="KH91" s="1269" t="s">
        <v>31</v>
      </c>
      <c r="KI91" s="1269" t="s">
        <v>31</v>
      </c>
      <c r="KJ91" s="1270" t="s">
        <v>31</v>
      </c>
      <c r="KK91" s="718">
        <v>48.571428571428569</v>
      </c>
      <c r="KL91" s="705">
        <v>32</v>
      </c>
      <c r="KM91" s="718">
        <v>50</v>
      </c>
      <c r="KN91" s="705">
        <v>63</v>
      </c>
      <c r="KO91" s="725">
        <v>6.8322981366459627</v>
      </c>
      <c r="KP91" s="715">
        <v>13</v>
      </c>
      <c r="KQ91" s="1212">
        <v>0</v>
      </c>
      <c r="KR91" s="715">
        <v>27</v>
      </c>
      <c r="KS91" s="725">
        <v>14.009661835748794</v>
      </c>
      <c r="KT91" s="715">
        <v>42</v>
      </c>
      <c r="KU91" s="1212">
        <v>0</v>
      </c>
      <c r="KV91" s="715">
        <v>49</v>
      </c>
      <c r="KW91" s="731">
        <v>6.8211068211068202</v>
      </c>
      <c r="KX91" s="715">
        <v>55</v>
      </c>
      <c r="KY91" s="715">
        <v>11.494252873563218</v>
      </c>
      <c r="KZ91" s="715">
        <v>61</v>
      </c>
      <c r="LA91" s="728">
        <v>60</v>
      </c>
      <c r="LB91" s="729">
        <v>10</v>
      </c>
      <c r="LC91" s="729">
        <v>10</v>
      </c>
      <c r="LD91" s="729">
        <v>40</v>
      </c>
      <c r="LE91" s="729">
        <v>0</v>
      </c>
      <c r="LF91" s="730">
        <v>120</v>
      </c>
      <c r="LG91" s="734">
        <v>16</v>
      </c>
      <c r="LH91" s="728">
        <v>0</v>
      </c>
      <c r="LI91" s="729">
        <v>0</v>
      </c>
      <c r="LJ91" s="706">
        <v>0</v>
      </c>
      <c r="LK91" s="705">
        <v>41</v>
      </c>
      <c r="LL91" s="1372" t="s">
        <v>1632</v>
      </c>
      <c r="LM91" s="976" t="s">
        <v>1632</v>
      </c>
      <c r="LN91" s="976" t="s">
        <v>1625</v>
      </c>
      <c r="LO91" s="976" t="s">
        <v>1625</v>
      </c>
      <c r="LP91" s="729">
        <v>20</v>
      </c>
      <c r="LQ91" s="1023">
        <v>34</v>
      </c>
      <c r="LR91" s="1372" t="s">
        <v>1625</v>
      </c>
      <c r="LS91" s="976" t="s">
        <v>1625</v>
      </c>
      <c r="LT91" s="976" t="s">
        <v>1625</v>
      </c>
      <c r="LU91" s="976" t="s">
        <v>1625</v>
      </c>
      <c r="LV91" s="729">
        <v>0</v>
      </c>
      <c r="LW91" s="1023">
        <v>41</v>
      </c>
      <c r="LX91" s="1372" t="s">
        <v>1632</v>
      </c>
      <c r="LY91" s="976" t="s">
        <v>1632</v>
      </c>
      <c r="LZ91" s="976" t="s">
        <v>1632</v>
      </c>
      <c r="MA91" s="976" t="s">
        <v>1632</v>
      </c>
      <c r="MB91" s="729">
        <v>60</v>
      </c>
      <c r="MC91" s="1023">
        <v>1</v>
      </c>
      <c r="MD91" s="1372" t="s">
        <v>1632</v>
      </c>
      <c r="ME91" s="976" t="s">
        <v>1632</v>
      </c>
      <c r="MF91" s="976" t="s">
        <v>1632</v>
      </c>
      <c r="MG91" s="976" t="s">
        <v>1632</v>
      </c>
      <c r="MH91" s="729">
        <v>40</v>
      </c>
      <c r="MI91" s="1023">
        <v>1</v>
      </c>
      <c r="MJ91" s="1372" t="s">
        <v>1632</v>
      </c>
      <c r="MK91" s="976" t="s">
        <v>1632</v>
      </c>
      <c r="ML91" s="976" t="s">
        <v>1632</v>
      </c>
      <c r="MM91" s="976" t="s">
        <v>1632</v>
      </c>
      <c r="MN91" s="729">
        <v>40</v>
      </c>
      <c r="MO91" s="1023">
        <v>1</v>
      </c>
      <c r="MP91" s="1372" t="s">
        <v>1625</v>
      </c>
      <c r="MQ91" s="976" t="s">
        <v>1625</v>
      </c>
      <c r="MR91" s="976" t="s">
        <v>1632</v>
      </c>
      <c r="MS91" s="976" t="s">
        <v>7919</v>
      </c>
      <c r="MT91" s="729">
        <v>20</v>
      </c>
      <c r="MU91" s="1023">
        <v>36</v>
      </c>
      <c r="MV91" s="1372" t="s">
        <v>1625</v>
      </c>
      <c r="MW91" s="976" t="s">
        <v>1625</v>
      </c>
      <c r="MX91" s="976" t="s">
        <v>1625</v>
      </c>
      <c r="MY91" s="729">
        <v>0</v>
      </c>
      <c r="MZ91" s="1023">
        <v>56</v>
      </c>
      <c r="NA91" s="1372" t="s">
        <v>1632</v>
      </c>
      <c r="NB91" s="976" t="s">
        <v>1632</v>
      </c>
      <c r="NC91" s="976" t="s">
        <v>1632</v>
      </c>
      <c r="ND91" s="976" t="s">
        <v>1632</v>
      </c>
      <c r="NE91" s="729">
        <v>40</v>
      </c>
      <c r="NF91" s="1023">
        <v>1</v>
      </c>
      <c r="NG91" s="976" t="s">
        <v>1632</v>
      </c>
      <c r="NH91" s="976" t="s">
        <v>1632</v>
      </c>
      <c r="NI91" s="976" t="s">
        <v>1632</v>
      </c>
      <c r="NJ91" s="976" t="s">
        <v>1632</v>
      </c>
      <c r="NK91" s="729">
        <v>40</v>
      </c>
      <c r="NL91" s="1023">
        <v>1</v>
      </c>
      <c r="NM91" s="715">
        <v>117.7</v>
      </c>
      <c r="NN91" s="715">
        <f t="shared" si="110"/>
        <v>43</v>
      </c>
      <c r="NO91" s="714">
        <v>719</v>
      </c>
      <c r="NP91" s="715">
        <v>10</v>
      </c>
      <c r="NQ91" s="731">
        <v>785.79234972677591</v>
      </c>
      <c r="NR91" s="715">
        <v>3</v>
      </c>
      <c r="NS91" s="715">
        <v>708</v>
      </c>
      <c r="NT91" s="715">
        <v>7</v>
      </c>
      <c r="NU91" s="731">
        <v>773.77049180327867</v>
      </c>
      <c r="NV91" s="715">
        <v>2</v>
      </c>
      <c r="NW91" s="715">
        <v>443</v>
      </c>
      <c r="NX91" s="715">
        <v>5</v>
      </c>
      <c r="NY91" s="725">
        <v>484.15300546448088</v>
      </c>
      <c r="NZ91" s="715">
        <v>2</v>
      </c>
      <c r="OA91" s="1303">
        <v>0</v>
      </c>
      <c r="OB91" s="1995">
        <v>0</v>
      </c>
      <c r="OC91" s="1303">
        <v>47</v>
      </c>
      <c r="OD91" s="1303">
        <v>0</v>
      </c>
      <c r="OE91" s="1995">
        <v>0</v>
      </c>
      <c r="OF91" s="1303">
        <v>47</v>
      </c>
      <c r="OG91" s="1303">
        <v>22</v>
      </c>
      <c r="OH91" s="1995">
        <v>2.4043715846994536</v>
      </c>
      <c r="OI91" s="1303">
        <v>45</v>
      </c>
      <c r="OJ91" s="699">
        <v>3</v>
      </c>
      <c r="OK91" s="985">
        <v>3.278688524590164</v>
      </c>
      <c r="OL91" s="1303">
        <v>31</v>
      </c>
      <c r="OM91" s="714">
        <v>96</v>
      </c>
      <c r="ON91" s="725">
        <v>104.91803278688525</v>
      </c>
      <c r="OO91" s="733">
        <v>14</v>
      </c>
      <c r="OP91" s="714" t="s">
        <v>31</v>
      </c>
      <c r="OQ91" s="731" t="s">
        <v>31</v>
      </c>
      <c r="OR91" s="733" t="str">
        <f t="shared" si="138"/>
        <v>-</v>
      </c>
      <c r="OS91" s="981">
        <v>38.137472283813743</v>
      </c>
      <c r="OT91" s="733">
        <v>23</v>
      </c>
      <c r="OU91" s="715">
        <v>37</v>
      </c>
      <c r="OV91" s="715">
        <v>46</v>
      </c>
      <c r="OW91" s="715">
        <v>30</v>
      </c>
      <c r="OX91" s="715">
        <v>13</v>
      </c>
      <c r="OY91" s="715">
        <v>8</v>
      </c>
      <c r="OZ91" s="715">
        <v>36</v>
      </c>
      <c r="PA91" s="715">
        <v>95</v>
      </c>
      <c r="PB91" s="715">
        <v>3</v>
      </c>
      <c r="PC91" s="715">
        <v>11</v>
      </c>
      <c r="PD91" s="715">
        <v>54</v>
      </c>
      <c r="PE91" s="715">
        <v>21</v>
      </c>
      <c r="PF91" s="715">
        <v>77</v>
      </c>
      <c r="PG91" s="715">
        <v>47</v>
      </c>
      <c r="PH91" s="715">
        <v>1</v>
      </c>
      <c r="PI91" s="715">
        <v>27</v>
      </c>
      <c r="PJ91" s="715">
        <v>25</v>
      </c>
      <c r="PK91" s="715">
        <v>27</v>
      </c>
      <c r="PL91" s="715">
        <v>130</v>
      </c>
      <c r="PM91" s="714">
        <v>28.46153846153846</v>
      </c>
      <c r="PN91" s="715">
        <v>63</v>
      </c>
      <c r="PO91" s="715">
        <v>35.384615384615387</v>
      </c>
      <c r="PP91" s="715">
        <v>60</v>
      </c>
      <c r="PQ91" s="715">
        <v>23.076923076923077</v>
      </c>
      <c r="PR91" s="715">
        <v>58</v>
      </c>
      <c r="PS91" s="715">
        <v>10</v>
      </c>
      <c r="PT91" s="715">
        <v>11</v>
      </c>
      <c r="PU91" s="715">
        <v>6.1538461538461542</v>
      </c>
      <c r="PV91" s="715">
        <v>71</v>
      </c>
      <c r="PW91" s="715">
        <v>27.692307692307693</v>
      </c>
      <c r="PX91" s="715">
        <v>29</v>
      </c>
      <c r="PY91" s="715">
        <v>73.076923076923066</v>
      </c>
      <c r="PZ91" s="715">
        <v>59</v>
      </c>
      <c r="QA91" s="715">
        <v>2.3076923076923079</v>
      </c>
      <c r="QB91" s="715">
        <v>18</v>
      </c>
      <c r="QC91" s="715">
        <v>8.4615384615384617</v>
      </c>
      <c r="QD91" s="715">
        <v>57</v>
      </c>
      <c r="QE91" s="715">
        <v>41.53846153846154</v>
      </c>
      <c r="QF91" s="715">
        <v>15</v>
      </c>
      <c r="QG91" s="715">
        <v>16.153846153846153</v>
      </c>
      <c r="QH91" s="715">
        <v>8</v>
      </c>
      <c r="QI91" s="715">
        <v>59.230769230769234</v>
      </c>
      <c r="QJ91" s="715">
        <v>71</v>
      </c>
      <c r="QK91" s="715">
        <v>36.153846153846153</v>
      </c>
      <c r="QL91" s="715">
        <v>72</v>
      </c>
      <c r="QM91" s="715">
        <v>0.76923076923076927</v>
      </c>
      <c r="QN91" s="715">
        <v>11</v>
      </c>
      <c r="QO91" s="715">
        <v>20.76923076923077</v>
      </c>
      <c r="QP91" s="715">
        <v>13</v>
      </c>
      <c r="QQ91" s="715">
        <v>19.230769230769234</v>
      </c>
      <c r="QR91" s="715">
        <v>25</v>
      </c>
      <c r="QS91" s="715">
        <v>20.76923076923077</v>
      </c>
      <c r="QT91" s="715">
        <v>25</v>
      </c>
      <c r="QU91" s="714">
        <v>20</v>
      </c>
      <c r="QV91" s="715">
        <v>0</v>
      </c>
      <c r="QW91" s="715">
        <v>2</v>
      </c>
      <c r="QX91" s="715">
        <v>1</v>
      </c>
      <c r="QY91" s="715">
        <v>2</v>
      </c>
      <c r="QZ91" s="715">
        <v>6</v>
      </c>
      <c r="RA91" s="715">
        <v>17</v>
      </c>
      <c r="RB91" s="715">
        <v>4</v>
      </c>
      <c r="RC91" s="715">
        <v>1</v>
      </c>
      <c r="RD91" s="715">
        <v>43</v>
      </c>
      <c r="RE91" s="715">
        <v>7</v>
      </c>
      <c r="RF91" s="715">
        <v>21</v>
      </c>
      <c r="RG91" s="715">
        <v>19</v>
      </c>
      <c r="RH91" s="715">
        <v>8</v>
      </c>
      <c r="RI91" s="715">
        <v>19</v>
      </c>
      <c r="RJ91" s="715">
        <v>53</v>
      </c>
      <c r="RK91" s="715">
        <v>0</v>
      </c>
      <c r="RL91" s="715">
        <v>135</v>
      </c>
      <c r="RM91" s="714">
        <v>14.814814814814813</v>
      </c>
      <c r="RN91" s="715">
        <v>4</v>
      </c>
      <c r="RO91" s="715">
        <v>0</v>
      </c>
      <c r="RP91" s="715">
        <v>1</v>
      </c>
      <c r="RQ91" s="715">
        <v>1.4814814814814816</v>
      </c>
      <c r="RR91" s="715">
        <v>36</v>
      </c>
      <c r="RS91" s="715">
        <v>0.74074074074074081</v>
      </c>
      <c r="RT91" s="715">
        <v>19</v>
      </c>
      <c r="RU91" s="715">
        <v>1.4814814814814816</v>
      </c>
      <c r="RV91" s="715">
        <v>28</v>
      </c>
      <c r="RW91" s="715">
        <v>4.4444444444444446</v>
      </c>
      <c r="RX91" s="715">
        <v>52</v>
      </c>
      <c r="RY91" s="715">
        <v>12.592592592592592</v>
      </c>
      <c r="RZ91" s="715">
        <v>62</v>
      </c>
      <c r="SA91" s="715">
        <v>2.9629629629629632</v>
      </c>
      <c r="SB91" s="715">
        <v>60</v>
      </c>
      <c r="SC91" s="715">
        <v>0.74074074074074081</v>
      </c>
      <c r="SD91" s="715">
        <v>16</v>
      </c>
      <c r="SE91" s="715">
        <v>31.851851851851855</v>
      </c>
      <c r="SF91" s="715">
        <v>49</v>
      </c>
      <c r="SG91" s="715">
        <v>5.1851851851851851</v>
      </c>
      <c r="SH91" s="715">
        <v>16</v>
      </c>
      <c r="SI91" s="715">
        <v>15.555555555555555</v>
      </c>
      <c r="SJ91" s="715">
        <v>20</v>
      </c>
      <c r="SK91" s="715">
        <v>14.074074074074074</v>
      </c>
      <c r="SL91" s="715">
        <v>66</v>
      </c>
      <c r="SM91" s="715">
        <v>5.9259259259259265</v>
      </c>
      <c r="SN91" s="715">
        <v>68</v>
      </c>
      <c r="SO91" s="715">
        <v>14.074074074074074</v>
      </c>
      <c r="SP91" s="715">
        <v>68</v>
      </c>
      <c r="SQ91" s="715">
        <v>39.25925925925926</v>
      </c>
      <c r="SR91" s="715">
        <v>37</v>
      </c>
      <c r="SS91" s="715">
        <v>0</v>
      </c>
      <c r="ST91" s="733">
        <v>1</v>
      </c>
      <c r="SU91" s="4108" t="s">
        <v>8302</v>
      </c>
      <c r="SV91" s="1355" t="s">
        <v>3046</v>
      </c>
      <c r="SW91" s="1355">
        <v>0</v>
      </c>
      <c r="SX91" s="4109">
        <v>0</v>
      </c>
      <c r="SY91" s="1355">
        <v>66</v>
      </c>
      <c r="SZ91" s="2074">
        <v>14</v>
      </c>
      <c r="TA91" s="1995">
        <v>9</v>
      </c>
      <c r="TB91" s="3967">
        <v>9.8360655737704921</v>
      </c>
      <c r="TC91" s="1303">
        <v>4</v>
      </c>
      <c r="TD91" s="2074">
        <v>0</v>
      </c>
      <c r="TE91" s="1995">
        <v>0</v>
      </c>
      <c r="TF91" s="3967">
        <v>0</v>
      </c>
      <c r="TG91" s="1303">
        <v>54</v>
      </c>
      <c r="TH91" s="2074">
        <v>0</v>
      </c>
      <c r="TI91" s="1995">
        <v>0</v>
      </c>
      <c r="TJ91" s="3967">
        <v>0</v>
      </c>
      <c r="TK91" s="1303">
        <v>6</v>
      </c>
      <c r="TL91" s="2074">
        <v>0</v>
      </c>
      <c r="TM91" s="1995">
        <v>0</v>
      </c>
      <c r="TN91" s="3967">
        <v>0</v>
      </c>
      <c r="TO91" s="1303">
        <v>11</v>
      </c>
      <c r="TP91" s="2074">
        <v>0</v>
      </c>
      <c r="TQ91" s="1995">
        <v>0</v>
      </c>
      <c r="TR91" s="3967">
        <v>0</v>
      </c>
      <c r="TS91" s="1303">
        <v>5</v>
      </c>
      <c r="TT91" s="2074">
        <v>0</v>
      </c>
      <c r="TU91" s="1995">
        <v>0</v>
      </c>
      <c r="TV91" s="3967">
        <v>0</v>
      </c>
      <c r="TW91" s="1303">
        <v>2</v>
      </c>
      <c r="TX91" s="2074">
        <v>67</v>
      </c>
      <c r="TY91" s="1995">
        <v>54</v>
      </c>
      <c r="TZ91" s="3967">
        <v>59.016393442622956</v>
      </c>
      <c r="UA91" s="1303">
        <v>1</v>
      </c>
      <c r="UB91" s="2074">
        <v>0</v>
      </c>
      <c r="UC91" s="1995">
        <v>0</v>
      </c>
      <c r="UD91" s="3967">
        <v>0</v>
      </c>
      <c r="UE91" s="1303">
        <v>58</v>
      </c>
      <c r="UF91" s="2074">
        <v>0</v>
      </c>
      <c r="UG91" s="1995">
        <v>0</v>
      </c>
      <c r="UH91" s="3967">
        <v>0</v>
      </c>
      <c r="UI91" s="1303">
        <v>14</v>
      </c>
      <c r="UJ91" s="2074">
        <v>0</v>
      </c>
      <c r="UK91" s="1995">
        <v>0</v>
      </c>
      <c r="UL91" s="3967">
        <v>0</v>
      </c>
      <c r="UM91" s="1303">
        <v>22</v>
      </c>
      <c r="UN91" s="2074">
        <v>0</v>
      </c>
      <c r="UO91" s="1995">
        <v>0</v>
      </c>
      <c r="UP91" s="3967">
        <v>0</v>
      </c>
      <c r="UQ91" s="1303">
        <v>3</v>
      </c>
      <c r="UR91" s="2074">
        <v>7</v>
      </c>
      <c r="US91" s="1995">
        <v>2</v>
      </c>
      <c r="UT91" s="3967">
        <v>2.1857923497267762</v>
      </c>
      <c r="UU91" s="1303">
        <v>8</v>
      </c>
      <c r="UV91" s="2074">
        <v>18</v>
      </c>
      <c r="UW91" s="1995">
        <v>14</v>
      </c>
      <c r="UX91" s="3967">
        <v>15.300546448087431</v>
      </c>
      <c r="UY91" s="1303">
        <v>9</v>
      </c>
      <c r="UZ91" s="2074">
        <v>0</v>
      </c>
      <c r="VA91" s="1995">
        <v>0</v>
      </c>
      <c r="VB91" s="3967">
        <v>0</v>
      </c>
      <c r="VC91" s="1303">
        <v>4</v>
      </c>
      <c r="VD91" s="2073">
        <v>0</v>
      </c>
      <c r="VE91" s="1303">
        <v>0</v>
      </c>
      <c r="VF91" s="1303">
        <v>0</v>
      </c>
      <c r="VG91" s="1303">
        <v>7</v>
      </c>
      <c r="VH91" s="1303">
        <v>0</v>
      </c>
      <c r="VI91" s="1303">
        <v>0</v>
      </c>
      <c r="VJ91" s="1303">
        <v>0</v>
      </c>
      <c r="VK91" s="1303">
        <v>4</v>
      </c>
      <c r="VL91" s="1303">
        <v>0</v>
      </c>
      <c r="VM91" s="1303">
        <v>0</v>
      </c>
      <c r="VN91" s="1303">
        <v>0</v>
      </c>
      <c r="VO91" s="1303">
        <v>9</v>
      </c>
      <c r="VP91" s="1303">
        <v>84</v>
      </c>
      <c r="VQ91" s="1303">
        <v>0</v>
      </c>
      <c r="VR91" s="1303">
        <v>0</v>
      </c>
      <c r="VS91" s="1303">
        <v>18</v>
      </c>
      <c r="VT91" s="1303">
        <v>0</v>
      </c>
      <c r="VU91" s="1303">
        <v>0</v>
      </c>
      <c r="VV91" s="1303">
        <v>0</v>
      </c>
      <c r="VW91" s="1303">
        <v>7</v>
      </c>
      <c r="VX91" s="1303">
        <v>48</v>
      </c>
      <c r="VY91" s="1303">
        <v>0</v>
      </c>
      <c r="VZ91" s="1303">
        <v>0</v>
      </c>
      <c r="WA91" s="1303">
        <v>36</v>
      </c>
      <c r="WB91" s="1303">
        <v>0</v>
      </c>
      <c r="WC91" s="1303">
        <v>0</v>
      </c>
      <c r="WD91" s="1303">
        <v>0</v>
      </c>
      <c r="WE91" s="1303">
        <v>15</v>
      </c>
      <c r="WF91" s="1303">
        <v>0</v>
      </c>
      <c r="WG91" s="1303">
        <v>0</v>
      </c>
      <c r="WH91" s="1303">
        <v>0</v>
      </c>
      <c r="WI91" s="1303">
        <v>6</v>
      </c>
      <c r="WJ91" s="1303">
        <v>0</v>
      </c>
      <c r="WK91" s="1303">
        <v>0</v>
      </c>
      <c r="WL91" s="1303">
        <v>0</v>
      </c>
      <c r="WM91" s="1303">
        <v>19</v>
      </c>
      <c r="WN91" s="1303">
        <v>0</v>
      </c>
      <c r="WO91" s="1303">
        <v>0</v>
      </c>
      <c r="WP91" s="1303">
        <v>0</v>
      </c>
      <c r="WQ91" s="1303">
        <v>16</v>
      </c>
      <c r="WR91" s="1303">
        <v>52</v>
      </c>
      <c r="WS91" s="1303">
        <v>56</v>
      </c>
      <c r="WT91" s="1303">
        <v>61.202185792349724</v>
      </c>
      <c r="WU91" s="1303">
        <v>1</v>
      </c>
      <c r="WV91" s="2150"/>
      <c r="WW91" s="712">
        <v>16.279069767441861</v>
      </c>
      <c r="WX91" s="712">
        <v>6.8965517241379306</v>
      </c>
      <c r="WY91" s="712">
        <v>3.3898305084745761</v>
      </c>
      <c r="WZ91" s="712">
        <v>3.5714285714285712</v>
      </c>
      <c r="XA91" s="712">
        <v>9.0909090909090917</v>
      </c>
      <c r="XB91" s="712">
        <v>14.634146341463413</v>
      </c>
      <c r="XC91" s="699">
        <v>6.1224489795918364</v>
      </c>
      <c r="XD91" s="699">
        <v>73</v>
      </c>
      <c r="XE91" s="699">
        <v>7.3800738007380069</v>
      </c>
      <c r="XF91" s="712">
        <v>6.9230769230769234</v>
      </c>
      <c r="XG91" s="699">
        <v>76</v>
      </c>
      <c r="XH91" s="712">
        <v>20.930232558139537</v>
      </c>
      <c r="XI91" s="712">
        <v>25.862068965517242</v>
      </c>
      <c r="XJ91" s="712">
        <v>30.508474576271187</v>
      </c>
      <c r="XK91" s="712">
        <v>23.214285714285715</v>
      </c>
      <c r="XL91" s="712">
        <v>23.636363636363637</v>
      </c>
      <c r="XM91" s="712">
        <v>34.146341463414636</v>
      </c>
      <c r="XN91" s="699">
        <v>24.489795918367346</v>
      </c>
      <c r="XO91" s="699">
        <v>10</v>
      </c>
      <c r="XP91" s="699">
        <v>25.092250922509223</v>
      </c>
      <c r="XQ91" s="712">
        <v>26.923076923076923</v>
      </c>
      <c r="XR91" s="699">
        <v>4</v>
      </c>
      <c r="XS91" s="712">
        <v>30.612244897959183</v>
      </c>
      <c r="XT91" s="699">
        <v>26</v>
      </c>
      <c r="XU91" s="699">
        <v>32.472324723247233</v>
      </c>
      <c r="XV91" s="985">
        <v>33.846153846153847</v>
      </c>
      <c r="XW91" s="699">
        <v>13</v>
      </c>
      <c r="XX91" s="699">
        <v>48.780487804878049</v>
      </c>
      <c r="XY91" s="699">
        <v>69.387755102040813</v>
      </c>
      <c r="XZ91" s="699">
        <v>47</v>
      </c>
      <c r="YA91" s="985">
        <v>60.88560885608856</v>
      </c>
      <c r="YB91" s="985">
        <v>60</v>
      </c>
      <c r="YC91" s="699">
        <v>10</v>
      </c>
      <c r="YD91" s="985">
        <v>2.4390243902439024</v>
      </c>
      <c r="YE91" s="985" t="s">
        <v>31</v>
      </c>
      <c r="YF91" s="699" t="s">
        <v>31</v>
      </c>
      <c r="YG91" s="699">
        <v>5.5350553505535052</v>
      </c>
      <c r="YH91" s="699">
        <v>5</v>
      </c>
      <c r="YI91" s="699">
        <v>62</v>
      </c>
      <c r="YJ91" s="699" t="s">
        <v>31</v>
      </c>
      <c r="YK91" s="699" t="s">
        <v>31</v>
      </c>
      <c r="YL91" s="699" t="s">
        <v>31</v>
      </c>
      <c r="YM91" s="985">
        <v>1.107011070110701</v>
      </c>
      <c r="YN91" s="985">
        <v>1.153846153846154</v>
      </c>
      <c r="YO91" s="699">
        <v>19</v>
      </c>
      <c r="YP91" s="985">
        <v>0</v>
      </c>
      <c r="YQ91" s="985">
        <v>0</v>
      </c>
      <c r="YR91" s="699">
        <v>37</v>
      </c>
      <c r="YS91" s="712">
        <v>0</v>
      </c>
      <c r="YT91" s="985">
        <v>0</v>
      </c>
      <c r="YU91" s="699">
        <v>24</v>
      </c>
      <c r="YV91" s="982">
        <v>49</v>
      </c>
      <c r="YW91" s="725">
        <v>40.816326530612244</v>
      </c>
      <c r="YX91" s="699">
        <v>43</v>
      </c>
      <c r="YY91" s="699">
        <v>79</v>
      </c>
      <c r="YZ91" s="725">
        <v>62.025316455696199</v>
      </c>
      <c r="ZA91" s="699">
        <v>22</v>
      </c>
      <c r="ZB91" s="715">
        <v>35</v>
      </c>
      <c r="ZC91" s="725">
        <v>82.857142857142861</v>
      </c>
      <c r="ZD91" s="699">
        <v>18</v>
      </c>
      <c r="ZE91" s="982">
        <v>48</v>
      </c>
      <c r="ZF91" s="715">
        <v>37.5</v>
      </c>
      <c r="ZG91" s="699">
        <v>43</v>
      </c>
      <c r="ZH91" s="716">
        <v>0</v>
      </c>
      <c r="ZI91" s="712">
        <v>0</v>
      </c>
      <c r="ZJ91" s="699">
        <v>25</v>
      </c>
      <c r="ZK91" s="1363" t="s">
        <v>1627</v>
      </c>
      <c r="ZL91" s="712">
        <v>71.502590673575128</v>
      </c>
      <c r="ZM91" s="712">
        <v>73.91304347826086</v>
      </c>
      <c r="ZN91" s="699">
        <v>77</v>
      </c>
      <c r="ZO91" s="715">
        <v>184</v>
      </c>
      <c r="ZP91" s="709">
        <v>43.055555555555557</v>
      </c>
      <c r="ZQ91" s="703">
        <v>48.684210526315788</v>
      </c>
      <c r="ZR91" s="978">
        <v>76</v>
      </c>
      <c r="ZS91" s="705">
        <v>76</v>
      </c>
      <c r="ZT91" s="709">
        <v>52.631578947368418</v>
      </c>
      <c r="ZU91" s="703">
        <v>60.526315789473685</v>
      </c>
      <c r="ZV91" s="978">
        <v>77</v>
      </c>
      <c r="ZW91" s="4111">
        <v>38</v>
      </c>
      <c r="ZX91" s="709">
        <v>42.307692307692307</v>
      </c>
      <c r="ZY91" s="703">
        <v>36</v>
      </c>
      <c r="ZZ91" s="978">
        <v>74</v>
      </c>
      <c r="AAA91" s="4111">
        <v>25</v>
      </c>
      <c r="AAB91" s="709">
        <v>37.037037037037038</v>
      </c>
      <c r="AAC91" s="703">
        <v>38.461538461538467</v>
      </c>
      <c r="AAD91" s="978">
        <v>73</v>
      </c>
      <c r="AAE91" s="4111">
        <v>13</v>
      </c>
      <c r="AAF91" s="983">
        <v>84.615384615384613</v>
      </c>
      <c r="AAG91" s="715">
        <v>88.461538461538453</v>
      </c>
      <c r="AAH91" s="715">
        <v>77</v>
      </c>
      <c r="AAI91" s="733">
        <v>78</v>
      </c>
      <c r="AAJ91" s="709">
        <v>118.2</v>
      </c>
      <c r="AAK91" s="978">
        <v>69</v>
      </c>
      <c r="AAL91" s="703">
        <v>1773</v>
      </c>
      <c r="AAM91" s="978">
        <v>5</v>
      </c>
      <c r="AAN91" s="703">
        <v>0</v>
      </c>
      <c r="AAO91" s="978">
        <f t="shared" si="139"/>
        <v>31</v>
      </c>
      <c r="AAP91" s="703">
        <v>0</v>
      </c>
      <c r="AAQ91" s="979">
        <f t="shared" si="140"/>
        <v>12</v>
      </c>
      <c r="AAR91" s="712">
        <v>32.770000000000003</v>
      </c>
      <c r="AAS91" s="699">
        <v>1</v>
      </c>
      <c r="AAT91" s="712">
        <v>324.86</v>
      </c>
      <c r="AAU91" s="699">
        <v>23</v>
      </c>
      <c r="AAV91" s="712">
        <v>0</v>
      </c>
      <c r="AAW91" s="699">
        <v>24</v>
      </c>
      <c r="AAX91" s="712">
        <v>0</v>
      </c>
      <c r="AAY91" s="699">
        <v>32</v>
      </c>
      <c r="AAZ91" s="699">
        <v>0</v>
      </c>
      <c r="ABA91" s="978">
        <f t="shared" si="141"/>
        <v>62</v>
      </c>
      <c r="ABB91" s="712">
        <v>0</v>
      </c>
      <c r="ABC91" s="978">
        <f t="shared" si="141"/>
        <v>63</v>
      </c>
      <c r="ABD91" s="712">
        <v>0</v>
      </c>
      <c r="ABE91" s="978">
        <f t="shared" si="141"/>
        <v>46</v>
      </c>
      <c r="ABF91" s="712">
        <v>0</v>
      </c>
      <c r="ABG91" s="978">
        <f t="shared" si="141"/>
        <v>47</v>
      </c>
      <c r="ABH91" s="712">
        <v>0</v>
      </c>
      <c r="ABI91" s="978">
        <f t="shared" si="141"/>
        <v>2</v>
      </c>
      <c r="ABJ91" s="712">
        <v>0</v>
      </c>
      <c r="ABK91" s="978">
        <f t="shared" si="141"/>
        <v>1</v>
      </c>
      <c r="ABL91" s="712">
        <v>0</v>
      </c>
      <c r="ABM91" s="978">
        <f t="shared" si="141"/>
        <v>38</v>
      </c>
      <c r="ABN91" s="712">
        <f t="shared" si="142"/>
        <v>0</v>
      </c>
      <c r="ABO91" s="2732">
        <f t="shared" si="143"/>
        <v>39</v>
      </c>
      <c r="ABP91" s="716">
        <v>5</v>
      </c>
      <c r="ABQ91" s="712" t="s">
        <v>1632</v>
      </c>
      <c r="ABR91" s="712">
        <v>5</v>
      </c>
      <c r="ABS91" s="712" t="s">
        <v>1632</v>
      </c>
      <c r="ABT91" s="712">
        <v>5</v>
      </c>
      <c r="ABU91" s="712" t="s">
        <v>1632</v>
      </c>
      <c r="ABV91" s="712">
        <v>5</v>
      </c>
      <c r="ABW91" s="712" t="s">
        <v>1632</v>
      </c>
      <c r="ABX91" s="712">
        <v>0</v>
      </c>
      <c r="ABY91" s="712" t="s">
        <v>1625</v>
      </c>
      <c r="ABZ91" s="712">
        <v>20</v>
      </c>
      <c r="ACA91" s="699">
        <v>23</v>
      </c>
      <c r="ACB91" s="712">
        <v>5</v>
      </c>
      <c r="ACC91" s="712" t="s">
        <v>1632</v>
      </c>
      <c r="ACD91" s="712">
        <v>5</v>
      </c>
      <c r="ACE91" s="712" t="s">
        <v>1632</v>
      </c>
      <c r="ACF91" s="712">
        <v>5</v>
      </c>
      <c r="ACG91" s="712" t="s">
        <v>1632</v>
      </c>
      <c r="ACH91" s="712">
        <v>0</v>
      </c>
      <c r="ACI91" s="712" t="s">
        <v>1625</v>
      </c>
      <c r="ACJ91" s="712">
        <v>15</v>
      </c>
      <c r="ACK91" s="699">
        <v>29</v>
      </c>
      <c r="ACL91" s="712">
        <v>5</v>
      </c>
      <c r="ACM91" s="712" t="s">
        <v>1632</v>
      </c>
      <c r="ACN91" s="712">
        <v>5</v>
      </c>
      <c r="ACO91" s="712" t="s">
        <v>1632</v>
      </c>
      <c r="ACP91" s="712">
        <v>5</v>
      </c>
      <c r="ACQ91" s="712" t="s">
        <v>1632</v>
      </c>
      <c r="ACR91" s="712">
        <v>15</v>
      </c>
      <c r="ACS91" s="699">
        <v>1</v>
      </c>
      <c r="ACT91" s="699">
        <v>10</v>
      </c>
      <c r="ACU91" s="699" t="s">
        <v>1632</v>
      </c>
      <c r="ACV91" s="699">
        <v>10</v>
      </c>
      <c r="ACW91" s="699" t="s">
        <v>1632</v>
      </c>
      <c r="ACX91" s="699">
        <v>10</v>
      </c>
      <c r="ACY91" s="699" t="s">
        <v>1632</v>
      </c>
      <c r="ACZ91" s="699">
        <v>0</v>
      </c>
      <c r="ADA91" s="699" t="s">
        <v>1625</v>
      </c>
      <c r="ADB91" s="699">
        <v>30</v>
      </c>
      <c r="ADC91" s="699">
        <v>33</v>
      </c>
      <c r="ADD91" s="989">
        <v>10</v>
      </c>
      <c r="ADE91" s="989">
        <v>10</v>
      </c>
      <c r="ADF91" s="989">
        <v>10</v>
      </c>
      <c r="ADG91" s="989">
        <v>10</v>
      </c>
      <c r="ADH91" s="989">
        <v>40</v>
      </c>
      <c r="ADI91" s="699">
        <v>1</v>
      </c>
      <c r="ADJ91" s="712">
        <v>5</v>
      </c>
      <c r="ADK91" s="712" t="s">
        <v>1632</v>
      </c>
      <c r="ADL91" s="712">
        <v>5</v>
      </c>
      <c r="ADM91" s="712" t="s">
        <v>1632</v>
      </c>
      <c r="ADN91" s="712">
        <v>5</v>
      </c>
      <c r="ADO91" s="712" t="s">
        <v>1632</v>
      </c>
      <c r="ADP91" s="712">
        <v>5</v>
      </c>
      <c r="ADQ91" s="712" t="s">
        <v>1632</v>
      </c>
      <c r="ADR91" s="712">
        <v>20</v>
      </c>
      <c r="ADS91" s="699">
        <v>1</v>
      </c>
      <c r="ADT91" s="712">
        <v>10</v>
      </c>
      <c r="ADU91" s="712">
        <v>10</v>
      </c>
      <c r="ADV91" s="712">
        <v>0</v>
      </c>
      <c r="ADW91" s="712">
        <v>10</v>
      </c>
      <c r="ADX91" s="712">
        <v>30</v>
      </c>
      <c r="ADY91" s="699">
        <v>23</v>
      </c>
      <c r="ADZ91" s="714">
        <v>0</v>
      </c>
      <c r="AEA91" s="712">
        <v>0</v>
      </c>
      <c r="AEB91" s="699">
        <v>23</v>
      </c>
      <c r="AEC91" s="715">
        <v>0</v>
      </c>
      <c r="AED91" s="712">
        <v>0</v>
      </c>
      <c r="AEE91" s="699">
        <v>54</v>
      </c>
      <c r="AEF91" s="715">
        <v>0</v>
      </c>
      <c r="AEG91" s="712">
        <v>0</v>
      </c>
      <c r="AEH91" s="699">
        <v>43</v>
      </c>
      <c r="AEI91" s="1303">
        <v>1</v>
      </c>
      <c r="AEJ91" s="712">
        <v>59.101654846335698</v>
      </c>
      <c r="AEK91" s="699">
        <f>RANK(AEJ91,AEJ$15:AEJ$91,0)</f>
        <v>8</v>
      </c>
      <c r="AEL91" s="715">
        <v>0</v>
      </c>
      <c r="AEM91" s="712">
        <v>0</v>
      </c>
      <c r="AEN91" s="699">
        <v>42</v>
      </c>
      <c r="AEO91" s="699">
        <v>1</v>
      </c>
      <c r="AEP91" s="712">
        <v>59.1</v>
      </c>
      <c r="AEQ91" s="699">
        <v>14</v>
      </c>
      <c r="AER91" s="699">
        <v>1</v>
      </c>
      <c r="AES91" s="712">
        <v>59.1</v>
      </c>
      <c r="AET91" s="699">
        <v>13</v>
      </c>
      <c r="AEU91" s="699">
        <v>0</v>
      </c>
      <c r="AEV91" s="1099">
        <v>0</v>
      </c>
      <c r="AEW91" s="699">
        <v>43</v>
      </c>
      <c r="AEX91" s="989">
        <v>0.36299999999999999</v>
      </c>
      <c r="AEY91" s="989">
        <v>4</v>
      </c>
      <c r="AEZ91" s="989">
        <v>0</v>
      </c>
      <c r="AFA91" s="989">
        <v>66</v>
      </c>
      <c r="AFB91" s="989">
        <v>0</v>
      </c>
      <c r="AFC91" s="989">
        <v>51</v>
      </c>
      <c r="AFD91" s="989">
        <v>0</v>
      </c>
      <c r="AFE91" s="989">
        <v>49</v>
      </c>
      <c r="AFF91" s="989">
        <v>0</v>
      </c>
      <c r="AFG91" s="989">
        <v>44</v>
      </c>
      <c r="AFH91" s="989">
        <v>0</v>
      </c>
      <c r="AFI91" s="989">
        <v>44</v>
      </c>
      <c r="AFJ91" s="989">
        <v>0</v>
      </c>
      <c r="AFK91" s="989">
        <v>7</v>
      </c>
      <c r="AFL91" s="989">
        <v>0</v>
      </c>
      <c r="AFM91" s="989">
        <v>7</v>
      </c>
      <c r="AFN91" s="989">
        <v>1</v>
      </c>
      <c r="AFO91" s="989">
        <v>55.617352614015573</v>
      </c>
      <c r="AFP91" s="989">
        <v>51</v>
      </c>
      <c r="AFQ91" s="989">
        <v>1</v>
      </c>
      <c r="AFR91" s="989">
        <v>55.617352614015573</v>
      </c>
      <c r="AFS91" s="989">
        <v>33</v>
      </c>
      <c r="AFT91" s="989">
        <v>0</v>
      </c>
      <c r="AFU91" s="989">
        <v>0</v>
      </c>
      <c r="AFV91" s="989">
        <v>65</v>
      </c>
      <c r="AFW91" s="989">
        <v>4</v>
      </c>
      <c r="AFX91" s="989">
        <v>222.46941045606229</v>
      </c>
      <c r="AFY91" s="989">
        <v>7</v>
      </c>
      <c r="AFZ91" s="989">
        <v>4</v>
      </c>
      <c r="AGA91" s="989">
        <v>222.46941045606229</v>
      </c>
      <c r="AGB91" s="989">
        <v>66</v>
      </c>
      <c r="AGC91" s="989">
        <v>0</v>
      </c>
      <c r="AGD91" s="989">
        <v>0</v>
      </c>
      <c r="AGE91" s="989">
        <v>74</v>
      </c>
      <c r="AGF91" s="989">
        <v>0</v>
      </c>
      <c r="AGG91" s="989">
        <v>0</v>
      </c>
      <c r="AGH91" s="989">
        <v>51</v>
      </c>
      <c r="AGI91" s="989">
        <v>0</v>
      </c>
      <c r="AGJ91" s="989">
        <v>0</v>
      </c>
      <c r="AGK91" s="989">
        <v>10</v>
      </c>
      <c r="AGL91" s="989">
        <v>0</v>
      </c>
      <c r="AGM91" s="989">
        <v>0</v>
      </c>
      <c r="AGN91" s="989">
        <v>2</v>
      </c>
      <c r="AGO91" s="989">
        <v>0</v>
      </c>
      <c r="AGP91" s="989">
        <v>0</v>
      </c>
      <c r="AGQ91" s="989">
        <v>51</v>
      </c>
      <c r="AGR91" s="989">
        <v>0</v>
      </c>
      <c r="AGS91" s="989">
        <v>0</v>
      </c>
      <c r="AGT91" s="989">
        <v>19</v>
      </c>
      <c r="AGU91" s="989">
        <v>0</v>
      </c>
      <c r="AGV91" s="989">
        <v>0</v>
      </c>
      <c r="AGW91" s="989">
        <v>31</v>
      </c>
      <c r="AGX91" s="989">
        <v>0</v>
      </c>
      <c r="AGY91" s="989">
        <v>0</v>
      </c>
      <c r="AGZ91" s="989">
        <v>25</v>
      </c>
      <c r="AHA91" s="989">
        <v>0</v>
      </c>
      <c r="AHB91" s="989">
        <v>0</v>
      </c>
      <c r="AHC91" s="989">
        <v>12</v>
      </c>
      <c r="AHD91" s="989">
        <v>0</v>
      </c>
      <c r="AHE91" s="989">
        <v>0</v>
      </c>
      <c r="AHF91" s="989">
        <v>41</v>
      </c>
      <c r="AHG91" s="712">
        <v>11</v>
      </c>
      <c r="AHH91" s="712">
        <v>647.05999999999995</v>
      </c>
      <c r="AHI91" s="699">
        <v>7</v>
      </c>
      <c r="AHJ91" s="712">
        <v>17</v>
      </c>
      <c r="AHK91" s="712">
        <v>1000</v>
      </c>
      <c r="AHL91" s="712">
        <v>8</v>
      </c>
      <c r="AHM91" s="712">
        <v>0</v>
      </c>
      <c r="AHN91" s="712">
        <v>0</v>
      </c>
      <c r="AHO91" s="699">
        <v>43</v>
      </c>
      <c r="AHP91" s="712">
        <v>0</v>
      </c>
      <c r="AHQ91" s="712">
        <v>0</v>
      </c>
      <c r="AHR91" s="712">
        <v>23</v>
      </c>
      <c r="AHS91" s="712">
        <v>0</v>
      </c>
      <c r="AHT91" s="712">
        <v>0</v>
      </c>
      <c r="AHU91" s="699">
        <v>28</v>
      </c>
      <c r="AHV91" s="712">
        <v>3</v>
      </c>
      <c r="AHW91" s="712">
        <v>176.47</v>
      </c>
      <c r="AHX91" s="699">
        <v>34</v>
      </c>
      <c r="AHY91" s="712">
        <v>0</v>
      </c>
      <c r="AHZ91" s="712">
        <v>0</v>
      </c>
      <c r="AIA91" s="699">
        <v>63</v>
      </c>
      <c r="AIB91" s="2737"/>
      <c r="AIC91" s="714"/>
      <c r="AID91" s="725"/>
      <c r="AIE91" s="715"/>
      <c r="AIF91" s="714"/>
      <c r="AIG91" s="725"/>
      <c r="AIH91" s="715"/>
      <c r="AII91" s="715"/>
      <c r="AIJ91" s="712"/>
      <c r="AIK91" s="715"/>
      <c r="AIL91" s="1169">
        <v>45</v>
      </c>
      <c r="AIM91" s="1174">
        <v>60</v>
      </c>
      <c r="AIN91" s="1168">
        <f t="shared" si="145"/>
        <v>22</v>
      </c>
      <c r="AIO91" s="715">
        <v>85</v>
      </c>
      <c r="AIP91" s="725">
        <v>31.764705882352942</v>
      </c>
      <c r="AIQ91" s="715">
        <f t="shared" si="146"/>
        <v>10</v>
      </c>
      <c r="AIR91" s="1169">
        <v>43</v>
      </c>
      <c r="AIS91" s="1174">
        <v>39.534883720930232</v>
      </c>
      <c r="AIT91" s="1168">
        <f t="shared" si="147"/>
        <v>24</v>
      </c>
      <c r="AIU91" s="715">
        <v>84</v>
      </c>
      <c r="AIV91" s="725">
        <v>17.857142857142858</v>
      </c>
      <c r="AIW91" s="715">
        <f t="shared" si="148"/>
        <v>16</v>
      </c>
      <c r="AIX91" s="1169">
        <v>45</v>
      </c>
      <c r="AIY91" s="1174">
        <v>8.8888888888888893</v>
      </c>
      <c r="AIZ91" s="1168">
        <f t="shared" si="149"/>
        <v>1</v>
      </c>
      <c r="AJA91" s="715">
        <v>83</v>
      </c>
      <c r="AJB91" s="725">
        <v>12.048192771084338</v>
      </c>
      <c r="AJC91" s="715">
        <f t="shared" si="150"/>
        <v>72</v>
      </c>
      <c r="AJD91" s="714">
        <v>47</v>
      </c>
      <c r="AJE91" s="725">
        <v>6.3829787234042552</v>
      </c>
      <c r="AJF91" s="715">
        <v>6</v>
      </c>
      <c r="AJG91" s="699">
        <v>86</v>
      </c>
      <c r="AJH91" s="1099">
        <v>8.1395348837209305</v>
      </c>
      <c r="AJI91" s="733">
        <v>18</v>
      </c>
      <c r="AJJ91" s="714">
        <v>47</v>
      </c>
      <c r="AJK91" s="712">
        <v>17.021276595744681</v>
      </c>
      <c r="AJL91" s="715">
        <v>5</v>
      </c>
      <c r="AJM91" s="699">
        <v>86</v>
      </c>
      <c r="AJN91" s="712">
        <v>22.093023255813954</v>
      </c>
      <c r="AJO91" s="715">
        <v>20</v>
      </c>
      <c r="AJP91" s="714">
        <v>47</v>
      </c>
      <c r="AJQ91" s="712">
        <v>19.148936170212767</v>
      </c>
      <c r="AJR91" s="715">
        <v>14</v>
      </c>
      <c r="AJS91" s="699">
        <v>90</v>
      </c>
      <c r="AJT91" s="712">
        <v>21.111111111111111</v>
      </c>
      <c r="AJU91" s="715">
        <f t="shared" si="151"/>
        <v>61</v>
      </c>
      <c r="AJV91" s="1178">
        <v>50</v>
      </c>
      <c r="AJW91" s="1099">
        <v>0</v>
      </c>
      <c r="AJX91" s="1099">
        <v>25</v>
      </c>
      <c r="AJY91" s="1099">
        <v>0</v>
      </c>
      <c r="AJZ91" s="1099">
        <v>0</v>
      </c>
      <c r="AKA91" s="1099">
        <v>0</v>
      </c>
      <c r="AKB91" s="1099">
        <v>25</v>
      </c>
      <c r="AKC91" s="1099">
        <v>0</v>
      </c>
      <c r="AKD91" s="1099">
        <v>25</v>
      </c>
      <c r="AKE91" s="1099">
        <v>25</v>
      </c>
      <c r="AKF91" s="1099">
        <v>0</v>
      </c>
      <c r="AKG91" s="1188">
        <v>4</v>
      </c>
      <c r="AKH91" s="985">
        <v>50</v>
      </c>
      <c r="AKI91" s="985">
        <v>25</v>
      </c>
      <c r="AKJ91" s="985">
        <v>25</v>
      </c>
      <c r="AKK91" s="985">
        <v>25</v>
      </c>
      <c r="AKL91" s="985">
        <v>12.5</v>
      </c>
      <c r="AKM91" s="985">
        <v>0</v>
      </c>
      <c r="AKN91" s="985">
        <v>12.5</v>
      </c>
      <c r="AKO91" s="985">
        <v>12.5</v>
      </c>
      <c r="AKP91" s="985">
        <v>25</v>
      </c>
      <c r="AKQ91" s="985">
        <v>0</v>
      </c>
      <c r="AKR91" s="985">
        <v>0</v>
      </c>
      <c r="AKS91" s="699">
        <v>8</v>
      </c>
      <c r="AKT91" s="714" t="s">
        <v>1650</v>
      </c>
      <c r="AKU91" s="715" t="s">
        <v>1680</v>
      </c>
      <c r="AKV91" s="715" t="s">
        <v>1680</v>
      </c>
      <c r="AKW91" s="715" t="s">
        <v>1680</v>
      </c>
      <c r="AKX91" s="715" t="s">
        <v>1680</v>
      </c>
      <c r="AKY91" s="715" t="s">
        <v>1680</v>
      </c>
      <c r="AKZ91" s="715" t="s">
        <v>1680</v>
      </c>
      <c r="ALA91" s="715">
        <v>2</v>
      </c>
      <c r="ALB91" s="715">
        <v>-2</v>
      </c>
      <c r="ALC91" s="715">
        <v>-2</v>
      </c>
      <c r="ALD91" s="715">
        <v>-2</v>
      </c>
      <c r="ALE91" s="715">
        <v>-2</v>
      </c>
      <c r="ALF91" s="715">
        <v>-2</v>
      </c>
      <c r="ALG91" s="715">
        <v>-2</v>
      </c>
      <c r="ALH91" s="715">
        <f t="shared" si="152"/>
        <v>-10</v>
      </c>
      <c r="ALI91" s="715">
        <f t="shared" si="153"/>
        <v>75</v>
      </c>
      <c r="ALJ91" s="716" t="s">
        <v>31</v>
      </c>
      <c r="ALK91" s="712" t="s">
        <v>1657</v>
      </c>
      <c r="ALL91" s="712" t="s">
        <v>1657</v>
      </c>
      <c r="ALM91" s="712" t="s">
        <v>1657</v>
      </c>
      <c r="ALN91" s="712" t="s">
        <v>1657</v>
      </c>
      <c r="ALO91" s="712" t="s">
        <v>1657</v>
      </c>
      <c r="ALP91" s="712" t="s">
        <v>1657</v>
      </c>
      <c r="ALQ91" s="714">
        <v>1</v>
      </c>
      <c r="ALR91" s="715">
        <v>0</v>
      </c>
      <c r="ALS91" s="715">
        <v>0</v>
      </c>
      <c r="ALT91" s="715">
        <v>2</v>
      </c>
      <c r="ALU91" s="715">
        <v>0</v>
      </c>
      <c r="ALV91" s="715">
        <v>0</v>
      </c>
      <c r="ALW91" s="733">
        <v>0</v>
      </c>
      <c r="ALX91" s="981">
        <v>1.0964912280701753</v>
      </c>
      <c r="ALY91" s="715">
        <v>24</v>
      </c>
      <c r="ALZ91" s="731">
        <v>0</v>
      </c>
      <c r="AMA91" s="715">
        <v>61</v>
      </c>
      <c r="AMB91" s="731">
        <v>0</v>
      </c>
      <c r="AMC91" s="715">
        <v>64</v>
      </c>
      <c r="AMD91" s="731">
        <v>2.1929824561403506</v>
      </c>
      <c r="AME91" s="715">
        <v>22</v>
      </c>
      <c r="AMF91" s="715">
        <v>0</v>
      </c>
      <c r="AMG91" s="715">
        <v>63</v>
      </c>
      <c r="AMH91" s="731">
        <v>0</v>
      </c>
      <c r="AMI91" s="715">
        <v>67</v>
      </c>
      <c r="AMJ91" s="731">
        <v>0</v>
      </c>
      <c r="AMK91" s="715">
        <v>69</v>
      </c>
      <c r="AML91" s="982">
        <v>1</v>
      </c>
      <c r="AMM91" s="699">
        <v>0</v>
      </c>
      <c r="AMN91" s="699">
        <v>0</v>
      </c>
      <c r="AMO91" s="716">
        <v>1.0964912280701753</v>
      </c>
      <c r="AMP91" s="715">
        <v>12</v>
      </c>
      <c r="AMQ91" s="712">
        <v>0</v>
      </c>
      <c r="AMR91" s="715">
        <v>27</v>
      </c>
      <c r="AMS91" s="712">
        <v>0</v>
      </c>
      <c r="AMT91" s="733">
        <v>27</v>
      </c>
      <c r="AMU91" s="982">
        <v>0</v>
      </c>
      <c r="AMV91" s="731">
        <v>0</v>
      </c>
      <c r="AMW91" s="715">
        <v>32</v>
      </c>
      <c r="AMX91" s="716" t="s">
        <v>106</v>
      </c>
      <c r="AMY91" s="712" t="s">
        <v>106</v>
      </c>
      <c r="AMZ91" s="715">
        <v>4</v>
      </c>
      <c r="ANA91" s="715">
        <v>4</v>
      </c>
      <c r="ANB91" s="715">
        <v>8</v>
      </c>
      <c r="ANC91" s="715">
        <v>1</v>
      </c>
      <c r="AND91" s="1201" t="s">
        <v>1632</v>
      </c>
      <c r="ANE91" s="1202" t="s">
        <v>1632</v>
      </c>
      <c r="ANF91" s="1202" t="s">
        <v>1625</v>
      </c>
      <c r="ANG91" s="1202" t="s">
        <v>1625</v>
      </c>
      <c r="ANH91" s="725">
        <v>5</v>
      </c>
      <c r="ANI91" s="725">
        <v>5</v>
      </c>
      <c r="ANJ91" s="725">
        <v>0</v>
      </c>
      <c r="ANK91" s="725">
        <v>0</v>
      </c>
      <c r="ANL91" s="1303">
        <f t="shared" si="154"/>
        <v>10</v>
      </c>
      <c r="ANM91" s="1303">
        <f t="shared" si="155"/>
        <v>52</v>
      </c>
      <c r="ANN91" s="983" t="s">
        <v>1632</v>
      </c>
      <c r="ANO91" s="725" t="s">
        <v>1632</v>
      </c>
      <c r="ANP91" s="725" t="s">
        <v>1632</v>
      </c>
      <c r="ANQ91" s="725" t="s">
        <v>1625</v>
      </c>
      <c r="ANR91" s="725">
        <v>5</v>
      </c>
      <c r="ANS91" s="725">
        <v>5</v>
      </c>
      <c r="ANT91" s="725">
        <v>5</v>
      </c>
      <c r="ANU91" s="725">
        <v>0</v>
      </c>
      <c r="ANV91" s="715">
        <f t="shared" si="156"/>
        <v>15</v>
      </c>
      <c r="ANW91" s="715">
        <f t="shared" si="157"/>
        <v>46</v>
      </c>
      <c r="ANX91" s="982">
        <v>13</v>
      </c>
      <c r="ANY91" s="715">
        <v>106</v>
      </c>
      <c r="ANZ91" s="1089">
        <v>7.0330000000000004</v>
      </c>
      <c r="AOA91" s="715">
        <v>60</v>
      </c>
      <c r="AOB91" s="1089">
        <v>7.7</v>
      </c>
      <c r="AOC91" s="1188">
        <f t="shared" si="158"/>
        <v>6</v>
      </c>
      <c r="AOD91" s="1089">
        <v>41.371000000000002</v>
      </c>
      <c r="AOE91" s="1188">
        <f t="shared" si="159"/>
        <v>42</v>
      </c>
      <c r="AOF91" s="699">
        <v>16</v>
      </c>
      <c r="AOG91" s="985">
        <v>17.543859649122805</v>
      </c>
      <c r="AOH91" s="1188">
        <v>7</v>
      </c>
      <c r="AOI91" s="699">
        <v>0</v>
      </c>
      <c r="AOJ91" s="985">
        <v>0</v>
      </c>
      <c r="AOK91" s="1188">
        <v>60</v>
      </c>
      <c r="AOL91" s="699">
        <v>2</v>
      </c>
      <c r="AOM91" s="985">
        <v>2.1929824561403506</v>
      </c>
      <c r="AON91" s="1188">
        <v>6</v>
      </c>
      <c r="AOO91" s="699">
        <v>1</v>
      </c>
      <c r="AOP91" s="985">
        <v>1.0964912280701753</v>
      </c>
      <c r="AOQ91" s="1188">
        <v>11</v>
      </c>
      <c r="AOR91" s="983" t="s">
        <v>1625</v>
      </c>
      <c r="AOS91" s="725" t="s">
        <v>1625</v>
      </c>
      <c r="AOT91" s="725" t="s">
        <v>1625</v>
      </c>
      <c r="AOU91" s="725" t="s">
        <v>1625</v>
      </c>
      <c r="AOV91" s="725">
        <v>0</v>
      </c>
      <c r="AOW91" s="725">
        <v>0</v>
      </c>
      <c r="AOX91" s="725">
        <v>0</v>
      </c>
      <c r="AOY91" s="725">
        <v>0</v>
      </c>
      <c r="AOZ91" s="715">
        <f t="shared" si="160"/>
        <v>0</v>
      </c>
      <c r="APA91" s="715">
        <f t="shared" si="161"/>
        <v>25</v>
      </c>
      <c r="APB91" s="1993" t="s">
        <v>1632</v>
      </c>
      <c r="APC91" s="1994" t="s">
        <v>1632</v>
      </c>
      <c r="APD91" s="1994" t="s">
        <v>1625</v>
      </c>
      <c r="APE91" s="1994" t="s">
        <v>1632</v>
      </c>
      <c r="APF91" s="1995">
        <v>5</v>
      </c>
      <c r="APG91" s="1995">
        <v>5</v>
      </c>
      <c r="APH91" s="1995">
        <v>0</v>
      </c>
      <c r="API91" s="1995">
        <v>5</v>
      </c>
      <c r="APJ91" s="715">
        <f t="shared" si="162"/>
        <v>15</v>
      </c>
      <c r="APK91" s="715">
        <f t="shared" si="163"/>
        <v>27</v>
      </c>
      <c r="APL91" s="715">
        <v>0</v>
      </c>
      <c r="APM91" s="725">
        <v>0</v>
      </c>
      <c r="APN91" s="715">
        <v>17</v>
      </c>
      <c r="APO91" s="715">
        <v>0</v>
      </c>
      <c r="APP91" s="725">
        <v>0</v>
      </c>
      <c r="APQ91" s="715">
        <v>18</v>
      </c>
      <c r="APR91" s="1169">
        <v>0</v>
      </c>
      <c r="APS91" s="1168">
        <v>0</v>
      </c>
      <c r="APT91" s="1168">
        <v>0</v>
      </c>
      <c r="APU91" s="989">
        <v>0</v>
      </c>
      <c r="APV91" s="989">
        <v>0</v>
      </c>
      <c r="APW91" s="989">
        <v>0</v>
      </c>
      <c r="APX91" s="989">
        <v>38</v>
      </c>
      <c r="APY91" s="989">
        <v>1</v>
      </c>
      <c r="APZ91" s="989">
        <v>30</v>
      </c>
      <c r="AQA91" s="989">
        <v>240</v>
      </c>
      <c r="AQB91" s="989">
        <v>30</v>
      </c>
      <c r="AQC91" s="989">
        <v>240</v>
      </c>
      <c r="AQD91" s="1099">
        <v>26.229508196721312</v>
      </c>
      <c r="AQE91" s="989">
        <v>20</v>
      </c>
      <c r="AQF91" s="989">
        <v>1</v>
      </c>
      <c r="AQG91" s="989">
        <v>30</v>
      </c>
      <c r="AQH91" s="989">
        <v>240</v>
      </c>
      <c r="AQI91" s="989">
        <v>30</v>
      </c>
      <c r="AQJ91" s="989">
        <v>240</v>
      </c>
      <c r="AQK91" s="989">
        <v>26.229508196721312</v>
      </c>
      <c r="AQL91" s="729">
        <v>47</v>
      </c>
      <c r="AQM91" s="987"/>
      <c r="AQQ91" s="715">
        <v>155</v>
      </c>
      <c r="AQR91" s="715">
        <v>106</v>
      </c>
      <c r="AQS91" s="989">
        <v>1</v>
      </c>
      <c r="AQT91" s="1099">
        <v>0.94339622641509435</v>
      </c>
      <c r="AQU91" s="989">
        <f t="shared" si="164"/>
        <v>1</v>
      </c>
      <c r="AQV91" s="989">
        <v>0</v>
      </c>
      <c r="AQW91" s="989">
        <v>0</v>
      </c>
      <c r="AQX91" s="1099" t="s">
        <v>31</v>
      </c>
      <c r="AQY91" s="989" t="str">
        <f t="shared" si="165"/>
        <v>-</v>
      </c>
      <c r="AQZ91" s="989">
        <v>3</v>
      </c>
      <c r="ARA91" s="989">
        <v>4</v>
      </c>
      <c r="ARB91" s="989">
        <v>75</v>
      </c>
      <c r="ARC91" s="989">
        <f>RANK(ARB91,ARB$15:ARB$91,0)</f>
        <v>2</v>
      </c>
      <c r="ARD91" s="1668">
        <v>2.0471698113207548</v>
      </c>
      <c r="ARE91" s="1667">
        <f t="shared" si="167"/>
        <v>77</v>
      </c>
      <c r="ARF91" s="1168">
        <v>7</v>
      </c>
      <c r="ARG91" s="1099">
        <v>0</v>
      </c>
      <c r="ARH91" s="989">
        <f t="shared" si="168"/>
        <v>1</v>
      </c>
      <c r="ARI91" s="715">
        <v>15</v>
      </c>
      <c r="ARJ91" s="985">
        <v>26.666666666666668</v>
      </c>
      <c r="ARK91" s="699">
        <f t="shared" si="169"/>
        <v>69</v>
      </c>
      <c r="ARL91" s="989">
        <v>15</v>
      </c>
      <c r="ARM91" s="715">
        <v>4</v>
      </c>
      <c r="ARN91" s="985">
        <v>26.666666666666668</v>
      </c>
      <c r="ARO91" s="699">
        <f t="shared" si="170"/>
        <v>56</v>
      </c>
      <c r="ARP91" s="707">
        <v>79</v>
      </c>
      <c r="ARQ91" s="990">
        <v>31</v>
      </c>
      <c r="ARR91" s="719">
        <v>39.24050632911392</v>
      </c>
      <c r="ARS91" s="979">
        <f t="shared" si="171"/>
        <v>6</v>
      </c>
      <c r="ART91" s="715">
        <v>39</v>
      </c>
      <c r="ARU91" s="699">
        <f t="shared" si="171"/>
        <v>57</v>
      </c>
      <c r="ARV91" s="715" t="s">
        <v>31</v>
      </c>
      <c r="ARW91" s="715" t="s">
        <v>31</v>
      </c>
      <c r="ARX91" s="985" t="s">
        <v>31</v>
      </c>
      <c r="ARY91" s="699" t="str">
        <f t="shared" si="172"/>
        <v>-</v>
      </c>
      <c r="ARZ91" s="715" t="s">
        <v>31</v>
      </c>
      <c r="ASA91" s="715" t="s">
        <v>31</v>
      </c>
      <c r="ASB91" s="712" t="s">
        <v>31</v>
      </c>
      <c r="ASC91" s="699" t="str">
        <f t="shared" si="173"/>
        <v>-</v>
      </c>
      <c r="ASD91" s="712">
        <v>55.555555555555557</v>
      </c>
      <c r="ASE91" s="712">
        <v>25.925925925925924</v>
      </c>
      <c r="ASF91" s="712">
        <v>5.5555555555555554</v>
      </c>
      <c r="ASG91" s="712">
        <v>9.2592592592592595</v>
      </c>
      <c r="ASH91" s="712">
        <v>1.8518518518518516</v>
      </c>
      <c r="ASI91" s="712">
        <v>0</v>
      </c>
      <c r="ASJ91" s="712">
        <v>1.8518518518518516</v>
      </c>
      <c r="ASK91" s="712">
        <v>0</v>
      </c>
      <c r="ASL91" s="712">
        <v>0</v>
      </c>
      <c r="ASM91" s="715">
        <v>30</v>
      </c>
      <c r="ASN91" s="715">
        <v>14</v>
      </c>
      <c r="ASO91" s="715">
        <v>3</v>
      </c>
      <c r="ASP91" s="715">
        <v>5</v>
      </c>
      <c r="ASQ91" s="715">
        <v>1</v>
      </c>
      <c r="ASR91" s="715">
        <v>0</v>
      </c>
      <c r="ASS91" s="715">
        <v>1</v>
      </c>
      <c r="AST91" s="715">
        <v>0</v>
      </c>
      <c r="ASU91" s="715">
        <v>0</v>
      </c>
      <c r="ASV91" s="715">
        <v>54</v>
      </c>
      <c r="ASW91" s="712">
        <v>66.666666666666657</v>
      </c>
      <c r="ASX91" s="712">
        <v>0</v>
      </c>
      <c r="ASY91" s="712">
        <v>33.333333333333329</v>
      </c>
      <c r="ASZ91" s="712">
        <v>0</v>
      </c>
      <c r="ATA91" s="712">
        <v>0</v>
      </c>
      <c r="ATB91" s="712">
        <v>0</v>
      </c>
      <c r="ATC91" s="712">
        <v>0</v>
      </c>
      <c r="ATD91" s="712">
        <v>0</v>
      </c>
      <c r="ATE91" s="712">
        <v>0</v>
      </c>
      <c r="ATF91" s="715">
        <v>2</v>
      </c>
      <c r="ATG91" s="715">
        <v>0</v>
      </c>
      <c r="ATH91" s="715">
        <v>1</v>
      </c>
      <c r="ATI91" s="715">
        <v>0</v>
      </c>
      <c r="ATJ91" s="715">
        <v>0</v>
      </c>
      <c r="ATK91" s="715">
        <v>0</v>
      </c>
      <c r="ATL91" s="715">
        <v>0</v>
      </c>
      <c r="ATM91" s="715">
        <v>0</v>
      </c>
      <c r="ATN91" s="715">
        <v>0</v>
      </c>
      <c r="ATO91" s="715">
        <v>3</v>
      </c>
      <c r="ATP91" s="712">
        <v>100</v>
      </c>
      <c r="ATQ91" s="712">
        <v>0</v>
      </c>
      <c r="ATR91" s="712">
        <v>0</v>
      </c>
      <c r="ATS91" s="712">
        <v>0</v>
      </c>
      <c r="ATT91" s="712">
        <v>0</v>
      </c>
      <c r="ATU91" s="712">
        <v>0</v>
      </c>
      <c r="ATV91" s="712">
        <v>0</v>
      </c>
      <c r="ATW91" s="712">
        <v>0</v>
      </c>
      <c r="ATX91" s="712">
        <v>0</v>
      </c>
      <c r="ATY91" s="715">
        <v>1</v>
      </c>
      <c r="ATZ91" s="715">
        <v>0</v>
      </c>
      <c r="AUA91" s="715">
        <v>0</v>
      </c>
      <c r="AUB91" s="715">
        <v>0</v>
      </c>
      <c r="AUC91" s="715">
        <v>0</v>
      </c>
      <c r="AUD91" s="715">
        <v>0</v>
      </c>
      <c r="AUE91" s="715">
        <v>0</v>
      </c>
      <c r="AUF91" s="715">
        <v>0</v>
      </c>
      <c r="AUG91" s="715">
        <v>0</v>
      </c>
      <c r="AUH91" s="715">
        <v>1</v>
      </c>
      <c r="AUI91" s="712" t="s">
        <v>1648</v>
      </c>
      <c r="AUJ91" s="712" t="s">
        <v>1623</v>
      </c>
      <c r="AUK91" s="709">
        <v>10</v>
      </c>
      <c r="AUL91" s="978">
        <v>14</v>
      </c>
      <c r="AUM91" s="703" t="s">
        <v>1625</v>
      </c>
      <c r="AUN91" s="703" t="s">
        <v>1625</v>
      </c>
      <c r="AUO91" s="703" t="s">
        <v>1632</v>
      </c>
      <c r="AUP91" s="701" t="s">
        <v>1632</v>
      </c>
      <c r="AUQ91" s="712" t="s">
        <v>1626</v>
      </c>
      <c r="AUR91" s="712" t="s">
        <v>1627</v>
      </c>
      <c r="AUS91" s="712" t="s">
        <v>1627</v>
      </c>
      <c r="AUT91" s="712" t="s">
        <v>1627</v>
      </c>
      <c r="AUU91" s="712" t="s">
        <v>1625</v>
      </c>
      <c r="AUV91" s="712" t="s">
        <v>1685</v>
      </c>
      <c r="AUW91" s="712" t="s">
        <v>1641</v>
      </c>
      <c r="AUX91" s="712" t="s">
        <v>5405</v>
      </c>
      <c r="AUY91" s="712" t="s">
        <v>2465</v>
      </c>
      <c r="AUZ91" s="1039">
        <v>24</v>
      </c>
      <c r="AVA91" s="1039">
        <v>2</v>
      </c>
      <c r="AVB91" s="1040">
        <v>8.3000000000000007</v>
      </c>
      <c r="AVC91" s="699">
        <v>0</v>
      </c>
      <c r="AVD91" s="712">
        <v>0</v>
      </c>
      <c r="AVE91" s="699">
        <f t="shared" si="174"/>
        <v>25</v>
      </c>
      <c r="AVF91" s="712">
        <v>10</v>
      </c>
      <c r="AVG91" s="978">
        <v>12</v>
      </c>
      <c r="AVH91" s="712" t="s">
        <v>1632</v>
      </c>
      <c r="AVI91" s="712" t="s">
        <v>1632</v>
      </c>
      <c r="AVJ91" s="712" t="s">
        <v>1625</v>
      </c>
      <c r="AVK91" s="712" t="s">
        <v>1625</v>
      </c>
      <c r="AVL91" s="716">
        <v>118.2</v>
      </c>
      <c r="AVM91" s="699">
        <f t="shared" si="175"/>
        <v>1</v>
      </c>
      <c r="AVN91" s="715">
        <v>2</v>
      </c>
      <c r="AVO91" s="712">
        <v>0</v>
      </c>
      <c r="AVP91" s="699">
        <f t="shared" si="176"/>
        <v>39</v>
      </c>
      <c r="AVQ91" s="715">
        <v>0</v>
      </c>
      <c r="AVR91" s="712">
        <v>0</v>
      </c>
      <c r="AVS91" s="699">
        <f t="shared" si="177"/>
        <v>14</v>
      </c>
      <c r="AVT91" s="715">
        <v>0</v>
      </c>
      <c r="AVU91" s="712">
        <v>0</v>
      </c>
      <c r="AVV91" s="699">
        <f t="shared" si="178"/>
        <v>29</v>
      </c>
      <c r="AVW91" s="715">
        <v>0</v>
      </c>
      <c r="AVX91" s="712">
        <v>0</v>
      </c>
      <c r="AVY91" s="733">
        <v>0</v>
      </c>
      <c r="AVZ91" s="716">
        <v>0</v>
      </c>
      <c r="AWA91" s="699">
        <f t="shared" si="179"/>
        <v>26</v>
      </c>
      <c r="AWB91" s="715">
        <v>0</v>
      </c>
      <c r="AWC91" s="712">
        <v>0</v>
      </c>
      <c r="AWD91" s="699">
        <f t="shared" si="180"/>
        <v>9</v>
      </c>
      <c r="AWE91" s="715">
        <v>0</v>
      </c>
      <c r="AWF91" s="712">
        <v>0</v>
      </c>
      <c r="AWG91" s="699">
        <f t="shared" si="181"/>
        <v>56</v>
      </c>
      <c r="AWH91" s="715">
        <v>0</v>
      </c>
      <c r="AWI91" s="714">
        <v>90</v>
      </c>
      <c r="AWJ91" s="715" t="s">
        <v>31</v>
      </c>
      <c r="AWK91" s="715" t="s">
        <v>31</v>
      </c>
      <c r="AWL91" s="715" t="s">
        <v>31</v>
      </c>
      <c r="AWM91" s="715" t="s">
        <v>31</v>
      </c>
      <c r="AWN91" s="715">
        <v>90</v>
      </c>
      <c r="AWO91" s="715" t="s">
        <v>31</v>
      </c>
      <c r="AWP91" s="715" t="s">
        <v>31</v>
      </c>
      <c r="AWQ91" s="715" t="s">
        <v>31</v>
      </c>
      <c r="AWR91" s="715" t="s">
        <v>31</v>
      </c>
      <c r="AWS91" s="716">
        <v>0.495</v>
      </c>
      <c r="AWT91" s="699">
        <f t="shared" si="182"/>
        <v>4</v>
      </c>
      <c r="AWU91" s="712" t="s">
        <v>31</v>
      </c>
      <c r="AWV91" s="699" t="str">
        <f t="shared" si="182"/>
        <v>-</v>
      </c>
      <c r="AWW91" s="712" t="s">
        <v>31</v>
      </c>
      <c r="AWX91" s="699" t="str">
        <f t="shared" si="112"/>
        <v>-</v>
      </c>
      <c r="AWY91" s="712" t="s">
        <v>31</v>
      </c>
      <c r="AWZ91" s="699" t="str">
        <f t="shared" si="183"/>
        <v>-</v>
      </c>
      <c r="AXA91" s="712" t="s">
        <v>31</v>
      </c>
      <c r="AXB91" s="712">
        <v>0.495</v>
      </c>
      <c r="AXC91" s="712" t="s">
        <v>31</v>
      </c>
      <c r="AXD91" s="699" t="str">
        <f t="shared" si="113"/>
        <v>-</v>
      </c>
      <c r="AXE91" s="712" t="s">
        <v>31</v>
      </c>
      <c r="AXF91" s="699" t="str">
        <f t="shared" si="114"/>
        <v>-</v>
      </c>
      <c r="AXG91" s="712" t="s">
        <v>31</v>
      </c>
      <c r="AXH91" s="699" t="str">
        <f t="shared" si="115"/>
        <v>-</v>
      </c>
      <c r="AXI91" s="712" t="s">
        <v>31</v>
      </c>
      <c r="AXK91" s="3969">
        <v>93.103448275862064</v>
      </c>
      <c r="AXL91" s="3970">
        <v>58</v>
      </c>
      <c r="AXM91" s="715">
        <f t="shared" si="184"/>
        <v>46</v>
      </c>
      <c r="AXN91" s="3969">
        <v>32.5</v>
      </c>
      <c r="AXO91" s="3970">
        <v>80</v>
      </c>
      <c r="AXP91" s="715">
        <f t="shared" si="185"/>
        <v>75</v>
      </c>
      <c r="AXQ91" s="2024">
        <v>861</v>
      </c>
      <c r="AXR91" s="2024">
        <v>883</v>
      </c>
      <c r="AXS91" s="3029">
        <v>2.4915062287655729</v>
      </c>
      <c r="AXT91" s="2024" t="s">
        <v>8059</v>
      </c>
      <c r="AXU91" s="2024">
        <v>186</v>
      </c>
      <c r="AXV91" s="2024">
        <v>170</v>
      </c>
      <c r="AXW91" s="3029">
        <v>9.4117647058823621</v>
      </c>
      <c r="AXX91" s="2024" t="s">
        <v>8058</v>
      </c>
      <c r="AXY91" s="3029">
        <v>21.602787456445991</v>
      </c>
      <c r="AXZ91" s="3029">
        <v>19.252548131370329</v>
      </c>
      <c r="AYA91" s="3029">
        <v>-2.3502393250756626</v>
      </c>
      <c r="AYB91" s="2024" t="s">
        <v>7682</v>
      </c>
      <c r="AYC91" s="2123">
        <v>708</v>
      </c>
      <c r="AYD91" s="2024">
        <v>768</v>
      </c>
      <c r="AYE91" s="3029">
        <v>7.8125</v>
      </c>
      <c r="AYF91" s="2024" t="s">
        <v>8058</v>
      </c>
      <c r="AYG91" s="2024">
        <v>108</v>
      </c>
      <c r="AYH91" s="2024">
        <v>105</v>
      </c>
      <c r="AYI91" s="3029">
        <v>2.857142857142847</v>
      </c>
      <c r="AYJ91" s="2024" t="s">
        <v>8059</v>
      </c>
      <c r="AYK91" s="2024">
        <v>2976</v>
      </c>
      <c r="AYL91" s="2024">
        <v>2512</v>
      </c>
      <c r="AYM91" s="3029">
        <v>18.471337579617824</v>
      </c>
      <c r="AYN91" s="2024" t="s">
        <v>8057</v>
      </c>
      <c r="AYO91" s="2024">
        <v>29636410</v>
      </c>
      <c r="AYP91" s="2024">
        <v>33044777</v>
      </c>
      <c r="AYQ91" s="3029">
        <v>10.314389472200105</v>
      </c>
      <c r="AYR91" s="2024" t="s">
        <v>8057</v>
      </c>
      <c r="AYS91" s="2024">
        <v>14299640</v>
      </c>
      <c r="AYT91" s="2024">
        <v>14738083</v>
      </c>
      <c r="AYU91" s="3029">
        <v>2.9748984314988576</v>
      </c>
      <c r="AYV91" s="2024" t="s">
        <v>8059</v>
      </c>
      <c r="AYW91" s="2024">
        <v>13773770</v>
      </c>
      <c r="AYX91" s="2024">
        <v>17737233</v>
      </c>
      <c r="AYY91" s="3029">
        <v>22.345441366192802</v>
      </c>
      <c r="AYZ91" s="2024" t="s">
        <v>8057</v>
      </c>
      <c r="AZA91" s="2024">
        <v>280000</v>
      </c>
      <c r="AZB91" s="2024">
        <v>27861</v>
      </c>
      <c r="AZC91" s="3029">
        <v>904.98905279781775</v>
      </c>
      <c r="AZD91" s="2024" t="s">
        <v>8057</v>
      </c>
      <c r="AZE91" s="2024">
        <v>1038000</v>
      </c>
      <c r="AZF91" s="2024">
        <v>492600</v>
      </c>
      <c r="AZG91" s="3029">
        <v>110.71863580998783</v>
      </c>
      <c r="AZH91" s="2024" t="s">
        <v>8057</v>
      </c>
      <c r="AZI91" s="2024">
        <v>205000</v>
      </c>
      <c r="AZJ91" s="2024">
        <v>49000</v>
      </c>
      <c r="AZK91" s="3029">
        <v>318.36734693877548</v>
      </c>
      <c r="AZL91" s="2024" t="s">
        <v>8057</v>
      </c>
      <c r="AZM91" s="2024">
        <v>0</v>
      </c>
      <c r="AZN91" s="2024">
        <v>0</v>
      </c>
      <c r="AZO91" s="3029" t="s">
        <v>31</v>
      </c>
      <c r="AZP91" s="2024" t="s">
        <v>31</v>
      </c>
      <c r="AZQ91" s="2024">
        <v>40000</v>
      </c>
      <c r="AZR91" s="2024">
        <v>0</v>
      </c>
      <c r="AZS91" s="3029" t="s">
        <v>31</v>
      </c>
      <c r="AZT91" s="2024" t="s">
        <v>31</v>
      </c>
      <c r="AZU91" s="2024">
        <v>0</v>
      </c>
      <c r="AZV91" s="2024">
        <v>0</v>
      </c>
      <c r="AZW91" s="3029" t="s">
        <v>31</v>
      </c>
      <c r="AZX91" s="2024" t="s">
        <v>31</v>
      </c>
      <c r="AZY91" s="2123">
        <v>171072000</v>
      </c>
      <c r="AZZ91" s="2024">
        <v>186165616</v>
      </c>
      <c r="BAA91" s="3029">
        <v>8.1076282099268013</v>
      </c>
      <c r="BAB91" s="2024" t="s">
        <v>8058</v>
      </c>
      <c r="BAC91" s="2024">
        <v>26351000</v>
      </c>
      <c r="BAD91" s="2024">
        <v>21994731</v>
      </c>
      <c r="BAE91" s="3029">
        <v>19.805966256191084</v>
      </c>
      <c r="BAF91" s="2024" t="s">
        <v>8057</v>
      </c>
      <c r="BAG91" s="2024">
        <v>114416000</v>
      </c>
      <c r="BAH91" s="2024">
        <v>94678398</v>
      </c>
      <c r="BAI91" s="3029">
        <v>20.846996164848505</v>
      </c>
      <c r="BAJ91" s="2024" t="s">
        <v>8057</v>
      </c>
      <c r="BAK91" s="2123">
        <v>133953000</v>
      </c>
      <c r="BAL91" s="2024">
        <v>157240101</v>
      </c>
      <c r="BAM91" s="3029">
        <v>14.809899543374115</v>
      </c>
      <c r="BAN91" s="2024" t="s">
        <v>8057</v>
      </c>
      <c r="BAO91" s="2024">
        <v>0</v>
      </c>
      <c r="BAP91" s="2024">
        <v>0</v>
      </c>
      <c r="BAQ91" s="3029" t="s">
        <v>31</v>
      </c>
      <c r="BAR91" s="2024" t="s">
        <v>31</v>
      </c>
      <c r="BAS91" s="2024">
        <v>37119000</v>
      </c>
      <c r="BAT91" s="2024">
        <v>27565480</v>
      </c>
      <c r="BAU91" s="3029">
        <v>34.657549950155044</v>
      </c>
      <c r="BAV91" s="2024" t="s">
        <v>8057</v>
      </c>
      <c r="BAW91" s="2024">
        <v>0</v>
      </c>
      <c r="BAX91" s="2024">
        <v>1317236</v>
      </c>
      <c r="BAY91" s="3029">
        <v>100</v>
      </c>
      <c r="BAZ91" s="2024" t="s">
        <v>8057</v>
      </c>
      <c r="BBA91" s="2024">
        <v>0</v>
      </c>
      <c r="BBB91" s="2024">
        <v>42799</v>
      </c>
      <c r="BBC91" s="3029">
        <v>100</v>
      </c>
      <c r="BBD91" s="2024" t="s">
        <v>8057</v>
      </c>
      <c r="BBE91" s="2123">
        <v>4377000</v>
      </c>
      <c r="BBF91" s="2024">
        <v>4232205</v>
      </c>
      <c r="BBG91" s="3029">
        <v>3.4212662193821046</v>
      </c>
      <c r="BBH91" s="2024" t="s">
        <v>8056</v>
      </c>
      <c r="BBI91" s="2024">
        <v>0</v>
      </c>
      <c r="BBJ91" s="2024">
        <v>0</v>
      </c>
      <c r="BBK91" s="3029" t="s">
        <v>31</v>
      </c>
      <c r="BBL91" s="2024" t="s">
        <v>31</v>
      </c>
      <c r="BBM91" s="2024">
        <v>21974000</v>
      </c>
      <c r="BBN91" s="2024">
        <v>17762526</v>
      </c>
      <c r="BBO91" s="3029">
        <v>23.709882254359542</v>
      </c>
      <c r="BBP91" s="2024" t="s">
        <v>8057</v>
      </c>
      <c r="BBQ91" s="2123">
        <v>7242000</v>
      </c>
      <c r="BBR91" s="2024">
        <v>5722092</v>
      </c>
      <c r="BBS91" s="3029">
        <v>26.562103510394451</v>
      </c>
      <c r="BBT91" s="2024" t="s">
        <v>8057</v>
      </c>
      <c r="BBU91" s="2024">
        <v>894000</v>
      </c>
      <c r="BBV91" s="2024">
        <v>390582</v>
      </c>
      <c r="BBW91" s="3029">
        <v>128.88919612270917</v>
      </c>
      <c r="BBX91" s="2024" t="s">
        <v>8057</v>
      </c>
      <c r="BBY91" s="2024">
        <v>10700000</v>
      </c>
      <c r="BBZ91" s="2024">
        <v>3185549</v>
      </c>
      <c r="BCA91" s="3029">
        <v>235.89186667667019</v>
      </c>
      <c r="BCB91" s="2024" t="s">
        <v>8057</v>
      </c>
      <c r="BCC91" s="2024">
        <v>855000</v>
      </c>
      <c r="BCD91" s="2024">
        <v>1001718</v>
      </c>
      <c r="BCE91" s="3029">
        <v>14.646637077500856</v>
      </c>
      <c r="BCF91" s="2024" t="s">
        <v>8057</v>
      </c>
      <c r="BCG91" s="2024">
        <v>53000</v>
      </c>
      <c r="BCH91" s="2024">
        <v>237807</v>
      </c>
      <c r="BCI91" s="3029">
        <v>77.713019381262953</v>
      </c>
      <c r="BCJ91" s="2024" t="s">
        <v>8057</v>
      </c>
      <c r="BCK91" s="2024">
        <v>31548000</v>
      </c>
      <c r="BCL91" s="2024">
        <v>26408763</v>
      </c>
      <c r="BCM91" s="3029">
        <v>19.460347309716866</v>
      </c>
      <c r="BCN91" s="2024" t="s">
        <v>8057</v>
      </c>
      <c r="BCO91" s="2024">
        <v>534000</v>
      </c>
      <c r="BCP91" s="2024">
        <v>0</v>
      </c>
      <c r="BCQ91" s="3029" t="s">
        <v>31</v>
      </c>
      <c r="BCR91" s="2024" t="s">
        <v>31</v>
      </c>
      <c r="BCS91" s="2024">
        <v>1907000</v>
      </c>
      <c r="BCT91" s="2024">
        <v>0</v>
      </c>
      <c r="BCU91" s="3029" t="s">
        <v>31</v>
      </c>
      <c r="BCV91" s="2024" t="s">
        <v>31</v>
      </c>
      <c r="BCW91" s="2024">
        <v>13033000</v>
      </c>
      <c r="BCX91" s="2024">
        <v>13327328</v>
      </c>
      <c r="BCY91" s="3029">
        <v>2.2084546879914626</v>
      </c>
      <c r="BCZ91" s="2024" t="s">
        <v>8059</v>
      </c>
      <c r="BDA91" s="2024">
        <v>1255000</v>
      </c>
      <c r="BDB91" s="2024">
        <v>403587</v>
      </c>
      <c r="BDC91" s="3029">
        <v>210.96145316870957</v>
      </c>
      <c r="BDD91" s="2024" t="s">
        <v>8057</v>
      </c>
      <c r="BDE91" s="2024">
        <v>0</v>
      </c>
      <c r="BDF91" s="2024">
        <v>0</v>
      </c>
      <c r="BDG91" s="3029" t="s">
        <v>31</v>
      </c>
      <c r="BDH91" s="2024" t="s">
        <v>31</v>
      </c>
      <c r="BDI91" s="2024">
        <v>0</v>
      </c>
      <c r="BDJ91" s="2024">
        <v>0</v>
      </c>
      <c r="BDK91" s="3029" t="s">
        <v>31</v>
      </c>
      <c r="BDL91" s="2024" t="s">
        <v>31</v>
      </c>
      <c r="BDM91" s="2024">
        <v>6039000</v>
      </c>
      <c r="BDN91" s="2024">
        <v>5492772</v>
      </c>
      <c r="BDO91" s="3029">
        <v>9.9444870458850261</v>
      </c>
      <c r="BDP91" s="2024" t="s">
        <v>8058</v>
      </c>
      <c r="BDQ91" s="2024">
        <v>1367000</v>
      </c>
      <c r="BDR91" s="2024">
        <v>79470</v>
      </c>
      <c r="BDS91" s="3029">
        <v>1620.1459670315842</v>
      </c>
      <c r="BDT91" s="2024" t="s">
        <v>8057</v>
      </c>
      <c r="BDU91" s="2024">
        <v>1184000</v>
      </c>
      <c r="BDV91" s="2024">
        <v>275715</v>
      </c>
      <c r="BDW91" s="3029">
        <v>329.42893930326608</v>
      </c>
      <c r="BDX91" s="2024" t="s">
        <v>8057</v>
      </c>
      <c r="BDY91" s="2024">
        <v>0</v>
      </c>
      <c r="BDZ91" s="2024">
        <v>0</v>
      </c>
      <c r="BEA91" s="3029" t="s">
        <v>31</v>
      </c>
      <c r="BEB91" s="2024" t="s">
        <v>31</v>
      </c>
      <c r="BEC91" s="2024">
        <v>0</v>
      </c>
      <c r="BED91" s="2024">
        <v>0</v>
      </c>
      <c r="BEE91" s="3029" t="s">
        <v>31</v>
      </c>
      <c r="BEF91" s="2024" t="s">
        <v>31</v>
      </c>
      <c r="BEG91" s="2024">
        <v>583000</v>
      </c>
      <c r="BEH91" s="2024">
        <v>1130922</v>
      </c>
      <c r="BEI91" s="3029">
        <v>48.449141496937898</v>
      </c>
      <c r="BEJ91" s="2024" t="s">
        <v>8057</v>
      </c>
      <c r="BEK91" s="2024">
        <v>27600000</v>
      </c>
      <c r="BEL91" s="2024">
        <v>27805150</v>
      </c>
      <c r="BEM91" s="3029">
        <v>0.73781295911010147</v>
      </c>
      <c r="BEN91" s="2024" t="s">
        <v>8059</v>
      </c>
      <c r="BEO91" s="2024">
        <v>0</v>
      </c>
      <c r="BEP91" s="2024">
        <v>0</v>
      </c>
      <c r="BEQ91" s="3029" t="s">
        <v>31</v>
      </c>
      <c r="BER91" s="2024" t="s">
        <v>31</v>
      </c>
      <c r="BES91" s="2024">
        <v>9622000</v>
      </c>
      <c r="BET91" s="2024">
        <v>9216943</v>
      </c>
      <c r="BEU91" s="3029">
        <v>4.3947000648696672</v>
      </c>
      <c r="BEV91" s="2024" t="s">
        <v>8056</v>
      </c>
      <c r="BEW91" s="2123">
        <v>846</v>
      </c>
      <c r="BEX91" s="2024">
        <v>866</v>
      </c>
      <c r="BEY91" s="3029">
        <v>2.3094688221708992</v>
      </c>
      <c r="BEZ91" s="2024" t="s">
        <v>8059</v>
      </c>
      <c r="BFA91" s="2024">
        <v>184</v>
      </c>
      <c r="BFB91" s="2024">
        <v>182</v>
      </c>
      <c r="BFC91" s="3029">
        <v>1.098901098901095</v>
      </c>
      <c r="BFD91" s="2024" t="s">
        <v>8059</v>
      </c>
      <c r="BFE91" s="3029">
        <v>21.749408983451538</v>
      </c>
      <c r="BFF91" s="3029">
        <v>21.016166281755197</v>
      </c>
      <c r="BFG91" s="3029">
        <v>-0.73324270169634076</v>
      </c>
      <c r="BFH91" s="2024" t="s">
        <v>1632</v>
      </c>
      <c r="BFI91" s="2780" t="s">
        <v>1632</v>
      </c>
      <c r="BFJ91" s="1495" t="s">
        <v>1632</v>
      </c>
      <c r="BFK91" s="1495" t="s">
        <v>1632</v>
      </c>
      <c r="BFL91" s="1495" t="s">
        <v>1625</v>
      </c>
      <c r="BFM91" s="1212">
        <v>10</v>
      </c>
      <c r="BFN91" s="1212">
        <v>10</v>
      </c>
      <c r="BFO91" s="1212">
        <v>10</v>
      </c>
      <c r="BFP91" s="1212">
        <v>0</v>
      </c>
      <c r="BFQ91" s="988">
        <f t="shared" si="186"/>
        <v>30</v>
      </c>
      <c r="BFR91" s="988">
        <f t="shared" si="187"/>
        <v>45</v>
      </c>
      <c r="BFS91" s="1993" t="s">
        <v>1632</v>
      </c>
      <c r="BFT91" s="1994" t="s">
        <v>1632</v>
      </c>
      <c r="BFU91" s="1994" t="s">
        <v>1632</v>
      </c>
      <c r="BFV91" s="1994" t="s">
        <v>1632</v>
      </c>
      <c r="BFW91" s="1995">
        <v>5</v>
      </c>
      <c r="BFX91" s="1995">
        <v>5</v>
      </c>
      <c r="BFY91" s="1995">
        <v>5</v>
      </c>
      <c r="BFZ91" s="1995">
        <v>5</v>
      </c>
      <c r="BGA91" s="1303">
        <f t="shared" si="188"/>
        <v>20</v>
      </c>
      <c r="BGB91" s="1303">
        <f t="shared" si="189"/>
        <v>1</v>
      </c>
      <c r="BGC91" s="1993" t="s">
        <v>1625</v>
      </c>
      <c r="BGD91" s="1994" t="s">
        <v>1625</v>
      </c>
      <c r="BGE91" s="1994" t="s">
        <v>1625</v>
      </c>
      <c r="BGF91" s="1994" t="s">
        <v>1625</v>
      </c>
      <c r="BGG91" s="1995">
        <v>0</v>
      </c>
      <c r="BGH91" s="1995">
        <v>0</v>
      </c>
      <c r="BGI91" s="1995">
        <v>0</v>
      </c>
      <c r="BGJ91" s="1995">
        <v>0</v>
      </c>
      <c r="BGK91" s="1303">
        <f t="shared" si="190"/>
        <v>0</v>
      </c>
      <c r="BGL91" s="1303">
        <f t="shared" si="191"/>
        <v>14</v>
      </c>
      <c r="BGM91" s="1993" t="s">
        <v>1632</v>
      </c>
      <c r="BGN91" s="1994" t="s">
        <v>1632</v>
      </c>
      <c r="BGO91" s="1994" t="s">
        <v>1632</v>
      </c>
      <c r="BGP91" s="1994" t="s">
        <v>1632</v>
      </c>
      <c r="BGQ91" s="1995">
        <v>5</v>
      </c>
      <c r="BGR91" s="1995">
        <v>5</v>
      </c>
      <c r="BGS91" s="1995">
        <v>5</v>
      </c>
      <c r="BGT91" s="1995">
        <v>5</v>
      </c>
      <c r="BGU91" s="1303">
        <f t="shared" si="192"/>
        <v>20</v>
      </c>
      <c r="BGV91" s="1303">
        <f t="shared" si="193"/>
        <v>1</v>
      </c>
      <c r="BGW91" s="1993" t="s">
        <v>1632</v>
      </c>
      <c r="BGX91" s="1994" t="s">
        <v>1632</v>
      </c>
      <c r="BGY91" s="1994" t="s">
        <v>1625</v>
      </c>
      <c r="BGZ91" s="1994" t="s">
        <v>1625</v>
      </c>
      <c r="BHA91" s="1995">
        <v>5</v>
      </c>
      <c r="BHB91" s="1995">
        <v>5</v>
      </c>
      <c r="BHC91" s="1995">
        <v>0</v>
      </c>
      <c r="BHD91" s="1995">
        <v>0</v>
      </c>
      <c r="BHE91" s="1303">
        <f t="shared" si="194"/>
        <v>10</v>
      </c>
      <c r="BHF91" s="1303">
        <f t="shared" si="195"/>
        <v>63</v>
      </c>
      <c r="BHG91" s="1993" t="s">
        <v>1632</v>
      </c>
      <c r="BHH91" s="1994" t="s">
        <v>1632</v>
      </c>
      <c r="BHI91" s="1994" t="s">
        <v>1632</v>
      </c>
      <c r="BHJ91" s="1994" t="s">
        <v>1625</v>
      </c>
      <c r="BHK91" s="1995">
        <v>5</v>
      </c>
      <c r="BHL91" s="1995">
        <v>5</v>
      </c>
      <c r="BHM91" s="1995">
        <v>5</v>
      </c>
      <c r="BHN91" s="1995">
        <v>0</v>
      </c>
      <c r="BHO91" s="1303">
        <f t="shared" si="196"/>
        <v>15</v>
      </c>
      <c r="BHP91" s="1303">
        <f t="shared" si="197"/>
        <v>25</v>
      </c>
      <c r="BHQ91" s="1993" t="s">
        <v>1625</v>
      </c>
      <c r="BHR91" s="1994" t="s">
        <v>1632</v>
      </c>
      <c r="BHS91" s="1994" t="s">
        <v>1625</v>
      </c>
      <c r="BHT91" s="1994" t="s">
        <v>1625</v>
      </c>
      <c r="BHU91" s="1995">
        <v>0</v>
      </c>
      <c r="BHV91" s="1995">
        <v>5</v>
      </c>
      <c r="BHW91" s="1995">
        <v>0</v>
      </c>
      <c r="BHX91" s="1995">
        <v>0</v>
      </c>
      <c r="BHY91" s="1303">
        <f t="shared" si="198"/>
        <v>5</v>
      </c>
      <c r="BHZ91" s="1303">
        <f t="shared" si="199"/>
        <v>75</v>
      </c>
      <c r="BIA91" s="1993" t="s">
        <v>1626</v>
      </c>
      <c r="BIB91" s="1994" t="s">
        <v>1626</v>
      </c>
      <c r="BIC91" s="1994" t="s">
        <v>1625</v>
      </c>
      <c r="BID91" s="1994" t="s">
        <v>1626</v>
      </c>
      <c r="BIE91" s="1994" t="s">
        <v>1625</v>
      </c>
      <c r="BIF91" s="4112">
        <f t="shared" si="200"/>
        <v>3</v>
      </c>
      <c r="BIG91" s="1303">
        <f t="shared" si="201"/>
        <v>71</v>
      </c>
      <c r="BIH91" s="2916">
        <v>5</v>
      </c>
      <c r="BII91" s="3967">
        <v>5.4644808743169397</v>
      </c>
      <c r="BIJ91" s="1303">
        <f t="shared" si="202"/>
        <v>31</v>
      </c>
      <c r="BIK91" s="2073">
        <v>22</v>
      </c>
      <c r="BIL91" s="1303">
        <v>4</v>
      </c>
      <c r="BIM91" s="1995">
        <v>18.181818181818183</v>
      </c>
      <c r="BIN91" s="1303">
        <f t="shared" si="203"/>
        <v>55</v>
      </c>
      <c r="BIO91" s="1993" t="s">
        <v>1625</v>
      </c>
      <c r="BIP91" s="1994" t="s">
        <v>1625</v>
      </c>
      <c r="BIQ91" s="1994" t="s">
        <v>1625</v>
      </c>
      <c r="BIR91" s="1994" t="s">
        <v>1625</v>
      </c>
      <c r="BIS91" s="1994" t="s">
        <v>1625</v>
      </c>
      <c r="BIT91" s="1994" t="s">
        <v>1625</v>
      </c>
      <c r="BIU91" s="1994" t="s">
        <v>1625</v>
      </c>
      <c r="BIV91" s="1994" t="s">
        <v>1625</v>
      </c>
      <c r="BIW91" s="1994" t="s">
        <v>1625</v>
      </c>
      <c r="BIX91" s="1994" t="s">
        <v>1625</v>
      </c>
      <c r="BIY91" s="3617">
        <f t="shared" si="204"/>
        <v>0</v>
      </c>
      <c r="BIZ91" s="2906">
        <f t="shared" si="205"/>
        <v>67</v>
      </c>
      <c r="BJA91" s="3971">
        <v>4</v>
      </c>
      <c r="BJB91" s="3972">
        <v>4.3715846994535523</v>
      </c>
      <c r="BJC91" s="3971">
        <v>0</v>
      </c>
      <c r="BJD91" s="3972">
        <v>0</v>
      </c>
      <c r="BJE91" s="3972">
        <v>56</v>
      </c>
      <c r="BJF91" s="3971">
        <v>0</v>
      </c>
      <c r="BJG91" s="3972">
        <v>0</v>
      </c>
      <c r="BJH91" s="3972">
        <v>53</v>
      </c>
      <c r="BJI91" s="3971">
        <v>0</v>
      </c>
      <c r="BJJ91" s="3972">
        <v>0</v>
      </c>
      <c r="BJK91" s="3973">
        <v>41</v>
      </c>
      <c r="BJL91" s="3971">
        <v>6</v>
      </c>
      <c r="BJM91" s="3972">
        <v>6.557377049180328</v>
      </c>
      <c r="BJN91" s="3971">
        <v>0</v>
      </c>
      <c r="BJO91" s="3972">
        <v>0</v>
      </c>
      <c r="BJP91" s="3973">
        <v>35</v>
      </c>
      <c r="BJQ91" s="3971">
        <v>637</v>
      </c>
      <c r="BJR91" s="3972">
        <v>696.17486338797823</v>
      </c>
      <c r="BJS91" s="3971">
        <v>0</v>
      </c>
      <c r="BJT91" s="3972">
        <v>0</v>
      </c>
      <c r="BJU91" s="3973">
        <v>28</v>
      </c>
      <c r="BJV91" s="2074">
        <v>50</v>
      </c>
      <c r="BJW91" s="1303">
        <f t="shared" si="116"/>
        <v>13</v>
      </c>
      <c r="BJX91" s="1993" t="s">
        <v>1625</v>
      </c>
      <c r="BJY91" s="1994" t="s">
        <v>1625</v>
      </c>
      <c r="BJZ91" s="1495" t="s">
        <v>1625</v>
      </c>
      <c r="BKA91" s="1495" t="s">
        <v>1625</v>
      </c>
      <c r="BKB91" s="1212">
        <v>0</v>
      </c>
      <c r="BKC91" s="1212">
        <v>0</v>
      </c>
      <c r="BKD91" s="1212">
        <v>0</v>
      </c>
      <c r="BKE91" s="1212">
        <v>0</v>
      </c>
      <c r="BKF91" s="988">
        <f t="shared" si="206"/>
        <v>0</v>
      </c>
      <c r="BKG91" s="988">
        <f t="shared" si="207"/>
        <v>48</v>
      </c>
      <c r="BKH91" s="2780" t="s">
        <v>1625</v>
      </c>
      <c r="BKI91" s="1495" t="s">
        <v>1625</v>
      </c>
      <c r="BKJ91" s="1495" t="s">
        <v>1625</v>
      </c>
      <c r="BKK91" s="1495" t="s">
        <v>1625</v>
      </c>
      <c r="BKL91" s="1212">
        <v>0</v>
      </c>
      <c r="BKM91" s="1212">
        <v>0</v>
      </c>
      <c r="BKN91" s="1212">
        <v>0</v>
      </c>
      <c r="BKO91" s="1212">
        <v>0</v>
      </c>
      <c r="BKP91" s="988">
        <f t="shared" si="208"/>
        <v>0</v>
      </c>
      <c r="BKQ91" s="988">
        <f t="shared" si="209"/>
        <v>38</v>
      </c>
      <c r="BKR91" s="2780" t="s">
        <v>1625</v>
      </c>
      <c r="BKS91" s="1495" t="s">
        <v>1625</v>
      </c>
      <c r="BKT91" s="1495" t="s">
        <v>1625</v>
      </c>
      <c r="BKU91" s="1495" t="s">
        <v>1625</v>
      </c>
      <c r="BKV91" s="1212">
        <v>0</v>
      </c>
      <c r="BKW91" s="1212">
        <v>0</v>
      </c>
      <c r="BKX91" s="1212">
        <v>0</v>
      </c>
      <c r="BKY91" s="1212">
        <v>0</v>
      </c>
      <c r="BKZ91" s="988">
        <f t="shared" si="210"/>
        <v>0</v>
      </c>
      <c r="BLA91" s="988">
        <f t="shared" si="211"/>
        <v>42</v>
      </c>
      <c r="BLB91" s="3971">
        <v>4</v>
      </c>
      <c r="BLC91" s="3972">
        <v>4.3715846994535523</v>
      </c>
      <c r="BLD91" s="3973">
        <v>11</v>
      </c>
      <c r="BLE91" s="3971">
        <v>0</v>
      </c>
      <c r="BLF91" s="3972">
        <v>0</v>
      </c>
      <c r="BLG91" s="3973">
        <v>14</v>
      </c>
      <c r="BLH91" s="3971">
        <v>1</v>
      </c>
      <c r="BLI91" s="3972">
        <v>1.0928961748633881</v>
      </c>
      <c r="BLJ91" s="3973">
        <v>14</v>
      </c>
      <c r="BLK91" s="3971">
        <v>2</v>
      </c>
      <c r="BLL91" s="3972">
        <v>2.1857923497267762</v>
      </c>
      <c r="BLM91" s="3973">
        <v>8</v>
      </c>
      <c r="BLN91" s="3971">
        <v>0</v>
      </c>
      <c r="BLO91" s="3972">
        <v>0</v>
      </c>
      <c r="BLP91" s="3973">
        <v>58</v>
      </c>
      <c r="BLQ91" s="3971">
        <v>0</v>
      </c>
      <c r="BLR91" s="3972">
        <v>0</v>
      </c>
      <c r="BLS91" s="3973">
        <v>13</v>
      </c>
      <c r="BLT91" s="3971">
        <v>0</v>
      </c>
      <c r="BLU91" s="3972">
        <v>0</v>
      </c>
      <c r="BLV91" s="3973">
        <v>14</v>
      </c>
      <c r="BLW91" s="3971">
        <v>0</v>
      </c>
      <c r="BLX91" s="3972">
        <v>0</v>
      </c>
      <c r="BLY91" s="3973">
        <v>42</v>
      </c>
      <c r="BLZ91" s="2782">
        <v>3</v>
      </c>
      <c r="BMA91" s="2773">
        <v>3.278688524590164</v>
      </c>
      <c r="BMB91" s="988">
        <v>7</v>
      </c>
      <c r="BMC91" s="2782">
        <v>0</v>
      </c>
      <c r="BMD91" s="2773">
        <v>0</v>
      </c>
      <c r="BME91" s="988">
        <v>67</v>
      </c>
      <c r="BMF91" s="2782">
        <v>0</v>
      </c>
      <c r="BMG91" s="2773">
        <v>0</v>
      </c>
      <c r="BMH91" s="988">
        <v>9</v>
      </c>
      <c r="BMI91" s="2782">
        <v>0</v>
      </c>
      <c r="BMJ91" s="2773">
        <v>0</v>
      </c>
      <c r="BMK91" s="988">
        <v>18</v>
      </c>
      <c r="BML91" s="2782">
        <v>0</v>
      </c>
      <c r="BMM91" s="2773">
        <v>0</v>
      </c>
      <c r="BMN91" s="988">
        <v>10</v>
      </c>
      <c r="BMO91" s="2782">
        <v>0</v>
      </c>
      <c r="BMP91" s="2773">
        <v>0</v>
      </c>
      <c r="BMQ91" s="988">
        <v>2</v>
      </c>
      <c r="BMR91" s="2782">
        <v>3</v>
      </c>
      <c r="BMS91" s="2773">
        <v>3.278688524590164</v>
      </c>
      <c r="BMT91" s="988">
        <v>11</v>
      </c>
      <c r="BMU91" s="2782">
        <v>0</v>
      </c>
      <c r="BMV91" s="2773">
        <v>0</v>
      </c>
      <c r="BMW91" s="988">
        <v>69</v>
      </c>
      <c r="BMX91" s="2782">
        <v>0</v>
      </c>
      <c r="BMY91" s="2773">
        <v>0</v>
      </c>
      <c r="BMZ91" s="988">
        <v>20</v>
      </c>
      <c r="BNA91" s="2782">
        <v>0</v>
      </c>
      <c r="BNB91" s="2773">
        <v>0</v>
      </c>
      <c r="BNC91" s="988">
        <v>28</v>
      </c>
      <c r="BND91" s="2782">
        <v>0</v>
      </c>
      <c r="BNE91" s="2773">
        <v>0</v>
      </c>
      <c r="BNF91" s="988">
        <v>4</v>
      </c>
      <c r="BNG91" s="2782">
        <v>1</v>
      </c>
      <c r="BNH91" s="2773">
        <v>1.0928961748633881</v>
      </c>
      <c r="BNI91" s="988">
        <v>5</v>
      </c>
      <c r="BNJ91" s="2782">
        <v>1</v>
      </c>
      <c r="BNK91" s="2773">
        <v>1.0928961748633881</v>
      </c>
      <c r="BNL91" s="988">
        <v>7</v>
      </c>
      <c r="BNM91" s="2782">
        <v>0</v>
      </c>
      <c r="BNN91" s="2773">
        <v>0</v>
      </c>
      <c r="BNO91" s="988">
        <v>5</v>
      </c>
      <c r="BNQ91" s="729">
        <v>29</v>
      </c>
      <c r="BNR91" s="729">
        <v>6</v>
      </c>
      <c r="BNS91" s="729">
        <v>912</v>
      </c>
      <c r="BNT91" s="729">
        <v>31.798245614035089</v>
      </c>
      <c r="BNU91" s="729">
        <v>6.5789473684210522</v>
      </c>
      <c r="BNV91" s="4113">
        <v>34</v>
      </c>
      <c r="BNW91" s="4113">
        <v>48</v>
      </c>
    </row>
    <row r="92" spans="1:1739" ht="14" x14ac:dyDescent="0.2">
      <c r="A92" s="778">
        <v>1</v>
      </c>
      <c r="B92" s="779" t="s">
        <v>1908</v>
      </c>
      <c r="C92" s="779"/>
      <c r="D92" s="779" t="s">
        <v>1622</v>
      </c>
      <c r="E92" s="779"/>
      <c r="F92" s="780" t="s">
        <v>1909</v>
      </c>
      <c r="G92" s="781"/>
      <c r="H92" s="782">
        <v>234</v>
      </c>
      <c r="I92" s="785">
        <v>7.21</v>
      </c>
      <c r="J92" s="781"/>
      <c r="K92" s="784">
        <v>183</v>
      </c>
      <c r="L92" s="785">
        <v>7.21</v>
      </c>
      <c r="M92" s="793"/>
      <c r="N92" s="781">
        <f t="shared" si="119"/>
        <v>0</v>
      </c>
      <c r="O92" s="784">
        <v>294</v>
      </c>
      <c r="P92" s="785">
        <v>7.19</v>
      </c>
      <c r="Q92" s="793"/>
      <c r="R92" s="781">
        <f t="shared" si="121"/>
        <v>-1.9999999999999574E-2</v>
      </c>
      <c r="S92" s="784">
        <v>2111</v>
      </c>
      <c r="T92" s="785">
        <v>6.33</v>
      </c>
      <c r="U92" s="781"/>
      <c r="V92" s="784">
        <v>1810</v>
      </c>
      <c r="W92" s="785">
        <v>6.09</v>
      </c>
      <c r="X92" s="793"/>
      <c r="Y92" s="781">
        <f t="shared" si="122"/>
        <v>-0.24000000000000021</v>
      </c>
      <c r="Z92" s="784">
        <v>1614</v>
      </c>
      <c r="AA92" s="785">
        <v>6.2137546468401483</v>
      </c>
      <c r="AB92" s="793"/>
      <c r="AC92" s="781">
        <f t="shared" si="123"/>
        <v>0.12375464684014847</v>
      </c>
      <c r="AD92" s="4099">
        <v>1144</v>
      </c>
      <c r="AE92" s="4100">
        <v>6.1145104895104891</v>
      </c>
      <c r="AF92" s="784">
        <v>470</v>
      </c>
      <c r="AG92" s="786">
        <v>6.4553191489361703</v>
      </c>
      <c r="AH92" s="787"/>
      <c r="AI92" s="789">
        <v>781</v>
      </c>
      <c r="AJ92" s="786">
        <v>6.1895006402048658</v>
      </c>
      <c r="AK92" s="787"/>
      <c r="AL92" s="784">
        <v>363</v>
      </c>
      <c r="AM92" s="786">
        <v>5.9531680440771346</v>
      </c>
      <c r="AN92" s="786"/>
      <c r="AO92" s="4088"/>
      <c r="AP92" s="795"/>
      <c r="AQ92" s="787"/>
      <c r="AR92" s="792"/>
      <c r="AS92" s="783"/>
      <c r="AT92" s="792"/>
      <c r="AU92" s="783"/>
      <c r="AV92" s="784">
        <v>55</v>
      </c>
      <c r="AW92" s="794"/>
      <c r="AX92" s="793">
        <v>55</v>
      </c>
      <c r="AY92" s="794"/>
      <c r="AZ92" s="784">
        <v>55</v>
      </c>
      <c r="BA92" s="2540"/>
      <c r="BB92" s="2546"/>
      <c r="BC92" s="2534"/>
      <c r="BD92" s="784">
        <v>291</v>
      </c>
      <c r="BE92" s="785">
        <v>23.711340206185564</v>
      </c>
      <c r="BF92" s="787">
        <f t="shared" si="129"/>
        <v>39</v>
      </c>
      <c r="BG92" s="784">
        <v>295</v>
      </c>
      <c r="BH92" s="785">
        <v>11.525423728813559</v>
      </c>
      <c r="BI92" s="787">
        <f t="shared" si="130"/>
        <v>16</v>
      </c>
      <c r="BJ92" s="784">
        <v>288</v>
      </c>
      <c r="BK92" s="785">
        <v>45.486111111111107</v>
      </c>
      <c r="BL92" s="787">
        <f t="shared" si="131"/>
        <v>31</v>
      </c>
      <c r="BM92" s="4140">
        <v>295</v>
      </c>
      <c r="BN92" s="4141">
        <v>15.932203389830507</v>
      </c>
      <c r="BO92" s="787">
        <v>20</v>
      </c>
      <c r="BP92" s="784">
        <v>292</v>
      </c>
      <c r="BQ92" s="785">
        <v>2.054794520547945</v>
      </c>
      <c r="BR92" s="787">
        <v>59</v>
      </c>
      <c r="BS92" s="4140">
        <v>297</v>
      </c>
      <c r="BT92" s="4141">
        <v>35.016835016835017</v>
      </c>
      <c r="BU92" s="4142">
        <v>30</v>
      </c>
      <c r="BV92" s="784">
        <v>486</v>
      </c>
      <c r="BW92" s="785">
        <v>58.436213991769549</v>
      </c>
      <c r="BX92" s="787">
        <f t="shared" si="132"/>
        <v>46</v>
      </c>
      <c r="BY92" s="784">
        <v>495</v>
      </c>
      <c r="BZ92" s="785">
        <v>76.767676767676761</v>
      </c>
      <c r="CA92" s="787">
        <f t="shared" si="133"/>
        <v>49</v>
      </c>
      <c r="CB92" s="784">
        <v>467</v>
      </c>
      <c r="CC92" s="785">
        <v>60.171306209850108</v>
      </c>
      <c r="CD92" s="787">
        <f t="shared" si="134"/>
        <v>31</v>
      </c>
      <c r="CE92" s="3823">
        <v>492</v>
      </c>
      <c r="CF92" s="3824">
        <v>38.211382113821138</v>
      </c>
      <c r="CG92" s="3825"/>
      <c r="CH92" s="3823">
        <v>436</v>
      </c>
      <c r="CI92" s="3824">
        <v>4.1284403669724776</v>
      </c>
      <c r="CJ92" s="3825"/>
      <c r="CK92" s="784">
        <v>481</v>
      </c>
      <c r="CL92" s="785">
        <v>51.351351351351347</v>
      </c>
      <c r="CM92" s="787">
        <f t="shared" si="136"/>
        <v>46</v>
      </c>
      <c r="CN92" s="2555">
        <v>13.8</v>
      </c>
      <c r="CO92" s="2556"/>
      <c r="CP92" s="2557">
        <v>2.7</v>
      </c>
      <c r="CQ92" s="2557">
        <v>5.5</v>
      </c>
      <c r="CR92" s="2558">
        <v>5.7</v>
      </c>
      <c r="CS92" s="792">
        <v>14.2</v>
      </c>
      <c r="CT92" s="783">
        <v>13.8</v>
      </c>
      <c r="CU92" s="781">
        <v>16.2</v>
      </c>
      <c r="CV92" s="2357">
        <f t="shared" si="137"/>
        <v>33</v>
      </c>
      <c r="CW92" s="781">
        <v>3.0999999999999996</v>
      </c>
      <c r="CX92" s="781">
        <v>6.6</v>
      </c>
      <c r="CY92" s="781">
        <v>6.6</v>
      </c>
      <c r="CZ92" s="796"/>
      <c r="DA92" s="781"/>
      <c r="DB92" s="781"/>
      <c r="DC92" s="794"/>
      <c r="DD92" s="781"/>
      <c r="DE92" s="781"/>
      <c r="DF92" s="794"/>
      <c r="DG92" s="781"/>
      <c r="DH92" s="781"/>
      <c r="DI92" s="794"/>
      <c r="DJ92" s="781"/>
      <c r="DK92" s="781"/>
      <c r="DL92" s="797"/>
      <c r="DM92" s="781"/>
      <c r="DN92" s="794"/>
      <c r="DO92" s="795"/>
      <c r="DP92" s="785"/>
      <c r="DQ92" s="785"/>
      <c r="DR92" s="783"/>
      <c r="DS92" s="792"/>
      <c r="DT92" s="785"/>
      <c r="DU92" s="785"/>
      <c r="DV92" s="783"/>
      <c r="DW92" s="792"/>
      <c r="DX92" s="785"/>
      <c r="DY92" s="785"/>
      <c r="DZ92" s="783"/>
      <c r="EA92" s="784">
        <v>287</v>
      </c>
      <c r="EB92" s="798">
        <v>76.306620209059233</v>
      </c>
      <c r="EC92" s="783"/>
      <c r="ED92" s="784">
        <v>425</v>
      </c>
      <c r="EE92" s="798">
        <v>52.235294117647058</v>
      </c>
      <c r="EF92" s="783"/>
      <c r="EG92" s="3833">
        <v>255</v>
      </c>
      <c r="EH92" s="4143">
        <v>60.392156862745097</v>
      </c>
      <c r="EI92" s="3834">
        <v>38</v>
      </c>
      <c r="EJ92" s="3835">
        <v>237</v>
      </c>
      <c r="EK92" s="3836">
        <v>0.88095238095238093</v>
      </c>
      <c r="EL92" s="3837">
        <v>43</v>
      </c>
      <c r="EM92" s="3838">
        <v>8.8607594936708853</v>
      </c>
      <c r="EN92" s="3839">
        <v>39</v>
      </c>
      <c r="EO92" s="3835">
        <v>252</v>
      </c>
      <c r="EP92" s="3840">
        <v>1.5089285714285714</v>
      </c>
      <c r="EQ92" s="3840">
        <v>23</v>
      </c>
      <c r="ER92" s="3838">
        <v>22.222222222222221</v>
      </c>
      <c r="ES92" s="3839">
        <v>17</v>
      </c>
      <c r="ET92" s="3835">
        <v>245</v>
      </c>
      <c r="EU92" s="3840">
        <v>1.3108108108108107</v>
      </c>
      <c r="EV92" s="3840">
        <v>4</v>
      </c>
      <c r="EW92" s="3838">
        <v>15.102040816326531</v>
      </c>
      <c r="EX92" s="3839">
        <v>63</v>
      </c>
      <c r="EY92" s="3835">
        <v>241</v>
      </c>
      <c r="EZ92" s="3840">
        <v>1.0625</v>
      </c>
      <c r="FA92" s="3840">
        <v>10</v>
      </c>
      <c r="FB92" s="3838">
        <v>6.6390041493775938</v>
      </c>
      <c r="FC92" s="3839">
        <v>37</v>
      </c>
      <c r="FD92" s="3835">
        <v>232</v>
      </c>
      <c r="FE92" s="3837">
        <v>1.3</v>
      </c>
      <c r="FF92" s="3837">
        <v>12</v>
      </c>
      <c r="FG92" s="3838">
        <v>2.1551724137931036</v>
      </c>
      <c r="FH92" s="3839">
        <v>69</v>
      </c>
      <c r="FI92" s="3841">
        <v>241</v>
      </c>
      <c r="FJ92" s="3837">
        <v>0.58333333333333337</v>
      </c>
      <c r="FK92" s="3837">
        <v>29</v>
      </c>
      <c r="FL92" s="3838">
        <v>2.4896265560165975</v>
      </c>
      <c r="FM92" s="3842">
        <v>39</v>
      </c>
      <c r="FN92" s="3835">
        <v>266</v>
      </c>
      <c r="FO92" s="3837">
        <v>0.67500000000000004</v>
      </c>
      <c r="FP92" s="3837">
        <v>34</v>
      </c>
      <c r="FQ92" s="3838">
        <v>7.518796992481203</v>
      </c>
      <c r="FR92" s="3839">
        <v>25</v>
      </c>
      <c r="FS92" s="3835">
        <v>241</v>
      </c>
      <c r="FT92" s="3837">
        <v>3.1578947368421053</v>
      </c>
      <c r="FU92" s="3837">
        <v>26</v>
      </c>
      <c r="FV92" s="3838">
        <v>39.419087136929463</v>
      </c>
      <c r="FW92" s="3839">
        <v>21</v>
      </c>
      <c r="FX92" s="4144">
        <v>491</v>
      </c>
      <c r="FY92" s="4143">
        <v>19.34826883910387</v>
      </c>
      <c r="FZ92" s="4145"/>
      <c r="GA92" s="4146">
        <v>440</v>
      </c>
      <c r="GB92" s="3621">
        <v>0.84615384615384615</v>
      </c>
      <c r="GC92" s="3621"/>
      <c r="GD92" s="4143">
        <v>2.9545454545454546</v>
      </c>
      <c r="GE92" s="3834"/>
      <c r="GF92" s="4146">
        <v>448</v>
      </c>
      <c r="GG92" s="3621">
        <v>1.0909090909090908</v>
      </c>
      <c r="GH92" s="3621"/>
      <c r="GI92" s="4143">
        <v>7.3660714285714288</v>
      </c>
      <c r="GJ92" s="3834"/>
      <c r="GK92" s="4146">
        <v>446</v>
      </c>
      <c r="GL92" s="3621">
        <v>0.86111111111111116</v>
      </c>
      <c r="GM92" s="3621"/>
      <c r="GN92" s="4143">
        <v>4.0358744394618835</v>
      </c>
      <c r="GO92" s="3834"/>
      <c r="GP92" s="4146">
        <v>444</v>
      </c>
      <c r="GQ92" s="3621">
        <v>1.1000000000000001</v>
      </c>
      <c r="GR92" s="3621"/>
      <c r="GS92" s="4143">
        <v>2.2522522522522523</v>
      </c>
      <c r="GT92" s="3834"/>
      <c r="GU92" s="4146">
        <v>461</v>
      </c>
      <c r="GV92" s="4147">
        <v>1.3867924528301887</v>
      </c>
      <c r="GW92" s="4147"/>
      <c r="GX92" s="4143">
        <v>11.496746203904555</v>
      </c>
      <c r="GY92" s="3834"/>
      <c r="GZ92" s="4146">
        <v>449</v>
      </c>
      <c r="HA92" s="4147">
        <v>0.65384615384615385</v>
      </c>
      <c r="HB92" s="4147"/>
      <c r="HC92" s="4143">
        <v>2.8953229398663698</v>
      </c>
      <c r="HD92" s="3834"/>
      <c r="HE92" s="4146">
        <v>443</v>
      </c>
      <c r="HF92" s="4147">
        <v>0.66666666666666663</v>
      </c>
      <c r="HG92" s="4147"/>
      <c r="HH92" s="4143">
        <v>1.3544018058690745</v>
      </c>
      <c r="HI92" s="3834"/>
      <c r="HJ92" s="4146">
        <v>445</v>
      </c>
      <c r="HK92" s="4147">
        <v>3.25</v>
      </c>
      <c r="HL92" s="4147"/>
      <c r="HM92" s="4143">
        <v>0.44943820224719105</v>
      </c>
      <c r="HN92" s="3834"/>
      <c r="HO92" s="2555"/>
      <c r="HP92" s="2557"/>
      <c r="HQ92" s="2557"/>
      <c r="HR92" s="2557"/>
      <c r="HS92" s="2557"/>
      <c r="HT92" s="2557"/>
      <c r="HU92" s="2557"/>
      <c r="HV92" s="2557"/>
      <c r="HW92" s="2557"/>
      <c r="HX92" s="2573"/>
      <c r="HY92" s="792"/>
      <c r="HZ92" s="785"/>
      <c r="IA92" s="785"/>
      <c r="IB92" s="785"/>
      <c r="IC92" s="785"/>
      <c r="ID92" s="785"/>
      <c r="IE92" s="785"/>
      <c r="IF92" s="785"/>
      <c r="IG92" s="785"/>
      <c r="IH92" s="783"/>
      <c r="II92" s="1277"/>
      <c r="IJ92" s="1278"/>
      <c r="IK92" s="1278"/>
      <c r="IL92" s="1278"/>
      <c r="IM92" s="1278"/>
      <c r="IN92" s="1278"/>
      <c r="IO92" s="1278"/>
      <c r="IP92" s="1278"/>
      <c r="IQ92" s="1279"/>
      <c r="IR92" s="1277"/>
      <c r="IS92" s="1278"/>
      <c r="IT92" s="1278"/>
      <c r="IU92" s="1278"/>
      <c r="IV92" s="1278"/>
      <c r="IW92" s="1278"/>
      <c r="IX92" s="1278"/>
      <c r="IY92" s="1278"/>
      <c r="IZ92" s="1279"/>
      <c r="JA92" s="1277"/>
      <c r="JB92" s="1278"/>
      <c r="JC92" s="1278"/>
      <c r="JD92" s="1278"/>
      <c r="JE92" s="1278"/>
      <c r="JF92" s="1278"/>
      <c r="JG92" s="1278"/>
      <c r="JH92" s="1278"/>
      <c r="JI92" s="1279"/>
      <c r="JJ92" s="1277"/>
      <c r="JK92" s="1278"/>
      <c r="JL92" s="1278"/>
      <c r="JM92" s="1278"/>
      <c r="JN92" s="1278"/>
      <c r="JO92" s="1278"/>
      <c r="JP92" s="1278"/>
      <c r="JQ92" s="1278"/>
      <c r="JR92" s="1279"/>
      <c r="JS92" s="1277"/>
      <c r="JT92" s="1278"/>
      <c r="JU92" s="1278"/>
      <c r="JV92" s="1278"/>
      <c r="JW92" s="1278"/>
      <c r="JX92" s="1278"/>
      <c r="JY92" s="1278"/>
      <c r="JZ92" s="1278"/>
      <c r="KA92" s="1279"/>
      <c r="KB92" s="1277"/>
      <c r="KC92" s="1278"/>
      <c r="KD92" s="1278"/>
      <c r="KE92" s="1278"/>
      <c r="KF92" s="1278"/>
      <c r="KG92" s="1278"/>
      <c r="KH92" s="1278"/>
      <c r="KI92" s="1278"/>
      <c r="KJ92" s="1279"/>
      <c r="KK92" s="792"/>
      <c r="KL92" s="783"/>
      <c r="KM92" s="792"/>
      <c r="KN92" s="783"/>
      <c r="KO92" s="781"/>
      <c r="KP92" s="781"/>
      <c r="KQ92" s="781"/>
      <c r="KR92" s="781"/>
      <c r="KS92" s="781"/>
      <c r="KT92" s="781"/>
      <c r="KU92" s="781"/>
      <c r="KV92" s="781"/>
      <c r="KW92" s="781"/>
      <c r="KX92" s="781"/>
      <c r="KY92" s="781"/>
      <c r="KZ92" s="781"/>
      <c r="LA92" s="797"/>
      <c r="LB92" s="781"/>
      <c r="LC92" s="781"/>
      <c r="LD92" s="781"/>
      <c r="LE92" s="781" t="s">
        <v>81</v>
      </c>
      <c r="LF92" s="802"/>
      <c r="LG92" s="783"/>
      <c r="LH92" s="797" t="s">
        <v>81</v>
      </c>
      <c r="LI92" s="781" t="s">
        <v>81</v>
      </c>
      <c r="LJ92" s="802"/>
      <c r="LK92" s="783"/>
      <c r="LL92" s="2606" t="s">
        <v>81</v>
      </c>
      <c r="LM92" s="2607" t="s">
        <v>81</v>
      </c>
      <c r="LN92" s="2607" t="s">
        <v>81</v>
      </c>
      <c r="LO92" s="2607" t="s">
        <v>81</v>
      </c>
      <c r="LP92" s="2607"/>
      <c r="LQ92" s="2608"/>
      <c r="LR92" s="3005" t="s">
        <v>81</v>
      </c>
      <c r="LS92" s="3006" t="s">
        <v>81</v>
      </c>
      <c r="LT92" s="3006" t="s">
        <v>81</v>
      </c>
      <c r="LU92" s="3006" t="s">
        <v>81</v>
      </c>
      <c r="LV92" s="2607"/>
      <c r="LW92" s="2608"/>
      <c r="LX92" s="3005" t="s">
        <v>81</v>
      </c>
      <c r="LY92" s="3006" t="s">
        <v>81</v>
      </c>
      <c r="LZ92" s="3006" t="s">
        <v>81</v>
      </c>
      <c r="MA92" s="3006" t="s">
        <v>81</v>
      </c>
      <c r="MB92" s="2607"/>
      <c r="MC92" s="2608"/>
      <c r="MD92" s="3005" t="s">
        <v>81</v>
      </c>
      <c r="ME92" s="3006" t="s">
        <v>81</v>
      </c>
      <c r="MF92" s="3006" t="s">
        <v>81</v>
      </c>
      <c r="MG92" s="3006" t="s">
        <v>81</v>
      </c>
      <c r="MH92" s="2607"/>
      <c r="MI92" s="2608"/>
      <c r="MJ92" s="3005" t="s">
        <v>81</v>
      </c>
      <c r="MK92" s="3006" t="s">
        <v>81</v>
      </c>
      <c r="ML92" s="3006" t="s">
        <v>81</v>
      </c>
      <c r="MM92" s="3006" t="s">
        <v>81</v>
      </c>
      <c r="MN92" s="2607"/>
      <c r="MO92" s="2608"/>
      <c r="MP92" s="3005" t="s">
        <v>81</v>
      </c>
      <c r="MQ92" s="3006" t="s">
        <v>81</v>
      </c>
      <c r="MR92" s="3006" t="s">
        <v>81</v>
      </c>
      <c r="MS92" s="3006" t="s">
        <v>81</v>
      </c>
      <c r="MT92" s="2607"/>
      <c r="MU92" s="2608"/>
      <c r="MV92" s="3005" t="s">
        <v>81</v>
      </c>
      <c r="MW92" s="3006" t="s">
        <v>81</v>
      </c>
      <c r="MX92" s="3006" t="s">
        <v>81</v>
      </c>
      <c r="MY92" s="2607"/>
      <c r="MZ92" s="2608"/>
      <c r="NA92" s="3005" t="s">
        <v>81</v>
      </c>
      <c r="NB92" s="3006" t="s">
        <v>81</v>
      </c>
      <c r="NC92" s="3006" t="s">
        <v>81</v>
      </c>
      <c r="ND92" s="3006" t="s">
        <v>81</v>
      </c>
      <c r="NE92" s="2607"/>
      <c r="NF92" s="2608"/>
      <c r="NG92" s="3006" t="s">
        <v>81</v>
      </c>
      <c r="NH92" s="3006" t="s">
        <v>81</v>
      </c>
      <c r="NI92" s="3006" t="s">
        <v>81</v>
      </c>
      <c r="NJ92" s="3006" t="s">
        <v>81</v>
      </c>
      <c r="NK92" s="2607"/>
      <c r="NL92" s="2608"/>
      <c r="NM92" s="781">
        <v>92.79</v>
      </c>
      <c r="NN92" s="781"/>
      <c r="NO92" s="797"/>
      <c r="NP92" s="781"/>
      <c r="NQ92" s="781"/>
      <c r="NR92" s="781"/>
      <c r="NS92" s="781"/>
      <c r="NT92" s="781"/>
      <c r="NU92" s="781"/>
      <c r="NV92" s="781"/>
      <c r="NW92" s="781"/>
      <c r="NX92" s="781"/>
      <c r="NY92" s="781"/>
      <c r="NZ92" s="781"/>
      <c r="OA92" s="806"/>
      <c r="OB92" s="806"/>
      <c r="OC92" s="781"/>
      <c r="OD92" s="781"/>
      <c r="OE92" s="781"/>
      <c r="OF92" s="781"/>
      <c r="OG92" s="781"/>
      <c r="OH92" s="781"/>
      <c r="OI92" s="781"/>
      <c r="OJ92" s="804"/>
      <c r="OK92" s="804"/>
      <c r="OL92" s="781"/>
      <c r="OM92" s="805"/>
      <c r="ON92" s="806"/>
      <c r="OO92" s="1359"/>
      <c r="OP92" s="797"/>
      <c r="OQ92" s="781"/>
      <c r="OR92" s="1359"/>
      <c r="OS92" s="1362">
        <v>29.107749913780363</v>
      </c>
      <c r="OT92" s="1359"/>
      <c r="OU92" s="781"/>
      <c r="OV92" s="781"/>
      <c r="OW92" s="781"/>
      <c r="OX92" s="781"/>
      <c r="OY92" s="781"/>
      <c r="OZ92" s="781"/>
      <c r="PA92" s="781"/>
      <c r="PB92" s="781"/>
      <c r="PC92" s="781"/>
      <c r="PD92" s="781"/>
      <c r="PE92" s="781"/>
      <c r="PF92" s="781"/>
      <c r="PG92" s="781"/>
      <c r="PH92" s="781"/>
      <c r="PI92" s="781"/>
      <c r="PJ92" s="781"/>
      <c r="PK92" s="781"/>
      <c r="PL92" s="781"/>
      <c r="PM92" s="797"/>
      <c r="PN92" s="781"/>
      <c r="PO92" s="781"/>
      <c r="PP92" s="781"/>
      <c r="PQ92" s="781"/>
      <c r="PR92" s="781"/>
      <c r="PS92" s="781"/>
      <c r="PT92" s="781"/>
      <c r="PU92" s="781"/>
      <c r="PV92" s="781"/>
      <c r="PW92" s="781"/>
      <c r="PX92" s="781"/>
      <c r="PY92" s="781"/>
      <c r="PZ92" s="781"/>
      <c r="QA92" s="781"/>
      <c r="QB92" s="781"/>
      <c r="QC92" s="781"/>
      <c r="QD92" s="781"/>
      <c r="QE92" s="781"/>
      <c r="QF92" s="781"/>
      <c r="QG92" s="781"/>
      <c r="QH92" s="781"/>
      <c r="QI92" s="781"/>
      <c r="QJ92" s="781"/>
      <c r="QK92" s="781"/>
      <c r="QL92" s="781"/>
      <c r="QM92" s="781"/>
      <c r="QN92" s="781"/>
      <c r="QO92" s="781"/>
      <c r="QP92" s="781"/>
      <c r="QQ92" s="781"/>
      <c r="QR92" s="781"/>
      <c r="QS92" s="781"/>
      <c r="QT92" s="781"/>
      <c r="QU92" s="797"/>
      <c r="QV92" s="781"/>
      <c r="QW92" s="781"/>
      <c r="QX92" s="781"/>
      <c r="QY92" s="781"/>
      <c r="QZ92" s="781"/>
      <c r="RA92" s="781"/>
      <c r="RB92" s="781"/>
      <c r="RC92" s="781"/>
      <c r="RD92" s="781"/>
      <c r="RE92" s="781"/>
      <c r="RF92" s="781"/>
      <c r="RG92" s="781"/>
      <c r="RH92" s="781"/>
      <c r="RI92" s="781"/>
      <c r="RJ92" s="781"/>
      <c r="RK92" s="781"/>
      <c r="RL92" s="781"/>
      <c r="RM92" s="797"/>
      <c r="RN92" s="781"/>
      <c r="RO92" s="781"/>
      <c r="RP92" s="781"/>
      <c r="RQ92" s="781"/>
      <c r="RR92" s="781"/>
      <c r="RS92" s="781"/>
      <c r="RT92" s="781"/>
      <c r="RU92" s="781"/>
      <c r="RV92" s="781"/>
      <c r="RW92" s="781"/>
      <c r="RX92" s="781"/>
      <c r="RY92" s="781"/>
      <c r="RZ92" s="781"/>
      <c r="SA92" s="781"/>
      <c r="SB92" s="781"/>
      <c r="SC92" s="781"/>
      <c r="SD92" s="781"/>
      <c r="SE92" s="781"/>
      <c r="SF92" s="781"/>
      <c r="SG92" s="781"/>
      <c r="SH92" s="781"/>
      <c r="SI92" s="781"/>
      <c r="SJ92" s="781"/>
      <c r="SK92" s="781"/>
      <c r="SL92" s="781"/>
      <c r="SM92" s="781"/>
      <c r="SN92" s="781"/>
      <c r="SO92" s="781"/>
      <c r="SP92" s="781"/>
      <c r="SQ92" s="781"/>
      <c r="SR92" s="781"/>
      <c r="SS92" s="781"/>
      <c r="ST92" s="1359"/>
      <c r="SU92" s="2165"/>
      <c r="SV92" s="2166"/>
      <c r="SW92" s="2166"/>
      <c r="SX92" s="2166"/>
      <c r="SY92" s="1359"/>
      <c r="SZ92" s="2165"/>
      <c r="TA92" s="2437"/>
      <c r="TB92" s="2166"/>
      <c r="TC92" s="2166"/>
      <c r="TD92" s="2165"/>
      <c r="TE92" s="2437"/>
      <c r="TF92" s="2166"/>
      <c r="TG92" s="2166"/>
      <c r="TH92" s="2165"/>
      <c r="TI92" s="2437"/>
      <c r="TJ92" s="2166"/>
      <c r="TK92" s="2166"/>
      <c r="TL92" s="2165"/>
      <c r="TM92" s="2437"/>
      <c r="TN92" s="2166"/>
      <c r="TO92" s="2166"/>
      <c r="TP92" s="2165"/>
      <c r="TQ92" s="2437"/>
      <c r="TR92" s="2166"/>
      <c r="TS92" s="2166"/>
      <c r="TT92" s="2165"/>
      <c r="TU92" s="2437"/>
      <c r="TV92" s="2166"/>
      <c r="TW92" s="2166"/>
      <c r="TX92" s="2165"/>
      <c r="TY92" s="2437"/>
      <c r="TZ92" s="2166"/>
      <c r="UA92" s="2166"/>
      <c r="UB92" s="2165"/>
      <c r="UC92" s="2437"/>
      <c r="UD92" s="2166"/>
      <c r="UE92" s="2166"/>
      <c r="UF92" s="2165"/>
      <c r="UG92" s="2437"/>
      <c r="UH92" s="2166"/>
      <c r="UI92" s="2166"/>
      <c r="UJ92" s="2165"/>
      <c r="UK92" s="2437"/>
      <c r="UL92" s="2166"/>
      <c r="UM92" s="2166"/>
      <c r="UN92" s="2165"/>
      <c r="UO92" s="2437"/>
      <c r="UP92" s="2166"/>
      <c r="UQ92" s="2166"/>
      <c r="UR92" s="2165"/>
      <c r="US92" s="2437"/>
      <c r="UT92" s="2166"/>
      <c r="UU92" s="2166"/>
      <c r="UV92" s="2165"/>
      <c r="UW92" s="2437"/>
      <c r="UX92" s="2166"/>
      <c r="UY92" s="2166"/>
      <c r="UZ92" s="2165"/>
      <c r="VA92" s="2437"/>
      <c r="VB92" s="2166"/>
      <c r="VC92" s="2166"/>
      <c r="VD92" s="2311"/>
      <c r="VE92" s="2166"/>
      <c r="VF92" s="2166"/>
      <c r="VG92" s="2166"/>
      <c r="VH92" s="2166"/>
      <c r="VI92" s="2166"/>
      <c r="VJ92" s="2166"/>
      <c r="VK92" s="2166"/>
      <c r="VL92" s="2166"/>
      <c r="VM92" s="2166"/>
      <c r="VN92" s="2166"/>
      <c r="VO92" s="2166"/>
      <c r="VP92" s="2166"/>
      <c r="VQ92" s="2166"/>
      <c r="VR92" s="2166"/>
      <c r="VS92" s="2166"/>
      <c r="VT92" s="2166"/>
      <c r="VU92" s="2166"/>
      <c r="VV92" s="2166"/>
      <c r="VW92" s="2166"/>
      <c r="VX92" s="2166"/>
      <c r="VY92" s="2166"/>
      <c r="VZ92" s="2166"/>
      <c r="WA92" s="2166"/>
      <c r="WB92" s="2166"/>
      <c r="WC92" s="2166"/>
      <c r="WD92" s="2166"/>
      <c r="WE92" s="2166"/>
      <c r="WF92" s="2166"/>
      <c r="WG92" s="2166"/>
      <c r="WH92" s="2166"/>
      <c r="WI92" s="2166"/>
      <c r="WJ92" s="2166"/>
      <c r="WK92" s="2166"/>
      <c r="WL92" s="2166"/>
      <c r="WM92" s="2166"/>
      <c r="WN92" s="2166"/>
      <c r="WO92" s="2166"/>
      <c r="WP92" s="2166"/>
      <c r="WQ92" s="2166"/>
      <c r="WR92" s="2166"/>
      <c r="WS92" s="2166"/>
      <c r="WT92" s="2166"/>
      <c r="WU92" s="2166"/>
      <c r="WV92" s="2150"/>
      <c r="WW92" s="781"/>
      <c r="WX92" s="781"/>
      <c r="WY92" s="781"/>
      <c r="WZ92" s="781"/>
      <c r="XA92" s="781"/>
      <c r="XB92" s="781"/>
      <c r="XC92" s="781"/>
      <c r="XD92" s="781"/>
      <c r="XE92" s="781"/>
      <c r="XF92" s="781"/>
      <c r="XG92" s="781"/>
      <c r="XH92" s="781"/>
      <c r="XI92" s="781"/>
      <c r="XJ92" s="781"/>
      <c r="XK92" s="781"/>
      <c r="XL92" s="781"/>
      <c r="XM92" s="781"/>
      <c r="XN92" s="781"/>
      <c r="XO92" s="781"/>
      <c r="XP92" s="781"/>
      <c r="XQ92" s="781"/>
      <c r="XR92" s="781"/>
      <c r="XS92" s="781"/>
      <c r="XT92" s="781"/>
      <c r="XU92" s="781"/>
      <c r="XV92" s="781"/>
      <c r="XW92" s="781"/>
      <c r="XX92" s="781"/>
      <c r="XY92" s="781"/>
      <c r="XZ92" s="781"/>
      <c r="YA92" s="781"/>
      <c r="YB92" s="781"/>
      <c r="YC92" s="781"/>
      <c r="YD92" s="781"/>
      <c r="YE92" s="781"/>
      <c r="YF92" s="781"/>
      <c r="YG92" s="781"/>
      <c r="YH92" s="781"/>
      <c r="YI92" s="781"/>
      <c r="YJ92" s="781"/>
      <c r="YK92" s="781"/>
      <c r="YL92" s="781"/>
      <c r="YM92" s="781"/>
      <c r="YN92" s="781"/>
      <c r="YO92" s="781"/>
      <c r="YP92" s="804"/>
      <c r="YQ92" s="804"/>
      <c r="YR92" s="781"/>
      <c r="YS92" s="781"/>
      <c r="YT92" s="781"/>
      <c r="YU92" s="781"/>
      <c r="YV92" s="1007">
        <v>296</v>
      </c>
      <c r="YW92" s="1162">
        <v>38.851351351351347</v>
      </c>
      <c r="YX92" s="794"/>
      <c r="YY92" s="1005">
        <v>1594</v>
      </c>
      <c r="YZ92" s="1162">
        <v>58.8456712672522</v>
      </c>
      <c r="ZA92" s="794"/>
      <c r="ZB92" s="794">
        <v>208</v>
      </c>
      <c r="ZC92" s="1162">
        <v>75.480769230769226</v>
      </c>
      <c r="ZD92" s="794"/>
      <c r="ZE92" s="1007">
        <v>286</v>
      </c>
      <c r="ZF92" s="794">
        <v>33.21678321678322</v>
      </c>
      <c r="ZG92" s="794"/>
      <c r="ZH92" s="2311"/>
      <c r="ZI92" s="2166"/>
      <c r="ZJ92" s="2166"/>
      <c r="ZK92" s="2694"/>
      <c r="ZL92" s="2166">
        <v>80.027548209366401</v>
      </c>
      <c r="ZM92" s="2166">
        <v>84.410195613515114</v>
      </c>
      <c r="ZN92" s="2705">
        <v>49</v>
      </c>
      <c r="ZO92" s="2705">
        <v>3374</v>
      </c>
      <c r="ZP92" s="2555">
        <v>55.167498218104058</v>
      </c>
      <c r="ZQ92" s="2557">
        <v>61.611721611721613</v>
      </c>
      <c r="ZR92" s="2706">
        <v>51</v>
      </c>
      <c r="ZS92" s="2707">
        <v>1365</v>
      </c>
      <c r="ZT92" s="4146">
        <v>70.036764705882348</v>
      </c>
      <c r="ZU92" s="4141">
        <v>81.742738589211612</v>
      </c>
      <c r="ZV92" s="4148">
        <v>35</v>
      </c>
      <c r="ZW92" s="4148">
        <v>482</v>
      </c>
      <c r="ZX92" s="4146">
        <v>53.229398663697104</v>
      </c>
      <c r="ZY92" s="4141">
        <v>52.642706131078221</v>
      </c>
      <c r="ZZ92" s="4148">
        <v>60</v>
      </c>
      <c r="AAA92" s="4148">
        <v>473</v>
      </c>
      <c r="AAB92" s="4146">
        <v>37.560975609756099</v>
      </c>
      <c r="AAC92" s="4141">
        <v>48.292682926829265</v>
      </c>
      <c r="AAD92" s="4148">
        <v>58</v>
      </c>
      <c r="AAE92" s="4148">
        <v>410</v>
      </c>
      <c r="AAF92" s="4149">
        <v>95.220030349013669</v>
      </c>
      <c r="AAG92" s="2705">
        <v>99.854121079504012</v>
      </c>
      <c r="AAH92" s="2705">
        <v>18</v>
      </c>
      <c r="AAI92" s="2724">
        <v>1371</v>
      </c>
      <c r="AAJ92" s="2555">
        <v>348.2</v>
      </c>
      <c r="AAK92" s="2706"/>
      <c r="AAL92" s="2557">
        <v>793.1</v>
      </c>
      <c r="AAM92" s="2706"/>
      <c r="AAN92" s="785"/>
      <c r="AAO92" s="793"/>
      <c r="AAP92" s="785"/>
      <c r="AAQ92" s="787"/>
      <c r="AAR92" s="781">
        <v>4.47</v>
      </c>
      <c r="AAS92" s="794"/>
      <c r="AAT92" s="781">
        <v>186.07</v>
      </c>
      <c r="AAU92" s="794"/>
      <c r="AAV92" s="781">
        <v>1.49</v>
      </c>
      <c r="AAW92" s="794"/>
      <c r="AAX92" s="781" t="e">
        <v>#N/A</v>
      </c>
      <c r="AAY92" s="794"/>
      <c r="AAZ92" s="781"/>
      <c r="ABA92" s="781"/>
      <c r="ABB92" s="781"/>
      <c r="ABC92" s="781"/>
      <c r="ABD92" s="781"/>
      <c r="ABE92" s="781"/>
      <c r="ABF92" s="781"/>
      <c r="ABG92" s="781"/>
      <c r="ABH92" s="781"/>
      <c r="ABI92" s="781"/>
      <c r="ABJ92" s="781"/>
      <c r="ABK92" s="781"/>
      <c r="ABL92" s="781"/>
      <c r="ABM92" s="781"/>
      <c r="ABN92" s="781"/>
      <c r="ABO92" s="781"/>
      <c r="ABP92" s="797"/>
      <c r="ABQ92" s="781"/>
      <c r="ABR92" s="781"/>
      <c r="ABS92" s="781"/>
      <c r="ABT92" s="781"/>
      <c r="ABU92" s="781"/>
      <c r="ABV92" s="781"/>
      <c r="ABW92" s="781"/>
      <c r="ABX92" s="781"/>
      <c r="ABY92" s="781"/>
      <c r="ABZ92" s="781"/>
      <c r="ACA92" s="794"/>
      <c r="ACB92" s="781"/>
      <c r="ACC92" s="781"/>
      <c r="ACD92" s="781"/>
      <c r="ACE92" s="781"/>
      <c r="ACF92" s="781"/>
      <c r="ACG92" s="781"/>
      <c r="ACH92" s="781"/>
      <c r="ACI92" s="781"/>
      <c r="ACJ92" s="781"/>
      <c r="ACK92" s="794"/>
      <c r="ACL92" s="781"/>
      <c r="ACM92" s="781"/>
      <c r="ACN92" s="781"/>
      <c r="ACO92" s="781"/>
      <c r="ACP92" s="781"/>
      <c r="ACQ92" s="781"/>
      <c r="ACR92" s="781"/>
      <c r="ACS92" s="794"/>
      <c r="ACT92" s="781"/>
      <c r="ACU92" s="781"/>
      <c r="ACV92" s="781"/>
      <c r="ACW92" s="781"/>
      <c r="ACX92" s="781"/>
      <c r="ACY92" s="781"/>
      <c r="ACZ92" s="781"/>
      <c r="ADA92" s="781"/>
      <c r="ADB92" s="781"/>
      <c r="ADC92" s="794"/>
      <c r="ADD92" s="781"/>
      <c r="ADE92" s="781"/>
      <c r="ADF92" s="781"/>
      <c r="ADG92" s="781"/>
      <c r="ADH92" s="781"/>
      <c r="ADI92" s="794"/>
      <c r="ADJ92" s="781"/>
      <c r="ADK92" s="781"/>
      <c r="ADL92" s="781"/>
      <c r="ADM92" s="781"/>
      <c r="ADN92" s="781"/>
      <c r="ADO92" s="781"/>
      <c r="ADP92" s="781"/>
      <c r="ADQ92" s="781"/>
      <c r="ADR92" s="781"/>
      <c r="ADS92" s="794"/>
      <c r="ADT92" s="781"/>
      <c r="ADU92" s="781"/>
      <c r="ADV92" s="781"/>
      <c r="ADW92" s="781"/>
      <c r="ADX92" s="781"/>
      <c r="ADY92" s="794"/>
      <c r="ADZ92" s="796"/>
      <c r="AEA92" s="781"/>
      <c r="AEB92" s="781"/>
      <c r="AEC92" s="794"/>
      <c r="AED92" s="781"/>
      <c r="AEE92" s="781"/>
      <c r="AEF92" s="794"/>
      <c r="AEG92" s="781"/>
      <c r="AEH92" s="781"/>
      <c r="AEI92" s="2419"/>
      <c r="AEJ92" s="781"/>
      <c r="AEK92" s="781"/>
      <c r="AEL92" s="794"/>
      <c r="AEM92" s="781"/>
      <c r="AEN92" s="781"/>
      <c r="AEO92" s="2166">
        <v>30</v>
      </c>
      <c r="AEP92" s="2166">
        <v>52.8</v>
      </c>
      <c r="AEQ92" s="2166"/>
      <c r="AER92" s="2166">
        <v>16</v>
      </c>
      <c r="AES92" s="2166">
        <v>28.1</v>
      </c>
      <c r="AET92" s="2166"/>
      <c r="AEU92" s="2166">
        <v>5</v>
      </c>
      <c r="AEV92" s="2733">
        <v>8.8000000000000007</v>
      </c>
      <c r="AEW92" s="2166"/>
      <c r="AEX92" s="2734">
        <v>0.17499999999999999</v>
      </c>
      <c r="AEY92" s="2734"/>
      <c r="AEZ92" s="2734">
        <v>7.8E-2</v>
      </c>
      <c r="AFA92" s="2734"/>
      <c r="AFB92" s="2734">
        <v>3.2000000000000001E-2</v>
      </c>
      <c r="AFC92" s="2734"/>
      <c r="AFD92" s="2734">
        <v>2.5999999999999999E-2</v>
      </c>
      <c r="AFE92" s="2734"/>
      <c r="AFF92" s="2734">
        <v>4.0000000000000001E-3</v>
      </c>
      <c r="AFG92" s="2734"/>
      <c r="AFH92" s="2734">
        <v>1.2E-2</v>
      </c>
      <c r="AFI92" s="2734"/>
      <c r="AFJ92" s="2734">
        <v>0</v>
      </c>
      <c r="AFK92" s="2734"/>
      <c r="AFL92" s="2734">
        <v>0</v>
      </c>
      <c r="AFM92" s="2734"/>
      <c r="AFN92" s="1012"/>
      <c r="AFO92" s="1012"/>
      <c r="AFP92" s="1012"/>
      <c r="AFQ92" s="1012"/>
      <c r="AFR92" s="1012"/>
      <c r="AFS92" s="1012"/>
      <c r="AFT92" s="1012"/>
      <c r="AFU92" s="1012"/>
      <c r="AFV92" s="1012"/>
      <c r="AFW92" s="1012"/>
      <c r="AFX92" s="1012"/>
      <c r="AFY92" s="1012"/>
      <c r="AFZ92" s="1012"/>
      <c r="AGA92" s="1012"/>
      <c r="AGB92" s="1012"/>
      <c r="AGC92" s="1012"/>
      <c r="AGD92" s="1012"/>
      <c r="AGE92" s="1012"/>
      <c r="AGF92" s="2166"/>
      <c r="AGG92" s="2166"/>
      <c r="AGH92" s="2166"/>
      <c r="AGI92" s="2166"/>
      <c r="AGJ92" s="2166"/>
      <c r="AGK92" s="2166"/>
      <c r="AGL92" s="2166"/>
      <c r="AGM92" s="2166"/>
      <c r="AGN92" s="2166"/>
      <c r="AGO92" s="2166"/>
      <c r="AGP92" s="2166"/>
      <c r="AGQ92" s="2166"/>
      <c r="AGR92" s="2166"/>
      <c r="AGS92" s="2166"/>
      <c r="AGT92" s="2166"/>
      <c r="AGU92" s="2166"/>
      <c r="AGV92" s="2166"/>
      <c r="AGW92" s="2166"/>
      <c r="AGX92" s="2166"/>
      <c r="AGY92" s="2166"/>
      <c r="AGZ92" s="2166"/>
      <c r="AHA92" s="2166"/>
      <c r="AHB92" s="2166"/>
      <c r="AHC92" s="2166"/>
      <c r="AHD92" s="2166"/>
      <c r="AHE92" s="2166"/>
      <c r="AHF92" s="2166"/>
      <c r="AHG92" s="2166">
        <v>220.23</v>
      </c>
      <c r="AHH92" s="2166">
        <v>220.23</v>
      </c>
      <c r="AHI92" s="2166"/>
      <c r="AHJ92" s="2166">
        <v>443.35</v>
      </c>
      <c r="AHK92" s="2166">
        <v>443.35</v>
      </c>
      <c r="AHL92" s="2166"/>
      <c r="AHM92" s="2166">
        <v>116.11</v>
      </c>
      <c r="AHN92" s="2166">
        <v>116.11</v>
      </c>
      <c r="AHO92" s="2166"/>
      <c r="AHP92" s="2166">
        <v>0</v>
      </c>
      <c r="AHQ92" s="2166">
        <v>0</v>
      </c>
      <c r="AHR92" s="2166"/>
      <c r="AHS92" s="2166">
        <v>0</v>
      </c>
      <c r="AHT92" s="2166">
        <v>0</v>
      </c>
      <c r="AHU92" s="2166"/>
      <c r="AHV92" s="2166">
        <v>199.94</v>
      </c>
      <c r="AHW92" s="2166">
        <v>199.94</v>
      </c>
      <c r="AHX92" s="2166"/>
      <c r="AHY92" s="2166">
        <v>342.36</v>
      </c>
      <c r="AHZ92" s="2166">
        <v>342.36</v>
      </c>
      <c r="AIA92" s="2166"/>
      <c r="AIB92" s="2737"/>
      <c r="AIC92" s="1007"/>
      <c r="AID92" s="806"/>
      <c r="AIE92" s="806"/>
      <c r="AIF92" s="805"/>
      <c r="AIG92" s="806"/>
      <c r="AIH92" s="806"/>
      <c r="AII92" s="1008"/>
      <c r="AIJ92" s="781"/>
      <c r="AIK92" s="806"/>
      <c r="AIL92" s="1172">
        <v>288</v>
      </c>
      <c r="AIM92" s="1176">
        <v>53.472222222222221</v>
      </c>
      <c r="AIN92" s="1012"/>
      <c r="AIO92" s="1008">
        <v>1623</v>
      </c>
      <c r="AIP92" s="806">
        <v>25.077017868145408</v>
      </c>
      <c r="AIQ92" s="806"/>
      <c r="AIR92" s="1172">
        <v>285</v>
      </c>
      <c r="AIS92" s="1176">
        <v>38.245614035087719</v>
      </c>
      <c r="AIT92" s="1012"/>
      <c r="AIU92" s="1008">
        <v>1610</v>
      </c>
      <c r="AIV92" s="806">
        <v>11.801242236024844</v>
      </c>
      <c r="AIW92" s="806"/>
      <c r="AIX92" s="1172">
        <v>292</v>
      </c>
      <c r="AIY92" s="1176">
        <v>0.34246575342465752</v>
      </c>
      <c r="AIZ92" s="1012"/>
      <c r="AJA92" s="1008">
        <v>1593</v>
      </c>
      <c r="AJB92" s="806">
        <v>16.760828625235405</v>
      </c>
      <c r="AJC92" s="806"/>
      <c r="AJD92" s="4150">
        <v>278</v>
      </c>
      <c r="AJE92" s="3810">
        <v>13.669064748201439</v>
      </c>
      <c r="AJF92" s="3810"/>
      <c r="AJG92" s="4151">
        <v>1638</v>
      </c>
      <c r="AJH92" s="4152">
        <v>11.66056166056166</v>
      </c>
      <c r="AJI92" s="806"/>
      <c r="AJJ92" s="4153">
        <v>278</v>
      </c>
      <c r="AJK92" s="3809">
        <v>28.057553956834528</v>
      </c>
      <c r="AJL92" s="3810"/>
      <c r="AJM92" s="4151">
        <v>1638</v>
      </c>
      <c r="AJN92" s="3621">
        <v>25.579975579975578</v>
      </c>
      <c r="AJO92" s="806"/>
      <c r="AJP92" s="3620">
        <v>282</v>
      </c>
      <c r="AJQ92" s="3621">
        <v>16.312056737588655</v>
      </c>
      <c r="AJR92" s="3622"/>
      <c r="AJS92" s="1005">
        <v>1706</v>
      </c>
      <c r="AJT92" s="781">
        <v>33.704572098475964</v>
      </c>
      <c r="AJU92" s="806"/>
      <c r="AJV92" s="1180">
        <v>100</v>
      </c>
      <c r="AJW92" s="1176">
        <v>100</v>
      </c>
      <c r="AJX92" s="1176">
        <v>100</v>
      </c>
      <c r="AJY92" s="1176">
        <v>100</v>
      </c>
      <c r="AJZ92" s="1176">
        <v>0</v>
      </c>
      <c r="AKA92" s="1176">
        <v>0</v>
      </c>
      <c r="AKB92" s="1176">
        <v>100</v>
      </c>
      <c r="AKC92" s="1176">
        <v>100</v>
      </c>
      <c r="AKD92" s="1176">
        <v>0</v>
      </c>
      <c r="AKE92" s="1176">
        <v>0</v>
      </c>
      <c r="AKF92" s="1176">
        <v>0</v>
      </c>
      <c r="AKG92" s="1190">
        <v>1</v>
      </c>
      <c r="AKH92" s="804">
        <v>38.095238095238095</v>
      </c>
      <c r="AKI92" s="804">
        <v>10.714285714285714</v>
      </c>
      <c r="AKJ92" s="804">
        <v>19.047619047619047</v>
      </c>
      <c r="AKK92" s="804">
        <v>16.269841269841269</v>
      </c>
      <c r="AKL92" s="804">
        <v>7.1428571428571423</v>
      </c>
      <c r="AKM92" s="804">
        <v>11.904761904761903</v>
      </c>
      <c r="AKN92" s="804">
        <v>10.317460317460316</v>
      </c>
      <c r="AKO92" s="804">
        <v>9.1269841269841265</v>
      </c>
      <c r="AKP92" s="804">
        <v>34.920634920634917</v>
      </c>
      <c r="AKQ92" s="804">
        <v>5.9523809523809517</v>
      </c>
      <c r="AKR92" s="804">
        <v>6.3492063492063489</v>
      </c>
      <c r="AKS92" s="1005">
        <v>252</v>
      </c>
      <c r="AKT92" s="803"/>
      <c r="AKU92" s="806"/>
      <c r="AKV92" s="806"/>
      <c r="AKW92" s="806"/>
      <c r="AKX92" s="806"/>
      <c r="AKY92" s="806"/>
      <c r="AKZ92" s="806"/>
      <c r="ALA92" s="806"/>
      <c r="ALB92" s="806"/>
      <c r="ALC92" s="806"/>
      <c r="ALD92" s="806"/>
      <c r="ALE92" s="806"/>
      <c r="ALF92" s="806"/>
      <c r="ALG92" s="806"/>
      <c r="ALH92" s="806"/>
      <c r="ALI92" s="806"/>
      <c r="ALJ92" s="797"/>
      <c r="ALK92" s="781"/>
      <c r="ALL92" s="781"/>
      <c r="ALM92" s="781"/>
      <c r="ALN92" s="781"/>
      <c r="ALO92" s="781"/>
      <c r="ALP92" s="781"/>
      <c r="ALQ92" s="796"/>
      <c r="ALR92" s="794"/>
      <c r="ALS92" s="794"/>
      <c r="ALT92" s="794"/>
      <c r="ALU92" s="794"/>
      <c r="ALV92" s="794"/>
      <c r="ALW92" s="1009"/>
      <c r="ALX92" s="803"/>
      <c r="ALY92" s="806"/>
      <c r="ALZ92" s="806"/>
      <c r="AMA92" s="806"/>
      <c r="AMB92" s="806"/>
      <c r="AMC92" s="806"/>
      <c r="AMD92" s="806"/>
      <c r="AME92" s="806"/>
      <c r="AMF92" s="806"/>
      <c r="AMG92" s="806"/>
      <c r="AMH92" s="806"/>
      <c r="AMI92" s="806"/>
      <c r="AMJ92" s="806"/>
      <c r="AMK92" s="806"/>
      <c r="AML92" s="1007"/>
      <c r="AMM92" s="1005"/>
      <c r="AMN92" s="1005"/>
      <c r="AMO92" s="797"/>
      <c r="AMP92" s="806"/>
      <c r="AMQ92" s="781"/>
      <c r="AMR92" s="806"/>
      <c r="AMS92" s="781"/>
      <c r="AMT92" s="1010"/>
      <c r="AMU92" s="797"/>
      <c r="AMV92" s="806"/>
      <c r="AMW92" s="806"/>
      <c r="AMX92" s="797"/>
      <c r="AMY92" s="781"/>
      <c r="AMZ92" s="806"/>
      <c r="ANA92" s="806"/>
      <c r="ANB92" s="806"/>
      <c r="ANC92" s="806"/>
      <c r="AND92" s="1205"/>
      <c r="ANE92" s="1206"/>
      <c r="ANF92" s="1206"/>
      <c r="ANG92" s="1206"/>
      <c r="ANH92" s="806"/>
      <c r="ANI92" s="806"/>
      <c r="ANJ92" s="806"/>
      <c r="ANK92" s="806"/>
      <c r="ANL92" s="806"/>
      <c r="ANM92" s="806"/>
      <c r="ANN92" s="803"/>
      <c r="ANO92" s="806"/>
      <c r="ANP92" s="806"/>
      <c r="ANQ92" s="806"/>
      <c r="ANR92" s="806"/>
      <c r="ANS92" s="806"/>
      <c r="ANT92" s="806"/>
      <c r="ANU92" s="806"/>
      <c r="ANV92" s="806"/>
      <c r="ANW92" s="806"/>
      <c r="ANX92" s="797"/>
      <c r="ANY92" s="794"/>
      <c r="ANZ92" s="1093"/>
      <c r="AOA92" s="794"/>
      <c r="AOB92" s="1093"/>
      <c r="AOC92" s="794"/>
      <c r="AOD92" s="1093"/>
      <c r="AOE92" s="1009"/>
      <c r="AOF92" s="2705"/>
      <c r="AOG92" s="2705"/>
      <c r="AOH92" s="2724"/>
      <c r="AOI92" s="2705"/>
      <c r="AOJ92" s="2705"/>
      <c r="AOK92" s="2724"/>
      <c r="AOL92" s="2705"/>
      <c r="AOM92" s="2705"/>
      <c r="AON92" s="2724"/>
      <c r="AOO92" s="2705"/>
      <c r="AOP92" s="2705"/>
      <c r="AOQ92" s="2724"/>
      <c r="AOR92" s="803"/>
      <c r="AOS92" s="806"/>
      <c r="AOT92" s="806"/>
      <c r="AOU92" s="806"/>
      <c r="AOV92" s="806"/>
      <c r="AOW92" s="806"/>
      <c r="AOX92" s="806"/>
      <c r="AOY92" s="806"/>
      <c r="AOZ92" s="806"/>
      <c r="APA92" s="806"/>
      <c r="APB92" s="797"/>
      <c r="APC92" s="781"/>
      <c r="APD92" s="781"/>
      <c r="APE92" s="781"/>
      <c r="APF92" s="781"/>
      <c r="APG92" s="781"/>
      <c r="APH92" s="781"/>
      <c r="API92" s="781"/>
      <c r="APJ92" s="806"/>
      <c r="APK92" s="806"/>
      <c r="APL92" s="806"/>
      <c r="APM92" s="806"/>
      <c r="APN92" s="806"/>
      <c r="APO92" s="806"/>
      <c r="APP92" s="806"/>
      <c r="APQ92" s="806"/>
      <c r="APR92" s="796"/>
      <c r="APS92" s="794"/>
      <c r="APT92" s="794"/>
      <c r="APU92" s="781"/>
      <c r="APV92" s="781"/>
      <c r="APW92" s="781"/>
      <c r="APX92" s="781"/>
      <c r="APY92" s="781"/>
      <c r="APZ92" s="781"/>
      <c r="AQA92" s="781"/>
      <c r="AQB92" s="781"/>
      <c r="AQC92" s="781"/>
      <c r="AQD92" s="781"/>
      <c r="AQE92" s="781"/>
      <c r="AQF92" s="781"/>
      <c r="AQG92" s="781"/>
      <c r="AQH92" s="781"/>
      <c r="AQI92" s="781"/>
      <c r="AQJ92" s="781"/>
      <c r="AQK92" s="781"/>
      <c r="AQL92" s="781"/>
      <c r="AQM92" s="987"/>
      <c r="AQN92" s="794"/>
      <c r="AQO92" s="794"/>
      <c r="AQP92" s="794"/>
      <c r="AQQ92" s="794">
        <v>2778</v>
      </c>
      <c r="AQR92" s="794">
        <v>2210</v>
      </c>
      <c r="AQS92" s="1012">
        <v>328</v>
      </c>
      <c r="AQT92" s="1176">
        <v>14.841628959276019</v>
      </c>
      <c r="AQU92" s="1012"/>
      <c r="AQV92" s="1012">
        <v>150</v>
      </c>
      <c r="AQW92" s="1012">
        <v>45.731707317073173</v>
      </c>
      <c r="AQX92" s="4152">
        <v>3.9466666666666668</v>
      </c>
      <c r="AQY92" s="4154">
        <f>IFERROR(RANK(AQX92,AQX$15:AQX$90,0),"-")</f>
        <v>4</v>
      </c>
      <c r="AQZ92" s="1012">
        <v>79</v>
      </c>
      <c r="ARA92" s="1012">
        <v>407</v>
      </c>
      <c r="ARB92" s="1012">
        <v>19.41031941031941</v>
      </c>
      <c r="ARC92" s="1012"/>
      <c r="ARD92" s="1883">
        <v>2.3085972850678731</v>
      </c>
      <c r="ARE92" s="1882">
        <f t="shared" si="167"/>
        <v>49</v>
      </c>
      <c r="ARF92" s="1196">
        <v>51</v>
      </c>
      <c r="ARG92" s="1176">
        <v>21.568627450980394</v>
      </c>
      <c r="ARH92" s="1012"/>
      <c r="ARI92" s="794">
        <v>343</v>
      </c>
      <c r="ARJ92" s="804">
        <v>19.241982507288629</v>
      </c>
      <c r="ARK92" s="794"/>
      <c r="ARL92" s="1012"/>
      <c r="ARM92" s="794"/>
      <c r="ARN92" s="781"/>
      <c r="ARO92" s="781"/>
      <c r="ARP92" s="792"/>
      <c r="ARQ92" s="793"/>
      <c r="ARR92" s="785"/>
      <c r="ARS92" s="783"/>
      <c r="ART92" s="794">
        <v>48</v>
      </c>
      <c r="ARU92" s="794"/>
      <c r="ARV92" s="794" t="s">
        <v>31</v>
      </c>
      <c r="ARW92" s="794" t="s">
        <v>31</v>
      </c>
      <c r="ARX92" s="804" t="s">
        <v>31</v>
      </c>
      <c r="ARY92" s="781"/>
      <c r="ARZ92" s="794" t="s">
        <v>31</v>
      </c>
      <c r="ASA92" s="794" t="s">
        <v>31</v>
      </c>
      <c r="ASB92" s="781" t="s">
        <v>31</v>
      </c>
      <c r="ASC92" s="781"/>
      <c r="ASD92" s="781"/>
      <c r="ASE92" s="781"/>
      <c r="ASF92" s="781"/>
      <c r="ASG92" s="781"/>
      <c r="ASH92" s="781"/>
      <c r="ASI92" s="781"/>
      <c r="ASJ92" s="781"/>
      <c r="ASK92" s="781"/>
      <c r="ASL92" s="781"/>
      <c r="ASM92" s="794"/>
      <c r="ASN92" s="794"/>
      <c r="ASO92" s="794"/>
      <c r="ASP92" s="794"/>
      <c r="ASQ92" s="794"/>
      <c r="ASR92" s="794"/>
      <c r="ASS92" s="794"/>
      <c r="AST92" s="794"/>
      <c r="ASU92" s="794"/>
      <c r="ASV92" s="794"/>
      <c r="ASW92" s="781"/>
      <c r="ASX92" s="781"/>
      <c r="ASY92" s="781"/>
      <c r="ASZ92" s="781"/>
      <c r="ATA92" s="781"/>
      <c r="ATB92" s="781"/>
      <c r="ATC92" s="781"/>
      <c r="ATD92" s="781"/>
      <c r="ATE92" s="781"/>
      <c r="ATF92" s="794"/>
      <c r="ATG92" s="794"/>
      <c r="ATH92" s="794"/>
      <c r="ATI92" s="794"/>
      <c r="ATJ92" s="794"/>
      <c r="ATK92" s="794"/>
      <c r="ATL92" s="794"/>
      <c r="ATM92" s="794"/>
      <c r="ATN92" s="794"/>
      <c r="ATO92" s="794"/>
      <c r="ATP92" s="781"/>
      <c r="ATQ92" s="781"/>
      <c r="ATR92" s="781"/>
      <c r="ATS92" s="781"/>
      <c r="ATT92" s="781"/>
      <c r="ATU92" s="781"/>
      <c r="ATV92" s="781"/>
      <c r="ATW92" s="781"/>
      <c r="ATX92" s="781"/>
      <c r="ATY92" s="794"/>
      <c r="ATZ92" s="794"/>
      <c r="AUA92" s="794"/>
      <c r="AUB92" s="794"/>
      <c r="AUC92" s="794"/>
      <c r="AUD92" s="794"/>
      <c r="AUE92" s="794"/>
      <c r="AUF92" s="794"/>
      <c r="AUG92" s="794"/>
      <c r="AUH92" s="794"/>
      <c r="AUI92" s="781"/>
      <c r="AUJ92" s="781"/>
      <c r="AUK92" s="792"/>
      <c r="AUL92" s="785"/>
      <c r="AUM92" s="785" t="s">
        <v>81</v>
      </c>
      <c r="AUN92" s="785" t="s">
        <v>81</v>
      </c>
      <c r="AUO92" s="785" t="s">
        <v>81</v>
      </c>
      <c r="AUP92" s="783" t="s">
        <v>81</v>
      </c>
      <c r="AUQ92" s="781"/>
      <c r="AUR92" s="781"/>
      <c r="AUS92" s="781"/>
      <c r="AUT92" s="781"/>
      <c r="AUU92" s="781" t="s">
        <v>81</v>
      </c>
      <c r="AUV92" s="781"/>
      <c r="AUW92" s="781"/>
      <c r="AUX92" s="781"/>
      <c r="AUY92" s="781"/>
      <c r="AUZ92" s="781"/>
      <c r="AVA92" s="781"/>
      <c r="AVB92" s="781"/>
      <c r="AVC92" s="781"/>
      <c r="AVD92" s="781"/>
      <c r="AVE92" s="781"/>
      <c r="AVF92" s="781"/>
      <c r="AVG92" s="785"/>
      <c r="AVH92" s="781" t="s">
        <v>81</v>
      </c>
      <c r="AVI92" s="781" t="s">
        <v>81</v>
      </c>
      <c r="AVJ92" s="781" t="s">
        <v>81</v>
      </c>
      <c r="AVK92" s="781" t="s">
        <v>81</v>
      </c>
      <c r="AVL92" s="797">
        <v>12.3</v>
      </c>
      <c r="AVM92" s="781"/>
      <c r="AVN92" s="794">
        <v>7</v>
      </c>
      <c r="AVO92" s="781">
        <v>7</v>
      </c>
      <c r="AVP92" s="781"/>
      <c r="AVQ92" s="794">
        <v>4</v>
      </c>
      <c r="AVR92" s="781">
        <v>1.8</v>
      </c>
      <c r="AVS92" s="781"/>
      <c r="AVT92" s="794">
        <v>1</v>
      </c>
      <c r="AVU92" s="781">
        <v>0</v>
      </c>
      <c r="AVV92" s="781"/>
      <c r="AVW92" s="794">
        <v>0</v>
      </c>
      <c r="AVX92" s="781">
        <v>0</v>
      </c>
      <c r="AVY92" s="1009">
        <v>0</v>
      </c>
      <c r="AVZ92" s="797">
        <v>0</v>
      </c>
      <c r="AWA92" s="781"/>
      <c r="AWB92" s="794">
        <v>0</v>
      </c>
      <c r="AWC92" s="781">
        <v>0</v>
      </c>
      <c r="AWD92" s="781"/>
      <c r="AWE92" s="794">
        <v>0</v>
      </c>
      <c r="AWF92" s="781">
        <v>10.6</v>
      </c>
      <c r="AWG92" s="781"/>
      <c r="AWH92" s="794">
        <v>6</v>
      </c>
      <c r="AWI92" s="796">
        <v>503</v>
      </c>
      <c r="AWJ92" s="794">
        <v>295</v>
      </c>
      <c r="AWK92" s="794" t="s">
        <v>31</v>
      </c>
      <c r="AWL92" s="794" t="s">
        <v>31</v>
      </c>
      <c r="AWM92" s="794" t="s">
        <v>31</v>
      </c>
      <c r="AWN92" s="794">
        <v>798</v>
      </c>
      <c r="AWO92" s="794" t="s">
        <v>31</v>
      </c>
      <c r="AWP92" s="794">
        <v>63</v>
      </c>
      <c r="AWQ92" s="794" t="s">
        <v>31</v>
      </c>
      <c r="AWR92" s="794">
        <v>63</v>
      </c>
      <c r="AWS92" s="797">
        <v>0.14899999999999999</v>
      </c>
      <c r="AWT92" s="781"/>
      <c r="AWU92" s="781">
        <v>8.6999999999999994E-2</v>
      </c>
      <c r="AWV92" s="781"/>
      <c r="AWW92" s="781" t="s">
        <v>31</v>
      </c>
      <c r="AWX92" s="781"/>
      <c r="AWY92" s="781" t="s">
        <v>31</v>
      </c>
      <c r="AWZ92" s="781"/>
      <c r="AXA92" s="781" t="s">
        <v>31</v>
      </c>
      <c r="AXB92" s="781">
        <v>0.23599999999999999</v>
      </c>
      <c r="AXC92" s="781" t="s">
        <v>31</v>
      </c>
      <c r="AXD92" s="781"/>
      <c r="AXE92" s="781">
        <v>1.9E-2</v>
      </c>
      <c r="AXF92" s="781"/>
      <c r="AXG92" s="781" t="s">
        <v>31</v>
      </c>
      <c r="AXH92" s="781"/>
      <c r="AXI92" s="781">
        <v>1.9E-2</v>
      </c>
      <c r="AXK92" s="2994">
        <v>94.108645753634278</v>
      </c>
      <c r="AXL92" s="2609">
        <v>1307</v>
      </c>
      <c r="AXM92" s="2609"/>
      <c r="AXN92" s="2994">
        <v>40.55944055944056</v>
      </c>
      <c r="AXO92" s="2609">
        <v>1573</v>
      </c>
      <c r="AXP92" s="2609"/>
      <c r="AXQ92" s="2025"/>
      <c r="AXR92" s="2025"/>
      <c r="AXS92" s="2025"/>
      <c r="AXT92" s="2025"/>
      <c r="AXU92" s="2025"/>
      <c r="AXV92" s="2025"/>
      <c r="AXW92" s="2025"/>
      <c r="AXX92" s="2025"/>
      <c r="AXY92" s="2025"/>
      <c r="AXZ92" s="2025"/>
      <c r="AYA92" s="2025"/>
      <c r="AYB92" s="2025"/>
      <c r="AYC92" s="2124"/>
      <c r="AYD92" s="2025"/>
      <c r="AYE92" s="2025"/>
      <c r="AYF92" s="2025"/>
      <c r="AYG92" s="2025"/>
      <c r="AYH92" s="2025"/>
      <c r="AYI92" s="2025"/>
      <c r="AYJ92" s="2025"/>
      <c r="AYK92" s="2025"/>
      <c r="AYL92" s="2025"/>
      <c r="AYM92" s="2025"/>
      <c r="AYN92" s="2025"/>
      <c r="AYO92" s="2025"/>
      <c r="AYP92" s="2025"/>
      <c r="AYQ92" s="2025"/>
      <c r="AYR92" s="2025"/>
      <c r="AYS92" s="2025"/>
      <c r="AYT92" s="2025"/>
      <c r="AYU92" s="2025"/>
      <c r="AYV92" s="2025"/>
      <c r="AYW92" s="2025"/>
      <c r="AYX92" s="2025"/>
      <c r="AYY92" s="2025"/>
      <c r="AYZ92" s="2025"/>
      <c r="AZA92" s="2025"/>
      <c r="AZB92" s="2025"/>
      <c r="AZC92" s="2025"/>
      <c r="AZD92" s="2025"/>
      <c r="AZE92" s="2025"/>
      <c r="AZF92" s="2025"/>
      <c r="AZG92" s="2025"/>
      <c r="AZH92" s="2025"/>
      <c r="AZI92" s="2025"/>
      <c r="AZJ92" s="2025"/>
      <c r="AZK92" s="2025"/>
      <c r="AZL92" s="2025"/>
      <c r="AZM92" s="2025"/>
      <c r="AZN92" s="2025"/>
      <c r="AZO92" s="2025"/>
      <c r="AZP92" s="2025"/>
      <c r="AZQ92" s="2025"/>
      <c r="AZR92" s="2025"/>
      <c r="AZS92" s="2025"/>
      <c r="AZT92" s="2025"/>
      <c r="AZU92" s="2025"/>
      <c r="AZV92" s="2025"/>
      <c r="AZW92" s="2025"/>
      <c r="AZX92" s="2025"/>
      <c r="AZY92" s="2124"/>
      <c r="AZZ92" s="2025"/>
      <c r="BAA92" s="2025"/>
      <c r="BAB92" s="2025"/>
      <c r="BAC92" s="2025"/>
      <c r="BAD92" s="2025"/>
      <c r="BAE92" s="2025"/>
      <c r="BAF92" s="2025"/>
      <c r="BAG92" s="2025"/>
      <c r="BAH92" s="2025"/>
      <c r="BAI92" s="2025"/>
      <c r="BAJ92" s="2025"/>
      <c r="BAK92" s="2124"/>
      <c r="BAL92" s="2025"/>
      <c r="BAM92" s="2025"/>
      <c r="BAN92" s="2025"/>
      <c r="BAO92" s="2025"/>
      <c r="BAP92" s="2025"/>
      <c r="BAQ92" s="2025"/>
      <c r="BAR92" s="2025"/>
      <c r="BAS92" s="2025"/>
      <c r="BAT92" s="2025"/>
      <c r="BAU92" s="2025"/>
      <c r="BAV92" s="2025"/>
      <c r="BAW92" s="4155"/>
      <c r="BAX92" s="4155"/>
      <c r="BAY92" s="4155"/>
      <c r="BAZ92" s="4155"/>
      <c r="BBA92" s="2025"/>
      <c r="BBB92" s="2025"/>
      <c r="BBC92" s="2025"/>
      <c r="BBD92" s="2025"/>
      <c r="BBE92" s="2124"/>
      <c r="BBF92" s="2025"/>
      <c r="BBG92" s="2025"/>
      <c r="BBH92" s="2025"/>
      <c r="BBI92" s="2025"/>
      <c r="BBJ92" s="2025"/>
      <c r="BBK92" s="2025"/>
      <c r="BBL92" s="2025"/>
      <c r="BBM92" s="2025"/>
      <c r="BBN92" s="2025"/>
      <c r="BBO92" s="2025"/>
      <c r="BBP92" s="2025"/>
      <c r="BBQ92" s="2124"/>
      <c r="BBR92" s="2025"/>
      <c r="BBS92" s="2025"/>
      <c r="BBT92" s="2025"/>
      <c r="BBU92" s="2025"/>
      <c r="BBV92" s="2025"/>
      <c r="BBW92" s="2025"/>
      <c r="BBX92" s="2025"/>
      <c r="BBY92" s="2025"/>
      <c r="BBZ92" s="2025"/>
      <c r="BCA92" s="2025"/>
      <c r="BCB92" s="2025"/>
      <c r="BCC92" s="2025"/>
      <c r="BCD92" s="2025"/>
      <c r="BCE92" s="2025"/>
      <c r="BCF92" s="2025"/>
      <c r="BCG92" s="2025"/>
      <c r="BCH92" s="2025"/>
      <c r="BCI92" s="2025"/>
      <c r="BCJ92" s="2025"/>
      <c r="BCK92" s="2025"/>
      <c r="BCL92" s="2025"/>
      <c r="BCM92" s="2025"/>
      <c r="BCN92" s="2025"/>
      <c r="BCO92" s="2025"/>
      <c r="BCP92" s="2025"/>
      <c r="BCQ92" s="2025"/>
      <c r="BCR92" s="2025"/>
      <c r="BCS92" s="2025"/>
      <c r="BCT92" s="2025"/>
      <c r="BCU92" s="2025"/>
      <c r="BCV92" s="2025"/>
      <c r="BCW92" s="2025"/>
      <c r="BCX92" s="2025"/>
      <c r="BCY92" s="2025"/>
      <c r="BCZ92" s="2025"/>
      <c r="BDA92" s="2025"/>
      <c r="BDB92" s="2025"/>
      <c r="BDC92" s="2025"/>
      <c r="BDD92" s="2025"/>
      <c r="BDE92" s="2025"/>
      <c r="BDF92" s="2025"/>
      <c r="BDG92" s="2025"/>
      <c r="BDH92" s="2025"/>
      <c r="BDI92" s="2025"/>
      <c r="BDJ92" s="2025"/>
      <c r="BDK92" s="2025"/>
      <c r="BDL92" s="2025"/>
      <c r="BDM92" s="2025"/>
      <c r="BDN92" s="2025"/>
      <c r="BDO92" s="2025"/>
      <c r="BDP92" s="2025"/>
      <c r="BDQ92" s="2025"/>
      <c r="BDR92" s="2025"/>
      <c r="BDS92" s="2025"/>
      <c r="BDT92" s="2025"/>
      <c r="BDU92" s="2025"/>
      <c r="BDV92" s="2025"/>
      <c r="BDW92" s="2025"/>
      <c r="BDX92" s="2025"/>
      <c r="BDY92" s="2025"/>
      <c r="BDZ92" s="2025"/>
      <c r="BEA92" s="2025"/>
      <c r="BEB92" s="2025"/>
      <c r="BEC92" s="2025"/>
      <c r="BED92" s="2025"/>
      <c r="BEE92" s="2025"/>
      <c r="BEF92" s="2025"/>
      <c r="BEG92" s="2025"/>
      <c r="BEH92" s="2025"/>
      <c r="BEI92" s="2025"/>
      <c r="BEJ92" s="2025"/>
      <c r="BEK92" s="2025"/>
      <c r="BEL92" s="2025"/>
      <c r="BEM92" s="2025"/>
      <c r="BEN92" s="2025"/>
      <c r="BEO92" s="2025"/>
      <c r="BEP92" s="2025"/>
      <c r="BEQ92" s="2025"/>
      <c r="BER92" s="2025"/>
      <c r="BES92" s="2025"/>
      <c r="BET92" s="2025"/>
      <c r="BEU92" s="2025"/>
      <c r="BEV92" s="2025"/>
      <c r="BEW92" s="2124"/>
      <c r="BEX92" s="2025"/>
      <c r="BEY92" s="2025"/>
      <c r="BEZ92" s="2025"/>
      <c r="BFA92" s="2025"/>
      <c r="BFB92" s="2025"/>
      <c r="BFC92" s="2025"/>
      <c r="BFD92" s="2025"/>
      <c r="BFE92" s="2025"/>
      <c r="BFF92" s="2025"/>
      <c r="BFG92" s="2025"/>
      <c r="BFH92" s="2025"/>
      <c r="BFI92" s="2610"/>
      <c r="BFJ92" s="2609"/>
      <c r="BFK92" s="2609"/>
      <c r="BFL92" s="2609"/>
      <c r="BFM92" s="2609"/>
      <c r="BFN92" s="2609"/>
      <c r="BFO92" s="2609"/>
      <c r="BFP92" s="2609"/>
      <c r="BFQ92" s="2609"/>
      <c r="BFR92" s="2609"/>
      <c r="BFS92" s="803"/>
      <c r="BFT92" s="806"/>
      <c r="BFU92" s="806"/>
      <c r="BFV92" s="806"/>
      <c r="BFW92" s="806"/>
      <c r="BFX92" s="806"/>
      <c r="BFY92" s="806"/>
      <c r="BFZ92" s="806"/>
      <c r="BGA92" s="806"/>
      <c r="BGB92" s="806"/>
      <c r="BGC92" s="803"/>
      <c r="BGD92" s="806"/>
      <c r="BGE92" s="806"/>
      <c r="BGF92" s="806"/>
      <c r="BGG92" s="806"/>
      <c r="BGH92" s="806"/>
      <c r="BGI92" s="806"/>
      <c r="BGJ92" s="806"/>
      <c r="BGK92" s="806"/>
      <c r="BGL92" s="806"/>
      <c r="BGM92" s="797"/>
      <c r="BGN92" s="781"/>
      <c r="BGO92" s="781"/>
      <c r="BGP92" s="781"/>
      <c r="BGQ92" s="781"/>
      <c r="BGR92" s="781"/>
      <c r="BGS92" s="781"/>
      <c r="BGT92" s="781"/>
      <c r="BGU92" s="806"/>
      <c r="BGV92" s="806"/>
      <c r="BGW92" s="797"/>
      <c r="BGX92" s="781"/>
      <c r="BGY92" s="781"/>
      <c r="BGZ92" s="781"/>
      <c r="BHA92" s="781"/>
      <c r="BHB92" s="781"/>
      <c r="BHC92" s="781"/>
      <c r="BHD92" s="781"/>
      <c r="BHE92" s="806"/>
      <c r="BHF92" s="806"/>
      <c r="BHG92" s="797"/>
      <c r="BHH92" s="781"/>
      <c r="BHI92" s="781"/>
      <c r="BHJ92" s="781"/>
      <c r="BHK92" s="781"/>
      <c r="BHL92" s="781"/>
      <c r="BHM92" s="781"/>
      <c r="BHN92" s="781"/>
      <c r="BHO92" s="806"/>
      <c r="BHP92" s="806"/>
      <c r="BHQ92" s="797"/>
      <c r="BHR92" s="781"/>
      <c r="BHS92" s="781"/>
      <c r="BHT92" s="781"/>
      <c r="BHU92" s="781"/>
      <c r="BHV92" s="781"/>
      <c r="BHW92" s="781"/>
      <c r="BHX92" s="781"/>
      <c r="BHY92" s="806"/>
      <c r="BHZ92" s="806"/>
      <c r="BIA92" s="797"/>
      <c r="BIB92" s="781"/>
      <c r="BIC92" s="781"/>
      <c r="BID92" s="781"/>
      <c r="BIE92" s="781"/>
      <c r="BIF92" s="781"/>
      <c r="BIG92" s="781"/>
      <c r="BIH92" s="797"/>
      <c r="BII92" s="806"/>
      <c r="BIJ92" s="806"/>
      <c r="BIK92" s="797"/>
      <c r="BIL92" s="781"/>
      <c r="BIM92" s="781"/>
      <c r="BIN92" s="806"/>
      <c r="BIO92" s="797"/>
      <c r="BIP92" s="781"/>
      <c r="BIQ92" s="781"/>
      <c r="BIR92" s="781"/>
      <c r="BIS92" s="781"/>
      <c r="BIT92" s="781"/>
      <c r="BIU92" s="781"/>
      <c r="BIV92" s="781"/>
      <c r="BIW92" s="781"/>
      <c r="BIX92" s="781"/>
      <c r="BIY92" s="781"/>
      <c r="BIZ92" s="781"/>
      <c r="BJA92" s="2611"/>
      <c r="BJB92" s="2611"/>
      <c r="BJC92" s="2612"/>
      <c r="BJD92" s="2612"/>
      <c r="BJE92" s="2613"/>
      <c r="BJF92" s="2613"/>
      <c r="BJG92" s="2613"/>
      <c r="BJH92" s="2613"/>
      <c r="BJI92" s="2613"/>
      <c r="BJJ92" s="2613"/>
      <c r="BJK92" s="2614"/>
      <c r="BJL92" s="2611"/>
      <c r="BJM92" s="2612"/>
      <c r="BJN92" s="2612"/>
      <c r="BJO92" s="2612"/>
      <c r="BJP92" s="2614"/>
      <c r="BJQ92" s="2611"/>
      <c r="BJR92" s="2612"/>
      <c r="BJS92" s="2612"/>
      <c r="BJT92" s="2612"/>
      <c r="BJU92" s="2614"/>
      <c r="BJV92" s="797"/>
      <c r="BJW92" s="806"/>
      <c r="BJX92" s="1205"/>
      <c r="BJY92" s="1206"/>
      <c r="BJZ92" s="1206"/>
      <c r="BKA92" s="1206"/>
      <c r="BKB92" s="1206"/>
      <c r="BKC92" s="1206"/>
      <c r="BKD92" s="1206"/>
      <c r="BKE92" s="1206"/>
      <c r="BKF92" s="1206"/>
      <c r="BKG92" s="1206"/>
      <c r="BKH92" s="1206"/>
      <c r="BKI92" s="1206"/>
      <c r="BKJ92" s="1206"/>
      <c r="BKK92" s="1206"/>
      <c r="BKL92" s="1206"/>
      <c r="BKM92" s="1206"/>
      <c r="BKN92" s="1206"/>
      <c r="BKO92" s="1206"/>
      <c r="BKP92" s="1206"/>
      <c r="BKQ92" s="1206"/>
      <c r="BKR92" s="1206"/>
      <c r="BKS92" s="1206"/>
      <c r="BKT92" s="1206"/>
      <c r="BKU92" s="1206"/>
      <c r="BKV92" s="1206"/>
      <c r="BKW92" s="1206"/>
      <c r="BKX92" s="1206"/>
      <c r="BKY92" s="1206"/>
      <c r="BKZ92" s="1206"/>
      <c r="BLA92" s="1206"/>
      <c r="BLB92" s="2611"/>
      <c r="BLC92" s="2611"/>
      <c r="BLD92" s="2614"/>
      <c r="BLE92" s="2611"/>
      <c r="BLF92" s="2611"/>
      <c r="BLG92" s="2614"/>
      <c r="BLH92" s="2611"/>
      <c r="BLI92" s="2611"/>
      <c r="BLJ92" s="2614"/>
      <c r="BLK92" s="2611"/>
      <c r="BLL92" s="2611"/>
      <c r="BLM92" s="2614"/>
      <c r="BLN92" s="2611"/>
      <c r="BLO92" s="2611"/>
      <c r="BLP92" s="2614"/>
      <c r="BLQ92" s="2611"/>
      <c r="BLR92" s="2611"/>
      <c r="BLS92" s="2614"/>
      <c r="BLT92" s="2610"/>
      <c r="BLU92" s="2609"/>
      <c r="BLV92" s="2615"/>
      <c r="BLW92" s="2611"/>
      <c r="BLX92" s="2611"/>
      <c r="BLY92" s="2614"/>
      <c r="BLZ92" s="2756"/>
      <c r="BMA92" s="2757"/>
      <c r="BMB92" s="2757"/>
      <c r="BMC92" s="2756"/>
      <c r="BMD92" s="2757"/>
      <c r="BME92" s="2757"/>
      <c r="BMF92" s="2756"/>
      <c r="BMG92" s="2757"/>
      <c r="BMH92" s="2757"/>
      <c r="BMI92" s="2756"/>
      <c r="BMJ92" s="2757"/>
      <c r="BMK92" s="2757"/>
      <c r="BML92" s="2756"/>
      <c r="BMM92" s="2757"/>
      <c r="BMN92" s="2757"/>
      <c r="BMO92" s="2756"/>
      <c r="BMP92" s="2757"/>
      <c r="BMQ92" s="2757"/>
      <c r="BMR92" s="2756"/>
      <c r="BMS92" s="2757"/>
      <c r="BMT92" s="2757"/>
      <c r="BMU92" s="2756"/>
      <c r="BMV92" s="2757"/>
      <c r="BMW92" s="2757"/>
      <c r="BMX92" s="2756"/>
      <c r="BMY92" s="2757"/>
      <c r="BMZ92" s="2757"/>
      <c r="BNA92" s="2756"/>
      <c r="BNB92" s="2757"/>
      <c r="BNC92" s="2757"/>
      <c r="BND92" s="2756"/>
      <c r="BNE92" s="2757"/>
      <c r="BNF92" s="2757"/>
      <c r="BNG92" s="2756"/>
      <c r="BNH92" s="2757"/>
      <c r="BNI92" s="2757"/>
      <c r="BNJ92" s="2756"/>
      <c r="BNK92" s="2757"/>
      <c r="BNL92" s="2757"/>
      <c r="BNM92" s="2756"/>
      <c r="BNN92" s="2757"/>
      <c r="BNO92" s="2757"/>
      <c r="BNQ92" s="2757"/>
      <c r="BNR92" s="2757"/>
      <c r="BNS92" s="2757"/>
      <c r="BNT92" s="2757"/>
      <c r="BNU92" s="2757"/>
      <c r="BNV92" s="2757"/>
      <c r="BNW92" s="2757"/>
    </row>
    <row r="93" spans="1:1739" ht="13" x14ac:dyDescent="0.2">
      <c r="A93" s="778">
        <v>2</v>
      </c>
      <c r="B93" s="779" t="s">
        <v>1910</v>
      </c>
      <c r="C93" s="779"/>
      <c r="D93" s="779" t="s">
        <v>1622</v>
      </c>
      <c r="E93" s="779"/>
      <c r="F93" s="780" t="s">
        <v>1911</v>
      </c>
      <c r="G93" s="781"/>
      <c r="H93" s="782">
        <v>188</v>
      </c>
      <c r="I93" s="785">
        <v>7.23</v>
      </c>
      <c r="J93" s="781"/>
      <c r="K93" s="784">
        <v>220</v>
      </c>
      <c r="L93" s="785">
        <v>6.99</v>
      </c>
      <c r="M93" s="793"/>
      <c r="N93" s="781">
        <f t="shared" si="119"/>
        <v>-0.24000000000000021</v>
      </c>
      <c r="O93" s="784">
        <v>138</v>
      </c>
      <c r="P93" s="785">
        <v>7.09</v>
      </c>
      <c r="Q93" s="793"/>
      <c r="R93" s="781">
        <f t="shared" si="121"/>
        <v>9.9999999999999645E-2</v>
      </c>
      <c r="S93" s="784">
        <v>789</v>
      </c>
      <c r="T93" s="785">
        <v>6.21</v>
      </c>
      <c r="U93" s="781"/>
      <c r="V93" s="784">
        <v>578</v>
      </c>
      <c r="W93" s="785">
        <v>6.27</v>
      </c>
      <c r="X93" s="793"/>
      <c r="Y93" s="781">
        <f t="shared" si="122"/>
        <v>5.9999999999999609E-2</v>
      </c>
      <c r="Z93" s="784">
        <v>603</v>
      </c>
      <c r="AA93" s="785">
        <v>6.2653399668325038</v>
      </c>
      <c r="AB93" s="793"/>
      <c r="AC93" s="781">
        <f t="shared" si="123"/>
        <v>-4.6600331674957474E-3</v>
      </c>
      <c r="AD93" s="4099">
        <v>506</v>
      </c>
      <c r="AE93" s="4100">
        <v>6.1383399209486162</v>
      </c>
      <c r="AF93" s="784">
        <v>94</v>
      </c>
      <c r="AG93" s="786">
        <v>6.8510638297872344</v>
      </c>
      <c r="AH93" s="787"/>
      <c r="AI93" s="789">
        <v>361</v>
      </c>
      <c r="AJ93" s="786">
        <v>6.2326869806094187</v>
      </c>
      <c r="AK93" s="787"/>
      <c r="AL93" s="784">
        <v>145</v>
      </c>
      <c r="AM93" s="786">
        <v>5.9034482758620692</v>
      </c>
      <c r="AN93" s="786"/>
      <c r="AO93" s="4088"/>
      <c r="AP93" s="795"/>
      <c r="AQ93" s="787"/>
      <c r="AR93" s="792"/>
      <c r="AS93" s="783"/>
      <c r="AT93" s="792"/>
      <c r="AU93" s="783"/>
      <c r="AV93" s="784">
        <v>80</v>
      </c>
      <c r="AW93" s="794"/>
      <c r="AX93" s="793">
        <v>80</v>
      </c>
      <c r="AY93" s="794"/>
      <c r="AZ93" s="784">
        <v>80</v>
      </c>
      <c r="BA93" s="2540"/>
      <c r="BB93" s="2546"/>
      <c r="BC93" s="2534"/>
      <c r="BD93" s="784">
        <v>143</v>
      </c>
      <c r="BE93" s="785">
        <v>33.566433566433567</v>
      </c>
      <c r="BF93" s="787">
        <f t="shared" si="129"/>
        <v>61</v>
      </c>
      <c r="BG93" s="784">
        <v>143</v>
      </c>
      <c r="BH93" s="785">
        <v>14.685314685314685</v>
      </c>
      <c r="BI93" s="787">
        <f t="shared" si="130"/>
        <v>46</v>
      </c>
      <c r="BJ93" s="784">
        <v>134</v>
      </c>
      <c r="BK93" s="785">
        <v>52.238805970149251</v>
      </c>
      <c r="BL93" s="787">
        <f t="shared" si="131"/>
        <v>65</v>
      </c>
      <c r="BM93" s="4140">
        <v>142</v>
      </c>
      <c r="BN93" s="4141">
        <v>16.197183098591552</v>
      </c>
      <c r="BO93" s="787">
        <v>29</v>
      </c>
      <c r="BP93" s="784">
        <v>137</v>
      </c>
      <c r="BQ93" s="785">
        <v>1.4598540145985401</v>
      </c>
      <c r="BR93" s="787">
        <v>32</v>
      </c>
      <c r="BS93" s="4140">
        <v>141</v>
      </c>
      <c r="BT93" s="4141">
        <v>36.170212765957451</v>
      </c>
      <c r="BU93" s="4142">
        <v>42</v>
      </c>
      <c r="BV93" s="784">
        <v>99</v>
      </c>
      <c r="BW93" s="785">
        <v>62.62626262626263</v>
      </c>
      <c r="BX93" s="787">
        <f t="shared" si="132"/>
        <v>59</v>
      </c>
      <c r="BY93" s="784">
        <v>102</v>
      </c>
      <c r="BZ93" s="785">
        <v>75.490196078431367</v>
      </c>
      <c r="CA93" s="787">
        <f t="shared" si="133"/>
        <v>37</v>
      </c>
      <c r="CB93" s="784">
        <v>100</v>
      </c>
      <c r="CC93" s="785">
        <v>56.000000000000007</v>
      </c>
      <c r="CD93" s="787">
        <f t="shared" si="134"/>
        <v>12</v>
      </c>
      <c r="CE93" s="3823">
        <v>103</v>
      </c>
      <c r="CF93" s="3824">
        <v>33.009708737864081</v>
      </c>
      <c r="CG93" s="3825"/>
      <c r="CH93" s="3823">
        <v>86</v>
      </c>
      <c r="CI93" s="3824">
        <v>2.3255813953488373</v>
      </c>
      <c r="CJ93" s="3825"/>
      <c r="CK93" s="784">
        <v>102</v>
      </c>
      <c r="CL93" s="785">
        <v>47.058823529411761</v>
      </c>
      <c r="CM93" s="787">
        <f t="shared" si="136"/>
        <v>29</v>
      </c>
      <c r="CN93" s="2555">
        <v>12.5</v>
      </c>
      <c r="CO93" s="2556"/>
      <c r="CP93" s="2557">
        <v>1.1000000000000001</v>
      </c>
      <c r="CQ93" s="2557">
        <v>6</v>
      </c>
      <c r="CR93" s="2558">
        <v>5.5</v>
      </c>
      <c r="CS93" s="792">
        <v>12.2</v>
      </c>
      <c r="CT93" s="783">
        <v>12.2</v>
      </c>
      <c r="CU93" s="781">
        <v>15.4</v>
      </c>
      <c r="CV93" s="2357">
        <f t="shared" si="137"/>
        <v>15</v>
      </c>
      <c r="CW93" s="781">
        <v>1.4</v>
      </c>
      <c r="CX93" s="781">
        <v>7.3</v>
      </c>
      <c r="CY93" s="781">
        <v>6.7</v>
      </c>
      <c r="CZ93" s="796"/>
      <c r="DA93" s="781"/>
      <c r="DB93" s="781"/>
      <c r="DC93" s="794"/>
      <c r="DD93" s="781"/>
      <c r="DE93" s="781"/>
      <c r="DF93" s="794"/>
      <c r="DG93" s="781"/>
      <c r="DH93" s="781"/>
      <c r="DI93" s="794"/>
      <c r="DJ93" s="781"/>
      <c r="DK93" s="781"/>
      <c r="DL93" s="797"/>
      <c r="DM93" s="781"/>
      <c r="DN93" s="794"/>
      <c r="DO93" s="795"/>
      <c r="DP93" s="785"/>
      <c r="DQ93" s="785"/>
      <c r="DR93" s="783"/>
      <c r="DS93" s="792"/>
      <c r="DT93" s="785"/>
      <c r="DU93" s="785"/>
      <c r="DV93" s="783"/>
      <c r="DW93" s="792"/>
      <c r="DX93" s="785"/>
      <c r="DY93" s="785"/>
      <c r="DZ93" s="783"/>
      <c r="EA93" s="784">
        <v>133</v>
      </c>
      <c r="EB93" s="798">
        <v>79.699248120300751</v>
      </c>
      <c r="EC93" s="783"/>
      <c r="ED93" s="784">
        <v>90</v>
      </c>
      <c r="EE93" s="798">
        <v>53.333333333333336</v>
      </c>
      <c r="EF93" s="783"/>
      <c r="EG93" s="3833">
        <v>126</v>
      </c>
      <c r="EH93" s="4143">
        <v>56.349206349206348</v>
      </c>
      <c r="EI93" s="3834">
        <v>57</v>
      </c>
      <c r="EJ93" s="3835">
        <v>99</v>
      </c>
      <c r="EK93" s="3836">
        <v>0.71875</v>
      </c>
      <c r="EL93" s="3837">
        <v>56</v>
      </c>
      <c r="EM93" s="3838">
        <v>16.161616161616163</v>
      </c>
      <c r="EN93" s="3839">
        <v>7</v>
      </c>
      <c r="EO93" s="3835">
        <v>104</v>
      </c>
      <c r="EP93" s="3840">
        <v>1.4444444444444444</v>
      </c>
      <c r="EQ93" s="3840">
        <v>43</v>
      </c>
      <c r="ER93" s="3838">
        <v>17.307692307692307</v>
      </c>
      <c r="ES93" s="3839">
        <v>51</v>
      </c>
      <c r="ET93" s="3835">
        <v>109</v>
      </c>
      <c r="EU93" s="3840">
        <v>0.63636363636363635</v>
      </c>
      <c r="EV93" s="3840">
        <v>63</v>
      </c>
      <c r="EW93" s="3838">
        <v>20.183486238532112</v>
      </c>
      <c r="EX93" s="3839">
        <v>31</v>
      </c>
      <c r="EY93" s="3835">
        <v>98</v>
      </c>
      <c r="EZ93" s="3840">
        <v>0.5625</v>
      </c>
      <c r="FA93" s="3840">
        <v>48</v>
      </c>
      <c r="FB93" s="3838">
        <v>8.1632653061224492</v>
      </c>
      <c r="FC93" s="3839">
        <v>18</v>
      </c>
      <c r="FD93" s="3835">
        <v>101</v>
      </c>
      <c r="FE93" s="3837">
        <v>0.94444444444444442</v>
      </c>
      <c r="FF93" s="3837">
        <v>38</v>
      </c>
      <c r="FG93" s="3838">
        <v>8.9108910891089117</v>
      </c>
      <c r="FH93" s="3839">
        <v>21</v>
      </c>
      <c r="FI93" s="3841">
        <v>104</v>
      </c>
      <c r="FJ93" s="3837">
        <v>0.5</v>
      </c>
      <c r="FK93" s="3837">
        <v>38</v>
      </c>
      <c r="FL93" s="3838">
        <v>2.8846153846153846</v>
      </c>
      <c r="FM93" s="3842">
        <v>25</v>
      </c>
      <c r="FN93" s="3835">
        <v>116</v>
      </c>
      <c r="FO93" s="3837">
        <v>0.5</v>
      </c>
      <c r="FP93" s="3837">
        <v>53</v>
      </c>
      <c r="FQ93" s="3838">
        <v>4.3103448275862073</v>
      </c>
      <c r="FR93" s="3839">
        <v>55</v>
      </c>
      <c r="FS93" s="3835">
        <v>108</v>
      </c>
      <c r="FT93" s="3837">
        <v>2.8648648648648649</v>
      </c>
      <c r="FU93" s="3837">
        <v>62</v>
      </c>
      <c r="FV93" s="3838">
        <v>34.259259259259252</v>
      </c>
      <c r="FW93" s="3839">
        <v>44</v>
      </c>
      <c r="FX93" s="4144">
        <v>101</v>
      </c>
      <c r="FY93" s="4143">
        <v>19.801980198019802</v>
      </c>
      <c r="FZ93" s="4145"/>
      <c r="GA93" s="4146">
        <v>90</v>
      </c>
      <c r="GB93" s="3621">
        <v>1.5</v>
      </c>
      <c r="GC93" s="3621"/>
      <c r="GD93" s="4143">
        <v>2.2222222222222223</v>
      </c>
      <c r="GE93" s="3834"/>
      <c r="GF93" s="4146">
        <v>91</v>
      </c>
      <c r="GG93" s="3621">
        <v>0.875</v>
      </c>
      <c r="GH93" s="3621"/>
      <c r="GI93" s="4143">
        <v>4.395604395604396</v>
      </c>
      <c r="GJ93" s="3834"/>
      <c r="GK93" s="4146">
        <v>93</v>
      </c>
      <c r="GL93" s="3621">
        <v>0.5714285714285714</v>
      </c>
      <c r="GM93" s="3621"/>
      <c r="GN93" s="4143">
        <v>7.5268817204301079</v>
      </c>
      <c r="GO93" s="3834"/>
      <c r="GP93" s="4146">
        <v>91</v>
      </c>
      <c r="GQ93" s="3621">
        <v>1.5</v>
      </c>
      <c r="GR93" s="3621"/>
      <c r="GS93" s="4143">
        <v>2.197802197802198</v>
      </c>
      <c r="GT93" s="3834"/>
      <c r="GU93" s="4146">
        <v>96</v>
      </c>
      <c r="GV93" s="4147">
        <v>1.3181818181818181</v>
      </c>
      <c r="GW93" s="4147"/>
      <c r="GX93" s="4143">
        <v>11.458333333333332</v>
      </c>
      <c r="GY93" s="3834"/>
      <c r="GZ93" s="4146">
        <v>92</v>
      </c>
      <c r="HA93" s="4147">
        <v>0</v>
      </c>
      <c r="HB93" s="4147"/>
      <c r="HC93" s="4143">
        <v>0</v>
      </c>
      <c r="HD93" s="3834"/>
      <c r="HE93" s="4146">
        <v>95</v>
      </c>
      <c r="HF93" s="4147">
        <v>0.5</v>
      </c>
      <c r="HG93" s="4147"/>
      <c r="HH93" s="4143">
        <v>3.1578947368421053</v>
      </c>
      <c r="HI93" s="3834"/>
      <c r="HJ93" s="4146">
        <v>90</v>
      </c>
      <c r="HK93" s="4147">
        <v>2.5</v>
      </c>
      <c r="HL93" s="4147"/>
      <c r="HM93" s="4143">
        <v>1.1111111111111112</v>
      </c>
      <c r="HN93" s="3834"/>
      <c r="HO93" s="2555"/>
      <c r="HP93" s="2557"/>
      <c r="HQ93" s="2557"/>
      <c r="HR93" s="2557"/>
      <c r="HS93" s="2557"/>
      <c r="HT93" s="2557"/>
      <c r="HU93" s="2557"/>
      <c r="HV93" s="2557"/>
      <c r="HW93" s="2557"/>
      <c r="HX93" s="2573"/>
      <c r="HY93" s="792"/>
      <c r="HZ93" s="785"/>
      <c r="IA93" s="785"/>
      <c r="IB93" s="785"/>
      <c r="IC93" s="785"/>
      <c r="ID93" s="785"/>
      <c r="IE93" s="785"/>
      <c r="IF93" s="785"/>
      <c r="IG93" s="785"/>
      <c r="IH93" s="783"/>
      <c r="II93" s="1280"/>
      <c r="IJ93" s="1281"/>
      <c r="IK93" s="1281"/>
      <c r="IL93" s="1281"/>
      <c r="IM93" s="1281"/>
      <c r="IN93" s="1281"/>
      <c r="IO93" s="1281"/>
      <c r="IP93" s="1281"/>
      <c r="IQ93" s="1282"/>
      <c r="IR93" s="1280"/>
      <c r="IS93" s="1281"/>
      <c r="IT93" s="1281"/>
      <c r="IU93" s="1281"/>
      <c r="IV93" s="1281"/>
      <c r="IW93" s="1281"/>
      <c r="IX93" s="1281"/>
      <c r="IY93" s="1281"/>
      <c r="IZ93" s="1282"/>
      <c r="JA93" s="1280"/>
      <c r="JB93" s="1281"/>
      <c r="JC93" s="1281"/>
      <c r="JD93" s="1281"/>
      <c r="JE93" s="1281"/>
      <c r="JF93" s="1281"/>
      <c r="JG93" s="1281"/>
      <c r="JH93" s="1281"/>
      <c r="JI93" s="1282"/>
      <c r="JJ93" s="1280"/>
      <c r="JK93" s="1281"/>
      <c r="JL93" s="1281"/>
      <c r="JM93" s="1281"/>
      <c r="JN93" s="1281"/>
      <c r="JO93" s="1281"/>
      <c r="JP93" s="1281"/>
      <c r="JQ93" s="1281"/>
      <c r="JR93" s="1282"/>
      <c r="JS93" s="1280"/>
      <c r="JT93" s="1281"/>
      <c r="JU93" s="1281"/>
      <c r="JV93" s="1281"/>
      <c r="JW93" s="1281"/>
      <c r="JX93" s="1281"/>
      <c r="JY93" s="1281"/>
      <c r="JZ93" s="1281"/>
      <c r="KA93" s="1282"/>
      <c r="KB93" s="1280"/>
      <c r="KC93" s="1281"/>
      <c r="KD93" s="1281"/>
      <c r="KE93" s="1281"/>
      <c r="KF93" s="1281"/>
      <c r="KG93" s="1281"/>
      <c r="KH93" s="1281"/>
      <c r="KI93" s="1281"/>
      <c r="KJ93" s="1282"/>
      <c r="KK93" s="792"/>
      <c r="KL93" s="783"/>
      <c r="KM93" s="792"/>
      <c r="KN93" s="783"/>
      <c r="KO93" s="781"/>
      <c r="KP93" s="781"/>
      <c r="KQ93" s="781"/>
      <c r="KR93" s="781"/>
      <c r="KS93" s="781"/>
      <c r="KT93" s="781"/>
      <c r="KU93" s="781"/>
      <c r="KV93" s="781"/>
      <c r="KW93" s="781"/>
      <c r="KX93" s="781"/>
      <c r="KY93" s="781"/>
      <c r="KZ93" s="781"/>
      <c r="LA93" s="797"/>
      <c r="LB93" s="781"/>
      <c r="LC93" s="781"/>
      <c r="LD93" s="781"/>
      <c r="LE93" s="781" t="s">
        <v>81</v>
      </c>
      <c r="LF93" s="802"/>
      <c r="LG93" s="783"/>
      <c r="LH93" s="797" t="s">
        <v>81</v>
      </c>
      <c r="LI93" s="781" t="s">
        <v>81</v>
      </c>
      <c r="LJ93" s="802"/>
      <c r="LK93" s="783"/>
      <c r="LL93" s="2606" t="s">
        <v>81</v>
      </c>
      <c r="LM93" s="2607" t="s">
        <v>81</v>
      </c>
      <c r="LN93" s="2607" t="s">
        <v>81</v>
      </c>
      <c r="LO93" s="2607" t="s">
        <v>81</v>
      </c>
      <c r="LP93" s="2607"/>
      <c r="LQ93" s="2608"/>
      <c r="LR93" s="2606" t="s">
        <v>81</v>
      </c>
      <c r="LS93" s="2607" t="s">
        <v>81</v>
      </c>
      <c r="LT93" s="2607" t="s">
        <v>81</v>
      </c>
      <c r="LU93" s="2607" t="s">
        <v>81</v>
      </c>
      <c r="LV93" s="2607"/>
      <c r="LW93" s="2608"/>
      <c r="LX93" s="2606" t="s">
        <v>81</v>
      </c>
      <c r="LY93" s="2607" t="s">
        <v>81</v>
      </c>
      <c r="LZ93" s="2607" t="s">
        <v>81</v>
      </c>
      <c r="MA93" s="2607" t="s">
        <v>81</v>
      </c>
      <c r="MB93" s="2607"/>
      <c r="MC93" s="2608"/>
      <c r="MD93" s="3005" t="s">
        <v>81</v>
      </c>
      <c r="ME93" s="3006" t="s">
        <v>81</v>
      </c>
      <c r="MF93" s="3006" t="s">
        <v>81</v>
      </c>
      <c r="MG93" s="3006" t="s">
        <v>81</v>
      </c>
      <c r="MH93" s="2607"/>
      <c r="MI93" s="2608"/>
      <c r="MJ93" s="3005" t="s">
        <v>81</v>
      </c>
      <c r="MK93" s="3006" t="s">
        <v>81</v>
      </c>
      <c r="ML93" s="3006" t="s">
        <v>81</v>
      </c>
      <c r="MM93" s="3006" t="s">
        <v>81</v>
      </c>
      <c r="MN93" s="2607"/>
      <c r="MO93" s="2608"/>
      <c r="MP93" s="3005" t="s">
        <v>81</v>
      </c>
      <c r="MQ93" s="3006" t="s">
        <v>81</v>
      </c>
      <c r="MR93" s="3006" t="s">
        <v>81</v>
      </c>
      <c r="MS93" s="3006" t="s">
        <v>81</v>
      </c>
      <c r="MT93" s="2607"/>
      <c r="MU93" s="2608"/>
      <c r="MV93" s="3005" t="s">
        <v>81</v>
      </c>
      <c r="MW93" s="3006" t="s">
        <v>81</v>
      </c>
      <c r="MX93" s="3006" t="s">
        <v>81</v>
      </c>
      <c r="MY93" s="2607"/>
      <c r="MZ93" s="2608"/>
      <c r="NA93" s="3005" t="s">
        <v>81</v>
      </c>
      <c r="NB93" s="3006" t="s">
        <v>81</v>
      </c>
      <c r="NC93" s="3006" t="s">
        <v>81</v>
      </c>
      <c r="ND93" s="3006" t="s">
        <v>81</v>
      </c>
      <c r="NE93" s="2607"/>
      <c r="NF93" s="2608"/>
      <c r="NG93" s="3006" t="s">
        <v>81</v>
      </c>
      <c r="NH93" s="3006" t="s">
        <v>81</v>
      </c>
      <c r="NI93" s="3006" t="s">
        <v>81</v>
      </c>
      <c r="NJ93" s="3006" t="s">
        <v>81</v>
      </c>
      <c r="NK93" s="2607"/>
      <c r="NL93" s="2608"/>
      <c r="NM93" s="781">
        <v>294.57</v>
      </c>
      <c r="NN93" s="781"/>
      <c r="NO93" s="797"/>
      <c r="NP93" s="781"/>
      <c r="NQ93" s="781"/>
      <c r="NR93" s="781"/>
      <c r="NS93" s="781"/>
      <c r="NT93" s="781"/>
      <c r="NU93" s="781"/>
      <c r="NV93" s="781"/>
      <c r="NW93" s="781"/>
      <c r="NX93" s="781"/>
      <c r="NY93" s="781"/>
      <c r="NZ93" s="781"/>
      <c r="OA93" s="806"/>
      <c r="OB93" s="806"/>
      <c r="OC93" s="781"/>
      <c r="OD93" s="781"/>
      <c r="OE93" s="781"/>
      <c r="OF93" s="781"/>
      <c r="OG93" s="781"/>
      <c r="OH93" s="781"/>
      <c r="OI93" s="781"/>
      <c r="OJ93" s="804"/>
      <c r="OK93" s="804"/>
      <c r="OL93" s="781"/>
      <c r="OM93" s="805"/>
      <c r="ON93" s="806"/>
      <c r="OO93" s="1359"/>
      <c r="OP93" s="797"/>
      <c r="OQ93" s="781"/>
      <c r="OR93" s="1359"/>
      <c r="OS93" s="1362">
        <v>28.558679161088801</v>
      </c>
      <c r="OT93" s="1359"/>
      <c r="OU93" s="781"/>
      <c r="OV93" s="781"/>
      <c r="OW93" s="781"/>
      <c r="OX93" s="781"/>
      <c r="OY93" s="781"/>
      <c r="OZ93" s="781"/>
      <c r="PA93" s="781"/>
      <c r="PB93" s="781"/>
      <c r="PC93" s="781"/>
      <c r="PD93" s="781"/>
      <c r="PE93" s="781"/>
      <c r="PF93" s="781"/>
      <c r="PG93" s="781"/>
      <c r="PH93" s="781"/>
      <c r="PI93" s="781"/>
      <c r="PJ93" s="781"/>
      <c r="PK93" s="781"/>
      <c r="PL93" s="781"/>
      <c r="PM93" s="797"/>
      <c r="PN93" s="781"/>
      <c r="PO93" s="781"/>
      <c r="PP93" s="781"/>
      <c r="PQ93" s="781"/>
      <c r="PR93" s="781"/>
      <c r="PS93" s="781"/>
      <c r="PT93" s="781"/>
      <c r="PU93" s="781"/>
      <c r="PV93" s="781"/>
      <c r="PW93" s="781"/>
      <c r="PX93" s="781"/>
      <c r="PY93" s="781"/>
      <c r="PZ93" s="781"/>
      <c r="QA93" s="781"/>
      <c r="QB93" s="781"/>
      <c r="QC93" s="781"/>
      <c r="QD93" s="781"/>
      <c r="QE93" s="781"/>
      <c r="QF93" s="781"/>
      <c r="QG93" s="781"/>
      <c r="QH93" s="781"/>
      <c r="QI93" s="781"/>
      <c r="QJ93" s="781"/>
      <c r="QK93" s="781"/>
      <c r="QL93" s="781"/>
      <c r="QM93" s="781"/>
      <c r="QN93" s="781"/>
      <c r="QO93" s="781"/>
      <c r="QP93" s="781"/>
      <c r="QQ93" s="781"/>
      <c r="QR93" s="781"/>
      <c r="QS93" s="781"/>
      <c r="QT93" s="781"/>
      <c r="QU93" s="797"/>
      <c r="QV93" s="781"/>
      <c r="QW93" s="781"/>
      <c r="QX93" s="781"/>
      <c r="QY93" s="781"/>
      <c r="QZ93" s="781"/>
      <c r="RA93" s="781"/>
      <c r="RB93" s="781"/>
      <c r="RC93" s="781"/>
      <c r="RD93" s="781"/>
      <c r="RE93" s="781"/>
      <c r="RF93" s="781"/>
      <c r="RG93" s="781"/>
      <c r="RH93" s="781"/>
      <c r="RI93" s="781"/>
      <c r="RJ93" s="781"/>
      <c r="RK93" s="781"/>
      <c r="RL93" s="781"/>
      <c r="RM93" s="797"/>
      <c r="RN93" s="781"/>
      <c r="RO93" s="781"/>
      <c r="RP93" s="781"/>
      <c r="RQ93" s="781"/>
      <c r="RR93" s="781"/>
      <c r="RS93" s="781"/>
      <c r="RT93" s="781"/>
      <c r="RU93" s="781"/>
      <c r="RV93" s="781"/>
      <c r="RW93" s="781"/>
      <c r="RX93" s="781"/>
      <c r="RY93" s="781"/>
      <c r="RZ93" s="781"/>
      <c r="SA93" s="781"/>
      <c r="SB93" s="781"/>
      <c r="SC93" s="781"/>
      <c r="SD93" s="781"/>
      <c r="SE93" s="781"/>
      <c r="SF93" s="781"/>
      <c r="SG93" s="781"/>
      <c r="SH93" s="781"/>
      <c r="SI93" s="781"/>
      <c r="SJ93" s="781"/>
      <c r="SK93" s="781"/>
      <c r="SL93" s="781"/>
      <c r="SM93" s="781"/>
      <c r="SN93" s="781"/>
      <c r="SO93" s="781"/>
      <c r="SP93" s="781"/>
      <c r="SQ93" s="781"/>
      <c r="SR93" s="781"/>
      <c r="SS93" s="781"/>
      <c r="ST93" s="1359"/>
      <c r="SU93" s="2165"/>
      <c r="SV93" s="2166"/>
      <c r="SW93" s="2166"/>
      <c r="SX93" s="2166"/>
      <c r="SY93" s="1359"/>
      <c r="SZ93" s="2165"/>
      <c r="TA93" s="2437"/>
      <c r="TB93" s="2166"/>
      <c r="TC93" s="2166"/>
      <c r="TD93" s="2165"/>
      <c r="TE93" s="2437"/>
      <c r="TF93" s="2166"/>
      <c r="TG93" s="2166"/>
      <c r="TH93" s="2165"/>
      <c r="TI93" s="2437"/>
      <c r="TJ93" s="2166"/>
      <c r="TK93" s="2166"/>
      <c r="TL93" s="2165"/>
      <c r="TM93" s="2437"/>
      <c r="TN93" s="2166"/>
      <c r="TO93" s="2166"/>
      <c r="TP93" s="2165"/>
      <c r="TQ93" s="2437"/>
      <c r="TR93" s="2166"/>
      <c r="TS93" s="2166"/>
      <c r="TT93" s="2165"/>
      <c r="TU93" s="2437"/>
      <c r="TV93" s="2166"/>
      <c r="TW93" s="2166"/>
      <c r="TX93" s="2165"/>
      <c r="TY93" s="2437"/>
      <c r="TZ93" s="2166"/>
      <c r="UA93" s="2166"/>
      <c r="UB93" s="2165"/>
      <c r="UC93" s="2437"/>
      <c r="UD93" s="2166"/>
      <c r="UE93" s="2166"/>
      <c r="UF93" s="2165"/>
      <c r="UG93" s="2437"/>
      <c r="UH93" s="2166"/>
      <c r="UI93" s="2166"/>
      <c r="UJ93" s="2165"/>
      <c r="UK93" s="2437"/>
      <c r="UL93" s="2166"/>
      <c r="UM93" s="2166"/>
      <c r="UN93" s="2165"/>
      <c r="UO93" s="2437"/>
      <c r="UP93" s="2166"/>
      <c r="UQ93" s="2166"/>
      <c r="UR93" s="2165"/>
      <c r="US93" s="2437"/>
      <c r="UT93" s="2166"/>
      <c r="UU93" s="2166"/>
      <c r="UV93" s="2165"/>
      <c r="UW93" s="2437"/>
      <c r="UX93" s="2166"/>
      <c r="UY93" s="2166"/>
      <c r="UZ93" s="2165"/>
      <c r="VA93" s="2437"/>
      <c r="VB93" s="2166"/>
      <c r="VC93" s="2166"/>
      <c r="VD93" s="2311"/>
      <c r="VE93" s="2166"/>
      <c r="VF93" s="2166"/>
      <c r="VG93" s="2166"/>
      <c r="VH93" s="2166"/>
      <c r="VI93" s="2166"/>
      <c r="VJ93" s="2166"/>
      <c r="VK93" s="2166"/>
      <c r="VL93" s="2166"/>
      <c r="VM93" s="2166"/>
      <c r="VN93" s="2166"/>
      <c r="VO93" s="2166"/>
      <c r="VP93" s="2166"/>
      <c r="VQ93" s="2166"/>
      <c r="VR93" s="2166"/>
      <c r="VS93" s="2166"/>
      <c r="VT93" s="2166"/>
      <c r="VU93" s="2166"/>
      <c r="VV93" s="2166"/>
      <c r="VW93" s="2166"/>
      <c r="VX93" s="2166"/>
      <c r="VY93" s="2166"/>
      <c r="VZ93" s="2166"/>
      <c r="WA93" s="2166"/>
      <c r="WB93" s="2166"/>
      <c r="WC93" s="2166"/>
      <c r="WD93" s="2166"/>
      <c r="WE93" s="2166"/>
      <c r="WF93" s="2166"/>
      <c r="WG93" s="2166"/>
      <c r="WH93" s="2166"/>
      <c r="WI93" s="2166"/>
      <c r="WJ93" s="2166"/>
      <c r="WK93" s="2166"/>
      <c r="WL93" s="2166"/>
      <c r="WM93" s="2166"/>
      <c r="WN93" s="2166"/>
      <c r="WO93" s="2166"/>
      <c r="WP93" s="2166"/>
      <c r="WQ93" s="2166"/>
      <c r="WR93" s="2166"/>
      <c r="WS93" s="2166"/>
      <c r="WT93" s="2166"/>
      <c r="WU93" s="2166"/>
      <c r="WV93" s="2150"/>
      <c r="WW93" s="781"/>
      <c r="WX93" s="781"/>
      <c r="WY93" s="781"/>
      <c r="WZ93" s="781"/>
      <c r="XA93" s="781"/>
      <c r="XB93" s="781"/>
      <c r="XC93" s="781"/>
      <c r="XD93" s="781"/>
      <c r="XE93" s="781"/>
      <c r="XF93" s="781"/>
      <c r="XG93" s="781"/>
      <c r="XH93" s="781"/>
      <c r="XI93" s="781"/>
      <c r="XJ93" s="781"/>
      <c r="XK93" s="781"/>
      <c r="XL93" s="781"/>
      <c r="XM93" s="781"/>
      <c r="XN93" s="781"/>
      <c r="XO93" s="781"/>
      <c r="XP93" s="781"/>
      <c r="XQ93" s="781"/>
      <c r="XR93" s="781"/>
      <c r="XS93" s="781"/>
      <c r="XT93" s="781"/>
      <c r="XU93" s="781"/>
      <c r="XV93" s="781"/>
      <c r="XW93" s="781"/>
      <c r="XX93" s="781"/>
      <c r="XY93" s="781"/>
      <c r="XZ93" s="781"/>
      <c r="YA93" s="781"/>
      <c r="YB93" s="781"/>
      <c r="YC93" s="781"/>
      <c r="YD93" s="781"/>
      <c r="YE93" s="781"/>
      <c r="YF93" s="781"/>
      <c r="YG93" s="781"/>
      <c r="YH93" s="781"/>
      <c r="YI93" s="781"/>
      <c r="YJ93" s="781"/>
      <c r="YK93" s="781"/>
      <c r="YL93" s="781"/>
      <c r="YM93" s="781"/>
      <c r="YN93" s="781"/>
      <c r="YO93" s="781"/>
      <c r="YP93" s="804"/>
      <c r="YQ93" s="804"/>
      <c r="YR93" s="781"/>
      <c r="YS93" s="781"/>
      <c r="YT93" s="781"/>
      <c r="YU93" s="781"/>
      <c r="YV93" s="1007">
        <v>141</v>
      </c>
      <c r="YW93" s="1162">
        <v>39.716312056737593</v>
      </c>
      <c r="YX93" s="794"/>
      <c r="YY93" s="1005">
        <v>594</v>
      </c>
      <c r="YZ93" s="1162">
        <v>59.259259259259252</v>
      </c>
      <c r="ZA93" s="794"/>
      <c r="ZB93" s="794">
        <v>99</v>
      </c>
      <c r="ZC93" s="1162">
        <v>76.767676767676761</v>
      </c>
      <c r="ZD93" s="794"/>
      <c r="ZE93" s="1007">
        <v>134</v>
      </c>
      <c r="ZF93" s="794">
        <v>32.835820895522389</v>
      </c>
      <c r="ZG93" s="794"/>
      <c r="ZH93" s="2311"/>
      <c r="ZI93" s="2166"/>
      <c r="ZJ93" s="2166"/>
      <c r="ZK93" s="2694"/>
      <c r="ZL93" s="2166">
        <v>76.890756302521012</v>
      </c>
      <c r="ZM93" s="2166">
        <v>83.000604960677563</v>
      </c>
      <c r="ZN93" s="2705">
        <v>61</v>
      </c>
      <c r="ZO93" s="2705">
        <v>1653</v>
      </c>
      <c r="ZP93" s="2555">
        <v>50.618811881188122</v>
      </c>
      <c r="ZQ93" s="2557">
        <v>61.442441054091532</v>
      </c>
      <c r="ZR93" s="2706">
        <v>56</v>
      </c>
      <c r="ZS93" s="2707">
        <v>721</v>
      </c>
      <c r="ZT93" s="4146">
        <v>62.162162162162161</v>
      </c>
      <c r="ZU93" s="4141">
        <v>65.266106442577026</v>
      </c>
      <c r="ZV93" s="4148">
        <v>65</v>
      </c>
      <c r="ZW93" s="4148">
        <v>357</v>
      </c>
      <c r="ZX93" s="4146">
        <v>45.583038869257955</v>
      </c>
      <c r="ZY93" s="4141">
        <v>56.25</v>
      </c>
      <c r="ZZ93" s="4148">
        <v>52</v>
      </c>
      <c r="AAA93" s="4148">
        <v>240</v>
      </c>
      <c r="AAB93" s="4146">
        <v>38.020833333333329</v>
      </c>
      <c r="AAC93" s="4141">
        <v>60.483870967741936</v>
      </c>
      <c r="AAD93" s="4148">
        <v>31</v>
      </c>
      <c r="AAE93" s="4148">
        <v>124</v>
      </c>
      <c r="AAF93" s="4149">
        <v>94.247246022031831</v>
      </c>
      <c r="AAG93" s="2705">
        <v>99.614395886889469</v>
      </c>
      <c r="AAH93" s="2705">
        <v>28</v>
      </c>
      <c r="AAI93" s="2724">
        <v>778</v>
      </c>
      <c r="AAJ93" s="2555">
        <v>345.5</v>
      </c>
      <c r="AAK93" s="2706"/>
      <c r="AAL93" s="2557">
        <v>851.9</v>
      </c>
      <c r="AAM93" s="2706"/>
      <c r="AAN93" s="785"/>
      <c r="AAO93" s="793"/>
      <c r="AAP93" s="785"/>
      <c r="AAQ93" s="787"/>
      <c r="AAR93" s="781">
        <v>14.07</v>
      </c>
      <c r="AAS93" s="794"/>
      <c r="AAT93" s="781">
        <v>439.94</v>
      </c>
      <c r="AAU93" s="794"/>
      <c r="AAV93" s="781">
        <v>2.44</v>
      </c>
      <c r="AAW93" s="794"/>
      <c r="AAX93" s="781" t="e">
        <v>#N/A</v>
      </c>
      <c r="AAY93" s="794"/>
      <c r="AAZ93" s="781"/>
      <c r="ABA93" s="781"/>
      <c r="ABB93" s="781"/>
      <c r="ABC93" s="781"/>
      <c r="ABD93" s="781"/>
      <c r="ABE93" s="781"/>
      <c r="ABF93" s="781"/>
      <c r="ABG93" s="781"/>
      <c r="ABH93" s="781"/>
      <c r="ABI93" s="781"/>
      <c r="ABJ93" s="781"/>
      <c r="ABK93" s="781"/>
      <c r="ABL93" s="781"/>
      <c r="ABM93" s="781"/>
      <c r="ABN93" s="781"/>
      <c r="ABO93" s="781"/>
      <c r="ABP93" s="797"/>
      <c r="ABQ93" s="781"/>
      <c r="ABR93" s="781"/>
      <c r="ABS93" s="781"/>
      <c r="ABT93" s="781"/>
      <c r="ABU93" s="781"/>
      <c r="ABV93" s="781"/>
      <c r="ABW93" s="781"/>
      <c r="ABX93" s="781"/>
      <c r="ABY93" s="781"/>
      <c r="ABZ93" s="781"/>
      <c r="ACA93" s="794"/>
      <c r="ACB93" s="781"/>
      <c r="ACC93" s="781"/>
      <c r="ACD93" s="781"/>
      <c r="ACE93" s="781"/>
      <c r="ACF93" s="781"/>
      <c r="ACG93" s="781"/>
      <c r="ACH93" s="781"/>
      <c r="ACI93" s="781"/>
      <c r="ACJ93" s="781"/>
      <c r="ACK93" s="794"/>
      <c r="ACL93" s="781"/>
      <c r="ACM93" s="781"/>
      <c r="ACN93" s="781"/>
      <c r="ACO93" s="781"/>
      <c r="ACP93" s="781"/>
      <c r="ACQ93" s="781"/>
      <c r="ACR93" s="781"/>
      <c r="ACS93" s="794"/>
      <c r="ACT93" s="781"/>
      <c r="ACU93" s="781"/>
      <c r="ACV93" s="781"/>
      <c r="ACW93" s="781"/>
      <c r="ACX93" s="781"/>
      <c r="ACY93" s="781"/>
      <c r="ACZ93" s="781"/>
      <c r="ADA93" s="781"/>
      <c r="ADB93" s="781"/>
      <c r="ADC93" s="794"/>
      <c r="ADD93" s="781"/>
      <c r="ADE93" s="781"/>
      <c r="ADF93" s="781"/>
      <c r="ADG93" s="781"/>
      <c r="ADH93" s="781"/>
      <c r="ADI93" s="794"/>
      <c r="ADJ93" s="781"/>
      <c r="ADK93" s="781"/>
      <c r="ADL93" s="781"/>
      <c r="ADM93" s="781"/>
      <c r="ADN93" s="781"/>
      <c r="ADO93" s="781"/>
      <c r="ADP93" s="781"/>
      <c r="ADQ93" s="781"/>
      <c r="ADR93" s="781"/>
      <c r="ADS93" s="794"/>
      <c r="ADT93" s="781"/>
      <c r="ADU93" s="781"/>
      <c r="ADV93" s="781"/>
      <c r="ADW93" s="781"/>
      <c r="ADX93" s="781"/>
      <c r="ADY93" s="794"/>
      <c r="ADZ93" s="796"/>
      <c r="AEA93" s="781"/>
      <c r="AEB93" s="781"/>
      <c r="AEC93" s="794"/>
      <c r="AED93" s="781"/>
      <c r="AEE93" s="781"/>
      <c r="AEF93" s="794"/>
      <c r="AEG93" s="781"/>
      <c r="AEH93" s="781"/>
      <c r="AEI93" s="2419"/>
      <c r="AEJ93" s="781"/>
      <c r="AEK93" s="781"/>
      <c r="AEL93" s="794"/>
      <c r="AEM93" s="781"/>
      <c r="AEN93" s="781"/>
      <c r="AEO93" s="2166">
        <v>10</v>
      </c>
      <c r="AEP93" s="2166">
        <v>39.299999999999997</v>
      </c>
      <c r="AEQ93" s="2166"/>
      <c r="AER93" s="2166">
        <v>9</v>
      </c>
      <c r="AES93" s="2166">
        <v>35.299999999999997</v>
      </c>
      <c r="AET93" s="2166"/>
      <c r="AEU93" s="2166">
        <v>1</v>
      </c>
      <c r="AEV93" s="2733">
        <v>3.9</v>
      </c>
      <c r="AEW93" s="2166"/>
      <c r="AEX93" s="2733">
        <v>0.11700000000000001</v>
      </c>
      <c r="AEY93" s="2166"/>
      <c r="AEZ93" s="2733">
        <v>7.3999999999999996E-2</v>
      </c>
      <c r="AFA93" s="2166"/>
      <c r="AFB93" s="2733">
        <v>6.0000000000000001E-3</v>
      </c>
      <c r="AFC93" s="2166"/>
      <c r="AFD93" s="2733">
        <v>7.0000000000000001E-3</v>
      </c>
      <c r="AFE93" s="2166"/>
      <c r="AFF93" s="2733">
        <v>5.0000000000000001E-3</v>
      </c>
      <c r="AFG93" s="2166"/>
      <c r="AFH93" s="2733">
        <v>1.0999999999999999E-2</v>
      </c>
      <c r="AFI93" s="2166"/>
      <c r="AFJ93" s="2733">
        <v>0</v>
      </c>
      <c r="AFK93" s="2166"/>
      <c r="AFL93" s="2733">
        <v>0</v>
      </c>
      <c r="AFM93" s="2166"/>
      <c r="AFN93" s="781"/>
      <c r="AFO93" s="781"/>
      <c r="AFP93" s="781"/>
      <c r="AFQ93" s="781"/>
      <c r="AFR93" s="781"/>
      <c r="AFS93" s="781"/>
      <c r="AFT93" s="781"/>
      <c r="AFU93" s="781"/>
      <c r="AFV93" s="781"/>
      <c r="AFW93" s="781"/>
      <c r="AFX93" s="781"/>
      <c r="AFY93" s="781"/>
      <c r="AFZ93" s="781"/>
      <c r="AGA93" s="781"/>
      <c r="AGB93" s="781"/>
      <c r="AGC93" s="781"/>
      <c r="AGD93" s="781"/>
      <c r="AGE93" s="781"/>
      <c r="AGF93" s="2166"/>
      <c r="AGG93" s="2166"/>
      <c r="AGH93" s="2166"/>
      <c r="AGI93" s="2166"/>
      <c r="AGJ93" s="2166"/>
      <c r="AGK93" s="2166"/>
      <c r="AGL93" s="2166"/>
      <c r="AGM93" s="2166"/>
      <c r="AGN93" s="2166"/>
      <c r="AGO93" s="2166"/>
      <c r="AGP93" s="2166"/>
      <c r="AGQ93" s="2166"/>
      <c r="AGR93" s="2166"/>
      <c r="AGS93" s="2166"/>
      <c r="AGT93" s="2166"/>
      <c r="AGU93" s="2166"/>
      <c r="AGV93" s="2166"/>
      <c r="AGW93" s="2166"/>
      <c r="AGX93" s="2166"/>
      <c r="AGY93" s="2166"/>
      <c r="AGZ93" s="2166"/>
      <c r="AHA93" s="2166"/>
      <c r="AHB93" s="2166"/>
      <c r="AHC93" s="2166"/>
      <c r="AHD93" s="2166"/>
      <c r="AHE93" s="2166"/>
      <c r="AHF93" s="2166"/>
      <c r="AHG93" s="2166">
        <v>317.02</v>
      </c>
      <c r="AHH93" s="2166">
        <v>317.02</v>
      </c>
      <c r="AHI93" s="2166"/>
      <c r="AHJ93" s="2166">
        <v>517.24</v>
      </c>
      <c r="AHK93" s="2166">
        <v>517.24</v>
      </c>
      <c r="AHL93" s="2166"/>
      <c r="AHM93" s="2166">
        <v>17.440000000000001</v>
      </c>
      <c r="AHN93" s="2166">
        <v>17.440000000000001</v>
      </c>
      <c r="AHO93" s="2166"/>
      <c r="AHP93" s="2166">
        <v>0</v>
      </c>
      <c r="AHQ93" s="2166">
        <v>0</v>
      </c>
      <c r="AHR93" s="2166"/>
      <c r="AHS93" s="2166">
        <v>0</v>
      </c>
      <c r="AHT93" s="2166">
        <v>0</v>
      </c>
      <c r="AHU93" s="2166"/>
      <c r="AHV93" s="2166">
        <v>166.85</v>
      </c>
      <c r="AHW93" s="2166">
        <v>166.85</v>
      </c>
      <c r="AHX93" s="2166"/>
      <c r="AHY93" s="2166">
        <v>383.72</v>
      </c>
      <c r="AHZ93" s="2166">
        <v>383.72</v>
      </c>
      <c r="AIA93" s="2166"/>
      <c r="AIB93" s="2737"/>
      <c r="AIC93" s="1007"/>
      <c r="AID93" s="806"/>
      <c r="AIE93" s="806"/>
      <c r="AIF93" s="805"/>
      <c r="AIG93" s="806"/>
      <c r="AIH93" s="806"/>
      <c r="AII93" s="1008"/>
      <c r="AIJ93" s="781"/>
      <c r="AIK93" s="806"/>
      <c r="AIL93" s="1172">
        <v>137</v>
      </c>
      <c r="AIM93" s="1176">
        <v>52.554744525547441</v>
      </c>
      <c r="AIN93" s="1012"/>
      <c r="AIO93" s="1008">
        <v>611</v>
      </c>
      <c r="AIP93" s="806">
        <v>25.368248772504092</v>
      </c>
      <c r="AIQ93" s="806"/>
      <c r="AIR93" s="1172">
        <v>132</v>
      </c>
      <c r="AIS93" s="1176">
        <v>39.393939393939391</v>
      </c>
      <c r="AIT93" s="1012"/>
      <c r="AIU93" s="1008">
        <v>602</v>
      </c>
      <c r="AIV93" s="806">
        <v>9.9667774086378742</v>
      </c>
      <c r="AIW93" s="806"/>
      <c r="AIX93" s="1172">
        <v>134</v>
      </c>
      <c r="AIY93" s="1176">
        <v>0.74626865671641784</v>
      </c>
      <c r="AIZ93" s="1012"/>
      <c r="AJA93" s="1008">
        <v>592</v>
      </c>
      <c r="AJB93" s="806">
        <v>21.283783783783782</v>
      </c>
      <c r="AJC93" s="806"/>
      <c r="AJD93" s="4150">
        <v>132</v>
      </c>
      <c r="AJE93" s="3810">
        <v>9.0909090909090917</v>
      </c>
      <c r="AJF93" s="3810"/>
      <c r="AJG93" s="4151">
        <v>607</v>
      </c>
      <c r="AJH93" s="4152">
        <v>9.0609555189456348</v>
      </c>
      <c r="AJI93" s="806"/>
      <c r="AJJ93" s="4153">
        <v>132</v>
      </c>
      <c r="AJK93" s="3809">
        <v>25.757575757575758</v>
      </c>
      <c r="AJL93" s="3810"/>
      <c r="AJM93" s="4151">
        <v>607</v>
      </c>
      <c r="AJN93" s="3621">
        <v>24.382207578253706</v>
      </c>
      <c r="AJO93" s="806"/>
      <c r="AJP93" s="3620">
        <v>131</v>
      </c>
      <c r="AJQ93" s="3621">
        <v>16.030534351145036</v>
      </c>
      <c r="AJR93" s="3622"/>
      <c r="AJS93" s="1005">
        <v>637</v>
      </c>
      <c r="AJT93" s="781">
        <v>34.379905808477233</v>
      </c>
      <c r="AJU93" s="806"/>
      <c r="AJV93" s="1180">
        <v>0</v>
      </c>
      <c r="AJW93" s="1176">
        <v>0</v>
      </c>
      <c r="AJX93" s="1176">
        <v>0</v>
      </c>
      <c r="AJY93" s="1176">
        <v>0</v>
      </c>
      <c r="AJZ93" s="1176">
        <v>0</v>
      </c>
      <c r="AKA93" s="1176">
        <v>0</v>
      </c>
      <c r="AKB93" s="1176">
        <v>0</v>
      </c>
      <c r="AKC93" s="1176">
        <v>0</v>
      </c>
      <c r="AKD93" s="1176">
        <v>0</v>
      </c>
      <c r="AKE93" s="1176">
        <v>100</v>
      </c>
      <c r="AKF93" s="1176">
        <v>0</v>
      </c>
      <c r="AKG93" s="1190">
        <v>1</v>
      </c>
      <c r="AKH93" s="804">
        <v>44.26229508196721</v>
      </c>
      <c r="AKI93" s="804">
        <v>8.1967213114754092</v>
      </c>
      <c r="AKJ93" s="804">
        <v>18.852459016393443</v>
      </c>
      <c r="AKK93" s="804">
        <v>10.655737704918032</v>
      </c>
      <c r="AKL93" s="804">
        <v>3.278688524590164</v>
      </c>
      <c r="AKM93" s="804">
        <v>9.0163934426229506</v>
      </c>
      <c r="AKN93" s="804">
        <v>9.8360655737704921</v>
      </c>
      <c r="AKO93" s="804">
        <v>5.7377049180327866</v>
      </c>
      <c r="AKP93" s="804">
        <v>40.16393442622951</v>
      </c>
      <c r="AKQ93" s="804">
        <v>9.8360655737704921</v>
      </c>
      <c r="AKR93" s="804">
        <v>4.918032786885246</v>
      </c>
      <c r="AKS93" s="1005">
        <v>122</v>
      </c>
      <c r="AKT93" s="803"/>
      <c r="AKU93" s="806"/>
      <c r="AKV93" s="806"/>
      <c r="AKW93" s="806"/>
      <c r="AKX93" s="806"/>
      <c r="AKY93" s="806"/>
      <c r="AKZ93" s="806"/>
      <c r="ALA93" s="806"/>
      <c r="ALB93" s="806"/>
      <c r="ALC93" s="806"/>
      <c r="ALD93" s="806"/>
      <c r="ALE93" s="806"/>
      <c r="ALF93" s="806"/>
      <c r="ALG93" s="806"/>
      <c r="ALH93" s="806"/>
      <c r="ALI93" s="806"/>
      <c r="ALJ93" s="797"/>
      <c r="ALK93" s="781"/>
      <c r="ALL93" s="781"/>
      <c r="ALM93" s="781"/>
      <c r="ALN93" s="781"/>
      <c r="ALO93" s="781"/>
      <c r="ALP93" s="781"/>
      <c r="ALQ93" s="796"/>
      <c r="ALR93" s="794"/>
      <c r="ALS93" s="794"/>
      <c r="ALT93" s="794"/>
      <c r="ALU93" s="794"/>
      <c r="ALV93" s="794"/>
      <c r="ALW93" s="1009"/>
      <c r="ALX93" s="803"/>
      <c r="ALY93" s="806"/>
      <c r="ALZ93" s="806"/>
      <c r="AMA93" s="806"/>
      <c r="AMB93" s="806"/>
      <c r="AMC93" s="806"/>
      <c r="AMD93" s="806"/>
      <c r="AME93" s="806"/>
      <c r="AMF93" s="806"/>
      <c r="AMG93" s="806"/>
      <c r="AMH93" s="806"/>
      <c r="AMI93" s="806"/>
      <c r="AMJ93" s="806"/>
      <c r="AMK93" s="806"/>
      <c r="AML93" s="797"/>
      <c r="AMM93" s="781"/>
      <c r="AMN93" s="781"/>
      <c r="AMO93" s="797"/>
      <c r="AMP93" s="806"/>
      <c r="AMQ93" s="781"/>
      <c r="AMR93" s="806"/>
      <c r="AMS93" s="781"/>
      <c r="AMT93" s="1010"/>
      <c r="AMU93" s="797"/>
      <c r="AMV93" s="806"/>
      <c r="AMW93" s="806"/>
      <c r="AMX93" s="797"/>
      <c r="AMY93" s="781"/>
      <c r="AMZ93" s="806"/>
      <c r="ANA93" s="806"/>
      <c r="ANB93" s="806"/>
      <c r="ANC93" s="806"/>
      <c r="AND93" s="1205"/>
      <c r="ANE93" s="1206"/>
      <c r="ANF93" s="1206"/>
      <c r="ANG93" s="1206"/>
      <c r="ANH93" s="806"/>
      <c r="ANI93" s="806"/>
      <c r="ANJ93" s="806"/>
      <c r="ANK93" s="806"/>
      <c r="ANL93" s="806"/>
      <c r="ANM93" s="806"/>
      <c r="ANN93" s="803"/>
      <c r="ANO93" s="806"/>
      <c r="ANP93" s="806"/>
      <c r="ANQ93" s="806"/>
      <c r="ANR93" s="806"/>
      <c r="ANS93" s="806"/>
      <c r="ANT93" s="806"/>
      <c r="ANU93" s="806"/>
      <c r="ANV93" s="806"/>
      <c r="ANW93" s="806"/>
      <c r="ANX93" s="797"/>
      <c r="ANY93" s="794"/>
      <c r="ANZ93" s="1093"/>
      <c r="AOA93" s="794"/>
      <c r="AOB93" s="1093"/>
      <c r="AOC93" s="794"/>
      <c r="AOD93" s="1093"/>
      <c r="AOE93" s="1009"/>
      <c r="AOF93" s="2705"/>
      <c r="AOG93" s="2705"/>
      <c r="AOH93" s="2724"/>
      <c r="AOI93" s="2705"/>
      <c r="AOJ93" s="2705"/>
      <c r="AOK93" s="2724"/>
      <c r="AOL93" s="2705"/>
      <c r="AOM93" s="2705"/>
      <c r="AON93" s="2724"/>
      <c r="AOO93" s="2705"/>
      <c r="AOP93" s="2705"/>
      <c r="AOQ93" s="2724"/>
      <c r="AOR93" s="803"/>
      <c r="AOS93" s="806"/>
      <c r="AOT93" s="806"/>
      <c r="AOU93" s="806"/>
      <c r="AOV93" s="806"/>
      <c r="AOW93" s="806"/>
      <c r="AOX93" s="806"/>
      <c r="AOY93" s="806"/>
      <c r="AOZ93" s="806"/>
      <c r="APA93" s="806"/>
      <c r="APB93" s="797"/>
      <c r="APC93" s="781"/>
      <c r="APD93" s="781"/>
      <c r="APE93" s="781"/>
      <c r="APF93" s="781"/>
      <c r="APG93" s="781"/>
      <c r="APH93" s="781"/>
      <c r="API93" s="781"/>
      <c r="APJ93" s="806"/>
      <c r="APK93" s="806"/>
      <c r="APL93" s="806"/>
      <c r="APM93" s="806"/>
      <c r="APN93" s="806"/>
      <c r="APO93" s="806"/>
      <c r="APP93" s="806"/>
      <c r="APQ93" s="806"/>
      <c r="APR93" s="796"/>
      <c r="APS93" s="794"/>
      <c r="APT93" s="794"/>
      <c r="APU93" s="781"/>
      <c r="APV93" s="781"/>
      <c r="APW93" s="781"/>
      <c r="APX93" s="781"/>
      <c r="APY93" s="781"/>
      <c r="APZ93" s="781"/>
      <c r="AQA93" s="781"/>
      <c r="AQB93" s="781"/>
      <c r="AQC93" s="781"/>
      <c r="AQD93" s="781"/>
      <c r="AQE93" s="781"/>
      <c r="AQF93" s="781"/>
      <c r="AQG93" s="781"/>
      <c r="AQH93" s="781"/>
      <c r="AQI93" s="781"/>
      <c r="AQJ93" s="781"/>
      <c r="AQK93" s="781"/>
      <c r="AQL93" s="781"/>
      <c r="AQM93" s="987"/>
      <c r="AQN93" s="794"/>
      <c r="AQO93" s="794"/>
      <c r="AQP93" s="794"/>
      <c r="AQQ93" s="794">
        <v>1511</v>
      </c>
      <c r="AQR93" s="794">
        <v>1218</v>
      </c>
      <c r="AQS93" s="1012">
        <v>97</v>
      </c>
      <c r="AQT93" s="1176">
        <v>7.9638752052545154</v>
      </c>
      <c r="AQU93" s="1012"/>
      <c r="AQV93" s="1012">
        <v>60</v>
      </c>
      <c r="AQW93" s="1012">
        <v>61.855670103092784</v>
      </c>
      <c r="AQX93" s="4152">
        <v>3.5333333333333332</v>
      </c>
      <c r="AQY93" s="4154">
        <f>IFERROR(RANK(AQX93,AQX$15:AQX$90,0),"-")</f>
        <v>40</v>
      </c>
      <c r="AQZ93" s="1012">
        <v>11</v>
      </c>
      <c r="ARA93" s="1012">
        <v>108</v>
      </c>
      <c r="ARB93" s="1012">
        <v>10.185185185185185</v>
      </c>
      <c r="ARC93" s="1012"/>
      <c r="ARD93" s="1883">
        <v>2.2553366174055829</v>
      </c>
      <c r="ARE93" s="1882">
        <f t="shared" si="167"/>
        <v>59</v>
      </c>
      <c r="ARF93" s="1196">
        <v>17</v>
      </c>
      <c r="ARG93" s="1176">
        <v>23.52941176470588</v>
      </c>
      <c r="ARH93" s="1012"/>
      <c r="ARI93" s="794">
        <v>132</v>
      </c>
      <c r="ARJ93" s="804">
        <v>19.696969696969695</v>
      </c>
      <c r="ARK93" s="794"/>
      <c r="ARL93" s="1012"/>
      <c r="ARM93" s="794"/>
      <c r="ARN93" s="781"/>
      <c r="ARO93" s="781"/>
      <c r="ARP93" s="792"/>
      <c r="ARQ93" s="793"/>
      <c r="ARR93" s="785"/>
      <c r="ARS93" s="783"/>
      <c r="ART93" s="794">
        <v>78</v>
      </c>
      <c r="ARU93" s="794"/>
      <c r="ARV93" s="794" t="s">
        <v>31</v>
      </c>
      <c r="ARW93" s="794" t="s">
        <v>31</v>
      </c>
      <c r="ARX93" s="804" t="s">
        <v>31</v>
      </c>
      <c r="ARY93" s="781"/>
      <c r="ARZ93" s="794" t="s">
        <v>31</v>
      </c>
      <c r="ASA93" s="794" t="s">
        <v>31</v>
      </c>
      <c r="ASB93" s="781" t="s">
        <v>31</v>
      </c>
      <c r="ASC93" s="781"/>
      <c r="ASD93" s="781"/>
      <c r="ASE93" s="781"/>
      <c r="ASF93" s="781"/>
      <c r="ASG93" s="781"/>
      <c r="ASH93" s="781"/>
      <c r="ASI93" s="781"/>
      <c r="ASJ93" s="781"/>
      <c r="ASK93" s="781"/>
      <c r="ASL93" s="781"/>
      <c r="ASM93" s="794"/>
      <c r="ASN93" s="794"/>
      <c r="ASO93" s="794"/>
      <c r="ASP93" s="794"/>
      <c r="ASQ93" s="794"/>
      <c r="ASR93" s="794"/>
      <c r="ASS93" s="794"/>
      <c r="AST93" s="794"/>
      <c r="ASU93" s="794"/>
      <c r="ASV93" s="794"/>
      <c r="ASW93" s="781"/>
      <c r="ASX93" s="781"/>
      <c r="ASY93" s="781"/>
      <c r="ASZ93" s="781"/>
      <c r="ATA93" s="781"/>
      <c r="ATB93" s="781"/>
      <c r="ATC93" s="781"/>
      <c r="ATD93" s="781"/>
      <c r="ATE93" s="781"/>
      <c r="ATF93" s="794"/>
      <c r="ATG93" s="794"/>
      <c r="ATH93" s="794"/>
      <c r="ATI93" s="794"/>
      <c r="ATJ93" s="794"/>
      <c r="ATK93" s="794"/>
      <c r="ATL93" s="794"/>
      <c r="ATM93" s="794"/>
      <c r="ATN93" s="794"/>
      <c r="ATO93" s="794"/>
      <c r="ATP93" s="781"/>
      <c r="ATQ93" s="781"/>
      <c r="ATR93" s="781"/>
      <c r="ATS93" s="781"/>
      <c r="ATT93" s="781"/>
      <c r="ATU93" s="781"/>
      <c r="ATV93" s="781"/>
      <c r="ATW93" s="781"/>
      <c r="ATX93" s="781"/>
      <c r="ATY93" s="794"/>
      <c r="ATZ93" s="794"/>
      <c r="AUA93" s="794"/>
      <c r="AUB93" s="794"/>
      <c r="AUC93" s="794"/>
      <c r="AUD93" s="794"/>
      <c r="AUE93" s="794"/>
      <c r="AUF93" s="794"/>
      <c r="AUG93" s="794"/>
      <c r="AUH93" s="794"/>
      <c r="AUI93" s="781"/>
      <c r="AUJ93" s="781"/>
      <c r="AUK93" s="792"/>
      <c r="AUL93" s="785"/>
      <c r="AUM93" s="785" t="s">
        <v>81</v>
      </c>
      <c r="AUN93" s="785" t="s">
        <v>81</v>
      </c>
      <c r="AUO93" s="785" t="s">
        <v>81</v>
      </c>
      <c r="AUP93" s="783" t="s">
        <v>81</v>
      </c>
      <c r="AUQ93" s="781"/>
      <c r="AUR93" s="781"/>
      <c r="AUS93" s="781"/>
      <c r="AUT93" s="781"/>
      <c r="AUU93" s="781" t="s">
        <v>81</v>
      </c>
      <c r="AUV93" s="781"/>
      <c r="AUW93" s="781"/>
      <c r="AUX93" s="781"/>
      <c r="AUY93" s="781"/>
      <c r="AUZ93" s="781"/>
      <c r="AVA93" s="781"/>
      <c r="AVB93" s="781"/>
      <c r="AVC93" s="781"/>
      <c r="AVD93" s="781"/>
      <c r="AVE93" s="781"/>
      <c r="AVF93" s="781"/>
      <c r="AVG93" s="785"/>
      <c r="AVH93" s="781" t="s">
        <v>81</v>
      </c>
      <c r="AVI93" s="781" t="s">
        <v>81</v>
      </c>
      <c r="AVJ93" s="781" t="s">
        <v>81</v>
      </c>
      <c r="AVK93" s="781" t="s">
        <v>81</v>
      </c>
      <c r="AVL93" s="797">
        <v>23.6</v>
      </c>
      <c r="AVM93" s="781"/>
      <c r="AVN93" s="794">
        <v>6</v>
      </c>
      <c r="AVO93" s="781">
        <v>3.9</v>
      </c>
      <c r="AVP93" s="781"/>
      <c r="AVQ93" s="794">
        <v>1</v>
      </c>
      <c r="AVR93" s="781">
        <v>0</v>
      </c>
      <c r="AVS93" s="781"/>
      <c r="AVT93" s="794">
        <v>0</v>
      </c>
      <c r="AVU93" s="781">
        <v>0</v>
      </c>
      <c r="AVV93" s="781"/>
      <c r="AVW93" s="794">
        <v>0</v>
      </c>
      <c r="AVX93" s="781">
        <v>3.9</v>
      </c>
      <c r="AVY93" s="1009">
        <v>1</v>
      </c>
      <c r="AVZ93" s="797">
        <v>0</v>
      </c>
      <c r="AWA93" s="781"/>
      <c r="AWB93" s="794">
        <v>0</v>
      </c>
      <c r="AWC93" s="781">
        <v>0</v>
      </c>
      <c r="AWD93" s="781"/>
      <c r="AWE93" s="794">
        <v>0</v>
      </c>
      <c r="AWF93" s="781">
        <v>19.600000000000001</v>
      </c>
      <c r="AWG93" s="781"/>
      <c r="AWH93" s="794">
        <v>5</v>
      </c>
      <c r="AWI93" s="796">
        <v>294</v>
      </c>
      <c r="AWJ93" s="794">
        <v>50</v>
      </c>
      <c r="AWK93" s="794" t="s">
        <v>31</v>
      </c>
      <c r="AWL93" s="794" t="s">
        <v>31</v>
      </c>
      <c r="AWM93" s="794" t="s">
        <v>31</v>
      </c>
      <c r="AWN93" s="794">
        <v>344</v>
      </c>
      <c r="AWO93" s="794" t="s">
        <v>31</v>
      </c>
      <c r="AWP93" s="794">
        <v>81</v>
      </c>
      <c r="AWQ93" s="794" t="s">
        <v>31</v>
      </c>
      <c r="AWR93" s="794">
        <v>81</v>
      </c>
      <c r="AWS93" s="797">
        <v>0.17599999999999999</v>
      </c>
      <c r="AWT93" s="781"/>
      <c r="AWU93" s="781">
        <v>0.03</v>
      </c>
      <c r="AWV93" s="781"/>
      <c r="AWW93" s="781" t="s">
        <v>31</v>
      </c>
      <c r="AWX93" s="781"/>
      <c r="AWY93" s="781" t="s">
        <v>31</v>
      </c>
      <c r="AWZ93" s="781"/>
      <c r="AXA93" s="781" t="s">
        <v>31</v>
      </c>
      <c r="AXB93" s="781">
        <v>0.20599999999999999</v>
      </c>
      <c r="AXC93" s="781" t="s">
        <v>31</v>
      </c>
      <c r="AXD93" s="781"/>
      <c r="AXE93" s="781">
        <v>4.9000000000000002E-2</v>
      </c>
      <c r="AXF93" s="781"/>
      <c r="AXG93" s="781" t="s">
        <v>31</v>
      </c>
      <c r="AXH93" s="781"/>
      <c r="AXI93" s="781">
        <v>4.9000000000000002E-2</v>
      </c>
      <c r="AXK93" s="2994">
        <v>93.991416309012877</v>
      </c>
      <c r="AXL93" s="2609">
        <v>466</v>
      </c>
      <c r="AXM93" s="2609"/>
      <c r="AXN93" s="2994">
        <v>44.32809773123909</v>
      </c>
      <c r="AXO93" s="2609">
        <v>573</v>
      </c>
      <c r="AXP93" s="2609"/>
      <c r="AXQ93" s="2025"/>
      <c r="AXR93" s="2025"/>
      <c r="AXS93" s="2025"/>
      <c r="AXT93" s="2025"/>
      <c r="AXU93" s="2025"/>
      <c r="AXV93" s="2025"/>
      <c r="AXW93" s="2025"/>
      <c r="AXX93" s="2025"/>
      <c r="AXY93" s="2025"/>
      <c r="AXZ93" s="2025"/>
      <c r="AYA93" s="2025"/>
      <c r="AYB93" s="2025"/>
      <c r="AYC93" s="2124"/>
      <c r="AYD93" s="2025"/>
      <c r="AYE93" s="2025"/>
      <c r="AYF93" s="2025"/>
      <c r="AYG93" s="2025"/>
      <c r="AYH93" s="2025"/>
      <c r="AYI93" s="2025"/>
      <c r="AYJ93" s="2025"/>
      <c r="AYK93" s="2025"/>
      <c r="AYL93" s="2025"/>
      <c r="AYM93" s="2025"/>
      <c r="AYN93" s="2025"/>
      <c r="AYO93" s="2025"/>
      <c r="AYP93" s="2025"/>
      <c r="AYQ93" s="2025"/>
      <c r="AYR93" s="2025"/>
      <c r="AYS93" s="2025"/>
      <c r="AYT93" s="2025"/>
      <c r="AYU93" s="2025"/>
      <c r="AYV93" s="2025"/>
      <c r="AYW93" s="2025"/>
      <c r="AYX93" s="2025"/>
      <c r="AYY93" s="2025"/>
      <c r="AYZ93" s="2025"/>
      <c r="AZA93" s="2025"/>
      <c r="AZB93" s="2025"/>
      <c r="AZC93" s="2025"/>
      <c r="AZD93" s="2025"/>
      <c r="AZE93" s="2025"/>
      <c r="AZF93" s="2025"/>
      <c r="AZG93" s="2025"/>
      <c r="AZH93" s="2025"/>
      <c r="AZI93" s="2025"/>
      <c r="AZJ93" s="2025"/>
      <c r="AZK93" s="2025"/>
      <c r="AZL93" s="2025"/>
      <c r="AZM93" s="2025"/>
      <c r="AZN93" s="2025"/>
      <c r="AZO93" s="2025"/>
      <c r="AZP93" s="2025"/>
      <c r="AZQ93" s="2025"/>
      <c r="AZR93" s="2025"/>
      <c r="AZS93" s="2025"/>
      <c r="AZT93" s="2025"/>
      <c r="AZU93" s="2025"/>
      <c r="AZV93" s="2025"/>
      <c r="AZW93" s="2025"/>
      <c r="AZX93" s="2025"/>
      <c r="AZY93" s="2124"/>
      <c r="AZZ93" s="2025"/>
      <c r="BAA93" s="2025"/>
      <c r="BAB93" s="2025"/>
      <c r="BAC93" s="2025"/>
      <c r="BAD93" s="2025"/>
      <c r="BAE93" s="2025"/>
      <c r="BAF93" s="2025"/>
      <c r="BAG93" s="2025"/>
      <c r="BAH93" s="2025"/>
      <c r="BAI93" s="2025"/>
      <c r="BAJ93" s="2025"/>
      <c r="BAK93" s="2124"/>
      <c r="BAL93" s="2025"/>
      <c r="BAM93" s="2025"/>
      <c r="BAN93" s="2025"/>
      <c r="BAO93" s="2025"/>
      <c r="BAP93" s="2025"/>
      <c r="BAQ93" s="2025"/>
      <c r="BAR93" s="2025"/>
      <c r="BAS93" s="2025"/>
      <c r="BAT93" s="2025"/>
      <c r="BAU93" s="2025"/>
      <c r="BAV93" s="2025"/>
      <c r="BAW93" s="4155"/>
      <c r="BAX93" s="4155"/>
      <c r="BAY93" s="4155"/>
      <c r="BAZ93" s="4155"/>
      <c r="BBA93" s="2025"/>
      <c r="BBB93" s="2025"/>
      <c r="BBC93" s="2025"/>
      <c r="BBD93" s="2025"/>
      <c r="BBE93" s="2124"/>
      <c r="BBF93" s="2025"/>
      <c r="BBG93" s="2025"/>
      <c r="BBH93" s="2025"/>
      <c r="BBI93" s="2025"/>
      <c r="BBJ93" s="2025"/>
      <c r="BBK93" s="2025"/>
      <c r="BBL93" s="2025"/>
      <c r="BBM93" s="2025"/>
      <c r="BBN93" s="2025"/>
      <c r="BBO93" s="2025"/>
      <c r="BBP93" s="2025"/>
      <c r="BBQ93" s="2124"/>
      <c r="BBR93" s="2025"/>
      <c r="BBS93" s="2025"/>
      <c r="BBT93" s="2025"/>
      <c r="BBU93" s="2025"/>
      <c r="BBV93" s="2025"/>
      <c r="BBW93" s="2025"/>
      <c r="BBX93" s="2025"/>
      <c r="BBY93" s="2025"/>
      <c r="BBZ93" s="2025"/>
      <c r="BCA93" s="2025"/>
      <c r="BCB93" s="2025"/>
      <c r="BCC93" s="2025"/>
      <c r="BCD93" s="2025"/>
      <c r="BCE93" s="2025"/>
      <c r="BCF93" s="2025"/>
      <c r="BCG93" s="2025"/>
      <c r="BCH93" s="2025"/>
      <c r="BCI93" s="2025"/>
      <c r="BCJ93" s="2025"/>
      <c r="BCK93" s="2025"/>
      <c r="BCL93" s="2025"/>
      <c r="BCM93" s="2025"/>
      <c r="BCN93" s="2025"/>
      <c r="BCO93" s="2025"/>
      <c r="BCP93" s="2025"/>
      <c r="BCQ93" s="2025"/>
      <c r="BCR93" s="2025"/>
      <c r="BCS93" s="2025"/>
      <c r="BCT93" s="2025"/>
      <c r="BCU93" s="2025"/>
      <c r="BCV93" s="2025"/>
      <c r="BCW93" s="2025"/>
      <c r="BCX93" s="2025"/>
      <c r="BCY93" s="2025"/>
      <c r="BCZ93" s="2025"/>
      <c r="BDA93" s="2025"/>
      <c r="BDB93" s="2025"/>
      <c r="BDC93" s="2025"/>
      <c r="BDD93" s="2025"/>
      <c r="BDE93" s="2025"/>
      <c r="BDF93" s="2025"/>
      <c r="BDG93" s="2025"/>
      <c r="BDH93" s="2025"/>
      <c r="BDI93" s="2025"/>
      <c r="BDJ93" s="2025"/>
      <c r="BDK93" s="2025"/>
      <c r="BDL93" s="2025"/>
      <c r="BDM93" s="2025"/>
      <c r="BDN93" s="2025"/>
      <c r="BDO93" s="2025"/>
      <c r="BDP93" s="2025"/>
      <c r="BDQ93" s="2025"/>
      <c r="BDR93" s="2025"/>
      <c r="BDS93" s="2025"/>
      <c r="BDT93" s="2025"/>
      <c r="BDU93" s="2025"/>
      <c r="BDV93" s="2025"/>
      <c r="BDW93" s="2025"/>
      <c r="BDX93" s="2025"/>
      <c r="BDY93" s="2025"/>
      <c r="BDZ93" s="2025"/>
      <c r="BEA93" s="2025"/>
      <c r="BEB93" s="2025"/>
      <c r="BEC93" s="2025"/>
      <c r="BED93" s="2025"/>
      <c r="BEE93" s="2025"/>
      <c r="BEF93" s="2025"/>
      <c r="BEG93" s="2025"/>
      <c r="BEH93" s="2025"/>
      <c r="BEI93" s="2025"/>
      <c r="BEJ93" s="2025"/>
      <c r="BEK93" s="2025"/>
      <c r="BEL93" s="2025"/>
      <c r="BEM93" s="2025"/>
      <c r="BEN93" s="2025"/>
      <c r="BEO93" s="2025"/>
      <c r="BEP93" s="2025"/>
      <c r="BEQ93" s="2025"/>
      <c r="BER93" s="2025"/>
      <c r="BES93" s="2025"/>
      <c r="BET93" s="2025"/>
      <c r="BEU93" s="2025"/>
      <c r="BEV93" s="2025"/>
      <c r="BEW93" s="2124"/>
      <c r="BEX93" s="2025"/>
      <c r="BEY93" s="2025"/>
      <c r="BEZ93" s="2025"/>
      <c r="BFA93" s="2025"/>
      <c r="BFB93" s="2025"/>
      <c r="BFC93" s="2025"/>
      <c r="BFD93" s="2025"/>
      <c r="BFE93" s="2025"/>
      <c r="BFF93" s="2025"/>
      <c r="BFG93" s="2025"/>
      <c r="BFH93" s="2025"/>
      <c r="BFI93" s="2610"/>
      <c r="BFJ93" s="2609"/>
      <c r="BFK93" s="2609"/>
      <c r="BFL93" s="2609"/>
      <c r="BFM93" s="2609"/>
      <c r="BFN93" s="2609"/>
      <c r="BFO93" s="2609"/>
      <c r="BFP93" s="2609"/>
      <c r="BFQ93" s="2609"/>
      <c r="BFR93" s="2609"/>
      <c r="BFS93" s="803"/>
      <c r="BFT93" s="806"/>
      <c r="BFU93" s="806"/>
      <c r="BFV93" s="806"/>
      <c r="BFW93" s="806"/>
      <c r="BFX93" s="806"/>
      <c r="BFY93" s="806"/>
      <c r="BFZ93" s="806"/>
      <c r="BGA93" s="806"/>
      <c r="BGB93" s="806"/>
      <c r="BGC93" s="803"/>
      <c r="BGD93" s="806"/>
      <c r="BGE93" s="806"/>
      <c r="BGF93" s="806"/>
      <c r="BGG93" s="806"/>
      <c r="BGH93" s="806"/>
      <c r="BGI93" s="806"/>
      <c r="BGJ93" s="806"/>
      <c r="BGK93" s="806"/>
      <c r="BGL93" s="806"/>
      <c r="BGM93" s="797"/>
      <c r="BGN93" s="781"/>
      <c r="BGO93" s="781"/>
      <c r="BGP93" s="781"/>
      <c r="BGQ93" s="781"/>
      <c r="BGR93" s="781"/>
      <c r="BGS93" s="781"/>
      <c r="BGT93" s="781"/>
      <c r="BGU93" s="806"/>
      <c r="BGV93" s="806"/>
      <c r="BGW93" s="797"/>
      <c r="BGX93" s="781"/>
      <c r="BGY93" s="781"/>
      <c r="BGZ93" s="781"/>
      <c r="BHA93" s="781"/>
      <c r="BHB93" s="781"/>
      <c r="BHC93" s="781"/>
      <c r="BHD93" s="781"/>
      <c r="BHE93" s="806"/>
      <c r="BHF93" s="806"/>
      <c r="BHG93" s="797"/>
      <c r="BHH93" s="781"/>
      <c r="BHI93" s="781"/>
      <c r="BHJ93" s="781"/>
      <c r="BHK93" s="781"/>
      <c r="BHL93" s="781"/>
      <c r="BHM93" s="781"/>
      <c r="BHN93" s="781"/>
      <c r="BHO93" s="806"/>
      <c r="BHP93" s="806"/>
      <c r="BHQ93" s="797"/>
      <c r="BHR93" s="781"/>
      <c r="BHS93" s="781"/>
      <c r="BHT93" s="781"/>
      <c r="BHU93" s="781"/>
      <c r="BHV93" s="781"/>
      <c r="BHW93" s="781"/>
      <c r="BHX93" s="781"/>
      <c r="BHY93" s="806"/>
      <c r="BHZ93" s="806"/>
      <c r="BIA93" s="797"/>
      <c r="BIB93" s="781"/>
      <c r="BIC93" s="781"/>
      <c r="BID93" s="781"/>
      <c r="BIE93" s="781"/>
      <c r="BIF93" s="781"/>
      <c r="BIG93" s="781"/>
      <c r="BIH93" s="797"/>
      <c r="BII93" s="806"/>
      <c r="BIJ93" s="806"/>
      <c r="BIK93" s="797"/>
      <c r="BIL93" s="781"/>
      <c r="BIM93" s="781"/>
      <c r="BIN93" s="806"/>
      <c r="BIO93" s="797"/>
      <c r="BIP93" s="781"/>
      <c r="BIQ93" s="781"/>
      <c r="BIR93" s="781"/>
      <c r="BIS93" s="781"/>
      <c r="BIT93" s="781"/>
      <c r="BIU93" s="781"/>
      <c r="BIV93" s="781"/>
      <c r="BIW93" s="781"/>
      <c r="BIX93" s="781"/>
      <c r="BIY93" s="781"/>
      <c r="BIZ93" s="781"/>
      <c r="BJA93" s="2611"/>
      <c r="BJB93" s="2611"/>
      <c r="BJC93" s="2612"/>
      <c r="BJD93" s="2612"/>
      <c r="BJE93" s="2613"/>
      <c r="BJF93" s="2613"/>
      <c r="BJG93" s="2613"/>
      <c r="BJH93" s="2613"/>
      <c r="BJI93" s="2613"/>
      <c r="BJJ93" s="2613"/>
      <c r="BJK93" s="2614"/>
      <c r="BJL93" s="2611"/>
      <c r="BJM93" s="2612"/>
      <c r="BJN93" s="2612"/>
      <c r="BJO93" s="2612"/>
      <c r="BJP93" s="2614"/>
      <c r="BJQ93" s="2611"/>
      <c r="BJR93" s="2612"/>
      <c r="BJS93" s="2612"/>
      <c r="BJT93" s="2612"/>
      <c r="BJU93" s="2614"/>
      <c r="BJV93" s="797"/>
      <c r="BJW93" s="806"/>
      <c r="BJX93" s="1205"/>
      <c r="BJY93" s="1206"/>
      <c r="BJZ93" s="1206"/>
      <c r="BKA93" s="1206"/>
      <c r="BKB93" s="1206"/>
      <c r="BKC93" s="1206"/>
      <c r="BKD93" s="1206"/>
      <c r="BKE93" s="1206"/>
      <c r="BKF93" s="1206"/>
      <c r="BKG93" s="1206"/>
      <c r="BKH93" s="1206"/>
      <c r="BKI93" s="1206"/>
      <c r="BKJ93" s="1206"/>
      <c r="BKK93" s="1206"/>
      <c r="BKL93" s="1206"/>
      <c r="BKM93" s="1206"/>
      <c r="BKN93" s="1206"/>
      <c r="BKO93" s="1206"/>
      <c r="BKP93" s="1206"/>
      <c r="BKQ93" s="1206"/>
      <c r="BKR93" s="1206"/>
      <c r="BKS93" s="1206"/>
      <c r="BKT93" s="1206"/>
      <c r="BKU93" s="1206"/>
      <c r="BKV93" s="1206"/>
      <c r="BKW93" s="1206"/>
      <c r="BKX93" s="1206"/>
      <c r="BKY93" s="1206"/>
      <c r="BKZ93" s="1206"/>
      <c r="BLA93" s="1206"/>
      <c r="BLB93" s="2611"/>
      <c r="BLC93" s="2611"/>
      <c r="BLD93" s="2614"/>
      <c r="BLE93" s="2611"/>
      <c r="BLF93" s="2611"/>
      <c r="BLG93" s="2614"/>
      <c r="BLH93" s="2611"/>
      <c r="BLI93" s="2611"/>
      <c r="BLJ93" s="2614"/>
      <c r="BLK93" s="2611"/>
      <c r="BLL93" s="2611"/>
      <c r="BLM93" s="2614"/>
      <c r="BLN93" s="2611"/>
      <c r="BLO93" s="2611"/>
      <c r="BLP93" s="2614"/>
      <c r="BLQ93" s="2611"/>
      <c r="BLR93" s="2611"/>
      <c r="BLS93" s="2614"/>
      <c r="BLT93" s="2610"/>
      <c r="BLU93" s="2609"/>
      <c r="BLV93" s="2615"/>
      <c r="BLW93" s="2611"/>
      <c r="BLX93" s="2611"/>
      <c r="BLY93" s="2614"/>
      <c r="BLZ93" s="2756"/>
      <c r="BMA93" s="2757"/>
      <c r="BMB93" s="2757"/>
      <c r="BMC93" s="2756"/>
      <c r="BMD93" s="2757"/>
      <c r="BME93" s="2757"/>
      <c r="BMF93" s="2756"/>
      <c r="BMG93" s="2757"/>
      <c r="BMH93" s="2757"/>
      <c r="BMI93" s="2756"/>
      <c r="BMJ93" s="2757"/>
      <c r="BMK93" s="2757"/>
      <c r="BML93" s="2756"/>
      <c r="BMM93" s="2757"/>
      <c r="BMN93" s="2757"/>
      <c r="BMO93" s="2756"/>
      <c r="BMP93" s="2757"/>
      <c r="BMQ93" s="2757"/>
      <c r="BMR93" s="2756"/>
      <c r="BMS93" s="2757"/>
      <c r="BMT93" s="2757"/>
      <c r="BMU93" s="2756"/>
      <c r="BMV93" s="2757"/>
      <c r="BMW93" s="2757"/>
      <c r="BMX93" s="2756"/>
      <c r="BMY93" s="2757"/>
      <c r="BMZ93" s="2757"/>
      <c r="BNA93" s="2756"/>
      <c r="BNB93" s="2757"/>
      <c r="BNC93" s="2757"/>
      <c r="BND93" s="2756"/>
      <c r="BNE93" s="2757"/>
      <c r="BNF93" s="2757"/>
      <c r="BNG93" s="2756"/>
      <c r="BNH93" s="2757"/>
      <c r="BNI93" s="2757"/>
      <c r="BNJ93" s="2756"/>
      <c r="BNK93" s="2757"/>
      <c r="BNL93" s="2757"/>
      <c r="BNM93" s="2756"/>
      <c r="BNN93" s="2757"/>
      <c r="BNO93" s="2757"/>
      <c r="BNQ93" s="2757"/>
      <c r="BNR93" s="2757"/>
      <c r="BNS93" s="2757"/>
      <c r="BNT93" s="2757"/>
      <c r="BNU93" s="2757"/>
      <c r="BNV93" s="2757"/>
      <c r="BNW93" s="2757"/>
    </row>
    <row r="94" spans="1:1739" ht="13" x14ac:dyDescent="0.2">
      <c r="A94" s="778">
        <v>3</v>
      </c>
      <c r="B94" s="779" t="s">
        <v>1912</v>
      </c>
      <c r="C94" s="779"/>
      <c r="D94" s="779" t="s">
        <v>1622</v>
      </c>
      <c r="E94" s="779"/>
      <c r="F94" s="780" t="s">
        <v>1913</v>
      </c>
      <c r="G94" s="781"/>
      <c r="H94" s="782">
        <v>763</v>
      </c>
      <c r="I94" s="785">
        <v>7.1</v>
      </c>
      <c r="J94" s="781"/>
      <c r="K94" s="784">
        <v>727</v>
      </c>
      <c r="L94" s="785">
        <v>7.2</v>
      </c>
      <c r="M94" s="793"/>
      <c r="N94" s="781">
        <f t="shared" si="119"/>
        <v>0.10000000000000053</v>
      </c>
      <c r="O94" s="784">
        <v>634</v>
      </c>
      <c r="P94" s="785">
        <v>6.99</v>
      </c>
      <c r="Q94" s="793"/>
      <c r="R94" s="781">
        <f t="shared" si="121"/>
        <v>-0.20999999999999996</v>
      </c>
      <c r="S94" s="784">
        <v>4970</v>
      </c>
      <c r="T94" s="785">
        <v>5.93</v>
      </c>
      <c r="U94" s="781"/>
      <c r="V94" s="784">
        <v>4758</v>
      </c>
      <c r="W94" s="785">
        <v>6.02</v>
      </c>
      <c r="X94" s="793"/>
      <c r="Y94" s="781">
        <f t="shared" si="122"/>
        <v>8.9999999999999858E-2</v>
      </c>
      <c r="Z94" s="784">
        <v>3860</v>
      </c>
      <c r="AA94" s="785">
        <v>6.199740932642487</v>
      </c>
      <c r="AB94" s="793"/>
      <c r="AC94" s="781">
        <f t="shared" si="123"/>
        <v>0.17974093264248747</v>
      </c>
      <c r="AD94" s="4099">
        <v>2317</v>
      </c>
      <c r="AE94" s="4100">
        <v>6.0401381096245146</v>
      </c>
      <c r="AF94" s="784">
        <v>1515</v>
      </c>
      <c r="AG94" s="786">
        <v>6.4640264026402638</v>
      </c>
      <c r="AH94" s="787"/>
      <c r="AI94" s="789">
        <v>1696</v>
      </c>
      <c r="AJ94" s="786">
        <v>6.2553066037735849</v>
      </c>
      <c r="AK94" s="787"/>
      <c r="AL94" s="784">
        <v>621</v>
      </c>
      <c r="AM94" s="786">
        <v>5.4524959742351049</v>
      </c>
      <c r="AN94" s="786"/>
      <c r="AO94" s="4088"/>
      <c r="AP94" s="795"/>
      <c r="AQ94" s="787"/>
      <c r="AR94" s="792"/>
      <c r="AS94" s="783"/>
      <c r="AT94" s="792"/>
      <c r="AU94" s="783"/>
      <c r="AV94" s="784">
        <v>65</v>
      </c>
      <c r="AW94" s="794"/>
      <c r="AX94" s="793">
        <v>65</v>
      </c>
      <c r="AY94" s="794"/>
      <c r="AZ94" s="784">
        <v>65</v>
      </c>
      <c r="BA94" s="2540"/>
      <c r="BB94" s="2546"/>
      <c r="BC94" s="2534"/>
      <c r="BD94" s="784">
        <v>651</v>
      </c>
      <c r="BE94" s="785">
        <v>19.508448540706606</v>
      </c>
      <c r="BF94" s="787">
        <f t="shared" si="129"/>
        <v>19</v>
      </c>
      <c r="BG94" s="784">
        <v>659</v>
      </c>
      <c r="BH94" s="785">
        <v>15.629742033383915</v>
      </c>
      <c r="BI94" s="787">
        <f t="shared" si="130"/>
        <v>56</v>
      </c>
      <c r="BJ94" s="784">
        <v>629</v>
      </c>
      <c r="BK94" s="785">
        <v>52.146263910969793</v>
      </c>
      <c r="BL94" s="787">
        <f t="shared" si="131"/>
        <v>58</v>
      </c>
      <c r="BM94" s="4140">
        <v>654</v>
      </c>
      <c r="BN94" s="4141">
        <v>20.795107033639145</v>
      </c>
      <c r="BO94" s="787">
        <v>64</v>
      </c>
      <c r="BP94" s="784">
        <v>635</v>
      </c>
      <c r="BQ94" s="785">
        <v>1.889763779527559</v>
      </c>
      <c r="BR94" s="787">
        <v>49</v>
      </c>
      <c r="BS94" s="4140">
        <v>645</v>
      </c>
      <c r="BT94" s="4141">
        <v>39.689922480620154</v>
      </c>
      <c r="BU94" s="4142">
        <v>61</v>
      </c>
      <c r="BV94" s="784">
        <v>1601</v>
      </c>
      <c r="BW94" s="785">
        <v>50.031230480949404</v>
      </c>
      <c r="BX94" s="787">
        <f t="shared" si="132"/>
        <v>14</v>
      </c>
      <c r="BY94" s="784">
        <v>1621</v>
      </c>
      <c r="BZ94" s="785">
        <v>70.388648982109814</v>
      </c>
      <c r="CA94" s="787">
        <f t="shared" si="133"/>
        <v>16</v>
      </c>
      <c r="CB94" s="784">
        <v>1503</v>
      </c>
      <c r="CC94" s="785">
        <v>62.208915502328679</v>
      </c>
      <c r="CD94" s="787">
        <f t="shared" si="134"/>
        <v>41</v>
      </c>
      <c r="CE94" s="3823">
        <v>1619</v>
      </c>
      <c r="CF94" s="3824">
        <v>41.383570105003088</v>
      </c>
      <c r="CG94" s="3825"/>
      <c r="CH94" s="3823">
        <v>1468</v>
      </c>
      <c r="CI94" s="3824">
        <v>4.4959128065395095</v>
      </c>
      <c r="CJ94" s="3825"/>
      <c r="CK94" s="784">
        <v>1567</v>
      </c>
      <c r="CL94" s="785">
        <v>52.967453733248249</v>
      </c>
      <c r="CM94" s="787">
        <f t="shared" si="136"/>
        <v>58</v>
      </c>
      <c r="CN94" s="2555">
        <v>15.8</v>
      </c>
      <c r="CO94" s="2556"/>
      <c r="CP94" s="2557">
        <v>4.0999999999999996</v>
      </c>
      <c r="CQ94" s="2557">
        <v>6.6</v>
      </c>
      <c r="CR94" s="2558">
        <v>5.2</v>
      </c>
      <c r="CS94" s="792">
        <v>15.5</v>
      </c>
      <c r="CT94" s="783">
        <v>15.6</v>
      </c>
      <c r="CU94" s="781">
        <v>17.8</v>
      </c>
      <c r="CV94" s="2357">
        <f t="shared" si="137"/>
        <v>53</v>
      </c>
      <c r="CW94" s="781">
        <v>4.5</v>
      </c>
      <c r="CX94" s="781">
        <v>7.3999999999999995</v>
      </c>
      <c r="CY94" s="781">
        <v>5.9</v>
      </c>
      <c r="CZ94" s="796"/>
      <c r="DA94" s="781"/>
      <c r="DB94" s="781"/>
      <c r="DC94" s="794"/>
      <c r="DD94" s="781"/>
      <c r="DE94" s="781"/>
      <c r="DF94" s="794"/>
      <c r="DG94" s="781"/>
      <c r="DH94" s="781"/>
      <c r="DI94" s="794"/>
      <c r="DJ94" s="781"/>
      <c r="DK94" s="781"/>
      <c r="DL94" s="797"/>
      <c r="DM94" s="781"/>
      <c r="DN94" s="794"/>
      <c r="DO94" s="795"/>
      <c r="DP94" s="785"/>
      <c r="DQ94" s="785"/>
      <c r="DR94" s="783"/>
      <c r="DS94" s="792"/>
      <c r="DT94" s="785"/>
      <c r="DU94" s="785"/>
      <c r="DV94" s="783"/>
      <c r="DW94" s="792"/>
      <c r="DX94" s="785"/>
      <c r="DY94" s="785"/>
      <c r="DZ94" s="783"/>
      <c r="EA94" s="784">
        <v>607</v>
      </c>
      <c r="EB94" s="798">
        <v>74.629324546952219</v>
      </c>
      <c r="EC94" s="783"/>
      <c r="ED94" s="784">
        <v>1497</v>
      </c>
      <c r="EE94" s="798">
        <v>55.511022044088179</v>
      </c>
      <c r="EF94" s="783"/>
      <c r="EG94" s="3833">
        <v>533</v>
      </c>
      <c r="EH94" s="4143">
        <v>60.787992495309574</v>
      </c>
      <c r="EI94" s="3834">
        <v>29</v>
      </c>
      <c r="EJ94" s="3835">
        <v>499</v>
      </c>
      <c r="EK94" s="3836">
        <v>1.2127659574468086</v>
      </c>
      <c r="EL94" s="3837">
        <v>14</v>
      </c>
      <c r="EM94" s="3838">
        <v>9.4188376753507033</v>
      </c>
      <c r="EN94" s="3839">
        <v>26</v>
      </c>
      <c r="EO94" s="3835">
        <v>542</v>
      </c>
      <c r="EP94" s="3840">
        <v>1.4739130434782608</v>
      </c>
      <c r="EQ94" s="3840">
        <v>32</v>
      </c>
      <c r="ER94" s="3838">
        <v>21.217712177121772</v>
      </c>
      <c r="ES94" s="3839">
        <v>25</v>
      </c>
      <c r="ET94" s="3835">
        <v>566</v>
      </c>
      <c r="EU94" s="3840">
        <v>0.98062015503875966</v>
      </c>
      <c r="EV94" s="3840">
        <v>27</v>
      </c>
      <c r="EW94" s="3838">
        <v>22.791519434628977</v>
      </c>
      <c r="EX94" s="3839">
        <v>14</v>
      </c>
      <c r="EY94" s="3843">
        <v>514</v>
      </c>
      <c r="EZ94" s="3840">
        <v>0.78846153846153844</v>
      </c>
      <c r="FA94" s="3840">
        <v>28</v>
      </c>
      <c r="FB94" s="3844">
        <v>5.0583657587548636</v>
      </c>
      <c r="FC94" s="3845">
        <v>56</v>
      </c>
      <c r="FD94" s="3835">
        <v>505</v>
      </c>
      <c r="FE94" s="3837">
        <v>1.0740740740740742</v>
      </c>
      <c r="FF94" s="3837">
        <v>26</v>
      </c>
      <c r="FG94" s="3838">
        <v>5.3465346534653468</v>
      </c>
      <c r="FH94" s="3839">
        <v>43</v>
      </c>
      <c r="FI94" s="3841">
        <v>524</v>
      </c>
      <c r="FJ94" s="3837">
        <v>0.65625</v>
      </c>
      <c r="FK94" s="3837">
        <v>19</v>
      </c>
      <c r="FL94" s="3838">
        <v>3.0534351145038165</v>
      </c>
      <c r="FM94" s="3842">
        <v>17</v>
      </c>
      <c r="FN94" s="3835">
        <v>533</v>
      </c>
      <c r="FO94" s="3837">
        <v>1</v>
      </c>
      <c r="FP94" s="3837">
        <v>8</v>
      </c>
      <c r="FQ94" s="3838">
        <v>6.7542213883677302</v>
      </c>
      <c r="FR94" s="3839">
        <v>34</v>
      </c>
      <c r="FS94" s="3835">
        <v>474</v>
      </c>
      <c r="FT94" s="3837">
        <v>3.130718954248366</v>
      </c>
      <c r="FU94" s="3837">
        <v>36</v>
      </c>
      <c r="FV94" s="3838">
        <v>32.278481012658226</v>
      </c>
      <c r="FW94" s="3839">
        <v>59</v>
      </c>
      <c r="FX94" s="4144">
        <v>1593</v>
      </c>
      <c r="FY94" s="4143">
        <v>22.536095417451349</v>
      </c>
      <c r="FZ94" s="4145"/>
      <c r="GA94" s="4146">
        <v>1369</v>
      </c>
      <c r="GB94" s="3621">
        <v>1.1849315068493151</v>
      </c>
      <c r="GC94" s="3621"/>
      <c r="GD94" s="4143">
        <v>5.3323593864134402</v>
      </c>
      <c r="GE94" s="3834"/>
      <c r="GF94" s="4146">
        <v>1396</v>
      </c>
      <c r="GG94" s="3621">
        <v>1.4887640449438202</v>
      </c>
      <c r="GH94" s="3621"/>
      <c r="GI94" s="4143">
        <v>6.3753581661891117</v>
      </c>
      <c r="GJ94" s="3834"/>
      <c r="GK94" s="4146">
        <v>1439</v>
      </c>
      <c r="GL94" s="3621">
        <v>1.0659722222222223</v>
      </c>
      <c r="GM94" s="3621"/>
      <c r="GN94" s="4143">
        <v>10.006949270326617</v>
      </c>
      <c r="GO94" s="3834"/>
      <c r="GP94" s="4146">
        <v>1381</v>
      </c>
      <c r="GQ94" s="3621">
        <v>1.0535714285714286</v>
      </c>
      <c r="GR94" s="3621"/>
      <c r="GS94" s="4143">
        <v>4.0550325850832731</v>
      </c>
      <c r="GT94" s="3834"/>
      <c r="GU94" s="4146">
        <v>1456</v>
      </c>
      <c r="GV94" s="4147">
        <v>1.6809045226130652</v>
      </c>
      <c r="GW94" s="4147"/>
      <c r="GX94" s="4143">
        <v>13.667582417582416</v>
      </c>
      <c r="GY94" s="3834"/>
      <c r="GZ94" s="4146">
        <v>1417</v>
      </c>
      <c r="HA94" s="4147">
        <v>0.94318181818181823</v>
      </c>
      <c r="HB94" s="4147"/>
      <c r="HC94" s="4143">
        <v>3.1051517290049402</v>
      </c>
      <c r="HD94" s="3834"/>
      <c r="HE94" s="4146">
        <v>1397</v>
      </c>
      <c r="HF94" s="4147">
        <v>0.68421052631578949</v>
      </c>
      <c r="HG94" s="4147"/>
      <c r="HH94" s="4143">
        <v>1.3600572655690766</v>
      </c>
      <c r="HI94" s="3834"/>
      <c r="HJ94" s="4146">
        <v>1406</v>
      </c>
      <c r="HK94" s="4147">
        <v>1.9666666666666666</v>
      </c>
      <c r="HL94" s="4147"/>
      <c r="HM94" s="4143">
        <v>1.0668563300142246</v>
      </c>
      <c r="HN94" s="3834"/>
      <c r="HO94" s="2555"/>
      <c r="HP94" s="2557"/>
      <c r="HQ94" s="2557"/>
      <c r="HR94" s="2557"/>
      <c r="HS94" s="2557"/>
      <c r="HT94" s="2557"/>
      <c r="HU94" s="2557"/>
      <c r="HV94" s="2557"/>
      <c r="HW94" s="2557"/>
      <c r="HX94" s="2573"/>
      <c r="HY94" s="792"/>
      <c r="HZ94" s="785"/>
      <c r="IA94" s="785"/>
      <c r="IB94" s="785"/>
      <c r="IC94" s="785"/>
      <c r="ID94" s="785"/>
      <c r="IE94" s="785"/>
      <c r="IF94" s="785"/>
      <c r="IG94" s="785"/>
      <c r="IH94" s="783"/>
      <c r="II94" s="1280"/>
      <c r="IJ94" s="1281"/>
      <c r="IK94" s="1281"/>
      <c r="IL94" s="1281"/>
      <c r="IM94" s="1281"/>
      <c r="IN94" s="1281"/>
      <c r="IO94" s="1281"/>
      <c r="IP94" s="1281"/>
      <c r="IQ94" s="1282"/>
      <c r="IR94" s="1280"/>
      <c r="IS94" s="1281"/>
      <c r="IT94" s="1281"/>
      <c r="IU94" s="1281"/>
      <c r="IV94" s="1281"/>
      <c r="IW94" s="1281"/>
      <c r="IX94" s="1281"/>
      <c r="IY94" s="1281"/>
      <c r="IZ94" s="1282"/>
      <c r="JA94" s="1280"/>
      <c r="JB94" s="1281"/>
      <c r="JC94" s="1281"/>
      <c r="JD94" s="1281"/>
      <c r="JE94" s="1281"/>
      <c r="JF94" s="1281"/>
      <c r="JG94" s="1281"/>
      <c r="JH94" s="1281"/>
      <c r="JI94" s="1282"/>
      <c r="JJ94" s="1280"/>
      <c r="JK94" s="1281"/>
      <c r="JL94" s="1281"/>
      <c r="JM94" s="1281"/>
      <c r="JN94" s="1281"/>
      <c r="JO94" s="1281"/>
      <c r="JP94" s="1281"/>
      <c r="JQ94" s="1281"/>
      <c r="JR94" s="1282"/>
      <c r="JS94" s="1280"/>
      <c r="JT94" s="1281"/>
      <c r="JU94" s="1281"/>
      <c r="JV94" s="1281"/>
      <c r="JW94" s="1281"/>
      <c r="JX94" s="1281"/>
      <c r="JY94" s="1281"/>
      <c r="JZ94" s="1281"/>
      <c r="KA94" s="1282"/>
      <c r="KB94" s="1280"/>
      <c r="KC94" s="1281"/>
      <c r="KD94" s="1281"/>
      <c r="KE94" s="1281"/>
      <c r="KF94" s="1281"/>
      <c r="KG94" s="1281"/>
      <c r="KH94" s="1281"/>
      <c r="KI94" s="1281"/>
      <c r="KJ94" s="1282"/>
      <c r="KK94" s="792"/>
      <c r="KL94" s="783"/>
      <c r="KM94" s="792"/>
      <c r="KN94" s="783"/>
      <c r="KO94" s="781"/>
      <c r="KP94" s="781"/>
      <c r="KQ94" s="781"/>
      <c r="KR94" s="781"/>
      <c r="KS94" s="781"/>
      <c r="KT94" s="781"/>
      <c r="KU94" s="781"/>
      <c r="KV94" s="781"/>
      <c r="KW94" s="781"/>
      <c r="KX94" s="781"/>
      <c r="KY94" s="781"/>
      <c r="KZ94" s="781"/>
      <c r="LA94" s="797"/>
      <c r="LB94" s="781"/>
      <c r="LC94" s="781"/>
      <c r="LD94" s="781"/>
      <c r="LE94" s="781" t="s">
        <v>81</v>
      </c>
      <c r="LF94" s="802"/>
      <c r="LG94" s="783"/>
      <c r="LH94" s="797" t="s">
        <v>81</v>
      </c>
      <c r="LI94" s="781" t="s">
        <v>81</v>
      </c>
      <c r="LJ94" s="802"/>
      <c r="LK94" s="783"/>
      <c r="LL94" s="2606" t="s">
        <v>81</v>
      </c>
      <c r="LM94" s="2607" t="s">
        <v>81</v>
      </c>
      <c r="LN94" s="2607" t="s">
        <v>81</v>
      </c>
      <c r="LO94" s="2607" t="s">
        <v>81</v>
      </c>
      <c r="LP94" s="2607"/>
      <c r="LQ94" s="2608"/>
      <c r="LR94" s="2606" t="s">
        <v>81</v>
      </c>
      <c r="LS94" s="2607" t="s">
        <v>81</v>
      </c>
      <c r="LT94" s="2607" t="s">
        <v>81</v>
      </c>
      <c r="LU94" s="2607" t="s">
        <v>81</v>
      </c>
      <c r="LV94" s="2607"/>
      <c r="LW94" s="2608"/>
      <c r="LX94" s="2606" t="s">
        <v>81</v>
      </c>
      <c r="LY94" s="2607" t="s">
        <v>81</v>
      </c>
      <c r="LZ94" s="2607" t="s">
        <v>81</v>
      </c>
      <c r="MA94" s="2607" t="s">
        <v>81</v>
      </c>
      <c r="MB94" s="2607"/>
      <c r="MC94" s="2608"/>
      <c r="MD94" s="3005" t="s">
        <v>81</v>
      </c>
      <c r="ME94" s="3006" t="s">
        <v>81</v>
      </c>
      <c r="MF94" s="3006" t="s">
        <v>81</v>
      </c>
      <c r="MG94" s="3006" t="s">
        <v>81</v>
      </c>
      <c r="MH94" s="2607"/>
      <c r="MI94" s="2608"/>
      <c r="MJ94" s="3005" t="s">
        <v>81</v>
      </c>
      <c r="MK94" s="3006" t="s">
        <v>81</v>
      </c>
      <c r="ML94" s="3006" t="s">
        <v>81</v>
      </c>
      <c r="MM94" s="3006" t="s">
        <v>81</v>
      </c>
      <c r="MN94" s="2607"/>
      <c r="MO94" s="2608"/>
      <c r="MP94" s="3005" t="s">
        <v>81</v>
      </c>
      <c r="MQ94" s="3006" t="s">
        <v>81</v>
      </c>
      <c r="MR94" s="3006" t="s">
        <v>81</v>
      </c>
      <c r="MS94" s="3006" t="s">
        <v>81</v>
      </c>
      <c r="MT94" s="2607"/>
      <c r="MU94" s="2608"/>
      <c r="MV94" s="3005" t="s">
        <v>81</v>
      </c>
      <c r="MW94" s="3006" t="s">
        <v>81</v>
      </c>
      <c r="MX94" s="3006" t="s">
        <v>81</v>
      </c>
      <c r="MY94" s="2607"/>
      <c r="MZ94" s="2608"/>
      <c r="NA94" s="3005" t="s">
        <v>81</v>
      </c>
      <c r="NB94" s="3006" t="s">
        <v>81</v>
      </c>
      <c r="NC94" s="3006" t="s">
        <v>81</v>
      </c>
      <c r="ND94" s="3006" t="s">
        <v>81</v>
      </c>
      <c r="NE94" s="2607"/>
      <c r="NF94" s="2608"/>
      <c r="NG94" s="3006" t="s">
        <v>81</v>
      </c>
      <c r="NH94" s="3006" t="s">
        <v>81</v>
      </c>
      <c r="NI94" s="3006" t="s">
        <v>81</v>
      </c>
      <c r="NJ94" s="3006" t="s">
        <v>81</v>
      </c>
      <c r="NK94" s="2607"/>
      <c r="NL94" s="2608"/>
      <c r="NM94" s="781">
        <v>308.08999999999997</v>
      </c>
      <c r="NN94" s="781"/>
      <c r="NO94" s="797"/>
      <c r="NP94" s="781"/>
      <c r="NQ94" s="781"/>
      <c r="NR94" s="781"/>
      <c r="NS94" s="781"/>
      <c r="NT94" s="781"/>
      <c r="NU94" s="781"/>
      <c r="NV94" s="781"/>
      <c r="NW94" s="781"/>
      <c r="NX94" s="781"/>
      <c r="NY94" s="781"/>
      <c r="NZ94" s="781"/>
      <c r="OA94" s="806"/>
      <c r="OB94" s="806"/>
      <c r="OC94" s="781"/>
      <c r="OD94" s="781"/>
      <c r="OE94" s="781"/>
      <c r="OF94" s="781"/>
      <c r="OG94" s="781"/>
      <c r="OH94" s="781"/>
      <c r="OI94" s="781"/>
      <c r="OJ94" s="804"/>
      <c r="OK94" s="804"/>
      <c r="OL94" s="781"/>
      <c r="OM94" s="805"/>
      <c r="ON94" s="806"/>
      <c r="OO94" s="1359"/>
      <c r="OP94" s="797"/>
      <c r="OQ94" s="781"/>
      <c r="OR94" s="1359"/>
      <c r="OS94" s="1362">
        <v>27.655024946543122</v>
      </c>
      <c r="OT94" s="1359"/>
      <c r="OU94" s="781"/>
      <c r="OV94" s="781"/>
      <c r="OW94" s="781"/>
      <c r="OX94" s="781"/>
      <c r="OY94" s="781"/>
      <c r="OZ94" s="781"/>
      <c r="PA94" s="781"/>
      <c r="PB94" s="781"/>
      <c r="PC94" s="781"/>
      <c r="PD94" s="781"/>
      <c r="PE94" s="781"/>
      <c r="PF94" s="781"/>
      <c r="PG94" s="781"/>
      <c r="PH94" s="781"/>
      <c r="PI94" s="781"/>
      <c r="PJ94" s="781"/>
      <c r="PK94" s="781"/>
      <c r="PL94" s="781"/>
      <c r="PM94" s="797"/>
      <c r="PN94" s="781"/>
      <c r="PO94" s="781"/>
      <c r="PP94" s="781"/>
      <c r="PQ94" s="781"/>
      <c r="PR94" s="781"/>
      <c r="PS94" s="781"/>
      <c r="PT94" s="781"/>
      <c r="PU94" s="781"/>
      <c r="PV94" s="781"/>
      <c r="PW94" s="781"/>
      <c r="PX94" s="781"/>
      <c r="PY94" s="781"/>
      <c r="PZ94" s="781"/>
      <c r="QA94" s="781"/>
      <c r="QB94" s="781"/>
      <c r="QC94" s="781"/>
      <c r="QD94" s="781"/>
      <c r="QE94" s="781"/>
      <c r="QF94" s="781"/>
      <c r="QG94" s="781"/>
      <c r="QH94" s="781"/>
      <c r="QI94" s="781"/>
      <c r="QJ94" s="781"/>
      <c r="QK94" s="781"/>
      <c r="QL94" s="781"/>
      <c r="QM94" s="781"/>
      <c r="QN94" s="781"/>
      <c r="QO94" s="781"/>
      <c r="QP94" s="781"/>
      <c r="QQ94" s="781"/>
      <c r="QR94" s="781"/>
      <c r="QS94" s="781"/>
      <c r="QT94" s="781"/>
      <c r="QU94" s="797"/>
      <c r="QV94" s="781"/>
      <c r="QW94" s="781"/>
      <c r="QX94" s="781"/>
      <c r="QY94" s="781"/>
      <c r="QZ94" s="781"/>
      <c r="RA94" s="781"/>
      <c r="RB94" s="781"/>
      <c r="RC94" s="781"/>
      <c r="RD94" s="781"/>
      <c r="RE94" s="781"/>
      <c r="RF94" s="781"/>
      <c r="RG94" s="781"/>
      <c r="RH94" s="781"/>
      <c r="RI94" s="781"/>
      <c r="RJ94" s="781"/>
      <c r="RK94" s="781"/>
      <c r="RL94" s="781"/>
      <c r="RM94" s="797"/>
      <c r="RN94" s="781"/>
      <c r="RO94" s="781"/>
      <c r="RP94" s="781"/>
      <c r="RQ94" s="781"/>
      <c r="RR94" s="781"/>
      <c r="RS94" s="781"/>
      <c r="RT94" s="781"/>
      <c r="RU94" s="781"/>
      <c r="RV94" s="781"/>
      <c r="RW94" s="781"/>
      <c r="RX94" s="781"/>
      <c r="RY94" s="781"/>
      <c r="RZ94" s="781"/>
      <c r="SA94" s="781"/>
      <c r="SB94" s="781"/>
      <c r="SC94" s="781"/>
      <c r="SD94" s="781"/>
      <c r="SE94" s="781"/>
      <c r="SF94" s="781"/>
      <c r="SG94" s="781"/>
      <c r="SH94" s="781"/>
      <c r="SI94" s="781"/>
      <c r="SJ94" s="781"/>
      <c r="SK94" s="781"/>
      <c r="SL94" s="781"/>
      <c r="SM94" s="781"/>
      <c r="SN94" s="781"/>
      <c r="SO94" s="781"/>
      <c r="SP94" s="781"/>
      <c r="SQ94" s="781"/>
      <c r="SR94" s="781"/>
      <c r="SS94" s="781"/>
      <c r="ST94" s="1359"/>
      <c r="SU94" s="2165"/>
      <c r="SV94" s="2166"/>
      <c r="SW94" s="2166"/>
      <c r="SX94" s="2166"/>
      <c r="SY94" s="1359"/>
      <c r="SZ94" s="2165"/>
      <c r="TA94" s="2437"/>
      <c r="TB94" s="2166"/>
      <c r="TC94" s="2166"/>
      <c r="TD94" s="2165"/>
      <c r="TE94" s="2437"/>
      <c r="TF94" s="2166"/>
      <c r="TG94" s="2166"/>
      <c r="TH94" s="2165"/>
      <c r="TI94" s="2437"/>
      <c r="TJ94" s="2166"/>
      <c r="TK94" s="2166"/>
      <c r="TL94" s="2165"/>
      <c r="TM94" s="2437"/>
      <c r="TN94" s="2166"/>
      <c r="TO94" s="2166"/>
      <c r="TP94" s="2165"/>
      <c r="TQ94" s="2437"/>
      <c r="TR94" s="2166"/>
      <c r="TS94" s="2166"/>
      <c r="TT94" s="2165"/>
      <c r="TU94" s="2437"/>
      <c r="TV94" s="2166"/>
      <c r="TW94" s="2166"/>
      <c r="TX94" s="2165"/>
      <c r="TY94" s="2437"/>
      <c r="TZ94" s="2166"/>
      <c r="UA94" s="2166"/>
      <c r="UB94" s="2165"/>
      <c r="UC94" s="2437"/>
      <c r="UD94" s="2166"/>
      <c r="UE94" s="2166"/>
      <c r="UF94" s="2165"/>
      <c r="UG94" s="2437"/>
      <c r="UH94" s="2166"/>
      <c r="UI94" s="2166"/>
      <c r="UJ94" s="2165"/>
      <c r="UK94" s="2437"/>
      <c r="UL94" s="2166"/>
      <c r="UM94" s="2166"/>
      <c r="UN94" s="2165"/>
      <c r="UO94" s="2437"/>
      <c r="UP94" s="2166"/>
      <c r="UQ94" s="2166"/>
      <c r="UR94" s="2165"/>
      <c r="US94" s="2437"/>
      <c r="UT94" s="2166"/>
      <c r="UU94" s="2166"/>
      <c r="UV94" s="2165"/>
      <c r="UW94" s="2437"/>
      <c r="UX94" s="2166"/>
      <c r="UY94" s="2166"/>
      <c r="UZ94" s="2165"/>
      <c r="VA94" s="2437"/>
      <c r="VB94" s="2166"/>
      <c r="VC94" s="2166"/>
      <c r="VD94" s="2311"/>
      <c r="VE94" s="2166"/>
      <c r="VF94" s="2166"/>
      <c r="VG94" s="2166"/>
      <c r="VH94" s="2166"/>
      <c r="VI94" s="2166"/>
      <c r="VJ94" s="2166"/>
      <c r="VK94" s="2166"/>
      <c r="VL94" s="2166"/>
      <c r="VM94" s="2166"/>
      <c r="VN94" s="2166"/>
      <c r="VO94" s="2166"/>
      <c r="VP94" s="2166"/>
      <c r="VQ94" s="2166"/>
      <c r="VR94" s="2166"/>
      <c r="VS94" s="2166"/>
      <c r="VT94" s="2166"/>
      <c r="VU94" s="2166"/>
      <c r="VV94" s="2166"/>
      <c r="VW94" s="2166"/>
      <c r="VX94" s="2166"/>
      <c r="VY94" s="2166"/>
      <c r="VZ94" s="2166"/>
      <c r="WA94" s="2166"/>
      <c r="WB94" s="2166"/>
      <c r="WC94" s="2166"/>
      <c r="WD94" s="2166"/>
      <c r="WE94" s="2166"/>
      <c r="WF94" s="2166"/>
      <c r="WG94" s="2166"/>
      <c r="WH94" s="2166"/>
      <c r="WI94" s="2166"/>
      <c r="WJ94" s="2166"/>
      <c r="WK94" s="2166"/>
      <c r="WL94" s="2166"/>
      <c r="WM94" s="2166"/>
      <c r="WN94" s="2166"/>
      <c r="WO94" s="2166"/>
      <c r="WP94" s="2166"/>
      <c r="WQ94" s="2166"/>
      <c r="WR94" s="2166"/>
      <c r="WS94" s="2166"/>
      <c r="WT94" s="2166"/>
      <c r="WU94" s="2166"/>
      <c r="WV94" s="2150"/>
      <c r="WW94" s="781"/>
      <c r="WX94" s="781"/>
      <c r="WY94" s="781"/>
      <c r="WZ94" s="781"/>
      <c r="XA94" s="781"/>
      <c r="XB94" s="781"/>
      <c r="XC94" s="781"/>
      <c r="XD94" s="781"/>
      <c r="XE94" s="781"/>
      <c r="XF94" s="781"/>
      <c r="XG94" s="781"/>
      <c r="XH94" s="781"/>
      <c r="XI94" s="781"/>
      <c r="XJ94" s="781"/>
      <c r="XK94" s="781"/>
      <c r="XL94" s="781"/>
      <c r="XM94" s="781"/>
      <c r="XN94" s="781"/>
      <c r="XO94" s="781"/>
      <c r="XP94" s="781"/>
      <c r="XQ94" s="781"/>
      <c r="XR94" s="781"/>
      <c r="XS94" s="781"/>
      <c r="XT94" s="781"/>
      <c r="XU94" s="781"/>
      <c r="XV94" s="781"/>
      <c r="XW94" s="781"/>
      <c r="XX94" s="781"/>
      <c r="XY94" s="781"/>
      <c r="XZ94" s="781"/>
      <c r="YA94" s="781"/>
      <c r="YB94" s="781"/>
      <c r="YC94" s="781"/>
      <c r="YD94" s="781"/>
      <c r="YE94" s="781"/>
      <c r="YF94" s="781"/>
      <c r="YG94" s="781"/>
      <c r="YH94" s="781"/>
      <c r="YI94" s="781"/>
      <c r="YJ94" s="781"/>
      <c r="YK94" s="781"/>
      <c r="YL94" s="781"/>
      <c r="YM94" s="781"/>
      <c r="YN94" s="781"/>
      <c r="YO94" s="781"/>
      <c r="YP94" s="804"/>
      <c r="YQ94" s="804"/>
      <c r="YR94" s="781"/>
      <c r="YS94" s="781"/>
      <c r="YT94" s="781"/>
      <c r="YU94" s="781"/>
      <c r="YV94" s="1007">
        <v>646</v>
      </c>
      <c r="YW94" s="1162">
        <v>47.058823529411761</v>
      </c>
      <c r="YX94" s="794"/>
      <c r="YY94" s="1005">
        <v>3758</v>
      </c>
      <c r="YZ94" s="1162">
        <v>61.788185204896216</v>
      </c>
      <c r="ZA94" s="794"/>
      <c r="ZB94" s="794">
        <v>494</v>
      </c>
      <c r="ZC94" s="1162">
        <v>74.89878542510121</v>
      </c>
      <c r="ZD94" s="794"/>
      <c r="ZE94" s="1007">
        <v>648</v>
      </c>
      <c r="ZF94" s="794">
        <v>42.438271604938272</v>
      </c>
      <c r="ZG94" s="794"/>
      <c r="ZH94" s="2311"/>
      <c r="ZI94" s="2166"/>
      <c r="ZJ94" s="2166"/>
      <c r="ZK94" s="2694"/>
      <c r="ZL94" s="2166">
        <v>83.683808067291153</v>
      </c>
      <c r="ZM94" s="2166">
        <v>91.335836909871247</v>
      </c>
      <c r="ZN94" s="2705">
        <v>10</v>
      </c>
      <c r="ZO94" s="2705">
        <v>11184</v>
      </c>
      <c r="ZP94" s="2555">
        <v>60.803167420814475</v>
      </c>
      <c r="ZQ94" s="2557">
        <v>73.927392739273927</v>
      </c>
      <c r="ZR94" s="2706">
        <v>20</v>
      </c>
      <c r="ZS94" s="2707">
        <v>3636</v>
      </c>
      <c r="ZT94" s="4146">
        <v>70.735294117647058</v>
      </c>
      <c r="ZU94" s="4141">
        <v>82.803867403314911</v>
      </c>
      <c r="ZV94" s="4148">
        <v>26</v>
      </c>
      <c r="ZW94" s="4148">
        <v>1448</v>
      </c>
      <c r="ZX94" s="4146">
        <v>58.629441624365484</v>
      </c>
      <c r="ZY94" s="4141">
        <v>70.852713178294564</v>
      </c>
      <c r="ZZ94" s="4148">
        <v>17</v>
      </c>
      <c r="AAA94" s="4148">
        <v>1290</v>
      </c>
      <c r="AAB94" s="4146">
        <v>49.798792756539235</v>
      </c>
      <c r="AAC94" s="4141">
        <v>64.031180400890861</v>
      </c>
      <c r="AAD94" s="4148">
        <v>23</v>
      </c>
      <c r="AAE94" s="4148">
        <v>898</v>
      </c>
      <c r="AAF94" s="4149">
        <v>94.440796673232654</v>
      </c>
      <c r="AAG94" s="2705">
        <v>99.551282051282058</v>
      </c>
      <c r="AAH94" s="2705">
        <v>35</v>
      </c>
      <c r="AAI94" s="2724">
        <v>4680</v>
      </c>
      <c r="AAJ94" s="2555">
        <v>276.89999999999998</v>
      </c>
      <c r="AAK94" s="2706"/>
      <c r="AAL94" s="2557">
        <v>787.4</v>
      </c>
      <c r="AAM94" s="2706"/>
      <c r="AAN94" s="785"/>
      <c r="AAO94" s="793"/>
      <c r="AAP94" s="785"/>
      <c r="AAQ94" s="787"/>
      <c r="AAR94" s="781">
        <v>6.4</v>
      </c>
      <c r="AAS94" s="794"/>
      <c r="AAT94" s="781">
        <v>270.13</v>
      </c>
      <c r="AAU94" s="794"/>
      <c r="AAV94" s="781">
        <v>7.0000000000000007E-2</v>
      </c>
      <c r="AAW94" s="794"/>
      <c r="AAX94" s="781" t="e">
        <v>#N/A</v>
      </c>
      <c r="AAY94" s="794"/>
      <c r="AAZ94" s="781"/>
      <c r="ABA94" s="781"/>
      <c r="ABB94" s="781"/>
      <c r="ABC94" s="781"/>
      <c r="ABD94" s="781"/>
      <c r="ABE94" s="781"/>
      <c r="ABF94" s="781"/>
      <c r="ABG94" s="781"/>
      <c r="ABH94" s="781"/>
      <c r="ABI94" s="781"/>
      <c r="ABJ94" s="781"/>
      <c r="ABK94" s="781"/>
      <c r="ABL94" s="781"/>
      <c r="ABM94" s="781"/>
      <c r="ABN94" s="781"/>
      <c r="ABO94" s="781"/>
      <c r="ABP94" s="797"/>
      <c r="ABQ94" s="781"/>
      <c r="ABR94" s="781"/>
      <c r="ABS94" s="781"/>
      <c r="ABT94" s="781"/>
      <c r="ABU94" s="781"/>
      <c r="ABV94" s="781"/>
      <c r="ABW94" s="781"/>
      <c r="ABX94" s="781"/>
      <c r="ABY94" s="781"/>
      <c r="ABZ94" s="781"/>
      <c r="ACA94" s="794"/>
      <c r="ACB94" s="781"/>
      <c r="ACC94" s="781"/>
      <c r="ACD94" s="781"/>
      <c r="ACE94" s="781"/>
      <c r="ACF94" s="781"/>
      <c r="ACG94" s="781"/>
      <c r="ACH94" s="781"/>
      <c r="ACI94" s="781"/>
      <c r="ACJ94" s="781"/>
      <c r="ACK94" s="794"/>
      <c r="ACL94" s="781"/>
      <c r="ACM94" s="781"/>
      <c r="ACN94" s="781"/>
      <c r="ACO94" s="781"/>
      <c r="ACP94" s="781"/>
      <c r="ACQ94" s="781"/>
      <c r="ACR94" s="781"/>
      <c r="ACS94" s="794"/>
      <c r="ACT94" s="781"/>
      <c r="ACU94" s="781"/>
      <c r="ACV94" s="781"/>
      <c r="ACW94" s="781"/>
      <c r="ACX94" s="781"/>
      <c r="ACY94" s="781"/>
      <c r="ACZ94" s="781"/>
      <c r="ADA94" s="781"/>
      <c r="ADB94" s="781"/>
      <c r="ADC94" s="794"/>
      <c r="ADD94" s="781"/>
      <c r="ADE94" s="781"/>
      <c r="ADF94" s="781"/>
      <c r="ADG94" s="781"/>
      <c r="ADH94" s="781"/>
      <c r="ADI94" s="794"/>
      <c r="ADJ94" s="781"/>
      <c r="ADK94" s="781"/>
      <c r="ADL94" s="781"/>
      <c r="ADM94" s="781"/>
      <c r="ADN94" s="781"/>
      <c r="ADO94" s="781"/>
      <c r="ADP94" s="781"/>
      <c r="ADQ94" s="781"/>
      <c r="ADR94" s="781"/>
      <c r="ADS94" s="794"/>
      <c r="ADT94" s="781"/>
      <c r="ADU94" s="781"/>
      <c r="ADV94" s="781"/>
      <c r="ADW94" s="781"/>
      <c r="ADX94" s="781"/>
      <c r="ADY94" s="794"/>
      <c r="ADZ94" s="796"/>
      <c r="AEA94" s="781"/>
      <c r="AEB94" s="781"/>
      <c r="AEC94" s="794"/>
      <c r="AED94" s="781"/>
      <c r="AEE94" s="781"/>
      <c r="AEF94" s="794"/>
      <c r="AEG94" s="781"/>
      <c r="AEH94" s="781"/>
      <c r="AEI94" s="2419"/>
      <c r="AEJ94" s="781"/>
      <c r="AEK94" s="781"/>
      <c r="AEL94" s="794"/>
      <c r="AEM94" s="781"/>
      <c r="AEN94" s="781"/>
      <c r="AEO94" s="2166">
        <v>57</v>
      </c>
      <c r="AEP94" s="2166">
        <v>29.5</v>
      </c>
      <c r="AEQ94" s="2166"/>
      <c r="AER94" s="2166">
        <v>52</v>
      </c>
      <c r="AES94" s="2166">
        <v>26.9</v>
      </c>
      <c r="AET94" s="2166"/>
      <c r="AEU94" s="2166">
        <v>12</v>
      </c>
      <c r="AEV94" s="2733">
        <v>6.2</v>
      </c>
      <c r="AEW94" s="2166"/>
      <c r="AEX94" s="2733">
        <v>0.11</v>
      </c>
      <c r="AEY94" s="2166"/>
      <c r="AEZ94" s="2733">
        <v>5.5E-2</v>
      </c>
      <c r="AFA94" s="2166"/>
      <c r="AFB94" s="2733">
        <v>7.0999999999999994E-2</v>
      </c>
      <c r="AFC94" s="2166"/>
      <c r="AFD94" s="2733">
        <v>5.0000000000000001E-3</v>
      </c>
      <c r="AFE94" s="2166"/>
      <c r="AFF94" s="2733">
        <v>1.2E-2</v>
      </c>
      <c r="AFG94" s="2166"/>
      <c r="AFH94" s="2733">
        <v>2.5000000000000001E-2</v>
      </c>
      <c r="AFI94" s="2166"/>
      <c r="AFJ94" s="2733">
        <v>0</v>
      </c>
      <c r="AFK94" s="2166"/>
      <c r="AFL94" s="2733">
        <v>0</v>
      </c>
      <c r="AFM94" s="2166"/>
      <c r="AFN94" s="781"/>
      <c r="AFO94" s="781"/>
      <c r="AFP94" s="781"/>
      <c r="AFQ94" s="781"/>
      <c r="AFR94" s="781"/>
      <c r="AFS94" s="781"/>
      <c r="AFT94" s="781"/>
      <c r="AFU94" s="781"/>
      <c r="AFV94" s="781"/>
      <c r="AFW94" s="781"/>
      <c r="AFX94" s="781"/>
      <c r="AFY94" s="781"/>
      <c r="AFZ94" s="781"/>
      <c r="AGA94" s="781"/>
      <c r="AGB94" s="781"/>
      <c r="AGC94" s="781"/>
      <c r="AGD94" s="781"/>
      <c r="AGE94" s="781"/>
      <c r="AGF94" s="2166"/>
      <c r="AGG94" s="2166"/>
      <c r="AGH94" s="2166"/>
      <c r="AGI94" s="2166"/>
      <c r="AGJ94" s="2166"/>
      <c r="AGK94" s="2166"/>
      <c r="AGL94" s="2166"/>
      <c r="AGM94" s="2166"/>
      <c r="AGN94" s="2166"/>
      <c r="AGO94" s="2166"/>
      <c r="AGP94" s="2166"/>
      <c r="AGQ94" s="2166"/>
      <c r="AGR94" s="2166"/>
      <c r="AGS94" s="2166"/>
      <c r="AGT94" s="2166"/>
      <c r="AGU94" s="2166"/>
      <c r="AGV94" s="2166"/>
      <c r="AGW94" s="2166"/>
      <c r="AGX94" s="2166"/>
      <c r="AGY94" s="2166"/>
      <c r="AGZ94" s="2166"/>
      <c r="AHA94" s="2166"/>
      <c r="AHB94" s="2166"/>
      <c r="AHC94" s="2166"/>
      <c r="AHD94" s="2166"/>
      <c r="AHE94" s="2166"/>
      <c r="AHF94" s="2166"/>
      <c r="AHG94" s="2166">
        <v>271.99</v>
      </c>
      <c r="AHH94" s="2166">
        <v>271.99</v>
      </c>
      <c r="AHI94" s="2166"/>
      <c r="AHJ94" s="2166">
        <v>311.94</v>
      </c>
      <c r="AHK94" s="2166">
        <v>311.94</v>
      </c>
      <c r="AHL94" s="2166"/>
      <c r="AHM94" s="2166">
        <v>129.88</v>
      </c>
      <c r="AHN94" s="2166">
        <v>129.88</v>
      </c>
      <c r="AHO94" s="2166"/>
      <c r="AHP94" s="2166">
        <v>32.01</v>
      </c>
      <c r="AHQ94" s="2166">
        <v>32.01</v>
      </c>
      <c r="AHR94" s="2166"/>
      <c r="AHS94" s="2166">
        <v>159.15</v>
      </c>
      <c r="AHT94" s="2166">
        <v>159.15</v>
      </c>
      <c r="AHU94" s="2166"/>
      <c r="AHV94" s="2166">
        <v>155.02000000000001</v>
      </c>
      <c r="AHW94" s="2166">
        <v>155.02000000000001</v>
      </c>
      <c r="AHX94" s="2166"/>
      <c r="AHY94" s="2166">
        <v>253.36</v>
      </c>
      <c r="AHZ94" s="2166">
        <v>253.36</v>
      </c>
      <c r="AIA94" s="2166"/>
      <c r="AIB94" s="2737"/>
      <c r="AIC94" s="1007"/>
      <c r="AID94" s="806"/>
      <c r="AIE94" s="806"/>
      <c r="AIF94" s="805"/>
      <c r="AIG94" s="806"/>
      <c r="AIH94" s="806"/>
      <c r="AII94" s="1008"/>
      <c r="AIJ94" s="781"/>
      <c r="AIK94" s="806"/>
      <c r="AIL94" s="1172">
        <v>626</v>
      </c>
      <c r="AIM94" s="1176">
        <v>55.750798722044721</v>
      </c>
      <c r="AIN94" s="1012"/>
      <c r="AIO94" s="1008">
        <v>3864</v>
      </c>
      <c r="AIP94" s="806">
        <v>30.12422360248447</v>
      </c>
      <c r="AIQ94" s="806"/>
      <c r="AIR94" s="1172">
        <v>612</v>
      </c>
      <c r="AIS94" s="1176">
        <v>36.928104575163403</v>
      </c>
      <c r="AIT94" s="1012"/>
      <c r="AIU94" s="1008">
        <v>3793</v>
      </c>
      <c r="AIV94" s="806">
        <v>15.054046928552598</v>
      </c>
      <c r="AIW94" s="806"/>
      <c r="AIX94" s="1172">
        <v>642</v>
      </c>
      <c r="AIY94" s="1176">
        <v>0.46728971962616817</v>
      </c>
      <c r="AIZ94" s="1012"/>
      <c r="AJA94" s="1008">
        <v>3632</v>
      </c>
      <c r="AJB94" s="806">
        <v>20.429515418502202</v>
      </c>
      <c r="AJC94" s="806"/>
      <c r="AJD94" s="4150">
        <v>602</v>
      </c>
      <c r="AJE94" s="3810">
        <v>8.8039867109634553</v>
      </c>
      <c r="AJF94" s="3810"/>
      <c r="AJG94" s="4151">
        <v>3831</v>
      </c>
      <c r="AJH94" s="4152">
        <v>9.2143043591751503</v>
      </c>
      <c r="AJI94" s="806"/>
      <c r="AJJ94" s="4153">
        <v>602</v>
      </c>
      <c r="AJK94" s="3809">
        <v>24.086378737541526</v>
      </c>
      <c r="AJL94" s="3810"/>
      <c r="AJM94" s="4151">
        <v>3831</v>
      </c>
      <c r="AJN94" s="3621">
        <v>26.363873662229182</v>
      </c>
      <c r="AJO94" s="806"/>
      <c r="AJP94" s="3620">
        <v>618</v>
      </c>
      <c r="AJQ94" s="3621">
        <v>12.7831715210356</v>
      </c>
      <c r="AJR94" s="3622"/>
      <c r="AJS94" s="1005">
        <v>3989</v>
      </c>
      <c r="AJT94" s="781">
        <v>24.56756079217849</v>
      </c>
      <c r="AJU94" s="806"/>
      <c r="AJV94" s="1180">
        <v>0</v>
      </c>
      <c r="AJW94" s="1176">
        <v>50</v>
      </c>
      <c r="AJX94" s="1176">
        <v>50</v>
      </c>
      <c r="AJY94" s="1176">
        <v>50</v>
      </c>
      <c r="AJZ94" s="1176">
        <v>0</v>
      </c>
      <c r="AKA94" s="1176">
        <v>0</v>
      </c>
      <c r="AKB94" s="1176">
        <v>50</v>
      </c>
      <c r="AKC94" s="1176">
        <v>0</v>
      </c>
      <c r="AKD94" s="1176">
        <v>50</v>
      </c>
      <c r="AKE94" s="1176">
        <v>50</v>
      </c>
      <c r="AKF94" s="1176">
        <v>0</v>
      </c>
      <c r="AKG94" s="1190">
        <v>2</v>
      </c>
      <c r="AKH94" s="804">
        <v>39.014084507042249</v>
      </c>
      <c r="AKI94" s="804">
        <v>7.464788732394366</v>
      </c>
      <c r="AKJ94" s="804">
        <v>21.549295774647888</v>
      </c>
      <c r="AKK94" s="804">
        <v>15.352112676056336</v>
      </c>
      <c r="AKL94" s="804">
        <v>8.7323943661971821</v>
      </c>
      <c r="AKM94" s="804">
        <v>10.28169014084507</v>
      </c>
      <c r="AKN94" s="804">
        <v>15.492957746478872</v>
      </c>
      <c r="AKO94" s="804">
        <v>8.7323943661971821</v>
      </c>
      <c r="AKP94" s="804">
        <v>33.521126760563376</v>
      </c>
      <c r="AKQ94" s="804">
        <v>5.6338028169014089</v>
      </c>
      <c r="AKR94" s="804">
        <v>7.042253521126761</v>
      </c>
      <c r="AKS94" s="1005">
        <v>710</v>
      </c>
      <c r="AKT94" s="803"/>
      <c r="AKU94" s="806"/>
      <c r="AKV94" s="806"/>
      <c r="AKW94" s="806"/>
      <c r="AKX94" s="806"/>
      <c r="AKY94" s="806"/>
      <c r="AKZ94" s="806"/>
      <c r="ALA94" s="806"/>
      <c r="ALB94" s="806"/>
      <c r="ALC94" s="806"/>
      <c r="ALD94" s="806"/>
      <c r="ALE94" s="806"/>
      <c r="ALF94" s="806"/>
      <c r="ALG94" s="806"/>
      <c r="ALH94" s="806"/>
      <c r="ALI94" s="806"/>
      <c r="ALJ94" s="797"/>
      <c r="ALK94" s="781"/>
      <c r="ALL94" s="781"/>
      <c r="ALM94" s="781"/>
      <c r="ALN94" s="781"/>
      <c r="ALO94" s="781"/>
      <c r="ALP94" s="781"/>
      <c r="ALQ94" s="796"/>
      <c r="ALR94" s="794"/>
      <c r="ALS94" s="794"/>
      <c r="ALT94" s="794"/>
      <c r="ALU94" s="794"/>
      <c r="ALV94" s="794"/>
      <c r="ALW94" s="1009"/>
      <c r="ALX94" s="803"/>
      <c r="ALY94" s="806"/>
      <c r="ALZ94" s="806"/>
      <c r="AMA94" s="806"/>
      <c r="AMB94" s="806"/>
      <c r="AMC94" s="806"/>
      <c r="AMD94" s="806"/>
      <c r="AME94" s="806"/>
      <c r="AMF94" s="806"/>
      <c r="AMG94" s="806"/>
      <c r="AMH94" s="806"/>
      <c r="AMI94" s="806"/>
      <c r="AMJ94" s="806"/>
      <c r="AMK94" s="806"/>
      <c r="AML94" s="797"/>
      <c r="AMM94" s="781"/>
      <c r="AMN94" s="781"/>
      <c r="AMO94" s="797"/>
      <c r="AMP94" s="806"/>
      <c r="AMQ94" s="781"/>
      <c r="AMR94" s="806"/>
      <c r="AMS94" s="781"/>
      <c r="AMT94" s="1010"/>
      <c r="AMU94" s="797"/>
      <c r="AMV94" s="806"/>
      <c r="AMW94" s="806"/>
      <c r="AMX94" s="797"/>
      <c r="AMY94" s="781"/>
      <c r="AMZ94" s="806"/>
      <c r="ANA94" s="806"/>
      <c r="ANB94" s="806"/>
      <c r="ANC94" s="806"/>
      <c r="AND94" s="1205"/>
      <c r="ANE94" s="1206"/>
      <c r="ANF94" s="1206"/>
      <c r="ANG94" s="1206"/>
      <c r="ANH94" s="806"/>
      <c r="ANI94" s="806"/>
      <c r="ANJ94" s="806"/>
      <c r="ANK94" s="806"/>
      <c r="ANL94" s="806"/>
      <c r="ANM94" s="806"/>
      <c r="ANN94" s="803"/>
      <c r="ANO94" s="806"/>
      <c r="ANP94" s="806"/>
      <c r="ANQ94" s="806"/>
      <c r="ANR94" s="806"/>
      <c r="ANS94" s="806"/>
      <c r="ANT94" s="806"/>
      <c r="ANU94" s="806"/>
      <c r="ANV94" s="806"/>
      <c r="ANW94" s="806"/>
      <c r="ANX94" s="797"/>
      <c r="ANY94" s="794"/>
      <c r="ANZ94" s="1093"/>
      <c r="AOA94" s="794"/>
      <c r="AOB94" s="1093"/>
      <c r="AOC94" s="794"/>
      <c r="AOD94" s="1093"/>
      <c r="AOE94" s="1009"/>
      <c r="AOF94" s="2705"/>
      <c r="AOG94" s="2705"/>
      <c r="AOH94" s="2724"/>
      <c r="AOI94" s="2705"/>
      <c r="AOJ94" s="2705"/>
      <c r="AOK94" s="2724"/>
      <c r="AOL94" s="2705"/>
      <c r="AOM94" s="2705"/>
      <c r="AON94" s="2724"/>
      <c r="AOO94" s="2705"/>
      <c r="AOP94" s="2705"/>
      <c r="AOQ94" s="2724"/>
      <c r="AOR94" s="803"/>
      <c r="AOS94" s="806"/>
      <c r="AOT94" s="806"/>
      <c r="AOU94" s="806"/>
      <c r="AOV94" s="806"/>
      <c r="AOW94" s="806"/>
      <c r="AOX94" s="806"/>
      <c r="AOY94" s="806"/>
      <c r="AOZ94" s="806"/>
      <c r="APA94" s="806"/>
      <c r="APB94" s="797"/>
      <c r="APC94" s="781"/>
      <c r="APD94" s="781"/>
      <c r="APE94" s="781"/>
      <c r="APF94" s="781"/>
      <c r="APG94" s="781"/>
      <c r="APH94" s="781"/>
      <c r="API94" s="781"/>
      <c r="APJ94" s="806"/>
      <c r="APK94" s="806"/>
      <c r="APL94" s="806"/>
      <c r="APM94" s="806"/>
      <c r="APN94" s="806"/>
      <c r="APO94" s="806"/>
      <c r="APP94" s="806"/>
      <c r="APQ94" s="806"/>
      <c r="APR94" s="796"/>
      <c r="APS94" s="794"/>
      <c r="APT94" s="794"/>
      <c r="APU94" s="781"/>
      <c r="APV94" s="781"/>
      <c r="APW94" s="781"/>
      <c r="APX94" s="781"/>
      <c r="APY94" s="781"/>
      <c r="APZ94" s="781"/>
      <c r="AQA94" s="781"/>
      <c r="AQB94" s="781"/>
      <c r="AQC94" s="781"/>
      <c r="AQD94" s="781"/>
      <c r="AQE94" s="781"/>
      <c r="AQF94" s="781"/>
      <c r="AQG94" s="781"/>
      <c r="AQH94" s="781"/>
      <c r="AQI94" s="781"/>
      <c r="AQJ94" s="781"/>
      <c r="AQK94" s="781"/>
      <c r="AQL94" s="781"/>
      <c r="AQM94" s="987"/>
      <c r="AQN94" s="794"/>
      <c r="AQO94" s="794"/>
      <c r="AQP94" s="794"/>
      <c r="AQQ94" s="794">
        <v>8456</v>
      </c>
      <c r="AQR94" s="794">
        <v>7347</v>
      </c>
      <c r="AQS94" s="1012">
        <v>526</v>
      </c>
      <c r="AQT94" s="1176">
        <v>7.1593847829045876</v>
      </c>
      <c r="AQU94" s="1012"/>
      <c r="AQV94" s="1012">
        <v>144</v>
      </c>
      <c r="AQW94" s="1012">
        <v>27.376425855513308</v>
      </c>
      <c r="AQX94" s="4152">
        <v>3.5902777777777777</v>
      </c>
      <c r="AQY94" s="4154">
        <f>IFERROR(RANK(AQX94,AQX$15:AQX$90,0),"-")</f>
        <v>30</v>
      </c>
      <c r="AQZ94" s="1012">
        <v>95</v>
      </c>
      <c r="ARA94" s="1012">
        <v>621</v>
      </c>
      <c r="ARB94" s="1012">
        <v>15.297906602254429</v>
      </c>
      <c r="ARC94" s="1012"/>
      <c r="ARD94" s="1883">
        <v>2.2541173268000545</v>
      </c>
      <c r="ARE94" s="1882">
        <f t="shared" si="167"/>
        <v>65</v>
      </c>
      <c r="ARF94" s="1196">
        <v>82</v>
      </c>
      <c r="ARG94" s="1176">
        <v>12.195121951219512</v>
      </c>
      <c r="ARH94" s="1012"/>
      <c r="ARI94" s="794">
        <v>780</v>
      </c>
      <c r="ARJ94" s="804">
        <v>18.846153846153847</v>
      </c>
      <c r="ARK94" s="794"/>
      <c r="ARL94" s="1012"/>
      <c r="ARM94" s="794"/>
      <c r="ARN94" s="781"/>
      <c r="ARO94" s="781"/>
      <c r="ARP94" s="792"/>
      <c r="ARQ94" s="793"/>
      <c r="ARR94" s="785"/>
      <c r="ARS94" s="783"/>
      <c r="ART94" s="794">
        <v>55</v>
      </c>
      <c r="ARU94" s="794"/>
      <c r="ARV94" s="794" t="s">
        <v>31</v>
      </c>
      <c r="ARW94" s="794" t="s">
        <v>31</v>
      </c>
      <c r="ARX94" s="804" t="s">
        <v>31</v>
      </c>
      <c r="ARY94" s="781"/>
      <c r="ARZ94" s="794" t="s">
        <v>31</v>
      </c>
      <c r="ASA94" s="794" t="s">
        <v>31</v>
      </c>
      <c r="ASB94" s="781" t="s">
        <v>31</v>
      </c>
      <c r="ASC94" s="781"/>
      <c r="ASD94" s="781"/>
      <c r="ASE94" s="781"/>
      <c r="ASF94" s="781"/>
      <c r="ASG94" s="781"/>
      <c r="ASH94" s="781"/>
      <c r="ASI94" s="781"/>
      <c r="ASJ94" s="781"/>
      <c r="ASK94" s="781"/>
      <c r="ASL94" s="781"/>
      <c r="ASM94" s="794"/>
      <c r="ASN94" s="794"/>
      <c r="ASO94" s="794"/>
      <c r="ASP94" s="794"/>
      <c r="ASQ94" s="794"/>
      <c r="ASR94" s="794"/>
      <c r="ASS94" s="794"/>
      <c r="AST94" s="794"/>
      <c r="ASU94" s="794"/>
      <c r="ASV94" s="794"/>
      <c r="ASW94" s="781"/>
      <c r="ASX94" s="781"/>
      <c r="ASY94" s="781"/>
      <c r="ASZ94" s="781"/>
      <c r="ATA94" s="781"/>
      <c r="ATB94" s="781"/>
      <c r="ATC94" s="781"/>
      <c r="ATD94" s="781"/>
      <c r="ATE94" s="781"/>
      <c r="ATF94" s="794"/>
      <c r="ATG94" s="794"/>
      <c r="ATH94" s="794"/>
      <c r="ATI94" s="794"/>
      <c r="ATJ94" s="794"/>
      <c r="ATK94" s="794"/>
      <c r="ATL94" s="794"/>
      <c r="ATM94" s="794"/>
      <c r="ATN94" s="794"/>
      <c r="ATO94" s="794"/>
      <c r="ATP94" s="781"/>
      <c r="ATQ94" s="781"/>
      <c r="ATR94" s="781"/>
      <c r="ATS94" s="781"/>
      <c r="ATT94" s="781"/>
      <c r="ATU94" s="781"/>
      <c r="ATV94" s="781"/>
      <c r="ATW94" s="781"/>
      <c r="ATX94" s="781"/>
      <c r="ATY94" s="794"/>
      <c r="ATZ94" s="794"/>
      <c r="AUA94" s="794"/>
      <c r="AUB94" s="794"/>
      <c r="AUC94" s="794"/>
      <c r="AUD94" s="794"/>
      <c r="AUE94" s="794"/>
      <c r="AUF94" s="794"/>
      <c r="AUG94" s="794"/>
      <c r="AUH94" s="794"/>
      <c r="AUI94" s="781"/>
      <c r="AUJ94" s="781"/>
      <c r="AUK94" s="792"/>
      <c r="AUL94" s="785"/>
      <c r="AUM94" s="785" t="s">
        <v>81</v>
      </c>
      <c r="AUN94" s="785" t="s">
        <v>81</v>
      </c>
      <c r="AUO94" s="785" t="s">
        <v>81</v>
      </c>
      <c r="AUP94" s="783" t="s">
        <v>81</v>
      </c>
      <c r="AUQ94" s="781"/>
      <c r="AUR94" s="781"/>
      <c r="AUS94" s="781"/>
      <c r="AUT94" s="781"/>
      <c r="AUU94" s="781" t="s">
        <v>81</v>
      </c>
      <c r="AUV94" s="781"/>
      <c r="AUW94" s="781"/>
      <c r="AUX94" s="781"/>
      <c r="AUY94" s="781"/>
      <c r="AUZ94" s="781"/>
      <c r="AVA94" s="781"/>
      <c r="AVB94" s="781"/>
      <c r="AVC94" s="781"/>
      <c r="AVD94" s="781"/>
      <c r="AVE94" s="781"/>
      <c r="AVF94" s="781"/>
      <c r="AVG94" s="785"/>
      <c r="AVH94" s="781" t="s">
        <v>81</v>
      </c>
      <c r="AVI94" s="781" t="s">
        <v>81</v>
      </c>
      <c r="AVJ94" s="781" t="s">
        <v>81</v>
      </c>
      <c r="AVK94" s="781" t="s">
        <v>81</v>
      </c>
      <c r="AVL94" s="797">
        <v>6.7</v>
      </c>
      <c r="AVM94" s="781"/>
      <c r="AVN94" s="794">
        <v>13</v>
      </c>
      <c r="AVO94" s="781">
        <v>6.7</v>
      </c>
      <c r="AVP94" s="781"/>
      <c r="AVQ94" s="794">
        <v>13</v>
      </c>
      <c r="AVR94" s="781">
        <v>0.5</v>
      </c>
      <c r="AVS94" s="781"/>
      <c r="AVT94" s="794">
        <v>1</v>
      </c>
      <c r="AVU94" s="781">
        <v>3.6</v>
      </c>
      <c r="AVV94" s="781"/>
      <c r="AVW94" s="794">
        <v>7</v>
      </c>
      <c r="AVX94" s="781">
        <v>0</v>
      </c>
      <c r="AVY94" s="1009">
        <v>0</v>
      </c>
      <c r="AVZ94" s="797">
        <v>8.3000000000000007</v>
      </c>
      <c r="AWA94" s="781"/>
      <c r="AWB94" s="794">
        <v>16</v>
      </c>
      <c r="AWC94" s="781">
        <v>0.5</v>
      </c>
      <c r="AWD94" s="781"/>
      <c r="AWE94" s="794">
        <v>1</v>
      </c>
      <c r="AWF94" s="781">
        <v>11.9</v>
      </c>
      <c r="AWG94" s="781"/>
      <c r="AWH94" s="794">
        <v>23</v>
      </c>
      <c r="AWI94" s="796">
        <v>1123</v>
      </c>
      <c r="AWJ94" s="794">
        <v>886</v>
      </c>
      <c r="AWK94" s="794">
        <v>68</v>
      </c>
      <c r="AWL94" s="794">
        <v>194</v>
      </c>
      <c r="AWM94" s="794" t="s">
        <v>31</v>
      </c>
      <c r="AWN94" s="794">
        <v>2271</v>
      </c>
      <c r="AWO94" s="794">
        <v>752</v>
      </c>
      <c r="AWP94" s="794">
        <v>369</v>
      </c>
      <c r="AWQ94" s="794">
        <v>12</v>
      </c>
      <c r="AWR94" s="794">
        <v>1133</v>
      </c>
      <c r="AWS94" s="797">
        <v>0.1</v>
      </c>
      <c r="AWT94" s="781"/>
      <c r="AWU94" s="781">
        <v>7.9000000000000001E-2</v>
      </c>
      <c r="AWV94" s="781"/>
      <c r="AWW94" s="781">
        <v>6.0000000000000001E-3</v>
      </c>
      <c r="AWX94" s="781"/>
      <c r="AWY94" s="781">
        <v>1.7000000000000001E-2</v>
      </c>
      <c r="AWZ94" s="781"/>
      <c r="AXA94" s="781" t="s">
        <v>31</v>
      </c>
      <c r="AXB94" s="781">
        <v>0.20200000000000001</v>
      </c>
      <c r="AXC94" s="781">
        <v>6.7000000000000004E-2</v>
      </c>
      <c r="AXD94" s="781"/>
      <c r="AXE94" s="781">
        <v>3.3000000000000002E-2</v>
      </c>
      <c r="AXF94" s="781"/>
      <c r="AXG94" s="781">
        <v>1E-3</v>
      </c>
      <c r="AXH94" s="781"/>
      <c r="AXI94" s="781">
        <v>0.10100000000000001</v>
      </c>
      <c r="AXK94" s="2994">
        <v>92.467332820906989</v>
      </c>
      <c r="AXL94" s="2609">
        <v>2602</v>
      </c>
      <c r="AXM94" s="2609"/>
      <c r="AXN94" s="2994">
        <v>38.904573687182378</v>
      </c>
      <c r="AXO94" s="2609">
        <v>3542</v>
      </c>
      <c r="AXP94" s="2609"/>
      <c r="AXQ94" s="2025"/>
      <c r="AXR94" s="2025"/>
      <c r="AXS94" s="2025"/>
      <c r="AXT94" s="2025"/>
      <c r="AXU94" s="2025"/>
      <c r="AXV94" s="2025"/>
      <c r="AXW94" s="2025"/>
      <c r="AXX94" s="2025"/>
      <c r="AXY94" s="2025"/>
      <c r="AXZ94" s="2025"/>
      <c r="AYA94" s="2025"/>
      <c r="AYB94" s="2025"/>
      <c r="AYC94" s="2124"/>
      <c r="AYD94" s="2025"/>
      <c r="AYE94" s="2025"/>
      <c r="AYF94" s="2025"/>
      <c r="AYG94" s="2025"/>
      <c r="AYH94" s="2025"/>
      <c r="AYI94" s="2025"/>
      <c r="AYJ94" s="2025"/>
      <c r="AYK94" s="2025"/>
      <c r="AYL94" s="2025"/>
      <c r="AYM94" s="2025"/>
      <c r="AYN94" s="2025"/>
      <c r="AYO94" s="2025"/>
      <c r="AYP94" s="2025"/>
      <c r="AYQ94" s="2025"/>
      <c r="AYR94" s="2025"/>
      <c r="AYS94" s="2025"/>
      <c r="AYT94" s="2025"/>
      <c r="AYU94" s="2025"/>
      <c r="AYV94" s="2025"/>
      <c r="AYW94" s="2025"/>
      <c r="AYX94" s="2025"/>
      <c r="AYY94" s="2025"/>
      <c r="AYZ94" s="2025"/>
      <c r="AZA94" s="2025"/>
      <c r="AZB94" s="2025"/>
      <c r="AZC94" s="2025"/>
      <c r="AZD94" s="2025"/>
      <c r="AZE94" s="2025"/>
      <c r="AZF94" s="2025"/>
      <c r="AZG94" s="2025"/>
      <c r="AZH94" s="2025"/>
      <c r="AZI94" s="2025"/>
      <c r="AZJ94" s="2025"/>
      <c r="AZK94" s="2025"/>
      <c r="AZL94" s="2025"/>
      <c r="AZM94" s="2025"/>
      <c r="AZN94" s="2025"/>
      <c r="AZO94" s="2025"/>
      <c r="AZP94" s="2025"/>
      <c r="AZQ94" s="2025"/>
      <c r="AZR94" s="2025"/>
      <c r="AZS94" s="2025"/>
      <c r="AZT94" s="2025"/>
      <c r="AZU94" s="2025"/>
      <c r="AZV94" s="2025"/>
      <c r="AZW94" s="2025"/>
      <c r="AZX94" s="2025"/>
      <c r="AZY94" s="2124"/>
      <c r="AZZ94" s="2025"/>
      <c r="BAA94" s="2025"/>
      <c r="BAB94" s="2025"/>
      <c r="BAC94" s="2025"/>
      <c r="BAD94" s="2025"/>
      <c r="BAE94" s="2025"/>
      <c r="BAF94" s="2025"/>
      <c r="BAG94" s="2025"/>
      <c r="BAH94" s="2025"/>
      <c r="BAI94" s="2025"/>
      <c r="BAJ94" s="2025"/>
      <c r="BAK94" s="2124"/>
      <c r="BAL94" s="2025"/>
      <c r="BAM94" s="2025"/>
      <c r="BAN94" s="2025"/>
      <c r="BAO94" s="2025"/>
      <c r="BAP94" s="2025"/>
      <c r="BAQ94" s="2025"/>
      <c r="BAR94" s="2025"/>
      <c r="BAS94" s="2025"/>
      <c r="BAT94" s="2025"/>
      <c r="BAU94" s="2025"/>
      <c r="BAV94" s="2025"/>
      <c r="BAW94" s="4155"/>
      <c r="BAX94" s="4155"/>
      <c r="BAY94" s="4155"/>
      <c r="BAZ94" s="4155"/>
      <c r="BBA94" s="2025"/>
      <c r="BBB94" s="2025"/>
      <c r="BBC94" s="2025"/>
      <c r="BBD94" s="2025"/>
      <c r="BBE94" s="2124"/>
      <c r="BBF94" s="2025"/>
      <c r="BBG94" s="2025"/>
      <c r="BBH94" s="2025"/>
      <c r="BBI94" s="2025"/>
      <c r="BBJ94" s="2025"/>
      <c r="BBK94" s="2025"/>
      <c r="BBL94" s="2025"/>
      <c r="BBM94" s="2025"/>
      <c r="BBN94" s="2025"/>
      <c r="BBO94" s="2025"/>
      <c r="BBP94" s="2025"/>
      <c r="BBQ94" s="2124"/>
      <c r="BBR94" s="2025"/>
      <c r="BBS94" s="2025"/>
      <c r="BBT94" s="2025"/>
      <c r="BBU94" s="2025"/>
      <c r="BBV94" s="2025"/>
      <c r="BBW94" s="2025"/>
      <c r="BBX94" s="2025"/>
      <c r="BBY94" s="2025"/>
      <c r="BBZ94" s="2025"/>
      <c r="BCA94" s="2025"/>
      <c r="BCB94" s="2025"/>
      <c r="BCC94" s="2025"/>
      <c r="BCD94" s="2025"/>
      <c r="BCE94" s="2025"/>
      <c r="BCF94" s="2025"/>
      <c r="BCG94" s="2025"/>
      <c r="BCH94" s="2025"/>
      <c r="BCI94" s="2025"/>
      <c r="BCJ94" s="2025"/>
      <c r="BCK94" s="2025"/>
      <c r="BCL94" s="2025"/>
      <c r="BCM94" s="2025"/>
      <c r="BCN94" s="2025"/>
      <c r="BCO94" s="2025"/>
      <c r="BCP94" s="2025"/>
      <c r="BCQ94" s="2025"/>
      <c r="BCR94" s="2025"/>
      <c r="BCS94" s="2025"/>
      <c r="BCT94" s="2025"/>
      <c r="BCU94" s="2025"/>
      <c r="BCV94" s="2025"/>
      <c r="BCW94" s="2025"/>
      <c r="BCX94" s="2025"/>
      <c r="BCY94" s="2025"/>
      <c r="BCZ94" s="2025"/>
      <c r="BDA94" s="2025"/>
      <c r="BDB94" s="2025"/>
      <c r="BDC94" s="2025"/>
      <c r="BDD94" s="2025"/>
      <c r="BDE94" s="2025"/>
      <c r="BDF94" s="2025"/>
      <c r="BDG94" s="2025"/>
      <c r="BDH94" s="2025"/>
      <c r="BDI94" s="2025"/>
      <c r="BDJ94" s="2025"/>
      <c r="BDK94" s="2025"/>
      <c r="BDL94" s="2025"/>
      <c r="BDM94" s="2025"/>
      <c r="BDN94" s="2025"/>
      <c r="BDO94" s="2025"/>
      <c r="BDP94" s="2025"/>
      <c r="BDQ94" s="2025"/>
      <c r="BDR94" s="2025"/>
      <c r="BDS94" s="2025"/>
      <c r="BDT94" s="2025"/>
      <c r="BDU94" s="2025"/>
      <c r="BDV94" s="2025"/>
      <c r="BDW94" s="2025"/>
      <c r="BDX94" s="2025"/>
      <c r="BDY94" s="2025"/>
      <c r="BDZ94" s="2025"/>
      <c r="BEA94" s="2025"/>
      <c r="BEB94" s="2025"/>
      <c r="BEC94" s="2025"/>
      <c r="BED94" s="2025"/>
      <c r="BEE94" s="2025"/>
      <c r="BEF94" s="2025"/>
      <c r="BEG94" s="2025"/>
      <c r="BEH94" s="2025"/>
      <c r="BEI94" s="2025"/>
      <c r="BEJ94" s="2025"/>
      <c r="BEK94" s="2025"/>
      <c r="BEL94" s="2025"/>
      <c r="BEM94" s="2025"/>
      <c r="BEN94" s="2025"/>
      <c r="BEO94" s="2025"/>
      <c r="BEP94" s="2025"/>
      <c r="BEQ94" s="2025"/>
      <c r="BER94" s="2025"/>
      <c r="BES94" s="2025"/>
      <c r="BET94" s="2025"/>
      <c r="BEU94" s="2025"/>
      <c r="BEV94" s="2025"/>
      <c r="BEW94" s="2124"/>
      <c r="BEX94" s="2025"/>
      <c r="BEY94" s="2025"/>
      <c r="BEZ94" s="2025"/>
      <c r="BFA94" s="2025"/>
      <c r="BFB94" s="2025"/>
      <c r="BFC94" s="2025"/>
      <c r="BFD94" s="2025"/>
      <c r="BFE94" s="2025"/>
      <c r="BFF94" s="2025"/>
      <c r="BFG94" s="2025"/>
      <c r="BFH94" s="2025"/>
      <c r="BFI94" s="2610"/>
      <c r="BFJ94" s="2609"/>
      <c r="BFK94" s="2609"/>
      <c r="BFL94" s="2609"/>
      <c r="BFM94" s="2609"/>
      <c r="BFN94" s="2609"/>
      <c r="BFO94" s="2609"/>
      <c r="BFP94" s="2609"/>
      <c r="BFQ94" s="2609"/>
      <c r="BFR94" s="2609"/>
      <c r="BFS94" s="803"/>
      <c r="BFT94" s="806"/>
      <c r="BFU94" s="806"/>
      <c r="BFV94" s="806"/>
      <c r="BFW94" s="806"/>
      <c r="BFX94" s="806"/>
      <c r="BFY94" s="806"/>
      <c r="BFZ94" s="806"/>
      <c r="BGA94" s="806"/>
      <c r="BGB94" s="806"/>
      <c r="BGC94" s="803"/>
      <c r="BGD94" s="806"/>
      <c r="BGE94" s="806"/>
      <c r="BGF94" s="806"/>
      <c r="BGG94" s="806"/>
      <c r="BGH94" s="806"/>
      <c r="BGI94" s="806"/>
      <c r="BGJ94" s="806"/>
      <c r="BGK94" s="806"/>
      <c r="BGL94" s="806"/>
      <c r="BGM94" s="797"/>
      <c r="BGN94" s="781"/>
      <c r="BGO94" s="781"/>
      <c r="BGP94" s="781"/>
      <c r="BGQ94" s="781"/>
      <c r="BGR94" s="781"/>
      <c r="BGS94" s="781"/>
      <c r="BGT94" s="781"/>
      <c r="BGU94" s="806"/>
      <c r="BGV94" s="806"/>
      <c r="BGW94" s="797"/>
      <c r="BGX94" s="781"/>
      <c r="BGY94" s="781"/>
      <c r="BGZ94" s="781"/>
      <c r="BHA94" s="781"/>
      <c r="BHB94" s="781"/>
      <c r="BHC94" s="781"/>
      <c r="BHD94" s="781"/>
      <c r="BHE94" s="806"/>
      <c r="BHF94" s="806"/>
      <c r="BHG94" s="797"/>
      <c r="BHH94" s="781"/>
      <c r="BHI94" s="781"/>
      <c r="BHJ94" s="781"/>
      <c r="BHK94" s="781"/>
      <c r="BHL94" s="781"/>
      <c r="BHM94" s="781"/>
      <c r="BHN94" s="781"/>
      <c r="BHO94" s="806"/>
      <c r="BHP94" s="806"/>
      <c r="BHQ94" s="797"/>
      <c r="BHR94" s="781"/>
      <c r="BHS94" s="781"/>
      <c r="BHT94" s="781"/>
      <c r="BHU94" s="781"/>
      <c r="BHV94" s="781"/>
      <c r="BHW94" s="781"/>
      <c r="BHX94" s="781"/>
      <c r="BHY94" s="806"/>
      <c r="BHZ94" s="806"/>
      <c r="BIA94" s="797"/>
      <c r="BIB94" s="781"/>
      <c r="BIC94" s="781"/>
      <c r="BID94" s="781"/>
      <c r="BIE94" s="781"/>
      <c r="BIF94" s="781"/>
      <c r="BIG94" s="781"/>
      <c r="BIH94" s="797"/>
      <c r="BII94" s="806"/>
      <c r="BIJ94" s="806"/>
      <c r="BIK94" s="797"/>
      <c r="BIL94" s="781"/>
      <c r="BIM94" s="781"/>
      <c r="BIN94" s="806"/>
      <c r="BIO94" s="797"/>
      <c r="BIP94" s="781"/>
      <c r="BIQ94" s="781"/>
      <c r="BIR94" s="781"/>
      <c r="BIS94" s="781"/>
      <c r="BIT94" s="781"/>
      <c r="BIU94" s="781"/>
      <c r="BIV94" s="781"/>
      <c r="BIW94" s="781"/>
      <c r="BIX94" s="781"/>
      <c r="BIY94" s="781"/>
      <c r="BIZ94" s="781"/>
      <c r="BJA94" s="2611"/>
      <c r="BJB94" s="2611"/>
      <c r="BJC94" s="2612"/>
      <c r="BJD94" s="2612"/>
      <c r="BJE94" s="2613"/>
      <c r="BJF94" s="2613"/>
      <c r="BJG94" s="2613"/>
      <c r="BJH94" s="2613"/>
      <c r="BJI94" s="2613"/>
      <c r="BJJ94" s="2613"/>
      <c r="BJK94" s="2614"/>
      <c r="BJL94" s="2611"/>
      <c r="BJM94" s="2612"/>
      <c r="BJN94" s="2612"/>
      <c r="BJO94" s="2612"/>
      <c r="BJP94" s="2614"/>
      <c r="BJQ94" s="2611"/>
      <c r="BJR94" s="2612"/>
      <c r="BJS94" s="2612"/>
      <c r="BJT94" s="2612"/>
      <c r="BJU94" s="2614"/>
      <c r="BJV94" s="797"/>
      <c r="BJW94" s="806"/>
      <c r="BJX94" s="1205"/>
      <c r="BJY94" s="1206"/>
      <c r="BJZ94" s="1206"/>
      <c r="BKA94" s="1206"/>
      <c r="BKB94" s="1206"/>
      <c r="BKC94" s="1206"/>
      <c r="BKD94" s="1206"/>
      <c r="BKE94" s="1206"/>
      <c r="BKF94" s="1206"/>
      <c r="BKG94" s="1206"/>
      <c r="BKH94" s="1206"/>
      <c r="BKI94" s="1206"/>
      <c r="BKJ94" s="1206"/>
      <c r="BKK94" s="1206"/>
      <c r="BKL94" s="1206"/>
      <c r="BKM94" s="1206"/>
      <c r="BKN94" s="1206"/>
      <c r="BKO94" s="1206"/>
      <c r="BKP94" s="1206"/>
      <c r="BKQ94" s="1206"/>
      <c r="BKR94" s="1206"/>
      <c r="BKS94" s="1206"/>
      <c r="BKT94" s="1206"/>
      <c r="BKU94" s="1206"/>
      <c r="BKV94" s="1206"/>
      <c r="BKW94" s="1206"/>
      <c r="BKX94" s="1206"/>
      <c r="BKY94" s="1206"/>
      <c r="BKZ94" s="1206"/>
      <c r="BLA94" s="1206"/>
      <c r="BLB94" s="2611"/>
      <c r="BLC94" s="2611"/>
      <c r="BLD94" s="2614"/>
      <c r="BLE94" s="2611"/>
      <c r="BLF94" s="2611"/>
      <c r="BLG94" s="2614"/>
      <c r="BLH94" s="2611"/>
      <c r="BLI94" s="2611"/>
      <c r="BLJ94" s="2614"/>
      <c r="BLK94" s="2611"/>
      <c r="BLL94" s="2611"/>
      <c r="BLM94" s="2614"/>
      <c r="BLN94" s="2611"/>
      <c r="BLO94" s="2611"/>
      <c r="BLP94" s="2614"/>
      <c r="BLQ94" s="2611"/>
      <c r="BLR94" s="2611"/>
      <c r="BLS94" s="2614"/>
      <c r="BLT94" s="2610"/>
      <c r="BLU94" s="2609"/>
      <c r="BLV94" s="2615"/>
      <c r="BLW94" s="2611"/>
      <c r="BLX94" s="2611"/>
      <c r="BLY94" s="2614"/>
      <c r="BLZ94" s="2756"/>
      <c r="BMA94" s="2757"/>
      <c r="BMB94" s="2757"/>
      <c r="BMC94" s="2756"/>
      <c r="BMD94" s="2757"/>
      <c r="BME94" s="2757"/>
      <c r="BMF94" s="2756"/>
      <c r="BMG94" s="2757"/>
      <c r="BMH94" s="2757"/>
      <c r="BMI94" s="2756"/>
      <c r="BMJ94" s="2757"/>
      <c r="BMK94" s="2757"/>
      <c r="BML94" s="2756"/>
      <c r="BMM94" s="2757"/>
      <c r="BMN94" s="2757"/>
      <c r="BMO94" s="2756"/>
      <c r="BMP94" s="2757"/>
      <c r="BMQ94" s="2757"/>
      <c r="BMR94" s="2756"/>
      <c r="BMS94" s="2757"/>
      <c r="BMT94" s="2757"/>
      <c r="BMU94" s="2756"/>
      <c r="BMV94" s="2757"/>
      <c r="BMW94" s="2757"/>
      <c r="BMX94" s="2756"/>
      <c r="BMY94" s="2757"/>
      <c r="BMZ94" s="2757"/>
      <c r="BNA94" s="2756"/>
      <c r="BNB94" s="2757"/>
      <c r="BNC94" s="2757"/>
      <c r="BND94" s="2756"/>
      <c r="BNE94" s="2757"/>
      <c r="BNF94" s="2757"/>
      <c r="BNG94" s="2756"/>
      <c r="BNH94" s="2757"/>
      <c r="BNI94" s="2757"/>
      <c r="BNJ94" s="2756"/>
      <c r="BNK94" s="2757"/>
      <c r="BNL94" s="2757"/>
      <c r="BNM94" s="2756"/>
      <c r="BNN94" s="2757"/>
      <c r="BNO94" s="2757"/>
      <c r="BNQ94" s="2757"/>
      <c r="BNR94" s="2757"/>
      <c r="BNS94" s="2757"/>
      <c r="BNT94" s="2757"/>
      <c r="BNU94" s="2757"/>
      <c r="BNV94" s="2757"/>
      <c r="BNW94" s="2757"/>
    </row>
    <row r="95" spans="1:1739" ht="13" x14ac:dyDescent="0.2">
      <c r="A95" s="810"/>
      <c r="B95" s="811"/>
      <c r="C95" s="811"/>
      <c r="D95" s="811"/>
      <c r="E95" s="811">
        <v>1</v>
      </c>
      <c r="F95" s="812" t="s">
        <v>2348</v>
      </c>
      <c r="G95" s="813"/>
      <c r="H95" s="814"/>
      <c r="I95" s="811"/>
      <c r="J95" s="813"/>
      <c r="K95" s="816"/>
      <c r="L95" s="811"/>
      <c r="M95" s="811"/>
      <c r="N95" s="813"/>
      <c r="O95" s="816"/>
      <c r="P95" s="811"/>
      <c r="Q95" s="811"/>
      <c r="R95" s="813"/>
      <c r="S95" s="816"/>
      <c r="T95" s="811"/>
      <c r="U95" s="813"/>
      <c r="V95" s="816"/>
      <c r="W95" s="812"/>
      <c r="X95" s="811"/>
      <c r="Y95" s="813"/>
      <c r="Z95" s="816"/>
      <c r="AA95" s="812"/>
      <c r="AB95" s="811"/>
      <c r="AC95" s="813"/>
      <c r="AD95" s="817"/>
      <c r="AE95" s="815"/>
      <c r="AF95" s="816"/>
      <c r="AG95" s="812"/>
      <c r="AH95" s="815"/>
      <c r="AI95" s="810"/>
      <c r="AJ95" s="812"/>
      <c r="AK95" s="815"/>
      <c r="AL95" s="816"/>
      <c r="AM95" s="812"/>
      <c r="AN95" s="812"/>
      <c r="AP95" s="822"/>
      <c r="AQ95" s="815"/>
      <c r="AR95" s="810"/>
      <c r="AS95" s="815"/>
      <c r="AT95" s="810"/>
      <c r="AU95" s="815"/>
      <c r="AV95" s="816"/>
      <c r="AW95" s="821"/>
      <c r="AX95" s="820"/>
      <c r="AY95" s="821"/>
      <c r="AZ95" s="816"/>
      <c r="BA95" s="2541"/>
      <c r="BB95" s="2547"/>
      <c r="BC95" s="2535"/>
      <c r="BD95" s="816"/>
      <c r="BE95" s="811"/>
      <c r="BF95" s="815"/>
      <c r="BG95" s="816"/>
      <c r="BH95" s="811"/>
      <c r="BI95" s="815"/>
      <c r="BJ95" s="816"/>
      <c r="BK95" s="811"/>
      <c r="BL95" s="815"/>
      <c r="BM95" s="816"/>
      <c r="BN95" s="811"/>
      <c r="BO95" s="815"/>
      <c r="BP95" s="816"/>
      <c r="BQ95" s="811"/>
      <c r="BR95" s="815"/>
      <c r="BS95" s="4156"/>
      <c r="BT95" s="4157"/>
      <c r="BU95" s="4158"/>
      <c r="BV95" s="816"/>
      <c r="BW95" s="811"/>
      <c r="BX95" s="815"/>
      <c r="BY95" s="816"/>
      <c r="BZ95" s="811"/>
      <c r="CA95" s="815"/>
      <c r="CB95" s="816"/>
      <c r="CC95" s="811"/>
      <c r="CD95" s="815"/>
      <c r="CE95" s="3826"/>
      <c r="CF95" s="3827"/>
      <c r="CG95" s="3828"/>
      <c r="CH95" s="3826"/>
      <c r="CI95" s="3827"/>
      <c r="CJ95" s="3828"/>
      <c r="CK95" s="816"/>
      <c r="CL95" s="811"/>
      <c r="CM95" s="812"/>
      <c r="CN95" s="810"/>
      <c r="CO95" s="822"/>
      <c r="CP95" s="811"/>
      <c r="CQ95" s="811"/>
      <c r="CR95" s="812"/>
      <c r="CS95" s="810"/>
      <c r="CT95" s="815"/>
      <c r="CU95" s="813"/>
      <c r="CV95" s="813"/>
      <c r="CW95" s="813"/>
      <c r="CX95" s="813"/>
      <c r="CY95" s="813"/>
      <c r="CZ95" s="823"/>
      <c r="DA95" s="813"/>
      <c r="DB95" s="813"/>
      <c r="DC95" s="821"/>
      <c r="DD95" s="813"/>
      <c r="DE95" s="813"/>
      <c r="DF95" s="821"/>
      <c r="DG95" s="813"/>
      <c r="DH95" s="813"/>
      <c r="DI95" s="821"/>
      <c r="DJ95" s="813"/>
      <c r="DK95" s="813"/>
      <c r="DL95" s="824"/>
      <c r="DM95" s="813"/>
      <c r="DN95" s="821"/>
      <c r="DO95" s="822"/>
      <c r="DP95" s="811"/>
      <c r="DQ95" s="811"/>
      <c r="DR95" s="815"/>
      <c r="DS95" s="810"/>
      <c r="DT95" s="811"/>
      <c r="DU95" s="811"/>
      <c r="DV95" s="815"/>
      <c r="DW95" s="810"/>
      <c r="DX95" s="811"/>
      <c r="DY95" s="811"/>
      <c r="DZ95" s="815"/>
      <c r="EA95" s="810"/>
      <c r="EB95" s="811"/>
      <c r="EC95" s="815"/>
      <c r="ED95" s="810"/>
      <c r="EE95" s="811"/>
      <c r="EF95" s="815"/>
      <c r="EG95" s="3846"/>
      <c r="EH95" s="3847"/>
      <c r="EI95" s="3848"/>
      <c r="EJ95" s="3846"/>
      <c r="EK95" s="3849"/>
      <c r="EL95" s="3849"/>
      <c r="EM95" s="3847"/>
      <c r="EN95" s="3848"/>
      <c r="EO95" s="3846"/>
      <c r="EP95" s="3624"/>
      <c r="EQ95" s="3624"/>
      <c r="ER95" s="3847"/>
      <c r="ES95" s="3848"/>
      <c r="ET95" s="3846"/>
      <c r="EU95" s="3624"/>
      <c r="EV95" s="3624"/>
      <c r="EW95" s="3847"/>
      <c r="EX95" s="3848"/>
      <c r="EY95" s="3846"/>
      <c r="EZ95" s="3624"/>
      <c r="FA95" s="3624"/>
      <c r="FB95" s="3847"/>
      <c r="FC95" s="3848"/>
      <c r="FD95" s="3846"/>
      <c r="FE95" s="3850"/>
      <c r="FF95" s="3850"/>
      <c r="FG95" s="3847"/>
      <c r="FH95" s="3848"/>
      <c r="FI95" s="3849"/>
      <c r="FJ95" s="3850"/>
      <c r="FK95" s="3850"/>
      <c r="FL95" s="3847"/>
      <c r="FM95" s="3851"/>
      <c r="FN95" s="3846"/>
      <c r="FO95" s="3850"/>
      <c r="FP95" s="3850"/>
      <c r="FQ95" s="3847"/>
      <c r="FR95" s="3848"/>
      <c r="FS95" s="3846"/>
      <c r="FT95" s="3850"/>
      <c r="FU95" s="3850"/>
      <c r="FV95" s="3847"/>
      <c r="FW95" s="3848"/>
      <c r="FX95" s="824"/>
      <c r="FY95" s="825"/>
      <c r="FZ95" s="827"/>
      <c r="GA95" s="810"/>
      <c r="GB95" s="813"/>
      <c r="GC95" s="813"/>
      <c r="GD95" s="825"/>
      <c r="GE95" s="826"/>
      <c r="GF95" s="810"/>
      <c r="GG95" s="813"/>
      <c r="GH95" s="813"/>
      <c r="GI95" s="825"/>
      <c r="GJ95" s="826"/>
      <c r="GK95" s="810"/>
      <c r="GL95" s="813"/>
      <c r="GM95" s="813"/>
      <c r="GN95" s="825"/>
      <c r="GO95" s="826"/>
      <c r="GP95" s="810"/>
      <c r="GQ95" s="813"/>
      <c r="GR95" s="813"/>
      <c r="GS95" s="825"/>
      <c r="GT95" s="826"/>
      <c r="GU95" s="810"/>
      <c r="GV95" s="822"/>
      <c r="GW95" s="822"/>
      <c r="GX95" s="825"/>
      <c r="GY95" s="826"/>
      <c r="GZ95" s="810"/>
      <c r="HA95" s="822"/>
      <c r="HB95" s="822"/>
      <c r="HC95" s="825"/>
      <c r="HD95" s="826"/>
      <c r="HE95" s="810"/>
      <c r="HF95" s="822"/>
      <c r="HG95" s="822"/>
      <c r="HH95" s="825"/>
      <c r="HI95" s="826"/>
      <c r="HJ95" s="810"/>
      <c r="HK95" s="822"/>
      <c r="HL95" s="822"/>
      <c r="HM95" s="825"/>
      <c r="HN95" s="826"/>
      <c r="HO95" s="2574"/>
      <c r="HP95" s="2575"/>
      <c r="HQ95" s="2575"/>
      <c r="HR95" s="2575"/>
      <c r="HS95" s="2575"/>
      <c r="HT95" s="2575"/>
      <c r="HU95" s="2575"/>
      <c r="HV95" s="2575"/>
      <c r="HW95" s="2575"/>
      <c r="HX95" s="2576"/>
      <c r="HY95" s="810"/>
      <c r="HZ95" s="811"/>
      <c r="IA95" s="811"/>
      <c r="IB95" s="811"/>
      <c r="IC95" s="811"/>
      <c r="ID95" s="811"/>
      <c r="IE95" s="811"/>
      <c r="IF95" s="811"/>
      <c r="IG95" s="811"/>
      <c r="IH95" s="815"/>
      <c r="II95" s="1283"/>
      <c r="IJ95" s="1284"/>
      <c r="IK95" s="1284"/>
      <c r="IL95" s="1284"/>
      <c r="IM95" s="1284"/>
      <c r="IN95" s="1284"/>
      <c r="IO95" s="1284"/>
      <c r="IP95" s="1284"/>
      <c r="IQ95" s="1285"/>
      <c r="IR95" s="1283"/>
      <c r="IS95" s="1284"/>
      <c r="IT95" s="1284"/>
      <c r="IU95" s="1284"/>
      <c r="IV95" s="1284"/>
      <c r="IW95" s="1284"/>
      <c r="IX95" s="1284"/>
      <c r="IY95" s="1284"/>
      <c r="IZ95" s="1285"/>
      <c r="JA95" s="1283"/>
      <c r="JB95" s="1284"/>
      <c r="JC95" s="1284"/>
      <c r="JD95" s="1284"/>
      <c r="JE95" s="1284"/>
      <c r="JF95" s="1284"/>
      <c r="JG95" s="1284"/>
      <c r="JH95" s="1284"/>
      <c r="JI95" s="1285"/>
      <c r="JJ95" s="1283"/>
      <c r="JK95" s="1284"/>
      <c r="JL95" s="1284"/>
      <c r="JM95" s="1284"/>
      <c r="JN95" s="1284"/>
      <c r="JO95" s="1284"/>
      <c r="JP95" s="1284"/>
      <c r="JQ95" s="1284"/>
      <c r="JR95" s="1285"/>
      <c r="JS95" s="1283"/>
      <c r="JT95" s="1284"/>
      <c r="JU95" s="1284"/>
      <c r="JV95" s="1284"/>
      <c r="JW95" s="1284"/>
      <c r="JX95" s="1284"/>
      <c r="JY95" s="1284"/>
      <c r="JZ95" s="1284"/>
      <c r="KA95" s="1285"/>
      <c r="KB95" s="1283"/>
      <c r="KC95" s="1284"/>
      <c r="KD95" s="1284"/>
      <c r="KE95" s="1284"/>
      <c r="KF95" s="1284"/>
      <c r="KG95" s="1284"/>
      <c r="KH95" s="1284"/>
      <c r="KI95" s="1284"/>
      <c r="KJ95" s="1285"/>
      <c r="KK95" s="810"/>
      <c r="KL95" s="815"/>
      <c r="KM95" s="810"/>
      <c r="KN95" s="815"/>
      <c r="KO95" s="813"/>
      <c r="KP95" s="813"/>
      <c r="KQ95" s="813"/>
      <c r="KR95" s="813"/>
      <c r="KS95" s="813"/>
      <c r="KT95" s="813"/>
      <c r="KU95" s="813"/>
      <c r="KV95" s="813"/>
      <c r="KW95" s="813"/>
      <c r="KX95" s="813"/>
      <c r="KY95" s="813"/>
      <c r="KZ95" s="813"/>
      <c r="LA95" s="824"/>
      <c r="LB95" s="813"/>
      <c r="LC95" s="813"/>
      <c r="LD95" s="813"/>
      <c r="LE95" s="813"/>
      <c r="LF95" s="829"/>
      <c r="LG95" s="815"/>
      <c r="LH95" s="824"/>
      <c r="LI95" s="813"/>
      <c r="LJ95" s="829"/>
      <c r="LK95" s="815"/>
      <c r="LL95" s="2596"/>
      <c r="LM95" s="2597"/>
      <c r="LN95" s="2597"/>
      <c r="LO95" s="2597"/>
      <c r="LP95" s="2597"/>
      <c r="LQ95" s="2598"/>
      <c r="LR95" s="2596"/>
      <c r="LS95" s="2597"/>
      <c r="LT95" s="2597"/>
      <c r="LU95" s="2597"/>
      <c r="LV95" s="2597"/>
      <c r="LW95" s="2598"/>
      <c r="LX95" s="2596"/>
      <c r="LY95" s="2597"/>
      <c r="LZ95" s="2597"/>
      <c r="MA95" s="2597"/>
      <c r="MB95" s="2597"/>
      <c r="MC95" s="2598"/>
      <c r="MD95" s="2596"/>
      <c r="ME95" s="2597"/>
      <c r="MF95" s="2597"/>
      <c r="MG95" s="2597"/>
      <c r="MH95" s="2597"/>
      <c r="MI95" s="2598"/>
      <c r="MJ95" s="2596"/>
      <c r="MK95" s="2597"/>
      <c r="ML95" s="2597"/>
      <c r="MM95" s="2597"/>
      <c r="MN95" s="2597"/>
      <c r="MO95" s="2598"/>
      <c r="MP95" s="2596"/>
      <c r="MQ95" s="2597"/>
      <c r="MR95" s="2597"/>
      <c r="MS95" s="2597"/>
      <c r="MT95" s="2597"/>
      <c r="MU95" s="2598"/>
      <c r="MV95" s="2596"/>
      <c r="MW95" s="2597"/>
      <c r="MX95" s="2597"/>
      <c r="MY95" s="2597"/>
      <c r="MZ95" s="2598"/>
      <c r="NA95" s="2596"/>
      <c r="NB95" s="2597"/>
      <c r="NC95" s="2597"/>
      <c r="ND95" s="2597"/>
      <c r="NE95" s="2597"/>
      <c r="NF95" s="2598"/>
      <c r="NG95" s="2597"/>
      <c r="NH95" s="2597"/>
      <c r="NI95" s="2597"/>
      <c r="NJ95" s="2597"/>
      <c r="NK95" s="2597"/>
      <c r="NL95" s="2598"/>
      <c r="NM95" s="813"/>
      <c r="NN95" s="813"/>
      <c r="NO95" s="824"/>
      <c r="NP95" s="813"/>
      <c r="NQ95" s="813"/>
      <c r="NR95" s="813"/>
      <c r="NS95" s="813"/>
      <c r="NT95" s="813"/>
      <c r="NU95" s="813"/>
      <c r="NV95" s="813"/>
      <c r="NW95" s="813"/>
      <c r="NX95" s="813"/>
      <c r="NY95" s="813"/>
      <c r="NZ95" s="813"/>
      <c r="OA95" s="833"/>
      <c r="OB95" s="833"/>
      <c r="OC95" s="813"/>
      <c r="OD95" s="813"/>
      <c r="OE95" s="813"/>
      <c r="OF95" s="813"/>
      <c r="OG95" s="813"/>
      <c r="OH95" s="813"/>
      <c r="OI95" s="813"/>
      <c r="OJ95" s="831"/>
      <c r="OK95" s="831"/>
      <c r="OL95" s="813"/>
      <c r="OM95" s="832"/>
      <c r="ON95" s="833"/>
      <c r="OO95" s="1015"/>
      <c r="OP95" s="824"/>
      <c r="OQ95" s="813"/>
      <c r="OR95" s="1015"/>
      <c r="OS95" s="824"/>
      <c r="OT95" s="1015"/>
      <c r="OU95" s="813"/>
      <c r="OV95" s="813"/>
      <c r="OW95" s="813"/>
      <c r="OX95" s="813"/>
      <c r="OY95" s="813"/>
      <c r="OZ95" s="813"/>
      <c r="PA95" s="813"/>
      <c r="PB95" s="813"/>
      <c r="PC95" s="813"/>
      <c r="PD95" s="813"/>
      <c r="PE95" s="813"/>
      <c r="PF95" s="813"/>
      <c r="PG95" s="813"/>
      <c r="PH95" s="813"/>
      <c r="PI95" s="813"/>
      <c r="PJ95" s="813"/>
      <c r="PK95" s="813"/>
      <c r="PL95" s="813"/>
      <c r="PM95" s="824"/>
      <c r="PN95" s="813"/>
      <c r="PO95" s="813"/>
      <c r="PP95" s="813"/>
      <c r="PQ95" s="813"/>
      <c r="PR95" s="813"/>
      <c r="PS95" s="813"/>
      <c r="PT95" s="813"/>
      <c r="PU95" s="813"/>
      <c r="PV95" s="813"/>
      <c r="PW95" s="813"/>
      <c r="PX95" s="813"/>
      <c r="PY95" s="813"/>
      <c r="PZ95" s="813"/>
      <c r="QA95" s="813"/>
      <c r="QB95" s="813"/>
      <c r="QC95" s="813"/>
      <c r="QD95" s="813"/>
      <c r="QE95" s="813"/>
      <c r="QF95" s="813"/>
      <c r="QG95" s="813"/>
      <c r="QH95" s="813"/>
      <c r="QI95" s="813"/>
      <c r="QJ95" s="813"/>
      <c r="QK95" s="813"/>
      <c r="QL95" s="813"/>
      <c r="QM95" s="813"/>
      <c r="QN95" s="813"/>
      <c r="QO95" s="813"/>
      <c r="QP95" s="813"/>
      <c r="QQ95" s="813"/>
      <c r="QR95" s="813"/>
      <c r="QS95" s="813"/>
      <c r="QT95" s="813"/>
      <c r="QU95" s="824"/>
      <c r="QV95" s="813"/>
      <c r="QW95" s="813"/>
      <c r="QX95" s="813"/>
      <c r="QY95" s="813"/>
      <c r="QZ95" s="813"/>
      <c r="RA95" s="813"/>
      <c r="RB95" s="813"/>
      <c r="RC95" s="813"/>
      <c r="RD95" s="813"/>
      <c r="RE95" s="813"/>
      <c r="RF95" s="813"/>
      <c r="RG95" s="813"/>
      <c r="RH95" s="813"/>
      <c r="RI95" s="813"/>
      <c r="RJ95" s="813"/>
      <c r="RK95" s="813"/>
      <c r="RL95" s="813"/>
      <c r="RM95" s="824"/>
      <c r="RN95" s="813"/>
      <c r="RO95" s="813"/>
      <c r="RP95" s="813"/>
      <c r="RQ95" s="813"/>
      <c r="RR95" s="813"/>
      <c r="RS95" s="813"/>
      <c r="RT95" s="813"/>
      <c r="RU95" s="813"/>
      <c r="RV95" s="813"/>
      <c r="RW95" s="813"/>
      <c r="RX95" s="813"/>
      <c r="RY95" s="813"/>
      <c r="RZ95" s="813"/>
      <c r="SA95" s="813"/>
      <c r="SB95" s="813"/>
      <c r="SC95" s="813"/>
      <c r="SD95" s="813"/>
      <c r="SE95" s="813"/>
      <c r="SF95" s="813"/>
      <c r="SG95" s="813"/>
      <c r="SH95" s="813"/>
      <c r="SI95" s="813"/>
      <c r="SJ95" s="813"/>
      <c r="SK95" s="813"/>
      <c r="SL95" s="813"/>
      <c r="SM95" s="813"/>
      <c r="SN95" s="813"/>
      <c r="SO95" s="813"/>
      <c r="SP95" s="813"/>
      <c r="SQ95" s="813"/>
      <c r="SR95" s="813"/>
      <c r="SS95" s="813"/>
      <c r="ST95" s="1015"/>
      <c r="SU95" s="2167"/>
      <c r="SV95" s="2168"/>
      <c r="SW95" s="2168"/>
      <c r="SX95" s="2168"/>
      <c r="SY95" s="1015"/>
      <c r="SZ95" s="2167"/>
      <c r="TA95" s="2438"/>
      <c r="TB95" s="2168"/>
      <c r="TC95" s="2168"/>
      <c r="TD95" s="2167"/>
      <c r="TE95" s="2438"/>
      <c r="TF95" s="2168"/>
      <c r="TG95" s="2168"/>
      <c r="TH95" s="2167"/>
      <c r="TI95" s="2438"/>
      <c r="TJ95" s="2168"/>
      <c r="TK95" s="2168"/>
      <c r="TL95" s="2167"/>
      <c r="TM95" s="2438"/>
      <c r="TN95" s="2168"/>
      <c r="TO95" s="2168"/>
      <c r="TP95" s="2167"/>
      <c r="TQ95" s="2438"/>
      <c r="TR95" s="2168"/>
      <c r="TS95" s="2168"/>
      <c r="TT95" s="2167"/>
      <c r="TU95" s="2438"/>
      <c r="TV95" s="2168"/>
      <c r="TW95" s="2168"/>
      <c r="TX95" s="2167"/>
      <c r="TY95" s="2438"/>
      <c r="TZ95" s="2168"/>
      <c r="UA95" s="2168"/>
      <c r="UB95" s="2167"/>
      <c r="UC95" s="2438"/>
      <c r="UD95" s="2168"/>
      <c r="UE95" s="2168"/>
      <c r="UF95" s="2167"/>
      <c r="UG95" s="2438"/>
      <c r="UH95" s="2168"/>
      <c r="UI95" s="2168"/>
      <c r="UJ95" s="2167"/>
      <c r="UK95" s="2438"/>
      <c r="UL95" s="2168"/>
      <c r="UM95" s="2168"/>
      <c r="UN95" s="2167"/>
      <c r="UO95" s="2438"/>
      <c r="UP95" s="2168"/>
      <c r="UQ95" s="2168"/>
      <c r="UR95" s="2167"/>
      <c r="US95" s="2438"/>
      <c r="UT95" s="2168"/>
      <c r="UU95" s="2168"/>
      <c r="UV95" s="2167"/>
      <c r="UW95" s="2438"/>
      <c r="UX95" s="2168"/>
      <c r="UY95" s="2168"/>
      <c r="UZ95" s="2167"/>
      <c r="VA95" s="2438"/>
      <c r="VB95" s="2168"/>
      <c r="VC95" s="2168"/>
      <c r="VD95" s="2312"/>
      <c r="VE95" s="2168"/>
      <c r="VF95" s="2168"/>
      <c r="VG95" s="2168"/>
      <c r="VH95" s="2168"/>
      <c r="VI95" s="2168"/>
      <c r="VJ95" s="2168"/>
      <c r="VK95" s="2168"/>
      <c r="VL95" s="2168"/>
      <c r="VM95" s="2168"/>
      <c r="VN95" s="2168"/>
      <c r="VO95" s="2168"/>
      <c r="VP95" s="2168"/>
      <c r="VQ95" s="2168"/>
      <c r="VR95" s="2168"/>
      <c r="VS95" s="2168"/>
      <c r="VT95" s="2168"/>
      <c r="VU95" s="2168"/>
      <c r="VV95" s="2168"/>
      <c r="VW95" s="2168"/>
      <c r="VX95" s="2168"/>
      <c r="VY95" s="2168"/>
      <c r="VZ95" s="2168"/>
      <c r="WA95" s="2168"/>
      <c r="WB95" s="2168"/>
      <c r="WC95" s="2168"/>
      <c r="WD95" s="2168"/>
      <c r="WE95" s="2168"/>
      <c r="WF95" s="2168"/>
      <c r="WG95" s="2168"/>
      <c r="WH95" s="2168"/>
      <c r="WI95" s="2168"/>
      <c r="WJ95" s="2168"/>
      <c r="WK95" s="2168"/>
      <c r="WL95" s="2168"/>
      <c r="WM95" s="2168"/>
      <c r="WN95" s="2168"/>
      <c r="WO95" s="2168"/>
      <c r="WP95" s="2168"/>
      <c r="WQ95" s="2168"/>
      <c r="WR95" s="2168"/>
      <c r="WS95" s="2168"/>
      <c r="WT95" s="2168"/>
      <c r="WU95" s="2168"/>
      <c r="WV95" s="2150"/>
      <c r="WW95" s="813"/>
      <c r="WX95" s="813"/>
      <c r="WY95" s="813"/>
      <c r="WZ95" s="813"/>
      <c r="XA95" s="813"/>
      <c r="XB95" s="813"/>
      <c r="XC95" s="813"/>
      <c r="XD95" s="813"/>
      <c r="XE95" s="813"/>
      <c r="XF95" s="813"/>
      <c r="XG95" s="813"/>
      <c r="XH95" s="813"/>
      <c r="XI95" s="813"/>
      <c r="XJ95" s="813"/>
      <c r="XK95" s="813"/>
      <c r="XL95" s="813"/>
      <c r="XM95" s="813"/>
      <c r="XN95" s="813"/>
      <c r="XO95" s="813"/>
      <c r="XP95" s="813"/>
      <c r="XQ95" s="813"/>
      <c r="XR95" s="813"/>
      <c r="XS95" s="813"/>
      <c r="XT95" s="813"/>
      <c r="XU95" s="813"/>
      <c r="XV95" s="813"/>
      <c r="XW95" s="813"/>
      <c r="XX95" s="813"/>
      <c r="XY95" s="813"/>
      <c r="XZ95" s="813"/>
      <c r="YA95" s="813"/>
      <c r="YB95" s="813"/>
      <c r="YC95" s="813"/>
      <c r="YD95" s="813"/>
      <c r="YE95" s="813"/>
      <c r="YF95" s="813"/>
      <c r="YG95" s="813"/>
      <c r="YH95" s="813"/>
      <c r="YI95" s="813"/>
      <c r="YJ95" s="813"/>
      <c r="YK95" s="813"/>
      <c r="YL95" s="813"/>
      <c r="YM95" s="813"/>
      <c r="YN95" s="813"/>
      <c r="YO95" s="813"/>
      <c r="YP95" s="813"/>
      <c r="YQ95" s="813"/>
      <c r="YR95" s="813"/>
      <c r="YS95" s="813"/>
      <c r="YT95" s="813"/>
      <c r="YU95" s="813"/>
      <c r="YV95" s="1161"/>
      <c r="YW95" s="1163"/>
      <c r="YX95" s="821"/>
      <c r="YY95" s="3624"/>
      <c r="YZ95" s="3817"/>
      <c r="ZA95" s="3818"/>
      <c r="ZB95" s="813"/>
      <c r="ZC95" s="821"/>
      <c r="ZD95" s="821"/>
      <c r="ZE95" s="824"/>
      <c r="ZF95" s="821"/>
      <c r="ZG95" s="821"/>
      <c r="ZH95" s="2312"/>
      <c r="ZI95" s="2168"/>
      <c r="ZJ95" s="2168"/>
      <c r="ZK95" s="2695"/>
      <c r="ZL95" s="2168"/>
      <c r="ZM95" s="2168"/>
      <c r="ZN95" s="2708"/>
      <c r="ZO95" s="2708"/>
      <c r="ZP95" s="2574"/>
      <c r="ZQ95" s="2575"/>
      <c r="ZR95" s="2709"/>
      <c r="ZS95" s="2710"/>
      <c r="ZT95" s="3818"/>
      <c r="ZU95" s="3818"/>
      <c r="ZV95" s="3818"/>
      <c r="ZW95" s="3818"/>
      <c r="ZX95" s="3818"/>
      <c r="ZY95" s="3818"/>
      <c r="ZZ95" s="3818"/>
      <c r="AAA95" s="3818"/>
      <c r="AAB95" s="3818"/>
      <c r="AAC95" s="3818"/>
      <c r="AAD95" s="3818"/>
      <c r="AAE95" s="3818"/>
      <c r="AAF95" s="2725"/>
      <c r="AAG95" s="2708"/>
      <c r="AAH95" s="2708"/>
      <c r="AAI95" s="2726"/>
      <c r="AAJ95" s="2574"/>
      <c r="AAK95" s="2709"/>
      <c r="AAL95" s="2575"/>
      <c r="AAM95" s="2709"/>
      <c r="AAN95" s="811"/>
      <c r="AAO95" s="820"/>
      <c r="AAP95" s="811"/>
      <c r="AAQ95" s="828"/>
      <c r="AAR95" s="813"/>
      <c r="AAS95" s="821"/>
      <c r="AAT95" s="813"/>
      <c r="AAU95" s="821"/>
      <c r="AAV95" s="813"/>
      <c r="AAW95" s="821"/>
      <c r="AAX95" s="813"/>
      <c r="AAY95" s="821"/>
      <c r="AAZ95" s="813"/>
      <c r="ABA95" s="813"/>
      <c r="ABB95" s="813"/>
      <c r="ABC95" s="813"/>
      <c r="ABD95" s="813"/>
      <c r="ABE95" s="813"/>
      <c r="ABF95" s="813"/>
      <c r="ABG95" s="813"/>
      <c r="ABH95" s="813"/>
      <c r="ABI95" s="813"/>
      <c r="ABJ95" s="813"/>
      <c r="ABK95" s="813"/>
      <c r="ABL95" s="813"/>
      <c r="ABM95" s="813"/>
      <c r="ABN95" s="813"/>
      <c r="ABO95" s="813"/>
      <c r="ABP95" s="824"/>
      <c r="ABQ95" s="813"/>
      <c r="ABR95" s="813"/>
      <c r="ABS95" s="813"/>
      <c r="ABT95" s="813"/>
      <c r="ABU95" s="813"/>
      <c r="ABV95" s="813"/>
      <c r="ABW95" s="813"/>
      <c r="ABX95" s="813"/>
      <c r="ABY95" s="813"/>
      <c r="ABZ95" s="813"/>
      <c r="ACA95" s="821"/>
      <c r="ACB95" s="813"/>
      <c r="ACC95" s="813"/>
      <c r="ACD95" s="813"/>
      <c r="ACE95" s="813"/>
      <c r="ACF95" s="813"/>
      <c r="ACG95" s="813"/>
      <c r="ACH95" s="813"/>
      <c r="ACI95" s="813"/>
      <c r="ACJ95" s="813"/>
      <c r="ACK95" s="821"/>
      <c r="ACL95" s="813"/>
      <c r="ACM95" s="813"/>
      <c r="ACN95" s="813"/>
      <c r="ACO95" s="813"/>
      <c r="ACP95" s="813"/>
      <c r="ACQ95" s="813"/>
      <c r="ACR95" s="813"/>
      <c r="ACS95" s="821"/>
      <c r="ACT95" s="813"/>
      <c r="ACU95" s="813"/>
      <c r="ACV95" s="813"/>
      <c r="ACW95" s="813"/>
      <c r="ACX95" s="813"/>
      <c r="ACY95" s="813"/>
      <c r="ACZ95" s="813"/>
      <c r="ADA95" s="813"/>
      <c r="ADB95" s="813"/>
      <c r="ADC95" s="821"/>
      <c r="ADD95" s="813"/>
      <c r="ADE95" s="813"/>
      <c r="ADF95" s="813"/>
      <c r="ADG95" s="813"/>
      <c r="ADH95" s="813"/>
      <c r="ADI95" s="821"/>
      <c r="ADJ95" s="813"/>
      <c r="ADK95" s="813"/>
      <c r="ADL95" s="813"/>
      <c r="ADM95" s="813"/>
      <c r="ADN95" s="813"/>
      <c r="ADO95" s="813"/>
      <c r="ADP95" s="813"/>
      <c r="ADQ95" s="813"/>
      <c r="ADR95" s="813"/>
      <c r="ADS95" s="821"/>
      <c r="ADT95" s="813"/>
      <c r="ADU95" s="813"/>
      <c r="ADV95" s="813"/>
      <c r="ADW95" s="813"/>
      <c r="ADX95" s="813"/>
      <c r="ADY95" s="821"/>
      <c r="ADZ95" s="823"/>
      <c r="AEA95" s="813"/>
      <c r="AEB95" s="813"/>
      <c r="AEC95" s="821"/>
      <c r="AED95" s="813"/>
      <c r="AEE95" s="813"/>
      <c r="AEF95" s="821"/>
      <c r="AEG95" s="813"/>
      <c r="AEH95" s="813"/>
      <c r="AEI95" s="2420"/>
      <c r="AEJ95" s="813"/>
      <c r="AEK95" s="813"/>
      <c r="AEL95" s="821"/>
      <c r="AEM95" s="813"/>
      <c r="AEN95" s="813"/>
      <c r="AEO95" s="813"/>
      <c r="AEP95" s="2168"/>
      <c r="AEQ95" s="2168"/>
      <c r="AER95" s="2168"/>
      <c r="AES95" s="2168"/>
      <c r="AET95" s="2168"/>
      <c r="AEU95" s="2168"/>
      <c r="AEV95" s="2168"/>
      <c r="AEW95" s="2168"/>
      <c r="AEX95" s="2168"/>
      <c r="AEY95" s="2168"/>
      <c r="AEZ95" s="2168"/>
      <c r="AFA95" s="2168"/>
      <c r="AFB95" s="2168"/>
      <c r="AFC95" s="2168"/>
      <c r="AFD95" s="2168"/>
      <c r="AFE95" s="2168"/>
      <c r="AFF95" s="2168"/>
      <c r="AFG95" s="2168"/>
      <c r="AFH95" s="2168"/>
      <c r="AFI95" s="2168"/>
      <c r="AFJ95" s="2168"/>
      <c r="AFK95" s="2168"/>
      <c r="AFL95" s="2168"/>
      <c r="AFM95" s="2168"/>
      <c r="AFN95" s="813"/>
      <c r="AFO95" s="813"/>
      <c r="AFP95" s="813"/>
      <c r="AFQ95" s="813"/>
      <c r="AFR95" s="813"/>
      <c r="AFS95" s="813"/>
      <c r="AFT95" s="813"/>
      <c r="AFU95" s="813"/>
      <c r="AFV95" s="813"/>
      <c r="AFW95" s="813"/>
      <c r="AFX95" s="813"/>
      <c r="AFY95" s="813"/>
      <c r="AFZ95" s="813"/>
      <c r="AGA95" s="813"/>
      <c r="AGB95" s="813"/>
      <c r="AGC95" s="813"/>
      <c r="AGD95" s="813"/>
      <c r="AGE95" s="813"/>
      <c r="AGF95" s="813"/>
      <c r="AGG95" s="813"/>
      <c r="AGH95" s="813"/>
      <c r="AGI95" s="813"/>
      <c r="AGJ95" s="813"/>
      <c r="AGK95" s="813"/>
      <c r="AGL95" s="813"/>
      <c r="AGM95" s="813"/>
      <c r="AGN95" s="813"/>
      <c r="AGO95" s="813"/>
      <c r="AGP95" s="813"/>
      <c r="AGQ95" s="813"/>
      <c r="AGR95" s="813"/>
      <c r="AGS95" s="813"/>
      <c r="AGT95" s="813"/>
      <c r="AGU95" s="813"/>
      <c r="AGV95" s="813"/>
      <c r="AGW95" s="813"/>
      <c r="AGX95" s="813"/>
      <c r="AGY95" s="813"/>
      <c r="AGZ95" s="813"/>
      <c r="AHA95" s="813"/>
      <c r="AHB95" s="813"/>
      <c r="AHC95" s="813"/>
      <c r="AHD95" s="813"/>
      <c r="AHE95" s="813"/>
      <c r="AHF95" s="813"/>
      <c r="AHG95" s="813"/>
      <c r="AHH95" s="813"/>
      <c r="AHI95" s="813"/>
      <c r="AHJ95" s="813"/>
      <c r="AHK95" s="813"/>
      <c r="AHL95" s="813"/>
      <c r="AHM95" s="813"/>
      <c r="AHN95" s="813"/>
      <c r="AHO95" s="813"/>
      <c r="AHP95" s="813"/>
      <c r="AHQ95" s="813"/>
      <c r="AHR95" s="813"/>
      <c r="AHS95" s="813"/>
      <c r="AHT95" s="813"/>
      <c r="AHU95" s="813"/>
      <c r="AHV95" s="813"/>
      <c r="AHW95" s="813"/>
      <c r="AHX95" s="813"/>
      <c r="AHY95" s="813"/>
      <c r="AHZ95" s="813"/>
      <c r="AIA95" s="813"/>
      <c r="AIB95" s="2737"/>
      <c r="AIC95" s="824"/>
      <c r="AID95" s="813"/>
      <c r="AIE95" s="813"/>
      <c r="AIF95" s="824"/>
      <c r="AIG95" s="813"/>
      <c r="AIH95" s="813"/>
      <c r="AII95" s="813"/>
      <c r="AIJ95" s="813"/>
      <c r="AIK95" s="813"/>
      <c r="AIL95" s="1173"/>
      <c r="AIM95" s="1177"/>
      <c r="AIN95" s="1017"/>
      <c r="AIO95" s="813"/>
      <c r="AIP95" s="813"/>
      <c r="AIQ95" s="813"/>
      <c r="AIR95" s="1173"/>
      <c r="AIS95" s="1177"/>
      <c r="AIT95" s="1017"/>
      <c r="AIU95" s="813"/>
      <c r="AIV95" s="813"/>
      <c r="AIW95" s="813"/>
      <c r="AIX95" s="1173"/>
      <c r="AIY95" s="1177"/>
      <c r="AIZ95" s="1017"/>
      <c r="AJA95" s="813"/>
      <c r="AJB95" s="813"/>
      <c r="AJC95" s="813"/>
      <c r="AJD95" s="824"/>
      <c r="AJE95" s="813"/>
      <c r="AJF95" s="813"/>
      <c r="AJG95" s="813"/>
      <c r="AJH95" s="813"/>
      <c r="AJI95" s="813"/>
      <c r="AJJ95" s="3811"/>
      <c r="AJK95" s="3812"/>
      <c r="AJL95" s="3812"/>
      <c r="AJM95" s="813"/>
      <c r="AJN95" s="813"/>
      <c r="AJO95" s="813"/>
      <c r="AJP95" s="3623"/>
      <c r="AJQ95" s="3624"/>
      <c r="AJR95" s="3624"/>
      <c r="AJS95" s="813"/>
      <c r="AJT95" s="813"/>
      <c r="AJU95" s="813"/>
      <c r="AJV95" s="1181"/>
      <c r="AJW95" s="1177"/>
      <c r="AJX95" s="1177"/>
      <c r="AJY95" s="1177"/>
      <c r="AJZ95" s="1177"/>
      <c r="AKA95" s="1177"/>
      <c r="AKB95" s="1177"/>
      <c r="AKC95" s="1177"/>
      <c r="AKD95" s="1177"/>
      <c r="AKE95" s="1177"/>
      <c r="AKF95" s="1177"/>
      <c r="AKG95" s="1015"/>
      <c r="AKH95" s="831"/>
      <c r="AKI95" s="831"/>
      <c r="AKJ95" s="831"/>
      <c r="AKK95" s="831"/>
      <c r="AKL95" s="831"/>
      <c r="AKM95" s="831"/>
      <c r="AKN95" s="831"/>
      <c r="AKO95" s="831"/>
      <c r="AKP95" s="831"/>
      <c r="AKQ95" s="831"/>
      <c r="AKR95" s="831"/>
      <c r="AKS95" s="813"/>
      <c r="AKT95" s="824"/>
      <c r="AKU95" s="813"/>
      <c r="AKV95" s="813"/>
      <c r="AKW95" s="813"/>
      <c r="AKX95" s="813"/>
      <c r="AKY95" s="813"/>
      <c r="AKZ95" s="813"/>
      <c r="ALA95" s="813"/>
      <c r="ALB95" s="813"/>
      <c r="ALC95" s="813"/>
      <c r="ALD95" s="813"/>
      <c r="ALE95" s="813"/>
      <c r="ALF95" s="813"/>
      <c r="ALG95" s="813"/>
      <c r="ALH95" s="813"/>
      <c r="ALI95" s="813"/>
      <c r="ALJ95" s="824"/>
      <c r="ALK95" s="813"/>
      <c r="ALL95" s="813"/>
      <c r="ALM95" s="813"/>
      <c r="ALN95" s="813"/>
      <c r="ALO95" s="813"/>
      <c r="ALP95" s="813"/>
      <c r="ALQ95" s="823"/>
      <c r="ALR95" s="821"/>
      <c r="ALS95" s="821"/>
      <c r="ALT95" s="821"/>
      <c r="ALU95" s="821"/>
      <c r="ALV95" s="821"/>
      <c r="ALW95" s="1014"/>
      <c r="ALX95" s="824"/>
      <c r="ALY95" s="813"/>
      <c r="ALZ95" s="813"/>
      <c r="AMA95" s="813"/>
      <c r="AMB95" s="813"/>
      <c r="AMC95" s="813"/>
      <c r="AMD95" s="813"/>
      <c r="AME95" s="813"/>
      <c r="AMF95" s="813"/>
      <c r="AMG95" s="813"/>
      <c r="AMH95" s="813"/>
      <c r="AMI95" s="813"/>
      <c r="AMJ95" s="813"/>
      <c r="AMK95" s="813"/>
      <c r="AML95" s="824"/>
      <c r="AMM95" s="813"/>
      <c r="AMN95" s="813"/>
      <c r="AMO95" s="824"/>
      <c r="AMP95" s="813"/>
      <c r="AMQ95" s="813"/>
      <c r="AMR95" s="813"/>
      <c r="AMS95" s="813"/>
      <c r="AMT95" s="1015"/>
      <c r="AMU95" s="824"/>
      <c r="AMV95" s="813"/>
      <c r="AMW95" s="813"/>
      <c r="AMX95" s="824"/>
      <c r="AMY95" s="813"/>
      <c r="AMZ95" s="813"/>
      <c r="ANA95" s="813"/>
      <c r="ANB95" s="813"/>
      <c r="ANC95" s="813"/>
      <c r="AND95" s="1207"/>
      <c r="ANE95" s="1208"/>
      <c r="ANF95" s="1208"/>
      <c r="ANG95" s="1208"/>
      <c r="ANH95" s="813"/>
      <c r="ANI95" s="813"/>
      <c r="ANJ95" s="813"/>
      <c r="ANK95" s="813"/>
      <c r="ANL95" s="813"/>
      <c r="ANM95" s="813"/>
      <c r="ANN95" s="824"/>
      <c r="ANO95" s="813"/>
      <c r="ANP95" s="813"/>
      <c r="ANQ95" s="813"/>
      <c r="ANR95" s="813"/>
      <c r="ANS95" s="813"/>
      <c r="ANT95" s="813"/>
      <c r="ANU95" s="813"/>
      <c r="ANV95" s="813"/>
      <c r="ANW95" s="813"/>
      <c r="ANX95" s="824"/>
      <c r="ANY95" s="821"/>
      <c r="ANZ95" s="1095"/>
      <c r="AOA95" s="821"/>
      <c r="AOB95" s="1095"/>
      <c r="AOC95" s="821"/>
      <c r="AOD95" s="1095"/>
      <c r="AOE95" s="1014"/>
      <c r="AOF95" s="2708"/>
      <c r="AOG95" s="2708"/>
      <c r="AOH95" s="2726"/>
      <c r="AOI95" s="2708"/>
      <c r="AOJ95" s="2708"/>
      <c r="AOK95" s="2726"/>
      <c r="AOL95" s="2708"/>
      <c r="AOM95" s="2708"/>
      <c r="AON95" s="2726"/>
      <c r="AOO95" s="2708"/>
      <c r="AOP95" s="2708"/>
      <c r="AOQ95" s="2726"/>
      <c r="AOR95" s="824"/>
      <c r="AOS95" s="813"/>
      <c r="AOT95" s="813"/>
      <c r="AOU95" s="813"/>
      <c r="AOV95" s="813"/>
      <c r="AOW95" s="813"/>
      <c r="AOX95" s="813"/>
      <c r="AOY95" s="813"/>
      <c r="AOZ95" s="813"/>
      <c r="APA95" s="813"/>
      <c r="APB95" s="824"/>
      <c r="APC95" s="813"/>
      <c r="APD95" s="813"/>
      <c r="APE95" s="813"/>
      <c r="APF95" s="813"/>
      <c r="APG95" s="813"/>
      <c r="APH95" s="813"/>
      <c r="API95" s="813"/>
      <c r="APJ95" s="813"/>
      <c r="APK95" s="813"/>
      <c r="APL95" s="813"/>
      <c r="APM95" s="813"/>
      <c r="APN95" s="813"/>
      <c r="APO95" s="813"/>
      <c r="APP95" s="813"/>
      <c r="APQ95" s="813"/>
      <c r="APR95" s="823"/>
      <c r="APS95" s="821"/>
      <c r="APT95" s="821"/>
      <c r="APU95" s="813"/>
      <c r="APV95" s="813"/>
      <c r="APW95" s="813"/>
      <c r="APX95" s="813"/>
      <c r="APY95" s="813"/>
      <c r="APZ95" s="813"/>
      <c r="AQA95" s="813"/>
      <c r="AQB95" s="813"/>
      <c r="AQC95" s="813"/>
      <c r="AQD95" s="813"/>
      <c r="AQE95" s="813"/>
      <c r="AQF95" s="813"/>
      <c r="AQG95" s="813"/>
      <c r="AQH95" s="813"/>
      <c r="AQI95" s="813"/>
      <c r="AQJ95" s="813"/>
      <c r="AQK95" s="813"/>
      <c r="AQL95" s="813"/>
      <c r="AQM95" s="987"/>
      <c r="AQN95" s="821"/>
      <c r="AQO95" s="821"/>
      <c r="AQP95" s="821"/>
      <c r="AQQ95" s="821"/>
      <c r="AQR95" s="821"/>
      <c r="AQS95" s="1017"/>
      <c r="AQT95" s="1177"/>
      <c r="AQU95" s="1017"/>
      <c r="AQV95" s="1017"/>
      <c r="AQW95" s="1017"/>
      <c r="AQX95" s="1177"/>
      <c r="AQY95" s="1017"/>
      <c r="AQZ95" s="1017"/>
      <c r="ARA95" s="1017"/>
      <c r="ARB95" s="1017"/>
      <c r="ARC95" s="1017"/>
      <c r="ARD95" s="1017"/>
      <c r="ARE95" s="1017"/>
      <c r="ARF95" s="1017"/>
      <c r="ARG95" s="1177"/>
      <c r="ARH95" s="1017"/>
      <c r="ARI95" s="821"/>
      <c r="ARJ95" s="831"/>
      <c r="ARK95" s="821"/>
      <c r="ARL95" s="1017"/>
      <c r="ARM95" s="821"/>
      <c r="ARN95" s="813"/>
      <c r="ARO95" s="813"/>
      <c r="ARP95" s="810"/>
      <c r="ARQ95" s="820"/>
      <c r="ARR95" s="811"/>
      <c r="ARS95" s="815"/>
      <c r="ART95" s="821"/>
      <c r="ARU95" s="821"/>
      <c r="ARV95" s="821" t="s">
        <v>31</v>
      </c>
      <c r="ARW95" s="821" t="s">
        <v>31</v>
      </c>
      <c r="ARX95" s="1036" t="s">
        <v>31</v>
      </c>
      <c r="ARY95" s="813"/>
      <c r="ARZ95" s="821"/>
      <c r="ASA95" s="821"/>
      <c r="ASB95" s="813"/>
      <c r="ASC95" s="813"/>
      <c r="ASD95" s="813"/>
      <c r="ASE95" s="813"/>
      <c r="ASF95" s="813"/>
      <c r="ASG95" s="813"/>
      <c r="ASH95" s="813"/>
      <c r="ASI95" s="813"/>
      <c r="ASJ95" s="813"/>
      <c r="ASK95" s="813"/>
      <c r="ASL95" s="813"/>
      <c r="ASM95" s="821"/>
      <c r="ASN95" s="821"/>
      <c r="ASO95" s="821"/>
      <c r="ASP95" s="821"/>
      <c r="ASQ95" s="821"/>
      <c r="ASR95" s="821"/>
      <c r="ASS95" s="821"/>
      <c r="AST95" s="821"/>
      <c r="ASU95" s="821"/>
      <c r="ASV95" s="821"/>
      <c r="ASW95" s="813"/>
      <c r="ASX95" s="813"/>
      <c r="ASY95" s="813"/>
      <c r="ASZ95" s="813"/>
      <c r="ATA95" s="813"/>
      <c r="ATB95" s="813"/>
      <c r="ATC95" s="813"/>
      <c r="ATD95" s="813"/>
      <c r="ATE95" s="813"/>
      <c r="ATF95" s="821"/>
      <c r="ATG95" s="821"/>
      <c r="ATH95" s="821"/>
      <c r="ATI95" s="821"/>
      <c r="ATJ95" s="821"/>
      <c r="ATK95" s="821"/>
      <c r="ATL95" s="821"/>
      <c r="ATM95" s="821"/>
      <c r="ATN95" s="821"/>
      <c r="ATO95" s="821"/>
      <c r="ATP95" s="813"/>
      <c r="ATQ95" s="813"/>
      <c r="ATR95" s="813"/>
      <c r="ATS95" s="813"/>
      <c r="ATT95" s="813"/>
      <c r="ATU95" s="813"/>
      <c r="ATV95" s="813"/>
      <c r="ATW95" s="813"/>
      <c r="ATX95" s="813"/>
      <c r="ATY95" s="821"/>
      <c r="ATZ95" s="821"/>
      <c r="AUA95" s="821"/>
      <c r="AUB95" s="821"/>
      <c r="AUC95" s="821"/>
      <c r="AUD95" s="821"/>
      <c r="AUE95" s="821"/>
      <c r="AUF95" s="821"/>
      <c r="AUG95" s="821"/>
      <c r="AUH95" s="821"/>
      <c r="AUI95" s="813"/>
      <c r="AUJ95" s="813"/>
      <c r="AUK95" s="810"/>
      <c r="AUL95" s="811"/>
      <c r="AUM95" s="811"/>
      <c r="AUN95" s="811"/>
      <c r="AUO95" s="811"/>
      <c r="AUP95" s="815"/>
      <c r="AUQ95" s="813"/>
      <c r="AUR95" s="813"/>
      <c r="AUS95" s="813"/>
      <c r="AUT95" s="813"/>
      <c r="AUU95" s="813"/>
      <c r="AUV95" s="813"/>
      <c r="AUW95" s="813"/>
      <c r="AUX95" s="813"/>
      <c r="AUY95" s="813"/>
      <c r="AUZ95" s="813"/>
      <c r="AVA95" s="813"/>
      <c r="AVB95" s="813"/>
      <c r="AVC95" s="813"/>
      <c r="AVD95" s="813"/>
      <c r="AVE95" s="813"/>
      <c r="AVF95" s="813"/>
      <c r="AVG95" s="811"/>
      <c r="AVH95" s="813"/>
      <c r="AVI95" s="813"/>
      <c r="AVJ95" s="813"/>
      <c r="AVK95" s="813"/>
      <c r="AVL95" s="824"/>
      <c r="AVM95" s="813"/>
      <c r="AVN95" s="821"/>
      <c r="AVO95" s="813"/>
      <c r="AVP95" s="813"/>
      <c r="AVQ95" s="821"/>
      <c r="AVR95" s="813"/>
      <c r="AVS95" s="813"/>
      <c r="AVT95" s="821"/>
      <c r="AVU95" s="813"/>
      <c r="AVV95" s="813"/>
      <c r="AVW95" s="821"/>
      <c r="AVX95" s="813"/>
      <c r="AVY95" s="1014"/>
      <c r="AVZ95" s="824"/>
      <c r="AWA95" s="813"/>
      <c r="AWB95" s="821"/>
      <c r="AWC95" s="813"/>
      <c r="AWD95" s="813"/>
      <c r="AWE95" s="821"/>
      <c r="AWF95" s="813"/>
      <c r="AWG95" s="813"/>
      <c r="AWH95" s="821"/>
      <c r="AWI95" s="823"/>
      <c r="AWJ95" s="821"/>
      <c r="AWK95" s="821"/>
      <c r="AWL95" s="821"/>
      <c r="AWM95" s="821"/>
      <c r="AWN95" s="821"/>
      <c r="AWO95" s="821"/>
      <c r="AWP95" s="821"/>
      <c r="AWQ95" s="821"/>
      <c r="AWR95" s="821"/>
      <c r="AWS95" s="824"/>
      <c r="AWT95" s="813"/>
      <c r="AWU95" s="813"/>
      <c r="AWV95" s="813"/>
      <c r="AWW95" s="813"/>
      <c r="AWX95" s="813"/>
      <c r="AWY95" s="813"/>
      <c r="AWZ95" s="813"/>
      <c r="AXA95" s="813"/>
      <c r="AXB95" s="813"/>
      <c r="AXC95" s="813"/>
      <c r="AXD95" s="813"/>
      <c r="AXE95" s="813"/>
      <c r="AXF95" s="813"/>
      <c r="AXG95" s="813"/>
      <c r="AXH95" s="813"/>
      <c r="AXI95" s="813"/>
      <c r="AXK95" s="2599"/>
      <c r="AXL95" s="2599"/>
      <c r="AXM95" s="2599"/>
      <c r="AXN95" s="2599"/>
      <c r="AXO95" s="2599"/>
      <c r="AXP95" s="2599"/>
      <c r="AXQ95" s="2026"/>
      <c r="AXR95" s="2026"/>
      <c r="AXS95" s="2026"/>
      <c r="AXT95" s="2026"/>
      <c r="AXU95" s="2026"/>
      <c r="AXV95" s="2026"/>
      <c r="AXW95" s="2026"/>
      <c r="AXX95" s="2026"/>
      <c r="AXY95" s="2026"/>
      <c r="AXZ95" s="2026"/>
      <c r="AYA95" s="2026"/>
      <c r="AYB95" s="2026"/>
      <c r="AYC95" s="2125"/>
      <c r="AYD95" s="2026"/>
      <c r="AYE95" s="2026"/>
      <c r="AYF95" s="2026"/>
      <c r="AYG95" s="2026"/>
      <c r="AYH95" s="2026"/>
      <c r="AYI95" s="2026"/>
      <c r="AYJ95" s="2026"/>
      <c r="AYK95" s="2026"/>
      <c r="AYL95" s="2026"/>
      <c r="AYM95" s="2026"/>
      <c r="AYN95" s="2026"/>
      <c r="AYO95" s="2026"/>
      <c r="AYP95" s="2026"/>
      <c r="AYQ95" s="2026"/>
      <c r="AYR95" s="2026"/>
      <c r="AYS95" s="2026"/>
      <c r="AYT95" s="2026"/>
      <c r="AYU95" s="2026"/>
      <c r="AYV95" s="2026"/>
      <c r="AYW95" s="2026"/>
      <c r="AYX95" s="2026"/>
      <c r="AYY95" s="2026"/>
      <c r="AYZ95" s="2026"/>
      <c r="AZA95" s="2026"/>
      <c r="AZB95" s="2026"/>
      <c r="AZC95" s="2026"/>
      <c r="AZD95" s="2026"/>
      <c r="AZE95" s="2026"/>
      <c r="AZF95" s="2026"/>
      <c r="AZG95" s="2026"/>
      <c r="AZH95" s="2026"/>
      <c r="AZI95" s="2026"/>
      <c r="AZJ95" s="2026"/>
      <c r="AZK95" s="2026"/>
      <c r="AZL95" s="2026"/>
      <c r="AZM95" s="2026"/>
      <c r="AZN95" s="2026"/>
      <c r="AZO95" s="2026"/>
      <c r="AZP95" s="2026"/>
      <c r="AZQ95" s="2026"/>
      <c r="AZR95" s="2026"/>
      <c r="AZS95" s="2026"/>
      <c r="AZT95" s="2026"/>
      <c r="AZU95" s="2026"/>
      <c r="AZV95" s="2026"/>
      <c r="AZW95" s="2026"/>
      <c r="AZX95" s="2026"/>
      <c r="AZY95" s="2125"/>
      <c r="AZZ95" s="2026"/>
      <c r="BAA95" s="2026"/>
      <c r="BAB95" s="2026"/>
      <c r="BAC95" s="2026"/>
      <c r="BAD95" s="2026"/>
      <c r="BAE95" s="2026"/>
      <c r="BAF95" s="2026"/>
      <c r="BAG95" s="2026"/>
      <c r="BAH95" s="2026"/>
      <c r="BAI95" s="2026"/>
      <c r="BAJ95" s="2026"/>
      <c r="BAK95" s="2125"/>
      <c r="BAL95" s="2026"/>
      <c r="BAM95" s="2026"/>
      <c r="BAN95" s="2026"/>
      <c r="BAO95" s="2026"/>
      <c r="BAP95" s="2026"/>
      <c r="BAQ95" s="2026"/>
      <c r="BAR95" s="2026"/>
      <c r="BAS95" s="2026"/>
      <c r="BAT95" s="2026"/>
      <c r="BAU95" s="2026"/>
      <c r="BAV95" s="2026"/>
      <c r="BAW95" s="4159"/>
      <c r="BAX95" s="4159"/>
      <c r="BAY95" s="4159"/>
      <c r="BAZ95" s="4159"/>
      <c r="BBA95" s="2026"/>
      <c r="BBB95" s="2026"/>
      <c r="BBC95" s="2026"/>
      <c r="BBD95" s="2026"/>
      <c r="BBE95" s="2125"/>
      <c r="BBF95" s="2026"/>
      <c r="BBG95" s="2026"/>
      <c r="BBH95" s="2026"/>
      <c r="BBI95" s="2026"/>
      <c r="BBJ95" s="2026"/>
      <c r="BBK95" s="2026"/>
      <c r="BBL95" s="2026"/>
      <c r="BBM95" s="2026"/>
      <c r="BBN95" s="2026"/>
      <c r="BBO95" s="2026"/>
      <c r="BBP95" s="2026"/>
      <c r="BBQ95" s="2125"/>
      <c r="BBR95" s="2026"/>
      <c r="BBS95" s="2026"/>
      <c r="BBT95" s="2026"/>
      <c r="BBU95" s="2026"/>
      <c r="BBV95" s="2026"/>
      <c r="BBW95" s="2026"/>
      <c r="BBX95" s="2026"/>
      <c r="BBY95" s="2026"/>
      <c r="BBZ95" s="2026"/>
      <c r="BCA95" s="2026"/>
      <c r="BCB95" s="2026"/>
      <c r="BCC95" s="2026"/>
      <c r="BCD95" s="2026"/>
      <c r="BCE95" s="2026"/>
      <c r="BCF95" s="2026"/>
      <c r="BCG95" s="2026"/>
      <c r="BCH95" s="2026"/>
      <c r="BCI95" s="2026"/>
      <c r="BCJ95" s="2026"/>
      <c r="BCK95" s="2026"/>
      <c r="BCL95" s="2026"/>
      <c r="BCM95" s="2026"/>
      <c r="BCN95" s="2026"/>
      <c r="BCO95" s="2026"/>
      <c r="BCP95" s="2026"/>
      <c r="BCQ95" s="2026"/>
      <c r="BCR95" s="2026"/>
      <c r="BCS95" s="2026"/>
      <c r="BCT95" s="2026"/>
      <c r="BCU95" s="2026"/>
      <c r="BCV95" s="2026"/>
      <c r="BCW95" s="2026"/>
      <c r="BCX95" s="2026"/>
      <c r="BCY95" s="2026"/>
      <c r="BCZ95" s="2026"/>
      <c r="BDA95" s="2026"/>
      <c r="BDB95" s="2026"/>
      <c r="BDC95" s="2026"/>
      <c r="BDD95" s="2026"/>
      <c r="BDE95" s="2026"/>
      <c r="BDF95" s="2026"/>
      <c r="BDG95" s="2026"/>
      <c r="BDH95" s="2026"/>
      <c r="BDI95" s="2026"/>
      <c r="BDJ95" s="2026"/>
      <c r="BDK95" s="2026"/>
      <c r="BDL95" s="2026"/>
      <c r="BDM95" s="2026"/>
      <c r="BDN95" s="2026"/>
      <c r="BDO95" s="2026"/>
      <c r="BDP95" s="2026"/>
      <c r="BDQ95" s="2026"/>
      <c r="BDR95" s="2026"/>
      <c r="BDS95" s="2026"/>
      <c r="BDT95" s="2026"/>
      <c r="BDU95" s="2026"/>
      <c r="BDV95" s="2026"/>
      <c r="BDW95" s="2026"/>
      <c r="BDX95" s="2026"/>
      <c r="BDY95" s="2026"/>
      <c r="BDZ95" s="2026"/>
      <c r="BEA95" s="2026"/>
      <c r="BEB95" s="2026"/>
      <c r="BEC95" s="2026"/>
      <c r="BED95" s="2026"/>
      <c r="BEE95" s="2026"/>
      <c r="BEF95" s="2026"/>
      <c r="BEG95" s="2026"/>
      <c r="BEH95" s="2026"/>
      <c r="BEI95" s="2026"/>
      <c r="BEJ95" s="2026"/>
      <c r="BEK95" s="2026"/>
      <c r="BEL95" s="2026"/>
      <c r="BEM95" s="2026"/>
      <c r="BEN95" s="2026"/>
      <c r="BEO95" s="2026"/>
      <c r="BEP95" s="2026"/>
      <c r="BEQ95" s="2026"/>
      <c r="BER95" s="2026"/>
      <c r="BES95" s="2026"/>
      <c r="BET95" s="2026"/>
      <c r="BEU95" s="2026"/>
      <c r="BEV95" s="2026"/>
      <c r="BEW95" s="2125"/>
      <c r="BEX95" s="2026"/>
      <c r="BEY95" s="2026"/>
      <c r="BEZ95" s="2026"/>
      <c r="BFA95" s="2026"/>
      <c r="BFB95" s="2026"/>
      <c r="BFC95" s="2026"/>
      <c r="BFD95" s="2026"/>
      <c r="BFE95" s="2026"/>
      <c r="BFF95" s="2026"/>
      <c r="BFG95" s="2026"/>
      <c r="BFH95" s="2026"/>
      <c r="BFI95" s="2600"/>
      <c r="BFJ95" s="2599"/>
      <c r="BFK95" s="2599"/>
      <c r="BFL95" s="2599"/>
      <c r="BFM95" s="2599"/>
      <c r="BFN95" s="2599"/>
      <c r="BFO95" s="2599"/>
      <c r="BFP95" s="2599"/>
      <c r="BFQ95" s="2599"/>
      <c r="BFR95" s="2599"/>
      <c r="BFS95" s="824"/>
      <c r="BFT95" s="813"/>
      <c r="BFU95" s="813"/>
      <c r="BFV95" s="813"/>
      <c r="BFW95" s="813"/>
      <c r="BFX95" s="813"/>
      <c r="BFY95" s="813"/>
      <c r="BFZ95" s="813"/>
      <c r="BGA95" s="813"/>
      <c r="BGB95" s="813"/>
      <c r="BGC95" s="824"/>
      <c r="BGD95" s="813"/>
      <c r="BGE95" s="813"/>
      <c r="BGF95" s="813"/>
      <c r="BGG95" s="813"/>
      <c r="BGH95" s="813"/>
      <c r="BGI95" s="813"/>
      <c r="BGJ95" s="813"/>
      <c r="BGK95" s="813"/>
      <c r="BGL95" s="813"/>
      <c r="BGM95" s="824"/>
      <c r="BGN95" s="813"/>
      <c r="BGO95" s="813"/>
      <c r="BGP95" s="813"/>
      <c r="BGQ95" s="813"/>
      <c r="BGR95" s="813"/>
      <c r="BGS95" s="813"/>
      <c r="BGT95" s="813"/>
      <c r="BGU95" s="813"/>
      <c r="BGV95" s="813"/>
      <c r="BGW95" s="824"/>
      <c r="BGX95" s="813"/>
      <c r="BGY95" s="813"/>
      <c r="BGZ95" s="813"/>
      <c r="BHA95" s="813"/>
      <c r="BHB95" s="813"/>
      <c r="BHC95" s="813"/>
      <c r="BHD95" s="813"/>
      <c r="BHE95" s="813"/>
      <c r="BHF95" s="813"/>
      <c r="BHG95" s="824"/>
      <c r="BHH95" s="813"/>
      <c r="BHI95" s="813"/>
      <c r="BHJ95" s="813"/>
      <c r="BHK95" s="813"/>
      <c r="BHL95" s="813"/>
      <c r="BHM95" s="813"/>
      <c r="BHN95" s="813"/>
      <c r="BHO95" s="813"/>
      <c r="BHP95" s="813"/>
      <c r="BHQ95" s="824"/>
      <c r="BHR95" s="813"/>
      <c r="BHS95" s="813"/>
      <c r="BHT95" s="813"/>
      <c r="BHU95" s="813"/>
      <c r="BHV95" s="813"/>
      <c r="BHW95" s="813"/>
      <c r="BHX95" s="813"/>
      <c r="BHY95" s="813"/>
      <c r="BHZ95" s="813"/>
      <c r="BIA95" s="824"/>
      <c r="BIB95" s="813"/>
      <c r="BIC95" s="813"/>
      <c r="BID95" s="813"/>
      <c r="BIE95" s="813"/>
      <c r="BIF95" s="813"/>
      <c r="BIG95" s="813"/>
      <c r="BIH95" s="824"/>
      <c r="BII95" s="813"/>
      <c r="BIJ95" s="813"/>
      <c r="BIK95" s="824"/>
      <c r="BIL95" s="813"/>
      <c r="BIM95" s="813"/>
      <c r="BIN95" s="813"/>
      <c r="BIO95" s="824"/>
      <c r="BIP95" s="813"/>
      <c r="BIQ95" s="813"/>
      <c r="BIR95" s="813"/>
      <c r="BIS95" s="813"/>
      <c r="BIT95" s="813"/>
      <c r="BIU95" s="813"/>
      <c r="BIV95" s="813"/>
      <c r="BIW95" s="813"/>
      <c r="BIX95" s="813"/>
      <c r="BIY95" s="813"/>
      <c r="BIZ95" s="813"/>
      <c r="BJA95" s="2601"/>
      <c r="BJB95" s="2601"/>
      <c r="BJC95" s="2602"/>
      <c r="BJD95" s="2602"/>
      <c r="BJE95" s="2603"/>
      <c r="BJF95" s="2603"/>
      <c r="BJG95" s="2603"/>
      <c r="BJH95" s="2603"/>
      <c r="BJI95" s="2603"/>
      <c r="BJJ95" s="2603"/>
      <c r="BJK95" s="2604"/>
      <c r="BJL95" s="2601"/>
      <c r="BJM95" s="2602"/>
      <c r="BJN95" s="2602"/>
      <c r="BJO95" s="2602"/>
      <c r="BJP95" s="2604"/>
      <c r="BJQ95" s="2601"/>
      <c r="BJR95" s="2602"/>
      <c r="BJS95" s="2602"/>
      <c r="BJT95" s="2602"/>
      <c r="BJU95" s="2604"/>
      <c r="BJV95" s="824"/>
      <c r="BJW95" s="813"/>
      <c r="BJX95" s="1207"/>
      <c r="BJY95" s="1208"/>
      <c r="BJZ95" s="1208"/>
      <c r="BKA95" s="1208"/>
      <c r="BKB95" s="1208"/>
      <c r="BKC95" s="1208"/>
      <c r="BKD95" s="1208"/>
      <c r="BKE95" s="1208"/>
      <c r="BKF95" s="1208"/>
      <c r="BKG95" s="1208"/>
      <c r="BKH95" s="1208"/>
      <c r="BKI95" s="1208"/>
      <c r="BKJ95" s="1208"/>
      <c r="BKK95" s="1208"/>
      <c r="BKL95" s="1208"/>
      <c r="BKM95" s="1208"/>
      <c r="BKN95" s="1208"/>
      <c r="BKO95" s="1208"/>
      <c r="BKP95" s="1208"/>
      <c r="BKQ95" s="1208"/>
      <c r="BKR95" s="1208"/>
      <c r="BKS95" s="1208"/>
      <c r="BKT95" s="1208"/>
      <c r="BKU95" s="1208"/>
      <c r="BKV95" s="1208"/>
      <c r="BKW95" s="1208"/>
      <c r="BKX95" s="1208"/>
      <c r="BKY95" s="1208"/>
      <c r="BKZ95" s="1208"/>
      <c r="BLA95" s="1208"/>
      <c r="BLB95" s="2601"/>
      <c r="BLC95" s="2601"/>
      <c r="BLD95" s="2604"/>
      <c r="BLE95" s="2601"/>
      <c r="BLF95" s="2601"/>
      <c r="BLG95" s="2604"/>
      <c r="BLH95" s="2601"/>
      <c r="BLI95" s="2601"/>
      <c r="BLJ95" s="2604"/>
      <c r="BLK95" s="2601"/>
      <c r="BLL95" s="2601"/>
      <c r="BLM95" s="2604"/>
      <c r="BLN95" s="2601"/>
      <c r="BLO95" s="2601"/>
      <c r="BLP95" s="2604"/>
      <c r="BLQ95" s="2601"/>
      <c r="BLR95" s="2601"/>
      <c r="BLS95" s="2604"/>
      <c r="BLT95" s="2600"/>
      <c r="BLU95" s="2599"/>
      <c r="BLV95" s="2605"/>
      <c r="BLW95" s="2601"/>
      <c r="BLX95" s="2601"/>
      <c r="BLY95" s="2604"/>
      <c r="BLZ95" s="2758"/>
      <c r="BMA95" s="2759"/>
      <c r="BMB95" s="2759"/>
      <c r="BMC95" s="2758"/>
      <c r="BMD95" s="2759"/>
      <c r="BME95" s="2759"/>
      <c r="BMF95" s="2758"/>
      <c r="BMG95" s="2759"/>
      <c r="BMH95" s="2759"/>
      <c r="BMI95" s="2758"/>
      <c r="BMJ95" s="2759"/>
      <c r="BMK95" s="2759"/>
      <c r="BML95" s="2758"/>
      <c r="BMM95" s="2759"/>
      <c r="BMN95" s="2759"/>
      <c r="BMO95" s="2758"/>
      <c r="BMP95" s="2759"/>
      <c r="BMQ95" s="2759"/>
      <c r="BMR95" s="2758"/>
      <c r="BMS95" s="2759"/>
      <c r="BMT95" s="2759"/>
      <c r="BMU95" s="2758"/>
      <c r="BMV95" s="2759"/>
      <c r="BMW95" s="2759"/>
      <c r="BMX95" s="2758"/>
      <c r="BMY95" s="2759"/>
      <c r="BMZ95" s="2759"/>
      <c r="BNA95" s="2758"/>
      <c r="BNB95" s="2759"/>
      <c r="BNC95" s="2759"/>
      <c r="BND95" s="2758"/>
      <c r="BNE95" s="2759"/>
      <c r="BNF95" s="2759"/>
      <c r="BNG95" s="2758"/>
      <c r="BNH95" s="2759"/>
      <c r="BNI95" s="2759"/>
      <c r="BNJ95" s="2758"/>
      <c r="BNK95" s="2759"/>
      <c r="BNL95" s="2759"/>
      <c r="BNM95" s="2758"/>
      <c r="BNN95" s="2759"/>
      <c r="BNO95" s="2759"/>
      <c r="BNQ95" s="2759"/>
      <c r="BNR95" s="2759"/>
      <c r="BNS95" s="2759"/>
      <c r="BNT95" s="2759"/>
      <c r="BNU95" s="2759"/>
      <c r="BNV95" s="2759"/>
      <c r="BNW95" s="2759"/>
    </row>
    <row r="96" spans="1:1739" ht="13" x14ac:dyDescent="0.2">
      <c r="A96" s="810"/>
      <c r="B96" s="811"/>
      <c r="C96" s="811"/>
      <c r="D96" s="811"/>
      <c r="E96" s="811">
        <v>2</v>
      </c>
      <c r="F96" s="812" t="s">
        <v>1915</v>
      </c>
      <c r="G96" s="813"/>
      <c r="H96" s="814"/>
      <c r="I96" s="811"/>
      <c r="J96" s="813"/>
      <c r="K96" s="816"/>
      <c r="L96" s="811"/>
      <c r="M96" s="811"/>
      <c r="N96" s="813"/>
      <c r="O96" s="816"/>
      <c r="P96" s="811"/>
      <c r="Q96" s="811"/>
      <c r="R96" s="813"/>
      <c r="S96" s="816"/>
      <c r="T96" s="811"/>
      <c r="U96" s="813"/>
      <c r="V96" s="816"/>
      <c r="W96" s="812"/>
      <c r="X96" s="811"/>
      <c r="Y96" s="813"/>
      <c r="Z96" s="816"/>
      <c r="AA96" s="812"/>
      <c r="AB96" s="811"/>
      <c r="AC96" s="813"/>
      <c r="AD96" s="817"/>
      <c r="AE96" s="815"/>
      <c r="AF96" s="816"/>
      <c r="AG96" s="812"/>
      <c r="AH96" s="815"/>
      <c r="AI96" s="810"/>
      <c r="AJ96" s="812"/>
      <c r="AK96" s="815"/>
      <c r="AL96" s="816"/>
      <c r="AM96" s="812"/>
      <c r="AN96" s="812"/>
      <c r="AP96" s="822"/>
      <c r="AQ96" s="815"/>
      <c r="AR96" s="810"/>
      <c r="AS96" s="815"/>
      <c r="AT96" s="810"/>
      <c r="AU96" s="815"/>
      <c r="AV96" s="816"/>
      <c r="AW96" s="821"/>
      <c r="AX96" s="820"/>
      <c r="AY96" s="821"/>
      <c r="AZ96" s="816"/>
      <c r="BA96" s="2541"/>
      <c r="BB96" s="2547"/>
      <c r="BC96" s="2535"/>
      <c r="BD96" s="816"/>
      <c r="BE96" s="811"/>
      <c r="BF96" s="815"/>
      <c r="BG96" s="816"/>
      <c r="BH96" s="811"/>
      <c r="BI96" s="815"/>
      <c r="BJ96" s="816"/>
      <c r="BK96" s="811"/>
      <c r="BL96" s="815"/>
      <c r="BM96" s="816"/>
      <c r="BN96" s="811"/>
      <c r="BO96" s="815"/>
      <c r="BP96" s="816"/>
      <c r="BQ96" s="811"/>
      <c r="BR96" s="815"/>
      <c r="BS96" s="4156"/>
      <c r="BT96" s="4157"/>
      <c r="BU96" s="4158"/>
      <c r="BV96" s="816"/>
      <c r="BW96" s="811"/>
      <c r="BX96" s="815"/>
      <c r="BY96" s="816"/>
      <c r="BZ96" s="811"/>
      <c r="CA96" s="815"/>
      <c r="CB96" s="816"/>
      <c r="CC96" s="811"/>
      <c r="CD96" s="815"/>
      <c r="CE96" s="3826"/>
      <c r="CF96" s="3827"/>
      <c r="CG96" s="3828"/>
      <c r="CH96" s="816"/>
      <c r="CI96" s="811"/>
      <c r="CJ96" s="815"/>
      <c r="CK96" s="816"/>
      <c r="CL96" s="811"/>
      <c r="CM96" s="812"/>
      <c r="CN96" s="810"/>
      <c r="CO96" s="822"/>
      <c r="CP96" s="811"/>
      <c r="CQ96" s="811"/>
      <c r="CR96" s="812"/>
      <c r="CS96" s="810"/>
      <c r="CT96" s="815"/>
      <c r="CU96" s="813"/>
      <c r="CV96" s="813"/>
      <c r="CW96" s="813"/>
      <c r="CX96" s="813"/>
      <c r="CY96" s="813"/>
      <c r="CZ96" s="823"/>
      <c r="DA96" s="813"/>
      <c r="DB96" s="813"/>
      <c r="DC96" s="821"/>
      <c r="DD96" s="813"/>
      <c r="DE96" s="813"/>
      <c r="DF96" s="821"/>
      <c r="DG96" s="813"/>
      <c r="DH96" s="813"/>
      <c r="DI96" s="821"/>
      <c r="DJ96" s="813"/>
      <c r="DK96" s="813"/>
      <c r="DL96" s="824"/>
      <c r="DM96" s="813"/>
      <c r="DN96" s="821"/>
      <c r="DO96" s="822"/>
      <c r="DP96" s="811"/>
      <c r="DQ96" s="811"/>
      <c r="DR96" s="815"/>
      <c r="DS96" s="810"/>
      <c r="DT96" s="811"/>
      <c r="DU96" s="811"/>
      <c r="DV96" s="815"/>
      <c r="DW96" s="810"/>
      <c r="DX96" s="811"/>
      <c r="DY96" s="811"/>
      <c r="DZ96" s="815"/>
      <c r="EA96" s="810"/>
      <c r="EB96" s="811"/>
      <c r="EC96" s="815"/>
      <c r="ED96" s="810"/>
      <c r="EE96" s="811"/>
      <c r="EF96" s="815"/>
      <c r="EG96" s="3846"/>
      <c r="EH96" s="3847"/>
      <c r="EI96" s="3848"/>
      <c r="EJ96" s="3846"/>
      <c r="EK96" s="3849"/>
      <c r="EL96" s="3849"/>
      <c r="EM96" s="3847"/>
      <c r="EN96" s="3848"/>
      <c r="EO96" s="3846"/>
      <c r="EP96" s="3624"/>
      <c r="EQ96" s="3624"/>
      <c r="ER96" s="3847"/>
      <c r="ES96" s="3848"/>
      <c r="ET96" s="3846"/>
      <c r="EU96" s="3624"/>
      <c r="EV96" s="3624"/>
      <c r="EW96" s="3847"/>
      <c r="EX96" s="3848"/>
      <c r="EY96" s="3846"/>
      <c r="EZ96" s="3624"/>
      <c r="FA96" s="3624"/>
      <c r="FB96" s="3847"/>
      <c r="FC96" s="3848"/>
      <c r="FD96" s="3846"/>
      <c r="FE96" s="3850"/>
      <c r="FF96" s="3850"/>
      <c r="FG96" s="3847"/>
      <c r="FH96" s="3848"/>
      <c r="FI96" s="3849"/>
      <c r="FJ96" s="3850"/>
      <c r="FK96" s="3850"/>
      <c r="FL96" s="3847"/>
      <c r="FM96" s="3851"/>
      <c r="FN96" s="3846"/>
      <c r="FO96" s="3850"/>
      <c r="FP96" s="3850"/>
      <c r="FQ96" s="3847"/>
      <c r="FR96" s="3848"/>
      <c r="FS96" s="3846"/>
      <c r="FT96" s="3850"/>
      <c r="FU96" s="3850"/>
      <c r="FV96" s="3847"/>
      <c r="FW96" s="3848"/>
      <c r="FX96" s="824"/>
      <c r="FY96" s="825"/>
      <c r="FZ96" s="827"/>
      <c r="GA96" s="810"/>
      <c r="GB96" s="813"/>
      <c r="GC96" s="813"/>
      <c r="GD96" s="825"/>
      <c r="GE96" s="826"/>
      <c r="GF96" s="810"/>
      <c r="GG96" s="813"/>
      <c r="GH96" s="813"/>
      <c r="GI96" s="825"/>
      <c r="GJ96" s="826"/>
      <c r="GK96" s="810"/>
      <c r="GL96" s="813"/>
      <c r="GM96" s="813"/>
      <c r="GN96" s="825"/>
      <c r="GO96" s="826"/>
      <c r="GP96" s="810"/>
      <c r="GQ96" s="813"/>
      <c r="GR96" s="813"/>
      <c r="GS96" s="825"/>
      <c r="GT96" s="826"/>
      <c r="GU96" s="810"/>
      <c r="GV96" s="822"/>
      <c r="GW96" s="822"/>
      <c r="GX96" s="825"/>
      <c r="GY96" s="826"/>
      <c r="GZ96" s="810"/>
      <c r="HA96" s="822"/>
      <c r="HB96" s="822"/>
      <c r="HC96" s="825"/>
      <c r="HD96" s="826"/>
      <c r="HE96" s="810"/>
      <c r="HF96" s="822"/>
      <c r="HG96" s="822"/>
      <c r="HH96" s="825"/>
      <c r="HI96" s="826"/>
      <c r="HJ96" s="810"/>
      <c r="HK96" s="822"/>
      <c r="HL96" s="822"/>
      <c r="HM96" s="825"/>
      <c r="HN96" s="826"/>
      <c r="HO96" s="2574"/>
      <c r="HP96" s="2575"/>
      <c r="HQ96" s="2575"/>
      <c r="HR96" s="2575"/>
      <c r="HS96" s="2575"/>
      <c r="HT96" s="2575"/>
      <c r="HU96" s="2575"/>
      <c r="HV96" s="2575"/>
      <c r="HW96" s="2575"/>
      <c r="HX96" s="2576"/>
      <c r="HY96" s="810"/>
      <c r="HZ96" s="811"/>
      <c r="IA96" s="811"/>
      <c r="IB96" s="811"/>
      <c r="IC96" s="811"/>
      <c r="ID96" s="811"/>
      <c r="IE96" s="811"/>
      <c r="IF96" s="811"/>
      <c r="IG96" s="811"/>
      <c r="IH96" s="815"/>
      <c r="II96" s="1283"/>
      <c r="IJ96" s="1284"/>
      <c r="IK96" s="1284"/>
      <c r="IL96" s="1284"/>
      <c r="IM96" s="1284"/>
      <c r="IN96" s="1284"/>
      <c r="IO96" s="1284"/>
      <c r="IP96" s="1284"/>
      <c r="IQ96" s="1285"/>
      <c r="IR96" s="1283"/>
      <c r="IS96" s="1284"/>
      <c r="IT96" s="1284"/>
      <c r="IU96" s="1284"/>
      <c r="IV96" s="1284"/>
      <c r="IW96" s="1284"/>
      <c r="IX96" s="1284"/>
      <c r="IY96" s="1284"/>
      <c r="IZ96" s="1285"/>
      <c r="JA96" s="1283"/>
      <c r="JB96" s="1284"/>
      <c r="JC96" s="1284"/>
      <c r="JD96" s="1284"/>
      <c r="JE96" s="1284"/>
      <c r="JF96" s="1284"/>
      <c r="JG96" s="1284"/>
      <c r="JH96" s="1284"/>
      <c r="JI96" s="1285"/>
      <c r="JJ96" s="1283"/>
      <c r="JK96" s="1284"/>
      <c r="JL96" s="1284"/>
      <c r="JM96" s="1284"/>
      <c r="JN96" s="1284"/>
      <c r="JO96" s="1284"/>
      <c r="JP96" s="1284"/>
      <c r="JQ96" s="1284"/>
      <c r="JR96" s="1285"/>
      <c r="JS96" s="1283"/>
      <c r="JT96" s="1284"/>
      <c r="JU96" s="1284"/>
      <c r="JV96" s="1284"/>
      <c r="JW96" s="1284"/>
      <c r="JX96" s="1284"/>
      <c r="JY96" s="1284"/>
      <c r="JZ96" s="1284"/>
      <c r="KA96" s="1285"/>
      <c r="KB96" s="1283"/>
      <c r="KC96" s="1284"/>
      <c r="KD96" s="1284"/>
      <c r="KE96" s="1284"/>
      <c r="KF96" s="1284"/>
      <c r="KG96" s="1284"/>
      <c r="KH96" s="1284"/>
      <c r="KI96" s="1284"/>
      <c r="KJ96" s="1285"/>
      <c r="KK96" s="810"/>
      <c r="KL96" s="815"/>
      <c r="KM96" s="810"/>
      <c r="KN96" s="815"/>
      <c r="KO96" s="813"/>
      <c r="KP96" s="813"/>
      <c r="KQ96" s="813"/>
      <c r="KR96" s="813"/>
      <c r="KS96" s="813"/>
      <c r="KT96" s="813"/>
      <c r="KU96" s="813"/>
      <c r="KV96" s="813"/>
      <c r="KW96" s="813"/>
      <c r="KX96" s="813"/>
      <c r="KY96" s="813"/>
      <c r="KZ96" s="813"/>
      <c r="LA96" s="824"/>
      <c r="LB96" s="813"/>
      <c r="LC96" s="813"/>
      <c r="LD96" s="813"/>
      <c r="LE96" s="813"/>
      <c r="LF96" s="829"/>
      <c r="LG96" s="815"/>
      <c r="LH96" s="824"/>
      <c r="LI96" s="813"/>
      <c r="LJ96" s="829"/>
      <c r="LK96" s="815"/>
      <c r="LL96" s="2596"/>
      <c r="LM96" s="2597"/>
      <c r="LN96" s="2597"/>
      <c r="LO96" s="2597"/>
      <c r="LP96" s="2597"/>
      <c r="LQ96" s="2598"/>
      <c r="LR96" s="2596"/>
      <c r="LS96" s="2597"/>
      <c r="LT96" s="2597"/>
      <c r="LU96" s="2597"/>
      <c r="LV96" s="2597"/>
      <c r="LW96" s="2598"/>
      <c r="LX96" s="2596"/>
      <c r="LY96" s="2597"/>
      <c r="LZ96" s="2597"/>
      <c r="MA96" s="2597"/>
      <c r="MB96" s="2597"/>
      <c r="MC96" s="2598"/>
      <c r="MD96" s="2596"/>
      <c r="ME96" s="2597"/>
      <c r="MF96" s="2597"/>
      <c r="MG96" s="2597"/>
      <c r="MH96" s="2597"/>
      <c r="MI96" s="2598"/>
      <c r="MJ96" s="2596"/>
      <c r="MK96" s="2597"/>
      <c r="ML96" s="2597"/>
      <c r="MM96" s="2597"/>
      <c r="MN96" s="2597"/>
      <c r="MO96" s="2598"/>
      <c r="MP96" s="2596"/>
      <c r="MQ96" s="2597"/>
      <c r="MR96" s="2597"/>
      <c r="MS96" s="2597"/>
      <c r="MT96" s="2597"/>
      <c r="MU96" s="2598"/>
      <c r="MV96" s="2596"/>
      <c r="MW96" s="2597"/>
      <c r="MX96" s="2597"/>
      <c r="MY96" s="2597"/>
      <c r="MZ96" s="2598"/>
      <c r="NA96" s="2596"/>
      <c r="NB96" s="2597"/>
      <c r="NC96" s="2597"/>
      <c r="ND96" s="2597"/>
      <c r="NE96" s="2597"/>
      <c r="NF96" s="2598"/>
      <c r="NG96" s="2597"/>
      <c r="NH96" s="2597"/>
      <c r="NI96" s="2597"/>
      <c r="NJ96" s="2597"/>
      <c r="NK96" s="2597"/>
      <c r="NL96" s="2598"/>
      <c r="NM96" s="813"/>
      <c r="NN96" s="813"/>
      <c r="NO96" s="824"/>
      <c r="NP96" s="813"/>
      <c r="NQ96" s="813"/>
      <c r="NR96" s="813"/>
      <c r="NS96" s="813"/>
      <c r="NT96" s="813"/>
      <c r="NU96" s="813"/>
      <c r="NV96" s="813"/>
      <c r="NW96" s="813"/>
      <c r="NX96" s="813"/>
      <c r="NY96" s="813"/>
      <c r="NZ96" s="813"/>
      <c r="OA96" s="833"/>
      <c r="OB96" s="833"/>
      <c r="OC96" s="813"/>
      <c r="OD96" s="813"/>
      <c r="OE96" s="813"/>
      <c r="OF96" s="813"/>
      <c r="OG96" s="813"/>
      <c r="OH96" s="813"/>
      <c r="OI96" s="813"/>
      <c r="OJ96" s="831"/>
      <c r="OK96" s="831"/>
      <c r="OL96" s="813"/>
      <c r="OM96" s="832"/>
      <c r="ON96" s="833"/>
      <c r="OO96" s="1015"/>
      <c r="OP96" s="824"/>
      <c r="OQ96" s="813"/>
      <c r="OR96" s="1015"/>
      <c r="OS96" s="824"/>
      <c r="OT96" s="1015"/>
      <c r="OU96" s="813"/>
      <c r="OV96" s="813"/>
      <c r="OW96" s="813"/>
      <c r="OX96" s="813"/>
      <c r="OY96" s="813"/>
      <c r="OZ96" s="813"/>
      <c r="PA96" s="813"/>
      <c r="PB96" s="813"/>
      <c r="PC96" s="813"/>
      <c r="PD96" s="813"/>
      <c r="PE96" s="813"/>
      <c r="PF96" s="813"/>
      <c r="PG96" s="813"/>
      <c r="PH96" s="813"/>
      <c r="PI96" s="813"/>
      <c r="PJ96" s="813"/>
      <c r="PK96" s="813"/>
      <c r="PL96" s="813"/>
      <c r="PM96" s="824"/>
      <c r="PN96" s="813"/>
      <c r="PO96" s="813"/>
      <c r="PP96" s="813"/>
      <c r="PQ96" s="813"/>
      <c r="PR96" s="813"/>
      <c r="PS96" s="813"/>
      <c r="PT96" s="813"/>
      <c r="PU96" s="813"/>
      <c r="PV96" s="813"/>
      <c r="PW96" s="813"/>
      <c r="PX96" s="813"/>
      <c r="PY96" s="813"/>
      <c r="PZ96" s="813"/>
      <c r="QA96" s="813"/>
      <c r="QB96" s="813"/>
      <c r="QC96" s="813"/>
      <c r="QD96" s="813"/>
      <c r="QE96" s="813"/>
      <c r="QF96" s="813"/>
      <c r="QG96" s="813"/>
      <c r="QH96" s="813"/>
      <c r="QI96" s="813"/>
      <c r="QJ96" s="813"/>
      <c r="QK96" s="813"/>
      <c r="QL96" s="813"/>
      <c r="QM96" s="813"/>
      <c r="QN96" s="813"/>
      <c r="QO96" s="813"/>
      <c r="QP96" s="813"/>
      <c r="QQ96" s="813"/>
      <c r="QR96" s="813"/>
      <c r="QS96" s="813"/>
      <c r="QT96" s="813"/>
      <c r="QU96" s="824"/>
      <c r="QV96" s="813"/>
      <c r="QW96" s="813"/>
      <c r="QX96" s="813"/>
      <c r="QY96" s="813"/>
      <c r="QZ96" s="813"/>
      <c r="RA96" s="813"/>
      <c r="RB96" s="813"/>
      <c r="RC96" s="813"/>
      <c r="RD96" s="813"/>
      <c r="RE96" s="813"/>
      <c r="RF96" s="813"/>
      <c r="RG96" s="813"/>
      <c r="RH96" s="813"/>
      <c r="RI96" s="813"/>
      <c r="RJ96" s="813"/>
      <c r="RK96" s="813"/>
      <c r="RL96" s="813"/>
      <c r="RM96" s="824"/>
      <c r="RN96" s="813"/>
      <c r="RO96" s="813"/>
      <c r="RP96" s="813"/>
      <c r="RQ96" s="813"/>
      <c r="RR96" s="813"/>
      <c r="RS96" s="813"/>
      <c r="RT96" s="813"/>
      <c r="RU96" s="813"/>
      <c r="RV96" s="813"/>
      <c r="RW96" s="813"/>
      <c r="RX96" s="813"/>
      <c r="RY96" s="813"/>
      <c r="RZ96" s="813"/>
      <c r="SA96" s="813"/>
      <c r="SB96" s="813"/>
      <c r="SC96" s="813"/>
      <c r="SD96" s="813"/>
      <c r="SE96" s="813"/>
      <c r="SF96" s="813"/>
      <c r="SG96" s="813"/>
      <c r="SH96" s="813"/>
      <c r="SI96" s="813"/>
      <c r="SJ96" s="813"/>
      <c r="SK96" s="813"/>
      <c r="SL96" s="813"/>
      <c r="SM96" s="813"/>
      <c r="SN96" s="813"/>
      <c r="SO96" s="813"/>
      <c r="SP96" s="813"/>
      <c r="SQ96" s="813"/>
      <c r="SR96" s="813"/>
      <c r="SS96" s="813"/>
      <c r="ST96" s="1015"/>
      <c r="SU96" s="2167"/>
      <c r="SV96" s="2168"/>
      <c r="SW96" s="2168"/>
      <c r="SX96" s="2168"/>
      <c r="SY96" s="1015"/>
      <c r="SZ96" s="2167"/>
      <c r="TA96" s="2438"/>
      <c r="TB96" s="2168"/>
      <c r="TC96" s="2168"/>
      <c r="TD96" s="2167"/>
      <c r="TE96" s="2438"/>
      <c r="TF96" s="2168"/>
      <c r="TG96" s="2168"/>
      <c r="TH96" s="2167"/>
      <c r="TI96" s="2438"/>
      <c r="TJ96" s="2168"/>
      <c r="TK96" s="2168"/>
      <c r="TL96" s="2167"/>
      <c r="TM96" s="2438"/>
      <c r="TN96" s="2168"/>
      <c r="TO96" s="2168"/>
      <c r="TP96" s="2167"/>
      <c r="TQ96" s="2438"/>
      <c r="TR96" s="2168"/>
      <c r="TS96" s="2168"/>
      <c r="TT96" s="2167"/>
      <c r="TU96" s="2438"/>
      <c r="TV96" s="2168"/>
      <c r="TW96" s="2168"/>
      <c r="TX96" s="2167"/>
      <c r="TY96" s="2438"/>
      <c r="TZ96" s="2168"/>
      <c r="UA96" s="2168"/>
      <c r="UB96" s="2167"/>
      <c r="UC96" s="2438"/>
      <c r="UD96" s="2168"/>
      <c r="UE96" s="2168"/>
      <c r="UF96" s="2167"/>
      <c r="UG96" s="2438"/>
      <c r="UH96" s="2168"/>
      <c r="UI96" s="2168"/>
      <c r="UJ96" s="2167"/>
      <c r="UK96" s="2438"/>
      <c r="UL96" s="2168"/>
      <c r="UM96" s="2168"/>
      <c r="UN96" s="2167"/>
      <c r="UO96" s="2438"/>
      <c r="UP96" s="2168"/>
      <c r="UQ96" s="2168"/>
      <c r="UR96" s="2167"/>
      <c r="US96" s="2438"/>
      <c r="UT96" s="2168"/>
      <c r="UU96" s="2168"/>
      <c r="UV96" s="2167"/>
      <c r="UW96" s="2438"/>
      <c r="UX96" s="2168"/>
      <c r="UY96" s="2168"/>
      <c r="UZ96" s="2167"/>
      <c r="VA96" s="2438"/>
      <c r="VB96" s="2168"/>
      <c r="VC96" s="2168"/>
      <c r="VD96" s="2312"/>
      <c r="VE96" s="2168"/>
      <c r="VF96" s="2168"/>
      <c r="VG96" s="2168"/>
      <c r="VH96" s="2168"/>
      <c r="VI96" s="2168"/>
      <c r="VJ96" s="2168"/>
      <c r="VK96" s="2168"/>
      <c r="VL96" s="2168"/>
      <c r="VM96" s="2168"/>
      <c r="VN96" s="2168"/>
      <c r="VO96" s="2168"/>
      <c r="VP96" s="2168"/>
      <c r="VQ96" s="2168"/>
      <c r="VR96" s="2168"/>
      <c r="VS96" s="2168"/>
      <c r="VT96" s="2168"/>
      <c r="VU96" s="2168"/>
      <c r="VV96" s="2168"/>
      <c r="VW96" s="2168"/>
      <c r="VX96" s="2168"/>
      <c r="VY96" s="2168"/>
      <c r="VZ96" s="2168"/>
      <c r="WA96" s="2168"/>
      <c r="WB96" s="2168"/>
      <c r="WC96" s="2168"/>
      <c r="WD96" s="2168"/>
      <c r="WE96" s="2168"/>
      <c r="WF96" s="2168"/>
      <c r="WG96" s="2168"/>
      <c r="WH96" s="2168"/>
      <c r="WI96" s="2168"/>
      <c r="WJ96" s="2168"/>
      <c r="WK96" s="2168"/>
      <c r="WL96" s="2168"/>
      <c r="WM96" s="2168"/>
      <c r="WN96" s="2168"/>
      <c r="WO96" s="2168"/>
      <c r="WP96" s="2168"/>
      <c r="WQ96" s="2168"/>
      <c r="WR96" s="2168"/>
      <c r="WS96" s="2168"/>
      <c r="WT96" s="2168"/>
      <c r="WU96" s="2168"/>
      <c r="WV96" s="2150"/>
      <c r="WW96" s="813"/>
      <c r="WX96" s="813"/>
      <c r="WY96" s="813"/>
      <c r="WZ96" s="813"/>
      <c r="XA96" s="813"/>
      <c r="XB96" s="813"/>
      <c r="XC96" s="813"/>
      <c r="XD96" s="813"/>
      <c r="XE96" s="813"/>
      <c r="XF96" s="813"/>
      <c r="XG96" s="813"/>
      <c r="XH96" s="813"/>
      <c r="XI96" s="813"/>
      <c r="XJ96" s="813"/>
      <c r="XK96" s="813"/>
      <c r="XL96" s="813"/>
      <c r="XM96" s="813"/>
      <c r="XN96" s="813"/>
      <c r="XO96" s="813"/>
      <c r="XP96" s="813"/>
      <c r="XQ96" s="813"/>
      <c r="XR96" s="813"/>
      <c r="XS96" s="813"/>
      <c r="XT96" s="813"/>
      <c r="XU96" s="813"/>
      <c r="XV96" s="813"/>
      <c r="XW96" s="813"/>
      <c r="XX96" s="813"/>
      <c r="XY96" s="813"/>
      <c r="XZ96" s="813"/>
      <c r="YA96" s="813"/>
      <c r="YB96" s="813"/>
      <c r="YC96" s="813"/>
      <c r="YD96" s="813"/>
      <c r="YE96" s="813"/>
      <c r="YF96" s="813"/>
      <c r="YG96" s="813"/>
      <c r="YH96" s="813"/>
      <c r="YI96" s="813"/>
      <c r="YJ96" s="813"/>
      <c r="YK96" s="813"/>
      <c r="YL96" s="813"/>
      <c r="YM96" s="813"/>
      <c r="YN96" s="813"/>
      <c r="YO96" s="813"/>
      <c r="YP96" s="813"/>
      <c r="YQ96" s="813"/>
      <c r="YR96" s="813"/>
      <c r="YS96" s="813"/>
      <c r="YT96" s="813"/>
      <c r="YU96" s="813"/>
      <c r="YV96" s="1161"/>
      <c r="YW96" s="1163"/>
      <c r="YX96" s="821"/>
      <c r="YY96" s="3624"/>
      <c r="YZ96" s="3817"/>
      <c r="ZA96" s="3818"/>
      <c r="ZB96" s="813"/>
      <c r="ZC96" s="821"/>
      <c r="ZD96" s="821"/>
      <c r="ZE96" s="824"/>
      <c r="ZF96" s="821"/>
      <c r="ZG96" s="821"/>
      <c r="ZH96" s="2312"/>
      <c r="ZI96" s="2168"/>
      <c r="ZJ96" s="2168"/>
      <c r="ZK96" s="2695"/>
      <c r="ZL96" s="2168"/>
      <c r="ZM96" s="2168"/>
      <c r="ZN96" s="2708"/>
      <c r="ZO96" s="2708"/>
      <c r="ZP96" s="2574"/>
      <c r="ZQ96" s="2575"/>
      <c r="ZR96" s="2709"/>
      <c r="ZS96" s="2710"/>
      <c r="ZT96" s="3818"/>
      <c r="ZU96" s="3818"/>
      <c r="ZV96" s="3818"/>
      <c r="ZW96" s="3818"/>
      <c r="ZX96" s="3818"/>
      <c r="ZY96" s="3818"/>
      <c r="ZZ96" s="3818"/>
      <c r="AAA96" s="3818"/>
      <c r="AAB96" s="3818"/>
      <c r="AAC96" s="3818"/>
      <c r="AAD96" s="3818"/>
      <c r="AAE96" s="3818"/>
      <c r="AAF96" s="2725"/>
      <c r="AAG96" s="2708"/>
      <c r="AAH96" s="2708"/>
      <c r="AAI96" s="2726"/>
      <c r="AAJ96" s="2574"/>
      <c r="AAK96" s="2709"/>
      <c r="AAL96" s="2575"/>
      <c r="AAM96" s="2709"/>
      <c r="AAN96" s="811"/>
      <c r="AAO96" s="820"/>
      <c r="AAP96" s="811"/>
      <c r="AAQ96" s="828"/>
      <c r="AAR96" s="813"/>
      <c r="AAS96" s="821"/>
      <c r="AAT96" s="813"/>
      <c r="AAU96" s="821"/>
      <c r="AAV96" s="813"/>
      <c r="AAW96" s="821"/>
      <c r="AAX96" s="813"/>
      <c r="AAY96" s="821"/>
      <c r="AAZ96" s="813"/>
      <c r="ABA96" s="813"/>
      <c r="ABB96" s="813"/>
      <c r="ABC96" s="813"/>
      <c r="ABD96" s="813"/>
      <c r="ABE96" s="813"/>
      <c r="ABF96" s="813"/>
      <c r="ABG96" s="813"/>
      <c r="ABH96" s="813"/>
      <c r="ABI96" s="813"/>
      <c r="ABJ96" s="813"/>
      <c r="ABK96" s="813"/>
      <c r="ABL96" s="813"/>
      <c r="ABM96" s="813"/>
      <c r="ABN96" s="813"/>
      <c r="ABO96" s="813"/>
      <c r="ABP96" s="824"/>
      <c r="ABQ96" s="813"/>
      <c r="ABR96" s="813"/>
      <c r="ABS96" s="813"/>
      <c r="ABT96" s="813"/>
      <c r="ABU96" s="813"/>
      <c r="ABV96" s="813"/>
      <c r="ABW96" s="813"/>
      <c r="ABX96" s="813"/>
      <c r="ABY96" s="813"/>
      <c r="ABZ96" s="813"/>
      <c r="ACA96" s="821"/>
      <c r="ACB96" s="813"/>
      <c r="ACC96" s="813"/>
      <c r="ACD96" s="813"/>
      <c r="ACE96" s="813"/>
      <c r="ACF96" s="813"/>
      <c r="ACG96" s="813"/>
      <c r="ACH96" s="813"/>
      <c r="ACI96" s="813"/>
      <c r="ACJ96" s="813"/>
      <c r="ACK96" s="821"/>
      <c r="ACL96" s="813"/>
      <c r="ACM96" s="813"/>
      <c r="ACN96" s="813"/>
      <c r="ACO96" s="813"/>
      <c r="ACP96" s="813"/>
      <c r="ACQ96" s="813"/>
      <c r="ACR96" s="813"/>
      <c r="ACS96" s="821"/>
      <c r="ACT96" s="813"/>
      <c r="ACU96" s="813"/>
      <c r="ACV96" s="813"/>
      <c r="ACW96" s="813"/>
      <c r="ACX96" s="813"/>
      <c r="ACY96" s="813"/>
      <c r="ACZ96" s="813"/>
      <c r="ADA96" s="813"/>
      <c r="ADB96" s="813"/>
      <c r="ADC96" s="821"/>
      <c r="ADD96" s="813"/>
      <c r="ADE96" s="813"/>
      <c r="ADF96" s="813"/>
      <c r="ADG96" s="813"/>
      <c r="ADH96" s="813"/>
      <c r="ADI96" s="821"/>
      <c r="ADJ96" s="813"/>
      <c r="ADK96" s="813"/>
      <c r="ADL96" s="813"/>
      <c r="ADM96" s="813"/>
      <c r="ADN96" s="813"/>
      <c r="ADO96" s="813"/>
      <c r="ADP96" s="813"/>
      <c r="ADQ96" s="813"/>
      <c r="ADR96" s="813"/>
      <c r="ADS96" s="821"/>
      <c r="ADT96" s="813"/>
      <c r="ADU96" s="813"/>
      <c r="ADV96" s="813"/>
      <c r="ADW96" s="813"/>
      <c r="ADX96" s="813"/>
      <c r="ADY96" s="821"/>
      <c r="ADZ96" s="823"/>
      <c r="AEA96" s="813"/>
      <c r="AEB96" s="813"/>
      <c r="AEC96" s="821"/>
      <c r="AED96" s="813"/>
      <c r="AEE96" s="813"/>
      <c r="AEF96" s="821"/>
      <c r="AEG96" s="813"/>
      <c r="AEH96" s="813"/>
      <c r="AEI96" s="2420"/>
      <c r="AEJ96" s="813"/>
      <c r="AEK96" s="813"/>
      <c r="AEL96" s="821"/>
      <c r="AEM96" s="813"/>
      <c r="AEN96" s="813"/>
      <c r="AEO96" s="813"/>
      <c r="AEP96" s="2168"/>
      <c r="AEQ96" s="2168"/>
      <c r="AER96" s="2168"/>
      <c r="AES96" s="2168"/>
      <c r="AET96" s="2168"/>
      <c r="AEU96" s="2168"/>
      <c r="AEV96" s="2168"/>
      <c r="AEW96" s="2168"/>
      <c r="AEX96" s="2168"/>
      <c r="AEY96" s="2168"/>
      <c r="AEZ96" s="2168"/>
      <c r="AFA96" s="2168"/>
      <c r="AFB96" s="2168"/>
      <c r="AFC96" s="2168"/>
      <c r="AFD96" s="2168"/>
      <c r="AFE96" s="2168"/>
      <c r="AFF96" s="2168"/>
      <c r="AFG96" s="2168"/>
      <c r="AFH96" s="2168"/>
      <c r="AFI96" s="2168"/>
      <c r="AFJ96" s="2168"/>
      <c r="AFK96" s="2168"/>
      <c r="AFL96" s="2168"/>
      <c r="AFM96" s="2168"/>
      <c r="AFN96" s="813"/>
      <c r="AFO96" s="813"/>
      <c r="AFP96" s="813"/>
      <c r="AFQ96" s="813"/>
      <c r="AFR96" s="813"/>
      <c r="AFS96" s="813"/>
      <c r="AFT96" s="813"/>
      <c r="AFU96" s="813"/>
      <c r="AFV96" s="813"/>
      <c r="AFW96" s="813"/>
      <c r="AFX96" s="813"/>
      <c r="AFY96" s="813"/>
      <c r="AFZ96" s="813"/>
      <c r="AGA96" s="813"/>
      <c r="AGB96" s="813"/>
      <c r="AGC96" s="813"/>
      <c r="AGD96" s="813"/>
      <c r="AGE96" s="813"/>
      <c r="AGF96" s="813"/>
      <c r="AGG96" s="813"/>
      <c r="AGH96" s="813"/>
      <c r="AGI96" s="813"/>
      <c r="AGJ96" s="813"/>
      <c r="AGK96" s="813"/>
      <c r="AGL96" s="813"/>
      <c r="AGM96" s="813"/>
      <c r="AGN96" s="813"/>
      <c r="AGO96" s="813"/>
      <c r="AGP96" s="813"/>
      <c r="AGQ96" s="813"/>
      <c r="AGR96" s="813"/>
      <c r="AGS96" s="813"/>
      <c r="AGT96" s="813"/>
      <c r="AGU96" s="813"/>
      <c r="AGV96" s="813"/>
      <c r="AGW96" s="813"/>
      <c r="AGX96" s="813"/>
      <c r="AGY96" s="813"/>
      <c r="AGZ96" s="813"/>
      <c r="AHA96" s="813"/>
      <c r="AHB96" s="813"/>
      <c r="AHC96" s="813"/>
      <c r="AHD96" s="813"/>
      <c r="AHE96" s="813"/>
      <c r="AHF96" s="813"/>
      <c r="AHG96" s="813"/>
      <c r="AHH96" s="813"/>
      <c r="AHI96" s="813"/>
      <c r="AHJ96" s="813"/>
      <c r="AHK96" s="813"/>
      <c r="AHL96" s="813"/>
      <c r="AHM96" s="813"/>
      <c r="AHN96" s="813"/>
      <c r="AHO96" s="813"/>
      <c r="AHP96" s="813"/>
      <c r="AHQ96" s="813"/>
      <c r="AHR96" s="813"/>
      <c r="AHS96" s="813"/>
      <c r="AHT96" s="813"/>
      <c r="AHU96" s="813"/>
      <c r="AHV96" s="813"/>
      <c r="AHW96" s="813"/>
      <c r="AHX96" s="813"/>
      <c r="AHY96" s="813"/>
      <c r="AHZ96" s="813"/>
      <c r="AIA96" s="813"/>
      <c r="AIB96" s="2737"/>
      <c r="AIC96" s="824"/>
      <c r="AID96" s="813"/>
      <c r="AIE96" s="813"/>
      <c r="AIF96" s="824"/>
      <c r="AIG96" s="813"/>
      <c r="AIH96" s="813"/>
      <c r="AII96" s="813"/>
      <c r="AIJ96" s="813"/>
      <c r="AIK96" s="813"/>
      <c r="AIL96" s="1173"/>
      <c r="AIM96" s="1177"/>
      <c r="AIN96" s="1017"/>
      <c r="AIO96" s="813"/>
      <c r="AIP96" s="813"/>
      <c r="AIQ96" s="813"/>
      <c r="AIR96" s="1173"/>
      <c r="AIS96" s="1177"/>
      <c r="AIT96" s="1017"/>
      <c r="AIU96" s="813"/>
      <c r="AIV96" s="813"/>
      <c r="AIW96" s="813"/>
      <c r="AIX96" s="1173"/>
      <c r="AIY96" s="1177"/>
      <c r="AIZ96" s="1017"/>
      <c r="AJA96" s="813"/>
      <c r="AJB96" s="813"/>
      <c r="AJC96" s="813"/>
      <c r="AJD96" s="824"/>
      <c r="AJE96" s="813"/>
      <c r="AJF96" s="813"/>
      <c r="AJG96" s="813"/>
      <c r="AJH96" s="813"/>
      <c r="AJI96" s="813"/>
      <c r="AJJ96" s="3811"/>
      <c r="AJK96" s="3812"/>
      <c r="AJL96" s="3812"/>
      <c r="AJM96" s="813"/>
      <c r="AJN96" s="813"/>
      <c r="AJO96" s="813"/>
      <c r="AJP96" s="3623"/>
      <c r="AJQ96" s="3624"/>
      <c r="AJR96" s="3624"/>
      <c r="AJS96" s="813"/>
      <c r="AJT96" s="813"/>
      <c r="AJU96" s="813"/>
      <c r="AJV96" s="1181"/>
      <c r="AJW96" s="1177"/>
      <c r="AJX96" s="1177"/>
      <c r="AJY96" s="1177"/>
      <c r="AJZ96" s="1177"/>
      <c r="AKA96" s="1177"/>
      <c r="AKB96" s="1177"/>
      <c r="AKC96" s="1177"/>
      <c r="AKD96" s="1177"/>
      <c r="AKE96" s="1177"/>
      <c r="AKF96" s="1177"/>
      <c r="AKG96" s="1015"/>
      <c r="AKH96" s="831"/>
      <c r="AKI96" s="831"/>
      <c r="AKJ96" s="831"/>
      <c r="AKK96" s="831"/>
      <c r="AKL96" s="831"/>
      <c r="AKM96" s="831"/>
      <c r="AKN96" s="831"/>
      <c r="AKO96" s="831"/>
      <c r="AKP96" s="831"/>
      <c r="AKQ96" s="831"/>
      <c r="AKR96" s="831"/>
      <c r="AKS96" s="813"/>
      <c r="AKT96" s="824"/>
      <c r="AKU96" s="813"/>
      <c r="AKV96" s="813"/>
      <c r="AKW96" s="813"/>
      <c r="AKX96" s="813"/>
      <c r="AKY96" s="813"/>
      <c r="AKZ96" s="813"/>
      <c r="ALA96" s="813"/>
      <c r="ALB96" s="813"/>
      <c r="ALC96" s="813"/>
      <c r="ALD96" s="813"/>
      <c r="ALE96" s="813"/>
      <c r="ALF96" s="813"/>
      <c r="ALG96" s="813"/>
      <c r="ALH96" s="813"/>
      <c r="ALI96" s="813"/>
      <c r="ALJ96" s="824"/>
      <c r="ALK96" s="813"/>
      <c r="ALL96" s="813"/>
      <c r="ALM96" s="813"/>
      <c r="ALN96" s="813"/>
      <c r="ALO96" s="813"/>
      <c r="ALP96" s="813"/>
      <c r="ALQ96" s="823"/>
      <c r="ALR96" s="821"/>
      <c r="ALS96" s="821"/>
      <c r="ALT96" s="821"/>
      <c r="ALU96" s="821"/>
      <c r="ALV96" s="821"/>
      <c r="ALW96" s="1014"/>
      <c r="ALX96" s="824"/>
      <c r="ALY96" s="813"/>
      <c r="ALZ96" s="813"/>
      <c r="AMA96" s="813"/>
      <c r="AMB96" s="813"/>
      <c r="AMC96" s="813"/>
      <c r="AMD96" s="813"/>
      <c r="AME96" s="813"/>
      <c r="AMF96" s="813"/>
      <c r="AMG96" s="813"/>
      <c r="AMH96" s="813"/>
      <c r="AMI96" s="813"/>
      <c r="AMJ96" s="813"/>
      <c r="AMK96" s="813"/>
      <c r="AML96" s="824"/>
      <c r="AMM96" s="813"/>
      <c r="AMN96" s="813"/>
      <c r="AMO96" s="824"/>
      <c r="AMP96" s="813"/>
      <c r="AMQ96" s="813"/>
      <c r="AMR96" s="813"/>
      <c r="AMS96" s="813"/>
      <c r="AMT96" s="1015"/>
      <c r="AMU96" s="824"/>
      <c r="AMV96" s="813"/>
      <c r="AMW96" s="813"/>
      <c r="AMX96" s="824"/>
      <c r="AMY96" s="813"/>
      <c r="AMZ96" s="813"/>
      <c r="ANA96" s="813"/>
      <c r="ANB96" s="813"/>
      <c r="ANC96" s="813"/>
      <c r="AND96" s="1207"/>
      <c r="ANE96" s="1208"/>
      <c r="ANF96" s="1208"/>
      <c r="ANG96" s="1208"/>
      <c r="ANH96" s="813"/>
      <c r="ANI96" s="813"/>
      <c r="ANJ96" s="813"/>
      <c r="ANK96" s="813"/>
      <c r="ANL96" s="813"/>
      <c r="ANM96" s="813"/>
      <c r="ANN96" s="824"/>
      <c r="ANO96" s="813"/>
      <c r="ANP96" s="813"/>
      <c r="ANQ96" s="813"/>
      <c r="ANR96" s="813"/>
      <c r="ANS96" s="813"/>
      <c r="ANT96" s="813"/>
      <c r="ANU96" s="813"/>
      <c r="ANV96" s="813"/>
      <c r="ANW96" s="813"/>
      <c r="ANX96" s="824"/>
      <c r="ANY96" s="821"/>
      <c r="ANZ96" s="1095"/>
      <c r="AOA96" s="821"/>
      <c r="AOB96" s="1095"/>
      <c r="AOC96" s="821"/>
      <c r="AOD96" s="1095"/>
      <c r="AOE96" s="1014"/>
      <c r="AOF96" s="2708"/>
      <c r="AOG96" s="2708"/>
      <c r="AOH96" s="2726"/>
      <c r="AOI96" s="2708"/>
      <c r="AOJ96" s="2708"/>
      <c r="AOK96" s="2726"/>
      <c r="AOL96" s="2708"/>
      <c r="AOM96" s="2708"/>
      <c r="AON96" s="2726"/>
      <c r="AOO96" s="2708"/>
      <c r="AOP96" s="2708"/>
      <c r="AOQ96" s="2726"/>
      <c r="AOR96" s="824"/>
      <c r="AOS96" s="813"/>
      <c r="AOT96" s="813"/>
      <c r="AOU96" s="813"/>
      <c r="AOV96" s="813"/>
      <c r="AOW96" s="813"/>
      <c r="AOX96" s="813"/>
      <c r="AOY96" s="813"/>
      <c r="AOZ96" s="813"/>
      <c r="APA96" s="813"/>
      <c r="APB96" s="824"/>
      <c r="APC96" s="813"/>
      <c r="APD96" s="813"/>
      <c r="APE96" s="813"/>
      <c r="APF96" s="813"/>
      <c r="APG96" s="813"/>
      <c r="APH96" s="813"/>
      <c r="API96" s="813"/>
      <c r="APJ96" s="813"/>
      <c r="APK96" s="813"/>
      <c r="APL96" s="813"/>
      <c r="APM96" s="813"/>
      <c r="APN96" s="813"/>
      <c r="APO96" s="813"/>
      <c r="APP96" s="813"/>
      <c r="APQ96" s="813"/>
      <c r="APR96" s="823"/>
      <c r="APS96" s="821"/>
      <c r="APT96" s="821"/>
      <c r="APU96" s="813"/>
      <c r="APV96" s="813"/>
      <c r="APW96" s="813"/>
      <c r="APX96" s="813"/>
      <c r="APY96" s="813"/>
      <c r="APZ96" s="813"/>
      <c r="AQA96" s="813"/>
      <c r="AQB96" s="813"/>
      <c r="AQC96" s="813"/>
      <c r="AQD96" s="813"/>
      <c r="AQE96" s="813"/>
      <c r="AQF96" s="813"/>
      <c r="AQG96" s="813"/>
      <c r="AQH96" s="813"/>
      <c r="AQI96" s="813"/>
      <c r="AQJ96" s="813"/>
      <c r="AQK96" s="813"/>
      <c r="AQL96" s="813"/>
      <c r="AQM96" s="987"/>
      <c r="AQN96" s="821"/>
      <c r="AQO96" s="821"/>
      <c r="AQP96" s="821"/>
      <c r="AQQ96" s="821"/>
      <c r="AQR96" s="821"/>
      <c r="AQS96" s="1017"/>
      <c r="AQT96" s="1177"/>
      <c r="AQU96" s="1017"/>
      <c r="AQV96" s="1017"/>
      <c r="AQW96" s="1017"/>
      <c r="AQX96" s="1177"/>
      <c r="AQY96" s="1017"/>
      <c r="AQZ96" s="1017"/>
      <c r="ARA96" s="1017"/>
      <c r="ARB96" s="1017"/>
      <c r="ARC96" s="1017"/>
      <c r="ARD96" s="1017"/>
      <c r="ARE96" s="1017"/>
      <c r="ARF96" s="1017"/>
      <c r="ARG96" s="1177"/>
      <c r="ARH96" s="1017"/>
      <c r="ARI96" s="821"/>
      <c r="ARJ96" s="831"/>
      <c r="ARK96" s="821"/>
      <c r="ARL96" s="1017"/>
      <c r="ARM96" s="821"/>
      <c r="ARN96" s="813"/>
      <c r="ARO96" s="813"/>
      <c r="ARP96" s="810"/>
      <c r="ARQ96" s="820"/>
      <c r="ARR96" s="811"/>
      <c r="ARS96" s="815"/>
      <c r="ART96" s="821"/>
      <c r="ARU96" s="821"/>
      <c r="ARV96" s="821" t="s">
        <v>31</v>
      </c>
      <c r="ARW96" s="821" t="s">
        <v>31</v>
      </c>
      <c r="ARX96" s="1036" t="s">
        <v>31</v>
      </c>
      <c r="ARY96" s="813"/>
      <c r="ARZ96" s="821"/>
      <c r="ASA96" s="821"/>
      <c r="ASB96" s="813"/>
      <c r="ASC96" s="813"/>
      <c r="ASD96" s="813"/>
      <c r="ASE96" s="813"/>
      <c r="ASF96" s="813"/>
      <c r="ASG96" s="813"/>
      <c r="ASH96" s="813"/>
      <c r="ASI96" s="813"/>
      <c r="ASJ96" s="813"/>
      <c r="ASK96" s="813"/>
      <c r="ASL96" s="813"/>
      <c r="ASM96" s="821"/>
      <c r="ASN96" s="821"/>
      <c r="ASO96" s="821"/>
      <c r="ASP96" s="821"/>
      <c r="ASQ96" s="821"/>
      <c r="ASR96" s="821"/>
      <c r="ASS96" s="821"/>
      <c r="AST96" s="821"/>
      <c r="ASU96" s="821"/>
      <c r="ASV96" s="821"/>
      <c r="ASW96" s="813"/>
      <c r="ASX96" s="813"/>
      <c r="ASY96" s="813"/>
      <c r="ASZ96" s="813"/>
      <c r="ATA96" s="813"/>
      <c r="ATB96" s="813"/>
      <c r="ATC96" s="813"/>
      <c r="ATD96" s="813"/>
      <c r="ATE96" s="813"/>
      <c r="ATF96" s="821"/>
      <c r="ATG96" s="821"/>
      <c r="ATH96" s="821"/>
      <c r="ATI96" s="821"/>
      <c r="ATJ96" s="821"/>
      <c r="ATK96" s="821"/>
      <c r="ATL96" s="821"/>
      <c r="ATM96" s="821"/>
      <c r="ATN96" s="821"/>
      <c r="ATO96" s="821"/>
      <c r="ATP96" s="813"/>
      <c r="ATQ96" s="813"/>
      <c r="ATR96" s="813"/>
      <c r="ATS96" s="813"/>
      <c r="ATT96" s="813"/>
      <c r="ATU96" s="813"/>
      <c r="ATV96" s="813"/>
      <c r="ATW96" s="813"/>
      <c r="ATX96" s="813"/>
      <c r="ATY96" s="821"/>
      <c r="ATZ96" s="821"/>
      <c r="AUA96" s="821"/>
      <c r="AUB96" s="821"/>
      <c r="AUC96" s="821"/>
      <c r="AUD96" s="821"/>
      <c r="AUE96" s="821"/>
      <c r="AUF96" s="821"/>
      <c r="AUG96" s="821"/>
      <c r="AUH96" s="821"/>
      <c r="AUI96" s="813"/>
      <c r="AUJ96" s="813"/>
      <c r="AUK96" s="810"/>
      <c r="AUL96" s="811"/>
      <c r="AUM96" s="811"/>
      <c r="AUN96" s="811"/>
      <c r="AUO96" s="811"/>
      <c r="AUP96" s="815"/>
      <c r="AUQ96" s="813"/>
      <c r="AUR96" s="813"/>
      <c r="AUS96" s="813"/>
      <c r="AUT96" s="813"/>
      <c r="AUU96" s="813"/>
      <c r="AUV96" s="813"/>
      <c r="AUW96" s="813"/>
      <c r="AUX96" s="813"/>
      <c r="AUY96" s="813"/>
      <c r="AUZ96" s="813"/>
      <c r="AVA96" s="813"/>
      <c r="AVB96" s="813"/>
      <c r="AVC96" s="813"/>
      <c r="AVD96" s="813"/>
      <c r="AVE96" s="813"/>
      <c r="AVF96" s="813"/>
      <c r="AVG96" s="811"/>
      <c r="AVH96" s="813"/>
      <c r="AVI96" s="813"/>
      <c r="AVJ96" s="813"/>
      <c r="AVK96" s="813"/>
      <c r="AVL96" s="824"/>
      <c r="AVM96" s="813"/>
      <c r="AVN96" s="821"/>
      <c r="AVO96" s="813"/>
      <c r="AVP96" s="813"/>
      <c r="AVQ96" s="821"/>
      <c r="AVR96" s="813"/>
      <c r="AVS96" s="813"/>
      <c r="AVT96" s="821"/>
      <c r="AVU96" s="813"/>
      <c r="AVV96" s="813"/>
      <c r="AVW96" s="821"/>
      <c r="AVX96" s="813"/>
      <c r="AVY96" s="1014"/>
      <c r="AVZ96" s="824"/>
      <c r="AWA96" s="813"/>
      <c r="AWB96" s="821"/>
      <c r="AWC96" s="813"/>
      <c r="AWD96" s="813"/>
      <c r="AWE96" s="821"/>
      <c r="AWF96" s="813"/>
      <c r="AWG96" s="813"/>
      <c r="AWH96" s="821"/>
      <c r="AWI96" s="823"/>
      <c r="AWJ96" s="821"/>
      <c r="AWK96" s="821"/>
      <c r="AWL96" s="821"/>
      <c r="AWM96" s="821"/>
      <c r="AWN96" s="821"/>
      <c r="AWO96" s="821"/>
      <c r="AWP96" s="821"/>
      <c r="AWQ96" s="821"/>
      <c r="AWR96" s="821"/>
      <c r="AWS96" s="824"/>
      <c r="AWT96" s="813"/>
      <c r="AWU96" s="813"/>
      <c r="AWV96" s="813"/>
      <c r="AWW96" s="813"/>
      <c r="AWX96" s="813"/>
      <c r="AWY96" s="813"/>
      <c r="AWZ96" s="813"/>
      <c r="AXA96" s="813"/>
      <c r="AXB96" s="813"/>
      <c r="AXC96" s="813"/>
      <c r="AXD96" s="813"/>
      <c r="AXE96" s="813"/>
      <c r="AXF96" s="813"/>
      <c r="AXG96" s="813"/>
      <c r="AXH96" s="813"/>
      <c r="AXI96" s="813"/>
      <c r="AXK96" s="2599"/>
      <c r="AXL96" s="2599"/>
      <c r="AXM96" s="2599"/>
      <c r="AXN96" s="2599"/>
      <c r="AXO96" s="2599"/>
      <c r="AXP96" s="2599"/>
      <c r="AXQ96" s="2026"/>
      <c r="AXR96" s="2026"/>
      <c r="AXS96" s="2026"/>
      <c r="AXT96" s="2026"/>
      <c r="AXU96" s="2026"/>
      <c r="AXV96" s="2026"/>
      <c r="AXW96" s="2026"/>
      <c r="AXX96" s="2026"/>
      <c r="AXY96" s="2026"/>
      <c r="AXZ96" s="2026"/>
      <c r="AYA96" s="2026"/>
      <c r="AYB96" s="2026"/>
      <c r="AYC96" s="2125"/>
      <c r="AYD96" s="2026"/>
      <c r="AYE96" s="2026"/>
      <c r="AYF96" s="2026"/>
      <c r="AYG96" s="2026"/>
      <c r="AYH96" s="2026"/>
      <c r="AYI96" s="2026"/>
      <c r="AYJ96" s="2026"/>
      <c r="AYK96" s="2026"/>
      <c r="AYL96" s="2026"/>
      <c r="AYM96" s="2026"/>
      <c r="AYN96" s="2026"/>
      <c r="AYO96" s="2026"/>
      <c r="AYP96" s="2026"/>
      <c r="AYQ96" s="2026"/>
      <c r="AYR96" s="2026"/>
      <c r="AYS96" s="2026"/>
      <c r="AYT96" s="2026"/>
      <c r="AYU96" s="2026"/>
      <c r="AYV96" s="2026"/>
      <c r="AYW96" s="2026"/>
      <c r="AYX96" s="2026"/>
      <c r="AYY96" s="2026"/>
      <c r="AYZ96" s="2026"/>
      <c r="AZA96" s="2026"/>
      <c r="AZB96" s="2026"/>
      <c r="AZC96" s="2026"/>
      <c r="AZD96" s="2026"/>
      <c r="AZE96" s="2026"/>
      <c r="AZF96" s="2026"/>
      <c r="AZG96" s="2026"/>
      <c r="AZH96" s="2026"/>
      <c r="AZI96" s="2026"/>
      <c r="AZJ96" s="2026"/>
      <c r="AZK96" s="2026"/>
      <c r="AZL96" s="2026"/>
      <c r="AZM96" s="2026"/>
      <c r="AZN96" s="2026"/>
      <c r="AZO96" s="2026"/>
      <c r="AZP96" s="2026"/>
      <c r="AZQ96" s="2026"/>
      <c r="AZR96" s="2026"/>
      <c r="AZS96" s="2026"/>
      <c r="AZT96" s="2026"/>
      <c r="AZU96" s="2026"/>
      <c r="AZV96" s="2026"/>
      <c r="AZW96" s="2026"/>
      <c r="AZX96" s="2026"/>
      <c r="AZY96" s="2125"/>
      <c r="AZZ96" s="2026"/>
      <c r="BAA96" s="2026"/>
      <c r="BAB96" s="2026"/>
      <c r="BAC96" s="2026"/>
      <c r="BAD96" s="2026"/>
      <c r="BAE96" s="2026"/>
      <c r="BAF96" s="2026"/>
      <c r="BAG96" s="2026"/>
      <c r="BAH96" s="2026"/>
      <c r="BAI96" s="2026"/>
      <c r="BAJ96" s="2026"/>
      <c r="BAK96" s="2125"/>
      <c r="BAL96" s="2026"/>
      <c r="BAM96" s="2026"/>
      <c r="BAN96" s="2026"/>
      <c r="BAO96" s="2026"/>
      <c r="BAP96" s="2026"/>
      <c r="BAQ96" s="2026"/>
      <c r="BAR96" s="2026"/>
      <c r="BAS96" s="2026"/>
      <c r="BAT96" s="2026"/>
      <c r="BAU96" s="2026"/>
      <c r="BAV96" s="2026"/>
      <c r="BAW96" s="4159"/>
      <c r="BAX96" s="4159"/>
      <c r="BAY96" s="4159"/>
      <c r="BAZ96" s="4159"/>
      <c r="BBA96" s="2026"/>
      <c r="BBB96" s="2026"/>
      <c r="BBC96" s="2026"/>
      <c r="BBD96" s="2026"/>
      <c r="BBE96" s="2125"/>
      <c r="BBF96" s="2026"/>
      <c r="BBG96" s="2026"/>
      <c r="BBH96" s="2026"/>
      <c r="BBI96" s="2026"/>
      <c r="BBJ96" s="2026"/>
      <c r="BBK96" s="2026"/>
      <c r="BBL96" s="2026"/>
      <c r="BBM96" s="2026"/>
      <c r="BBN96" s="2026"/>
      <c r="BBO96" s="2026"/>
      <c r="BBP96" s="2026"/>
      <c r="BBQ96" s="2125"/>
      <c r="BBR96" s="2026"/>
      <c r="BBS96" s="2026"/>
      <c r="BBT96" s="2026"/>
      <c r="BBU96" s="2026"/>
      <c r="BBV96" s="2026"/>
      <c r="BBW96" s="2026"/>
      <c r="BBX96" s="2026"/>
      <c r="BBY96" s="2026"/>
      <c r="BBZ96" s="2026"/>
      <c r="BCA96" s="2026"/>
      <c r="BCB96" s="2026"/>
      <c r="BCC96" s="2026"/>
      <c r="BCD96" s="2026"/>
      <c r="BCE96" s="2026"/>
      <c r="BCF96" s="2026"/>
      <c r="BCG96" s="2026"/>
      <c r="BCH96" s="2026"/>
      <c r="BCI96" s="2026"/>
      <c r="BCJ96" s="2026"/>
      <c r="BCK96" s="2026"/>
      <c r="BCL96" s="2026"/>
      <c r="BCM96" s="2026"/>
      <c r="BCN96" s="2026"/>
      <c r="BCO96" s="2026"/>
      <c r="BCP96" s="2026"/>
      <c r="BCQ96" s="2026"/>
      <c r="BCR96" s="2026"/>
      <c r="BCS96" s="2026"/>
      <c r="BCT96" s="2026"/>
      <c r="BCU96" s="2026"/>
      <c r="BCV96" s="2026"/>
      <c r="BCW96" s="2026"/>
      <c r="BCX96" s="2026"/>
      <c r="BCY96" s="2026"/>
      <c r="BCZ96" s="2026"/>
      <c r="BDA96" s="2026"/>
      <c r="BDB96" s="2026"/>
      <c r="BDC96" s="2026"/>
      <c r="BDD96" s="2026"/>
      <c r="BDE96" s="2026"/>
      <c r="BDF96" s="2026"/>
      <c r="BDG96" s="2026"/>
      <c r="BDH96" s="2026"/>
      <c r="BDI96" s="2026"/>
      <c r="BDJ96" s="2026"/>
      <c r="BDK96" s="2026"/>
      <c r="BDL96" s="2026"/>
      <c r="BDM96" s="2026"/>
      <c r="BDN96" s="2026"/>
      <c r="BDO96" s="2026"/>
      <c r="BDP96" s="2026"/>
      <c r="BDQ96" s="2026"/>
      <c r="BDR96" s="2026"/>
      <c r="BDS96" s="2026"/>
      <c r="BDT96" s="2026"/>
      <c r="BDU96" s="2026"/>
      <c r="BDV96" s="2026"/>
      <c r="BDW96" s="2026"/>
      <c r="BDX96" s="2026"/>
      <c r="BDY96" s="2026"/>
      <c r="BDZ96" s="2026"/>
      <c r="BEA96" s="2026"/>
      <c r="BEB96" s="2026"/>
      <c r="BEC96" s="2026"/>
      <c r="BED96" s="2026"/>
      <c r="BEE96" s="2026"/>
      <c r="BEF96" s="2026"/>
      <c r="BEG96" s="2026"/>
      <c r="BEH96" s="2026"/>
      <c r="BEI96" s="2026"/>
      <c r="BEJ96" s="2026"/>
      <c r="BEK96" s="2026"/>
      <c r="BEL96" s="2026"/>
      <c r="BEM96" s="2026"/>
      <c r="BEN96" s="2026"/>
      <c r="BEO96" s="2026"/>
      <c r="BEP96" s="2026"/>
      <c r="BEQ96" s="2026"/>
      <c r="BER96" s="2026"/>
      <c r="BES96" s="2026"/>
      <c r="BET96" s="2026"/>
      <c r="BEU96" s="2026"/>
      <c r="BEV96" s="2026"/>
      <c r="BEW96" s="2125"/>
      <c r="BEX96" s="2026"/>
      <c r="BEY96" s="2026"/>
      <c r="BEZ96" s="2026"/>
      <c r="BFA96" s="2026"/>
      <c r="BFB96" s="2026"/>
      <c r="BFC96" s="2026"/>
      <c r="BFD96" s="2026"/>
      <c r="BFE96" s="2026"/>
      <c r="BFF96" s="2026"/>
      <c r="BFG96" s="2026"/>
      <c r="BFH96" s="2026"/>
      <c r="BFI96" s="2600"/>
      <c r="BFJ96" s="2599"/>
      <c r="BFK96" s="2599"/>
      <c r="BFL96" s="2599"/>
      <c r="BFM96" s="2599"/>
      <c r="BFN96" s="2599"/>
      <c r="BFO96" s="2599"/>
      <c r="BFP96" s="2599"/>
      <c r="BFQ96" s="2599"/>
      <c r="BFR96" s="2599"/>
      <c r="BFS96" s="824"/>
      <c r="BFT96" s="813"/>
      <c r="BFU96" s="813"/>
      <c r="BFV96" s="813"/>
      <c r="BFW96" s="813"/>
      <c r="BFX96" s="813"/>
      <c r="BFY96" s="813"/>
      <c r="BFZ96" s="813"/>
      <c r="BGA96" s="813"/>
      <c r="BGB96" s="813"/>
      <c r="BGC96" s="824"/>
      <c r="BGD96" s="813"/>
      <c r="BGE96" s="813"/>
      <c r="BGF96" s="813"/>
      <c r="BGG96" s="813"/>
      <c r="BGH96" s="813"/>
      <c r="BGI96" s="813"/>
      <c r="BGJ96" s="813"/>
      <c r="BGK96" s="813"/>
      <c r="BGL96" s="813"/>
      <c r="BGM96" s="824"/>
      <c r="BGN96" s="813"/>
      <c r="BGO96" s="813"/>
      <c r="BGP96" s="813"/>
      <c r="BGQ96" s="813"/>
      <c r="BGR96" s="813"/>
      <c r="BGS96" s="813"/>
      <c r="BGT96" s="813"/>
      <c r="BGU96" s="813"/>
      <c r="BGV96" s="813"/>
      <c r="BGW96" s="824"/>
      <c r="BGX96" s="813"/>
      <c r="BGY96" s="813"/>
      <c r="BGZ96" s="813"/>
      <c r="BHA96" s="813"/>
      <c r="BHB96" s="813"/>
      <c r="BHC96" s="813"/>
      <c r="BHD96" s="813"/>
      <c r="BHE96" s="813"/>
      <c r="BHF96" s="813"/>
      <c r="BHG96" s="824"/>
      <c r="BHH96" s="813"/>
      <c r="BHI96" s="813"/>
      <c r="BHJ96" s="813"/>
      <c r="BHK96" s="813"/>
      <c r="BHL96" s="813"/>
      <c r="BHM96" s="813"/>
      <c r="BHN96" s="813"/>
      <c r="BHO96" s="813"/>
      <c r="BHP96" s="813"/>
      <c r="BHQ96" s="824"/>
      <c r="BHR96" s="813"/>
      <c r="BHS96" s="813"/>
      <c r="BHT96" s="813"/>
      <c r="BHU96" s="813"/>
      <c r="BHV96" s="813"/>
      <c r="BHW96" s="813"/>
      <c r="BHX96" s="813"/>
      <c r="BHY96" s="813"/>
      <c r="BHZ96" s="813"/>
      <c r="BIA96" s="824"/>
      <c r="BIB96" s="813"/>
      <c r="BIC96" s="813"/>
      <c r="BID96" s="813"/>
      <c r="BIE96" s="813"/>
      <c r="BIF96" s="813"/>
      <c r="BIG96" s="813"/>
      <c r="BIH96" s="824"/>
      <c r="BII96" s="813"/>
      <c r="BIJ96" s="813"/>
      <c r="BIK96" s="824"/>
      <c r="BIL96" s="813"/>
      <c r="BIM96" s="813"/>
      <c r="BIN96" s="813"/>
      <c r="BIO96" s="824"/>
      <c r="BIP96" s="813"/>
      <c r="BIQ96" s="813"/>
      <c r="BIR96" s="813"/>
      <c r="BIS96" s="813"/>
      <c r="BIT96" s="813"/>
      <c r="BIU96" s="813"/>
      <c r="BIV96" s="813"/>
      <c r="BIW96" s="813"/>
      <c r="BIX96" s="813"/>
      <c r="BIY96" s="813"/>
      <c r="BIZ96" s="813"/>
      <c r="BJA96" s="2601"/>
      <c r="BJB96" s="2601"/>
      <c r="BJC96" s="2602"/>
      <c r="BJD96" s="2602"/>
      <c r="BJE96" s="2603"/>
      <c r="BJF96" s="2603"/>
      <c r="BJG96" s="2603"/>
      <c r="BJH96" s="2603"/>
      <c r="BJI96" s="2603"/>
      <c r="BJJ96" s="2603"/>
      <c r="BJK96" s="2604"/>
      <c r="BJL96" s="2601"/>
      <c r="BJM96" s="2602"/>
      <c r="BJN96" s="2602"/>
      <c r="BJO96" s="2602"/>
      <c r="BJP96" s="2604"/>
      <c r="BJQ96" s="2601"/>
      <c r="BJR96" s="2602"/>
      <c r="BJS96" s="2602"/>
      <c r="BJT96" s="2602"/>
      <c r="BJU96" s="2604"/>
      <c r="BJV96" s="824"/>
      <c r="BJW96" s="813"/>
      <c r="BJX96" s="1207"/>
      <c r="BJY96" s="1208"/>
      <c r="BJZ96" s="1208"/>
      <c r="BKA96" s="1208"/>
      <c r="BKB96" s="1208"/>
      <c r="BKC96" s="1208"/>
      <c r="BKD96" s="1208"/>
      <c r="BKE96" s="1208"/>
      <c r="BKF96" s="1208"/>
      <c r="BKG96" s="1208"/>
      <c r="BKH96" s="1208"/>
      <c r="BKI96" s="1208"/>
      <c r="BKJ96" s="1208"/>
      <c r="BKK96" s="1208"/>
      <c r="BKL96" s="1208"/>
      <c r="BKM96" s="1208"/>
      <c r="BKN96" s="1208"/>
      <c r="BKO96" s="1208"/>
      <c r="BKP96" s="1208"/>
      <c r="BKQ96" s="1208"/>
      <c r="BKR96" s="1208"/>
      <c r="BKS96" s="1208"/>
      <c r="BKT96" s="1208"/>
      <c r="BKU96" s="1208"/>
      <c r="BKV96" s="1208"/>
      <c r="BKW96" s="1208"/>
      <c r="BKX96" s="1208"/>
      <c r="BKY96" s="1208"/>
      <c r="BKZ96" s="1208"/>
      <c r="BLA96" s="1208"/>
      <c r="BLB96" s="2601"/>
      <c r="BLC96" s="2601"/>
      <c r="BLD96" s="2604"/>
      <c r="BLE96" s="2601"/>
      <c r="BLF96" s="2601"/>
      <c r="BLG96" s="2604"/>
      <c r="BLH96" s="2601"/>
      <c r="BLI96" s="2601"/>
      <c r="BLJ96" s="2604"/>
      <c r="BLK96" s="2601"/>
      <c r="BLL96" s="2601"/>
      <c r="BLM96" s="2604"/>
      <c r="BLN96" s="2601"/>
      <c r="BLO96" s="2601"/>
      <c r="BLP96" s="2604"/>
      <c r="BLQ96" s="2601"/>
      <c r="BLR96" s="2601"/>
      <c r="BLS96" s="2604"/>
      <c r="BLT96" s="2600"/>
      <c r="BLU96" s="2599"/>
      <c r="BLV96" s="2605"/>
      <c r="BLW96" s="2601"/>
      <c r="BLX96" s="2601"/>
      <c r="BLY96" s="2604"/>
      <c r="BLZ96" s="2758"/>
      <c r="BMA96" s="2759"/>
      <c r="BMB96" s="2759"/>
      <c r="BMC96" s="2758"/>
      <c r="BMD96" s="2759"/>
      <c r="BME96" s="2759"/>
      <c r="BMF96" s="2758"/>
      <c r="BMG96" s="2759"/>
      <c r="BMH96" s="2759"/>
      <c r="BMI96" s="2758"/>
      <c r="BMJ96" s="2759"/>
      <c r="BMK96" s="2759"/>
      <c r="BML96" s="2758"/>
      <c r="BMM96" s="2759"/>
      <c r="BMN96" s="2759"/>
      <c r="BMO96" s="2758"/>
      <c r="BMP96" s="2759"/>
      <c r="BMQ96" s="2759"/>
      <c r="BMR96" s="2758"/>
      <c r="BMS96" s="2759"/>
      <c r="BMT96" s="2759"/>
      <c r="BMU96" s="2758"/>
      <c r="BMV96" s="2759"/>
      <c r="BMW96" s="2759"/>
      <c r="BMX96" s="2758"/>
      <c r="BMY96" s="2759"/>
      <c r="BMZ96" s="2759"/>
      <c r="BNA96" s="2758"/>
      <c r="BNB96" s="2759"/>
      <c r="BNC96" s="2759"/>
      <c r="BND96" s="2758"/>
      <c r="BNE96" s="2759"/>
      <c r="BNF96" s="2759"/>
      <c r="BNG96" s="2758"/>
      <c r="BNH96" s="2759"/>
      <c r="BNI96" s="2759"/>
      <c r="BNJ96" s="2758"/>
      <c r="BNK96" s="2759"/>
      <c r="BNL96" s="2759"/>
      <c r="BNM96" s="2758"/>
      <c r="BNN96" s="2759"/>
      <c r="BNO96" s="2759"/>
      <c r="BNQ96" s="2759"/>
      <c r="BNR96" s="2759"/>
      <c r="BNS96" s="2759"/>
      <c r="BNT96" s="2759"/>
      <c r="BNU96" s="2759"/>
      <c r="BNV96" s="2759"/>
      <c r="BNW96" s="2759"/>
    </row>
    <row r="97" spans="1:1739" ht="13" x14ac:dyDescent="0.2">
      <c r="A97" s="810"/>
      <c r="B97" s="811"/>
      <c r="C97" s="811"/>
      <c r="D97" s="811"/>
      <c r="E97" s="811">
        <v>3</v>
      </c>
      <c r="F97" s="812" t="s">
        <v>1916</v>
      </c>
      <c r="G97" s="813"/>
      <c r="H97" s="814"/>
      <c r="I97" s="811"/>
      <c r="J97" s="813"/>
      <c r="K97" s="816"/>
      <c r="L97" s="811"/>
      <c r="M97" s="811"/>
      <c r="N97" s="813"/>
      <c r="O97" s="816"/>
      <c r="P97" s="811"/>
      <c r="Q97" s="811"/>
      <c r="R97" s="813"/>
      <c r="S97" s="816"/>
      <c r="T97" s="811"/>
      <c r="U97" s="813"/>
      <c r="V97" s="816"/>
      <c r="W97" s="812"/>
      <c r="X97" s="811"/>
      <c r="Y97" s="813"/>
      <c r="Z97" s="816"/>
      <c r="AA97" s="812"/>
      <c r="AB97" s="811"/>
      <c r="AC97" s="813"/>
      <c r="AD97" s="817"/>
      <c r="AE97" s="815"/>
      <c r="AF97" s="816"/>
      <c r="AG97" s="812"/>
      <c r="AH97" s="815"/>
      <c r="AI97" s="810"/>
      <c r="AJ97" s="812"/>
      <c r="AK97" s="815"/>
      <c r="AL97" s="816"/>
      <c r="AM97" s="812"/>
      <c r="AN97" s="812"/>
      <c r="AP97" s="822"/>
      <c r="AQ97" s="815"/>
      <c r="AR97" s="810"/>
      <c r="AS97" s="815"/>
      <c r="AT97" s="810"/>
      <c r="AU97" s="815"/>
      <c r="AV97" s="816"/>
      <c r="AW97" s="821"/>
      <c r="AX97" s="820"/>
      <c r="AY97" s="821"/>
      <c r="AZ97" s="816"/>
      <c r="BA97" s="2541"/>
      <c r="BB97" s="2547"/>
      <c r="BC97" s="2535"/>
      <c r="BD97" s="816"/>
      <c r="BE97" s="811"/>
      <c r="BF97" s="815"/>
      <c r="BG97" s="816"/>
      <c r="BH97" s="811"/>
      <c r="BI97" s="815"/>
      <c r="BJ97" s="816"/>
      <c r="BK97" s="811"/>
      <c r="BL97" s="815"/>
      <c r="BM97" s="816"/>
      <c r="BN97" s="811"/>
      <c r="BO97" s="815"/>
      <c r="BP97" s="816"/>
      <c r="BQ97" s="811"/>
      <c r="BR97" s="815"/>
      <c r="BS97" s="4156"/>
      <c r="BT97" s="4157"/>
      <c r="BU97" s="4158"/>
      <c r="BV97" s="816"/>
      <c r="BW97" s="811"/>
      <c r="BX97" s="815"/>
      <c r="BY97" s="816"/>
      <c r="BZ97" s="811"/>
      <c r="CA97" s="815"/>
      <c r="CB97" s="816"/>
      <c r="CC97" s="811"/>
      <c r="CD97" s="815"/>
      <c r="CE97" s="3826"/>
      <c r="CF97" s="3827"/>
      <c r="CG97" s="3828"/>
      <c r="CH97" s="816"/>
      <c r="CI97" s="811"/>
      <c r="CJ97" s="815"/>
      <c r="CK97" s="816"/>
      <c r="CL97" s="811"/>
      <c r="CM97" s="812"/>
      <c r="CN97" s="810"/>
      <c r="CO97" s="822"/>
      <c r="CP97" s="811"/>
      <c r="CQ97" s="811"/>
      <c r="CR97" s="812"/>
      <c r="CS97" s="810"/>
      <c r="CT97" s="815"/>
      <c r="CU97" s="813"/>
      <c r="CV97" s="813"/>
      <c r="CW97" s="813"/>
      <c r="CX97" s="813"/>
      <c r="CY97" s="813"/>
      <c r="CZ97" s="823"/>
      <c r="DA97" s="813"/>
      <c r="DB97" s="813"/>
      <c r="DC97" s="821"/>
      <c r="DD97" s="813"/>
      <c r="DE97" s="813"/>
      <c r="DF97" s="821"/>
      <c r="DG97" s="813"/>
      <c r="DH97" s="813"/>
      <c r="DI97" s="821"/>
      <c r="DJ97" s="813"/>
      <c r="DK97" s="813"/>
      <c r="DL97" s="824"/>
      <c r="DM97" s="813"/>
      <c r="DN97" s="821"/>
      <c r="DO97" s="822"/>
      <c r="DP97" s="811"/>
      <c r="DQ97" s="811"/>
      <c r="DR97" s="815"/>
      <c r="DS97" s="810"/>
      <c r="DT97" s="811"/>
      <c r="DU97" s="811"/>
      <c r="DV97" s="815"/>
      <c r="DW97" s="810"/>
      <c r="DX97" s="811"/>
      <c r="DY97" s="811"/>
      <c r="DZ97" s="815"/>
      <c r="EA97" s="810"/>
      <c r="EB97" s="811"/>
      <c r="EC97" s="815"/>
      <c r="ED97" s="810"/>
      <c r="EE97" s="811"/>
      <c r="EF97" s="815"/>
      <c r="EG97" s="3846"/>
      <c r="EH97" s="3847"/>
      <c r="EI97" s="3848"/>
      <c r="EJ97" s="3846"/>
      <c r="EK97" s="3849"/>
      <c r="EL97" s="3849"/>
      <c r="EM97" s="3847"/>
      <c r="EN97" s="3848"/>
      <c r="EO97" s="3846"/>
      <c r="EP97" s="3624"/>
      <c r="EQ97" s="3624"/>
      <c r="ER97" s="3847"/>
      <c r="ES97" s="3848"/>
      <c r="ET97" s="3846"/>
      <c r="EU97" s="3624"/>
      <c r="EV97" s="3624"/>
      <c r="EW97" s="3847"/>
      <c r="EX97" s="3848"/>
      <c r="EY97" s="3846"/>
      <c r="EZ97" s="3624"/>
      <c r="FA97" s="3624"/>
      <c r="FB97" s="3847"/>
      <c r="FC97" s="3848"/>
      <c r="FD97" s="3846"/>
      <c r="FE97" s="3850"/>
      <c r="FF97" s="3850"/>
      <c r="FG97" s="3847"/>
      <c r="FH97" s="3848"/>
      <c r="FI97" s="3849"/>
      <c r="FJ97" s="3850"/>
      <c r="FK97" s="3850"/>
      <c r="FL97" s="3847"/>
      <c r="FM97" s="3851"/>
      <c r="FN97" s="3846"/>
      <c r="FO97" s="3850"/>
      <c r="FP97" s="3850"/>
      <c r="FQ97" s="3847"/>
      <c r="FR97" s="3848"/>
      <c r="FS97" s="3846"/>
      <c r="FT97" s="3850"/>
      <c r="FU97" s="3850"/>
      <c r="FV97" s="3847"/>
      <c r="FW97" s="3848"/>
      <c r="FX97" s="824"/>
      <c r="FY97" s="825"/>
      <c r="FZ97" s="827"/>
      <c r="GA97" s="810"/>
      <c r="GB97" s="813"/>
      <c r="GC97" s="813"/>
      <c r="GD97" s="825"/>
      <c r="GE97" s="826"/>
      <c r="GF97" s="810"/>
      <c r="GG97" s="813"/>
      <c r="GH97" s="813"/>
      <c r="GI97" s="825"/>
      <c r="GJ97" s="826"/>
      <c r="GK97" s="810"/>
      <c r="GL97" s="813"/>
      <c r="GM97" s="813"/>
      <c r="GN97" s="825"/>
      <c r="GO97" s="826"/>
      <c r="GP97" s="810"/>
      <c r="GQ97" s="813"/>
      <c r="GR97" s="813"/>
      <c r="GS97" s="825"/>
      <c r="GT97" s="826"/>
      <c r="GU97" s="810"/>
      <c r="GV97" s="822"/>
      <c r="GW97" s="822"/>
      <c r="GX97" s="825"/>
      <c r="GY97" s="826"/>
      <c r="GZ97" s="810"/>
      <c r="HA97" s="822"/>
      <c r="HB97" s="822"/>
      <c r="HC97" s="825"/>
      <c r="HD97" s="826"/>
      <c r="HE97" s="810"/>
      <c r="HF97" s="822"/>
      <c r="HG97" s="822"/>
      <c r="HH97" s="825"/>
      <c r="HI97" s="826"/>
      <c r="HJ97" s="810"/>
      <c r="HK97" s="822"/>
      <c r="HL97" s="822"/>
      <c r="HM97" s="825"/>
      <c r="HN97" s="826"/>
      <c r="HO97" s="2574"/>
      <c r="HP97" s="2575"/>
      <c r="HQ97" s="2575"/>
      <c r="HR97" s="2575"/>
      <c r="HS97" s="2575"/>
      <c r="HT97" s="2575"/>
      <c r="HU97" s="2575"/>
      <c r="HV97" s="2575"/>
      <c r="HW97" s="2575"/>
      <c r="HX97" s="2576"/>
      <c r="HY97" s="810"/>
      <c r="HZ97" s="811"/>
      <c r="IA97" s="811"/>
      <c r="IB97" s="811"/>
      <c r="IC97" s="811"/>
      <c r="ID97" s="811"/>
      <c r="IE97" s="811"/>
      <c r="IF97" s="811"/>
      <c r="IG97" s="811"/>
      <c r="IH97" s="815"/>
      <c r="II97" s="1283"/>
      <c r="IJ97" s="1284"/>
      <c r="IK97" s="1284"/>
      <c r="IL97" s="1284"/>
      <c r="IM97" s="1284"/>
      <c r="IN97" s="1284"/>
      <c r="IO97" s="1284"/>
      <c r="IP97" s="1284"/>
      <c r="IQ97" s="1285"/>
      <c r="IR97" s="1283"/>
      <c r="IS97" s="1284"/>
      <c r="IT97" s="1284"/>
      <c r="IU97" s="1284"/>
      <c r="IV97" s="1284"/>
      <c r="IW97" s="1284"/>
      <c r="IX97" s="1284"/>
      <c r="IY97" s="1284"/>
      <c r="IZ97" s="1285"/>
      <c r="JA97" s="1283"/>
      <c r="JB97" s="1284"/>
      <c r="JC97" s="1284"/>
      <c r="JD97" s="1284"/>
      <c r="JE97" s="1284"/>
      <c r="JF97" s="1284"/>
      <c r="JG97" s="1284"/>
      <c r="JH97" s="1284"/>
      <c r="JI97" s="1285"/>
      <c r="JJ97" s="1283"/>
      <c r="JK97" s="1284"/>
      <c r="JL97" s="1284"/>
      <c r="JM97" s="1284"/>
      <c r="JN97" s="1284"/>
      <c r="JO97" s="1284"/>
      <c r="JP97" s="1284"/>
      <c r="JQ97" s="1284"/>
      <c r="JR97" s="1285"/>
      <c r="JS97" s="1283"/>
      <c r="JT97" s="1284"/>
      <c r="JU97" s="1284"/>
      <c r="JV97" s="1284"/>
      <c r="JW97" s="1284"/>
      <c r="JX97" s="1284"/>
      <c r="JY97" s="1284"/>
      <c r="JZ97" s="1284"/>
      <c r="KA97" s="1285"/>
      <c r="KB97" s="1283"/>
      <c r="KC97" s="1284"/>
      <c r="KD97" s="1284"/>
      <c r="KE97" s="1284"/>
      <c r="KF97" s="1284"/>
      <c r="KG97" s="1284"/>
      <c r="KH97" s="1284"/>
      <c r="KI97" s="1284"/>
      <c r="KJ97" s="1285"/>
      <c r="KK97" s="810"/>
      <c r="KL97" s="815"/>
      <c r="KM97" s="810"/>
      <c r="KN97" s="815"/>
      <c r="KO97" s="813"/>
      <c r="KP97" s="813"/>
      <c r="KQ97" s="813"/>
      <c r="KR97" s="813"/>
      <c r="KS97" s="813"/>
      <c r="KT97" s="813"/>
      <c r="KU97" s="813"/>
      <c r="KV97" s="813"/>
      <c r="KW97" s="813"/>
      <c r="KX97" s="813"/>
      <c r="KY97" s="813"/>
      <c r="KZ97" s="813"/>
      <c r="LA97" s="824"/>
      <c r="LB97" s="813"/>
      <c r="LC97" s="813"/>
      <c r="LD97" s="813"/>
      <c r="LE97" s="813"/>
      <c r="LF97" s="829"/>
      <c r="LG97" s="815"/>
      <c r="LH97" s="824"/>
      <c r="LI97" s="813"/>
      <c r="LJ97" s="829"/>
      <c r="LK97" s="815"/>
      <c r="LL97" s="2596"/>
      <c r="LM97" s="2597"/>
      <c r="LN97" s="2597"/>
      <c r="LO97" s="2597"/>
      <c r="LP97" s="2597"/>
      <c r="LQ97" s="2598"/>
      <c r="LR97" s="2596"/>
      <c r="LS97" s="2597"/>
      <c r="LT97" s="2597"/>
      <c r="LU97" s="2597"/>
      <c r="LV97" s="2597"/>
      <c r="LW97" s="2598"/>
      <c r="LX97" s="2596"/>
      <c r="LY97" s="2597"/>
      <c r="LZ97" s="2597"/>
      <c r="MA97" s="2597"/>
      <c r="MB97" s="2597"/>
      <c r="MC97" s="2598"/>
      <c r="MD97" s="2596"/>
      <c r="ME97" s="2597"/>
      <c r="MF97" s="2597"/>
      <c r="MG97" s="2597"/>
      <c r="MH97" s="2597"/>
      <c r="MI97" s="2598"/>
      <c r="MJ97" s="2596"/>
      <c r="MK97" s="2597"/>
      <c r="ML97" s="2597"/>
      <c r="MM97" s="2597"/>
      <c r="MN97" s="2597"/>
      <c r="MO97" s="2598"/>
      <c r="MP97" s="2596"/>
      <c r="MQ97" s="2597"/>
      <c r="MR97" s="2597"/>
      <c r="MS97" s="2597"/>
      <c r="MT97" s="2597"/>
      <c r="MU97" s="2598"/>
      <c r="MV97" s="2596"/>
      <c r="MW97" s="2597"/>
      <c r="MX97" s="2597"/>
      <c r="MY97" s="2597"/>
      <c r="MZ97" s="2598"/>
      <c r="NA97" s="2596"/>
      <c r="NB97" s="2597"/>
      <c r="NC97" s="2597"/>
      <c r="ND97" s="2597"/>
      <c r="NE97" s="2597"/>
      <c r="NF97" s="2598"/>
      <c r="NG97" s="2597"/>
      <c r="NH97" s="2597"/>
      <c r="NI97" s="2597"/>
      <c r="NJ97" s="2597"/>
      <c r="NK97" s="2597"/>
      <c r="NL97" s="2598"/>
      <c r="NM97" s="813"/>
      <c r="NN97" s="813"/>
      <c r="NO97" s="824"/>
      <c r="NP97" s="813"/>
      <c r="NQ97" s="813"/>
      <c r="NR97" s="813"/>
      <c r="NS97" s="813"/>
      <c r="NT97" s="813"/>
      <c r="NU97" s="813"/>
      <c r="NV97" s="813"/>
      <c r="NW97" s="813"/>
      <c r="NX97" s="813"/>
      <c r="NY97" s="813"/>
      <c r="NZ97" s="813"/>
      <c r="OA97" s="833"/>
      <c r="OB97" s="833"/>
      <c r="OC97" s="813"/>
      <c r="OD97" s="813"/>
      <c r="OE97" s="813"/>
      <c r="OF97" s="813"/>
      <c r="OG97" s="813"/>
      <c r="OH97" s="813"/>
      <c r="OI97" s="813"/>
      <c r="OJ97" s="831"/>
      <c r="OK97" s="831"/>
      <c r="OL97" s="813"/>
      <c r="OM97" s="832"/>
      <c r="ON97" s="833"/>
      <c r="OO97" s="1015"/>
      <c r="OP97" s="824"/>
      <c r="OQ97" s="813"/>
      <c r="OR97" s="1015"/>
      <c r="OS97" s="824"/>
      <c r="OT97" s="1015"/>
      <c r="OU97" s="813"/>
      <c r="OV97" s="813"/>
      <c r="OW97" s="813"/>
      <c r="OX97" s="813"/>
      <c r="OY97" s="813"/>
      <c r="OZ97" s="813"/>
      <c r="PA97" s="813"/>
      <c r="PB97" s="813"/>
      <c r="PC97" s="813"/>
      <c r="PD97" s="813"/>
      <c r="PE97" s="813"/>
      <c r="PF97" s="813"/>
      <c r="PG97" s="813"/>
      <c r="PH97" s="813"/>
      <c r="PI97" s="813"/>
      <c r="PJ97" s="813"/>
      <c r="PK97" s="813"/>
      <c r="PL97" s="813"/>
      <c r="PM97" s="824"/>
      <c r="PN97" s="813"/>
      <c r="PO97" s="813"/>
      <c r="PP97" s="813"/>
      <c r="PQ97" s="813"/>
      <c r="PR97" s="813"/>
      <c r="PS97" s="813"/>
      <c r="PT97" s="813"/>
      <c r="PU97" s="813"/>
      <c r="PV97" s="813"/>
      <c r="PW97" s="813"/>
      <c r="PX97" s="813"/>
      <c r="PY97" s="813"/>
      <c r="PZ97" s="813"/>
      <c r="QA97" s="813"/>
      <c r="QB97" s="813"/>
      <c r="QC97" s="813"/>
      <c r="QD97" s="813"/>
      <c r="QE97" s="813"/>
      <c r="QF97" s="813"/>
      <c r="QG97" s="813"/>
      <c r="QH97" s="813"/>
      <c r="QI97" s="813"/>
      <c r="QJ97" s="813"/>
      <c r="QK97" s="813"/>
      <c r="QL97" s="813"/>
      <c r="QM97" s="813"/>
      <c r="QN97" s="813"/>
      <c r="QO97" s="813"/>
      <c r="QP97" s="813"/>
      <c r="QQ97" s="813"/>
      <c r="QR97" s="813"/>
      <c r="QS97" s="813"/>
      <c r="QT97" s="813"/>
      <c r="QU97" s="824"/>
      <c r="QV97" s="813"/>
      <c r="QW97" s="813"/>
      <c r="QX97" s="813"/>
      <c r="QY97" s="813"/>
      <c r="QZ97" s="813"/>
      <c r="RA97" s="813"/>
      <c r="RB97" s="813"/>
      <c r="RC97" s="813"/>
      <c r="RD97" s="813"/>
      <c r="RE97" s="813"/>
      <c r="RF97" s="813"/>
      <c r="RG97" s="813"/>
      <c r="RH97" s="813"/>
      <c r="RI97" s="813"/>
      <c r="RJ97" s="813"/>
      <c r="RK97" s="813"/>
      <c r="RL97" s="813"/>
      <c r="RM97" s="824"/>
      <c r="RN97" s="813"/>
      <c r="RO97" s="813"/>
      <c r="RP97" s="813"/>
      <c r="RQ97" s="813"/>
      <c r="RR97" s="813"/>
      <c r="RS97" s="813"/>
      <c r="RT97" s="813"/>
      <c r="RU97" s="813"/>
      <c r="RV97" s="813"/>
      <c r="RW97" s="813"/>
      <c r="RX97" s="813"/>
      <c r="RY97" s="813"/>
      <c r="RZ97" s="813"/>
      <c r="SA97" s="813"/>
      <c r="SB97" s="813"/>
      <c r="SC97" s="813"/>
      <c r="SD97" s="813"/>
      <c r="SE97" s="813"/>
      <c r="SF97" s="813"/>
      <c r="SG97" s="813"/>
      <c r="SH97" s="813"/>
      <c r="SI97" s="813"/>
      <c r="SJ97" s="813"/>
      <c r="SK97" s="813"/>
      <c r="SL97" s="813"/>
      <c r="SM97" s="813"/>
      <c r="SN97" s="813"/>
      <c r="SO97" s="813"/>
      <c r="SP97" s="813"/>
      <c r="SQ97" s="813"/>
      <c r="SR97" s="813"/>
      <c r="SS97" s="813"/>
      <c r="ST97" s="1015"/>
      <c r="SU97" s="2167"/>
      <c r="SV97" s="2168"/>
      <c r="SW97" s="2168"/>
      <c r="SX97" s="2168"/>
      <c r="SY97" s="1015"/>
      <c r="SZ97" s="2167"/>
      <c r="TA97" s="2438"/>
      <c r="TB97" s="2168"/>
      <c r="TC97" s="2168"/>
      <c r="TD97" s="2167"/>
      <c r="TE97" s="2438"/>
      <c r="TF97" s="2168"/>
      <c r="TG97" s="2168"/>
      <c r="TH97" s="2167"/>
      <c r="TI97" s="2438"/>
      <c r="TJ97" s="2168"/>
      <c r="TK97" s="2168"/>
      <c r="TL97" s="2167"/>
      <c r="TM97" s="2438"/>
      <c r="TN97" s="2168"/>
      <c r="TO97" s="2168"/>
      <c r="TP97" s="2167"/>
      <c r="TQ97" s="2438"/>
      <c r="TR97" s="2168"/>
      <c r="TS97" s="2168"/>
      <c r="TT97" s="2167"/>
      <c r="TU97" s="2438"/>
      <c r="TV97" s="2168"/>
      <c r="TW97" s="2168"/>
      <c r="TX97" s="2167"/>
      <c r="TY97" s="2438"/>
      <c r="TZ97" s="2168"/>
      <c r="UA97" s="2168"/>
      <c r="UB97" s="2167"/>
      <c r="UC97" s="2438"/>
      <c r="UD97" s="2168"/>
      <c r="UE97" s="2168"/>
      <c r="UF97" s="2167"/>
      <c r="UG97" s="2438"/>
      <c r="UH97" s="2168"/>
      <c r="UI97" s="2168"/>
      <c r="UJ97" s="2167"/>
      <c r="UK97" s="2438"/>
      <c r="UL97" s="2168"/>
      <c r="UM97" s="2168"/>
      <c r="UN97" s="2167"/>
      <c r="UO97" s="2438"/>
      <c r="UP97" s="2168"/>
      <c r="UQ97" s="2168"/>
      <c r="UR97" s="2167"/>
      <c r="US97" s="2438"/>
      <c r="UT97" s="2168"/>
      <c r="UU97" s="2168"/>
      <c r="UV97" s="2167"/>
      <c r="UW97" s="2438"/>
      <c r="UX97" s="2168"/>
      <c r="UY97" s="2168"/>
      <c r="UZ97" s="2167"/>
      <c r="VA97" s="2438"/>
      <c r="VB97" s="2168"/>
      <c r="VC97" s="2168"/>
      <c r="VD97" s="2312"/>
      <c r="VE97" s="2168"/>
      <c r="VF97" s="2168"/>
      <c r="VG97" s="2168"/>
      <c r="VH97" s="2168"/>
      <c r="VI97" s="2168"/>
      <c r="VJ97" s="2168"/>
      <c r="VK97" s="2168"/>
      <c r="VL97" s="2168"/>
      <c r="VM97" s="2168"/>
      <c r="VN97" s="2168"/>
      <c r="VO97" s="2168"/>
      <c r="VP97" s="2168"/>
      <c r="VQ97" s="2168"/>
      <c r="VR97" s="2168"/>
      <c r="VS97" s="2168"/>
      <c r="VT97" s="2168"/>
      <c r="VU97" s="2168"/>
      <c r="VV97" s="2168"/>
      <c r="VW97" s="2168"/>
      <c r="VX97" s="2168"/>
      <c r="VY97" s="2168"/>
      <c r="VZ97" s="2168"/>
      <c r="WA97" s="2168"/>
      <c r="WB97" s="2168"/>
      <c r="WC97" s="2168"/>
      <c r="WD97" s="2168"/>
      <c r="WE97" s="2168"/>
      <c r="WF97" s="2168"/>
      <c r="WG97" s="2168"/>
      <c r="WH97" s="2168"/>
      <c r="WI97" s="2168"/>
      <c r="WJ97" s="2168"/>
      <c r="WK97" s="2168"/>
      <c r="WL97" s="2168"/>
      <c r="WM97" s="2168"/>
      <c r="WN97" s="2168"/>
      <c r="WO97" s="2168"/>
      <c r="WP97" s="2168"/>
      <c r="WQ97" s="2168"/>
      <c r="WR97" s="2168"/>
      <c r="WS97" s="2168"/>
      <c r="WT97" s="2168"/>
      <c r="WU97" s="2168"/>
      <c r="WV97" s="2150"/>
      <c r="WW97" s="813"/>
      <c r="WX97" s="813"/>
      <c r="WY97" s="813"/>
      <c r="WZ97" s="813"/>
      <c r="XA97" s="813"/>
      <c r="XB97" s="813"/>
      <c r="XC97" s="813"/>
      <c r="XD97" s="813"/>
      <c r="XE97" s="813"/>
      <c r="XF97" s="813"/>
      <c r="XG97" s="813"/>
      <c r="XH97" s="813"/>
      <c r="XI97" s="813"/>
      <c r="XJ97" s="813"/>
      <c r="XK97" s="813"/>
      <c r="XL97" s="813"/>
      <c r="XM97" s="813"/>
      <c r="XN97" s="813"/>
      <c r="XO97" s="813"/>
      <c r="XP97" s="813"/>
      <c r="XQ97" s="813"/>
      <c r="XR97" s="813"/>
      <c r="XS97" s="813"/>
      <c r="XT97" s="813"/>
      <c r="XU97" s="813"/>
      <c r="XV97" s="813"/>
      <c r="XW97" s="813"/>
      <c r="XX97" s="813"/>
      <c r="XY97" s="813"/>
      <c r="XZ97" s="813"/>
      <c r="YA97" s="813"/>
      <c r="YB97" s="813"/>
      <c r="YC97" s="813"/>
      <c r="YD97" s="813"/>
      <c r="YE97" s="813"/>
      <c r="YF97" s="813"/>
      <c r="YG97" s="813"/>
      <c r="YH97" s="813"/>
      <c r="YI97" s="813"/>
      <c r="YJ97" s="813"/>
      <c r="YK97" s="813"/>
      <c r="YL97" s="813"/>
      <c r="YM97" s="813"/>
      <c r="YN97" s="813"/>
      <c r="YO97" s="813"/>
      <c r="YP97" s="813"/>
      <c r="YQ97" s="813"/>
      <c r="YR97" s="813"/>
      <c r="YS97" s="813"/>
      <c r="YT97" s="813"/>
      <c r="YU97" s="813"/>
      <c r="YV97" s="1161"/>
      <c r="YW97" s="1163"/>
      <c r="YX97" s="821"/>
      <c r="YY97" s="3624"/>
      <c r="YZ97" s="3817"/>
      <c r="ZA97" s="3818"/>
      <c r="ZB97" s="813"/>
      <c r="ZC97" s="821"/>
      <c r="ZD97" s="821"/>
      <c r="ZE97" s="824"/>
      <c r="ZF97" s="821"/>
      <c r="ZG97" s="821"/>
      <c r="ZH97" s="2312"/>
      <c r="ZI97" s="2168"/>
      <c r="ZJ97" s="2168"/>
      <c r="ZK97" s="2695"/>
      <c r="ZL97" s="2168"/>
      <c r="ZM97" s="2168"/>
      <c r="ZN97" s="2708"/>
      <c r="ZO97" s="2708"/>
      <c r="ZP97" s="2574"/>
      <c r="ZQ97" s="2575"/>
      <c r="ZR97" s="2709"/>
      <c r="ZS97" s="2710"/>
      <c r="ZT97" s="3818"/>
      <c r="ZU97" s="3818"/>
      <c r="ZV97" s="3818"/>
      <c r="ZW97" s="3818"/>
      <c r="ZX97" s="3818"/>
      <c r="ZY97" s="3818"/>
      <c r="ZZ97" s="3818"/>
      <c r="AAA97" s="3818"/>
      <c r="AAB97" s="3818"/>
      <c r="AAC97" s="3818"/>
      <c r="AAD97" s="3818"/>
      <c r="AAE97" s="3818"/>
      <c r="AAF97" s="2725"/>
      <c r="AAG97" s="2708"/>
      <c r="AAH97" s="2708"/>
      <c r="AAI97" s="2726"/>
      <c r="AAJ97" s="2574"/>
      <c r="AAK97" s="2709"/>
      <c r="AAL97" s="2575"/>
      <c r="AAM97" s="2709"/>
      <c r="AAN97" s="811"/>
      <c r="AAO97" s="820"/>
      <c r="AAP97" s="811"/>
      <c r="AAQ97" s="828"/>
      <c r="AAR97" s="813"/>
      <c r="AAS97" s="821"/>
      <c r="AAT97" s="813"/>
      <c r="AAU97" s="821"/>
      <c r="AAV97" s="813"/>
      <c r="AAW97" s="821"/>
      <c r="AAX97" s="813"/>
      <c r="AAY97" s="821"/>
      <c r="AAZ97" s="813"/>
      <c r="ABA97" s="813"/>
      <c r="ABB97" s="813"/>
      <c r="ABC97" s="813"/>
      <c r="ABD97" s="813"/>
      <c r="ABE97" s="813"/>
      <c r="ABF97" s="813"/>
      <c r="ABG97" s="813"/>
      <c r="ABH97" s="813"/>
      <c r="ABI97" s="813"/>
      <c r="ABJ97" s="813"/>
      <c r="ABK97" s="813"/>
      <c r="ABL97" s="813"/>
      <c r="ABM97" s="813"/>
      <c r="ABN97" s="813"/>
      <c r="ABO97" s="813"/>
      <c r="ABP97" s="824"/>
      <c r="ABQ97" s="813"/>
      <c r="ABR97" s="813"/>
      <c r="ABS97" s="813"/>
      <c r="ABT97" s="813"/>
      <c r="ABU97" s="813"/>
      <c r="ABV97" s="813"/>
      <c r="ABW97" s="813"/>
      <c r="ABX97" s="813"/>
      <c r="ABY97" s="813"/>
      <c r="ABZ97" s="813"/>
      <c r="ACA97" s="821"/>
      <c r="ACB97" s="813"/>
      <c r="ACC97" s="813"/>
      <c r="ACD97" s="813"/>
      <c r="ACE97" s="813"/>
      <c r="ACF97" s="813"/>
      <c r="ACG97" s="813"/>
      <c r="ACH97" s="813"/>
      <c r="ACI97" s="813"/>
      <c r="ACJ97" s="813"/>
      <c r="ACK97" s="821"/>
      <c r="ACL97" s="813"/>
      <c r="ACM97" s="813"/>
      <c r="ACN97" s="813"/>
      <c r="ACO97" s="813"/>
      <c r="ACP97" s="813"/>
      <c r="ACQ97" s="813"/>
      <c r="ACR97" s="813"/>
      <c r="ACS97" s="821"/>
      <c r="ACT97" s="813"/>
      <c r="ACU97" s="813"/>
      <c r="ACV97" s="813"/>
      <c r="ACW97" s="813"/>
      <c r="ACX97" s="813"/>
      <c r="ACY97" s="813"/>
      <c r="ACZ97" s="813"/>
      <c r="ADA97" s="813"/>
      <c r="ADB97" s="813"/>
      <c r="ADC97" s="821"/>
      <c r="ADD97" s="813"/>
      <c r="ADE97" s="813"/>
      <c r="ADF97" s="813"/>
      <c r="ADG97" s="813"/>
      <c r="ADH97" s="813"/>
      <c r="ADI97" s="821"/>
      <c r="ADJ97" s="813"/>
      <c r="ADK97" s="813"/>
      <c r="ADL97" s="813"/>
      <c r="ADM97" s="813"/>
      <c r="ADN97" s="813"/>
      <c r="ADO97" s="813"/>
      <c r="ADP97" s="813"/>
      <c r="ADQ97" s="813"/>
      <c r="ADR97" s="813"/>
      <c r="ADS97" s="821"/>
      <c r="ADT97" s="813"/>
      <c r="ADU97" s="813"/>
      <c r="ADV97" s="813"/>
      <c r="ADW97" s="813"/>
      <c r="ADX97" s="813"/>
      <c r="ADY97" s="821"/>
      <c r="ADZ97" s="823"/>
      <c r="AEA97" s="813"/>
      <c r="AEB97" s="813"/>
      <c r="AEC97" s="821"/>
      <c r="AED97" s="813"/>
      <c r="AEE97" s="813"/>
      <c r="AEF97" s="821"/>
      <c r="AEG97" s="813"/>
      <c r="AEH97" s="813"/>
      <c r="AEI97" s="2420"/>
      <c r="AEJ97" s="813"/>
      <c r="AEK97" s="813"/>
      <c r="AEL97" s="821"/>
      <c r="AEM97" s="813"/>
      <c r="AEN97" s="813"/>
      <c r="AEO97" s="813"/>
      <c r="AEP97" s="2168"/>
      <c r="AEQ97" s="2168"/>
      <c r="AER97" s="2168"/>
      <c r="AES97" s="2168"/>
      <c r="AET97" s="2168"/>
      <c r="AEU97" s="2168"/>
      <c r="AEV97" s="2168"/>
      <c r="AEW97" s="2168"/>
      <c r="AEX97" s="2168"/>
      <c r="AEY97" s="2168"/>
      <c r="AEZ97" s="2168"/>
      <c r="AFA97" s="2168"/>
      <c r="AFB97" s="2168"/>
      <c r="AFC97" s="2168"/>
      <c r="AFD97" s="2168"/>
      <c r="AFE97" s="2168"/>
      <c r="AFF97" s="2168"/>
      <c r="AFG97" s="2168"/>
      <c r="AFH97" s="2168"/>
      <c r="AFI97" s="2168"/>
      <c r="AFJ97" s="2168"/>
      <c r="AFK97" s="2168"/>
      <c r="AFL97" s="2168"/>
      <c r="AFM97" s="2168"/>
      <c r="AFN97" s="813"/>
      <c r="AFO97" s="813"/>
      <c r="AFP97" s="813"/>
      <c r="AFQ97" s="813"/>
      <c r="AFR97" s="813"/>
      <c r="AFS97" s="813"/>
      <c r="AFT97" s="813"/>
      <c r="AFU97" s="813"/>
      <c r="AFV97" s="813"/>
      <c r="AFW97" s="813"/>
      <c r="AFX97" s="813"/>
      <c r="AFY97" s="813"/>
      <c r="AFZ97" s="813"/>
      <c r="AGA97" s="813"/>
      <c r="AGB97" s="813"/>
      <c r="AGC97" s="813"/>
      <c r="AGD97" s="813"/>
      <c r="AGE97" s="813"/>
      <c r="AGF97" s="813"/>
      <c r="AGG97" s="813"/>
      <c r="AGH97" s="813"/>
      <c r="AGI97" s="813"/>
      <c r="AGJ97" s="813"/>
      <c r="AGK97" s="813"/>
      <c r="AGL97" s="813"/>
      <c r="AGM97" s="813"/>
      <c r="AGN97" s="813"/>
      <c r="AGO97" s="813"/>
      <c r="AGP97" s="813"/>
      <c r="AGQ97" s="813"/>
      <c r="AGR97" s="813"/>
      <c r="AGS97" s="813"/>
      <c r="AGT97" s="813"/>
      <c r="AGU97" s="813"/>
      <c r="AGV97" s="813"/>
      <c r="AGW97" s="813"/>
      <c r="AGX97" s="813"/>
      <c r="AGY97" s="813"/>
      <c r="AGZ97" s="813"/>
      <c r="AHA97" s="813"/>
      <c r="AHB97" s="813"/>
      <c r="AHC97" s="813"/>
      <c r="AHD97" s="813"/>
      <c r="AHE97" s="813"/>
      <c r="AHF97" s="813"/>
      <c r="AHG97" s="813"/>
      <c r="AHH97" s="813"/>
      <c r="AHI97" s="813"/>
      <c r="AHJ97" s="813"/>
      <c r="AHK97" s="813"/>
      <c r="AHL97" s="813"/>
      <c r="AHM97" s="813"/>
      <c r="AHN97" s="813"/>
      <c r="AHO97" s="813"/>
      <c r="AHP97" s="813"/>
      <c r="AHQ97" s="813"/>
      <c r="AHR97" s="813"/>
      <c r="AHS97" s="813"/>
      <c r="AHT97" s="813"/>
      <c r="AHU97" s="813"/>
      <c r="AHV97" s="813"/>
      <c r="AHW97" s="813"/>
      <c r="AHX97" s="813"/>
      <c r="AHY97" s="813"/>
      <c r="AHZ97" s="813"/>
      <c r="AIA97" s="813"/>
      <c r="AIB97" s="2737"/>
      <c r="AIC97" s="824"/>
      <c r="AID97" s="813"/>
      <c r="AIE97" s="813"/>
      <c r="AIF97" s="824"/>
      <c r="AIG97" s="813"/>
      <c r="AIH97" s="813"/>
      <c r="AII97" s="813"/>
      <c r="AIJ97" s="813"/>
      <c r="AIK97" s="813"/>
      <c r="AIL97" s="1173"/>
      <c r="AIM97" s="1177"/>
      <c r="AIN97" s="1017"/>
      <c r="AIO97" s="813"/>
      <c r="AIP97" s="813"/>
      <c r="AIQ97" s="813"/>
      <c r="AIR97" s="1173"/>
      <c r="AIS97" s="1177"/>
      <c r="AIT97" s="1017"/>
      <c r="AIU97" s="813"/>
      <c r="AIV97" s="813"/>
      <c r="AIW97" s="813"/>
      <c r="AIX97" s="1173"/>
      <c r="AIY97" s="1177"/>
      <c r="AIZ97" s="1017"/>
      <c r="AJA97" s="813"/>
      <c r="AJB97" s="813"/>
      <c r="AJC97" s="813"/>
      <c r="AJD97" s="824"/>
      <c r="AJE97" s="813"/>
      <c r="AJF97" s="813"/>
      <c r="AJG97" s="813"/>
      <c r="AJH97" s="813"/>
      <c r="AJI97" s="813"/>
      <c r="AJJ97" s="3811"/>
      <c r="AJK97" s="3812"/>
      <c r="AJL97" s="3812"/>
      <c r="AJM97" s="813"/>
      <c r="AJN97" s="813"/>
      <c r="AJO97" s="813"/>
      <c r="AJP97" s="3623"/>
      <c r="AJQ97" s="3624"/>
      <c r="AJR97" s="3624"/>
      <c r="AJS97" s="813"/>
      <c r="AJT97" s="813"/>
      <c r="AJU97" s="813"/>
      <c r="AJV97" s="1181"/>
      <c r="AJW97" s="1177"/>
      <c r="AJX97" s="1177"/>
      <c r="AJY97" s="1177"/>
      <c r="AJZ97" s="1177"/>
      <c r="AKA97" s="1177"/>
      <c r="AKB97" s="1177"/>
      <c r="AKC97" s="1177"/>
      <c r="AKD97" s="1177"/>
      <c r="AKE97" s="1177"/>
      <c r="AKF97" s="1177"/>
      <c r="AKG97" s="1015"/>
      <c r="AKH97" s="831"/>
      <c r="AKI97" s="831"/>
      <c r="AKJ97" s="831"/>
      <c r="AKK97" s="831"/>
      <c r="AKL97" s="831"/>
      <c r="AKM97" s="831"/>
      <c r="AKN97" s="831"/>
      <c r="AKO97" s="831"/>
      <c r="AKP97" s="831"/>
      <c r="AKQ97" s="831"/>
      <c r="AKR97" s="831"/>
      <c r="AKS97" s="813"/>
      <c r="AKT97" s="824"/>
      <c r="AKU97" s="813"/>
      <c r="AKV97" s="813"/>
      <c r="AKW97" s="813"/>
      <c r="AKX97" s="813"/>
      <c r="AKY97" s="813"/>
      <c r="AKZ97" s="813"/>
      <c r="ALA97" s="813"/>
      <c r="ALB97" s="813"/>
      <c r="ALC97" s="813"/>
      <c r="ALD97" s="813"/>
      <c r="ALE97" s="813"/>
      <c r="ALF97" s="813"/>
      <c r="ALG97" s="813"/>
      <c r="ALH97" s="813"/>
      <c r="ALI97" s="813"/>
      <c r="ALJ97" s="824"/>
      <c r="ALK97" s="813"/>
      <c r="ALL97" s="813"/>
      <c r="ALM97" s="813"/>
      <c r="ALN97" s="813"/>
      <c r="ALO97" s="813"/>
      <c r="ALP97" s="813"/>
      <c r="ALQ97" s="823"/>
      <c r="ALR97" s="821"/>
      <c r="ALS97" s="821"/>
      <c r="ALT97" s="821"/>
      <c r="ALU97" s="821"/>
      <c r="ALV97" s="821"/>
      <c r="ALW97" s="1014"/>
      <c r="ALX97" s="824"/>
      <c r="ALY97" s="813"/>
      <c r="ALZ97" s="813"/>
      <c r="AMA97" s="813"/>
      <c r="AMB97" s="813"/>
      <c r="AMC97" s="813"/>
      <c r="AMD97" s="813"/>
      <c r="AME97" s="813"/>
      <c r="AMF97" s="813"/>
      <c r="AMG97" s="813"/>
      <c r="AMH97" s="813"/>
      <c r="AMI97" s="813"/>
      <c r="AMJ97" s="813"/>
      <c r="AMK97" s="813"/>
      <c r="AML97" s="824"/>
      <c r="AMM97" s="813"/>
      <c r="AMN97" s="813"/>
      <c r="AMO97" s="824"/>
      <c r="AMP97" s="813"/>
      <c r="AMQ97" s="813"/>
      <c r="AMR97" s="813"/>
      <c r="AMS97" s="813"/>
      <c r="AMT97" s="1015"/>
      <c r="AMU97" s="824"/>
      <c r="AMV97" s="813"/>
      <c r="AMW97" s="813"/>
      <c r="AMX97" s="824"/>
      <c r="AMY97" s="813"/>
      <c r="AMZ97" s="813"/>
      <c r="ANA97" s="813"/>
      <c r="ANB97" s="813"/>
      <c r="ANC97" s="813"/>
      <c r="AND97" s="1207"/>
      <c r="ANE97" s="1208"/>
      <c r="ANF97" s="1208"/>
      <c r="ANG97" s="1208"/>
      <c r="ANH97" s="813"/>
      <c r="ANI97" s="813"/>
      <c r="ANJ97" s="813"/>
      <c r="ANK97" s="813"/>
      <c r="ANL97" s="813"/>
      <c r="ANM97" s="813"/>
      <c r="ANN97" s="824"/>
      <c r="ANO97" s="813"/>
      <c r="ANP97" s="813"/>
      <c r="ANQ97" s="813"/>
      <c r="ANR97" s="813"/>
      <c r="ANS97" s="813"/>
      <c r="ANT97" s="813"/>
      <c r="ANU97" s="813"/>
      <c r="ANV97" s="813"/>
      <c r="ANW97" s="813"/>
      <c r="ANX97" s="824"/>
      <c r="ANY97" s="821"/>
      <c r="ANZ97" s="1095"/>
      <c r="AOA97" s="821"/>
      <c r="AOB97" s="1095"/>
      <c r="AOC97" s="821"/>
      <c r="AOD97" s="1095"/>
      <c r="AOE97" s="1014"/>
      <c r="AOF97" s="2708"/>
      <c r="AOG97" s="2708"/>
      <c r="AOH97" s="2726"/>
      <c r="AOI97" s="2708"/>
      <c r="AOJ97" s="2708"/>
      <c r="AOK97" s="2726"/>
      <c r="AOL97" s="2708"/>
      <c r="AOM97" s="2708"/>
      <c r="AON97" s="2726"/>
      <c r="AOO97" s="2708"/>
      <c r="AOP97" s="2708"/>
      <c r="AOQ97" s="2726"/>
      <c r="AOR97" s="824"/>
      <c r="AOS97" s="813"/>
      <c r="AOT97" s="813"/>
      <c r="AOU97" s="813"/>
      <c r="AOV97" s="813"/>
      <c r="AOW97" s="813"/>
      <c r="AOX97" s="813"/>
      <c r="AOY97" s="813"/>
      <c r="AOZ97" s="813"/>
      <c r="APA97" s="813"/>
      <c r="APB97" s="824"/>
      <c r="APC97" s="813"/>
      <c r="APD97" s="813"/>
      <c r="APE97" s="813"/>
      <c r="APF97" s="813"/>
      <c r="APG97" s="813"/>
      <c r="APH97" s="813"/>
      <c r="API97" s="813"/>
      <c r="APJ97" s="813"/>
      <c r="APK97" s="813"/>
      <c r="APL97" s="813"/>
      <c r="APM97" s="813"/>
      <c r="APN97" s="813"/>
      <c r="APO97" s="813"/>
      <c r="APP97" s="813"/>
      <c r="APQ97" s="813"/>
      <c r="APR97" s="823"/>
      <c r="APS97" s="821"/>
      <c r="APT97" s="821"/>
      <c r="APU97" s="813"/>
      <c r="APV97" s="813"/>
      <c r="APW97" s="813"/>
      <c r="APX97" s="813"/>
      <c r="APY97" s="813"/>
      <c r="APZ97" s="813"/>
      <c r="AQA97" s="813"/>
      <c r="AQB97" s="813"/>
      <c r="AQC97" s="813"/>
      <c r="AQD97" s="813"/>
      <c r="AQE97" s="813"/>
      <c r="AQF97" s="813"/>
      <c r="AQG97" s="813"/>
      <c r="AQH97" s="813"/>
      <c r="AQI97" s="813"/>
      <c r="AQJ97" s="813"/>
      <c r="AQK97" s="813"/>
      <c r="AQL97" s="813"/>
      <c r="AQM97" s="987"/>
      <c r="AQN97" s="821"/>
      <c r="AQO97" s="821"/>
      <c r="AQP97" s="821"/>
      <c r="AQQ97" s="821"/>
      <c r="AQR97" s="821"/>
      <c r="AQS97" s="1017"/>
      <c r="AQT97" s="1177"/>
      <c r="AQU97" s="1017"/>
      <c r="AQV97" s="1017"/>
      <c r="AQW97" s="1017"/>
      <c r="AQX97" s="1177"/>
      <c r="AQY97" s="1017"/>
      <c r="AQZ97" s="1017"/>
      <c r="ARA97" s="1017"/>
      <c r="ARB97" s="1017"/>
      <c r="ARC97" s="1017"/>
      <c r="ARD97" s="1017"/>
      <c r="ARE97" s="1017"/>
      <c r="ARF97" s="1017"/>
      <c r="ARG97" s="1177"/>
      <c r="ARH97" s="1017"/>
      <c r="ARI97" s="821"/>
      <c r="ARJ97" s="831"/>
      <c r="ARK97" s="821"/>
      <c r="ARL97" s="1017"/>
      <c r="ARM97" s="821"/>
      <c r="ARN97" s="813"/>
      <c r="ARO97" s="813"/>
      <c r="ARP97" s="810"/>
      <c r="ARQ97" s="820"/>
      <c r="ARR97" s="811"/>
      <c r="ARS97" s="815"/>
      <c r="ART97" s="821"/>
      <c r="ARU97" s="821"/>
      <c r="ARV97" s="821" t="s">
        <v>31</v>
      </c>
      <c r="ARW97" s="821" t="s">
        <v>31</v>
      </c>
      <c r="ARX97" s="1036" t="s">
        <v>31</v>
      </c>
      <c r="ARY97" s="813"/>
      <c r="ARZ97" s="821"/>
      <c r="ASA97" s="821"/>
      <c r="ASB97" s="813"/>
      <c r="ASC97" s="813"/>
      <c r="ASD97" s="813"/>
      <c r="ASE97" s="813"/>
      <c r="ASF97" s="813"/>
      <c r="ASG97" s="813"/>
      <c r="ASH97" s="813"/>
      <c r="ASI97" s="813"/>
      <c r="ASJ97" s="813"/>
      <c r="ASK97" s="813"/>
      <c r="ASL97" s="813"/>
      <c r="ASM97" s="821"/>
      <c r="ASN97" s="821"/>
      <c r="ASO97" s="821"/>
      <c r="ASP97" s="821"/>
      <c r="ASQ97" s="821"/>
      <c r="ASR97" s="821"/>
      <c r="ASS97" s="821"/>
      <c r="AST97" s="821"/>
      <c r="ASU97" s="821"/>
      <c r="ASV97" s="821"/>
      <c r="ASW97" s="813"/>
      <c r="ASX97" s="813"/>
      <c r="ASY97" s="813"/>
      <c r="ASZ97" s="813"/>
      <c r="ATA97" s="813"/>
      <c r="ATB97" s="813"/>
      <c r="ATC97" s="813"/>
      <c r="ATD97" s="813"/>
      <c r="ATE97" s="813"/>
      <c r="ATF97" s="821"/>
      <c r="ATG97" s="821"/>
      <c r="ATH97" s="821"/>
      <c r="ATI97" s="821"/>
      <c r="ATJ97" s="821"/>
      <c r="ATK97" s="821"/>
      <c r="ATL97" s="821"/>
      <c r="ATM97" s="821"/>
      <c r="ATN97" s="821"/>
      <c r="ATO97" s="821"/>
      <c r="ATP97" s="813"/>
      <c r="ATQ97" s="813"/>
      <c r="ATR97" s="813"/>
      <c r="ATS97" s="813"/>
      <c r="ATT97" s="813"/>
      <c r="ATU97" s="813"/>
      <c r="ATV97" s="813"/>
      <c r="ATW97" s="813"/>
      <c r="ATX97" s="813"/>
      <c r="ATY97" s="821"/>
      <c r="ATZ97" s="821"/>
      <c r="AUA97" s="821"/>
      <c r="AUB97" s="821"/>
      <c r="AUC97" s="821"/>
      <c r="AUD97" s="821"/>
      <c r="AUE97" s="821"/>
      <c r="AUF97" s="821"/>
      <c r="AUG97" s="821"/>
      <c r="AUH97" s="821"/>
      <c r="AUI97" s="813"/>
      <c r="AUJ97" s="813"/>
      <c r="AUK97" s="810"/>
      <c r="AUL97" s="811"/>
      <c r="AUM97" s="811"/>
      <c r="AUN97" s="811"/>
      <c r="AUO97" s="811"/>
      <c r="AUP97" s="815"/>
      <c r="AUQ97" s="813"/>
      <c r="AUR97" s="813"/>
      <c r="AUS97" s="813"/>
      <c r="AUT97" s="813"/>
      <c r="AUU97" s="813"/>
      <c r="AUV97" s="813"/>
      <c r="AUW97" s="813"/>
      <c r="AUX97" s="813"/>
      <c r="AUY97" s="813"/>
      <c r="AUZ97" s="813"/>
      <c r="AVA97" s="813"/>
      <c r="AVB97" s="813"/>
      <c r="AVC97" s="813"/>
      <c r="AVD97" s="813"/>
      <c r="AVE97" s="813"/>
      <c r="AVF97" s="813"/>
      <c r="AVG97" s="811"/>
      <c r="AVH97" s="813"/>
      <c r="AVI97" s="813"/>
      <c r="AVJ97" s="813"/>
      <c r="AVK97" s="813"/>
      <c r="AVL97" s="824"/>
      <c r="AVM97" s="813"/>
      <c r="AVN97" s="821"/>
      <c r="AVO97" s="813"/>
      <c r="AVP97" s="813"/>
      <c r="AVQ97" s="821"/>
      <c r="AVR97" s="813"/>
      <c r="AVS97" s="813"/>
      <c r="AVT97" s="821"/>
      <c r="AVU97" s="813"/>
      <c r="AVV97" s="813"/>
      <c r="AVW97" s="821"/>
      <c r="AVX97" s="813"/>
      <c r="AVY97" s="1014"/>
      <c r="AVZ97" s="824"/>
      <c r="AWA97" s="813"/>
      <c r="AWB97" s="821"/>
      <c r="AWC97" s="813"/>
      <c r="AWD97" s="813"/>
      <c r="AWE97" s="821"/>
      <c r="AWF97" s="813"/>
      <c r="AWG97" s="813"/>
      <c r="AWH97" s="821"/>
      <c r="AWI97" s="823"/>
      <c r="AWJ97" s="821"/>
      <c r="AWK97" s="821"/>
      <c r="AWL97" s="821"/>
      <c r="AWM97" s="821"/>
      <c r="AWN97" s="821"/>
      <c r="AWO97" s="821"/>
      <c r="AWP97" s="821"/>
      <c r="AWQ97" s="821"/>
      <c r="AWR97" s="821"/>
      <c r="AWS97" s="824"/>
      <c r="AWT97" s="813"/>
      <c r="AWU97" s="813"/>
      <c r="AWV97" s="813"/>
      <c r="AWW97" s="813"/>
      <c r="AWX97" s="813"/>
      <c r="AWY97" s="813"/>
      <c r="AWZ97" s="813"/>
      <c r="AXA97" s="813"/>
      <c r="AXB97" s="813"/>
      <c r="AXC97" s="813"/>
      <c r="AXD97" s="813"/>
      <c r="AXE97" s="813"/>
      <c r="AXF97" s="813"/>
      <c r="AXG97" s="813"/>
      <c r="AXH97" s="813"/>
      <c r="AXI97" s="813"/>
      <c r="AXK97" s="2599"/>
      <c r="AXL97" s="2599"/>
      <c r="AXM97" s="2599"/>
      <c r="AXN97" s="2599"/>
      <c r="AXO97" s="2599"/>
      <c r="AXP97" s="2599"/>
      <c r="AXQ97" s="2026"/>
      <c r="AXR97" s="2026"/>
      <c r="AXS97" s="2026"/>
      <c r="AXT97" s="2026"/>
      <c r="AXU97" s="2026"/>
      <c r="AXV97" s="2026"/>
      <c r="AXW97" s="2026"/>
      <c r="AXX97" s="2026"/>
      <c r="AXY97" s="2026"/>
      <c r="AXZ97" s="2026"/>
      <c r="AYA97" s="2026"/>
      <c r="AYB97" s="2026"/>
      <c r="AYC97" s="2125"/>
      <c r="AYD97" s="2026"/>
      <c r="AYE97" s="2026"/>
      <c r="AYF97" s="2026"/>
      <c r="AYG97" s="2026"/>
      <c r="AYH97" s="2026"/>
      <c r="AYI97" s="2026"/>
      <c r="AYJ97" s="2026"/>
      <c r="AYK97" s="2026"/>
      <c r="AYL97" s="2026"/>
      <c r="AYM97" s="2026"/>
      <c r="AYN97" s="2026"/>
      <c r="AYO97" s="2026"/>
      <c r="AYP97" s="2026"/>
      <c r="AYQ97" s="2026"/>
      <c r="AYR97" s="2026"/>
      <c r="AYS97" s="2026"/>
      <c r="AYT97" s="2026"/>
      <c r="AYU97" s="2026"/>
      <c r="AYV97" s="2026"/>
      <c r="AYW97" s="2026"/>
      <c r="AYX97" s="2026"/>
      <c r="AYY97" s="2026"/>
      <c r="AYZ97" s="2026"/>
      <c r="AZA97" s="2026"/>
      <c r="AZB97" s="2026"/>
      <c r="AZC97" s="2026"/>
      <c r="AZD97" s="2026"/>
      <c r="AZE97" s="2026"/>
      <c r="AZF97" s="2026"/>
      <c r="AZG97" s="2026"/>
      <c r="AZH97" s="2026"/>
      <c r="AZI97" s="2026"/>
      <c r="AZJ97" s="2026"/>
      <c r="AZK97" s="2026"/>
      <c r="AZL97" s="2026"/>
      <c r="AZM97" s="2026"/>
      <c r="AZN97" s="2026"/>
      <c r="AZO97" s="2026"/>
      <c r="AZP97" s="2026"/>
      <c r="AZQ97" s="2026"/>
      <c r="AZR97" s="2026"/>
      <c r="AZS97" s="2026"/>
      <c r="AZT97" s="2026"/>
      <c r="AZU97" s="2026"/>
      <c r="AZV97" s="2026"/>
      <c r="AZW97" s="2026"/>
      <c r="AZX97" s="2026"/>
      <c r="AZY97" s="2125"/>
      <c r="AZZ97" s="2026"/>
      <c r="BAA97" s="2026"/>
      <c r="BAB97" s="2026"/>
      <c r="BAC97" s="2026"/>
      <c r="BAD97" s="2026"/>
      <c r="BAE97" s="2026"/>
      <c r="BAF97" s="2026"/>
      <c r="BAG97" s="2026"/>
      <c r="BAH97" s="2026"/>
      <c r="BAI97" s="2026"/>
      <c r="BAJ97" s="2026"/>
      <c r="BAK97" s="2125"/>
      <c r="BAL97" s="2026"/>
      <c r="BAM97" s="2026"/>
      <c r="BAN97" s="2026"/>
      <c r="BAO97" s="2026"/>
      <c r="BAP97" s="2026"/>
      <c r="BAQ97" s="2026"/>
      <c r="BAR97" s="2026"/>
      <c r="BAS97" s="2026"/>
      <c r="BAT97" s="2026"/>
      <c r="BAU97" s="2026"/>
      <c r="BAV97" s="2026"/>
      <c r="BAW97" s="4159"/>
      <c r="BAX97" s="4159"/>
      <c r="BAY97" s="4159"/>
      <c r="BAZ97" s="4159"/>
      <c r="BBA97" s="2026"/>
      <c r="BBB97" s="2026"/>
      <c r="BBC97" s="2026"/>
      <c r="BBD97" s="2026"/>
      <c r="BBE97" s="2125"/>
      <c r="BBF97" s="2026"/>
      <c r="BBG97" s="2026"/>
      <c r="BBH97" s="2026"/>
      <c r="BBI97" s="2026"/>
      <c r="BBJ97" s="2026"/>
      <c r="BBK97" s="2026"/>
      <c r="BBL97" s="2026"/>
      <c r="BBM97" s="2026"/>
      <c r="BBN97" s="2026"/>
      <c r="BBO97" s="2026"/>
      <c r="BBP97" s="2026"/>
      <c r="BBQ97" s="2125"/>
      <c r="BBR97" s="2026"/>
      <c r="BBS97" s="2026"/>
      <c r="BBT97" s="2026"/>
      <c r="BBU97" s="2026"/>
      <c r="BBV97" s="2026"/>
      <c r="BBW97" s="2026"/>
      <c r="BBX97" s="2026"/>
      <c r="BBY97" s="2026"/>
      <c r="BBZ97" s="2026"/>
      <c r="BCA97" s="2026"/>
      <c r="BCB97" s="2026"/>
      <c r="BCC97" s="2026"/>
      <c r="BCD97" s="2026"/>
      <c r="BCE97" s="2026"/>
      <c r="BCF97" s="2026"/>
      <c r="BCG97" s="2026"/>
      <c r="BCH97" s="2026"/>
      <c r="BCI97" s="2026"/>
      <c r="BCJ97" s="2026"/>
      <c r="BCK97" s="2026"/>
      <c r="BCL97" s="2026"/>
      <c r="BCM97" s="2026"/>
      <c r="BCN97" s="2026"/>
      <c r="BCO97" s="2026"/>
      <c r="BCP97" s="2026"/>
      <c r="BCQ97" s="2026"/>
      <c r="BCR97" s="2026"/>
      <c r="BCS97" s="2026"/>
      <c r="BCT97" s="2026"/>
      <c r="BCU97" s="2026"/>
      <c r="BCV97" s="2026"/>
      <c r="BCW97" s="2026"/>
      <c r="BCX97" s="2026"/>
      <c r="BCY97" s="2026"/>
      <c r="BCZ97" s="2026"/>
      <c r="BDA97" s="2026"/>
      <c r="BDB97" s="2026"/>
      <c r="BDC97" s="2026"/>
      <c r="BDD97" s="2026"/>
      <c r="BDE97" s="2026"/>
      <c r="BDF97" s="2026"/>
      <c r="BDG97" s="2026"/>
      <c r="BDH97" s="2026"/>
      <c r="BDI97" s="2026"/>
      <c r="BDJ97" s="2026"/>
      <c r="BDK97" s="2026"/>
      <c r="BDL97" s="2026"/>
      <c r="BDM97" s="2026"/>
      <c r="BDN97" s="2026"/>
      <c r="BDO97" s="2026"/>
      <c r="BDP97" s="2026"/>
      <c r="BDQ97" s="2026"/>
      <c r="BDR97" s="2026"/>
      <c r="BDS97" s="2026"/>
      <c r="BDT97" s="2026"/>
      <c r="BDU97" s="2026"/>
      <c r="BDV97" s="2026"/>
      <c r="BDW97" s="2026"/>
      <c r="BDX97" s="2026"/>
      <c r="BDY97" s="2026"/>
      <c r="BDZ97" s="2026"/>
      <c r="BEA97" s="2026"/>
      <c r="BEB97" s="2026"/>
      <c r="BEC97" s="2026"/>
      <c r="BED97" s="2026"/>
      <c r="BEE97" s="2026"/>
      <c r="BEF97" s="2026"/>
      <c r="BEG97" s="2026"/>
      <c r="BEH97" s="2026"/>
      <c r="BEI97" s="2026"/>
      <c r="BEJ97" s="2026"/>
      <c r="BEK97" s="2026"/>
      <c r="BEL97" s="2026"/>
      <c r="BEM97" s="2026"/>
      <c r="BEN97" s="2026"/>
      <c r="BEO97" s="2026"/>
      <c r="BEP97" s="2026"/>
      <c r="BEQ97" s="2026"/>
      <c r="BER97" s="2026"/>
      <c r="BES97" s="2026"/>
      <c r="BET97" s="2026"/>
      <c r="BEU97" s="2026"/>
      <c r="BEV97" s="2026"/>
      <c r="BEW97" s="2125"/>
      <c r="BEX97" s="2026"/>
      <c r="BEY97" s="2026"/>
      <c r="BEZ97" s="2026"/>
      <c r="BFA97" s="2026"/>
      <c r="BFB97" s="2026"/>
      <c r="BFC97" s="2026"/>
      <c r="BFD97" s="2026"/>
      <c r="BFE97" s="2026"/>
      <c r="BFF97" s="2026"/>
      <c r="BFG97" s="2026"/>
      <c r="BFH97" s="2026"/>
      <c r="BFI97" s="2600"/>
      <c r="BFJ97" s="2599"/>
      <c r="BFK97" s="2599"/>
      <c r="BFL97" s="2599"/>
      <c r="BFM97" s="2599"/>
      <c r="BFN97" s="2599"/>
      <c r="BFO97" s="2599"/>
      <c r="BFP97" s="2599"/>
      <c r="BFQ97" s="2599"/>
      <c r="BFR97" s="2599"/>
      <c r="BFS97" s="824"/>
      <c r="BFT97" s="813"/>
      <c r="BFU97" s="813"/>
      <c r="BFV97" s="813"/>
      <c r="BFW97" s="813"/>
      <c r="BFX97" s="813"/>
      <c r="BFY97" s="813"/>
      <c r="BFZ97" s="813"/>
      <c r="BGA97" s="813"/>
      <c r="BGB97" s="813"/>
      <c r="BGC97" s="824"/>
      <c r="BGD97" s="813"/>
      <c r="BGE97" s="813"/>
      <c r="BGF97" s="813"/>
      <c r="BGG97" s="813"/>
      <c r="BGH97" s="813"/>
      <c r="BGI97" s="813"/>
      <c r="BGJ97" s="813"/>
      <c r="BGK97" s="813"/>
      <c r="BGL97" s="813"/>
      <c r="BGM97" s="824"/>
      <c r="BGN97" s="813"/>
      <c r="BGO97" s="813"/>
      <c r="BGP97" s="813"/>
      <c r="BGQ97" s="813"/>
      <c r="BGR97" s="813"/>
      <c r="BGS97" s="813"/>
      <c r="BGT97" s="813"/>
      <c r="BGU97" s="813"/>
      <c r="BGV97" s="813"/>
      <c r="BGW97" s="824"/>
      <c r="BGX97" s="813"/>
      <c r="BGY97" s="813"/>
      <c r="BGZ97" s="813"/>
      <c r="BHA97" s="813"/>
      <c r="BHB97" s="813"/>
      <c r="BHC97" s="813"/>
      <c r="BHD97" s="813"/>
      <c r="BHE97" s="813"/>
      <c r="BHF97" s="813"/>
      <c r="BHG97" s="824"/>
      <c r="BHH97" s="813"/>
      <c r="BHI97" s="813"/>
      <c r="BHJ97" s="813"/>
      <c r="BHK97" s="813"/>
      <c r="BHL97" s="813"/>
      <c r="BHM97" s="813"/>
      <c r="BHN97" s="813"/>
      <c r="BHO97" s="813"/>
      <c r="BHP97" s="813"/>
      <c r="BHQ97" s="824"/>
      <c r="BHR97" s="813"/>
      <c r="BHS97" s="813"/>
      <c r="BHT97" s="813"/>
      <c r="BHU97" s="813"/>
      <c r="BHV97" s="813"/>
      <c r="BHW97" s="813"/>
      <c r="BHX97" s="813"/>
      <c r="BHY97" s="813"/>
      <c r="BHZ97" s="813"/>
      <c r="BIA97" s="824"/>
      <c r="BIB97" s="813"/>
      <c r="BIC97" s="813"/>
      <c r="BID97" s="813"/>
      <c r="BIE97" s="813"/>
      <c r="BIF97" s="813"/>
      <c r="BIG97" s="813"/>
      <c r="BIH97" s="824"/>
      <c r="BII97" s="813"/>
      <c r="BIJ97" s="813"/>
      <c r="BIK97" s="824"/>
      <c r="BIL97" s="813"/>
      <c r="BIM97" s="813"/>
      <c r="BIN97" s="813"/>
      <c r="BIO97" s="824"/>
      <c r="BIP97" s="813"/>
      <c r="BIQ97" s="813"/>
      <c r="BIR97" s="813"/>
      <c r="BIS97" s="813"/>
      <c r="BIT97" s="813"/>
      <c r="BIU97" s="813"/>
      <c r="BIV97" s="813"/>
      <c r="BIW97" s="813"/>
      <c r="BIX97" s="813"/>
      <c r="BIY97" s="813"/>
      <c r="BIZ97" s="813"/>
      <c r="BJA97" s="2601"/>
      <c r="BJB97" s="2601"/>
      <c r="BJC97" s="2602"/>
      <c r="BJD97" s="2602"/>
      <c r="BJE97" s="2603"/>
      <c r="BJF97" s="2603"/>
      <c r="BJG97" s="2603"/>
      <c r="BJH97" s="2603"/>
      <c r="BJI97" s="2603"/>
      <c r="BJJ97" s="2603"/>
      <c r="BJK97" s="2604"/>
      <c r="BJL97" s="2601"/>
      <c r="BJM97" s="2602"/>
      <c r="BJN97" s="2602"/>
      <c r="BJO97" s="2602"/>
      <c r="BJP97" s="2604"/>
      <c r="BJQ97" s="2601"/>
      <c r="BJR97" s="2602"/>
      <c r="BJS97" s="2602"/>
      <c r="BJT97" s="2602"/>
      <c r="BJU97" s="2604"/>
      <c r="BJV97" s="824"/>
      <c r="BJW97" s="813"/>
      <c r="BJX97" s="1207"/>
      <c r="BJY97" s="1208"/>
      <c r="BJZ97" s="1208"/>
      <c r="BKA97" s="1208"/>
      <c r="BKB97" s="1208"/>
      <c r="BKC97" s="1208"/>
      <c r="BKD97" s="1208"/>
      <c r="BKE97" s="1208"/>
      <c r="BKF97" s="1208"/>
      <c r="BKG97" s="1208"/>
      <c r="BKH97" s="1208"/>
      <c r="BKI97" s="1208"/>
      <c r="BKJ97" s="1208"/>
      <c r="BKK97" s="1208"/>
      <c r="BKL97" s="1208"/>
      <c r="BKM97" s="1208"/>
      <c r="BKN97" s="1208"/>
      <c r="BKO97" s="1208"/>
      <c r="BKP97" s="1208"/>
      <c r="BKQ97" s="1208"/>
      <c r="BKR97" s="1208"/>
      <c r="BKS97" s="1208"/>
      <c r="BKT97" s="1208"/>
      <c r="BKU97" s="1208"/>
      <c r="BKV97" s="1208"/>
      <c r="BKW97" s="1208"/>
      <c r="BKX97" s="1208"/>
      <c r="BKY97" s="1208"/>
      <c r="BKZ97" s="1208"/>
      <c r="BLA97" s="1208"/>
      <c r="BLB97" s="2601"/>
      <c r="BLC97" s="2601"/>
      <c r="BLD97" s="2604"/>
      <c r="BLE97" s="2601"/>
      <c r="BLF97" s="2601"/>
      <c r="BLG97" s="2604"/>
      <c r="BLH97" s="2601"/>
      <c r="BLI97" s="2601"/>
      <c r="BLJ97" s="2604"/>
      <c r="BLK97" s="2601"/>
      <c r="BLL97" s="2601"/>
      <c r="BLM97" s="2604"/>
      <c r="BLN97" s="2601"/>
      <c r="BLO97" s="2601"/>
      <c r="BLP97" s="2604"/>
      <c r="BLQ97" s="2601"/>
      <c r="BLR97" s="2601"/>
      <c r="BLS97" s="2604"/>
      <c r="BLT97" s="2600"/>
      <c r="BLU97" s="2599"/>
      <c r="BLV97" s="2605"/>
      <c r="BLW97" s="2601"/>
      <c r="BLX97" s="2601"/>
      <c r="BLY97" s="2604"/>
      <c r="BLZ97" s="2758"/>
      <c r="BMA97" s="2759"/>
      <c r="BMB97" s="2759"/>
      <c r="BMC97" s="2758"/>
      <c r="BMD97" s="2759"/>
      <c r="BME97" s="2759"/>
      <c r="BMF97" s="2758"/>
      <c r="BMG97" s="2759"/>
      <c r="BMH97" s="2759"/>
      <c r="BMI97" s="2758"/>
      <c r="BMJ97" s="2759"/>
      <c r="BMK97" s="2759"/>
      <c r="BML97" s="2758"/>
      <c r="BMM97" s="2759"/>
      <c r="BMN97" s="2759"/>
      <c r="BMO97" s="2758"/>
      <c r="BMP97" s="2759"/>
      <c r="BMQ97" s="2759"/>
      <c r="BMR97" s="2758"/>
      <c r="BMS97" s="2759"/>
      <c r="BMT97" s="2759"/>
      <c r="BMU97" s="2758"/>
      <c r="BMV97" s="2759"/>
      <c r="BMW97" s="2759"/>
      <c r="BMX97" s="2758"/>
      <c r="BMY97" s="2759"/>
      <c r="BMZ97" s="2759"/>
      <c r="BNA97" s="2758"/>
      <c r="BNB97" s="2759"/>
      <c r="BNC97" s="2759"/>
      <c r="BND97" s="2758"/>
      <c r="BNE97" s="2759"/>
      <c r="BNF97" s="2759"/>
      <c r="BNG97" s="2758"/>
      <c r="BNH97" s="2759"/>
      <c r="BNI97" s="2759"/>
      <c r="BNJ97" s="2758"/>
      <c r="BNK97" s="2759"/>
      <c r="BNL97" s="2759"/>
      <c r="BNM97" s="2758"/>
      <c r="BNN97" s="2759"/>
      <c r="BNO97" s="2759"/>
      <c r="BNQ97" s="2759"/>
      <c r="BNR97" s="2759"/>
      <c r="BNS97" s="2759"/>
      <c r="BNT97" s="2759"/>
      <c r="BNU97" s="2759"/>
      <c r="BNV97" s="2759"/>
      <c r="BNW97" s="2759"/>
    </row>
    <row r="98" spans="1:1739" ht="13" x14ac:dyDescent="0.2">
      <c r="A98" s="810"/>
      <c r="B98" s="811"/>
      <c r="C98" s="811"/>
      <c r="D98" s="811"/>
      <c r="E98" s="811">
        <v>4</v>
      </c>
      <c r="F98" s="812" t="s">
        <v>1917</v>
      </c>
      <c r="G98" s="813"/>
      <c r="H98" s="814"/>
      <c r="I98" s="811"/>
      <c r="J98" s="813"/>
      <c r="K98" s="816"/>
      <c r="L98" s="811"/>
      <c r="M98" s="811"/>
      <c r="N98" s="813"/>
      <c r="O98" s="816"/>
      <c r="P98" s="811"/>
      <c r="Q98" s="811"/>
      <c r="R98" s="813"/>
      <c r="S98" s="816"/>
      <c r="T98" s="811"/>
      <c r="U98" s="813"/>
      <c r="V98" s="816"/>
      <c r="W98" s="812"/>
      <c r="X98" s="811"/>
      <c r="Y98" s="813"/>
      <c r="Z98" s="816"/>
      <c r="AA98" s="812"/>
      <c r="AB98" s="811"/>
      <c r="AC98" s="813"/>
      <c r="AD98" s="817"/>
      <c r="AE98" s="815"/>
      <c r="AF98" s="816"/>
      <c r="AG98" s="812"/>
      <c r="AH98" s="815"/>
      <c r="AI98" s="810"/>
      <c r="AJ98" s="812"/>
      <c r="AK98" s="815"/>
      <c r="AL98" s="816"/>
      <c r="AM98" s="812"/>
      <c r="AN98" s="812"/>
      <c r="AP98" s="822"/>
      <c r="AQ98" s="815"/>
      <c r="AR98" s="810"/>
      <c r="AS98" s="815"/>
      <c r="AT98" s="810"/>
      <c r="AU98" s="815"/>
      <c r="AV98" s="816"/>
      <c r="AW98" s="821"/>
      <c r="AX98" s="820"/>
      <c r="AY98" s="821"/>
      <c r="AZ98" s="816"/>
      <c r="BA98" s="2541"/>
      <c r="BB98" s="2547"/>
      <c r="BC98" s="2535"/>
      <c r="BD98" s="816"/>
      <c r="BE98" s="811"/>
      <c r="BF98" s="815"/>
      <c r="BG98" s="816"/>
      <c r="BH98" s="811"/>
      <c r="BI98" s="815"/>
      <c r="BJ98" s="816"/>
      <c r="BK98" s="811"/>
      <c r="BL98" s="815"/>
      <c r="BM98" s="816"/>
      <c r="BN98" s="811"/>
      <c r="BO98" s="815"/>
      <c r="BP98" s="816"/>
      <c r="BQ98" s="811"/>
      <c r="BR98" s="815"/>
      <c r="BS98" s="4156"/>
      <c r="BT98" s="4157"/>
      <c r="BU98" s="4158"/>
      <c r="BV98" s="816"/>
      <c r="BW98" s="811"/>
      <c r="BX98" s="815"/>
      <c r="BY98" s="816"/>
      <c r="BZ98" s="811"/>
      <c r="CA98" s="815"/>
      <c r="CB98" s="816"/>
      <c r="CC98" s="811"/>
      <c r="CD98" s="815"/>
      <c r="CE98" s="3826"/>
      <c r="CF98" s="3827"/>
      <c r="CG98" s="3828"/>
      <c r="CH98" s="816"/>
      <c r="CI98" s="811"/>
      <c r="CJ98" s="815"/>
      <c r="CK98" s="816"/>
      <c r="CL98" s="811"/>
      <c r="CM98" s="812"/>
      <c r="CN98" s="810"/>
      <c r="CO98" s="822"/>
      <c r="CP98" s="811"/>
      <c r="CQ98" s="811"/>
      <c r="CR98" s="812"/>
      <c r="CS98" s="810"/>
      <c r="CT98" s="815"/>
      <c r="CU98" s="813"/>
      <c r="CV98" s="813"/>
      <c r="CW98" s="813"/>
      <c r="CX98" s="813"/>
      <c r="CY98" s="813"/>
      <c r="CZ98" s="823"/>
      <c r="DA98" s="813"/>
      <c r="DB98" s="813"/>
      <c r="DC98" s="821"/>
      <c r="DD98" s="813"/>
      <c r="DE98" s="813"/>
      <c r="DF98" s="821"/>
      <c r="DG98" s="813"/>
      <c r="DH98" s="813"/>
      <c r="DI98" s="821"/>
      <c r="DJ98" s="813"/>
      <c r="DK98" s="813"/>
      <c r="DL98" s="824"/>
      <c r="DM98" s="813"/>
      <c r="DN98" s="821"/>
      <c r="DO98" s="822"/>
      <c r="DP98" s="811"/>
      <c r="DQ98" s="811"/>
      <c r="DR98" s="815"/>
      <c r="DS98" s="810"/>
      <c r="DT98" s="811"/>
      <c r="DU98" s="811"/>
      <c r="DV98" s="815"/>
      <c r="DW98" s="810"/>
      <c r="DX98" s="811"/>
      <c r="DY98" s="811"/>
      <c r="DZ98" s="815"/>
      <c r="EA98" s="810"/>
      <c r="EB98" s="811"/>
      <c r="EC98" s="815"/>
      <c r="ED98" s="810"/>
      <c r="EE98" s="811"/>
      <c r="EF98" s="815"/>
      <c r="EG98" s="3846"/>
      <c r="EH98" s="3847"/>
      <c r="EI98" s="3848"/>
      <c r="EJ98" s="3846"/>
      <c r="EK98" s="3849"/>
      <c r="EL98" s="3849"/>
      <c r="EM98" s="3847"/>
      <c r="EN98" s="3848"/>
      <c r="EO98" s="3846"/>
      <c r="EP98" s="3624"/>
      <c r="EQ98" s="3624"/>
      <c r="ER98" s="3847"/>
      <c r="ES98" s="3848"/>
      <c r="ET98" s="3846"/>
      <c r="EU98" s="3624"/>
      <c r="EV98" s="3624"/>
      <c r="EW98" s="3847"/>
      <c r="EX98" s="3848"/>
      <c r="EY98" s="3846"/>
      <c r="EZ98" s="3624"/>
      <c r="FA98" s="3624"/>
      <c r="FB98" s="3847"/>
      <c r="FC98" s="3848"/>
      <c r="FD98" s="3846"/>
      <c r="FE98" s="3850"/>
      <c r="FF98" s="3850"/>
      <c r="FG98" s="3847"/>
      <c r="FH98" s="3848"/>
      <c r="FI98" s="3849"/>
      <c r="FJ98" s="3850"/>
      <c r="FK98" s="3850"/>
      <c r="FL98" s="3847"/>
      <c r="FM98" s="3851"/>
      <c r="FN98" s="3846"/>
      <c r="FO98" s="3850"/>
      <c r="FP98" s="3850"/>
      <c r="FQ98" s="3847"/>
      <c r="FR98" s="3848"/>
      <c r="FS98" s="3846"/>
      <c r="FT98" s="3850"/>
      <c r="FU98" s="3850"/>
      <c r="FV98" s="3847"/>
      <c r="FW98" s="3848"/>
      <c r="FX98" s="824"/>
      <c r="FY98" s="825"/>
      <c r="FZ98" s="827"/>
      <c r="GA98" s="810"/>
      <c r="GB98" s="813"/>
      <c r="GC98" s="813"/>
      <c r="GD98" s="825"/>
      <c r="GE98" s="826"/>
      <c r="GF98" s="810"/>
      <c r="GG98" s="813"/>
      <c r="GH98" s="813"/>
      <c r="GI98" s="825"/>
      <c r="GJ98" s="826"/>
      <c r="GK98" s="810"/>
      <c r="GL98" s="813"/>
      <c r="GM98" s="813"/>
      <c r="GN98" s="825"/>
      <c r="GO98" s="826"/>
      <c r="GP98" s="810"/>
      <c r="GQ98" s="813"/>
      <c r="GR98" s="813"/>
      <c r="GS98" s="825"/>
      <c r="GT98" s="826"/>
      <c r="GU98" s="810"/>
      <c r="GV98" s="822"/>
      <c r="GW98" s="822"/>
      <c r="GX98" s="825"/>
      <c r="GY98" s="826"/>
      <c r="GZ98" s="810"/>
      <c r="HA98" s="822"/>
      <c r="HB98" s="822"/>
      <c r="HC98" s="825"/>
      <c r="HD98" s="826"/>
      <c r="HE98" s="810"/>
      <c r="HF98" s="822"/>
      <c r="HG98" s="822"/>
      <c r="HH98" s="825"/>
      <c r="HI98" s="826"/>
      <c r="HJ98" s="810"/>
      <c r="HK98" s="822"/>
      <c r="HL98" s="822"/>
      <c r="HM98" s="825"/>
      <c r="HN98" s="826"/>
      <c r="HO98" s="2574"/>
      <c r="HP98" s="2575"/>
      <c r="HQ98" s="2575"/>
      <c r="HR98" s="2575"/>
      <c r="HS98" s="2575"/>
      <c r="HT98" s="2575"/>
      <c r="HU98" s="2575"/>
      <c r="HV98" s="2575"/>
      <c r="HW98" s="2575"/>
      <c r="HX98" s="2576"/>
      <c r="HY98" s="810"/>
      <c r="HZ98" s="811"/>
      <c r="IA98" s="811"/>
      <c r="IB98" s="811"/>
      <c r="IC98" s="811"/>
      <c r="ID98" s="811"/>
      <c r="IE98" s="811"/>
      <c r="IF98" s="811"/>
      <c r="IG98" s="811"/>
      <c r="IH98" s="815"/>
      <c r="II98" s="1283"/>
      <c r="IJ98" s="1284"/>
      <c r="IK98" s="1284"/>
      <c r="IL98" s="1284"/>
      <c r="IM98" s="1284"/>
      <c r="IN98" s="1284"/>
      <c r="IO98" s="1284"/>
      <c r="IP98" s="1284"/>
      <c r="IQ98" s="1285"/>
      <c r="IR98" s="1283"/>
      <c r="IS98" s="1284"/>
      <c r="IT98" s="1284"/>
      <c r="IU98" s="1284"/>
      <c r="IV98" s="1284"/>
      <c r="IW98" s="1284"/>
      <c r="IX98" s="1284"/>
      <c r="IY98" s="1284"/>
      <c r="IZ98" s="1285"/>
      <c r="JA98" s="1283"/>
      <c r="JB98" s="1284"/>
      <c r="JC98" s="1284"/>
      <c r="JD98" s="1284"/>
      <c r="JE98" s="1284"/>
      <c r="JF98" s="1284"/>
      <c r="JG98" s="1284"/>
      <c r="JH98" s="1284"/>
      <c r="JI98" s="1285"/>
      <c r="JJ98" s="1283"/>
      <c r="JK98" s="1284"/>
      <c r="JL98" s="1284"/>
      <c r="JM98" s="1284"/>
      <c r="JN98" s="1284"/>
      <c r="JO98" s="1284"/>
      <c r="JP98" s="1284"/>
      <c r="JQ98" s="1284"/>
      <c r="JR98" s="1285"/>
      <c r="JS98" s="1283"/>
      <c r="JT98" s="1284"/>
      <c r="JU98" s="1284"/>
      <c r="JV98" s="1284"/>
      <c r="JW98" s="1284"/>
      <c r="JX98" s="1284"/>
      <c r="JY98" s="1284"/>
      <c r="JZ98" s="1284"/>
      <c r="KA98" s="1285"/>
      <c r="KB98" s="1283"/>
      <c r="KC98" s="1284"/>
      <c r="KD98" s="1284"/>
      <c r="KE98" s="1284"/>
      <c r="KF98" s="1284"/>
      <c r="KG98" s="1284"/>
      <c r="KH98" s="1284"/>
      <c r="KI98" s="1284"/>
      <c r="KJ98" s="1285"/>
      <c r="KK98" s="810"/>
      <c r="KL98" s="815"/>
      <c r="KM98" s="810"/>
      <c r="KN98" s="815"/>
      <c r="KO98" s="813"/>
      <c r="KP98" s="813"/>
      <c r="KQ98" s="813"/>
      <c r="KR98" s="813"/>
      <c r="KS98" s="813"/>
      <c r="KT98" s="813"/>
      <c r="KU98" s="813"/>
      <c r="KV98" s="813"/>
      <c r="KW98" s="813"/>
      <c r="KX98" s="813"/>
      <c r="KY98" s="813"/>
      <c r="KZ98" s="813"/>
      <c r="LA98" s="824"/>
      <c r="LB98" s="813"/>
      <c r="LC98" s="813"/>
      <c r="LD98" s="813"/>
      <c r="LE98" s="813"/>
      <c r="LF98" s="829"/>
      <c r="LG98" s="815"/>
      <c r="LH98" s="824"/>
      <c r="LI98" s="813"/>
      <c r="LJ98" s="829"/>
      <c r="LK98" s="815"/>
      <c r="LL98" s="2596"/>
      <c r="LM98" s="2597"/>
      <c r="LN98" s="2597"/>
      <c r="LO98" s="2597"/>
      <c r="LP98" s="2597"/>
      <c r="LQ98" s="2598"/>
      <c r="LR98" s="2596"/>
      <c r="LS98" s="2597"/>
      <c r="LT98" s="2597"/>
      <c r="LU98" s="2597"/>
      <c r="LV98" s="2597"/>
      <c r="LW98" s="2598"/>
      <c r="LX98" s="2596"/>
      <c r="LY98" s="2597"/>
      <c r="LZ98" s="2597"/>
      <c r="MA98" s="2597"/>
      <c r="MB98" s="2597"/>
      <c r="MC98" s="2598"/>
      <c r="MD98" s="2596"/>
      <c r="ME98" s="2597"/>
      <c r="MF98" s="2597"/>
      <c r="MG98" s="2597"/>
      <c r="MH98" s="2597"/>
      <c r="MI98" s="2598"/>
      <c r="MJ98" s="2596"/>
      <c r="MK98" s="2597"/>
      <c r="ML98" s="2597"/>
      <c r="MM98" s="2597"/>
      <c r="MN98" s="2597"/>
      <c r="MO98" s="2598"/>
      <c r="MP98" s="2596"/>
      <c r="MQ98" s="2597"/>
      <c r="MR98" s="2597"/>
      <c r="MS98" s="2597"/>
      <c r="MT98" s="2597"/>
      <c r="MU98" s="2598"/>
      <c r="MV98" s="2596"/>
      <c r="MW98" s="2597"/>
      <c r="MX98" s="2597"/>
      <c r="MY98" s="2597"/>
      <c r="MZ98" s="2598"/>
      <c r="NA98" s="2596"/>
      <c r="NB98" s="2597"/>
      <c r="NC98" s="2597"/>
      <c r="ND98" s="2597"/>
      <c r="NE98" s="2597"/>
      <c r="NF98" s="2598"/>
      <c r="NG98" s="2597"/>
      <c r="NH98" s="2597"/>
      <c r="NI98" s="2597"/>
      <c r="NJ98" s="2597"/>
      <c r="NK98" s="2597"/>
      <c r="NL98" s="2598"/>
      <c r="NM98" s="813"/>
      <c r="NN98" s="813"/>
      <c r="NO98" s="824"/>
      <c r="NP98" s="813"/>
      <c r="NQ98" s="813"/>
      <c r="NR98" s="813"/>
      <c r="NS98" s="813"/>
      <c r="NT98" s="813"/>
      <c r="NU98" s="813"/>
      <c r="NV98" s="813"/>
      <c r="NW98" s="813"/>
      <c r="NX98" s="813"/>
      <c r="NY98" s="813"/>
      <c r="NZ98" s="813"/>
      <c r="OA98" s="833"/>
      <c r="OB98" s="833"/>
      <c r="OC98" s="813"/>
      <c r="OD98" s="813"/>
      <c r="OE98" s="813"/>
      <c r="OF98" s="813"/>
      <c r="OG98" s="813"/>
      <c r="OH98" s="813"/>
      <c r="OI98" s="813"/>
      <c r="OJ98" s="831"/>
      <c r="OK98" s="831"/>
      <c r="OL98" s="813"/>
      <c r="OM98" s="832"/>
      <c r="ON98" s="833"/>
      <c r="OO98" s="1015"/>
      <c r="OP98" s="824"/>
      <c r="OQ98" s="813"/>
      <c r="OR98" s="1015"/>
      <c r="OS98" s="824"/>
      <c r="OT98" s="1015"/>
      <c r="OU98" s="813"/>
      <c r="OV98" s="813"/>
      <c r="OW98" s="813"/>
      <c r="OX98" s="813"/>
      <c r="OY98" s="813"/>
      <c r="OZ98" s="813"/>
      <c r="PA98" s="813"/>
      <c r="PB98" s="813"/>
      <c r="PC98" s="813"/>
      <c r="PD98" s="813"/>
      <c r="PE98" s="813"/>
      <c r="PF98" s="813"/>
      <c r="PG98" s="813"/>
      <c r="PH98" s="813"/>
      <c r="PI98" s="813"/>
      <c r="PJ98" s="813"/>
      <c r="PK98" s="813"/>
      <c r="PL98" s="813"/>
      <c r="PM98" s="824"/>
      <c r="PN98" s="813"/>
      <c r="PO98" s="813"/>
      <c r="PP98" s="813"/>
      <c r="PQ98" s="813"/>
      <c r="PR98" s="813"/>
      <c r="PS98" s="813"/>
      <c r="PT98" s="813"/>
      <c r="PU98" s="813"/>
      <c r="PV98" s="813"/>
      <c r="PW98" s="813"/>
      <c r="PX98" s="813"/>
      <c r="PY98" s="813"/>
      <c r="PZ98" s="813"/>
      <c r="QA98" s="813"/>
      <c r="QB98" s="813"/>
      <c r="QC98" s="813"/>
      <c r="QD98" s="813"/>
      <c r="QE98" s="813"/>
      <c r="QF98" s="813"/>
      <c r="QG98" s="813"/>
      <c r="QH98" s="813"/>
      <c r="QI98" s="813"/>
      <c r="QJ98" s="813"/>
      <c r="QK98" s="813"/>
      <c r="QL98" s="813"/>
      <c r="QM98" s="813"/>
      <c r="QN98" s="813"/>
      <c r="QO98" s="813"/>
      <c r="QP98" s="813"/>
      <c r="QQ98" s="813"/>
      <c r="QR98" s="813"/>
      <c r="QS98" s="813"/>
      <c r="QT98" s="813"/>
      <c r="QU98" s="824"/>
      <c r="QV98" s="813"/>
      <c r="QW98" s="813"/>
      <c r="QX98" s="813"/>
      <c r="QY98" s="813"/>
      <c r="QZ98" s="813"/>
      <c r="RA98" s="813"/>
      <c r="RB98" s="813"/>
      <c r="RC98" s="813"/>
      <c r="RD98" s="813"/>
      <c r="RE98" s="813"/>
      <c r="RF98" s="813"/>
      <c r="RG98" s="813"/>
      <c r="RH98" s="813"/>
      <c r="RI98" s="813"/>
      <c r="RJ98" s="813"/>
      <c r="RK98" s="813"/>
      <c r="RL98" s="813"/>
      <c r="RM98" s="824"/>
      <c r="RN98" s="813"/>
      <c r="RO98" s="813"/>
      <c r="RP98" s="813"/>
      <c r="RQ98" s="813"/>
      <c r="RR98" s="813"/>
      <c r="RS98" s="813"/>
      <c r="RT98" s="813"/>
      <c r="RU98" s="813"/>
      <c r="RV98" s="813"/>
      <c r="RW98" s="813"/>
      <c r="RX98" s="813"/>
      <c r="RY98" s="813"/>
      <c r="RZ98" s="813"/>
      <c r="SA98" s="813"/>
      <c r="SB98" s="813"/>
      <c r="SC98" s="813"/>
      <c r="SD98" s="813"/>
      <c r="SE98" s="813"/>
      <c r="SF98" s="813"/>
      <c r="SG98" s="813"/>
      <c r="SH98" s="813"/>
      <c r="SI98" s="813"/>
      <c r="SJ98" s="813"/>
      <c r="SK98" s="813"/>
      <c r="SL98" s="813"/>
      <c r="SM98" s="813"/>
      <c r="SN98" s="813"/>
      <c r="SO98" s="813"/>
      <c r="SP98" s="813"/>
      <c r="SQ98" s="813"/>
      <c r="SR98" s="813"/>
      <c r="SS98" s="813"/>
      <c r="ST98" s="1015"/>
      <c r="SU98" s="2167"/>
      <c r="SV98" s="2168"/>
      <c r="SW98" s="2168"/>
      <c r="SX98" s="2168"/>
      <c r="SY98" s="1015"/>
      <c r="SZ98" s="2167"/>
      <c r="TA98" s="2438"/>
      <c r="TB98" s="2168"/>
      <c r="TC98" s="2168"/>
      <c r="TD98" s="2167"/>
      <c r="TE98" s="2438"/>
      <c r="TF98" s="2168"/>
      <c r="TG98" s="2168"/>
      <c r="TH98" s="2167"/>
      <c r="TI98" s="2438"/>
      <c r="TJ98" s="2168"/>
      <c r="TK98" s="2168"/>
      <c r="TL98" s="2167"/>
      <c r="TM98" s="2438"/>
      <c r="TN98" s="2168"/>
      <c r="TO98" s="2168"/>
      <c r="TP98" s="2167"/>
      <c r="TQ98" s="2438"/>
      <c r="TR98" s="2168"/>
      <c r="TS98" s="2168"/>
      <c r="TT98" s="2167"/>
      <c r="TU98" s="2438"/>
      <c r="TV98" s="2168"/>
      <c r="TW98" s="2168"/>
      <c r="TX98" s="2167"/>
      <c r="TY98" s="2438"/>
      <c r="TZ98" s="2168"/>
      <c r="UA98" s="2168"/>
      <c r="UB98" s="2167"/>
      <c r="UC98" s="2438"/>
      <c r="UD98" s="2168"/>
      <c r="UE98" s="2168"/>
      <c r="UF98" s="2167"/>
      <c r="UG98" s="2438"/>
      <c r="UH98" s="2168"/>
      <c r="UI98" s="2168"/>
      <c r="UJ98" s="2167"/>
      <c r="UK98" s="2438"/>
      <c r="UL98" s="2168"/>
      <c r="UM98" s="2168"/>
      <c r="UN98" s="2167"/>
      <c r="UO98" s="2438"/>
      <c r="UP98" s="2168"/>
      <c r="UQ98" s="2168"/>
      <c r="UR98" s="2167"/>
      <c r="US98" s="2438"/>
      <c r="UT98" s="2168"/>
      <c r="UU98" s="2168"/>
      <c r="UV98" s="2167"/>
      <c r="UW98" s="2438"/>
      <c r="UX98" s="2168"/>
      <c r="UY98" s="2168"/>
      <c r="UZ98" s="2167"/>
      <c r="VA98" s="2438"/>
      <c r="VB98" s="2168"/>
      <c r="VC98" s="2168"/>
      <c r="VD98" s="2312"/>
      <c r="VE98" s="2168"/>
      <c r="VF98" s="2168"/>
      <c r="VG98" s="2168"/>
      <c r="VH98" s="2168"/>
      <c r="VI98" s="2168"/>
      <c r="VJ98" s="2168"/>
      <c r="VK98" s="2168"/>
      <c r="VL98" s="2168"/>
      <c r="VM98" s="2168"/>
      <c r="VN98" s="2168"/>
      <c r="VO98" s="2168"/>
      <c r="VP98" s="2168"/>
      <c r="VQ98" s="2168"/>
      <c r="VR98" s="2168"/>
      <c r="VS98" s="2168"/>
      <c r="VT98" s="2168"/>
      <c r="VU98" s="2168"/>
      <c r="VV98" s="2168"/>
      <c r="VW98" s="2168"/>
      <c r="VX98" s="2168"/>
      <c r="VY98" s="2168"/>
      <c r="VZ98" s="2168"/>
      <c r="WA98" s="2168"/>
      <c r="WB98" s="2168"/>
      <c r="WC98" s="2168"/>
      <c r="WD98" s="2168"/>
      <c r="WE98" s="2168"/>
      <c r="WF98" s="2168"/>
      <c r="WG98" s="2168"/>
      <c r="WH98" s="2168"/>
      <c r="WI98" s="2168"/>
      <c r="WJ98" s="2168"/>
      <c r="WK98" s="2168"/>
      <c r="WL98" s="2168"/>
      <c r="WM98" s="2168"/>
      <c r="WN98" s="2168"/>
      <c r="WO98" s="2168"/>
      <c r="WP98" s="2168"/>
      <c r="WQ98" s="2168"/>
      <c r="WR98" s="2168"/>
      <c r="WS98" s="2168"/>
      <c r="WT98" s="2168"/>
      <c r="WU98" s="2168"/>
      <c r="WV98" s="2150"/>
      <c r="WW98" s="813"/>
      <c r="WX98" s="813"/>
      <c r="WY98" s="813"/>
      <c r="WZ98" s="813"/>
      <c r="XA98" s="813"/>
      <c r="XB98" s="813"/>
      <c r="XC98" s="813"/>
      <c r="XD98" s="813"/>
      <c r="XE98" s="813"/>
      <c r="XF98" s="813"/>
      <c r="XG98" s="813"/>
      <c r="XH98" s="813"/>
      <c r="XI98" s="813"/>
      <c r="XJ98" s="813"/>
      <c r="XK98" s="813"/>
      <c r="XL98" s="813"/>
      <c r="XM98" s="813"/>
      <c r="XN98" s="813"/>
      <c r="XO98" s="813"/>
      <c r="XP98" s="813"/>
      <c r="XQ98" s="813"/>
      <c r="XR98" s="813"/>
      <c r="XS98" s="813"/>
      <c r="XT98" s="813"/>
      <c r="XU98" s="813"/>
      <c r="XV98" s="813"/>
      <c r="XW98" s="813"/>
      <c r="XX98" s="813"/>
      <c r="XY98" s="813"/>
      <c r="XZ98" s="813"/>
      <c r="YA98" s="813"/>
      <c r="YB98" s="813"/>
      <c r="YC98" s="813"/>
      <c r="YD98" s="813"/>
      <c r="YE98" s="813"/>
      <c r="YF98" s="813"/>
      <c r="YG98" s="813"/>
      <c r="YH98" s="813"/>
      <c r="YI98" s="813"/>
      <c r="YJ98" s="813"/>
      <c r="YK98" s="813"/>
      <c r="YL98" s="813"/>
      <c r="YM98" s="813"/>
      <c r="YN98" s="813"/>
      <c r="YO98" s="813"/>
      <c r="YP98" s="813"/>
      <c r="YQ98" s="813"/>
      <c r="YR98" s="813"/>
      <c r="YS98" s="813"/>
      <c r="YT98" s="813"/>
      <c r="YU98" s="813"/>
      <c r="YV98" s="1161"/>
      <c r="YW98" s="1163"/>
      <c r="YX98" s="821"/>
      <c r="YY98" s="3624"/>
      <c r="YZ98" s="3817"/>
      <c r="ZA98" s="3818"/>
      <c r="ZB98" s="813"/>
      <c r="ZC98" s="821"/>
      <c r="ZD98" s="821"/>
      <c r="ZE98" s="824"/>
      <c r="ZF98" s="821"/>
      <c r="ZG98" s="821"/>
      <c r="ZH98" s="2312"/>
      <c r="ZI98" s="2168"/>
      <c r="ZJ98" s="2168"/>
      <c r="ZK98" s="2695"/>
      <c r="ZL98" s="2168"/>
      <c r="ZM98" s="2168"/>
      <c r="ZN98" s="2708"/>
      <c r="ZO98" s="2708"/>
      <c r="ZP98" s="2574"/>
      <c r="ZQ98" s="2575"/>
      <c r="ZR98" s="2709"/>
      <c r="ZS98" s="2710"/>
      <c r="ZT98" s="3818"/>
      <c r="ZU98" s="3818"/>
      <c r="ZV98" s="3818"/>
      <c r="ZW98" s="3818"/>
      <c r="ZX98" s="3818"/>
      <c r="ZY98" s="3818"/>
      <c r="ZZ98" s="3818"/>
      <c r="AAA98" s="3818"/>
      <c r="AAB98" s="3818"/>
      <c r="AAC98" s="3818"/>
      <c r="AAD98" s="3818"/>
      <c r="AAE98" s="3818"/>
      <c r="AAF98" s="2725"/>
      <c r="AAG98" s="2708"/>
      <c r="AAH98" s="2708"/>
      <c r="AAI98" s="2726"/>
      <c r="AAJ98" s="2574"/>
      <c r="AAK98" s="2709"/>
      <c r="AAL98" s="2575"/>
      <c r="AAM98" s="2709"/>
      <c r="AAN98" s="811"/>
      <c r="AAO98" s="820"/>
      <c r="AAP98" s="811"/>
      <c r="AAQ98" s="828"/>
      <c r="AAR98" s="813"/>
      <c r="AAS98" s="821"/>
      <c r="AAT98" s="813"/>
      <c r="AAU98" s="821"/>
      <c r="AAV98" s="813"/>
      <c r="AAW98" s="821"/>
      <c r="AAX98" s="813"/>
      <c r="AAY98" s="821"/>
      <c r="AAZ98" s="813"/>
      <c r="ABA98" s="813"/>
      <c r="ABB98" s="813"/>
      <c r="ABC98" s="813"/>
      <c r="ABD98" s="813"/>
      <c r="ABE98" s="813"/>
      <c r="ABF98" s="813"/>
      <c r="ABG98" s="813"/>
      <c r="ABH98" s="813"/>
      <c r="ABI98" s="813"/>
      <c r="ABJ98" s="813"/>
      <c r="ABK98" s="813"/>
      <c r="ABL98" s="813"/>
      <c r="ABM98" s="813"/>
      <c r="ABN98" s="813"/>
      <c r="ABO98" s="813"/>
      <c r="ABP98" s="824"/>
      <c r="ABQ98" s="813"/>
      <c r="ABR98" s="813"/>
      <c r="ABS98" s="813"/>
      <c r="ABT98" s="813"/>
      <c r="ABU98" s="813"/>
      <c r="ABV98" s="813"/>
      <c r="ABW98" s="813"/>
      <c r="ABX98" s="813"/>
      <c r="ABY98" s="813"/>
      <c r="ABZ98" s="813"/>
      <c r="ACA98" s="821"/>
      <c r="ACB98" s="813"/>
      <c r="ACC98" s="813"/>
      <c r="ACD98" s="813"/>
      <c r="ACE98" s="813"/>
      <c r="ACF98" s="813"/>
      <c r="ACG98" s="813"/>
      <c r="ACH98" s="813"/>
      <c r="ACI98" s="813"/>
      <c r="ACJ98" s="813"/>
      <c r="ACK98" s="821"/>
      <c r="ACL98" s="813"/>
      <c r="ACM98" s="813"/>
      <c r="ACN98" s="813"/>
      <c r="ACO98" s="813"/>
      <c r="ACP98" s="813"/>
      <c r="ACQ98" s="813"/>
      <c r="ACR98" s="813"/>
      <c r="ACS98" s="821"/>
      <c r="ACT98" s="813"/>
      <c r="ACU98" s="813"/>
      <c r="ACV98" s="813"/>
      <c r="ACW98" s="813"/>
      <c r="ACX98" s="813"/>
      <c r="ACY98" s="813"/>
      <c r="ACZ98" s="813"/>
      <c r="ADA98" s="813"/>
      <c r="ADB98" s="813"/>
      <c r="ADC98" s="821"/>
      <c r="ADD98" s="813"/>
      <c r="ADE98" s="813"/>
      <c r="ADF98" s="813"/>
      <c r="ADG98" s="813"/>
      <c r="ADH98" s="813"/>
      <c r="ADI98" s="821"/>
      <c r="ADJ98" s="813"/>
      <c r="ADK98" s="813"/>
      <c r="ADL98" s="813"/>
      <c r="ADM98" s="813"/>
      <c r="ADN98" s="813"/>
      <c r="ADO98" s="813"/>
      <c r="ADP98" s="813"/>
      <c r="ADQ98" s="813"/>
      <c r="ADR98" s="813"/>
      <c r="ADS98" s="821"/>
      <c r="ADT98" s="813"/>
      <c r="ADU98" s="813"/>
      <c r="ADV98" s="813"/>
      <c r="ADW98" s="813"/>
      <c r="ADX98" s="813"/>
      <c r="ADY98" s="821"/>
      <c r="ADZ98" s="823"/>
      <c r="AEA98" s="813"/>
      <c r="AEB98" s="813"/>
      <c r="AEC98" s="821"/>
      <c r="AED98" s="813"/>
      <c r="AEE98" s="813"/>
      <c r="AEF98" s="821"/>
      <c r="AEG98" s="813"/>
      <c r="AEH98" s="813"/>
      <c r="AEI98" s="2420"/>
      <c r="AEJ98" s="813"/>
      <c r="AEK98" s="813"/>
      <c r="AEL98" s="821"/>
      <c r="AEM98" s="813"/>
      <c r="AEN98" s="813"/>
      <c r="AEO98" s="813"/>
      <c r="AEP98" s="2168"/>
      <c r="AEQ98" s="2168"/>
      <c r="AER98" s="2168"/>
      <c r="AES98" s="2168"/>
      <c r="AET98" s="2168"/>
      <c r="AEU98" s="2168"/>
      <c r="AEV98" s="2168"/>
      <c r="AEW98" s="2168"/>
      <c r="AEX98" s="2168"/>
      <c r="AEY98" s="2168"/>
      <c r="AEZ98" s="2168"/>
      <c r="AFA98" s="2168"/>
      <c r="AFB98" s="2168"/>
      <c r="AFC98" s="2168"/>
      <c r="AFD98" s="2168"/>
      <c r="AFE98" s="2168"/>
      <c r="AFF98" s="2168"/>
      <c r="AFG98" s="2168"/>
      <c r="AFH98" s="2168"/>
      <c r="AFI98" s="2168"/>
      <c r="AFJ98" s="2168"/>
      <c r="AFK98" s="2168"/>
      <c r="AFL98" s="2168"/>
      <c r="AFM98" s="2168"/>
      <c r="AFN98" s="813"/>
      <c r="AFO98" s="813"/>
      <c r="AFP98" s="813"/>
      <c r="AFQ98" s="813"/>
      <c r="AFR98" s="813"/>
      <c r="AFS98" s="813"/>
      <c r="AFT98" s="813"/>
      <c r="AFU98" s="813"/>
      <c r="AFV98" s="813"/>
      <c r="AFW98" s="813"/>
      <c r="AFX98" s="813"/>
      <c r="AFY98" s="813"/>
      <c r="AFZ98" s="813"/>
      <c r="AGA98" s="813"/>
      <c r="AGB98" s="813"/>
      <c r="AGC98" s="813"/>
      <c r="AGD98" s="813"/>
      <c r="AGE98" s="813"/>
      <c r="AGF98" s="813"/>
      <c r="AGG98" s="813"/>
      <c r="AGH98" s="813"/>
      <c r="AGI98" s="813"/>
      <c r="AGJ98" s="813"/>
      <c r="AGK98" s="813"/>
      <c r="AGL98" s="813"/>
      <c r="AGM98" s="813"/>
      <c r="AGN98" s="813"/>
      <c r="AGO98" s="813"/>
      <c r="AGP98" s="813"/>
      <c r="AGQ98" s="813"/>
      <c r="AGR98" s="813"/>
      <c r="AGS98" s="813"/>
      <c r="AGT98" s="813"/>
      <c r="AGU98" s="813"/>
      <c r="AGV98" s="813"/>
      <c r="AGW98" s="813"/>
      <c r="AGX98" s="813"/>
      <c r="AGY98" s="813"/>
      <c r="AGZ98" s="813"/>
      <c r="AHA98" s="813"/>
      <c r="AHB98" s="813"/>
      <c r="AHC98" s="813"/>
      <c r="AHD98" s="813"/>
      <c r="AHE98" s="813"/>
      <c r="AHF98" s="813"/>
      <c r="AHG98" s="813"/>
      <c r="AHH98" s="813"/>
      <c r="AHI98" s="813"/>
      <c r="AHJ98" s="813"/>
      <c r="AHK98" s="813"/>
      <c r="AHL98" s="813"/>
      <c r="AHM98" s="813"/>
      <c r="AHN98" s="813"/>
      <c r="AHO98" s="813"/>
      <c r="AHP98" s="813"/>
      <c r="AHQ98" s="813"/>
      <c r="AHR98" s="813"/>
      <c r="AHS98" s="813"/>
      <c r="AHT98" s="813"/>
      <c r="AHU98" s="813"/>
      <c r="AHV98" s="813"/>
      <c r="AHW98" s="813"/>
      <c r="AHX98" s="813"/>
      <c r="AHY98" s="813"/>
      <c r="AHZ98" s="813"/>
      <c r="AIA98" s="813"/>
      <c r="AIB98" s="2737"/>
      <c r="AIC98" s="824"/>
      <c r="AID98" s="813"/>
      <c r="AIE98" s="813"/>
      <c r="AIF98" s="824"/>
      <c r="AIG98" s="813"/>
      <c r="AIH98" s="813"/>
      <c r="AII98" s="813"/>
      <c r="AIJ98" s="813"/>
      <c r="AIK98" s="813"/>
      <c r="AIL98" s="1173"/>
      <c r="AIM98" s="1177"/>
      <c r="AIN98" s="1017"/>
      <c r="AIO98" s="813"/>
      <c r="AIP98" s="813"/>
      <c r="AIQ98" s="813"/>
      <c r="AIR98" s="1173"/>
      <c r="AIS98" s="1177"/>
      <c r="AIT98" s="1017"/>
      <c r="AIU98" s="813"/>
      <c r="AIV98" s="813"/>
      <c r="AIW98" s="813"/>
      <c r="AIX98" s="1173"/>
      <c r="AIY98" s="1177"/>
      <c r="AIZ98" s="1017"/>
      <c r="AJA98" s="813"/>
      <c r="AJB98" s="813"/>
      <c r="AJC98" s="813"/>
      <c r="AJD98" s="824"/>
      <c r="AJE98" s="813"/>
      <c r="AJF98" s="813"/>
      <c r="AJG98" s="813"/>
      <c r="AJH98" s="813"/>
      <c r="AJI98" s="813"/>
      <c r="AJJ98" s="3811"/>
      <c r="AJK98" s="3812"/>
      <c r="AJL98" s="3812"/>
      <c r="AJM98" s="813"/>
      <c r="AJN98" s="813"/>
      <c r="AJO98" s="813"/>
      <c r="AJP98" s="3623"/>
      <c r="AJQ98" s="3624"/>
      <c r="AJR98" s="3624"/>
      <c r="AJS98" s="813"/>
      <c r="AJT98" s="813"/>
      <c r="AJU98" s="813"/>
      <c r="AJV98" s="1181"/>
      <c r="AJW98" s="1177"/>
      <c r="AJX98" s="1177"/>
      <c r="AJY98" s="1177"/>
      <c r="AJZ98" s="1177"/>
      <c r="AKA98" s="1177"/>
      <c r="AKB98" s="1177"/>
      <c r="AKC98" s="1177"/>
      <c r="AKD98" s="1177"/>
      <c r="AKE98" s="1177"/>
      <c r="AKF98" s="1177"/>
      <c r="AKG98" s="1015"/>
      <c r="AKH98" s="831"/>
      <c r="AKI98" s="831"/>
      <c r="AKJ98" s="831"/>
      <c r="AKK98" s="831"/>
      <c r="AKL98" s="831"/>
      <c r="AKM98" s="831"/>
      <c r="AKN98" s="831"/>
      <c r="AKO98" s="831"/>
      <c r="AKP98" s="831"/>
      <c r="AKQ98" s="831"/>
      <c r="AKR98" s="831"/>
      <c r="AKS98" s="813"/>
      <c r="AKT98" s="824"/>
      <c r="AKU98" s="813"/>
      <c r="AKV98" s="813"/>
      <c r="AKW98" s="813"/>
      <c r="AKX98" s="813"/>
      <c r="AKY98" s="813"/>
      <c r="AKZ98" s="813"/>
      <c r="ALA98" s="813"/>
      <c r="ALB98" s="813"/>
      <c r="ALC98" s="813"/>
      <c r="ALD98" s="813"/>
      <c r="ALE98" s="813"/>
      <c r="ALF98" s="813"/>
      <c r="ALG98" s="813"/>
      <c r="ALH98" s="813"/>
      <c r="ALI98" s="813"/>
      <c r="ALJ98" s="824"/>
      <c r="ALK98" s="813"/>
      <c r="ALL98" s="813"/>
      <c r="ALM98" s="813"/>
      <c r="ALN98" s="813"/>
      <c r="ALO98" s="813"/>
      <c r="ALP98" s="813"/>
      <c r="ALQ98" s="823"/>
      <c r="ALR98" s="821"/>
      <c r="ALS98" s="821"/>
      <c r="ALT98" s="821"/>
      <c r="ALU98" s="821"/>
      <c r="ALV98" s="821"/>
      <c r="ALW98" s="1014"/>
      <c r="ALX98" s="824"/>
      <c r="ALY98" s="813"/>
      <c r="ALZ98" s="813"/>
      <c r="AMA98" s="813"/>
      <c r="AMB98" s="813"/>
      <c r="AMC98" s="813"/>
      <c r="AMD98" s="813"/>
      <c r="AME98" s="813"/>
      <c r="AMF98" s="813"/>
      <c r="AMG98" s="813"/>
      <c r="AMH98" s="813"/>
      <c r="AMI98" s="813"/>
      <c r="AMJ98" s="813"/>
      <c r="AMK98" s="813"/>
      <c r="AML98" s="824"/>
      <c r="AMM98" s="813"/>
      <c r="AMN98" s="813"/>
      <c r="AMO98" s="824"/>
      <c r="AMP98" s="813"/>
      <c r="AMQ98" s="813"/>
      <c r="AMR98" s="813"/>
      <c r="AMS98" s="813"/>
      <c r="AMT98" s="1015"/>
      <c r="AMU98" s="824"/>
      <c r="AMV98" s="813"/>
      <c r="AMW98" s="813"/>
      <c r="AMX98" s="824"/>
      <c r="AMY98" s="813"/>
      <c r="AMZ98" s="813"/>
      <c r="ANA98" s="813"/>
      <c r="ANB98" s="813"/>
      <c r="ANC98" s="813"/>
      <c r="AND98" s="1207"/>
      <c r="ANE98" s="1208"/>
      <c r="ANF98" s="1208"/>
      <c r="ANG98" s="1208"/>
      <c r="ANH98" s="813"/>
      <c r="ANI98" s="813"/>
      <c r="ANJ98" s="813"/>
      <c r="ANK98" s="813"/>
      <c r="ANL98" s="813"/>
      <c r="ANM98" s="813"/>
      <c r="ANN98" s="824"/>
      <c r="ANO98" s="813"/>
      <c r="ANP98" s="813"/>
      <c r="ANQ98" s="813"/>
      <c r="ANR98" s="813"/>
      <c r="ANS98" s="813"/>
      <c r="ANT98" s="813"/>
      <c r="ANU98" s="813"/>
      <c r="ANV98" s="813"/>
      <c r="ANW98" s="813"/>
      <c r="ANX98" s="824"/>
      <c r="ANY98" s="821"/>
      <c r="ANZ98" s="1095"/>
      <c r="AOA98" s="821"/>
      <c r="AOB98" s="1095"/>
      <c r="AOC98" s="821"/>
      <c r="AOD98" s="1095"/>
      <c r="AOE98" s="1014"/>
      <c r="AOF98" s="2708"/>
      <c r="AOG98" s="2708"/>
      <c r="AOH98" s="2726"/>
      <c r="AOI98" s="2708"/>
      <c r="AOJ98" s="2708"/>
      <c r="AOK98" s="2726"/>
      <c r="AOL98" s="2708"/>
      <c r="AOM98" s="2708"/>
      <c r="AON98" s="2726"/>
      <c r="AOO98" s="2708"/>
      <c r="AOP98" s="2708"/>
      <c r="AOQ98" s="2726"/>
      <c r="AOR98" s="824"/>
      <c r="AOS98" s="813"/>
      <c r="AOT98" s="813"/>
      <c r="AOU98" s="813"/>
      <c r="AOV98" s="813"/>
      <c r="AOW98" s="813"/>
      <c r="AOX98" s="813"/>
      <c r="AOY98" s="813"/>
      <c r="AOZ98" s="813"/>
      <c r="APA98" s="813"/>
      <c r="APB98" s="824"/>
      <c r="APC98" s="813"/>
      <c r="APD98" s="813"/>
      <c r="APE98" s="813"/>
      <c r="APF98" s="813"/>
      <c r="APG98" s="813"/>
      <c r="APH98" s="813"/>
      <c r="API98" s="813"/>
      <c r="APJ98" s="813"/>
      <c r="APK98" s="813"/>
      <c r="APL98" s="813"/>
      <c r="APM98" s="813"/>
      <c r="APN98" s="813"/>
      <c r="APO98" s="813"/>
      <c r="APP98" s="813"/>
      <c r="APQ98" s="813"/>
      <c r="APR98" s="823"/>
      <c r="APS98" s="821"/>
      <c r="APT98" s="821"/>
      <c r="APU98" s="813"/>
      <c r="APV98" s="813"/>
      <c r="APW98" s="813"/>
      <c r="APX98" s="813"/>
      <c r="APY98" s="813"/>
      <c r="APZ98" s="813"/>
      <c r="AQA98" s="813"/>
      <c r="AQB98" s="813"/>
      <c r="AQC98" s="813"/>
      <c r="AQD98" s="813"/>
      <c r="AQE98" s="813"/>
      <c r="AQF98" s="813"/>
      <c r="AQG98" s="813"/>
      <c r="AQH98" s="813"/>
      <c r="AQI98" s="813"/>
      <c r="AQJ98" s="813"/>
      <c r="AQK98" s="813"/>
      <c r="AQL98" s="813"/>
      <c r="AQM98" s="987"/>
      <c r="AQN98" s="821"/>
      <c r="AQO98" s="821"/>
      <c r="AQP98" s="821"/>
      <c r="AQQ98" s="821"/>
      <c r="AQR98" s="821"/>
      <c r="AQS98" s="1017"/>
      <c r="AQT98" s="1177"/>
      <c r="AQU98" s="1017"/>
      <c r="AQV98" s="1017"/>
      <c r="AQW98" s="1017"/>
      <c r="AQX98" s="1177"/>
      <c r="AQY98" s="1017"/>
      <c r="AQZ98" s="1017"/>
      <c r="ARA98" s="1017"/>
      <c r="ARB98" s="1017"/>
      <c r="ARC98" s="1017"/>
      <c r="ARD98" s="1017"/>
      <c r="ARE98" s="1017"/>
      <c r="ARF98" s="1017"/>
      <c r="ARG98" s="1177"/>
      <c r="ARH98" s="1017"/>
      <c r="ARI98" s="821"/>
      <c r="ARJ98" s="831"/>
      <c r="ARK98" s="821"/>
      <c r="ARL98" s="1017"/>
      <c r="ARM98" s="821"/>
      <c r="ARN98" s="813"/>
      <c r="ARO98" s="813"/>
      <c r="ARP98" s="810"/>
      <c r="ARQ98" s="820"/>
      <c r="ARR98" s="811"/>
      <c r="ARS98" s="815"/>
      <c r="ART98" s="821"/>
      <c r="ARU98" s="821"/>
      <c r="ARV98" s="821" t="s">
        <v>31</v>
      </c>
      <c r="ARW98" s="821" t="s">
        <v>31</v>
      </c>
      <c r="ARX98" s="1036" t="s">
        <v>31</v>
      </c>
      <c r="ARY98" s="813"/>
      <c r="ARZ98" s="821"/>
      <c r="ASA98" s="821"/>
      <c r="ASB98" s="813"/>
      <c r="ASC98" s="813"/>
      <c r="ASD98" s="813"/>
      <c r="ASE98" s="813"/>
      <c r="ASF98" s="813"/>
      <c r="ASG98" s="813"/>
      <c r="ASH98" s="813"/>
      <c r="ASI98" s="813"/>
      <c r="ASJ98" s="813"/>
      <c r="ASK98" s="813"/>
      <c r="ASL98" s="813"/>
      <c r="ASM98" s="821"/>
      <c r="ASN98" s="821"/>
      <c r="ASO98" s="821"/>
      <c r="ASP98" s="821"/>
      <c r="ASQ98" s="821"/>
      <c r="ASR98" s="821"/>
      <c r="ASS98" s="821"/>
      <c r="AST98" s="821"/>
      <c r="ASU98" s="821"/>
      <c r="ASV98" s="821"/>
      <c r="ASW98" s="813"/>
      <c r="ASX98" s="813"/>
      <c r="ASY98" s="813"/>
      <c r="ASZ98" s="813"/>
      <c r="ATA98" s="813"/>
      <c r="ATB98" s="813"/>
      <c r="ATC98" s="813"/>
      <c r="ATD98" s="813"/>
      <c r="ATE98" s="813"/>
      <c r="ATF98" s="821"/>
      <c r="ATG98" s="821"/>
      <c r="ATH98" s="821"/>
      <c r="ATI98" s="821"/>
      <c r="ATJ98" s="821"/>
      <c r="ATK98" s="821"/>
      <c r="ATL98" s="821"/>
      <c r="ATM98" s="821"/>
      <c r="ATN98" s="821"/>
      <c r="ATO98" s="821"/>
      <c r="ATP98" s="813"/>
      <c r="ATQ98" s="813"/>
      <c r="ATR98" s="813"/>
      <c r="ATS98" s="813"/>
      <c r="ATT98" s="813"/>
      <c r="ATU98" s="813"/>
      <c r="ATV98" s="813"/>
      <c r="ATW98" s="813"/>
      <c r="ATX98" s="813"/>
      <c r="ATY98" s="821"/>
      <c r="ATZ98" s="821"/>
      <c r="AUA98" s="821"/>
      <c r="AUB98" s="821"/>
      <c r="AUC98" s="821"/>
      <c r="AUD98" s="821"/>
      <c r="AUE98" s="821"/>
      <c r="AUF98" s="821"/>
      <c r="AUG98" s="821"/>
      <c r="AUH98" s="821"/>
      <c r="AUI98" s="813"/>
      <c r="AUJ98" s="813"/>
      <c r="AUK98" s="810"/>
      <c r="AUL98" s="811"/>
      <c r="AUM98" s="811"/>
      <c r="AUN98" s="811"/>
      <c r="AUO98" s="811"/>
      <c r="AUP98" s="815"/>
      <c r="AUQ98" s="813"/>
      <c r="AUR98" s="813"/>
      <c r="AUS98" s="813"/>
      <c r="AUT98" s="813"/>
      <c r="AUU98" s="813"/>
      <c r="AUV98" s="813"/>
      <c r="AUW98" s="813"/>
      <c r="AUX98" s="813"/>
      <c r="AUY98" s="813"/>
      <c r="AUZ98" s="813"/>
      <c r="AVA98" s="813"/>
      <c r="AVB98" s="813"/>
      <c r="AVC98" s="813"/>
      <c r="AVD98" s="813"/>
      <c r="AVE98" s="813"/>
      <c r="AVF98" s="813"/>
      <c r="AVG98" s="811"/>
      <c r="AVH98" s="813"/>
      <c r="AVI98" s="813"/>
      <c r="AVJ98" s="813"/>
      <c r="AVK98" s="813"/>
      <c r="AVL98" s="824"/>
      <c r="AVM98" s="813"/>
      <c r="AVN98" s="821"/>
      <c r="AVO98" s="813"/>
      <c r="AVP98" s="813"/>
      <c r="AVQ98" s="821"/>
      <c r="AVR98" s="813"/>
      <c r="AVS98" s="813"/>
      <c r="AVT98" s="821"/>
      <c r="AVU98" s="813"/>
      <c r="AVV98" s="813"/>
      <c r="AVW98" s="821"/>
      <c r="AVX98" s="813"/>
      <c r="AVY98" s="1014"/>
      <c r="AVZ98" s="824"/>
      <c r="AWA98" s="813"/>
      <c r="AWB98" s="821"/>
      <c r="AWC98" s="813"/>
      <c r="AWD98" s="813"/>
      <c r="AWE98" s="821"/>
      <c r="AWF98" s="813"/>
      <c r="AWG98" s="813"/>
      <c r="AWH98" s="821"/>
      <c r="AWI98" s="823"/>
      <c r="AWJ98" s="821"/>
      <c r="AWK98" s="821"/>
      <c r="AWL98" s="821"/>
      <c r="AWM98" s="821"/>
      <c r="AWN98" s="821"/>
      <c r="AWO98" s="821"/>
      <c r="AWP98" s="821"/>
      <c r="AWQ98" s="821"/>
      <c r="AWR98" s="821"/>
      <c r="AWS98" s="824"/>
      <c r="AWT98" s="813"/>
      <c r="AWU98" s="813"/>
      <c r="AWV98" s="813"/>
      <c r="AWW98" s="813"/>
      <c r="AWX98" s="813"/>
      <c r="AWY98" s="813"/>
      <c r="AWZ98" s="813"/>
      <c r="AXA98" s="813"/>
      <c r="AXB98" s="813"/>
      <c r="AXC98" s="813"/>
      <c r="AXD98" s="813"/>
      <c r="AXE98" s="813"/>
      <c r="AXF98" s="813"/>
      <c r="AXG98" s="813"/>
      <c r="AXH98" s="813"/>
      <c r="AXI98" s="813"/>
      <c r="AXK98" s="2599"/>
      <c r="AXL98" s="2599"/>
      <c r="AXM98" s="2599"/>
      <c r="AXN98" s="2599"/>
      <c r="AXO98" s="2599"/>
      <c r="AXP98" s="2599"/>
      <c r="AXQ98" s="2026"/>
      <c r="AXR98" s="2026"/>
      <c r="AXS98" s="2026"/>
      <c r="AXT98" s="2026"/>
      <c r="AXU98" s="2026"/>
      <c r="AXV98" s="2026"/>
      <c r="AXW98" s="2026"/>
      <c r="AXX98" s="2026"/>
      <c r="AXY98" s="2026"/>
      <c r="AXZ98" s="2026"/>
      <c r="AYA98" s="2026"/>
      <c r="AYB98" s="2026"/>
      <c r="AYC98" s="2125"/>
      <c r="AYD98" s="2026"/>
      <c r="AYE98" s="2026"/>
      <c r="AYF98" s="2026"/>
      <c r="AYG98" s="2026"/>
      <c r="AYH98" s="2026"/>
      <c r="AYI98" s="2026"/>
      <c r="AYJ98" s="2026"/>
      <c r="AYK98" s="2026"/>
      <c r="AYL98" s="2026"/>
      <c r="AYM98" s="2026"/>
      <c r="AYN98" s="2026"/>
      <c r="AYO98" s="2026"/>
      <c r="AYP98" s="2026"/>
      <c r="AYQ98" s="2026"/>
      <c r="AYR98" s="2026"/>
      <c r="AYS98" s="2026"/>
      <c r="AYT98" s="2026"/>
      <c r="AYU98" s="2026"/>
      <c r="AYV98" s="2026"/>
      <c r="AYW98" s="2026"/>
      <c r="AYX98" s="2026"/>
      <c r="AYY98" s="2026"/>
      <c r="AYZ98" s="2026"/>
      <c r="AZA98" s="2026"/>
      <c r="AZB98" s="2026"/>
      <c r="AZC98" s="2026"/>
      <c r="AZD98" s="2026"/>
      <c r="AZE98" s="2026"/>
      <c r="AZF98" s="2026"/>
      <c r="AZG98" s="2026"/>
      <c r="AZH98" s="2026"/>
      <c r="AZI98" s="2026"/>
      <c r="AZJ98" s="2026"/>
      <c r="AZK98" s="2026"/>
      <c r="AZL98" s="2026"/>
      <c r="AZM98" s="2026"/>
      <c r="AZN98" s="2026"/>
      <c r="AZO98" s="2026"/>
      <c r="AZP98" s="2026"/>
      <c r="AZQ98" s="2026"/>
      <c r="AZR98" s="2026"/>
      <c r="AZS98" s="2026"/>
      <c r="AZT98" s="2026"/>
      <c r="AZU98" s="2026"/>
      <c r="AZV98" s="2026"/>
      <c r="AZW98" s="2026"/>
      <c r="AZX98" s="2026"/>
      <c r="AZY98" s="2125"/>
      <c r="AZZ98" s="2026"/>
      <c r="BAA98" s="2026"/>
      <c r="BAB98" s="2026"/>
      <c r="BAC98" s="2026"/>
      <c r="BAD98" s="2026"/>
      <c r="BAE98" s="2026"/>
      <c r="BAF98" s="2026"/>
      <c r="BAG98" s="2026"/>
      <c r="BAH98" s="2026"/>
      <c r="BAI98" s="2026"/>
      <c r="BAJ98" s="2026"/>
      <c r="BAK98" s="2125"/>
      <c r="BAL98" s="2026"/>
      <c r="BAM98" s="2026"/>
      <c r="BAN98" s="2026"/>
      <c r="BAO98" s="2026"/>
      <c r="BAP98" s="2026"/>
      <c r="BAQ98" s="2026"/>
      <c r="BAR98" s="2026"/>
      <c r="BAS98" s="2026"/>
      <c r="BAT98" s="2026"/>
      <c r="BAU98" s="2026"/>
      <c r="BAV98" s="2026"/>
      <c r="BAW98" s="4159"/>
      <c r="BAX98" s="4159"/>
      <c r="BAY98" s="4159"/>
      <c r="BAZ98" s="4159"/>
      <c r="BBA98" s="2026"/>
      <c r="BBB98" s="2026"/>
      <c r="BBC98" s="2026"/>
      <c r="BBD98" s="2026"/>
      <c r="BBE98" s="2125"/>
      <c r="BBF98" s="2026"/>
      <c r="BBG98" s="2026"/>
      <c r="BBH98" s="2026"/>
      <c r="BBI98" s="2026"/>
      <c r="BBJ98" s="2026"/>
      <c r="BBK98" s="2026"/>
      <c r="BBL98" s="2026"/>
      <c r="BBM98" s="2026"/>
      <c r="BBN98" s="2026"/>
      <c r="BBO98" s="2026"/>
      <c r="BBP98" s="2026"/>
      <c r="BBQ98" s="2125"/>
      <c r="BBR98" s="2026"/>
      <c r="BBS98" s="2026"/>
      <c r="BBT98" s="2026"/>
      <c r="BBU98" s="2026"/>
      <c r="BBV98" s="2026"/>
      <c r="BBW98" s="2026"/>
      <c r="BBX98" s="2026"/>
      <c r="BBY98" s="2026"/>
      <c r="BBZ98" s="2026"/>
      <c r="BCA98" s="2026"/>
      <c r="BCB98" s="2026"/>
      <c r="BCC98" s="2026"/>
      <c r="BCD98" s="2026"/>
      <c r="BCE98" s="2026"/>
      <c r="BCF98" s="2026"/>
      <c r="BCG98" s="2026"/>
      <c r="BCH98" s="2026"/>
      <c r="BCI98" s="2026"/>
      <c r="BCJ98" s="2026"/>
      <c r="BCK98" s="2026"/>
      <c r="BCL98" s="2026"/>
      <c r="BCM98" s="2026"/>
      <c r="BCN98" s="2026"/>
      <c r="BCO98" s="2026"/>
      <c r="BCP98" s="2026"/>
      <c r="BCQ98" s="2026"/>
      <c r="BCR98" s="2026"/>
      <c r="BCS98" s="2026"/>
      <c r="BCT98" s="2026"/>
      <c r="BCU98" s="2026"/>
      <c r="BCV98" s="2026"/>
      <c r="BCW98" s="2026"/>
      <c r="BCX98" s="2026"/>
      <c r="BCY98" s="2026"/>
      <c r="BCZ98" s="2026"/>
      <c r="BDA98" s="2026"/>
      <c r="BDB98" s="2026"/>
      <c r="BDC98" s="2026"/>
      <c r="BDD98" s="2026"/>
      <c r="BDE98" s="2026"/>
      <c r="BDF98" s="2026"/>
      <c r="BDG98" s="2026"/>
      <c r="BDH98" s="2026"/>
      <c r="BDI98" s="2026"/>
      <c r="BDJ98" s="2026"/>
      <c r="BDK98" s="2026"/>
      <c r="BDL98" s="2026"/>
      <c r="BDM98" s="2026"/>
      <c r="BDN98" s="2026"/>
      <c r="BDO98" s="2026"/>
      <c r="BDP98" s="2026"/>
      <c r="BDQ98" s="2026"/>
      <c r="BDR98" s="2026"/>
      <c r="BDS98" s="2026"/>
      <c r="BDT98" s="2026"/>
      <c r="BDU98" s="2026"/>
      <c r="BDV98" s="2026"/>
      <c r="BDW98" s="2026"/>
      <c r="BDX98" s="2026"/>
      <c r="BDY98" s="2026"/>
      <c r="BDZ98" s="2026"/>
      <c r="BEA98" s="2026"/>
      <c r="BEB98" s="2026"/>
      <c r="BEC98" s="2026"/>
      <c r="BED98" s="2026"/>
      <c r="BEE98" s="2026"/>
      <c r="BEF98" s="2026"/>
      <c r="BEG98" s="2026"/>
      <c r="BEH98" s="2026"/>
      <c r="BEI98" s="2026"/>
      <c r="BEJ98" s="2026"/>
      <c r="BEK98" s="2026"/>
      <c r="BEL98" s="2026"/>
      <c r="BEM98" s="2026"/>
      <c r="BEN98" s="2026"/>
      <c r="BEO98" s="2026"/>
      <c r="BEP98" s="2026"/>
      <c r="BEQ98" s="2026"/>
      <c r="BER98" s="2026"/>
      <c r="BES98" s="2026"/>
      <c r="BET98" s="2026"/>
      <c r="BEU98" s="2026"/>
      <c r="BEV98" s="2026"/>
      <c r="BEW98" s="2125"/>
      <c r="BEX98" s="2026"/>
      <c r="BEY98" s="2026"/>
      <c r="BEZ98" s="2026"/>
      <c r="BFA98" s="2026"/>
      <c r="BFB98" s="2026"/>
      <c r="BFC98" s="2026"/>
      <c r="BFD98" s="2026"/>
      <c r="BFE98" s="2026"/>
      <c r="BFF98" s="2026"/>
      <c r="BFG98" s="2026"/>
      <c r="BFH98" s="2026"/>
      <c r="BFI98" s="2600"/>
      <c r="BFJ98" s="2599"/>
      <c r="BFK98" s="2599"/>
      <c r="BFL98" s="2599"/>
      <c r="BFM98" s="2599"/>
      <c r="BFN98" s="2599"/>
      <c r="BFO98" s="2599"/>
      <c r="BFP98" s="2599"/>
      <c r="BFQ98" s="2599"/>
      <c r="BFR98" s="2599"/>
      <c r="BFS98" s="824"/>
      <c r="BFT98" s="813"/>
      <c r="BFU98" s="813"/>
      <c r="BFV98" s="813"/>
      <c r="BFW98" s="813"/>
      <c r="BFX98" s="813"/>
      <c r="BFY98" s="813"/>
      <c r="BFZ98" s="813"/>
      <c r="BGA98" s="813"/>
      <c r="BGB98" s="813"/>
      <c r="BGC98" s="824"/>
      <c r="BGD98" s="813"/>
      <c r="BGE98" s="813"/>
      <c r="BGF98" s="813"/>
      <c r="BGG98" s="813"/>
      <c r="BGH98" s="813"/>
      <c r="BGI98" s="813"/>
      <c r="BGJ98" s="813"/>
      <c r="BGK98" s="813"/>
      <c r="BGL98" s="813"/>
      <c r="BGM98" s="824"/>
      <c r="BGN98" s="813"/>
      <c r="BGO98" s="813"/>
      <c r="BGP98" s="813"/>
      <c r="BGQ98" s="813"/>
      <c r="BGR98" s="813"/>
      <c r="BGS98" s="813"/>
      <c r="BGT98" s="813"/>
      <c r="BGU98" s="813"/>
      <c r="BGV98" s="813"/>
      <c r="BGW98" s="824"/>
      <c r="BGX98" s="813"/>
      <c r="BGY98" s="813"/>
      <c r="BGZ98" s="813"/>
      <c r="BHA98" s="813"/>
      <c r="BHB98" s="813"/>
      <c r="BHC98" s="813"/>
      <c r="BHD98" s="813"/>
      <c r="BHE98" s="813"/>
      <c r="BHF98" s="813"/>
      <c r="BHG98" s="824"/>
      <c r="BHH98" s="813"/>
      <c r="BHI98" s="813"/>
      <c r="BHJ98" s="813"/>
      <c r="BHK98" s="813"/>
      <c r="BHL98" s="813"/>
      <c r="BHM98" s="813"/>
      <c r="BHN98" s="813"/>
      <c r="BHO98" s="813"/>
      <c r="BHP98" s="813"/>
      <c r="BHQ98" s="824"/>
      <c r="BHR98" s="813"/>
      <c r="BHS98" s="813"/>
      <c r="BHT98" s="813"/>
      <c r="BHU98" s="813"/>
      <c r="BHV98" s="813"/>
      <c r="BHW98" s="813"/>
      <c r="BHX98" s="813"/>
      <c r="BHY98" s="813"/>
      <c r="BHZ98" s="813"/>
      <c r="BIA98" s="824"/>
      <c r="BIB98" s="813"/>
      <c r="BIC98" s="813"/>
      <c r="BID98" s="813"/>
      <c r="BIE98" s="813"/>
      <c r="BIF98" s="813"/>
      <c r="BIG98" s="813"/>
      <c r="BIH98" s="824"/>
      <c r="BII98" s="813"/>
      <c r="BIJ98" s="813"/>
      <c r="BIK98" s="824"/>
      <c r="BIL98" s="813"/>
      <c r="BIM98" s="813"/>
      <c r="BIN98" s="813"/>
      <c r="BIO98" s="824"/>
      <c r="BIP98" s="813"/>
      <c r="BIQ98" s="813"/>
      <c r="BIR98" s="813"/>
      <c r="BIS98" s="813"/>
      <c r="BIT98" s="813"/>
      <c r="BIU98" s="813"/>
      <c r="BIV98" s="813"/>
      <c r="BIW98" s="813"/>
      <c r="BIX98" s="813"/>
      <c r="BIY98" s="813"/>
      <c r="BIZ98" s="813"/>
      <c r="BJA98" s="2601"/>
      <c r="BJB98" s="2601"/>
      <c r="BJC98" s="2602"/>
      <c r="BJD98" s="2602"/>
      <c r="BJE98" s="2603"/>
      <c r="BJF98" s="2603"/>
      <c r="BJG98" s="2603"/>
      <c r="BJH98" s="2603"/>
      <c r="BJI98" s="2603"/>
      <c r="BJJ98" s="2603"/>
      <c r="BJK98" s="2604"/>
      <c r="BJL98" s="2601"/>
      <c r="BJM98" s="2602"/>
      <c r="BJN98" s="2602"/>
      <c r="BJO98" s="2602"/>
      <c r="BJP98" s="2604"/>
      <c r="BJQ98" s="2601"/>
      <c r="BJR98" s="2602"/>
      <c r="BJS98" s="2602"/>
      <c r="BJT98" s="2602"/>
      <c r="BJU98" s="2604"/>
      <c r="BJV98" s="824"/>
      <c r="BJW98" s="813"/>
      <c r="BJX98" s="1207"/>
      <c r="BJY98" s="1208"/>
      <c r="BJZ98" s="1208"/>
      <c r="BKA98" s="1208"/>
      <c r="BKB98" s="1208"/>
      <c r="BKC98" s="1208"/>
      <c r="BKD98" s="1208"/>
      <c r="BKE98" s="1208"/>
      <c r="BKF98" s="1208"/>
      <c r="BKG98" s="1208"/>
      <c r="BKH98" s="1208"/>
      <c r="BKI98" s="1208"/>
      <c r="BKJ98" s="1208"/>
      <c r="BKK98" s="1208"/>
      <c r="BKL98" s="1208"/>
      <c r="BKM98" s="1208"/>
      <c r="BKN98" s="1208"/>
      <c r="BKO98" s="1208"/>
      <c r="BKP98" s="1208"/>
      <c r="BKQ98" s="1208"/>
      <c r="BKR98" s="1208"/>
      <c r="BKS98" s="1208"/>
      <c r="BKT98" s="1208"/>
      <c r="BKU98" s="1208"/>
      <c r="BKV98" s="1208"/>
      <c r="BKW98" s="1208"/>
      <c r="BKX98" s="1208"/>
      <c r="BKY98" s="1208"/>
      <c r="BKZ98" s="1208"/>
      <c r="BLA98" s="1208"/>
      <c r="BLB98" s="2601"/>
      <c r="BLC98" s="2601"/>
      <c r="BLD98" s="2604"/>
      <c r="BLE98" s="2601"/>
      <c r="BLF98" s="2601"/>
      <c r="BLG98" s="2604"/>
      <c r="BLH98" s="2601"/>
      <c r="BLI98" s="2601"/>
      <c r="BLJ98" s="2604"/>
      <c r="BLK98" s="2601"/>
      <c r="BLL98" s="2601"/>
      <c r="BLM98" s="2604"/>
      <c r="BLN98" s="2601"/>
      <c r="BLO98" s="2601"/>
      <c r="BLP98" s="2604"/>
      <c r="BLQ98" s="2601"/>
      <c r="BLR98" s="2601"/>
      <c r="BLS98" s="2604"/>
      <c r="BLT98" s="2600"/>
      <c r="BLU98" s="2599"/>
      <c r="BLV98" s="2605"/>
      <c r="BLW98" s="2601"/>
      <c r="BLX98" s="2601"/>
      <c r="BLY98" s="2604"/>
      <c r="BLZ98" s="2758"/>
      <c r="BMA98" s="2759"/>
      <c r="BMB98" s="2759"/>
      <c r="BMC98" s="2758"/>
      <c r="BMD98" s="2759"/>
      <c r="BME98" s="2759"/>
      <c r="BMF98" s="2758"/>
      <c r="BMG98" s="2759"/>
      <c r="BMH98" s="2759"/>
      <c r="BMI98" s="2758"/>
      <c r="BMJ98" s="2759"/>
      <c r="BMK98" s="2759"/>
      <c r="BML98" s="2758"/>
      <c r="BMM98" s="2759"/>
      <c r="BMN98" s="2759"/>
      <c r="BMO98" s="2758"/>
      <c r="BMP98" s="2759"/>
      <c r="BMQ98" s="2759"/>
      <c r="BMR98" s="2758"/>
      <c r="BMS98" s="2759"/>
      <c r="BMT98" s="2759"/>
      <c r="BMU98" s="2758"/>
      <c r="BMV98" s="2759"/>
      <c r="BMW98" s="2759"/>
      <c r="BMX98" s="2758"/>
      <c r="BMY98" s="2759"/>
      <c r="BMZ98" s="2759"/>
      <c r="BNA98" s="2758"/>
      <c r="BNB98" s="2759"/>
      <c r="BNC98" s="2759"/>
      <c r="BND98" s="2758"/>
      <c r="BNE98" s="2759"/>
      <c r="BNF98" s="2759"/>
      <c r="BNG98" s="2758"/>
      <c r="BNH98" s="2759"/>
      <c r="BNI98" s="2759"/>
      <c r="BNJ98" s="2758"/>
      <c r="BNK98" s="2759"/>
      <c r="BNL98" s="2759"/>
      <c r="BNM98" s="2758"/>
      <c r="BNN98" s="2759"/>
      <c r="BNO98" s="2759"/>
      <c r="BNQ98" s="2759"/>
      <c r="BNR98" s="2759"/>
      <c r="BNS98" s="2759"/>
      <c r="BNT98" s="2759"/>
      <c r="BNU98" s="2759"/>
      <c r="BNV98" s="2759"/>
      <c r="BNW98" s="2759"/>
    </row>
    <row r="99" spans="1:1739" ht="13" x14ac:dyDescent="0.2">
      <c r="A99" s="810"/>
      <c r="B99" s="811"/>
      <c r="C99" s="811"/>
      <c r="D99" s="811"/>
      <c r="E99" s="811">
        <v>5</v>
      </c>
      <c r="F99" s="812" t="s">
        <v>1918</v>
      </c>
      <c r="G99" s="813"/>
      <c r="H99" s="814"/>
      <c r="I99" s="811"/>
      <c r="J99" s="813"/>
      <c r="K99" s="816"/>
      <c r="L99" s="811"/>
      <c r="M99" s="811"/>
      <c r="N99" s="813"/>
      <c r="O99" s="816"/>
      <c r="P99" s="811"/>
      <c r="Q99" s="811"/>
      <c r="R99" s="813"/>
      <c r="S99" s="823"/>
      <c r="T99" s="811"/>
      <c r="U99" s="813"/>
      <c r="V99" s="816"/>
      <c r="W99" s="812"/>
      <c r="X99" s="811"/>
      <c r="Y99" s="813"/>
      <c r="Z99" s="816"/>
      <c r="AA99" s="812"/>
      <c r="AB99" s="811"/>
      <c r="AC99" s="813"/>
      <c r="AD99" s="817"/>
      <c r="AE99" s="815"/>
      <c r="AF99" s="816"/>
      <c r="AG99" s="812"/>
      <c r="AH99" s="815"/>
      <c r="AI99" s="810"/>
      <c r="AJ99" s="812"/>
      <c r="AK99" s="815"/>
      <c r="AL99" s="816"/>
      <c r="AM99" s="812"/>
      <c r="AN99" s="812"/>
      <c r="AP99" s="822"/>
      <c r="AQ99" s="815"/>
      <c r="AR99" s="810"/>
      <c r="AS99" s="815"/>
      <c r="AT99" s="810"/>
      <c r="AU99" s="815"/>
      <c r="AV99" s="816"/>
      <c r="AW99" s="821"/>
      <c r="AX99" s="820"/>
      <c r="AY99" s="821"/>
      <c r="AZ99" s="816"/>
      <c r="BA99" s="2541"/>
      <c r="BB99" s="2547"/>
      <c r="BC99" s="2535"/>
      <c r="BD99" s="816"/>
      <c r="BE99" s="811"/>
      <c r="BF99" s="815"/>
      <c r="BG99" s="816"/>
      <c r="BH99" s="811"/>
      <c r="BI99" s="815"/>
      <c r="BJ99" s="816"/>
      <c r="BK99" s="811"/>
      <c r="BL99" s="815"/>
      <c r="BM99" s="816"/>
      <c r="BN99" s="811"/>
      <c r="BO99" s="815"/>
      <c r="BP99" s="816"/>
      <c r="BQ99" s="811"/>
      <c r="BR99" s="815"/>
      <c r="BS99" s="4156"/>
      <c r="BT99" s="4157"/>
      <c r="BU99" s="4158"/>
      <c r="BV99" s="816"/>
      <c r="BW99" s="811"/>
      <c r="BX99" s="815"/>
      <c r="BY99" s="816"/>
      <c r="BZ99" s="811"/>
      <c r="CA99" s="815"/>
      <c r="CB99" s="816"/>
      <c r="CC99" s="811"/>
      <c r="CD99" s="815"/>
      <c r="CE99" s="3826"/>
      <c r="CF99" s="3827"/>
      <c r="CG99" s="3828"/>
      <c r="CH99" s="816"/>
      <c r="CI99" s="811"/>
      <c r="CJ99" s="815"/>
      <c r="CK99" s="816"/>
      <c r="CL99" s="811"/>
      <c r="CM99" s="812"/>
      <c r="CN99" s="810"/>
      <c r="CO99" s="822"/>
      <c r="CP99" s="811"/>
      <c r="CQ99" s="811"/>
      <c r="CR99" s="812"/>
      <c r="CS99" s="810"/>
      <c r="CT99" s="815"/>
      <c r="CU99" s="813"/>
      <c r="CV99" s="813"/>
      <c r="CW99" s="813"/>
      <c r="CX99" s="813"/>
      <c r="CY99" s="813"/>
      <c r="CZ99" s="823"/>
      <c r="DA99" s="813"/>
      <c r="DB99" s="813"/>
      <c r="DC99" s="821"/>
      <c r="DD99" s="813"/>
      <c r="DE99" s="813"/>
      <c r="DF99" s="821"/>
      <c r="DG99" s="813"/>
      <c r="DH99" s="813"/>
      <c r="DI99" s="821"/>
      <c r="DJ99" s="813"/>
      <c r="DK99" s="813"/>
      <c r="DL99" s="824"/>
      <c r="DM99" s="813"/>
      <c r="DN99" s="821"/>
      <c r="DO99" s="822"/>
      <c r="DP99" s="811"/>
      <c r="DQ99" s="811"/>
      <c r="DR99" s="815"/>
      <c r="DS99" s="810"/>
      <c r="DT99" s="811"/>
      <c r="DU99" s="811"/>
      <c r="DV99" s="815"/>
      <c r="DW99" s="810"/>
      <c r="DX99" s="811"/>
      <c r="DY99" s="811"/>
      <c r="DZ99" s="815"/>
      <c r="EA99" s="810"/>
      <c r="EB99" s="811"/>
      <c r="EC99" s="815"/>
      <c r="ED99" s="810"/>
      <c r="EE99" s="811"/>
      <c r="EF99" s="815"/>
      <c r="EG99" s="3846"/>
      <c r="EH99" s="3847"/>
      <c r="EI99" s="3848"/>
      <c r="EJ99" s="3846"/>
      <c r="EK99" s="3849"/>
      <c r="EL99" s="3849"/>
      <c r="EM99" s="3847"/>
      <c r="EN99" s="3848"/>
      <c r="EO99" s="3846"/>
      <c r="EP99" s="3624"/>
      <c r="EQ99" s="3624"/>
      <c r="ER99" s="3847"/>
      <c r="ES99" s="3848"/>
      <c r="ET99" s="3846"/>
      <c r="EU99" s="3624"/>
      <c r="EV99" s="3624"/>
      <c r="EW99" s="3847"/>
      <c r="EX99" s="3848"/>
      <c r="EY99" s="3846"/>
      <c r="EZ99" s="3624"/>
      <c r="FA99" s="3624"/>
      <c r="FB99" s="3847"/>
      <c r="FC99" s="3848"/>
      <c r="FD99" s="3846"/>
      <c r="FE99" s="3850"/>
      <c r="FF99" s="3850"/>
      <c r="FG99" s="3847"/>
      <c r="FH99" s="3848"/>
      <c r="FI99" s="3849"/>
      <c r="FJ99" s="3850"/>
      <c r="FK99" s="3850"/>
      <c r="FL99" s="3847"/>
      <c r="FM99" s="3851"/>
      <c r="FN99" s="3846"/>
      <c r="FO99" s="3850"/>
      <c r="FP99" s="3850"/>
      <c r="FQ99" s="3847"/>
      <c r="FR99" s="3848"/>
      <c r="FS99" s="3846"/>
      <c r="FT99" s="3850"/>
      <c r="FU99" s="3850"/>
      <c r="FV99" s="3847"/>
      <c r="FW99" s="3848"/>
      <c r="FX99" s="824"/>
      <c r="FY99" s="825"/>
      <c r="FZ99" s="827"/>
      <c r="GA99" s="810"/>
      <c r="GB99" s="813"/>
      <c r="GC99" s="813"/>
      <c r="GD99" s="825"/>
      <c r="GE99" s="826"/>
      <c r="GF99" s="810"/>
      <c r="GG99" s="813"/>
      <c r="GH99" s="813"/>
      <c r="GI99" s="825"/>
      <c r="GJ99" s="826"/>
      <c r="GK99" s="810"/>
      <c r="GL99" s="813"/>
      <c r="GM99" s="813"/>
      <c r="GN99" s="825"/>
      <c r="GO99" s="826"/>
      <c r="GP99" s="810"/>
      <c r="GQ99" s="813"/>
      <c r="GR99" s="813"/>
      <c r="GS99" s="825"/>
      <c r="GT99" s="826"/>
      <c r="GU99" s="810"/>
      <c r="GV99" s="822"/>
      <c r="GW99" s="822"/>
      <c r="GX99" s="825"/>
      <c r="GY99" s="826"/>
      <c r="GZ99" s="810"/>
      <c r="HA99" s="822"/>
      <c r="HB99" s="822"/>
      <c r="HC99" s="825"/>
      <c r="HD99" s="826"/>
      <c r="HE99" s="810"/>
      <c r="HF99" s="822"/>
      <c r="HG99" s="822"/>
      <c r="HH99" s="825"/>
      <c r="HI99" s="826"/>
      <c r="HJ99" s="810"/>
      <c r="HK99" s="822"/>
      <c r="HL99" s="822"/>
      <c r="HM99" s="825"/>
      <c r="HN99" s="826"/>
      <c r="HO99" s="2574"/>
      <c r="HP99" s="2575"/>
      <c r="HQ99" s="2575"/>
      <c r="HR99" s="2575"/>
      <c r="HS99" s="2575"/>
      <c r="HT99" s="2575"/>
      <c r="HU99" s="2575"/>
      <c r="HV99" s="2575"/>
      <c r="HW99" s="2575"/>
      <c r="HX99" s="2576"/>
      <c r="HY99" s="810"/>
      <c r="HZ99" s="811"/>
      <c r="IA99" s="811"/>
      <c r="IB99" s="811"/>
      <c r="IC99" s="811"/>
      <c r="ID99" s="811"/>
      <c r="IE99" s="811"/>
      <c r="IF99" s="811"/>
      <c r="IG99" s="811"/>
      <c r="IH99" s="815"/>
      <c r="II99" s="1283"/>
      <c r="IJ99" s="1284"/>
      <c r="IK99" s="1284"/>
      <c r="IL99" s="1284"/>
      <c r="IM99" s="1284"/>
      <c r="IN99" s="1284"/>
      <c r="IO99" s="1284"/>
      <c r="IP99" s="1284"/>
      <c r="IQ99" s="1285"/>
      <c r="IR99" s="1283"/>
      <c r="IS99" s="1284"/>
      <c r="IT99" s="1284"/>
      <c r="IU99" s="1284"/>
      <c r="IV99" s="1284"/>
      <c r="IW99" s="1284"/>
      <c r="IX99" s="1284"/>
      <c r="IY99" s="1284"/>
      <c r="IZ99" s="1285"/>
      <c r="JA99" s="1283"/>
      <c r="JB99" s="1284"/>
      <c r="JC99" s="1284"/>
      <c r="JD99" s="1284"/>
      <c r="JE99" s="1284"/>
      <c r="JF99" s="1284"/>
      <c r="JG99" s="1284"/>
      <c r="JH99" s="1284"/>
      <c r="JI99" s="1285"/>
      <c r="JJ99" s="1283"/>
      <c r="JK99" s="1284"/>
      <c r="JL99" s="1284"/>
      <c r="JM99" s="1284"/>
      <c r="JN99" s="1284"/>
      <c r="JO99" s="1284"/>
      <c r="JP99" s="1284"/>
      <c r="JQ99" s="1284"/>
      <c r="JR99" s="1285"/>
      <c r="JS99" s="1283"/>
      <c r="JT99" s="1284"/>
      <c r="JU99" s="1284"/>
      <c r="JV99" s="1284"/>
      <c r="JW99" s="1284"/>
      <c r="JX99" s="1284"/>
      <c r="JY99" s="1284"/>
      <c r="JZ99" s="1284"/>
      <c r="KA99" s="1285"/>
      <c r="KB99" s="1283"/>
      <c r="KC99" s="1284"/>
      <c r="KD99" s="1284"/>
      <c r="KE99" s="1284"/>
      <c r="KF99" s="1284"/>
      <c r="KG99" s="1284"/>
      <c r="KH99" s="1284"/>
      <c r="KI99" s="1284"/>
      <c r="KJ99" s="1285"/>
      <c r="KK99" s="810"/>
      <c r="KL99" s="815"/>
      <c r="KM99" s="810"/>
      <c r="KN99" s="815"/>
      <c r="KO99" s="813"/>
      <c r="KP99" s="813"/>
      <c r="KQ99" s="813"/>
      <c r="KR99" s="813"/>
      <c r="KS99" s="813"/>
      <c r="KT99" s="813"/>
      <c r="KU99" s="813"/>
      <c r="KV99" s="813"/>
      <c r="KW99" s="813"/>
      <c r="KX99" s="813"/>
      <c r="KY99" s="813"/>
      <c r="KZ99" s="813"/>
      <c r="LA99" s="824"/>
      <c r="LB99" s="813"/>
      <c r="LC99" s="813"/>
      <c r="LD99" s="813"/>
      <c r="LE99" s="813"/>
      <c r="LF99" s="829"/>
      <c r="LG99" s="815"/>
      <c r="LH99" s="824"/>
      <c r="LI99" s="813"/>
      <c r="LJ99" s="829"/>
      <c r="LK99" s="815"/>
      <c r="LL99" s="2596"/>
      <c r="LM99" s="2597"/>
      <c r="LN99" s="2597"/>
      <c r="LO99" s="2597"/>
      <c r="LP99" s="2597"/>
      <c r="LQ99" s="2598"/>
      <c r="LR99" s="2596"/>
      <c r="LS99" s="2597"/>
      <c r="LT99" s="2597"/>
      <c r="LU99" s="2597"/>
      <c r="LV99" s="2597"/>
      <c r="LW99" s="2598"/>
      <c r="LX99" s="2596"/>
      <c r="LY99" s="2597"/>
      <c r="LZ99" s="2597"/>
      <c r="MA99" s="2597"/>
      <c r="MB99" s="2597"/>
      <c r="MC99" s="2598"/>
      <c r="MD99" s="2596"/>
      <c r="ME99" s="2597"/>
      <c r="MF99" s="2597"/>
      <c r="MG99" s="2597"/>
      <c r="MH99" s="2597"/>
      <c r="MI99" s="2598"/>
      <c r="MJ99" s="2596"/>
      <c r="MK99" s="2597"/>
      <c r="ML99" s="2597"/>
      <c r="MM99" s="2597"/>
      <c r="MN99" s="2597"/>
      <c r="MO99" s="2598"/>
      <c r="MP99" s="2596"/>
      <c r="MQ99" s="2597"/>
      <c r="MR99" s="2597"/>
      <c r="MS99" s="2597"/>
      <c r="MT99" s="2597"/>
      <c r="MU99" s="2598"/>
      <c r="MV99" s="2596"/>
      <c r="MW99" s="2597"/>
      <c r="MX99" s="2597"/>
      <c r="MY99" s="2597"/>
      <c r="MZ99" s="2598"/>
      <c r="NA99" s="2596"/>
      <c r="NB99" s="2597"/>
      <c r="NC99" s="2597"/>
      <c r="ND99" s="2597"/>
      <c r="NE99" s="2597"/>
      <c r="NF99" s="2598"/>
      <c r="NG99" s="2597"/>
      <c r="NH99" s="2597"/>
      <c r="NI99" s="2597"/>
      <c r="NJ99" s="2597"/>
      <c r="NK99" s="2597"/>
      <c r="NL99" s="2598"/>
      <c r="NM99" s="813"/>
      <c r="NN99" s="813"/>
      <c r="NO99" s="824"/>
      <c r="NP99" s="813"/>
      <c r="NQ99" s="813"/>
      <c r="NR99" s="813"/>
      <c r="NS99" s="813"/>
      <c r="NT99" s="813"/>
      <c r="NU99" s="813"/>
      <c r="NV99" s="813"/>
      <c r="NW99" s="813"/>
      <c r="NX99" s="813"/>
      <c r="NY99" s="813"/>
      <c r="NZ99" s="813"/>
      <c r="OA99" s="833"/>
      <c r="OB99" s="833"/>
      <c r="OC99" s="813"/>
      <c r="OD99" s="813"/>
      <c r="OE99" s="813"/>
      <c r="OF99" s="813"/>
      <c r="OG99" s="813"/>
      <c r="OH99" s="813"/>
      <c r="OI99" s="813"/>
      <c r="OJ99" s="831"/>
      <c r="OK99" s="831"/>
      <c r="OL99" s="813"/>
      <c r="OM99" s="832"/>
      <c r="ON99" s="833"/>
      <c r="OO99" s="1015"/>
      <c r="OP99" s="824"/>
      <c r="OQ99" s="813"/>
      <c r="OR99" s="1015"/>
      <c r="OS99" s="824"/>
      <c r="OT99" s="1015"/>
      <c r="OU99" s="813"/>
      <c r="OV99" s="813"/>
      <c r="OW99" s="813"/>
      <c r="OX99" s="813"/>
      <c r="OY99" s="813"/>
      <c r="OZ99" s="813"/>
      <c r="PA99" s="813"/>
      <c r="PB99" s="813"/>
      <c r="PC99" s="813"/>
      <c r="PD99" s="813"/>
      <c r="PE99" s="813"/>
      <c r="PF99" s="813"/>
      <c r="PG99" s="813"/>
      <c r="PH99" s="813"/>
      <c r="PI99" s="813"/>
      <c r="PJ99" s="813"/>
      <c r="PK99" s="813"/>
      <c r="PL99" s="813"/>
      <c r="PM99" s="824"/>
      <c r="PN99" s="813"/>
      <c r="PO99" s="813"/>
      <c r="PP99" s="813"/>
      <c r="PQ99" s="813"/>
      <c r="PR99" s="813"/>
      <c r="PS99" s="813"/>
      <c r="PT99" s="813"/>
      <c r="PU99" s="813"/>
      <c r="PV99" s="813"/>
      <c r="PW99" s="813"/>
      <c r="PX99" s="813"/>
      <c r="PY99" s="813"/>
      <c r="PZ99" s="813"/>
      <c r="QA99" s="813"/>
      <c r="QB99" s="813"/>
      <c r="QC99" s="813"/>
      <c r="QD99" s="813"/>
      <c r="QE99" s="813"/>
      <c r="QF99" s="813"/>
      <c r="QG99" s="813"/>
      <c r="QH99" s="813"/>
      <c r="QI99" s="813"/>
      <c r="QJ99" s="813"/>
      <c r="QK99" s="813"/>
      <c r="QL99" s="813"/>
      <c r="QM99" s="813"/>
      <c r="QN99" s="813"/>
      <c r="QO99" s="813"/>
      <c r="QP99" s="813"/>
      <c r="QQ99" s="813"/>
      <c r="QR99" s="813"/>
      <c r="QS99" s="813"/>
      <c r="QT99" s="813"/>
      <c r="QU99" s="824"/>
      <c r="QV99" s="813"/>
      <c r="QW99" s="813"/>
      <c r="QX99" s="813"/>
      <c r="QY99" s="813"/>
      <c r="QZ99" s="813"/>
      <c r="RA99" s="813"/>
      <c r="RB99" s="813"/>
      <c r="RC99" s="813"/>
      <c r="RD99" s="813"/>
      <c r="RE99" s="813"/>
      <c r="RF99" s="813"/>
      <c r="RG99" s="813"/>
      <c r="RH99" s="813"/>
      <c r="RI99" s="813"/>
      <c r="RJ99" s="813"/>
      <c r="RK99" s="813"/>
      <c r="RL99" s="813"/>
      <c r="RM99" s="824"/>
      <c r="RN99" s="813"/>
      <c r="RO99" s="813"/>
      <c r="RP99" s="813"/>
      <c r="RQ99" s="813"/>
      <c r="RR99" s="813"/>
      <c r="RS99" s="813"/>
      <c r="RT99" s="813"/>
      <c r="RU99" s="813"/>
      <c r="RV99" s="813"/>
      <c r="RW99" s="813"/>
      <c r="RX99" s="813"/>
      <c r="RY99" s="813"/>
      <c r="RZ99" s="813"/>
      <c r="SA99" s="813"/>
      <c r="SB99" s="813"/>
      <c r="SC99" s="813"/>
      <c r="SD99" s="813"/>
      <c r="SE99" s="813"/>
      <c r="SF99" s="813"/>
      <c r="SG99" s="813"/>
      <c r="SH99" s="813"/>
      <c r="SI99" s="813"/>
      <c r="SJ99" s="813"/>
      <c r="SK99" s="813"/>
      <c r="SL99" s="813"/>
      <c r="SM99" s="813"/>
      <c r="SN99" s="813"/>
      <c r="SO99" s="813"/>
      <c r="SP99" s="813"/>
      <c r="SQ99" s="813"/>
      <c r="SR99" s="813"/>
      <c r="SS99" s="813"/>
      <c r="ST99" s="1015"/>
      <c r="SU99" s="2167"/>
      <c r="SV99" s="2168"/>
      <c r="SW99" s="2168"/>
      <c r="SX99" s="2168"/>
      <c r="SY99" s="1015"/>
      <c r="SZ99" s="2167"/>
      <c r="TA99" s="2438"/>
      <c r="TB99" s="2168"/>
      <c r="TC99" s="2168"/>
      <c r="TD99" s="2167"/>
      <c r="TE99" s="2438"/>
      <c r="TF99" s="2168"/>
      <c r="TG99" s="2168"/>
      <c r="TH99" s="2167"/>
      <c r="TI99" s="2438"/>
      <c r="TJ99" s="2168"/>
      <c r="TK99" s="2168"/>
      <c r="TL99" s="2167"/>
      <c r="TM99" s="2438"/>
      <c r="TN99" s="2168"/>
      <c r="TO99" s="2168"/>
      <c r="TP99" s="2167"/>
      <c r="TQ99" s="2438"/>
      <c r="TR99" s="2168"/>
      <c r="TS99" s="2168"/>
      <c r="TT99" s="2167"/>
      <c r="TU99" s="2438"/>
      <c r="TV99" s="2168"/>
      <c r="TW99" s="2168"/>
      <c r="TX99" s="2167"/>
      <c r="TY99" s="2438"/>
      <c r="TZ99" s="2168"/>
      <c r="UA99" s="2168"/>
      <c r="UB99" s="2167"/>
      <c r="UC99" s="2438"/>
      <c r="UD99" s="2168"/>
      <c r="UE99" s="2168"/>
      <c r="UF99" s="2167"/>
      <c r="UG99" s="2438"/>
      <c r="UH99" s="2168"/>
      <c r="UI99" s="2168"/>
      <c r="UJ99" s="2167"/>
      <c r="UK99" s="2438"/>
      <c r="UL99" s="2168"/>
      <c r="UM99" s="2168"/>
      <c r="UN99" s="2167"/>
      <c r="UO99" s="2438"/>
      <c r="UP99" s="2168"/>
      <c r="UQ99" s="2168"/>
      <c r="UR99" s="2167"/>
      <c r="US99" s="2438"/>
      <c r="UT99" s="2168"/>
      <c r="UU99" s="2168"/>
      <c r="UV99" s="2167"/>
      <c r="UW99" s="2438"/>
      <c r="UX99" s="2168"/>
      <c r="UY99" s="2168"/>
      <c r="UZ99" s="2167"/>
      <c r="VA99" s="2438"/>
      <c r="VB99" s="2168"/>
      <c r="VC99" s="2168"/>
      <c r="VD99" s="2312"/>
      <c r="VE99" s="2168"/>
      <c r="VF99" s="2168"/>
      <c r="VG99" s="2168"/>
      <c r="VH99" s="2168"/>
      <c r="VI99" s="2168"/>
      <c r="VJ99" s="2168"/>
      <c r="VK99" s="2168"/>
      <c r="VL99" s="2168"/>
      <c r="VM99" s="2168"/>
      <c r="VN99" s="2168"/>
      <c r="VO99" s="2168"/>
      <c r="VP99" s="2168"/>
      <c r="VQ99" s="2168"/>
      <c r="VR99" s="2168"/>
      <c r="VS99" s="2168"/>
      <c r="VT99" s="2168"/>
      <c r="VU99" s="2168"/>
      <c r="VV99" s="2168"/>
      <c r="VW99" s="2168"/>
      <c r="VX99" s="2168"/>
      <c r="VY99" s="2168"/>
      <c r="VZ99" s="2168"/>
      <c r="WA99" s="2168"/>
      <c r="WB99" s="2168"/>
      <c r="WC99" s="2168"/>
      <c r="WD99" s="2168"/>
      <c r="WE99" s="2168"/>
      <c r="WF99" s="2168"/>
      <c r="WG99" s="2168"/>
      <c r="WH99" s="2168"/>
      <c r="WI99" s="2168"/>
      <c r="WJ99" s="2168"/>
      <c r="WK99" s="2168"/>
      <c r="WL99" s="2168"/>
      <c r="WM99" s="2168"/>
      <c r="WN99" s="2168"/>
      <c r="WO99" s="2168"/>
      <c r="WP99" s="2168"/>
      <c r="WQ99" s="2168"/>
      <c r="WR99" s="2168"/>
      <c r="WS99" s="2168"/>
      <c r="WT99" s="2168"/>
      <c r="WU99" s="2168"/>
      <c r="WV99" s="2150"/>
      <c r="WW99" s="813"/>
      <c r="WX99" s="813"/>
      <c r="WY99" s="813"/>
      <c r="WZ99" s="813"/>
      <c r="XA99" s="813"/>
      <c r="XB99" s="813"/>
      <c r="XC99" s="813"/>
      <c r="XD99" s="813"/>
      <c r="XE99" s="813"/>
      <c r="XF99" s="813"/>
      <c r="XG99" s="813"/>
      <c r="XH99" s="813"/>
      <c r="XI99" s="813"/>
      <c r="XJ99" s="813"/>
      <c r="XK99" s="813"/>
      <c r="XL99" s="813"/>
      <c r="XM99" s="813"/>
      <c r="XN99" s="813"/>
      <c r="XO99" s="813"/>
      <c r="XP99" s="813"/>
      <c r="XQ99" s="813"/>
      <c r="XR99" s="813"/>
      <c r="XS99" s="813"/>
      <c r="XT99" s="813"/>
      <c r="XU99" s="813"/>
      <c r="XV99" s="813"/>
      <c r="XW99" s="813"/>
      <c r="XX99" s="813"/>
      <c r="XY99" s="813"/>
      <c r="XZ99" s="813"/>
      <c r="YA99" s="813"/>
      <c r="YB99" s="813"/>
      <c r="YC99" s="813"/>
      <c r="YD99" s="813"/>
      <c r="YE99" s="813"/>
      <c r="YF99" s="813"/>
      <c r="YG99" s="813"/>
      <c r="YH99" s="813"/>
      <c r="YI99" s="813"/>
      <c r="YJ99" s="813"/>
      <c r="YK99" s="813"/>
      <c r="YL99" s="813"/>
      <c r="YM99" s="813"/>
      <c r="YN99" s="813"/>
      <c r="YO99" s="813"/>
      <c r="YP99" s="813"/>
      <c r="YQ99" s="813"/>
      <c r="YR99" s="813"/>
      <c r="YS99" s="813"/>
      <c r="YT99" s="813"/>
      <c r="YU99" s="813"/>
      <c r="YV99" s="1161"/>
      <c r="YW99" s="1163"/>
      <c r="YX99" s="821"/>
      <c r="YY99" s="3624"/>
      <c r="YZ99" s="3817"/>
      <c r="ZA99" s="3818"/>
      <c r="ZB99" s="813"/>
      <c r="ZC99" s="821"/>
      <c r="ZD99" s="821"/>
      <c r="ZE99" s="824"/>
      <c r="ZF99" s="821"/>
      <c r="ZG99" s="821"/>
      <c r="ZH99" s="2312"/>
      <c r="ZI99" s="2168"/>
      <c r="ZJ99" s="2168"/>
      <c r="ZK99" s="2695"/>
      <c r="ZL99" s="2168"/>
      <c r="ZM99" s="2168"/>
      <c r="ZN99" s="2708"/>
      <c r="ZO99" s="2708"/>
      <c r="ZP99" s="2574"/>
      <c r="ZQ99" s="2575"/>
      <c r="ZR99" s="2709"/>
      <c r="ZS99" s="2710"/>
      <c r="ZT99" s="3818"/>
      <c r="ZU99" s="3818"/>
      <c r="ZV99" s="3818"/>
      <c r="ZW99" s="3818"/>
      <c r="ZX99" s="3818"/>
      <c r="ZY99" s="3818"/>
      <c r="ZZ99" s="3818"/>
      <c r="AAA99" s="3818"/>
      <c r="AAB99" s="3818"/>
      <c r="AAC99" s="3818"/>
      <c r="AAD99" s="3818"/>
      <c r="AAE99" s="3818"/>
      <c r="AAF99" s="2725"/>
      <c r="AAG99" s="2708"/>
      <c r="AAH99" s="2708"/>
      <c r="AAI99" s="2726"/>
      <c r="AAJ99" s="2574"/>
      <c r="AAK99" s="2709"/>
      <c r="AAL99" s="2575"/>
      <c r="AAM99" s="2709"/>
      <c r="AAN99" s="811"/>
      <c r="AAO99" s="820"/>
      <c r="AAP99" s="811"/>
      <c r="AAQ99" s="828"/>
      <c r="AAR99" s="813"/>
      <c r="AAS99" s="821"/>
      <c r="AAT99" s="813"/>
      <c r="AAU99" s="821"/>
      <c r="AAV99" s="813"/>
      <c r="AAW99" s="821"/>
      <c r="AAX99" s="813"/>
      <c r="AAY99" s="821"/>
      <c r="AAZ99" s="813"/>
      <c r="ABA99" s="813"/>
      <c r="ABB99" s="813"/>
      <c r="ABC99" s="813"/>
      <c r="ABD99" s="813"/>
      <c r="ABE99" s="813"/>
      <c r="ABF99" s="813"/>
      <c r="ABG99" s="813"/>
      <c r="ABH99" s="813"/>
      <c r="ABI99" s="813"/>
      <c r="ABJ99" s="813"/>
      <c r="ABK99" s="813"/>
      <c r="ABL99" s="813"/>
      <c r="ABM99" s="813"/>
      <c r="ABN99" s="813"/>
      <c r="ABO99" s="813"/>
      <c r="ABP99" s="824"/>
      <c r="ABQ99" s="813"/>
      <c r="ABR99" s="813"/>
      <c r="ABS99" s="813"/>
      <c r="ABT99" s="813"/>
      <c r="ABU99" s="813"/>
      <c r="ABV99" s="813"/>
      <c r="ABW99" s="813"/>
      <c r="ABX99" s="813"/>
      <c r="ABY99" s="813"/>
      <c r="ABZ99" s="813"/>
      <c r="ACA99" s="821"/>
      <c r="ACB99" s="813"/>
      <c r="ACC99" s="813"/>
      <c r="ACD99" s="813"/>
      <c r="ACE99" s="813"/>
      <c r="ACF99" s="813"/>
      <c r="ACG99" s="813"/>
      <c r="ACH99" s="813"/>
      <c r="ACI99" s="813"/>
      <c r="ACJ99" s="813"/>
      <c r="ACK99" s="821"/>
      <c r="ACL99" s="813"/>
      <c r="ACM99" s="813"/>
      <c r="ACN99" s="813"/>
      <c r="ACO99" s="813"/>
      <c r="ACP99" s="813"/>
      <c r="ACQ99" s="813"/>
      <c r="ACR99" s="813"/>
      <c r="ACS99" s="821"/>
      <c r="ACT99" s="813"/>
      <c r="ACU99" s="813"/>
      <c r="ACV99" s="813"/>
      <c r="ACW99" s="813"/>
      <c r="ACX99" s="813"/>
      <c r="ACY99" s="813"/>
      <c r="ACZ99" s="813"/>
      <c r="ADA99" s="813"/>
      <c r="ADB99" s="813"/>
      <c r="ADC99" s="821"/>
      <c r="ADD99" s="813"/>
      <c r="ADE99" s="813"/>
      <c r="ADF99" s="813"/>
      <c r="ADG99" s="813"/>
      <c r="ADH99" s="813"/>
      <c r="ADI99" s="821"/>
      <c r="ADJ99" s="813"/>
      <c r="ADK99" s="813"/>
      <c r="ADL99" s="813"/>
      <c r="ADM99" s="813"/>
      <c r="ADN99" s="813"/>
      <c r="ADO99" s="813"/>
      <c r="ADP99" s="813"/>
      <c r="ADQ99" s="813"/>
      <c r="ADR99" s="813"/>
      <c r="ADS99" s="821"/>
      <c r="ADT99" s="813"/>
      <c r="ADU99" s="813"/>
      <c r="ADV99" s="813"/>
      <c r="ADW99" s="813"/>
      <c r="ADX99" s="813"/>
      <c r="ADY99" s="821"/>
      <c r="ADZ99" s="823"/>
      <c r="AEA99" s="813"/>
      <c r="AEB99" s="813"/>
      <c r="AEC99" s="821"/>
      <c r="AED99" s="813"/>
      <c r="AEE99" s="813"/>
      <c r="AEF99" s="821"/>
      <c r="AEG99" s="813"/>
      <c r="AEH99" s="813"/>
      <c r="AEI99" s="2420"/>
      <c r="AEJ99" s="813"/>
      <c r="AEK99" s="813"/>
      <c r="AEL99" s="821"/>
      <c r="AEM99" s="813"/>
      <c r="AEN99" s="813"/>
      <c r="AEO99" s="813"/>
      <c r="AEP99" s="2168"/>
      <c r="AEQ99" s="2168"/>
      <c r="AER99" s="2168"/>
      <c r="AES99" s="2168"/>
      <c r="AET99" s="2168"/>
      <c r="AEU99" s="2168"/>
      <c r="AEV99" s="2168"/>
      <c r="AEW99" s="2168"/>
      <c r="AEX99" s="2168"/>
      <c r="AEY99" s="2168"/>
      <c r="AEZ99" s="2168"/>
      <c r="AFA99" s="2168"/>
      <c r="AFB99" s="2168"/>
      <c r="AFC99" s="2168"/>
      <c r="AFD99" s="2168"/>
      <c r="AFE99" s="2168"/>
      <c r="AFF99" s="2168"/>
      <c r="AFG99" s="2168"/>
      <c r="AFH99" s="2168"/>
      <c r="AFI99" s="2168"/>
      <c r="AFJ99" s="2168"/>
      <c r="AFK99" s="2168"/>
      <c r="AFL99" s="2168"/>
      <c r="AFM99" s="2168"/>
      <c r="AFN99" s="813"/>
      <c r="AFO99" s="813"/>
      <c r="AFP99" s="813"/>
      <c r="AFQ99" s="813"/>
      <c r="AFR99" s="813"/>
      <c r="AFS99" s="813"/>
      <c r="AFT99" s="813"/>
      <c r="AFU99" s="813"/>
      <c r="AFV99" s="813"/>
      <c r="AFW99" s="813"/>
      <c r="AFX99" s="813"/>
      <c r="AFY99" s="813"/>
      <c r="AFZ99" s="813"/>
      <c r="AGA99" s="813"/>
      <c r="AGB99" s="813"/>
      <c r="AGC99" s="813"/>
      <c r="AGD99" s="813"/>
      <c r="AGE99" s="813"/>
      <c r="AGF99" s="813"/>
      <c r="AGG99" s="813"/>
      <c r="AGH99" s="813"/>
      <c r="AGI99" s="813"/>
      <c r="AGJ99" s="813"/>
      <c r="AGK99" s="813"/>
      <c r="AGL99" s="813"/>
      <c r="AGM99" s="813"/>
      <c r="AGN99" s="813"/>
      <c r="AGO99" s="813"/>
      <c r="AGP99" s="813"/>
      <c r="AGQ99" s="813"/>
      <c r="AGR99" s="813"/>
      <c r="AGS99" s="813"/>
      <c r="AGT99" s="813"/>
      <c r="AGU99" s="813"/>
      <c r="AGV99" s="813"/>
      <c r="AGW99" s="813"/>
      <c r="AGX99" s="813"/>
      <c r="AGY99" s="813"/>
      <c r="AGZ99" s="813"/>
      <c r="AHA99" s="813"/>
      <c r="AHB99" s="813"/>
      <c r="AHC99" s="813"/>
      <c r="AHD99" s="813"/>
      <c r="AHE99" s="813"/>
      <c r="AHF99" s="813"/>
      <c r="AHG99" s="813"/>
      <c r="AHH99" s="813"/>
      <c r="AHI99" s="813"/>
      <c r="AHJ99" s="813"/>
      <c r="AHK99" s="813"/>
      <c r="AHL99" s="813"/>
      <c r="AHM99" s="813"/>
      <c r="AHN99" s="813"/>
      <c r="AHO99" s="813"/>
      <c r="AHP99" s="813"/>
      <c r="AHQ99" s="813"/>
      <c r="AHR99" s="813"/>
      <c r="AHS99" s="813"/>
      <c r="AHT99" s="813"/>
      <c r="AHU99" s="813"/>
      <c r="AHV99" s="813"/>
      <c r="AHW99" s="813"/>
      <c r="AHX99" s="813"/>
      <c r="AHY99" s="813"/>
      <c r="AHZ99" s="813"/>
      <c r="AIA99" s="813"/>
      <c r="AIB99" s="2737"/>
      <c r="AIC99" s="824"/>
      <c r="AID99" s="813"/>
      <c r="AIE99" s="813"/>
      <c r="AIF99" s="824"/>
      <c r="AIG99" s="813"/>
      <c r="AIH99" s="813"/>
      <c r="AII99" s="813"/>
      <c r="AIJ99" s="813"/>
      <c r="AIK99" s="813"/>
      <c r="AIL99" s="1173"/>
      <c r="AIM99" s="1177"/>
      <c r="AIN99" s="1017"/>
      <c r="AIO99" s="813"/>
      <c r="AIP99" s="813"/>
      <c r="AIQ99" s="813"/>
      <c r="AIR99" s="1173"/>
      <c r="AIS99" s="1177"/>
      <c r="AIT99" s="1017"/>
      <c r="AIU99" s="813"/>
      <c r="AIV99" s="813"/>
      <c r="AIW99" s="813"/>
      <c r="AIX99" s="1173"/>
      <c r="AIY99" s="1177"/>
      <c r="AIZ99" s="1017"/>
      <c r="AJA99" s="813"/>
      <c r="AJB99" s="813"/>
      <c r="AJC99" s="813"/>
      <c r="AJD99" s="824"/>
      <c r="AJE99" s="813"/>
      <c r="AJF99" s="813"/>
      <c r="AJG99" s="813"/>
      <c r="AJH99" s="813"/>
      <c r="AJI99" s="813"/>
      <c r="AJJ99" s="3811"/>
      <c r="AJK99" s="3812"/>
      <c r="AJL99" s="3812"/>
      <c r="AJM99" s="813"/>
      <c r="AJN99" s="813"/>
      <c r="AJO99" s="813"/>
      <c r="AJP99" s="3623"/>
      <c r="AJQ99" s="3624"/>
      <c r="AJR99" s="3624"/>
      <c r="AJS99" s="813"/>
      <c r="AJT99" s="813"/>
      <c r="AJU99" s="813"/>
      <c r="AJV99" s="1181"/>
      <c r="AJW99" s="1177"/>
      <c r="AJX99" s="1177"/>
      <c r="AJY99" s="1177"/>
      <c r="AJZ99" s="1177"/>
      <c r="AKA99" s="1177"/>
      <c r="AKB99" s="1177"/>
      <c r="AKC99" s="1177"/>
      <c r="AKD99" s="1177"/>
      <c r="AKE99" s="1177"/>
      <c r="AKF99" s="1177"/>
      <c r="AKG99" s="1015"/>
      <c r="AKH99" s="831"/>
      <c r="AKI99" s="831"/>
      <c r="AKJ99" s="831"/>
      <c r="AKK99" s="831"/>
      <c r="AKL99" s="831"/>
      <c r="AKM99" s="831"/>
      <c r="AKN99" s="831"/>
      <c r="AKO99" s="831"/>
      <c r="AKP99" s="831"/>
      <c r="AKQ99" s="831"/>
      <c r="AKR99" s="831"/>
      <c r="AKS99" s="813"/>
      <c r="AKT99" s="824"/>
      <c r="AKU99" s="813"/>
      <c r="AKV99" s="813"/>
      <c r="AKW99" s="813"/>
      <c r="AKX99" s="813"/>
      <c r="AKY99" s="813"/>
      <c r="AKZ99" s="813"/>
      <c r="ALA99" s="813"/>
      <c r="ALB99" s="813"/>
      <c r="ALC99" s="813"/>
      <c r="ALD99" s="813"/>
      <c r="ALE99" s="813"/>
      <c r="ALF99" s="813"/>
      <c r="ALG99" s="813"/>
      <c r="ALH99" s="813"/>
      <c r="ALI99" s="813"/>
      <c r="ALJ99" s="824"/>
      <c r="ALK99" s="813"/>
      <c r="ALL99" s="813"/>
      <c r="ALM99" s="813"/>
      <c r="ALN99" s="813"/>
      <c r="ALO99" s="813"/>
      <c r="ALP99" s="813"/>
      <c r="ALQ99" s="823"/>
      <c r="ALR99" s="821"/>
      <c r="ALS99" s="821"/>
      <c r="ALT99" s="821"/>
      <c r="ALU99" s="821"/>
      <c r="ALV99" s="821"/>
      <c r="ALW99" s="1014"/>
      <c r="ALX99" s="824"/>
      <c r="ALY99" s="813"/>
      <c r="ALZ99" s="813"/>
      <c r="AMA99" s="813"/>
      <c r="AMB99" s="813"/>
      <c r="AMC99" s="813"/>
      <c r="AMD99" s="813"/>
      <c r="AME99" s="813"/>
      <c r="AMF99" s="813"/>
      <c r="AMG99" s="813"/>
      <c r="AMH99" s="813"/>
      <c r="AMI99" s="813"/>
      <c r="AMJ99" s="813"/>
      <c r="AMK99" s="813"/>
      <c r="AML99" s="824"/>
      <c r="AMM99" s="813"/>
      <c r="AMN99" s="813"/>
      <c r="AMO99" s="824"/>
      <c r="AMP99" s="813"/>
      <c r="AMQ99" s="813"/>
      <c r="AMR99" s="813"/>
      <c r="AMS99" s="813"/>
      <c r="AMT99" s="1015"/>
      <c r="AMU99" s="824"/>
      <c r="AMV99" s="813"/>
      <c r="AMW99" s="813"/>
      <c r="AMX99" s="824"/>
      <c r="AMY99" s="813"/>
      <c r="AMZ99" s="813"/>
      <c r="ANA99" s="813"/>
      <c r="ANB99" s="813"/>
      <c r="ANC99" s="813"/>
      <c r="AND99" s="1207"/>
      <c r="ANE99" s="1208"/>
      <c r="ANF99" s="1208"/>
      <c r="ANG99" s="1208"/>
      <c r="ANH99" s="813"/>
      <c r="ANI99" s="813"/>
      <c r="ANJ99" s="813"/>
      <c r="ANK99" s="813"/>
      <c r="ANL99" s="813"/>
      <c r="ANM99" s="813"/>
      <c r="ANN99" s="824"/>
      <c r="ANO99" s="813"/>
      <c r="ANP99" s="813"/>
      <c r="ANQ99" s="813"/>
      <c r="ANR99" s="813"/>
      <c r="ANS99" s="813"/>
      <c r="ANT99" s="813"/>
      <c r="ANU99" s="813"/>
      <c r="ANV99" s="813"/>
      <c r="ANW99" s="813"/>
      <c r="ANX99" s="824"/>
      <c r="ANY99" s="821"/>
      <c r="ANZ99" s="1095"/>
      <c r="AOA99" s="821"/>
      <c r="AOB99" s="1095"/>
      <c r="AOC99" s="821"/>
      <c r="AOD99" s="1095"/>
      <c r="AOE99" s="1014"/>
      <c r="AOF99" s="2708"/>
      <c r="AOG99" s="2708"/>
      <c r="AOH99" s="2726"/>
      <c r="AOI99" s="2708"/>
      <c r="AOJ99" s="2708"/>
      <c r="AOK99" s="2726"/>
      <c r="AOL99" s="2708"/>
      <c r="AOM99" s="2708"/>
      <c r="AON99" s="2726"/>
      <c r="AOO99" s="2708"/>
      <c r="AOP99" s="2708"/>
      <c r="AOQ99" s="2726"/>
      <c r="AOR99" s="824"/>
      <c r="AOS99" s="813"/>
      <c r="AOT99" s="813"/>
      <c r="AOU99" s="813"/>
      <c r="AOV99" s="813"/>
      <c r="AOW99" s="813"/>
      <c r="AOX99" s="813"/>
      <c r="AOY99" s="813"/>
      <c r="AOZ99" s="813"/>
      <c r="APA99" s="813"/>
      <c r="APB99" s="824"/>
      <c r="APC99" s="813"/>
      <c r="APD99" s="813"/>
      <c r="APE99" s="813"/>
      <c r="APF99" s="813"/>
      <c r="APG99" s="813"/>
      <c r="APH99" s="813"/>
      <c r="API99" s="813"/>
      <c r="APJ99" s="813"/>
      <c r="APK99" s="813"/>
      <c r="APL99" s="813"/>
      <c r="APM99" s="813"/>
      <c r="APN99" s="813"/>
      <c r="APO99" s="813"/>
      <c r="APP99" s="813"/>
      <c r="APQ99" s="813"/>
      <c r="APR99" s="823"/>
      <c r="APS99" s="821"/>
      <c r="APT99" s="821"/>
      <c r="APU99" s="813"/>
      <c r="APV99" s="813"/>
      <c r="APW99" s="813"/>
      <c r="APX99" s="813"/>
      <c r="APY99" s="813"/>
      <c r="APZ99" s="813"/>
      <c r="AQA99" s="813"/>
      <c r="AQB99" s="813"/>
      <c r="AQC99" s="813"/>
      <c r="AQD99" s="813"/>
      <c r="AQE99" s="813"/>
      <c r="AQF99" s="813"/>
      <c r="AQG99" s="813"/>
      <c r="AQH99" s="813"/>
      <c r="AQI99" s="813"/>
      <c r="AQJ99" s="813"/>
      <c r="AQK99" s="813"/>
      <c r="AQL99" s="813"/>
      <c r="AQM99" s="987"/>
      <c r="AQN99" s="821"/>
      <c r="AQO99" s="821"/>
      <c r="AQP99" s="821"/>
      <c r="AQQ99" s="821"/>
      <c r="AQR99" s="821"/>
      <c r="AQS99" s="1017"/>
      <c r="AQT99" s="1177"/>
      <c r="AQU99" s="1017"/>
      <c r="AQV99" s="1017"/>
      <c r="AQW99" s="1017"/>
      <c r="AQX99" s="1177"/>
      <c r="AQY99" s="1017"/>
      <c r="AQZ99" s="1017"/>
      <c r="ARA99" s="1017"/>
      <c r="ARB99" s="1017"/>
      <c r="ARC99" s="1017"/>
      <c r="ARD99" s="1017"/>
      <c r="ARE99" s="1017"/>
      <c r="ARF99" s="1017"/>
      <c r="ARG99" s="1177"/>
      <c r="ARH99" s="1017"/>
      <c r="ARI99" s="821"/>
      <c r="ARJ99" s="831"/>
      <c r="ARK99" s="821"/>
      <c r="ARL99" s="1017"/>
      <c r="ARM99" s="821"/>
      <c r="ARN99" s="813"/>
      <c r="ARO99" s="813"/>
      <c r="ARP99" s="810"/>
      <c r="ARQ99" s="820"/>
      <c r="ARR99" s="811"/>
      <c r="ARS99" s="815"/>
      <c r="ART99" s="821"/>
      <c r="ARU99" s="821"/>
      <c r="ARV99" s="821" t="s">
        <v>31</v>
      </c>
      <c r="ARW99" s="821" t="s">
        <v>31</v>
      </c>
      <c r="ARX99" s="1036" t="s">
        <v>31</v>
      </c>
      <c r="ARY99" s="813"/>
      <c r="ARZ99" s="821"/>
      <c r="ASA99" s="821"/>
      <c r="ASB99" s="813"/>
      <c r="ASC99" s="813"/>
      <c r="ASD99" s="813"/>
      <c r="ASE99" s="813"/>
      <c r="ASF99" s="813"/>
      <c r="ASG99" s="813"/>
      <c r="ASH99" s="813"/>
      <c r="ASI99" s="813"/>
      <c r="ASJ99" s="813"/>
      <c r="ASK99" s="813"/>
      <c r="ASL99" s="813"/>
      <c r="ASM99" s="821"/>
      <c r="ASN99" s="821"/>
      <c r="ASO99" s="821"/>
      <c r="ASP99" s="821"/>
      <c r="ASQ99" s="821"/>
      <c r="ASR99" s="821"/>
      <c r="ASS99" s="821"/>
      <c r="AST99" s="821"/>
      <c r="ASU99" s="821"/>
      <c r="ASV99" s="821"/>
      <c r="ASW99" s="813"/>
      <c r="ASX99" s="813"/>
      <c r="ASY99" s="813"/>
      <c r="ASZ99" s="813"/>
      <c r="ATA99" s="813"/>
      <c r="ATB99" s="813"/>
      <c r="ATC99" s="813"/>
      <c r="ATD99" s="813"/>
      <c r="ATE99" s="813"/>
      <c r="ATF99" s="821"/>
      <c r="ATG99" s="821"/>
      <c r="ATH99" s="821"/>
      <c r="ATI99" s="821"/>
      <c r="ATJ99" s="821"/>
      <c r="ATK99" s="821"/>
      <c r="ATL99" s="821"/>
      <c r="ATM99" s="821"/>
      <c r="ATN99" s="821"/>
      <c r="ATO99" s="821"/>
      <c r="ATP99" s="813"/>
      <c r="ATQ99" s="813"/>
      <c r="ATR99" s="813"/>
      <c r="ATS99" s="813"/>
      <c r="ATT99" s="813"/>
      <c r="ATU99" s="813"/>
      <c r="ATV99" s="813"/>
      <c r="ATW99" s="813"/>
      <c r="ATX99" s="813"/>
      <c r="ATY99" s="821"/>
      <c r="ATZ99" s="821"/>
      <c r="AUA99" s="821"/>
      <c r="AUB99" s="821"/>
      <c r="AUC99" s="821"/>
      <c r="AUD99" s="821"/>
      <c r="AUE99" s="821"/>
      <c r="AUF99" s="821"/>
      <c r="AUG99" s="821"/>
      <c r="AUH99" s="821"/>
      <c r="AUI99" s="813"/>
      <c r="AUJ99" s="813"/>
      <c r="AUK99" s="810"/>
      <c r="AUL99" s="811"/>
      <c r="AUM99" s="811"/>
      <c r="AUN99" s="811"/>
      <c r="AUO99" s="811"/>
      <c r="AUP99" s="815"/>
      <c r="AUQ99" s="813"/>
      <c r="AUR99" s="813"/>
      <c r="AUS99" s="813"/>
      <c r="AUT99" s="813"/>
      <c r="AUU99" s="813"/>
      <c r="AUV99" s="813"/>
      <c r="AUW99" s="813"/>
      <c r="AUX99" s="813"/>
      <c r="AUY99" s="813"/>
      <c r="AUZ99" s="813"/>
      <c r="AVA99" s="813"/>
      <c r="AVB99" s="813"/>
      <c r="AVC99" s="813"/>
      <c r="AVD99" s="813"/>
      <c r="AVE99" s="813"/>
      <c r="AVF99" s="813"/>
      <c r="AVG99" s="811"/>
      <c r="AVH99" s="813"/>
      <c r="AVI99" s="813"/>
      <c r="AVJ99" s="813"/>
      <c r="AVK99" s="813"/>
      <c r="AVL99" s="824"/>
      <c r="AVM99" s="813"/>
      <c r="AVN99" s="821"/>
      <c r="AVO99" s="813"/>
      <c r="AVP99" s="813"/>
      <c r="AVQ99" s="821"/>
      <c r="AVR99" s="813"/>
      <c r="AVS99" s="813"/>
      <c r="AVT99" s="821"/>
      <c r="AVU99" s="813"/>
      <c r="AVV99" s="813"/>
      <c r="AVW99" s="821"/>
      <c r="AVX99" s="813"/>
      <c r="AVY99" s="1014"/>
      <c r="AVZ99" s="824"/>
      <c r="AWA99" s="813"/>
      <c r="AWB99" s="821"/>
      <c r="AWC99" s="813"/>
      <c r="AWD99" s="813"/>
      <c r="AWE99" s="821"/>
      <c r="AWF99" s="813"/>
      <c r="AWG99" s="813"/>
      <c r="AWH99" s="821"/>
      <c r="AWI99" s="823"/>
      <c r="AWJ99" s="821"/>
      <c r="AWK99" s="821"/>
      <c r="AWL99" s="821"/>
      <c r="AWM99" s="821"/>
      <c r="AWN99" s="821"/>
      <c r="AWO99" s="821"/>
      <c r="AWP99" s="821"/>
      <c r="AWQ99" s="821"/>
      <c r="AWR99" s="821"/>
      <c r="AWS99" s="824"/>
      <c r="AWT99" s="813"/>
      <c r="AWU99" s="813"/>
      <c r="AWV99" s="813"/>
      <c r="AWW99" s="813"/>
      <c r="AWX99" s="813"/>
      <c r="AWY99" s="813"/>
      <c r="AWZ99" s="813"/>
      <c r="AXA99" s="813"/>
      <c r="AXB99" s="813"/>
      <c r="AXC99" s="813"/>
      <c r="AXD99" s="813"/>
      <c r="AXE99" s="813"/>
      <c r="AXF99" s="813"/>
      <c r="AXG99" s="813"/>
      <c r="AXH99" s="813"/>
      <c r="AXI99" s="813"/>
      <c r="AXK99" s="2599"/>
      <c r="AXL99" s="2599"/>
      <c r="AXM99" s="2599"/>
      <c r="AXN99" s="2599"/>
      <c r="AXO99" s="2599"/>
      <c r="AXP99" s="2599"/>
      <c r="AXQ99" s="2026"/>
      <c r="AXR99" s="2026"/>
      <c r="AXS99" s="2026"/>
      <c r="AXT99" s="2026"/>
      <c r="AXU99" s="2026"/>
      <c r="AXV99" s="2026"/>
      <c r="AXW99" s="2026"/>
      <c r="AXX99" s="2026"/>
      <c r="AXY99" s="2026"/>
      <c r="AXZ99" s="2026"/>
      <c r="AYA99" s="2026"/>
      <c r="AYB99" s="2026"/>
      <c r="AYC99" s="2125"/>
      <c r="AYD99" s="2026"/>
      <c r="AYE99" s="2026"/>
      <c r="AYF99" s="2026"/>
      <c r="AYG99" s="2026"/>
      <c r="AYH99" s="2026"/>
      <c r="AYI99" s="2026"/>
      <c r="AYJ99" s="2026"/>
      <c r="AYK99" s="2026"/>
      <c r="AYL99" s="2026"/>
      <c r="AYM99" s="2026"/>
      <c r="AYN99" s="2026"/>
      <c r="AYO99" s="2026"/>
      <c r="AYP99" s="2026"/>
      <c r="AYQ99" s="2026"/>
      <c r="AYR99" s="2026"/>
      <c r="AYS99" s="2026"/>
      <c r="AYT99" s="2026"/>
      <c r="AYU99" s="2026"/>
      <c r="AYV99" s="2026"/>
      <c r="AYW99" s="2026"/>
      <c r="AYX99" s="2026"/>
      <c r="AYY99" s="2026"/>
      <c r="AYZ99" s="2026"/>
      <c r="AZA99" s="2026"/>
      <c r="AZB99" s="2026"/>
      <c r="AZC99" s="2026"/>
      <c r="AZD99" s="2026"/>
      <c r="AZE99" s="2026"/>
      <c r="AZF99" s="2026"/>
      <c r="AZG99" s="2026"/>
      <c r="AZH99" s="2026"/>
      <c r="AZI99" s="2026"/>
      <c r="AZJ99" s="2026"/>
      <c r="AZK99" s="2026"/>
      <c r="AZL99" s="2026"/>
      <c r="AZM99" s="2026"/>
      <c r="AZN99" s="2026"/>
      <c r="AZO99" s="2026"/>
      <c r="AZP99" s="2026"/>
      <c r="AZQ99" s="2026"/>
      <c r="AZR99" s="2026"/>
      <c r="AZS99" s="2026"/>
      <c r="AZT99" s="2026"/>
      <c r="AZU99" s="2026"/>
      <c r="AZV99" s="2026"/>
      <c r="AZW99" s="2026"/>
      <c r="AZX99" s="2026"/>
      <c r="AZY99" s="2125"/>
      <c r="AZZ99" s="2026"/>
      <c r="BAA99" s="2026"/>
      <c r="BAB99" s="2026"/>
      <c r="BAC99" s="2026"/>
      <c r="BAD99" s="2026"/>
      <c r="BAE99" s="2026"/>
      <c r="BAF99" s="2026"/>
      <c r="BAG99" s="2026"/>
      <c r="BAH99" s="2026"/>
      <c r="BAI99" s="2026"/>
      <c r="BAJ99" s="2026"/>
      <c r="BAK99" s="2125"/>
      <c r="BAL99" s="2026"/>
      <c r="BAM99" s="2026"/>
      <c r="BAN99" s="2026"/>
      <c r="BAO99" s="2026"/>
      <c r="BAP99" s="2026"/>
      <c r="BAQ99" s="2026"/>
      <c r="BAR99" s="2026"/>
      <c r="BAS99" s="2026"/>
      <c r="BAT99" s="2026"/>
      <c r="BAU99" s="2026"/>
      <c r="BAV99" s="2026"/>
      <c r="BAW99" s="4159"/>
      <c r="BAX99" s="4159"/>
      <c r="BAY99" s="4159"/>
      <c r="BAZ99" s="4159"/>
      <c r="BBA99" s="2026"/>
      <c r="BBB99" s="2026"/>
      <c r="BBC99" s="2026"/>
      <c r="BBD99" s="2026"/>
      <c r="BBE99" s="2125"/>
      <c r="BBF99" s="2026"/>
      <c r="BBG99" s="2026"/>
      <c r="BBH99" s="2026"/>
      <c r="BBI99" s="2026"/>
      <c r="BBJ99" s="2026"/>
      <c r="BBK99" s="2026"/>
      <c r="BBL99" s="2026"/>
      <c r="BBM99" s="2026"/>
      <c r="BBN99" s="2026"/>
      <c r="BBO99" s="2026"/>
      <c r="BBP99" s="2026"/>
      <c r="BBQ99" s="2125"/>
      <c r="BBR99" s="2026"/>
      <c r="BBS99" s="2026"/>
      <c r="BBT99" s="2026"/>
      <c r="BBU99" s="2026"/>
      <c r="BBV99" s="2026"/>
      <c r="BBW99" s="2026"/>
      <c r="BBX99" s="2026"/>
      <c r="BBY99" s="2026"/>
      <c r="BBZ99" s="2026"/>
      <c r="BCA99" s="2026"/>
      <c r="BCB99" s="2026"/>
      <c r="BCC99" s="2026"/>
      <c r="BCD99" s="2026"/>
      <c r="BCE99" s="2026"/>
      <c r="BCF99" s="2026"/>
      <c r="BCG99" s="2026"/>
      <c r="BCH99" s="2026"/>
      <c r="BCI99" s="2026"/>
      <c r="BCJ99" s="2026"/>
      <c r="BCK99" s="2026"/>
      <c r="BCL99" s="2026"/>
      <c r="BCM99" s="2026"/>
      <c r="BCN99" s="2026"/>
      <c r="BCO99" s="2026"/>
      <c r="BCP99" s="2026"/>
      <c r="BCQ99" s="2026"/>
      <c r="BCR99" s="2026"/>
      <c r="BCS99" s="2026"/>
      <c r="BCT99" s="2026"/>
      <c r="BCU99" s="2026"/>
      <c r="BCV99" s="2026"/>
      <c r="BCW99" s="2026"/>
      <c r="BCX99" s="2026"/>
      <c r="BCY99" s="2026"/>
      <c r="BCZ99" s="2026"/>
      <c r="BDA99" s="2026"/>
      <c r="BDB99" s="2026"/>
      <c r="BDC99" s="2026"/>
      <c r="BDD99" s="2026"/>
      <c r="BDE99" s="2026"/>
      <c r="BDF99" s="2026"/>
      <c r="BDG99" s="2026"/>
      <c r="BDH99" s="2026"/>
      <c r="BDI99" s="2026"/>
      <c r="BDJ99" s="2026"/>
      <c r="BDK99" s="2026"/>
      <c r="BDL99" s="2026"/>
      <c r="BDM99" s="2026"/>
      <c r="BDN99" s="2026"/>
      <c r="BDO99" s="2026"/>
      <c r="BDP99" s="2026"/>
      <c r="BDQ99" s="2026"/>
      <c r="BDR99" s="2026"/>
      <c r="BDS99" s="2026"/>
      <c r="BDT99" s="2026"/>
      <c r="BDU99" s="2026"/>
      <c r="BDV99" s="2026"/>
      <c r="BDW99" s="2026"/>
      <c r="BDX99" s="2026"/>
      <c r="BDY99" s="2026"/>
      <c r="BDZ99" s="2026"/>
      <c r="BEA99" s="2026"/>
      <c r="BEB99" s="2026"/>
      <c r="BEC99" s="2026"/>
      <c r="BED99" s="2026"/>
      <c r="BEE99" s="2026"/>
      <c r="BEF99" s="2026"/>
      <c r="BEG99" s="2026"/>
      <c r="BEH99" s="2026"/>
      <c r="BEI99" s="2026"/>
      <c r="BEJ99" s="2026"/>
      <c r="BEK99" s="2026"/>
      <c r="BEL99" s="2026"/>
      <c r="BEM99" s="2026"/>
      <c r="BEN99" s="2026"/>
      <c r="BEO99" s="2026"/>
      <c r="BEP99" s="2026"/>
      <c r="BEQ99" s="2026"/>
      <c r="BER99" s="2026"/>
      <c r="BES99" s="2026"/>
      <c r="BET99" s="2026"/>
      <c r="BEU99" s="2026"/>
      <c r="BEV99" s="2026"/>
      <c r="BEW99" s="2125"/>
      <c r="BEX99" s="2026"/>
      <c r="BEY99" s="2026"/>
      <c r="BEZ99" s="2026"/>
      <c r="BFA99" s="2026"/>
      <c r="BFB99" s="2026"/>
      <c r="BFC99" s="2026"/>
      <c r="BFD99" s="2026"/>
      <c r="BFE99" s="2026"/>
      <c r="BFF99" s="2026"/>
      <c r="BFG99" s="2026"/>
      <c r="BFH99" s="2026"/>
      <c r="BFI99" s="2600"/>
      <c r="BFJ99" s="2599"/>
      <c r="BFK99" s="2599"/>
      <c r="BFL99" s="2599"/>
      <c r="BFM99" s="2599"/>
      <c r="BFN99" s="2599"/>
      <c r="BFO99" s="2599"/>
      <c r="BFP99" s="2599"/>
      <c r="BFQ99" s="2599"/>
      <c r="BFR99" s="2599"/>
      <c r="BFS99" s="824"/>
      <c r="BFT99" s="813"/>
      <c r="BFU99" s="813"/>
      <c r="BFV99" s="813"/>
      <c r="BFW99" s="813"/>
      <c r="BFX99" s="813"/>
      <c r="BFY99" s="813"/>
      <c r="BFZ99" s="813"/>
      <c r="BGA99" s="813"/>
      <c r="BGB99" s="813"/>
      <c r="BGC99" s="824"/>
      <c r="BGD99" s="813"/>
      <c r="BGE99" s="813"/>
      <c r="BGF99" s="813"/>
      <c r="BGG99" s="813"/>
      <c r="BGH99" s="813"/>
      <c r="BGI99" s="813"/>
      <c r="BGJ99" s="813"/>
      <c r="BGK99" s="813"/>
      <c r="BGL99" s="813"/>
      <c r="BGM99" s="824"/>
      <c r="BGN99" s="813"/>
      <c r="BGO99" s="813"/>
      <c r="BGP99" s="813"/>
      <c r="BGQ99" s="813"/>
      <c r="BGR99" s="813"/>
      <c r="BGS99" s="813"/>
      <c r="BGT99" s="813"/>
      <c r="BGU99" s="813"/>
      <c r="BGV99" s="813"/>
      <c r="BGW99" s="824"/>
      <c r="BGX99" s="813"/>
      <c r="BGY99" s="813"/>
      <c r="BGZ99" s="813"/>
      <c r="BHA99" s="813"/>
      <c r="BHB99" s="813"/>
      <c r="BHC99" s="813"/>
      <c r="BHD99" s="813"/>
      <c r="BHE99" s="813"/>
      <c r="BHF99" s="813"/>
      <c r="BHG99" s="824"/>
      <c r="BHH99" s="813"/>
      <c r="BHI99" s="813"/>
      <c r="BHJ99" s="813"/>
      <c r="BHK99" s="813"/>
      <c r="BHL99" s="813"/>
      <c r="BHM99" s="813"/>
      <c r="BHN99" s="813"/>
      <c r="BHO99" s="813"/>
      <c r="BHP99" s="813"/>
      <c r="BHQ99" s="824"/>
      <c r="BHR99" s="813"/>
      <c r="BHS99" s="813"/>
      <c r="BHT99" s="813"/>
      <c r="BHU99" s="813"/>
      <c r="BHV99" s="813"/>
      <c r="BHW99" s="813"/>
      <c r="BHX99" s="813"/>
      <c r="BHY99" s="813"/>
      <c r="BHZ99" s="813"/>
      <c r="BIA99" s="824"/>
      <c r="BIB99" s="813"/>
      <c r="BIC99" s="813"/>
      <c r="BID99" s="813"/>
      <c r="BIE99" s="813"/>
      <c r="BIF99" s="813"/>
      <c r="BIG99" s="813"/>
      <c r="BIH99" s="824"/>
      <c r="BII99" s="813"/>
      <c r="BIJ99" s="813"/>
      <c r="BIK99" s="824"/>
      <c r="BIL99" s="813"/>
      <c r="BIM99" s="813"/>
      <c r="BIN99" s="813"/>
      <c r="BIO99" s="824"/>
      <c r="BIP99" s="813"/>
      <c r="BIQ99" s="813"/>
      <c r="BIR99" s="813"/>
      <c r="BIS99" s="813"/>
      <c r="BIT99" s="813"/>
      <c r="BIU99" s="813"/>
      <c r="BIV99" s="813"/>
      <c r="BIW99" s="813"/>
      <c r="BIX99" s="813"/>
      <c r="BIY99" s="813"/>
      <c r="BIZ99" s="813"/>
      <c r="BJA99" s="2601"/>
      <c r="BJB99" s="2601"/>
      <c r="BJC99" s="2602"/>
      <c r="BJD99" s="2602"/>
      <c r="BJE99" s="2603"/>
      <c r="BJF99" s="2603"/>
      <c r="BJG99" s="2603"/>
      <c r="BJH99" s="2603"/>
      <c r="BJI99" s="2603"/>
      <c r="BJJ99" s="2603"/>
      <c r="BJK99" s="2604"/>
      <c r="BJL99" s="2601"/>
      <c r="BJM99" s="2602"/>
      <c r="BJN99" s="2602"/>
      <c r="BJO99" s="2602"/>
      <c r="BJP99" s="2604"/>
      <c r="BJQ99" s="2601"/>
      <c r="BJR99" s="2602"/>
      <c r="BJS99" s="2602"/>
      <c r="BJT99" s="2602"/>
      <c r="BJU99" s="2604"/>
      <c r="BJV99" s="824"/>
      <c r="BJW99" s="813"/>
      <c r="BJX99" s="1207"/>
      <c r="BJY99" s="1208"/>
      <c r="BJZ99" s="1208"/>
      <c r="BKA99" s="1208"/>
      <c r="BKB99" s="1208"/>
      <c r="BKC99" s="1208"/>
      <c r="BKD99" s="1208"/>
      <c r="BKE99" s="1208"/>
      <c r="BKF99" s="1208"/>
      <c r="BKG99" s="1208"/>
      <c r="BKH99" s="1208"/>
      <c r="BKI99" s="1208"/>
      <c r="BKJ99" s="1208"/>
      <c r="BKK99" s="1208"/>
      <c r="BKL99" s="1208"/>
      <c r="BKM99" s="1208"/>
      <c r="BKN99" s="1208"/>
      <c r="BKO99" s="1208"/>
      <c r="BKP99" s="1208"/>
      <c r="BKQ99" s="1208"/>
      <c r="BKR99" s="1208"/>
      <c r="BKS99" s="1208"/>
      <c r="BKT99" s="1208"/>
      <c r="BKU99" s="1208"/>
      <c r="BKV99" s="1208"/>
      <c r="BKW99" s="1208"/>
      <c r="BKX99" s="1208"/>
      <c r="BKY99" s="1208"/>
      <c r="BKZ99" s="1208"/>
      <c r="BLA99" s="1208"/>
      <c r="BLB99" s="2601"/>
      <c r="BLC99" s="2601"/>
      <c r="BLD99" s="2604"/>
      <c r="BLE99" s="2601"/>
      <c r="BLF99" s="2601"/>
      <c r="BLG99" s="2604"/>
      <c r="BLH99" s="2601"/>
      <c r="BLI99" s="2601"/>
      <c r="BLJ99" s="2604"/>
      <c r="BLK99" s="2601"/>
      <c r="BLL99" s="2601"/>
      <c r="BLM99" s="2604"/>
      <c r="BLN99" s="2601"/>
      <c r="BLO99" s="2601"/>
      <c r="BLP99" s="2604"/>
      <c r="BLQ99" s="2601"/>
      <c r="BLR99" s="2601"/>
      <c r="BLS99" s="2604"/>
      <c r="BLT99" s="2600"/>
      <c r="BLU99" s="2599"/>
      <c r="BLV99" s="2605"/>
      <c r="BLW99" s="2601"/>
      <c r="BLX99" s="2601"/>
      <c r="BLY99" s="2604"/>
      <c r="BLZ99" s="2758"/>
      <c r="BMA99" s="2759"/>
      <c r="BMB99" s="2759"/>
      <c r="BMC99" s="2758"/>
      <c r="BMD99" s="2759"/>
      <c r="BME99" s="2759"/>
      <c r="BMF99" s="2758"/>
      <c r="BMG99" s="2759"/>
      <c r="BMH99" s="2759"/>
      <c r="BMI99" s="2758"/>
      <c r="BMJ99" s="2759"/>
      <c r="BMK99" s="2759"/>
      <c r="BML99" s="2758"/>
      <c r="BMM99" s="2759"/>
      <c r="BMN99" s="2759"/>
      <c r="BMO99" s="2758"/>
      <c r="BMP99" s="2759"/>
      <c r="BMQ99" s="2759"/>
      <c r="BMR99" s="2758"/>
      <c r="BMS99" s="2759"/>
      <c r="BMT99" s="2759"/>
      <c r="BMU99" s="2758"/>
      <c r="BMV99" s="2759"/>
      <c r="BMW99" s="2759"/>
      <c r="BMX99" s="2758"/>
      <c r="BMY99" s="2759"/>
      <c r="BMZ99" s="2759"/>
      <c r="BNA99" s="2758"/>
      <c r="BNB99" s="2759"/>
      <c r="BNC99" s="2759"/>
      <c r="BND99" s="2758"/>
      <c r="BNE99" s="2759"/>
      <c r="BNF99" s="2759"/>
      <c r="BNG99" s="2758"/>
      <c r="BNH99" s="2759"/>
      <c r="BNI99" s="2759"/>
      <c r="BNJ99" s="2758"/>
      <c r="BNK99" s="2759"/>
      <c r="BNL99" s="2759"/>
      <c r="BNM99" s="2758"/>
      <c r="BNN99" s="2759"/>
      <c r="BNO99" s="2759"/>
      <c r="BNQ99" s="2759"/>
      <c r="BNR99" s="2759"/>
      <c r="BNS99" s="2759"/>
      <c r="BNT99" s="2759"/>
      <c r="BNU99" s="2759"/>
      <c r="BNV99" s="2759"/>
      <c r="BNW99" s="2759"/>
    </row>
    <row r="100" spans="1:1739" ht="13" x14ac:dyDescent="0.2">
      <c r="A100" s="810"/>
      <c r="B100" s="811"/>
      <c r="C100" s="811"/>
      <c r="D100" s="811"/>
      <c r="E100" s="811">
        <v>6</v>
      </c>
      <c r="F100" s="812" t="s">
        <v>1919</v>
      </c>
      <c r="G100" s="813"/>
      <c r="H100" s="814"/>
      <c r="I100" s="811"/>
      <c r="J100" s="813"/>
      <c r="K100" s="816"/>
      <c r="L100" s="811"/>
      <c r="M100" s="811"/>
      <c r="N100" s="813"/>
      <c r="O100" s="816"/>
      <c r="P100" s="811"/>
      <c r="Q100" s="811"/>
      <c r="R100" s="813"/>
      <c r="S100" s="816"/>
      <c r="T100" s="811"/>
      <c r="U100" s="813"/>
      <c r="V100" s="816"/>
      <c r="W100" s="812"/>
      <c r="X100" s="811"/>
      <c r="Y100" s="813"/>
      <c r="Z100" s="816"/>
      <c r="AA100" s="812"/>
      <c r="AB100" s="811"/>
      <c r="AC100" s="813"/>
      <c r="AD100" s="817"/>
      <c r="AE100" s="815"/>
      <c r="AF100" s="816"/>
      <c r="AG100" s="812"/>
      <c r="AH100" s="815"/>
      <c r="AI100" s="810"/>
      <c r="AJ100" s="812"/>
      <c r="AK100" s="815"/>
      <c r="AL100" s="816"/>
      <c r="AM100" s="812"/>
      <c r="AN100" s="812"/>
      <c r="AP100" s="822"/>
      <c r="AQ100" s="815"/>
      <c r="AR100" s="810"/>
      <c r="AS100" s="815"/>
      <c r="AT100" s="810"/>
      <c r="AU100" s="815"/>
      <c r="AV100" s="816"/>
      <c r="AW100" s="821"/>
      <c r="AX100" s="820"/>
      <c r="AY100" s="821"/>
      <c r="AZ100" s="816"/>
      <c r="BA100" s="2541"/>
      <c r="BB100" s="2547"/>
      <c r="BC100" s="2535"/>
      <c r="BD100" s="816"/>
      <c r="BE100" s="811"/>
      <c r="BF100" s="815"/>
      <c r="BG100" s="816"/>
      <c r="BH100" s="811"/>
      <c r="BI100" s="815"/>
      <c r="BJ100" s="816"/>
      <c r="BK100" s="811"/>
      <c r="BL100" s="815"/>
      <c r="BM100" s="816"/>
      <c r="BN100" s="811"/>
      <c r="BO100" s="815"/>
      <c r="BP100" s="816"/>
      <c r="BQ100" s="811"/>
      <c r="BR100" s="815"/>
      <c r="BS100" s="4156"/>
      <c r="BT100" s="4157"/>
      <c r="BU100" s="4158"/>
      <c r="BV100" s="816"/>
      <c r="BW100" s="811"/>
      <c r="BX100" s="815"/>
      <c r="BY100" s="816"/>
      <c r="BZ100" s="811"/>
      <c r="CA100" s="815"/>
      <c r="CB100" s="816"/>
      <c r="CC100" s="811"/>
      <c r="CD100" s="815"/>
      <c r="CE100" s="3826"/>
      <c r="CF100" s="3827"/>
      <c r="CG100" s="3828"/>
      <c r="CH100" s="816"/>
      <c r="CI100" s="811"/>
      <c r="CJ100" s="815"/>
      <c r="CK100" s="816"/>
      <c r="CL100" s="811"/>
      <c r="CM100" s="812"/>
      <c r="CN100" s="810"/>
      <c r="CO100" s="822"/>
      <c r="CP100" s="811"/>
      <c r="CQ100" s="811"/>
      <c r="CR100" s="812"/>
      <c r="CS100" s="810"/>
      <c r="CT100" s="815"/>
      <c r="CU100" s="813"/>
      <c r="CV100" s="813"/>
      <c r="CW100" s="813"/>
      <c r="CX100" s="813"/>
      <c r="CY100" s="813"/>
      <c r="CZ100" s="823"/>
      <c r="DA100" s="813"/>
      <c r="DB100" s="813"/>
      <c r="DC100" s="821"/>
      <c r="DD100" s="813"/>
      <c r="DE100" s="813"/>
      <c r="DF100" s="821"/>
      <c r="DG100" s="813"/>
      <c r="DH100" s="813"/>
      <c r="DI100" s="821"/>
      <c r="DJ100" s="813"/>
      <c r="DK100" s="813"/>
      <c r="DL100" s="824"/>
      <c r="DM100" s="813"/>
      <c r="DN100" s="821"/>
      <c r="DO100" s="822"/>
      <c r="DP100" s="811"/>
      <c r="DQ100" s="811"/>
      <c r="DR100" s="815"/>
      <c r="DS100" s="810"/>
      <c r="DT100" s="811"/>
      <c r="DU100" s="811"/>
      <c r="DV100" s="815"/>
      <c r="DW100" s="810"/>
      <c r="DX100" s="811"/>
      <c r="DY100" s="811"/>
      <c r="DZ100" s="815"/>
      <c r="EA100" s="810"/>
      <c r="EB100" s="811"/>
      <c r="EC100" s="815"/>
      <c r="ED100" s="810"/>
      <c r="EE100" s="811"/>
      <c r="EF100" s="815"/>
      <c r="EG100" s="3846"/>
      <c r="EH100" s="3847"/>
      <c r="EI100" s="3848"/>
      <c r="EJ100" s="3846"/>
      <c r="EK100" s="3849"/>
      <c r="EL100" s="3849"/>
      <c r="EM100" s="3847"/>
      <c r="EN100" s="3848"/>
      <c r="EO100" s="3846"/>
      <c r="EP100" s="3624"/>
      <c r="EQ100" s="3624"/>
      <c r="ER100" s="3847"/>
      <c r="ES100" s="3848"/>
      <c r="ET100" s="3846"/>
      <c r="EU100" s="3624"/>
      <c r="EV100" s="3624"/>
      <c r="EW100" s="3847"/>
      <c r="EX100" s="3848"/>
      <c r="EY100" s="3846"/>
      <c r="EZ100" s="3624"/>
      <c r="FA100" s="3624"/>
      <c r="FB100" s="3847"/>
      <c r="FC100" s="3848"/>
      <c r="FD100" s="3846"/>
      <c r="FE100" s="3850"/>
      <c r="FF100" s="3850"/>
      <c r="FG100" s="3847"/>
      <c r="FH100" s="3848"/>
      <c r="FI100" s="3849"/>
      <c r="FJ100" s="3850"/>
      <c r="FK100" s="3850"/>
      <c r="FL100" s="3847"/>
      <c r="FM100" s="3851"/>
      <c r="FN100" s="3846"/>
      <c r="FO100" s="3850"/>
      <c r="FP100" s="3850"/>
      <c r="FQ100" s="3847"/>
      <c r="FR100" s="3848"/>
      <c r="FS100" s="3846"/>
      <c r="FT100" s="3850"/>
      <c r="FU100" s="3850"/>
      <c r="FV100" s="3847"/>
      <c r="FW100" s="3848"/>
      <c r="FX100" s="824"/>
      <c r="FY100" s="825"/>
      <c r="FZ100" s="827"/>
      <c r="GA100" s="810"/>
      <c r="GB100" s="813"/>
      <c r="GC100" s="813"/>
      <c r="GD100" s="825"/>
      <c r="GE100" s="826"/>
      <c r="GF100" s="810"/>
      <c r="GG100" s="813"/>
      <c r="GH100" s="813"/>
      <c r="GI100" s="825"/>
      <c r="GJ100" s="826"/>
      <c r="GK100" s="810"/>
      <c r="GL100" s="813"/>
      <c r="GM100" s="813"/>
      <c r="GN100" s="825"/>
      <c r="GO100" s="826"/>
      <c r="GP100" s="810"/>
      <c r="GQ100" s="813"/>
      <c r="GR100" s="813"/>
      <c r="GS100" s="825"/>
      <c r="GT100" s="826"/>
      <c r="GU100" s="810"/>
      <c r="GV100" s="822"/>
      <c r="GW100" s="822"/>
      <c r="GX100" s="825"/>
      <c r="GY100" s="826"/>
      <c r="GZ100" s="810"/>
      <c r="HA100" s="822"/>
      <c r="HB100" s="822"/>
      <c r="HC100" s="825"/>
      <c r="HD100" s="826"/>
      <c r="HE100" s="810"/>
      <c r="HF100" s="822"/>
      <c r="HG100" s="822"/>
      <c r="HH100" s="825"/>
      <c r="HI100" s="826"/>
      <c r="HJ100" s="810"/>
      <c r="HK100" s="822"/>
      <c r="HL100" s="822"/>
      <c r="HM100" s="825"/>
      <c r="HN100" s="826"/>
      <c r="HO100" s="2574"/>
      <c r="HP100" s="2575"/>
      <c r="HQ100" s="2575"/>
      <c r="HR100" s="2575"/>
      <c r="HS100" s="2575"/>
      <c r="HT100" s="2575"/>
      <c r="HU100" s="2575"/>
      <c r="HV100" s="2575"/>
      <c r="HW100" s="2575"/>
      <c r="HX100" s="2576"/>
      <c r="HY100" s="810"/>
      <c r="HZ100" s="811"/>
      <c r="IA100" s="811"/>
      <c r="IB100" s="811"/>
      <c r="IC100" s="811"/>
      <c r="ID100" s="811"/>
      <c r="IE100" s="811"/>
      <c r="IF100" s="811"/>
      <c r="IG100" s="811"/>
      <c r="IH100" s="815"/>
      <c r="II100" s="1283"/>
      <c r="IJ100" s="1284"/>
      <c r="IK100" s="1284"/>
      <c r="IL100" s="1284"/>
      <c r="IM100" s="1284"/>
      <c r="IN100" s="1284"/>
      <c r="IO100" s="1284"/>
      <c r="IP100" s="1284"/>
      <c r="IQ100" s="1285"/>
      <c r="IR100" s="1283"/>
      <c r="IS100" s="1284"/>
      <c r="IT100" s="1284"/>
      <c r="IU100" s="1284"/>
      <c r="IV100" s="1284"/>
      <c r="IW100" s="1284"/>
      <c r="IX100" s="1284"/>
      <c r="IY100" s="1284"/>
      <c r="IZ100" s="1285"/>
      <c r="JA100" s="1283"/>
      <c r="JB100" s="1284"/>
      <c r="JC100" s="1284"/>
      <c r="JD100" s="1284"/>
      <c r="JE100" s="1284"/>
      <c r="JF100" s="1284"/>
      <c r="JG100" s="1284"/>
      <c r="JH100" s="1284"/>
      <c r="JI100" s="1285"/>
      <c r="JJ100" s="1283"/>
      <c r="JK100" s="1284"/>
      <c r="JL100" s="1284"/>
      <c r="JM100" s="1284"/>
      <c r="JN100" s="1284"/>
      <c r="JO100" s="1284"/>
      <c r="JP100" s="1284"/>
      <c r="JQ100" s="1284"/>
      <c r="JR100" s="1285"/>
      <c r="JS100" s="1283"/>
      <c r="JT100" s="1284"/>
      <c r="JU100" s="1284"/>
      <c r="JV100" s="1284"/>
      <c r="JW100" s="1284"/>
      <c r="JX100" s="1284"/>
      <c r="JY100" s="1284"/>
      <c r="JZ100" s="1284"/>
      <c r="KA100" s="1285"/>
      <c r="KB100" s="1283"/>
      <c r="KC100" s="1284"/>
      <c r="KD100" s="1284"/>
      <c r="KE100" s="1284"/>
      <c r="KF100" s="1284"/>
      <c r="KG100" s="1284"/>
      <c r="KH100" s="1284"/>
      <c r="KI100" s="1284"/>
      <c r="KJ100" s="1285"/>
      <c r="KK100" s="810"/>
      <c r="KL100" s="815"/>
      <c r="KM100" s="810"/>
      <c r="KN100" s="815"/>
      <c r="KO100" s="813"/>
      <c r="KP100" s="813"/>
      <c r="KQ100" s="813"/>
      <c r="KR100" s="813"/>
      <c r="KS100" s="813"/>
      <c r="KT100" s="813"/>
      <c r="KU100" s="813"/>
      <c r="KV100" s="813"/>
      <c r="KW100" s="813"/>
      <c r="KX100" s="813"/>
      <c r="KY100" s="813"/>
      <c r="KZ100" s="813"/>
      <c r="LA100" s="824"/>
      <c r="LB100" s="813"/>
      <c r="LC100" s="813"/>
      <c r="LD100" s="813"/>
      <c r="LE100" s="813"/>
      <c r="LF100" s="829"/>
      <c r="LG100" s="815"/>
      <c r="LH100" s="824"/>
      <c r="LI100" s="813"/>
      <c r="LJ100" s="829"/>
      <c r="LK100" s="815"/>
      <c r="LL100" s="2596"/>
      <c r="LM100" s="2597"/>
      <c r="LN100" s="2597"/>
      <c r="LO100" s="2597"/>
      <c r="LP100" s="2597"/>
      <c r="LQ100" s="2598"/>
      <c r="LR100" s="2596"/>
      <c r="LS100" s="2597"/>
      <c r="LT100" s="2597"/>
      <c r="LU100" s="2597"/>
      <c r="LV100" s="2597"/>
      <c r="LW100" s="2598"/>
      <c r="LX100" s="2596"/>
      <c r="LY100" s="2597"/>
      <c r="LZ100" s="2597"/>
      <c r="MA100" s="2597"/>
      <c r="MB100" s="2597"/>
      <c r="MC100" s="2598"/>
      <c r="MD100" s="2596"/>
      <c r="ME100" s="2597"/>
      <c r="MF100" s="2597"/>
      <c r="MG100" s="2597"/>
      <c r="MH100" s="2597"/>
      <c r="MI100" s="2598"/>
      <c r="MJ100" s="2596"/>
      <c r="MK100" s="2597"/>
      <c r="ML100" s="2597"/>
      <c r="MM100" s="2597"/>
      <c r="MN100" s="2597"/>
      <c r="MO100" s="2598"/>
      <c r="MP100" s="2596"/>
      <c r="MQ100" s="2597"/>
      <c r="MR100" s="2597"/>
      <c r="MS100" s="2597"/>
      <c r="MT100" s="2597"/>
      <c r="MU100" s="2598"/>
      <c r="MV100" s="2596"/>
      <c r="MW100" s="2597"/>
      <c r="MX100" s="2597"/>
      <c r="MY100" s="2597"/>
      <c r="MZ100" s="2598"/>
      <c r="NA100" s="2596"/>
      <c r="NB100" s="2597"/>
      <c r="NC100" s="2597"/>
      <c r="ND100" s="2597"/>
      <c r="NE100" s="2597"/>
      <c r="NF100" s="2598"/>
      <c r="NG100" s="2597"/>
      <c r="NH100" s="2597"/>
      <c r="NI100" s="2597"/>
      <c r="NJ100" s="2597"/>
      <c r="NK100" s="2597"/>
      <c r="NL100" s="2598"/>
      <c r="NM100" s="813"/>
      <c r="NN100" s="813"/>
      <c r="NO100" s="824"/>
      <c r="NP100" s="813"/>
      <c r="NQ100" s="813"/>
      <c r="NR100" s="813"/>
      <c r="NS100" s="813"/>
      <c r="NT100" s="813"/>
      <c r="NU100" s="813"/>
      <c r="NV100" s="813"/>
      <c r="NW100" s="813"/>
      <c r="NX100" s="813"/>
      <c r="NY100" s="813"/>
      <c r="NZ100" s="813"/>
      <c r="OA100" s="833"/>
      <c r="OB100" s="833"/>
      <c r="OC100" s="813"/>
      <c r="OD100" s="813"/>
      <c r="OE100" s="813"/>
      <c r="OF100" s="813"/>
      <c r="OG100" s="813"/>
      <c r="OH100" s="813"/>
      <c r="OI100" s="813"/>
      <c r="OJ100" s="831"/>
      <c r="OK100" s="831"/>
      <c r="OL100" s="813"/>
      <c r="OM100" s="832"/>
      <c r="ON100" s="833"/>
      <c r="OO100" s="1015"/>
      <c r="OP100" s="824"/>
      <c r="OQ100" s="813"/>
      <c r="OR100" s="1015"/>
      <c r="OS100" s="824"/>
      <c r="OT100" s="1015"/>
      <c r="OU100" s="813"/>
      <c r="OV100" s="813"/>
      <c r="OW100" s="813"/>
      <c r="OX100" s="813"/>
      <c r="OY100" s="813"/>
      <c r="OZ100" s="813"/>
      <c r="PA100" s="813"/>
      <c r="PB100" s="813"/>
      <c r="PC100" s="813"/>
      <c r="PD100" s="813"/>
      <c r="PE100" s="813"/>
      <c r="PF100" s="813"/>
      <c r="PG100" s="813"/>
      <c r="PH100" s="813"/>
      <c r="PI100" s="813"/>
      <c r="PJ100" s="813"/>
      <c r="PK100" s="813"/>
      <c r="PL100" s="813"/>
      <c r="PM100" s="824"/>
      <c r="PN100" s="813"/>
      <c r="PO100" s="813"/>
      <c r="PP100" s="813"/>
      <c r="PQ100" s="813"/>
      <c r="PR100" s="813"/>
      <c r="PS100" s="813"/>
      <c r="PT100" s="813"/>
      <c r="PU100" s="813"/>
      <c r="PV100" s="813"/>
      <c r="PW100" s="813"/>
      <c r="PX100" s="813"/>
      <c r="PY100" s="813"/>
      <c r="PZ100" s="813"/>
      <c r="QA100" s="813"/>
      <c r="QB100" s="813"/>
      <c r="QC100" s="813"/>
      <c r="QD100" s="813"/>
      <c r="QE100" s="813"/>
      <c r="QF100" s="813"/>
      <c r="QG100" s="813"/>
      <c r="QH100" s="813"/>
      <c r="QI100" s="813"/>
      <c r="QJ100" s="813"/>
      <c r="QK100" s="813"/>
      <c r="QL100" s="813"/>
      <c r="QM100" s="813"/>
      <c r="QN100" s="813"/>
      <c r="QO100" s="813"/>
      <c r="QP100" s="813"/>
      <c r="QQ100" s="813"/>
      <c r="QR100" s="813"/>
      <c r="QS100" s="813"/>
      <c r="QT100" s="813"/>
      <c r="QU100" s="824"/>
      <c r="QV100" s="813"/>
      <c r="QW100" s="813"/>
      <c r="QX100" s="813"/>
      <c r="QY100" s="813"/>
      <c r="QZ100" s="813"/>
      <c r="RA100" s="813"/>
      <c r="RB100" s="813"/>
      <c r="RC100" s="813"/>
      <c r="RD100" s="813"/>
      <c r="RE100" s="813"/>
      <c r="RF100" s="813"/>
      <c r="RG100" s="813"/>
      <c r="RH100" s="813"/>
      <c r="RI100" s="813"/>
      <c r="RJ100" s="813"/>
      <c r="RK100" s="813"/>
      <c r="RL100" s="813"/>
      <c r="RM100" s="824"/>
      <c r="RN100" s="813"/>
      <c r="RO100" s="813"/>
      <c r="RP100" s="813"/>
      <c r="RQ100" s="813"/>
      <c r="RR100" s="813"/>
      <c r="RS100" s="813"/>
      <c r="RT100" s="813"/>
      <c r="RU100" s="813"/>
      <c r="RV100" s="813"/>
      <c r="RW100" s="813"/>
      <c r="RX100" s="813"/>
      <c r="RY100" s="813"/>
      <c r="RZ100" s="813"/>
      <c r="SA100" s="813"/>
      <c r="SB100" s="813"/>
      <c r="SC100" s="813"/>
      <c r="SD100" s="813"/>
      <c r="SE100" s="813"/>
      <c r="SF100" s="813"/>
      <c r="SG100" s="813"/>
      <c r="SH100" s="813"/>
      <c r="SI100" s="813"/>
      <c r="SJ100" s="813"/>
      <c r="SK100" s="813"/>
      <c r="SL100" s="813"/>
      <c r="SM100" s="813"/>
      <c r="SN100" s="813"/>
      <c r="SO100" s="813"/>
      <c r="SP100" s="813"/>
      <c r="SQ100" s="813"/>
      <c r="SR100" s="813"/>
      <c r="SS100" s="813"/>
      <c r="ST100" s="1015"/>
      <c r="SU100" s="2167"/>
      <c r="SV100" s="2168"/>
      <c r="SW100" s="2168"/>
      <c r="SX100" s="2168"/>
      <c r="SY100" s="1015"/>
      <c r="SZ100" s="2167"/>
      <c r="TA100" s="2438"/>
      <c r="TB100" s="2168"/>
      <c r="TC100" s="2168"/>
      <c r="TD100" s="2167"/>
      <c r="TE100" s="2438"/>
      <c r="TF100" s="2168"/>
      <c r="TG100" s="2168"/>
      <c r="TH100" s="2167"/>
      <c r="TI100" s="2438"/>
      <c r="TJ100" s="2168"/>
      <c r="TK100" s="2168"/>
      <c r="TL100" s="2167"/>
      <c r="TM100" s="2438"/>
      <c r="TN100" s="2168"/>
      <c r="TO100" s="2168"/>
      <c r="TP100" s="2167"/>
      <c r="TQ100" s="2438"/>
      <c r="TR100" s="2168"/>
      <c r="TS100" s="2168"/>
      <c r="TT100" s="2167"/>
      <c r="TU100" s="2438"/>
      <c r="TV100" s="2168"/>
      <c r="TW100" s="2168"/>
      <c r="TX100" s="2167"/>
      <c r="TY100" s="2438"/>
      <c r="TZ100" s="2168"/>
      <c r="UA100" s="2168"/>
      <c r="UB100" s="2167"/>
      <c r="UC100" s="2438"/>
      <c r="UD100" s="2168"/>
      <c r="UE100" s="2168"/>
      <c r="UF100" s="2167"/>
      <c r="UG100" s="2438"/>
      <c r="UH100" s="2168"/>
      <c r="UI100" s="2168"/>
      <c r="UJ100" s="2167"/>
      <c r="UK100" s="2438"/>
      <c r="UL100" s="2168"/>
      <c r="UM100" s="2168"/>
      <c r="UN100" s="2167"/>
      <c r="UO100" s="2438"/>
      <c r="UP100" s="2168"/>
      <c r="UQ100" s="2168"/>
      <c r="UR100" s="2167"/>
      <c r="US100" s="2438"/>
      <c r="UT100" s="2168"/>
      <c r="UU100" s="2168"/>
      <c r="UV100" s="2167"/>
      <c r="UW100" s="2438"/>
      <c r="UX100" s="2168"/>
      <c r="UY100" s="2168"/>
      <c r="UZ100" s="2167"/>
      <c r="VA100" s="2438"/>
      <c r="VB100" s="2168"/>
      <c r="VC100" s="2168"/>
      <c r="VD100" s="2312"/>
      <c r="VE100" s="2168"/>
      <c r="VF100" s="2168"/>
      <c r="VG100" s="2168"/>
      <c r="VH100" s="2168"/>
      <c r="VI100" s="2168"/>
      <c r="VJ100" s="2168"/>
      <c r="VK100" s="2168"/>
      <c r="VL100" s="2168"/>
      <c r="VM100" s="2168"/>
      <c r="VN100" s="2168"/>
      <c r="VO100" s="2168"/>
      <c r="VP100" s="2168"/>
      <c r="VQ100" s="2168"/>
      <c r="VR100" s="2168"/>
      <c r="VS100" s="2168"/>
      <c r="VT100" s="2168"/>
      <c r="VU100" s="2168"/>
      <c r="VV100" s="2168"/>
      <c r="VW100" s="2168"/>
      <c r="VX100" s="2168"/>
      <c r="VY100" s="2168"/>
      <c r="VZ100" s="2168"/>
      <c r="WA100" s="2168"/>
      <c r="WB100" s="2168"/>
      <c r="WC100" s="2168"/>
      <c r="WD100" s="2168"/>
      <c r="WE100" s="2168"/>
      <c r="WF100" s="2168"/>
      <c r="WG100" s="2168"/>
      <c r="WH100" s="2168"/>
      <c r="WI100" s="2168"/>
      <c r="WJ100" s="2168"/>
      <c r="WK100" s="2168"/>
      <c r="WL100" s="2168"/>
      <c r="WM100" s="2168"/>
      <c r="WN100" s="2168"/>
      <c r="WO100" s="2168"/>
      <c r="WP100" s="2168"/>
      <c r="WQ100" s="2168"/>
      <c r="WR100" s="2168"/>
      <c r="WS100" s="2168"/>
      <c r="WT100" s="2168"/>
      <c r="WU100" s="2168"/>
      <c r="WV100" s="2150"/>
      <c r="WW100" s="813"/>
      <c r="WX100" s="813"/>
      <c r="WY100" s="813"/>
      <c r="WZ100" s="813"/>
      <c r="XA100" s="813"/>
      <c r="XB100" s="813"/>
      <c r="XC100" s="813"/>
      <c r="XD100" s="813"/>
      <c r="XE100" s="813"/>
      <c r="XF100" s="813"/>
      <c r="XG100" s="813"/>
      <c r="XH100" s="813"/>
      <c r="XI100" s="813"/>
      <c r="XJ100" s="813"/>
      <c r="XK100" s="813"/>
      <c r="XL100" s="813"/>
      <c r="XM100" s="813"/>
      <c r="XN100" s="813"/>
      <c r="XO100" s="813"/>
      <c r="XP100" s="813"/>
      <c r="XQ100" s="813"/>
      <c r="XR100" s="813"/>
      <c r="XS100" s="813"/>
      <c r="XT100" s="813"/>
      <c r="XU100" s="813"/>
      <c r="XV100" s="813"/>
      <c r="XW100" s="813"/>
      <c r="XX100" s="813"/>
      <c r="XY100" s="813"/>
      <c r="XZ100" s="813"/>
      <c r="YA100" s="813"/>
      <c r="YB100" s="813"/>
      <c r="YC100" s="813"/>
      <c r="YD100" s="813"/>
      <c r="YE100" s="813"/>
      <c r="YF100" s="813"/>
      <c r="YG100" s="813"/>
      <c r="YH100" s="813"/>
      <c r="YI100" s="813"/>
      <c r="YJ100" s="813"/>
      <c r="YK100" s="813"/>
      <c r="YL100" s="813"/>
      <c r="YM100" s="813"/>
      <c r="YN100" s="813"/>
      <c r="YO100" s="813"/>
      <c r="YP100" s="813"/>
      <c r="YQ100" s="813"/>
      <c r="YR100" s="813"/>
      <c r="YS100" s="813"/>
      <c r="YT100" s="813"/>
      <c r="YU100" s="813"/>
      <c r="YV100" s="1161"/>
      <c r="YW100" s="1163"/>
      <c r="YX100" s="821"/>
      <c r="YY100" s="3624"/>
      <c r="YZ100" s="3817"/>
      <c r="ZA100" s="3818"/>
      <c r="ZB100" s="813"/>
      <c r="ZC100" s="821"/>
      <c r="ZD100" s="821"/>
      <c r="ZE100" s="824"/>
      <c r="ZF100" s="821"/>
      <c r="ZG100" s="821"/>
      <c r="ZH100" s="2312"/>
      <c r="ZI100" s="2168"/>
      <c r="ZJ100" s="2168"/>
      <c r="ZK100" s="2695"/>
      <c r="ZL100" s="2168"/>
      <c r="ZM100" s="2168"/>
      <c r="ZN100" s="2708"/>
      <c r="ZO100" s="2708"/>
      <c r="ZP100" s="2574"/>
      <c r="ZQ100" s="2575"/>
      <c r="ZR100" s="2709"/>
      <c r="ZS100" s="2710"/>
      <c r="ZT100" s="3818"/>
      <c r="ZU100" s="3818"/>
      <c r="ZV100" s="3818"/>
      <c r="ZW100" s="3818"/>
      <c r="ZX100" s="3818"/>
      <c r="ZY100" s="3818"/>
      <c r="ZZ100" s="3818"/>
      <c r="AAA100" s="3818"/>
      <c r="AAB100" s="3818"/>
      <c r="AAC100" s="3818"/>
      <c r="AAD100" s="3818"/>
      <c r="AAE100" s="3818"/>
      <c r="AAF100" s="2725"/>
      <c r="AAG100" s="2708"/>
      <c r="AAH100" s="2708"/>
      <c r="AAI100" s="2726"/>
      <c r="AAJ100" s="2574"/>
      <c r="AAK100" s="2709"/>
      <c r="AAL100" s="2575"/>
      <c r="AAM100" s="2709"/>
      <c r="AAN100" s="811"/>
      <c r="AAO100" s="820"/>
      <c r="AAP100" s="811"/>
      <c r="AAQ100" s="828"/>
      <c r="AAR100" s="813"/>
      <c r="AAS100" s="821"/>
      <c r="AAT100" s="813"/>
      <c r="AAU100" s="821"/>
      <c r="AAV100" s="813"/>
      <c r="AAW100" s="821"/>
      <c r="AAX100" s="813"/>
      <c r="AAY100" s="821"/>
      <c r="AAZ100" s="813"/>
      <c r="ABA100" s="813"/>
      <c r="ABB100" s="813"/>
      <c r="ABC100" s="813"/>
      <c r="ABD100" s="813"/>
      <c r="ABE100" s="813"/>
      <c r="ABF100" s="813"/>
      <c r="ABG100" s="813"/>
      <c r="ABH100" s="813"/>
      <c r="ABI100" s="813"/>
      <c r="ABJ100" s="813"/>
      <c r="ABK100" s="813"/>
      <c r="ABL100" s="813"/>
      <c r="ABM100" s="813"/>
      <c r="ABN100" s="813"/>
      <c r="ABO100" s="813"/>
      <c r="ABP100" s="824"/>
      <c r="ABQ100" s="813"/>
      <c r="ABR100" s="813"/>
      <c r="ABS100" s="813"/>
      <c r="ABT100" s="813"/>
      <c r="ABU100" s="813"/>
      <c r="ABV100" s="813"/>
      <c r="ABW100" s="813"/>
      <c r="ABX100" s="813"/>
      <c r="ABY100" s="813"/>
      <c r="ABZ100" s="813"/>
      <c r="ACA100" s="821"/>
      <c r="ACB100" s="813"/>
      <c r="ACC100" s="813"/>
      <c r="ACD100" s="813"/>
      <c r="ACE100" s="813"/>
      <c r="ACF100" s="813"/>
      <c r="ACG100" s="813"/>
      <c r="ACH100" s="813"/>
      <c r="ACI100" s="813"/>
      <c r="ACJ100" s="813"/>
      <c r="ACK100" s="821"/>
      <c r="ACL100" s="813"/>
      <c r="ACM100" s="813"/>
      <c r="ACN100" s="813"/>
      <c r="ACO100" s="813"/>
      <c r="ACP100" s="813"/>
      <c r="ACQ100" s="813"/>
      <c r="ACR100" s="813"/>
      <c r="ACS100" s="821"/>
      <c r="ACT100" s="813"/>
      <c r="ACU100" s="813"/>
      <c r="ACV100" s="813"/>
      <c r="ACW100" s="813"/>
      <c r="ACX100" s="813"/>
      <c r="ACY100" s="813"/>
      <c r="ACZ100" s="813"/>
      <c r="ADA100" s="813"/>
      <c r="ADB100" s="813"/>
      <c r="ADC100" s="821"/>
      <c r="ADD100" s="813"/>
      <c r="ADE100" s="813"/>
      <c r="ADF100" s="813"/>
      <c r="ADG100" s="813"/>
      <c r="ADH100" s="813"/>
      <c r="ADI100" s="821"/>
      <c r="ADJ100" s="813"/>
      <c r="ADK100" s="813"/>
      <c r="ADL100" s="813"/>
      <c r="ADM100" s="813"/>
      <c r="ADN100" s="813"/>
      <c r="ADO100" s="813"/>
      <c r="ADP100" s="813"/>
      <c r="ADQ100" s="813"/>
      <c r="ADR100" s="813"/>
      <c r="ADS100" s="821"/>
      <c r="ADT100" s="813"/>
      <c r="ADU100" s="813"/>
      <c r="ADV100" s="813"/>
      <c r="ADW100" s="813"/>
      <c r="ADX100" s="813"/>
      <c r="ADY100" s="821"/>
      <c r="ADZ100" s="823"/>
      <c r="AEA100" s="813"/>
      <c r="AEB100" s="813"/>
      <c r="AEC100" s="821"/>
      <c r="AED100" s="813"/>
      <c r="AEE100" s="813"/>
      <c r="AEF100" s="821"/>
      <c r="AEG100" s="813"/>
      <c r="AEH100" s="813"/>
      <c r="AEI100" s="2420"/>
      <c r="AEJ100" s="813"/>
      <c r="AEK100" s="813"/>
      <c r="AEL100" s="821"/>
      <c r="AEM100" s="813"/>
      <c r="AEN100" s="813"/>
      <c r="AEO100" s="813"/>
      <c r="AEP100" s="2168"/>
      <c r="AEQ100" s="2168"/>
      <c r="AER100" s="2168"/>
      <c r="AES100" s="2168"/>
      <c r="AET100" s="2168"/>
      <c r="AEU100" s="2168"/>
      <c r="AEV100" s="2168"/>
      <c r="AEW100" s="2168"/>
      <c r="AEX100" s="2168"/>
      <c r="AEY100" s="2168"/>
      <c r="AEZ100" s="2168"/>
      <c r="AFA100" s="2168"/>
      <c r="AFB100" s="2168"/>
      <c r="AFC100" s="2168"/>
      <c r="AFD100" s="2168"/>
      <c r="AFE100" s="2168"/>
      <c r="AFF100" s="2168"/>
      <c r="AFG100" s="2168"/>
      <c r="AFH100" s="2168"/>
      <c r="AFI100" s="2168"/>
      <c r="AFJ100" s="2168"/>
      <c r="AFK100" s="2168"/>
      <c r="AFL100" s="2168"/>
      <c r="AFM100" s="2168"/>
      <c r="AFN100" s="813"/>
      <c r="AFO100" s="813"/>
      <c r="AFP100" s="813"/>
      <c r="AFQ100" s="813"/>
      <c r="AFR100" s="813"/>
      <c r="AFS100" s="813"/>
      <c r="AFT100" s="813"/>
      <c r="AFU100" s="813"/>
      <c r="AFV100" s="813"/>
      <c r="AFW100" s="813"/>
      <c r="AFX100" s="813"/>
      <c r="AFY100" s="813"/>
      <c r="AFZ100" s="813"/>
      <c r="AGA100" s="813"/>
      <c r="AGB100" s="813"/>
      <c r="AGC100" s="813"/>
      <c r="AGD100" s="813"/>
      <c r="AGE100" s="813"/>
      <c r="AGF100" s="813"/>
      <c r="AGG100" s="813"/>
      <c r="AGH100" s="813"/>
      <c r="AGI100" s="813"/>
      <c r="AGJ100" s="813"/>
      <c r="AGK100" s="813"/>
      <c r="AGL100" s="813"/>
      <c r="AGM100" s="813"/>
      <c r="AGN100" s="813"/>
      <c r="AGO100" s="813"/>
      <c r="AGP100" s="813"/>
      <c r="AGQ100" s="813"/>
      <c r="AGR100" s="813"/>
      <c r="AGS100" s="813"/>
      <c r="AGT100" s="813"/>
      <c r="AGU100" s="813"/>
      <c r="AGV100" s="813"/>
      <c r="AGW100" s="813"/>
      <c r="AGX100" s="813"/>
      <c r="AGY100" s="813"/>
      <c r="AGZ100" s="813"/>
      <c r="AHA100" s="813"/>
      <c r="AHB100" s="813"/>
      <c r="AHC100" s="813"/>
      <c r="AHD100" s="813"/>
      <c r="AHE100" s="813"/>
      <c r="AHF100" s="813"/>
      <c r="AHG100" s="813"/>
      <c r="AHH100" s="813"/>
      <c r="AHI100" s="813"/>
      <c r="AHJ100" s="813"/>
      <c r="AHK100" s="813"/>
      <c r="AHL100" s="813"/>
      <c r="AHM100" s="813"/>
      <c r="AHN100" s="813"/>
      <c r="AHO100" s="813"/>
      <c r="AHP100" s="813"/>
      <c r="AHQ100" s="813"/>
      <c r="AHR100" s="813"/>
      <c r="AHS100" s="813"/>
      <c r="AHT100" s="813"/>
      <c r="AHU100" s="813"/>
      <c r="AHV100" s="813"/>
      <c r="AHW100" s="813"/>
      <c r="AHX100" s="813"/>
      <c r="AHY100" s="813"/>
      <c r="AHZ100" s="813"/>
      <c r="AIA100" s="813"/>
      <c r="AIB100" s="2737"/>
      <c r="AIC100" s="824"/>
      <c r="AID100" s="813"/>
      <c r="AIE100" s="813"/>
      <c r="AIF100" s="824"/>
      <c r="AIG100" s="813"/>
      <c r="AIH100" s="813"/>
      <c r="AII100" s="813"/>
      <c r="AIJ100" s="813"/>
      <c r="AIK100" s="813"/>
      <c r="AIL100" s="1173"/>
      <c r="AIM100" s="1177"/>
      <c r="AIN100" s="1017"/>
      <c r="AIO100" s="813"/>
      <c r="AIP100" s="813"/>
      <c r="AIQ100" s="813"/>
      <c r="AIR100" s="1173"/>
      <c r="AIS100" s="1177"/>
      <c r="AIT100" s="1017"/>
      <c r="AIU100" s="813"/>
      <c r="AIV100" s="813"/>
      <c r="AIW100" s="813"/>
      <c r="AIX100" s="1173"/>
      <c r="AIY100" s="1177"/>
      <c r="AIZ100" s="1017"/>
      <c r="AJA100" s="813"/>
      <c r="AJB100" s="813"/>
      <c r="AJC100" s="813"/>
      <c r="AJD100" s="824"/>
      <c r="AJE100" s="813"/>
      <c r="AJF100" s="813"/>
      <c r="AJG100" s="813"/>
      <c r="AJH100" s="813"/>
      <c r="AJI100" s="813"/>
      <c r="AJJ100" s="3811"/>
      <c r="AJK100" s="3812"/>
      <c r="AJL100" s="3812"/>
      <c r="AJM100" s="813"/>
      <c r="AJN100" s="813"/>
      <c r="AJO100" s="813"/>
      <c r="AJP100" s="3623"/>
      <c r="AJQ100" s="3624"/>
      <c r="AJR100" s="3624"/>
      <c r="AJS100" s="813"/>
      <c r="AJT100" s="813"/>
      <c r="AJU100" s="813"/>
      <c r="AJV100" s="1181"/>
      <c r="AJW100" s="1177"/>
      <c r="AJX100" s="1177"/>
      <c r="AJY100" s="1177"/>
      <c r="AJZ100" s="1177"/>
      <c r="AKA100" s="1177"/>
      <c r="AKB100" s="1177"/>
      <c r="AKC100" s="1177"/>
      <c r="AKD100" s="1177"/>
      <c r="AKE100" s="1177"/>
      <c r="AKF100" s="1177"/>
      <c r="AKG100" s="1015"/>
      <c r="AKH100" s="831"/>
      <c r="AKI100" s="831"/>
      <c r="AKJ100" s="831"/>
      <c r="AKK100" s="831"/>
      <c r="AKL100" s="831"/>
      <c r="AKM100" s="831"/>
      <c r="AKN100" s="831"/>
      <c r="AKO100" s="831"/>
      <c r="AKP100" s="831"/>
      <c r="AKQ100" s="831"/>
      <c r="AKR100" s="831"/>
      <c r="AKS100" s="813"/>
      <c r="AKT100" s="824"/>
      <c r="AKU100" s="813"/>
      <c r="AKV100" s="813"/>
      <c r="AKW100" s="813"/>
      <c r="AKX100" s="813"/>
      <c r="AKY100" s="813"/>
      <c r="AKZ100" s="813"/>
      <c r="ALA100" s="813"/>
      <c r="ALB100" s="813"/>
      <c r="ALC100" s="813"/>
      <c r="ALD100" s="813"/>
      <c r="ALE100" s="813"/>
      <c r="ALF100" s="813"/>
      <c r="ALG100" s="813"/>
      <c r="ALH100" s="813"/>
      <c r="ALI100" s="813"/>
      <c r="ALJ100" s="824"/>
      <c r="ALK100" s="813"/>
      <c r="ALL100" s="813"/>
      <c r="ALM100" s="813"/>
      <c r="ALN100" s="813"/>
      <c r="ALO100" s="813"/>
      <c r="ALP100" s="813"/>
      <c r="ALQ100" s="823"/>
      <c r="ALR100" s="821"/>
      <c r="ALS100" s="821"/>
      <c r="ALT100" s="821"/>
      <c r="ALU100" s="821"/>
      <c r="ALV100" s="821"/>
      <c r="ALW100" s="1014"/>
      <c r="ALX100" s="824"/>
      <c r="ALY100" s="813"/>
      <c r="ALZ100" s="813"/>
      <c r="AMA100" s="813"/>
      <c r="AMB100" s="813"/>
      <c r="AMC100" s="813"/>
      <c r="AMD100" s="813"/>
      <c r="AME100" s="813"/>
      <c r="AMF100" s="813"/>
      <c r="AMG100" s="813"/>
      <c r="AMH100" s="813"/>
      <c r="AMI100" s="813"/>
      <c r="AMJ100" s="813"/>
      <c r="AMK100" s="813"/>
      <c r="AML100" s="824"/>
      <c r="AMM100" s="813"/>
      <c r="AMN100" s="813"/>
      <c r="AMO100" s="824"/>
      <c r="AMP100" s="813"/>
      <c r="AMQ100" s="813"/>
      <c r="AMR100" s="813"/>
      <c r="AMS100" s="813"/>
      <c r="AMT100" s="1015"/>
      <c r="AMU100" s="824"/>
      <c r="AMV100" s="813"/>
      <c r="AMW100" s="813"/>
      <c r="AMX100" s="824"/>
      <c r="AMY100" s="813"/>
      <c r="AMZ100" s="813"/>
      <c r="ANA100" s="813"/>
      <c r="ANB100" s="813"/>
      <c r="ANC100" s="813"/>
      <c r="AND100" s="1207"/>
      <c r="ANE100" s="1208"/>
      <c r="ANF100" s="1208"/>
      <c r="ANG100" s="1208"/>
      <c r="ANH100" s="813"/>
      <c r="ANI100" s="813"/>
      <c r="ANJ100" s="813"/>
      <c r="ANK100" s="813"/>
      <c r="ANL100" s="813"/>
      <c r="ANM100" s="813"/>
      <c r="ANN100" s="824"/>
      <c r="ANO100" s="813"/>
      <c r="ANP100" s="813"/>
      <c r="ANQ100" s="813"/>
      <c r="ANR100" s="813"/>
      <c r="ANS100" s="813"/>
      <c r="ANT100" s="813"/>
      <c r="ANU100" s="813"/>
      <c r="ANV100" s="813"/>
      <c r="ANW100" s="813"/>
      <c r="ANX100" s="824"/>
      <c r="ANY100" s="821"/>
      <c r="ANZ100" s="1095"/>
      <c r="AOA100" s="821"/>
      <c r="AOB100" s="1095"/>
      <c r="AOC100" s="821"/>
      <c r="AOD100" s="1095"/>
      <c r="AOE100" s="1014"/>
      <c r="AOF100" s="2708"/>
      <c r="AOG100" s="2708"/>
      <c r="AOH100" s="2726"/>
      <c r="AOI100" s="2708"/>
      <c r="AOJ100" s="2708"/>
      <c r="AOK100" s="2726"/>
      <c r="AOL100" s="2708"/>
      <c r="AOM100" s="2708"/>
      <c r="AON100" s="2726"/>
      <c r="AOO100" s="2708"/>
      <c r="AOP100" s="2708"/>
      <c r="AOQ100" s="2726"/>
      <c r="AOR100" s="824"/>
      <c r="AOS100" s="813"/>
      <c r="AOT100" s="813"/>
      <c r="AOU100" s="813"/>
      <c r="AOV100" s="813"/>
      <c r="AOW100" s="813"/>
      <c r="AOX100" s="813"/>
      <c r="AOY100" s="813"/>
      <c r="AOZ100" s="813"/>
      <c r="APA100" s="813"/>
      <c r="APB100" s="824"/>
      <c r="APC100" s="813"/>
      <c r="APD100" s="813"/>
      <c r="APE100" s="813"/>
      <c r="APF100" s="813"/>
      <c r="APG100" s="813"/>
      <c r="APH100" s="813"/>
      <c r="API100" s="813"/>
      <c r="APJ100" s="813"/>
      <c r="APK100" s="813"/>
      <c r="APL100" s="813"/>
      <c r="APM100" s="813"/>
      <c r="APN100" s="813"/>
      <c r="APO100" s="813"/>
      <c r="APP100" s="813"/>
      <c r="APQ100" s="813"/>
      <c r="APR100" s="823"/>
      <c r="APS100" s="821"/>
      <c r="APT100" s="821"/>
      <c r="APU100" s="813"/>
      <c r="APV100" s="813"/>
      <c r="APW100" s="813"/>
      <c r="APX100" s="813"/>
      <c r="APY100" s="813"/>
      <c r="APZ100" s="813"/>
      <c r="AQA100" s="813"/>
      <c r="AQB100" s="813"/>
      <c r="AQC100" s="813"/>
      <c r="AQD100" s="813"/>
      <c r="AQE100" s="813"/>
      <c r="AQF100" s="813"/>
      <c r="AQG100" s="813"/>
      <c r="AQH100" s="813"/>
      <c r="AQI100" s="813"/>
      <c r="AQJ100" s="813"/>
      <c r="AQK100" s="813"/>
      <c r="AQL100" s="813"/>
      <c r="AQM100" s="987"/>
      <c r="AQN100" s="821"/>
      <c r="AQO100" s="821"/>
      <c r="AQP100" s="821"/>
      <c r="AQQ100" s="821"/>
      <c r="AQR100" s="821"/>
      <c r="AQS100" s="1017"/>
      <c r="AQT100" s="1177"/>
      <c r="AQU100" s="1017"/>
      <c r="AQV100" s="1017"/>
      <c r="AQW100" s="1017"/>
      <c r="AQX100" s="1177"/>
      <c r="AQY100" s="1017"/>
      <c r="AQZ100" s="1017"/>
      <c r="ARA100" s="1017"/>
      <c r="ARB100" s="1017"/>
      <c r="ARC100" s="1017"/>
      <c r="ARD100" s="1017"/>
      <c r="ARE100" s="1017"/>
      <c r="ARF100" s="1017"/>
      <c r="ARG100" s="1177"/>
      <c r="ARH100" s="1017"/>
      <c r="ARI100" s="821"/>
      <c r="ARJ100" s="831"/>
      <c r="ARK100" s="821"/>
      <c r="ARL100" s="1017"/>
      <c r="ARM100" s="821"/>
      <c r="ARN100" s="813"/>
      <c r="ARO100" s="813"/>
      <c r="ARP100" s="810"/>
      <c r="ARQ100" s="820"/>
      <c r="ARR100" s="811"/>
      <c r="ARS100" s="815"/>
      <c r="ART100" s="821"/>
      <c r="ARU100" s="821"/>
      <c r="ARV100" s="821" t="s">
        <v>31</v>
      </c>
      <c r="ARW100" s="821" t="s">
        <v>31</v>
      </c>
      <c r="ARX100" s="1036" t="s">
        <v>31</v>
      </c>
      <c r="ARY100" s="813"/>
      <c r="ARZ100" s="821"/>
      <c r="ASA100" s="821"/>
      <c r="ASB100" s="813"/>
      <c r="ASC100" s="813"/>
      <c r="ASD100" s="813"/>
      <c r="ASE100" s="813"/>
      <c r="ASF100" s="813"/>
      <c r="ASG100" s="813"/>
      <c r="ASH100" s="813"/>
      <c r="ASI100" s="813"/>
      <c r="ASJ100" s="813"/>
      <c r="ASK100" s="813"/>
      <c r="ASL100" s="813"/>
      <c r="ASM100" s="821"/>
      <c r="ASN100" s="821"/>
      <c r="ASO100" s="821"/>
      <c r="ASP100" s="821"/>
      <c r="ASQ100" s="821"/>
      <c r="ASR100" s="821"/>
      <c r="ASS100" s="821"/>
      <c r="AST100" s="821"/>
      <c r="ASU100" s="821"/>
      <c r="ASV100" s="821"/>
      <c r="ASW100" s="813"/>
      <c r="ASX100" s="813"/>
      <c r="ASY100" s="813"/>
      <c r="ASZ100" s="813"/>
      <c r="ATA100" s="813"/>
      <c r="ATB100" s="813"/>
      <c r="ATC100" s="813"/>
      <c r="ATD100" s="813"/>
      <c r="ATE100" s="813"/>
      <c r="ATF100" s="821"/>
      <c r="ATG100" s="821"/>
      <c r="ATH100" s="821"/>
      <c r="ATI100" s="821"/>
      <c r="ATJ100" s="821"/>
      <c r="ATK100" s="821"/>
      <c r="ATL100" s="821"/>
      <c r="ATM100" s="821"/>
      <c r="ATN100" s="821"/>
      <c r="ATO100" s="821"/>
      <c r="ATP100" s="813"/>
      <c r="ATQ100" s="813"/>
      <c r="ATR100" s="813"/>
      <c r="ATS100" s="813"/>
      <c r="ATT100" s="813"/>
      <c r="ATU100" s="813"/>
      <c r="ATV100" s="813"/>
      <c r="ATW100" s="813"/>
      <c r="ATX100" s="813"/>
      <c r="ATY100" s="821"/>
      <c r="ATZ100" s="821"/>
      <c r="AUA100" s="821"/>
      <c r="AUB100" s="821"/>
      <c r="AUC100" s="821"/>
      <c r="AUD100" s="821"/>
      <c r="AUE100" s="821"/>
      <c r="AUF100" s="821"/>
      <c r="AUG100" s="821"/>
      <c r="AUH100" s="821"/>
      <c r="AUI100" s="813"/>
      <c r="AUJ100" s="813"/>
      <c r="AUK100" s="810"/>
      <c r="AUL100" s="811"/>
      <c r="AUM100" s="811"/>
      <c r="AUN100" s="811"/>
      <c r="AUO100" s="811"/>
      <c r="AUP100" s="815"/>
      <c r="AUQ100" s="813"/>
      <c r="AUR100" s="813"/>
      <c r="AUS100" s="813"/>
      <c r="AUT100" s="813"/>
      <c r="AUU100" s="813"/>
      <c r="AUV100" s="813"/>
      <c r="AUW100" s="813"/>
      <c r="AUX100" s="813"/>
      <c r="AUY100" s="813"/>
      <c r="AUZ100" s="813"/>
      <c r="AVA100" s="813"/>
      <c r="AVB100" s="813"/>
      <c r="AVC100" s="813"/>
      <c r="AVD100" s="813"/>
      <c r="AVE100" s="813"/>
      <c r="AVF100" s="813"/>
      <c r="AVG100" s="811"/>
      <c r="AVH100" s="813"/>
      <c r="AVI100" s="813"/>
      <c r="AVJ100" s="813"/>
      <c r="AVK100" s="813"/>
      <c r="AVL100" s="824"/>
      <c r="AVM100" s="813"/>
      <c r="AVN100" s="821"/>
      <c r="AVO100" s="813"/>
      <c r="AVP100" s="813"/>
      <c r="AVQ100" s="821"/>
      <c r="AVR100" s="813"/>
      <c r="AVS100" s="813"/>
      <c r="AVT100" s="821"/>
      <c r="AVU100" s="813"/>
      <c r="AVV100" s="813"/>
      <c r="AVW100" s="821"/>
      <c r="AVX100" s="813"/>
      <c r="AVY100" s="1014"/>
      <c r="AVZ100" s="824"/>
      <c r="AWA100" s="813"/>
      <c r="AWB100" s="821"/>
      <c r="AWC100" s="813"/>
      <c r="AWD100" s="813"/>
      <c r="AWE100" s="821"/>
      <c r="AWF100" s="813"/>
      <c r="AWG100" s="813"/>
      <c r="AWH100" s="821"/>
      <c r="AWI100" s="823"/>
      <c r="AWJ100" s="821"/>
      <c r="AWK100" s="821"/>
      <c r="AWL100" s="821"/>
      <c r="AWM100" s="821"/>
      <c r="AWN100" s="821"/>
      <c r="AWO100" s="821"/>
      <c r="AWP100" s="821"/>
      <c r="AWQ100" s="821"/>
      <c r="AWR100" s="821"/>
      <c r="AWS100" s="824"/>
      <c r="AWT100" s="813"/>
      <c r="AWU100" s="813"/>
      <c r="AWV100" s="813"/>
      <c r="AWW100" s="813"/>
      <c r="AWX100" s="813"/>
      <c r="AWY100" s="813"/>
      <c r="AWZ100" s="813"/>
      <c r="AXA100" s="813"/>
      <c r="AXB100" s="813"/>
      <c r="AXC100" s="813"/>
      <c r="AXD100" s="813"/>
      <c r="AXE100" s="813"/>
      <c r="AXF100" s="813"/>
      <c r="AXG100" s="813"/>
      <c r="AXH100" s="813"/>
      <c r="AXI100" s="813"/>
      <c r="AXK100" s="2599"/>
      <c r="AXL100" s="2599"/>
      <c r="AXM100" s="2599"/>
      <c r="AXN100" s="2599"/>
      <c r="AXO100" s="2599"/>
      <c r="AXP100" s="2599"/>
      <c r="AXQ100" s="2026"/>
      <c r="AXR100" s="2026"/>
      <c r="AXS100" s="2026"/>
      <c r="AXT100" s="2026"/>
      <c r="AXU100" s="2026"/>
      <c r="AXV100" s="2026"/>
      <c r="AXW100" s="2026"/>
      <c r="AXX100" s="2026"/>
      <c r="AXY100" s="2026"/>
      <c r="AXZ100" s="2026"/>
      <c r="AYA100" s="2026"/>
      <c r="AYB100" s="2026"/>
      <c r="AYC100" s="2125"/>
      <c r="AYD100" s="2026"/>
      <c r="AYE100" s="2026"/>
      <c r="AYF100" s="2026"/>
      <c r="AYG100" s="2026"/>
      <c r="AYH100" s="2026"/>
      <c r="AYI100" s="2026"/>
      <c r="AYJ100" s="2026"/>
      <c r="AYK100" s="2026"/>
      <c r="AYL100" s="2026"/>
      <c r="AYM100" s="2026"/>
      <c r="AYN100" s="2026"/>
      <c r="AYO100" s="2026"/>
      <c r="AYP100" s="2026"/>
      <c r="AYQ100" s="2026"/>
      <c r="AYR100" s="2026"/>
      <c r="AYS100" s="2026"/>
      <c r="AYT100" s="2026"/>
      <c r="AYU100" s="2026"/>
      <c r="AYV100" s="2026"/>
      <c r="AYW100" s="2026"/>
      <c r="AYX100" s="2026"/>
      <c r="AYY100" s="2026"/>
      <c r="AYZ100" s="2026"/>
      <c r="AZA100" s="2026"/>
      <c r="AZB100" s="2026"/>
      <c r="AZC100" s="2026"/>
      <c r="AZD100" s="2026"/>
      <c r="AZE100" s="2026"/>
      <c r="AZF100" s="2026"/>
      <c r="AZG100" s="2026"/>
      <c r="AZH100" s="2026"/>
      <c r="AZI100" s="2026"/>
      <c r="AZJ100" s="2026"/>
      <c r="AZK100" s="2026"/>
      <c r="AZL100" s="2026"/>
      <c r="AZM100" s="2026"/>
      <c r="AZN100" s="2026"/>
      <c r="AZO100" s="2026"/>
      <c r="AZP100" s="2026"/>
      <c r="AZQ100" s="2026"/>
      <c r="AZR100" s="2026"/>
      <c r="AZS100" s="2026"/>
      <c r="AZT100" s="2026"/>
      <c r="AZU100" s="2026"/>
      <c r="AZV100" s="2026"/>
      <c r="AZW100" s="2026"/>
      <c r="AZX100" s="2026"/>
      <c r="AZY100" s="2125"/>
      <c r="AZZ100" s="2026"/>
      <c r="BAA100" s="2026"/>
      <c r="BAB100" s="2026"/>
      <c r="BAC100" s="2026"/>
      <c r="BAD100" s="2026"/>
      <c r="BAE100" s="2026"/>
      <c r="BAF100" s="2026"/>
      <c r="BAG100" s="2026"/>
      <c r="BAH100" s="2026"/>
      <c r="BAI100" s="2026"/>
      <c r="BAJ100" s="2026"/>
      <c r="BAK100" s="2125"/>
      <c r="BAL100" s="2026"/>
      <c r="BAM100" s="2026"/>
      <c r="BAN100" s="2026"/>
      <c r="BAO100" s="2026"/>
      <c r="BAP100" s="2026"/>
      <c r="BAQ100" s="2026"/>
      <c r="BAR100" s="2026"/>
      <c r="BAS100" s="2026"/>
      <c r="BAT100" s="2026"/>
      <c r="BAU100" s="2026"/>
      <c r="BAV100" s="2026"/>
      <c r="BAW100" s="4159"/>
      <c r="BAX100" s="4159"/>
      <c r="BAY100" s="4159"/>
      <c r="BAZ100" s="4159"/>
      <c r="BBA100" s="2026"/>
      <c r="BBB100" s="2026"/>
      <c r="BBC100" s="2026"/>
      <c r="BBD100" s="2026"/>
      <c r="BBE100" s="2125"/>
      <c r="BBF100" s="2026"/>
      <c r="BBG100" s="2026"/>
      <c r="BBH100" s="2026"/>
      <c r="BBI100" s="2026"/>
      <c r="BBJ100" s="2026"/>
      <c r="BBK100" s="2026"/>
      <c r="BBL100" s="2026"/>
      <c r="BBM100" s="2026"/>
      <c r="BBN100" s="2026"/>
      <c r="BBO100" s="2026"/>
      <c r="BBP100" s="2026"/>
      <c r="BBQ100" s="2125"/>
      <c r="BBR100" s="2026"/>
      <c r="BBS100" s="2026"/>
      <c r="BBT100" s="2026"/>
      <c r="BBU100" s="2026"/>
      <c r="BBV100" s="2026"/>
      <c r="BBW100" s="2026"/>
      <c r="BBX100" s="2026"/>
      <c r="BBY100" s="2026"/>
      <c r="BBZ100" s="2026"/>
      <c r="BCA100" s="2026"/>
      <c r="BCB100" s="2026"/>
      <c r="BCC100" s="2026"/>
      <c r="BCD100" s="2026"/>
      <c r="BCE100" s="2026"/>
      <c r="BCF100" s="2026"/>
      <c r="BCG100" s="2026"/>
      <c r="BCH100" s="2026"/>
      <c r="BCI100" s="2026"/>
      <c r="BCJ100" s="2026"/>
      <c r="BCK100" s="2026"/>
      <c r="BCL100" s="2026"/>
      <c r="BCM100" s="2026"/>
      <c r="BCN100" s="2026"/>
      <c r="BCO100" s="2026"/>
      <c r="BCP100" s="2026"/>
      <c r="BCQ100" s="2026"/>
      <c r="BCR100" s="2026"/>
      <c r="BCS100" s="2026"/>
      <c r="BCT100" s="2026"/>
      <c r="BCU100" s="2026"/>
      <c r="BCV100" s="2026"/>
      <c r="BCW100" s="2026"/>
      <c r="BCX100" s="2026"/>
      <c r="BCY100" s="2026"/>
      <c r="BCZ100" s="2026"/>
      <c r="BDA100" s="2026"/>
      <c r="BDB100" s="2026"/>
      <c r="BDC100" s="2026"/>
      <c r="BDD100" s="2026"/>
      <c r="BDE100" s="2026"/>
      <c r="BDF100" s="2026"/>
      <c r="BDG100" s="2026"/>
      <c r="BDH100" s="2026"/>
      <c r="BDI100" s="2026"/>
      <c r="BDJ100" s="2026"/>
      <c r="BDK100" s="2026"/>
      <c r="BDL100" s="2026"/>
      <c r="BDM100" s="2026"/>
      <c r="BDN100" s="2026"/>
      <c r="BDO100" s="2026"/>
      <c r="BDP100" s="2026"/>
      <c r="BDQ100" s="2026"/>
      <c r="BDR100" s="2026"/>
      <c r="BDS100" s="2026"/>
      <c r="BDT100" s="2026"/>
      <c r="BDU100" s="2026"/>
      <c r="BDV100" s="2026"/>
      <c r="BDW100" s="2026"/>
      <c r="BDX100" s="2026"/>
      <c r="BDY100" s="2026"/>
      <c r="BDZ100" s="2026"/>
      <c r="BEA100" s="2026"/>
      <c r="BEB100" s="2026"/>
      <c r="BEC100" s="2026"/>
      <c r="BED100" s="2026"/>
      <c r="BEE100" s="2026"/>
      <c r="BEF100" s="2026"/>
      <c r="BEG100" s="2026"/>
      <c r="BEH100" s="2026"/>
      <c r="BEI100" s="2026"/>
      <c r="BEJ100" s="2026"/>
      <c r="BEK100" s="2026"/>
      <c r="BEL100" s="2026"/>
      <c r="BEM100" s="2026"/>
      <c r="BEN100" s="2026"/>
      <c r="BEO100" s="2026"/>
      <c r="BEP100" s="2026"/>
      <c r="BEQ100" s="2026"/>
      <c r="BER100" s="2026"/>
      <c r="BES100" s="2026"/>
      <c r="BET100" s="2026"/>
      <c r="BEU100" s="2026"/>
      <c r="BEV100" s="2026"/>
      <c r="BEW100" s="2125"/>
      <c r="BEX100" s="2026"/>
      <c r="BEY100" s="2026"/>
      <c r="BEZ100" s="2026"/>
      <c r="BFA100" s="2026"/>
      <c r="BFB100" s="2026"/>
      <c r="BFC100" s="2026"/>
      <c r="BFD100" s="2026"/>
      <c r="BFE100" s="2026"/>
      <c r="BFF100" s="2026"/>
      <c r="BFG100" s="2026"/>
      <c r="BFH100" s="2026"/>
      <c r="BFI100" s="2600"/>
      <c r="BFJ100" s="2599"/>
      <c r="BFK100" s="2599"/>
      <c r="BFL100" s="2599"/>
      <c r="BFM100" s="2599"/>
      <c r="BFN100" s="2599"/>
      <c r="BFO100" s="2599"/>
      <c r="BFP100" s="2599"/>
      <c r="BFQ100" s="2599"/>
      <c r="BFR100" s="2599"/>
      <c r="BFS100" s="824"/>
      <c r="BFT100" s="813"/>
      <c r="BFU100" s="813"/>
      <c r="BFV100" s="813"/>
      <c r="BFW100" s="813"/>
      <c r="BFX100" s="813"/>
      <c r="BFY100" s="813"/>
      <c r="BFZ100" s="813"/>
      <c r="BGA100" s="813"/>
      <c r="BGB100" s="813"/>
      <c r="BGC100" s="824"/>
      <c r="BGD100" s="813"/>
      <c r="BGE100" s="813"/>
      <c r="BGF100" s="813"/>
      <c r="BGG100" s="813"/>
      <c r="BGH100" s="813"/>
      <c r="BGI100" s="813"/>
      <c r="BGJ100" s="813"/>
      <c r="BGK100" s="813"/>
      <c r="BGL100" s="813"/>
      <c r="BGM100" s="824"/>
      <c r="BGN100" s="813"/>
      <c r="BGO100" s="813"/>
      <c r="BGP100" s="813"/>
      <c r="BGQ100" s="813"/>
      <c r="BGR100" s="813"/>
      <c r="BGS100" s="813"/>
      <c r="BGT100" s="813"/>
      <c r="BGU100" s="813"/>
      <c r="BGV100" s="813"/>
      <c r="BGW100" s="824"/>
      <c r="BGX100" s="813"/>
      <c r="BGY100" s="813"/>
      <c r="BGZ100" s="813"/>
      <c r="BHA100" s="813"/>
      <c r="BHB100" s="813"/>
      <c r="BHC100" s="813"/>
      <c r="BHD100" s="813"/>
      <c r="BHE100" s="813"/>
      <c r="BHF100" s="813"/>
      <c r="BHG100" s="824"/>
      <c r="BHH100" s="813"/>
      <c r="BHI100" s="813"/>
      <c r="BHJ100" s="813"/>
      <c r="BHK100" s="813"/>
      <c r="BHL100" s="813"/>
      <c r="BHM100" s="813"/>
      <c r="BHN100" s="813"/>
      <c r="BHO100" s="813"/>
      <c r="BHP100" s="813"/>
      <c r="BHQ100" s="824"/>
      <c r="BHR100" s="813"/>
      <c r="BHS100" s="813"/>
      <c r="BHT100" s="813"/>
      <c r="BHU100" s="813"/>
      <c r="BHV100" s="813"/>
      <c r="BHW100" s="813"/>
      <c r="BHX100" s="813"/>
      <c r="BHY100" s="813"/>
      <c r="BHZ100" s="813"/>
      <c r="BIA100" s="824"/>
      <c r="BIB100" s="813"/>
      <c r="BIC100" s="813"/>
      <c r="BID100" s="813"/>
      <c r="BIE100" s="813"/>
      <c r="BIF100" s="813"/>
      <c r="BIG100" s="813"/>
      <c r="BIH100" s="824"/>
      <c r="BII100" s="813"/>
      <c r="BIJ100" s="813"/>
      <c r="BIK100" s="824"/>
      <c r="BIL100" s="813"/>
      <c r="BIM100" s="813"/>
      <c r="BIN100" s="813"/>
      <c r="BIO100" s="824"/>
      <c r="BIP100" s="813"/>
      <c r="BIQ100" s="813"/>
      <c r="BIR100" s="813"/>
      <c r="BIS100" s="813"/>
      <c r="BIT100" s="813"/>
      <c r="BIU100" s="813"/>
      <c r="BIV100" s="813"/>
      <c r="BIW100" s="813"/>
      <c r="BIX100" s="813"/>
      <c r="BIY100" s="813"/>
      <c r="BIZ100" s="813"/>
      <c r="BJA100" s="2601"/>
      <c r="BJB100" s="2601"/>
      <c r="BJC100" s="2602"/>
      <c r="BJD100" s="2602"/>
      <c r="BJE100" s="2603"/>
      <c r="BJF100" s="2603"/>
      <c r="BJG100" s="2603"/>
      <c r="BJH100" s="2603"/>
      <c r="BJI100" s="2603"/>
      <c r="BJJ100" s="2603"/>
      <c r="BJK100" s="2604"/>
      <c r="BJL100" s="2601"/>
      <c r="BJM100" s="2602"/>
      <c r="BJN100" s="2602"/>
      <c r="BJO100" s="2602"/>
      <c r="BJP100" s="2604"/>
      <c r="BJQ100" s="2601"/>
      <c r="BJR100" s="2602"/>
      <c r="BJS100" s="2602"/>
      <c r="BJT100" s="2602"/>
      <c r="BJU100" s="2604"/>
      <c r="BJV100" s="824"/>
      <c r="BJW100" s="813"/>
      <c r="BJX100" s="1207"/>
      <c r="BJY100" s="1208"/>
      <c r="BJZ100" s="1208"/>
      <c r="BKA100" s="1208"/>
      <c r="BKB100" s="1208"/>
      <c r="BKC100" s="1208"/>
      <c r="BKD100" s="1208"/>
      <c r="BKE100" s="1208"/>
      <c r="BKF100" s="1208"/>
      <c r="BKG100" s="1208"/>
      <c r="BKH100" s="1208"/>
      <c r="BKI100" s="1208"/>
      <c r="BKJ100" s="1208"/>
      <c r="BKK100" s="1208"/>
      <c r="BKL100" s="1208"/>
      <c r="BKM100" s="1208"/>
      <c r="BKN100" s="1208"/>
      <c r="BKO100" s="1208"/>
      <c r="BKP100" s="1208"/>
      <c r="BKQ100" s="1208"/>
      <c r="BKR100" s="1208"/>
      <c r="BKS100" s="1208"/>
      <c r="BKT100" s="1208"/>
      <c r="BKU100" s="1208"/>
      <c r="BKV100" s="1208"/>
      <c r="BKW100" s="1208"/>
      <c r="BKX100" s="1208"/>
      <c r="BKY100" s="1208"/>
      <c r="BKZ100" s="1208"/>
      <c r="BLA100" s="1208"/>
      <c r="BLB100" s="2601"/>
      <c r="BLC100" s="2601"/>
      <c r="BLD100" s="2604"/>
      <c r="BLE100" s="2601"/>
      <c r="BLF100" s="2601"/>
      <c r="BLG100" s="2604"/>
      <c r="BLH100" s="2601"/>
      <c r="BLI100" s="2601"/>
      <c r="BLJ100" s="2604"/>
      <c r="BLK100" s="2601"/>
      <c r="BLL100" s="2601"/>
      <c r="BLM100" s="2604"/>
      <c r="BLN100" s="2601"/>
      <c r="BLO100" s="2601"/>
      <c r="BLP100" s="2604"/>
      <c r="BLQ100" s="2601"/>
      <c r="BLR100" s="2601"/>
      <c r="BLS100" s="2604"/>
      <c r="BLT100" s="2600"/>
      <c r="BLU100" s="2599"/>
      <c r="BLV100" s="2605"/>
      <c r="BLW100" s="2601"/>
      <c r="BLX100" s="2601"/>
      <c r="BLY100" s="2604"/>
      <c r="BLZ100" s="2758"/>
      <c r="BMA100" s="2759"/>
      <c r="BMB100" s="2759"/>
      <c r="BMC100" s="2758"/>
      <c r="BMD100" s="2759"/>
      <c r="BME100" s="2759"/>
      <c r="BMF100" s="2758"/>
      <c r="BMG100" s="2759"/>
      <c r="BMH100" s="2759"/>
      <c r="BMI100" s="2758"/>
      <c r="BMJ100" s="2759"/>
      <c r="BMK100" s="2759"/>
      <c r="BML100" s="2758"/>
      <c r="BMM100" s="2759"/>
      <c r="BMN100" s="2759"/>
      <c r="BMO100" s="2758"/>
      <c r="BMP100" s="2759"/>
      <c r="BMQ100" s="2759"/>
      <c r="BMR100" s="2758"/>
      <c r="BMS100" s="2759"/>
      <c r="BMT100" s="2759"/>
      <c r="BMU100" s="2758"/>
      <c r="BMV100" s="2759"/>
      <c r="BMW100" s="2759"/>
      <c r="BMX100" s="2758"/>
      <c r="BMY100" s="2759"/>
      <c r="BMZ100" s="2759"/>
      <c r="BNA100" s="2758"/>
      <c r="BNB100" s="2759"/>
      <c r="BNC100" s="2759"/>
      <c r="BND100" s="2758"/>
      <c r="BNE100" s="2759"/>
      <c r="BNF100" s="2759"/>
      <c r="BNG100" s="2758"/>
      <c r="BNH100" s="2759"/>
      <c r="BNI100" s="2759"/>
      <c r="BNJ100" s="2758"/>
      <c r="BNK100" s="2759"/>
      <c r="BNL100" s="2759"/>
      <c r="BNM100" s="2758"/>
      <c r="BNN100" s="2759"/>
      <c r="BNO100" s="2759"/>
      <c r="BNQ100" s="2759"/>
      <c r="BNR100" s="2759"/>
      <c r="BNS100" s="2759"/>
      <c r="BNT100" s="2759"/>
      <c r="BNU100" s="2759"/>
      <c r="BNV100" s="2759"/>
      <c r="BNW100" s="2759"/>
    </row>
    <row r="101" spans="1:1739" ht="13" x14ac:dyDescent="0.2">
      <c r="A101" s="810"/>
      <c r="B101" s="811"/>
      <c r="C101" s="811"/>
      <c r="D101" s="811"/>
      <c r="E101" s="811">
        <v>7</v>
      </c>
      <c r="F101" s="812" t="s">
        <v>1920</v>
      </c>
      <c r="G101" s="813"/>
      <c r="H101" s="814"/>
      <c r="I101" s="811"/>
      <c r="J101" s="813"/>
      <c r="K101" s="816"/>
      <c r="L101" s="811"/>
      <c r="M101" s="811"/>
      <c r="N101" s="813"/>
      <c r="O101" s="816"/>
      <c r="P101" s="811"/>
      <c r="Q101" s="811"/>
      <c r="R101" s="813"/>
      <c r="S101" s="816"/>
      <c r="T101" s="811"/>
      <c r="U101" s="813"/>
      <c r="V101" s="816"/>
      <c r="W101" s="812"/>
      <c r="X101" s="811"/>
      <c r="Y101" s="813"/>
      <c r="Z101" s="816"/>
      <c r="AA101" s="812"/>
      <c r="AB101" s="811"/>
      <c r="AC101" s="813"/>
      <c r="AD101" s="817"/>
      <c r="AE101" s="815"/>
      <c r="AF101" s="816"/>
      <c r="AG101" s="812"/>
      <c r="AH101" s="815"/>
      <c r="AI101" s="810"/>
      <c r="AJ101" s="812"/>
      <c r="AK101" s="815"/>
      <c r="AL101" s="816"/>
      <c r="AM101" s="812"/>
      <c r="AN101" s="812"/>
      <c r="AP101" s="822"/>
      <c r="AQ101" s="815"/>
      <c r="AR101" s="810"/>
      <c r="AS101" s="815"/>
      <c r="AT101" s="810"/>
      <c r="AU101" s="815"/>
      <c r="AV101" s="816"/>
      <c r="AW101" s="821"/>
      <c r="AX101" s="820"/>
      <c r="AY101" s="821"/>
      <c r="AZ101" s="816"/>
      <c r="BA101" s="2541"/>
      <c r="BB101" s="2547"/>
      <c r="BC101" s="2535"/>
      <c r="BD101" s="816"/>
      <c r="BE101" s="811"/>
      <c r="BF101" s="815"/>
      <c r="BG101" s="816"/>
      <c r="BH101" s="811"/>
      <c r="BI101" s="815"/>
      <c r="BJ101" s="816"/>
      <c r="BK101" s="811"/>
      <c r="BL101" s="815"/>
      <c r="BM101" s="816"/>
      <c r="BN101" s="811"/>
      <c r="BO101" s="815"/>
      <c r="BP101" s="816"/>
      <c r="BQ101" s="811"/>
      <c r="BR101" s="815"/>
      <c r="BS101" s="4156"/>
      <c r="BT101" s="4157"/>
      <c r="BU101" s="4158"/>
      <c r="BV101" s="816"/>
      <c r="BW101" s="811"/>
      <c r="BX101" s="815"/>
      <c r="BY101" s="816"/>
      <c r="BZ101" s="811"/>
      <c r="CA101" s="815"/>
      <c r="CB101" s="816"/>
      <c r="CC101" s="811"/>
      <c r="CD101" s="815"/>
      <c r="CE101" s="3826"/>
      <c r="CF101" s="3827"/>
      <c r="CG101" s="3828"/>
      <c r="CH101" s="816"/>
      <c r="CI101" s="811"/>
      <c r="CJ101" s="815"/>
      <c r="CK101" s="816"/>
      <c r="CL101" s="811"/>
      <c r="CM101" s="812"/>
      <c r="CN101" s="810"/>
      <c r="CO101" s="822"/>
      <c r="CP101" s="811"/>
      <c r="CQ101" s="811"/>
      <c r="CR101" s="812"/>
      <c r="CS101" s="810"/>
      <c r="CT101" s="815"/>
      <c r="CU101" s="813"/>
      <c r="CV101" s="813"/>
      <c r="CW101" s="813"/>
      <c r="CX101" s="813"/>
      <c r="CY101" s="813"/>
      <c r="CZ101" s="823"/>
      <c r="DA101" s="813"/>
      <c r="DB101" s="813"/>
      <c r="DC101" s="821"/>
      <c r="DD101" s="813"/>
      <c r="DE101" s="813"/>
      <c r="DF101" s="821"/>
      <c r="DG101" s="813"/>
      <c r="DH101" s="813"/>
      <c r="DI101" s="821"/>
      <c r="DJ101" s="813"/>
      <c r="DK101" s="813"/>
      <c r="DL101" s="824"/>
      <c r="DM101" s="813"/>
      <c r="DN101" s="821"/>
      <c r="DO101" s="822"/>
      <c r="DP101" s="811"/>
      <c r="DQ101" s="811"/>
      <c r="DR101" s="815"/>
      <c r="DS101" s="810"/>
      <c r="DT101" s="811"/>
      <c r="DU101" s="811"/>
      <c r="DV101" s="815"/>
      <c r="DW101" s="810"/>
      <c r="DX101" s="811"/>
      <c r="DY101" s="811"/>
      <c r="DZ101" s="815"/>
      <c r="EA101" s="810"/>
      <c r="EB101" s="811"/>
      <c r="EC101" s="815"/>
      <c r="ED101" s="810"/>
      <c r="EE101" s="811"/>
      <c r="EF101" s="815"/>
      <c r="EG101" s="3846"/>
      <c r="EH101" s="3847"/>
      <c r="EI101" s="3848"/>
      <c r="EJ101" s="3846"/>
      <c r="EK101" s="3849"/>
      <c r="EL101" s="3849"/>
      <c r="EM101" s="3847"/>
      <c r="EN101" s="3848"/>
      <c r="EO101" s="3846"/>
      <c r="EP101" s="3624"/>
      <c r="EQ101" s="3624"/>
      <c r="ER101" s="3847"/>
      <c r="ES101" s="3848"/>
      <c r="ET101" s="3846"/>
      <c r="EU101" s="3624"/>
      <c r="EV101" s="3624"/>
      <c r="EW101" s="3847"/>
      <c r="EX101" s="3848"/>
      <c r="EY101" s="3846"/>
      <c r="EZ101" s="3624"/>
      <c r="FA101" s="3624"/>
      <c r="FB101" s="3847"/>
      <c r="FC101" s="3848"/>
      <c r="FD101" s="3846"/>
      <c r="FE101" s="3850"/>
      <c r="FF101" s="3850"/>
      <c r="FG101" s="3847"/>
      <c r="FH101" s="3848"/>
      <c r="FI101" s="3849"/>
      <c r="FJ101" s="3850"/>
      <c r="FK101" s="3850"/>
      <c r="FL101" s="3847"/>
      <c r="FM101" s="3851"/>
      <c r="FN101" s="3846"/>
      <c r="FO101" s="3850"/>
      <c r="FP101" s="3850"/>
      <c r="FQ101" s="3847"/>
      <c r="FR101" s="3848"/>
      <c r="FS101" s="3846"/>
      <c r="FT101" s="3850"/>
      <c r="FU101" s="3850"/>
      <c r="FV101" s="3847"/>
      <c r="FW101" s="3848"/>
      <c r="FX101" s="824"/>
      <c r="FY101" s="825"/>
      <c r="FZ101" s="827"/>
      <c r="GA101" s="810"/>
      <c r="GB101" s="813"/>
      <c r="GC101" s="813"/>
      <c r="GD101" s="825"/>
      <c r="GE101" s="826"/>
      <c r="GF101" s="810"/>
      <c r="GG101" s="813"/>
      <c r="GH101" s="813"/>
      <c r="GI101" s="825"/>
      <c r="GJ101" s="826"/>
      <c r="GK101" s="810"/>
      <c r="GL101" s="813"/>
      <c r="GM101" s="813"/>
      <c r="GN101" s="825"/>
      <c r="GO101" s="826"/>
      <c r="GP101" s="810"/>
      <c r="GQ101" s="813"/>
      <c r="GR101" s="813"/>
      <c r="GS101" s="825"/>
      <c r="GT101" s="826"/>
      <c r="GU101" s="810"/>
      <c r="GV101" s="822"/>
      <c r="GW101" s="822"/>
      <c r="GX101" s="825"/>
      <c r="GY101" s="826"/>
      <c r="GZ101" s="810"/>
      <c r="HA101" s="822"/>
      <c r="HB101" s="822"/>
      <c r="HC101" s="825"/>
      <c r="HD101" s="826"/>
      <c r="HE101" s="810"/>
      <c r="HF101" s="822"/>
      <c r="HG101" s="822"/>
      <c r="HH101" s="825"/>
      <c r="HI101" s="826"/>
      <c r="HJ101" s="810"/>
      <c r="HK101" s="822"/>
      <c r="HL101" s="822"/>
      <c r="HM101" s="825"/>
      <c r="HN101" s="826"/>
      <c r="HO101" s="2574"/>
      <c r="HP101" s="2575"/>
      <c r="HQ101" s="2575"/>
      <c r="HR101" s="2575"/>
      <c r="HS101" s="2575"/>
      <c r="HT101" s="2575"/>
      <c r="HU101" s="2575"/>
      <c r="HV101" s="2575"/>
      <c r="HW101" s="2575"/>
      <c r="HX101" s="2576"/>
      <c r="HY101" s="810"/>
      <c r="HZ101" s="811"/>
      <c r="IA101" s="811"/>
      <c r="IB101" s="811"/>
      <c r="IC101" s="811"/>
      <c r="ID101" s="811"/>
      <c r="IE101" s="811"/>
      <c r="IF101" s="811"/>
      <c r="IG101" s="811"/>
      <c r="IH101" s="815"/>
      <c r="II101" s="1283"/>
      <c r="IJ101" s="1284"/>
      <c r="IK101" s="1284"/>
      <c r="IL101" s="1284"/>
      <c r="IM101" s="1284"/>
      <c r="IN101" s="1284"/>
      <c r="IO101" s="1284"/>
      <c r="IP101" s="1284"/>
      <c r="IQ101" s="1285"/>
      <c r="IR101" s="1283"/>
      <c r="IS101" s="1284"/>
      <c r="IT101" s="1284"/>
      <c r="IU101" s="1284"/>
      <c r="IV101" s="1284"/>
      <c r="IW101" s="1284"/>
      <c r="IX101" s="1284"/>
      <c r="IY101" s="1284"/>
      <c r="IZ101" s="1285"/>
      <c r="JA101" s="1283"/>
      <c r="JB101" s="1284"/>
      <c r="JC101" s="1284"/>
      <c r="JD101" s="1284"/>
      <c r="JE101" s="1284"/>
      <c r="JF101" s="1284"/>
      <c r="JG101" s="1284"/>
      <c r="JH101" s="1284"/>
      <c r="JI101" s="1285"/>
      <c r="JJ101" s="1283"/>
      <c r="JK101" s="1284"/>
      <c r="JL101" s="1284"/>
      <c r="JM101" s="1284"/>
      <c r="JN101" s="1284"/>
      <c r="JO101" s="1284"/>
      <c r="JP101" s="1284"/>
      <c r="JQ101" s="1284"/>
      <c r="JR101" s="1285"/>
      <c r="JS101" s="1283"/>
      <c r="JT101" s="1284"/>
      <c r="JU101" s="1284"/>
      <c r="JV101" s="1284"/>
      <c r="JW101" s="1284"/>
      <c r="JX101" s="1284"/>
      <c r="JY101" s="1284"/>
      <c r="JZ101" s="1284"/>
      <c r="KA101" s="1285"/>
      <c r="KB101" s="1283"/>
      <c r="KC101" s="1284"/>
      <c r="KD101" s="1284"/>
      <c r="KE101" s="1284"/>
      <c r="KF101" s="1284"/>
      <c r="KG101" s="1284"/>
      <c r="KH101" s="1284"/>
      <c r="KI101" s="1284"/>
      <c r="KJ101" s="1285"/>
      <c r="KK101" s="810"/>
      <c r="KL101" s="815"/>
      <c r="KM101" s="810"/>
      <c r="KN101" s="815"/>
      <c r="KO101" s="813"/>
      <c r="KP101" s="813"/>
      <c r="KQ101" s="813"/>
      <c r="KR101" s="813"/>
      <c r="KS101" s="813"/>
      <c r="KT101" s="813"/>
      <c r="KU101" s="813"/>
      <c r="KV101" s="813"/>
      <c r="KW101" s="813"/>
      <c r="KX101" s="813"/>
      <c r="KY101" s="813"/>
      <c r="KZ101" s="813"/>
      <c r="LA101" s="824"/>
      <c r="LB101" s="813"/>
      <c r="LC101" s="813"/>
      <c r="LD101" s="813"/>
      <c r="LE101" s="813"/>
      <c r="LF101" s="829"/>
      <c r="LG101" s="815"/>
      <c r="LH101" s="824"/>
      <c r="LI101" s="813"/>
      <c r="LJ101" s="829"/>
      <c r="LK101" s="815"/>
      <c r="LL101" s="2596"/>
      <c r="LM101" s="2597"/>
      <c r="LN101" s="2597"/>
      <c r="LO101" s="2597"/>
      <c r="LP101" s="2597"/>
      <c r="LQ101" s="2598"/>
      <c r="LR101" s="2596"/>
      <c r="LS101" s="2597"/>
      <c r="LT101" s="2597"/>
      <c r="LU101" s="2597"/>
      <c r="LV101" s="2597"/>
      <c r="LW101" s="2598"/>
      <c r="LX101" s="2596"/>
      <c r="LY101" s="2597"/>
      <c r="LZ101" s="2597"/>
      <c r="MA101" s="2597"/>
      <c r="MB101" s="2597"/>
      <c r="MC101" s="2598"/>
      <c r="MD101" s="2596"/>
      <c r="ME101" s="2597"/>
      <c r="MF101" s="2597"/>
      <c r="MG101" s="2597"/>
      <c r="MH101" s="2597"/>
      <c r="MI101" s="2598"/>
      <c r="MJ101" s="2596"/>
      <c r="MK101" s="2597"/>
      <c r="ML101" s="2597"/>
      <c r="MM101" s="2597"/>
      <c r="MN101" s="2597"/>
      <c r="MO101" s="2598"/>
      <c r="MP101" s="2596"/>
      <c r="MQ101" s="2597"/>
      <c r="MR101" s="2597"/>
      <c r="MS101" s="2597"/>
      <c r="MT101" s="2597"/>
      <c r="MU101" s="2598"/>
      <c r="MV101" s="2596"/>
      <c r="MW101" s="2597"/>
      <c r="MX101" s="2597"/>
      <c r="MY101" s="2597"/>
      <c r="MZ101" s="2598"/>
      <c r="NA101" s="2596"/>
      <c r="NB101" s="2597"/>
      <c r="NC101" s="2597"/>
      <c r="ND101" s="2597"/>
      <c r="NE101" s="2597"/>
      <c r="NF101" s="2598"/>
      <c r="NG101" s="2597"/>
      <c r="NH101" s="2597"/>
      <c r="NI101" s="2597"/>
      <c r="NJ101" s="2597"/>
      <c r="NK101" s="2597"/>
      <c r="NL101" s="2598"/>
      <c r="NM101" s="813"/>
      <c r="NN101" s="813"/>
      <c r="NO101" s="824"/>
      <c r="NP101" s="813"/>
      <c r="NQ101" s="813"/>
      <c r="NR101" s="813"/>
      <c r="NS101" s="813"/>
      <c r="NT101" s="813"/>
      <c r="NU101" s="813"/>
      <c r="NV101" s="813"/>
      <c r="NW101" s="813"/>
      <c r="NX101" s="813"/>
      <c r="NY101" s="813"/>
      <c r="NZ101" s="813"/>
      <c r="OA101" s="833"/>
      <c r="OB101" s="833"/>
      <c r="OC101" s="813"/>
      <c r="OD101" s="813"/>
      <c r="OE101" s="813"/>
      <c r="OF101" s="813"/>
      <c r="OG101" s="813"/>
      <c r="OH101" s="813"/>
      <c r="OI101" s="813"/>
      <c r="OJ101" s="831"/>
      <c r="OK101" s="831"/>
      <c r="OL101" s="813"/>
      <c r="OM101" s="832"/>
      <c r="ON101" s="833"/>
      <c r="OO101" s="1015"/>
      <c r="OP101" s="824"/>
      <c r="OQ101" s="813"/>
      <c r="OR101" s="1015"/>
      <c r="OS101" s="824"/>
      <c r="OT101" s="1015"/>
      <c r="OU101" s="813"/>
      <c r="OV101" s="813"/>
      <c r="OW101" s="813"/>
      <c r="OX101" s="813"/>
      <c r="OY101" s="813"/>
      <c r="OZ101" s="813"/>
      <c r="PA101" s="813"/>
      <c r="PB101" s="813"/>
      <c r="PC101" s="813"/>
      <c r="PD101" s="813"/>
      <c r="PE101" s="813"/>
      <c r="PF101" s="813"/>
      <c r="PG101" s="813"/>
      <c r="PH101" s="813"/>
      <c r="PI101" s="813"/>
      <c r="PJ101" s="813"/>
      <c r="PK101" s="813"/>
      <c r="PL101" s="813"/>
      <c r="PM101" s="824"/>
      <c r="PN101" s="813"/>
      <c r="PO101" s="813"/>
      <c r="PP101" s="813"/>
      <c r="PQ101" s="813"/>
      <c r="PR101" s="813"/>
      <c r="PS101" s="813"/>
      <c r="PT101" s="813"/>
      <c r="PU101" s="813"/>
      <c r="PV101" s="813"/>
      <c r="PW101" s="813"/>
      <c r="PX101" s="813"/>
      <c r="PY101" s="813"/>
      <c r="PZ101" s="813"/>
      <c r="QA101" s="813"/>
      <c r="QB101" s="813"/>
      <c r="QC101" s="813"/>
      <c r="QD101" s="813"/>
      <c r="QE101" s="813"/>
      <c r="QF101" s="813"/>
      <c r="QG101" s="813"/>
      <c r="QH101" s="813"/>
      <c r="QI101" s="813"/>
      <c r="QJ101" s="813"/>
      <c r="QK101" s="813"/>
      <c r="QL101" s="813"/>
      <c r="QM101" s="813"/>
      <c r="QN101" s="813"/>
      <c r="QO101" s="813"/>
      <c r="QP101" s="813"/>
      <c r="QQ101" s="813"/>
      <c r="QR101" s="813"/>
      <c r="QS101" s="813"/>
      <c r="QT101" s="813"/>
      <c r="QU101" s="824"/>
      <c r="QV101" s="813"/>
      <c r="QW101" s="813"/>
      <c r="QX101" s="813"/>
      <c r="QY101" s="813"/>
      <c r="QZ101" s="813"/>
      <c r="RA101" s="813"/>
      <c r="RB101" s="813"/>
      <c r="RC101" s="813"/>
      <c r="RD101" s="813"/>
      <c r="RE101" s="813"/>
      <c r="RF101" s="813"/>
      <c r="RG101" s="813"/>
      <c r="RH101" s="813"/>
      <c r="RI101" s="813"/>
      <c r="RJ101" s="813"/>
      <c r="RK101" s="813"/>
      <c r="RL101" s="813"/>
      <c r="RM101" s="824"/>
      <c r="RN101" s="813"/>
      <c r="RO101" s="813"/>
      <c r="RP101" s="813"/>
      <c r="RQ101" s="813"/>
      <c r="RR101" s="813"/>
      <c r="RS101" s="813"/>
      <c r="RT101" s="813"/>
      <c r="RU101" s="813"/>
      <c r="RV101" s="813"/>
      <c r="RW101" s="813"/>
      <c r="RX101" s="813"/>
      <c r="RY101" s="813"/>
      <c r="RZ101" s="813"/>
      <c r="SA101" s="813"/>
      <c r="SB101" s="813"/>
      <c r="SC101" s="813"/>
      <c r="SD101" s="813"/>
      <c r="SE101" s="813"/>
      <c r="SF101" s="813"/>
      <c r="SG101" s="813"/>
      <c r="SH101" s="813"/>
      <c r="SI101" s="813"/>
      <c r="SJ101" s="813"/>
      <c r="SK101" s="813"/>
      <c r="SL101" s="813"/>
      <c r="SM101" s="813"/>
      <c r="SN101" s="813"/>
      <c r="SO101" s="813"/>
      <c r="SP101" s="813"/>
      <c r="SQ101" s="813"/>
      <c r="SR101" s="813"/>
      <c r="SS101" s="813"/>
      <c r="ST101" s="1015"/>
      <c r="SU101" s="2167"/>
      <c r="SV101" s="2168"/>
      <c r="SW101" s="2168"/>
      <c r="SX101" s="2168"/>
      <c r="SY101" s="1015"/>
      <c r="SZ101" s="2167"/>
      <c r="TA101" s="2438"/>
      <c r="TB101" s="2168"/>
      <c r="TC101" s="2168"/>
      <c r="TD101" s="2167"/>
      <c r="TE101" s="2438"/>
      <c r="TF101" s="2168"/>
      <c r="TG101" s="2168"/>
      <c r="TH101" s="2167"/>
      <c r="TI101" s="2438"/>
      <c r="TJ101" s="2168"/>
      <c r="TK101" s="2168"/>
      <c r="TL101" s="2167"/>
      <c r="TM101" s="2438"/>
      <c r="TN101" s="2168"/>
      <c r="TO101" s="2168"/>
      <c r="TP101" s="2167"/>
      <c r="TQ101" s="2438"/>
      <c r="TR101" s="2168"/>
      <c r="TS101" s="2168"/>
      <c r="TT101" s="2167"/>
      <c r="TU101" s="2438"/>
      <c r="TV101" s="2168"/>
      <c r="TW101" s="2168"/>
      <c r="TX101" s="2167"/>
      <c r="TY101" s="2438"/>
      <c r="TZ101" s="2168"/>
      <c r="UA101" s="2168"/>
      <c r="UB101" s="2167"/>
      <c r="UC101" s="2438"/>
      <c r="UD101" s="2168"/>
      <c r="UE101" s="2168"/>
      <c r="UF101" s="2167"/>
      <c r="UG101" s="2438"/>
      <c r="UH101" s="2168"/>
      <c r="UI101" s="2168"/>
      <c r="UJ101" s="2167"/>
      <c r="UK101" s="2438"/>
      <c r="UL101" s="2168"/>
      <c r="UM101" s="2168"/>
      <c r="UN101" s="2167"/>
      <c r="UO101" s="2438"/>
      <c r="UP101" s="2168"/>
      <c r="UQ101" s="2168"/>
      <c r="UR101" s="2167"/>
      <c r="US101" s="2438"/>
      <c r="UT101" s="2168"/>
      <c r="UU101" s="2168"/>
      <c r="UV101" s="2167"/>
      <c r="UW101" s="2438"/>
      <c r="UX101" s="2168"/>
      <c r="UY101" s="2168"/>
      <c r="UZ101" s="2167"/>
      <c r="VA101" s="2438"/>
      <c r="VB101" s="2168"/>
      <c r="VC101" s="2168"/>
      <c r="VD101" s="2312"/>
      <c r="VE101" s="2168"/>
      <c r="VF101" s="2168"/>
      <c r="VG101" s="2168"/>
      <c r="VH101" s="2168"/>
      <c r="VI101" s="2168"/>
      <c r="VJ101" s="2168"/>
      <c r="VK101" s="2168"/>
      <c r="VL101" s="2168"/>
      <c r="VM101" s="2168"/>
      <c r="VN101" s="2168"/>
      <c r="VO101" s="2168"/>
      <c r="VP101" s="2168"/>
      <c r="VQ101" s="2168"/>
      <c r="VR101" s="2168"/>
      <c r="VS101" s="2168"/>
      <c r="VT101" s="2168"/>
      <c r="VU101" s="2168"/>
      <c r="VV101" s="2168"/>
      <c r="VW101" s="2168"/>
      <c r="VX101" s="2168"/>
      <c r="VY101" s="2168"/>
      <c r="VZ101" s="2168"/>
      <c r="WA101" s="2168"/>
      <c r="WB101" s="2168"/>
      <c r="WC101" s="2168"/>
      <c r="WD101" s="2168"/>
      <c r="WE101" s="2168"/>
      <c r="WF101" s="2168"/>
      <c r="WG101" s="2168"/>
      <c r="WH101" s="2168"/>
      <c r="WI101" s="2168"/>
      <c r="WJ101" s="2168"/>
      <c r="WK101" s="2168"/>
      <c r="WL101" s="2168"/>
      <c r="WM101" s="2168"/>
      <c r="WN101" s="2168"/>
      <c r="WO101" s="2168"/>
      <c r="WP101" s="2168"/>
      <c r="WQ101" s="2168"/>
      <c r="WR101" s="2168"/>
      <c r="WS101" s="2168"/>
      <c r="WT101" s="2168"/>
      <c r="WU101" s="2168"/>
      <c r="WV101" s="2150"/>
      <c r="WW101" s="813"/>
      <c r="WX101" s="813"/>
      <c r="WY101" s="813"/>
      <c r="WZ101" s="813"/>
      <c r="XA101" s="813"/>
      <c r="XB101" s="813"/>
      <c r="XC101" s="813"/>
      <c r="XD101" s="813"/>
      <c r="XE101" s="813"/>
      <c r="XF101" s="813"/>
      <c r="XG101" s="813"/>
      <c r="XH101" s="813"/>
      <c r="XI101" s="813"/>
      <c r="XJ101" s="813"/>
      <c r="XK101" s="813"/>
      <c r="XL101" s="813"/>
      <c r="XM101" s="813"/>
      <c r="XN101" s="813"/>
      <c r="XO101" s="813"/>
      <c r="XP101" s="813"/>
      <c r="XQ101" s="813"/>
      <c r="XR101" s="813"/>
      <c r="XS101" s="813"/>
      <c r="XT101" s="813"/>
      <c r="XU101" s="813"/>
      <c r="XV101" s="813"/>
      <c r="XW101" s="813"/>
      <c r="XX101" s="813"/>
      <c r="XY101" s="813"/>
      <c r="XZ101" s="813"/>
      <c r="YA101" s="813"/>
      <c r="YB101" s="813"/>
      <c r="YC101" s="813"/>
      <c r="YD101" s="813"/>
      <c r="YE101" s="813"/>
      <c r="YF101" s="813"/>
      <c r="YG101" s="813"/>
      <c r="YH101" s="813"/>
      <c r="YI101" s="813"/>
      <c r="YJ101" s="813"/>
      <c r="YK101" s="813"/>
      <c r="YL101" s="813"/>
      <c r="YM101" s="813"/>
      <c r="YN101" s="813"/>
      <c r="YO101" s="813"/>
      <c r="YP101" s="813"/>
      <c r="YQ101" s="813"/>
      <c r="YR101" s="813"/>
      <c r="YS101" s="813"/>
      <c r="YT101" s="813"/>
      <c r="YU101" s="813"/>
      <c r="YV101" s="1161"/>
      <c r="YW101" s="1163"/>
      <c r="YX101" s="821"/>
      <c r="YY101" s="3624"/>
      <c r="YZ101" s="3817"/>
      <c r="ZA101" s="3818"/>
      <c r="ZB101" s="813"/>
      <c r="ZC101" s="821"/>
      <c r="ZD101" s="821"/>
      <c r="ZE101" s="824"/>
      <c r="ZF101" s="821"/>
      <c r="ZG101" s="821"/>
      <c r="ZH101" s="2312"/>
      <c r="ZI101" s="2168"/>
      <c r="ZJ101" s="2168"/>
      <c r="ZK101" s="2695"/>
      <c r="ZL101" s="2168"/>
      <c r="ZM101" s="2168"/>
      <c r="ZN101" s="2708"/>
      <c r="ZO101" s="2708"/>
      <c r="ZP101" s="2574"/>
      <c r="ZQ101" s="2575"/>
      <c r="ZR101" s="2709"/>
      <c r="ZS101" s="2710"/>
      <c r="ZT101" s="3818"/>
      <c r="ZU101" s="3818"/>
      <c r="ZV101" s="3818"/>
      <c r="ZW101" s="3818"/>
      <c r="ZX101" s="3818"/>
      <c r="ZY101" s="3818"/>
      <c r="ZZ101" s="3818"/>
      <c r="AAA101" s="3818"/>
      <c r="AAB101" s="3818"/>
      <c r="AAC101" s="3818"/>
      <c r="AAD101" s="3818"/>
      <c r="AAE101" s="3818"/>
      <c r="AAF101" s="2725"/>
      <c r="AAG101" s="2708"/>
      <c r="AAH101" s="2708"/>
      <c r="AAI101" s="2726"/>
      <c r="AAJ101" s="2574"/>
      <c r="AAK101" s="2709"/>
      <c r="AAL101" s="2575"/>
      <c r="AAM101" s="2709"/>
      <c r="AAN101" s="811"/>
      <c r="AAO101" s="820"/>
      <c r="AAP101" s="811"/>
      <c r="AAQ101" s="828"/>
      <c r="AAR101" s="813"/>
      <c r="AAS101" s="821"/>
      <c r="AAT101" s="813"/>
      <c r="AAU101" s="821"/>
      <c r="AAV101" s="813"/>
      <c r="AAW101" s="821"/>
      <c r="AAX101" s="813"/>
      <c r="AAY101" s="821"/>
      <c r="AAZ101" s="813"/>
      <c r="ABA101" s="813"/>
      <c r="ABB101" s="813"/>
      <c r="ABC101" s="813"/>
      <c r="ABD101" s="813"/>
      <c r="ABE101" s="813"/>
      <c r="ABF101" s="813"/>
      <c r="ABG101" s="813"/>
      <c r="ABH101" s="813"/>
      <c r="ABI101" s="813"/>
      <c r="ABJ101" s="813"/>
      <c r="ABK101" s="813"/>
      <c r="ABL101" s="813"/>
      <c r="ABM101" s="813"/>
      <c r="ABN101" s="813"/>
      <c r="ABO101" s="813"/>
      <c r="ABP101" s="824"/>
      <c r="ABQ101" s="813"/>
      <c r="ABR101" s="813"/>
      <c r="ABS101" s="813"/>
      <c r="ABT101" s="813"/>
      <c r="ABU101" s="813"/>
      <c r="ABV101" s="813"/>
      <c r="ABW101" s="813"/>
      <c r="ABX101" s="813"/>
      <c r="ABY101" s="813"/>
      <c r="ABZ101" s="813"/>
      <c r="ACA101" s="821"/>
      <c r="ACB101" s="813"/>
      <c r="ACC101" s="813"/>
      <c r="ACD101" s="813"/>
      <c r="ACE101" s="813"/>
      <c r="ACF101" s="813"/>
      <c r="ACG101" s="813"/>
      <c r="ACH101" s="813"/>
      <c r="ACI101" s="813"/>
      <c r="ACJ101" s="813"/>
      <c r="ACK101" s="821"/>
      <c r="ACL101" s="813"/>
      <c r="ACM101" s="813"/>
      <c r="ACN101" s="813"/>
      <c r="ACO101" s="813"/>
      <c r="ACP101" s="813"/>
      <c r="ACQ101" s="813"/>
      <c r="ACR101" s="813"/>
      <c r="ACS101" s="821"/>
      <c r="ACT101" s="813"/>
      <c r="ACU101" s="813"/>
      <c r="ACV101" s="813"/>
      <c r="ACW101" s="813"/>
      <c r="ACX101" s="813"/>
      <c r="ACY101" s="813"/>
      <c r="ACZ101" s="813"/>
      <c r="ADA101" s="813"/>
      <c r="ADB101" s="813"/>
      <c r="ADC101" s="821"/>
      <c r="ADD101" s="813"/>
      <c r="ADE101" s="813"/>
      <c r="ADF101" s="813"/>
      <c r="ADG101" s="813"/>
      <c r="ADH101" s="813"/>
      <c r="ADI101" s="821"/>
      <c r="ADJ101" s="813"/>
      <c r="ADK101" s="813"/>
      <c r="ADL101" s="813"/>
      <c r="ADM101" s="813"/>
      <c r="ADN101" s="813"/>
      <c r="ADO101" s="813"/>
      <c r="ADP101" s="813"/>
      <c r="ADQ101" s="813"/>
      <c r="ADR101" s="813"/>
      <c r="ADS101" s="821"/>
      <c r="ADT101" s="813"/>
      <c r="ADU101" s="813"/>
      <c r="ADV101" s="813"/>
      <c r="ADW101" s="813"/>
      <c r="ADX101" s="813"/>
      <c r="ADY101" s="821"/>
      <c r="ADZ101" s="823"/>
      <c r="AEA101" s="813"/>
      <c r="AEB101" s="813"/>
      <c r="AEC101" s="821"/>
      <c r="AED101" s="813"/>
      <c r="AEE101" s="813"/>
      <c r="AEF101" s="821"/>
      <c r="AEG101" s="813"/>
      <c r="AEH101" s="813"/>
      <c r="AEI101" s="2420"/>
      <c r="AEJ101" s="813"/>
      <c r="AEK101" s="813"/>
      <c r="AEL101" s="821"/>
      <c r="AEM101" s="813"/>
      <c r="AEN101" s="813"/>
      <c r="AEO101" s="813"/>
      <c r="AEP101" s="2168"/>
      <c r="AEQ101" s="2168"/>
      <c r="AER101" s="2168"/>
      <c r="AES101" s="2168"/>
      <c r="AET101" s="2168"/>
      <c r="AEU101" s="2168"/>
      <c r="AEV101" s="2168"/>
      <c r="AEW101" s="2168"/>
      <c r="AEX101" s="2168"/>
      <c r="AEY101" s="2168"/>
      <c r="AEZ101" s="2168"/>
      <c r="AFA101" s="2168"/>
      <c r="AFB101" s="2168"/>
      <c r="AFC101" s="2168"/>
      <c r="AFD101" s="2168"/>
      <c r="AFE101" s="2168"/>
      <c r="AFF101" s="2168"/>
      <c r="AFG101" s="2168"/>
      <c r="AFH101" s="2168"/>
      <c r="AFI101" s="2168"/>
      <c r="AFJ101" s="2168"/>
      <c r="AFK101" s="2168"/>
      <c r="AFL101" s="2168"/>
      <c r="AFM101" s="2168"/>
      <c r="AFN101" s="813"/>
      <c r="AFO101" s="813"/>
      <c r="AFP101" s="813"/>
      <c r="AFQ101" s="813"/>
      <c r="AFR101" s="813"/>
      <c r="AFS101" s="813"/>
      <c r="AFT101" s="813"/>
      <c r="AFU101" s="813"/>
      <c r="AFV101" s="813"/>
      <c r="AFW101" s="813"/>
      <c r="AFX101" s="813"/>
      <c r="AFY101" s="813"/>
      <c r="AFZ101" s="813"/>
      <c r="AGA101" s="813"/>
      <c r="AGB101" s="813"/>
      <c r="AGC101" s="813"/>
      <c r="AGD101" s="813"/>
      <c r="AGE101" s="813"/>
      <c r="AGF101" s="813"/>
      <c r="AGG101" s="813"/>
      <c r="AGH101" s="813"/>
      <c r="AGI101" s="813"/>
      <c r="AGJ101" s="813"/>
      <c r="AGK101" s="813"/>
      <c r="AGL101" s="813"/>
      <c r="AGM101" s="813"/>
      <c r="AGN101" s="813"/>
      <c r="AGO101" s="813"/>
      <c r="AGP101" s="813"/>
      <c r="AGQ101" s="813"/>
      <c r="AGR101" s="813"/>
      <c r="AGS101" s="813"/>
      <c r="AGT101" s="813"/>
      <c r="AGU101" s="813"/>
      <c r="AGV101" s="813"/>
      <c r="AGW101" s="813"/>
      <c r="AGX101" s="813"/>
      <c r="AGY101" s="813"/>
      <c r="AGZ101" s="813"/>
      <c r="AHA101" s="813"/>
      <c r="AHB101" s="813"/>
      <c r="AHC101" s="813"/>
      <c r="AHD101" s="813"/>
      <c r="AHE101" s="813"/>
      <c r="AHF101" s="813"/>
      <c r="AHG101" s="813"/>
      <c r="AHH101" s="813"/>
      <c r="AHI101" s="813"/>
      <c r="AHJ101" s="813"/>
      <c r="AHK101" s="813"/>
      <c r="AHL101" s="813"/>
      <c r="AHM101" s="813"/>
      <c r="AHN101" s="813"/>
      <c r="AHO101" s="813"/>
      <c r="AHP101" s="813"/>
      <c r="AHQ101" s="813"/>
      <c r="AHR101" s="813"/>
      <c r="AHS101" s="813"/>
      <c r="AHT101" s="813"/>
      <c r="AHU101" s="813"/>
      <c r="AHV101" s="813"/>
      <c r="AHW101" s="813"/>
      <c r="AHX101" s="813"/>
      <c r="AHY101" s="813"/>
      <c r="AHZ101" s="813"/>
      <c r="AIA101" s="813"/>
      <c r="AIB101" s="2737"/>
      <c r="AIC101" s="824"/>
      <c r="AID101" s="813"/>
      <c r="AIE101" s="813"/>
      <c r="AIF101" s="824"/>
      <c r="AIG101" s="813"/>
      <c r="AIH101" s="813"/>
      <c r="AII101" s="813"/>
      <c r="AIJ101" s="813"/>
      <c r="AIK101" s="813"/>
      <c r="AIL101" s="1173"/>
      <c r="AIM101" s="1177"/>
      <c r="AIN101" s="1017"/>
      <c r="AIO101" s="813"/>
      <c r="AIP101" s="813"/>
      <c r="AIQ101" s="813"/>
      <c r="AIR101" s="1173"/>
      <c r="AIS101" s="1177"/>
      <c r="AIT101" s="1017"/>
      <c r="AIU101" s="813"/>
      <c r="AIV101" s="813"/>
      <c r="AIW101" s="813"/>
      <c r="AIX101" s="1173"/>
      <c r="AIY101" s="1177"/>
      <c r="AIZ101" s="1017"/>
      <c r="AJA101" s="813"/>
      <c r="AJB101" s="813"/>
      <c r="AJC101" s="813"/>
      <c r="AJD101" s="824"/>
      <c r="AJE101" s="813"/>
      <c r="AJF101" s="813"/>
      <c r="AJG101" s="813"/>
      <c r="AJH101" s="813"/>
      <c r="AJI101" s="813"/>
      <c r="AJJ101" s="3811"/>
      <c r="AJK101" s="3812"/>
      <c r="AJL101" s="3812"/>
      <c r="AJM101" s="813"/>
      <c r="AJN101" s="813"/>
      <c r="AJO101" s="813"/>
      <c r="AJP101" s="3623"/>
      <c r="AJQ101" s="3624"/>
      <c r="AJR101" s="3624"/>
      <c r="AJS101" s="813"/>
      <c r="AJT101" s="813"/>
      <c r="AJU101" s="813"/>
      <c r="AJV101" s="1181"/>
      <c r="AJW101" s="1177"/>
      <c r="AJX101" s="1177"/>
      <c r="AJY101" s="1177"/>
      <c r="AJZ101" s="1177"/>
      <c r="AKA101" s="1177"/>
      <c r="AKB101" s="1177"/>
      <c r="AKC101" s="1177"/>
      <c r="AKD101" s="1177"/>
      <c r="AKE101" s="1177"/>
      <c r="AKF101" s="1177"/>
      <c r="AKG101" s="1015"/>
      <c r="AKH101" s="831"/>
      <c r="AKI101" s="831"/>
      <c r="AKJ101" s="831"/>
      <c r="AKK101" s="831"/>
      <c r="AKL101" s="831"/>
      <c r="AKM101" s="831"/>
      <c r="AKN101" s="831"/>
      <c r="AKO101" s="831"/>
      <c r="AKP101" s="831"/>
      <c r="AKQ101" s="831"/>
      <c r="AKR101" s="831"/>
      <c r="AKS101" s="813"/>
      <c r="AKT101" s="824"/>
      <c r="AKU101" s="813"/>
      <c r="AKV101" s="813"/>
      <c r="AKW101" s="813"/>
      <c r="AKX101" s="813"/>
      <c r="AKY101" s="813"/>
      <c r="AKZ101" s="813"/>
      <c r="ALA101" s="813"/>
      <c r="ALB101" s="813"/>
      <c r="ALC101" s="813"/>
      <c r="ALD101" s="813"/>
      <c r="ALE101" s="813"/>
      <c r="ALF101" s="813"/>
      <c r="ALG101" s="813"/>
      <c r="ALH101" s="813"/>
      <c r="ALI101" s="813"/>
      <c r="ALJ101" s="824"/>
      <c r="ALK101" s="813"/>
      <c r="ALL101" s="813"/>
      <c r="ALM101" s="813"/>
      <c r="ALN101" s="813"/>
      <c r="ALO101" s="813"/>
      <c r="ALP101" s="813"/>
      <c r="ALQ101" s="823"/>
      <c r="ALR101" s="821"/>
      <c r="ALS101" s="821"/>
      <c r="ALT101" s="821"/>
      <c r="ALU101" s="821"/>
      <c r="ALV101" s="821"/>
      <c r="ALW101" s="1014"/>
      <c r="ALX101" s="824"/>
      <c r="ALY101" s="813"/>
      <c r="ALZ101" s="813"/>
      <c r="AMA101" s="813"/>
      <c r="AMB101" s="813"/>
      <c r="AMC101" s="813"/>
      <c r="AMD101" s="813"/>
      <c r="AME101" s="813"/>
      <c r="AMF101" s="813"/>
      <c r="AMG101" s="813"/>
      <c r="AMH101" s="813"/>
      <c r="AMI101" s="813"/>
      <c r="AMJ101" s="813"/>
      <c r="AMK101" s="813"/>
      <c r="AML101" s="824"/>
      <c r="AMM101" s="813"/>
      <c r="AMN101" s="813"/>
      <c r="AMO101" s="824"/>
      <c r="AMP101" s="813"/>
      <c r="AMQ101" s="813"/>
      <c r="AMR101" s="813"/>
      <c r="AMS101" s="813"/>
      <c r="AMT101" s="1015"/>
      <c r="AMU101" s="824"/>
      <c r="AMV101" s="813"/>
      <c r="AMW101" s="813"/>
      <c r="AMX101" s="824"/>
      <c r="AMY101" s="813"/>
      <c r="AMZ101" s="813"/>
      <c r="ANA101" s="813"/>
      <c r="ANB101" s="813"/>
      <c r="ANC101" s="813"/>
      <c r="AND101" s="1207"/>
      <c r="ANE101" s="1208"/>
      <c r="ANF101" s="1208"/>
      <c r="ANG101" s="1208"/>
      <c r="ANH101" s="813"/>
      <c r="ANI101" s="813"/>
      <c r="ANJ101" s="813"/>
      <c r="ANK101" s="813"/>
      <c r="ANL101" s="813"/>
      <c r="ANM101" s="813"/>
      <c r="ANN101" s="824"/>
      <c r="ANO101" s="813"/>
      <c r="ANP101" s="813"/>
      <c r="ANQ101" s="813"/>
      <c r="ANR101" s="813"/>
      <c r="ANS101" s="813"/>
      <c r="ANT101" s="813"/>
      <c r="ANU101" s="813"/>
      <c r="ANV101" s="813"/>
      <c r="ANW101" s="813"/>
      <c r="ANX101" s="824"/>
      <c r="ANY101" s="821"/>
      <c r="ANZ101" s="1095"/>
      <c r="AOA101" s="821"/>
      <c r="AOB101" s="1095"/>
      <c r="AOC101" s="821"/>
      <c r="AOD101" s="1095"/>
      <c r="AOE101" s="1014"/>
      <c r="AOF101" s="2708"/>
      <c r="AOG101" s="2708"/>
      <c r="AOH101" s="2726"/>
      <c r="AOI101" s="2708"/>
      <c r="AOJ101" s="2708"/>
      <c r="AOK101" s="2726"/>
      <c r="AOL101" s="2708"/>
      <c r="AOM101" s="2708"/>
      <c r="AON101" s="2726"/>
      <c r="AOO101" s="2708"/>
      <c r="AOP101" s="2708"/>
      <c r="AOQ101" s="2726"/>
      <c r="AOR101" s="824"/>
      <c r="AOS101" s="813"/>
      <c r="AOT101" s="813"/>
      <c r="AOU101" s="813"/>
      <c r="AOV101" s="813"/>
      <c r="AOW101" s="813"/>
      <c r="AOX101" s="813"/>
      <c r="AOY101" s="813"/>
      <c r="AOZ101" s="813"/>
      <c r="APA101" s="813"/>
      <c r="APB101" s="824"/>
      <c r="APC101" s="813"/>
      <c r="APD101" s="813"/>
      <c r="APE101" s="813"/>
      <c r="APF101" s="813"/>
      <c r="APG101" s="813"/>
      <c r="APH101" s="813"/>
      <c r="API101" s="813"/>
      <c r="APJ101" s="813"/>
      <c r="APK101" s="813"/>
      <c r="APL101" s="813"/>
      <c r="APM101" s="813"/>
      <c r="APN101" s="813"/>
      <c r="APO101" s="813"/>
      <c r="APP101" s="813"/>
      <c r="APQ101" s="813"/>
      <c r="APR101" s="823"/>
      <c r="APS101" s="821"/>
      <c r="APT101" s="821"/>
      <c r="APU101" s="813"/>
      <c r="APV101" s="813"/>
      <c r="APW101" s="813"/>
      <c r="APX101" s="813"/>
      <c r="APY101" s="813"/>
      <c r="APZ101" s="813"/>
      <c r="AQA101" s="813"/>
      <c r="AQB101" s="813"/>
      <c r="AQC101" s="813"/>
      <c r="AQD101" s="813"/>
      <c r="AQE101" s="813"/>
      <c r="AQF101" s="813"/>
      <c r="AQG101" s="813"/>
      <c r="AQH101" s="813"/>
      <c r="AQI101" s="813"/>
      <c r="AQJ101" s="813"/>
      <c r="AQK101" s="813"/>
      <c r="AQL101" s="813"/>
      <c r="AQM101" s="987"/>
      <c r="AQN101" s="821"/>
      <c r="AQO101" s="821"/>
      <c r="AQP101" s="821"/>
      <c r="AQQ101" s="821"/>
      <c r="AQR101" s="821"/>
      <c r="AQS101" s="1017"/>
      <c r="AQT101" s="1177"/>
      <c r="AQU101" s="1017"/>
      <c r="AQV101" s="1017"/>
      <c r="AQW101" s="1017"/>
      <c r="AQX101" s="1177"/>
      <c r="AQY101" s="1017"/>
      <c r="AQZ101" s="1017"/>
      <c r="ARA101" s="1017"/>
      <c r="ARB101" s="1017"/>
      <c r="ARC101" s="1017"/>
      <c r="ARD101" s="1017"/>
      <c r="ARE101" s="1017"/>
      <c r="ARF101" s="1017"/>
      <c r="ARG101" s="1177"/>
      <c r="ARH101" s="1017"/>
      <c r="ARI101" s="821"/>
      <c r="ARJ101" s="831"/>
      <c r="ARK101" s="821"/>
      <c r="ARL101" s="1017"/>
      <c r="ARM101" s="821"/>
      <c r="ARN101" s="813"/>
      <c r="ARO101" s="813"/>
      <c r="ARP101" s="810"/>
      <c r="ARQ101" s="820"/>
      <c r="ARR101" s="811"/>
      <c r="ARS101" s="815"/>
      <c r="ART101" s="821"/>
      <c r="ARU101" s="821"/>
      <c r="ARV101" s="821" t="s">
        <v>31</v>
      </c>
      <c r="ARW101" s="821" t="s">
        <v>31</v>
      </c>
      <c r="ARX101" s="1036" t="s">
        <v>31</v>
      </c>
      <c r="ARY101" s="813"/>
      <c r="ARZ101" s="821"/>
      <c r="ASA101" s="821"/>
      <c r="ASB101" s="813"/>
      <c r="ASC101" s="813"/>
      <c r="ASD101" s="813"/>
      <c r="ASE101" s="813"/>
      <c r="ASF101" s="813"/>
      <c r="ASG101" s="813"/>
      <c r="ASH101" s="813"/>
      <c r="ASI101" s="813"/>
      <c r="ASJ101" s="813"/>
      <c r="ASK101" s="813"/>
      <c r="ASL101" s="813"/>
      <c r="ASM101" s="821"/>
      <c r="ASN101" s="821"/>
      <c r="ASO101" s="821"/>
      <c r="ASP101" s="821"/>
      <c r="ASQ101" s="821"/>
      <c r="ASR101" s="821"/>
      <c r="ASS101" s="821"/>
      <c r="AST101" s="821"/>
      <c r="ASU101" s="821"/>
      <c r="ASV101" s="821"/>
      <c r="ASW101" s="813"/>
      <c r="ASX101" s="813"/>
      <c r="ASY101" s="813"/>
      <c r="ASZ101" s="813"/>
      <c r="ATA101" s="813"/>
      <c r="ATB101" s="813"/>
      <c r="ATC101" s="813"/>
      <c r="ATD101" s="813"/>
      <c r="ATE101" s="813"/>
      <c r="ATF101" s="821"/>
      <c r="ATG101" s="821"/>
      <c r="ATH101" s="821"/>
      <c r="ATI101" s="821"/>
      <c r="ATJ101" s="821"/>
      <c r="ATK101" s="821"/>
      <c r="ATL101" s="821"/>
      <c r="ATM101" s="821"/>
      <c r="ATN101" s="821"/>
      <c r="ATO101" s="821"/>
      <c r="ATP101" s="813"/>
      <c r="ATQ101" s="813"/>
      <c r="ATR101" s="813"/>
      <c r="ATS101" s="813"/>
      <c r="ATT101" s="813"/>
      <c r="ATU101" s="813"/>
      <c r="ATV101" s="813"/>
      <c r="ATW101" s="813"/>
      <c r="ATX101" s="813"/>
      <c r="ATY101" s="821"/>
      <c r="ATZ101" s="821"/>
      <c r="AUA101" s="821"/>
      <c r="AUB101" s="821"/>
      <c r="AUC101" s="821"/>
      <c r="AUD101" s="821"/>
      <c r="AUE101" s="821"/>
      <c r="AUF101" s="821"/>
      <c r="AUG101" s="821"/>
      <c r="AUH101" s="821"/>
      <c r="AUI101" s="813"/>
      <c r="AUJ101" s="813"/>
      <c r="AUK101" s="810"/>
      <c r="AUL101" s="811"/>
      <c r="AUM101" s="811"/>
      <c r="AUN101" s="811"/>
      <c r="AUO101" s="811"/>
      <c r="AUP101" s="815"/>
      <c r="AUQ101" s="813"/>
      <c r="AUR101" s="813"/>
      <c r="AUS101" s="813"/>
      <c r="AUT101" s="813"/>
      <c r="AUU101" s="813"/>
      <c r="AUV101" s="813"/>
      <c r="AUW101" s="813"/>
      <c r="AUX101" s="813"/>
      <c r="AUY101" s="813"/>
      <c r="AUZ101" s="813"/>
      <c r="AVA101" s="813"/>
      <c r="AVB101" s="813"/>
      <c r="AVC101" s="813"/>
      <c r="AVD101" s="813"/>
      <c r="AVE101" s="813"/>
      <c r="AVF101" s="813"/>
      <c r="AVG101" s="811"/>
      <c r="AVH101" s="813"/>
      <c r="AVI101" s="813"/>
      <c r="AVJ101" s="813"/>
      <c r="AVK101" s="813"/>
      <c r="AVL101" s="824"/>
      <c r="AVM101" s="813"/>
      <c r="AVN101" s="821"/>
      <c r="AVO101" s="813"/>
      <c r="AVP101" s="813"/>
      <c r="AVQ101" s="821"/>
      <c r="AVR101" s="813"/>
      <c r="AVS101" s="813"/>
      <c r="AVT101" s="821"/>
      <c r="AVU101" s="813"/>
      <c r="AVV101" s="813"/>
      <c r="AVW101" s="821"/>
      <c r="AVX101" s="813"/>
      <c r="AVY101" s="1014"/>
      <c r="AVZ101" s="824"/>
      <c r="AWA101" s="813"/>
      <c r="AWB101" s="821"/>
      <c r="AWC101" s="813"/>
      <c r="AWD101" s="813"/>
      <c r="AWE101" s="821"/>
      <c r="AWF101" s="813"/>
      <c r="AWG101" s="813"/>
      <c r="AWH101" s="821"/>
      <c r="AWI101" s="823"/>
      <c r="AWJ101" s="821"/>
      <c r="AWK101" s="821"/>
      <c r="AWL101" s="821"/>
      <c r="AWM101" s="821"/>
      <c r="AWN101" s="821"/>
      <c r="AWO101" s="821"/>
      <c r="AWP101" s="821"/>
      <c r="AWQ101" s="821"/>
      <c r="AWR101" s="821"/>
      <c r="AWS101" s="824"/>
      <c r="AWT101" s="813"/>
      <c r="AWU101" s="813"/>
      <c r="AWV101" s="813"/>
      <c r="AWW101" s="813"/>
      <c r="AWX101" s="813"/>
      <c r="AWY101" s="813"/>
      <c r="AWZ101" s="813"/>
      <c r="AXA101" s="813"/>
      <c r="AXB101" s="813"/>
      <c r="AXC101" s="813"/>
      <c r="AXD101" s="813"/>
      <c r="AXE101" s="813"/>
      <c r="AXF101" s="813"/>
      <c r="AXG101" s="813"/>
      <c r="AXH101" s="813"/>
      <c r="AXI101" s="813"/>
      <c r="AXK101" s="2599"/>
      <c r="AXL101" s="2599"/>
      <c r="AXM101" s="2599"/>
      <c r="AXN101" s="2599"/>
      <c r="AXO101" s="2599"/>
      <c r="AXP101" s="2599"/>
      <c r="AXQ101" s="2026"/>
      <c r="AXR101" s="2026"/>
      <c r="AXS101" s="2026"/>
      <c r="AXT101" s="2026"/>
      <c r="AXU101" s="2026"/>
      <c r="AXV101" s="2026"/>
      <c r="AXW101" s="2026"/>
      <c r="AXX101" s="2026"/>
      <c r="AXY101" s="2026"/>
      <c r="AXZ101" s="2026"/>
      <c r="AYA101" s="2026"/>
      <c r="AYB101" s="2026"/>
      <c r="AYC101" s="2125"/>
      <c r="AYD101" s="2026"/>
      <c r="AYE101" s="2026"/>
      <c r="AYF101" s="2026"/>
      <c r="AYG101" s="2026"/>
      <c r="AYH101" s="2026"/>
      <c r="AYI101" s="2026"/>
      <c r="AYJ101" s="2026"/>
      <c r="AYK101" s="2026"/>
      <c r="AYL101" s="2026"/>
      <c r="AYM101" s="2026"/>
      <c r="AYN101" s="2026"/>
      <c r="AYO101" s="2026"/>
      <c r="AYP101" s="2026"/>
      <c r="AYQ101" s="2026"/>
      <c r="AYR101" s="2026"/>
      <c r="AYS101" s="2026"/>
      <c r="AYT101" s="2026"/>
      <c r="AYU101" s="2026"/>
      <c r="AYV101" s="2026"/>
      <c r="AYW101" s="2026"/>
      <c r="AYX101" s="2026"/>
      <c r="AYY101" s="2026"/>
      <c r="AYZ101" s="2026"/>
      <c r="AZA101" s="2026"/>
      <c r="AZB101" s="2026"/>
      <c r="AZC101" s="2026"/>
      <c r="AZD101" s="2026"/>
      <c r="AZE101" s="2026"/>
      <c r="AZF101" s="2026"/>
      <c r="AZG101" s="2026"/>
      <c r="AZH101" s="2026"/>
      <c r="AZI101" s="2026"/>
      <c r="AZJ101" s="2026"/>
      <c r="AZK101" s="2026"/>
      <c r="AZL101" s="2026"/>
      <c r="AZM101" s="2026"/>
      <c r="AZN101" s="2026"/>
      <c r="AZO101" s="2026"/>
      <c r="AZP101" s="2026"/>
      <c r="AZQ101" s="2026"/>
      <c r="AZR101" s="2026"/>
      <c r="AZS101" s="2026"/>
      <c r="AZT101" s="2026"/>
      <c r="AZU101" s="2026"/>
      <c r="AZV101" s="2026"/>
      <c r="AZW101" s="2026"/>
      <c r="AZX101" s="2026"/>
      <c r="AZY101" s="2125"/>
      <c r="AZZ101" s="2026"/>
      <c r="BAA101" s="2026"/>
      <c r="BAB101" s="2026"/>
      <c r="BAC101" s="2026"/>
      <c r="BAD101" s="2026"/>
      <c r="BAE101" s="2026"/>
      <c r="BAF101" s="2026"/>
      <c r="BAG101" s="2026"/>
      <c r="BAH101" s="2026"/>
      <c r="BAI101" s="2026"/>
      <c r="BAJ101" s="2026"/>
      <c r="BAK101" s="2125"/>
      <c r="BAL101" s="2026"/>
      <c r="BAM101" s="2026"/>
      <c r="BAN101" s="2026"/>
      <c r="BAO101" s="2026"/>
      <c r="BAP101" s="2026"/>
      <c r="BAQ101" s="2026"/>
      <c r="BAR101" s="2026"/>
      <c r="BAS101" s="2026"/>
      <c r="BAT101" s="2026"/>
      <c r="BAU101" s="2026"/>
      <c r="BAV101" s="2026"/>
      <c r="BAW101" s="4159"/>
      <c r="BAX101" s="4159"/>
      <c r="BAY101" s="4159"/>
      <c r="BAZ101" s="4159"/>
      <c r="BBA101" s="2026"/>
      <c r="BBB101" s="2026"/>
      <c r="BBC101" s="2026"/>
      <c r="BBD101" s="2026"/>
      <c r="BBE101" s="2125"/>
      <c r="BBF101" s="2026"/>
      <c r="BBG101" s="2026"/>
      <c r="BBH101" s="2026"/>
      <c r="BBI101" s="2026"/>
      <c r="BBJ101" s="2026"/>
      <c r="BBK101" s="2026"/>
      <c r="BBL101" s="2026"/>
      <c r="BBM101" s="2026"/>
      <c r="BBN101" s="2026"/>
      <c r="BBO101" s="2026"/>
      <c r="BBP101" s="2026"/>
      <c r="BBQ101" s="2125"/>
      <c r="BBR101" s="2026"/>
      <c r="BBS101" s="2026"/>
      <c r="BBT101" s="2026"/>
      <c r="BBU101" s="2026"/>
      <c r="BBV101" s="2026"/>
      <c r="BBW101" s="2026"/>
      <c r="BBX101" s="2026"/>
      <c r="BBY101" s="2026"/>
      <c r="BBZ101" s="2026"/>
      <c r="BCA101" s="2026"/>
      <c r="BCB101" s="2026"/>
      <c r="BCC101" s="2026"/>
      <c r="BCD101" s="2026"/>
      <c r="BCE101" s="2026"/>
      <c r="BCF101" s="2026"/>
      <c r="BCG101" s="2026"/>
      <c r="BCH101" s="2026"/>
      <c r="BCI101" s="2026"/>
      <c r="BCJ101" s="2026"/>
      <c r="BCK101" s="2026"/>
      <c r="BCL101" s="2026"/>
      <c r="BCM101" s="2026"/>
      <c r="BCN101" s="2026"/>
      <c r="BCO101" s="2026"/>
      <c r="BCP101" s="2026"/>
      <c r="BCQ101" s="2026"/>
      <c r="BCR101" s="2026"/>
      <c r="BCS101" s="2026"/>
      <c r="BCT101" s="2026"/>
      <c r="BCU101" s="2026"/>
      <c r="BCV101" s="2026"/>
      <c r="BCW101" s="2026"/>
      <c r="BCX101" s="2026"/>
      <c r="BCY101" s="2026"/>
      <c r="BCZ101" s="2026"/>
      <c r="BDA101" s="2026"/>
      <c r="BDB101" s="2026"/>
      <c r="BDC101" s="2026"/>
      <c r="BDD101" s="2026"/>
      <c r="BDE101" s="2026"/>
      <c r="BDF101" s="2026"/>
      <c r="BDG101" s="2026"/>
      <c r="BDH101" s="2026"/>
      <c r="BDI101" s="2026"/>
      <c r="BDJ101" s="2026"/>
      <c r="BDK101" s="2026"/>
      <c r="BDL101" s="2026"/>
      <c r="BDM101" s="2026"/>
      <c r="BDN101" s="2026"/>
      <c r="BDO101" s="2026"/>
      <c r="BDP101" s="2026"/>
      <c r="BDQ101" s="2026"/>
      <c r="BDR101" s="2026"/>
      <c r="BDS101" s="2026"/>
      <c r="BDT101" s="2026"/>
      <c r="BDU101" s="2026"/>
      <c r="BDV101" s="2026"/>
      <c r="BDW101" s="2026"/>
      <c r="BDX101" s="2026"/>
      <c r="BDY101" s="2026"/>
      <c r="BDZ101" s="2026"/>
      <c r="BEA101" s="2026"/>
      <c r="BEB101" s="2026"/>
      <c r="BEC101" s="2026"/>
      <c r="BED101" s="2026"/>
      <c r="BEE101" s="2026"/>
      <c r="BEF101" s="2026"/>
      <c r="BEG101" s="2026"/>
      <c r="BEH101" s="2026"/>
      <c r="BEI101" s="2026"/>
      <c r="BEJ101" s="2026"/>
      <c r="BEK101" s="2026"/>
      <c r="BEL101" s="2026"/>
      <c r="BEM101" s="2026"/>
      <c r="BEN101" s="2026"/>
      <c r="BEO101" s="2026"/>
      <c r="BEP101" s="2026"/>
      <c r="BEQ101" s="2026"/>
      <c r="BER101" s="2026"/>
      <c r="BES101" s="2026"/>
      <c r="BET101" s="2026"/>
      <c r="BEU101" s="2026"/>
      <c r="BEV101" s="2026"/>
      <c r="BEW101" s="2125"/>
      <c r="BEX101" s="2026"/>
      <c r="BEY101" s="2026"/>
      <c r="BEZ101" s="2026"/>
      <c r="BFA101" s="2026"/>
      <c r="BFB101" s="2026"/>
      <c r="BFC101" s="2026"/>
      <c r="BFD101" s="2026"/>
      <c r="BFE101" s="2026"/>
      <c r="BFF101" s="2026"/>
      <c r="BFG101" s="2026"/>
      <c r="BFH101" s="2026"/>
      <c r="BFI101" s="2600"/>
      <c r="BFJ101" s="2599"/>
      <c r="BFK101" s="2599"/>
      <c r="BFL101" s="2599"/>
      <c r="BFM101" s="2599"/>
      <c r="BFN101" s="2599"/>
      <c r="BFO101" s="2599"/>
      <c r="BFP101" s="2599"/>
      <c r="BFQ101" s="2599"/>
      <c r="BFR101" s="2599"/>
      <c r="BFS101" s="824"/>
      <c r="BFT101" s="813"/>
      <c r="BFU101" s="813"/>
      <c r="BFV101" s="813"/>
      <c r="BFW101" s="813"/>
      <c r="BFX101" s="813"/>
      <c r="BFY101" s="813"/>
      <c r="BFZ101" s="813"/>
      <c r="BGA101" s="813"/>
      <c r="BGB101" s="813"/>
      <c r="BGC101" s="824"/>
      <c r="BGD101" s="813"/>
      <c r="BGE101" s="813"/>
      <c r="BGF101" s="813"/>
      <c r="BGG101" s="813"/>
      <c r="BGH101" s="813"/>
      <c r="BGI101" s="813"/>
      <c r="BGJ101" s="813"/>
      <c r="BGK101" s="813"/>
      <c r="BGL101" s="813"/>
      <c r="BGM101" s="824"/>
      <c r="BGN101" s="813"/>
      <c r="BGO101" s="813"/>
      <c r="BGP101" s="813"/>
      <c r="BGQ101" s="813"/>
      <c r="BGR101" s="813"/>
      <c r="BGS101" s="813"/>
      <c r="BGT101" s="813"/>
      <c r="BGU101" s="813"/>
      <c r="BGV101" s="813"/>
      <c r="BGW101" s="824"/>
      <c r="BGX101" s="813"/>
      <c r="BGY101" s="813"/>
      <c r="BGZ101" s="813"/>
      <c r="BHA101" s="813"/>
      <c r="BHB101" s="813"/>
      <c r="BHC101" s="813"/>
      <c r="BHD101" s="813"/>
      <c r="BHE101" s="813"/>
      <c r="BHF101" s="813"/>
      <c r="BHG101" s="824"/>
      <c r="BHH101" s="813"/>
      <c r="BHI101" s="813"/>
      <c r="BHJ101" s="813"/>
      <c r="BHK101" s="813"/>
      <c r="BHL101" s="813"/>
      <c r="BHM101" s="813"/>
      <c r="BHN101" s="813"/>
      <c r="BHO101" s="813"/>
      <c r="BHP101" s="813"/>
      <c r="BHQ101" s="824"/>
      <c r="BHR101" s="813"/>
      <c r="BHS101" s="813"/>
      <c r="BHT101" s="813"/>
      <c r="BHU101" s="813"/>
      <c r="BHV101" s="813"/>
      <c r="BHW101" s="813"/>
      <c r="BHX101" s="813"/>
      <c r="BHY101" s="813"/>
      <c r="BHZ101" s="813"/>
      <c r="BIA101" s="824"/>
      <c r="BIB101" s="813"/>
      <c r="BIC101" s="813"/>
      <c r="BID101" s="813"/>
      <c r="BIE101" s="813"/>
      <c r="BIF101" s="813"/>
      <c r="BIG101" s="813"/>
      <c r="BIH101" s="824"/>
      <c r="BII101" s="813"/>
      <c r="BIJ101" s="813"/>
      <c r="BIK101" s="824"/>
      <c r="BIL101" s="813"/>
      <c r="BIM101" s="813"/>
      <c r="BIN101" s="813"/>
      <c r="BIO101" s="824"/>
      <c r="BIP101" s="813"/>
      <c r="BIQ101" s="813"/>
      <c r="BIR101" s="813"/>
      <c r="BIS101" s="813"/>
      <c r="BIT101" s="813"/>
      <c r="BIU101" s="813"/>
      <c r="BIV101" s="813"/>
      <c r="BIW101" s="813"/>
      <c r="BIX101" s="813"/>
      <c r="BIY101" s="813"/>
      <c r="BIZ101" s="813"/>
      <c r="BJA101" s="2601"/>
      <c r="BJB101" s="2601"/>
      <c r="BJC101" s="2602"/>
      <c r="BJD101" s="2602"/>
      <c r="BJE101" s="2603"/>
      <c r="BJF101" s="2603"/>
      <c r="BJG101" s="2603"/>
      <c r="BJH101" s="2603"/>
      <c r="BJI101" s="2603"/>
      <c r="BJJ101" s="2603"/>
      <c r="BJK101" s="2604"/>
      <c r="BJL101" s="2601"/>
      <c r="BJM101" s="2602"/>
      <c r="BJN101" s="2602"/>
      <c r="BJO101" s="2602"/>
      <c r="BJP101" s="2604"/>
      <c r="BJQ101" s="2601"/>
      <c r="BJR101" s="2602"/>
      <c r="BJS101" s="2602"/>
      <c r="BJT101" s="2602"/>
      <c r="BJU101" s="2604"/>
      <c r="BJV101" s="824"/>
      <c r="BJW101" s="813"/>
      <c r="BJX101" s="1207"/>
      <c r="BJY101" s="1208"/>
      <c r="BJZ101" s="1208"/>
      <c r="BKA101" s="1208"/>
      <c r="BKB101" s="1208"/>
      <c r="BKC101" s="1208"/>
      <c r="BKD101" s="1208"/>
      <c r="BKE101" s="1208"/>
      <c r="BKF101" s="1208"/>
      <c r="BKG101" s="1208"/>
      <c r="BKH101" s="1208"/>
      <c r="BKI101" s="1208"/>
      <c r="BKJ101" s="1208"/>
      <c r="BKK101" s="1208"/>
      <c r="BKL101" s="1208"/>
      <c r="BKM101" s="1208"/>
      <c r="BKN101" s="1208"/>
      <c r="BKO101" s="1208"/>
      <c r="BKP101" s="1208"/>
      <c r="BKQ101" s="1208"/>
      <c r="BKR101" s="1208"/>
      <c r="BKS101" s="1208"/>
      <c r="BKT101" s="1208"/>
      <c r="BKU101" s="1208"/>
      <c r="BKV101" s="1208"/>
      <c r="BKW101" s="1208"/>
      <c r="BKX101" s="1208"/>
      <c r="BKY101" s="1208"/>
      <c r="BKZ101" s="1208"/>
      <c r="BLA101" s="1208"/>
      <c r="BLB101" s="2601"/>
      <c r="BLC101" s="2601"/>
      <c r="BLD101" s="2604"/>
      <c r="BLE101" s="2601"/>
      <c r="BLF101" s="2601"/>
      <c r="BLG101" s="2604"/>
      <c r="BLH101" s="2601"/>
      <c r="BLI101" s="2601"/>
      <c r="BLJ101" s="2604"/>
      <c r="BLK101" s="2601"/>
      <c r="BLL101" s="2601"/>
      <c r="BLM101" s="2604"/>
      <c r="BLN101" s="2601"/>
      <c r="BLO101" s="2601"/>
      <c r="BLP101" s="2604"/>
      <c r="BLQ101" s="2601"/>
      <c r="BLR101" s="2601"/>
      <c r="BLS101" s="2604"/>
      <c r="BLT101" s="2600"/>
      <c r="BLU101" s="2599"/>
      <c r="BLV101" s="2605"/>
      <c r="BLW101" s="2601"/>
      <c r="BLX101" s="2601"/>
      <c r="BLY101" s="2604"/>
      <c r="BLZ101" s="2758"/>
      <c r="BMA101" s="2759"/>
      <c r="BMB101" s="2759"/>
      <c r="BMC101" s="2758"/>
      <c r="BMD101" s="2759"/>
      <c r="BME101" s="2759"/>
      <c r="BMF101" s="2758"/>
      <c r="BMG101" s="2759"/>
      <c r="BMH101" s="2759"/>
      <c r="BMI101" s="2758"/>
      <c r="BMJ101" s="2759"/>
      <c r="BMK101" s="2759"/>
      <c r="BML101" s="2758"/>
      <c r="BMM101" s="2759"/>
      <c r="BMN101" s="2759"/>
      <c r="BMO101" s="2758"/>
      <c r="BMP101" s="2759"/>
      <c r="BMQ101" s="2759"/>
      <c r="BMR101" s="2758"/>
      <c r="BMS101" s="2759"/>
      <c r="BMT101" s="2759"/>
      <c r="BMU101" s="2758"/>
      <c r="BMV101" s="2759"/>
      <c r="BMW101" s="2759"/>
      <c r="BMX101" s="2758"/>
      <c r="BMY101" s="2759"/>
      <c r="BMZ101" s="2759"/>
      <c r="BNA101" s="2758"/>
      <c r="BNB101" s="2759"/>
      <c r="BNC101" s="2759"/>
      <c r="BND101" s="2758"/>
      <c r="BNE101" s="2759"/>
      <c r="BNF101" s="2759"/>
      <c r="BNG101" s="2758"/>
      <c r="BNH101" s="2759"/>
      <c r="BNI101" s="2759"/>
      <c r="BNJ101" s="2758"/>
      <c r="BNK101" s="2759"/>
      <c r="BNL101" s="2759"/>
      <c r="BNM101" s="2758"/>
      <c r="BNN101" s="2759"/>
      <c r="BNO101" s="2759"/>
      <c r="BNQ101" s="2759"/>
      <c r="BNR101" s="2759"/>
      <c r="BNS101" s="2759"/>
      <c r="BNT101" s="2759"/>
      <c r="BNU101" s="2759"/>
      <c r="BNV101" s="2759"/>
      <c r="BNW101" s="2759"/>
    </row>
    <row r="102" spans="1:1739" ht="13" x14ac:dyDescent="0.2">
      <c r="A102" s="810"/>
      <c r="B102" s="811"/>
      <c r="C102" s="811"/>
      <c r="D102" s="811"/>
      <c r="E102" s="811">
        <v>8</v>
      </c>
      <c r="F102" s="812" t="s">
        <v>1921</v>
      </c>
      <c r="G102" s="813"/>
      <c r="H102" s="814"/>
      <c r="I102" s="811"/>
      <c r="J102" s="813"/>
      <c r="K102" s="816"/>
      <c r="L102" s="811"/>
      <c r="M102" s="811"/>
      <c r="N102" s="813"/>
      <c r="O102" s="816"/>
      <c r="P102" s="811"/>
      <c r="Q102" s="811"/>
      <c r="R102" s="813"/>
      <c r="S102" s="816"/>
      <c r="T102" s="811"/>
      <c r="U102" s="813"/>
      <c r="V102" s="816"/>
      <c r="W102" s="812"/>
      <c r="X102" s="811"/>
      <c r="Y102" s="813"/>
      <c r="Z102" s="816"/>
      <c r="AA102" s="812"/>
      <c r="AB102" s="811"/>
      <c r="AC102" s="813"/>
      <c r="AD102" s="817"/>
      <c r="AE102" s="815"/>
      <c r="AF102" s="816"/>
      <c r="AG102" s="812"/>
      <c r="AH102" s="815"/>
      <c r="AI102" s="810"/>
      <c r="AJ102" s="812"/>
      <c r="AK102" s="815"/>
      <c r="AL102" s="816"/>
      <c r="AM102" s="812"/>
      <c r="AN102" s="812"/>
      <c r="AP102" s="822"/>
      <c r="AQ102" s="815"/>
      <c r="AR102" s="810"/>
      <c r="AS102" s="815"/>
      <c r="AT102" s="810"/>
      <c r="AU102" s="815"/>
      <c r="AV102" s="816"/>
      <c r="AW102" s="821"/>
      <c r="AX102" s="820"/>
      <c r="AY102" s="821"/>
      <c r="AZ102" s="816"/>
      <c r="BA102" s="2541"/>
      <c r="BB102" s="2547"/>
      <c r="BC102" s="2535"/>
      <c r="BD102" s="816"/>
      <c r="BE102" s="811"/>
      <c r="BF102" s="815"/>
      <c r="BG102" s="816"/>
      <c r="BH102" s="811"/>
      <c r="BI102" s="815"/>
      <c r="BJ102" s="816"/>
      <c r="BK102" s="811"/>
      <c r="BL102" s="815"/>
      <c r="BM102" s="816"/>
      <c r="BN102" s="811"/>
      <c r="BO102" s="815"/>
      <c r="BP102" s="816"/>
      <c r="BQ102" s="811"/>
      <c r="BR102" s="815"/>
      <c r="BS102" s="4156"/>
      <c r="BT102" s="4157"/>
      <c r="BU102" s="4158"/>
      <c r="BV102" s="816"/>
      <c r="BW102" s="811"/>
      <c r="BX102" s="815"/>
      <c r="BY102" s="816"/>
      <c r="BZ102" s="811"/>
      <c r="CA102" s="815"/>
      <c r="CB102" s="816"/>
      <c r="CC102" s="811"/>
      <c r="CD102" s="815"/>
      <c r="CE102" s="3826"/>
      <c r="CF102" s="3827"/>
      <c r="CG102" s="3828"/>
      <c r="CH102" s="816"/>
      <c r="CI102" s="811"/>
      <c r="CJ102" s="815"/>
      <c r="CK102" s="816"/>
      <c r="CL102" s="811"/>
      <c r="CM102" s="812"/>
      <c r="CN102" s="810"/>
      <c r="CO102" s="822"/>
      <c r="CP102" s="811"/>
      <c r="CQ102" s="811"/>
      <c r="CR102" s="812"/>
      <c r="CS102" s="810"/>
      <c r="CT102" s="815"/>
      <c r="CU102" s="813"/>
      <c r="CV102" s="813"/>
      <c r="CW102" s="813"/>
      <c r="CX102" s="813"/>
      <c r="CY102" s="813"/>
      <c r="CZ102" s="823"/>
      <c r="DA102" s="813"/>
      <c r="DB102" s="813"/>
      <c r="DC102" s="821"/>
      <c r="DD102" s="813"/>
      <c r="DE102" s="813"/>
      <c r="DF102" s="821"/>
      <c r="DG102" s="813"/>
      <c r="DH102" s="813"/>
      <c r="DI102" s="821"/>
      <c r="DJ102" s="813"/>
      <c r="DK102" s="813"/>
      <c r="DL102" s="824"/>
      <c r="DM102" s="813"/>
      <c r="DN102" s="821"/>
      <c r="DO102" s="822"/>
      <c r="DP102" s="811"/>
      <c r="DQ102" s="811"/>
      <c r="DR102" s="815"/>
      <c r="DS102" s="810"/>
      <c r="DT102" s="811"/>
      <c r="DU102" s="811"/>
      <c r="DV102" s="815"/>
      <c r="DW102" s="810"/>
      <c r="DX102" s="811"/>
      <c r="DY102" s="811"/>
      <c r="DZ102" s="815"/>
      <c r="EA102" s="810"/>
      <c r="EB102" s="811"/>
      <c r="EC102" s="815"/>
      <c r="ED102" s="810"/>
      <c r="EE102" s="811"/>
      <c r="EF102" s="815"/>
      <c r="EG102" s="3846"/>
      <c r="EH102" s="3847"/>
      <c r="EI102" s="3848"/>
      <c r="EJ102" s="3846"/>
      <c r="EK102" s="3849"/>
      <c r="EL102" s="3849"/>
      <c r="EM102" s="3847"/>
      <c r="EN102" s="3848"/>
      <c r="EO102" s="3846"/>
      <c r="EP102" s="3624"/>
      <c r="EQ102" s="3624"/>
      <c r="ER102" s="3847"/>
      <c r="ES102" s="3848"/>
      <c r="ET102" s="3846"/>
      <c r="EU102" s="3624"/>
      <c r="EV102" s="3624"/>
      <c r="EW102" s="3847"/>
      <c r="EX102" s="3848"/>
      <c r="EY102" s="3846"/>
      <c r="EZ102" s="3624"/>
      <c r="FA102" s="3624"/>
      <c r="FB102" s="3847"/>
      <c r="FC102" s="3848"/>
      <c r="FD102" s="3846"/>
      <c r="FE102" s="3850"/>
      <c r="FF102" s="3850"/>
      <c r="FG102" s="3847"/>
      <c r="FH102" s="3848"/>
      <c r="FI102" s="3849"/>
      <c r="FJ102" s="3850"/>
      <c r="FK102" s="3850"/>
      <c r="FL102" s="3847"/>
      <c r="FM102" s="3851"/>
      <c r="FN102" s="3846"/>
      <c r="FO102" s="3850"/>
      <c r="FP102" s="3850"/>
      <c r="FQ102" s="3847"/>
      <c r="FR102" s="3848"/>
      <c r="FS102" s="3846"/>
      <c r="FT102" s="3850"/>
      <c r="FU102" s="3850"/>
      <c r="FV102" s="3847"/>
      <c r="FW102" s="3848"/>
      <c r="FX102" s="824"/>
      <c r="FY102" s="825"/>
      <c r="FZ102" s="827"/>
      <c r="GA102" s="810"/>
      <c r="GB102" s="813"/>
      <c r="GC102" s="813"/>
      <c r="GD102" s="825"/>
      <c r="GE102" s="826"/>
      <c r="GF102" s="810"/>
      <c r="GG102" s="813"/>
      <c r="GH102" s="813"/>
      <c r="GI102" s="825"/>
      <c r="GJ102" s="826"/>
      <c r="GK102" s="810"/>
      <c r="GL102" s="813"/>
      <c r="GM102" s="813"/>
      <c r="GN102" s="825"/>
      <c r="GO102" s="826"/>
      <c r="GP102" s="810"/>
      <c r="GQ102" s="813"/>
      <c r="GR102" s="813"/>
      <c r="GS102" s="825"/>
      <c r="GT102" s="826"/>
      <c r="GU102" s="810"/>
      <c r="GV102" s="822"/>
      <c r="GW102" s="822"/>
      <c r="GX102" s="825"/>
      <c r="GY102" s="826"/>
      <c r="GZ102" s="810"/>
      <c r="HA102" s="822"/>
      <c r="HB102" s="822"/>
      <c r="HC102" s="825"/>
      <c r="HD102" s="826"/>
      <c r="HE102" s="810"/>
      <c r="HF102" s="822"/>
      <c r="HG102" s="822"/>
      <c r="HH102" s="825"/>
      <c r="HI102" s="826"/>
      <c r="HJ102" s="810"/>
      <c r="HK102" s="822"/>
      <c r="HL102" s="822"/>
      <c r="HM102" s="825"/>
      <c r="HN102" s="826"/>
      <c r="HO102" s="2574"/>
      <c r="HP102" s="2575"/>
      <c r="HQ102" s="2575"/>
      <c r="HR102" s="2575"/>
      <c r="HS102" s="2575"/>
      <c r="HT102" s="2575"/>
      <c r="HU102" s="2575"/>
      <c r="HV102" s="2575"/>
      <c r="HW102" s="2575"/>
      <c r="HX102" s="2576"/>
      <c r="HY102" s="810"/>
      <c r="HZ102" s="811"/>
      <c r="IA102" s="811"/>
      <c r="IB102" s="811"/>
      <c r="IC102" s="811"/>
      <c r="ID102" s="811"/>
      <c r="IE102" s="811"/>
      <c r="IF102" s="811"/>
      <c r="IG102" s="811"/>
      <c r="IH102" s="815"/>
      <c r="II102" s="1283"/>
      <c r="IJ102" s="1284"/>
      <c r="IK102" s="1284"/>
      <c r="IL102" s="1284"/>
      <c r="IM102" s="1284"/>
      <c r="IN102" s="1284"/>
      <c r="IO102" s="1284"/>
      <c r="IP102" s="1284"/>
      <c r="IQ102" s="1285"/>
      <c r="IR102" s="1283"/>
      <c r="IS102" s="1284"/>
      <c r="IT102" s="1284"/>
      <c r="IU102" s="1284"/>
      <c r="IV102" s="1284"/>
      <c r="IW102" s="1284"/>
      <c r="IX102" s="1284"/>
      <c r="IY102" s="1284"/>
      <c r="IZ102" s="1285"/>
      <c r="JA102" s="1283"/>
      <c r="JB102" s="1284"/>
      <c r="JC102" s="1284"/>
      <c r="JD102" s="1284"/>
      <c r="JE102" s="1284"/>
      <c r="JF102" s="1284"/>
      <c r="JG102" s="1284"/>
      <c r="JH102" s="1284"/>
      <c r="JI102" s="1285"/>
      <c r="JJ102" s="1283"/>
      <c r="JK102" s="1284"/>
      <c r="JL102" s="1284"/>
      <c r="JM102" s="1284"/>
      <c r="JN102" s="1284"/>
      <c r="JO102" s="1284"/>
      <c r="JP102" s="1284"/>
      <c r="JQ102" s="1284"/>
      <c r="JR102" s="1285"/>
      <c r="JS102" s="1283"/>
      <c r="JT102" s="1284"/>
      <c r="JU102" s="1284"/>
      <c r="JV102" s="1284"/>
      <c r="JW102" s="1284"/>
      <c r="JX102" s="1284"/>
      <c r="JY102" s="1284"/>
      <c r="JZ102" s="1284"/>
      <c r="KA102" s="1285"/>
      <c r="KB102" s="1283"/>
      <c r="KC102" s="1284"/>
      <c r="KD102" s="1284"/>
      <c r="KE102" s="1284"/>
      <c r="KF102" s="1284"/>
      <c r="KG102" s="1284"/>
      <c r="KH102" s="1284"/>
      <c r="KI102" s="1284"/>
      <c r="KJ102" s="1285"/>
      <c r="KK102" s="810"/>
      <c r="KL102" s="815"/>
      <c r="KM102" s="810"/>
      <c r="KN102" s="815"/>
      <c r="KO102" s="813"/>
      <c r="KP102" s="813"/>
      <c r="KQ102" s="813"/>
      <c r="KR102" s="813"/>
      <c r="KS102" s="813"/>
      <c r="KT102" s="813"/>
      <c r="KU102" s="813"/>
      <c r="KV102" s="813"/>
      <c r="KW102" s="813"/>
      <c r="KX102" s="813"/>
      <c r="KY102" s="813"/>
      <c r="KZ102" s="813"/>
      <c r="LA102" s="824"/>
      <c r="LB102" s="813"/>
      <c r="LC102" s="813"/>
      <c r="LD102" s="813"/>
      <c r="LE102" s="813"/>
      <c r="LF102" s="829"/>
      <c r="LG102" s="815"/>
      <c r="LH102" s="824"/>
      <c r="LI102" s="813"/>
      <c r="LJ102" s="829"/>
      <c r="LK102" s="815"/>
      <c r="LL102" s="2596"/>
      <c r="LM102" s="2597"/>
      <c r="LN102" s="2597"/>
      <c r="LO102" s="2597"/>
      <c r="LP102" s="2597"/>
      <c r="LQ102" s="2598"/>
      <c r="LR102" s="2596"/>
      <c r="LS102" s="2597"/>
      <c r="LT102" s="2597"/>
      <c r="LU102" s="2597"/>
      <c r="LV102" s="2597"/>
      <c r="LW102" s="2598"/>
      <c r="LX102" s="2596"/>
      <c r="LY102" s="2597"/>
      <c r="LZ102" s="2597"/>
      <c r="MA102" s="2597"/>
      <c r="MB102" s="2597"/>
      <c r="MC102" s="2598"/>
      <c r="MD102" s="2596"/>
      <c r="ME102" s="2597"/>
      <c r="MF102" s="2597"/>
      <c r="MG102" s="2597"/>
      <c r="MH102" s="2597"/>
      <c r="MI102" s="2598"/>
      <c r="MJ102" s="2596"/>
      <c r="MK102" s="2597"/>
      <c r="ML102" s="2597"/>
      <c r="MM102" s="2597"/>
      <c r="MN102" s="2597"/>
      <c r="MO102" s="2598"/>
      <c r="MP102" s="2596"/>
      <c r="MQ102" s="2597"/>
      <c r="MR102" s="2597"/>
      <c r="MS102" s="2597"/>
      <c r="MT102" s="2597"/>
      <c r="MU102" s="2598"/>
      <c r="MV102" s="2596"/>
      <c r="MW102" s="2597"/>
      <c r="MX102" s="2597"/>
      <c r="MY102" s="2597"/>
      <c r="MZ102" s="2598"/>
      <c r="NA102" s="2596"/>
      <c r="NB102" s="2597"/>
      <c r="NC102" s="2597"/>
      <c r="ND102" s="2597"/>
      <c r="NE102" s="2597"/>
      <c r="NF102" s="2598"/>
      <c r="NG102" s="2597"/>
      <c r="NH102" s="2597"/>
      <c r="NI102" s="2597"/>
      <c r="NJ102" s="2597"/>
      <c r="NK102" s="2597"/>
      <c r="NL102" s="2598"/>
      <c r="NM102" s="813"/>
      <c r="NN102" s="813"/>
      <c r="NO102" s="824"/>
      <c r="NP102" s="813"/>
      <c r="NQ102" s="813"/>
      <c r="NR102" s="813"/>
      <c r="NS102" s="813"/>
      <c r="NT102" s="813"/>
      <c r="NU102" s="813"/>
      <c r="NV102" s="813"/>
      <c r="NW102" s="813"/>
      <c r="NX102" s="813"/>
      <c r="NY102" s="813"/>
      <c r="NZ102" s="813"/>
      <c r="OA102" s="833"/>
      <c r="OB102" s="833"/>
      <c r="OC102" s="813"/>
      <c r="OD102" s="813"/>
      <c r="OE102" s="813"/>
      <c r="OF102" s="813"/>
      <c r="OG102" s="813"/>
      <c r="OH102" s="813"/>
      <c r="OI102" s="813"/>
      <c r="OJ102" s="831"/>
      <c r="OK102" s="831"/>
      <c r="OL102" s="813"/>
      <c r="OM102" s="832"/>
      <c r="ON102" s="833"/>
      <c r="OO102" s="1015"/>
      <c r="OP102" s="824"/>
      <c r="OQ102" s="813"/>
      <c r="OR102" s="1015"/>
      <c r="OS102" s="824"/>
      <c r="OT102" s="1015"/>
      <c r="OU102" s="813"/>
      <c r="OV102" s="813"/>
      <c r="OW102" s="813"/>
      <c r="OX102" s="813"/>
      <c r="OY102" s="813"/>
      <c r="OZ102" s="813"/>
      <c r="PA102" s="813"/>
      <c r="PB102" s="813"/>
      <c r="PC102" s="813"/>
      <c r="PD102" s="813"/>
      <c r="PE102" s="813"/>
      <c r="PF102" s="813"/>
      <c r="PG102" s="813"/>
      <c r="PH102" s="813"/>
      <c r="PI102" s="813"/>
      <c r="PJ102" s="813"/>
      <c r="PK102" s="813"/>
      <c r="PL102" s="813"/>
      <c r="PM102" s="824"/>
      <c r="PN102" s="813"/>
      <c r="PO102" s="813"/>
      <c r="PP102" s="813"/>
      <c r="PQ102" s="813"/>
      <c r="PR102" s="813"/>
      <c r="PS102" s="813"/>
      <c r="PT102" s="813"/>
      <c r="PU102" s="813"/>
      <c r="PV102" s="813"/>
      <c r="PW102" s="813"/>
      <c r="PX102" s="813"/>
      <c r="PY102" s="813"/>
      <c r="PZ102" s="813"/>
      <c r="QA102" s="813"/>
      <c r="QB102" s="813"/>
      <c r="QC102" s="813"/>
      <c r="QD102" s="813"/>
      <c r="QE102" s="813"/>
      <c r="QF102" s="813"/>
      <c r="QG102" s="813"/>
      <c r="QH102" s="813"/>
      <c r="QI102" s="813"/>
      <c r="QJ102" s="813"/>
      <c r="QK102" s="813"/>
      <c r="QL102" s="813"/>
      <c r="QM102" s="813"/>
      <c r="QN102" s="813"/>
      <c r="QO102" s="813"/>
      <c r="QP102" s="813"/>
      <c r="QQ102" s="813"/>
      <c r="QR102" s="813"/>
      <c r="QS102" s="813"/>
      <c r="QT102" s="813"/>
      <c r="QU102" s="824"/>
      <c r="QV102" s="813"/>
      <c r="QW102" s="813"/>
      <c r="QX102" s="813"/>
      <c r="QY102" s="813"/>
      <c r="QZ102" s="813"/>
      <c r="RA102" s="813"/>
      <c r="RB102" s="813"/>
      <c r="RC102" s="813"/>
      <c r="RD102" s="813"/>
      <c r="RE102" s="813"/>
      <c r="RF102" s="813"/>
      <c r="RG102" s="813"/>
      <c r="RH102" s="813"/>
      <c r="RI102" s="813"/>
      <c r="RJ102" s="813"/>
      <c r="RK102" s="813"/>
      <c r="RL102" s="813"/>
      <c r="RM102" s="824"/>
      <c r="RN102" s="813"/>
      <c r="RO102" s="813"/>
      <c r="RP102" s="813"/>
      <c r="RQ102" s="813"/>
      <c r="RR102" s="813"/>
      <c r="RS102" s="813"/>
      <c r="RT102" s="813"/>
      <c r="RU102" s="813"/>
      <c r="RV102" s="813"/>
      <c r="RW102" s="813"/>
      <c r="RX102" s="813"/>
      <c r="RY102" s="813"/>
      <c r="RZ102" s="813"/>
      <c r="SA102" s="813"/>
      <c r="SB102" s="813"/>
      <c r="SC102" s="813"/>
      <c r="SD102" s="813"/>
      <c r="SE102" s="813"/>
      <c r="SF102" s="813"/>
      <c r="SG102" s="813"/>
      <c r="SH102" s="813"/>
      <c r="SI102" s="813"/>
      <c r="SJ102" s="813"/>
      <c r="SK102" s="813"/>
      <c r="SL102" s="813"/>
      <c r="SM102" s="813"/>
      <c r="SN102" s="813"/>
      <c r="SO102" s="813"/>
      <c r="SP102" s="813"/>
      <c r="SQ102" s="813"/>
      <c r="SR102" s="813"/>
      <c r="SS102" s="813"/>
      <c r="ST102" s="1015"/>
      <c r="SU102" s="2167"/>
      <c r="SV102" s="2168"/>
      <c r="SW102" s="2168"/>
      <c r="SX102" s="2168"/>
      <c r="SY102" s="1015"/>
      <c r="SZ102" s="2167"/>
      <c r="TA102" s="2438"/>
      <c r="TB102" s="2168"/>
      <c r="TC102" s="2168"/>
      <c r="TD102" s="2167"/>
      <c r="TE102" s="2438"/>
      <c r="TF102" s="2168"/>
      <c r="TG102" s="2168"/>
      <c r="TH102" s="2167"/>
      <c r="TI102" s="2438"/>
      <c r="TJ102" s="2168"/>
      <c r="TK102" s="2168"/>
      <c r="TL102" s="2167"/>
      <c r="TM102" s="2438"/>
      <c r="TN102" s="2168"/>
      <c r="TO102" s="2168"/>
      <c r="TP102" s="2167"/>
      <c r="TQ102" s="2438"/>
      <c r="TR102" s="2168"/>
      <c r="TS102" s="2168"/>
      <c r="TT102" s="2167"/>
      <c r="TU102" s="2438"/>
      <c r="TV102" s="2168"/>
      <c r="TW102" s="2168"/>
      <c r="TX102" s="2167"/>
      <c r="TY102" s="2438"/>
      <c r="TZ102" s="2168"/>
      <c r="UA102" s="2168"/>
      <c r="UB102" s="2167"/>
      <c r="UC102" s="2438"/>
      <c r="UD102" s="2168"/>
      <c r="UE102" s="2168"/>
      <c r="UF102" s="2167"/>
      <c r="UG102" s="2438"/>
      <c r="UH102" s="2168"/>
      <c r="UI102" s="2168"/>
      <c r="UJ102" s="2167"/>
      <c r="UK102" s="2438"/>
      <c r="UL102" s="2168"/>
      <c r="UM102" s="2168"/>
      <c r="UN102" s="2167"/>
      <c r="UO102" s="2438"/>
      <c r="UP102" s="2168"/>
      <c r="UQ102" s="2168"/>
      <c r="UR102" s="2167"/>
      <c r="US102" s="2438"/>
      <c r="UT102" s="2168"/>
      <c r="UU102" s="2168"/>
      <c r="UV102" s="2167"/>
      <c r="UW102" s="2438"/>
      <c r="UX102" s="2168"/>
      <c r="UY102" s="2168"/>
      <c r="UZ102" s="2167"/>
      <c r="VA102" s="2438"/>
      <c r="VB102" s="2168"/>
      <c r="VC102" s="2168"/>
      <c r="VD102" s="2312"/>
      <c r="VE102" s="2168"/>
      <c r="VF102" s="2168"/>
      <c r="VG102" s="2168"/>
      <c r="VH102" s="2168"/>
      <c r="VI102" s="2168"/>
      <c r="VJ102" s="2168"/>
      <c r="VK102" s="2168"/>
      <c r="VL102" s="2168"/>
      <c r="VM102" s="2168"/>
      <c r="VN102" s="2168"/>
      <c r="VO102" s="2168"/>
      <c r="VP102" s="2168"/>
      <c r="VQ102" s="2168"/>
      <c r="VR102" s="2168"/>
      <c r="VS102" s="2168"/>
      <c r="VT102" s="2168"/>
      <c r="VU102" s="2168"/>
      <c r="VV102" s="2168"/>
      <c r="VW102" s="2168"/>
      <c r="VX102" s="2168"/>
      <c r="VY102" s="2168"/>
      <c r="VZ102" s="2168"/>
      <c r="WA102" s="2168"/>
      <c r="WB102" s="2168"/>
      <c r="WC102" s="2168"/>
      <c r="WD102" s="2168"/>
      <c r="WE102" s="2168"/>
      <c r="WF102" s="2168"/>
      <c r="WG102" s="2168"/>
      <c r="WH102" s="2168"/>
      <c r="WI102" s="2168"/>
      <c r="WJ102" s="2168"/>
      <c r="WK102" s="2168"/>
      <c r="WL102" s="2168"/>
      <c r="WM102" s="2168"/>
      <c r="WN102" s="2168"/>
      <c r="WO102" s="2168"/>
      <c r="WP102" s="2168"/>
      <c r="WQ102" s="2168"/>
      <c r="WR102" s="2168"/>
      <c r="WS102" s="2168"/>
      <c r="WT102" s="2168"/>
      <c r="WU102" s="2168"/>
      <c r="WV102" s="2150"/>
      <c r="WW102" s="813"/>
      <c r="WX102" s="813"/>
      <c r="WY102" s="813"/>
      <c r="WZ102" s="813"/>
      <c r="XA102" s="813"/>
      <c r="XB102" s="813"/>
      <c r="XC102" s="813"/>
      <c r="XD102" s="813"/>
      <c r="XE102" s="813"/>
      <c r="XF102" s="813"/>
      <c r="XG102" s="813"/>
      <c r="XH102" s="813"/>
      <c r="XI102" s="813"/>
      <c r="XJ102" s="813"/>
      <c r="XK102" s="813"/>
      <c r="XL102" s="813"/>
      <c r="XM102" s="813"/>
      <c r="XN102" s="813"/>
      <c r="XO102" s="813"/>
      <c r="XP102" s="813"/>
      <c r="XQ102" s="813"/>
      <c r="XR102" s="813"/>
      <c r="XS102" s="813"/>
      <c r="XT102" s="813"/>
      <c r="XU102" s="813"/>
      <c r="XV102" s="813"/>
      <c r="XW102" s="813"/>
      <c r="XX102" s="813"/>
      <c r="XY102" s="813"/>
      <c r="XZ102" s="813"/>
      <c r="YA102" s="813"/>
      <c r="YB102" s="813"/>
      <c r="YC102" s="813"/>
      <c r="YD102" s="813"/>
      <c r="YE102" s="813"/>
      <c r="YF102" s="813"/>
      <c r="YG102" s="813"/>
      <c r="YH102" s="813"/>
      <c r="YI102" s="813"/>
      <c r="YJ102" s="813"/>
      <c r="YK102" s="813"/>
      <c r="YL102" s="813"/>
      <c r="YM102" s="813"/>
      <c r="YN102" s="813"/>
      <c r="YO102" s="813"/>
      <c r="YP102" s="813"/>
      <c r="YQ102" s="813"/>
      <c r="YR102" s="813"/>
      <c r="YS102" s="813"/>
      <c r="YT102" s="813"/>
      <c r="YU102" s="813"/>
      <c r="YV102" s="1161"/>
      <c r="YW102" s="1163"/>
      <c r="YX102" s="821"/>
      <c r="YY102" s="3624"/>
      <c r="YZ102" s="3817"/>
      <c r="ZA102" s="3818"/>
      <c r="ZB102" s="813"/>
      <c r="ZC102" s="821"/>
      <c r="ZD102" s="821"/>
      <c r="ZE102" s="824"/>
      <c r="ZF102" s="821"/>
      <c r="ZG102" s="821"/>
      <c r="ZH102" s="2312"/>
      <c r="ZI102" s="2168"/>
      <c r="ZJ102" s="2168"/>
      <c r="ZK102" s="2695"/>
      <c r="ZL102" s="2168"/>
      <c r="ZM102" s="2168"/>
      <c r="ZN102" s="2708"/>
      <c r="ZO102" s="2708"/>
      <c r="ZP102" s="2574"/>
      <c r="ZQ102" s="2575"/>
      <c r="ZR102" s="2709"/>
      <c r="ZS102" s="2710"/>
      <c r="ZT102" s="3818"/>
      <c r="ZU102" s="3818"/>
      <c r="ZV102" s="3818"/>
      <c r="ZW102" s="3818"/>
      <c r="ZX102" s="3818"/>
      <c r="ZY102" s="3818"/>
      <c r="ZZ102" s="3818"/>
      <c r="AAA102" s="3818"/>
      <c r="AAB102" s="3818"/>
      <c r="AAC102" s="3818"/>
      <c r="AAD102" s="3818"/>
      <c r="AAE102" s="3818"/>
      <c r="AAF102" s="2725"/>
      <c r="AAG102" s="2708"/>
      <c r="AAH102" s="2708"/>
      <c r="AAI102" s="2726"/>
      <c r="AAJ102" s="2574"/>
      <c r="AAK102" s="2709"/>
      <c r="AAL102" s="2575"/>
      <c r="AAM102" s="2709"/>
      <c r="AAN102" s="811"/>
      <c r="AAO102" s="820"/>
      <c r="AAP102" s="811"/>
      <c r="AAQ102" s="828"/>
      <c r="AAR102" s="813"/>
      <c r="AAS102" s="821"/>
      <c r="AAT102" s="813"/>
      <c r="AAU102" s="821"/>
      <c r="AAV102" s="813"/>
      <c r="AAW102" s="821"/>
      <c r="AAX102" s="813"/>
      <c r="AAY102" s="821"/>
      <c r="AAZ102" s="813"/>
      <c r="ABA102" s="813"/>
      <c r="ABB102" s="813"/>
      <c r="ABC102" s="813"/>
      <c r="ABD102" s="813"/>
      <c r="ABE102" s="813"/>
      <c r="ABF102" s="813"/>
      <c r="ABG102" s="813"/>
      <c r="ABH102" s="813"/>
      <c r="ABI102" s="813"/>
      <c r="ABJ102" s="813"/>
      <c r="ABK102" s="813"/>
      <c r="ABL102" s="813"/>
      <c r="ABM102" s="813"/>
      <c r="ABN102" s="813"/>
      <c r="ABO102" s="813"/>
      <c r="ABP102" s="824"/>
      <c r="ABQ102" s="813"/>
      <c r="ABR102" s="813"/>
      <c r="ABS102" s="813"/>
      <c r="ABT102" s="813"/>
      <c r="ABU102" s="813"/>
      <c r="ABV102" s="813"/>
      <c r="ABW102" s="813"/>
      <c r="ABX102" s="813"/>
      <c r="ABY102" s="813"/>
      <c r="ABZ102" s="813"/>
      <c r="ACA102" s="821"/>
      <c r="ACB102" s="813"/>
      <c r="ACC102" s="813"/>
      <c r="ACD102" s="813"/>
      <c r="ACE102" s="813"/>
      <c r="ACF102" s="813"/>
      <c r="ACG102" s="813"/>
      <c r="ACH102" s="813"/>
      <c r="ACI102" s="813"/>
      <c r="ACJ102" s="813"/>
      <c r="ACK102" s="821"/>
      <c r="ACL102" s="813"/>
      <c r="ACM102" s="813"/>
      <c r="ACN102" s="813"/>
      <c r="ACO102" s="813"/>
      <c r="ACP102" s="813"/>
      <c r="ACQ102" s="813"/>
      <c r="ACR102" s="813"/>
      <c r="ACS102" s="821"/>
      <c r="ACT102" s="813"/>
      <c r="ACU102" s="813"/>
      <c r="ACV102" s="813"/>
      <c r="ACW102" s="813"/>
      <c r="ACX102" s="813"/>
      <c r="ACY102" s="813"/>
      <c r="ACZ102" s="813"/>
      <c r="ADA102" s="813"/>
      <c r="ADB102" s="813"/>
      <c r="ADC102" s="821"/>
      <c r="ADD102" s="813"/>
      <c r="ADE102" s="813"/>
      <c r="ADF102" s="813"/>
      <c r="ADG102" s="813"/>
      <c r="ADH102" s="813"/>
      <c r="ADI102" s="821"/>
      <c r="ADJ102" s="813"/>
      <c r="ADK102" s="813"/>
      <c r="ADL102" s="813"/>
      <c r="ADM102" s="813"/>
      <c r="ADN102" s="813"/>
      <c r="ADO102" s="813"/>
      <c r="ADP102" s="813"/>
      <c r="ADQ102" s="813"/>
      <c r="ADR102" s="813"/>
      <c r="ADS102" s="821"/>
      <c r="ADT102" s="813"/>
      <c r="ADU102" s="813"/>
      <c r="ADV102" s="813"/>
      <c r="ADW102" s="813"/>
      <c r="ADX102" s="813"/>
      <c r="ADY102" s="821"/>
      <c r="ADZ102" s="823"/>
      <c r="AEA102" s="813"/>
      <c r="AEB102" s="813"/>
      <c r="AEC102" s="821"/>
      <c r="AED102" s="813"/>
      <c r="AEE102" s="813"/>
      <c r="AEF102" s="821"/>
      <c r="AEG102" s="813"/>
      <c r="AEH102" s="813"/>
      <c r="AEI102" s="2420"/>
      <c r="AEJ102" s="813"/>
      <c r="AEK102" s="813"/>
      <c r="AEL102" s="821"/>
      <c r="AEM102" s="813"/>
      <c r="AEN102" s="813"/>
      <c r="AEO102" s="813"/>
      <c r="AEP102" s="2168"/>
      <c r="AEQ102" s="2168"/>
      <c r="AER102" s="2168"/>
      <c r="AES102" s="2168"/>
      <c r="AET102" s="2168"/>
      <c r="AEU102" s="2168"/>
      <c r="AEV102" s="2168"/>
      <c r="AEW102" s="2168"/>
      <c r="AEX102" s="2168"/>
      <c r="AEY102" s="2168"/>
      <c r="AEZ102" s="2168"/>
      <c r="AFA102" s="2168"/>
      <c r="AFB102" s="2168"/>
      <c r="AFC102" s="2168"/>
      <c r="AFD102" s="2168"/>
      <c r="AFE102" s="2168"/>
      <c r="AFF102" s="2168"/>
      <c r="AFG102" s="2168"/>
      <c r="AFH102" s="2168"/>
      <c r="AFI102" s="2168"/>
      <c r="AFJ102" s="2168"/>
      <c r="AFK102" s="2168"/>
      <c r="AFL102" s="2168"/>
      <c r="AFM102" s="2168"/>
      <c r="AFN102" s="813"/>
      <c r="AFO102" s="813"/>
      <c r="AFP102" s="813"/>
      <c r="AFQ102" s="813"/>
      <c r="AFR102" s="813"/>
      <c r="AFS102" s="813"/>
      <c r="AFT102" s="813"/>
      <c r="AFU102" s="813"/>
      <c r="AFV102" s="813"/>
      <c r="AFW102" s="813"/>
      <c r="AFX102" s="813"/>
      <c r="AFY102" s="813"/>
      <c r="AFZ102" s="813"/>
      <c r="AGA102" s="813"/>
      <c r="AGB102" s="813"/>
      <c r="AGC102" s="813"/>
      <c r="AGD102" s="813"/>
      <c r="AGE102" s="813"/>
      <c r="AGF102" s="813"/>
      <c r="AGG102" s="813"/>
      <c r="AGH102" s="813"/>
      <c r="AGI102" s="813"/>
      <c r="AGJ102" s="813"/>
      <c r="AGK102" s="813"/>
      <c r="AGL102" s="813"/>
      <c r="AGM102" s="813"/>
      <c r="AGN102" s="813"/>
      <c r="AGO102" s="813"/>
      <c r="AGP102" s="813"/>
      <c r="AGQ102" s="813"/>
      <c r="AGR102" s="813"/>
      <c r="AGS102" s="813"/>
      <c r="AGT102" s="813"/>
      <c r="AGU102" s="813"/>
      <c r="AGV102" s="813"/>
      <c r="AGW102" s="813"/>
      <c r="AGX102" s="813"/>
      <c r="AGY102" s="813"/>
      <c r="AGZ102" s="813"/>
      <c r="AHA102" s="813"/>
      <c r="AHB102" s="813"/>
      <c r="AHC102" s="813"/>
      <c r="AHD102" s="813"/>
      <c r="AHE102" s="813"/>
      <c r="AHF102" s="813"/>
      <c r="AHG102" s="813"/>
      <c r="AHH102" s="813"/>
      <c r="AHI102" s="813"/>
      <c r="AHJ102" s="813"/>
      <c r="AHK102" s="813"/>
      <c r="AHL102" s="813"/>
      <c r="AHM102" s="813"/>
      <c r="AHN102" s="813"/>
      <c r="AHO102" s="813"/>
      <c r="AHP102" s="813"/>
      <c r="AHQ102" s="813"/>
      <c r="AHR102" s="813"/>
      <c r="AHS102" s="813"/>
      <c r="AHT102" s="813"/>
      <c r="AHU102" s="813"/>
      <c r="AHV102" s="813"/>
      <c r="AHW102" s="813"/>
      <c r="AHX102" s="813"/>
      <c r="AHY102" s="813"/>
      <c r="AHZ102" s="813"/>
      <c r="AIA102" s="813"/>
      <c r="AIB102" s="2737"/>
      <c r="AIC102" s="824"/>
      <c r="AID102" s="813"/>
      <c r="AIE102" s="813"/>
      <c r="AIF102" s="824"/>
      <c r="AIG102" s="813"/>
      <c r="AIH102" s="813"/>
      <c r="AII102" s="813"/>
      <c r="AIJ102" s="813"/>
      <c r="AIK102" s="813"/>
      <c r="AIL102" s="1173"/>
      <c r="AIM102" s="1177"/>
      <c r="AIN102" s="1017"/>
      <c r="AIO102" s="813"/>
      <c r="AIP102" s="813"/>
      <c r="AIQ102" s="813"/>
      <c r="AIR102" s="1173"/>
      <c r="AIS102" s="1177"/>
      <c r="AIT102" s="1017"/>
      <c r="AIU102" s="813"/>
      <c r="AIV102" s="813"/>
      <c r="AIW102" s="813"/>
      <c r="AIX102" s="1173"/>
      <c r="AIY102" s="1177"/>
      <c r="AIZ102" s="1017"/>
      <c r="AJA102" s="813"/>
      <c r="AJB102" s="813"/>
      <c r="AJC102" s="813"/>
      <c r="AJD102" s="824"/>
      <c r="AJE102" s="813"/>
      <c r="AJF102" s="813"/>
      <c r="AJG102" s="813"/>
      <c r="AJH102" s="813"/>
      <c r="AJI102" s="813"/>
      <c r="AJJ102" s="3811"/>
      <c r="AJK102" s="3812"/>
      <c r="AJL102" s="3812"/>
      <c r="AJM102" s="813"/>
      <c r="AJN102" s="813"/>
      <c r="AJO102" s="813"/>
      <c r="AJP102" s="3623"/>
      <c r="AJQ102" s="3624"/>
      <c r="AJR102" s="3624"/>
      <c r="AJS102" s="813"/>
      <c r="AJT102" s="813"/>
      <c r="AJU102" s="813"/>
      <c r="AJV102" s="1181"/>
      <c r="AJW102" s="1177"/>
      <c r="AJX102" s="1177"/>
      <c r="AJY102" s="1177"/>
      <c r="AJZ102" s="1177"/>
      <c r="AKA102" s="1177"/>
      <c r="AKB102" s="1177"/>
      <c r="AKC102" s="1177"/>
      <c r="AKD102" s="1177"/>
      <c r="AKE102" s="1177"/>
      <c r="AKF102" s="1177"/>
      <c r="AKG102" s="1015"/>
      <c r="AKH102" s="831"/>
      <c r="AKI102" s="831"/>
      <c r="AKJ102" s="831"/>
      <c r="AKK102" s="831"/>
      <c r="AKL102" s="831"/>
      <c r="AKM102" s="831"/>
      <c r="AKN102" s="831"/>
      <c r="AKO102" s="831"/>
      <c r="AKP102" s="831"/>
      <c r="AKQ102" s="831"/>
      <c r="AKR102" s="831"/>
      <c r="AKS102" s="813"/>
      <c r="AKT102" s="824"/>
      <c r="AKU102" s="813"/>
      <c r="AKV102" s="813"/>
      <c r="AKW102" s="813"/>
      <c r="AKX102" s="813"/>
      <c r="AKY102" s="813"/>
      <c r="AKZ102" s="813"/>
      <c r="ALA102" s="813"/>
      <c r="ALB102" s="813"/>
      <c r="ALC102" s="813"/>
      <c r="ALD102" s="813"/>
      <c r="ALE102" s="813"/>
      <c r="ALF102" s="813"/>
      <c r="ALG102" s="813"/>
      <c r="ALH102" s="813"/>
      <c r="ALI102" s="813"/>
      <c r="ALJ102" s="824"/>
      <c r="ALK102" s="813"/>
      <c r="ALL102" s="813"/>
      <c r="ALM102" s="813"/>
      <c r="ALN102" s="813"/>
      <c r="ALO102" s="813"/>
      <c r="ALP102" s="813"/>
      <c r="ALQ102" s="823"/>
      <c r="ALR102" s="821"/>
      <c r="ALS102" s="821"/>
      <c r="ALT102" s="821"/>
      <c r="ALU102" s="821"/>
      <c r="ALV102" s="821"/>
      <c r="ALW102" s="1014"/>
      <c r="ALX102" s="824"/>
      <c r="ALY102" s="813"/>
      <c r="ALZ102" s="813"/>
      <c r="AMA102" s="813"/>
      <c r="AMB102" s="813"/>
      <c r="AMC102" s="813"/>
      <c r="AMD102" s="813"/>
      <c r="AME102" s="813"/>
      <c r="AMF102" s="813"/>
      <c r="AMG102" s="813"/>
      <c r="AMH102" s="813"/>
      <c r="AMI102" s="813"/>
      <c r="AMJ102" s="813"/>
      <c r="AMK102" s="813"/>
      <c r="AML102" s="824"/>
      <c r="AMM102" s="813"/>
      <c r="AMN102" s="813"/>
      <c r="AMO102" s="824"/>
      <c r="AMP102" s="813"/>
      <c r="AMQ102" s="813"/>
      <c r="AMR102" s="813"/>
      <c r="AMS102" s="813"/>
      <c r="AMT102" s="1015"/>
      <c r="AMU102" s="824"/>
      <c r="AMV102" s="813"/>
      <c r="AMW102" s="813"/>
      <c r="AMX102" s="824"/>
      <c r="AMY102" s="813"/>
      <c r="AMZ102" s="813"/>
      <c r="ANA102" s="813"/>
      <c r="ANB102" s="813"/>
      <c r="ANC102" s="813"/>
      <c r="AND102" s="1207"/>
      <c r="ANE102" s="1208"/>
      <c r="ANF102" s="1208"/>
      <c r="ANG102" s="1208"/>
      <c r="ANH102" s="813"/>
      <c r="ANI102" s="813"/>
      <c r="ANJ102" s="813"/>
      <c r="ANK102" s="813"/>
      <c r="ANL102" s="813"/>
      <c r="ANM102" s="813"/>
      <c r="ANN102" s="824"/>
      <c r="ANO102" s="813"/>
      <c r="ANP102" s="813"/>
      <c r="ANQ102" s="813"/>
      <c r="ANR102" s="813"/>
      <c r="ANS102" s="813"/>
      <c r="ANT102" s="813"/>
      <c r="ANU102" s="813"/>
      <c r="ANV102" s="813"/>
      <c r="ANW102" s="813"/>
      <c r="ANX102" s="824"/>
      <c r="ANY102" s="821"/>
      <c r="ANZ102" s="1095"/>
      <c r="AOA102" s="821"/>
      <c r="AOB102" s="1095"/>
      <c r="AOC102" s="821"/>
      <c r="AOD102" s="1095"/>
      <c r="AOE102" s="1014"/>
      <c r="AOF102" s="2708"/>
      <c r="AOG102" s="2708"/>
      <c r="AOH102" s="2726"/>
      <c r="AOI102" s="2708"/>
      <c r="AOJ102" s="2708"/>
      <c r="AOK102" s="2726"/>
      <c r="AOL102" s="2708"/>
      <c r="AOM102" s="2708"/>
      <c r="AON102" s="2726"/>
      <c r="AOO102" s="2708"/>
      <c r="AOP102" s="2708"/>
      <c r="AOQ102" s="2726"/>
      <c r="AOR102" s="824"/>
      <c r="AOS102" s="813"/>
      <c r="AOT102" s="813"/>
      <c r="AOU102" s="813"/>
      <c r="AOV102" s="813"/>
      <c r="AOW102" s="813"/>
      <c r="AOX102" s="813"/>
      <c r="AOY102" s="813"/>
      <c r="AOZ102" s="813"/>
      <c r="APA102" s="813"/>
      <c r="APB102" s="824"/>
      <c r="APC102" s="813"/>
      <c r="APD102" s="813"/>
      <c r="APE102" s="813"/>
      <c r="APF102" s="813"/>
      <c r="APG102" s="813"/>
      <c r="APH102" s="813"/>
      <c r="API102" s="813"/>
      <c r="APJ102" s="813"/>
      <c r="APK102" s="813"/>
      <c r="APL102" s="813"/>
      <c r="APM102" s="813"/>
      <c r="APN102" s="813"/>
      <c r="APO102" s="813"/>
      <c r="APP102" s="813"/>
      <c r="APQ102" s="813"/>
      <c r="APR102" s="823"/>
      <c r="APS102" s="821"/>
      <c r="APT102" s="821"/>
      <c r="APU102" s="813"/>
      <c r="APV102" s="813"/>
      <c r="APW102" s="813"/>
      <c r="APX102" s="813"/>
      <c r="APY102" s="813"/>
      <c r="APZ102" s="813"/>
      <c r="AQA102" s="813"/>
      <c r="AQB102" s="813"/>
      <c r="AQC102" s="813"/>
      <c r="AQD102" s="813"/>
      <c r="AQE102" s="813"/>
      <c r="AQF102" s="813"/>
      <c r="AQG102" s="813"/>
      <c r="AQH102" s="813"/>
      <c r="AQI102" s="813"/>
      <c r="AQJ102" s="813"/>
      <c r="AQK102" s="813"/>
      <c r="AQL102" s="813"/>
      <c r="AQM102" s="987"/>
      <c r="AQN102" s="821"/>
      <c r="AQO102" s="821"/>
      <c r="AQP102" s="821"/>
      <c r="AQQ102" s="821"/>
      <c r="AQR102" s="821"/>
      <c r="AQS102" s="1017"/>
      <c r="AQT102" s="1177"/>
      <c r="AQU102" s="1017"/>
      <c r="AQV102" s="1017"/>
      <c r="AQW102" s="1017"/>
      <c r="AQX102" s="1177"/>
      <c r="AQY102" s="1017"/>
      <c r="AQZ102" s="1017"/>
      <c r="ARA102" s="1017"/>
      <c r="ARB102" s="1017"/>
      <c r="ARC102" s="1017"/>
      <c r="ARD102" s="1017"/>
      <c r="ARE102" s="1017"/>
      <c r="ARF102" s="1017"/>
      <c r="ARG102" s="1177"/>
      <c r="ARH102" s="1017"/>
      <c r="ARI102" s="821"/>
      <c r="ARJ102" s="831"/>
      <c r="ARK102" s="821"/>
      <c r="ARL102" s="1017"/>
      <c r="ARM102" s="821"/>
      <c r="ARN102" s="813"/>
      <c r="ARO102" s="813"/>
      <c r="ARP102" s="810"/>
      <c r="ARQ102" s="820"/>
      <c r="ARR102" s="811"/>
      <c r="ARS102" s="815"/>
      <c r="ART102" s="821"/>
      <c r="ARU102" s="821"/>
      <c r="ARV102" s="821" t="s">
        <v>31</v>
      </c>
      <c r="ARW102" s="821" t="s">
        <v>31</v>
      </c>
      <c r="ARX102" s="1036" t="s">
        <v>31</v>
      </c>
      <c r="ARY102" s="813"/>
      <c r="ARZ102" s="821"/>
      <c r="ASA102" s="821"/>
      <c r="ASB102" s="813"/>
      <c r="ASC102" s="813"/>
      <c r="ASD102" s="813"/>
      <c r="ASE102" s="813"/>
      <c r="ASF102" s="813"/>
      <c r="ASG102" s="813"/>
      <c r="ASH102" s="813"/>
      <c r="ASI102" s="813"/>
      <c r="ASJ102" s="813"/>
      <c r="ASK102" s="813"/>
      <c r="ASL102" s="813"/>
      <c r="ASM102" s="821"/>
      <c r="ASN102" s="821"/>
      <c r="ASO102" s="821"/>
      <c r="ASP102" s="821"/>
      <c r="ASQ102" s="821"/>
      <c r="ASR102" s="821"/>
      <c r="ASS102" s="821"/>
      <c r="AST102" s="821"/>
      <c r="ASU102" s="821"/>
      <c r="ASV102" s="821"/>
      <c r="ASW102" s="813"/>
      <c r="ASX102" s="813"/>
      <c r="ASY102" s="813"/>
      <c r="ASZ102" s="813"/>
      <c r="ATA102" s="813"/>
      <c r="ATB102" s="813"/>
      <c r="ATC102" s="813"/>
      <c r="ATD102" s="813"/>
      <c r="ATE102" s="813"/>
      <c r="ATF102" s="821"/>
      <c r="ATG102" s="821"/>
      <c r="ATH102" s="821"/>
      <c r="ATI102" s="821"/>
      <c r="ATJ102" s="821"/>
      <c r="ATK102" s="821"/>
      <c r="ATL102" s="821"/>
      <c r="ATM102" s="821"/>
      <c r="ATN102" s="821"/>
      <c r="ATO102" s="821"/>
      <c r="ATP102" s="813"/>
      <c r="ATQ102" s="813"/>
      <c r="ATR102" s="813"/>
      <c r="ATS102" s="813"/>
      <c r="ATT102" s="813"/>
      <c r="ATU102" s="813"/>
      <c r="ATV102" s="813"/>
      <c r="ATW102" s="813"/>
      <c r="ATX102" s="813"/>
      <c r="ATY102" s="821"/>
      <c r="ATZ102" s="821"/>
      <c r="AUA102" s="821"/>
      <c r="AUB102" s="821"/>
      <c r="AUC102" s="821"/>
      <c r="AUD102" s="821"/>
      <c r="AUE102" s="821"/>
      <c r="AUF102" s="821"/>
      <c r="AUG102" s="821"/>
      <c r="AUH102" s="821"/>
      <c r="AUI102" s="813"/>
      <c r="AUJ102" s="813"/>
      <c r="AUK102" s="810"/>
      <c r="AUL102" s="811"/>
      <c r="AUM102" s="811"/>
      <c r="AUN102" s="811"/>
      <c r="AUO102" s="811"/>
      <c r="AUP102" s="815"/>
      <c r="AUQ102" s="813"/>
      <c r="AUR102" s="813"/>
      <c r="AUS102" s="813"/>
      <c r="AUT102" s="813"/>
      <c r="AUU102" s="813"/>
      <c r="AUV102" s="813"/>
      <c r="AUW102" s="813"/>
      <c r="AUX102" s="813"/>
      <c r="AUY102" s="813"/>
      <c r="AUZ102" s="813"/>
      <c r="AVA102" s="813"/>
      <c r="AVB102" s="813"/>
      <c r="AVC102" s="813"/>
      <c r="AVD102" s="813"/>
      <c r="AVE102" s="813"/>
      <c r="AVF102" s="813"/>
      <c r="AVG102" s="811"/>
      <c r="AVH102" s="813"/>
      <c r="AVI102" s="813"/>
      <c r="AVJ102" s="813"/>
      <c r="AVK102" s="813"/>
      <c r="AVL102" s="824"/>
      <c r="AVM102" s="813"/>
      <c r="AVN102" s="821"/>
      <c r="AVO102" s="813"/>
      <c r="AVP102" s="813"/>
      <c r="AVQ102" s="821"/>
      <c r="AVR102" s="813"/>
      <c r="AVS102" s="813"/>
      <c r="AVT102" s="821"/>
      <c r="AVU102" s="813"/>
      <c r="AVV102" s="813"/>
      <c r="AVW102" s="821"/>
      <c r="AVX102" s="813"/>
      <c r="AVY102" s="1014"/>
      <c r="AVZ102" s="824"/>
      <c r="AWA102" s="813"/>
      <c r="AWB102" s="821"/>
      <c r="AWC102" s="813"/>
      <c r="AWD102" s="813"/>
      <c r="AWE102" s="821"/>
      <c r="AWF102" s="813"/>
      <c r="AWG102" s="813"/>
      <c r="AWH102" s="821"/>
      <c r="AWI102" s="823"/>
      <c r="AWJ102" s="821"/>
      <c r="AWK102" s="821"/>
      <c r="AWL102" s="821"/>
      <c r="AWM102" s="821"/>
      <c r="AWN102" s="821"/>
      <c r="AWO102" s="821"/>
      <c r="AWP102" s="821"/>
      <c r="AWQ102" s="821"/>
      <c r="AWR102" s="821"/>
      <c r="AWS102" s="824"/>
      <c r="AWT102" s="813"/>
      <c r="AWU102" s="813"/>
      <c r="AWV102" s="813"/>
      <c r="AWW102" s="813"/>
      <c r="AWX102" s="813"/>
      <c r="AWY102" s="813"/>
      <c r="AWZ102" s="813"/>
      <c r="AXA102" s="813"/>
      <c r="AXB102" s="813"/>
      <c r="AXC102" s="813"/>
      <c r="AXD102" s="813"/>
      <c r="AXE102" s="813"/>
      <c r="AXF102" s="813"/>
      <c r="AXG102" s="813"/>
      <c r="AXH102" s="813"/>
      <c r="AXI102" s="813"/>
      <c r="AXK102" s="2599"/>
      <c r="AXL102" s="2599"/>
      <c r="AXM102" s="2599"/>
      <c r="AXN102" s="2599"/>
      <c r="AXO102" s="2599"/>
      <c r="AXP102" s="2599"/>
      <c r="AXQ102" s="2026"/>
      <c r="AXR102" s="2026"/>
      <c r="AXS102" s="2026"/>
      <c r="AXT102" s="2026"/>
      <c r="AXU102" s="2026"/>
      <c r="AXV102" s="2026"/>
      <c r="AXW102" s="2026"/>
      <c r="AXX102" s="2026"/>
      <c r="AXY102" s="2026"/>
      <c r="AXZ102" s="2026"/>
      <c r="AYA102" s="2026"/>
      <c r="AYB102" s="2026"/>
      <c r="AYC102" s="2125"/>
      <c r="AYD102" s="2026"/>
      <c r="AYE102" s="2026"/>
      <c r="AYF102" s="2026"/>
      <c r="AYG102" s="2026"/>
      <c r="AYH102" s="2026"/>
      <c r="AYI102" s="2026"/>
      <c r="AYJ102" s="2026"/>
      <c r="AYK102" s="2026"/>
      <c r="AYL102" s="2026"/>
      <c r="AYM102" s="2026"/>
      <c r="AYN102" s="2026"/>
      <c r="AYO102" s="2026"/>
      <c r="AYP102" s="2026"/>
      <c r="AYQ102" s="2026"/>
      <c r="AYR102" s="2026"/>
      <c r="AYS102" s="2026"/>
      <c r="AYT102" s="2026"/>
      <c r="AYU102" s="2026"/>
      <c r="AYV102" s="2026"/>
      <c r="AYW102" s="2026"/>
      <c r="AYX102" s="2026"/>
      <c r="AYY102" s="2026"/>
      <c r="AYZ102" s="2026"/>
      <c r="AZA102" s="2026"/>
      <c r="AZB102" s="2026"/>
      <c r="AZC102" s="2026"/>
      <c r="AZD102" s="2026"/>
      <c r="AZE102" s="2026"/>
      <c r="AZF102" s="2026"/>
      <c r="AZG102" s="2026"/>
      <c r="AZH102" s="2026"/>
      <c r="AZI102" s="2026"/>
      <c r="AZJ102" s="2026"/>
      <c r="AZK102" s="2026"/>
      <c r="AZL102" s="2026"/>
      <c r="AZM102" s="2026"/>
      <c r="AZN102" s="2026"/>
      <c r="AZO102" s="2026"/>
      <c r="AZP102" s="2026"/>
      <c r="AZQ102" s="2026"/>
      <c r="AZR102" s="2026"/>
      <c r="AZS102" s="2026"/>
      <c r="AZT102" s="2026"/>
      <c r="AZU102" s="2026"/>
      <c r="AZV102" s="2026"/>
      <c r="AZW102" s="2026"/>
      <c r="AZX102" s="2026"/>
      <c r="AZY102" s="2125"/>
      <c r="AZZ102" s="2026"/>
      <c r="BAA102" s="2026"/>
      <c r="BAB102" s="2026"/>
      <c r="BAC102" s="2026"/>
      <c r="BAD102" s="2026"/>
      <c r="BAE102" s="2026"/>
      <c r="BAF102" s="2026"/>
      <c r="BAG102" s="2026"/>
      <c r="BAH102" s="2026"/>
      <c r="BAI102" s="2026"/>
      <c r="BAJ102" s="2026"/>
      <c r="BAK102" s="2125"/>
      <c r="BAL102" s="2026"/>
      <c r="BAM102" s="2026"/>
      <c r="BAN102" s="2026"/>
      <c r="BAO102" s="2026"/>
      <c r="BAP102" s="2026"/>
      <c r="BAQ102" s="2026"/>
      <c r="BAR102" s="2026"/>
      <c r="BAS102" s="2026"/>
      <c r="BAT102" s="2026"/>
      <c r="BAU102" s="2026"/>
      <c r="BAV102" s="2026"/>
      <c r="BAW102" s="4159"/>
      <c r="BAX102" s="4159"/>
      <c r="BAY102" s="4159"/>
      <c r="BAZ102" s="4159"/>
      <c r="BBA102" s="2026"/>
      <c r="BBB102" s="2026"/>
      <c r="BBC102" s="2026"/>
      <c r="BBD102" s="2026"/>
      <c r="BBE102" s="2125"/>
      <c r="BBF102" s="2026"/>
      <c r="BBG102" s="2026"/>
      <c r="BBH102" s="2026"/>
      <c r="BBI102" s="2026"/>
      <c r="BBJ102" s="2026"/>
      <c r="BBK102" s="2026"/>
      <c r="BBL102" s="2026"/>
      <c r="BBM102" s="2026"/>
      <c r="BBN102" s="2026"/>
      <c r="BBO102" s="2026"/>
      <c r="BBP102" s="2026"/>
      <c r="BBQ102" s="2125"/>
      <c r="BBR102" s="2026"/>
      <c r="BBS102" s="2026"/>
      <c r="BBT102" s="2026"/>
      <c r="BBU102" s="2026"/>
      <c r="BBV102" s="2026"/>
      <c r="BBW102" s="2026"/>
      <c r="BBX102" s="2026"/>
      <c r="BBY102" s="2026"/>
      <c r="BBZ102" s="2026"/>
      <c r="BCA102" s="2026"/>
      <c r="BCB102" s="2026"/>
      <c r="BCC102" s="2026"/>
      <c r="BCD102" s="2026"/>
      <c r="BCE102" s="2026"/>
      <c r="BCF102" s="2026"/>
      <c r="BCG102" s="2026"/>
      <c r="BCH102" s="2026"/>
      <c r="BCI102" s="2026"/>
      <c r="BCJ102" s="2026"/>
      <c r="BCK102" s="2026"/>
      <c r="BCL102" s="2026"/>
      <c r="BCM102" s="2026"/>
      <c r="BCN102" s="2026"/>
      <c r="BCO102" s="2026"/>
      <c r="BCP102" s="2026"/>
      <c r="BCQ102" s="2026"/>
      <c r="BCR102" s="2026"/>
      <c r="BCS102" s="2026"/>
      <c r="BCT102" s="2026"/>
      <c r="BCU102" s="2026"/>
      <c r="BCV102" s="2026"/>
      <c r="BCW102" s="2026"/>
      <c r="BCX102" s="2026"/>
      <c r="BCY102" s="2026"/>
      <c r="BCZ102" s="2026"/>
      <c r="BDA102" s="2026"/>
      <c r="BDB102" s="2026"/>
      <c r="BDC102" s="2026"/>
      <c r="BDD102" s="2026"/>
      <c r="BDE102" s="2026"/>
      <c r="BDF102" s="2026"/>
      <c r="BDG102" s="2026"/>
      <c r="BDH102" s="2026"/>
      <c r="BDI102" s="2026"/>
      <c r="BDJ102" s="2026"/>
      <c r="BDK102" s="2026"/>
      <c r="BDL102" s="2026"/>
      <c r="BDM102" s="2026"/>
      <c r="BDN102" s="2026"/>
      <c r="BDO102" s="2026"/>
      <c r="BDP102" s="2026"/>
      <c r="BDQ102" s="2026"/>
      <c r="BDR102" s="2026"/>
      <c r="BDS102" s="2026"/>
      <c r="BDT102" s="2026"/>
      <c r="BDU102" s="2026"/>
      <c r="BDV102" s="2026"/>
      <c r="BDW102" s="2026"/>
      <c r="BDX102" s="2026"/>
      <c r="BDY102" s="2026"/>
      <c r="BDZ102" s="2026"/>
      <c r="BEA102" s="2026"/>
      <c r="BEB102" s="2026"/>
      <c r="BEC102" s="2026"/>
      <c r="BED102" s="2026"/>
      <c r="BEE102" s="2026"/>
      <c r="BEF102" s="2026"/>
      <c r="BEG102" s="2026"/>
      <c r="BEH102" s="2026"/>
      <c r="BEI102" s="2026"/>
      <c r="BEJ102" s="2026"/>
      <c r="BEK102" s="2026"/>
      <c r="BEL102" s="2026"/>
      <c r="BEM102" s="2026"/>
      <c r="BEN102" s="2026"/>
      <c r="BEO102" s="2026"/>
      <c r="BEP102" s="2026"/>
      <c r="BEQ102" s="2026"/>
      <c r="BER102" s="2026"/>
      <c r="BES102" s="2026"/>
      <c r="BET102" s="2026"/>
      <c r="BEU102" s="2026"/>
      <c r="BEV102" s="2026"/>
      <c r="BEW102" s="2125"/>
      <c r="BEX102" s="2026"/>
      <c r="BEY102" s="2026"/>
      <c r="BEZ102" s="2026"/>
      <c r="BFA102" s="2026"/>
      <c r="BFB102" s="2026"/>
      <c r="BFC102" s="2026"/>
      <c r="BFD102" s="2026"/>
      <c r="BFE102" s="2026"/>
      <c r="BFF102" s="2026"/>
      <c r="BFG102" s="2026"/>
      <c r="BFH102" s="2026"/>
      <c r="BFI102" s="2600"/>
      <c r="BFJ102" s="2599"/>
      <c r="BFK102" s="2599"/>
      <c r="BFL102" s="2599"/>
      <c r="BFM102" s="2599"/>
      <c r="BFN102" s="2599"/>
      <c r="BFO102" s="2599"/>
      <c r="BFP102" s="2599"/>
      <c r="BFQ102" s="2599"/>
      <c r="BFR102" s="2599"/>
      <c r="BFS102" s="824"/>
      <c r="BFT102" s="813"/>
      <c r="BFU102" s="813"/>
      <c r="BFV102" s="813"/>
      <c r="BFW102" s="813"/>
      <c r="BFX102" s="813"/>
      <c r="BFY102" s="813"/>
      <c r="BFZ102" s="813"/>
      <c r="BGA102" s="813"/>
      <c r="BGB102" s="813"/>
      <c r="BGC102" s="824"/>
      <c r="BGD102" s="813"/>
      <c r="BGE102" s="813"/>
      <c r="BGF102" s="813"/>
      <c r="BGG102" s="813"/>
      <c r="BGH102" s="813"/>
      <c r="BGI102" s="813"/>
      <c r="BGJ102" s="813"/>
      <c r="BGK102" s="813"/>
      <c r="BGL102" s="813"/>
      <c r="BGM102" s="824"/>
      <c r="BGN102" s="813"/>
      <c r="BGO102" s="813"/>
      <c r="BGP102" s="813"/>
      <c r="BGQ102" s="813"/>
      <c r="BGR102" s="813"/>
      <c r="BGS102" s="813"/>
      <c r="BGT102" s="813"/>
      <c r="BGU102" s="813"/>
      <c r="BGV102" s="813"/>
      <c r="BGW102" s="824"/>
      <c r="BGX102" s="813"/>
      <c r="BGY102" s="813"/>
      <c r="BGZ102" s="813"/>
      <c r="BHA102" s="813"/>
      <c r="BHB102" s="813"/>
      <c r="BHC102" s="813"/>
      <c r="BHD102" s="813"/>
      <c r="BHE102" s="813"/>
      <c r="BHF102" s="813"/>
      <c r="BHG102" s="824"/>
      <c r="BHH102" s="813"/>
      <c r="BHI102" s="813"/>
      <c r="BHJ102" s="813"/>
      <c r="BHK102" s="813"/>
      <c r="BHL102" s="813"/>
      <c r="BHM102" s="813"/>
      <c r="BHN102" s="813"/>
      <c r="BHO102" s="813"/>
      <c r="BHP102" s="813"/>
      <c r="BHQ102" s="824"/>
      <c r="BHR102" s="813"/>
      <c r="BHS102" s="813"/>
      <c r="BHT102" s="813"/>
      <c r="BHU102" s="813"/>
      <c r="BHV102" s="813"/>
      <c r="BHW102" s="813"/>
      <c r="BHX102" s="813"/>
      <c r="BHY102" s="813"/>
      <c r="BHZ102" s="813"/>
      <c r="BIA102" s="824"/>
      <c r="BIB102" s="813"/>
      <c r="BIC102" s="813"/>
      <c r="BID102" s="813"/>
      <c r="BIE102" s="813"/>
      <c r="BIF102" s="813"/>
      <c r="BIG102" s="813"/>
      <c r="BIH102" s="824"/>
      <c r="BII102" s="813"/>
      <c r="BIJ102" s="813"/>
      <c r="BIK102" s="824"/>
      <c r="BIL102" s="813"/>
      <c r="BIM102" s="813"/>
      <c r="BIN102" s="813"/>
      <c r="BIO102" s="824"/>
      <c r="BIP102" s="813"/>
      <c r="BIQ102" s="813"/>
      <c r="BIR102" s="813"/>
      <c r="BIS102" s="813"/>
      <c r="BIT102" s="813"/>
      <c r="BIU102" s="813"/>
      <c r="BIV102" s="813"/>
      <c r="BIW102" s="813"/>
      <c r="BIX102" s="813"/>
      <c r="BIY102" s="813"/>
      <c r="BIZ102" s="813"/>
      <c r="BJA102" s="2601"/>
      <c r="BJB102" s="2601"/>
      <c r="BJC102" s="2602"/>
      <c r="BJD102" s="2602"/>
      <c r="BJE102" s="2603"/>
      <c r="BJF102" s="2603"/>
      <c r="BJG102" s="2603"/>
      <c r="BJH102" s="2603"/>
      <c r="BJI102" s="2603"/>
      <c r="BJJ102" s="2603"/>
      <c r="BJK102" s="2604"/>
      <c r="BJL102" s="2601"/>
      <c r="BJM102" s="2602"/>
      <c r="BJN102" s="2602"/>
      <c r="BJO102" s="2602"/>
      <c r="BJP102" s="2604"/>
      <c r="BJQ102" s="2601"/>
      <c r="BJR102" s="2602"/>
      <c r="BJS102" s="2602"/>
      <c r="BJT102" s="2602"/>
      <c r="BJU102" s="2604"/>
      <c r="BJV102" s="824"/>
      <c r="BJW102" s="813"/>
      <c r="BJX102" s="1207"/>
      <c r="BJY102" s="1208"/>
      <c r="BJZ102" s="1208"/>
      <c r="BKA102" s="1208"/>
      <c r="BKB102" s="1208"/>
      <c r="BKC102" s="1208"/>
      <c r="BKD102" s="1208"/>
      <c r="BKE102" s="1208"/>
      <c r="BKF102" s="1208"/>
      <c r="BKG102" s="1208"/>
      <c r="BKH102" s="1208"/>
      <c r="BKI102" s="1208"/>
      <c r="BKJ102" s="1208"/>
      <c r="BKK102" s="1208"/>
      <c r="BKL102" s="1208"/>
      <c r="BKM102" s="1208"/>
      <c r="BKN102" s="1208"/>
      <c r="BKO102" s="1208"/>
      <c r="BKP102" s="1208"/>
      <c r="BKQ102" s="1208"/>
      <c r="BKR102" s="1208"/>
      <c r="BKS102" s="1208"/>
      <c r="BKT102" s="1208"/>
      <c r="BKU102" s="1208"/>
      <c r="BKV102" s="1208"/>
      <c r="BKW102" s="1208"/>
      <c r="BKX102" s="1208"/>
      <c r="BKY102" s="1208"/>
      <c r="BKZ102" s="1208"/>
      <c r="BLA102" s="1208"/>
      <c r="BLB102" s="2601"/>
      <c r="BLC102" s="2601"/>
      <c r="BLD102" s="2604"/>
      <c r="BLE102" s="2601"/>
      <c r="BLF102" s="2601"/>
      <c r="BLG102" s="2604"/>
      <c r="BLH102" s="2601"/>
      <c r="BLI102" s="2601"/>
      <c r="BLJ102" s="2604"/>
      <c r="BLK102" s="2601"/>
      <c r="BLL102" s="2601"/>
      <c r="BLM102" s="2604"/>
      <c r="BLN102" s="2601"/>
      <c r="BLO102" s="2601"/>
      <c r="BLP102" s="2604"/>
      <c r="BLQ102" s="2601"/>
      <c r="BLR102" s="2601"/>
      <c r="BLS102" s="2604"/>
      <c r="BLT102" s="2600"/>
      <c r="BLU102" s="2599"/>
      <c r="BLV102" s="2605"/>
      <c r="BLW102" s="2601"/>
      <c r="BLX102" s="2601"/>
      <c r="BLY102" s="2604"/>
      <c r="BLZ102" s="2758"/>
      <c r="BMA102" s="2759"/>
      <c r="BMB102" s="2759"/>
      <c r="BMC102" s="2758"/>
      <c r="BMD102" s="2759"/>
      <c r="BME102" s="2759"/>
      <c r="BMF102" s="2758"/>
      <c r="BMG102" s="2759"/>
      <c r="BMH102" s="2759"/>
      <c r="BMI102" s="2758"/>
      <c r="BMJ102" s="2759"/>
      <c r="BMK102" s="2759"/>
      <c r="BML102" s="2758"/>
      <c r="BMM102" s="2759"/>
      <c r="BMN102" s="2759"/>
      <c r="BMO102" s="2758"/>
      <c r="BMP102" s="2759"/>
      <c r="BMQ102" s="2759"/>
      <c r="BMR102" s="2758"/>
      <c r="BMS102" s="2759"/>
      <c r="BMT102" s="2759"/>
      <c r="BMU102" s="2758"/>
      <c r="BMV102" s="2759"/>
      <c r="BMW102" s="2759"/>
      <c r="BMX102" s="2758"/>
      <c r="BMY102" s="2759"/>
      <c r="BMZ102" s="2759"/>
      <c r="BNA102" s="2758"/>
      <c r="BNB102" s="2759"/>
      <c r="BNC102" s="2759"/>
      <c r="BND102" s="2758"/>
      <c r="BNE102" s="2759"/>
      <c r="BNF102" s="2759"/>
      <c r="BNG102" s="2758"/>
      <c r="BNH102" s="2759"/>
      <c r="BNI102" s="2759"/>
      <c r="BNJ102" s="2758"/>
      <c r="BNK102" s="2759"/>
      <c r="BNL102" s="2759"/>
      <c r="BNM102" s="2758"/>
      <c r="BNN102" s="2759"/>
      <c r="BNO102" s="2759"/>
      <c r="BNQ102" s="2759"/>
      <c r="BNR102" s="2759"/>
      <c r="BNS102" s="2759"/>
      <c r="BNT102" s="2759"/>
      <c r="BNU102" s="2759"/>
      <c r="BNV102" s="2759"/>
      <c r="BNW102" s="2759"/>
    </row>
    <row r="103" spans="1:1739" ht="13" x14ac:dyDescent="0.2">
      <c r="A103" s="810"/>
      <c r="B103" s="811"/>
      <c r="C103" s="811"/>
      <c r="D103" s="811"/>
      <c r="E103" s="811">
        <v>9</v>
      </c>
      <c r="F103" s="812" t="s">
        <v>1922</v>
      </c>
      <c r="G103" s="813"/>
      <c r="H103" s="814"/>
      <c r="I103" s="811"/>
      <c r="J103" s="813"/>
      <c r="K103" s="816"/>
      <c r="L103" s="811"/>
      <c r="M103" s="811"/>
      <c r="N103" s="813"/>
      <c r="O103" s="816"/>
      <c r="P103" s="811"/>
      <c r="Q103" s="811"/>
      <c r="R103" s="813"/>
      <c r="S103" s="816"/>
      <c r="T103" s="811"/>
      <c r="U103" s="813"/>
      <c r="V103" s="816"/>
      <c r="W103" s="812"/>
      <c r="X103" s="811"/>
      <c r="Y103" s="813"/>
      <c r="Z103" s="816"/>
      <c r="AA103" s="812"/>
      <c r="AB103" s="811"/>
      <c r="AC103" s="813"/>
      <c r="AD103" s="817"/>
      <c r="AE103" s="815"/>
      <c r="AF103" s="816"/>
      <c r="AG103" s="812"/>
      <c r="AH103" s="815"/>
      <c r="AI103" s="810"/>
      <c r="AJ103" s="812"/>
      <c r="AK103" s="815"/>
      <c r="AL103" s="816"/>
      <c r="AM103" s="812"/>
      <c r="AN103" s="812"/>
      <c r="AP103" s="822"/>
      <c r="AQ103" s="815"/>
      <c r="AR103" s="810"/>
      <c r="AS103" s="815"/>
      <c r="AT103" s="810"/>
      <c r="AU103" s="815"/>
      <c r="AV103" s="816"/>
      <c r="AW103" s="821"/>
      <c r="AX103" s="820"/>
      <c r="AY103" s="821"/>
      <c r="AZ103" s="816"/>
      <c r="BA103" s="2541"/>
      <c r="BB103" s="2547"/>
      <c r="BC103" s="2535"/>
      <c r="BD103" s="816"/>
      <c r="BE103" s="811"/>
      <c r="BF103" s="815"/>
      <c r="BG103" s="816"/>
      <c r="BH103" s="811"/>
      <c r="BI103" s="815"/>
      <c r="BJ103" s="816"/>
      <c r="BK103" s="811"/>
      <c r="BL103" s="815"/>
      <c r="BM103" s="816"/>
      <c r="BN103" s="811"/>
      <c r="BO103" s="815"/>
      <c r="BP103" s="816"/>
      <c r="BQ103" s="811"/>
      <c r="BR103" s="815"/>
      <c r="BS103" s="4156"/>
      <c r="BT103" s="4157"/>
      <c r="BU103" s="4158"/>
      <c r="BV103" s="816"/>
      <c r="BW103" s="811"/>
      <c r="BX103" s="815"/>
      <c r="BY103" s="816"/>
      <c r="BZ103" s="811"/>
      <c r="CA103" s="815"/>
      <c r="CB103" s="816"/>
      <c r="CC103" s="811"/>
      <c r="CD103" s="815"/>
      <c r="CE103" s="3826"/>
      <c r="CF103" s="3827"/>
      <c r="CG103" s="3828"/>
      <c r="CH103" s="816"/>
      <c r="CI103" s="811"/>
      <c r="CJ103" s="815"/>
      <c r="CK103" s="816"/>
      <c r="CL103" s="811"/>
      <c r="CM103" s="812"/>
      <c r="CN103" s="810"/>
      <c r="CO103" s="822"/>
      <c r="CP103" s="811"/>
      <c r="CQ103" s="811"/>
      <c r="CR103" s="812"/>
      <c r="CS103" s="810"/>
      <c r="CT103" s="815"/>
      <c r="CU103" s="813"/>
      <c r="CV103" s="813"/>
      <c r="CW103" s="813"/>
      <c r="CX103" s="813"/>
      <c r="CY103" s="813"/>
      <c r="CZ103" s="823"/>
      <c r="DA103" s="813"/>
      <c r="DB103" s="813"/>
      <c r="DC103" s="821"/>
      <c r="DD103" s="813"/>
      <c r="DE103" s="813"/>
      <c r="DF103" s="821"/>
      <c r="DG103" s="813"/>
      <c r="DH103" s="813"/>
      <c r="DI103" s="821"/>
      <c r="DJ103" s="813"/>
      <c r="DK103" s="813"/>
      <c r="DL103" s="824"/>
      <c r="DM103" s="813"/>
      <c r="DN103" s="821"/>
      <c r="DO103" s="822"/>
      <c r="DP103" s="811"/>
      <c r="DQ103" s="811"/>
      <c r="DR103" s="815"/>
      <c r="DS103" s="810"/>
      <c r="DT103" s="811"/>
      <c r="DU103" s="811"/>
      <c r="DV103" s="815"/>
      <c r="DW103" s="810"/>
      <c r="DX103" s="811"/>
      <c r="DY103" s="811"/>
      <c r="DZ103" s="815"/>
      <c r="EA103" s="810"/>
      <c r="EB103" s="811"/>
      <c r="EC103" s="815"/>
      <c r="ED103" s="810"/>
      <c r="EE103" s="811"/>
      <c r="EF103" s="815"/>
      <c r="EG103" s="3846"/>
      <c r="EH103" s="3847"/>
      <c r="EI103" s="3848"/>
      <c r="EJ103" s="3846"/>
      <c r="EK103" s="3849"/>
      <c r="EL103" s="3849"/>
      <c r="EM103" s="3847"/>
      <c r="EN103" s="3848"/>
      <c r="EO103" s="3846"/>
      <c r="EP103" s="3624"/>
      <c r="EQ103" s="3624"/>
      <c r="ER103" s="3847"/>
      <c r="ES103" s="3848"/>
      <c r="ET103" s="3846"/>
      <c r="EU103" s="3624"/>
      <c r="EV103" s="3624"/>
      <c r="EW103" s="3847"/>
      <c r="EX103" s="3848"/>
      <c r="EY103" s="3846"/>
      <c r="EZ103" s="3624"/>
      <c r="FA103" s="3624"/>
      <c r="FB103" s="3847"/>
      <c r="FC103" s="3848"/>
      <c r="FD103" s="3846"/>
      <c r="FE103" s="3850"/>
      <c r="FF103" s="3850"/>
      <c r="FG103" s="3847"/>
      <c r="FH103" s="3848"/>
      <c r="FI103" s="3849"/>
      <c r="FJ103" s="3850"/>
      <c r="FK103" s="3850"/>
      <c r="FL103" s="3847"/>
      <c r="FM103" s="3851"/>
      <c r="FN103" s="3846"/>
      <c r="FO103" s="3850"/>
      <c r="FP103" s="3850"/>
      <c r="FQ103" s="3847"/>
      <c r="FR103" s="3848"/>
      <c r="FS103" s="3846"/>
      <c r="FT103" s="3850"/>
      <c r="FU103" s="3850"/>
      <c r="FV103" s="3847"/>
      <c r="FW103" s="3848"/>
      <c r="FX103" s="824"/>
      <c r="FY103" s="825"/>
      <c r="FZ103" s="827"/>
      <c r="GA103" s="810"/>
      <c r="GB103" s="813"/>
      <c r="GC103" s="813"/>
      <c r="GD103" s="825"/>
      <c r="GE103" s="826"/>
      <c r="GF103" s="810"/>
      <c r="GG103" s="813"/>
      <c r="GH103" s="813"/>
      <c r="GI103" s="825"/>
      <c r="GJ103" s="826"/>
      <c r="GK103" s="810"/>
      <c r="GL103" s="813"/>
      <c r="GM103" s="813"/>
      <c r="GN103" s="825"/>
      <c r="GO103" s="826"/>
      <c r="GP103" s="810"/>
      <c r="GQ103" s="813"/>
      <c r="GR103" s="813"/>
      <c r="GS103" s="825"/>
      <c r="GT103" s="826"/>
      <c r="GU103" s="810"/>
      <c r="GV103" s="822"/>
      <c r="GW103" s="822"/>
      <c r="GX103" s="825"/>
      <c r="GY103" s="826"/>
      <c r="GZ103" s="810"/>
      <c r="HA103" s="822"/>
      <c r="HB103" s="822"/>
      <c r="HC103" s="825"/>
      <c r="HD103" s="826"/>
      <c r="HE103" s="810"/>
      <c r="HF103" s="822"/>
      <c r="HG103" s="822"/>
      <c r="HH103" s="825"/>
      <c r="HI103" s="826"/>
      <c r="HJ103" s="810"/>
      <c r="HK103" s="822"/>
      <c r="HL103" s="822"/>
      <c r="HM103" s="825"/>
      <c r="HN103" s="826"/>
      <c r="HO103" s="2574"/>
      <c r="HP103" s="2575"/>
      <c r="HQ103" s="2575"/>
      <c r="HR103" s="2575"/>
      <c r="HS103" s="2575"/>
      <c r="HT103" s="2575"/>
      <c r="HU103" s="2575"/>
      <c r="HV103" s="2575"/>
      <c r="HW103" s="2575"/>
      <c r="HX103" s="2576"/>
      <c r="HY103" s="810"/>
      <c r="HZ103" s="811"/>
      <c r="IA103" s="811"/>
      <c r="IB103" s="811"/>
      <c r="IC103" s="811"/>
      <c r="ID103" s="811"/>
      <c r="IE103" s="811"/>
      <c r="IF103" s="811"/>
      <c r="IG103" s="811"/>
      <c r="IH103" s="815"/>
      <c r="II103" s="1283"/>
      <c r="IJ103" s="1284"/>
      <c r="IK103" s="1284"/>
      <c r="IL103" s="1284"/>
      <c r="IM103" s="1284"/>
      <c r="IN103" s="1284"/>
      <c r="IO103" s="1284"/>
      <c r="IP103" s="1284"/>
      <c r="IQ103" s="1285"/>
      <c r="IR103" s="1283"/>
      <c r="IS103" s="1284"/>
      <c r="IT103" s="1284"/>
      <c r="IU103" s="1284"/>
      <c r="IV103" s="1284"/>
      <c r="IW103" s="1284"/>
      <c r="IX103" s="1284"/>
      <c r="IY103" s="1284"/>
      <c r="IZ103" s="1285"/>
      <c r="JA103" s="1283"/>
      <c r="JB103" s="1284"/>
      <c r="JC103" s="1284"/>
      <c r="JD103" s="1284"/>
      <c r="JE103" s="1284"/>
      <c r="JF103" s="1284"/>
      <c r="JG103" s="1284"/>
      <c r="JH103" s="1284"/>
      <c r="JI103" s="1285"/>
      <c r="JJ103" s="1283"/>
      <c r="JK103" s="1284"/>
      <c r="JL103" s="1284"/>
      <c r="JM103" s="1284"/>
      <c r="JN103" s="1284"/>
      <c r="JO103" s="1284"/>
      <c r="JP103" s="1284"/>
      <c r="JQ103" s="1284"/>
      <c r="JR103" s="1285"/>
      <c r="JS103" s="1283"/>
      <c r="JT103" s="1284"/>
      <c r="JU103" s="1284"/>
      <c r="JV103" s="1284"/>
      <c r="JW103" s="1284"/>
      <c r="JX103" s="1284"/>
      <c r="JY103" s="1284"/>
      <c r="JZ103" s="1284"/>
      <c r="KA103" s="1285"/>
      <c r="KB103" s="1283"/>
      <c r="KC103" s="1284"/>
      <c r="KD103" s="1284"/>
      <c r="KE103" s="1284"/>
      <c r="KF103" s="1284"/>
      <c r="KG103" s="1284"/>
      <c r="KH103" s="1284"/>
      <c r="KI103" s="1284"/>
      <c r="KJ103" s="1285"/>
      <c r="KK103" s="810"/>
      <c r="KL103" s="815"/>
      <c r="KM103" s="810"/>
      <c r="KN103" s="815"/>
      <c r="KO103" s="813"/>
      <c r="KP103" s="813"/>
      <c r="KQ103" s="813"/>
      <c r="KR103" s="813"/>
      <c r="KS103" s="813"/>
      <c r="KT103" s="813"/>
      <c r="KU103" s="813"/>
      <c r="KV103" s="813"/>
      <c r="KW103" s="813"/>
      <c r="KX103" s="813"/>
      <c r="KY103" s="813"/>
      <c r="KZ103" s="813"/>
      <c r="LA103" s="824"/>
      <c r="LB103" s="813"/>
      <c r="LC103" s="813"/>
      <c r="LD103" s="813"/>
      <c r="LE103" s="813"/>
      <c r="LF103" s="829"/>
      <c r="LG103" s="815"/>
      <c r="LH103" s="824"/>
      <c r="LI103" s="813"/>
      <c r="LJ103" s="829"/>
      <c r="LK103" s="815"/>
      <c r="LL103" s="2596"/>
      <c r="LM103" s="2597"/>
      <c r="LN103" s="2597"/>
      <c r="LO103" s="2597"/>
      <c r="LP103" s="2597"/>
      <c r="LQ103" s="2598"/>
      <c r="LR103" s="2596"/>
      <c r="LS103" s="2597"/>
      <c r="LT103" s="2597"/>
      <c r="LU103" s="2597"/>
      <c r="LV103" s="2597"/>
      <c r="LW103" s="2598"/>
      <c r="LX103" s="2596"/>
      <c r="LY103" s="2597"/>
      <c r="LZ103" s="2597"/>
      <c r="MA103" s="2597"/>
      <c r="MB103" s="2597"/>
      <c r="MC103" s="2598"/>
      <c r="MD103" s="2596"/>
      <c r="ME103" s="2597"/>
      <c r="MF103" s="2597"/>
      <c r="MG103" s="2597"/>
      <c r="MH103" s="2597"/>
      <c r="MI103" s="2598"/>
      <c r="MJ103" s="2596"/>
      <c r="MK103" s="2597"/>
      <c r="ML103" s="2597"/>
      <c r="MM103" s="2597"/>
      <c r="MN103" s="2597"/>
      <c r="MO103" s="2598"/>
      <c r="MP103" s="2596"/>
      <c r="MQ103" s="2597"/>
      <c r="MR103" s="2597"/>
      <c r="MS103" s="2597"/>
      <c r="MT103" s="2597"/>
      <c r="MU103" s="2598"/>
      <c r="MV103" s="2596"/>
      <c r="MW103" s="2597"/>
      <c r="MX103" s="2597"/>
      <c r="MY103" s="2597"/>
      <c r="MZ103" s="2598"/>
      <c r="NA103" s="2596"/>
      <c r="NB103" s="2597"/>
      <c r="NC103" s="2597"/>
      <c r="ND103" s="2597"/>
      <c r="NE103" s="2597"/>
      <c r="NF103" s="2598"/>
      <c r="NG103" s="2597"/>
      <c r="NH103" s="2597"/>
      <c r="NI103" s="2597"/>
      <c r="NJ103" s="2597"/>
      <c r="NK103" s="2597"/>
      <c r="NL103" s="2598"/>
      <c r="NM103" s="813"/>
      <c r="NN103" s="813"/>
      <c r="NO103" s="824"/>
      <c r="NP103" s="813"/>
      <c r="NQ103" s="813"/>
      <c r="NR103" s="813"/>
      <c r="NS103" s="813"/>
      <c r="NT103" s="813"/>
      <c r="NU103" s="813"/>
      <c r="NV103" s="813"/>
      <c r="NW103" s="813"/>
      <c r="NX103" s="813"/>
      <c r="NY103" s="813"/>
      <c r="NZ103" s="813"/>
      <c r="OA103" s="833"/>
      <c r="OB103" s="833"/>
      <c r="OC103" s="813"/>
      <c r="OD103" s="813"/>
      <c r="OE103" s="813"/>
      <c r="OF103" s="813"/>
      <c r="OG103" s="813"/>
      <c r="OH103" s="813"/>
      <c r="OI103" s="813"/>
      <c r="OJ103" s="831"/>
      <c r="OK103" s="831"/>
      <c r="OL103" s="813"/>
      <c r="OM103" s="832"/>
      <c r="ON103" s="833"/>
      <c r="OO103" s="1015"/>
      <c r="OP103" s="824"/>
      <c r="OQ103" s="813"/>
      <c r="OR103" s="1015"/>
      <c r="OS103" s="824"/>
      <c r="OT103" s="1015"/>
      <c r="OU103" s="813"/>
      <c r="OV103" s="813"/>
      <c r="OW103" s="813"/>
      <c r="OX103" s="813"/>
      <c r="OY103" s="813"/>
      <c r="OZ103" s="813"/>
      <c r="PA103" s="813"/>
      <c r="PB103" s="813"/>
      <c r="PC103" s="813"/>
      <c r="PD103" s="813"/>
      <c r="PE103" s="813"/>
      <c r="PF103" s="813"/>
      <c r="PG103" s="813"/>
      <c r="PH103" s="813"/>
      <c r="PI103" s="813"/>
      <c r="PJ103" s="813"/>
      <c r="PK103" s="813"/>
      <c r="PL103" s="813"/>
      <c r="PM103" s="824"/>
      <c r="PN103" s="813"/>
      <c r="PO103" s="813"/>
      <c r="PP103" s="813"/>
      <c r="PQ103" s="813"/>
      <c r="PR103" s="813"/>
      <c r="PS103" s="813"/>
      <c r="PT103" s="813"/>
      <c r="PU103" s="813"/>
      <c r="PV103" s="813"/>
      <c r="PW103" s="813"/>
      <c r="PX103" s="813"/>
      <c r="PY103" s="813"/>
      <c r="PZ103" s="813"/>
      <c r="QA103" s="813"/>
      <c r="QB103" s="813"/>
      <c r="QC103" s="813"/>
      <c r="QD103" s="813"/>
      <c r="QE103" s="813"/>
      <c r="QF103" s="813"/>
      <c r="QG103" s="813"/>
      <c r="QH103" s="813"/>
      <c r="QI103" s="813"/>
      <c r="QJ103" s="813"/>
      <c r="QK103" s="813"/>
      <c r="QL103" s="813"/>
      <c r="QM103" s="813"/>
      <c r="QN103" s="813"/>
      <c r="QO103" s="813"/>
      <c r="QP103" s="813"/>
      <c r="QQ103" s="813"/>
      <c r="QR103" s="813"/>
      <c r="QS103" s="813"/>
      <c r="QT103" s="813"/>
      <c r="QU103" s="824"/>
      <c r="QV103" s="813"/>
      <c r="QW103" s="813"/>
      <c r="QX103" s="813"/>
      <c r="QY103" s="813"/>
      <c r="QZ103" s="813"/>
      <c r="RA103" s="813"/>
      <c r="RB103" s="813"/>
      <c r="RC103" s="813"/>
      <c r="RD103" s="813"/>
      <c r="RE103" s="813"/>
      <c r="RF103" s="813"/>
      <c r="RG103" s="813"/>
      <c r="RH103" s="813"/>
      <c r="RI103" s="813"/>
      <c r="RJ103" s="813"/>
      <c r="RK103" s="813"/>
      <c r="RL103" s="813"/>
      <c r="RM103" s="824"/>
      <c r="RN103" s="813"/>
      <c r="RO103" s="813"/>
      <c r="RP103" s="813"/>
      <c r="RQ103" s="813"/>
      <c r="RR103" s="813"/>
      <c r="RS103" s="813"/>
      <c r="RT103" s="813"/>
      <c r="RU103" s="813"/>
      <c r="RV103" s="813"/>
      <c r="RW103" s="813"/>
      <c r="RX103" s="813"/>
      <c r="RY103" s="813"/>
      <c r="RZ103" s="813"/>
      <c r="SA103" s="813"/>
      <c r="SB103" s="813"/>
      <c r="SC103" s="813"/>
      <c r="SD103" s="813"/>
      <c r="SE103" s="813"/>
      <c r="SF103" s="813"/>
      <c r="SG103" s="813"/>
      <c r="SH103" s="813"/>
      <c r="SI103" s="813"/>
      <c r="SJ103" s="813"/>
      <c r="SK103" s="813"/>
      <c r="SL103" s="813"/>
      <c r="SM103" s="813"/>
      <c r="SN103" s="813"/>
      <c r="SO103" s="813"/>
      <c r="SP103" s="813"/>
      <c r="SQ103" s="813"/>
      <c r="SR103" s="813"/>
      <c r="SS103" s="813"/>
      <c r="ST103" s="1015"/>
      <c r="SU103" s="2167"/>
      <c r="SV103" s="2168"/>
      <c r="SW103" s="2168"/>
      <c r="SX103" s="2168"/>
      <c r="SY103" s="1015"/>
      <c r="SZ103" s="2167"/>
      <c r="TA103" s="2438"/>
      <c r="TB103" s="2168"/>
      <c r="TC103" s="2168"/>
      <c r="TD103" s="2167"/>
      <c r="TE103" s="2438"/>
      <c r="TF103" s="2168"/>
      <c r="TG103" s="2168"/>
      <c r="TH103" s="2167"/>
      <c r="TI103" s="2438"/>
      <c r="TJ103" s="2168"/>
      <c r="TK103" s="2168"/>
      <c r="TL103" s="2167"/>
      <c r="TM103" s="2438"/>
      <c r="TN103" s="2168"/>
      <c r="TO103" s="2168"/>
      <c r="TP103" s="2167"/>
      <c r="TQ103" s="2438"/>
      <c r="TR103" s="2168"/>
      <c r="TS103" s="2168"/>
      <c r="TT103" s="2167"/>
      <c r="TU103" s="2438"/>
      <c r="TV103" s="2168"/>
      <c r="TW103" s="2168"/>
      <c r="TX103" s="2167"/>
      <c r="TY103" s="2438"/>
      <c r="TZ103" s="2168"/>
      <c r="UA103" s="2168"/>
      <c r="UB103" s="2167"/>
      <c r="UC103" s="2438"/>
      <c r="UD103" s="2168"/>
      <c r="UE103" s="2168"/>
      <c r="UF103" s="2167"/>
      <c r="UG103" s="2438"/>
      <c r="UH103" s="2168"/>
      <c r="UI103" s="2168"/>
      <c r="UJ103" s="2167"/>
      <c r="UK103" s="2438"/>
      <c r="UL103" s="2168"/>
      <c r="UM103" s="2168"/>
      <c r="UN103" s="2167"/>
      <c r="UO103" s="2438"/>
      <c r="UP103" s="2168"/>
      <c r="UQ103" s="2168"/>
      <c r="UR103" s="2167"/>
      <c r="US103" s="2438"/>
      <c r="UT103" s="2168"/>
      <c r="UU103" s="2168"/>
      <c r="UV103" s="2167"/>
      <c r="UW103" s="2438"/>
      <c r="UX103" s="2168"/>
      <c r="UY103" s="2168"/>
      <c r="UZ103" s="2167"/>
      <c r="VA103" s="2438"/>
      <c r="VB103" s="2168"/>
      <c r="VC103" s="2168"/>
      <c r="VD103" s="2312"/>
      <c r="VE103" s="2168"/>
      <c r="VF103" s="2168"/>
      <c r="VG103" s="2168"/>
      <c r="VH103" s="2168"/>
      <c r="VI103" s="2168"/>
      <c r="VJ103" s="2168"/>
      <c r="VK103" s="2168"/>
      <c r="VL103" s="2168"/>
      <c r="VM103" s="2168"/>
      <c r="VN103" s="2168"/>
      <c r="VO103" s="2168"/>
      <c r="VP103" s="2168"/>
      <c r="VQ103" s="2168"/>
      <c r="VR103" s="2168"/>
      <c r="VS103" s="2168"/>
      <c r="VT103" s="2168"/>
      <c r="VU103" s="2168"/>
      <c r="VV103" s="2168"/>
      <c r="VW103" s="2168"/>
      <c r="VX103" s="2168"/>
      <c r="VY103" s="2168"/>
      <c r="VZ103" s="2168"/>
      <c r="WA103" s="2168"/>
      <c r="WB103" s="2168"/>
      <c r="WC103" s="2168"/>
      <c r="WD103" s="2168"/>
      <c r="WE103" s="2168"/>
      <c r="WF103" s="2168"/>
      <c r="WG103" s="2168"/>
      <c r="WH103" s="2168"/>
      <c r="WI103" s="2168"/>
      <c r="WJ103" s="2168"/>
      <c r="WK103" s="2168"/>
      <c r="WL103" s="2168"/>
      <c r="WM103" s="2168"/>
      <c r="WN103" s="2168"/>
      <c r="WO103" s="2168"/>
      <c r="WP103" s="2168"/>
      <c r="WQ103" s="2168"/>
      <c r="WR103" s="2168"/>
      <c r="WS103" s="2168"/>
      <c r="WT103" s="2168"/>
      <c r="WU103" s="2168"/>
      <c r="WV103" s="2150"/>
      <c r="WW103" s="813"/>
      <c r="WX103" s="813"/>
      <c r="WY103" s="813"/>
      <c r="WZ103" s="813"/>
      <c r="XA103" s="813"/>
      <c r="XB103" s="813"/>
      <c r="XC103" s="813"/>
      <c r="XD103" s="813"/>
      <c r="XE103" s="813"/>
      <c r="XF103" s="813"/>
      <c r="XG103" s="813"/>
      <c r="XH103" s="813"/>
      <c r="XI103" s="813"/>
      <c r="XJ103" s="813"/>
      <c r="XK103" s="813"/>
      <c r="XL103" s="813"/>
      <c r="XM103" s="813"/>
      <c r="XN103" s="813"/>
      <c r="XO103" s="813"/>
      <c r="XP103" s="813"/>
      <c r="XQ103" s="813"/>
      <c r="XR103" s="813"/>
      <c r="XS103" s="813"/>
      <c r="XT103" s="813"/>
      <c r="XU103" s="813"/>
      <c r="XV103" s="813"/>
      <c r="XW103" s="813"/>
      <c r="XX103" s="813"/>
      <c r="XY103" s="813"/>
      <c r="XZ103" s="813"/>
      <c r="YA103" s="813"/>
      <c r="YB103" s="813"/>
      <c r="YC103" s="813"/>
      <c r="YD103" s="813"/>
      <c r="YE103" s="813"/>
      <c r="YF103" s="813"/>
      <c r="YG103" s="813"/>
      <c r="YH103" s="813"/>
      <c r="YI103" s="813"/>
      <c r="YJ103" s="813"/>
      <c r="YK103" s="813"/>
      <c r="YL103" s="813"/>
      <c r="YM103" s="813"/>
      <c r="YN103" s="813"/>
      <c r="YO103" s="813"/>
      <c r="YP103" s="813"/>
      <c r="YQ103" s="813"/>
      <c r="YR103" s="813"/>
      <c r="YS103" s="813"/>
      <c r="YT103" s="813"/>
      <c r="YU103" s="813"/>
      <c r="YV103" s="1161"/>
      <c r="YW103" s="1163"/>
      <c r="YX103" s="821"/>
      <c r="YY103" s="3624"/>
      <c r="YZ103" s="3817"/>
      <c r="ZA103" s="3818"/>
      <c r="ZB103" s="813"/>
      <c r="ZC103" s="821"/>
      <c r="ZD103" s="821"/>
      <c r="ZE103" s="824"/>
      <c r="ZF103" s="821"/>
      <c r="ZG103" s="821"/>
      <c r="ZH103" s="2312"/>
      <c r="ZI103" s="2168"/>
      <c r="ZJ103" s="2168"/>
      <c r="ZK103" s="2695"/>
      <c r="ZL103" s="2168"/>
      <c r="ZM103" s="2168"/>
      <c r="ZN103" s="2708"/>
      <c r="ZO103" s="2708"/>
      <c r="ZP103" s="2574"/>
      <c r="ZQ103" s="2575"/>
      <c r="ZR103" s="2709"/>
      <c r="ZS103" s="2710"/>
      <c r="ZT103" s="3818"/>
      <c r="ZU103" s="3818"/>
      <c r="ZV103" s="3818"/>
      <c r="ZW103" s="3818"/>
      <c r="ZX103" s="3818"/>
      <c r="ZY103" s="3818"/>
      <c r="ZZ103" s="3818"/>
      <c r="AAA103" s="3818"/>
      <c r="AAB103" s="3818"/>
      <c r="AAC103" s="3818"/>
      <c r="AAD103" s="3818"/>
      <c r="AAE103" s="3818"/>
      <c r="AAF103" s="2725"/>
      <c r="AAG103" s="2708"/>
      <c r="AAH103" s="2708"/>
      <c r="AAI103" s="2726"/>
      <c r="AAJ103" s="2574"/>
      <c r="AAK103" s="2709"/>
      <c r="AAL103" s="2575"/>
      <c r="AAM103" s="2709"/>
      <c r="AAN103" s="811"/>
      <c r="AAO103" s="820"/>
      <c r="AAP103" s="811"/>
      <c r="AAQ103" s="828"/>
      <c r="AAR103" s="813"/>
      <c r="AAS103" s="821"/>
      <c r="AAT103" s="813"/>
      <c r="AAU103" s="821"/>
      <c r="AAV103" s="813"/>
      <c r="AAW103" s="821"/>
      <c r="AAX103" s="813"/>
      <c r="AAY103" s="821"/>
      <c r="AAZ103" s="813"/>
      <c r="ABA103" s="813"/>
      <c r="ABB103" s="813"/>
      <c r="ABC103" s="813"/>
      <c r="ABD103" s="813"/>
      <c r="ABE103" s="813"/>
      <c r="ABF103" s="813"/>
      <c r="ABG103" s="813"/>
      <c r="ABH103" s="813"/>
      <c r="ABI103" s="813"/>
      <c r="ABJ103" s="813"/>
      <c r="ABK103" s="813"/>
      <c r="ABL103" s="813"/>
      <c r="ABM103" s="813"/>
      <c r="ABN103" s="813"/>
      <c r="ABO103" s="813"/>
      <c r="ABP103" s="824"/>
      <c r="ABQ103" s="813"/>
      <c r="ABR103" s="813"/>
      <c r="ABS103" s="813"/>
      <c r="ABT103" s="813"/>
      <c r="ABU103" s="813"/>
      <c r="ABV103" s="813"/>
      <c r="ABW103" s="813"/>
      <c r="ABX103" s="813"/>
      <c r="ABY103" s="813"/>
      <c r="ABZ103" s="813"/>
      <c r="ACA103" s="821"/>
      <c r="ACB103" s="813"/>
      <c r="ACC103" s="813"/>
      <c r="ACD103" s="813"/>
      <c r="ACE103" s="813"/>
      <c r="ACF103" s="813"/>
      <c r="ACG103" s="813"/>
      <c r="ACH103" s="813"/>
      <c r="ACI103" s="813"/>
      <c r="ACJ103" s="813"/>
      <c r="ACK103" s="821"/>
      <c r="ACL103" s="813"/>
      <c r="ACM103" s="813"/>
      <c r="ACN103" s="813"/>
      <c r="ACO103" s="813"/>
      <c r="ACP103" s="813"/>
      <c r="ACQ103" s="813"/>
      <c r="ACR103" s="813"/>
      <c r="ACS103" s="821"/>
      <c r="ACT103" s="813"/>
      <c r="ACU103" s="813"/>
      <c r="ACV103" s="813"/>
      <c r="ACW103" s="813"/>
      <c r="ACX103" s="813"/>
      <c r="ACY103" s="813"/>
      <c r="ACZ103" s="813"/>
      <c r="ADA103" s="813"/>
      <c r="ADB103" s="813"/>
      <c r="ADC103" s="821"/>
      <c r="ADD103" s="813"/>
      <c r="ADE103" s="813"/>
      <c r="ADF103" s="813"/>
      <c r="ADG103" s="813"/>
      <c r="ADH103" s="813"/>
      <c r="ADI103" s="821"/>
      <c r="ADJ103" s="813"/>
      <c r="ADK103" s="813"/>
      <c r="ADL103" s="813"/>
      <c r="ADM103" s="813"/>
      <c r="ADN103" s="813"/>
      <c r="ADO103" s="813"/>
      <c r="ADP103" s="813"/>
      <c r="ADQ103" s="813"/>
      <c r="ADR103" s="813"/>
      <c r="ADS103" s="821"/>
      <c r="ADT103" s="813"/>
      <c r="ADU103" s="813"/>
      <c r="ADV103" s="813"/>
      <c r="ADW103" s="813"/>
      <c r="ADX103" s="813"/>
      <c r="ADY103" s="821"/>
      <c r="ADZ103" s="823"/>
      <c r="AEA103" s="813"/>
      <c r="AEB103" s="813"/>
      <c r="AEC103" s="821"/>
      <c r="AED103" s="813"/>
      <c r="AEE103" s="813"/>
      <c r="AEF103" s="821"/>
      <c r="AEG103" s="813"/>
      <c r="AEH103" s="813"/>
      <c r="AEI103" s="2420"/>
      <c r="AEJ103" s="813"/>
      <c r="AEK103" s="813"/>
      <c r="AEL103" s="821"/>
      <c r="AEM103" s="813"/>
      <c r="AEN103" s="813"/>
      <c r="AEO103" s="813"/>
      <c r="AEP103" s="2168"/>
      <c r="AEQ103" s="2168"/>
      <c r="AER103" s="2168"/>
      <c r="AES103" s="2168"/>
      <c r="AET103" s="2168"/>
      <c r="AEU103" s="2168"/>
      <c r="AEV103" s="2168"/>
      <c r="AEW103" s="2168"/>
      <c r="AEX103" s="2168"/>
      <c r="AEY103" s="2168"/>
      <c r="AEZ103" s="2168"/>
      <c r="AFA103" s="2168"/>
      <c r="AFB103" s="2168"/>
      <c r="AFC103" s="2168"/>
      <c r="AFD103" s="2168"/>
      <c r="AFE103" s="2168"/>
      <c r="AFF103" s="2168"/>
      <c r="AFG103" s="2168"/>
      <c r="AFH103" s="2168"/>
      <c r="AFI103" s="2168"/>
      <c r="AFJ103" s="2168"/>
      <c r="AFK103" s="2168"/>
      <c r="AFL103" s="2168"/>
      <c r="AFM103" s="2168"/>
      <c r="AFN103" s="813"/>
      <c r="AFO103" s="813"/>
      <c r="AFP103" s="813"/>
      <c r="AFQ103" s="813"/>
      <c r="AFR103" s="813"/>
      <c r="AFS103" s="813"/>
      <c r="AFT103" s="813"/>
      <c r="AFU103" s="813"/>
      <c r="AFV103" s="813"/>
      <c r="AFW103" s="813"/>
      <c r="AFX103" s="813"/>
      <c r="AFY103" s="813"/>
      <c r="AFZ103" s="813"/>
      <c r="AGA103" s="813"/>
      <c r="AGB103" s="813"/>
      <c r="AGC103" s="813"/>
      <c r="AGD103" s="813"/>
      <c r="AGE103" s="813"/>
      <c r="AGF103" s="813"/>
      <c r="AGG103" s="813"/>
      <c r="AGH103" s="813"/>
      <c r="AGI103" s="813"/>
      <c r="AGJ103" s="813"/>
      <c r="AGK103" s="813"/>
      <c r="AGL103" s="813"/>
      <c r="AGM103" s="813"/>
      <c r="AGN103" s="813"/>
      <c r="AGO103" s="813"/>
      <c r="AGP103" s="813"/>
      <c r="AGQ103" s="813"/>
      <c r="AGR103" s="813"/>
      <c r="AGS103" s="813"/>
      <c r="AGT103" s="813"/>
      <c r="AGU103" s="813"/>
      <c r="AGV103" s="813"/>
      <c r="AGW103" s="813"/>
      <c r="AGX103" s="813"/>
      <c r="AGY103" s="813"/>
      <c r="AGZ103" s="813"/>
      <c r="AHA103" s="813"/>
      <c r="AHB103" s="813"/>
      <c r="AHC103" s="813"/>
      <c r="AHD103" s="813"/>
      <c r="AHE103" s="813"/>
      <c r="AHF103" s="813"/>
      <c r="AHG103" s="813"/>
      <c r="AHH103" s="813"/>
      <c r="AHI103" s="813"/>
      <c r="AHJ103" s="813"/>
      <c r="AHK103" s="813"/>
      <c r="AHL103" s="813"/>
      <c r="AHM103" s="813"/>
      <c r="AHN103" s="813"/>
      <c r="AHO103" s="813"/>
      <c r="AHP103" s="813"/>
      <c r="AHQ103" s="813"/>
      <c r="AHR103" s="813"/>
      <c r="AHS103" s="813"/>
      <c r="AHT103" s="813"/>
      <c r="AHU103" s="813"/>
      <c r="AHV103" s="813"/>
      <c r="AHW103" s="813"/>
      <c r="AHX103" s="813"/>
      <c r="AHY103" s="813"/>
      <c r="AHZ103" s="813"/>
      <c r="AIA103" s="813"/>
      <c r="AIB103" s="2737"/>
      <c r="AIC103" s="824"/>
      <c r="AID103" s="813"/>
      <c r="AIE103" s="813"/>
      <c r="AIF103" s="824"/>
      <c r="AIG103" s="813"/>
      <c r="AIH103" s="813"/>
      <c r="AII103" s="813"/>
      <c r="AIJ103" s="813"/>
      <c r="AIK103" s="813"/>
      <c r="AIL103" s="1173"/>
      <c r="AIM103" s="1177"/>
      <c r="AIN103" s="1017"/>
      <c r="AIO103" s="813"/>
      <c r="AIP103" s="813"/>
      <c r="AIQ103" s="813"/>
      <c r="AIR103" s="1173"/>
      <c r="AIS103" s="1177"/>
      <c r="AIT103" s="1017"/>
      <c r="AIU103" s="813"/>
      <c r="AIV103" s="813"/>
      <c r="AIW103" s="813"/>
      <c r="AIX103" s="1173"/>
      <c r="AIY103" s="1177"/>
      <c r="AIZ103" s="1017"/>
      <c r="AJA103" s="813"/>
      <c r="AJB103" s="813"/>
      <c r="AJC103" s="813"/>
      <c r="AJD103" s="824"/>
      <c r="AJE103" s="813"/>
      <c r="AJF103" s="813"/>
      <c r="AJG103" s="813"/>
      <c r="AJH103" s="813"/>
      <c r="AJI103" s="813"/>
      <c r="AJJ103" s="3811"/>
      <c r="AJK103" s="3812"/>
      <c r="AJL103" s="3812"/>
      <c r="AJM103" s="813"/>
      <c r="AJN103" s="813"/>
      <c r="AJO103" s="813"/>
      <c r="AJP103" s="3623"/>
      <c r="AJQ103" s="3624"/>
      <c r="AJR103" s="3624"/>
      <c r="AJS103" s="813"/>
      <c r="AJT103" s="813"/>
      <c r="AJU103" s="813"/>
      <c r="AJV103" s="1181"/>
      <c r="AJW103" s="1177"/>
      <c r="AJX103" s="1177"/>
      <c r="AJY103" s="1177"/>
      <c r="AJZ103" s="1177"/>
      <c r="AKA103" s="1177"/>
      <c r="AKB103" s="1177"/>
      <c r="AKC103" s="1177"/>
      <c r="AKD103" s="1177"/>
      <c r="AKE103" s="1177"/>
      <c r="AKF103" s="1177"/>
      <c r="AKG103" s="1015"/>
      <c r="AKH103" s="831"/>
      <c r="AKI103" s="831"/>
      <c r="AKJ103" s="831"/>
      <c r="AKK103" s="831"/>
      <c r="AKL103" s="831"/>
      <c r="AKM103" s="831"/>
      <c r="AKN103" s="831"/>
      <c r="AKO103" s="831"/>
      <c r="AKP103" s="831"/>
      <c r="AKQ103" s="831"/>
      <c r="AKR103" s="831"/>
      <c r="AKS103" s="813"/>
      <c r="AKT103" s="824"/>
      <c r="AKU103" s="813"/>
      <c r="AKV103" s="813"/>
      <c r="AKW103" s="813"/>
      <c r="AKX103" s="813"/>
      <c r="AKY103" s="813"/>
      <c r="AKZ103" s="813"/>
      <c r="ALA103" s="813"/>
      <c r="ALB103" s="813"/>
      <c r="ALC103" s="813"/>
      <c r="ALD103" s="813"/>
      <c r="ALE103" s="813"/>
      <c r="ALF103" s="813"/>
      <c r="ALG103" s="813"/>
      <c r="ALH103" s="813"/>
      <c r="ALI103" s="813"/>
      <c r="ALJ103" s="824"/>
      <c r="ALK103" s="813"/>
      <c r="ALL103" s="813"/>
      <c r="ALM103" s="813"/>
      <c r="ALN103" s="813"/>
      <c r="ALO103" s="813"/>
      <c r="ALP103" s="813"/>
      <c r="ALQ103" s="823"/>
      <c r="ALR103" s="821"/>
      <c r="ALS103" s="821"/>
      <c r="ALT103" s="821"/>
      <c r="ALU103" s="821"/>
      <c r="ALV103" s="821"/>
      <c r="ALW103" s="1014"/>
      <c r="ALX103" s="824"/>
      <c r="ALY103" s="813"/>
      <c r="ALZ103" s="813"/>
      <c r="AMA103" s="813"/>
      <c r="AMB103" s="813"/>
      <c r="AMC103" s="813"/>
      <c r="AMD103" s="813"/>
      <c r="AME103" s="813"/>
      <c r="AMF103" s="813"/>
      <c r="AMG103" s="813"/>
      <c r="AMH103" s="813"/>
      <c r="AMI103" s="813"/>
      <c r="AMJ103" s="813"/>
      <c r="AMK103" s="813"/>
      <c r="AML103" s="824"/>
      <c r="AMM103" s="813"/>
      <c r="AMN103" s="813"/>
      <c r="AMO103" s="824"/>
      <c r="AMP103" s="813"/>
      <c r="AMQ103" s="813"/>
      <c r="AMR103" s="813"/>
      <c r="AMS103" s="813"/>
      <c r="AMT103" s="1015"/>
      <c r="AMU103" s="824"/>
      <c r="AMV103" s="813"/>
      <c r="AMW103" s="813"/>
      <c r="AMX103" s="824"/>
      <c r="AMY103" s="813"/>
      <c r="AMZ103" s="813"/>
      <c r="ANA103" s="813"/>
      <c r="ANB103" s="813"/>
      <c r="ANC103" s="813"/>
      <c r="AND103" s="1207"/>
      <c r="ANE103" s="1208"/>
      <c r="ANF103" s="1208"/>
      <c r="ANG103" s="1208"/>
      <c r="ANH103" s="813"/>
      <c r="ANI103" s="813"/>
      <c r="ANJ103" s="813"/>
      <c r="ANK103" s="813"/>
      <c r="ANL103" s="813"/>
      <c r="ANM103" s="813"/>
      <c r="ANN103" s="824"/>
      <c r="ANO103" s="813"/>
      <c r="ANP103" s="813"/>
      <c r="ANQ103" s="813"/>
      <c r="ANR103" s="813"/>
      <c r="ANS103" s="813"/>
      <c r="ANT103" s="813"/>
      <c r="ANU103" s="813"/>
      <c r="ANV103" s="813"/>
      <c r="ANW103" s="813"/>
      <c r="ANX103" s="824"/>
      <c r="ANY103" s="821"/>
      <c r="ANZ103" s="1095"/>
      <c r="AOA103" s="821"/>
      <c r="AOB103" s="1095"/>
      <c r="AOC103" s="821"/>
      <c r="AOD103" s="1095"/>
      <c r="AOE103" s="1014"/>
      <c r="AOF103" s="2708"/>
      <c r="AOG103" s="2708"/>
      <c r="AOH103" s="2726"/>
      <c r="AOI103" s="2708"/>
      <c r="AOJ103" s="2708"/>
      <c r="AOK103" s="2726"/>
      <c r="AOL103" s="2708"/>
      <c r="AOM103" s="2708"/>
      <c r="AON103" s="2726"/>
      <c r="AOO103" s="2708"/>
      <c r="AOP103" s="2708"/>
      <c r="AOQ103" s="2726"/>
      <c r="AOR103" s="824"/>
      <c r="AOS103" s="813"/>
      <c r="AOT103" s="813"/>
      <c r="AOU103" s="813"/>
      <c r="AOV103" s="813"/>
      <c r="AOW103" s="813"/>
      <c r="AOX103" s="813"/>
      <c r="AOY103" s="813"/>
      <c r="AOZ103" s="813"/>
      <c r="APA103" s="813"/>
      <c r="APB103" s="824"/>
      <c r="APC103" s="813"/>
      <c r="APD103" s="813"/>
      <c r="APE103" s="813"/>
      <c r="APF103" s="813"/>
      <c r="APG103" s="813"/>
      <c r="APH103" s="813"/>
      <c r="API103" s="813"/>
      <c r="APJ103" s="813"/>
      <c r="APK103" s="813"/>
      <c r="APL103" s="813"/>
      <c r="APM103" s="813"/>
      <c r="APN103" s="813"/>
      <c r="APO103" s="813"/>
      <c r="APP103" s="813"/>
      <c r="APQ103" s="813"/>
      <c r="APR103" s="823"/>
      <c r="APS103" s="821"/>
      <c r="APT103" s="821"/>
      <c r="APU103" s="813"/>
      <c r="APV103" s="813"/>
      <c r="APW103" s="813"/>
      <c r="APX103" s="813"/>
      <c r="APY103" s="813"/>
      <c r="APZ103" s="813"/>
      <c r="AQA103" s="813"/>
      <c r="AQB103" s="813"/>
      <c r="AQC103" s="813"/>
      <c r="AQD103" s="813"/>
      <c r="AQE103" s="813"/>
      <c r="AQF103" s="813"/>
      <c r="AQG103" s="813"/>
      <c r="AQH103" s="813"/>
      <c r="AQI103" s="813"/>
      <c r="AQJ103" s="813"/>
      <c r="AQK103" s="813"/>
      <c r="AQL103" s="813"/>
      <c r="AQM103" s="987"/>
      <c r="AQN103" s="821"/>
      <c r="AQO103" s="821"/>
      <c r="AQP103" s="821"/>
      <c r="AQQ103" s="821"/>
      <c r="AQR103" s="821"/>
      <c r="AQS103" s="1017"/>
      <c r="AQT103" s="1177"/>
      <c r="AQU103" s="1017"/>
      <c r="AQV103" s="1017"/>
      <c r="AQW103" s="1017"/>
      <c r="AQX103" s="1177"/>
      <c r="AQY103" s="1017"/>
      <c r="AQZ103" s="1017"/>
      <c r="ARA103" s="1017"/>
      <c r="ARB103" s="1017"/>
      <c r="ARC103" s="1017"/>
      <c r="ARD103" s="1017"/>
      <c r="ARE103" s="1017"/>
      <c r="ARF103" s="1017"/>
      <c r="ARG103" s="1177"/>
      <c r="ARH103" s="1017"/>
      <c r="ARI103" s="821"/>
      <c r="ARJ103" s="831"/>
      <c r="ARK103" s="821"/>
      <c r="ARL103" s="1017"/>
      <c r="ARM103" s="821"/>
      <c r="ARN103" s="813"/>
      <c r="ARO103" s="813"/>
      <c r="ARP103" s="810"/>
      <c r="ARQ103" s="820"/>
      <c r="ARR103" s="811"/>
      <c r="ARS103" s="815"/>
      <c r="ART103" s="821"/>
      <c r="ARU103" s="821"/>
      <c r="ARV103" s="821" t="s">
        <v>31</v>
      </c>
      <c r="ARW103" s="821" t="s">
        <v>31</v>
      </c>
      <c r="ARX103" s="1036" t="s">
        <v>31</v>
      </c>
      <c r="ARY103" s="813"/>
      <c r="ARZ103" s="821"/>
      <c r="ASA103" s="821"/>
      <c r="ASB103" s="813"/>
      <c r="ASC103" s="813"/>
      <c r="ASD103" s="813"/>
      <c r="ASE103" s="813"/>
      <c r="ASF103" s="813"/>
      <c r="ASG103" s="813"/>
      <c r="ASH103" s="813"/>
      <c r="ASI103" s="813"/>
      <c r="ASJ103" s="813"/>
      <c r="ASK103" s="813"/>
      <c r="ASL103" s="813"/>
      <c r="ASM103" s="821"/>
      <c r="ASN103" s="821"/>
      <c r="ASO103" s="821"/>
      <c r="ASP103" s="821"/>
      <c r="ASQ103" s="821"/>
      <c r="ASR103" s="821"/>
      <c r="ASS103" s="821"/>
      <c r="AST103" s="821"/>
      <c r="ASU103" s="821"/>
      <c r="ASV103" s="821"/>
      <c r="ASW103" s="813"/>
      <c r="ASX103" s="813"/>
      <c r="ASY103" s="813"/>
      <c r="ASZ103" s="813"/>
      <c r="ATA103" s="813"/>
      <c r="ATB103" s="813"/>
      <c r="ATC103" s="813"/>
      <c r="ATD103" s="813"/>
      <c r="ATE103" s="813"/>
      <c r="ATF103" s="821"/>
      <c r="ATG103" s="821"/>
      <c r="ATH103" s="821"/>
      <c r="ATI103" s="821"/>
      <c r="ATJ103" s="821"/>
      <c r="ATK103" s="821"/>
      <c r="ATL103" s="821"/>
      <c r="ATM103" s="821"/>
      <c r="ATN103" s="821"/>
      <c r="ATO103" s="821"/>
      <c r="ATP103" s="813"/>
      <c r="ATQ103" s="813"/>
      <c r="ATR103" s="813"/>
      <c r="ATS103" s="813"/>
      <c r="ATT103" s="813"/>
      <c r="ATU103" s="813"/>
      <c r="ATV103" s="813"/>
      <c r="ATW103" s="813"/>
      <c r="ATX103" s="813"/>
      <c r="ATY103" s="821"/>
      <c r="ATZ103" s="821"/>
      <c r="AUA103" s="821"/>
      <c r="AUB103" s="821"/>
      <c r="AUC103" s="821"/>
      <c r="AUD103" s="821"/>
      <c r="AUE103" s="821"/>
      <c r="AUF103" s="821"/>
      <c r="AUG103" s="821"/>
      <c r="AUH103" s="821"/>
      <c r="AUI103" s="813"/>
      <c r="AUJ103" s="813"/>
      <c r="AUK103" s="810"/>
      <c r="AUL103" s="811"/>
      <c r="AUM103" s="811"/>
      <c r="AUN103" s="811"/>
      <c r="AUO103" s="811"/>
      <c r="AUP103" s="815"/>
      <c r="AUQ103" s="813"/>
      <c r="AUR103" s="813"/>
      <c r="AUS103" s="813"/>
      <c r="AUT103" s="813"/>
      <c r="AUU103" s="813"/>
      <c r="AUV103" s="813"/>
      <c r="AUW103" s="813"/>
      <c r="AUX103" s="813"/>
      <c r="AUY103" s="813"/>
      <c r="AUZ103" s="813"/>
      <c r="AVA103" s="813"/>
      <c r="AVB103" s="813"/>
      <c r="AVC103" s="813"/>
      <c r="AVD103" s="813"/>
      <c r="AVE103" s="813"/>
      <c r="AVF103" s="813"/>
      <c r="AVG103" s="811"/>
      <c r="AVH103" s="813"/>
      <c r="AVI103" s="813"/>
      <c r="AVJ103" s="813"/>
      <c r="AVK103" s="813"/>
      <c r="AVL103" s="824"/>
      <c r="AVM103" s="813"/>
      <c r="AVN103" s="821"/>
      <c r="AVO103" s="813"/>
      <c r="AVP103" s="813"/>
      <c r="AVQ103" s="821"/>
      <c r="AVR103" s="813"/>
      <c r="AVS103" s="813"/>
      <c r="AVT103" s="821"/>
      <c r="AVU103" s="813"/>
      <c r="AVV103" s="813"/>
      <c r="AVW103" s="821"/>
      <c r="AVX103" s="813"/>
      <c r="AVY103" s="1014"/>
      <c r="AVZ103" s="824"/>
      <c r="AWA103" s="813"/>
      <c r="AWB103" s="821"/>
      <c r="AWC103" s="813"/>
      <c r="AWD103" s="813"/>
      <c r="AWE103" s="821"/>
      <c r="AWF103" s="813"/>
      <c r="AWG103" s="813"/>
      <c r="AWH103" s="821"/>
      <c r="AWI103" s="823"/>
      <c r="AWJ103" s="821"/>
      <c r="AWK103" s="821"/>
      <c r="AWL103" s="821"/>
      <c r="AWM103" s="821"/>
      <c r="AWN103" s="821"/>
      <c r="AWO103" s="821"/>
      <c r="AWP103" s="821"/>
      <c r="AWQ103" s="821"/>
      <c r="AWR103" s="821"/>
      <c r="AWS103" s="824"/>
      <c r="AWT103" s="813"/>
      <c r="AWU103" s="813"/>
      <c r="AWV103" s="813"/>
      <c r="AWW103" s="813"/>
      <c r="AWX103" s="813"/>
      <c r="AWY103" s="813"/>
      <c r="AWZ103" s="813"/>
      <c r="AXA103" s="813"/>
      <c r="AXB103" s="813"/>
      <c r="AXC103" s="813"/>
      <c r="AXD103" s="813"/>
      <c r="AXE103" s="813"/>
      <c r="AXF103" s="813"/>
      <c r="AXG103" s="813"/>
      <c r="AXH103" s="813"/>
      <c r="AXI103" s="813"/>
      <c r="AXK103" s="2599"/>
      <c r="AXL103" s="2599"/>
      <c r="AXM103" s="2599"/>
      <c r="AXN103" s="2599"/>
      <c r="AXO103" s="2599"/>
      <c r="AXP103" s="2599"/>
      <c r="AXQ103" s="2026"/>
      <c r="AXR103" s="2026"/>
      <c r="AXS103" s="2026"/>
      <c r="AXT103" s="2026"/>
      <c r="AXU103" s="2026"/>
      <c r="AXV103" s="2026"/>
      <c r="AXW103" s="2026"/>
      <c r="AXX103" s="2026"/>
      <c r="AXY103" s="2026"/>
      <c r="AXZ103" s="2026"/>
      <c r="AYA103" s="2026"/>
      <c r="AYB103" s="2026"/>
      <c r="AYC103" s="2125"/>
      <c r="AYD103" s="2026"/>
      <c r="AYE103" s="2026"/>
      <c r="AYF103" s="2026"/>
      <c r="AYG103" s="2026"/>
      <c r="AYH103" s="2026"/>
      <c r="AYI103" s="2026"/>
      <c r="AYJ103" s="2026"/>
      <c r="AYK103" s="2026"/>
      <c r="AYL103" s="2026"/>
      <c r="AYM103" s="2026"/>
      <c r="AYN103" s="2026"/>
      <c r="AYO103" s="2026"/>
      <c r="AYP103" s="2026"/>
      <c r="AYQ103" s="2026"/>
      <c r="AYR103" s="2026"/>
      <c r="AYS103" s="2026"/>
      <c r="AYT103" s="2026"/>
      <c r="AYU103" s="2026"/>
      <c r="AYV103" s="2026"/>
      <c r="AYW103" s="2026"/>
      <c r="AYX103" s="2026"/>
      <c r="AYY103" s="2026"/>
      <c r="AYZ103" s="2026"/>
      <c r="AZA103" s="2026"/>
      <c r="AZB103" s="2026"/>
      <c r="AZC103" s="2026"/>
      <c r="AZD103" s="2026"/>
      <c r="AZE103" s="2026"/>
      <c r="AZF103" s="2026"/>
      <c r="AZG103" s="2026"/>
      <c r="AZH103" s="2026"/>
      <c r="AZI103" s="2026"/>
      <c r="AZJ103" s="2026"/>
      <c r="AZK103" s="2026"/>
      <c r="AZL103" s="2026"/>
      <c r="AZM103" s="2026"/>
      <c r="AZN103" s="2026"/>
      <c r="AZO103" s="2026"/>
      <c r="AZP103" s="2026"/>
      <c r="AZQ103" s="2026"/>
      <c r="AZR103" s="2026"/>
      <c r="AZS103" s="2026"/>
      <c r="AZT103" s="2026"/>
      <c r="AZU103" s="2026"/>
      <c r="AZV103" s="2026"/>
      <c r="AZW103" s="2026"/>
      <c r="AZX103" s="2026"/>
      <c r="AZY103" s="2125"/>
      <c r="AZZ103" s="2026"/>
      <c r="BAA103" s="2026"/>
      <c r="BAB103" s="2026"/>
      <c r="BAC103" s="2026"/>
      <c r="BAD103" s="2026"/>
      <c r="BAE103" s="2026"/>
      <c r="BAF103" s="2026"/>
      <c r="BAG103" s="2026"/>
      <c r="BAH103" s="2026"/>
      <c r="BAI103" s="2026"/>
      <c r="BAJ103" s="2026"/>
      <c r="BAK103" s="2125"/>
      <c r="BAL103" s="2026"/>
      <c r="BAM103" s="2026"/>
      <c r="BAN103" s="2026"/>
      <c r="BAO103" s="2026"/>
      <c r="BAP103" s="2026"/>
      <c r="BAQ103" s="2026"/>
      <c r="BAR103" s="2026"/>
      <c r="BAS103" s="2026"/>
      <c r="BAT103" s="2026"/>
      <c r="BAU103" s="2026"/>
      <c r="BAV103" s="2026"/>
      <c r="BAW103" s="4159"/>
      <c r="BAX103" s="4159"/>
      <c r="BAY103" s="4159"/>
      <c r="BAZ103" s="4159"/>
      <c r="BBA103" s="2026"/>
      <c r="BBB103" s="2026"/>
      <c r="BBC103" s="2026"/>
      <c r="BBD103" s="2026"/>
      <c r="BBE103" s="2125"/>
      <c r="BBF103" s="2026"/>
      <c r="BBG103" s="2026"/>
      <c r="BBH103" s="2026"/>
      <c r="BBI103" s="2026"/>
      <c r="BBJ103" s="2026"/>
      <c r="BBK103" s="2026"/>
      <c r="BBL103" s="2026"/>
      <c r="BBM103" s="2026"/>
      <c r="BBN103" s="2026"/>
      <c r="BBO103" s="2026"/>
      <c r="BBP103" s="2026"/>
      <c r="BBQ103" s="2125"/>
      <c r="BBR103" s="2026"/>
      <c r="BBS103" s="2026"/>
      <c r="BBT103" s="2026"/>
      <c r="BBU103" s="2026"/>
      <c r="BBV103" s="2026"/>
      <c r="BBW103" s="2026"/>
      <c r="BBX103" s="2026"/>
      <c r="BBY103" s="2026"/>
      <c r="BBZ103" s="2026"/>
      <c r="BCA103" s="2026"/>
      <c r="BCB103" s="2026"/>
      <c r="BCC103" s="2026"/>
      <c r="BCD103" s="2026"/>
      <c r="BCE103" s="2026"/>
      <c r="BCF103" s="2026"/>
      <c r="BCG103" s="2026"/>
      <c r="BCH103" s="2026"/>
      <c r="BCI103" s="2026"/>
      <c r="BCJ103" s="2026"/>
      <c r="BCK103" s="2026"/>
      <c r="BCL103" s="2026"/>
      <c r="BCM103" s="2026"/>
      <c r="BCN103" s="2026"/>
      <c r="BCO103" s="2026"/>
      <c r="BCP103" s="2026"/>
      <c r="BCQ103" s="2026"/>
      <c r="BCR103" s="2026"/>
      <c r="BCS103" s="2026"/>
      <c r="BCT103" s="2026"/>
      <c r="BCU103" s="2026"/>
      <c r="BCV103" s="2026"/>
      <c r="BCW103" s="2026"/>
      <c r="BCX103" s="2026"/>
      <c r="BCY103" s="2026"/>
      <c r="BCZ103" s="2026"/>
      <c r="BDA103" s="2026"/>
      <c r="BDB103" s="2026"/>
      <c r="BDC103" s="2026"/>
      <c r="BDD103" s="2026"/>
      <c r="BDE103" s="2026"/>
      <c r="BDF103" s="2026"/>
      <c r="BDG103" s="2026"/>
      <c r="BDH103" s="2026"/>
      <c r="BDI103" s="2026"/>
      <c r="BDJ103" s="2026"/>
      <c r="BDK103" s="2026"/>
      <c r="BDL103" s="2026"/>
      <c r="BDM103" s="2026"/>
      <c r="BDN103" s="2026"/>
      <c r="BDO103" s="2026"/>
      <c r="BDP103" s="2026"/>
      <c r="BDQ103" s="2026"/>
      <c r="BDR103" s="2026"/>
      <c r="BDS103" s="2026"/>
      <c r="BDT103" s="2026"/>
      <c r="BDU103" s="2026"/>
      <c r="BDV103" s="2026"/>
      <c r="BDW103" s="2026"/>
      <c r="BDX103" s="2026"/>
      <c r="BDY103" s="2026"/>
      <c r="BDZ103" s="2026"/>
      <c r="BEA103" s="2026"/>
      <c r="BEB103" s="2026"/>
      <c r="BEC103" s="2026"/>
      <c r="BED103" s="2026"/>
      <c r="BEE103" s="2026"/>
      <c r="BEF103" s="2026"/>
      <c r="BEG103" s="2026"/>
      <c r="BEH103" s="2026"/>
      <c r="BEI103" s="2026"/>
      <c r="BEJ103" s="2026"/>
      <c r="BEK103" s="2026"/>
      <c r="BEL103" s="2026"/>
      <c r="BEM103" s="2026"/>
      <c r="BEN103" s="2026"/>
      <c r="BEO103" s="2026"/>
      <c r="BEP103" s="2026"/>
      <c r="BEQ103" s="2026"/>
      <c r="BER103" s="2026"/>
      <c r="BES103" s="2026"/>
      <c r="BET103" s="2026"/>
      <c r="BEU103" s="2026"/>
      <c r="BEV103" s="2026"/>
      <c r="BEW103" s="2125"/>
      <c r="BEX103" s="2026"/>
      <c r="BEY103" s="2026"/>
      <c r="BEZ103" s="2026"/>
      <c r="BFA103" s="2026"/>
      <c r="BFB103" s="2026"/>
      <c r="BFC103" s="2026"/>
      <c r="BFD103" s="2026"/>
      <c r="BFE103" s="2026"/>
      <c r="BFF103" s="2026"/>
      <c r="BFG103" s="2026"/>
      <c r="BFH103" s="2026"/>
      <c r="BFI103" s="2600"/>
      <c r="BFJ103" s="2599"/>
      <c r="BFK103" s="2599"/>
      <c r="BFL103" s="2599"/>
      <c r="BFM103" s="2599"/>
      <c r="BFN103" s="2599"/>
      <c r="BFO103" s="2599"/>
      <c r="BFP103" s="2599"/>
      <c r="BFQ103" s="2599"/>
      <c r="BFR103" s="2599"/>
      <c r="BFS103" s="824"/>
      <c r="BFT103" s="813"/>
      <c r="BFU103" s="813"/>
      <c r="BFV103" s="813"/>
      <c r="BFW103" s="813"/>
      <c r="BFX103" s="813"/>
      <c r="BFY103" s="813"/>
      <c r="BFZ103" s="813"/>
      <c r="BGA103" s="813"/>
      <c r="BGB103" s="813"/>
      <c r="BGC103" s="824"/>
      <c r="BGD103" s="813"/>
      <c r="BGE103" s="813"/>
      <c r="BGF103" s="813"/>
      <c r="BGG103" s="813"/>
      <c r="BGH103" s="813"/>
      <c r="BGI103" s="813"/>
      <c r="BGJ103" s="813"/>
      <c r="BGK103" s="813"/>
      <c r="BGL103" s="813"/>
      <c r="BGM103" s="824"/>
      <c r="BGN103" s="813"/>
      <c r="BGO103" s="813"/>
      <c r="BGP103" s="813"/>
      <c r="BGQ103" s="813"/>
      <c r="BGR103" s="813"/>
      <c r="BGS103" s="813"/>
      <c r="BGT103" s="813"/>
      <c r="BGU103" s="813"/>
      <c r="BGV103" s="813"/>
      <c r="BGW103" s="824"/>
      <c r="BGX103" s="813"/>
      <c r="BGY103" s="813"/>
      <c r="BGZ103" s="813"/>
      <c r="BHA103" s="813"/>
      <c r="BHB103" s="813"/>
      <c r="BHC103" s="813"/>
      <c r="BHD103" s="813"/>
      <c r="BHE103" s="813"/>
      <c r="BHF103" s="813"/>
      <c r="BHG103" s="824"/>
      <c r="BHH103" s="813"/>
      <c r="BHI103" s="813"/>
      <c r="BHJ103" s="813"/>
      <c r="BHK103" s="813"/>
      <c r="BHL103" s="813"/>
      <c r="BHM103" s="813"/>
      <c r="BHN103" s="813"/>
      <c r="BHO103" s="813"/>
      <c r="BHP103" s="813"/>
      <c r="BHQ103" s="824"/>
      <c r="BHR103" s="813"/>
      <c r="BHS103" s="813"/>
      <c r="BHT103" s="813"/>
      <c r="BHU103" s="813"/>
      <c r="BHV103" s="813"/>
      <c r="BHW103" s="813"/>
      <c r="BHX103" s="813"/>
      <c r="BHY103" s="813"/>
      <c r="BHZ103" s="813"/>
      <c r="BIA103" s="824"/>
      <c r="BIB103" s="813"/>
      <c r="BIC103" s="813"/>
      <c r="BID103" s="813"/>
      <c r="BIE103" s="813"/>
      <c r="BIF103" s="813"/>
      <c r="BIG103" s="813"/>
      <c r="BIH103" s="824"/>
      <c r="BII103" s="813"/>
      <c r="BIJ103" s="813"/>
      <c r="BIK103" s="824"/>
      <c r="BIL103" s="813"/>
      <c r="BIM103" s="813"/>
      <c r="BIN103" s="813"/>
      <c r="BIO103" s="824"/>
      <c r="BIP103" s="813"/>
      <c r="BIQ103" s="813"/>
      <c r="BIR103" s="813"/>
      <c r="BIS103" s="813"/>
      <c r="BIT103" s="813"/>
      <c r="BIU103" s="813"/>
      <c r="BIV103" s="813"/>
      <c r="BIW103" s="813"/>
      <c r="BIX103" s="813"/>
      <c r="BIY103" s="813"/>
      <c r="BIZ103" s="813"/>
      <c r="BJA103" s="2601"/>
      <c r="BJB103" s="2601"/>
      <c r="BJC103" s="2602"/>
      <c r="BJD103" s="2602"/>
      <c r="BJE103" s="2603"/>
      <c r="BJF103" s="2603"/>
      <c r="BJG103" s="2603"/>
      <c r="BJH103" s="2603"/>
      <c r="BJI103" s="2603"/>
      <c r="BJJ103" s="2603"/>
      <c r="BJK103" s="2604"/>
      <c r="BJL103" s="2601"/>
      <c r="BJM103" s="2602"/>
      <c r="BJN103" s="2602"/>
      <c r="BJO103" s="2602"/>
      <c r="BJP103" s="2604"/>
      <c r="BJQ103" s="2601"/>
      <c r="BJR103" s="2602"/>
      <c r="BJS103" s="2602"/>
      <c r="BJT103" s="2602"/>
      <c r="BJU103" s="2604"/>
      <c r="BJV103" s="824"/>
      <c r="BJW103" s="813"/>
      <c r="BJX103" s="1207"/>
      <c r="BJY103" s="1208"/>
      <c r="BJZ103" s="1208"/>
      <c r="BKA103" s="1208"/>
      <c r="BKB103" s="1208"/>
      <c r="BKC103" s="1208"/>
      <c r="BKD103" s="1208"/>
      <c r="BKE103" s="1208"/>
      <c r="BKF103" s="1208"/>
      <c r="BKG103" s="1208"/>
      <c r="BKH103" s="1208"/>
      <c r="BKI103" s="1208"/>
      <c r="BKJ103" s="1208"/>
      <c r="BKK103" s="1208"/>
      <c r="BKL103" s="1208"/>
      <c r="BKM103" s="1208"/>
      <c r="BKN103" s="1208"/>
      <c r="BKO103" s="1208"/>
      <c r="BKP103" s="1208"/>
      <c r="BKQ103" s="1208"/>
      <c r="BKR103" s="1208"/>
      <c r="BKS103" s="1208"/>
      <c r="BKT103" s="1208"/>
      <c r="BKU103" s="1208"/>
      <c r="BKV103" s="1208"/>
      <c r="BKW103" s="1208"/>
      <c r="BKX103" s="1208"/>
      <c r="BKY103" s="1208"/>
      <c r="BKZ103" s="1208"/>
      <c r="BLA103" s="1208"/>
      <c r="BLB103" s="2601"/>
      <c r="BLC103" s="2601"/>
      <c r="BLD103" s="2604"/>
      <c r="BLE103" s="2601"/>
      <c r="BLF103" s="2601"/>
      <c r="BLG103" s="2604"/>
      <c r="BLH103" s="2601"/>
      <c r="BLI103" s="2601"/>
      <c r="BLJ103" s="2604"/>
      <c r="BLK103" s="2601"/>
      <c r="BLL103" s="2601"/>
      <c r="BLM103" s="2604"/>
      <c r="BLN103" s="2601"/>
      <c r="BLO103" s="2601"/>
      <c r="BLP103" s="2604"/>
      <c r="BLQ103" s="2601"/>
      <c r="BLR103" s="2601"/>
      <c r="BLS103" s="2604"/>
      <c r="BLT103" s="2600"/>
      <c r="BLU103" s="2599"/>
      <c r="BLV103" s="2605"/>
      <c r="BLW103" s="2601"/>
      <c r="BLX103" s="2601"/>
      <c r="BLY103" s="2604"/>
      <c r="BLZ103" s="2758"/>
      <c r="BMA103" s="2759"/>
      <c r="BMB103" s="2759"/>
      <c r="BMC103" s="2758"/>
      <c r="BMD103" s="2759"/>
      <c r="BME103" s="2759"/>
      <c r="BMF103" s="2758"/>
      <c r="BMG103" s="2759"/>
      <c r="BMH103" s="2759"/>
      <c r="BMI103" s="2758"/>
      <c r="BMJ103" s="2759"/>
      <c r="BMK103" s="2759"/>
      <c r="BML103" s="2758"/>
      <c r="BMM103" s="2759"/>
      <c r="BMN103" s="2759"/>
      <c r="BMO103" s="2758"/>
      <c r="BMP103" s="2759"/>
      <c r="BMQ103" s="2759"/>
      <c r="BMR103" s="2758"/>
      <c r="BMS103" s="2759"/>
      <c r="BMT103" s="2759"/>
      <c r="BMU103" s="2758"/>
      <c r="BMV103" s="2759"/>
      <c r="BMW103" s="2759"/>
      <c r="BMX103" s="2758"/>
      <c r="BMY103" s="2759"/>
      <c r="BMZ103" s="2759"/>
      <c r="BNA103" s="2758"/>
      <c r="BNB103" s="2759"/>
      <c r="BNC103" s="2759"/>
      <c r="BND103" s="2758"/>
      <c r="BNE103" s="2759"/>
      <c r="BNF103" s="2759"/>
      <c r="BNG103" s="2758"/>
      <c r="BNH103" s="2759"/>
      <c r="BNI103" s="2759"/>
      <c r="BNJ103" s="2758"/>
      <c r="BNK103" s="2759"/>
      <c r="BNL103" s="2759"/>
      <c r="BNM103" s="2758"/>
      <c r="BNN103" s="2759"/>
      <c r="BNO103" s="2759"/>
      <c r="BNQ103" s="2759"/>
      <c r="BNR103" s="2759"/>
      <c r="BNS103" s="2759"/>
      <c r="BNT103" s="2759"/>
      <c r="BNU103" s="2759"/>
      <c r="BNV103" s="2759"/>
      <c r="BNW103" s="2759"/>
    </row>
    <row r="104" spans="1:1739" ht="13" x14ac:dyDescent="0.2">
      <c r="A104" s="810"/>
      <c r="B104" s="811"/>
      <c r="C104" s="811"/>
      <c r="D104" s="811"/>
      <c r="E104" s="811">
        <v>10</v>
      </c>
      <c r="F104" s="812" t="s">
        <v>1923</v>
      </c>
      <c r="G104" s="813"/>
      <c r="H104" s="1150"/>
      <c r="I104" s="811"/>
      <c r="J104" s="813"/>
      <c r="K104" s="816"/>
      <c r="L104" s="811"/>
      <c r="M104" s="811"/>
      <c r="N104" s="813"/>
      <c r="O104" s="816"/>
      <c r="P104" s="811"/>
      <c r="Q104" s="811"/>
      <c r="R104" s="813"/>
      <c r="S104" s="816"/>
      <c r="T104" s="811"/>
      <c r="U104" s="813"/>
      <c r="V104" s="816"/>
      <c r="W104" s="812"/>
      <c r="X104" s="811"/>
      <c r="Y104" s="813"/>
      <c r="Z104" s="816"/>
      <c r="AA104" s="812"/>
      <c r="AB104" s="811"/>
      <c r="AC104" s="813"/>
      <c r="AD104" s="817"/>
      <c r="AE104" s="815"/>
      <c r="AF104" s="816"/>
      <c r="AG104" s="812"/>
      <c r="AH104" s="815"/>
      <c r="AI104" s="810"/>
      <c r="AJ104" s="812"/>
      <c r="AK104" s="815"/>
      <c r="AL104" s="816"/>
      <c r="AM104" s="812"/>
      <c r="AN104" s="812"/>
      <c r="AP104" s="822"/>
      <c r="AQ104" s="815"/>
      <c r="AR104" s="810"/>
      <c r="AS104" s="815"/>
      <c r="AT104" s="810"/>
      <c r="AU104" s="815"/>
      <c r="AV104" s="816"/>
      <c r="AW104" s="821"/>
      <c r="AX104" s="820"/>
      <c r="AY104" s="821"/>
      <c r="AZ104" s="816"/>
      <c r="BA104" s="2541"/>
      <c r="BB104" s="2547"/>
      <c r="BC104" s="2535"/>
      <c r="BD104" s="816"/>
      <c r="BE104" s="811"/>
      <c r="BF104" s="815"/>
      <c r="BG104" s="816"/>
      <c r="BH104" s="811"/>
      <c r="BI104" s="815"/>
      <c r="BJ104" s="816"/>
      <c r="BK104" s="811"/>
      <c r="BL104" s="815"/>
      <c r="BM104" s="816"/>
      <c r="BN104" s="811"/>
      <c r="BO104" s="815"/>
      <c r="BP104" s="816"/>
      <c r="BQ104" s="811"/>
      <c r="BR104" s="815"/>
      <c r="BS104" s="4156"/>
      <c r="BT104" s="4157"/>
      <c r="BU104" s="4158"/>
      <c r="BV104" s="816"/>
      <c r="BW104" s="811"/>
      <c r="BX104" s="815"/>
      <c r="BY104" s="816"/>
      <c r="BZ104" s="811"/>
      <c r="CA104" s="815"/>
      <c r="CB104" s="816"/>
      <c r="CC104" s="811"/>
      <c r="CD104" s="815"/>
      <c r="CE104" s="3826"/>
      <c r="CF104" s="3827"/>
      <c r="CG104" s="3828"/>
      <c r="CH104" s="816"/>
      <c r="CI104" s="811"/>
      <c r="CJ104" s="815"/>
      <c r="CK104" s="816"/>
      <c r="CL104" s="811"/>
      <c r="CM104" s="812"/>
      <c r="CN104" s="810"/>
      <c r="CO104" s="822"/>
      <c r="CP104" s="811"/>
      <c r="CQ104" s="811"/>
      <c r="CR104" s="812"/>
      <c r="CS104" s="810"/>
      <c r="CT104" s="815"/>
      <c r="CU104" s="813"/>
      <c r="CV104" s="813"/>
      <c r="CW104" s="813"/>
      <c r="CX104" s="813"/>
      <c r="CY104" s="813"/>
      <c r="CZ104" s="823"/>
      <c r="DA104" s="813"/>
      <c r="DB104" s="813"/>
      <c r="DC104" s="821"/>
      <c r="DD104" s="813"/>
      <c r="DE104" s="813"/>
      <c r="DF104" s="821"/>
      <c r="DG104" s="813"/>
      <c r="DH104" s="813"/>
      <c r="DI104" s="821"/>
      <c r="DJ104" s="813"/>
      <c r="DK104" s="813"/>
      <c r="DL104" s="824"/>
      <c r="DM104" s="813"/>
      <c r="DN104" s="821"/>
      <c r="DO104" s="822"/>
      <c r="DP104" s="811"/>
      <c r="DQ104" s="811"/>
      <c r="DR104" s="815"/>
      <c r="DS104" s="810"/>
      <c r="DT104" s="811"/>
      <c r="DU104" s="811"/>
      <c r="DV104" s="815"/>
      <c r="DW104" s="810"/>
      <c r="DX104" s="811"/>
      <c r="DY104" s="811"/>
      <c r="DZ104" s="815"/>
      <c r="EA104" s="810"/>
      <c r="EB104" s="811"/>
      <c r="EC104" s="815"/>
      <c r="ED104" s="810"/>
      <c r="EE104" s="811"/>
      <c r="EF104" s="815"/>
      <c r="EG104" s="3846"/>
      <c r="EH104" s="3847"/>
      <c r="EI104" s="3848"/>
      <c r="EJ104" s="3846"/>
      <c r="EK104" s="3849"/>
      <c r="EL104" s="3849"/>
      <c r="EM104" s="3847"/>
      <c r="EN104" s="3848"/>
      <c r="EO104" s="3846"/>
      <c r="EP104" s="3624"/>
      <c r="EQ104" s="3624"/>
      <c r="ER104" s="3847"/>
      <c r="ES104" s="3848"/>
      <c r="ET104" s="3846"/>
      <c r="EU104" s="3624"/>
      <c r="EV104" s="3624"/>
      <c r="EW104" s="3847"/>
      <c r="EX104" s="3848"/>
      <c r="EY104" s="3846"/>
      <c r="EZ104" s="3624"/>
      <c r="FA104" s="3624"/>
      <c r="FB104" s="3847"/>
      <c r="FC104" s="3848"/>
      <c r="FD104" s="3846"/>
      <c r="FE104" s="3850"/>
      <c r="FF104" s="3850"/>
      <c r="FG104" s="3847"/>
      <c r="FH104" s="3848"/>
      <c r="FI104" s="3849"/>
      <c r="FJ104" s="3850"/>
      <c r="FK104" s="3850"/>
      <c r="FL104" s="3847"/>
      <c r="FM104" s="3851"/>
      <c r="FN104" s="3846"/>
      <c r="FO104" s="3850"/>
      <c r="FP104" s="3850"/>
      <c r="FQ104" s="3847"/>
      <c r="FR104" s="3848"/>
      <c r="FS104" s="3846"/>
      <c r="FT104" s="3850"/>
      <c r="FU104" s="3850"/>
      <c r="FV104" s="3847"/>
      <c r="FW104" s="3848"/>
      <c r="FX104" s="824"/>
      <c r="FY104" s="825"/>
      <c r="FZ104" s="827"/>
      <c r="GA104" s="810"/>
      <c r="GB104" s="813"/>
      <c r="GC104" s="813"/>
      <c r="GD104" s="825"/>
      <c r="GE104" s="826"/>
      <c r="GF104" s="810"/>
      <c r="GG104" s="813"/>
      <c r="GH104" s="813"/>
      <c r="GI104" s="825"/>
      <c r="GJ104" s="826"/>
      <c r="GK104" s="810"/>
      <c r="GL104" s="813"/>
      <c r="GM104" s="813"/>
      <c r="GN104" s="825"/>
      <c r="GO104" s="826"/>
      <c r="GP104" s="810"/>
      <c r="GQ104" s="813"/>
      <c r="GR104" s="813"/>
      <c r="GS104" s="825"/>
      <c r="GT104" s="826"/>
      <c r="GU104" s="810"/>
      <c r="GV104" s="822"/>
      <c r="GW104" s="822"/>
      <c r="GX104" s="825"/>
      <c r="GY104" s="826"/>
      <c r="GZ104" s="810"/>
      <c r="HA104" s="822"/>
      <c r="HB104" s="822"/>
      <c r="HC104" s="825"/>
      <c r="HD104" s="826"/>
      <c r="HE104" s="810"/>
      <c r="HF104" s="822"/>
      <c r="HG104" s="822"/>
      <c r="HH104" s="825"/>
      <c r="HI104" s="826"/>
      <c r="HJ104" s="810"/>
      <c r="HK104" s="822"/>
      <c r="HL104" s="822"/>
      <c r="HM104" s="825"/>
      <c r="HN104" s="826"/>
      <c r="HO104" s="2574"/>
      <c r="HP104" s="2575"/>
      <c r="HQ104" s="2575"/>
      <c r="HR104" s="2575"/>
      <c r="HS104" s="2575"/>
      <c r="HT104" s="2575"/>
      <c r="HU104" s="2575"/>
      <c r="HV104" s="2575"/>
      <c r="HW104" s="2575"/>
      <c r="HX104" s="2576"/>
      <c r="HY104" s="810"/>
      <c r="HZ104" s="811"/>
      <c r="IA104" s="811"/>
      <c r="IB104" s="811"/>
      <c r="IC104" s="811"/>
      <c r="ID104" s="811"/>
      <c r="IE104" s="811"/>
      <c r="IF104" s="811"/>
      <c r="IG104" s="811"/>
      <c r="IH104" s="815"/>
      <c r="II104" s="1434"/>
      <c r="IJ104" s="1435"/>
      <c r="IK104" s="1435"/>
      <c r="IL104" s="1435"/>
      <c r="IM104" s="1435"/>
      <c r="IN104" s="1435"/>
      <c r="IO104" s="1435"/>
      <c r="IP104" s="1435"/>
      <c r="IQ104" s="1436"/>
      <c r="IR104" s="1434"/>
      <c r="IS104" s="1435"/>
      <c r="IT104" s="1435"/>
      <c r="IU104" s="1435"/>
      <c r="IV104" s="1435"/>
      <c r="IW104" s="1435"/>
      <c r="IX104" s="1435"/>
      <c r="IY104" s="1435"/>
      <c r="IZ104" s="1436"/>
      <c r="JA104" s="1434"/>
      <c r="JB104" s="1435"/>
      <c r="JC104" s="1435"/>
      <c r="JD104" s="1435"/>
      <c r="JE104" s="1435"/>
      <c r="JF104" s="1435"/>
      <c r="JG104" s="1435"/>
      <c r="JH104" s="1435"/>
      <c r="JI104" s="1436"/>
      <c r="JJ104" s="1434"/>
      <c r="JK104" s="1435"/>
      <c r="JL104" s="1435"/>
      <c r="JM104" s="1435"/>
      <c r="JN104" s="1435"/>
      <c r="JO104" s="1435"/>
      <c r="JP104" s="1435"/>
      <c r="JQ104" s="1435"/>
      <c r="JR104" s="1436"/>
      <c r="JS104" s="1434"/>
      <c r="JT104" s="1435"/>
      <c r="JU104" s="1435"/>
      <c r="JV104" s="1435"/>
      <c r="JW104" s="1435"/>
      <c r="JX104" s="1435"/>
      <c r="JY104" s="1435"/>
      <c r="JZ104" s="1435"/>
      <c r="KA104" s="1436"/>
      <c r="KB104" s="1434"/>
      <c r="KC104" s="1435"/>
      <c r="KD104" s="1435"/>
      <c r="KE104" s="1435"/>
      <c r="KF104" s="1435"/>
      <c r="KG104" s="1435"/>
      <c r="KH104" s="1435"/>
      <c r="KI104" s="1435"/>
      <c r="KJ104" s="1436"/>
      <c r="KK104" s="810"/>
      <c r="KL104" s="815"/>
      <c r="KM104" s="810"/>
      <c r="KN104" s="815"/>
      <c r="KO104" s="813"/>
      <c r="KP104" s="813"/>
      <c r="KQ104" s="813"/>
      <c r="KR104" s="813"/>
      <c r="KS104" s="813"/>
      <c r="KT104" s="813"/>
      <c r="KU104" s="813"/>
      <c r="KV104" s="813"/>
      <c r="KW104" s="813"/>
      <c r="KX104" s="813"/>
      <c r="KY104" s="813"/>
      <c r="KZ104" s="813"/>
      <c r="LA104" s="824"/>
      <c r="LB104" s="813"/>
      <c r="LC104" s="813"/>
      <c r="LD104" s="813"/>
      <c r="LE104" s="813"/>
      <c r="LF104" s="829"/>
      <c r="LG104" s="815"/>
      <c r="LH104" s="824"/>
      <c r="LI104" s="813"/>
      <c r="LJ104" s="829"/>
      <c r="LK104" s="815"/>
      <c r="LL104" s="2596"/>
      <c r="LM104" s="2597"/>
      <c r="LN104" s="2597"/>
      <c r="LO104" s="2597"/>
      <c r="LP104" s="2597"/>
      <c r="LQ104" s="2598"/>
      <c r="LR104" s="2596"/>
      <c r="LS104" s="2597"/>
      <c r="LT104" s="2597"/>
      <c r="LU104" s="2597"/>
      <c r="LV104" s="2597"/>
      <c r="LW104" s="2598"/>
      <c r="LX104" s="2596"/>
      <c r="LY104" s="2597"/>
      <c r="LZ104" s="2597"/>
      <c r="MA104" s="2597"/>
      <c r="MB104" s="2597"/>
      <c r="MC104" s="2598"/>
      <c r="MD104" s="2596"/>
      <c r="ME104" s="2597"/>
      <c r="MF104" s="2597"/>
      <c r="MG104" s="2597"/>
      <c r="MH104" s="2597"/>
      <c r="MI104" s="2598"/>
      <c r="MJ104" s="2596"/>
      <c r="MK104" s="2597"/>
      <c r="ML104" s="2597"/>
      <c r="MM104" s="2597"/>
      <c r="MN104" s="2597"/>
      <c r="MO104" s="2598"/>
      <c r="MP104" s="2596"/>
      <c r="MQ104" s="2597"/>
      <c r="MR104" s="2597"/>
      <c r="MS104" s="2597"/>
      <c r="MT104" s="2597"/>
      <c r="MU104" s="2598"/>
      <c r="MV104" s="2596"/>
      <c r="MW104" s="2597"/>
      <c r="MX104" s="2597"/>
      <c r="MY104" s="2597"/>
      <c r="MZ104" s="2598"/>
      <c r="NA104" s="2596"/>
      <c r="NB104" s="2597"/>
      <c r="NC104" s="2597"/>
      <c r="ND104" s="2597"/>
      <c r="NE104" s="2597"/>
      <c r="NF104" s="2598"/>
      <c r="NG104" s="2597"/>
      <c r="NH104" s="2597"/>
      <c r="NI104" s="2597"/>
      <c r="NJ104" s="2597"/>
      <c r="NK104" s="2597"/>
      <c r="NL104" s="2598"/>
      <c r="NM104" s="813"/>
      <c r="NN104" s="813"/>
      <c r="NO104" s="824"/>
      <c r="NP104" s="813"/>
      <c r="NQ104" s="813"/>
      <c r="NR104" s="813"/>
      <c r="NS104" s="813"/>
      <c r="NT104" s="813"/>
      <c r="NU104" s="813"/>
      <c r="NV104" s="813"/>
      <c r="NW104" s="813"/>
      <c r="NX104" s="813"/>
      <c r="NY104" s="813"/>
      <c r="NZ104" s="813"/>
      <c r="OA104" s="833"/>
      <c r="OB104" s="833"/>
      <c r="OC104" s="813"/>
      <c r="OD104" s="813"/>
      <c r="OE104" s="813"/>
      <c r="OF104" s="813"/>
      <c r="OG104" s="813"/>
      <c r="OH104" s="813"/>
      <c r="OI104" s="813"/>
      <c r="OJ104" s="831"/>
      <c r="OK104" s="831"/>
      <c r="OL104" s="813"/>
      <c r="OM104" s="832"/>
      <c r="ON104" s="833"/>
      <c r="OO104" s="1015"/>
      <c r="OP104" s="824"/>
      <c r="OQ104" s="813"/>
      <c r="OR104" s="1015"/>
      <c r="OS104" s="824"/>
      <c r="OT104" s="1015"/>
      <c r="OU104" s="813"/>
      <c r="OV104" s="813"/>
      <c r="OW104" s="813"/>
      <c r="OX104" s="813"/>
      <c r="OY104" s="813"/>
      <c r="OZ104" s="813"/>
      <c r="PA104" s="813"/>
      <c r="PB104" s="813"/>
      <c r="PC104" s="813"/>
      <c r="PD104" s="813"/>
      <c r="PE104" s="813"/>
      <c r="PF104" s="813"/>
      <c r="PG104" s="813"/>
      <c r="PH104" s="813"/>
      <c r="PI104" s="813"/>
      <c r="PJ104" s="813"/>
      <c r="PK104" s="813"/>
      <c r="PL104" s="813"/>
      <c r="PM104" s="824"/>
      <c r="PN104" s="813"/>
      <c r="PO104" s="813"/>
      <c r="PP104" s="813"/>
      <c r="PQ104" s="813"/>
      <c r="PR104" s="813"/>
      <c r="PS104" s="813"/>
      <c r="PT104" s="813"/>
      <c r="PU104" s="813"/>
      <c r="PV104" s="813"/>
      <c r="PW104" s="813"/>
      <c r="PX104" s="813"/>
      <c r="PY104" s="813"/>
      <c r="PZ104" s="813"/>
      <c r="QA104" s="813"/>
      <c r="QB104" s="813"/>
      <c r="QC104" s="813"/>
      <c r="QD104" s="813"/>
      <c r="QE104" s="813"/>
      <c r="QF104" s="813"/>
      <c r="QG104" s="813"/>
      <c r="QH104" s="813"/>
      <c r="QI104" s="813"/>
      <c r="QJ104" s="813"/>
      <c r="QK104" s="813"/>
      <c r="QL104" s="813"/>
      <c r="QM104" s="813"/>
      <c r="QN104" s="813"/>
      <c r="QO104" s="813"/>
      <c r="QP104" s="813"/>
      <c r="QQ104" s="813"/>
      <c r="QR104" s="813"/>
      <c r="QS104" s="813"/>
      <c r="QT104" s="813"/>
      <c r="QU104" s="824"/>
      <c r="QV104" s="813"/>
      <c r="QW104" s="813"/>
      <c r="QX104" s="813"/>
      <c r="QY104" s="813"/>
      <c r="QZ104" s="813"/>
      <c r="RA104" s="813"/>
      <c r="RB104" s="813"/>
      <c r="RC104" s="813"/>
      <c r="RD104" s="813"/>
      <c r="RE104" s="813"/>
      <c r="RF104" s="813"/>
      <c r="RG104" s="813"/>
      <c r="RH104" s="813"/>
      <c r="RI104" s="813"/>
      <c r="RJ104" s="813"/>
      <c r="RK104" s="813"/>
      <c r="RL104" s="813"/>
      <c r="RM104" s="824"/>
      <c r="RN104" s="813"/>
      <c r="RO104" s="813"/>
      <c r="RP104" s="813"/>
      <c r="RQ104" s="813"/>
      <c r="RR104" s="813"/>
      <c r="RS104" s="813"/>
      <c r="RT104" s="813"/>
      <c r="RU104" s="813"/>
      <c r="RV104" s="813"/>
      <c r="RW104" s="813"/>
      <c r="RX104" s="813"/>
      <c r="RY104" s="813"/>
      <c r="RZ104" s="813"/>
      <c r="SA104" s="813"/>
      <c r="SB104" s="813"/>
      <c r="SC104" s="813"/>
      <c r="SD104" s="813"/>
      <c r="SE104" s="813"/>
      <c r="SF104" s="813"/>
      <c r="SG104" s="813"/>
      <c r="SH104" s="813"/>
      <c r="SI104" s="813"/>
      <c r="SJ104" s="813"/>
      <c r="SK104" s="813"/>
      <c r="SL104" s="813"/>
      <c r="SM104" s="813"/>
      <c r="SN104" s="813"/>
      <c r="SO104" s="813"/>
      <c r="SP104" s="813"/>
      <c r="SQ104" s="813"/>
      <c r="SR104" s="813"/>
      <c r="SS104" s="813"/>
      <c r="ST104" s="1015"/>
      <c r="SU104" s="2167"/>
      <c r="SV104" s="2168"/>
      <c r="SW104" s="2168"/>
      <c r="SX104" s="2168"/>
      <c r="SY104" s="1015"/>
      <c r="SZ104" s="2167"/>
      <c r="TA104" s="2438"/>
      <c r="TB104" s="2168"/>
      <c r="TC104" s="2168"/>
      <c r="TD104" s="2167"/>
      <c r="TE104" s="2438"/>
      <c r="TF104" s="2168"/>
      <c r="TG104" s="2168"/>
      <c r="TH104" s="2167"/>
      <c r="TI104" s="2438"/>
      <c r="TJ104" s="2168"/>
      <c r="TK104" s="2168"/>
      <c r="TL104" s="2167"/>
      <c r="TM104" s="2438"/>
      <c r="TN104" s="2168"/>
      <c r="TO104" s="2168"/>
      <c r="TP104" s="2167"/>
      <c r="TQ104" s="2438"/>
      <c r="TR104" s="2168"/>
      <c r="TS104" s="2168"/>
      <c r="TT104" s="2167"/>
      <c r="TU104" s="2438"/>
      <c r="TV104" s="2168"/>
      <c r="TW104" s="2168"/>
      <c r="TX104" s="2167"/>
      <c r="TY104" s="2438"/>
      <c r="TZ104" s="2168"/>
      <c r="UA104" s="2168"/>
      <c r="UB104" s="2167"/>
      <c r="UC104" s="2438"/>
      <c r="UD104" s="2168"/>
      <c r="UE104" s="2168"/>
      <c r="UF104" s="2167"/>
      <c r="UG104" s="2438"/>
      <c r="UH104" s="2168"/>
      <c r="UI104" s="2168"/>
      <c r="UJ104" s="2167"/>
      <c r="UK104" s="2438"/>
      <c r="UL104" s="2168"/>
      <c r="UM104" s="2168"/>
      <c r="UN104" s="2167"/>
      <c r="UO104" s="2438"/>
      <c r="UP104" s="2168"/>
      <c r="UQ104" s="2168"/>
      <c r="UR104" s="2167"/>
      <c r="US104" s="2438"/>
      <c r="UT104" s="2168"/>
      <c r="UU104" s="2168"/>
      <c r="UV104" s="2167"/>
      <c r="UW104" s="2438"/>
      <c r="UX104" s="2168"/>
      <c r="UY104" s="2168"/>
      <c r="UZ104" s="2167"/>
      <c r="VA104" s="2438"/>
      <c r="VB104" s="2168"/>
      <c r="VC104" s="2168"/>
      <c r="VD104" s="2312"/>
      <c r="VE104" s="2168"/>
      <c r="VF104" s="2168"/>
      <c r="VG104" s="2168"/>
      <c r="VH104" s="2168"/>
      <c r="VI104" s="2168"/>
      <c r="VJ104" s="2168"/>
      <c r="VK104" s="2168"/>
      <c r="VL104" s="2168"/>
      <c r="VM104" s="2168"/>
      <c r="VN104" s="2168"/>
      <c r="VO104" s="2168"/>
      <c r="VP104" s="2168"/>
      <c r="VQ104" s="2168"/>
      <c r="VR104" s="2168"/>
      <c r="VS104" s="2168"/>
      <c r="VT104" s="2168"/>
      <c r="VU104" s="2168"/>
      <c r="VV104" s="2168"/>
      <c r="VW104" s="2168"/>
      <c r="VX104" s="2168"/>
      <c r="VY104" s="2168"/>
      <c r="VZ104" s="2168"/>
      <c r="WA104" s="2168"/>
      <c r="WB104" s="2168"/>
      <c r="WC104" s="2168"/>
      <c r="WD104" s="2168"/>
      <c r="WE104" s="2168"/>
      <c r="WF104" s="2168"/>
      <c r="WG104" s="2168"/>
      <c r="WH104" s="2168"/>
      <c r="WI104" s="2168"/>
      <c r="WJ104" s="2168"/>
      <c r="WK104" s="2168"/>
      <c r="WL104" s="2168"/>
      <c r="WM104" s="2168"/>
      <c r="WN104" s="2168"/>
      <c r="WO104" s="2168"/>
      <c r="WP104" s="2168"/>
      <c r="WQ104" s="2168"/>
      <c r="WR104" s="2168"/>
      <c r="WS104" s="2168"/>
      <c r="WT104" s="2168"/>
      <c r="WU104" s="2168"/>
      <c r="WV104" s="2150"/>
      <c r="WW104" s="813"/>
      <c r="WX104" s="813"/>
      <c r="WY104" s="813"/>
      <c r="WZ104" s="813"/>
      <c r="XA104" s="813"/>
      <c r="XB104" s="813"/>
      <c r="XC104" s="813"/>
      <c r="XD104" s="813"/>
      <c r="XE104" s="813"/>
      <c r="XF104" s="813"/>
      <c r="XG104" s="813"/>
      <c r="XH104" s="813"/>
      <c r="XI104" s="813"/>
      <c r="XJ104" s="813"/>
      <c r="XK104" s="813"/>
      <c r="XL104" s="813"/>
      <c r="XM104" s="813"/>
      <c r="XN104" s="813"/>
      <c r="XO104" s="813"/>
      <c r="XP104" s="813"/>
      <c r="XQ104" s="813"/>
      <c r="XR104" s="813"/>
      <c r="XS104" s="813"/>
      <c r="XT104" s="813"/>
      <c r="XU104" s="813"/>
      <c r="XV104" s="813"/>
      <c r="XW104" s="813"/>
      <c r="XX104" s="813"/>
      <c r="XY104" s="813"/>
      <c r="XZ104" s="813"/>
      <c r="YA104" s="813"/>
      <c r="YB104" s="813"/>
      <c r="YC104" s="813"/>
      <c r="YD104" s="813"/>
      <c r="YE104" s="813"/>
      <c r="YF104" s="813"/>
      <c r="YG104" s="813"/>
      <c r="YH104" s="813"/>
      <c r="YI104" s="813"/>
      <c r="YJ104" s="813"/>
      <c r="YK104" s="813"/>
      <c r="YL104" s="813"/>
      <c r="YM104" s="813"/>
      <c r="YN104" s="813"/>
      <c r="YO104" s="813"/>
      <c r="YP104" s="813"/>
      <c r="YQ104" s="813"/>
      <c r="YR104" s="813"/>
      <c r="YS104" s="813"/>
      <c r="YT104" s="813"/>
      <c r="YU104" s="813"/>
      <c r="YV104" s="1161"/>
      <c r="YW104" s="1163"/>
      <c r="YX104" s="821"/>
      <c r="YY104" s="3624"/>
      <c r="YZ104" s="3817"/>
      <c r="ZA104" s="3818"/>
      <c r="ZB104" s="813"/>
      <c r="ZC104" s="821"/>
      <c r="ZD104" s="821"/>
      <c r="ZE104" s="824"/>
      <c r="ZF104" s="821"/>
      <c r="ZG104" s="821"/>
      <c r="ZH104" s="2312"/>
      <c r="ZI104" s="2168"/>
      <c r="ZJ104" s="2168"/>
      <c r="ZK104" s="2695"/>
      <c r="ZL104" s="2168"/>
      <c r="ZM104" s="2168"/>
      <c r="ZN104" s="2708"/>
      <c r="ZO104" s="2708"/>
      <c r="ZP104" s="2574"/>
      <c r="ZQ104" s="2575"/>
      <c r="ZR104" s="2709"/>
      <c r="ZS104" s="2710"/>
      <c r="ZT104" s="3818"/>
      <c r="ZU104" s="3818"/>
      <c r="ZV104" s="3818"/>
      <c r="ZW104" s="3818"/>
      <c r="ZX104" s="3818"/>
      <c r="ZY104" s="3818"/>
      <c r="ZZ104" s="3818"/>
      <c r="AAA104" s="3818"/>
      <c r="AAB104" s="3818"/>
      <c r="AAC104" s="3818"/>
      <c r="AAD104" s="3818"/>
      <c r="AAE104" s="3818"/>
      <c r="AAF104" s="2725"/>
      <c r="AAG104" s="2708"/>
      <c r="AAH104" s="2708"/>
      <c r="AAI104" s="2726"/>
      <c r="AAJ104" s="2574"/>
      <c r="AAK104" s="2709"/>
      <c r="AAL104" s="2575"/>
      <c r="AAM104" s="2709"/>
      <c r="AAN104" s="811"/>
      <c r="AAO104" s="820"/>
      <c r="AAP104" s="811"/>
      <c r="AAQ104" s="828"/>
      <c r="AAR104" s="813"/>
      <c r="AAS104" s="821"/>
      <c r="AAT104" s="813"/>
      <c r="AAU104" s="821"/>
      <c r="AAV104" s="813"/>
      <c r="AAW104" s="821"/>
      <c r="AAX104" s="813"/>
      <c r="AAY104" s="821"/>
      <c r="AAZ104" s="813"/>
      <c r="ABA104" s="813"/>
      <c r="ABB104" s="813"/>
      <c r="ABC104" s="813"/>
      <c r="ABD104" s="813"/>
      <c r="ABE104" s="813"/>
      <c r="ABF104" s="813"/>
      <c r="ABG104" s="813"/>
      <c r="ABH104" s="813"/>
      <c r="ABI104" s="813"/>
      <c r="ABJ104" s="813"/>
      <c r="ABK104" s="813"/>
      <c r="ABL104" s="813"/>
      <c r="ABM104" s="813"/>
      <c r="ABN104" s="813"/>
      <c r="ABO104" s="813"/>
      <c r="ABP104" s="824"/>
      <c r="ABQ104" s="813"/>
      <c r="ABR104" s="813"/>
      <c r="ABS104" s="813"/>
      <c r="ABT104" s="813"/>
      <c r="ABU104" s="813"/>
      <c r="ABV104" s="813"/>
      <c r="ABW104" s="813"/>
      <c r="ABX104" s="813"/>
      <c r="ABY104" s="813"/>
      <c r="ABZ104" s="813"/>
      <c r="ACA104" s="821"/>
      <c r="ACB104" s="813"/>
      <c r="ACC104" s="813"/>
      <c r="ACD104" s="813"/>
      <c r="ACE104" s="813"/>
      <c r="ACF104" s="813"/>
      <c r="ACG104" s="813"/>
      <c r="ACH104" s="813"/>
      <c r="ACI104" s="813"/>
      <c r="ACJ104" s="813"/>
      <c r="ACK104" s="821"/>
      <c r="ACL104" s="813"/>
      <c r="ACM104" s="813"/>
      <c r="ACN104" s="813"/>
      <c r="ACO104" s="813"/>
      <c r="ACP104" s="813"/>
      <c r="ACQ104" s="813"/>
      <c r="ACR104" s="813"/>
      <c r="ACS104" s="821"/>
      <c r="ACT104" s="813"/>
      <c r="ACU104" s="813"/>
      <c r="ACV104" s="813"/>
      <c r="ACW104" s="813"/>
      <c r="ACX104" s="813"/>
      <c r="ACY104" s="813"/>
      <c r="ACZ104" s="813"/>
      <c r="ADA104" s="813"/>
      <c r="ADB104" s="813"/>
      <c r="ADC104" s="821"/>
      <c r="ADD104" s="813"/>
      <c r="ADE104" s="813"/>
      <c r="ADF104" s="813"/>
      <c r="ADG104" s="813"/>
      <c r="ADH104" s="813"/>
      <c r="ADI104" s="821"/>
      <c r="ADJ104" s="813"/>
      <c r="ADK104" s="813"/>
      <c r="ADL104" s="813"/>
      <c r="ADM104" s="813"/>
      <c r="ADN104" s="813"/>
      <c r="ADO104" s="813"/>
      <c r="ADP104" s="813"/>
      <c r="ADQ104" s="813"/>
      <c r="ADR104" s="813"/>
      <c r="ADS104" s="821"/>
      <c r="ADT104" s="813"/>
      <c r="ADU104" s="813"/>
      <c r="ADV104" s="813"/>
      <c r="ADW104" s="813"/>
      <c r="ADX104" s="813"/>
      <c r="ADY104" s="821"/>
      <c r="ADZ104" s="823"/>
      <c r="AEA104" s="813"/>
      <c r="AEB104" s="813"/>
      <c r="AEC104" s="821"/>
      <c r="AED104" s="813"/>
      <c r="AEE104" s="813"/>
      <c r="AEF104" s="821"/>
      <c r="AEG104" s="813"/>
      <c r="AEH104" s="813"/>
      <c r="AEI104" s="2420"/>
      <c r="AEJ104" s="813"/>
      <c r="AEK104" s="813"/>
      <c r="AEL104" s="821"/>
      <c r="AEM104" s="813"/>
      <c r="AEN104" s="813"/>
      <c r="AEO104" s="813"/>
      <c r="AEP104" s="2168"/>
      <c r="AEQ104" s="2168"/>
      <c r="AER104" s="2168"/>
      <c r="AES104" s="2168"/>
      <c r="AET104" s="2168"/>
      <c r="AEU104" s="2168"/>
      <c r="AEV104" s="2168"/>
      <c r="AEW104" s="2168"/>
      <c r="AEX104" s="2168"/>
      <c r="AEY104" s="2168"/>
      <c r="AEZ104" s="2168"/>
      <c r="AFA104" s="2168"/>
      <c r="AFB104" s="2168"/>
      <c r="AFC104" s="2168"/>
      <c r="AFD104" s="2168"/>
      <c r="AFE104" s="2168"/>
      <c r="AFF104" s="2168"/>
      <c r="AFG104" s="2168"/>
      <c r="AFH104" s="2168"/>
      <c r="AFI104" s="2168"/>
      <c r="AFJ104" s="2168"/>
      <c r="AFK104" s="2168"/>
      <c r="AFL104" s="2168"/>
      <c r="AFM104" s="2168"/>
      <c r="AFN104" s="813"/>
      <c r="AFO104" s="813"/>
      <c r="AFP104" s="813"/>
      <c r="AFQ104" s="813"/>
      <c r="AFR104" s="813"/>
      <c r="AFS104" s="813"/>
      <c r="AFT104" s="813"/>
      <c r="AFU104" s="813"/>
      <c r="AFV104" s="813"/>
      <c r="AFW104" s="813"/>
      <c r="AFX104" s="813"/>
      <c r="AFY104" s="813"/>
      <c r="AFZ104" s="813"/>
      <c r="AGA104" s="813"/>
      <c r="AGB104" s="813"/>
      <c r="AGC104" s="813"/>
      <c r="AGD104" s="813"/>
      <c r="AGE104" s="813"/>
      <c r="AGF104" s="813"/>
      <c r="AGG104" s="813"/>
      <c r="AGH104" s="813"/>
      <c r="AGI104" s="813"/>
      <c r="AGJ104" s="813"/>
      <c r="AGK104" s="813"/>
      <c r="AGL104" s="813"/>
      <c r="AGM104" s="813"/>
      <c r="AGN104" s="813"/>
      <c r="AGO104" s="813"/>
      <c r="AGP104" s="813"/>
      <c r="AGQ104" s="813"/>
      <c r="AGR104" s="813"/>
      <c r="AGS104" s="813"/>
      <c r="AGT104" s="813"/>
      <c r="AGU104" s="813"/>
      <c r="AGV104" s="813"/>
      <c r="AGW104" s="813"/>
      <c r="AGX104" s="813"/>
      <c r="AGY104" s="813"/>
      <c r="AGZ104" s="813"/>
      <c r="AHA104" s="813"/>
      <c r="AHB104" s="813"/>
      <c r="AHC104" s="813"/>
      <c r="AHD104" s="813"/>
      <c r="AHE104" s="813"/>
      <c r="AHF104" s="813"/>
      <c r="AHG104" s="813"/>
      <c r="AHH104" s="813"/>
      <c r="AHI104" s="813"/>
      <c r="AHJ104" s="813"/>
      <c r="AHK104" s="813"/>
      <c r="AHL104" s="813"/>
      <c r="AHM104" s="813"/>
      <c r="AHN104" s="813"/>
      <c r="AHO104" s="813"/>
      <c r="AHP104" s="813"/>
      <c r="AHQ104" s="813"/>
      <c r="AHR104" s="813"/>
      <c r="AHS104" s="813"/>
      <c r="AHT104" s="813"/>
      <c r="AHU104" s="813"/>
      <c r="AHV104" s="813"/>
      <c r="AHW104" s="813"/>
      <c r="AHX104" s="813"/>
      <c r="AHY104" s="813"/>
      <c r="AHZ104" s="813"/>
      <c r="AIA104" s="813"/>
      <c r="AIB104" s="2737"/>
      <c r="AIC104" s="824"/>
      <c r="AID104" s="813"/>
      <c r="AIE104" s="813"/>
      <c r="AIF104" s="824"/>
      <c r="AIG104" s="813"/>
      <c r="AIH104" s="813"/>
      <c r="AII104" s="813"/>
      <c r="AIJ104" s="813"/>
      <c r="AIK104" s="813"/>
      <c r="AIL104" s="1173"/>
      <c r="AIM104" s="1177"/>
      <c r="AIN104" s="1017"/>
      <c r="AIO104" s="813"/>
      <c r="AIP104" s="813"/>
      <c r="AIQ104" s="813"/>
      <c r="AIR104" s="1173"/>
      <c r="AIS104" s="1177"/>
      <c r="AIT104" s="1017"/>
      <c r="AIU104" s="813"/>
      <c r="AIV104" s="813"/>
      <c r="AIW104" s="813"/>
      <c r="AIX104" s="1173"/>
      <c r="AIY104" s="1177"/>
      <c r="AIZ104" s="1017"/>
      <c r="AJA104" s="813"/>
      <c r="AJB104" s="813"/>
      <c r="AJC104" s="813"/>
      <c r="AJD104" s="824"/>
      <c r="AJE104" s="813"/>
      <c r="AJF104" s="813"/>
      <c r="AJG104" s="813"/>
      <c r="AJH104" s="813"/>
      <c r="AJI104" s="813"/>
      <c r="AJJ104" s="3811"/>
      <c r="AJK104" s="3812"/>
      <c r="AJL104" s="3812"/>
      <c r="AJM104" s="813"/>
      <c r="AJN104" s="813"/>
      <c r="AJO104" s="813"/>
      <c r="AJP104" s="3623"/>
      <c r="AJQ104" s="3624"/>
      <c r="AJR104" s="3624"/>
      <c r="AJS104" s="813"/>
      <c r="AJT104" s="813"/>
      <c r="AJU104" s="813"/>
      <c r="AJV104" s="1181"/>
      <c r="AJW104" s="1177"/>
      <c r="AJX104" s="1177"/>
      <c r="AJY104" s="1177"/>
      <c r="AJZ104" s="1177"/>
      <c r="AKA104" s="1177"/>
      <c r="AKB104" s="1177"/>
      <c r="AKC104" s="1177"/>
      <c r="AKD104" s="1177"/>
      <c r="AKE104" s="1177"/>
      <c r="AKF104" s="1177"/>
      <c r="AKG104" s="1015"/>
      <c r="AKH104" s="831"/>
      <c r="AKI104" s="831"/>
      <c r="AKJ104" s="831"/>
      <c r="AKK104" s="831"/>
      <c r="AKL104" s="831"/>
      <c r="AKM104" s="831"/>
      <c r="AKN104" s="831"/>
      <c r="AKO104" s="831"/>
      <c r="AKP104" s="831"/>
      <c r="AKQ104" s="831"/>
      <c r="AKR104" s="831"/>
      <c r="AKS104" s="813"/>
      <c r="AKT104" s="824"/>
      <c r="AKU104" s="813"/>
      <c r="AKV104" s="813"/>
      <c r="AKW104" s="813"/>
      <c r="AKX104" s="813"/>
      <c r="AKY104" s="813"/>
      <c r="AKZ104" s="813"/>
      <c r="ALA104" s="813"/>
      <c r="ALB104" s="813"/>
      <c r="ALC104" s="813"/>
      <c r="ALD104" s="813"/>
      <c r="ALE104" s="813"/>
      <c r="ALF104" s="813"/>
      <c r="ALG104" s="813"/>
      <c r="ALH104" s="813"/>
      <c r="ALI104" s="813"/>
      <c r="ALJ104" s="824"/>
      <c r="ALK104" s="813"/>
      <c r="ALL104" s="813"/>
      <c r="ALM104" s="813"/>
      <c r="ALN104" s="813"/>
      <c r="ALO104" s="813"/>
      <c r="ALP104" s="813"/>
      <c r="ALQ104" s="823"/>
      <c r="ALR104" s="821"/>
      <c r="ALS104" s="821"/>
      <c r="ALT104" s="821"/>
      <c r="ALU104" s="821"/>
      <c r="ALV104" s="821"/>
      <c r="ALW104" s="1014"/>
      <c r="ALX104" s="824"/>
      <c r="ALY104" s="813"/>
      <c r="ALZ104" s="813"/>
      <c r="AMA104" s="813"/>
      <c r="AMB104" s="813"/>
      <c r="AMC104" s="813"/>
      <c r="AMD104" s="813"/>
      <c r="AME104" s="813"/>
      <c r="AMF104" s="813"/>
      <c r="AMG104" s="813"/>
      <c r="AMH104" s="813"/>
      <c r="AMI104" s="813"/>
      <c r="AMJ104" s="813"/>
      <c r="AMK104" s="813"/>
      <c r="AML104" s="824"/>
      <c r="AMM104" s="813"/>
      <c r="AMN104" s="813"/>
      <c r="AMO104" s="824"/>
      <c r="AMP104" s="813"/>
      <c r="AMQ104" s="813"/>
      <c r="AMR104" s="813"/>
      <c r="AMS104" s="813"/>
      <c r="AMT104" s="1015"/>
      <c r="AMU104" s="824"/>
      <c r="AMV104" s="813"/>
      <c r="AMW104" s="813"/>
      <c r="AMX104" s="824"/>
      <c r="AMY104" s="813"/>
      <c r="AMZ104" s="813"/>
      <c r="ANA104" s="813"/>
      <c r="ANB104" s="813"/>
      <c r="ANC104" s="813"/>
      <c r="AND104" s="1207"/>
      <c r="ANE104" s="1208"/>
      <c r="ANF104" s="1208"/>
      <c r="ANG104" s="1208"/>
      <c r="ANH104" s="813"/>
      <c r="ANI104" s="813"/>
      <c r="ANJ104" s="813"/>
      <c r="ANK104" s="813"/>
      <c r="ANL104" s="813"/>
      <c r="ANM104" s="813"/>
      <c r="ANN104" s="824"/>
      <c r="ANO104" s="813"/>
      <c r="ANP104" s="813"/>
      <c r="ANQ104" s="813"/>
      <c r="ANR104" s="813"/>
      <c r="ANS104" s="813"/>
      <c r="ANT104" s="813"/>
      <c r="ANU104" s="813"/>
      <c r="ANV104" s="813"/>
      <c r="ANW104" s="813"/>
      <c r="ANX104" s="824"/>
      <c r="ANY104" s="821"/>
      <c r="ANZ104" s="1095"/>
      <c r="AOA104" s="821"/>
      <c r="AOB104" s="1095"/>
      <c r="AOC104" s="821"/>
      <c r="AOD104" s="1095"/>
      <c r="AOE104" s="1014"/>
      <c r="AOF104" s="2708"/>
      <c r="AOG104" s="2708"/>
      <c r="AOH104" s="2726"/>
      <c r="AOI104" s="2708"/>
      <c r="AOJ104" s="2708"/>
      <c r="AOK104" s="2726"/>
      <c r="AOL104" s="2708"/>
      <c r="AOM104" s="2708"/>
      <c r="AON104" s="2726"/>
      <c r="AOO104" s="2708"/>
      <c r="AOP104" s="2708"/>
      <c r="AOQ104" s="2726"/>
      <c r="AOR104" s="824"/>
      <c r="AOS104" s="813"/>
      <c r="AOT104" s="813"/>
      <c r="AOU104" s="813"/>
      <c r="AOV104" s="813"/>
      <c r="AOW104" s="813"/>
      <c r="AOX104" s="813"/>
      <c r="AOY104" s="813"/>
      <c r="AOZ104" s="813"/>
      <c r="APA104" s="813"/>
      <c r="APB104" s="824"/>
      <c r="APC104" s="813"/>
      <c r="APD104" s="813"/>
      <c r="APE104" s="813"/>
      <c r="APF104" s="813"/>
      <c r="APG104" s="813"/>
      <c r="APH104" s="813"/>
      <c r="API104" s="813"/>
      <c r="APJ104" s="813"/>
      <c r="APK104" s="813"/>
      <c r="APL104" s="813"/>
      <c r="APM104" s="813"/>
      <c r="APN104" s="813"/>
      <c r="APO104" s="813"/>
      <c r="APP104" s="813"/>
      <c r="APQ104" s="813"/>
      <c r="APR104" s="823"/>
      <c r="APS104" s="821"/>
      <c r="APT104" s="821"/>
      <c r="APU104" s="813"/>
      <c r="APV104" s="813"/>
      <c r="APW104" s="813"/>
      <c r="APX104" s="813"/>
      <c r="APY104" s="813"/>
      <c r="APZ104" s="813"/>
      <c r="AQA104" s="813"/>
      <c r="AQB104" s="813"/>
      <c r="AQC104" s="813"/>
      <c r="AQD104" s="813"/>
      <c r="AQE104" s="813"/>
      <c r="AQF104" s="813"/>
      <c r="AQG104" s="813"/>
      <c r="AQH104" s="813"/>
      <c r="AQI104" s="813"/>
      <c r="AQJ104" s="813"/>
      <c r="AQK104" s="813"/>
      <c r="AQL104" s="813"/>
      <c r="AQM104" s="987"/>
      <c r="AQN104" s="821"/>
      <c r="AQO104" s="821"/>
      <c r="AQP104" s="821"/>
      <c r="AQQ104" s="821"/>
      <c r="AQR104" s="821"/>
      <c r="AQS104" s="1017"/>
      <c r="AQT104" s="1177"/>
      <c r="AQU104" s="1017"/>
      <c r="AQV104" s="1017"/>
      <c r="AQW104" s="1017"/>
      <c r="AQX104" s="1177"/>
      <c r="AQY104" s="1017"/>
      <c r="AQZ104" s="1017"/>
      <c r="ARA104" s="1017"/>
      <c r="ARB104" s="1017"/>
      <c r="ARC104" s="1017"/>
      <c r="ARD104" s="1017"/>
      <c r="ARE104" s="1017"/>
      <c r="ARF104" s="1017"/>
      <c r="ARG104" s="1177"/>
      <c r="ARH104" s="1017"/>
      <c r="ARI104" s="821"/>
      <c r="ARJ104" s="831"/>
      <c r="ARK104" s="821"/>
      <c r="ARL104" s="1017"/>
      <c r="ARM104" s="821"/>
      <c r="ARN104" s="813"/>
      <c r="ARO104" s="813"/>
      <c r="ARP104" s="810"/>
      <c r="ARQ104" s="820"/>
      <c r="ARR104" s="811"/>
      <c r="ARS104" s="815"/>
      <c r="ART104" s="821"/>
      <c r="ARU104" s="821"/>
      <c r="ARV104" s="821" t="s">
        <v>31</v>
      </c>
      <c r="ARW104" s="821" t="s">
        <v>31</v>
      </c>
      <c r="ARX104" s="1036" t="s">
        <v>31</v>
      </c>
      <c r="ARY104" s="813"/>
      <c r="ARZ104" s="821"/>
      <c r="ASA104" s="821"/>
      <c r="ASB104" s="813"/>
      <c r="ASC104" s="813"/>
      <c r="ASD104" s="813"/>
      <c r="ASE104" s="813"/>
      <c r="ASF104" s="813"/>
      <c r="ASG104" s="813"/>
      <c r="ASH104" s="813"/>
      <c r="ASI104" s="813"/>
      <c r="ASJ104" s="813"/>
      <c r="ASK104" s="813"/>
      <c r="ASL104" s="813"/>
      <c r="ASM104" s="821"/>
      <c r="ASN104" s="821"/>
      <c r="ASO104" s="821"/>
      <c r="ASP104" s="821"/>
      <c r="ASQ104" s="821"/>
      <c r="ASR104" s="821"/>
      <c r="ASS104" s="821"/>
      <c r="AST104" s="821"/>
      <c r="ASU104" s="821"/>
      <c r="ASV104" s="821"/>
      <c r="ASW104" s="813"/>
      <c r="ASX104" s="813"/>
      <c r="ASY104" s="813"/>
      <c r="ASZ104" s="813"/>
      <c r="ATA104" s="813"/>
      <c r="ATB104" s="813"/>
      <c r="ATC104" s="813"/>
      <c r="ATD104" s="813"/>
      <c r="ATE104" s="813"/>
      <c r="ATF104" s="821"/>
      <c r="ATG104" s="821"/>
      <c r="ATH104" s="821"/>
      <c r="ATI104" s="821"/>
      <c r="ATJ104" s="821"/>
      <c r="ATK104" s="821"/>
      <c r="ATL104" s="821"/>
      <c r="ATM104" s="821"/>
      <c r="ATN104" s="821"/>
      <c r="ATO104" s="821"/>
      <c r="ATP104" s="813"/>
      <c r="ATQ104" s="813"/>
      <c r="ATR104" s="813"/>
      <c r="ATS104" s="813"/>
      <c r="ATT104" s="813"/>
      <c r="ATU104" s="813"/>
      <c r="ATV104" s="813"/>
      <c r="ATW104" s="813"/>
      <c r="ATX104" s="813"/>
      <c r="ATY104" s="821"/>
      <c r="ATZ104" s="821"/>
      <c r="AUA104" s="821"/>
      <c r="AUB104" s="821"/>
      <c r="AUC104" s="821"/>
      <c r="AUD104" s="821"/>
      <c r="AUE104" s="821"/>
      <c r="AUF104" s="821"/>
      <c r="AUG104" s="821"/>
      <c r="AUH104" s="821"/>
      <c r="AUI104" s="813"/>
      <c r="AUJ104" s="813"/>
      <c r="AUK104" s="810"/>
      <c r="AUL104" s="811"/>
      <c r="AUM104" s="811"/>
      <c r="AUN104" s="811"/>
      <c r="AUO104" s="811"/>
      <c r="AUP104" s="815"/>
      <c r="AUQ104" s="813"/>
      <c r="AUR104" s="813"/>
      <c r="AUS104" s="813"/>
      <c r="AUT104" s="813"/>
      <c r="AUU104" s="813"/>
      <c r="AUV104" s="813"/>
      <c r="AUW104" s="813"/>
      <c r="AUX104" s="813"/>
      <c r="AUY104" s="813"/>
      <c r="AUZ104" s="813"/>
      <c r="AVA104" s="813"/>
      <c r="AVB104" s="813"/>
      <c r="AVC104" s="813"/>
      <c r="AVD104" s="813"/>
      <c r="AVE104" s="813"/>
      <c r="AVF104" s="813"/>
      <c r="AVG104" s="811"/>
      <c r="AVH104" s="813"/>
      <c r="AVI104" s="813"/>
      <c r="AVJ104" s="813"/>
      <c r="AVK104" s="813"/>
      <c r="AVL104" s="824"/>
      <c r="AVM104" s="813"/>
      <c r="AVN104" s="821"/>
      <c r="AVO104" s="813"/>
      <c r="AVP104" s="813"/>
      <c r="AVQ104" s="821"/>
      <c r="AVR104" s="813"/>
      <c r="AVS104" s="813"/>
      <c r="AVT104" s="821"/>
      <c r="AVU104" s="813"/>
      <c r="AVV104" s="813"/>
      <c r="AVW104" s="821"/>
      <c r="AVX104" s="813"/>
      <c r="AVY104" s="1014"/>
      <c r="AVZ104" s="824"/>
      <c r="AWA104" s="813"/>
      <c r="AWB104" s="821"/>
      <c r="AWC104" s="813"/>
      <c r="AWD104" s="813"/>
      <c r="AWE104" s="821"/>
      <c r="AWF104" s="813"/>
      <c r="AWG104" s="813"/>
      <c r="AWH104" s="821"/>
      <c r="AWI104" s="823"/>
      <c r="AWJ104" s="821"/>
      <c r="AWK104" s="821"/>
      <c r="AWL104" s="821"/>
      <c r="AWM104" s="821"/>
      <c r="AWN104" s="821"/>
      <c r="AWO104" s="821"/>
      <c r="AWP104" s="821"/>
      <c r="AWQ104" s="821"/>
      <c r="AWR104" s="821"/>
      <c r="AWS104" s="824"/>
      <c r="AWT104" s="813"/>
      <c r="AWU104" s="813"/>
      <c r="AWV104" s="813"/>
      <c r="AWW104" s="813"/>
      <c r="AWX104" s="813"/>
      <c r="AWY104" s="813"/>
      <c r="AWZ104" s="813"/>
      <c r="AXA104" s="813"/>
      <c r="AXB104" s="813"/>
      <c r="AXC104" s="813"/>
      <c r="AXD104" s="813"/>
      <c r="AXE104" s="813"/>
      <c r="AXF104" s="813"/>
      <c r="AXG104" s="813"/>
      <c r="AXH104" s="813"/>
      <c r="AXI104" s="813"/>
      <c r="AXK104" s="2599"/>
      <c r="AXL104" s="2599"/>
      <c r="AXM104" s="2599"/>
      <c r="AXN104" s="2599"/>
      <c r="AXO104" s="2599"/>
      <c r="AXP104" s="2599"/>
      <c r="AXQ104" s="2026"/>
      <c r="AXR104" s="2026"/>
      <c r="AXS104" s="2026"/>
      <c r="AXT104" s="2026"/>
      <c r="AXU104" s="2026"/>
      <c r="AXV104" s="2026"/>
      <c r="AXW104" s="2026"/>
      <c r="AXX104" s="2026"/>
      <c r="AXY104" s="2026"/>
      <c r="AXZ104" s="2026"/>
      <c r="AYA104" s="2026"/>
      <c r="AYB104" s="2026"/>
      <c r="AYC104" s="2125"/>
      <c r="AYD104" s="2026"/>
      <c r="AYE104" s="2026"/>
      <c r="AYF104" s="2026"/>
      <c r="AYG104" s="2026"/>
      <c r="AYH104" s="2026"/>
      <c r="AYI104" s="2026"/>
      <c r="AYJ104" s="2026"/>
      <c r="AYK104" s="2026"/>
      <c r="AYL104" s="2026"/>
      <c r="AYM104" s="2026"/>
      <c r="AYN104" s="2026"/>
      <c r="AYO104" s="2026"/>
      <c r="AYP104" s="2026"/>
      <c r="AYQ104" s="2026"/>
      <c r="AYR104" s="2026"/>
      <c r="AYS104" s="2026"/>
      <c r="AYT104" s="2026"/>
      <c r="AYU104" s="2026"/>
      <c r="AYV104" s="2026"/>
      <c r="AYW104" s="2026"/>
      <c r="AYX104" s="2026"/>
      <c r="AYY104" s="2026"/>
      <c r="AYZ104" s="2026"/>
      <c r="AZA104" s="2026"/>
      <c r="AZB104" s="2026"/>
      <c r="AZC104" s="2026"/>
      <c r="AZD104" s="2026"/>
      <c r="AZE104" s="2026"/>
      <c r="AZF104" s="2026"/>
      <c r="AZG104" s="2026"/>
      <c r="AZH104" s="2026"/>
      <c r="AZI104" s="2026"/>
      <c r="AZJ104" s="2026"/>
      <c r="AZK104" s="2026"/>
      <c r="AZL104" s="2026"/>
      <c r="AZM104" s="2026"/>
      <c r="AZN104" s="2026"/>
      <c r="AZO104" s="2026"/>
      <c r="AZP104" s="2026"/>
      <c r="AZQ104" s="2026"/>
      <c r="AZR104" s="2026"/>
      <c r="AZS104" s="2026"/>
      <c r="AZT104" s="2026"/>
      <c r="AZU104" s="2026"/>
      <c r="AZV104" s="2026"/>
      <c r="AZW104" s="2026"/>
      <c r="AZX104" s="2026"/>
      <c r="AZY104" s="2125"/>
      <c r="AZZ104" s="2026"/>
      <c r="BAA104" s="2026"/>
      <c r="BAB104" s="2026"/>
      <c r="BAC104" s="2026"/>
      <c r="BAD104" s="2026"/>
      <c r="BAE104" s="2026"/>
      <c r="BAF104" s="2026"/>
      <c r="BAG104" s="2026"/>
      <c r="BAH104" s="2026"/>
      <c r="BAI104" s="2026"/>
      <c r="BAJ104" s="2026"/>
      <c r="BAK104" s="2125"/>
      <c r="BAL104" s="2026"/>
      <c r="BAM104" s="2026"/>
      <c r="BAN104" s="2026"/>
      <c r="BAO104" s="2026"/>
      <c r="BAP104" s="2026"/>
      <c r="BAQ104" s="2026"/>
      <c r="BAR104" s="2026"/>
      <c r="BAS104" s="2026"/>
      <c r="BAT104" s="2026"/>
      <c r="BAU104" s="2026"/>
      <c r="BAV104" s="2026"/>
      <c r="BAW104" s="4159"/>
      <c r="BAX104" s="4159"/>
      <c r="BAY104" s="4159"/>
      <c r="BAZ104" s="4159"/>
      <c r="BBA104" s="2026"/>
      <c r="BBB104" s="2026"/>
      <c r="BBC104" s="2026"/>
      <c r="BBD104" s="2026"/>
      <c r="BBE104" s="2125"/>
      <c r="BBF104" s="2026"/>
      <c r="BBG104" s="2026"/>
      <c r="BBH104" s="2026"/>
      <c r="BBI104" s="2026"/>
      <c r="BBJ104" s="2026"/>
      <c r="BBK104" s="2026"/>
      <c r="BBL104" s="2026"/>
      <c r="BBM104" s="2026"/>
      <c r="BBN104" s="2026"/>
      <c r="BBO104" s="2026"/>
      <c r="BBP104" s="2026"/>
      <c r="BBQ104" s="2125"/>
      <c r="BBR104" s="2026"/>
      <c r="BBS104" s="2026"/>
      <c r="BBT104" s="2026"/>
      <c r="BBU104" s="2026"/>
      <c r="BBV104" s="2026"/>
      <c r="BBW104" s="2026"/>
      <c r="BBX104" s="2026"/>
      <c r="BBY104" s="2026"/>
      <c r="BBZ104" s="2026"/>
      <c r="BCA104" s="2026"/>
      <c r="BCB104" s="2026"/>
      <c r="BCC104" s="2026"/>
      <c r="BCD104" s="2026"/>
      <c r="BCE104" s="2026"/>
      <c r="BCF104" s="2026"/>
      <c r="BCG104" s="2026"/>
      <c r="BCH104" s="2026"/>
      <c r="BCI104" s="2026"/>
      <c r="BCJ104" s="2026"/>
      <c r="BCK104" s="2026"/>
      <c r="BCL104" s="2026"/>
      <c r="BCM104" s="2026"/>
      <c r="BCN104" s="2026"/>
      <c r="BCO104" s="2026"/>
      <c r="BCP104" s="2026"/>
      <c r="BCQ104" s="2026"/>
      <c r="BCR104" s="2026"/>
      <c r="BCS104" s="2026"/>
      <c r="BCT104" s="2026"/>
      <c r="BCU104" s="2026"/>
      <c r="BCV104" s="2026"/>
      <c r="BCW104" s="2026"/>
      <c r="BCX104" s="2026"/>
      <c r="BCY104" s="2026"/>
      <c r="BCZ104" s="2026"/>
      <c r="BDA104" s="2026"/>
      <c r="BDB104" s="2026"/>
      <c r="BDC104" s="2026"/>
      <c r="BDD104" s="2026"/>
      <c r="BDE104" s="2026"/>
      <c r="BDF104" s="2026"/>
      <c r="BDG104" s="2026"/>
      <c r="BDH104" s="2026"/>
      <c r="BDI104" s="2026"/>
      <c r="BDJ104" s="2026"/>
      <c r="BDK104" s="2026"/>
      <c r="BDL104" s="2026"/>
      <c r="BDM104" s="2026"/>
      <c r="BDN104" s="2026"/>
      <c r="BDO104" s="2026"/>
      <c r="BDP104" s="2026"/>
      <c r="BDQ104" s="2026"/>
      <c r="BDR104" s="2026"/>
      <c r="BDS104" s="2026"/>
      <c r="BDT104" s="2026"/>
      <c r="BDU104" s="2026"/>
      <c r="BDV104" s="2026"/>
      <c r="BDW104" s="2026"/>
      <c r="BDX104" s="2026"/>
      <c r="BDY104" s="2026"/>
      <c r="BDZ104" s="2026"/>
      <c r="BEA104" s="2026"/>
      <c r="BEB104" s="2026"/>
      <c r="BEC104" s="2026"/>
      <c r="BED104" s="2026"/>
      <c r="BEE104" s="2026"/>
      <c r="BEF104" s="2026"/>
      <c r="BEG104" s="2026"/>
      <c r="BEH104" s="2026"/>
      <c r="BEI104" s="2026"/>
      <c r="BEJ104" s="2026"/>
      <c r="BEK104" s="2026"/>
      <c r="BEL104" s="2026"/>
      <c r="BEM104" s="2026"/>
      <c r="BEN104" s="2026"/>
      <c r="BEO104" s="2026"/>
      <c r="BEP104" s="2026"/>
      <c r="BEQ104" s="2026"/>
      <c r="BER104" s="2026"/>
      <c r="BES104" s="2026"/>
      <c r="BET104" s="2026"/>
      <c r="BEU104" s="2026"/>
      <c r="BEV104" s="2026"/>
      <c r="BEW104" s="2125"/>
      <c r="BEX104" s="2026"/>
      <c r="BEY104" s="2026"/>
      <c r="BEZ104" s="2026"/>
      <c r="BFA104" s="2026"/>
      <c r="BFB104" s="2026"/>
      <c r="BFC104" s="2026"/>
      <c r="BFD104" s="2026"/>
      <c r="BFE104" s="2026"/>
      <c r="BFF104" s="2026"/>
      <c r="BFG104" s="2026"/>
      <c r="BFH104" s="2026"/>
      <c r="BFI104" s="2600"/>
      <c r="BFJ104" s="2599"/>
      <c r="BFK104" s="2599"/>
      <c r="BFL104" s="2599"/>
      <c r="BFM104" s="2599"/>
      <c r="BFN104" s="2599"/>
      <c r="BFO104" s="2599"/>
      <c r="BFP104" s="2599"/>
      <c r="BFQ104" s="2599"/>
      <c r="BFR104" s="2599"/>
      <c r="BFS104" s="824"/>
      <c r="BFT104" s="813"/>
      <c r="BFU104" s="813"/>
      <c r="BFV104" s="813"/>
      <c r="BFW104" s="813"/>
      <c r="BFX104" s="813"/>
      <c r="BFY104" s="813"/>
      <c r="BFZ104" s="813"/>
      <c r="BGA104" s="813"/>
      <c r="BGB104" s="813"/>
      <c r="BGC104" s="824"/>
      <c r="BGD104" s="813"/>
      <c r="BGE104" s="813"/>
      <c r="BGF104" s="813"/>
      <c r="BGG104" s="813"/>
      <c r="BGH104" s="813"/>
      <c r="BGI104" s="813"/>
      <c r="BGJ104" s="813"/>
      <c r="BGK104" s="813"/>
      <c r="BGL104" s="813"/>
      <c r="BGM104" s="824"/>
      <c r="BGN104" s="813"/>
      <c r="BGO104" s="813"/>
      <c r="BGP104" s="813"/>
      <c r="BGQ104" s="813"/>
      <c r="BGR104" s="813"/>
      <c r="BGS104" s="813"/>
      <c r="BGT104" s="813"/>
      <c r="BGU104" s="813"/>
      <c r="BGV104" s="813"/>
      <c r="BGW104" s="824"/>
      <c r="BGX104" s="813"/>
      <c r="BGY104" s="813"/>
      <c r="BGZ104" s="813"/>
      <c r="BHA104" s="813"/>
      <c r="BHB104" s="813"/>
      <c r="BHC104" s="813"/>
      <c r="BHD104" s="813"/>
      <c r="BHE104" s="813"/>
      <c r="BHF104" s="813"/>
      <c r="BHG104" s="824"/>
      <c r="BHH104" s="813"/>
      <c r="BHI104" s="813"/>
      <c r="BHJ104" s="813"/>
      <c r="BHK104" s="813"/>
      <c r="BHL104" s="813"/>
      <c r="BHM104" s="813"/>
      <c r="BHN104" s="813"/>
      <c r="BHO104" s="813"/>
      <c r="BHP104" s="813"/>
      <c r="BHQ104" s="824"/>
      <c r="BHR104" s="813"/>
      <c r="BHS104" s="813"/>
      <c r="BHT104" s="813"/>
      <c r="BHU104" s="813"/>
      <c r="BHV104" s="813"/>
      <c r="BHW104" s="813"/>
      <c r="BHX104" s="813"/>
      <c r="BHY104" s="813"/>
      <c r="BHZ104" s="813"/>
      <c r="BIA104" s="824"/>
      <c r="BIB104" s="813"/>
      <c r="BIC104" s="813"/>
      <c r="BID104" s="813"/>
      <c r="BIE104" s="813"/>
      <c r="BIF104" s="813"/>
      <c r="BIG104" s="813"/>
      <c r="BIH104" s="824"/>
      <c r="BII104" s="813"/>
      <c r="BIJ104" s="813"/>
      <c r="BIK104" s="824"/>
      <c r="BIL104" s="813"/>
      <c r="BIM104" s="813"/>
      <c r="BIN104" s="813"/>
      <c r="BIO104" s="824"/>
      <c r="BIP104" s="813"/>
      <c r="BIQ104" s="813"/>
      <c r="BIR104" s="813"/>
      <c r="BIS104" s="813"/>
      <c r="BIT104" s="813"/>
      <c r="BIU104" s="813"/>
      <c r="BIV104" s="813"/>
      <c r="BIW104" s="813"/>
      <c r="BIX104" s="813"/>
      <c r="BIY104" s="813"/>
      <c r="BIZ104" s="813"/>
      <c r="BJA104" s="2601"/>
      <c r="BJB104" s="2601"/>
      <c r="BJC104" s="2602"/>
      <c r="BJD104" s="2602"/>
      <c r="BJE104" s="2603"/>
      <c r="BJF104" s="2603"/>
      <c r="BJG104" s="2603"/>
      <c r="BJH104" s="2603"/>
      <c r="BJI104" s="2603"/>
      <c r="BJJ104" s="2603"/>
      <c r="BJK104" s="2604"/>
      <c r="BJL104" s="2601"/>
      <c r="BJM104" s="2602"/>
      <c r="BJN104" s="2602"/>
      <c r="BJO104" s="2602"/>
      <c r="BJP104" s="2604"/>
      <c r="BJQ104" s="2601"/>
      <c r="BJR104" s="2602"/>
      <c r="BJS104" s="2602"/>
      <c r="BJT104" s="2602"/>
      <c r="BJU104" s="2604"/>
      <c r="BJV104" s="824"/>
      <c r="BJW104" s="813"/>
      <c r="BJX104" s="1207"/>
      <c r="BJY104" s="1208"/>
      <c r="BJZ104" s="1208"/>
      <c r="BKA104" s="1208"/>
      <c r="BKB104" s="1208"/>
      <c r="BKC104" s="1208"/>
      <c r="BKD104" s="1208"/>
      <c r="BKE104" s="1208"/>
      <c r="BKF104" s="1208"/>
      <c r="BKG104" s="1208"/>
      <c r="BKH104" s="1208"/>
      <c r="BKI104" s="1208"/>
      <c r="BKJ104" s="1208"/>
      <c r="BKK104" s="1208"/>
      <c r="BKL104" s="1208"/>
      <c r="BKM104" s="1208"/>
      <c r="BKN104" s="1208"/>
      <c r="BKO104" s="1208"/>
      <c r="BKP104" s="1208"/>
      <c r="BKQ104" s="1208"/>
      <c r="BKR104" s="1208"/>
      <c r="BKS104" s="1208"/>
      <c r="BKT104" s="1208"/>
      <c r="BKU104" s="1208"/>
      <c r="BKV104" s="1208"/>
      <c r="BKW104" s="1208"/>
      <c r="BKX104" s="1208"/>
      <c r="BKY104" s="1208"/>
      <c r="BKZ104" s="1208"/>
      <c r="BLA104" s="1208"/>
      <c r="BLB104" s="2601"/>
      <c r="BLC104" s="2601"/>
      <c r="BLD104" s="2604"/>
      <c r="BLE104" s="2601"/>
      <c r="BLF104" s="2601"/>
      <c r="BLG104" s="2604"/>
      <c r="BLH104" s="2601"/>
      <c r="BLI104" s="2601"/>
      <c r="BLJ104" s="2604"/>
      <c r="BLK104" s="2601"/>
      <c r="BLL104" s="2601"/>
      <c r="BLM104" s="2604"/>
      <c r="BLN104" s="2601"/>
      <c r="BLO104" s="2601"/>
      <c r="BLP104" s="2604"/>
      <c r="BLQ104" s="2601"/>
      <c r="BLR104" s="2601"/>
      <c r="BLS104" s="2604"/>
      <c r="BLT104" s="2600"/>
      <c r="BLU104" s="2599"/>
      <c r="BLV104" s="2605"/>
      <c r="BLW104" s="2601"/>
      <c r="BLX104" s="2601"/>
      <c r="BLY104" s="2604"/>
      <c r="BLZ104" s="2758"/>
      <c r="BMA104" s="2759"/>
      <c r="BMB104" s="2759"/>
      <c r="BMC104" s="2758"/>
      <c r="BMD104" s="2759"/>
      <c r="BME104" s="2759"/>
      <c r="BMF104" s="2758"/>
      <c r="BMG104" s="2759"/>
      <c r="BMH104" s="2759"/>
      <c r="BMI104" s="2758"/>
      <c r="BMJ104" s="2759"/>
      <c r="BMK104" s="2759"/>
      <c r="BML104" s="2758"/>
      <c r="BMM104" s="2759"/>
      <c r="BMN104" s="2759"/>
      <c r="BMO104" s="2758"/>
      <c r="BMP104" s="2759"/>
      <c r="BMQ104" s="2759"/>
      <c r="BMR104" s="2758"/>
      <c r="BMS104" s="2759"/>
      <c r="BMT104" s="2759"/>
      <c r="BMU104" s="2758"/>
      <c r="BMV104" s="2759"/>
      <c r="BMW104" s="2759"/>
      <c r="BMX104" s="2758"/>
      <c r="BMY104" s="2759"/>
      <c r="BMZ104" s="2759"/>
      <c r="BNA104" s="2758"/>
      <c r="BNB104" s="2759"/>
      <c r="BNC104" s="2759"/>
      <c r="BND104" s="2758"/>
      <c r="BNE104" s="2759"/>
      <c r="BNF104" s="2759"/>
      <c r="BNG104" s="2758"/>
      <c r="BNH104" s="2759"/>
      <c r="BNI104" s="2759"/>
      <c r="BNJ104" s="2758"/>
      <c r="BNK104" s="2759"/>
      <c r="BNL104" s="2759"/>
      <c r="BNM104" s="2758"/>
      <c r="BNN104" s="2759"/>
      <c r="BNO104" s="2759"/>
      <c r="BNQ104" s="2759"/>
      <c r="BNR104" s="2759"/>
      <c r="BNS104" s="2759"/>
      <c r="BNT104" s="2759"/>
      <c r="BNU104" s="2759"/>
      <c r="BNV104" s="2759"/>
      <c r="BNW104" s="2759"/>
    </row>
    <row r="105" spans="1:1739" ht="14" x14ac:dyDescent="0.2">
      <c r="A105" s="4160"/>
      <c r="B105" s="4160"/>
      <c r="C105" s="4160"/>
      <c r="D105" s="4160"/>
      <c r="E105" s="4160"/>
      <c r="F105" s="4161" t="s">
        <v>1924</v>
      </c>
      <c r="G105" s="985"/>
      <c r="H105" s="988">
        <f>AVERAGE(H$15:H$91)</f>
        <v>212.36363636363637</v>
      </c>
      <c r="I105" s="1594">
        <f t="shared" ref="I105:CH105" si="214">AVERAGE(I$15:I$91)</f>
        <v>7.187012987012988</v>
      </c>
      <c r="J105" s="985"/>
      <c r="K105" s="988">
        <f t="shared" si="214"/>
        <v>240.75324675324674</v>
      </c>
      <c r="L105" s="985">
        <f>AVERAGE(L$15:L$91)</f>
        <v>7.1949350649350619</v>
      </c>
      <c r="M105" s="4162">
        <f t="shared" si="214"/>
        <v>37.948051948051948</v>
      </c>
      <c r="N105" s="985">
        <f t="shared" si="214"/>
        <v>7.9220779220779032E-3</v>
      </c>
      <c r="O105" s="988">
        <f t="shared" si="214"/>
        <v>232.97402597402598</v>
      </c>
      <c r="P105" s="712">
        <f t="shared" si="214"/>
        <v>7.1762337662337643</v>
      </c>
      <c r="Q105" s="4162">
        <f t="shared" si="214"/>
        <v>37.922077922077925</v>
      </c>
      <c r="R105" s="985">
        <f t="shared" si="214"/>
        <v>-1.8701298701298639E-2</v>
      </c>
      <c r="S105" s="988">
        <f t="shared" si="214"/>
        <v>959.57142857142856</v>
      </c>
      <c r="T105" s="1594">
        <f t="shared" si="214"/>
        <v>6.1635064935064907</v>
      </c>
      <c r="U105" s="985"/>
      <c r="V105" s="988">
        <f t="shared" si="214"/>
        <v>861.53246753246754</v>
      </c>
      <c r="W105" s="985">
        <f t="shared" si="214"/>
        <v>6.1937662337662305</v>
      </c>
      <c r="X105" s="4162">
        <f>AVERAGE(X$15:X$91)</f>
        <v>37.688311688311686</v>
      </c>
      <c r="Y105" s="985">
        <f t="shared" si="214"/>
        <v>3.0259740259740261E-2</v>
      </c>
      <c r="Z105" s="988">
        <f t="shared" si="214"/>
        <v>767.89610389610391</v>
      </c>
      <c r="AA105" s="985">
        <f t="shared" si="214"/>
        <v>6.1578919481417422</v>
      </c>
      <c r="AB105" s="4162">
        <f>AVERAGE(AB$15:AB$91)</f>
        <v>38.454545454545453</v>
      </c>
      <c r="AC105" s="985">
        <f t="shared" si="214"/>
        <v>-3.5874285624493629E-2</v>
      </c>
      <c r="AD105" s="988">
        <f t="shared" si="214"/>
        <v>497.54545454545456</v>
      </c>
      <c r="AE105" s="985">
        <f t="shared" si="214"/>
        <v>6.0465351314338074</v>
      </c>
      <c r="AF105" s="988">
        <f t="shared" si="214"/>
        <v>267.31168831168833</v>
      </c>
      <c r="AG105" s="985">
        <f t="shared" si="214"/>
        <v>6.4423075858053753</v>
      </c>
      <c r="AH105" s="985">
        <f t="shared" si="214"/>
        <v>38.441558441558442</v>
      </c>
      <c r="AI105" s="988">
        <f t="shared" si="214"/>
        <v>346.53246753246754</v>
      </c>
      <c r="AJ105" s="985">
        <f t="shared" si="214"/>
        <v>6.195488109220415</v>
      </c>
      <c r="AK105" s="985">
        <f t="shared" si="214"/>
        <v>38.454545454545453</v>
      </c>
      <c r="AL105" s="988">
        <f t="shared" si="214"/>
        <v>151.01298701298703</v>
      </c>
      <c r="AM105" s="985">
        <f t="shared" si="214"/>
        <v>5.7380851471438392</v>
      </c>
      <c r="AN105" s="985">
        <f t="shared" si="214"/>
        <v>38.363636363636367</v>
      </c>
      <c r="AO105" s="4090"/>
      <c r="AP105" s="985">
        <f t="shared" si="214"/>
        <v>80.838961038961045</v>
      </c>
      <c r="AQ105" s="985">
        <f t="shared" si="214"/>
        <v>38</v>
      </c>
      <c r="AR105" s="985">
        <f t="shared" si="214"/>
        <v>84.493506493506516</v>
      </c>
      <c r="AS105" s="985">
        <f t="shared" si="214"/>
        <v>38.246753246753244</v>
      </c>
      <c r="AT105" s="985">
        <f t="shared" si="214"/>
        <v>1.4038961038961038</v>
      </c>
      <c r="AU105" s="712">
        <f t="shared" si="214"/>
        <v>0.18441558441558389</v>
      </c>
      <c r="AV105" s="988">
        <f t="shared" si="214"/>
        <v>69.870129870129873</v>
      </c>
      <c r="AW105" s="988"/>
      <c r="AX105" s="988">
        <f t="shared" si="214"/>
        <v>69.610389610389603</v>
      </c>
      <c r="AY105" s="988">
        <f t="shared" si="214"/>
        <v>36.519480519480517</v>
      </c>
      <c r="AZ105" s="988">
        <f t="shared" si="214"/>
        <v>186.62337662337663</v>
      </c>
      <c r="BA105" s="988">
        <f t="shared" si="214"/>
        <v>34.220779220779221</v>
      </c>
      <c r="BB105" s="988">
        <f t="shared" si="214"/>
        <v>252.46753246753246</v>
      </c>
      <c r="BC105" s="2405">
        <f t="shared" si="214"/>
        <v>34.506493506493506</v>
      </c>
      <c r="BD105" s="988">
        <f t="shared" si="214"/>
        <v>237.94805194805195</v>
      </c>
      <c r="BE105" s="985">
        <f>AVERAGE(BE$15:BE$91)</f>
        <v>25.147528030002199</v>
      </c>
      <c r="BF105" s="985">
        <f t="shared" si="214"/>
        <v>38.428571428571431</v>
      </c>
      <c r="BG105" s="988">
        <f t="shared" si="214"/>
        <v>239.84415584415584</v>
      </c>
      <c r="BH105" s="985">
        <f t="shared" si="214"/>
        <v>13.846676820061996</v>
      </c>
      <c r="BI105" s="985">
        <f t="shared" si="214"/>
        <v>38.454545454545453</v>
      </c>
      <c r="BJ105" s="988">
        <f t="shared" si="214"/>
        <v>230.76623376623377</v>
      </c>
      <c r="BK105" s="985">
        <f t="shared" si="214"/>
        <v>47.289280918051247</v>
      </c>
      <c r="BL105" s="985">
        <f t="shared" si="214"/>
        <v>38.467532467532465</v>
      </c>
      <c r="BM105" s="985">
        <f t="shared" si="214"/>
        <v>238.88311688311688</v>
      </c>
      <c r="BN105" s="985">
        <f t="shared" si="214"/>
        <v>17.065393357342856</v>
      </c>
      <c r="BO105" s="985">
        <f t="shared" si="214"/>
        <v>38.441558441558442</v>
      </c>
      <c r="BP105" s="985">
        <f t="shared" si="214"/>
        <v>230.87012987012986</v>
      </c>
      <c r="BQ105" s="985">
        <f t="shared" si="214"/>
        <v>1.4410795970326347</v>
      </c>
      <c r="BR105" s="985">
        <f t="shared" si="214"/>
        <v>36.246753246753244</v>
      </c>
      <c r="BS105" s="3619"/>
      <c r="BT105" s="3822"/>
      <c r="BU105" s="3822"/>
      <c r="BV105" s="988">
        <f t="shared" si="214"/>
        <v>278.81818181818181</v>
      </c>
      <c r="BW105" s="985">
        <f t="shared" si="214"/>
        <v>55.606416529910007</v>
      </c>
      <c r="BX105" s="985">
        <f t="shared" si="214"/>
        <v>38.441558441558442</v>
      </c>
      <c r="BY105" s="988">
        <f t="shared" si="214"/>
        <v>283.22077922077921</v>
      </c>
      <c r="BZ105" s="985">
        <f t="shared" si="214"/>
        <v>75.241515753530379</v>
      </c>
      <c r="CA105" s="985">
        <f t="shared" si="214"/>
        <v>38.376623376623378</v>
      </c>
      <c r="CB105" s="988">
        <f t="shared" si="214"/>
        <v>263.72727272727275</v>
      </c>
      <c r="CC105" s="985">
        <f t="shared" si="214"/>
        <v>61.207134606775568</v>
      </c>
      <c r="CD105" s="985">
        <f t="shared" si="214"/>
        <v>38.428571428571431</v>
      </c>
      <c r="CE105" s="985">
        <f t="shared" si="214"/>
        <v>282.76623376623377</v>
      </c>
      <c r="CF105" s="985">
        <f t="shared" si="214"/>
        <v>35.806057980467386</v>
      </c>
      <c r="CG105" s="985">
        <f t="shared" si="214"/>
        <v>38.402597402597401</v>
      </c>
      <c r="CH105" s="985">
        <f t="shared" si="214"/>
        <v>251.89610389610391</v>
      </c>
      <c r="CI105" s="985">
        <f t="shared" ref="CI105" si="215">AVERAGE(CI$15:CI$91)</f>
        <v>5.2363005843710573</v>
      </c>
      <c r="CJ105" s="985">
        <f t="shared" ref="CJ105:EC105" si="216">AVERAGE(CJ$15:CJ$91)</f>
        <v>36.04</v>
      </c>
      <c r="CK105" s="988">
        <f t="shared" si="216"/>
        <v>276.20779220779218</v>
      </c>
      <c r="CL105" s="985">
        <f t="shared" si="216"/>
        <v>46.687595168848659</v>
      </c>
      <c r="CM105" s="985">
        <f t="shared" si="216"/>
        <v>38.441558441558442</v>
      </c>
      <c r="CN105" s="985">
        <f t="shared" si="216"/>
        <v>14.118181818181817</v>
      </c>
      <c r="CO105" s="985">
        <f t="shared" si="216"/>
        <v>37.480519480519483</v>
      </c>
      <c r="CP105" s="985">
        <f t="shared" si="216"/>
        <v>2.8675324675324658</v>
      </c>
      <c r="CQ105" s="985">
        <f t="shared" si="216"/>
        <v>5.6870129870129862</v>
      </c>
      <c r="CR105" s="985">
        <f t="shared" si="216"/>
        <v>5.5831168831168831</v>
      </c>
      <c r="CS105" s="985">
        <f t="shared" si="216"/>
        <v>13.642857142857146</v>
      </c>
      <c r="CT105" s="985">
        <f t="shared" si="216"/>
        <v>13.687012987012988</v>
      </c>
      <c r="CU105" s="985">
        <f t="shared" si="216"/>
        <v>16.761038961038956</v>
      </c>
      <c r="CV105" s="985">
        <f t="shared" si="216"/>
        <v>37.922077922077925</v>
      </c>
      <c r="CW105" s="985">
        <f t="shared" si="216"/>
        <v>3.3428571428571425</v>
      </c>
      <c r="CX105" s="985">
        <f t="shared" si="216"/>
        <v>6.6038961038961048</v>
      </c>
      <c r="CY105" s="985">
        <f t="shared" si="216"/>
        <v>6.8285714285714283</v>
      </c>
      <c r="CZ105" s="988">
        <f t="shared" si="216"/>
        <v>292.2987012987013</v>
      </c>
      <c r="DA105" s="985">
        <f t="shared" si="216"/>
        <v>84.490389610389641</v>
      </c>
      <c r="DB105" s="985">
        <f t="shared" si="216"/>
        <v>38.363636363636367</v>
      </c>
      <c r="DC105" s="988">
        <f t="shared" si="216"/>
        <v>107.16883116883118</v>
      </c>
      <c r="DD105" s="985">
        <f t="shared" si="216"/>
        <v>84.403350649350656</v>
      </c>
      <c r="DE105" s="985">
        <f t="shared" si="216"/>
        <v>38.636363636363633</v>
      </c>
      <c r="DF105" s="988">
        <f t="shared" si="216"/>
        <v>118.64935064935065</v>
      </c>
      <c r="DG105" s="985">
        <f t="shared" si="216"/>
        <v>84.825657894736821</v>
      </c>
      <c r="DH105" s="985">
        <f t="shared" si="216"/>
        <v>38.118421052631582</v>
      </c>
      <c r="DI105" s="988">
        <f t="shared" si="216"/>
        <v>66.480519480519476</v>
      </c>
      <c r="DJ105" s="985">
        <f t="shared" si="216"/>
        <v>82.77863636363638</v>
      </c>
      <c r="DK105" s="985">
        <f t="shared" si="216"/>
        <v>38.454545454545453</v>
      </c>
      <c r="DL105" s="985">
        <f t="shared" si="216"/>
        <v>24.492116890149742</v>
      </c>
      <c r="DM105" s="985">
        <f t="shared" si="216"/>
        <v>38.870129870129873</v>
      </c>
      <c r="DN105" s="988">
        <f t="shared" si="216"/>
        <v>322.05194805194805</v>
      </c>
      <c r="DO105" s="985">
        <f t="shared" si="216"/>
        <v>73.170403786806816</v>
      </c>
      <c r="DP105" s="985">
        <f t="shared" si="216"/>
        <v>38.909090909090907</v>
      </c>
      <c r="DQ105" s="985">
        <f t="shared" si="216"/>
        <v>2.3374793230434467</v>
      </c>
      <c r="DR105" s="985">
        <f t="shared" si="216"/>
        <v>16.012987012987011</v>
      </c>
      <c r="DS105" s="985">
        <f t="shared" si="216"/>
        <v>67.273646519102869</v>
      </c>
      <c r="DT105" s="985">
        <f t="shared" si="216"/>
        <v>36.222222222222221</v>
      </c>
      <c r="DU105" s="985">
        <f t="shared" si="216"/>
        <v>2.5264545920502326</v>
      </c>
      <c r="DV105" s="985">
        <f t="shared" si="216"/>
        <v>15.233766233766234</v>
      </c>
      <c r="DW105" s="985">
        <f t="shared" si="216"/>
        <v>64.917088290059098</v>
      </c>
      <c r="DX105" s="985">
        <f t="shared" si="216"/>
        <v>38.766233766233768</v>
      </c>
      <c r="DY105" s="985">
        <f t="shared" si="216"/>
        <v>10.383715513379622</v>
      </c>
      <c r="DZ105" s="985">
        <f t="shared" si="216"/>
        <v>35.012987012987011</v>
      </c>
      <c r="EA105" s="985">
        <f t="shared" si="216"/>
        <v>225.72727272727272</v>
      </c>
      <c r="EB105" s="985">
        <f t="shared" si="216"/>
        <v>74.171689134975423</v>
      </c>
      <c r="EC105" s="985">
        <f t="shared" si="216"/>
        <v>38.402597402597401</v>
      </c>
      <c r="ED105" s="985"/>
      <c r="EE105" s="985"/>
      <c r="EF105" s="985"/>
      <c r="EG105" s="3822"/>
      <c r="EH105" s="4163"/>
      <c r="EI105" s="4163"/>
      <c r="EJ105" s="3822"/>
      <c r="EK105" s="3822"/>
      <c r="EL105" s="3822"/>
      <c r="EM105" s="4163"/>
      <c r="EN105" s="4163"/>
      <c r="EO105" s="3822"/>
      <c r="EP105" s="3822"/>
      <c r="EQ105" s="3822"/>
      <c r="ER105" s="4163"/>
      <c r="ES105" s="4163"/>
      <c r="ET105" s="3822"/>
      <c r="EU105" s="3822"/>
      <c r="EV105" s="3822"/>
      <c r="EW105" s="4163"/>
      <c r="EX105" s="4163"/>
      <c r="EY105" s="3822"/>
      <c r="EZ105" s="3822"/>
      <c r="FA105" s="3822"/>
      <c r="FB105" s="4163"/>
      <c r="FC105" s="4163"/>
      <c r="FD105" s="3822"/>
      <c r="FE105" s="3619"/>
      <c r="FF105" s="3619"/>
      <c r="FG105" s="4163"/>
      <c r="FH105" s="4163"/>
      <c r="FI105" s="3822"/>
      <c r="FJ105" s="3619"/>
      <c r="FK105" s="3619"/>
      <c r="FL105" s="4163"/>
      <c r="FM105" s="4163"/>
      <c r="FN105" s="3822"/>
      <c r="FO105" s="3619"/>
      <c r="FP105" s="3619"/>
      <c r="FQ105" s="4163"/>
      <c r="FR105" s="4163"/>
      <c r="FS105" s="3822"/>
      <c r="FT105" s="3619"/>
      <c r="FU105" s="3619"/>
      <c r="FV105" s="4163"/>
      <c r="FW105" s="4163"/>
      <c r="FX105" s="985">
        <f t="shared" ref="FX105:HF105" si="217">AVERAGE(FX$15:FX$91)</f>
        <v>278.57142857142856</v>
      </c>
      <c r="FY105" s="4164">
        <f t="shared" si="217"/>
        <v>19.586504564222924</v>
      </c>
      <c r="FZ105" s="4164">
        <f t="shared" si="217"/>
        <v>38.363636363636367</v>
      </c>
      <c r="GA105" s="985">
        <f t="shared" si="217"/>
        <v>243.41558441558442</v>
      </c>
      <c r="GB105" s="1212">
        <f t="shared" si="217"/>
        <v>0.89389749064888324</v>
      </c>
      <c r="GC105" s="1212">
        <f t="shared" si="217"/>
        <v>35.519480519480517</v>
      </c>
      <c r="GD105" s="4164">
        <f t="shared" si="217"/>
        <v>3.7473997166170392</v>
      </c>
      <c r="GE105" s="4164">
        <f t="shared" si="217"/>
        <v>36.844155844155843</v>
      </c>
      <c r="GF105" s="985">
        <f t="shared" si="217"/>
        <v>247.54545454545453</v>
      </c>
      <c r="GG105" s="985">
        <f t="shared" si="217"/>
        <v>0.97344669522561311</v>
      </c>
      <c r="GH105" s="985">
        <f t="shared" si="217"/>
        <v>36.233766233766232</v>
      </c>
      <c r="GI105" s="4164">
        <f t="shared" si="217"/>
        <v>4.1450245156948045</v>
      </c>
      <c r="GJ105" s="4164">
        <f t="shared" si="217"/>
        <v>36.870129870129873</v>
      </c>
      <c r="GK105" s="985">
        <f t="shared" si="217"/>
        <v>252.53246753246754</v>
      </c>
      <c r="GL105" s="985">
        <f t="shared" si="217"/>
        <v>0.68065369165134915</v>
      </c>
      <c r="GM105" s="985">
        <f t="shared" si="217"/>
        <v>35.974025974025977</v>
      </c>
      <c r="GN105" s="4164">
        <f t="shared" si="217"/>
        <v>5.9826945030777781</v>
      </c>
      <c r="GO105" s="4164">
        <f t="shared" si="217"/>
        <v>37.558441558441558</v>
      </c>
      <c r="GP105" s="985">
        <f t="shared" si="217"/>
        <v>245.2987012987013</v>
      </c>
      <c r="GQ105" s="985">
        <f t="shared" si="217"/>
        <v>0.67468194538933901</v>
      </c>
      <c r="GR105" s="985">
        <f t="shared" si="217"/>
        <v>33.870129870129873</v>
      </c>
      <c r="GS105" s="4164">
        <f t="shared" si="217"/>
        <v>2.1515486640336161</v>
      </c>
      <c r="GT105" s="4164">
        <f t="shared" si="217"/>
        <v>35.467532467532465</v>
      </c>
      <c r="GU105" s="985">
        <f t="shared" si="217"/>
        <v>258.25974025974028</v>
      </c>
      <c r="GV105" s="985">
        <f t="shared" si="217"/>
        <v>1.2829848643716408</v>
      </c>
      <c r="GW105" s="985">
        <f t="shared" si="217"/>
        <v>37.948051948051948</v>
      </c>
      <c r="GX105" s="4164">
        <f t="shared" si="217"/>
        <v>12.642444496815829</v>
      </c>
      <c r="GY105" s="4164">
        <f t="shared" si="217"/>
        <v>38.168831168831169</v>
      </c>
      <c r="GZ105" s="985">
        <f t="shared" si="217"/>
        <v>250.85714285714286</v>
      </c>
      <c r="HA105" s="985">
        <f t="shared" si="217"/>
        <v>0.44933232352063512</v>
      </c>
      <c r="HB105" s="985">
        <f t="shared" si="217"/>
        <v>30.246753246753247</v>
      </c>
      <c r="HC105" s="4164">
        <f t="shared" si="217"/>
        <v>1.5799097627851642</v>
      </c>
      <c r="HD105" s="4164">
        <f t="shared" si="217"/>
        <v>31.38961038961039</v>
      </c>
      <c r="HE105" s="985">
        <f t="shared" si="217"/>
        <v>248.64935064935065</v>
      </c>
      <c r="HF105" s="985">
        <f t="shared" si="217"/>
        <v>0.38722048628063671</v>
      </c>
      <c r="HG105" s="985">
        <f t="shared" ref="HG105:JR105" si="218">AVERAGE(HG$15:HG$91)</f>
        <v>28.662337662337663</v>
      </c>
      <c r="HH105" s="4164">
        <f t="shared" si="218"/>
        <v>1.3757251939108053</v>
      </c>
      <c r="HI105" s="4164">
        <f t="shared" si="218"/>
        <v>32.441558441558442</v>
      </c>
      <c r="HJ105" s="985">
        <f t="shared" si="218"/>
        <v>248.77922077922079</v>
      </c>
      <c r="HK105" s="985">
        <f t="shared" si="218"/>
        <v>1.8234075448361162</v>
      </c>
      <c r="HL105" s="985">
        <f t="shared" si="218"/>
        <v>33.441558441558442</v>
      </c>
      <c r="HM105" s="4164">
        <f t="shared" si="218"/>
        <v>1.2462063237042176</v>
      </c>
      <c r="HN105" s="4164">
        <f t="shared" si="218"/>
        <v>35.441558441558442</v>
      </c>
      <c r="HO105" s="2525">
        <f t="shared" si="218"/>
        <v>24.849453658307961</v>
      </c>
      <c r="HP105" s="2525">
        <f t="shared" si="218"/>
        <v>5.6075832970550783</v>
      </c>
      <c r="HQ105" s="2525">
        <f t="shared" si="218"/>
        <v>67.975147115151685</v>
      </c>
      <c r="HR105" s="2525">
        <f t="shared" si="218"/>
        <v>21.929225314511736</v>
      </c>
      <c r="HS105" s="2525">
        <f t="shared" si="218"/>
        <v>13.664855318994265</v>
      </c>
      <c r="HT105" s="2525">
        <f t="shared" si="218"/>
        <v>19.721108449751423</v>
      </c>
      <c r="HU105" s="2525">
        <f t="shared" si="218"/>
        <v>66.481205633818533</v>
      </c>
      <c r="HV105" s="2525">
        <f t="shared" si="218"/>
        <v>4.1161035508303234</v>
      </c>
      <c r="HW105" s="2525">
        <f t="shared" si="218"/>
        <v>69.382611807950298</v>
      </c>
      <c r="HX105" s="2776">
        <f t="shared" si="218"/>
        <v>358.02597402597405</v>
      </c>
      <c r="HY105" s="985">
        <f t="shared" si="218"/>
        <v>18.909142935657805</v>
      </c>
      <c r="HZ105" s="985">
        <f t="shared" si="218"/>
        <v>2.8764711377861731</v>
      </c>
      <c r="IA105" s="985">
        <f t="shared" si="218"/>
        <v>59.635811963291737</v>
      </c>
      <c r="IB105" s="985">
        <f t="shared" si="218"/>
        <v>24.912918798421614</v>
      </c>
      <c r="IC105" s="985">
        <f t="shared" si="218"/>
        <v>10.212398370360573</v>
      </c>
      <c r="ID105" s="985">
        <f t="shared" si="218"/>
        <v>39.160035475913368</v>
      </c>
      <c r="IE105" s="985">
        <f t="shared" si="218"/>
        <v>50.497445321855245</v>
      </c>
      <c r="IF105" s="985">
        <f t="shared" si="218"/>
        <v>3.4540905974488014</v>
      </c>
      <c r="IG105" s="985">
        <f t="shared" si="218"/>
        <v>57.083769140250794</v>
      </c>
      <c r="IH105" s="985">
        <f t="shared" si="218"/>
        <v>1129.5584415584415</v>
      </c>
      <c r="II105" s="985">
        <f t="shared" si="218"/>
        <v>3.9565217391304346</v>
      </c>
      <c r="IJ105" s="985">
        <f t="shared" si="218"/>
        <v>4.4021739130434785</v>
      </c>
      <c r="IK105" s="985">
        <f t="shared" si="218"/>
        <v>10.010869565217391</v>
      </c>
      <c r="IL105" s="985">
        <f t="shared" si="218"/>
        <v>8.7608695652173907</v>
      </c>
      <c r="IM105" s="985">
        <f t="shared" si="218"/>
        <v>4.9130434782608692</v>
      </c>
      <c r="IN105" s="985">
        <f t="shared" si="218"/>
        <v>3.9565217391304346</v>
      </c>
      <c r="IO105" s="985" t="e">
        <f t="shared" si="218"/>
        <v>#DIV/0!</v>
      </c>
      <c r="IP105" s="985">
        <f t="shared" si="218"/>
        <v>10.782608695652174</v>
      </c>
      <c r="IQ105" s="699">
        <f t="shared" si="218"/>
        <v>56.586956521739133</v>
      </c>
      <c r="IR105" s="985">
        <f t="shared" si="218"/>
        <v>21.076086956521738</v>
      </c>
      <c r="IS105" s="985">
        <f t="shared" si="218"/>
        <v>5.8478260869565215</v>
      </c>
      <c r="IT105" s="985">
        <f t="shared" si="218"/>
        <v>6.0760869565217392</v>
      </c>
      <c r="IU105" s="985">
        <f t="shared" si="218"/>
        <v>7.0543478260869561</v>
      </c>
      <c r="IV105" s="985">
        <f t="shared" si="218"/>
        <v>4.8695652173913047</v>
      </c>
      <c r="IW105" s="985">
        <f t="shared" si="218"/>
        <v>3.6086956521739131</v>
      </c>
      <c r="IX105" s="985" t="e">
        <f t="shared" si="218"/>
        <v>#DIV/0!</v>
      </c>
      <c r="IY105" s="985">
        <f t="shared" si="218"/>
        <v>12.75</v>
      </c>
      <c r="IZ105" s="985">
        <f t="shared" si="218"/>
        <v>72.282608695652172</v>
      </c>
      <c r="JA105" s="985">
        <f t="shared" si="218"/>
        <v>3.9130434782608696</v>
      </c>
      <c r="JB105" s="985">
        <f t="shared" si="218"/>
        <v>7.4456521739130439</v>
      </c>
      <c r="JC105" s="985">
        <f t="shared" si="218"/>
        <v>2.097826086956522</v>
      </c>
      <c r="JD105" s="985">
        <f t="shared" si="218"/>
        <v>5.0326086956521738</v>
      </c>
      <c r="JE105" s="985">
        <f t="shared" si="218"/>
        <v>2.4347826086956523</v>
      </c>
      <c r="JF105" s="985">
        <f t="shared" si="218"/>
        <v>0.69565217391304346</v>
      </c>
      <c r="JG105" s="985" t="e">
        <f t="shared" si="218"/>
        <v>#DIV/0!</v>
      </c>
      <c r="JH105" s="985">
        <f t="shared" si="218"/>
        <v>7.6630434782608692</v>
      </c>
      <c r="JI105" s="985">
        <f t="shared" si="218"/>
        <v>38</v>
      </c>
      <c r="JJ105" s="985">
        <f t="shared" si="218"/>
        <v>6.9154723358872854</v>
      </c>
      <c r="JK105" s="985">
        <f t="shared" si="218"/>
        <v>8.0389276053886984</v>
      </c>
      <c r="JL105" s="985">
        <f t="shared" si="218"/>
        <v>20.451969107759179</v>
      </c>
      <c r="JM105" s="985">
        <f t="shared" si="218"/>
        <v>13.121433793709452</v>
      </c>
      <c r="JN105" s="985">
        <f t="shared" si="218"/>
        <v>8.8631673570402807</v>
      </c>
      <c r="JO105" s="985">
        <f t="shared" si="218"/>
        <v>5.7423862290670007</v>
      </c>
      <c r="JP105" s="985" t="e">
        <f t="shared" si="218"/>
        <v>#DIV/0!</v>
      </c>
      <c r="JQ105" s="985">
        <f t="shared" si="218"/>
        <v>18.425533707968942</v>
      </c>
      <c r="JR105" s="699">
        <f t="shared" si="218"/>
        <v>100</v>
      </c>
      <c r="JS105" s="985">
        <f t="shared" ref="JS105:MD105" si="219">AVERAGE(JS$15:JS$91)</f>
        <v>27.514542226206306</v>
      </c>
      <c r="JT105" s="985">
        <f t="shared" si="219"/>
        <v>7.2585450892034213</v>
      </c>
      <c r="JU105" s="985">
        <f t="shared" si="219"/>
        <v>9.0973707706610476</v>
      </c>
      <c r="JV105" s="985">
        <f t="shared" si="219"/>
        <v>9.5960605544375746</v>
      </c>
      <c r="JW105" s="985">
        <f t="shared" si="219"/>
        <v>6.7621544055685385</v>
      </c>
      <c r="JX105" s="985">
        <f t="shared" si="219"/>
        <v>5.3099430435528339</v>
      </c>
      <c r="JY105" s="985" t="e">
        <f t="shared" si="219"/>
        <v>#DIV/0!</v>
      </c>
      <c r="JZ105" s="985">
        <f t="shared" si="219"/>
        <v>17.663690933756982</v>
      </c>
      <c r="KA105" s="985">
        <f t="shared" si="219"/>
        <v>100</v>
      </c>
      <c r="KB105" s="985">
        <f t="shared" si="219"/>
        <v>10.855654445796587</v>
      </c>
      <c r="KC105" s="985">
        <f t="shared" si="219"/>
        <v>19.59550926393737</v>
      </c>
      <c r="KD105" s="985">
        <f t="shared" si="219"/>
        <v>6.9421826107487679</v>
      </c>
      <c r="KE105" s="985">
        <f t="shared" si="219"/>
        <v>9.8929949655994172</v>
      </c>
      <c r="KF105" s="985">
        <f t="shared" si="219"/>
        <v>7.3674162648987931</v>
      </c>
      <c r="KG105" s="985">
        <f t="shared" si="219"/>
        <v>2.0325889388102709</v>
      </c>
      <c r="KH105" s="985" t="e">
        <f t="shared" si="219"/>
        <v>#DIV/0!</v>
      </c>
      <c r="KI105" s="985">
        <f t="shared" si="219"/>
        <v>21.881950580724396</v>
      </c>
      <c r="KJ105" s="985">
        <f t="shared" si="219"/>
        <v>100</v>
      </c>
      <c r="KK105" s="985">
        <f t="shared" si="219"/>
        <v>46.941977184930359</v>
      </c>
      <c r="KL105" s="985">
        <f t="shared" si="219"/>
        <v>39</v>
      </c>
      <c r="KM105" s="985">
        <f t="shared" si="219"/>
        <v>66.427675232635949</v>
      </c>
      <c r="KN105" s="985">
        <f t="shared" si="219"/>
        <v>38.870129870129873</v>
      </c>
      <c r="KO105" s="985">
        <f t="shared" si="219"/>
        <v>4.3854966815432048</v>
      </c>
      <c r="KP105" s="985">
        <f t="shared" si="219"/>
        <v>38.922077922077925</v>
      </c>
      <c r="KQ105" s="985">
        <f t="shared" si="219"/>
        <v>1.6917946108143727</v>
      </c>
      <c r="KR105" s="985">
        <f t="shared" si="219"/>
        <v>22.441558441558442</v>
      </c>
      <c r="KS105" s="985">
        <f t="shared" si="219"/>
        <v>15.761522054611069</v>
      </c>
      <c r="KT105" s="985">
        <f t="shared" si="219"/>
        <v>39</v>
      </c>
      <c r="KU105" s="985">
        <f t="shared" si="219"/>
        <v>7.9920053072774335</v>
      </c>
      <c r="KV105" s="985">
        <f t="shared" si="219"/>
        <v>33.727272727272727</v>
      </c>
      <c r="KW105" s="985">
        <f t="shared" si="219"/>
        <v>10.223328245149293</v>
      </c>
      <c r="KX105" s="985">
        <f t="shared" si="219"/>
        <v>39</v>
      </c>
      <c r="KY105" s="985">
        <f t="shared" si="219"/>
        <v>16.998589862532981</v>
      </c>
      <c r="KZ105" s="985">
        <f t="shared" si="219"/>
        <v>39</v>
      </c>
      <c r="LA105" s="985">
        <f t="shared" si="219"/>
        <v>38.571428571428569</v>
      </c>
      <c r="LB105" s="985">
        <f t="shared" si="219"/>
        <v>9.0909090909090917</v>
      </c>
      <c r="LC105" s="985">
        <f t="shared" si="219"/>
        <v>8.0519480519480524</v>
      </c>
      <c r="LD105" s="985">
        <f t="shared" si="219"/>
        <v>30.129870129870131</v>
      </c>
      <c r="LE105" s="712">
        <f t="shared" si="219"/>
        <v>5.8441558441558445</v>
      </c>
      <c r="LF105" s="985">
        <f t="shared" si="219"/>
        <v>91.688311688311686</v>
      </c>
      <c r="LG105" s="985">
        <f t="shared" si="219"/>
        <v>36.194805194805198</v>
      </c>
      <c r="LH105" s="985">
        <f t="shared" si="219"/>
        <v>4.9350649350649354</v>
      </c>
      <c r="LI105" s="985">
        <f t="shared" si="219"/>
        <v>4.6753246753246751</v>
      </c>
      <c r="LJ105" s="985">
        <f t="shared" si="219"/>
        <v>9.6103896103896105</v>
      </c>
      <c r="LK105" s="985">
        <f t="shared" si="219"/>
        <v>22.870129870129869</v>
      </c>
      <c r="LL105" s="985" t="e">
        <f t="shared" si="219"/>
        <v>#DIV/0!</v>
      </c>
      <c r="LM105" s="985" t="e">
        <f t="shared" si="219"/>
        <v>#DIV/0!</v>
      </c>
      <c r="LN105" s="985" t="e">
        <f t="shared" si="219"/>
        <v>#DIV/0!</v>
      </c>
      <c r="LO105" s="985" t="e">
        <f t="shared" si="219"/>
        <v>#DIV/0!</v>
      </c>
      <c r="LP105" s="985">
        <f t="shared" si="219"/>
        <v>20</v>
      </c>
      <c r="LQ105" s="985">
        <f t="shared" si="219"/>
        <v>30.311688311688311</v>
      </c>
      <c r="LR105" s="712" t="e">
        <f t="shared" si="219"/>
        <v>#DIV/0!</v>
      </c>
      <c r="LS105" s="985" t="e">
        <f t="shared" si="219"/>
        <v>#DIV/0!</v>
      </c>
      <c r="LT105" s="985" t="e">
        <f t="shared" si="219"/>
        <v>#DIV/0!</v>
      </c>
      <c r="LU105" s="729" t="e">
        <f t="shared" si="219"/>
        <v>#DIV/0!</v>
      </c>
      <c r="LV105" s="729">
        <f t="shared" si="219"/>
        <v>17.272727272727273</v>
      </c>
      <c r="LW105" s="729">
        <f t="shared" si="219"/>
        <v>25.792207792207794</v>
      </c>
      <c r="LX105" s="729" t="e">
        <f t="shared" si="219"/>
        <v>#DIV/0!</v>
      </c>
      <c r="LY105" s="729" t="e">
        <f t="shared" si="219"/>
        <v>#DIV/0!</v>
      </c>
      <c r="LZ105" s="729" t="e">
        <f t="shared" si="219"/>
        <v>#DIV/0!</v>
      </c>
      <c r="MA105" s="1220" t="e">
        <f t="shared" si="219"/>
        <v>#DIV/0!</v>
      </c>
      <c r="MB105" s="1220">
        <f t="shared" si="219"/>
        <v>38.571428571428569</v>
      </c>
      <c r="MC105" s="1220">
        <f t="shared" si="219"/>
        <v>30.493506493506494</v>
      </c>
      <c r="MD105" s="1220" t="e">
        <f t="shared" si="219"/>
        <v>#DIV/0!</v>
      </c>
      <c r="ME105" s="1220" t="e">
        <f t="shared" ref="ME105:OS105" si="220">AVERAGE(ME$15:ME$91)</f>
        <v>#DIV/0!</v>
      </c>
      <c r="MF105" s="1220" t="e">
        <f t="shared" si="220"/>
        <v>#DIV/0!</v>
      </c>
      <c r="MG105" s="1220" t="e">
        <f t="shared" si="220"/>
        <v>#DIV/0!</v>
      </c>
      <c r="MH105" s="1220">
        <f t="shared" si="220"/>
        <v>30.129870129870131</v>
      </c>
      <c r="MI105" s="1220">
        <f t="shared" si="220"/>
        <v>27.012987012987011</v>
      </c>
      <c r="MJ105" s="1220" t="e">
        <f t="shared" si="220"/>
        <v>#DIV/0!</v>
      </c>
      <c r="MK105" s="1220" t="e">
        <f t="shared" si="220"/>
        <v>#DIV/0!</v>
      </c>
      <c r="ML105" s="1220" t="e">
        <f t="shared" si="220"/>
        <v>#DIV/0!</v>
      </c>
      <c r="MM105" s="1220" t="e">
        <f t="shared" si="220"/>
        <v>#DIV/0!</v>
      </c>
      <c r="MN105" s="1220">
        <f t="shared" si="220"/>
        <v>30.129870129870131</v>
      </c>
      <c r="MO105" s="1220">
        <f t="shared" si="220"/>
        <v>26.246753246753247</v>
      </c>
      <c r="MP105" s="1220" t="e">
        <f t="shared" si="220"/>
        <v>#DIV/0!</v>
      </c>
      <c r="MQ105" s="1220" t="e">
        <f t="shared" si="220"/>
        <v>#DIV/0!</v>
      </c>
      <c r="MR105" s="1220" t="e">
        <f t="shared" si="220"/>
        <v>#DIV/0!</v>
      </c>
      <c r="MS105" s="1220" t="e">
        <f t="shared" si="220"/>
        <v>#DIV/0!</v>
      </c>
      <c r="MT105" s="1220">
        <f t="shared" si="220"/>
        <v>21.558441558441558</v>
      </c>
      <c r="MU105" s="1220">
        <f t="shared" si="220"/>
        <v>31.636363636363637</v>
      </c>
      <c r="MV105" s="1220" t="e">
        <f t="shared" si="220"/>
        <v>#DIV/0!</v>
      </c>
      <c r="MW105" s="1220" t="e">
        <f t="shared" si="220"/>
        <v>#DIV/0!</v>
      </c>
      <c r="MX105" s="1220" t="e">
        <f t="shared" si="220"/>
        <v>#DIV/0!</v>
      </c>
      <c r="MY105" s="1220">
        <f t="shared" si="220"/>
        <v>17.142857142857142</v>
      </c>
      <c r="MZ105" s="1220">
        <f t="shared" si="220"/>
        <v>27.129870129870131</v>
      </c>
      <c r="NA105" s="1220" t="e">
        <f t="shared" si="220"/>
        <v>#DIV/0!</v>
      </c>
      <c r="NB105" s="1220" t="e">
        <f t="shared" si="220"/>
        <v>#DIV/0!</v>
      </c>
      <c r="NC105" s="1220" t="e">
        <f t="shared" si="220"/>
        <v>#DIV/0!</v>
      </c>
      <c r="ND105" s="1220" t="e">
        <f t="shared" si="220"/>
        <v>#DIV/0!</v>
      </c>
      <c r="NE105" s="1220">
        <f t="shared" si="220"/>
        <v>26.753246753246753</v>
      </c>
      <c r="NF105" s="1220">
        <f t="shared" si="220"/>
        <v>28.597402597402599</v>
      </c>
      <c r="NG105" s="1220" t="e">
        <f t="shared" si="220"/>
        <v>#DIV/0!</v>
      </c>
      <c r="NH105" s="1220" t="e">
        <f t="shared" si="220"/>
        <v>#DIV/0!</v>
      </c>
      <c r="NI105" s="1220" t="e">
        <f t="shared" si="220"/>
        <v>#DIV/0!</v>
      </c>
      <c r="NJ105" s="1220" t="e">
        <f t="shared" si="220"/>
        <v>#DIV/0!</v>
      </c>
      <c r="NK105" s="1220">
        <f t="shared" si="220"/>
        <v>16.623376623376622</v>
      </c>
      <c r="NL105" s="1220">
        <f t="shared" si="220"/>
        <v>30.103896103896105</v>
      </c>
      <c r="NM105" s="985">
        <f t="shared" si="220"/>
        <v>276.27714285714285</v>
      </c>
      <c r="NN105" s="985">
        <f t="shared" si="220"/>
        <v>38.285714285714285</v>
      </c>
      <c r="NO105" s="985">
        <f t="shared" si="220"/>
        <v>401.78666666666669</v>
      </c>
      <c r="NP105" s="985">
        <f t="shared" si="220"/>
        <v>35.653333333333336</v>
      </c>
      <c r="NQ105" s="985">
        <f t="shared" si="220"/>
        <v>95.384878849071313</v>
      </c>
      <c r="NR105" s="985">
        <f t="shared" si="220"/>
        <v>35.72</v>
      </c>
      <c r="NS105" s="985">
        <f t="shared" si="220"/>
        <v>352.34666666666669</v>
      </c>
      <c r="NT105" s="985">
        <f t="shared" si="220"/>
        <v>35.653333333333336</v>
      </c>
      <c r="NU105" s="985">
        <f t="shared" si="220"/>
        <v>88.415170888681388</v>
      </c>
      <c r="NV105" s="985">
        <f t="shared" si="220"/>
        <v>35.72</v>
      </c>
      <c r="NW105" s="985">
        <f t="shared" si="220"/>
        <v>129.22077922077921</v>
      </c>
      <c r="NX105" s="985">
        <f t="shared" si="220"/>
        <v>36.155844155844157</v>
      </c>
      <c r="NY105" s="985">
        <f t="shared" si="220"/>
        <v>38.992985341985104</v>
      </c>
      <c r="NZ105" s="985">
        <f t="shared" si="220"/>
        <v>36.272727272727273</v>
      </c>
      <c r="OA105" s="4165">
        <v>1.5181288957651871</v>
      </c>
      <c r="OB105" s="4165">
        <v>1.5181288957651871</v>
      </c>
      <c r="OC105" s="4165"/>
      <c r="OD105" s="4165">
        <v>0.97101251100455244</v>
      </c>
      <c r="OE105" s="4165">
        <v>0.97101251100455244</v>
      </c>
      <c r="OF105" s="4165"/>
      <c r="OG105" s="4165">
        <v>5.2450039716255397</v>
      </c>
      <c r="OH105" s="4165">
        <v>5.2450039716255397</v>
      </c>
      <c r="OI105" s="4165"/>
      <c r="OJ105" s="4165">
        <v>3.5675491306211562</v>
      </c>
      <c r="OK105" s="4165">
        <v>3.5675491306211562</v>
      </c>
      <c r="OL105" s="4165"/>
      <c r="OM105" s="4165">
        <f t="shared" si="220"/>
        <v>324.68421052631578</v>
      </c>
      <c r="ON105" s="4166">
        <f t="shared" si="220"/>
        <v>74.003359632106282</v>
      </c>
      <c r="OO105" s="2525">
        <f t="shared" si="220"/>
        <v>38.421052631578945</v>
      </c>
      <c r="OP105" s="2525">
        <v>46.590909090909093</v>
      </c>
      <c r="OQ105" s="2525">
        <v>7.132232552757487</v>
      </c>
      <c r="OR105" s="2525">
        <f t="shared" si="220"/>
        <v>15</v>
      </c>
      <c r="OS105" s="2525">
        <f t="shared" si="220"/>
        <v>34.314165550512215</v>
      </c>
      <c r="OT105" s="2525">
        <f t="shared" ref="OT105:AAN105" si="221">AVERAGE(OT$15:OT$91)</f>
        <v>39</v>
      </c>
      <c r="OU105" s="2525">
        <f t="shared" si="221"/>
        <v>305.63636363636363</v>
      </c>
      <c r="OV105" s="2525">
        <f t="shared" si="221"/>
        <v>411.25974025974028</v>
      </c>
      <c r="OW105" s="2525">
        <f t="shared" si="221"/>
        <v>269.3246753246753</v>
      </c>
      <c r="OX105" s="2525">
        <f t="shared" si="221"/>
        <v>162.20779220779221</v>
      </c>
      <c r="OY105" s="2525">
        <f t="shared" si="221"/>
        <v>54.740259740259738</v>
      </c>
      <c r="OZ105" s="2525">
        <f t="shared" si="221"/>
        <v>344.19480519480521</v>
      </c>
      <c r="PA105" s="2525">
        <f t="shared" si="221"/>
        <v>847.50649350649348</v>
      </c>
      <c r="PB105" s="2525">
        <f t="shared" si="221"/>
        <v>82.454545454545453</v>
      </c>
      <c r="PC105" s="2525">
        <f t="shared" si="221"/>
        <v>78.896103896103895</v>
      </c>
      <c r="PD105" s="2525">
        <f t="shared" si="221"/>
        <v>633.12987012987014</v>
      </c>
      <c r="PE105" s="2525">
        <f t="shared" si="221"/>
        <v>276.83116883116884</v>
      </c>
      <c r="PF105" s="2525">
        <f t="shared" si="221"/>
        <v>643.28571428571433</v>
      </c>
      <c r="PG105" s="2525">
        <f t="shared" si="221"/>
        <v>86.350649350649348</v>
      </c>
      <c r="PH105" s="2525">
        <f t="shared" si="221"/>
        <v>17.2987012987013</v>
      </c>
      <c r="PI105" s="2525">
        <f t="shared" si="221"/>
        <v>341.19480519480521</v>
      </c>
      <c r="PJ105" s="2525">
        <f t="shared" si="221"/>
        <v>251.84415584415584</v>
      </c>
      <c r="PK105" s="2525">
        <f t="shared" si="221"/>
        <v>283.57142857142856</v>
      </c>
      <c r="PL105" s="2525">
        <f t="shared" si="221"/>
        <v>1268.7922077922078</v>
      </c>
      <c r="PM105" s="2525">
        <f t="shared" si="221"/>
        <v>24.66063366056234</v>
      </c>
      <c r="PN105" s="2525">
        <f t="shared" si="221"/>
        <v>39</v>
      </c>
      <c r="PO105" s="2525">
        <f t="shared" si="221"/>
        <v>31.996253442120313</v>
      </c>
      <c r="PP105" s="2525">
        <f t="shared" si="221"/>
        <v>39</v>
      </c>
      <c r="PQ105" s="2525">
        <f t="shared" si="221"/>
        <v>20.934324028028318</v>
      </c>
      <c r="PR105" s="2525">
        <f t="shared" si="221"/>
        <v>39</v>
      </c>
      <c r="PS105" s="2525">
        <f t="shared" si="221"/>
        <v>12.684255043811564</v>
      </c>
      <c r="PT105" s="2525">
        <f t="shared" si="221"/>
        <v>38.961038961038959</v>
      </c>
      <c r="PU105" s="2525">
        <f t="shared" si="221"/>
        <v>4.1931468362219508</v>
      </c>
      <c r="PV105" s="2525">
        <f t="shared" si="221"/>
        <v>38.948051948051948</v>
      </c>
      <c r="PW105" s="2525">
        <f t="shared" si="221"/>
        <v>29.859344793947081</v>
      </c>
      <c r="PX105" s="2525">
        <f t="shared" si="221"/>
        <v>39</v>
      </c>
      <c r="PY105" s="2525">
        <f t="shared" si="221"/>
        <v>69.147049258417681</v>
      </c>
      <c r="PZ105" s="2525">
        <f t="shared" si="221"/>
        <v>38.987012987012989</v>
      </c>
      <c r="QA105" s="2525">
        <f t="shared" si="221"/>
        <v>5.8576936990253694</v>
      </c>
      <c r="QB105" s="2525">
        <f t="shared" si="221"/>
        <v>38.870129870129873</v>
      </c>
      <c r="QC105" s="2525">
        <f t="shared" si="221"/>
        <v>7.2213854122980887</v>
      </c>
      <c r="QD105" s="2525">
        <f t="shared" si="221"/>
        <v>38.987012987012989</v>
      </c>
      <c r="QE105" s="2525">
        <f t="shared" si="221"/>
        <v>48.295534306853483</v>
      </c>
      <c r="QF105" s="2525">
        <f t="shared" si="221"/>
        <v>39</v>
      </c>
      <c r="QG105" s="2525">
        <f t="shared" si="221"/>
        <v>22.368648185084396</v>
      </c>
      <c r="QH105" s="2525">
        <f t="shared" si="221"/>
        <v>39</v>
      </c>
      <c r="QI105" s="2525">
        <f t="shared" si="221"/>
        <v>51.975487368181213</v>
      </c>
      <c r="QJ105" s="2525">
        <f t="shared" si="221"/>
        <v>39</v>
      </c>
      <c r="QK105" s="2525">
        <f t="shared" si="221"/>
        <v>10.065549836317839</v>
      </c>
      <c r="QL105" s="2525">
        <f t="shared" si="221"/>
        <v>38.285714285714285</v>
      </c>
      <c r="QM105" s="2525">
        <f t="shared" si="221"/>
        <v>1.4973682827906465</v>
      </c>
      <c r="QN105" s="2525">
        <f t="shared" si="221"/>
        <v>38.870129870129873</v>
      </c>
      <c r="QO105" s="2525">
        <f t="shared" si="221"/>
        <v>27.244653159301354</v>
      </c>
      <c r="QP105" s="2525">
        <f t="shared" si="221"/>
        <v>38.987012987012989</v>
      </c>
      <c r="QQ105" s="2525">
        <f t="shared" si="221"/>
        <v>25.935366064013834</v>
      </c>
      <c r="QR105" s="2525">
        <f t="shared" si="221"/>
        <v>39</v>
      </c>
      <c r="QS105" s="2525">
        <f t="shared" si="221"/>
        <v>39.122679812565138</v>
      </c>
      <c r="QT105" s="2525">
        <f t="shared" si="221"/>
        <v>38.961038961038959</v>
      </c>
      <c r="QU105" s="2525">
        <f t="shared" si="221"/>
        <v>227.94805194805195</v>
      </c>
      <c r="QV105" s="2525">
        <f t="shared" si="221"/>
        <v>68.513157894736835</v>
      </c>
      <c r="QW105" s="2525">
        <f t="shared" si="221"/>
        <v>16.740259740259742</v>
      </c>
      <c r="QX105" s="2525">
        <f t="shared" si="221"/>
        <v>13.571428571428571</v>
      </c>
      <c r="QY105" s="2525">
        <f t="shared" si="221"/>
        <v>24.467532467532468</v>
      </c>
      <c r="QZ105" s="2525">
        <f t="shared" si="221"/>
        <v>37.844155844155843</v>
      </c>
      <c r="RA105" s="2525">
        <f t="shared" si="221"/>
        <v>110.3896103896104</v>
      </c>
      <c r="RB105" s="2525">
        <f t="shared" si="221"/>
        <v>44.415584415584412</v>
      </c>
      <c r="RC105" s="2525">
        <f t="shared" si="221"/>
        <v>21.064935064935064</v>
      </c>
      <c r="RD105" s="2525">
        <f t="shared" si="221"/>
        <v>319.50649350649348</v>
      </c>
      <c r="RE105" s="2525">
        <f t="shared" si="221"/>
        <v>67.064935064935071</v>
      </c>
      <c r="RF105" s="2525">
        <f t="shared" si="221"/>
        <v>185.18181818181819</v>
      </c>
      <c r="RG105" s="2525">
        <f t="shared" si="221"/>
        <v>12.289473684210526</v>
      </c>
      <c r="RH105" s="2525">
        <f t="shared" si="221"/>
        <v>45.025974025974023</v>
      </c>
      <c r="RI105" s="2525">
        <f t="shared" si="221"/>
        <v>129.85714285714286</v>
      </c>
      <c r="RJ105" s="2525">
        <f t="shared" si="221"/>
        <v>241.58441558441558</v>
      </c>
      <c r="RK105" s="2525">
        <f t="shared" si="221"/>
        <v>99.671052631578945</v>
      </c>
      <c r="RL105" s="2525">
        <f t="shared" si="221"/>
        <v>1013.4675324675325</v>
      </c>
      <c r="RM105" s="2525">
        <f t="shared" si="221"/>
        <v>21.799356234374905</v>
      </c>
      <c r="RN105" s="2525">
        <f t="shared" si="221"/>
        <v>36.486111111111114</v>
      </c>
      <c r="RO105" s="2525">
        <f t="shared" si="221"/>
        <v>11.012678662678518</v>
      </c>
      <c r="RP105" s="2525">
        <f t="shared" si="221"/>
        <v>33.845070422535208</v>
      </c>
      <c r="RQ105" s="2525">
        <f t="shared" si="221"/>
        <v>1.6596317378857208</v>
      </c>
      <c r="RR105" s="2525">
        <f t="shared" si="221"/>
        <v>35.861111111111114</v>
      </c>
      <c r="RS105" s="2525">
        <f t="shared" si="221"/>
        <v>1.3604523303262903</v>
      </c>
      <c r="RT105" s="2525">
        <f t="shared" si="221"/>
        <v>35.986111111111114</v>
      </c>
      <c r="RU105" s="2525">
        <f t="shared" si="221"/>
        <v>1.8650611191926438</v>
      </c>
      <c r="RV105" s="2525">
        <f t="shared" si="221"/>
        <v>35.875</v>
      </c>
      <c r="RW105" s="2525">
        <f t="shared" si="221"/>
        <v>3.6345869952571093</v>
      </c>
      <c r="RX105" s="2525">
        <f t="shared" si="221"/>
        <v>36.416666666666664</v>
      </c>
      <c r="RY105" s="2525">
        <f t="shared" si="221"/>
        <v>9.38120850303536</v>
      </c>
      <c r="RZ105" s="2525">
        <f t="shared" si="221"/>
        <v>36.486111111111114</v>
      </c>
      <c r="SA105" s="2525">
        <f t="shared" si="221"/>
        <v>1.7157853535779701</v>
      </c>
      <c r="SB105" s="2525">
        <f t="shared" si="221"/>
        <v>34.375</v>
      </c>
      <c r="SC105" s="2525">
        <f t="shared" si="221"/>
        <v>2.5267311793056466</v>
      </c>
      <c r="SD105" s="2525">
        <f t="shared" si="221"/>
        <v>35.986111111111114</v>
      </c>
      <c r="SE105" s="2525">
        <f t="shared" si="221"/>
        <v>28.972989886855544</v>
      </c>
      <c r="SF105" s="2525">
        <f t="shared" si="221"/>
        <v>36.486111111111114</v>
      </c>
      <c r="SG105" s="2525">
        <f t="shared" si="221"/>
        <v>7.1246473385463167</v>
      </c>
      <c r="SH105" s="2525">
        <f t="shared" si="221"/>
        <v>36.472222222222221</v>
      </c>
      <c r="SI105" s="2525">
        <f t="shared" si="221"/>
        <v>18.878208337058943</v>
      </c>
      <c r="SJ105" s="2525">
        <f t="shared" si="221"/>
        <v>36.5</v>
      </c>
      <c r="SK105" s="2525">
        <f t="shared" si="221"/>
        <v>3.0940408457881872</v>
      </c>
      <c r="SL105" s="2525">
        <f t="shared" si="221"/>
        <v>28.098591549295776</v>
      </c>
      <c r="SM105" s="2525">
        <f t="shared" si="221"/>
        <v>3.1898898804782552</v>
      </c>
      <c r="SN105" s="2525">
        <f t="shared" si="221"/>
        <v>36.388888888888886</v>
      </c>
      <c r="SO105" s="2525">
        <f t="shared" si="221"/>
        <v>8.6935484454993919</v>
      </c>
      <c r="SP105" s="2525">
        <f t="shared" si="221"/>
        <v>36.486111111111114</v>
      </c>
      <c r="SQ105" s="2525">
        <f t="shared" si="221"/>
        <v>34.696588063963652</v>
      </c>
      <c r="SR105" s="2525">
        <f t="shared" si="221"/>
        <v>36.444444444444443</v>
      </c>
      <c r="SS105" s="2525">
        <f t="shared" si="221"/>
        <v>30.854486199579249</v>
      </c>
      <c r="ST105" s="2525">
        <f t="shared" si="221"/>
        <v>34.070422535211264</v>
      </c>
      <c r="SU105" s="1242"/>
      <c r="SV105" s="1220"/>
      <c r="SW105" s="1220">
        <f t="shared" si="221"/>
        <v>230.14864864864865</v>
      </c>
      <c r="SX105" s="1220">
        <f t="shared" si="221"/>
        <v>32.980004784853165</v>
      </c>
      <c r="SY105" s="1220">
        <f t="shared" si="221"/>
        <v>37.013513513513516</v>
      </c>
      <c r="SZ105" s="1220">
        <f t="shared" si="221"/>
        <v>42.223684210526315</v>
      </c>
      <c r="TA105" s="1220"/>
      <c r="TB105" s="1220">
        <f t="shared" si="221"/>
        <v>2.79807283861058</v>
      </c>
      <c r="TC105" s="1220">
        <f t="shared" si="221"/>
        <v>34.081081081081081</v>
      </c>
      <c r="TD105" s="1220">
        <f t="shared" si="221"/>
        <v>13.297297297297296</v>
      </c>
      <c r="TE105" s="1220"/>
      <c r="TF105" s="1220">
        <f t="shared" si="221"/>
        <v>2.4936282244881283</v>
      </c>
      <c r="TG105" s="1220">
        <f t="shared" si="221"/>
        <v>33.845070422535208</v>
      </c>
      <c r="TH105" s="1220">
        <f t="shared" si="221"/>
        <v>0.66233766233766234</v>
      </c>
      <c r="TI105" s="1220"/>
      <c r="TJ105" s="1220">
        <f t="shared" si="221"/>
        <v>9.6106726458390523E-2</v>
      </c>
      <c r="TK105" s="1220">
        <f t="shared" si="221"/>
        <v>5.8026315789473681</v>
      </c>
      <c r="TL105" s="1220">
        <f t="shared" si="221"/>
        <v>0.12987012987012986</v>
      </c>
      <c r="TM105" s="1220"/>
      <c r="TN105" s="1220">
        <f t="shared" si="221"/>
        <v>5.1111009971713285E-2</v>
      </c>
      <c r="TO105" s="1220">
        <f t="shared" si="221"/>
        <v>10.276315789473685</v>
      </c>
      <c r="TP105" s="1220">
        <f t="shared" si="221"/>
        <v>1.368421052631579</v>
      </c>
      <c r="TQ105" s="1220"/>
      <c r="TR105" s="1220">
        <f t="shared" si="221"/>
        <v>0.12701234615209764</v>
      </c>
      <c r="TS105" s="1220">
        <f t="shared" si="221"/>
        <v>4.8630136986301373</v>
      </c>
      <c r="TT105" s="1220">
        <f t="shared" si="221"/>
        <v>0</v>
      </c>
      <c r="TU105" s="1220"/>
      <c r="TV105" s="1220">
        <f t="shared" si="221"/>
        <v>0.12351778656126483</v>
      </c>
      <c r="TW105" s="1220">
        <f t="shared" si="221"/>
        <v>1.9870129870129871</v>
      </c>
      <c r="TX105" s="1220">
        <f t="shared" si="221"/>
        <v>125.84210526315789</v>
      </c>
      <c r="TY105" s="1220"/>
      <c r="TZ105" s="1220">
        <f t="shared" si="221"/>
        <v>8.9088436237589583</v>
      </c>
      <c r="UA105" s="1220">
        <f t="shared" si="221"/>
        <v>34.378378378378379</v>
      </c>
      <c r="UB105" s="1220">
        <f t="shared" si="221"/>
        <v>47.25333333333333</v>
      </c>
      <c r="UC105" s="1220"/>
      <c r="UD105" s="1220">
        <f t="shared" si="221"/>
        <v>11.338754581202638</v>
      </c>
      <c r="UE105" s="1220">
        <f t="shared" si="221"/>
        <v>35.041666666666664</v>
      </c>
      <c r="UF105" s="1220">
        <f t="shared" si="221"/>
        <v>8.1168831168831161</v>
      </c>
      <c r="UG105" s="1220"/>
      <c r="UH105" s="1220">
        <f t="shared" si="221"/>
        <v>1.8683080578830897</v>
      </c>
      <c r="UI105" s="1220">
        <f t="shared" si="221"/>
        <v>12.786666666666667</v>
      </c>
      <c r="UJ105" s="1220">
        <f t="shared" si="221"/>
        <v>3.1428571428571428</v>
      </c>
      <c r="UK105" s="1220"/>
      <c r="UL105" s="1220">
        <f t="shared" si="221"/>
        <v>2.0750957763047553</v>
      </c>
      <c r="UM105" s="1220">
        <f t="shared" si="221"/>
        <v>18.960526315789473</v>
      </c>
      <c r="UN105" s="1220">
        <f t="shared" si="221"/>
        <v>0</v>
      </c>
      <c r="UO105" s="1220"/>
      <c r="UP105" s="1220">
        <f t="shared" si="221"/>
        <v>8.2959050202093362E-2</v>
      </c>
      <c r="UQ105" s="1220">
        <f t="shared" si="221"/>
        <v>2.9610389610389611</v>
      </c>
      <c r="UR105" s="1220">
        <f t="shared" si="221"/>
        <v>4.337662337662338</v>
      </c>
      <c r="US105" s="1220"/>
      <c r="UT105" s="1220">
        <f t="shared" si="221"/>
        <v>0.84885421671500916</v>
      </c>
      <c r="UU105" s="1220">
        <f t="shared" si="221"/>
        <v>11.12</v>
      </c>
      <c r="UV105" s="1220">
        <f t="shared" si="221"/>
        <v>11.626666666666667</v>
      </c>
      <c r="UW105" s="1220"/>
      <c r="UX105" s="1220">
        <f t="shared" si="221"/>
        <v>4.6654924962364399</v>
      </c>
      <c r="UY105" s="1220">
        <f t="shared" si="221"/>
        <v>21.723684210526315</v>
      </c>
      <c r="UZ105" s="1220">
        <f t="shared" si="221"/>
        <v>0.40259740259740262</v>
      </c>
      <c r="VA105" s="1220"/>
      <c r="VB105" s="1220">
        <f t="shared" si="221"/>
        <v>0.31965744794632794</v>
      </c>
      <c r="VC105" s="1220">
        <f t="shared" si="221"/>
        <v>3.9210526315789473</v>
      </c>
      <c r="VD105" s="2442">
        <f t="shared" si="221"/>
        <v>0.35064935064935066</v>
      </c>
      <c r="VE105" s="1511">
        <f t="shared" si="221"/>
        <v>0.32467532467532467</v>
      </c>
      <c r="VF105" s="1511">
        <f t="shared" si="221"/>
        <v>0.22967161897699503</v>
      </c>
      <c r="VG105" s="1511"/>
      <c r="VH105" s="1511">
        <f t="shared" si="221"/>
        <v>0.24675324675324675</v>
      </c>
      <c r="VI105" s="1511">
        <f t="shared" si="221"/>
        <v>0.11688311688311688</v>
      </c>
      <c r="VJ105" s="1511">
        <f t="shared" si="221"/>
        <v>2.1675911891791667E-2</v>
      </c>
      <c r="VK105" s="1511"/>
      <c r="VL105" s="1511">
        <f t="shared" si="221"/>
        <v>1.1168831168831168</v>
      </c>
      <c r="VM105" s="1511">
        <f t="shared" si="221"/>
        <v>1.1038961038961039</v>
      </c>
      <c r="VN105" s="1511">
        <f t="shared" si="221"/>
        <v>0.19739351005911535</v>
      </c>
      <c r="VO105" s="1511"/>
      <c r="VP105" s="1511">
        <f t="shared" si="221"/>
        <v>6</v>
      </c>
      <c r="VQ105" s="1511">
        <f t="shared" si="221"/>
        <v>4.8571428571428568</v>
      </c>
      <c r="VR105" s="1511">
        <f t="shared" si="221"/>
        <v>2.1166530971622066</v>
      </c>
      <c r="VS105" s="1511"/>
      <c r="VT105" s="1511">
        <f t="shared" si="221"/>
        <v>2</v>
      </c>
      <c r="VU105" s="1511">
        <f t="shared" si="221"/>
        <v>1.1038961038961039</v>
      </c>
      <c r="VV105" s="1511">
        <f t="shared" si="221"/>
        <v>0.28155790997661456</v>
      </c>
      <c r="VW105" s="1511"/>
      <c r="VX105" s="1511">
        <f t="shared" si="221"/>
        <v>18.220779220779221</v>
      </c>
      <c r="VY105" s="1511">
        <f t="shared" si="221"/>
        <v>19.025974025974026</v>
      </c>
      <c r="VZ105" s="1511">
        <f t="shared" si="221"/>
        <v>7.0737430755719011</v>
      </c>
      <c r="WA105" s="1511"/>
      <c r="WB105" s="1511">
        <f t="shared" si="221"/>
        <v>6.8701298701298699</v>
      </c>
      <c r="WC105" s="1511">
        <f t="shared" si="221"/>
        <v>7.2077922077922079</v>
      </c>
      <c r="WD105" s="1511">
        <f t="shared" si="221"/>
        <v>3.111394573095756</v>
      </c>
      <c r="WE105" s="1511"/>
      <c r="WF105" s="1511">
        <f t="shared" si="221"/>
        <v>0.68831168831168832</v>
      </c>
      <c r="WG105" s="1511">
        <f t="shared" si="221"/>
        <v>0.83116883116883122</v>
      </c>
      <c r="WH105" s="1511">
        <f t="shared" si="221"/>
        <v>0.5000956402565041</v>
      </c>
      <c r="WI105" s="1511"/>
      <c r="WJ105" s="1511">
        <f t="shared" si="221"/>
        <v>1.7922077922077921</v>
      </c>
      <c r="WK105" s="1511">
        <f t="shared" si="221"/>
        <v>1.8311688311688312</v>
      </c>
      <c r="WL105" s="1511">
        <f t="shared" si="221"/>
        <v>1.0329013864847632</v>
      </c>
      <c r="WM105" s="1511"/>
      <c r="WN105" s="1511">
        <f t="shared" si="221"/>
        <v>1.4545454545454546</v>
      </c>
      <c r="WO105" s="1511">
        <f t="shared" si="221"/>
        <v>1.8441558441558441</v>
      </c>
      <c r="WP105" s="1511">
        <f t="shared" si="221"/>
        <v>0.57265618225083359</v>
      </c>
      <c r="WQ105" s="1511"/>
      <c r="WR105" s="1511">
        <f t="shared" si="221"/>
        <v>10.688311688311689</v>
      </c>
      <c r="WS105" s="1511">
        <f t="shared" si="221"/>
        <v>12.935064935064934</v>
      </c>
      <c r="WT105" s="1511">
        <f t="shared" si="221"/>
        <v>1.9636789147561855</v>
      </c>
      <c r="WU105" s="1511"/>
      <c r="WV105" s="2150"/>
      <c r="WW105" s="985">
        <f t="shared" si="221"/>
        <v>14.240270264852303</v>
      </c>
      <c r="WX105" s="985">
        <f t="shared" si="221"/>
        <v>12.845742897677107</v>
      </c>
      <c r="WY105" s="985">
        <f t="shared" si="221"/>
        <v>13.700669391985869</v>
      </c>
      <c r="WZ105" s="985">
        <f t="shared" si="221"/>
        <v>14.056650404303653</v>
      </c>
      <c r="XA105" s="985">
        <f t="shared" si="221"/>
        <v>13.6639924763808</v>
      </c>
      <c r="XB105" s="985">
        <f t="shared" si="221"/>
        <v>13.18385519331439</v>
      </c>
      <c r="XC105" s="985">
        <f t="shared" si="221"/>
        <v>14.906934715467592</v>
      </c>
      <c r="XD105" s="985">
        <f t="shared" ref="XD105:YO105" si="222">AVERAGE(XD$15:XD$91)</f>
        <v>37.946666666666665</v>
      </c>
      <c r="XE105" s="985">
        <f t="shared" si="222"/>
        <v>13.650409450937007</v>
      </c>
      <c r="XF105" s="985">
        <f t="shared" si="222"/>
        <v>13.733022874287464</v>
      </c>
      <c r="XG105" s="985">
        <f t="shared" si="222"/>
        <v>38.987012987012989</v>
      </c>
      <c r="XH105" s="985">
        <f t="shared" si="222"/>
        <v>11.175532644219023</v>
      </c>
      <c r="XI105" s="985">
        <f t="shared" si="222"/>
        <v>11.064423973539505</v>
      </c>
      <c r="XJ105" s="985">
        <f t="shared" si="222"/>
        <v>12.374481843410125</v>
      </c>
      <c r="XK105" s="985">
        <f t="shared" si="222"/>
        <v>12.695763977899942</v>
      </c>
      <c r="XL105" s="985">
        <f t="shared" si="222"/>
        <v>12.736952898987452</v>
      </c>
      <c r="XM105" s="985">
        <f t="shared" si="222"/>
        <v>13.890985087830705</v>
      </c>
      <c r="XN105" s="985">
        <f t="shared" si="222"/>
        <v>14.411555862535954</v>
      </c>
      <c r="XO105" s="985">
        <f t="shared" si="222"/>
        <v>35.471428571428568</v>
      </c>
      <c r="XP105" s="985">
        <f t="shared" si="222"/>
        <v>10.599444424470732</v>
      </c>
      <c r="XQ105" s="985">
        <f t="shared" si="222"/>
        <v>11.807092373816575</v>
      </c>
      <c r="XR105" s="985">
        <f t="shared" si="222"/>
        <v>39</v>
      </c>
      <c r="XS105" s="985">
        <f t="shared" si="222"/>
        <v>28.357720187167821</v>
      </c>
      <c r="XT105" s="985">
        <f t="shared" si="222"/>
        <v>37.973333333333336</v>
      </c>
      <c r="XU105" s="985">
        <f t="shared" si="222"/>
        <v>24.24985387540773</v>
      </c>
      <c r="XV105" s="985">
        <f t="shared" si="222"/>
        <v>25.54011524810403</v>
      </c>
      <c r="XW105" s="985">
        <f t="shared" si="222"/>
        <v>38.987012987012989</v>
      </c>
      <c r="XX105" s="985">
        <f t="shared" si="222"/>
        <v>69.208369496287418</v>
      </c>
      <c r="XY105" s="985">
        <f t="shared" si="222"/>
        <v>66.97473183417344</v>
      </c>
      <c r="XZ105" s="985">
        <f t="shared" si="222"/>
        <v>38.987012987012989</v>
      </c>
      <c r="YA105" s="985">
        <f t="shared" si="222"/>
        <v>70.851468000520001</v>
      </c>
      <c r="YB105" s="985">
        <f t="shared" si="222"/>
        <v>69.370010364286614</v>
      </c>
      <c r="YC105" s="985">
        <f t="shared" si="222"/>
        <v>39</v>
      </c>
      <c r="YD105" s="985">
        <f t="shared" si="222"/>
        <v>4.5632282556204276</v>
      </c>
      <c r="YE105" s="985">
        <f t="shared" si="222"/>
        <v>4.5645121809588112</v>
      </c>
      <c r="YF105" s="985">
        <f t="shared" si="222"/>
        <v>32.46875</v>
      </c>
      <c r="YG105" s="985">
        <f t="shared" si="222"/>
        <v>3.2555552277287232</v>
      </c>
      <c r="YH105" s="985">
        <f t="shared" si="222"/>
        <v>3.5351845726965232</v>
      </c>
      <c r="YI105" s="985">
        <f t="shared" si="222"/>
        <v>36.486111111111114</v>
      </c>
      <c r="YJ105" s="985">
        <f t="shared" si="222"/>
        <v>2.423568725129928</v>
      </c>
      <c r="YK105" s="985">
        <f t="shared" si="222"/>
        <v>2.2543246390852905</v>
      </c>
      <c r="YL105" s="985">
        <f t="shared" si="222"/>
        <v>27.890909090909091</v>
      </c>
      <c r="YM105" s="985">
        <f t="shared" si="222"/>
        <v>1.9212963291607603</v>
      </c>
      <c r="YN105" s="985">
        <f t="shared" si="222"/>
        <v>1.8561210195790643</v>
      </c>
      <c r="YO105" s="985">
        <f t="shared" si="222"/>
        <v>37.5</v>
      </c>
      <c r="YP105" s="985">
        <f t="shared" si="221"/>
        <v>135.36103896103899</v>
      </c>
      <c r="YQ105" s="985">
        <f t="shared" si="221"/>
        <v>145.3116883116883</v>
      </c>
      <c r="YR105" s="985">
        <f t="shared" si="221"/>
        <v>28.350649350649352</v>
      </c>
      <c r="YS105" s="985">
        <f t="shared" si="221"/>
        <v>33.661038961038962</v>
      </c>
      <c r="YT105" s="985">
        <f t="shared" si="221"/>
        <v>46.706493506493501</v>
      </c>
      <c r="YU105" s="985">
        <f t="shared" si="221"/>
        <v>20.415584415584416</v>
      </c>
      <c r="YV105" s="2320">
        <f t="shared" si="221"/>
        <v>237.3896103896104</v>
      </c>
      <c r="YW105" s="2593">
        <f t="shared" si="221"/>
        <v>42.831722897309568</v>
      </c>
      <c r="YX105" s="2405">
        <f t="shared" si="221"/>
        <v>38.480519480519483</v>
      </c>
      <c r="YY105" s="3822"/>
      <c r="YZ105" s="3816"/>
      <c r="ZA105" s="3619"/>
      <c r="ZB105" s="2525">
        <f t="shared" si="221"/>
        <v>177.59740259740261</v>
      </c>
      <c r="ZC105" s="2405">
        <f t="shared" si="221"/>
        <v>78.406599654276306</v>
      </c>
      <c r="ZD105" s="2405">
        <f t="shared" si="221"/>
        <v>38.454545454545453</v>
      </c>
      <c r="ZE105" s="2525">
        <f t="shared" si="221"/>
        <v>231.6103896103896</v>
      </c>
      <c r="ZF105" s="2405">
        <f t="shared" si="221"/>
        <v>37.795760089522766</v>
      </c>
      <c r="ZG105" s="2405">
        <f t="shared" si="221"/>
        <v>38.441558441558442</v>
      </c>
      <c r="ZH105" s="2525">
        <f t="shared" si="221"/>
        <v>2.5974025974025974</v>
      </c>
      <c r="ZI105" s="2525">
        <f t="shared" si="221"/>
        <v>0.15537350705456193</v>
      </c>
      <c r="ZJ105" s="2525">
        <f t="shared" si="221"/>
        <v>21.103896103896105</v>
      </c>
      <c r="ZK105" s="2525" t="e">
        <f t="shared" si="221"/>
        <v>#DIV/0!</v>
      </c>
      <c r="ZL105" s="2525">
        <f t="shared" si="221"/>
        <v>78.898727757526871</v>
      </c>
      <c r="ZM105" s="2525">
        <f t="shared" si="221"/>
        <v>86.393011491112176</v>
      </c>
      <c r="ZN105" s="2405">
        <f t="shared" si="221"/>
        <v>38.480519480519483</v>
      </c>
      <c r="ZO105" s="2405">
        <f t="shared" si="221"/>
        <v>2467.8441558441559</v>
      </c>
      <c r="ZP105" s="2525">
        <f t="shared" si="221"/>
        <v>55.217304676498649</v>
      </c>
      <c r="ZQ105" s="2525">
        <f t="shared" si="221"/>
        <v>67.573068416234122</v>
      </c>
      <c r="ZR105" s="2405">
        <f t="shared" si="221"/>
        <v>38.480519480519483</v>
      </c>
      <c r="ZS105" s="2405">
        <f t="shared" si="221"/>
        <v>889.36363636363637</v>
      </c>
      <c r="ZT105" s="3619">
        <f t="shared" si="221"/>
        <v>67.778652715901174</v>
      </c>
      <c r="ZU105" s="3619">
        <f t="shared" si="221"/>
        <v>79.043500010644536</v>
      </c>
      <c r="ZV105" s="3619">
        <f t="shared" si="221"/>
        <v>38.441558441558442</v>
      </c>
      <c r="ZW105" s="3619">
        <f t="shared" si="221"/>
        <v>334.88311688311688</v>
      </c>
      <c r="ZX105" s="3619">
        <f t="shared" si="221"/>
        <v>51.497683901983926</v>
      </c>
      <c r="ZY105" s="3619">
        <f t="shared" si="221"/>
        <v>62.163742119142434</v>
      </c>
      <c r="ZZ105" s="3619">
        <f t="shared" si="221"/>
        <v>38.454545454545453</v>
      </c>
      <c r="AAA105" s="3619">
        <f t="shared" si="221"/>
        <v>330.96103896103898</v>
      </c>
      <c r="AAB105" s="3619">
        <f t="shared" si="221"/>
        <v>43.199200846233573</v>
      </c>
      <c r="AAC105" s="3619">
        <f>AVERAGE(AAC$15:AAC$91)</f>
        <v>58.504453736671287</v>
      </c>
      <c r="AAD105" s="3619">
        <f>AVERAGE(AAD$15:AAD$91)</f>
        <v>38.441558441558442</v>
      </c>
      <c r="AAE105" s="3619">
        <f>AVERAGE(AAE$15:AAE$91)</f>
        <v>223.51948051948051</v>
      </c>
      <c r="AAF105" s="2405">
        <f t="shared" ref="AAF105" si="223">AVERAGE(AAF$15:AAF$91)</f>
        <v>93.394047321528262</v>
      </c>
      <c r="AAG105" s="2405">
        <f t="shared" si="221"/>
        <v>98.847103021234048</v>
      </c>
      <c r="AAH105" s="2405">
        <f t="shared" si="221"/>
        <v>36.714285714285715</v>
      </c>
      <c r="AAI105" s="2405">
        <f t="shared" si="221"/>
        <v>988.19480519480521</v>
      </c>
      <c r="AAJ105" s="2525">
        <f t="shared" si="221"/>
        <v>316.60909090909104</v>
      </c>
      <c r="AAK105" s="2405">
        <f t="shared" si="221"/>
        <v>38.350649350649348</v>
      </c>
      <c r="AAL105" s="2525">
        <f t="shared" si="221"/>
        <v>963.41298701298729</v>
      </c>
      <c r="AAM105" s="2405">
        <f t="shared" si="221"/>
        <v>38.480519480519483</v>
      </c>
      <c r="AAN105" s="985">
        <f t="shared" si="221"/>
        <v>1364.3857142857141</v>
      </c>
      <c r="AAO105" s="988">
        <f t="shared" ref="AAO105:ACZ105" si="224">AVERAGE(AAO$15:AAO$91)</f>
        <v>24.961038961038962</v>
      </c>
      <c r="AAP105" s="985">
        <f t="shared" si="224"/>
        <v>14.457142857142857</v>
      </c>
      <c r="AAQ105" s="988">
        <f t="shared" si="224"/>
        <v>11.142857142857142</v>
      </c>
      <c r="AAR105" s="985">
        <f t="shared" si="224"/>
        <v>3.4551948051948047</v>
      </c>
      <c r="AAS105" s="988">
        <f t="shared" si="224"/>
        <v>23.831168831168831</v>
      </c>
      <c r="AAT105" s="985">
        <f t="shared" si="224"/>
        <v>258.5407792207792</v>
      </c>
      <c r="AAU105" s="988">
        <f t="shared" si="224"/>
        <v>38.012987012987011</v>
      </c>
      <c r="AAV105" s="985">
        <f t="shared" si="224"/>
        <v>0.92753246753246732</v>
      </c>
      <c r="AAW105" s="988">
        <f t="shared" si="224"/>
        <v>19.896103896103895</v>
      </c>
      <c r="AAX105" s="985">
        <f t="shared" si="224"/>
        <v>389.9454545454546</v>
      </c>
      <c r="AAY105" s="988">
        <f t="shared" si="224"/>
        <v>25.558441558441558</v>
      </c>
      <c r="AAZ105" s="985">
        <f t="shared" si="224"/>
        <v>7625.4922077922129</v>
      </c>
      <c r="ABA105" s="985">
        <f t="shared" si="224"/>
        <v>37.441558441558442</v>
      </c>
      <c r="ABB105" s="985">
        <f t="shared" si="224"/>
        <v>1461.3363636363638</v>
      </c>
      <c r="ABC105" s="985">
        <f t="shared" si="224"/>
        <v>37.636363636363633</v>
      </c>
      <c r="ABD105" s="985">
        <f t="shared" si="224"/>
        <v>714.31428571428592</v>
      </c>
      <c r="ABE105" s="985">
        <f t="shared" si="224"/>
        <v>32.558441558441558</v>
      </c>
      <c r="ABF105" s="985">
        <f t="shared" si="224"/>
        <v>3637.8948051948041</v>
      </c>
      <c r="ABG105" s="985">
        <f t="shared" si="224"/>
        <v>32.961038961038959</v>
      </c>
      <c r="ABH105" s="985">
        <f t="shared" si="224"/>
        <v>8.048051948051949</v>
      </c>
      <c r="ABI105" s="985">
        <f t="shared" si="224"/>
        <v>1.9870129870129871</v>
      </c>
      <c r="ABJ105" s="985">
        <f t="shared" si="224"/>
        <v>0</v>
      </c>
      <c r="ABK105" s="985">
        <f t="shared" si="224"/>
        <v>1</v>
      </c>
      <c r="ABL105" s="985">
        <f t="shared" si="224"/>
        <v>213.82207792207785</v>
      </c>
      <c r="ABM105" s="985">
        <f t="shared" si="224"/>
        <v>28.870129870129869</v>
      </c>
      <c r="ABN105" s="985">
        <f t="shared" si="224"/>
        <v>221.87012987012977</v>
      </c>
      <c r="ABO105" s="985">
        <f t="shared" si="224"/>
        <v>29.376623376623378</v>
      </c>
      <c r="ABP105" s="985">
        <f t="shared" si="224"/>
        <v>4.7402597402597406</v>
      </c>
      <c r="ABQ105" s="985" t="e">
        <f t="shared" si="224"/>
        <v>#DIV/0!</v>
      </c>
      <c r="ABR105" s="985">
        <f t="shared" si="224"/>
        <v>3.6363636363636362</v>
      </c>
      <c r="ABS105" s="985" t="e">
        <f t="shared" si="224"/>
        <v>#DIV/0!</v>
      </c>
      <c r="ABT105" s="985">
        <f t="shared" si="224"/>
        <v>3.116883116883117</v>
      </c>
      <c r="ABU105" s="985" t="e">
        <f t="shared" si="224"/>
        <v>#DIV/0!</v>
      </c>
      <c r="ABV105" s="985">
        <f t="shared" si="224"/>
        <v>2.6623376623376624</v>
      </c>
      <c r="ABW105" s="985" t="e">
        <f t="shared" si="224"/>
        <v>#DIV/0!</v>
      </c>
      <c r="ABX105" s="985">
        <f t="shared" si="224"/>
        <v>1.5584415584415585</v>
      </c>
      <c r="ABY105" s="985" t="e">
        <f t="shared" si="224"/>
        <v>#DIV/0!</v>
      </c>
      <c r="ABZ105" s="985">
        <f t="shared" si="224"/>
        <v>15.714285714285714</v>
      </c>
      <c r="ACA105" s="988">
        <f t="shared" si="224"/>
        <v>31.480519480519479</v>
      </c>
      <c r="ACB105" s="729">
        <f t="shared" si="224"/>
        <v>3.9610389610389611</v>
      </c>
      <c r="ACC105" s="729" t="e">
        <f t="shared" si="224"/>
        <v>#DIV/0!</v>
      </c>
      <c r="ACD105" s="729">
        <f t="shared" si="224"/>
        <v>3.3116883116883118</v>
      </c>
      <c r="ACE105" s="729" t="e">
        <f t="shared" si="224"/>
        <v>#DIV/0!</v>
      </c>
      <c r="ACF105" s="729">
        <f t="shared" si="224"/>
        <v>2.9870129870129869</v>
      </c>
      <c r="ACG105" s="729" t="e">
        <f t="shared" si="224"/>
        <v>#DIV/0!</v>
      </c>
      <c r="ACH105" s="729">
        <f t="shared" si="224"/>
        <v>1.8181818181818181</v>
      </c>
      <c r="ACI105" s="729" t="e">
        <f t="shared" si="224"/>
        <v>#DIV/0!</v>
      </c>
      <c r="ACJ105" s="712">
        <f t="shared" si="224"/>
        <v>12.077922077922079</v>
      </c>
      <c r="ACK105" s="729">
        <f t="shared" si="224"/>
        <v>30.337662337662337</v>
      </c>
      <c r="ACL105" s="729">
        <f t="shared" si="224"/>
        <v>4.220779220779221</v>
      </c>
      <c r="ACM105" s="729" t="e">
        <f t="shared" si="224"/>
        <v>#DIV/0!</v>
      </c>
      <c r="ACN105" s="729">
        <f t="shared" si="224"/>
        <v>3.4415584415584415</v>
      </c>
      <c r="ACO105" s="729" t="e">
        <f t="shared" si="224"/>
        <v>#DIV/0!</v>
      </c>
      <c r="ACP105" s="729">
        <f t="shared" si="224"/>
        <v>1.8181818181818181</v>
      </c>
      <c r="ACQ105" s="729" t="e">
        <f t="shared" si="224"/>
        <v>#DIV/0!</v>
      </c>
      <c r="ACR105" s="712">
        <f t="shared" si="224"/>
        <v>9.4805194805194812</v>
      </c>
      <c r="ACS105" s="729">
        <f t="shared" si="224"/>
        <v>28.571428571428573</v>
      </c>
      <c r="ACT105" s="729">
        <f t="shared" si="224"/>
        <v>7.2727272727272725</v>
      </c>
      <c r="ACU105" s="729" t="e">
        <f t="shared" si="224"/>
        <v>#DIV/0!</v>
      </c>
      <c r="ACV105" s="729">
        <f t="shared" si="224"/>
        <v>6.883116883116883</v>
      </c>
      <c r="ACW105" s="729" t="e">
        <f t="shared" si="224"/>
        <v>#DIV/0!</v>
      </c>
      <c r="ACX105" s="729">
        <f t="shared" si="224"/>
        <v>6.6233766233766236</v>
      </c>
      <c r="ACY105" s="729" t="e">
        <f t="shared" si="224"/>
        <v>#DIV/0!</v>
      </c>
      <c r="ACZ105" s="729">
        <f t="shared" si="224"/>
        <v>4.2857142857142856</v>
      </c>
      <c r="ADA105" s="729" t="e">
        <f t="shared" ref="ADA105:AFR105" si="225">AVERAGE(ADA$15:ADA$91)</f>
        <v>#DIV/0!</v>
      </c>
      <c r="ADB105" s="712">
        <f t="shared" si="225"/>
        <v>25.064935064935064</v>
      </c>
      <c r="ADC105" s="988">
        <f t="shared" si="225"/>
        <v>28.688311688311689</v>
      </c>
      <c r="ADD105" s="729">
        <f t="shared" si="225"/>
        <v>8.5714285714285712</v>
      </c>
      <c r="ADE105" s="729">
        <f t="shared" si="225"/>
        <v>7.1428571428571432</v>
      </c>
      <c r="ADF105" s="729">
        <f t="shared" si="225"/>
        <v>6.4935064935064934</v>
      </c>
      <c r="ADG105" s="729">
        <f t="shared" si="225"/>
        <v>5.0649350649350646</v>
      </c>
      <c r="ADH105" s="712">
        <f t="shared" si="225"/>
        <v>27.272727272727273</v>
      </c>
      <c r="ADI105" s="988">
        <f t="shared" si="225"/>
        <v>28.454545454545453</v>
      </c>
      <c r="ADJ105" s="729">
        <f t="shared" si="225"/>
        <v>4.7402597402597406</v>
      </c>
      <c r="ADK105" s="729" t="e">
        <f t="shared" si="225"/>
        <v>#DIV/0!</v>
      </c>
      <c r="ADL105" s="729">
        <f t="shared" si="225"/>
        <v>4.4155844155844157</v>
      </c>
      <c r="ADM105" s="729" t="e">
        <f t="shared" si="225"/>
        <v>#DIV/0!</v>
      </c>
      <c r="ADN105" s="729">
        <f t="shared" si="225"/>
        <v>3.116883116883117</v>
      </c>
      <c r="ADO105" s="729" t="e">
        <f t="shared" si="225"/>
        <v>#DIV/0!</v>
      </c>
      <c r="ADP105" s="729">
        <f t="shared" si="225"/>
        <v>3.051948051948052</v>
      </c>
      <c r="ADQ105" s="729" t="e">
        <f t="shared" si="225"/>
        <v>#DIV/0!</v>
      </c>
      <c r="ADR105" s="712">
        <f t="shared" si="225"/>
        <v>15.324675324675324</v>
      </c>
      <c r="ADS105" s="988">
        <f t="shared" si="225"/>
        <v>23.779220779220779</v>
      </c>
      <c r="ADT105" s="4167">
        <f t="shared" si="225"/>
        <v>9.0909090909090917</v>
      </c>
      <c r="ADU105" s="4167">
        <f t="shared" si="225"/>
        <v>8.1818181818181817</v>
      </c>
      <c r="ADV105" s="4167">
        <f t="shared" si="225"/>
        <v>4.6753246753246751</v>
      </c>
      <c r="ADW105" s="4167">
        <f t="shared" si="225"/>
        <v>3.116883116883117</v>
      </c>
      <c r="ADX105" s="712">
        <f t="shared" si="225"/>
        <v>25.064935064935064</v>
      </c>
      <c r="ADY105" s="988">
        <f t="shared" si="225"/>
        <v>29.857142857142858</v>
      </c>
      <c r="ADZ105" s="2771">
        <f t="shared" si="225"/>
        <v>0.51948051948051943</v>
      </c>
      <c r="AEA105" s="985">
        <f t="shared" si="225"/>
        <v>1.7543366409597818</v>
      </c>
      <c r="AEB105" s="985">
        <f t="shared" si="225"/>
        <v>19.714285714285715</v>
      </c>
      <c r="AEC105" s="988">
        <f t="shared" si="225"/>
        <v>4.0389610389610393</v>
      </c>
      <c r="AED105" s="985">
        <f t="shared" si="225"/>
        <v>17.838152633618289</v>
      </c>
      <c r="AEE105" s="985">
        <f t="shared" si="225"/>
        <v>35.415584415584412</v>
      </c>
      <c r="AEF105" s="988">
        <f t="shared" si="225"/>
        <v>2.5974025974025974</v>
      </c>
      <c r="AEG105" s="985">
        <f t="shared" si="225"/>
        <v>8.6937641614786774</v>
      </c>
      <c r="AEH105" s="985">
        <f t="shared" si="225"/>
        <v>31.272727272727273</v>
      </c>
      <c r="AEI105" s="985">
        <f t="shared" si="225"/>
        <v>12.7012987012987</v>
      </c>
      <c r="AEJ105" s="985">
        <f t="shared" si="225"/>
        <v>34.45757073252765</v>
      </c>
      <c r="AEK105" s="985">
        <f t="shared" si="225"/>
        <v>37.987012987012989</v>
      </c>
      <c r="AEL105" s="988">
        <f t="shared" si="225"/>
        <v>2.4210526315789473</v>
      </c>
      <c r="AEM105" s="985">
        <f t="shared" si="225"/>
        <v>6.4037583843465233</v>
      </c>
      <c r="AEN105" s="985">
        <f t="shared" si="225"/>
        <v>30.671052631578949</v>
      </c>
      <c r="AEO105" s="985">
        <f t="shared" si="225"/>
        <v>8.103896103896103</v>
      </c>
      <c r="AEP105" s="2525">
        <f t="shared" si="225"/>
        <v>45.099999999999994</v>
      </c>
      <c r="AEQ105" s="2525">
        <f t="shared" si="225"/>
        <v>38.948051948051948</v>
      </c>
      <c r="AER105" s="2525">
        <f t="shared" si="225"/>
        <v>6.6103896103896105</v>
      </c>
      <c r="AES105" s="2525">
        <f t="shared" si="225"/>
        <v>40.112987012987013</v>
      </c>
      <c r="AET105" s="2525">
        <f t="shared" si="225"/>
        <v>38.922077922077925</v>
      </c>
      <c r="AEU105" s="4168">
        <f t="shared" si="225"/>
        <v>1.6103896103896105</v>
      </c>
      <c r="AEV105" s="4168">
        <f t="shared" si="225"/>
        <v>6.396103896103897</v>
      </c>
      <c r="AEW105" s="2525">
        <f t="shared" si="225"/>
        <v>31.194805194805195</v>
      </c>
      <c r="AEX105" s="4168">
        <f t="shared" si="225"/>
        <v>0.16594805194805204</v>
      </c>
      <c r="AEY105" s="2525">
        <f t="shared" si="225"/>
        <v>38.220779220779221</v>
      </c>
      <c r="AEZ105" s="4168">
        <f t="shared" si="225"/>
        <v>7.0844155844155862E-2</v>
      </c>
      <c r="AFA105" s="2525">
        <f t="shared" si="225"/>
        <v>37.519480519480517</v>
      </c>
      <c r="AFB105" s="4168">
        <f t="shared" si="225"/>
        <v>3.5688311688311665E-2</v>
      </c>
      <c r="AFC105" s="2525">
        <f t="shared" si="225"/>
        <v>33.766233766233768</v>
      </c>
      <c r="AFD105" s="4168">
        <f t="shared" si="225"/>
        <v>1.4012987012987015E-2</v>
      </c>
      <c r="AFE105" s="2525">
        <f t="shared" si="225"/>
        <v>32.558441558441558</v>
      </c>
      <c r="AFF105" s="4168">
        <f t="shared" si="225"/>
        <v>6.9350649350649373E-3</v>
      </c>
      <c r="AFG105" s="2525">
        <f t="shared" si="225"/>
        <v>30.883116883116884</v>
      </c>
      <c r="AFH105" s="4169">
        <f t="shared" si="225"/>
        <v>1.594805194805194E-2</v>
      </c>
      <c r="AFI105" s="2525">
        <f t="shared" si="225"/>
        <v>31</v>
      </c>
      <c r="AFJ105" s="4169">
        <f t="shared" si="225"/>
        <v>7.5324675324675333E-4</v>
      </c>
      <c r="AFK105" s="2525">
        <f t="shared" si="225"/>
        <v>6.7142857142857144</v>
      </c>
      <c r="AFL105" s="4169">
        <f t="shared" si="225"/>
        <v>1.6233766233766235E-3</v>
      </c>
      <c r="AFM105" s="2525">
        <f t="shared" si="225"/>
        <v>6.7142857142857144</v>
      </c>
      <c r="AFN105" s="985">
        <f t="shared" si="225"/>
        <v>67.753246753246756</v>
      </c>
      <c r="AFO105" s="985">
        <f t="shared" si="225"/>
        <v>130.05060091119267</v>
      </c>
      <c r="AFP105" s="985">
        <f t="shared" si="225"/>
        <v>38.922077922077925</v>
      </c>
      <c r="AFQ105" s="985">
        <f t="shared" si="225"/>
        <v>21.532467532467532</v>
      </c>
      <c r="AFR105" s="985">
        <f t="shared" si="225"/>
        <v>55.060867613886316</v>
      </c>
      <c r="AFS105" s="985">
        <f t="shared" ref="AFS105:AJF105" si="226">AVERAGE(AFS$15:AFS$91)</f>
        <v>38.805194805194802</v>
      </c>
      <c r="AFT105" s="985">
        <f t="shared" si="226"/>
        <v>61.373333333333335</v>
      </c>
      <c r="AFU105" s="985">
        <f t="shared" si="226"/>
        <v>139.86858810373843</v>
      </c>
      <c r="AFV105" s="985">
        <f t="shared" si="226"/>
        <v>37.266666666666666</v>
      </c>
      <c r="AFW105" s="985">
        <f t="shared" si="226"/>
        <v>21.961038961038962</v>
      </c>
      <c r="AFX105" s="985">
        <f t="shared" si="226"/>
        <v>115.67566191137546</v>
      </c>
      <c r="AFY105" s="985">
        <f t="shared" si="226"/>
        <v>38.974025974025977</v>
      </c>
      <c r="AFZ105" s="985">
        <f t="shared" si="226"/>
        <v>304.19480519480521</v>
      </c>
      <c r="AGA105" s="985">
        <f t="shared" si="226"/>
        <v>712.50170335547853</v>
      </c>
      <c r="AGB105" s="985">
        <f t="shared" si="226"/>
        <v>38.974025974025977</v>
      </c>
      <c r="AGC105" s="985">
        <f t="shared" si="226"/>
        <v>58.532467532467535</v>
      </c>
      <c r="AGD105" s="985">
        <f t="shared" si="226"/>
        <v>176.35573901322203</v>
      </c>
      <c r="AGE105" s="985">
        <f t="shared" si="226"/>
        <v>38.909090909090907</v>
      </c>
      <c r="AGF105" s="985">
        <f t="shared" si="226"/>
        <v>24</v>
      </c>
      <c r="AGG105" s="985">
        <f t="shared" si="226"/>
        <v>76.885324675324696</v>
      </c>
      <c r="AGH105" s="985">
        <f t="shared" si="226"/>
        <v>33.922077922077925</v>
      </c>
      <c r="AGI105" s="985">
        <f t="shared" si="226"/>
        <v>0.33766233766233766</v>
      </c>
      <c r="AGJ105" s="985">
        <f t="shared" si="226"/>
        <v>0.42688311688311692</v>
      </c>
      <c r="AGK105" s="985">
        <f t="shared" si="226"/>
        <v>9.220779220779221</v>
      </c>
      <c r="AGL105" s="985">
        <f t="shared" si="226"/>
        <v>1.2987012987012988E-2</v>
      </c>
      <c r="AGM105" s="985">
        <f t="shared" si="226"/>
        <v>6.2337662337662338E-3</v>
      </c>
      <c r="AGN105" s="985">
        <f t="shared" si="226"/>
        <v>1.9870129870129871</v>
      </c>
      <c r="AGO105" s="985">
        <f t="shared" si="226"/>
        <v>18.675324675324674</v>
      </c>
      <c r="AGP105" s="985">
        <f t="shared" si="226"/>
        <v>61.202857142857162</v>
      </c>
      <c r="AGQ105" s="985">
        <f t="shared" si="226"/>
        <v>33.909090909090907</v>
      </c>
      <c r="AGR105" s="985">
        <f t="shared" si="226"/>
        <v>0.54545454545454541</v>
      </c>
      <c r="AGS105" s="985">
        <f t="shared" si="226"/>
        <v>2.3909090909090915</v>
      </c>
      <c r="AGT105" s="985">
        <f t="shared" si="226"/>
        <v>16.649350649350648</v>
      </c>
      <c r="AGU105" s="985">
        <f t="shared" si="226"/>
        <v>1.8701298701298701</v>
      </c>
      <c r="AGV105" s="985">
        <f t="shared" si="226"/>
        <v>5.2680519480519479</v>
      </c>
      <c r="AGW105" s="985">
        <f t="shared" si="226"/>
        <v>24.636363636363637</v>
      </c>
      <c r="AGX105" s="985">
        <f t="shared" si="226"/>
        <v>0.75324675324675328</v>
      </c>
      <c r="AGY105" s="985">
        <f t="shared" si="226"/>
        <v>1.5296103896103896</v>
      </c>
      <c r="AGZ105" s="985">
        <f t="shared" si="226"/>
        <v>20.779220779220779</v>
      </c>
      <c r="AHA105" s="985">
        <f t="shared" si="226"/>
        <v>0.19480519480519481</v>
      </c>
      <c r="AHB105" s="985">
        <f t="shared" si="226"/>
        <v>0.23051948051948051</v>
      </c>
      <c r="AHC105" s="985">
        <f t="shared" si="226"/>
        <v>10.948051948051948</v>
      </c>
      <c r="AHD105" s="985">
        <f t="shared" si="226"/>
        <v>1.6103896103896105</v>
      </c>
      <c r="AHE105" s="985">
        <f t="shared" si="226"/>
        <v>5.8298701298701312</v>
      </c>
      <c r="AHF105" s="985">
        <f t="shared" si="226"/>
        <v>29.831168831168831</v>
      </c>
      <c r="AHG105" s="985">
        <f t="shared" si="226"/>
        <v>70.025974025974023</v>
      </c>
      <c r="AHH105" s="985">
        <f t="shared" si="226"/>
        <v>308.71571428571423</v>
      </c>
      <c r="AHI105" s="985">
        <f t="shared" si="226"/>
        <v>38.428571428571431</v>
      </c>
      <c r="AHJ105" s="985">
        <f t="shared" si="226"/>
        <v>98.103896103896105</v>
      </c>
      <c r="AHK105" s="985">
        <f t="shared" si="226"/>
        <v>559.83116883116907</v>
      </c>
      <c r="AHL105" s="985">
        <f t="shared" si="226"/>
        <v>38.285714285714285</v>
      </c>
      <c r="AHM105" s="985">
        <f t="shared" si="226"/>
        <v>23.441558441558442</v>
      </c>
      <c r="AHN105" s="985">
        <f t="shared" si="226"/>
        <v>70.964935064935034</v>
      </c>
      <c r="AHO105" s="985">
        <f t="shared" si="226"/>
        <v>30.753246753246753</v>
      </c>
      <c r="AHP105" s="985">
        <f t="shared" si="226"/>
        <v>8.3116883116883109</v>
      </c>
      <c r="AHQ105" s="985">
        <f t="shared" si="226"/>
        <v>23.011168831168828</v>
      </c>
      <c r="AHR105" s="985">
        <f t="shared" si="226"/>
        <v>19.519480519480521</v>
      </c>
      <c r="AHS105" s="985">
        <f t="shared" si="226"/>
        <v>30.597402597402599</v>
      </c>
      <c r="AHT105" s="985">
        <f t="shared" si="226"/>
        <v>150.02623376623376</v>
      </c>
      <c r="AHU105" s="985">
        <f t="shared" si="226"/>
        <v>22.896103896103895</v>
      </c>
      <c r="AHV105" s="985">
        <f t="shared" si="226"/>
        <v>40.506493506493506</v>
      </c>
      <c r="AHW105" s="985">
        <f t="shared" si="226"/>
        <v>177.17025974025981</v>
      </c>
      <c r="AHX105" s="985">
        <f t="shared" si="226"/>
        <v>38.454545454545453</v>
      </c>
      <c r="AHY105" s="985">
        <f t="shared" si="226"/>
        <v>65.740259740259745</v>
      </c>
      <c r="AHZ105" s="985">
        <f t="shared" si="226"/>
        <v>357.16649350649362</v>
      </c>
      <c r="AIA105" s="985">
        <f t="shared" si="226"/>
        <v>37.116883116883116</v>
      </c>
      <c r="AIB105" s="2737"/>
      <c r="AIC105" s="985" t="e">
        <f t="shared" si="226"/>
        <v>#DIV/0!</v>
      </c>
      <c r="AID105" s="985" t="e">
        <f t="shared" si="226"/>
        <v>#DIV/0!</v>
      </c>
      <c r="AIE105" s="985" t="e">
        <f t="shared" si="226"/>
        <v>#DIV/0!</v>
      </c>
      <c r="AIF105" s="985" t="e">
        <f t="shared" si="226"/>
        <v>#DIV/0!</v>
      </c>
      <c r="AIG105" s="985" t="e">
        <f t="shared" si="226"/>
        <v>#DIV/0!</v>
      </c>
      <c r="AIH105" s="985" t="e">
        <f t="shared" si="226"/>
        <v>#DIV/0!</v>
      </c>
      <c r="AII105" s="985" t="e">
        <f t="shared" si="226"/>
        <v>#DIV/0!</v>
      </c>
      <c r="AIJ105" s="985" t="e">
        <f t="shared" si="226"/>
        <v>#DIV/0!</v>
      </c>
      <c r="AIK105" s="985" t="e">
        <f t="shared" si="226"/>
        <v>#DIV/0!</v>
      </c>
      <c r="AIL105" s="989">
        <f t="shared" si="226"/>
        <v>228.6883116883117</v>
      </c>
      <c r="AIM105" s="1099">
        <f t="shared" si="226"/>
        <v>57.41591173279275</v>
      </c>
      <c r="AIN105" s="989">
        <f t="shared" si="226"/>
        <v>38.467532467532465</v>
      </c>
      <c r="AIO105" s="985">
        <f t="shared" si="226"/>
        <v>744.36363636363637</v>
      </c>
      <c r="AIP105" s="985">
        <f t="shared" si="226"/>
        <v>25.210469781116853</v>
      </c>
      <c r="AIQ105" s="985">
        <f t="shared" si="226"/>
        <v>38.441558441558442</v>
      </c>
      <c r="AIR105" s="989">
        <f t="shared" si="226"/>
        <v>224.54545454545453</v>
      </c>
      <c r="AIS105" s="1099">
        <f t="shared" si="226"/>
        <v>39.135260436938488</v>
      </c>
      <c r="AIT105" s="989">
        <f t="shared" si="226"/>
        <v>38.441558441558442</v>
      </c>
      <c r="AIU105" s="985">
        <f t="shared" si="226"/>
        <v>740.51948051948057</v>
      </c>
      <c r="AIV105" s="985">
        <f t="shared" si="226"/>
        <v>13.987300455332498</v>
      </c>
      <c r="AIW105" s="985">
        <f t="shared" si="226"/>
        <v>38.454545454545453</v>
      </c>
      <c r="AIX105" s="989">
        <f t="shared" si="226"/>
        <v>232.11688311688312</v>
      </c>
      <c r="AIY105" s="1099">
        <f t="shared" si="226"/>
        <v>1.7769426511589339</v>
      </c>
      <c r="AIZ105" s="989">
        <f t="shared" si="226"/>
        <v>37.272727272727273</v>
      </c>
      <c r="AJA105" s="985">
        <f t="shared" si="226"/>
        <v>731.50649350649348</v>
      </c>
      <c r="AJB105" s="985">
        <f t="shared" si="226"/>
        <v>18.952064521179896</v>
      </c>
      <c r="AJC105" s="985">
        <f t="shared" si="226"/>
        <v>38.467532467532465</v>
      </c>
      <c r="AJD105" s="985">
        <f t="shared" si="226"/>
        <v>224.92207792207793</v>
      </c>
      <c r="AJE105" s="985">
        <f t="shared" si="226"/>
        <v>10.748580444156932</v>
      </c>
      <c r="AJF105" s="985">
        <f t="shared" si="226"/>
        <v>38.441558441558442</v>
      </c>
      <c r="AJG105" s="985">
        <f t="shared" ref="AJG105:AMB105" si="227">AVERAGE(AJG$15:AJG$91)</f>
        <v>762.23376623376623</v>
      </c>
      <c r="AJH105" s="985">
        <f t="shared" si="227"/>
        <v>9.7327737972820856</v>
      </c>
      <c r="AJI105" s="985">
        <f t="shared" si="227"/>
        <v>38.454545454545453</v>
      </c>
      <c r="AJJ105" s="4170"/>
      <c r="AJK105" s="4170"/>
      <c r="AJL105" s="4170"/>
      <c r="AJM105" s="985">
        <f t="shared" si="227"/>
        <v>762.23376623376623</v>
      </c>
      <c r="AJN105" s="985">
        <f t="shared" si="227"/>
        <v>24.06565316886546</v>
      </c>
      <c r="AJO105" s="985">
        <f t="shared" si="227"/>
        <v>38.467532467532465</v>
      </c>
      <c r="AJP105" s="3822"/>
      <c r="AJQ105" s="3822"/>
      <c r="AJR105" s="3822"/>
      <c r="AJS105" s="985">
        <f t="shared" si="227"/>
        <v>759.88311688311683</v>
      </c>
      <c r="AJT105" s="985">
        <f t="shared" si="227"/>
        <v>26.345012243713278</v>
      </c>
      <c r="AJU105" s="985">
        <f t="shared" si="227"/>
        <v>38.454545454545453</v>
      </c>
      <c r="AJV105" s="1099">
        <f t="shared" si="227"/>
        <v>23.519467545441572</v>
      </c>
      <c r="AJW105" s="1099">
        <f t="shared" si="227"/>
        <v>15.319972235556651</v>
      </c>
      <c r="AJX105" s="1099">
        <f t="shared" si="227"/>
        <v>20.229910781858834</v>
      </c>
      <c r="AJY105" s="1099">
        <f t="shared" si="227"/>
        <v>18.510861432939354</v>
      </c>
      <c r="AJZ105" s="1099">
        <f t="shared" si="227"/>
        <v>7.7924348378893837</v>
      </c>
      <c r="AKA105" s="1099">
        <f t="shared" si="227"/>
        <v>5.3194100272022347</v>
      </c>
      <c r="AKB105" s="1099">
        <f t="shared" si="227"/>
        <v>19.599329242186386</v>
      </c>
      <c r="AKC105" s="1099">
        <f t="shared" si="227"/>
        <v>12.2088517543063</v>
      </c>
      <c r="AKD105" s="1099">
        <f t="shared" si="227"/>
        <v>15.596092219468842</v>
      </c>
      <c r="AKE105" s="1099">
        <f t="shared" si="227"/>
        <v>23.043374374543205</v>
      </c>
      <c r="AKF105" s="1099">
        <f t="shared" si="227"/>
        <v>4.4707889513084309</v>
      </c>
      <c r="AKG105" s="985">
        <f t="shared" si="227"/>
        <v>3.2698412698412698</v>
      </c>
      <c r="AKH105" s="985">
        <f t="shared" si="227"/>
        <v>40.598484326195432</v>
      </c>
      <c r="AKI105" s="985">
        <f t="shared" si="227"/>
        <v>8.841289355343724</v>
      </c>
      <c r="AKJ105" s="985">
        <f t="shared" si="227"/>
        <v>17.781063142163159</v>
      </c>
      <c r="AKK105" s="985">
        <f t="shared" si="227"/>
        <v>12.137680532687014</v>
      </c>
      <c r="AKL105" s="985">
        <f t="shared" si="227"/>
        <v>8.7045003612853016</v>
      </c>
      <c r="AKM105" s="985">
        <f t="shared" si="227"/>
        <v>10.443697441399713</v>
      </c>
      <c r="AKN105" s="985">
        <f t="shared" si="227"/>
        <v>12.963080077326056</v>
      </c>
      <c r="AKO105" s="985">
        <f t="shared" si="227"/>
        <v>9.8892604177379884</v>
      </c>
      <c r="AKP105" s="985">
        <f t="shared" si="227"/>
        <v>33.806292765986569</v>
      </c>
      <c r="AKQ105" s="985">
        <f t="shared" si="227"/>
        <v>6.0451579488668692</v>
      </c>
      <c r="AKR105" s="985">
        <f t="shared" si="227"/>
        <v>5.859718995965757</v>
      </c>
      <c r="AKS105" s="985">
        <f t="shared" si="227"/>
        <v>131.53246753246754</v>
      </c>
      <c r="AKT105" s="985" t="e">
        <f t="shared" si="227"/>
        <v>#DIV/0!</v>
      </c>
      <c r="AKU105" s="985" t="e">
        <f t="shared" si="227"/>
        <v>#DIV/0!</v>
      </c>
      <c r="AKV105" s="985" t="e">
        <f t="shared" si="227"/>
        <v>#DIV/0!</v>
      </c>
      <c r="AKW105" s="985" t="e">
        <f t="shared" si="227"/>
        <v>#DIV/0!</v>
      </c>
      <c r="AKX105" s="985" t="e">
        <f t="shared" si="227"/>
        <v>#DIV/0!</v>
      </c>
      <c r="AKY105" s="985" t="e">
        <f t="shared" si="227"/>
        <v>#DIV/0!</v>
      </c>
      <c r="AKZ105" s="985" t="e">
        <f t="shared" si="227"/>
        <v>#DIV/0!</v>
      </c>
      <c r="ALA105" s="985">
        <f t="shared" si="227"/>
        <v>1.3506493506493507</v>
      </c>
      <c r="ALB105" s="985">
        <f t="shared" si="227"/>
        <v>0.90909090909090906</v>
      </c>
      <c r="ALC105" s="985">
        <f t="shared" si="227"/>
        <v>0.12987012987012986</v>
      </c>
      <c r="ALD105" s="985">
        <f t="shared" si="227"/>
        <v>0.70129870129870131</v>
      </c>
      <c r="ALE105" s="985">
        <f t="shared" si="227"/>
        <v>9.0909090909090912E-2</v>
      </c>
      <c r="ALF105" s="985">
        <f t="shared" si="227"/>
        <v>0.11688311688311688</v>
      </c>
      <c r="ALG105" s="985">
        <f t="shared" si="227"/>
        <v>0.37662337662337664</v>
      </c>
      <c r="ALH105" s="985">
        <f t="shared" si="227"/>
        <v>3.6753246753246751</v>
      </c>
      <c r="ALI105" s="985">
        <f t="shared" si="227"/>
        <v>36.545454545454547</v>
      </c>
      <c r="ALJ105" s="985" t="e">
        <f t="shared" si="227"/>
        <v>#DIV/0!</v>
      </c>
      <c r="ALK105" s="985" t="e">
        <f t="shared" si="227"/>
        <v>#DIV/0!</v>
      </c>
      <c r="ALL105" s="985" t="e">
        <f t="shared" si="227"/>
        <v>#DIV/0!</v>
      </c>
      <c r="ALM105" s="985" t="e">
        <f t="shared" si="227"/>
        <v>#DIV/0!</v>
      </c>
      <c r="ALN105" s="985" t="e">
        <f t="shared" si="227"/>
        <v>#DIV/0!</v>
      </c>
      <c r="ALO105" s="985" t="e">
        <f t="shared" si="227"/>
        <v>#DIV/0!</v>
      </c>
      <c r="ALP105" s="985" t="e">
        <f t="shared" si="227"/>
        <v>#DIV/0!</v>
      </c>
      <c r="ALQ105" s="988">
        <f t="shared" si="227"/>
        <v>3.5974025974025974</v>
      </c>
      <c r="ALR105" s="988">
        <f t="shared" si="227"/>
        <v>2.0649350649350651</v>
      </c>
      <c r="ALS105" s="988">
        <f t="shared" si="227"/>
        <v>1.4675324675324675</v>
      </c>
      <c r="ALT105" s="988">
        <f t="shared" si="227"/>
        <v>15.337662337662337</v>
      </c>
      <c r="ALU105" s="988">
        <f t="shared" si="227"/>
        <v>1.8701298701298701</v>
      </c>
      <c r="ALV105" s="988">
        <f t="shared" si="227"/>
        <v>3.0259740259740258</v>
      </c>
      <c r="ALW105" s="988">
        <f t="shared" si="227"/>
        <v>2.7142857142857144</v>
      </c>
      <c r="ALX105" s="985">
        <f t="shared" si="227"/>
        <v>1.0835133834588631</v>
      </c>
      <c r="ALY105" s="985">
        <f t="shared" si="227"/>
        <v>38.987012987012989</v>
      </c>
      <c r="ALZ105" s="985">
        <f t="shared" si="227"/>
        <v>0.96427388248278501</v>
      </c>
      <c r="AMA105" s="985">
        <f t="shared" si="227"/>
        <v>36.921052631578945</v>
      </c>
      <c r="AMB105" s="985">
        <f t="shared" si="227"/>
        <v>0.80719978869747999</v>
      </c>
      <c r="AMC105" s="985">
        <f t="shared" ref="AMC105:APB105" si="228">AVERAGE(AMC$15:AMC$91)</f>
        <v>37.81818181818182</v>
      </c>
      <c r="AMD105" s="985">
        <f t="shared" si="228"/>
        <v>1.6268284513197819</v>
      </c>
      <c r="AME105" s="985">
        <f t="shared" si="228"/>
        <v>37.233766233766232</v>
      </c>
      <c r="AMF105" s="985">
        <f t="shared" si="228"/>
        <v>0.62169068758734514</v>
      </c>
      <c r="AMG105" s="985">
        <f t="shared" si="228"/>
        <v>37.30263157894737</v>
      </c>
      <c r="AMH105" s="985">
        <f t="shared" si="228"/>
        <v>0.86810343662758338</v>
      </c>
      <c r="AMI105" s="985">
        <f t="shared" si="228"/>
        <v>38.285714285714285</v>
      </c>
      <c r="AMJ105" s="985">
        <f t="shared" si="228"/>
        <v>0.9252150992833309</v>
      </c>
      <c r="AMK105" s="985">
        <f t="shared" si="228"/>
        <v>38.532467532467535</v>
      </c>
      <c r="AML105" s="985">
        <f t="shared" si="228"/>
        <v>3.4155844155844157</v>
      </c>
      <c r="AMM105" s="985">
        <f t="shared" si="228"/>
        <v>0.55844155844155841</v>
      </c>
      <c r="AMN105" s="985">
        <f t="shared" si="228"/>
        <v>0.46753246753246752</v>
      </c>
      <c r="AMO105" s="985">
        <f t="shared" si="228"/>
        <v>0.7307565850000981</v>
      </c>
      <c r="AMP105" s="985">
        <f t="shared" si="228"/>
        <v>34.779220779220779</v>
      </c>
      <c r="AMQ105" s="985">
        <f t="shared" si="228"/>
        <v>0.27242015606496023</v>
      </c>
      <c r="AMR105" s="985">
        <f t="shared" si="228"/>
        <v>22.441558441558442</v>
      </c>
      <c r="AMS105" s="985">
        <f t="shared" si="228"/>
        <v>0.18701451772575028</v>
      </c>
      <c r="AMT105" s="985">
        <f t="shared" si="228"/>
        <v>22.441558441558442</v>
      </c>
      <c r="AMU105" s="985">
        <f t="shared" si="228"/>
        <v>0.81818181818181823</v>
      </c>
      <c r="AMV105" s="985">
        <f t="shared" si="228"/>
        <v>0.31226731261060586</v>
      </c>
      <c r="AMW105" s="985">
        <f t="shared" si="228"/>
        <v>25.558441558441558</v>
      </c>
      <c r="AMX105" s="985" t="e">
        <f t="shared" si="228"/>
        <v>#DIV/0!</v>
      </c>
      <c r="AMY105" s="985" t="e">
        <f t="shared" si="228"/>
        <v>#DIV/0!</v>
      </c>
      <c r="AMZ105" s="985">
        <f t="shared" si="228"/>
        <v>2.3246753246753249</v>
      </c>
      <c r="ANA105" s="985">
        <f t="shared" si="228"/>
        <v>2.3506493506493507</v>
      </c>
      <c r="ANB105" s="985">
        <f t="shared" si="228"/>
        <v>4.6753246753246751</v>
      </c>
      <c r="ANC105" s="985">
        <f t="shared" si="228"/>
        <v>31.649350649350648</v>
      </c>
      <c r="AND105" s="1214" t="e">
        <f t="shared" si="228"/>
        <v>#DIV/0!</v>
      </c>
      <c r="ANE105" s="1214" t="e">
        <f t="shared" si="228"/>
        <v>#DIV/0!</v>
      </c>
      <c r="ANF105" s="1214" t="e">
        <f t="shared" si="228"/>
        <v>#DIV/0!</v>
      </c>
      <c r="ANG105" s="1214" t="e">
        <f t="shared" si="228"/>
        <v>#DIV/0!</v>
      </c>
      <c r="ANH105" s="985">
        <f t="shared" si="228"/>
        <v>4.8701298701298699</v>
      </c>
      <c r="ANI105" s="985">
        <f t="shared" si="228"/>
        <v>4.3506493506493502</v>
      </c>
      <c r="ANJ105" s="985">
        <f t="shared" si="228"/>
        <v>3.3766233766233764</v>
      </c>
      <c r="ANK105" s="985">
        <f t="shared" si="228"/>
        <v>2.5324675324675323</v>
      </c>
      <c r="ANL105" s="985">
        <f t="shared" si="228"/>
        <v>15.129870129870129</v>
      </c>
      <c r="ANM105" s="985">
        <f t="shared" si="228"/>
        <v>26.662337662337663</v>
      </c>
      <c r="ANN105" s="985" t="e">
        <f t="shared" si="228"/>
        <v>#DIV/0!</v>
      </c>
      <c r="ANO105" s="985" t="e">
        <f t="shared" si="228"/>
        <v>#DIV/0!</v>
      </c>
      <c r="ANP105" s="985" t="e">
        <f t="shared" si="228"/>
        <v>#DIV/0!</v>
      </c>
      <c r="ANQ105" s="985" t="e">
        <f t="shared" si="228"/>
        <v>#DIV/0!</v>
      </c>
      <c r="ANR105" s="985">
        <f t="shared" si="228"/>
        <v>4.1558441558441555</v>
      </c>
      <c r="ANS105" s="985">
        <f t="shared" si="228"/>
        <v>4.1558441558441555</v>
      </c>
      <c r="ANT105" s="985">
        <f t="shared" si="228"/>
        <v>3.5714285714285716</v>
      </c>
      <c r="ANU105" s="985">
        <f t="shared" si="228"/>
        <v>3.3766233766233764</v>
      </c>
      <c r="ANV105" s="985">
        <f t="shared" si="228"/>
        <v>15.25974025974026</v>
      </c>
      <c r="ANW105" s="985">
        <f t="shared" si="228"/>
        <v>24.571428571428573</v>
      </c>
      <c r="ANX105" s="985">
        <f t="shared" si="228"/>
        <v>62.142857142857146</v>
      </c>
      <c r="ANY105" s="988">
        <f t="shared" si="228"/>
        <v>3307.7792207792209</v>
      </c>
      <c r="ANZ105" s="985">
        <f t="shared" si="228"/>
        <v>13.143857142857144</v>
      </c>
      <c r="AOA105" s="988">
        <f t="shared" si="228"/>
        <v>38.948051948051948</v>
      </c>
      <c r="AOB105" s="985">
        <f t="shared" si="228"/>
        <v>3.7051948051948029</v>
      </c>
      <c r="AOC105" s="988">
        <f t="shared" si="228"/>
        <v>38.415584415584412</v>
      </c>
      <c r="AOD105" s="985">
        <f t="shared" si="228"/>
        <v>50.03610389610391</v>
      </c>
      <c r="AOE105" s="988">
        <f t="shared" si="228"/>
        <v>38.961038961038959</v>
      </c>
      <c r="AOF105" s="2405">
        <f t="shared" si="228"/>
        <v>28.558441558441558</v>
      </c>
      <c r="AOG105" s="2405">
        <f t="shared" si="228"/>
        <v>6.6769433002110556</v>
      </c>
      <c r="AOH105" s="2405">
        <f t="shared" si="228"/>
        <v>32.142857142857146</v>
      </c>
      <c r="AOI105" s="2405">
        <f t="shared" si="228"/>
        <v>2.883116883116883</v>
      </c>
      <c r="AOJ105" s="2405">
        <f t="shared" si="228"/>
        <v>0.55106061924615346</v>
      </c>
      <c r="AOK105" s="2405">
        <f t="shared" si="228"/>
        <v>37</v>
      </c>
      <c r="AOL105" s="2405">
        <f t="shared" si="228"/>
        <v>2.4675324675324677</v>
      </c>
      <c r="AOM105" s="2405">
        <f t="shared" si="228"/>
        <v>0.77679329995970969</v>
      </c>
      <c r="AON105" s="2405">
        <f t="shared" si="228"/>
        <v>38.727272727272727</v>
      </c>
      <c r="AOO105" s="2405">
        <f t="shared" si="228"/>
        <v>2.2337662337662336</v>
      </c>
      <c r="AOP105" s="2405">
        <f t="shared" si="228"/>
        <v>0.49932984092351296</v>
      </c>
      <c r="AOQ105" s="2405">
        <f t="shared" si="228"/>
        <v>37.233766233766232</v>
      </c>
      <c r="AOR105" s="985" t="e">
        <f t="shared" si="228"/>
        <v>#DIV/0!</v>
      </c>
      <c r="AOS105" s="985" t="e">
        <f t="shared" si="228"/>
        <v>#DIV/0!</v>
      </c>
      <c r="AOT105" s="985" t="e">
        <f t="shared" si="228"/>
        <v>#DIV/0!</v>
      </c>
      <c r="AOU105" s="985" t="e">
        <f t="shared" si="228"/>
        <v>#DIV/0!</v>
      </c>
      <c r="AOV105" s="985">
        <f t="shared" si="228"/>
        <v>1.3636363636363635</v>
      </c>
      <c r="AOW105" s="985">
        <f t="shared" si="228"/>
        <v>0.58441558441558439</v>
      </c>
      <c r="AOX105" s="985">
        <f t="shared" si="228"/>
        <v>0.38961038961038963</v>
      </c>
      <c r="AOY105" s="985">
        <f t="shared" si="228"/>
        <v>0.32467532467532467</v>
      </c>
      <c r="AOZ105" s="985">
        <f t="shared" si="228"/>
        <v>2.6623376623376624</v>
      </c>
      <c r="APA105" s="985">
        <f t="shared" si="228"/>
        <v>19.61038961038961</v>
      </c>
      <c r="APB105" s="985" t="e">
        <f t="shared" si="228"/>
        <v>#DIV/0!</v>
      </c>
      <c r="APC105" s="985" t="e">
        <f t="shared" ref="APC105:APQ105" si="229">AVERAGE(APC$15:APC$91)</f>
        <v>#DIV/0!</v>
      </c>
      <c r="APD105" s="985" t="e">
        <f t="shared" si="229"/>
        <v>#DIV/0!</v>
      </c>
      <c r="APE105" s="985" t="e">
        <f t="shared" si="229"/>
        <v>#DIV/0!</v>
      </c>
      <c r="APF105" s="985">
        <f t="shared" si="229"/>
        <v>4.0259740259740262</v>
      </c>
      <c r="APG105" s="985">
        <f t="shared" si="229"/>
        <v>3.7662337662337664</v>
      </c>
      <c r="APH105" s="985">
        <f t="shared" si="229"/>
        <v>2.6623376623376624</v>
      </c>
      <c r="API105" s="985">
        <f t="shared" si="229"/>
        <v>2.4675324675324677</v>
      </c>
      <c r="APJ105" s="985">
        <f t="shared" si="229"/>
        <v>12.922077922077921</v>
      </c>
      <c r="APK105" s="985">
        <f t="shared" si="229"/>
        <v>30.220779220779221</v>
      </c>
      <c r="APL105" s="985">
        <f t="shared" si="229"/>
        <v>0.20779220779220781</v>
      </c>
      <c r="APM105" s="985">
        <f t="shared" si="229"/>
        <v>0.3819074024555883</v>
      </c>
      <c r="APN105" s="985">
        <f t="shared" si="229"/>
        <v>15.233766233766234</v>
      </c>
      <c r="APO105" s="985">
        <f t="shared" si="229"/>
        <v>2.1428571428571428</v>
      </c>
      <c r="APP105" s="985">
        <f t="shared" si="229"/>
        <v>1.7196957142482072</v>
      </c>
      <c r="APQ105" s="985">
        <f t="shared" si="229"/>
        <v>16.012987012987011</v>
      </c>
      <c r="APR105" s="988">
        <v>1.8701298701298701</v>
      </c>
      <c r="APS105" s="988">
        <v>312.54545454545456</v>
      </c>
      <c r="APT105" s="988">
        <v>2500.3636363636365</v>
      </c>
      <c r="APU105" s="985">
        <v>90.763008233596466</v>
      </c>
      <c r="APV105" s="985">
        <v>726.10406586877173</v>
      </c>
      <c r="APW105" s="985">
        <v>48.284040146490412</v>
      </c>
      <c r="APX105" s="985">
        <v>28.870129870129869</v>
      </c>
      <c r="APY105" s="985">
        <v>1.9961038961038959</v>
      </c>
      <c r="APZ105" s="985">
        <v>111.58603896103897</v>
      </c>
      <c r="AQA105" s="985">
        <v>892.68831168831173</v>
      </c>
      <c r="AQB105" s="985">
        <v>40.914710884353745</v>
      </c>
      <c r="AQC105" s="985">
        <v>327.31768707482996</v>
      </c>
      <c r="AQD105" s="985">
        <v>32.121082692588431</v>
      </c>
      <c r="AQE105" s="985">
        <v>35.714285714285715</v>
      </c>
      <c r="AQF105" s="985">
        <v>3.866233766233766</v>
      </c>
      <c r="AQG105" s="985">
        <v>424.13149350649348</v>
      </c>
      <c r="AQH105" s="985">
        <v>3393.0519480519479</v>
      </c>
      <c r="AQI105" s="985">
        <v>131.67771911795023</v>
      </c>
      <c r="AQJ105" s="985">
        <v>1053.4217529436019</v>
      </c>
      <c r="AQK105" s="985">
        <v>80.405122839078842</v>
      </c>
      <c r="AQL105" s="985">
        <v>39</v>
      </c>
      <c r="AQM105" s="987"/>
      <c r="AQN105" s="1517"/>
      <c r="AQO105" s="1517"/>
      <c r="AQP105" s="1517"/>
      <c r="AQQ105" s="2779">
        <f t="shared" ref="AQQ105:ARE105" si="230">AVERAGE(AQQ$15:AQQ$91)</f>
        <v>1906.1298701298701</v>
      </c>
      <c r="AQR105" s="2779">
        <f t="shared" si="230"/>
        <v>1618.6753246753246</v>
      </c>
      <c r="AQS105" s="2779">
        <f t="shared" si="230"/>
        <v>131.93506493506493</v>
      </c>
      <c r="AQT105" s="2779">
        <f t="shared" si="230"/>
        <v>8.9636026007128535</v>
      </c>
      <c r="AQU105" s="2779">
        <f t="shared" si="230"/>
        <v>38.467532467532465</v>
      </c>
      <c r="AQV105" s="2779">
        <f t="shared" si="230"/>
        <v>47.025974025974023</v>
      </c>
      <c r="AQW105" s="2779">
        <f t="shared" si="230"/>
        <v>36.806022239107698</v>
      </c>
      <c r="AQX105" s="2779">
        <f t="shared" si="230"/>
        <v>3.4960124506648218</v>
      </c>
      <c r="AQY105" s="2779">
        <f t="shared" si="230"/>
        <v>35.917808219178085</v>
      </c>
      <c r="AQZ105" s="2779">
        <f t="shared" si="230"/>
        <v>27.350649350649352</v>
      </c>
      <c r="ARA105" s="2779">
        <f t="shared" si="230"/>
        <v>159.28571428571428</v>
      </c>
      <c r="ARB105" s="2779">
        <f t="shared" si="230"/>
        <v>18.871717200393881</v>
      </c>
      <c r="ARC105" s="2779">
        <f t="shared" si="230"/>
        <v>37.441558441558442</v>
      </c>
      <c r="ARD105" s="2779">
        <f t="shared" si="230"/>
        <v>2.4084009168239819</v>
      </c>
      <c r="ARE105" s="2779">
        <f t="shared" si="230"/>
        <v>38.467532467532465</v>
      </c>
      <c r="ARF105" s="2779">
        <f t="shared" ref="ARF105:AUC105" si="231">AVERAGE(ARF$15:ARF$91)</f>
        <v>31.376623376623378</v>
      </c>
      <c r="ARG105" s="1099">
        <f t="shared" si="231"/>
        <v>15.348159378610132</v>
      </c>
      <c r="ARH105" s="989">
        <f t="shared" si="231"/>
        <v>37.259740259740262</v>
      </c>
      <c r="ARI105" s="2405">
        <f t="shared" si="231"/>
        <v>154.80519480519482</v>
      </c>
      <c r="ARJ105" s="2525">
        <f t="shared" si="231"/>
        <v>18.933024751623563</v>
      </c>
      <c r="ARK105" s="988">
        <f t="shared" si="231"/>
        <v>38.324675324675326</v>
      </c>
      <c r="ARL105" s="989">
        <f t="shared" si="231"/>
        <v>162.16883116883116</v>
      </c>
      <c r="ARM105" s="988">
        <f t="shared" si="231"/>
        <v>34.441558441558442</v>
      </c>
      <c r="ARN105" s="985">
        <f t="shared" si="231"/>
        <v>20.145235938574029</v>
      </c>
      <c r="ARO105" s="985">
        <f t="shared" si="231"/>
        <v>35.116883116883116</v>
      </c>
      <c r="ARP105" s="984">
        <f t="shared" si="231"/>
        <v>238.33766233766235</v>
      </c>
      <c r="ARQ105" s="988">
        <f t="shared" si="231"/>
        <v>22.631578947368421</v>
      </c>
      <c r="ARR105" s="985">
        <f t="shared" si="231"/>
        <v>7.6034081801061291</v>
      </c>
      <c r="ARS105" s="4171">
        <f t="shared" si="231"/>
        <v>25.75</v>
      </c>
      <c r="ART105" s="988">
        <f t="shared" si="231"/>
        <v>58.584415584415588</v>
      </c>
      <c r="ARU105" s="988">
        <f t="shared" si="231"/>
        <v>38.077922077922075</v>
      </c>
      <c r="ARV105" s="988" t="s">
        <v>31</v>
      </c>
      <c r="ARW105" s="988" t="s">
        <v>31</v>
      </c>
      <c r="ARX105" s="985" t="s">
        <v>31</v>
      </c>
      <c r="ARY105" s="985">
        <f t="shared" si="231"/>
        <v>13</v>
      </c>
      <c r="ARZ105" s="988">
        <f t="shared" si="231"/>
        <v>14628.421052631578</v>
      </c>
      <c r="ASA105" s="988">
        <f t="shared" si="231"/>
        <v>404.21052631578948</v>
      </c>
      <c r="ASB105" s="985">
        <f t="shared" si="231"/>
        <v>2.6903837333386775</v>
      </c>
      <c r="ASC105" s="985">
        <f t="shared" si="231"/>
        <v>10</v>
      </c>
      <c r="ASD105" s="985">
        <f t="shared" si="231"/>
        <v>43.224349549036589</v>
      </c>
      <c r="ASE105" s="985">
        <f t="shared" si="231"/>
        <v>22.63816768519921</v>
      </c>
      <c r="ASF105" s="985">
        <f t="shared" si="231"/>
        <v>13.709246466583499</v>
      </c>
      <c r="ASG105" s="985">
        <f t="shared" si="231"/>
        <v>6.8083099544415182</v>
      </c>
      <c r="ASH105" s="985">
        <f t="shared" si="231"/>
        <v>5.9067781746524979</v>
      </c>
      <c r="ASI105" s="985">
        <f t="shared" si="231"/>
        <v>4.1674835725143513</v>
      </c>
      <c r="ASJ105" s="985">
        <f t="shared" si="231"/>
        <v>2.802904882936073</v>
      </c>
      <c r="ASK105" s="985">
        <f t="shared" si="231"/>
        <v>0.52502273636556118</v>
      </c>
      <c r="ASL105" s="985">
        <f t="shared" si="231"/>
        <v>0.21773697827071958</v>
      </c>
      <c r="ASM105" s="985">
        <f t="shared" si="231"/>
        <v>71.415584415584419</v>
      </c>
      <c r="ASN105" s="985">
        <f t="shared" si="231"/>
        <v>32.402597402597401</v>
      </c>
      <c r="ASO105" s="985">
        <f t="shared" si="231"/>
        <v>22.974025974025974</v>
      </c>
      <c r="ASP105" s="985">
        <f t="shared" si="231"/>
        <v>9.9740259740259738</v>
      </c>
      <c r="ASQ105" s="985">
        <f t="shared" si="231"/>
        <v>9.8701298701298708</v>
      </c>
      <c r="ASR105" s="985">
        <f t="shared" si="231"/>
        <v>8.2337662337662341</v>
      </c>
      <c r="ASS105" s="985">
        <f t="shared" si="231"/>
        <v>6.7272727272727275</v>
      </c>
      <c r="AST105" s="985">
        <f t="shared" si="231"/>
        <v>1.4545454545454546</v>
      </c>
      <c r="ASU105" s="985">
        <f t="shared" si="231"/>
        <v>0.92207792207792205</v>
      </c>
      <c r="ASV105" s="985">
        <f t="shared" si="231"/>
        <v>163.97402597402598</v>
      </c>
      <c r="ASW105" s="985">
        <f t="shared" si="231"/>
        <v>33.119905426831401</v>
      </c>
      <c r="ASX105" s="985">
        <f t="shared" si="231"/>
        <v>15.179151137607468</v>
      </c>
      <c r="ASY105" s="985">
        <f t="shared" si="231"/>
        <v>11.925237585219504</v>
      </c>
      <c r="ASZ105" s="985">
        <f t="shared" si="231"/>
        <v>6.9266685268692303</v>
      </c>
      <c r="ATA105" s="985">
        <f t="shared" si="231"/>
        <v>6.331843170073741</v>
      </c>
      <c r="ATB105" s="985">
        <f t="shared" si="231"/>
        <v>11.365063029693776</v>
      </c>
      <c r="ATC105" s="985">
        <f t="shared" si="231"/>
        <v>11.145776899800129</v>
      </c>
      <c r="ATD105" s="985">
        <f t="shared" si="231"/>
        <v>2.6528061043188509</v>
      </c>
      <c r="ATE105" s="985">
        <f t="shared" si="231"/>
        <v>1.3535481195858894</v>
      </c>
      <c r="ATF105" s="988">
        <f t="shared" si="231"/>
        <v>12.155844155844155</v>
      </c>
      <c r="ATG105" s="988">
        <f t="shared" si="231"/>
        <v>5.5194805194805197</v>
      </c>
      <c r="ATH105" s="988">
        <f t="shared" si="231"/>
        <v>4.2857142857142856</v>
      </c>
      <c r="ATI105" s="988">
        <f t="shared" si="231"/>
        <v>3.5714285714285716</v>
      </c>
      <c r="ATJ105" s="988">
        <f t="shared" si="231"/>
        <v>3.1428571428571428</v>
      </c>
      <c r="ATK105" s="988">
        <f t="shared" si="231"/>
        <v>3.6103896103896105</v>
      </c>
      <c r="ATL105" s="988">
        <f t="shared" si="231"/>
        <v>4.7142857142857144</v>
      </c>
      <c r="ATM105" s="988">
        <f t="shared" si="231"/>
        <v>1.6883116883116882</v>
      </c>
      <c r="ATN105" s="988">
        <f t="shared" si="231"/>
        <v>1.2207792207792207</v>
      </c>
      <c r="ATO105" s="988">
        <f t="shared" si="231"/>
        <v>39.909090909090907</v>
      </c>
      <c r="ATP105" s="985">
        <f t="shared" si="231"/>
        <v>47.666925273112966</v>
      </c>
      <c r="ATQ105" s="985">
        <f t="shared" si="231"/>
        <v>12.411383617977371</v>
      </c>
      <c r="ATR105" s="985">
        <f t="shared" si="231"/>
        <v>16.396805995618827</v>
      </c>
      <c r="ATS105" s="985">
        <f t="shared" si="231"/>
        <v>2.501636135058753</v>
      </c>
      <c r="ATT105" s="985">
        <f t="shared" si="231"/>
        <v>6.2545791943265767</v>
      </c>
      <c r="ATU105" s="985">
        <f t="shared" si="231"/>
        <v>8.3839893040610409</v>
      </c>
      <c r="ATV105" s="985">
        <f t="shared" si="231"/>
        <v>3.9143331105592574</v>
      </c>
      <c r="ATW105" s="985">
        <f t="shared" si="231"/>
        <v>1.6423311672717849</v>
      </c>
      <c r="ATX105" s="985">
        <f t="shared" si="231"/>
        <v>0.8280162020134233</v>
      </c>
      <c r="ATY105" s="988">
        <f t="shared" si="231"/>
        <v>3.7402597402597402</v>
      </c>
      <c r="ATZ105" s="988">
        <f t="shared" si="231"/>
        <v>1.6363636363636365</v>
      </c>
      <c r="AUA105" s="988">
        <f t="shared" si="231"/>
        <v>1.2987012987012987</v>
      </c>
      <c r="AUB105" s="988">
        <f t="shared" si="231"/>
        <v>0.74025974025974028</v>
      </c>
      <c r="AUC105" s="988">
        <f t="shared" si="231"/>
        <v>0.51948051948051943</v>
      </c>
      <c r="AUD105" s="988">
        <f t="shared" ref="AUD105:AWO105" si="232">AVERAGE(AUD$15:AUD$91)</f>
        <v>0.8571428571428571</v>
      </c>
      <c r="AUE105" s="988">
        <f t="shared" si="232"/>
        <v>0.93506493506493504</v>
      </c>
      <c r="AUF105" s="988">
        <f t="shared" si="232"/>
        <v>0.20779220779220781</v>
      </c>
      <c r="AUG105" s="988">
        <f t="shared" si="232"/>
        <v>0.24675324675324675</v>
      </c>
      <c r="AUH105" s="988">
        <f t="shared" si="232"/>
        <v>10.181818181818182</v>
      </c>
      <c r="AUI105" s="985" t="e">
        <f t="shared" si="232"/>
        <v>#DIV/0!</v>
      </c>
      <c r="AUJ105" s="985" t="e">
        <f t="shared" si="232"/>
        <v>#DIV/0!</v>
      </c>
      <c r="AUK105" s="985">
        <f t="shared" si="232"/>
        <v>4.6753246753246751</v>
      </c>
      <c r="AUL105" s="985">
        <f t="shared" si="232"/>
        <v>23.636363636363637</v>
      </c>
      <c r="AUM105" s="985" t="e">
        <f t="shared" si="232"/>
        <v>#DIV/0!</v>
      </c>
      <c r="AUN105" s="985" t="e">
        <f t="shared" si="232"/>
        <v>#DIV/0!</v>
      </c>
      <c r="AUO105" s="985" t="e">
        <f t="shared" si="232"/>
        <v>#DIV/0!</v>
      </c>
      <c r="AUP105" s="985" t="e">
        <f t="shared" si="232"/>
        <v>#DIV/0!</v>
      </c>
      <c r="AUQ105" s="985" t="e">
        <f t="shared" si="232"/>
        <v>#DIV/0!</v>
      </c>
      <c r="AUR105" s="985" t="e">
        <f t="shared" si="232"/>
        <v>#DIV/0!</v>
      </c>
      <c r="AUS105" s="985" t="e">
        <f t="shared" si="232"/>
        <v>#DIV/0!</v>
      </c>
      <c r="AUT105" s="985" t="e">
        <f t="shared" si="232"/>
        <v>#DIV/0!</v>
      </c>
      <c r="AUU105" s="985" t="e">
        <f t="shared" si="232"/>
        <v>#DIV/0!</v>
      </c>
      <c r="AUV105" s="985" t="e">
        <f t="shared" si="232"/>
        <v>#DIV/0!</v>
      </c>
      <c r="AUW105" s="985" t="e">
        <f t="shared" si="232"/>
        <v>#DIV/0!</v>
      </c>
      <c r="AUX105" s="985" t="e">
        <f t="shared" si="232"/>
        <v>#DIV/0!</v>
      </c>
      <c r="AUY105" s="985" t="e">
        <f t="shared" si="232"/>
        <v>#DIV/0!</v>
      </c>
      <c r="AUZ105" s="985">
        <f t="shared" si="232"/>
        <v>80.506493506493513</v>
      </c>
      <c r="AVA105" s="985">
        <f t="shared" si="232"/>
        <v>8.2857142857142865</v>
      </c>
      <c r="AVB105" s="985">
        <f t="shared" si="232"/>
        <v>9.6701298701298697</v>
      </c>
      <c r="AVC105" s="985">
        <f t="shared" si="232"/>
        <v>1.1688311688311688</v>
      </c>
      <c r="AVD105" s="985">
        <f t="shared" si="232"/>
        <v>6.0086545174777566E-2</v>
      </c>
      <c r="AVE105" s="985">
        <f t="shared" si="232"/>
        <v>21.103896103896105</v>
      </c>
      <c r="AVF105" s="985">
        <f t="shared" si="232"/>
        <v>4.6103896103896105</v>
      </c>
      <c r="AVG105" s="985">
        <f t="shared" si="232"/>
        <v>24.285714285714285</v>
      </c>
      <c r="AVH105" s="985" t="e">
        <f t="shared" si="232"/>
        <v>#DIV/0!</v>
      </c>
      <c r="AVI105" s="985" t="e">
        <f t="shared" si="232"/>
        <v>#DIV/0!</v>
      </c>
      <c r="AVJ105" s="985" t="e">
        <f t="shared" si="232"/>
        <v>#DIV/0!</v>
      </c>
      <c r="AVK105" s="985" t="e">
        <f t="shared" si="232"/>
        <v>#DIV/0!</v>
      </c>
      <c r="AVL105" s="984">
        <f t="shared" si="232"/>
        <v>14.263636363636365</v>
      </c>
      <c r="AVM105" s="985">
        <f t="shared" si="232"/>
        <v>36.909090909090907</v>
      </c>
      <c r="AVN105" s="988">
        <f t="shared" si="232"/>
        <v>2.1948051948051948</v>
      </c>
      <c r="AVO105" s="985">
        <f t="shared" si="232"/>
        <v>4.5727272727272714</v>
      </c>
      <c r="AVP105" s="985">
        <f t="shared" si="232"/>
        <v>29.337662337662337</v>
      </c>
      <c r="AVQ105" s="988">
        <f t="shared" si="232"/>
        <v>1.2727272727272727</v>
      </c>
      <c r="AVR105" s="985">
        <f t="shared" si="232"/>
        <v>0.98831168831168825</v>
      </c>
      <c r="AVS105" s="985">
        <f t="shared" si="232"/>
        <v>12.805194805194805</v>
      </c>
      <c r="AVT105" s="988">
        <f t="shared" si="232"/>
        <v>0.22077922077922077</v>
      </c>
      <c r="AVU105" s="985">
        <f t="shared" si="232"/>
        <v>4.2818181818181813</v>
      </c>
      <c r="AVV105" s="985">
        <f t="shared" si="232"/>
        <v>23.714285714285715</v>
      </c>
      <c r="AVW105" s="988">
        <f t="shared" si="232"/>
        <v>0.92207792207792205</v>
      </c>
      <c r="AVX105" s="985">
        <f t="shared" si="232"/>
        <v>0.67532467532467533</v>
      </c>
      <c r="AVY105" s="2774">
        <f t="shared" si="232"/>
        <v>0.18181818181818182</v>
      </c>
      <c r="AVZ105" s="984">
        <f t="shared" si="232"/>
        <v>3.3870129870129873</v>
      </c>
      <c r="AWA105" s="985">
        <f t="shared" si="232"/>
        <v>21.740259740259742</v>
      </c>
      <c r="AWB105" s="988">
        <f t="shared" si="232"/>
        <v>1.2077922077922079</v>
      </c>
      <c r="AWC105" s="985">
        <f t="shared" si="232"/>
        <v>0.27402597402597401</v>
      </c>
      <c r="AWD105" s="985">
        <f t="shared" si="232"/>
        <v>8.5194805194805188</v>
      </c>
      <c r="AWE105" s="988">
        <f t="shared" si="232"/>
        <v>0.35064935064935066</v>
      </c>
      <c r="AWF105" s="985">
        <f t="shared" si="232"/>
        <v>14.062337662337665</v>
      </c>
      <c r="AWG105" s="985">
        <f t="shared" si="232"/>
        <v>35.909090909090907</v>
      </c>
      <c r="AWH105" s="988">
        <f t="shared" si="232"/>
        <v>3.4155844155844157</v>
      </c>
      <c r="AWI105" s="2771">
        <f t="shared" si="232"/>
        <v>202.88333333333333</v>
      </c>
      <c r="AWJ105" s="988">
        <f t="shared" si="232"/>
        <v>213.65789473684211</v>
      </c>
      <c r="AWK105" s="988">
        <f t="shared" si="232"/>
        <v>42.058823529411768</v>
      </c>
      <c r="AWL105" s="988">
        <f t="shared" si="232"/>
        <v>66.357142857142861</v>
      </c>
      <c r="AWM105" s="988">
        <f t="shared" si="232"/>
        <v>82</v>
      </c>
      <c r="AWN105" s="988">
        <f t="shared" si="232"/>
        <v>358.07692307692309</v>
      </c>
      <c r="AWO105" s="988">
        <f t="shared" si="232"/>
        <v>186.31818181818181</v>
      </c>
      <c r="AWP105" s="988">
        <f t="shared" ref="AWP105:AXI105" si="233">AVERAGE(AWP$15:AWP$91)</f>
        <v>66.666666666666671</v>
      </c>
      <c r="AWQ105" s="988">
        <f t="shared" si="233"/>
        <v>86.5</v>
      </c>
      <c r="AWR105" s="988">
        <f t="shared" si="233"/>
        <v>152.56363636363636</v>
      </c>
      <c r="AWS105" s="984">
        <f t="shared" si="233"/>
        <v>0.19536507936507932</v>
      </c>
      <c r="AWT105" s="985">
        <f t="shared" si="233"/>
        <v>31.333333333333332</v>
      </c>
      <c r="AWU105" s="985">
        <f t="shared" si="233"/>
        <v>0.10995555555555558</v>
      </c>
      <c r="AWV105" s="985">
        <f t="shared" si="233"/>
        <v>22</v>
      </c>
      <c r="AWW105" s="985">
        <f t="shared" si="233"/>
        <v>2.1095238095238094E-2</v>
      </c>
      <c r="AWX105" s="985">
        <f t="shared" si="233"/>
        <v>10.238095238095237</v>
      </c>
      <c r="AWY105" s="985">
        <f t="shared" si="233"/>
        <v>4.8896551724137934E-2</v>
      </c>
      <c r="AWZ105" s="985">
        <f t="shared" si="233"/>
        <v>14.413793103448276</v>
      </c>
      <c r="AXA105" s="985">
        <f t="shared" si="233"/>
        <v>0</v>
      </c>
      <c r="AXB105" s="985">
        <f t="shared" si="233"/>
        <v>0.28283823529411767</v>
      </c>
      <c r="AXC105" s="985">
        <f t="shared" si="233"/>
        <v>5.5173913043478247E-2</v>
      </c>
      <c r="AXD105" s="985">
        <f t="shared" si="233"/>
        <v>11.173913043478262</v>
      </c>
      <c r="AXE105" s="985">
        <f t="shared" si="233"/>
        <v>4.2049999999999997E-2</v>
      </c>
      <c r="AXF105" s="985">
        <f t="shared" si="233"/>
        <v>29.333333333333332</v>
      </c>
      <c r="AXG105" s="985">
        <f t="shared" si="233"/>
        <v>7.0000000000000001E-3</v>
      </c>
      <c r="AXH105" s="985">
        <f t="shared" si="233"/>
        <v>5.7692307692307692</v>
      </c>
      <c r="AXI105" s="985">
        <f t="shared" si="233"/>
        <v>6.4683333333333329E-2</v>
      </c>
      <c r="AXK105" s="4172">
        <f t="shared" ref="AXK105:AXP105" si="234">AVERAGE(AXK$15:AXK$91)</f>
        <v>93.811027282645185</v>
      </c>
      <c r="AXL105" s="4172">
        <f t="shared" si="234"/>
        <v>550.18181818181813</v>
      </c>
      <c r="AXM105" s="4172">
        <f t="shared" si="234"/>
        <v>38.428571428571431</v>
      </c>
      <c r="AXN105" s="4172">
        <f t="shared" si="234"/>
        <v>40.591469863247298</v>
      </c>
      <c r="AXO105" s="4172">
        <f t="shared" si="234"/>
        <v>716.51948051948057</v>
      </c>
      <c r="AXP105" s="4172">
        <f t="shared" si="234"/>
        <v>38.480519480519483</v>
      </c>
      <c r="AXQ105" s="4173">
        <v>14420.454545454546</v>
      </c>
      <c r="AXR105" s="4173">
        <v>14448.519480519481</v>
      </c>
      <c r="AXS105" s="3029"/>
      <c r="AXT105" s="4173"/>
      <c r="AXU105" s="4173">
        <v>2513.0389610389611</v>
      </c>
      <c r="AXV105" s="4173">
        <v>2473.8831168831171</v>
      </c>
      <c r="AXW105" s="3029"/>
      <c r="AXX105" s="4173"/>
      <c r="AXY105" s="4173">
        <v>17.15513746181955</v>
      </c>
      <c r="AXZ105" s="4173">
        <v>16.789952641010217</v>
      </c>
      <c r="AYA105" s="3029"/>
      <c r="AYB105" s="4173"/>
      <c r="AYC105" s="4174">
        <v>5911.9480519480521</v>
      </c>
      <c r="AYD105" s="4173">
        <v>5767.8051948051952</v>
      </c>
      <c r="AYE105" s="3029"/>
      <c r="AYF105" s="4173"/>
      <c r="AYG105" s="4173">
        <v>2332.8311688311687</v>
      </c>
      <c r="AYH105" s="4173">
        <v>2249.2467532467531</v>
      </c>
      <c r="AYI105" s="3029"/>
      <c r="AYJ105" s="4173"/>
      <c r="AYK105" s="4173">
        <v>55146.389610389611</v>
      </c>
      <c r="AYL105" s="4173">
        <v>54196.389610389611</v>
      </c>
      <c r="AYM105" s="3029"/>
      <c r="AYN105" s="4173"/>
      <c r="AYO105" s="4173">
        <v>257557543.3116883</v>
      </c>
      <c r="AYP105" s="4173">
        <v>257026904.45454547</v>
      </c>
      <c r="AYQ105" s="3029"/>
      <c r="AYR105" s="4173"/>
      <c r="AYS105" s="4173">
        <v>142821654.07792208</v>
      </c>
      <c r="AYT105" s="4173">
        <v>136503482.6883117</v>
      </c>
      <c r="AYU105" s="3029"/>
      <c r="AYV105" s="4173"/>
      <c r="AYW105" s="4173">
        <v>80984396.792207792</v>
      </c>
      <c r="AYX105" s="4173">
        <v>88702605.233766228</v>
      </c>
      <c r="AYY105" s="3029"/>
      <c r="AYZ105" s="4173"/>
      <c r="AZA105" s="4173">
        <v>3395198.8571428573</v>
      </c>
      <c r="AZB105" s="4173">
        <v>3257306.1428571427</v>
      </c>
      <c r="AZC105" s="3029"/>
      <c r="AZD105" s="4173"/>
      <c r="AZE105" s="4173">
        <v>18197898.038961038</v>
      </c>
      <c r="AZF105" s="4173">
        <v>16425949.142857144</v>
      </c>
      <c r="AZG105" s="3029"/>
      <c r="AZH105" s="4173"/>
      <c r="AZI105" s="4173">
        <v>5652684.8311688313</v>
      </c>
      <c r="AZJ105" s="4173">
        <v>5327155.987012987</v>
      </c>
      <c r="AZK105" s="3029"/>
      <c r="AZL105" s="4173"/>
      <c r="AZM105" s="4173">
        <v>5859900.1948051946</v>
      </c>
      <c r="AZN105" s="4173">
        <v>5924369.4545454541</v>
      </c>
      <c r="AZO105" s="3029"/>
      <c r="AZP105" s="4173"/>
      <c r="AZQ105" s="4173">
        <v>65402.597402597399</v>
      </c>
      <c r="AZR105" s="4173">
        <v>108566.48051948052</v>
      </c>
      <c r="AZS105" s="3029"/>
      <c r="AZT105" s="4173"/>
      <c r="AZU105" s="4173">
        <v>580407.92207792203</v>
      </c>
      <c r="AZV105" s="4173">
        <v>777469.32467532472</v>
      </c>
      <c r="AZW105" s="3029"/>
      <c r="AZX105" s="4173"/>
      <c r="AZY105" s="4174">
        <v>1595876844.1558442</v>
      </c>
      <c r="AZZ105" s="4173">
        <v>1561682261.1558442</v>
      </c>
      <c r="BAA105" s="3029"/>
      <c r="BAB105" s="4173"/>
      <c r="BAC105" s="4173">
        <v>497507805.1948052</v>
      </c>
      <c r="BAD105" s="4173">
        <v>483028006.67532468</v>
      </c>
      <c r="BAE105" s="3029"/>
      <c r="BAF105" s="4173"/>
      <c r="BAG105" s="4173">
        <v>2043502883.116883</v>
      </c>
      <c r="BAH105" s="4173">
        <v>1966910677.5064936</v>
      </c>
      <c r="BAI105" s="3029"/>
      <c r="BAJ105" s="4173"/>
      <c r="BAK105" s="4174">
        <v>812594064.93506491</v>
      </c>
      <c r="BAL105" s="4173">
        <v>797496375.61038959</v>
      </c>
      <c r="BAM105" s="3029"/>
      <c r="BAN105" s="4173"/>
      <c r="BAO105" s="4173">
        <v>128163454.54545455</v>
      </c>
      <c r="BAP105" s="4173">
        <v>126614404.94805194</v>
      </c>
      <c r="BAQ105" s="3029"/>
      <c r="BAR105" s="4173"/>
      <c r="BAS105" s="4173">
        <v>592069181.81818187</v>
      </c>
      <c r="BAT105" s="4173">
        <v>579839619.14285719</v>
      </c>
      <c r="BAU105" s="3029"/>
      <c r="BAV105" s="4173"/>
      <c r="BAW105" s="4175">
        <v>37065883.116883114</v>
      </c>
      <c r="BAX105" s="4175">
        <v>39157447.571428575</v>
      </c>
      <c r="BAY105" s="4176"/>
      <c r="BAZ105" s="4175"/>
      <c r="BBA105" s="4173">
        <v>25984259.740259741</v>
      </c>
      <c r="BBB105" s="4173">
        <v>18572083.142857142</v>
      </c>
      <c r="BBC105" s="3029"/>
      <c r="BBD105" s="4173"/>
      <c r="BBE105" s="4174">
        <v>228002363.63636363</v>
      </c>
      <c r="BBF105" s="4173">
        <v>220943148.49350649</v>
      </c>
      <c r="BBG105" s="3029"/>
      <c r="BBH105" s="4173"/>
      <c r="BBI105" s="4173">
        <v>24506545.454545453</v>
      </c>
      <c r="BBJ105" s="4173">
        <v>22158975.441558443</v>
      </c>
      <c r="BBK105" s="3029"/>
      <c r="BBL105" s="4173"/>
      <c r="BBM105" s="4173">
        <v>244998896.10389611</v>
      </c>
      <c r="BBN105" s="4173">
        <v>239925882.74025974</v>
      </c>
      <c r="BBO105" s="3029"/>
      <c r="BBP105" s="4173"/>
      <c r="BBQ105" s="4174">
        <v>268800818.18181819</v>
      </c>
      <c r="BBR105" s="4173">
        <v>267773858.33766234</v>
      </c>
      <c r="BBS105" s="3029"/>
      <c r="BBT105" s="4173"/>
      <c r="BBU105" s="4173">
        <v>22934818.181818184</v>
      </c>
      <c r="BBV105" s="4173">
        <v>22671453.246753246</v>
      </c>
      <c r="BBW105" s="3029"/>
      <c r="BBX105" s="4173"/>
      <c r="BBY105" s="4173">
        <v>97964948.051948056</v>
      </c>
      <c r="BBZ105" s="4173">
        <v>96742569.597402602</v>
      </c>
      <c r="BCA105" s="3029"/>
      <c r="BCB105" s="4173"/>
      <c r="BCC105" s="4173">
        <v>31148506.493506495</v>
      </c>
      <c r="BCD105" s="4173">
        <v>31121361.402597401</v>
      </c>
      <c r="BCE105" s="3029"/>
      <c r="BCF105" s="4173"/>
      <c r="BCG105" s="4173">
        <v>18113701.298701297</v>
      </c>
      <c r="BCH105" s="4173">
        <v>19123039.844155844</v>
      </c>
      <c r="BCI105" s="3029"/>
      <c r="BCJ105" s="4173"/>
      <c r="BCK105" s="4173">
        <v>416646025.97402596</v>
      </c>
      <c r="BCL105" s="4173">
        <v>385367143.98701298</v>
      </c>
      <c r="BCM105" s="3029"/>
      <c r="BCN105" s="4173"/>
      <c r="BCO105" s="4173">
        <v>203023818.18181819</v>
      </c>
      <c r="BCP105" s="4173">
        <v>195168205.05194804</v>
      </c>
      <c r="BCQ105" s="3029"/>
      <c r="BCR105" s="4173"/>
      <c r="BCS105" s="4173">
        <v>181588584.41558442</v>
      </c>
      <c r="BCT105" s="4173">
        <v>170532567.09090909</v>
      </c>
      <c r="BCU105" s="3029"/>
      <c r="BCV105" s="4173"/>
      <c r="BCW105" s="4173">
        <v>165307896.10389611</v>
      </c>
      <c r="BCX105" s="4173">
        <v>150066689.09090909</v>
      </c>
      <c r="BCY105" s="3029"/>
      <c r="BCZ105" s="4173"/>
      <c r="BDA105" s="4173">
        <v>63030974.025974028</v>
      </c>
      <c r="BDB105" s="4173">
        <v>54529012.714285716</v>
      </c>
      <c r="BDC105" s="3029"/>
      <c r="BDD105" s="4173"/>
      <c r="BDE105" s="4173">
        <v>2242506.4935064935</v>
      </c>
      <c r="BDF105" s="4173">
        <v>1583970.142857143</v>
      </c>
      <c r="BDG105" s="3029"/>
      <c r="BDH105" s="4173"/>
      <c r="BDI105" s="4173">
        <v>629402.59740259743</v>
      </c>
      <c r="BDJ105" s="4173">
        <v>392354.62337662338</v>
      </c>
      <c r="BDK105" s="3029"/>
      <c r="BDL105" s="4173"/>
      <c r="BDM105" s="4173">
        <v>143890844.15584415</v>
      </c>
      <c r="BDN105" s="4173">
        <v>149679616.54545453</v>
      </c>
      <c r="BDO105" s="3029"/>
      <c r="BDP105" s="4173"/>
      <c r="BDQ105" s="4173">
        <v>4817324.6753246756</v>
      </c>
      <c r="BDR105" s="4173">
        <v>4619551.3506493503</v>
      </c>
      <c r="BDS105" s="3029"/>
      <c r="BDT105" s="4173"/>
      <c r="BDU105" s="4173">
        <v>11186922.077922078</v>
      </c>
      <c r="BDV105" s="4173">
        <v>9969309.2467532475</v>
      </c>
      <c r="BDW105" s="3029"/>
      <c r="BDX105" s="4173"/>
      <c r="BDY105" s="4173">
        <v>23305844.155844156</v>
      </c>
      <c r="BDZ105" s="4173">
        <v>20608160.129870132</v>
      </c>
      <c r="BEA105" s="3029"/>
      <c r="BEB105" s="4173"/>
      <c r="BEC105" s="4173">
        <v>10727.272727272728</v>
      </c>
      <c r="BED105" s="4173">
        <v>7488.272727272727</v>
      </c>
      <c r="BEE105" s="3029"/>
      <c r="BEF105" s="4173"/>
      <c r="BEG105" s="4173">
        <v>39876688.311688311</v>
      </c>
      <c r="BEH105" s="4173">
        <v>34355633.675324678</v>
      </c>
      <c r="BEI105" s="3029"/>
      <c r="BEJ105" s="4173"/>
      <c r="BEK105" s="4173">
        <v>134890350.64935064</v>
      </c>
      <c r="BEL105" s="4173">
        <v>133752280.11688311</v>
      </c>
      <c r="BEM105" s="3029"/>
      <c r="BEN105" s="4173"/>
      <c r="BEO105" s="4173">
        <v>12428935.064935066</v>
      </c>
      <c r="BEP105" s="4173">
        <v>11461187.272727273</v>
      </c>
      <c r="BEQ105" s="3029"/>
      <c r="BER105" s="4173"/>
      <c r="BES105" s="4173">
        <v>202292649.35064936</v>
      </c>
      <c r="BET105" s="4173">
        <v>207385225.76623377</v>
      </c>
      <c r="BEU105" s="3029"/>
      <c r="BEV105" s="4173"/>
      <c r="BEW105" s="4174">
        <v>14401.753246753247</v>
      </c>
      <c r="BEX105" s="4173">
        <v>14422.870129870131</v>
      </c>
      <c r="BEY105" s="3029"/>
      <c r="BEZ105" s="4173"/>
      <c r="BFA105" s="4173">
        <v>2549.7012987012986</v>
      </c>
      <c r="BFB105" s="4173">
        <v>2480.3246753246754</v>
      </c>
      <c r="BFC105" s="3029"/>
      <c r="BFD105" s="4173"/>
      <c r="BFE105" s="4173">
        <v>17.358178058310031</v>
      </c>
      <c r="BFF105" s="4173">
        <v>16.763910123354002</v>
      </c>
      <c r="BFG105" s="3029"/>
      <c r="BFH105" s="4173"/>
      <c r="BFI105" s="2643" t="e">
        <f t="shared" ref="BFI105:BHO105" si="235">AVERAGE(BFI$15:BFI$91)</f>
        <v>#DIV/0!</v>
      </c>
      <c r="BFJ105" s="2643" t="e">
        <f t="shared" si="235"/>
        <v>#DIV/0!</v>
      </c>
      <c r="BFK105" s="2643" t="e">
        <f t="shared" si="235"/>
        <v>#DIV/0!</v>
      </c>
      <c r="BFL105" s="2643" t="e">
        <f t="shared" si="235"/>
        <v>#DIV/0!</v>
      </c>
      <c r="BFM105" s="4177">
        <f t="shared" si="235"/>
        <v>9.4805194805194812</v>
      </c>
      <c r="BFN105" s="4177">
        <f t="shared" si="235"/>
        <v>9.4805194805194812</v>
      </c>
      <c r="BFO105" s="4177">
        <f t="shared" si="235"/>
        <v>8.8311688311688314</v>
      </c>
      <c r="BFP105" s="4177">
        <f t="shared" si="235"/>
        <v>5.8441558441558445</v>
      </c>
      <c r="BFQ105" s="4177">
        <f t="shared" si="235"/>
        <v>33.636363636363633</v>
      </c>
      <c r="BFR105" s="4177">
        <f t="shared" si="235"/>
        <v>22.662337662337663</v>
      </c>
      <c r="BFS105" s="984" t="e">
        <f t="shared" si="235"/>
        <v>#DIV/0!</v>
      </c>
      <c r="BFT105" s="985" t="e">
        <f t="shared" si="235"/>
        <v>#DIV/0!</v>
      </c>
      <c r="BFU105" s="985" t="e">
        <f t="shared" si="235"/>
        <v>#DIV/0!</v>
      </c>
      <c r="BFV105" s="985" t="e">
        <f t="shared" si="235"/>
        <v>#DIV/0!</v>
      </c>
      <c r="BFW105" s="985">
        <f t="shared" si="235"/>
        <v>4.6753246753246751</v>
      </c>
      <c r="BFX105" s="985">
        <f t="shared" si="235"/>
        <v>3.831168831168831</v>
      </c>
      <c r="BFY105" s="985">
        <f t="shared" si="235"/>
        <v>3.3766233766233764</v>
      </c>
      <c r="BFZ105" s="985">
        <f t="shared" si="235"/>
        <v>1.6233766233766234</v>
      </c>
      <c r="BGA105" s="985">
        <f t="shared" si="235"/>
        <v>13.506493506493506</v>
      </c>
      <c r="BGB105" s="985">
        <f t="shared" si="235"/>
        <v>27.155844155844157</v>
      </c>
      <c r="BGC105" s="985" t="e">
        <f t="shared" si="235"/>
        <v>#DIV/0!</v>
      </c>
      <c r="BGD105" s="985" t="e">
        <f t="shared" si="235"/>
        <v>#DIV/0!</v>
      </c>
      <c r="BGE105" s="985" t="e">
        <f t="shared" si="235"/>
        <v>#DIV/0!</v>
      </c>
      <c r="BGF105" s="985" t="e">
        <f t="shared" si="235"/>
        <v>#DIV/0!</v>
      </c>
      <c r="BGG105" s="985">
        <f t="shared" si="235"/>
        <v>1.5584415584415585</v>
      </c>
      <c r="BGH105" s="985">
        <f t="shared" si="235"/>
        <v>1.5584415584415585</v>
      </c>
      <c r="BGI105" s="985">
        <f t="shared" si="235"/>
        <v>0.38961038961038963</v>
      </c>
      <c r="BGJ105" s="985">
        <f t="shared" si="235"/>
        <v>0.51948051948051943</v>
      </c>
      <c r="BGK105" s="985">
        <f t="shared" si="235"/>
        <v>4.0259740259740262</v>
      </c>
      <c r="BGL105" s="985">
        <f t="shared" si="235"/>
        <v>12.493506493506494</v>
      </c>
      <c r="BGM105" s="985" t="e">
        <f t="shared" si="235"/>
        <v>#DIV/0!</v>
      </c>
      <c r="BGN105" s="985" t="e">
        <f t="shared" si="235"/>
        <v>#DIV/0!</v>
      </c>
      <c r="BGO105" s="985" t="e">
        <f t="shared" si="235"/>
        <v>#DIV/0!</v>
      </c>
      <c r="BGP105" s="985" t="e">
        <f t="shared" si="235"/>
        <v>#DIV/0!</v>
      </c>
      <c r="BGQ105" s="985">
        <f t="shared" si="235"/>
        <v>4.9350649350649354</v>
      </c>
      <c r="BGR105" s="985">
        <f t="shared" si="235"/>
        <v>5</v>
      </c>
      <c r="BGS105" s="985">
        <f t="shared" si="235"/>
        <v>5</v>
      </c>
      <c r="BGT105" s="985">
        <f t="shared" si="235"/>
        <v>4.9350649350649354</v>
      </c>
      <c r="BGU105" s="985">
        <f t="shared" si="235"/>
        <v>19.870129870129869</v>
      </c>
      <c r="BGV105" s="985">
        <f t="shared" si="235"/>
        <v>2.948051948051948</v>
      </c>
      <c r="BGW105" s="985" t="e">
        <f t="shared" si="235"/>
        <v>#DIV/0!</v>
      </c>
      <c r="BGX105" s="985" t="e">
        <f t="shared" si="235"/>
        <v>#DIV/0!</v>
      </c>
      <c r="BGY105" s="985" t="e">
        <f t="shared" si="235"/>
        <v>#DIV/0!</v>
      </c>
      <c r="BGZ105" s="985" t="e">
        <f t="shared" si="235"/>
        <v>#DIV/0!</v>
      </c>
      <c r="BHA105" s="985">
        <f t="shared" si="235"/>
        <v>4.4155844155844157</v>
      </c>
      <c r="BHB105" s="985">
        <f t="shared" si="235"/>
        <v>4.3506493506493502</v>
      </c>
      <c r="BHC105" s="985">
        <f t="shared" si="235"/>
        <v>4.3506493506493502</v>
      </c>
      <c r="BHD105" s="985">
        <f t="shared" si="235"/>
        <v>3.3116883116883118</v>
      </c>
      <c r="BHE105" s="985">
        <f t="shared" si="235"/>
        <v>16.428571428571427</v>
      </c>
      <c r="BHF105" s="985">
        <f t="shared" si="235"/>
        <v>23.337662337662337</v>
      </c>
      <c r="BHG105" s="985" t="e">
        <f t="shared" si="235"/>
        <v>#DIV/0!</v>
      </c>
      <c r="BHH105" s="985" t="e">
        <f t="shared" si="235"/>
        <v>#DIV/0!</v>
      </c>
      <c r="BHI105" s="985" t="e">
        <f t="shared" si="235"/>
        <v>#DIV/0!</v>
      </c>
      <c r="BHJ105" s="985" t="e">
        <f t="shared" si="235"/>
        <v>#DIV/0!</v>
      </c>
      <c r="BHK105" s="985">
        <f t="shared" si="235"/>
        <v>5</v>
      </c>
      <c r="BHL105" s="985">
        <f t="shared" si="235"/>
        <v>5</v>
      </c>
      <c r="BHM105" s="985">
        <f t="shared" si="235"/>
        <v>5</v>
      </c>
      <c r="BHN105" s="985">
        <f t="shared" si="235"/>
        <v>1.5584415584415585</v>
      </c>
      <c r="BHO105" s="985">
        <f t="shared" si="235"/>
        <v>16.558441558441558</v>
      </c>
      <c r="BHP105" s="985">
        <f>AVERAGE(BHP$15:BHP$91)</f>
        <v>17.519480519480521</v>
      </c>
      <c r="BHQ105" s="985" t="e">
        <f t="shared" ref="BHQ105:BIZ105" si="236">AVERAGE(BHQ$15:BHQ$91)</f>
        <v>#DIV/0!</v>
      </c>
      <c r="BHR105" s="985" t="e">
        <f t="shared" si="236"/>
        <v>#DIV/0!</v>
      </c>
      <c r="BHS105" s="985" t="e">
        <f t="shared" si="236"/>
        <v>#DIV/0!</v>
      </c>
      <c r="BHT105" s="985" t="e">
        <f t="shared" si="236"/>
        <v>#DIV/0!</v>
      </c>
      <c r="BHU105" s="985">
        <f t="shared" si="236"/>
        <v>4.7402597402597406</v>
      </c>
      <c r="BHV105" s="985">
        <f t="shared" si="236"/>
        <v>4.8701298701298699</v>
      </c>
      <c r="BHW105" s="985">
        <f t="shared" si="236"/>
        <v>4.1558441558441555</v>
      </c>
      <c r="BHX105" s="985">
        <f t="shared" si="236"/>
        <v>2.7922077922077921</v>
      </c>
      <c r="BHY105" s="985">
        <f t="shared" si="236"/>
        <v>16.558441558441558</v>
      </c>
      <c r="BHZ105" s="985">
        <f t="shared" si="236"/>
        <v>24.467532467532468</v>
      </c>
      <c r="BIA105" s="985" t="e">
        <f t="shared" si="236"/>
        <v>#DIV/0!</v>
      </c>
      <c r="BIB105" s="985" t="e">
        <f t="shared" si="236"/>
        <v>#DIV/0!</v>
      </c>
      <c r="BIC105" s="985" t="e">
        <f t="shared" si="236"/>
        <v>#DIV/0!</v>
      </c>
      <c r="BID105" s="985" t="e">
        <f t="shared" si="236"/>
        <v>#DIV/0!</v>
      </c>
      <c r="BIE105" s="985" t="e">
        <f t="shared" si="236"/>
        <v>#DIV/0!</v>
      </c>
      <c r="BIF105" s="985">
        <f t="shared" si="236"/>
        <v>4.3116883116883118</v>
      </c>
      <c r="BIG105" s="985">
        <f t="shared" si="236"/>
        <v>23.064935064935064</v>
      </c>
      <c r="BIH105" s="985">
        <f t="shared" si="236"/>
        <v>146.02597402597402</v>
      </c>
      <c r="BII105" s="985">
        <f t="shared" si="236"/>
        <v>68.387386313641755</v>
      </c>
      <c r="BIJ105" s="985">
        <f t="shared" si="236"/>
        <v>37.441558441558442</v>
      </c>
      <c r="BIK105" s="985">
        <f t="shared" si="236"/>
        <v>965.32467532467535</v>
      </c>
      <c r="BIL105" s="985">
        <f t="shared" si="236"/>
        <v>215.11688311688312</v>
      </c>
      <c r="BIM105" s="985">
        <f t="shared" si="236"/>
        <v>79.646924249705961</v>
      </c>
      <c r="BIN105" s="985">
        <f t="shared" si="236"/>
        <v>16.107692307692307</v>
      </c>
      <c r="BIO105" s="985" t="e">
        <f t="shared" si="236"/>
        <v>#DIV/0!</v>
      </c>
      <c r="BIP105" s="985" t="e">
        <f t="shared" si="236"/>
        <v>#DIV/0!</v>
      </c>
      <c r="BIQ105" s="985" t="e">
        <f t="shared" si="236"/>
        <v>#DIV/0!</v>
      </c>
      <c r="BIR105" s="985" t="e">
        <f t="shared" si="236"/>
        <v>#DIV/0!</v>
      </c>
      <c r="BIS105" s="985" t="e">
        <f t="shared" si="236"/>
        <v>#DIV/0!</v>
      </c>
      <c r="BIT105" s="985" t="e">
        <f t="shared" si="236"/>
        <v>#DIV/0!</v>
      </c>
      <c r="BIU105" s="985" t="e">
        <f t="shared" si="236"/>
        <v>#DIV/0!</v>
      </c>
      <c r="BIV105" s="985" t="e">
        <f t="shared" si="236"/>
        <v>#DIV/0!</v>
      </c>
      <c r="BIW105" s="985" t="e">
        <f t="shared" si="236"/>
        <v>#DIV/0!</v>
      </c>
      <c r="BIX105" s="985" t="e">
        <f t="shared" si="236"/>
        <v>#DIV/0!</v>
      </c>
      <c r="BIY105" s="985">
        <f t="shared" si="236"/>
        <v>6.7012987012987013</v>
      </c>
      <c r="BIZ105" s="985">
        <f t="shared" si="236"/>
        <v>32.038961038961041</v>
      </c>
      <c r="BJA105" s="4172">
        <v>132.50649350649351</v>
      </c>
      <c r="BJB105" s="4172">
        <v>27.32593291833421</v>
      </c>
      <c r="BJC105" s="2107">
        <v>93.519480519480524</v>
      </c>
      <c r="BJD105" s="2107">
        <v>56.998081896500679</v>
      </c>
      <c r="BJE105" s="4172">
        <v>25.350649350649352</v>
      </c>
      <c r="BJF105" s="4172">
        <v>98.480519480519476</v>
      </c>
      <c r="BJG105" s="4172">
        <v>54.777146967231957</v>
      </c>
      <c r="BJH105" s="4172">
        <v>24.974025974025974</v>
      </c>
      <c r="BJI105" s="4172">
        <v>82.077922077922082</v>
      </c>
      <c r="BJJ105" s="4172">
        <v>43.660938208815132</v>
      </c>
      <c r="BJK105" s="4172">
        <v>23.90909090909091</v>
      </c>
      <c r="BJL105" s="4172">
        <v>187.12987012987014</v>
      </c>
      <c r="BJM105" s="2107">
        <v>36.410282628405305</v>
      </c>
      <c r="BJN105" s="2107">
        <v>21.025974025974026</v>
      </c>
      <c r="BJO105" s="2107">
        <v>25.67984349283995</v>
      </c>
      <c r="BJP105" s="4172">
        <v>25.09090909090909</v>
      </c>
      <c r="BJQ105" s="4172">
        <v>12670.571428571429</v>
      </c>
      <c r="BJR105" s="2107">
        <v>2471.4894643415287</v>
      </c>
      <c r="BJS105" s="2107">
        <v>91.545454545454547</v>
      </c>
      <c r="BJT105" s="2107">
        <v>8.5389274376387192</v>
      </c>
      <c r="BJU105" s="4172">
        <v>22.571428571428573</v>
      </c>
      <c r="BJV105" s="985">
        <f t="shared" ref="BJV105:BLA105" si="237">AVERAGE(BJV$15:BJV$91)</f>
        <v>30.300989486703774</v>
      </c>
      <c r="BJW105" s="985">
        <f t="shared" si="237"/>
        <v>35.61038961038961</v>
      </c>
      <c r="BJX105" s="1214" t="e">
        <f t="shared" si="237"/>
        <v>#DIV/0!</v>
      </c>
      <c r="BJY105" s="1214" t="e">
        <f t="shared" si="237"/>
        <v>#DIV/0!</v>
      </c>
      <c r="BJZ105" s="2643" t="e">
        <f t="shared" si="237"/>
        <v>#DIV/0!</v>
      </c>
      <c r="BKA105" s="2643" t="e">
        <f t="shared" si="237"/>
        <v>#DIV/0!</v>
      </c>
      <c r="BKB105" s="4177">
        <f t="shared" si="237"/>
        <v>2.9870129870129869</v>
      </c>
      <c r="BKC105" s="4177">
        <f t="shared" si="237"/>
        <v>2.9220779220779223</v>
      </c>
      <c r="BKD105" s="4177">
        <f t="shared" si="237"/>
        <v>1.4935064935064934</v>
      </c>
      <c r="BKE105" s="4177">
        <f t="shared" si="237"/>
        <v>0.7142857142857143</v>
      </c>
      <c r="BKF105" s="4177">
        <f t="shared" si="237"/>
        <v>8.1168831168831161</v>
      </c>
      <c r="BKG105" s="4177">
        <f t="shared" si="237"/>
        <v>29.012987012987011</v>
      </c>
      <c r="BKH105" s="4178" t="e">
        <f t="shared" si="237"/>
        <v>#DIV/0!</v>
      </c>
      <c r="BKI105" s="4177" t="e">
        <f t="shared" si="237"/>
        <v>#DIV/0!</v>
      </c>
      <c r="BKJ105" s="4177" t="e">
        <f t="shared" si="237"/>
        <v>#DIV/0!</v>
      </c>
      <c r="BKK105" s="4177" t="e">
        <f t="shared" si="237"/>
        <v>#DIV/0!</v>
      </c>
      <c r="BKL105" s="4177">
        <f t="shared" si="237"/>
        <v>2.2727272727272729</v>
      </c>
      <c r="BKM105" s="4177">
        <f t="shared" si="237"/>
        <v>2.3376623376623376</v>
      </c>
      <c r="BKN105" s="4177">
        <f t="shared" si="237"/>
        <v>0.90909090909090906</v>
      </c>
      <c r="BKO105" s="4177">
        <f t="shared" si="237"/>
        <v>0.32467532467532467</v>
      </c>
      <c r="BKP105" s="4177">
        <f t="shared" si="237"/>
        <v>5.8441558441558445</v>
      </c>
      <c r="BKQ105" s="4177">
        <f t="shared" si="237"/>
        <v>25.766233766233768</v>
      </c>
      <c r="BKR105" s="4177" t="e">
        <f t="shared" si="237"/>
        <v>#DIV/0!</v>
      </c>
      <c r="BKS105" s="4177" t="e">
        <f t="shared" si="237"/>
        <v>#DIV/0!</v>
      </c>
      <c r="BKT105" s="4177" t="e">
        <f t="shared" si="237"/>
        <v>#DIV/0!</v>
      </c>
      <c r="BKU105" s="4177" t="e">
        <f t="shared" si="237"/>
        <v>#DIV/0!</v>
      </c>
      <c r="BKV105" s="4177">
        <f t="shared" si="237"/>
        <v>6.6233766233766236</v>
      </c>
      <c r="BKW105" s="4177">
        <f t="shared" si="237"/>
        <v>6.2337662337662341</v>
      </c>
      <c r="BKX105" s="4177">
        <f t="shared" si="237"/>
        <v>5.6493506493506498</v>
      </c>
      <c r="BKY105" s="4177">
        <f t="shared" si="237"/>
        <v>2.3376623376623376</v>
      </c>
      <c r="BKZ105" s="4177">
        <f t="shared" si="237"/>
        <v>20.844155844155843</v>
      </c>
      <c r="BLA105" s="4177">
        <f t="shared" si="237"/>
        <v>28.311688311688311</v>
      </c>
      <c r="BLB105" s="4172">
        <v>8.2337662337662341</v>
      </c>
      <c r="BLC105" s="4172">
        <v>2.3958100169422374</v>
      </c>
      <c r="BLD105" s="4172">
        <v>38.987012987012989</v>
      </c>
      <c r="BLE105" s="4172">
        <v>0.16883116883116883</v>
      </c>
      <c r="BLF105" s="4172">
        <v>3.9796149073941495E-2</v>
      </c>
      <c r="BLG105" s="4172">
        <v>12.818181818181818</v>
      </c>
      <c r="BLH105" s="4172">
        <v>1.6493506493506493</v>
      </c>
      <c r="BLI105" s="4172">
        <v>0.86487521999982986</v>
      </c>
      <c r="BLJ105" s="4172">
        <v>38.727272727272727</v>
      </c>
      <c r="BLK105" s="4172">
        <v>1.6363636363636365</v>
      </c>
      <c r="BLL105" s="4172">
        <v>0.74073313108436634</v>
      </c>
      <c r="BLM105" s="4172">
        <v>29.363636363636363</v>
      </c>
      <c r="BLN105" s="4172">
        <v>4.7272727272727275</v>
      </c>
      <c r="BLO105" s="4172">
        <v>0.99267801518934407</v>
      </c>
      <c r="BLP105" s="4172">
        <v>36.532467532467535</v>
      </c>
      <c r="BLQ105" s="4172">
        <v>0.16883116883116883</v>
      </c>
      <c r="BLR105" s="4172">
        <v>0.10506253038218202</v>
      </c>
      <c r="BLS105" s="4172">
        <v>11.987012987012987</v>
      </c>
      <c r="BLT105" s="4172">
        <f t="shared" ref="BLT105:BMH105" si="238">AVERAGE(BLT$15:BLT$91)</f>
        <v>0.37662337662337664</v>
      </c>
      <c r="BLU105" s="4172">
        <f t="shared" si="238"/>
        <v>8.77469327550192E-2</v>
      </c>
      <c r="BLV105" s="4172">
        <f t="shared" si="238"/>
        <v>12.818181818181818</v>
      </c>
      <c r="BLW105" s="4172">
        <f t="shared" si="238"/>
        <v>2.6623376623376624</v>
      </c>
      <c r="BLX105" s="4172">
        <f t="shared" si="238"/>
        <v>0.54372100942506318</v>
      </c>
      <c r="BLY105" s="4172">
        <f t="shared" si="238"/>
        <v>30.818181818181817</v>
      </c>
      <c r="BLZ105" s="4172">
        <f t="shared" si="238"/>
        <v>9.2597402597402603</v>
      </c>
      <c r="BMA105" s="4172">
        <f t="shared" si="238"/>
        <v>1.3051582701157565</v>
      </c>
      <c r="BMB105" s="4172">
        <f t="shared" si="238"/>
        <v>37.987012987012989</v>
      </c>
      <c r="BMC105" s="4172">
        <f t="shared" si="238"/>
        <v>4.1948051948051948</v>
      </c>
      <c r="BMD105" s="4172">
        <f t="shared" si="238"/>
        <v>1.1895426362613768</v>
      </c>
      <c r="BME105" s="4172">
        <f t="shared" si="238"/>
        <v>38.285714285714285</v>
      </c>
      <c r="BMF105" s="4172">
        <f t="shared" si="238"/>
        <v>0.14285714285714285</v>
      </c>
      <c r="BMG105" s="4172">
        <f t="shared" si="238"/>
        <v>2.9684329423759225E-2</v>
      </c>
      <c r="BMH105" s="4172">
        <f t="shared" si="238"/>
        <v>8.5324675324675319</v>
      </c>
      <c r="BMI105" s="4172">
        <f t="shared" ref="BMI105:BNU105" si="239">AVERAGE(BMI$15:BMI$91)</f>
        <v>0.24675324675324675</v>
      </c>
      <c r="BMJ105" s="4172">
        <f t="shared" si="239"/>
        <v>9.6988072846770496E-2</v>
      </c>
      <c r="BMK105" s="4172">
        <f t="shared" si="239"/>
        <v>16.012987012987011</v>
      </c>
      <c r="BML105" s="4172">
        <f t="shared" si="239"/>
        <v>0.25974025974025972</v>
      </c>
      <c r="BMM105" s="4172">
        <f t="shared" si="239"/>
        <v>8.6818054356562216E-2</v>
      </c>
      <c r="BMN105" s="4172">
        <f t="shared" si="239"/>
        <v>9.4155844155844157</v>
      </c>
      <c r="BMO105" s="4172">
        <f t="shared" si="239"/>
        <v>9.0909090909090912E-2</v>
      </c>
      <c r="BMP105" s="4172">
        <f t="shared" si="239"/>
        <v>0.12351778656126483</v>
      </c>
      <c r="BMQ105" s="4172">
        <f t="shared" si="239"/>
        <v>1.9870129870129871</v>
      </c>
      <c r="BMR105" s="4172">
        <f t="shared" si="239"/>
        <v>15.7012987012987</v>
      </c>
      <c r="BMS105" s="4172">
        <f t="shared" si="239"/>
        <v>2.0353429207504434</v>
      </c>
      <c r="BMT105" s="4172">
        <f t="shared" si="239"/>
        <v>38.142857142857146</v>
      </c>
      <c r="BMU105" s="4172">
        <f t="shared" si="239"/>
        <v>5.9610389610389607</v>
      </c>
      <c r="BMV105" s="4172">
        <f t="shared" si="239"/>
        <v>1.8130805520175337</v>
      </c>
      <c r="BMW105" s="4172">
        <f t="shared" si="239"/>
        <v>38.532467532467535</v>
      </c>
      <c r="BMX105" s="4172">
        <f t="shared" si="239"/>
        <v>0.59740259740259738</v>
      </c>
      <c r="BMY105" s="4172">
        <f t="shared" si="239"/>
        <v>0.18840247393911225</v>
      </c>
      <c r="BMZ105" s="4172">
        <f t="shared" si="239"/>
        <v>17.532467532467532</v>
      </c>
      <c r="BNA105" s="4172">
        <f t="shared" si="239"/>
        <v>0.62337662337662336</v>
      </c>
      <c r="BNB105" s="4172">
        <f t="shared" si="239"/>
        <v>0.15484763512909086</v>
      </c>
      <c r="BNC105" s="4172">
        <f t="shared" si="239"/>
        <v>23.09090909090909</v>
      </c>
      <c r="BND105" s="4172">
        <f t="shared" si="239"/>
        <v>5.1948051948051951E-2</v>
      </c>
      <c r="BNE105" s="4172">
        <f t="shared" si="239"/>
        <v>3.7866555962477455E-2</v>
      </c>
      <c r="BNF105" s="4172">
        <f t="shared" si="239"/>
        <v>3.9220779220779223</v>
      </c>
      <c r="BNG105" s="4172">
        <f t="shared" si="239"/>
        <v>0.2857142857142857</v>
      </c>
      <c r="BNH105" s="4172">
        <f t="shared" si="239"/>
        <v>0.27125971841961705</v>
      </c>
      <c r="BNI105" s="4172">
        <f t="shared" si="239"/>
        <v>16.779220779220779</v>
      </c>
      <c r="BNJ105" s="4172">
        <f t="shared" si="239"/>
        <v>0.64935064935064934</v>
      </c>
      <c r="BNK105" s="4172">
        <f t="shared" si="239"/>
        <v>0.36569461089276017</v>
      </c>
      <c r="BNL105" s="4172">
        <f t="shared" si="239"/>
        <v>24.350649350649352</v>
      </c>
      <c r="BNM105" s="4172">
        <f t="shared" si="239"/>
        <v>6.4935064935064929E-2</v>
      </c>
      <c r="BNN105" s="4172">
        <f t="shared" si="239"/>
        <v>4.1805310036669964E-2</v>
      </c>
      <c r="BNO105" s="4172">
        <f t="shared" si="239"/>
        <v>4.8701298701298699</v>
      </c>
      <c r="BNQ105" s="4172">
        <f t="shared" si="239"/>
        <v>325.03896103896102</v>
      </c>
      <c r="BNR105" s="4172">
        <f t="shared" si="239"/>
        <v>55.935064935064936</v>
      </c>
      <c r="BNS105" s="4172">
        <f t="shared" si="239"/>
        <v>8532.7012987012986</v>
      </c>
      <c r="BNT105" s="4172">
        <f t="shared" si="239"/>
        <v>37.117140804173104</v>
      </c>
      <c r="BNU105" s="4172">
        <f t="shared" si="239"/>
        <v>6.4103512496629707</v>
      </c>
      <c r="BNV105" s="4172">
        <f>AVERAGE(BNV$15:BNV$91)</f>
        <v>39</v>
      </c>
      <c r="BNW105" s="4172">
        <f>AVERAGE(BNW$15:BNW$91)</f>
        <v>38.987012987012989</v>
      </c>
    </row>
    <row r="106" spans="1:1739" ht="13" x14ac:dyDescent="0.2">
      <c r="A106" s="4160"/>
      <c r="B106" s="4160"/>
      <c r="C106" s="4160"/>
      <c r="D106" s="4160"/>
      <c r="E106" s="4160"/>
      <c r="F106" s="4161" t="s">
        <v>1925</v>
      </c>
      <c r="G106" s="985"/>
      <c r="H106" s="988">
        <f>MEDIAN(H$15:H$91)</f>
        <v>138</v>
      </c>
      <c r="I106" s="1594">
        <f t="shared" ref="I106:CH106" si="240">MEDIAN(I$15:I$91)</f>
        <v>7.21</v>
      </c>
      <c r="J106" s="985"/>
      <c r="K106" s="988">
        <f t="shared" si="240"/>
        <v>183</v>
      </c>
      <c r="L106" s="985">
        <f>MEDIAN(L$15:L$91)</f>
        <v>7.2</v>
      </c>
      <c r="M106" s="4162">
        <f t="shared" si="240"/>
        <v>36</v>
      </c>
      <c r="N106" s="985">
        <f t="shared" si="240"/>
        <v>0</v>
      </c>
      <c r="O106" s="988">
        <f t="shared" si="240"/>
        <v>138</v>
      </c>
      <c r="P106" s="712">
        <f t="shared" si="240"/>
        <v>7.16</v>
      </c>
      <c r="Q106" s="4162">
        <f t="shared" si="240"/>
        <v>37</v>
      </c>
      <c r="R106" s="985">
        <f t="shared" si="240"/>
        <v>-1.9999999999999574E-2</v>
      </c>
      <c r="S106" s="988">
        <f t="shared" si="240"/>
        <v>324</v>
      </c>
      <c r="T106" s="1594">
        <f t="shared" si="240"/>
        <v>6.17</v>
      </c>
      <c r="U106" s="985"/>
      <c r="V106" s="988">
        <f t="shared" si="240"/>
        <v>264</v>
      </c>
      <c r="W106" s="985">
        <f t="shared" si="240"/>
        <v>6.2</v>
      </c>
      <c r="X106" s="4162">
        <f>MEDIAN(X$15:X$91)</f>
        <v>39</v>
      </c>
      <c r="Y106" s="985">
        <f t="shared" si="240"/>
        <v>5.9999999999999609E-2</v>
      </c>
      <c r="Z106" s="988">
        <f t="shared" si="240"/>
        <v>252</v>
      </c>
      <c r="AA106" s="985">
        <f t="shared" si="240"/>
        <v>6.1742424242424239</v>
      </c>
      <c r="AB106" s="4162">
        <f>MEDIAN(AB$15:AB$91)</f>
        <v>39</v>
      </c>
      <c r="AC106" s="985">
        <f t="shared" si="240"/>
        <v>-8.8235294117646745E-3</v>
      </c>
      <c r="AD106" s="988">
        <f t="shared" si="240"/>
        <v>182</v>
      </c>
      <c r="AE106" s="985">
        <f t="shared" si="240"/>
        <v>6.0401381096245146</v>
      </c>
      <c r="AF106" s="988">
        <f t="shared" si="240"/>
        <v>77</v>
      </c>
      <c r="AG106" s="985">
        <f t="shared" si="240"/>
        <v>6.4640264026402638</v>
      </c>
      <c r="AH106" s="985">
        <f t="shared" si="240"/>
        <v>34</v>
      </c>
      <c r="AI106" s="985">
        <f t="shared" si="240"/>
        <v>118</v>
      </c>
      <c r="AJ106" s="985">
        <f t="shared" si="240"/>
        <v>6.1976284584980235</v>
      </c>
      <c r="AK106" s="985">
        <f t="shared" si="240"/>
        <v>39</v>
      </c>
      <c r="AL106" s="988">
        <f t="shared" si="240"/>
        <v>71</v>
      </c>
      <c r="AM106" s="985">
        <f t="shared" si="240"/>
        <v>5.7317073170731705</v>
      </c>
      <c r="AN106" s="985">
        <f t="shared" si="240"/>
        <v>39</v>
      </c>
      <c r="AO106" s="4090"/>
      <c r="AP106" s="985">
        <f t="shared" si="240"/>
        <v>81</v>
      </c>
      <c r="AQ106" s="985">
        <f t="shared" si="240"/>
        <v>38</v>
      </c>
      <c r="AR106" s="985">
        <f t="shared" si="240"/>
        <v>85</v>
      </c>
      <c r="AS106" s="985">
        <f>MEDIAN(AS$15:AS$91)</f>
        <v>38</v>
      </c>
      <c r="AT106" s="985">
        <f t="shared" si="240"/>
        <v>1.5</v>
      </c>
      <c r="AU106" s="985">
        <f t="shared" si="240"/>
        <v>0.70000000000000284</v>
      </c>
      <c r="AV106" s="988">
        <f t="shared" si="240"/>
        <v>70</v>
      </c>
      <c r="AW106" s="988"/>
      <c r="AX106" s="988">
        <f t="shared" si="240"/>
        <v>70</v>
      </c>
      <c r="AY106" s="988">
        <f t="shared" si="240"/>
        <v>36</v>
      </c>
      <c r="AZ106" s="988">
        <f t="shared" si="240"/>
        <v>180</v>
      </c>
      <c r="BA106" s="988">
        <f t="shared" si="240"/>
        <v>30</v>
      </c>
      <c r="BB106" s="988">
        <f t="shared" si="240"/>
        <v>210</v>
      </c>
      <c r="BC106" s="2405">
        <f t="shared" si="240"/>
        <v>39</v>
      </c>
      <c r="BD106" s="988">
        <f t="shared" si="240"/>
        <v>143</v>
      </c>
      <c r="BE106" s="985">
        <f>MEDIAN(BE$15:BE$91)</f>
        <v>23.711340206185564</v>
      </c>
      <c r="BF106" s="985">
        <f t="shared" si="240"/>
        <v>39</v>
      </c>
      <c r="BG106" s="988">
        <f t="shared" si="240"/>
        <v>143</v>
      </c>
      <c r="BH106" s="985">
        <f t="shared" si="240"/>
        <v>13.761467889908257</v>
      </c>
      <c r="BI106" s="985">
        <f t="shared" si="240"/>
        <v>39</v>
      </c>
      <c r="BJ106" s="988">
        <f t="shared" si="240"/>
        <v>134</v>
      </c>
      <c r="BK106" s="985">
        <f t="shared" si="240"/>
        <v>46.153846153846153</v>
      </c>
      <c r="BL106" s="985">
        <f t="shared" si="240"/>
        <v>39</v>
      </c>
      <c r="BM106" s="985">
        <f t="shared" si="240"/>
        <v>142</v>
      </c>
      <c r="BN106" s="985">
        <f t="shared" si="240"/>
        <v>16.724738675958189</v>
      </c>
      <c r="BO106" s="985">
        <f t="shared" si="240"/>
        <v>39</v>
      </c>
      <c r="BP106" s="985">
        <f t="shared" si="240"/>
        <v>137</v>
      </c>
      <c r="BQ106" s="985">
        <f t="shared" si="240"/>
        <v>1.6025641025641024</v>
      </c>
      <c r="BR106" s="985">
        <f t="shared" si="240"/>
        <v>39</v>
      </c>
      <c r="BS106" s="3619"/>
      <c r="BT106" s="3822"/>
      <c r="BU106" s="3822"/>
      <c r="BV106" s="988">
        <f t="shared" si="240"/>
        <v>81</v>
      </c>
      <c r="BW106" s="985">
        <f t="shared" si="240"/>
        <v>54.886211512717544</v>
      </c>
      <c r="BX106" s="985">
        <f t="shared" si="240"/>
        <v>39</v>
      </c>
      <c r="BY106" s="988">
        <f t="shared" si="240"/>
        <v>84</v>
      </c>
      <c r="BZ106" s="985">
        <f t="shared" si="240"/>
        <v>75.490196078431367</v>
      </c>
      <c r="CA106" s="985">
        <f t="shared" si="240"/>
        <v>37</v>
      </c>
      <c r="CB106" s="988">
        <f t="shared" si="240"/>
        <v>81</v>
      </c>
      <c r="CC106" s="985">
        <f t="shared" si="240"/>
        <v>61.764705882352942</v>
      </c>
      <c r="CD106" s="985">
        <f t="shared" si="240"/>
        <v>39</v>
      </c>
      <c r="CE106" s="985">
        <f t="shared" si="240"/>
        <v>84</v>
      </c>
      <c r="CF106" s="985">
        <f t="shared" si="240"/>
        <v>38.181818181818187</v>
      </c>
      <c r="CG106" s="985">
        <f t="shared" si="240"/>
        <v>39</v>
      </c>
      <c r="CH106" s="985">
        <f t="shared" si="240"/>
        <v>71</v>
      </c>
      <c r="CI106" s="985">
        <f t="shared" ref="CI106" si="241">MEDIAN(CI$15:CI$91)</f>
        <v>4.1284403669724776</v>
      </c>
      <c r="CJ106" s="985">
        <f t="shared" ref="CJ106:EC106" si="242">MEDIAN(CJ$15:CJ$91)</f>
        <v>35</v>
      </c>
      <c r="CK106" s="988">
        <f t="shared" si="242"/>
        <v>78</v>
      </c>
      <c r="CL106" s="985">
        <f t="shared" si="242"/>
        <v>48.96907216494845</v>
      </c>
      <c r="CM106" s="985">
        <f t="shared" si="242"/>
        <v>39</v>
      </c>
      <c r="CN106" s="985">
        <f t="shared" si="242"/>
        <v>13.8</v>
      </c>
      <c r="CO106" s="985">
        <f t="shared" si="242"/>
        <v>37</v>
      </c>
      <c r="CP106" s="985">
        <f t="shared" si="242"/>
        <v>2.7</v>
      </c>
      <c r="CQ106" s="985">
        <f t="shared" si="242"/>
        <v>5.7</v>
      </c>
      <c r="CR106" s="985">
        <f t="shared" si="242"/>
        <v>5.5</v>
      </c>
      <c r="CS106" s="985">
        <f t="shared" si="242"/>
        <v>13.3</v>
      </c>
      <c r="CT106" s="985">
        <f t="shared" si="242"/>
        <v>13.5</v>
      </c>
      <c r="CU106" s="985">
        <f t="shared" si="242"/>
        <v>16.3</v>
      </c>
      <c r="CV106" s="985">
        <f t="shared" si="242"/>
        <v>39</v>
      </c>
      <c r="CW106" s="985">
        <f t="shared" si="242"/>
        <v>3.1</v>
      </c>
      <c r="CX106" s="985">
        <f t="shared" si="242"/>
        <v>6.6</v>
      </c>
      <c r="CY106" s="985">
        <f t="shared" si="242"/>
        <v>6.6</v>
      </c>
      <c r="CZ106" s="988">
        <f t="shared" si="242"/>
        <v>90</v>
      </c>
      <c r="DA106" s="985">
        <f t="shared" si="242"/>
        <v>84</v>
      </c>
      <c r="DB106" s="985">
        <f t="shared" si="242"/>
        <v>39</v>
      </c>
      <c r="DC106" s="988">
        <f t="shared" si="242"/>
        <v>30</v>
      </c>
      <c r="DD106" s="985">
        <f t="shared" si="242"/>
        <v>83.9</v>
      </c>
      <c r="DE106" s="985">
        <f t="shared" si="242"/>
        <v>39</v>
      </c>
      <c r="DF106" s="988">
        <f t="shared" si="242"/>
        <v>44</v>
      </c>
      <c r="DG106" s="985">
        <f t="shared" si="242"/>
        <v>84.5</v>
      </c>
      <c r="DH106" s="985">
        <f t="shared" si="242"/>
        <v>37</v>
      </c>
      <c r="DI106" s="988">
        <f t="shared" si="242"/>
        <v>20</v>
      </c>
      <c r="DJ106" s="985">
        <f t="shared" si="242"/>
        <v>83.5</v>
      </c>
      <c r="DK106" s="985">
        <f t="shared" si="242"/>
        <v>38</v>
      </c>
      <c r="DL106" s="985">
        <f t="shared" si="242"/>
        <v>23.25056433408578</v>
      </c>
      <c r="DM106" s="985">
        <f t="shared" si="242"/>
        <v>39</v>
      </c>
      <c r="DN106" s="988">
        <f t="shared" si="242"/>
        <v>80</v>
      </c>
      <c r="DO106" s="985">
        <f t="shared" si="242"/>
        <v>76.19047619047619</v>
      </c>
      <c r="DP106" s="985">
        <f t="shared" si="242"/>
        <v>39</v>
      </c>
      <c r="DQ106" s="985">
        <f t="shared" si="242"/>
        <v>0</v>
      </c>
      <c r="DR106" s="985">
        <f t="shared" si="242"/>
        <v>18</v>
      </c>
      <c r="DS106" s="985">
        <f t="shared" si="242"/>
        <v>69.754098360655746</v>
      </c>
      <c r="DT106" s="985">
        <f t="shared" si="242"/>
        <v>36.5</v>
      </c>
      <c r="DU106" s="985">
        <f t="shared" si="242"/>
        <v>0</v>
      </c>
      <c r="DV106" s="985">
        <f t="shared" si="242"/>
        <v>17</v>
      </c>
      <c r="DW106" s="985">
        <f t="shared" si="242"/>
        <v>69.117647058823522</v>
      </c>
      <c r="DX106" s="985">
        <f t="shared" si="242"/>
        <v>39</v>
      </c>
      <c r="DY106" s="985">
        <f t="shared" si="242"/>
        <v>4.4444444444444446</v>
      </c>
      <c r="DZ106" s="985">
        <f t="shared" si="242"/>
        <v>39</v>
      </c>
      <c r="EA106" s="985">
        <f t="shared" si="242"/>
        <v>133</v>
      </c>
      <c r="EB106" s="985">
        <f t="shared" si="242"/>
        <v>74.629324546952219</v>
      </c>
      <c r="EC106" s="985">
        <f t="shared" si="242"/>
        <v>35</v>
      </c>
      <c r="ED106" s="985"/>
      <c r="EE106" s="985"/>
      <c r="EF106" s="985"/>
      <c r="EG106" s="3822"/>
      <c r="EH106" s="4163"/>
      <c r="EI106" s="4163"/>
      <c r="EJ106" s="3822"/>
      <c r="EK106" s="3822"/>
      <c r="EL106" s="3822"/>
      <c r="EM106" s="4163"/>
      <c r="EN106" s="4163"/>
      <c r="EO106" s="3822"/>
      <c r="EP106" s="3822"/>
      <c r="EQ106" s="3822"/>
      <c r="ER106" s="4163"/>
      <c r="ES106" s="4163"/>
      <c r="ET106" s="3822"/>
      <c r="EU106" s="3822"/>
      <c r="EV106" s="3822"/>
      <c r="EW106" s="4163"/>
      <c r="EX106" s="4163"/>
      <c r="EY106" s="3822"/>
      <c r="EZ106" s="3822"/>
      <c r="FA106" s="3822"/>
      <c r="FB106" s="4163"/>
      <c r="FC106" s="4163"/>
      <c r="FD106" s="3822"/>
      <c r="FE106" s="3619"/>
      <c r="FF106" s="3619"/>
      <c r="FG106" s="4163"/>
      <c r="FH106" s="4163"/>
      <c r="FI106" s="3822"/>
      <c r="FJ106" s="3619"/>
      <c r="FK106" s="3619"/>
      <c r="FL106" s="4163"/>
      <c r="FM106" s="4163"/>
      <c r="FN106" s="3822"/>
      <c r="FO106" s="3619"/>
      <c r="FP106" s="3619"/>
      <c r="FQ106" s="4163"/>
      <c r="FR106" s="4163"/>
      <c r="FS106" s="3822"/>
      <c r="FT106" s="3619"/>
      <c r="FU106" s="3619"/>
      <c r="FV106" s="4163"/>
      <c r="FW106" s="4163"/>
      <c r="FX106" s="985">
        <f t="shared" ref="FX106:HF106" si="243">MEDIAN(FX$15:FX$91)</f>
        <v>84</v>
      </c>
      <c r="FY106" s="4164">
        <f t="shared" si="243"/>
        <v>19.34826883910387</v>
      </c>
      <c r="FZ106" s="4164">
        <f t="shared" si="243"/>
        <v>35</v>
      </c>
      <c r="GA106" s="985">
        <f t="shared" si="243"/>
        <v>78</v>
      </c>
      <c r="GB106" s="1212">
        <f t="shared" si="243"/>
        <v>0.91666666666666663</v>
      </c>
      <c r="GC106" s="1212">
        <f t="shared" si="243"/>
        <v>39</v>
      </c>
      <c r="GD106" s="4164">
        <f t="shared" si="243"/>
        <v>2.9545454545454546</v>
      </c>
      <c r="GE106" s="4164">
        <f t="shared" si="243"/>
        <v>38</v>
      </c>
      <c r="GF106" s="985">
        <f t="shared" si="243"/>
        <v>77</v>
      </c>
      <c r="GG106" s="985">
        <f t="shared" si="243"/>
        <v>1</v>
      </c>
      <c r="GH106" s="985">
        <f t="shared" si="243"/>
        <v>37</v>
      </c>
      <c r="GI106" s="4164">
        <f t="shared" si="243"/>
        <v>4.395604395604396</v>
      </c>
      <c r="GJ106" s="4164">
        <f t="shared" si="243"/>
        <v>34</v>
      </c>
      <c r="GK106" s="985">
        <f t="shared" si="243"/>
        <v>79</v>
      </c>
      <c r="GL106" s="985">
        <f t="shared" si="243"/>
        <v>0.625</v>
      </c>
      <c r="GM106" s="985">
        <f t="shared" si="243"/>
        <v>39</v>
      </c>
      <c r="GN106" s="4164">
        <f t="shared" si="243"/>
        <v>5.7142857142857144</v>
      </c>
      <c r="GO106" s="4164">
        <f t="shared" si="243"/>
        <v>39</v>
      </c>
      <c r="GP106" s="985">
        <f t="shared" si="243"/>
        <v>77</v>
      </c>
      <c r="GQ106" s="985">
        <f t="shared" si="243"/>
        <v>0.625</v>
      </c>
      <c r="GR106" s="985">
        <f t="shared" si="243"/>
        <v>39</v>
      </c>
      <c r="GS106" s="4164">
        <f t="shared" si="243"/>
        <v>2.197802197802198</v>
      </c>
      <c r="GT106" s="4164">
        <f t="shared" si="243"/>
        <v>35</v>
      </c>
      <c r="GU106" s="985">
        <f t="shared" si="243"/>
        <v>83</v>
      </c>
      <c r="GV106" s="985">
        <f t="shared" si="243"/>
        <v>1.3333333333333333</v>
      </c>
      <c r="GW106" s="985">
        <f t="shared" si="243"/>
        <v>38</v>
      </c>
      <c r="GX106" s="4164">
        <f t="shared" si="243"/>
        <v>11.458333333333332</v>
      </c>
      <c r="GY106" s="4164">
        <f t="shared" si="243"/>
        <v>38</v>
      </c>
      <c r="GZ106" s="985">
        <f t="shared" si="243"/>
        <v>79</v>
      </c>
      <c r="HA106" s="985">
        <f t="shared" si="243"/>
        <v>0.5</v>
      </c>
      <c r="HB106" s="985">
        <f t="shared" si="243"/>
        <v>31</v>
      </c>
      <c r="HC106" s="4164">
        <f t="shared" si="243"/>
        <v>0.88495575221238942</v>
      </c>
      <c r="HD106" s="4164">
        <f t="shared" si="243"/>
        <v>39</v>
      </c>
      <c r="HE106" s="985">
        <f t="shared" si="243"/>
        <v>80</v>
      </c>
      <c r="HF106" s="985">
        <f t="shared" si="243"/>
        <v>0.5</v>
      </c>
      <c r="HG106" s="985">
        <f t="shared" ref="HG106:JR106" si="244">MEDIAN(HG$15:HG$91)</f>
        <v>22</v>
      </c>
      <c r="HH106" s="4164">
        <f t="shared" si="244"/>
        <v>1.3544018058690745</v>
      </c>
      <c r="HI106" s="4164">
        <f t="shared" si="244"/>
        <v>35</v>
      </c>
      <c r="HJ106" s="985">
        <f t="shared" si="244"/>
        <v>78</v>
      </c>
      <c r="HK106" s="985">
        <f t="shared" si="244"/>
        <v>1.9666666666666666</v>
      </c>
      <c r="HL106" s="985">
        <f t="shared" si="244"/>
        <v>37</v>
      </c>
      <c r="HM106" s="4164">
        <f t="shared" si="244"/>
        <v>1.0668563300142246</v>
      </c>
      <c r="HN106" s="4164">
        <f t="shared" si="244"/>
        <v>35</v>
      </c>
      <c r="HO106" s="2525">
        <f t="shared" si="244"/>
        <v>25</v>
      </c>
      <c r="HP106" s="2525">
        <f t="shared" si="244"/>
        <v>5.164319248826291</v>
      </c>
      <c r="HQ106" s="2525">
        <f t="shared" si="244"/>
        <v>69.306930693069305</v>
      </c>
      <c r="HR106" s="2525">
        <f t="shared" si="244"/>
        <v>22.388059701492537</v>
      </c>
      <c r="HS106" s="2525">
        <f t="shared" si="244"/>
        <v>14.285714285714285</v>
      </c>
      <c r="HT106" s="2525">
        <f t="shared" si="244"/>
        <v>20.454545454545457</v>
      </c>
      <c r="HU106" s="2525">
        <f t="shared" si="244"/>
        <v>68.702290076335885</v>
      </c>
      <c r="HV106" s="2525">
        <f t="shared" si="244"/>
        <v>4</v>
      </c>
      <c r="HW106" s="2525">
        <f t="shared" si="244"/>
        <v>71.036585365853654</v>
      </c>
      <c r="HX106" s="2776">
        <f t="shared" si="244"/>
        <v>94</v>
      </c>
      <c r="HY106" s="985">
        <f t="shared" si="244"/>
        <v>19.270833333333336</v>
      </c>
      <c r="HZ106" s="985">
        <f t="shared" si="244"/>
        <v>2.8118609406952966</v>
      </c>
      <c r="IA106" s="985">
        <f t="shared" si="244"/>
        <v>60.708263069139967</v>
      </c>
      <c r="IB106" s="985">
        <f t="shared" si="244"/>
        <v>25.757575757575758</v>
      </c>
      <c r="IC106" s="985">
        <f t="shared" si="244"/>
        <v>10.309278350515463</v>
      </c>
      <c r="ID106" s="985">
        <f t="shared" si="244"/>
        <v>41.666666666666671</v>
      </c>
      <c r="IE106" s="985">
        <f t="shared" si="244"/>
        <v>51.737451737451735</v>
      </c>
      <c r="IF106" s="985">
        <f t="shared" si="244"/>
        <v>3.5935563816604712</v>
      </c>
      <c r="IG106" s="985">
        <f t="shared" si="244"/>
        <v>57.74647887323944</v>
      </c>
      <c r="IH106" s="985">
        <f t="shared" si="244"/>
        <v>394</v>
      </c>
      <c r="II106" s="985">
        <f t="shared" si="244"/>
        <v>1</v>
      </c>
      <c r="IJ106" s="985">
        <f t="shared" si="244"/>
        <v>2</v>
      </c>
      <c r="IK106" s="985">
        <f t="shared" si="244"/>
        <v>4.5</v>
      </c>
      <c r="IL106" s="985">
        <f t="shared" si="244"/>
        <v>3</v>
      </c>
      <c r="IM106" s="985">
        <f t="shared" si="244"/>
        <v>1</v>
      </c>
      <c r="IN106" s="985">
        <f t="shared" si="244"/>
        <v>0</v>
      </c>
      <c r="IO106" s="985" t="e">
        <f t="shared" si="244"/>
        <v>#NUM!</v>
      </c>
      <c r="IP106" s="985">
        <f t="shared" si="244"/>
        <v>4</v>
      </c>
      <c r="IQ106" s="985">
        <f t="shared" si="244"/>
        <v>24.5</v>
      </c>
      <c r="IR106" s="985">
        <f t="shared" si="244"/>
        <v>11.5</v>
      </c>
      <c r="IS106" s="985">
        <f t="shared" si="244"/>
        <v>3</v>
      </c>
      <c r="IT106" s="985">
        <f t="shared" si="244"/>
        <v>3</v>
      </c>
      <c r="IU106" s="985">
        <f t="shared" si="244"/>
        <v>4.5</v>
      </c>
      <c r="IV106" s="985">
        <f t="shared" si="244"/>
        <v>3</v>
      </c>
      <c r="IW106" s="985">
        <f t="shared" si="244"/>
        <v>0</v>
      </c>
      <c r="IX106" s="985" t="e">
        <f t="shared" si="244"/>
        <v>#NUM!</v>
      </c>
      <c r="IY106" s="985">
        <f t="shared" si="244"/>
        <v>6</v>
      </c>
      <c r="IZ106" s="985">
        <f t="shared" si="244"/>
        <v>41.5</v>
      </c>
      <c r="JA106" s="985">
        <f t="shared" si="244"/>
        <v>2</v>
      </c>
      <c r="JB106" s="985">
        <f t="shared" si="244"/>
        <v>4.5</v>
      </c>
      <c r="JC106" s="985">
        <f t="shared" si="244"/>
        <v>1</v>
      </c>
      <c r="JD106" s="985">
        <f t="shared" si="244"/>
        <v>2</v>
      </c>
      <c r="JE106" s="985">
        <f t="shared" si="244"/>
        <v>1</v>
      </c>
      <c r="JF106" s="985">
        <f t="shared" si="244"/>
        <v>0</v>
      </c>
      <c r="JG106" s="985" t="e">
        <f t="shared" si="244"/>
        <v>#NUM!</v>
      </c>
      <c r="JH106" s="985">
        <f t="shared" si="244"/>
        <v>3.5</v>
      </c>
      <c r="JI106" s="985">
        <f t="shared" si="244"/>
        <v>18</v>
      </c>
      <c r="JJ106" s="985">
        <f t="shared" si="244"/>
        <v>4.623490409661378</v>
      </c>
      <c r="JK106" s="985">
        <f t="shared" si="244"/>
        <v>6.3647992652847023</v>
      </c>
      <c r="JL106" s="985">
        <f t="shared" si="244"/>
        <v>17.261904761904759</v>
      </c>
      <c r="JM106" s="985">
        <f t="shared" si="244"/>
        <v>12.894898048481664</v>
      </c>
      <c r="JN106" s="985">
        <f t="shared" si="244"/>
        <v>6.1062403300670445</v>
      </c>
      <c r="JO106" s="985">
        <f t="shared" si="244"/>
        <v>0</v>
      </c>
      <c r="JP106" s="985" t="e">
        <f t="shared" si="244"/>
        <v>#NUM!</v>
      </c>
      <c r="JQ106" s="985">
        <f t="shared" si="244"/>
        <v>14.835164835164836</v>
      </c>
      <c r="JR106" s="985">
        <f t="shared" si="244"/>
        <v>100</v>
      </c>
      <c r="JS106" s="985">
        <f t="shared" ref="JS106:MD106" si="245">MEDIAN(JS$15:JS$91)</f>
        <v>29.545454545454547</v>
      </c>
      <c r="JT106" s="985">
        <f t="shared" si="245"/>
        <v>7.1428571428571423</v>
      </c>
      <c r="JU106" s="985">
        <f t="shared" si="245"/>
        <v>6.4171122994652414</v>
      </c>
      <c r="JV106" s="985">
        <f t="shared" si="245"/>
        <v>8.695652173913043</v>
      </c>
      <c r="JW106" s="985">
        <f t="shared" si="245"/>
        <v>6.1764705882352944</v>
      </c>
      <c r="JX106" s="985">
        <f t="shared" si="245"/>
        <v>0</v>
      </c>
      <c r="JY106" s="985" t="e">
        <f t="shared" si="245"/>
        <v>#NUM!</v>
      </c>
      <c r="JZ106" s="985">
        <f t="shared" si="245"/>
        <v>17.142857142857142</v>
      </c>
      <c r="KA106" s="985">
        <f t="shared" si="245"/>
        <v>100</v>
      </c>
      <c r="KB106" s="985">
        <f t="shared" si="245"/>
        <v>10</v>
      </c>
      <c r="KC106" s="985">
        <f t="shared" si="245"/>
        <v>20</v>
      </c>
      <c r="KD106" s="985">
        <f t="shared" si="245"/>
        <v>3.8135593220338984</v>
      </c>
      <c r="KE106" s="985">
        <f t="shared" si="245"/>
        <v>10.16949152542373</v>
      </c>
      <c r="KF106" s="985">
        <f t="shared" si="245"/>
        <v>5</v>
      </c>
      <c r="KG106" s="985">
        <f t="shared" si="245"/>
        <v>0</v>
      </c>
      <c r="KH106" s="985" t="e">
        <f t="shared" si="245"/>
        <v>#NUM!</v>
      </c>
      <c r="KI106" s="985">
        <f t="shared" si="245"/>
        <v>18.181818181818183</v>
      </c>
      <c r="KJ106" s="985">
        <f t="shared" si="245"/>
        <v>100</v>
      </c>
      <c r="KK106" s="985">
        <f t="shared" si="245"/>
        <v>45.354951796669589</v>
      </c>
      <c r="KL106" s="985">
        <f t="shared" si="245"/>
        <v>39</v>
      </c>
      <c r="KM106" s="985">
        <f t="shared" si="245"/>
        <v>66.666666666666657</v>
      </c>
      <c r="KN106" s="985">
        <f t="shared" si="245"/>
        <v>38</v>
      </c>
      <c r="KO106" s="985">
        <f t="shared" si="245"/>
        <v>3.8712437172494925</v>
      </c>
      <c r="KP106" s="985">
        <f t="shared" si="245"/>
        <v>39</v>
      </c>
      <c r="KQ106" s="985">
        <f t="shared" si="245"/>
        <v>0</v>
      </c>
      <c r="KR106" s="985">
        <f t="shared" si="245"/>
        <v>27</v>
      </c>
      <c r="KS106" s="985">
        <f t="shared" si="245"/>
        <v>15.204081632653061</v>
      </c>
      <c r="KT106" s="985">
        <f t="shared" si="245"/>
        <v>39</v>
      </c>
      <c r="KU106" s="985">
        <f t="shared" si="245"/>
        <v>6.1689247621793024</v>
      </c>
      <c r="KV106" s="985">
        <f t="shared" si="245"/>
        <v>39</v>
      </c>
      <c r="KW106" s="985">
        <f t="shared" si="245"/>
        <v>9.2331768388106426</v>
      </c>
      <c r="KX106" s="985">
        <f t="shared" si="245"/>
        <v>39</v>
      </c>
      <c r="KY106" s="985">
        <f t="shared" si="245"/>
        <v>14.224402207234826</v>
      </c>
      <c r="KZ106" s="985">
        <f t="shared" si="245"/>
        <v>39</v>
      </c>
      <c r="LA106" s="985">
        <f t="shared" si="245"/>
        <v>45</v>
      </c>
      <c r="LB106" s="985">
        <f t="shared" si="245"/>
        <v>10</v>
      </c>
      <c r="LC106" s="985">
        <f t="shared" si="245"/>
        <v>10</v>
      </c>
      <c r="LD106" s="985">
        <f t="shared" si="245"/>
        <v>30</v>
      </c>
      <c r="LE106" s="985">
        <f t="shared" si="245"/>
        <v>0</v>
      </c>
      <c r="LF106" s="985">
        <f t="shared" si="245"/>
        <v>95</v>
      </c>
      <c r="LG106" s="985">
        <f t="shared" si="245"/>
        <v>38</v>
      </c>
      <c r="LH106" s="985">
        <f t="shared" si="245"/>
        <v>0</v>
      </c>
      <c r="LI106" s="985">
        <f t="shared" si="245"/>
        <v>0</v>
      </c>
      <c r="LJ106" s="985">
        <f t="shared" si="245"/>
        <v>10</v>
      </c>
      <c r="LK106" s="985">
        <f t="shared" si="245"/>
        <v>35</v>
      </c>
      <c r="LL106" s="985" t="e">
        <f t="shared" si="245"/>
        <v>#NUM!</v>
      </c>
      <c r="LM106" s="985" t="e">
        <f t="shared" si="245"/>
        <v>#NUM!</v>
      </c>
      <c r="LN106" s="985" t="e">
        <f t="shared" si="245"/>
        <v>#NUM!</v>
      </c>
      <c r="LO106" s="985" t="e">
        <f t="shared" si="245"/>
        <v>#NUM!</v>
      </c>
      <c r="LP106" s="985">
        <f t="shared" si="245"/>
        <v>20</v>
      </c>
      <c r="LQ106" s="985">
        <f t="shared" si="245"/>
        <v>34</v>
      </c>
      <c r="LR106" s="985" t="e">
        <f t="shared" si="245"/>
        <v>#NUM!</v>
      </c>
      <c r="LS106" s="985" t="e">
        <f t="shared" si="245"/>
        <v>#NUM!</v>
      </c>
      <c r="LT106" s="985" t="e">
        <f t="shared" si="245"/>
        <v>#NUM!</v>
      </c>
      <c r="LU106" s="729" t="e">
        <f t="shared" si="245"/>
        <v>#NUM!</v>
      </c>
      <c r="LV106" s="729">
        <f t="shared" si="245"/>
        <v>10</v>
      </c>
      <c r="LW106" s="729">
        <f t="shared" si="245"/>
        <v>37</v>
      </c>
      <c r="LX106" s="729" t="e">
        <f t="shared" si="245"/>
        <v>#NUM!</v>
      </c>
      <c r="LY106" s="729" t="e">
        <f t="shared" si="245"/>
        <v>#NUM!</v>
      </c>
      <c r="LZ106" s="729" t="e">
        <f t="shared" si="245"/>
        <v>#NUM!</v>
      </c>
      <c r="MA106" s="1220" t="e">
        <f t="shared" si="245"/>
        <v>#NUM!</v>
      </c>
      <c r="MB106" s="1220">
        <f t="shared" si="245"/>
        <v>45</v>
      </c>
      <c r="MC106" s="1220">
        <f t="shared" si="245"/>
        <v>24</v>
      </c>
      <c r="MD106" s="1220" t="e">
        <f t="shared" si="245"/>
        <v>#NUM!</v>
      </c>
      <c r="ME106" s="1220" t="e">
        <f t="shared" ref="ME106:OS106" si="246">MEDIAN(ME$15:ME$91)</f>
        <v>#NUM!</v>
      </c>
      <c r="MF106" s="1220" t="e">
        <f t="shared" si="246"/>
        <v>#NUM!</v>
      </c>
      <c r="MG106" s="1220" t="e">
        <f t="shared" si="246"/>
        <v>#NUM!</v>
      </c>
      <c r="MH106" s="1220">
        <f t="shared" si="246"/>
        <v>30</v>
      </c>
      <c r="MI106" s="1220">
        <f t="shared" si="246"/>
        <v>39</v>
      </c>
      <c r="MJ106" s="1220" t="e">
        <f t="shared" si="246"/>
        <v>#NUM!</v>
      </c>
      <c r="MK106" s="1220" t="e">
        <f t="shared" si="246"/>
        <v>#NUM!</v>
      </c>
      <c r="ML106" s="1220" t="e">
        <f t="shared" si="246"/>
        <v>#NUM!</v>
      </c>
      <c r="MM106" s="1220" t="e">
        <f t="shared" si="246"/>
        <v>#NUM!</v>
      </c>
      <c r="MN106" s="1220">
        <f t="shared" si="246"/>
        <v>40</v>
      </c>
      <c r="MO106" s="1220">
        <f t="shared" si="246"/>
        <v>1</v>
      </c>
      <c r="MP106" s="1220" t="e">
        <f t="shared" si="246"/>
        <v>#NUM!</v>
      </c>
      <c r="MQ106" s="1220" t="e">
        <f t="shared" si="246"/>
        <v>#NUM!</v>
      </c>
      <c r="MR106" s="1220" t="e">
        <f t="shared" si="246"/>
        <v>#NUM!</v>
      </c>
      <c r="MS106" s="1220" t="e">
        <f t="shared" si="246"/>
        <v>#NUM!</v>
      </c>
      <c r="MT106" s="1220">
        <f t="shared" si="246"/>
        <v>20</v>
      </c>
      <c r="MU106" s="1220">
        <f t="shared" si="246"/>
        <v>36</v>
      </c>
      <c r="MV106" s="1220" t="e">
        <f t="shared" si="246"/>
        <v>#NUM!</v>
      </c>
      <c r="MW106" s="1220" t="e">
        <f t="shared" si="246"/>
        <v>#NUM!</v>
      </c>
      <c r="MX106" s="1220" t="e">
        <f t="shared" si="246"/>
        <v>#NUM!</v>
      </c>
      <c r="MY106" s="1220">
        <f t="shared" si="246"/>
        <v>15</v>
      </c>
      <c r="MZ106" s="1220">
        <f t="shared" si="246"/>
        <v>32</v>
      </c>
      <c r="NA106" s="1220" t="e">
        <f t="shared" si="246"/>
        <v>#NUM!</v>
      </c>
      <c r="NB106" s="1220" t="e">
        <f t="shared" si="246"/>
        <v>#NUM!</v>
      </c>
      <c r="NC106" s="1220" t="e">
        <f t="shared" si="246"/>
        <v>#NUM!</v>
      </c>
      <c r="ND106" s="1220" t="e">
        <f t="shared" si="246"/>
        <v>#NUM!</v>
      </c>
      <c r="NE106" s="1220">
        <f t="shared" si="246"/>
        <v>30</v>
      </c>
      <c r="NF106" s="1220">
        <f t="shared" si="246"/>
        <v>35</v>
      </c>
      <c r="NG106" s="1220" t="e">
        <f t="shared" si="246"/>
        <v>#NUM!</v>
      </c>
      <c r="NH106" s="1220" t="e">
        <f t="shared" si="246"/>
        <v>#NUM!</v>
      </c>
      <c r="NI106" s="1220" t="e">
        <f t="shared" si="246"/>
        <v>#NUM!</v>
      </c>
      <c r="NJ106" s="1220" t="e">
        <f t="shared" si="246"/>
        <v>#NUM!</v>
      </c>
      <c r="NK106" s="1220">
        <f t="shared" si="246"/>
        <v>10</v>
      </c>
      <c r="NL106" s="1220">
        <f t="shared" si="246"/>
        <v>37</v>
      </c>
      <c r="NM106" s="985">
        <f t="shared" si="246"/>
        <v>130.59</v>
      </c>
      <c r="NN106" s="985">
        <f t="shared" si="246"/>
        <v>39</v>
      </c>
      <c r="NO106" s="985">
        <f t="shared" si="246"/>
        <v>58</v>
      </c>
      <c r="NP106" s="985">
        <f t="shared" si="246"/>
        <v>38</v>
      </c>
      <c r="NQ106" s="985">
        <f t="shared" si="246"/>
        <v>17.316017316017316</v>
      </c>
      <c r="NR106" s="985">
        <f t="shared" si="246"/>
        <v>38</v>
      </c>
      <c r="NS106" s="985">
        <f t="shared" si="246"/>
        <v>51</v>
      </c>
      <c r="NT106" s="985">
        <f t="shared" si="246"/>
        <v>38</v>
      </c>
      <c r="NU106" s="985">
        <f t="shared" si="246"/>
        <v>17.316017316017316</v>
      </c>
      <c r="NV106" s="985">
        <f t="shared" si="246"/>
        <v>38</v>
      </c>
      <c r="NW106" s="985">
        <f t="shared" si="246"/>
        <v>21</v>
      </c>
      <c r="NX106" s="985">
        <f t="shared" si="246"/>
        <v>39</v>
      </c>
      <c r="NY106" s="985">
        <f t="shared" si="246"/>
        <v>5.5925432756324902</v>
      </c>
      <c r="NZ106" s="985">
        <f t="shared" si="246"/>
        <v>39</v>
      </c>
      <c r="OA106" s="4165">
        <v>0.24345709068776628</v>
      </c>
      <c r="OB106" s="4165">
        <v>0.24345709068776628</v>
      </c>
      <c r="OC106" s="4165"/>
      <c r="OD106" s="4165"/>
      <c r="OE106" s="4165"/>
      <c r="OF106" s="4165"/>
      <c r="OG106" s="4165">
        <v>3.2852753486173483</v>
      </c>
      <c r="OH106" s="4165">
        <v>3.2852753486173483</v>
      </c>
      <c r="OI106" s="4165"/>
      <c r="OJ106" s="4165"/>
      <c r="OK106" s="4165"/>
      <c r="OL106" s="4165"/>
      <c r="OM106" s="4165">
        <f t="shared" si="246"/>
        <v>124</v>
      </c>
      <c r="ON106" s="4166">
        <f t="shared" si="246"/>
        <v>43.109690297401713</v>
      </c>
      <c r="OO106" s="2525">
        <f t="shared" si="246"/>
        <v>38.5</v>
      </c>
      <c r="OP106" s="2525">
        <v>17</v>
      </c>
      <c r="OQ106" s="2525">
        <v>1.9856928829490417</v>
      </c>
      <c r="OR106" s="2525">
        <f t="shared" si="246"/>
        <v>15</v>
      </c>
      <c r="OS106" s="2525">
        <f t="shared" si="246"/>
        <v>33.432331884828209</v>
      </c>
      <c r="OT106" s="2525">
        <f t="shared" ref="OT106:AAN106" si="247">MEDIAN(OT$15:OT$91)</f>
        <v>39</v>
      </c>
      <c r="OU106" s="2525">
        <f t="shared" si="247"/>
        <v>125</v>
      </c>
      <c r="OV106" s="2525">
        <f t="shared" si="247"/>
        <v>160</v>
      </c>
      <c r="OW106" s="2525">
        <f t="shared" si="247"/>
        <v>93</v>
      </c>
      <c r="OX106" s="2525">
        <f t="shared" si="247"/>
        <v>75</v>
      </c>
      <c r="OY106" s="2525">
        <f t="shared" si="247"/>
        <v>20</v>
      </c>
      <c r="OZ106" s="2525">
        <f t="shared" si="247"/>
        <v>145</v>
      </c>
      <c r="PA106" s="2525">
        <f t="shared" si="247"/>
        <v>338</v>
      </c>
      <c r="PB106" s="2525">
        <f t="shared" si="247"/>
        <v>25</v>
      </c>
      <c r="PC106" s="2525">
        <f t="shared" si="247"/>
        <v>32</v>
      </c>
      <c r="PD106" s="2525">
        <f t="shared" si="247"/>
        <v>253</v>
      </c>
      <c r="PE106" s="2525">
        <f t="shared" si="247"/>
        <v>122</v>
      </c>
      <c r="PF106" s="2525">
        <f t="shared" si="247"/>
        <v>278</v>
      </c>
      <c r="PG106" s="2525">
        <f t="shared" si="247"/>
        <v>31</v>
      </c>
      <c r="PH106" s="2525">
        <f t="shared" si="247"/>
        <v>8</v>
      </c>
      <c r="PI106" s="2525">
        <f t="shared" si="247"/>
        <v>135</v>
      </c>
      <c r="PJ106" s="2525">
        <f t="shared" si="247"/>
        <v>113</v>
      </c>
      <c r="PK106" s="2525">
        <f t="shared" si="247"/>
        <v>159</v>
      </c>
      <c r="PL106" s="2525">
        <f t="shared" si="247"/>
        <v>544</v>
      </c>
      <c r="PM106" s="2525">
        <f t="shared" si="247"/>
        <v>24.25531914893617</v>
      </c>
      <c r="PN106" s="2525">
        <f t="shared" si="247"/>
        <v>39</v>
      </c>
      <c r="PO106" s="2525">
        <f t="shared" si="247"/>
        <v>32.640822445919895</v>
      </c>
      <c r="PP106" s="2525">
        <f t="shared" si="247"/>
        <v>39</v>
      </c>
      <c r="PQ106" s="2525">
        <f t="shared" si="247"/>
        <v>20.588235294117645</v>
      </c>
      <c r="PR106" s="2525">
        <f t="shared" si="247"/>
        <v>39</v>
      </c>
      <c r="PS106" s="2525">
        <f t="shared" si="247"/>
        <v>12.903225806451612</v>
      </c>
      <c r="PT106" s="2525">
        <f t="shared" si="247"/>
        <v>39</v>
      </c>
      <c r="PU106" s="2525">
        <f t="shared" si="247"/>
        <v>3.9656311962987441</v>
      </c>
      <c r="PV106" s="2525">
        <f t="shared" si="247"/>
        <v>39</v>
      </c>
      <c r="PW106" s="2525">
        <f t="shared" si="247"/>
        <v>28.795811518324609</v>
      </c>
      <c r="PX106" s="2525">
        <f t="shared" si="247"/>
        <v>39</v>
      </c>
      <c r="PY106" s="2525">
        <f t="shared" si="247"/>
        <v>69.833119383825419</v>
      </c>
      <c r="PZ106" s="2525">
        <f t="shared" si="247"/>
        <v>39</v>
      </c>
      <c r="QA106" s="2525">
        <f t="shared" si="247"/>
        <v>5.2336448598130847</v>
      </c>
      <c r="QB106" s="2525">
        <f t="shared" si="247"/>
        <v>39</v>
      </c>
      <c r="QC106" s="2525">
        <f t="shared" si="247"/>
        <v>7.1550255536626919</v>
      </c>
      <c r="QD106" s="2525">
        <f t="shared" si="247"/>
        <v>39</v>
      </c>
      <c r="QE106" s="2525">
        <f t="shared" si="247"/>
        <v>48.484848484848484</v>
      </c>
      <c r="QF106" s="2525">
        <f t="shared" si="247"/>
        <v>39</v>
      </c>
      <c r="QG106" s="2525">
        <f t="shared" si="247"/>
        <v>21.652421652421651</v>
      </c>
      <c r="QH106" s="2525">
        <f t="shared" si="247"/>
        <v>39</v>
      </c>
      <c r="QI106" s="2525">
        <f t="shared" si="247"/>
        <v>52.215954875100721</v>
      </c>
      <c r="QJ106" s="2525">
        <f t="shared" si="247"/>
        <v>39</v>
      </c>
      <c r="QK106" s="2525">
        <f t="shared" si="247"/>
        <v>6.1224489795918364</v>
      </c>
      <c r="QL106" s="2525">
        <f t="shared" si="247"/>
        <v>39</v>
      </c>
      <c r="QM106" s="2525">
        <f t="shared" si="247"/>
        <v>1.3605442176870748</v>
      </c>
      <c r="QN106" s="2525">
        <f t="shared" si="247"/>
        <v>39</v>
      </c>
      <c r="QO106" s="2525">
        <f t="shared" si="247"/>
        <v>27.432590855803046</v>
      </c>
      <c r="QP106" s="2525">
        <f t="shared" si="247"/>
        <v>39</v>
      </c>
      <c r="QQ106" s="2525">
        <f t="shared" si="247"/>
        <v>26.359600443951166</v>
      </c>
      <c r="QR106" s="2525">
        <f t="shared" si="247"/>
        <v>39</v>
      </c>
      <c r="QS106" s="2525">
        <f t="shared" si="247"/>
        <v>41.636141636141637</v>
      </c>
      <c r="QT106" s="2525">
        <f t="shared" si="247"/>
        <v>39</v>
      </c>
      <c r="QU106" s="2525">
        <f t="shared" si="247"/>
        <v>51</v>
      </c>
      <c r="QV106" s="2525">
        <f t="shared" si="247"/>
        <v>11</v>
      </c>
      <c r="QW106" s="2525">
        <f t="shared" si="247"/>
        <v>4</v>
      </c>
      <c r="QX106" s="2525">
        <f t="shared" si="247"/>
        <v>3</v>
      </c>
      <c r="QY106" s="2525">
        <f t="shared" si="247"/>
        <v>4</v>
      </c>
      <c r="QZ106" s="2525">
        <f t="shared" si="247"/>
        <v>7</v>
      </c>
      <c r="RA106" s="2525">
        <f t="shared" si="247"/>
        <v>19</v>
      </c>
      <c r="RB106" s="2525">
        <f t="shared" si="247"/>
        <v>3</v>
      </c>
      <c r="RC106" s="2525">
        <f t="shared" si="247"/>
        <v>3</v>
      </c>
      <c r="RD106" s="2525">
        <f t="shared" si="247"/>
        <v>58</v>
      </c>
      <c r="RE106" s="2525">
        <f t="shared" si="247"/>
        <v>15</v>
      </c>
      <c r="RF106" s="2525">
        <f t="shared" si="247"/>
        <v>40</v>
      </c>
      <c r="RG106" s="2525">
        <f t="shared" si="247"/>
        <v>0</v>
      </c>
      <c r="RH106" s="2525">
        <f t="shared" si="247"/>
        <v>8</v>
      </c>
      <c r="RI106" s="2525">
        <f t="shared" si="247"/>
        <v>19</v>
      </c>
      <c r="RJ106" s="2525">
        <f t="shared" si="247"/>
        <v>68</v>
      </c>
      <c r="RK106" s="2525">
        <f t="shared" si="247"/>
        <v>26.5</v>
      </c>
      <c r="RL106" s="2525">
        <f t="shared" si="247"/>
        <v>238</v>
      </c>
      <c r="RM106" s="2525">
        <f t="shared" si="247"/>
        <v>21.790344054376007</v>
      </c>
      <c r="RN106" s="2525">
        <f t="shared" si="247"/>
        <v>36.5</v>
      </c>
      <c r="RO106" s="2525">
        <f t="shared" si="247"/>
        <v>4.7904191616766472</v>
      </c>
      <c r="RP106" s="2525">
        <f t="shared" si="247"/>
        <v>36</v>
      </c>
      <c r="RQ106" s="2525">
        <f t="shared" si="247"/>
        <v>1.4834433633514981</v>
      </c>
      <c r="RR106" s="2525">
        <f t="shared" si="247"/>
        <v>36.5</v>
      </c>
      <c r="RS106" s="2525">
        <f t="shared" si="247"/>
        <v>1.1817211846929423</v>
      </c>
      <c r="RT106" s="2525">
        <f t="shared" si="247"/>
        <v>36.5</v>
      </c>
      <c r="RU106" s="2525">
        <f t="shared" si="247"/>
        <v>1.7082897648517861</v>
      </c>
      <c r="RV106" s="2525">
        <f t="shared" si="247"/>
        <v>36.5</v>
      </c>
      <c r="RW106" s="2525">
        <f t="shared" si="247"/>
        <v>3.2693614623690888</v>
      </c>
      <c r="RX106" s="2525">
        <f t="shared" si="247"/>
        <v>36.5</v>
      </c>
      <c r="RY106" s="2525">
        <f t="shared" si="247"/>
        <v>9.5506371562709589</v>
      </c>
      <c r="RZ106" s="2525">
        <f t="shared" si="247"/>
        <v>36.5</v>
      </c>
      <c r="SA106" s="2525">
        <f t="shared" si="247"/>
        <v>1.2324089149753987</v>
      </c>
      <c r="SB106" s="2525">
        <f t="shared" si="247"/>
        <v>36.5</v>
      </c>
      <c r="SC106" s="2525">
        <f t="shared" si="247"/>
        <v>1.5877016129032258</v>
      </c>
      <c r="SD106" s="2525">
        <f t="shared" si="247"/>
        <v>36.5</v>
      </c>
      <c r="SE106" s="2525">
        <f t="shared" si="247"/>
        <v>29.077535313941539</v>
      </c>
      <c r="SF106" s="2525">
        <f t="shared" si="247"/>
        <v>36.5</v>
      </c>
      <c r="SG106" s="2525">
        <f t="shared" si="247"/>
        <v>6.4725837519536942</v>
      </c>
      <c r="SH106" s="2525">
        <f t="shared" si="247"/>
        <v>36.5</v>
      </c>
      <c r="SI106" s="2525">
        <f t="shared" si="247"/>
        <v>18.847639410973549</v>
      </c>
      <c r="SJ106" s="2525">
        <f t="shared" si="247"/>
        <v>36.5</v>
      </c>
      <c r="SK106" s="2525">
        <f t="shared" si="247"/>
        <v>0.29673590504451042</v>
      </c>
      <c r="SL106" s="2525">
        <f t="shared" si="247"/>
        <v>36</v>
      </c>
      <c r="SM106" s="2525">
        <f t="shared" si="247"/>
        <v>2.9542677605166698</v>
      </c>
      <c r="SN106" s="2525">
        <f t="shared" si="247"/>
        <v>36</v>
      </c>
      <c r="SO106" s="2525">
        <f t="shared" si="247"/>
        <v>8.2310990679808249</v>
      </c>
      <c r="SP106" s="2525">
        <f t="shared" si="247"/>
        <v>36.5</v>
      </c>
      <c r="SQ106" s="2525">
        <f t="shared" si="247"/>
        <v>39.148346207169737</v>
      </c>
      <c r="SR106" s="2525">
        <f t="shared" si="247"/>
        <v>36.5</v>
      </c>
      <c r="SS106" s="2525">
        <f t="shared" si="247"/>
        <v>18.382352941176471</v>
      </c>
      <c r="ST106" s="2525">
        <f t="shared" si="247"/>
        <v>36</v>
      </c>
      <c r="SU106" s="1242"/>
      <c r="SV106" s="1220"/>
      <c r="SW106" s="1220">
        <f t="shared" si="247"/>
        <v>83</v>
      </c>
      <c r="SX106" s="1220">
        <f t="shared" si="247"/>
        <v>25.423042763405483</v>
      </c>
      <c r="SY106" s="1220">
        <f t="shared" si="247"/>
        <v>37.5</v>
      </c>
      <c r="SZ106" s="1220">
        <f t="shared" si="247"/>
        <v>4.5</v>
      </c>
      <c r="TA106" s="1220"/>
      <c r="TB106" s="1220">
        <f t="shared" si="247"/>
        <v>1.6749583034453015</v>
      </c>
      <c r="TC106" s="1220">
        <f t="shared" si="247"/>
        <v>37.5</v>
      </c>
      <c r="TD106" s="1220">
        <f t="shared" si="247"/>
        <v>4.5</v>
      </c>
      <c r="TE106" s="1220"/>
      <c r="TF106" s="1220">
        <f t="shared" si="247"/>
        <v>1.473115639577707</v>
      </c>
      <c r="TG106" s="1220">
        <f t="shared" si="247"/>
        <v>36</v>
      </c>
      <c r="TH106" s="1220">
        <f t="shared" si="247"/>
        <v>0</v>
      </c>
      <c r="TI106" s="1220"/>
      <c r="TJ106" s="1220">
        <f t="shared" si="247"/>
        <v>0</v>
      </c>
      <c r="TK106" s="1220">
        <f t="shared" si="247"/>
        <v>6</v>
      </c>
      <c r="TL106" s="1220">
        <f t="shared" si="247"/>
        <v>0</v>
      </c>
      <c r="TM106" s="1220"/>
      <c r="TN106" s="1220">
        <f t="shared" si="247"/>
        <v>0</v>
      </c>
      <c r="TO106" s="1220">
        <f t="shared" si="247"/>
        <v>11</v>
      </c>
      <c r="TP106" s="1220">
        <f t="shared" si="247"/>
        <v>0</v>
      </c>
      <c r="TQ106" s="1220"/>
      <c r="TR106" s="1220">
        <f t="shared" si="247"/>
        <v>0</v>
      </c>
      <c r="TS106" s="1220">
        <f t="shared" si="247"/>
        <v>5</v>
      </c>
      <c r="TT106" s="1220">
        <f t="shared" si="247"/>
        <v>0</v>
      </c>
      <c r="TU106" s="1220"/>
      <c r="TV106" s="1220">
        <f t="shared" si="247"/>
        <v>0</v>
      </c>
      <c r="TW106" s="1220">
        <f t="shared" si="247"/>
        <v>2</v>
      </c>
      <c r="TX106" s="1220">
        <f t="shared" si="247"/>
        <v>17</v>
      </c>
      <c r="TY106" s="1220"/>
      <c r="TZ106" s="1220">
        <f t="shared" si="247"/>
        <v>6.9605658073520695</v>
      </c>
      <c r="UA106" s="1220">
        <f t="shared" si="247"/>
        <v>37.5</v>
      </c>
      <c r="UB106" s="1220">
        <f t="shared" si="247"/>
        <v>26</v>
      </c>
      <c r="UC106" s="1220"/>
      <c r="UD106" s="1220">
        <f t="shared" si="247"/>
        <v>6.6237645097980318</v>
      </c>
      <c r="UE106" s="1220">
        <f t="shared" si="247"/>
        <v>36.5</v>
      </c>
      <c r="UF106" s="1220">
        <f t="shared" si="247"/>
        <v>0</v>
      </c>
      <c r="UG106" s="1220"/>
      <c r="UH106" s="1220">
        <f t="shared" si="247"/>
        <v>0</v>
      </c>
      <c r="UI106" s="1220">
        <f t="shared" si="247"/>
        <v>14</v>
      </c>
      <c r="UJ106" s="1220">
        <f t="shared" si="247"/>
        <v>0</v>
      </c>
      <c r="UK106" s="1220"/>
      <c r="UL106" s="1220">
        <f t="shared" si="247"/>
        <v>0</v>
      </c>
      <c r="UM106" s="1220">
        <f t="shared" si="247"/>
        <v>22</v>
      </c>
      <c r="UN106" s="1220">
        <f t="shared" si="247"/>
        <v>0</v>
      </c>
      <c r="UO106" s="1220"/>
      <c r="UP106" s="1220">
        <f t="shared" si="247"/>
        <v>0</v>
      </c>
      <c r="UQ106" s="1220">
        <f t="shared" si="247"/>
        <v>3</v>
      </c>
      <c r="UR106" s="1220">
        <f t="shared" si="247"/>
        <v>0</v>
      </c>
      <c r="US106" s="1220"/>
      <c r="UT106" s="1220">
        <f t="shared" si="247"/>
        <v>0</v>
      </c>
      <c r="UU106" s="1220">
        <f t="shared" si="247"/>
        <v>12</v>
      </c>
      <c r="UV106" s="1220">
        <f t="shared" si="247"/>
        <v>0</v>
      </c>
      <c r="UW106" s="1220"/>
      <c r="UX106" s="1220">
        <f t="shared" si="247"/>
        <v>0</v>
      </c>
      <c r="UY106" s="1220">
        <f t="shared" si="247"/>
        <v>26</v>
      </c>
      <c r="UZ106" s="1220">
        <f t="shared" si="247"/>
        <v>0</v>
      </c>
      <c r="VA106" s="1220"/>
      <c r="VB106" s="1220">
        <f t="shared" si="247"/>
        <v>0</v>
      </c>
      <c r="VC106" s="1220">
        <f t="shared" si="247"/>
        <v>4</v>
      </c>
      <c r="VD106" s="2442">
        <f t="shared" si="247"/>
        <v>0</v>
      </c>
      <c r="VE106" s="1511">
        <f t="shared" si="247"/>
        <v>0</v>
      </c>
      <c r="VF106" s="1511">
        <f t="shared" si="247"/>
        <v>0</v>
      </c>
      <c r="VG106" s="1511"/>
      <c r="VH106" s="1511">
        <f t="shared" si="247"/>
        <v>0</v>
      </c>
      <c r="VI106" s="1511">
        <f t="shared" si="247"/>
        <v>0</v>
      </c>
      <c r="VJ106" s="1511">
        <f t="shared" si="247"/>
        <v>0</v>
      </c>
      <c r="VK106" s="1511"/>
      <c r="VL106" s="1511">
        <f t="shared" si="247"/>
        <v>0</v>
      </c>
      <c r="VM106" s="1511">
        <f t="shared" si="247"/>
        <v>0</v>
      </c>
      <c r="VN106" s="1511">
        <f t="shared" si="247"/>
        <v>0</v>
      </c>
      <c r="VO106" s="1511"/>
      <c r="VP106" s="1511">
        <f t="shared" si="247"/>
        <v>0</v>
      </c>
      <c r="VQ106" s="1511">
        <f t="shared" si="247"/>
        <v>0</v>
      </c>
      <c r="VR106" s="1511">
        <f t="shared" si="247"/>
        <v>0</v>
      </c>
      <c r="VS106" s="1511"/>
      <c r="VT106" s="1511">
        <f t="shared" si="247"/>
        <v>0</v>
      </c>
      <c r="VU106" s="1511">
        <f t="shared" si="247"/>
        <v>0</v>
      </c>
      <c r="VV106" s="1511">
        <f t="shared" si="247"/>
        <v>0</v>
      </c>
      <c r="VW106" s="1511"/>
      <c r="VX106" s="1511">
        <f t="shared" si="247"/>
        <v>1</v>
      </c>
      <c r="VY106" s="1511">
        <f t="shared" si="247"/>
        <v>0</v>
      </c>
      <c r="VZ106" s="1511">
        <f t="shared" si="247"/>
        <v>0</v>
      </c>
      <c r="WA106" s="1511"/>
      <c r="WB106" s="1511">
        <f t="shared" si="247"/>
        <v>0</v>
      </c>
      <c r="WC106" s="1511">
        <f t="shared" si="247"/>
        <v>0</v>
      </c>
      <c r="WD106" s="1511">
        <f t="shared" si="247"/>
        <v>0</v>
      </c>
      <c r="WE106" s="1511"/>
      <c r="WF106" s="1511">
        <f t="shared" si="247"/>
        <v>0</v>
      </c>
      <c r="WG106" s="1511">
        <f t="shared" si="247"/>
        <v>0</v>
      </c>
      <c r="WH106" s="1511">
        <f t="shared" si="247"/>
        <v>0</v>
      </c>
      <c r="WI106" s="1511"/>
      <c r="WJ106" s="1511">
        <f t="shared" si="247"/>
        <v>0</v>
      </c>
      <c r="WK106" s="1511">
        <f t="shared" si="247"/>
        <v>0</v>
      </c>
      <c r="WL106" s="1511">
        <f t="shared" si="247"/>
        <v>0</v>
      </c>
      <c r="WM106" s="1511"/>
      <c r="WN106" s="1511">
        <f t="shared" si="247"/>
        <v>0</v>
      </c>
      <c r="WO106" s="1511">
        <f t="shared" si="247"/>
        <v>0</v>
      </c>
      <c r="WP106" s="1511">
        <f t="shared" si="247"/>
        <v>0</v>
      </c>
      <c r="WQ106" s="1511"/>
      <c r="WR106" s="1511">
        <f t="shared" si="247"/>
        <v>0</v>
      </c>
      <c r="WS106" s="1511">
        <f t="shared" si="247"/>
        <v>0</v>
      </c>
      <c r="WT106" s="1511">
        <f t="shared" si="247"/>
        <v>0</v>
      </c>
      <c r="WU106" s="1511"/>
      <c r="WV106" s="2150"/>
      <c r="WW106" s="985">
        <f t="shared" si="247"/>
        <v>13.277310924369749</v>
      </c>
      <c r="WX106" s="985">
        <f t="shared" si="247"/>
        <v>12.5</v>
      </c>
      <c r="WY106" s="985">
        <f t="shared" si="247"/>
        <v>13.346055979643765</v>
      </c>
      <c r="WZ106" s="985">
        <f t="shared" si="247"/>
        <v>12.698412698412698</v>
      </c>
      <c r="XA106" s="985">
        <f t="shared" si="247"/>
        <v>12.5</v>
      </c>
      <c r="XB106" s="985">
        <f t="shared" si="247"/>
        <v>12.670807453416149</v>
      </c>
      <c r="XC106" s="985">
        <f t="shared" si="247"/>
        <v>14.583333333333334</v>
      </c>
      <c r="XD106" s="985">
        <f t="shared" ref="XD106:YO106" si="248">MEDIAN(XD$15:XD$91)</f>
        <v>38</v>
      </c>
      <c r="XE106" s="985">
        <f t="shared" si="248"/>
        <v>13.051146384479717</v>
      </c>
      <c r="XF106" s="985">
        <f t="shared" si="248"/>
        <v>12.5</v>
      </c>
      <c r="XG106" s="985">
        <f t="shared" si="248"/>
        <v>39</v>
      </c>
      <c r="XH106" s="985">
        <f t="shared" si="248"/>
        <v>9.0303680475325958</v>
      </c>
      <c r="XI106" s="985">
        <f t="shared" si="248"/>
        <v>9.8408125319991733</v>
      </c>
      <c r="XJ106" s="985">
        <f t="shared" si="248"/>
        <v>10.211267605633804</v>
      </c>
      <c r="XK106" s="985">
        <f t="shared" si="248"/>
        <v>11.574355853114223</v>
      </c>
      <c r="XL106" s="985">
        <f t="shared" si="248"/>
        <v>12.261036368144271</v>
      </c>
      <c r="XM106" s="985">
        <f t="shared" si="248"/>
        <v>13.059345992030806</v>
      </c>
      <c r="XN106" s="985">
        <f t="shared" si="248"/>
        <v>12.969266949780257</v>
      </c>
      <c r="XO106" s="985">
        <f t="shared" si="248"/>
        <v>35.5</v>
      </c>
      <c r="XP106" s="985">
        <f t="shared" si="248"/>
        <v>10</v>
      </c>
      <c r="XQ106" s="985">
        <f t="shared" si="248"/>
        <v>11.475409836065573</v>
      </c>
      <c r="XR106" s="985">
        <f t="shared" si="248"/>
        <v>39</v>
      </c>
      <c r="XS106" s="985">
        <f t="shared" si="248"/>
        <v>27.083333333333332</v>
      </c>
      <c r="XT106" s="985">
        <f t="shared" si="248"/>
        <v>38</v>
      </c>
      <c r="XU106" s="985">
        <f t="shared" si="248"/>
        <v>23.668639053254438</v>
      </c>
      <c r="XV106" s="985">
        <f t="shared" si="248"/>
        <v>25</v>
      </c>
      <c r="XW106" s="985">
        <f t="shared" si="248"/>
        <v>38</v>
      </c>
      <c r="XX106" s="985">
        <f t="shared" si="248"/>
        <v>68.897637795275585</v>
      </c>
      <c r="XY106" s="985">
        <f t="shared" si="248"/>
        <v>66.129032258064512</v>
      </c>
      <c r="XZ106" s="985">
        <f t="shared" si="248"/>
        <v>39</v>
      </c>
      <c r="YA106" s="985">
        <f t="shared" si="248"/>
        <v>70.543302850995161</v>
      </c>
      <c r="YB106" s="985">
        <f t="shared" si="248"/>
        <v>69.491525423728817</v>
      </c>
      <c r="YC106" s="985">
        <f t="shared" si="248"/>
        <v>39</v>
      </c>
      <c r="YD106" s="985">
        <f t="shared" si="248"/>
        <v>3.2882011605415857</v>
      </c>
      <c r="YE106" s="985">
        <f t="shared" si="248"/>
        <v>3.6252786154451293</v>
      </c>
      <c r="YF106" s="985">
        <f t="shared" si="248"/>
        <v>32.5</v>
      </c>
      <c r="YG106" s="985">
        <f t="shared" si="248"/>
        <v>2.5641025641025639</v>
      </c>
      <c r="YH106" s="985">
        <f t="shared" si="248"/>
        <v>2.8089395267309376</v>
      </c>
      <c r="YI106" s="985">
        <f t="shared" si="248"/>
        <v>36</v>
      </c>
      <c r="YJ106" s="985">
        <f t="shared" si="248"/>
        <v>1.799104493715272</v>
      </c>
      <c r="YK106" s="985">
        <f t="shared" si="248"/>
        <v>1.731435167372066</v>
      </c>
      <c r="YL106" s="985">
        <f t="shared" si="248"/>
        <v>28</v>
      </c>
      <c r="YM106" s="985">
        <f t="shared" si="248"/>
        <v>1.6816822882999354</v>
      </c>
      <c r="YN106" s="985">
        <f t="shared" si="248"/>
        <v>1.5656390387915688</v>
      </c>
      <c r="YO106" s="985">
        <f t="shared" si="248"/>
        <v>37.5</v>
      </c>
      <c r="YP106" s="985">
        <f t="shared" si="247"/>
        <v>0</v>
      </c>
      <c r="YQ106" s="985">
        <f t="shared" si="247"/>
        <v>0</v>
      </c>
      <c r="YR106" s="985">
        <f t="shared" si="247"/>
        <v>37</v>
      </c>
      <c r="YS106" s="985">
        <f t="shared" si="247"/>
        <v>0</v>
      </c>
      <c r="YT106" s="985">
        <f t="shared" si="247"/>
        <v>0</v>
      </c>
      <c r="YU106" s="985">
        <f t="shared" si="247"/>
        <v>24</v>
      </c>
      <c r="YV106" s="2320">
        <f t="shared" si="247"/>
        <v>141</v>
      </c>
      <c r="YW106" s="2593">
        <f t="shared" si="247"/>
        <v>42.25352112676056</v>
      </c>
      <c r="YX106" s="2405">
        <f t="shared" si="247"/>
        <v>39</v>
      </c>
      <c r="YY106" s="3822"/>
      <c r="YZ106" s="3816"/>
      <c r="ZA106" s="3619"/>
      <c r="ZB106" s="2525">
        <f t="shared" si="247"/>
        <v>99</v>
      </c>
      <c r="ZC106" s="2405">
        <f t="shared" si="247"/>
        <v>77.600000000000009</v>
      </c>
      <c r="ZD106" s="2405">
        <f t="shared" si="247"/>
        <v>39</v>
      </c>
      <c r="ZE106" s="2525">
        <f t="shared" si="247"/>
        <v>134</v>
      </c>
      <c r="ZF106" s="2405">
        <f t="shared" si="247"/>
        <v>38.390092879256969</v>
      </c>
      <c r="ZG106" s="2405">
        <f t="shared" si="247"/>
        <v>39</v>
      </c>
      <c r="ZH106" s="2525">
        <f t="shared" si="247"/>
        <v>0</v>
      </c>
      <c r="ZI106" s="2525">
        <f t="shared" si="247"/>
        <v>0</v>
      </c>
      <c r="ZJ106" s="2525">
        <f t="shared" si="247"/>
        <v>25</v>
      </c>
      <c r="ZK106" s="2525" t="e">
        <f t="shared" si="247"/>
        <v>#NUM!</v>
      </c>
      <c r="ZL106" s="2525">
        <f t="shared" si="247"/>
        <v>79.742173112338861</v>
      </c>
      <c r="ZM106" s="2525">
        <f t="shared" si="247"/>
        <v>86.18421052631578</v>
      </c>
      <c r="ZN106" s="2405">
        <f t="shared" si="247"/>
        <v>39</v>
      </c>
      <c r="ZO106" s="2405">
        <f t="shared" si="247"/>
        <v>666</v>
      </c>
      <c r="ZP106" s="2525">
        <f t="shared" si="247"/>
        <v>55.167498218104058</v>
      </c>
      <c r="ZQ106" s="2525">
        <f t="shared" si="247"/>
        <v>66.483516483516482</v>
      </c>
      <c r="ZR106" s="2405">
        <f t="shared" si="247"/>
        <v>39</v>
      </c>
      <c r="ZS106" s="2405">
        <f t="shared" si="247"/>
        <v>281</v>
      </c>
      <c r="ZT106" s="3619">
        <f t="shared" si="247"/>
        <v>70.036764705882348</v>
      </c>
      <c r="ZU106" s="3619">
        <f t="shared" si="247"/>
        <v>81.742738589211612</v>
      </c>
      <c r="ZV106" s="3619">
        <f t="shared" si="247"/>
        <v>35</v>
      </c>
      <c r="ZW106" s="3619">
        <f t="shared" si="247"/>
        <v>95</v>
      </c>
      <c r="ZX106" s="3619">
        <f t="shared" si="247"/>
        <v>53.229398663697104</v>
      </c>
      <c r="ZY106" s="3619">
        <f t="shared" si="247"/>
        <v>62.857142857142854</v>
      </c>
      <c r="ZZ106" s="3619">
        <f t="shared" si="247"/>
        <v>39</v>
      </c>
      <c r="AAA106" s="3619">
        <f t="shared" si="247"/>
        <v>104</v>
      </c>
      <c r="AAB106" s="3619">
        <f t="shared" si="247"/>
        <v>42.477876106194692</v>
      </c>
      <c r="AAC106" s="3619">
        <f>MEDIAN(AAC$15:AAC$91)</f>
        <v>59.340659340659343</v>
      </c>
      <c r="AAD106" s="3619">
        <f>MEDIAN(AAD$15:AAD$91)</f>
        <v>39</v>
      </c>
      <c r="AAE106" s="3619">
        <f>MEDIAN(AAE$15:AAE$91)</f>
        <v>72</v>
      </c>
      <c r="AAF106" s="2405">
        <f t="shared" ref="AAF106" si="249">MEDIAN(AAF$15:AAF$91)</f>
        <v>94.440796673232654</v>
      </c>
      <c r="AAG106" s="2405">
        <f t="shared" si="247"/>
        <v>99.551282051282058</v>
      </c>
      <c r="AAH106" s="2405">
        <f t="shared" si="247"/>
        <v>35</v>
      </c>
      <c r="AAI106" s="2405">
        <f t="shared" si="247"/>
        <v>265</v>
      </c>
      <c r="AAJ106" s="2525">
        <f t="shared" si="247"/>
        <v>276.89999999999998</v>
      </c>
      <c r="AAK106" s="2405">
        <f t="shared" si="247"/>
        <v>39</v>
      </c>
      <c r="AAL106" s="2525">
        <f t="shared" si="247"/>
        <v>871.9</v>
      </c>
      <c r="AAM106" s="2405">
        <f t="shared" si="247"/>
        <v>38</v>
      </c>
      <c r="AAN106" s="985">
        <f t="shared" si="247"/>
        <v>0</v>
      </c>
      <c r="AAO106" s="988">
        <f t="shared" ref="AAO106:ACZ106" si="250">MEDIAN(AAO$15:AAO$91)</f>
        <v>31</v>
      </c>
      <c r="AAP106" s="985">
        <f t="shared" si="250"/>
        <v>0</v>
      </c>
      <c r="AAQ106" s="988">
        <f t="shared" si="250"/>
        <v>12</v>
      </c>
      <c r="AAR106" s="985">
        <f t="shared" si="250"/>
        <v>0</v>
      </c>
      <c r="AAS106" s="988">
        <f t="shared" si="250"/>
        <v>30</v>
      </c>
      <c r="AAT106" s="985">
        <f t="shared" si="250"/>
        <v>267.74</v>
      </c>
      <c r="AAU106" s="988">
        <f t="shared" si="250"/>
        <v>39</v>
      </c>
      <c r="AAV106" s="985">
        <f t="shared" si="250"/>
        <v>0</v>
      </c>
      <c r="AAW106" s="988">
        <f t="shared" si="250"/>
        <v>24</v>
      </c>
      <c r="AAX106" s="985">
        <f t="shared" si="250"/>
        <v>0</v>
      </c>
      <c r="AAY106" s="988">
        <f t="shared" si="250"/>
        <v>32</v>
      </c>
      <c r="AAZ106" s="985">
        <f t="shared" si="250"/>
        <v>5874.5</v>
      </c>
      <c r="ABA106" s="985">
        <f t="shared" si="250"/>
        <v>39</v>
      </c>
      <c r="ABB106" s="985">
        <f t="shared" si="250"/>
        <v>1053.5999999999999</v>
      </c>
      <c r="ABC106" s="985">
        <f t="shared" si="250"/>
        <v>39</v>
      </c>
      <c r="ABD106" s="985">
        <f t="shared" si="250"/>
        <v>538.9</v>
      </c>
      <c r="ABE106" s="985">
        <f t="shared" si="250"/>
        <v>39</v>
      </c>
      <c r="ABF106" s="985">
        <f t="shared" si="250"/>
        <v>435.5</v>
      </c>
      <c r="ABG106" s="985">
        <f t="shared" si="250"/>
        <v>39</v>
      </c>
      <c r="ABH106" s="985">
        <f t="shared" si="250"/>
        <v>0</v>
      </c>
      <c r="ABI106" s="985">
        <f t="shared" si="250"/>
        <v>2</v>
      </c>
      <c r="ABJ106" s="985">
        <f t="shared" si="250"/>
        <v>0</v>
      </c>
      <c r="ABK106" s="985">
        <f t="shared" si="250"/>
        <v>1</v>
      </c>
      <c r="ABL106" s="985">
        <f t="shared" si="250"/>
        <v>0</v>
      </c>
      <c r="ABM106" s="985">
        <f t="shared" si="250"/>
        <v>38</v>
      </c>
      <c r="ABN106" s="985">
        <f t="shared" si="250"/>
        <v>0</v>
      </c>
      <c r="ABO106" s="985">
        <f t="shared" si="250"/>
        <v>39</v>
      </c>
      <c r="ABP106" s="985">
        <f t="shared" si="250"/>
        <v>5</v>
      </c>
      <c r="ABQ106" s="985" t="e">
        <f t="shared" si="250"/>
        <v>#NUM!</v>
      </c>
      <c r="ABR106" s="985">
        <f t="shared" si="250"/>
        <v>5</v>
      </c>
      <c r="ABS106" s="985" t="e">
        <f t="shared" si="250"/>
        <v>#NUM!</v>
      </c>
      <c r="ABT106" s="985">
        <f t="shared" si="250"/>
        <v>5</v>
      </c>
      <c r="ABU106" s="985" t="e">
        <f t="shared" si="250"/>
        <v>#NUM!</v>
      </c>
      <c r="ABV106" s="985">
        <f t="shared" si="250"/>
        <v>5</v>
      </c>
      <c r="ABW106" s="985" t="e">
        <f t="shared" si="250"/>
        <v>#NUM!</v>
      </c>
      <c r="ABX106" s="985">
        <f t="shared" si="250"/>
        <v>0</v>
      </c>
      <c r="ABY106" s="985" t="e">
        <f t="shared" si="250"/>
        <v>#NUM!</v>
      </c>
      <c r="ABZ106" s="985">
        <f t="shared" si="250"/>
        <v>20</v>
      </c>
      <c r="ACA106" s="988">
        <f t="shared" si="250"/>
        <v>23</v>
      </c>
      <c r="ACB106" s="985">
        <f t="shared" si="250"/>
        <v>5</v>
      </c>
      <c r="ACC106" s="985" t="e">
        <f t="shared" si="250"/>
        <v>#NUM!</v>
      </c>
      <c r="ACD106" s="985">
        <f t="shared" si="250"/>
        <v>5</v>
      </c>
      <c r="ACE106" s="985" t="e">
        <f t="shared" si="250"/>
        <v>#NUM!</v>
      </c>
      <c r="ACF106" s="985">
        <f t="shared" si="250"/>
        <v>5</v>
      </c>
      <c r="ACG106" s="985" t="e">
        <f t="shared" si="250"/>
        <v>#NUM!</v>
      </c>
      <c r="ACH106" s="985">
        <f t="shared" si="250"/>
        <v>0</v>
      </c>
      <c r="ACI106" s="985" t="e">
        <f t="shared" si="250"/>
        <v>#NUM!</v>
      </c>
      <c r="ACJ106" s="985">
        <f t="shared" si="250"/>
        <v>15</v>
      </c>
      <c r="ACK106" s="988">
        <f t="shared" si="250"/>
        <v>29</v>
      </c>
      <c r="ACL106" s="1193">
        <f t="shared" si="250"/>
        <v>5</v>
      </c>
      <c r="ACM106" s="1193" t="e">
        <f t="shared" si="250"/>
        <v>#NUM!</v>
      </c>
      <c r="ACN106" s="1193">
        <f t="shared" si="250"/>
        <v>5</v>
      </c>
      <c r="ACO106" s="1193" t="e">
        <f t="shared" si="250"/>
        <v>#NUM!</v>
      </c>
      <c r="ACP106" s="1193">
        <f t="shared" si="250"/>
        <v>0</v>
      </c>
      <c r="ACQ106" s="1193" t="e">
        <f t="shared" si="250"/>
        <v>#NUM!</v>
      </c>
      <c r="ACR106" s="1193">
        <f t="shared" si="250"/>
        <v>10</v>
      </c>
      <c r="ACS106" s="1193">
        <f t="shared" si="250"/>
        <v>28</v>
      </c>
      <c r="ACT106" s="985">
        <f t="shared" si="250"/>
        <v>10</v>
      </c>
      <c r="ACU106" s="985" t="e">
        <f t="shared" si="250"/>
        <v>#NUM!</v>
      </c>
      <c r="ACV106" s="985">
        <f t="shared" si="250"/>
        <v>10</v>
      </c>
      <c r="ACW106" s="985" t="e">
        <f t="shared" si="250"/>
        <v>#NUM!</v>
      </c>
      <c r="ACX106" s="985">
        <f t="shared" si="250"/>
        <v>10</v>
      </c>
      <c r="ACY106" s="985" t="e">
        <f t="shared" si="250"/>
        <v>#NUM!</v>
      </c>
      <c r="ACZ106" s="985">
        <f t="shared" si="250"/>
        <v>0</v>
      </c>
      <c r="ADA106" s="985" t="e">
        <f t="shared" ref="ADA106:AFR106" si="251">MEDIAN(ADA$15:ADA$91)</f>
        <v>#NUM!</v>
      </c>
      <c r="ADB106" s="985">
        <f t="shared" si="251"/>
        <v>30</v>
      </c>
      <c r="ADC106" s="988">
        <f t="shared" si="251"/>
        <v>33</v>
      </c>
      <c r="ADD106" s="985">
        <f t="shared" si="251"/>
        <v>10</v>
      </c>
      <c r="ADE106" s="985">
        <f t="shared" si="251"/>
        <v>10</v>
      </c>
      <c r="ADF106" s="985">
        <f t="shared" si="251"/>
        <v>10</v>
      </c>
      <c r="ADG106" s="985">
        <f t="shared" si="251"/>
        <v>10</v>
      </c>
      <c r="ADH106" s="985">
        <f t="shared" si="251"/>
        <v>30</v>
      </c>
      <c r="ADI106" s="988">
        <f t="shared" si="251"/>
        <v>36</v>
      </c>
      <c r="ADJ106" s="985">
        <f t="shared" si="251"/>
        <v>5</v>
      </c>
      <c r="ADK106" s="985" t="e">
        <f t="shared" si="251"/>
        <v>#NUM!</v>
      </c>
      <c r="ADL106" s="985">
        <f t="shared" si="251"/>
        <v>5</v>
      </c>
      <c r="ADM106" s="985" t="e">
        <f t="shared" si="251"/>
        <v>#NUM!</v>
      </c>
      <c r="ADN106" s="985">
        <f t="shared" si="251"/>
        <v>5</v>
      </c>
      <c r="ADO106" s="985" t="e">
        <f t="shared" si="251"/>
        <v>#NUM!</v>
      </c>
      <c r="ADP106" s="985">
        <f t="shared" si="251"/>
        <v>5</v>
      </c>
      <c r="ADQ106" s="985" t="e">
        <f t="shared" si="251"/>
        <v>#NUM!</v>
      </c>
      <c r="ADR106" s="985">
        <f t="shared" si="251"/>
        <v>20</v>
      </c>
      <c r="ADS106" s="988">
        <f t="shared" si="251"/>
        <v>1</v>
      </c>
      <c r="ADT106" s="985">
        <f t="shared" si="251"/>
        <v>10</v>
      </c>
      <c r="ADU106" s="985">
        <f t="shared" si="251"/>
        <v>10</v>
      </c>
      <c r="ADV106" s="985">
        <f t="shared" si="251"/>
        <v>0</v>
      </c>
      <c r="ADW106" s="985">
        <f t="shared" si="251"/>
        <v>0</v>
      </c>
      <c r="ADX106" s="985">
        <f t="shared" si="251"/>
        <v>20</v>
      </c>
      <c r="ADY106" s="988">
        <f t="shared" si="251"/>
        <v>38</v>
      </c>
      <c r="ADZ106" s="2771">
        <f t="shared" si="251"/>
        <v>0</v>
      </c>
      <c r="AEA106" s="985">
        <f t="shared" si="251"/>
        <v>0</v>
      </c>
      <c r="AEB106" s="985">
        <f t="shared" si="251"/>
        <v>23</v>
      </c>
      <c r="AEC106" s="988">
        <f t="shared" si="251"/>
        <v>1</v>
      </c>
      <c r="AED106" s="985">
        <f t="shared" si="251"/>
        <v>14.22889111664457</v>
      </c>
      <c r="AEE106" s="985">
        <f t="shared" si="251"/>
        <v>39</v>
      </c>
      <c r="AEF106" s="988">
        <f t="shared" si="251"/>
        <v>1</v>
      </c>
      <c r="AEG106" s="985">
        <f t="shared" si="251"/>
        <v>3.9950461427829493</v>
      </c>
      <c r="AEH106" s="985">
        <f t="shared" si="251"/>
        <v>39</v>
      </c>
      <c r="AEI106" s="985">
        <f t="shared" si="251"/>
        <v>2</v>
      </c>
      <c r="AEJ106" s="985">
        <f t="shared" si="251"/>
        <v>37.842951750236516</v>
      </c>
      <c r="AEK106" s="985">
        <f t="shared" si="251"/>
        <v>39</v>
      </c>
      <c r="AEL106" s="988">
        <f t="shared" si="251"/>
        <v>1</v>
      </c>
      <c r="AEM106" s="985">
        <f t="shared" si="251"/>
        <v>5.9784895363655313</v>
      </c>
      <c r="AEN106" s="985">
        <f t="shared" si="251"/>
        <v>38.5</v>
      </c>
      <c r="AEO106" s="985">
        <f t="shared" si="251"/>
        <v>3</v>
      </c>
      <c r="AEP106" s="2525">
        <f t="shared" si="251"/>
        <v>32</v>
      </c>
      <c r="AEQ106" s="2525">
        <f t="shared" si="251"/>
        <v>39</v>
      </c>
      <c r="AER106" s="2525">
        <f t="shared" si="251"/>
        <v>2</v>
      </c>
      <c r="AES106" s="2525">
        <f t="shared" si="251"/>
        <v>25.2</v>
      </c>
      <c r="AET106" s="2525">
        <f t="shared" si="251"/>
        <v>38</v>
      </c>
      <c r="AEU106" s="2405">
        <f t="shared" si="251"/>
        <v>1</v>
      </c>
      <c r="AEV106" s="2405">
        <f t="shared" si="251"/>
        <v>3.8</v>
      </c>
      <c r="AEW106" s="2525">
        <f t="shared" si="251"/>
        <v>39</v>
      </c>
      <c r="AEX106" s="2405">
        <f t="shared" si="251"/>
        <v>0.13600000000000001</v>
      </c>
      <c r="AEY106" s="2525">
        <f t="shared" si="251"/>
        <v>39</v>
      </c>
      <c r="AEZ106" s="2405">
        <f t="shared" si="251"/>
        <v>5.5E-2</v>
      </c>
      <c r="AFA106" s="2525">
        <f t="shared" si="251"/>
        <v>38</v>
      </c>
      <c r="AFB106" s="2405">
        <f t="shared" si="251"/>
        <v>3.1E-2</v>
      </c>
      <c r="AFC106" s="2525">
        <f t="shared" si="251"/>
        <v>39</v>
      </c>
      <c r="AFD106" s="2405">
        <f t="shared" si="251"/>
        <v>7.0000000000000001E-3</v>
      </c>
      <c r="AFE106" s="2525">
        <f t="shared" si="251"/>
        <v>31</v>
      </c>
      <c r="AFF106" s="2405">
        <f t="shared" si="251"/>
        <v>4.0000000000000001E-3</v>
      </c>
      <c r="AFG106" s="2525">
        <f t="shared" si="251"/>
        <v>34</v>
      </c>
      <c r="AFH106" s="4169">
        <f t="shared" si="251"/>
        <v>0.01</v>
      </c>
      <c r="AFI106" s="2525">
        <f t="shared" si="251"/>
        <v>39</v>
      </c>
      <c r="AFJ106" s="4169">
        <f t="shared" si="251"/>
        <v>0</v>
      </c>
      <c r="AFK106" s="2525">
        <f t="shared" si="251"/>
        <v>7</v>
      </c>
      <c r="AFL106" s="4169">
        <f t="shared" si="251"/>
        <v>0</v>
      </c>
      <c r="AFM106" s="2525">
        <f t="shared" si="251"/>
        <v>7</v>
      </c>
      <c r="AFN106" s="985">
        <f t="shared" si="251"/>
        <v>8</v>
      </c>
      <c r="AFO106" s="985">
        <f t="shared" si="251"/>
        <v>95.093191327500946</v>
      </c>
      <c r="AFP106" s="985">
        <f t="shared" si="251"/>
        <v>39</v>
      </c>
      <c r="AFQ106" s="985">
        <f t="shared" si="251"/>
        <v>4</v>
      </c>
      <c r="AFR106" s="985">
        <f t="shared" si="251"/>
        <v>46.545647981913689</v>
      </c>
      <c r="AFS106" s="985">
        <f t="shared" ref="AFS106:AJF106" si="252">MEDIAN(AFS$15:AFS$91)</f>
        <v>39</v>
      </c>
      <c r="AFT106" s="985">
        <f t="shared" si="252"/>
        <v>10</v>
      </c>
      <c r="AFU106" s="985">
        <f t="shared" si="252"/>
        <v>140.60203233846744</v>
      </c>
      <c r="AFV106" s="985">
        <f t="shared" si="252"/>
        <v>38</v>
      </c>
      <c r="AFW106" s="985">
        <f t="shared" si="252"/>
        <v>9</v>
      </c>
      <c r="AFX106" s="985">
        <f t="shared" si="252"/>
        <v>102.75606444273184</v>
      </c>
      <c r="AFY106" s="985">
        <f t="shared" si="252"/>
        <v>39</v>
      </c>
      <c r="AFZ106" s="985">
        <f t="shared" si="252"/>
        <v>38</v>
      </c>
      <c r="AGA106" s="985">
        <f t="shared" si="252"/>
        <v>415.44477028347995</v>
      </c>
      <c r="AGB106" s="985">
        <f t="shared" si="252"/>
        <v>39</v>
      </c>
      <c r="AGC106" s="985">
        <f t="shared" si="252"/>
        <v>14</v>
      </c>
      <c r="AGD106" s="985">
        <f t="shared" si="252"/>
        <v>160.00984675980061</v>
      </c>
      <c r="AGE106" s="985">
        <f t="shared" si="252"/>
        <v>39</v>
      </c>
      <c r="AGF106" s="985">
        <f t="shared" si="252"/>
        <v>6</v>
      </c>
      <c r="AGG106" s="985">
        <f t="shared" si="252"/>
        <v>64.040000000000006</v>
      </c>
      <c r="AGH106" s="985">
        <f t="shared" si="252"/>
        <v>39</v>
      </c>
      <c r="AGI106" s="985">
        <f t="shared" si="252"/>
        <v>0</v>
      </c>
      <c r="AGJ106" s="985">
        <f t="shared" si="252"/>
        <v>0</v>
      </c>
      <c r="AGK106" s="985">
        <f t="shared" si="252"/>
        <v>10</v>
      </c>
      <c r="AGL106" s="985">
        <f t="shared" si="252"/>
        <v>0</v>
      </c>
      <c r="AGM106" s="985">
        <f t="shared" si="252"/>
        <v>0</v>
      </c>
      <c r="AGN106" s="985">
        <f t="shared" si="252"/>
        <v>2</v>
      </c>
      <c r="AGO106" s="985">
        <f t="shared" si="252"/>
        <v>5</v>
      </c>
      <c r="AGP106" s="985">
        <f t="shared" si="252"/>
        <v>54.05</v>
      </c>
      <c r="AGQ106" s="985">
        <f t="shared" si="252"/>
        <v>39</v>
      </c>
      <c r="AGR106" s="985">
        <f t="shared" si="252"/>
        <v>0</v>
      </c>
      <c r="AGS106" s="985">
        <f t="shared" si="252"/>
        <v>0</v>
      </c>
      <c r="AGT106" s="985">
        <f t="shared" si="252"/>
        <v>19</v>
      </c>
      <c r="AGU106" s="985">
        <f t="shared" si="252"/>
        <v>0</v>
      </c>
      <c r="AGV106" s="985">
        <f t="shared" si="252"/>
        <v>0</v>
      </c>
      <c r="AGW106" s="985">
        <f t="shared" si="252"/>
        <v>31</v>
      </c>
      <c r="AGX106" s="985">
        <f t="shared" si="252"/>
        <v>0</v>
      </c>
      <c r="AGY106" s="985">
        <f t="shared" si="252"/>
        <v>0</v>
      </c>
      <c r="AGZ106" s="985">
        <f t="shared" si="252"/>
        <v>25</v>
      </c>
      <c r="AHA106" s="985">
        <f t="shared" si="252"/>
        <v>0</v>
      </c>
      <c r="AHB106" s="985">
        <f t="shared" si="252"/>
        <v>0</v>
      </c>
      <c r="AHC106" s="985">
        <f t="shared" si="252"/>
        <v>12</v>
      </c>
      <c r="AHD106" s="985">
        <f t="shared" si="252"/>
        <v>1</v>
      </c>
      <c r="AHE106" s="985">
        <f t="shared" si="252"/>
        <v>3.84</v>
      </c>
      <c r="AHF106" s="985">
        <f t="shared" si="252"/>
        <v>39</v>
      </c>
      <c r="AHG106" s="985">
        <f t="shared" si="252"/>
        <v>16</v>
      </c>
      <c r="AHH106" s="985">
        <f t="shared" si="252"/>
        <v>265.95999999999998</v>
      </c>
      <c r="AHI106" s="985">
        <f t="shared" si="252"/>
        <v>39</v>
      </c>
      <c r="AHJ106" s="985">
        <f t="shared" si="252"/>
        <v>37</v>
      </c>
      <c r="AHK106" s="985">
        <f t="shared" si="252"/>
        <v>502.28</v>
      </c>
      <c r="AHL106" s="985">
        <f t="shared" si="252"/>
        <v>39</v>
      </c>
      <c r="AHM106" s="985">
        <f t="shared" si="252"/>
        <v>3</v>
      </c>
      <c r="AHN106" s="985">
        <f t="shared" si="252"/>
        <v>17.440000000000001</v>
      </c>
      <c r="AHO106" s="985">
        <f t="shared" si="252"/>
        <v>37</v>
      </c>
      <c r="AHP106" s="985">
        <f t="shared" si="252"/>
        <v>0</v>
      </c>
      <c r="AHQ106" s="985">
        <f t="shared" si="252"/>
        <v>0</v>
      </c>
      <c r="AHR106" s="985">
        <f t="shared" si="252"/>
        <v>23</v>
      </c>
      <c r="AHS106" s="985">
        <f t="shared" si="252"/>
        <v>0</v>
      </c>
      <c r="AHT106" s="985">
        <f t="shared" si="252"/>
        <v>0</v>
      </c>
      <c r="AHU106" s="985">
        <f t="shared" si="252"/>
        <v>28</v>
      </c>
      <c r="AHV106" s="985">
        <f t="shared" si="252"/>
        <v>12</v>
      </c>
      <c r="AHW106" s="985">
        <f t="shared" si="252"/>
        <v>166.85</v>
      </c>
      <c r="AHX106" s="985">
        <f t="shared" si="252"/>
        <v>38</v>
      </c>
      <c r="AHY106" s="985">
        <f t="shared" si="252"/>
        <v>21</v>
      </c>
      <c r="AHZ106" s="985">
        <f t="shared" si="252"/>
        <v>253.36</v>
      </c>
      <c r="AIA106" s="985">
        <f t="shared" si="252"/>
        <v>35</v>
      </c>
      <c r="AIB106" s="2737"/>
      <c r="AIC106" s="985" t="e">
        <f t="shared" si="252"/>
        <v>#NUM!</v>
      </c>
      <c r="AID106" s="985" t="e">
        <f t="shared" si="252"/>
        <v>#NUM!</v>
      </c>
      <c r="AIE106" s="985" t="e">
        <f t="shared" si="252"/>
        <v>#NUM!</v>
      </c>
      <c r="AIF106" s="985" t="e">
        <f t="shared" si="252"/>
        <v>#NUM!</v>
      </c>
      <c r="AIG106" s="985" t="e">
        <f t="shared" si="252"/>
        <v>#NUM!</v>
      </c>
      <c r="AIH106" s="985" t="e">
        <f t="shared" si="252"/>
        <v>#NUM!</v>
      </c>
      <c r="AII106" s="985" t="e">
        <f t="shared" si="252"/>
        <v>#NUM!</v>
      </c>
      <c r="AIJ106" s="985" t="e">
        <f t="shared" si="252"/>
        <v>#NUM!</v>
      </c>
      <c r="AIK106" s="985" t="e">
        <f t="shared" si="252"/>
        <v>#NUM!</v>
      </c>
      <c r="AIL106" s="989">
        <f t="shared" si="252"/>
        <v>137</v>
      </c>
      <c r="AIM106" s="1099">
        <f t="shared" si="252"/>
        <v>55.750798722044721</v>
      </c>
      <c r="AIN106" s="989">
        <f t="shared" si="252"/>
        <v>37</v>
      </c>
      <c r="AIO106" s="985">
        <f t="shared" si="252"/>
        <v>252</v>
      </c>
      <c r="AIP106" s="985">
        <f t="shared" si="252"/>
        <v>26.190476190476186</v>
      </c>
      <c r="AIQ106" s="985">
        <f t="shared" si="252"/>
        <v>39</v>
      </c>
      <c r="AIR106" s="989">
        <f t="shared" si="252"/>
        <v>132</v>
      </c>
      <c r="AIS106" s="1099">
        <f t="shared" si="252"/>
        <v>38.245614035087719</v>
      </c>
      <c r="AIT106" s="989">
        <f t="shared" si="252"/>
        <v>36</v>
      </c>
      <c r="AIU106" s="985">
        <f t="shared" si="252"/>
        <v>250</v>
      </c>
      <c r="AIV106" s="985">
        <f t="shared" si="252"/>
        <v>13.445378151260506</v>
      </c>
      <c r="AIW106" s="985">
        <f t="shared" si="252"/>
        <v>39</v>
      </c>
      <c r="AIX106" s="989">
        <f t="shared" si="252"/>
        <v>134</v>
      </c>
      <c r="AIY106" s="1099">
        <f t="shared" si="252"/>
        <v>0.96153846153846156</v>
      </c>
      <c r="AIZ106" s="989">
        <f t="shared" si="252"/>
        <v>39</v>
      </c>
      <c r="AJA106" s="985">
        <f t="shared" si="252"/>
        <v>249</v>
      </c>
      <c r="AJB106" s="985">
        <f t="shared" si="252"/>
        <v>18.247220405493785</v>
      </c>
      <c r="AJC106" s="985">
        <f t="shared" si="252"/>
        <v>39</v>
      </c>
      <c r="AJD106" s="985">
        <f t="shared" si="252"/>
        <v>132</v>
      </c>
      <c r="AJE106" s="985">
        <f t="shared" si="252"/>
        <v>10.273972602739725</v>
      </c>
      <c r="AJF106" s="985">
        <f t="shared" si="252"/>
        <v>39</v>
      </c>
      <c r="AJG106" s="985">
        <f t="shared" ref="AJG106:AMB106" si="253">MEDIAN(AJG$15:AJG$91)</f>
        <v>264</v>
      </c>
      <c r="AJH106" s="985">
        <f t="shared" si="253"/>
        <v>9.7688292319164809</v>
      </c>
      <c r="AJI106" s="985">
        <f t="shared" si="253"/>
        <v>39</v>
      </c>
      <c r="AJJ106" s="4170"/>
      <c r="AJK106" s="4170"/>
      <c r="AJL106" s="4170"/>
      <c r="AJM106" s="985">
        <f t="shared" si="253"/>
        <v>264</v>
      </c>
      <c r="AJN106" s="985">
        <f t="shared" si="253"/>
        <v>24.528301886792452</v>
      </c>
      <c r="AJO106" s="985">
        <f t="shared" si="253"/>
        <v>39</v>
      </c>
      <c r="AJP106" s="3822"/>
      <c r="AJQ106" s="3822"/>
      <c r="AJR106" s="3822"/>
      <c r="AJS106" s="985">
        <f t="shared" si="253"/>
        <v>280</v>
      </c>
      <c r="AJT106" s="985">
        <f t="shared" si="253"/>
        <v>26.335877862595421</v>
      </c>
      <c r="AJU106" s="985">
        <f t="shared" si="253"/>
        <v>39</v>
      </c>
      <c r="AJV106" s="1099">
        <f t="shared" si="253"/>
        <v>0</v>
      </c>
      <c r="AJW106" s="1099">
        <f t="shared" si="253"/>
        <v>0</v>
      </c>
      <c r="AJX106" s="1099">
        <f t="shared" si="253"/>
        <v>0</v>
      </c>
      <c r="AJY106" s="1099">
        <f t="shared" si="253"/>
        <v>0</v>
      </c>
      <c r="AJZ106" s="1099">
        <f t="shared" si="253"/>
        <v>0</v>
      </c>
      <c r="AKA106" s="1099">
        <f t="shared" si="253"/>
        <v>0</v>
      </c>
      <c r="AKB106" s="1099">
        <f t="shared" si="253"/>
        <v>0</v>
      </c>
      <c r="AKC106" s="1099">
        <f t="shared" si="253"/>
        <v>0</v>
      </c>
      <c r="AKD106" s="1099">
        <f t="shared" si="253"/>
        <v>0</v>
      </c>
      <c r="AKE106" s="1099">
        <f t="shared" si="253"/>
        <v>0</v>
      </c>
      <c r="AKF106" s="1099">
        <f t="shared" si="253"/>
        <v>0</v>
      </c>
      <c r="AKG106" s="985">
        <f t="shared" si="253"/>
        <v>2</v>
      </c>
      <c r="AKH106" s="985">
        <f t="shared" si="253"/>
        <v>39.014084507042249</v>
      </c>
      <c r="AKI106" s="985">
        <f t="shared" si="253"/>
        <v>7.464788732394366</v>
      </c>
      <c r="AKJ106" s="985">
        <f t="shared" si="253"/>
        <v>18.852459016393443</v>
      </c>
      <c r="AKK106" s="985">
        <f t="shared" si="253"/>
        <v>11.538461538461538</v>
      </c>
      <c r="AKL106" s="985">
        <f t="shared" si="253"/>
        <v>8.5714285714285712</v>
      </c>
      <c r="AKM106" s="985">
        <f t="shared" si="253"/>
        <v>10.28169014084507</v>
      </c>
      <c r="AKN106" s="985">
        <f t="shared" si="253"/>
        <v>12.5</v>
      </c>
      <c r="AKO106" s="985">
        <f t="shared" si="253"/>
        <v>8.695652173913043</v>
      </c>
      <c r="AKP106" s="985">
        <f t="shared" si="253"/>
        <v>33.521126760563376</v>
      </c>
      <c r="AKQ106" s="985">
        <f t="shared" si="253"/>
        <v>5.4054054054054053</v>
      </c>
      <c r="AKR106" s="985">
        <f t="shared" si="253"/>
        <v>5.9171597633136095</v>
      </c>
      <c r="AKS106" s="985">
        <f t="shared" si="253"/>
        <v>46</v>
      </c>
      <c r="AKT106" s="985" t="e">
        <f t="shared" si="253"/>
        <v>#NUM!</v>
      </c>
      <c r="AKU106" s="985" t="e">
        <f t="shared" si="253"/>
        <v>#NUM!</v>
      </c>
      <c r="AKV106" s="985" t="e">
        <f t="shared" si="253"/>
        <v>#NUM!</v>
      </c>
      <c r="AKW106" s="985" t="e">
        <f t="shared" si="253"/>
        <v>#NUM!</v>
      </c>
      <c r="AKX106" s="985" t="e">
        <f t="shared" si="253"/>
        <v>#NUM!</v>
      </c>
      <c r="AKY106" s="985" t="e">
        <f t="shared" si="253"/>
        <v>#NUM!</v>
      </c>
      <c r="AKZ106" s="985" t="e">
        <f t="shared" si="253"/>
        <v>#NUM!</v>
      </c>
      <c r="ALA106" s="985">
        <f t="shared" si="253"/>
        <v>2</v>
      </c>
      <c r="ALB106" s="985">
        <f t="shared" si="253"/>
        <v>1</v>
      </c>
      <c r="ALC106" s="985">
        <f t="shared" si="253"/>
        <v>1</v>
      </c>
      <c r="ALD106" s="985">
        <f t="shared" si="253"/>
        <v>1</v>
      </c>
      <c r="ALE106" s="985">
        <f t="shared" si="253"/>
        <v>1</v>
      </c>
      <c r="ALF106" s="985">
        <f t="shared" si="253"/>
        <v>1</v>
      </c>
      <c r="ALG106" s="985">
        <f t="shared" si="253"/>
        <v>1</v>
      </c>
      <c r="ALH106" s="985">
        <f t="shared" si="253"/>
        <v>5</v>
      </c>
      <c r="ALI106" s="985">
        <f t="shared" si="253"/>
        <v>36</v>
      </c>
      <c r="ALJ106" s="985" t="e">
        <f t="shared" si="253"/>
        <v>#NUM!</v>
      </c>
      <c r="ALK106" s="985" t="e">
        <f t="shared" si="253"/>
        <v>#NUM!</v>
      </c>
      <c r="ALL106" s="985" t="e">
        <f t="shared" si="253"/>
        <v>#NUM!</v>
      </c>
      <c r="ALM106" s="985" t="e">
        <f t="shared" si="253"/>
        <v>#NUM!</v>
      </c>
      <c r="ALN106" s="985" t="e">
        <f t="shared" si="253"/>
        <v>#NUM!</v>
      </c>
      <c r="ALO106" s="985" t="e">
        <f t="shared" si="253"/>
        <v>#NUM!</v>
      </c>
      <c r="ALP106" s="985" t="e">
        <f t="shared" si="253"/>
        <v>#NUM!</v>
      </c>
      <c r="ALQ106" s="988">
        <f t="shared" si="253"/>
        <v>2</v>
      </c>
      <c r="ALR106" s="988">
        <f t="shared" si="253"/>
        <v>2</v>
      </c>
      <c r="ALS106" s="988">
        <f t="shared" si="253"/>
        <v>1</v>
      </c>
      <c r="ALT106" s="988">
        <f t="shared" si="253"/>
        <v>2</v>
      </c>
      <c r="ALU106" s="988">
        <f t="shared" si="253"/>
        <v>1</v>
      </c>
      <c r="ALV106" s="988">
        <f t="shared" si="253"/>
        <v>1</v>
      </c>
      <c r="ALW106" s="988">
        <f t="shared" si="253"/>
        <v>1</v>
      </c>
      <c r="ALX106" s="985">
        <f t="shared" si="253"/>
        <v>0.6872852233676976</v>
      </c>
      <c r="ALY106" s="985">
        <f t="shared" si="253"/>
        <v>39</v>
      </c>
      <c r="ALZ106" s="985">
        <f t="shared" si="253"/>
        <v>0.39822081177537089</v>
      </c>
      <c r="AMA106" s="985">
        <f t="shared" si="253"/>
        <v>38.5</v>
      </c>
      <c r="AMB106" s="985">
        <f t="shared" si="253"/>
        <v>0.24449877750611246</v>
      </c>
      <c r="AMC106" s="985">
        <f t="shared" ref="AMC106:APB106" si="254">MEDIAN(AMC$15:AMC$91)</f>
        <v>39</v>
      </c>
      <c r="AMD106" s="985">
        <f t="shared" si="254"/>
        <v>0.9569377990430622</v>
      </c>
      <c r="AME106" s="985">
        <f t="shared" si="254"/>
        <v>39</v>
      </c>
      <c r="AMF106" s="985">
        <f t="shared" si="254"/>
        <v>0.39124115746767785</v>
      </c>
      <c r="AMG106" s="985">
        <f t="shared" si="254"/>
        <v>38.5</v>
      </c>
      <c r="AMH106" s="985">
        <f t="shared" si="254"/>
        <v>0.45187528242205155</v>
      </c>
      <c r="AMI106" s="985">
        <f t="shared" si="254"/>
        <v>39</v>
      </c>
      <c r="AMJ106" s="985">
        <f t="shared" si="254"/>
        <v>0.45745654162854532</v>
      </c>
      <c r="AMK106" s="985">
        <f t="shared" si="254"/>
        <v>39</v>
      </c>
      <c r="AML106" s="985">
        <f t="shared" si="254"/>
        <v>1</v>
      </c>
      <c r="AMM106" s="985">
        <f t="shared" si="254"/>
        <v>0</v>
      </c>
      <c r="AMN106" s="985">
        <f t="shared" si="254"/>
        <v>0</v>
      </c>
      <c r="AMO106" s="985">
        <f t="shared" si="254"/>
        <v>0.45392646391284613</v>
      </c>
      <c r="AMP106" s="985">
        <f t="shared" si="254"/>
        <v>39</v>
      </c>
      <c r="AMQ106" s="985">
        <f t="shared" si="254"/>
        <v>0</v>
      </c>
      <c r="AMR106" s="985">
        <f t="shared" si="254"/>
        <v>27</v>
      </c>
      <c r="AMS106" s="985">
        <f t="shared" si="254"/>
        <v>0</v>
      </c>
      <c r="AMT106" s="985">
        <f t="shared" si="254"/>
        <v>27</v>
      </c>
      <c r="AMU106" s="985">
        <f t="shared" si="254"/>
        <v>0</v>
      </c>
      <c r="AMV106" s="985">
        <f t="shared" si="254"/>
        <v>0</v>
      </c>
      <c r="AMW106" s="985">
        <f t="shared" si="254"/>
        <v>32</v>
      </c>
      <c r="AMX106" s="985" t="e">
        <f t="shared" si="254"/>
        <v>#NUM!</v>
      </c>
      <c r="AMY106" s="985" t="e">
        <f t="shared" si="254"/>
        <v>#NUM!</v>
      </c>
      <c r="AMZ106" s="985">
        <f t="shared" si="254"/>
        <v>2</v>
      </c>
      <c r="ANA106" s="985">
        <f t="shared" si="254"/>
        <v>2</v>
      </c>
      <c r="ANB106" s="985">
        <f t="shared" si="254"/>
        <v>4</v>
      </c>
      <c r="ANC106" s="985">
        <f t="shared" si="254"/>
        <v>38</v>
      </c>
      <c r="AND106" s="1214" t="e">
        <f t="shared" si="254"/>
        <v>#NUM!</v>
      </c>
      <c r="ANE106" s="1214" t="e">
        <f t="shared" si="254"/>
        <v>#NUM!</v>
      </c>
      <c r="ANF106" s="1214" t="e">
        <f t="shared" si="254"/>
        <v>#NUM!</v>
      </c>
      <c r="ANG106" s="1214" t="e">
        <f t="shared" si="254"/>
        <v>#NUM!</v>
      </c>
      <c r="ANH106" s="985">
        <f t="shared" si="254"/>
        <v>5</v>
      </c>
      <c r="ANI106" s="985">
        <f t="shared" si="254"/>
        <v>5</v>
      </c>
      <c r="ANJ106" s="985">
        <f t="shared" si="254"/>
        <v>5</v>
      </c>
      <c r="ANK106" s="985">
        <f t="shared" si="254"/>
        <v>5</v>
      </c>
      <c r="ANL106" s="985">
        <f t="shared" si="254"/>
        <v>15</v>
      </c>
      <c r="ANM106" s="985">
        <f t="shared" si="254"/>
        <v>39</v>
      </c>
      <c r="ANN106" s="985" t="e">
        <f t="shared" si="254"/>
        <v>#NUM!</v>
      </c>
      <c r="ANO106" s="985" t="e">
        <f t="shared" si="254"/>
        <v>#NUM!</v>
      </c>
      <c r="ANP106" s="985" t="e">
        <f t="shared" si="254"/>
        <v>#NUM!</v>
      </c>
      <c r="ANQ106" s="985" t="e">
        <f t="shared" si="254"/>
        <v>#NUM!</v>
      </c>
      <c r="ANR106" s="985">
        <f t="shared" si="254"/>
        <v>5</v>
      </c>
      <c r="ANS106" s="985">
        <f t="shared" si="254"/>
        <v>5</v>
      </c>
      <c r="ANT106" s="985">
        <f t="shared" si="254"/>
        <v>5</v>
      </c>
      <c r="ANU106" s="985">
        <f t="shared" si="254"/>
        <v>5</v>
      </c>
      <c r="ANV106" s="985">
        <f t="shared" si="254"/>
        <v>20</v>
      </c>
      <c r="ANW106" s="985">
        <f t="shared" si="254"/>
        <v>1</v>
      </c>
      <c r="ANX106" s="985">
        <f t="shared" si="254"/>
        <v>31</v>
      </c>
      <c r="ANY106" s="988">
        <f t="shared" si="254"/>
        <v>1019</v>
      </c>
      <c r="ANZ106" s="985">
        <f t="shared" si="254"/>
        <v>12.062000000000001</v>
      </c>
      <c r="AOA106" s="988">
        <f t="shared" si="254"/>
        <v>39</v>
      </c>
      <c r="AOB106" s="985">
        <f t="shared" si="254"/>
        <v>2.8</v>
      </c>
      <c r="AOC106" s="988">
        <f t="shared" si="254"/>
        <v>39</v>
      </c>
      <c r="AOD106" s="985">
        <f t="shared" si="254"/>
        <v>45.28</v>
      </c>
      <c r="AOE106" s="988">
        <f t="shared" si="254"/>
        <v>39</v>
      </c>
      <c r="AOF106" s="2405">
        <f t="shared" si="254"/>
        <v>3</v>
      </c>
      <c r="AOG106" s="2405">
        <f t="shared" si="254"/>
        <v>0.51198033995494574</v>
      </c>
      <c r="AOH106" s="2405">
        <f t="shared" si="254"/>
        <v>39</v>
      </c>
      <c r="AOI106" s="2405">
        <f t="shared" si="254"/>
        <v>1</v>
      </c>
      <c r="AOJ106" s="2405">
        <f t="shared" si="254"/>
        <v>0.36424564726451519</v>
      </c>
      <c r="AOK106" s="2405">
        <f t="shared" si="254"/>
        <v>39</v>
      </c>
      <c r="AOL106" s="2405">
        <f t="shared" si="254"/>
        <v>1</v>
      </c>
      <c r="AOM106" s="2405">
        <f t="shared" si="254"/>
        <v>0.40436716538617062</v>
      </c>
      <c r="AON106" s="2405">
        <f t="shared" si="254"/>
        <v>39</v>
      </c>
      <c r="AOO106" s="2405">
        <f t="shared" si="254"/>
        <v>1</v>
      </c>
      <c r="AOP106" s="2405">
        <f t="shared" si="254"/>
        <v>0.26336581511719781</v>
      </c>
      <c r="AOQ106" s="2405">
        <f t="shared" si="254"/>
        <v>39</v>
      </c>
      <c r="AOR106" s="985" t="e">
        <f t="shared" si="254"/>
        <v>#NUM!</v>
      </c>
      <c r="AOS106" s="985" t="e">
        <f t="shared" si="254"/>
        <v>#NUM!</v>
      </c>
      <c r="AOT106" s="985" t="e">
        <f t="shared" si="254"/>
        <v>#NUM!</v>
      </c>
      <c r="AOU106" s="985" t="e">
        <f t="shared" si="254"/>
        <v>#NUM!</v>
      </c>
      <c r="AOV106" s="985">
        <f t="shared" si="254"/>
        <v>0</v>
      </c>
      <c r="AOW106" s="985">
        <f t="shared" si="254"/>
        <v>0</v>
      </c>
      <c r="AOX106" s="985">
        <f t="shared" si="254"/>
        <v>0</v>
      </c>
      <c r="AOY106" s="985">
        <f t="shared" si="254"/>
        <v>0</v>
      </c>
      <c r="AOZ106" s="985">
        <f t="shared" si="254"/>
        <v>0</v>
      </c>
      <c r="APA106" s="985">
        <f t="shared" si="254"/>
        <v>25</v>
      </c>
      <c r="APB106" s="985" t="e">
        <f t="shared" si="254"/>
        <v>#NUM!</v>
      </c>
      <c r="APC106" s="985" t="e">
        <f t="shared" ref="APC106:APQ106" si="255">MEDIAN(APC$15:APC$91)</f>
        <v>#NUM!</v>
      </c>
      <c r="APD106" s="985" t="e">
        <f t="shared" si="255"/>
        <v>#NUM!</v>
      </c>
      <c r="APE106" s="985" t="e">
        <f t="shared" si="255"/>
        <v>#NUM!</v>
      </c>
      <c r="APF106" s="985">
        <f t="shared" si="255"/>
        <v>5</v>
      </c>
      <c r="APG106" s="985">
        <f t="shared" si="255"/>
        <v>5</v>
      </c>
      <c r="APH106" s="985">
        <f t="shared" si="255"/>
        <v>5</v>
      </c>
      <c r="API106" s="985">
        <f t="shared" si="255"/>
        <v>0</v>
      </c>
      <c r="APJ106" s="985">
        <f t="shared" si="255"/>
        <v>15</v>
      </c>
      <c r="APK106" s="985">
        <f t="shared" si="255"/>
        <v>27</v>
      </c>
      <c r="APL106" s="985">
        <f t="shared" si="255"/>
        <v>0</v>
      </c>
      <c r="APM106" s="985">
        <f t="shared" si="255"/>
        <v>0</v>
      </c>
      <c r="APN106" s="985">
        <f t="shared" si="255"/>
        <v>17</v>
      </c>
      <c r="APO106" s="985">
        <f t="shared" si="255"/>
        <v>0</v>
      </c>
      <c r="APP106" s="985">
        <f t="shared" si="255"/>
        <v>0</v>
      </c>
      <c r="APQ106" s="985">
        <f t="shared" si="255"/>
        <v>18</v>
      </c>
      <c r="APR106" s="988">
        <v>0</v>
      </c>
      <c r="APS106" s="988">
        <v>0</v>
      </c>
      <c r="APT106" s="988">
        <v>0</v>
      </c>
      <c r="APU106" s="985">
        <v>0</v>
      </c>
      <c r="APV106" s="985">
        <v>0</v>
      </c>
      <c r="APW106" s="985">
        <v>0</v>
      </c>
      <c r="APX106" s="985">
        <v>38</v>
      </c>
      <c r="APY106" s="985">
        <v>1</v>
      </c>
      <c r="APZ106" s="985">
        <v>34.5</v>
      </c>
      <c r="AQA106" s="985">
        <v>276</v>
      </c>
      <c r="AQB106" s="985">
        <v>17.25</v>
      </c>
      <c r="AQC106" s="985">
        <v>138</v>
      </c>
      <c r="AQD106" s="985">
        <v>6.7944250871080136</v>
      </c>
      <c r="AQE106" s="985">
        <v>39</v>
      </c>
      <c r="AQF106" s="985">
        <v>2</v>
      </c>
      <c r="AQG106" s="985">
        <v>168</v>
      </c>
      <c r="AQH106" s="985">
        <v>1344</v>
      </c>
      <c r="AQI106" s="985">
        <v>117</v>
      </c>
      <c r="AQJ106" s="985">
        <v>936</v>
      </c>
      <c r="AQK106" s="985">
        <v>49.755254822919667</v>
      </c>
      <c r="AQL106" s="985">
        <v>39</v>
      </c>
      <c r="AQM106" s="987"/>
      <c r="AQN106" s="1517"/>
      <c r="AQO106" s="1517"/>
      <c r="AQP106" s="1517"/>
      <c r="AQQ106" s="2779">
        <f t="shared" ref="AQQ106:ARE106" si="256">MEDIAN(AQQ$15:AQQ$91)</f>
        <v>550</v>
      </c>
      <c r="AQR106" s="2779">
        <f t="shared" si="256"/>
        <v>487</v>
      </c>
      <c r="AQS106" s="2779">
        <f t="shared" si="256"/>
        <v>51</v>
      </c>
      <c r="AQT106" s="2779">
        <f t="shared" si="256"/>
        <v>7.9638752052545154</v>
      </c>
      <c r="AQU106" s="2779">
        <f t="shared" si="256"/>
        <v>35</v>
      </c>
      <c r="AQV106" s="2779">
        <f t="shared" si="256"/>
        <v>14</v>
      </c>
      <c r="AQW106" s="2779">
        <f t="shared" si="256"/>
        <v>36.84210526315789</v>
      </c>
      <c r="AQX106" s="2779">
        <f t="shared" si="256"/>
        <v>3.5714285714285716</v>
      </c>
      <c r="AQY106" s="2779">
        <f t="shared" si="256"/>
        <v>37</v>
      </c>
      <c r="AQZ106" s="2779">
        <f t="shared" si="256"/>
        <v>10</v>
      </c>
      <c r="ARA106" s="2779">
        <f t="shared" si="256"/>
        <v>59</v>
      </c>
      <c r="ARB106" s="2779">
        <f t="shared" si="256"/>
        <v>15.297906602254429</v>
      </c>
      <c r="ARC106" s="2779">
        <f t="shared" si="256"/>
        <v>39</v>
      </c>
      <c r="ARD106" s="2779">
        <f t="shared" si="256"/>
        <v>2.3701657458563536</v>
      </c>
      <c r="ARE106" s="2779">
        <f t="shared" si="256"/>
        <v>39</v>
      </c>
      <c r="ARF106" s="2779">
        <f t="shared" ref="ARF106:AUC106" si="257">MEDIAN(ARF$15:ARF$91)</f>
        <v>17</v>
      </c>
      <c r="ARG106" s="1099">
        <f t="shared" si="257"/>
        <v>14.942528735632186</v>
      </c>
      <c r="ARH106" s="989">
        <f t="shared" si="257"/>
        <v>39</v>
      </c>
      <c r="ARI106" s="2405">
        <f t="shared" si="257"/>
        <v>53</v>
      </c>
      <c r="ARJ106" s="2525">
        <f t="shared" si="257"/>
        <v>18.846153846153847</v>
      </c>
      <c r="ARK106" s="988">
        <f t="shared" si="257"/>
        <v>34</v>
      </c>
      <c r="ARL106" s="989">
        <f t="shared" si="257"/>
        <v>121</v>
      </c>
      <c r="ARM106" s="988">
        <f t="shared" si="257"/>
        <v>23</v>
      </c>
      <c r="ARN106" s="985">
        <f t="shared" si="257"/>
        <v>19.381443298969074</v>
      </c>
      <c r="ARO106" s="985">
        <f t="shared" si="257"/>
        <v>37</v>
      </c>
      <c r="ARP106" s="984">
        <f t="shared" si="257"/>
        <v>65</v>
      </c>
      <c r="ARQ106" s="988">
        <f t="shared" si="257"/>
        <v>0</v>
      </c>
      <c r="ARR106" s="985">
        <f t="shared" si="257"/>
        <v>0</v>
      </c>
      <c r="ARS106" s="4171">
        <f t="shared" si="257"/>
        <v>34</v>
      </c>
      <c r="ART106" s="988">
        <f t="shared" si="257"/>
        <v>55</v>
      </c>
      <c r="ARU106" s="988">
        <f t="shared" si="257"/>
        <v>34</v>
      </c>
      <c r="ARV106" s="988" t="s">
        <v>31</v>
      </c>
      <c r="ARW106" s="988" t="s">
        <v>31</v>
      </c>
      <c r="ARX106" s="985" t="s">
        <v>31</v>
      </c>
      <c r="ARY106" s="985">
        <f t="shared" si="257"/>
        <v>13</v>
      </c>
      <c r="ARZ106" s="988">
        <f t="shared" si="257"/>
        <v>9350</v>
      </c>
      <c r="ASA106" s="988">
        <f t="shared" si="257"/>
        <v>270</v>
      </c>
      <c r="ASB106" s="985">
        <f t="shared" si="257"/>
        <v>2.6001405481377371</v>
      </c>
      <c r="ASC106" s="985">
        <f t="shared" si="257"/>
        <v>10</v>
      </c>
      <c r="ASD106" s="985">
        <f t="shared" si="257"/>
        <v>44.759531849326294</v>
      </c>
      <c r="ASE106" s="985">
        <f t="shared" si="257"/>
        <v>20.62055591467356</v>
      </c>
      <c r="ASF106" s="985">
        <f t="shared" si="257"/>
        <v>13.553279555273573</v>
      </c>
      <c r="ASG106" s="985">
        <f t="shared" si="257"/>
        <v>5.8823529411764701</v>
      </c>
      <c r="ASH106" s="985">
        <f t="shared" si="257"/>
        <v>5.0003472463365508</v>
      </c>
      <c r="ASI106" s="985">
        <f t="shared" si="257"/>
        <v>4.1241496598639458</v>
      </c>
      <c r="ASJ106" s="985">
        <f t="shared" si="257"/>
        <v>2.7212143650499812</v>
      </c>
      <c r="ASK106" s="985">
        <f t="shared" si="257"/>
        <v>0</v>
      </c>
      <c r="ASL106" s="985">
        <f t="shared" si="257"/>
        <v>0</v>
      </c>
      <c r="ASM106" s="985">
        <f t="shared" si="257"/>
        <v>31</v>
      </c>
      <c r="ASN106" s="985">
        <f t="shared" si="257"/>
        <v>13</v>
      </c>
      <c r="ASO106" s="985">
        <f t="shared" si="257"/>
        <v>9</v>
      </c>
      <c r="ASP106" s="985">
        <f t="shared" si="257"/>
        <v>3</v>
      </c>
      <c r="ASQ106" s="985">
        <f t="shared" si="257"/>
        <v>3</v>
      </c>
      <c r="ASR106" s="985">
        <f t="shared" si="257"/>
        <v>3</v>
      </c>
      <c r="ASS106" s="985">
        <f t="shared" si="257"/>
        <v>1</v>
      </c>
      <c r="AST106" s="985">
        <f t="shared" si="257"/>
        <v>0</v>
      </c>
      <c r="ASU106" s="985">
        <f t="shared" si="257"/>
        <v>0</v>
      </c>
      <c r="ASV106" s="985">
        <f t="shared" si="257"/>
        <v>58</v>
      </c>
      <c r="ASW106" s="985">
        <f t="shared" si="257"/>
        <v>28.456837280366692</v>
      </c>
      <c r="ASX106" s="985">
        <f t="shared" si="257"/>
        <v>14.546837543794947</v>
      </c>
      <c r="ASY106" s="985">
        <f t="shared" si="257"/>
        <v>7.7524038461538467</v>
      </c>
      <c r="ASZ106" s="985">
        <f t="shared" si="257"/>
        <v>5.3639846743295019</v>
      </c>
      <c r="ATA106" s="985">
        <f t="shared" si="257"/>
        <v>5.3985507246376816</v>
      </c>
      <c r="ATB106" s="985">
        <f t="shared" si="257"/>
        <v>9.1966173361522205</v>
      </c>
      <c r="ATC106" s="985">
        <f t="shared" si="257"/>
        <v>10.263157894736842</v>
      </c>
      <c r="ATD106" s="985">
        <f t="shared" si="257"/>
        <v>0</v>
      </c>
      <c r="ATE106" s="985">
        <f t="shared" si="257"/>
        <v>0</v>
      </c>
      <c r="ATF106" s="988">
        <f t="shared" si="257"/>
        <v>2</v>
      </c>
      <c r="ATG106" s="988">
        <f t="shared" si="257"/>
        <v>1</v>
      </c>
      <c r="ATH106" s="988">
        <f t="shared" si="257"/>
        <v>0</v>
      </c>
      <c r="ATI106" s="988">
        <f t="shared" si="257"/>
        <v>0</v>
      </c>
      <c r="ATJ106" s="988">
        <f t="shared" si="257"/>
        <v>0</v>
      </c>
      <c r="ATK106" s="988">
        <f t="shared" si="257"/>
        <v>0</v>
      </c>
      <c r="ATL106" s="988">
        <f t="shared" si="257"/>
        <v>0</v>
      </c>
      <c r="ATM106" s="988">
        <f t="shared" si="257"/>
        <v>0</v>
      </c>
      <c r="ATN106" s="988">
        <f t="shared" si="257"/>
        <v>0</v>
      </c>
      <c r="ATO106" s="988">
        <f t="shared" si="257"/>
        <v>5</v>
      </c>
      <c r="ATP106" s="985">
        <f t="shared" si="257"/>
        <v>38.918918918918919</v>
      </c>
      <c r="ATQ106" s="985">
        <f t="shared" si="257"/>
        <v>0</v>
      </c>
      <c r="ATR106" s="985">
        <f t="shared" si="257"/>
        <v>7.4175824175824179</v>
      </c>
      <c r="ATS106" s="985">
        <f t="shared" si="257"/>
        <v>0</v>
      </c>
      <c r="ATT106" s="985">
        <f t="shared" si="257"/>
        <v>0</v>
      </c>
      <c r="ATU106" s="985">
        <f t="shared" si="257"/>
        <v>0</v>
      </c>
      <c r="ATV106" s="985">
        <f t="shared" si="257"/>
        <v>0</v>
      </c>
      <c r="ATW106" s="985">
        <f t="shared" si="257"/>
        <v>0</v>
      </c>
      <c r="ATX106" s="985">
        <f t="shared" si="257"/>
        <v>0</v>
      </c>
      <c r="ATY106" s="988">
        <f t="shared" si="257"/>
        <v>0</v>
      </c>
      <c r="ATZ106" s="988">
        <f t="shared" si="257"/>
        <v>0</v>
      </c>
      <c r="AUA106" s="988">
        <f t="shared" si="257"/>
        <v>0</v>
      </c>
      <c r="AUB106" s="988">
        <f t="shared" si="257"/>
        <v>0</v>
      </c>
      <c r="AUC106" s="988">
        <f t="shared" si="257"/>
        <v>0</v>
      </c>
      <c r="AUD106" s="988">
        <f t="shared" ref="AUD106:AWO106" si="258">MEDIAN(AUD$15:AUD$91)</f>
        <v>0</v>
      </c>
      <c r="AUE106" s="988">
        <f t="shared" si="258"/>
        <v>0</v>
      </c>
      <c r="AUF106" s="988">
        <f t="shared" si="258"/>
        <v>0</v>
      </c>
      <c r="AUG106" s="988">
        <f t="shared" si="258"/>
        <v>0</v>
      </c>
      <c r="AUH106" s="988">
        <f t="shared" si="258"/>
        <v>0</v>
      </c>
      <c r="AUI106" s="985" t="e">
        <f t="shared" si="258"/>
        <v>#NUM!</v>
      </c>
      <c r="AUJ106" s="985" t="e">
        <f t="shared" si="258"/>
        <v>#NUM!</v>
      </c>
      <c r="AUK106" s="985">
        <f t="shared" si="258"/>
        <v>0</v>
      </c>
      <c r="AUL106" s="985">
        <f t="shared" si="258"/>
        <v>31</v>
      </c>
      <c r="AUM106" s="985" t="e">
        <f t="shared" si="258"/>
        <v>#NUM!</v>
      </c>
      <c r="AUN106" s="985" t="e">
        <f t="shared" si="258"/>
        <v>#NUM!</v>
      </c>
      <c r="AUO106" s="985" t="e">
        <f t="shared" si="258"/>
        <v>#NUM!</v>
      </c>
      <c r="AUP106" s="985" t="e">
        <f t="shared" si="258"/>
        <v>#NUM!</v>
      </c>
      <c r="AUQ106" s="985" t="e">
        <f t="shared" si="258"/>
        <v>#NUM!</v>
      </c>
      <c r="AUR106" s="985" t="e">
        <f t="shared" si="258"/>
        <v>#NUM!</v>
      </c>
      <c r="AUS106" s="3208" t="e">
        <f t="shared" si="258"/>
        <v>#NUM!</v>
      </c>
      <c r="AUT106" s="3208" t="e">
        <f t="shared" si="258"/>
        <v>#NUM!</v>
      </c>
      <c r="AUU106" s="985" t="e">
        <f t="shared" si="258"/>
        <v>#NUM!</v>
      </c>
      <c r="AUV106" s="985" t="e">
        <f t="shared" si="258"/>
        <v>#NUM!</v>
      </c>
      <c r="AUW106" s="985" t="e">
        <f t="shared" si="258"/>
        <v>#NUM!</v>
      </c>
      <c r="AUX106" s="985" t="e">
        <f t="shared" si="258"/>
        <v>#NUM!</v>
      </c>
      <c r="AUY106" s="985" t="e">
        <f t="shared" si="258"/>
        <v>#NUM!</v>
      </c>
      <c r="AUZ106" s="985">
        <f t="shared" si="258"/>
        <v>70</v>
      </c>
      <c r="AVA106" s="985">
        <f t="shared" si="258"/>
        <v>5</v>
      </c>
      <c r="AVB106" s="985">
        <f t="shared" si="258"/>
        <v>8.3000000000000007</v>
      </c>
      <c r="AVC106" s="985">
        <f t="shared" si="258"/>
        <v>0</v>
      </c>
      <c r="AVD106" s="985">
        <f t="shared" si="258"/>
        <v>0</v>
      </c>
      <c r="AVE106" s="985">
        <f t="shared" si="258"/>
        <v>25</v>
      </c>
      <c r="AVF106" s="985">
        <f t="shared" si="258"/>
        <v>0</v>
      </c>
      <c r="AVG106" s="985">
        <f t="shared" si="258"/>
        <v>33</v>
      </c>
      <c r="AVH106" s="985" t="e">
        <f t="shared" si="258"/>
        <v>#NUM!</v>
      </c>
      <c r="AVI106" s="985" t="e">
        <f t="shared" si="258"/>
        <v>#NUM!</v>
      </c>
      <c r="AVJ106" s="985" t="e">
        <f t="shared" si="258"/>
        <v>#NUM!</v>
      </c>
      <c r="AVK106" s="985" t="e">
        <f t="shared" si="258"/>
        <v>#NUM!</v>
      </c>
      <c r="AVL106" s="984">
        <f t="shared" si="258"/>
        <v>9.3000000000000007</v>
      </c>
      <c r="AVM106" s="985">
        <f t="shared" si="258"/>
        <v>38</v>
      </c>
      <c r="AVN106" s="988">
        <f t="shared" si="258"/>
        <v>1</v>
      </c>
      <c r="AVO106" s="985">
        <f t="shared" si="258"/>
        <v>0</v>
      </c>
      <c r="AVP106" s="985">
        <f t="shared" si="258"/>
        <v>39</v>
      </c>
      <c r="AVQ106" s="988">
        <f t="shared" si="258"/>
        <v>0</v>
      </c>
      <c r="AVR106" s="985">
        <f t="shared" si="258"/>
        <v>0</v>
      </c>
      <c r="AVS106" s="985">
        <f t="shared" si="258"/>
        <v>14</v>
      </c>
      <c r="AVT106" s="988">
        <f t="shared" si="258"/>
        <v>0</v>
      </c>
      <c r="AVU106" s="985">
        <f t="shared" si="258"/>
        <v>0</v>
      </c>
      <c r="AVV106" s="985">
        <f t="shared" si="258"/>
        <v>29</v>
      </c>
      <c r="AVW106" s="988">
        <f t="shared" si="258"/>
        <v>0</v>
      </c>
      <c r="AVX106" s="985">
        <f t="shared" si="258"/>
        <v>0</v>
      </c>
      <c r="AVY106" s="2774">
        <f t="shared" si="258"/>
        <v>0</v>
      </c>
      <c r="AVZ106" s="984">
        <f t="shared" si="258"/>
        <v>0</v>
      </c>
      <c r="AWA106" s="985">
        <f t="shared" si="258"/>
        <v>26</v>
      </c>
      <c r="AWB106" s="988">
        <f t="shared" si="258"/>
        <v>0</v>
      </c>
      <c r="AWC106" s="985">
        <f t="shared" si="258"/>
        <v>0</v>
      </c>
      <c r="AWD106" s="985">
        <f t="shared" si="258"/>
        <v>9</v>
      </c>
      <c r="AWE106" s="988">
        <f t="shared" si="258"/>
        <v>0</v>
      </c>
      <c r="AWF106" s="985">
        <f t="shared" si="258"/>
        <v>12.2</v>
      </c>
      <c r="AWG106" s="985">
        <f t="shared" si="258"/>
        <v>39</v>
      </c>
      <c r="AWH106" s="988">
        <f t="shared" si="258"/>
        <v>1</v>
      </c>
      <c r="AWI106" s="2771">
        <f t="shared" si="258"/>
        <v>111</v>
      </c>
      <c r="AWJ106" s="988">
        <f t="shared" si="258"/>
        <v>124.5</v>
      </c>
      <c r="AWK106" s="988">
        <f t="shared" si="258"/>
        <v>21</v>
      </c>
      <c r="AWL106" s="988">
        <f t="shared" si="258"/>
        <v>29</v>
      </c>
      <c r="AWM106" s="988">
        <f t="shared" si="258"/>
        <v>97</v>
      </c>
      <c r="AWN106" s="988">
        <f t="shared" si="258"/>
        <v>160</v>
      </c>
      <c r="AWO106" s="988">
        <f t="shared" si="258"/>
        <v>81.5</v>
      </c>
      <c r="AWP106" s="988">
        <f t="shared" ref="AWP106:AXI106" si="259">MEDIAN(AWP$15:AWP$91)</f>
        <v>36</v>
      </c>
      <c r="AWQ106" s="988">
        <f t="shared" si="259"/>
        <v>29</v>
      </c>
      <c r="AWR106" s="988">
        <f t="shared" si="259"/>
        <v>36</v>
      </c>
      <c r="AWS106" s="984">
        <f t="shared" si="259"/>
        <v>0.14599999999999999</v>
      </c>
      <c r="AWT106" s="985">
        <f t="shared" si="259"/>
        <v>32</v>
      </c>
      <c r="AWU106" s="985">
        <f t="shared" si="259"/>
        <v>8.1000000000000003E-2</v>
      </c>
      <c r="AWV106" s="985">
        <f t="shared" si="259"/>
        <v>23</v>
      </c>
      <c r="AWW106" s="985">
        <f t="shared" si="259"/>
        <v>1.0999999999999999E-2</v>
      </c>
      <c r="AWX106" s="985">
        <f t="shared" si="259"/>
        <v>11</v>
      </c>
      <c r="AWY106" s="985">
        <f t="shared" si="259"/>
        <v>3.1E-2</v>
      </c>
      <c r="AWZ106" s="985">
        <f t="shared" si="259"/>
        <v>15</v>
      </c>
      <c r="AXA106" s="985">
        <f t="shared" si="259"/>
        <v>0</v>
      </c>
      <c r="AXB106" s="985">
        <f t="shared" si="259"/>
        <v>0.23050000000000001</v>
      </c>
      <c r="AXC106" s="985">
        <f t="shared" si="259"/>
        <v>5.7000000000000002E-2</v>
      </c>
      <c r="AXD106" s="985">
        <f t="shared" si="259"/>
        <v>11</v>
      </c>
      <c r="AXE106" s="985">
        <f t="shared" si="259"/>
        <v>3.3000000000000002E-2</v>
      </c>
      <c r="AXF106" s="985">
        <f t="shared" si="259"/>
        <v>26</v>
      </c>
      <c r="AXG106" s="985">
        <f t="shared" si="259"/>
        <v>3.0000000000000001E-3</v>
      </c>
      <c r="AXH106" s="985">
        <f t="shared" si="259"/>
        <v>7</v>
      </c>
      <c r="AXI106" s="985">
        <f t="shared" si="259"/>
        <v>4.9000000000000002E-2</v>
      </c>
      <c r="AXK106" s="4172">
        <f t="shared" ref="AXK106:AXP106" si="260">MEDIAN(AXK$15:AXK$91)</f>
        <v>93.644067796610159</v>
      </c>
      <c r="AXL106" s="4172">
        <f t="shared" si="260"/>
        <v>210</v>
      </c>
      <c r="AXM106" s="4172">
        <f t="shared" si="260"/>
        <v>39</v>
      </c>
      <c r="AXN106" s="4172">
        <f t="shared" si="260"/>
        <v>40.55944055944056</v>
      </c>
      <c r="AXO106" s="4172">
        <f t="shared" si="260"/>
        <v>251</v>
      </c>
      <c r="AXP106" s="4172">
        <f t="shared" si="260"/>
        <v>35</v>
      </c>
      <c r="AXQ106" s="4173">
        <v>4309</v>
      </c>
      <c r="AXR106" s="4173">
        <v>4328</v>
      </c>
      <c r="AXS106" s="3029"/>
      <c r="AXT106" s="4173"/>
      <c r="AXU106" s="4173">
        <v>683</v>
      </c>
      <c r="AXV106" s="4173">
        <v>679</v>
      </c>
      <c r="AXW106" s="3029"/>
      <c r="AXX106" s="4173"/>
      <c r="AXY106" s="4173">
        <v>16.539843584865778</v>
      </c>
      <c r="AXZ106" s="4173">
        <v>16.36949924127466</v>
      </c>
      <c r="AYA106" s="3029"/>
      <c r="AYB106" s="4173"/>
      <c r="AYC106" s="4174">
        <v>1920</v>
      </c>
      <c r="AYD106" s="4173">
        <v>1874</v>
      </c>
      <c r="AYE106" s="3029"/>
      <c r="AYF106" s="4173"/>
      <c r="AYG106" s="4173">
        <v>504</v>
      </c>
      <c r="AYH106" s="4173">
        <v>497</v>
      </c>
      <c r="AYI106" s="3029"/>
      <c r="AYJ106" s="4173"/>
      <c r="AYK106" s="4173">
        <v>16428</v>
      </c>
      <c r="AYL106" s="4173">
        <v>15871</v>
      </c>
      <c r="AYM106" s="3029"/>
      <c r="AYN106" s="4173"/>
      <c r="AYO106" s="4173">
        <v>75487096</v>
      </c>
      <c r="AYP106" s="4173">
        <v>79561660</v>
      </c>
      <c r="AYQ106" s="3029"/>
      <c r="AYR106" s="4173"/>
      <c r="AYS106" s="4173">
        <v>41355000</v>
      </c>
      <c r="AYT106" s="4173">
        <v>35198203</v>
      </c>
      <c r="AYU106" s="3029"/>
      <c r="AYV106" s="4173"/>
      <c r="AYW106" s="4173">
        <v>26500000</v>
      </c>
      <c r="AYX106" s="4173">
        <v>26733734</v>
      </c>
      <c r="AYY106" s="3029"/>
      <c r="AYZ106" s="4173"/>
      <c r="AZA106" s="4173">
        <v>331444</v>
      </c>
      <c r="AZB106" s="4173">
        <v>134393</v>
      </c>
      <c r="AZC106" s="3029"/>
      <c r="AZD106" s="4173"/>
      <c r="AZE106" s="4173">
        <v>5000000</v>
      </c>
      <c r="AZF106" s="4173">
        <v>5006100</v>
      </c>
      <c r="AZG106" s="3029"/>
      <c r="AZH106" s="4173"/>
      <c r="AZI106" s="4173">
        <v>1000000</v>
      </c>
      <c r="AZJ106" s="4173">
        <v>243133</v>
      </c>
      <c r="AZK106" s="3029"/>
      <c r="AZL106" s="4173"/>
      <c r="AZM106" s="4173">
        <v>332000</v>
      </c>
      <c r="AZN106" s="4173">
        <v>114000</v>
      </c>
      <c r="AZO106" s="3029"/>
      <c r="AZP106" s="4173"/>
      <c r="AZQ106" s="4173">
        <v>0</v>
      </c>
      <c r="AZR106" s="4173">
        <v>0</v>
      </c>
      <c r="AZS106" s="3029"/>
      <c r="AZT106" s="4173"/>
      <c r="AZU106" s="4173">
        <v>91000</v>
      </c>
      <c r="AZV106" s="4173">
        <v>0</v>
      </c>
      <c r="AZW106" s="3029"/>
      <c r="AZX106" s="4173"/>
      <c r="AZY106" s="4174">
        <v>528536000</v>
      </c>
      <c r="AZZ106" s="4173">
        <v>482929543</v>
      </c>
      <c r="BAA106" s="3029"/>
      <c r="BAB106" s="4173"/>
      <c r="BAC106" s="4173">
        <v>119059000</v>
      </c>
      <c r="BAD106" s="4173">
        <v>112475050</v>
      </c>
      <c r="BAE106" s="3029"/>
      <c r="BAF106" s="4173"/>
      <c r="BAG106" s="4173">
        <v>637397000</v>
      </c>
      <c r="BAH106" s="4173">
        <v>601848779</v>
      </c>
      <c r="BAI106" s="3029"/>
      <c r="BAJ106" s="4173"/>
      <c r="BAK106" s="4174">
        <v>253466000</v>
      </c>
      <c r="BAL106" s="4173">
        <v>249639505</v>
      </c>
      <c r="BAM106" s="3029"/>
      <c r="BAN106" s="4173"/>
      <c r="BAO106" s="4173">
        <v>0</v>
      </c>
      <c r="BAP106" s="4173">
        <v>0</v>
      </c>
      <c r="BAQ106" s="3029"/>
      <c r="BAR106" s="4173"/>
      <c r="BAS106" s="4173">
        <v>180444000</v>
      </c>
      <c r="BAT106" s="4173">
        <v>168162816</v>
      </c>
      <c r="BAU106" s="3029"/>
      <c r="BAV106" s="4173"/>
      <c r="BAW106" s="4175">
        <v>5120000</v>
      </c>
      <c r="BAX106" s="4175">
        <v>8369164</v>
      </c>
      <c r="BAY106" s="4176"/>
      <c r="BAZ106" s="4175"/>
      <c r="BBA106" s="4173">
        <v>6715000</v>
      </c>
      <c r="BBB106" s="4173">
        <v>4294494</v>
      </c>
      <c r="BBC106" s="3029"/>
      <c r="BBD106" s="4173"/>
      <c r="BBE106" s="4174">
        <v>35627000</v>
      </c>
      <c r="BBF106" s="4173">
        <v>28240276</v>
      </c>
      <c r="BBG106" s="3029"/>
      <c r="BBH106" s="4173"/>
      <c r="BBI106" s="4173">
        <v>0</v>
      </c>
      <c r="BBJ106" s="4173">
        <v>0</v>
      </c>
      <c r="BBK106" s="3029"/>
      <c r="BBL106" s="4173"/>
      <c r="BBM106" s="4173">
        <v>103645000</v>
      </c>
      <c r="BBN106" s="4173">
        <v>89512794</v>
      </c>
      <c r="BBO106" s="3029"/>
      <c r="BBP106" s="4173"/>
      <c r="BBQ106" s="4174">
        <v>78423000</v>
      </c>
      <c r="BBR106" s="4173">
        <v>75130814</v>
      </c>
      <c r="BBS106" s="3029"/>
      <c r="BBT106" s="4173"/>
      <c r="BBU106" s="4173">
        <v>7345000</v>
      </c>
      <c r="BBV106" s="4173">
        <v>6556930</v>
      </c>
      <c r="BBW106" s="3029"/>
      <c r="BBX106" s="4173"/>
      <c r="BBY106" s="4173">
        <v>32209000</v>
      </c>
      <c r="BBZ106" s="4173">
        <v>31573971</v>
      </c>
      <c r="BCA106" s="3029"/>
      <c r="BCB106" s="4173"/>
      <c r="BCC106" s="4173">
        <v>10257000</v>
      </c>
      <c r="BCD106" s="4173">
        <v>9825855</v>
      </c>
      <c r="BCE106" s="3029"/>
      <c r="BCF106" s="4173"/>
      <c r="BCG106" s="4173">
        <v>4970000</v>
      </c>
      <c r="BCH106" s="4173">
        <v>4747306</v>
      </c>
      <c r="BCI106" s="3029"/>
      <c r="BCJ106" s="4173"/>
      <c r="BCK106" s="4173">
        <v>158149000</v>
      </c>
      <c r="BCL106" s="4173">
        <v>152057550</v>
      </c>
      <c r="BCM106" s="3029"/>
      <c r="BCN106" s="4173"/>
      <c r="BCO106" s="4173">
        <v>52468000</v>
      </c>
      <c r="BCP106" s="4173">
        <v>48160060</v>
      </c>
      <c r="BCQ106" s="3029"/>
      <c r="BCR106" s="4173"/>
      <c r="BCS106" s="4173">
        <v>49642000</v>
      </c>
      <c r="BCT106" s="4173">
        <v>42924066</v>
      </c>
      <c r="BCU106" s="3029"/>
      <c r="BCV106" s="4173"/>
      <c r="BCW106" s="4173">
        <v>61522000</v>
      </c>
      <c r="BCX106" s="4173">
        <v>54756934</v>
      </c>
      <c r="BCY106" s="3029"/>
      <c r="BCZ106" s="4173"/>
      <c r="BDA106" s="4173">
        <v>19636000</v>
      </c>
      <c r="BDB106" s="4173">
        <v>23638460</v>
      </c>
      <c r="BDC106" s="3029"/>
      <c r="BDD106" s="4173"/>
      <c r="BDE106" s="4173">
        <v>0</v>
      </c>
      <c r="BDF106" s="4173">
        <v>0</v>
      </c>
      <c r="BDG106" s="3029"/>
      <c r="BDH106" s="4173"/>
      <c r="BDI106" s="4173">
        <v>0</v>
      </c>
      <c r="BDJ106" s="4173">
        <v>0</v>
      </c>
      <c r="BDK106" s="3029"/>
      <c r="BDL106" s="4173"/>
      <c r="BDM106" s="4173">
        <v>44846000</v>
      </c>
      <c r="BDN106" s="4173">
        <v>49165529</v>
      </c>
      <c r="BDO106" s="3029"/>
      <c r="BDP106" s="4173"/>
      <c r="BDQ106" s="4173">
        <v>1494000</v>
      </c>
      <c r="BDR106" s="4173">
        <v>1402779</v>
      </c>
      <c r="BDS106" s="3029"/>
      <c r="BDT106" s="4173"/>
      <c r="BDU106" s="4173">
        <v>4522000</v>
      </c>
      <c r="BDV106" s="4173">
        <v>3148747</v>
      </c>
      <c r="BDW106" s="3029"/>
      <c r="BDX106" s="4173"/>
      <c r="BDY106" s="4173">
        <v>0</v>
      </c>
      <c r="BDZ106" s="4173">
        <v>99400</v>
      </c>
      <c r="BEA106" s="3029"/>
      <c r="BEB106" s="4173"/>
      <c r="BEC106" s="4173">
        <v>0</v>
      </c>
      <c r="BED106" s="4173">
        <v>0</v>
      </c>
      <c r="BEE106" s="3029"/>
      <c r="BEF106" s="4173"/>
      <c r="BEG106" s="4173">
        <v>4598000</v>
      </c>
      <c r="BEH106" s="4173">
        <v>4379515</v>
      </c>
      <c r="BEI106" s="3029"/>
      <c r="BEJ106" s="4173"/>
      <c r="BEK106" s="4173">
        <v>38637000</v>
      </c>
      <c r="BEL106" s="4173">
        <v>44117459</v>
      </c>
      <c r="BEM106" s="3029"/>
      <c r="BEN106" s="4173"/>
      <c r="BEO106" s="4173">
        <v>0</v>
      </c>
      <c r="BEP106" s="4173">
        <v>0</v>
      </c>
      <c r="BEQ106" s="3029"/>
      <c r="BER106" s="4173"/>
      <c r="BES106" s="4173">
        <v>62702000</v>
      </c>
      <c r="BET106" s="4173">
        <v>66167955</v>
      </c>
      <c r="BEU106" s="3029"/>
      <c r="BEV106" s="4173"/>
      <c r="BEW106" s="4174">
        <v>4377</v>
      </c>
      <c r="BEX106" s="4173">
        <v>4366</v>
      </c>
      <c r="BEY106" s="3029"/>
      <c r="BEZ106" s="4173"/>
      <c r="BFA106" s="4173">
        <v>689</v>
      </c>
      <c r="BFB106" s="4173">
        <v>667</v>
      </c>
      <c r="BFC106" s="3029"/>
      <c r="BFD106" s="4173"/>
      <c r="BFE106" s="4173">
        <v>16.843872411863458</v>
      </c>
      <c r="BFF106" s="4173">
        <v>16.216216216216218</v>
      </c>
      <c r="BFG106" s="3029"/>
      <c r="BFH106" s="4173"/>
      <c r="BFI106" s="2643" t="e">
        <f t="shared" ref="BFI106:BHO106" si="261">MEDIAN(BFI$15:BFI$91)</f>
        <v>#NUM!</v>
      </c>
      <c r="BFJ106" s="2643" t="e">
        <f t="shared" si="261"/>
        <v>#NUM!</v>
      </c>
      <c r="BFK106" s="2643" t="e">
        <f t="shared" si="261"/>
        <v>#NUM!</v>
      </c>
      <c r="BFL106" s="2643" t="e">
        <f t="shared" si="261"/>
        <v>#NUM!</v>
      </c>
      <c r="BFM106" s="4177">
        <f t="shared" si="261"/>
        <v>10</v>
      </c>
      <c r="BFN106" s="4177">
        <f t="shared" si="261"/>
        <v>10</v>
      </c>
      <c r="BFO106" s="4177">
        <f t="shared" si="261"/>
        <v>10</v>
      </c>
      <c r="BFP106" s="4177">
        <f t="shared" si="261"/>
        <v>10</v>
      </c>
      <c r="BFQ106" s="4177">
        <f t="shared" si="261"/>
        <v>40</v>
      </c>
      <c r="BFR106" s="4177">
        <f t="shared" si="261"/>
        <v>1</v>
      </c>
      <c r="BFS106" s="984" t="e">
        <f t="shared" si="261"/>
        <v>#NUM!</v>
      </c>
      <c r="BFT106" s="985" t="e">
        <f t="shared" si="261"/>
        <v>#NUM!</v>
      </c>
      <c r="BFU106" s="985" t="e">
        <f t="shared" si="261"/>
        <v>#NUM!</v>
      </c>
      <c r="BFV106" s="985" t="e">
        <f t="shared" si="261"/>
        <v>#NUM!</v>
      </c>
      <c r="BFW106" s="985">
        <f t="shared" si="261"/>
        <v>5</v>
      </c>
      <c r="BFX106" s="985">
        <f t="shared" si="261"/>
        <v>5</v>
      </c>
      <c r="BFY106" s="985">
        <f t="shared" si="261"/>
        <v>5</v>
      </c>
      <c r="BFZ106" s="985">
        <f t="shared" si="261"/>
        <v>0</v>
      </c>
      <c r="BGA106" s="985">
        <f t="shared" si="261"/>
        <v>15</v>
      </c>
      <c r="BGB106" s="985">
        <f t="shared" si="261"/>
        <v>20</v>
      </c>
      <c r="BGC106" s="985" t="e">
        <f t="shared" si="261"/>
        <v>#NUM!</v>
      </c>
      <c r="BGD106" s="985" t="e">
        <f t="shared" si="261"/>
        <v>#NUM!</v>
      </c>
      <c r="BGE106" s="985" t="e">
        <f t="shared" si="261"/>
        <v>#NUM!</v>
      </c>
      <c r="BGF106" s="985" t="e">
        <f t="shared" si="261"/>
        <v>#NUM!</v>
      </c>
      <c r="BGG106" s="985">
        <f t="shared" si="261"/>
        <v>0</v>
      </c>
      <c r="BGH106" s="985">
        <f t="shared" si="261"/>
        <v>0</v>
      </c>
      <c r="BGI106" s="985">
        <f t="shared" si="261"/>
        <v>0</v>
      </c>
      <c r="BGJ106" s="985">
        <f t="shared" si="261"/>
        <v>0</v>
      </c>
      <c r="BGK106" s="985">
        <f t="shared" si="261"/>
        <v>0</v>
      </c>
      <c r="BGL106" s="985">
        <f t="shared" si="261"/>
        <v>14</v>
      </c>
      <c r="BGM106" s="985" t="e">
        <f t="shared" si="261"/>
        <v>#NUM!</v>
      </c>
      <c r="BGN106" s="985" t="e">
        <f t="shared" si="261"/>
        <v>#NUM!</v>
      </c>
      <c r="BGO106" s="985" t="e">
        <f t="shared" si="261"/>
        <v>#NUM!</v>
      </c>
      <c r="BGP106" s="985" t="e">
        <f t="shared" si="261"/>
        <v>#NUM!</v>
      </c>
      <c r="BGQ106" s="985">
        <f t="shared" si="261"/>
        <v>5</v>
      </c>
      <c r="BGR106" s="985">
        <f t="shared" si="261"/>
        <v>5</v>
      </c>
      <c r="BGS106" s="985">
        <f t="shared" si="261"/>
        <v>5</v>
      </c>
      <c r="BGT106" s="985">
        <f t="shared" si="261"/>
        <v>5</v>
      </c>
      <c r="BGU106" s="985">
        <f t="shared" si="261"/>
        <v>20</v>
      </c>
      <c r="BGV106" s="985">
        <f t="shared" si="261"/>
        <v>1</v>
      </c>
      <c r="BGW106" s="985" t="e">
        <f t="shared" si="261"/>
        <v>#NUM!</v>
      </c>
      <c r="BGX106" s="985" t="e">
        <f t="shared" si="261"/>
        <v>#NUM!</v>
      </c>
      <c r="BGY106" s="985" t="e">
        <f t="shared" si="261"/>
        <v>#NUM!</v>
      </c>
      <c r="BGZ106" s="985" t="e">
        <f t="shared" si="261"/>
        <v>#NUM!</v>
      </c>
      <c r="BHA106" s="985">
        <f t="shared" si="261"/>
        <v>5</v>
      </c>
      <c r="BHB106" s="985">
        <f t="shared" si="261"/>
        <v>5</v>
      </c>
      <c r="BHC106" s="985">
        <f t="shared" si="261"/>
        <v>5</v>
      </c>
      <c r="BHD106" s="985">
        <f t="shared" si="261"/>
        <v>5</v>
      </c>
      <c r="BHE106" s="985">
        <f t="shared" si="261"/>
        <v>20</v>
      </c>
      <c r="BHF106" s="985">
        <f t="shared" si="261"/>
        <v>1</v>
      </c>
      <c r="BHG106" s="985" t="e">
        <f t="shared" si="261"/>
        <v>#NUM!</v>
      </c>
      <c r="BHH106" s="985" t="e">
        <f t="shared" si="261"/>
        <v>#NUM!</v>
      </c>
      <c r="BHI106" s="985" t="e">
        <f t="shared" si="261"/>
        <v>#NUM!</v>
      </c>
      <c r="BHJ106" s="985" t="e">
        <f t="shared" si="261"/>
        <v>#NUM!</v>
      </c>
      <c r="BHK106" s="985">
        <f t="shared" si="261"/>
        <v>5</v>
      </c>
      <c r="BHL106" s="985">
        <f t="shared" si="261"/>
        <v>5</v>
      </c>
      <c r="BHM106" s="985">
        <f t="shared" si="261"/>
        <v>5</v>
      </c>
      <c r="BHN106" s="985">
        <f t="shared" si="261"/>
        <v>0</v>
      </c>
      <c r="BHO106" s="985">
        <f t="shared" si="261"/>
        <v>15</v>
      </c>
      <c r="BHP106" s="985">
        <f>MEDIAN(BHP$15:BHP$91)</f>
        <v>25</v>
      </c>
      <c r="BHQ106" s="985" t="e">
        <f t="shared" ref="BHQ106:BIZ106" si="262">MEDIAN(BHQ$15:BHQ$91)</f>
        <v>#NUM!</v>
      </c>
      <c r="BHR106" s="985" t="e">
        <f t="shared" si="262"/>
        <v>#NUM!</v>
      </c>
      <c r="BHS106" s="985" t="e">
        <f t="shared" si="262"/>
        <v>#NUM!</v>
      </c>
      <c r="BHT106" s="985" t="e">
        <f t="shared" si="262"/>
        <v>#NUM!</v>
      </c>
      <c r="BHU106" s="985">
        <f t="shared" si="262"/>
        <v>5</v>
      </c>
      <c r="BHV106" s="985">
        <f t="shared" si="262"/>
        <v>5</v>
      </c>
      <c r="BHW106" s="985">
        <f t="shared" si="262"/>
        <v>5</v>
      </c>
      <c r="BHX106" s="985">
        <f t="shared" si="262"/>
        <v>5</v>
      </c>
      <c r="BHY106" s="985">
        <f t="shared" si="262"/>
        <v>20</v>
      </c>
      <c r="BHZ106" s="985">
        <f t="shared" si="262"/>
        <v>1</v>
      </c>
      <c r="BIA106" s="985" t="e">
        <f t="shared" si="262"/>
        <v>#NUM!</v>
      </c>
      <c r="BIB106" s="985" t="e">
        <f t="shared" si="262"/>
        <v>#NUM!</v>
      </c>
      <c r="BIC106" s="985" t="e">
        <f t="shared" si="262"/>
        <v>#NUM!</v>
      </c>
      <c r="BID106" s="985" t="e">
        <f t="shared" si="262"/>
        <v>#NUM!</v>
      </c>
      <c r="BIE106" s="985" t="e">
        <f t="shared" si="262"/>
        <v>#NUM!</v>
      </c>
      <c r="BIF106" s="985">
        <f t="shared" si="262"/>
        <v>4</v>
      </c>
      <c r="BIG106" s="985">
        <f t="shared" si="262"/>
        <v>32</v>
      </c>
      <c r="BIH106" s="985">
        <f t="shared" si="262"/>
        <v>11</v>
      </c>
      <c r="BII106" s="985">
        <f t="shared" si="262"/>
        <v>3.4588777863182165</v>
      </c>
      <c r="BIJ106" s="985">
        <f t="shared" si="262"/>
        <v>39</v>
      </c>
      <c r="BIK106" s="985">
        <f t="shared" si="262"/>
        <v>96</v>
      </c>
      <c r="BIL106" s="985">
        <f t="shared" si="262"/>
        <v>44</v>
      </c>
      <c r="BIM106" s="985">
        <f t="shared" si="262"/>
        <v>100</v>
      </c>
      <c r="BIN106" s="985">
        <f t="shared" si="262"/>
        <v>1</v>
      </c>
      <c r="BIO106" s="985" t="e">
        <f t="shared" si="262"/>
        <v>#NUM!</v>
      </c>
      <c r="BIP106" s="985" t="e">
        <f t="shared" si="262"/>
        <v>#NUM!</v>
      </c>
      <c r="BIQ106" s="985" t="e">
        <f t="shared" si="262"/>
        <v>#NUM!</v>
      </c>
      <c r="BIR106" s="985" t="e">
        <f t="shared" si="262"/>
        <v>#NUM!</v>
      </c>
      <c r="BIS106" s="985" t="e">
        <f t="shared" si="262"/>
        <v>#NUM!</v>
      </c>
      <c r="BIT106" s="985" t="e">
        <f t="shared" si="262"/>
        <v>#NUM!</v>
      </c>
      <c r="BIU106" s="985" t="e">
        <f t="shared" si="262"/>
        <v>#NUM!</v>
      </c>
      <c r="BIV106" s="985" t="e">
        <f t="shared" si="262"/>
        <v>#NUM!</v>
      </c>
      <c r="BIW106" s="985" t="e">
        <f t="shared" si="262"/>
        <v>#NUM!</v>
      </c>
      <c r="BIX106" s="985" t="e">
        <f t="shared" si="262"/>
        <v>#NUM!</v>
      </c>
      <c r="BIY106" s="985">
        <f t="shared" si="262"/>
        <v>8</v>
      </c>
      <c r="BIZ106" s="985">
        <f t="shared" si="262"/>
        <v>39</v>
      </c>
      <c r="BJA106" s="4172">
        <v>39</v>
      </c>
      <c r="BJB106" s="4172">
        <v>9.4158339738662562</v>
      </c>
      <c r="BJC106" s="2107">
        <v>5</v>
      </c>
      <c r="BJD106" s="2107">
        <v>100</v>
      </c>
      <c r="BJE106" s="4172">
        <v>1</v>
      </c>
      <c r="BJF106" s="4172">
        <v>4</v>
      </c>
      <c r="BJG106" s="4172">
        <v>100</v>
      </c>
      <c r="BJH106" s="4172">
        <v>1</v>
      </c>
      <c r="BJI106" s="4172">
        <v>1</v>
      </c>
      <c r="BJJ106" s="4172">
        <v>1.1764705882352942</v>
      </c>
      <c r="BJK106" s="4172">
        <v>39</v>
      </c>
      <c r="BJL106" s="4172">
        <v>58</v>
      </c>
      <c r="BJM106" s="4172">
        <v>13.25898389095415</v>
      </c>
      <c r="BJN106" s="2107">
        <v>0</v>
      </c>
      <c r="BJO106" s="2107">
        <v>0</v>
      </c>
      <c r="BJP106" s="4172">
        <v>35</v>
      </c>
      <c r="BJQ106" s="4172">
        <v>3814</v>
      </c>
      <c r="BJR106" s="4172">
        <v>933.54061406918004</v>
      </c>
      <c r="BJS106" s="2107">
        <v>0</v>
      </c>
      <c r="BJT106" s="2107">
        <v>0</v>
      </c>
      <c r="BJU106" s="4172">
        <v>28</v>
      </c>
      <c r="BJV106" s="985">
        <f t="shared" ref="BJV106:BLA106" si="263">MEDIAN(BJV$15:BJV$91)</f>
        <v>20.3</v>
      </c>
      <c r="BJW106" s="985">
        <f t="shared" si="263"/>
        <v>38</v>
      </c>
      <c r="BJX106" s="1214" t="e">
        <f t="shared" si="263"/>
        <v>#NUM!</v>
      </c>
      <c r="BJY106" s="1214" t="e">
        <f t="shared" si="263"/>
        <v>#NUM!</v>
      </c>
      <c r="BJZ106" s="2643" t="e">
        <f t="shared" si="263"/>
        <v>#NUM!</v>
      </c>
      <c r="BKA106" s="2643" t="e">
        <f t="shared" si="263"/>
        <v>#NUM!</v>
      </c>
      <c r="BKB106" s="4177">
        <f t="shared" si="263"/>
        <v>5</v>
      </c>
      <c r="BKC106" s="4177">
        <f t="shared" si="263"/>
        <v>5</v>
      </c>
      <c r="BKD106" s="4177">
        <f t="shared" si="263"/>
        <v>0</v>
      </c>
      <c r="BKE106" s="4177">
        <f t="shared" si="263"/>
        <v>0</v>
      </c>
      <c r="BKF106" s="4177">
        <f t="shared" si="263"/>
        <v>10</v>
      </c>
      <c r="BKG106" s="4177">
        <f t="shared" si="263"/>
        <v>24</v>
      </c>
      <c r="BKH106" s="4178" t="e">
        <f t="shared" si="263"/>
        <v>#NUM!</v>
      </c>
      <c r="BKI106" s="4177" t="e">
        <f t="shared" si="263"/>
        <v>#NUM!</v>
      </c>
      <c r="BKJ106" s="4177" t="e">
        <f t="shared" si="263"/>
        <v>#NUM!</v>
      </c>
      <c r="BKK106" s="4177" t="e">
        <f t="shared" si="263"/>
        <v>#NUM!</v>
      </c>
      <c r="BKL106" s="4177">
        <f t="shared" si="263"/>
        <v>0</v>
      </c>
      <c r="BKM106" s="4177">
        <f t="shared" si="263"/>
        <v>0</v>
      </c>
      <c r="BKN106" s="4177">
        <f t="shared" si="263"/>
        <v>0</v>
      </c>
      <c r="BKO106" s="4177">
        <f t="shared" si="263"/>
        <v>0</v>
      </c>
      <c r="BKP106" s="4177">
        <f t="shared" si="263"/>
        <v>0</v>
      </c>
      <c r="BKQ106" s="4177">
        <f t="shared" si="263"/>
        <v>38</v>
      </c>
      <c r="BKR106" s="4177" t="e">
        <f t="shared" si="263"/>
        <v>#NUM!</v>
      </c>
      <c r="BKS106" s="4177" t="e">
        <f t="shared" si="263"/>
        <v>#NUM!</v>
      </c>
      <c r="BKT106" s="4177" t="e">
        <f t="shared" si="263"/>
        <v>#NUM!</v>
      </c>
      <c r="BKU106" s="4177" t="e">
        <f t="shared" si="263"/>
        <v>#NUM!</v>
      </c>
      <c r="BKV106" s="4177">
        <f t="shared" si="263"/>
        <v>0</v>
      </c>
      <c r="BKW106" s="4177">
        <f t="shared" si="263"/>
        <v>0</v>
      </c>
      <c r="BKX106" s="4177">
        <f t="shared" si="263"/>
        <v>0</v>
      </c>
      <c r="BKY106" s="4177">
        <f t="shared" si="263"/>
        <v>0</v>
      </c>
      <c r="BKZ106" s="4177">
        <f t="shared" si="263"/>
        <v>15</v>
      </c>
      <c r="BLA106" s="4177">
        <f t="shared" si="263"/>
        <v>33</v>
      </c>
      <c r="BLB106" s="4172">
        <v>4</v>
      </c>
      <c r="BLC106" s="4172">
        <v>1.0538795942563561</v>
      </c>
      <c r="BLD106" s="4172">
        <v>39</v>
      </c>
      <c r="BLE106" s="4172">
        <v>0</v>
      </c>
      <c r="BLF106" s="4172">
        <v>0</v>
      </c>
      <c r="BLG106" s="4172">
        <v>14</v>
      </c>
      <c r="BLH106" s="4172">
        <v>1</v>
      </c>
      <c r="BLI106" s="4172">
        <v>0.38910505836575876</v>
      </c>
      <c r="BLJ106" s="4172">
        <v>39</v>
      </c>
      <c r="BLK106" s="4172">
        <v>0</v>
      </c>
      <c r="BLL106" s="4172">
        <v>0</v>
      </c>
      <c r="BLM106" s="4172">
        <v>39</v>
      </c>
      <c r="BLN106" s="4172">
        <v>2</v>
      </c>
      <c r="BLO106" s="4172">
        <v>0.54495912806539515</v>
      </c>
      <c r="BLP106" s="4172">
        <v>39</v>
      </c>
      <c r="BLQ106" s="4172">
        <v>0</v>
      </c>
      <c r="BLR106" s="4172">
        <v>0</v>
      </c>
      <c r="BLS106" s="4172">
        <v>13</v>
      </c>
      <c r="BLT106" s="4172">
        <f t="shared" ref="BLT106:BMH106" si="264">MEDIAN(BLT$15:BLT$91)</f>
        <v>0</v>
      </c>
      <c r="BLU106" s="4172">
        <f t="shared" si="264"/>
        <v>0</v>
      </c>
      <c r="BLV106" s="4172">
        <f t="shared" si="264"/>
        <v>14</v>
      </c>
      <c r="BLW106" s="4172">
        <f t="shared" si="264"/>
        <v>1</v>
      </c>
      <c r="BLX106" s="4172">
        <f t="shared" si="264"/>
        <v>0.24783147459727387</v>
      </c>
      <c r="BLY106" s="4172">
        <f t="shared" si="264"/>
        <v>39</v>
      </c>
      <c r="BLZ106" s="4172">
        <f t="shared" si="264"/>
        <v>3</v>
      </c>
      <c r="BMA106" s="4172">
        <f t="shared" si="264"/>
        <v>0.86705202312138729</v>
      </c>
      <c r="BMB106" s="4172">
        <f t="shared" si="264"/>
        <v>39</v>
      </c>
      <c r="BMC106" s="4172">
        <f t="shared" si="264"/>
        <v>2</v>
      </c>
      <c r="BMD106" s="4172">
        <f t="shared" si="264"/>
        <v>0.61718870544669024</v>
      </c>
      <c r="BME106" s="4172">
        <f t="shared" si="264"/>
        <v>39</v>
      </c>
      <c r="BMF106" s="4172">
        <f t="shared" si="264"/>
        <v>0</v>
      </c>
      <c r="BMG106" s="4172">
        <f t="shared" si="264"/>
        <v>0</v>
      </c>
      <c r="BMH106" s="4172">
        <f t="shared" si="264"/>
        <v>9</v>
      </c>
      <c r="BMI106" s="4172">
        <f t="shared" ref="BMI106:BNU106" si="265">MEDIAN(BMI$15:BMI$91)</f>
        <v>0</v>
      </c>
      <c r="BMJ106" s="4172">
        <f t="shared" si="265"/>
        <v>0</v>
      </c>
      <c r="BMK106" s="4172">
        <f t="shared" si="265"/>
        <v>18</v>
      </c>
      <c r="BML106" s="4172">
        <f t="shared" si="265"/>
        <v>0</v>
      </c>
      <c r="BMM106" s="4172">
        <f t="shared" si="265"/>
        <v>0</v>
      </c>
      <c r="BMN106" s="4172">
        <f t="shared" si="265"/>
        <v>10</v>
      </c>
      <c r="BMO106" s="4172">
        <f t="shared" si="265"/>
        <v>0</v>
      </c>
      <c r="BMP106" s="4172">
        <f t="shared" si="265"/>
        <v>0</v>
      </c>
      <c r="BMQ106" s="4172">
        <f t="shared" si="265"/>
        <v>2</v>
      </c>
      <c r="BMR106" s="4172">
        <f t="shared" si="265"/>
        <v>5</v>
      </c>
      <c r="BMS106" s="4172">
        <f t="shared" si="265"/>
        <v>1.4915393714961682</v>
      </c>
      <c r="BMT106" s="4172">
        <f t="shared" si="265"/>
        <v>39</v>
      </c>
      <c r="BMU106" s="4172">
        <f t="shared" si="265"/>
        <v>3</v>
      </c>
      <c r="BMV106" s="4172">
        <f t="shared" si="265"/>
        <v>0.99900099900099903</v>
      </c>
      <c r="BMW106" s="4172">
        <f t="shared" si="265"/>
        <v>39</v>
      </c>
      <c r="BMX106" s="4172">
        <f t="shared" si="265"/>
        <v>0</v>
      </c>
      <c r="BMY106" s="4172">
        <f t="shared" si="265"/>
        <v>0</v>
      </c>
      <c r="BMZ106" s="4172">
        <f t="shared" si="265"/>
        <v>20</v>
      </c>
      <c r="BNA106" s="4172">
        <f t="shared" si="265"/>
        <v>0</v>
      </c>
      <c r="BNB106" s="4172">
        <f t="shared" si="265"/>
        <v>0</v>
      </c>
      <c r="BNC106" s="4172">
        <f t="shared" si="265"/>
        <v>28</v>
      </c>
      <c r="BND106" s="4172">
        <f t="shared" si="265"/>
        <v>0</v>
      </c>
      <c r="BNE106" s="4172">
        <f t="shared" si="265"/>
        <v>0</v>
      </c>
      <c r="BNF106" s="4172">
        <f t="shared" si="265"/>
        <v>4</v>
      </c>
      <c r="BNG106" s="4172">
        <f t="shared" si="265"/>
        <v>0</v>
      </c>
      <c r="BNH106" s="4172">
        <f t="shared" si="265"/>
        <v>0</v>
      </c>
      <c r="BNI106" s="4172">
        <f t="shared" si="265"/>
        <v>19</v>
      </c>
      <c r="BNJ106" s="4172">
        <f t="shared" si="265"/>
        <v>0</v>
      </c>
      <c r="BNK106" s="4172">
        <f t="shared" si="265"/>
        <v>0</v>
      </c>
      <c r="BNL106" s="4172">
        <f t="shared" si="265"/>
        <v>30</v>
      </c>
      <c r="BNM106" s="4172">
        <f t="shared" si="265"/>
        <v>0</v>
      </c>
      <c r="BNN106" s="4172">
        <f t="shared" si="265"/>
        <v>0</v>
      </c>
      <c r="BNO106" s="4172">
        <f t="shared" si="265"/>
        <v>5</v>
      </c>
      <c r="BNQ106" s="4172">
        <f t="shared" si="265"/>
        <v>91</v>
      </c>
      <c r="BNR106" s="4172">
        <f t="shared" si="265"/>
        <v>20</v>
      </c>
      <c r="BNS106" s="4172">
        <f t="shared" si="265"/>
        <v>2780</v>
      </c>
      <c r="BNT106" s="4172">
        <f t="shared" si="265"/>
        <v>32.328256139260176</v>
      </c>
      <c r="BNU106" s="4172">
        <f t="shared" si="265"/>
        <v>5.6829817734998977</v>
      </c>
      <c r="BNV106" s="4172">
        <f>MEDIAN(BNV$15:BNV$91)</f>
        <v>39</v>
      </c>
      <c r="BNW106" s="4172">
        <f>MEDIAN(BNW$15:BNW$91)</f>
        <v>39</v>
      </c>
    </row>
    <row r="107" spans="1:1739" ht="13" x14ac:dyDescent="0.2">
      <c r="F107" s="4161" t="s">
        <v>1926</v>
      </c>
      <c r="G107" s="985"/>
      <c r="H107" s="988">
        <f>MAX(H$15:H$91)</f>
        <v>763</v>
      </c>
      <c r="I107" s="1594">
        <f t="shared" ref="I107:CH107" si="266">MAX(I$15:I$91)</f>
        <v>7.74</v>
      </c>
      <c r="J107" s="985"/>
      <c r="K107" s="988">
        <f t="shared" si="266"/>
        <v>1029</v>
      </c>
      <c r="L107" s="985">
        <f>MAX(L$15:L$91)</f>
        <v>7.83</v>
      </c>
      <c r="M107" s="4162">
        <f t="shared" si="266"/>
        <v>77</v>
      </c>
      <c r="N107" s="985">
        <f t="shared" si="266"/>
        <v>1.17</v>
      </c>
      <c r="O107" s="988">
        <f t="shared" si="266"/>
        <v>1042</v>
      </c>
      <c r="P107" s="712">
        <f t="shared" si="266"/>
        <v>7.86</v>
      </c>
      <c r="Q107" s="4162">
        <f t="shared" si="266"/>
        <v>77</v>
      </c>
      <c r="R107" s="985">
        <f t="shared" si="266"/>
        <v>0.57000000000000028</v>
      </c>
      <c r="S107" s="988">
        <f t="shared" si="266"/>
        <v>4970</v>
      </c>
      <c r="T107" s="1594">
        <f t="shared" si="266"/>
        <v>7.21</v>
      </c>
      <c r="U107" s="985"/>
      <c r="V107" s="988">
        <f t="shared" si="266"/>
        <v>4758</v>
      </c>
      <c r="W107" s="985">
        <f t="shared" si="266"/>
        <v>7.03</v>
      </c>
      <c r="X107" s="4162">
        <f>MAX(X$15:X$91)</f>
        <v>77</v>
      </c>
      <c r="Y107" s="985">
        <f t="shared" si="266"/>
        <v>1.4800000000000004</v>
      </c>
      <c r="Z107" s="988">
        <f t="shared" si="266"/>
        <v>3860</v>
      </c>
      <c r="AA107" s="985">
        <f t="shared" si="266"/>
        <v>6.7407407407407405</v>
      </c>
      <c r="AB107" s="4162">
        <f>MAX(AB$15:AB$91)</f>
        <v>77</v>
      </c>
      <c r="AC107" s="985">
        <f t="shared" si="266"/>
        <v>0.42666666666666675</v>
      </c>
      <c r="AD107" s="988">
        <f t="shared" si="266"/>
        <v>2317</v>
      </c>
      <c r="AE107" s="985">
        <f t="shared" si="266"/>
        <v>6.666666666666667</v>
      </c>
      <c r="AF107" s="988">
        <f t="shared" si="266"/>
        <v>1515</v>
      </c>
      <c r="AG107" s="985">
        <f t="shared" si="266"/>
        <v>7.7619047619047619</v>
      </c>
      <c r="AH107" s="985">
        <f t="shared" si="266"/>
        <v>77</v>
      </c>
      <c r="AI107" s="985">
        <f t="shared" si="266"/>
        <v>1696</v>
      </c>
      <c r="AJ107" s="985">
        <f t="shared" si="266"/>
        <v>7</v>
      </c>
      <c r="AK107" s="985">
        <f t="shared" si="266"/>
        <v>77</v>
      </c>
      <c r="AL107" s="988">
        <f t="shared" si="266"/>
        <v>621</v>
      </c>
      <c r="AM107" s="985">
        <f t="shared" si="266"/>
        <v>6.666666666666667</v>
      </c>
      <c r="AN107" s="985">
        <f t="shared" si="266"/>
        <v>77</v>
      </c>
      <c r="AO107" s="4090"/>
      <c r="AP107" s="985">
        <f t="shared" si="266"/>
        <v>86.4</v>
      </c>
      <c r="AQ107" s="985">
        <f t="shared" si="266"/>
        <v>77</v>
      </c>
      <c r="AR107" s="985">
        <f t="shared" si="266"/>
        <v>88.9</v>
      </c>
      <c r="AS107" s="985">
        <f t="shared" si="266"/>
        <v>77</v>
      </c>
      <c r="AT107" s="985">
        <f t="shared" si="266"/>
        <v>9.2000000000000028</v>
      </c>
      <c r="AU107" s="985">
        <f t="shared" si="266"/>
        <v>6.2999999999999972</v>
      </c>
      <c r="AV107" s="988">
        <f t="shared" si="266"/>
        <v>120</v>
      </c>
      <c r="AW107" s="988"/>
      <c r="AX107" s="988">
        <f t="shared" si="266"/>
        <v>120</v>
      </c>
      <c r="AY107" s="988">
        <f t="shared" si="266"/>
        <v>76</v>
      </c>
      <c r="AZ107" s="988">
        <f t="shared" si="266"/>
        <v>330</v>
      </c>
      <c r="BA107" s="988">
        <f t="shared" si="266"/>
        <v>77</v>
      </c>
      <c r="BB107" s="988">
        <f t="shared" si="266"/>
        <v>540</v>
      </c>
      <c r="BC107" s="2405">
        <f t="shared" si="266"/>
        <v>73</v>
      </c>
      <c r="BD107" s="988">
        <f t="shared" si="266"/>
        <v>1066</v>
      </c>
      <c r="BE107" s="985">
        <f>MAX(BE$15:BE$91)</f>
        <v>50</v>
      </c>
      <c r="BF107" s="985">
        <f t="shared" si="266"/>
        <v>77</v>
      </c>
      <c r="BG107" s="988">
        <f t="shared" si="266"/>
        <v>1072</v>
      </c>
      <c r="BH107" s="985">
        <f t="shared" si="266"/>
        <v>25.274725274725274</v>
      </c>
      <c r="BI107" s="985">
        <f t="shared" si="266"/>
        <v>77</v>
      </c>
      <c r="BJ107" s="988">
        <f t="shared" si="266"/>
        <v>1046</v>
      </c>
      <c r="BK107" s="985">
        <f t="shared" si="266"/>
        <v>72</v>
      </c>
      <c r="BL107" s="985">
        <f t="shared" si="266"/>
        <v>77</v>
      </c>
      <c r="BM107" s="985">
        <f t="shared" si="266"/>
        <v>1071</v>
      </c>
      <c r="BN107" s="985">
        <f t="shared" si="266"/>
        <v>32.967032967032964</v>
      </c>
      <c r="BO107" s="985">
        <f t="shared" si="266"/>
        <v>77</v>
      </c>
      <c r="BP107" s="985">
        <f t="shared" si="266"/>
        <v>1036</v>
      </c>
      <c r="BQ107" s="985">
        <f t="shared" si="266"/>
        <v>5.4054054054054053</v>
      </c>
      <c r="BR107" s="985">
        <f t="shared" si="266"/>
        <v>77</v>
      </c>
      <c r="BS107" s="3619"/>
      <c r="BT107" s="3822"/>
      <c r="BU107" s="3822"/>
      <c r="BV107" s="988">
        <f t="shared" si="266"/>
        <v>1601</v>
      </c>
      <c r="BW107" s="985">
        <f t="shared" si="266"/>
        <v>83.333333333333343</v>
      </c>
      <c r="BX107" s="985">
        <f t="shared" si="266"/>
        <v>77</v>
      </c>
      <c r="BY107" s="988">
        <f t="shared" si="266"/>
        <v>1621</v>
      </c>
      <c r="BZ107" s="985">
        <f t="shared" si="266"/>
        <v>100</v>
      </c>
      <c r="CA107" s="985">
        <f t="shared" si="266"/>
        <v>76</v>
      </c>
      <c r="CB107" s="988">
        <f t="shared" si="266"/>
        <v>1503</v>
      </c>
      <c r="CC107" s="985">
        <f t="shared" si="266"/>
        <v>100</v>
      </c>
      <c r="CD107" s="985">
        <f t="shared" si="266"/>
        <v>77</v>
      </c>
      <c r="CE107" s="985">
        <f t="shared" si="266"/>
        <v>1619</v>
      </c>
      <c r="CF107" s="985">
        <f t="shared" si="266"/>
        <v>52</v>
      </c>
      <c r="CG107" s="985">
        <f t="shared" si="266"/>
        <v>77</v>
      </c>
      <c r="CH107" s="985">
        <f t="shared" si="266"/>
        <v>1468</v>
      </c>
      <c r="CI107" s="985">
        <f t="shared" ref="CI107" si="267">MAX(CI$15:CI$91)</f>
        <v>100</v>
      </c>
      <c r="CJ107" s="985">
        <f t="shared" ref="CJ107:EC107" si="268">MAX(CJ$15:CJ$91)</f>
        <v>75</v>
      </c>
      <c r="CK107" s="988">
        <f t="shared" si="268"/>
        <v>1567</v>
      </c>
      <c r="CL107" s="985">
        <f t="shared" si="268"/>
        <v>100</v>
      </c>
      <c r="CM107" s="985">
        <f t="shared" si="268"/>
        <v>77</v>
      </c>
      <c r="CN107" s="985">
        <f t="shared" si="268"/>
        <v>17.600000000000001</v>
      </c>
      <c r="CO107" s="985">
        <f t="shared" si="268"/>
        <v>77</v>
      </c>
      <c r="CP107" s="985">
        <f t="shared" si="268"/>
        <v>7</v>
      </c>
      <c r="CQ107" s="985">
        <f t="shared" si="268"/>
        <v>8.1999999999999993</v>
      </c>
      <c r="CR107" s="985">
        <f t="shared" si="268"/>
        <v>7.5</v>
      </c>
      <c r="CS107" s="985">
        <f t="shared" si="268"/>
        <v>17.399999999999999</v>
      </c>
      <c r="CT107" s="985">
        <f t="shared" si="268"/>
        <v>17.100000000000001</v>
      </c>
      <c r="CU107" s="985">
        <f t="shared" si="268"/>
        <v>26.3</v>
      </c>
      <c r="CV107" s="985">
        <f t="shared" si="268"/>
        <v>77</v>
      </c>
      <c r="CW107" s="985">
        <f t="shared" si="268"/>
        <v>8.6</v>
      </c>
      <c r="CX107" s="985">
        <f t="shared" si="268"/>
        <v>11.7</v>
      </c>
      <c r="CY107" s="985">
        <f t="shared" si="268"/>
        <v>10.6</v>
      </c>
      <c r="CZ107" s="988">
        <f t="shared" si="268"/>
        <v>4121</v>
      </c>
      <c r="DA107" s="985">
        <f t="shared" si="268"/>
        <v>93</v>
      </c>
      <c r="DB107" s="985">
        <f t="shared" si="268"/>
        <v>77</v>
      </c>
      <c r="DC107" s="988">
        <f t="shared" si="268"/>
        <v>1792</v>
      </c>
      <c r="DD107" s="985">
        <f t="shared" si="268"/>
        <v>104</v>
      </c>
      <c r="DE107" s="985">
        <f t="shared" si="268"/>
        <v>77</v>
      </c>
      <c r="DF107" s="988">
        <f t="shared" si="268"/>
        <v>1447</v>
      </c>
      <c r="DG107" s="985">
        <f t="shared" si="268"/>
        <v>92.25</v>
      </c>
      <c r="DH107" s="985">
        <f t="shared" si="268"/>
        <v>75</v>
      </c>
      <c r="DI107" s="988">
        <f t="shared" si="268"/>
        <v>882</v>
      </c>
      <c r="DJ107" s="985">
        <f t="shared" si="268"/>
        <v>92.4</v>
      </c>
      <c r="DK107" s="985">
        <f t="shared" si="268"/>
        <v>77</v>
      </c>
      <c r="DL107" s="985">
        <f t="shared" si="268"/>
        <v>94.520547945205479</v>
      </c>
      <c r="DM107" s="985">
        <f t="shared" si="268"/>
        <v>77</v>
      </c>
      <c r="DN107" s="988">
        <f t="shared" si="268"/>
        <v>5056</v>
      </c>
      <c r="DO107" s="985">
        <f t="shared" si="268"/>
        <v>100</v>
      </c>
      <c r="DP107" s="985">
        <f t="shared" si="268"/>
        <v>77</v>
      </c>
      <c r="DQ107" s="985">
        <f t="shared" si="268"/>
        <v>46.1139896373057</v>
      </c>
      <c r="DR107" s="985">
        <f t="shared" si="268"/>
        <v>18</v>
      </c>
      <c r="DS107" s="985">
        <f t="shared" si="268"/>
        <v>100</v>
      </c>
      <c r="DT107" s="985">
        <f t="shared" si="268"/>
        <v>70</v>
      </c>
      <c r="DU107" s="985">
        <f t="shared" si="268"/>
        <v>50</v>
      </c>
      <c r="DV107" s="985">
        <f t="shared" si="268"/>
        <v>17</v>
      </c>
      <c r="DW107" s="985">
        <f t="shared" si="268"/>
        <v>100</v>
      </c>
      <c r="DX107" s="985">
        <f t="shared" si="268"/>
        <v>77</v>
      </c>
      <c r="DY107" s="985">
        <f t="shared" si="268"/>
        <v>135.89743589743591</v>
      </c>
      <c r="DZ107" s="985">
        <f t="shared" si="268"/>
        <v>53</v>
      </c>
      <c r="EA107" s="985">
        <f t="shared" si="268"/>
        <v>1016</v>
      </c>
      <c r="EB107" s="985">
        <f t="shared" si="268"/>
        <v>88.888888888888886</v>
      </c>
      <c r="EC107" s="985">
        <f t="shared" si="268"/>
        <v>77</v>
      </c>
      <c r="ED107" s="985"/>
      <c r="EE107" s="985"/>
      <c r="EF107" s="985"/>
      <c r="EG107" s="3822"/>
      <c r="EH107" s="4163"/>
      <c r="EI107" s="4163"/>
      <c r="EJ107" s="3822"/>
      <c r="EK107" s="3822"/>
      <c r="EL107" s="3822"/>
      <c r="EM107" s="4163"/>
      <c r="EN107" s="4163"/>
      <c r="EO107" s="3822"/>
      <c r="EP107" s="3822"/>
      <c r="EQ107" s="3822"/>
      <c r="ER107" s="4163"/>
      <c r="ES107" s="4163"/>
      <c r="ET107" s="3822"/>
      <c r="EU107" s="3822"/>
      <c r="EV107" s="3822"/>
      <c r="EW107" s="4163"/>
      <c r="EX107" s="4163"/>
      <c r="EY107" s="3822"/>
      <c r="EZ107" s="3822"/>
      <c r="FA107" s="3822"/>
      <c r="FB107" s="4163"/>
      <c r="FC107" s="4163"/>
      <c r="FD107" s="3822"/>
      <c r="FE107" s="3619"/>
      <c r="FF107" s="3619"/>
      <c r="FG107" s="4163"/>
      <c r="FH107" s="4163"/>
      <c r="FI107" s="3822"/>
      <c r="FJ107" s="3619"/>
      <c r="FK107" s="3619"/>
      <c r="FL107" s="4163"/>
      <c r="FM107" s="4163"/>
      <c r="FN107" s="3822"/>
      <c r="FO107" s="3619"/>
      <c r="FP107" s="3619"/>
      <c r="FQ107" s="4163"/>
      <c r="FR107" s="4163"/>
      <c r="FS107" s="3822"/>
      <c r="FT107" s="3619"/>
      <c r="FU107" s="3619"/>
      <c r="FV107" s="4163"/>
      <c r="FW107" s="4163"/>
      <c r="FX107" s="985">
        <f t="shared" ref="FX107:HF107" si="269">MAX(FX$15:FX$91)</f>
        <v>1593</v>
      </c>
      <c r="FY107" s="4164">
        <f t="shared" si="269"/>
        <v>100</v>
      </c>
      <c r="FZ107" s="4164">
        <f t="shared" si="269"/>
        <v>76</v>
      </c>
      <c r="GA107" s="985">
        <f t="shared" si="269"/>
        <v>1369</v>
      </c>
      <c r="GB107" s="1212">
        <f t="shared" si="269"/>
        <v>2.75</v>
      </c>
      <c r="GC107" s="1212">
        <f t="shared" si="269"/>
        <v>62</v>
      </c>
      <c r="GD107" s="4164">
        <f t="shared" si="269"/>
        <v>25</v>
      </c>
      <c r="GE107" s="4164">
        <f t="shared" si="269"/>
        <v>62</v>
      </c>
      <c r="GF107" s="985">
        <f t="shared" si="269"/>
        <v>1396</v>
      </c>
      <c r="GG107" s="985">
        <f t="shared" si="269"/>
        <v>2.5</v>
      </c>
      <c r="GH107" s="985">
        <f t="shared" si="269"/>
        <v>62</v>
      </c>
      <c r="GI107" s="4164">
        <f t="shared" si="269"/>
        <v>14.285714285714285</v>
      </c>
      <c r="GJ107" s="4164">
        <f t="shared" si="269"/>
        <v>62</v>
      </c>
      <c r="GK107" s="985">
        <f t="shared" si="269"/>
        <v>1439</v>
      </c>
      <c r="GL107" s="985">
        <f t="shared" si="269"/>
        <v>1.75</v>
      </c>
      <c r="GM107" s="985">
        <f t="shared" si="269"/>
        <v>66</v>
      </c>
      <c r="GN107" s="4164">
        <f t="shared" si="269"/>
        <v>25</v>
      </c>
      <c r="GO107" s="4164">
        <f t="shared" si="269"/>
        <v>66</v>
      </c>
      <c r="GP107" s="985">
        <f t="shared" si="269"/>
        <v>1381</v>
      </c>
      <c r="GQ107" s="985">
        <f t="shared" si="269"/>
        <v>1.75</v>
      </c>
      <c r="GR107" s="985">
        <f t="shared" si="269"/>
        <v>56</v>
      </c>
      <c r="GS107" s="4164">
        <f t="shared" si="269"/>
        <v>7.6923076923076925</v>
      </c>
      <c r="GT107" s="4164">
        <f t="shared" si="269"/>
        <v>56</v>
      </c>
      <c r="GU107" s="985">
        <f t="shared" si="269"/>
        <v>1456</v>
      </c>
      <c r="GV107" s="985">
        <f t="shared" si="269"/>
        <v>2.75</v>
      </c>
      <c r="GW107" s="985">
        <f t="shared" si="269"/>
        <v>72</v>
      </c>
      <c r="GX107" s="4164">
        <f t="shared" si="269"/>
        <v>100</v>
      </c>
      <c r="GY107" s="4164">
        <f t="shared" si="269"/>
        <v>72</v>
      </c>
      <c r="GZ107" s="985">
        <f t="shared" si="269"/>
        <v>1417</v>
      </c>
      <c r="HA107" s="985">
        <f t="shared" si="269"/>
        <v>1.5</v>
      </c>
      <c r="HB107" s="985">
        <f t="shared" si="269"/>
        <v>44</v>
      </c>
      <c r="HC107" s="4164">
        <f t="shared" si="269"/>
        <v>15</v>
      </c>
      <c r="HD107" s="4164">
        <f t="shared" si="269"/>
        <v>44</v>
      </c>
      <c r="HE107" s="985">
        <f t="shared" si="269"/>
        <v>1397</v>
      </c>
      <c r="HF107" s="985">
        <f t="shared" si="269"/>
        <v>2.5</v>
      </c>
      <c r="HG107" s="985">
        <f t="shared" ref="HG107:JR107" si="270">MAX(HG$15:HG$91)</f>
        <v>47</v>
      </c>
      <c r="HH107" s="4164">
        <f t="shared" si="270"/>
        <v>9.0909090909090917</v>
      </c>
      <c r="HI107" s="4164">
        <f t="shared" si="270"/>
        <v>47</v>
      </c>
      <c r="HJ107" s="985">
        <f t="shared" si="270"/>
        <v>1406</v>
      </c>
      <c r="HK107" s="985">
        <f t="shared" si="270"/>
        <v>4</v>
      </c>
      <c r="HL107" s="985">
        <f t="shared" si="270"/>
        <v>56</v>
      </c>
      <c r="HM107" s="4164">
        <f t="shared" si="270"/>
        <v>8.8235294117647065</v>
      </c>
      <c r="HN107" s="4164">
        <f t="shared" si="270"/>
        <v>56</v>
      </c>
      <c r="HO107" s="2525">
        <f t="shared" si="270"/>
        <v>60</v>
      </c>
      <c r="HP107" s="2525">
        <f t="shared" si="270"/>
        <v>20</v>
      </c>
      <c r="HQ107" s="2525">
        <f t="shared" si="270"/>
        <v>100</v>
      </c>
      <c r="HR107" s="2525">
        <f t="shared" si="270"/>
        <v>50</v>
      </c>
      <c r="HS107" s="2525">
        <f t="shared" si="270"/>
        <v>28.571428571428569</v>
      </c>
      <c r="HT107" s="2525">
        <f t="shared" si="270"/>
        <v>41.025641025641022</v>
      </c>
      <c r="HU107" s="2525">
        <f t="shared" si="270"/>
        <v>100</v>
      </c>
      <c r="HV107" s="2525">
        <f t="shared" si="270"/>
        <v>12.408759124087592</v>
      </c>
      <c r="HW107" s="2525">
        <f t="shared" si="270"/>
        <v>100</v>
      </c>
      <c r="HX107" s="2776">
        <f t="shared" si="270"/>
        <v>5635</v>
      </c>
      <c r="HY107" s="985">
        <f t="shared" si="270"/>
        <v>46.511627906976742</v>
      </c>
      <c r="HZ107" s="985">
        <f t="shared" si="270"/>
        <v>7.7669902912621351</v>
      </c>
      <c r="IA107" s="985">
        <f t="shared" si="270"/>
        <v>79.787234042553195</v>
      </c>
      <c r="IB107" s="985">
        <f t="shared" si="270"/>
        <v>41.747572815533978</v>
      </c>
      <c r="IC107" s="985">
        <f t="shared" si="270"/>
        <v>18.604651162790699</v>
      </c>
      <c r="ID107" s="985">
        <f t="shared" si="270"/>
        <v>56.331877729257641</v>
      </c>
      <c r="IE107" s="985">
        <f t="shared" si="270"/>
        <v>85.106382978723403</v>
      </c>
      <c r="IF107" s="985">
        <f t="shared" si="270"/>
        <v>6.3291139240506329</v>
      </c>
      <c r="IG107" s="985">
        <f t="shared" si="270"/>
        <v>77.777777777777786</v>
      </c>
      <c r="IH107" s="985">
        <f t="shared" si="270"/>
        <v>15124</v>
      </c>
      <c r="II107" s="985">
        <f t="shared" si="270"/>
        <v>33</v>
      </c>
      <c r="IJ107" s="985">
        <f t="shared" si="270"/>
        <v>38</v>
      </c>
      <c r="IK107" s="985">
        <f t="shared" si="270"/>
        <v>119</v>
      </c>
      <c r="IL107" s="985">
        <f t="shared" si="270"/>
        <v>85</v>
      </c>
      <c r="IM107" s="985">
        <f t="shared" si="270"/>
        <v>34</v>
      </c>
      <c r="IN107" s="985">
        <f t="shared" si="270"/>
        <v>44</v>
      </c>
      <c r="IO107" s="985">
        <f t="shared" si="270"/>
        <v>0</v>
      </c>
      <c r="IP107" s="985">
        <f t="shared" si="270"/>
        <v>93</v>
      </c>
      <c r="IQ107" s="985">
        <f t="shared" si="270"/>
        <v>492</v>
      </c>
      <c r="IR107" s="985">
        <f t="shared" si="270"/>
        <v>125</v>
      </c>
      <c r="IS107" s="985">
        <f t="shared" si="270"/>
        <v>50</v>
      </c>
      <c r="IT107" s="985">
        <f t="shared" si="270"/>
        <v>55</v>
      </c>
      <c r="IU107" s="985">
        <f t="shared" si="270"/>
        <v>45</v>
      </c>
      <c r="IV107" s="985">
        <f t="shared" si="270"/>
        <v>28</v>
      </c>
      <c r="IW107" s="985">
        <f t="shared" si="270"/>
        <v>36</v>
      </c>
      <c r="IX107" s="985">
        <f t="shared" si="270"/>
        <v>0</v>
      </c>
      <c r="IY107" s="985">
        <f t="shared" si="270"/>
        <v>70</v>
      </c>
      <c r="IZ107" s="985">
        <f t="shared" si="270"/>
        <v>376</v>
      </c>
      <c r="JA107" s="985">
        <f t="shared" si="270"/>
        <v>23</v>
      </c>
      <c r="JB107" s="985">
        <f t="shared" si="270"/>
        <v>43</v>
      </c>
      <c r="JC107" s="985">
        <f t="shared" si="270"/>
        <v>24</v>
      </c>
      <c r="JD107" s="985">
        <f t="shared" si="270"/>
        <v>42</v>
      </c>
      <c r="JE107" s="985">
        <f t="shared" si="270"/>
        <v>16</v>
      </c>
      <c r="JF107" s="985">
        <f t="shared" si="270"/>
        <v>11</v>
      </c>
      <c r="JG107" s="985">
        <f t="shared" si="270"/>
        <v>0</v>
      </c>
      <c r="JH107" s="985">
        <f t="shared" si="270"/>
        <v>57</v>
      </c>
      <c r="JI107" s="985">
        <f t="shared" si="270"/>
        <v>225</v>
      </c>
      <c r="JJ107" s="985">
        <f t="shared" si="270"/>
        <v>50</v>
      </c>
      <c r="JK107" s="985">
        <f t="shared" si="270"/>
        <v>33.333333333333329</v>
      </c>
      <c r="JL107" s="985">
        <f t="shared" si="270"/>
        <v>100</v>
      </c>
      <c r="JM107" s="985">
        <f t="shared" si="270"/>
        <v>50</v>
      </c>
      <c r="JN107" s="985">
        <f t="shared" si="270"/>
        <v>50</v>
      </c>
      <c r="JO107" s="985">
        <f t="shared" si="270"/>
        <v>57.692307692307686</v>
      </c>
      <c r="JP107" s="985">
        <f t="shared" si="270"/>
        <v>0</v>
      </c>
      <c r="JQ107" s="985">
        <f t="shared" si="270"/>
        <v>50</v>
      </c>
      <c r="JR107" s="985">
        <f t="shared" si="270"/>
        <v>100</v>
      </c>
      <c r="JS107" s="985">
        <f t="shared" ref="JS107:MD107" si="271">MAX(JS$15:JS$91)</f>
        <v>66.666666666666657</v>
      </c>
      <c r="JT107" s="985">
        <f t="shared" si="271"/>
        <v>25</v>
      </c>
      <c r="JU107" s="985">
        <f t="shared" si="271"/>
        <v>66.666666666666657</v>
      </c>
      <c r="JV107" s="985">
        <f t="shared" si="271"/>
        <v>21.951219512195124</v>
      </c>
      <c r="JW107" s="985">
        <f t="shared" si="271"/>
        <v>25.454545454545453</v>
      </c>
      <c r="JX107" s="985">
        <f t="shared" si="271"/>
        <v>65.454545454545453</v>
      </c>
      <c r="JY107" s="985">
        <f t="shared" si="271"/>
        <v>0</v>
      </c>
      <c r="JZ107" s="985">
        <f t="shared" si="271"/>
        <v>47.826086956521742</v>
      </c>
      <c r="KA107" s="985">
        <f t="shared" si="271"/>
        <v>100</v>
      </c>
      <c r="KB107" s="985">
        <f t="shared" si="271"/>
        <v>40</v>
      </c>
      <c r="KC107" s="985">
        <f t="shared" si="271"/>
        <v>42.857142857142854</v>
      </c>
      <c r="KD107" s="985">
        <f t="shared" si="271"/>
        <v>100</v>
      </c>
      <c r="KE107" s="985">
        <f t="shared" si="271"/>
        <v>30.76923076923077</v>
      </c>
      <c r="KF107" s="985">
        <f t="shared" si="271"/>
        <v>33.333333333333329</v>
      </c>
      <c r="KG107" s="985">
        <f t="shared" si="271"/>
        <v>45.833333333333329</v>
      </c>
      <c r="KH107" s="985">
        <f t="shared" si="271"/>
        <v>0</v>
      </c>
      <c r="KI107" s="985">
        <f t="shared" si="271"/>
        <v>100</v>
      </c>
      <c r="KJ107" s="985">
        <f t="shared" si="271"/>
        <v>100</v>
      </c>
      <c r="KK107" s="985">
        <f t="shared" si="271"/>
        <v>79.865016872890891</v>
      </c>
      <c r="KL107" s="985">
        <f t="shared" si="271"/>
        <v>77</v>
      </c>
      <c r="KM107" s="985">
        <f t="shared" si="271"/>
        <v>100</v>
      </c>
      <c r="KN107" s="985">
        <f t="shared" si="271"/>
        <v>77</v>
      </c>
      <c r="KO107" s="985">
        <f t="shared" si="271"/>
        <v>16.174113404127429</v>
      </c>
      <c r="KP107" s="985">
        <f t="shared" si="271"/>
        <v>74</v>
      </c>
      <c r="KQ107" s="985">
        <f t="shared" si="271"/>
        <v>17.578534031413611</v>
      </c>
      <c r="KR107" s="985">
        <f t="shared" si="271"/>
        <v>27</v>
      </c>
      <c r="KS107" s="985">
        <f t="shared" si="271"/>
        <v>47.927107061503413</v>
      </c>
      <c r="KT107" s="985">
        <f t="shared" si="271"/>
        <v>77</v>
      </c>
      <c r="KU107" s="985">
        <f t="shared" si="271"/>
        <v>38.132295719844358</v>
      </c>
      <c r="KV107" s="985">
        <f t="shared" si="271"/>
        <v>49</v>
      </c>
      <c r="KW107" s="985">
        <f t="shared" si="271"/>
        <v>23.161764705882355</v>
      </c>
      <c r="KX107" s="985">
        <f t="shared" si="271"/>
        <v>77</v>
      </c>
      <c r="KY107" s="985">
        <f t="shared" si="271"/>
        <v>42.872570194384451</v>
      </c>
      <c r="KZ107" s="985">
        <f t="shared" si="271"/>
        <v>77</v>
      </c>
      <c r="LA107" s="985">
        <f t="shared" si="271"/>
        <v>60</v>
      </c>
      <c r="LB107" s="985">
        <f t="shared" si="271"/>
        <v>10</v>
      </c>
      <c r="LC107" s="985">
        <f t="shared" si="271"/>
        <v>10</v>
      </c>
      <c r="LD107" s="985">
        <f t="shared" si="271"/>
        <v>40</v>
      </c>
      <c r="LE107" s="985">
        <f t="shared" si="271"/>
        <v>15</v>
      </c>
      <c r="LF107" s="985">
        <f t="shared" si="271"/>
        <v>135</v>
      </c>
      <c r="LG107" s="985">
        <f t="shared" si="271"/>
        <v>77</v>
      </c>
      <c r="LH107" s="985">
        <f t="shared" si="271"/>
        <v>10</v>
      </c>
      <c r="LI107" s="985">
        <f t="shared" si="271"/>
        <v>10</v>
      </c>
      <c r="LJ107" s="985">
        <f t="shared" si="271"/>
        <v>20</v>
      </c>
      <c r="LK107" s="985">
        <f t="shared" si="271"/>
        <v>41</v>
      </c>
      <c r="LL107" s="985">
        <f t="shared" si="271"/>
        <v>0</v>
      </c>
      <c r="LM107" s="985">
        <f t="shared" si="271"/>
        <v>0</v>
      </c>
      <c r="LN107" s="985">
        <f t="shared" si="271"/>
        <v>0</v>
      </c>
      <c r="LO107" s="985">
        <f t="shared" si="271"/>
        <v>0</v>
      </c>
      <c r="LP107" s="985">
        <f t="shared" si="271"/>
        <v>40</v>
      </c>
      <c r="LQ107" s="985">
        <f t="shared" si="271"/>
        <v>59</v>
      </c>
      <c r="LR107" s="985">
        <f t="shared" si="271"/>
        <v>0</v>
      </c>
      <c r="LS107" s="985">
        <f t="shared" si="271"/>
        <v>0</v>
      </c>
      <c r="LT107" s="985">
        <f t="shared" si="271"/>
        <v>0</v>
      </c>
      <c r="LU107" s="729">
        <f t="shared" si="271"/>
        <v>0</v>
      </c>
      <c r="LV107" s="729">
        <f t="shared" si="271"/>
        <v>40</v>
      </c>
      <c r="LW107" s="729">
        <f t="shared" si="271"/>
        <v>41</v>
      </c>
      <c r="LX107" s="729">
        <f t="shared" si="271"/>
        <v>0</v>
      </c>
      <c r="LY107" s="729">
        <f t="shared" si="271"/>
        <v>0</v>
      </c>
      <c r="LZ107" s="729">
        <f t="shared" si="271"/>
        <v>0</v>
      </c>
      <c r="MA107" s="1220">
        <f t="shared" si="271"/>
        <v>0</v>
      </c>
      <c r="MB107" s="1220">
        <f t="shared" si="271"/>
        <v>60</v>
      </c>
      <c r="MC107" s="1220">
        <f t="shared" si="271"/>
        <v>71</v>
      </c>
      <c r="MD107" s="1220">
        <f t="shared" si="271"/>
        <v>0</v>
      </c>
      <c r="ME107" s="1220">
        <f t="shared" ref="ME107:OS107" si="272">MAX(ME$15:ME$91)</f>
        <v>0</v>
      </c>
      <c r="MF107" s="1220">
        <f t="shared" si="272"/>
        <v>0</v>
      </c>
      <c r="MG107" s="1220">
        <f t="shared" si="272"/>
        <v>0</v>
      </c>
      <c r="MH107" s="1220">
        <f t="shared" si="272"/>
        <v>40</v>
      </c>
      <c r="MI107" s="1220">
        <f t="shared" si="272"/>
        <v>75</v>
      </c>
      <c r="MJ107" s="1220">
        <f t="shared" si="272"/>
        <v>0</v>
      </c>
      <c r="MK107" s="1220">
        <f t="shared" si="272"/>
        <v>0</v>
      </c>
      <c r="ML107" s="1220">
        <f t="shared" si="272"/>
        <v>0</v>
      </c>
      <c r="MM107" s="1220">
        <f t="shared" si="272"/>
        <v>0</v>
      </c>
      <c r="MN107" s="1220">
        <f t="shared" si="272"/>
        <v>40</v>
      </c>
      <c r="MO107" s="1220">
        <f t="shared" si="272"/>
        <v>73</v>
      </c>
      <c r="MP107" s="1220">
        <f t="shared" si="272"/>
        <v>0</v>
      </c>
      <c r="MQ107" s="1220">
        <f t="shared" si="272"/>
        <v>0</v>
      </c>
      <c r="MR107" s="1220">
        <f t="shared" si="272"/>
        <v>0</v>
      </c>
      <c r="MS107" s="1220">
        <f t="shared" si="272"/>
        <v>0</v>
      </c>
      <c r="MT107" s="1220">
        <f t="shared" si="272"/>
        <v>40</v>
      </c>
      <c r="MU107" s="1220">
        <f t="shared" si="272"/>
        <v>63</v>
      </c>
      <c r="MV107" s="1220">
        <f t="shared" si="272"/>
        <v>0</v>
      </c>
      <c r="MW107" s="1220">
        <f t="shared" si="272"/>
        <v>0</v>
      </c>
      <c r="MX107" s="1220">
        <f t="shared" si="272"/>
        <v>0</v>
      </c>
      <c r="MY107" s="1220">
        <f t="shared" si="272"/>
        <v>45</v>
      </c>
      <c r="MZ107" s="1220">
        <f t="shared" si="272"/>
        <v>56</v>
      </c>
      <c r="NA107" s="1220">
        <f t="shared" si="272"/>
        <v>0</v>
      </c>
      <c r="NB107" s="1220">
        <f t="shared" si="272"/>
        <v>0</v>
      </c>
      <c r="NC107" s="1220">
        <f t="shared" si="272"/>
        <v>0</v>
      </c>
      <c r="ND107" s="1220">
        <f t="shared" si="272"/>
        <v>0</v>
      </c>
      <c r="NE107" s="1220">
        <f t="shared" si="272"/>
        <v>40</v>
      </c>
      <c r="NF107" s="1220">
        <f t="shared" si="272"/>
        <v>67</v>
      </c>
      <c r="NG107" s="1220">
        <f t="shared" si="272"/>
        <v>0</v>
      </c>
      <c r="NH107" s="1220">
        <f t="shared" si="272"/>
        <v>0</v>
      </c>
      <c r="NI107" s="1220">
        <f t="shared" si="272"/>
        <v>0</v>
      </c>
      <c r="NJ107" s="1220">
        <f t="shared" si="272"/>
        <v>0</v>
      </c>
      <c r="NK107" s="1220">
        <f t="shared" si="272"/>
        <v>40</v>
      </c>
      <c r="NL107" s="1220">
        <f t="shared" si="272"/>
        <v>50</v>
      </c>
      <c r="NM107" s="985">
        <f t="shared" si="272"/>
        <v>1893.42</v>
      </c>
      <c r="NN107" s="985">
        <f t="shared" si="272"/>
        <v>72</v>
      </c>
      <c r="NO107" s="985">
        <f t="shared" si="272"/>
        <v>6251</v>
      </c>
      <c r="NP107" s="985">
        <f t="shared" si="272"/>
        <v>57</v>
      </c>
      <c r="NQ107" s="985">
        <f t="shared" si="272"/>
        <v>847.88029925187038</v>
      </c>
      <c r="NR107" s="985">
        <f t="shared" si="272"/>
        <v>57</v>
      </c>
      <c r="NS107" s="985">
        <f t="shared" si="272"/>
        <v>5683</v>
      </c>
      <c r="NT107" s="985">
        <f t="shared" si="272"/>
        <v>57</v>
      </c>
      <c r="NU107" s="985">
        <f t="shared" si="272"/>
        <v>847.88029925187038</v>
      </c>
      <c r="NV107" s="985">
        <f t="shared" si="272"/>
        <v>57</v>
      </c>
      <c r="NW107" s="985">
        <f t="shared" si="272"/>
        <v>2644</v>
      </c>
      <c r="NX107" s="985">
        <f t="shared" si="272"/>
        <v>57</v>
      </c>
      <c r="NY107" s="985">
        <f t="shared" si="272"/>
        <v>665.83541147132178</v>
      </c>
      <c r="NZ107" s="985">
        <f t="shared" si="272"/>
        <v>57</v>
      </c>
      <c r="OA107" s="4165">
        <v>7.5898984353554759</v>
      </c>
      <c r="OB107" s="4165">
        <v>7.5898984353554759</v>
      </c>
      <c r="OC107" s="4165"/>
      <c r="OD107" s="4165"/>
      <c r="OE107" s="4165"/>
      <c r="OF107" s="4165"/>
      <c r="OG107" s="4165">
        <v>27.837837837837835</v>
      </c>
      <c r="OH107" s="4165">
        <v>27.837837837837835</v>
      </c>
      <c r="OI107" s="4165"/>
      <c r="OJ107" s="4165"/>
      <c r="OK107" s="4165"/>
      <c r="OL107" s="4165"/>
      <c r="OM107" s="4165">
        <f t="shared" si="272"/>
        <v>3699</v>
      </c>
      <c r="ON107" s="4166">
        <f t="shared" si="272"/>
        <v>573.56608478802991</v>
      </c>
      <c r="OO107" s="2525">
        <f t="shared" si="272"/>
        <v>73</v>
      </c>
      <c r="OP107" s="2525">
        <v>442</v>
      </c>
      <c r="OQ107" s="2525">
        <v>52.366565961732128</v>
      </c>
      <c r="OR107" s="2525">
        <f t="shared" si="272"/>
        <v>29</v>
      </c>
      <c r="OS107" s="2525">
        <f t="shared" si="272"/>
        <v>57.692307692307686</v>
      </c>
      <c r="OT107" s="2525">
        <f t="shared" ref="OT107:AAN107" si="273">MAX(OT$15:OT$91)</f>
        <v>77</v>
      </c>
      <c r="OU107" s="2525">
        <f t="shared" si="273"/>
        <v>4148</v>
      </c>
      <c r="OV107" s="2525">
        <f t="shared" si="273"/>
        <v>5860</v>
      </c>
      <c r="OW107" s="2525">
        <f t="shared" si="273"/>
        <v>3445</v>
      </c>
      <c r="OX107" s="2525">
        <f t="shared" si="273"/>
        <v>2147</v>
      </c>
      <c r="OY107" s="2525">
        <f t="shared" si="273"/>
        <v>756</v>
      </c>
      <c r="OZ107" s="2525">
        <f t="shared" si="273"/>
        <v>4964</v>
      </c>
      <c r="PA107" s="2525">
        <f t="shared" si="273"/>
        <v>12108</v>
      </c>
      <c r="PB107" s="2525">
        <f t="shared" si="273"/>
        <v>1866</v>
      </c>
      <c r="PC107" s="2525">
        <f t="shared" si="273"/>
        <v>936</v>
      </c>
      <c r="PD107" s="2525">
        <f t="shared" si="273"/>
        <v>9483</v>
      </c>
      <c r="PE107" s="2525">
        <f t="shared" si="273"/>
        <v>3711</v>
      </c>
      <c r="PF107" s="2525">
        <f t="shared" si="273"/>
        <v>8775</v>
      </c>
      <c r="PG107" s="2525">
        <f t="shared" si="273"/>
        <v>1010</v>
      </c>
      <c r="PH107" s="2525">
        <f t="shared" si="273"/>
        <v>210</v>
      </c>
      <c r="PI107" s="2525">
        <f t="shared" si="273"/>
        <v>4680</v>
      </c>
      <c r="PJ107" s="2525">
        <f t="shared" si="273"/>
        <v>2752</v>
      </c>
      <c r="PK107" s="2525">
        <f t="shared" si="273"/>
        <v>3958</v>
      </c>
      <c r="PL107" s="2525">
        <f t="shared" si="273"/>
        <v>17060</v>
      </c>
      <c r="PM107" s="2525">
        <f t="shared" si="273"/>
        <v>37.301587301587304</v>
      </c>
      <c r="PN107" s="2525">
        <f t="shared" si="273"/>
        <v>77</v>
      </c>
      <c r="PO107" s="2525">
        <f t="shared" si="273"/>
        <v>43.333333333333336</v>
      </c>
      <c r="PP107" s="2525">
        <f t="shared" si="273"/>
        <v>77</v>
      </c>
      <c r="PQ107" s="2525">
        <f t="shared" si="273"/>
        <v>29.875518672199171</v>
      </c>
      <c r="PR107" s="2525">
        <f t="shared" si="273"/>
        <v>77</v>
      </c>
      <c r="PS107" s="2525">
        <f t="shared" si="273"/>
        <v>20</v>
      </c>
      <c r="PT107" s="2525">
        <f t="shared" si="273"/>
        <v>77</v>
      </c>
      <c r="PU107" s="2525">
        <f t="shared" si="273"/>
        <v>14.285714285714285</v>
      </c>
      <c r="PV107" s="2525">
        <f t="shared" si="273"/>
        <v>77</v>
      </c>
      <c r="PW107" s="2525">
        <f t="shared" si="273"/>
        <v>62.962962962962962</v>
      </c>
      <c r="PX107" s="2525">
        <f t="shared" si="273"/>
        <v>77</v>
      </c>
      <c r="PY107" s="2525">
        <f t="shared" si="273"/>
        <v>89.682539682539684</v>
      </c>
      <c r="PZ107" s="2525">
        <f t="shared" si="273"/>
        <v>77</v>
      </c>
      <c r="QA107" s="2525">
        <f t="shared" si="273"/>
        <v>31.506849315068493</v>
      </c>
      <c r="QB107" s="2525">
        <f t="shared" si="273"/>
        <v>77</v>
      </c>
      <c r="QC107" s="2525">
        <f t="shared" si="273"/>
        <v>19.17808219178082</v>
      </c>
      <c r="QD107" s="2525">
        <f t="shared" si="273"/>
        <v>77</v>
      </c>
      <c r="QE107" s="2525">
        <f t="shared" si="273"/>
        <v>64.889705882352942</v>
      </c>
      <c r="QF107" s="2525">
        <f t="shared" si="273"/>
        <v>77</v>
      </c>
      <c r="QG107" s="2525">
        <f t="shared" si="273"/>
        <v>44.444444444444443</v>
      </c>
      <c r="QH107" s="2525">
        <f t="shared" si="273"/>
        <v>77</v>
      </c>
      <c r="QI107" s="2525">
        <f t="shared" si="273"/>
        <v>70</v>
      </c>
      <c r="QJ107" s="2525">
        <f t="shared" si="273"/>
        <v>77</v>
      </c>
      <c r="QK107" s="2525">
        <f t="shared" si="273"/>
        <v>43.983402489626556</v>
      </c>
      <c r="QL107" s="2525">
        <f t="shared" si="273"/>
        <v>77</v>
      </c>
      <c r="QM107" s="2525">
        <f t="shared" si="273"/>
        <v>6.666666666666667</v>
      </c>
      <c r="QN107" s="2525">
        <f t="shared" si="273"/>
        <v>77</v>
      </c>
      <c r="QO107" s="2525">
        <f t="shared" si="273"/>
        <v>60</v>
      </c>
      <c r="QP107" s="2525">
        <f t="shared" si="273"/>
        <v>77</v>
      </c>
      <c r="QQ107" s="2525">
        <f t="shared" si="273"/>
        <v>70.370370370370367</v>
      </c>
      <c r="QR107" s="2525">
        <f t="shared" si="273"/>
        <v>77</v>
      </c>
      <c r="QS107" s="2525">
        <f t="shared" si="273"/>
        <v>96.666666666666671</v>
      </c>
      <c r="QT107" s="2525">
        <f t="shared" si="273"/>
        <v>77</v>
      </c>
      <c r="QU107" s="2525">
        <f t="shared" si="273"/>
        <v>6197</v>
      </c>
      <c r="QV107" s="2525">
        <f t="shared" si="273"/>
        <v>1082</v>
      </c>
      <c r="QW107" s="2525">
        <f t="shared" si="273"/>
        <v>401</v>
      </c>
      <c r="QX107" s="2525">
        <f t="shared" si="273"/>
        <v>377</v>
      </c>
      <c r="QY107" s="2525">
        <f t="shared" si="273"/>
        <v>749</v>
      </c>
      <c r="QZ107" s="2525">
        <f t="shared" si="273"/>
        <v>1202</v>
      </c>
      <c r="RA107" s="2525">
        <f t="shared" si="273"/>
        <v>3347</v>
      </c>
      <c r="RB107" s="2525">
        <f t="shared" si="273"/>
        <v>2423</v>
      </c>
      <c r="RC107" s="2525">
        <f t="shared" si="273"/>
        <v>493</v>
      </c>
      <c r="RD107" s="2525">
        <f t="shared" si="273"/>
        <v>9469</v>
      </c>
      <c r="RE107" s="2525">
        <f t="shared" si="273"/>
        <v>1753</v>
      </c>
      <c r="RF107" s="2525">
        <f t="shared" si="273"/>
        <v>4832</v>
      </c>
      <c r="RG107" s="2525">
        <f t="shared" si="273"/>
        <v>224</v>
      </c>
      <c r="RH107" s="2525">
        <f t="shared" si="273"/>
        <v>1191</v>
      </c>
      <c r="RI107" s="2525">
        <f t="shared" si="273"/>
        <v>3585</v>
      </c>
      <c r="RJ107" s="2525">
        <f t="shared" si="273"/>
        <v>7020</v>
      </c>
      <c r="RK107" s="2525">
        <f t="shared" si="273"/>
        <v>1727</v>
      </c>
      <c r="RL107" s="2525">
        <f t="shared" si="273"/>
        <v>26996</v>
      </c>
      <c r="RM107" s="2525">
        <f t="shared" si="273"/>
        <v>37.168141592920357</v>
      </c>
      <c r="RN107" s="2525">
        <f t="shared" si="273"/>
        <v>72</v>
      </c>
      <c r="RO107" s="2525">
        <f t="shared" si="273"/>
        <v>46.428571428571431</v>
      </c>
      <c r="RP107" s="2525">
        <f t="shared" si="273"/>
        <v>71</v>
      </c>
      <c r="RQ107" s="2525">
        <f t="shared" si="273"/>
        <v>5.3571428571428568</v>
      </c>
      <c r="RR107" s="2525">
        <f t="shared" si="273"/>
        <v>72</v>
      </c>
      <c r="RS107" s="2525">
        <f t="shared" si="273"/>
        <v>7.6923076923076925</v>
      </c>
      <c r="RT107" s="2525">
        <f t="shared" si="273"/>
        <v>72</v>
      </c>
      <c r="RU107" s="2525">
        <f t="shared" si="273"/>
        <v>8.4033613445378155</v>
      </c>
      <c r="RV107" s="2525">
        <f t="shared" si="273"/>
        <v>72</v>
      </c>
      <c r="RW107" s="2525">
        <f t="shared" si="273"/>
        <v>21.428571428571427</v>
      </c>
      <c r="RX107" s="2525">
        <f t="shared" si="273"/>
        <v>72</v>
      </c>
      <c r="RY107" s="2525">
        <f t="shared" si="273"/>
        <v>18.055555555555554</v>
      </c>
      <c r="RZ107" s="2525">
        <f t="shared" si="273"/>
        <v>72</v>
      </c>
      <c r="SA107" s="2525">
        <f t="shared" si="273"/>
        <v>16.071902361369066</v>
      </c>
      <c r="SB107" s="2525">
        <f t="shared" si="273"/>
        <v>72</v>
      </c>
      <c r="SC107" s="2525">
        <f t="shared" si="273"/>
        <v>52.406417112299465</v>
      </c>
      <c r="SD107" s="2525">
        <f t="shared" si="273"/>
        <v>72</v>
      </c>
      <c r="SE107" s="2525">
        <f t="shared" si="273"/>
        <v>47.619047619047613</v>
      </c>
      <c r="SF107" s="2525">
        <f t="shared" si="273"/>
        <v>72</v>
      </c>
      <c r="SG107" s="2525">
        <f t="shared" si="273"/>
        <v>17.449664429530202</v>
      </c>
      <c r="SH107" s="2525">
        <f t="shared" si="273"/>
        <v>72</v>
      </c>
      <c r="SI107" s="2525">
        <f t="shared" si="273"/>
        <v>42.857142857142854</v>
      </c>
      <c r="SJ107" s="2525">
        <f t="shared" si="273"/>
        <v>72</v>
      </c>
      <c r="SK107" s="2525">
        <f t="shared" si="273"/>
        <v>19.379844961240313</v>
      </c>
      <c r="SL107" s="2525">
        <f t="shared" si="273"/>
        <v>71</v>
      </c>
      <c r="SM107" s="2525">
        <f t="shared" si="273"/>
        <v>11.111111111111111</v>
      </c>
      <c r="SN107" s="2525">
        <f t="shared" si="273"/>
        <v>72</v>
      </c>
      <c r="SO107" s="2525">
        <f t="shared" si="273"/>
        <v>23.076923076923077</v>
      </c>
      <c r="SP107" s="2525">
        <f t="shared" si="273"/>
        <v>72</v>
      </c>
      <c r="SQ107" s="2525">
        <f t="shared" si="273"/>
        <v>72.139303482587067</v>
      </c>
      <c r="SR107" s="2525">
        <f t="shared" si="273"/>
        <v>72</v>
      </c>
      <c r="SS107" s="2525">
        <f t="shared" si="273"/>
        <v>100</v>
      </c>
      <c r="ST107" s="2525">
        <f t="shared" si="273"/>
        <v>70</v>
      </c>
      <c r="SU107" s="1242"/>
      <c r="SV107" s="1220"/>
      <c r="SW107" s="1220">
        <f t="shared" si="273"/>
        <v>1973</v>
      </c>
      <c r="SX107" s="1220">
        <f t="shared" si="273"/>
        <v>176.2820512820513</v>
      </c>
      <c r="SY107" s="1220">
        <f t="shared" si="273"/>
        <v>66</v>
      </c>
      <c r="SZ107" s="1220">
        <f t="shared" si="273"/>
        <v>714</v>
      </c>
      <c r="TA107" s="1220"/>
      <c r="TB107" s="1220">
        <f t="shared" si="273"/>
        <v>18.518518518518519</v>
      </c>
      <c r="TC107" s="1220">
        <f t="shared" si="273"/>
        <v>52</v>
      </c>
      <c r="TD107" s="1220">
        <f t="shared" si="273"/>
        <v>106</v>
      </c>
      <c r="TE107" s="1220"/>
      <c r="TF107" s="1220">
        <f t="shared" si="273"/>
        <v>13.846153846153847</v>
      </c>
      <c r="TG107" s="1220">
        <f t="shared" si="273"/>
        <v>54</v>
      </c>
      <c r="TH107" s="1220">
        <f t="shared" si="273"/>
        <v>38</v>
      </c>
      <c r="TI107" s="1220"/>
      <c r="TJ107" s="1220">
        <f t="shared" si="273"/>
        <v>3.7713378324732036</v>
      </c>
      <c r="TK107" s="1220">
        <f t="shared" si="273"/>
        <v>6</v>
      </c>
      <c r="TL107" s="1220">
        <f t="shared" si="273"/>
        <v>6</v>
      </c>
      <c r="TM107" s="1220"/>
      <c r="TN107" s="1220">
        <f t="shared" si="273"/>
        <v>0.94966761633428309</v>
      </c>
      <c r="TO107" s="1220">
        <f t="shared" si="273"/>
        <v>11</v>
      </c>
      <c r="TP107" s="1220">
        <f t="shared" si="273"/>
        <v>26</v>
      </c>
      <c r="TQ107" s="1220"/>
      <c r="TR107" s="1220">
        <f t="shared" si="273"/>
        <v>5.6470588235294121</v>
      </c>
      <c r="TS107" s="1220">
        <f t="shared" si="273"/>
        <v>5</v>
      </c>
      <c r="TT107" s="1220">
        <f t="shared" si="273"/>
        <v>0</v>
      </c>
      <c r="TU107" s="1220"/>
      <c r="TV107" s="1220">
        <f t="shared" si="273"/>
        <v>9.5108695652173925</v>
      </c>
      <c r="TW107" s="1220">
        <f t="shared" si="273"/>
        <v>2</v>
      </c>
      <c r="TX107" s="1220">
        <f t="shared" si="273"/>
        <v>2489</v>
      </c>
      <c r="TY107" s="1220"/>
      <c r="TZ107" s="1220">
        <f t="shared" si="273"/>
        <v>59.016393442622956</v>
      </c>
      <c r="UA107" s="1220">
        <f t="shared" si="273"/>
        <v>53</v>
      </c>
      <c r="UB107" s="1220">
        <f t="shared" si="273"/>
        <v>811</v>
      </c>
      <c r="UC107" s="1220"/>
      <c r="UD107" s="1220">
        <f t="shared" si="273"/>
        <v>61.141304347826086</v>
      </c>
      <c r="UE107" s="1220">
        <f t="shared" si="273"/>
        <v>58</v>
      </c>
      <c r="UF107" s="1220">
        <f t="shared" si="273"/>
        <v>215</v>
      </c>
      <c r="UG107" s="1220"/>
      <c r="UH107" s="1220">
        <f t="shared" si="273"/>
        <v>41.125541125541126</v>
      </c>
      <c r="UI107" s="1220">
        <f t="shared" si="273"/>
        <v>14</v>
      </c>
      <c r="UJ107" s="1220">
        <f t="shared" si="273"/>
        <v>39</v>
      </c>
      <c r="UK107" s="1220"/>
      <c r="UL107" s="1220">
        <f t="shared" si="273"/>
        <v>74.277854195323243</v>
      </c>
      <c r="UM107" s="1220">
        <f t="shared" si="273"/>
        <v>22</v>
      </c>
      <c r="UN107" s="1220">
        <f t="shared" si="273"/>
        <v>0</v>
      </c>
      <c r="UO107" s="1220"/>
      <c r="UP107" s="1220">
        <f t="shared" si="273"/>
        <v>5.3380782918149468</v>
      </c>
      <c r="UQ107" s="1220">
        <f t="shared" si="273"/>
        <v>3</v>
      </c>
      <c r="UR107" s="1220">
        <f t="shared" si="273"/>
        <v>86</v>
      </c>
      <c r="US107" s="1220"/>
      <c r="UT107" s="1220">
        <f t="shared" si="273"/>
        <v>19.480519480519479</v>
      </c>
      <c r="UU107" s="1220">
        <f t="shared" si="273"/>
        <v>12</v>
      </c>
      <c r="UV107" s="1220">
        <f t="shared" si="273"/>
        <v>315</v>
      </c>
      <c r="UW107" s="1220"/>
      <c r="UX107" s="1220">
        <f t="shared" si="273"/>
        <v>70.151306740027508</v>
      </c>
      <c r="UY107" s="1220">
        <f t="shared" si="273"/>
        <v>26</v>
      </c>
      <c r="UZ107" s="1220">
        <f t="shared" si="273"/>
        <v>23</v>
      </c>
      <c r="VA107" s="1220"/>
      <c r="VB107" s="1220">
        <f t="shared" si="273"/>
        <v>17.35952489721334</v>
      </c>
      <c r="VC107" s="1220">
        <f t="shared" si="273"/>
        <v>4</v>
      </c>
      <c r="VD107" s="2442">
        <f t="shared" si="273"/>
        <v>15</v>
      </c>
      <c r="VE107" s="1511">
        <f t="shared" si="273"/>
        <v>12</v>
      </c>
      <c r="VF107" s="1511">
        <f t="shared" si="273"/>
        <v>16.304347826086957</v>
      </c>
      <c r="VG107" s="1511"/>
      <c r="VH107" s="1511">
        <f t="shared" si="273"/>
        <v>4</v>
      </c>
      <c r="VI107" s="1511">
        <f t="shared" si="273"/>
        <v>4</v>
      </c>
      <c r="VJ107" s="1511">
        <f t="shared" si="273"/>
        <v>1.6122531237404274</v>
      </c>
      <c r="VK107" s="1511"/>
      <c r="VL107" s="1511">
        <f t="shared" si="273"/>
        <v>44</v>
      </c>
      <c r="VM107" s="1511">
        <f t="shared" si="273"/>
        <v>46</v>
      </c>
      <c r="VN107" s="1511">
        <f t="shared" si="273"/>
        <v>11.988011988011989</v>
      </c>
      <c r="VO107" s="1511"/>
      <c r="VP107" s="1511">
        <f t="shared" si="273"/>
        <v>98</v>
      </c>
      <c r="VQ107" s="1511">
        <f t="shared" si="273"/>
        <v>80</v>
      </c>
      <c r="VR107" s="1511">
        <f t="shared" si="273"/>
        <v>36.248300860897146</v>
      </c>
      <c r="VS107" s="1511"/>
      <c r="VT107" s="1511">
        <f t="shared" si="273"/>
        <v>48</v>
      </c>
      <c r="VU107" s="1511">
        <f t="shared" si="273"/>
        <v>42</v>
      </c>
      <c r="VV107" s="1511">
        <f t="shared" si="273"/>
        <v>17.982017982017982</v>
      </c>
      <c r="VW107" s="1511"/>
      <c r="VX107" s="1511">
        <f t="shared" si="273"/>
        <v>400</v>
      </c>
      <c r="VY107" s="1511">
        <f t="shared" si="273"/>
        <v>455</v>
      </c>
      <c r="VZ107" s="1511">
        <f t="shared" si="273"/>
        <v>106.90423162583519</v>
      </c>
      <c r="WA107" s="1511"/>
      <c r="WB107" s="1511">
        <f t="shared" si="273"/>
        <v>348</v>
      </c>
      <c r="WC107" s="1511">
        <f t="shared" si="273"/>
        <v>340</v>
      </c>
      <c r="WD107" s="1511">
        <f t="shared" si="273"/>
        <v>201.66073546856464</v>
      </c>
      <c r="WE107" s="1511"/>
      <c r="WF107" s="1511">
        <f t="shared" si="273"/>
        <v>42</v>
      </c>
      <c r="WG107" s="1511">
        <f t="shared" si="273"/>
        <v>44</v>
      </c>
      <c r="WH107" s="1511">
        <f t="shared" si="273"/>
        <v>26.097271648873072</v>
      </c>
      <c r="WI107" s="1511"/>
      <c r="WJ107" s="1511">
        <f t="shared" si="273"/>
        <v>38</v>
      </c>
      <c r="WK107" s="1511">
        <f t="shared" si="273"/>
        <v>22</v>
      </c>
      <c r="WL107" s="1511">
        <f t="shared" si="273"/>
        <v>29.92518703241895</v>
      </c>
      <c r="WM107" s="1511"/>
      <c r="WN107" s="1511">
        <f t="shared" si="273"/>
        <v>22</v>
      </c>
      <c r="WO107" s="1511">
        <f t="shared" si="273"/>
        <v>32</v>
      </c>
      <c r="WP107" s="1511">
        <f t="shared" si="273"/>
        <v>11.988011988011989</v>
      </c>
      <c r="WQ107" s="1511"/>
      <c r="WR107" s="1511">
        <f t="shared" si="273"/>
        <v>649</v>
      </c>
      <c r="WS107" s="1511">
        <f t="shared" si="273"/>
        <v>752</v>
      </c>
      <c r="WT107" s="1511">
        <f t="shared" si="273"/>
        <v>61.202185792349724</v>
      </c>
      <c r="WU107" s="1511"/>
      <c r="WV107" s="2150"/>
      <c r="WW107" s="985">
        <f t="shared" si="273"/>
        <v>37.647058823529413</v>
      </c>
      <c r="WX107" s="985">
        <f t="shared" si="273"/>
        <v>26.315789473684209</v>
      </c>
      <c r="WY107" s="985">
        <f t="shared" si="273"/>
        <v>35.135135135135137</v>
      </c>
      <c r="WZ107" s="985">
        <f t="shared" si="273"/>
        <v>35</v>
      </c>
      <c r="XA107" s="985">
        <f t="shared" si="273"/>
        <v>34.177215189873415</v>
      </c>
      <c r="XB107" s="985">
        <f t="shared" si="273"/>
        <v>31.25</v>
      </c>
      <c r="XC107" s="985">
        <f t="shared" si="273"/>
        <v>32.911392405063289</v>
      </c>
      <c r="XD107" s="985">
        <f t="shared" ref="XD107:YO107" si="274">MAX(XD$15:XD$91)</f>
        <v>75</v>
      </c>
      <c r="XE107" s="985">
        <f t="shared" si="274"/>
        <v>29.302325581395351</v>
      </c>
      <c r="XF107" s="985">
        <f t="shared" si="274"/>
        <v>27.848101265822784</v>
      </c>
      <c r="XG107" s="985">
        <f t="shared" si="274"/>
        <v>77</v>
      </c>
      <c r="XH107" s="985">
        <f t="shared" si="274"/>
        <v>35.555555555555557</v>
      </c>
      <c r="XI107" s="985">
        <f t="shared" si="274"/>
        <v>35.593220338983052</v>
      </c>
      <c r="XJ107" s="985">
        <f t="shared" si="274"/>
        <v>32.20338983050847</v>
      </c>
      <c r="XK107" s="985">
        <f t="shared" si="274"/>
        <v>38.095238095238095</v>
      </c>
      <c r="XL107" s="985">
        <f t="shared" si="274"/>
        <v>26.388888888888889</v>
      </c>
      <c r="XM107" s="985">
        <f t="shared" si="274"/>
        <v>34.146341463414636</v>
      </c>
      <c r="XN107" s="985">
        <f t="shared" si="274"/>
        <v>42.168674698795186</v>
      </c>
      <c r="XO107" s="985">
        <f t="shared" si="274"/>
        <v>70</v>
      </c>
      <c r="XP107" s="985">
        <f t="shared" si="274"/>
        <v>30.111524163568777</v>
      </c>
      <c r="XQ107" s="985">
        <f t="shared" si="274"/>
        <v>31.073446327683619</v>
      </c>
      <c r="XR107" s="985">
        <f t="shared" si="274"/>
        <v>77</v>
      </c>
      <c r="XS107" s="985">
        <f t="shared" si="274"/>
        <v>55.421686746987952</v>
      </c>
      <c r="XT107" s="985">
        <f t="shared" si="274"/>
        <v>75</v>
      </c>
      <c r="XU107" s="985">
        <f t="shared" si="274"/>
        <v>41.635687732342006</v>
      </c>
      <c r="XV107" s="985">
        <f t="shared" si="274"/>
        <v>44.271844660194176</v>
      </c>
      <c r="XW107" s="985">
        <f t="shared" si="274"/>
        <v>77</v>
      </c>
      <c r="XX107" s="985">
        <f t="shared" si="274"/>
        <v>96.794871794871796</v>
      </c>
      <c r="XY107" s="985">
        <f t="shared" si="274"/>
        <v>100</v>
      </c>
      <c r="XZ107" s="985">
        <f t="shared" si="274"/>
        <v>77</v>
      </c>
      <c r="YA107" s="985">
        <f t="shared" si="274"/>
        <v>87.464387464387457</v>
      </c>
      <c r="YB107" s="985">
        <f t="shared" si="274"/>
        <v>91.235632183908038</v>
      </c>
      <c r="YC107" s="985">
        <f t="shared" si="274"/>
        <v>77</v>
      </c>
      <c r="YD107" s="985">
        <f t="shared" si="274"/>
        <v>31.25</v>
      </c>
      <c r="YE107" s="985">
        <f t="shared" si="274"/>
        <v>30.76923076923077</v>
      </c>
      <c r="YF107" s="985">
        <f t="shared" si="274"/>
        <v>64</v>
      </c>
      <c r="YG107" s="985">
        <f t="shared" si="274"/>
        <v>23.076923076923077</v>
      </c>
      <c r="YH107" s="985">
        <f t="shared" si="274"/>
        <v>16.666666666666664</v>
      </c>
      <c r="YI107" s="985">
        <f t="shared" si="274"/>
        <v>72</v>
      </c>
      <c r="YJ107" s="985">
        <f t="shared" si="274"/>
        <v>14.285714285714285</v>
      </c>
      <c r="YK107" s="985">
        <f t="shared" si="274"/>
        <v>12.068965517241379</v>
      </c>
      <c r="YL107" s="985">
        <f t="shared" si="274"/>
        <v>55</v>
      </c>
      <c r="YM107" s="985">
        <f t="shared" si="274"/>
        <v>5.9233449477351918</v>
      </c>
      <c r="YN107" s="985">
        <f t="shared" si="274"/>
        <v>8.7412587412587417</v>
      </c>
      <c r="YO107" s="985">
        <f t="shared" si="274"/>
        <v>74</v>
      </c>
      <c r="YP107" s="985">
        <f t="shared" si="273"/>
        <v>1081.3</v>
      </c>
      <c r="YQ107" s="985">
        <f t="shared" si="273"/>
        <v>1087.9000000000001</v>
      </c>
      <c r="YR107" s="985">
        <f t="shared" si="273"/>
        <v>37</v>
      </c>
      <c r="YS107" s="985">
        <f t="shared" si="273"/>
        <v>427.1</v>
      </c>
      <c r="YT107" s="985">
        <f t="shared" si="273"/>
        <v>607.4</v>
      </c>
      <c r="YU107" s="985">
        <f t="shared" si="273"/>
        <v>24</v>
      </c>
      <c r="YV107" s="2320">
        <f t="shared" si="273"/>
        <v>1066</v>
      </c>
      <c r="YW107" s="2593">
        <f t="shared" si="273"/>
        <v>62.068965517241381</v>
      </c>
      <c r="YX107" s="2405">
        <f t="shared" si="273"/>
        <v>77</v>
      </c>
      <c r="YY107" s="3822"/>
      <c r="YZ107" s="3816"/>
      <c r="ZA107" s="3619"/>
      <c r="ZB107" s="2525">
        <f t="shared" si="273"/>
        <v>808</v>
      </c>
      <c r="ZC107" s="2405">
        <f t="shared" si="273"/>
        <v>90.909090909090907</v>
      </c>
      <c r="ZD107" s="2405">
        <f t="shared" si="273"/>
        <v>77</v>
      </c>
      <c r="ZE107" s="2525">
        <f t="shared" si="273"/>
        <v>1030</v>
      </c>
      <c r="ZF107" s="2405">
        <f t="shared" si="273"/>
        <v>54.285714285714285</v>
      </c>
      <c r="ZG107" s="2405">
        <f t="shared" si="273"/>
        <v>77</v>
      </c>
      <c r="ZH107" s="2525">
        <f t="shared" si="273"/>
        <v>125</v>
      </c>
      <c r="ZI107" s="2525">
        <f t="shared" si="273"/>
        <v>1.8662565878857553</v>
      </c>
      <c r="ZJ107" s="2525">
        <f t="shared" si="273"/>
        <v>25</v>
      </c>
      <c r="ZK107" s="2525">
        <f t="shared" si="273"/>
        <v>0</v>
      </c>
      <c r="ZL107" s="2525">
        <f t="shared" si="273"/>
        <v>88.732394366197184</v>
      </c>
      <c r="ZM107" s="2525">
        <f t="shared" si="273"/>
        <v>96.296296296296291</v>
      </c>
      <c r="ZN107" s="2405">
        <f t="shared" si="273"/>
        <v>77</v>
      </c>
      <c r="ZO107" s="2405">
        <f t="shared" si="273"/>
        <v>20594</v>
      </c>
      <c r="ZP107" s="2525">
        <f t="shared" si="273"/>
        <v>82.474226804123703</v>
      </c>
      <c r="ZQ107" s="2525">
        <f t="shared" si="273"/>
        <v>92.857142857142861</v>
      </c>
      <c r="ZR107" s="2405">
        <f t="shared" si="273"/>
        <v>77</v>
      </c>
      <c r="ZS107" s="2405">
        <f t="shared" si="273"/>
        <v>7133</v>
      </c>
      <c r="ZT107" s="3619">
        <f t="shared" si="273"/>
        <v>93.333333333333329</v>
      </c>
      <c r="ZU107" s="3619">
        <f t="shared" si="273"/>
        <v>100</v>
      </c>
      <c r="ZV107" s="3619">
        <f t="shared" si="273"/>
        <v>77</v>
      </c>
      <c r="ZW107" s="3619">
        <f t="shared" si="273"/>
        <v>2406</v>
      </c>
      <c r="ZX107" s="3619">
        <f t="shared" si="273"/>
        <v>100</v>
      </c>
      <c r="ZY107" s="3619">
        <f t="shared" si="273"/>
        <v>91.666666666666657</v>
      </c>
      <c r="ZZ107" s="3619">
        <f t="shared" si="273"/>
        <v>77</v>
      </c>
      <c r="AAA107" s="3619">
        <f t="shared" si="273"/>
        <v>3094</v>
      </c>
      <c r="AAB107" s="3619">
        <f t="shared" si="273"/>
        <v>82.142857142857139</v>
      </c>
      <c r="AAC107" s="3619">
        <f>MAX(AAC$15:AAC$91)</f>
        <v>100</v>
      </c>
      <c r="AAD107" s="3619">
        <f>MAX(AAD$15:AAD$91)</f>
        <v>77</v>
      </c>
      <c r="AAE107" s="3619">
        <f>MAX(AAE$15:AAE$91)</f>
        <v>1633</v>
      </c>
      <c r="AAF107" s="2405">
        <f t="shared" ref="AAF107" si="275">MAX(AAF$15:AAF$91)</f>
        <v>100</v>
      </c>
      <c r="AAG107" s="2405">
        <f t="shared" si="273"/>
        <v>100</v>
      </c>
      <c r="AAH107" s="2405">
        <f t="shared" si="273"/>
        <v>77</v>
      </c>
      <c r="AAI107" s="2405">
        <f t="shared" si="273"/>
        <v>7812</v>
      </c>
      <c r="AAJ107" s="2525">
        <f t="shared" si="273"/>
        <v>1320.1</v>
      </c>
      <c r="AAK107" s="2405">
        <f t="shared" si="273"/>
        <v>73</v>
      </c>
      <c r="AAL107" s="2525">
        <f t="shared" si="273"/>
        <v>2373.6</v>
      </c>
      <c r="AAM107" s="2405">
        <f t="shared" si="273"/>
        <v>77</v>
      </c>
      <c r="AAN107" s="985">
        <f t="shared" si="273"/>
        <v>9962.9</v>
      </c>
      <c r="AAO107" s="988">
        <f t="shared" ref="AAO107:ACZ107" si="276">MAX(AAO$15:AAO$91)</f>
        <v>31</v>
      </c>
      <c r="AAP107" s="985">
        <f t="shared" si="276"/>
        <v>589.9</v>
      </c>
      <c r="AAQ107" s="988">
        <f t="shared" si="276"/>
        <v>12</v>
      </c>
      <c r="AAR107" s="985">
        <f t="shared" si="276"/>
        <v>32.770000000000003</v>
      </c>
      <c r="AAS107" s="988">
        <f t="shared" si="276"/>
        <v>30</v>
      </c>
      <c r="AAT107" s="985">
        <f t="shared" si="276"/>
        <v>710.92</v>
      </c>
      <c r="AAU107" s="988">
        <f t="shared" si="276"/>
        <v>69</v>
      </c>
      <c r="AAV107" s="985">
        <f t="shared" si="276"/>
        <v>35.020000000000003</v>
      </c>
      <c r="AAW107" s="988">
        <f t="shared" si="276"/>
        <v>24</v>
      </c>
      <c r="AAX107" s="985">
        <f t="shared" si="276"/>
        <v>6052</v>
      </c>
      <c r="AAY107" s="988">
        <f t="shared" si="276"/>
        <v>32</v>
      </c>
      <c r="AAZ107" s="985">
        <f t="shared" si="276"/>
        <v>36174.1</v>
      </c>
      <c r="ABA107" s="985">
        <f t="shared" si="276"/>
        <v>62</v>
      </c>
      <c r="ABB107" s="985">
        <f t="shared" si="276"/>
        <v>8972.4</v>
      </c>
      <c r="ABC107" s="985">
        <f t="shared" si="276"/>
        <v>63</v>
      </c>
      <c r="ABD107" s="985">
        <f t="shared" si="276"/>
        <v>4850.3</v>
      </c>
      <c r="ABE107" s="985">
        <f t="shared" si="276"/>
        <v>46</v>
      </c>
      <c r="ABF107" s="985">
        <f t="shared" si="276"/>
        <v>69610.399999999994</v>
      </c>
      <c r="ABG107" s="985">
        <f t="shared" si="276"/>
        <v>47</v>
      </c>
      <c r="ABH107" s="985">
        <f t="shared" si="276"/>
        <v>619.70000000000005</v>
      </c>
      <c r="ABI107" s="985">
        <f t="shared" si="276"/>
        <v>2</v>
      </c>
      <c r="ABJ107" s="985">
        <f t="shared" si="276"/>
        <v>0</v>
      </c>
      <c r="ABK107" s="985">
        <f t="shared" si="276"/>
        <v>1</v>
      </c>
      <c r="ABL107" s="985">
        <f t="shared" si="276"/>
        <v>1798.9</v>
      </c>
      <c r="ABM107" s="985">
        <f t="shared" si="276"/>
        <v>38</v>
      </c>
      <c r="ABN107" s="985">
        <f t="shared" si="276"/>
        <v>1798.9</v>
      </c>
      <c r="ABO107" s="985">
        <f t="shared" si="276"/>
        <v>39</v>
      </c>
      <c r="ABP107" s="985">
        <f t="shared" si="276"/>
        <v>5</v>
      </c>
      <c r="ABQ107" s="985">
        <f t="shared" si="276"/>
        <v>0</v>
      </c>
      <c r="ABR107" s="985">
        <f t="shared" si="276"/>
        <v>5</v>
      </c>
      <c r="ABS107" s="985">
        <f t="shared" si="276"/>
        <v>0</v>
      </c>
      <c r="ABT107" s="985">
        <f t="shared" si="276"/>
        <v>5</v>
      </c>
      <c r="ABU107" s="985">
        <f t="shared" si="276"/>
        <v>0</v>
      </c>
      <c r="ABV107" s="985">
        <f t="shared" si="276"/>
        <v>5</v>
      </c>
      <c r="ABW107" s="985">
        <f t="shared" si="276"/>
        <v>0</v>
      </c>
      <c r="ABX107" s="985">
        <f t="shared" si="276"/>
        <v>5</v>
      </c>
      <c r="ABY107" s="985">
        <f t="shared" si="276"/>
        <v>0</v>
      </c>
      <c r="ABZ107" s="985">
        <f t="shared" si="276"/>
        <v>25</v>
      </c>
      <c r="ACA107" s="988">
        <f t="shared" si="276"/>
        <v>74</v>
      </c>
      <c r="ACB107" s="985">
        <f t="shared" si="276"/>
        <v>5</v>
      </c>
      <c r="ACC107" s="985">
        <f t="shared" si="276"/>
        <v>0</v>
      </c>
      <c r="ACD107" s="985">
        <f t="shared" si="276"/>
        <v>5</v>
      </c>
      <c r="ACE107" s="985">
        <f t="shared" si="276"/>
        <v>0</v>
      </c>
      <c r="ACF107" s="985">
        <f t="shared" si="276"/>
        <v>5</v>
      </c>
      <c r="ACG107" s="985">
        <f t="shared" si="276"/>
        <v>0</v>
      </c>
      <c r="ACH107" s="985">
        <f t="shared" si="276"/>
        <v>5</v>
      </c>
      <c r="ACI107" s="985">
        <f t="shared" si="276"/>
        <v>0</v>
      </c>
      <c r="ACJ107" s="985">
        <f t="shared" si="276"/>
        <v>20</v>
      </c>
      <c r="ACK107" s="988">
        <f t="shared" si="276"/>
        <v>65</v>
      </c>
      <c r="ACL107" s="985">
        <f t="shared" si="276"/>
        <v>5</v>
      </c>
      <c r="ACM107" s="985">
        <f t="shared" si="276"/>
        <v>0</v>
      </c>
      <c r="ACN107" s="985">
        <f t="shared" si="276"/>
        <v>5</v>
      </c>
      <c r="ACO107" s="985">
        <f t="shared" si="276"/>
        <v>0</v>
      </c>
      <c r="ACP107" s="985">
        <f t="shared" si="276"/>
        <v>5</v>
      </c>
      <c r="ACQ107" s="985">
        <f t="shared" si="276"/>
        <v>0</v>
      </c>
      <c r="ACR107" s="985">
        <f t="shared" si="276"/>
        <v>15</v>
      </c>
      <c r="ACS107" s="988">
        <f t="shared" si="276"/>
        <v>70</v>
      </c>
      <c r="ACT107" s="985">
        <f t="shared" si="276"/>
        <v>10</v>
      </c>
      <c r="ACU107" s="985">
        <f t="shared" si="276"/>
        <v>0</v>
      </c>
      <c r="ACV107" s="985">
        <f t="shared" si="276"/>
        <v>10</v>
      </c>
      <c r="ACW107" s="985">
        <f t="shared" si="276"/>
        <v>0</v>
      </c>
      <c r="ACX107" s="985">
        <f t="shared" si="276"/>
        <v>10</v>
      </c>
      <c r="ACY107" s="985">
        <f t="shared" si="276"/>
        <v>0</v>
      </c>
      <c r="ACZ107" s="985">
        <f t="shared" si="276"/>
        <v>10</v>
      </c>
      <c r="ADA107" s="985">
        <f t="shared" ref="ADA107:AFR107" si="277">MAX(ADA$15:ADA$91)</f>
        <v>0</v>
      </c>
      <c r="ADB107" s="985">
        <f t="shared" si="277"/>
        <v>40</v>
      </c>
      <c r="ADC107" s="988">
        <f t="shared" si="277"/>
        <v>60</v>
      </c>
      <c r="ADD107" s="985">
        <f t="shared" si="277"/>
        <v>10</v>
      </c>
      <c r="ADE107" s="985">
        <f t="shared" si="277"/>
        <v>10</v>
      </c>
      <c r="ADF107" s="985">
        <f t="shared" si="277"/>
        <v>10</v>
      </c>
      <c r="ADG107" s="985">
        <f t="shared" si="277"/>
        <v>10</v>
      </c>
      <c r="ADH107" s="985">
        <f t="shared" si="277"/>
        <v>40</v>
      </c>
      <c r="ADI107" s="988">
        <f t="shared" si="277"/>
        <v>69</v>
      </c>
      <c r="ADJ107" s="985">
        <f t="shared" si="277"/>
        <v>5</v>
      </c>
      <c r="ADK107" s="985">
        <f t="shared" si="277"/>
        <v>0</v>
      </c>
      <c r="ADL107" s="985">
        <f t="shared" si="277"/>
        <v>5</v>
      </c>
      <c r="ADM107" s="985">
        <f t="shared" si="277"/>
        <v>0</v>
      </c>
      <c r="ADN107" s="985">
        <f t="shared" si="277"/>
        <v>5</v>
      </c>
      <c r="ADO107" s="985">
        <f t="shared" si="277"/>
        <v>0</v>
      </c>
      <c r="ADP107" s="985">
        <f t="shared" si="277"/>
        <v>5</v>
      </c>
      <c r="ADQ107" s="985">
        <f t="shared" si="277"/>
        <v>0</v>
      </c>
      <c r="ADR107" s="985">
        <f t="shared" si="277"/>
        <v>20</v>
      </c>
      <c r="ADS107" s="988">
        <f t="shared" si="277"/>
        <v>75</v>
      </c>
      <c r="ADT107" s="985">
        <f t="shared" si="277"/>
        <v>10</v>
      </c>
      <c r="ADU107" s="985">
        <f t="shared" si="277"/>
        <v>10</v>
      </c>
      <c r="ADV107" s="985">
        <f t="shared" si="277"/>
        <v>10</v>
      </c>
      <c r="ADW107" s="985">
        <f t="shared" si="277"/>
        <v>10</v>
      </c>
      <c r="ADX107" s="985">
        <f t="shared" si="277"/>
        <v>40</v>
      </c>
      <c r="ADY107" s="988">
        <f t="shared" si="277"/>
        <v>72</v>
      </c>
      <c r="ADZ107" s="2771">
        <f t="shared" si="277"/>
        <v>7</v>
      </c>
      <c r="AEA107" s="985">
        <f t="shared" si="277"/>
        <v>22.655188038060718</v>
      </c>
      <c r="AEB107" s="985">
        <f t="shared" si="277"/>
        <v>23</v>
      </c>
      <c r="AEC107" s="988">
        <f t="shared" si="277"/>
        <v>39</v>
      </c>
      <c r="AED107" s="985">
        <f t="shared" si="277"/>
        <v>113.25028312570782</v>
      </c>
      <c r="AEE107" s="985">
        <f t="shared" si="277"/>
        <v>54</v>
      </c>
      <c r="AEF107" s="988">
        <f t="shared" si="277"/>
        <v>31</v>
      </c>
      <c r="AEG107" s="985">
        <f t="shared" si="277"/>
        <v>67.965564114182158</v>
      </c>
      <c r="AEH107" s="985">
        <f t="shared" si="277"/>
        <v>43</v>
      </c>
      <c r="AEI107" s="985">
        <f t="shared" si="277"/>
        <v>190</v>
      </c>
      <c r="AEJ107" s="985">
        <f t="shared" si="277"/>
        <v>94.171811237836138</v>
      </c>
      <c r="AEK107" s="985">
        <f t="shared" si="277"/>
        <v>65</v>
      </c>
      <c r="AEL107" s="988">
        <f t="shared" si="277"/>
        <v>33</v>
      </c>
      <c r="AEM107" s="985">
        <f t="shared" si="277"/>
        <v>41.279669762641895</v>
      </c>
      <c r="AEN107" s="985">
        <f t="shared" si="277"/>
        <v>42</v>
      </c>
      <c r="AEO107" s="985">
        <f t="shared" si="277"/>
        <v>116</v>
      </c>
      <c r="AEP107" s="2525">
        <f t="shared" si="277"/>
        <v>394.5</v>
      </c>
      <c r="AEQ107" s="2525">
        <f t="shared" si="277"/>
        <v>77</v>
      </c>
      <c r="AER107" s="2525">
        <f t="shared" si="277"/>
        <v>84</v>
      </c>
      <c r="AES107" s="2525">
        <f t="shared" si="277"/>
        <v>257.10000000000002</v>
      </c>
      <c r="AET107" s="2525">
        <f t="shared" si="277"/>
        <v>77</v>
      </c>
      <c r="AEU107" s="2405">
        <f t="shared" si="277"/>
        <v>14</v>
      </c>
      <c r="AEV107" s="2405">
        <f t="shared" si="277"/>
        <v>42.4</v>
      </c>
      <c r="AEW107" s="2525">
        <f t="shared" si="277"/>
        <v>43</v>
      </c>
      <c r="AEX107" s="2405">
        <f t="shared" si="277"/>
        <v>1.1299999999999999</v>
      </c>
      <c r="AEY107" s="2525">
        <f t="shared" si="277"/>
        <v>73</v>
      </c>
      <c r="AEZ107" s="2405">
        <f t="shared" si="277"/>
        <v>0.39100000000000001</v>
      </c>
      <c r="AFA107" s="2525">
        <f t="shared" si="277"/>
        <v>66</v>
      </c>
      <c r="AFB107" s="2405">
        <f t="shared" si="277"/>
        <v>0.16500000000000001</v>
      </c>
      <c r="AFC107" s="2525">
        <f t="shared" si="277"/>
        <v>51</v>
      </c>
      <c r="AFD107" s="2405">
        <f t="shared" si="277"/>
        <v>0.16</v>
      </c>
      <c r="AFE107" s="2525">
        <f t="shared" si="277"/>
        <v>49</v>
      </c>
      <c r="AFF107" s="2405">
        <f t="shared" si="277"/>
        <v>0.126</v>
      </c>
      <c r="AFG107" s="2525">
        <f t="shared" si="277"/>
        <v>44</v>
      </c>
      <c r="AFH107" s="4169">
        <f t="shared" si="277"/>
        <v>0.23499999999999999</v>
      </c>
      <c r="AFI107" s="2525">
        <f t="shared" si="277"/>
        <v>44</v>
      </c>
      <c r="AFJ107" s="4169">
        <f t="shared" si="277"/>
        <v>3.3000000000000002E-2</v>
      </c>
      <c r="AFK107" s="2525">
        <f t="shared" si="277"/>
        <v>7</v>
      </c>
      <c r="AFL107" s="4169">
        <f t="shared" si="277"/>
        <v>7.3999999999999996E-2</v>
      </c>
      <c r="AFM107" s="2525">
        <f t="shared" si="277"/>
        <v>7</v>
      </c>
      <c r="AFN107" s="985">
        <f t="shared" si="277"/>
        <v>1302</v>
      </c>
      <c r="AFO107" s="985">
        <f t="shared" si="277"/>
        <v>592.74399591211034</v>
      </c>
      <c r="AFP107" s="985">
        <f t="shared" si="277"/>
        <v>74</v>
      </c>
      <c r="AFQ107" s="985">
        <f t="shared" si="277"/>
        <v>302</v>
      </c>
      <c r="AFR107" s="985">
        <f t="shared" si="277"/>
        <v>307.30215559036327</v>
      </c>
      <c r="AFS107" s="985">
        <f t="shared" ref="AFS107:AJF107" si="278">MAX(AFS$15:AFS$91)</f>
        <v>72</v>
      </c>
      <c r="AFT107" s="985">
        <f t="shared" si="278"/>
        <v>895</v>
      </c>
      <c r="AFU107" s="985">
        <f t="shared" si="278"/>
        <v>542.74084124830392</v>
      </c>
      <c r="AFV107" s="985">
        <f t="shared" si="278"/>
        <v>65</v>
      </c>
      <c r="AFW107" s="985">
        <f t="shared" si="278"/>
        <v>281</v>
      </c>
      <c r="AFX107" s="985">
        <f t="shared" si="278"/>
        <v>367.64705882352939</v>
      </c>
      <c r="AFY107" s="985">
        <f t="shared" si="278"/>
        <v>76</v>
      </c>
      <c r="AFZ107" s="985">
        <f t="shared" si="278"/>
        <v>4650</v>
      </c>
      <c r="AGA107" s="985">
        <f t="shared" si="278"/>
        <v>3004.5988758303529</v>
      </c>
      <c r="AGB107" s="985">
        <f t="shared" si="278"/>
        <v>77</v>
      </c>
      <c r="AGC107" s="985">
        <f t="shared" si="278"/>
        <v>732</v>
      </c>
      <c r="AGD107" s="985">
        <f t="shared" si="278"/>
        <v>446.92737430167597</v>
      </c>
      <c r="AGE107" s="985">
        <f t="shared" si="278"/>
        <v>74</v>
      </c>
      <c r="AGF107" s="985">
        <f t="shared" si="278"/>
        <v>197</v>
      </c>
      <c r="AGG107" s="985">
        <f t="shared" si="278"/>
        <v>483.56</v>
      </c>
      <c r="AGH107" s="985">
        <f t="shared" si="278"/>
        <v>51</v>
      </c>
      <c r="AGI107" s="985">
        <f t="shared" si="278"/>
        <v>5</v>
      </c>
      <c r="AGJ107" s="985">
        <f t="shared" si="278"/>
        <v>13.25</v>
      </c>
      <c r="AGK107" s="985">
        <f t="shared" si="278"/>
        <v>10</v>
      </c>
      <c r="AGL107" s="985">
        <f t="shared" si="278"/>
        <v>1</v>
      </c>
      <c r="AGM107" s="985">
        <f t="shared" si="278"/>
        <v>0.48</v>
      </c>
      <c r="AGN107" s="985">
        <f t="shared" si="278"/>
        <v>2</v>
      </c>
      <c r="AGO107" s="985">
        <f t="shared" si="278"/>
        <v>144</v>
      </c>
      <c r="AGP107" s="985">
        <f t="shared" si="278"/>
        <v>444.87</v>
      </c>
      <c r="AGQ107" s="985">
        <f t="shared" si="278"/>
        <v>51</v>
      </c>
      <c r="AGR107" s="985">
        <f t="shared" si="278"/>
        <v>7</v>
      </c>
      <c r="AGS107" s="985">
        <f t="shared" si="278"/>
        <v>28.9</v>
      </c>
      <c r="AGT107" s="985">
        <f t="shared" si="278"/>
        <v>19</v>
      </c>
      <c r="AGU107" s="985">
        <f t="shared" si="278"/>
        <v>25</v>
      </c>
      <c r="AGV107" s="985">
        <f t="shared" si="278"/>
        <v>67.8</v>
      </c>
      <c r="AGW107" s="985">
        <f t="shared" si="278"/>
        <v>31</v>
      </c>
      <c r="AGX107" s="985">
        <f t="shared" si="278"/>
        <v>11</v>
      </c>
      <c r="AGY107" s="985">
        <f t="shared" si="278"/>
        <v>20.22</v>
      </c>
      <c r="AGZ107" s="985">
        <f t="shared" si="278"/>
        <v>25</v>
      </c>
      <c r="AHA107" s="985">
        <f t="shared" si="278"/>
        <v>4</v>
      </c>
      <c r="AHB107" s="985">
        <f t="shared" si="278"/>
        <v>3.15</v>
      </c>
      <c r="AHC107" s="985">
        <f t="shared" si="278"/>
        <v>12</v>
      </c>
      <c r="AHD107" s="985">
        <f t="shared" si="278"/>
        <v>12</v>
      </c>
      <c r="AHE107" s="985">
        <f t="shared" si="278"/>
        <v>38.68</v>
      </c>
      <c r="AHF107" s="985">
        <f t="shared" si="278"/>
        <v>41</v>
      </c>
      <c r="AHG107" s="985">
        <f t="shared" si="278"/>
        <v>556</v>
      </c>
      <c r="AHH107" s="985">
        <f t="shared" si="278"/>
        <v>1063.83</v>
      </c>
      <c r="AHI107" s="985">
        <f t="shared" si="278"/>
        <v>76</v>
      </c>
      <c r="AHJ107" s="985">
        <f t="shared" si="278"/>
        <v>877</v>
      </c>
      <c r="AHK107" s="985">
        <f t="shared" si="278"/>
        <v>2083.33</v>
      </c>
      <c r="AHL107" s="985">
        <f t="shared" si="278"/>
        <v>72</v>
      </c>
      <c r="AHM107" s="985">
        <f t="shared" si="278"/>
        <v>142</v>
      </c>
      <c r="AHN107" s="985">
        <f t="shared" si="278"/>
        <v>550.72</v>
      </c>
      <c r="AHO107" s="985">
        <f t="shared" si="278"/>
        <v>43</v>
      </c>
      <c r="AHP107" s="985">
        <f t="shared" si="278"/>
        <v>104</v>
      </c>
      <c r="AHQ107" s="985">
        <f t="shared" si="278"/>
        <v>444.87</v>
      </c>
      <c r="AHR107" s="985">
        <f t="shared" si="278"/>
        <v>23</v>
      </c>
      <c r="AHS107" s="985">
        <f t="shared" si="278"/>
        <v>462</v>
      </c>
      <c r="AHT107" s="985">
        <f t="shared" si="278"/>
        <v>2580.65</v>
      </c>
      <c r="AHU107" s="985">
        <f t="shared" si="278"/>
        <v>28</v>
      </c>
      <c r="AHV107" s="985">
        <f t="shared" si="278"/>
        <v>304</v>
      </c>
      <c r="AHW107" s="985">
        <f t="shared" si="278"/>
        <v>416.67</v>
      </c>
      <c r="AHX107" s="985">
        <f t="shared" si="278"/>
        <v>76</v>
      </c>
      <c r="AHY107" s="985">
        <f t="shared" si="278"/>
        <v>528</v>
      </c>
      <c r="AHZ107" s="985">
        <f t="shared" si="278"/>
        <v>4225.3500000000004</v>
      </c>
      <c r="AIA107" s="985">
        <f t="shared" si="278"/>
        <v>63</v>
      </c>
      <c r="AIB107" s="2737"/>
      <c r="AIC107" s="985">
        <f t="shared" si="278"/>
        <v>0</v>
      </c>
      <c r="AID107" s="985">
        <f t="shared" si="278"/>
        <v>0</v>
      </c>
      <c r="AIE107" s="985">
        <f t="shared" si="278"/>
        <v>0</v>
      </c>
      <c r="AIF107" s="985">
        <f t="shared" si="278"/>
        <v>0</v>
      </c>
      <c r="AIG107" s="985">
        <f t="shared" si="278"/>
        <v>0</v>
      </c>
      <c r="AIH107" s="985">
        <f t="shared" si="278"/>
        <v>0</v>
      </c>
      <c r="AII107" s="985">
        <f t="shared" si="278"/>
        <v>0</v>
      </c>
      <c r="AIJ107" s="985">
        <f t="shared" si="278"/>
        <v>0</v>
      </c>
      <c r="AIK107" s="985">
        <f t="shared" si="278"/>
        <v>0</v>
      </c>
      <c r="AIL107" s="989">
        <f t="shared" si="278"/>
        <v>1027</v>
      </c>
      <c r="AIM107" s="1099">
        <f t="shared" si="278"/>
        <v>80</v>
      </c>
      <c r="AIN107" s="989">
        <f t="shared" si="278"/>
        <v>77</v>
      </c>
      <c r="AIO107" s="985">
        <f t="shared" si="278"/>
        <v>3632</v>
      </c>
      <c r="AIP107" s="985">
        <f t="shared" si="278"/>
        <v>45.588235294117645</v>
      </c>
      <c r="AIQ107" s="985">
        <f t="shared" si="278"/>
        <v>77</v>
      </c>
      <c r="AIR107" s="989">
        <f t="shared" si="278"/>
        <v>1009</v>
      </c>
      <c r="AIS107" s="1099">
        <f t="shared" si="278"/>
        <v>64</v>
      </c>
      <c r="AIT107" s="989">
        <f t="shared" si="278"/>
        <v>77</v>
      </c>
      <c r="AIU107" s="985">
        <f t="shared" si="278"/>
        <v>3632</v>
      </c>
      <c r="AIV107" s="985">
        <f t="shared" si="278"/>
        <v>30.882352941176471</v>
      </c>
      <c r="AIW107" s="985">
        <f t="shared" si="278"/>
        <v>76</v>
      </c>
      <c r="AIX107" s="989">
        <f t="shared" si="278"/>
        <v>1042</v>
      </c>
      <c r="AIY107" s="1099">
        <f t="shared" si="278"/>
        <v>8.8888888888888893</v>
      </c>
      <c r="AIZ107" s="989">
        <f t="shared" si="278"/>
        <v>64</v>
      </c>
      <c r="AJA107" s="985">
        <f t="shared" si="278"/>
        <v>3632</v>
      </c>
      <c r="AJB107" s="985">
        <f t="shared" si="278"/>
        <v>50.724637681159422</v>
      </c>
      <c r="AJC107" s="985">
        <f t="shared" si="278"/>
        <v>77</v>
      </c>
      <c r="AJD107" s="985">
        <f t="shared" si="278"/>
        <v>1022</v>
      </c>
      <c r="AJE107" s="985">
        <f t="shared" si="278"/>
        <v>18.30985915492958</v>
      </c>
      <c r="AJF107" s="985">
        <f t="shared" si="278"/>
        <v>77</v>
      </c>
      <c r="AJG107" s="985">
        <f t="shared" ref="AJG107:AMB107" si="279">MAX(AJG$15:AJG$91)</f>
        <v>3831</v>
      </c>
      <c r="AJH107" s="985">
        <f t="shared" si="279"/>
        <v>20</v>
      </c>
      <c r="AJI107" s="985">
        <f t="shared" si="279"/>
        <v>77</v>
      </c>
      <c r="AJJ107" s="4170"/>
      <c r="AJK107" s="4170"/>
      <c r="AJL107" s="4170"/>
      <c r="AJM107" s="985">
        <f t="shared" si="279"/>
        <v>3831</v>
      </c>
      <c r="AJN107" s="985">
        <f t="shared" si="279"/>
        <v>32</v>
      </c>
      <c r="AJO107" s="985">
        <f t="shared" si="279"/>
        <v>77</v>
      </c>
      <c r="AJP107" s="3822"/>
      <c r="AJQ107" s="3822"/>
      <c r="AJR107" s="3822"/>
      <c r="AJS107" s="985">
        <f t="shared" si="279"/>
        <v>3632</v>
      </c>
      <c r="AJT107" s="985">
        <f t="shared" si="279"/>
        <v>60</v>
      </c>
      <c r="AJU107" s="985">
        <f t="shared" si="279"/>
        <v>77</v>
      </c>
      <c r="AJV107" s="1099">
        <f t="shared" si="279"/>
        <v>100</v>
      </c>
      <c r="AJW107" s="1099">
        <f t="shared" si="279"/>
        <v>100</v>
      </c>
      <c r="AJX107" s="1099">
        <f t="shared" si="279"/>
        <v>100</v>
      </c>
      <c r="AJY107" s="1099">
        <f t="shared" si="279"/>
        <v>100</v>
      </c>
      <c r="AJZ107" s="1099">
        <f t="shared" si="279"/>
        <v>100</v>
      </c>
      <c r="AKA107" s="1099">
        <f t="shared" si="279"/>
        <v>100</v>
      </c>
      <c r="AKB107" s="1099">
        <f t="shared" si="279"/>
        <v>100</v>
      </c>
      <c r="AKC107" s="1099">
        <f t="shared" si="279"/>
        <v>100</v>
      </c>
      <c r="AKD107" s="1099">
        <f t="shared" si="279"/>
        <v>100</v>
      </c>
      <c r="AKE107" s="1099">
        <f t="shared" si="279"/>
        <v>100</v>
      </c>
      <c r="AKF107" s="1099">
        <f t="shared" si="279"/>
        <v>100</v>
      </c>
      <c r="AKG107" s="985">
        <f t="shared" si="279"/>
        <v>13</v>
      </c>
      <c r="AKH107" s="985">
        <f t="shared" si="279"/>
        <v>82.35294117647058</v>
      </c>
      <c r="AKI107" s="985">
        <f t="shared" si="279"/>
        <v>50</v>
      </c>
      <c r="AKJ107" s="985">
        <f t="shared" si="279"/>
        <v>50</v>
      </c>
      <c r="AKK107" s="985">
        <f t="shared" si="279"/>
        <v>40</v>
      </c>
      <c r="AKL107" s="985">
        <f t="shared" si="279"/>
        <v>50</v>
      </c>
      <c r="AKM107" s="985">
        <f t="shared" si="279"/>
        <v>33.333333333333329</v>
      </c>
      <c r="AKN107" s="985">
        <f t="shared" si="279"/>
        <v>50</v>
      </c>
      <c r="AKO107" s="985">
        <f t="shared" si="279"/>
        <v>50</v>
      </c>
      <c r="AKP107" s="985">
        <f t="shared" si="279"/>
        <v>100</v>
      </c>
      <c r="AKQ107" s="985">
        <f t="shared" si="279"/>
        <v>37.142857142857146</v>
      </c>
      <c r="AKR107" s="985">
        <f t="shared" si="279"/>
        <v>22.222222222222221</v>
      </c>
      <c r="AKS107" s="985">
        <f t="shared" si="279"/>
        <v>710</v>
      </c>
      <c r="AKT107" s="985">
        <f t="shared" si="279"/>
        <v>0</v>
      </c>
      <c r="AKU107" s="985">
        <f t="shared" si="279"/>
        <v>0</v>
      </c>
      <c r="AKV107" s="985">
        <f t="shared" si="279"/>
        <v>0</v>
      </c>
      <c r="AKW107" s="985">
        <f t="shared" si="279"/>
        <v>0</v>
      </c>
      <c r="AKX107" s="985">
        <f t="shared" si="279"/>
        <v>0</v>
      </c>
      <c r="AKY107" s="985">
        <f t="shared" si="279"/>
        <v>0</v>
      </c>
      <c r="AKZ107" s="985">
        <f t="shared" si="279"/>
        <v>0</v>
      </c>
      <c r="ALA107" s="985">
        <f t="shared" si="279"/>
        <v>2</v>
      </c>
      <c r="ALB107" s="985">
        <f t="shared" si="279"/>
        <v>2</v>
      </c>
      <c r="ALC107" s="985">
        <f t="shared" si="279"/>
        <v>2</v>
      </c>
      <c r="ALD107" s="985">
        <f t="shared" si="279"/>
        <v>2</v>
      </c>
      <c r="ALE107" s="985">
        <f t="shared" si="279"/>
        <v>2</v>
      </c>
      <c r="ALF107" s="985">
        <f t="shared" si="279"/>
        <v>2</v>
      </c>
      <c r="ALG107" s="985">
        <f t="shared" si="279"/>
        <v>2</v>
      </c>
      <c r="ALH107" s="985">
        <f t="shared" si="279"/>
        <v>14</v>
      </c>
      <c r="ALI107" s="985">
        <f t="shared" si="279"/>
        <v>77</v>
      </c>
      <c r="ALJ107" s="985">
        <f t="shared" si="279"/>
        <v>0</v>
      </c>
      <c r="ALK107" s="985">
        <f t="shared" si="279"/>
        <v>0</v>
      </c>
      <c r="ALL107" s="985">
        <f t="shared" si="279"/>
        <v>0</v>
      </c>
      <c r="ALM107" s="985">
        <f t="shared" si="279"/>
        <v>0</v>
      </c>
      <c r="ALN107" s="985">
        <f t="shared" si="279"/>
        <v>0</v>
      </c>
      <c r="ALO107" s="985">
        <f t="shared" si="279"/>
        <v>0</v>
      </c>
      <c r="ALP107" s="985">
        <f t="shared" si="279"/>
        <v>0</v>
      </c>
      <c r="ALQ107" s="988">
        <f t="shared" si="279"/>
        <v>15</v>
      </c>
      <c r="ALR107" s="988">
        <f t="shared" si="279"/>
        <v>12</v>
      </c>
      <c r="ALS107" s="988">
        <f t="shared" si="279"/>
        <v>8</v>
      </c>
      <c r="ALT107" s="988">
        <f t="shared" si="279"/>
        <v>270</v>
      </c>
      <c r="ALU107" s="988">
        <f t="shared" si="279"/>
        <v>13</v>
      </c>
      <c r="ALV107" s="988">
        <f t="shared" si="279"/>
        <v>31</v>
      </c>
      <c r="ALW107" s="988">
        <f t="shared" si="279"/>
        <v>30</v>
      </c>
      <c r="ALX107" s="985">
        <f t="shared" si="279"/>
        <v>6.8493150684931505</v>
      </c>
      <c r="ALY107" s="985">
        <f t="shared" si="279"/>
        <v>76</v>
      </c>
      <c r="ALZ107" s="985">
        <f t="shared" si="279"/>
        <v>11.389521640091116</v>
      </c>
      <c r="AMA107" s="985">
        <f t="shared" si="279"/>
        <v>61</v>
      </c>
      <c r="AMB107" s="985">
        <f t="shared" si="279"/>
        <v>9.0909090909090899</v>
      </c>
      <c r="AMC107" s="985">
        <f t="shared" ref="AMC107:APB107" si="280">MAX(AMC$15:AMC$91)</f>
        <v>64</v>
      </c>
      <c r="AMD107" s="985">
        <f t="shared" si="280"/>
        <v>7.7120822622107967</v>
      </c>
      <c r="AME107" s="985">
        <f t="shared" si="280"/>
        <v>61</v>
      </c>
      <c r="AMF107" s="985">
        <f t="shared" si="280"/>
        <v>4.545454545454545</v>
      </c>
      <c r="AMG107" s="985">
        <f t="shared" si="280"/>
        <v>63</v>
      </c>
      <c r="AMH107" s="985">
        <f t="shared" si="280"/>
        <v>6.8493150684931505</v>
      </c>
      <c r="AMI107" s="985">
        <f t="shared" si="280"/>
        <v>67</v>
      </c>
      <c r="AMJ107" s="985">
        <f t="shared" si="280"/>
        <v>6.8493150684931505</v>
      </c>
      <c r="AMK107" s="985">
        <f t="shared" si="280"/>
        <v>69</v>
      </c>
      <c r="AML107" s="985">
        <f t="shared" si="280"/>
        <v>69</v>
      </c>
      <c r="AMM107" s="985">
        <f t="shared" si="280"/>
        <v>12</v>
      </c>
      <c r="AMN107" s="985">
        <f t="shared" si="280"/>
        <v>7</v>
      </c>
      <c r="AMO107" s="985">
        <f t="shared" si="280"/>
        <v>6.8493150684931505</v>
      </c>
      <c r="AMP107" s="985">
        <f t="shared" si="280"/>
        <v>52</v>
      </c>
      <c r="AMQ107" s="985">
        <f t="shared" si="280"/>
        <v>6.8493150684931505</v>
      </c>
      <c r="AMR107" s="985">
        <f t="shared" si="280"/>
        <v>27</v>
      </c>
      <c r="AMS107" s="985">
        <f t="shared" si="280"/>
        <v>1.5408320493066257</v>
      </c>
      <c r="AMT107" s="985">
        <f t="shared" si="280"/>
        <v>27</v>
      </c>
      <c r="AMU107" s="985">
        <f t="shared" si="280"/>
        <v>7</v>
      </c>
      <c r="AMV107" s="985">
        <f t="shared" si="280"/>
        <v>3.7878787878787881</v>
      </c>
      <c r="AMW107" s="985">
        <f t="shared" si="280"/>
        <v>32</v>
      </c>
      <c r="AMX107" s="985">
        <f t="shared" si="280"/>
        <v>0</v>
      </c>
      <c r="AMY107" s="985">
        <f t="shared" si="280"/>
        <v>0</v>
      </c>
      <c r="AMZ107" s="985">
        <f t="shared" si="280"/>
        <v>4</v>
      </c>
      <c r="ANA107" s="985">
        <f t="shared" si="280"/>
        <v>4</v>
      </c>
      <c r="ANB107" s="985">
        <f t="shared" si="280"/>
        <v>8</v>
      </c>
      <c r="ANC107" s="985">
        <f t="shared" si="280"/>
        <v>55</v>
      </c>
      <c r="AND107" s="1214">
        <f t="shared" si="280"/>
        <v>0</v>
      </c>
      <c r="ANE107" s="1214">
        <f t="shared" si="280"/>
        <v>0</v>
      </c>
      <c r="ANF107" s="1214">
        <f t="shared" si="280"/>
        <v>0</v>
      </c>
      <c r="ANG107" s="1214">
        <f t="shared" si="280"/>
        <v>0</v>
      </c>
      <c r="ANH107" s="985">
        <f t="shared" si="280"/>
        <v>5</v>
      </c>
      <c r="ANI107" s="985">
        <f t="shared" si="280"/>
        <v>5</v>
      </c>
      <c r="ANJ107" s="985">
        <f t="shared" si="280"/>
        <v>5</v>
      </c>
      <c r="ANK107" s="985">
        <f t="shared" si="280"/>
        <v>5</v>
      </c>
      <c r="ANL107" s="985">
        <f t="shared" si="280"/>
        <v>20</v>
      </c>
      <c r="ANM107" s="985">
        <f t="shared" si="280"/>
        <v>76</v>
      </c>
      <c r="ANN107" s="985">
        <f t="shared" si="280"/>
        <v>0</v>
      </c>
      <c r="ANO107" s="985">
        <f t="shared" si="280"/>
        <v>0</v>
      </c>
      <c r="ANP107" s="985">
        <f t="shared" si="280"/>
        <v>0</v>
      </c>
      <c r="ANQ107" s="985">
        <f t="shared" si="280"/>
        <v>0</v>
      </c>
      <c r="ANR107" s="985">
        <f t="shared" si="280"/>
        <v>5</v>
      </c>
      <c r="ANS107" s="985">
        <f t="shared" si="280"/>
        <v>5</v>
      </c>
      <c r="ANT107" s="985">
        <f t="shared" si="280"/>
        <v>5</v>
      </c>
      <c r="ANU107" s="985">
        <f t="shared" si="280"/>
        <v>5</v>
      </c>
      <c r="ANV107" s="985">
        <f t="shared" si="280"/>
        <v>20</v>
      </c>
      <c r="ANW107" s="985">
        <f t="shared" si="280"/>
        <v>71</v>
      </c>
      <c r="ANX107" s="985">
        <f t="shared" si="280"/>
        <v>448</v>
      </c>
      <c r="ANY107" s="988">
        <f t="shared" si="280"/>
        <v>43348</v>
      </c>
      <c r="ANZ107" s="985">
        <f t="shared" si="280"/>
        <v>40.831000000000003</v>
      </c>
      <c r="AOA107" s="988">
        <f t="shared" si="280"/>
        <v>75</v>
      </c>
      <c r="AOB107" s="985">
        <f t="shared" si="280"/>
        <v>17.7</v>
      </c>
      <c r="AOC107" s="988">
        <f t="shared" si="280"/>
        <v>75</v>
      </c>
      <c r="AOD107" s="985">
        <f t="shared" si="280"/>
        <v>160.59700000000001</v>
      </c>
      <c r="AOE107" s="988">
        <f t="shared" si="280"/>
        <v>75</v>
      </c>
      <c r="AOF107" s="2405">
        <f t="shared" si="280"/>
        <v>306</v>
      </c>
      <c r="AOG107" s="2405">
        <f t="shared" si="280"/>
        <v>113.66313309776207</v>
      </c>
      <c r="AOH107" s="2405">
        <f t="shared" si="280"/>
        <v>45</v>
      </c>
      <c r="AOI107" s="2405">
        <f t="shared" si="280"/>
        <v>29</v>
      </c>
      <c r="AOJ107" s="2405">
        <f t="shared" si="280"/>
        <v>3.7878787878787881</v>
      </c>
      <c r="AOK107" s="2405">
        <f t="shared" si="280"/>
        <v>60</v>
      </c>
      <c r="AOL107" s="2405">
        <f t="shared" si="280"/>
        <v>28</v>
      </c>
      <c r="AOM107" s="2405">
        <f t="shared" si="280"/>
        <v>9.0909090909090899</v>
      </c>
      <c r="AON107" s="2405">
        <f t="shared" si="280"/>
        <v>71</v>
      </c>
      <c r="AOO107" s="2405">
        <f t="shared" si="280"/>
        <v>29</v>
      </c>
      <c r="AOP107" s="2405">
        <f t="shared" si="280"/>
        <v>4.545454545454545</v>
      </c>
      <c r="AOQ107" s="2405">
        <f t="shared" si="280"/>
        <v>61</v>
      </c>
      <c r="AOR107" s="985">
        <f t="shared" si="280"/>
        <v>0</v>
      </c>
      <c r="AOS107" s="985">
        <f t="shared" si="280"/>
        <v>0</v>
      </c>
      <c r="AOT107" s="985">
        <f t="shared" si="280"/>
        <v>0</v>
      </c>
      <c r="AOU107" s="985">
        <f t="shared" si="280"/>
        <v>0</v>
      </c>
      <c r="AOV107" s="985">
        <f t="shared" si="280"/>
        <v>5</v>
      </c>
      <c r="AOW107" s="985">
        <f t="shared" si="280"/>
        <v>5</v>
      </c>
      <c r="AOX107" s="985">
        <f t="shared" si="280"/>
        <v>5</v>
      </c>
      <c r="AOY107" s="985">
        <f t="shared" si="280"/>
        <v>5</v>
      </c>
      <c r="AOZ107" s="985">
        <f t="shared" si="280"/>
        <v>20</v>
      </c>
      <c r="APA107" s="985">
        <f t="shared" si="280"/>
        <v>25</v>
      </c>
      <c r="APB107" s="985">
        <f t="shared" si="280"/>
        <v>0</v>
      </c>
      <c r="APC107" s="985">
        <f t="shared" ref="APC107:APQ107" si="281">MAX(APC$15:APC$91)</f>
        <v>0</v>
      </c>
      <c r="APD107" s="985">
        <f t="shared" si="281"/>
        <v>0</v>
      </c>
      <c r="APE107" s="985">
        <f t="shared" si="281"/>
        <v>0</v>
      </c>
      <c r="APF107" s="985">
        <f t="shared" si="281"/>
        <v>5</v>
      </c>
      <c r="APG107" s="985">
        <f t="shared" si="281"/>
        <v>5</v>
      </c>
      <c r="APH107" s="985">
        <f t="shared" si="281"/>
        <v>5</v>
      </c>
      <c r="API107" s="985">
        <f t="shared" si="281"/>
        <v>5</v>
      </c>
      <c r="APJ107" s="985">
        <f t="shared" si="281"/>
        <v>20</v>
      </c>
      <c r="APK107" s="985">
        <f t="shared" si="281"/>
        <v>74</v>
      </c>
      <c r="APL107" s="985">
        <f t="shared" si="281"/>
        <v>1</v>
      </c>
      <c r="APM107" s="985">
        <f t="shared" si="281"/>
        <v>13.586956521739131</v>
      </c>
      <c r="APN107" s="985">
        <f t="shared" si="281"/>
        <v>17</v>
      </c>
      <c r="APO107" s="985">
        <f t="shared" si="281"/>
        <v>31</v>
      </c>
      <c r="APP107" s="985">
        <f t="shared" si="281"/>
        <v>32</v>
      </c>
      <c r="APQ107" s="985">
        <f t="shared" si="281"/>
        <v>18</v>
      </c>
      <c r="APR107" s="988">
        <v>54</v>
      </c>
      <c r="APS107" s="988">
        <v>8679</v>
      </c>
      <c r="APT107" s="988">
        <v>69432</v>
      </c>
      <c r="APU107" s="985">
        <v>252</v>
      </c>
      <c r="APV107" s="985">
        <v>2016</v>
      </c>
      <c r="APW107" s="985">
        <v>670.9677419354839</v>
      </c>
      <c r="APX107" s="985">
        <v>38</v>
      </c>
      <c r="APY107" s="985">
        <v>12</v>
      </c>
      <c r="APZ107" s="985">
        <v>1050</v>
      </c>
      <c r="AQA107" s="985">
        <v>8400</v>
      </c>
      <c r="AQB107" s="985">
        <v>240</v>
      </c>
      <c r="AQC107" s="985">
        <v>1920</v>
      </c>
      <c r="AQD107" s="985">
        <v>408.55978260869563</v>
      </c>
      <c r="AQE107" s="985">
        <v>55</v>
      </c>
      <c r="AQF107" s="985">
        <v>54</v>
      </c>
      <c r="AQG107" s="985">
        <v>8679</v>
      </c>
      <c r="AQH107" s="985">
        <v>69432</v>
      </c>
      <c r="AQI107" s="985">
        <v>384</v>
      </c>
      <c r="AQJ107" s="985">
        <v>3072</v>
      </c>
      <c r="AQK107" s="985">
        <v>670.9677419354839</v>
      </c>
      <c r="AQL107" s="985">
        <v>77</v>
      </c>
      <c r="AQM107" s="987"/>
      <c r="AQN107" s="1517"/>
      <c r="AQO107" s="1517"/>
      <c r="AQP107" s="1517"/>
      <c r="AQQ107" s="2779">
        <f t="shared" ref="AQQ107:ARE107" si="282">MAX(AQQ$15:AQQ$91)</f>
        <v>15194</v>
      </c>
      <c r="AQR107" s="2779">
        <f t="shared" si="282"/>
        <v>13438</v>
      </c>
      <c r="AQS107" s="2779">
        <f t="shared" si="282"/>
        <v>602</v>
      </c>
      <c r="AQT107" s="2779">
        <f t="shared" si="282"/>
        <v>24.277456647398843</v>
      </c>
      <c r="AQU107" s="2779">
        <f t="shared" si="282"/>
        <v>77</v>
      </c>
      <c r="AQV107" s="2779">
        <f t="shared" si="282"/>
        <v>239</v>
      </c>
      <c r="AQW107" s="2779">
        <f t="shared" si="282"/>
        <v>100</v>
      </c>
      <c r="AQX107" s="2779">
        <f t="shared" si="282"/>
        <v>4.0714285714285712</v>
      </c>
      <c r="AQY107" s="2779">
        <f t="shared" si="282"/>
        <v>73</v>
      </c>
      <c r="AQZ107" s="2779">
        <f t="shared" si="282"/>
        <v>187</v>
      </c>
      <c r="ARA107" s="2779">
        <f t="shared" si="282"/>
        <v>789</v>
      </c>
      <c r="ARB107" s="2779">
        <f t="shared" si="282"/>
        <v>81.818181818181827</v>
      </c>
      <c r="ARC107" s="2779">
        <f t="shared" si="282"/>
        <v>65</v>
      </c>
      <c r="ARD107" s="2779">
        <f t="shared" si="282"/>
        <v>2.915492957746479</v>
      </c>
      <c r="ARE107" s="2779">
        <f t="shared" si="282"/>
        <v>77</v>
      </c>
      <c r="ARF107" s="2779">
        <f t="shared" ref="ARF107:AUC107" si="283">MAX(ARF$15:ARF$91)</f>
        <v>133</v>
      </c>
      <c r="ARG107" s="1099">
        <f t="shared" si="283"/>
        <v>40</v>
      </c>
      <c r="ARH107" s="989">
        <f t="shared" si="283"/>
        <v>77</v>
      </c>
      <c r="ARI107" s="2405">
        <f t="shared" si="283"/>
        <v>780</v>
      </c>
      <c r="ARJ107" s="2525">
        <f t="shared" si="283"/>
        <v>50</v>
      </c>
      <c r="ARK107" s="988">
        <f t="shared" si="283"/>
        <v>77</v>
      </c>
      <c r="ARL107" s="989">
        <f t="shared" si="283"/>
        <v>485</v>
      </c>
      <c r="ARM107" s="988">
        <f t="shared" si="283"/>
        <v>94</v>
      </c>
      <c r="ARN107" s="985">
        <f t="shared" si="283"/>
        <v>36.979166666666671</v>
      </c>
      <c r="ARO107" s="985">
        <f t="shared" si="283"/>
        <v>67</v>
      </c>
      <c r="ARP107" s="984">
        <f t="shared" si="283"/>
        <v>3405</v>
      </c>
      <c r="ARQ107" s="988">
        <f t="shared" si="283"/>
        <v>787</v>
      </c>
      <c r="ARR107" s="985">
        <f t="shared" si="283"/>
        <v>75</v>
      </c>
      <c r="ARS107" s="4171">
        <f t="shared" si="283"/>
        <v>34</v>
      </c>
      <c r="ART107" s="988">
        <f t="shared" si="283"/>
        <v>325</v>
      </c>
      <c r="ARU107" s="988">
        <f t="shared" si="283"/>
        <v>74</v>
      </c>
      <c r="ARV107" s="988" t="s">
        <v>31</v>
      </c>
      <c r="ARW107" s="988" t="s">
        <v>31</v>
      </c>
      <c r="ARX107" s="985" t="s">
        <v>31</v>
      </c>
      <c r="ARY107" s="699">
        <f t="shared" si="283"/>
        <v>25</v>
      </c>
      <c r="ARZ107" s="699">
        <f t="shared" si="283"/>
        <v>57410</v>
      </c>
      <c r="ASA107" s="699">
        <f t="shared" si="283"/>
        <v>1810</v>
      </c>
      <c r="ASB107" s="699">
        <f t="shared" si="283"/>
        <v>4.8214285714285721</v>
      </c>
      <c r="ASC107" s="699">
        <f t="shared" si="283"/>
        <v>19</v>
      </c>
      <c r="ASD107" s="699">
        <f t="shared" si="283"/>
        <v>78.378378378378372</v>
      </c>
      <c r="ASE107" s="699">
        <f t="shared" si="283"/>
        <v>66.666666666666657</v>
      </c>
      <c r="ASF107" s="699">
        <f t="shared" si="283"/>
        <v>42.857142857142854</v>
      </c>
      <c r="ASG107" s="699">
        <f t="shared" si="283"/>
        <v>50</v>
      </c>
      <c r="ASH107" s="699">
        <f t="shared" si="283"/>
        <v>20</v>
      </c>
      <c r="ASI107" s="699">
        <f t="shared" si="283"/>
        <v>15</v>
      </c>
      <c r="ASJ107" s="699">
        <f t="shared" si="283"/>
        <v>12.5</v>
      </c>
      <c r="ASK107" s="699">
        <f t="shared" si="283"/>
        <v>4.1666666666666661</v>
      </c>
      <c r="ASL107" s="699">
        <f t="shared" si="283"/>
        <v>2</v>
      </c>
      <c r="ASM107" s="699">
        <f t="shared" si="283"/>
        <v>947</v>
      </c>
      <c r="ASN107" s="699">
        <f t="shared" si="283"/>
        <v>340</v>
      </c>
      <c r="ASO107" s="699">
        <f t="shared" si="283"/>
        <v>248</v>
      </c>
      <c r="ASP107" s="699">
        <f t="shared" si="283"/>
        <v>175</v>
      </c>
      <c r="ASQ107" s="699">
        <f t="shared" si="283"/>
        <v>113</v>
      </c>
      <c r="ASR107" s="699">
        <f t="shared" si="283"/>
        <v>103</v>
      </c>
      <c r="ASS107" s="699">
        <f t="shared" si="283"/>
        <v>125</v>
      </c>
      <c r="AST107" s="699">
        <f t="shared" si="283"/>
        <v>27</v>
      </c>
      <c r="ASU107" s="699">
        <f t="shared" si="283"/>
        <v>24</v>
      </c>
      <c r="ASV107" s="699">
        <f t="shared" si="283"/>
        <v>2102</v>
      </c>
      <c r="ASW107" s="699">
        <f t="shared" si="283"/>
        <v>100</v>
      </c>
      <c r="ASX107" s="699">
        <f t="shared" si="283"/>
        <v>44.444444444444443</v>
      </c>
      <c r="ASY107" s="699">
        <f t="shared" si="283"/>
        <v>100</v>
      </c>
      <c r="ASZ107" s="699">
        <f t="shared" si="283"/>
        <v>50</v>
      </c>
      <c r="ATA107" s="699">
        <f t="shared" si="283"/>
        <v>33.333333333333329</v>
      </c>
      <c r="ATB107" s="699">
        <f t="shared" si="283"/>
        <v>100</v>
      </c>
      <c r="ATC107" s="699">
        <f t="shared" si="283"/>
        <v>66.666666666666657</v>
      </c>
      <c r="ATD107" s="699">
        <f t="shared" si="283"/>
        <v>33.333333333333329</v>
      </c>
      <c r="ATE107" s="699">
        <f t="shared" si="283"/>
        <v>22.222222222222221</v>
      </c>
      <c r="ATF107" s="699">
        <f t="shared" si="283"/>
        <v>275</v>
      </c>
      <c r="ATG107" s="699">
        <f t="shared" si="283"/>
        <v>85</v>
      </c>
      <c r="ATH107" s="699">
        <f t="shared" si="283"/>
        <v>78</v>
      </c>
      <c r="ATI107" s="699">
        <f t="shared" si="283"/>
        <v>78</v>
      </c>
      <c r="ATJ107" s="699">
        <f t="shared" si="283"/>
        <v>48</v>
      </c>
      <c r="ATK107" s="699">
        <f t="shared" si="283"/>
        <v>61</v>
      </c>
      <c r="ATL107" s="699">
        <f t="shared" si="283"/>
        <v>93</v>
      </c>
      <c r="ATM107" s="699">
        <f t="shared" si="283"/>
        <v>41</v>
      </c>
      <c r="ATN107" s="699">
        <f t="shared" si="283"/>
        <v>27</v>
      </c>
      <c r="ATO107" s="699">
        <f t="shared" si="283"/>
        <v>786</v>
      </c>
      <c r="ATP107" s="699">
        <f t="shared" si="283"/>
        <v>100</v>
      </c>
      <c r="ATQ107" s="699">
        <f t="shared" si="283"/>
        <v>50</v>
      </c>
      <c r="ATR107" s="699">
        <f t="shared" si="283"/>
        <v>100</v>
      </c>
      <c r="ATS107" s="699">
        <f t="shared" si="283"/>
        <v>18.75</v>
      </c>
      <c r="ATT107" s="699">
        <f t="shared" si="283"/>
        <v>100</v>
      </c>
      <c r="ATU107" s="699">
        <f t="shared" si="283"/>
        <v>100</v>
      </c>
      <c r="ATV107" s="699">
        <f t="shared" si="283"/>
        <v>50</v>
      </c>
      <c r="ATW107" s="699">
        <f t="shared" si="283"/>
        <v>50</v>
      </c>
      <c r="ATX107" s="699">
        <f t="shared" si="283"/>
        <v>9.0909090909090917</v>
      </c>
      <c r="ATY107" s="699">
        <f t="shared" si="283"/>
        <v>130</v>
      </c>
      <c r="ATZ107" s="699">
        <f t="shared" si="283"/>
        <v>70</v>
      </c>
      <c r="AUA107" s="699">
        <f t="shared" si="283"/>
        <v>54</v>
      </c>
      <c r="AUB107" s="699">
        <f t="shared" si="283"/>
        <v>36</v>
      </c>
      <c r="AUC107" s="699">
        <f t="shared" si="283"/>
        <v>23</v>
      </c>
      <c r="AUD107" s="699">
        <f t="shared" ref="AUD107:AWO107" si="284">MAX(AUD$15:AUD$91)</f>
        <v>31</v>
      </c>
      <c r="AUE107" s="699">
        <f t="shared" si="284"/>
        <v>51</v>
      </c>
      <c r="AUF107" s="699">
        <f t="shared" si="284"/>
        <v>13</v>
      </c>
      <c r="AUG107" s="699">
        <f t="shared" si="284"/>
        <v>13</v>
      </c>
      <c r="AUH107" s="699">
        <f t="shared" si="284"/>
        <v>421</v>
      </c>
      <c r="AUI107" s="699">
        <f t="shared" si="284"/>
        <v>0</v>
      </c>
      <c r="AUJ107" s="699">
        <f t="shared" si="284"/>
        <v>0</v>
      </c>
      <c r="AUK107" s="699">
        <f t="shared" si="284"/>
        <v>20</v>
      </c>
      <c r="AUL107" s="699">
        <f t="shared" si="284"/>
        <v>31</v>
      </c>
      <c r="AUM107" s="699">
        <f t="shared" si="284"/>
        <v>0</v>
      </c>
      <c r="AUN107" s="699">
        <f t="shared" si="284"/>
        <v>0</v>
      </c>
      <c r="AUO107" s="699">
        <f t="shared" si="284"/>
        <v>0</v>
      </c>
      <c r="AUP107" s="699">
        <f t="shared" si="284"/>
        <v>0</v>
      </c>
      <c r="AUQ107" s="699">
        <f t="shared" si="284"/>
        <v>0</v>
      </c>
      <c r="AUR107" s="699">
        <f t="shared" si="284"/>
        <v>0</v>
      </c>
      <c r="AUS107" s="699">
        <f t="shared" si="284"/>
        <v>0</v>
      </c>
      <c r="AUT107" s="699">
        <f t="shared" si="284"/>
        <v>0</v>
      </c>
      <c r="AUU107" s="699">
        <f t="shared" si="284"/>
        <v>0</v>
      </c>
      <c r="AUV107" s="699">
        <f t="shared" si="284"/>
        <v>0</v>
      </c>
      <c r="AUW107" s="699">
        <f t="shared" si="284"/>
        <v>0</v>
      </c>
      <c r="AUX107" s="699">
        <f t="shared" si="284"/>
        <v>0</v>
      </c>
      <c r="AUY107" s="699">
        <f t="shared" si="284"/>
        <v>0</v>
      </c>
      <c r="AUZ107" s="699">
        <f t="shared" si="284"/>
        <v>483</v>
      </c>
      <c r="AVA107" s="699">
        <f t="shared" si="284"/>
        <v>51</v>
      </c>
      <c r="AVB107" s="699">
        <f t="shared" si="284"/>
        <v>20.2</v>
      </c>
      <c r="AVC107" s="699">
        <f t="shared" si="284"/>
        <v>29</v>
      </c>
      <c r="AVD107" s="699">
        <f t="shared" si="284"/>
        <v>0.78546882670594009</v>
      </c>
      <c r="AVE107" s="699">
        <f t="shared" si="284"/>
        <v>25</v>
      </c>
      <c r="AVF107" s="699">
        <f t="shared" si="284"/>
        <v>20</v>
      </c>
      <c r="AVG107" s="699">
        <f t="shared" si="284"/>
        <v>33</v>
      </c>
      <c r="AVH107" s="699">
        <f t="shared" si="284"/>
        <v>0</v>
      </c>
      <c r="AVI107" s="699">
        <f t="shared" si="284"/>
        <v>0</v>
      </c>
      <c r="AVJ107" s="699">
        <f t="shared" si="284"/>
        <v>0</v>
      </c>
      <c r="AVK107" s="699">
        <f t="shared" si="284"/>
        <v>0</v>
      </c>
      <c r="AVL107" s="982">
        <f t="shared" si="284"/>
        <v>118.2</v>
      </c>
      <c r="AVM107" s="699">
        <f t="shared" si="284"/>
        <v>60</v>
      </c>
      <c r="AVN107" s="699">
        <f t="shared" si="284"/>
        <v>23</v>
      </c>
      <c r="AVO107" s="699">
        <f t="shared" si="284"/>
        <v>23.4</v>
      </c>
      <c r="AVP107" s="699">
        <f t="shared" si="284"/>
        <v>39</v>
      </c>
      <c r="AVQ107" s="699">
        <f t="shared" si="284"/>
        <v>13</v>
      </c>
      <c r="AVR107" s="699">
        <f t="shared" si="284"/>
        <v>16.3</v>
      </c>
      <c r="AVS107" s="699">
        <f t="shared" si="284"/>
        <v>14</v>
      </c>
      <c r="AVT107" s="699">
        <f t="shared" si="284"/>
        <v>3</v>
      </c>
      <c r="AVU107" s="699">
        <f t="shared" si="284"/>
        <v>113.3</v>
      </c>
      <c r="AVV107" s="699">
        <f t="shared" si="284"/>
        <v>29</v>
      </c>
      <c r="AVW107" s="699">
        <f t="shared" si="284"/>
        <v>22</v>
      </c>
      <c r="AVX107" s="699">
        <f t="shared" si="284"/>
        <v>16.3</v>
      </c>
      <c r="AVY107" s="1188">
        <f t="shared" si="284"/>
        <v>2</v>
      </c>
      <c r="AVZ107" s="982">
        <f t="shared" si="284"/>
        <v>85.7</v>
      </c>
      <c r="AWA107" s="699">
        <f t="shared" si="284"/>
        <v>26</v>
      </c>
      <c r="AWB107" s="699">
        <f t="shared" si="284"/>
        <v>17</v>
      </c>
      <c r="AWC107" s="699">
        <f t="shared" si="284"/>
        <v>5.3</v>
      </c>
      <c r="AWD107" s="699">
        <f t="shared" si="284"/>
        <v>9</v>
      </c>
      <c r="AWE107" s="699">
        <f t="shared" si="284"/>
        <v>9</v>
      </c>
      <c r="AWF107" s="699">
        <f t="shared" si="284"/>
        <v>85.7</v>
      </c>
      <c r="AWG107" s="699">
        <f t="shared" si="284"/>
        <v>56</v>
      </c>
      <c r="AWH107" s="699">
        <f t="shared" si="284"/>
        <v>48</v>
      </c>
      <c r="AWI107" s="982">
        <f t="shared" si="284"/>
        <v>1675</v>
      </c>
      <c r="AWJ107" s="699">
        <f t="shared" si="284"/>
        <v>1324</v>
      </c>
      <c r="AWK107" s="699">
        <f t="shared" si="284"/>
        <v>249</v>
      </c>
      <c r="AWL107" s="699">
        <f t="shared" si="284"/>
        <v>551</v>
      </c>
      <c r="AWM107" s="699">
        <f t="shared" si="284"/>
        <v>111</v>
      </c>
      <c r="AWN107" s="699">
        <f t="shared" si="284"/>
        <v>3799</v>
      </c>
      <c r="AWO107" s="699">
        <f t="shared" si="284"/>
        <v>1050</v>
      </c>
      <c r="AWP107" s="699">
        <f t="shared" ref="AWP107:AXI107" si="285">MAX(AWP$15:AWP$91)</f>
        <v>786</v>
      </c>
      <c r="AWQ107" s="699">
        <f t="shared" si="285"/>
        <v>247</v>
      </c>
      <c r="AWR107" s="699">
        <f t="shared" si="285"/>
        <v>1563</v>
      </c>
      <c r="AWS107" s="982">
        <f t="shared" si="285"/>
        <v>1</v>
      </c>
      <c r="AWT107" s="699">
        <f t="shared" si="285"/>
        <v>63</v>
      </c>
      <c r="AWU107" s="699">
        <f t="shared" si="285"/>
        <v>0.52700000000000002</v>
      </c>
      <c r="AWV107" s="699">
        <f t="shared" si="285"/>
        <v>45</v>
      </c>
      <c r="AWW107" s="699">
        <f t="shared" si="285"/>
        <v>8.5999999999999993E-2</v>
      </c>
      <c r="AWX107" s="699">
        <f t="shared" si="285"/>
        <v>21</v>
      </c>
      <c r="AWY107" s="699">
        <f t="shared" si="285"/>
        <v>0.23300000000000001</v>
      </c>
      <c r="AWZ107" s="699">
        <f t="shared" si="285"/>
        <v>29</v>
      </c>
      <c r="AXA107" s="699">
        <f t="shared" si="285"/>
        <v>0</v>
      </c>
      <c r="AXB107" s="699">
        <f t="shared" si="285"/>
        <v>1</v>
      </c>
      <c r="AXC107" s="699">
        <f t="shared" si="285"/>
        <v>0.20200000000000001</v>
      </c>
      <c r="AXD107" s="699">
        <f t="shared" si="285"/>
        <v>23</v>
      </c>
      <c r="AXE107" s="699">
        <f t="shared" si="285"/>
        <v>0.29599999999999999</v>
      </c>
      <c r="AXF107" s="699">
        <f t="shared" si="285"/>
        <v>60</v>
      </c>
      <c r="AXG107" s="699">
        <f t="shared" si="285"/>
        <v>2.1999999999999999E-2</v>
      </c>
      <c r="AXH107" s="699">
        <f t="shared" si="285"/>
        <v>8</v>
      </c>
      <c r="AXI107" s="699">
        <f t="shared" si="285"/>
        <v>0.498</v>
      </c>
      <c r="AXK107" s="4179">
        <f t="shared" ref="AXK107:AXP107" si="286">MAX(AXK$15:AXK$91)</f>
        <v>100</v>
      </c>
      <c r="AXL107" s="4179">
        <f t="shared" si="286"/>
        <v>2602</v>
      </c>
      <c r="AXM107" s="4179">
        <f t="shared" si="286"/>
        <v>77</v>
      </c>
      <c r="AXN107" s="4179">
        <f t="shared" si="286"/>
        <v>53.333333333333336</v>
      </c>
      <c r="AXO107" s="4179">
        <f t="shared" si="286"/>
        <v>3542</v>
      </c>
      <c r="AXP107" s="4179">
        <f t="shared" si="286"/>
        <v>77</v>
      </c>
      <c r="AXQ107" s="4180">
        <v>111633</v>
      </c>
      <c r="AXR107" s="4180">
        <v>111788</v>
      </c>
      <c r="AXS107" s="3029"/>
      <c r="AXT107" s="4180"/>
      <c r="AXU107" s="4180">
        <v>21040</v>
      </c>
      <c r="AXV107" s="4180">
        <v>20561</v>
      </c>
      <c r="AXW107" s="3029"/>
      <c r="AXX107" s="4180"/>
      <c r="AXY107" s="4180">
        <v>24.334600760456272</v>
      </c>
      <c r="AXZ107" s="4180">
        <v>22.641509433962263</v>
      </c>
      <c r="AYA107" s="3029"/>
      <c r="AYB107" s="4180"/>
      <c r="AYC107" s="4181">
        <v>42228</v>
      </c>
      <c r="AYD107" s="4180">
        <v>40771</v>
      </c>
      <c r="AYE107" s="3029"/>
      <c r="AYF107" s="4180"/>
      <c r="AYG107" s="4180">
        <v>19824</v>
      </c>
      <c r="AYH107" s="4180">
        <v>18831</v>
      </c>
      <c r="AYI107" s="3029"/>
      <c r="AYJ107" s="4180"/>
      <c r="AYK107" s="4180">
        <v>412608</v>
      </c>
      <c r="AYL107" s="4180">
        <v>411949</v>
      </c>
      <c r="AYM107" s="3029"/>
      <c r="AYN107" s="4180"/>
      <c r="AYO107" s="4180">
        <v>1785991000</v>
      </c>
      <c r="AYP107" s="4180">
        <v>1720986646</v>
      </c>
      <c r="AYQ107" s="3029"/>
      <c r="AYR107" s="4180"/>
      <c r="AYS107" s="4180">
        <v>1206059000</v>
      </c>
      <c r="AYT107" s="4180">
        <v>1053669810</v>
      </c>
      <c r="AYU107" s="3029"/>
      <c r="AYV107" s="4180"/>
      <c r="AYW107" s="4180">
        <v>487368000</v>
      </c>
      <c r="AYX107" s="4180">
        <v>556129898</v>
      </c>
      <c r="AYY107" s="3029"/>
      <c r="AYZ107" s="4180"/>
      <c r="AZA107" s="4180">
        <v>21302306</v>
      </c>
      <c r="AZB107" s="4180">
        <v>23047672</v>
      </c>
      <c r="AZC107" s="3029"/>
      <c r="AZD107" s="4180"/>
      <c r="AZE107" s="4180">
        <v>87870000</v>
      </c>
      <c r="AZF107" s="4180">
        <v>83173840</v>
      </c>
      <c r="AZG107" s="3029"/>
      <c r="AZH107" s="4180"/>
      <c r="AZI107" s="4180">
        <v>42636635</v>
      </c>
      <c r="AZJ107" s="4180">
        <v>39319487</v>
      </c>
      <c r="AZK107" s="3029"/>
      <c r="AZL107" s="4180"/>
      <c r="AZM107" s="4180">
        <v>33996294</v>
      </c>
      <c r="AZN107" s="4180">
        <v>32316344</v>
      </c>
      <c r="AZO107" s="3029"/>
      <c r="AZP107" s="4180"/>
      <c r="AZQ107" s="4180">
        <v>3593000</v>
      </c>
      <c r="AZR107" s="4180">
        <v>3089329</v>
      </c>
      <c r="AZS107" s="3029"/>
      <c r="AZT107" s="4180"/>
      <c r="AZU107" s="4180">
        <v>4001995</v>
      </c>
      <c r="AZV107" s="4180">
        <v>7390381</v>
      </c>
      <c r="AZW107" s="3029"/>
      <c r="AZX107" s="4180"/>
      <c r="AZY107" s="4181">
        <v>11924064000</v>
      </c>
      <c r="AZZ107" s="4180">
        <v>11436480436</v>
      </c>
      <c r="BAA107" s="3029"/>
      <c r="BAB107" s="4180"/>
      <c r="BAC107" s="4180">
        <v>4457515000</v>
      </c>
      <c r="BAD107" s="4180">
        <v>4237514326</v>
      </c>
      <c r="BAE107" s="3029"/>
      <c r="BAF107" s="4180"/>
      <c r="BAG107" s="4180">
        <v>14578789000</v>
      </c>
      <c r="BAH107" s="4180">
        <v>14410487664</v>
      </c>
      <c r="BAI107" s="3029"/>
      <c r="BAJ107" s="4180"/>
      <c r="BAK107" s="4181">
        <v>4794627000</v>
      </c>
      <c r="BAL107" s="4180">
        <v>4670493458</v>
      </c>
      <c r="BAM107" s="3029"/>
      <c r="BAN107" s="4180"/>
      <c r="BAO107" s="4180">
        <v>2128677000</v>
      </c>
      <c r="BAP107" s="4180">
        <v>2066074065</v>
      </c>
      <c r="BAQ107" s="3029"/>
      <c r="BAR107" s="4180"/>
      <c r="BAS107" s="4180">
        <v>4158012000</v>
      </c>
      <c r="BAT107" s="4180">
        <v>4132450505</v>
      </c>
      <c r="BAU107" s="3029"/>
      <c r="BAV107" s="4180"/>
      <c r="BAW107" s="4182">
        <v>519736000</v>
      </c>
      <c r="BAX107" s="4182">
        <v>432203591</v>
      </c>
      <c r="BAY107" s="4176"/>
      <c r="BAZ107" s="4182"/>
      <c r="BBA107" s="4180">
        <v>595026000</v>
      </c>
      <c r="BBB107" s="4180">
        <v>503935898</v>
      </c>
      <c r="BBC107" s="3029"/>
      <c r="BBD107" s="4180"/>
      <c r="BBE107" s="4181">
        <v>1552715000</v>
      </c>
      <c r="BBF107" s="4180">
        <v>1585221235</v>
      </c>
      <c r="BBG107" s="3029"/>
      <c r="BBH107" s="4180"/>
      <c r="BBI107" s="4180">
        <v>599898000</v>
      </c>
      <c r="BBJ107" s="4180">
        <v>572834684</v>
      </c>
      <c r="BBK107" s="3029"/>
      <c r="BBL107" s="4180"/>
      <c r="BBM107" s="4180">
        <v>2602746000</v>
      </c>
      <c r="BBN107" s="4180">
        <v>2531147050</v>
      </c>
      <c r="BBO107" s="3029"/>
      <c r="BBP107" s="4180"/>
      <c r="BBQ107" s="4181">
        <v>2333967000</v>
      </c>
      <c r="BBR107" s="4180">
        <v>2252979698</v>
      </c>
      <c r="BBS107" s="3029"/>
      <c r="BBT107" s="4180"/>
      <c r="BBU107" s="4180">
        <v>119803000</v>
      </c>
      <c r="BBV107" s="4180">
        <v>145881437</v>
      </c>
      <c r="BBW107" s="3029"/>
      <c r="BBX107" s="4180"/>
      <c r="BBY107" s="4180">
        <v>710233000</v>
      </c>
      <c r="BBZ107" s="4180">
        <v>730695059</v>
      </c>
      <c r="BCA107" s="3029"/>
      <c r="BCB107" s="4180"/>
      <c r="BCC107" s="4180">
        <v>287687000</v>
      </c>
      <c r="BCD107" s="4180">
        <v>270687882</v>
      </c>
      <c r="BCE107" s="3029"/>
      <c r="BCF107" s="4180"/>
      <c r="BCG107" s="4180">
        <v>161154000</v>
      </c>
      <c r="BCH107" s="4180">
        <v>191507279</v>
      </c>
      <c r="BCI107" s="3029"/>
      <c r="BCJ107" s="4180"/>
      <c r="BCK107" s="4180">
        <v>3774391000</v>
      </c>
      <c r="BCL107" s="4180">
        <v>3549189798</v>
      </c>
      <c r="BCM107" s="3029"/>
      <c r="BCN107" s="4180"/>
      <c r="BCO107" s="4180">
        <v>1552533000</v>
      </c>
      <c r="BCP107" s="4180">
        <v>1550661438</v>
      </c>
      <c r="BCQ107" s="3029"/>
      <c r="BCR107" s="4180"/>
      <c r="BCS107" s="4180">
        <v>1115204000</v>
      </c>
      <c r="BCT107" s="4180">
        <v>1051942948</v>
      </c>
      <c r="BCU107" s="3029"/>
      <c r="BCV107" s="4180"/>
      <c r="BCW107" s="4180">
        <v>1783843000</v>
      </c>
      <c r="BCX107" s="4180">
        <v>1584503303</v>
      </c>
      <c r="BCY107" s="3029"/>
      <c r="BCZ107" s="4180"/>
      <c r="BDA107" s="4180">
        <v>376639000</v>
      </c>
      <c r="BDB107" s="4180">
        <v>294945893</v>
      </c>
      <c r="BDC107" s="3029"/>
      <c r="BDD107" s="4180"/>
      <c r="BDE107" s="4180">
        <v>25049000</v>
      </c>
      <c r="BDF107" s="4180">
        <v>12994504</v>
      </c>
      <c r="BDG107" s="3029"/>
      <c r="BDH107" s="4180"/>
      <c r="BDI107" s="4180">
        <v>23371000</v>
      </c>
      <c r="BDJ107" s="4180">
        <v>6398252</v>
      </c>
      <c r="BDK107" s="3029"/>
      <c r="BDL107" s="4180"/>
      <c r="BDM107" s="4180">
        <v>1057131000</v>
      </c>
      <c r="BDN107" s="4180">
        <v>1087751726</v>
      </c>
      <c r="BDO107" s="3029"/>
      <c r="BDP107" s="4180"/>
      <c r="BDQ107" s="4180">
        <v>39233000</v>
      </c>
      <c r="BDR107" s="4180">
        <v>36793428</v>
      </c>
      <c r="BDS107" s="3029"/>
      <c r="BDT107" s="4180"/>
      <c r="BDU107" s="4180">
        <v>111098000</v>
      </c>
      <c r="BDV107" s="4180">
        <v>85411336</v>
      </c>
      <c r="BDW107" s="3029"/>
      <c r="BDX107" s="4180"/>
      <c r="BDY107" s="4180">
        <v>227207000</v>
      </c>
      <c r="BDZ107" s="4180">
        <v>186212824</v>
      </c>
      <c r="BEA107" s="3029"/>
      <c r="BEB107" s="4180"/>
      <c r="BEC107" s="4180">
        <v>826000</v>
      </c>
      <c r="BED107" s="4180">
        <v>383016</v>
      </c>
      <c r="BEE107" s="3029"/>
      <c r="BEF107" s="4180"/>
      <c r="BEG107" s="4180">
        <v>202559000</v>
      </c>
      <c r="BEH107" s="4180">
        <v>201029267</v>
      </c>
      <c r="BEI107" s="3029"/>
      <c r="BEJ107" s="4180"/>
      <c r="BEK107" s="4180">
        <v>846130000</v>
      </c>
      <c r="BEL107" s="4180">
        <v>877077020</v>
      </c>
      <c r="BEM107" s="3029"/>
      <c r="BEN107" s="4180"/>
      <c r="BEO107" s="4180">
        <v>225819000</v>
      </c>
      <c r="BEP107" s="4180">
        <v>274814450</v>
      </c>
      <c r="BEQ107" s="3029"/>
      <c r="BER107" s="4180"/>
      <c r="BES107" s="4180">
        <v>1519118000</v>
      </c>
      <c r="BET107" s="4180">
        <v>1567135438</v>
      </c>
      <c r="BEU107" s="3029"/>
      <c r="BEV107" s="4180"/>
      <c r="BEW107" s="4181">
        <v>111665</v>
      </c>
      <c r="BEX107" s="4180">
        <v>111890</v>
      </c>
      <c r="BEY107" s="3029"/>
      <c r="BEZ107" s="4180"/>
      <c r="BFA107" s="4180">
        <v>21450</v>
      </c>
      <c r="BFB107" s="4180">
        <v>20648</v>
      </c>
      <c r="BFC107" s="3029"/>
      <c r="BFD107" s="4180"/>
      <c r="BFE107" s="4180">
        <v>24.157303370786519</v>
      </c>
      <c r="BFF107" s="4180">
        <v>26.53673163418291</v>
      </c>
      <c r="BFG107" s="3029"/>
      <c r="BFH107" s="4180"/>
      <c r="BFI107" s="2643">
        <f t="shared" ref="BFI107:BHO107" si="287">MAX(BFI$15:BFI$91)</f>
        <v>0</v>
      </c>
      <c r="BFJ107" s="2643">
        <f t="shared" si="287"/>
        <v>0</v>
      </c>
      <c r="BFK107" s="2643">
        <f t="shared" si="287"/>
        <v>0</v>
      </c>
      <c r="BFL107" s="2643">
        <f t="shared" si="287"/>
        <v>0</v>
      </c>
      <c r="BFM107" s="4177">
        <f t="shared" si="287"/>
        <v>10</v>
      </c>
      <c r="BFN107" s="4177">
        <f t="shared" si="287"/>
        <v>10</v>
      </c>
      <c r="BFO107" s="4177">
        <f t="shared" si="287"/>
        <v>10</v>
      </c>
      <c r="BFP107" s="4177">
        <f t="shared" si="287"/>
        <v>10</v>
      </c>
      <c r="BFQ107" s="4177">
        <f t="shared" si="287"/>
        <v>40</v>
      </c>
      <c r="BFR107" s="4177">
        <f t="shared" si="287"/>
        <v>74</v>
      </c>
      <c r="BFS107" s="984">
        <f t="shared" si="287"/>
        <v>0</v>
      </c>
      <c r="BFT107" s="985">
        <f t="shared" si="287"/>
        <v>0</v>
      </c>
      <c r="BFU107" s="985">
        <f t="shared" si="287"/>
        <v>0</v>
      </c>
      <c r="BFV107" s="985">
        <f t="shared" si="287"/>
        <v>0</v>
      </c>
      <c r="BFW107" s="985">
        <f t="shared" si="287"/>
        <v>5</v>
      </c>
      <c r="BFX107" s="985">
        <f t="shared" si="287"/>
        <v>5</v>
      </c>
      <c r="BFY107" s="985">
        <f t="shared" si="287"/>
        <v>5</v>
      </c>
      <c r="BFZ107" s="985">
        <f t="shared" si="287"/>
        <v>5</v>
      </c>
      <c r="BGA107" s="985">
        <f t="shared" si="287"/>
        <v>20</v>
      </c>
      <c r="BGB107" s="985">
        <f t="shared" si="287"/>
        <v>73</v>
      </c>
      <c r="BGC107" s="985">
        <f t="shared" si="287"/>
        <v>0</v>
      </c>
      <c r="BGD107" s="985">
        <f t="shared" si="287"/>
        <v>0</v>
      </c>
      <c r="BGE107" s="985">
        <f t="shared" si="287"/>
        <v>0</v>
      </c>
      <c r="BGF107" s="985">
        <f t="shared" si="287"/>
        <v>0</v>
      </c>
      <c r="BGG107" s="985">
        <f t="shared" si="287"/>
        <v>10</v>
      </c>
      <c r="BGH107" s="985">
        <f t="shared" si="287"/>
        <v>10</v>
      </c>
      <c r="BGI107" s="985">
        <f t="shared" si="287"/>
        <v>10</v>
      </c>
      <c r="BGJ107" s="985">
        <f t="shared" si="287"/>
        <v>10</v>
      </c>
      <c r="BGK107" s="985">
        <f t="shared" si="287"/>
        <v>40</v>
      </c>
      <c r="BGL107" s="985">
        <f t="shared" si="287"/>
        <v>14</v>
      </c>
      <c r="BGM107" s="985">
        <f t="shared" si="287"/>
        <v>0</v>
      </c>
      <c r="BGN107" s="985">
        <f t="shared" si="287"/>
        <v>0</v>
      </c>
      <c r="BGO107" s="985">
        <f t="shared" si="287"/>
        <v>0</v>
      </c>
      <c r="BGP107" s="985">
        <f t="shared" si="287"/>
        <v>0</v>
      </c>
      <c r="BGQ107" s="985">
        <f t="shared" si="287"/>
        <v>5</v>
      </c>
      <c r="BGR107" s="985">
        <f t="shared" si="287"/>
        <v>5</v>
      </c>
      <c r="BGS107" s="985">
        <f t="shared" si="287"/>
        <v>5</v>
      </c>
      <c r="BGT107" s="985">
        <f t="shared" si="287"/>
        <v>5</v>
      </c>
      <c r="BGU107" s="985">
        <f t="shared" si="287"/>
        <v>20</v>
      </c>
      <c r="BGV107" s="985">
        <f t="shared" si="287"/>
        <v>76</v>
      </c>
      <c r="BGW107" s="985">
        <f t="shared" si="287"/>
        <v>0</v>
      </c>
      <c r="BGX107" s="985">
        <f t="shared" si="287"/>
        <v>0</v>
      </c>
      <c r="BGY107" s="985">
        <f t="shared" si="287"/>
        <v>0</v>
      </c>
      <c r="BGZ107" s="985">
        <f t="shared" si="287"/>
        <v>0</v>
      </c>
      <c r="BHA107" s="985">
        <f t="shared" si="287"/>
        <v>5</v>
      </c>
      <c r="BHB107" s="985">
        <f t="shared" si="287"/>
        <v>5</v>
      </c>
      <c r="BHC107" s="985">
        <f t="shared" si="287"/>
        <v>5</v>
      </c>
      <c r="BHD107" s="985">
        <f t="shared" si="287"/>
        <v>5</v>
      </c>
      <c r="BHE107" s="985">
        <f t="shared" si="287"/>
        <v>20</v>
      </c>
      <c r="BHF107" s="985">
        <f t="shared" si="287"/>
        <v>74</v>
      </c>
      <c r="BHG107" s="985">
        <f t="shared" si="287"/>
        <v>0</v>
      </c>
      <c r="BHH107" s="985">
        <f t="shared" si="287"/>
        <v>0</v>
      </c>
      <c r="BHI107" s="985">
        <f t="shared" si="287"/>
        <v>0</v>
      </c>
      <c r="BHJ107" s="985">
        <f t="shared" si="287"/>
        <v>0</v>
      </c>
      <c r="BHK107" s="985">
        <f t="shared" si="287"/>
        <v>5</v>
      </c>
      <c r="BHL107" s="985">
        <f t="shared" si="287"/>
        <v>5</v>
      </c>
      <c r="BHM107" s="985">
        <f t="shared" si="287"/>
        <v>5</v>
      </c>
      <c r="BHN107" s="985">
        <f t="shared" si="287"/>
        <v>5</v>
      </c>
      <c r="BHO107" s="985">
        <f t="shared" si="287"/>
        <v>20</v>
      </c>
      <c r="BHP107" s="985">
        <f>MAX(BHP$15:BHP$91)</f>
        <v>25</v>
      </c>
      <c r="BHQ107" s="985">
        <f t="shared" ref="BHQ107:BIZ107" si="288">MAX(BHQ$15:BHQ$91)</f>
        <v>0</v>
      </c>
      <c r="BHR107" s="985">
        <f t="shared" si="288"/>
        <v>0</v>
      </c>
      <c r="BHS107" s="985">
        <f t="shared" si="288"/>
        <v>0</v>
      </c>
      <c r="BHT107" s="985">
        <f t="shared" si="288"/>
        <v>0</v>
      </c>
      <c r="BHU107" s="985">
        <f t="shared" si="288"/>
        <v>5</v>
      </c>
      <c r="BHV107" s="985">
        <f t="shared" si="288"/>
        <v>5</v>
      </c>
      <c r="BHW107" s="985">
        <f t="shared" si="288"/>
        <v>5</v>
      </c>
      <c r="BHX107" s="985">
        <f t="shared" si="288"/>
        <v>5</v>
      </c>
      <c r="BHY107" s="985">
        <f t="shared" si="288"/>
        <v>20</v>
      </c>
      <c r="BHZ107" s="985">
        <f t="shared" si="288"/>
        <v>77</v>
      </c>
      <c r="BIA107" s="985">
        <f t="shared" si="288"/>
        <v>0</v>
      </c>
      <c r="BIB107" s="985">
        <f t="shared" si="288"/>
        <v>0</v>
      </c>
      <c r="BIC107" s="985">
        <f t="shared" si="288"/>
        <v>0</v>
      </c>
      <c r="BID107" s="985">
        <f t="shared" si="288"/>
        <v>0</v>
      </c>
      <c r="BIE107" s="985">
        <f t="shared" si="288"/>
        <v>0</v>
      </c>
      <c r="BIF107" s="985">
        <f t="shared" si="288"/>
        <v>5</v>
      </c>
      <c r="BIG107" s="985">
        <f t="shared" si="288"/>
        <v>71</v>
      </c>
      <c r="BIH107" s="985">
        <f t="shared" si="288"/>
        <v>3948</v>
      </c>
      <c r="BII107" s="985">
        <f t="shared" si="288"/>
        <v>1980.6451612903227</v>
      </c>
      <c r="BIJ107" s="985">
        <f t="shared" si="288"/>
        <v>62</v>
      </c>
      <c r="BIK107" s="985">
        <f t="shared" si="288"/>
        <v>53877</v>
      </c>
      <c r="BIL107" s="985">
        <f t="shared" si="288"/>
        <v>1653</v>
      </c>
      <c r="BIM107" s="985">
        <f t="shared" si="288"/>
        <v>100</v>
      </c>
      <c r="BIN107" s="985">
        <f t="shared" si="288"/>
        <v>64</v>
      </c>
      <c r="BIO107" s="985">
        <f t="shared" si="288"/>
        <v>0</v>
      </c>
      <c r="BIP107" s="985">
        <f t="shared" si="288"/>
        <v>0</v>
      </c>
      <c r="BIQ107" s="985">
        <f t="shared" si="288"/>
        <v>0</v>
      </c>
      <c r="BIR107" s="985">
        <f t="shared" si="288"/>
        <v>0</v>
      </c>
      <c r="BIS107" s="985">
        <f t="shared" si="288"/>
        <v>0</v>
      </c>
      <c r="BIT107" s="985">
        <f t="shared" si="288"/>
        <v>0</v>
      </c>
      <c r="BIU107" s="985">
        <f t="shared" si="288"/>
        <v>0</v>
      </c>
      <c r="BIV107" s="985">
        <f t="shared" si="288"/>
        <v>0</v>
      </c>
      <c r="BIW107" s="985">
        <f t="shared" si="288"/>
        <v>0</v>
      </c>
      <c r="BIX107" s="985">
        <f t="shared" si="288"/>
        <v>0</v>
      </c>
      <c r="BIY107" s="985">
        <f t="shared" si="288"/>
        <v>10</v>
      </c>
      <c r="BIZ107" s="985">
        <f t="shared" si="288"/>
        <v>67</v>
      </c>
      <c r="BJA107" s="4172">
        <v>999</v>
      </c>
      <c r="BJB107" s="4172">
        <v>387.09677419354836</v>
      </c>
      <c r="BJC107" s="2107">
        <v>999</v>
      </c>
      <c r="BJD107" s="2107">
        <v>100</v>
      </c>
      <c r="BJE107" s="4172">
        <v>56</v>
      </c>
      <c r="BJF107" s="4172">
        <v>999</v>
      </c>
      <c r="BJG107" s="4172">
        <v>100</v>
      </c>
      <c r="BJH107" s="4172">
        <v>53</v>
      </c>
      <c r="BJI107" s="4172">
        <v>999</v>
      </c>
      <c r="BJJ107" s="4172">
        <v>100</v>
      </c>
      <c r="BJK107" s="4172">
        <v>41</v>
      </c>
      <c r="BJL107" s="4172">
        <v>1418</v>
      </c>
      <c r="BJM107" s="4172">
        <v>438.70967741935488</v>
      </c>
      <c r="BJN107" s="2107">
        <v>270</v>
      </c>
      <c r="BJO107" s="2107">
        <v>100</v>
      </c>
      <c r="BJP107" s="4172">
        <v>35</v>
      </c>
      <c r="BJQ107" s="4172">
        <v>103438</v>
      </c>
      <c r="BJR107" s="4172">
        <v>28774.193548387095</v>
      </c>
      <c r="BJS107" s="2107">
        <v>3993</v>
      </c>
      <c r="BJT107" s="2107">
        <v>100</v>
      </c>
      <c r="BJU107" s="4172">
        <v>28</v>
      </c>
      <c r="BJV107" s="985">
        <f t="shared" ref="BJV107:BLA107" si="289">MAX(BJV$15:BJV$91)</f>
        <v>100</v>
      </c>
      <c r="BJW107" s="985">
        <f t="shared" si="289"/>
        <v>60</v>
      </c>
      <c r="BJX107" s="1214">
        <f t="shared" si="289"/>
        <v>0</v>
      </c>
      <c r="BJY107" s="1214">
        <f t="shared" si="289"/>
        <v>0</v>
      </c>
      <c r="BJZ107" s="2643">
        <f t="shared" si="289"/>
        <v>0</v>
      </c>
      <c r="BKA107" s="2643">
        <f t="shared" si="289"/>
        <v>0</v>
      </c>
      <c r="BKB107" s="4177">
        <f t="shared" si="289"/>
        <v>5</v>
      </c>
      <c r="BKC107" s="4177">
        <f t="shared" si="289"/>
        <v>5</v>
      </c>
      <c r="BKD107" s="4177">
        <f t="shared" si="289"/>
        <v>5</v>
      </c>
      <c r="BKE107" s="4177">
        <f t="shared" si="289"/>
        <v>5</v>
      </c>
      <c r="BKF107" s="4177">
        <f t="shared" si="289"/>
        <v>20</v>
      </c>
      <c r="BKG107" s="4177">
        <f t="shared" si="289"/>
        <v>48</v>
      </c>
      <c r="BKH107" s="4178">
        <f t="shared" si="289"/>
        <v>0</v>
      </c>
      <c r="BKI107" s="4177">
        <f t="shared" si="289"/>
        <v>0</v>
      </c>
      <c r="BKJ107" s="4177">
        <f t="shared" si="289"/>
        <v>0</v>
      </c>
      <c r="BKK107" s="4177">
        <f t="shared" si="289"/>
        <v>0</v>
      </c>
      <c r="BKL107" s="4177">
        <f t="shared" si="289"/>
        <v>5</v>
      </c>
      <c r="BKM107" s="4177">
        <f t="shared" si="289"/>
        <v>5</v>
      </c>
      <c r="BKN107" s="4177">
        <f t="shared" si="289"/>
        <v>5</v>
      </c>
      <c r="BKO107" s="4177">
        <f t="shared" si="289"/>
        <v>5</v>
      </c>
      <c r="BKP107" s="4177">
        <f t="shared" si="289"/>
        <v>20</v>
      </c>
      <c r="BKQ107" s="4177">
        <f t="shared" si="289"/>
        <v>38</v>
      </c>
      <c r="BKR107" s="4177">
        <f t="shared" si="289"/>
        <v>0</v>
      </c>
      <c r="BKS107" s="4177">
        <f t="shared" si="289"/>
        <v>0</v>
      </c>
      <c r="BKT107" s="4177">
        <f t="shared" si="289"/>
        <v>0</v>
      </c>
      <c r="BKU107" s="4177">
        <f t="shared" si="289"/>
        <v>0</v>
      </c>
      <c r="BKV107" s="4177">
        <f t="shared" si="289"/>
        <v>15</v>
      </c>
      <c r="BKW107" s="4177">
        <f t="shared" si="289"/>
        <v>15</v>
      </c>
      <c r="BKX107" s="4177">
        <f t="shared" si="289"/>
        <v>15</v>
      </c>
      <c r="BKY107" s="4177">
        <f t="shared" si="289"/>
        <v>15</v>
      </c>
      <c r="BKZ107" s="4177">
        <f t="shared" si="289"/>
        <v>60</v>
      </c>
      <c r="BLA107" s="4177">
        <f t="shared" si="289"/>
        <v>42</v>
      </c>
      <c r="BLB107" s="4172">
        <v>69</v>
      </c>
      <c r="BLC107" s="4172">
        <v>17.094017094017097</v>
      </c>
      <c r="BLD107" s="4172">
        <v>77</v>
      </c>
      <c r="BLE107" s="4172">
        <v>1</v>
      </c>
      <c r="BLF107" s="4172">
        <v>0.94966761633428309</v>
      </c>
      <c r="BLG107" s="4172">
        <v>14</v>
      </c>
      <c r="BLH107" s="4172">
        <v>9</v>
      </c>
      <c r="BLI107" s="4172">
        <v>14.492753623188406</v>
      </c>
      <c r="BLJ107" s="4172">
        <v>71</v>
      </c>
      <c r="BLK107" s="4172">
        <v>19</v>
      </c>
      <c r="BLL107" s="4172">
        <v>7.2463768115942031</v>
      </c>
      <c r="BLM107" s="4172">
        <v>39</v>
      </c>
      <c r="BLN107" s="4172">
        <v>70</v>
      </c>
      <c r="BLO107" s="4172">
        <v>10.446343779677113</v>
      </c>
      <c r="BLP107" s="4172">
        <v>58</v>
      </c>
      <c r="BLQ107" s="4172">
        <v>2</v>
      </c>
      <c r="BLR107" s="4172">
        <v>3.225806451612903</v>
      </c>
      <c r="BLS107" s="4172">
        <v>13</v>
      </c>
      <c r="BLT107" s="4172">
        <f t="shared" ref="BLT107:BMH107" si="290">MAX(BLT$15:BLT$91)</f>
        <v>9</v>
      </c>
      <c r="BLU107" s="4172">
        <f t="shared" si="290"/>
        <v>1.823985408116735</v>
      </c>
      <c r="BLV107" s="4172">
        <f t="shared" si="290"/>
        <v>14</v>
      </c>
      <c r="BLW107" s="4172">
        <f t="shared" si="290"/>
        <v>32</v>
      </c>
      <c r="BLX107" s="4172">
        <f t="shared" si="290"/>
        <v>6.6476733143399809</v>
      </c>
      <c r="BLY107" s="4172">
        <f t="shared" si="290"/>
        <v>42</v>
      </c>
      <c r="BLZ107" s="4172">
        <f t="shared" si="290"/>
        <v>75</v>
      </c>
      <c r="BMA107" s="4172">
        <f t="shared" si="290"/>
        <v>10.268562401263823</v>
      </c>
      <c r="BMB107" s="4172">
        <f t="shared" si="290"/>
        <v>65</v>
      </c>
      <c r="BMC107" s="4172">
        <f t="shared" si="290"/>
        <v>20</v>
      </c>
      <c r="BMD107" s="4172">
        <f t="shared" si="290"/>
        <v>28.985507246376812</v>
      </c>
      <c r="BME107" s="4172">
        <f t="shared" si="290"/>
        <v>67</v>
      </c>
      <c r="BMF107" s="4172">
        <f t="shared" si="290"/>
        <v>2</v>
      </c>
      <c r="BMG107" s="4172">
        <f t="shared" si="290"/>
        <v>0.80450522928399026</v>
      </c>
      <c r="BMH107" s="4172">
        <f t="shared" si="290"/>
        <v>9</v>
      </c>
      <c r="BMI107" s="4172">
        <f t="shared" ref="BMI107:BNU107" si="291">MAX(BMI$15:BMI$91)</f>
        <v>2</v>
      </c>
      <c r="BMJ107" s="4172">
        <f t="shared" si="291"/>
        <v>2.2271714922048997</v>
      </c>
      <c r="BMK107" s="4172">
        <f t="shared" si="291"/>
        <v>18</v>
      </c>
      <c r="BML107" s="4172">
        <f t="shared" si="291"/>
        <v>6</v>
      </c>
      <c r="BMM107" s="4172">
        <f t="shared" si="291"/>
        <v>2.2271714922048997</v>
      </c>
      <c r="BMN107" s="4172">
        <f t="shared" si="291"/>
        <v>10</v>
      </c>
      <c r="BMO107" s="4172">
        <f t="shared" si="291"/>
        <v>7</v>
      </c>
      <c r="BMP107" s="4172">
        <f t="shared" si="291"/>
        <v>9.5108695652173925</v>
      </c>
      <c r="BMQ107" s="4172">
        <f t="shared" si="291"/>
        <v>2</v>
      </c>
      <c r="BMR107" s="4172">
        <f t="shared" si="291"/>
        <v>145</v>
      </c>
      <c r="BMS107" s="4172">
        <f t="shared" si="291"/>
        <v>14.810426540284361</v>
      </c>
      <c r="BMT107" s="4172">
        <f t="shared" si="291"/>
        <v>66</v>
      </c>
      <c r="BMU107" s="4172">
        <f t="shared" si="291"/>
        <v>34</v>
      </c>
      <c r="BMV107" s="4172">
        <f t="shared" si="291"/>
        <v>50.724637681159422</v>
      </c>
      <c r="BMW107" s="4172">
        <f t="shared" si="291"/>
        <v>69</v>
      </c>
      <c r="BMX107" s="4172">
        <f t="shared" si="291"/>
        <v>8</v>
      </c>
      <c r="BMY107" s="4172">
        <f t="shared" si="291"/>
        <v>3.2180209171359611</v>
      </c>
      <c r="BMZ107" s="4172">
        <f t="shared" si="291"/>
        <v>20</v>
      </c>
      <c r="BNA107" s="4172">
        <f t="shared" si="291"/>
        <v>9</v>
      </c>
      <c r="BNB107" s="4172">
        <f t="shared" si="291"/>
        <v>1.3755158184319121</v>
      </c>
      <c r="BNC107" s="4172">
        <f t="shared" si="291"/>
        <v>28</v>
      </c>
      <c r="BND107" s="4172">
        <f t="shared" si="291"/>
        <v>2</v>
      </c>
      <c r="BNE107" s="4172">
        <f t="shared" si="291"/>
        <v>2.2271714922048997</v>
      </c>
      <c r="BNF107" s="4172">
        <f t="shared" si="291"/>
        <v>4</v>
      </c>
      <c r="BNG107" s="4172">
        <f t="shared" si="291"/>
        <v>3</v>
      </c>
      <c r="BNH107" s="4172">
        <f t="shared" si="291"/>
        <v>7.2463768115942031</v>
      </c>
      <c r="BNI107" s="4172">
        <f t="shared" si="291"/>
        <v>19</v>
      </c>
      <c r="BNJ107" s="4172">
        <f t="shared" si="291"/>
        <v>8</v>
      </c>
      <c r="BNK107" s="4172">
        <f t="shared" si="291"/>
        <v>7.2463768115942031</v>
      </c>
      <c r="BNL107" s="4172">
        <f t="shared" si="291"/>
        <v>30</v>
      </c>
      <c r="BNM107" s="4172">
        <f t="shared" si="291"/>
        <v>2</v>
      </c>
      <c r="BNN107" s="4172">
        <f t="shared" si="291"/>
        <v>2.2271714922048997</v>
      </c>
      <c r="BNO107" s="4172">
        <f t="shared" si="291"/>
        <v>5</v>
      </c>
      <c r="BNQ107" s="4172">
        <f t="shared" si="291"/>
        <v>5063</v>
      </c>
      <c r="BNR107" s="4172">
        <f t="shared" si="291"/>
        <v>741</v>
      </c>
      <c r="BNS107" s="4172">
        <f t="shared" si="291"/>
        <v>112174</v>
      </c>
      <c r="BNT107" s="4172">
        <f t="shared" si="291"/>
        <v>140.38286235186874</v>
      </c>
      <c r="BNU107" s="4172">
        <f t="shared" si="291"/>
        <v>30.082041932543301</v>
      </c>
      <c r="BNV107" s="4172">
        <f>MAX(BNV$15:BNV$91)</f>
        <v>77</v>
      </c>
      <c r="BNW107" s="4172">
        <f>MAX(BNW$15:BNW$91)</f>
        <v>77</v>
      </c>
    </row>
    <row r="108" spans="1:1739" ht="13" x14ac:dyDescent="0.2">
      <c r="F108" s="4161" t="s">
        <v>1927</v>
      </c>
      <c r="G108" s="985"/>
      <c r="H108" s="988">
        <f>MIN(H$15:H$91)</f>
        <v>24</v>
      </c>
      <c r="I108" s="1594">
        <f t="shared" ref="I108:CH108" si="292">MIN(I$15:I$91)</f>
        <v>6.13</v>
      </c>
      <c r="J108" s="985"/>
      <c r="K108" s="988">
        <f t="shared" si="292"/>
        <v>27</v>
      </c>
      <c r="L108" s="985">
        <f>MIN(L$15:L$91)</f>
        <v>6.57</v>
      </c>
      <c r="M108" s="4162">
        <f t="shared" si="292"/>
        <v>1</v>
      </c>
      <c r="N108" s="985">
        <f t="shared" si="292"/>
        <v>-0.75999999999999979</v>
      </c>
      <c r="O108" s="988">
        <f t="shared" si="292"/>
        <v>26</v>
      </c>
      <c r="P108" s="712">
        <f t="shared" si="292"/>
        <v>6.45</v>
      </c>
      <c r="Q108" s="4162">
        <f t="shared" si="292"/>
        <v>1</v>
      </c>
      <c r="R108" s="985">
        <f t="shared" si="292"/>
        <v>-0.87999999999999989</v>
      </c>
      <c r="S108" s="988">
        <f t="shared" si="292"/>
        <v>18</v>
      </c>
      <c r="T108" s="1594">
        <f t="shared" si="292"/>
        <v>5.19</v>
      </c>
      <c r="U108" s="985"/>
      <c r="V108" s="988">
        <f t="shared" si="292"/>
        <v>16</v>
      </c>
      <c r="W108" s="985">
        <f t="shared" si="292"/>
        <v>5.82</v>
      </c>
      <c r="X108" s="4162">
        <f>MIN(X$15:X$91)</f>
        <v>1</v>
      </c>
      <c r="Y108" s="985">
        <f t="shared" si="292"/>
        <v>-1.1900000000000004</v>
      </c>
      <c r="Z108" s="988">
        <f t="shared" si="292"/>
        <v>9</v>
      </c>
      <c r="AA108" s="985">
        <f t="shared" si="292"/>
        <v>5.4864864864864868</v>
      </c>
      <c r="AB108" s="4162">
        <f>MIN(AB$15:AB$91)</f>
        <v>1</v>
      </c>
      <c r="AC108" s="985">
        <f t="shared" si="292"/>
        <v>-0.99351351351351358</v>
      </c>
      <c r="AD108" s="988">
        <f t="shared" si="292"/>
        <v>6</v>
      </c>
      <c r="AE108" s="985">
        <f t="shared" si="292"/>
        <v>5.5333333333333332</v>
      </c>
      <c r="AF108" s="988">
        <f t="shared" si="292"/>
        <v>1</v>
      </c>
      <c r="AG108" s="985">
        <f t="shared" si="292"/>
        <v>4.333333333333333</v>
      </c>
      <c r="AH108" s="985">
        <f t="shared" si="292"/>
        <v>1</v>
      </c>
      <c r="AI108" s="985">
        <f t="shared" si="292"/>
        <v>3</v>
      </c>
      <c r="AJ108" s="985">
        <f t="shared" si="292"/>
        <v>5.4285714285714288</v>
      </c>
      <c r="AK108" s="985">
        <f t="shared" si="292"/>
        <v>1</v>
      </c>
      <c r="AL108" s="988">
        <f t="shared" si="292"/>
        <v>2</v>
      </c>
      <c r="AM108" s="985">
        <f t="shared" si="292"/>
        <v>4.4444444444444446</v>
      </c>
      <c r="AN108" s="985">
        <f t="shared" si="292"/>
        <v>1</v>
      </c>
      <c r="AO108" s="4090"/>
      <c r="AP108" s="985">
        <f t="shared" si="292"/>
        <v>74.400000000000006</v>
      </c>
      <c r="AQ108" s="985">
        <f t="shared" si="292"/>
        <v>1</v>
      </c>
      <c r="AR108" s="985">
        <f t="shared" si="292"/>
        <v>76.7</v>
      </c>
      <c r="AS108" s="985">
        <f t="shared" si="292"/>
        <v>1</v>
      </c>
      <c r="AT108" s="985">
        <f t="shared" si="292"/>
        <v>-5.2999999999999972</v>
      </c>
      <c r="AU108" s="985">
        <f t="shared" si="292"/>
        <v>-11.200000000000003</v>
      </c>
      <c r="AV108" s="988">
        <f t="shared" si="292"/>
        <v>10</v>
      </c>
      <c r="AW108" s="988"/>
      <c r="AX108" s="988">
        <f t="shared" si="292"/>
        <v>10</v>
      </c>
      <c r="AY108" s="988">
        <f t="shared" si="292"/>
        <v>1</v>
      </c>
      <c r="AZ108" s="988">
        <f t="shared" si="292"/>
        <v>30</v>
      </c>
      <c r="BA108" s="988">
        <f t="shared" si="292"/>
        <v>1</v>
      </c>
      <c r="BB108" s="988">
        <f t="shared" si="292"/>
        <v>90</v>
      </c>
      <c r="BC108" s="2405">
        <f t="shared" si="292"/>
        <v>1</v>
      </c>
      <c r="BD108" s="988">
        <f t="shared" si="292"/>
        <v>26</v>
      </c>
      <c r="BE108" s="985">
        <f>MIN(BE$15:BE$91)</f>
        <v>6.666666666666667</v>
      </c>
      <c r="BF108" s="985">
        <f t="shared" si="292"/>
        <v>1</v>
      </c>
      <c r="BG108" s="988">
        <f t="shared" si="292"/>
        <v>26</v>
      </c>
      <c r="BH108" s="985">
        <f t="shared" si="292"/>
        <v>0</v>
      </c>
      <c r="BI108" s="985">
        <f t="shared" si="292"/>
        <v>1</v>
      </c>
      <c r="BJ108" s="988">
        <f t="shared" si="292"/>
        <v>25</v>
      </c>
      <c r="BK108" s="985">
        <f t="shared" si="292"/>
        <v>34.210526315789473</v>
      </c>
      <c r="BL108" s="985">
        <f t="shared" si="292"/>
        <v>1</v>
      </c>
      <c r="BM108" s="985">
        <f t="shared" si="292"/>
        <v>26</v>
      </c>
      <c r="BN108" s="985">
        <f t="shared" si="292"/>
        <v>2.7027027027027026</v>
      </c>
      <c r="BO108" s="985">
        <f t="shared" si="292"/>
        <v>1</v>
      </c>
      <c r="BP108" s="985">
        <f t="shared" si="292"/>
        <v>25</v>
      </c>
      <c r="BQ108" s="985">
        <f t="shared" si="292"/>
        <v>0</v>
      </c>
      <c r="BR108" s="985">
        <f t="shared" si="292"/>
        <v>1</v>
      </c>
      <c r="BS108" s="3619"/>
      <c r="BT108" s="3822"/>
      <c r="BU108" s="3822"/>
      <c r="BV108" s="988">
        <f t="shared" si="292"/>
        <v>1</v>
      </c>
      <c r="BW108" s="985">
        <f t="shared" si="292"/>
        <v>0</v>
      </c>
      <c r="BX108" s="985">
        <f t="shared" si="292"/>
        <v>1</v>
      </c>
      <c r="BY108" s="988">
        <f t="shared" si="292"/>
        <v>2</v>
      </c>
      <c r="BZ108" s="985">
        <f t="shared" si="292"/>
        <v>54.237288135593218</v>
      </c>
      <c r="CA108" s="985">
        <f t="shared" si="292"/>
        <v>1</v>
      </c>
      <c r="CB108" s="988">
        <f t="shared" si="292"/>
        <v>1</v>
      </c>
      <c r="CC108" s="985">
        <f t="shared" si="292"/>
        <v>28.571428571428569</v>
      </c>
      <c r="CD108" s="985">
        <f t="shared" si="292"/>
        <v>1</v>
      </c>
      <c r="CE108" s="985">
        <f t="shared" si="292"/>
        <v>1</v>
      </c>
      <c r="CF108" s="985">
        <f t="shared" si="292"/>
        <v>0</v>
      </c>
      <c r="CG108" s="985">
        <f t="shared" si="292"/>
        <v>1</v>
      </c>
      <c r="CH108" s="985">
        <f t="shared" si="292"/>
        <v>0</v>
      </c>
      <c r="CI108" s="985">
        <f t="shared" ref="CI108" si="293">MIN(CI$15:CI$91)</f>
        <v>0</v>
      </c>
      <c r="CJ108" s="985">
        <f t="shared" ref="CJ108:EC108" si="294">MIN(CJ$15:CJ$91)</f>
        <v>1</v>
      </c>
      <c r="CK108" s="988">
        <f t="shared" si="294"/>
        <v>2</v>
      </c>
      <c r="CL108" s="985">
        <f t="shared" si="294"/>
        <v>0</v>
      </c>
      <c r="CM108" s="985">
        <f t="shared" si="294"/>
        <v>1</v>
      </c>
      <c r="CN108" s="985">
        <f t="shared" si="294"/>
        <v>9.8000000000000007</v>
      </c>
      <c r="CO108" s="985">
        <f t="shared" si="294"/>
        <v>1</v>
      </c>
      <c r="CP108" s="985">
        <f t="shared" si="294"/>
        <v>0.6</v>
      </c>
      <c r="CQ108" s="985">
        <f t="shared" si="294"/>
        <v>3.3</v>
      </c>
      <c r="CR108" s="985">
        <f t="shared" si="294"/>
        <v>3.1999999999999997</v>
      </c>
      <c r="CS108" s="985">
        <f t="shared" si="294"/>
        <v>10.1</v>
      </c>
      <c r="CT108" s="985">
        <f t="shared" si="294"/>
        <v>9.6</v>
      </c>
      <c r="CU108" s="985">
        <f t="shared" si="294"/>
        <v>11</v>
      </c>
      <c r="CV108" s="985">
        <f t="shared" si="294"/>
        <v>1</v>
      </c>
      <c r="CW108" s="985">
        <f t="shared" si="294"/>
        <v>0.9</v>
      </c>
      <c r="CX108" s="985">
        <f t="shared" si="294"/>
        <v>4</v>
      </c>
      <c r="CY108" s="985">
        <f t="shared" si="294"/>
        <v>4.2</v>
      </c>
      <c r="CZ108" s="988">
        <f t="shared" si="294"/>
        <v>3</v>
      </c>
      <c r="DA108" s="985">
        <f t="shared" si="294"/>
        <v>81</v>
      </c>
      <c r="DB108" s="985">
        <f t="shared" si="294"/>
        <v>1</v>
      </c>
      <c r="DC108" s="988">
        <f t="shared" si="294"/>
        <v>1</v>
      </c>
      <c r="DD108" s="985">
        <f t="shared" si="294"/>
        <v>79.14</v>
      </c>
      <c r="DE108" s="985">
        <f t="shared" si="294"/>
        <v>1</v>
      </c>
      <c r="DF108" s="988">
        <f t="shared" si="294"/>
        <v>0</v>
      </c>
      <c r="DG108" s="985">
        <f t="shared" si="294"/>
        <v>81</v>
      </c>
      <c r="DH108" s="985">
        <f t="shared" si="294"/>
        <v>1</v>
      </c>
      <c r="DI108" s="988">
        <f t="shared" si="294"/>
        <v>0</v>
      </c>
      <c r="DJ108" s="985">
        <f t="shared" si="294"/>
        <v>0</v>
      </c>
      <c r="DK108" s="985">
        <f t="shared" si="294"/>
        <v>1</v>
      </c>
      <c r="DL108" s="985">
        <f t="shared" si="294"/>
        <v>0</v>
      </c>
      <c r="DM108" s="985">
        <f t="shared" si="294"/>
        <v>1</v>
      </c>
      <c r="DN108" s="988">
        <f t="shared" si="294"/>
        <v>2</v>
      </c>
      <c r="DO108" s="985">
        <f t="shared" si="294"/>
        <v>5.4794520547945202</v>
      </c>
      <c r="DP108" s="985">
        <f t="shared" si="294"/>
        <v>1</v>
      </c>
      <c r="DQ108" s="985">
        <f t="shared" si="294"/>
        <v>0</v>
      </c>
      <c r="DR108" s="985">
        <f t="shared" si="294"/>
        <v>1</v>
      </c>
      <c r="DS108" s="985">
        <f t="shared" si="294"/>
        <v>0</v>
      </c>
      <c r="DT108" s="985">
        <f t="shared" si="294"/>
        <v>1</v>
      </c>
      <c r="DU108" s="985">
        <f t="shared" si="294"/>
        <v>0</v>
      </c>
      <c r="DV108" s="985">
        <f t="shared" si="294"/>
        <v>1</v>
      </c>
      <c r="DW108" s="985">
        <f t="shared" si="294"/>
        <v>3.4482758620689653</v>
      </c>
      <c r="DX108" s="985">
        <f t="shared" si="294"/>
        <v>1</v>
      </c>
      <c r="DY108" s="985">
        <f t="shared" si="294"/>
        <v>0</v>
      </c>
      <c r="DZ108" s="985">
        <f t="shared" si="294"/>
        <v>1</v>
      </c>
      <c r="EA108" s="985">
        <f t="shared" si="294"/>
        <v>26</v>
      </c>
      <c r="EB108" s="985">
        <f t="shared" si="294"/>
        <v>57.058823529411761</v>
      </c>
      <c r="EC108" s="985">
        <f t="shared" si="294"/>
        <v>1</v>
      </c>
      <c r="ED108" s="985"/>
      <c r="EE108" s="985"/>
      <c r="EF108" s="985"/>
      <c r="EG108" s="3822"/>
      <c r="EH108" s="4163"/>
      <c r="EI108" s="4163"/>
      <c r="EJ108" s="3822"/>
      <c r="EK108" s="3822"/>
      <c r="EL108" s="3822"/>
      <c r="EM108" s="4163"/>
      <c r="EN108" s="4163"/>
      <c r="EO108" s="3822"/>
      <c r="EP108" s="3822"/>
      <c r="EQ108" s="3822"/>
      <c r="ER108" s="4163"/>
      <c r="ES108" s="4163"/>
      <c r="ET108" s="3822"/>
      <c r="EU108" s="3822"/>
      <c r="EV108" s="3822"/>
      <c r="EW108" s="4163"/>
      <c r="EX108" s="4163"/>
      <c r="EY108" s="3822"/>
      <c r="EZ108" s="3822"/>
      <c r="FA108" s="3822"/>
      <c r="FB108" s="4163"/>
      <c r="FC108" s="4163"/>
      <c r="FD108" s="3822"/>
      <c r="FE108" s="3619"/>
      <c r="FF108" s="3619"/>
      <c r="FG108" s="4163"/>
      <c r="FH108" s="4163"/>
      <c r="FI108" s="3822"/>
      <c r="FJ108" s="3619"/>
      <c r="FK108" s="3619"/>
      <c r="FL108" s="4163"/>
      <c r="FM108" s="4163"/>
      <c r="FN108" s="3822"/>
      <c r="FO108" s="3619"/>
      <c r="FP108" s="3619"/>
      <c r="FQ108" s="4163"/>
      <c r="FR108" s="4163"/>
      <c r="FS108" s="3822"/>
      <c r="FT108" s="3619"/>
      <c r="FU108" s="3619"/>
      <c r="FV108" s="4163"/>
      <c r="FW108" s="4163"/>
      <c r="FX108" s="985">
        <f t="shared" ref="FX108:HF108" si="295">MIN(FX$15:FX$91)</f>
        <v>1</v>
      </c>
      <c r="FY108" s="4164">
        <f t="shared" si="295"/>
        <v>0</v>
      </c>
      <c r="FZ108" s="4164">
        <f t="shared" si="295"/>
        <v>1</v>
      </c>
      <c r="GA108" s="985">
        <f t="shared" si="295"/>
        <v>1</v>
      </c>
      <c r="GB108" s="1212">
        <f t="shared" si="295"/>
        <v>0</v>
      </c>
      <c r="GC108" s="1212">
        <f t="shared" si="295"/>
        <v>1</v>
      </c>
      <c r="GD108" s="4164">
        <f t="shared" si="295"/>
        <v>0</v>
      </c>
      <c r="GE108" s="4164">
        <f t="shared" si="295"/>
        <v>1</v>
      </c>
      <c r="GF108" s="985">
        <f t="shared" si="295"/>
        <v>1</v>
      </c>
      <c r="GG108" s="985">
        <f t="shared" si="295"/>
        <v>0</v>
      </c>
      <c r="GH108" s="985">
        <f t="shared" si="295"/>
        <v>1</v>
      </c>
      <c r="GI108" s="4164">
        <f t="shared" si="295"/>
        <v>0</v>
      </c>
      <c r="GJ108" s="4164">
        <f t="shared" si="295"/>
        <v>1</v>
      </c>
      <c r="GK108" s="985">
        <f t="shared" si="295"/>
        <v>1</v>
      </c>
      <c r="GL108" s="985">
        <f t="shared" si="295"/>
        <v>0</v>
      </c>
      <c r="GM108" s="985">
        <f t="shared" si="295"/>
        <v>1</v>
      </c>
      <c r="GN108" s="4164">
        <f t="shared" si="295"/>
        <v>0</v>
      </c>
      <c r="GO108" s="4164">
        <f t="shared" si="295"/>
        <v>1</v>
      </c>
      <c r="GP108" s="985">
        <f t="shared" si="295"/>
        <v>1</v>
      </c>
      <c r="GQ108" s="985">
        <f t="shared" si="295"/>
        <v>0</v>
      </c>
      <c r="GR108" s="985">
        <f t="shared" si="295"/>
        <v>1</v>
      </c>
      <c r="GS108" s="4164">
        <f t="shared" si="295"/>
        <v>0</v>
      </c>
      <c r="GT108" s="4164">
        <f t="shared" si="295"/>
        <v>1</v>
      </c>
      <c r="GU108" s="985">
        <f t="shared" si="295"/>
        <v>1</v>
      </c>
      <c r="GV108" s="985">
        <f t="shared" si="295"/>
        <v>0</v>
      </c>
      <c r="GW108" s="985">
        <f t="shared" si="295"/>
        <v>1</v>
      </c>
      <c r="GX108" s="4164">
        <f t="shared" si="295"/>
        <v>0</v>
      </c>
      <c r="GY108" s="4164">
        <f t="shared" si="295"/>
        <v>1</v>
      </c>
      <c r="GZ108" s="985">
        <f t="shared" si="295"/>
        <v>1</v>
      </c>
      <c r="HA108" s="985">
        <f t="shared" si="295"/>
        <v>0</v>
      </c>
      <c r="HB108" s="985">
        <f t="shared" si="295"/>
        <v>1</v>
      </c>
      <c r="HC108" s="4164">
        <f t="shared" si="295"/>
        <v>0</v>
      </c>
      <c r="HD108" s="4164">
        <f t="shared" si="295"/>
        <v>1</v>
      </c>
      <c r="HE108" s="985">
        <f t="shared" si="295"/>
        <v>1</v>
      </c>
      <c r="HF108" s="985">
        <f t="shared" si="295"/>
        <v>0</v>
      </c>
      <c r="HG108" s="985">
        <f t="shared" ref="HG108:JR108" si="296">MIN(HG$15:HG$91)</f>
        <v>1</v>
      </c>
      <c r="HH108" s="4164">
        <f t="shared" si="296"/>
        <v>0</v>
      </c>
      <c r="HI108" s="4164">
        <f t="shared" si="296"/>
        <v>1</v>
      </c>
      <c r="HJ108" s="985">
        <f t="shared" si="296"/>
        <v>1</v>
      </c>
      <c r="HK108" s="985">
        <f t="shared" si="296"/>
        <v>0</v>
      </c>
      <c r="HL108" s="985">
        <f t="shared" si="296"/>
        <v>1</v>
      </c>
      <c r="HM108" s="4164">
        <f t="shared" si="296"/>
        <v>0</v>
      </c>
      <c r="HN108" s="4164">
        <f t="shared" si="296"/>
        <v>1</v>
      </c>
      <c r="HO108" s="2525">
        <f t="shared" si="296"/>
        <v>0</v>
      </c>
      <c r="HP108" s="2525">
        <f t="shared" si="296"/>
        <v>0</v>
      </c>
      <c r="HQ108" s="2525">
        <f t="shared" si="296"/>
        <v>23.033707865168541</v>
      </c>
      <c r="HR108" s="2525">
        <f t="shared" si="296"/>
        <v>0</v>
      </c>
      <c r="HS108" s="2525">
        <f t="shared" si="296"/>
        <v>0</v>
      </c>
      <c r="HT108" s="2525">
        <f t="shared" si="296"/>
        <v>0</v>
      </c>
      <c r="HU108" s="2525">
        <f t="shared" si="296"/>
        <v>23.033707865168541</v>
      </c>
      <c r="HV108" s="2525">
        <f t="shared" si="296"/>
        <v>0</v>
      </c>
      <c r="HW108" s="2525">
        <f t="shared" si="296"/>
        <v>23.809523809523807</v>
      </c>
      <c r="HX108" s="2776">
        <f t="shared" si="296"/>
        <v>4</v>
      </c>
      <c r="HY108" s="985">
        <f t="shared" si="296"/>
        <v>4.296875</v>
      </c>
      <c r="HZ108" s="985">
        <f t="shared" si="296"/>
        <v>0</v>
      </c>
      <c r="IA108" s="985">
        <f t="shared" si="296"/>
        <v>22</v>
      </c>
      <c r="IB108" s="985">
        <f t="shared" si="296"/>
        <v>9.375</v>
      </c>
      <c r="IC108" s="985">
        <f t="shared" si="296"/>
        <v>0</v>
      </c>
      <c r="ID108" s="985">
        <f t="shared" si="296"/>
        <v>16.796875</v>
      </c>
      <c r="IE108" s="985">
        <f t="shared" si="296"/>
        <v>17.75</v>
      </c>
      <c r="IF108" s="985">
        <f t="shared" si="296"/>
        <v>0</v>
      </c>
      <c r="IG108" s="985">
        <f t="shared" si="296"/>
        <v>19.53125</v>
      </c>
      <c r="IH108" s="985">
        <f t="shared" si="296"/>
        <v>23</v>
      </c>
      <c r="II108" s="985">
        <f t="shared" si="296"/>
        <v>0</v>
      </c>
      <c r="IJ108" s="985">
        <f t="shared" si="296"/>
        <v>0</v>
      </c>
      <c r="IK108" s="985">
        <f t="shared" si="296"/>
        <v>0</v>
      </c>
      <c r="IL108" s="985">
        <f t="shared" si="296"/>
        <v>0</v>
      </c>
      <c r="IM108" s="985">
        <f t="shared" si="296"/>
        <v>0</v>
      </c>
      <c r="IN108" s="985">
        <f t="shared" si="296"/>
        <v>0</v>
      </c>
      <c r="IO108" s="985">
        <f t="shared" si="296"/>
        <v>0</v>
      </c>
      <c r="IP108" s="985">
        <f t="shared" si="296"/>
        <v>0</v>
      </c>
      <c r="IQ108" s="985">
        <f t="shared" si="296"/>
        <v>1</v>
      </c>
      <c r="IR108" s="985">
        <f t="shared" si="296"/>
        <v>0</v>
      </c>
      <c r="IS108" s="985">
        <f t="shared" si="296"/>
        <v>0</v>
      </c>
      <c r="IT108" s="985">
        <f t="shared" si="296"/>
        <v>0</v>
      </c>
      <c r="IU108" s="985">
        <f t="shared" si="296"/>
        <v>0</v>
      </c>
      <c r="IV108" s="985">
        <f t="shared" si="296"/>
        <v>0</v>
      </c>
      <c r="IW108" s="985">
        <f t="shared" si="296"/>
        <v>0</v>
      </c>
      <c r="IX108" s="985">
        <f t="shared" si="296"/>
        <v>0</v>
      </c>
      <c r="IY108" s="985">
        <f t="shared" si="296"/>
        <v>0</v>
      </c>
      <c r="IZ108" s="985">
        <f t="shared" si="296"/>
        <v>0</v>
      </c>
      <c r="JA108" s="985">
        <f t="shared" si="296"/>
        <v>0</v>
      </c>
      <c r="JB108" s="985">
        <f t="shared" si="296"/>
        <v>0</v>
      </c>
      <c r="JC108" s="985">
        <f t="shared" si="296"/>
        <v>0</v>
      </c>
      <c r="JD108" s="985">
        <f t="shared" si="296"/>
        <v>0</v>
      </c>
      <c r="JE108" s="985">
        <f t="shared" si="296"/>
        <v>0</v>
      </c>
      <c r="JF108" s="985">
        <f t="shared" si="296"/>
        <v>0</v>
      </c>
      <c r="JG108" s="985">
        <f t="shared" si="296"/>
        <v>0</v>
      </c>
      <c r="JH108" s="985">
        <f t="shared" si="296"/>
        <v>0</v>
      </c>
      <c r="JI108" s="985">
        <f t="shared" si="296"/>
        <v>0</v>
      </c>
      <c r="JJ108" s="985">
        <f t="shared" si="296"/>
        <v>0</v>
      </c>
      <c r="JK108" s="985">
        <f t="shared" si="296"/>
        <v>0</v>
      </c>
      <c r="JL108" s="985">
        <f t="shared" si="296"/>
        <v>0</v>
      </c>
      <c r="JM108" s="985">
        <f t="shared" si="296"/>
        <v>0</v>
      </c>
      <c r="JN108" s="985">
        <f t="shared" si="296"/>
        <v>0</v>
      </c>
      <c r="JO108" s="985">
        <f t="shared" si="296"/>
        <v>0</v>
      </c>
      <c r="JP108" s="985">
        <f t="shared" si="296"/>
        <v>0</v>
      </c>
      <c r="JQ108" s="985">
        <f t="shared" si="296"/>
        <v>0</v>
      </c>
      <c r="JR108" s="985">
        <f t="shared" si="296"/>
        <v>100</v>
      </c>
      <c r="JS108" s="985">
        <f t="shared" ref="JS108:MD108" si="297">MIN(JS$15:JS$91)</f>
        <v>0</v>
      </c>
      <c r="JT108" s="985">
        <f t="shared" si="297"/>
        <v>0</v>
      </c>
      <c r="JU108" s="985">
        <f t="shared" si="297"/>
        <v>0</v>
      </c>
      <c r="JV108" s="985">
        <f t="shared" si="297"/>
        <v>0</v>
      </c>
      <c r="JW108" s="985">
        <f t="shared" si="297"/>
        <v>0</v>
      </c>
      <c r="JX108" s="985">
        <f t="shared" si="297"/>
        <v>0</v>
      </c>
      <c r="JY108" s="985">
        <f t="shared" si="297"/>
        <v>0</v>
      </c>
      <c r="JZ108" s="985">
        <f t="shared" si="297"/>
        <v>0</v>
      </c>
      <c r="KA108" s="985">
        <f t="shared" si="297"/>
        <v>100</v>
      </c>
      <c r="KB108" s="985">
        <f t="shared" si="297"/>
        <v>0</v>
      </c>
      <c r="KC108" s="985">
        <f t="shared" si="297"/>
        <v>0</v>
      </c>
      <c r="KD108" s="985">
        <f t="shared" si="297"/>
        <v>0</v>
      </c>
      <c r="KE108" s="985">
        <f t="shared" si="297"/>
        <v>0</v>
      </c>
      <c r="KF108" s="985">
        <f t="shared" si="297"/>
        <v>0</v>
      </c>
      <c r="KG108" s="985">
        <f t="shared" si="297"/>
        <v>0</v>
      </c>
      <c r="KH108" s="985">
        <f t="shared" si="297"/>
        <v>0</v>
      </c>
      <c r="KI108" s="985">
        <f t="shared" si="297"/>
        <v>0</v>
      </c>
      <c r="KJ108" s="985">
        <f t="shared" si="297"/>
        <v>100</v>
      </c>
      <c r="KK108" s="985">
        <f t="shared" si="297"/>
        <v>12.992125984251967</v>
      </c>
      <c r="KL108" s="985">
        <f t="shared" si="297"/>
        <v>1</v>
      </c>
      <c r="KM108" s="985">
        <f t="shared" si="297"/>
        <v>13.157894736842104</v>
      </c>
      <c r="KN108" s="985">
        <f t="shared" si="297"/>
        <v>1</v>
      </c>
      <c r="KO108" s="985">
        <f t="shared" si="297"/>
        <v>0</v>
      </c>
      <c r="KP108" s="985">
        <f t="shared" si="297"/>
        <v>1</v>
      </c>
      <c r="KQ108" s="985">
        <f t="shared" si="297"/>
        <v>0</v>
      </c>
      <c r="KR108" s="985">
        <f t="shared" si="297"/>
        <v>1</v>
      </c>
      <c r="KS108" s="985">
        <f t="shared" si="297"/>
        <v>1.5105196907031109</v>
      </c>
      <c r="KT108" s="985">
        <f t="shared" si="297"/>
        <v>1</v>
      </c>
      <c r="KU108" s="985">
        <f t="shared" si="297"/>
        <v>0</v>
      </c>
      <c r="KV108" s="985">
        <f t="shared" si="297"/>
        <v>1</v>
      </c>
      <c r="KW108" s="985">
        <f t="shared" si="297"/>
        <v>2.3130222131648668</v>
      </c>
      <c r="KX108" s="985">
        <f t="shared" si="297"/>
        <v>1</v>
      </c>
      <c r="KY108" s="985">
        <f t="shared" si="297"/>
        <v>3.3434650455927049</v>
      </c>
      <c r="KZ108" s="985">
        <f t="shared" si="297"/>
        <v>1</v>
      </c>
      <c r="LA108" s="985">
        <f t="shared" si="297"/>
        <v>0</v>
      </c>
      <c r="LB108" s="985">
        <f t="shared" si="297"/>
        <v>0</v>
      </c>
      <c r="LC108" s="985">
        <f t="shared" si="297"/>
        <v>0</v>
      </c>
      <c r="LD108" s="985">
        <f t="shared" si="297"/>
        <v>0</v>
      </c>
      <c r="LE108" s="985">
        <f t="shared" si="297"/>
        <v>0</v>
      </c>
      <c r="LF108" s="985">
        <f t="shared" si="297"/>
        <v>0</v>
      </c>
      <c r="LG108" s="985">
        <f t="shared" si="297"/>
        <v>1</v>
      </c>
      <c r="LH108" s="985">
        <f t="shared" si="297"/>
        <v>0</v>
      </c>
      <c r="LI108" s="985">
        <f t="shared" si="297"/>
        <v>0</v>
      </c>
      <c r="LJ108" s="985">
        <f t="shared" si="297"/>
        <v>0</v>
      </c>
      <c r="LK108" s="985">
        <f t="shared" si="297"/>
        <v>1</v>
      </c>
      <c r="LL108" s="985">
        <f t="shared" si="297"/>
        <v>0</v>
      </c>
      <c r="LM108" s="985">
        <f t="shared" si="297"/>
        <v>0</v>
      </c>
      <c r="LN108" s="985">
        <f t="shared" si="297"/>
        <v>0</v>
      </c>
      <c r="LO108" s="985">
        <f t="shared" si="297"/>
        <v>0</v>
      </c>
      <c r="LP108" s="985">
        <f t="shared" si="297"/>
        <v>0</v>
      </c>
      <c r="LQ108" s="985">
        <f t="shared" si="297"/>
        <v>1</v>
      </c>
      <c r="LR108" s="985">
        <f t="shared" si="297"/>
        <v>0</v>
      </c>
      <c r="LS108" s="985">
        <f t="shared" si="297"/>
        <v>0</v>
      </c>
      <c r="LT108" s="985">
        <f t="shared" si="297"/>
        <v>0</v>
      </c>
      <c r="LU108" s="729">
        <f t="shared" si="297"/>
        <v>0</v>
      </c>
      <c r="LV108" s="729">
        <f t="shared" si="297"/>
        <v>0</v>
      </c>
      <c r="LW108" s="729">
        <f t="shared" si="297"/>
        <v>1</v>
      </c>
      <c r="LX108" s="729">
        <f t="shared" si="297"/>
        <v>0</v>
      </c>
      <c r="LY108" s="729">
        <f t="shared" si="297"/>
        <v>0</v>
      </c>
      <c r="LZ108" s="729">
        <f t="shared" si="297"/>
        <v>0</v>
      </c>
      <c r="MA108" s="1220">
        <f t="shared" si="297"/>
        <v>0</v>
      </c>
      <c r="MB108" s="1220">
        <f t="shared" si="297"/>
        <v>0</v>
      </c>
      <c r="MC108" s="1220">
        <f t="shared" si="297"/>
        <v>1</v>
      </c>
      <c r="MD108" s="1220">
        <f t="shared" si="297"/>
        <v>0</v>
      </c>
      <c r="ME108" s="1220">
        <f t="shared" ref="ME108:OS108" si="298">MIN(ME$15:ME$91)</f>
        <v>0</v>
      </c>
      <c r="MF108" s="1220">
        <f t="shared" si="298"/>
        <v>0</v>
      </c>
      <c r="MG108" s="1220">
        <f t="shared" si="298"/>
        <v>0</v>
      </c>
      <c r="MH108" s="1220">
        <f t="shared" si="298"/>
        <v>0</v>
      </c>
      <c r="MI108" s="1220">
        <f t="shared" si="298"/>
        <v>1</v>
      </c>
      <c r="MJ108" s="1220">
        <f t="shared" si="298"/>
        <v>0</v>
      </c>
      <c r="MK108" s="1220">
        <f t="shared" si="298"/>
        <v>0</v>
      </c>
      <c r="ML108" s="1220">
        <f t="shared" si="298"/>
        <v>0</v>
      </c>
      <c r="MM108" s="1220">
        <f t="shared" si="298"/>
        <v>0</v>
      </c>
      <c r="MN108" s="1220">
        <f t="shared" si="298"/>
        <v>0</v>
      </c>
      <c r="MO108" s="1220">
        <f t="shared" si="298"/>
        <v>1</v>
      </c>
      <c r="MP108" s="1220">
        <f t="shared" si="298"/>
        <v>0</v>
      </c>
      <c r="MQ108" s="1220">
        <f t="shared" si="298"/>
        <v>0</v>
      </c>
      <c r="MR108" s="1220">
        <f t="shared" si="298"/>
        <v>0</v>
      </c>
      <c r="MS108" s="1220">
        <f t="shared" si="298"/>
        <v>0</v>
      </c>
      <c r="MT108" s="1220">
        <f t="shared" si="298"/>
        <v>0</v>
      </c>
      <c r="MU108" s="1220">
        <f t="shared" si="298"/>
        <v>1</v>
      </c>
      <c r="MV108" s="1220">
        <f t="shared" si="298"/>
        <v>0</v>
      </c>
      <c r="MW108" s="1220">
        <f t="shared" si="298"/>
        <v>0</v>
      </c>
      <c r="MX108" s="1220">
        <f t="shared" si="298"/>
        <v>0</v>
      </c>
      <c r="MY108" s="1220">
        <f t="shared" si="298"/>
        <v>0</v>
      </c>
      <c r="MZ108" s="1220">
        <f t="shared" si="298"/>
        <v>1</v>
      </c>
      <c r="NA108" s="1220">
        <f t="shared" si="298"/>
        <v>0</v>
      </c>
      <c r="NB108" s="1220">
        <f t="shared" si="298"/>
        <v>0</v>
      </c>
      <c r="NC108" s="1220">
        <f t="shared" si="298"/>
        <v>0</v>
      </c>
      <c r="ND108" s="1220">
        <f t="shared" si="298"/>
        <v>0</v>
      </c>
      <c r="NE108" s="1220">
        <f t="shared" si="298"/>
        <v>0</v>
      </c>
      <c r="NF108" s="1220">
        <f t="shared" si="298"/>
        <v>1</v>
      </c>
      <c r="NG108" s="1220">
        <f t="shared" si="298"/>
        <v>0</v>
      </c>
      <c r="NH108" s="1220">
        <f t="shared" si="298"/>
        <v>0</v>
      </c>
      <c r="NI108" s="1220">
        <f t="shared" si="298"/>
        <v>0</v>
      </c>
      <c r="NJ108" s="1220">
        <f t="shared" si="298"/>
        <v>0</v>
      </c>
      <c r="NK108" s="1220">
        <f t="shared" si="298"/>
        <v>0</v>
      </c>
      <c r="NL108" s="1220">
        <f t="shared" si="298"/>
        <v>1</v>
      </c>
      <c r="NM108" s="985">
        <f t="shared" si="298"/>
        <v>0</v>
      </c>
      <c r="NN108" s="985">
        <f t="shared" si="298"/>
        <v>1</v>
      </c>
      <c r="NO108" s="985">
        <f t="shared" si="298"/>
        <v>0</v>
      </c>
      <c r="NP108" s="985">
        <f t="shared" si="298"/>
        <v>1</v>
      </c>
      <c r="NQ108" s="985">
        <f t="shared" si="298"/>
        <v>0</v>
      </c>
      <c r="NR108" s="985">
        <f t="shared" si="298"/>
        <v>1</v>
      </c>
      <c r="NS108" s="985">
        <f t="shared" si="298"/>
        <v>0</v>
      </c>
      <c r="NT108" s="985">
        <f t="shared" si="298"/>
        <v>1</v>
      </c>
      <c r="NU108" s="985">
        <f t="shared" si="298"/>
        <v>0</v>
      </c>
      <c r="NV108" s="985">
        <f t="shared" si="298"/>
        <v>1</v>
      </c>
      <c r="NW108" s="985">
        <f t="shared" si="298"/>
        <v>0</v>
      </c>
      <c r="NX108" s="985">
        <f t="shared" si="298"/>
        <v>1</v>
      </c>
      <c r="NY108" s="985">
        <f t="shared" si="298"/>
        <v>0</v>
      </c>
      <c r="NZ108" s="985">
        <f t="shared" si="298"/>
        <v>1</v>
      </c>
      <c r="OA108" s="4165">
        <v>0</v>
      </c>
      <c r="OB108" s="4165">
        <v>0</v>
      </c>
      <c r="OC108" s="4165"/>
      <c r="OD108" s="4165"/>
      <c r="OE108" s="4165"/>
      <c r="OF108" s="4165"/>
      <c r="OG108" s="4165">
        <v>0</v>
      </c>
      <c r="OH108" s="4165">
        <v>0</v>
      </c>
      <c r="OI108" s="4165"/>
      <c r="OJ108" s="4165"/>
      <c r="OK108" s="4165"/>
      <c r="OL108" s="4165"/>
      <c r="OM108" s="4165">
        <f t="shared" si="298"/>
        <v>0</v>
      </c>
      <c r="ON108" s="4166">
        <f t="shared" si="298"/>
        <v>0</v>
      </c>
      <c r="OO108" s="2525">
        <f t="shared" si="298"/>
        <v>1</v>
      </c>
      <c r="OP108" s="2525">
        <v>0</v>
      </c>
      <c r="OQ108" s="2525">
        <v>0</v>
      </c>
      <c r="OR108" s="2525">
        <f t="shared" si="298"/>
        <v>1</v>
      </c>
      <c r="OS108" s="2525">
        <f t="shared" si="298"/>
        <v>23.96804260985353</v>
      </c>
      <c r="OT108" s="2525">
        <f t="shared" ref="OT108:AAN108" si="299">MIN(OT$15:OT$91)</f>
        <v>1</v>
      </c>
      <c r="OU108" s="2525">
        <f t="shared" si="299"/>
        <v>3</v>
      </c>
      <c r="OV108" s="2525">
        <f t="shared" si="299"/>
        <v>5</v>
      </c>
      <c r="OW108" s="2525">
        <f t="shared" si="299"/>
        <v>2</v>
      </c>
      <c r="OX108" s="2525">
        <f t="shared" si="299"/>
        <v>0</v>
      </c>
      <c r="OY108" s="2525">
        <f t="shared" si="299"/>
        <v>0</v>
      </c>
      <c r="OZ108" s="2525">
        <f t="shared" si="299"/>
        <v>6</v>
      </c>
      <c r="PA108" s="2525">
        <f t="shared" si="299"/>
        <v>11</v>
      </c>
      <c r="PB108" s="2525">
        <f t="shared" si="299"/>
        <v>0</v>
      </c>
      <c r="PC108" s="2525">
        <f t="shared" si="299"/>
        <v>1</v>
      </c>
      <c r="PD108" s="2525">
        <f t="shared" si="299"/>
        <v>6</v>
      </c>
      <c r="PE108" s="2525">
        <f t="shared" si="299"/>
        <v>2</v>
      </c>
      <c r="PF108" s="2525">
        <f t="shared" si="299"/>
        <v>9</v>
      </c>
      <c r="PG108" s="2525">
        <f t="shared" si="299"/>
        <v>0</v>
      </c>
      <c r="PH108" s="2525">
        <f t="shared" si="299"/>
        <v>0</v>
      </c>
      <c r="PI108" s="2525">
        <f t="shared" si="299"/>
        <v>4</v>
      </c>
      <c r="PJ108" s="2525">
        <f t="shared" si="299"/>
        <v>3</v>
      </c>
      <c r="PK108" s="2525">
        <f t="shared" si="299"/>
        <v>0</v>
      </c>
      <c r="PL108" s="2525">
        <f t="shared" si="299"/>
        <v>14</v>
      </c>
      <c r="PM108" s="2525">
        <f t="shared" si="299"/>
        <v>11.111111111111111</v>
      </c>
      <c r="PN108" s="2525">
        <f t="shared" si="299"/>
        <v>1</v>
      </c>
      <c r="PO108" s="2525">
        <f t="shared" si="299"/>
        <v>10.655737704918032</v>
      </c>
      <c r="PP108" s="2525">
        <f t="shared" si="299"/>
        <v>1</v>
      </c>
      <c r="PQ108" s="2525">
        <f t="shared" si="299"/>
        <v>7.4074074074074066</v>
      </c>
      <c r="PR108" s="2525">
        <f t="shared" si="299"/>
        <v>1</v>
      </c>
      <c r="PS108" s="2525">
        <f t="shared" si="299"/>
        <v>0</v>
      </c>
      <c r="PT108" s="2525">
        <f t="shared" si="299"/>
        <v>1</v>
      </c>
      <c r="PU108" s="2525">
        <f t="shared" si="299"/>
        <v>0</v>
      </c>
      <c r="PV108" s="2525">
        <f t="shared" si="299"/>
        <v>1</v>
      </c>
      <c r="PW108" s="2525">
        <f t="shared" si="299"/>
        <v>12.64437689969605</v>
      </c>
      <c r="PX108" s="2525">
        <f t="shared" si="299"/>
        <v>1</v>
      </c>
      <c r="PY108" s="2525">
        <f t="shared" si="299"/>
        <v>49.908256880733944</v>
      </c>
      <c r="PZ108" s="2525">
        <f t="shared" si="299"/>
        <v>1</v>
      </c>
      <c r="QA108" s="2525">
        <f t="shared" si="299"/>
        <v>0</v>
      </c>
      <c r="QB108" s="2525">
        <f t="shared" si="299"/>
        <v>1</v>
      </c>
      <c r="QC108" s="2525">
        <f t="shared" si="299"/>
        <v>0.99009900990099009</v>
      </c>
      <c r="QD108" s="2525">
        <f t="shared" si="299"/>
        <v>1</v>
      </c>
      <c r="QE108" s="2525">
        <f t="shared" si="299"/>
        <v>32.905198776758411</v>
      </c>
      <c r="QF108" s="2525">
        <f t="shared" si="299"/>
        <v>1</v>
      </c>
      <c r="QG108" s="2525">
        <f t="shared" si="299"/>
        <v>9.5890410958904102</v>
      </c>
      <c r="QH108" s="2525">
        <f t="shared" si="299"/>
        <v>1</v>
      </c>
      <c r="QI108" s="2525">
        <f t="shared" si="299"/>
        <v>34.006116207951074</v>
      </c>
      <c r="QJ108" s="2525">
        <f t="shared" si="299"/>
        <v>1</v>
      </c>
      <c r="QK108" s="2525">
        <f t="shared" si="299"/>
        <v>0</v>
      </c>
      <c r="QL108" s="2525">
        <f t="shared" si="299"/>
        <v>1</v>
      </c>
      <c r="QM108" s="2525">
        <f t="shared" si="299"/>
        <v>0</v>
      </c>
      <c r="QN108" s="2525">
        <f t="shared" si="299"/>
        <v>1</v>
      </c>
      <c r="QO108" s="2525">
        <f t="shared" si="299"/>
        <v>7.6258992805755392</v>
      </c>
      <c r="QP108" s="2525">
        <f t="shared" si="299"/>
        <v>1</v>
      </c>
      <c r="QQ108" s="2525">
        <f t="shared" si="299"/>
        <v>6.0042887776983553</v>
      </c>
      <c r="QR108" s="2525">
        <f t="shared" si="299"/>
        <v>1</v>
      </c>
      <c r="QS108" s="2525">
        <f t="shared" si="299"/>
        <v>0</v>
      </c>
      <c r="QT108" s="2525">
        <f t="shared" si="299"/>
        <v>1</v>
      </c>
      <c r="QU108" s="2525">
        <f t="shared" si="299"/>
        <v>0</v>
      </c>
      <c r="QV108" s="2525">
        <f t="shared" si="299"/>
        <v>0</v>
      </c>
      <c r="QW108" s="2525">
        <f t="shared" si="299"/>
        <v>0</v>
      </c>
      <c r="QX108" s="2525">
        <f t="shared" si="299"/>
        <v>0</v>
      </c>
      <c r="QY108" s="2525">
        <f t="shared" si="299"/>
        <v>0</v>
      </c>
      <c r="QZ108" s="2525">
        <f t="shared" si="299"/>
        <v>0</v>
      </c>
      <c r="RA108" s="2525">
        <f t="shared" si="299"/>
        <v>0</v>
      </c>
      <c r="RB108" s="2525">
        <f t="shared" si="299"/>
        <v>0</v>
      </c>
      <c r="RC108" s="2525">
        <f t="shared" si="299"/>
        <v>0</v>
      </c>
      <c r="RD108" s="2525">
        <f t="shared" si="299"/>
        <v>0</v>
      </c>
      <c r="RE108" s="2525">
        <f t="shared" si="299"/>
        <v>0</v>
      </c>
      <c r="RF108" s="2525">
        <f t="shared" si="299"/>
        <v>0</v>
      </c>
      <c r="RG108" s="2525">
        <f t="shared" si="299"/>
        <v>0</v>
      </c>
      <c r="RH108" s="2525">
        <f t="shared" si="299"/>
        <v>0</v>
      </c>
      <c r="RI108" s="2525">
        <f t="shared" si="299"/>
        <v>0</v>
      </c>
      <c r="RJ108" s="2525">
        <f t="shared" si="299"/>
        <v>0</v>
      </c>
      <c r="RK108" s="2525">
        <f t="shared" si="299"/>
        <v>0</v>
      </c>
      <c r="RL108" s="2525">
        <f t="shared" si="299"/>
        <v>0</v>
      </c>
      <c r="RM108" s="2525">
        <f t="shared" si="299"/>
        <v>5.5555555555555554</v>
      </c>
      <c r="RN108" s="2525">
        <f t="shared" si="299"/>
        <v>1</v>
      </c>
      <c r="RO108" s="2525">
        <f t="shared" si="299"/>
        <v>0</v>
      </c>
      <c r="RP108" s="2525">
        <f t="shared" si="299"/>
        <v>1</v>
      </c>
      <c r="RQ108" s="2525">
        <f t="shared" si="299"/>
        <v>0</v>
      </c>
      <c r="RR108" s="2525">
        <f t="shared" si="299"/>
        <v>1</v>
      </c>
      <c r="RS108" s="2525">
        <f t="shared" si="299"/>
        <v>0</v>
      </c>
      <c r="RT108" s="2525">
        <f t="shared" si="299"/>
        <v>1</v>
      </c>
      <c r="RU108" s="2525">
        <f t="shared" si="299"/>
        <v>0</v>
      </c>
      <c r="RV108" s="2525">
        <f t="shared" si="299"/>
        <v>1</v>
      </c>
      <c r="RW108" s="2525">
        <f t="shared" si="299"/>
        <v>0</v>
      </c>
      <c r="RX108" s="2525">
        <f t="shared" si="299"/>
        <v>1</v>
      </c>
      <c r="RY108" s="2525">
        <f t="shared" si="299"/>
        <v>0</v>
      </c>
      <c r="RZ108" s="2525">
        <f t="shared" si="299"/>
        <v>1</v>
      </c>
      <c r="SA108" s="2525">
        <f t="shared" si="299"/>
        <v>0</v>
      </c>
      <c r="SB108" s="2525">
        <f t="shared" si="299"/>
        <v>1</v>
      </c>
      <c r="SC108" s="2525">
        <f t="shared" si="299"/>
        <v>0</v>
      </c>
      <c r="SD108" s="2525">
        <f t="shared" si="299"/>
        <v>1</v>
      </c>
      <c r="SE108" s="2525">
        <f t="shared" si="299"/>
        <v>10.160427807486631</v>
      </c>
      <c r="SF108" s="2525">
        <f t="shared" si="299"/>
        <v>1</v>
      </c>
      <c r="SG108" s="2525">
        <f t="shared" si="299"/>
        <v>0</v>
      </c>
      <c r="SH108" s="2525">
        <f t="shared" si="299"/>
        <v>1</v>
      </c>
      <c r="SI108" s="2525">
        <f t="shared" si="299"/>
        <v>0</v>
      </c>
      <c r="SJ108" s="2525">
        <f t="shared" si="299"/>
        <v>1</v>
      </c>
      <c r="SK108" s="2525">
        <f t="shared" si="299"/>
        <v>0</v>
      </c>
      <c r="SL108" s="2525">
        <f t="shared" si="299"/>
        <v>1</v>
      </c>
      <c r="SM108" s="2525">
        <f t="shared" si="299"/>
        <v>0</v>
      </c>
      <c r="SN108" s="2525">
        <f t="shared" si="299"/>
        <v>1</v>
      </c>
      <c r="SO108" s="2525">
        <f t="shared" si="299"/>
        <v>0</v>
      </c>
      <c r="SP108" s="2525">
        <f t="shared" si="299"/>
        <v>1</v>
      </c>
      <c r="SQ108" s="2525">
        <f t="shared" si="299"/>
        <v>0</v>
      </c>
      <c r="SR108" s="2525">
        <f t="shared" si="299"/>
        <v>1</v>
      </c>
      <c r="SS108" s="2525">
        <f t="shared" si="299"/>
        <v>0</v>
      </c>
      <c r="ST108" s="2525">
        <f t="shared" si="299"/>
        <v>1</v>
      </c>
      <c r="SU108" s="1242"/>
      <c r="SV108" s="1220"/>
      <c r="SW108" s="1220">
        <f t="shared" si="299"/>
        <v>0</v>
      </c>
      <c r="SX108" s="1220">
        <f t="shared" si="299"/>
        <v>0</v>
      </c>
      <c r="SY108" s="1220">
        <f t="shared" si="299"/>
        <v>1</v>
      </c>
      <c r="SZ108" s="1220">
        <f t="shared" si="299"/>
        <v>0</v>
      </c>
      <c r="TA108" s="1220"/>
      <c r="TB108" s="1220">
        <f t="shared" si="299"/>
        <v>0</v>
      </c>
      <c r="TC108" s="1220">
        <f t="shared" si="299"/>
        <v>1</v>
      </c>
      <c r="TD108" s="1220">
        <f t="shared" si="299"/>
        <v>0</v>
      </c>
      <c r="TE108" s="1220"/>
      <c r="TF108" s="1220">
        <f t="shared" si="299"/>
        <v>0</v>
      </c>
      <c r="TG108" s="1220">
        <f t="shared" si="299"/>
        <v>1</v>
      </c>
      <c r="TH108" s="1220">
        <f t="shared" si="299"/>
        <v>0</v>
      </c>
      <c r="TI108" s="1220"/>
      <c r="TJ108" s="1220">
        <f t="shared" si="299"/>
        <v>0</v>
      </c>
      <c r="TK108" s="1220">
        <f t="shared" si="299"/>
        <v>1</v>
      </c>
      <c r="TL108" s="1220">
        <f t="shared" si="299"/>
        <v>0</v>
      </c>
      <c r="TM108" s="1220"/>
      <c r="TN108" s="1220">
        <f t="shared" si="299"/>
        <v>0</v>
      </c>
      <c r="TO108" s="1220">
        <f t="shared" si="299"/>
        <v>1</v>
      </c>
      <c r="TP108" s="1220">
        <f t="shared" si="299"/>
        <v>0</v>
      </c>
      <c r="TQ108" s="1220"/>
      <c r="TR108" s="1220">
        <f t="shared" si="299"/>
        <v>0</v>
      </c>
      <c r="TS108" s="1220">
        <f t="shared" si="299"/>
        <v>1</v>
      </c>
      <c r="TT108" s="1220">
        <f t="shared" si="299"/>
        <v>0</v>
      </c>
      <c r="TU108" s="1220"/>
      <c r="TV108" s="1220">
        <f t="shared" si="299"/>
        <v>0</v>
      </c>
      <c r="TW108" s="1220">
        <f t="shared" si="299"/>
        <v>1</v>
      </c>
      <c r="TX108" s="1220">
        <f t="shared" si="299"/>
        <v>0</v>
      </c>
      <c r="TY108" s="1220"/>
      <c r="TZ108" s="1220">
        <f t="shared" si="299"/>
        <v>0</v>
      </c>
      <c r="UA108" s="1220">
        <f t="shared" si="299"/>
        <v>1</v>
      </c>
      <c r="UB108" s="1220">
        <f t="shared" si="299"/>
        <v>0</v>
      </c>
      <c r="UC108" s="1220"/>
      <c r="UD108" s="1220">
        <f t="shared" si="299"/>
        <v>0</v>
      </c>
      <c r="UE108" s="1220">
        <f t="shared" si="299"/>
        <v>1</v>
      </c>
      <c r="UF108" s="1220">
        <f t="shared" si="299"/>
        <v>0</v>
      </c>
      <c r="UG108" s="1220"/>
      <c r="UH108" s="1220">
        <f t="shared" si="299"/>
        <v>0</v>
      </c>
      <c r="UI108" s="1220">
        <f t="shared" si="299"/>
        <v>1</v>
      </c>
      <c r="UJ108" s="1220">
        <f t="shared" si="299"/>
        <v>0</v>
      </c>
      <c r="UK108" s="1220"/>
      <c r="UL108" s="1220">
        <f t="shared" si="299"/>
        <v>0</v>
      </c>
      <c r="UM108" s="1220">
        <f t="shared" si="299"/>
        <v>1</v>
      </c>
      <c r="UN108" s="1220">
        <f t="shared" si="299"/>
        <v>0</v>
      </c>
      <c r="UO108" s="1220"/>
      <c r="UP108" s="1220">
        <f t="shared" si="299"/>
        <v>0</v>
      </c>
      <c r="UQ108" s="1220">
        <f t="shared" si="299"/>
        <v>1</v>
      </c>
      <c r="UR108" s="1220">
        <f t="shared" si="299"/>
        <v>0</v>
      </c>
      <c r="US108" s="1220"/>
      <c r="UT108" s="1220">
        <f t="shared" si="299"/>
        <v>0</v>
      </c>
      <c r="UU108" s="1220">
        <f t="shared" si="299"/>
        <v>1</v>
      </c>
      <c r="UV108" s="1220">
        <f t="shared" si="299"/>
        <v>0</v>
      </c>
      <c r="UW108" s="1220"/>
      <c r="UX108" s="1220">
        <f t="shared" si="299"/>
        <v>0</v>
      </c>
      <c r="UY108" s="1220">
        <f t="shared" si="299"/>
        <v>1</v>
      </c>
      <c r="UZ108" s="1220">
        <f t="shared" si="299"/>
        <v>0</v>
      </c>
      <c r="VA108" s="1220"/>
      <c r="VB108" s="1220">
        <f t="shared" si="299"/>
        <v>0</v>
      </c>
      <c r="VC108" s="1220">
        <f t="shared" si="299"/>
        <v>1</v>
      </c>
      <c r="VD108" s="2442">
        <f t="shared" si="299"/>
        <v>0</v>
      </c>
      <c r="VE108" s="1511">
        <f t="shared" si="299"/>
        <v>0</v>
      </c>
      <c r="VF108" s="1511">
        <f t="shared" si="299"/>
        <v>0</v>
      </c>
      <c r="VG108" s="1511"/>
      <c r="VH108" s="1511">
        <f t="shared" si="299"/>
        <v>0</v>
      </c>
      <c r="VI108" s="1511">
        <f t="shared" si="299"/>
        <v>0</v>
      </c>
      <c r="VJ108" s="1511">
        <f t="shared" si="299"/>
        <v>0</v>
      </c>
      <c r="VK108" s="1511"/>
      <c r="VL108" s="1511">
        <f t="shared" si="299"/>
        <v>0</v>
      </c>
      <c r="VM108" s="1511">
        <f t="shared" si="299"/>
        <v>0</v>
      </c>
      <c r="VN108" s="1511">
        <f t="shared" si="299"/>
        <v>0</v>
      </c>
      <c r="VO108" s="1511"/>
      <c r="VP108" s="1511">
        <f t="shared" si="299"/>
        <v>0</v>
      </c>
      <c r="VQ108" s="1511">
        <f t="shared" si="299"/>
        <v>0</v>
      </c>
      <c r="VR108" s="1511">
        <f t="shared" si="299"/>
        <v>0</v>
      </c>
      <c r="VS108" s="1511"/>
      <c r="VT108" s="1511">
        <f t="shared" si="299"/>
        <v>0</v>
      </c>
      <c r="VU108" s="1511">
        <f t="shared" si="299"/>
        <v>0</v>
      </c>
      <c r="VV108" s="1511">
        <f t="shared" si="299"/>
        <v>0</v>
      </c>
      <c r="VW108" s="1511"/>
      <c r="VX108" s="1511">
        <f t="shared" si="299"/>
        <v>0</v>
      </c>
      <c r="VY108" s="1511">
        <f t="shared" si="299"/>
        <v>0</v>
      </c>
      <c r="VZ108" s="1511">
        <f t="shared" si="299"/>
        <v>0</v>
      </c>
      <c r="WA108" s="1511"/>
      <c r="WB108" s="1511">
        <f t="shared" si="299"/>
        <v>0</v>
      </c>
      <c r="WC108" s="1511">
        <f t="shared" si="299"/>
        <v>0</v>
      </c>
      <c r="WD108" s="1511">
        <f t="shared" si="299"/>
        <v>0</v>
      </c>
      <c r="WE108" s="1511"/>
      <c r="WF108" s="1511">
        <f t="shared" si="299"/>
        <v>0</v>
      </c>
      <c r="WG108" s="1511">
        <f t="shared" si="299"/>
        <v>0</v>
      </c>
      <c r="WH108" s="1511">
        <f t="shared" si="299"/>
        <v>0</v>
      </c>
      <c r="WI108" s="1511"/>
      <c r="WJ108" s="1511">
        <f t="shared" si="299"/>
        <v>0</v>
      </c>
      <c r="WK108" s="1511">
        <f t="shared" si="299"/>
        <v>0</v>
      </c>
      <c r="WL108" s="1511">
        <f t="shared" si="299"/>
        <v>0</v>
      </c>
      <c r="WM108" s="1511"/>
      <c r="WN108" s="1511">
        <f t="shared" si="299"/>
        <v>0</v>
      </c>
      <c r="WO108" s="1511">
        <f t="shared" si="299"/>
        <v>0</v>
      </c>
      <c r="WP108" s="1511">
        <f t="shared" si="299"/>
        <v>0</v>
      </c>
      <c r="WQ108" s="1511"/>
      <c r="WR108" s="1511">
        <f t="shared" si="299"/>
        <v>0</v>
      </c>
      <c r="WS108" s="1511">
        <f t="shared" si="299"/>
        <v>0</v>
      </c>
      <c r="WT108" s="1511">
        <f t="shared" si="299"/>
        <v>0</v>
      </c>
      <c r="WU108" s="1511"/>
      <c r="WV108" s="2150"/>
      <c r="WW108" s="985">
        <f t="shared" si="299"/>
        <v>1.1363636363636365</v>
      </c>
      <c r="WX108" s="985">
        <f t="shared" si="299"/>
        <v>0.93457943925233633</v>
      </c>
      <c r="WY108" s="985">
        <f t="shared" si="299"/>
        <v>3.3898305084745761</v>
      </c>
      <c r="WZ108" s="985">
        <f t="shared" si="299"/>
        <v>3.5714285714285712</v>
      </c>
      <c r="XA108" s="985">
        <f t="shared" si="299"/>
        <v>3.1746031746031744</v>
      </c>
      <c r="XB108" s="985">
        <f t="shared" si="299"/>
        <v>3.2051282051282048</v>
      </c>
      <c r="XC108" s="985">
        <f t="shared" si="299"/>
        <v>0.83333333333333337</v>
      </c>
      <c r="XD108" s="985">
        <f t="shared" ref="XD108:YO108" si="300">MIN(XD$15:XD$91)</f>
        <v>1</v>
      </c>
      <c r="XE108" s="985">
        <f t="shared" si="300"/>
        <v>6.8019093078758948</v>
      </c>
      <c r="XF108" s="985">
        <f t="shared" si="300"/>
        <v>6.4655172413793105</v>
      </c>
      <c r="XG108" s="985">
        <f t="shared" si="300"/>
        <v>1</v>
      </c>
      <c r="XH108" s="985">
        <f t="shared" si="300"/>
        <v>0.95238095238095244</v>
      </c>
      <c r="XI108" s="985">
        <f t="shared" si="300"/>
        <v>1.1111111111111112</v>
      </c>
      <c r="XJ108" s="985">
        <f t="shared" si="300"/>
        <v>0.52910052910052907</v>
      </c>
      <c r="XK108" s="985">
        <f t="shared" si="300"/>
        <v>1.0638297872340425</v>
      </c>
      <c r="XL108" s="985">
        <f t="shared" si="300"/>
        <v>1.9230769230769231</v>
      </c>
      <c r="XM108" s="985">
        <f t="shared" si="300"/>
        <v>1.8181818181818181</v>
      </c>
      <c r="XN108" s="985">
        <f t="shared" si="300"/>
        <v>1.1494252873563218</v>
      </c>
      <c r="XO108" s="985">
        <f t="shared" si="300"/>
        <v>1</v>
      </c>
      <c r="XP108" s="985">
        <f t="shared" si="300"/>
        <v>0</v>
      </c>
      <c r="XQ108" s="985">
        <f t="shared" si="300"/>
        <v>0</v>
      </c>
      <c r="XR108" s="985">
        <f t="shared" si="300"/>
        <v>1</v>
      </c>
      <c r="XS108" s="985">
        <f t="shared" si="300"/>
        <v>0.83333333333333337</v>
      </c>
      <c r="XT108" s="985">
        <f t="shared" si="300"/>
        <v>1</v>
      </c>
      <c r="XU108" s="985">
        <f t="shared" si="300"/>
        <v>10.256410256410255</v>
      </c>
      <c r="XV108" s="985">
        <f t="shared" si="300"/>
        <v>7.7586206896551726</v>
      </c>
      <c r="XW108" s="985">
        <f t="shared" si="300"/>
        <v>1</v>
      </c>
      <c r="XX108" s="985">
        <f t="shared" si="300"/>
        <v>39.130434782608695</v>
      </c>
      <c r="XY108" s="985">
        <f t="shared" si="300"/>
        <v>38.461538461538467</v>
      </c>
      <c r="XZ108" s="985">
        <f t="shared" si="300"/>
        <v>1</v>
      </c>
      <c r="YA108" s="985">
        <f t="shared" si="300"/>
        <v>55.769230769230774</v>
      </c>
      <c r="YB108" s="985">
        <f t="shared" si="300"/>
        <v>50</v>
      </c>
      <c r="YC108" s="985">
        <f t="shared" si="300"/>
        <v>1</v>
      </c>
      <c r="YD108" s="985">
        <f t="shared" si="300"/>
        <v>0.50505050505050508</v>
      </c>
      <c r="YE108" s="985">
        <f t="shared" si="300"/>
        <v>0.41322314049586778</v>
      </c>
      <c r="YF108" s="985">
        <f t="shared" si="300"/>
        <v>1</v>
      </c>
      <c r="YG108" s="985">
        <f t="shared" si="300"/>
        <v>0.21141649048625794</v>
      </c>
      <c r="YH108" s="985">
        <f t="shared" si="300"/>
        <v>0.26178010471204188</v>
      </c>
      <c r="YI108" s="985">
        <f t="shared" si="300"/>
        <v>1</v>
      </c>
      <c r="YJ108" s="985">
        <f t="shared" si="300"/>
        <v>0.37735849056603776</v>
      </c>
      <c r="YK108" s="985">
        <f t="shared" si="300"/>
        <v>0.65359477124183007</v>
      </c>
      <c r="YL108" s="985">
        <f t="shared" si="300"/>
        <v>1</v>
      </c>
      <c r="YM108" s="985">
        <f t="shared" si="300"/>
        <v>0.48543689320388345</v>
      </c>
      <c r="YN108" s="985">
        <f t="shared" si="300"/>
        <v>0.25575447570332482</v>
      </c>
      <c r="YO108" s="985">
        <f t="shared" si="300"/>
        <v>1</v>
      </c>
      <c r="YP108" s="985">
        <f t="shared" si="299"/>
        <v>0</v>
      </c>
      <c r="YQ108" s="985">
        <f t="shared" si="299"/>
        <v>0</v>
      </c>
      <c r="YR108" s="985">
        <f t="shared" si="299"/>
        <v>1</v>
      </c>
      <c r="YS108" s="985">
        <f t="shared" si="299"/>
        <v>0</v>
      </c>
      <c r="YT108" s="985">
        <f t="shared" si="299"/>
        <v>0</v>
      </c>
      <c r="YU108" s="985">
        <f t="shared" si="299"/>
        <v>1</v>
      </c>
      <c r="YV108" s="2320">
        <f t="shared" si="299"/>
        <v>26</v>
      </c>
      <c r="YW108" s="2593">
        <f t="shared" si="299"/>
        <v>28.947368421052634</v>
      </c>
      <c r="YX108" s="2405">
        <f t="shared" si="299"/>
        <v>1</v>
      </c>
      <c r="YY108" s="3822"/>
      <c r="YZ108" s="3816"/>
      <c r="ZA108" s="3619"/>
      <c r="ZB108" s="2525">
        <f t="shared" si="299"/>
        <v>16</v>
      </c>
      <c r="ZC108" s="2405">
        <f t="shared" si="299"/>
        <v>60.869565217391312</v>
      </c>
      <c r="ZD108" s="2405">
        <f t="shared" si="299"/>
        <v>1</v>
      </c>
      <c r="ZE108" s="2525">
        <f t="shared" si="299"/>
        <v>26</v>
      </c>
      <c r="ZF108" s="2405">
        <f t="shared" si="299"/>
        <v>16.981132075471699</v>
      </c>
      <c r="ZG108" s="2405">
        <f t="shared" si="299"/>
        <v>1</v>
      </c>
      <c r="ZH108" s="2525">
        <f t="shared" si="299"/>
        <v>0</v>
      </c>
      <c r="ZI108" s="2525">
        <f t="shared" si="299"/>
        <v>0</v>
      </c>
      <c r="ZJ108" s="2525">
        <f t="shared" si="299"/>
        <v>1</v>
      </c>
      <c r="ZK108" s="2525">
        <f t="shared" si="299"/>
        <v>0</v>
      </c>
      <c r="ZL108" s="2525">
        <f t="shared" si="299"/>
        <v>56.521739130434781</v>
      </c>
      <c r="ZM108" s="2525">
        <f t="shared" si="299"/>
        <v>73.91304347826086</v>
      </c>
      <c r="ZN108" s="2405">
        <f t="shared" si="299"/>
        <v>1</v>
      </c>
      <c r="ZO108" s="2405">
        <f t="shared" si="299"/>
        <v>27</v>
      </c>
      <c r="ZP108" s="2525">
        <f t="shared" si="299"/>
        <v>-11.111111111111111</v>
      </c>
      <c r="ZQ108" s="2525">
        <f t="shared" si="299"/>
        <v>44.067796610169488</v>
      </c>
      <c r="ZR108" s="2405">
        <f t="shared" si="299"/>
        <v>1</v>
      </c>
      <c r="ZS108" s="2405">
        <f t="shared" si="299"/>
        <v>14</v>
      </c>
      <c r="ZT108" s="3619">
        <f t="shared" si="299"/>
        <v>0</v>
      </c>
      <c r="ZU108" s="3619">
        <f t="shared" si="299"/>
        <v>60.526315789473685</v>
      </c>
      <c r="ZV108" s="3619">
        <f t="shared" si="299"/>
        <v>1</v>
      </c>
      <c r="ZW108" s="3619">
        <f t="shared" si="299"/>
        <v>6</v>
      </c>
      <c r="ZX108" s="3619">
        <f t="shared" si="299"/>
        <v>-66.666666666666657</v>
      </c>
      <c r="ZY108" s="3619">
        <f t="shared" si="299"/>
        <v>25</v>
      </c>
      <c r="ZZ108" s="3619">
        <f t="shared" si="299"/>
        <v>1</v>
      </c>
      <c r="AAA108" s="3619">
        <f t="shared" si="299"/>
        <v>7</v>
      </c>
      <c r="AAB108" s="3619">
        <f t="shared" si="299"/>
        <v>0</v>
      </c>
      <c r="AAC108" s="3619">
        <f>MIN(AAC$15:AAC$91)</f>
        <v>0</v>
      </c>
      <c r="AAD108" s="3619">
        <f>MIN(AAD$15:AAD$91)</f>
        <v>1</v>
      </c>
      <c r="AAE108" s="3619">
        <f>MIN(AAE$15:AAE$91)</f>
        <v>1</v>
      </c>
      <c r="AAF108" s="2405">
        <f t="shared" ref="AAF108" si="301">MIN(AAF$15:AAF$91)</f>
        <v>76.056338028169009</v>
      </c>
      <c r="AAG108" s="2405">
        <f t="shared" si="299"/>
        <v>88.461538461538453</v>
      </c>
      <c r="AAH108" s="2405">
        <f t="shared" si="299"/>
        <v>1</v>
      </c>
      <c r="AAI108" s="2405">
        <f t="shared" si="299"/>
        <v>7</v>
      </c>
      <c r="AAJ108" s="2525">
        <f t="shared" si="299"/>
        <v>0</v>
      </c>
      <c r="AAK108" s="2405">
        <f t="shared" si="299"/>
        <v>1</v>
      </c>
      <c r="AAL108" s="2525">
        <f t="shared" si="299"/>
        <v>113.3</v>
      </c>
      <c r="AAM108" s="2405">
        <f t="shared" si="299"/>
        <v>1</v>
      </c>
      <c r="AAN108" s="985">
        <f t="shared" si="299"/>
        <v>0</v>
      </c>
      <c r="AAO108" s="988">
        <f t="shared" ref="AAO108:ACZ108" si="302">MIN(AAO$15:AAO$91)</f>
        <v>1</v>
      </c>
      <c r="AAP108" s="985">
        <f t="shared" si="302"/>
        <v>0</v>
      </c>
      <c r="AAQ108" s="988">
        <f t="shared" si="302"/>
        <v>1</v>
      </c>
      <c r="AAR108" s="985">
        <f t="shared" si="302"/>
        <v>0</v>
      </c>
      <c r="AAS108" s="988">
        <f t="shared" si="302"/>
        <v>1</v>
      </c>
      <c r="AAT108" s="985">
        <f t="shared" si="302"/>
        <v>0</v>
      </c>
      <c r="AAU108" s="988">
        <f t="shared" si="302"/>
        <v>1</v>
      </c>
      <c r="AAV108" s="985">
        <f t="shared" si="302"/>
        <v>0</v>
      </c>
      <c r="AAW108" s="988">
        <f t="shared" si="302"/>
        <v>1</v>
      </c>
      <c r="AAX108" s="985">
        <f t="shared" si="302"/>
        <v>0</v>
      </c>
      <c r="AAY108" s="988">
        <f t="shared" si="302"/>
        <v>1</v>
      </c>
      <c r="AAZ108" s="985">
        <f t="shared" si="302"/>
        <v>0</v>
      </c>
      <c r="ABA108" s="985">
        <f t="shared" si="302"/>
        <v>1</v>
      </c>
      <c r="ABB108" s="985">
        <f t="shared" si="302"/>
        <v>0</v>
      </c>
      <c r="ABC108" s="985">
        <f t="shared" si="302"/>
        <v>1</v>
      </c>
      <c r="ABD108" s="985">
        <f t="shared" si="302"/>
        <v>0</v>
      </c>
      <c r="ABE108" s="985">
        <f t="shared" si="302"/>
        <v>1</v>
      </c>
      <c r="ABF108" s="985">
        <f t="shared" si="302"/>
        <v>0</v>
      </c>
      <c r="ABG108" s="985">
        <f t="shared" si="302"/>
        <v>1</v>
      </c>
      <c r="ABH108" s="985">
        <f t="shared" si="302"/>
        <v>0</v>
      </c>
      <c r="ABI108" s="985">
        <f t="shared" si="302"/>
        <v>1</v>
      </c>
      <c r="ABJ108" s="985">
        <f t="shared" si="302"/>
        <v>0</v>
      </c>
      <c r="ABK108" s="985">
        <f t="shared" si="302"/>
        <v>1</v>
      </c>
      <c r="ABL108" s="985">
        <f t="shared" si="302"/>
        <v>0</v>
      </c>
      <c r="ABM108" s="985">
        <f t="shared" si="302"/>
        <v>1</v>
      </c>
      <c r="ABN108" s="985">
        <f t="shared" si="302"/>
        <v>0</v>
      </c>
      <c r="ABO108" s="985">
        <f t="shared" si="302"/>
        <v>1</v>
      </c>
      <c r="ABP108" s="985">
        <f t="shared" si="302"/>
        <v>0</v>
      </c>
      <c r="ABQ108" s="985">
        <f t="shared" si="302"/>
        <v>0</v>
      </c>
      <c r="ABR108" s="985">
        <f t="shared" si="302"/>
        <v>0</v>
      </c>
      <c r="ABS108" s="985">
        <f t="shared" si="302"/>
        <v>0</v>
      </c>
      <c r="ABT108" s="985">
        <f t="shared" si="302"/>
        <v>0</v>
      </c>
      <c r="ABU108" s="985">
        <f t="shared" si="302"/>
        <v>0</v>
      </c>
      <c r="ABV108" s="985">
        <f t="shared" si="302"/>
        <v>0</v>
      </c>
      <c r="ABW108" s="985">
        <f t="shared" si="302"/>
        <v>0</v>
      </c>
      <c r="ABX108" s="985">
        <f t="shared" si="302"/>
        <v>0</v>
      </c>
      <c r="ABY108" s="985">
        <f t="shared" si="302"/>
        <v>0</v>
      </c>
      <c r="ABZ108" s="985">
        <f t="shared" si="302"/>
        <v>0</v>
      </c>
      <c r="ACA108" s="988">
        <f t="shared" si="302"/>
        <v>1</v>
      </c>
      <c r="ACB108" s="985">
        <f t="shared" si="302"/>
        <v>0</v>
      </c>
      <c r="ACC108" s="985">
        <f t="shared" si="302"/>
        <v>0</v>
      </c>
      <c r="ACD108" s="985">
        <f t="shared" si="302"/>
        <v>0</v>
      </c>
      <c r="ACE108" s="985">
        <f t="shared" si="302"/>
        <v>0</v>
      </c>
      <c r="ACF108" s="985">
        <f t="shared" si="302"/>
        <v>0</v>
      </c>
      <c r="ACG108" s="985">
        <f t="shared" si="302"/>
        <v>0</v>
      </c>
      <c r="ACH108" s="985">
        <f t="shared" si="302"/>
        <v>0</v>
      </c>
      <c r="ACI108" s="985">
        <f t="shared" si="302"/>
        <v>0</v>
      </c>
      <c r="ACJ108" s="985">
        <f t="shared" si="302"/>
        <v>0</v>
      </c>
      <c r="ACK108" s="988">
        <f t="shared" si="302"/>
        <v>1</v>
      </c>
      <c r="ACL108" s="985">
        <f t="shared" si="302"/>
        <v>0</v>
      </c>
      <c r="ACM108" s="985">
        <f t="shared" si="302"/>
        <v>0</v>
      </c>
      <c r="ACN108" s="985">
        <f t="shared" si="302"/>
        <v>0</v>
      </c>
      <c r="ACO108" s="985">
        <f t="shared" si="302"/>
        <v>0</v>
      </c>
      <c r="ACP108" s="985">
        <f t="shared" si="302"/>
        <v>0</v>
      </c>
      <c r="ACQ108" s="985">
        <f t="shared" si="302"/>
        <v>0</v>
      </c>
      <c r="ACR108" s="985">
        <f t="shared" si="302"/>
        <v>0</v>
      </c>
      <c r="ACS108" s="988">
        <f t="shared" si="302"/>
        <v>1</v>
      </c>
      <c r="ACT108" s="985">
        <f t="shared" si="302"/>
        <v>0</v>
      </c>
      <c r="ACU108" s="985">
        <f t="shared" si="302"/>
        <v>0</v>
      </c>
      <c r="ACV108" s="985">
        <f t="shared" si="302"/>
        <v>0</v>
      </c>
      <c r="ACW108" s="985">
        <f t="shared" si="302"/>
        <v>0</v>
      </c>
      <c r="ACX108" s="985">
        <f t="shared" si="302"/>
        <v>0</v>
      </c>
      <c r="ACY108" s="985">
        <f t="shared" si="302"/>
        <v>0</v>
      </c>
      <c r="ACZ108" s="985">
        <f t="shared" si="302"/>
        <v>0</v>
      </c>
      <c r="ADA108" s="985">
        <f t="shared" ref="ADA108:AFR108" si="303">MIN(ADA$15:ADA$91)</f>
        <v>0</v>
      </c>
      <c r="ADB108" s="985">
        <f t="shared" si="303"/>
        <v>0</v>
      </c>
      <c r="ADC108" s="988">
        <f t="shared" si="303"/>
        <v>1</v>
      </c>
      <c r="ADD108" s="985">
        <f t="shared" si="303"/>
        <v>0</v>
      </c>
      <c r="ADE108" s="985">
        <f t="shared" si="303"/>
        <v>0</v>
      </c>
      <c r="ADF108" s="985">
        <f t="shared" si="303"/>
        <v>0</v>
      </c>
      <c r="ADG108" s="985">
        <f t="shared" si="303"/>
        <v>0</v>
      </c>
      <c r="ADH108" s="985">
        <f t="shared" si="303"/>
        <v>0</v>
      </c>
      <c r="ADI108" s="988">
        <f t="shared" si="303"/>
        <v>1</v>
      </c>
      <c r="ADJ108" s="985">
        <f t="shared" si="303"/>
        <v>0</v>
      </c>
      <c r="ADK108" s="985">
        <f t="shared" si="303"/>
        <v>0</v>
      </c>
      <c r="ADL108" s="985">
        <f t="shared" si="303"/>
        <v>0</v>
      </c>
      <c r="ADM108" s="985">
        <f t="shared" si="303"/>
        <v>0</v>
      </c>
      <c r="ADN108" s="985">
        <f t="shared" si="303"/>
        <v>0</v>
      </c>
      <c r="ADO108" s="985">
        <f t="shared" si="303"/>
        <v>0</v>
      </c>
      <c r="ADP108" s="985">
        <f t="shared" si="303"/>
        <v>0</v>
      </c>
      <c r="ADQ108" s="985">
        <f t="shared" si="303"/>
        <v>0</v>
      </c>
      <c r="ADR108" s="985">
        <f t="shared" si="303"/>
        <v>0</v>
      </c>
      <c r="ADS108" s="988">
        <f t="shared" si="303"/>
        <v>1</v>
      </c>
      <c r="ADT108" s="985">
        <f t="shared" si="303"/>
        <v>0</v>
      </c>
      <c r="ADU108" s="985">
        <f t="shared" si="303"/>
        <v>0</v>
      </c>
      <c r="ADV108" s="985">
        <f t="shared" si="303"/>
        <v>0</v>
      </c>
      <c r="ADW108" s="985">
        <f t="shared" si="303"/>
        <v>0</v>
      </c>
      <c r="ADX108" s="985">
        <f t="shared" si="303"/>
        <v>0</v>
      </c>
      <c r="ADY108" s="988">
        <f t="shared" si="303"/>
        <v>1</v>
      </c>
      <c r="ADZ108" s="2771">
        <f t="shared" si="303"/>
        <v>0</v>
      </c>
      <c r="AEA108" s="985">
        <f t="shared" si="303"/>
        <v>0</v>
      </c>
      <c r="AEB108" s="985">
        <f t="shared" si="303"/>
        <v>1</v>
      </c>
      <c r="AEC108" s="988">
        <f t="shared" si="303"/>
        <v>0</v>
      </c>
      <c r="AED108" s="985">
        <f t="shared" si="303"/>
        <v>0</v>
      </c>
      <c r="AEE108" s="985">
        <f t="shared" si="303"/>
        <v>1</v>
      </c>
      <c r="AEF108" s="988">
        <f t="shared" si="303"/>
        <v>0</v>
      </c>
      <c r="AEG108" s="985">
        <f t="shared" si="303"/>
        <v>0</v>
      </c>
      <c r="AEH108" s="985">
        <f t="shared" si="303"/>
        <v>1</v>
      </c>
      <c r="AEI108" s="985">
        <f t="shared" si="303"/>
        <v>0</v>
      </c>
      <c r="AEJ108" s="985">
        <f t="shared" si="303"/>
        <v>0</v>
      </c>
      <c r="AEK108" s="985">
        <f t="shared" si="303"/>
        <v>1</v>
      </c>
      <c r="AEL108" s="988">
        <f t="shared" si="303"/>
        <v>0</v>
      </c>
      <c r="AEM108" s="985">
        <f t="shared" si="303"/>
        <v>0</v>
      </c>
      <c r="AEN108" s="985">
        <f t="shared" si="303"/>
        <v>1</v>
      </c>
      <c r="AEO108" s="985">
        <f t="shared" si="303"/>
        <v>0</v>
      </c>
      <c r="AEP108" s="2525">
        <f t="shared" si="303"/>
        <v>0</v>
      </c>
      <c r="AEQ108" s="2525">
        <f t="shared" si="303"/>
        <v>1</v>
      </c>
      <c r="AER108" s="2525">
        <f t="shared" si="303"/>
        <v>0</v>
      </c>
      <c r="AES108" s="2525">
        <f t="shared" si="303"/>
        <v>0</v>
      </c>
      <c r="AET108" s="2525">
        <f t="shared" si="303"/>
        <v>1</v>
      </c>
      <c r="AEU108" s="2405">
        <f t="shared" si="303"/>
        <v>0</v>
      </c>
      <c r="AEV108" s="2405">
        <f t="shared" si="303"/>
        <v>0</v>
      </c>
      <c r="AEW108" s="2525">
        <f t="shared" si="303"/>
        <v>1</v>
      </c>
      <c r="AEX108" s="2405">
        <f t="shared" si="303"/>
        <v>0</v>
      </c>
      <c r="AEY108" s="2525">
        <f t="shared" si="303"/>
        <v>1</v>
      </c>
      <c r="AEZ108" s="2405">
        <f t="shared" si="303"/>
        <v>0</v>
      </c>
      <c r="AFA108" s="2525">
        <f t="shared" si="303"/>
        <v>1</v>
      </c>
      <c r="AFB108" s="2405">
        <f t="shared" si="303"/>
        <v>0</v>
      </c>
      <c r="AFC108" s="2525">
        <f t="shared" si="303"/>
        <v>1</v>
      </c>
      <c r="AFD108" s="2405">
        <f t="shared" si="303"/>
        <v>0</v>
      </c>
      <c r="AFE108" s="2525">
        <f t="shared" si="303"/>
        <v>1</v>
      </c>
      <c r="AFF108" s="2405">
        <f t="shared" si="303"/>
        <v>0</v>
      </c>
      <c r="AFG108" s="2525">
        <f t="shared" si="303"/>
        <v>1</v>
      </c>
      <c r="AFH108" s="4169">
        <f t="shared" si="303"/>
        <v>0</v>
      </c>
      <c r="AFI108" s="2525">
        <f t="shared" si="303"/>
        <v>1</v>
      </c>
      <c r="AFJ108" s="4169">
        <f t="shared" si="303"/>
        <v>0</v>
      </c>
      <c r="AFK108" s="2525">
        <f t="shared" si="303"/>
        <v>1</v>
      </c>
      <c r="AFL108" s="4169">
        <f t="shared" si="303"/>
        <v>0</v>
      </c>
      <c r="AFM108" s="2525">
        <f t="shared" si="303"/>
        <v>1</v>
      </c>
      <c r="AFN108" s="985">
        <f t="shared" si="303"/>
        <v>0</v>
      </c>
      <c r="AFO108" s="985">
        <f t="shared" si="303"/>
        <v>0</v>
      </c>
      <c r="AFP108" s="985">
        <f t="shared" si="303"/>
        <v>1</v>
      </c>
      <c r="AFQ108" s="985">
        <f t="shared" si="303"/>
        <v>0</v>
      </c>
      <c r="AFR108" s="985">
        <f t="shared" si="303"/>
        <v>0</v>
      </c>
      <c r="AFS108" s="985">
        <f t="shared" ref="AFS108:AJF108" si="304">MIN(AFS$15:AFS$91)</f>
        <v>1</v>
      </c>
      <c r="AFT108" s="985">
        <f t="shared" si="304"/>
        <v>0</v>
      </c>
      <c r="AFU108" s="985">
        <f t="shared" si="304"/>
        <v>0</v>
      </c>
      <c r="AFV108" s="985">
        <f t="shared" si="304"/>
        <v>1</v>
      </c>
      <c r="AFW108" s="985">
        <f t="shared" si="304"/>
        <v>0</v>
      </c>
      <c r="AFX108" s="985">
        <f t="shared" si="304"/>
        <v>0</v>
      </c>
      <c r="AFY108" s="985">
        <f t="shared" si="304"/>
        <v>1</v>
      </c>
      <c r="AFZ108" s="985">
        <f t="shared" si="304"/>
        <v>0</v>
      </c>
      <c r="AGA108" s="985">
        <f t="shared" si="304"/>
        <v>0</v>
      </c>
      <c r="AGB108" s="985">
        <f t="shared" si="304"/>
        <v>1</v>
      </c>
      <c r="AGC108" s="985">
        <f t="shared" si="304"/>
        <v>0</v>
      </c>
      <c r="AGD108" s="985">
        <f t="shared" si="304"/>
        <v>0</v>
      </c>
      <c r="AGE108" s="985">
        <f t="shared" si="304"/>
        <v>1</v>
      </c>
      <c r="AGF108" s="985">
        <f t="shared" si="304"/>
        <v>0</v>
      </c>
      <c r="AGG108" s="985">
        <f t="shared" si="304"/>
        <v>0</v>
      </c>
      <c r="AGH108" s="985">
        <f t="shared" si="304"/>
        <v>1</v>
      </c>
      <c r="AGI108" s="985">
        <f t="shared" si="304"/>
        <v>0</v>
      </c>
      <c r="AGJ108" s="985">
        <f t="shared" si="304"/>
        <v>0</v>
      </c>
      <c r="AGK108" s="985">
        <f t="shared" si="304"/>
        <v>1</v>
      </c>
      <c r="AGL108" s="985">
        <f t="shared" si="304"/>
        <v>0</v>
      </c>
      <c r="AGM108" s="985">
        <f t="shared" si="304"/>
        <v>0</v>
      </c>
      <c r="AGN108" s="985">
        <f t="shared" si="304"/>
        <v>1</v>
      </c>
      <c r="AGO108" s="985">
        <f t="shared" si="304"/>
        <v>0</v>
      </c>
      <c r="AGP108" s="985">
        <f t="shared" si="304"/>
        <v>0</v>
      </c>
      <c r="AGQ108" s="985">
        <f t="shared" si="304"/>
        <v>1</v>
      </c>
      <c r="AGR108" s="985">
        <f t="shared" si="304"/>
        <v>0</v>
      </c>
      <c r="AGS108" s="985">
        <f t="shared" si="304"/>
        <v>0</v>
      </c>
      <c r="AGT108" s="985">
        <f t="shared" si="304"/>
        <v>1</v>
      </c>
      <c r="AGU108" s="985">
        <f t="shared" si="304"/>
        <v>0</v>
      </c>
      <c r="AGV108" s="985">
        <f t="shared" si="304"/>
        <v>0</v>
      </c>
      <c r="AGW108" s="985">
        <f t="shared" si="304"/>
        <v>1</v>
      </c>
      <c r="AGX108" s="985">
        <f t="shared" si="304"/>
        <v>0</v>
      </c>
      <c r="AGY108" s="985">
        <f t="shared" si="304"/>
        <v>0</v>
      </c>
      <c r="AGZ108" s="985">
        <f t="shared" si="304"/>
        <v>1</v>
      </c>
      <c r="AHA108" s="985">
        <f t="shared" si="304"/>
        <v>0</v>
      </c>
      <c r="AHB108" s="985">
        <f t="shared" si="304"/>
        <v>0</v>
      </c>
      <c r="AHC108" s="985">
        <f t="shared" si="304"/>
        <v>1</v>
      </c>
      <c r="AHD108" s="985">
        <f t="shared" si="304"/>
        <v>0</v>
      </c>
      <c r="AHE108" s="985">
        <f t="shared" si="304"/>
        <v>0</v>
      </c>
      <c r="AHF108" s="985">
        <f t="shared" si="304"/>
        <v>1</v>
      </c>
      <c r="AHG108" s="985">
        <f t="shared" si="304"/>
        <v>0</v>
      </c>
      <c r="AHH108" s="985">
        <f t="shared" si="304"/>
        <v>0</v>
      </c>
      <c r="AHI108" s="985">
        <f t="shared" si="304"/>
        <v>1</v>
      </c>
      <c r="AHJ108" s="985">
        <f t="shared" si="304"/>
        <v>0</v>
      </c>
      <c r="AHK108" s="985">
        <f t="shared" si="304"/>
        <v>0</v>
      </c>
      <c r="AHL108" s="985">
        <f t="shared" si="304"/>
        <v>1</v>
      </c>
      <c r="AHM108" s="985">
        <f t="shared" si="304"/>
        <v>0</v>
      </c>
      <c r="AHN108" s="985">
        <f t="shared" si="304"/>
        <v>0</v>
      </c>
      <c r="AHO108" s="985">
        <f t="shared" si="304"/>
        <v>1</v>
      </c>
      <c r="AHP108" s="985">
        <f t="shared" si="304"/>
        <v>0</v>
      </c>
      <c r="AHQ108" s="985">
        <f t="shared" si="304"/>
        <v>0</v>
      </c>
      <c r="AHR108" s="985">
        <f t="shared" si="304"/>
        <v>1</v>
      </c>
      <c r="AHS108" s="985">
        <f t="shared" si="304"/>
        <v>0</v>
      </c>
      <c r="AHT108" s="985">
        <f t="shared" si="304"/>
        <v>0</v>
      </c>
      <c r="AHU108" s="985">
        <f t="shared" si="304"/>
        <v>1</v>
      </c>
      <c r="AHV108" s="985">
        <f t="shared" si="304"/>
        <v>0</v>
      </c>
      <c r="AHW108" s="985">
        <f t="shared" si="304"/>
        <v>0</v>
      </c>
      <c r="AHX108" s="985">
        <f t="shared" si="304"/>
        <v>1</v>
      </c>
      <c r="AHY108" s="985">
        <f t="shared" si="304"/>
        <v>0</v>
      </c>
      <c r="AHZ108" s="985">
        <f t="shared" si="304"/>
        <v>0</v>
      </c>
      <c r="AIA108" s="985">
        <f t="shared" si="304"/>
        <v>1</v>
      </c>
      <c r="AIB108" s="2737"/>
      <c r="AIC108" s="985">
        <f t="shared" si="304"/>
        <v>0</v>
      </c>
      <c r="AID108" s="985">
        <f t="shared" si="304"/>
        <v>0</v>
      </c>
      <c r="AIE108" s="985">
        <f t="shared" si="304"/>
        <v>0</v>
      </c>
      <c r="AIF108" s="985">
        <f t="shared" si="304"/>
        <v>0</v>
      </c>
      <c r="AIG108" s="985">
        <f t="shared" si="304"/>
        <v>0</v>
      </c>
      <c r="AIH108" s="985">
        <f t="shared" si="304"/>
        <v>0</v>
      </c>
      <c r="AII108" s="985">
        <f t="shared" si="304"/>
        <v>0</v>
      </c>
      <c r="AIJ108" s="985">
        <f t="shared" si="304"/>
        <v>0</v>
      </c>
      <c r="AIK108" s="985">
        <f t="shared" si="304"/>
        <v>0</v>
      </c>
      <c r="AIL108" s="989">
        <f t="shared" si="304"/>
        <v>25</v>
      </c>
      <c r="AIM108" s="1099">
        <f t="shared" si="304"/>
        <v>45.652173913043477</v>
      </c>
      <c r="AIN108" s="989">
        <f t="shared" si="304"/>
        <v>1</v>
      </c>
      <c r="AIO108" s="985">
        <f t="shared" si="304"/>
        <v>10</v>
      </c>
      <c r="AIP108" s="985">
        <f t="shared" si="304"/>
        <v>11.111111111111111</v>
      </c>
      <c r="AIQ108" s="985">
        <f t="shared" si="304"/>
        <v>1</v>
      </c>
      <c r="AIR108" s="989">
        <f t="shared" si="304"/>
        <v>23</v>
      </c>
      <c r="AIS108" s="1099">
        <f t="shared" si="304"/>
        <v>23.913043478260871</v>
      </c>
      <c r="AIT108" s="989">
        <f t="shared" si="304"/>
        <v>1</v>
      </c>
      <c r="AIU108" s="985">
        <f t="shared" si="304"/>
        <v>10</v>
      </c>
      <c r="AIV108" s="985">
        <f t="shared" si="304"/>
        <v>0</v>
      </c>
      <c r="AIW108" s="985">
        <f t="shared" si="304"/>
        <v>1</v>
      </c>
      <c r="AIX108" s="989">
        <f t="shared" si="304"/>
        <v>25</v>
      </c>
      <c r="AIY108" s="1099">
        <f t="shared" si="304"/>
        <v>0</v>
      </c>
      <c r="AIZ108" s="989">
        <f t="shared" si="304"/>
        <v>1</v>
      </c>
      <c r="AJA108" s="985">
        <f t="shared" si="304"/>
        <v>9</v>
      </c>
      <c r="AJB108" s="985">
        <f t="shared" si="304"/>
        <v>8.3333333333333321</v>
      </c>
      <c r="AJC108" s="985">
        <f t="shared" si="304"/>
        <v>1</v>
      </c>
      <c r="AJD108" s="985">
        <f t="shared" si="304"/>
        <v>25</v>
      </c>
      <c r="AJE108" s="985">
        <f t="shared" si="304"/>
        <v>4.2553191489361701</v>
      </c>
      <c r="AJF108" s="985">
        <f t="shared" si="304"/>
        <v>1</v>
      </c>
      <c r="AJG108" s="985">
        <f t="shared" ref="AJG108:AMB108" si="305">MIN(AJG$15:AJG$91)</f>
        <v>8</v>
      </c>
      <c r="AJH108" s="985">
        <f t="shared" si="305"/>
        <v>0</v>
      </c>
      <c r="AJI108" s="985">
        <f t="shared" si="305"/>
        <v>1</v>
      </c>
      <c r="AJJ108" s="4170"/>
      <c r="AJK108" s="4170"/>
      <c r="AJL108" s="4170"/>
      <c r="AJM108" s="985">
        <f t="shared" si="305"/>
        <v>8</v>
      </c>
      <c r="AJN108" s="985">
        <f t="shared" si="305"/>
        <v>9.0163934426229506</v>
      </c>
      <c r="AJO108" s="985">
        <f t="shared" si="305"/>
        <v>1</v>
      </c>
      <c r="AJP108" s="3822"/>
      <c r="AJQ108" s="3822"/>
      <c r="AJR108" s="3822"/>
      <c r="AJS108" s="985">
        <f t="shared" si="305"/>
        <v>10</v>
      </c>
      <c r="AJT108" s="985">
        <f t="shared" si="305"/>
        <v>16</v>
      </c>
      <c r="AJU108" s="985">
        <f t="shared" si="305"/>
        <v>1</v>
      </c>
      <c r="AJV108" s="1099">
        <f t="shared" si="305"/>
        <v>0</v>
      </c>
      <c r="AJW108" s="1099">
        <f t="shared" si="305"/>
        <v>0</v>
      </c>
      <c r="AJX108" s="1099">
        <f t="shared" si="305"/>
        <v>0</v>
      </c>
      <c r="AJY108" s="1099">
        <f t="shared" si="305"/>
        <v>0</v>
      </c>
      <c r="AJZ108" s="1099">
        <f t="shared" si="305"/>
        <v>0</v>
      </c>
      <c r="AKA108" s="1099">
        <f t="shared" si="305"/>
        <v>0</v>
      </c>
      <c r="AKB108" s="1099">
        <f t="shared" si="305"/>
        <v>0</v>
      </c>
      <c r="AKC108" s="1099">
        <f t="shared" si="305"/>
        <v>0</v>
      </c>
      <c r="AKD108" s="1099">
        <f t="shared" si="305"/>
        <v>0</v>
      </c>
      <c r="AKE108" s="1099">
        <f t="shared" si="305"/>
        <v>0</v>
      </c>
      <c r="AKF108" s="1099">
        <f t="shared" si="305"/>
        <v>0</v>
      </c>
      <c r="AKG108" s="985">
        <f t="shared" si="305"/>
        <v>0</v>
      </c>
      <c r="AKH108" s="985">
        <f t="shared" si="305"/>
        <v>0</v>
      </c>
      <c r="AKI108" s="985">
        <f t="shared" si="305"/>
        <v>0</v>
      </c>
      <c r="AKJ108" s="985">
        <f t="shared" si="305"/>
        <v>0</v>
      </c>
      <c r="AKK108" s="985">
        <f t="shared" si="305"/>
        <v>0</v>
      </c>
      <c r="AKL108" s="985">
        <f t="shared" si="305"/>
        <v>0</v>
      </c>
      <c r="AKM108" s="985">
        <f t="shared" si="305"/>
        <v>0</v>
      </c>
      <c r="AKN108" s="985">
        <f t="shared" si="305"/>
        <v>0</v>
      </c>
      <c r="AKO108" s="985">
        <f t="shared" si="305"/>
        <v>0</v>
      </c>
      <c r="AKP108" s="985">
        <f t="shared" si="305"/>
        <v>0</v>
      </c>
      <c r="AKQ108" s="985">
        <f t="shared" si="305"/>
        <v>0</v>
      </c>
      <c r="AKR108" s="985">
        <f t="shared" si="305"/>
        <v>0</v>
      </c>
      <c r="AKS108" s="985">
        <f t="shared" si="305"/>
        <v>2</v>
      </c>
      <c r="AKT108" s="985">
        <f t="shared" si="305"/>
        <v>0</v>
      </c>
      <c r="AKU108" s="985">
        <f t="shared" si="305"/>
        <v>0</v>
      </c>
      <c r="AKV108" s="985">
        <f t="shared" si="305"/>
        <v>0</v>
      </c>
      <c r="AKW108" s="985">
        <f t="shared" si="305"/>
        <v>0</v>
      </c>
      <c r="AKX108" s="985">
        <f t="shared" si="305"/>
        <v>0</v>
      </c>
      <c r="AKY108" s="985">
        <f t="shared" si="305"/>
        <v>0</v>
      </c>
      <c r="AKZ108" s="985">
        <f t="shared" si="305"/>
        <v>0</v>
      </c>
      <c r="ALA108" s="985">
        <f t="shared" si="305"/>
        <v>-2</v>
      </c>
      <c r="ALB108" s="985">
        <f t="shared" si="305"/>
        <v>-2</v>
      </c>
      <c r="ALC108" s="985">
        <f t="shared" si="305"/>
        <v>-2</v>
      </c>
      <c r="ALD108" s="985">
        <f t="shared" si="305"/>
        <v>-2</v>
      </c>
      <c r="ALE108" s="985">
        <f t="shared" si="305"/>
        <v>-2</v>
      </c>
      <c r="ALF108" s="985">
        <f t="shared" si="305"/>
        <v>-2</v>
      </c>
      <c r="ALG108" s="985">
        <f t="shared" si="305"/>
        <v>-2</v>
      </c>
      <c r="ALH108" s="985">
        <f t="shared" si="305"/>
        <v>-12</v>
      </c>
      <c r="ALI108" s="985">
        <f t="shared" si="305"/>
        <v>1</v>
      </c>
      <c r="ALJ108" s="985">
        <f t="shared" si="305"/>
        <v>0</v>
      </c>
      <c r="ALK108" s="985">
        <f t="shared" si="305"/>
        <v>0</v>
      </c>
      <c r="ALL108" s="985">
        <f t="shared" si="305"/>
        <v>0</v>
      </c>
      <c r="ALM108" s="985">
        <f t="shared" si="305"/>
        <v>0</v>
      </c>
      <c r="ALN108" s="985">
        <f t="shared" si="305"/>
        <v>0</v>
      </c>
      <c r="ALO108" s="985">
        <f t="shared" si="305"/>
        <v>0</v>
      </c>
      <c r="ALP108" s="985">
        <f t="shared" si="305"/>
        <v>0</v>
      </c>
      <c r="ALQ108" s="988">
        <f t="shared" si="305"/>
        <v>0</v>
      </c>
      <c r="ALR108" s="988">
        <f t="shared" si="305"/>
        <v>0</v>
      </c>
      <c r="ALS108" s="988">
        <f t="shared" si="305"/>
        <v>0</v>
      </c>
      <c r="ALT108" s="988">
        <f t="shared" si="305"/>
        <v>0</v>
      </c>
      <c r="ALU108" s="988">
        <f t="shared" si="305"/>
        <v>0</v>
      </c>
      <c r="ALV108" s="988">
        <f t="shared" si="305"/>
        <v>0</v>
      </c>
      <c r="ALW108" s="988">
        <f t="shared" si="305"/>
        <v>0</v>
      </c>
      <c r="ALX108" s="985">
        <f t="shared" si="305"/>
        <v>0</v>
      </c>
      <c r="ALY108" s="985">
        <f t="shared" si="305"/>
        <v>1</v>
      </c>
      <c r="ALZ108" s="985">
        <f t="shared" si="305"/>
        <v>0</v>
      </c>
      <c r="AMA108" s="985">
        <f t="shared" si="305"/>
        <v>1</v>
      </c>
      <c r="AMB108" s="985">
        <f t="shared" si="305"/>
        <v>0</v>
      </c>
      <c r="AMC108" s="985">
        <f t="shared" ref="AMC108:APB108" si="306">MIN(AMC$15:AMC$91)</f>
        <v>1</v>
      </c>
      <c r="AMD108" s="985">
        <f t="shared" si="306"/>
        <v>0</v>
      </c>
      <c r="AME108" s="985">
        <f t="shared" si="306"/>
        <v>1</v>
      </c>
      <c r="AMF108" s="985">
        <f t="shared" si="306"/>
        <v>0</v>
      </c>
      <c r="AMG108" s="985">
        <f t="shared" si="306"/>
        <v>1</v>
      </c>
      <c r="AMH108" s="985">
        <f t="shared" si="306"/>
        <v>0</v>
      </c>
      <c r="AMI108" s="985">
        <f t="shared" si="306"/>
        <v>1</v>
      </c>
      <c r="AMJ108" s="985">
        <f t="shared" si="306"/>
        <v>0</v>
      </c>
      <c r="AMK108" s="985">
        <f t="shared" si="306"/>
        <v>1</v>
      </c>
      <c r="AML108" s="985">
        <f t="shared" si="306"/>
        <v>0</v>
      </c>
      <c r="AMM108" s="985">
        <f t="shared" si="306"/>
        <v>0</v>
      </c>
      <c r="AMN108" s="985">
        <f t="shared" si="306"/>
        <v>0</v>
      </c>
      <c r="AMO108" s="985">
        <f t="shared" si="306"/>
        <v>0</v>
      </c>
      <c r="AMP108" s="985">
        <f t="shared" si="306"/>
        <v>1</v>
      </c>
      <c r="AMQ108" s="985">
        <f t="shared" si="306"/>
        <v>0</v>
      </c>
      <c r="AMR108" s="985">
        <f t="shared" si="306"/>
        <v>1</v>
      </c>
      <c r="AMS108" s="985">
        <f t="shared" si="306"/>
        <v>0</v>
      </c>
      <c r="AMT108" s="985">
        <f t="shared" si="306"/>
        <v>1</v>
      </c>
      <c r="AMU108" s="985">
        <f t="shared" si="306"/>
        <v>0</v>
      </c>
      <c r="AMV108" s="985">
        <f t="shared" si="306"/>
        <v>0</v>
      </c>
      <c r="AMW108" s="985">
        <f t="shared" si="306"/>
        <v>1</v>
      </c>
      <c r="AMX108" s="985">
        <f t="shared" si="306"/>
        <v>0</v>
      </c>
      <c r="AMY108" s="985">
        <f t="shared" si="306"/>
        <v>0</v>
      </c>
      <c r="AMZ108" s="985">
        <f t="shared" si="306"/>
        <v>1</v>
      </c>
      <c r="ANA108" s="985">
        <f t="shared" si="306"/>
        <v>1</v>
      </c>
      <c r="ANB108" s="985">
        <f t="shared" si="306"/>
        <v>2</v>
      </c>
      <c r="ANC108" s="985">
        <f t="shared" si="306"/>
        <v>1</v>
      </c>
      <c r="AND108" s="1214">
        <f t="shared" si="306"/>
        <v>0</v>
      </c>
      <c r="ANE108" s="1214">
        <f t="shared" si="306"/>
        <v>0</v>
      </c>
      <c r="ANF108" s="1214">
        <f t="shared" si="306"/>
        <v>0</v>
      </c>
      <c r="ANG108" s="1214">
        <f t="shared" si="306"/>
        <v>0</v>
      </c>
      <c r="ANH108" s="985">
        <f t="shared" si="306"/>
        <v>0</v>
      </c>
      <c r="ANI108" s="985">
        <f t="shared" si="306"/>
        <v>0</v>
      </c>
      <c r="ANJ108" s="985">
        <f t="shared" si="306"/>
        <v>0</v>
      </c>
      <c r="ANK108" s="985">
        <f t="shared" si="306"/>
        <v>0</v>
      </c>
      <c r="ANL108" s="985">
        <f t="shared" si="306"/>
        <v>0</v>
      </c>
      <c r="ANM108" s="985">
        <f t="shared" si="306"/>
        <v>1</v>
      </c>
      <c r="ANN108" s="985">
        <f t="shared" si="306"/>
        <v>0</v>
      </c>
      <c r="ANO108" s="985">
        <f t="shared" si="306"/>
        <v>0</v>
      </c>
      <c r="ANP108" s="985">
        <f t="shared" si="306"/>
        <v>0</v>
      </c>
      <c r="ANQ108" s="985">
        <f t="shared" si="306"/>
        <v>0</v>
      </c>
      <c r="ANR108" s="985">
        <f t="shared" si="306"/>
        <v>0</v>
      </c>
      <c r="ANS108" s="985">
        <f t="shared" si="306"/>
        <v>0</v>
      </c>
      <c r="ANT108" s="985">
        <f t="shared" si="306"/>
        <v>0</v>
      </c>
      <c r="ANU108" s="985">
        <f t="shared" si="306"/>
        <v>0</v>
      </c>
      <c r="ANV108" s="985">
        <f t="shared" si="306"/>
        <v>0</v>
      </c>
      <c r="ANW108" s="985">
        <f t="shared" si="306"/>
        <v>1</v>
      </c>
      <c r="ANX108" s="985">
        <f t="shared" si="306"/>
        <v>0</v>
      </c>
      <c r="ANY108" s="988">
        <f t="shared" si="306"/>
        <v>0</v>
      </c>
      <c r="ANZ108" s="985">
        <f t="shared" si="306"/>
        <v>0</v>
      </c>
      <c r="AOA108" s="988">
        <f t="shared" si="306"/>
        <v>1</v>
      </c>
      <c r="AOB108" s="985">
        <f t="shared" si="306"/>
        <v>0</v>
      </c>
      <c r="AOC108" s="988">
        <f t="shared" si="306"/>
        <v>1</v>
      </c>
      <c r="AOD108" s="985">
        <f t="shared" si="306"/>
        <v>0</v>
      </c>
      <c r="AOE108" s="988">
        <f t="shared" si="306"/>
        <v>1</v>
      </c>
      <c r="AOF108" s="2405">
        <f t="shared" si="306"/>
        <v>0</v>
      </c>
      <c r="AOG108" s="2405">
        <f t="shared" si="306"/>
        <v>0</v>
      </c>
      <c r="AOH108" s="2405">
        <f t="shared" si="306"/>
        <v>1</v>
      </c>
      <c r="AOI108" s="2405">
        <f t="shared" si="306"/>
        <v>0</v>
      </c>
      <c r="AOJ108" s="2405">
        <f t="shared" si="306"/>
        <v>0</v>
      </c>
      <c r="AOK108" s="2405">
        <f t="shared" si="306"/>
        <v>1</v>
      </c>
      <c r="AOL108" s="2405">
        <f t="shared" si="306"/>
        <v>0</v>
      </c>
      <c r="AOM108" s="2405">
        <f t="shared" si="306"/>
        <v>0</v>
      </c>
      <c r="AON108" s="2405">
        <f t="shared" si="306"/>
        <v>1</v>
      </c>
      <c r="AOO108" s="2405">
        <f t="shared" si="306"/>
        <v>0</v>
      </c>
      <c r="AOP108" s="2405">
        <f t="shared" si="306"/>
        <v>0</v>
      </c>
      <c r="AOQ108" s="2405">
        <f t="shared" si="306"/>
        <v>1</v>
      </c>
      <c r="AOR108" s="985">
        <f t="shared" si="306"/>
        <v>0</v>
      </c>
      <c r="AOS108" s="985">
        <f t="shared" si="306"/>
        <v>0</v>
      </c>
      <c r="AOT108" s="985">
        <f t="shared" si="306"/>
        <v>0</v>
      </c>
      <c r="AOU108" s="985">
        <f t="shared" si="306"/>
        <v>0</v>
      </c>
      <c r="AOV108" s="985">
        <f t="shared" si="306"/>
        <v>0</v>
      </c>
      <c r="AOW108" s="985">
        <f t="shared" si="306"/>
        <v>0</v>
      </c>
      <c r="AOX108" s="985">
        <f t="shared" si="306"/>
        <v>0</v>
      </c>
      <c r="AOY108" s="985">
        <f t="shared" si="306"/>
        <v>0</v>
      </c>
      <c r="AOZ108" s="985">
        <f t="shared" si="306"/>
        <v>0</v>
      </c>
      <c r="APA108" s="985">
        <f t="shared" si="306"/>
        <v>1</v>
      </c>
      <c r="APB108" s="985">
        <f t="shared" si="306"/>
        <v>0</v>
      </c>
      <c r="APC108" s="985">
        <f t="shared" ref="APC108:APQ108" si="307">MIN(APC$15:APC$91)</f>
        <v>0</v>
      </c>
      <c r="APD108" s="985">
        <f t="shared" si="307"/>
        <v>0</v>
      </c>
      <c r="APE108" s="985">
        <f t="shared" si="307"/>
        <v>0</v>
      </c>
      <c r="APF108" s="985">
        <f t="shared" si="307"/>
        <v>0</v>
      </c>
      <c r="APG108" s="985">
        <f t="shared" si="307"/>
        <v>0</v>
      </c>
      <c r="APH108" s="985">
        <f t="shared" si="307"/>
        <v>0</v>
      </c>
      <c r="API108" s="985">
        <f t="shared" si="307"/>
        <v>0</v>
      </c>
      <c r="APJ108" s="985">
        <f t="shared" si="307"/>
        <v>0</v>
      </c>
      <c r="APK108" s="985">
        <f t="shared" si="307"/>
        <v>1</v>
      </c>
      <c r="APL108" s="985">
        <f t="shared" si="307"/>
        <v>0</v>
      </c>
      <c r="APM108" s="985">
        <f t="shared" si="307"/>
        <v>0</v>
      </c>
      <c r="APN108" s="985">
        <f t="shared" si="307"/>
        <v>1</v>
      </c>
      <c r="APO108" s="985">
        <f t="shared" si="307"/>
        <v>0</v>
      </c>
      <c r="APP108" s="985">
        <f t="shared" si="307"/>
        <v>0</v>
      </c>
      <c r="APQ108" s="985">
        <f t="shared" si="307"/>
        <v>1</v>
      </c>
      <c r="APR108" s="988">
        <v>0</v>
      </c>
      <c r="APS108" s="988">
        <v>0</v>
      </c>
      <c r="APT108" s="988">
        <v>0</v>
      </c>
      <c r="APU108" s="985">
        <v>0</v>
      </c>
      <c r="APV108" s="985">
        <v>0</v>
      </c>
      <c r="APW108" s="985">
        <v>0</v>
      </c>
      <c r="APX108" s="985">
        <v>1</v>
      </c>
      <c r="APY108" s="985">
        <v>0</v>
      </c>
      <c r="APZ108" s="985">
        <v>0</v>
      </c>
      <c r="AQA108" s="985">
        <v>0</v>
      </c>
      <c r="AQB108" s="985">
        <v>0</v>
      </c>
      <c r="AQC108" s="985">
        <v>0</v>
      </c>
      <c r="AQD108" s="985">
        <v>0</v>
      </c>
      <c r="AQE108" s="985">
        <v>1</v>
      </c>
      <c r="AQF108" s="985">
        <v>1</v>
      </c>
      <c r="AQG108" s="985">
        <v>0.5</v>
      </c>
      <c r="AQH108" s="985">
        <v>4</v>
      </c>
      <c r="AQI108" s="985">
        <v>0.5</v>
      </c>
      <c r="AQJ108" s="985">
        <v>4</v>
      </c>
      <c r="AQK108" s="985">
        <v>5.2693979712817807E-2</v>
      </c>
      <c r="AQL108" s="985">
        <v>1</v>
      </c>
      <c r="AQM108" s="987"/>
      <c r="AQN108" s="1517"/>
      <c r="AQO108" s="1517"/>
      <c r="AQP108" s="1517"/>
      <c r="AQQ108" s="2779">
        <f t="shared" ref="AQQ108:ARE108" si="308">MIN(AQQ$15:AQQ$91)</f>
        <v>21</v>
      </c>
      <c r="AQR108" s="2779">
        <f t="shared" si="308"/>
        <v>20</v>
      </c>
      <c r="AQS108" s="2779">
        <f t="shared" si="308"/>
        <v>1</v>
      </c>
      <c r="AQT108" s="2779">
        <f t="shared" si="308"/>
        <v>0.94339622641509435</v>
      </c>
      <c r="AQU108" s="2779">
        <f t="shared" si="308"/>
        <v>1</v>
      </c>
      <c r="AQV108" s="2779">
        <f t="shared" si="308"/>
        <v>0</v>
      </c>
      <c r="AQW108" s="2779">
        <f t="shared" si="308"/>
        <v>0</v>
      </c>
      <c r="AQX108" s="2779">
        <f t="shared" si="308"/>
        <v>2.34375</v>
      </c>
      <c r="AQY108" s="2779">
        <f t="shared" si="308"/>
        <v>1</v>
      </c>
      <c r="AQZ108" s="2779">
        <f t="shared" si="308"/>
        <v>0</v>
      </c>
      <c r="ARA108" s="2779">
        <f t="shared" si="308"/>
        <v>2</v>
      </c>
      <c r="ARB108" s="2779">
        <f t="shared" si="308"/>
        <v>0</v>
      </c>
      <c r="ARC108" s="2779">
        <f t="shared" si="308"/>
        <v>1</v>
      </c>
      <c r="ARD108" s="2779">
        <f t="shared" si="308"/>
        <v>2.0471698113207548</v>
      </c>
      <c r="ARE108" s="2779">
        <f t="shared" si="308"/>
        <v>1</v>
      </c>
      <c r="ARF108" s="2779">
        <f t="shared" ref="ARF108:AUC108" si="309">MIN(ARF$15:ARF$91)</f>
        <v>2</v>
      </c>
      <c r="ARG108" s="1099">
        <f t="shared" si="309"/>
        <v>0</v>
      </c>
      <c r="ARH108" s="989">
        <f t="shared" si="309"/>
        <v>1</v>
      </c>
      <c r="ARI108" s="2405">
        <f t="shared" si="309"/>
        <v>2</v>
      </c>
      <c r="ARJ108" s="2525">
        <f t="shared" si="309"/>
        <v>0</v>
      </c>
      <c r="ARK108" s="988">
        <f t="shared" si="309"/>
        <v>1</v>
      </c>
      <c r="ARL108" s="989">
        <f t="shared" si="309"/>
        <v>15</v>
      </c>
      <c r="ARM108" s="988">
        <f t="shared" si="309"/>
        <v>1</v>
      </c>
      <c r="ARN108" s="985">
        <f t="shared" si="309"/>
        <v>3.125</v>
      </c>
      <c r="ARO108" s="985">
        <f t="shared" si="309"/>
        <v>1</v>
      </c>
      <c r="ARP108" s="984">
        <f t="shared" si="309"/>
        <v>0</v>
      </c>
      <c r="ARQ108" s="988">
        <f t="shared" si="309"/>
        <v>0</v>
      </c>
      <c r="ARR108" s="985">
        <f t="shared" si="309"/>
        <v>0</v>
      </c>
      <c r="ARS108" s="4171">
        <f t="shared" si="309"/>
        <v>1</v>
      </c>
      <c r="ART108" s="988">
        <f t="shared" si="309"/>
        <v>0</v>
      </c>
      <c r="ARU108" s="988">
        <f t="shared" si="309"/>
        <v>1</v>
      </c>
      <c r="ARV108" s="988" t="s">
        <v>31</v>
      </c>
      <c r="ARW108" s="988" t="s">
        <v>31</v>
      </c>
      <c r="ARX108" s="985" t="s">
        <v>31</v>
      </c>
      <c r="ARY108" s="699">
        <f t="shared" si="309"/>
        <v>1</v>
      </c>
      <c r="ARZ108" s="699">
        <f t="shared" si="309"/>
        <v>4310</v>
      </c>
      <c r="ASA108" s="699">
        <f t="shared" si="309"/>
        <v>70</v>
      </c>
      <c r="ASB108" s="699">
        <f t="shared" si="309"/>
        <v>1.6241299303944314</v>
      </c>
      <c r="ASC108" s="699">
        <f t="shared" si="309"/>
        <v>1</v>
      </c>
      <c r="ASD108" s="699">
        <f t="shared" si="309"/>
        <v>0</v>
      </c>
      <c r="ASE108" s="699">
        <f t="shared" si="309"/>
        <v>5.4054054054054053</v>
      </c>
      <c r="ASF108" s="699">
        <f t="shared" si="309"/>
        <v>0</v>
      </c>
      <c r="ASG108" s="699">
        <f t="shared" si="309"/>
        <v>0</v>
      </c>
      <c r="ASH108" s="699">
        <f t="shared" si="309"/>
        <v>0</v>
      </c>
      <c r="ASI108" s="699">
        <f t="shared" si="309"/>
        <v>0</v>
      </c>
      <c r="ASJ108" s="699">
        <f t="shared" si="309"/>
        <v>0</v>
      </c>
      <c r="ASK108" s="699">
        <f t="shared" si="309"/>
        <v>0</v>
      </c>
      <c r="ASL108" s="699">
        <f t="shared" si="309"/>
        <v>0</v>
      </c>
      <c r="ASM108" s="699">
        <f t="shared" si="309"/>
        <v>0</v>
      </c>
      <c r="ASN108" s="699">
        <f t="shared" si="309"/>
        <v>0</v>
      </c>
      <c r="ASO108" s="699">
        <f t="shared" si="309"/>
        <v>0</v>
      </c>
      <c r="ASP108" s="699">
        <f t="shared" si="309"/>
        <v>0</v>
      </c>
      <c r="ASQ108" s="699">
        <f t="shared" si="309"/>
        <v>0</v>
      </c>
      <c r="ASR108" s="699">
        <f t="shared" si="309"/>
        <v>0</v>
      </c>
      <c r="ASS108" s="699">
        <f t="shared" si="309"/>
        <v>0</v>
      </c>
      <c r="AST108" s="699">
        <f t="shared" si="309"/>
        <v>0</v>
      </c>
      <c r="ASU108" s="699">
        <f t="shared" si="309"/>
        <v>0</v>
      </c>
      <c r="ASV108" s="699">
        <f t="shared" si="309"/>
        <v>0</v>
      </c>
      <c r="ASW108" s="699">
        <f t="shared" si="309"/>
        <v>0</v>
      </c>
      <c r="ASX108" s="699">
        <f t="shared" si="309"/>
        <v>0</v>
      </c>
      <c r="ASY108" s="699">
        <f t="shared" si="309"/>
        <v>0</v>
      </c>
      <c r="ASZ108" s="699">
        <f t="shared" si="309"/>
        <v>0</v>
      </c>
      <c r="ATA108" s="699">
        <f t="shared" si="309"/>
        <v>0</v>
      </c>
      <c r="ATB108" s="699">
        <f t="shared" si="309"/>
        <v>0</v>
      </c>
      <c r="ATC108" s="699">
        <f t="shared" si="309"/>
        <v>0</v>
      </c>
      <c r="ATD108" s="699">
        <f t="shared" si="309"/>
        <v>0</v>
      </c>
      <c r="ATE108" s="699">
        <f t="shared" si="309"/>
        <v>0</v>
      </c>
      <c r="ATF108" s="699">
        <f t="shared" si="309"/>
        <v>0</v>
      </c>
      <c r="ATG108" s="699">
        <f t="shared" si="309"/>
        <v>0</v>
      </c>
      <c r="ATH108" s="699">
        <f t="shared" si="309"/>
        <v>0</v>
      </c>
      <c r="ATI108" s="699">
        <f t="shared" si="309"/>
        <v>0</v>
      </c>
      <c r="ATJ108" s="699">
        <f t="shared" si="309"/>
        <v>0</v>
      </c>
      <c r="ATK108" s="699">
        <f t="shared" si="309"/>
        <v>0</v>
      </c>
      <c r="ATL108" s="699">
        <f t="shared" si="309"/>
        <v>0</v>
      </c>
      <c r="ATM108" s="699">
        <f t="shared" si="309"/>
        <v>0</v>
      </c>
      <c r="ATN108" s="699">
        <f t="shared" si="309"/>
        <v>0</v>
      </c>
      <c r="ATO108" s="699">
        <f t="shared" si="309"/>
        <v>0</v>
      </c>
      <c r="ATP108" s="699">
        <f t="shared" si="309"/>
        <v>0</v>
      </c>
      <c r="ATQ108" s="699">
        <f t="shared" si="309"/>
        <v>0</v>
      </c>
      <c r="ATR108" s="699">
        <f t="shared" si="309"/>
        <v>0</v>
      </c>
      <c r="ATS108" s="699">
        <f t="shared" si="309"/>
        <v>0</v>
      </c>
      <c r="ATT108" s="699">
        <f t="shared" si="309"/>
        <v>0</v>
      </c>
      <c r="ATU108" s="699">
        <f t="shared" si="309"/>
        <v>0</v>
      </c>
      <c r="ATV108" s="699">
        <f t="shared" si="309"/>
        <v>0</v>
      </c>
      <c r="ATW108" s="699">
        <f t="shared" si="309"/>
        <v>0</v>
      </c>
      <c r="ATX108" s="699">
        <f t="shared" si="309"/>
        <v>0</v>
      </c>
      <c r="ATY108" s="699">
        <f t="shared" si="309"/>
        <v>0</v>
      </c>
      <c r="ATZ108" s="699">
        <f t="shared" si="309"/>
        <v>0</v>
      </c>
      <c r="AUA108" s="699">
        <f t="shared" si="309"/>
        <v>0</v>
      </c>
      <c r="AUB108" s="699">
        <f t="shared" si="309"/>
        <v>0</v>
      </c>
      <c r="AUC108" s="699">
        <f t="shared" si="309"/>
        <v>0</v>
      </c>
      <c r="AUD108" s="699">
        <f t="shared" ref="AUD108:AWO108" si="310">MIN(AUD$15:AUD$91)</f>
        <v>0</v>
      </c>
      <c r="AUE108" s="699">
        <f t="shared" si="310"/>
        <v>0</v>
      </c>
      <c r="AUF108" s="699">
        <f t="shared" si="310"/>
        <v>0</v>
      </c>
      <c r="AUG108" s="699">
        <f t="shared" si="310"/>
        <v>0</v>
      </c>
      <c r="AUH108" s="699">
        <f t="shared" si="310"/>
        <v>0</v>
      </c>
      <c r="AUI108" s="699">
        <f t="shared" si="310"/>
        <v>0</v>
      </c>
      <c r="AUJ108" s="699">
        <f t="shared" si="310"/>
        <v>0</v>
      </c>
      <c r="AUK108" s="699">
        <f t="shared" si="310"/>
        <v>0</v>
      </c>
      <c r="AUL108" s="699">
        <f t="shared" si="310"/>
        <v>1</v>
      </c>
      <c r="AUM108" s="699">
        <f t="shared" si="310"/>
        <v>0</v>
      </c>
      <c r="AUN108" s="699">
        <f t="shared" si="310"/>
        <v>0</v>
      </c>
      <c r="AUO108" s="699">
        <f t="shared" si="310"/>
        <v>0</v>
      </c>
      <c r="AUP108" s="699">
        <f t="shared" si="310"/>
        <v>0</v>
      </c>
      <c r="AUQ108" s="699">
        <f t="shared" si="310"/>
        <v>0</v>
      </c>
      <c r="AUR108" s="699">
        <f t="shared" si="310"/>
        <v>0</v>
      </c>
      <c r="AUS108" s="699">
        <f t="shared" si="310"/>
        <v>0</v>
      </c>
      <c r="AUT108" s="699">
        <f t="shared" si="310"/>
        <v>0</v>
      </c>
      <c r="AUU108" s="699">
        <f t="shared" si="310"/>
        <v>0</v>
      </c>
      <c r="AUV108" s="699">
        <f t="shared" si="310"/>
        <v>0</v>
      </c>
      <c r="AUW108" s="699">
        <f t="shared" si="310"/>
        <v>0</v>
      </c>
      <c r="AUX108" s="699">
        <f t="shared" si="310"/>
        <v>0</v>
      </c>
      <c r="AUY108" s="699">
        <f t="shared" si="310"/>
        <v>0</v>
      </c>
      <c r="AUZ108" s="699">
        <f t="shared" si="310"/>
        <v>17</v>
      </c>
      <c r="AVA108" s="699">
        <f t="shared" si="310"/>
        <v>1</v>
      </c>
      <c r="AVB108" s="699">
        <f t="shared" si="310"/>
        <v>1</v>
      </c>
      <c r="AVC108" s="699">
        <f t="shared" si="310"/>
        <v>0</v>
      </c>
      <c r="AVD108" s="699">
        <f t="shared" si="310"/>
        <v>0</v>
      </c>
      <c r="AVE108" s="699">
        <f t="shared" si="310"/>
        <v>1</v>
      </c>
      <c r="AVF108" s="699">
        <f t="shared" si="310"/>
        <v>0</v>
      </c>
      <c r="AVG108" s="699">
        <f t="shared" si="310"/>
        <v>1</v>
      </c>
      <c r="AVH108" s="699">
        <f t="shared" si="310"/>
        <v>0</v>
      </c>
      <c r="AVI108" s="699">
        <f t="shared" si="310"/>
        <v>0</v>
      </c>
      <c r="AVJ108" s="699">
        <f t="shared" si="310"/>
        <v>0</v>
      </c>
      <c r="AVK108" s="699">
        <f t="shared" si="310"/>
        <v>0</v>
      </c>
      <c r="AVL108" s="982">
        <f t="shared" si="310"/>
        <v>0</v>
      </c>
      <c r="AVM108" s="699">
        <f t="shared" si="310"/>
        <v>1</v>
      </c>
      <c r="AVN108" s="699">
        <f t="shared" si="310"/>
        <v>0</v>
      </c>
      <c r="AVO108" s="699">
        <f t="shared" si="310"/>
        <v>0</v>
      </c>
      <c r="AVP108" s="699">
        <f t="shared" si="310"/>
        <v>1</v>
      </c>
      <c r="AVQ108" s="699">
        <f t="shared" si="310"/>
        <v>0</v>
      </c>
      <c r="AVR108" s="699">
        <f t="shared" si="310"/>
        <v>0</v>
      </c>
      <c r="AVS108" s="699">
        <f t="shared" si="310"/>
        <v>1</v>
      </c>
      <c r="AVT108" s="699">
        <f t="shared" si="310"/>
        <v>0</v>
      </c>
      <c r="AVU108" s="699">
        <f t="shared" si="310"/>
        <v>0</v>
      </c>
      <c r="AVV108" s="699">
        <f t="shared" si="310"/>
        <v>1</v>
      </c>
      <c r="AVW108" s="699">
        <f t="shared" si="310"/>
        <v>0</v>
      </c>
      <c r="AVX108" s="699">
        <f t="shared" si="310"/>
        <v>0</v>
      </c>
      <c r="AVY108" s="1188">
        <f t="shared" si="310"/>
        <v>0</v>
      </c>
      <c r="AVZ108" s="982">
        <f t="shared" si="310"/>
        <v>0</v>
      </c>
      <c r="AWA108" s="699">
        <f t="shared" si="310"/>
        <v>1</v>
      </c>
      <c r="AWB108" s="699">
        <f t="shared" si="310"/>
        <v>0</v>
      </c>
      <c r="AWC108" s="699">
        <f t="shared" si="310"/>
        <v>0</v>
      </c>
      <c r="AWD108" s="699">
        <f t="shared" si="310"/>
        <v>1</v>
      </c>
      <c r="AWE108" s="699">
        <f t="shared" si="310"/>
        <v>0</v>
      </c>
      <c r="AWF108" s="699">
        <f t="shared" si="310"/>
        <v>0</v>
      </c>
      <c r="AWG108" s="699">
        <f t="shared" si="310"/>
        <v>1</v>
      </c>
      <c r="AWH108" s="699">
        <f t="shared" si="310"/>
        <v>0</v>
      </c>
      <c r="AWI108" s="982">
        <f t="shared" si="310"/>
        <v>30</v>
      </c>
      <c r="AWJ108" s="699">
        <f t="shared" si="310"/>
        <v>29</v>
      </c>
      <c r="AWK108" s="699">
        <f t="shared" si="310"/>
        <v>10</v>
      </c>
      <c r="AWL108" s="699">
        <f t="shared" si="310"/>
        <v>20</v>
      </c>
      <c r="AWM108" s="699">
        <f t="shared" si="310"/>
        <v>36</v>
      </c>
      <c r="AWN108" s="699">
        <f t="shared" si="310"/>
        <v>21</v>
      </c>
      <c r="AWO108" s="699">
        <f t="shared" si="310"/>
        <v>8</v>
      </c>
      <c r="AWP108" s="699">
        <f t="shared" ref="AWP108:AXI108" si="311">MIN(AWP$15:AWP$91)</f>
        <v>0</v>
      </c>
      <c r="AWQ108" s="699">
        <f t="shared" si="311"/>
        <v>12</v>
      </c>
      <c r="AWR108" s="699">
        <f t="shared" si="311"/>
        <v>0</v>
      </c>
      <c r="AWS108" s="982">
        <f t="shared" si="311"/>
        <v>4.5999999999999999E-2</v>
      </c>
      <c r="AWT108" s="699">
        <f t="shared" si="311"/>
        <v>1</v>
      </c>
      <c r="AWU108" s="699">
        <f t="shared" si="311"/>
        <v>2.7E-2</v>
      </c>
      <c r="AWV108" s="699">
        <f t="shared" si="311"/>
        <v>1</v>
      </c>
      <c r="AWW108" s="699">
        <f t="shared" si="311"/>
        <v>1E-3</v>
      </c>
      <c r="AWX108" s="699">
        <f t="shared" si="311"/>
        <v>1</v>
      </c>
      <c r="AWY108" s="699">
        <f t="shared" si="311"/>
        <v>7.0000000000000001E-3</v>
      </c>
      <c r="AWZ108" s="699">
        <f t="shared" si="311"/>
        <v>1</v>
      </c>
      <c r="AXA108" s="699">
        <f t="shared" si="311"/>
        <v>0</v>
      </c>
      <c r="AXB108" s="699">
        <f t="shared" si="311"/>
        <v>7.5999999999999998E-2</v>
      </c>
      <c r="AXC108" s="699">
        <f t="shared" si="311"/>
        <v>7.0000000000000001E-3</v>
      </c>
      <c r="AXD108" s="699">
        <f t="shared" si="311"/>
        <v>1</v>
      </c>
      <c r="AXE108" s="699">
        <f t="shared" si="311"/>
        <v>0</v>
      </c>
      <c r="AXF108" s="699">
        <f t="shared" si="311"/>
        <v>1</v>
      </c>
      <c r="AXG108" s="699">
        <f t="shared" si="311"/>
        <v>1E-3</v>
      </c>
      <c r="AXH108" s="699">
        <f t="shared" si="311"/>
        <v>1</v>
      </c>
      <c r="AXI108" s="699">
        <f t="shared" si="311"/>
        <v>0</v>
      </c>
      <c r="AXK108" s="4179">
        <f t="shared" ref="AXK108:AXP108" si="312">MIN(AXK$15:AXK$91)</f>
        <v>86.004514672686227</v>
      </c>
      <c r="AXL108" s="4179">
        <f t="shared" si="312"/>
        <v>6</v>
      </c>
      <c r="AXM108" s="4179">
        <f t="shared" si="312"/>
        <v>1</v>
      </c>
      <c r="AXN108" s="4179">
        <f t="shared" si="312"/>
        <v>27.027027027027028</v>
      </c>
      <c r="AXO108" s="4179">
        <f t="shared" si="312"/>
        <v>8</v>
      </c>
      <c r="AXP108" s="4179">
        <f t="shared" si="312"/>
        <v>1</v>
      </c>
      <c r="AXQ108" s="4180">
        <v>144</v>
      </c>
      <c r="AXR108" s="4180">
        <v>140</v>
      </c>
      <c r="AXS108" s="3029"/>
      <c r="AXT108" s="4180"/>
      <c r="AXU108" s="4180">
        <v>31</v>
      </c>
      <c r="AXV108" s="4180">
        <v>25</v>
      </c>
      <c r="AXW108" s="3029"/>
      <c r="AXX108" s="4180"/>
      <c r="AXY108" s="4180">
        <v>11.603620329542817</v>
      </c>
      <c r="AXZ108" s="4180">
        <v>11.067467652495379</v>
      </c>
      <c r="AYA108" s="3029"/>
      <c r="AYB108" s="4180"/>
      <c r="AYC108" s="4181">
        <v>84</v>
      </c>
      <c r="AYD108" s="4180">
        <v>82</v>
      </c>
      <c r="AYE108" s="3029"/>
      <c r="AYF108" s="4180"/>
      <c r="AYG108" s="4180">
        <v>0</v>
      </c>
      <c r="AYH108" s="4180">
        <v>0</v>
      </c>
      <c r="AYI108" s="3029"/>
      <c r="AYJ108" s="4180"/>
      <c r="AYK108" s="4180">
        <v>660</v>
      </c>
      <c r="AYL108" s="4180">
        <v>598</v>
      </c>
      <c r="AYM108" s="3029"/>
      <c r="AYN108" s="4180"/>
      <c r="AYO108" s="4180">
        <v>5980008</v>
      </c>
      <c r="AYP108" s="4180">
        <v>5001791</v>
      </c>
      <c r="AYQ108" s="3029"/>
      <c r="AYR108" s="4180"/>
      <c r="AYS108" s="4180">
        <v>330008</v>
      </c>
      <c r="AYT108" s="4180">
        <v>1586172</v>
      </c>
      <c r="AYU108" s="3029"/>
      <c r="AYV108" s="4180"/>
      <c r="AYW108" s="4180">
        <v>0</v>
      </c>
      <c r="AYX108" s="4180">
        <v>112160</v>
      </c>
      <c r="AYY108" s="3029"/>
      <c r="AYZ108" s="4180"/>
      <c r="AZA108" s="4180">
        <v>0</v>
      </c>
      <c r="AZB108" s="4180">
        <v>0</v>
      </c>
      <c r="AZC108" s="3029"/>
      <c r="AZD108" s="4180"/>
      <c r="AZE108" s="4180">
        <v>0</v>
      </c>
      <c r="AZF108" s="4180">
        <v>0</v>
      </c>
      <c r="AZG108" s="3029"/>
      <c r="AZH108" s="4180"/>
      <c r="AZI108" s="4180">
        <v>0</v>
      </c>
      <c r="AZJ108" s="4180">
        <v>0</v>
      </c>
      <c r="AZK108" s="3029"/>
      <c r="AZL108" s="4180"/>
      <c r="AZM108" s="4180">
        <v>0</v>
      </c>
      <c r="AZN108" s="4180">
        <v>0</v>
      </c>
      <c r="AZO108" s="3029"/>
      <c r="AZP108" s="4180"/>
      <c r="AZQ108" s="4180">
        <v>0</v>
      </c>
      <c r="AZR108" s="4180">
        <v>0</v>
      </c>
      <c r="AZS108" s="3029"/>
      <c r="AZT108" s="4180"/>
      <c r="AZU108" s="4180">
        <v>0</v>
      </c>
      <c r="AZV108" s="4180">
        <v>0</v>
      </c>
      <c r="AZW108" s="3029"/>
      <c r="AZX108" s="4180"/>
      <c r="AZY108" s="4181">
        <v>23094000</v>
      </c>
      <c r="AZZ108" s="4180">
        <v>21056904</v>
      </c>
      <c r="BAA108" s="3029"/>
      <c r="BAB108" s="4180"/>
      <c r="BAC108" s="4180">
        <v>0</v>
      </c>
      <c r="BAD108" s="4180">
        <v>0</v>
      </c>
      <c r="BAE108" s="3029"/>
      <c r="BAF108" s="4180"/>
      <c r="BAG108" s="4180">
        <v>20332000</v>
      </c>
      <c r="BAH108" s="4180">
        <v>17095998</v>
      </c>
      <c r="BAI108" s="3029"/>
      <c r="BAJ108" s="4180"/>
      <c r="BAK108" s="4181">
        <v>3112000</v>
      </c>
      <c r="BAL108" s="4180">
        <v>3332502</v>
      </c>
      <c r="BAM108" s="3029"/>
      <c r="BAN108" s="4180"/>
      <c r="BAO108" s="4180">
        <v>0</v>
      </c>
      <c r="BAP108" s="4180">
        <v>0</v>
      </c>
      <c r="BAQ108" s="3029"/>
      <c r="BAR108" s="4180"/>
      <c r="BAS108" s="4180">
        <v>6411000</v>
      </c>
      <c r="BAT108" s="4180">
        <v>6508188</v>
      </c>
      <c r="BAU108" s="3029"/>
      <c r="BAV108" s="4180"/>
      <c r="BAW108" s="4182">
        <v>0</v>
      </c>
      <c r="BAX108" s="4182">
        <v>0</v>
      </c>
      <c r="BAY108" s="4176"/>
      <c r="BAZ108" s="4182"/>
      <c r="BBA108" s="4180">
        <v>0</v>
      </c>
      <c r="BBB108" s="4180">
        <v>0</v>
      </c>
      <c r="BBC108" s="3029"/>
      <c r="BBD108" s="4180"/>
      <c r="BBE108" s="4181">
        <v>0</v>
      </c>
      <c r="BBF108" s="4180">
        <v>0</v>
      </c>
      <c r="BBG108" s="3029"/>
      <c r="BBH108" s="4180"/>
      <c r="BBI108" s="4180">
        <v>0</v>
      </c>
      <c r="BBJ108" s="4180">
        <v>0</v>
      </c>
      <c r="BBK108" s="3029"/>
      <c r="BBL108" s="4180"/>
      <c r="BBM108" s="4180">
        <v>0</v>
      </c>
      <c r="BBN108" s="4180">
        <v>0</v>
      </c>
      <c r="BBO108" s="3029"/>
      <c r="BBP108" s="4180"/>
      <c r="BBQ108" s="4181">
        <v>2740000</v>
      </c>
      <c r="BBR108" s="4180">
        <v>2005838</v>
      </c>
      <c r="BBS108" s="3029"/>
      <c r="BBT108" s="4180"/>
      <c r="BBU108" s="4180">
        <v>0</v>
      </c>
      <c r="BBV108" s="4180">
        <v>0</v>
      </c>
      <c r="BBW108" s="3029"/>
      <c r="BBX108" s="4180"/>
      <c r="BBY108" s="4180">
        <v>1090000</v>
      </c>
      <c r="BBZ108" s="4180">
        <v>372994</v>
      </c>
      <c r="BCA108" s="3029"/>
      <c r="BCB108" s="4180"/>
      <c r="BCC108" s="4180">
        <v>0</v>
      </c>
      <c r="BCD108" s="4180">
        <v>0</v>
      </c>
      <c r="BCE108" s="3029"/>
      <c r="BCF108" s="4180"/>
      <c r="BCG108" s="4180">
        <v>0</v>
      </c>
      <c r="BCH108" s="4180">
        <v>101223</v>
      </c>
      <c r="BCI108" s="3029"/>
      <c r="BCJ108" s="4180"/>
      <c r="BCK108" s="4180">
        <v>1453000</v>
      </c>
      <c r="BCL108" s="4180">
        <v>984078</v>
      </c>
      <c r="BCM108" s="3029"/>
      <c r="BCN108" s="4180"/>
      <c r="BCO108" s="4180">
        <v>0</v>
      </c>
      <c r="BCP108" s="4180">
        <v>0</v>
      </c>
      <c r="BCQ108" s="3029"/>
      <c r="BCR108" s="4180"/>
      <c r="BCS108" s="4180">
        <v>0</v>
      </c>
      <c r="BCT108" s="4180">
        <v>0</v>
      </c>
      <c r="BCU108" s="3029"/>
      <c r="BCV108" s="4180"/>
      <c r="BCW108" s="4180">
        <v>0</v>
      </c>
      <c r="BCX108" s="4180">
        <v>63828</v>
      </c>
      <c r="BCY108" s="3029"/>
      <c r="BCZ108" s="4180"/>
      <c r="BDA108" s="4180">
        <v>0</v>
      </c>
      <c r="BDB108" s="4180">
        <v>0</v>
      </c>
      <c r="BDC108" s="3029"/>
      <c r="BDD108" s="4180"/>
      <c r="BDE108" s="4180">
        <v>0</v>
      </c>
      <c r="BDF108" s="4180">
        <v>0</v>
      </c>
      <c r="BDG108" s="3029"/>
      <c r="BDH108" s="4180"/>
      <c r="BDI108" s="4180">
        <v>0</v>
      </c>
      <c r="BDJ108" s="4180">
        <v>0</v>
      </c>
      <c r="BDK108" s="3029"/>
      <c r="BDL108" s="4180"/>
      <c r="BDM108" s="4180">
        <v>951000</v>
      </c>
      <c r="BDN108" s="4180">
        <v>893493</v>
      </c>
      <c r="BDO108" s="3029"/>
      <c r="BDP108" s="4180"/>
      <c r="BDQ108" s="4180">
        <v>0</v>
      </c>
      <c r="BDR108" s="4180">
        <v>0</v>
      </c>
      <c r="BDS108" s="3029"/>
      <c r="BDT108" s="4180"/>
      <c r="BDU108" s="4180">
        <v>0</v>
      </c>
      <c r="BDV108" s="4180">
        <v>0</v>
      </c>
      <c r="BDW108" s="3029"/>
      <c r="BDX108" s="4180"/>
      <c r="BDY108" s="4180">
        <v>0</v>
      </c>
      <c r="BDZ108" s="4180">
        <v>0</v>
      </c>
      <c r="BEA108" s="3029"/>
      <c r="BEB108" s="4180"/>
      <c r="BEC108" s="4180">
        <v>0</v>
      </c>
      <c r="BED108" s="4180">
        <v>0</v>
      </c>
      <c r="BEE108" s="3029"/>
      <c r="BEF108" s="4180"/>
      <c r="BEG108" s="4180">
        <v>0</v>
      </c>
      <c r="BEH108" s="4180">
        <v>0</v>
      </c>
      <c r="BEI108" s="3029"/>
      <c r="BEJ108" s="4180"/>
      <c r="BEK108" s="4180">
        <v>0</v>
      </c>
      <c r="BEL108" s="4180">
        <v>0</v>
      </c>
      <c r="BEM108" s="3029"/>
      <c r="BEN108" s="4180"/>
      <c r="BEO108" s="4180">
        <v>0</v>
      </c>
      <c r="BEP108" s="4180">
        <v>0</v>
      </c>
      <c r="BEQ108" s="3029"/>
      <c r="BER108" s="4180"/>
      <c r="BES108" s="4180">
        <v>2712000</v>
      </c>
      <c r="BET108" s="4180">
        <v>2318220</v>
      </c>
      <c r="BEU108" s="3029"/>
      <c r="BEV108" s="4180"/>
      <c r="BEW108" s="4181">
        <v>149</v>
      </c>
      <c r="BEX108" s="4180">
        <v>151</v>
      </c>
      <c r="BEY108" s="3029"/>
      <c r="BEZ108" s="4180"/>
      <c r="BFA108" s="4180">
        <v>33</v>
      </c>
      <c r="BFB108" s="4180">
        <v>25</v>
      </c>
      <c r="BFC108" s="3029"/>
      <c r="BFD108" s="4180"/>
      <c r="BFE108" s="4180">
        <v>11.674663011194882</v>
      </c>
      <c r="BFF108" s="4180">
        <v>11.161319475824673</v>
      </c>
      <c r="BFG108" s="3029"/>
      <c r="BFH108" s="4180"/>
      <c r="BFI108" s="2643">
        <f t="shared" ref="BFI108:BHO108" si="313">MIN(BFI$15:BFI$91)</f>
        <v>0</v>
      </c>
      <c r="BFJ108" s="2643">
        <f t="shared" si="313"/>
        <v>0</v>
      </c>
      <c r="BFK108" s="2643">
        <f t="shared" si="313"/>
        <v>0</v>
      </c>
      <c r="BFL108" s="2643">
        <f t="shared" si="313"/>
        <v>0</v>
      </c>
      <c r="BFM108" s="4177">
        <f t="shared" si="313"/>
        <v>0</v>
      </c>
      <c r="BFN108" s="4177">
        <f t="shared" si="313"/>
        <v>0</v>
      </c>
      <c r="BFO108" s="4177">
        <f t="shared" si="313"/>
        <v>0</v>
      </c>
      <c r="BFP108" s="4177">
        <f t="shared" si="313"/>
        <v>0</v>
      </c>
      <c r="BFQ108" s="4177">
        <f t="shared" si="313"/>
        <v>0</v>
      </c>
      <c r="BFR108" s="4177">
        <f t="shared" si="313"/>
        <v>1</v>
      </c>
      <c r="BFS108" s="984">
        <f t="shared" si="313"/>
        <v>0</v>
      </c>
      <c r="BFT108" s="985">
        <f t="shared" si="313"/>
        <v>0</v>
      </c>
      <c r="BFU108" s="985">
        <f t="shared" si="313"/>
        <v>0</v>
      </c>
      <c r="BFV108" s="985">
        <f t="shared" si="313"/>
        <v>0</v>
      </c>
      <c r="BFW108" s="985">
        <f t="shared" si="313"/>
        <v>0</v>
      </c>
      <c r="BFX108" s="985">
        <f t="shared" si="313"/>
        <v>0</v>
      </c>
      <c r="BFY108" s="985">
        <f t="shared" si="313"/>
        <v>0</v>
      </c>
      <c r="BFZ108" s="985">
        <f t="shared" si="313"/>
        <v>0</v>
      </c>
      <c r="BGA108" s="985">
        <f t="shared" si="313"/>
        <v>0</v>
      </c>
      <c r="BGB108" s="985">
        <f t="shared" si="313"/>
        <v>1</v>
      </c>
      <c r="BGC108" s="985">
        <f t="shared" si="313"/>
        <v>0</v>
      </c>
      <c r="BGD108" s="985">
        <f t="shared" si="313"/>
        <v>0</v>
      </c>
      <c r="BGE108" s="985">
        <f t="shared" si="313"/>
        <v>0</v>
      </c>
      <c r="BGF108" s="985">
        <f t="shared" si="313"/>
        <v>0</v>
      </c>
      <c r="BGG108" s="985">
        <f t="shared" si="313"/>
        <v>0</v>
      </c>
      <c r="BGH108" s="985">
        <f t="shared" si="313"/>
        <v>0</v>
      </c>
      <c r="BGI108" s="985">
        <f t="shared" si="313"/>
        <v>0</v>
      </c>
      <c r="BGJ108" s="985">
        <f t="shared" si="313"/>
        <v>0</v>
      </c>
      <c r="BGK108" s="985">
        <f t="shared" si="313"/>
        <v>0</v>
      </c>
      <c r="BGL108" s="985">
        <f t="shared" si="313"/>
        <v>1</v>
      </c>
      <c r="BGM108" s="985">
        <f t="shared" si="313"/>
        <v>0</v>
      </c>
      <c r="BGN108" s="985">
        <f t="shared" si="313"/>
        <v>0</v>
      </c>
      <c r="BGO108" s="985">
        <f t="shared" si="313"/>
        <v>0</v>
      </c>
      <c r="BGP108" s="985">
        <f t="shared" si="313"/>
        <v>0</v>
      </c>
      <c r="BGQ108" s="985">
        <f t="shared" si="313"/>
        <v>0</v>
      </c>
      <c r="BGR108" s="985">
        <f t="shared" si="313"/>
        <v>5</v>
      </c>
      <c r="BGS108" s="985">
        <f t="shared" si="313"/>
        <v>5</v>
      </c>
      <c r="BGT108" s="985">
        <f t="shared" si="313"/>
        <v>0</v>
      </c>
      <c r="BGU108" s="985">
        <f t="shared" si="313"/>
        <v>15</v>
      </c>
      <c r="BGV108" s="985">
        <f t="shared" si="313"/>
        <v>1</v>
      </c>
      <c r="BGW108" s="985">
        <f t="shared" si="313"/>
        <v>0</v>
      </c>
      <c r="BGX108" s="985">
        <f t="shared" si="313"/>
        <v>0</v>
      </c>
      <c r="BGY108" s="985">
        <f t="shared" si="313"/>
        <v>0</v>
      </c>
      <c r="BGZ108" s="985">
        <f t="shared" si="313"/>
        <v>0</v>
      </c>
      <c r="BHA108" s="985">
        <f t="shared" si="313"/>
        <v>0</v>
      </c>
      <c r="BHB108" s="985">
        <f t="shared" si="313"/>
        <v>0</v>
      </c>
      <c r="BHC108" s="985">
        <f t="shared" si="313"/>
        <v>0</v>
      </c>
      <c r="BHD108" s="985">
        <f t="shared" si="313"/>
        <v>0</v>
      </c>
      <c r="BHE108" s="985">
        <f t="shared" si="313"/>
        <v>0</v>
      </c>
      <c r="BHF108" s="985">
        <f t="shared" si="313"/>
        <v>1</v>
      </c>
      <c r="BHG108" s="985">
        <f t="shared" si="313"/>
        <v>0</v>
      </c>
      <c r="BHH108" s="985">
        <f t="shared" si="313"/>
        <v>0</v>
      </c>
      <c r="BHI108" s="985">
        <f t="shared" si="313"/>
        <v>0</v>
      </c>
      <c r="BHJ108" s="985">
        <f t="shared" si="313"/>
        <v>0</v>
      </c>
      <c r="BHK108" s="985">
        <f t="shared" si="313"/>
        <v>5</v>
      </c>
      <c r="BHL108" s="985">
        <f t="shared" si="313"/>
        <v>5</v>
      </c>
      <c r="BHM108" s="985">
        <f t="shared" si="313"/>
        <v>5</v>
      </c>
      <c r="BHN108" s="985">
        <f t="shared" si="313"/>
        <v>0</v>
      </c>
      <c r="BHO108" s="985">
        <f t="shared" si="313"/>
        <v>15</v>
      </c>
      <c r="BHP108" s="985">
        <f>MIN(BHP$15:BHP$91)</f>
        <v>1</v>
      </c>
      <c r="BHQ108" s="985">
        <f t="shared" ref="BHQ108:BIZ108" si="314">MIN(BHQ$15:BHQ$91)</f>
        <v>0</v>
      </c>
      <c r="BHR108" s="985">
        <f t="shared" si="314"/>
        <v>0</v>
      </c>
      <c r="BHS108" s="985">
        <f t="shared" si="314"/>
        <v>0</v>
      </c>
      <c r="BHT108" s="985">
        <f t="shared" si="314"/>
        <v>0</v>
      </c>
      <c r="BHU108" s="985">
        <f t="shared" si="314"/>
        <v>0</v>
      </c>
      <c r="BHV108" s="985">
        <f t="shared" si="314"/>
        <v>0</v>
      </c>
      <c r="BHW108" s="985">
        <f t="shared" si="314"/>
        <v>0</v>
      </c>
      <c r="BHX108" s="985">
        <f t="shared" si="314"/>
        <v>0</v>
      </c>
      <c r="BHY108" s="985">
        <f t="shared" si="314"/>
        <v>0</v>
      </c>
      <c r="BHZ108" s="985">
        <f t="shared" si="314"/>
        <v>1</v>
      </c>
      <c r="BIA108" s="985">
        <f t="shared" si="314"/>
        <v>0</v>
      </c>
      <c r="BIB108" s="985">
        <f t="shared" si="314"/>
        <v>0</v>
      </c>
      <c r="BIC108" s="985">
        <f t="shared" si="314"/>
        <v>0</v>
      </c>
      <c r="BID108" s="985">
        <f t="shared" si="314"/>
        <v>0</v>
      </c>
      <c r="BIE108" s="985">
        <f t="shared" si="314"/>
        <v>0</v>
      </c>
      <c r="BIF108" s="985">
        <f t="shared" si="314"/>
        <v>3</v>
      </c>
      <c r="BIG108" s="985">
        <f t="shared" si="314"/>
        <v>1</v>
      </c>
      <c r="BIH108" s="985">
        <f t="shared" si="314"/>
        <v>0</v>
      </c>
      <c r="BII108" s="985">
        <f t="shared" si="314"/>
        <v>0</v>
      </c>
      <c r="BIJ108" s="985">
        <f t="shared" si="314"/>
        <v>1</v>
      </c>
      <c r="BIK108" s="985">
        <f t="shared" si="314"/>
        <v>0</v>
      </c>
      <c r="BIL108" s="985">
        <f t="shared" si="314"/>
        <v>0</v>
      </c>
      <c r="BIM108" s="985">
        <f t="shared" si="314"/>
        <v>0</v>
      </c>
      <c r="BIN108" s="985">
        <f t="shared" si="314"/>
        <v>1</v>
      </c>
      <c r="BIO108" s="985">
        <f t="shared" si="314"/>
        <v>0</v>
      </c>
      <c r="BIP108" s="985">
        <f t="shared" si="314"/>
        <v>0</v>
      </c>
      <c r="BIQ108" s="985">
        <f t="shared" si="314"/>
        <v>0</v>
      </c>
      <c r="BIR108" s="985">
        <f t="shared" si="314"/>
        <v>0</v>
      </c>
      <c r="BIS108" s="985">
        <f t="shared" si="314"/>
        <v>0</v>
      </c>
      <c r="BIT108" s="985">
        <f t="shared" si="314"/>
        <v>0</v>
      </c>
      <c r="BIU108" s="985">
        <f t="shared" si="314"/>
        <v>0</v>
      </c>
      <c r="BIV108" s="985">
        <f t="shared" si="314"/>
        <v>0</v>
      </c>
      <c r="BIW108" s="985">
        <f t="shared" si="314"/>
        <v>0</v>
      </c>
      <c r="BIX108" s="985">
        <f t="shared" si="314"/>
        <v>0</v>
      </c>
      <c r="BIY108" s="985">
        <f t="shared" si="314"/>
        <v>0</v>
      </c>
      <c r="BIZ108" s="985">
        <f t="shared" si="314"/>
        <v>1</v>
      </c>
      <c r="BJA108" s="4172">
        <v>0</v>
      </c>
      <c r="BJB108" s="4172">
        <v>0</v>
      </c>
      <c r="BJC108" s="2107">
        <v>0</v>
      </c>
      <c r="BJD108" s="2107">
        <v>0</v>
      </c>
      <c r="BJE108" s="4172">
        <v>1</v>
      </c>
      <c r="BJF108" s="4172">
        <v>0</v>
      </c>
      <c r="BJG108" s="4172">
        <v>0</v>
      </c>
      <c r="BJH108" s="4172">
        <v>1</v>
      </c>
      <c r="BJI108" s="4172">
        <v>0</v>
      </c>
      <c r="BJJ108" s="4172">
        <v>0</v>
      </c>
      <c r="BJK108" s="4172">
        <v>1</v>
      </c>
      <c r="BJL108" s="4172">
        <v>0</v>
      </c>
      <c r="BJM108" s="4172">
        <v>0</v>
      </c>
      <c r="BJN108" s="2107">
        <v>0</v>
      </c>
      <c r="BJO108" s="2107">
        <v>0</v>
      </c>
      <c r="BJP108" s="4172">
        <v>1</v>
      </c>
      <c r="BJQ108" s="4172">
        <v>0</v>
      </c>
      <c r="BJR108" s="4172">
        <v>0</v>
      </c>
      <c r="BJS108" s="2107">
        <v>0</v>
      </c>
      <c r="BJT108" s="2107">
        <v>0</v>
      </c>
      <c r="BJU108" s="4172">
        <v>1</v>
      </c>
      <c r="BJV108" s="985">
        <f t="shared" ref="BJV108:BLA108" si="315">MIN(BJV$15:BJV$91)</f>
        <v>0</v>
      </c>
      <c r="BJW108" s="985">
        <f t="shared" si="315"/>
        <v>1</v>
      </c>
      <c r="BJX108" s="1214">
        <f t="shared" si="315"/>
        <v>0</v>
      </c>
      <c r="BJY108" s="1214">
        <f t="shared" si="315"/>
        <v>0</v>
      </c>
      <c r="BJZ108" s="2643">
        <f t="shared" si="315"/>
        <v>0</v>
      </c>
      <c r="BKA108" s="2643">
        <f t="shared" si="315"/>
        <v>0</v>
      </c>
      <c r="BKB108" s="4177">
        <f t="shared" si="315"/>
        <v>0</v>
      </c>
      <c r="BKC108" s="4177">
        <f t="shared" si="315"/>
        <v>0</v>
      </c>
      <c r="BKD108" s="4177">
        <f t="shared" si="315"/>
        <v>0</v>
      </c>
      <c r="BKE108" s="4177">
        <f t="shared" si="315"/>
        <v>0</v>
      </c>
      <c r="BKF108" s="4177">
        <f t="shared" si="315"/>
        <v>0</v>
      </c>
      <c r="BKG108" s="4177">
        <f t="shared" si="315"/>
        <v>1</v>
      </c>
      <c r="BKH108" s="4178">
        <f t="shared" si="315"/>
        <v>0</v>
      </c>
      <c r="BKI108" s="4177">
        <f t="shared" si="315"/>
        <v>0</v>
      </c>
      <c r="BKJ108" s="4177">
        <f t="shared" si="315"/>
        <v>0</v>
      </c>
      <c r="BKK108" s="4177">
        <f t="shared" si="315"/>
        <v>0</v>
      </c>
      <c r="BKL108" s="4177">
        <f t="shared" si="315"/>
        <v>0</v>
      </c>
      <c r="BKM108" s="4177">
        <f t="shared" si="315"/>
        <v>0</v>
      </c>
      <c r="BKN108" s="4177">
        <f t="shared" si="315"/>
        <v>0</v>
      </c>
      <c r="BKO108" s="4177">
        <f t="shared" si="315"/>
        <v>0</v>
      </c>
      <c r="BKP108" s="4177">
        <f t="shared" si="315"/>
        <v>0</v>
      </c>
      <c r="BKQ108" s="4177">
        <f t="shared" si="315"/>
        <v>1</v>
      </c>
      <c r="BKR108" s="4177">
        <f t="shared" si="315"/>
        <v>0</v>
      </c>
      <c r="BKS108" s="4177">
        <f t="shared" si="315"/>
        <v>0</v>
      </c>
      <c r="BKT108" s="4177">
        <f t="shared" si="315"/>
        <v>0</v>
      </c>
      <c r="BKU108" s="4177">
        <f t="shared" si="315"/>
        <v>0</v>
      </c>
      <c r="BKV108" s="4177">
        <f t="shared" si="315"/>
        <v>0</v>
      </c>
      <c r="BKW108" s="4177">
        <f t="shared" si="315"/>
        <v>0</v>
      </c>
      <c r="BKX108" s="4177">
        <f t="shared" si="315"/>
        <v>0</v>
      </c>
      <c r="BKY108" s="4177">
        <f t="shared" si="315"/>
        <v>0</v>
      </c>
      <c r="BKZ108" s="4177">
        <f t="shared" si="315"/>
        <v>0</v>
      </c>
      <c r="BLA108" s="4177">
        <f t="shared" si="315"/>
        <v>1</v>
      </c>
      <c r="BLB108" s="4172">
        <v>1</v>
      </c>
      <c r="BLC108" s="4172">
        <v>0.16863050947492675</v>
      </c>
      <c r="BLD108" s="4172">
        <v>1</v>
      </c>
      <c r="BLE108" s="4172">
        <v>0</v>
      </c>
      <c r="BLF108" s="4172">
        <v>0</v>
      </c>
      <c r="BLG108" s="4172">
        <v>1</v>
      </c>
      <c r="BLH108" s="4172">
        <v>0</v>
      </c>
      <c r="BLI108" s="4172">
        <v>0</v>
      </c>
      <c r="BLJ108" s="4172">
        <v>1</v>
      </c>
      <c r="BLK108" s="4172">
        <v>0</v>
      </c>
      <c r="BLL108" s="4172">
        <v>0</v>
      </c>
      <c r="BLM108" s="4172">
        <v>1</v>
      </c>
      <c r="BLN108" s="4172">
        <v>0</v>
      </c>
      <c r="BLO108" s="4172">
        <v>0</v>
      </c>
      <c r="BLP108" s="4172">
        <v>1</v>
      </c>
      <c r="BLQ108" s="4172">
        <v>0</v>
      </c>
      <c r="BLR108" s="4172">
        <v>0</v>
      </c>
      <c r="BLS108" s="4172">
        <v>1</v>
      </c>
      <c r="BLT108" s="4172">
        <f t="shared" ref="BLT108:BMH108" si="316">MIN(BLT$15:BLT$91)</f>
        <v>0</v>
      </c>
      <c r="BLU108" s="4172">
        <f t="shared" si="316"/>
        <v>0</v>
      </c>
      <c r="BLV108" s="4172">
        <f t="shared" si="316"/>
        <v>1</v>
      </c>
      <c r="BLW108" s="4172">
        <f t="shared" si="316"/>
        <v>0</v>
      </c>
      <c r="BLX108" s="4172">
        <f t="shared" si="316"/>
        <v>0</v>
      </c>
      <c r="BLY108" s="4172">
        <f t="shared" si="316"/>
        <v>1</v>
      </c>
      <c r="BLZ108" s="4172">
        <f t="shared" si="316"/>
        <v>0</v>
      </c>
      <c r="BMA108" s="4172">
        <f t="shared" si="316"/>
        <v>0</v>
      </c>
      <c r="BMB108" s="4172">
        <f t="shared" si="316"/>
        <v>1</v>
      </c>
      <c r="BMC108" s="4172">
        <f t="shared" si="316"/>
        <v>0</v>
      </c>
      <c r="BMD108" s="4172">
        <f t="shared" si="316"/>
        <v>0</v>
      </c>
      <c r="BME108" s="4172">
        <f t="shared" si="316"/>
        <v>1</v>
      </c>
      <c r="BMF108" s="4172">
        <f t="shared" si="316"/>
        <v>0</v>
      </c>
      <c r="BMG108" s="4172">
        <f t="shared" si="316"/>
        <v>0</v>
      </c>
      <c r="BMH108" s="4172">
        <f t="shared" si="316"/>
        <v>1</v>
      </c>
      <c r="BMI108" s="4172">
        <f t="shared" ref="BMI108:BNU108" si="317">MIN(BMI$15:BMI$91)</f>
        <v>0</v>
      </c>
      <c r="BMJ108" s="4172">
        <f t="shared" si="317"/>
        <v>0</v>
      </c>
      <c r="BMK108" s="4172">
        <f t="shared" si="317"/>
        <v>1</v>
      </c>
      <c r="BML108" s="4172">
        <f t="shared" si="317"/>
        <v>0</v>
      </c>
      <c r="BMM108" s="4172">
        <f t="shared" si="317"/>
        <v>0</v>
      </c>
      <c r="BMN108" s="4172">
        <f t="shared" si="317"/>
        <v>1</v>
      </c>
      <c r="BMO108" s="4172">
        <f t="shared" si="317"/>
        <v>0</v>
      </c>
      <c r="BMP108" s="4172">
        <f t="shared" si="317"/>
        <v>0</v>
      </c>
      <c r="BMQ108" s="4172">
        <f t="shared" si="317"/>
        <v>1</v>
      </c>
      <c r="BMR108" s="4172">
        <f t="shared" si="317"/>
        <v>0</v>
      </c>
      <c r="BMS108" s="4172">
        <f t="shared" si="317"/>
        <v>0</v>
      </c>
      <c r="BMT108" s="4172">
        <f t="shared" si="317"/>
        <v>1</v>
      </c>
      <c r="BMU108" s="4172">
        <f t="shared" si="317"/>
        <v>0</v>
      </c>
      <c r="BMV108" s="4172">
        <f t="shared" si="317"/>
        <v>0</v>
      </c>
      <c r="BMW108" s="4172">
        <f t="shared" si="317"/>
        <v>1</v>
      </c>
      <c r="BMX108" s="4172">
        <f t="shared" si="317"/>
        <v>0</v>
      </c>
      <c r="BMY108" s="4172">
        <f t="shared" si="317"/>
        <v>0</v>
      </c>
      <c r="BMZ108" s="4172">
        <f t="shared" si="317"/>
        <v>1</v>
      </c>
      <c r="BNA108" s="4172">
        <f t="shared" si="317"/>
        <v>0</v>
      </c>
      <c r="BNB108" s="4172">
        <f t="shared" si="317"/>
        <v>0</v>
      </c>
      <c r="BNC108" s="4172">
        <f t="shared" si="317"/>
        <v>1</v>
      </c>
      <c r="BND108" s="4172">
        <f t="shared" si="317"/>
        <v>0</v>
      </c>
      <c r="BNE108" s="4172">
        <f t="shared" si="317"/>
        <v>0</v>
      </c>
      <c r="BNF108" s="4172">
        <f t="shared" si="317"/>
        <v>1</v>
      </c>
      <c r="BNG108" s="4172">
        <f t="shared" si="317"/>
        <v>0</v>
      </c>
      <c r="BNH108" s="4172">
        <f t="shared" si="317"/>
        <v>0</v>
      </c>
      <c r="BNI108" s="4172">
        <f t="shared" si="317"/>
        <v>1</v>
      </c>
      <c r="BNJ108" s="4172">
        <f t="shared" si="317"/>
        <v>0</v>
      </c>
      <c r="BNK108" s="4172">
        <f t="shared" si="317"/>
        <v>0</v>
      </c>
      <c r="BNL108" s="4172">
        <f t="shared" si="317"/>
        <v>1</v>
      </c>
      <c r="BNM108" s="4172">
        <f t="shared" si="317"/>
        <v>0</v>
      </c>
      <c r="BNN108" s="4172">
        <f t="shared" si="317"/>
        <v>0</v>
      </c>
      <c r="BNO108" s="4172">
        <f t="shared" si="317"/>
        <v>1</v>
      </c>
      <c r="BNQ108" s="4172">
        <f t="shared" si="317"/>
        <v>2</v>
      </c>
      <c r="BNR108" s="4172">
        <f t="shared" si="317"/>
        <v>0</v>
      </c>
      <c r="BNS108" s="4172">
        <f t="shared" si="317"/>
        <v>146</v>
      </c>
      <c r="BNT108" s="4172">
        <f t="shared" si="317"/>
        <v>3.4229828850855744</v>
      </c>
      <c r="BNU108" s="4172">
        <f t="shared" si="317"/>
        <v>0</v>
      </c>
      <c r="BNV108" s="4172">
        <f>MIN(BNV$15:BNV$91)</f>
        <v>1</v>
      </c>
      <c r="BNW108" s="4172">
        <f>MIN(BNW$15:BNW$91)</f>
        <v>1</v>
      </c>
    </row>
    <row r="109" spans="1:1739" ht="13" x14ac:dyDescent="0.2">
      <c r="F109" s="4161" t="s">
        <v>1928</v>
      </c>
      <c r="G109" s="985"/>
      <c r="H109" s="988">
        <f>_xlfn.STDEV.P(H$15:H$91)</f>
        <v>223.24890942802571</v>
      </c>
      <c r="I109" s="4183">
        <f t="shared" ref="I109:CH109" si="318">_xlfn.STDEV.P(I$15:I$91)</f>
        <v>0.2528695826021064</v>
      </c>
      <c r="J109" s="2773"/>
      <c r="K109" s="988">
        <f t="shared" si="318"/>
        <v>238.24510765307946</v>
      </c>
      <c r="L109" s="985">
        <f t="shared" si="318"/>
        <v>0.24827521060110239</v>
      </c>
      <c r="M109" s="4162">
        <f t="shared" si="318"/>
        <v>22.134709244712269</v>
      </c>
      <c r="N109" s="985">
        <f t="shared" si="318"/>
        <v>0.29609728860251355</v>
      </c>
      <c r="O109" s="988">
        <f t="shared" si="318"/>
        <v>228.92294251792296</v>
      </c>
      <c r="P109" s="712">
        <f t="shared" si="318"/>
        <v>0.23217793759097205</v>
      </c>
      <c r="Q109" s="4162">
        <f t="shared" si="318"/>
        <v>21.91054198845146</v>
      </c>
      <c r="R109" s="985">
        <f t="shared" si="318"/>
        <v>0.25042483720514314</v>
      </c>
      <c r="S109" s="988">
        <f t="shared" si="318"/>
        <v>1343.6262373432501</v>
      </c>
      <c r="T109" s="1594">
        <f t="shared" si="318"/>
        <v>0.31105086331374171</v>
      </c>
      <c r="U109" s="985"/>
      <c r="V109" s="988">
        <f t="shared" si="318"/>
        <v>1273.4918412479446</v>
      </c>
      <c r="W109" s="985">
        <f t="shared" si="318"/>
        <v>0.19568752563975639</v>
      </c>
      <c r="X109" s="4162">
        <f>_xlfn.STDEV.P(X$15:X$91)</f>
        <v>21.858612817204591</v>
      </c>
      <c r="Y109" s="985">
        <f t="shared" si="318"/>
        <v>0.37659435624870191</v>
      </c>
      <c r="Z109" s="988">
        <f t="shared" si="318"/>
        <v>1039.7793670114552</v>
      </c>
      <c r="AA109" s="985">
        <f t="shared" si="318"/>
        <v>0.19850627411524233</v>
      </c>
      <c r="AB109" s="4162">
        <f>_xlfn.STDEV.P(AB$15:AB$91)</f>
        <v>22.595566427863361</v>
      </c>
      <c r="AC109" s="985">
        <f t="shared" si="318"/>
        <v>0.23964936647756102</v>
      </c>
      <c r="AD109" s="988">
        <f t="shared" si="318"/>
        <v>630.63271763940452</v>
      </c>
      <c r="AE109" s="985">
        <f t="shared" si="318"/>
        <v>0.2267775048555469</v>
      </c>
      <c r="AF109" s="988">
        <f t="shared" si="318"/>
        <v>412.96703619086412</v>
      </c>
      <c r="AG109" s="985">
        <f t="shared" si="318"/>
        <v>0.50708499885669156</v>
      </c>
      <c r="AH109" s="985">
        <f t="shared" si="318"/>
        <v>22.429394851743453</v>
      </c>
      <c r="AI109" s="985">
        <f t="shared" si="318"/>
        <v>456.27758651817027</v>
      </c>
      <c r="AJ109" s="985">
        <f t="shared" si="318"/>
        <v>0.26299518086206514</v>
      </c>
      <c r="AK109" s="985">
        <f t="shared" si="318"/>
        <v>22.406831897938613</v>
      </c>
      <c r="AL109" s="988">
        <f t="shared" si="318"/>
        <v>176.43522732642452</v>
      </c>
      <c r="AM109" s="985">
        <f t="shared" si="318"/>
        <v>0.40155383094353464</v>
      </c>
      <c r="AN109" s="985">
        <f t="shared" si="318"/>
        <v>22.32982345089831</v>
      </c>
      <c r="AO109" s="4090"/>
      <c r="AP109" s="985">
        <f t="shared" si="318"/>
        <v>1.6606332577254546</v>
      </c>
      <c r="AQ109" s="985">
        <f t="shared" si="318"/>
        <v>22.289709931517027</v>
      </c>
      <c r="AR109" s="985">
        <f t="shared" si="318"/>
        <v>1.9494479846261681</v>
      </c>
      <c r="AS109" s="985">
        <f t="shared" si="318"/>
        <v>22.516461997551144</v>
      </c>
      <c r="AT109" s="985">
        <f t="shared" si="318"/>
        <v>2.0906993522296302</v>
      </c>
      <c r="AU109" s="985">
        <f t="shared" si="318"/>
        <v>2.8645194032691044</v>
      </c>
      <c r="AV109" s="988">
        <f t="shared" si="318"/>
        <v>22.30214633509441</v>
      </c>
      <c r="AW109" s="988"/>
      <c r="AX109" s="988">
        <f t="shared" si="318"/>
        <v>22.386310661719339</v>
      </c>
      <c r="AY109" s="988">
        <f t="shared" si="318"/>
        <v>22.519031137384744</v>
      </c>
      <c r="AZ109" s="988">
        <f t="shared" si="318"/>
        <v>71.652306034258146</v>
      </c>
      <c r="BA109" s="988">
        <f t="shared" si="318"/>
        <v>21.294852360492023</v>
      </c>
      <c r="BB109" s="988">
        <f t="shared" si="318"/>
        <v>96.741130593231844</v>
      </c>
      <c r="BC109" s="2405">
        <f t="shared" si="318"/>
        <v>21.819580969361652</v>
      </c>
      <c r="BD109" s="988">
        <f t="shared" si="318"/>
        <v>234.26912574094325</v>
      </c>
      <c r="BE109" s="985">
        <f t="shared" si="318"/>
        <v>7.8739723828300523</v>
      </c>
      <c r="BF109" s="985">
        <f t="shared" si="318"/>
        <v>22.144993612892009</v>
      </c>
      <c r="BG109" s="988">
        <f t="shared" si="318"/>
        <v>236.1364378299983</v>
      </c>
      <c r="BH109" s="985">
        <f t="shared" si="318"/>
        <v>4.1027336315026615</v>
      </c>
      <c r="BI109" s="985">
        <f t="shared" si="318"/>
        <v>22.098683897196086</v>
      </c>
      <c r="BJ109" s="988">
        <f t="shared" si="318"/>
        <v>227.72944166291103</v>
      </c>
      <c r="BK109" s="985">
        <f t="shared" si="318"/>
        <v>6.3009930747130189</v>
      </c>
      <c r="BL109" s="985">
        <f t="shared" si="318"/>
        <v>21.820748148389399</v>
      </c>
      <c r="BM109" s="985">
        <f t="shared" si="318"/>
        <v>235.27171216729221</v>
      </c>
      <c r="BN109" s="985">
        <f t="shared" si="318"/>
        <v>4.4095577918403324</v>
      </c>
      <c r="BO109" s="985">
        <f t="shared" si="318"/>
        <v>22.181361958871701</v>
      </c>
      <c r="BP109" s="985">
        <f t="shared" si="318"/>
        <v>228.34653266013305</v>
      </c>
      <c r="BQ109" s="985">
        <f t="shared" si="318"/>
        <v>1.1432430776623357</v>
      </c>
      <c r="BR109" s="985">
        <f t="shared" si="318"/>
        <v>24.883706578702398</v>
      </c>
      <c r="BS109" s="3619"/>
      <c r="BT109" s="3822"/>
      <c r="BU109" s="3822"/>
      <c r="BV109" s="988">
        <f t="shared" si="318"/>
        <v>434.5020355420682</v>
      </c>
      <c r="BW109" s="985">
        <f t="shared" si="318"/>
        <v>11.196125691385944</v>
      </c>
      <c r="BX109" s="985">
        <f t="shared" si="318"/>
        <v>22.16437618335409</v>
      </c>
      <c r="BY109" s="988">
        <f t="shared" si="318"/>
        <v>439.99951662832433</v>
      </c>
      <c r="BZ109" s="985">
        <f t="shared" si="318"/>
        <v>7.4855632761430044</v>
      </c>
      <c r="CA109" s="985">
        <f t="shared" si="318"/>
        <v>22.286819213973462</v>
      </c>
      <c r="CB109" s="988">
        <f t="shared" si="318"/>
        <v>407.85003725948337</v>
      </c>
      <c r="CC109" s="985">
        <f t="shared" si="318"/>
        <v>10.392372302993643</v>
      </c>
      <c r="CD109" s="985">
        <f t="shared" si="318"/>
        <v>22.429357253170508</v>
      </c>
      <c r="CE109" s="985">
        <f t="shared" si="318"/>
        <v>439.37801067240366</v>
      </c>
      <c r="CF109" s="985">
        <f t="shared" si="318"/>
        <v>9.4092396079280469</v>
      </c>
      <c r="CG109" s="985">
        <f t="shared" si="318"/>
        <v>22.267126629146265</v>
      </c>
      <c r="CH109" s="985">
        <f t="shared" si="318"/>
        <v>398.78349379065992</v>
      </c>
      <c r="CI109" s="985">
        <f t="shared" ref="CI109" si="319">_xlfn.STDEV.P(CI$15:CI$91)</f>
        <v>11.465378290104017</v>
      </c>
      <c r="CJ109" s="985">
        <f t="shared" ref="CJ109:EC109" si="320">_xlfn.STDEV.P(CJ$15:CJ$91)</f>
        <v>23.629608545212932</v>
      </c>
      <c r="CK109" s="988">
        <f t="shared" si="320"/>
        <v>426.15957433386893</v>
      </c>
      <c r="CL109" s="985">
        <f t="shared" si="320"/>
        <v>13.042021540887557</v>
      </c>
      <c r="CM109" s="985">
        <f t="shared" si="320"/>
        <v>22.088072532944349</v>
      </c>
      <c r="CN109" s="985">
        <f t="shared" si="320"/>
        <v>1.57056754343792</v>
      </c>
      <c r="CO109" s="985">
        <f t="shared" si="320"/>
        <v>22.076967129844125</v>
      </c>
      <c r="CP109" s="985">
        <f t="shared" si="320"/>
        <v>1.2569228099786305</v>
      </c>
      <c r="CQ109" s="985">
        <f t="shared" si="320"/>
        <v>0.79058594895716416</v>
      </c>
      <c r="CR109" s="985">
        <f t="shared" si="320"/>
        <v>0.60868233188053233</v>
      </c>
      <c r="CS109" s="985">
        <f t="shared" si="320"/>
        <v>1.6095840046122059</v>
      </c>
      <c r="CT109" s="985">
        <f t="shared" si="320"/>
        <v>1.5574997153989201</v>
      </c>
      <c r="CU109" s="985">
        <f t="shared" si="320"/>
        <v>2.3296037143717516</v>
      </c>
      <c r="CV109" s="985">
        <f t="shared" si="320"/>
        <v>22.486224489365394</v>
      </c>
      <c r="CW109" s="985">
        <f t="shared" si="320"/>
        <v>1.380892669256893</v>
      </c>
      <c r="CX109" s="985">
        <f t="shared" si="320"/>
        <v>1.1354319000253612</v>
      </c>
      <c r="CY109" s="985">
        <f t="shared" si="320"/>
        <v>1.2343416293251068</v>
      </c>
      <c r="CZ109" s="988">
        <f t="shared" si="320"/>
        <v>576.51316572828898</v>
      </c>
      <c r="DA109" s="985">
        <f t="shared" si="320"/>
        <v>1.9550583354357982</v>
      </c>
      <c r="DB109" s="985">
        <f t="shared" si="320"/>
        <v>21.983411154723889</v>
      </c>
      <c r="DC109" s="988">
        <f t="shared" si="320"/>
        <v>249.83035296430694</v>
      </c>
      <c r="DD109" s="985">
        <f t="shared" si="320"/>
        <v>3.2319896560455281</v>
      </c>
      <c r="DE109" s="985">
        <f t="shared" si="320"/>
        <v>22.116520880730057</v>
      </c>
      <c r="DF109" s="988">
        <f t="shared" si="320"/>
        <v>209.63993660335538</v>
      </c>
      <c r="DG109" s="985">
        <f t="shared" si="320"/>
        <v>2.0700402586514288</v>
      </c>
      <c r="DH109" s="985">
        <f t="shared" si="320"/>
        <v>21.907080749853673</v>
      </c>
      <c r="DI109" s="988">
        <f t="shared" si="320"/>
        <v>126.50102513722607</v>
      </c>
      <c r="DJ109" s="985">
        <f t="shared" si="320"/>
        <v>9.8622989218341353</v>
      </c>
      <c r="DK109" s="985">
        <f t="shared" si="320"/>
        <v>22.458935371921388</v>
      </c>
      <c r="DL109" s="985">
        <f t="shared" si="320"/>
        <v>13.396617587808917</v>
      </c>
      <c r="DM109" s="985">
        <f t="shared" si="320"/>
        <v>22.251426715881042</v>
      </c>
      <c r="DN109" s="988">
        <f t="shared" si="320"/>
        <v>754.94668077149231</v>
      </c>
      <c r="DO109" s="985">
        <f t="shared" si="320"/>
        <v>14.795380260522228</v>
      </c>
      <c r="DP109" s="985">
        <f t="shared" si="320"/>
        <v>22.256580417953394</v>
      </c>
      <c r="DQ109" s="985">
        <f t="shared" si="320"/>
        <v>6.8490544131635085</v>
      </c>
      <c r="DR109" s="985">
        <f t="shared" si="320"/>
        <v>4.3856125651110487</v>
      </c>
      <c r="DS109" s="985">
        <f t="shared" si="320"/>
        <v>18.004506240923217</v>
      </c>
      <c r="DT109" s="985">
        <f t="shared" si="320"/>
        <v>20.826813794709601</v>
      </c>
      <c r="DU109" s="985">
        <f t="shared" si="320"/>
        <v>7.010144849019901</v>
      </c>
      <c r="DV109" s="985">
        <f t="shared" si="320"/>
        <v>4.0384390191740067</v>
      </c>
      <c r="DW109" s="985">
        <f t="shared" si="320"/>
        <v>18.150114957252612</v>
      </c>
      <c r="DX109" s="985">
        <f t="shared" si="320"/>
        <v>22.261664739733963</v>
      </c>
      <c r="DY109" s="985">
        <f t="shared" si="320"/>
        <v>18.801160587462185</v>
      </c>
      <c r="DZ109" s="985">
        <f t="shared" si="320"/>
        <v>17.565087499638629</v>
      </c>
      <c r="EA109" s="985">
        <f t="shared" si="320"/>
        <v>222.71527664487576</v>
      </c>
      <c r="EB109" s="985">
        <f t="shared" si="320"/>
        <v>5.7519946872994483</v>
      </c>
      <c r="EC109" s="985">
        <f t="shared" si="320"/>
        <v>22.518252187174475</v>
      </c>
      <c r="ED109" s="985"/>
      <c r="EE109" s="985"/>
      <c r="EF109" s="985"/>
      <c r="EG109" s="3822"/>
      <c r="EH109" s="4163"/>
      <c r="EI109" s="4163"/>
      <c r="EJ109" s="3822"/>
      <c r="EK109" s="3822"/>
      <c r="EL109" s="3822"/>
      <c r="EM109" s="4163"/>
      <c r="EN109" s="4163"/>
      <c r="EO109" s="3822"/>
      <c r="EP109" s="3822"/>
      <c r="EQ109" s="3822"/>
      <c r="ER109" s="4163"/>
      <c r="ES109" s="4163"/>
      <c r="ET109" s="3822"/>
      <c r="EU109" s="3822"/>
      <c r="EV109" s="3822"/>
      <c r="EW109" s="4163"/>
      <c r="EX109" s="4163"/>
      <c r="EY109" s="3822"/>
      <c r="EZ109" s="3822"/>
      <c r="FA109" s="3822"/>
      <c r="FB109" s="4163"/>
      <c r="FC109" s="4163"/>
      <c r="FD109" s="3822"/>
      <c r="FE109" s="3619"/>
      <c r="FF109" s="3619"/>
      <c r="FG109" s="4163"/>
      <c r="FH109" s="4163"/>
      <c r="FI109" s="3822"/>
      <c r="FJ109" s="3619"/>
      <c r="FK109" s="3619"/>
      <c r="FL109" s="4163"/>
      <c r="FM109" s="4163"/>
      <c r="FN109" s="3822"/>
      <c r="FO109" s="3619"/>
      <c r="FP109" s="3619"/>
      <c r="FQ109" s="4163"/>
      <c r="FR109" s="4163"/>
      <c r="FS109" s="3822"/>
      <c r="FT109" s="3619"/>
      <c r="FU109" s="3619"/>
      <c r="FV109" s="4163"/>
      <c r="FW109" s="4163"/>
      <c r="FX109" s="985">
        <f t="shared" ref="FX109:HF109" si="321">_xlfn.STDEV.P(FX$15:FX$91)</f>
        <v>432.33405880690532</v>
      </c>
      <c r="FY109" s="4164">
        <f t="shared" si="321"/>
        <v>11.395254915463251</v>
      </c>
      <c r="FZ109" s="4164">
        <f t="shared" si="321"/>
        <v>22.519203401581382</v>
      </c>
      <c r="GA109" s="985">
        <f t="shared" si="321"/>
        <v>373.48065721743546</v>
      </c>
      <c r="GB109" s="1212">
        <f t="shared" si="321"/>
        <v>0.62595920662448634</v>
      </c>
      <c r="GC109" s="1212">
        <f t="shared" si="321"/>
        <v>20.274486807674212</v>
      </c>
      <c r="GD109" s="4164">
        <f t="shared" si="321"/>
        <v>3.7365331327357785</v>
      </c>
      <c r="GE109" s="4164">
        <f t="shared" si="321"/>
        <v>20.200980389649047</v>
      </c>
      <c r="GF109" s="985">
        <f t="shared" si="321"/>
        <v>380.99376364172196</v>
      </c>
      <c r="GG109" s="985">
        <f t="shared" si="321"/>
        <v>0.64560916864405504</v>
      </c>
      <c r="GH109" s="985">
        <f t="shared" si="321"/>
        <v>19.997984381481469</v>
      </c>
      <c r="GI109" s="4164">
        <f t="shared" si="321"/>
        <v>3.136185606161042</v>
      </c>
      <c r="GJ109" s="4164">
        <f t="shared" si="321"/>
        <v>20.482714061076209</v>
      </c>
      <c r="GK109" s="985">
        <f t="shared" si="321"/>
        <v>391.55940599911378</v>
      </c>
      <c r="GL109" s="985">
        <f t="shared" si="321"/>
        <v>0.3987799118065723</v>
      </c>
      <c r="GM109" s="985">
        <f t="shared" si="321"/>
        <v>19.876876878445565</v>
      </c>
      <c r="GN109" s="4164">
        <f t="shared" si="321"/>
        <v>4.2612468794833767</v>
      </c>
      <c r="GO109" s="4164">
        <f t="shared" si="321"/>
        <v>21.274027520004509</v>
      </c>
      <c r="GP109" s="985">
        <f t="shared" si="321"/>
        <v>376.71026673459329</v>
      </c>
      <c r="GQ109" s="985">
        <f t="shared" si="321"/>
        <v>0.52459538542378026</v>
      </c>
      <c r="GR109" s="985">
        <f t="shared" si="321"/>
        <v>18.32629977981091</v>
      </c>
      <c r="GS109" s="4164">
        <f t="shared" si="321"/>
        <v>1.8188931438567173</v>
      </c>
      <c r="GT109" s="4164">
        <f t="shared" si="321"/>
        <v>18.752374336652224</v>
      </c>
      <c r="GU109" s="985">
        <f t="shared" si="321"/>
        <v>396.39061158228998</v>
      </c>
      <c r="GV109" s="985">
        <f t="shared" si="321"/>
        <v>0.53409149727384331</v>
      </c>
      <c r="GW109" s="985">
        <f t="shared" si="321"/>
        <v>22.037097473039921</v>
      </c>
      <c r="GX109" s="4164">
        <f t="shared" si="321"/>
        <v>11.764279976981854</v>
      </c>
      <c r="GY109" s="4164">
        <f t="shared" si="321"/>
        <v>22.125029956632503</v>
      </c>
      <c r="GZ109" s="985">
        <f t="shared" si="321"/>
        <v>386.07040318472144</v>
      </c>
      <c r="HA109" s="985">
        <f t="shared" si="321"/>
        <v>0.45860059486971683</v>
      </c>
      <c r="HB109" s="985">
        <f t="shared" si="321"/>
        <v>14.518376929924797</v>
      </c>
      <c r="HC109" s="4164">
        <f t="shared" si="321"/>
        <v>2.3139977510165153</v>
      </c>
      <c r="HD109" s="4164">
        <f t="shared" si="321"/>
        <v>14.742073233600053</v>
      </c>
      <c r="HE109" s="985">
        <f t="shared" si="321"/>
        <v>380.97792028716259</v>
      </c>
      <c r="HF109" s="985">
        <f t="shared" si="321"/>
        <v>0.4035322623619339</v>
      </c>
      <c r="HG109" s="985">
        <f t="shared" ref="HG109:JR109" si="322">_xlfn.STDEV.P(HG$15:HG$91)</f>
        <v>16.068530500870722</v>
      </c>
      <c r="HH109" s="4164">
        <f t="shared" si="322"/>
        <v>1.6959625585695464</v>
      </c>
      <c r="HI109" s="4164">
        <f t="shared" si="322"/>
        <v>15.708789421967801</v>
      </c>
      <c r="HJ109" s="985">
        <f t="shared" si="322"/>
        <v>383.27405756793354</v>
      </c>
      <c r="HK109" s="985">
        <f t="shared" si="322"/>
        <v>1.4682601337202874</v>
      </c>
      <c r="HL109" s="985">
        <f t="shared" si="322"/>
        <v>20.052200388695571</v>
      </c>
      <c r="HM109" s="4164">
        <f t="shared" si="322"/>
        <v>1.5015267235090688</v>
      </c>
      <c r="HN109" s="4164">
        <f t="shared" si="322"/>
        <v>18.416179720380061</v>
      </c>
      <c r="HO109" s="2525">
        <f t="shared" si="322"/>
        <v>9.8100951147344464</v>
      </c>
      <c r="HP109" s="2525">
        <f t="shared" si="322"/>
        <v>4.047136884408606</v>
      </c>
      <c r="HQ109" s="2525">
        <f t="shared" si="322"/>
        <v>13.956183335488548</v>
      </c>
      <c r="HR109" s="2525">
        <f t="shared" si="322"/>
        <v>9.4945528878988288</v>
      </c>
      <c r="HS109" s="2525">
        <f t="shared" si="322"/>
        <v>6.3364431088320394</v>
      </c>
      <c r="HT109" s="2525">
        <f t="shared" si="322"/>
        <v>8.618998584397735</v>
      </c>
      <c r="HU109" s="2525">
        <f t="shared" si="322"/>
        <v>13.25656832659255</v>
      </c>
      <c r="HV109" s="2525">
        <f t="shared" si="322"/>
        <v>2.9784122727128226</v>
      </c>
      <c r="HW109" s="2525">
        <f t="shared" si="322"/>
        <v>14.008345395494556</v>
      </c>
      <c r="HX109" s="2776">
        <f t="shared" si="322"/>
        <v>833.62930461156907</v>
      </c>
      <c r="HY109" s="985">
        <f t="shared" si="322"/>
        <v>6.6248458675479576</v>
      </c>
      <c r="HZ109" s="985">
        <f t="shared" si="322"/>
        <v>1.6971849037984179</v>
      </c>
      <c r="IA109" s="985">
        <f t="shared" si="322"/>
        <v>9.2450095421027427</v>
      </c>
      <c r="IB109" s="985">
        <f t="shared" si="322"/>
        <v>6.1622669888015675</v>
      </c>
      <c r="IC109" s="985">
        <f t="shared" si="322"/>
        <v>3.2866633918133381</v>
      </c>
      <c r="ID109" s="985">
        <f t="shared" si="322"/>
        <v>8.1309423358597677</v>
      </c>
      <c r="IE109" s="985">
        <f t="shared" si="322"/>
        <v>8.8564574635010516</v>
      </c>
      <c r="IF109" s="985">
        <f t="shared" si="322"/>
        <v>1.5253060726338066</v>
      </c>
      <c r="IG109" s="985">
        <f t="shared" si="322"/>
        <v>9.2918068865267252</v>
      </c>
      <c r="IH109" s="985">
        <f t="shared" si="322"/>
        <v>2172.9886983020001</v>
      </c>
      <c r="II109" s="985">
        <f t="shared" si="322"/>
        <v>7.207956116678444</v>
      </c>
      <c r="IJ109" s="985">
        <f t="shared" si="322"/>
        <v>7.6723809900649993</v>
      </c>
      <c r="IK109" s="985">
        <f t="shared" si="322"/>
        <v>19.511559876367489</v>
      </c>
      <c r="IL109" s="985">
        <f t="shared" si="322"/>
        <v>16.225563275020143</v>
      </c>
      <c r="IM109" s="985">
        <f t="shared" si="322"/>
        <v>8.6447422748228675</v>
      </c>
      <c r="IN109" s="985">
        <f t="shared" si="322"/>
        <v>8.3117426670085788</v>
      </c>
      <c r="IO109" s="985" t="e">
        <f t="shared" si="322"/>
        <v>#DIV/0!</v>
      </c>
      <c r="IP109" s="985">
        <f t="shared" si="322"/>
        <v>18.145442646760671</v>
      </c>
      <c r="IQ109" s="985">
        <f t="shared" si="322"/>
        <v>94.20781285955384</v>
      </c>
      <c r="IR109" s="985">
        <f t="shared" si="322"/>
        <v>27.762182478912543</v>
      </c>
      <c r="IS109" s="985">
        <f t="shared" si="322"/>
        <v>8.7847877193533872</v>
      </c>
      <c r="IT109" s="985">
        <f t="shared" si="322"/>
        <v>10.634218451743179</v>
      </c>
      <c r="IU109" s="985">
        <f t="shared" si="322"/>
        <v>9.8930301886631078</v>
      </c>
      <c r="IV109" s="985">
        <f t="shared" si="322"/>
        <v>6.0238969607366943</v>
      </c>
      <c r="IW109" s="985">
        <f t="shared" si="322"/>
        <v>6.5490731533738398</v>
      </c>
      <c r="IX109" s="985" t="e">
        <f t="shared" si="322"/>
        <v>#DIV/0!</v>
      </c>
      <c r="IY109" s="985">
        <f t="shared" si="322"/>
        <v>16.654660530653405</v>
      </c>
      <c r="IZ109" s="985">
        <f t="shared" si="322"/>
        <v>89.115865723391195</v>
      </c>
      <c r="JA109" s="985">
        <f t="shared" si="322"/>
        <v>5.0339114662738709</v>
      </c>
      <c r="JB109" s="985">
        <f t="shared" si="322"/>
        <v>9.827992552812983</v>
      </c>
      <c r="JC109" s="985">
        <f t="shared" si="322"/>
        <v>4.0641855235402646</v>
      </c>
      <c r="JD109" s="985">
        <f t="shared" si="322"/>
        <v>8.18561979666638</v>
      </c>
      <c r="JE109" s="985">
        <f t="shared" si="322"/>
        <v>3.5670726879945511</v>
      </c>
      <c r="JF109" s="985">
        <f t="shared" si="322"/>
        <v>1.7921272909152128</v>
      </c>
      <c r="JG109" s="985" t="e">
        <f t="shared" si="322"/>
        <v>#DIV/0!</v>
      </c>
      <c r="JH109" s="985">
        <f t="shared" si="322"/>
        <v>11.38174279265305</v>
      </c>
      <c r="JI109" s="985">
        <f t="shared" si="322"/>
        <v>48.273225993567976</v>
      </c>
      <c r="JJ109" s="985">
        <f t="shared" si="322"/>
        <v>9.1507138628990692</v>
      </c>
      <c r="JK109" s="985">
        <f t="shared" si="322"/>
        <v>7.9280427996364047</v>
      </c>
      <c r="JL109" s="985">
        <f t="shared" si="322"/>
        <v>19.763091383059844</v>
      </c>
      <c r="JM109" s="985">
        <f t="shared" si="322"/>
        <v>10.876196789947548</v>
      </c>
      <c r="JN109" s="985">
        <f t="shared" si="322"/>
        <v>9.8176101849726525</v>
      </c>
      <c r="JO109" s="985">
        <f t="shared" si="322"/>
        <v>9.6214398627825783</v>
      </c>
      <c r="JP109" s="985" t="e">
        <f t="shared" si="322"/>
        <v>#DIV/0!</v>
      </c>
      <c r="JQ109" s="985">
        <f t="shared" si="322"/>
        <v>15.048195038173358</v>
      </c>
      <c r="JR109" s="985">
        <f t="shared" si="322"/>
        <v>0</v>
      </c>
      <c r="JS109" s="985">
        <f t="shared" ref="JS109:MD109" si="323">_xlfn.STDEV.P(JS$15:JS$91)</f>
        <v>12.39270615731254</v>
      </c>
      <c r="JT109" s="985">
        <f t="shared" si="323"/>
        <v>5.1294622525800087</v>
      </c>
      <c r="JU109" s="985">
        <f t="shared" si="323"/>
        <v>11.047882304033733</v>
      </c>
      <c r="JV109" s="985">
        <f t="shared" si="323"/>
        <v>6.8452725271700361</v>
      </c>
      <c r="JW109" s="985">
        <f t="shared" si="323"/>
        <v>5.4926893582550855</v>
      </c>
      <c r="JX109" s="985">
        <f t="shared" si="323"/>
        <v>10.669737318173507</v>
      </c>
      <c r="JY109" s="985" t="e">
        <f t="shared" si="323"/>
        <v>#DIV/0!</v>
      </c>
      <c r="JZ109" s="985">
        <f t="shared" si="323"/>
        <v>10.405411252704694</v>
      </c>
      <c r="KA109" s="985">
        <f t="shared" si="323"/>
        <v>0</v>
      </c>
      <c r="KB109" s="985">
        <f t="shared" si="323"/>
        <v>8.6660063943245191</v>
      </c>
      <c r="KC109" s="985">
        <f t="shared" si="323"/>
        <v>11.300317157840487</v>
      </c>
      <c r="KD109" s="985">
        <f t="shared" si="323"/>
        <v>15.090439149188278</v>
      </c>
      <c r="KE109" s="985">
        <f t="shared" si="323"/>
        <v>8.4939370293677658</v>
      </c>
      <c r="KF109" s="985">
        <f t="shared" si="323"/>
        <v>8.4303658595847004</v>
      </c>
      <c r="KG109" s="985">
        <f t="shared" si="323"/>
        <v>6.9236985300211185</v>
      </c>
      <c r="KH109" s="985" t="e">
        <f t="shared" si="323"/>
        <v>#DIV/0!</v>
      </c>
      <c r="KI109" s="985">
        <f t="shared" si="323"/>
        <v>21.255856277573603</v>
      </c>
      <c r="KJ109" s="985">
        <f t="shared" si="323"/>
        <v>0</v>
      </c>
      <c r="KK109" s="985">
        <f t="shared" si="323"/>
        <v>11.742603961837126</v>
      </c>
      <c r="KL109" s="985">
        <f t="shared" si="323"/>
        <v>22.22611077089287</v>
      </c>
      <c r="KM109" s="985">
        <f t="shared" si="323"/>
        <v>18.881851653984057</v>
      </c>
      <c r="KN109" s="985">
        <f t="shared" si="323"/>
        <v>22.214626426205349</v>
      </c>
      <c r="KO109" s="985">
        <f t="shared" si="323"/>
        <v>3.2635109169601155</v>
      </c>
      <c r="KP109" s="985">
        <f t="shared" si="323"/>
        <v>22.098813644931454</v>
      </c>
      <c r="KQ109" s="985">
        <f t="shared" si="323"/>
        <v>3.3829023263887423</v>
      </c>
      <c r="KR109" s="985">
        <f t="shared" si="323"/>
        <v>7.7300115194442256</v>
      </c>
      <c r="KS109" s="985">
        <f t="shared" si="323"/>
        <v>7.5999547472880096</v>
      </c>
      <c r="KT109" s="985">
        <f t="shared" si="323"/>
        <v>22.22611077089287</v>
      </c>
      <c r="KU109" s="985">
        <f t="shared" si="323"/>
        <v>8.7339548508831619</v>
      </c>
      <c r="KV109" s="985">
        <f t="shared" si="323"/>
        <v>16.14193245776584</v>
      </c>
      <c r="KW109" s="985">
        <f t="shared" si="323"/>
        <v>4.9925213712509393</v>
      </c>
      <c r="KX109" s="985">
        <f t="shared" si="323"/>
        <v>22.22611077089287</v>
      </c>
      <c r="KY109" s="985">
        <f t="shared" si="323"/>
        <v>7.6439872756499856</v>
      </c>
      <c r="KZ109" s="985">
        <f t="shared" si="323"/>
        <v>22.22611077089287</v>
      </c>
      <c r="LA109" s="985">
        <f t="shared" si="323"/>
        <v>19.253219377567536</v>
      </c>
      <c r="LB109" s="985">
        <f t="shared" si="323"/>
        <v>2.8747978728803445</v>
      </c>
      <c r="LC109" s="985">
        <f t="shared" si="323"/>
        <v>3.9605066706433525</v>
      </c>
      <c r="LD109" s="985">
        <f t="shared" si="323"/>
        <v>11.787458280325172</v>
      </c>
      <c r="LE109" s="985">
        <f t="shared" si="323"/>
        <v>7.3149285800721771</v>
      </c>
      <c r="LF109" s="985">
        <f t="shared" si="323"/>
        <v>33.792821700004644</v>
      </c>
      <c r="LG109" s="985">
        <f t="shared" si="323"/>
        <v>23.907852842935384</v>
      </c>
      <c r="LH109" s="985">
        <f t="shared" si="323"/>
        <v>4.999578325953288</v>
      </c>
      <c r="LI109" s="985">
        <f t="shared" si="323"/>
        <v>4.9894474577398826</v>
      </c>
      <c r="LJ109" s="985">
        <f t="shared" si="323"/>
        <v>9.5945815933838325</v>
      </c>
      <c r="LK109" s="985">
        <f t="shared" si="323"/>
        <v>19.509139149966206</v>
      </c>
      <c r="LL109" s="985" t="e">
        <f t="shared" si="323"/>
        <v>#DIV/0!</v>
      </c>
      <c r="LM109" s="985" t="e">
        <f t="shared" si="323"/>
        <v>#DIV/0!</v>
      </c>
      <c r="LN109" s="985" t="e">
        <f t="shared" si="323"/>
        <v>#DIV/0!</v>
      </c>
      <c r="LO109" s="985" t="e">
        <f t="shared" si="323"/>
        <v>#DIV/0!</v>
      </c>
      <c r="LP109" s="985">
        <f t="shared" si="323"/>
        <v>16.116459280507605</v>
      </c>
      <c r="LQ109" s="985">
        <f t="shared" si="323"/>
        <v>22.324792426579545</v>
      </c>
      <c r="LR109" s="985" t="e">
        <f t="shared" si="323"/>
        <v>#DIV/0!</v>
      </c>
      <c r="LS109" s="985" t="e">
        <f t="shared" si="323"/>
        <v>#DIV/0!</v>
      </c>
      <c r="LT109" s="985" t="e">
        <f t="shared" si="323"/>
        <v>#DIV/0!</v>
      </c>
      <c r="LU109" s="729" t="e">
        <f t="shared" si="323"/>
        <v>#DIV/0!</v>
      </c>
      <c r="LV109" s="729">
        <f t="shared" si="323"/>
        <v>18.207773681373386</v>
      </c>
      <c r="LW109" s="729">
        <f t="shared" si="323"/>
        <v>18.105274873432236</v>
      </c>
      <c r="LX109" s="729" t="e">
        <f t="shared" si="323"/>
        <v>#DIV/0!</v>
      </c>
      <c r="LY109" s="729" t="e">
        <f t="shared" si="323"/>
        <v>#DIV/0!</v>
      </c>
      <c r="LZ109" s="729" t="e">
        <f t="shared" si="323"/>
        <v>#DIV/0!</v>
      </c>
      <c r="MA109" s="1220" t="e">
        <f t="shared" si="323"/>
        <v>#DIV/0!</v>
      </c>
      <c r="MB109" s="1220">
        <f t="shared" si="323"/>
        <v>19.253219377567536</v>
      </c>
      <c r="MC109" s="1220">
        <f t="shared" si="323"/>
        <v>24.264036439304157</v>
      </c>
      <c r="MD109" s="1220" t="e">
        <f t="shared" si="323"/>
        <v>#DIV/0!</v>
      </c>
      <c r="ME109" s="1220" t="e">
        <f t="shared" ref="ME109:OS109" si="324">_xlfn.STDEV.P(ME$15:ME$91)</f>
        <v>#DIV/0!</v>
      </c>
      <c r="MF109" s="1220" t="e">
        <f t="shared" si="324"/>
        <v>#DIV/0!</v>
      </c>
      <c r="MG109" s="1220" t="e">
        <f t="shared" si="324"/>
        <v>#DIV/0!</v>
      </c>
      <c r="MH109" s="1220">
        <f t="shared" si="324"/>
        <v>11.787458280325172</v>
      </c>
      <c r="MI109" s="1220">
        <f t="shared" si="324"/>
        <v>27.143913482209996</v>
      </c>
      <c r="MJ109" s="1220" t="e">
        <f t="shared" si="324"/>
        <v>#DIV/0!</v>
      </c>
      <c r="MK109" s="1220" t="e">
        <f t="shared" si="324"/>
        <v>#DIV/0!</v>
      </c>
      <c r="ML109" s="1220" t="e">
        <f t="shared" si="324"/>
        <v>#DIV/0!</v>
      </c>
      <c r="MM109" s="1220" t="e">
        <f t="shared" si="324"/>
        <v>#DIV/0!</v>
      </c>
      <c r="MN109" s="1220">
        <f t="shared" si="324"/>
        <v>12.326036901511348</v>
      </c>
      <c r="MO109" s="1220">
        <f t="shared" si="324"/>
        <v>27.398054648998393</v>
      </c>
      <c r="MP109" s="1220" t="e">
        <f t="shared" si="324"/>
        <v>#DIV/0!</v>
      </c>
      <c r="MQ109" s="1220" t="e">
        <f t="shared" si="324"/>
        <v>#DIV/0!</v>
      </c>
      <c r="MR109" s="1220" t="e">
        <f t="shared" si="324"/>
        <v>#DIV/0!</v>
      </c>
      <c r="MS109" s="1220" t="e">
        <f t="shared" si="324"/>
        <v>#DIV/0!</v>
      </c>
      <c r="MT109" s="1220">
        <f t="shared" si="324"/>
        <v>14.510626206195763</v>
      </c>
      <c r="MU109" s="1220">
        <f t="shared" si="324"/>
        <v>22.660629563880278</v>
      </c>
      <c r="MV109" s="1220" t="e">
        <f t="shared" si="324"/>
        <v>#DIV/0!</v>
      </c>
      <c r="MW109" s="1220" t="e">
        <f t="shared" si="324"/>
        <v>#DIV/0!</v>
      </c>
      <c r="MX109" s="1220" t="e">
        <f t="shared" si="324"/>
        <v>#DIV/0!</v>
      </c>
      <c r="MY109" s="1220">
        <f t="shared" si="324"/>
        <v>12.954179274191921</v>
      </c>
      <c r="MZ109" s="1220">
        <f t="shared" si="324"/>
        <v>21.967124580171983</v>
      </c>
      <c r="NA109" s="1220" t="e">
        <f t="shared" si="324"/>
        <v>#DIV/0!</v>
      </c>
      <c r="NB109" s="1220" t="e">
        <f t="shared" si="324"/>
        <v>#DIV/0!</v>
      </c>
      <c r="NC109" s="1220" t="e">
        <f t="shared" si="324"/>
        <v>#DIV/0!</v>
      </c>
      <c r="ND109" s="1220" t="e">
        <f t="shared" si="324"/>
        <v>#DIV/0!</v>
      </c>
      <c r="NE109" s="1220">
        <f t="shared" si="324"/>
        <v>14.454726314780807</v>
      </c>
      <c r="NF109" s="1220">
        <f t="shared" si="324"/>
        <v>26.23384338422499</v>
      </c>
      <c r="NG109" s="1220" t="e">
        <f t="shared" si="324"/>
        <v>#DIV/0!</v>
      </c>
      <c r="NH109" s="1220" t="e">
        <f t="shared" si="324"/>
        <v>#DIV/0!</v>
      </c>
      <c r="NI109" s="1220" t="e">
        <f t="shared" si="324"/>
        <v>#DIV/0!</v>
      </c>
      <c r="NJ109" s="1220" t="e">
        <f t="shared" si="324"/>
        <v>#DIV/0!</v>
      </c>
      <c r="NK109" s="1220">
        <f t="shared" si="324"/>
        <v>15.922734674279587</v>
      </c>
      <c r="NL109" s="1220">
        <f t="shared" si="324"/>
        <v>19.068287684267428</v>
      </c>
      <c r="NM109" s="985">
        <f t="shared" si="324"/>
        <v>376.66803653228055</v>
      </c>
      <c r="NN109" s="985">
        <f t="shared" si="324"/>
        <v>22.157556913746149</v>
      </c>
      <c r="NO109" s="985">
        <f t="shared" si="324"/>
        <v>1062.9753624405203</v>
      </c>
      <c r="NP109" s="985">
        <f t="shared" si="324"/>
        <v>18.647962057256791</v>
      </c>
      <c r="NQ109" s="985">
        <f t="shared" si="324"/>
        <v>197.82254376286858</v>
      </c>
      <c r="NR109" s="985">
        <f t="shared" si="324"/>
        <v>18.673731996220429</v>
      </c>
      <c r="NS109" s="985">
        <f t="shared" si="324"/>
        <v>945.34035483993216</v>
      </c>
      <c r="NT109" s="985">
        <f t="shared" si="324"/>
        <v>18.647962057256791</v>
      </c>
      <c r="NU109" s="985">
        <f t="shared" si="324"/>
        <v>188.07154379737014</v>
      </c>
      <c r="NV109" s="985">
        <f t="shared" si="324"/>
        <v>18.673731996220429</v>
      </c>
      <c r="NW109" s="985">
        <f t="shared" si="324"/>
        <v>351.76854194298204</v>
      </c>
      <c r="NX109" s="985">
        <f t="shared" si="324"/>
        <v>18.720129408383418</v>
      </c>
      <c r="NY109" s="985">
        <f t="shared" si="324"/>
        <v>105.94573580573598</v>
      </c>
      <c r="NZ109" s="985">
        <f t="shared" si="324"/>
        <v>18.73786108435349</v>
      </c>
      <c r="OA109" s="4165">
        <v>1.3751784617572369</v>
      </c>
      <c r="OB109" s="4165">
        <v>1.3751784617572369</v>
      </c>
      <c r="OC109" s="4165"/>
      <c r="OD109" s="4165"/>
      <c r="OE109" s="4165"/>
      <c r="OF109" s="4165"/>
      <c r="OG109" s="4165">
        <v>5.5491817691976113</v>
      </c>
      <c r="OH109" s="4165">
        <v>5.5491817691976113</v>
      </c>
      <c r="OI109" s="4165"/>
      <c r="OJ109" s="4165"/>
      <c r="OK109" s="4165"/>
      <c r="OL109" s="4165"/>
      <c r="OM109" s="4165">
        <f t="shared" si="324"/>
        <v>552.41194131606824</v>
      </c>
      <c r="ON109" s="4166">
        <f t="shared" si="324"/>
        <v>92.993660288670412</v>
      </c>
      <c r="OO109" s="2525">
        <f t="shared" si="324"/>
        <v>21.808534759713936</v>
      </c>
      <c r="OP109" s="2525">
        <v>93.366657028235181</v>
      </c>
      <c r="OQ109" s="2525">
        <v>11.628712236180203</v>
      </c>
      <c r="OR109" s="2525">
        <f t="shared" si="324"/>
        <v>8.3666002653407556</v>
      </c>
      <c r="OS109" s="2525">
        <f t="shared" si="324"/>
        <v>6.180661377491778</v>
      </c>
      <c r="OT109" s="2525">
        <f t="shared" ref="OT109:AAN109" si="325">_xlfn.STDEV.P(OT$15:OT$91)</f>
        <v>22.22611077089287</v>
      </c>
      <c r="OU109" s="2525">
        <f t="shared" si="325"/>
        <v>571.29090342838788</v>
      </c>
      <c r="OV109" s="2525">
        <f t="shared" si="325"/>
        <v>796.7205412481128</v>
      </c>
      <c r="OW109" s="2525">
        <f t="shared" si="325"/>
        <v>509.48080120228843</v>
      </c>
      <c r="OX109" s="2525">
        <f t="shared" si="325"/>
        <v>300.52267618321326</v>
      </c>
      <c r="OY109" s="2525">
        <f t="shared" si="325"/>
        <v>106.14807136485329</v>
      </c>
      <c r="OZ109" s="2525">
        <f t="shared" si="325"/>
        <v>658.93038157700835</v>
      </c>
      <c r="PA109" s="2525">
        <f t="shared" si="325"/>
        <v>1622.2659287133931</v>
      </c>
      <c r="PB109" s="2525">
        <f t="shared" si="325"/>
        <v>226.17586224254131</v>
      </c>
      <c r="PC109" s="2525">
        <f t="shared" si="325"/>
        <v>148.09417716269502</v>
      </c>
      <c r="PD109" s="2525">
        <f t="shared" si="325"/>
        <v>1258.3044389398883</v>
      </c>
      <c r="PE109" s="2525">
        <f t="shared" si="325"/>
        <v>509.39302823097427</v>
      </c>
      <c r="PF109" s="2525">
        <f t="shared" si="325"/>
        <v>1195.9538589147414</v>
      </c>
      <c r="PG109" s="2525">
        <f t="shared" si="325"/>
        <v>148.9269642522687</v>
      </c>
      <c r="PH109" s="2525">
        <f t="shared" si="325"/>
        <v>32.274015495990774</v>
      </c>
      <c r="PI109" s="2525">
        <f t="shared" si="325"/>
        <v>685.75032446618752</v>
      </c>
      <c r="PJ109" s="2525">
        <f t="shared" si="325"/>
        <v>453.69896950883447</v>
      </c>
      <c r="PK109" s="2525">
        <f t="shared" si="325"/>
        <v>502.59948756237225</v>
      </c>
      <c r="PL109" s="2525">
        <f t="shared" si="325"/>
        <v>2376.8497230942153</v>
      </c>
      <c r="PM109" s="2525">
        <f t="shared" si="325"/>
        <v>4.7649488053476166</v>
      </c>
      <c r="PN109" s="2525">
        <f t="shared" si="325"/>
        <v>22.22611077089287</v>
      </c>
      <c r="PO109" s="2525">
        <f t="shared" si="325"/>
        <v>5.560578778082875</v>
      </c>
      <c r="PP109" s="2525">
        <f t="shared" si="325"/>
        <v>22.22611077089287</v>
      </c>
      <c r="PQ109" s="2525">
        <f t="shared" si="325"/>
        <v>4.4346354892662463</v>
      </c>
      <c r="PR109" s="2525">
        <f t="shared" si="325"/>
        <v>22.22611077089287</v>
      </c>
      <c r="PS109" s="2525">
        <f t="shared" si="325"/>
        <v>2.993993783019345</v>
      </c>
      <c r="PT109" s="2525">
        <f t="shared" si="325"/>
        <v>22.251479774777074</v>
      </c>
      <c r="PU109" s="2525">
        <f t="shared" si="325"/>
        <v>1.9713188651638558</v>
      </c>
      <c r="PV109" s="2525">
        <f t="shared" si="325"/>
        <v>22.301881642061556</v>
      </c>
      <c r="PW109" s="2525">
        <f t="shared" si="325"/>
        <v>8.0675348867830934</v>
      </c>
      <c r="PX109" s="2525">
        <f t="shared" si="325"/>
        <v>22.22611077089287</v>
      </c>
      <c r="PY109" s="2525">
        <f t="shared" si="325"/>
        <v>7.2222268651746688</v>
      </c>
      <c r="PZ109" s="2525">
        <f t="shared" si="325"/>
        <v>22.23516199041714</v>
      </c>
      <c r="QA109" s="2525">
        <f t="shared" si="325"/>
        <v>4.8340009927213172</v>
      </c>
      <c r="QB109" s="2525">
        <f t="shared" si="325"/>
        <v>22.437995748949749</v>
      </c>
      <c r="QC109" s="2525">
        <f t="shared" si="325"/>
        <v>3.3385216700545373</v>
      </c>
      <c r="QD109" s="2525">
        <f t="shared" si="325"/>
        <v>22.218217344936662</v>
      </c>
      <c r="QE109" s="2525">
        <f t="shared" si="325"/>
        <v>6.8659104767853778</v>
      </c>
      <c r="QF109" s="2525">
        <f t="shared" si="325"/>
        <v>22.22611077089287</v>
      </c>
      <c r="QG109" s="2525">
        <f t="shared" si="325"/>
        <v>5.8046338071781749</v>
      </c>
      <c r="QH109" s="2525">
        <f t="shared" si="325"/>
        <v>22.22611077089287</v>
      </c>
      <c r="QI109" s="2525">
        <f t="shared" si="325"/>
        <v>6.364871766572521</v>
      </c>
      <c r="QJ109" s="2525">
        <f t="shared" si="325"/>
        <v>22.22611077089287</v>
      </c>
      <c r="QK109" s="2525">
        <f t="shared" si="325"/>
        <v>11.345091031506495</v>
      </c>
      <c r="QL109" s="2525">
        <f t="shared" si="325"/>
        <v>23.297543007881362</v>
      </c>
      <c r="QM109" s="2525">
        <f t="shared" si="325"/>
        <v>1.04610369845477</v>
      </c>
      <c r="QN109" s="2525">
        <f t="shared" si="325"/>
        <v>22.437995748949749</v>
      </c>
      <c r="QO109" s="2525">
        <f t="shared" si="325"/>
        <v>7.4436032176006641</v>
      </c>
      <c r="QP109" s="2525">
        <f t="shared" si="325"/>
        <v>22.211201986276116</v>
      </c>
      <c r="QQ109" s="2525">
        <f t="shared" si="325"/>
        <v>12.48619283392849</v>
      </c>
      <c r="QR109" s="2525">
        <f t="shared" si="325"/>
        <v>22.22611077089287</v>
      </c>
      <c r="QS109" s="2525">
        <f t="shared" si="325"/>
        <v>25.362892233707477</v>
      </c>
      <c r="QT109" s="2525">
        <f t="shared" si="325"/>
        <v>22.291132450675246</v>
      </c>
      <c r="QU109" s="2525">
        <f t="shared" si="325"/>
        <v>809.61428841312988</v>
      </c>
      <c r="QV109" s="2525">
        <f t="shared" si="325"/>
        <v>185.17079551344031</v>
      </c>
      <c r="QW109" s="2525">
        <f t="shared" si="325"/>
        <v>58.958361401529082</v>
      </c>
      <c r="QX109" s="2525">
        <f t="shared" si="325"/>
        <v>47.410730488905685</v>
      </c>
      <c r="QY109" s="2525">
        <f t="shared" si="325"/>
        <v>96.239229036810116</v>
      </c>
      <c r="QZ109" s="2525">
        <f t="shared" si="325"/>
        <v>144.31855681952067</v>
      </c>
      <c r="RA109" s="2525">
        <f t="shared" si="325"/>
        <v>422.21632775690182</v>
      </c>
      <c r="RB109" s="2525">
        <f t="shared" si="325"/>
        <v>278.5575251578407</v>
      </c>
      <c r="RC109" s="2525">
        <f t="shared" si="325"/>
        <v>75.069550031147116</v>
      </c>
      <c r="RD109" s="2525">
        <f t="shared" si="325"/>
        <v>1184.9250359693331</v>
      </c>
      <c r="RE109" s="2525">
        <f t="shared" si="325"/>
        <v>225.17717916610371</v>
      </c>
      <c r="RF109" s="2525">
        <f t="shared" si="325"/>
        <v>615.44406367563363</v>
      </c>
      <c r="RG109" s="2525">
        <f t="shared" si="325"/>
        <v>32.654819822159922</v>
      </c>
      <c r="RH109" s="2525">
        <f t="shared" si="325"/>
        <v>181.78408585683326</v>
      </c>
      <c r="RI109" s="2525">
        <f t="shared" si="325"/>
        <v>537.69838294382862</v>
      </c>
      <c r="RJ109" s="2525">
        <f t="shared" si="325"/>
        <v>823.02930074633196</v>
      </c>
      <c r="RK109" s="2525">
        <f t="shared" si="325"/>
        <v>230.93382443313283</v>
      </c>
      <c r="RL109" s="2525">
        <f t="shared" si="325"/>
        <v>3494.0314027997879</v>
      </c>
      <c r="RM109" s="2525">
        <f t="shared" si="325"/>
        <v>5.4304894223768789</v>
      </c>
      <c r="RN109" s="2525">
        <f t="shared" si="325"/>
        <v>20.785273269229425</v>
      </c>
      <c r="RO109" s="2525">
        <f t="shared" si="325"/>
        <v>13.347051952360593</v>
      </c>
      <c r="RP109" s="2525">
        <f t="shared" si="325"/>
        <v>23.260707295099177</v>
      </c>
      <c r="RQ109" s="2525">
        <f t="shared" si="325"/>
        <v>1.224794097330012</v>
      </c>
      <c r="RR109" s="2525">
        <f t="shared" si="325"/>
        <v>21.711687556318829</v>
      </c>
      <c r="RS109" s="2525">
        <f t="shared" si="325"/>
        <v>1.1599185448698646</v>
      </c>
      <c r="RT109" s="2525">
        <f t="shared" si="325"/>
        <v>21.554512968772634</v>
      </c>
      <c r="RU109" s="2525">
        <f t="shared" si="325"/>
        <v>1.4114669964603863</v>
      </c>
      <c r="RV109" s="2525">
        <f t="shared" si="325"/>
        <v>21.724242411033195</v>
      </c>
      <c r="RW109" s="2525">
        <f t="shared" si="325"/>
        <v>3.001691680521724</v>
      </c>
      <c r="RX109" s="2525">
        <f t="shared" si="325"/>
        <v>20.919654501077318</v>
      </c>
      <c r="RY109" s="2525">
        <f t="shared" si="325"/>
        <v>3.551917830402326</v>
      </c>
      <c r="RZ109" s="2525">
        <f t="shared" si="325"/>
        <v>20.79329022088319</v>
      </c>
      <c r="SA109" s="2525">
        <f t="shared" si="325"/>
        <v>2.3182955060528583</v>
      </c>
      <c r="SB109" s="2525">
        <f t="shared" si="325"/>
        <v>23.526248638488884</v>
      </c>
      <c r="SC109" s="2525">
        <f t="shared" si="325"/>
        <v>6.1413997593159619</v>
      </c>
      <c r="SD109" s="2525">
        <f t="shared" si="325"/>
        <v>21.543556045805563</v>
      </c>
      <c r="SE109" s="2525">
        <f t="shared" si="325"/>
        <v>7.1691679196307527</v>
      </c>
      <c r="SF109" s="2525">
        <f t="shared" si="325"/>
        <v>20.770567487804279</v>
      </c>
      <c r="SG109" s="2525">
        <f t="shared" si="325"/>
        <v>3.1675251400089559</v>
      </c>
      <c r="SH109" s="2525">
        <f t="shared" si="325"/>
        <v>20.821978387046158</v>
      </c>
      <c r="SI109" s="2525">
        <f t="shared" si="325"/>
        <v>6.5083479769536776</v>
      </c>
      <c r="SJ109" s="2525">
        <f t="shared" si="325"/>
        <v>20.782604905705799</v>
      </c>
      <c r="SK109" s="2525">
        <f t="shared" si="325"/>
        <v>5.0848794724843147</v>
      </c>
      <c r="SL109" s="2525">
        <f t="shared" si="325"/>
        <v>27.096153736499971</v>
      </c>
      <c r="SM109" s="2525">
        <f t="shared" si="325"/>
        <v>1.8481814767919726</v>
      </c>
      <c r="SN109" s="2525">
        <f t="shared" si="325"/>
        <v>20.937443569115036</v>
      </c>
      <c r="SO109" s="2525">
        <f t="shared" si="325"/>
        <v>3.7065682305567362</v>
      </c>
      <c r="SP109" s="2525">
        <f t="shared" si="325"/>
        <v>20.784605050343522</v>
      </c>
      <c r="SQ109" s="2525">
        <f t="shared" si="325"/>
        <v>19.161977011776891</v>
      </c>
      <c r="SR109" s="2525">
        <f t="shared" si="325"/>
        <v>20.842590535893411</v>
      </c>
      <c r="SS109" s="2525">
        <f t="shared" si="325"/>
        <v>33.028226328976146</v>
      </c>
      <c r="ST109" s="2525">
        <f t="shared" si="325"/>
        <v>22.985190543663247</v>
      </c>
      <c r="SU109" s="1242"/>
      <c r="SV109" s="1220"/>
      <c r="SW109" s="1220">
        <f t="shared" si="325"/>
        <v>368.50434309048819</v>
      </c>
      <c r="SX109" s="1220">
        <f t="shared" si="325"/>
        <v>35.271056651432019</v>
      </c>
      <c r="SY109" s="1220">
        <f t="shared" si="325"/>
        <v>20.628302024451251</v>
      </c>
      <c r="SZ109" s="1220">
        <f t="shared" si="325"/>
        <v>124.29819817936669</v>
      </c>
      <c r="TA109" s="1220"/>
      <c r="TB109" s="1220">
        <f t="shared" si="325"/>
        <v>3.4685775958281737</v>
      </c>
      <c r="TC109" s="1220">
        <f t="shared" si="325"/>
        <v>17.15017670443736</v>
      </c>
      <c r="TD109" s="1220">
        <f t="shared" si="325"/>
        <v>20.993390034194825</v>
      </c>
      <c r="TE109" s="1220"/>
      <c r="TF109" s="1220">
        <f t="shared" si="325"/>
        <v>2.9092362355518144</v>
      </c>
      <c r="TG109" s="1220">
        <f t="shared" si="325"/>
        <v>17.681571441956525</v>
      </c>
      <c r="TH109" s="1220">
        <f t="shared" si="325"/>
        <v>4.3829966313470665</v>
      </c>
      <c r="TI109" s="1220"/>
      <c r="TJ109" s="1220">
        <f t="shared" si="325"/>
        <v>0.49142346077495214</v>
      </c>
      <c r="TK109" s="1220">
        <f t="shared" si="325"/>
        <v>0.82748408860684863</v>
      </c>
      <c r="TL109" s="1220">
        <f t="shared" si="325"/>
        <v>0.76192935812325346</v>
      </c>
      <c r="TM109" s="1220"/>
      <c r="TN109" s="1220">
        <f t="shared" si="325"/>
        <v>0.17034960648424796</v>
      </c>
      <c r="TO109" s="1220">
        <f t="shared" si="325"/>
        <v>2.1312134189515404</v>
      </c>
      <c r="TP109" s="1220">
        <f t="shared" si="325"/>
        <v>4.9995844702681307</v>
      </c>
      <c r="TQ109" s="1220"/>
      <c r="TR109" s="1220">
        <f t="shared" si="325"/>
        <v>0.71699870583280167</v>
      </c>
      <c r="TS109" s="1220">
        <f t="shared" si="325"/>
        <v>0.62625366852944986</v>
      </c>
      <c r="TT109" s="1220">
        <f t="shared" si="325"/>
        <v>0</v>
      </c>
      <c r="TU109" s="1220"/>
      <c r="TV109" s="1220">
        <f t="shared" si="325"/>
        <v>1.0768030987007593</v>
      </c>
      <c r="TW109" s="1220">
        <f t="shared" si="325"/>
        <v>0.11321815437767986</v>
      </c>
      <c r="TX109" s="1220">
        <f t="shared" si="325"/>
        <v>365.25009645993106</v>
      </c>
      <c r="TY109" s="1220"/>
      <c r="TZ109" s="1220">
        <f t="shared" si="325"/>
        <v>11.177292730557769</v>
      </c>
      <c r="UA109" s="1220">
        <f t="shared" si="325"/>
        <v>17.464019151899453</v>
      </c>
      <c r="UB109" s="1220">
        <f t="shared" si="325"/>
        <v>99.146772458254475</v>
      </c>
      <c r="UC109" s="1220"/>
      <c r="UD109" s="1220">
        <f t="shared" si="325"/>
        <v>13.850408677241568</v>
      </c>
      <c r="UE109" s="1220">
        <f t="shared" si="325"/>
        <v>18.787878406036164</v>
      </c>
      <c r="UF109" s="1220">
        <f t="shared" si="325"/>
        <v>29.726884078865151</v>
      </c>
      <c r="UG109" s="1220"/>
      <c r="UH109" s="1220">
        <f t="shared" si="325"/>
        <v>6.8443074774459927</v>
      </c>
      <c r="UI109" s="1220">
        <f t="shared" si="325"/>
        <v>3.0737309937960124</v>
      </c>
      <c r="UJ109" s="1220">
        <f t="shared" si="325"/>
        <v>6.972514286331605</v>
      </c>
      <c r="UK109" s="1220"/>
      <c r="UL109" s="1220">
        <f t="shared" si="325"/>
        <v>9.0257897422215017</v>
      </c>
      <c r="UM109" s="1220">
        <f t="shared" si="325"/>
        <v>5.8589580299466135</v>
      </c>
      <c r="UN109" s="1220">
        <f t="shared" si="325"/>
        <v>0</v>
      </c>
      <c r="UO109" s="1220"/>
      <c r="UP109" s="1220">
        <f t="shared" si="325"/>
        <v>0.61440673739000573</v>
      </c>
      <c r="UQ109" s="1220">
        <f t="shared" si="325"/>
        <v>0.25182752506058864</v>
      </c>
      <c r="UR109" s="1220">
        <f t="shared" si="325"/>
        <v>14.023737195375032</v>
      </c>
      <c r="US109" s="1220"/>
      <c r="UT109" s="1220">
        <f t="shared" si="325"/>
        <v>2.8642589324830228</v>
      </c>
      <c r="UU109" s="1220">
        <f t="shared" si="325"/>
        <v>2.4438221430101388</v>
      </c>
      <c r="UV109" s="1220">
        <f t="shared" si="325"/>
        <v>38.492171787116519</v>
      </c>
      <c r="UW109" s="1220"/>
      <c r="UX109" s="1220">
        <f t="shared" si="325"/>
        <v>10.721322406246276</v>
      </c>
      <c r="UY109" s="1220">
        <f t="shared" si="325"/>
        <v>7.3763467712513826</v>
      </c>
      <c r="UZ109" s="1220">
        <f t="shared" si="325"/>
        <v>2.7457629236189578</v>
      </c>
      <c r="VA109" s="1220"/>
      <c r="VB109" s="1220">
        <f t="shared" si="325"/>
        <v>2.0786763325884721</v>
      </c>
      <c r="VC109" s="1220">
        <f t="shared" si="325"/>
        <v>0.42187419847056307</v>
      </c>
      <c r="VD109" s="2442">
        <f t="shared" si="325"/>
        <v>1.8709413823703329</v>
      </c>
      <c r="VE109" s="1511">
        <f t="shared" si="325"/>
        <v>1.5579003389223924</v>
      </c>
      <c r="VF109" s="1511">
        <f t="shared" si="325"/>
        <v>1.8472587603118475</v>
      </c>
      <c r="VG109" s="1511"/>
      <c r="VH109" s="1511">
        <f t="shared" si="325"/>
        <v>0.91390192653294444</v>
      </c>
      <c r="VI109" s="1511">
        <f t="shared" si="325"/>
        <v>0.60246303920743904</v>
      </c>
      <c r="VJ109" s="1511">
        <f t="shared" si="325"/>
        <v>0.18250775347346337</v>
      </c>
      <c r="VK109" s="1511"/>
      <c r="VL109" s="1511">
        <f t="shared" si="325"/>
        <v>5.7161744222250057</v>
      </c>
      <c r="VM109" s="1511">
        <f t="shared" si="325"/>
        <v>5.4857179752053709</v>
      </c>
      <c r="VN109" s="1511">
        <f t="shared" si="325"/>
        <v>1.3653444933866745</v>
      </c>
      <c r="VO109" s="1511"/>
      <c r="VP109" s="1511">
        <f t="shared" si="325"/>
        <v>16.805997692536984</v>
      </c>
      <c r="VQ109" s="1511">
        <f t="shared" si="325"/>
        <v>14.337050617479289</v>
      </c>
      <c r="VR109" s="1511">
        <f t="shared" si="325"/>
        <v>6.4941909629176866</v>
      </c>
      <c r="VS109" s="1511"/>
      <c r="VT109" s="1511">
        <f t="shared" si="325"/>
        <v>7.6396096996925413</v>
      </c>
      <c r="VU109" s="1511">
        <f t="shared" si="325"/>
        <v>5.4809810847642284</v>
      </c>
      <c r="VV109" s="1511">
        <f t="shared" si="325"/>
        <v>2.0409050046039345</v>
      </c>
      <c r="VW109" s="1511"/>
      <c r="VX109" s="1511">
        <f t="shared" si="325"/>
        <v>54.555731870375411</v>
      </c>
      <c r="VY109" s="1511">
        <f t="shared" si="325"/>
        <v>57.149376841763747</v>
      </c>
      <c r="VZ109" s="1511">
        <f t="shared" si="325"/>
        <v>19.433709821858454</v>
      </c>
      <c r="WA109" s="1511"/>
      <c r="WB109" s="1511">
        <f t="shared" si="325"/>
        <v>39.735930500120496</v>
      </c>
      <c r="WC109" s="1511">
        <f t="shared" si="325"/>
        <v>39.313372254015512</v>
      </c>
      <c r="WD109" s="1511">
        <f t="shared" si="325"/>
        <v>22.858105833414275</v>
      </c>
      <c r="WE109" s="1511"/>
      <c r="WF109" s="1511">
        <f t="shared" si="325"/>
        <v>4.8194943428779142</v>
      </c>
      <c r="WG109" s="1511">
        <f t="shared" si="325"/>
        <v>5.1783831338157036</v>
      </c>
      <c r="WH109" s="1511">
        <f t="shared" si="325"/>
        <v>3.2345281580828638</v>
      </c>
      <c r="WI109" s="1511"/>
      <c r="WJ109" s="1511">
        <f t="shared" si="325"/>
        <v>5.6022668471746568</v>
      </c>
      <c r="WK109" s="1511">
        <f t="shared" si="325"/>
        <v>4.5166433847496226</v>
      </c>
      <c r="WL109" s="1511">
        <f t="shared" si="325"/>
        <v>4.3473277094349587</v>
      </c>
      <c r="WM109" s="1511"/>
      <c r="WN109" s="1511">
        <f t="shared" si="325"/>
        <v>3.6981759440119868</v>
      </c>
      <c r="WO109" s="1511">
        <f t="shared" si="325"/>
        <v>4.9492618761356466</v>
      </c>
      <c r="WP109" s="1511">
        <f t="shared" si="325"/>
        <v>1.9627318915333449</v>
      </c>
      <c r="WQ109" s="1511"/>
      <c r="WR109" s="1511">
        <f t="shared" si="325"/>
        <v>73.820818472885733</v>
      </c>
      <c r="WS109" s="1511">
        <f t="shared" si="325"/>
        <v>85.340469786832912</v>
      </c>
      <c r="WT109" s="1511">
        <f t="shared" si="325"/>
        <v>8.2344686690017497</v>
      </c>
      <c r="WU109" s="1511"/>
      <c r="WV109" s="2150"/>
      <c r="WW109" s="985">
        <f t="shared" si="325"/>
        <v>6.704702532931023</v>
      </c>
      <c r="WX109" s="985">
        <f t="shared" si="325"/>
        <v>5.1386787354116272</v>
      </c>
      <c r="WY109" s="985">
        <f t="shared" si="325"/>
        <v>5.4125074120327694</v>
      </c>
      <c r="WZ109" s="985">
        <f t="shared" si="325"/>
        <v>5.7857004346681862</v>
      </c>
      <c r="XA109" s="985">
        <f t="shared" si="325"/>
        <v>5.7435419132380421</v>
      </c>
      <c r="XB109" s="985">
        <f t="shared" si="325"/>
        <v>5.4303622154836289</v>
      </c>
      <c r="XC109" s="985">
        <f t="shared" si="325"/>
        <v>5.4443537052561144</v>
      </c>
      <c r="XD109" s="985">
        <f t="shared" ref="XD109:YO109" si="326">_xlfn.STDEV.P(XD$15:XD$91)</f>
        <v>21.658496921275237</v>
      </c>
      <c r="XE109" s="985">
        <f t="shared" si="326"/>
        <v>4.3339352900235406</v>
      </c>
      <c r="XF109" s="985">
        <f t="shared" si="326"/>
        <v>4.2891972448772613</v>
      </c>
      <c r="XG109" s="985">
        <f t="shared" si="326"/>
        <v>22.240418048540754</v>
      </c>
      <c r="XH109" s="985">
        <f t="shared" si="326"/>
        <v>7.7919524357733527</v>
      </c>
      <c r="XI109" s="985">
        <f t="shared" si="326"/>
        <v>6.5861107760129194</v>
      </c>
      <c r="XJ109" s="985">
        <f t="shared" si="326"/>
        <v>7.6222444612004754</v>
      </c>
      <c r="XK109" s="985">
        <f t="shared" si="326"/>
        <v>7.8268103247876688</v>
      </c>
      <c r="XL109" s="985">
        <f t="shared" si="326"/>
        <v>6.2701376280849459</v>
      </c>
      <c r="XM109" s="985">
        <f t="shared" si="326"/>
        <v>7.3595537483432354</v>
      </c>
      <c r="XN109" s="985">
        <f t="shared" si="326"/>
        <v>8.401005830134908</v>
      </c>
      <c r="XO109" s="985">
        <f t="shared" si="326"/>
        <v>20.187493602703228</v>
      </c>
      <c r="XP109" s="985">
        <f t="shared" si="326"/>
        <v>6.9230372157140767</v>
      </c>
      <c r="XQ109" s="985">
        <f t="shared" si="326"/>
        <v>7.4626649293051948</v>
      </c>
      <c r="XR109" s="985">
        <f t="shared" si="326"/>
        <v>22.22611077089287</v>
      </c>
      <c r="XS109" s="985">
        <f t="shared" si="326"/>
        <v>9.7790158573908172</v>
      </c>
      <c r="XT109" s="985">
        <f t="shared" si="326"/>
        <v>21.642534252921696</v>
      </c>
      <c r="XU109" s="985">
        <f t="shared" si="326"/>
        <v>6.665355981774236</v>
      </c>
      <c r="XV109" s="985">
        <f t="shared" si="326"/>
        <v>7.6601263591530468</v>
      </c>
      <c r="XW109" s="985">
        <f t="shared" si="326"/>
        <v>22.226399131449085</v>
      </c>
      <c r="XX109" s="985">
        <f t="shared" si="326"/>
        <v>9.4675669005380936</v>
      </c>
      <c r="XY109" s="985">
        <f t="shared" si="326"/>
        <v>11.411449466952694</v>
      </c>
      <c r="XZ109" s="985">
        <f t="shared" si="326"/>
        <v>22.210032544397766</v>
      </c>
      <c r="YA109" s="985">
        <f t="shared" si="326"/>
        <v>7.0563469022379675</v>
      </c>
      <c r="YB109" s="985">
        <f t="shared" si="326"/>
        <v>7.7336056158608688</v>
      </c>
      <c r="YC109" s="985">
        <f t="shared" si="326"/>
        <v>22.22611077089287</v>
      </c>
      <c r="YD109" s="985">
        <f t="shared" si="326"/>
        <v>4.7679546459952666</v>
      </c>
      <c r="YE109" s="985">
        <f t="shared" si="326"/>
        <v>4.453360837336696</v>
      </c>
      <c r="YF109" s="985">
        <f t="shared" si="326"/>
        <v>18.453462369905004</v>
      </c>
      <c r="YG109" s="985">
        <f t="shared" si="326"/>
        <v>3.5246244951479535</v>
      </c>
      <c r="YH109" s="985">
        <f t="shared" si="326"/>
        <v>3.3581358133292878</v>
      </c>
      <c r="YI109" s="985">
        <f t="shared" si="326"/>
        <v>20.783268548118457</v>
      </c>
      <c r="YJ109" s="985">
        <f t="shared" si="326"/>
        <v>2.3391988122137493</v>
      </c>
      <c r="YK109" s="985">
        <f t="shared" si="326"/>
        <v>1.804985382217301</v>
      </c>
      <c r="YL109" s="985">
        <f t="shared" si="326"/>
        <v>15.805261180750401</v>
      </c>
      <c r="YM109" s="985">
        <f t="shared" si="326"/>
        <v>1.0101389172849049</v>
      </c>
      <c r="YN109" s="985">
        <f t="shared" si="326"/>
        <v>1.2946190398476207</v>
      </c>
      <c r="YO109" s="985">
        <f t="shared" si="326"/>
        <v>21.360009363293827</v>
      </c>
      <c r="YP109" s="985">
        <f t="shared" si="325"/>
        <v>199.13142638856363</v>
      </c>
      <c r="YQ109" s="985">
        <f t="shared" si="325"/>
        <v>217.1310059836855</v>
      </c>
      <c r="YR109" s="985">
        <f t="shared" si="325"/>
        <v>11.647156984093156</v>
      </c>
      <c r="YS109" s="985">
        <f t="shared" si="325"/>
        <v>79.886448887177849</v>
      </c>
      <c r="YT109" s="985">
        <f t="shared" si="325"/>
        <v>107.97083220567036</v>
      </c>
      <c r="YU109" s="985">
        <f t="shared" si="325"/>
        <v>6.5808668938098762</v>
      </c>
      <c r="YV109" s="2320">
        <f t="shared" si="325"/>
        <v>233.3504223958374</v>
      </c>
      <c r="YW109" s="2593">
        <f t="shared" si="325"/>
        <v>6.0135251281306861</v>
      </c>
      <c r="YX109" s="2405">
        <f t="shared" si="325"/>
        <v>22.225883115179485</v>
      </c>
      <c r="YY109" s="3822"/>
      <c r="YZ109" s="3816"/>
      <c r="ZA109" s="3619"/>
      <c r="ZB109" s="2525">
        <f t="shared" si="325"/>
        <v>176.45184470485711</v>
      </c>
      <c r="ZC109" s="2405">
        <f t="shared" si="325"/>
        <v>5.9922444779429425</v>
      </c>
      <c r="ZD109" s="2405">
        <f t="shared" si="325"/>
        <v>21.924039734954913</v>
      </c>
      <c r="ZE109" s="2525">
        <f t="shared" si="325"/>
        <v>229.44490643041348</v>
      </c>
      <c r="ZF109" s="2405">
        <f t="shared" si="325"/>
        <v>6.8158331952641227</v>
      </c>
      <c r="ZG109" s="2405">
        <f t="shared" si="325"/>
        <v>22.095126986109378</v>
      </c>
      <c r="ZH109" s="2525">
        <f t="shared" si="325"/>
        <v>14.351125337349156</v>
      </c>
      <c r="ZI109" s="2525">
        <f t="shared" si="325"/>
        <v>0.36851948993608635</v>
      </c>
      <c r="ZJ109" s="2525">
        <f t="shared" si="325"/>
        <v>6.9610874198739729</v>
      </c>
      <c r="ZK109" s="2525" t="e">
        <f t="shared" si="325"/>
        <v>#DIV/0!</v>
      </c>
      <c r="ZL109" s="2525">
        <f t="shared" si="325"/>
        <v>5.2564683991407524</v>
      </c>
      <c r="ZM109" s="2525">
        <f t="shared" si="325"/>
        <v>4.7774886816006763</v>
      </c>
      <c r="ZN109" s="2405">
        <f t="shared" si="325"/>
        <v>22.182015875514303</v>
      </c>
      <c r="ZO109" s="2405">
        <f t="shared" si="325"/>
        <v>3887.5635579718873</v>
      </c>
      <c r="ZP109" s="2525">
        <f t="shared" si="325"/>
        <v>11.080320593484366</v>
      </c>
      <c r="ZQ109" s="2525">
        <f t="shared" si="325"/>
        <v>9.7706180617287011</v>
      </c>
      <c r="ZR109" s="2405">
        <f t="shared" si="325"/>
        <v>22.126325854828139</v>
      </c>
      <c r="ZS109" s="2405">
        <f t="shared" si="325"/>
        <v>1301.2692795491889</v>
      </c>
      <c r="ZT109" s="3619">
        <f t="shared" si="325"/>
        <v>11.953340498532111</v>
      </c>
      <c r="ZU109" s="3619">
        <f t="shared" si="325"/>
        <v>9.5906608688678361</v>
      </c>
      <c r="ZV109" s="3619">
        <f t="shared" si="325"/>
        <v>22.091600041111885</v>
      </c>
      <c r="ZW109" s="3619">
        <f t="shared" si="325"/>
        <v>481.38452848052242</v>
      </c>
      <c r="ZX109" s="3619">
        <f t="shared" si="325"/>
        <v>17.219015650166593</v>
      </c>
      <c r="ZY109" s="3619">
        <f t="shared" si="325"/>
        <v>13.132068128089143</v>
      </c>
      <c r="ZZ109" s="3619">
        <f t="shared" si="325"/>
        <v>22.126874682949396</v>
      </c>
      <c r="AAA109" s="3619">
        <f t="shared" si="325"/>
        <v>504.69732324674266</v>
      </c>
      <c r="AAB109" s="3619">
        <f t="shared" si="325"/>
        <v>12.699404783473643</v>
      </c>
      <c r="AAC109" s="3619">
        <f>_xlfn.STDEV.P(AAC$15:AAC$91)</f>
        <v>15.098488222041677</v>
      </c>
      <c r="AAD109" s="3619">
        <f>_xlfn.STDEV.P(AAD$15:AAD$91)</f>
        <v>22.240418048540754</v>
      </c>
      <c r="AAE109" s="3619">
        <f>_xlfn.STDEV.P(AAE$15:AAE$91)</f>
        <v>323.05878241155528</v>
      </c>
      <c r="AAF109" s="2405">
        <f t="shared" ref="AAF109" si="327">_xlfn.STDEV.P(AAF$15:AAF$91)</f>
        <v>3.9476592725392163</v>
      </c>
      <c r="AAG109" s="2405">
        <f t="shared" si="325"/>
        <v>1.7920848894756933</v>
      </c>
      <c r="AAH109" s="2405">
        <f t="shared" si="325"/>
        <v>24.760073192335195</v>
      </c>
      <c r="AAI109" s="2405">
        <f t="shared" si="325"/>
        <v>1544.0578436019159</v>
      </c>
      <c r="AAJ109" s="2525">
        <f t="shared" si="325"/>
        <v>222.62083027695195</v>
      </c>
      <c r="AAK109" s="2405">
        <f t="shared" si="325"/>
        <v>22.1639500404717</v>
      </c>
      <c r="AAL109" s="2525">
        <f t="shared" si="325"/>
        <v>417.91147678514335</v>
      </c>
      <c r="AAM109" s="2405">
        <f t="shared" si="325"/>
        <v>22.149791350552203</v>
      </c>
      <c r="AAN109" s="985">
        <f t="shared" si="325"/>
        <v>2357.8224365976312</v>
      </c>
      <c r="AAO109" s="988">
        <f t="shared" ref="AAO109:ACZ109" si="328">_xlfn.STDEV.P(AAO$15:AAO$91)</f>
        <v>9.2910256356399312</v>
      </c>
      <c r="AAP109" s="985">
        <f t="shared" si="328"/>
        <v>69.914858106446346</v>
      </c>
      <c r="AAQ109" s="988">
        <f t="shared" si="328"/>
        <v>2.4159335036125373</v>
      </c>
      <c r="AAR109" s="985">
        <f t="shared" si="328"/>
        <v>6.2402234413852993</v>
      </c>
      <c r="AAS109" s="988">
        <f t="shared" si="328"/>
        <v>9.5174516361692483</v>
      </c>
      <c r="AAT109" s="985">
        <f t="shared" si="328"/>
        <v>156.74041579072684</v>
      </c>
      <c r="AAU109" s="988">
        <f t="shared" si="328"/>
        <v>21.706120691946264</v>
      </c>
      <c r="AAV109" s="985">
        <f t="shared" si="328"/>
        <v>4.0493341302362929</v>
      </c>
      <c r="AAW109" s="988">
        <f t="shared" si="328"/>
        <v>7.1415819404794494</v>
      </c>
      <c r="AAX109" s="985">
        <f t="shared" si="328"/>
        <v>873.79189230088843</v>
      </c>
      <c r="AAY109" s="988">
        <f t="shared" si="328"/>
        <v>9.683958494165207</v>
      </c>
      <c r="AAZ109" s="985">
        <f t="shared" si="328"/>
        <v>7620.1605655061521</v>
      </c>
      <c r="ABA109" s="985">
        <f t="shared" si="328"/>
        <v>20.094254206531637</v>
      </c>
      <c r="ABB109" s="985">
        <f t="shared" si="328"/>
        <v>1525.081216479799</v>
      </c>
      <c r="ABC109" s="985">
        <f t="shared" si="328"/>
        <v>20.334801012830319</v>
      </c>
      <c r="ABD109" s="985">
        <f t="shared" si="328"/>
        <v>893.74953894664873</v>
      </c>
      <c r="ABE109" s="985">
        <f t="shared" si="328"/>
        <v>15.068237434731433</v>
      </c>
      <c r="ABF109" s="985">
        <f t="shared" si="328"/>
        <v>9447.0176466066641</v>
      </c>
      <c r="ABG109" s="985">
        <f t="shared" si="328"/>
        <v>15.430987173681604</v>
      </c>
      <c r="ABH109" s="985">
        <f t="shared" si="328"/>
        <v>70.161290267848202</v>
      </c>
      <c r="ABI109" s="985">
        <f t="shared" si="328"/>
        <v>0.11321815437767986</v>
      </c>
      <c r="ABJ109" s="985">
        <f t="shared" si="328"/>
        <v>0</v>
      </c>
      <c r="ABK109" s="985">
        <f t="shared" si="328"/>
        <v>0</v>
      </c>
      <c r="ABL109" s="985">
        <f t="shared" si="328"/>
        <v>344.69280983062157</v>
      </c>
      <c r="ABM109" s="985">
        <f t="shared" si="328"/>
        <v>12.037118619439555</v>
      </c>
      <c r="ABN109" s="985">
        <f t="shared" si="328"/>
        <v>346.83430830796385</v>
      </c>
      <c r="ABO109" s="985">
        <f t="shared" si="328"/>
        <v>12.425402301923603</v>
      </c>
      <c r="ABP109" s="985">
        <f t="shared" si="328"/>
        <v>1.1096108760152639</v>
      </c>
      <c r="ABQ109" s="985" t="e">
        <f t="shared" si="328"/>
        <v>#DIV/0!</v>
      </c>
      <c r="ABR109" s="985">
        <f t="shared" si="328"/>
        <v>2.2268088570756164</v>
      </c>
      <c r="ABS109" s="985" t="e">
        <f t="shared" si="328"/>
        <v>#DIV/0!</v>
      </c>
      <c r="ABT109" s="985">
        <f t="shared" si="328"/>
        <v>2.4226958579451465</v>
      </c>
      <c r="ABU109" s="985" t="e">
        <f t="shared" si="328"/>
        <v>#DIV/0!</v>
      </c>
      <c r="ABV109" s="985">
        <f t="shared" si="328"/>
        <v>2.4947237288699413</v>
      </c>
      <c r="ABW109" s="985" t="e">
        <f t="shared" si="328"/>
        <v>#DIV/0!</v>
      </c>
      <c r="ABX109" s="985">
        <f t="shared" si="328"/>
        <v>2.3159161688476635</v>
      </c>
      <c r="ABY109" s="985" t="e">
        <f t="shared" si="328"/>
        <v>#DIV/0!</v>
      </c>
      <c r="ABZ109" s="985">
        <f t="shared" si="328"/>
        <v>8.2852664455774452</v>
      </c>
      <c r="ACA109" s="988">
        <f t="shared" si="328"/>
        <v>23.97000852776338</v>
      </c>
      <c r="ACB109" s="985">
        <f t="shared" si="328"/>
        <v>2.0286362794562738</v>
      </c>
      <c r="ACC109" s="985" t="e">
        <f t="shared" si="328"/>
        <v>#DIV/0!</v>
      </c>
      <c r="ACD109" s="985">
        <f t="shared" si="328"/>
        <v>2.3645638254588475</v>
      </c>
      <c r="ACE109" s="985" t="e">
        <f t="shared" si="328"/>
        <v>#DIV/0!</v>
      </c>
      <c r="ACF109" s="985">
        <f t="shared" si="328"/>
        <v>2.4521048816232733</v>
      </c>
      <c r="ACG109" s="985" t="e">
        <f t="shared" si="328"/>
        <v>#DIV/0!</v>
      </c>
      <c r="ACH109" s="985">
        <f t="shared" si="328"/>
        <v>2.4052284646041735</v>
      </c>
      <c r="ACI109" s="985" t="e">
        <f t="shared" si="328"/>
        <v>#DIV/0!</v>
      </c>
      <c r="ACJ109" s="985">
        <f t="shared" si="328"/>
        <v>7.6170796356442496</v>
      </c>
      <c r="ACK109" s="988">
        <f t="shared" si="328"/>
        <v>24.795061505364639</v>
      </c>
      <c r="ACL109" s="985">
        <f t="shared" si="328"/>
        <v>1.8135376680219404</v>
      </c>
      <c r="ACM109" s="985" t="e">
        <f t="shared" si="328"/>
        <v>#DIV/0!</v>
      </c>
      <c r="ACN109" s="985">
        <f t="shared" si="328"/>
        <v>2.3159161688476635</v>
      </c>
      <c r="ACO109" s="985" t="e">
        <f t="shared" si="328"/>
        <v>#DIV/0!</v>
      </c>
      <c r="ACP109" s="985">
        <f t="shared" si="328"/>
        <v>2.4052284646041735</v>
      </c>
      <c r="ACQ109" s="985" t="e">
        <f t="shared" si="328"/>
        <v>#DIV/0!</v>
      </c>
      <c r="ACR109" s="985">
        <f t="shared" si="328"/>
        <v>5.0054785300264326</v>
      </c>
      <c r="ACS109" s="988">
        <f t="shared" si="328"/>
        <v>23.855859674644435</v>
      </c>
      <c r="ACT109" s="985">
        <f t="shared" si="328"/>
        <v>4.4536177141512328</v>
      </c>
      <c r="ACU109" s="985" t="e">
        <f t="shared" si="328"/>
        <v>#DIV/0!</v>
      </c>
      <c r="ACV109" s="985">
        <f t="shared" si="328"/>
        <v>4.631832337695327</v>
      </c>
      <c r="ACW109" s="985" t="e">
        <f t="shared" si="328"/>
        <v>#DIV/0!</v>
      </c>
      <c r="ACX109" s="985">
        <f t="shared" si="328"/>
        <v>4.7291276509176949</v>
      </c>
      <c r="ACY109" s="985" t="e">
        <f t="shared" si="328"/>
        <v>#DIV/0!</v>
      </c>
      <c r="ACZ109" s="985">
        <f t="shared" si="328"/>
        <v>4.948716593053935</v>
      </c>
      <c r="ADA109" s="985" t="e">
        <f t="shared" ref="ADA109:AFR109" si="329">_xlfn.STDEV.P(ADA$15:ADA$91)</f>
        <v>#DIV/0!</v>
      </c>
      <c r="ADB109" s="985">
        <f t="shared" si="329"/>
        <v>16.166614358021231</v>
      </c>
      <c r="ADC109" s="988">
        <f t="shared" si="329"/>
        <v>25.07508710360743</v>
      </c>
      <c r="ADD109" s="985">
        <f t="shared" si="329"/>
        <v>3.4992710611188258</v>
      </c>
      <c r="ADE109" s="985">
        <f t="shared" si="329"/>
        <v>4.5175395145262565</v>
      </c>
      <c r="ADF109" s="985">
        <f t="shared" si="329"/>
        <v>4.7717332651620357</v>
      </c>
      <c r="ADG109" s="985">
        <f t="shared" si="329"/>
        <v>4.999578325953288</v>
      </c>
      <c r="ADH109" s="985">
        <f t="shared" si="329"/>
        <v>14.47221822507494</v>
      </c>
      <c r="ADI109" s="988">
        <f t="shared" si="329"/>
        <v>26.772512291598225</v>
      </c>
      <c r="ADJ109" s="985">
        <f t="shared" si="329"/>
        <v>1.1096108760152639</v>
      </c>
      <c r="ADK109" s="985" t="e">
        <f t="shared" si="329"/>
        <v>#DIV/0!</v>
      </c>
      <c r="ADL109" s="985">
        <f t="shared" si="329"/>
        <v>1.6064047892016859</v>
      </c>
      <c r="ADM109" s="985" t="e">
        <f t="shared" si="329"/>
        <v>#DIV/0!</v>
      </c>
      <c r="ADN109" s="985">
        <f t="shared" si="329"/>
        <v>2.4226958579451465</v>
      </c>
      <c r="ADO109" s="985" t="e">
        <f t="shared" si="329"/>
        <v>#DIV/0!</v>
      </c>
      <c r="ADP109" s="985">
        <f t="shared" si="329"/>
        <v>2.4383095266907255</v>
      </c>
      <c r="ADQ109" s="985" t="e">
        <f t="shared" si="329"/>
        <v>#DIV/0!</v>
      </c>
      <c r="ADR109" s="985">
        <f t="shared" si="329"/>
        <v>5.829707970769725</v>
      </c>
      <c r="ADS109" s="988">
        <f t="shared" si="329"/>
        <v>26.441124687075821</v>
      </c>
      <c r="ADT109" s="985">
        <f t="shared" si="329"/>
        <v>2.8747978728803445</v>
      </c>
      <c r="ADU109" s="985">
        <f t="shared" si="329"/>
        <v>3.85694607919935</v>
      </c>
      <c r="ADV109" s="985">
        <f t="shared" si="329"/>
        <v>4.9894474577398826</v>
      </c>
      <c r="ADW109" s="985">
        <f t="shared" si="329"/>
        <v>4.631832337695327</v>
      </c>
      <c r="ADX109" s="985">
        <f t="shared" si="329"/>
        <v>12.234014390733181</v>
      </c>
      <c r="ADY109" s="988">
        <f t="shared" si="329"/>
        <v>22.999556339997838</v>
      </c>
      <c r="ADZ109" s="2771">
        <f t="shared" si="329"/>
        <v>1.1351570588785536</v>
      </c>
      <c r="AEA109" s="985">
        <f t="shared" si="329"/>
        <v>4.0312331354416964</v>
      </c>
      <c r="AEB109" s="985">
        <f t="shared" si="329"/>
        <v>6.2040145001738471</v>
      </c>
      <c r="AEC109" s="988">
        <f t="shared" si="329"/>
        <v>7.3527829494945749</v>
      </c>
      <c r="AED109" s="985">
        <f t="shared" si="329"/>
        <v>19.965141173835317</v>
      </c>
      <c r="AEE109" s="985">
        <f t="shared" si="329"/>
        <v>17.817509737050433</v>
      </c>
      <c r="AEF109" s="988">
        <f t="shared" si="329"/>
        <v>5.1855436921667026</v>
      </c>
      <c r="AEG109" s="985">
        <f t="shared" si="329"/>
        <v>12.09370865880024</v>
      </c>
      <c r="AEH109" s="985">
        <f t="shared" si="329"/>
        <v>13.95506365635401</v>
      </c>
      <c r="AEI109" s="985">
        <f t="shared" si="329"/>
        <v>28.097725995275539</v>
      </c>
      <c r="AEJ109" s="985">
        <f t="shared" si="329"/>
        <v>20.754411169362704</v>
      </c>
      <c r="AEK109" s="985">
        <f t="shared" si="329"/>
        <v>20.781168739862455</v>
      </c>
      <c r="AEL109" s="988">
        <f t="shared" si="329"/>
        <v>5.4199027906769519</v>
      </c>
      <c r="AEM109" s="985">
        <f t="shared" si="329"/>
        <v>7.6840541582633186</v>
      </c>
      <c r="AEN109" s="985">
        <f t="shared" si="329"/>
        <v>13.60474777604721</v>
      </c>
      <c r="AEO109" s="985">
        <f t="shared" si="329"/>
        <v>16.271706314299553</v>
      </c>
      <c r="AEP109" s="2525">
        <f t="shared" si="329"/>
        <v>48.376738533812201</v>
      </c>
      <c r="AEQ109" s="2525">
        <f t="shared" si="329"/>
        <v>22.212606753879566</v>
      </c>
      <c r="AER109" s="2525">
        <f t="shared" si="329"/>
        <v>13.56193665455748</v>
      </c>
      <c r="AES109" s="2525">
        <f t="shared" si="329"/>
        <v>42.2100294312175</v>
      </c>
      <c r="AET109" s="2525">
        <f t="shared" si="329"/>
        <v>22.189131675516478</v>
      </c>
      <c r="AEU109" s="2405">
        <f t="shared" si="329"/>
        <v>2.8291426086628784</v>
      </c>
      <c r="AEV109" s="2405">
        <f t="shared" si="329"/>
        <v>9.1851297321811316</v>
      </c>
      <c r="AEW109" s="2525">
        <f t="shared" si="329"/>
        <v>14.008382426561754</v>
      </c>
      <c r="AEX109" s="2405">
        <f t="shared" si="329"/>
        <v>0.147184211471865</v>
      </c>
      <c r="AEY109" s="2525">
        <f t="shared" si="329"/>
        <v>21.863581399226597</v>
      </c>
      <c r="AEZ109" s="2405">
        <f t="shared" si="329"/>
        <v>7.6214336336731539E-2</v>
      </c>
      <c r="AFA109" s="2525">
        <f t="shared" si="329"/>
        <v>21.155337903424329</v>
      </c>
      <c r="AFB109" s="2405">
        <f t="shared" si="329"/>
        <v>3.8943935639886622E-2</v>
      </c>
      <c r="AFC109" s="2525">
        <f t="shared" si="329"/>
        <v>16.909918785965555</v>
      </c>
      <c r="AFD109" s="2405">
        <f t="shared" si="329"/>
        <v>2.4035414080868102E-2</v>
      </c>
      <c r="AFE109" s="2525">
        <f t="shared" si="329"/>
        <v>16.371890311642534</v>
      </c>
      <c r="AFF109" s="2405">
        <f t="shared" si="329"/>
        <v>1.5570816577555826E-2</v>
      </c>
      <c r="AFG109" s="2525">
        <f t="shared" si="329"/>
        <v>14.670381882239942</v>
      </c>
      <c r="AFH109" s="4169">
        <f t="shared" si="329"/>
        <v>3.1642440718861312E-2</v>
      </c>
      <c r="AFI109" s="2525">
        <f t="shared" si="329"/>
        <v>14.745459349527618</v>
      </c>
      <c r="AFJ109" s="4169">
        <f t="shared" si="329"/>
        <v>4.1907623958646655E-3</v>
      </c>
      <c r="AFK109" s="2525">
        <f t="shared" si="329"/>
        <v>1.0794075197496182</v>
      </c>
      <c r="AFL109" s="4169">
        <f t="shared" si="329"/>
        <v>9.1935027326105947E-3</v>
      </c>
      <c r="AFM109" s="2525">
        <f t="shared" si="329"/>
        <v>1.0673080940937327</v>
      </c>
      <c r="AFN109" s="985">
        <f t="shared" si="329"/>
        <v>193.16866701934353</v>
      </c>
      <c r="AFO109" s="985">
        <f t="shared" si="329"/>
        <v>118.0338440948746</v>
      </c>
      <c r="AFP109" s="985">
        <f t="shared" si="329"/>
        <v>22.098813644931454</v>
      </c>
      <c r="AFQ109" s="985">
        <f t="shared" si="329"/>
        <v>51.25656990909895</v>
      </c>
      <c r="AFR109" s="985">
        <f t="shared" si="329"/>
        <v>43.075319717476788</v>
      </c>
      <c r="AFS109" s="985">
        <f t="shared" ref="AFS109:AJF109" si="330">_xlfn.STDEV.P(AFS$15:AFS$91)</f>
        <v>21.917815182281476</v>
      </c>
      <c r="AFT109" s="985">
        <f t="shared" si="330"/>
        <v>148.5671810626051</v>
      </c>
      <c r="AFU109" s="985">
        <f t="shared" si="330"/>
        <v>101.31832158029921</v>
      </c>
      <c r="AFV109" s="985">
        <f t="shared" si="330"/>
        <v>20.576577838784456</v>
      </c>
      <c r="AFW109" s="985">
        <f t="shared" si="330"/>
        <v>41.614321198244838</v>
      </c>
      <c r="AFX109" s="985">
        <f t="shared" si="330"/>
        <v>64.209239153389532</v>
      </c>
      <c r="AFY109" s="985">
        <f t="shared" si="330"/>
        <v>22.19627558905546</v>
      </c>
      <c r="AFZ109" s="985">
        <f t="shared" si="330"/>
        <v>735.21610991918715</v>
      </c>
      <c r="AGA109" s="985">
        <f t="shared" si="330"/>
        <v>602.67806324345531</v>
      </c>
      <c r="AGB109" s="985">
        <f t="shared" si="330"/>
        <v>22.210313519819479</v>
      </c>
      <c r="AGC109" s="985">
        <f t="shared" si="330"/>
        <v>127.28989150096274</v>
      </c>
      <c r="AGD109" s="985">
        <f t="shared" si="330"/>
        <v>96.045994969076517</v>
      </c>
      <c r="AGE109" s="985">
        <f t="shared" si="330"/>
        <v>22.105521328381464</v>
      </c>
      <c r="AGF109" s="985">
        <f t="shared" si="330"/>
        <v>39.746926696515565</v>
      </c>
      <c r="AGG109" s="985">
        <f t="shared" si="330"/>
        <v>89.504109890173439</v>
      </c>
      <c r="AGH109" s="985">
        <f t="shared" si="330"/>
        <v>16.875222929756902</v>
      </c>
      <c r="AGI109" s="985">
        <f t="shared" si="330"/>
        <v>0.98837909560729598</v>
      </c>
      <c r="AGJ109" s="985">
        <f t="shared" si="330"/>
        <v>1.6628587961546002</v>
      </c>
      <c r="AGK109" s="985">
        <f t="shared" si="330"/>
        <v>2.3445065751937371</v>
      </c>
      <c r="AGL109" s="985">
        <f t="shared" si="330"/>
        <v>0.11321815437767983</v>
      </c>
      <c r="AGM109" s="985">
        <f t="shared" si="330"/>
        <v>5.4344714101286322E-2</v>
      </c>
      <c r="AGN109" s="985">
        <f t="shared" si="330"/>
        <v>0.1132181543776799</v>
      </c>
      <c r="AGO109" s="985">
        <f t="shared" si="330"/>
        <v>30.441104114334959</v>
      </c>
      <c r="AGP109" s="985">
        <f t="shared" si="330"/>
        <v>74.201857362148147</v>
      </c>
      <c r="AGQ109" s="985">
        <f t="shared" si="330"/>
        <v>16.890158371753191</v>
      </c>
      <c r="AGR109" s="985">
        <f t="shared" si="330"/>
        <v>1.2331509060227761</v>
      </c>
      <c r="AGS109" s="985">
        <f t="shared" si="330"/>
        <v>5.8435439304466783</v>
      </c>
      <c r="AGT109" s="985">
        <f t="shared" si="330"/>
        <v>4.9589646850098568</v>
      </c>
      <c r="AGU109" s="985">
        <f t="shared" si="330"/>
        <v>3.9455733846657952</v>
      </c>
      <c r="AGV109" s="985">
        <f t="shared" si="330"/>
        <v>11.430696998321284</v>
      </c>
      <c r="AGW109" s="985">
        <f t="shared" si="330"/>
        <v>9.5017552594573669</v>
      </c>
      <c r="AGX109" s="985">
        <f t="shared" si="330"/>
        <v>1.6915054706664869</v>
      </c>
      <c r="AGY109" s="985">
        <f t="shared" si="330"/>
        <v>3.2526198996870366</v>
      </c>
      <c r="AGZ109" s="985">
        <f t="shared" si="330"/>
        <v>7.0648634450151322</v>
      </c>
      <c r="AHA109" s="985">
        <f t="shared" si="330"/>
        <v>0.58195731175085919</v>
      </c>
      <c r="AHB109" s="985">
        <f t="shared" si="330"/>
        <v>0.65270246618253946</v>
      </c>
      <c r="AHC109" s="985">
        <f t="shared" si="330"/>
        <v>2.662369337790663</v>
      </c>
      <c r="AHD109" s="985">
        <f t="shared" si="330"/>
        <v>2.5388198718519277</v>
      </c>
      <c r="AHE109" s="985">
        <f t="shared" si="330"/>
        <v>8.3100614174838974</v>
      </c>
      <c r="AHF109" s="985">
        <f t="shared" si="330"/>
        <v>13.399362843354146</v>
      </c>
      <c r="AHG109" s="985">
        <f t="shared" si="330"/>
        <v>114.85597689822711</v>
      </c>
      <c r="AHH109" s="985">
        <f t="shared" si="330"/>
        <v>203.6143831346281</v>
      </c>
      <c r="AHI109" s="985">
        <f t="shared" si="330"/>
        <v>22.284132477995325</v>
      </c>
      <c r="AHJ109" s="985">
        <f t="shared" si="330"/>
        <v>141.35748037351135</v>
      </c>
      <c r="AHK109" s="985">
        <f t="shared" si="330"/>
        <v>369.69102138602011</v>
      </c>
      <c r="AHL109" s="985">
        <f t="shared" si="330"/>
        <v>21.698558898139517</v>
      </c>
      <c r="AHM109" s="985">
        <f t="shared" si="330"/>
        <v>40.42260313641993</v>
      </c>
      <c r="AHN109" s="985">
        <f t="shared" si="330"/>
        <v>100.22495271674467</v>
      </c>
      <c r="AHO109" s="985">
        <f t="shared" si="330"/>
        <v>14.158798690838296</v>
      </c>
      <c r="AHP109" s="985">
        <f t="shared" si="330"/>
        <v>18.915574384418274</v>
      </c>
      <c r="AHQ109" s="985">
        <f t="shared" si="330"/>
        <v>61.619029759514753</v>
      </c>
      <c r="AHR109" s="985">
        <f t="shared" si="330"/>
        <v>6.2908104274438355</v>
      </c>
      <c r="AHS109" s="985">
        <f t="shared" si="330"/>
        <v>69.826363446871113</v>
      </c>
      <c r="AHT109" s="985">
        <f t="shared" si="330"/>
        <v>370.36525884043897</v>
      </c>
      <c r="AHU109" s="985">
        <f t="shared" si="330"/>
        <v>8.2171572415320586</v>
      </c>
      <c r="AHV109" s="985">
        <f t="shared" si="330"/>
        <v>61.132307732846662</v>
      </c>
      <c r="AHW109" s="985">
        <f t="shared" si="330"/>
        <v>64.15963032599916</v>
      </c>
      <c r="AHX109" s="985">
        <f t="shared" si="330"/>
        <v>22.15033959725918</v>
      </c>
      <c r="AHY109" s="985">
        <f t="shared" si="330"/>
        <v>99.038284949037873</v>
      </c>
      <c r="AHZ109" s="985">
        <f t="shared" si="330"/>
        <v>563.02073761665827</v>
      </c>
      <c r="AIA109" s="985">
        <f t="shared" si="330"/>
        <v>20.629681067200003</v>
      </c>
      <c r="AIB109" s="2737"/>
      <c r="AIC109" s="985" t="e">
        <f t="shared" si="330"/>
        <v>#DIV/0!</v>
      </c>
      <c r="AID109" s="985" t="e">
        <f t="shared" si="330"/>
        <v>#DIV/0!</v>
      </c>
      <c r="AIE109" s="985" t="e">
        <f t="shared" si="330"/>
        <v>#DIV/0!</v>
      </c>
      <c r="AIF109" s="985" t="e">
        <f t="shared" si="330"/>
        <v>#DIV/0!</v>
      </c>
      <c r="AIG109" s="985" t="e">
        <f t="shared" si="330"/>
        <v>#DIV/0!</v>
      </c>
      <c r="AIH109" s="985" t="e">
        <f t="shared" si="330"/>
        <v>#DIV/0!</v>
      </c>
      <c r="AII109" s="985" t="e">
        <f t="shared" si="330"/>
        <v>#DIV/0!</v>
      </c>
      <c r="AIJ109" s="985" t="e">
        <f t="shared" si="330"/>
        <v>#DIV/0!</v>
      </c>
      <c r="AIK109" s="985" t="e">
        <f t="shared" si="330"/>
        <v>#DIV/0!</v>
      </c>
      <c r="AIL109" s="989">
        <f t="shared" si="330"/>
        <v>225.83508865094629</v>
      </c>
      <c r="AIM109" s="1099">
        <f t="shared" si="330"/>
        <v>6.6000097892783955</v>
      </c>
      <c r="AIN109" s="989">
        <f t="shared" si="330"/>
        <v>21.967262782855396</v>
      </c>
      <c r="AIO109" s="985">
        <f t="shared" si="330"/>
        <v>984.9046616012738</v>
      </c>
      <c r="AIP109" s="985">
        <f t="shared" si="330"/>
        <v>5.8070952175351236</v>
      </c>
      <c r="AIQ109" s="985">
        <f t="shared" si="330"/>
        <v>21.752141859902849</v>
      </c>
      <c r="AIR109" s="989">
        <f t="shared" si="330"/>
        <v>221.74049097195061</v>
      </c>
      <c r="AIS109" s="1099">
        <f t="shared" si="330"/>
        <v>7.0624036448204786</v>
      </c>
      <c r="AIT109" s="989">
        <f t="shared" si="330"/>
        <v>22.292327901893639</v>
      </c>
      <c r="AIU109" s="985">
        <f t="shared" si="330"/>
        <v>983.87705929263723</v>
      </c>
      <c r="AIV109" s="985">
        <f t="shared" si="330"/>
        <v>5.0996082849330264</v>
      </c>
      <c r="AIW109" s="985">
        <f t="shared" si="330"/>
        <v>22.846492501007312</v>
      </c>
      <c r="AIX109" s="989">
        <f t="shared" si="330"/>
        <v>229.67707279332089</v>
      </c>
      <c r="AIY109" s="1099">
        <f t="shared" si="330"/>
        <v>2.1092449402930868</v>
      </c>
      <c r="AIZ109" s="989">
        <f t="shared" si="330"/>
        <v>20.215486132541322</v>
      </c>
      <c r="AJA109" s="985">
        <f t="shared" si="330"/>
        <v>980.11117343671617</v>
      </c>
      <c r="AJB109" s="985">
        <f t="shared" si="330"/>
        <v>5.7588357917394966</v>
      </c>
      <c r="AJC109" s="985">
        <f t="shared" si="330"/>
        <v>22.473409635934871</v>
      </c>
      <c r="AJD109" s="985">
        <f t="shared" si="330"/>
        <v>220.94735614596078</v>
      </c>
      <c r="AJE109" s="985">
        <f t="shared" si="330"/>
        <v>3.1870763079316693</v>
      </c>
      <c r="AJF109" s="985">
        <f t="shared" si="330"/>
        <v>22.326673527823466</v>
      </c>
      <c r="AJG109" s="985">
        <f t="shared" ref="AJG109:AMB109" si="331">_xlfn.STDEV.P(AJG$15:AJG$91)</f>
        <v>1032.0726328022279</v>
      </c>
      <c r="AJH109" s="985">
        <f t="shared" si="331"/>
        <v>2.969527929424113</v>
      </c>
      <c r="AJI109" s="985">
        <f t="shared" si="331"/>
        <v>22.267293267676543</v>
      </c>
      <c r="AJJ109" s="4170"/>
      <c r="AJK109" s="4170"/>
      <c r="AJL109" s="4170"/>
      <c r="AJM109" s="985">
        <f t="shared" si="331"/>
        <v>1032.0726328022279</v>
      </c>
      <c r="AJN109" s="985">
        <f t="shared" si="331"/>
        <v>3.6751925219503669</v>
      </c>
      <c r="AJO109" s="985">
        <f t="shared" si="331"/>
        <v>22.041627921815373</v>
      </c>
      <c r="AJP109" s="3822"/>
      <c r="AJQ109" s="3822"/>
      <c r="AJR109" s="3822"/>
      <c r="AJS109" s="985">
        <f t="shared" si="331"/>
        <v>987.24878078907034</v>
      </c>
      <c r="AJT109" s="985">
        <f t="shared" si="331"/>
        <v>6.6821260274593808</v>
      </c>
      <c r="AJU109" s="985">
        <f t="shared" si="331"/>
        <v>21.630633312981409</v>
      </c>
      <c r="AJV109" s="1099">
        <f t="shared" si="331"/>
        <v>33.807633925459854</v>
      </c>
      <c r="AJW109" s="1099">
        <f t="shared" si="331"/>
        <v>28.387023213500438</v>
      </c>
      <c r="AJX109" s="1099">
        <f t="shared" si="331"/>
        <v>30.687093561392306</v>
      </c>
      <c r="AJY109" s="1099">
        <f t="shared" si="331"/>
        <v>32.003518464292867</v>
      </c>
      <c r="AJZ109" s="1099">
        <f t="shared" si="331"/>
        <v>16.820094230435021</v>
      </c>
      <c r="AKA109" s="1099">
        <f t="shared" si="331"/>
        <v>14.414136008730308</v>
      </c>
      <c r="AKB109" s="1099">
        <f t="shared" si="331"/>
        <v>30.689912829951943</v>
      </c>
      <c r="AKC109" s="1099">
        <f t="shared" si="331"/>
        <v>27.609410852313356</v>
      </c>
      <c r="AKD109" s="1099">
        <f t="shared" si="331"/>
        <v>25.313600017689954</v>
      </c>
      <c r="AKE109" s="1099">
        <f t="shared" si="331"/>
        <v>33.545171416672147</v>
      </c>
      <c r="AKF109" s="1099">
        <f t="shared" si="331"/>
        <v>13.558655394444358</v>
      </c>
      <c r="AKG109" s="985">
        <f t="shared" si="331"/>
        <v>3.0561223964018298</v>
      </c>
      <c r="AKH109" s="985">
        <f t="shared" si="331"/>
        <v>15.181550099193615</v>
      </c>
      <c r="AKI109" s="985">
        <f t="shared" si="331"/>
        <v>7.6867932146664986</v>
      </c>
      <c r="AKJ109" s="985">
        <f t="shared" si="331"/>
        <v>8.8864151911727962</v>
      </c>
      <c r="AKK109" s="985">
        <f t="shared" si="331"/>
        <v>8.1506453791955895</v>
      </c>
      <c r="AKL109" s="985">
        <f t="shared" si="331"/>
        <v>7.1430939855603475</v>
      </c>
      <c r="AKM109" s="985">
        <f t="shared" si="331"/>
        <v>5.567491644323205</v>
      </c>
      <c r="AKN109" s="985">
        <f t="shared" si="331"/>
        <v>7.7527691907608558</v>
      </c>
      <c r="AKO109" s="985">
        <f t="shared" si="331"/>
        <v>8.5125936820247166</v>
      </c>
      <c r="AKP109" s="985">
        <f t="shared" si="331"/>
        <v>15.519255409771812</v>
      </c>
      <c r="AKQ109" s="985">
        <f t="shared" si="331"/>
        <v>6.2500084334816357</v>
      </c>
      <c r="AKR109" s="985">
        <f t="shared" si="331"/>
        <v>4.4443186396077445</v>
      </c>
      <c r="AKS109" s="985">
        <f t="shared" si="331"/>
        <v>187.04868346187411</v>
      </c>
      <c r="AKT109" s="985" t="e">
        <f t="shared" si="331"/>
        <v>#DIV/0!</v>
      </c>
      <c r="AKU109" s="985" t="e">
        <f t="shared" si="331"/>
        <v>#DIV/0!</v>
      </c>
      <c r="AKV109" s="985" t="e">
        <f t="shared" si="331"/>
        <v>#DIV/0!</v>
      </c>
      <c r="AKW109" s="985" t="e">
        <f t="shared" si="331"/>
        <v>#DIV/0!</v>
      </c>
      <c r="AKX109" s="985" t="e">
        <f t="shared" si="331"/>
        <v>#DIV/0!</v>
      </c>
      <c r="AKY109" s="985" t="e">
        <f t="shared" si="331"/>
        <v>#DIV/0!</v>
      </c>
      <c r="AKZ109" s="985" t="e">
        <f t="shared" si="331"/>
        <v>#DIV/0!</v>
      </c>
      <c r="ALA109" s="985">
        <f t="shared" si="331"/>
        <v>0.92253509793132682</v>
      </c>
      <c r="ALB109" s="985">
        <f t="shared" si="331"/>
        <v>1.071251461158508</v>
      </c>
      <c r="ALC109" s="985">
        <f t="shared" si="331"/>
        <v>1.252018104415068</v>
      </c>
      <c r="ALD109" s="985">
        <f t="shared" si="331"/>
        <v>1.3099512736544678</v>
      </c>
      <c r="ALE109" s="985">
        <f t="shared" si="331"/>
        <v>1.443137078762504</v>
      </c>
      <c r="ALF109" s="985">
        <f t="shared" si="331"/>
        <v>1.4412659115849438</v>
      </c>
      <c r="ALG109" s="985">
        <f t="shared" si="331"/>
        <v>1.4508301344175523</v>
      </c>
      <c r="ALH109" s="985">
        <f t="shared" si="331"/>
        <v>5.829707970769725</v>
      </c>
      <c r="ALI109" s="985">
        <f t="shared" si="331"/>
        <v>22.904400674279469</v>
      </c>
      <c r="ALJ109" s="985" t="e">
        <f t="shared" si="331"/>
        <v>#DIV/0!</v>
      </c>
      <c r="ALK109" s="985" t="e">
        <f t="shared" si="331"/>
        <v>#DIV/0!</v>
      </c>
      <c r="ALL109" s="985" t="e">
        <f t="shared" si="331"/>
        <v>#DIV/0!</v>
      </c>
      <c r="ALM109" s="985" t="e">
        <f t="shared" si="331"/>
        <v>#DIV/0!</v>
      </c>
      <c r="ALN109" s="985" t="e">
        <f t="shared" si="331"/>
        <v>#DIV/0!</v>
      </c>
      <c r="ALO109" s="985" t="e">
        <f t="shared" si="331"/>
        <v>#DIV/0!</v>
      </c>
      <c r="ALP109" s="985" t="e">
        <f t="shared" si="331"/>
        <v>#DIV/0!</v>
      </c>
      <c r="ALQ109" s="988">
        <f t="shared" si="331"/>
        <v>3.5830036744918119</v>
      </c>
      <c r="ALR109" s="988">
        <f t="shared" si="331"/>
        <v>2.1279687426767837</v>
      </c>
      <c r="ALS109" s="988">
        <f t="shared" si="331"/>
        <v>1.3918539965266321</v>
      </c>
      <c r="ALT109" s="988">
        <f t="shared" si="331"/>
        <v>36.661530278038619</v>
      </c>
      <c r="ALU109" s="988">
        <f t="shared" si="331"/>
        <v>2.7128872306070688</v>
      </c>
      <c r="ALV109" s="988">
        <f t="shared" si="331"/>
        <v>4.8936057562932724</v>
      </c>
      <c r="ALW109" s="988">
        <f t="shared" si="331"/>
        <v>4.448426375367883</v>
      </c>
      <c r="ALX109" s="985">
        <f t="shared" si="331"/>
        <v>1.1468860337546483</v>
      </c>
      <c r="ALY109" s="985">
        <f t="shared" si="331"/>
        <v>22.204184411129983</v>
      </c>
      <c r="ALZ109" s="985">
        <f t="shared" si="331"/>
        <v>1.7966480099939217</v>
      </c>
      <c r="AMA109" s="985">
        <f t="shared" si="331"/>
        <v>19.783541244052458</v>
      </c>
      <c r="AMB109" s="985">
        <f t="shared" si="331"/>
        <v>1.5679331505921195</v>
      </c>
      <c r="AMC109" s="985">
        <f t="shared" ref="AMC109:APB109" si="332">_xlfn.STDEV.P(AMC$15:AMC$91)</f>
        <v>20.563949840870826</v>
      </c>
      <c r="AMD109" s="985">
        <f t="shared" si="332"/>
        <v>1.8696684719274188</v>
      </c>
      <c r="AME109" s="985">
        <f t="shared" si="332"/>
        <v>19.842821400702032</v>
      </c>
      <c r="AMF109" s="985">
        <f t="shared" si="332"/>
        <v>0.80082073338745596</v>
      </c>
      <c r="AMG109" s="985">
        <f t="shared" si="332"/>
        <v>20.257565017622756</v>
      </c>
      <c r="AMH109" s="985">
        <f t="shared" si="332"/>
        <v>1.1732769187716356</v>
      </c>
      <c r="AMI109" s="985">
        <f t="shared" si="332"/>
        <v>21.177577668807341</v>
      </c>
      <c r="AMJ109" s="985">
        <f t="shared" si="332"/>
        <v>1.2775803781616077</v>
      </c>
      <c r="AMK109" s="985">
        <f t="shared" si="332"/>
        <v>21.519296333535266</v>
      </c>
      <c r="AML109" s="985">
        <f t="shared" si="332"/>
        <v>9.1087950210980431</v>
      </c>
      <c r="AMM109" s="985">
        <f t="shared" si="332"/>
        <v>1.4548932793771481</v>
      </c>
      <c r="AMN109" s="985">
        <f t="shared" si="332"/>
        <v>0.96138989731541546</v>
      </c>
      <c r="AMO109" s="985">
        <f t="shared" si="332"/>
        <v>1.1841984284248008</v>
      </c>
      <c r="AMP109" s="985">
        <f t="shared" si="332"/>
        <v>17.166581379993275</v>
      </c>
      <c r="AMQ109" s="985">
        <f t="shared" si="332"/>
        <v>0.86766614361349259</v>
      </c>
      <c r="AMR109" s="985">
        <f t="shared" si="332"/>
        <v>7.7300115194442256</v>
      </c>
      <c r="AMS109" s="985">
        <f t="shared" si="332"/>
        <v>0.3589787901470109</v>
      </c>
      <c r="AMT109" s="985">
        <f t="shared" si="332"/>
        <v>7.7300115194442256</v>
      </c>
      <c r="AMU109" s="985">
        <f t="shared" si="332"/>
        <v>1.5685817295464155</v>
      </c>
      <c r="AMV109" s="985">
        <f t="shared" si="332"/>
        <v>0.68007314706034483</v>
      </c>
      <c r="AMW109" s="985">
        <f t="shared" si="332"/>
        <v>9.683958494165207</v>
      </c>
      <c r="AMX109" s="985" t="e">
        <f t="shared" si="332"/>
        <v>#DIV/0!</v>
      </c>
      <c r="AMY109" s="985" t="e">
        <f t="shared" si="332"/>
        <v>#DIV/0!</v>
      </c>
      <c r="AMZ109" s="985">
        <f t="shared" si="332"/>
        <v>1.2937568213415347</v>
      </c>
      <c r="ANA109" s="985">
        <f t="shared" si="332"/>
        <v>1.3267109391295724</v>
      </c>
      <c r="ANB109" s="985">
        <f t="shared" si="332"/>
        <v>2.3156248403140434</v>
      </c>
      <c r="ANC109" s="985">
        <f t="shared" si="332"/>
        <v>20.895389557822295</v>
      </c>
      <c r="AND109" s="1214" t="e">
        <f t="shared" si="332"/>
        <v>#DIV/0!</v>
      </c>
      <c r="ANE109" s="1214" t="e">
        <f t="shared" si="332"/>
        <v>#DIV/0!</v>
      </c>
      <c r="ANF109" s="1214" t="e">
        <f t="shared" si="332"/>
        <v>#DIV/0!</v>
      </c>
      <c r="ANG109" s="1214" t="e">
        <f t="shared" si="332"/>
        <v>#DIV/0!</v>
      </c>
      <c r="ANH109" s="985">
        <f t="shared" si="332"/>
        <v>0.79528887752700594</v>
      </c>
      <c r="ANI109" s="985">
        <f t="shared" si="332"/>
        <v>1.6808024812395823</v>
      </c>
      <c r="ANJ109" s="985">
        <f t="shared" si="332"/>
        <v>2.3412670619896034</v>
      </c>
      <c r="ANK109" s="985">
        <f t="shared" si="332"/>
        <v>2.499789162976644</v>
      </c>
      <c r="ANL109" s="985">
        <f t="shared" si="332"/>
        <v>5.6392655166740759</v>
      </c>
      <c r="ANM109" s="985">
        <f t="shared" si="332"/>
        <v>26.652457984457207</v>
      </c>
      <c r="ANN109" s="985" t="e">
        <f t="shared" si="332"/>
        <v>#DIV/0!</v>
      </c>
      <c r="ANO109" s="985" t="e">
        <f t="shared" si="332"/>
        <v>#DIV/0!</v>
      </c>
      <c r="ANP109" s="985" t="e">
        <f t="shared" si="332"/>
        <v>#DIV/0!</v>
      </c>
      <c r="ANQ109" s="985" t="e">
        <f t="shared" si="332"/>
        <v>#DIV/0!</v>
      </c>
      <c r="ANR109" s="985">
        <f t="shared" si="332"/>
        <v>1.8730136495916827</v>
      </c>
      <c r="ANS109" s="985">
        <f t="shared" si="332"/>
        <v>1.8730136495916827</v>
      </c>
      <c r="ANT109" s="985">
        <f t="shared" si="332"/>
        <v>2.2587697572631282</v>
      </c>
      <c r="ANU109" s="985">
        <f t="shared" si="332"/>
        <v>2.3412670619896034</v>
      </c>
      <c r="ANV109" s="985">
        <f t="shared" si="332"/>
        <v>6.6886268996457607</v>
      </c>
      <c r="ANW109" s="985">
        <f t="shared" si="332"/>
        <v>28.636290013746393</v>
      </c>
      <c r="ANX109" s="985">
        <f t="shared" si="332"/>
        <v>85.767688991563816</v>
      </c>
      <c r="ANY109" s="988">
        <f t="shared" si="332"/>
        <v>6792.8249858890722</v>
      </c>
      <c r="ANZ109" s="985">
        <f t="shared" si="332"/>
        <v>7.6788033289053219</v>
      </c>
      <c r="AOA109" s="988">
        <f t="shared" si="332"/>
        <v>22.164612080355166</v>
      </c>
      <c r="AOB109" s="985">
        <f t="shared" si="332"/>
        <v>3.180088053338463</v>
      </c>
      <c r="AOC109" s="988">
        <f t="shared" si="332"/>
        <v>21.951156316228477</v>
      </c>
      <c r="AOD109" s="985">
        <f t="shared" si="332"/>
        <v>32.005600929311534</v>
      </c>
      <c r="AOE109" s="988">
        <f t="shared" si="332"/>
        <v>22.161415843021249</v>
      </c>
      <c r="AOF109" s="2405">
        <f t="shared" si="332"/>
        <v>52.140542718443747</v>
      </c>
      <c r="AOG109" s="2405">
        <f t="shared" si="332"/>
        <v>17.813804507416332</v>
      </c>
      <c r="AOH109" s="2405">
        <f t="shared" si="332"/>
        <v>14.701103665357641</v>
      </c>
      <c r="AOI109" s="2405">
        <f t="shared" si="332"/>
        <v>4.8456005644805451</v>
      </c>
      <c r="AOJ109" s="2405">
        <f t="shared" si="332"/>
        <v>0.68996812348037884</v>
      </c>
      <c r="AOK109" s="2405">
        <f t="shared" si="332"/>
        <v>19.582658641780984</v>
      </c>
      <c r="AOL109" s="2405">
        <f t="shared" si="332"/>
        <v>3.7609905284963649</v>
      </c>
      <c r="AOM109" s="2405">
        <f t="shared" si="332"/>
        <v>1.3492538110979295</v>
      </c>
      <c r="AON109" s="2405">
        <f t="shared" si="332"/>
        <v>21.801129700048737</v>
      </c>
      <c r="AOO109" s="2405">
        <f t="shared" si="332"/>
        <v>4.7424474581596892</v>
      </c>
      <c r="AOP109" s="2405">
        <f t="shared" si="332"/>
        <v>0.70028068088506024</v>
      </c>
      <c r="AOQ109" s="2405">
        <f t="shared" si="332"/>
        <v>19.842821400702032</v>
      </c>
      <c r="AOR109" s="985" t="e">
        <f t="shared" si="332"/>
        <v>#DIV/0!</v>
      </c>
      <c r="AOS109" s="985" t="e">
        <f t="shared" si="332"/>
        <v>#DIV/0!</v>
      </c>
      <c r="AOT109" s="985" t="e">
        <f t="shared" si="332"/>
        <v>#DIV/0!</v>
      </c>
      <c r="AOU109" s="985" t="e">
        <f t="shared" si="332"/>
        <v>#DIV/0!</v>
      </c>
      <c r="AOV109" s="985">
        <f t="shared" si="332"/>
        <v>2.2268088570756164</v>
      </c>
      <c r="AOW109" s="985">
        <f t="shared" si="332"/>
        <v>1.6064047892016859</v>
      </c>
      <c r="AOX109" s="985">
        <f t="shared" si="332"/>
        <v>1.3402446389967724</v>
      </c>
      <c r="AOY109" s="985">
        <f t="shared" si="332"/>
        <v>1.2320562312344334</v>
      </c>
      <c r="AOZ109" s="985">
        <f t="shared" si="332"/>
        <v>4.9401887276909697</v>
      </c>
      <c r="APA109" s="985">
        <f t="shared" si="332"/>
        <v>8.2117366816479951</v>
      </c>
      <c r="APB109" s="985" t="e">
        <f t="shared" si="332"/>
        <v>#DIV/0!</v>
      </c>
      <c r="APC109" s="985" t="e">
        <f t="shared" ref="APC109:APQ109" si="333">_xlfn.STDEV.P(APC$15:APC$91)</f>
        <v>#DIV/0!</v>
      </c>
      <c r="APD109" s="985" t="e">
        <f t="shared" si="333"/>
        <v>#DIV/0!</v>
      </c>
      <c r="APE109" s="985" t="e">
        <f t="shared" si="333"/>
        <v>#DIV/0!</v>
      </c>
      <c r="APF109" s="985">
        <f t="shared" si="333"/>
        <v>1.9802533353216762</v>
      </c>
      <c r="APG109" s="985">
        <f t="shared" si="333"/>
        <v>2.1556094380127053</v>
      </c>
      <c r="APH109" s="985">
        <f t="shared" si="333"/>
        <v>2.4947237288699413</v>
      </c>
      <c r="API109" s="985">
        <f t="shared" si="333"/>
        <v>2.499789162976644</v>
      </c>
      <c r="APJ109" s="985">
        <f t="shared" si="333"/>
        <v>6.3629737264331681</v>
      </c>
      <c r="APK109" s="985">
        <f t="shared" si="333"/>
        <v>24.193281978667311</v>
      </c>
      <c r="APL109" s="985">
        <f t="shared" si="333"/>
        <v>0.4057272558912548</v>
      </c>
      <c r="APM109" s="985">
        <f t="shared" si="333"/>
        <v>1.6682213939916486</v>
      </c>
      <c r="APN109" s="985">
        <f t="shared" si="333"/>
        <v>4.0384390191740067</v>
      </c>
      <c r="APO109" s="985">
        <f t="shared" si="333"/>
        <v>5.692816812906079</v>
      </c>
      <c r="APP109" s="985">
        <f t="shared" si="333"/>
        <v>5.1217659070626222</v>
      </c>
      <c r="APQ109" s="985">
        <f t="shared" si="333"/>
        <v>4.3856125651110487</v>
      </c>
      <c r="APR109" s="988">
        <v>6.8534769815313821</v>
      </c>
      <c r="APS109" s="988">
        <v>1172.3208034133415</v>
      </c>
      <c r="APT109" s="988">
        <v>9378.5664273067323</v>
      </c>
      <c r="APU109" s="985">
        <v>107.52638454335133</v>
      </c>
      <c r="APV109" s="985">
        <v>860.21107634681061</v>
      </c>
      <c r="APW109" s="985">
        <v>108.63553595264653</v>
      </c>
      <c r="APX109" s="985">
        <v>12.037118619439555</v>
      </c>
      <c r="APY109" s="985">
        <v>2.7066268631303037</v>
      </c>
      <c r="APZ109" s="985">
        <v>202.93127501235816</v>
      </c>
      <c r="AQA109" s="985">
        <v>1623.4502000988653</v>
      </c>
      <c r="AQB109" s="985">
        <v>52.168731999412032</v>
      </c>
      <c r="AQC109" s="985">
        <v>417.34985599529625</v>
      </c>
      <c r="AQD109" s="985">
        <v>73.055853107857601</v>
      </c>
      <c r="AQE109" s="985">
        <v>18.13216782969101</v>
      </c>
      <c r="AQF109" s="985">
        <v>7.4988416488964136</v>
      </c>
      <c r="AQG109" s="985">
        <v>1183.9454401080479</v>
      </c>
      <c r="AQH109" s="985">
        <v>9471.5635208643835</v>
      </c>
      <c r="AQI109" s="985">
        <v>101.82355952688536</v>
      </c>
      <c r="AQJ109" s="985">
        <v>814.58847621508289</v>
      </c>
      <c r="AQK109" s="985">
        <v>121.90904760987338</v>
      </c>
      <c r="AQL109" s="985">
        <v>22.22611077089287</v>
      </c>
      <c r="AQM109" s="987"/>
      <c r="AQN109" s="1517"/>
      <c r="AQO109" s="1517"/>
      <c r="AQP109" s="1517"/>
      <c r="AQQ109" s="2779">
        <f t="shared" ref="AQQ109:ARE109" si="334">_xlfn.STDEV.P(AQQ$15:AQQ$91)</f>
        <v>2887.9605006411739</v>
      </c>
      <c r="AQR109" s="2779">
        <f t="shared" si="334"/>
        <v>2521.5821483643103</v>
      </c>
      <c r="AQS109" s="2779">
        <f t="shared" si="334"/>
        <v>174.20135667254209</v>
      </c>
      <c r="AQT109" s="2779">
        <f t="shared" si="334"/>
        <v>4.0714776222669586</v>
      </c>
      <c r="AQU109" s="2779">
        <f t="shared" si="334"/>
        <v>22.159741439478267</v>
      </c>
      <c r="AQV109" s="2779">
        <f t="shared" si="334"/>
        <v>59.402648510191021</v>
      </c>
      <c r="AQW109" s="2779">
        <f t="shared" si="334"/>
        <v>16.768554265513856</v>
      </c>
      <c r="AQX109" s="2779">
        <f t="shared" si="334"/>
        <v>0.38037263351530837</v>
      </c>
      <c r="AQY109" s="2779">
        <f t="shared" si="334"/>
        <v>20.828558782343091</v>
      </c>
      <c r="AQZ109" s="2779">
        <f t="shared" si="334"/>
        <v>39.45201465853556</v>
      </c>
      <c r="ARA109" s="2779">
        <f t="shared" si="334"/>
        <v>210.57021268746215</v>
      </c>
      <c r="ARB109" s="2779">
        <f t="shared" si="334"/>
        <v>18.063275685032544</v>
      </c>
      <c r="ARC109" s="2779">
        <f t="shared" si="334"/>
        <v>20.718580347051628</v>
      </c>
      <c r="ARD109" s="2779">
        <f t="shared" si="334"/>
        <v>0.18119044847463786</v>
      </c>
      <c r="ARE109" s="2779">
        <f t="shared" si="334"/>
        <v>21.724714763918563</v>
      </c>
      <c r="ARF109" s="2779">
        <f t="shared" ref="ARF109:AUC109" si="335">_xlfn.STDEV.P(ARF$15:ARF$91)</f>
        <v>31.422565702877627</v>
      </c>
      <c r="ARG109" s="1099">
        <f t="shared" si="335"/>
        <v>9.9742091195871971</v>
      </c>
      <c r="ARH109" s="989">
        <f t="shared" si="335"/>
        <v>22.982999135952305</v>
      </c>
      <c r="ARI109" s="2405">
        <f t="shared" si="335"/>
        <v>211.09024591644672</v>
      </c>
      <c r="ARJ109" s="2525">
        <f t="shared" si="335"/>
        <v>7.8543053223491439</v>
      </c>
      <c r="ARK109" s="988">
        <f t="shared" si="335"/>
        <v>22.200644402980128</v>
      </c>
      <c r="ARL109" s="989">
        <f t="shared" si="335"/>
        <v>132.42585797219814</v>
      </c>
      <c r="ARM109" s="988">
        <f t="shared" si="335"/>
        <v>30.011034120800158</v>
      </c>
      <c r="ARN109" s="985">
        <f t="shared" si="335"/>
        <v>9.4260170875505516</v>
      </c>
      <c r="ARO109" s="985">
        <f t="shared" si="335"/>
        <v>22.436041289108871</v>
      </c>
      <c r="ARP109" s="984">
        <f t="shared" si="335"/>
        <v>537.59777390129341</v>
      </c>
      <c r="ARQ109" s="988">
        <f t="shared" si="335"/>
        <v>91.460351217756354</v>
      </c>
      <c r="ARR109" s="985">
        <f t="shared" si="335"/>
        <v>15.095185638239126</v>
      </c>
      <c r="ARS109" s="4171">
        <f t="shared" si="335"/>
        <v>10.779030568655049</v>
      </c>
      <c r="ART109" s="988">
        <f t="shared" si="335"/>
        <v>44.456121851922752</v>
      </c>
      <c r="ARU109" s="988">
        <f t="shared" si="335"/>
        <v>22.232400734861869</v>
      </c>
      <c r="ARV109" s="988" t="s">
        <v>31</v>
      </c>
      <c r="ARW109" s="988" t="s">
        <v>31</v>
      </c>
      <c r="ARX109" s="985" t="s">
        <v>31</v>
      </c>
      <c r="ARY109" s="985">
        <f t="shared" si="335"/>
        <v>7.2111025509279782</v>
      </c>
      <c r="ARZ109" s="988">
        <f t="shared" si="335"/>
        <v>12554.122519864433</v>
      </c>
      <c r="ASA109" s="988">
        <f t="shared" si="335"/>
        <v>392.07029162308027</v>
      </c>
      <c r="ASB109" s="985">
        <f t="shared" si="335"/>
        <v>0.70280285500710815</v>
      </c>
      <c r="ASC109" s="985">
        <f t="shared" si="335"/>
        <v>5.4772255750516612</v>
      </c>
      <c r="ASD109" s="985">
        <f t="shared" si="335"/>
        <v>15.24273694797404</v>
      </c>
      <c r="ASE109" s="985">
        <f t="shared" si="335"/>
        <v>9.7437994276469233</v>
      </c>
      <c r="ASF109" s="985">
        <f t="shared" si="335"/>
        <v>7.6494670088295793</v>
      </c>
      <c r="ASG109" s="985">
        <f t="shared" si="335"/>
        <v>6.6863218276248908</v>
      </c>
      <c r="ASH109" s="985">
        <f t="shared" si="335"/>
        <v>5.0529501140162161</v>
      </c>
      <c r="ASI109" s="985">
        <f t="shared" si="335"/>
        <v>3.2266214657435732</v>
      </c>
      <c r="ASJ109" s="985">
        <f t="shared" si="335"/>
        <v>2.6474760754534521</v>
      </c>
      <c r="ASK109" s="985">
        <f t="shared" si="335"/>
        <v>0.86777701674791341</v>
      </c>
      <c r="ASL109" s="985">
        <f t="shared" si="335"/>
        <v>0.41713827445494744</v>
      </c>
      <c r="ASM109" s="985">
        <f t="shared" si="335"/>
        <v>130.11806333663532</v>
      </c>
      <c r="ASN109" s="985">
        <f t="shared" si="335"/>
        <v>53.089060124867643</v>
      </c>
      <c r="ASO109" s="985">
        <f t="shared" si="335"/>
        <v>40.656615258909753</v>
      </c>
      <c r="ASP109" s="985">
        <f t="shared" si="335"/>
        <v>22.027122611561865</v>
      </c>
      <c r="ASQ109" s="985">
        <f t="shared" si="335"/>
        <v>18.017560445263342</v>
      </c>
      <c r="ASR109" s="985">
        <f t="shared" si="335"/>
        <v>15.149382657600022</v>
      </c>
      <c r="ASS109" s="985">
        <f t="shared" si="335"/>
        <v>15.836532123695534</v>
      </c>
      <c r="AST109" s="985">
        <f t="shared" si="335"/>
        <v>3.6841022256409834</v>
      </c>
      <c r="ASU109" s="985">
        <f t="shared" si="335"/>
        <v>3.0054765327204511</v>
      </c>
      <c r="ASV109" s="985">
        <f t="shared" si="335"/>
        <v>296.08141974389031</v>
      </c>
      <c r="ASW109" s="985">
        <f t="shared" si="335"/>
        <v>21.586960000676285</v>
      </c>
      <c r="ASX109" s="985">
        <f t="shared" si="335"/>
        <v>11.352150401725433</v>
      </c>
      <c r="ASY109" s="985">
        <f t="shared" si="335"/>
        <v>16.893139756644068</v>
      </c>
      <c r="ASZ109" s="985">
        <f t="shared" si="335"/>
        <v>9.5527015835785942</v>
      </c>
      <c r="ATA109" s="985">
        <f t="shared" si="335"/>
        <v>7.2922401454262618</v>
      </c>
      <c r="ATB109" s="985">
        <f t="shared" si="335"/>
        <v>16.592842585820573</v>
      </c>
      <c r="ATC109" s="985">
        <f t="shared" si="335"/>
        <v>12.136755609708842</v>
      </c>
      <c r="ATD109" s="985">
        <f t="shared" si="335"/>
        <v>5.0695997976611098</v>
      </c>
      <c r="ATE109" s="985">
        <f t="shared" si="335"/>
        <v>3.3423545693931698</v>
      </c>
      <c r="ATF109" s="988">
        <f t="shared" si="335"/>
        <v>37.572808949283377</v>
      </c>
      <c r="ATG109" s="988">
        <f t="shared" si="335"/>
        <v>13.709992933026861</v>
      </c>
      <c r="ATH109" s="988">
        <f t="shared" si="335"/>
        <v>12.12473820079625</v>
      </c>
      <c r="ATI109" s="988">
        <f t="shared" si="335"/>
        <v>10.884790498349057</v>
      </c>
      <c r="ATJ109" s="988">
        <f t="shared" si="335"/>
        <v>8.2520588312019338</v>
      </c>
      <c r="ATK109" s="988">
        <f t="shared" si="335"/>
        <v>8.8598845587094583</v>
      </c>
      <c r="ATL109" s="988">
        <f t="shared" si="335"/>
        <v>12.984363366074728</v>
      </c>
      <c r="ATM109" s="988">
        <f t="shared" si="335"/>
        <v>5.6872145060578934</v>
      </c>
      <c r="ATN109" s="988">
        <f t="shared" si="335"/>
        <v>4.2871701580697206</v>
      </c>
      <c r="ATO109" s="988">
        <f t="shared" si="335"/>
        <v>112.54311518035313</v>
      </c>
      <c r="ATP109" s="985">
        <f t="shared" si="335"/>
        <v>37.566489888975703</v>
      </c>
      <c r="ATQ109" s="985">
        <f t="shared" si="335"/>
        <v>16.03574478697259</v>
      </c>
      <c r="ATR109" s="985">
        <f t="shared" si="335"/>
        <v>27.559442248165031</v>
      </c>
      <c r="ATS109" s="985">
        <f t="shared" si="335"/>
        <v>5.2267706667457885</v>
      </c>
      <c r="ATT109" s="985">
        <f t="shared" si="335"/>
        <v>18.371348466960754</v>
      </c>
      <c r="ATU109" s="985">
        <f t="shared" si="335"/>
        <v>19.919428283485672</v>
      </c>
      <c r="ATV109" s="985">
        <f t="shared" si="335"/>
        <v>8.8686548414483379</v>
      </c>
      <c r="ATW109" s="985">
        <f t="shared" si="335"/>
        <v>8.2172746445176319</v>
      </c>
      <c r="ATX109" s="985">
        <f t="shared" si="335"/>
        <v>2.02119606328323</v>
      </c>
      <c r="ATY109" s="988">
        <f t="shared" si="335"/>
        <v>15.240413292792699</v>
      </c>
      <c r="ATZ109" s="988">
        <f t="shared" si="335"/>
        <v>8.0661374765030196</v>
      </c>
      <c r="AUA109" s="988">
        <f t="shared" si="335"/>
        <v>6.2128165289557558</v>
      </c>
      <c r="AUB109" s="988">
        <f t="shared" si="335"/>
        <v>4.1541798615545504</v>
      </c>
      <c r="AUC109" s="988">
        <f t="shared" si="335"/>
        <v>2.699737310984498</v>
      </c>
      <c r="AUD109" s="988">
        <f t="shared" ref="AUD109:AWO109" si="336">_xlfn.STDEV.P(AUD$15:AUD$91)</f>
        <v>3.7510666386567681</v>
      </c>
      <c r="AUE109" s="988">
        <f t="shared" si="336"/>
        <v>5.7892369062616877</v>
      </c>
      <c r="AUF109" s="988">
        <f t="shared" si="336"/>
        <v>1.4800637257047664</v>
      </c>
      <c r="AUG109" s="988">
        <f t="shared" si="336"/>
        <v>1.4872256412340408</v>
      </c>
      <c r="AUH109" s="988">
        <f t="shared" si="336"/>
        <v>48.310609539694404</v>
      </c>
      <c r="AUI109" s="985" t="e">
        <f t="shared" si="336"/>
        <v>#DIV/0!</v>
      </c>
      <c r="AUJ109" s="985" t="e">
        <f t="shared" si="336"/>
        <v>#DIV/0!</v>
      </c>
      <c r="AUK109" s="985">
        <f t="shared" si="336"/>
        <v>6.7100265322439006</v>
      </c>
      <c r="AUL109" s="985">
        <f t="shared" si="336"/>
        <v>10.500351374342275</v>
      </c>
      <c r="AUM109" s="985" t="e">
        <f t="shared" si="336"/>
        <v>#DIV/0!</v>
      </c>
      <c r="AUN109" s="985" t="e">
        <f t="shared" si="336"/>
        <v>#DIV/0!</v>
      </c>
      <c r="AUO109" s="985" t="e">
        <f t="shared" si="336"/>
        <v>#DIV/0!</v>
      </c>
      <c r="AUP109" s="985" t="e">
        <f t="shared" si="336"/>
        <v>#DIV/0!</v>
      </c>
      <c r="AUQ109" s="985" t="e">
        <f t="shared" si="336"/>
        <v>#DIV/0!</v>
      </c>
      <c r="AUR109" s="985" t="e">
        <f t="shared" si="336"/>
        <v>#DIV/0!</v>
      </c>
      <c r="AUS109" s="3208" t="e">
        <f t="shared" si="336"/>
        <v>#DIV/0!</v>
      </c>
      <c r="AUT109" s="3208" t="e">
        <f t="shared" si="336"/>
        <v>#DIV/0!</v>
      </c>
      <c r="AUU109" s="985" t="e">
        <f t="shared" si="336"/>
        <v>#DIV/0!</v>
      </c>
      <c r="AUV109" s="985" t="e">
        <f t="shared" si="336"/>
        <v>#DIV/0!</v>
      </c>
      <c r="AUW109" s="985" t="e">
        <f t="shared" si="336"/>
        <v>#DIV/0!</v>
      </c>
      <c r="AUX109" s="985" t="e">
        <f t="shared" si="336"/>
        <v>#DIV/0!</v>
      </c>
      <c r="AUY109" s="985" t="e">
        <f t="shared" si="336"/>
        <v>#DIV/0!</v>
      </c>
      <c r="AUZ109" s="985">
        <f t="shared" si="336"/>
        <v>69.479441671455817</v>
      </c>
      <c r="AVA109" s="985">
        <f t="shared" si="336"/>
        <v>8.3446182094344188</v>
      </c>
      <c r="AVB109" s="985">
        <f t="shared" si="336"/>
        <v>4.4413366694842162</v>
      </c>
      <c r="AVC109" s="985">
        <f t="shared" si="336"/>
        <v>3.7603626427862342</v>
      </c>
      <c r="AVD109" s="985">
        <f t="shared" si="336"/>
        <v>0.12488049996787398</v>
      </c>
      <c r="AVE109" s="985">
        <f t="shared" si="336"/>
        <v>6.9610874198739729</v>
      </c>
      <c r="AVF109" s="985">
        <f t="shared" si="336"/>
        <v>6.778797817327475</v>
      </c>
      <c r="AVG109" s="985">
        <f t="shared" si="336"/>
        <v>11.482179465110999</v>
      </c>
      <c r="AVH109" s="985" t="e">
        <f t="shared" si="336"/>
        <v>#DIV/0!</v>
      </c>
      <c r="AVI109" s="985" t="e">
        <f t="shared" si="336"/>
        <v>#DIV/0!</v>
      </c>
      <c r="AVJ109" s="985" t="e">
        <f t="shared" si="336"/>
        <v>#DIV/0!</v>
      </c>
      <c r="AVK109" s="985" t="e">
        <f t="shared" si="336"/>
        <v>#DIV/0!</v>
      </c>
      <c r="AVL109" s="984">
        <f t="shared" si="336"/>
        <v>19.117815918094777</v>
      </c>
      <c r="AVM109" s="985">
        <f t="shared" si="336"/>
        <v>19.559553960190545</v>
      </c>
      <c r="AVN109" s="988">
        <f t="shared" si="336"/>
        <v>3.4454523426058037</v>
      </c>
      <c r="AVO109" s="985">
        <f t="shared" si="336"/>
        <v>6.2283315054036956</v>
      </c>
      <c r="AVP109" s="985">
        <f t="shared" si="336"/>
        <v>12.424954351595458</v>
      </c>
      <c r="AVQ109" s="988">
        <f t="shared" si="336"/>
        <v>2.2017487951146166</v>
      </c>
      <c r="AVR109" s="985">
        <f t="shared" si="336"/>
        <v>3.0151984718967206</v>
      </c>
      <c r="AVS109" s="985">
        <f t="shared" si="336"/>
        <v>3.0622924993640508</v>
      </c>
      <c r="AVT109" s="988">
        <f t="shared" si="336"/>
        <v>0.54945963120275798</v>
      </c>
      <c r="AVU109" s="985">
        <f t="shared" si="336"/>
        <v>13.614790727893865</v>
      </c>
      <c r="AVV109" s="985">
        <f t="shared" si="336"/>
        <v>8.5079903511035582</v>
      </c>
      <c r="AVW109" s="988">
        <f t="shared" si="336"/>
        <v>2.7052917540346049</v>
      </c>
      <c r="AVX109" s="985">
        <f t="shared" si="336"/>
        <v>2.4573323009806951</v>
      </c>
      <c r="AVY109" s="2774">
        <f t="shared" si="336"/>
        <v>0.47611176051489246</v>
      </c>
      <c r="AVZ109" s="984">
        <f t="shared" si="336"/>
        <v>10.418033199845262</v>
      </c>
      <c r="AWA109" s="985">
        <f t="shared" si="336"/>
        <v>7.3774007272871218</v>
      </c>
      <c r="AWB109" s="988">
        <f t="shared" si="336"/>
        <v>2.9992971572256524</v>
      </c>
      <c r="AWC109" s="985">
        <f t="shared" si="336"/>
        <v>0.91897777729905195</v>
      </c>
      <c r="AWD109" s="985">
        <f t="shared" si="336"/>
        <v>1.5922734674279588</v>
      </c>
      <c r="AWE109" s="988">
        <f t="shared" si="336"/>
        <v>1.4120652073372197</v>
      </c>
      <c r="AWF109" s="985">
        <f t="shared" si="336"/>
        <v>15.475116506797972</v>
      </c>
      <c r="AWG109" s="985">
        <f t="shared" si="336"/>
        <v>18.449074744111517</v>
      </c>
      <c r="AWH109" s="988">
        <f t="shared" si="336"/>
        <v>6.7156546118938127</v>
      </c>
      <c r="AWI109" s="2771">
        <f t="shared" si="336"/>
        <v>258.60846155702035</v>
      </c>
      <c r="AWJ109" s="988">
        <f t="shared" si="336"/>
        <v>236.39677577236088</v>
      </c>
      <c r="AWK109" s="988">
        <f t="shared" si="336"/>
        <v>54.376109144317603</v>
      </c>
      <c r="AWL109" s="988">
        <f t="shared" si="336"/>
        <v>99.162642118071531</v>
      </c>
      <c r="AWM109" s="988">
        <f t="shared" si="336"/>
        <v>26.959228475607382</v>
      </c>
      <c r="AWN109" s="988">
        <f t="shared" si="336"/>
        <v>555.60977749862445</v>
      </c>
      <c r="AWO109" s="988">
        <f t="shared" si="336"/>
        <v>235.96906314246064</v>
      </c>
      <c r="AWP109" s="988">
        <f t="shared" ref="AWP109:AXI109" si="337">_xlfn.STDEV.P(AWP$15:AWP$91)</f>
        <v>114.43872693377108</v>
      </c>
      <c r="AWQ109" s="988">
        <f t="shared" si="337"/>
        <v>87.921840290112215</v>
      </c>
      <c r="AWR109" s="988">
        <f t="shared" si="337"/>
        <v>307.20154850677216</v>
      </c>
      <c r="AWS109" s="984">
        <f t="shared" si="337"/>
        <v>0.16081541243235159</v>
      </c>
      <c r="AWT109" s="985">
        <f t="shared" si="337"/>
        <v>18.102880591615406</v>
      </c>
      <c r="AWU109" s="985">
        <f t="shared" si="337"/>
        <v>9.0728154531497879E-2</v>
      </c>
      <c r="AWV109" s="985">
        <f t="shared" si="337"/>
        <v>12.516655570345725</v>
      </c>
      <c r="AWW109" s="985">
        <f t="shared" si="337"/>
        <v>2.2570323460991578E-2</v>
      </c>
      <c r="AWX109" s="985">
        <f t="shared" si="337"/>
        <v>5.5455238226086614</v>
      </c>
      <c r="AWY109" s="985">
        <f t="shared" si="337"/>
        <v>4.7842662268491903E-2</v>
      </c>
      <c r="AWZ109" s="985">
        <f t="shared" si="337"/>
        <v>7.9416720265875664</v>
      </c>
      <c r="AXA109" s="985">
        <f t="shared" si="337"/>
        <v>0</v>
      </c>
      <c r="AXB109" s="985">
        <f t="shared" si="337"/>
        <v>0.17765851333834731</v>
      </c>
      <c r="AXC109" s="985">
        <f t="shared" si="337"/>
        <v>4.1617985424273599E-2</v>
      </c>
      <c r="AXD109" s="985">
        <f t="shared" si="337"/>
        <v>7.0071527053373703</v>
      </c>
      <c r="AXE109" s="985">
        <f t="shared" si="337"/>
        <v>3.8570465816908844E-2</v>
      </c>
      <c r="AXF109" s="985">
        <f t="shared" si="337"/>
        <v>17.026123718829513</v>
      </c>
      <c r="AXG109" s="985">
        <f t="shared" si="337"/>
        <v>7.4833147735478816E-3</v>
      </c>
      <c r="AXH109" s="985">
        <f t="shared" si="337"/>
        <v>2.6063191301688331</v>
      </c>
      <c r="AXI109" s="985">
        <f t="shared" si="337"/>
        <v>6.5448832856073294E-2</v>
      </c>
      <c r="AXK109" s="4172">
        <f t="shared" ref="AXK109:AXP109" si="338">_xlfn.STDEV.P(AXK$15:AXK$91)</f>
        <v>2.7542792431986025</v>
      </c>
      <c r="AXL109" s="4172">
        <f t="shared" si="338"/>
        <v>712.68369201506687</v>
      </c>
      <c r="AXM109" s="4172">
        <f t="shared" si="338"/>
        <v>22.274805855074508</v>
      </c>
      <c r="AXN109" s="4172">
        <f t="shared" si="338"/>
        <v>4.5770432338845017</v>
      </c>
      <c r="AXO109" s="4172">
        <f t="shared" si="338"/>
        <v>957.12598215930041</v>
      </c>
      <c r="AXP109" s="4172">
        <f t="shared" si="338"/>
        <v>22.333720582446968</v>
      </c>
      <c r="AXQ109" s="4173">
        <v>21532.306678507171</v>
      </c>
      <c r="AXR109" s="4173">
        <v>21529.00997332294</v>
      </c>
      <c r="AXS109" s="3029"/>
      <c r="AXT109" s="4173"/>
      <c r="AXU109" s="4173">
        <v>3976.3905104992555</v>
      </c>
      <c r="AXV109" s="4173">
        <v>3884.1358061175347</v>
      </c>
      <c r="AXW109" s="3029"/>
      <c r="AXX109" s="4173"/>
      <c r="AXY109" s="4173">
        <v>2.4618867386072507</v>
      </c>
      <c r="AXZ109" s="4173">
        <v>2.2214174900979127</v>
      </c>
      <c r="AYA109" s="3029"/>
      <c r="AYB109" s="4173"/>
      <c r="AYC109" s="4174">
        <v>8112.9277753601682</v>
      </c>
      <c r="AYD109" s="4173">
        <v>8003.9423225252367</v>
      </c>
      <c r="AYE109" s="3029"/>
      <c r="AYF109" s="4173"/>
      <c r="AYG109" s="4173">
        <v>4237.3033981978624</v>
      </c>
      <c r="AYH109" s="4173">
        <v>4163.1778014691254</v>
      </c>
      <c r="AYI109" s="3029"/>
      <c r="AYJ109" s="4173"/>
      <c r="AYK109" s="4173">
        <v>82352.23672123946</v>
      </c>
      <c r="AYL109" s="4173">
        <v>81012.978157047022</v>
      </c>
      <c r="AYM109" s="3029"/>
      <c r="AYN109" s="4173"/>
      <c r="AYO109" s="4173">
        <v>381425370.19874871</v>
      </c>
      <c r="AYP109" s="4173">
        <v>383905476.20208043</v>
      </c>
      <c r="AYQ109" s="3029"/>
      <c r="AYR109" s="4173"/>
      <c r="AYS109" s="4173">
        <v>227118880.15489304</v>
      </c>
      <c r="AYT109" s="4173">
        <v>219908654.78574845</v>
      </c>
      <c r="AYU109" s="3029"/>
      <c r="AYV109" s="4173"/>
      <c r="AYW109" s="4173">
        <v>118538911.14148735</v>
      </c>
      <c r="AYX109" s="4173">
        <v>126433879.89846095</v>
      </c>
      <c r="AYY109" s="3029"/>
      <c r="AYZ109" s="4173"/>
      <c r="AZA109" s="4173">
        <v>5952620.8207746232</v>
      </c>
      <c r="AZB109" s="4173">
        <v>6147000.3908800595</v>
      </c>
      <c r="AZC109" s="3029"/>
      <c r="AZD109" s="4173"/>
      <c r="AZE109" s="4173">
        <v>24714180.18891431</v>
      </c>
      <c r="AZF109" s="4173">
        <v>21925523.387972873</v>
      </c>
      <c r="AZG109" s="3029"/>
      <c r="AZH109" s="4173"/>
      <c r="AZI109" s="4173">
        <v>11328909.363907225</v>
      </c>
      <c r="AZJ109" s="4173">
        <v>10604941.213240594</v>
      </c>
      <c r="AZK109" s="3029"/>
      <c r="AZL109" s="4173"/>
      <c r="AZM109" s="4173">
        <v>9616274.467134349</v>
      </c>
      <c r="AZN109" s="4173">
        <v>9685366.0000984203</v>
      </c>
      <c r="AZO109" s="3029"/>
      <c r="AZP109" s="4173"/>
      <c r="AZQ109" s="4173">
        <v>411259.87170057761</v>
      </c>
      <c r="AZR109" s="4173">
        <v>496792.76729514601</v>
      </c>
      <c r="AZS109" s="3029"/>
      <c r="AZT109" s="4173"/>
      <c r="AZU109" s="4173">
        <v>1126133.947024097</v>
      </c>
      <c r="AZV109" s="4173">
        <v>2024767.882640304</v>
      </c>
      <c r="AZW109" s="3029"/>
      <c r="AZX109" s="4173"/>
      <c r="AZY109" s="4174">
        <v>2216907732.4514704</v>
      </c>
      <c r="AZZ109" s="4173">
        <v>2183179370.4347358</v>
      </c>
      <c r="BAA109" s="3029"/>
      <c r="BAB109" s="4173"/>
      <c r="BAC109" s="4173">
        <v>888189561.85095251</v>
      </c>
      <c r="BAD109" s="4173">
        <v>879202826.13818681</v>
      </c>
      <c r="BAE109" s="3029"/>
      <c r="BAF109" s="4173"/>
      <c r="BAG109" s="4173">
        <v>2976222759.3572588</v>
      </c>
      <c r="BAH109" s="4173">
        <v>2874663168.0354319</v>
      </c>
      <c r="BAI109" s="3029"/>
      <c r="BAJ109" s="4173"/>
      <c r="BAK109" s="4174">
        <v>1024083589.7987397</v>
      </c>
      <c r="BAL109" s="4173">
        <v>1012390190.8735811</v>
      </c>
      <c r="BAM109" s="3029"/>
      <c r="BAN109" s="4173"/>
      <c r="BAO109" s="4173">
        <v>296157016.22682822</v>
      </c>
      <c r="BAP109" s="4173">
        <v>293387378.29141802</v>
      </c>
      <c r="BAQ109" s="3029"/>
      <c r="BAR109" s="4173"/>
      <c r="BAS109" s="4173">
        <v>868897221.45137274</v>
      </c>
      <c r="BAT109" s="4173">
        <v>868199176.96404898</v>
      </c>
      <c r="BAU109" s="3029"/>
      <c r="BAV109" s="4173"/>
      <c r="BAW109" s="4175">
        <v>93699746.309788898</v>
      </c>
      <c r="BAX109" s="4175">
        <v>79260093.191936508</v>
      </c>
      <c r="BAY109" s="4176"/>
      <c r="BAZ109" s="4175"/>
      <c r="BBA109" s="4173">
        <v>72107629.488688573</v>
      </c>
      <c r="BBB109" s="4173">
        <v>60050640.064740233</v>
      </c>
      <c r="BBC109" s="3029"/>
      <c r="BBD109" s="4173"/>
      <c r="BBE109" s="4174">
        <v>449507656.34433818</v>
      </c>
      <c r="BBF109" s="4173">
        <v>449134810.97878206</v>
      </c>
      <c r="BBG109" s="3029"/>
      <c r="BBH109" s="4173"/>
      <c r="BBI109" s="4173">
        <v>92039255.969910383</v>
      </c>
      <c r="BBJ109" s="4173">
        <v>86745137.95418033</v>
      </c>
      <c r="BBK109" s="3029"/>
      <c r="BBL109" s="4173"/>
      <c r="BBM109" s="4173">
        <v>406310192.28898424</v>
      </c>
      <c r="BBN109" s="4173">
        <v>405316580.21926421</v>
      </c>
      <c r="BBO109" s="3029"/>
      <c r="BBP109" s="4173"/>
      <c r="BBQ109" s="4174">
        <v>417110075.24840862</v>
      </c>
      <c r="BBR109" s="4173">
        <v>415655793.28738457</v>
      </c>
      <c r="BBS109" s="3029"/>
      <c r="BBT109" s="4173"/>
      <c r="BBU109" s="4173">
        <v>32131838.563944791</v>
      </c>
      <c r="BBV109" s="4173">
        <v>34267107.696039237</v>
      </c>
      <c r="BBW109" s="3029"/>
      <c r="BBX109" s="4173"/>
      <c r="BBY109" s="4173">
        <v>140284033.15240037</v>
      </c>
      <c r="BBZ109" s="4173">
        <v>142617787.35493696</v>
      </c>
      <c r="BCA109" s="3029"/>
      <c r="BCB109" s="4173"/>
      <c r="BCC109" s="4173">
        <v>49933495.983488627</v>
      </c>
      <c r="BCD109" s="4173">
        <v>49550660.225820459</v>
      </c>
      <c r="BCE109" s="3029"/>
      <c r="BCF109" s="4173"/>
      <c r="BCG109" s="4173">
        <v>30246500.729692634</v>
      </c>
      <c r="BCH109" s="4173">
        <v>34456785.42828612</v>
      </c>
      <c r="BCI109" s="3029"/>
      <c r="BCJ109" s="4173"/>
      <c r="BCK109" s="4173">
        <v>614580866.26612031</v>
      </c>
      <c r="BCL109" s="4173">
        <v>571916813.93731821</v>
      </c>
      <c r="BCM109" s="3029"/>
      <c r="BCN109" s="4173"/>
      <c r="BCO109" s="4173">
        <v>302843679.03203011</v>
      </c>
      <c r="BCP109" s="4173">
        <v>289632126.35565609</v>
      </c>
      <c r="BCQ109" s="3029"/>
      <c r="BCR109" s="4173"/>
      <c r="BCS109" s="4173">
        <v>316359778.92945701</v>
      </c>
      <c r="BCT109" s="4173">
        <v>298111846.11598873</v>
      </c>
      <c r="BCU109" s="3029"/>
      <c r="BCV109" s="4173"/>
      <c r="BCW109" s="4173">
        <v>252644826.61287361</v>
      </c>
      <c r="BCX109" s="4173">
        <v>223888070.10828945</v>
      </c>
      <c r="BCY109" s="3029"/>
      <c r="BCZ109" s="4173"/>
      <c r="BDA109" s="4173">
        <v>101036759.93380514</v>
      </c>
      <c r="BDB109" s="4173">
        <v>80984756.888045341</v>
      </c>
      <c r="BDC109" s="3029"/>
      <c r="BDD109" s="4173"/>
      <c r="BDE109" s="4173">
        <v>5523717.7500688219</v>
      </c>
      <c r="BDF109" s="4173">
        <v>3906626.3226578557</v>
      </c>
      <c r="BDG109" s="3029"/>
      <c r="BDH109" s="4173"/>
      <c r="BDI109" s="4173">
        <v>3242570.2538113715</v>
      </c>
      <c r="BDJ109" s="4173">
        <v>1152948.1547378795</v>
      </c>
      <c r="BDK109" s="3029"/>
      <c r="BDL109" s="4173"/>
      <c r="BDM109" s="4173">
        <v>216482441.01885548</v>
      </c>
      <c r="BDN109" s="4173">
        <v>223294485.67725748</v>
      </c>
      <c r="BDO109" s="3029"/>
      <c r="BDP109" s="4173"/>
      <c r="BDQ109" s="4173">
        <v>7239792.4370074011</v>
      </c>
      <c r="BDR109" s="4173">
        <v>7138484.2292078566</v>
      </c>
      <c r="BDS109" s="3029"/>
      <c r="BDT109" s="4173"/>
      <c r="BDU109" s="4173">
        <v>17511474.373883396</v>
      </c>
      <c r="BDV109" s="4173">
        <v>15020300.898541547</v>
      </c>
      <c r="BDW109" s="3029"/>
      <c r="BDX109" s="4173"/>
      <c r="BDY109" s="4173">
        <v>53947772.357043631</v>
      </c>
      <c r="BDZ109" s="4173">
        <v>44318662.924213722</v>
      </c>
      <c r="BEA109" s="3029"/>
      <c r="BEB109" s="4173"/>
      <c r="BEC109" s="4173">
        <v>93518.19551596354</v>
      </c>
      <c r="BED109" s="4173">
        <v>48330.187956252135</v>
      </c>
      <c r="BEE109" s="3029"/>
      <c r="BEF109" s="4173"/>
      <c r="BEG109" s="4173">
        <v>59387979.584673561</v>
      </c>
      <c r="BEH109" s="4173">
        <v>55304578.579138704</v>
      </c>
      <c r="BEI109" s="3029"/>
      <c r="BEJ109" s="4173"/>
      <c r="BEK109" s="4173">
        <v>236386596.52422267</v>
      </c>
      <c r="BEL109" s="4173">
        <v>241395705.2622849</v>
      </c>
      <c r="BEM109" s="3029"/>
      <c r="BEN109" s="4173"/>
      <c r="BEO109" s="4173">
        <v>36856106.163582146</v>
      </c>
      <c r="BEP109" s="4173">
        <v>38715314.909055248</v>
      </c>
      <c r="BEQ109" s="3029"/>
      <c r="BER109" s="4173"/>
      <c r="BES109" s="4173">
        <v>296013256.0504753</v>
      </c>
      <c r="BET109" s="4173">
        <v>301487944.78646421</v>
      </c>
      <c r="BEU109" s="3029"/>
      <c r="BEV109" s="4173"/>
      <c r="BEW109" s="4174">
        <v>21525.26865582278</v>
      </c>
      <c r="BEX109" s="4173">
        <v>21515.973424382133</v>
      </c>
      <c r="BEY109" s="3029"/>
      <c r="BEZ109" s="4173"/>
      <c r="BFA109" s="4173">
        <v>4054.5297678091183</v>
      </c>
      <c r="BFB109" s="4173">
        <v>3897.0899247514062</v>
      </c>
      <c r="BFC109" s="3029"/>
      <c r="BFD109" s="4173"/>
      <c r="BFE109" s="4173">
        <v>2.4797777018302423</v>
      </c>
      <c r="BFF109" s="4173">
        <v>2.3631915177535756</v>
      </c>
      <c r="BFG109" s="3029"/>
      <c r="BFH109" s="4173"/>
      <c r="BFI109" s="2643" t="e">
        <f t="shared" ref="BFI109:BHO109" si="339">_xlfn.STDEV.P(BFI$15:BFI$91)</f>
        <v>#DIV/0!</v>
      </c>
      <c r="BFJ109" s="2643" t="e">
        <f t="shared" si="339"/>
        <v>#DIV/0!</v>
      </c>
      <c r="BFK109" s="2643" t="e">
        <f t="shared" si="339"/>
        <v>#DIV/0!</v>
      </c>
      <c r="BFL109" s="2643" t="e">
        <f t="shared" si="339"/>
        <v>#DIV/0!</v>
      </c>
      <c r="BFM109" s="4177">
        <f t="shared" si="339"/>
        <v>2.2192217520305277</v>
      </c>
      <c r="BFN109" s="4177">
        <f t="shared" si="339"/>
        <v>2.2192217520305277</v>
      </c>
      <c r="BFO109" s="4177">
        <f t="shared" si="339"/>
        <v>3.2128095784033719</v>
      </c>
      <c r="BFP109" s="4177">
        <f t="shared" si="339"/>
        <v>4.9282249249377337</v>
      </c>
      <c r="BFQ109" s="4177">
        <f t="shared" si="339"/>
        <v>9.7912087402445529</v>
      </c>
      <c r="BFR109" s="4177">
        <f t="shared" si="339"/>
        <v>26.143266814423555</v>
      </c>
      <c r="BFS109" s="984" t="e">
        <f t="shared" si="339"/>
        <v>#DIV/0!</v>
      </c>
      <c r="BFT109" s="985" t="e">
        <f t="shared" si="339"/>
        <v>#DIV/0!</v>
      </c>
      <c r="BFU109" s="985" t="e">
        <f t="shared" si="339"/>
        <v>#DIV/0!</v>
      </c>
      <c r="BFV109" s="985" t="e">
        <f t="shared" si="339"/>
        <v>#DIV/0!</v>
      </c>
      <c r="BFW109" s="985">
        <f t="shared" si="339"/>
        <v>1.2320562312344334</v>
      </c>
      <c r="BFX109" s="985">
        <f t="shared" si="339"/>
        <v>2.1161260697143276</v>
      </c>
      <c r="BFY109" s="985">
        <f t="shared" si="339"/>
        <v>2.3412670619896034</v>
      </c>
      <c r="BFZ109" s="985">
        <f t="shared" si="339"/>
        <v>2.3412670619896034</v>
      </c>
      <c r="BGA109" s="985">
        <f t="shared" si="339"/>
        <v>5.8700724051893625</v>
      </c>
      <c r="BGB109" s="985">
        <f t="shared" si="339"/>
        <v>23.689037924615985</v>
      </c>
      <c r="BGC109" s="985" t="e">
        <f t="shared" si="339"/>
        <v>#DIV/0!</v>
      </c>
      <c r="BGD109" s="985" t="e">
        <f t="shared" si="339"/>
        <v>#DIV/0!</v>
      </c>
      <c r="BGE109" s="985" t="e">
        <f t="shared" si="339"/>
        <v>#DIV/0!</v>
      </c>
      <c r="BGF109" s="985" t="e">
        <f t="shared" si="339"/>
        <v>#DIV/0!</v>
      </c>
      <c r="BGG109" s="985">
        <f t="shared" si="339"/>
        <v>3.6270753360438808</v>
      </c>
      <c r="BGH109" s="985">
        <f t="shared" si="339"/>
        <v>3.6270753360438808</v>
      </c>
      <c r="BGI109" s="985">
        <f t="shared" si="339"/>
        <v>1.9350213539936805</v>
      </c>
      <c r="BGJ109" s="985">
        <f t="shared" si="339"/>
        <v>2.2192217520305277</v>
      </c>
      <c r="BGK109" s="985">
        <f t="shared" si="339"/>
        <v>9.8376087607301947</v>
      </c>
      <c r="BGL109" s="985">
        <f t="shared" si="339"/>
        <v>3.6167840225181056</v>
      </c>
      <c r="BGM109" s="985" t="e">
        <f t="shared" si="339"/>
        <v>#DIV/0!</v>
      </c>
      <c r="BGN109" s="985" t="e">
        <f t="shared" si="339"/>
        <v>#DIV/0!</v>
      </c>
      <c r="BGO109" s="985" t="e">
        <f t="shared" si="339"/>
        <v>#DIV/0!</v>
      </c>
      <c r="BGP109" s="985" t="e">
        <f t="shared" si="339"/>
        <v>#DIV/0!</v>
      </c>
      <c r="BGQ109" s="985">
        <f t="shared" si="339"/>
        <v>0.56609077188839918</v>
      </c>
      <c r="BGR109" s="985">
        <f t="shared" si="339"/>
        <v>0</v>
      </c>
      <c r="BGS109" s="985">
        <f t="shared" si="339"/>
        <v>0</v>
      </c>
      <c r="BGT109" s="985">
        <f t="shared" si="339"/>
        <v>0.56609077188839918</v>
      </c>
      <c r="BGU109" s="985">
        <f t="shared" si="339"/>
        <v>0.79528887752700517</v>
      </c>
      <c r="BGV109" s="985">
        <f t="shared" si="339"/>
        <v>11.929333162905088</v>
      </c>
      <c r="BGW109" s="985" t="e">
        <f t="shared" si="339"/>
        <v>#DIV/0!</v>
      </c>
      <c r="BGX109" s="985" t="e">
        <f t="shared" si="339"/>
        <v>#DIV/0!</v>
      </c>
      <c r="BGY109" s="985" t="e">
        <f t="shared" si="339"/>
        <v>#DIV/0!</v>
      </c>
      <c r="BGZ109" s="985" t="e">
        <f t="shared" si="339"/>
        <v>#DIV/0!</v>
      </c>
      <c r="BHA109" s="985">
        <f t="shared" si="339"/>
        <v>1.6064047892016859</v>
      </c>
      <c r="BHB109" s="985">
        <f t="shared" si="339"/>
        <v>1.6808024812395823</v>
      </c>
      <c r="BHC109" s="985">
        <f t="shared" si="339"/>
        <v>1.6808024812395823</v>
      </c>
      <c r="BHD109" s="985">
        <f t="shared" si="339"/>
        <v>2.3645638254588475</v>
      </c>
      <c r="BHE109" s="985">
        <f t="shared" si="339"/>
        <v>5.3970375987480903</v>
      </c>
      <c r="BHF109" s="985">
        <f t="shared" si="339"/>
        <v>28.001674527669174</v>
      </c>
      <c r="BHG109" s="985" t="e">
        <f t="shared" si="339"/>
        <v>#DIV/0!</v>
      </c>
      <c r="BHH109" s="985" t="e">
        <f t="shared" si="339"/>
        <v>#DIV/0!</v>
      </c>
      <c r="BHI109" s="985" t="e">
        <f t="shared" si="339"/>
        <v>#DIV/0!</v>
      </c>
      <c r="BHJ109" s="985" t="e">
        <f t="shared" si="339"/>
        <v>#DIV/0!</v>
      </c>
      <c r="BHK109" s="985">
        <f t="shared" si="339"/>
        <v>0</v>
      </c>
      <c r="BHL109" s="985">
        <f t="shared" si="339"/>
        <v>0</v>
      </c>
      <c r="BHM109" s="985">
        <f t="shared" si="339"/>
        <v>0</v>
      </c>
      <c r="BHN109" s="985">
        <f t="shared" si="339"/>
        <v>2.3159161688476635</v>
      </c>
      <c r="BHO109" s="985">
        <f t="shared" si="339"/>
        <v>2.3159161688476635</v>
      </c>
      <c r="BHP109" s="985">
        <f>_xlfn.STDEV.P(BHP$15:BHP$91)</f>
        <v>11.116397610468784</v>
      </c>
      <c r="BHQ109" s="985" t="e">
        <f t="shared" ref="BHQ109:BIZ109" si="340">_xlfn.STDEV.P(BHQ$15:BHQ$91)</f>
        <v>#DIV/0!</v>
      </c>
      <c r="BHR109" s="985" t="e">
        <f t="shared" si="340"/>
        <v>#DIV/0!</v>
      </c>
      <c r="BHS109" s="985" t="e">
        <f t="shared" si="340"/>
        <v>#DIV/0!</v>
      </c>
      <c r="BHT109" s="985" t="e">
        <f t="shared" si="340"/>
        <v>#DIV/0!</v>
      </c>
      <c r="BHU109" s="985">
        <f t="shared" si="340"/>
        <v>1.1096108760152639</v>
      </c>
      <c r="BHV109" s="985">
        <f t="shared" si="340"/>
        <v>0.79528887752700594</v>
      </c>
      <c r="BHW109" s="985">
        <f t="shared" si="340"/>
        <v>1.8730136495916827</v>
      </c>
      <c r="BHX109" s="985">
        <f t="shared" si="340"/>
        <v>2.4828641940656055</v>
      </c>
      <c r="BHY109" s="985">
        <f t="shared" si="340"/>
        <v>4.4327397833444193</v>
      </c>
      <c r="BHZ109" s="985">
        <f t="shared" si="340"/>
        <v>26.468596642001966</v>
      </c>
      <c r="BIA109" s="985" t="e">
        <f t="shared" si="340"/>
        <v>#DIV/0!</v>
      </c>
      <c r="BIB109" s="985" t="e">
        <f t="shared" si="340"/>
        <v>#DIV/0!</v>
      </c>
      <c r="BIC109" s="985" t="e">
        <f t="shared" si="340"/>
        <v>#DIV/0!</v>
      </c>
      <c r="BID109" s="985" t="e">
        <f t="shared" si="340"/>
        <v>#DIV/0!</v>
      </c>
      <c r="BIE109" s="985" t="e">
        <f t="shared" si="340"/>
        <v>#DIV/0!</v>
      </c>
      <c r="BIF109" s="985">
        <f t="shared" si="340"/>
        <v>0.62956881265147124</v>
      </c>
      <c r="BIG109" s="985">
        <f t="shared" si="340"/>
        <v>21.102925052584634</v>
      </c>
      <c r="BIH109" s="985">
        <f t="shared" si="340"/>
        <v>470.34607247938038</v>
      </c>
      <c r="BII109" s="985">
        <f t="shared" si="340"/>
        <v>242.33369573401552</v>
      </c>
      <c r="BIJ109" s="985">
        <f t="shared" si="340"/>
        <v>20.094254206531637</v>
      </c>
      <c r="BIK109" s="985">
        <f t="shared" si="340"/>
        <v>6087.287582771587</v>
      </c>
      <c r="BIL109" s="985">
        <f t="shared" si="340"/>
        <v>367.04548619447644</v>
      </c>
      <c r="BIM109" s="985">
        <f t="shared" si="340"/>
        <v>35.756209911698342</v>
      </c>
      <c r="BIN109" s="985">
        <f t="shared" si="340"/>
        <v>24.526358240079386</v>
      </c>
      <c r="BIO109" s="985" t="e">
        <f t="shared" si="340"/>
        <v>#DIV/0!</v>
      </c>
      <c r="BIP109" s="985" t="e">
        <f t="shared" si="340"/>
        <v>#DIV/0!</v>
      </c>
      <c r="BIQ109" s="985" t="e">
        <f t="shared" si="340"/>
        <v>#DIV/0!</v>
      </c>
      <c r="BIR109" s="985" t="e">
        <f t="shared" si="340"/>
        <v>#DIV/0!</v>
      </c>
      <c r="BIS109" s="985" t="e">
        <f t="shared" si="340"/>
        <v>#DIV/0!</v>
      </c>
      <c r="BIT109" s="985" t="e">
        <f t="shared" si="340"/>
        <v>#DIV/0!</v>
      </c>
      <c r="BIU109" s="985" t="e">
        <f t="shared" si="340"/>
        <v>#DIV/0!</v>
      </c>
      <c r="BIV109" s="985" t="e">
        <f t="shared" si="340"/>
        <v>#DIV/0!</v>
      </c>
      <c r="BIW109" s="985" t="e">
        <f t="shared" si="340"/>
        <v>#DIV/0!</v>
      </c>
      <c r="BIX109" s="985" t="e">
        <f t="shared" si="340"/>
        <v>#DIV/0!</v>
      </c>
      <c r="BIY109" s="985">
        <f t="shared" si="340"/>
        <v>3.400018850463157</v>
      </c>
      <c r="BIZ109" s="985">
        <f t="shared" si="340"/>
        <v>24.788686966395829</v>
      </c>
      <c r="BJA109" s="4172">
        <v>206.14631189009015</v>
      </c>
      <c r="BJB109" s="4172">
        <v>55.336483849726839</v>
      </c>
      <c r="BJC109" s="2107">
        <v>207.38317696486817</v>
      </c>
      <c r="BJD109" s="2107">
        <v>47.519142689025401</v>
      </c>
      <c r="BJE109" s="4172">
        <v>26.163207155646131</v>
      </c>
      <c r="BJF109" s="4172">
        <v>202.16603761108468</v>
      </c>
      <c r="BJG109" s="4172">
        <v>47.997006443343018</v>
      </c>
      <c r="BJH109" s="4172">
        <v>25.053176705007139</v>
      </c>
      <c r="BJI109" s="4172">
        <v>198.27219688604831</v>
      </c>
      <c r="BJJ109" s="4172">
        <v>48.287204833898727</v>
      </c>
      <c r="BJK109" s="4172">
        <v>19.377441575984601</v>
      </c>
      <c r="BJL109" s="4172">
        <v>282.89874057595881</v>
      </c>
      <c r="BJM109" s="4172">
        <v>68.897130669296942</v>
      </c>
      <c r="BJN109" s="2107">
        <v>66.322309036999954</v>
      </c>
      <c r="BJO109" s="2107">
        <v>41.934528471227203</v>
      </c>
      <c r="BJP109" s="4172">
        <v>13.909897268876453</v>
      </c>
      <c r="BJQ109" s="4172">
        <v>19488.677672938797</v>
      </c>
      <c r="BJR109" s="4172">
        <v>4554.8985454615004</v>
      </c>
      <c r="BJS109" s="2107">
        <v>466.95183281324694</v>
      </c>
      <c r="BJT109" s="2107">
        <v>26.80160294536519</v>
      </c>
      <c r="BJU109" s="4172">
        <v>8.6945699899323952</v>
      </c>
      <c r="BJV109" s="985">
        <f t="shared" ref="BJV109:BLA109" si="341">_xlfn.STDEV.P(BJV$15:BJV$91)</f>
        <v>31.366890479942285</v>
      </c>
      <c r="BJW109" s="985">
        <f t="shared" si="341"/>
        <v>20.878843977151362</v>
      </c>
      <c r="BJX109" s="1214" t="e">
        <f t="shared" si="341"/>
        <v>#DIV/0!</v>
      </c>
      <c r="BJY109" s="1214" t="e">
        <f t="shared" si="341"/>
        <v>#DIV/0!</v>
      </c>
      <c r="BJZ109" s="2643" t="e">
        <f t="shared" si="341"/>
        <v>#DIV/0!</v>
      </c>
      <c r="BKA109" s="2643" t="e">
        <f t="shared" si="341"/>
        <v>#DIV/0!</v>
      </c>
      <c r="BKB109" s="4177">
        <f t="shared" si="341"/>
        <v>2.4521048816232733</v>
      </c>
      <c r="BKC109" s="4177">
        <f t="shared" si="341"/>
        <v>2.4641124624688668</v>
      </c>
      <c r="BKD109" s="4177">
        <f t="shared" si="341"/>
        <v>2.2884428813904019</v>
      </c>
      <c r="BKE109" s="4177">
        <f t="shared" si="341"/>
        <v>1.7496355305594129</v>
      </c>
      <c r="BKF109" s="4177">
        <f t="shared" si="341"/>
        <v>7.387202036048782</v>
      </c>
      <c r="BKG109" s="4177">
        <f t="shared" si="341"/>
        <v>17.733593849471493</v>
      </c>
      <c r="BKH109" s="4178" t="e">
        <f t="shared" si="341"/>
        <v>#DIV/0!</v>
      </c>
      <c r="BKI109" s="4177" t="e">
        <f t="shared" si="341"/>
        <v>#DIV/0!</v>
      </c>
      <c r="BKJ109" s="4177" t="e">
        <f t="shared" si="341"/>
        <v>#DIV/0!</v>
      </c>
      <c r="BKK109" s="4177" t="e">
        <f t="shared" si="341"/>
        <v>#DIV/0!</v>
      </c>
      <c r="BKL109" s="4177">
        <f t="shared" si="341"/>
        <v>2.4896479886598462</v>
      </c>
      <c r="BKM109" s="4177">
        <f t="shared" si="341"/>
        <v>2.4947237288699413</v>
      </c>
      <c r="BKN109" s="4177">
        <f t="shared" si="341"/>
        <v>1.928473039599675</v>
      </c>
      <c r="BKO109" s="4177">
        <f t="shared" si="341"/>
        <v>1.2320562312344334</v>
      </c>
      <c r="BKP109" s="4177">
        <f t="shared" si="341"/>
        <v>6.713167783542902</v>
      </c>
      <c r="BKQ109" s="4177">
        <f t="shared" si="341"/>
        <v>14.024001785340142</v>
      </c>
      <c r="BKR109" s="4177" t="e">
        <f t="shared" si="341"/>
        <v>#DIV/0!</v>
      </c>
      <c r="BKS109" s="4177" t="e">
        <f t="shared" si="341"/>
        <v>#DIV/0!</v>
      </c>
      <c r="BKT109" s="4177" t="e">
        <f t="shared" si="341"/>
        <v>#DIV/0!</v>
      </c>
      <c r="BKU109" s="4177" t="e">
        <f t="shared" si="341"/>
        <v>#DIV/0!</v>
      </c>
      <c r="BKV109" s="4177">
        <f t="shared" si="341"/>
        <v>7.4485925821968157</v>
      </c>
      <c r="BKW109" s="4177">
        <f t="shared" si="341"/>
        <v>7.3923373874066014</v>
      </c>
      <c r="BKX109" s="4177">
        <f t="shared" si="341"/>
        <v>7.2680875738354409</v>
      </c>
      <c r="BKY109" s="4177">
        <f t="shared" si="341"/>
        <v>5.4406130040658214</v>
      </c>
      <c r="BKZ109" s="4177">
        <f t="shared" si="341"/>
        <v>22.953971410372109</v>
      </c>
      <c r="BLA109" s="4177">
        <f t="shared" si="341"/>
        <v>15.503882831855037</v>
      </c>
      <c r="BLB109" s="4172">
        <v>11.426667491938643</v>
      </c>
      <c r="BLC109" s="4172">
        <v>3.1979823102377414</v>
      </c>
      <c r="BLD109" s="4172">
        <v>22.214125321628718</v>
      </c>
      <c r="BLE109" s="4172">
        <v>0.37460272991833654</v>
      </c>
      <c r="BLF109" s="4172">
        <v>0.13075638261707709</v>
      </c>
      <c r="BLG109" s="4172">
        <v>3.0396824540546343</v>
      </c>
      <c r="BLH109" s="4172">
        <v>1.2970118881814439</v>
      </c>
      <c r="BLI109" s="4172">
        <v>1.8048888594909398</v>
      </c>
      <c r="BLJ109" s="4172">
        <v>21.801129700048737</v>
      </c>
      <c r="BLK109" s="4172">
        <v>2.958189560889938</v>
      </c>
      <c r="BLL109" s="4172">
        <v>1.3782154904446169</v>
      </c>
      <c r="BLM109" s="4172">
        <v>12.418993717635809</v>
      </c>
      <c r="BLN109" s="4172">
        <v>8.7869980152737615</v>
      </c>
      <c r="BLO109" s="4172">
        <v>1.5347629453546603</v>
      </c>
      <c r="BLP109" s="4172">
        <v>19.028061584867686</v>
      </c>
      <c r="BLQ109" s="4172">
        <v>0.407800479691106</v>
      </c>
      <c r="BLR109" s="4172">
        <v>0.40471551713427856</v>
      </c>
      <c r="BLS109" s="4172">
        <v>2.7231260993714725</v>
      </c>
      <c r="BLT109" s="4172">
        <f t="shared" ref="BLT109:BMH109" si="342">_xlfn.STDEV.P(BLT$15:BLT$91)</f>
        <v>1.2694099359259639</v>
      </c>
      <c r="BLU109" s="4172">
        <f t="shared" si="342"/>
        <v>0.27685656609514275</v>
      </c>
      <c r="BLV109" s="4172">
        <f t="shared" si="342"/>
        <v>3.0396824540546343</v>
      </c>
      <c r="BLW109" s="4172">
        <f t="shared" si="342"/>
        <v>4.5828885282764107</v>
      </c>
      <c r="BLX109" s="4172">
        <f t="shared" si="342"/>
        <v>0.94236817639153181</v>
      </c>
      <c r="BLY109" s="4172">
        <f t="shared" si="342"/>
        <v>13.576839783705068</v>
      </c>
      <c r="BLZ109" s="4172">
        <f t="shared" si="342"/>
        <v>16.024658431761125</v>
      </c>
      <c r="BMA109" s="4172">
        <f t="shared" si="342"/>
        <v>1.5820646800576663</v>
      </c>
      <c r="BMB109" s="4172">
        <f t="shared" si="342"/>
        <v>20.781168739862455</v>
      </c>
      <c r="BMC109" s="4172">
        <f t="shared" si="342"/>
        <v>5.1649140022233304</v>
      </c>
      <c r="BMD109" s="4172">
        <f t="shared" si="342"/>
        <v>3.2961507403878714</v>
      </c>
      <c r="BME109" s="4172">
        <f t="shared" si="342"/>
        <v>21.177577668807341</v>
      </c>
      <c r="BMF109" s="4172">
        <f t="shared" si="342"/>
        <v>0.44762825817179441</v>
      </c>
      <c r="BMG109" s="4172">
        <f t="shared" si="342"/>
        <v>0.1121261947035042</v>
      </c>
      <c r="BMH109" s="4172">
        <f t="shared" si="342"/>
        <v>1.5590907738658617</v>
      </c>
      <c r="BMI109" s="4172">
        <f t="shared" ref="BMI109:BNU109" si="343">_xlfn.STDEV.P(BMI$15:BMI$91)</f>
        <v>0.48766190533814513</v>
      </c>
      <c r="BMJ109" s="4172">
        <f t="shared" si="343"/>
        <v>0.30914434563664717</v>
      </c>
      <c r="BMK109" s="4172">
        <f t="shared" si="343"/>
        <v>4.3856125651110487</v>
      </c>
      <c r="BML109" s="4172">
        <f t="shared" si="343"/>
        <v>0.88863820231459745</v>
      </c>
      <c r="BMM109" s="4172">
        <f t="shared" si="343"/>
        <v>0.33149490015446409</v>
      </c>
      <c r="BMN109" s="4172">
        <f t="shared" si="343"/>
        <v>1.8329640274677765</v>
      </c>
      <c r="BMO109" s="4172">
        <f t="shared" si="343"/>
        <v>0.79252708064375887</v>
      </c>
      <c r="BMP109" s="4172">
        <f t="shared" si="343"/>
        <v>1.0768030987007593</v>
      </c>
      <c r="BMQ109" s="4172">
        <f t="shared" si="343"/>
        <v>0.11321815437767986</v>
      </c>
      <c r="BMR109" s="4172">
        <f t="shared" si="343"/>
        <v>26.356726111191957</v>
      </c>
      <c r="BMS109" s="4172">
        <f t="shared" si="343"/>
        <v>2.2352360551882398</v>
      </c>
      <c r="BMT109" s="4172">
        <f t="shared" si="343"/>
        <v>20.985903918232975</v>
      </c>
      <c r="BMU109" s="4172">
        <f t="shared" si="343"/>
        <v>7.4108407053127916</v>
      </c>
      <c r="BMV109" s="4172">
        <f t="shared" si="343"/>
        <v>5.7137012981923947</v>
      </c>
      <c r="BMW109" s="4172">
        <f t="shared" si="343"/>
        <v>21.519296333535266</v>
      </c>
      <c r="BMX109" s="4172">
        <f t="shared" si="343"/>
        <v>1.4257350827650344</v>
      </c>
      <c r="BMY109" s="4172">
        <f t="shared" si="343"/>
        <v>0.56040440963418248</v>
      </c>
      <c r="BMZ109" s="4172">
        <f t="shared" si="343"/>
        <v>5.0979609256638296</v>
      </c>
      <c r="BNA109" s="4172">
        <f t="shared" si="343"/>
        <v>1.3293779527552407</v>
      </c>
      <c r="BNB109" s="4172">
        <f t="shared" si="343"/>
        <v>0.29006197155354968</v>
      </c>
      <c r="BNC109" s="4172">
        <f t="shared" si="343"/>
        <v>8.1179323997112096</v>
      </c>
      <c r="BND109" s="4172">
        <f t="shared" si="343"/>
        <v>0.2742689880771802</v>
      </c>
      <c r="BNE109" s="4172">
        <f t="shared" si="343"/>
        <v>0.26013939975534139</v>
      </c>
      <c r="BNF109" s="4172">
        <f t="shared" si="343"/>
        <v>0.41922110107971361</v>
      </c>
      <c r="BNG109" s="4172">
        <f t="shared" si="343"/>
        <v>0.5778855963970646</v>
      </c>
      <c r="BNH109" s="4172">
        <f t="shared" si="343"/>
        <v>0.91289949162136141</v>
      </c>
      <c r="BNI109" s="4172">
        <f t="shared" si="343"/>
        <v>4.7389608610079943</v>
      </c>
      <c r="BNJ109" s="4172">
        <f t="shared" si="343"/>
        <v>1.2563215090843147</v>
      </c>
      <c r="BNK109" s="4172">
        <f t="shared" si="343"/>
        <v>0.9360903382418917</v>
      </c>
      <c r="BNL109" s="4172">
        <f t="shared" si="343"/>
        <v>8.8988051638732664</v>
      </c>
      <c r="BNM109" s="4172">
        <f t="shared" si="343"/>
        <v>0.29443594931830219</v>
      </c>
      <c r="BNN109" s="4172">
        <f t="shared" si="343"/>
        <v>0.26263430381004776</v>
      </c>
      <c r="BNO109" s="4172">
        <f t="shared" si="343"/>
        <v>0.61052775446977448</v>
      </c>
      <c r="BNQ109" s="4172">
        <f t="shared" si="343"/>
        <v>701.32672863667426</v>
      </c>
      <c r="BNR109" s="4172">
        <f t="shared" si="343"/>
        <v>112.11222782369988</v>
      </c>
      <c r="BNS109" s="4172">
        <f t="shared" si="343"/>
        <v>16205.95125099846</v>
      </c>
      <c r="BNT109" s="4172">
        <f t="shared" si="343"/>
        <v>22.715598341890807</v>
      </c>
      <c r="BNU109" s="4172">
        <f t="shared" si="343"/>
        <v>4.5656567432169695</v>
      </c>
      <c r="BNV109" s="4172">
        <f>_xlfn.STDEV.P(BNV$15:BNV$91)</f>
        <v>22.22611077089287</v>
      </c>
      <c r="BNW109" s="4172">
        <f>_xlfn.STDEV.P(BNW$15:BNW$91)</f>
        <v>22.248007940297029</v>
      </c>
    </row>
    <row r="110" spans="1:1739" ht="13" x14ac:dyDescent="0.2">
      <c r="F110" s="4161" t="s">
        <v>339</v>
      </c>
      <c r="G110" s="1214"/>
      <c r="H110" s="988">
        <f>SUM(H$15:H$91)</f>
        <v>16352</v>
      </c>
      <c r="I110" s="3978">
        <f t="shared" ref="I110:CH110" si="344">SUM(I$15:I$91)</f>
        <v>553.40000000000009</v>
      </c>
      <c r="J110" s="988"/>
      <c r="K110" s="988">
        <f t="shared" si="344"/>
        <v>18538</v>
      </c>
      <c r="L110" s="988">
        <f t="shared" si="344"/>
        <v>554.00999999999976</v>
      </c>
      <c r="M110" s="3978">
        <f t="shared" si="344"/>
        <v>2922</v>
      </c>
      <c r="N110" s="988">
        <f t="shared" si="344"/>
        <v>0.60999999999999854</v>
      </c>
      <c r="O110" s="988">
        <f t="shared" si="344"/>
        <v>17939</v>
      </c>
      <c r="P110" s="4184">
        <f t="shared" si="344"/>
        <v>552.56999999999982</v>
      </c>
      <c r="Q110" s="3978">
        <f t="shared" si="344"/>
        <v>2920</v>
      </c>
      <c r="R110" s="988">
        <f t="shared" si="344"/>
        <v>-1.4399999999999951</v>
      </c>
      <c r="S110" s="988">
        <f t="shared" si="344"/>
        <v>73887</v>
      </c>
      <c r="T110" s="3978">
        <f t="shared" si="344"/>
        <v>474.5899999999998</v>
      </c>
      <c r="U110" s="988"/>
      <c r="V110" s="988">
        <f t="shared" si="344"/>
        <v>66338</v>
      </c>
      <c r="W110" s="988">
        <f t="shared" si="344"/>
        <v>476.91999999999973</v>
      </c>
      <c r="X110" s="4185">
        <f>SUM(X$15:X$91)</f>
        <v>2902</v>
      </c>
      <c r="Y110" s="988">
        <f t="shared" si="344"/>
        <v>2.33</v>
      </c>
      <c r="Z110" s="988">
        <f t="shared" si="344"/>
        <v>59128</v>
      </c>
      <c r="AA110" s="988">
        <f t="shared" si="344"/>
        <v>474.15768000691412</v>
      </c>
      <c r="AB110" s="4185">
        <f>SUM(AB$15:AB$91)</f>
        <v>2961</v>
      </c>
      <c r="AC110" s="988">
        <f t="shared" si="344"/>
        <v>-2.7623199930860096</v>
      </c>
      <c r="AD110" s="988">
        <f t="shared" si="344"/>
        <v>38311</v>
      </c>
      <c r="AE110" s="988">
        <f t="shared" si="344"/>
        <v>465.58320512040314</v>
      </c>
      <c r="AF110" s="988">
        <f t="shared" si="344"/>
        <v>20583</v>
      </c>
      <c r="AG110" s="988">
        <f t="shared" si="344"/>
        <v>496.05768410701393</v>
      </c>
      <c r="AH110" s="988">
        <f t="shared" si="344"/>
        <v>2960</v>
      </c>
      <c r="AI110" s="988">
        <f t="shared" si="344"/>
        <v>26683</v>
      </c>
      <c r="AJ110" s="988">
        <f t="shared" si="344"/>
        <v>477.05258440997198</v>
      </c>
      <c r="AK110" s="988">
        <f t="shared" si="344"/>
        <v>2961</v>
      </c>
      <c r="AL110" s="988">
        <f t="shared" si="344"/>
        <v>11628</v>
      </c>
      <c r="AM110" s="988">
        <f t="shared" si="344"/>
        <v>441.83255633007559</v>
      </c>
      <c r="AN110" s="988">
        <f t="shared" si="344"/>
        <v>2954</v>
      </c>
      <c r="AO110" s="4186"/>
      <c r="AP110" s="988">
        <f t="shared" si="344"/>
        <v>6224.6</v>
      </c>
      <c r="AQ110" s="988">
        <f t="shared" si="344"/>
        <v>2926</v>
      </c>
      <c r="AR110" s="988">
        <f t="shared" si="344"/>
        <v>6506.0000000000018</v>
      </c>
      <c r="AS110" s="988">
        <f t="shared" si="344"/>
        <v>2945</v>
      </c>
      <c r="AT110" s="988">
        <f t="shared" si="344"/>
        <v>108.1</v>
      </c>
      <c r="AU110" s="988">
        <f t="shared" si="344"/>
        <v>14.19999999999996</v>
      </c>
      <c r="AV110" s="988">
        <f t="shared" si="344"/>
        <v>5380</v>
      </c>
      <c r="AW110" s="988"/>
      <c r="AX110" s="988">
        <f t="shared" si="344"/>
        <v>5360</v>
      </c>
      <c r="AY110" s="988">
        <f t="shared" si="344"/>
        <v>2812</v>
      </c>
      <c r="AZ110" s="988">
        <f t="shared" si="344"/>
        <v>14370</v>
      </c>
      <c r="BA110" s="988">
        <f t="shared" si="344"/>
        <v>2635</v>
      </c>
      <c r="BB110" s="988">
        <f t="shared" si="344"/>
        <v>19440</v>
      </c>
      <c r="BC110" s="2405">
        <f t="shared" si="344"/>
        <v>2657</v>
      </c>
      <c r="BD110" s="988">
        <f t="shared" si="344"/>
        <v>18322</v>
      </c>
      <c r="BE110" s="988">
        <f t="shared" si="344"/>
        <v>1936.3596583101694</v>
      </c>
      <c r="BF110" s="988">
        <f t="shared" si="344"/>
        <v>2959</v>
      </c>
      <c r="BG110" s="988">
        <f t="shared" si="344"/>
        <v>18468</v>
      </c>
      <c r="BH110" s="988">
        <f t="shared" si="344"/>
        <v>1066.1941151447736</v>
      </c>
      <c r="BI110" s="988">
        <f t="shared" si="344"/>
        <v>2961</v>
      </c>
      <c r="BJ110" s="988">
        <f t="shared" si="344"/>
        <v>17769</v>
      </c>
      <c r="BK110" s="988">
        <f t="shared" si="344"/>
        <v>3641.2746306899462</v>
      </c>
      <c r="BL110" s="988">
        <f t="shared" si="344"/>
        <v>2962</v>
      </c>
      <c r="BM110" s="988">
        <f t="shared" si="344"/>
        <v>18394</v>
      </c>
      <c r="BN110" s="988">
        <f t="shared" si="344"/>
        <v>1314.0352885154</v>
      </c>
      <c r="BO110" s="988">
        <f t="shared" si="344"/>
        <v>2960</v>
      </c>
      <c r="BP110" s="988">
        <f t="shared" si="344"/>
        <v>17777</v>
      </c>
      <c r="BQ110" s="988">
        <f t="shared" si="344"/>
        <v>110.96312897151287</v>
      </c>
      <c r="BR110" s="988">
        <f t="shared" si="344"/>
        <v>2791</v>
      </c>
      <c r="BS110" s="3619"/>
      <c r="BT110" s="3619"/>
      <c r="BU110" s="3619"/>
      <c r="BV110" s="988">
        <f t="shared" si="344"/>
        <v>21469</v>
      </c>
      <c r="BW110" s="988">
        <f t="shared" si="344"/>
        <v>4281.6940728030704</v>
      </c>
      <c r="BX110" s="988">
        <f t="shared" si="344"/>
        <v>2960</v>
      </c>
      <c r="BY110" s="988">
        <f t="shared" si="344"/>
        <v>21808</v>
      </c>
      <c r="BZ110" s="988">
        <f t="shared" si="344"/>
        <v>5793.5967130218387</v>
      </c>
      <c r="CA110" s="988">
        <f t="shared" si="344"/>
        <v>2955</v>
      </c>
      <c r="CB110" s="988">
        <f t="shared" si="344"/>
        <v>20307</v>
      </c>
      <c r="CC110" s="988">
        <f t="shared" si="344"/>
        <v>4712.9493647217187</v>
      </c>
      <c r="CD110" s="988">
        <f t="shared" si="344"/>
        <v>2959</v>
      </c>
      <c r="CE110" s="988">
        <f t="shared" si="344"/>
        <v>21773</v>
      </c>
      <c r="CF110" s="988">
        <f t="shared" si="344"/>
        <v>2757.0664644959888</v>
      </c>
      <c r="CG110" s="988">
        <f t="shared" si="344"/>
        <v>2957</v>
      </c>
      <c r="CH110" s="988">
        <f t="shared" si="344"/>
        <v>19396</v>
      </c>
      <c r="CI110" s="988">
        <f t="shared" ref="CI110" si="345">SUM(CI$15:CI$91)</f>
        <v>392.72254382782927</v>
      </c>
      <c r="CJ110" s="988">
        <f t="shared" ref="CJ110:EC110" si="346">SUM(CJ$15:CJ$91)</f>
        <v>2703</v>
      </c>
      <c r="CK110" s="988">
        <f t="shared" si="346"/>
        <v>21268</v>
      </c>
      <c r="CL110" s="988">
        <f t="shared" si="346"/>
        <v>3594.9448280013467</v>
      </c>
      <c r="CM110" s="988">
        <f t="shared" si="346"/>
        <v>2960</v>
      </c>
      <c r="CN110" s="988">
        <f t="shared" si="346"/>
        <v>1087.0999999999999</v>
      </c>
      <c r="CO110" s="988">
        <f t="shared" si="346"/>
        <v>2886</v>
      </c>
      <c r="CP110" s="988">
        <f t="shared" si="346"/>
        <v>220.79999999999987</v>
      </c>
      <c r="CQ110" s="988">
        <f t="shared" si="346"/>
        <v>437.89999999999992</v>
      </c>
      <c r="CR110" s="988">
        <f t="shared" si="346"/>
        <v>429.9</v>
      </c>
      <c r="CS110" s="988">
        <f t="shared" si="346"/>
        <v>1050.5000000000002</v>
      </c>
      <c r="CT110" s="988">
        <f t="shared" si="346"/>
        <v>1053.9000000000001</v>
      </c>
      <c r="CU110" s="988">
        <f t="shared" si="346"/>
        <v>1290.5999999999997</v>
      </c>
      <c r="CV110" s="988">
        <f t="shared" si="346"/>
        <v>2920</v>
      </c>
      <c r="CW110" s="988">
        <f t="shared" si="346"/>
        <v>257.39999999999998</v>
      </c>
      <c r="CX110" s="988">
        <f t="shared" si="346"/>
        <v>508.50000000000006</v>
      </c>
      <c r="CY110" s="988">
        <f t="shared" si="346"/>
        <v>525.79999999999995</v>
      </c>
      <c r="CZ110" s="988">
        <f t="shared" si="346"/>
        <v>22507</v>
      </c>
      <c r="DA110" s="988">
        <f t="shared" si="346"/>
        <v>6505.760000000002</v>
      </c>
      <c r="DB110" s="988">
        <f t="shared" si="346"/>
        <v>2954</v>
      </c>
      <c r="DC110" s="988">
        <f t="shared" si="346"/>
        <v>8252</v>
      </c>
      <c r="DD110" s="988">
        <f t="shared" si="346"/>
        <v>6499.0580000000009</v>
      </c>
      <c r="DE110" s="988">
        <f t="shared" si="346"/>
        <v>2975</v>
      </c>
      <c r="DF110" s="988">
        <f t="shared" si="346"/>
        <v>9136</v>
      </c>
      <c r="DG110" s="988">
        <f t="shared" si="346"/>
        <v>6446.7499999999982</v>
      </c>
      <c r="DH110" s="988">
        <f t="shared" si="346"/>
        <v>2897</v>
      </c>
      <c r="DI110" s="988">
        <f t="shared" si="346"/>
        <v>5119</v>
      </c>
      <c r="DJ110" s="988">
        <f t="shared" si="346"/>
        <v>6373.9550000000008</v>
      </c>
      <c r="DK110" s="988">
        <f t="shared" si="346"/>
        <v>2961</v>
      </c>
      <c r="DL110" s="988">
        <f t="shared" si="346"/>
        <v>1885.8930005415302</v>
      </c>
      <c r="DM110" s="988">
        <f t="shared" si="346"/>
        <v>2993</v>
      </c>
      <c r="DN110" s="988">
        <f t="shared" si="346"/>
        <v>24798</v>
      </c>
      <c r="DO110" s="988">
        <f t="shared" si="346"/>
        <v>5634.1210915841248</v>
      </c>
      <c r="DP110" s="988">
        <f t="shared" si="346"/>
        <v>2996</v>
      </c>
      <c r="DQ110" s="988">
        <f t="shared" si="346"/>
        <v>179.9859078743454</v>
      </c>
      <c r="DR110" s="988">
        <f t="shared" si="346"/>
        <v>1233</v>
      </c>
      <c r="DS110" s="988">
        <f t="shared" si="346"/>
        <v>4843.7025493754063</v>
      </c>
      <c r="DT110" s="988">
        <f t="shared" si="346"/>
        <v>2608</v>
      </c>
      <c r="DU110" s="988">
        <f t="shared" si="346"/>
        <v>194.5370035878679</v>
      </c>
      <c r="DV110" s="988">
        <f t="shared" si="346"/>
        <v>1173</v>
      </c>
      <c r="DW110" s="988">
        <f t="shared" si="346"/>
        <v>4998.6157983345502</v>
      </c>
      <c r="DX110" s="988">
        <f t="shared" si="346"/>
        <v>2985</v>
      </c>
      <c r="DY110" s="988">
        <f t="shared" si="346"/>
        <v>799.5460945302309</v>
      </c>
      <c r="DZ110" s="988">
        <f t="shared" si="346"/>
        <v>2696</v>
      </c>
      <c r="EA110" s="988">
        <f t="shared" si="346"/>
        <v>17381</v>
      </c>
      <c r="EB110" s="988">
        <f t="shared" si="346"/>
        <v>5711.2200633931079</v>
      </c>
      <c r="EC110" s="988">
        <f t="shared" si="346"/>
        <v>2957</v>
      </c>
      <c r="ED110" s="988"/>
      <c r="EE110" s="988"/>
      <c r="EF110" s="988"/>
      <c r="EG110" s="3619"/>
      <c r="EH110" s="3619"/>
      <c r="EI110" s="3619"/>
      <c r="EJ110" s="3619"/>
      <c r="EK110" s="3619"/>
      <c r="EL110" s="3619"/>
      <c r="EM110" s="3619"/>
      <c r="EN110" s="3619"/>
      <c r="EO110" s="3619"/>
      <c r="EP110" s="3619"/>
      <c r="EQ110" s="3619"/>
      <c r="ER110" s="3619"/>
      <c r="ES110" s="3619"/>
      <c r="ET110" s="3619"/>
      <c r="EU110" s="3619"/>
      <c r="EV110" s="3619"/>
      <c r="EW110" s="3619"/>
      <c r="EX110" s="3619"/>
      <c r="EY110" s="3619"/>
      <c r="EZ110" s="3619"/>
      <c r="FA110" s="3619"/>
      <c r="FB110" s="3619"/>
      <c r="FC110" s="3619"/>
      <c r="FD110" s="3619"/>
      <c r="FE110" s="3619"/>
      <c r="FF110" s="3619"/>
      <c r="FG110" s="3619"/>
      <c r="FH110" s="3619"/>
      <c r="FI110" s="3619"/>
      <c r="FJ110" s="3619"/>
      <c r="FK110" s="3619"/>
      <c r="FL110" s="3619"/>
      <c r="FM110" s="3619"/>
      <c r="FN110" s="3619"/>
      <c r="FO110" s="3619"/>
      <c r="FP110" s="3619"/>
      <c r="FQ110" s="3619"/>
      <c r="FR110" s="3619"/>
      <c r="FS110" s="3619"/>
      <c r="FT110" s="3619"/>
      <c r="FU110" s="3619"/>
      <c r="FV110" s="3619"/>
      <c r="FW110" s="3619"/>
      <c r="FX110" s="988">
        <f t="shared" ref="FX110:HF110" si="347">SUM(FX$15:FX$91)</f>
        <v>21450</v>
      </c>
      <c r="FY110" s="988">
        <f t="shared" si="347"/>
        <v>1508.1608514451652</v>
      </c>
      <c r="FZ110" s="988">
        <f t="shared" si="347"/>
        <v>2954</v>
      </c>
      <c r="GA110" s="988">
        <f t="shared" si="347"/>
        <v>18743</v>
      </c>
      <c r="GB110" s="988">
        <f t="shared" si="347"/>
        <v>68.830106779964012</v>
      </c>
      <c r="GC110" s="988">
        <f t="shared" si="347"/>
        <v>2735</v>
      </c>
      <c r="GD110" s="988">
        <f t="shared" si="347"/>
        <v>288.54977817951203</v>
      </c>
      <c r="GE110" s="988">
        <f t="shared" si="347"/>
        <v>2837</v>
      </c>
      <c r="GF110" s="988">
        <f t="shared" si="347"/>
        <v>19061</v>
      </c>
      <c r="GG110" s="988">
        <f t="shared" si="347"/>
        <v>74.955395532372208</v>
      </c>
      <c r="GH110" s="988">
        <f t="shared" si="347"/>
        <v>2790</v>
      </c>
      <c r="GI110" s="988">
        <f t="shared" si="347"/>
        <v>319.16688770849993</v>
      </c>
      <c r="GJ110" s="988">
        <f t="shared" si="347"/>
        <v>2839</v>
      </c>
      <c r="GK110" s="988">
        <f t="shared" si="347"/>
        <v>19445</v>
      </c>
      <c r="GL110" s="988">
        <f t="shared" si="347"/>
        <v>52.410334257153885</v>
      </c>
      <c r="GM110" s="988">
        <f t="shared" si="347"/>
        <v>2770</v>
      </c>
      <c r="GN110" s="988">
        <f t="shared" si="347"/>
        <v>460.66747673698893</v>
      </c>
      <c r="GO110" s="988">
        <f t="shared" si="347"/>
        <v>2892</v>
      </c>
      <c r="GP110" s="988">
        <f t="shared" si="347"/>
        <v>18888</v>
      </c>
      <c r="GQ110" s="988">
        <f t="shared" si="347"/>
        <v>51.950509794979105</v>
      </c>
      <c r="GR110" s="988">
        <f t="shared" si="347"/>
        <v>2608</v>
      </c>
      <c r="GS110" s="988">
        <f t="shared" si="347"/>
        <v>165.66924713058845</v>
      </c>
      <c r="GT110" s="988">
        <f t="shared" si="347"/>
        <v>2731</v>
      </c>
      <c r="GU110" s="988">
        <f t="shared" si="347"/>
        <v>19886</v>
      </c>
      <c r="GV110" s="988">
        <f t="shared" si="347"/>
        <v>98.789834556616341</v>
      </c>
      <c r="GW110" s="988">
        <f t="shared" si="347"/>
        <v>2922</v>
      </c>
      <c r="GX110" s="988">
        <f t="shared" si="347"/>
        <v>973.46822625481877</v>
      </c>
      <c r="GY110" s="988">
        <f t="shared" si="347"/>
        <v>2939</v>
      </c>
      <c r="GZ110" s="988">
        <f t="shared" si="347"/>
        <v>19316</v>
      </c>
      <c r="HA110" s="988">
        <f t="shared" si="347"/>
        <v>34.598588911088903</v>
      </c>
      <c r="HB110" s="988">
        <f t="shared" si="347"/>
        <v>2329</v>
      </c>
      <c r="HC110" s="988">
        <f t="shared" si="347"/>
        <v>121.65305173445763</v>
      </c>
      <c r="HD110" s="988">
        <f t="shared" si="347"/>
        <v>2417</v>
      </c>
      <c r="HE110" s="988">
        <f t="shared" si="347"/>
        <v>19146</v>
      </c>
      <c r="HF110" s="988">
        <f t="shared" si="347"/>
        <v>29.815977443609029</v>
      </c>
      <c r="HG110" s="988">
        <f t="shared" ref="HG110:JR110" si="348">SUM(HG$15:HG$91)</f>
        <v>2207</v>
      </c>
      <c r="HH110" s="988">
        <f t="shared" si="348"/>
        <v>105.930839931132</v>
      </c>
      <c r="HI110" s="988">
        <f t="shared" si="348"/>
        <v>2498</v>
      </c>
      <c r="HJ110" s="988">
        <f t="shared" si="348"/>
        <v>19156</v>
      </c>
      <c r="HK110" s="988">
        <f t="shared" si="348"/>
        <v>140.40238095238095</v>
      </c>
      <c r="HL110" s="988">
        <f t="shared" si="348"/>
        <v>2575</v>
      </c>
      <c r="HM110" s="988">
        <f t="shared" si="348"/>
        <v>95.957886925224756</v>
      </c>
      <c r="HN110" s="988">
        <f t="shared" si="348"/>
        <v>2729</v>
      </c>
      <c r="HO110" s="2405">
        <f t="shared" si="348"/>
        <v>1913.407931689713</v>
      </c>
      <c r="HP110" s="2405">
        <f t="shared" si="348"/>
        <v>431.78391387324103</v>
      </c>
      <c r="HQ110" s="2405">
        <f t="shared" si="348"/>
        <v>5234.0863278666802</v>
      </c>
      <c r="HR110" s="2405">
        <f t="shared" si="348"/>
        <v>1688.5503492174037</v>
      </c>
      <c r="HS110" s="2405">
        <f t="shared" si="348"/>
        <v>1052.1938595625584</v>
      </c>
      <c r="HT110" s="2405">
        <f t="shared" si="348"/>
        <v>1518.5253506308595</v>
      </c>
      <c r="HU110" s="2405">
        <f t="shared" si="348"/>
        <v>5119.0528338040267</v>
      </c>
      <c r="HV110" s="2405">
        <f t="shared" si="348"/>
        <v>316.93997341393492</v>
      </c>
      <c r="HW110" s="2405">
        <f t="shared" si="348"/>
        <v>5342.4611092121731</v>
      </c>
      <c r="HX110" s="2405">
        <f t="shared" si="348"/>
        <v>27568</v>
      </c>
      <c r="HY110" s="988">
        <f t="shared" si="348"/>
        <v>1456.0040060456508</v>
      </c>
      <c r="HZ110" s="988">
        <f t="shared" si="348"/>
        <v>221.48827760953534</v>
      </c>
      <c r="IA110" s="988">
        <f t="shared" si="348"/>
        <v>4591.9575211734636</v>
      </c>
      <c r="IB110" s="988">
        <f t="shared" si="348"/>
        <v>1918.2947474784644</v>
      </c>
      <c r="IC110" s="988">
        <f t="shared" si="348"/>
        <v>786.35467451776412</v>
      </c>
      <c r="ID110" s="988">
        <f t="shared" si="348"/>
        <v>3015.3227316453294</v>
      </c>
      <c r="IE110" s="988">
        <f t="shared" si="348"/>
        <v>3888.3032897828539</v>
      </c>
      <c r="IF110" s="988">
        <f t="shared" si="348"/>
        <v>265.96497600355769</v>
      </c>
      <c r="IG110" s="988">
        <f t="shared" si="348"/>
        <v>4395.4502237993111</v>
      </c>
      <c r="IH110" s="988">
        <f t="shared" si="348"/>
        <v>86976</v>
      </c>
      <c r="II110" s="988">
        <f t="shared" si="348"/>
        <v>182</v>
      </c>
      <c r="IJ110" s="988">
        <f t="shared" si="348"/>
        <v>202.5</v>
      </c>
      <c r="IK110" s="988">
        <f t="shared" si="348"/>
        <v>460.5</v>
      </c>
      <c r="IL110" s="988">
        <f t="shared" si="348"/>
        <v>403</v>
      </c>
      <c r="IM110" s="988">
        <f t="shared" si="348"/>
        <v>226</v>
      </c>
      <c r="IN110" s="988">
        <f t="shared" si="348"/>
        <v>182</v>
      </c>
      <c r="IO110" s="988">
        <f t="shared" si="348"/>
        <v>0</v>
      </c>
      <c r="IP110" s="988">
        <f t="shared" si="348"/>
        <v>496</v>
      </c>
      <c r="IQ110" s="988">
        <f t="shared" si="348"/>
        <v>2603</v>
      </c>
      <c r="IR110" s="988">
        <f t="shared" si="348"/>
        <v>969.5</v>
      </c>
      <c r="IS110" s="988">
        <f t="shared" si="348"/>
        <v>269</v>
      </c>
      <c r="IT110" s="988">
        <f t="shared" si="348"/>
        <v>279.5</v>
      </c>
      <c r="IU110" s="988">
        <f t="shared" si="348"/>
        <v>324.5</v>
      </c>
      <c r="IV110" s="988">
        <f t="shared" si="348"/>
        <v>224</v>
      </c>
      <c r="IW110" s="988">
        <f t="shared" si="348"/>
        <v>166</v>
      </c>
      <c r="IX110" s="988">
        <f t="shared" si="348"/>
        <v>0</v>
      </c>
      <c r="IY110" s="988">
        <f t="shared" si="348"/>
        <v>586.5</v>
      </c>
      <c r="IZ110" s="988">
        <f t="shared" si="348"/>
        <v>3325</v>
      </c>
      <c r="JA110" s="988">
        <f t="shared" si="348"/>
        <v>180</v>
      </c>
      <c r="JB110" s="988">
        <f t="shared" si="348"/>
        <v>342.5</v>
      </c>
      <c r="JC110" s="988">
        <f t="shared" si="348"/>
        <v>96.5</v>
      </c>
      <c r="JD110" s="988">
        <f t="shared" si="348"/>
        <v>231.5</v>
      </c>
      <c r="JE110" s="988">
        <f t="shared" si="348"/>
        <v>112</v>
      </c>
      <c r="JF110" s="988">
        <f t="shared" si="348"/>
        <v>32</v>
      </c>
      <c r="JG110" s="988">
        <f t="shared" si="348"/>
        <v>0</v>
      </c>
      <c r="JH110" s="988">
        <f t="shared" si="348"/>
        <v>352.5</v>
      </c>
      <c r="JI110" s="988">
        <f t="shared" si="348"/>
        <v>1748</v>
      </c>
      <c r="JJ110" s="988">
        <f t="shared" si="348"/>
        <v>318.11172745081512</v>
      </c>
      <c r="JK110" s="988">
        <f t="shared" si="348"/>
        <v>369.79066984788011</v>
      </c>
      <c r="JL110" s="988">
        <f t="shared" si="348"/>
        <v>940.79057895692222</v>
      </c>
      <c r="JM110" s="988">
        <f t="shared" si="348"/>
        <v>603.58595451063479</v>
      </c>
      <c r="JN110" s="988">
        <f t="shared" si="348"/>
        <v>407.70569842385294</v>
      </c>
      <c r="JO110" s="988">
        <f t="shared" si="348"/>
        <v>264.14976653708203</v>
      </c>
      <c r="JP110" s="988">
        <f t="shared" si="348"/>
        <v>0</v>
      </c>
      <c r="JQ110" s="988">
        <f t="shared" si="348"/>
        <v>847.57455056657136</v>
      </c>
      <c r="JR110" s="988">
        <f t="shared" si="348"/>
        <v>4600</v>
      </c>
      <c r="JS110" s="988">
        <f t="shared" ref="JS110:MD110" si="349">SUM(JS$15:JS$91)</f>
        <v>1238.1544001792838</v>
      </c>
      <c r="JT110" s="988">
        <f t="shared" si="349"/>
        <v>326.63452901415394</v>
      </c>
      <c r="JU110" s="988">
        <f t="shared" si="349"/>
        <v>409.38168467974714</v>
      </c>
      <c r="JV110" s="988">
        <f t="shared" si="349"/>
        <v>431.82272494969084</v>
      </c>
      <c r="JW110" s="988">
        <f t="shared" si="349"/>
        <v>304.29694825058425</v>
      </c>
      <c r="JX110" s="988">
        <f t="shared" si="349"/>
        <v>238.94743695987751</v>
      </c>
      <c r="JY110" s="988">
        <f t="shared" si="349"/>
        <v>0</v>
      </c>
      <c r="JZ110" s="988">
        <f t="shared" si="349"/>
        <v>794.86609201906413</v>
      </c>
      <c r="KA110" s="988">
        <f t="shared" si="349"/>
        <v>4500</v>
      </c>
      <c r="KB110" s="988">
        <f t="shared" si="349"/>
        <v>488.50445006084641</v>
      </c>
      <c r="KC110" s="988">
        <f t="shared" si="349"/>
        <v>881.79791687718159</v>
      </c>
      <c r="KD110" s="988">
        <f t="shared" si="349"/>
        <v>312.39821748369457</v>
      </c>
      <c r="KE110" s="988">
        <f t="shared" si="349"/>
        <v>445.18477345197374</v>
      </c>
      <c r="KF110" s="988">
        <f t="shared" si="349"/>
        <v>331.53373192044569</v>
      </c>
      <c r="KG110" s="988">
        <f t="shared" si="349"/>
        <v>91.466502246462198</v>
      </c>
      <c r="KH110" s="988">
        <f t="shared" si="349"/>
        <v>0</v>
      </c>
      <c r="KI110" s="988">
        <f t="shared" si="349"/>
        <v>984.68777613259783</v>
      </c>
      <c r="KJ110" s="988">
        <f t="shared" si="349"/>
        <v>4500</v>
      </c>
      <c r="KK110" s="988">
        <f t="shared" si="349"/>
        <v>3614.5322432396379</v>
      </c>
      <c r="KL110" s="988">
        <f t="shared" si="349"/>
        <v>3003</v>
      </c>
      <c r="KM110" s="988">
        <f t="shared" si="349"/>
        <v>5114.9309929129686</v>
      </c>
      <c r="KN110" s="988">
        <f t="shared" si="349"/>
        <v>2993</v>
      </c>
      <c r="KO110" s="988">
        <f t="shared" si="349"/>
        <v>337.68324447882679</v>
      </c>
      <c r="KP110" s="988">
        <f t="shared" si="349"/>
        <v>2997</v>
      </c>
      <c r="KQ110" s="988">
        <f t="shared" si="349"/>
        <v>130.2681850327067</v>
      </c>
      <c r="KR110" s="988">
        <f t="shared" si="349"/>
        <v>1728</v>
      </c>
      <c r="KS110" s="988">
        <f t="shared" si="349"/>
        <v>1213.6371982050523</v>
      </c>
      <c r="KT110" s="988">
        <f t="shared" si="349"/>
        <v>3003</v>
      </c>
      <c r="KU110" s="988">
        <f t="shared" si="349"/>
        <v>615.3844086603624</v>
      </c>
      <c r="KV110" s="988">
        <f t="shared" si="349"/>
        <v>2597</v>
      </c>
      <c r="KW110" s="988">
        <f t="shared" si="349"/>
        <v>787.19627487649564</v>
      </c>
      <c r="KX110" s="988">
        <f t="shared" si="349"/>
        <v>3003</v>
      </c>
      <c r="KY110" s="988">
        <f t="shared" si="349"/>
        <v>1308.8914194150395</v>
      </c>
      <c r="KZ110" s="988">
        <f t="shared" si="349"/>
        <v>3003</v>
      </c>
      <c r="LA110" s="988">
        <f t="shared" si="349"/>
        <v>2970</v>
      </c>
      <c r="LB110" s="988">
        <f t="shared" si="349"/>
        <v>700</v>
      </c>
      <c r="LC110" s="988">
        <f t="shared" si="349"/>
        <v>620</v>
      </c>
      <c r="LD110" s="988">
        <f t="shared" si="349"/>
        <v>2320</v>
      </c>
      <c r="LE110" s="988">
        <f t="shared" si="349"/>
        <v>450</v>
      </c>
      <c r="LF110" s="988">
        <f t="shared" si="349"/>
        <v>7060</v>
      </c>
      <c r="LG110" s="988">
        <f t="shared" si="349"/>
        <v>2787</v>
      </c>
      <c r="LH110" s="988">
        <f t="shared" si="349"/>
        <v>380</v>
      </c>
      <c r="LI110" s="988">
        <f t="shared" si="349"/>
        <v>360</v>
      </c>
      <c r="LJ110" s="988">
        <f t="shared" si="349"/>
        <v>740</v>
      </c>
      <c r="LK110" s="988">
        <f t="shared" si="349"/>
        <v>1761</v>
      </c>
      <c r="LL110" s="988">
        <f t="shared" si="349"/>
        <v>0</v>
      </c>
      <c r="LM110" s="988">
        <f t="shared" si="349"/>
        <v>0</v>
      </c>
      <c r="LN110" s="988">
        <f t="shared" si="349"/>
        <v>0</v>
      </c>
      <c r="LO110" s="988">
        <f t="shared" si="349"/>
        <v>0</v>
      </c>
      <c r="LP110" s="988">
        <f t="shared" si="349"/>
        <v>1540</v>
      </c>
      <c r="LQ110" s="988">
        <f t="shared" si="349"/>
        <v>2334</v>
      </c>
      <c r="LR110" s="988">
        <f t="shared" si="349"/>
        <v>0</v>
      </c>
      <c r="LS110" s="988">
        <f t="shared" si="349"/>
        <v>0</v>
      </c>
      <c r="LT110" s="988">
        <f t="shared" si="349"/>
        <v>0</v>
      </c>
      <c r="LU110" s="988">
        <f t="shared" si="349"/>
        <v>0</v>
      </c>
      <c r="LV110" s="988">
        <f t="shared" si="349"/>
        <v>1330</v>
      </c>
      <c r="LW110" s="988">
        <f t="shared" si="349"/>
        <v>1986</v>
      </c>
      <c r="LX110" s="988">
        <f t="shared" si="349"/>
        <v>0</v>
      </c>
      <c r="LY110" s="988">
        <f t="shared" si="349"/>
        <v>0</v>
      </c>
      <c r="LZ110" s="988">
        <f t="shared" si="349"/>
        <v>0</v>
      </c>
      <c r="MA110" s="988">
        <f t="shared" si="349"/>
        <v>0</v>
      </c>
      <c r="MB110" s="988">
        <f t="shared" si="349"/>
        <v>2970</v>
      </c>
      <c r="MC110" s="988">
        <f t="shared" si="349"/>
        <v>2348</v>
      </c>
      <c r="MD110" s="988">
        <f t="shared" si="349"/>
        <v>0</v>
      </c>
      <c r="ME110" s="988">
        <f t="shared" ref="ME110:OS110" si="350">SUM(ME$15:ME$91)</f>
        <v>0</v>
      </c>
      <c r="MF110" s="988">
        <f t="shared" si="350"/>
        <v>0</v>
      </c>
      <c r="MG110" s="988">
        <f t="shared" si="350"/>
        <v>0</v>
      </c>
      <c r="MH110" s="988">
        <f t="shared" si="350"/>
        <v>2320</v>
      </c>
      <c r="MI110" s="988">
        <f t="shared" si="350"/>
        <v>2080</v>
      </c>
      <c r="MJ110" s="988">
        <f t="shared" si="350"/>
        <v>0</v>
      </c>
      <c r="MK110" s="988">
        <f t="shared" si="350"/>
        <v>0</v>
      </c>
      <c r="ML110" s="988">
        <f t="shared" si="350"/>
        <v>0</v>
      </c>
      <c r="MM110" s="988">
        <f t="shared" si="350"/>
        <v>0</v>
      </c>
      <c r="MN110" s="988">
        <f t="shared" si="350"/>
        <v>2320</v>
      </c>
      <c r="MO110" s="988">
        <f t="shared" si="350"/>
        <v>2021</v>
      </c>
      <c r="MP110" s="988">
        <f t="shared" si="350"/>
        <v>0</v>
      </c>
      <c r="MQ110" s="988">
        <f t="shared" si="350"/>
        <v>0</v>
      </c>
      <c r="MR110" s="988">
        <f t="shared" si="350"/>
        <v>0</v>
      </c>
      <c r="MS110" s="988">
        <f t="shared" si="350"/>
        <v>0</v>
      </c>
      <c r="MT110" s="988">
        <f t="shared" si="350"/>
        <v>1660</v>
      </c>
      <c r="MU110" s="988">
        <f t="shared" si="350"/>
        <v>2436</v>
      </c>
      <c r="MV110" s="988">
        <f t="shared" si="350"/>
        <v>0</v>
      </c>
      <c r="MW110" s="988">
        <f t="shared" si="350"/>
        <v>0</v>
      </c>
      <c r="MX110" s="988">
        <f t="shared" si="350"/>
        <v>0</v>
      </c>
      <c r="MY110" s="988">
        <f t="shared" si="350"/>
        <v>1320</v>
      </c>
      <c r="MZ110" s="988">
        <f t="shared" si="350"/>
        <v>2089</v>
      </c>
      <c r="NA110" s="988">
        <f t="shared" si="350"/>
        <v>0</v>
      </c>
      <c r="NB110" s="988">
        <f t="shared" si="350"/>
        <v>0</v>
      </c>
      <c r="NC110" s="988">
        <f t="shared" si="350"/>
        <v>0</v>
      </c>
      <c r="ND110" s="988">
        <f t="shared" si="350"/>
        <v>0</v>
      </c>
      <c r="NE110" s="988">
        <f t="shared" si="350"/>
        <v>2060</v>
      </c>
      <c r="NF110" s="988">
        <f t="shared" si="350"/>
        <v>2202</v>
      </c>
      <c r="NG110" s="988">
        <f t="shared" si="350"/>
        <v>0</v>
      </c>
      <c r="NH110" s="988">
        <f t="shared" si="350"/>
        <v>0</v>
      </c>
      <c r="NI110" s="988">
        <f t="shared" si="350"/>
        <v>0</v>
      </c>
      <c r="NJ110" s="988">
        <f t="shared" si="350"/>
        <v>0</v>
      </c>
      <c r="NK110" s="988">
        <f t="shared" si="350"/>
        <v>1280</v>
      </c>
      <c r="NL110" s="988">
        <f t="shared" si="350"/>
        <v>2318</v>
      </c>
      <c r="NM110" s="988">
        <f t="shared" si="350"/>
        <v>21273.34</v>
      </c>
      <c r="NN110" s="988">
        <f t="shared" si="350"/>
        <v>2948</v>
      </c>
      <c r="NO110" s="988">
        <f t="shared" si="350"/>
        <v>30134</v>
      </c>
      <c r="NP110" s="988">
        <f t="shared" si="350"/>
        <v>2674</v>
      </c>
      <c r="NQ110" s="988">
        <f t="shared" si="350"/>
        <v>7153.865913680349</v>
      </c>
      <c r="NR110" s="988">
        <f t="shared" si="350"/>
        <v>2679</v>
      </c>
      <c r="NS110" s="988">
        <f t="shared" si="350"/>
        <v>26426</v>
      </c>
      <c r="NT110" s="988">
        <f t="shared" si="350"/>
        <v>2674</v>
      </c>
      <c r="NU110" s="988">
        <f t="shared" si="350"/>
        <v>6631.137816651104</v>
      </c>
      <c r="NV110" s="988">
        <f t="shared" si="350"/>
        <v>2679</v>
      </c>
      <c r="NW110" s="988">
        <f t="shared" si="350"/>
        <v>9950</v>
      </c>
      <c r="NX110" s="988">
        <f t="shared" si="350"/>
        <v>2784</v>
      </c>
      <c r="NY110" s="988">
        <f t="shared" si="350"/>
        <v>3002.4598713328528</v>
      </c>
      <c r="NZ110" s="988">
        <f t="shared" si="350"/>
        <v>2793</v>
      </c>
      <c r="OA110" s="2405" t="s">
        <v>31</v>
      </c>
      <c r="OB110" s="2405" t="s">
        <v>31</v>
      </c>
      <c r="OC110" s="2405"/>
      <c r="OD110" s="2405"/>
      <c r="OE110" s="2405"/>
      <c r="OF110" s="2405"/>
      <c r="OG110" s="2405" t="s">
        <v>31</v>
      </c>
      <c r="OH110" s="2405" t="s">
        <v>31</v>
      </c>
      <c r="OI110" s="2405"/>
      <c r="OJ110" s="2405"/>
      <c r="OK110" s="2405"/>
      <c r="OL110" s="2405"/>
      <c r="OM110" s="2405">
        <f t="shared" si="350"/>
        <v>24676</v>
      </c>
      <c r="ON110" s="2405">
        <f t="shared" si="350"/>
        <v>5624.2553320400775</v>
      </c>
      <c r="OO110" s="2405">
        <f t="shared" si="350"/>
        <v>2920</v>
      </c>
      <c r="OP110" s="2405">
        <v>1025</v>
      </c>
      <c r="OQ110" s="2405">
        <v>156.90911616066472</v>
      </c>
      <c r="OR110" s="2405">
        <f t="shared" si="350"/>
        <v>435</v>
      </c>
      <c r="OS110" s="2405">
        <f t="shared" si="350"/>
        <v>2642.1907473894403</v>
      </c>
      <c r="OT110" s="2405">
        <f t="shared" ref="OT110:AAN110" si="351">SUM(OT$15:OT$91)</f>
        <v>3003</v>
      </c>
      <c r="OU110" s="2405">
        <f t="shared" si="351"/>
        <v>23534</v>
      </c>
      <c r="OV110" s="2405">
        <f t="shared" si="351"/>
        <v>31667</v>
      </c>
      <c r="OW110" s="2405">
        <f t="shared" si="351"/>
        <v>20738</v>
      </c>
      <c r="OX110" s="2405">
        <f t="shared" si="351"/>
        <v>12490</v>
      </c>
      <c r="OY110" s="2405">
        <f t="shared" si="351"/>
        <v>4215</v>
      </c>
      <c r="OZ110" s="2405">
        <f t="shared" si="351"/>
        <v>26503</v>
      </c>
      <c r="PA110" s="2405">
        <f t="shared" si="351"/>
        <v>65258</v>
      </c>
      <c r="PB110" s="2405">
        <f t="shared" si="351"/>
        <v>6349</v>
      </c>
      <c r="PC110" s="2405">
        <f t="shared" si="351"/>
        <v>6075</v>
      </c>
      <c r="PD110" s="2405">
        <f t="shared" si="351"/>
        <v>48751</v>
      </c>
      <c r="PE110" s="2405">
        <f t="shared" si="351"/>
        <v>21316</v>
      </c>
      <c r="PF110" s="2405">
        <f t="shared" si="351"/>
        <v>49533</v>
      </c>
      <c r="PG110" s="2405">
        <f t="shared" si="351"/>
        <v>6649</v>
      </c>
      <c r="PH110" s="2405">
        <f t="shared" si="351"/>
        <v>1332</v>
      </c>
      <c r="PI110" s="2405">
        <f t="shared" si="351"/>
        <v>26272</v>
      </c>
      <c r="PJ110" s="2405">
        <f t="shared" si="351"/>
        <v>19392</v>
      </c>
      <c r="PK110" s="2405">
        <f t="shared" si="351"/>
        <v>21835</v>
      </c>
      <c r="PL110" s="2405">
        <f t="shared" si="351"/>
        <v>97697</v>
      </c>
      <c r="PM110" s="2405">
        <f t="shared" si="351"/>
        <v>1898.8687918633002</v>
      </c>
      <c r="PN110" s="2405">
        <f t="shared" si="351"/>
        <v>3003</v>
      </c>
      <c r="PO110" s="2405">
        <f t="shared" si="351"/>
        <v>2463.7115150432642</v>
      </c>
      <c r="PP110" s="2405">
        <f t="shared" si="351"/>
        <v>3003</v>
      </c>
      <c r="PQ110" s="2405">
        <f t="shared" si="351"/>
        <v>1611.9429501581806</v>
      </c>
      <c r="PR110" s="2405">
        <f t="shared" si="351"/>
        <v>3003</v>
      </c>
      <c r="PS110" s="2405">
        <f t="shared" si="351"/>
        <v>976.68763837349047</v>
      </c>
      <c r="PT110" s="2405">
        <f t="shared" si="351"/>
        <v>3000</v>
      </c>
      <c r="PU110" s="2405">
        <f t="shared" si="351"/>
        <v>322.87230638909023</v>
      </c>
      <c r="PV110" s="2405">
        <f t="shared" si="351"/>
        <v>2999</v>
      </c>
      <c r="PW110" s="2405">
        <f t="shared" si="351"/>
        <v>2299.1695491339251</v>
      </c>
      <c r="PX110" s="2405">
        <f t="shared" si="351"/>
        <v>3003</v>
      </c>
      <c r="PY110" s="2405">
        <f t="shared" si="351"/>
        <v>5324.3227928981614</v>
      </c>
      <c r="PZ110" s="2405">
        <f t="shared" si="351"/>
        <v>3002</v>
      </c>
      <c r="QA110" s="2405">
        <f t="shared" si="351"/>
        <v>451.04241482495343</v>
      </c>
      <c r="QB110" s="2405">
        <f t="shared" si="351"/>
        <v>2993</v>
      </c>
      <c r="QC110" s="2405">
        <f t="shared" si="351"/>
        <v>556.04667674695281</v>
      </c>
      <c r="QD110" s="2405">
        <f t="shared" si="351"/>
        <v>3002</v>
      </c>
      <c r="QE110" s="2405">
        <f t="shared" si="351"/>
        <v>3718.7561416277181</v>
      </c>
      <c r="QF110" s="2405">
        <f t="shared" si="351"/>
        <v>3003</v>
      </c>
      <c r="QG110" s="2405">
        <f t="shared" si="351"/>
        <v>1722.3859102514984</v>
      </c>
      <c r="QH110" s="2405">
        <f t="shared" si="351"/>
        <v>3003</v>
      </c>
      <c r="QI110" s="2405">
        <f t="shared" si="351"/>
        <v>4002.1125273499533</v>
      </c>
      <c r="QJ110" s="2405">
        <f t="shared" si="351"/>
        <v>3003</v>
      </c>
      <c r="QK110" s="2405">
        <f t="shared" si="351"/>
        <v>775.04733739647361</v>
      </c>
      <c r="QL110" s="2405">
        <f t="shared" si="351"/>
        <v>2948</v>
      </c>
      <c r="QM110" s="2405">
        <f t="shared" si="351"/>
        <v>115.29735777487979</v>
      </c>
      <c r="QN110" s="2405">
        <f t="shared" si="351"/>
        <v>2993</v>
      </c>
      <c r="QO110" s="2405">
        <f t="shared" si="351"/>
        <v>2097.8382932662043</v>
      </c>
      <c r="QP110" s="2405">
        <f t="shared" si="351"/>
        <v>3002</v>
      </c>
      <c r="QQ110" s="2405">
        <f t="shared" si="351"/>
        <v>1997.0231869290653</v>
      </c>
      <c r="QR110" s="2405">
        <f t="shared" si="351"/>
        <v>3003</v>
      </c>
      <c r="QS110" s="2405">
        <f t="shared" si="351"/>
        <v>3012.4463455675159</v>
      </c>
      <c r="QT110" s="2405">
        <f t="shared" si="351"/>
        <v>3000</v>
      </c>
      <c r="QU110" s="2405">
        <f t="shared" si="351"/>
        <v>17552</v>
      </c>
      <c r="QV110" s="2405">
        <f t="shared" si="351"/>
        <v>5207</v>
      </c>
      <c r="QW110" s="2405">
        <f t="shared" si="351"/>
        <v>1289</v>
      </c>
      <c r="QX110" s="2405">
        <f t="shared" si="351"/>
        <v>1045</v>
      </c>
      <c r="QY110" s="2405">
        <f t="shared" si="351"/>
        <v>1884</v>
      </c>
      <c r="QZ110" s="2405">
        <f t="shared" si="351"/>
        <v>2914</v>
      </c>
      <c r="RA110" s="2405">
        <f t="shared" si="351"/>
        <v>8500</v>
      </c>
      <c r="RB110" s="2405">
        <f t="shared" si="351"/>
        <v>3420</v>
      </c>
      <c r="RC110" s="2405">
        <f t="shared" si="351"/>
        <v>1622</v>
      </c>
      <c r="RD110" s="2405">
        <f t="shared" si="351"/>
        <v>24602</v>
      </c>
      <c r="RE110" s="2405">
        <f t="shared" si="351"/>
        <v>5164</v>
      </c>
      <c r="RF110" s="2405">
        <f t="shared" si="351"/>
        <v>14259</v>
      </c>
      <c r="RG110" s="2405">
        <f t="shared" si="351"/>
        <v>934</v>
      </c>
      <c r="RH110" s="2405">
        <f t="shared" si="351"/>
        <v>3467</v>
      </c>
      <c r="RI110" s="2405">
        <f t="shared" si="351"/>
        <v>9999</v>
      </c>
      <c r="RJ110" s="2405">
        <f t="shared" si="351"/>
        <v>18602</v>
      </c>
      <c r="RK110" s="2405">
        <f t="shared" si="351"/>
        <v>7575</v>
      </c>
      <c r="RL110" s="2405">
        <f t="shared" si="351"/>
        <v>78037</v>
      </c>
      <c r="RM110" s="2405">
        <f t="shared" si="351"/>
        <v>1569.5536488749931</v>
      </c>
      <c r="RN110" s="2405">
        <f t="shared" si="351"/>
        <v>2627</v>
      </c>
      <c r="RO110" s="2405">
        <f t="shared" si="351"/>
        <v>781.90018505017474</v>
      </c>
      <c r="RP110" s="2405">
        <f t="shared" si="351"/>
        <v>2403</v>
      </c>
      <c r="RQ110" s="2405">
        <f t="shared" si="351"/>
        <v>119.4934851277719</v>
      </c>
      <c r="RR110" s="2405">
        <f t="shared" si="351"/>
        <v>2582</v>
      </c>
      <c r="RS110" s="2405">
        <f t="shared" si="351"/>
        <v>97.952567783492896</v>
      </c>
      <c r="RT110" s="2405">
        <f t="shared" si="351"/>
        <v>2591</v>
      </c>
      <c r="RU110" s="2405">
        <f t="shared" si="351"/>
        <v>134.28440058187036</v>
      </c>
      <c r="RV110" s="2405">
        <f t="shared" si="351"/>
        <v>2583</v>
      </c>
      <c r="RW110" s="2405">
        <f t="shared" si="351"/>
        <v>261.69026365851187</v>
      </c>
      <c r="RX110" s="2405">
        <f t="shared" si="351"/>
        <v>2622</v>
      </c>
      <c r="RY110" s="2405">
        <f t="shared" si="351"/>
        <v>675.44701221854586</v>
      </c>
      <c r="RZ110" s="2405">
        <f t="shared" si="351"/>
        <v>2627</v>
      </c>
      <c r="SA110" s="2405">
        <f t="shared" si="351"/>
        <v>123.53654545761385</v>
      </c>
      <c r="SB110" s="2405">
        <f t="shared" si="351"/>
        <v>2475</v>
      </c>
      <c r="SC110" s="2405">
        <f t="shared" si="351"/>
        <v>181.92464491000655</v>
      </c>
      <c r="SD110" s="2405">
        <f t="shared" si="351"/>
        <v>2591</v>
      </c>
      <c r="SE110" s="2405">
        <f t="shared" si="351"/>
        <v>2086.0552718535992</v>
      </c>
      <c r="SF110" s="2405">
        <f t="shared" si="351"/>
        <v>2627</v>
      </c>
      <c r="SG110" s="2405">
        <f t="shared" si="351"/>
        <v>512.97460837533481</v>
      </c>
      <c r="SH110" s="2405">
        <f t="shared" si="351"/>
        <v>2626</v>
      </c>
      <c r="SI110" s="2405">
        <f t="shared" si="351"/>
        <v>1359.2310002682439</v>
      </c>
      <c r="SJ110" s="2405">
        <f t="shared" si="351"/>
        <v>2628</v>
      </c>
      <c r="SK110" s="2405">
        <f t="shared" si="351"/>
        <v>219.67690005096128</v>
      </c>
      <c r="SL110" s="2405">
        <f t="shared" si="351"/>
        <v>1995</v>
      </c>
      <c r="SM110" s="2405">
        <f t="shared" si="351"/>
        <v>229.67207139443437</v>
      </c>
      <c r="SN110" s="2405">
        <f t="shared" si="351"/>
        <v>2620</v>
      </c>
      <c r="SO110" s="2405">
        <f t="shared" si="351"/>
        <v>625.93548807595619</v>
      </c>
      <c r="SP110" s="2405">
        <f t="shared" si="351"/>
        <v>2627</v>
      </c>
      <c r="SQ110" s="2405">
        <f t="shared" si="351"/>
        <v>2498.1543406053829</v>
      </c>
      <c r="SR110" s="2405">
        <f t="shared" si="351"/>
        <v>2624</v>
      </c>
      <c r="SS110" s="2405">
        <f t="shared" si="351"/>
        <v>2190.6685201701266</v>
      </c>
      <c r="ST110" s="2405">
        <f t="shared" si="351"/>
        <v>2419</v>
      </c>
      <c r="SU110" s="2771"/>
      <c r="SV110" s="988"/>
      <c r="SW110" s="988">
        <f t="shared" si="351"/>
        <v>17031</v>
      </c>
      <c r="SX110" s="988">
        <f t="shared" si="351"/>
        <v>2440.5203540791344</v>
      </c>
      <c r="SY110" s="988">
        <f t="shared" si="351"/>
        <v>2739</v>
      </c>
      <c r="SZ110" s="988">
        <f t="shared" si="351"/>
        <v>3209</v>
      </c>
      <c r="TA110" s="988"/>
      <c r="TB110" s="988">
        <f t="shared" si="351"/>
        <v>207.05739005718291</v>
      </c>
      <c r="TC110" s="988">
        <f t="shared" si="351"/>
        <v>2522</v>
      </c>
      <c r="TD110" s="988">
        <f t="shared" si="351"/>
        <v>984</v>
      </c>
      <c r="TE110" s="988"/>
      <c r="TF110" s="988">
        <f t="shared" si="351"/>
        <v>177.04760393865712</v>
      </c>
      <c r="TG110" s="988">
        <f t="shared" si="351"/>
        <v>2403</v>
      </c>
      <c r="TH110" s="988">
        <f t="shared" si="351"/>
        <v>51</v>
      </c>
      <c r="TI110" s="988"/>
      <c r="TJ110" s="988">
        <f t="shared" si="351"/>
        <v>7.3041112108376796</v>
      </c>
      <c r="TK110" s="988">
        <f t="shared" si="351"/>
        <v>441</v>
      </c>
      <c r="TL110" s="988">
        <f t="shared" si="351"/>
        <v>10</v>
      </c>
      <c r="TM110" s="988"/>
      <c r="TN110" s="988">
        <f t="shared" si="351"/>
        <v>3.8844367578502097</v>
      </c>
      <c r="TO110" s="988">
        <f t="shared" si="351"/>
        <v>781</v>
      </c>
      <c r="TP110" s="988">
        <f t="shared" si="351"/>
        <v>104</v>
      </c>
      <c r="TQ110" s="988"/>
      <c r="TR110" s="988">
        <f t="shared" si="351"/>
        <v>9.2719012691031271</v>
      </c>
      <c r="TS110" s="988">
        <f t="shared" si="351"/>
        <v>355</v>
      </c>
      <c r="TT110" s="988">
        <f t="shared" si="351"/>
        <v>0</v>
      </c>
      <c r="TU110" s="988"/>
      <c r="TV110" s="988">
        <f t="shared" si="351"/>
        <v>9.5108695652173925</v>
      </c>
      <c r="TW110" s="988">
        <f t="shared" si="351"/>
        <v>153</v>
      </c>
      <c r="TX110" s="988">
        <f t="shared" si="351"/>
        <v>9564</v>
      </c>
      <c r="TY110" s="988"/>
      <c r="TZ110" s="988">
        <f t="shared" si="351"/>
        <v>659.25442815816291</v>
      </c>
      <c r="UA110" s="988">
        <f t="shared" si="351"/>
        <v>2544</v>
      </c>
      <c r="UB110" s="988">
        <f t="shared" si="351"/>
        <v>3544</v>
      </c>
      <c r="UC110" s="988"/>
      <c r="UD110" s="988">
        <f t="shared" si="351"/>
        <v>816.39032984658991</v>
      </c>
      <c r="UE110" s="988">
        <f t="shared" si="351"/>
        <v>2523</v>
      </c>
      <c r="UF110" s="988">
        <f t="shared" si="351"/>
        <v>625</v>
      </c>
      <c r="UG110" s="988"/>
      <c r="UH110" s="988">
        <f t="shared" si="351"/>
        <v>140.12310434123174</v>
      </c>
      <c r="UI110" s="988">
        <f t="shared" si="351"/>
        <v>959</v>
      </c>
      <c r="UJ110" s="988">
        <f t="shared" si="351"/>
        <v>242</v>
      </c>
      <c r="UK110" s="988"/>
      <c r="UL110" s="988">
        <f t="shared" si="351"/>
        <v>157.70727899916142</v>
      </c>
      <c r="UM110" s="988">
        <f t="shared" si="351"/>
        <v>1441</v>
      </c>
      <c r="UN110" s="988">
        <f t="shared" si="351"/>
        <v>0</v>
      </c>
      <c r="UO110" s="988"/>
      <c r="UP110" s="988">
        <f t="shared" si="351"/>
        <v>6.3878468655611886</v>
      </c>
      <c r="UQ110" s="988">
        <f t="shared" si="351"/>
        <v>228</v>
      </c>
      <c r="UR110" s="988">
        <f t="shared" si="351"/>
        <v>334</v>
      </c>
      <c r="US110" s="988"/>
      <c r="UT110" s="988">
        <f t="shared" si="351"/>
        <v>63.664066253625684</v>
      </c>
      <c r="UU110" s="988">
        <f t="shared" si="351"/>
        <v>834</v>
      </c>
      <c r="UV110" s="988">
        <f t="shared" si="351"/>
        <v>872</v>
      </c>
      <c r="UW110" s="988"/>
      <c r="UX110" s="988">
        <f t="shared" si="351"/>
        <v>354.57742971396942</v>
      </c>
      <c r="UY110" s="988">
        <f t="shared" si="351"/>
        <v>1651</v>
      </c>
      <c r="UZ110" s="988">
        <f t="shared" si="351"/>
        <v>31</v>
      </c>
      <c r="VA110" s="988"/>
      <c r="VB110" s="988">
        <f t="shared" si="351"/>
        <v>24.293966043920925</v>
      </c>
      <c r="VC110" s="988">
        <f t="shared" si="351"/>
        <v>298</v>
      </c>
      <c r="VD110" s="2775">
        <f t="shared" si="351"/>
        <v>27</v>
      </c>
      <c r="VE110" s="2405">
        <f t="shared" si="351"/>
        <v>25</v>
      </c>
      <c r="VF110" s="2405">
        <f t="shared" si="351"/>
        <v>17.684714661228618</v>
      </c>
      <c r="VG110" s="2405"/>
      <c r="VH110" s="2405">
        <f t="shared" si="351"/>
        <v>19</v>
      </c>
      <c r="VI110" s="2405">
        <f t="shared" si="351"/>
        <v>9</v>
      </c>
      <c r="VJ110" s="2405">
        <f t="shared" si="351"/>
        <v>1.6690452156679585</v>
      </c>
      <c r="VK110" s="2405"/>
      <c r="VL110" s="2405">
        <f t="shared" si="351"/>
        <v>86</v>
      </c>
      <c r="VM110" s="2405">
        <f t="shared" si="351"/>
        <v>85</v>
      </c>
      <c r="VN110" s="2405">
        <f t="shared" si="351"/>
        <v>15.199300274551883</v>
      </c>
      <c r="VO110" s="2405"/>
      <c r="VP110" s="2405">
        <f t="shared" si="351"/>
        <v>462</v>
      </c>
      <c r="VQ110" s="2405">
        <f t="shared" si="351"/>
        <v>374</v>
      </c>
      <c r="VR110" s="2405">
        <f t="shared" si="351"/>
        <v>162.98228848148992</v>
      </c>
      <c r="VS110" s="2405"/>
      <c r="VT110" s="2405">
        <f t="shared" si="351"/>
        <v>154</v>
      </c>
      <c r="VU110" s="2405">
        <f t="shared" si="351"/>
        <v>85</v>
      </c>
      <c r="VV110" s="2405">
        <f t="shared" si="351"/>
        <v>21.67995906819932</v>
      </c>
      <c r="VW110" s="2405"/>
      <c r="VX110" s="2405">
        <f t="shared" si="351"/>
        <v>1403</v>
      </c>
      <c r="VY110" s="2405">
        <f t="shared" si="351"/>
        <v>1465</v>
      </c>
      <c r="VZ110" s="2405">
        <f t="shared" si="351"/>
        <v>544.67821681903638</v>
      </c>
      <c r="WA110" s="2405"/>
      <c r="WB110" s="2405">
        <f t="shared" si="351"/>
        <v>529</v>
      </c>
      <c r="WC110" s="2405">
        <f t="shared" si="351"/>
        <v>555</v>
      </c>
      <c r="WD110" s="2405">
        <f t="shared" si="351"/>
        <v>239.57738212837322</v>
      </c>
      <c r="WE110" s="2405"/>
      <c r="WF110" s="2405">
        <f t="shared" si="351"/>
        <v>53</v>
      </c>
      <c r="WG110" s="2405">
        <f t="shared" si="351"/>
        <v>64</v>
      </c>
      <c r="WH110" s="2405">
        <f t="shared" si="351"/>
        <v>38.507364299750819</v>
      </c>
      <c r="WI110" s="2405"/>
      <c r="WJ110" s="2405">
        <f t="shared" si="351"/>
        <v>138</v>
      </c>
      <c r="WK110" s="2405">
        <f t="shared" si="351"/>
        <v>141</v>
      </c>
      <c r="WL110" s="2405">
        <f t="shared" si="351"/>
        <v>79.533406759326766</v>
      </c>
      <c r="WM110" s="2405"/>
      <c r="WN110" s="2405">
        <f t="shared" si="351"/>
        <v>112</v>
      </c>
      <c r="WO110" s="2405">
        <f t="shared" si="351"/>
        <v>142</v>
      </c>
      <c r="WP110" s="2405">
        <f t="shared" si="351"/>
        <v>44.094526033314189</v>
      </c>
      <c r="WQ110" s="2405"/>
      <c r="WR110" s="2405">
        <f t="shared" si="351"/>
        <v>823</v>
      </c>
      <c r="WS110" s="2405">
        <f t="shared" si="351"/>
        <v>996</v>
      </c>
      <c r="WT110" s="2405">
        <f t="shared" si="351"/>
        <v>151.20327643622628</v>
      </c>
      <c r="WU110" s="2405"/>
      <c r="WV110" s="2150"/>
      <c r="WW110" s="988">
        <f t="shared" si="351"/>
        <v>1096.5008103936273</v>
      </c>
      <c r="WX110" s="988">
        <f t="shared" si="351"/>
        <v>989.12220312113732</v>
      </c>
      <c r="WY110" s="988">
        <f t="shared" si="351"/>
        <v>1041.2508737909261</v>
      </c>
      <c r="WZ110" s="988">
        <f t="shared" si="351"/>
        <v>1082.3620811313813</v>
      </c>
      <c r="XA110" s="988">
        <f t="shared" si="351"/>
        <v>1052.1274206813216</v>
      </c>
      <c r="XB110" s="988">
        <f t="shared" si="351"/>
        <v>988.78913949857917</v>
      </c>
      <c r="XC110" s="988">
        <f t="shared" si="351"/>
        <v>1118.0201036600695</v>
      </c>
      <c r="XD110" s="988">
        <f t="shared" ref="XD110:YO110" si="352">SUM(XD$15:XD$91)</f>
        <v>2846</v>
      </c>
      <c r="XE110" s="988">
        <f t="shared" si="352"/>
        <v>1051.0815277221495</v>
      </c>
      <c r="XF110" s="988">
        <f t="shared" si="352"/>
        <v>1057.4427613201347</v>
      </c>
      <c r="XG110" s="988">
        <f t="shared" si="352"/>
        <v>3002</v>
      </c>
      <c r="XH110" s="988">
        <f t="shared" si="352"/>
        <v>759.93621980689363</v>
      </c>
      <c r="XI110" s="988">
        <f t="shared" si="352"/>
        <v>752.38083020068632</v>
      </c>
      <c r="XJ110" s="988">
        <f t="shared" si="352"/>
        <v>804.34131982165809</v>
      </c>
      <c r="XK110" s="988">
        <f t="shared" si="352"/>
        <v>863.31195049719599</v>
      </c>
      <c r="XL110" s="988">
        <f t="shared" si="352"/>
        <v>891.58670292912166</v>
      </c>
      <c r="XM110" s="988">
        <f t="shared" si="352"/>
        <v>972.36895614814932</v>
      </c>
      <c r="XN110" s="988">
        <f t="shared" si="352"/>
        <v>1008.8089103775168</v>
      </c>
      <c r="XO110" s="988">
        <f t="shared" si="352"/>
        <v>2483</v>
      </c>
      <c r="XP110" s="988">
        <f t="shared" si="352"/>
        <v>816.15722068424634</v>
      </c>
      <c r="XQ110" s="988">
        <f t="shared" si="352"/>
        <v>909.14611278387622</v>
      </c>
      <c r="XR110" s="988">
        <f t="shared" si="352"/>
        <v>3003</v>
      </c>
      <c r="XS110" s="988">
        <f t="shared" si="352"/>
        <v>2126.8290140375866</v>
      </c>
      <c r="XT110" s="988">
        <f t="shared" si="352"/>
        <v>2848</v>
      </c>
      <c r="XU110" s="988">
        <f t="shared" si="352"/>
        <v>1867.2387484063952</v>
      </c>
      <c r="XV110" s="988">
        <f t="shared" si="352"/>
        <v>1966.5888741040103</v>
      </c>
      <c r="XW110" s="988">
        <f t="shared" si="352"/>
        <v>3002</v>
      </c>
      <c r="XX110" s="988">
        <f t="shared" si="352"/>
        <v>5329.0444512141312</v>
      </c>
      <c r="XY110" s="988">
        <f t="shared" si="352"/>
        <v>5157.0543512313552</v>
      </c>
      <c r="XZ110" s="988">
        <f t="shared" si="352"/>
        <v>3002</v>
      </c>
      <c r="YA110" s="988">
        <f t="shared" si="352"/>
        <v>5455.5630360400401</v>
      </c>
      <c r="YB110" s="988">
        <f t="shared" si="352"/>
        <v>5341.4907980500693</v>
      </c>
      <c r="YC110" s="988">
        <f t="shared" si="352"/>
        <v>3003</v>
      </c>
      <c r="YD110" s="988">
        <f t="shared" si="352"/>
        <v>269.23046708160524</v>
      </c>
      <c r="YE110" s="988">
        <f t="shared" si="352"/>
        <v>292.12877958136391</v>
      </c>
      <c r="YF110" s="988">
        <f t="shared" si="352"/>
        <v>2078</v>
      </c>
      <c r="YG110" s="988">
        <f t="shared" si="352"/>
        <v>231.14442116873934</v>
      </c>
      <c r="YH110" s="988">
        <f t="shared" si="352"/>
        <v>254.53328923414966</v>
      </c>
      <c r="YI110" s="988">
        <f t="shared" si="352"/>
        <v>2627</v>
      </c>
      <c r="YJ110" s="988">
        <f t="shared" si="352"/>
        <v>140.56698605753581</v>
      </c>
      <c r="YK110" s="988">
        <f t="shared" si="352"/>
        <v>123.98785514969097</v>
      </c>
      <c r="YL110" s="988">
        <f t="shared" si="352"/>
        <v>1534</v>
      </c>
      <c r="YM110" s="988">
        <f t="shared" si="352"/>
        <v>146.01852101621779</v>
      </c>
      <c r="YN110" s="988">
        <f t="shared" si="352"/>
        <v>137.35295544885076</v>
      </c>
      <c r="YO110" s="988">
        <f t="shared" si="352"/>
        <v>2775</v>
      </c>
      <c r="YP110" s="988">
        <f t="shared" si="351"/>
        <v>10422.800000000001</v>
      </c>
      <c r="YQ110" s="988">
        <f t="shared" si="351"/>
        <v>11189</v>
      </c>
      <c r="YR110" s="988">
        <f t="shared" si="351"/>
        <v>2183</v>
      </c>
      <c r="YS110" s="988">
        <f t="shared" si="351"/>
        <v>2591.9</v>
      </c>
      <c r="YT110" s="988">
        <f t="shared" si="351"/>
        <v>3596.3999999999996</v>
      </c>
      <c r="YU110" s="988">
        <f t="shared" si="351"/>
        <v>1572</v>
      </c>
      <c r="YV110" s="2405">
        <f t="shared" si="351"/>
        <v>18279</v>
      </c>
      <c r="YW110" s="2405">
        <f t="shared" si="351"/>
        <v>3298.0426630928368</v>
      </c>
      <c r="YX110" s="2405">
        <f t="shared" si="351"/>
        <v>2963</v>
      </c>
      <c r="YY110" s="3619"/>
      <c r="YZ110" s="3619"/>
      <c r="ZA110" s="3619"/>
      <c r="ZB110" s="2405">
        <f t="shared" si="351"/>
        <v>13675</v>
      </c>
      <c r="ZC110" s="2405">
        <f t="shared" si="351"/>
        <v>6037.3081733792751</v>
      </c>
      <c r="ZD110" s="2405">
        <f t="shared" si="351"/>
        <v>2961</v>
      </c>
      <c r="ZE110" s="2405">
        <f t="shared" si="351"/>
        <v>17834</v>
      </c>
      <c r="ZF110" s="2405">
        <f t="shared" si="351"/>
        <v>2910.2735268932529</v>
      </c>
      <c r="ZG110" s="2405">
        <f t="shared" si="351"/>
        <v>2960</v>
      </c>
      <c r="ZH110" s="2405">
        <f t="shared" si="351"/>
        <v>200</v>
      </c>
      <c r="ZI110" s="2405">
        <f t="shared" si="351"/>
        <v>11.963760043201269</v>
      </c>
      <c r="ZJ110" s="2405">
        <f t="shared" si="351"/>
        <v>1625</v>
      </c>
      <c r="ZK110" s="2405">
        <f t="shared" si="351"/>
        <v>0</v>
      </c>
      <c r="ZL110" s="2405">
        <f t="shared" si="351"/>
        <v>6075.2020373295691</v>
      </c>
      <c r="ZM110" s="2405">
        <f t="shared" si="351"/>
        <v>6652.2618848156371</v>
      </c>
      <c r="ZN110" s="2405">
        <f t="shared" si="351"/>
        <v>2963</v>
      </c>
      <c r="ZO110" s="2405">
        <f t="shared" si="351"/>
        <v>190024</v>
      </c>
      <c r="ZP110" s="2405">
        <f t="shared" si="351"/>
        <v>4251.7324600903958</v>
      </c>
      <c r="ZQ110" s="2405">
        <f t="shared" si="351"/>
        <v>5203.1262680500276</v>
      </c>
      <c r="ZR110" s="2405">
        <f t="shared" si="351"/>
        <v>2963</v>
      </c>
      <c r="ZS110" s="2405">
        <f t="shared" si="351"/>
        <v>68481</v>
      </c>
      <c r="ZT110" s="3619">
        <f t="shared" si="351"/>
        <v>5218.9562591243903</v>
      </c>
      <c r="ZU110" s="3619">
        <f t="shared" si="351"/>
        <v>6086.3495008196296</v>
      </c>
      <c r="ZV110" s="3619">
        <f t="shared" si="351"/>
        <v>2960</v>
      </c>
      <c r="ZW110" s="3619">
        <f t="shared" si="351"/>
        <v>25786</v>
      </c>
      <c r="ZX110" s="3619">
        <f t="shared" si="351"/>
        <v>3965.3216604527624</v>
      </c>
      <c r="ZY110" s="3619">
        <f t="shared" si="351"/>
        <v>4786.6081431739676</v>
      </c>
      <c r="ZZ110" s="3619">
        <f t="shared" si="351"/>
        <v>2961</v>
      </c>
      <c r="AAA110" s="3619">
        <f t="shared" si="351"/>
        <v>25484</v>
      </c>
      <c r="AAB110" s="3619">
        <f t="shared" si="351"/>
        <v>3326.3384651599854</v>
      </c>
      <c r="AAC110" s="3619">
        <f>SUM(AAC$15:AAC$91)</f>
        <v>4504.8429377236889</v>
      </c>
      <c r="AAD110" s="3619">
        <f>SUM(AAD$15:AAD$91)</f>
        <v>2960</v>
      </c>
      <c r="AAE110" s="3619">
        <f>SUM(AAE$15:AAE$91)</f>
        <v>17211</v>
      </c>
      <c r="AAF110" s="2405">
        <f t="shared" ref="AAF110" si="353">SUM(AAF$15:AAF$91)</f>
        <v>7191.3416437576761</v>
      </c>
      <c r="AAG110" s="2405">
        <f t="shared" si="351"/>
        <v>7611.2269326350215</v>
      </c>
      <c r="AAH110" s="2405">
        <f t="shared" si="351"/>
        <v>2827</v>
      </c>
      <c r="AAI110" s="2405">
        <f t="shared" si="351"/>
        <v>76091</v>
      </c>
      <c r="AAJ110" s="2405">
        <f t="shared" si="351"/>
        <v>24378.900000000009</v>
      </c>
      <c r="AAK110" s="2405">
        <f t="shared" si="351"/>
        <v>2953</v>
      </c>
      <c r="AAL110" s="2405">
        <f t="shared" si="351"/>
        <v>74182.800000000017</v>
      </c>
      <c r="AAM110" s="2405">
        <f t="shared" si="351"/>
        <v>2963</v>
      </c>
      <c r="AAN110" s="988">
        <f t="shared" si="351"/>
        <v>105057.69999999998</v>
      </c>
      <c r="AAO110" s="988">
        <f t="shared" ref="AAO110:ACZ110" si="354">SUM(AAO$15:AAO$91)</f>
        <v>1922</v>
      </c>
      <c r="AAP110" s="988">
        <f t="shared" si="354"/>
        <v>1113.2</v>
      </c>
      <c r="AAQ110" s="988">
        <f t="shared" si="354"/>
        <v>858</v>
      </c>
      <c r="AAR110" s="988">
        <f t="shared" si="354"/>
        <v>266.04999999999995</v>
      </c>
      <c r="AAS110" s="988">
        <f t="shared" si="354"/>
        <v>1835</v>
      </c>
      <c r="AAT110" s="988">
        <f t="shared" si="354"/>
        <v>19907.64</v>
      </c>
      <c r="AAU110" s="988">
        <f t="shared" si="354"/>
        <v>2927</v>
      </c>
      <c r="AAV110" s="988">
        <f t="shared" si="354"/>
        <v>71.419999999999987</v>
      </c>
      <c r="AAW110" s="988">
        <f t="shared" si="354"/>
        <v>1532</v>
      </c>
      <c r="AAX110" s="988">
        <f t="shared" si="354"/>
        <v>30025.800000000003</v>
      </c>
      <c r="AAY110" s="988">
        <f t="shared" si="354"/>
        <v>1968</v>
      </c>
      <c r="AAZ110" s="988">
        <f t="shared" si="354"/>
        <v>587162.90000000037</v>
      </c>
      <c r="ABA110" s="988">
        <f t="shared" si="354"/>
        <v>2883</v>
      </c>
      <c r="ABB110" s="988">
        <f t="shared" si="354"/>
        <v>112522.90000000001</v>
      </c>
      <c r="ABC110" s="988">
        <f t="shared" si="354"/>
        <v>2898</v>
      </c>
      <c r="ABD110" s="988">
        <f t="shared" si="354"/>
        <v>55002.200000000012</v>
      </c>
      <c r="ABE110" s="988">
        <f t="shared" si="354"/>
        <v>2507</v>
      </c>
      <c r="ABF110" s="988">
        <f t="shared" si="354"/>
        <v>280117.89999999991</v>
      </c>
      <c r="ABG110" s="988">
        <f t="shared" si="354"/>
        <v>2538</v>
      </c>
      <c r="ABH110" s="988">
        <f t="shared" si="354"/>
        <v>619.70000000000005</v>
      </c>
      <c r="ABI110" s="988">
        <f t="shared" si="354"/>
        <v>153</v>
      </c>
      <c r="ABJ110" s="988">
        <f t="shared" si="354"/>
        <v>0</v>
      </c>
      <c r="ABK110" s="988">
        <f t="shared" si="354"/>
        <v>77</v>
      </c>
      <c r="ABL110" s="988">
        <f t="shared" si="354"/>
        <v>16464.299999999996</v>
      </c>
      <c r="ABM110" s="988">
        <f t="shared" si="354"/>
        <v>2223</v>
      </c>
      <c r="ABN110" s="988">
        <f t="shared" si="354"/>
        <v>17083.999999999993</v>
      </c>
      <c r="ABO110" s="988">
        <f t="shared" si="354"/>
        <v>2262</v>
      </c>
      <c r="ABP110" s="988">
        <f t="shared" si="354"/>
        <v>365</v>
      </c>
      <c r="ABQ110" s="988">
        <f t="shared" si="354"/>
        <v>0</v>
      </c>
      <c r="ABR110" s="988">
        <f t="shared" si="354"/>
        <v>280</v>
      </c>
      <c r="ABS110" s="988">
        <f t="shared" si="354"/>
        <v>0</v>
      </c>
      <c r="ABT110" s="988">
        <f t="shared" si="354"/>
        <v>240</v>
      </c>
      <c r="ABU110" s="988">
        <f t="shared" si="354"/>
        <v>0</v>
      </c>
      <c r="ABV110" s="988">
        <f t="shared" si="354"/>
        <v>205</v>
      </c>
      <c r="ABW110" s="988">
        <f t="shared" si="354"/>
        <v>0</v>
      </c>
      <c r="ABX110" s="988">
        <f t="shared" si="354"/>
        <v>120</v>
      </c>
      <c r="ABY110" s="988">
        <f t="shared" si="354"/>
        <v>0</v>
      </c>
      <c r="ABZ110" s="988">
        <f t="shared" si="354"/>
        <v>1210</v>
      </c>
      <c r="ACA110" s="988">
        <f t="shared" si="354"/>
        <v>2424</v>
      </c>
      <c r="ACB110" s="988">
        <f t="shared" si="354"/>
        <v>305</v>
      </c>
      <c r="ACC110" s="988">
        <f t="shared" si="354"/>
        <v>0</v>
      </c>
      <c r="ACD110" s="988">
        <f t="shared" si="354"/>
        <v>255</v>
      </c>
      <c r="ACE110" s="988">
        <f t="shared" si="354"/>
        <v>0</v>
      </c>
      <c r="ACF110" s="988">
        <f t="shared" si="354"/>
        <v>230</v>
      </c>
      <c r="ACG110" s="988">
        <f t="shared" si="354"/>
        <v>0</v>
      </c>
      <c r="ACH110" s="988">
        <f t="shared" si="354"/>
        <v>140</v>
      </c>
      <c r="ACI110" s="988">
        <f t="shared" si="354"/>
        <v>0</v>
      </c>
      <c r="ACJ110" s="988">
        <f t="shared" si="354"/>
        <v>930</v>
      </c>
      <c r="ACK110" s="988">
        <f t="shared" si="354"/>
        <v>2336</v>
      </c>
      <c r="ACL110" s="988">
        <f t="shared" si="354"/>
        <v>325</v>
      </c>
      <c r="ACM110" s="988">
        <f t="shared" si="354"/>
        <v>0</v>
      </c>
      <c r="ACN110" s="988">
        <f t="shared" si="354"/>
        <v>265</v>
      </c>
      <c r="ACO110" s="988">
        <f t="shared" si="354"/>
        <v>0</v>
      </c>
      <c r="ACP110" s="988">
        <f t="shared" si="354"/>
        <v>140</v>
      </c>
      <c r="ACQ110" s="988">
        <f t="shared" si="354"/>
        <v>0</v>
      </c>
      <c r="ACR110" s="988">
        <f t="shared" si="354"/>
        <v>730</v>
      </c>
      <c r="ACS110" s="988">
        <f t="shared" si="354"/>
        <v>2200</v>
      </c>
      <c r="ACT110" s="988">
        <f t="shared" si="354"/>
        <v>560</v>
      </c>
      <c r="ACU110" s="988">
        <f t="shared" si="354"/>
        <v>0</v>
      </c>
      <c r="ACV110" s="988">
        <f t="shared" si="354"/>
        <v>530</v>
      </c>
      <c r="ACW110" s="988">
        <f t="shared" si="354"/>
        <v>0</v>
      </c>
      <c r="ACX110" s="988">
        <f t="shared" si="354"/>
        <v>510</v>
      </c>
      <c r="ACY110" s="988">
        <f t="shared" si="354"/>
        <v>0</v>
      </c>
      <c r="ACZ110" s="988">
        <f t="shared" si="354"/>
        <v>330</v>
      </c>
      <c r="ADA110" s="988">
        <f t="shared" ref="ADA110:AFR110" si="355">SUM(ADA$15:ADA$91)</f>
        <v>0</v>
      </c>
      <c r="ADB110" s="988">
        <f t="shared" si="355"/>
        <v>1930</v>
      </c>
      <c r="ADC110" s="988">
        <f t="shared" si="355"/>
        <v>2209</v>
      </c>
      <c r="ADD110" s="988">
        <f t="shared" si="355"/>
        <v>660</v>
      </c>
      <c r="ADE110" s="988">
        <f t="shared" si="355"/>
        <v>550</v>
      </c>
      <c r="ADF110" s="988">
        <f t="shared" si="355"/>
        <v>500</v>
      </c>
      <c r="ADG110" s="988">
        <f t="shared" si="355"/>
        <v>390</v>
      </c>
      <c r="ADH110" s="988">
        <f t="shared" si="355"/>
        <v>2100</v>
      </c>
      <c r="ADI110" s="988">
        <f t="shared" si="355"/>
        <v>2191</v>
      </c>
      <c r="ADJ110" s="988">
        <f t="shared" si="355"/>
        <v>365</v>
      </c>
      <c r="ADK110" s="988">
        <f t="shared" si="355"/>
        <v>0</v>
      </c>
      <c r="ADL110" s="988">
        <f t="shared" si="355"/>
        <v>340</v>
      </c>
      <c r="ADM110" s="988">
        <f t="shared" si="355"/>
        <v>0</v>
      </c>
      <c r="ADN110" s="988">
        <f t="shared" si="355"/>
        <v>240</v>
      </c>
      <c r="ADO110" s="988">
        <f t="shared" si="355"/>
        <v>0</v>
      </c>
      <c r="ADP110" s="988">
        <f t="shared" si="355"/>
        <v>235</v>
      </c>
      <c r="ADQ110" s="988">
        <f t="shared" si="355"/>
        <v>0</v>
      </c>
      <c r="ADR110" s="988">
        <f t="shared" si="355"/>
        <v>1180</v>
      </c>
      <c r="ADS110" s="988">
        <f t="shared" si="355"/>
        <v>1831</v>
      </c>
      <c r="ADT110" s="988">
        <f t="shared" si="355"/>
        <v>700</v>
      </c>
      <c r="ADU110" s="988">
        <f t="shared" si="355"/>
        <v>630</v>
      </c>
      <c r="ADV110" s="988">
        <f t="shared" si="355"/>
        <v>360</v>
      </c>
      <c r="ADW110" s="988">
        <f t="shared" si="355"/>
        <v>240</v>
      </c>
      <c r="ADX110" s="988">
        <f t="shared" si="355"/>
        <v>1930</v>
      </c>
      <c r="ADY110" s="988">
        <f t="shared" si="355"/>
        <v>2299</v>
      </c>
      <c r="ADZ110" s="2771">
        <f t="shared" si="355"/>
        <v>40</v>
      </c>
      <c r="AEA110" s="988">
        <f t="shared" si="355"/>
        <v>135.08392135390321</v>
      </c>
      <c r="AEB110" s="988">
        <f t="shared" si="355"/>
        <v>1518</v>
      </c>
      <c r="AEC110" s="988">
        <f t="shared" si="355"/>
        <v>311</v>
      </c>
      <c r="AED110" s="988">
        <f t="shared" si="355"/>
        <v>1373.5377527886083</v>
      </c>
      <c r="AEE110" s="988">
        <f t="shared" si="355"/>
        <v>2727</v>
      </c>
      <c r="AEF110" s="988">
        <f t="shared" si="355"/>
        <v>200</v>
      </c>
      <c r="AEG110" s="988">
        <f t="shared" si="355"/>
        <v>669.4198404338581</v>
      </c>
      <c r="AEH110" s="988">
        <f t="shared" si="355"/>
        <v>2408</v>
      </c>
      <c r="AEI110" s="988">
        <f t="shared" si="355"/>
        <v>978</v>
      </c>
      <c r="AEJ110" s="988">
        <f t="shared" si="355"/>
        <v>2653.2329464046288</v>
      </c>
      <c r="AEK110" s="988">
        <f t="shared" si="355"/>
        <v>2925</v>
      </c>
      <c r="AEL110" s="988">
        <f t="shared" si="355"/>
        <v>184</v>
      </c>
      <c r="AEM110" s="988">
        <f t="shared" si="355"/>
        <v>486.68563721033576</v>
      </c>
      <c r="AEN110" s="988">
        <f t="shared" si="355"/>
        <v>2331</v>
      </c>
      <c r="AEO110" s="988">
        <f t="shared" si="355"/>
        <v>624</v>
      </c>
      <c r="AEP110" s="2405">
        <f t="shared" si="355"/>
        <v>3472.7</v>
      </c>
      <c r="AEQ110" s="2405">
        <f t="shared" si="355"/>
        <v>2999</v>
      </c>
      <c r="AER110" s="2405">
        <f t="shared" si="355"/>
        <v>509</v>
      </c>
      <c r="AES110" s="2405">
        <f t="shared" si="355"/>
        <v>3088.7</v>
      </c>
      <c r="AET110" s="2405">
        <f t="shared" si="355"/>
        <v>2997</v>
      </c>
      <c r="AEU110" s="2405">
        <f t="shared" si="355"/>
        <v>124</v>
      </c>
      <c r="AEV110" s="2405">
        <f t="shared" si="355"/>
        <v>492.50000000000006</v>
      </c>
      <c r="AEW110" s="2405">
        <f t="shared" si="355"/>
        <v>2402</v>
      </c>
      <c r="AEX110" s="2405">
        <f t="shared" si="355"/>
        <v>12.778000000000008</v>
      </c>
      <c r="AEY110" s="2405">
        <f t="shared" si="355"/>
        <v>2943</v>
      </c>
      <c r="AEZ110" s="2405">
        <f t="shared" si="355"/>
        <v>5.455000000000001</v>
      </c>
      <c r="AFA110" s="2405">
        <f t="shared" si="355"/>
        <v>2889</v>
      </c>
      <c r="AFB110" s="2405">
        <f t="shared" si="355"/>
        <v>2.7479999999999984</v>
      </c>
      <c r="AFC110" s="2405">
        <f t="shared" si="355"/>
        <v>2600</v>
      </c>
      <c r="AFD110" s="2405">
        <f t="shared" si="355"/>
        <v>1.0790000000000002</v>
      </c>
      <c r="AFE110" s="2405">
        <f t="shared" si="355"/>
        <v>2507</v>
      </c>
      <c r="AFF110" s="2405">
        <f t="shared" si="355"/>
        <v>0.53400000000000014</v>
      </c>
      <c r="AFG110" s="2405">
        <f t="shared" si="355"/>
        <v>2378</v>
      </c>
      <c r="AFH110" s="2405">
        <f t="shared" si="355"/>
        <v>1.2279999999999995</v>
      </c>
      <c r="AFI110" s="2405">
        <f t="shared" si="355"/>
        <v>2387</v>
      </c>
      <c r="AFJ110" s="2405">
        <f t="shared" si="355"/>
        <v>5.8000000000000003E-2</v>
      </c>
      <c r="AFK110" s="2405">
        <f t="shared" si="355"/>
        <v>517</v>
      </c>
      <c r="AFL110" s="2405">
        <f t="shared" si="355"/>
        <v>0.125</v>
      </c>
      <c r="AFM110" s="2405">
        <f t="shared" si="355"/>
        <v>517</v>
      </c>
      <c r="AFN110" s="988">
        <f t="shared" si="355"/>
        <v>5217</v>
      </c>
      <c r="AFO110" s="988">
        <f t="shared" si="355"/>
        <v>10013.896270161837</v>
      </c>
      <c r="AFP110" s="988">
        <f t="shared" si="355"/>
        <v>2997</v>
      </c>
      <c r="AFQ110" s="988">
        <f t="shared" si="355"/>
        <v>1658</v>
      </c>
      <c r="AFR110" s="988">
        <f t="shared" si="355"/>
        <v>4239.6868062692465</v>
      </c>
      <c r="AFS110" s="988">
        <f t="shared" ref="AFS110:AJF110" si="356">SUM(AFS$15:AFS$91)</f>
        <v>2988</v>
      </c>
      <c r="AFT110" s="988">
        <f t="shared" si="356"/>
        <v>4603</v>
      </c>
      <c r="AFU110" s="988">
        <f t="shared" si="356"/>
        <v>10490.144107780383</v>
      </c>
      <c r="AFV110" s="988">
        <f t="shared" si="356"/>
        <v>2795</v>
      </c>
      <c r="AFW110" s="988">
        <f t="shared" si="356"/>
        <v>1691</v>
      </c>
      <c r="AFX110" s="988">
        <f t="shared" si="356"/>
        <v>8907.0259671759104</v>
      </c>
      <c r="AFY110" s="988">
        <f t="shared" si="356"/>
        <v>3001</v>
      </c>
      <c r="AFZ110" s="988">
        <f t="shared" si="356"/>
        <v>23423</v>
      </c>
      <c r="AGA110" s="988">
        <f t="shared" si="356"/>
        <v>54862.631158371849</v>
      </c>
      <c r="AGB110" s="988">
        <f t="shared" si="356"/>
        <v>3001</v>
      </c>
      <c r="AGC110" s="988">
        <f t="shared" si="356"/>
        <v>4507</v>
      </c>
      <c r="AGD110" s="988">
        <f t="shared" si="356"/>
        <v>13579.391904018097</v>
      </c>
      <c r="AGE110" s="988">
        <f t="shared" si="356"/>
        <v>2996</v>
      </c>
      <c r="AGF110" s="988">
        <f t="shared" si="356"/>
        <v>1848</v>
      </c>
      <c r="AGG110" s="988">
        <f t="shared" si="356"/>
        <v>5920.1700000000019</v>
      </c>
      <c r="AGH110" s="988">
        <f t="shared" si="356"/>
        <v>2612</v>
      </c>
      <c r="AGI110" s="988">
        <f t="shared" si="356"/>
        <v>26</v>
      </c>
      <c r="AGJ110" s="988">
        <f t="shared" si="356"/>
        <v>32.870000000000005</v>
      </c>
      <c r="AGK110" s="988">
        <f t="shared" si="356"/>
        <v>710</v>
      </c>
      <c r="AGL110" s="988">
        <f t="shared" si="356"/>
        <v>1</v>
      </c>
      <c r="AGM110" s="988">
        <f t="shared" si="356"/>
        <v>0.48</v>
      </c>
      <c r="AGN110" s="988">
        <f t="shared" si="356"/>
        <v>153</v>
      </c>
      <c r="AGO110" s="988">
        <f t="shared" si="356"/>
        <v>1438</v>
      </c>
      <c r="AGP110" s="988">
        <f t="shared" si="356"/>
        <v>4712.6200000000017</v>
      </c>
      <c r="AGQ110" s="988">
        <f t="shared" si="356"/>
        <v>2611</v>
      </c>
      <c r="AGR110" s="988">
        <f t="shared" si="356"/>
        <v>42</v>
      </c>
      <c r="AGS110" s="988">
        <f t="shared" si="356"/>
        <v>184.10000000000005</v>
      </c>
      <c r="AGT110" s="988">
        <f t="shared" si="356"/>
        <v>1282</v>
      </c>
      <c r="AGU110" s="988">
        <f t="shared" si="356"/>
        <v>144</v>
      </c>
      <c r="AGV110" s="988">
        <f t="shared" si="356"/>
        <v>405.64</v>
      </c>
      <c r="AGW110" s="988">
        <f t="shared" si="356"/>
        <v>1897</v>
      </c>
      <c r="AGX110" s="988">
        <f t="shared" si="356"/>
        <v>58</v>
      </c>
      <c r="AGY110" s="988">
        <f t="shared" si="356"/>
        <v>117.78</v>
      </c>
      <c r="AGZ110" s="988">
        <f t="shared" si="356"/>
        <v>1600</v>
      </c>
      <c r="AHA110" s="988">
        <f t="shared" si="356"/>
        <v>15</v>
      </c>
      <c r="AHB110" s="988">
        <f t="shared" si="356"/>
        <v>17.75</v>
      </c>
      <c r="AHC110" s="988">
        <f t="shared" si="356"/>
        <v>843</v>
      </c>
      <c r="AHD110" s="988">
        <f t="shared" si="356"/>
        <v>124</v>
      </c>
      <c r="AHE110" s="988">
        <f t="shared" si="356"/>
        <v>448.90000000000009</v>
      </c>
      <c r="AHF110" s="988">
        <f t="shared" si="356"/>
        <v>2297</v>
      </c>
      <c r="AHG110" s="988">
        <f t="shared" si="356"/>
        <v>5392</v>
      </c>
      <c r="AHH110" s="988">
        <f t="shared" si="356"/>
        <v>23771.109999999997</v>
      </c>
      <c r="AHI110" s="988">
        <f t="shared" si="356"/>
        <v>2959</v>
      </c>
      <c r="AHJ110" s="988">
        <f t="shared" si="356"/>
        <v>7554</v>
      </c>
      <c r="AHK110" s="988">
        <f t="shared" si="356"/>
        <v>43107.000000000015</v>
      </c>
      <c r="AHL110" s="988">
        <f t="shared" si="356"/>
        <v>2948</v>
      </c>
      <c r="AHM110" s="988">
        <f t="shared" si="356"/>
        <v>1805</v>
      </c>
      <c r="AHN110" s="988">
        <f t="shared" si="356"/>
        <v>5464.2999999999975</v>
      </c>
      <c r="AHO110" s="988">
        <f t="shared" si="356"/>
        <v>2368</v>
      </c>
      <c r="AHP110" s="988">
        <f t="shared" si="356"/>
        <v>640</v>
      </c>
      <c r="AHQ110" s="988">
        <f t="shared" si="356"/>
        <v>1771.8599999999997</v>
      </c>
      <c r="AHR110" s="988">
        <f t="shared" si="356"/>
        <v>1503</v>
      </c>
      <c r="AHS110" s="988">
        <f t="shared" si="356"/>
        <v>2356</v>
      </c>
      <c r="AHT110" s="988">
        <f t="shared" si="356"/>
        <v>11552.02</v>
      </c>
      <c r="AHU110" s="988">
        <f t="shared" si="356"/>
        <v>1763</v>
      </c>
      <c r="AHV110" s="988">
        <f t="shared" si="356"/>
        <v>3119</v>
      </c>
      <c r="AHW110" s="988">
        <f t="shared" si="356"/>
        <v>13642.110000000004</v>
      </c>
      <c r="AHX110" s="988">
        <f t="shared" si="356"/>
        <v>2961</v>
      </c>
      <c r="AHY110" s="988">
        <f t="shared" si="356"/>
        <v>5062</v>
      </c>
      <c r="AHZ110" s="988">
        <f t="shared" si="356"/>
        <v>27501.820000000011</v>
      </c>
      <c r="AIA110" s="988">
        <f t="shared" si="356"/>
        <v>2858</v>
      </c>
      <c r="AIB110" s="2737"/>
      <c r="AIC110" s="988">
        <f t="shared" si="356"/>
        <v>0</v>
      </c>
      <c r="AID110" s="988">
        <f t="shared" si="356"/>
        <v>0</v>
      </c>
      <c r="AIE110" s="988">
        <f t="shared" si="356"/>
        <v>0</v>
      </c>
      <c r="AIF110" s="988">
        <f t="shared" si="356"/>
        <v>0</v>
      </c>
      <c r="AIG110" s="988">
        <f t="shared" si="356"/>
        <v>0</v>
      </c>
      <c r="AIH110" s="988">
        <f t="shared" si="356"/>
        <v>0</v>
      </c>
      <c r="AII110" s="988">
        <f t="shared" si="356"/>
        <v>0</v>
      </c>
      <c r="AIJ110" s="988">
        <f t="shared" si="356"/>
        <v>0</v>
      </c>
      <c r="AIK110" s="988">
        <f t="shared" si="356"/>
        <v>0</v>
      </c>
      <c r="AIL110" s="988">
        <f t="shared" si="356"/>
        <v>17609</v>
      </c>
      <c r="AIM110" s="988">
        <f t="shared" si="356"/>
        <v>4421.0252034250416</v>
      </c>
      <c r="AIN110" s="988">
        <f t="shared" si="356"/>
        <v>2962</v>
      </c>
      <c r="AIO110" s="988">
        <f t="shared" si="356"/>
        <v>57316</v>
      </c>
      <c r="AIP110" s="988">
        <f t="shared" si="356"/>
        <v>1941.2061731459976</v>
      </c>
      <c r="AIQ110" s="988">
        <f t="shared" si="356"/>
        <v>2960</v>
      </c>
      <c r="AIR110" s="988">
        <f t="shared" si="356"/>
        <v>17290</v>
      </c>
      <c r="AIS110" s="988">
        <f t="shared" si="356"/>
        <v>3013.4150536442635</v>
      </c>
      <c r="AIT110" s="988">
        <f t="shared" si="356"/>
        <v>2960</v>
      </c>
      <c r="AIU110" s="988">
        <f t="shared" si="356"/>
        <v>57020</v>
      </c>
      <c r="AIV110" s="988">
        <f t="shared" si="356"/>
        <v>1077.0221350606023</v>
      </c>
      <c r="AIW110" s="988">
        <f t="shared" si="356"/>
        <v>2961</v>
      </c>
      <c r="AIX110" s="988">
        <f t="shared" si="356"/>
        <v>17873</v>
      </c>
      <c r="AIY110" s="988">
        <f t="shared" si="356"/>
        <v>136.82458413923791</v>
      </c>
      <c r="AIZ110" s="988">
        <f t="shared" si="356"/>
        <v>2870</v>
      </c>
      <c r="AJA110" s="988">
        <f t="shared" si="356"/>
        <v>56326</v>
      </c>
      <c r="AJB110" s="988">
        <f t="shared" si="356"/>
        <v>1459.308968130852</v>
      </c>
      <c r="AJC110" s="988">
        <f t="shared" si="356"/>
        <v>2962</v>
      </c>
      <c r="AJD110" s="988">
        <f t="shared" si="356"/>
        <v>17319</v>
      </c>
      <c r="AJE110" s="988">
        <f t="shared" si="356"/>
        <v>827.64069420008377</v>
      </c>
      <c r="AJF110" s="988">
        <f t="shared" si="356"/>
        <v>2960</v>
      </c>
      <c r="AJG110" s="988">
        <f t="shared" ref="AJG110:AMB110" si="357">SUM(AJG$15:AJG$91)</f>
        <v>58692</v>
      </c>
      <c r="AJH110" s="988">
        <f t="shared" si="357"/>
        <v>749.42358239072053</v>
      </c>
      <c r="AJI110" s="988">
        <f t="shared" si="357"/>
        <v>2961</v>
      </c>
      <c r="AJJ110" s="4187"/>
      <c r="AJK110" s="4187"/>
      <c r="AJL110" s="4187"/>
      <c r="AJM110" s="988">
        <f t="shared" si="357"/>
        <v>58692</v>
      </c>
      <c r="AJN110" s="988">
        <f t="shared" si="357"/>
        <v>1853.0552940026403</v>
      </c>
      <c r="AJO110" s="988">
        <f t="shared" si="357"/>
        <v>2962</v>
      </c>
      <c r="AJP110" s="3619"/>
      <c r="AJQ110" s="3619"/>
      <c r="AJR110" s="3619"/>
      <c r="AJS110" s="988">
        <f t="shared" si="357"/>
        <v>58511</v>
      </c>
      <c r="AJT110" s="988">
        <f t="shared" si="357"/>
        <v>2028.5659427659225</v>
      </c>
      <c r="AJU110" s="988">
        <f t="shared" si="357"/>
        <v>2961</v>
      </c>
      <c r="AJV110" s="988">
        <f t="shared" si="357"/>
        <v>1810.9990009990011</v>
      </c>
      <c r="AJW110" s="988">
        <f t="shared" si="357"/>
        <v>1179.6378621378622</v>
      </c>
      <c r="AJX110" s="988">
        <f t="shared" si="357"/>
        <v>1557.7031302031303</v>
      </c>
      <c r="AJY110" s="988">
        <f t="shared" si="357"/>
        <v>1425.3363303363303</v>
      </c>
      <c r="AJZ110" s="988">
        <f t="shared" si="357"/>
        <v>600.01748251748256</v>
      </c>
      <c r="AKA110" s="988">
        <f t="shared" si="357"/>
        <v>409.59457209457207</v>
      </c>
      <c r="AKB110" s="988">
        <f t="shared" si="357"/>
        <v>1509.1483516483518</v>
      </c>
      <c r="AKC110" s="988">
        <f t="shared" si="357"/>
        <v>940.0815850815851</v>
      </c>
      <c r="AKD110" s="988">
        <f t="shared" si="357"/>
        <v>1200.8991008991009</v>
      </c>
      <c r="AKE110" s="988">
        <f t="shared" si="357"/>
        <v>1774.3398268398269</v>
      </c>
      <c r="AKF110" s="988">
        <f t="shared" si="357"/>
        <v>344.25074925074921</v>
      </c>
      <c r="AKG110" s="988">
        <f t="shared" si="357"/>
        <v>206</v>
      </c>
      <c r="AKH110" s="988">
        <f t="shared" si="357"/>
        <v>3126.0832931170485</v>
      </c>
      <c r="AKI110" s="988">
        <f t="shared" si="357"/>
        <v>680.7792803614667</v>
      </c>
      <c r="AKJ110" s="988">
        <f t="shared" si="357"/>
        <v>1369.1418619465633</v>
      </c>
      <c r="AKK110" s="988">
        <f t="shared" si="357"/>
        <v>934.60140101690013</v>
      </c>
      <c r="AKL110" s="988">
        <f t="shared" si="357"/>
        <v>670.24652781896816</v>
      </c>
      <c r="AKM110" s="988">
        <f t="shared" si="357"/>
        <v>804.1647029877779</v>
      </c>
      <c r="AKN110" s="988">
        <f t="shared" si="357"/>
        <v>998.1571659541064</v>
      </c>
      <c r="AKO110" s="988">
        <f t="shared" si="357"/>
        <v>761.47305216582515</v>
      </c>
      <c r="AKP110" s="988">
        <f t="shared" si="357"/>
        <v>2603.0845429809656</v>
      </c>
      <c r="AKQ110" s="988">
        <f t="shared" si="357"/>
        <v>465.4771620627489</v>
      </c>
      <c r="AKR110" s="988">
        <f t="shared" si="357"/>
        <v>451.19836268936331</v>
      </c>
      <c r="AKS110" s="988">
        <f t="shared" si="357"/>
        <v>10128</v>
      </c>
      <c r="AKT110" s="988">
        <f t="shared" si="357"/>
        <v>0</v>
      </c>
      <c r="AKU110" s="988">
        <f t="shared" si="357"/>
        <v>0</v>
      </c>
      <c r="AKV110" s="988">
        <f t="shared" si="357"/>
        <v>0</v>
      </c>
      <c r="AKW110" s="988">
        <f t="shared" si="357"/>
        <v>0</v>
      </c>
      <c r="AKX110" s="988">
        <f t="shared" si="357"/>
        <v>0</v>
      </c>
      <c r="AKY110" s="988">
        <f t="shared" si="357"/>
        <v>0</v>
      </c>
      <c r="AKZ110" s="988">
        <f t="shared" si="357"/>
        <v>0</v>
      </c>
      <c r="ALA110" s="988">
        <f t="shared" si="357"/>
        <v>104</v>
      </c>
      <c r="ALB110" s="988">
        <f t="shared" si="357"/>
        <v>70</v>
      </c>
      <c r="ALC110" s="988">
        <f t="shared" si="357"/>
        <v>10</v>
      </c>
      <c r="ALD110" s="988">
        <f t="shared" si="357"/>
        <v>54</v>
      </c>
      <c r="ALE110" s="988">
        <f t="shared" si="357"/>
        <v>7</v>
      </c>
      <c r="ALF110" s="988">
        <f t="shared" si="357"/>
        <v>9</v>
      </c>
      <c r="ALG110" s="988">
        <f t="shared" si="357"/>
        <v>29</v>
      </c>
      <c r="ALH110" s="988">
        <f t="shared" si="357"/>
        <v>283</v>
      </c>
      <c r="ALI110" s="988">
        <f t="shared" si="357"/>
        <v>2814</v>
      </c>
      <c r="ALJ110" s="988">
        <f t="shared" si="357"/>
        <v>0</v>
      </c>
      <c r="ALK110" s="988">
        <f t="shared" si="357"/>
        <v>0</v>
      </c>
      <c r="ALL110" s="988">
        <f t="shared" si="357"/>
        <v>0</v>
      </c>
      <c r="ALM110" s="988">
        <f t="shared" si="357"/>
        <v>0</v>
      </c>
      <c r="ALN110" s="988">
        <f t="shared" si="357"/>
        <v>0</v>
      </c>
      <c r="ALO110" s="988">
        <f t="shared" si="357"/>
        <v>0</v>
      </c>
      <c r="ALP110" s="988">
        <f t="shared" si="357"/>
        <v>0</v>
      </c>
      <c r="ALQ110" s="988">
        <f t="shared" si="357"/>
        <v>277</v>
      </c>
      <c r="ALR110" s="988">
        <f t="shared" si="357"/>
        <v>159</v>
      </c>
      <c r="ALS110" s="988">
        <f t="shared" si="357"/>
        <v>113</v>
      </c>
      <c r="ALT110" s="988">
        <f t="shared" si="357"/>
        <v>1181</v>
      </c>
      <c r="ALU110" s="988">
        <f t="shared" si="357"/>
        <v>144</v>
      </c>
      <c r="ALV110" s="988">
        <f t="shared" si="357"/>
        <v>233</v>
      </c>
      <c r="ALW110" s="988">
        <f t="shared" si="357"/>
        <v>209</v>
      </c>
      <c r="ALX110" s="988">
        <f t="shared" si="357"/>
        <v>83.430530526332447</v>
      </c>
      <c r="ALY110" s="988">
        <f t="shared" si="357"/>
        <v>3002</v>
      </c>
      <c r="ALZ110" s="988">
        <f t="shared" si="357"/>
        <v>73.284815068691657</v>
      </c>
      <c r="AMA110" s="988">
        <f t="shared" si="357"/>
        <v>2806</v>
      </c>
      <c r="AMB110" s="988">
        <f t="shared" si="357"/>
        <v>62.154383729705955</v>
      </c>
      <c r="AMC110" s="988">
        <f t="shared" ref="AMC110:APB110" si="358">SUM(AMC$15:AMC$91)</f>
        <v>2912</v>
      </c>
      <c r="AMD110" s="988">
        <f t="shared" si="358"/>
        <v>125.26579075162321</v>
      </c>
      <c r="AME110" s="988">
        <f t="shared" si="358"/>
        <v>2867</v>
      </c>
      <c r="AMF110" s="988">
        <f t="shared" si="358"/>
        <v>47.248492256638229</v>
      </c>
      <c r="AMG110" s="988">
        <f t="shared" si="358"/>
        <v>2835</v>
      </c>
      <c r="AMH110" s="988">
        <f t="shared" si="358"/>
        <v>66.843964620323916</v>
      </c>
      <c r="AMI110" s="988">
        <f t="shared" si="358"/>
        <v>2948</v>
      </c>
      <c r="AMJ110" s="988">
        <f t="shared" si="358"/>
        <v>71.241562644816483</v>
      </c>
      <c r="AMK110" s="988">
        <f t="shared" si="358"/>
        <v>2967</v>
      </c>
      <c r="AML110" s="988">
        <f t="shared" si="358"/>
        <v>263</v>
      </c>
      <c r="AMM110" s="988">
        <f t="shared" si="358"/>
        <v>43</v>
      </c>
      <c r="AMN110" s="988">
        <f t="shared" si="358"/>
        <v>36</v>
      </c>
      <c r="AMO110" s="988">
        <f t="shared" si="358"/>
        <v>56.268257045007552</v>
      </c>
      <c r="AMP110" s="988">
        <f t="shared" si="358"/>
        <v>2678</v>
      </c>
      <c r="AMQ110" s="988">
        <f t="shared" si="358"/>
        <v>20.976352017001936</v>
      </c>
      <c r="AMR110" s="988">
        <f t="shared" si="358"/>
        <v>1728</v>
      </c>
      <c r="AMS110" s="988">
        <f t="shared" si="358"/>
        <v>14.400117864882771</v>
      </c>
      <c r="AMT110" s="988">
        <f t="shared" si="358"/>
        <v>1728</v>
      </c>
      <c r="AMU110" s="988">
        <f t="shared" si="358"/>
        <v>63</v>
      </c>
      <c r="AMV110" s="988">
        <f t="shared" si="358"/>
        <v>24.04458307101665</v>
      </c>
      <c r="AMW110" s="988">
        <f t="shared" si="358"/>
        <v>1968</v>
      </c>
      <c r="AMX110" s="988">
        <f t="shared" si="358"/>
        <v>0</v>
      </c>
      <c r="AMY110" s="988">
        <f t="shared" si="358"/>
        <v>0</v>
      </c>
      <c r="AMZ110" s="988">
        <f t="shared" si="358"/>
        <v>179</v>
      </c>
      <c r="ANA110" s="988">
        <f t="shared" si="358"/>
        <v>181</v>
      </c>
      <c r="ANB110" s="988">
        <f t="shared" si="358"/>
        <v>360</v>
      </c>
      <c r="ANC110" s="988">
        <f t="shared" si="358"/>
        <v>2437</v>
      </c>
      <c r="AND110" s="988">
        <f t="shared" si="358"/>
        <v>0</v>
      </c>
      <c r="ANE110" s="988">
        <f t="shared" si="358"/>
        <v>0</v>
      </c>
      <c r="ANF110" s="988">
        <f t="shared" si="358"/>
        <v>0</v>
      </c>
      <c r="ANG110" s="988">
        <f t="shared" si="358"/>
        <v>0</v>
      </c>
      <c r="ANH110" s="988">
        <f t="shared" si="358"/>
        <v>375</v>
      </c>
      <c r="ANI110" s="988">
        <f t="shared" si="358"/>
        <v>335</v>
      </c>
      <c r="ANJ110" s="988">
        <f t="shared" si="358"/>
        <v>260</v>
      </c>
      <c r="ANK110" s="988">
        <f t="shared" si="358"/>
        <v>195</v>
      </c>
      <c r="ANL110" s="988">
        <f t="shared" si="358"/>
        <v>1165</v>
      </c>
      <c r="ANM110" s="988">
        <f t="shared" si="358"/>
        <v>2053</v>
      </c>
      <c r="ANN110" s="988">
        <f t="shared" si="358"/>
        <v>0</v>
      </c>
      <c r="ANO110" s="988">
        <f t="shared" si="358"/>
        <v>0</v>
      </c>
      <c r="ANP110" s="988">
        <f t="shared" si="358"/>
        <v>0</v>
      </c>
      <c r="ANQ110" s="988">
        <f t="shared" si="358"/>
        <v>0</v>
      </c>
      <c r="ANR110" s="988">
        <f t="shared" si="358"/>
        <v>320</v>
      </c>
      <c r="ANS110" s="988">
        <f t="shared" si="358"/>
        <v>320</v>
      </c>
      <c r="ANT110" s="988">
        <f t="shared" si="358"/>
        <v>275</v>
      </c>
      <c r="ANU110" s="988">
        <f t="shared" si="358"/>
        <v>260</v>
      </c>
      <c r="ANV110" s="988">
        <f t="shared" si="358"/>
        <v>1175</v>
      </c>
      <c r="ANW110" s="988">
        <f t="shared" si="358"/>
        <v>1892</v>
      </c>
      <c r="ANX110" s="988">
        <f t="shared" si="358"/>
        <v>4785</v>
      </c>
      <c r="ANY110" s="988">
        <f t="shared" si="358"/>
        <v>254699</v>
      </c>
      <c r="ANZ110" s="988">
        <f t="shared" si="358"/>
        <v>1012.077</v>
      </c>
      <c r="AOA110" s="988">
        <f t="shared" si="358"/>
        <v>2999</v>
      </c>
      <c r="AOB110" s="988">
        <f t="shared" si="358"/>
        <v>285.29999999999984</v>
      </c>
      <c r="AOC110" s="988">
        <f t="shared" si="358"/>
        <v>2958</v>
      </c>
      <c r="AOD110" s="988">
        <f t="shared" si="358"/>
        <v>3852.7800000000011</v>
      </c>
      <c r="AOE110" s="988">
        <f t="shared" si="358"/>
        <v>3000</v>
      </c>
      <c r="AOF110" s="2405">
        <f t="shared" si="358"/>
        <v>2199</v>
      </c>
      <c r="AOG110" s="2405">
        <f t="shared" si="358"/>
        <v>514.12463411625129</v>
      </c>
      <c r="AOH110" s="2405">
        <f t="shared" si="358"/>
        <v>2475</v>
      </c>
      <c r="AOI110" s="2405">
        <f t="shared" si="358"/>
        <v>222</v>
      </c>
      <c r="AOJ110" s="2405">
        <f t="shared" si="358"/>
        <v>42.431667681953819</v>
      </c>
      <c r="AOK110" s="2405">
        <f t="shared" si="358"/>
        <v>2849</v>
      </c>
      <c r="AOL110" s="2405">
        <f t="shared" si="358"/>
        <v>190</v>
      </c>
      <c r="AOM110" s="2405">
        <f t="shared" si="358"/>
        <v>59.813084096897647</v>
      </c>
      <c r="AON110" s="2405">
        <f t="shared" si="358"/>
        <v>2982</v>
      </c>
      <c r="AOO110" s="2405">
        <f t="shared" si="358"/>
        <v>172</v>
      </c>
      <c r="AOP110" s="2405">
        <f t="shared" si="358"/>
        <v>38.448397751110498</v>
      </c>
      <c r="AOQ110" s="2405">
        <f t="shared" si="358"/>
        <v>2867</v>
      </c>
      <c r="AOR110" s="988">
        <f t="shared" si="358"/>
        <v>0</v>
      </c>
      <c r="AOS110" s="988">
        <f t="shared" si="358"/>
        <v>0</v>
      </c>
      <c r="AOT110" s="988">
        <f t="shared" si="358"/>
        <v>0</v>
      </c>
      <c r="AOU110" s="988">
        <f t="shared" si="358"/>
        <v>0</v>
      </c>
      <c r="AOV110" s="988">
        <f t="shared" si="358"/>
        <v>105</v>
      </c>
      <c r="AOW110" s="988">
        <f t="shared" si="358"/>
        <v>45</v>
      </c>
      <c r="AOX110" s="988">
        <f t="shared" si="358"/>
        <v>30</v>
      </c>
      <c r="AOY110" s="988">
        <f t="shared" si="358"/>
        <v>25</v>
      </c>
      <c r="AOZ110" s="988">
        <f t="shared" si="358"/>
        <v>205</v>
      </c>
      <c r="APA110" s="988">
        <f t="shared" si="358"/>
        <v>1510</v>
      </c>
      <c r="APB110" s="988">
        <f t="shared" si="358"/>
        <v>0</v>
      </c>
      <c r="APC110" s="988">
        <f t="shared" ref="APC110:APQ110" si="359">SUM(APC$15:APC$91)</f>
        <v>0</v>
      </c>
      <c r="APD110" s="988">
        <f t="shared" si="359"/>
        <v>0</v>
      </c>
      <c r="APE110" s="988">
        <f t="shared" si="359"/>
        <v>0</v>
      </c>
      <c r="APF110" s="988">
        <f t="shared" si="359"/>
        <v>310</v>
      </c>
      <c r="APG110" s="988">
        <f t="shared" si="359"/>
        <v>290</v>
      </c>
      <c r="APH110" s="988">
        <f t="shared" si="359"/>
        <v>205</v>
      </c>
      <c r="API110" s="988">
        <f t="shared" si="359"/>
        <v>190</v>
      </c>
      <c r="APJ110" s="988">
        <f t="shared" si="359"/>
        <v>995</v>
      </c>
      <c r="APK110" s="988">
        <f t="shared" si="359"/>
        <v>2327</v>
      </c>
      <c r="APL110" s="988">
        <f t="shared" si="359"/>
        <v>16</v>
      </c>
      <c r="APM110" s="988">
        <f t="shared" si="359"/>
        <v>29.406869989080299</v>
      </c>
      <c r="APN110" s="988">
        <f t="shared" si="359"/>
        <v>1173</v>
      </c>
      <c r="APO110" s="988">
        <f t="shared" si="359"/>
        <v>165</v>
      </c>
      <c r="APP110" s="988">
        <f t="shared" si="359"/>
        <v>132.41656999711196</v>
      </c>
      <c r="APQ110" s="988">
        <f t="shared" si="359"/>
        <v>1233</v>
      </c>
      <c r="APR110" s="988">
        <v>144</v>
      </c>
      <c r="APS110" s="988">
        <v>24066</v>
      </c>
      <c r="APT110" s="988">
        <v>192528</v>
      </c>
      <c r="APU110" s="988">
        <v>6988.751633986928</v>
      </c>
      <c r="APV110" s="988">
        <v>55910.013071895424</v>
      </c>
      <c r="APW110" s="988">
        <v>3717.8710912797615</v>
      </c>
      <c r="APX110" s="988">
        <v>2223</v>
      </c>
      <c r="APY110" s="988">
        <v>153.69999999999999</v>
      </c>
      <c r="APZ110" s="988">
        <v>8592.125</v>
      </c>
      <c r="AQA110" s="988">
        <v>68737</v>
      </c>
      <c r="AQB110" s="988">
        <v>3150.4327380952382</v>
      </c>
      <c r="AQC110" s="988">
        <v>25203.461904761905</v>
      </c>
      <c r="AQD110" s="988">
        <v>2473.3233673293089</v>
      </c>
      <c r="AQE110" s="988">
        <v>2750</v>
      </c>
      <c r="AQF110" s="988">
        <v>297.7</v>
      </c>
      <c r="AQG110" s="988">
        <v>32658.125</v>
      </c>
      <c r="AQH110" s="988">
        <v>261265</v>
      </c>
      <c r="AQI110" s="988">
        <v>10139.184372082167</v>
      </c>
      <c r="AQJ110" s="988">
        <v>81113.474976657337</v>
      </c>
      <c r="AQK110" s="988">
        <v>6191.1944586090704</v>
      </c>
      <c r="AQL110" s="988">
        <v>3003</v>
      </c>
      <c r="AQM110" s="987"/>
      <c r="AQN110" s="1517"/>
      <c r="AQO110" s="1517"/>
      <c r="AQP110" s="1517"/>
      <c r="AQQ110" s="988">
        <f t="shared" ref="AQQ110:ARE110" si="360">SUM(AQQ$15:AQQ$91)</f>
        <v>146772</v>
      </c>
      <c r="AQR110" s="988">
        <f t="shared" si="360"/>
        <v>124638</v>
      </c>
      <c r="AQS110" s="988">
        <f t="shared" si="360"/>
        <v>10159</v>
      </c>
      <c r="AQT110" s="988">
        <f t="shared" si="360"/>
        <v>690.19740025488977</v>
      </c>
      <c r="AQU110" s="988">
        <f t="shared" si="360"/>
        <v>2962</v>
      </c>
      <c r="AQV110" s="988">
        <f t="shared" si="360"/>
        <v>3621</v>
      </c>
      <c r="AQW110" s="988">
        <f t="shared" si="360"/>
        <v>2834.0637124112927</v>
      </c>
      <c r="AQX110" s="988">
        <f t="shared" si="360"/>
        <v>255.208908898532</v>
      </c>
      <c r="AQY110" s="988">
        <f t="shared" si="360"/>
        <v>2622</v>
      </c>
      <c r="AQZ110" s="988">
        <f t="shared" si="360"/>
        <v>2106</v>
      </c>
      <c r="ARA110" s="988">
        <f t="shared" si="360"/>
        <v>12265</v>
      </c>
      <c r="ARB110" s="988">
        <f t="shared" si="360"/>
        <v>1453.1222244303287</v>
      </c>
      <c r="ARC110" s="988">
        <f t="shared" si="360"/>
        <v>2883</v>
      </c>
      <c r="ARD110" s="988">
        <f t="shared" si="360"/>
        <v>185.4468705954466</v>
      </c>
      <c r="ARE110" s="988">
        <f t="shared" si="360"/>
        <v>2962</v>
      </c>
      <c r="ARF110" s="988">
        <f t="shared" ref="ARF110:AUC110" si="361">SUM(ARF$15:ARF$91)</f>
        <v>2416</v>
      </c>
      <c r="ARG110" s="988">
        <f t="shared" si="361"/>
        <v>1181.8082721529802</v>
      </c>
      <c r="ARH110" s="988">
        <f t="shared" si="361"/>
        <v>2869</v>
      </c>
      <c r="ARI110" s="988">
        <f t="shared" si="361"/>
        <v>11920</v>
      </c>
      <c r="ARJ110" s="988">
        <f t="shared" si="361"/>
        <v>1457.8429058750144</v>
      </c>
      <c r="ARK110" s="988">
        <f t="shared" si="361"/>
        <v>2951</v>
      </c>
      <c r="ARL110" s="988">
        <f t="shared" si="361"/>
        <v>12487</v>
      </c>
      <c r="ARM110" s="988">
        <f t="shared" si="361"/>
        <v>2652</v>
      </c>
      <c r="ARN110" s="988">
        <f t="shared" si="361"/>
        <v>1551.1831672702001</v>
      </c>
      <c r="ARO110" s="988">
        <f t="shared" si="361"/>
        <v>2704</v>
      </c>
      <c r="ARP110" s="2771">
        <f t="shared" si="361"/>
        <v>18352</v>
      </c>
      <c r="ARQ110" s="988">
        <f t="shared" si="361"/>
        <v>1720</v>
      </c>
      <c r="ARR110" s="988">
        <f t="shared" si="361"/>
        <v>585.46242986817197</v>
      </c>
      <c r="ARS110" s="2774">
        <f t="shared" si="361"/>
        <v>1751</v>
      </c>
      <c r="ART110" s="988">
        <f t="shared" si="361"/>
        <v>4511</v>
      </c>
      <c r="ARU110" s="988">
        <f t="shared" si="361"/>
        <v>2932</v>
      </c>
      <c r="ARV110" s="988" t="s">
        <v>31</v>
      </c>
      <c r="ARW110" s="988" t="s">
        <v>31</v>
      </c>
      <c r="ARX110" s="988" t="s">
        <v>31</v>
      </c>
      <c r="ARY110" s="988">
        <f t="shared" si="361"/>
        <v>325</v>
      </c>
      <c r="ARZ110" s="988">
        <f t="shared" si="361"/>
        <v>277940</v>
      </c>
      <c r="ASA110" s="988">
        <f t="shared" si="361"/>
        <v>7680</v>
      </c>
      <c r="ASB110" s="988">
        <f t="shared" si="361"/>
        <v>51.117290933434873</v>
      </c>
      <c r="ASC110" s="988">
        <f t="shared" si="361"/>
        <v>190</v>
      </c>
      <c r="ASD110" s="988">
        <f t="shared" si="361"/>
        <v>3285.0505657267809</v>
      </c>
      <c r="ASE110" s="988">
        <f t="shared" si="361"/>
        <v>1720.5007440751401</v>
      </c>
      <c r="ASF110" s="988">
        <f t="shared" si="361"/>
        <v>1041.9027314603459</v>
      </c>
      <c r="ASG110" s="988">
        <f t="shared" si="361"/>
        <v>517.43155653755537</v>
      </c>
      <c r="ASH110" s="988">
        <f t="shared" si="361"/>
        <v>448.91514127358982</v>
      </c>
      <c r="ASI110" s="988">
        <f t="shared" si="361"/>
        <v>316.72875151109071</v>
      </c>
      <c r="ASJ110" s="988">
        <f t="shared" si="361"/>
        <v>213.02077110314156</v>
      </c>
      <c r="ASK110" s="988">
        <f t="shared" si="361"/>
        <v>39.901727963782648</v>
      </c>
      <c r="ASL110" s="988">
        <f t="shared" si="361"/>
        <v>16.548010348574689</v>
      </c>
      <c r="ASM110" s="988">
        <f t="shared" si="361"/>
        <v>5499</v>
      </c>
      <c r="ASN110" s="988">
        <f t="shared" si="361"/>
        <v>2495</v>
      </c>
      <c r="ASO110" s="988">
        <f t="shared" si="361"/>
        <v>1769</v>
      </c>
      <c r="ASP110" s="988">
        <f t="shared" si="361"/>
        <v>768</v>
      </c>
      <c r="ASQ110" s="988">
        <f t="shared" si="361"/>
        <v>760</v>
      </c>
      <c r="ASR110" s="988">
        <f t="shared" si="361"/>
        <v>634</v>
      </c>
      <c r="ASS110" s="988">
        <f t="shared" si="361"/>
        <v>518</v>
      </c>
      <c r="AST110" s="988">
        <f t="shared" si="361"/>
        <v>112</v>
      </c>
      <c r="ASU110" s="988">
        <f t="shared" si="361"/>
        <v>71</v>
      </c>
      <c r="ASV110" s="988">
        <f t="shared" si="361"/>
        <v>12626</v>
      </c>
      <c r="ASW110" s="988">
        <f t="shared" si="361"/>
        <v>1722.235082195233</v>
      </c>
      <c r="ASX110" s="988">
        <f t="shared" si="361"/>
        <v>789.31585915558833</v>
      </c>
      <c r="ASY110" s="988">
        <f t="shared" si="361"/>
        <v>620.11235443141425</v>
      </c>
      <c r="ASZ110" s="988">
        <f t="shared" si="361"/>
        <v>360.18676339719997</v>
      </c>
      <c r="ATA110" s="988">
        <f t="shared" si="361"/>
        <v>329.25584484383455</v>
      </c>
      <c r="ATB110" s="988">
        <f t="shared" si="361"/>
        <v>590.98327754407637</v>
      </c>
      <c r="ATC110" s="988">
        <f t="shared" si="361"/>
        <v>579.58039878960676</v>
      </c>
      <c r="ATD110" s="988">
        <f t="shared" si="361"/>
        <v>137.94591742458024</v>
      </c>
      <c r="ATE110" s="988">
        <f t="shared" si="361"/>
        <v>70.384502218466253</v>
      </c>
      <c r="ATF110" s="988">
        <f t="shared" si="361"/>
        <v>936</v>
      </c>
      <c r="ATG110" s="988">
        <f t="shared" si="361"/>
        <v>425</v>
      </c>
      <c r="ATH110" s="988">
        <f t="shared" si="361"/>
        <v>330</v>
      </c>
      <c r="ATI110" s="988">
        <f t="shared" si="361"/>
        <v>275</v>
      </c>
      <c r="ATJ110" s="988">
        <f t="shared" si="361"/>
        <v>242</v>
      </c>
      <c r="ATK110" s="988">
        <f t="shared" si="361"/>
        <v>278</v>
      </c>
      <c r="ATL110" s="988">
        <f t="shared" si="361"/>
        <v>363</v>
      </c>
      <c r="ATM110" s="988">
        <f t="shared" si="361"/>
        <v>130</v>
      </c>
      <c r="ATN110" s="988">
        <f t="shared" si="361"/>
        <v>94</v>
      </c>
      <c r="ATO110" s="988">
        <f t="shared" si="361"/>
        <v>3073</v>
      </c>
      <c r="ATP110" s="988">
        <f t="shared" si="361"/>
        <v>1716.0093098320667</v>
      </c>
      <c r="ATQ110" s="988">
        <f t="shared" si="361"/>
        <v>446.8098102471854</v>
      </c>
      <c r="ATR110" s="988">
        <f t="shared" si="361"/>
        <v>590.28501584227774</v>
      </c>
      <c r="ATS110" s="988">
        <f t="shared" si="361"/>
        <v>90.058900862115109</v>
      </c>
      <c r="ATT110" s="988">
        <f t="shared" si="361"/>
        <v>225.16485099575675</v>
      </c>
      <c r="ATU110" s="988">
        <f t="shared" si="361"/>
        <v>301.82361494619749</v>
      </c>
      <c r="ATV110" s="988">
        <f t="shared" si="361"/>
        <v>140.91599198013327</v>
      </c>
      <c r="ATW110" s="988">
        <f t="shared" si="361"/>
        <v>59.123922021784253</v>
      </c>
      <c r="ATX110" s="988">
        <f t="shared" si="361"/>
        <v>29.80858327248324</v>
      </c>
      <c r="ATY110" s="988">
        <f t="shared" si="361"/>
        <v>288</v>
      </c>
      <c r="ATZ110" s="988">
        <f t="shared" si="361"/>
        <v>126</v>
      </c>
      <c r="AUA110" s="988">
        <f t="shared" si="361"/>
        <v>100</v>
      </c>
      <c r="AUB110" s="988">
        <f t="shared" si="361"/>
        <v>57</v>
      </c>
      <c r="AUC110" s="988">
        <f t="shared" si="361"/>
        <v>40</v>
      </c>
      <c r="AUD110" s="988">
        <f t="shared" ref="AUD110:AWO110" si="362">SUM(AUD$15:AUD$91)</f>
        <v>66</v>
      </c>
      <c r="AUE110" s="988">
        <f t="shared" si="362"/>
        <v>72</v>
      </c>
      <c r="AUF110" s="988">
        <f t="shared" si="362"/>
        <v>16</v>
      </c>
      <c r="AUG110" s="988">
        <f t="shared" si="362"/>
        <v>19</v>
      </c>
      <c r="AUH110" s="988">
        <f t="shared" si="362"/>
        <v>784</v>
      </c>
      <c r="AUI110" s="988">
        <f t="shared" si="362"/>
        <v>0</v>
      </c>
      <c r="AUJ110" s="988">
        <f t="shared" si="362"/>
        <v>0</v>
      </c>
      <c r="AUK110" s="988">
        <f t="shared" si="362"/>
        <v>360</v>
      </c>
      <c r="AUL110" s="988">
        <f t="shared" si="362"/>
        <v>1820</v>
      </c>
      <c r="AUM110" s="988">
        <f t="shared" si="362"/>
        <v>0</v>
      </c>
      <c r="AUN110" s="988">
        <f t="shared" si="362"/>
        <v>0</v>
      </c>
      <c r="AUO110" s="988">
        <f t="shared" si="362"/>
        <v>0</v>
      </c>
      <c r="AUP110" s="988">
        <f t="shared" si="362"/>
        <v>0</v>
      </c>
      <c r="AUQ110" s="988">
        <f t="shared" si="362"/>
        <v>0</v>
      </c>
      <c r="AUR110" s="988">
        <f t="shared" si="362"/>
        <v>0</v>
      </c>
      <c r="AUS110" s="988">
        <f t="shared" si="362"/>
        <v>0</v>
      </c>
      <c r="AUT110" s="988">
        <f t="shared" si="362"/>
        <v>0</v>
      </c>
      <c r="AUU110" s="988">
        <f t="shared" si="362"/>
        <v>0</v>
      </c>
      <c r="AUV110" s="988">
        <f t="shared" si="362"/>
        <v>0</v>
      </c>
      <c r="AUW110" s="988">
        <f t="shared" si="362"/>
        <v>0</v>
      </c>
      <c r="AUX110" s="988">
        <f t="shared" si="362"/>
        <v>0</v>
      </c>
      <c r="AUY110" s="988">
        <f t="shared" si="362"/>
        <v>0</v>
      </c>
      <c r="AUZ110" s="988">
        <f t="shared" si="362"/>
        <v>6199</v>
      </c>
      <c r="AVA110" s="988">
        <f t="shared" si="362"/>
        <v>638</v>
      </c>
      <c r="AVB110" s="988">
        <f t="shared" si="362"/>
        <v>744.6</v>
      </c>
      <c r="AVC110" s="988">
        <f t="shared" si="362"/>
        <v>90</v>
      </c>
      <c r="AVD110" s="988">
        <f t="shared" si="362"/>
        <v>4.6266639784578727</v>
      </c>
      <c r="AVE110" s="988">
        <f t="shared" si="362"/>
        <v>1625</v>
      </c>
      <c r="AVF110" s="988">
        <f t="shared" si="362"/>
        <v>355</v>
      </c>
      <c r="AVG110" s="988">
        <f t="shared" si="362"/>
        <v>1870</v>
      </c>
      <c r="AVH110" s="988">
        <f t="shared" si="362"/>
        <v>0</v>
      </c>
      <c r="AVI110" s="988">
        <f t="shared" si="362"/>
        <v>0</v>
      </c>
      <c r="AVJ110" s="988">
        <f t="shared" si="362"/>
        <v>0</v>
      </c>
      <c r="AVK110" s="988">
        <f t="shared" si="362"/>
        <v>0</v>
      </c>
      <c r="AVL110" s="2771">
        <f t="shared" si="362"/>
        <v>1098.3000000000002</v>
      </c>
      <c r="AVM110" s="988">
        <f t="shared" si="362"/>
        <v>2842</v>
      </c>
      <c r="AVN110" s="988">
        <f t="shared" si="362"/>
        <v>169</v>
      </c>
      <c r="AVO110" s="988">
        <f t="shared" si="362"/>
        <v>352.09999999999991</v>
      </c>
      <c r="AVP110" s="988">
        <f t="shared" si="362"/>
        <v>2259</v>
      </c>
      <c r="AVQ110" s="988">
        <f t="shared" si="362"/>
        <v>98</v>
      </c>
      <c r="AVR110" s="988">
        <f t="shared" si="362"/>
        <v>76.099999999999994</v>
      </c>
      <c r="AVS110" s="988">
        <f t="shared" si="362"/>
        <v>986</v>
      </c>
      <c r="AVT110" s="988">
        <f t="shared" si="362"/>
        <v>17</v>
      </c>
      <c r="AVU110" s="988">
        <f t="shared" si="362"/>
        <v>329.69999999999993</v>
      </c>
      <c r="AVV110" s="988">
        <f t="shared" si="362"/>
        <v>1826</v>
      </c>
      <c r="AVW110" s="988">
        <f t="shared" si="362"/>
        <v>71</v>
      </c>
      <c r="AVX110" s="988">
        <f t="shared" si="362"/>
        <v>52</v>
      </c>
      <c r="AVY110" s="2774">
        <f t="shared" si="362"/>
        <v>14</v>
      </c>
      <c r="AVZ110" s="2771">
        <f t="shared" si="362"/>
        <v>260.8</v>
      </c>
      <c r="AWA110" s="988">
        <f t="shared" si="362"/>
        <v>1674</v>
      </c>
      <c r="AWB110" s="988">
        <f t="shared" si="362"/>
        <v>93</v>
      </c>
      <c r="AWC110" s="988">
        <f t="shared" si="362"/>
        <v>21.099999999999998</v>
      </c>
      <c r="AWD110" s="988">
        <f t="shared" si="362"/>
        <v>656</v>
      </c>
      <c r="AWE110" s="988">
        <f t="shared" si="362"/>
        <v>27</v>
      </c>
      <c r="AWF110" s="988">
        <f t="shared" si="362"/>
        <v>1082.8000000000002</v>
      </c>
      <c r="AWG110" s="988">
        <f t="shared" si="362"/>
        <v>2765</v>
      </c>
      <c r="AWH110" s="988">
        <f t="shared" si="362"/>
        <v>263</v>
      </c>
      <c r="AWI110" s="2771">
        <f t="shared" si="362"/>
        <v>12173</v>
      </c>
      <c r="AWJ110" s="988">
        <f t="shared" si="362"/>
        <v>8119</v>
      </c>
      <c r="AWK110" s="988">
        <f t="shared" si="362"/>
        <v>715</v>
      </c>
      <c r="AWL110" s="988">
        <f t="shared" si="362"/>
        <v>1858</v>
      </c>
      <c r="AWM110" s="988">
        <f t="shared" si="362"/>
        <v>410</v>
      </c>
      <c r="AWN110" s="988">
        <f t="shared" si="362"/>
        <v>23275</v>
      </c>
      <c r="AWO110" s="988">
        <f t="shared" si="362"/>
        <v>4099</v>
      </c>
      <c r="AWP110" s="988">
        <f t="shared" ref="AWP110:AXI110" si="363">SUM(AWP$15:AWP$91)</f>
        <v>3600</v>
      </c>
      <c r="AWQ110" s="988">
        <f t="shared" si="363"/>
        <v>692</v>
      </c>
      <c r="AWR110" s="988">
        <f t="shared" si="363"/>
        <v>8391</v>
      </c>
      <c r="AWS110" s="2771">
        <f t="shared" si="363"/>
        <v>12.307999999999998</v>
      </c>
      <c r="AWT110" s="988">
        <f t="shared" si="363"/>
        <v>1974</v>
      </c>
      <c r="AWU110" s="988">
        <f t="shared" si="363"/>
        <v>4.9480000000000013</v>
      </c>
      <c r="AWV110" s="988">
        <f t="shared" si="363"/>
        <v>990</v>
      </c>
      <c r="AWW110" s="988">
        <f t="shared" si="363"/>
        <v>0.44299999999999995</v>
      </c>
      <c r="AWX110" s="988">
        <f t="shared" si="363"/>
        <v>215</v>
      </c>
      <c r="AWY110" s="988">
        <f t="shared" si="363"/>
        <v>1.4180000000000001</v>
      </c>
      <c r="AWZ110" s="988">
        <f t="shared" si="363"/>
        <v>418</v>
      </c>
      <c r="AXA110" s="988">
        <f t="shared" si="363"/>
        <v>0</v>
      </c>
      <c r="AXB110" s="988">
        <f t="shared" si="363"/>
        <v>19.233000000000001</v>
      </c>
      <c r="AXC110" s="988">
        <f t="shared" si="363"/>
        <v>1.2689999999999997</v>
      </c>
      <c r="AXD110" s="988">
        <f t="shared" si="363"/>
        <v>257</v>
      </c>
      <c r="AXE110" s="988">
        <f t="shared" si="363"/>
        <v>2.5229999999999997</v>
      </c>
      <c r="AXF110" s="988">
        <f t="shared" si="363"/>
        <v>1760</v>
      </c>
      <c r="AXG110" s="988">
        <f t="shared" si="363"/>
        <v>9.0999999999999998E-2</v>
      </c>
      <c r="AXH110" s="988">
        <f t="shared" si="363"/>
        <v>75</v>
      </c>
      <c r="AXI110" s="988">
        <f t="shared" si="363"/>
        <v>3.8809999999999993</v>
      </c>
      <c r="AXK110" s="2107">
        <f t="shared" ref="AXK110:AXP110" si="364">SUM(AXK$15:AXK$91)</f>
        <v>7223.4491007636789</v>
      </c>
      <c r="AXL110" s="2107">
        <f t="shared" si="364"/>
        <v>42364</v>
      </c>
      <c r="AXM110" s="2107">
        <f t="shared" si="364"/>
        <v>2959</v>
      </c>
      <c r="AXN110" s="2107">
        <f t="shared" si="364"/>
        <v>3125.5431794700421</v>
      </c>
      <c r="AXO110" s="2107">
        <f t="shared" si="364"/>
        <v>55172</v>
      </c>
      <c r="AXP110" s="2107">
        <f t="shared" si="364"/>
        <v>2963</v>
      </c>
      <c r="AXQ110" s="4188">
        <v>1110375</v>
      </c>
      <c r="AXR110" s="4188">
        <v>1112536</v>
      </c>
      <c r="AXS110" s="3029"/>
      <c r="AXT110" s="4188"/>
      <c r="AXU110" s="4188">
        <v>193504</v>
      </c>
      <c r="AXV110" s="4188">
        <v>190489</v>
      </c>
      <c r="AXW110" s="3029"/>
      <c r="AXX110" s="4188"/>
      <c r="AXY110" s="4188">
        <v>1320.9455845601053</v>
      </c>
      <c r="AXZ110" s="4188">
        <v>1292.8263533577867</v>
      </c>
      <c r="AYA110" s="3029"/>
      <c r="AYB110" s="4188"/>
      <c r="AYC110" s="4189">
        <v>455220</v>
      </c>
      <c r="AYD110" s="4188">
        <v>444121</v>
      </c>
      <c r="AYE110" s="3029"/>
      <c r="AYF110" s="4188"/>
      <c r="AYG110" s="4188">
        <v>179628</v>
      </c>
      <c r="AYH110" s="4188">
        <v>173192</v>
      </c>
      <c r="AYI110" s="3029"/>
      <c r="AYJ110" s="4188"/>
      <c r="AYK110" s="4188">
        <v>4246272</v>
      </c>
      <c r="AYL110" s="4188">
        <v>4173122</v>
      </c>
      <c r="AYM110" s="3029"/>
      <c r="AYN110" s="4188"/>
      <c r="AYO110" s="4188">
        <v>19831930835</v>
      </c>
      <c r="AYP110" s="4188">
        <v>19791071643</v>
      </c>
      <c r="AYQ110" s="3029"/>
      <c r="AYR110" s="4188"/>
      <c r="AYS110" s="4188">
        <v>10997267364</v>
      </c>
      <c r="AYT110" s="4188">
        <v>10510768167</v>
      </c>
      <c r="AYU110" s="3029"/>
      <c r="AYV110" s="4188"/>
      <c r="AYW110" s="4188">
        <v>6235798553</v>
      </c>
      <c r="AYX110" s="4188">
        <v>6830100603</v>
      </c>
      <c r="AYY110" s="3029"/>
      <c r="AYZ110" s="4188"/>
      <c r="AZA110" s="4188">
        <v>261430312</v>
      </c>
      <c r="AZB110" s="4188">
        <v>250812573</v>
      </c>
      <c r="AZC110" s="3029"/>
      <c r="AZD110" s="4188"/>
      <c r="AZE110" s="4188">
        <v>1401238149</v>
      </c>
      <c r="AZF110" s="4188">
        <v>1264798084</v>
      </c>
      <c r="AZG110" s="3029"/>
      <c r="AZH110" s="4188"/>
      <c r="AZI110" s="4188">
        <v>435256732</v>
      </c>
      <c r="AZJ110" s="4188">
        <v>410191011</v>
      </c>
      <c r="AZK110" s="3029"/>
      <c r="AZL110" s="4188"/>
      <c r="AZM110" s="4188">
        <v>451212315</v>
      </c>
      <c r="AZN110" s="4188">
        <v>456176448</v>
      </c>
      <c r="AZO110" s="3029"/>
      <c r="AZP110" s="4188"/>
      <c r="AZQ110" s="4188">
        <v>5036000</v>
      </c>
      <c r="AZR110" s="4188">
        <v>8359619</v>
      </c>
      <c r="AZS110" s="3029"/>
      <c r="AZT110" s="4188"/>
      <c r="AZU110" s="4188">
        <v>44691410</v>
      </c>
      <c r="AZV110" s="4188">
        <v>59865138</v>
      </c>
      <c r="AZW110" s="3029"/>
      <c r="AZX110" s="4188"/>
      <c r="AZY110" s="4189">
        <v>122882517000</v>
      </c>
      <c r="AZZ110" s="4188">
        <v>120249534109</v>
      </c>
      <c r="BAA110" s="3029"/>
      <c r="BAB110" s="4188"/>
      <c r="BAC110" s="4188">
        <v>38308101000</v>
      </c>
      <c r="BAD110" s="4188">
        <v>37193156514</v>
      </c>
      <c r="BAE110" s="3029"/>
      <c r="BAF110" s="4188"/>
      <c r="BAG110" s="4188">
        <v>157349722000</v>
      </c>
      <c r="BAH110" s="4188">
        <v>151452122168</v>
      </c>
      <c r="BAI110" s="3029"/>
      <c r="BAJ110" s="4188"/>
      <c r="BAK110" s="4189">
        <v>62569743000</v>
      </c>
      <c r="BAL110" s="4188">
        <v>61407220922</v>
      </c>
      <c r="BAM110" s="3029"/>
      <c r="BAN110" s="4188"/>
      <c r="BAO110" s="4188">
        <v>9868586000</v>
      </c>
      <c r="BAP110" s="4188">
        <v>9749309181</v>
      </c>
      <c r="BAQ110" s="3029"/>
      <c r="BAR110" s="4188"/>
      <c r="BAS110" s="4188">
        <v>45589327000</v>
      </c>
      <c r="BAT110" s="4188">
        <v>44647650674</v>
      </c>
      <c r="BAU110" s="3029"/>
      <c r="BAV110" s="4188"/>
      <c r="BAW110" s="4190">
        <v>2854073000</v>
      </c>
      <c r="BAX110" s="4190">
        <v>3015123463</v>
      </c>
      <c r="BAY110" s="4176"/>
      <c r="BAZ110" s="4190"/>
      <c r="BBA110" s="4188">
        <v>2000788000</v>
      </c>
      <c r="BBB110" s="4188">
        <v>1430050402</v>
      </c>
      <c r="BBC110" s="3029"/>
      <c r="BBD110" s="4188"/>
      <c r="BBE110" s="4189">
        <v>17556182000</v>
      </c>
      <c r="BBF110" s="4188">
        <v>17012622434</v>
      </c>
      <c r="BBG110" s="3029"/>
      <c r="BBH110" s="4188"/>
      <c r="BBI110" s="4188">
        <v>1887004000</v>
      </c>
      <c r="BBJ110" s="4188">
        <v>1706241109</v>
      </c>
      <c r="BBK110" s="3029"/>
      <c r="BBL110" s="4188"/>
      <c r="BBM110" s="4188">
        <v>18864915000</v>
      </c>
      <c r="BBN110" s="4188">
        <v>18474292971</v>
      </c>
      <c r="BBO110" s="3029"/>
      <c r="BBP110" s="4188"/>
      <c r="BBQ110" s="4189">
        <v>20697663000</v>
      </c>
      <c r="BBR110" s="4188">
        <v>20618587092</v>
      </c>
      <c r="BBS110" s="3029"/>
      <c r="BBT110" s="4188"/>
      <c r="BBU110" s="4188">
        <v>1765981000</v>
      </c>
      <c r="BBV110" s="4188">
        <v>1745701900</v>
      </c>
      <c r="BBW110" s="3029"/>
      <c r="BBX110" s="4188"/>
      <c r="BBY110" s="4188">
        <v>7543301000</v>
      </c>
      <c r="BBZ110" s="4188">
        <v>7449177859</v>
      </c>
      <c r="BCA110" s="3029"/>
      <c r="BCB110" s="4188"/>
      <c r="BCC110" s="4188">
        <v>2398435000</v>
      </c>
      <c r="BCD110" s="4188">
        <v>2396344828</v>
      </c>
      <c r="BCE110" s="3029"/>
      <c r="BCF110" s="4188"/>
      <c r="BCG110" s="4188">
        <v>1394755000</v>
      </c>
      <c r="BCH110" s="4188">
        <v>1472474068</v>
      </c>
      <c r="BCI110" s="3029"/>
      <c r="BCJ110" s="4188"/>
      <c r="BCK110" s="4188">
        <v>32081744000</v>
      </c>
      <c r="BCL110" s="4188">
        <v>29673270087</v>
      </c>
      <c r="BCM110" s="3029"/>
      <c r="BCN110" s="4188"/>
      <c r="BCO110" s="4188">
        <v>15632834000</v>
      </c>
      <c r="BCP110" s="4188">
        <v>15027951789</v>
      </c>
      <c r="BCQ110" s="3029"/>
      <c r="BCR110" s="4188"/>
      <c r="BCS110" s="4188">
        <v>13982321000</v>
      </c>
      <c r="BCT110" s="4188">
        <v>13131007666</v>
      </c>
      <c r="BCU110" s="3029"/>
      <c r="BCV110" s="4188"/>
      <c r="BCW110" s="4188">
        <v>12728708000</v>
      </c>
      <c r="BCX110" s="4188">
        <v>11555135060</v>
      </c>
      <c r="BCY110" s="3029"/>
      <c r="BCZ110" s="4188"/>
      <c r="BDA110" s="4188">
        <v>4853385000</v>
      </c>
      <c r="BDB110" s="4188">
        <v>4198733979</v>
      </c>
      <c r="BDC110" s="3029"/>
      <c r="BDD110" s="4188"/>
      <c r="BDE110" s="4188">
        <v>172673000</v>
      </c>
      <c r="BDF110" s="4188">
        <v>121965701</v>
      </c>
      <c r="BDG110" s="3029"/>
      <c r="BDH110" s="4188"/>
      <c r="BDI110" s="4188">
        <v>48464000</v>
      </c>
      <c r="BDJ110" s="4188">
        <v>30211306</v>
      </c>
      <c r="BDK110" s="3029"/>
      <c r="BDL110" s="4188"/>
      <c r="BDM110" s="4188">
        <v>11079595000</v>
      </c>
      <c r="BDN110" s="4188">
        <v>11525330474</v>
      </c>
      <c r="BDO110" s="3029"/>
      <c r="BDP110" s="4188"/>
      <c r="BDQ110" s="4188">
        <v>370934000</v>
      </c>
      <c r="BDR110" s="4188">
        <v>355705454</v>
      </c>
      <c r="BDS110" s="3029"/>
      <c r="BDT110" s="4188"/>
      <c r="BDU110" s="4188">
        <v>861393000</v>
      </c>
      <c r="BDV110" s="4188">
        <v>767636812</v>
      </c>
      <c r="BDW110" s="3029"/>
      <c r="BDX110" s="4188"/>
      <c r="BDY110" s="4188">
        <v>1794550000</v>
      </c>
      <c r="BDZ110" s="4188">
        <v>1586828330</v>
      </c>
      <c r="BEA110" s="3029"/>
      <c r="BEB110" s="4188"/>
      <c r="BEC110" s="4188">
        <v>826000</v>
      </c>
      <c r="BED110" s="4188">
        <v>576597</v>
      </c>
      <c r="BEE110" s="3029"/>
      <c r="BEF110" s="4188"/>
      <c r="BEG110" s="4188">
        <v>3070505000</v>
      </c>
      <c r="BEH110" s="4188">
        <v>2645383793</v>
      </c>
      <c r="BEI110" s="3029"/>
      <c r="BEJ110" s="4188"/>
      <c r="BEK110" s="4188">
        <v>10386557000</v>
      </c>
      <c r="BEL110" s="4188">
        <v>10298925569</v>
      </c>
      <c r="BEM110" s="3029"/>
      <c r="BEN110" s="4188"/>
      <c r="BEO110" s="4188">
        <v>957028000</v>
      </c>
      <c r="BEP110" s="4188">
        <v>882511420</v>
      </c>
      <c r="BEQ110" s="3029"/>
      <c r="BER110" s="4188"/>
      <c r="BES110" s="4188">
        <v>15576534000</v>
      </c>
      <c r="BET110" s="4188">
        <v>15968662384</v>
      </c>
      <c r="BEU110" s="3029"/>
      <c r="BEV110" s="4188"/>
      <c r="BEW110" s="4189">
        <v>1108935</v>
      </c>
      <c r="BEX110" s="4188">
        <v>1110561</v>
      </c>
      <c r="BEY110" s="3029"/>
      <c r="BEZ110" s="4188"/>
      <c r="BFA110" s="4188">
        <v>196327</v>
      </c>
      <c r="BFB110" s="4188">
        <v>190985</v>
      </c>
      <c r="BFC110" s="3029"/>
      <c r="BFD110" s="4188"/>
      <c r="BFE110" s="4188">
        <v>1336.5797104898725</v>
      </c>
      <c r="BFF110" s="4188">
        <v>1290.8210794982581</v>
      </c>
      <c r="BFG110" s="3029"/>
      <c r="BFH110" s="4188"/>
      <c r="BFI110" s="2060">
        <f t="shared" ref="BFI110:BHO110" si="365">SUM(BFI$15:BFI$91)</f>
        <v>0</v>
      </c>
      <c r="BFJ110" s="2060">
        <f t="shared" si="365"/>
        <v>0</v>
      </c>
      <c r="BFK110" s="2060">
        <f t="shared" si="365"/>
        <v>0</v>
      </c>
      <c r="BFL110" s="2060">
        <f t="shared" si="365"/>
        <v>0</v>
      </c>
      <c r="BFM110" s="2060">
        <f t="shared" si="365"/>
        <v>730</v>
      </c>
      <c r="BFN110" s="2060">
        <f t="shared" si="365"/>
        <v>730</v>
      </c>
      <c r="BFO110" s="2060">
        <f t="shared" si="365"/>
        <v>680</v>
      </c>
      <c r="BFP110" s="2060">
        <f t="shared" si="365"/>
        <v>450</v>
      </c>
      <c r="BFQ110" s="2060">
        <f t="shared" si="365"/>
        <v>2590</v>
      </c>
      <c r="BFR110" s="2060">
        <f t="shared" si="365"/>
        <v>1745</v>
      </c>
      <c r="BFS110" s="2786">
        <f t="shared" si="365"/>
        <v>0</v>
      </c>
      <c r="BFT110" s="2781">
        <f t="shared" si="365"/>
        <v>0</v>
      </c>
      <c r="BFU110" s="2781">
        <f t="shared" si="365"/>
        <v>0</v>
      </c>
      <c r="BFV110" s="2781">
        <f t="shared" si="365"/>
        <v>0</v>
      </c>
      <c r="BFW110" s="2781">
        <f t="shared" si="365"/>
        <v>360</v>
      </c>
      <c r="BFX110" s="2781">
        <f t="shared" si="365"/>
        <v>295</v>
      </c>
      <c r="BFY110" s="2781">
        <f t="shared" si="365"/>
        <v>260</v>
      </c>
      <c r="BFZ110" s="2781">
        <f t="shared" si="365"/>
        <v>125</v>
      </c>
      <c r="BGA110" s="2781">
        <f t="shared" si="365"/>
        <v>1040</v>
      </c>
      <c r="BGB110" s="2781">
        <f t="shared" si="365"/>
        <v>2091</v>
      </c>
      <c r="BGC110" s="2781">
        <f t="shared" si="365"/>
        <v>0</v>
      </c>
      <c r="BGD110" s="2781">
        <f t="shared" si="365"/>
        <v>0</v>
      </c>
      <c r="BGE110" s="2781">
        <f t="shared" si="365"/>
        <v>0</v>
      </c>
      <c r="BGF110" s="2781">
        <f t="shared" si="365"/>
        <v>0</v>
      </c>
      <c r="BGG110" s="2781">
        <f t="shared" si="365"/>
        <v>120</v>
      </c>
      <c r="BGH110" s="2781">
        <f t="shared" si="365"/>
        <v>120</v>
      </c>
      <c r="BGI110" s="2781">
        <f t="shared" si="365"/>
        <v>30</v>
      </c>
      <c r="BGJ110" s="2781">
        <f t="shared" si="365"/>
        <v>40</v>
      </c>
      <c r="BGK110" s="2781">
        <f t="shared" si="365"/>
        <v>310</v>
      </c>
      <c r="BGL110" s="2781">
        <f t="shared" si="365"/>
        <v>962</v>
      </c>
      <c r="BGM110" s="2781">
        <f t="shared" si="365"/>
        <v>0</v>
      </c>
      <c r="BGN110" s="2781">
        <f t="shared" si="365"/>
        <v>0</v>
      </c>
      <c r="BGO110" s="2781">
        <f t="shared" si="365"/>
        <v>0</v>
      </c>
      <c r="BGP110" s="2781">
        <f t="shared" si="365"/>
        <v>0</v>
      </c>
      <c r="BGQ110" s="2781">
        <f t="shared" si="365"/>
        <v>380</v>
      </c>
      <c r="BGR110" s="2781">
        <f t="shared" si="365"/>
        <v>385</v>
      </c>
      <c r="BGS110" s="2781">
        <f t="shared" si="365"/>
        <v>385</v>
      </c>
      <c r="BGT110" s="2781">
        <f t="shared" si="365"/>
        <v>380</v>
      </c>
      <c r="BGU110" s="2781">
        <f t="shared" si="365"/>
        <v>1530</v>
      </c>
      <c r="BGV110" s="2781">
        <f t="shared" si="365"/>
        <v>227</v>
      </c>
      <c r="BGW110" s="2781">
        <f t="shared" si="365"/>
        <v>0</v>
      </c>
      <c r="BGX110" s="2781">
        <f t="shared" si="365"/>
        <v>0</v>
      </c>
      <c r="BGY110" s="2781">
        <f t="shared" si="365"/>
        <v>0</v>
      </c>
      <c r="BGZ110" s="2781">
        <f t="shared" si="365"/>
        <v>0</v>
      </c>
      <c r="BHA110" s="2781">
        <f t="shared" si="365"/>
        <v>340</v>
      </c>
      <c r="BHB110" s="2781">
        <f t="shared" si="365"/>
        <v>335</v>
      </c>
      <c r="BHC110" s="2781">
        <f t="shared" si="365"/>
        <v>335</v>
      </c>
      <c r="BHD110" s="2781">
        <f t="shared" si="365"/>
        <v>255</v>
      </c>
      <c r="BHE110" s="2781">
        <f t="shared" si="365"/>
        <v>1265</v>
      </c>
      <c r="BHF110" s="2781">
        <f t="shared" si="365"/>
        <v>1797</v>
      </c>
      <c r="BHG110" s="2781">
        <f t="shared" si="365"/>
        <v>0</v>
      </c>
      <c r="BHH110" s="2781">
        <f t="shared" si="365"/>
        <v>0</v>
      </c>
      <c r="BHI110" s="2781">
        <f t="shared" si="365"/>
        <v>0</v>
      </c>
      <c r="BHJ110" s="2781">
        <f t="shared" si="365"/>
        <v>0</v>
      </c>
      <c r="BHK110" s="2781">
        <f t="shared" si="365"/>
        <v>385</v>
      </c>
      <c r="BHL110" s="2781">
        <f t="shared" si="365"/>
        <v>385</v>
      </c>
      <c r="BHM110" s="2781">
        <f t="shared" si="365"/>
        <v>385</v>
      </c>
      <c r="BHN110" s="2781">
        <f t="shared" si="365"/>
        <v>120</v>
      </c>
      <c r="BHO110" s="2781">
        <f t="shared" si="365"/>
        <v>1275</v>
      </c>
      <c r="BHP110" s="2781">
        <f>SUM(BHP$15:BHP$91)</f>
        <v>1349</v>
      </c>
      <c r="BHQ110" s="2781">
        <f t="shared" ref="BHQ110:BIZ110" si="366">SUM(BHQ$15:BHQ$91)</f>
        <v>0</v>
      </c>
      <c r="BHR110" s="2781">
        <f t="shared" si="366"/>
        <v>0</v>
      </c>
      <c r="BHS110" s="2781">
        <f t="shared" si="366"/>
        <v>0</v>
      </c>
      <c r="BHT110" s="2781">
        <f t="shared" si="366"/>
        <v>0</v>
      </c>
      <c r="BHU110" s="2781">
        <f t="shared" si="366"/>
        <v>365</v>
      </c>
      <c r="BHV110" s="2781">
        <f t="shared" si="366"/>
        <v>375</v>
      </c>
      <c r="BHW110" s="2781">
        <f t="shared" si="366"/>
        <v>320</v>
      </c>
      <c r="BHX110" s="2781">
        <f t="shared" si="366"/>
        <v>215</v>
      </c>
      <c r="BHY110" s="2781">
        <f t="shared" si="366"/>
        <v>1275</v>
      </c>
      <c r="BHZ110" s="2781">
        <f t="shared" si="366"/>
        <v>1884</v>
      </c>
      <c r="BIA110" s="2781">
        <f t="shared" si="366"/>
        <v>0</v>
      </c>
      <c r="BIB110" s="2781">
        <f t="shared" si="366"/>
        <v>0</v>
      </c>
      <c r="BIC110" s="2781">
        <f t="shared" si="366"/>
        <v>0</v>
      </c>
      <c r="BID110" s="2781">
        <f t="shared" si="366"/>
        <v>0</v>
      </c>
      <c r="BIE110" s="2781">
        <f t="shared" si="366"/>
        <v>0</v>
      </c>
      <c r="BIF110" s="2781">
        <f t="shared" si="366"/>
        <v>332</v>
      </c>
      <c r="BIG110" s="2781">
        <f t="shared" si="366"/>
        <v>1776</v>
      </c>
      <c r="BIH110" s="2781">
        <f t="shared" si="366"/>
        <v>11244</v>
      </c>
      <c r="BII110" s="2781">
        <f t="shared" si="366"/>
        <v>5265.8287461504151</v>
      </c>
      <c r="BIJ110" s="2781">
        <f t="shared" si="366"/>
        <v>2883</v>
      </c>
      <c r="BIK110" s="2781">
        <f t="shared" si="366"/>
        <v>74330</v>
      </c>
      <c r="BIL110" s="2781">
        <f t="shared" si="366"/>
        <v>16564</v>
      </c>
      <c r="BIM110" s="2781">
        <f t="shared" si="366"/>
        <v>5177.0500762308875</v>
      </c>
      <c r="BIN110" s="2781">
        <f t="shared" si="366"/>
        <v>1047</v>
      </c>
      <c r="BIO110" s="2781">
        <f t="shared" si="366"/>
        <v>0</v>
      </c>
      <c r="BIP110" s="2781">
        <f t="shared" si="366"/>
        <v>0</v>
      </c>
      <c r="BIQ110" s="2781">
        <f t="shared" si="366"/>
        <v>0</v>
      </c>
      <c r="BIR110" s="2781">
        <f t="shared" si="366"/>
        <v>0</v>
      </c>
      <c r="BIS110" s="2781">
        <f t="shared" si="366"/>
        <v>0</v>
      </c>
      <c r="BIT110" s="2781">
        <f t="shared" si="366"/>
        <v>0</v>
      </c>
      <c r="BIU110" s="2781">
        <f t="shared" si="366"/>
        <v>0</v>
      </c>
      <c r="BIV110" s="2781">
        <f t="shared" si="366"/>
        <v>0</v>
      </c>
      <c r="BIW110" s="2781">
        <f t="shared" si="366"/>
        <v>0</v>
      </c>
      <c r="BIX110" s="2781">
        <f t="shared" si="366"/>
        <v>0</v>
      </c>
      <c r="BIY110" s="2781">
        <f t="shared" si="366"/>
        <v>516</v>
      </c>
      <c r="BIZ110" s="2781">
        <f t="shared" si="366"/>
        <v>2467</v>
      </c>
      <c r="BJA110" s="2107">
        <v>10203</v>
      </c>
      <c r="BJB110" s="2107">
        <v>2104.0968347117341</v>
      </c>
      <c r="BJC110" s="2107">
        <v>7201</v>
      </c>
      <c r="BJD110" s="2107">
        <v>4388.8523060305524</v>
      </c>
      <c r="BJE110" s="2107">
        <v>1952</v>
      </c>
      <c r="BJF110" s="2107">
        <v>7583</v>
      </c>
      <c r="BJG110" s="2107">
        <v>4217.8403164768606</v>
      </c>
      <c r="BJH110" s="2107">
        <v>1923</v>
      </c>
      <c r="BJI110" s="2107">
        <v>6320</v>
      </c>
      <c r="BJJ110" s="2107">
        <v>3361.8922420787653</v>
      </c>
      <c r="BJK110" s="2107">
        <v>1841</v>
      </c>
      <c r="BJL110" s="2107">
        <v>14409</v>
      </c>
      <c r="BJM110" s="2107">
        <v>2803.5917623872083</v>
      </c>
      <c r="BJN110" s="2107">
        <v>1619</v>
      </c>
      <c r="BJO110" s="2107">
        <v>1977.3479489486763</v>
      </c>
      <c r="BJP110" s="2107">
        <v>1932</v>
      </c>
      <c r="BJQ110" s="2107">
        <v>975634</v>
      </c>
      <c r="BJR110" s="2107">
        <v>190304.68875429771</v>
      </c>
      <c r="BJS110" s="2107">
        <v>7049</v>
      </c>
      <c r="BJT110" s="2107">
        <v>657.49741269818139</v>
      </c>
      <c r="BJU110" s="2107">
        <v>1738</v>
      </c>
      <c r="BJV110" s="2781">
        <f t="shared" ref="BJV110:BLA110" si="367">SUM(BJV$15:BJV$91)</f>
        <v>2333.1761904761906</v>
      </c>
      <c r="BJW110" s="2781">
        <f t="shared" si="367"/>
        <v>2742</v>
      </c>
      <c r="BJX110" s="2781">
        <f t="shared" si="367"/>
        <v>0</v>
      </c>
      <c r="BJY110" s="2781">
        <f t="shared" si="367"/>
        <v>0</v>
      </c>
      <c r="BJZ110" s="2060">
        <f t="shared" si="367"/>
        <v>0</v>
      </c>
      <c r="BKA110" s="2060">
        <f t="shared" si="367"/>
        <v>0</v>
      </c>
      <c r="BKB110" s="2060">
        <f t="shared" si="367"/>
        <v>230</v>
      </c>
      <c r="BKC110" s="2060">
        <f t="shared" si="367"/>
        <v>225</v>
      </c>
      <c r="BKD110" s="2060">
        <f t="shared" si="367"/>
        <v>115</v>
      </c>
      <c r="BKE110" s="2060">
        <f t="shared" si="367"/>
        <v>55</v>
      </c>
      <c r="BKF110" s="2060">
        <f t="shared" si="367"/>
        <v>625</v>
      </c>
      <c r="BKG110" s="2060">
        <f t="shared" si="367"/>
        <v>2234</v>
      </c>
      <c r="BKH110" s="4191">
        <f t="shared" si="367"/>
        <v>0</v>
      </c>
      <c r="BKI110" s="2060">
        <f t="shared" si="367"/>
        <v>0</v>
      </c>
      <c r="BKJ110" s="2060">
        <f t="shared" si="367"/>
        <v>0</v>
      </c>
      <c r="BKK110" s="2060">
        <f t="shared" si="367"/>
        <v>0</v>
      </c>
      <c r="BKL110" s="2060">
        <f t="shared" si="367"/>
        <v>175</v>
      </c>
      <c r="BKM110" s="2060">
        <f t="shared" si="367"/>
        <v>180</v>
      </c>
      <c r="BKN110" s="2060">
        <f t="shared" si="367"/>
        <v>70</v>
      </c>
      <c r="BKO110" s="2060">
        <f t="shared" si="367"/>
        <v>25</v>
      </c>
      <c r="BKP110" s="2060">
        <f t="shared" si="367"/>
        <v>450</v>
      </c>
      <c r="BKQ110" s="2060">
        <f t="shared" si="367"/>
        <v>1984</v>
      </c>
      <c r="BKR110" s="2060">
        <f t="shared" si="367"/>
        <v>0</v>
      </c>
      <c r="BKS110" s="2060">
        <f t="shared" si="367"/>
        <v>0</v>
      </c>
      <c r="BKT110" s="2060">
        <f t="shared" si="367"/>
        <v>0</v>
      </c>
      <c r="BKU110" s="2060">
        <f t="shared" si="367"/>
        <v>0</v>
      </c>
      <c r="BKV110" s="2060">
        <f t="shared" si="367"/>
        <v>510</v>
      </c>
      <c r="BKW110" s="2060">
        <f t="shared" si="367"/>
        <v>480</v>
      </c>
      <c r="BKX110" s="2060">
        <f t="shared" si="367"/>
        <v>435</v>
      </c>
      <c r="BKY110" s="2060">
        <f t="shared" si="367"/>
        <v>180</v>
      </c>
      <c r="BKZ110" s="2060">
        <f t="shared" si="367"/>
        <v>1605</v>
      </c>
      <c r="BLA110" s="2060">
        <f t="shared" si="367"/>
        <v>2180</v>
      </c>
      <c r="BLB110" s="2107">
        <v>634</v>
      </c>
      <c r="BLC110" s="2107">
        <v>184.47737130455229</v>
      </c>
      <c r="BLD110" s="2107">
        <v>3002</v>
      </c>
      <c r="BLE110" s="2107">
        <v>13</v>
      </c>
      <c r="BLF110" s="2107">
        <v>3.0643034786934953</v>
      </c>
      <c r="BLG110" s="2107">
        <v>987</v>
      </c>
      <c r="BLH110" s="2107">
        <v>127</v>
      </c>
      <c r="BLI110" s="2107">
        <v>66.595391939986897</v>
      </c>
      <c r="BLJ110" s="2107">
        <v>2982</v>
      </c>
      <c r="BLK110" s="2107">
        <v>126</v>
      </c>
      <c r="BLL110" s="2107">
        <v>57.036451093496204</v>
      </c>
      <c r="BLM110" s="2107">
        <v>2261</v>
      </c>
      <c r="BLN110" s="2107">
        <v>364</v>
      </c>
      <c r="BLO110" s="2107">
        <v>76.43620716957949</v>
      </c>
      <c r="BLP110" s="2107">
        <v>2813</v>
      </c>
      <c r="BLQ110" s="2107">
        <v>13</v>
      </c>
      <c r="BLR110" s="2107">
        <v>8.0898148394280156</v>
      </c>
      <c r="BLS110" s="2107">
        <v>923</v>
      </c>
      <c r="BLT110" s="2107">
        <f t="shared" ref="BLT110:BMH110" si="368">SUM(BLT$15:BLT$91)</f>
        <v>29</v>
      </c>
      <c r="BLU110" s="2107">
        <f t="shared" si="368"/>
        <v>6.756513822136478</v>
      </c>
      <c r="BLV110" s="2107">
        <f t="shared" si="368"/>
        <v>987</v>
      </c>
      <c r="BLW110" s="2107">
        <f t="shared" si="368"/>
        <v>205</v>
      </c>
      <c r="BLX110" s="2107">
        <f t="shared" si="368"/>
        <v>41.866517725729864</v>
      </c>
      <c r="BLY110" s="2107">
        <f t="shared" si="368"/>
        <v>2373</v>
      </c>
      <c r="BLZ110" s="2107">
        <f t="shared" si="368"/>
        <v>713</v>
      </c>
      <c r="BMA110" s="2107">
        <f t="shared" si="368"/>
        <v>100.49718679891325</v>
      </c>
      <c r="BMB110" s="2107">
        <f t="shared" si="368"/>
        <v>2925</v>
      </c>
      <c r="BMC110" s="2107">
        <f t="shared" si="368"/>
        <v>323</v>
      </c>
      <c r="BMD110" s="2107">
        <f t="shared" si="368"/>
        <v>91.594782992126014</v>
      </c>
      <c r="BME110" s="2107">
        <f t="shared" si="368"/>
        <v>2948</v>
      </c>
      <c r="BMF110" s="2107">
        <f t="shared" si="368"/>
        <v>11</v>
      </c>
      <c r="BMG110" s="2107">
        <f t="shared" si="368"/>
        <v>2.2856933656294602</v>
      </c>
      <c r="BMH110" s="2107">
        <f t="shared" si="368"/>
        <v>657</v>
      </c>
      <c r="BMI110" s="2107">
        <f t="shared" ref="BMI110:BNU110" si="369">SUM(BMI$15:BMI$91)</f>
        <v>19</v>
      </c>
      <c r="BMJ110" s="2107">
        <f t="shared" si="369"/>
        <v>7.4680816092013282</v>
      </c>
      <c r="BMK110" s="2107">
        <f t="shared" si="369"/>
        <v>1233</v>
      </c>
      <c r="BML110" s="2107">
        <f t="shared" si="369"/>
        <v>20</v>
      </c>
      <c r="BMM110" s="2107">
        <f t="shared" si="369"/>
        <v>6.6849901854552902</v>
      </c>
      <c r="BMN110" s="2107">
        <f t="shared" si="369"/>
        <v>725</v>
      </c>
      <c r="BMO110" s="2107">
        <f t="shared" si="369"/>
        <v>7</v>
      </c>
      <c r="BMP110" s="2107">
        <f t="shared" si="369"/>
        <v>9.5108695652173925</v>
      </c>
      <c r="BMQ110" s="2107">
        <f t="shared" si="369"/>
        <v>153</v>
      </c>
      <c r="BMR110" s="2107">
        <f t="shared" si="369"/>
        <v>1209</v>
      </c>
      <c r="BMS110" s="2107">
        <f t="shared" si="369"/>
        <v>156.72140489778414</v>
      </c>
      <c r="BMT110" s="2107">
        <f t="shared" si="369"/>
        <v>2937</v>
      </c>
      <c r="BMU110" s="2107">
        <f t="shared" si="369"/>
        <v>459</v>
      </c>
      <c r="BMV110" s="2107">
        <f t="shared" si="369"/>
        <v>139.6072025053501</v>
      </c>
      <c r="BMW110" s="2107">
        <f t="shared" si="369"/>
        <v>2967</v>
      </c>
      <c r="BMX110" s="2107">
        <f t="shared" si="369"/>
        <v>46</v>
      </c>
      <c r="BMY110" s="2107">
        <f t="shared" si="369"/>
        <v>14.506990493311644</v>
      </c>
      <c r="BMZ110" s="2107">
        <f t="shared" si="369"/>
        <v>1350</v>
      </c>
      <c r="BNA110" s="2107">
        <f t="shared" si="369"/>
        <v>48</v>
      </c>
      <c r="BNB110" s="2107">
        <f t="shared" si="369"/>
        <v>11.923267904939996</v>
      </c>
      <c r="BNC110" s="2107">
        <f t="shared" si="369"/>
        <v>1778</v>
      </c>
      <c r="BND110" s="2107">
        <f t="shared" si="369"/>
        <v>4</v>
      </c>
      <c r="BNE110" s="2107">
        <f t="shared" si="369"/>
        <v>2.9157248091107641</v>
      </c>
      <c r="BNF110" s="2107">
        <f t="shared" si="369"/>
        <v>302</v>
      </c>
      <c r="BNG110" s="2107">
        <f t="shared" si="369"/>
        <v>22</v>
      </c>
      <c r="BNH110" s="2107">
        <f t="shared" si="369"/>
        <v>20.886998318310511</v>
      </c>
      <c r="BNI110" s="2107">
        <f t="shared" si="369"/>
        <v>1292</v>
      </c>
      <c r="BNJ110" s="2107">
        <f t="shared" si="369"/>
        <v>50</v>
      </c>
      <c r="BNK110" s="2107">
        <f t="shared" si="369"/>
        <v>28.158485038742533</v>
      </c>
      <c r="BNL110" s="2107">
        <f t="shared" si="369"/>
        <v>1875</v>
      </c>
      <c r="BNM110" s="2107">
        <f t="shared" si="369"/>
        <v>5</v>
      </c>
      <c r="BNN110" s="2107">
        <f t="shared" si="369"/>
        <v>3.2190088728235873</v>
      </c>
      <c r="BNO110" s="2107">
        <f t="shared" si="369"/>
        <v>375</v>
      </c>
      <c r="BNQ110" s="2107">
        <f t="shared" si="369"/>
        <v>25028</v>
      </c>
      <c r="BNR110" s="2107">
        <f t="shared" si="369"/>
        <v>4307</v>
      </c>
      <c r="BNS110" s="2107">
        <f t="shared" si="369"/>
        <v>657018</v>
      </c>
      <c r="BNT110" s="2107">
        <f t="shared" si="369"/>
        <v>2858.0198419213289</v>
      </c>
      <c r="BNU110" s="2107">
        <f t="shared" si="369"/>
        <v>493.59704622404877</v>
      </c>
      <c r="BNV110" s="2107">
        <f>SUM(BNV$15:BNV$91)</f>
        <v>3003</v>
      </c>
      <c r="BNW110" s="2107">
        <f>SUM(BNW$15:BNW$91)</f>
        <v>3002</v>
      </c>
    </row>
    <row r="111" spans="1:1739" ht="52" x14ac:dyDescent="0.2">
      <c r="F111" s="2617" t="s">
        <v>1929</v>
      </c>
      <c r="G111" s="1214"/>
      <c r="H111" s="1134"/>
      <c r="I111" s="2631"/>
      <c r="J111" s="1214"/>
      <c r="K111" s="1134"/>
      <c r="L111" s="1214"/>
      <c r="M111" s="2631"/>
      <c r="N111" s="1214"/>
      <c r="O111" s="1134"/>
      <c r="P111" s="1214"/>
      <c r="Q111" s="2631"/>
      <c r="R111" s="1214"/>
      <c r="S111" s="1134"/>
      <c r="T111" s="2631"/>
      <c r="U111" s="1214"/>
      <c r="V111" s="1134"/>
      <c r="W111" s="1214"/>
      <c r="X111" s="2631"/>
      <c r="Y111" s="1214"/>
      <c r="Z111" s="1134"/>
      <c r="AA111" s="1214"/>
      <c r="AB111" s="2631"/>
      <c r="AC111" s="1214"/>
      <c r="AD111" s="1134"/>
      <c r="AE111" s="1214"/>
      <c r="AF111" s="1134"/>
      <c r="AG111" s="1214"/>
      <c r="AH111" s="1214"/>
      <c r="AI111" s="1214"/>
      <c r="AJ111" s="1214"/>
      <c r="AK111" s="1214"/>
      <c r="AL111" s="1134"/>
      <c r="AM111" s="1214"/>
      <c r="AN111" s="1214"/>
      <c r="AO111" s="4089"/>
      <c r="AP111" s="1214"/>
      <c r="AQ111" s="1214"/>
      <c r="AR111" s="1214"/>
      <c r="AS111" s="1214"/>
      <c r="AT111" s="1214"/>
      <c r="AU111" s="1214"/>
      <c r="AV111" s="1134"/>
      <c r="AW111" s="1134"/>
      <c r="AX111" s="1134"/>
      <c r="AY111" s="1134"/>
      <c r="AZ111" s="1134"/>
      <c r="BA111" s="1134"/>
      <c r="BB111" s="1134"/>
      <c r="BC111" s="2536"/>
      <c r="BD111" s="1134"/>
      <c r="BE111" s="1214"/>
      <c r="BF111" s="1214"/>
      <c r="BG111" s="1134"/>
      <c r="BH111" s="1214"/>
      <c r="BI111" s="1214"/>
      <c r="BJ111" s="1134"/>
      <c r="BK111" s="1214"/>
      <c r="BL111" s="1214"/>
      <c r="BM111" s="1134"/>
      <c r="BN111" s="1214"/>
      <c r="BO111" s="1214"/>
      <c r="BP111" s="1134"/>
      <c r="BQ111" s="1214"/>
      <c r="BR111" s="1214"/>
      <c r="BS111" s="2960"/>
      <c r="BT111" s="3805"/>
      <c r="BU111" s="3805"/>
      <c r="BV111" s="1134"/>
      <c r="BW111" s="1214"/>
      <c r="BX111" s="1214"/>
      <c r="BY111" s="1134"/>
      <c r="BZ111" s="1214"/>
      <c r="CA111" s="1214"/>
      <c r="CB111" s="1134"/>
      <c r="CC111" s="1214"/>
      <c r="CD111" s="1214"/>
      <c r="CE111" s="3829"/>
      <c r="CF111" s="3813"/>
      <c r="CG111" s="3813"/>
      <c r="CH111" s="1134"/>
      <c r="CI111" s="1214"/>
      <c r="CJ111" s="1214"/>
      <c r="CK111" s="1134"/>
      <c r="CL111" s="1214"/>
      <c r="CM111" s="1214"/>
      <c r="CN111" s="1214"/>
      <c r="CO111" s="1214"/>
      <c r="CP111" s="1214"/>
      <c r="CQ111" s="1214"/>
      <c r="CR111" s="1214"/>
      <c r="CS111" s="985"/>
      <c r="CT111" s="985"/>
      <c r="CU111" s="1214"/>
      <c r="CV111" s="1214"/>
      <c r="CW111" s="1214"/>
      <c r="CX111" s="1214"/>
      <c r="CY111" s="1214"/>
      <c r="CZ111" s="1134"/>
      <c r="DA111" s="1214"/>
      <c r="DB111" s="1214"/>
      <c r="DC111" s="1134"/>
      <c r="DD111" s="1214"/>
      <c r="DE111" s="1214"/>
      <c r="DF111" s="1134"/>
      <c r="DG111" s="1214"/>
      <c r="DH111" s="1214"/>
      <c r="DI111" s="1134"/>
      <c r="DJ111" s="1214"/>
      <c r="DK111" s="1214"/>
      <c r="DL111" s="1214"/>
      <c r="DM111" s="1214"/>
      <c r="DN111" s="1134"/>
      <c r="DO111" s="1214"/>
      <c r="DP111" s="1214"/>
      <c r="DQ111" s="1214"/>
      <c r="DR111" s="1214"/>
      <c r="DS111" s="1214"/>
      <c r="DT111" s="1214"/>
      <c r="DU111" s="1214"/>
      <c r="DV111" s="1214"/>
      <c r="DW111" s="1214"/>
      <c r="DX111" s="1214"/>
      <c r="DY111" s="1214"/>
      <c r="DZ111" s="1214"/>
      <c r="EA111" s="1214"/>
      <c r="EB111" s="1214"/>
      <c r="EC111" s="1214"/>
      <c r="ED111" s="1214"/>
      <c r="EE111" s="1214"/>
      <c r="EF111" s="1214"/>
      <c r="EG111" s="3625"/>
      <c r="EH111" s="3852"/>
      <c r="EI111" s="3852"/>
      <c r="EJ111" s="3625"/>
      <c r="EK111" s="3625"/>
      <c r="EL111" s="3625"/>
      <c r="EM111" s="3852"/>
      <c r="EN111" s="3852"/>
      <c r="EO111" s="3625"/>
      <c r="EP111" s="3625"/>
      <c r="EQ111" s="3625"/>
      <c r="ER111" s="3852"/>
      <c r="ES111" s="3852"/>
      <c r="ET111" s="3625"/>
      <c r="EU111" s="3625"/>
      <c r="EV111" s="3625"/>
      <c r="EW111" s="3852"/>
      <c r="EX111" s="3852"/>
      <c r="EY111" s="3625"/>
      <c r="EZ111" s="3625"/>
      <c r="FA111" s="3625"/>
      <c r="FB111" s="3852"/>
      <c r="FC111" s="3852"/>
      <c r="FD111" s="3625"/>
      <c r="FE111" s="3619"/>
      <c r="FF111" s="3619"/>
      <c r="FG111" s="3852"/>
      <c r="FH111" s="3852"/>
      <c r="FI111" s="3625"/>
      <c r="FJ111" s="3619"/>
      <c r="FK111" s="3619"/>
      <c r="FL111" s="3852"/>
      <c r="FM111" s="3852"/>
      <c r="FN111" s="3625"/>
      <c r="FO111" s="3619"/>
      <c r="FP111" s="3619"/>
      <c r="FQ111" s="3852"/>
      <c r="FR111" s="3852"/>
      <c r="FS111" s="3625"/>
      <c r="FT111" s="3619"/>
      <c r="FU111" s="3619"/>
      <c r="FV111" s="3852"/>
      <c r="FW111" s="3852"/>
      <c r="FX111" s="1214"/>
      <c r="FY111" s="2632"/>
      <c r="FZ111" s="2632"/>
      <c r="GA111" s="1214"/>
      <c r="GB111" s="1212"/>
      <c r="GC111" s="1212"/>
      <c r="GD111" s="2632"/>
      <c r="GE111" s="2632"/>
      <c r="GF111" s="1214"/>
      <c r="GG111" s="1214"/>
      <c r="GH111" s="1214"/>
      <c r="GI111" s="2632"/>
      <c r="GJ111" s="2632"/>
      <c r="GK111" s="1214"/>
      <c r="GL111" s="1214"/>
      <c r="GM111" s="1214"/>
      <c r="GN111" s="2632"/>
      <c r="GO111" s="2632"/>
      <c r="GP111" s="1214"/>
      <c r="GQ111" s="1214"/>
      <c r="GR111" s="1214"/>
      <c r="GS111" s="2632"/>
      <c r="GT111" s="2632"/>
      <c r="GU111" s="1214"/>
      <c r="GV111" s="1214"/>
      <c r="GW111" s="1214"/>
      <c r="GX111" s="2632"/>
      <c r="GY111" s="2632"/>
      <c r="GZ111" s="1214"/>
      <c r="HA111" s="1214"/>
      <c r="HB111" s="1214"/>
      <c r="HC111" s="2632"/>
      <c r="HD111" s="2632"/>
      <c r="HE111" s="1214"/>
      <c r="HF111" s="1214"/>
      <c r="HG111" s="1214"/>
      <c r="HH111" s="2632"/>
      <c r="HI111" s="2632"/>
      <c r="HJ111" s="1214"/>
      <c r="HK111" s="1214"/>
      <c r="HL111" s="1214"/>
      <c r="HM111" s="2632"/>
      <c r="HN111" s="2632"/>
      <c r="HO111" s="2635"/>
      <c r="HP111" s="2635"/>
      <c r="HQ111" s="2635"/>
      <c r="HR111" s="2635"/>
      <c r="HS111" s="2635"/>
      <c r="HT111" s="2635"/>
      <c r="HU111" s="2635"/>
      <c r="HV111" s="2635"/>
      <c r="HW111" s="2635"/>
      <c r="HX111" s="2577"/>
      <c r="HY111" s="1214"/>
      <c r="HZ111" s="1214"/>
      <c r="IA111" s="1214"/>
      <c r="IB111" s="1214"/>
      <c r="IC111" s="1214"/>
      <c r="ID111" s="1214"/>
      <c r="IE111" s="1214"/>
      <c r="IF111" s="1214"/>
      <c r="IG111" s="1214"/>
      <c r="IH111" s="1214"/>
      <c r="II111" s="1214"/>
      <c r="IJ111" s="1214"/>
      <c r="IK111" s="1214"/>
      <c r="IL111" s="1214"/>
      <c r="IM111" s="1214"/>
      <c r="IN111" s="1214"/>
      <c r="IO111" s="1214"/>
      <c r="IP111" s="1214"/>
      <c r="IQ111" s="1214"/>
      <c r="IR111" s="1214"/>
      <c r="IS111" s="1214"/>
      <c r="IT111" s="1214"/>
      <c r="IU111" s="1214"/>
      <c r="IV111" s="1214"/>
      <c r="IW111" s="1214"/>
      <c r="IX111" s="1214"/>
      <c r="IY111" s="1214"/>
      <c r="IZ111" s="1214"/>
      <c r="JA111" s="1214"/>
      <c r="JB111" s="1214"/>
      <c r="JC111" s="1214"/>
      <c r="JD111" s="1214"/>
      <c r="JE111" s="1214"/>
      <c r="JF111" s="1214"/>
      <c r="JG111" s="1214"/>
      <c r="JH111" s="1214"/>
      <c r="JI111" s="1214"/>
      <c r="JJ111" s="1214"/>
      <c r="JK111" s="1214"/>
      <c r="JL111" s="1214"/>
      <c r="JM111" s="1214"/>
      <c r="JN111" s="1214"/>
      <c r="JO111" s="1214"/>
      <c r="JP111" s="1214"/>
      <c r="JQ111" s="1214"/>
      <c r="JR111" s="1214"/>
      <c r="JS111" s="1214"/>
      <c r="JT111" s="1214"/>
      <c r="JU111" s="1214"/>
      <c r="JV111" s="1214"/>
      <c r="JW111" s="1214"/>
      <c r="JX111" s="1214"/>
      <c r="JY111" s="1214"/>
      <c r="JZ111" s="1214"/>
      <c r="KA111" s="1214"/>
      <c r="KB111" s="1214"/>
      <c r="KC111" s="1214"/>
      <c r="KD111" s="1214"/>
      <c r="KE111" s="1214"/>
      <c r="KF111" s="1214"/>
      <c r="KG111" s="1214"/>
      <c r="KH111" s="1214"/>
      <c r="KI111" s="1214"/>
      <c r="KJ111" s="1214"/>
      <c r="KK111" s="1214"/>
      <c r="KL111" s="1214"/>
      <c r="KM111" s="1214"/>
      <c r="KN111" s="1214"/>
      <c r="KO111" s="1214"/>
      <c r="KP111" s="1214"/>
      <c r="KQ111" s="1214"/>
      <c r="KR111" s="1214"/>
      <c r="KS111" s="1214"/>
      <c r="KT111" s="1214"/>
      <c r="KU111" s="1214"/>
      <c r="KV111" s="1214"/>
      <c r="KW111" s="1214"/>
      <c r="KX111" s="1214"/>
      <c r="KY111" s="1214"/>
      <c r="KZ111" s="1214"/>
      <c r="LA111" s="1214"/>
      <c r="LB111" s="1214"/>
      <c r="LC111" s="1214"/>
      <c r="LD111" s="1214"/>
      <c r="LE111" s="1214"/>
      <c r="LF111" s="1214"/>
      <c r="LG111" s="1214"/>
      <c r="LH111" s="1214"/>
      <c r="LI111" s="1214"/>
      <c r="LJ111" s="1214"/>
      <c r="LK111" s="1214"/>
      <c r="LL111" s="1214"/>
      <c r="LM111" s="1214"/>
      <c r="LN111" s="1214"/>
      <c r="LO111" s="1214"/>
      <c r="LP111" s="1214"/>
      <c r="LQ111" s="1214"/>
      <c r="LR111" s="1214"/>
      <c r="LS111" s="1214"/>
      <c r="LT111" s="1214"/>
      <c r="NM111" s="1214"/>
      <c r="NN111" s="1214"/>
      <c r="NO111" s="1214"/>
      <c r="NP111" s="1214"/>
      <c r="NQ111" s="1214"/>
      <c r="NR111" s="1214"/>
      <c r="NS111" s="1214"/>
      <c r="NT111" s="1214"/>
      <c r="NU111" s="1214"/>
      <c r="NV111" s="1214"/>
      <c r="NW111" s="1214"/>
      <c r="NX111" s="1214"/>
      <c r="NY111" s="1214"/>
      <c r="NZ111" s="1214"/>
      <c r="OA111" s="2636" t="s">
        <v>31</v>
      </c>
      <c r="OB111" s="2636" t="s">
        <v>31</v>
      </c>
      <c r="OC111" s="2636"/>
      <c r="OD111" s="2636"/>
      <c r="OE111" s="2636"/>
      <c r="OF111" s="2636"/>
      <c r="OG111" s="2636" t="s">
        <v>31</v>
      </c>
      <c r="OH111" s="2636" t="s">
        <v>31</v>
      </c>
      <c r="OI111" s="2636"/>
      <c r="OJ111" s="2636"/>
      <c r="OK111" s="2636"/>
      <c r="OL111" s="2636"/>
      <c r="OM111" s="2636"/>
      <c r="ON111" s="2632"/>
      <c r="OO111" s="1214"/>
      <c r="OP111" s="1214"/>
      <c r="OQ111" s="1214"/>
      <c r="OR111" s="1214"/>
      <c r="OS111" s="1214"/>
      <c r="OT111" s="1214"/>
      <c r="OU111" s="1214"/>
      <c r="OV111" s="1214"/>
      <c r="OW111" s="1214"/>
      <c r="OX111" s="1214"/>
      <c r="OY111" s="1214"/>
      <c r="OZ111" s="1214"/>
      <c r="PA111" s="1214"/>
      <c r="PB111" s="1214"/>
      <c r="PC111" s="1214"/>
      <c r="PD111" s="1214"/>
      <c r="PE111" s="1214"/>
      <c r="PF111" s="1214"/>
      <c r="PG111" s="1214"/>
      <c r="PH111" s="1214"/>
      <c r="PI111" s="1214"/>
      <c r="PJ111" s="1214"/>
      <c r="PK111" s="1214"/>
      <c r="PL111" s="1214"/>
      <c r="PM111" s="2637"/>
      <c r="PN111" s="1214"/>
      <c r="PO111" s="1214"/>
      <c r="PP111" s="1214"/>
      <c r="PQ111" s="1214"/>
      <c r="PR111" s="1214"/>
      <c r="PS111" s="1214"/>
      <c r="PT111" s="1214"/>
      <c r="PU111" s="1214"/>
      <c r="PV111" s="1214"/>
      <c r="PW111" s="1214"/>
      <c r="PX111" s="1214"/>
      <c r="PY111" s="1214"/>
      <c r="PZ111" s="1214"/>
      <c r="QA111" s="1214"/>
      <c r="QB111" s="1214"/>
      <c r="QC111" s="1214"/>
      <c r="QD111" s="1214"/>
      <c r="QE111" s="1214"/>
      <c r="QF111" s="1214"/>
      <c r="QG111" s="1214"/>
      <c r="QH111" s="1214"/>
      <c r="QI111" s="1214"/>
      <c r="QJ111" s="1214"/>
      <c r="QK111" s="1214"/>
      <c r="QL111" s="1214"/>
      <c r="QM111" s="1214"/>
      <c r="QN111" s="1214"/>
      <c r="QO111" s="1214"/>
      <c r="QP111" s="1214"/>
      <c r="QQ111" s="1214"/>
      <c r="QR111" s="1214"/>
      <c r="QS111" s="1214"/>
      <c r="QT111" s="1214"/>
      <c r="QU111" s="2637"/>
      <c r="QV111" s="1214"/>
      <c r="QW111" s="1214"/>
      <c r="QX111" s="1214"/>
      <c r="QY111" s="1214"/>
      <c r="QZ111" s="1214"/>
      <c r="RA111" s="1214"/>
      <c r="RB111" s="1214"/>
      <c r="RC111" s="1214"/>
      <c r="RD111" s="1214"/>
      <c r="RE111" s="1214"/>
      <c r="RF111" s="1214"/>
      <c r="RG111" s="1214"/>
      <c r="RH111" s="1214"/>
      <c r="RI111" s="1214"/>
      <c r="RJ111" s="1214"/>
      <c r="RK111" s="1214"/>
      <c r="RL111" s="1214"/>
      <c r="RM111" s="2637"/>
      <c r="RN111" s="1214"/>
      <c r="RO111" s="1214"/>
      <c r="RP111" s="1214"/>
      <c r="RQ111" s="1214"/>
      <c r="RR111" s="1214"/>
      <c r="RS111" s="1214"/>
      <c r="RT111" s="1214"/>
      <c r="RU111" s="1214"/>
      <c r="RV111" s="1214"/>
      <c r="RW111" s="1214"/>
      <c r="RX111" s="1214"/>
      <c r="RY111" s="1214"/>
      <c r="RZ111" s="1214"/>
      <c r="SA111" s="1214"/>
      <c r="SB111" s="1214"/>
      <c r="SC111" s="1214"/>
      <c r="SD111" s="1214"/>
      <c r="SE111" s="1214"/>
      <c r="SF111" s="1214"/>
      <c r="SG111" s="1214"/>
      <c r="SH111" s="1214"/>
      <c r="SI111" s="1214"/>
      <c r="SJ111" s="1214"/>
      <c r="SK111" s="1214"/>
      <c r="SL111" s="1214"/>
      <c r="SM111" s="1214"/>
      <c r="SN111" s="1214"/>
      <c r="SO111" s="1214"/>
      <c r="SP111" s="1214"/>
      <c r="SQ111" s="1214"/>
      <c r="SR111" s="1214"/>
      <c r="SS111" s="1214"/>
      <c r="ST111" s="2638"/>
      <c r="SU111" s="1242"/>
      <c r="SV111" s="1220"/>
      <c r="SW111" s="1220"/>
      <c r="SX111" s="1220"/>
      <c r="SY111" s="1220"/>
      <c r="SZ111" s="1220"/>
      <c r="TA111" s="1220"/>
      <c r="TB111" s="1220"/>
      <c r="TC111" s="1220"/>
      <c r="TD111" s="1220"/>
      <c r="TE111" s="1220"/>
      <c r="TF111" s="1220"/>
      <c r="TG111" s="1220"/>
      <c r="TH111" s="1220"/>
      <c r="TI111" s="1220"/>
      <c r="TJ111" s="1220"/>
      <c r="TK111" s="1220"/>
      <c r="TL111" s="1220"/>
      <c r="TM111" s="1220"/>
      <c r="TN111" s="1220"/>
      <c r="TO111" s="1220"/>
      <c r="TP111" s="1220"/>
      <c r="TQ111" s="1220"/>
      <c r="TR111" s="1220"/>
      <c r="TS111" s="1220"/>
      <c r="TT111" s="1220"/>
      <c r="TU111" s="1220"/>
      <c r="TV111" s="1220"/>
      <c r="TW111" s="1220"/>
      <c r="TX111" s="1220"/>
      <c r="TY111" s="1220"/>
      <c r="TZ111" s="1220"/>
      <c r="UA111" s="1220"/>
      <c r="UB111" s="1220"/>
      <c r="UC111" s="1220"/>
      <c r="UD111" s="1220"/>
      <c r="UE111" s="1220"/>
      <c r="UF111" s="1220"/>
      <c r="UG111" s="1220"/>
      <c r="UH111" s="1220"/>
      <c r="UI111" s="1220"/>
      <c r="UJ111" s="1220"/>
      <c r="UK111" s="1220"/>
      <c r="UL111" s="1220"/>
      <c r="UM111" s="1220"/>
      <c r="UN111" s="1220"/>
      <c r="UO111" s="1220"/>
      <c r="UP111" s="1220"/>
      <c r="UQ111" s="1220"/>
      <c r="UR111" s="1220"/>
      <c r="US111" s="1220"/>
      <c r="UT111" s="1220"/>
      <c r="UU111" s="1220"/>
      <c r="UV111" s="1220"/>
      <c r="UW111" s="1220"/>
      <c r="UX111" s="1220"/>
      <c r="UY111" s="1220"/>
      <c r="UZ111" s="1220"/>
      <c r="VA111" s="1220"/>
      <c r="VB111" s="1220"/>
      <c r="VC111" s="1220"/>
      <c r="VD111" s="2442"/>
      <c r="VE111" s="1511"/>
      <c r="VF111" s="1511"/>
      <c r="VG111" s="1511"/>
      <c r="VH111" s="1511"/>
      <c r="VI111" s="1511"/>
      <c r="VJ111" s="1511"/>
      <c r="VK111" s="1511"/>
      <c r="VL111" s="1511"/>
      <c r="VM111" s="1511"/>
      <c r="VN111" s="1511"/>
      <c r="VO111" s="1511"/>
      <c r="VP111" s="1511"/>
      <c r="VQ111" s="1511"/>
      <c r="VR111" s="1511"/>
      <c r="VS111" s="1511"/>
      <c r="VT111" s="1511"/>
      <c r="VU111" s="1511"/>
      <c r="VV111" s="1511"/>
      <c r="VW111" s="1511"/>
      <c r="VX111" s="1511"/>
      <c r="VY111" s="1511"/>
      <c r="VZ111" s="1511"/>
      <c r="WA111" s="1511"/>
      <c r="WB111" s="1511"/>
      <c r="WC111" s="1511"/>
      <c r="WD111" s="1511"/>
      <c r="WE111" s="1511"/>
      <c r="WF111" s="1511"/>
      <c r="WG111" s="1511"/>
      <c r="WH111" s="1511"/>
      <c r="WI111" s="1511"/>
      <c r="WJ111" s="1511"/>
      <c r="WK111" s="1511"/>
      <c r="WL111" s="1511"/>
      <c r="WM111" s="1511"/>
      <c r="WN111" s="1511"/>
      <c r="WO111" s="1511"/>
      <c r="WP111" s="1511"/>
      <c r="WQ111" s="1511"/>
      <c r="WR111" s="1511"/>
      <c r="WS111" s="1511"/>
      <c r="WT111" s="1511"/>
      <c r="WU111" s="1511"/>
      <c r="WV111" s="2150"/>
      <c r="WW111" s="1214"/>
      <c r="WX111" s="1214"/>
      <c r="WY111" s="1214"/>
      <c r="WZ111" s="1214"/>
      <c r="XA111" s="1214"/>
      <c r="XB111" s="1214"/>
      <c r="XC111" s="1214"/>
      <c r="XD111" s="1214"/>
      <c r="XE111" s="1214"/>
      <c r="XF111" s="1214"/>
      <c r="XG111" s="1214"/>
      <c r="XH111" s="1214"/>
      <c r="XI111" s="1214"/>
      <c r="XJ111" s="1214"/>
      <c r="XK111" s="1214"/>
      <c r="XL111" s="1214"/>
      <c r="XM111" s="1214"/>
      <c r="XN111" s="1214"/>
      <c r="XO111" s="1214"/>
      <c r="XP111" s="1214"/>
      <c r="XQ111" s="1214"/>
      <c r="XR111" s="1214"/>
      <c r="XS111" s="1214"/>
      <c r="XT111" s="1214"/>
      <c r="XU111" s="1214"/>
      <c r="XV111" s="1214"/>
      <c r="XW111" s="1214"/>
      <c r="XX111" s="1214"/>
      <c r="XY111" s="1214"/>
      <c r="XZ111" s="1214"/>
      <c r="YA111" s="1214"/>
      <c r="YB111" s="1214"/>
      <c r="YC111" s="1214"/>
      <c r="YD111" s="1214"/>
      <c r="YE111" s="1214"/>
      <c r="YF111" s="1214"/>
      <c r="YG111" s="1214"/>
      <c r="YH111" s="1214"/>
      <c r="YI111" s="1214"/>
      <c r="YJ111" s="1214"/>
      <c r="YK111" s="1214"/>
      <c r="YL111" s="1214"/>
      <c r="YM111" s="1214"/>
      <c r="YN111" s="1214"/>
      <c r="YO111" s="1214"/>
      <c r="YP111" s="1214"/>
      <c r="YQ111" s="1214"/>
      <c r="YR111" s="1214"/>
      <c r="YS111" s="1214"/>
      <c r="YT111" s="1214"/>
      <c r="YU111" s="1214"/>
      <c r="YV111" s="2639"/>
      <c r="YW111" s="1494"/>
      <c r="YX111" s="1134"/>
      <c r="YY111" s="3625"/>
      <c r="YZ111" s="3819"/>
      <c r="ZA111" s="3804"/>
      <c r="ZB111" s="2633"/>
      <c r="ZC111" s="1496"/>
      <c r="ZD111" s="1134"/>
      <c r="ZE111" s="2633"/>
      <c r="ZF111" s="1496"/>
      <c r="ZG111" s="1134"/>
      <c r="ZH111" s="2635"/>
      <c r="ZI111" s="2635"/>
      <c r="ZJ111" s="2635"/>
      <c r="ZK111" s="2635"/>
      <c r="ZL111" s="2635"/>
      <c r="ZM111" s="2635"/>
      <c r="ZN111" s="2536"/>
      <c r="ZO111" s="2536"/>
      <c r="ZP111" s="2635"/>
      <c r="ZQ111" s="2635"/>
      <c r="ZR111" s="2536"/>
      <c r="ZS111" s="2536"/>
      <c r="ZT111" s="2960"/>
      <c r="ZU111" s="2960"/>
      <c r="ZV111" s="2960"/>
      <c r="ZW111" s="2960"/>
      <c r="ZX111" s="2960"/>
      <c r="ZY111" s="2960"/>
      <c r="ZZ111" s="2960"/>
      <c r="AAA111" s="2960"/>
      <c r="AAB111" s="2960"/>
      <c r="AAC111" s="2960"/>
      <c r="AAD111" s="2960"/>
      <c r="AAE111" s="2960"/>
      <c r="AAF111" s="2536"/>
      <c r="AAG111" s="2536"/>
      <c r="AAH111" s="2536"/>
      <c r="AAI111" s="2536"/>
      <c r="AAJ111" s="2635"/>
      <c r="AAK111" s="2536"/>
      <c r="AAL111" s="2635"/>
      <c r="AAM111" s="2536"/>
      <c r="AAN111" s="1214"/>
      <c r="AAO111" s="1134"/>
      <c r="AAP111" s="1214"/>
      <c r="AAQ111" s="1134"/>
      <c r="AAR111" s="1214"/>
      <c r="AAS111" s="1134"/>
      <c r="AAT111" s="1214"/>
      <c r="AAU111" s="1134"/>
      <c r="AAV111" s="1214"/>
      <c r="AAW111" s="1134"/>
      <c r="AAX111" s="1214"/>
      <c r="AAY111" s="1134"/>
      <c r="AAZ111" s="1214"/>
      <c r="ABA111" s="1214"/>
      <c r="ABB111" s="1214"/>
      <c r="ABC111" s="1214"/>
      <c r="ABD111" s="1214"/>
      <c r="ABE111" s="1214"/>
      <c r="ABF111" s="1214"/>
      <c r="ABG111" s="1214"/>
      <c r="ABH111" s="1214"/>
      <c r="ABI111" s="1214"/>
      <c r="ABJ111" s="1214"/>
      <c r="ABK111" s="1214"/>
      <c r="ABL111" s="1214"/>
      <c r="ABM111" s="1214"/>
      <c r="ABN111" s="1214"/>
      <c r="ABO111" s="1214"/>
      <c r="ABP111" s="1214"/>
      <c r="ABQ111" s="1214"/>
      <c r="ABR111" s="1214"/>
      <c r="ABS111" s="1214"/>
      <c r="ABT111" s="1214"/>
      <c r="ABU111" s="1214"/>
      <c r="ABV111" s="1214"/>
      <c r="ABW111" s="1214"/>
      <c r="ABX111" s="1214"/>
      <c r="ABY111" s="1214"/>
      <c r="ABZ111" s="1214"/>
      <c r="ACA111" s="1134"/>
      <c r="ACB111" s="1214"/>
      <c r="ACC111" s="1214"/>
      <c r="ACD111" s="1214"/>
      <c r="ACE111" s="1214"/>
      <c r="ACF111" s="1214"/>
      <c r="ACG111" s="1214"/>
      <c r="ACH111" s="1214"/>
      <c r="ACI111" s="1214"/>
      <c r="ACJ111" s="1214"/>
      <c r="ACK111" s="1134"/>
      <c r="ACL111" s="1214"/>
      <c r="ACM111" s="1214"/>
      <c r="ACN111" s="1214"/>
      <c r="ACO111" s="1214"/>
      <c r="ACP111" s="1214"/>
      <c r="ACQ111" s="1214"/>
      <c r="ACR111" s="1214"/>
      <c r="ACS111" s="1134"/>
      <c r="ACT111" s="1214"/>
      <c r="ACU111" s="1214"/>
      <c r="ACV111" s="1214"/>
      <c r="ACW111" s="1214"/>
      <c r="ACX111" s="1214"/>
      <c r="ACY111" s="1214"/>
      <c r="ACZ111" s="1214"/>
      <c r="ADA111" s="1214"/>
      <c r="ADB111" s="1214"/>
      <c r="ADC111" s="1134"/>
      <c r="ADD111" s="1214"/>
      <c r="ADE111" s="1214"/>
      <c r="ADF111" s="1214"/>
      <c r="ADG111" s="1214"/>
      <c r="ADH111" s="1214"/>
      <c r="ADI111" s="1134"/>
      <c r="ADJ111" s="1214"/>
      <c r="ADK111" s="1214"/>
      <c r="ADL111" s="1214"/>
      <c r="ADM111" s="1214"/>
      <c r="ADN111" s="1214"/>
      <c r="ADO111" s="1214"/>
      <c r="ADP111" s="1214"/>
      <c r="ADQ111" s="1214"/>
      <c r="ADR111" s="1214"/>
      <c r="ADS111" s="1134"/>
      <c r="ADT111" s="1214"/>
      <c r="ADU111" s="1214"/>
      <c r="ADV111" s="1214"/>
      <c r="ADW111" s="1214"/>
      <c r="ADX111" s="1214"/>
      <c r="ADY111" s="1134"/>
      <c r="ADZ111" s="1134"/>
      <c r="AEA111" s="1214"/>
      <c r="AEB111" s="1214"/>
      <c r="AEC111" s="1134"/>
      <c r="AED111" s="1214"/>
      <c r="AEE111" s="1214"/>
      <c r="AEF111" s="1134"/>
      <c r="AEG111" s="1214"/>
      <c r="AEH111" s="1214"/>
      <c r="AEI111" s="1214"/>
      <c r="AEJ111" s="1214"/>
      <c r="AEK111" s="1214"/>
      <c r="AEL111" s="1134"/>
      <c r="AEM111" s="1214"/>
      <c r="AEN111" s="1214"/>
      <c r="AEO111" s="1214"/>
      <c r="AEP111" s="2635"/>
      <c r="AEQ111" s="2635"/>
      <c r="AER111" s="2635"/>
      <c r="AES111" s="2635"/>
      <c r="AET111" s="2635"/>
      <c r="AEU111" s="2635"/>
      <c r="AEV111" s="2536"/>
      <c r="AEW111" s="2635"/>
      <c r="AEX111" s="2536"/>
      <c r="AEY111" s="2635"/>
      <c r="AEZ111" s="2536"/>
      <c r="AFA111" s="2635"/>
      <c r="AFB111" s="2536"/>
      <c r="AFC111" s="2635"/>
      <c r="AFD111" s="2536"/>
      <c r="AFE111" s="2635"/>
      <c r="AFF111" s="2536"/>
      <c r="AFG111" s="2635"/>
      <c r="AFH111" s="2735"/>
      <c r="AFI111" s="2635"/>
      <c r="AFJ111" s="2735"/>
      <c r="AFK111" s="2635"/>
      <c r="AFL111" s="2735"/>
      <c r="AFM111" s="2635"/>
      <c r="AFN111" s="1214"/>
      <c r="AFO111" s="1214"/>
      <c r="AFP111" s="1214"/>
      <c r="AFQ111" s="1214"/>
      <c r="AFR111" s="1214"/>
      <c r="AFS111" s="1214"/>
      <c r="AFT111" s="1214"/>
      <c r="AFU111" s="1214"/>
      <c r="AFV111" s="1214"/>
      <c r="AFW111" s="1214"/>
      <c r="AFX111" s="1214"/>
      <c r="AFY111" s="1214"/>
      <c r="AFZ111" s="1214"/>
      <c r="AGA111" s="1214"/>
      <c r="AGB111" s="1214"/>
      <c r="AGC111" s="1214"/>
      <c r="AGD111" s="1214"/>
      <c r="AGE111" s="1214"/>
      <c r="AGF111" s="1214"/>
      <c r="AGG111" s="1214"/>
      <c r="AGH111" s="1214"/>
      <c r="AGI111" s="1214"/>
      <c r="AGJ111" s="1214"/>
      <c r="AGK111" s="1214"/>
      <c r="AGL111" s="1214"/>
      <c r="AGM111" s="1214"/>
      <c r="AGN111" s="1214"/>
      <c r="AGO111" s="1214"/>
      <c r="AGP111" s="1214"/>
      <c r="AGQ111" s="1214"/>
      <c r="AGR111" s="1214"/>
      <c r="AGS111" s="1214"/>
      <c r="AGT111" s="1214"/>
      <c r="AGU111" s="1214"/>
      <c r="AGV111" s="1214"/>
      <c r="AGW111" s="1214"/>
      <c r="AGX111" s="1214"/>
      <c r="AGY111" s="1214"/>
      <c r="AGZ111" s="1214"/>
      <c r="AHA111" s="1214"/>
      <c r="AHB111" s="1214"/>
      <c r="AHC111" s="1214"/>
      <c r="AHD111" s="1214"/>
      <c r="AHE111" s="1214"/>
      <c r="AHF111" s="1214"/>
      <c r="AHG111" s="1214"/>
      <c r="AHH111" s="1214"/>
      <c r="AHI111" s="1214"/>
      <c r="AHJ111" s="1214"/>
      <c r="AHK111" s="1214"/>
      <c r="AHL111" s="1214"/>
      <c r="AHM111" s="1214"/>
      <c r="AHN111" s="1214"/>
      <c r="AHO111" s="1214"/>
      <c r="AHP111" s="1214"/>
      <c r="AHQ111" s="1214"/>
      <c r="AHR111" s="1214"/>
      <c r="AHS111" s="1214"/>
      <c r="AHT111" s="1214"/>
      <c r="AHU111" s="1214"/>
      <c r="AHV111" s="1214"/>
      <c r="AHW111" s="1214"/>
      <c r="AHX111" s="1214"/>
      <c r="AHY111" s="1214"/>
      <c r="AHZ111" s="1214"/>
      <c r="AIA111" s="1214"/>
      <c r="AIB111" s="2738"/>
      <c r="AIC111" s="1214"/>
      <c r="AID111" s="1214"/>
      <c r="AIE111" s="1214"/>
      <c r="AIF111" s="1214"/>
      <c r="AIG111" s="1214"/>
      <c r="AIH111" s="1214"/>
      <c r="AII111" s="1214"/>
      <c r="AIJ111" s="1214"/>
      <c r="AIK111" s="1214"/>
      <c r="AIL111" s="1139"/>
      <c r="AIM111" s="2507" t="s">
        <v>31</v>
      </c>
      <c r="AIN111" s="1139"/>
      <c r="AIO111" s="1214"/>
      <c r="AIP111" s="1214" t="s">
        <v>31</v>
      </c>
      <c r="AIQ111" s="1214"/>
      <c r="AIR111" s="1139"/>
      <c r="AIS111" s="2507" t="s">
        <v>31</v>
      </c>
      <c r="AIT111" s="1139"/>
      <c r="AIU111" s="1214"/>
      <c r="AIV111" s="1214" t="s">
        <v>31</v>
      </c>
      <c r="AIW111" s="1214"/>
      <c r="AIX111" s="1139"/>
      <c r="AIY111" s="2507" t="s">
        <v>31</v>
      </c>
      <c r="AIZ111" s="1139"/>
      <c r="AJA111" s="1214"/>
      <c r="AJB111" s="1214" t="s">
        <v>31</v>
      </c>
      <c r="AJC111" s="1214"/>
      <c r="AJD111" s="1214"/>
      <c r="AJE111" s="1214" t="s">
        <v>31</v>
      </c>
      <c r="AJF111" s="1214"/>
      <c r="AJG111" s="1214"/>
      <c r="AJH111" s="1214" t="s">
        <v>31</v>
      </c>
      <c r="AJI111" s="1214"/>
      <c r="AJJ111" s="3813"/>
      <c r="AJK111" s="3813"/>
      <c r="AJL111" s="3813"/>
      <c r="AJM111" s="1214"/>
      <c r="AJN111" s="1214" t="s">
        <v>31</v>
      </c>
      <c r="AJO111" s="1214"/>
      <c r="AJP111" s="3625"/>
      <c r="AJQ111" s="3625"/>
      <c r="AJR111" s="3625"/>
      <c r="AJS111" s="1214"/>
      <c r="AJT111" s="1214" t="s">
        <v>31</v>
      </c>
      <c r="AJU111" s="1214"/>
      <c r="AJV111" s="2507" t="s">
        <v>31</v>
      </c>
      <c r="AJW111" s="2507" t="s">
        <v>31</v>
      </c>
      <c r="AJX111" s="2507" t="s">
        <v>31</v>
      </c>
      <c r="AJY111" s="2507" t="s">
        <v>31</v>
      </c>
      <c r="AJZ111" s="2507" t="s">
        <v>31</v>
      </c>
      <c r="AKA111" s="2507" t="s">
        <v>31</v>
      </c>
      <c r="AKB111" s="2507" t="s">
        <v>31</v>
      </c>
      <c r="AKC111" s="2507" t="s">
        <v>31</v>
      </c>
      <c r="AKD111" s="2507" t="s">
        <v>31</v>
      </c>
      <c r="AKE111" s="2507" t="s">
        <v>31</v>
      </c>
      <c r="AKF111" s="2507" t="s">
        <v>31</v>
      </c>
      <c r="AKG111" s="1214"/>
      <c r="AKH111" s="1214" t="s">
        <v>31</v>
      </c>
      <c r="AKI111" s="1214" t="s">
        <v>31</v>
      </c>
      <c r="AKJ111" s="1214" t="s">
        <v>31</v>
      </c>
      <c r="AKK111" s="1214" t="s">
        <v>31</v>
      </c>
      <c r="AKL111" s="1214" t="s">
        <v>31</v>
      </c>
      <c r="AKM111" s="1214" t="s">
        <v>31</v>
      </c>
      <c r="AKN111" s="1214" t="s">
        <v>31</v>
      </c>
      <c r="AKO111" s="1214" t="s">
        <v>31</v>
      </c>
      <c r="AKP111" s="1214" t="s">
        <v>31</v>
      </c>
      <c r="AKQ111" s="1214" t="s">
        <v>31</v>
      </c>
      <c r="AKR111" s="1214" t="s">
        <v>31</v>
      </c>
      <c r="AKS111" s="1214"/>
      <c r="AKT111" s="1214"/>
      <c r="AKU111" s="1214"/>
      <c r="AKV111" s="1214"/>
      <c r="AKW111" s="1214"/>
      <c r="AKX111" s="1214"/>
      <c r="AKY111" s="1214"/>
      <c r="AKZ111" s="1214"/>
      <c r="ALA111" s="1214"/>
      <c r="ALB111" s="1214"/>
      <c r="ALC111" s="1214"/>
      <c r="ALD111" s="1214"/>
      <c r="ALE111" s="1214"/>
      <c r="ALF111" s="1214"/>
      <c r="ALG111" s="1214"/>
      <c r="ALH111" s="1214"/>
      <c r="ALI111" s="1214"/>
      <c r="ALJ111" s="1214"/>
      <c r="ALK111" s="1214"/>
      <c r="ALL111" s="1214"/>
      <c r="ALM111" s="1214"/>
      <c r="ALN111" s="1214"/>
      <c r="ALO111" s="1214"/>
      <c r="ALP111" s="1214"/>
      <c r="ALQ111" s="1134"/>
      <c r="ALR111" s="1134"/>
      <c r="ALS111" s="1134"/>
      <c r="ALT111" s="1134"/>
      <c r="ALU111" s="1134"/>
      <c r="ALV111" s="1134"/>
      <c r="ALW111" s="1134"/>
      <c r="ALX111" s="1214"/>
      <c r="ALY111" s="1214"/>
      <c r="ALZ111" s="1214"/>
      <c r="AMA111" s="1214"/>
      <c r="AMB111" s="1214"/>
      <c r="AMC111" s="1214"/>
      <c r="AMD111" s="1214"/>
      <c r="AME111" s="1214"/>
      <c r="AMF111" s="1214"/>
      <c r="AMG111" s="1214"/>
      <c r="AMH111" s="1214"/>
      <c r="AMI111" s="1214"/>
      <c r="AMJ111" s="1214"/>
      <c r="AMK111" s="1214"/>
      <c r="AML111" s="1214"/>
      <c r="AMM111" s="1214"/>
      <c r="AMN111" s="1214"/>
      <c r="AMO111" s="1214"/>
      <c r="AMP111" s="1214"/>
      <c r="AMQ111" s="1214"/>
      <c r="AMR111" s="1214"/>
      <c r="AMS111" s="1214"/>
      <c r="AMT111" s="1214"/>
      <c r="AMU111" s="1214"/>
      <c r="AMV111" s="1214"/>
      <c r="AMW111" s="1214"/>
      <c r="AMX111" s="1214"/>
      <c r="AMY111" s="1214"/>
      <c r="AMZ111" s="1214"/>
      <c r="ANA111" s="1214"/>
      <c r="ANB111" s="1214"/>
      <c r="ANC111" s="1214"/>
      <c r="AND111" s="1214"/>
      <c r="ANE111" s="1214"/>
      <c r="ANF111" s="1214"/>
      <c r="ANG111" s="1214"/>
      <c r="ANH111" s="1214"/>
      <c r="ANI111" s="1214"/>
      <c r="ANJ111" s="1214"/>
      <c r="ANK111" s="1214"/>
      <c r="ANL111" s="1214"/>
      <c r="ANM111" s="1214"/>
      <c r="ANN111" s="1214"/>
      <c r="ANO111" s="1214"/>
      <c r="ANP111" s="1214"/>
      <c r="ANQ111" s="1214"/>
      <c r="ANR111" s="1214"/>
      <c r="ANS111" s="1214"/>
      <c r="ANT111" s="1214"/>
      <c r="ANU111" s="1214"/>
      <c r="ANV111" s="1214"/>
      <c r="ANW111" s="1214"/>
      <c r="ANX111" s="1214"/>
      <c r="ANY111" s="1134"/>
      <c r="ANZ111" s="1214"/>
      <c r="AOA111" s="1134"/>
      <c r="AOB111" s="1214"/>
      <c r="AOC111" s="1134"/>
      <c r="AOD111" s="1214"/>
      <c r="AOE111" s="1134"/>
      <c r="AOF111" s="2536"/>
      <c r="AOG111" s="2536"/>
      <c r="AOH111" s="2536"/>
      <c r="AOI111" s="2536"/>
      <c r="AOJ111" s="2536"/>
      <c r="AOK111" s="2536"/>
      <c r="AOL111" s="2536"/>
      <c r="AOM111" s="2441"/>
      <c r="AON111" s="2536"/>
      <c r="AOO111" s="2536"/>
      <c r="AOP111" s="2536"/>
      <c r="AOQ111" s="2536"/>
      <c r="AOR111" s="1214"/>
      <c r="AOS111" s="1214"/>
      <c r="AOT111" s="1214"/>
      <c r="AOU111" s="1214"/>
      <c r="AOV111" s="1214"/>
      <c r="AOW111" s="1214"/>
      <c r="AOX111" s="1214"/>
      <c r="AOY111" s="1214"/>
      <c r="AOZ111" s="1214"/>
      <c r="APA111" s="1214"/>
      <c r="APB111" s="1214"/>
      <c r="APC111" s="1214"/>
      <c r="APD111" s="1214"/>
      <c r="APE111" s="1214"/>
      <c r="APF111" s="1214"/>
      <c r="APG111" s="1214"/>
      <c r="APH111" s="1214"/>
      <c r="API111" s="1214"/>
      <c r="APJ111" s="1214"/>
      <c r="APK111" s="1214"/>
      <c r="APL111" s="1214"/>
      <c r="APM111" s="1214"/>
      <c r="APN111" s="1214"/>
      <c r="APO111" s="1214"/>
      <c r="APP111" s="1214"/>
      <c r="APQ111" s="1214"/>
      <c r="APR111" s="1134"/>
      <c r="APS111" s="1134"/>
      <c r="APT111" s="1134"/>
      <c r="APU111" s="1214"/>
      <c r="APV111" s="1214"/>
      <c r="APW111" s="1214"/>
      <c r="APX111" s="1214"/>
      <c r="APY111" s="1214"/>
      <c r="APZ111" s="1214"/>
      <c r="AQA111" s="1214"/>
      <c r="AQB111" s="1214"/>
      <c r="AQC111" s="1214"/>
      <c r="AQD111" s="1214"/>
      <c r="AQE111" s="1214"/>
      <c r="AQF111" s="1214"/>
      <c r="AQG111" s="1214"/>
      <c r="AQH111" s="1214"/>
      <c r="AQI111" s="1214"/>
      <c r="AQJ111" s="1214"/>
      <c r="AQK111" s="1214"/>
      <c r="AQL111" s="1214"/>
      <c r="AQM111" s="987"/>
      <c r="AQN111" s="1517"/>
      <c r="AQO111" s="1517"/>
      <c r="AQP111" s="1517"/>
      <c r="AQQ111" s="1517"/>
      <c r="AQR111" s="1517"/>
      <c r="AQS111" s="1517"/>
      <c r="AQT111" s="1517"/>
      <c r="AQU111" s="1517"/>
      <c r="AQV111" s="1517"/>
      <c r="AQW111" s="1517"/>
      <c r="AQX111" s="1517"/>
      <c r="AQY111" s="1517"/>
      <c r="AQZ111" s="1517"/>
      <c r="ARA111" s="1517"/>
      <c r="ARB111" s="1517"/>
      <c r="ARC111" s="1517"/>
      <c r="ARD111" s="1517"/>
      <c r="ARE111" s="1517"/>
      <c r="ARF111" s="1498"/>
      <c r="ARG111" s="2507"/>
      <c r="ARH111" s="1139"/>
      <c r="ARI111" s="1496"/>
      <c r="ARJ111" s="2633"/>
      <c r="ARK111" s="1134"/>
      <c r="ARL111" s="1139"/>
      <c r="ARM111" s="1134"/>
      <c r="ARN111" s="1214"/>
      <c r="ARO111" s="1214"/>
      <c r="ARP111" s="2637"/>
      <c r="ARQ111" s="1134"/>
      <c r="ARR111" s="1214"/>
      <c r="ARS111" s="2638"/>
      <c r="ART111" s="1134"/>
      <c r="ARU111" s="1134"/>
      <c r="ARV111" s="1134"/>
      <c r="ARW111" s="1134"/>
      <c r="ARX111" s="1214"/>
      <c r="ARY111" s="1214"/>
      <c r="ARZ111" s="1134"/>
      <c r="ASA111" s="1134"/>
      <c r="ASB111" s="1214"/>
      <c r="ASC111" s="1214"/>
      <c r="ASD111" s="1214"/>
      <c r="ASE111" s="1214"/>
      <c r="ASF111" s="1214"/>
      <c r="ASG111" s="1214"/>
      <c r="ASH111" s="1214"/>
      <c r="ASI111" s="1214"/>
      <c r="ASJ111" s="1214"/>
      <c r="ASK111" s="1214"/>
      <c r="ASL111" s="1214"/>
      <c r="ASM111" s="1134"/>
      <c r="ASN111" s="1134"/>
      <c r="ASO111" s="1134"/>
      <c r="ASP111" s="1134"/>
      <c r="ASQ111" s="1134"/>
      <c r="ASR111" s="1134"/>
      <c r="ASS111" s="1134"/>
      <c r="AST111" s="1134"/>
      <c r="ASU111" s="1134"/>
      <c r="ASV111" s="1134"/>
      <c r="ASW111" s="1214"/>
      <c r="ASX111" s="1214"/>
      <c r="ASY111" s="1214"/>
      <c r="ASZ111" s="1214"/>
      <c r="ATA111" s="1214"/>
      <c r="ATB111" s="1214"/>
      <c r="ATC111" s="1214"/>
      <c r="ATD111" s="1214"/>
      <c r="ATE111" s="1214"/>
      <c r="ATF111" s="1134"/>
      <c r="ATG111" s="1134"/>
      <c r="ATH111" s="1134"/>
      <c r="ATI111" s="1134"/>
      <c r="ATJ111" s="1134"/>
      <c r="ATK111" s="1134"/>
      <c r="ATL111" s="1134"/>
      <c r="ATM111" s="1134"/>
      <c r="ATN111" s="1134"/>
      <c r="ATO111" s="1134"/>
      <c r="ATP111" s="1214"/>
      <c r="ATQ111" s="1214"/>
      <c r="ATR111" s="1214"/>
      <c r="ATS111" s="1214"/>
      <c r="ATT111" s="1214"/>
      <c r="ATU111" s="1214"/>
      <c r="ATV111" s="1214"/>
      <c r="ATW111" s="1214"/>
      <c r="ATX111" s="1214"/>
      <c r="ATY111" s="1134"/>
      <c r="ATZ111" s="1134"/>
      <c r="AUA111" s="1134"/>
      <c r="AUB111" s="1134"/>
      <c r="AUC111" s="1134"/>
      <c r="AUD111" s="1134"/>
      <c r="AUE111" s="1134"/>
      <c r="AUF111" s="1134"/>
      <c r="AUG111" s="1134"/>
      <c r="AUH111" s="1134"/>
      <c r="AUI111" s="1214"/>
      <c r="AUJ111" s="1214"/>
      <c r="AUK111" s="1214"/>
      <c r="AUL111" s="1214"/>
      <c r="AUM111" s="1214"/>
      <c r="AUN111" s="1214"/>
      <c r="AUO111" s="1214"/>
      <c r="AUP111" s="1214"/>
      <c r="AUQ111" s="1214"/>
      <c r="AUR111" s="1214"/>
      <c r="AUS111" s="2633"/>
      <c r="AUT111" s="2633"/>
      <c r="AUU111" s="1214"/>
      <c r="AUV111" s="1214"/>
      <c r="AUW111" s="1214"/>
      <c r="AUX111" s="1214"/>
      <c r="AUY111" s="1214"/>
      <c r="AUZ111" s="1214"/>
      <c r="AVA111" s="1214"/>
      <c r="AVB111" s="1214"/>
      <c r="AVC111" s="1214"/>
      <c r="AVD111" s="1214"/>
      <c r="AVE111" s="1214"/>
      <c r="AVF111" s="1214"/>
      <c r="AVG111" s="1214"/>
      <c r="AVH111" s="1214"/>
      <c r="AVI111" s="1214"/>
      <c r="AVJ111" s="1214"/>
      <c r="AVK111" s="1214"/>
      <c r="AVL111" s="1214"/>
      <c r="AVM111" s="1214"/>
      <c r="AVN111" s="1214"/>
      <c r="AVO111" s="1214"/>
      <c r="AVP111" s="1214"/>
      <c r="AVQ111" s="1214"/>
      <c r="AVR111" s="1214"/>
      <c r="AVS111" s="1214"/>
      <c r="AVT111" s="1214"/>
      <c r="AVU111" s="1214"/>
      <c r="AVV111" s="1214"/>
      <c r="AVW111" s="1214"/>
      <c r="AVX111" s="1214"/>
      <c r="AVY111" s="1214"/>
      <c r="AVZ111" s="1214"/>
      <c r="AWA111" s="1214"/>
      <c r="AWB111" s="1214"/>
      <c r="AWC111" s="1214"/>
      <c r="AWD111" s="1214"/>
      <c r="AWE111" s="1214"/>
      <c r="AWF111" s="1214"/>
      <c r="AWG111" s="1214"/>
      <c r="AWH111" s="1214"/>
      <c r="AWI111" s="1214"/>
      <c r="AWJ111" s="1214"/>
      <c r="AWK111" s="1134"/>
      <c r="AWL111" s="1134"/>
      <c r="AWM111" s="1134"/>
      <c r="AWN111" s="1134"/>
      <c r="AWO111" s="1134"/>
      <c r="AWP111" s="1134"/>
      <c r="AWQ111" s="1134"/>
      <c r="AWR111" s="1134"/>
      <c r="AWS111" s="1134"/>
      <c r="AWT111" s="1134"/>
      <c r="AWU111" s="1214"/>
      <c r="AWV111" s="1214"/>
      <c r="AWW111" s="1214"/>
      <c r="AWX111" s="1214"/>
      <c r="AWY111" s="1214"/>
      <c r="AWZ111" s="1214"/>
      <c r="AXA111" s="1214"/>
      <c r="AXB111" s="1214"/>
      <c r="AXC111" s="1214"/>
      <c r="AXD111" s="1214"/>
      <c r="AXE111" s="1214"/>
      <c r="AXF111" s="1214"/>
      <c r="AXG111" s="1214"/>
      <c r="AXH111" s="1214"/>
      <c r="AXI111" s="1214"/>
      <c r="AXK111" s="2640"/>
      <c r="AXL111" s="2640"/>
      <c r="AXM111" s="2640"/>
      <c r="AXN111" s="2640"/>
      <c r="AXO111" s="2640"/>
      <c r="AXP111" s="2640"/>
      <c r="AXQ111" s="2642"/>
      <c r="AXR111" s="2642"/>
      <c r="AXS111" s="3029"/>
      <c r="AXT111" s="2642"/>
      <c r="AXU111" s="2642"/>
      <c r="AXV111" s="2642"/>
      <c r="AXW111" s="3029"/>
      <c r="AXX111" s="2642"/>
      <c r="AXY111" s="2642"/>
      <c r="AXZ111" s="2642"/>
      <c r="AYA111" s="3029"/>
      <c r="AYB111" s="2642"/>
      <c r="AYC111" s="2641"/>
      <c r="AYD111" s="2642"/>
      <c r="AYE111" s="3029"/>
      <c r="AYF111" s="2642"/>
      <c r="AYG111" s="2642"/>
      <c r="AYH111" s="2642"/>
      <c r="AYI111" s="3029"/>
      <c r="AYJ111" s="2642"/>
      <c r="AYK111" s="2642"/>
      <c r="AYL111" s="2642"/>
      <c r="AYM111" s="3029"/>
      <c r="AYN111" s="2642"/>
      <c r="AYO111" s="2642"/>
      <c r="AYP111" s="2642"/>
      <c r="AYQ111" s="3029"/>
      <c r="AYR111" s="2642"/>
      <c r="AYS111" s="2642"/>
      <c r="AYT111" s="2642"/>
      <c r="AYU111" s="3029"/>
      <c r="AYV111" s="2642"/>
      <c r="AYW111" s="2642"/>
      <c r="AYX111" s="2642"/>
      <c r="AYY111" s="3029"/>
      <c r="AYZ111" s="2642"/>
      <c r="AZA111" s="2642"/>
      <c r="AZB111" s="2642"/>
      <c r="AZC111" s="3029"/>
      <c r="AZD111" s="2642"/>
      <c r="AZE111" s="2642"/>
      <c r="AZF111" s="2642"/>
      <c r="AZG111" s="3029"/>
      <c r="AZH111" s="2642"/>
      <c r="AZI111" s="2642"/>
      <c r="AZJ111" s="2642"/>
      <c r="AZK111" s="3029"/>
      <c r="AZL111" s="2642"/>
      <c r="AZM111" s="2642"/>
      <c r="AZN111" s="2642"/>
      <c r="AZO111" s="3029"/>
      <c r="AZP111" s="2642"/>
      <c r="AZQ111" s="2642"/>
      <c r="AZR111" s="2642"/>
      <c r="AZS111" s="3029"/>
      <c r="AZT111" s="2642"/>
      <c r="AZU111" s="2642"/>
      <c r="AZV111" s="2642"/>
      <c r="AZW111" s="3029"/>
      <c r="AZX111" s="2642"/>
      <c r="AZY111" s="2641"/>
      <c r="AZZ111" s="2642"/>
      <c r="BAA111" s="3029"/>
      <c r="BAB111" s="2642"/>
      <c r="BAC111" s="2642"/>
      <c r="BAD111" s="2642"/>
      <c r="BAE111" s="3029"/>
      <c r="BAF111" s="2642"/>
      <c r="BAG111" s="2642"/>
      <c r="BAH111" s="2642"/>
      <c r="BAI111" s="3029"/>
      <c r="BAJ111" s="2642"/>
      <c r="BAK111" s="2641"/>
      <c r="BAL111" s="2642"/>
      <c r="BAM111" s="3029"/>
      <c r="BAN111" s="2642"/>
      <c r="BAO111" s="2642"/>
      <c r="BAP111" s="2642"/>
      <c r="BAQ111" s="3029"/>
      <c r="BAR111" s="2642"/>
      <c r="BAS111" s="2642"/>
      <c r="BAT111" s="2642"/>
      <c r="BAU111" s="3029"/>
      <c r="BAV111" s="2642"/>
      <c r="BAW111" s="3899"/>
      <c r="BAX111" s="3899"/>
      <c r="BAY111" s="3898"/>
      <c r="BAZ111" s="3899"/>
      <c r="BBA111" s="2642"/>
      <c r="BBB111" s="2642"/>
      <c r="BBC111" s="3029"/>
      <c r="BBD111" s="2642"/>
      <c r="BBE111" s="2641"/>
      <c r="BBF111" s="2642"/>
      <c r="BBG111" s="3029"/>
      <c r="BBH111" s="2642"/>
      <c r="BBI111" s="2642"/>
      <c r="BBJ111" s="2642"/>
      <c r="BBK111" s="3029"/>
      <c r="BBL111" s="2642"/>
      <c r="BBM111" s="2642"/>
      <c r="BBN111" s="2642"/>
      <c r="BBO111" s="3029"/>
      <c r="BBP111" s="2642"/>
      <c r="BBQ111" s="2641"/>
      <c r="BBR111" s="2642"/>
      <c r="BBS111" s="3029"/>
      <c r="BBT111" s="2642"/>
      <c r="BBU111" s="2642"/>
      <c r="BBV111" s="2642"/>
      <c r="BBW111" s="3029"/>
      <c r="BBX111" s="2642"/>
      <c r="BBY111" s="2642"/>
      <c r="BBZ111" s="2642"/>
      <c r="BCA111" s="3029"/>
      <c r="BCB111" s="2642"/>
      <c r="BCC111" s="2642"/>
      <c r="BCD111" s="2642"/>
      <c r="BCE111" s="3029"/>
      <c r="BCF111" s="2642"/>
      <c r="BCG111" s="2642"/>
      <c r="BCH111" s="2642"/>
      <c r="BCI111" s="3029"/>
      <c r="BCJ111" s="2642"/>
      <c r="BCK111" s="2642"/>
      <c r="BCL111" s="2642"/>
      <c r="BCM111" s="3029"/>
      <c r="BCN111" s="2642"/>
      <c r="BCO111" s="2642"/>
      <c r="BCP111" s="2642"/>
      <c r="BCQ111" s="3029"/>
      <c r="BCR111" s="2642"/>
      <c r="BCS111" s="2642"/>
      <c r="BCT111" s="2642"/>
      <c r="BCU111" s="3029"/>
      <c r="BCV111" s="2642"/>
      <c r="BCW111" s="2642"/>
      <c r="BCX111" s="2642"/>
      <c r="BCY111" s="3029"/>
      <c r="BCZ111" s="2642"/>
      <c r="BDA111" s="2642"/>
      <c r="BDB111" s="2642"/>
      <c r="BDC111" s="3029"/>
      <c r="BDD111" s="2642"/>
      <c r="BDE111" s="2642"/>
      <c r="BDF111" s="2642"/>
      <c r="BDG111" s="3029"/>
      <c r="BDH111" s="2642"/>
      <c r="BDI111" s="2642"/>
      <c r="BDJ111" s="2642"/>
      <c r="BDK111" s="3029"/>
      <c r="BDL111" s="2642"/>
      <c r="BDM111" s="2642"/>
      <c r="BDN111" s="2642"/>
      <c r="BDO111" s="3029"/>
      <c r="BDP111" s="2642"/>
      <c r="BDQ111" s="2642"/>
      <c r="BDR111" s="2642"/>
      <c r="BDS111" s="3029"/>
      <c r="BDT111" s="2642"/>
      <c r="BDU111" s="2642"/>
      <c r="BDV111" s="2642"/>
      <c r="BDW111" s="3029"/>
      <c r="BDX111" s="2642"/>
      <c r="BDY111" s="2642"/>
      <c r="BDZ111" s="2642"/>
      <c r="BEA111" s="3029"/>
      <c r="BEB111" s="2642"/>
      <c r="BEC111" s="2642"/>
      <c r="BED111" s="2642"/>
      <c r="BEE111" s="3029"/>
      <c r="BEF111" s="2642"/>
      <c r="BEG111" s="2642"/>
      <c r="BEH111" s="2642"/>
      <c r="BEI111" s="3029"/>
      <c r="BEJ111" s="2642"/>
      <c r="BEK111" s="2642"/>
      <c r="BEL111" s="2642"/>
      <c r="BEM111" s="3029"/>
      <c r="BEN111" s="2642"/>
      <c r="BEO111" s="2642"/>
      <c r="BEP111" s="2642"/>
      <c r="BEQ111" s="3029"/>
      <c r="BER111" s="2642"/>
      <c r="BES111" s="2642"/>
      <c r="BET111" s="2642"/>
      <c r="BEU111" s="3029"/>
      <c r="BEV111" s="2642"/>
      <c r="BEW111" s="2641"/>
      <c r="BEX111" s="2642"/>
      <c r="BEY111" s="3029"/>
      <c r="BEZ111" s="2642"/>
      <c r="BFA111" s="2642"/>
      <c r="BFB111" s="2642"/>
      <c r="BFC111" s="3029"/>
      <c r="BFD111" s="2642"/>
      <c r="BFE111" s="2642"/>
      <c r="BFF111" s="2642"/>
      <c r="BFG111" s="3029"/>
      <c r="BFH111" s="2642"/>
      <c r="BFI111" s="2643"/>
      <c r="BFJ111" s="2643"/>
      <c r="BFK111" s="2643"/>
      <c r="BFL111" s="2643"/>
      <c r="BFM111" s="2643"/>
      <c r="BFN111" s="2643"/>
      <c r="BFO111" s="2643"/>
      <c r="BFP111" s="2643"/>
      <c r="BFQ111" s="2643"/>
      <c r="BFR111" s="2643"/>
      <c r="BFS111" s="2637"/>
      <c r="BFT111" s="1214"/>
      <c r="BFU111" s="1214"/>
      <c r="BFV111" s="1214"/>
      <c r="BFW111" s="1214"/>
      <c r="BFX111" s="1214"/>
      <c r="BFY111" s="1214"/>
      <c r="BFZ111" s="1214"/>
      <c r="BGA111" s="1214"/>
      <c r="BGB111" s="1214"/>
      <c r="BGC111" s="1214"/>
      <c r="BGD111" s="1214"/>
      <c r="BGE111" s="1214"/>
      <c r="BGF111" s="1214"/>
      <c r="BGG111" s="1214"/>
      <c r="BGH111" s="1214"/>
      <c r="BGI111" s="1214"/>
      <c r="BGJ111" s="1214"/>
      <c r="BGK111" s="1214"/>
      <c r="BGL111" s="1214"/>
      <c r="BGM111" s="1214"/>
      <c r="BGN111" s="1214"/>
      <c r="BGO111" s="1214"/>
      <c r="BGP111" s="1214"/>
      <c r="BGQ111" s="1214"/>
      <c r="BGR111" s="1214"/>
      <c r="BGS111" s="1214"/>
      <c r="BGT111" s="1214"/>
      <c r="BGU111" s="1214"/>
      <c r="BGV111" s="1214"/>
      <c r="BGW111" s="1214"/>
      <c r="BGX111" s="1214"/>
      <c r="BGY111" s="1214"/>
      <c r="BGZ111" s="1214"/>
      <c r="BHA111" s="1214"/>
      <c r="BHB111" s="1214"/>
      <c r="BHC111" s="1214"/>
      <c r="BHD111" s="1214"/>
      <c r="BHE111" s="1214"/>
      <c r="BHF111" s="1214"/>
      <c r="BHG111" s="1214"/>
      <c r="BHH111" s="1214"/>
      <c r="BHI111" s="1214"/>
      <c r="BHJ111" s="1214"/>
      <c r="BHK111" s="1214"/>
      <c r="BHL111" s="1214"/>
      <c r="BHM111" s="1214"/>
      <c r="BHN111" s="1214"/>
      <c r="BHO111" s="1214"/>
      <c r="BHP111" s="1214"/>
      <c r="BHQ111" s="1214"/>
      <c r="BHR111" s="1214"/>
      <c r="BHS111" s="1214"/>
      <c r="BHT111" s="1214"/>
      <c r="BHU111" s="1214"/>
      <c r="BHV111" s="1214"/>
      <c r="BHW111" s="1214"/>
      <c r="BHX111" s="1214"/>
      <c r="BHY111" s="1214"/>
      <c r="BHZ111" s="1214"/>
      <c r="BIA111" s="1214"/>
      <c r="BIB111" s="1214"/>
      <c r="BIC111" s="1214"/>
      <c r="BID111" s="1214"/>
      <c r="BIE111" s="1214"/>
      <c r="BIF111" s="1502"/>
      <c r="BIG111" s="1502"/>
      <c r="BIH111" s="1214"/>
      <c r="BII111" s="1214"/>
      <c r="BIJ111" s="1214"/>
      <c r="BIK111" s="1214"/>
      <c r="BIL111" s="1214"/>
      <c r="BIM111" s="1214"/>
      <c r="BIN111" s="1214"/>
      <c r="BIO111" s="1214"/>
      <c r="BIP111" s="1214"/>
      <c r="BIQ111" s="1214"/>
      <c r="BIR111" s="1214"/>
      <c r="BIS111" s="1214"/>
      <c r="BIT111" s="1214"/>
      <c r="BIU111" s="1214"/>
      <c r="BIV111" s="1214"/>
      <c r="BIW111" s="1214"/>
      <c r="BIX111" s="1214"/>
      <c r="BIY111" s="1502"/>
      <c r="BIZ111" s="1502"/>
      <c r="BJA111" s="2640"/>
      <c r="BJB111" s="2640"/>
      <c r="BJC111" s="2098"/>
      <c r="BJD111" s="2098"/>
      <c r="BJE111" s="2640"/>
      <c r="BJF111" s="2640"/>
      <c r="BJG111" s="2640"/>
      <c r="BJH111" s="2640"/>
      <c r="BJI111" s="2640"/>
      <c r="BJJ111" s="2640"/>
      <c r="BJK111" s="2640"/>
      <c r="BJL111" s="2640"/>
      <c r="BJM111" s="2640"/>
      <c r="BJN111" s="2098"/>
      <c r="BJO111" s="2098"/>
      <c r="BJP111" s="2640"/>
      <c r="BJQ111" s="2640"/>
      <c r="BJR111" s="2640"/>
      <c r="BJS111" s="2098"/>
      <c r="BJT111" s="2098"/>
      <c r="BJU111" s="2640"/>
      <c r="BJV111" s="1214"/>
      <c r="BJW111" s="1214"/>
      <c r="BJX111" s="1214"/>
      <c r="BJY111" s="1214"/>
      <c r="BJZ111" s="2643"/>
      <c r="BKA111" s="2643"/>
      <c r="BKB111" s="2643"/>
      <c r="BKC111" s="2643"/>
      <c r="BKD111" s="2643"/>
      <c r="BKE111" s="2643"/>
      <c r="BKF111" s="2643"/>
      <c r="BKG111" s="2643"/>
      <c r="BKH111" s="2644"/>
      <c r="BKI111" s="2643"/>
      <c r="BKJ111" s="2643"/>
      <c r="BKK111" s="2643"/>
      <c r="BKL111" s="2643"/>
      <c r="BKM111" s="2643"/>
      <c r="BKN111" s="2643"/>
      <c r="BKO111" s="2643"/>
      <c r="BKP111" s="2643"/>
      <c r="BKQ111" s="2643"/>
      <c r="BKR111" s="2643"/>
      <c r="BKS111" s="2643"/>
      <c r="BKT111" s="2643"/>
      <c r="BKU111" s="2643"/>
      <c r="BKV111" s="2643"/>
      <c r="BKW111" s="2643"/>
      <c r="BKX111" s="2643"/>
      <c r="BKY111" s="2643"/>
      <c r="BKZ111" s="2643"/>
      <c r="BLA111" s="2643"/>
      <c r="BLB111" s="2640"/>
      <c r="BLC111" s="2640"/>
      <c r="BLD111" s="2640"/>
      <c r="BLE111" s="2640"/>
      <c r="BLF111" s="2640"/>
      <c r="BLG111" s="2640"/>
      <c r="BLH111" s="2640"/>
      <c r="BLI111" s="2640"/>
      <c r="BLJ111" s="2640"/>
      <c r="BLK111" s="2640"/>
      <c r="BLL111" s="2640"/>
      <c r="BLM111" s="2640"/>
      <c r="BLN111" s="2640"/>
      <c r="BLO111" s="2640"/>
      <c r="BLP111" s="2640"/>
      <c r="BLQ111" s="2640"/>
      <c r="BLR111" s="2640"/>
      <c r="BLS111" s="2640"/>
      <c r="BLT111" s="2640"/>
      <c r="BLU111" s="2640"/>
      <c r="BLV111" s="2640"/>
      <c r="BLW111" s="2640"/>
      <c r="BLX111" s="2640"/>
      <c r="BLY111" s="2640"/>
      <c r="BLZ111" s="2640" t="s">
        <v>31</v>
      </c>
      <c r="BMA111" s="2640"/>
      <c r="BMB111" s="2640"/>
      <c r="BMC111" s="2640"/>
      <c r="BMD111" s="2640"/>
      <c r="BME111" s="2640"/>
      <c r="BMF111" s="2640"/>
      <c r="BMG111" s="2640"/>
      <c r="BMH111" s="2640"/>
      <c r="BMI111" s="2640"/>
      <c r="BMJ111" s="2640"/>
      <c r="BMK111" s="2640"/>
      <c r="BML111" s="2640"/>
      <c r="BMM111" s="2640"/>
      <c r="BMN111" s="2640"/>
      <c r="BMO111" s="2640"/>
      <c r="BMP111" s="2640"/>
      <c r="BMQ111" s="2640"/>
      <c r="BMR111" s="2640"/>
      <c r="BMS111" s="2640"/>
      <c r="BMT111" s="2640"/>
      <c r="BMU111" s="2640"/>
      <c r="BMV111" s="2640"/>
      <c r="BMW111" s="2640"/>
      <c r="BMX111" s="2640"/>
      <c r="BMY111" s="2640"/>
      <c r="BMZ111" s="2640"/>
      <c r="BNA111" s="2640"/>
      <c r="BNB111" s="2640"/>
      <c r="BNC111" s="2640"/>
      <c r="BND111" s="2640"/>
      <c r="BNE111" s="2640"/>
      <c r="BNF111" s="2640"/>
      <c r="BNG111" s="2640"/>
      <c r="BNH111" s="2640"/>
      <c r="BNI111" s="2640"/>
      <c r="BNJ111" s="2640"/>
      <c r="BNK111" s="2640"/>
      <c r="BNL111" s="2640"/>
      <c r="BNM111" s="2640"/>
      <c r="BNN111" s="2640"/>
      <c r="BNO111" s="2640"/>
    </row>
    <row r="112" spans="1:1739" ht="13" x14ac:dyDescent="0.2">
      <c r="F112" s="2617" t="s">
        <v>1930</v>
      </c>
      <c r="G112" s="1214"/>
      <c r="H112" s="1134"/>
      <c r="I112" s="2631"/>
      <c r="J112" s="1214"/>
      <c r="K112" s="1134"/>
      <c r="L112" s="1214"/>
      <c r="M112" s="2631"/>
      <c r="N112" s="1214"/>
      <c r="O112" s="1134"/>
      <c r="P112" s="1214"/>
      <c r="Q112" s="2631"/>
      <c r="R112" s="1214"/>
      <c r="S112" s="1134"/>
      <c r="T112" s="2631"/>
      <c r="U112" s="1214"/>
      <c r="V112" s="1134"/>
      <c r="W112" s="1214"/>
      <c r="X112" s="1214"/>
      <c r="Y112" s="1214"/>
      <c r="Z112" s="1134"/>
      <c r="AA112" s="1214"/>
      <c r="AB112" s="1214"/>
      <c r="AC112" s="1214"/>
      <c r="AD112" s="1134"/>
      <c r="AE112" s="1214"/>
      <c r="AF112" s="1134"/>
      <c r="AG112" s="1214"/>
      <c r="AH112" s="1214"/>
      <c r="AI112" s="1214"/>
      <c r="AJ112" s="1214"/>
      <c r="AK112" s="1214"/>
      <c r="AL112" s="1134"/>
      <c r="AM112" s="1214"/>
      <c r="AN112" s="1214"/>
      <c r="AO112" s="4089"/>
      <c r="AP112" s="1214"/>
      <c r="AQ112" s="1214"/>
      <c r="AR112" s="1214"/>
      <c r="AS112" s="1214"/>
      <c r="AT112" s="1214"/>
      <c r="AU112" s="1214"/>
      <c r="AV112" s="1134"/>
      <c r="AW112" s="1134"/>
      <c r="AX112" s="1134"/>
      <c r="AY112" s="1134"/>
      <c r="AZ112" s="1134"/>
      <c r="BA112" s="1134"/>
      <c r="BB112" s="1134"/>
      <c r="BC112" s="2536"/>
      <c r="BD112" s="1134"/>
      <c r="BE112" s="1214"/>
      <c r="BF112" s="1214"/>
      <c r="BG112" s="1134"/>
      <c r="BH112" s="1214"/>
      <c r="BI112" s="1214"/>
      <c r="BJ112" s="1134"/>
      <c r="BK112" s="1214"/>
      <c r="BL112" s="1214"/>
      <c r="BM112" s="1134"/>
      <c r="BN112" s="1214"/>
      <c r="BO112" s="1214"/>
      <c r="BP112" s="1134"/>
      <c r="BQ112" s="1214"/>
      <c r="BR112" s="1214"/>
      <c r="BS112" s="2960"/>
      <c r="BT112" s="3805"/>
      <c r="BU112" s="3805"/>
      <c r="BV112" s="1134"/>
      <c r="BW112" s="1214"/>
      <c r="BX112" s="1214"/>
      <c r="BY112" s="1134"/>
      <c r="BZ112" s="1214"/>
      <c r="CA112" s="1214"/>
      <c r="CB112" s="1134"/>
      <c r="CC112" s="1214"/>
      <c r="CD112" s="1214"/>
      <c r="CE112" s="3829"/>
      <c r="CF112" s="3813"/>
      <c r="CG112" s="3813"/>
      <c r="CH112" s="1134"/>
      <c r="CI112" s="1214"/>
      <c r="CJ112" s="1214"/>
      <c r="CK112" s="1134"/>
      <c r="CL112" s="1214"/>
      <c r="CM112" s="1214"/>
      <c r="CN112" s="1214"/>
      <c r="CO112" s="1214"/>
      <c r="CP112" s="1214"/>
      <c r="CQ112" s="1214"/>
      <c r="CR112" s="1214"/>
      <c r="CS112" s="1214"/>
      <c r="CT112" s="1214"/>
      <c r="CU112" s="1214"/>
      <c r="CV112" s="1214"/>
      <c r="CW112" s="1214"/>
      <c r="CX112" s="1214"/>
      <c r="CY112" s="1214"/>
      <c r="CZ112" s="1134"/>
      <c r="DA112" s="1214"/>
      <c r="DB112" s="1214"/>
      <c r="DC112" s="1134"/>
      <c r="DD112" s="1214"/>
      <c r="DE112" s="1214"/>
      <c r="DF112" s="1134"/>
      <c r="DG112" s="1214"/>
      <c r="DH112" s="1214"/>
      <c r="DI112" s="1134"/>
      <c r="DJ112" s="1214"/>
      <c r="DK112" s="1214"/>
      <c r="DL112" s="1214"/>
      <c r="DM112" s="1214"/>
      <c r="DN112" s="1134"/>
      <c r="DO112" s="1214"/>
      <c r="DP112" s="1214"/>
      <c r="DQ112" s="1214"/>
      <c r="DR112" s="1214"/>
      <c r="DS112" s="1214"/>
      <c r="DT112" s="1214"/>
      <c r="DU112" s="1214"/>
      <c r="DV112" s="1214"/>
      <c r="DW112" s="1214"/>
      <c r="DX112" s="1214"/>
      <c r="DY112" s="1214"/>
      <c r="DZ112" s="1214"/>
      <c r="EA112" s="1214"/>
      <c r="EB112" s="1214"/>
      <c r="EC112" s="1214"/>
      <c r="ED112" s="1214"/>
      <c r="EE112" s="1214"/>
      <c r="EF112" s="1214"/>
      <c r="EG112" s="3625"/>
      <c r="EH112" s="3852"/>
      <c r="EI112" s="3852"/>
      <c r="EJ112" s="3625"/>
      <c r="EK112" s="3625"/>
      <c r="EL112" s="3625"/>
      <c r="EM112" s="3852"/>
      <c r="EN112" s="3852"/>
      <c r="EO112" s="3625"/>
      <c r="EP112" s="3625"/>
      <c r="EQ112" s="3625"/>
      <c r="ER112" s="3852"/>
      <c r="ES112" s="3852"/>
      <c r="ET112" s="3625"/>
      <c r="EU112" s="3625"/>
      <c r="EV112" s="3625"/>
      <c r="EW112" s="3852"/>
      <c r="EX112" s="3852"/>
      <c r="EY112" s="3625"/>
      <c r="EZ112" s="3625"/>
      <c r="FA112" s="3625"/>
      <c r="FB112" s="3852"/>
      <c r="FC112" s="3852"/>
      <c r="FD112" s="3625"/>
      <c r="FE112" s="3619"/>
      <c r="FF112" s="3619"/>
      <c r="FG112" s="3852"/>
      <c r="FH112" s="3852"/>
      <c r="FI112" s="3625"/>
      <c r="FJ112" s="3619"/>
      <c r="FK112" s="3619"/>
      <c r="FL112" s="3852"/>
      <c r="FM112" s="3852"/>
      <c r="FN112" s="3625"/>
      <c r="FO112" s="3619"/>
      <c r="FP112" s="3619"/>
      <c r="FQ112" s="3852"/>
      <c r="FR112" s="3852"/>
      <c r="FS112" s="3625"/>
      <c r="FT112" s="3619"/>
      <c r="FU112" s="3619"/>
      <c r="FV112" s="3852"/>
      <c r="FW112" s="3852"/>
      <c r="FX112" s="1214"/>
      <c r="FY112" s="2632"/>
      <c r="FZ112" s="2632"/>
      <c r="GA112" s="1214"/>
      <c r="GB112" s="1212"/>
      <c r="GC112" s="1212"/>
      <c r="GD112" s="2632"/>
      <c r="GE112" s="2632"/>
      <c r="GF112" s="1214"/>
      <c r="GG112" s="1214"/>
      <c r="GH112" s="1214"/>
      <c r="GI112" s="2632"/>
      <c r="GJ112" s="2632"/>
      <c r="GK112" s="1214"/>
      <c r="GL112" s="1214"/>
      <c r="GM112" s="1214"/>
      <c r="GN112" s="2632"/>
      <c r="GO112" s="2632"/>
      <c r="GP112" s="1214"/>
      <c r="GQ112" s="1214"/>
      <c r="GR112" s="1214"/>
      <c r="GS112" s="2632"/>
      <c r="GT112" s="2632"/>
      <c r="GU112" s="1214"/>
      <c r="GV112" s="1214"/>
      <c r="GW112" s="1214"/>
      <c r="GX112" s="2632"/>
      <c r="GY112" s="2632"/>
      <c r="GZ112" s="1214"/>
      <c r="HA112" s="1214"/>
      <c r="HB112" s="1214"/>
      <c r="HC112" s="2632"/>
      <c r="HD112" s="2632"/>
      <c r="HE112" s="1214"/>
      <c r="HF112" s="1214"/>
      <c r="HG112" s="1214"/>
      <c r="HH112" s="2632"/>
      <c r="HI112" s="2632"/>
      <c r="HJ112" s="1214"/>
      <c r="HK112" s="1214"/>
      <c r="HL112" s="1214"/>
      <c r="HM112" s="2632"/>
      <c r="HN112" s="2632"/>
      <c r="HO112" s="2635"/>
      <c r="HP112" s="2635"/>
      <c r="HQ112" s="2635"/>
      <c r="HR112" s="2635"/>
      <c r="HS112" s="2635"/>
      <c r="HT112" s="2635"/>
      <c r="HU112" s="2635"/>
      <c r="HV112" s="2635"/>
      <c r="HW112" s="2635"/>
      <c r="HX112" s="2577"/>
      <c r="HY112" s="1214"/>
      <c r="HZ112" s="1214"/>
      <c r="IA112" s="1214"/>
      <c r="IB112" s="1214"/>
      <c r="IC112" s="1214"/>
      <c r="ID112" s="1214"/>
      <c r="IE112" s="1214"/>
      <c r="IF112" s="1214"/>
      <c r="IG112" s="1214"/>
      <c r="IH112" s="1214"/>
      <c r="II112" s="1214"/>
      <c r="IJ112" s="1214"/>
      <c r="IK112" s="1214"/>
      <c r="IL112" s="1214"/>
      <c r="IM112" s="1214"/>
      <c r="IN112" s="1214"/>
      <c r="IO112" s="1214"/>
      <c r="IP112" s="1214"/>
      <c r="IQ112" s="1214"/>
      <c r="IR112" s="1214"/>
      <c r="IS112" s="1214"/>
      <c r="IT112" s="1214"/>
      <c r="IU112" s="1214"/>
      <c r="IV112" s="1214"/>
      <c r="IW112" s="1214"/>
      <c r="IX112" s="1214"/>
      <c r="IY112" s="1214"/>
      <c r="IZ112" s="1214"/>
      <c r="JA112" s="1214"/>
      <c r="JB112" s="1214"/>
      <c r="JC112" s="1214"/>
      <c r="JD112" s="1214"/>
      <c r="JE112" s="1214"/>
      <c r="JF112" s="1214"/>
      <c r="JG112" s="1214"/>
      <c r="JH112" s="1214"/>
      <c r="JI112" s="1214"/>
      <c r="JJ112" s="1214"/>
      <c r="JK112" s="1214"/>
      <c r="JL112" s="1214"/>
      <c r="JM112" s="1214"/>
      <c r="JN112" s="1214"/>
      <c r="JO112" s="1214"/>
      <c r="JP112" s="1214"/>
      <c r="JQ112" s="1214"/>
      <c r="JR112" s="1214"/>
      <c r="JS112" s="1214"/>
      <c r="JT112" s="1214"/>
      <c r="JU112" s="1214"/>
      <c r="JV112" s="1214"/>
      <c r="JW112" s="1214"/>
      <c r="JX112" s="1214"/>
      <c r="JY112" s="1214"/>
      <c r="JZ112" s="1214"/>
      <c r="KA112" s="1214"/>
      <c r="KB112" s="1214"/>
      <c r="KC112" s="1214"/>
      <c r="KD112" s="1214"/>
      <c r="KE112" s="1214"/>
      <c r="KF112" s="1214"/>
      <c r="KG112" s="1214"/>
      <c r="KH112" s="1214"/>
      <c r="KI112" s="1214"/>
      <c r="KJ112" s="1214"/>
      <c r="KK112" s="1214"/>
      <c r="KL112" s="1214"/>
      <c r="KM112" s="1214"/>
      <c r="KN112" s="1214"/>
      <c r="KO112" s="1214"/>
      <c r="KP112" s="1214"/>
      <c r="KQ112" s="1214"/>
      <c r="KR112" s="1214"/>
      <c r="KS112" s="1214"/>
      <c r="KT112" s="1214"/>
      <c r="KU112" s="1214"/>
      <c r="KV112" s="1214"/>
      <c r="KW112" s="1214"/>
      <c r="KX112" s="1214"/>
      <c r="KY112" s="1214"/>
      <c r="KZ112" s="1214"/>
      <c r="LA112" s="1214"/>
      <c r="LB112" s="1214"/>
      <c r="LC112" s="1214"/>
      <c r="LD112" s="1214"/>
      <c r="LE112" s="1214"/>
      <c r="LF112" s="1214"/>
      <c r="LG112" s="1214"/>
      <c r="LH112" s="1214"/>
      <c r="LI112" s="1214"/>
      <c r="LJ112" s="1214"/>
      <c r="LK112" s="1214"/>
      <c r="LL112" s="1214"/>
      <c r="LM112" s="1214"/>
      <c r="LN112" s="1214"/>
      <c r="LO112" s="1214"/>
      <c r="LP112" s="1214"/>
      <c r="LQ112" s="1214"/>
      <c r="LR112" s="1214"/>
      <c r="LS112" s="1214"/>
      <c r="LT112" s="1214"/>
      <c r="NM112" s="1214"/>
      <c r="NN112" s="1214"/>
      <c r="NO112" s="1214"/>
      <c r="NP112" s="1214"/>
      <c r="NQ112" s="1214"/>
      <c r="NR112" s="1214"/>
      <c r="NS112" s="1214"/>
      <c r="NT112" s="1214"/>
      <c r="NU112" s="1214"/>
      <c r="NV112" s="1214"/>
      <c r="NW112" s="1214"/>
      <c r="NX112" s="1214"/>
      <c r="NY112" s="1214"/>
      <c r="NZ112" s="1214"/>
      <c r="OA112" s="2636"/>
      <c r="OB112" s="2636"/>
      <c r="OC112" s="2636"/>
      <c r="OD112" s="2636"/>
      <c r="OE112" s="2636"/>
      <c r="OF112" s="2636"/>
      <c r="OG112" s="2636"/>
      <c r="OH112" s="2636"/>
      <c r="OI112" s="2636"/>
      <c r="OJ112" s="2636"/>
      <c r="OK112" s="2636"/>
      <c r="OL112" s="2636"/>
      <c r="OM112" s="2636"/>
      <c r="ON112" s="2632"/>
      <c r="OO112" s="1214"/>
      <c r="OP112" s="1214"/>
      <c r="OQ112" s="1214"/>
      <c r="OR112" s="1214"/>
      <c r="OS112" s="1214"/>
      <c r="OT112" s="1214"/>
      <c r="OU112" s="1214"/>
      <c r="OV112" s="1214"/>
      <c r="OW112" s="1214"/>
      <c r="OX112" s="1214"/>
      <c r="OY112" s="1214"/>
      <c r="OZ112" s="1214"/>
      <c r="PA112" s="1214"/>
      <c r="PB112" s="1214"/>
      <c r="PC112" s="1214"/>
      <c r="PD112" s="1214"/>
      <c r="PE112" s="1214"/>
      <c r="PF112" s="1214"/>
      <c r="PG112" s="1214"/>
      <c r="PH112" s="1214"/>
      <c r="PI112" s="1214"/>
      <c r="PJ112" s="1214"/>
      <c r="PK112" s="1214"/>
      <c r="PL112" s="1214"/>
      <c r="PM112" s="2637"/>
      <c r="PN112" s="1214"/>
      <c r="PO112" s="1214"/>
      <c r="PP112" s="1214"/>
      <c r="PQ112" s="1214"/>
      <c r="PR112" s="1214"/>
      <c r="PS112" s="1214"/>
      <c r="PT112" s="1214"/>
      <c r="PU112" s="1214"/>
      <c r="PV112" s="1214"/>
      <c r="PW112" s="1214"/>
      <c r="PX112" s="1214"/>
      <c r="PY112" s="1214"/>
      <c r="PZ112" s="1214"/>
      <c r="QA112" s="1214"/>
      <c r="QB112" s="1214"/>
      <c r="QC112" s="1214"/>
      <c r="QD112" s="1214"/>
      <c r="QE112" s="1214"/>
      <c r="QF112" s="1214"/>
      <c r="QG112" s="1214"/>
      <c r="QH112" s="1214"/>
      <c r="QI112" s="1214"/>
      <c r="QJ112" s="1214"/>
      <c r="QK112" s="1214"/>
      <c r="QL112" s="1214"/>
      <c r="QM112" s="1214"/>
      <c r="QN112" s="1214"/>
      <c r="QO112" s="1214"/>
      <c r="QP112" s="1214"/>
      <c r="QQ112" s="1214"/>
      <c r="QR112" s="1214"/>
      <c r="QS112" s="1214"/>
      <c r="QT112" s="1214"/>
      <c r="QU112" s="2637"/>
      <c r="QV112" s="1214"/>
      <c r="QW112" s="1214"/>
      <c r="QX112" s="1214"/>
      <c r="QY112" s="1214"/>
      <c r="QZ112" s="1214"/>
      <c r="RA112" s="1214"/>
      <c r="RB112" s="1214"/>
      <c r="RC112" s="1214"/>
      <c r="RD112" s="1214"/>
      <c r="RE112" s="1214"/>
      <c r="RF112" s="1214"/>
      <c r="RG112" s="1214"/>
      <c r="RH112" s="1214"/>
      <c r="RI112" s="1214"/>
      <c r="RJ112" s="1214"/>
      <c r="RK112" s="1214"/>
      <c r="RL112" s="1214"/>
      <c r="RM112" s="2637"/>
      <c r="RN112" s="1214"/>
      <c r="RO112" s="1214"/>
      <c r="RP112" s="1214"/>
      <c r="RQ112" s="1214"/>
      <c r="RR112" s="1214"/>
      <c r="RS112" s="1214"/>
      <c r="RT112" s="1214"/>
      <c r="RU112" s="1214"/>
      <c r="RV112" s="1214"/>
      <c r="RW112" s="1214"/>
      <c r="RX112" s="1214"/>
      <c r="RY112" s="1214"/>
      <c r="RZ112" s="1214"/>
      <c r="SA112" s="1214"/>
      <c r="SB112" s="1214"/>
      <c r="SC112" s="1214"/>
      <c r="SD112" s="1214"/>
      <c r="SE112" s="1214"/>
      <c r="SF112" s="1214"/>
      <c r="SG112" s="1214"/>
      <c r="SH112" s="1214"/>
      <c r="SI112" s="1214"/>
      <c r="SJ112" s="1214"/>
      <c r="SK112" s="1214"/>
      <c r="SL112" s="1214"/>
      <c r="SM112" s="1214"/>
      <c r="SN112" s="1214"/>
      <c r="SO112" s="1214"/>
      <c r="SP112" s="1214"/>
      <c r="SQ112" s="1214"/>
      <c r="SR112" s="1214"/>
      <c r="SS112" s="1214"/>
      <c r="ST112" s="2638"/>
      <c r="SU112" s="1242"/>
      <c r="SV112" s="1220"/>
      <c r="SW112" s="1220"/>
      <c r="SX112" s="1220"/>
      <c r="SY112" s="1220"/>
      <c r="SZ112" s="1220"/>
      <c r="TA112" s="1220"/>
      <c r="TB112" s="1220"/>
      <c r="TC112" s="1220"/>
      <c r="TD112" s="1220"/>
      <c r="TE112" s="1220"/>
      <c r="TF112" s="1220"/>
      <c r="TG112" s="1220"/>
      <c r="TH112" s="1220"/>
      <c r="TI112" s="1220"/>
      <c r="TJ112" s="1220"/>
      <c r="TK112" s="1220"/>
      <c r="TL112" s="1220"/>
      <c r="TM112" s="1220"/>
      <c r="TN112" s="1220"/>
      <c r="TO112" s="1220"/>
      <c r="TP112" s="1220"/>
      <c r="TQ112" s="1220"/>
      <c r="TR112" s="1220"/>
      <c r="TS112" s="1220"/>
      <c r="TT112" s="1220"/>
      <c r="TU112" s="1220"/>
      <c r="TV112" s="1220"/>
      <c r="TW112" s="1220"/>
      <c r="TX112" s="1220"/>
      <c r="TY112" s="1220"/>
      <c r="TZ112" s="1220"/>
      <c r="UA112" s="1220"/>
      <c r="UB112" s="1220"/>
      <c r="UC112" s="1220"/>
      <c r="UD112" s="1220"/>
      <c r="UE112" s="1220"/>
      <c r="UF112" s="1220"/>
      <c r="UG112" s="1220"/>
      <c r="UH112" s="1220"/>
      <c r="UI112" s="1220"/>
      <c r="UJ112" s="1220"/>
      <c r="UK112" s="1220"/>
      <c r="UL112" s="1220"/>
      <c r="UM112" s="1220"/>
      <c r="UN112" s="1220"/>
      <c r="UO112" s="1220"/>
      <c r="UP112" s="1220"/>
      <c r="UQ112" s="1220"/>
      <c r="UR112" s="1220"/>
      <c r="US112" s="1220"/>
      <c r="UT112" s="1220"/>
      <c r="UU112" s="1220"/>
      <c r="UV112" s="1220"/>
      <c r="UW112" s="1220"/>
      <c r="UX112" s="1220"/>
      <c r="UY112" s="1220"/>
      <c r="UZ112" s="1220"/>
      <c r="VA112" s="1220"/>
      <c r="VB112" s="1220"/>
      <c r="VC112" s="1220"/>
      <c r="VD112" s="2442"/>
      <c r="VE112" s="1511"/>
      <c r="VF112" s="1511"/>
      <c r="VG112" s="1511"/>
      <c r="VH112" s="1511"/>
      <c r="VI112" s="1511"/>
      <c r="VJ112" s="1511"/>
      <c r="VK112" s="1511"/>
      <c r="VL112" s="1511"/>
      <c r="VM112" s="1511"/>
      <c r="VN112" s="1511"/>
      <c r="VO112" s="1511"/>
      <c r="VP112" s="1511"/>
      <c r="VQ112" s="1511"/>
      <c r="VR112" s="1511"/>
      <c r="VS112" s="1511"/>
      <c r="VT112" s="1511"/>
      <c r="VU112" s="1511"/>
      <c r="VV112" s="1511"/>
      <c r="VW112" s="1511"/>
      <c r="VX112" s="1511"/>
      <c r="VY112" s="1511"/>
      <c r="VZ112" s="1511"/>
      <c r="WA112" s="1511"/>
      <c r="WB112" s="1511"/>
      <c r="WC112" s="1511"/>
      <c r="WD112" s="1511"/>
      <c r="WE112" s="1511"/>
      <c r="WF112" s="1511"/>
      <c r="WG112" s="1511"/>
      <c r="WH112" s="1511"/>
      <c r="WI112" s="1511"/>
      <c r="WJ112" s="1511"/>
      <c r="WK112" s="1511"/>
      <c r="WL112" s="1511"/>
      <c r="WM112" s="1511"/>
      <c r="WN112" s="1511"/>
      <c r="WO112" s="1511"/>
      <c r="WP112" s="1511"/>
      <c r="WQ112" s="1511"/>
      <c r="WR112" s="1511"/>
      <c r="WS112" s="1511"/>
      <c r="WT112" s="1511"/>
      <c r="WU112" s="1511"/>
      <c r="WV112" s="2150"/>
      <c r="WW112" s="1214"/>
      <c r="WX112" s="1214"/>
      <c r="WY112" s="1214"/>
      <c r="WZ112" s="1214"/>
      <c r="XA112" s="1214"/>
      <c r="XB112" s="1214"/>
      <c r="XC112" s="1214"/>
      <c r="XD112" s="1214"/>
      <c r="XE112" s="1214"/>
      <c r="XF112" s="1214"/>
      <c r="XG112" s="1214"/>
      <c r="XH112" s="1214"/>
      <c r="XI112" s="1214"/>
      <c r="XJ112" s="1214"/>
      <c r="XK112" s="1214"/>
      <c r="XL112" s="1214"/>
      <c r="XM112" s="1214"/>
      <c r="XN112" s="1214"/>
      <c r="XO112" s="1214"/>
      <c r="XP112" s="1214"/>
      <c r="XQ112" s="1214"/>
      <c r="XR112" s="1214"/>
      <c r="XS112" s="1214"/>
      <c r="XT112" s="1214"/>
      <c r="XU112" s="1214"/>
      <c r="XV112" s="1214"/>
      <c r="XW112" s="1214"/>
      <c r="XX112" s="1214"/>
      <c r="XY112" s="1214"/>
      <c r="XZ112" s="1214"/>
      <c r="YA112" s="1214"/>
      <c r="YB112" s="1214"/>
      <c r="YC112" s="1214"/>
      <c r="YD112" s="1214"/>
      <c r="YE112" s="1214"/>
      <c r="YF112" s="1214"/>
      <c r="YG112" s="1214"/>
      <c r="YH112" s="1214"/>
      <c r="YI112" s="1214"/>
      <c r="YJ112" s="1214"/>
      <c r="YK112" s="1214"/>
      <c r="YL112" s="1214"/>
      <c r="YM112" s="1214"/>
      <c r="YN112" s="1214"/>
      <c r="YO112" s="1214"/>
      <c r="YP112" s="1214"/>
      <c r="YQ112" s="1214"/>
      <c r="YR112" s="1214"/>
      <c r="YS112" s="1214"/>
      <c r="YT112" s="1214"/>
      <c r="YU112" s="1214"/>
      <c r="YV112" s="2639"/>
      <c r="YW112" s="1494"/>
      <c r="YX112" s="1134"/>
      <c r="YY112" s="3625"/>
      <c r="YZ112" s="3819"/>
      <c r="ZA112" s="3804"/>
      <c r="ZB112" s="2633"/>
      <c r="ZC112" s="1496"/>
      <c r="ZD112" s="1134"/>
      <c r="ZE112" s="2633"/>
      <c r="ZF112" s="1496"/>
      <c r="ZG112" s="1134"/>
      <c r="ZH112" s="2635"/>
      <c r="ZI112" s="2635"/>
      <c r="ZJ112" s="2635"/>
      <c r="ZK112" s="2635"/>
      <c r="ZL112" s="2635"/>
      <c r="ZM112" s="2635"/>
      <c r="ZN112" s="2536"/>
      <c r="ZO112" s="2536"/>
      <c r="ZP112" s="2635"/>
      <c r="ZQ112" s="2635"/>
      <c r="ZR112" s="2536"/>
      <c r="ZS112" s="2536"/>
      <c r="ZT112" s="2960"/>
      <c r="ZU112" s="2960"/>
      <c r="ZV112" s="2960"/>
      <c r="ZW112" s="2960"/>
      <c r="ZX112" s="2960"/>
      <c r="ZY112" s="2960"/>
      <c r="ZZ112" s="2960"/>
      <c r="AAA112" s="2960"/>
      <c r="AAB112" s="2960"/>
      <c r="AAC112" s="2960"/>
      <c r="AAD112" s="2960"/>
      <c r="AAE112" s="2960"/>
      <c r="AAF112" s="2536"/>
      <c r="AAG112" s="2536"/>
      <c r="AAH112" s="2536"/>
      <c r="AAI112" s="2536"/>
      <c r="AAJ112" s="2635"/>
      <c r="AAK112" s="2536"/>
      <c r="AAL112" s="2635"/>
      <c r="AAM112" s="2536"/>
      <c r="AAN112" s="1214"/>
      <c r="AAO112" s="1134"/>
      <c r="AAP112" s="1214"/>
      <c r="AAQ112" s="1134"/>
      <c r="AAR112" s="1214"/>
      <c r="AAS112" s="1134"/>
      <c r="AAT112" s="1214"/>
      <c r="AAU112" s="1134"/>
      <c r="AAV112" s="1214"/>
      <c r="AAW112" s="1134"/>
      <c r="AAX112" s="1214"/>
      <c r="AAY112" s="1134"/>
      <c r="AAZ112" s="1214"/>
      <c r="ABA112" s="1214"/>
      <c r="ABB112" s="1214"/>
      <c r="ABC112" s="1214"/>
      <c r="ABD112" s="1214"/>
      <c r="ABE112" s="1214"/>
      <c r="ABF112" s="1214"/>
      <c r="ABG112" s="1214"/>
      <c r="ABH112" s="1214"/>
      <c r="ABI112" s="1214"/>
      <c r="ABJ112" s="1214"/>
      <c r="ABK112" s="1214"/>
      <c r="ABL112" s="1214"/>
      <c r="ABM112" s="1214"/>
      <c r="ABN112" s="1214"/>
      <c r="ABO112" s="1214"/>
      <c r="ABP112" s="1214"/>
      <c r="ABQ112" s="1214"/>
      <c r="ABR112" s="1214"/>
      <c r="ABS112" s="1214"/>
      <c r="ABT112" s="1214"/>
      <c r="ABU112" s="1214"/>
      <c r="ABV112" s="1214"/>
      <c r="ABW112" s="1214"/>
      <c r="ABX112" s="1214"/>
      <c r="ABY112" s="1214"/>
      <c r="ABZ112" s="1214"/>
      <c r="ACA112" s="1134"/>
      <c r="ACB112" s="1214"/>
      <c r="ACC112" s="1214"/>
      <c r="ACD112" s="1214"/>
      <c r="ACE112" s="1214"/>
      <c r="ACF112" s="1214"/>
      <c r="ACG112" s="1214"/>
      <c r="ACH112" s="1214"/>
      <c r="ACI112" s="1214"/>
      <c r="ACJ112" s="1214"/>
      <c r="ACK112" s="1134"/>
      <c r="ACL112" s="1214"/>
      <c r="ACM112" s="1214"/>
      <c r="ACN112" s="1214"/>
      <c r="ACO112" s="1214"/>
      <c r="ACP112" s="1214"/>
      <c r="ACQ112" s="1214"/>
      <c r="ACR112" s="1214"/>
      <c r="ACS112" s="1134"/>
      <c r="ACT112" s="1214"/>
      <c r="ACU112" s="1214"/>
      <c r="ACV112" s="1214"/>
      <c r="ACW112" s="1214"/>
      <c r="ACX112" s="1214"/>
      <c r="ACY112" s="1214"/>
      <c r="ACZ112" s="1214"/>
      <c r="ADA112" s="1214"/>
      <c r="ADB112" s="1214"/>
      <c r="ADC112" s="1134"/>
      <c r="ADD112" s="1214"/>
      <c r="ADE112" s="1214"/>
      <c r="ADF112" s="1214"/>
      <c r="ADG112" s="1214"/>
      <c r="ADH112" s="1214"/>
      <c r="ADI112" s="1134"/>
      <c r="ADJ112" s="1214"/>
      <c r="ADK112" s="1214"/>
      <c r="ADL112" s="1214"/>
      <c r="ADM112" s="1214"/>
      <c r="ADN112" s="1214"/>
      <c r="ADO112" s="1214"/>
      <c r="ADP112" s="1214"/>
      <c r="ADQ112" s="1214"/>
      <c r="ADR112" s="1214"/>
      <c r="ADS112" s="1134"/>
      <c r="ADT112" s="1214"/>
      <c r="ADU112" s="1214"/>
      <c r="ADV112" s="1214"/>
      <c r="ADW112" s="1214"/>
      <c r="ADX112" s="1214"/>
      <c r="ADY112" s="1134"/>
      <c r="ADZ112" s="1134"/>
      <c r="AEA112" s="1214"/>
      <c r="AEB112" s="1214"/>
      <c r="AEC112" s="1134"/>
      <c r="AED112" s="1214"/>
      <c r="AEE112" s="1214"/>
      <c r="AEF112" s="1134"/>
      <c r="AEG112" s="1214"/>
      <c r="AEH112" s="1214"/>
      <c r="AEI112" s="1214"/>
      <c r="AEJ112" s="1214"/>
      <c r="AEK112" s="1214"/>
      <c r="AEL112" s="1214"/>
      <c r="AEM112" s="1214"/>
      <c r="AEN112" s="1214"/>
      <c r="AEO112" s="1214"/>
      <c r="AEP112" s="2635"/>
      <c r="AEQ112" s="2635"/>
      <c r="AER112" s="2635"/>
      <c r="AES112" s="2635"/>
      <c r="AET112" s="2635"/>
      <c r="AEU112" s="2635"/>
      <c r="AEV112" s="2536"/>
      <c r="AEW112" s="2635"/>
      <c r="AEX112" s="2536"/>
      <c r="AEY112" s="2635"/>
      <c r="AEZ112" s="2536"/>
      <c r="AFA112" s="2635"/>
      <c r="AFB112" s="2536"/>
      <c r="AFC112" s="2635"/>
      <c r="AFD112" s="2536"/>
      <c r="AFE112" s="2635"/>
      <c r="AFF112" s="2536"/>
      <c r="AFG112" s="2635"/>
      <c r="AFH112" s="2735"/>
      <c r="AFI112" s="2635"/>
      <c r="AFJ112" s="2735"/>
      <c r="AFK112" s="2635"/>
      <c r="AFL112" s="2735"/>
      <c r="AFM112" s="2635"/>
      <c r="AFN112" s="1214"/>
      <c r="AFO112" s="1214"/>
      <c r="AFP112" s="1214"/>
      <c r="AFQ112" s="1214"/>
      <c r="AFR112" s="1214"/>
      <c r="AFS112" s="1214"/>
      <c r="AFT112" s="1214"/>
      <c r="AFU112" s="1214"/>
      <c r="AFV112" s="1214"/>
      <c r="AFW112" s="1214"/>
      <c r="AFX112" s="1214"/>
      <c r="AFY112" s="1214"/>
      <c r="AFZ112" s="1214"/>
      <c r="AGA112" s="1214"/>
      <c r="AGB112" s="1214"/>
      <c r="AGC112" s="1214"/>
      <c r="AGD112" s="1214"/>
      <c r="AGE112" s="1214"/>
      <c r="AGF112" s="1214"/>
      <c r="AGG112" s="1214"/>
      <c r="AGH112" s="1214"/>
      <c r="AGI112" s="1214"/>
      <c r="AGJ112" s="1214"/>
      <c r="AGK112" s="1214"/>
      <c r="AGL112" s="1214"/>
      <c r="AGM112" s="1214"/>
      <c r="AGN112" s="1214"/>
      <c r="AGO112" s="1214"/>
      <c r="AGP112" s="1214"/>
      <c r="AGQ112" s="1214"/>
      <c r="AGR112" s="1214"/>
      <c r="AGS112" s="1214"/>
      <c r="AGT112" s="1214"/>
      <c r="AGU112" s="1214"/>
      <c r="AGV112" s="1214"/>
      <c r="AGW112" s="1214"/>
      <c r="AGX112" s="1214"/>
      <c r="AGY112" s="1214"/>
      <c r="AGZ112" s="1214"/>
      <c r="AHA112" s="1214"/>
      <c r="AHB112" s="1214"/>
      <c r="AHC112" s="1214"/>
      <c r="AHD112" s="1214"/>
      <c r="AHE112" s="1214"/>
      <c r="AHF112" s="1214"/>
      <c r="AHG112" s="1214"/>
      <c r="AHH112" s="1214"/>
      <c r="AHI112" s="1214"/>
      <c r="AHJ112" s="1214"/>
      <c r="AHK112" s="1214"/>
      <c r="AHL112" s="1214"/>
      <c r="AHM112" s="1214"/>
      <c r="AHN112" s="1214"/>
      <c r="AHO112" s="1214"/>
      <c r="AHP112" s="1214"/>
      <c r="AHQ112" s="1214"/>
      <c r="AHR112" s="1214"/>
      <c r="AHS112" s="1214"/>
      <c r="AHT112" s="1214"/>
      <c r="AHU112" s="1214"/>
      <c r="AHV112" s="1214"/>
      <c r="AHW112" s="1214"/>
      <c r="AHX112" s="1214"/>
      <c r="AHY112" s="1214"/>
      <c r="AHZ112" s="1214"/>
      <c r="AIA112" s="1214"/>
      <c r="AIB112" s="2738"/>
      <c r="AIC112" s="1214"/>
      <c r="AID112" s="1214"/>
      <c r="AIE112" s="1214"/>
      <c r="AIF112" s="1214"/>
      <c r="AIG112" s="1214"/>
      <c r="AIH112" s="1214"/>
      <c r="AII112" s="1214"/>
      <c r="AIJ112" s="1214"/>
      <c r="AIK112" s="1214"/>
      <c r="AIL112" s="1139"/>
      <c r="AIM112" s="2507"/>
      <c r="AIN112" s="1139"/>
      <c r="AIO112" s="1214"/>
      <c r="AIP112" s="1214"/>
      <c r="AIQ112" s="1214"/>
      <c r="AIR112" s="1139"/>
      <c r="AIS112" s="2507"/>
      <c r="AIT112" s="1139"/>
      <c r="AIU112" s="1214"/>
      <c r="AIV112" s="1214"/>
      <c r="AIW112" s="1214"/>
      <c r="AIX112" s="1139"/>
      <c r="AIY112" s="2507"/>
      <c r="AIZ112" s="1139"/>
      <c r="AJA112" s="1214"/>
      <c r="AJB112" s="1214"/>
      <c r="AJC112" s="1214"/>
      <c r="AJD112" s="1214"/>
      <c r="AJE112" s="1214"/>
      <c r="AJF112" s="1214"/>
      <c r="AJG112" s="1214"/>
      <c r="AJH112" s="1214"/>
      <c r="AJI112" s="1214"/>
      <c r="AJJ112" s="3813"/>
      <c r="AJK112" s="3813"/>
      <c r="AJL112" s="3813"/>
      <c r="AJM112" s="1214"/>
      <c r="AJN112" s="1214"/>
      <c r="AJO112" s="1214"/>
      <c r="AJP112" s="3625"/>
      <c r="AJQ112" s="3625"/>
      <c r="AJR112" s="3625"/>
      <c r="AJS112" s="1214"/>
      <c r="AJT112" s="1214"/>
      <c r="AJU112" s="1214"/>
      <c r="AJV112" s="2507"/>
      <c r="AJW112" s="2507"/>
      <c r="AJX112" s="2507"/>
      <c r="AJY112" s="2507"/>
      <c r="AJZ112" s="2507"/>
      <c r="AKA112" s="2507"/>
      <c r="AKB112" s="2507"/>
      <c r="AKC112" s="2507"/>
      <c r="AKD112" s="2507"/>
      <c r="AKE112" s="2507"/>
      <c r="AKF112" s="2507"/>
      <c r="AKG112" s="1214"/>
      <c r="AKH112" s="1214"/>
      <c r="AKI112" s="1214"/>
      <c r="AKJ112" s="1214"/>
      <c r="AKK112" s="1214"/>
      <c r="AKL112" s="1214"/>
      <c r="AKM112" s="1214"/>
      <c r="AKN112" s="1214"/>
      <c r="AKO112" s="1214"/>
      <c r="AKP112" s="1214"/>
      <c r="AKQ112" s="1214"/>
      <c r="AKR112" s="1214"/>
      <c r="AKS112" s="1214"/>
      <c r="AKT112" s="1214"/>
      <c r="AKU112" s="1214"/>
      <c r="AKV112" s="1214"/>
      <c r="AKW112" s="1214"/>
      <c r="AKX112" s="1214"/>
      <c r="AKY112" s="1214"/>
      <c r="AKZ112" s="1214"/>
      <c r="ALA112" s="1214"/>
      <c r="ALB112" s="1214"/>
      <c r="ALC112" s="1214"/>
      <c r="ALD112" s="1214"/>
      <c r="ALE112" s="1214"/>
      <c r="ALF112" s="1214"/>
      <c r="ALG112" s="1214"/>
      <c r="ALH112" s="1214"/>
      <c r="ALI112" s="1214"/>
      <c r="ALJ112" s="1214"/>
      <c r="ALK112" s="1214"/>
      <c r="ALL112" s="1214"/>
      <c r="ALM112" s="1214"/>
      <c r="ALN112" s="1214"/>
      <c r="ALO112" s="1214"/>
      <c r="ALP112" s="1214"/>
      <c r="ALQ112" s="1134"/>
      <c r="ALR112" s="1134"/>
      <c r="ALS112" s="1134"/>
      <c r="ALT112" s="1134"/>
      <c r="ALU112" s="1134"/>
      <c r="ALV112" s="1134"/>
      <c r="ALW112" s="1134"/>
      <c r="ALX112" s="1214"/>
      <c r="ALY112" s="1214"/>
      <c r="ALZ112" s="1214"/>
      <c r="AMA112" s="1214"/>
      <c r="AMB112" s="1214"/>
      <c r="AMC112" s="1214"/>
      <c r="AMD112" s="1214"/>
      <c r="AME112" s="1214"/>
      <c r="AMF112" s="1214"/>
      <c r="AMG112" s="1214"/>
      <c r="AMH112" s="1214"/>
      <c r="AMI112" s="1214"/>
      <c r="AMJ112" s="1214"/>
      <c r="AMK112" s="1214"/>
      <c r="AML112" s="1214"/>
      <c r="AMM112" s="1214"/>
      <c r="AMN112" s="1214"/>
      <c r="AMO112" s="1214"/>
      <c r="AMP112" s="1214"/>
      <c r="AMQ112" s="1214"/>
      <c r="AMR112" s="1214"/>
      <c r="AMS112" s="1214"/>
      <c r="AMT112" s="1214"/>
      <c r="AMU112" s="1214"/>
      <c r="AMV112" s="1214"/>
      <c r="AMW112" s="1214"/>
      <c r="AMX112" s="1214"/>
      <c r="AMY112" s="1214"/>
      <c r="AMZ112" s="1214"/>
      <c r="ANA112" s="1214"/>
      <c r="ANB112" s="1214"/>
      <c r="ANC112" s="1214"/>
      <c r="AND112" s="1214"/>
      <c r="ANE112" s="1214"/>
      <c r="ANF112" s="1214"/>
      <c r="ANG112" s="1214"/>
      <c r="ANH112" s="1214"/>
      <c r="ANI112" s="1214"/>
      <c r="ANJ112" s="1214"/>
      <c r="ANK112" s="1214"/>
      <c r="ANL112" s="1214"/>
      <c r="ANM112" s="1214"/>
      <c r="ANN112" s="1214"/>
      <c r="ANO112" s="1214"/>
      <c r="ANP112" s="1214"/>
      <c r="ANQ112" s="1214"/>
      <c r="ANR112" s="1214"/>
      <c r="ANS112" s="1214"/>
      <c r="ANT112" s="1214"/>
      <c r="ANU112" s="1214"/>
      <c r="ANV112" s="1214"/>
      <c r="ANW112" s="1214"/>
      <c r="ANX112" s="1214"/>
      <c r="ANY112" s="1134"/>
      <c r="ANZ112" s="1214"/>
      <c r="AOA112" s="1134"/>
      <c r="AOB112" s="1214"/>
      <c r="AOC112" s="1134"/>
      <c r="AOD112" s="1214"/>
      <c r="AOE112" s="1134"/>
      <c r="AOF112" s="2536"/>
      <c r="AOG112" s="2536"/>
      <c r="AOH112" s="2536"/>
      <c r="AOI112" s="2536"/>
      <c r="AOJ112" s="2536"/>
      <c r="AOK112" s="2536"/>
      <c r="AOL112" s="2536"/>
      <c r="AOM112" s="2536"/>
      <c r="AON112" s="2536"/>
      <c r="AOO112" s="2536"/>
      <c r="AOP112" s="2536"/>
      <c r="AOQ112" s="2536"/>
      <c r="AOR112" s="1214"/>
      <c r="AOS112" s="1214"/>
      <c r="AOT112" s="1214"/>
      <c r="AOU112" s="1214"/>
      <c r="AOV112" s="1214"/>
      <c r="AOW112" s="1214"/>
      <c r="AOX112" s="1214"/>
      <c r="AOY112" s="1214"/>
      <c r="AOZ112" s="1214"/>
      <c r="APA112" s="1214"/>
      <c r="APB112" s="1214"/>
      <c r="APC112" s="1214"/>
      <c r="APD112" s="1214"/>
      <c r="APE112" s="1214"/>
      <c r="APF112" s="1214"/>
      <c r="APG112" s="1214"/>
      <c r="APH112" s="1214"/>
      <c r="API112" s="1214"/>
      <c r="APJ112" s="1214"/>
      <c r="APK112" s="1214"/>
      <c r="APL112" s="1214"/>
      <c r="APM112" s="1214"/>
      <c r="APN112" s="1214"/>
      <c r="APO112" s="1214"/>
      <c r="APP112" s="1214"/>
      <c r="APQ112" s="1214"/>
      <c r="APR112" s="1134"/>
      <c r="APS112" s="1134"/>
      <c r="APT112" s="1134"/>
      <c r="APU112" s="1214"/>
      <c r="APV112" s="1214"/>
      <c r="APW112" s="1214"/>
      <c r="APX112" s="1214"/>
      <c r="APY112" s="1214"/>
      <c r="APZ112" s="1214"/>
      <c r="AQA112" s="1214"/>
      <c r="AQB112" s="1214"/>
      <c r="AQC112" s="1214"/>
      <c r="AQD112" s="1214"/>
      <c r="AQE112" s="1214"/>
      <c r="AQF112" s="1214"/>
      <c r="AQG112" s="1214"/>
      <c r="AQH112" s="1214"/>
      <c r="AQI112" s="1214"/>
      <c r="AQJ112" s="1214"/>
      <c r="AQK112" s="1214"/>
      <c r="AQL112" s="1214"/>
      <c r="AQM112" s="987"/>
      <c r="AQN112" s="1517"/>
      <c r="AQO112" s="1517"/>
      <c r="AQP112" s="1517"/>
      <c r="AQQ112" s="1517"/>
      <c r="AQR112" s="1517"/>
      <c r="AQS112" s="1517"/>
      <c r="AQT112" s="1517"/>
      <c r="AQU112" s="1517"/>
      <c r="AQV112" s="1517"/>
      <c r="AQW112" s="1517"/>
      <c r="AQX112" s="1517"/>
      <c r="AQY112" s="1517"/>
      <c r="AQZ112" s="1517"/>
      <c r="ARA112" s="1517"/>
      <c r="ARB112" s="1517"/>
      <c r="ARC112" s="1517"/>
      <c r="ARD112" s="1517"/>
      <c r="ARE112" s="1517"/>
      <c r="ARF112" s="1498"/>
      <c r="ARG112" s="2507"/>
      <c r="ARH112" s="1139"/>
      <c r="ARI112" s="1496"/>
      <c r="ARJ112" s="1496"/>
      <c r="ARK112" s="1134"/>
      <c r="ARL112" s="1139"/>
      <c r="ARM112" s="1134"/>
      <c r="ARN112" s="1214"/>
      <c r="ARO112" s="1214"/>
      <c r="ARP112" s="2637"/>
      <c r="ARQ112" s="1134"/>
      <c r="ARR112" s="1214"/>
      <c r="ARS112" s="2638"/>
      <c r="ART112" s="1134"/>
      <c r="ARU112" s="1134"/>
      <c r="ARV112" s="1134"/>
      <c r="ARW112" s="1134"/>
      <c r="ARX112" s="1214"/>
      <c r="ARY112" s="1214"/>
      <c r="ARZ112" s="1134"/>
      <c r="ASA112" s="1134"/>
      <c r="ASB112" s="1214"/>
      <c r="ASC112" s="1214"/>
      <c r="ASD112" s="1214"/>
      <c r="ASE112" s="1214"/>
      <c r="ASF112" s="1214"/>
      <c r="ASG112" s="1214"/>
      <c r="ASH112" s="1214"/>
      <c r="ASI112" s="1214"/>
      <c r="ASJ112" s="1214"/>
      <c r="ASK112" s="1214"/>
      <c r="ASL112" s="1214"/>
      <c r="ASM112" s="1134"/>
      <c r="ASN112" s="1134"/>
      <c r="ASO112" s="1134"/>
      <c r="ASP112" s="1134"/>
      <c r="ASQ112" s="1134"/>
      <c r="ASR112" s="1134"/>
      <c r="ASS112" s="1134"/>
      <c r="AST112" s="1134"/>
      <c r="ASU112" s="1134"/>
      <c r="ASV112" s="1134"/>
      <c r="ASW112" s="1214"/>
      <c r="ASX112" s="1214"/>
      <c r="ASY112" s="1214"/>
      <c r="ASZ112" s="1214"/>
      <c r="ATA112" s="1214"/>
      <c r="ATB112" s="1214"/>
      <c r="ATC112" s="1214"/>
      <c r="ATD112" s="1214"/>
      <c r="ATE112" s="1214"/>
      <c r="ATF112" s="1134"/>
      <c r="ATG112" s="1134"/>
      <c r="ATH112" s="1134"/>
      <c r="ATI112" s="1134"/>
      <c r="ATJ112" s="1134"/>
      <c r="ATK112" s="1134"/>
      <c r="ATL112" s="1134"/>
      <c r="ATM112" s="1134"/>
      <c r="ATN112" s="1134"/>
      <c r="ATO112" s="1134"/>
      <c r="ATP112" s="1214"/>
      <c r="ATQ112" s="1214"/>
      <c r="ATR112" s="1214"/>
      <c r="ATS112" s="1214"/>
      <c r="ATT112" s="1214"/>
      <c r="ATU112" s="1214"/>
      <c r="ATV112" s="1214"/>
      <c r="ATW112" s="1214"/>
      <c r="ATX112" s="1214"/>
      <c r="ATY112" s="1134"/>
      <c r="ATZ112" s="1134"/>
      <c r="AUA112" s="1134"/>
      <c r="AUB112" s="1134"/>
      <c r="AUC112" s="1134"/>
      <c r="AUD112" s="1134"/>
      <c r="AUE112" s="1134"/>
      <c r="AUF112" s="1134"/>
      <c r="AUG112" s="1134"/>
      <c r="AUH112" s="1134"/>
      <c r="AUI112" s="1214"/>
      <c r="AUJ112" s="1214"/>
      <c r="AUK112" s="1214"/>
      <c r="AUL112" s="1214"/>
      <c r="AUM112" s="1214"/>
      <c r="AUN112" s="1214"/>
      <c r="AUO112" s="1214"/>
      <c r="AUP112" s="1214"/>
      <c r="AUQ112" s="1214"/>
      <c r="AUR112" s="1214"/>
      <c r="AUS112" s="2633"/>
      <c r="AUT112" s="2633"/>
      <c r="AUU112" s="1214"/>
      <c r="AUV112" s="1214"/>
      <c r="AUW112" s="1214"/>
      <c r="AUX112" s="1214"/>
      <c r="AUY112" s="1214"/>
      <c r="AUZ112" s="1214"/>
      <c r="AVA112" s="1214"/>
      <c r="AVB112" s="1214"/>
      <c r="AVC112" s="1214"/>
      <c r="AVD112" s="1214"/>
      <c r="AVE112" s="1214"/>
      <c r="AVF112" s="1214"/>
      <c r="AVG112" s="1214"/>
      <c r="AVH112" s="1214"/>
      <c r="AVI112" s="1214"/>
      <c r="AVJ112" s="1214"/>
      <c r="AVK112" s="1214"/>
      <c r="AVL112" s="1214"/>
      <c r="AVM112" s="1214"/>
      <c r="AVN112" s="1214"/>
      <c r="AVO112" s="1214"/>
      <c r="AVP112" s="1214"/>
      <c r="AVQ112" s="1214"/>
      <c r="AVR112" s="1214"/>
      <c r="AVS112" s="1214"/>
      <c r="AVT112" s="1214"/>
      <c r="AVU112" s="1214"/>
      <c r="AVV112" s="1214"/>
      <c r="AVW112" s="1214"/>
      <c r="AVX112" s="1214"/>
      <c r="AVY112" s="1214"/>
      <c r="AVZ112" s="1214"/>
      <c r="AWA112" s="1214"/>
      <c r="AWB112" s="1214"/>
      <c r="AWC112" s="1214"/>
      <c r="AWD112" s="1214"/>
      <c r="AWE112" s="1214"/>
      <c r="AWF112" s="1214"/>
      <c r="AWG112" s="1214"/>
      <c r="AWH112" s="1214"/>
      <c r="AWI112" s="1214"/>
      <c r="AWJ112" s="1214"/>
      <c r="AWK112" s="1134"/>
      <c r="AWL112" s="1134"/>
      <c r="AWM112" s="1134"/>
      <c r="AWN112" s="1134"/>
      <c r="AWO112" s="1134"/>
      <c r="AWP112" s="1134"/>
      <c r="AWQ112" s="1134"/>
      <c r="AWR112" s="1134"/>
      <c r="AWS112" s="1134"/>
      <c r="AWT112" s="1134"/>
      <c r="AWU112" s="1214"/>
      <c r="AWV112" s="1214"/>
      <c r="AWW112" s="1214"/>
      <c r="AWX112" s="1214"/>
      <c r="AWY112" s="1214"/>
      <c r="AWZ112" s="1214"/>
      <c r="AXA112" s="1214"/>
      <c r="AXB112" s="1214"/>
      <c r="AXC112" s="1214"/>
      <c r="AXD112" s="1214"/>
      <c r="AXE112" s="1214"/>
      <c r="AXF112" s="1214"/>
      <c r="AXG112" s="1214"/>
      <c r="AXH112" s="1214"/>
      <c r="AXI112" s="1214"/>
      <c r="AXK112" s="2640"/>
      <c r="AXL112" s="2640"/>
      <c r="AXM112" s="2640"/>
      <c r="AXN112" s="2640"/>
      <c r="AXO112" s="2640"/>
      <c r="AXP112" s="2640"/>
      <c r="AXQ112" s="2642"/>
      <c r="AXR112" s="2642"/>
      <c r="AXS112" s="3029"/>
      <c r="AXT112" s="2642"/>
      <c r="AXU112" s="2642"/>
      <c r="AXV112" s="2642"/>
      <c r="AXW112" s="3029"/>
      <c r="AXX112" s="2642"/>
      <c r="AXY112" s="2642"/>
      <c r="AXZ112" s="2642"/>
      <c r="AYA112" s="3029"/>
      <c r="AYB112" s="2642"/>
      <c r="AYC112" s="2641"/>
      <c r="AYD112" s="2642"/>
      <c r="AYE112" s="3029"/>
      <c r="AYF112" s="2642"/>
      <c r="AYG112" s="2642"/>
      <c r="AYH112" s="2642"/>
      <c r="AYI112" s="3029"/>
      <c r="AYJ112" s="2642"/>
      <c r="AYK112" s="2642"/>
      <c r="AYL112" s="2642"/>
      <c r="AYM112" s="3029"/>
      <c r="AYN112" s="2642"/>
      <c r="AYO112" s="2642"/>
      <c r="AYP112" s="2642"/>
      <c r="AYQ112" s="3029"/>
      <c r="AYR112" s="2642"/>
      <c r="AYS112" s="2642"/>
      <c r="AYT112" s="2642"/>
      <c r="AYU112" s="3029"/>
      <c r="AYV112" s="2642"/>
      <c r="AYW112" s="2642"/>
      <c r="AYX112" s="2642"/>
      <c r="AYY112" s="3029"/>
      <c r="AYZ112" s="2642"/>
      <c r="AZA112" s="2642"/>
      <c r="AZB112" s="2642"/>
      <c r="AZC112" s="3029"/>
      <c r="AZD112" s="2642"/>
      <c r="AZE112" s="2642"/>
      <c r="AZF112" s="2642"/>
      <c r="AZG112" s="3029"/>
      <c r="AZH112" s="2642"/>
      <c r="AZI112" s="2642"/>
      <c r="AZJ112" s="2642"/>
      <c r="AZK112" s="3029"/>
      <c r="AZL112" s="2642"/>
      <c r="AZM112" s="2642"/>
      <c r="AZN112" s="2642"/>
      <c r="AZO112" s="3029"/>
      <c r="AZP112" s="2642"/>
      <c r="AZQ112" s="2642"/>
      <c r="AZR112" s="2642"/>
      <c r="AZS112" s="3029"/>
      <c r="AZT112" s="2642"/>
      <c r="AZU112" s="2642"/>
      <c r="AZV112" s="2642"/>
      <c r="AZW112" s="3029"/>
      <c r="AZX112" s="2642"/>
      <c r="AZY112" s="2641"/>
      <c r="AZZ112" s="2642"/>
      <c r="BAA112" s="3029"/>
      <c r="BAB112" s="2642"/>
      <c r="BAC112" s="2642"/>
      <c r="BAD112" s="2642"/>
      <c r="BAE112" s="3029"/>
      <c r="BAF112" s="2642"/>
      <c r="BAG112" s="2642"/>
      <c r="BAH112" s="2642"/>
      <c r="BAI112" s="3029"/>
      <c r="BAJ112" s="2642"/>
      <c r="BAK112" s="2641"/>
      <c r="BAL112" s="2642"/>
      <c r="BAM112" s="3029"/>
      <c r="BAN112" s="2642"/>
      <c r="BAO112" s="2642"/>
      <c r="BAP112" s="2642"/>
      <c r="BAQ112" s="3029"/>
      <c r="BAR112" s="2642"/>
      <c r="BAS112" s="2642"/>
      <c r="BAT112" s="2642"/>
      <c r="BAU112" s="3029"/>
      <c r="BAV112" s="2642"/>
      <c r="BAW112" s="3899"/>
      <c r="BAX112" s="3899"/>
      <c r="BAY112" s="3898"/>
      <c r="BAZ112" s="3899"/>
      <c r="BBA112" s="2642"/>
      <c r="BBB112" s="2642"/>
      <c r="BBC112" s="3029"/>
      <c r="BBD112" s="2642"/>
      <c r="BBE112" s="2641"/>
      <c r="BBF112" s="2642"/>
      <c r="BBG112" s="3029"/>
      <c r="BBH112" s="2642"/>
      <c r="BBI112" s="2642"/>
      <c r="BBJ112" s="2642"/>
      <c r="BBK112" s="3029"/>
      <c r="BBL112" s="2642"/>
      <c r="BBM112" s="2642"/>
      <c r="BBN112" s="2642"/>
      <c r="BBO112" s="3029"/>
      <c r="BBP112" s="2642"/>
      <c r="BBQ112" s="2641"/>
      <c r="BBR112" s="2642"/>
      <c r="BBS112" s="3029"/>
      <c r="BBT112" s="2642"/>
      <c r="BBU112" s="2642"/>
      <c r="BBV112" s="2642"/>
      <c r="BBW112" s="3029"/>
      <c r="BBX112" s="2642"/>
      <c r="BBY112" s="2642"/>
      <c r="BBZ112" s="2642"/>
      <c r="BCA112" s="3029"/>
      <c r="BCB112" s="2642"/>
      <c r="BCC112" s="2642"/>
      <c r="BCD112" s="2642"/>
      <c r="BCE112" s="3029"/>
      <c r="BCF112" s="2642"/>
      <c r="BCG112" s="2642"/>
      <c r="BCH112" s="2642"/>
      <c r="BCI112" s="3029"/>
      <c r="BCJ112" s="2642"/>
      <c r="BCK112" s="2642"/>
      <c r="BCL112" s="2642"/>
      <c r="BCM112" s="3029"/>
      <c r="BCN112" s="2642"/>
      <c r="BCO112" s="2642"/>
      <c r="BCP112" s="2642"/>
      <c r="BCQ112" s="3029"/>
      <c r="BCR112" s="2642"/>
      <c r="BCS112" s="2642"/>
      <c r="BCT112" s="2642"/>
      <c r="BCU112" s="3029"/>
      <c r="BCV112" s="2642"/>
      <c r="BCW112" s="2642"/>
      <c r="BCX112" s="2642"/>
      <c r="BCY112" s="3029"/>
      <c r="BCZ112" s="2642"/>
      <c r="BDA112" s="2642"/>
      <c r="BDB112" s="2642"/>
      <c r="BDC112" s="3029"/>
      <c r="BDD112" s="2642"/>
      <c r="BDE112" s="2642"/>
      <c r="BDF112" s="2642"/>
      <c r="BDG112" s="3029"/>
      <c r="BDH112" s="2642"/>
      <c r="BDI112" s="2642"/>
      <c r="BDJ112" s="2642"/>
      <c r="BDK112" s="3029"/>
      <c r="BDL112" s="2642"/>
      <c r="BDM112" s="2642"/>
      <c r="BDN112" s="2642"/>
      <c r="BDO112" s="3029"/>
      <c r="BDP112" s="2642"/>
      <c r="BDQ112" s="2642"/>
      <c r="BDR112" s="2642"/>
      <c r="BDS112" s="3029"/>
      <c r="BDT112" s="2642"/>
      <c r="BDU112" s="2642"/>
      <c r="BDV112" s="2642"/>
      <c r="BDW112" s="3029"/>
      <c r="BDX112" s="2642"/>
      <c r="BDY112" s="2642"/>
      <c r="BDZ112" s="2642"/>
      <c r="BEA112" s="3029"/>
      <c r="BEB112" s="2642"/>
      <c r="BEC112" s="2642"/>
      <c r="BED112" s="2642"/>
      <c r="BEE112" s="3029"/>
      <c r="BEF112" s="2642"/>
      <c r="BEG112" s="2642"/>
      <c r="BEH112" s="2642"/>
      <c r="BEI112" s="3029"/>
      <c r="BEJ112" s="2642"/>
      <c r="BEK112" s="2642"/>
      <c r="BEL112" s="2642"/>
      <c r="BEM112" s="3029"/>
      <c r="BEN112" s="2642"/>
      <c r="BEO112" s="2642"/>
      <c r="BEP112" s="2642"/>
      <c r="BEQ112" s="3029"/>
      <c r="BER112" s="2642"/>
      <c r="BES112" s="2642"/>
      <c r="BET112" s="2642"/>
      <c r="BEU112" s="3029"/>
      <c r="BEV112" s="2642"/>
      <c r="BEW112" s="2641"/>
      <c r="BEX112" s="2642"/>
      <c r="BEY112" s="3029"/>
      <c r="BEZ112" s="2642"/>
      <c r="BFA112" s="2642"/>
      <c r="BFB112" s="2642"/>
      <c r="BFC112" s="3029"/>
      <c r="BFD112" s="2642"/>
      <c r="BFE112" s="2642"/>
      <c r="BFF112" s="2642"/>
      <c r="BFG112" s="3029"/>
      <c r="BFH112" s="2642"/>
      <c r="BFI112" s="2643"/>
      <c r="BFJ112" s="2643"/>
      <c r="BFK112" s="2643"/>
      <c r="BFL112" s="2643"/>
      <c r="BFM112" s="2643"/>
      <c r="BFN112" s="2643"/>
      <c r="BFO112" s="2643"/>
      <c r="BFP112" s="2643"/>
      <c r="BFQ112" s="2643"/>
      <c r="BFR112" s="2643"/>
      <c r="BFS112" s="2637"/>
      <c r="BFT112" s="1214"/>
      <c r="BFU112" s="1214"/>
      <c r="BFV112" s="1214"/>
      <c r="BFW112" s="1214"/>
      <c r="BFX112" s="1214"/>
      <c r="BFY112" s="1214"/>
      <c r="BFZ112" s="1214"/>
      <c r="BGA112" s="1214"/>
      <c r="BGB112" s="1214"/>
      <c r="BGC112" s="1214"/>
      <c r="BGD112" s="1214"/>
      <c r="BGE112" s="1214"/>
      <c r="BGF112" s="1214"/>
      <c r="BGG112" s="1214"/>
      <c r="BGH112" s="1214"/>
      <c r="BGI112" s="1214"/>
      <c r="BGJ112" s="1214"/>
      <c r="BGK112" s="1214"/>
      <c r="BGL112" s="1214"/>
      <c r="BGM112" s="1214"/>
      <c r="BGN112" s="1214"/>
      <c r="BGO112" s="1214"/>
      <c r="BGP112" s="1214"/>
      <c r="BGQ112" s="1214"/>
      <c r="BGR112" s="1214"/>
      <c r="BGS112" s="1214"/>
      <c r="BGT112" s="1214"/>
      <c r="BGU112" s="1214"/>
      <c r="BGV112" s="1214"/>
      <c r="BGW112" s="1214"/>
      <c r="BGX112" s="1214"/>
      <c r="BGY112" s="1214"/>
      <c r="BGZ112" s="1214"/>
      <c r="BHA112" s="1214"/>
      <c r="BHB112" s="1214"/>
      <c r="BHC112" s="1214"/>
      <c r="BHD112" s="1214"/>
      <c r="BHE112" s="1214"/>
      <c r="BHF112" s="1214"/>
      <c r="BHG112" s="1214"/>
      <c r="BHH112" s="1214"/>
      <c r="BHI112" s="1214"/>
      <c r="BHJ112" s="1214"/>
      <c r="BHK112" s="1214"/>
      <c r="BHL112" s="1214"/>
      <c r="BHM112" s="1214"/>
      <c r="BHN112" s="1214"/>
      <c r="BHO112" s="1214"/>
      <c r="BHP112" s="1214"/>
      <c r="BHQ112" s="1214"/>
      <c r="BHR112" s="1214"/>
      <c r="BHS112" s="1214"/>
      <c r="BHT112" s="1214"/>
      <c r="BHU112" s="1214"/>
      <c r="BHV112" s="1214"/>
      <c r="BHW112" s="1214"/>
      <c r="BHX112" s="1214"/>
      <c r="BHY112" s="1214"/>
      <c r="BHZ112" s="1214"/>
      <c r="BIA112" s="1214"/>
      <c r="BIB112" s="1214"/>
      <c r="BIC112" s="1214"/>
      <c r="BID112" s="1214"/>
      <c r="BIE112" s="1214"/>
      <c r="BIF112" s="1214"/>
      <c r="BIG112" s="1214"/>
      <c r="BIH112" s="1214"/>
      <c r="BII112" s="1214"/>
      <c r="BIJ112" s="1214"/>
      <c r="BIK112" s="1214"/>
      <c r="BIL112" s="1214"/>
      <c r="BIM112" s="1214"/>
      <c r="BIN112" s="1214"/>
      <c r="BIO112" s="1214"/>
      <c r="BIP112" s="1214"/>
      <c r="BIQ112" s="1214"/>
      <c r="BIR112" s="1214"/>
      <c r="BIS112" s="1214"/>
      <c r="BIT112" s="1214"/>
      <c r="BIU112" s="1214"/>
      <c r="BIV112" s="1214"/>
      <c r="BIW112" s="1214"/>
      <c r="BIX112" s="1214"/>
      <c r="BIY112" s="1214"/>
      <c r="BIZ112" s="1214"/>
      <c r="BJA112" s="2640"/>
      <c r="BJB112" s="2640"/>
      <c r="BJC112" s="2098"/>
      <c r="BJD112" s="2098"/>
      <c r="BJE112" s="2640"/>
      <c r="BJF112" s="2640"/>
      <c r="BJG112" s="2640"/>
      <c r="BJH112" s="2640"/>
      <c r="BJI112" s="2640"/>
      <c r="BJJ112" s="2640"/>
      <c r="BJK112" s="2640"/>
      <c r="BJL112" s="2640"/>
      <c r="BJM112" s="2640"/>
      <c r="BJN112" s="2098"/>
      <c r="BJO112" s="2098"/>
      <c r="BJP112" s="2640"/>
      <c r="BJQ112" s="2640"/>
      <c r="BJR112" s="2640"/>
      <c r="BJS112" s="2098"/>
      <c r="BJT112" s="2098"/>
      <c r="BJU112" s="2640"/>
      <c r="BJV112" s="1214"/>
      <c r="BJW112" s="1214"/>
      <c r="BJX112" s="1214"/>
      <c r="BJY112" s="1214"/>
      <c r="BJZ112" s="2643"/>
      <c r="BKA112" s="2643"/>
      <c r="BKB112" s="2643"/>
      <c r="BKC112" s="2643"/>
      <c r="BKD112" s="2643"/>
      <c r="BKE112" s="2643"/>
      <c r="BKF112" s="2643"/>
      <c r="BKG112" s="2643"/>
      <c r="BKH112" s="2644"/>
      <c r="BKI112" s="2643"/>
      <c r="BKJ112" s="2643"/>
      <c r="BKK112" s="2643"/>
      <c r="BKL112" s="2643"/>
      <c r="BKM112" s="2643"/>
      <c r="BKN112" s="2643"/>
      <c r="BKO112" s="2643"/>
      <c r="BKP112" s="2643"/>
      <c r="BKQ112" s="2643"/>
      <c r="BKR112" s="2643"/>
      <c r="BKS112" s="2643"/>
      <c r="BKT112" s="2643"/>
      <c r="BKU112" s="2643"/>
      <c r="BKV112" s="2643"/>
      <c r="BKW112" s="2643"/>
      <c r="BKX112" s="2643"/>
      <c r="BKY112" s="2643"/>
      <c r="BKZ112" s="2643"/>
      <c r="BLA112" s="2643"/>
      <c r="BLB112" s="2640"/>
      <c r="BLC112" s="2640"/>
      <c r="BLD112" s="2640"/>
      <c r="BLE112" s="2640"/>
      <c r="BLF112" s="2640"/>
      <c r="BLG112" s="2640"/>
      <c r="BLH112" s="2640"/>
      <c r="BLI112" s="2640"/>
      <c r="BLJ112" s="2640"/>
      <c r="BLK112" s="2640"/>
      <c r="BLL112" s="2640"/>
      <c r="BLM112" s="2640"/>
      <c r="BLN112" s="2640"/>
      <c r="BLO112" s="2640"/>
      <c r="BLP112" s="2640"/>
      <c r="BLQ112" s="2640"/>
      <c r="BLR112" s="2640"/>
      <c r="BLS112" s="2640"/>
      <c r="BLT112" s="2640"/>
      <c r="BLU112" s="2640"/>
      <c r="BLV112" s="2640"/>
      <c r="BLW112" s="2640"/>
      <c r="BLX112" s="2640"/>
      <c r="BLY112" s="2640"/>
      <c r="BLZ112" s="2640"/>
      <c r="BMA112" s="2640"/>
      <c r="BMB112" s="2640"/>
      <c r="BMC112" s="2640"/>
      <c r="BMD112" s="2640"/>
      <c r="BME112" s="2640"/>
      <c r="BMF112" s="2640"/>
      <c r="BMG112" s="2640"/>
      <c r="BMH112" s="2640"/>
      <c r="BMI112" s="2640"/>
      <c r="BMJ112" s="2640"/>
      <c r="BMK112" s="2640"/>
      <c r="BML112" s="2640"/>
      <c r="BMM112" s="2640"/>
      <c r="BMN112" s="2640"/>
      <c r="BMO112" s="2640"/>
      <c r="BMP112" s="2640"/>
      <c r="BMQ112" s="2640"/>
      <c r="BMR112" s="2640"/>
      <c r="BMS112" s="2640"/>
      <c r="BMT112" s="2640"/>
      <c r="BMU112" s="2640"/>
      <c r="BMV112" s="2640"/>
      <c r="BMW112" s="2640"/>
      <c r="BMX112" s="2640"/>
      <c r="BMY112" s="2640"/>
      <c r="BMZ112" s="2640"/>
      <c r="BNA112" s="2640"/>
      <c r="BNB112" s="2640"/>
      <c r="BNC112" s="2640"/>
      <c r="BND112" s="2640"/>
      <c r="BNE112" s="2640"/>
      <c r="BNF112" s="2640"/>
      <c r="BNG112" s="2640"/>
      <c r="BNH112" s="2640"/>
      <c r="BNI112" s="2640"/>
      <c r="BNJ112" s="2640"/>
      <c r="BNK112" s="2640"/>
      <c r="BNL112" s="2640"/>
      <c r="BNM112" s="2640"/>
      <c r="BNN112" s="2640"/>
      <c r="BNO112" s="2640"/>
    </row>
    <row r="113" spans="1:1739" ht="13" x14ac:dyDescent="0.2">
      <c r="A113" s="1437"/>
      <c r="B113" s="1438"/>
      <c r="C113" s="1438"/>
      <c r="D113" s="1438"/>
      <c r="E113" s="1438"/>
      <c r="F113" s="1439"/>
      <c r="G113" s="1418"/>
      <c r="H113" s="1499"/>
      <c r="I113" s="1442"/>
      <c r="J113" s="1418"/>
      <c r="K113" s="1499"/>
      <c r="L113" s="1442"/>
      <c r="M113" s="1442"/>
      <c r="N113" s="1418"/>
      <c r="O113" s="1499"/>
      <c r="P113" s="1442"/>
      <c r="Q113" s="1442"/>
      <c r="R113" s="1418"/>
      <c r="S113" s="1441"/>
      <c r="T113" s="1442"/>
      <c r="U113" s="1418"/>
      <c r="V113" s="1441"/>
      <c r="W113" s="1443"/>
      <c r="X113" s="1443"/>
      <c r="Y113" s="1443"/>
      <c r="Z113" s="1441"/>
      <c r="AA113" s="1443"/>
      <c r="AB113" s="1443"/>
      <c r="AC113" s="1443"/>
      <c r="AD113" s="1444"/>
      <c r="AE113" s="1440"/>
      <c r="AF113" s="1441"/>
      <c r="AG113" s="1443"/>
      <c r="AH113" s="1440"/>
      <c r="AI113" s="1445"/>
      <c r="AJ113" s="1443"/>
      <c r="AK113" s="1440"/>
      <c r="AL113" s="1441"/>
      <c r="AM113" s="1443"/>
      <c r="AN113" s="1443"/>
      <c r="AO113" s="4090"/>
      <c r="AP113" s="1450"/>
      <c r="AQ113" s="1440"/>
      <c r="AR113" s="1445"/>
      <c r="AS113" s="1440"/>
      <c r="AT113" s="1445"/>
      <c r="AU113" s="1440"/>
      <c r="AV113" s="1441"/>
      <c r="AW113" s="1449"/>
      <c r="AX113" s="1448"/>
      <c r="AY113" s="1449"/>
      <c r="AZ113" s="1441"/>
      <c r="BA113" s="2542"/>
      <c r="BB113" s="2548"/>
      <c r="BC113" s="2537"/>
      <c r="BD113" s="1441"/>
      <c r="BE113" s="1442"/>
      <c r="BF113" s="1440"/>
      <c r="BG113" s="1441"/>
      <c r="BH113" s="1442"/>
      <c r="BI113" s="1440"/>
      <c r="BJ113" s="1441"/>
      <c r="BK113" s="1442"/>
      <c r="BL113" s="1440"/>
      <c r="BM113" s="1441"/>
      <c r="BN113" s="1442"/>
      <c r="BO113" s="1440"/>
      <c r="BP113" s="1441"/>
      <c r="BQ113" s="1442"/>
      <c r="BR113" s="1440"/>
      <c r="BS113" s="3806"/>
      <c r="BT113" s="3807"/>
      <c r="BU113" s="3808"/>
      <c r="BV113" s="1441"/>
      <c r="BW113" s="1442"/>
      <c r="BX113" s="1440"/>
      <c r="BY113" s="1441"/>
      <c r="BZ113" s="1442"/>
      <c r="CA113" s="1440"/>
      <c r="CB113" s="1441"/>
      <c r="CC113" s="1442"/>
      <c r="CD113" s="1440"/>
      <c r="CE113" s="3830"/>
      <c r="CF113" s="3831"/>
      <c r="CG113" s="3832"/>
      <c r="CH113" s="1441"/>
      <c r="CI113" s="1442"/>
      <c r="CJ113" s="1440"/>
      <c r="CK113" s="1441"/>
      <c r="CL113" s="1442"/>
      <c r="CM113" s="1443"/>
      <c r="CN113" s="1445"/>
      <c r="CO113" s="1450"/>
      <c r="CP113" s="1442"/>
      <c r="CQ113" s="1442"/>
      <c r="CR113" s="1443"/>
      <c r="CS113" s="1445"/>
      <c r="CT113" s="1440"/>
      <c r="CU113" s="1418"/>
      <c r="CV113" s="1418"/>
      <c r="CW113" s="1418"/>
      <c r="CX113" s="1418"/>
      <c r="CY113" s="1418"/>
      <c r="CZ113" s="1451"/>
      <c r="DA113" s="1418"/>
      <c r="DB113" s="1418"/>
      <c r="DC113" s="1449"/>
      <c r="DD113" s="1418"/>
      <c r="DE113" s="1418"/>
      <c r="DF113" s="1449"/>
      <c r="DG113" s="1418"/>
      <c r="DH113" s="1418"/>
      <c r="DI113" s="1449"/>
      <c r="DJ113" s="1418"/>
      <c r="DK113" s="1418"/>
      <c r="DL113" s="1452"/>
      <c r="DM113" s="1418"/>
      <c r="DN113" s="1449"/>
      <c r="DO113" s="1450"/>
      <c r="DP113" s="1442"/>
      <c r="DQ113" s="1442"/>
      <c r="DR113" s="1440"/>
      <c r="DS113" s="1445"/>
      <c r="DT113" s="1442"/>
      <c r="DU113" s="1442"/>
      <c r="DV113" s="1440"/>
      <c r="DW113" s="1445"/>
      <c r="DX113" s="1442"/>
      <c r="DY113" s="1442"/>
      <c r="DZ113" s="1440"/>
      <c r="EA113" s="1445"/>
      <c r="EB113" s="1442"/>
      <c r="EC113" s="1440"/>
      <c r="ED113" s="1445"/>
      <c r="EE113" s="1442"/>
      <c r="EF113" s="1440"/>
      <c r="EG113" s="3853"/>
      <c r="EH113" s="3847"/>
      <c r="EI113" s="3848"/>
      <c r="EJ113" s="3853"/>
      <c r="EK113" s="3854"/>
      <c r="EL113" s="3854"/>
      <c r="EM113" s="3847"/>
      <c r="EN113" s="3848"/>
      <c r="EO113" s="3853"/>
      <c r="EP113" s="3855"/>
      <c r="EQ113" s="3855"/>
      <c r="ER113" s="3847"/>
      <c r="ES113" s="3848"/>
      <c r="ET113" s="3853"/>
      <c r="EU113" s="3855"/>
      <c r="EV113" s="3855"/>
      <c r="EW113" s="3847"/>
      <c r="EX113" s="3848"/>
      <c r="EY113" s="3856"/>
      <c r="EZ113" s="3855"/>
      <c r="FA113" s="3855"/>
      <c r="FB113" s="3857"/>
      <c r="FC113" s="3858"/>
      <c r="FD113" s="3853"/>
      <c r="FE113" s="3850"/>
      <c r="FF113" s="3850"/>
      <c r="FG113" s="3847"/>
      <c r="FH113" s="3848"/>
      <c r="FI113" s="3854"/>
      <c r="FJ113" s="3850"/>
      <c r="FK113" s="3850"/>
      <c r="FL113" s="3847"/>
      <c r="FM113" s="3851"/>
      <c r="FN113" s="3853"/>
      <c r="FO113" s="3850"/>
      <c r="FP113" s="3850"/>
      <c r="FQ113" s="3847"/>
      <c r="FR113" s="3848"/>
      <c r="FS113" s="3853"/>
      <c r="FT113" s="3850"/>
      <c r="FU113" s="3850"/>
      <c r="FV113" s="3847"/>
      <c r="FW113" s="3848"/>
      <c r="FX113" s="1452"/>
      <c r="FY113" s="1460"/>
      <c r="FZ113" s="1461"/>
      <c r="GA113" s="1445"/>
      <c r="GB113" s="1460"/>
      <c r="GC113" s="1460"/>
      <c r="GD113" s="1460"/>
      <c r="GE113" s="1462"/>
      <c r="GF113" s="1445"/>
      <c r="GG113" s="1418"/>
      <c r="GH113" s="1418"/>
      <c r="GI113" s="1460"/>
      <c r="GJ113" s="1462"/>
      <c r="GK113" s="1445"/>
      <c r="GL113" s="1418"/>
      <c r="GM113" s="1418"/>
      <c r="GN113" s="1460"/>
      <c r="GO113" s="1462"/>
      <c r="GP113" s="1445"/>
      <c r="GQ113" s="1418"/>
      <c r="GR113" s="1418"/>
      <c r="GS113" s="1460"/>
      <c r="GT113" s="1462"/>
      <c r="GU113" s="1445"/>
      <c r="GV113" s="1450"/>
      <c r="GW113" s="1450"/>
      <c r="GX113" s="1460"/>
      <c r="GY113" s="1462"/>
      <c r="GZ113" s="1445"/>
      <c r="HA113" s="1450"/>
      <c r="HB113" s="1450"/>
      <c r="HC113" s="1460"/>
      <c r="HD113" s="1462"/>
      <c r="HE113" s="1445"/>
      <c r="HF113" s="1450"/>
      <c r="HG113" s="1450"/>
      <c r="HH113" s="1460"/>
      <c r="HI113" s="1462"/>
      <c r="HJ113" s="1445"/>
      <c r="HK113" s="1450"/>
      <c r="HL113" s="1450"/>
      <c r="HM113" s="1460"/>
      <c r="HN113" s="1462"/>
      <c r="HO113" s="2578"/>
      <c r="HP113" s="2579"/>
      <c r="HQ113" s="2579"/>
      <c r="HR113" s="2579"/>
      <c r="HS113" s="2579"/>
      <c r="HT113" s="2579"/>
      <c r="HU113" s="2579"/>
      <c r="HV113" s="2579"/>
      <c r="HW113" s="2579"/>
      <c r="HX113" s="2580"/>
      <c r="HY113" s="1445"/>
      <c r="HZ113" s="1442"/>
      <c r="IA113" s="1442"/>
      <c r="IB113" s="1442"/>
      <c r="IC113" s="1442"/>
      <c r="ID113" s="1442"/>
      <c r="IE113" s="1442"/>
      <c r="IF113" s="1442"/>
      <c r="IG113" s="1442"/>
      <c r="IH113" s="1440"/>
      <c r="II113" s="1464"/>
      <c r="IJ113" s="1465"/>
      <c r="IK113" s="1465"/>
      <c r="IL113" s="1465"/>
      <c r="IM113" s="1465"/>
      <c r="IN113" s="1465"/>
      <c r="IO113" s="1465"/>
      <c r="IP113" s="1465"/>
      <c r="IQ113" s="1466"/>
      <c r="IR113" s="1464"/>
      <c r="IS113" s="1465"/>
      <c r="IT113" s="1465"/>
      <c r="IU113" s="1465"/>
      <c r="IV113" s="1465"/>
      <c r="IW113" s="1465"/>
      <c r="IX113" s="1465"/>
      <c r="IY113" s="1465"/>
      <c r="IZ113" s="1466"/>
      <c r="JA113" s="1464"/>
      <c r="JB113" s="1465"/>
      <c r="JC113" s="1465"/>
      <c r="JD113" s="1465"/>
      <c r="JE113" s="1465"/>
      <c r="JF113" s="1465"/>
      <c r="JG113" s="1465"/>
      <c r="JH113" s="1465"/>
      <c r="JI113" s="1466"/>
      <c r="JJ113" s="1464"/>
      <c r="JK113" s="1465"/>
      <c r="JL113" s="1465"/>
      <c r="JM113" s="1465"/>
      <c r="JN113" s="1465"/>
      <c r="JO113" s="1465"/>
      <c r="JP113" s="1465"/>
      <c r="JQ113" s="1465"/>
      <c r="JR113" s="1466"/>
      <c r="JS113" s="1464"/>
      <c r="JT113" s="1465"/>
      <c r="JU113" s="1465"/>
      <c r="JV113" s="1465"/>
      <c r="JW113" s="1465"/>
      <c r="JX113" s="1465"/>
      <c r="JY113" s="1465"/>
      <c r="JZ113" s="1465"/>
      <c r="KA113" s="1466"/>
      <c r="KB113" s="1464"/>
      <c r="KC113" s="1465"/>
      <c r="KD113" s="1465"/>
      <c r="KE113" s="1465"/>
      <c r="KF113" s="1465"/>
      <c r="KG113" s="1465"/>
      <c r="KH113" s="1465"/>
      <c r="KI113" s="1465"/>
      <c r="KJ113" s="1466"/>
      <c r="KK113" s="1445"/>
      <c r="KL113" s="1440"/>
      <c r="KM113" s="1445"/>
      <c r="KN113" s="1440"/>
      <c r="KO113" s="1418"/>
      <c r="KP113" s="1418"/>
      <c r="KQ113" s="1418"/>
      <c r="KR113" s="1418"/>
      <c r="KS113" s="1418"/>
      <c r="KT113" s="1418"/>
      <c r="KU113" s="1418"/>
      <c r="KV113" s="1418"/>
      <c r="KW113" s="1418"/>
      <c r="KX113" s="1418"/>
      <c r="KY113" s="1418"/>
      <c r="KZ113" s="1418"/>
      <c r="LA113" s="1452"/>
      <c r="LB113" s="1418"/>
      <c r="LC113" s="1418"/>
      <c r="LD113" s="1418"/>
      <c r="LE113" s="1418"/>
      <c r="LF113" s="2665"/>
      <c r="LG113" s="2666"/>
      <c r="LH113" s="2667"/>
      <c r="LI113" s="831"/>
      <c r="LJ113" s="2665"/>
      <c r="LK113" s="2666"/>
      <c r="LL113" s="2668"/>
      <c r="LM113" s="2669"/>
      <c r="LN113" s="2669"/>
      <c r="LO113" s="2669"/>
      <c r="LP113" s="2669"/>
      <c r="LQ113" s="2670"/>
      <c r="LR113" s="2668"/>
      <c r="LS113" s="2669"/>
      <c r="LT113" s="2669"/>
      <c r="LU113" s="1243"/>
      <c r="LV113" s="1243"/>
      <c r="LW113" s="1243"/>
      <c r="LX113" s="1244"/>
      <c r="LY113" s="1243"/>
      <c r="LZ113" s="1243"/>
      <c r="MA113" s="2594"/>
      <c r="MB113" s="2594"/>
      <c r="MC113" s="2595"/>
      <c r="MD113" s="2596"/>
      <c r="ME113" s="2597"/>
      <c r="MF113" s="2597"/>
      <c r="MG113" s="2597"/>
      <c r="MH113" s="2597"/>
      <c r="MI113" s="2598"/>
      <c r="MJ113" s="2596"/>
      <c r="MK113" s="2597"/>
      <c r="ML113" s="2597"/>
      <c r="MM113" s="2597"/>
      <c r="MN113" s="2597"/>
      <c r="MO113" s="2598"/>
      <c r="MP113" s="2596"/>
      <c r="MQ113" s="2597"/>
      <c r="MR113" s="2597"/>
      <c r="MS113" s="2597"/>
      <c r="MT113" s="2597"/>
      <c r="MU113" s="2598"/>
      <c r="MV113" s="2596"/>
      <c r="MW113" s="2597"/>
      <c r="MX113" s="2597"/>
      <c r="MY113" s="2597"/>
      <c r="MZ113" s="2598"/>
      <c r="NA113" s="2596"/>
      <c r="NB113" s="2597"/>
      <c r="NC113" s="2597"/>
      <c r="ND113" s="2597"/>
      <c r="NE113" s="2597"/>
      <c r="NF113" s="2598"/>
      <c r="NG113" s="2597"/>
      <c r="NH113" s="2597"/>
      <c r="NI113" s="2597"/>
      <c r="NJ113" s="2597"/>
      <c r="NK113" s="2597"/>
      <c r="NL113" s="2598"/>
      <c r="NM113" s="1418"/>
      <c r="NN113" s="1418"/>
      <c r="NO113" s="1452"/>
      <c r="NP113" s="1418"/>
      <c r="NQ113" s="1418"/>
      <c r="NR113" s="1418"/>
      <c r="NS113" s="1418"/>
      <c r="NT113" s="1418"/>
      <c r="NU113" s="1418"/>
      <c r="NV113" s="1418"/>
      <c r="NW113" s="1418"/>
      <c r="NX113" s="1418"/>
      <c r="NY113" s="1418"/>
      <c r="NZ113" s="1418"/>
      <c r="OA113" s="3209"/>
      <c r="OB113" s="3209"/>
      <c r="OC113" s="1471"/>
      <c r="OD113" s="1471"/>
      <c r="OE113" s="1471"/>
      <c r="OF113" s="1471"/>
      <c r="OG113" s="1471"/>
      <c r="OH113" s="1471"/>
      <c r="OI113" s="1471"/>
      <c r="OJ113" s="1471"/>
      <c r="OK113" s="1471"/>
      <c r="OL113" s="1471"/>
      <c r="OM113" s="1472"/>
      <c r="ON113" s="1473"/>
      <c r="OO113" s="1474"/>
      <c r="OP113" s="1452"/>
      <c r="OQ113" s="1418"/>
      <c r="OR113" s="1474"/>
      <c r="OS113" s="1452"/>
      <c r="OT113" s="1474"/>
      <c r="OU113" s="1418"/>
      <c r="OV113" s="1418"/>
      <c r="OW113" s="1418"/>
      <c r="OX113" s="1418"/>
      <c r="OY113" s="1418"/>
      <c r="OZ113" s="1418"/>
      <c r="PA113" s="1418"/>
      <c r="PB113" s="1418"/>
      <c r="PC113" s="1418"/>
      <c r="PD113" s="1418"/>
      <c r="PE113" s="1418"/>
      <c r="PF113" s="1418"/>
      <c r="PG113" s="1418"/>
      <c r="PH113" s="1418"/>
      <c r="PI113" s="1418"/>
      <c r="PJ113" s="1418"/>
      <c r="PK113" s="1418"/>
      <c r="PL113" s="1418"/>
      <c r="PM113" s="1452"/>
      <c r="PN113" s="1418"/>
      <c r="PO113" s="1418"/>
      <c r="PP113" s="1418"/>
      <c r="PQ113" s="1418"/>
      <c r="PR113" s="1418"/>
      <c r="PS113" s="1418"/>
      <c r="PT113" s="1418"/>
      <c r="PU113" s="1418"/>
      <c r="PV113" s="1418"/>
      <c r="PW113" s="1418"/>
      <c r="PX113" s="1418"/>
      <c r="PY113" s="1418"/>
      <c r="PZ113" s="1418"/>
      <c r="QA113" s="1418"/>
      <c r="QB113" s="1418"/>
      <c r="QC113" s="1418"/>
      <c r="QD113" s="1418"/>
      <c r="QE113" s="1418"/>
      <c r="QF113" s="1418"/>
      <c r="QG113" s="1418"/>
      <c r="QH113" s="1418"/>
      <c r="QI113" s="1418"/>
      <c r="QJ113" s="1418"/>
      <c r="QK113" s="1418"/>
      <c r="QL113" s="1418"/>
      <c r="QM113" s="1418"/>
      <c r="QN113" s="1418"/>
      <c r="QO113" s="1418"/>
      <c r="QP113" s="1418"/>
      <c r="QQ113" s="1418"/>
      <c r="QR113" s="1418"/>
      <c r="QS113" s="1418"/>
      <c r="QT113" s="1418"/>
      <c r="QU113" s="1452"/>
      <c r="QV113" s="1418"/>
      <c r="QW113" s="1418"/>
      <c r="QX113" s="1418"/>
      <c r="QY113" s="1418"/>
      <c r="QZ113" s="1418"/>
      <c r="RA113" s="1418"/>
      <c r="RB113" s="1418"/>
      <c r="RC113" s="1418"/>
      <c r="RD113" s="1418"/>
      <c r="RE113" s="1418"/>
      <c r="RF113" s="1418"/>
      <c r="RG113" s="1418"/>
      <c r="RH113" s="1418"/>
      <c r="RI113" s="1418"/>
      <c r="RJ113" s="1418"/>
      <c r="RK113" s="1418"/>
      <c r="RL113" s="1418"/>
      <c r="RM113" s="1452"/>
      <c r="RN113" s="1418"/>
      <c r="RO113" s="1418"/>
      <c r="RP113" s="1418"/>
      <c r="RQ113" s="1418"/>
      <c r="RR113" s="1418"/>
      <c r="RS113" s="1418"/>
      <c r="RT113" s="1418"/>
      <c r="RU113" s="1418"/>
      <c r="RV113" s="1418"/>
      <c r="RW113" s="1418"/>
      <c r="RX113" s="1418"/>
      <c r="RY113" s="1418"/>
      <c r="RZ113" s="1418"/>
      <c r="SA113" s="1418"/>
      <c r="SB113" s="1418"/>
      <c r="SC113" s="1418"/>
      <c r="SD113" s="1418"/>
      <c r="SE113" s="1418"/>
      <c r="SF113" s="1418"/>
      <c r="SG113" s="1418"/>
      <c r="SH113" s="1418"/>
      <c r="SI113" s="1418"/>
      <c r="SJ113" s="1418"/>
      <c r="SK113" s="1418"/>
      <c r="SL113" s="1418"/>
      <c r="SM113" s="1418"/>
      <c r="SN113" s="1418"/>
      <c r="SO113" s="1418"/>
      <c r="SP113" s="1418"/>
      <c r="SQ113" s="1418"/>
      <c r="SR113" s="1418"/>
      <c r="SS113" s="1418"/>
      <c r="ST113" s="1474"/>
      <c r="SU113" s="1242"/>
      <c r="SV113" s="1220"/>
      <c r="SW113" s="1220"/>
      <c r="SX113" s="1220"/>
      <c r="SY113" s="1220"/>
      <c r="SZ113" s="1220"/>
      <c r="TA113" s="1220"/>
      <c r="TB113" s="1220"/>
      <c r="TC113" s="1220"/>
      <c r="TD113" s="1220"/>
      <c r="TE113" s="1220"/>
      <c r="TF113" s="1220"/>
      <c r="TG113" s="1220"/>
      <c r="TH113" s="1220"/>
      <c r="TI113" s="1220"/>
      <c r="TJ113" s="1220"/>
      <c r="TK113" s="1220"/>
      <c r="TL113" s="1220"/>
      <c r="TM113" s="1220"/>
      <c r="TN113" s="1220"/>
      <c r="TO113" s="1220"/>
      <c r="TP113" s="1220"/>
      <c r="TQ113" s="1220"/>
      <c r="TR113" s="1220"/>
      <c r="TS113" s="1220"/>
      <c r="TT113" s="1220"/>
      <c r="TU113" s="1220"/>
      <c r="TV113" s="1220"/>
      <c r="TW113" s="1220"/>
      <c r="TX113" s="1220"/>
      <c r="TY113" s="1220"/>
      <c r="TZ113" s="1220"/>
      <c r="UA113" s="1220"/>
      <c r="UB113" s="1220"/>
      <c r="UC113" s="1220"/>
      <c r="UD113" s="1220"/>
      <c r="UE113" s="1220"/>
      <c r="UF113" s="1220"/>
      <c r="UG113" s="1220"/>
      <c r="UH113" s="1220"/>
      <c r="UI113" s="1220"/>
      <c r="UJ113" s="1220"/>
      <c r="UK113" s="1220"/>
      <c r="UL113" s="1220"/>
      <c r="UM113" s="1220"/>
      <c r="UN113" s="1220"/>
      <c r="UO113" s="1220"/>
      <c r="UP113" s="1220"/>
      <c r="UQ113" s="1220"/>
      <c r="UR113" s="1220"/>
      <c r="US113" s="1220"/>
      <c r="UT113" s="1220"/>
      <c r="UU113" s="1220"/>
      <c r="UV113" s="1220"/>
      <c r="UW113" s="1220"/>
      <c r="UX113" s="1220"/>
      <c r="UY113" s="1220"/>
      <c r="UZ113" s="1220"/>
      <c r="VA113" s="1220"/>
      <c r="VB113" s="1220"/>
      <c r="VC113" s="1220"/>
      <c r="VD113" s="2442"/>
      <c r="VE113" s="1511"/>
      <c r="VF113" s="1511"/>
      <c r="VG113" s="1511"/>
      <c r="VH113" s="1511"/>
      <c r="VI113" s="1511"/>
      <c r="VJ113" s="1511"/>
      <c r="VK113" s="1511"/>
      <c r="VL113" s="1511"/>
      <c r="VM113" s="1511"/>
      <c r="VN113" s="1511"/>
      <c r="VO113" s="1511"/>
      <c r="VP113" s="1511"/>
      <c r="VQ113" s="1511"/>
      <c r="VR113" s="1511"/>
      <c r="VS113" s="1511"/>
      <c r="VT113" s="1511"/>
      <c r="VU113" s="1511"/>
      <c r="VV113" s="1511"/>
      <c r="VW113" s="1511"/>
      <c r="VX113" s="1511"/>
      <c r="VY113" s="1511"/>
      <c r="VZ113" s="1511"/>
      <c r="WA113" s="1511"/>
      <c r="WB113" s="1511"/>
      <c r="WC113" s="1511"/>
      <c r="WD113" s="1511"/>
      <c r="WE113" s="1511"/>
      <c r="WF113" s="1511"/>
      <c r="WG113" s="1511"/>
      <c r="WH113" s="1511"/>
      <c r="WI113" s="1511"/>
      <c r="WJ113" s="1511"/>
      <c r="WK113" s="1511"/>
      <c r="WL113" s="1511"/>
      <c r="WM113" s="1511"/>
      <c r="WN113" s="1511"/>
      <c r="WO113" s="1511"/>
      <c r="WP113" s="1511"/>
      <c r="WQ113" s="1511"/>
      <c r="WR113" s="1511"/>
      <c r="WS113" s="1511"/>
      <c r="WT113" s="1511"/>
      <c r="WU113" s="1511"/>
      <c r="WV113" s="2150"/>
      <c r="WW113" s="1418"/>
      <c r="WX113" s="1418"/>
      <c r="WY113" s="1418"/>
      <c r="WZ113" s="1418"/>
      <c r="XA113" s="1418"/>
      <c r="XB113" s="1418"/>
      <c r="XC113" s="1418"/>
      <c r="XD113" s="1418"/>
      <c r="XE113" s="1418"/>
      <c r="XF113" s="1418"/>
      <c r="XG113" s="1418"/>
      <c r="XH113" s="1418"/>
      <c r="XI113" s="1418"/>
      <c r="XJ113" s="1418"/>
      <c r="XK113" s="1418"/>
      <c r="XL113" s="1418"/>
      <c r="XM113" s="1418"/>
      <c r="XN113" s="1418"/>
      <c r="XO113" s="1418"/>
      <c r="XP113" s="1418"/>
      <c r="XQ113" s="1418"/>
      <c r="XR113" s="1418"/>
      <c r="XS113" s="1418"/>
      <c r="XT113" s="1418"/>
      <c r="XU113" s="1418"/>
      <c r="XV113" s="1418"/>
      <c r="XW113" s="1418"/>
      <c r="XX113" s="1418"/>
      <c r="XY113" s="1418"/>
      <c r="XZ113" s="1418"/>
      <c r="YA113" s="2990"/>
      <c r="YB113" s="2990"/>
      <c r="YC113" s="1418"/>
      <c r="YD113" s="1418"/>
      <c r="YE113" s="1418"/>
      <c r="YF113" s="1418"/>
      <c r="YG113" s="2990"/>
      <c r="YH113" s="2990"/>
      <c r="YI113" s="1418"/>
      <c r="YJ113" s="1418"/>
      <c r="YK113" s="1418"/>
      <c r="YL113" s="1418"/>
      <c r="YM113" s="1418"/>
      <c r="YN113" s="1418"/>
      <c r="YO113" s="1418"/>
      <c r="YP113" s="1418"/>
      <c r="YQ113" s="1418"/>
      <c r="YR113" s="1418"/>
      <c r="YS113" s="1418"/>
      <c r="YT113" s="1418"/>
      <c r="YU113" s="1418"/>
      <c r="YV113" s="1475"/>
      <c r="YW113" s="1476"/>
      <c r="YX113" s="1449"/>
      <c r="YY113" s="3627"/>
      <c r="YZ113" s="3820"/>
      <c r="ZA113" s="3821"/>
      <c r="ZB113" s="1471"/>
      <c r="ZC113" s="1478"/>
      <c r="ZD113" s="1449"/>
      <c r="ZE113" s="1479"/>
      <c r="ZF113" s="1478"/>
      <c r="ZG113" s="1449"/>
      <c r="ZH113" s="2696"/>
      <c r="ZI113" s="2697"/>
      <c r="ZJ113" s="2697"/>
      <c r="ZK113" s="2698"/>
      <c r="ZL113" s="2697"/>
      <c r="ZM113" s="2697"/>
      <c r="ZN113" s="2711"/>
      <c r="ZO113" s="2711"/>
      <c r="ZP113" s="2578"/>
      <c r="ZQ113" s="2579"/>
      <c r="ZR113" s="2712"/>
      <c r="ZS113" s="2713"/>
      <c r="ZT113" s="2963"/>
      <c r="ZU113" s="2963"/>
      <c r="ZV113" s="2963"/>
      <c r="ZW113" s="2963"/>
      <c r="ZX113" s="2963"/>
      <c r="ZY113" s="2963"/>
      <c r="ZZ113" s="2963"/>
      <c r="AAA113" s="2963"/>
      <c r="AAB113" s="2963"/>
      <c r="AAC113" s="2963"/>
      <c r="AAD113" s="2963"/>
      <c r="AAE113" s="2963"/>
      <c r="AAF113" s="2711"/>
      <c r="AAG113" s="2711"/>
      <c r="AAH113" s="2711"/>
      <c r="AAI113" s="2711"/>
      <c r="AAJ113" s="2578"/>
      <c r="AAK113" s="2712"/>
      <c r="AAL113" s="2579"/>
      <c r="AAM113" s="2712"/>
      <c r="AAN113" s="1442"/>
      <c r="AAO113" s="1448"/>
      <c r="AAP113" s="1442"/>
      <c r="AAQ113" s="1480"/>
      <c r="AAR113" s="1418"/>
      <c r="AAS113" s="1449"/>
      <c r="AAT113" s="1418"/>
      <c r="AAU113" s="1449"/>
      <c r="AAV113" s="1418"/>
      <c r="AAW113" s="1449"/>
      <c r="AAX113" s="1418"/>
      <c r="AAY113" s="1449"/>
      <c r="AAZ113" s="1418"/>
      <c r="ABA113" s="1418"/>
      <c r="ABB113" s="1418"/>
      <c r="ABC113" s="1418"/>
      <c r="ABD113" s="1418"/>
      <c r="ABE113" s="1418"/>
      <c r="ABF113" s="1418"/>
      <c r="ABG113" s="1418"/>
      <c r="ABH113" s="1418"/>
      <c r="ABI113" s="1418"/>
      <c r="ABJ113" s="1418"/>
      <c r="ABK113" s="1418"/>
      <c r="ABL113" s="1418"/>
      <c r="ABM113" s="1418"/>
      <c r="ABN113" s="1418"/>
      <c r="ABO113" s="1418"/>
      <c r="ABP113" s="1418"/>
      <c r="ABQ113" s="1418"/>
      <c r="ABR113" s="1418"/>
      <c r="ABS113" s="1418"/>
      <c r="ABT113" s="1418"/>
      <c r="ABU113" s="1418"/>
      <c r="ABV113" s="1418"/>
      <c r="ABW113" s="1418"/>
      <c r="ABX113" s="1418"/>
      <c r="ABY113" s="1418"/>
      <c r="ABZ113" s="1418"/>
      <c r="ACA113" s="1449"/>
      <c r="ACB113" s="1418"/>
      <c r="ACC113" s="1418"/>
      <c r="ACD113" s="1418"/>
      <c r="ACE113" s="1418"/>
      <c r="ACF113" s="1418"/>
      <c r="ACG113" s="1418"/>
      <c r="ACH113" s="1418"/>
      <c r="ACI113" s="1418"/>
      <c r="ACJ113" s="1418"/>
      <c r="ACK113" s="1449"/>
      <c r="ACL113" s="1418"/>
      <c r="ACM113" s="1418"/>
      <c r="ACN113" s="1418"/>
      <c r="ACO113" s="1418"/>
      <c r="ACP113" s="1418"/>
      <c r="ACQ113" s="1418"/>
      <c r="ACR113" s="1418"/>
      <c r="ACS113" s="1449"/>
      <c r="ACT113" s="1418"/>
      <c r="ACU113" s="1418"/>
      <c r="ACV113" s="1418"/>
      <c r="ACW113" s="1418"/>
      <c r="ACX113" s="1418"/>
      <c r="ACY113" s="1418"/>
      <c r="ACZ113" s="1418"/>
      <c r="ADA113" s="1418"/>
      <c r="ADB113" s="1418"/>
      <c r="ADC113" s="1449"/>
      <c r="ADD113" s="1418"/>
      <c r="ADE113" s="1418"/>
      <c r="ADF113" s="1418"/>
      <c r="ADG113" s="1418"/>
      <c r="ADH113" s="1418"/>
      <c r="ADI113" s="1449"/>
      <c r="ADJ113" s="1418"/>
      <c r="ADK113" s="1418"/>
      <c r="ADL113" s="1418"/>
      <c r="ADM113" s="1418"/>
      <c r="ADN113" s="1418"/>
      <c r="ADO113" s="1418"/>
      <c r="ADP113" s="1418"/>
      <c r="ADQ113" s="1418"/>
      <c r="ADR113" s="1418"/>
      <c r="ADS113" s="1449"/>
      <c r="ADT113" s="1418"/>
      <c r="ADU113" s="1418"/>
      <c r="ADV113" s="1418"/>
      <c r="ADW113" s="1418"/>
      <c r="ADX113" s="1418"/>
      <c r="ADY113" s="1449"/>
      <c r="ADZ113" s="1449"/>
      <c r="AEA113" s="1418"/>
      <c r="AEB113" s="1418"/>
      <c r="AEC113" s="1449"/>
      <c r="AED113" s="1418"/>
      <c r="AEE113" s="1418"/>
      <c r="AEF113" s="1449"/>
      <c r="AEG113" s="1418"/>
      <c r="AEH113" s="1418"/>
      <c r="AEI113" s="1449"/>
      <c r="AEJ113" s="1449"/>
      <c r="AEK113" s="1449"/>
      <c r="AEL113" s="1449"/>
      <c r="AEM113" s="1418"/>
      <c r="AEN113" s="1418"/>
      <c r="AEO113" s="1418"/>
      <c r="AEP113" s="2697"/>
      <c r="AEQ113" s="2697"/>
      <c r="AER113" s="2697"/>
      <c r="AES113" s="2697"/>
      <c r="AET113" s="2697"/>
      <c r="AEU113" s="2697"/>
      <c r="AEV113" s="2711"/>
      <c r="AEW113" s="2697"/>
      <c r="AEX113" s="2711"/>
      <c r="AEY113" s="2697"/>
      <c r="AEZ113" s="2711"/>
      <c r="AFA113" s="2697"/>
      <c r="AFB113" s="2711"/>
      <c r="AFC113" s="2697"/>
      <c r="AFD113" s="2711"/>
      <c r="AFE113" s="2697"/>
      <c r="AFF113" s="2711"/>
      <c r="AFG113" s="2697"/>
      <c r="AFH113" s="2736"/>
      <c r="AFI113" s="2697"/>
      <c r="AFJ113" s="2736"/>
      <c r="AFK113" s="2697"/>
      <c r="AFL113" s="2736"/>
      <c r="AFM113" s="2697"/>
      <c r="AFN113" s="1418"/>
      <c r="AFO113" s="1418"/>
      <c r="AFP113" s="1418"/>
      <c r="AFQ113" s="1418"/>
      <c r="AFR113" s="1418"/>
      <c r="AFS113" s="1418"/>
      <c r="AFT113" s="1418"/>
      <c r="AFU113" s="1418"/>
      <c r="AFV113" s="1418"/>
      <c r="AFW113" s="1418"/>
      <c r="AFX113" s="1418"/>
      <c r="AFY113" s="1418"/>
      <c r="AFZ113" s="1418"/>
      <c r="AGA113" s="1418"/>
      <c r="AGB113" s="1418"/>
      <c r="AGC113" s="1418"/>
      <c r="AGD113" s="1418"/>
      <c r="AGE113" s="1418"/>
      <c r="AGF113" s="1418"/>
      <c r="AGG113" s="1418"/>
      <c r="AGH113" s="1418"/>
      <c r="AGI113" s="1418"/>
      <c r="AGJ113" s="1418"/>
      <c r="AGK113" s="1418"/>
      <c r="AGL113" s="1418"/>
      <c r="AGM113" s="1418"/>
      <c r="AGN113" s="1418"/>
      <c r="AGO113" s="1418"/>
      <c r="AGP113" s="1418"/>
      <c r="AGQ113" s="1418"/>
      <c r="AGR113" s="1418"/>
      <c r="AGS113" s="1418"/>
      <c r="AGT113" s="1418"/>
      <c r="AGU113" s="1418"/>
      <c r="AGV113" s="1418"/>
      <c r="AGW113" s="1418"/>
      <c r="AGX113" s="1418"/>
      <c r="AGY113" s="1418"/>
      <c r="AGZ113" s="1418"/>
      <c r="AHA113" s="1418"/>
      <c r="AHB113" s="1418"/>
      <c r="AHC113" s="1418"/>
      <c r="AHD113" s="1418"/>
      <c r="AHE113" s="1418"/>
      <c r="AHF113" s="1418"/>
      <c r="AHG113" s="1418"/>
      <c r="AHH113" s="1418"/>
      <c r="AHI113" s="1418"/>
      <c r="AHJ113" s="1418"/>
      <c r="AHK113" s="1418"/>
      <c r="AHL113" s="1418"/>
      <c r="AHM113" s="1418"/>
      <c r="AHN113" s="1418"/>
      <c r="AHO113" s="1418"/>
      <c r="AHP113" s="1418"/>
      <c r="AHQ113" s="1418"/>
      <c r="AHR113" s="1418"/>
      <c r="AHS113" s="1418"/>
      <c r="AHT113" s="1418"/>
      <c r="AHU113" s="1418"/>
      <c r="AHV113" s="1418"/>
      <c r="AHW113" s="1418"/>
      <c r="AHX113" s="1418"/>
      <c r="AHY113" s="1418"/>
      <c r="AHZ113" s="1418"/>
      <c r="AIA113" s="1418"/>
      <c r="AIC113" s="1452"/>
      <c r="AID113" s="1418"/>
      <c r="AIE113" s="1418"/>
      <c r="AIF113" s="1452"/>
      <c r="AIG113" s="1418"/>
      <c r="AIH113" s="1418"/>
      <c r="AII113" s="1418"/>
      <c r="AIJ113" s="1418"/>
      <c r="AIK113" s="1418"/>
      <c r="AIL113" s="1482"/>
      <c r="AIM113" s="1483"/>
      <c r="AIN113" s="1484"/>
      <c r="AIO113" s="1418"/>
      <c r="AIP113" s="1418"/>
      <c r="AIQ113" s="1418"/>
      <c r="AIR113" s="1482"/>
      <c r="AIS113" s="1483"/>
      <c r="AIT113" s="1484"/>
      <c r="AIU113" s="1418"/>
      <c r="AIV113" s="1418"/>
      <c r="AIW113" s="1418"/>
      <c r="AIX113" s="1482"/>
      <c r="AIY113" s="1483"/>
      <c r="AIZ113" s="1484"/>
      <c r="AJA113" s="1418"/>
      <c r="AJB113" s="1418"/>
      <c r="AJC113" s="1418"/>
      <c r="AJD113" s="1452"/>
      <c r="AJE113" s="1418"/>
      <c r="AJF113" s="1418"/>
      <c r="AJG113" s="1418"/>
      <c r="AJH113" s="1418"/>
      <c r="AJI113" s="1418"/>
      <c r="AJJ113" s="3814"/>
      <c r="AJK113" s="3815"/>
      <c r="AJL113" s="3815"/>
      <c r="AJM113" s="1418"/>
      <c r="AJN113" s="1418"/>
      <c r="AJO113" s="1418"/>
      <c r="AJP113" s="3626"/>
      <c r="AJQ113" s="3627"/>
      <c r="AJR113" s="3627"/>
      <c r="AJS113" s="1418"/>
      <c r="AJT113" s="1418"/>
      <c r="AJU113" s="1418"/>
      <c r="AJV113" s="1485"/>
      <c r="AJW113" s="1483"/>
      <c r="AJX113" s="1483"/>
      <c r="AJY113" s="1483"/>
      <c r="AJZ113" s="1483"/>
      <c r="AKA113" s="1483"/>
      <c r="AKB113" s="1483"/>
      <c r="AKC113" s="1483"/>
      <c r="AKD113" s="1483"/>
      <c r="AKE113" s="1483"/>
      <c r="AKF113" s="1483"/>
      <c r="AKG113" s="1474"/>
      <c r="AKH113" s="1418"/>
      <c r="AKI113" s="1418"/>
      <c r="AKJ113" s="1418"/>
      <c r="AKK113" s="1418"/>
      <c r="AKL113" s="1418"/>
      <c r="AKM113" s="1418"/>
      <c r="AKN113" s="1418"/>
      <c r="AKO113" s="1418"/>
      <c r="AKP113" s="1418"/>
      <c r="AKQ113" s="1418"/>
      <c r="AKR113" s="1418"/>
      <c r="AKS113" s="1418"/>
      <c r="AKT113" s="1452"/>
      <c r="AKU113" s="1418"/>
      <c r="AKV113" s="1418"/>
      <c r="AKW113" s="1418"/>
      <c r="AKX113" s="1418"/>
      <c r="AKY113" s="1418"/>
      <c r="AKZ113" s="1418"/>
      <c r="ALA113" s="1418"/>
      <c r="ALB113" s="1418"/>
      <c r="ALC113" s="1418"/>
      <c r="ALD113" s="1418"/>
      <c r="ALE113" s="1418"/>
      <c r="ALF113" s="1418"/>
      <c r="ALG113" s="1418"/>
      <c r="ALH113" s="1418"/>
      <c r="ALI113" s="1418"/>
      <c r="ALJ113" s="1452"/>
      <c r="ALK113" s="1418"/>
      <c r="ALL113" s="1418"/>
      <c r="ALM113" s="1418"/>
      <c r="ALN113" s="1418"/>
      <c r="ALO113" s="1418"/>
      <c r="ALP113" s="1418"/>
      <c r="ALQ113" s="1451"/>
      <c r="ALR113" s="1449"/>
      <c r="ALS113" s="1449"/>
      <c r="ALT113" s="1449"/>
      <c r="ALU113" s="1449"/>
      <c r="ALV113" s="1449"/>
      <c r="ALW113" s="1486"/>
      <c r="ALX113" s="1452"/>
      <c r="ALY113" s="1418"/>
      <c r="ALZ113" s="1418"/>
      <c r="AMA113" s="1418"/>
      <c r="AMB113" s="1418"/>
      <c r="AMC113" s="1418"/>
      <c r="AMD113" s="1418"/>
      <c r="AME113" s="1418"/>
      <c r="AMF113" s="1418"/>
      <c r="AMG113" s="1418"/>
      <c r="AMH113" s="1418"/>
      <c r="AMI113" s="1418"/>
      <c r="AMJ113" s="1418"/>
      <c r="AMK113" s="1418"/>
      <c r="AML113" s="1452"/>
      <c r="AMM113" s="1418"/>
      <c r="AMN113" s="1418"/>
      <c r="AMO113" s="1452"/>
      <c r="AMP113" s="1418"/>
      <c r="AMQ113" s="1418"/>
      <c r="AMR113" s="1418"/>
      <c r="AMS113" s="1418"/>
      <c r="AMT113" s="1474"/>
      <c r="AMU113" s="1452"/>
      <c r="AMV113" s="1418"/>
      <c r="AMW113" s="1418"/>
      <c r="AMX113" s="1452"/>
      <c r="AMY113" s="1418"/>
      <c r="AMZ113" s="1418"/>
      <c r="ANA113" s="1418"/>
      <c r="ANB113" s="1418"/>
      <c r="ANC113" s="1418"/>
      <c r="AND113" s="1487"/>
      <c r="ANE113" s="1488"/>
      <c r="ANF113" s="1488"/>
      <c r="ANG113" s="1488"/>
      <c r="ANH113" s="1418"/>
      <c r="ANI113" s="1418"/>
      <c r="ANJ113" s="1418"/>
      <c r="ANK113" s="1418"/>
      <c r="ANL113" s="1418"/>
      <c r="ANM113" s="1418"/>
      <c r="ANN113" s="1452"/>
      <c r="ANO113" s="1418"/>
      <c r="ANP113" s="1418"/>
      <c r="ANQ113" s="1418"/>
      <c r="ANR113" s="1418"/>
      <c r="ANS113" s="1418"/>
      <c r="ANT113" s="1418"/>
      <c r="ANU113" s="1418"/>
      <c r="ANV113" s="1418"/>
      <c r="ANW113" s="1418"/>
      <c r="ANX113" s="1452"/>
      <c r="ANY113" s="1449"/>
      <c r="ANZ113" s="1452"/>
      <c r="AOA113" s="1449"/>
      <c r="AOB113" s="1452"/>
      <c r="AOC113" s="1449"/>
      <c r="AOD113" s="1452"/>
      <c r="AOE113" s="1449"/>
      <c r="AOF113" s="2711"/>
      <c r="AOG113" s="2711"/>
      <c r="AOH113" s="2711"/>
      <c r="AOI113" s="2711"/>
      <c r="AOJ113" s="2711"/>
      <c r="AOK113" s="2711"/>
      <c r="AOL113" s="2711"/>
      <c r="AOM113" s="2711"/>
      <c r="AON113" s="2711"/>
      <c r="AOO113" s="2711"/>
      <c r="AOP113" s="2711"/>
      <c r="AOQ113" s="2711"/>
      <c r="AOR113" s="1452"/>
      <c r="AOS113" s="1418"/>
      <c r="AOT113" s="1418"/>
      <c r="AOU113" s="1418"/>
      <c r="AOV113" s="1418"/>
      <c r="AOW113" s="1418"/>
      <c r="AOX113" s="1418"/>
      <c r="AOY113" s="1418"/>
      <c r="AOZ113" s="1418"/>
      <c r="APA113" s="1418"/>
      <c r="APB113" s="1452"/>
      <c r="APC113" s="1418"/>
      <c r="APD113" s="1418"/>
      <c r="APE113" s="1418"/>
      <c r="APF113" s="1418"/>
      <c r="APG113" s="1418"/>
      <c r="APH113" s="1418"/>
      <c r="API113" s="1418"/>
      <c r="APJ113" s="1418"/>
      <c r="APK113" s="1418"/>
      <c r="APL113" s="1418"/>
      <c r="APM113" s="1418"/>
      <c r="APN113" s="1418"/>
      <c r="APO113" s="1418"/>
      <c r="APP113" s="1418"/>
      <c r="APQ113" s="1418"/>
      <c r="APR113" s="1451"/>
      <c r="APS113" s="1449"/>
      <c r="APT113" s="1449"/>
      <c r="APU113" s="1418"/>
      <c r="APV113" s="1418"/>
      <c r="APW113" s="1418"/>
      <c r="APX113" s="1418"/>
      <c r="APY113" s="1418"/>
      <c r="APZ113" s="1418"/>
      <c r="AQA113" s="1418"/>
      <c r="AQB113" s="1418"/>
      <c r="AQC113" s="1418"/>
      <c r="AQD113" s="1418"/>
      <c r="AQE113" s="1418"/>
      <c r="AQF113" s="1418"/>
      <c r="AQG113" s="1418"/>
      <c r="AQH113" s="1418"/>
      <c r="AQI113" s="1418"/>
      <c r="AQJ113" s="1418"/>
      <c r="AQK113" s="1418"/>
      <c r="AQL113" s="1418"/>
      <c r="AQM113" s="987"/>
      <c r="AQN113" s="1492"/>
      <c r="AQO113" s="1492"/>
      <c r="AQP113" s="1492"/>
      <c r="AQQ113" s="1492"/>
      <c r="AQR113" s="1492"/>
      <c r="AQS113" s="1492"/>
      <c r="AQT113" s="1492"/>
      <c r="AQU113" s="1492"/>
      <c r="AQV113" s="1492"/>
      <c r="AQW113" s="1492"/>
      <c r="AQX113" s="1492"/>
      <c r="AQY113" s="1492"/>
      <c r="AQZ113" s="1492"/>
      <c r="ARA113" s="1492"/>
      <c r="ARB113" s="1492"/>
      <c r="ARC113" s="1492"/>
      <c r="ARD113" s="1492"/>
      <c r="ARE113" s="1492"/>
      <c r="ARF113" s="1492"/>
      <c r="ARG113" s="1483"/>
      <c r="ARH113" s="1484"/>
      <c r="ARI113" s="1478"/>
      <c r="ARJ113" s="1471"/>
      <c r="ARK113" s="1449"/>
      <c r="ARL113" s="1484"/>
      <c r="ARM113" s="1449"/>
      <c r="ARN113" s="1418"/>
      <c r="ARO113" s="1418"/>
      <c r="ARP113" s="1445"/>
      <c r="ARQ113" s="1448"/>
      <c r="ARR113" s="1442"/>
      <c r="ARS113" s="1440"/>
      <c r="ART113" s="1449"/>
      <c r="ARU113" s="1449"/>
      <c r="ARV113" s="1449"/>
      <c r="ARW113" s="1449"/>
      <c r="ARX113" s="1418"/>
      <c r="ARY113" s="1418"/>
      <c r="ARZ113" s="1449"/>
      <c r="ASA113" s="1449"/>
      <c r="ASB113" s="1418"/>
      <c r="ASC113" s="1418"/>
      <c r="ASD113" s="1418"/>
      <c r="ASE113" s="1418"/>
      <c r="ASF113" s="1418"/>
      <c r="ASG113" s="1418"/>
      <c r="ASH113" s="1418"/>
      <c r="ASI113" s="1418"/>
      <c r="ASJ113" s="1418"/>
      <c r="ASK113" s="1418"/>
      <c r="ASL113" s="1418"/>
      <c r="ASM113" s="1449"/>
      <c r="ASN113" s="1449"/>
      <c r="ASO113" s="1449"/>
      <c r="ASP113" s="1449"/>
      <c r="ASQ113" s="1449"/>
      <c r="ASR113" s="1449"/>
      <c r="ASS113" s="1449"/>
      <c r="AST113" s="1449"/>
      <c r="ASU113" s="1449"/>
      <c r="ASV113" s="1449"/>
      <c r="ASW113" s="1418"/>
      <c r="ASX113" s="1418"/>
      <c r="ASY113" s="1418"/>
      <c r="ASZ113" s="1418"/>
      <c r="ATA113" s="1418"/>
      <c r="ATB113" s="1418"/>
      <c r="ATC113" s="1418"/>
      <c r="ATD113" s="1418"/>
      <c r="ATE113" s="1418"/>
      <c r="ATF113" s="1449"/>
      <c r="ATG113" s="1449"/>
      <c r="ATH113" s="1449"/>
      <c r="ATI113" s="1449"/>
      <c r="ATJ113" s="1449"/>
      <c r="ATK113" s="1449"/>
      <c r="ATL113" s="1449"/>
      <c r="ATM113" s="1449"/>
      <c r="ATN113" s="1449"/>
      <c r="ATO113" s="1449"/>
      <c r="ATP113" s="1418"/>
      <c r="ATQ113" s="1418"/>
      <c r="ATR113" s="1418"/>
      <c r="ATS113" s="1418"/>
      <c r="ATT113" s="1418"/>
      <c r="ATU113" s="1418"/>
      <c r="ATV113" s="1418"/>
      <c r="ATW113" s="1418"/>
      <c r="ATX113" s="1418"/>
      <c r="ATY113" s="1449"/>
      <c r="ATZ113" s="1449"/>
      <c r="AUA113" s="1449"/>
      <c r="AUB113" s="1449"/>
      <c r="AUC113" s="1449"/>
      <c r="AUD113" s="1449"/>
      <c r="AUE113" s="1449"/>
      <c r="AUF113" s="1449"/>
      <c r="AUG113" s="1449"/>
      <c r="AUH113" s="1449"/>
      <c r="AUI113" s="1418"/>
      <c r="AUJ113" s="1418"/>
      <c r="AUK113" s="1445"/>
      <c r="AUL113" s="1442"/>
      <c r="AUM113" s="1442"/>
      <c r="AUN113" s="1442"/>
      <c r="AUO113" s="1442"/>
      <c r="AUP113" s="1440"/>
      <c r="AUQ113" s="1418"/>
      <c r="AUR113" s="1418"/>
      <c r="AUS113" s="1471"/>
      <c r="AUT113" s="1471"/>
      <c r="AUU113" s="1418"/>
      <c r="AUV113" s="1418"/>
      <c r="AUW113" s="1418"/>
      <c r="AUX113" s="1418"/>
      <c r="AUY113" s="1418"/>
      <c r="AUZ113" s="1418"/>
      <c r="AVA113" s="1418"/>
      <c r="AVB113" s="1418"/>
      <c r="AVC113" s="1418"/>
      <c r="AVD113" s="1418"/>
      <c r="AVE113" s="1418"/>
      <c r="AVF113" s="1418"/>
      <c r="AVG113" s="1442"/>
      <c r="AVH113" s="1418"/>
      <c r="AVI113" s="1418"/>
      <c r="AVJ113" s="1418"/>
      <c r="AVK113" s="1418"/>
      <c r="AVL113" s="1452"/>
      <c r="AVM113" s="1418"/>
      <c r="AVN113" s="1449"/>
      <c r="AVO113" s="1418"/>
      <c r="AVP113" s="1418"/>
      <c r="AVQ113" s="1449"/>
      <c r="AVR113" s="1418"/>
      <c r="AVS113" s="1418"/>
      <c r="AVT113" s="1449"/>
      <c r="AVU113" s="1418"/>
      <c r="AVV113" s="1418"/>
      <c r="AVW113" s="1449"/>
      <c r="AVX113" s="1418"/>
      <c r="AVY113" s="1486"/>
      <c r="AVZ113" s="1452"/>
      <c r="AWA113" s="1418"/>
      <c r="AWB113" s="1449"/>
      <c r="AWC113" s="1418"/>
      <c r="AWD113" s="1418"/>
      <c r="AWE113" s="1449"/>
      <c r="AWF113" s="1418"/>
      <c r="AWG113" s="1418"/>
      <c r="AWH113" s="1449"/>
      <c r="AWI113" s="1451"/>
      <c r="AWJ113" s="1449"/>
      <c r="AWK113" s="1449"/>
      <c r="AWL113" s="1449"/>
      <c r="AWM113" s="1449"/>
      <c r="AWN113" s="1449"/>
      <c r="AWO113" s="1449"/>
      <c r="AWP113" s="1449"/>
      <c r="AWQ113" s="1449"/>
      <c r="AWR113" s="1449"/>
      <c r="AWS113" s="1452"/>
      <c r="AWT113" s="1418"/>
      <c r="AWU113" s="1418"/>
      <c r="AWV113" s="1418"/>
      <c r="AWW113" s="1418"/>
      <c r="AWX113" s="1418"/>
      <c r="AWY113" s="1418"/>
      <c r="AWZ113" s="1418"/>
      <c r="AXA113" s="1418"/>
      <c r="AXB113" s="1418"/>
      <c r="AXC113" s="1418"/>
      <c r="AXD113" s="1418"/>
      <c r="AXE113" s="1418"/>
      <c r="AXF113" s="1418"/>
      <c r="AXG113" s="1418"/>
      <c r="AXH113" s="1418"/>
      <c r="AXI113" s="1418"/>
      <c r="AXK113" s="2044"/>
      <c r="AXL113" s="2044"/>
      <c r="AXM113" s="2044"/>
      <c r="AXN113" s="2044"/>
      <c r="AXO113" s="2044"/>
      <c r="AXP113" s="2044"/>
      <c r="AXQ113" s="2027"/>
      <c r="AXR113" s="2027"/>
      <c r="AXS113" s="2027"/>
      <c r="AXT113" s="2027"/>
      <c r="AXU113" s="2027"/>
      <c r="AXV113" s="2027"/>
      <c r="AXW113" s="2027"/>
      <c r="AXX113" s="2027"/>
      <c r="AXY113" s="2027"/>
      <c r="AXZ113" s="2027"/>
      <c r="AYA113" s="2027"/>
      <c r="AYB113" s="2027"/>
      <c r="AYC113" s="2126"/>
      <c r="AYD113" s="2027"/>
      <c r="AYE113" s="2027"/>
      <c r="AYF113" s="2027"/>
      <c r="AYG113" s="2027"/>
      <c r="AYH113" s="2027"/>
      <c r="AYI113" s="2027"/>
      <c r="AYJ113" s="2027"/>
      <c r="AYK113" s="2027"/>
      <c r="AYL113" s="2027"/>
      <c r="AYM113" s="2027"/>
      <c r="AYN113" s="2027"/>
      <c r="AYO113" s="2027"/>
      <c r="AYP113" s="2027"/>
      <c r="AYQ113" s="2027"/>
      <c r="AYR113" s="2027"/>
      <c r="AYS113" s="2027"/>
      <c r="AYT113" s="2027"/>
      <c r="AYU113" s="2027"/>
      <c r="AYV113" s="2027"/>
      <c r="AYW113" s="2027"/>
      <c r="AYX113" s="2027"/>
      <c r="AYY113" s="2027"/>
      <c r="AYZ113" s="2027"/>
      <c r="AZA113" s="2027"/>
      <c r="AZB113" s="2027"/>
      <c r="AZC113" s="2027"/>
      <c r="AZD113" s="2027"/>
      <c r="AZE113" s="2027"/>
      <c r="AZF113" s="2027"/>
      <c r="AZG113" s="2027"/>
      <c r="AZH113" s="2027"/>
      <c r="AZI113" s="2027"/>
      <c r="AZJ113" s="2027"/>
      <c r="AZK113" s="2027"/>
      <c r="AZL113" s="2027"/>
      <c r="AZM113" s="2027"/>
      <c r="AZN113" s="2027"/>
      <c r="AZO113" s="2027"/>
      <c r="AZP113" s="2027"/>
      <c r="AZQ113" s="2027"/>
      <c r="AZR113" s="2027"/>
      <c r="AZS113" s="2027"/>
      <c r="AZT113" s="2027"/>
      <c r="AZU113" s="2027"/>
      <c r="AZV113" s="2027"/>
      <c r="AZW113" s="2027"/>
      <c r="AZX113" s="2027"/>
      <c r="AZY113" s="2126"/>
      <c r="AZZ113" s="2027"/>
      <c r="BAA113" s="2027"/>
      <c r="BAB113" s="2027"/>
      <c r="BAC113" s="2027"/>
      <c r="BAD113" s="2027"/>
      <c r="BAE113" s="2027"/>
      <c r="BAF113" s="2027"/>
      <c r="BAG113" s="2027"/>
      <c r="BAH113" s="2027"/>
      <c r="BAI113" s="2027"/>
      <c r="BAJ113" s="2027"/>
      <c r="BAK113" s="2126"/>
      <c r="BAL113" s="2027"/>
      <c r="BAM113" s="2027"/>
      <c r="BAN113" s="2027"/>
      <c r="BAO113" s="2027"/>
      <c r="BAP113" s="2027"/>
      <c r="BAQ113" s="2027"/>
      <c r="BAR113" s="2027"/>
      <c r="BAS113" s="2027"/>
      <c r="BAT113" s="2027"/>
      <c r="BAU113" s="2027"/>
      <c r="BAV113" s="2027"/>
      <c r="BAW113" s="3900"/>
      <c r="BAX113" s="3900"/>
      <c r="BAY113" s="3900"/>
      <c r="BAZ113" s="3900"/>
      <c r="BBA113" s="2027"/>
      <c r="BBB113" s="2027"/>
      <c r="BBC113" s="2027"/>
      <c r="BBD113" s="2027"/>
      <c r="BBE113" s="2126"/>
      <c r="BBF113" s="2027"/>
      <c r="BBG113" s="2027"/>
      <c r="BBH113" s="2027"/>
      <c r="BBI113" s="2027"/>
      <c r="BBJ113" s="2027"/>
      <c r="BBK113" s="2027"/>
      <c r="BBL113" s="2027"/>
      <c r="BBM113" s="2027"/>
      <c r="BBN113" s="2027"/>
      <c r="BBO113" s="2027"/>
      <c r="BBP113" s="2027"/>
      <c r="BBQ113" s="2126"/>
      <c r="BBR113" s="2027"/>
      <c r="BBS113" s="2027"/>
      <c r="BBT113" s="2027"/>
      <c r="BBU113" s="2027"/>
      <c r="BBV113" s="2027"/>
      <c r="BBW113" s="2027"/>
      <c r="BBX113" s="2027"/>
      <c r="BBY113" s="2027"/>
      <c r="BBZ113" s="2027"/>
      <c r="BCA113" s="2027"/>
      <c r="BCB113" s="2027"/>
      <c r="BCC113" s="2027"/>
      <c r="BCD113" s="2027"/>
      <c r="BCE113" s="2027"/>
      <c r="BCF113" s="2027"/>
      <c r="BCG113" s="2027"/>
      <c r="BCH113" s="2027"/>
      <c r="BCI113" s="2027"/>
      <c r="BCJ113" s="2027"/>
      <c r="BCK113" s="2027"/>
      <c r="BCL113" s="2027"/>
      <c r="BCM113" s="2027"/>
      <c r="BCN113" s="2027"/>
      <c r="BCO113" s="2027"/>
      <c r="BCP113" s="2027"/>
      <c r="BCQ113" s="2027"/>
      <c r="BCR113" s="2027"/>
      <c r="BCS113" s="2027"/>
      <c r="BCT113" s="2027"/>
      <c r="BCU113" s="2027"/>
      <c r="BCV113" s="2027"/>
      <c r="BCW113" s="2027"/>
      <c r="BCX113" s="2027"/>
      <c r="BCY113" s="2027"/>
      <c r="BCZ113" s="2027"/>
      <c r="BDA113" s="2027"/>
      <c r="BDB113" s="2027"/>
      <c r="BDC113" s="2027"/>
      <c r="BDD113" s="2027"/>
      <c r="BDE113" s="2027"/>
      <c r="BDF113" s="2027"/>
      <c r="BDG113" s="2027"/>
      <c r="BDH113" s="2027"/>
      <c r="BDI113" s="2027"/>
      <c r="BDJ113" s="2027"/>
      <c r="BDK113" s="2027"/>
      <c r="BDL113" s="2027"/>
      <c r="BDM113" s="2027"/>
      <c r="BDN113" s="2027"/>
      <c r="BDO113" s="2027"/>
      <c r="BDP113" s="2027"/>
      <c r="BDQ113" s="2027"/>
      <c r="BDR113" s="2027"/>
      <c r="BDS113" s="2027"/>
      <c r="BDT113" s="2027"/>
      <c r="BDU113" s="2027"/>
      <c r="BDV113" s="2027"/>
      <c r="BDW113" s="2027"/>
      <c r="BDX113" s="2027"/>
      <c r="BDY113" s="2027"/>
      <c r="BDZ113" s="2027"/>
      <c r="BEA113" s="2027"/>
      <c r="BEB113" s="2027"/>
      <c r="BEC113" s="2027"/>
      <c r="BED113" s="2027"/>
      <c r="BEE113" s="2027"/>
      <c r="BEF113" s="2027"/>
      <c r="BEG113" s="2027"/>
      <c r="BEH113" s="2027"/>
      <c r="BEI113" s="2027"/>
      <c r="BEJ113" s="2027"/>
      <c r="BEK113" s="2027"/>
      <c r="BEL113" s="2027"/>
      <c r="BEM113" s="2027"/>
      <c r="BEN113" s="2027"/>
      <c r="BEO113" s="2027"/>
      <c r="BEP113" s="2027"/>
      <c r="BEQ113" s="2027"/>
      <c r="BER113" s="2027"/>
      <c r="BES113" s="2027"/>
      <c r="BET113" s="2027"/>
      <c r="BEU113" s="2027"/>
      <c r="BEV113" s="2027"/>
      <c r="BEW113" s="2126"/>
      <c r="BEX113" s="2027"/>
      <c r="BEY113" s="2027"/>
      <c r="BEZ113" s="2027"/>
      <c r="BFA113" s="2027"/>
      <c r="BFB113" s="2027"/>
      <c r="BFC113" s="2027"/>
      <c r="BFD113" s="2027"/>
      <c r="BFE113" s="2027"/>
      <c r="BFF113" s="2027"/>
      <c r="BFG113" s="2027"/>
      <c r="BFH113" s="2027"/>
      <c r="BFI113" s="2061"/>
      <c r="BFJ113" s="2062"/>
      <c r="BFK113" s="2062"/>
      <c r="BFL113" s="2062"/>
      <c r="BFM113" s="2063"/>
      <c r="BFN113" s="2063"/>
      <c r="BFO113" s="2063"/>
      <c r="BFP113" s="2063"/>
      <c r="BFQ113" s="2063"/>
      <c r="BFR113" s="2063"/>
      <c r="BFS113" s="1452"/>
      <c r="BFT113" s="1418"/>
      <c r="BFU113" s="1418"/>
      <c r="BFV113" s="1418"/>
      <c r="BFW113" s="1418"/>
      <c r="BFX113" s="1418"/>
      <c r="BFY113" s="1418"/>
      <c r="BFZ113" s="1418"/>
      <c r="BGA113" s="1418"/>
      <c r="BGB113" s="1418"/>
      <c r="BGC113" s="1452"/>
      <c r="BGD113" s="1418"/>
      <c r="BGE113" s="1418"/>
      <c r="BGF113" s="1418"/>
      <c r="BGG113" s="1418"/>
      <c r="BGH113" s="1418"/>
      <c r="BGI113" s="1418"/>
      <c r="BGJ113" s="1418"/>
      <c r="BGK113" s="1418"/>
      <c r="BGL113" s="1418"/>
      <c r="BGM113" s="1452"/>
      <c r="BGN113" s="1418"/>
      <c r="BGO113" s="1418"/>
      <c r="BGP113" s="1418"/>
      <c r="BGQ113" s="1418"/>
      <c r="BGR113" s="1418"/>
      <c r="BGS113" s="1418"/>
      <c r="BGT113" s="1418"/>
      <c r="BGU113" s="1418"/>
      <c r="BGV113" s="1418"/>
      <c r="BGW113" s="1452"/>
      <c r="BGX113" s="1418"/>
      <c r="BGY113" s="1418"/>
      <c r="BGZ113" s="1418"/>
      <c r="BHA113" s="1418"/>
      <c r="BHB113" s="1418"/>
      <c r="BHC113" s="1418"/>
      <c r="BHD113" s="1418"/>
      <c r="BHE113" s="1418"/>
      <c r="BHF113" s="1418"/>
      <c r="BHG113" s="1452"/>
      <c r="BHH113" s="1418"/>
      <c r="BHI113" s="1418"/>
      <c r="BHJ113" s="1418"/>
      <c r="BHK113" s="1418"/>
      <c r="BHL113" s="1418"/>
      <c r="BHM113" s="1418"/>
      <c r="BHN113" s="1418"/>
      <c r="BHO113" s="1418"/>
      <c r="BHP113" s="1418"/>
      <c r="BHQ113" s="1452"/>
      <c r="BHR113" s="1418"/>
      <c r="BHS113" s="1418"/>
      <c r="BHT113" s="1418"/>
      <c r="BHU113" s="1418"/>
      <c r="BHV113" s="1418"/>
      <c r="BHW113" s="1418"/>
      <c r="BHX113" s="1418"/>
      <c r="BHY113" s="1418"/>
      <c r="BHZ113" s="1418"/>
      <c r="BIA113" s="1452"/>
      <c r="BIB113" s="1418"/>
      <c r="BIC113" s="1418"/>
      <c r="BID113" s="1418"/>
      <c r="BIE113" s="1418"/>
      <c r="BIF113" s="1418"/>
      <c r="BIG113" s="1418"/>
      <c r="BIH113" s="1452"/>
      <c r="BII113" s="1418"/>
      <c r="BIJ113" s="1418"/>
      <c r="BIK113" s="1418"/>
      <c r="BIL113" s="1418"/>
      <c r="BIM113" s="1418"/>
      <c r="BIN113" s="1418"/>
      <c r="BIO113" s="1452"/>
      <c r="BIP113" s="1418"/>
      <c r="BIQ113" s="1418"/>
      <c r="BIR113" s="1418"/>
      <c r="BIS113" s="1418"/>
      <c r="BIT113" s="1418"/>
      <c r="BIU113" s="1418"/>
      <c r="BIV113" s="1418"/>
      <c r="BIW113" s="1418"/>
      <c r="BIX113" s="1418"/>
      <c r="BIY113" s="1418"/>
      <c r="BIZ113" s="1418"/>
      <c r="BJA113" s="2099"/>
      <c r="BJB113" s="2100"/>
      <c r="BJC113" s="2100"/>
      <c r="BJD113" s="2100"/>
      <c r="BJE113" s="2101"/>
      <c r="BJF113" s="2101"/>
      <c r="BJG113" s="2101"/>
      <c r="BJH113" s="2101"/>
      <c r="BJI113" s="2101"/>
      <c r="BJJ113" s="2101"/>
      <c r="BJK113" s="2100"/>
      <c r="BJL113" s="2100"/>
      <c r="BJM113" s="2100"/>
      <c r="BJN113" s="2100"/>
      <c r="BJO113" s="2100"/>
      <c r="BJP113" s="2102"/>
      <c r="BJQ113" s="2099"/>
      <c r="BJR113" s="2099"/>
      <c r="BJS113" s="2100"/>
      <c r="BJT113" s="2100"/>
      <c r="BJU113" s="2102"/>
      <c r="BJV113" s="1418"/>
      <c r="BJW113" s="1418"/>
      <c r="BJX113" s="1487"/>
      <c r="BJY113" s="1488"/>
      <c r="BJZ113" s="2062"/>
      <c r="BKA113" s="2062"/>
      <c r="BKB113" s="2063"/>
      <c r="BKC113" s="2063"/>
      <c r="BKD113" s="2063"/>
      <c r="BKE113" s="2063"/>
      <c r="BKF113" s="2063"/>
      <c r="BKG113" s="2063"/>
      <c r="BKH113" s="2077"/>
      <c r="BKI113" s="2063"/>
      <c r="BKJ113" s="2063"/>
      <c r="BKK113" s="2063"/>
      <c r="BKL113" s="2063"/>
      <c r="BKM113" s="2063"/>
      <c r="BKN113" s="2063"/>
      <c r="BKO113" s="2063"/>
      <c r="BKP113" s="2063"/>
      <c r="BKQ113" s="2063"/>
      <c r="BKR113" s="2077"/>
      <c r="BKS113" s="2063"/>
      <c r="BKT113" s="2063"/>
      <c r="BKU113" s="2063"/>
      <c r="BKV113" s="2063"/>
      <c r="BKW113" s="2063"/>
      <c r="BKX113" s="2063"/>
      <c r="BKY113" s="2063"/>
      <c r="BKZ113" s="2063"/>
      <c r="BLA113" s="2063"/>
      <c r="BLB113" s="2099"/>
      <c r="BLC113" s="2099"/>
      <c r="BLD113" s="2102"/>
      <c r="BLE113" s="2099"/>
      <c r="BLF113" s="2099"/>
      <c r="BLG113" s="2102"/>
      <c r="BLH113" s="2099"/>
      <c r="BLI113" s="2099"/>
      <c r="BLJ113" s="2102"/>
      <c r="BLK113" s="2099"/>
      <c r="BLL113" s="2099"/>
      <c r="BLM113" s="2102"/>
      <c r="BLN113" s="2099"/>
      <c r="BLO113" s="2099"/>
      <c r="BLP113" s="2102"/>
      <c r="BLQ113" s="2099"/>
      <c r="BLR113" s="2099"/>
      <c r="BLS113" s="2102"/>
      <c r="BLT113" s="2099"/>
      <c r="BLU113" s="2099"/>
      <c r="BLV113" s="2102"/>
      <c r="BLW113" s="2099"/>
      <c r="BLX113" s="2099"/>
      <c r="BLY113" s="2102"/>
      <c r="BLZ113" s="2099"/>
      <c r="BMA113" s="2099"/>
      <c r="BMB113" s="2099"/>
      <c r="BMC113" s="2099"/>
      <c r="BMD113" s="2099"/>
      <c r="BME113" s="2099"/>
      <c r="BMF113" s="2099"/>
      <c r="BMG113" s="2099"/>
      <c r="BMH113" s="2099"/>
      <c r="BMI113" s="2099"/>
      <c r="BMJ113" s="2099"/>
      <c r="BMK113" s="2099"/>
      <c r="BML113" s="2099"/>
      <c r="BMM113" s="2099"/>
      <c r="BMN113" s="2099"/>
      <c r="BMO113" s="2099"/>
      <c r="BMP113" s="2099"/>
      <c r="BMQ113" s="2099"/>
      <c r="BMR113" s="2099"/>
      <c r="BMS113" s="2099"/>
      <c r="BMT113" s="2099"/>
      <c r="BMU113" s="2099"/>
      <c r="BMV113" s="2099"/>
      <c r="BMW113" s="2099"/>
      <c r="BMX113" s="2099"/>
      <c r="BMY113" s="2099"/>
      <c r="BMZ113" s="2099"/>
      <c r="BNA113" s="2099"/>
      <c r="BNB113" s="2099"/>
      <c r="BNC113" s="2099"/>
      <c r="BND113" s="2099"/>
      <c r="BNE113" s="2099"/>
      <c r="BNF113" s="2099"/>
      <c r="BNG113" s="2099"/>
      <c r="BNH113" s="2099"/>
      <c r="BNI113" s="2099"/>
      <c r="BNJ113" s="2099"/>
      <c r="BNK113" s="2099"/>
      <c r="BNL113" s="2099"/>
      <c r="BNM113" s="2099"/>
      <c r="BNN113" s="2099"/>
      <c r="BNO113" s="2099"/>
    </row>
    <row r="114" spans="1:1739" s="1637" customFormat="1" ht="22.5" customHeight="1" x14ac:dyDescent="0.2">
      <c r="A114" s="852"/>
      <c r="B114" s="854"/>
      <c r="C114" s="854"/>
      <c r="D114" s="854"/>
      <c r="E114" s="854"/>
      <c r="F114" s="1153" t="s">
        <v>1932</v>
      </c>
      <c r="G114" s="855"/>
      <c r="H114" s="851"/>
      <c r="I114" s="2584">
        <v>7.21</v>
      </c>
      <c r="J114" s="1886"/>
      <c r="K114" s="3913"/>
      <c r="L114" s="2584">
        <v>7.2</v>
      </c>
      <c r="M114" s="2584"/>
      <c r="N114" s="1886"/>
      <c r="O114" s="3913"/>
      <c r="P114" s="2584">
        <v>7.14</v>
      </c>
      <c r="Q114" s="854"/>
      <c r="R114" s="855"/>
      <c r="S114" s="852"/>
      <c r="T114" s="2584">
        <v>6.13</v>
      </c>
      <c r="U114" s="1886"/>
      <c r="V114" s="2585"/>
      <c r="W114" s="2586">
        <v>6.18</v>
      </c>
      <c r="X114" s="2586"/>
      <c r="Y114" s="2586"/>
      <c r="Z114" s="2585"/>
      <c r="AA114" s="2586">
        <v>6.1471818690911491</v>
      </c>
      <c r="AB114" s="2586"/>
      <c r="AC114" s="1153"/>
      <c r="AD114" s="4101">
        <v>19620</v>
      </c>
      <c r="AE114" s="4102">
        <v>6.0100407747196742</v>
      </c>
      <c r="AF114" s="852">
        <v>10658</v>
      </c>
      <c r="AG114" s="2586">
        <v>6.4082379433289551</v>
      </c>
      <c r="AH114" s="857"/>
      <c r="AI114" s="852">
        <v>13274</v>
      </c>
      <c r="AJ114" s="2586">
        <v>6.162046105167998</v>
      </c>
      <c r="AK114" s="857"/>
      <c r="AL114" s="852">
        <v>6346</v>
      </c>
      <c r="AM114" s="2586">
        <v>5.6920895052001264</v>
      </c>
      <c r="AN114" s="1153"/>
      <c r="AO114" s="4091"/>
      <c r="AP114" s="3913">
        <v>81.099999999999994</v>
      </c>
      <c r="AQ114" s="3914"/>
      <c r="AR114" s="2585">
        <v>84.9</v>
      </c>
      <c r="AS114" s="3914"/>
      <c r="AT114" s="2585">
        <v>1.1999999999999886</v>
      </c>
      <c r="AU114" s="3914">
        <v>0.5</v>
      </c>
      <c r="AV114" s="852">
        <v>69.870129870129873</v>
      </c>
      <c r="AW114" s="855"/>
      <c r="AX114" s="854">
        <v>69.610389610389603</v>
      </c>
      <c r="AY114" s="855"/>
      <c r="AZ114" s="852">
        <v>185.06493506493501</v>
      </c>
      <c r="BA114" s="1153"/>
      <c r="BB114" s="3915">
        <v>252.46753246753246</v>
      </c>
      <c r="BC114" s="3916"/>
      <c r="BD114" s="852">
        <v>13188</v>
      </c>
      <c r="BE114" s="1710">
        <v>21.830451925993327</v>
      </c>
      <c r="BF114" s="857"/>
      <c r="BG114" s="852">
        <v>13278</v>
      </c>
      <c r="BH114" s="1710">
        <v>13.721946076216298</v>
      </c>
      <c r="BI114" s="857"/>
      <c r="BJ114" s="852">
        <v>12802</v>
      </c>
      <c r="BK114" s="1710">
        <v>45.711607561318544</v>
      </c>
      <c r="BL114" s="857"/>
      <c r="BM114" s="852">
        <v>13234</v>
      </c>
      <c r="BN114" s="1710">
        <v>18.172888015717092</v>
      </c>
      <c r="BO114" s="857"/>
      <c r="BP114" s="852">
        <v>12749</v>
      </c>
      <c r="BQ114" s="2584">
        <v>1.5530629853321829</v>
      </c>
      <c r="BR114" s="857"/>
      <c r="BS114" s="852">
        <v>13109</v>
      </c>
      <c r="BT114" s="1710">
        <v>36.547410176214811</v>
      </c>
      <c r="BU114" s="857"/>
      <c r="BV114" s="852">
        <v>11025</v>
      </c>
      <c r="BW114" s="1710">
        <v>54.34013605442177</v>
      </c>
      <c r="BX114" s="857"/>
      <c r="BY114" s="852">
        <v>11213</v>
      </c>
      <c r="BZ114" s="854">
        <v>73.084812271470611</v>
      </c>
      <c r="CA114" s="857"/>
      <c r="CB114" s="852">
        <v>10424</v>
      </c>
      <c r="CC114" s="854">
        <v>61.646201074443596</v>
      </c>
      <c r="CD114" s="857"/>
      <c r="CE114" s="852">
        <v>11195</v>
      </c>
      <c r="CF114" s="854">
        <v>40.446627958910227</v>
      </c>
      <c r="CG114" s="857"/>
      <c r="CH114" s="852">
        <v>9882</v>
      </c>
      <c r="CI114" s="1710">
        <v>4.1995547460028337</v>
      </c>
      <c r="CJ114" s="857"/>
      <c r="CK114" s="852">
        <v>10999</v>
      </c>
      <c r="CL114" s="854">
        <v>51.041003727611603</v>
      </c>
      <c r="CM114" s="857"/>
      <c r="CN114" s="3917">
        <v>15.5</v>
      </c>
      <c r="CO114" s="3918"/>
      <c r="CP114" s="1710">
        <v>3.9000000000000004</v>
      </c>
      <c r="CQ114" s="1710">
        <v>5.9</v>
      </c>
      <c r="CR114" s="3919">
        <v>5.5</v>
      </c>
      <c r="CS114" s="852">
        <v>15.1</v>
      </c>
      <c r="CT114" s="857">
        <v>15.2</v>
      </c>
      <c r="CU114" s="855">
        <v>17.2</v>
      </c>
      <c r="CV114" s="855"/>
      <c r="CW114" s="855">
        <v>4.1999999999999993</v>
      </c>
      <c r="CX114" s="855">
        <v>6.6</v>
      </c>
      <c r="CY114" s="855">
        <v>6.4</v>
      </c>
      <c r="CZ114" s="856">
        <v>22507</v>
      </c>
      <c r="DA114" s="855"/>
      <c r="DB114" s="855"/>
      <c r="DC114" s="855">
        <v>8252</v>
      </c>
      <c r="DD114" s="855"/>
      <c r="DE114" s="855"/>
      <c r="DF114" s="855">
        <v>9136</v>
      </c>
      <c r="DG114" s="855"/>
      <c r="DH114" s="855"/>
      <c r="DI114" s="855">
        <v>5119</v>
      </c>
      <c r="DJ114" s="855"/>
      <c r="DK114" s="855"/>
      <c r="DL114" s="856">
        <v>0.20485523026050487</v>
      </c>
      <c r="DM114" s="855" t="s">
        <v>31</v>
      </c>
      <c r="DN114" s="855">
        <v>24798</v>
      </c>
      <c r="DO114" s="1155">
        <v>0.77147350592789743</v>
      </c>
      <c r="DP114" s="854" t="s">
        <v>31</v>
      </c>
      <c r="DQ114" s="854">
        <v>2.3671263811597711E-2</v>
      </c>
      <c r="DR114" s="857" t="s">
        <v>31</v>
      </c>
      <c r="DS114" s="852">
        <v>70.979532163742689</v>
      </c>
      <c r="DT114" s="854" t="s">
        <v>31</v>
      </c>
      <c r="DU114" s="854">
        <v>1.7909356725146202</v>
      </c>
      <c r="DV114" s="857" t="s">
        <v>31</v>
      </c>
      <c r="DW114" s="852">
        <v>70.990327703190417</v>
      </c>
      <c r="DX114" s="854" t="s">
        <v>31</v>
      </c>
      <c r="DY114" s="854">
        <v>8.1505847953216382</v>
      </c>
      <c r="DZ114" s="857" t="s">
        <v>31</v>
      </c>
      <c r="EA114" s="852">
        <v>12533</v>
      </c>
      <c r="EB114" s="1710">
        <v>73.988669911433817</v>
      </c>
      <c r="EC114" s="857"/>
      <c r="ED114" s="852">
        <v>10302</v>
      </c>
      <c r="EE114" s="854">
        <v>52.193748786643368</v>
      </c>
      <c r="EF114" s="857"/>
      <c r="EG114" s="852">
        <v>11196</v>
      </c>
      <c r="EH114" s="1710">
        <v>60.557341907824224</v>
      </c>
      <c r="EI114" s="857"/>
      <c r="EJ114" s="852">
        <v>10224</v>
      </c>
      <c r="EK114" s="1155">
        <v>1.0809578107183579</v>
      </c>
      <c r="EL114" s="1155"/>
      <c r="EM114" s="854">
        <v>8.5778560250391234</v>
      </c>
      <c r="EN114" s="857"/>
      <c r="EO114" s="852">
        <v>10906</v>
      </c>
      <c r="EP114" s="1711">
        <v>1.4918931807343825</v>
      </c>
      <c r="EQ114" s="855"/>
      <c r="ER114" s="854">
        <v>19.22794791857693</v>
      </c>
      <c r="ES114" s="857"/>
      <c r="ET114" s="852">
        <v>11069</v>
      </c>
      <c r="EU114" s="1711">
        <v>0.96252327746741151</v>
      </c>
      <c r="EV114" s="855"/>
      <c r="EW114" s="854">
        <v>19.405547023217999</v>
      </c>
      <c r="EX114" s="857"/>
      <c r="EY114" s="1157">
        <v>10309</v>
      </c>
      <c r="EZ114" s="1711">
        <v>0.84384164222873903</v>
      </c>
      <c r="FA114" s="855"/>
      <c r="FB114" s="1679">
        <v>6.6155786206227569</v>
      </c>
      <c r="FC114" s="1158"/>
      <c r="FD114" s="852">
        <v>10417</v>
      </c>
      <c r="FE114" s="1155">
        <v>1.0101892285298399</v>
      </c>
      <c r="FF114" s="1155"/>
      <c r="FG114" s="854">
        <v>6.5949889603532679</v>
      </c>
      <c r="FH114" s="857"/>
      <c r="FI114" s="1155">
        <v>10630</v>
      </c>
      <c r="FJ114" s="1155">
        <v>0.71653543307086609</v>
      </c>
      <c r="FK114" s="1155"/>
      <c r="FL114" s="854">
        <v>2.389463781749765</v>
      </c>
      <c r="FM114" s="1153"/>
      <c r="FN114" s="852">
        <v>11181</v>
      </c>
      <c r="FO114" s="1155">
        <v>0.7764127764127764</v>
      </c>
      <c r="FP114" s="1155"/>
      <c r="FQ114" s="854">
        <v>7.2802074948573479</v>
      </c>
      <c r="FR114" s="857"/>
      <c r="FS114" s="852">
        <v>10083</v>
      </c>
      <c r="FT114" s="1155">
        <v>3.1753955264593561</v>
      </c>
      <c r="FU114" s="1155"/>
      <c r="FV114" s="854">
        <v>36.358226718238619</v>
      </c>
      <c r="FW114" s="857"/>
      <c r="FX114" s="1680">
        <v>11016</v>
      </c>
      <c r="FY114" s="3920">
        <v>18.654684095860567</v>
      </c>
      <c r="FZ114" s="1682"/>
      <c r="GA114" s="1683">
        <v>9688</v>
      </c>
      <c r="GB114" s="3921">
        <v>1.1388888888888888</v>
      </c>
      <c r="GC114" s="1684"/>
      <c r="GD114" s="3920">
        <v>3.5301403798513626</v>
      </c>
      <c r="GE114" s="1685"/>
      <c r="GF114" s="1683">
        <v>9834</v>
      </c>
      <c r="GG114" s="3922">
        <v>1.3583984375</v>
      </c>
      <c r="GH114" s="1686"/>
      <c r="GI114" s="3920">
        <v>5.2064266829367503</v>
      </c>
      <c r="GJ114" s="1685"/>
      <c r="GK114" s="1683">
        <v>10001</v>
      </c>
      <c r="GL114" s="3922">
        <v>0.94523470839260315</v>
      </c>
      <c r="GM114" s="1686"/>
      <c r="GN114" s="3920">
        <v>7.0292970702929711</v>
      </c>
      <c r="GO114" s="1685"/>
      <c r="GP114" s="1683">
        <v>9752</v>
      </c>
      <c r="GQ114" s="3922">
        <v>0.99436090225563911</v>
      </c>
      <c r="GR114" s="1686"/>
      <c r="GS114" s="3920">
        <v>2.7276456111566856</v>
      </c>
      <c r="GT114" s="1685"/>
      <c r="GU114" s="1683">
        <v>10282</v>
      </c>
      <c r="GV114" s="3923">
        <v>1.4302721088435375</v>
      </c>
      <c r="GW114" s="1687"/>
      <c r="GX114" s="3920">
        <v>11.437463528496401</v>
      </c>
      <c r="GY114" s="1685"/>
      <c r="GZ114" s="1683">
        <v>9975</v>
      </c>
      <c r="HA114" s="3923">
        <v>0.89805825242718451</v>
      </c>
      <c r="HB114" s="1687"/>
      <c r="HC114" s="3920">
        <v>2.0651629072681708</v>
      </c>
      <c r="HD114" s="1685"/>
      <c r="HE114" s="1683">
        <v>9914</v>
      </c>
      <c r="HF114" s="3923">
        <v>0.72068965517241379</v>
      </c>
      <c r="HG114" s="1687"/>
      <c r="HH114" s="3920">
        <v>1.462578172281622</v>
      </c>
      <c r="HI114" s="1685"/>
      <c r="HJ114" s="1683">
        <v>9896</v>
      </c>
      <c r="HK114" s="3923">
        <v>2.2711864406779663</v>
      </c>
      <c r="HL114" s="1687"/>
      <c r="HM114" s="3920">
        <v>1.1924009700889249</v>
      </c>
      <c r="HN114" s="1685"/>
      <c r="HO114" s="1688">
        <v>25.674695298897269</v>
      </c>
      <c r="HP114" s="1689">
        <v>5.4265815438189202</v>
      </c>
      <c r="HQ114" s="1689">
        <v>67.607370864770743</v>
      </c>
      <c r="HR114" s="1689">
        <v>21.85867672663958</v>
      </c>
      <c r="HS114" s="1689">
        <v>15.006529309344167</v>
      </c>
      <c r="HT114" s="1689">
        <v>22.751015670342426</v>
      </c>
      <c r="HU114" s="1689">
        <v>65.996807893209521</v>
      </c>
      <c r="HV114" s="1689">
        <v>4.7482588508415553</v>
      </c>
      <c r="HW114" s="1689">
        <v>69.660475914103301</v>
      </c>
      <c r="HX114" s="1690">
        <v>27568</v>
      </c>
      <c r="HY114" s="1688">
        <v>20.63787711552612</v>
      </c>
      <c r="HZ114" s="1689">
        <v>3.2319260485651218</v>
      </c>
      <c r="IA114" s="1689">
        <v>61.800956585724798</v>
      </c>
      <c r="IB114" s="1689">
        <v>26.766004415011036</v>
      </c>
      <c r="IC114" s="1689">
        <v>10.797231420161884</v>
      </c>
      <c r="ID114" s="1689">
        <v>42.798013245033111</v>
      </c>
      <c r="IE114" s="1689">
        <v>51.587794334069173</v>
      </c>
      <c r="IF114" s="1689">
        <v>4.0286975717439288</v>
      </c>
      <c r="IG114" s="1689">
        <v>59.752115526122154</v>
      </c>
      <c r="IH114" s="1690">
        <v>86976</v>
      </c>
      <c r="II114" s="1157">
        <v>182</v>
      </c>
      <c r="IJ114" s="1679">
        <v>202.5</v>
      </c>
      <c r="IK114" s="1679">
        <v>460.5</v>
      </c>
      <c r="IL114" s="1679">
        <v>403</v>
      </c>
      <c r="IM114" s="1679">
        <v>226</v>
      </c>
      <c r="IN114" s="1679">
        <v>182</v>
      </c>
      <c r="IO114" s="1679" t="s">
        <v>31</v>
      </c>
      <c r="IP114" s="1679">
        <v>496</v>
      </c>
      <c r="IQ114" s="1158">
        <v>2603</v>
      </c>
      <c r="IR114" s="1157">
        <v>969.5</v>
      </c>
      <c r="IS114" s="1679">
        <v>269</v>
      </c>
      <c r="IT114" s="1679">
        <v>279.5</v>
      </c>
      <c r="IU114" s="1679">
        <v>324.5</v>
      </c>
      <c r="IV114" s="1679">
        <v>224</v>
      </c>
      <c r="IW114" s="1679">
        <v>166</v>
      </c>
      <c r="IX114" s="1679" t="s">
        <v>31</v>
      </c>
      <c r="IY114" s="1679">
        <v>586.5</v>
      </c>
      <c r="IZ114" s="1158">
        <v>3325</v>
      </c>
      <c r="JA114" s="1157">
        <v>180</v>
      </c>
      <c r="JB114" s="1679">
        <v>342.5</v>
      </c>
      <c r="JC114" s="1679">
        <v>96.5</v>
      </c>
      <c r="JD114" s="1679">
        <v>231.5</v>
      </c>
      <c r="JE114" s="1679">
        <v>112</v>
      </c>
      <c r="JF114" s="1679">
        <v>32</v>
      </c>
      <c r="JG114" s="1679" t="s">
        <v>31</v>
      </c>
      <c r="JH114" s="1679">
        <v>352.5</v>
      </c>
      <c r="JI114" s="1158">
        <v>1748</v>
      </c>
      <c r="JJ114" s="1157">
        <v>6.9919323857087976</v>
      </c>
      <c r="JK114" s="1679">
        <v>7.7794852093738003</v>
      </c>
      <c r="JL114" s="1679">
        <v>17.691125624279678</v>
      </c>
      <c r="JM114" s="1679">
        <v>15.482135996926624</v>
      </c>
      <c r="JN114" s="1679">
        <v>8.6822896657702646</v>
      </c>
      <c r="JO114" s="1679">
        <v>6.9919323857087976</v>
      </c>
      <c r="JP114" s="1679" t="s">
        <v>31</v>
      </c>
      <c r="JQ114" s="1679">
        <v>19.054936611601995</v>
      </c>
      <c r="JR114" s="1158">
        <v>100</v>
      </c>
      <c r="JS114" s="1157">
        <v>29.157894736842106</v>
      </c>
      <c r="JT114" s="1679">
        <v>8.0902255639097742</v>
      </c>
      <c r="JU114" s="1679">
        <v>8.4060150375939848</v>
      </c>
      <c r="JV114" s="1679">
        <v>9.7593984962406015</v>
      </c>
      <c r="JW114" s="1679">
        <v>6.7368421052631575</v>
      </c>
      <c r="JX114" s="1679">
        <v>4.992481203007519</v>
      </c>
      <c r="JY114" s="1679" t="s">
        <v>31</v>
      </c>
      <c r="JZ114" s="1679">
        <v>17.639097744360903</v>
      </c>
      <c r="KA114" s="1158">
        <v>100</v>
      </c>
      <c r="KB114" s="1157">
        <v>10.297482837528605</v>
      </c>
      <c r="KC114" s="1679">
        <v>19.593821510297481</v>
      </c>
      <c r="KD114" s="1679">
        <v>5.5205949656750573</v>
      </c>
      <c r="KE114" s="1679">
        <v>13.243707093821511</v>
      </c>
      <c r="KF114" s="1679">
        <v>6.4073226544622424</v>
      </c>
      <c r="KG114" s="1679">
        <v>1.8306636155606408</v>
      </c>
      <c r="KH114" s="1679" t="s">
        <v>31</v>
      </c>
      <c r="KI114" s="1679">
        <v>20.165903890160184</v>
      </c>
      <c r="KJ114" s="1158">
        <v>100</v>
      </c>
      <c r="KK114" s="3917">
        <v>58.649414364676275</v>
      </c>
      <c r="KL114" s="3924"/>
      <c r="KM114" s="3917">
        <v>31.507982752592937</v>
      </c>
      <c r="KN114" s="3924"/>
      <c r="KO114" s="1711">
        <v>3.3457511960768134</v>
      </c>
      <c r="KP114" s="1711"/>
      <c r="KQ114" s="1711">
        <v>1.002465137658763</v>
      </c>
      <c r="KR114" s="1711"/>
      <c r="KS114" s="1711">
        <v>12.14553972295711</v>
      </c>
      <c r="KT114" s="1711"/>
      <c r="KU114" s="3925">
        <v>5.9598672896342855</v>
      </c>
      <c r="KV114" s="1711"/>
      <c r="KW114" s="1711">
        <v>8.1157936423610764</v>
      </c>
      <c r="KX114" s="1711"/>
      <c r="KY114" s="1711">
        <v>15.669814150694192</v>
      </c>
      <c r="KZ114" s="1711"/>
      <c r="LA114" s="1988">
        <v>38.571428571428569</v>
      </c>
      <c r="LB114" s="1711">
        <v>9.0909090909090917</v>
      </c>
      <c r="LC114" s="1711">
        <v>8.0519480519480524</v>
      </c>
      <c r="LD114" s="1711">
        <v>30.129870129870131</v>
      </c>
      <c r="LE114" s="1711">
        <v>5.8441558441558445</v>
      </c>
      <c r="LF114" s="3926">
        <v>91.688311688311686</v>
      </c>
      <c r="LG114" s="3924"/>
      <c r="LH114" s="1988">
        <v>4.9350649350649354</v>
      </c>
      <c r="LI114" s="1711">
        <v>4.6753246753246751</v>
      </c>
      <c r="LJ114" s="3926">
        <v>9.6103896103896105</v>
      </c>
      <c r="LK114" s="3924"/>
      <c r="LL114" s="1691">
        <f>COUNTIF(LL15:LL91,"〇")</f>
        <v>58</v>
      </c>
      <c r="LM114" s="1691">
        <f>COUNTIF(LM15:LM91,"〇")</f>
        <v>34</v>
      </c>
      <c r="LN114" s="1691">
        <f>COUNTIF(LN15:LN91,"〇")</f>
        <v>35</v>
      </c>
      <c r="LO114" s="1691">
        <f>COUNTIF(LO15:LO91,"〇")</f>
        <v>27</v>
      </c>
      <c r="LP114" s="3927">
        <v>20</v>
      </c>
      <c r="LQ114" s="3928"/>
      <c r="LR114" s="1691">
        <f>COUNTIF(LR15:LR91,"〇")</f>
        <v>38</v>
      </c>
      <c r="LS114" s="1691">
        <f>COUNTIF(LS15:LS91,"〇")</f>
        <v>32</v>
      </c>
      <c r="LT114" s="1691">
        <f>COUNTIF(LT15:LT91,"〇")</f>
        <v>36</v>
      </c>
      <c r="LU114" s="1691">
        <f>COUNTIF(LU15:LU91,"〇")</f>
        <v>27</v>
      </c>
      <c r="LV114" s="3927">
        <v>17.272727272727273</v>
      </c>
      <c r="LW114" s="3927"/>
      <c r="LX114" s="1691">
        <f>COUNTIF(LX15:LX91,"〇")</f>
        <v>70</v>
      </c>
      <c r="LY114" s="1691">
        <f>COUNTIF(LY15:LY91,"〇")</f>
        <v>55</v>
      </c>
      <c r="LZ114" s="1691">
        <f>COUNTIF(LZ15:LZ91,"〇")</f>
        <v>50</v>
      </c>
      <c r="MA114" s="1691">
        <f>COUNTIF(MA15:MA91,"〇")</f>
        <v>23</v>
      </c>
      <c r="MB114" s="3927">
        <v>38.571428571428569</v>
      </c>
      <c r="MC114" s="3928"/>
      <c r="MD114" s="1691">
        <f>COUNTIF(MD15:MD91,"〇")</f>
        <v>73</v>
      </c>
      <c r="ME114" s="1691">
        <f>COUNTIF(ME15:ME91,"〇")</f>
        <v>50</v>
      </c>
      <c r="MF114" s="1691">
        <f>COUNTIF(MF15:MF91,"〇")</f>
        <v>57</v>
      </c>
      <c r="MG114" s="1691">
        <f>COUNTIF(MG15:MG91,"〇")</f>
        <v>52</v>
      </c>
      <c r="MH114" s="1711">
        <v>30.129870129870131</v>
      </c>
      <c r="MI114" s="2739"/>
      <c r="MJ114" s="1691">
        <f>COUNTIF(MJ15:MJ91,"〇")</f>
        <v>70</v>
      </c>
      <c r="MK114" s="1691">
        <f>COUNTIF(MK15:MK91,"〇")</f>
        <v>62</v>
      </c>
      <c r="ML114" s="1691">
        <f>COUNTIF(ML15:ML91,"〇")</f>
        <v>56</v>
      </c>
      <c r="MM114" s="1691">
        <f>COUNTIF(MM15:MM91,"〇")</f>
        <v>44</v>
      </c>
      <c r="MN114" s="1711">
        <v>30.129870129870131</v>
      </c>
      <c r="MO114" s="2739"/>
      <c r="MP114" s="1691">
        <f>COUNTIF(MP15:MP91,"〇")</f>
        <v>52</v>
      </c>
      <c r="MQ114" s="1691">
        <f>COUNTIF(MQ15:MQ91,"〇")</f>
        <v>51</v>
      </c>
      <c r="MR114" s="1691">
        <f>COUNTIF(MR15:MR91,"〇")</f>
        <v>35</v>
      </c>
      <c r="MS114" s="1691">
        <f>COUNTIF(MS15:MS91,"〇")</f>
        <v>28</v>
      </c>
      <c r="MT114" s="1711">
        <v>21.558441558441558</v>
      </c>
      <c r="MU114" s="2739"/>
      <c r="MV114" s="1691">
        <f>COUNTIF(MV15:MV91,"〇")</f>
        <v>55</v>
      </c>
      <c r="MW114" s="1691">
        <f>COUNTIF(MW15:MW91,"〇")</f>
        <v>30</v>
      </c>
      <c r="MX114" s="1691">
        <f>COUNTIF(MX15:MX91,"〇")</f>
        <v>3</v>
      </c>
      <c r="MY114" s="1711">
        <v>17.142857142857142</v>
      </c>
      <c r="MZ114" s="2739"/>
      <c r="NA114" s="1691">
        <f>COUNTIF(NA15:NA91,"〇")</f>
        <v>60</v>
      </c>
      <c r="NB114" s="1691">
        <f>COUNTIF(NB15:NB91,"〇")</f>
        <v>62</v>
      </c>
      <c r="NC114" s="1691">
        <f>COUNTIF(NC15:NC91,"〇")</f>
        <v>49</v>
      </c>
      <c r="ND114" s="1691">
        <f>COUNTIF(ND15:ND91,"〇")</f>
        <v>35</v>
      </c>
      <c r="NE114" s="1711">
        <v>26.753246753246753</v>
      </c>
      <c r="NF114" s="2739"/>
      <c r="NG114" s="1691">
        <f>COUNTIF(NG15:NG91,"〇")</f>
        <v>46</v>
      </c>
      <c r="NH114" s="1691">
        <f>COUNTIF(NH15:NH91,"〇")</f>
        <v>32</v>
      </c>
      <c r="NI114" s="1691">
        <f>COUNTIF(NI15:NI91,"〇")</f>
        <v>30</v>
      </c>
      <c r="NJ114" s="1691">
        <f>COUNTIF(NJ15:NJ91,"〇")</f>
        <v>20</v>
      </c>
      <c r="NK114" s="1711">
        <v>16.6233766233766</v>
      </c>
      <c r="NL114" s="2739"/>
      <c r="NM114" s="855">
        <v>207.19</v>
      </c>
      <c r="NN114" s="855"/>
      <c r="NO114" s="856">
        <v>30134</v>
      </c>
      <c r="NP114" s="855"/>
      <c r="NQ114" s="855">
        <v>46.040760450232007</v>
      </c>
      <c r="NR114" s="855"/>
      <c r="NS114" s="855">
        <v>26426</v>
      </c>
      <c r="NT114" s="855"/>
      <c r="NU114" s="1711">
        <v>876.94962500829627</v>
      </c>
      <c r="NV114" s="855"/>
      <c r="NW114" s="855">
        <v>9950</v>
      </c>
      <c r="NX114" s="855"/>
      <c r="NY114" s="855">
        <v>15.202282022957737</v>
      </c>
      <c r="NZ114" s="855"/>
      <c r="OA114" s="3929">
        <v>10435</v>
      </c>
      <c r="OB114" s="3930">
        <v>1.5943297779855679</v>
      </c>
      <c r="OC114" s="3930"/>
      <c r="OD114" s="3929">
        <v>733</v>
      </c>
      <c r="OE114" s="3930">
        <v>1.1199269068168867</v>
      </c>
      <c r="OF114" s="3930"/>
      <c r="OG114" s="3929">
        <v>36707</v>
      </c>
      <c r="OH114" s="3930">
        <v>5.6083433790624087</v>
      </c>
      <c r="OI114" s="3930"/>
      <c r="OJ114" s="3929">
        <v>2770</v>
      </c>
      <c r="OK114" s="3930">
        <v>4.2321930857882348</v>
      </c>
      <c r="OL114" s="3930"/>
      <c r="OM114" s="856">
        <v>24676</v>
      </c>
      <c r="ON114" s="1711">
        <v>37.701659416935186</v>
      </c>
      <c r="OO114" s="1019"/>
      <c r="OP114" s="856">
        <v>790</v>
      </c>
      <c r="OQ114" s="855">
        <v>1.2070153565966444</v>
      </c>
      <c r="OR114" s="1019"/>
      <c r="OS114" s="856">
        <v>30.594396406478481</v>
      </c>
      <c r="OT114" s="1019"/>
      <c r="OU114" s="855">
        <v>23534</v>
      </c>
      <c r="OV114" s="855">
        <v>31667</v>
      </c>
      <c r="OW114" s="855">
        <v>20738</v>
      </c>
      <c r="OX114" s="855">
        <v>12490</v>
      </c>
      <c r="OY114" s="855">
        <v>4215</v>
      </c>
      <c r="OZ114" s="855">
        <v>26503</v>
      </c>
      <c r="PA114" s="855">
        <v>65258</v>
      </c>
      <c r="PB114" s="855">
        <v>6349</v>
      </c>
      <c r="PC114" s="855">
        <v>6075</v>
      </c>
      <c r="PD114" s="855">
        <v>48751</v>
      </c>
      <c r="PE114" s="855">
        <v>21316</v>
      </c>
      <c r="PF114" s="855">
        <v>49533</v>
      </c>
      <c r="PG114" s="855">
        <v>6649</v>
      </c>
      <c r="PH114" s="855">
        <v>1332</v>
      </c>
      <c r="PI114" s="855">
        <v>26272</v>
      </c>
      <c r="PJ114" s="855">
        <v>19392</v>
      </c>
      <c r="PK114" s="855">
        <v>21835</v>
      </c>
      <c r="PL114" s="855">
        <v>97697</v>
      </c>
      <c r="PM114" s="856">
        <v>24.088764240457742</v>
      </c>
      <c r="PN114" s="855"/>
      <c r="PO114" s="855">
        <v>32.413482502021559</v>
      </c>
      <c r="PP114" s="855"/>
      <c r="PQ114" s="855">
        <v>21.226854458171694</v>
      </c>
      <c r="PR114" s="855"/>
      <c r="PS114" s="855">
        <v>12.784425315004555</v>
      </c>
      <c r="PT114" s="855"/>
      <c r="PU114" s="855">
        <v>4.3143597039827224</v>
      </c>
      <c r="PV114" s="855"/>
      <c r="PW114" s="855">
        <v>27.127752131590533</v>
      </c>
      <c r="PX114" s="855"/>
      <c r="PY114" s="855">
        <v>66.7963192319109</v>
      </c>
      <c r="PZ114" s="855"/>
      <c r="QA114" s="855">
        <v>6.4986642373870236</v>
      </c>
      <c r="QB114" s="855"/>
      <c r="QC114" s="855">
        <v>6.2182052673060584</v>
      </c>
      <c r="QD114" s="855"/>
      <c r="QE114" s="855">
        <v>49.900201643858047</v>
      </c>
      <c r="QF114" s="855"/>
      <c r="QG114" s="855">
        <v>21.818479584838837</v>
      </c>
      <c r="QH114" s="855"/>
      <c r="QI114" s="855">
        <v>50.700635638760659</v>
      </c>
      <c r="QJ114" s="855"/>
      <c r="QK114" s="855">
        <v>6.8057361024391732</v>
      </c>
      <c r="QL114" s="855"/>
      <c r="QM114" s="855">
        <v>1.3633990808315506</v>
      </c>
      <c r="QN114" s="855"/>
      <c r="QO114" s="855">
        <v>26.891306795500373</v>
      </c>
      <c r="QP114" s="855"/>
      <c r="QQ114" s="855">
        <v>19.849125356971044</v>
      </c>
      <c r="QR114" s="855"/>
      <c r="QS114" s="855">
        <v>22.349713911379059</v>
      </c>
      <c r="QT114" s="855"/>
      <c r="QU114" s="856">
        <v>17552</v>
      </c>
      <c r="QV114" s="855">
        <v>5207</v>
      </c>
      <c r="QW114" s="855">
        <v>1289</v>
      </c>
      <c r="QX114" s="855">
        <v>1045</v>
      </c>
      <c r="QY114" s="855">
        <v>1884</v>
      </c>
      <c r="QZ114" s="855">
        <v>2914</v>
      </c>
      <c r="RA114" s="855">
        <v>8500</v>
      </c>
      <c r="RB114" s="855">
        <v>3420</v>
      </c>
      <c r="RC114" s="855">
        <v>1622</v>
      </c>
      <c r="RD114" s="855">
        <v>24602</v>
      </c>
      <c r="RE114" s="855">
        <v>5164</v>
      </c>
      <c r="RF114" s="855">
        <v>14259</v>
      </c>
      <c r="RG114" s="855">
        <v>934</v>
      </c>
      <c r="RH114" s="855">
        <v>3467</v>
      </c>
      <c r="RI114" s="855">
        <v>9999</v>
      </c>
      <c r="RJ114" s="855">
        <v>18602</v>
      </c>
      <c r="RK114" s="855">
        <v>7575</v>
      </c>
      <c r="RL114" s="855">
        <v>78037</v>
      </c>
      <c r="RM114" s="1988">
        <v>22.491894870381998</v>
      </c>
      <c r="RN114" s="1711" t="s">
        <v>31</v>
      </c>
      <c r="RO114" s="1711">
        <v>6.6724758768276589</v>
      </c>
      <c r="RP114" s="1711" t="s">
        <v>31</v>
      </c>
      <c r="RQ114" s="1711">
        <v>1.6517805656291247</v>
      </c>
      <c r="RR114" s="1711" t="s">
        <v>31</v>
      </c>
      <c r="RS114" s="1711">
        <v>1.3391083716698489</v>
      </c>
      <c r="RT114" s="1711" t="s">
        <v>31</v>
      </c>
      <c r="RU114" s="1711">
        <v>2.4142393992593254</v>
      </c>
      <c r="RV114" s="1711" t="s">
        <v>31</v>
      </c>
      <c r="RW114" s="1711">
        <v>3.7341261196611866</v>
      </c>
      <c r="RX114" s="1711" t="s">
        <v>31</v>
      </c>
      <c r="RY114" s="1711">
        <v>10.892269051860016</v>
      </c>
      <c r="RZ114" s="1711" t="s">
        <v>31</v>
      </c>
      <c r="SA114" s="1711">
        <v>4.382536489101323</v>
      </c>
      <c r="SB114" s="1711" t="s">
        <v>31</v>
      </c>
      <c r="SC114" s="1711">
        <v>2.0785012237784599</v>
      </c>
      <c r="SD114" s="1711" t="s">
        <v>31</v>
      </c>
      <c r="SE114" s="1711">
        <v>31.526070966336484</v>
      </c>
      <c r="SF114" s="1711" t="s">
        <v>31</v>
      </c>
      <c r="SG114" s="1711">
        <v>6.6173738098594255</v>
      </c>
      <c r="SH114" s="1711" t="s">
        <v>31</v>
      </c>
      <c r="SI114" s="1711">
        <v>18.27210169534964</v>
      </c>
      <c r="SJ114" s="1711" t="s">
        <v>31</v>
      </c>
      <c r="SK114" s="1711">
        <v>1.1968681522867357</v>
      </c>
      <c r="SL114" s="1711" t="s">
        <v>31</v>
      </c>
      <c r="SM114" s="1711">
        <v>4.4427643297410206</v>
      </c>
      <c r="SN114" s="1711" t="s">
        <v>31</v>
      </c>
      <c r="SO114" s="1711">
        <v>12.813152735240976</v>
      </c>
      <c r="SP114" s="1711" t="s">
        <v>31</v>
      </c>
      <c r="SQ114" s="1711">
        <v>23.837410459141175</v>
      </c>
      <c r="SR114" s="1711" t="s">
        <v>31</v>
      </c>
      <c r="SS114" s="1711">
        <v>9.7069338903340725</v>
      </c>
      <c r="ST114" s="2739" t="s">
        <v>31</v>
      </c>
      <c r="SU114" s="856">
        <v>45</v>
      </c>
      <c r="SV114" s="855">
        <v>28</v>
      </c>
      <c r="SW114" s="855">
        <v>17031</v>
      </c>
      <c r="SX114" s="1711">
        <v>25.921664246641644</v>
      </c>
      <c r="SY114" s="855"/>
      <c r="SZ114" s="3931">
        <v>3209</v>
      </c>
      <c r="TA114" s="3931">
        <v>3079</v>
      </c>
      <c r="TB114" s="3931">
        <v>4.7043041556469216</v>
      </c>
      <c r="TC114" s="3931"/>
      <c r="TD114" s="3931">
        <v>984</v>
      </c>
      <c r="TE114" s="3931">
        <v>912</v>
      </c>
      <c r="TF114" s="3931">
        <v>1.3934151964761263</v>
      </c>
      <c r="TG114" s="3931"/>
      <c r="TH114" s="3931">
        <v>51</v>
      </c>
      <c r="TI114" s="3931">
        <v>52</v>
      </c>
      <c r="TJ114" s="3931">
        <v>7.9449112079779144E-2</v>
      </c>
      <c r="TK114" s="3931"/>
      <c r="TL114" s="3931">
        <v>10</v>
      </c>
      <c r="TM114" s="3931">
        <v>25</v>
      </c>
      <c r="TN114" s="3931">
        <v>3.8196688499893813E-2</v>
      </c>
      <c r="TO114" s="3931"/>
      <c r="TP114" s="3931">
        <v>104</v>
      </c>
      <c r="TQ114" s="3931">
        <v>56</v>
      </c>
      <c r="TR114" s="3931">
        <v>8.5560582239762137E-2</v>
      </c>
      <c r="TS114" s="3931"/>
      <c r="TT114" s="3931">
        <v>0</v>
      </c>
      <c r="TU114" s="3931">
        <v>7</v>
      </c>
      <c r="TV114" s="3931">
        <v>1.0695072779970267E-2</v>
      </c>
      <c r="TW114" s="3931"/>
      <c r="TX114" s="3931">
        <v>9564</v>
      </c>
      <c r="TY114" s="3931">
        <v>8994</v>
      </c>
      <c r="TZ114" s="3931">
        <v>13.741640654721799</v>
      </c>
      <c r="UA114" s="3931"/>
      <c r="UB114" s="3931">
        <v>3544</v>
      </c>
      <c r="UC114" s="3931">
        <v>3469</v>
      </c>
      <c r="UD114" s="3931">
        <v>5.3001724962452661</v>
      </c>
      <c r="UE114" s="3931"/>
      <c r="UF114" s="3931">
        <v>625</v>
      </c>
      <c r="UG114" s="3931">
        <v>536</v>
      </c>
      <c r="UH114" s="3931">
        <v>0.81893700143772341</v>
      </c>
      <c r="UI114" s="3931"/>
      <c r="UJ114" s="3931">
        <v>242</v>
      </c>
      <c r="UK114" s="3931">
        <v>313</v>
      </c>
      <c r="UL114" s="3931">
        <v>0.47822254001867054</v>
      </c>
      <c r="UM114" s="3931"/>
      <c r="UN114" s="3931">
        <v>0</v>
      </c>
      <c r="UO114" s="3931">
        <v>31</v>
      </c>
      <c r="UP114" s="3931">
        <v>4.736389373986833E-2</v>
      </c>
      <c r="UQ114" s="3931"/>
      <c r="UR114" s="3931">
        <v>334</v>
      </c>
      <c r="US114" s="3931">
        <v>153</v>
      </c>
      <c r="UT114" s="3931">
        <v>0.23376373361935013</v>
      </c>
      <c r="UU114" s="3931"/>
      <c r="UV114" s="3931">
        <v>872</v>
      </c>
      <c r="UW114" s="3931">
        <v>1153</v>
      </c>
      <c r="UX114" s="3931">
        <v>1.7616312736151025</v>
      </c>
      <c r="UY114" s="3931"/>
      <c r="UZ114" s="3931">
        <v>31</v>
      </c>
      <c r="VA114" s="3931">
        <v>188</v>
      </c>
      <c r="VB114" s="3931">
        <v>0.28723909751920151</v>
      </c>
      <c r="VC114" s="3931"/>
      <c r="VD114" s="3932">
        <v>27</v>
      </c>
      <c r="VE114" s="3930">
        <v>25</v>
      </c>
      <c r="VF114" s="3930">
        <v>3.8196688499893813E-2</v>
      </c>
      <c r="VG114" s="3930"/>
      <c r="VH114" s="3930">
        <v>19</v>
      </c>
      <c r="VI114" s="3930">
        <v>9</v>
      </c>
      <c r="VJ114" s="3930">
        <v>1.3750807859961774E-2</v>
      </c>
      <c r="VK114" s="3930"/>
      <c r="VL114" s="3930">
        <v>86</v>
      </c>
      <c r="VM114" s="3930">
        <v>85</v>
      </c>
      <c r="VN114" s="3930">
        <v>0.12986874089963898</v>
      </c>
      <c r="VO114" s="3930"/>
      <c r="VP114" s="3930">
        <v>462</v>
      </c>
      <c r="VQ114" s="3930">
        <v>374</v>
      </c>
      <c r="VR114" s="3930">
        <v>0.57142245995841146</v>
      </c>
      <c r="VS114" s="3930"/>
      <c r="VT114" s="3930">
        <v>154</v>
      </c>
      <c r="VU114" s="3930">
        <v>85</v>
      </c>
      <c r="VV114" s="3930">
        <v>0.12986874089963898</v>
      </c>
      <c r="VW114" s="3930"/>
      <c r="VX114" s="3930">
        <v>1403</v>
      </c>
      <c r="VY114" s="3930">
        <v>1465</v>
      </c>
      <c r="VZ114" s="3930">
        <v>2.2383259460937772</v>
      </c>
      <c r="WA114" s="3930"/>
      <c r="WB114" s="3930">
        <v>529</v>
      </c>
      <c r="WC114" s="3930">
        <v>555</v>
      </c>
      <c r="WD114" s="3930">
        <v>0.84796648469764258</v>
      </c>
      <c r="WE114" s="3930"/>
      <c r="WF114" s="3930">
        <v>53</v>
      </c>
      <c r="WG114" s="3930">
        <v>64</v>
      </c>
      <c r="WH114" s="3930">
        <v>9.7783522559728164E-2</v>
      </c>
      <c r="WI114" s="3930"/>
      <c r="WJ114" s="3930">
        <v>138</v>
      </c>
      <c r="WK114" s="3930">
        <v>141</v>
      </c>
      <c r="WL114" s="3930">
        <v>0.21542932313940111</v>
      </c>
      <c r="WM114" s="3930"/>
      <c r="WN114" s="3930">
        <v>112</v>
      </c>
      <c r="WO114" s="3930">
        <v>142</v>
      </c>
      <c r="WP114" s="3930">
        <v>0.21695719067939684</v>
      </c>
      <c r="WQ114" s="3930"/>
      <c r="WR114" s="3930">
        <v>823</v>
      </c>
      <c r="WS114" s="3930">
        <v>996</v>
      </c>
      <c r="WT114" s="3930">
        <v>1.5217560698357695</v>
      </c>
      <c r="WU114" s="3930"/>
      <c r="WV114" s="3912"/>
      <c r="WW114" s="1711">
        <v>12.399499010141005</v>
      </c>
      <c r="WX114" s="1711">
        <v>11.900880339093577</v>
      </c>
      <c r="WY114" s="1711">
        <v>12.21425726802071</v>
      </c>
      <c r="WZ114" s="1711">
        <v>12.347555036041301</v>
      </c>
      <c r="XA114" s="1711">
        <v>12.323971363386043</v>
      </c>
      <c r="XB114" s="1711">
        <v>12.184631926577321</v>
      </c>
      <c r="XC114" s="1711">
        <v>13.795815636306433</v>
      </c>
      <c r="XD114" s="1711"/>
      <c r="XE114" s="1711">
        <v>12.239010551145963</v>
      </c>
      <c r="XF114" s="1711">
        <v>12.571867216016793</v>
      </c>
      <c r="XG114" s="1711"/>
      <c r="XH114" s="1711">
        <v>9.0986222778877615</v>
      </c>
      <c r="XI114" s="1711">
        <v>10.527388327355721</v>
      </c>
      <c r="XJ114" s="1711">
        <v>10.649143767423338</v>
      </c>
      <c r="XK114" s="1711">
        <v>11.447496590687708</v>
      </c>
      <c r="XL114" s="1711">
        <v>12.194162536385807</v>
      </c>
      <c r="XM114" s="1711">
        <v>12.776007065780885</v>
      </c>
      <c r="XN114" s="1711">
        <v>13.33962560956426</v>
      </c>
      <c r="XO114" s="3933"/>
      <c r="XP114" s="3933">
        <v>10.795798667559211</v>
      </c>
      <c r="XQ114" s="3933">
        <v>12.087008287249541</v>
      </c>
      <c r="XR114" s="1711"/>
      <c r="XS114" s="1711">
        <v>27.135441245870695</v>
      </c>
      <c r="XT114" s="1711"/>
      <c r="XU114" s="1711">
        <v>23.034809218705174</v>
      </c>
      <c r="XV114" s="1711">
        <v>24.658875503266334</v>
      </c>
      <c r="XW114" s="1711"/>
      <c r="XX114" s="1711">
        <v>69.663223378518495</v>
      </c>
      <c r="XY114" s="1711">
        <v>66.658801321378007</v>
      </c>
      <c r="XZ114" s="1711"/>
      <c r="YA114" s="1711">
        <v>71.892830958528577</v>
      </c>
      <c r="YB114" s="1711">
        <v>70.036658154872867</v>
      </c>
      <c r="YC114" s="1711"/>
      <c r="YD114" s="1711">
        <v>3.6634537844168813</v>
      </c>
      <c r="YE114" s="1711">
        <v>4.3809973257826016</v>
      </c>
      <c r="YF114" s="1711"/>
      <c r="YG114" s="1711">
        <v>3.1972203627554112</v>
      </c>
      <c r="YH114" s="1711">
        <v>3.5530211646013816</v>
      </c>
      <c r="YI114" s="1711"/>
      <c r="YJ114" s="1711">
        <v>1.7126838447064245</v>
      </c>
      <c r="YK114" s="1711">
        <v>1.8247601069686961</v>
      </c>
      <c r="YL114" s="1711"/>
      <c r="YM114" s="1886">
        <v>1.8743425456631921</v>
      </c>
      <c r="YN114" s="1886">
        <v>1.7506618833518715</v>
      </c>
      <c r="YO114" s="1711"/>
      <c r="YP114" s="1711">
        <v>135.36103896103899</v>
      </c>
      <c r="YQ114" s="1711">
        <v>145.3116883116883</v>
      </c>
      <c r="YR114" s="1711"/>
      <c r="YS114" s="1711">
        <v>33.661038961038962</v>
      </c>
      <c r="YT114" s="1711">
        <v>46.706493506493501</v>
      </c>
      <c r="YU114" s="1711"/>
      <c r="YV114" s="856">
        <v>13160</v>
      </c>
      <c r="YW114" s="1711">
        <v>43.039513677811556</v>
      </c>
      <c r="YX114" s="855"/>
      <c r="YY114" s="3912">
        <v>29365</v>
      </c>
      <c r="YZ114" s="3912">
        <v>60.728758726374934</v>
      </c>
      <c r="ZA114" s="3912"/>
      <c r="ZB114" s="855">
        <v>9878</v>
      </c>
      <c r="ZC114" s="1711">
        <v>77.667544037254515</v>
      </c>
      <c r="ZD114" s="855"/>
      <c r="ZE114" s="856">
        <v>12780</v>
      </c>
      <c r="ZF114" s="1711">
        <v>39.577464788732392</v>
      </c>
      <c r="ZG114" s="855"/>
      <c r="ZH114" s="1365">
        <v>200</v>
      </c>
      <c r="ZI114" s="1885">
        <v>0.30800979471147177</v>
      </c>
      <c r="ZJ114" s="1366"/>
      <c r="ZK114" s="1693">
        <v>21</v>
      </c>
      <c r="ZL114" s="1711">
        <v>82.53746415883721</v>
      </c>
      <c r="ZM114" s="1711">
        <v>89.692281673090449</v>
      </c>
      <c r="ZN114" s="855"/>
      <c r="ZO114" s="855">
        <v>112343</v>
      </c>
      <c r="ZP114" s="3917">
        <v>60.135167636730969</v>
      </c>
      <c r="ZQ114" s="1710">
        <v>72.737413910175576</v>
      </c>
      <c r="ZR114" s="854"/>
      <c r="ZS114" s="857">
        <v>41236</v>
      </c>
      <c r="ZT114" s="855">
        <v>73.037771229574062</v>
      </c>
      <c r="ZU114" s="855">
        <v>82.619834153576491</v>
      </c>
      <c r="ZV114" s="855" t="s">
        <v>31</v>
      </c>
      <c r="ZW114" s="855">
        <v>14833</v>
      </c>
      <c r="ZX114" s="855">
        <v>56.482601101706301</v>
      </c>
      <c r="ZY114" s="855">
        <v>69.100489273616859</v>
      </c>
      <c r="ZZ114" s="855" t="s">
        <v>31</v>
      </c>
      <c r="AAA114" s="855">
        <v>15942</v>
      </c>
      <c r="AAB114" s="855">
        <v>48.375850340136054</v>
      </c>
      <c r="AAC114" s="855">
        <v>64.267278462862052</v>
      </c>
      <c r="AAD114" s="855" t="s">
        <v>31</v>
      </c>
      <c r="AAE114" s="855">
        <v>10461</v>
      </c>
      <c r="AAF114" s="855">
        <v>93.589272593681116</v>
      </c>
      <c r="AAG114" s="855">
        <v>99.21970588914283</v>
      </c>
      <c r="AAH114" s="855"/>
      <c r="AAI114" s="855">
        <v>43317</v>
      </c>
      <c r="AAJ114" s="852">
        <v>256.7</v>
      </c>
      <c r="AAK114" s="854"/>
      <c r="AAL114" s="854">
        <v>739.7</v>
      </c>
      <c r="AAM114" s="854"/>
      <c r="AAN114" s="854">
        <f>AVERAGE(AAN15:AAN91)</f>
        <v>1364.3857142857141</v>
      </c>
      <c r="AAO114" s="854"/>
      <c r="AAP114" s="854">
        <f>AVERAGE(AAP15:AAP91)</f>
        <v>14.457142857142857</v>
      </c>
      <c r="AAQ114" s="857"/>
      <c r="AAR114" s="855">
        <v>4.2</v>
      </c>
      <c r="AAS114" s="855"/>
      <c r="AAT114" s="855">
        <v>266.45999999999998</v>
      </c>
      <c r="AAU114" s="855"/>
      <c r="AAV114" s="855">
        <v>0.89</v>
      </c>
      <c r="AAW114" s="855"/>
      <c r="AAX114" s="855">
        <v>389.9454545454546</v>
      </c>
      <c r="AAY114" s="855"/>
      <c r="AAZ114" s="855">
        <f>AVERAGE(AAZ15:AAZ91)</f>
        <v>7625.4922077922129</v>
      </c>
      <c r="ABA114" s="855"/>
      <c r="ABB114" s="855">
        <f>AVERAGE(ABB15:ABB91)</f>
        <v>1461.3363636363638</v>
      </c>
      <c r="ABC114" s="855"/>
      <c r="ABD114" s="855">
        <f>AVERAGE(ABD15:ABD91)</f>
        <v>714.31428571428592</v>
      </c>
      <c r="ABE114" s="855"/>
      <c r="ABF114" s="855">
        <f>AVERAGE(ABF15:ABF91)</f>
        <v>3637.8948051948041</v>
      </c>
      <c r="ABG114" s="855"/>
      <c r="ABH114" s="855">
        <f>AVERAGE(ABH15:ABH91)</f>
        <v>8.048051948051949</v>
      </c>
      <c r="ABI114" s="855"/>
      <c r="ABJ114" s="855">
        <f>AVERAGE(ABJ15:ABJ91)</f>
        <v>0</v>
      </c>
      <c r="ABK114" s="855"/>
      <c r="ABL114" s="855">
        <f>AVERAGE(ABL15:ABL91)</f>
        <v>213.82207792207785</v>
      </c>
      <c r="ABM114" s="855"/>
      <c r="ABN114" s="855">
        <f>AVERAGE(ABN15:ABN91)</f>
        <v>221.87012987012977</v>
      </c>
      <c r="ABO114" s="855"/>
      <c r="ABP114" s="856">
        <v>73</v>
      </c>
      <c r="ABQ114" s="855">
        <v>73</v>
      </c>
      <c r="ABR114" s="855">
        <v>56</v>
      </c>
      <c r="ABS114" s="855">
        <v>56</v>
      </c>
      <c r="ABT114" s="855">
        <v>48</v>
      </c>
      <c r="ABU114" s="855">
        <v>48</v>
      </c>
      <c r="ABV114" s="855">
        <v>41</v>
      </c>
      <c r="ABW114" s="855">
        <v>41</v>
      </c>
      <c r="ABX114" s="855">
        <v>24</v>
      </c>
      <c r="ABY114" s="855">
        <v>24</v>
      </c>
      <c r="ABZ114" s="855">
        <v>15.714285714285714</v>
      </c>
      <c r="ACA114" s="855">
        <v>0</v>
      </c>
      <c r="ACB114" s="855">
        <v>61</v>
      </c>
      <c r="ACC114" s="855">
        <v>61</v>
      </c>
      <c r="ACD114" s="855">
        <v>51</v>
      </c>
      <c r="ACE114" s="855">
        <v>51</v>
      </c>
      <c r="ACF114" s="855">
        <v>46</v>
      </c>
      <c r="ACG114" s="855">
        <v>46</v>
      </c>
      <c r="ACH114" s="855">
        <v>28</v>
      </c>
      <c r="ACI114" s="855">
        <v>28</v>
      </c>
      <c r="ACJ114" s="855">
        <v>12.077922077922079</v>
      </c>
      <c r="ACK114" s="855">
        <v>0</v>
      </c>
      <c r="ACL114" s="855">
        <v>65</v>
      </c>
      <c r="ACM114" s="855">
        <v>65</v>
      </c>
      <c r="ACN114" s="855">
        <v>53</v>
      </c>
      <c r="ACO114" s="855">
        <v>53</v>
      </c>
      <c r="ACP114" s="855">
        <v>28</v>
      </c>
      <c r="ACQ114" s="855">
        <v>28</v>
      </c>
      <c r="ACR114" s="855">
        <v>9.4805194805194812</v>
      </c>
      <c r="ACS114" s="855"/>
      <c r="ACT114" s="855">
        <v>56</v>
      </c>
      <c r="ACU114" s="855">
        <v>56</v>
      </c>
      <c r="ACV114" s="855">
        <v>53</v>
      </c>
      <c r="ACW114" s="855">
        <v>53</v>
      </c>
      <c r="ACX114" s="855">
        <v>51</v>
      </c>
      <c r="ACY114" s="855">
        <v>51</v>
      </c>
      <c r="ACZ114" s="855">
        <v>33</v>
      </c>
      <c r="ADA114" s="855">
        <v>33</v>
      </c>
      <c r="ADB114" s="855">
        <v>25.064935064935064</v>
      </c>
      <c r="ADC114" s="855">
        <v>0</v>
      </c>
      <c r="ADD114" s="855">
        <v>66</v>
      </c>
      <c r="ADE114" s="855">
        <v>55</v>
      </c>
      <c r="ADF114" s="855">
        <v>50</v>
      </c>
      <c r="ADG114" s="855">
        <v>39</v>
      </c>
      <c r="ADH114" s="855">
        <v>27.272727272727273</v>
      </c>
      <c r="ADI114" s="855"/>
      <c r="ADJ114" s="855">
        <v>73</v>
      </c>
      <c r="ADK114" s="855">
        <v>73</v>
      </c>
      <c r="ADL114" s="855">
        <v>68</v>
      </c>
      <c r="ADM114" s="855">
        <v>68</v>
      </c>
      <c r="ADN114" s="855">
        <v>48</v>
      </c>
      <c r="ADO114" s="855">
        <v>48</v>
      </c>
      <c r="ADP114" s="855">
        <v>47</v>
      </c>
      <c r="ADQ114" s="855">
        <v>47</v>
      </c>
      <c r="ADR114" s="855">
        <v>15.324675324675324</v>
      </c>
      <c r="ADS114" s="855"/>
      <c r="ADT114" s="855">
        <v>70</v>
      </c>
      <c r="ADU114" s="855">
        <v>63</v>
      </c>
      <c r="ADV114" s="855">
        <v>36</v>
      </c>
      <c r="ADW114" s="855">
        <v>24</v>
      </c>
      <c r="ADX114" s="855">
        <v>25.064935064935064</v>
      </c>
      <c r="ADY114" s="855"/>
      <c r="ADZ114" s="856">
        <v>40</v>
      </c>
      <c r="AEA114" s="855">
        <v>1.9446078455203528</v>
      </c>
      <c r="AEB114" s="855"/>
      <c r="AEC114" s="855">
        <v>311</v>
      </c>
      <c r="AED114" s="855">
        <v>15.119325998920742</v>
      </c>
      <c r="AEE114" s="855"/>
      <c r="AEF114" s="855">
        <v>200</v>
      </c>
      <c r="AEG114" s="855">
        <v>9.7230392276017632</v>
      </c>
      <c r="AEH114" s="855"/>
      <c r="AEI114" s="855">
        <v>978</v>
      </c>
      <c r="AEJ114" s="855">
        <v>47.545661822972626</v>
      </c>
      <c r="AEK114" s="855"/>
      <c r="AEL114" s="1711">
        <v>184</v>
      </c>
      <c r="AEM114" s="1711">
        <v>18.163475225612078</v>
      </c>
      <c r="AEN114" s="855"/>
      <c r="AEO114" s="855">
        <v>625</v>
      </c>
      <c r="AEP114" s="855">
        <v>30.4</v>
      </c>
      <c r="AEQ114" s="855"/>
      <c r="AER114" s="855">
        <v>510</v>
      </c>
      <c r="AES114" s="855">
        <v>24.8</v>
      </c>
      <c r="AET114" s="855"/>
      <c r="AEU114" s="855">
        <v>124</v>
      </c>
      <c r="AEV114" s="855">
        <v>6</v>
      </c>
      <c r="AEW114" s="855"/>
      <c r="AEX114" s="855">
        <v>0.14599999999999999</v>
      </c>
      <c r="AEY114" s="855"/>
      <c r="AEZ114" s="855">
        <v>5.5E-2</v>
      </c>
      <c r="AFA114" s="855"/>
      <c r="AFB114" s="855">
        <v>4.4999999999999998E-2</v>
      </c>
      <c r="AFC114" s="855"/>
      <c r="AFD114" s="855">
        <v>0.01</v>
      </c>
      <c r="AFE114" s="855"/>
      <c r="AFF114" s="855">
        <v>7.0000000000000001E-3</v>
      </c>
      <c r="AFG114" s="855"/>
      <c r="AFH114" s="855">
        <v>1.4999999999999999E-2</v>
      </c>
      <c r="AFI114" s="855"/>
      <c r="AFJ114" s="855">
        <v>1E-3</v>
      </c>
      <c r="AFK114" s="855"/>
      <c r="AFL114" s="855">
        <v>2E-3</v>
      </c>
      <c r="AFM114" s="855"/>
      <c r="AFN114" s="855">
        <v>5217</v>
      </c>
      <c r="AFO114" s="855">
        <v>249.93927582286648</v>
      </c>
      <c r="AFP114" s="855"/>
      <c r="AFQ114" s="855">
        <v>1658</v>
      </c>
      <c r="AFR114" s="855">
        <v>79.432493638932854</v>
      </c>
      <c r="AFS114" s="855"/>
      <c r="AFT114" s="855">
        <v>4603</v>
      </c>
      <c r="AFU114" s="855">
        <v>220.52338252111451</v>
      </c>
      <c r="AFV114" s="855"/>
      <c r="AFW114" s="855">
        <v>1691</v>
      </c>
      <c r="AFX114" s="855">
        <v>81.013478132349491</v>
      </c>
      <c r="AFY114" s="855"/>
      <c r="AFZ114" s="855">
        <v>23423</v>
      </c>
      <c r="AGA114" s="855">
        <v>1122.1636299787237</v>
      </c>
      <c r="AGB114" s="855"/>
      <c r="AGC114" s="855">
        <v>4507</v>
      </c>
      <c r="AGD114" s="855">
        <v>215.92415490390249</v>
      </c>
      <c r="AGE114" s="855"/>
      <c r="AGF114" s="855">
        <v>1194</v>
      </c>
      <c r="AGG114" s="855">
        <v>106.91</v>
      </c>
      <c r="AGH114" s="855"/>
      <c r="AGI114" s="855">
        <v>12</v>
      </c>
      <c r="AGJ114" s="855">
        <v>1.07</v>
      </c>
      <c r="AGK114" s="855"/>
      <c r="AGL114" s="855">
        <v>1</v>
      </c>
      <c r="AGM114" s="855">
        <v>0.09</v>
      </c>
      <c r="AGN114" s="855"/>
      <c r="AGO114" s="855">
        <v>921</v>
      </c>
      <c r="AGP114" s="855">
        <v>82.47</v>
      </c>
      <c r="AGQ114" s="855"/>
      <c r="AGR114" s="855">
        <v>32</v>
      </c>
      <c r="AGS114" s="855">
        <v>2.87</v>
      </c>
      <c r="AGT114" s="855"/>
      <c r="AGU114" s="855">
        <v>102</v>
      </c>
      <c r="AGV114" s="855">
        <v>9.1300000000000008</v>
      </c>
      <c r="AGW114" s="855"/>
      <c r="AGX114" s="855">
        <v>45</v>
      </c>
      <c r="AGY114" s="855">
        <v>4.03</v>
      </c>
      <c r="AGZ114" s="855"/>
      <c r="AHA114" s="855">
        <v>11</v>
      </c>
      <c r="AHB114" s="855">
        <v>0.98</v>
      </c>
      <c r="AHC114" s="855"/>
      <c r="AHD114" s="855">
        <v>70</v>
      </c>
      <c r="AHE114" s="855">
        <v>6.27</v>
      </c>
      <c r="AHF114" s="855"/>
      <c r="AHG114" s="855">
        <v>3362</v>
      </c>
      <c r="AHH114" s="855">
        <v>305.43</v>
      </c>
      <c r="AHI114" s="855"/>
      <c r="AHJ114" s="855">
        <v>4809</v>
      </c>
      <c r="AHK114" s="855">
        <v>436.89</v>
      </c>
      <c r="AHL114" s="855"/>
      <c r="AHM114" s="855">
        <v>934</v>
      </c>
      <c r="AHN114" s="855">
        <v>83.63</v>
      </c>
      <c r="AHO114" s="855"/>
      <c r="AHP114" s="855">
        <v>471</v>
      </c>
      <c r="AHQ114" s="855">
        <v>42.17</v>
      </c>
      <c r="AHR114" s="855"/>
      <c r="AHS114" s="855">
        <v>1498</v>
      </c>
      <c r="AHT114" s="855">
        <v>134.13</v>
      </c>
      <c r="AHU114" s="855"/>
      <c r="AHV114" s="855">
        <v>1867</v>
      </c>
      <c r="AHW114" s="855">
        <v>169.61</v>
      </c>
      <c r="AHX114" s="855"/>
      <c r="AHY114" s="855">
        <v>2897</v>
      </c>
      <c r="AHZ114" s="855">
        <v>259.39999999999998</v>
      </c>
      <c r="AIA114" s="855"/>
      <c r="AIB114" s="855"/>
      <c r="AIC114" s="856"/>
      <c r="AID114" s="855"/>
      <c r="AIE114" s="855"/>
      <c r="AIF114" s="856"/>
      <c r="AIG114" s="855"/>
      <c r="AIH114" s="855"/>
      <c r="AII114" s="855"/>
      <c r="AIJ114" s="855"/>
      <c r="AIK114" s="855"/>
      <c r="AIL114" s="856">
        <v>12642</v>
      </c>
      <c r="AIM114" s="855">
        <v>56.541686442018666</v>
      </c>
      <c r="AIN114" s="855"/>
      <c r="AIO114" s="855">
        <v>30105</v>
      </c>
      <c r="AIP114" s="855">
        <v>27.729613021092842</v>
      </c>
      <c r="AIQ114" s="855"/>
      <c r="AIR114" s="856">
        <v>12430</v>
      </c>
      <c r="AIS114" s="855">
        <v>37.26468222043443</v>
      </c>
      <c r="AIT114" s="855"/>
      <c r="AIU114" s="855">
        <v>29716</v>
      </c>
      <c r="AIV114" s="855">
        <v>13.454031498182797</v>
      </c>
      <c r="AIW114" s="855"/>
      <c r="AIX114" s="856">
        <v>12825</v>
      </c>
      <c r="AIY114" s="855">
        <v>1.5984405458089668</v>
      </c>
      <c r="AIZ114" s="855"/>
      <c r="AJA114" s="855">
        <v>28834</v>
      </c>
      <c r="AJB114" s="855">
        <v>17.857390580564612</v>
      </c>
      <c r="AJC114" s="855"/>
      <c r="AJD114" s="856">
        <v>12537</v>
      </c>
      <c r="AJE114" s="855">
        <v>10.776102735901731</v>
      </c>
      <c r="AJF114" s="855"/>
      <c r="AJG114" s="855">
        <v>29950</v>
      </c>
      <c r="AJH114" s="855">
        <v>10.454090150250417</v>
      </c>
      <c r="AJI114" s="855"/>
      <c r="AJJ114" s="856">
        <v>12537</v>
      </c>
      <c r="AJK114" s="855">
        <v>23.506420993858178</v>
      </c>
      <c r="AJL114" s="855"/>
      <c r="AJM114" s="855">
        <v>29950</v>
      </c>
      <c r="AJN114" s="855">
        <v>25.572621035058429</v>
      </c>
      <c r="AJO114" s="855"/>
      <c r="AJP114" s="856">
        <v>12623</v>
      </c>
      <c r="AJQ114" s="855">
        <v>13.990335102590508</v>
      </c>
      <c r="AJR114" s="855"/>
      <c r="AJS114" s="855">
        <v>31534</v>
      </c>
      <c r="AJT114" s="855">
        <v>26.986744466290354</v>
      </c>
      <c r="AJU114" s="855"/>
      <c r="AJV114" s="1988">
        <v>25.668449197860966</v>
      </c>
      <c r="AJW114" s="1711">
        <v>10.695187165775401</v>
      </c>
      <c r="AJX114" s="1711">
        <v>16.042780748663102</v>
      </c>
      <c r="AJY114" s="1711">
        <v>13.903743315508022</v>
      </c>
      <c r="AJZ114" s="1711">
        <v>16.042780748663102</v>
      </c>
      <c r="AKA114" s="1711">
        <v>9.6256684491978604</v>
      </c>
      <c r="AKB114" s="1711">
        <v>14.973262032085561</v>
      </c>
      <c r="AKC114" s="1711">
        <v>11.76470588235294</v>
      </c>
      <c r="AKD114" s="1711">
        <v>21.390374331550802</v>
      </c>
      <c r="AKE114" s="1711">
        <v>17.647058823529413</v>
      </c>
      <c r="AKF114" s="1711">
        <v>8.5561497326203195</v>
      </c>
      <c r="AKG114" s="2739">
        <v>187</v>
      </c>
      <c r="AKH114" s="855">
        <v>38.83064516129032</v>
      </c>
      <c r="AKI114" s="855">
        <v>9.133064516129032</v>
      </c>
      <c r="AKJ114" s="855">
        <v>20.221774193548388</v>
      </c>
      <c r="AKK114" s="855">
        <v>14.374999999999998</v>
      </c>
      <c r="AKL114" s="855">
        <v>9.5161290322580641</v>
      </c>
      <c r="AKM114" s="855">
        <v>11.068548387096774</v>
      </c>
      <c r="AKN114" s="855">
        <v>13.891129032258064</v>
      </c>
      <c r="AKO114" s="855">
        <v>8.6088709677419359</v>
      </c>
      <c r="AKP114" s="855">
        <v>31.713709677419356</v>
      </c>
      <c r="AKQ114" s="855">
        <v>5.3629032258064511</v>
      </c>
      <c r="AKR114" s="855">
        <v>6.8346774193548381</v>
      </c>
      <c r="AKS114" s="855">
        <v>4960</v>
      </c>
      <c r="AKT114" s="856">
        <v>71</v>
      </c>
      <c r="AKU114" s="855">
        <v>61</v>
      </c>
      <c r="AKV114" s="855">
        <v>39</v>
      </c>
      <c r="AKW114" s="855">
        <v>54</v>
      </c>
      <c r="AKX114" s="855">
        <v>41</v>
      </c>
      <c r="AKY114" s="855">
        <v>44</v>
      </c>
      <c r="AKZ114" s="855">
        <v>49</v>
      </c>
      <c r="ALA114" s="856">
        <v>71</v>
      </c>
      <c r="ALB114" s="855">
        <v>61</v>
      </c>
      <c r="ALC114" s="855">
        <v>39</v>
      </c>
      <c r="ALD114" s="855">
        <v>54</v>
      </c>
      <c r="ALE114" s="855">
        <v>41</v>
      </c>
      <c r="ALF114" s="855">
        <v>44</v>
      </c>
      <c r="ALG114" s="855">
        <v>49</v>
      </c>
      <c r="ALH114" s="855"/>
      <c r="ALI114" s="855"/>
      <c r="ALJ114" s="856"/>
      <c r="ALK114" s="855"/>
      <c r="ALL114" s="855"/>
      <c r="ALM114" s="855"/>
      <c r="ALN114" s="855"/>
      <c r="ALO114" s="855"/>
      <c r="ALP114" s="855"/>
      <c r="ALQ114" s="856">
        <v>277</v>
      </c>
      <c r="ALR114" s="855">
        <v>159</v>
      </c>
      <c r="ALS114" s="855">
        <v>113</v>
      </c>
      <c r="ALT114" s="855">
        <v>1181</v>
      </c>
      <c r="ALU114" s="855">
        <v>144</v>
      </c>
      <c r="ALV114" s="855">
        <v>233</v>
      </c>
      <c r="ALW114" s="1019">
        <v>209</v>
      </c>
      <c r="ALX114" s="3934">
        <v>0.42160184348069613</v>
      </c>
      <c r="ALY114" s="1886"/>
      <c r="ALZ114" s="1886">
        <v>0.24200250221455119</v>
      </c>
      <c r="AMA114" s="1886"/>
      <c r="AMB114" s="1886">
        <v>0.17198919968707096</v>
      </c>
      <c r="AMC114" s="1886"/>
      <c r="AMD114" s="1886">
        <v>1.797515440977264</v>
      </c>
      <c r="AME114" s="1886"/>
      <c r="AMF114" s="1886">
        <v>0.21917207747732939</v>
      </c>
      <c r="AMG114" s="1886"/>
      <c r="AMH114" s="1886">
        <v>0.35463259758484544</v>
      </c>
      <c r="AMI114" s="1886"/>
      <c r="AMJ114" s="1886">
        <v>0.31810391800529059</v>
      </c>
      <c r="AMK114" s="1886"/>
      <c r="AML114" s="856">
        <v>263</v>
      </c>
      <c r="AMM114" s="855">
        <v>43</v>
      </c>
      <c r="AMN114" s="855">
        <v>36</v>
      </c>
      <c r="AMO114" s="3934">
        <v>0.4002934470592891</v>
      </c>
      <c r="AMP114" s="1886"/>
      <c r="AMQ114" s="1886">
        <v>6.5447217580035855E-2</v>
      </c>
      <c r="AMR114" s="1886"/>
      <c r="AMS114" s="1886">
        <v>5.4793019369332348E-2</v>
      </c>
      <c r="AMT114" s="3935"/>
      <c r="AMU114" s="856">
        <v>63</v>
      </c>
      <c r="AMV114" s="1886">
        <v>9.588778389633161E-2</v>
      </c>
      <c r="AMW114" s="855"/>
      <c r="AMX114" s="856">
        <v>26</v>
      </c>
      <c r="AMY114" s="855">
        <v>28</v>
      </c>
      <c r="AMZ114" s="855">
        <v>26</v>
      </c>
      <c r="ANA114" s="855">
        <v>28</v>
      </c>
      <c r="ANB114" s="3936">
        <f>AVERAGE(ANB$15:ANB$91)</f>
        <v>4.6753246753246751</v>
      </c>
      <c r="ANC114" s="855"/>
      <c r="AND114" s="1991">
        <v>75</v>
      </c>
      <c r="ANE114" s="1992">
        <v>67</v>
      </c>
      <c r="ANF114" s="1992">
        <v>52</v>
      </c>
      <c r="ANG114" s="1992">
        <v>39</v>
      </c>
      <c r="ANH114" s="1992">
        <v>4.8701298701298699</v>
      </c>
      <c r="ANI114" s="1992">
        <v>4.3506493506493502</v>
      </c>
      <c r="ANJ114" s="1992">
        <v>3.3766233766233764</v>
      </c>
      <c r="ANK114" s="1992">
        <v>2.5324675324675323</v>
      </c>
      <c r="ANL114" s="1992">
        <v>15.129870129870129</v>
      </c>
      <c r="ANM114" s="1210"/>
      <c r="ANN114" s="1991">
        <v>64</v>
      </c>
      <c r="ANO114" s="1992">
        <v>64</v>
      </c>
      <c r="ANP114" s="1992">
        <v>55</v>
      </c>
      <c r="ANQ114" s="1992">
        <v>52</v>
      </c>
      <c r="ANR114" s="1992">
        <v>4.1558441558441555</v>
      </c>
      <c r="ANS114" s="1992">
        <v>4.1558441558441555</v>
      </c>
      <c r="ANT114" s="1992">
        <v>3.5714285714285716</v>
      </c>
      <c r="ANU114" s="1992">
        <v>3.3766233766233764</v>
      </c>
      <c r="ANV114" s="1992">
        <v>15.25974025974026</v>
      </c>
      <c r="ANW114" s="1210"/>
      <c r="ANX114" s="856">
        <v>4809</v>
      </c>
      <c r="ANY114" s="855">
        <v>254715</v>
      </c>
      <c r="ANZ114" s="1988">
        <v>12.617000000000001</v>
      </c>
      <c r="AOA114" s="1711"/>
      <c r="AOB114" s="1988">
        <v>2.5</v>
      </c>
      <c r="AOC114" s="1711"/>
      <c r="AOD114" s="1988">
        <v>42.728000000000002</v>
      </c>
      <c r="AOE114" s="1711"/>
      <c r="AOF114" s="855">
        <v>2199</v>
      </c>
      <c r="AOG114" s="1711">
        <v>3.3469402664767176</v>
      </c>
      <c r="AOH114" s="1711"/>
      <c r="AOI114" s="855">
        <v>222</v>
      </c>
      <c r="AOJ114" s="1711">
        <v>0.33789028611088279</v>
      </c>
      <c r="AOK114" s="1711"/>
      <c r="AOL114" s="855">
        <v>190</v>
      </c>
      <c r="AOM114" s="1711">
        <v>0.28918538000480959</v>
      </c>
      <c r="AON114" s="1711"/>
      <c r="AOO114" s="855">
        <v>172</v>
      </c>
      <c r="AOP114" s="1711">
        <v>0.26178887032014342</v>
      </c>
      <c r="AOQ114" s="1711"/>
      <c r="AOR114" s="1988">
        <v>21</v>
      </c>
      <c r="AOS114" s="1711">
        <v>9</v>
      </c>
      <c r="AOT114" s="1711">
        <v>6</v>
      </c>
      <c r="AOU114" s="1711">
        <v>5</v>
      </c>
      <c r="AOV114" s="1711">
        <v>1.3636363636363635</v>
      </c>
      <c r="AOW114" s="1711">
        <v>0.58441558441558439</v>
      </c>
      <c r="AOX114" s="1711">
        <v>0.38961038961038963</v>
      </c>
      <c r="AOY114" s="1711">
        <v>0.32467532467532467</v>
      </c>
      <c r="AOZ114" s="1711">
        <v>2.6623376623376624</v>
      </c>
      <c r="APA114" s="855"/>
      <c r="APB114" s="1988">
        <v>62</v>
      </c>
      <c r="APC114" s="1711">
        <v>58</v>
      </c>
      <c r="APD114" s="1711">
        <v>41</v>
      </c>
      <c r="APE114" s="1711">
        <v>38</v>
      </c>
      <c r="APF114" s="1711">
        <v>4.0259740259740262</v>
      </c>
      <c r="APG114" s="1711">
        <v>3.7662337662337664</v>
      </c>
      <c r="APH114" s="1711">
        <v>2.6623376623376624</v>
      </c>
      <c r="API114" s="1711">
        <v>2.4675324675324677</v>
      </c>
      <c r="APJ114" s="1711">
        <v>12.922077922077921</v>
      </c>
      <c r="APK114" s="855"/>
      <c r="APL114" s="1711">
        <v>16</v>
      </c>
      <c r="APM114" s="1886">
        <v>0.24445880639932041</v>
      </c>
      <c r="APN114" s="1711"/>
      <c r="APO114" s="1711">
        <v>165</v>
      </c>
      <c r="APP114" s="1711">
        <v>2.5209814409929914</v>
      </c>
      <c r="APQ114" s="1711"/>
      <c r="APR114" s="856">
        <v>144</v>
      </c>
      <c r="APS114" s="855">
        <v>24066</v>
      </c>
      <c r="APT114" s="855">
        <v>192528</v>
      </c>
      <c r="APU114" s="855">
        <v>167.125</v>
      </c>
      <c r="APV114" s="855">
        <v>1337</v>
      </c>
      <c r="APW114" s="855">
        <v>29.415728174030225</v>
      </c>
      <c r="APX114" s="855"/>
      <c r="APY114" s="855">
        <v>153.69999999999999</v>
      </c>
      <c r="APZ114" s="855">
        <v>8592.125</v>
      </c>
      <c r="AQA114" s="855">
        <v>68737</v>
      </c>
      <c r="AQB114" s="855">
        <v>55.901919323357191</v>
      </c>
      <c r="AQC114" s="855">
        <v>447.21535458685753</v>
      </c>
      <c r="AQD114" s="855">
        <v>105.02103109668805</v>
      </c>
      <c r="AQE114" s="855"/>
      <c r="AQF114" s="855">
        <v>297.7</v>
      </c>
      <c r="AQG114" s="855">
        <v>32658.125</v>
      </c>
      <c r="AQH114" s="855">
        <v>261265</v>
      </c>
      <c r="AQI114" s="855">
        <v>223.02691932335719</v>
      </c>
      <c r="AQJ114" s="855">
        <v>1784.2153545868575</v>
      </c>
      <c r="AQK114" s="855">
        <v>39.91783128369903</v>
      </c>
      <c r="AQL114" s="855"/>
      <c r="AQM114" s="3912"/>
      <c r="AQN114" s="855"/>
      <c r="AQO114" s="855"/>
      <c r="AQP114" s="855"/>
      <c r="AQQ114" s="855">
        <v>85825</v>
      </c>
      <c r="AQR114" s="855">
        <v>72973</v>
      </c>
      <c r="AQS114" s="855">
        <v>5732</v>
      </c>
      <c r="AQT114" s="855">
        <v>7.8549600537184991</v>
      </c>
      <c r="AQU114" s="855"/>
      <c r="AQV114" s="855">
        <v>2001</v>
      </c>
      <c r="AQW114" s="855">
        <v>34.909281228192604</v>
      </c>
      <c r="AQX114" s="855">
        <v>3.6111944027986005</v>
      </c>
      <c r="AQY114" s="855"/>
      <c r="AQZ114" s="855">
        <v>1260</v>
      </c>
      <c r="ARA114" s="855">
        <v>6992</v>
      </c>
      <c r="ARB114" s="855">
        <v>18.020594965675059</v>
      </c>
      <c r="ARC114" s="855"/>
      <c r="ARD114" s="3937">
        <v>2.4061091088484781</v>
      </c>
      <c r="ARE114" s="855"/>
      <c r="ARF114" s="855">
        <v>1717</v>
      </c>
      <c r="ARG114" s="855">
        <v>15.317414094350612</v>
      </c>
      <c r="ARH114" s="855"/>
      <c r="ARI114" s="855">
        <v>5988</v>
      </c>
      <c r="ARJ114" s="855">
        <v>18.537074148296593</v>
      </c>
      <c r="ARK114" s="855"/>
      <c r="ARL114" s="855">
        <v>1260</v>
      </c>
      <c r="ARM114" s="855">
        <v>283</v>
      </c>
      <c r="ARN114" s="855">
        <v>22.460317460317462</v>
      </c>
      <c r="ARO114" s="855"/>
      <c r="ARP114" s="852">
        <v>18562</v>
      </c>
      <c r="ARQ114" s="854">
        <v>1720</v>
      </c>
      <c r="ARR114" s="2584">
        <v>9.3722755013077599</v>
      </c>
      <c r="ARS114" s="857"/>
      <c r="ART114" s="855">
        <v>55</v>
      </c>
      <c r="ARU114" s="855"/>
      <c r="ARV114" s="855">
        <v>382500</v>
      </c>
      <c r="ARW114" s="855">
        <v>186800</v>
      </c>
      <c r="ARX114" s="855">
        <v>48.83660130718954</v>
      </c>
      <c r="ARY114" s="855"/>
      <c r="ARZ114" s="855">
        <v>364400</v>
      </c>
      <c r="ASA114" s="855">
        <v>10100</v>
      </c>
      <c r="ASB114" s="855">
        <v>2.7716794731064764</v>
      </c>
      <c r="ASC114" s="855"/>
      <c r="ASD114" s="1711">
        <v>43.552985902106762</v>
      </c>
      <c r="ASE114" s="1711">
        <v>19.760811024869319</v>
      </c>
      <c r="ASF114" s="1711">
        <v>14.01077142404562</v>
      </c>
      <c r="ASG114" s="1711">
        <v>6.082686519879613</v>
      </c>
      <c r="ASH114" s="1711">
        <v>6.0193252019642003</v>
      </c>
      <c r="ASI114" s="1711">
        <v>5.0213844447964524</v>
      </c>
      <c r="ASJ114" s="1711">
        <v>4.1026453350229684</v>
      </c>
      <c r="ASK114" s="1711">
        <v>0.88705845081577706</v>
      </c>
      <c r="ASL114" s="1711">
        <v>0.56233169649928716</v>
      </c>
      <c r="ASM114" s="855">
        <v>5499</v>
      </c>
      <c r="ASN114" s="855">
        <v>2495</v>
      </c>
      <c r="ASO114" s="855">
        <v>1769</v>
      </c>
      <c r="ASP114" s="855">
        <v>768</v>
      </c>
      <c r="ASQ114" s="855">
        <v>760</v>
      </c>
      <c r="ASR114" s="855">
        <v>634</v>
      </c>
      <c r="ASS114" s="855">
        <v>518</v>
      </c>
      <c r="AST114" s="855">
        <v>112</v>
      </c>
      <c r="ASU114" s="855">
        <v>71</v>
      </c>
      <c r="ASV114" s="855">
        <v>12626</v>
      </c>
      <c r="ASW114" s="855">
        <v>30.458835014643672</v>
      </c>
      <c r="ASX114" s="855">
        <v>13.830133420110641</v>
      </c>
      <c r="ASY114" s="855">
        <v>10.738691832085911</v>
      </c>
      <c r="ASZ114" s="855">
        <v>8.9489098600715913</v>
      </c>
      <c r="ATA114" s="855">
        <v>7.8750406768630006</v>
      </c>
      <c r="ATB114" s="855">
        <v>9.0465343312723725</v>
      </c>
      <c r="ATC114" s="855">
        <v>11.8125610152945</v>
      </c>
      <c r="ATD114" s="855">
        <v>4.2303937520338435</v>
      </c>
      <c r="ATE114" s="855">
        <v>3.0589000976244711</v>
      </c>
      <c r="ATF114" s="855">
        <v>936</v>
      </c>
      <c r="ATG114" s="855">
        <v>425</v>
      </c>
      <c r="ATH114" s="855">
        <v>330</v>
      </c>
      <c r="ATI114" s="855">
        <v>275</v>
      </c>
      <c r="ATJ114" s="855">
        <v>242</v>
      </c>
      <c r="ATK114" s="855">
        <v>278</v>
      </c>
      <c r="ATL114" s="855">
        <v>363</v>
      </c>
      <c r="ATM114" s="855">
        <v>130</v>
      </c>
      <c r="ATN114" s="855">
        <v>94</v>
      </c>
      <c r="ATO114" s="855">
        <v>3073</v>
      </c>
      <c r="ATP114" s="855">
        <v>36.734693877551024</v>
      </c>
      <c r="ATQ114" s="855">
        <v>16.071428571428573</v>
      </c>
      <c r="ATR114" s="855">
        <v>12.755102040816327</v>
      </c>
      <c r="ATS114" s="855">
        <v>7.2704081632653059</v>
      </c>
      <c r="ATT114" s="855">
        <v>5.1020408163265305</v>
      </c>
      <c r="ATU114" s="855">
        <v>8.4183673469387745</v>
      </c>
      <c r="ATV114" s="855">
        <v>9.183673469387756</v>
      </c>
      <c r="ATW114" s="855">
        <v>2.0408163265306123</v>
      </c>
      <c r="ATX114" s="855">
        <v>2.4234693877551021</v>
      </c>
      <c r="ATY114" s="855">
        <v>288</v>
      </c>
      <c r="ATZ114" s="855">
        <v>126</v>
      </c>
      <c r="AUA114" s="855">
        <v>100</v>
      </c>
      <c r="AUB114" s="855">
        <v>57</v>
      </c>
      <c r="AUC114" s="855">
        <v>40</v>
      </c>
      <c r="AUD114" s="855">
        <v>66</v>
      </c>
      <c r="AUE114" s="855">
        <v>72</v>
      </c>
      <c r="AUF114" s="855">
        <v>16</v>
      </c>
      <c r="AUG114" s="855">
        <v>19</v>
      </c>
      <c r="AUH114" s="855">
        <v>784</v>
      </c>
      <c r="AUI114" s="855">
        <v>56</v>
      </c>
      <c r="AUJ114" s="855">
        <v>64</v>
      </c>
      <c r="AUK114" s="852">
        <v>4.6753246753246751</v>
      </c>
      <c r="AUL114" s="854"/>
      <c r="AUM114" s="854">
        <v>12</v>
      </c>
      <c r="AUN114" s="854">
        <v>12</v>
      </c>
      <c r="AUO114" s="854">
        <v>24</v>
      </c>
      <c r="AUP114" s="857">
        <v>24</v>
      </c>
      <c r="AUQ114" s="855">
        <v>46</v>
      </c>
      <c r="AUR114" s="855">
        <v>18</v>
      </c>
      <c r="AUS114" s="855">
        <v>2</v>
      </c>
      <c r="AUT114" s="855">
        <v>3</v>
      </c>
      <c r="AUU114" s="855">
        <v>1</v>
      </c>
      <c r="AUV114" s="855">
        <v>36</v>
      </c>
      <c r="AUW114" s="855">
        <v>37</v>
      </c>
      <c r="AUX114" s="855">
        <v>37</v>
      </c>
      <c r="AUY114" s="855"/>
      <c r="AUZ114" s="855">
        <v>3116</v>
      </c>
      <c r="AVA114" s="855">
        <v>304</v>
      </c>
      <c r="AVB114" s="855">
        <v>9.6999999999999993</v>
      </c>
      <c r="AVC114" s="855">
        <v>90</v>
      </c>
      <c r="AVD114" s="855">
        <v>0.13698254842333088</v>
      </c>
      <c r="AVE114" s="855"/>
      <c r="AVF114" s="855">
        <v>4.6103896103896105</v>
      </c>
      <c r="AVG114" s="854"/>
      <c r="AVH114" s="855">
        <v>30</v>
      </c>
      <c r="AVI114" s="855">
        <v>20</v>
      </c>
      <c r="AVJ114" s="855">
        <v>9</v>
      </c>
      <c r="AVK114" s="855">
        <v>12</v>
      </c>
      <c r="AVL114" s="856">
        <v>8.1999999999999993</v>
      </c>
      <c r="AVM114" s="855"/>
      <c r="AVN114" s="855">
        <v>169</v>
      </c>
      <c r="AVO114" s="855">
        <v>4.8</v>
      </c>
      <c r="AVP114" s="855"/>
      <c r="AVQ114" s="855">
        <v>98</v>
      </c>
      <c r="AVR114" s="855">
        <v>0.8</v>
      </c>
      <c r="AVS114" s="855"/>
      <c r="AVT114" s="855">
        <v>17</v>
      </c>
      <c r="AVU114" s="855">
        <v>3.5</v>
      </c>
      <c r="AVV114" s="855"/>
      <c r="AVW114" s="855">
        <v>71</v>
      </c>
      <c r="AVX114" s="855">
        <v>0.7</v>
      </c>
      <c r="AVY114" s="1019">
        <v>14</v>
      </c>
      <c r="AVZ114" s="856">
        <v>4.5</v>
      </c>
      <c r="AWA114" s="855"/>
      <c r="AWB114" s="855">
        <v>93</v>
      </c>
      <c r="AWC114" s="855">
        <v>1.3</v>
      </c>
      <c r="AWD114" s="855"/>
      <c r="AWE114" s="855">
        <v>27</v>
      </c>
      <c r="AWF114" s="855">
        <v>12.8</v>
      </c>
      <c r="AWG114" s="855"/>
      <c r="AWH114" s="855">
        <v>264</v>
      </c>
      <c r="AWI114" s="1365">
        <v>12173</v>
      </c>
      <c r="AWJ114" s="1366">
        <v>8119</v>
      </c>
      <c r="AWK114" s="1366">
        <v>715</v>
      </c>
      <c r="AWL114" s="1366">
        <v>1858</v>
      </c>
      <c r="AWM114" s="1366">
        <v>410</v>
      </c>
      <c r="AWN114" s="1366">
        <v>23275</v>
      </c>
      <c r="AWO114" s="855">
        <v>12173</v>
      </c>
      <c r="AWP114" s="855">
        <v>8119</v>
      </c>
      <c r="AWQ114" s="855">
        <v>715</v>
      </c>
      <c r="AWR114" s="855">
        <v>1858</v>
      </c>
      <c r="AWS114" s="1884">
        <v>0.108</v>
      </c>
      <c r="AWT114" s="1885"/>
      <c r="AWU114" s="1885">
        <v>7.1999999999999995E-2</v>
      </c>
      <c r="AWV114" s="1885"/>
      <c r="AWW114" s="1885">
        <v>6.0000000000000001E-3</v>
      </c>
      <c r="AWX114" s="1885"/>
      <c r="AWY114" s="1885">
        <v>1.6E-2</v>
      </c>
      <c r="AWZ114" s="1885"/>
      <c r="AXA114" s="1885">
        <v>0</v>
      </c>
      <c r="AXB114" s="1885">
        <v>0.20599999999999999</v>
      </c>
      <c r="AXC114" s="1886">
        <v>3.5999999999999997E-2</v>
      </c>
      <c r="AXD114" s="1886"/>
      <c r="AXE114" s="1886">
        <v>3.2000000000000001E-2</v>
      </c>
      <c r="AXF114" s="1886"/>
      <c r="AXG114" s="1886">
        <v>6.0000000000000001E-3</v>
      </c>
      <c r="AXH114" s="1886"/>
      <c r="AXI114" s="1886">
        <v>1.6E-2</v>
      </c>
      <c r="AXK114" s="3938">
        <v>92.457331620480829</v>
      </c>
      <c r="AXL114" s="3939">
        <v>21796</v>
      </c>
      <c r="AXM114" s="3939"/>
      <c r="AXN114" s="3939">
        <v>38.791732909379967</v>
      </c>
      <c r="AXO114" s="3939">
        <v>28305</v>
      </c>
      <c r="AXP114" s="3939"/>
      <c r="AXQ114" s="2028">
        <v>654541</v>
      </c>
      <c r="AXR114" s="2028">
        <v>655934</v>
      </c>
      <c r="AXS114" s="2028"/>
      <c r="AXT114" s="2028"/>
      <c r="AXU114" s="2028">
        <v>114257</v>
      </c>
      <c r="AXV114" s="2028">
        <v>112747</v>
      </c>
      <c r="AXW114" s="2028"/>
      <c r="AXX114" s="2028"/>
      <c r="AXY114" s="3030">
        <v>17.456049353669211</v>
      </c>
      <c r="AXZ114" s="3030">
        <v>17.1887720410895</v>
      </c>
      <c r="AYA114" s="2028"/>
      <c r="AYB114" s="2028"/>
      <c r="AYC114" s="2127">
        <v>269784</v>
      </c>
      <c r="AYD114" s="2028">
        <v>260023</v>
      </c>
      <c r="AYE114" s="2028"/>
      <c r="AYF114" s="2028"/>
      <c r="AYG114" s="2028">
        <v>99852</v>
      </c>
      <c r="AYH114" s="2028">
        <v>94338</v>
      </c>
      <c r="AYI114" s="2028"/>
      <c r="AYJ114" s="2028"/>
      <c r="AYK114" s="2028">
        <v>2546856</v>
      </c>
      <c r="AYL114" s="2028">
        <v>2504346</v>
      </c>
      <c r="AYM114" s="2028"/>
      <c r="AYN114" s="2028"/>
      <c r="AYO114" s="2028">
        <v>11247107745</v>
      </c>
      <c r="AYP114" s="2028">
        <v>11000338965</v>
      </c>
      <c r="AYQ114" s="2028"/>
      <c r="AYR114" s="2028"/>
      <c r="AYS114" s="2028">
        <v>6777585504</v>
      </c>
      <c r="AYT114" s="2028">
        <v>6199400546</v>
      </c>
      <c r="AYU114" s="2028"/>
      <c r="AYV114" s="2028"/>
      <c r="AYW114" s="2028">
        <v>3408518928</v>
      </c>
      <c r="AYX114" s="2028">
        <v>3808090139</v>
      </c>
      <c r="AYY114" s="2028"/>
      <c r="AYZ114" s="2028"/>
      <c r="AZA114" s="2028">
        <v>112044047</v>
      </c>
      <c r="AZB114" s="2028">
        <v>102861658</v>
      </c>
      <c r="AZC114" s="2028"/>
      <c r="AZD114" s="2028"/>
      <c r="AZE114" s="2028">
        <v>604110004</v>
      </c>
      <c r="AZF114" s="2028">
        <v>571725393</v>
      </c>
      <c r="AZG114" s="2028"/>
      <c r="AZH114" s="2028"/>
      <c r="AZI114" s="2028">
        <v>167462432</v>
      </c>
      <c r="AZJ114" s="2028">
        <v>147767920</v>
      </c>
      <c r="AZK114" s="2028"/>
      <c r="AZL114" s="2028"/>
      <c r="AZM114" s="2028">
        <v>153701435</v>
      </c>
      <c r="AZN114" s="2028">
        <v>143256458</v>
      </c>
      <c r="AZO114" s="2028"/>
      <c r="AZP114" s="2028"/>
      <c r="AZQ114" s="2028">
        <v>4836000</v>
      </c>
      <c r="AZR114" s="2028">
        <v>8359619</v>
      </c>
      <c r="AZS114" s="2028"/>
      <c r="AZT114" s="2028"/>
      <c r="AZU114" s="2028">
        <v>18849395</v>
      </c>
      <c r="AZV114" s="2028">
        <v>18877232</v>
      </c>
      <c r="AZW114" s="2028"/>
      <c r="AZX114" s="2028"/>
      <c r="AZY114" s="2127">
        <v>73829738000</v>
      </c>
      <c r="AZZ114" s="2028">
        <v>71281890512</v>
      </c>
      <c r="BAA114" s="2028"/>
      <c r="BAB114" s="2028"/>
      <c r="BAC114" s="2028">
        <v>21627272000</v>
      </c>
      <c r="BAD114" s="2028">
        <v>20603402741</v>
      </c>
      <c r="BAE114" s="2028"/>
      <c r="BAF114" s="2028"/>
      <c r="BAG114" s="2028">
        <v>93852583000</v>
      </c>
      <c r="BAH114" s="2028">
        <v>90282543897</v>
      </c>
      <c r="BAI114" s="2028"/>
      <c r="BAJ114" s="2028"/>
      <c r="BAK114" s="2127">
        <v>36653930000</v>
      </c>
      <c r="BAL114" s="2028">
        <v>35781583033</v>
      </c>
      <c r="BAM114" s="2028"/>
      <c r="BAN114" s="2028"/>
      <c r="BAO114" s="2028">
        <v>6726928000</v>
      </c>
      <c r="BAP114" s="2028">
        <v>6481747347</v>
      </c>
      <c r="BAQ114" s="2028"/>
      <c r="BAR114" s="2028"/>
      <c r="BAS114" s="2028">
        <v>26017183000</v>
      </c>
      <c r="BAT114" s="2028">
        <v>25328065935</v>
      </c>
      <c r="BAU114" s="2028"/>
      <c r="BAV114" s="2028"/>
      <c r="BAW114" s="2028">
        <v>2600583000</v>
      </c>
      <c r="BAX114" s="2028">
        <v>2360026697</v>
      </c>
      <c r="BAY114" s="2028"/>
      <c r="BAZ114" s="2028"/>
      <c r="BBA114" s="2028">
        <v>1831114000</v>
      </c>
      <c r="BBB114" s="2028">
        <v>1330288033</v>
      </c>
      <c r="BBC114" s="2028"/>
      <c r="BBD114" s="2028"/>
      <c r="BBE114" s="2127">
        <v>8605055000</v>
      </c>
      <c r="BBF114" s="2028">
        <v>8054238332</v>
      </c>
      <c r="BBG114" s="2028"/>
      <c r="BBH114" s="2028"/>
      <c r="BBI114" s="2028">
        <v>1676164000</v>
      </c>
      <c r="BBJ114" s="2028">
        <v>1558364134</v>
      </c>
      <c r="BBK114" s="2028"/>
      <c r="BBL114" s="2028"/>
      <c r="BBM114" s="2028">
        <v>11346053000</v>
      </c>
      <c r="BBN114" s="2028">
        <v>10990800275</v>
      </c>
      <c r="BBO114" s="2028"/>
      <c r="BBP114" s="2028"/>
      <c r="BBQ114" s="2127">
        <v>12832813000</v>
      </c>
      <c r="BBR114" s="2028">
        <v>12752385866</v>
      </c>
      <c r="BBS114" s="2028"/>
      <c r="BBT114" s="2028"/>
      <c r="BBU114" s="2028">
        <v>976223000</v>
      </c>
      <c r="BBV114" s="2028">
        <v>941042325</v>
      </c>
      <c r="BBW114" s="2028"/>
      <c r="BBX114" s="2028"/>
      <c r="BBY114" s="2028">
        <v>4771578000</v>
      </c>
      <c r="BBZ114" s="2028">
        <v>4717703531</v>
      </c>
      <c r="BCA114" s="2028"/>
      <c r="BCB114" s="2028"/>
      <c r="BCC114" s="2028">
        <v>1684556000</v>
      </c>
      <c r="BCD114" s="2028">
        <v>1635298831</v>
      </c>
      <c r="BCE114" s="2028"/>
      <c r="BCF114" s="2028"/>
      <c r="BCG114" s="2028">
        <v>818195000</v>
      </c>
      <c r="BCH114" s="2028">
        <v>844604361</v>
      </c>
      <c r="BCI114" s="2028"/>
      <c r="BCJ114" s="2028"/>
      <c r="BCK114" s="2028">
        <v>20503362000</v>
      </c>
      <c r="BCL114" s="2028">
        <v>19200345372</v>
      </c>
      <c r="BCM114" s="2028"/>
      <c r="BCN114" s="2028"/>
      <c r="BCO114" s="2028">
        <v>8969382000</v>
      </c>
      <c r="BCP114" s="2028">
        <v>8539800017</v>
      </c>
      <c r="BCQ114" s="2028"/>
      <c r="BCR114" s="2028"/>
      <c r="BCS114" s="2028">
        <v>7442303000</v>
      </c>
      <c r="BCT114" s="2028">
        <v>6958871432</v>
      </c>
      <c r="BCU114" s="2028"/>
      <c r="BCV114" s="2028"/>
      <c r="BCW114" s="2028">
        <v>7514918000</v>
      </c>
      <c r="BCX114" s="2028">
        <v>6899481766</v>
      </c>
      <c r="BCY114" s="2028"/>
      <c r="BCZ114" s="2028"/>
      <c r="BDA114" s="2028">
        <v>2439077000</v>
      </c>
      <c r="BDB114" s="2028">
        <v>2260079809</v>
      </c>
      <c r="BDC114" s="2028"/>
      <c r="BDD114" s="2028"/>
      <c r="BDE114" s="2028">
        <v>96653000</v>
      </c>
      <c r="BDF114" s="2028">
        <v>56993181</v>
      </c>
      <c r="BDG114" s="2028"/>
      <c r="BDH114" s="2028"/>
      <c r="BDI114" s="2028">
        <v>48464000</v>
      </c>
      <c r="BDJ114" s="2028">
        <v>21750676</v>
      </c>
      <c r="BDK114" s="2028"/>
      <c r="BDL114" s="2028"/>
      <c r="BDM114" s="2028">
        <v>6675752000</v>
      </c>
      <c r="BDN114" s="2028">
        <v>6920813635</v>
      </c>
      <c r="BDO114" s="2028"/>
      <c r="BDP114" s="2028"/>
      <c r="BDQ114" s="2028">
        <v>228830000</v>
      </c>
      <c r="BDR114" s="2028">
        <v>208080723</v>
      </c>
      <c r="BDS114" s="2028"/>
      <c r="BDT114" s="2028"/>
      <c r="BDU114" s="2028">
        <v>568080000</v>
      </c>
      <c r="BDV114" s="2028">
        <v>456994438</v>
      </c>
      <c r="BDW114" s="2028"/>
      <c r="BDX114" s="2028"/>
      <c r="BDY114" s="2028">
        <v>987449000</v>
      </c>
      <c r="BDZ114" s="2028">
        <v>897466586</v>
      </c>
      <c r="BEA114" s="2028"/>
      <c r="BEB114" s="2028"/>
      <c r="BEC114" s="2028">
        <v>826000</v>
      </c>
      <c r="BED114" s="2028">
        <v>576597</v>
      </c>
      <c r="BEE114" s="2028"/>
      <c r="BEF114" s="2028"/>
      <c r="BEG114" s="2028">
        <v>1659759000</v>
      </c>
      <c r="BEH114" s="2028">
        <v>1399063440</v>
      </c>
      <c r="BEI114" s="2028"/>
      <c r="BEJ114" s="2028"/>
      <c r="BEK114" s="2028">
        <v>5299382000</v>
      </c>
      <c r="BEL114" s="2028">
        <v>5060326053</v>
      </c>
      <c r="BEM114" s="2028"/>
      <c r="BEN114" s="2028"/>
      <c r="BEO114" s="2028">
        <v>957028000</v>
      </c>
      <c r="BEP114" s="2028">
        <v>868556830</v>
      </c>
      <c r="BEQ114" s="2028"/>
      <c r="BER114" s="2028"/>
      <c r="BES114" s="2028">
        <v>9426417000</v>
      </c>
      <c r="BET114" s="2028">
        <v>9642308428</v>
      </c>
      <c r="BEU114" s="2028"/>
      <c r="BEV114" s="2028"/>
      <c r="BEW114" s="2127">
        <v>654818</v>
      </c>
      <c r="BEX114" s="2028">
        <v>655581</v>
      </c>
      <c r="BEY114" s="2028"/>
      <c r="BEZ114" s="2028"/>
      <c r="BFA114" s="2028">
        <v>116099</v>
      </c>
      <c r="BFB114" s="2028">
        <v>113027</v>
      </c>
      <c r="BFC114" s="2028"/>
      <c r="BFD114" s="2028"/>
      <c r="BFE114" s="3030">
        <v>17.729964661936599</v>
      </c>
      <c r="BFF114" s="3030">
        <v>17.240737605269221</v>
      </c>
      <c r="BFG114" s="2028"/>
      <c r="BFH114" s="2028"/>
      <c r="BFI114" s="3940">
        <v>73</v>
      </c>
      <c r="BFJ114" s="3940">
        <v>73</v>
      </c>
      <c r="BFK114" s="3940">
        <v>68</v>
      </c>
      <c r="BFL114" s="3941">
        <v>45</v>
      </c>
      <c r="BFM114" s="3942">
        <v>9.4805194805194812</v>
      </c>
      <c r="BFN114" s="3943">
        <v>9.4805194805194812</v>
      </c>
      <c r="BFO114" s="3943">
        <v>8.8311688311688314</v>
      </c>
      <c r="BFP114" s="3943">
        <v>5.8441558441558445</v>
      </c>
      <c r="BFQ114" s="3943">
        <v>33.636363636363633</v>
      </c>
      <c r="BFR114" s="3944"/>
      <c r="BFS114" s="3945">
        <f>COUNTIF(BFS15:BFS91,"〇")</f>
        <v>72</v>
      </c>
      <c r="BFT114" s="3945">
        <f>COUNTIF(BFT15:BFT91,"〇")</f>
        <v>59</v>
      </c>
      <c r="BFU114" s="3945">
        <f>COUNTIF(BFU15:BFU91,"〇")</f>
        <v>52</v>
      </c>
      <c r="BFV114" s="3945">
        <f>COUNTIF(BFV15:BFV91,"〇")</f>
        <v>25</v>
      </c>
      <c r="BFW114" s="2066">
        <f>AVERAGE(BFW15:BFW91)</f>
        <v>4.6753246753246751</v>
      </c>
      <c r="BFX114" s="2066">
        <f>AVERAGE(BFX15:BFX91)</f>
        <v>3.831168831168831</v>
      </c>
      <c r="BFY114" s="2066">
        <f>AVERAGE(BFY15:BFY91)</f>
        <v>3.3766233766233764</v>
      </c>
      <c r="BFZ114" s="2066">
        <f>AVERAGE(BFZ15:BFZ91)</f>
        <v>1.6233766233766234</v>
      </c>
      <c r="BGA114" s="2066">
        <f>AVERAGE(BGA15:BGA91)</f>
        <v>13.506493506493506</v>
      </c>
      <c r="BGB114" s="2067"/>
      <c r="BGC114" s="3945">
        <f>COUNTIF(BGC15:BGC91,"〇")</f>
        <v>12</v>
      </c>
      <c r="BGD114" s="3945">
        <f>COUNTIF(BGD15:BGD91,"〇")</f>
        <v>12</v>
      </c>
      <c r="BGE114" s="3945">
        <f>COUNTIF(BGE15:BGE91,"〇")</f>
        <v>3</v>
      </c>
      <c r="BGF114" s="3945">
        <f>COUNTIF(BGF15:BGF91,"〇")</f>
        <v>4</v>
      </c>
      <c r="BGG114" s="2066">
        <f>AVERAGE(BGG15:BGG91)</f>
        <v>1.5584415584415585</v>
      </c>
      <c r="BGH114" s="2066">
        <f>AVERAGE(BGH15:BGH91)</f>
        <v>1.5584415584415585</v>
      </c>
      <c r="BGI114" s="2066">
        <f>AVERAGE(BGI15:BGI91)</f>
        <v>0.38961038961038963</v>
      </c>
      <c r="BGJ114" s="2066">
        <f>AVERAGE(BGJ15:BGJ91)</f>
        <v>0.51948051948051943</v>
      </c>
      <c r="BGK114" s="2066">
        <f>AVERAGE(BGK15:BGK91)</f>
        <v>4.0259740259740262</v>
      </c>
      <c r="BGL114" s="2072"/>
      <c r="BGM114" s="3945">
        <f>COUNTIF(BGM15:BGM91,"〇")</f>
        <v>76</v>
      </c>
      <c r="BGN114" s="3945">
        <f>COUNTIF(BGN15:BGN91,"〇")</f>
        <v>77</v>
      </c>
      <c r="BGO114" s="3945">
        <f>COUNTIF(BGO15:BGO91,"〇")</f>
        <v>77</v>
      </c>
      <c r="BGP114" s="3945">
        <f>COUNTIF(BGP15:BGP91,"〇")</f>
        <v>76</v>
      </c>
      <c r="BGQ114" s="2066">
        <f>AVERAGE(BGQ15:BGQ91)</f>
        <v>4.9350649350649354</v>
      </c>
      <c r="BGR114" s="2066">
        <f>AVERAGE(BGR15:BGR91)</f>
        <v>5</v>
      </c>
      <c r="BGS114" s="2066">
        <f>AVERAGE(BGS15:BGS91)</f>
        <v>5</v>
      </c>
      <c r="BGT114" s="2066">
        <f>AVERAGE(BGT15:BGT91)</f>
        <v>4.9350649350649354</v>
      </c>
      <c r="BGU114" s="2066">
        <f>AVERAGE(BGU15:BGU91)</f>
        <v>19.870129870129869</v>
      </c>
      <c r="BGV114" s="2072"/>
      <c r="BGW114" s="3945">
        <f>COUNTIF(BGW15:BGW91,"〇")</f>
        <v>68</v>
      </c>
      <c r="BGX114" s="3945">
        <f>COUNTIF(BGX15:BGX91,"〇")</f>
        <v>67</v>
      </c>
      <c r="BGY114" s="3945">
        <f>COUNTIF(BGY15:BGY91,"〇")</f>
        <v>67</v>
      </c>
      <c r="BGZ114" s="3945">
        <f>COUNTIF(BGZ15:BGZ91,"〇")</f>
        <v>51</v>
      </c>
      <c r="BHA114" s="2066">
        <f>AVERAGE(BHA15:BHA91)</f>
        <v>4.4155844155844157</v>
      </c>
      <c r="BHB114" s="2066">
        <f>AVERAGE(BHB15:BHB91)</f>
        <v>4.3506493506493502</v>
      </c>
      <c r="BHC114" s="2066">
        <f>AVERAGE(BHC15:BHC91)</f>
        <v>4.3506493506493502</v>
      </c>
      <c r="BHD114" s="2066">
        <f>AVERAGE(BHD15:BHD91)</f>
        <v>3.3116883116883118</v>
      </c>
      <c r="BHE114" s="2066">
        <f>AVERAGE(BHE15:BHE91)</f>
        <v>16.428571428571427</v>
      </c>
      <c r="BHF114" s="2072"/>
      <c r="BHG114" s="3945">
        <f>COUNTIF(BHG15:BHG91,"〇")</f>
        <v>77</v>
      </c>
      <c r="BHH114" s="3945">
        <f>COUNTIF(BHH15:BHH91,"〇")</f>
        <v>77</v>
      </c>
      <c r="BHI114" s="3945">
        <f>COUNTIF(BHI15:BHI91,"〇")</f>
        <v>77</v>
      </c>
      <c r="BHJ114" s="3945">
        <f>COUNTIF(BHJ15:BHJ91,"〇")</f>
        <v>24</v>
      </c>
      <c r="BHK114" s="2066">
        <f>AVERAGE(BHK15:BHK91)</f>
        <v>5</v>
      </c>
      <c r="BHL114" s="2066">
        <f>AVERAGE(BHL15:BHL91)</f>
        <v>5</v>
      </c>
      <c r="BHM114" s="2066">
        <f>AVERAGE(BHM15:BHM91)</f>
        <v>5</v>
      </c>
      <c r="BHN114" s="2066">
        <f>AVERAGE(BHN15:BHN91)</f>
        <v>1.5584415584415585</v>
      </c>
      <c r="BHO114" s="2066">
        <f>AVERAGE(BHO15:BHO91)</f>
        <v>16.558441558441558</v>
      </c>
      <c r="BHP114" s="2072"/>
      <c r="BHQ114" s="3945">
        <f>COUNTIF(BHQ15:BHQ91,"〇")</f>
        <v>73</v>
      </c>
      <c r="BHR114" s="3945">
        <f>COUNTIF(BHR15:BHR91,"〇")</f>
        <v>75</v>
      </c>
      <c r="BHS114" s="3945">
        <f>COUNTIF(BHS15:BHS91,"〇")</f>
        <v>64</v>
      </c>
      <c r="BHT114" s="3945">
        <f>COUNTIF(BHT15:BHT91,"〇")</f>
        <v>43</v>
      </c>
      <c r="BHU114" s="2066">
        <f>AVERAGE(BHU15:BHU91)</f>
        <v>4.7402597402597406</v>
      </c>
      <c r="BHV114" s="2066">
        <f>AVERAGE(BHV15:BHV91)</f>
        <v>4.8701298701298699</v>
      </c>
      <c r="BHW114" s="2066">
        <f>AVERAGE(BHW15:BHW91)</f>
        <v>4.1558441558441555</v>
      </c>
      <c r="BHX114" s="2066">
        <f>AVERAGE(BHX15:BHX91)</f>
        <v>2.7922077922077921</v>
      </c>
      <c r="BHY114" s="2066">
        <f>AVERAGE(BHY15:BHY91)</f>
        <v>16.558441558441558</v>
      </c>
      <c r="BHZ114" s="2072"/>
      <c r="BIA114" s="3945">
        <f>COUNTIF(BIA15:BIA91,"○")</f>
        <v>75</v>
      </c>
      <c r="BIB114" s="3945">
        <f>COUNTIF(BIB15:BIB91,"○")</f>
        <v>63</v>
      </c>
      <c r="BIC114" s="3945">
        <f>COUNTIF(BIC15:BIC91,"○")</f>
        <v>72</v>
      </c>
      <c r="BID114" s="3945">
        <f>COUNTIF(BID15:BID91,"○")</f>
        <v>75</v>
      </c>
      <c r="BIE114" s="3945">
        <f>COUNTIF(BIE15:BIE91,"○")</f>
        <v>47</v>
      </c>
      <c r="BIF114" s="3946">
        <f>AVERAGE(BIF$15:BIF$91)</f>
        <v>4.3116883116883118</v>
      </c>
      <c r="BIG114" s="3945"/>
      <c r="BIH114" s="3945"/>
      <c r="BII114" s="2066">
        <v>68.387386313641755</v>
      </c>
      <c r="BIJ114" s="2072"/>
      <c r="BIK114" s="2066">
        <f>AVERAGE(BIK15:BIK91)</f>
        <v>965.32467532467535</v>
      </c>
      <c r="BIL114" s="2066">
        <f>AVERAGE(BIL15:BIL91)</f>
        <v>215.11688311688312</v>
      </c>
      <c r="BIM114" s="2066">
        <f>AVERAGE(BIM15:BIM91)</f>
        <v>79.646924249705961</v>
      </c>
      <c r="BIN114" s="2072"/>
      <c r="BIO114" s="3945">
        <f t="shared" ref="BIO114:BIX114" si="370">COUNTIF(BIO15:BIO91,"○")</f>
        <v>59</v>
      </c>
      <c r="BIP114" s="3945">
        <f t="shared" si="370"/>
        <v>59</v>
      </c>
      <c r="BIQ114" s="3945">
        <f t="shared" si="370"/>
        <v>59</v>
      </c>
      <c r="BIR114" s="3945">
        <f t="shared" si="370"/>
        <v>58</v>
      </c>
      <c r="BIS114" s="3945">
        <f t="shared" si="370"/>
        <v>52</v>
      </c>
      <c r="BIT114" s="3945">
        <f t="shared" si="370"/>
        <v>55</v>
      </c>
      <c r="BIU114" s="3945">
        <f t="shared" si="370"/>
        <v>52</v>
      </c>
      <c r="BIV114" s="3945">
        <f t="shared" si="370"/>
        <v>55</v>
      </c>
      <c r="BIW114" s="3945">
        <f t="shared" si="370"/>
        <v>56</v>
      </c>
      <c r="BIX114" s="3945">
        <f t="shared" si="370"/>
        <v>11</v>
      </c>
      <c r="BIY114" s="3946">
        <f>AVERAGE(BIY$15:BIY$91)</f>
        <v>6.7012987012987013</v>
      </c>
      <c r="BIZ114" s="3945"/>
      <c r="BJA114" s="3947">
        <v>10203</v>
      </c>
      <c r="BJB114" s="3948">
        <v>15.588832510576664</v>
      </c>
      <c r="BJC114" s="3947">
        <v>7201</v>
      </c>
      <c r="BJD114" s="3949">
        <v>70.577281191806335</v>
      </c>
      <c r="BJE114" s="3950"/>
      <c r="BJF114" s="3947">
        <v>7583</v>
      </c>
      <c r="BJG114" s="3949">
        <v>74.321278055473883</v>
      </c>
      <c r="BJH114" s="3950"/>
      <c r="BJI114" s="3947">
        <v>6320</v>
      </c>
      <c r="BJJ114" s="3949">
        <v>61.942565911986669</v>
      </c>
      <c r="BJK114" s="3951"/>
      <c r="BJL114" s="3947">
        <v>14409</v>
      </c>
      <c r="BJM114" s="3948">
        <v>22.015043383798801</v>
      </c>
      <c r="BJN114" s="3947">
        <v>1619</v>
      </c>
      <c r="BJO114" s="3948">
        <v>11.236033034908738</v>
      </c>
      <c r="BJP114" s="3951"/>
      <c r="BJQ114" s="3947">
        <v>975634</v>
      </c>
      <c r="BJR114" s="3948">
        <v>1490.6395195162161</v>
      </c>
      <c r="BJS114" s="3947">
        <v>7049</v>
      </c>
      <c r="BJT114" s="3948">
        <v>0.72250454576203782</v>
      </c>
      <c r="BJU114" s="3951"/>
      <c r="BJV114" s="2066">
        <f>AVERAGE(BJV15:BJV91)</f>
        <v>30.300989486703774</v>
      </c>
      <c r="BJW114" s="2072"/>
      <c r="BJX114" s="3943">
        <f>COUNTIF(BJX15:BJX91,"〇")</f>
        <v>46</v>
      </c>
      <c r="BJY114" s="3943">
        <f>COUNTIF(BJY15:BJY91,"〇")</f>
        <v>45</v>
      </c>
      <c r="BJZ114" s="3943">
        <f>COUNTIF(BJZ15:BJZ91,"〇")</f>
        <v>23</v>
      </c>
      <c r="BKA114" s="3943">
        <f>COUNTIF(BKA15:BKA91,"〇")</f>
        <v>11</v>
      </c>
      <c r="BKB114" s="3943">
        <f>AVERAGE(BKB15:BKB91)</f>
        <v>2.9870129870129869</v>
      </c>
      <c r="BKC114" s="3943">
        <f>AVERAGE(BKC15:BKC91)</f>
        <v>2.9220779220779223</v>
      </c>
      <c r="BKD114" s="3943">
        <f>AVERAGE(BKD15:BKD91)</f>
        <v>1.4935064935064934</v>
      </c>
      <c r="BKE114" s="3943">
        <f>AVERAGE(BKE15:BKE91)</f>
        <v>0.7142857142857143</v>
      </c>
      <c r="BKF114" s="3943">
        <f>AVERAGE(BKF15:BKF91)</f>
        <v>8.1168831168831161</v>
      </c>
      <c r="BKG114" s="3944"/>
      <c r="BKH114" s="3943">
        <f>COUNTIF(BKH15:BKH91,"〇")</f>
        <v>35</v>
      </c>
      <c r="BKI114" s="3943">
        <f>COUNTIF(BKI15:BKI91,"〇")</f>
        <v>36</v>
      </c>
      <c r="BKJ114" s="3943">
        <f>COUNTIF(BKJ15:BKJ91,"〇")</f>
        <v>14</v>
      </c>
      <c r="BKK114" s="3943">
        <f>COUNTIF(BKK15:BKK91,"〇")</f>
        <v>5</v>
      </c>
      <c r="BKL114" s="3943">
        <f>AVERAGE(BKL15:BKL91)</f>
        <v>2.2727272727272729</v>
      </c>
      <c r="BKM114" s="3943">
        <f>AVERAGE(BKM15:BKM91)</f>
        <v>2.3376623376623376</v>
      </c>
      <c r="BKN114" s="3943">
        <f>AVERAGE(BKN15:BKN91)</f>
        <v>0.90909090909090906</v>
      </c>
      <c r="BKO114" s="3943">
        <f>AVERAGE(BKO15:BKO91)</f>
        <v>0.32467532467532467</v>
      </c>
      <c r="BKP114" s="3943">
        <f>AVERAGE(BKP15:BKP91)</f>
        <v>5.8441558441558445</v>
      </c>
      <c r="BKQ114" s="3944"/>
      <c r="BKR114" s="3943">
        <f>COUNTIF(BKR15:BKR91,"〇")</f>
        <v>34</v>
      </c>
      <c r="BKS114" s="3943">
        <f>COUNTIF(BKS15:BKS91,"〇")</f>
        <v>32</v>
      </c>
      <c r="BKT114" s="3943">
        <f>COUNTIF(BKT15:BKT91,"〇")</f>
        <v>29</v>
      </c>
      <c r="BKU114" s="3943">
        <f>COUNTIF(BKU15:BKU91,"〇")</f>
        <v>12</v>
      </c>
      <c r="BKV114" s="3943">
        <f>AVERAGE(BKV15:BKV91)</f>
        <v>6.6233766233766236</v>
      </c>
      <c r="BKW114" s="3943">
        <f>AVERAGE(BKW15:BKW91)</f>
        <v>6.2337662337662341</v>
      </c>
      <c r="BKX114" s="3943">
        <f>AVERAGE(BKX15:BKX91)</f>
        <v>5.6493506493506498</v>
      </c>
      <c r="BKY114" s="3943">
        <f>AVERAGE(BKY15:BKY91)</f>
        <v>2.3376623376623376</v>
      </c>
      <c r="BKZ114" s="3943">
        <f>AVERAGE(BKZ15:BKZ91)</f>
        <v>20.844155844155843</v>
      </c>
      <c r="BLA114" s="3952"/>
      <c r="BLB114" s="3947">
        <v>634</v>
      </c>
      <c r="BLC114" s="3948">
        <v>0.96866802035730715</v>
      </c>
      <c r="BLD114" s="3951"/>
      <c r="BLE114" s="3947">
        <v>13</v>
      </c>
      <c r="BLF114" s="3948">
        <v>1.9862278019944786E-2</v>
      </c>
      <c r="BLG114" s="3951"/>
      <c r="BLH114" s="3947">
        <v>127</v>
      </c>
      <c r="BLI114" s="3948">
        <v>0.19403917757946057</v>
      </c>
      <c r="BLJ114" s="3951"/>
      <c r="BLK114" s="3947">
        <v>126</v>
      </c>
      <c r="BLL114" s="3948">
        <v>0.19251131003946481</v>
      </c>
      <c r="BLM114" s="3951"/>
      <c r="BLN114" s="3947">
        <v>364</v>
      </c>
      <c r="BLO114" s="3948">
        <v>0.55614378455845392</v>
      </c>
      <c r="BLP114" s="3951"/>
      <c r="BLQ114" s="3947">
        <v>13</v>
      </c>
      <c r="BLR114" s="3948">
        <v>1.9862278019944786E-2</v>
      </c>
      <c r="BLS114" s="3951"/>
      <c r="BLT114" s="3947">
        <v>29</v>
      </c>
      <c r="BLU114" s="3948">
        <v>4.4308158659876827E-2</v>
      </c>
      <c r="BLV114" s="3951"/>
      <c r="BLW114" s="3947">
        <v>205</v>
      </c>
      <c r="BLX114" s="3948">
        <v>0.31321284569912927</v>
      </c>
      <c r="BLY114" s="3951"/>
      <c r="BLZ114" s="3953">
        <v>713</v>
      </c>
      <c r="BMA114" s="3954">
        <v>1.0893695560169716</v>
      </c>
      <c r="BMB114" s="3955"/>
      <c r="BMC114" s="3953">
        <v>323</v>
      </c>
      <c r="BMD114" s="3954">
        <v>0.49350121541862807</v>
      </c>
      <c r="BME114" s="3955"/>
      <c r="BMF114" s="3953">
        <v>11</v>
      </c>
      <c r="BMG114" s="3954">
        <v>1.6806542939953279E-2</v>
      </c>
      <c r="BMH114" s="3955"/>
      <c r="BMI114" s="3953">
        <v>19</v>
      </c>
      <c r="BMJ114" s="3954">
        <v>2.9029483259919296E-2</v>
      </c>
      <c r="BMK114" s="3955"/>
      <c r="BML114" s="3953">
        <v>20</v>
      </c>
      <c r="BMM114" s="3954">
        <v>3.0557350799915048E-2</v>
      </c>
      <c r="BMN114" s="3955"/>
      <c r="BMO114" s="3953">
        <v>7</v>
      </c>
      <c r="BMP114" s="3954">
        <v>1.0695072779970267E-2</v>
      </c>
      <c r="BMQ114" s="3955"/>
      <c r="BMR114" s="3953">
        <v>1209</v>
      </c>
      <c r="BMS114" s="3954">
        <v>1.8471918558548648</v>
      </c>
      <c r="BMT114" s="3955"/>
      <c r="BMU114" s="3953">
        <v>459</v>
      </c>
      <c r="BMV114" s="3954">
        <v>0.70129120085805041</v>
      </c>
      <c r="BMW114" s="3955"/>
      <c r="BMX114" s="3953">
        <v>46</v>
      </c>
      <c r="BMY114" s="3954">
        <v>7.0281906839804606E-2</v>
      </c>
      <c r="BMZ114" s="3955"/>
      <c r="BNA114" s="3953">
        <v>48</v>
      </c>
      <c r="BNB114" s="3954">
        <v>7.3337641919796123E-2</v>
      </c>
      <c r="BNC114" s="3955"/>
      <c r="BND114" s="3953">
        <v>4</v>
      </c>
      <c r="BNE114" s="3954">
        <v>6.1114701599830103E-3</v>
      </c>
      <c r="BNF114" s="3955"/>
      <c r="BNG114" s="3953">
        <v>22</v>
      </c>
      <c r="BNH114" s="3954">
        <v>3.3613085879906558E-2</v>
      </c>
      <c r="BNI114" s="3955"/>
      <c r="BNJ114" s="3953">
        <v>50</v>
      </c>
      <c r="BNK114" s="3954">
        <v>7.6393376999787627E-2</v>
      </c>
      <c r="BNL114" s="3955"/>
      <c r="BNM114" s="3953">
        <v>5</v>
      </c>
      <c r="BNN114" s="3954">
        <v>7.639337699978762E-3</v>
      </c>
      <c r="BNO114" s="3955"/>
      <c r="BNQ114" s="1715">
        <v>25028</v>
      </c>
      <c r="BNR114" s="1715">
        <v>4307</v>
      </c>
      <c r="BNS114" s="1715">
        <v>657018</v>
      </c>
      <c r="BNT114" s="2831">
        <v>38.093324688212498</v>
      </c>
      <c r="BNU114" s="2831">
        <v>6.5553759562142897</v>
      </c>
      <c r="BNV114" s="1715"/>
      <c r="BNW114" s="1715"/>
    </row>
    <row r="115" spans="1:1739" s="2755" customFormat="1" ht="260.5" thickBot="1" x14ac:dyDescent="0.25">
      <c r="A115" s="1989" t="s">
        <v>1933</v>
      </c>
      <c r="B115" s="1990" t="s">
        <v>1934</v>
      </c>
      <c r="C115" s="1990">
        <v>77</v>
      </c>
      <c r="D115" s="1990">
        <v>63</v>
      </c>
      <c r="E115" s="1990"/>
      <c r="F115" s="1545" t="s">
        <v>1935</v>
      </c>
      <c r="G115" s="834"/>
      <c r="H115" s="1546"/>
      <c r="I115" s="3910" t="str">
        <f>I13</f>
        <v>幸福度_元気_得点_【2016】</v>
      </c>
      <c r="J115" s="834"/>
      <c r="K115" s="1547"/>
      <c r="L115" s="3910" t="str">
        <f>L13</f>
        <v>幸福度_元気_得点_【2019】</v>
      </c>
      <c r="M115" s="836"/>
      <c r="N115" s="834"/>
      <c r="O115" s="1547"/>
      <c r="P115" s="3910" t="str">
        <f>P13</f>
        <v>幸福度_元気_得点_【2022】</v>
      </c>
      <c r="Q115" s="836"/>
      <c r="R115" s="834"/>
      <c r="S115" s="1548"/>
      <c r="T115" s="3910" t="str">
        <f>T13</f>
        <v>幸福度_居宅_得点_【2016】</v>
      </c>
      <c r="U115" s="834"/>
      <c r="V115" s="1548"/>
      <c r="W115" s="3910" t="str">
        <f>W13</f>
        <v>幸福度_居宅_得点_【2019】</v>
      </c>
      <c r="X115" s="837"/>
      <c r="Y115" s="837"/>
      <c r="Z115" s="1548"/>
      <c r="AA115" s="3910" t="str">
        <f>AA13</f>
        <v>幸福度_居宅_得点_【2022】</v>
      </c>
      <c r="AB115" s="837"/>
      <c r="AC115" s="837"/>
      <c r="AD115" s="1549"/>
      <c r="AE115" s="3910" t="str">
        <f>AE13</f>
        <v>幸福度_居宅_要介護全体_得点_【2022】</v>
      </c>
      <c r="AF115" s="1548"/>
      <c r="AG115" s="3910" t="str">
        <f>AG13</f>
        <v>幸福度_居宅_要支援1・2_得点_【2022】</v>
      </c>
      <c r="AH115" s="835"/>
      <c r="AI115" s="1548"/>
      <c r="AJ115" s="3910" t="str">
        <f>AJ13</f>
        <v>幸福度_居宅_要介護1・2_得点_【2022】</v>
      </c>
      <c r="AK115" s="835"/>
      <c r="AL115" s="1548"/>
      <c r="AM115" s="3910" t="s">
        <v>8944</v>
      </c>
      <c r="AN115" s="837"/>
      <c r="AO115" s="4092"/>
      <c r="AP115" s="3910" t="str">
        <f>AP13</f>
        <v>健康寿命_平均自立期間_要介護２以上_期間_【2021】男性</v>
      </c>
      <c r="AQ115" s="835"/>
      <c r="AR115" s="3910" t="str">
        <f>AR13</f>
        <v>健康寿命_平均自立期間_要介護２以上_期間_【2021】女性</v>
      </c>
      <c r="AS115" s="835"/>
      <c r="AT115" s="838"/>
      <c r="AU115" s="835"/>
      <c r="AV115" s="3910" t="str">
        <f>AV13</f>
        <v>要介護状態の改善の状況_R2年度_【2018】⇒【2019】</v>
      </c>
      <c r="AW115" s="1531"/>
      <c r="AX115" s="3910" t="str">
        <f>AX13</f>
        <v>要介護状態の改善の状況_R3年度_【2019】⇒【2020】</v>
      </c>
      <c r="AY115" s="1531"/>
      <c r="AZ115" s="3910" t="str">
        <f>AZ13</f>
        <v>要介護状態の改善の状況_R４年度_【2020】⇒【202１】</v>
      </c>
      <c r="BA115" s="1552"/>
      <c r="BB115" s="3910" t="str">
        <f>BB13</f>
        <v>要介護状態の改善の状況_R5年度_【2021】⇒【2022】</v>
      </c>
      <c r="BC115" s="1547"/>
      <c r="BD115" s="1548"/>
      <c r="BE115" s="3910" t="str">
        <f>BE13</f>
        <v>閉じこもリスク高齢者_元気_割合【2022】</v>
      </c>
      <c r="BF115" s="835"/>
      <c r="BG115" s="1548"/>
      <c r="BH115" s="3910" t="str">
        <f>BH13</f>
        <v>運動機能・転倒リスク割合_元気_【2022】</v>
      </c>
      <c r="BI115" s="835"/>
      <c r="BJ115" s="1548"/>
      <c r="BK115" s="3910" t="str">
        <f>BK13</f>
        <v>認知症リスク_元気_割合【2022】</v>
      </c>
      <c r="BL115" s="835"/>
      <c r="BM115" s="1548"/>
      <c r="BN115" s="3910" t="str">
        <f>BN13</f>
        <v>口腔リスク高齢者_元気_割合【2022】</v>
      </c>
      <c r="BO115" s="835"/>
      <c r="BP115" s="1548"/>
      <c r="BQ115" s="3910" t="str">
        <f>BQ13</f>
        <v>低栄養リスク高齢者_元気_割合【2022】</v>
      </c>
      <c r="BR115" s="835"/>
      <c r="BS115" s="1548"/>
      <c r="BT115" s="3910" t="str">
        <f>BT13</f>
        <v>うつ病リスク高齢者_元気_割合【2022】</v>
      </c>
      <c r="BU115" s="835"/>
      <c r="BV115" s="1548"/>
      <c r="BW115" s="3910" t="str">
        <f>BW13</f>
        <v>閉じこもリスク高齢者_居宅_割合【2022】</v>
      </c>
      <c r="BX115" s="835"/>
      <c r="BY115" s="1548"/>
      <c r="BZ115" s="3910" t="str">
        <f>BZ13</f>
        <v>運動機能・転倒リスク高齢者_居宅_割合【2022】</v>
      </c>
      <c r="CA115" s="835"/>
      <c r="CB115" s="1548"/>
      <c r="CC115" s="3910" t="str">
        <f>CC13</f>
        <v>認知症リスク_居宅_割合【2022】</v>
      </c>
      <c r="CD115" s="835"/>
      <c r="CE115" s="1548"/>
      <c r="CF115" s="3910" t="str">
        <f>CF13</f>
        <v>口腔リスク高齢者_居宅_割合【2022】</v>
      </c>
      <c r="CG115" s="835"/>
      <c r="CH115" s="1548"/>
      <c r="CI115" s="3910" t="str">
        <f>CI13</f>
        <v>低栄養リスク高齢者_居宅_割合【2022】</v>
      </c>
      <c r="CJ115" s="835"/>
      <c r="CK115" s="1548"/>
      <c r="CL115" s="3910" t="str">
        <f>CL13</f>
        <v>うつ病リスク高齢者_居宅_割合【2022】</v>
      </c>
      <c r="CM115" s="835"/>
      <c r="CN115" s="3910" t="str">
        <f>CN13</f>
        <v>調整済み認定率_合計認定率_【2021】</v>
      </c>
      <c r="CO115" s="839"/>
      <c r="CP115" s="3910" t="str">
        <f t="shared" ref="CP115:CR115" si="371">CP13</f>
        <v>調整済み認定率_認定率_要支援_【2021】</v>
      </c>
      <c r="CQ115" s="3910" t="str">
        <f t="shared" si="371"/>
        <v>調整済み認定率_認定率_要介護1・2_【2021】</v>
      </c>
      <c r="CR115" s="3910" t="str">
        <f t="shared" si="371"/>
        <v>調整済み認定率_認定率_要介護3・4・5_【2021】</v>
      </c>
      <c r="CS115" s="838"/>
      <c r="CT115" s="835"/>
      <c r="CU115" s="3910" t="str">
        <f>CU13</f>
        <v>要支援要介護認定率_合計認定率_【2022】</v>
      </c>
      <c r="CV115" s="834"/>
      <c r="CW115" s="3910" t="str">
        <f t="shared" ref="CW115:CY115" si="372">CW13</f>
        <v>要支援要介護認定率_認定率_要支援_【2022】</v>
      </c>
      <c r="CX115" s="3910" t="str">
        <f t="shared" si="372"/>
        <v>要支援要介護認定率_認定率_要介護1・2_【2022】</v>
      </c>
      <c r="CY115" s="3910" t="str">
        <f t="shared" si="372"/>
        <v>要支援要介護認定率_認定率_要介護3・4・5_【2022】</v>
      </c>
      <c r="CZ115" s="1553"/>
      <c r="DA115" s="3910" t="str">
        <f>DA13</f>
        <v>新たに要支援・要介護認定を受けた者の平均年齢_【2021】</v>
      </c>
      <c r="DB115" s="2029"/>
      <c r="DC115" s="2355"/>
      <c r="DD115" s="3910" t="str">
        <f>DD13</f>
        <v>新たに認定を受けた者のうち_要支援１・２の認定を受けた者の平均年齢_【2021】</v>
      </c>
      <c r="DE115" s="2029"/>
      <c r="DF115" s="2355"/>
      <c r="DG115" s="3910" t="str">
        <f>DG13</f>
        <v>新たに認定を受けた者のうち_要介護1・２の認定を受けた者の平均年齢_【2021】</v>
      </c>
      <c r="DH115" s="2029"/>
      <c r="DI115" s="2355"/>
      <c r="DJ115" s="3910" t="str">
        <f>DJ13</f>
        <v>新たに認定を受けた者のうち_要介護3・４・５の認定を受けた者の・平均年齢_【2021】</v>
      </c>
      <c r="DK115" s="834"/>
      <c r="DL115" s="3910" t="str">
        <f>DL13</f>
        <v>要支援１・2の重症化率重症化割合_【2021年3月→2022年3月】</v>
      </c>
      <c r="DM115" s="834"/>
      <c r="DN115" s="1531"/>
      <c r="DO115" s="3910" t="str">
        <f>DO13</f>
        <v>要支援１・2の重症化率維持割合_【2021年3月→2022年3月】</v>
      </c>
      <c r="DP115" s="836"/>
      <c r="DQ115" s="3910" t="str">
        <f>DQ13</f>
        <v>要支援１・2の重症化率改善割合_【2021年3月→2022年3月】</v>
      </c>
      <c r="DR115" s="835"/>
      <c r="DS115" s="3910" t="str">
        <f>DS13</f>
        <v>要支援1の重症化率維持割合_【2021年3月→2022年3月】</v>
      </c>
      <c r="DT115" s="836"/>
      <c r="DU115" s="3910" t="str">
        <f>DU13</f>
        <v>要支援1の重症化率改善割合_【2021年3月→2022年3月】</v>
      </c>
      <c r="DV115" s="835"/>
      <c r="DW115" s="3910" t="str">
        <f>DW13</f>
        <v>要支援2の重症化率維持割合_【2021年3月→2022年3月】</v>
      </c>
      <c r="DX115" s="836"/>
      <c r="DY115" s="3910" t="str">
        <f>DY13</f>
        <v>要支援2の重症化率改善割合_【2021年3月→2022年3月】</v>
      </c>
      <c r="DZ115" s="835"/>
      <c r="EA115" s="838"/>
      <c r="EB115" s="3910" t="str">
        <f>EB13</f>
        <v>生きがい_元気_割合_【2022】</v>
      </c>
      <c r="EC115" s="835"/>
      <c r="ED115" s="838"/>
      <c r="EE115" s="3910" t="str">
        <f>EE13</f>
        <v>生きがい_居宅_割合_【2022】</v>
      </c>
      <c r="EF115" s="835"/>
      <c r="EG115" s="838"/>
      <c r="EH115" s="3910" t="str">
        <f>EH13</f>
        <v>社会参加状況_月1以上参加_元気_割合_【2022】</v>
      </c>
      <c r="EI115" s="835"/>
      <c r="EJ115" s="838"/>
      <c r="EK115" s="839"/>
      <c r="EL115" s="839"/>
      <c r="EM115" s="3910" t="str">
        <f>EM13</f>
        <v>ボランティア_月1以上参加_元気_割合_【2022】</v>
      </c>
      <c r="EN115" s="835"/>
      <c r="EO115" s="838"/>
      <c r="EP115" s="3910" t="str">
        <f>EP13</f>
        <v>運動やスポーツ関係のグループやクラブ_元気_月平均回数</v>
      </c>
      <c r="EQ115" s="834"/>
      <c r="ER115" s="3910" t="str">
        <f>ER13</f>
        <v>運動やスポーツ_月1以上参加_元気_割合_【2022】</v>
      </c>
      <c r="ES115" s="835"/>
      <c r="ET115" s="838"/>
      <c r="EU115" s="3910" t="str">
        <f>EU13</f>
        <v>趣味関係のグループ_元気_月平均回数</v>
      </c>
      <c r="EV115" s="834"/>
      <c r="EW115" s="3910" t="str">
        <f>EW13</f>
        <v>趣味_月1以上参加_元気_割合_【2022】</v>
      </c>
      <c r="EX115" s="835"/>
      <c r="EY115" s="838"/>
      <c r="EZ115" s="3910" t="str">
        <f>EZ13</f>
        <v>学習・教養サークル_元気_月平均回数</v>
      </c>
      <c r="FA115" s="3910"/>
      <c r="FB115" s="3910" t="str">
        <f>FB13</f>
        <v>学習・教養_月1以上参加_元気_割合_【2022】</v>
      </c>
      <c r="FC115" s="835"/>
      <c r="FD115" s="838"/>
      <c r="FE115" s="838"/>
      <c r="FF115" s="838"/>
      <c r="FG115" s="3910"/>
      <c r="FH115" s="835"/>
      <c r="FI115" s="839"/>
      <c r="FJ115" s="839"/>
      <c r="FK115" s="839"/>
      <c r="FL115" s="836"/>
      <c r="FM115" s="837"/>
      <c r="FN115" s="838"/>
      <c r="FO115" s="3910"/>
      <c r="FP115" s="836"/>
      <c r="FQ115" s="3910" t="str">
        <f>FQ13</f>
        <v>町内会や自治会_月1以上参加_元気_割合_【2022】</v>
      </c>
      <c r="FR115" s="835"/>
      <c r="FS115" s="838"/>
      <c r="FT115" s="3910"/>
      <c r="FU115" s="836"/>
      <c r="FV115" s="3910" t="str">
        <f>FV13</f>
        <v>仕事_月1以上参加_元気_割合_【2022】</v>
      </c>
      <c r="FW115" s="835"/>
      <c r="FX115" s="838"/>
      <c r="FY115" s="3910" t="str">
        <f>FY13</f>
        <v>社会参加状況_月1以上参加_居宅_割合_【2022】</v>
      </c>
      <c r="FZ115" s="837"/>
      <c r="GA115" s="838"/>
      <c r="GB115" s="3910" t="str">
        <f>GB13</f>
        <v>ボランティア_居宅_月平均回数_【2022】</v>
      </c>
      <c r="GC115" s="839"/>
      <c r="GD115" s="3910" t="str">
        <f>GD13</f>
        <v>ボランティア_月1以上参加_居宅_割合_【2022】</v>
      </c>
      <c r="GE115" s="835"/>
      <c r="GF115" s="838"/>
      <c r="GG115" s="3910" t="str">
        <f>GG13</f>
        <v>運動やスポーツ関係のグループやクラブ_居宅_月平均回数_【2022】</v>
      </c>
      <c r="GH115" s="834"/>
      <c r="GI115" s="3910" t="str">
        <f>GI13</f>
        <v>運動やスポーツ_月1以上参加_居宅_割合_【2022】</v>
      </c>
      <c r="GJ115" s="835"/>
      <c r="GK115" s="838"/>
      <c r="GL115" s="3910" t="str">
        <f>GL13</f>
        <v>趣味関係のグループ_居宅_月平均回数_【2022】</v>
      </c>
      <c r="GM115" s="834"/>
      <c r="GN115" s="3910" t="str">
        <f>GN13</f>
        <v>趣味_月1以上参加_居宅_割合_【2022】</v>
      </c>
      <c r="GO115" s="835"/>
      <c r="GP115" s="838"/>
      <c r="GQ115" s="3910" t="str">
        <f>GQ13</f>
        <v>学習・教養サークル_居宅_月平均回数_【2022】</v>
      </c>
      <c r="GR115" s="834"/>
      <c r="GS115" s="3910" t="str">
        <f>GS13</f>
        <v>学習・教養_月1以上参加_居宅_割合_【2022】</v>
      </c>
      <c r="GT115" s="835"/>
      <c r="GU115" s="838"/>
      <c r="GV115" s="839"/>
      <c r="GW115" s="839"/>
      <c r="GX115" s="836"/>
      <c r="GY115" s="835"/>
      <c r="GZ115" s="838"/>
      <c r="HA115" s="839"/>
      <c r="HB115" s="839"/>
      <c r="HC115" s="836"/>
      <c r="HD115" s="835"/>
      <c r="HE115" s="838"/>
      <c r="HF115" s="3910"/>
      <c r="HG115" s="839"/>
      <c r="HH115" s="3910" t="str">
        <f>HH13</f>
        <v>町内会や自治会_月1以上参加_居宅_割合_【2022】</v>
      </c>
      <c r="HI115" s="835"/>
      <c r="HJ115" s="838"/>
      <c r="HK115" s="3910"/>
      <c r="HL115" s="839"/>
      <c r="HM115" s="3910" t="str">
        <f>HM13</f>
        <v>仕事_月1以上参加_居宅_割合_【2022】</v>
      </c>
      <c r="HN115" s="835"/>
      <c r="HO115" s="836"/>
      <c r="HP115" s="836"/>
      <c r="HQ115" s="836"/>
      <c r="HR115" s="836"/>
      <c r="HS115" s="836"/>
      <c r="HT115" s="836"/>
      <c r="HU115" s="836"/>
      <c r="HV115" s="836"/>
      <c r="HW115" s="836"/>
      <c r="HX115" s="836"/>
      <c r="HY115" s="838"/>
      <c r="HZ115" s="836"/>
      <c r="IA115" s="836"/>
      <c r="IB115" s="836"/>
      <c r="IC115" s="836"/>
      <c r="ID115" s="836"/>
      <c r="IE115" s="836"/>
      <c r="IF115" s="836"/>
      <c r="IG115" s="836"/>
      <c r="IH115" s="835"/>
      <c r="II115" s="838"/>
      <c r="IJ115" s="836"/>
      <c r="IK115" s="836"/>
      <c r="IL115" s="836"/>
      <c r="IM115" s="836"/>
      <c r="IN115" s="836"/>
      <c r="IO115" s="836"/>
      <c r="IP115" s="836"/>
      <c r="IQ115" s="835"/>
      <c r="IR115" s="838"/>
      <c r="IS115" s="836"/>
      <c r="IT115" s="836"/>
      <c r="IU115" s="836"/>
      <c r="IV115" s="836"/>
      <c r="IW115" s="836"/>
      <c r="IX115" s="836"/>
      <c r="IY115" s="836"/>
      <c r="IZ115" s="835"/>
      <c r="JA115" s="838"/>
      <c r="JB115" s="836"/>
      <c r="JC115" s="836"/>
      <c r="JD115" s="836"/>
      <c r="JE115" s="836"/>
      <c r="JF115" s="836"/>
      <c r="JG115" s="836"/>
      <c r="JH115" s="836"/>
      <c r="JI115" s="835"/>
      <c r="JJ115" s="838"/>
      <c r="JK115" s="836"/>
      <c r="JL115" s="836"/>
      <c r="JM115" s="836"/>
      <c r="JN115" s="836"/>
      <c r="JO115" s="836"/>
      <c r="JP115" s="836"/>
      <c r="JQ115" s="836"/>
      <c r="JR115" s="835"/>
      <c r="JS115" s="838"/>
      <c r="JT115" s="836"/>
      <c r="JU115" s="836"/>
      <c r="JV115" s="836"/>
      <c r="JW115" s="836"/>
      <c r="JX115" s="836"/>
      <c r="JY115" s="836"/>
      <c r="JZ115" s="836"/>
      <c r="KA115" s="835"/>
      <c r="KB115" s="838"/>
      <c r="KC115" s="836"/>
      <c r="KD115" s="836"/>
      <c r="KE115" s="836"/>
      <c r="KF115" s="836"/>
      <c r="KG115" s="836"/>
      <c r="KH115" s="836"/>
      <c r="KI115" s="836"/>
      <c r="KJ115" s="835"/>
      <c r="KK115" s="3910" t="str">
        <f>KK13</f>
        <v>特定健診受診率_【40_74歳】_【2020】</v>
      </c>
      <c r="KL115" s="835"/>
      <c r="KM115" s="3910" t="str">
        <f>KM13</f>
        <v>特定保健指導実施率_【40_74歳】_【2020】</v>
      </c>
      <c r="KN115" s="835"/>
      <c r="KO115" s="834"/>
      <c r="KP115" s="834"/>
      <c r="KQ115" s="834"/>
      <c r="KR115" s="834"/>
      <c r="KS115" s="834"/>
      <c r="KT115" s="834"/>
      <c r="KU115" s="834"/>
      <c r="KV115" s="834"/>
      <c r="KW115" s="834"/>
      <c r="KX115" s="834"/>
      <c r="KY115" s="834"/>
      <c r="KZ115" s="834"/>
      <c r="LA115" s="1554"/>
      <c r="LB115" s="834"/>
      <c r="LC115" s="834"/>
      <c r="LD115" s="834"/>
      <c r="LE115" s="834"/>
      <c r="LF115" s="3910" t="str">
        <f>LF13</f>
        <v>効果的な介護予防事業の実施状況_合計点_【2022】</v>
      </c>
      <c r="LG115" s="835"/>
      <c r="LH115" s="1554"/>
      <c r="LI115" s="834"/>
      <c r="LJ115" s="3910" t="str">
        <f>LJ13</f>
        <v>サービスCの実施状況_合計点_【2022】</v>
      </c>
      <c r="LK115" s="835"/>
      <c r="LL115" s="1554"/>
      <c r="LM115" s="834"/>
      <c r="LN115" s="834"/>
      <c r="LO115" s="834"/>
      <c r="LP115" s="3910" t="str">
        <f>LP13</f>
        <v>多様なサービスの課題把握・方針策定・具現化【2022】</v>
      </c>
      <c r="LQ115" s="1556"/>
      <c r="LR115" s="1554"/>
      <c r="LS115" s="834"/>
      <c r="LT115" s="834"/>
      <c r="LU115" s="834"/>
      <c r="LV115" s="3910" t="str">
        <f>LV13</f>
        <v>サービス C終了後に通いの場等へつなぐ取組の実施【2022】</v>
      </c>
      <c r="LW115" s="1556"/>
      <c r="LX115" s="1554"/>
      <c r="LY115" s="834"/>
      <c r="LZ115" s="834"/>
      <c r="MA115" s="834"/>
      <c r="MB115" s="3910" t="str">
        <f>MB13</f>
        <v>通いの場への参加促進のためのアウトリーチの実施【2022】</v>
      </c>
      <c r="MC115" s="1556"/>
      <c r="MD115" s="1675"/>
      <c r="ME115" s="1674"/>
      <c r="MF115" s="1674"/>
      <c r="MG115" s="1674"/>
      <c r="MH115" s="3910" t="str">
        <f>MH13</f>
        <v>多様な主体と連携した介護予防の推進【2022】　</v>
      </c>
      <c r="MI115" s="1556"/>
      <c r="MJ115" s="1675"/>
      <c r="MK115" s="1674"/>
      <c r="ML115" s="1674"/>
      <c r="MM115" s="1674"/>
      <c r="MN115" s="3910" t="str">
        <f>MN13</f>
        <v>介護予防と保健事業を一体的な実施【2022】</v>
      </c>
      <c r="MO115" s="1556"/>
      <c r="MP115" s="1675"/>
      <c r="MQ115" s="1674"/>
      <c r="MR115" s="1674"/>
      <c r="MS115" s="1674"/>
      <c r="MT115" s="3910" t="str">
        <f>MT13</f>
        <v>専門職の関与の仕組みの構築【2022】</v>
      </c>
      <c r="MU115" s="1556"/>
      <c r="MV115" s="1675"/>
      <c r="MW115" s="1674"/>
      <c r="MX115" s="1674"/>
      <c r="MY115" s="3910" t="str">
        <f>MY13</f>
        <v>社会福祉法人・民間サービス等と連携した介護予防の取組の実施【2022】</v>
      </c>
      <c r="MZ115" s="1556"/>
      <c r="NA115" s="1675"/>
      <c r="NB115" s="1674"/>
      <c r="NC115" s="1674"/>
      <c r="ND115" s="1674"/>
      <c r="NE115" s="3910" t="str">
        <f>NE13</f>
        <v>データを活用した介護予防の取組の課題の把握【2022】</v>
      </c>
      <c r="NF115" s="1556"/>
      <c r="NG115" s="1675"/>
      <c r="NH115" s="1674"/>
      <c r="NI115" s="1674"/>
      <c r="NJ115" s="1674"/>
      <c r="NK115" s="3910" t="str">
        <f>NK13</f>
        <v>通いの場の参加者の健康状態等の把握・分析・施策検討【2022】</v>
      </c>
      <c r="NL115" s="1556"/>
      <c r="NM115" s="3910" t="str">
        <f>NM13</f>
        <v>生活機能向上連携加算算定者数_【認定者1万対】_【2019】</v>
      </c>
      <c r="NN115" s="834"/>
      <c r="NO115" s="1554"/>
      <c r="NP115" s="834"/>
      <c r="NQ115" s="3910" t="str">
        <f>NQ13</f>
        <v>基本チェックリスト_高齢者人口1,000人あたり配布者数_【2021】</v>
      </c>
      <c r="NR115" s="834"/>
      <c r="NS115" s="834"/>
      <c r="NT115" s="834"/>
      <c r="NU115" s="3910" t="str">
        <f>NU13</f>
        <v>基本チェックリスト_高齢者人口1,000人あたり回答者数_【2021】</v>
      </c>
      <c r="NV115" s="834"/>
      <c r="NW115" s="834"/>
      <c r="NX115" s="834"/>
      <c r="NY115" s="3910" t="str">
        <f>NY13</f>
        <v>基本チェックリスト_事業対象者の把握数_高齢者人口1000人_割合_【2021】</v>
      </c>
      <c r="NZ115" s="834"/>
      <c r="OA115" s="1705"/>
      <c r="OB115" s="3910" t="str">
        <f>OB13</f>
        <v>週1回以上の通いの場の参加率_【2021】_割合</v>
      </c>
      <c r="OC115" s="1705"/>
      <c r="OD115" s="1705"/>
      <c r="OE115" s="3910" t="str">
        <f>OE13</f>
        <v>高齢者人口1000人あたりの週1回以上の通いの場の箇所数_【2021】</v>
      </c>
      <c r="OF115" s="1705"/>
      <c r="OG115" s="1705"/>
      <c r="OH115" s="3910" t="str">
        <f>OH13</f>
        <v>月1回以上の通いの場の参加率_【2021】_割合</v>
      </c>
      <c r="OI115" s="1705"/>
      <c r="OJ115" s="1705"/>
      <c r="OK115" s="3910" t="str">
        <f>OK13</f>
        <v>高齢者人口1000人あたりの月1回以上の通いの場の箇所数_【2021】</v>
      </c>
      <c r="OL115" s="1705"/>
      <c r="OM115" s="1554"/>
      <c r="ON115" s="3910" t="str">
        <f>ON13</f>
        <v>介護予防普及啓発事業における介護予防教室への参加者割合_高齢者人口1000人_【2021】</v>
      </c>
      <c r="OO115" s="1556"/>
      <c r="OP115" s="1554"/>
      <c r="OQ115" s="3910" t="str">
        <f>OQ13</f>
        <v>サロン_介護予防ボランティア育成数育成数_高齢者人口1000人_【2021】</v>
      </c>
      <c r="OR115" s="1556"/>
      <c r="OS115" s="3910" t="str">
        <f>OS13</f>
        <v>高齢者_65歳以上_のうち就業人口の割合【2020】</v>
      </c>
      <c r="OT115" s="1556"/>
      <c r="OU115" s="834"/>
      <c r="OV115" s="834"/>
      <c r="OW115" s="834"/>
      <c r="OX115" s="834"/>
      <c r="OY115" s="834"/>
      <c r="OZ115" s="834"/>
      <c r="PA115" s="834"/>
      <c r="PB115" s="834"/>
      <c r="PC115" s="834"/>
      <c r="PD115" s="834"/>
      <c r="PE115" s="834"/>
      <c r="PF115" s="834"/>
      <c r="PG115" s="834"/>
      <c r="PH115" s="834"/>
      <c r="PI115" s="834"/>
      <c r="PJ115" s="834"/>
      <c r="PK115" s="834"/>
      <c r="PL115" s="834"/>
      <c r="PM115" s="3910" t="str">
        <f>PM13</f>
        <v>65-74歳の健診有所見者状況_ BMI_割合</v>
      </c>
      <c r="PN115" s="834"/>
      <c r="PO115" s="3910" t="str">
        <f>PO13</f>
        <v>65-74歳の健診有所見者状況_ 腹囲_割合</v>
      </c>
      <c r="PP115" s="834"/>
      <c r="PQ115" s="3910" t="str">
        <f>PQ13</f>
        <v>65-74歳の健診有所見者状況_ 中性脂肪_割合</v>
      </c>
      <c r="PR115" s="834"/>
      <c r="PS115" s="3910" t="str">
        <f>PS13</f>
        <v>65-74歳の健診有所見者状況_ ALT（GPT）_割合</v>
      </c>
      <c r="PT115" s="834"/>
      <c r="PU115" s="3910" t="str">
        <f>PU13</f>
        <v>65-74歳の健診有所見者状況_ HDLコレステロール_割合</v>
      </c>
      <c r="PV115" s="834"/>
      <c r="PW115" s="3910" t="str">
        <f>PW13</f>
        <v>65-74歳の健診有所見者状況_ 空腹時血糖（BS）_割合</v>
      </c>
      <c r="PX115" s="834"/>
      <c r="PY115" s="3910" t="str">
        <f>PY13</f>
        <v>65-74歳の健診有所見者状況_ HbA1c（NGSP）_割合</v>
      </c>
      <c r="PZ115" s="834"/>
      <c r="QA115" s="3910" t="str">
        <f>QA13</f>
        <v>65-74歳の健診有所見者状況_ 随時血糖（食後3.5時間以上）_割合</v>
      </c>
      <c r="QB115" s="834"/>
      <c r="QC115" s="3910" t="str">
        <f>QC13</f>
        <v>65-74歳の健診有所見者状況_ 尿酸_割合</v>
      </c>
      <c r="QD115" s="834"/>
      <c r="QE115" s="3910" t="str">
        <f>QE13</f>
        <v>65-74歳の健診有所見者状況_ 収縮期血圧_割合</v>
      </c>
      <c r="QF115" s="834"/>
      <c r="QG115" s="3910" t="str">
        <f>QG13</f>
        <v>65-74歳の健診有所見者状況_ 拡張期血圧_割合</v>
      </c>
      <c r="QH115" s="834"/>
      <c r="QI115" s="3910" t="str">
        <f>QI13</f>
        <v>65-74歳の健診有所見者状況_ LDLコレステロール_割合</v>
      </c>
      <c r="QJ115" s="834"/>
      <c r="QK115" s="3910" t="str">
        <f>QK13</f>
        <v>65-74歳の健診有所見者状況_ non-HDLコレステロール_割合</v>
      </c>
      <c r="QL115" s="834"/>
      <c r="QM115" s="3910" t="str">
        <f>QM13</f>
        <v>65-74歳の健診有所見者状況_ 血清クレアチニン_割合</v>
      </c>
      <c r="QN115" s="834"/>
      <c r="QO115" s="3910" t="str">
        <f>QO13</f>
        <v>65-74歳の健診有所見者状況_ eGFR_割合</v>
      </c>
      <c r="QP115" s="834"/>
      <c r="QQ115" s="3910" t="str">
        <f>QQ13</f>
        <v>65-74歳の健診有所見者状況_ 心電図_割合</v>
      </c>
      <c r="QR115" s="834"/>
      <c r="QS115" s="3910" t="str">
        <f>QS13</f>
        <v>65-74歳の健診有所見者状況_ 眼底検査_割合</v>
      </c>
      <c r="QT115" s="834"/>
      <c r="QU115" s="2684"/>
      <c r="QV115" s="2685"/>
      <c r="QW115" s="2685"/>
      <c r="QX115" s="2685"/>
      <c r="QY115" s="2685"/>
      <c r="QZ115" s="2685"/>
      <c r="RA115" s="2685"/>
      <c r="RB115" s="2685"/>
      <c r="RC115" s="2685"/>
      <c r="RD115" s="2685"/>
      <c r="RE115" s="2685"/>
      <c r="RF115" s="2685"/>
      <c r="RG115" s="2685"/>
      <c r="RH115" s="2685"/>
      <c r="RI115" s="2685"/>
      <c r="RJ115" s="2685"/>
      <c r="RK115" s="2685"/>
      <c r="RL115" s="2686"/>
      <c r="RM115" s="3910" t="str">
        <f>RM13</f>
        <v>75歳以上の健診有所見者状況_ BMI_割合</v>
      </c>
      <c r="RN115" s="834"/>
      <c r="RO115" s="3910" t="str">
        <f>RO13</f>
        <v>75歳以上の健診有所見者状況_ 腹囲_割合</v>
      </c>
      <c r="RP115" s="834"/>
      <c r="RQ115" s="3910" t="str">
        <f>RQ13</f>
        <v>75歳以上の健診有所見者状況_ 中性脂肪_割合</v>
      </c>
      <c r="RR115" s="834"/>
      <c r="RS115" s="3910" t="str">
        <f>RS13</f>
        <v>75歳以上の健診有所見者状況_ ALT（GPT）_割合</v>
      </c>
      <c r="RT115" s="834"/>
      <c r="RU115" s="3910" t="str">
        <f>RU13</f>
        <v>75歳以上の健診有所見者状況_ HDLコレステロール_割合</v>
      </c>
      <c r="RV115" s="834"/>
      <c r="RW115" s="3910" t="str">
        <f>RW13</f>
        <v>75歳以上の健診有所見者状況_ 空腹時血糖（BS）_割合</v>
      </c>
      <c r="RX115" s="834"/>
      <c r="RY115" s="3910" t="str">
        <f>RY13</f>
        <v>75歳以上の健診有所見者状況_ HbA1c（NGSP）_割合</v>
      </c>
      <c r="RZ115" s="834"/>
      <c r="SA115" s="3910" t="str">
        <f>SA13</f>
        <v>75歳以上の健診有所見者状況_ 随時血糖（食後3.5時間以上）_割合</v>
      </c>
      <c r="SB115" s="834"/>
      <c r="SC115" s="3910" t="str">
        <f>SC13</f>
        <v>75歳以上の健診有所見者状況_ 尿酸_割合</v>
      </c>
      <c r="SD115" s="834"/>
      <c r="SE115" s="3910" t="str">
        <f>SE13</f>
        <v>75歳以上の健診有所見者状況_ 収縮期血圧_割合</v>
      </c>
      <c r="SF115" s="834"/>
      <c r="SG115" s="3910" t="str">
        <f>SG13</f>
        <v>75歳以上の健診有所見者状況_ 拡張期血圧_割合</v>
      </c>
      <c r="SH115" s="834"/>
      <c r="SI115" s="3910" t="str">
        <f>SI13</f>
        <v>75歳以上の健診有所見者状況_ LDLコレステロール_割合</v>
      </c>
      <c r="SJ115" s="834"/>
      <c r="SK115" s="3910" t="str">
        <f>SK13</f>
        <v>75歳以上の健診有所見者状況_ non-HDLコレステロール_割合</v>
      </c>
      <c r="SL115" s="834"/>
      <c r="SM115" s="3910" t="str">
        <f>SM13</f>
        <v>75歳以上の健診有所見者状況_ 血清クレアチニン_割合</v>
      </c>
      <c r="SN115" s="834"/>
      <c r="SO115" s="3910" t="str">
        <f>SO13</f>
        <v>75歳以上の健診有所見者状況_ eGFR_割合</v>
      </c>
      <c r="SP115" s="834"/>
      <c r="SQ115" s="3910" t="str">
        <f>SQ13</f>
        <v>75歳以上の健診有所見者状況_ 心電図_割合</v>
      </c>
      <c r="SR115" s="834"/>
      <c r="SS115" s="3910" t="str">
        <f>SS13</f>
        <v>75歳以上の健診有所見者状況_ 眼底検査_割合</v>
      </c>
      <c r="ST115" s="1556"/>
      <c r="SU115" s="3910" t="str">
        <f>SU13</f>
        <v>生活支援コーディネーターがサロン・通いの場の設置を支援【2022】</v>
      </c>
      <c r="SV115" s="834"/>
      <c r="SW115" s="834"/>
      <c r="SX115" s="3910" t="str">
        <f>SX13</f>
        <v>65歳以上人口1,000人あたりシルバー人材センター登録者数【2022】</v>
      </c>
      <c r="SY115" s="834"/>
      <c r="SZ115" s="1554"/>
      <c r="TA115" s="834"/>
      <c r="TB115" s="834"/>
      <c r="TC115" s="834"/>
      <c r="TD115" s="1554"/>
      <c r="TE115" s="834"/>
      <c r="TF115" s="834"/>
      <c r="TG115" s="834"/>
      <c r="TH115" s="1554"/>
      <c r="TI115" s="834"/>
      <c r="TJ115" s="834"/>
      <c r="TK115" s="834"/>
      <c r="TL115" s="1554"/>
      <c r="TM115" s="834"/>
      <c r="TN115" s="834"/>
      <c r="TO115" s="834"/>
      <c r="TP115" s="1554"/>
      <c r="TQ115" s="834"/>
      <c r="TR115" s="834"/>
      <c r="TS115" s="834"/>
      <c r="TT115" s="1554"/>
      <c r="TU115" s="834"/>
      <c r="TV115" s="834"/>
      <c r="TW115" s="834"/>
      <c r="TX115" s="1554"/>
      <c r="TY115" s="834"/>
      <c r="TZ115" s="834"/>
      <c r="UA115" s="834"/>
      <c r="UB115" s="1554"/>
      <c r="UC115" s="834"/>
      <c r="UD115" s="834"/>
      <c r="UE115" s="834"/>
      <c r="UF115" s="1554"/>
      <c r="UG115" s="834"/>
      <c r="UH115" s="834"/>
      <c r="UI115" s="834"/>
      <c r="UJ115" s="1554"/>
      <c r="UK115" s="834"/>
      <c r="UL115" s="834"/>
      <c r="UM115" s="834"/>
      <c r="UN115" s="1554"/>
      <c r="UO115" s="834"/>
      <c r="UP115" s="834"/>
      <c r="UQ115" s="834"/>
      <c r="UR115" s="1554"/>
      <c r="US115" s="834"/>
      <c r="UT115" s="834"/>
      <c r="UU115" s="834"/>
      <c r="UV115" s="1554"/>
      <c r="UW115" s="834"/>
      <c r="UX115" s="834"/>
      <c r="UY115" s="834"/>
      <c r="UZ115" s="1554"/>
      <c r="VA115" s="834"/>
      <c r="VB115" s="834"/>
      <c r="VC115" s="834"/>
      <c r="VD115" s="1554"/>
      <c r="VE115" s="834"/>
      <c r="VF115" s="834"/>
      <c r="VG115" s="834"/>
      <c r="VH115" s="834"/>
      <c r="VI115" s="834"/>
      <c r="VJ115" s="834"/>
      <c r="VK115" s="834"/>
      <c r="VL115" s="834"/>
      <c r="VM115" s="834"/>
      <c r="VN115" s="834"/>
      <c r="VO115" s="834"/>
      <c r="VP115" s="834"/>
      <c r="VQ115" s="834"/>
      <c r="VR115" s="834"/>
      <c r="VS115" s="834"/>
      <c r="VT115" s="834"/>
      <c r="VU115" s="834"/>
      <c r="VV115" s="834"/>
      <c r="VW115" s="834"/>
      <c r="VX115" s="834"/>
      <c r="VY115" s="834"/>
      <c r="VZ115" s="834"/>
      <c r="WA115" s="834"/>
      <c r="WB115" s="834"/>
      <c r="WC115" s="834"/>
      <c r="WD115" s="834"/>
      <c r="WE115" s="834"/>
      <c r="WF115" s="834"/>
      <c r="WG115" s="834"/>
      <c r="WH115" s="834"/>
      <c r="WI115" s="834"/>
      <c r="WJ115" s="834"/>
      <c r="WK115" s="834"/>
      <c r="WL115" s="834"/>
      <c r="WM115" s="834"/>
      <c r="WN115" s="834"/>
      <c r="WO115" s="834"/>
      <c r="WP115" s="834"/>
      <c r="WQ115" s="834"/>
      <c r="WR115" s="834"/>
      <c r="WS115" s="834"/>
      <c r="WT115" s="834"/>
      <c r="WU115" s="834"/>
      <c r="WV115" s="2150"/>
      <c r="WW115" s="834"/>
      <c r="WX115" s="834"/>
      <c r="WY115" s="834"/>
      <c r="WZ115" s="834"/>
      <c r="XA115" s="834"/>
      <c r="XB115" s="834"/>
      <c r="XC115" s="3910" t="str">
        <f>XC13</f>
        <v>自宅での死亡率_【2020】</v>
      </c>
      <c r="XD115" s="834"/>
      <c r="XE115" s="3910" t="str">
        <f>XE13</f>
        <v>自宅での死亡率_【2014-2018の5年平均】</v>
      </c>
      <c r="XF115" s="3910" t="str">
        <f>XF13</f>
        <v>自宅での死亡率_【2016-2020の5年平均】</v>
      </c>
      <c r="XG115" s="834"/>
      <c r="XH115" s="834"/>
      <c r="XI115" s="834"/>
      <c r="XJ115" s="834"/>
      <c r="XK115" s="834"/>
      <c r="XL115" s="834"/>
      <c r="XM115" s="3558"/>
      <c r="XN115" s="3910" t="str">
        <f>XN13</f>
        <v>老人ホームでの死亡率_【2020】</v>
      </c>
      <c r="XO115" s="3558"/>
      <c r="XP115" s="3910" t="str">
        <f>XP13</f>
        <v>老人ホームでの死亡率_【2014-2018の5年平均】</v>
      </c>
      <c r="XQ115" s="3910" t="str">
        <f>XQ13</f>
        <v>老人ホームでの死亡率_【2016-2020の5年平均】</v>
      </c>
      <c r="XR115" s="834"/>
      <c r="XS115" s="3910" t="str">
        <f>XS13</f>
        <v>自宅及び老人ホームでの死亡率_【2020】</v>
      </c>
      <c r="XT115" s="834"/>
      <c r="XU115" s="3910" t="str">
        <f>XU13</f>
        <v>自宅及び老人ホームでの死亡率_【2014-2018の5年平均】</v>
      </c>
      <c r="XV115" s="3910" t="str">
        <f>XV13</f>
        <v>自宅及び老人ホームでの死亡率_【2016-2020の5年平均】</v>
      </c>
      <c r="XW115" s="834"/>
      <c r="XX115" s="834"/>
      <c r="XY115" s="3910" t="str">
        <f>XY13</f>
        <v>病院・診療所での死亡率_【2020】</v>
      </c>
      <c r="XZ115" s="834"/>
      <c r="YA115" s="3910" t="str">
        <f>YA13</f>
        <v>病院・診療所での死亡率_【2014-2018の5年平均】</v>
      </c>
      <c r="YB115" s="3910" t="str">
        <f>YB13</f>
        <v>病院・診療所での死亡率__【2016-2020の5年平均】</v>
      </c>
      <c r="YC115" s="834"/>
      <c r="YD115" s="834"/>
      <c r="YE115" s="3910" t="str">
        <f>YE13</f>
        <v>介護老人保健施設での死亡率_【2020】</v>
      </c>
      <c r="YF115" s="834"/>
      <c r="YG115" s="3910" t="str">
        <f t="shared" ref="YG115:YH115" si="373">YG13</f>
        <v>介護老人保健施設での死亡率_【2014-2018の5年平均】</v>
      </c>
      <c r="YH115" s="3910" t="str">
        <f t="shared" si="373"/>
        <v>介護老人保健施設での死亡率_【2016-2020の5年平均】</v>
      </c>
      <c r="YI115" s="834"/>
      <c r="YJ115" s="834"/>
      <c r="YK115" s="3910" t="str">
        <f>YK13</f>
        <v>その他での死亡率_【2020】</v>
      </c>
      <c r="YL115" s="834"/>
      <c r="YM115" s="3910" t="str">
        <f t="shared" ref="YM115:YN115" si="374">YM13</f>
        <v>その他での死亡率_【2014-2018の5年平均】</v>
      </c>
      <c r="YN115" s="3910" t="str">
        <f t="shared" si="374"/>
        <v>その他での死亡率_【2016-2020の5年平均】</v>
      </c>
      <c r="YO115" s="834"/>
      <c r="YP115" s="834"/>
      <c r="YQ115" s="3910" t="str">
        <f>YQ13</f>
        <v>看取り数_人口10万対_算定回数【2019】</v>
      </c>
      <c r="YR115" s="834"/>
      <c r="YS115" s="834"/>
      <c r="YT115" s="3910" t="str">
        <f>YT13</f>
        <v>在宅ターミナルケアを受けた患者数_人口10万対_算定回数【2019】</v>
      </c>
      <c r="YU115" s="834"/>
      <c r="YV115" s="1554"/>
      <c r="YW115" s="3910" t="str">
        <f>YW13</f>
        <v>在宅療養・介護の希望割合_元気高齢者_【2022】</v>
      </c>
      <c r="YX115" s="1531"/>
      <c r="YY115" s="2689"/>
      <c r="YZ115" s="3910" t="str">
        <f>YZ13</f>
        <v>在宅療養・介護の希望割合_居宅_【2022】</v>
      </c>
      <c r="ZA115" s="1531"/>
      <c r="ZB115" s="834"/>
      <c r="ZC115" s="3910" t="str">
        <f>ZC13</f>
        <v>在宅看取りの希望割合_人生の最期を迎えたい場所_元気高齢者_【2022】</v>
      </c>
      <c r="ZD115" s="1531"/>
      <c r="ZE115" s="2687"/>
      <c r="ZF115" s="3910" t="str">
        <f>ZF13</f>
        <v>人生の最期の迎え方について家族等と話し合った経験の有無_元気高齢者_【2022】</v>
      </c>
      <c r="ZG115" s="1531"/>
      <c r="ZH115" s="2687"/>
      <c r="ZI115" s="3910" t="str">
        <f>ZI13</f>
        <v>【令和３年度】在宅療養や終末期などの過ごし方やあらかじめ考えておくべきことについて_元気なうちから学べる市民向け講座などの実施回数_高齢者人口千人当たり_R3.4_【2021】</v>
      </c>
      <c r="ZJ115" s="2689"/>
      <c r="ZK115" s="3910" t="str">
        <f>ZK13</f>
        <v>ACP・リビングウィルに関するツールの作成状況_【2022】</v>
      </c>
      <c r="ZL115" s="3910"/>
      <c r="ZM115" s="3910" t="str">
        <f t="shared" ref="ZM115" si="375">ZM13</f>
        <v>在宅サービス利用率_【2022】</v>
      </c>
      <c r="ZN115" s="1531"/>
      <c r="ZO115" s="1531"/>
      <c r="ZP115" s="3910"/>
      <c r="ZQ115" s="3910" t="str">
        <f t="shared" ref="ZQ115" si="376">ZQ13</f>
        <v>要介護３以上の者の在宅サービス利用率_【2022】</v>
      </c>
      <c r="ZR115" s="1552"/>
      <c r="ZS115" s="1558"/>
      <c r="ZT115" s="3910"/>
      <c r="ZU115" s="3910"/>
      <c r="ZV115" s="2964"/>
      <c r="ZW115" s="2964"/>
      <c r="ZX115" s="3910"/>
      <c r="ZY115" s="3910"/>
      <c r="ZZ115" s="2964"/>
      <c r="AAA115" s="2964"/>
      <c r="AAB115" s="3910"/>
      <c r="AAC115" s="3910"/>
      <c r="AAD115" s="2964"/>
      <c r="AAE115" s="2964"/>
      <c r="AAF115" s="3910" t="str">
        <f t="shared" ref="AAF115:AAG115" si="377">AAF13</f>
        <v>要介護1・2の者の在宅サービス利用率_【2021】</v>
      </c>
      <c r="AAG115" s="3910" t="str">
        <f t="shared" si="377"/>
        <v>要介護1・2の者の在宅サービス利用率_【2022】</v>
      </c>
      <c r="AAH115" s="2688"/>
      <c r="AAI115" s="2688"/>
      <c r="AAJ115" s="3910" t="str">
        <f t="shared" ref="AAJ115" si="378">AAJ13</f>
        <v>入院時情報連携加算の算定回数_【人口１０万対】_【2021】</v>
      </c>
      <c r="AAK115" s="1552"/>
      <c r="AAL115" s="3910" t="str">
        <f t="shared" ref="AAL115" si="379">AAL13</f>
        <v>退院退所加算の算定回数_【人口１０万対】_【2021】</v>
      </c>
      <c r="AAM115" s="1552"/>
      <c r="AAN115" s="3910" t="str">
        <f t="shared" ref="AAN115" si="380">AAN13</f>
        <v>退院支援_退院調整_を受けた患者数_算定回数_【人口１０万対】_【2019】</v>
      </c>
      <c r="AAO115" s="1552"/>
      <c r="AAP115" s="3910" t="str">
        <f t="shared" ref="AAP115" si="381">AAP13</f>
        <v>退院時共同指導を受けた患者数_算定回数_【人口１０万対】_【2019】</v>
      </c>
      <c r="AAQ115" s="1558"/>
      <c r="AAR115" s="3910" t="str">
        <f t="shared" ref="AAR115" si="382">AAR13</f>
        <v>医療連携強化加算算定者数_【認定者1万対】_【2019】</v>
      </c>
      <c r="AAS115" s="1531"/>
      <c r="AAT115" s="3910" t="str">
        <f t="shared" ref="AAT115" si="383">AAT13</f>
        <v>医療連携体制加算算定者数_【認定者1万対】_【2019】</v>
      </c>
      <c r="AAU115" s="1531"/>
      <c r="AAV115" s="3910" t="str">
        <f t="shared" ref="AAV115" si="384">AAV13</f>
        <v>看護・介護職員連携強化加算算定者数_【認定者1万対】_【2019】</v>
      </c>
      <c r="AAW115" s="1531"/>
      <c r="AAX115" s="3910" t="str">
        <f t="shared" ref="AAX115" si="385">AAX13</f>
        <v>介護支援連携指導を受けた患者数_算定回数_【人口１０万対】_【2019】</v>
      </c>
      <c r="AAY115" s="1531"/>
      <c r="AAZ115" s="3910" t="str">
        <f t="shared" ref="AAZ115" si="386">AAZ13</f>
        <v>訪問診療を受けた患者数_算定回数_【人口１０万対】_【2019】</v>
      </c>
      <c r="ABA115" s="834"/>
      <c r="ABB115" s="3910" t="str">
        <f t="shared" ref="ABB115" si="387">ABB13</f>
        <v>往診を受けた患者数_算定回数_【人口１０万対】_【2019】</v>
      </c>
      <c r="ABC115" s="834"/>
      <c r="ABD115" s="3910" t="str">
        <f t="shared" ref="ABD115" si="388">ABD13</f>
        <v>訪問看護利用者数_介護保険_【人口１０万対】_【2019】</v>
      </c>
      <c r="ABE115" s="834"/>
      <c r="ABF115" s="3910" t="str">
        <f t="shared" ref="ABF115" si="389">ABF13</f>
        <v>訪問歯科診療を受けた患者数_算定回数_【人口１０万対】_【2019】</v>
      </c>
      <c r="ABG115" s="834"/>
      <c r="ABH115" s="3910" t="str">
        <f t="shared" ref="ABH115" si="390">ABH13</f>
        <v>訪問薬剤管理指導を受けた者の数_病院_算定回数_【2019】</v>
      </c>
      <c r="ABI115" s="834"/>
      <c r="ABJ115" s="3910" t="str">
        <f t="shared" ref="ABJ115" si="391">ABJ13</f>
        <v>訪問薬剤管理指導を受けた者の数_診療所_算定回数_【2019】</v>
      </c>
      <c r="ABK115" s="834"/>
      <c r="ABL115" s="3910" t="str">
        <f t="shared" ref="ABL115" si="392">ABL13</f>
        <v>訪問薬剤管理指導を受けた者の数_薬局_算定回数_【2019】</v>
      </c>
      <c r="ABM115" s="834"/>
      <c r="ABN115" s="3910" t="str">
        <f t="shared" ref="ABN115" si="393">ABN13</f>
        <v>訪問薬剤管理指導を受けた者の数_病院_診療所_薬局_算定回数_【2019】</v>
      </c>
      <c r="ABO115" s="834"/>
      <c r="ABP115" s="1554"/>
      <c r="ABQ115" s="834"/>
      <c r="ABR115" s="834"/>
      <c r="ABS115" s="834"/>
      <c r="ABT115" s="834"/>
      <c r="ABU115" s="834"/>
      <c r="ABV115" s="834"/>
      <c r="ABW115" s="834"/>
      <c r="ABX115" s="834"/>
      <c r="ABY115" s="834"/>
      <c r="ABZ115" s="3910" t="str">
        <f t="shared" ref="ABZ115" si="394">ABZ13</f>
        <v>在宅医療・介護連携についての検討_合計_【2022】</v>
      </c>
      <c r="ACA115" s="1531"/>
      <c r="ACB115" s="834"/>
      <c r="ACC115" s="834"/>
      <c r="ACD115" s="834"/>
      <c r="ACE115" s="834"/>
      <c r="ACF115" s="834"/>
      <c r="ACG115" s="834"/>
      <c r="ACH115" s="834"/>
      <c r="ACI115" s="834"/>
      <c r="ACJ115" s="834" t="s">
        <v>7686</v>
      </c>
      <c r="ACK115" s="1531"/>
      <c r="ACL115" s="834"/>
      <c r="ACM115" s="834"/>
      <c r="ACN115" s="834"/>
      <c r="ACO115" s="834"/>
      <c r="ACP115" s="834"/>
      <c r="ACQ115" s="834"/>
      <c r="ACR115" s="3910" t="str">
        <f t="shared" ref="ACR115" si="395">ACR13</f>
        <v>庁内や郡市区等医師会等関係団体_都道府県等との連携_合計_【2022】</v>
      </c>
      <c r="ACS115" s="1531"/>
      <c r="ACT115" s="834"/>
      <c r="ACU115" s="834"/>
      <c r="ACV115" s="834"/>
      <c r="ACW115" s="834"/>
      <c r="ACX115" s="834"/>
      <c r="ACY115" s="834"/>
      <c r="ACZ115" s="834"/>
      <c r="ADA115" s="834"/>
      <c r="ADB115" s="3910" t="str">
        <f t="shared" ref="ADB115" si="396">ADB13</f>
        <v>在宅医療・介護連携を推進するため_多職種を対象とした研修会の開催_合計_【2022】</v>
      </c>
      <c r="ADC115" s="1531"/>
      <c r="ADD115" s="834"/>
      <c r="ADE115" s="834"/>
      <c r="ADF115" s="834"/>
      <c r="ADG115" s="834"/>
      <c r="ADH115" s="3910" t="str">
        <f t="shared" ref="ADH115" si="397">ADH13</f>
        <v>認知症初期集中支援チームは_定期的に情報連携する体制を構築し_対応_合計_【2022】</v>
      </c>
      <c r="ADI115" s="1531"/>
      <c r="ADJ115" s="834"/>
      <c r="ADK115" s="834"/>
      <c r="ADL115" s="834"/>
      <c r="ADM115" s="834"/>
      <c r="ADN115" s="834"/>
      <c r="ADO115" s="834"/>
      <c r="ADP115" s="834"/>
      <c r="ADQ115" s="834"/>
      <c r="ADR115" s="3910" t="str">
        <f t="shared" ref="ADR115" si="398">ADR13</f>
        <v>患者・利用者の状態の変化等に応じた医療・介護関係者間で速やかな情報共有_合計_【2022】</v>
      </c>
      <c r="ADS115" s="1531"/>
      <c r="ADT115" s="834"/>
      <c r="ADU115" s="834"/>
      <c r="ADV115" s="834"/>
      <c r="ADW115" s="834"/>
      <c r="ADX115" s="3910" t="s">
        <v>8948</v>
      </c>
      <c r="ADY115" s="1531"/>
      <c r="ADZ115" s="1553"/>
      <c r="AEA115" s="3910" t="str">
        <f t="shared" ref="AEA115" si="399">AEA13</f>
        <v>在宅療養支援病院届出施設数人口10万対_【2023.3】</v>
      </c>
      <c r="AEB115" s="834"/>
      <c r="AEC115" s="1531"/>
      <c r="AED115" s="3910" t="str">
        <f t="shared" ref="AED115" si="400">AED13</f>
        <v>在宅療養支援診療所届出施設数人口10万対_【2023.3】</v>
      </c>
      <c r="AEE115" s="834"/>
      <c r="AEF115" s="1531"/>
      <c r="AEG115" s="3910" t="str">
        <f t="shared" ref="AEG115" si="401">AEG13</f>
        <v>在宅療養支援歯科診療所数_人口10万対_【2023.3】</v>
      </c>
      <c r="AEH115" s="834"/>
      <c r="AEI115" s="2370"/>
      <c r="AEJ115" s="3910" t="str">
        <f t="shared" ref="AEJ115" si="402">AEJ13</f>
        <v>訪問薬剤管理指導を実施している薬局数人口10万対_【2023.3】</v>
      </c>
      <c r="AEK115" s="834"/>
      <c r="AEL115" s="2957"/>
      <c r="AEM115" s="3910" t="str">
        <f t="shared" ref="AEM115" si="403">AEM13</f>
        <v>介護保険を扱う訪問看護ステーション数_人口10万対_【2021.10】</v>
      </c>
      <c r="AEN115" s="834"/>
      <c r="AEO115" s="834"/>
      <c r="AEP115" s="3910" t="str">
        <f t="shared" ref="AEP115" si="404">AEP13</f>
        <v>サービス提供事業所数_人口10万対_居宅介護支援事業所数_【2021】</v>
      </c>
      <c r="AEQ115" s="834"/>
      <c r="AER115" s="834"/>
      <c r="AES115" s="3910" t="str">
        <f t="shared" ref="AES115" si="405">AES13</f>
        <v>サービス提供事業所数【人口10万対】_訪問介護事業所数_【2021】</v>
      </c>
      <c r="AET115" s="834"/>
      <c r="AEU115" s="834"/>
      <c r="AEV115" s="3910" t="str">
        <f t="shared" ref="AEV115" si="406">AEV13</f>
        <v>サービス提供事業所【人口10万対】_訪問リハビリテーション_【2021】</v>
      </c>
      <c r="AEW115" s="834"/>
      <c r="AEX115" s="3910" t="str">
        <f t="shared" ref="AEX115" si="407">AEX13</f>
        <v>要支援要介護者1人当たり定員_通所介護_【2021】</v>
      </c>
      <c r="AEY115" s="834"/>
      <c r="AEZ115" s="3910" t="str">
        <f t="shared" ref="AEZ115" si="408">AEZ13</f>
        <v>要支援要介護者1人当たり定員_地域密着型通所介護_【2021】</v>
      </c>
      <c r="AFA115" s="834"/>
      <c r="AFB115" s="3910" t="str">
        <f t="shared" ref="AFB115" si="409">AFB13</f>
        <v>要支援要介護者1人当たり定員_通所リハビリテーション_【2021】</v>
      </c>
      <c r="AFC115" s="834"/>
      <c r="AFD115" s="3910" t="str">
        <f t="shared" ref="AFD115" si="410">AFD13</f>
        <v>要支援要介護者1人当たり定員_認知症対応型通所介護_【2021】</v>
      </c>
      <c r="AFE115" s="834"/>
      <c r="AFF115" s="3910" t="str">
        <f t="shared" ref="AFF115" si="411">AFF13</f>
        <v>要支援要介護者1人当たり定員_小規模多機能型居宅介護_宿泊_【2021】</v>
      </c>
      <c r="AFG115" s="834"/>
      <c r="AFH115" s="3910" t="str">
        <f t="shared" ref="AFH115" si="412">AFH13</f>
        <v>要支援要介護者1人当たり定員_小規模多機能型居宅介護_通い_【2021】</v>
      </c>
      <c r="AFI115" s="834"/>
      <c r="AFJ115" s="3910" t="str">
        <f t="shared" ref="AFJ115" si="413">AFJ13</f>
        <v>要支援要介護者1人当たり定員_看護小規模多機能型居宅介護_宿泊_【2021】</v>
      </c>
      <c r="AFK115" s="834"/>
      <c r="AFL115" s="3910" t="str">
        <f t="shared" ref="AFL115" si="414">AFL13</f>
        <v>要支援要介護者1人当たり定員_看護小規模多機能型居宅介護_通い_【2021】</v>
      </c>
      <c r="AFM115" s="834"/>
      <c r="AFN115" s="834"/>
      <c r="AFO115" s="3910" t="str">
        <f t="shared" ref="AFO115" si="415">AFO13</f>
        <v>医師_人口10万対_【2020】</v>
      </c>
      <c r="AFP115" s="834"/>
      <c r="AFQ115" s="834"/>
      <c r="AFR115" s="3910" t="str">
        <f t="shared" ref="AFR115" si="416">AFR13</f>
        <v>歯科医師_人口10万対_【2020】</v>
      </c>
      <c r="AFS115" s="834"/>
      <c r="AFT115" s="834"/>
      <c r="AFU115" s="3910" t="str">
        <f t="shared" ref="AFU115" si="417">AFU13</f>
        <v>薬剤師_人口10万対_【2020】</v>
      </c>
      <c r="AFV115" s="834"/>
      <c r="AFW115" s="834"/>
      <c r="AFX115" s="3910" t="str">
        <f t="shared" ref="AFX115" si="418">AFX13</f>
        <v>保健師_人口10万対_【2020】</v>
      </c>
      <c r="AFY115" s="834"/>
      <c r="AFZ115" s="834"/>
      <c r="AGA115" s="3910" t="str">
        <f t="shared" ref="AGA115" si="419">AGA13</f>
        <v>看護師_人口10万対_【2020】</v>
      </c>
      <c r="AGB115" s="834"/>
      <c r="AGC115" s="834"/>
      <c r="AGD115" s="3910" t="str">
        <f t="shared" ref="AGD115" si="420">AGD13</f>
        <v>準看護師_人口10万対_【2020】</v>
      </c>
      <c r="AGE115" s="834"/>
      <c r="AGF115" s="834"/>
      <c r="AGG115" s="3910" t="str">
        <f t="shared" ref="AGG115" si="421">AGG13</f>
        <v>訪問看護 _人口1万対_【2019】</v>
      </c>
      <c r="AGH115" s="834"/>
      <c r="AGI115" s="834"/>
      <c r="AGJ115" s="3910" t="str">
        <f t="shared" ref="AGJ115" si="422">AGJ13</f>
        <v>訪問保健師_人口1万対_【2019】</v>
      </c>
      <c r="AGK115" s="834"/>
      <c r="AGL115" s="834"/>
      <c r="AGM115" s="3910" t="str">
        <f t="shared" ref="AGM115" si="423">AGM13</f>
        <v>訪問助産師_人口1万対_【2019】</v>
      </c>
      <c r="AGN115" s="834"/>
      <c r="AGO115" s="834"/>
      <c r="AGP115" s="3910" t="str">
        <f t="shared" ref="AGP115" si="424">AGP13</f>
        <v>訪問看護師_人口1万対_【2019】</v>
      </c>
      <c r="AGQ115" s="834"/>
      <c r="AGR115" s="834"/>
      <c r="AGS115" s="3910" t="str">
        <f t="shared" ref="AGS115" si="425">AGS13</f>
        <v>訪問准看護師_人口1万対_【2019】</v>
      </c>
      <c r="AGT115" s="834"/>
      <c r="AGU115" s="834"/>
      <c r="AGV115" s="3910" t="str">
        <f t="shared" ref="AGV115" si="426">AGV13</f>
        <v>訪問理学療法士_人口1万対_【2019】</v>
      </c>
      <c r="AGW115" s="834"/>
      <c r="AGX115" s="834"/>
      <c r="AGY115" s="3910" t="str">
        <f t="shared" ref="AGY115" si="427">AGY13</f>
        <v>訪問作業療法士_人口1万対_【2019】</v>
      </c>
      <c r="AGZ115" s="834"/>
      <c r="AHA115" s="834"/>
      <c r="AHB115" s="3910" t="str">
        <f t="shared" ref="AHB115" si="428">AHB13</f>
        <v>訪問言語聴覚士_人口1万対_【2019】</v>
      </c>
      <c r="AHC115" s="834"/>
      <c r="AHD115" s="834"/>
      <c r="AHE115" s="3910" t="str">
        <f t="shared" ref="AHE115" si="429">AHE13</f>
        <v>訪問その他の職員_人口1万対_【2019】</v>
      </c>
      <c r="AHF115" s="834"/>
      <c r="AHG115" s="834"/>
      <c r="AHH115" s="3910" t="str">
        <f t="shared" ref="AHH115" si="430">AHH13</f>
        <v>従事者数【認定者1万対】_訪問介護員_【2017】</v>
      </c>
      <c r="AHI115" s="834"/>
      <c r="AHJ115" s="834"/>
      <c r="AHK115" s="3910" t="str">
        <f t="shared" ref="AHK115" si="431">AHK13</f>
        <v>従事者数【認定者1万対】_通所介護_【2017】</v>
      </c>
      <c r="AHL115" s="834"/>
      <c r="AHM115" s="834"/>
      <c r="AHN115" s="3910" t="str">
        <f t="shared" ref="AHN115" si="432">AHN13</f>
        <v>従事者数【認定者1万対】_通所リハビリ_テション_介護老人保健施設_【2019】</v>
      </c>
      <c r="AHO115" s="834"/>
      <c r="AHP115" s="834"/>
      <c r="AHQ115" s="3910" t="str">
        <f t="shared" ref="AHQ115" si="433">AHQ13</f>
        <v>従事者数【認定者1万対】_通所リハビリ_テション_医療施設_【2019】</v>
      </c>
      <c r="AHR115" s="834"/>
      <c r="AHS115" s="834"/>
      <c r="AHT115" s="3910" t="str">
        <f t="shared" ref="AHT115" si="434">AHT13</f>
        <v>従事者数【認定者1万対】_地域密着型介護老人福祉施設_【2019】</v>
      </c>
      <c r="AHU115" s="834"/>
      <c r="AHV115" s="834"/>
      <c r="AHW115" s="3910" t="str">
        <f t="shared" ref="AHW115" si="435">AHW13</f>
        <v>従事者数【認定者1万対】_居宅介護支援_認定者1万対_【2017】</v>
      </c>
      <c r="AHX115" s="834"/>
      <c r="AHY115" s="834"/>
      <c r="AHZ115" s="3910" t="str">
        <f t="shared" ref="AHZ115" si="436">AHZ13</f>
        <v>従事者数【認定者1万対】_地域密着型通所介護_【2019】</v>
      </c>
      <c r="AIA115" s="834"/>
      <c r="AIB115" s="1559"/>
      <c r="AIC115" s="1554"/>
      <c r="AID115" s="834"/>
      <c r="AIE115" s="834"/>
      <c r="AIF115" s="1554"/>
      <c r="AIG115" s="834"/>
      <c r="AIH115" s="834"/>
      <c r="AII115" s="834"/>
      <c r="AIJ115" s="834"/>
      <c r="AIK115" s="834"/>
      <c r="AIL115" s="1554"/>
      <c r="AIM115" s="3910" t="str">
        <f t="shared" ref="AIM115" si="437">AIM13</f>
        <v>地域づくり活動に参加意向のある高齢者の割合_元気_【2022】</v>
      </c>
      <c r="AIN115" s="834"/>
      <c r="AIO115" s="834"/>
      <c r="AIP115" s="3910" t="str">
        <f t="shared" ref="AIP115" si="438">AIP13</f>
        <v>地域づくり活動に参加意向のある高齢者の割合_居宅_【2022】</v>
      </c>
      <c r="AIQ115" s="834"/>
      <c r="AIR115" s="1554"/>
      <c r="AIS115" s="3910" t="str">
        <f t="shared" ref="AIS115" si="439">AIS13</f>
        <v>地域づくり活動の運営意向のある高齢者の割合_元気_【2022】</v>
      </c>
      <c r="AIT115" s="834"/>
      <c r="AIU115" s="834"/>
      <c r="AIV115" s="3910" t="str">
        <f t="shared" ref="AIV115" si="440">AIV13</f>
        <v>地域づくり活動の運営意向のある高齢者の割合_居宅_【2022】</v>
      </c>
      <c r="AIW115" s="834"/>
      <c r="AIX115" s="1554"/>
      <c r="AIY115" s="3910" t="str">
        <f t="shared" ref="AIY115" si="441">AIY13</f>
        <v>生活支援サービスを利用している高齢者の割合_元気_【2022】</v>
      </c>
      <c r="AIZ115" s="834"/>
      <c r="AJA115" s="834"/>
      <c r="AJB115" s="3910" t="s">
        <v>8949</v>
      </c>
      <c r="AJC115" s="834"/>
      <c r="AJD115" s="1554"/>
      <c r="AJE115" s="3910" t="str">
        <f t="shared" ref="AJE115" si="442">AJE13</f>
        <v>今後_介護や高齢者に必要な施策_生活支援_元気_【2022】</v>
      </c>
      <c r="AJF115" s="834"/>
      <c r="AJG115" s="834"/>
      <c r="AJH115" s="3910" t="str">
        <f t="shared" ref="AJH115" si="443">AJH13</f>
        <v>今後_介護や高齢者に必要な施策_生活支援_居宅_【2022】</v>
      </c>
      <c r="AJI115" s="834"/>
      <c r="AJJ115" s="1554"/>
      <c r="AJK115" s="3910" t="str">
        <f t="shared" ref="AJK115" si="444">AJK13</f>
        <v>今後_介護や高齢者に必要な施策_外出支援_元気_割合【2022】</v>
      </c>
      <c r="AJL115" s="834"/>
      <c r="AJM115" s="834"/>
      <c r="AJN115" s="3910" t="str">
        <f t="shared" ref="AJN115" si="445">AJN13</f>
        <v>今後_介護や高齢者に必要な施策_外出支援_居宅_【2022】</v>
      </c>
      <c r="AJO115" s="834"/>
      <c r="AJP115" s="1554"/>
      <c r="AJQ115" s="3910" t="str">
        <f t="shared" ref="AJQ115" si="446">AJQ13</f>
        <v>認知症相談窓口を認知している高齢者の割合_元気_【2022】</v>
      </c>
      <c r="AJR115" s="834"/>
      <c r="AJS115" s="834"/>
      <c r="AJT115" s="3910" t="str">
        <f t="shared" ref="AJT115" si="447">AJT13</f>
        <v>認知症相談窓口を認知している高齢者の割合_居宅_【2022】</v>
      </c>
      <c r="AJU115" s="834"/>
      <c r="AJV115" s="1554"/>
      <c r="AJW115" s="834"/>
      <c r="AJX115" s="834"/>
      <c r="AJY115" s="834"/>
      <c r="AJZ115" s="834"/>
      <c r="AKA115" s="834"/>
      <c r="AKB115" s="834"/>
      <c r="AKC115" s="834"/>
      <c r="AKD115" s="834"/>
      <c r="AKE115" s="834"/>
      <c r="AKF115" s="834"/>
      <c r="AKG115" s="1556"/>
      <c r="AKH115" s="834"/>
      <c r="AKI115" s="834"/>
      <c r="AKJ115" s="834"/>
      <c r="AKK115" s="834"/>
      <c r="AKL115" s="834"/>
      <c r="AKM115" s="834"/>
      <c r="AKN115" s="834"/>
      <c r="AKO115" s="834"/>
      <c r="AKP115" s="834"/>
      <c r="AKQ115" s="834"/>
      <c r="AKR115" s="834"/>
      <c r="AKS115" s="834"/>
      <c r="AKT115" s="1554"/>
      <c r="AKU115" s="834"/>
      <c r="AKV115" s="834"/>
      <c r="AKW115" s="834"/>
      <c r="AKX115" s="834"/>
      <c r="AKY115" s="834"/>
      <c r="AKZ115" s="834"/>
      <c r="ALA115" s="834"/>
      <c r="ALB115" s="834"/>
      <c r="ALC115" s="834"/>
      <c r="ALD115" s="834"/>
      <c r="ALE115" s="834"/>
      <c r="ALF115" s="834"/>
      <c r="ALG115" s="834"/>
      <c r="ALH115" s="3910" t="str">
        <f t="shared" ref="ALH115" si="448">ALH13</f>
        <v>提供状況_各サービス合計得点_【2022】</v>
      </c>
      <c r="ALI115" s="834"/>
      <c r="ALJ115" s="1554"/>
      <c r="ALK115" s="834"/>
      <c r="ALL115" s="834"/>
      <c r="ALM115" s="834"/>
      <c r="ALN115" s="834"/>
      <c r="ALO115" s="834"/>
      <c r="ALP115" s="834"/>
      <c r="ALQ115" s="1553"/>
      <c r="ALR115" s="1531"/>
      <c r="ALS115" s="1531"/>
      <c r="ALT115" s="1531"/>
      <c r="ALU115" s="1531"/>
      <c r="ALV115" s="1531"/>
      <c r="ALW115" s="1560"/>
      <c r="ALX115" s="3910" t="str">
        <f t="shared" ref="ALX115" si="449">ALX13</f>
        <v>高齢者人口千人当たり団体数_配食サービス_【2022】</v>
      </c>
      <c r="ALY115" s="834"/>
      <c r="ALZ115" s="3910" t="str">
        <f t="shared" ref="ALZ115" si="450">ALZ13</f>
        <v>高齢者人口千人当たり団体数_食材配達サービス_【2022】</v>
      </c>
      <c r="AMA115" s="834"/>
      <c r="AMB115" s="3910" t="str">
        <f t="shared" ref="AMB115" si="451">AMB13</f>
        <v>高齢者人口千人当たり団体数_移動販売サービス_【2022】</v>
      </c>
      <c r="AMC115" s="834"/>
      <c r="AMD115" s="3910" t="str">
        <f t="shared" ref="AMD115" si="452">AMD13</f>
        <v>高齢者人口千人当たり団体数_訪問理美容サービス_【2022】</v>
      </c>
      <c r="AME115" s="834"/>
      <c r="AMF115" s="3910" t="str">
        <f t="shared" ref="AMF115" si="453">AMF13</f>
        <v>高齢者人口千人当たり団体数_ゴミ出し支援_【2022】</v>
      </c>
      <c r="AMG115" s="834"/>
      <c r="AMH115" s="3910" t="str">
        <f t="shared" ref="AMH115" si="454">AMH13</f>
        <v>高齢者人口千人当たり団体数_日常的な生活援助サービス_【2022】</v>
      </c>
      <c r="AMI115" s="834"/>
      <c r="AMJ115" s="3910" t="str">
        <f t="shared" ref="AMJ115" si="455">AMJ13</f>
        <v>高齢者人口千人当たり団体数_移送支援_【2022】</v>
      </c>
      <c r="AMK115" s="834"/>
      <c r="AML115" s="1554"/>
      <c r="AMM115" s="834"/>
      <c r="AMN115" s="834"/>
      <c r="AMO115" s="3910" t="str">
        <f t="shared" ref="AMO115" si="456">AMO13</f>
        <v>高齢者人口千人当たり団体数_訪問介護事業所による生活援助_【2022】</v>
      </c>
      <c r="AMP115" s="834"/>
      <c r="AMQ115" s="3910" t="str">
        <f t="shared" ref="AMQ115" si="457">AMQ13</f>
        <v>高齢者人口千人当たり団体数_NPO_民間事業者による掃除・洗濯等の生活支援サービス_【2022】</v>
      </c>
      <c r="AMR115" s="834"/>
      <c r="AMS115" s="3910" t="str">
        <f t="shared" ref="AMS115" si="458">AMS13</f>
        <v>高齢者人口千人当たり団体数_住民ボランティア団体によるゴミ出し等の生活支援サービス_【2022】</v>
      </c>
      <c r="AMT115" s="1556"/>
      <c r="AMU115" s="1554"/>
      <c r="AMV115" s="3910" t="str">
        <f t="shared" ref="AMV115" si="459">AMV13</f>
        <v>高齢者人口千人当たり_市町村の働きかけや支援によって_提供が始まった生活支援サービスの数_【2022】</v>
      </c>
      <c r="AMW115" s="834"/>
      <c r="AMX115" s="1554"/>
      <c r="AMY115" s="834"/>
      <c r="AMZ115" s="834"/>
      <c r="ANA115" s="834"/>
      <c r="ANB115" s="3910" t="str">
        <f t="shared" ref="ANB115" si="460">ANB13</f>
        <v>生活支援サービス増加のための働きかけの状況_合計得点_【2022】</v>
      </c>
      <c r="ANC115" s="834"/>
      <c r="AND115" s="1561"/>
      <c r="ANE115" s="1562"/>
      <c r="ANF115" s="1562"/>
      <c r="ANG115" s="1562"/>
      <c r="ANH115" s="834"/>
      <c r="ANI115" s="834"/>
      <c r="ANJ115" s="834"/>
      <c r="ANK115" s="834"/>
      <c r="ANL115" s="3910" t="str">
        <f t="shared" ref="ANL115" si="461">ANL13</f>
        <v>高齢者の移動に関する支援の実施状況_合計得点【2022】</v>
      </c>
      <c r="ANM115" s="834"/>
      <c r="ANN115" s="1554"/>
      <c r="ANO115" s="834"/>
      <c r="ANP115" s="834"/>
      <c r="ANQ115" s="834"/>
      <c r="ANR115" s="834"/>
      <c r="ANS115" s="834"/>
      <c r="ANT115" s="834"/>
      <c r="ANU115" s="834"/>
      <c r="ANV115" s="3910" t="str">
        <f t="shared" ref="ANV115" si="462">ANV13</f>
        <v>生活支援コーディネーターに対して市町村としての支援の実施状況_合計得点【2022】</v>
      </c>
      <c r="ANW115" s="834"/>
      <c r="ANX115" s="1554"/>
      <c r="ANY115" s="1531"/>
      <c r="ANZ115" s="3911" t="str">
        <f t="shared" ref="ANZ115:AOD115" si="463">ANZ13</f>
        <v>総人口に占めるメイトとサポーターメイトの割合_【2022】</v>
      </c>
      <c r="AOA115" s="1531"/>
      <c r="AOB115" s="3911" t="str">
        <f t="shared" si="463"/>
        <v>メイト+サポーター1人当たり担当高齢者人口【2022】</v>
      </c>
      <c r="AOC115" s="1531"/>
      <c r="AOD115" s="3911" t="str">
        <f t="shared" si="463"/>
        <v>総人口10,000人当たりの認知症サポーター養成講座開催回数【2022】</v>
      </c>
      <c r="AOE115" s="1531"/>
      <c r="AOF115" s="1531"/>
      <c r="AOG115" s="3910" t="str">
        <f t="shared" ref="AOG115" si="464">AOG13</f>
        <v>高齢者1000人あたり認知症初期集中支援チーム対応件数【2022】</v>
      </c>
      <c r="AOH115" s="1531"/>
      <c r="AOI115" s="1531"/>
      <c r="AOJ115" s="3910" t="str">
        <f t="shared" ref="AOJ115" si="465">AOJ13</f>
        <v>高齢者1000人あたり認知症サポート医数【2022】</v>
      </c>
      <c r="AOK115" s="1531"/>
      <c r="AOL115" s="1531"/>
      <c r="AOM115" s="3910" t="str">
        <f t="shared" ref="AOM115" si="466">AOM13</f>
        <v>高齢者1000人あたり認知症地域支援推進員数【2022】</v>
      </c>
      <c r="AON115" s="1531"/>
      <c r="AOO115" s="1531"/>
      <c r="AOP115" s="3910" t="str">
        <f t="shared" ref="AOP115" si="467">AOP13</f>
        <v>高齢者1000人あたり認知症カフェ箇所数【2022】</v>
      </c>
      <c r="AOQ115" s="1531"/>
      <c r="AOR115" s="1554"/>
      <c r="AOS115" s="834"/>
      <c r="AOT115" s="834"/>
      <c r="AOU115" s="834"/>
      <c r="AOV115" s="834"/>
      <c r="AOW115" s="834"/>
      <c r="AOX115" s="834"/>
      <c r="AOY115" s="834"/>
      <c r="AOZ115" s="3910" t="str">
        <f t="shared" ref="AOZ115" si="468">AOZ13</f>
        <v>認知症サポーターを活用した地域支援体制の構築及び社会参加支援の実施状況_合計得点【2022】</v>
      </c>
      <c r="APA115" s="834"/>
      <c r="APB115" s="1554"/>
      <c r="APC115" s="834"/>
      <c r="APD115" s="834"/>
      <c r="APE115" s="834"/>
      <c r="APF115" s="834"/>
      <c r="APG115" s="834"/>
      <c r="APH115" s="834"/>
      <c r="API115" s="834"/>
      <c r="APJ115" s="3910" t="str">
        <f t="shared" ref="APJ115" si="469">APJ13</f>
        <v>地域における認知症高齢者支援の取組や認知症の理解促進に向けた普及啓発活動の実施状況_合計得点【2022】</v>
      </c>
      <c r="APK115" s="834"/>
      <c r="APL115" s="834"/>
      <c r="APM115" s="834"/>
      <c r="APN115" s="834"/>
      <c r="APO115" s="834"/>
      <c r="APP115" s="834"/>
      <c r="APQ115" s="834"/>
      <c r="APR115" s="1553"/>
      <c r="APS115" s="1531"/>
      <c r="APT115" s="1531"/>
      <c r="APU115" s="834"/>
      <c r="APV115" s="834"/>
      <c r="APW115" s="3910" t="str">
        <f t="shared" ref="APW115" si="470">APW13</f>
        <v>生活支援コーディネーター_年間従事時間_高齢者人口100人当たり_専従_【2021】</v>
      </c>
      <c r="APX115" s="834"/>
      <c r="APY115" s="834"/>
      <c r="APZ115" s="834"/>
      <c r="AQA115" s="834"/>
      <c r="AQB115" s="834"/>
      <c r="AQC115" s="834"/>
      <c r="AQD115" s="3910" t="str">
        <f t="shared" ref="AQD115" si="471">AQD13</f>
        <v>生活支援コーディネーター_年間従事時間_高齢者人口100人当たり_兼務_【2021】</v>
      </c>
      <c r="AQE115" s="834"/>
      <c r="AQF115" s="834"/>
      <c r="AQG115" s="834"/>
      <c r="AQH115" s="834"/>
      <c r="AQI115" s="834"/>
      <c r="AQJ115" s="834"/>
      <c r="AQK115" s="3910" t="str">
        <f t="shared" ref="AQK115" si="472">AQK13</f>
        <v>生活支援コーディネーター_生活コーディネーターの年間従事時間_高齢者人口100人当たり_専務・兼務の計_【2021】</v>
      </c>
      <c r="AQL115" s="834"/>
      <c r="AQM115" s="987"/>
      <c r="AQN115" s="1531"/>
      <c r="AQO115" s="1531"/>
      <c r="AQP115" s="1531"/>
      <c r="AQQ115" s="1531"/>
      <c r="AQR115" s="1531"/>
      <c r="AQS115" s="1524"/>
      <c r="AQT115" s="3910" t="str">
        <f t="shared" ref="AQT115" si="473">AQT13</f>
        <v>在宅での要介護認定者に占める特養入所希望者【2022】</v>
      </c>
      <c r="AQU115" s="1524"/>
      <c r="AQV115" s="1524"/>
      <c r="AQW115" s="1524"/>
      <c r="AQX115" s="3910" t="str">
        <f t="shared" ref="AQX115" si="474">AQX13</f>
        <v>在宅生活から特養への申込者の平均要介護度_【2022】</v>
      </c>
      <c r="AQY115" s="1524"/>
      <c r="AQZ115" s="1524"/>
      <c r="ARA115" s="1524"/>
      <c r="ARB115" s="1515"/>
      <c r="ARC115" s="1524"/>
      <c r="ARD115" s="3910" t="str">
        <f t="shared" ref="ARD115" si="475">ARD13</f>
        <v>在宅生活する要介護者の平均要介護度【2022】</v>
      </c>
      <c r="ARE115" s="1524"/>
      <c r="ARF115" s="1531"/>
      <c r="ARG115" s="3910" t="str">
        <f t="shared" ref="ARG115" si="476">ARG13</f>
        <v>元高齢者_施設入所を希望する理由が「住まいの構造」のみの割合_【2022】</v>
      </c>
      <c r="ARH115" s="834"/>
      <c r="ARI115" s="2688"/>
      <c r="ARJ115" s="3910" t="str">
        <f t="shared" ref="ARJ115" si="477">ARJ13</f>
        <v>居宅要支援者施設入所を希望する理由が「住まいの構造」のみの割合_【2022】</v>
      </c>
      <c r="ARK115" s="1531"/>
      <c r="ARL115" s="1524"/>
      <c r="ARM115" s="1531"/>
      <c r="ARN115" s="3910" t="str">
        <f t="shared" ref="ARN115" si="478">ARN13</f>
        <v>介護老人福祉施設の新規入所者の入所申込から入所までが1年以上の割合_【2022】</v>
      </c>
      <c r="ARO115" s="834"/>
      <c r="ARP115" s="838"/>
      <c r="ARQ115" s="1552"/>
      <c r="ARR115" s="3910" t="str">
        <f t="shared" ref="ARR115" si="479">ARR13</f>
        <v>公営住宅のバリアフリー化率_県営住宅除く_【2022】</v>
      </c>
      <c r="ARS115" s="835"/>
      <c r="ART115" s="3910" t="str">
        <f t="shared" ref="ART115" si="480">ART13</f>
        <v>介護保険の住宅改修給付月額_第1号被保険者1人あたり_【2022】</v>
      </c>
      <c r="ARU115" s="1531"/>
      <c r="ARV115" s="1531"/>
      <c r="ARW115" s="1531"/>
      <c r="ARX115" s="3910" t="str">
        <f t="shared" ref="ARX115" si="481">ARX13</f>
        <v>高齢者世帯の自宅のバリアフリー化率_【2018】</v>
      </c>
      <c r="ARY115" s="834"/>
      <c r="ARZ115" s="1531"/>
      <c r="ASA115" s="1531"/>
      <c r="ASB115" s="3910" t="str">
        <f t="shared" ref="ASB115" si="482">ASB13</f>
        <v>_65歳以上の世帯員がいる住宅の_2014年以降における耐震改修率_【2018】</v>
      </c>
      <c r="ASC115" s="834"/>
      <c r="ASD115" s="834"/>
      <c r="ASE115" s="834"/>
      <c r="ASF115" s="834"/>
      <c r="ASG115" s="834"/>
      <c r="ASH115" s="834"/>
      <c r="ASI115" s="834"/>
      <c r="ASJ115" s="834"/>
      <c r="ASK115" s="834"/>
      <c r="ASL115" s="834"/>
      <c r="ASM115" s="1531"/>
      <c r="ASN115" s="1531"/>
      <c r="ASO115" s="1531"/>
      <c r="ASP115" s="1531"/>
      <c r="ASQ115" s="1531"/>
      <c r="ASR115" s="1531"/>
      <c r="ASS115" s="1531"/>
      <c r="AST115" s="1531"/>
      <c r="ASU115" s="1531"/>
      <c r="ASV115" s="1531"/>
      <c r="ASW115" s="834"/>
      <c r="ASX115" s="834"/>
      <c r="ASY115" s="834"/>
      <c r="ASZ115" s="834"/>
      <c r="ATA115" s="834"/>
      <c r="ATB115" s="834"/>
      <c r="ATC115" s="834"/>
      <c r="ATD115" s="834"/>
      <c r="ATE115" s="834"/>
      <c r="ATF115" s="1531"/>
      <c r="ATG115" s="1531"/>
      <c r="ATH115" s="1531"/>
      <c r="ATI115" s="1531"/>
      <c r="ATJ115" s="1531"/>
      <c r="ATK115" s="1531"/>
      <c r="ATL115" s="1531"/>
      <c r="ATM115" s="1531"/>
      <c r="ATN115" s="1531"/>
      <c r="ATO115" s="1531"/>
      <c r="ATP115" s="834"/>
      <c r="ATQ115" s="834"/>
      <c r="ATR115" s="834"/>
      <c r="ATS115" s="834"/>
      <c r="ATT115" s="834"/>
      <c r="ATU115" s="834"/>
      <c r="ATV115" s="834"/>
      <c r="ATW115" s="834"/>
      <c r="ATX115" s="834"/>
      <c r="ATY115" s="1531"/>
      <c r="ATZ115" s="1531"/>
      <c r="AUA115" s="1531"/>
      <c r="AUB115" s="1531"/>
      <c r="AUC115" s="1531"/>
      <c r="AUD115" s="1531"/>
      <c r="AUE115" s="1531"/>
      <c r="AUF115" s="1531"/>
      <c r="AUG115" s="1531"/>
      <c r="AUH115" s="1531"/>
      <c r="AUI115" s="834"/>
      <c r="AUJ115" s="834"/>
      <c r="AUK115" s="838" t="s">
        <v>5406</v>
      </c>
      <c r="AUL115" s="836"/>
      <c r="AUM115" s="836"/>
      <c r="AUN115" s="836"/>
      <c r="AUO115" s="836"/>
      <c r="AUP115" s="835"/>
      <c r="AUQ115" s="834"/>
      <c r="AUR115" s="834"/>
      <c r="AUS115" s="834"/>
      <c r="AUT115" s="834"/>
      <c r="AUU115" s="834"/>
      <c r="AUV115" s="834"/>
      <c r="AUW115" s="834"/>
      <c r="AUX115" s="834"/>
      <c r="AUY115" s="834"/>
      <c r="AUZ115" s="834"/>
      <c r="AVA115" s="834"/>
      <c r="AVB115" s="834" t="s">
        <v>4909</v>
      </c>
      <c r="AVC115" s="834"/>
      <c r="AVD115" s="3910" t="str">
        <f t="shared" ref="AVD115" si="483">AVD13</f>
        <v>入居保証契約件数_65歳以上高齢者人口千人あたり_【2022】</v>
      </c>
      <c r="AVE115" s="834"/>
      <c r="AVF115" s="834" t="s">
        <v>5407</v>
      </c>
      <c r="AVG115" s="836"/>
      <c r="AVH115" s="834"/>
      <c r="AVI115" s="834"/>
      <c r="AVJ115" s="834"/>
      <c r="AVK115" s="834"/>
      <c r="AVL115" s="3910" t="str">
        <f t="shared" ref="AVL115" si="484">AVL13</f>
        <v>介護老人福祉施設_【人口１０万対】サービス提供事業所数_【2021】</v>
      </c>
      <c r="AVM115" s="834"/>
      <c r="AVN115" s="1531"/>
      <c r="AVO115" s="3910" t="str">
        <f t="shared" ref="AVO115" si="485">AVO13</f>
        <v>介護老人保健施設_【人口１０万対】_【人口１０万対】サービス提供事業所数_【2021】</v>
      </c>
      <c r="AVP115" s="834"/>
      <c r="AVQ115" s="1531"/>
      <c r="AVR115" s="3910" t="str">
        <f t="shared" ref="AVR115" si="486">AVR13</f>
        <v>介護療養型医療施設_【人口１０万対】サービス提供事業所数_【2021】</v>
      </c>
      <c r="AVS115" s="834"/>
      <c r="AVT115" s="1531"/>
      <c r="AVU115" s="3910" t="str">
        <f t="shared" ref="AVU115" si="487">AVU13</f>
        <v>地域密着型介護老人福祉施設入所者生活介護_【人口１０万対】_【2021】</v>
      </c>
      <c r="AVV115" s="834"/>
      <c r="AVW115" s="1531"/>
      <c r="AVX115" s="3910" t="str">
        <f t="shared" ref="AVX115" si="488">AVX13</f>
        <v>介護医療院_【人口１０万対】サービス提供事業所数_【2021】</v>
      </c>
      <c r="AVY115" s="1560"/>
      <c r="AVZ115" s="3910" t="str">
        <f t="shared" ref="AVZ115" si="489">AVZ13</f>
        <v>特定施設入居者生活介護_【人口１０万対】サービス提供事業所数_【2021】</v>
      </c>
      <c r="AWA115" s="834"/>
      <c r="AWB115" s="1531"/>
      <c r="AWC115" s="3910" t="str">
        <f t="shared" ref="AWC115" si="490">AWC13</f>
        <v>地域密着型特定施設入居者生活介護_【人口１０万対】サービス提供事業所数_【2021】</v>
      </c>
      <c r="AWD115" s="834"/>
      <c r="AWE115" s="1531"/>
      <c r="AWF115" s="3910" t="str">
        <f t="shared" ref="AWF115" si="491">AWF13</f>
        <v>認知症対応型共同生活介護_【人口１０万対】サービス提供事業所数_【2021】</v>
      </c>
      <c r="AWG115" s="834"/>
      <c r="AWH115" s="1560"/>
      <c r="AWI115" s="1531"/>
      <c r="AWJ115" s="1531"/>
      <c r="AWK115" s="1531"/>
      <c r="AWL115" s="1531"/>
      <c r="AWM115" s="1531"/>
      <c r="AWN115" s="1531"/>
      <c r="AWO115" s="1531"/>
      <c r="AWP115" s="1531"/>
      <c r="AWQ115" s="1531"/>
      <c r="AWR115" s="1531"/>
      <c r="AWS115" s="3910" t="str">
        <f t="shared" ref="AWS115" si="492">AWS13</f>
        <v>介護老人福祉施設_要支援・要介護者1人あたり定員_【2021】</v>
      </c>
      <c r="AWT115" s="834"/>
      <c r="AWU115" s="3910" t="str">
        <f t="shared" ref="AWU115" si="493">AWU13</f>
        <v>介護老人保健施設_要支援・要介護者1人あたり定員_【2021】</v>
      </c>
      <c r="AWV115" s="834"/>
      <c r="AWW115" s="3910" t="str">
        <f t="shared" ref="AWW115" si="494">AWW13</f>
        <v>介護療養型医療施設_要支援・要介護者1人あたり定員_【2021】</v>
      </c>
      <c r="AWX115" s="834"/>
      <c r="AWY115" s="3910" t="str">
        <f t="shared" ref="AWY115" si="495">AWY13</f>
        <v>地域密着型介護老人福祉施設入所者生活介護_要支援・要介護者1人あたり定員_【2021】</v>
      </c>
      <c r="AWZ115" s="834"/>
      <c r="AXA115" s="3910"/>
      <c r="AXB115" s="3910" t="str">
        <f t="shared" ref="AXB115:AXK115" si="496">AXB13</f>
        <v>施設サービス_要支援・要介護者1人あたり定員_【2021】</v>
      </c>
      <c r="AXC115" s="3910" t="str">
        <f t="shared" si="496"/>
        <v>特定施設入居者生活介護_要支援・要介護者1人あたり定員_【2021】</v>
      </c>
      <c r="AXD115" s="834"/>
      <c r="AXE115" s="3910" t="str">
        <f t="shared" si="496"/>
        <v>認知症対応型共同生活介護_要支援・要介護者1人あたり定員_【2021】</v>
      </c>
      <c r="AXF115" s="834"/>
      <c r="AXG115" s="3910" t="str">
        <f t="shared" si="496"/>
        <v>地域密着型特定居住系入居者生活介護_要支援・要介護者1人あたり定員_【2021】</v>
      </c>
      <c r="AXH115" s="834"/>
      <c r="AXI115" s="3910" t="str">
        <f t="shared" si="496"/>
        <v>居住系サービス_要支援・要介護者1人あたり定員_【2021】</v>
      </c>
      <c r="AXJ115" s="2754"/>
      <c r="AXK115" s="3910" t="str">
        <f t="shared" si="496"/>
        <v>居宅要支援者利用している介護保険サービスの満足度の割合_【2022】</v>
      </c>
      <c r="AXL115" s="2045"/>
      <c r="AXM115" s="2045"/>
      <c r="AXN115" s="3910" t="str">
        <f t="shared" ref="AXN115" si="497">AXN13</f>
        <v>居宅要支援者介護保険制度に対する評価する割合_【2022】</v>
      </c>
      <c r="AXO115" s="2045"/>
      <c r="AXP115" s="2045"/>
      <c r="AXQ115" s="2029"/>
      <c r="AXR115" s="2029"/>
      <c r="AXS115" s="2029"/>
      <c r="AXT115" s="2029"/>
      <c r="AXU115" s="2029"/>
      <c r="AXV115" s="2029"/>
      <c r="AXW115" s="2029"/>
      <c r="AXX115" s="2029"/>
      <c r="AXY115" s="2029"/>
      <c r="AXZ115" s="2029"/>
      <c r="AYA115" s="2029"/>
      <c r="AYB115" s="2029"/>
      <c r="AYC115" s="2128"/>
      <c r="AYD115" s="2029"/>
      <c r="AYE115" s="2029"/>
      <c r="AYF115" s="2029"/>
      <c r="AYG115" s="2029"/>
      <c r="AYH115" s="2029"/>
      <c r="AYI115" s="2029"/>
      <c r="AYJ115" s="2029"/>
      <c r="AYK115" s="2029"/>
      <c r="AYL115" s="2029"/>
      <c r="AYM115" s="2029"/>
      <c r="AYN115" s="2029"/>
      <c r="AYO115" s="2029"/>
      <c r="AYP115" s="2029"/>
      <c r="AYQ115" s="2029"/>
      <c r="AYR115" s="2029"/>
      <c r="AYS115" s="2029"/>
      <c r="AYT115" s="2029"/>
      <c r="AYU115" s="2029"/>
      <c r="AYV115" s="2029"/>
      <c r="AYW115" s="2029"/>
      <c r="AYX115" s="2029"/>
      <c r="AYY115" s="2029"/>
      <c r="AYZ115" s="2029"/>
      <c r="AZA115" s="2029"/>
      <c r="AZB115" s="2029"/>
      <c r="AZC115" s="2029"/>
      <c r="AZD115" s="2029"/>
      <c r="AZE115" s="2029"/>
      <c r="AZF115" s="2029"/>
      <c r="AZG115" s="2029"/>
      <c r="AZH115" s="2029"/>
      <c r="AZI115" s="2029"/>
      <c r="AZJ115" s="2029"/>
      <c r="AZK115" s="2029"/>
      <c r="AZL115" s="2029"/>
      <c r="AZM115" s="2029"/>
      <c r="AZN115" s="2029"/>
      <c r="AZO115" s="2029"/>
      <c r="AZP115" s="2029"/>
      <c r="AZQ115" s="2029"/>
      <c r="AZR115" s="2029"/>
      <c r="AZS115" s="2029"/>
      <c r="AZT115" s="2029"/>
      <c r="AZU115" s="2029"/>
      <c r="AZV115" s="2029"/>
      <c r="AZW115" s="2029"/>
      <c r="AZX115" s="2029"/>
      <c r="AZY115" s="2128"/>
      <c r="AZZ115" s="2029"/>
      <c r="BAA115" s="2029"/>
      <c r="BAB115" s="2029"/>
      <c r="BAC115" s="2029"/>
      <c r="BAD115" s="2029"/>
      <c r="BAE115" s="2029"/>
      <c r="BAF115" s="2029"/>
      <c r="BAG115" s="2029"/>
      <c r="BAH115" s="2029"/>
      <c r="BAI115" s="2029"/>
      <c r="BAJ115" s="2029"/>
      <c r="BAK115" s="2128"/>
      <c r="BAL115" s="2029"/>
      <c r="BAM115" s="2029"/>
      <c r="BAN115" s="2029"/>
      <c r="BAO115" s="2029"/>
      <c r="BAP115" s="2029"/>
      <c r="BAQ115" s="2029"/>
      <c r="BAR115" s="2029"/>
      <c r="BAS115" s="2029"/>
      <c r="BAT115" s="2029"/>
      <c r="BAU115" s="2029"/>
      <c r="BAV115" s="2029"/>
      <c r="BAW115" s="2029"/>
      <c r="BAX115" s="2029"/>
      <c r="BAY115" s="2029"/>
      <c r="BAZ115" s="2029"/>
      <c r="BBA115" s="2029"/>
      <c r="BBB115" s="2029"/>
      <c r="BBC115" s="2029"/>
      <c r="BBD115" s="2029"/>
      <c r="BBE115" s="2128"/>
      <c r="BBF115" s="2029"/>
      <c r="BBG115" s="2029"/>
      <c r="BBH115" s="2029"/>
      <c r="BBI115" s="2029"/>
      <c r="BBJ115" s="2029"/>
      <c r="BBK115" s="2029"/>
      <c r="BBL115" s="2029"/>
      <c r="BBM115" s="2029"/>
      <c r="BBN115" s="2029"/>
      <c r="BBO115" s="2029"/>
      <c r="BBP115" s="2029"/>
      <c r="BBQ115" s="2128"/>
      <c r="BBR115" s="2029"/>
      <c r="BBS115" s="2029"/>
      <c r="BBT115" s="2029"/>
      <c r="BBU115" s="2029"/>
      <c r="BBV115" s="2029"/>
      <c r="BBW115" s="2029"/>
      <c r="BBX115" s="2029"/>
      <c r="BBY115" s="2029"/>
      <c r="BBZ115" s="2029"/>
      <c r="BCA115" s="2029"/>
      <c r="BCB115" s="2029"/>
      <c r="BCC115" s="2029"/>
      <c r="BCD115" s="2029"/>
      <c r="BCE115" s="2029"/>
      <c r="BCF115" s="2029"/>
      <c r="BCG115" s="2029"/>
      <c r="BCH115" s="2029"/>
      <c r="BCI115" s="2029"/>
      <c r="BCJ115" s="2029"/>
      <c r="BCK115" s="2029"/>
      <c r="BCL115" s="2029"/>
      <c r="BCM115" s="2029"/>
      <c r="BCN115" s="2029"/>
      <c r="BCO115" s="2029"/>
      <c r="BCP115" s="2029"/>
      <c r="BCQ115" s="2029"/>
      <c r="BCR115" s="2029"/>
      <c r="BCS115" s="2029"/>
      <c r="BCT115" s="2029"/>
      <c r="BCU115" s="2029"/>
      <c r="BCV115" s="2029"/>
      <c r="BCW115" s="2029"/>
      <c r="BCX115" s="2029"/>
      <c r="BCY115" s="2029"/>
      <c r="BCZ115" s="2029"/>
      <c r="BDA115" s="2029"/>
      <c r="BDB115" s="2029"/>
      <c r="BDC115" s="2029"/>
      <c r="BDD115" s="2029"/>
      <c r="BDE115" s="2029"/>
      <c r="BDF115" s="2029"/>
      <c r="BDG115" s="2029"/>
      <c r="BDH115" s="2029"/>
      <c r="BDI115" s="2029"/>
      <c r="BDJ115" s="2029"/>
      <c r="BDK115" s="2029"/>
      <c r="BDL115" s="2029"/>
      <c r="BDM115" s="2029"/>
      <c r="BDN115" s="2029"/>
      <c r="BDO115" s="2029"/>
      <c r="BDP115" s="2029"/>
      <c r="BDQ115" s="2029"/>
      <c r="BDR115" s="2029"/>
      <c r="BDS115" s="2029"/>
      <c r="BDT115" s="2029"/>
      <c r="BDU115" s="2029"/>
      <c r="BDV115" s="2029"/>
      <c r="BDW115" s="2029"/>
      <c r="BDX115" s="2029"/>
      <c r="BDY115" s="2029"/>
      <c r="BDZ115" s="2029"/>
      <c r="BEA115" s="2029"/>
      <c r="BEB115" s="2029"/>
      <c r="BEC115" s="2029"/>
      <c r="BED115" s="2029"/>
      <c r="BEE115" s="2029"/>
      <c r="BEF115" s="2029"/>
      <c r="BEG115" s="2029"/>
      <c r="BEH115" s="2029"/>
      <c r="BEI115" s="2029"/>
      <c r="BEJ115" s="2029"/>
      <c r="BEK115" s="2029"/>
      <c r="BEL115" s="2029"/>
      <c r="BEM115" s="2029"/>
      <c r="BEN115" s="2029"/>
      <c r="BEO115" s="2029"/>
      <c r="BEP115" s="2029"/>
      <c r="BEQ115" s="2029"/>
      <c r="BER115" s="2029"/>
      <c r="BES115" s="2029"/>
      <c r="BET115" s="2029"/>
      <c r="BEU115" s="2029"/>
      <c r="BEV115" s="2029"/>
      <c r="BEW115" s="2128"/>
      <c r="BEX115" s="2029"/>
      <c r="BEY115" s="2029"/>
      <c r="BEZ115" s="2029"/>
      <c r="BFA115" s="2029"/>
      <c r="BFB115" s="2029"/>
      <c r="BFC115" s="2029"/>
      <c r="BFD115" s="2029"/>
      <c r="BFE115" s="2029"/>
      <c r="BFF115" s="2029"/>
      <c r="BFG115" s="2029"/>
      <c r="BFH115" s="2029"/>
      <c r="BFI115" s="2801"/>
      <c r="BFJ115" s="2800"/>
      <c r="BFK115" s="2800"/>
      <c r="BFL115" s="2800"/>
      <c r="BFM115" s="2761"/>
      <c r="BFN115" s="2761"/>
      <c r="BFO115" s="2761"/>
      <c r="BFP115" s="2761"/>
      <c r="BFQ115" s="3910" t="str">
        <f t="shared" ref="BFQ115" si="498">BFQ13</f>
        <v>自立支援、重度化防止等に資する施策の見直し状況_合計得点【2022】</v>
      </c>
      <c r="BFR115" s="2761"/>
      <c r="BFS115" s="1554"/>
      <c r="BFT115" s="834"/>
      <c r="BFU115" s="834"/>
      <c r="BFV115" s="834"/>
      <c r="BFW115" s="834"/>
      <c r="BFX115" s="834"/>
      <c r="BFY115" s="834"/>
      <c r="BFZ115" s="834"/>
      <c r="BGA115" s="3910" t="str">
        <f t="shared" ref="BGA115" si="499">BGA13</f>
        <v>介護支援専門員に対する保険者の基本方針の伝達状況_合計得点【2022】</v>
      </c>
      <c r="BGB115" s="834"/>
      <c r="BGC115" s="1554"/>
      <c r="BGD115" s="834"/>
      <c r="BGE115" s="834"/>
      <c r="BGF115" s="834"/>
      <c r="BGG115" s="834"/>
      <c r="BGH115" s="834"/>
      <c r="BGI115" s="834"/>
      <c r="BGJ115" s="834"/>
      <c r="BGK115" s="3910" t="str">
        <f t="shared" ref="BGK115" si="500">BGK13</f>
        <v>自立支援・重度化防止に取り組む介護サービス事業所に対するインセンティブの付与_合計得点【2022】</v>
      </c>
      <c r="BGL115" s="834"/>
      <c r="BGM115" s="1554"/>
      <c r="BGN115" s="834"/>
      <c r="BGO115" s="834"/>
      <c r="BGP115" s="834"/>
      <c r="BGQ115" s="834"/>
      <c r="BGR115" s="834"/>
      <c r="BGS115" s="834"/>
      <c r="BGT115" s="834"/>
      <c r="BGU115" s="3910" t="str">
        <f t="shared" ref="BGU115" si="501">BGU13</f>
        <v>当該地域の介護保険事業の特徴の把握状況_合計得点【2022】</v>
      </c>
      <c r="BGV115" s="834"/>
      <c r="BGW115" s="1554"/>
      <c r="BGX115" s="834"/>
      <c r="BGY115" s="834"/>
      <c r="BGZ115" s="834"/>
      <c r="BHA115" s="834"/>
      <c r="BHB115" s="834"/>
      <c r="BHC115" s="834"/>
      <c r="BHD115" s="834"/>
      <c r="BHE115" s="3910" t="str">
        <f t="shared" ref="BHE115" si="502">BHE13</f>
        <v>当該地域と他地域を比較の上、介護給付の適正化の方策を策定・実施状況_合計得点【2022】</v>
      </c>
      <c r="BHF115" s="834"/>
      <c r="BHG115" s="1554"/>
      <c r="BHH115" s="834"/>
      <c r="BHI115" s="834"/>
      <c r="BHJ115" s="834"/>
      <c r="BHK115" s="834"/>
      <c r="BHL115" s="834"/>
      <c r="BHM115" s="834"/>
      <c r="BHN115" s="834"/>
      <c r="BHO115" s="3910" t="str">
        <f t="shared" ref="BHO115" si="503">BHO13</f>
        <v>第９期計画作成に向けた各種調査の実施状況_合計得点【2022】</v>
      </c>
      <c r="BHP115" s="834"/>
      <c r="BHQ115" s="1554"/>
      <c r="BHR115" s="834"/>
      <c r="BHS115" s="834"/>
      <c r="BHT115" s="834"/>
      <c r="BHU115" s="834"/>
      <c r="BHV115" s="834"/>
      <c r="BHW115" s="834"/>
      <c r="BHX115" s="834"/>
      <c r="BHY115" s="3910" t="str">
        <f t="shared" ref="BHY115" si="504">BHY13</f>
        <v>給付実績の計画値と実績値との乖離状況と考察の状況_合計得点【2022】</v>
      </c>
      <c r="BHZ115" s="834"/>
      <c r="BIA115" s="1554"/>
      <c r="BIB115" s="834"/>
      <c r="BIC115" s="834"/>
      <c r="BID115" s="834"/>
      <c r="BIE115" s="834"/>
      <c r="BIF115" s="3910" t="str">
        <f t="shared" ref="BIF115" si="505">BIF13</f>
        <v>介護給付の適正化事業の主要５事業のうちの実施数【2022】</v>
      </c>
      <c r="BIG115" s="834"/>
      <c r="BIH115" s="1554"/>
      <c r="BII115" s="3910" t="str">
        <f t="shared" ref="BII115" si="506">BII13</f>
        <v>65歳以上人口1000人当たり_ケアプラン点検の実施状況【2022】</v>
      </c>
      <c r="BIJ115" s="834"/>
      <c r="BIK115" s="834"/>
      <c r="BIL115" s="834"/>
      <c r="BIM115" s="3910" t="str">
        <f t="shared" ref="BIM115" si="507">BIM13</f>
        <v>実施率_【2022】</v>
      </c>
      <c r="BIN115" s="834"/>
      <c r="BIO115" s="1554"/>
      <c r="BIP115" s="834"/>
      <c r="BIQ115" s="834"/>
      <c r="BIR115" s="834"/>
      <c r="BIS115" s="834"/>
      <c r="BIT115" s="834"/>
      <c r="BIU115" s="834"/>
      <c r="BIV115" s="834"/>
      <c r="BIW115" s="834"/>
      <c r="BIX115" s="834"/>
      <c r="BIY115" s="3910" t="str">
        <f t="shared" ref="BIY115" si="508">BIY13</f>
        <v>縦覧点検10帳票のうちの実施数【2022】</v>
      </c>
      <c r="BIZ115" s="834"/>
      <c r="BJA115" s="2103"/>
      <c r="BJB115" s="2104"/>
      <c r="BJC115" s="2104"/>
      <c r="BJD115" s="2104"/>
      <c r="BJE115" s="2105"/>
      <c r="BJF115" s="2105"/>
      <c r="BJG115" s="2105"/>
      <c r="BJH115" s="2105"/>
      <c r="BJI115" s="2105"/>
      <c r="BJJ115" s="2105"/>
      <c r="BJK115" s="2106"/>
      <c r="BJL115" s="2103"/>
      <c r="BJM115" s="2103"/>
      <c r="BJN115" s="2104"/>
      <c r="BJO115" s="2104"/>
      <c r="BJP115" s="2106"/>
      <c r="BJQ115" s="2103"/>
      <c r="BJR115" s="2103"/>
      <c r="BJS115" s="2104"/>
      <c r="BJT115" s="2104"/>
      <c r="BJU115" s="2106"/>
      <c r="BJV115" s="3910" t="str">
        <f t="shared" ref="BJV115" si="509">BJV13</f>
        <v>所管する介護サービス事業所の実地指導の実施率_【2022】</v>
      </c>
      <c r="BJW115" s="834"/>
      <c r="BJX115" s="1561"/>
      <c r="BJY115" s="1562"/>
      <c r="BJZ115" s="2800"/>
      <c r="BKA115" s="2800"/>
      <c r="BKB115" s="2761"/>
      <c r="BKC115" s="2761"/>
      <c r="BKD115" s="2761"/>
      <c r="BKE115" s="2761"/>
      <c r="BKF115" s="3910" t="str">
        <f t="shared" ref="BKF115" si="510">BKF13</f>
        <v>介護人材の確保に向けて関係者等と連携して行う取組等の実施況_合計得点【2022】</v>
      </c>
      <c r="BKG115" s="2761"/>
      <c r="BKH115" s="2760"/>
      <c r="BKI115" s="2761"/>
      <c r="BKJ115" s="2761"/>
      <c r="BKK115" s="2761"/>
      <c r="BKL115" s="2761"/>
      <c r="BKM115" s="2761"/>
      <c r="BKN115" s="2761"/>
      <c r="BKO115" s="2761"/>
      <c r="BKP115" s="3910" t="str">
        <f t="shared" ref="BKP115" si="511">BKP13</f>
        <v>介護人材の定着に向けた取組の実施状況_合計得点【2022】</v>
      </c>
      <c r="BKQ115" s="2761"/>
      <c r="BKR115" s="2760"/>
      <c r="BKS115" s="2761"/>
      <c r="BKT115" s="2761"/>
      <c r="BKU115" s="2761"/>
      <c r="BKV115" s="2761"/>
      <c r="BKW115" s="2761"/>
      <c r="BKX115" s="2761"/>
      <c r="BKY115" s="2761"/>
      <c r="BKZ115" s="3910" t="str">
        <f t="shared" ref="BKZ115" si="512">BKZ13</f>
        <v>元気高齢者の活躍に向けた取組の実施状況_合計得点【2022】</v>
      </c>
      <c r="BLA115" s="2761"/>
      <c r="BLB115" s="2103"/>
      <c r="BLC115" s="2103"/>
      <c r="BLD115" s="2106"/>
      <c r="BLE115" s="2103"/>
      <c r="BLF115" s="2103"/>
      <c r="BLG115" s="2106"/>
      <c r="BLH115" s="2103"/>
      <c r="BLI115" s="2103"/>
      <c r="BLJ115" s="2106"/>
      <c r="BLK115" s="2103"/>
      <c r="BLL115" s="2103"/>
      <c r="BLM115" s="2106"/>
      <c r="BLN115" s="2103"/>
      <c r="BLO115" s="2103"/>
      <c r="BLP115" s="2106"/>
      <c r="BLQ115" s="2103"/>
      <c r="BLR115" s="2103"/>
      <c r="BLS115" s="2106"/>
      <c r="BLT115" s="2103"/>
      <c r="BLU115" s="2103"/>
      <c r="BLV115" s="2106"/>
      <c r="BLW115" s="2103"/>
      <c r="BLX115" s="2103"/>
      <c r="BLY115" s="2106"/>
      <c r="BLZ115" s="2760"/>
      <c r="BMA115" s="2761"/>
      <c r="BMB115" s="2761"/>
      <c r="BMC115" s="2760"/>
      <c r="BMD115" s="2761"/>
      <c r="BME115" s="2761"/>
      <c r="BMF115" s="2760"/>
      <c r="BMG115" s="2761"/>
      <c r="BMH115" s="2761"/>
      <c r="BMI115" s="2760"/>
      <c r="BMJ115" s="2761"/>
      <c r="BMK115" s="2761"/>
      <c r="BML115" s="2760"/>
      <c r="BMM115" s="2761"/>
      <c r="BMN115" s="2761"/>
      <c r="BMO115" s="2760"/>
      <c r="BMP115" s="2761"/>
      <c r="BMQ115" s="2761"/>
      <c r="BMR115" s="2760"/>
      <c r="BMS115" s="2761"/>
      <c r="BMT115" s="2761"/>
      <c r="BMU115" s="2760"/>
      <c r="BMV115" s="2761"/>
      <c r="BMW115" s="2761"/>
      <c r="BMX115" s="2760"/>
      <c r="BMY115" s="2761"/>
      <c r="BMZ115" s="2761"/>
      <c r="BNA115" s="2760"/>
      <c r="BNB115" s="2761"/>
      <c r="BNC115" s="2761"/>
      <c r="BND115" s="2760"/>
      <c r="BNE115" s="2761"/>
      <c r="BNF115" s="2761"/>
      <c r="BNG115" s="2760"/>
      <c r="BNH115" s="2761"/>
      <c r="BNI115" s="2761"/>
      <c r="BNJ115" s="2760"/>
      <c r="BNK115" s="2761"/>
      <c r="BNL115" s="2761"/>
      <c r="BNM115" s="2760"/>
      <c r="BNN115" s="2761"/>
      <c r="BNO115" s="2761"/>
      <c r="BNP115" s="2828"/>
      <c r="BNQ115" s="2761"/>
      <c r="BNR115" s="2761"/>
      <c r="BNS115" s="2761"/>
      <c r="BNT115" s="2761"/>
      <c r="BNU115" s="2761"/>
      <c r="BNV115" s="2761"/>
      <c r="BNW115" s="2761"/>
    </row>
    <row r="116" spans="1:1739" ht="18.5" thickTop="1" x14ac:dyDescent="0.2">
      <c r="A116" s="840"/>
      <c r="B116" s="840"/>
      <c r="C116" s="840"/>
      <c r="D116" s="840"/>
      <c r="E116" s="840"/>
      <c r="F116" s="1141"/>
      <c r="G116" s="840"/>
      <c r="H116" s="1020">
        <v>1</v>
      </c>
      <c r="I116" s="840">
        <v>2</v>
      </c>
      <c r="J116" s="1020">
        <v>3</v>
      </c>
      <c r="K116" s="840">
        <v>4</v>
      </c>
      <c r="L116" s="1020">
        <v>5</v>
      </c>
      <c r="M116" s="840">
        <v>6</v>
      </c>
      <c r="N116" s="1020">
        <v>7</v>
      </c>
      <c r="O116" s="840">
        <v>4</v>
      </c>
      <c r="P116" s="1020">
        <v>5</v>
      </c>
      <c r="Q116" s="840">
        <v>6</v>
      </c>
      <c r="R116" s="1020">
        <v>7</v>
      </c>
      <c r="S116" s="840">
        <v>8</v>
      </c>
      <c r="T116" s="1020">
        <v>9</v>
      </c>
      <c r="U116" s="840">
        <v>10</v>
      </c>
      <c r="V116" s="1020">
        <v>11</v>
      </c>
      <c r="W116" s="840">
        <v>12</v>
      </c>
      <c r="X116" s="1020">
        <v>13</v>
      </c>
      <c r="Y116" s="840">
        <v>14</v>
      </c>
      <c r="Z116" s="1020">
        <v>11</v>
      </c>
      <c r="AA116" s="840">
        <v>12</v>
      </c>
      <c r="AB116" s="1020">
        <v>13</v>
      </c>
      <c r="AC116" s="840">
        <v>14</v>
      </c>
      <c r="AD116" s="4103">
        <v>15</v>
      </c>
      <c r="AE116" s="4104">
        <v>16</v>
      </c>
      <c r="AF116" s="1020">
        <v>17</v>
      </c>
      <c r="AG116" s="1020">
        <v>18</v>
      </c>
      <c r="AH116" s="840">
        <v>19</v>
      </c>
      <c r="AI116" s="1020">
        <v>20</v>
      </c>
      <c r="AJ116" s="840">
        <v>21</v>
      </c>
      <c r="AK116" s="1020">
        <v>22</v>
      </c>
      <c r="AL116" s="840">
        <v>23</v>
      </c>
      <c r="AM116" s="1020">
        <v>24</v>
      </c>
      <c r="AN116" s="840">
        <v>25</v>
      </c>
      <c r="AO116" s="4093"/>
      <c r="AP116" s="1020">
        <v>26</v>
      </c>
      <c r="AQ116" s="840">
        <v>27</v>
      </c>
      <c r="AR116" s="1020">
        <v>28</v>
      </c>
      <c r="AS116" s="840">
        <v>29</v>
      </c>
      <c r="AT116" s="1020">
        <v>30</v>
      </c>
      <c r="AU116" s="840">
        <v>31</v>
      </c>
      <c r="AV116" s="1020">
        <v>32</v>
      </c>
      <c r="AW116" s="840">
        <v>33</v>
      </c>
      <c r="AX116" s="1020">
        <v>34</v>
      </c>
      <c r="AY116" s="1020">
        <v>35</v>
      </c>
      <c r="AZ116" s="840">
        <v>36</v>
      </c>
      <c r="BA116" s="1020">
        <v>37</v>
      </c>
      <c r="BB116" s="1020"/>
      <c r="BC116" s="1020"/>
      <c r="BD116" s="840">
        <v>38</v>
      </c>
      <c r="BE116" s="1020">
        <v>39</v>
      </c>
      <c r="BF116" s="840">
        <v>40</v>
      </c>
      <c r="BG116" s="1020">
        <v>41</v>
      </c>
      <c r="BH116" s="840">
        <v>42</v>
      </c>
      <c r="BI116" s="1020">
        <v>43</v>
      </c>
      <c r="BJ116" s="840">
        <v>44</v>
      </c>
      <c r="BK116" s="1020">
        <v>45</v>
      </c>
      <c r="BL116" s="840">
        <v>46</v>
      </c>
      <c r="BM116" s="1020">
        <v>47</v>
      </c>
      <c r="BN116" s="840">
        <v>48</v>
      </c>
      <c r="BO116" s="1020">
        <v>49</v>
      </c>
      <c r="BP116" s="840">
        <v>50</v>
      </c>
      <c r="BQ116" s="1020">
        <v>51</v>
      </c>
      <c r="BR116" s="1020">
        <v>52</v>
      </c>
      <c r="BS116" s="840">
        <v>53</v>
      </c>
      <c r="BT116" s="1020">
        <v>54</v>
      </c>
      <c r="BU116" s="840">
        <v>55</v>
      </c>
      <c r="BV116" s="1020">
        <v>56</v>
      </c>
      <c r="BW116" s="840">
        <v>57</v>
      </c>
      <c r="BX116" s="1020">
        <v>58</v>
      </c>
      <c r="BY116" s="840">
        <v>59</v>
      </c>
      <c r="BZ116" s="1020">
        <v>60</v>
      </c>
      <c r="CA116" s="840">
        <v>61</v>
      </c>
      <c r="CB116" s="1020">
        <v>62</v>
      </c>
      <c r="CC116" s="840">
        <v>63</v>
      </c>
      <c r="CD116" s="1020">
        <v>64</v>
      </c>
      <c r="CE116" s="840">
        <v>65</v>
      </c>
      <c r="CF116" s="1020">
        <v>66</v>
      </c>
      <c r="CG116" s="840">
        <v>67</v>
      </c>
      <c r="CH116" s="1020">
        <v>68</v>
      </c>
      <c r="CI116" s="1020">
        <v>69</v>
      </c>
      <c r="CJ116" s="840">
        <v>70</v>
      </c>
      <c r="CK116" s="1020">
        <v>71</v>
      </c>
      <c r="CL116" s="840">
        <v>72</v>
      </c>
      <c r="CM116" s="1020">
        <v>73</v>
      </c>
      <c r="CN116" s="840">
        <v>74</v>
      </c>
      <c r="CO116" s="1020">
        <v>75</v>
      </c>
      <c r="CP116" s="840">
        <v>76</v>
      </c>
      <c r="CQ116" s="1020">
        <v>77</v>
      </c>
      <c r="CR116" s="840">
        <v>78</v>
      </c>
      <c r="CS116" s="1020">
        <v>79</v>
      </c>
      <c r="CT116" s="840">
        <v>80</v>
      </c>
      <c r="CU116" s="1020">
        <v>81</v>
      </c>
      <c r="CV116" s="840">
        <v>82</v>
      </c>
      <c r="CW116" s="1020">
        <v>83</v>
      </c>
      <c r="CX116" s="840">
        <v>84</v>
      </c>
      <c r="CY116" s="1020">
        <v>85</v>
      </c>
      <c r="CZ116" s="1020">
        <v>86</v>
      </c>
      <c r="DA116" s="840">
        <v>87</v>
      </c>
      <c r="DB116" s="1020">
        <v>88</v>
      </c>
      <c r="DC116" s="840">
        <v>89</v>
      </c>
      <c r="DD116" s="1020">
        <v>90</v>
      </c>
      <c r="DE116" s="840">
        <v>91</v>
      </c>
      <c r="DF116" s="1020">
        <v>92</v>
      </c>
      <c r="DG116" s="840">
        <v>93</v>
      </c>
      <c r="DH116" s="1020">
        <v>94</v>
      </c>
      <c r="DI116" s="840">
        <v>95</v>
      </c>
      <c r="DJ116" s="1020">
        <v>96</v>
      </c>
      <c r="DK116" s="840">
        <v>97</v>
      </c>
      <c r="DL116" s="1020">
        <v>98</v>
      </c>
      <c r="DM116" s="840">
        <v>99</v>
      </c>
      <c r="DN116" s="1020">
        <v>100</v>
      </c>
      <c r="DO116" s="840">
        <v>101</v>
      </c>
      <c r="DP116" s="1020">
        <v>102</v>
      </c>
      <c r="DQ116" s="1020">
        <v>103</v>
      </c>
      <c r="DR116" s="840">
        <v>104</v>
      </c>
      <c r="DS116" s="1020">
        <v>105</v>
      </c>
      <c r="DT116" s="840">
        <v>106</v>
      </c>
      <c r="DU116" s="1020">
        <v>107</v>
      </c>
      <c r="DV116" s="840">
        <v>108</v>
      </c>
      <c r="DW116" s="1020">
        <v>109</v>
      </c>
      <c r="DX116" s="840">
        <v>110</v>
      </c>
      <c r="DY116" s="1020">
        <v>111</v>
      </c>
      <c r="DZ116" s="840">
        <v>112</v>
      </c>
      <c r="EA116" s="1020">
        <v>113</v>
      </c>
      <c r="EB116" s="840">
        <v>114</v>
      </c>
      <c r="EC116" s="1020">
        <v>115</v>
      </c>
      <c r="ED116" s="840">
        <v>116</v>
      </c>
      <c r="EE116" s="1020">
        <v>117</v>
      </c>
      <c r="EF116" s="840">
        <v>118</v>
      </c>
      <c r="EG116" s="1020">
        <v>119</v>
      </c>
      <c r="EH116" s="1020">
        <v>120</v>
      </c>
      <c r="EI116" s="840">
        <v>121</v>
      </c>
      <c r="EJ116" s="1020">
        <v>122</v>
      </c>
      <c r="EK116" s="840">
        <v>123</v>
      </c>
      <c r="EL116" s="1020">
        <v>124</v>
      </c>
      <c r="EM116" s="840">
        <v>125</v>
      </c>
      <c r="EN116" s="1020">
        <v>126</v>
      </c>
      <c r="EO116" s="840">
        <v>127</v>
      </c>
      <c r="EP116" s="1020">
        <v>128</v>
      </c>
      <c r="EQ116" s="840">
        <v>129</v>
      </c>
      <c r="ER116" s="1020">
        <v>130</v>
      </c>
      <c r="ES116" s="840">
        <v>131</v>
      </c>
      <c r="ET116" s="1020">
        <v>132</v>
      </c>
      <c r="EU116" s="840">
        <v>133</v>
      </c>
      <c r="EV116" s="1020">
        <v>134</v>
      </c>
      <c r="EW116" s="840">
        <v>135</v>
      </c>
      <c r="EX116" s="1020">
        <v>136</v>
      </c>
      <c r="EY116" s="1020">
        <v>137</v>
      </c>
      <c r="EZ116" s="840">
        <v>138</v>
      </c>
      <c r="FA116" s="1020">
        <v>139</v>
      </c>
      <c r="FB116" s="840">
        <v>140</v>
      </c>
      <c r="FC116" s="1020">
        <v>141</v>
      </c>
      <c r="FD116" s="840">
        <v>142</v>
      </c>
      <c r="FE116" s="1020">
        <v>143</v>
      </c>
      <c r="FF116" s="840">
        <v>144</v>
      </c>
      <c r="FG116" s="1020">
        <v>145</v>
      </c>
      <c r="FH116" s="840">
        <v>146</v>
      </c>
      <c r="FI116" s="1020">
        <v>147</v>
      </c>
      <c r="FJ116" s="840">
        <v>148</v>
      </c>
      <c r="FK116" s="1020">
        <v>149</v>
      </c>
      <c r="FL116" s="840">
        <v>150</v>
      </c>
      <c r="FM116" s="1020">
        <v>151</v>
      </c>
      <c r="FN116" s="840">
        <v>152</v>
      </c>
      <c r="FO116" s="1020">
        <v>153</v>
      </c>
      <c r="FP116" s="1020">
        <v>154</v>
      </c>
      <c r="FQ116" s="840">
        <v>155</v>
      </c>
      <c r="FR116" s="1020">
        <v>156</v>
      </c>
      <c r="FS116" s="840">
        <v>157</v>
      </c>
      <c r="FT116" s="1020">
        <v>158</v>
      </c>
      <c r="FU116" s="840">
        <v>159</v>
      </c>
      <c r="FV116" s="1020">
        <v>160</v>
      </c>
      <c r="FW116" s="840">
        <v>161</v>
      </c>
      <c r="FX116" s="1020">
        <v>162</v>
      </c>
      <c r="FY116" s="840">
        <v>163</v>
      </c>
      <c r="FZ116" s="1020">
        <v>164</v>
      </c>
      <c r="GA116" s="840">
        <v>165</v>
      </c>
      <c r="GB116" s="1020">
        <v>166</v>
      </c>
      <c r="GC116" s="840">
        <v>167</v>
      </c>
      <c r="GD116" s="1020">
        <v>168</v>
      </c>
      <c r="GE116" s="840">
        <v>169</v>
      </c>
      <c r="GF116" s="1020">
        <v>170</v>
      </c>
      <c r="GG116" s="1020">
        <v>171</v>
      </c>
      <c r="GH116" s="840">
        <v>172</v>
      </c>
      <c r="GI116" s="1020">
        <v>173</v>
      </c>
      <c r="GJ116" s="840">
        <v>174</v>
      </c>
      <c r="GK116" s="1020">
        <v>175</v>
      </c>
      <c r="GL116" s="840">
        <v>176</v>
      </c>
      <c r="GM116" s="1020">
        <v>177</v>
      </c>
      <c r="GN116" s="840">
        <v>178</v>
      </c>
      <c r="GO116" s="1020">
        <v>179</v>
      </c>
      <c r="GP116" s="840">
        <v>180</v>
      </c>
      <c r="GQ116" s="1020">
        <v>181</v>
      </c>
      <c r="GR116" s="840">
        <v>182</v>
      </c>
      <c r="GS116" s="1020">
        <v>183</v>
      </c>
      <c r="GT116" s="840">
        <v>184</v>
      </c>
      <c r="GU116" s="1020">
        <v>185</v>
      </c>
      <c r="GV116" s="840">
        <v>186</v>
      </c>
      <c r="GW116" s="1020">
        <v>187</v>
      </c>
      <c r="GX116" s="1020">
        <v>188</v>
      </c>
      <c r="GY116" s="840">
        <v>189</v>
      </c>
      <c r="GZ116" s="1020">
        <v>190</v>
      </c>
      <c r="HA116" s="840">
        <v>191</v>
      </c>
      <c r="HB116" s="1020">
        <v>192</v>
      </c>
      <c r="HC116" s="840">
        <v>193</v>
      </c>
      <c r="HD116" s="1020">
        <v>194</v>
      </c>
      <c r="HE116" s="840">
        <v>195</v>
      </c>
      <c r="HF116" s="1020">
        <v>196</v>
      </c>
      <c r="HG116" s="840">
        <v>197</v>
      </c>
      <c r="HH116" s="1020">
        <v>198</v>
      </c>
      <c r="HI116" s="840">
        <v>199</v>
      </c>
      <c r="HJ116" s="1020">
        <v>200</v>
      </c>
      <c r="HK116" s="840">
        <v>201</v>
      </c>
      <c r="HL116" s="1020">
        <v>202</v>
      </c>
      <c r="HM116" s="840">
        <v>203</v>
      </c>
      <c r="HN116" s="1020">
        <v>204</v>
      </c>
      <c r="HO116" s="1020">
        <v>205</v>
      </c>
      <c r="HP116" s="840">
        <v>206</v>
      </c>
      <c r="HQ116" s="1020">
        <v>207</v>
      </c>
      <c r="HR116" s="840">
        <v>208</v>
      </c>
      <c r="HS116" s="1020">
        <v>209</v>
      </c>
      <c r="HT116" s="840">
        <v>210</v>
      </c>
      <c r="HU116" s="1020">
        <v>211</v>
      </c>
      <c r="HV116" s="840">
        <v>212</v>
      </c>
      <c r="HW116" s="1020">
        <v>213</v>
      </c>
      <c r="HX116" s="840">
        <v>214</v>
      </c>
      <c r="HY116" s="1020">
        <v>215</v>
      </c>
      <c r="HZ116" s="840">
        <v>216</v>
      </c>
      <c r="IA116" s="1020">
        <v>217</v>
      </c>
      <c r="IB116" s="840">
        <v>218</v>
      </c>
      <c r="IC116" s="1020">
        <v>219</v>
      </c>
      <c r="ID116" s="840">
        <v>220</v>
      </c>
      <c r="IE116" s="1020">
        <v>221</v>
      </c>
      <c r="IF116" s="1020">
        <v>222</v>
      </c>
      <c r="IG116" s="840">
        <v>223</v>
      </c>
      <c r="IH116" s="1020">
        <v>224</v>
      </c>
      <c r="II116" s="840">
        <v>225</v>
      </c>
      <c r="IJ116" s="1020">
        <v>226</v>
      </c>
      <c r="IK116" s="840">
        <v>227</v>
      </c>
      <c r="IL116" s="1020">
        <v>228</v>
      </c>
      <c r="IM116" s="840">
        <v>229</v>
      </c>
      <c r="IN116" s="1020">
        <v>230</v>
      </c>
      <c r="IO116" s="840">
        <v>231</v>
      </c>
      <c r="IP116" s="1020">
        <v>232</v>
      </c>
      <c r="IQ116" s="840">
        <v>233</v>
      </c>
      <c r="IR116" s="1020">
        <v>234</v>
      </c>
      <c r="IS116" s="840">
        <v>235</v>
      </c>
      <c r="IT116" s="1020">
        <v>236</v>
      </c>
      <c r="IU116" s="840">
        <v>237</v>
      </c>
      <c r="IV116" s="1020">
        <v>238</v>
      </c>
      <c r="IW116" s="1020">
        <v>239</v>
      </c>
      <c r="IX116" s="840">
        <v>240</v>
      </c>
      <c r="IY116" s="1020">
        <v>241</v>
      </c>
      <c r="IZ116" s="840">
        <v>242</v>
      </c>
      <c r="JA116" s="1020">
        <v>243</v>
      </c>
      <c r="JB116" s="840">
        <v>244</v>
      </c>
      <c r="JC116" s="1020">
        <v>245</v>
      </c>
      <c r="JD116" s="840">
        <v>246</v>
      </c>
      <c r="JE116" s="1020">
        <v>247</v>
      </c>
      <c r="JF116" s="840">
        <v>248</v>
      </c>
      <c r="JG116" s="1020">
        <v>249</v>
      </c>
      <c r="JH116" s="840">
        <v>250</v>
      </c>
      <c r="JI116" s="1020">
        <v>251</v>
      </c>
      <c r="JJ116" s="840">
        <v>252</v>
      </c>
      <c r="JK116" s="1020">
        <v>253</v>
      </c>
      <c r="JL116" s="840">
        <v>254</v>
      </c>
      <c r="JM116" s="1020">
        <v>255</v>
      </c>
      <c r="JN116" s="1020">
        <v>256</v>
      </c>
      <c r="JO116" s="840">
        <v>257</v>
      </c>
      <c r="JP116" s="1020">
        <v>258</v>
      </c>
      <c r="JQ116" s="840">
        <v>259</v>
      </c>
      <c r="JR116" s="1020">
        <v>260</v>
      </c>
      <c r="JS116" s="840">
        <v>261</v>
      </c>
      <c r="JT116" s="1020">
        <v>262</v>
      </c>
      <c r="JU116" s="840">
        <v>263</v>
      </c>
      <c r="JV116" s="1020">
        <v>264</v>
      </c>
      <c r="JW116" s="840">
        <v>265</v>
      </c>
      <c r="JX116" s="1020">
        <v>266</v>
      </c>
      <c r="JY116" s="840">
        <v>267</v>
      </c>
      <c r="JZ116" s="1020">
        <v>268</v>
      </c>
      <c r="KA116" s="840">
        <v>269</v>
      </c>
      <c r="KB116" s="1020">
        <v>270</v>
      </c>
      <c r="KC116" s="840">
        <v>271</v>
      </c>
      <c r="KD116" s="1020">
        <v>272</v>
      </c>
      <c r="KE116" s="1020">
        <v>273</v>
      </c>
      <c r="KF116" s="840">
        <v>274</v>
      </c>
      <c r="KG116" s="1020">
        <v>275</v>
      </c>
      <c r="KH116" s="840">
        <v>276</v>
      </c>
      <c r="KI116" s="1020">
        <v>277</v>
      </c>
      <c r="KJ116" s="840">
        <v>278</v>
      </c>
      <c r="KK116" s="1020">
        <v>279</v>
      </c>
      <c r="KL116" s="840">
        <v>280</v>
      </c>
      <c r="KM116" s="1020">
        <v>281</v>
      </c>
      <c r="KN116" s="840">
        <v>282</v>
      </c>
      <c r="KO116" s="1020">
        <v>283</v>
      </c>
      <c r="KP116" s="840">
        <v>284</v>
      </c>
      <c r="KQ116" s="1020">
        <v>285</v>
      </c>
      <c r="KR116" s="840">
        <v>286</v>
      </c>
      <c r="KS116" s="1020">
        <v>287</v>
      </c>
      <c r="KT116" s="840">
        <v>288</v>
      </c>
      <c r="KU116" s="1020">
        <v>289</v>
      </c>
      <c r="KV116" s="1020">
        <v>290</v>
      </c>
      <c r="KW116" s="840">
        <v>291</v>
      </c>
      <c r="KX116" s="1020">
        <v>292</v>
      </c>
      <c r="KY116" s="840">
        <v>293</v>
      </c>
      <c r="KZ116" s="1020">
        <v>294</v>
      </c>
      <c r="LA116" s="840">
        <v>295</v>
      </c>
      <c r="LB116" s="1020">
        <v>296</v>
      </c>
      <c r="LC116" s="840">
        <v>297</v>
      </c>
      <c r="LD116" s="1020">
        <v>298</v>
      </c>
      <c r="LE116" s="840">
        <v>299</v>
      </c>
      <c r="LF116" s="1020">
        <v>300</v>
      </c>
      <c r="LG116" s="840">
        <v>301</v>
      </c>
      <c r="LH116" s="1020">
        <v>302</v>
      </c>
      <c r="LI116" s="840">
        <v>303</v>
      </c>
      <c r="LJ116" s="1020">
        <v>304</v>
      </c>
      <c r="LK116" s="840">
        <v>305</v>
      </c>
      <c r="LL116" s="1020">
        <v>306</v>
      </c>
      <c r="LM116" s="1020">
        <v>307</v>
      </c>
      <c r="LN116" s="840">
        <v>308</v>
      </c>
      <c r="LO116" s="1020">
        <v>309</v>
      </c>
      <c r="LP116" s="840">
        <v>310</v>
      </c>
      <c r="LQ116" s="1020">
        <v>311</v>
      </c>
      <c r="LR116" s="840">
        <v>312</v>
      </c>
      <c r="LS116" s="1020">
        <v>313</v>
      </c>
      <c r="LT116" s="840">
        <v>314</v>
      </c>
      <c r="LU116" s="1020">
        <v>315</v>
      </c>
      <c r="LV116" s="840">
        <v>316</v>
      </c>
      <c r="LW116" s="1020">
        <v>317</v>
      </c>
      <c r="LX116" s="840">
        <v>318</v>
      </c>
      <c r="LY116" s="1020">
        <v>319</v>
      </c>
      <c r="LZ116" s="840">
        <v>320</v>
      </c>
      <c r="MA116" s="1020">
        <v>321</v>
      </c>
      <c r="MB116" s="840">
        <v>322</v>
      </c>
      <c r="MC116" s="1020">
        <v>323</v>
      </c>
      <c r="MD116" s="1020">
        <v>324</v>
      </c>
      <c r="ME116" s="840">
        <v>325</v>
      </c>
      <c r="MF116" s="1020">
        <v>326</v>
      </c>
      <c r="MG116" s="840">
        <v>327</v>
      </c>
      <c r="MH116" s="1020">
        <v>328</v>
      </c>
      <c r="MI116" s="840">
        <v>329</v>
      </c>
      <c r="MJ116" s="1020">
        <v>330</v>
      </c>
      <c r="MK116" s="840">
        <v>331</v>
      </c>
      <c r="ML116" s="1020">
        <v>332</v>
      </c>
      <c r="MM116" s="840">
        <v>333</v>
      </c>
      <c r="MN116" s="1020">
        <v>334</v>
      </c>
      <c r="MO116" s="840">
        <v>335</v>
      </c>
      <c r="MP116" s="1020">
        <v>336</v>
      </c>
      <c r="MQ116" s="840">
        <v>337</v>
      </c>
      <c r="MR116" s="1020">
        <v>338</v>
      </c>
      <c r="MS116" s="840">
        <v>339</v>
      </c>
      <c r="MT116" s="1020">
        <v>340</v>
      </c>
      <c r="MU116" s="1020">
        <v>341</v>
      </c>
      <c r="MV116" s="840">
        <v>342</v>
      </c>
      <c r="MW116" s="1020">
        <v>343</v>
      </c>
      <c r="MX116" s="840">
        <v>344</v>
      </c>
      <c r="MY116" s="1020">
        <v>345</v>
      </c>
      <c r="MZ116" s="840">
        <v>346</v>
      </c>
      <c r="NA116" s="1020">
        <v>347</v>
      </c>
      <c r="NB116" s="840">
        <v>348</v>
      </c>
      <c r="NC116" s="1020">
        <v>349</v>
      </c>
      <c r="ND116" s="840">
        <v>350</v>
      </c>
      <c r="NE116" s="1020">
        <v>351</v>
      </c>
      <c r="NF116" s="840">
        <v>352</v>
      </c>
      <c r="NG116" s="1020">
        <v>353</v>
      </c>
      <c r="NH116" s="840">
        <v>354</v>
      </c>
      <c r="NI116" s="1020">
        <v>355</v>
      </c>
      <c r="NJ116" s="840">
        <v>356</v>
      </c>
      <c r="NK116" s="1020">
        <v>357</v>
      </c>
      <c r="NL116" s="1020">
        <v>358</v>
      </c>
      <c r="NM116" s="840">
        <v>359</v>
      </c>
      <c r="NN116" s="1020">
        <v>360</v>
      </c>
      <c r="NO116" s="840">
        <v>361</v>
      </c>
      <c r="NP116" s="1020">
        <v>362</v>
      </c>
      <c r="NQ116" s="840">
        <v>363</v>
      </c>
      <c r="NR116" s="1020">
        <v>364</v>
      </c>
      <c r="NS116" s="840">
        <v>365</v>
      </c>
      <c r="NT116" s="1020">
        <v>366</v>
      </c>
      <c r="NU116" s="840">
        <v>367</v>
      </c>
      <c r="NV116" s="1020">
        <v>368</v>
      </c>
      <c r="NW116" s="840">
        <v>369</v>
      </c>
      <c r="NX116" s="1020">
        <v>370</v>
      </c>
      <c r="NY116" s="840">
        <v>371</v>
      </c>
      <c r="NZ116" s="1020">
        <v>372</v>
      </c>
      <c r="OA116" s="3205"/>
      <c r="OB116" s="3205"/>
      <c r="OC116" s="3205"/>
      <c r="OD116" s="3205"/>
      <c r="OE116" s="3205"/>
      <c r="OF116" s="3205"/>
      <c r="OG116" s="3205"/>
      <c r="OH116" s="3205"/>
      <c r="OI116" s="3205"/>
      <c r="OJ116" s="3205"/>
      <c r="OK116" s="3205"/>
      <c r="OL116" s="3205"/>
      <c r="OM116" s="840">
        <v>382</v>
      </c>
      <c r="ON116" s="1020">
        <v>383</v>
      </c>
      <c r="OO116" s="840">
        <v>384</v>
      </c>
      <c r="OP116" s="1020">
        <v>385</v>
      </c>
      <c r="OQ116" s="840">
        <v>386</v>
      </c>
      <c r="OR116" s="1020">
        <v>387</v>
      </c>
      <c r="OS116" s="840">
        <v>388</v>
      </c>
      <c r="OT116" s="1020">
        <v>389</v>
      </c>
      <c r="OU116" s="1020"/>
      <c r="OV116" s="1020"/>
      <c r="OW116" s="1020"/>
      <c r="OX116" s="1020"/>
      <c r="OY116" s="1020"/>
      <c r="OZ116" s="1020"/>
      <c r="PA116" s="1020"/>
      <c r="PB116" s="1020"/>
      <c r="PC116" s="1020"/>
      <c r="PD116" s="1020"/>
      <c r="PE116" s="1020"/>
      <c r="PF116" s="1020"/>
      <c r="PG116" s="1020"/>
      <c r="PH116" s="1020"/>
      <c r="PI116" s="1020"/>
      <c r="PJ116" s="1020"/>
      <c r="PK116" s="1020"/>
      <c r="PL116" s="1020"/>
      <c r="PM116" s="2244"/>
      <c r="PN116" s="1020"/>
      <c r="PO116" s="1020"/>
      <c r="PP116" s="1020"/>
      <c r="PQ116" s="1020"/>
      <c r="PR116" s="1020"/>
      <c r="PS116" s="1020"/>
      <c r="PT116" s="1020"/>
      <c r="PU116" s="1020"/>
      <c r="PV116" s="1020"/>
      <c r="PW116" s="1020"/>
      <c r="PX116" s="1020"/>
      <c r="PY116" s="1020"/>
      <c r="PZ116" s="1020"/>
      <c r="QA116" s="1020"/>
      <c r="QB116" s="1020"/>
      <c r="QC116" s="1020"/>
      <c r="QD116" s="1020"/>
      <c r="QE116" s="1020"/>
      <c r="QF116" s="1020"/>
      <c r="QG116" s="1020"/>
      <c r="QH116" s="1020"/>
      <c r="QI116" s="1020"/>
      <c r="QJ116" s="1020"/>
      <c r="QK116" s="1020"/>
      <c r="QL116" s="1020"/>
      <c r="QM116" s="1020"/>
      <c r="QN116" s="1020"/>
      <c r="QO116" s="1020"/>
      <c r="QP116" s="1020"/>
      <c r="QQ116" s="1020"/>
      <c r="QR116" s="1020"/>
      <c r="QS116" s="1020"/>
      <c r="QT116" s="1020"/>
      <c r="QU116" s="2244"/>
      <c r="QV116" s="1020"/>
      <c r="QW116" s="1020"/>
      <c r="QX116" s="1020"/>
      <c r="QY116" s="1020"/>
      <c r="QZ116" s="1020"/>
      <c r="RA116" s="1020"/>
      <c r="RB116" s="1020"/>
      <c r="RC116" s="1020"/>
      <c r="RD116" s="1020"/>
      <c r="RE116" s="1020"/>
      <c r="RF116" s="1020"/>
      <c r="RG116" s="1020"/>
      <c r="RH116" s="1020"/>
      <c r="RI116" s="1020"/>
      <c r="RJ116" s="1020"/>
      <c r="RK116" s="1020"/>
      <c r="RL116" s="1020"/>
      <c r="RM116" s="2244"/>
      <c r="RN116" s="1020"/>
      <c r="RO116" s="1020"/>
      <c r="RP116" s="1020"/>
      <c r="RQ116" s="1020"/>
      <c r="RR116" s="1020"/>
      <c r="RS116" s="1020"/>
      <c r="RT116" s="1020"/>
      <c r="RU116" s="1020"/>
      <c r="RV116" s="1020"/>
      <c r="RW116" s="1020"/>
      <c r="RX116" s="1020"/>
      <c r="RY116" s="1020"/>
      <c r="RZ116" s="1020"/>
      <c r="SA116" s="1020"/>
      <c r="SB116" s="1020"/>
      <c r="SC116" s="1020"/>
      <c r="SD116" s="1020"/>
      <c r="SE116" s="1020"/>
      <c r="SF116" s="1020"/>
      <c r="SG116" s="1020"/>
      <c r="SH116" s="1020"/>
      <c r="SI116" s="1020"/>
      <c r="SJ116" s="1020"/>
      <c r="SK116" s="1020"/>
      <c r="SL116" s="1020"/>
      <c r="SM116" s="1020"/>
      <c r="SN116" s="1020"/>
      <c r="SO116" s="1020"/>
      <c r="SP116" s="1020"/>
      <c r="SQ116" s="1020"/>
      <c r="SR116" s="1020"/>
      <c r="SS116" s="1020"/>
      <c r="ST116" s="2255"/>
      <c r="SU116" s="841">
        <v>390</v>
      </c>
      <c r="SV116" s="1020">
        <v>391</v>
      </c>
      <c r="SW116" s="1020">
        <v>392</v>
      </c>
      <c r="SX116" s="840">
        <v>393</v>
      </c>
      <c r="SY116" s="1020">
        <v>394</v>
      </c>
      <c r="SZ116" s="841"/>
      <c r="TA116" s="840"/>
      <c r="TB116" s="840"/>
      <c r="TC116" s="840"/>
      <c r="TD116" s="841"/>
      <c r="TE116" s="840"/>
      <c r="TF116" s="840"/>
      <c r="TG116" s="840"/>
      <c r="TH116" s="841"/>
      <c r="TI116" s="840"/>
      <c r="TJ116" s="840"/>
      <c r="TK116" s="840"/>
      <c r="TL116" s="841"/>
      <c r="TM116" s="840"/>
      <c r="TN116" s="840"/>
      <c r="TO116" s="840"/>
      <c r="TP116" s="841"/>
      <c r="TQ116" s="840"/>
      <c r="TR116" s="840"/>
      <c r="TS116" s="840"/>
      <c r="TT116" s="841"/>
      <c r="TU116" s="840"/>
      <c r="TV116" s="840"/>
      <c r="TW116" s="840"/>
      <c r="TX116" s="841"/>
      <c r="TY116" s="840"/>
      <c r="TZ116" s="840"/>
      <c r="UA116" s="840"/>
      <c r="UB116" s="841"/>
      <c r="UC116" s="840"/>
      <c r="UD116" s="840"/>
      <c r="UE116" s="840"/>
      <c r="UF116" s="841"/>
      <c r="UG116" s="840"/>
      <c r="UH116" s="840"/>
      <c r="UI116" s="840"/>
      <c r="UJ116" s="841"/>
      <c r="UK116" s="840"/>
      <c r="UL116" s="840"/>
      <c r="UM116" s="840"/>
      <c r="UN116" s="841"/>
      <c r="UO116" s="840"/>
      <c r="UP116" s="840"/>
      <c r="UQ116" s="840"/>
      <c r="UR116" s="841"/>
      <c r="US116" s="840"/>
      <c r="UT116" s="840"/>
      <c r="UU116" s="840"/>
      <c r="UV116" s="841"/>
      <c r="UW116" s="840"/>
      <c r="UX116" s="840"/>
      <c r="UY116" s="840"/>
      <c r="UZ116" s="841"/>
      <c r="VA116" s="840"/>
      <c r="VB116" s="840"/>
      <c r="VC116" s="840"/>
      <c r="VD116" s="841"/>
      <c r="VE116" s="840"/>
      <c r="VF116" s="840"/>
      <c r="VG116" s="840"/>
      <c r="VH116" s="840"/>
      <c r="VI116" s="840"/>
      <c r="VJ116" s="840"/>
      <c r="VK116" s="840"/>
      <c r="VL116" s="840"/>
      <c r="VM116" s="840"/>
      <c r="VN116" s="840"/>
      <c r="VO116" s="840"/>
      <c r="VP116" s="840"/>
      <c r="VQ116" s="840"/>
      <c r="VR116" s="840"/>
      <c r="VS116" s="840"/>
      <c r="VT116" s="840"/>
      <c r="VU116" s="840"/>
      <c r="VV116" s="840"/>
      <c r="VW116" s="840"/>
      <c r="VX116" s="840"/>
      <c r="VY116" s="840"/>
      <c r="VZ116" s="840"/>
      <c r="WA116" s="840"/>
      <c r="WB116" s="840"/>
      <c r="WC116" s="840"/>
      <c r="WD116" s="840"/>
      <c r="WE116" s="840"/>
      <c r="WF116" s="840"/>
      <c r="WG116" s="840"/>
      <c r="WH116" s="840"/>
      <c r="WI116" s="840"/>
      <c r="WJ116" s="840"/>
      <c r="WK116" s="840"/>
      <c r="WL116" s="840"/>
      <c r="WM116" s="840"/>
      <c r="WN116" s="840"/>
      <c r="WO116" s="840"/>
      <c r="WP116" s="840"/>
      <c r="WQ116" s="840"/>
      <c r="WR116" s="840"/>
      <c r="WS116" s="840"/>
      <c r="WT116" s="840"/>
      <c r="WU116" s="840"/>
      <c r="WV116" s="2151"/>
      <c r="WW116" s="1020">
        <v>396</v>
      </c>
      <c r="WX116" s="840">
        <v>397</v>
      </c>
      <c r="WY116" s="1020">
        <v>398</v>
      </c>
      <c r="WZ116" s="840">
        <v>399</v>
      </c>
      <c r="XA116" s="1020">
        <v>400</v>
      </c>
      <c r="XB116" s="840">
        <v>401</v>
      </c>
      <c r="XC116" s="1020">
        <v>402</v>
      </c>
      <c r="XD116" s="1020"/>
      <c r="XE116" s="1020"/>
      <c r="XF116" s="840">
        <v>403</v>
      </c>
      <c r="XG116" s="1020">
        <v>404</v>
      </c>
      <c r="XH116" s="840">
        <v>405</v>
      </c>
      <c r="XI116" s="1020">
        <v>406</v>
      </c>
      <c r="XJ116" s="840">
        <v>407</v>
      </c>
      <c r="XK116" s="1020">
        <v>408</v>
      </c>
      <c r="XL116" s="1020">
        <v>409</v>
      </c>
      <c r="XM116" s="840">
        <v>410</v>
      </c>
      <c r="XN116" s="1020">
        <v>411</v>
      </c>
      <c r="XO116" s="1020"/>
      <c r="XP116" s="1020"/>
      <c r="XQ116" s="840">
        <v>412</v>
      </c>
      <c r="XR116" s="1020">
        <v>413</v>
      </c>
      <c r="XS116" s="840">
        <v>414</v>
      </c>
      <c r="XT116" s="1020">
        <v>415</v>
      </c>
      <c r="XU116" s="1020"/>
      <c r="XV116" s="840">
        <v>416</v>
      </c>
      <c r="XW116" s="1020">
        <v>417</v>
      </c>
      <c r="XX116" s="1020"/>
      <c r="XY116" s="1020"/>
      <c r="XZ116" s="1020"/>
      <c r="YA116" s="1020"/>
      <c r="YB116" s="1020"/>
      <c r="YC116" s="1020"/>
      <c r="YD116" s="1020"/>
      <c r="YE116" s="1020"/>
      <c r="YF116" s="1020"/>
      <c r="YG116" s="1020"/>
      <c r="YH116" s="1020"/>
      <c r="YI116" s="1020"/>
      <c r="YJ116" s="1020"/>
      <c r="YK116" s="1020"/>
      <c r="YL116" s="1020"/>
      <c r="YM116" s="1020"/>
      <c r="YN116" s="1020"/>
      <c r="YO116" s="1020"/>
      <c r="YP116" s="840">
        <v>418</v>
      </c>
      <c r="YQ116" s="1020">
        <v>419</v>
      </c>
      <c r="YR116" s="840">
        <v>420</v>
      </c>
      <c r="YS116" s="1020">
        <v>421</v>
      </c>
      <c r="YT116" s="840">
        <v>422</v>
      </c>
      <c r="YU116" s="1020">
        <v>423</v>
      </c>
      <c r="YV116" s="840">
        <v>424</v>
      </c>
      <c r="YW116" s="1020">
        <v>425</v>
      </c>
      <c r="YX116" s="1020">
        <v>426</v>
      </c>
      <c r="YY116" s="840">
        <v>427</v>
      </c>
      <c r="YZ116" s="1020">
        <v>428</v>
      </c>
      <c r="ZA116" s="840">
        <v>429</v>
      </c>
      <c r="ZB116" s="1020">
        <v>430</v>
      </c>
      <c r="ZC116" s="840">
        <v>431</v>
      </c>
      <c r="ZD116" s="1020">
        <v>432</v>
      </c>
      <c r="ZE116" s="840">
        <v>433</v>
      </c>
      <c r="ZF116" s="1020">
        <v>434</v>
      </c>
      <c r="ZG116" s="840">
        <v>435</v>
      </c>
      <c r="ZH116" s="1020">
        <v>436</v>
      </c>
      <c r="ZI116" s="840">
        <v>437</v>
      </c>
      <c r="ZJ116" s="1020">
        <v>438</v>
      </c>
      <c r="ZK116" s="840">
        <v>439</v>
      </c>
      <c r="ZL116" s="1020">
        <v>440</v>
      </c>
      <c r="ZM116" s="840">
        <v>441</v>
      </c>
      <c r="ZN116" s="1020">
        <v>442</v>
      </c>
      <c r="ZO116" s="1020">
        <v>443</v>
      </c>
      <c r="ZP116" s="840">
        <v>444</v>
      </c>
      <c r="ZQ116" s="1020">
        <v>445</v>
      </c>
      <c r="ZR116" s="840">
        <v>446</v>
      </c>
      <c r="ZS116" s="1020">
        <v>447</v>
      </c>
      <c r="ZT116" s="2960"/>
      <c r="ZU116" s="2960"/>
      <c r="ZV116" s="2960"/>
      <c r="ZW116" s="2960"/>
      <c r="ZX116" s="2960"/>
      <c r="ZY116" s="2960"/>
      <c r="ZZ116" s="2960"/>
      <c r="AAA116" s="2960"/>
      <c r="AAB116" s="2960"/>
      <c r="AAC116" s="2960"/>
      <c r="AAD116" s="2960"/>
      <c r="AAE116" s="2960"/>
      <c r="AAF116" s="1020"/>
      <c r="AAG116" s="1020"/>
      <c r="AAH116" s="1020"/>
      <c r="AAI116" s="1020"/>
      <c r="AAJ116" s="840">
        <v>448</v>
      </c>
      <c r="AAK116" s="1020">
        <v>449</v>
      </c>
      <c r="AAL116" s="840">
        <v>450</v>
      </c>
      <c r="AAM116" s="1020">
        <v>451</v>
      </c>
      <c r="AAN116" s="840">
        <v>452</v>
      </c>
      <c r="AAO116" s="1020">
        <v>453</v>
      </c>
      <c r="AAP116" s="840">
        <v>454</v>
      </c>
      <c r="AAQ116" s="1020">
        <v>455</v>
      </c>
      <c r="AAR116" s="840">
        <v>456</v>
      </c>
      <c r="AAS116" s="1020">
        <v>457</v>
      </c>
      <c r="AAT116" s="840">
        <v>458</v>
      </c>
      <c r="AAU116" s="1020">
        <v>459</v>
      </c>
      <c r="AAV116" s="1020">
        <v>460</v>
      </c>
      <c r="AAW116" s="840">
        <v>461</v>
      </c>
      <c r="AAX116" s="1020">
        <v>462</v>
      </c>
      <c r="AAY116" s="840">
        <v>463</v>
      </c>
      <c r="AAZ116" s="1020">
        <v>464</v>
      </c>
      <c r="ABA116" s="840">
        <v>465</v>
      </c>
      <c r="ABB116" s="1020">
        <v>466</v>
      </c>
      <c r="ABC116" s="840">
        <v>467</v>
      </c>
      <c r="ABD116" s="1020">
        <v>468</v>
      </c>
      <c r="ABE116" s="840">
        <v>469</v>
      </c>
      <c r="ABF116" s="1020">
        <v>470</v>
      </c>
      <c r="ABG116" s="840">
        <v>471</v>
      </c>
      <c r="ABH116" s="1020">
        <v>472</v>
      </c>
      <c r="ABI116" s="840">
        <v>473</v>
      </c>
      <c r="ABJ116" s="1020">
        <v>474</v>
      </c>
      <c r="ABK116" s="840">
        <v>475</v>
      </c>
      <c r="ABL116" s="1020">
        <v>476</v>
      </c>
      <c r="ABM116" s="1020">
        <v>477</v>
      </c>
      <c r="ABN116" s="840">
        <v>478</v>
      </c>
      <c r="ABO116" s="1020">
        <v>479</v>
      </c>
      <c r="ABP116" s="840">
        <v>480</v>
      </c>
      <c r="ABQ116" s="1020">
        <v>481</v>
      </c>
      <c r="ABR116" s="840">
        <v>482</v>
      </c>
      <c r="ABS116" s="1020">
        <v>483</v>
      </c>
      <c r="ABT116" s="840">
        <v>484</v>
      </c>
      <c r="ABU116" s="1020">
        <v>485</v>
      </c>
      <c r="ABV116" s="840">
        <v>486</v>
      </c>
      <c r="ABW116" s="1020">
        <v>487</v>
      </c>
      <c r="ABX116" s="840">
        <v>488</v>
      </c>
      <c r="ABY116" s="1020">
        <v>489</v>
      </c>
      <c r="ABZ116" s="840">
        <v>490</v>
      </c>
      <c r="ACA116" s="1020">
        <v>491</v>
      </c>
      <c r="ACB116" s="840">
        <v>492</v>
      </c>
      <c r="ACC116" s="1020">
        <v>493</v>
      </c>
      <c r="ACD116" s="1020">
        <v>494</v>
      </c>
      <c r="ACE116" s="840">
        <v>495</v>
      </c>
      <c r="ACF116" s="1020">
        <v>496</v>
      </c>
      <c r="ACG116" s="840">
        <v>497</v>
      </c>
      <c r="ACH116" s="1020">
        <v>498</v>
      </c>
      <c r="ACI116" s="840">
        <v>499</v>
      </c>
      <c r="ACJ116" s="1020">
        <v>500</v>
      </c>
      <c r="ACK116" s="840">
        <v>501</v>
      </c>
      <c r="ACL116" s="1020">
        <v>502</v>
      </c>
      <c r="ACM116" s="840">
        <v>503</v>
      </c>
      <c r="ACN116" s="1020">
        <v>504</v>
      </c>
      <c r="ACO116" s="840">
        <v>505</v>
      </c>
      <c r="ACP116" s="1020">
        <v>506</v>
      </c>
      <c r="ACQ116" s="840">
        <v>507</v>
      </c>
      <c r="ACR116" s="1020">
        <v>508</v>
      </c>
      <c r="ACS116" s="840">
        <v>509</v>
      </c>
      <c r="ACT116" s="1020">
        <v>510</v>
      </c>
      <c r="ACU116" s="1020">
        <v>511</v>
      </c>
      <c r="ACV116" s="840">
        <v>512</v>
      </c>
      <c r="ACW116" s="1020">
        <v>513</v>
      </c>
      <c r="ACX116" s="840">
        <v>514</v>
      </c>
      <c r="ACY116" s="1020">
        <v>515</v>
      </c>
      <c r="ACZ116" s="840">
        <v>516</v>
      </c>
      <c r="ADA116" s="1020">
        <v>517</v>
      </c>
      <c r="ADB116" s="840">
        <v>518</v>
      </c>
      <c r="ADC116" s="1020">
        <v>519</v>
      </c>
      <c r="ADD116" s="840">
        <v>520</v>
      </c>
      <c r="ADE116" s="1020">
        <v>521</v>
      </c>
      <c r="ADF116" s="840">
        <v>522</v>
      </c>
      <c r="ADG116" s="1020">
        <v>523</v>
      </c>
      <c r="ADH116" s="840">
        <v>524</v>
      </c>
      <c r="ADI116" s="1020">
        <v>525</v>
      </c>
      <c r="ADJ116" s="840">
        <v>526</v>
      </c>
      <c r="ADK116" s="1020">
        <v>527</v>
      </c>
      <c r="ADL116" s="1020">
        <v>528</v>
      </c>
      <c r="ADM116" s="840">
        <v>529</v>
      </c>
      <c r="ADN116" s="1020">
        <v>530</v>
      </c>
      <c r="ADO116" s="840">
        <v>531</v>
      </c>
      <c r="ADP116" s="1020">
        <v>532</v>
      </c>
      <c r="ADQ116" s="840">
        <v>533</v>
      </c>
      <c r="ADR116" s="1020">
        <v>534</v>
      </c>
      <c r="ADS116" s="840">
        <v>535</v>
      </c>
      <c r="ADT116" s="1020">
        <v>536</v>
      </c>
      <c r="ADU116" s="840">
        <v>537</v>
      </c>
      <c r="ADV116" s="1020">
        <v>538</v>
      </c>
      <c r="ADW116" s="840">
        <v>539</v>
      </c>
      <c r="ADX116" s="1020">
        <v>540</v>
      </c>
      <c r="ADY116" s="840">
        <v>541</v>
      </c>
      <c r="ADZ116" s="1020">
        <v>542</v>
      </c>
      <c r="AEA116" s="840">
        <v>543</v>
      </c>
      <c r="AEB116" s="1020">
        <v>544</v>
      </c>
      <c r="AEC116" s="1020">
        <v>545</v>
      </c>
      <c r="AED116" s="840">
        <v>546</v>
      </c>
      <c r="AEE116" s="1020">
        <v>547</v>
      </c>
      <c r="AEF116" s="840">
        <v>548</v>
      </c>
      <c r="AEG116" s="1020">
        <v>549</v>
      </c>
      <c r="AEH116" s="840">
        <v>550</v>
      </c>
      <c r="AEI116" s="2371">
        <v>542</v>
      </c>
      <c r="AEJ116" s="840">
        <v>543</v>
      </c>
      <c r="AEK116" s="2371">
        <v>544</v>
      </c>
      <c r="AEL116" s="1020">
        <v>551</v>
      </c>
      <c r="AEM116" s="840">
        <v>552</v>
      </c>
      <c r="AEN116" s="1020">
        <v>553</v>
      </c>
      <c r="AEO116" s="1020"/>
      <c r="AEP116" s="840">
        <v>554</v>
      </c>
      <c r="AEQ116" s="1020">
        <v>555</v>
      </c>
      <c r="AER116" s="1020"/>
      <c r="AES116" s="840">
        <v>556</v>
      </c>
      <c r="AET116" s="1020">
        <v>557</v>
      </c>
      <c r="AEU116" s="1020"/>
      <c r="AEV116" s="840">
        <v>558</v>
      </c>
      <c r="AEW116" s="1020">
        <v>559</v>
      </c>
      <c r="AEX116" s="840">
        <v>560</v>
      </c>
      <c r="AEY116" s="1020">
        <v>561</v>
      </c>
      <c r="AEZ116" s="1020">
        <v>562</v>
      </c>
      <c r="AFA116" s="840">
        <v>563</v>
      </c>
      <c r="AFB116" s="1020">
        <v>564</v>
      </c>
      <c r="AFC116" s="840">
        <v>565</v>
      </c>
      <c r="AFD116" s="1020">
        <v>566</v>
      </c>
      <c r="AFE116" s="840">
        <v>567</v>
      </c>
      <c r="AFF116" s="1020">
        <v>568</v>
      </c>
      <c r="AFG116" s="840">
        <v>569</v>
      </c>
      <c r="AFH116" s="1020">
        <v>570</v>
      </c>
      <c r="AFI116" s="840">
        <v>571</v>
      </c>
      <c r="AFJ116" s="1020">
        <v>572</v>
      </c>
      <c r="AFK116" s="840">
        <v>573</v>
      </c>
      <c r="AFL116" s="1020">
        <v>574</v>
      </c>
      <c r="AFM116" s="840">
        <v>575</v>
      </c>
      <c r="AFN116" s="1020">
        <v>576</v>
      </c>
      <c r="AFO116" s="840">
        <v>577</v>
      </c>
      <c r="AFP116" s="1020">
        <v>578</v>
      </c>
      <c r="AFQ116" s="1020">
        <v>579</v>
      </c>
      <c r="AFR116" s="840">
        <v>580</v>
      </c>
      <c r="AFS116" s="1020">
        <v>581</v>
      </c>
      <c r="AFT116" s="840">
        <v>582</v>
      </c>
      <c r="AFU116" s="1020">
        <v>583</v>
      </c>
      <c r="AFV116" s="840">
        <v>584</v>
      </c>
      <c r="AFW116" s="1020">
        <v>585</v>
      </c>
      <c r="AFX116" s="840">
        <v>586</v>
      </c>
      <c r="AFY116" s="1020">
        <v>587</v>
      </c>
      <c r="AFZ116" s="840">
        <v>588</v>
      </c>
      <c r="AGA116" s="1020">
        <v>589</v>
      </c>
      <c r="AGB116" s="840">
        <v>590</v>
      </c>
      <c r="AGC116" s="1020">
        <v>591</v>
      </c>
      <c r="AGD116" s="840">
        <v>592</v>
      </c>
      <c r="AGE116" s="1020">
        <v>593</v>
      </c>
      <c r="AGF116" s="840">
        <v>594</v>
      </c>
      <c r="AGG116" s="840">
        <v>594</v>
      </c>
      <c r="AGH116" s="1020">
        <v>595</v>
      </c>
      <c r="AGI116" s="1020">
        <v>595</v>
      </c>
      <c r="AGJ116" s="1020">
        <v>596</v>
      </c>
      <c r="AGK116" s="840">
        <v>597</v>
      </c>
      <c r="AGL116" s="1020">
        <v>598</v>
      </c>
      <c r="AGM116" s="1020">
        <v>598</v>
      </c>
      <c r="AGN116" s="840">
        <v>599</v>
      </c>
      <c r="AGO116" s="1020">
        <v>600</v>
      </c>
      <c r="AGP116" s="1020">
        <v>600</v>
      </c>
      <c r="AGQ116" s="840">
        <v>601</v>
      </c>
      <c r="AGR116" s="1020">
        <v>602</v>
      </c>
      <c r="AGS116" s="1020">
        <v>602</v>
      </c>
      <c r="AGT116" s="840">
        <v>603</v>
      </c>
      <c r="AGU116" s="1020">
        <v>604</v>
      </c>
      <c r="AGV116" s="1020">
        <v>604</v>
      </c>
      <c r="AGW116" s="840">
        <v>605</v>
      </c>
      <c r="AGX116" s="1020">
        <v>606</v>
      </c>
      <c r="AGY116" s="1020">
        <v>606</v>
      </c>
      <c r="AGZ116" s="840">
        <v>607</v>
      </c>
      <c r="AHA116" s="1020">
        <v>608</v>
      </c>
      <c r="AHB116" s="1020">
        <v>608</v>
      </c>
      <c r="AHC116" s="840">
        <v>609</v>
      </c>
      <c r="AHD116" s="1020">
        <v>610</v>
      </c>
      <c r="AHE116" s="1020">
        <v>610</v>
      </c>
      <c r="AHF116" s="840">
        <v>611</v>
      </c>
      <c r="AHG116" s="1020">
        <v>612</v>
      </c>
      <c r="AHH116" s="1020">
        <v>612</v>
      </c>
      <c r="AHI116" s="1020">
        <v>613</v>
      </c>
      <c r="AHJ116" s="840">
        <v>614</v>
      </c>
      <c r="AHK116" s="840">
        <v>614</v>
      </c>
      <c r="AHL116" s="1020">
        <v>615</v>
      </c>
      <c r="AHM116" s="840">
        <v>616</v>
      </c>
      <c r="AHN116" s="840">
        <v>616</v>
      </c>
      <c r="AHO116" s="1020">
        <v>617</v>
      </c>
      <c r="AHP116" s="840">
        <v>618</v>
      </c>
      <c r="AHQ116" s="840">
        <v>618</v>
      </c>
      <c r="AHR116" s="1020">
        <v>619</v>
      </c>
      <c r="AHS116" s="840">
        <v>620</v>
      </c>
      <c r="AHT116" s="840">
        <v>620</v>
      </c>
      <c r="AHU116" s="1020">
        <v>621</v>
      </c>
      <c r="AHV116" s="840">
        <v>622</v>
      </c>
      <c r="AHW116" s="840">
        <v>622</v>
      </c>
      <c r="AHX116" s="1020">
        <v>623</v>
      </c>
      <c r="AHY116" s="840">
        <v>624</v>
      </c>
      <c r="AHZ116" s="840">
        <v>624</v>
      </c>
      <c r="AIA116" s="1020">
        <v>625</v>
      </c>
      <c r="AIB116" s="2517"/>
      <c r="AIC116" s="1020">
        <v>627</v>
      </c>
      <c r="AID116" s="840">
        <v>628</v>
      </c>
      <c r="AIE116" s="1020">
        <v>629</v>
      </c>
      <c r="AIF116" s="1020">
        <v>630</v>
      </c>
      <c r="AIG116" s="840">
        <v>631</v>
      </c>
      <c r="AIH116" s="1020">
        <v>632</v>
      </c>
      <c r="AII116" s="840">
        <v>633</v>
      </c>
      <c r="AIJ116" s="1020">
        <v>634</v>
      </c>
      <c r="AIK116" s="840">
        <v>635</v>
      </c>
      <c r="AIL116" s="1020">
        <v>636</v>
      </c>
      <c r="AIM116" s="840">
        <v>637</v>
      </c>
      <c r="AIN116" s="1020">
        <v>638</v>
      </c>
      <c r="AIO116" s="840">
        <v>639</v>
      </c>
      <c r="AIP116" s="1020">
        <v>640</v>
      </c>
      <c r="AIQ116" s="840">
        <v>641</v>
      </c>
      <c r="AIR116" s="1020">
        <v>636</v>
      </c>
      <c r="AIS116" s="840">
        <v>637</v>
      </c>
      <c r="AIT116" s="1020">
        <v>638</v>
      </c>
      <c r="AIU116" s="840">
        <v>639</v>
      </c>
      <c r="AIV116" s="1020">
        <v>640</v>
      </c>
      <c r="AIW116" s="840">
        <v>641</v>
      </c>
      <c r="AIX116" s="1020">
        <v>636</v>
      </c>
      <c r="AIY116" s="840">
        <v>637</v>
      </c>
      <c r="AIZ116" s="1020">
        <v>638</v>
      </c>
      <c r="AJA116" s="840">
        <v>639</v>
      </c>
      <c r="AJB116" s="1020">
        <v>640</v>
      </c>
      <c r="AJC116" s="840">
        <v>641</v>
      </c>
      <c r="AJD116" s="1020">
        <v>642</v>
      </c>
      <c r="AJE116" s="840">
        <v>643</v>
      </c>
      <c r="AJF116" s="1020">
        <v>644</v>
      </c>
      <c r="AJG116" s="840">
        <v>645</v>
      </c>
      <c r="AJH116" s="1020">
        <v>646</v>
      </c>
      <c r="AJI116" s="1020">
        <v>647</v>
      </c>
      <c r="AJJ116" s="840">
        <v>648</v>
      </c>
      <c r="AJK116" s="1020">
        <v>649</v>
      </c>
      <c r="AJL116" s="840">
        <v>650</v>
      </c>
      <c r="AJM116" s="1020">
        <v>651</v>
      </c>
      <c r="AJN116" s="840">
        <v>652</v>
      </c>
      <c r="AJO116" s="1020">
        <v>653</v>
      </c>
      <c r="AJP116" s="840">
        <v>648</v>
      </c>
      <c r="AJQ116" s="1020">
        <v>649</v>
      </c>
      <c r="AJR116" s="840">
        <v>650</v>
      </c>
      <c r="AJS116" s="1020">
        <v>651</v>
      </c>
      <c r="AJT116" s="840">
        <v>652</v>
      </c>
      <c r="AJU116" s="1020">
        <v>653</v>
      </c>
      <c r="AJV116" s="840">
        <v>654</v>
      </c>
      <c r="AJW116" s="1020">
        <v>655</v>
      </c>
      <c r="AJX116" s="840">
        <v>656</v>
      </c>
      <c r="AJY116" s="1020">
        <v>657</v>
      </c>
      <c r="AJZ116" s="840">
        <v>658</v>
      </c>
      <c r="AKA116" s="1020">
        <v>659</v>
      </c>
      <c r="AKB116" s="840">
        <v>660</v>
      </c>
      <c r="AKC116" s="1020">
        <v>661</v>
      </c>
      <c r="AKD116" s="840">
        <v>662</v>
      </c>
      <c r="AKE116" s="1020">
        <v>663</v>
      </c>
      <c r="AKF116" s="1020">
        <v>664</v>
      </c>
      <c r="AKG116" s="840">
        <v>665</v>
      </c>
      <c r="AKH116" s="1020">
        <v>666</v>
      </c>
      <c r="AKI116" s="840">
        <v>667</v>
      </c>
      <c r="AKJ116" s="1020">
        <v>668</v>
      </c>
      <c r="AKK116" s="840">
        <v>669</v>
      </c>
      <c r="AKL116" s="1020">
        <v>670</v>
      </c>
      <c r="AKM116" s="840">
        <v>671</v>
      </c>
      <c r="AKN116" s="1020">
        <v>672</v>
      </c>
      <c r="AKO116" s="840">
        <v>673</v>
      </c>
      <c r="AKP116" s="1020">
        <v>674</v>
      </c>
      <c r="AKQ116" s="840">
        <v>675</v>
      </c>
      <c r="AKR116" s="1020">
        <v>676</v>
      </c>
      <c r="AKS116" s="840">
        <v>677</v>
      </c>
      <c r="AKT116" s="1020">
        <v>678</v>
      </c>
      <c r="AKU116" s="840">
        <v>679</v>
      </c>
      <c r="AKV116" s="1020">
        <v>680</v>
      </c>
      <c r="AKW116" s="1020">
        <v>681</v>
      </c>
      <c r="AKX116" s="1020"/>
      <c r="AKY116" s="840">
        <v>682</v>
      </c>
      <c r="AKZ116" s="1020">
        <v>683</v>
      </c>
      <c r="ALA116" s="840">
        <v>684</v>
      </c>
      <c r="ALB116" s="1020">
        <v>685</v>
      </c>
      <c r="ALC116" s="840">
        <v>686</v>
      </c>
      <c r="ALD116" s="1020">
        <v>687</v>
      </c>
      <c r="ALE116" s="1020"/>
      <c r="ALF116" s="840">
        <v>688</v>
      </c>
      <c r="ALG116" s="1020">
        <v>689</v>
      </c>
      <c r="ALH116" s="840">
        <v>690</v>
      </c>
      <c r="ALI116" s="1020">
        <v>691</v>
      </c>
      <c r="ALJ116" s="840">
        <v>692</v>
      </c>
      <c r="ALK116" s="1020">
        <v>693</v>
      </c>
      <c r="ALL116" s="840">
        <v>694</v>
      </c>
      <c r="ALM116" s="1020">
        <v>695</v>
      </c>
      <c r="ALN116" s="1020"/>
      <c r="ALO116" s="840">
        <v>696</v>
      </c>
      <c r="ALP116" s="1020">
        <v>697</v>
      </c>
      <c r="ALQ116" s="1020">
        <v>698</v>
      </c>
      <c r="ALR116" s="840">
        <v>699</v>
      </c>
      <c r="ALS116" s="1020">
        <v>700</v>
      </c>
      <c r="ALT116" s="840">
        <v>701</v>
      </c>
      <c r="ALU116" s="840"/>
      <c r="ALV116" s="840"/>
      <c r="ALW116" s="840">
        <v>703</v>
      </c>
      <c r="ALX116" s="1020">
        <v>704</v>
      </c>
      <c r="ALY116" s="840">
        <v>705</v>
      </c>
      <c r="ALZ116" s="1020">
        <v>706</v>
      </c>
      <c r="AMA116" s="840">
        <v>707</v>
      </c>
      <c r="AMB116" s="1020">
        <v>708</v>
      </c>
      <c r="AMC116" s="840">
        <v>709</v>
      </c>
      <c r="AMD116" s="1020">
        <v>710</v>
      </c>
      <c r="AME116" s="840">
        <v>711</v>
      </c>
      <c r="AMF116" s="840"/>
      <c r="AMG116" s="840"/>
      <c r="AMH116" s="1020">
        <v>712</v>
      </c>
      <c r="AMI116" s="840">
        <v>713</v>
      </c>
      <c r="AMJ116" s="1020">
        <v>714</v>
      </c>
      <c r="AMK116" s="1020">
        <v>715</v>
      </c>
      <c r="AML116" s="840">
        <v>716</v>
      </c>
      <c r="AMM116" s="1020">
        <v>717</v>
      </c>
      <c r="AMN116" s="840">
        <v>718</v>
      </c>
      <c r="AMO116" s="1020">
        <v>719</v>
      </c>
      <c r="AMP116" s="840">
        <v>720</v>
      </c>
      <c r="AMQ116" s="1020">
        <v>721</v>
      </c>
      <c r="AMR116" s="840">
        <v>722</v>
      </c>
      <c r="AMS116" s="1020">
        <v>723</v>
      </c>
      <c r="AMT116" s="840">
        <v>724</v>
      </c>
      <c r="AMU116" s="1020">
        <v>725</v>
      </c>
      <c r="AMV116" s="840">
        <v>726</v>
      </c>
      <c r="AMW116" s="1020">
        <v>727</v>
      </c>
      <c r="AMX116" s="840">
        <v>728</v>
      </c>
      <c r="AMY116" s="1020">
        <v>729</v>
      </c>
      <c r="AMZ116" s="840">
        <v>730</v>
      </c>
      <c r="ANA116" s="1020">
        <v>731</v>
      </c>
      <c r="ANB116" s="1020">
        <v>732</v>
      </c>
      <c r="ANC116" s="840">
        <v>733</v>
      </c>
      <c r="AND116" s="1020">
        <v>734</v>
      </c>
      <c r="ANE116" s="840">
        <v>735</v>
      </c>
      <c r="ANF116" s="1020">
        <v>736</v>
      </c>
      <c r="ANG116" s="840">
        <v>737</v>
      </c>
      <c r="ANH116" s="1020">
        <v>738</v>
      </c>
      <c r="ANI116" s="840">
        <v>739</v>
      </c>
      <c r="ANJ116" s="1020">
        <v>740</v>
      </c>
      <c r="ANK116" s="840">
        <v>741</v>
      </c>
      <c r="ANL116" s="1020">
        <v>742</v>
      </c>
      <c r="ANM116" s="840">
        <v>743</v>
      </c>
      <c r="ANN116" s="1020">
        <v>744</v>
      </c>
      <c r="ANO116" s="840">
        <v>745</v>
      </c>
      <c r="ANP116" s="1020">
        <v>746</v>
      </c>
      <c r="ANQ116" s="840">
        <v>747</v>
      </c>
      <c r="ANR116" s="1020">
        <v>748</v>
      </c>
      <c r="ANS116" s="1020">
        <v>749</v>
      </c>
      <c r="ANT116" s="840">
        <v>750</v>
      </c>
      <c r="ANU116" s="1020">
        <v>751</v>
      </c>
      <c r="ANV116" s="840">
        <v>752</v>
      </c>
      <c r="ANW116" s="1020">
        <v>753</v>
      </c>
      <c r="ANX116" s="840">
        <v>754</v>
      </c>
      <c r="ANY116" s="1020">
        <v>755</v>
      </c>
      <c r="ANZ116" s="840">
        <v>756</v>
      </c>
      <c r="AOA116" s="1020">
        <v>757</v>
      </c>
      <c r="AOB116" s="840">
        <v>758</v>
      </c>
      <c r="AOC116" s="1020">
        <v>759</v>
      </c>
      <c r="AOD116" s="840">
        <v>760</v>
      </c>
      <c r="AOE116" s="1020">
        <v>761</v>
      </c>
      <c r="AOF116" s="1020"/>
      <c r="AOG116" s="1020"/>
      <c r="AOH116" s="1020"/>
      <c r="AOI116" s="1020"/>
      <c r="AOJ116" s="1020"/>
      <c r="AOK116" s="1020"/>
      <c r="AOL116" s="1020"/>
      <c r="AOM116" s="1020"/>
      <c r="AON116" s="1020"/>
      <c r="AOO116" s="1020"/>
      <c r="AOP116" s="1020"/>
      <c r="AOQ116" s="1020"/>
      <c r="AOR116" s="840">
        <v>762</v>
      </c>
      <c r="AOS116" s="1020">
        <v>763</v>
      </c>
      <c r="AOT116" s="840">
        <v>764</v>
      </c>
      <c r="AOU116" s="1020">
        <v>765</v>
      </c>
      <c r="AOV116" s="1020">
        <v>766</v>
      </c>
      <c r="AOW116" s="840">
        <v>767</v>
      </c>
      <c r="AOX116" s="1020">
        <v>768</v>
      </c>
      <c r="AOY116" s="840">
        <v>769</v>
      </c>
      <c r="AOZ116" s="1020">
        <v>770</v>
      </c>
      <c r="APA116" s="840">
        <v>771</v>
      </c>
      <c r="APB116" s="1020">
        <v>772</v>
      </c>
      <c r="APC116" s="840">
        <v>773</v>
      </c>
      <c r="APD116" s="1020">
        <v>774</v>
      </c>
      <c r="APE116" s="840">
        <v>775</v>
      </c>
      <c r="APF116" s="1020">
        <v>776</v>
      </c>
      <c r="APG116" s="840">
        <v>777</v>
      </c>
      <c r="APH116" s="1020">
        <v>778</v>
      </c>
      <c r="API116" s="840">
        <v>779</v>
      </c>
      <c r="APJ116" s="1020">
        <v>780</v>
      </c>
      <c r="APK116" s="840">
        <v>781</v>
      </c>
      <c r="APL116" s="840"/>
      <c r="APM116" s="840"/>
      <c r="APN116" s="840"/>
      <c r="APO116" s="840"/>
      <c r="APP116" s="840"/>
      <c r="APQ116" s="840"/>
      <c r="APR116" s="1020">
        <v>782</v>
      </c>
      <c r="APS116" s="1020">
        <v>783</v>
      </c>
      <c r="APT116" s="840">
        <v>784</v>
      </c>
      <c r="APU116" s="1020">
        <v>785</v>
      </c>
      <c r="APV116" s="840">
        <v>786</v>
      </c>
      <c r="APW116" s="1020">
        <v>787</v>
      </c>
      <c r="APX116" s="840">
        <v>788</v>
      </c>
      <c r="APY116" s="1020">
        <v>789</v>
      </c>
      <c r="APZ116" s="840">
        <v>790</v>
      </c>
      <c r="AQA116" s="1020">
        <v>791</v>
      </c>
      <c r="AQB116" s="840">
        <v>792</v>
      </c>
      <c r="AQC116" s="1020">
        <v>793</v>
      </c>
      <c r="AQD116" s="840">
        <v>794</v>
      </c>
      <c r="AQE116" s="1020">
        <v>795</v>
      </c>
      <c r="AQF116" s="840">
        <v>796</v>
      </c>
      <c r="AQG116" s="1020">
        <v>797</v>
      </c>
      <c r="AQH116" s="840">
        <v>798</v>
      </c>
      <c r="AQI116" s="1020">
        <v>799</v>
      </c>
      <c r="AQJ116" s="1020">
        <v>800</v>
      </c>
      <c r="AQK116" s="840">
        <v>801</v>
      </c>
      <c r="AQL116" s="1020">
        <v>802</v>
      </c>
      <c r="AQM116" s="987"/>
      <c r="AQN116" s="1020">
        <v>804</v>
      </c>
      <c r="AQO116" s="840">
        <v>805</v>
      </c>
      <c r="AQP116" s="1020">
        <v>806</v>
      </c>
      <c r="AQQ116" s="840">
        <v>807</v>
      </c>
      <c r="AQR116" s="1020">
        <v>808</v>
      </c>
      <c r="AQS116" s="840">
        <v>809</v>
      </c>
      <c r="AQT116" s="1020">
        <v>810</v>
      </c>
      <c r="AQU116" s="840">
        <v>811</v>
      </c>
      <c r="AQV116" s="1020">
        <v>812</v>
      </c>
      <c r="AQW116" s="840">
        <v>813</v>
      </c>
      <c r="AQX116" s="1020">
        <v>814</v>
      </c>
      <c r="AQY116" s="840">
        <v>815</v>
      </c>
      <c r="AQZ116" s="1020">
        <v>816</v>
      </c>
      <c r="ARA116" s="1020">
        <v>817</v>
      </c>
      <c r="ARB116" s="840">
        <v>818</v>
      </c>
      <c r="ARC116" s="1020">
        <v>819</v>
      </c>
      <c r="ARD116" s="1020">
        <v>821</v>
      </c>
      <c r="ARE116" s="840">
        <v>822</v>
      </c>
      <c r="ARF116" s="1020">
        <v>823</v>
      </c>
      <c r="ARG116" s="840">
        <v>824</v>
      </c>
      <c r="ARH116" s="1020">
        <v>825</v>
      </c>
      <c r="ARI116" s="840">
        <v>826</v>
      </c>
      <c r="ARJ116" s="1020">
        <v>827</v>
      </c>
      <c r="ARK116" s="840">
        <v>828</v>
      </c>
      <c r="ARL116" s="1020">
        <v>829</v>
      </c>
      <c r="ARM116" s="840">
        <v>830</v>
      </c>
      <c r="ARN116" s="1020">
        <v>831</v>
      </c>
      <c r="ARO116" s="840">
        <v>832</v>
      </c>
      <c r="ARP116" s="1020">
        <v>833</v>
      </c>
      <c r="ARQ116" s="1020">
        <v>834</v>
      </c>
      <c r="ARR116" s="840">
        <v>835</v>
      </c>
      <c r="ARS116" s="1020">
        <v>836</v>
      </c>
      <c r="ART116" s="840">
        <v>837</v>
      </c>
      <c r="ARU116" s="1020">
        <v>838</v>
      </c>
      <c r="ARV116" s="840">
        <v>839</v>
      </c>
      <c r="ARW116" s="1020">
        <v>840</v>
      </c>
      <c r="ARX116" s="840">
        <v>841</v>
      </c>
      <c r="ARY116" s="1020">
        <v>842</v>
      </c>
      <c r="ARZ116" s="840">
        <v>843</v>
      </c>
      <c r="ASA116" s="1020">
        <v>844</v>
      </c>
      <c r="ASB116" s="840">
        <v>845</v>
      </c>
      <c r="ASC116" s="1020">
        <v>846</v>
      </c>
      <c r="ASD116" s="840">
        <v>847</v>
      </c>
      <c r="ASE116" s="1020">
        <v>848</v>
      </c>
      <c r="ASF116" s="840">
        <v>849</v>
      </c>
      <c r="ASG116" s="1020">
        <v>850</v>
      </c>
      <c r="ASH116" s="1020">
        <v>851</v>
      </c>
      <c r="ASI116" s="840">
        <v>852</v>
      </c>
      <c r="ASJ116" s="1020">
        <v>853</v>
      </c>
      <c r="ASK116" s="840">
        <v>854</v>
      </c>
      <c r="ASL116" s="1020">
        <v>855</v>
      </c>
      <c r="ASM116" s="840">
        <v>856</v>
      </c>
      <c r="ASN116" s="1020">
        <v>857</v>
      </c>
      <c r="ASO116" s="840">
        <v>858</v>
      </c>
      <c r="ASP116" s="1020">
        <v>859</v>
      </c>
      <c r="ASQ116" s="840">
        <v>860</v>
      </c>
      <c r="ASR116" s="1020">
        <v>861</v>
      </c>
      <c r="ASS116" s="840">
        <v>862</v>
      </c>
      <c r="AST116" s="1020">
        <v>863</v>
      </c>
      <c r="ASU116" s="840">
        <v>864</v>
      </c>
      <c r="ASV116" s="1020">
        <v>865</v>
      </c>
      <c r="ASW116" s="840">
        <v>866</v>
      </c>
      <c r="ASX116" s="1020">
        <v>867</v>
      </c>
      <c r="ASY116" s="1020">
        <v>868</v>
      </c>
      <c r="ASZ116" s="840">
        <v>869</v>
      </c>
      <c r="ATA116" s="1020">
        <v>870</v>
      </c>
      <c r="ATB116" s="840">
        <v>871</v>
      </c>
      <c r="ATC116" s="1020">
        <v>872</v>
      </c>
      <c r="ATD116" s="840">
        <v>873</v>
      </c>
      <c r="ATE116" s="1020">
        <v>874</v>
      </c>
      <c r="ATF116" s="840">
        <v>875</v>
      </c>
      <c r="ATG116" s="1020">
        <v>876</v>
      </c>
      <c r="ATH116" s="840">
        <v>877</v>
      </c>
      <c r="ATI116" s="1020">
        <v>878</v>
      </c>
      <c r="ATJ116" s="840">
        <v>879</v>
      </c>
      <c r="ATK116" s="1020">
        <v>880</v>
      </c>
      <c r="ATL116" s="840">
        <v>881</v>
      </c>
      <c r="ATM116" s="1020">
        <v>882</v>
      </c>
      <c r="ATN116" s="840">
        <v>883</v>
      </c>
      <c r="ATO116" s="1020">
        <v>884</v>
      </c>
      <c r="ATP116" s="1020">
        <v>885</v>
      </c>
      <c r="ATQ116" s="840">
        <v>886</v>
      </c>
      <c r="ATR116" s="1020">
        <v>887</v>
      </c>
      <c r="ATS116" s="840">
        <v>888</v>
      </c>
      <c r="ATT116" s="1020">
        <v>889</v>
      </c>
      <c r="ATU116" s="840">
        <v>890</v>
      </c>
      <c r="ATV116" s="1020">
        <v>891</v>
      </c>
      <c r="ATW116" s="840">
        <v>892</v>
      </c>
      <c r="ATX116" s="1020">
        <v>893</v>
      </c>
      <c r="ATY116" s="840">
        <v>894</v>
      </c>
      <c r="ATZ116" s="1020">
        <v>895</v>
      </c>
      <c r="AUA116" s="840">
        <v>896</v>
      </c>
      <c r="AUB116" s="1020">
        <v>897</v>
      </c>
      <c r="AUC116" s="840">
        <v>898</v>
      </c>
      <c r="AUD116" s="1020">
        <v>899</v>
      </c>
      <c r="AUE116" s="840">
        <v>900</v>
      </c>
      <c r="AUF116" s="1020">
        <v>901</v>
      </c>
      <c r="AUG116" s="1020">
        <v>902</v>
      </c>
      <c r="AUH116" s="840">
        <v>903</v>
      </c>
      <c r="AUI116" s="1020">
        <v>904</v>
      </c>
      <c r="AUJ116" s="840">
        <v>905</v>
      </c>
      <c r="AUK116" s="1020">
        <v>906</v>
      </c>
      <c r="AUL116" s="840">
        <v>907</v>
      </c>
      <c r="AUM116" s="1020">
        <v>908</v>
      </c>
      <c r="AUN116" s="840">
        <v>909</v>
      </c>
      <c r="AUO116" s="1020">
        <v>910</v>
      </c>
      <c r="AUP116" s="840">
        <v>911</v>
      </c>
      <c r="AUQ116" s="1020">
        <v>912</v>
      </c>
      <c r="AUR116" s="840">
        <v>913</v>
      </c>
      <c r="AUS116" s="1020">
        <v>914</v>
      </c>
      <c r="AUT116" s="840">
        <v>915</v>
      </c>
      <c r="AUU116" s="1020">
        <v>916</v>
      </c>
      <c r="AUV116" s="840">
        <v>917</v>
      </c>
      <c r="AUW116" s="1020">
        <v>918</v>
      </c>
      <c r="AUX116" s="1020">
        <v>919</v>
      </c>
      <c r="AUY116" s="840">
        <v>920</v>
      </c>
      <c r="AUZ116" s="1020">
        <v>921</v>
      </c>
      <c r="AVA116" s="840">
        <v>922</v>
      </c>
      <c r="AVB116" s="1020">
        <v>923</v>
      </c>
      <c r="AVC116" s="840">
        <v>924</v>
      </c>
      <c r="AVD116" s="1020">
        <v>925</v>
      </c>
      <c r="AVE116" s="840">
        <v>926</v>
      </c>
      <c r="AVF116" s="1020">
        <v>927</v>
      </c>
      <c r="AVG116" s="840">
        <v>928</v>
      </c>
      <c r="AVH116" s="1020">
        <v>929</v>
      </c>
      <c r="AVI116" s="840">
        <v>930</v>
      </c>
      <c r="AVJ116" s="1020">
        <v>931</v>
      </c>
      <c r="AVK116" s="840">
        <v>932</v>
      </c>
      <c r="AVL116" s="1020">
        <v>933</v>
      </c>
      <c r="AVM116" s="840">
        <v>934</v>
      </c>
      <c r="AVN116" s="1020">
        <v>935</v>
      </c>
      <c r="AVO116" s="1020">
        <v>936</v>
      </c>
      <c r="AVP116" s="840">
        <v>937</v>
      </c>
      <c r="AVQ116" s="1020">
        <v>938</v>
      </c>
      <c r="AVR116" s="840">
        <v>939</v>
      </c>
      <c r="AVS116" s="1020">
        <v>940</v>
      </c>
      <c r="AVT116" s="840">
        <v>941</v>
      </c>
      <c r="AVU116" s="1020">
        <v>942</v>
      </c>
      <c r="AVV116" s="840">
        <v>943</v>
      </c>
      <c r="AVW116" s="1020">
        <v>944</v>
      </c>
      <c r="AVX116" s="840">
        <v>945</v>
      </c>
      <c r="AVY116" s="1020">
        <v>946</v>
      </c>
      <c r="AVZ116" s="840">
        <v>947</v>
      </c>
      <c r="AWA116" s="1020">
        <v>948</v>
      </c>
      <c r="AWB116" s="840">
        <v>949</v>
      </c>
      <c r="AWC116" s="1020">
        <v>950</v>
      </c>
      <c r="AWD116" s="840">
        <v>951</v>
      </c>
      <c r="AWE116" s="1020">
        <v>952</v>
      </c>
      <c r="AWF116" s="1020">
        <v>953</v>
      </c>
      <c r="AWG116" s="840">
        <v>954</v>
      </c>
      <c r="AWH116" s="1020">
        <v>955</v>
      </c>
      <c r="AWI116" s="840">
        <v>956</v>
      </c>
      <c r="AWJ116" s="1020">
        <v>957</v>
      </c>
      <c r="AWK116" s="840">
        <v>958</v>
      </c>
      <c r="AWL116" s="1020">
        <v>959</v>
      </c>
      <c r="AWM116" s="840">
        <v>960</v>
      </c>
      <c r="AWN116" s="1020">
        <v>961</v>
      </c>
      <c r="AWO116" s="840">
        <v>962</v>
      </c>
      <c r="AWP116" s="1020">
        <v>963</v>
      </c>
      <c r="AWQ116" s="840">
        <v>964</v>
      </c>
      <c r="AWR116" s="1020">
        <v>965</v>
      </c>
      <c r="AWS116" s="840">
        <v>966</v>
      </c>
      <c r="AWT116" s="1020">
        <v>967</v>
      </c>
      <c r="AWU116" s="840">
        <v>968</v>
      </c>
      <c r="AWV116" s="1020">
        <v>969</v>
      </c>
      <c r="AWW116" s="1020">
        <v>970</v>
      </c>
      <c r="AWX116" s="840">
        <v>971</v>
      </c>
      <c r="AWY116" s="1020">
        <v>972</v>
      </c>
      <c r="AWZ116" s="840">
        <v>973</v>
      </c>
      <c r="AXA116" s="1020">
        <v>974</v>
      </c>
      <c r="AXB116" s="840">
        <v>975</v>
      </c>
      <c r="AXC116" s="1020">
        <v>976</v>
      </c>
      <c r="AXD116" s="840">
        <v>977</v>
      </c>
      <c r="AXE116" s="1020">
        <v>978</v>
      </c>
      <c r="AXF116" s="840">
        <v>979</v>
      </c>
      <c r="AXG116" s="1020">
        <v>980</v>
      </c>
      <c r="AXH116" s="840">
        <v>981</v>
      </c>
      <c r="AXI116" s="1020">
        <v>982</v>
      </c>
      <c r="AXK116" s="2046"/>
      <c r="AXL116" s="2046"/>
      <c r="AXM116" s="2046"/>
      <c r="AXN116" s="2046"/>
      <c r="AXO116" s="2046"/>
      <c r="AXP116" s="2046"/>
      <c r="AXQ116" s="2030">
        <v>847</v>
      </c>
      <c r="AXR116" s="2031">
        <v>848</v>
      </c>
      <c r="AXS116" s="2031"/>
      <c r="AXT116" s="2031"/>
      <c r="AXU116" s="2030">
        <v>847</v>
      </c>
      <c r="AXV116" s="2031">
        <v>848</v>
      </c>
      <c r="AXW116" s="2031"/>
      <c r="AXX116" s="2031"/>
      <c r="AXY116" s="2030">
        <v>847</v>
      </c>
      <c r="AXZ116" s="2031">
        <v>848</v>
      </c>
      <c r="AYA116" s="2031"/>
      <c r="AYB116" s="2031"/>
      <c r="AYC116" s="2129">
        <v>847</v>
      </c>
      <c r="AYD116" s="2031">
        <v>848</v>
      </c>
      <c r="AYE116" s="2031"/>
      <c r="AYF116" s="2031"/>
      <c r="AYG116" s="2030">
        <v>847</v>
      </c>
      <c r="AYH116" s="2031">
        <v>848</v>
      </c>
      <c r="AYI116" s="2031"/>
      <c r="AYJ116" s="2031"/>
      <c r="AYK116" s="2030">
        <v>847</v>
      </c>
      <c r="AYL116" s="2031">
        <v>848</v>
      </c>
      <c r="AYM116" s="2031"/>
      <c r="AYN116" s="2031"/>
      <c r="AYO116" s="2030">
        <v>847</v>
      </c>
      <c r="AYP116" s="2031">
        <v>848</v>
      </c>
      <c r="AYQ116" s="2031"/>
      <c r="AYR116" s="2031"/>
      <c r="AYS116" s="2030">
        <v>847</v>
      </c>
      <c r="AYT116" s="2031">
        <v>848</v>
      </c>
      <c r="AYU116" s="2031"/>
      <c r="AYV116" s="2031"/>
      <c r="AYW116" s="2030">
        <v>847</v>
      </c>
      <c r="AYX116" s="2031">
        <v>848</v>
      </c>
      <c r="AYY116" s="2031"/>
      <c r="AYZ116" s="2031"/>
      <c r="AZA116" s="2030">
        <v>847</v>
      </c>
      <c r="AZB116" s="2031">
        <v>848</v>
      </c>
      <c r="AZC116" s="2031"/>
      <c r="AZD116" s="2031"/>
      <c r="AZE116" s="2030">
        <v>847</v>
      </c>
      <c r="AZF116" s="2031">
        <v>848</v>
      </c>
      <c r="AZG116" s="2031"/>
      <c r="AZH116" s="2031"/>
      <c r="AZI116" s="2030">
        <v>847</v>
      </c>
      <c r="AZJ116" s="2031">
        <v>848</v>
      </c>
      <c r="AZK116" s="2031"/>
      <c r="AZL116" s="2031"/>
      <c r="AZM116" s="2030">
        <v>847</v>
      </c>
      <c r="AZN116" s="2031">
        <v>848</v>
      </c>
      <c r="AZO116" s="2031"/>
      <c r="AZP116" s="2031"/>
      <c r="AZQ116" s="2030">
        <v>847</v>
      </c>
      <c r="AZR116" s="2031">
        <v>848</v>
      </c>
      <c r="AZS116" s="2031"/>
      <c r="AZT116" s="2031"/>
      <c r="AZU116" s="2030">
        <v>847</v>
      </c>
      <c r="AZV116" s="2031">
        <v>848</v>
      </c>
      <c r="AZW116" s="2031"/>
      <c r="AZX116" s="2031"/>
      <c r="AZY116" s="2129">
        <v>847</v>
      </c>
      <c r="AZZ116" s="2031">
        <v>848</v>
      </c>
      <c r="BAA116" s="2031"/>
      <c r="BAB116" s="2031"/>
      <c r="BAC116" s="2030">
        <v>847</v>
      </c>
      <c r="BAD116" s="2031">
        <v>848</v>
      </c>
      <c r="BAE116" s="2031"/>
      <c r="BAF116" s="2031"/>
      <c r="BAG116" s="2030">
        <v>847</v>
      </c>
      <c r="BAH116" s="2031">
        <v>848</v>
      </c>
      <c r="BAI116" s="2031"/>
      <c r="BAJ116" s="2031"/>
      <c r="BAK116" s="2129">
        <v>847</v>
      </c>
      <c r="BAL116" s="2031">
        <v>848</v>
      </c>
      <c r="BAM116" s="2031"/>
      <c r="BAN116" s="2031"/>
      <c r="BAO116" s="2031">
        <v>848</v>
      </c>
      <c r="BAP116" s="2031">
        <v>848</v>
      </c>
      <c r="BAQ116" s="2031"/>
      <c r="BAR116" s="2031"/>
      <c r="BAS116" s="2031">
        <v>848</v>
      </c>
      <c r="BAT116" s="2031">
        <v>848</v>
      </c>
      <c r="BAU116" s="2031"/>
      <c r="BAV116" s="2031"/>
      <c r="BAW116" s="2031">
        <v>848</v>
      </c>
      <c r="BAX116" s="2031">
        <v>848</v>
      </c>
      <c r="BAY116" s="2031"/>
      <c r="BAZ116" s="2031"/>
      <c r="BBA116" s="2031">
        <v>848</v>
      </c>
      <c r="BBB116" s="2031">
        <v>848</v>
      </c>
      <c r="BBC116" s="2031"/>
      <c r="BBD116" s="2031"/>
      <c r="BBE116" s="3032">
        <v>848</v>
      </c>
      <c r="BBF116" s="2031">
        <v>848</v>
      </c>
      <c r="BBG116" s="2031"/>
      <c r="BBH116" s="2031"/>
      <c r="BBI116" s="2031">
        <v>848</v>
      </c>
      <c r="BBJ116" s="2031">
        <v>848</v>
      </c>
      <c r="BBK116" s="2031"/>
      <c r="BBL116" s="2031"/>
      <c r="BBM116" s="2031">
        <v>848</v>
      </c>
      <c r="BBN116" s="2031">
        <v>848</v>
      </c>
      <c r="BBO116" s="2031"/>
      <c r="BBP116" s="2031"/>
      <c r="BBQ116" s="3032">
        <v>848</v>
      </c>
      <c r="BBR116" s="2031">
        <v>848</v>
      </c>
      <c r="BBS116" s="2031"/>
      <c r="BBT116" s="2031"/>
      <c r="BBU116" s="2031">
        <v>848</v>
      </c>
      <c r="BBV116" s="2031">
        <v>848</v>
      </c>
      <c r="BBW116" s="2031"/>
      <c r="BBX116" s="2031"/>
      <c r="BBY116" s="2031">
        <v>848</v>
      </c>
      <c r="BBZ116" s="2031">
        <v>848</v>
      </c>
      <c r="BCA116" s="2031"/>
      <c r="BCB116" s="2031"/>
      <c r="BCC116" s="2031">
        <v>848</v>
      </c>
      <c r="BCD116" s="2031">
        <v>848</v>
      </c>
      <c r="BCE116" s="2031"/>
      <c r="BCF116" s="2031"/>
      <c r="BCG116" s="2031">
        <v>848</v>
      </c>
      <c r="BCH116" s="2031">
        <v>848</v>
      </c>
      <c r="BCI116" s="2031"/>
      <c r="BCJ116" s="2031"/>
      <c r="BCK116" s="2031">
        <v>848</v>
      </c>
      <c r="BCL116" s="2031">
        <v>848</v>
      </c>
      <c r="BCM116" s="2031"/>
      <c r="BCN116" s="2031"/>
      <c r="BCO116" s="2031">
        <v>848</v>
      </c>
      <c r="BCP116" s="2031">
        <v>848</v>
      </c>
      <c r="BCQ116" s="2031"/>
      <c r="BCR116" s="2031"/>
      <c r="BCS116" s="2031">
        <v>848</v>
      </c>
      <c r="BCT116" s="2031">
        <v>848</v>
      </c>
      <c r="BCU116" s="2031"/>
      <c r="BCV116" s="2031"/>
      <c r="BCW116" s="2031">
        <v>848</v>
      </c>
      <c r="BCX116" s="2031">
        <v>848</v>
      </c>
      <c r="BCY116" s="2031"/>
      <c r="BCZ116" s="2031"/>
      <c r="BDA116" s="2031">
        <v>848</v>
      </c>
      <c r="BDB116" s="2031">
        <v>848</v>
      </c>
      <c r="BDC116" s="2031"/>
      <c r="BDD116" s="2031"/>
      <c r="BDE116" s="2031">
        <v>848</v>
      </c>
      <c r="BDF116" s="2031">
        <v>848</v>
      </c>
      <c r="BDG116" s="2031"/>
      <c r="BDH116" s="2031"/>
      <c r="BDI116" s="2031">
        <v>848</v>
      </c>
      <c r="BDJ116" s="2031">
        <v>848</v>
      </c>
      <c r="BDK116" s="2031"/>
      <c r="BDL116" s="2031"/>
      <c r="BDM116" s="2031">
        <v>848</v>
      </c>
      <c r="BDN116" s="2031">
        <v>848</v>
      </c>
      <c r="BDO116" s="2031"/>
      <c r="BDP116" s="2031"/>
      <c r="BDQ116" s="2031">
        <v>848</v>
      </c>
      <c r="BDR116" s="2031">
        <v>848</v>
      </c>
      <c r="BDS116" s="2031"/>
      <c r="BDT116" s="2031"/>
      <c r="BDU116" s="2031">
        <v>848</v>
      </c>
      <c r="BDV116" s="2031">
        <v>848</v>
      </c>
      <c r="BDW116" s="2031"/>
      <c r="BDX116" s="2031"/>
      <c r="BDY116" s="2031">
        <v>848</v>
      </c>
      <c r="BDZ116" s="2031">
        <v>848</v>
      </c>
      <c r="BEA116" s="2031"/>
      <c r="BEB116" s="2031"/>
      <c r="BEC116" s="2031">
        <v>848</v>
      </c>
      <c r="BED116" s="2031">
        <v>848</v>
      </c>
      <c r="BEE116" s="2031"/>
      <c r="BEF116" s="2031"/>
      <c r="BEG116" s="2031">
        <v>848</v>
      </c>
      <c r="BEH116" s="2031">
        <v>848</v>
      </c>
      <c r="BEI116" s="2031"/>
      <c r="BEJ116" s="2031"/>
      <c r="BEK116" s="2031">
        <v>848</v>
      </c>
      <c r="BEL116" s="2031">
        <v>848</v>
      </c>
      <c r="BEM116" s="2031"/>
      <c r="BEN116" s="2031"/>
      <c r="BEO116" s="2031">
        <v>848</v>
      </c>
      <c r="BEP116" s="2031">
        <v>848</v>
      </c>
      <c r="BEQ116" s="2031"/>
      <c r="BER116" s="2031"/>
      <c r="BES116" s="2031">
        <v>848</v>
      </c>
      <c r="BET116" s="2031">
        <v>848</v>
      </c>
      <c r="BEU116" s="2031"/>
      <c r="BEV116" s="2031"/>
      <c r="BEW116" s="2129">
        <v>847</v>
      </c>
      <c r="BEX116" s="2031">
        <v>848</v>
      </c>
      <c r="BEY116" s="2031"/>
      <c r="BEZ116" s="2031"/>
      <c r="BFA116" s="2030">
        <v>847</v>
      </c>
      <c r="BFB116" s="2031">
        <v>848</v>
      </c>
      <c r="BFC116" s="2031"/>
      <c r="BFD116" s="2031"/>
      <c r="BFE116" s="2030">
        <v>847</v>
      </c>
      <c r="BFF116" s="2031">
        <v>848</v>
      </c>
      <c r="BFG116" s="2031"/>
      <c r="BFH116" s="2031"/>
      <c r="BFI116" s="2064">
        <v>734</v>
      </c>
      <c r="BFJ116" s="2065">
        <v>735</v>
      </c>
      <c r="BFK116" s="2064">
        <v>736</v>
      </c>
      <c r="BFL116" s="2065">
        <v>737</v>
      </c>
      <c r="BFM116" s="2064">
        <v>738</v>
      </c>
      <c r="BFN116" s="2065">
        <v>739</v>
      </c>
      <c r="BFO116" s="2064">
        <v>740</v>
      </c>
      <c r="BFP116" s="2065">
        <v>741</v>
      </c>
      <c r="BFQ116" s="2064">
        <v>742</v>
      </c>
      <c r="BFR116" s="2065">
        <v>743</v>
      </c>
      <c r="BFS116" s="2068">
        <v>744</v>
      </c>
      <c r="BFT116" s="840">
        <v>745</v>
      </c>
      <c r="BFU116" s="2068">
        <v>746</v>
      </c>
      <c r="BFV116" s="840">
        <v>747</v>
      </c>
      <c r="BFW116" s="2068">
        <v>748</v>
      </c>
      <c r="BFX116" s="2068">
        <v>749</v>
      </c>
      <c r="BFY116" s="840">
        <v>750</v>
      </c>
      <c r="BFZ116" s="2068">
        <v>751</v>
      </c>
      <c r="BGA116" s="840">
        <v>752</v>
      </c>
      <c r="BGB116" s="2068">
        <v>753</v>
      </c>
      <c r="BGC116" s="840">
        <v>762</v>
      </c>
      <c r="BGD116" s="2068">
        <v>763</v>
      </c>
      <c r="BGE116" s="840">
        <v>764</v>
      </c>
      <c r="BGF116" s="2068">
        <v>765</v>
      </c>
      <c r="BGG116" s="2068">
        <v>766</v>
      </c>
      <c r="BGH116" s="840">
        <v>767</v>
      </c>
      <c r="BGI116" s="2068">
        <v>768</v>
      </c>
      <c r="BGJ116" s="840">
        <v>769</v>
      </c>
      <c r="BGK116" s="2068">
        <v>770</v>
      </c>
      <c r="BGL116" s="840">
        <v>771</v>
      </c>
      <c r="BGM116" s="2068">
        <v>772</v>
      </c>
      <c r="BGN116" s="840">
        <v>773</v>
      </c>
      <c r="BGO116" s="2068">
        <v>774</v>
      </c>
      <c r="BGP116" s="840">
        <v>775</v>
      </c>
      <c r="BGQ116" s="2068">
        <v>776</v>
      </c>
      <c r="BGR116" s="840">
        <v>777</v>
      </c>
      <c r="BGS116" s="2068">
        <v>778</v>
      </c>
      <c r="BGT116" s="840">
        <v>779</v>
      </c>
      <c r="BGU116" s="2068">
        <v>780</v>
      </c>
      <c r="BGV116" s="840">
        <v>781</v>
      </c>
      <c r="BGW116" s="2068">
        <v>772</v>
      </c>
      <c r="BGX116" s="840">
        <v>773</v>
      </c>
      <c r="BGY116" s="2068">
        <v>774</v>
      </c>
      <c r="BGZ116" s="840">
        <v>775</v>
      </c>
      <c r="BHA116" s="2068">
        <v>776</v>
      </c>
      <c r="BHB116" s="840">
        <v>777</v>
      </c>
      <c r="BHC116" s="2068">
        <v>778</v>
      </c>
      <c r="BHD116" s="840">
        <v>779</v>
      </c>
      <c r="BHE116" s="2068">
        <v>780</v>
      </c>
      <c r="BHF116" s="840">
        <v>781</v>
      </c>
      <c r="BHG116" s="2068">
        <v>772</v>
      </c>
      <c r="BHH116" s="840">
        <v>773</v>
      </c>
      <c r="BHI116" s="2068">
        <v>774</v>
      </c>
      <c r="BHJ116" s="840">
        <v>775</v>
      </c>
      <c r="BHK116" s="2068">
        <v>776</v>
      </c>
      <c r="BHL116" s="840">
        <v>777</v>
      </c>
      <c r="BHM116" s="2068">
        <v>778</v>
      </c>
      <c r="BHN116" s="840">
        <v>779</v>
      </c>
      <c r="BHO116" s="2068">
        <v>780</v>
      </c>
      <c r="BHP116" s="840">
        <v>781</v>
      </c>
      <c r="BHQ116" s="2068">
        <v>772</v>
      </c>
      <c r="BHR116" s="840">
        <v>773</v>
      </c>
      <c r="BHS116" s="2068">
        <v>774</v>
      </c>
      <c r="BHT116" s="840">
        <v>775</v>
      </c>
      <c r="BHU116" s="2068">
        <v>776</v>
      </c>
      <c r="BHV116" s="840">
        <v>777</v>
      </c>
      <c r="BHW116" s="2068">
        <v>778</v>
      </c>
      <c r="BHX116" s="840">
        <v>779</v>
      </c>
      <c r="BHY116" s="2068">
        <v>780</v>
      </c>
      <c r="BHZ116" s="840">
        <v>781</v>
      </c>
      <c r="BIA116" s="2068"/>
      <c r="BIB116" s="840"/>
      <c r="BIC116" s="840"/>
      <c r="BID116" s="840"/>
      <c r="BIE116" s="840"/>
      <c r="BIF116" s="840"/>
      <c r="BIG116" s="840"/>
      <c r="BIH116" s="2068">
        <v>772</v>
      </c>
      <c r="BII116" s="2068">
        <v>780</v>
      </c>
      <c r="BIJ116" s="840">
        <v>781</v>
      </c>
      <c r="BIK116" s="2068">
        <v>776</v>
      </c>
      <c r="BIL116" s="840">
        <v>777</v>
      </c>
      <c r="BIM116" s="2068">
        <v>778</v>
      </c>
      <c r="BIN116" s="840">
        <v>781</v>
      </c>
      <c r="BIO116" s="2068"/>
      <c r="BIP116" s="840"/>
      <c r="BIQ116" s="840"/>
      <c r="BIR116" s="840"/>
      <c r="BIS116" s="840"/>
      <c r="BIT116" s="840"/>
      <c r="BIU116" s="840"/>
      <c r="BIV116" s="840"/>
      <c r="BIW116" s="840"/>
      <c r="BIX116" s="840"/>
      <c r="BIY116" s="840"/>
      <c r="BIZ116" s="840"/>
      <c r="BJA116" s="2047">
        <v>833</v>
      </c>
      <c r="BJB116" s="2047">
        <v>833</v>
      </c>
      <c r="BJC116" s="2047">
        <v>834</v>
      </c>
      <c r="BJD116" s="2047">
        <v>834</v>
      </c>
      <c r="BJE116" s="2046">
        <v>836</v>
      </c>
      <c r="BJF116" s="2046">
        <v>835</v>
      </c>
      <c r="BJG116" s="2046">
        <v>835</v>
      </c>
      <c r="BJH116" s="2046">
        <v>836</v>
      </c>
      <c r="BJI116" s="2046">
        <v>835</v>
      </c>
      <c r="BJJ116" s="2046">
        <v>835</v>
      </c>
      <c r="BJK116" s="2047">
        <v>836</v>
      </c>
      <c r="BJL116" s="2047">
        <v>833</v>
      </c>
      <c r="BJM116" s="2047">
        <v>833</v>
      </c>
      <c r="BJN116" s="2047">
        <v>834</v>
      </c>
      <c r="BJO116" s="2047">
        <v>834</v>
      </c>
      <c r="BJP116" s="2047">
        <v>836</v>
      </c>
      <c r="BJQ116" s="2047">
        <v>833</v>
      </c>
      <c r="BJR116" s="2047">
        <v>833</v>
      </c>
      <c r="BJS116" s="2047">
        <v>834</v>
      </c>
      <c r="BJT116" s="2047">
        <v>834</v>
      </c>
      <c r="BJU116" s="2047">
        <v>836</v>
      </c>
      <c r="BJV116" s="2068">
        <v>776</v>
      </c>
      <c r="BJW116" s="840">
        <v>781</v>
      </c>
      <c r="BJX116" s="2068">
        <v>734</v>
      </c>
      <c r="BJY116" s="840">
        <v>735</v>
      </c>
      <c r="BJZ116" s="2064">
        <v>736</v>
      </c>
      <c r="BKA116" s="2065">
        <v>737</v>
      </c>
      <c r="BKB116" s="2064">
        <v>738</v>
      </c>
      <c r="BKC116" s="2065">
        <v>739</v>
      </c>
      <c r="BKD116" s="2064">
        <v>740</v>
      </c>
      <c r="BKE116" s="2065">
        <v>741</v>
      </c>
      <c r="BKF116" s="2064">
        <v>742</v>
      </c>
      <c r="BKG116" s="2065">
        <v>743</v>
      </c>
      <c r="BKH116" s="2064">
        <v>744</v>
      </c>
      <c r="BKI116" s="2065">
        <v>745</v>
      </c>
      <c r="BKJ116" s="2064">
        <v>746</v>
      </c>
      <c r="BKK116" s="2065">
        <v>747</v>
      </c>
      <c r="BKL116" s="2064">
        <v>748</v>
      </c>
      <c r="BKM116" s="2064">
        <v>749</v>
      </c>
      <c r="BKN116" s="2065">
        <v>750</v>
      </c>
      <c r="BKO116" s="2064">
        <v>751</v>
      </c>
      <c r="BKP116" s="2065">
        <v>752</v>
      </c>
      <c r="BKQ116" s="2064">
        <v>753</v>
      </c>
      <c r="BKR116" s="2065">
        <v>762</v>
      </c>
      <c r="BKS116" s="2064">
        <v>763</v>
      </c>
      <c r="BKT116" s="2065">
        <v>764</v>
      </c>
      <c r="BKU116" s="2064">
        <v>765</v>
      </c>
      <c r="BKV116" s="2064">
        <v>766</v>
      </c>
      <c r="BKW116" s="2065">
        <v>767</v>
      </c>
      <c r="BKX116" s="2064">
        <v>768</v>
      </c>
      <c r="BKY116" s="2065">
        <v>769</v>
      </c>
      <c r="BKZ116" s="2064">
        <v>770</v>
      </c>
      <c r="BLA116" s="2065">
        <v>771</v>
      </c>
      <c r="BLB116" s="2047">
        <v>833</v>
      </c>
      <c r="BLC116" s="2047">
        <v>833</v>
      </c>
      <c r="BLD116" s="2047">
        <v>836</v>
      </c>
      <c r="BLE116" s="2047">
        <v>833</v>
      </c>
      <c r="BLF116" s="2047">
        <v>833</v>
      </c>
      <c r="BLG116" s="2047">
        <v>836</v>
      </c>
      <c r="BLH116" s="2047">
        <v>833</v>
      </c>
      <c r="BLI116" s="2047">
        <v>833</v>
      </c>
      <c r="BLJ116" s="2047">
        <v>836</v>
      </c>
      <c r="BLK116" s="2047">
        <v>833</v>
      </c>
      <c r="BLL116" s="2047">
        <v>833</v>
      </c>
      <c r="BLM116" s="2047">
        <v>836</v>
      </c>
      <c r="BLN116" s="2047">
        <v>833</v>
      </c>
      <c r="BLO116" s="2047">
        <v>833</v>
      </c>
      <c r="BLP116" s="2047">
        <v>836</v>
      </c>
      <c r="BLQ116" s="2047">
        <v>833</v>
      </c>
      <c r="BLR116" s="2047">
        <v>833</v>
      </c>
      <c r="BLS116" s="2047">
        <v>836</v>
      </c>
      <c r="BLT116" s="2047">
        <v>833</v>
      </c>
      <c r="BLU116" s="2047">
        <v>833</v>
      </c>
      <c r="BLV116" s="2047">
        <v>836</v>
      </c>
      <c r="BLW116" s="2047">
        <v>833</v>
      </c>
      <c r="BLX116" s="2047">
        <v>833</v>
      </c>
      <c r="BLY116" s="2047">
        <v>836</v>
      </c>
      <c r="BLZ116" s="2762"/>
      <c r="BMA116" s="2065"/>
      <c r="BMB116" s="2065"/>
      <c r="BMC116" s="2762"/>
      <c r="BMD116" s="2065"/>
      <c r="BME116" s="2065"/>
      <c r="BMF116" s="2762"/>
      <c r="BMG116" s="2065"/>
      <c r="BMH116" s="2065"/>
      <c r="BMI116" s="2762"/>
      <c r="BMJ116" s="2065"/>
      <c r="BMK116" s="2065"/>
      <c r="BML116" s="2762"/>
      <c r="BMM116" s="2065"/>
      <c r="BMN116" s="2065"/>
      <c r="BMO116" s="2762"/>
      <c r="BMP116" s="2065"/>
      <c r="BMQ116" s="2065"/>
      <c r="BMR116" s="2762"/>
      <c r="BMS116" s="2065"/>
      <c r="BMT116" s="2065"/>
      <c r="BMU116" s="2762"/>
      <c r="BMV116" s="2065"/>
      <c r="BMW116" s="2065"/>
      <c r="BMX116" s="2762"/>
      <c r="BMY116" s="2065"/>
      <c r="BMZ116" s="2065"/>
      <c r="BNA116" s="2762"/>
      <c r="BNB116" s="2065"/>
      <c r="BNC116" s="2065"/>
      <c r="BND116" s="2762"/>
      <c r="BNE116" s="2065"/>
      <c r="BNF116" s="2065"/>
      <c r="BNG116" s="2762"/>
      <c r="BNH116" s="2065"/>
      <c r="BNI116" s="2065"/>
      <c r="BNJ116" s="2762"/>
      <c r="BNK116" s="2065"/>
      <c r="BNL116" s="2065"/>
      <c r="BNM116" s="2762"/>
      <c r="BNN116" s="2065"/>
      <c r="BNO116" s="2065"/>
      <c r="BNQ116" s="840"/>
      <c r="BNR116" s="840"/>
      <c r="BNS116" s="840"/>
      <c r="BNT116" s="840"/>
      <c r="BNU116" s="840"/>
      <c r="BNV116" s="840"/>
      <c r="BNW116" s="840"/>
    </row>
    <row r="117" spans="1:1739" ht="13" x14ac:dyDescent="0.2">
      <c r="A117" s="842"/>
      <c r="B117" s="842"/>
      <c r="C117" s="842"/>
      <c r="D117" s="842"/>
      <c r="E117" s="842"/>
      <c r="F117" s="1142"/>
      <c r="G117" s="842"/>
      <c r="H117" s="1021" t="s">
        <v>3820</v>
      </c>
      <c r="I117" s="1021" t="s">
        <v>3820</v>
      </c>
      <c r="J117" s="1021" t="s">
        <v>3820</v>
      </c>
      <c r="K117" s="1021" t="s">
        <v>3820</v>
      </c>
      <c r="L117" s="1021" t="s">
        <v>3820</v>
      </c>
      <c r="M117" s="1021" t="s">
        <v>3820</v>
      </c>
      <c r="N117" s="1021" t="s">
        <v>3820</v>
      </c>
      <c r="O117" s="1021" t="s">
        <v>3820</v>
      </c>
      <c r="P117" s="1021" t="s">
        <v>3820</v>
      </c>
      <c r="Q117" s="1021" t="s">
        <v>3820</v>
      </c>
      <c r="R117" s="1021" t="s">
        <v>3820</v>
      </c>
      <c r="S117" s="1021" t="s">
        <v>3820</v>
      </c>
      <c r="T117" s="1021" t="s">
        <v>3820</v>
      </c>
      <c r="U117" s="1021" t="s">
        <v>3820</v>
      </c>
      <c r="V117" s="1021" t="s">
        <v>3820</v>
      </c>
      <c r="W117" s="1021" t="s">
        <v>3820</v>
      </c>
      <c r="X117" s="1021" t="s">
        <v>3820</v>
      </c>
      <c r="Y117" s="1021" t="s">
        <v>3820</v>
      </c>
      <c r="Z117" s="1021" t="s">
        <v>3820</v>
      </c>
      <c r="AA117" s="1021" t="s">
        <v>3820</v>
      </c>
      <c r="AB117" s="1021" t="s">
        <v>3820</v>
      </c>
      <c r="AC117" s="1021" t="s">
        <v>3820</v>
      </c>
      <c r="AD117" s="4105" t="s">
        <v>3820</v>
      </c>
      <c r="AE117" s="4105" t="s">
        <v>3820</v>
      </c>
      <c r="AF117" s="1021" t="s">
        <v>3820</v>
      </c>
      <c r="AG117" s="1021" t="s">
        <v>3820</v>
      </c>
      <c r="AH117" s="1021" t="s">
        <v>3820</v>
      </c>
      <c r="AI117" s="1021" t="s">
        <v>3820</v>
      </c>
      <c r="AJ117" s="1021" t="s">
        <v>3820</v>
      </c>
      <c r="AK117" s="1021" t="s">
        <v>3820</v>
      </c>
      <c r="AL117" s="1021" t="s">
        <v>3820</v>
      </c>
      <c r="AM117" s="1021" t="s">
        <v>3820</v>
      </c>
      <c r="AN117" s="1021" t="s">
        <v>3820</v>
      </c>
      <c r="AO117" s="4094"/>
      <c r="AP117" s="1021" t="s">
        <v>3820</v>
      </c>
      <c r="AQ117" s="1021" t="s">
        <v>3820</v>
      </c>
      <c r="AR117" s="1021" t="s">
        <v>3820</v>
      </c>
      <c r="AS117" s="1021" t="s">
        <v>3820</v>
      </c>
      <c r="AT117" s="1021" t="s">
        <v>3820</v>
      </c>
      <c r="AU117" s="1021" t="s">
        <v>3820</v>
      </c>
      <c r="AV117" s="1021" t="s">
        <v>3820</v>
      </c>
      <c r="AW117" s="1021" t="s">
        <v>3820</v>
      </c>
      <c r="AX117" s="1021" t="s">
        <v>3820</v>
      </c>
      <c r="AY117" s="1021" t="s">
        <v>3820</v>
      </c>
      <c r="AZ117" s="1021" t="s">
        <v>3820</v>
      </c>
      <c r="BA117" s="1021" t="s">
        <v>3820</v>
      </c>
      <c r="BB117" s="1021"/>
      <c r="BC117" s="1021"/>
      <c r="BD117" s="1021" t="s">
        <v>3820</v>
      </c>
      <c r="BE117" s="1021" t="s">
        <v>3820</v>
      </c>
      <c r="BF117" s="1021" t="s">
        <v>3820</v>
      </c>
      <c r="BG117" s="1021" t="s">
        <v>3820</v>
      </c>
      <c r="BH117" s="1021" t="s">
        <v>3820</v>
      </c>
      <c r="BI117" s="1021" t="s">
        <v>3820</v>
      </c>
      <c r="BJ117" s="1021" t="s">
        <v>3820</v>
      </c>
      <c r="BK117" s="1021" t="s">
        <v>3820</v>
      </c>
      <c r="BL117" s="1021" t="s">
        <v>3820</v>
      </c>
      <c r="BM117" s="1021" t="s">
        <v>3820</v>
      </c>
      <c r="BN117" s="1021" t="s">
        <v>3820</v>
      </c>
      <c r="BO117" s="1021" t="s">
        <v>3820</v>
      </c>
      <c r="BP117" s="1021" t="s">
        <v>3820</v>
      </c>
      <c r="BQ117" s="1021" t="s">
        <v>3820</v>
      </c>
      <c r="BR117" s="1021" t="s">
        <v>3820</v>
      </c>
      <c r="BS117" s="1021" t="s">
        <v>3820</v>
      </c>
      <c r="BT117" s="1021" t="s">
        <v>3820</v>
      </c>
      <c r="BU117" s="1021" t="s">
        <v>3820</v>
      </c>
      <c r="BV117" s="1021" t="s">
        <v>3820</v>
      </c>
      <c r="BW117" s="1021" t="s">
        <v>3820</v>
      </c>
      <c r="BX117" s="1021" t="s">
        <v>3820</v>
      </c>
      <c r="BY117" s="1021" t="s">
        <v>3820</v>
      </c>
      <c r="BZ117" s="1021" t="s">
        <v>3820</v>
      </c>
      <c r="CA117" s="1021" t="s">
        <v>3820</v>
      </c>
      <c r="CB117" s="1021" t="s">
        <v>3820</v>
      </c>
      <c r="CC117" s="1021" t="s">
        <v>3820</v>
      </c>
      <c r="CD117" s="1021" t="s">
        <v>3820</v>
      </c>
      <c r="CE117" s="1021" t="s">
        <v>3820</v>
      </c>
      <c r="CF117" s="1021" t="s">
        <v>3820</v>
      </c>
      <c r="CG117" s="1021" t="s">
        <v>3820</v>
      </c>
      <c r="CH117" s="1021" t="s">
        <v>3820</v>
      </c>
      <c r="CI117" s="1021" t="s">
        <v>3820</v>
      </c>
      <c r="CJ117" s="1021" t="s">
        <v>3820</v>
      </c>
      <c r="CK117" s="1021" t="s">
        <v>3820</v>
      </c>
      <c r="CL117" s="1021" t="s">
        <v>3820</v>
      </c>
      <c r="CM117" s="1021" t="s">
        <v>3820</v>
      </c>
      <c r="CN117" s="1021" t="s">
        <v>3820</v>
      </c>
      <c r="CO117" s="1021" t="s">
        <v>3820</v>
      </c>
      <c r="CP117" s="1021" t="s">
        <v>3820</v>
      </c>
      <c r="CQ117" s="1021" t="s">
        <v>3820</v>
      </c>
      <c r="CR117" s="1021" t="s">
        <v>3820</v>
      </c>
      <c r="CS117" s="1021" t="s">
        <v>3820</v>
      </c>
      <c r="CT117" s="1021" t="s">
        <v>3820</v>
      </c>
      <c r="CU117" s="1021" t="s">
        <v>3820</v>
      </c>
      <c r="CV117" s="1021" t="s">
        <v>3820</v>
      </c>
      <c r="CW117" s="1021" t="s">
        <v>3820</v>
      </c>
      <c r="CX117" s="1021" t="s">
        <v>3820</v>
      </c>
      <c r="CY117" s="1021" t="s">
        <v>3820</v>
      </c>
      <c r="CZ117" s="1021" t="s">
        <v>3820</v>
      </c>
      <c r="DA117" s="1021" t="s">
        <v>3820</v>
      </c>
      <c r="DB117" s="1021" t="s">
        <v>3820</v>
      </c>
      <c r="DC117" s="1021" t="s">
        <v>3820</v>
      </c>
      <c r="DD117" s="1021" t="s">
        <v>3820</v>
      </c>
      <c r="DE117" s="1021" t="s">
        <v>3820</v>
      </c>
      <c r="DF117" s="1021" t="s">
        <v>3820</v>
      </c>
      <c r="DG117" s="1021" t="s">
        <v>3820</v>
      </c>
      <c r="DH117" s="1021" t="s">
        <v>3820</v>
      </c>
      <c r="DI117" s="1021" t="s">
        <v>3820</v>
      </c>
      <c r="DJ117" s="1021" t="s">
        <v>3820</v>
      </c>
      <c r="DK117" s="1021" t="s">
        <v>3820</v>
      </c>
      <c r="DL117" s="1021" t="s">
        <v>3820</v>
      </c>
      <c r="DM117" s="1021" t="s">
        <v>3820</v>
      </c>
      <c r="DN117" s="1021" t="s">
        <v>3820</v>
      </c>
      <c r="DO117" s="1021" t="s">
        <v>3820</v>
      </c>
      <c r="DP117" s="1021" t="s">
        <v>3820</v>
      </c>
      <c r="DQ117" s="1021" t="s">
        <v>3820</v>
      </c>
      <c r="DR117" s="1021" t="s">
        <v>3820</v>
      </c>
      <c r="DS117" s="1021" t="s">
        <v>3820</v>
      </c>
      <c r="DT117" s="1021" t="s">
        <v>3820</v>
      </c>
      <c r="DU117" s="1021" t="s">
        <v>3820</v>
      </c>
      <c r="DV117" s="1021" t="s">
        <v>3820</v>
      </c>
      <c r="DW117" s="1021" t="s">
        <v>3820</v>
      </c>
      <c r="DX117" s="1021" t="s">
        <v>3820</v>
      </c>
      <c r="DY117" s="1021" t="s">
        <v>3820</v>
      </c>
      <c r="DZ117" s="1021" t="s">
        <v>3820</v>
      </c>
      <c r="EA117" s="1021" t="s">
        <v>3820</v>
      </c>
      <c r="EB117" s="1021" t="s">
        <v>3820</v>
      </c>
      <c r="EC117" s="1021" t="s">
        <v>3820</v>
      </c>
      <c r="ED117" s="1021" t="s">
        <v>3820</v>
      </c>
      <c r="EE117" s="1021" t="s">
        <v>3820</v>
      </c>
      <c r="EF117" s="1021" t="s">
        <v>3820</v>
      </c>
      <c r="EG117" s="1021" t="s">
        <v>3820</v>
      </c>
      <c r="EH117" s="1021" t="s">
        <v>3820</v>
      </c>
      <c r="EI117" s="1021" t="s">
        <v>3820</v>
      </c>
      <c r="EJ117" s="1021" t="s">
        <v>3820</v>
      </c>
      <c r="EK117" s="1021" t="s">
        <v>3820</v>
      </c>
      <c r="EL117" s="1021" t="s">
        <v>3820</v>
      </c>
      <c r="EM117" s="1021" t="s">
        <v>3820</v>
      </c>
      <c r="EN117" s="1021" t="s">
        <v>3820</v>
      </c>
      <c r="EO117" s="1021" t="s">
        <v>3820</v>
      </c>
      <c r="EP117" s="1021" t="s">
        <v>3820</v>
      </c>
      <c r="EQ117" s="1021" t="s">
        <v>3820</v>
      </c>
      <c r="ER117" s="1021" t="s">
        <v>3820</v>
      </c>
      <c r="ES117" s="1021" t="s">
        <v>3820</v>
      </c>
      <c r="ET117" s="1021" t="s">
        <v>3820</v>
      </c>
      <c r="EU117" s="1021" t="s">
        <v>3820</v>
      </c>
      <c r="EV117" s="1021" t="s">
        <v>3820</v>
      </c>
      <c r="EW117" s="1021" t="s">
        <v>3820</v>
      </c>
      <c r="EX117" s="1021" t="s">
        <v>3820</v>
      </c>
      <c r="EY117" s="1021" t="s">
        <v>3820</v>
      </c>
      <c r="EZ117" s="1021" t="s">
        <v>3820</v>
      </c>
      <c r="FA117" s="1021" t="s">
        <v>3820</v>
      </c>
      <c r="FB117" s="1021" t="s">
        <v>3820</v>
      </c>
      <c r="FC117" s="1021" t="s">
        <v>3820</v>
      </c>
      <c r="FD117" s="1021" t="s">
        <v>3820</v>
      </c>
      <c r="FE117" s="1021" t="s">
        <v>3820</v>
      </c>
      <c r="FF117" s="1021" t="s">
        <v>3820</v>
      </c>
      <c r="FG117" s="1021" t="s">
        <v>3820</v>
      </c>
      <c r="FH117" s="1021" t="s">
        <v>3820</v>
      </c>
      <c r="FI117" s="1021" t="s">
        <v>3820</v>
      </c>
      <c r="FJ117" s="1021" t="s">
        <v>3820</v>
      </c>
      <c r="FK117" s="1021" t="s">
        <v>3820</v>
      </c>
      <c r="FL117" s="1021" t="s">
        <v>3820</v>
      </c>
      <c r="FM117" s="1021" t="s">
        <v>3820</v>
      </c>
      <c r="FN117" s="1021" t="s">
        <v>3820</v>
      </c>
      <c r="FO117" s="1021" t="s">
        <v>3820</v>
      </c>
      <c r="FP117" s="1021" t="s">
        <v>3820</v>
      </c>
      <c r="FQ117" s="1021" t="s">
        <v>3820</v>
      </c>
      <c r="FR117" s="1021" t="s">
        <v>3820</v>
      </c>
      <c r="FS117" s="1021" t="s">
        <v>3820</v>
      </c>
      <c r="FT117" s="1021" t="s">
        <v>3820</v>
      </c>
      <c r="FU117" s="1021" t="s">
        <v>3820</v>
      </c>
      <c r="FV117" s="1021" t="s">
        <v>3820</v>
      </c>
      <c r="FW117" s="1021" t="s">
        <v>3820</v>
      </c>
      <c r="FX117" s="1021" t="s">
        <v>3820</v>
      </c>
      <c r="FY117" s="1021" t="s">
        <v>3820</v>
      </c>
      <c r="FZ117" s="1021" t="s">
        <v>3820</v>
      </c>
      <c r="GA117" s="1021" t="s">
        <v>3820</v>
      </c>
      <c r="GB117" s="1021" t="s">
        <v>3820</v>
      </c>
      <c r="GC117" s="1021" t="s">
        <v>3820</v>
      </c>
      <c r="GD117" s="1021" t="s">
        <v>3820</v>
      </c>
      <c r="GE117" s="1021" t="s">
        <v>3820</v>
      </c>
      <c r="GF117" s="1021" t="s">
        <v>3820</v>
      </c>
      <c r="GG117" s="1021" t="s">
        <v>3820</v>
      </c>
      <c r="GH117" s="1021" t="s">
        <v>3820</v>
      </c>
      <c r="GI117" s="1021" t="s">
        <v>3820</v>
      </c>
      <c r="GJ117" s="1021" t="s">
        <v>3820</v>
      </c>
      <c r="GK117" s="1021" t="s">
        <v>3820</v>
      </c>
      <c r="GL117" s="1021" t="s">
        <v>3820</v>
      </c>
      <c r="GM117" s="1021" t="s">
        <v>3820</v>
      </c>
      <c r="GN117" s="1021" t="s">
        <v>3820</v>
      </c>
      <c r="GO117" s="1021" t="s">
        <v>3820</v>
      </c>
      <c r="GP117" s="1021" t="s">
        <v>3820</v>
      </c>
      <c r="GQ117" s="1021" t="s">
        <v>3820</v>
      </c>
      <c r="GR117" s="1021" t="s">
        <v>3820</v>
      </c>
      <c r="GS117" s="1021" t="s">
        <v>3820</v>
      </c>
      <c r="GT117" s="1021" t="s">
        <v>3820</v>
      </c>
      <c r="GU117" s="1021" t="s">
        <v>3820</v>
      </c>
      <c r="GV117" s="1021" t="s">
        <v>3820</v>
      </c>
      <c r="GW117" s="1021" t="s">
        <v>3820</v>
      </c>
      <c r="GX117" s="1021" t="s">
        <v>3820</v>
      </c>
      <c r="GY117" s="1021" t="s">
        <v>3820</v>
      </c>
      <c r="GZ117" s="1021" t="s">
        <v>3820</v>
      </c>
      <c r="HA117" s="1021" t="s">
        <v>3820</v>
      </c>
      <c r="HB117" s="1021" t="s">
        <v>3820</v>
      </c>
      <c r="HC117" s="1021" t="s">
        <v>3820</v>
      </c>
      <c r="HD117" s="1021" t="s">
        <v>3820</v>
      </c>
      <c r="HE117" s="1021" t="s">
        <v>3820</v>
      </c>
      <c r="HF117" s="1021" t="s">
        <v>3820</v>
      </c>
      <c r="HG117" s="1021" t="s">
        <v>3820</v>
      </c>
      <c r="HH117" s="1021" t="s">
        <v>3820</v>
      </c>
      <c r="HI117" s="1021" t="s">
        <v>3820</v>
      </c>
      <c r="HJ117" s="1021" t="s">
        <v>3820</v>
      </c>
      <c r="HK117" s="1021" t="s">
        <v>3820</v>
      </c>
      <c r="HL117" s="1021" t="s">
        <v>3820</v>
      </c>
      <c r="HM117" s="1021" t="s">
        <v>3820</v>
      </c>
      <c r="HN117" s="1021" t="s">
        <v>3820</v>
      </c>
      <c r="HO117" s="1021" t="s">
        <v>3820</v>
      </c>
      <c r="HP117" s="1021" t="s">
        <v>3820</v>
      </c>
      <c r="HQ117" s="1021" t="s">
        <v>3820</v>
      </c>
      <c r="HR117" s="1021" t="s">
        <v>3820</v>
      </c>
      <c r="HS117" s="1021" t="s">
        <v>3820</v>
      </c>
      <c r="HT117" s="1021" t="s">
        <v>3820</v>
      </c>
      <c r="HU117" s="1021" t="s">
        <v>3820</v>
      </c>
      <c r="HV117" s="1021" t="s">
        <v>3820</v>
      </c>
      <c r="HW117" s="1021" t="s">
        <v>3820</v>
      </c>
      <c r="HX117" s="1021" t="s">
        <v>3820</v>
      </c>
      <c r="HY117" s="1021" t="s">
        <v>3820</v>
      </c>
      <c r="HZ117" s="1021" t="s">
        <v>3820</v>
      </c>
      <c r="IA117" s="1021" t="s">
        <v>3820</v>
      </c>
      <c r="IB117" s="1021" t="s">
        <v>3820</v>
      </c>
      <c r="IC117" s="1021" t="s">
        <v>3820</v>
      </c>
      <c r="ID117" s="1021" t="s">
        <v>3820</v>
      </c>
      <c r="IE117" s="1021" t="s">
        <v>3820</v>
      </c>
      <c r="IF117" s="1021" t="s">
        <v>3820</v>
      </c>
      <c r="IG117" s="1021" t="s">
        <v>3820</v>
      </c>
      <c r="IH117" s="1021" t="s">
        <v>3820</v>
      </c>
      <c r="II117" s="1021" t="s">
        <v>3820</v>
      </c>
      <c r="IJ117" s="1021" t="s">
        <v>3820</v>
      </c>
      <c r="IK117" s="1021" t="s">
        <v>3820</v>
      </c>
      <c r="IL117" s="1021" t="s">
        <v>3820</v>
      </c>
      <c r="IM117" s="1021" t="s">
        <v>3820</v>
      </c>
      <c r="IN117" s="1021" t="s">
        <v>3820</v>
      </c>
      <c r="IO117" s="1021" t="s">
        <v>3820</v>
      </c>
      <c r="IP117" s="1021" t="s">
        <v>3820</v>
      </c>
      <c r="IQ117" s="1021" t="s">
        <v>3820</v>
      </c>
      <c r="IR117" s="1021" t="s">
        <v>3820</v>
      </c>
      <c r="IS117" s="1021" t="s">
        <v>3820</v>
      </c>
      <c r="IT117" s="1021" t="s">
        <v>3820</v>
      </c>
      <c r="IU117" s="1021" t="s">
        <v>3820</v>
      </c>
      <c r="IV117" s="1021" t="s">
        <v>3820</v>
      </c>
      <c r="IW117" s="1021" t="s">
        <v>3820</v>
      </c>
      <c r="IX117" s="1021" t="s">
        <v>3820</v>
      </c>
      <c r="IY117" s="1021" t="s">
        <v>3820</v>
      </c>
      <c r="IZ117" s="1021" t="s">
        <v>3820</v>
      </c>
      <c r="JA117" s="1021" t="s">
        <v>3820</v>
      </c>
      <c r="JB117" s="1021" t="s">
        <v>3820</v>
      </c>
      <c r="JC117" s="1021" t="s">
        <v>3820</v>
      </c>
      <c r="JD117" s="1021" t="s">
        <v>3820</v>
      </c>
      <c r="JE117" s="1021" t="s">
        <v>3820</v>
      </c>
      <c r="JF117" s="1021" t="s">
        <v>3820</v>
      </c>
      <c r="JG117" s="1021" t="s">
        <v>3820</v>
      </c>
      <c r="JH117" s="1021" t="s">
        <v>3820</v>
      </c>
      <c r="JI117" s="1021" t="s">
        <v>3820</v>
      </c>
      <c r="JJ117" s="1021" t="s">
        <v>3820</v>
      </c>
      <c r="JK117" s="1021" t="s">
        <v>3820</v>
      </c>
      <c r="JL117" s="1021" t="s">
        <v>3820</v>
      </c>
      <c r="JM117" s="1021" t="s">
        <v>3820</v>
      </c>
      <c r="JN117" s="1021" t="s">
        <v>3820</v>
      </c>
      <c r="JO117" s="1021" t="s">
        <v>3820</v>
      </c>
      <c r="JP117" s="1021" t="s">
        <v>3820</v>
      </c>
      <c r="JQ117" s="1021" t="s">
        <v>3820</v>
      </c>
      <c r="JR117" s="1021" t="s">
        <v>3820</v>
      </c>
      <c r="JS117" s="1021" t="s">
        <v>3820</v>
      </c>
      <c r="JT117" s="1021" t="s">
        <v>3820</v>
      </c>
      <c r="JU117" s="1021" t="s">
        <v>3820</v>
      </c>
      <c r="JV117" s="1021" t="s">
        <v>3820</v>
      </c>
      <c r="JW117" s="1021" t="s">
        <v>3820</v>
      </c>
      <c r="JX117" s="1021" t="s">
        <v>3820</v>
      </c>
      <c r="JY117" s="1021" t="s">
        <v>3820</v>
      </c>
      <c r="JZ117" s="1021" t="s">
        <v>3820</v>
      </c>
      <c r="KA117" s="1021" t="s">
        <v>3820</v>
      </c>
      <c r="KB117" s="1021" t="s">
        <v>3820</v>
      </c>
      <c r="KC117" s="1021" t="s">
        <v>3820</v>
      </c>
      <c r="KD117" s="1021" t="s">
        <v>3820</v>
      </c>
      <c r="KE117" s="1021" t="s">
        <v>3820</v>
      </c>
      <c r="KF117" s="1021" t="s">
        <v>3820</v>
      </c>
      <c r="KG117" s="1021" t="s">
        <v>3820</v>
      </c>
      <c r="KH117" s="1021" t="s">
        <v>3820</v>
      </c>
      <c r="KI117" s="1021" t="s">
        <v>3820</v>
      </c>
      <c r="KJ117" s="1021" t="s">
        <v>3820</v>
      </c>
      <c r="KK117" s="1021" t="s">
        <v>3820</v>
      </c>
      <c r="KL117" s="1021" t="s">
        <v>3820</v>
      </c>
      <c r="KM117" s="1021" t="s">
        <v>3820</v>
      </c>
      <c r="KN117" s="1021" t="s">
        <v>3820</v>
      </c>
      <c r="KO117" s="1021" t="s">
        <v>3820</v>
      </c>
      <c r="KP117" s="1021" t="s">
        <v>3820</v>
      </c>
      <c r="KQ117" s="1021" t="s">
        <v>3820</v>
      </c>
      <c r="KR117" s="1021" t="s">
        <v>3820</v>
      </c>
      <c r="KS117" s="1021" t="s">
        <v>3820</v>
      </c>
      <c r="KT117" s="1021" t="s">
        <v>3820</v>
      </c>
      <c r="KU117" s="1021" t="s">
        <v>3820</v>
      </c>
      <c r="KV117" s="1021" t="s">
        <v>3820</v>
      </c>
      <c r="KW117" s="1021" t="s">
        <v>3820</v>
      </c>
      <c r="KX117" s="1021" t="s">
        <v>3820</v>
      </c>
      <c r="KY117" s="1021" t="s">
        <v>3820</v>
      </c>
      <c r="KZ117" s="1021" t="s">
        <v>3820</v>
      </c>
      <c r="LA117" s="1021" t="s">
        <v>3820</v>
      </c>
      <c r="LB117" s="1021" t="s">
        <v>3820</v>
      </c>
      <c r="LC117" s="1021" t="s">
        <v>3820</v>
      </c>
      <c r="LD117" s="1021" t="s">
        <v>3820</v>
      </c>
      <c r="LE117" s="1021" t="s">
        <v>3820</v>
      </c>
      <c r="LF117" s="1021" t="s">
        <v>3820</v>
      </c>
      <c r="LG117" s="1021" t="s">
        <v>3820</v>
      </c>
      <c r="LH117" s="1021" t="s">
        <v>3820</v>
      </c>
      <c r="LI117" s="1021" t="s">
        <v>3820</v>
      </c>
      <c r="LJ117" s="1021" t="s">
        <v>3820</v>
      </c>
      <c r="LK117" s="1021" t="s">
        <v>3820</v>
      </c>
      <c r="LL117" s="1021" t="s">
        <v>3820</v>
      </c>
      <c r="LM117" s="1021" t="s">
        <v>3820</v>
      </c>
      <c r="LN117" s="1021" t="s">
        <v>3820</v>
      </c>
      <c r="LO117" s="1021" t="s">
        <v>3820</v>
      </c>
      <c r="LP117" s="1021" t="s">
        <v>3820</v>
      </c>
      <c r="LQ117" s="1021" t="s">
        <v>3820</v>
      </c>
      <c r="LR117" s="1021" t="s">
        <v>3820</v>
      </c>
      <c r="LS117" s="1021" t="s">
        <v>3820</v>
      </c>
      <c r="LT117" s="1021" t="s">
        <v>3820</v>
      </c>
      <c r="LU117" s="1021" t="s">
        <v>3820</v>
      </c>
      <c r="LV117" s="1021" t="s">
        <v>3820</v>
      </c>
      <c r="LW117" s="1021" t="s">
        <v>3820</v>
      </c>
      <c r="LX117" s="1021" t="s">
        <v>3820</v>
      </c>
      <c r="LY117" s="1021" t="s">
        <v>3820</v>
      </c>
      <c r="LZ117" s="1021" t="s">
        <v>3820</v>
      </c>
      <c r="MA117" s="1021" t="s">
        <v>3820</v>
      </c>
      <c r="MB117" s="1021" t="s">
        <v>3820</v>
      </c>
      <c r="MC117" s="1021" t="s">
        <v>3820</v>
      </c>
      <c r="MD117" s="1021" t="s">
        <v>3820</v>
      </c>
      <c r="ME117" s="1021" t="s">
        <v>3820</v>
      </c>
      <c r="MF117" s="1021" t="s">
        <v>3820</v>
      </c>
      <c r="MG117" s="1021" t="s">
        <v>3820</v>
      </c>
      <c r="MH117" s="1021" t="s">
        <v>3820</v>
      </c>
      <c r="MI117" s="1021" t="s">
        <v>3820</v>
      </c>
      <c r="MJ117" s="1021" t="s">
        <v>3820</v>
      </c>
      <c r="MK117" s="1021" t="s">
        <v>3820</v>
      </c>
      <c r="ML117" s="1021" t="s">
        <v>3820</v>
      </c>
      <c r="MM117" s="1021" t="s">
        <v>3820</v>
      </c>
      <c r="MN117" s="1021" t="s">
        <v>3820</v>
      </c>
      <c r="MO117" s="1021" t="s">
        <v>3820</v>
      </c>
      <c r="MP117" s="1021" t="s">
        <v>3820</v>
      </c>
      <c r="MQ117" s="1021" t="s">
        <v>3820</v>
      </c>
      <c r="MR117" s="1021" t="s">
        <v>3820</v>
      </c>
      <c r="MS117" s="1021" t="s">
        <v>3820</v>
      </c>
      <c r="MT117" s="1021" t="s">
        <v>3820</v>
      </c>
      <c r="MU117" s="1021" t="s">
        <v>3820</v>
      </c>
      <c r="MV117" s="1021" t="s">
        <v>3820</v>
      </c>
      <c r="MW117" s="1021" t="s">
        <v>3820</v>
      </c>
      <c r="MX117" s="1021" t="s">
        <v>3820</v>
      </c>
      <c r="MY117" s="1021" t="s">
        <v>3820</v>
      </c>
      <c r="MZ117" s="1021" t="s">
        <v>3820</v>
      </c>
      <c r="NA117" s="1021" t="s">
        <v>3820</v>
      </c>
      <c r="NB117" s="1021" t="s">
        <v>3820</v>
      </c>
      <c r="NC117" s="1021" t="s">
        <v>3820</v>
      </c>
      <c r="ND117" s="1021" t="s">
        <v>3820</v>
      </c>
      <c r="NE117" s="1021" t="s">
        <v>3820</v>
      </c>
      <c r="NF117" s="1021" t="s">
        <v>3820</v>
      </c>
      <c r="NG117" s="1021" t="s">
        <v>3820</v>
      </c>
      <c r="NH117" s="1021" t="s">
        <v>3820</v>
      </c>
      <c r="NI117" s="1021" t="s">
        <v>3820</v>
      </c>
      <c r="NJ117" s="1021" t="s">
        <v>3820</v>
      </c>
      <c r="NK117" s="1021" t="s">
        <v>3820</v>
      </c>
      <c r="NL117" s="1021" t="s">
        <v>3820</v>
      </c>
      <c r="NM117" s="1021" t="s">
        <v>3820</v>
      </c>
      <c r="NN117" s="1021" t="s">
        <v>3820</v>
      </c>
      <c r="NO117" s="1021" t="s">
        <v>3820</v>
      </c>
      <c r="NP117" s="1021" t="s">
        <v>3820</v>
      </c>
      <c r="NQ117" s="1021" t="s">
        <v>3820</v>
      </c>
      <c r="NR117" s="1021" t="s">
        <v>3820</v>
      </c>
      <c r="NS117" s="1021" t="s">
        <v>3820</v>
      </c>
      <c r="NT117" s="1021" t="s">
        <v>3820</v>
      </c>
      <c r="NU117" s="1021" t="s">
        <v>3820</v>
      </c>
      <c r="NV117" s="1021" t="s">
        <v>3820</v>
      </c>
      <c r="NW117" s="1021" t="s">
        <v>3820</v>
      </c>
      <c r="NX117" s="1021" t="s">
        <v>3820</v>
      </c>
      <c r="NY117" s="1021" t="s">
        <v>3820</v>
      </c>
      <c r="NZ117" s="1021" t="s">
        <v>3820</v>
      </c>
      <c r="OA117"/>
      <c r="OB117"/>
      <c r="OC117"/>
      <c r="OD117"/>
      <c r="OE117"/>
      <c r="OF117"/>
      <c r="OG117"/>
      <c r="OH117"/>
      <c r="OI117"/>
      <c r="OJ117"/>
      <c r="OK117"/>
      <c r="OL117"/>
      <c r="OM117" s="1021" t="s">
        <v>3820</v>
      </c>
      <c r="ON117" s="1021" t="s">
        <v>3820</v>
      </c>
      <c r="OO117" s="1021" t="s">
        <v>3820</v>
      </c>
      <c r="OP117" s="1021" t="s">
        <v>3820</v>
      </c>
      <c r="OQ117" s="1021" t="s">
        <v>3820</v>
      </c>
      <c r="OR117" s="1021" t="s">
        <v>3820</v>
      </c>
      <c r="OS117" s="1021" t="s">
        <v>3820</v>
      </c>
      <c r="OT117" s="1021" t="s">
        <v>3820</v>
      </c>
      <c r="OU117" s="1021"/>
      <c r="OV117" s="1021"/>
      <c r="OW117" s="1021"/>
      <c r="OX117" s="1021"/>
      <c r="OY117" s="1021"/>
      <c r="OZ117" s="1021"/>
      <c r="PA117" s="1021"/>
      <c r="PB117" s="1021"/>
      <c r="PC117" s="1021"/>
      <c r="PD117" s="1021"/>
      <c r="PE117" s="1021"/>
      <c r="PF117" s="1021"/>
      <c r="PG117" s="1021"/>
      <c r="PH117" s="1021"/>
      <c r="PI117" s="1021"/>
      <c r="PJ117" s="1021"/>
      <c r="PK117" s="1021"/>
      <c r="PL117" s="1021"/>
      <c r="PM117" s="2240"/>
      <c r="PN117" s="1021"/>
      <c r="PO117" s="1021"/>
      <c r="PP117" s="1021"/>
      <c r="PQ117" s="1021"/>
      <c r="PR117" s="1021"/>
      <c r="PS117" s="1021"/>
      <c r="PT117" s="1021"/>
      <c r="PU117" s="1021"/>
      <c r="PV117" s="1021"/>
      <c r="PW117" s="1021"/>
      <c r="PX117" s="1021"/>
      <c r="PY117" s="1021"/>
      <c r="PZ117" s="1021"/>
      <c r="QA117" s="1021"/>
      <c r="QB117" s="1021"/>
      <c r="QC117" s="1021"/>
      <c r="QD117" s="1021"/>
      <c r="QE117" s="1021"/>
      <c r="QF117" s="1021"/>
      <c r="QG117" s="1021"/>
      <c r="QH117" s="1021"/>
      <c r="QI117" s="1021"/>
      <c r="QJ117" s="1021"/>
      <c r="QK117" s="1021"/>
      <c r="QL117" s="1021"/>
      <c r="QM117" s="1021"/>
      <c r="QN117" s="1021"/>
      <c r="QO117" s="1021"/>
      <c r="QP117" s="1021"/>
      <c r="QQ117" s="1021"/>
      <c r="QR117" s="1021"/>
      <c r="QS117" s="1021"/>
      <c r="QT117" s="1021"/>
      <c r="QU117" s="2240"/>
      <c r="QV117" s="1021"/>
      <c r="QW117" s="1021"/>
      <c r="QX117" s="1021"/>
      <c r="QY117" s="1021"/>
      <c r="QZ117" s="1021"/>
      <c r="RA117" s="1021"/>
      <c r="RB117" s="1021"/>
      <c r="RC117" s="1021"/>
      <c r="RD117" s="1021"/>
      <c r="RE117" s="1021"/>
      <c r="RF117" s="1021"/>
      <c r="RG117" s="1021"/>
      <c r="RH117" s="1021"/>
      <c r="RI117" s="1021"/>
      <c r="RJ117" s="1021"/>
      <c r="RK117" s="1021"/>
      <c r="RL117" s="1021"/>
      <c r="RM117" s="2240"/>
      <c r="RN117" s="1021"/>
      <c r="RO117" s="1021"/>
      <c r="RP117" s="1021"/>
      <c r="RQ117" s="1021"/>
      <c r="RR117" s="1021"/>
      <c r="RS117" s="1021"/>
      <c r="RT117" s="1021"/>
      <c r="RU117" s="1021"/>
      <c r="RV117" s="1021"/>
      <c r="RW117" s="1021"/>
      <c r="RX117" s="1021"/>
      <c r="RY117" s="1021"/>
      <c r="RZ117" s="1021"/>
      <c r="SA117" s="1021"/>
      <c r="SB117" s="1021"/>
      <c r="SC117" s="1021"/>
      <c r="SD117" s="1021"/>
      <c r="SE117" s="1021"/>
      <c r="SF117" s="1021"/>
      <c r="SG117" s="1021"/>
      <c r="SH117" s="1021"/>
      <c r="SI117" s="1021"/>
      <c r="SJ117" s="1021"/>
      <c r="SK117" s="1021"/>
      <c r="SL117" s="1021"/>
      <c r="SM117" s="1021"/>
      <c r="SN117" s="1021"/>
      <c r="SO117" s="1021"/>
      <c r="SP117" s="1021"/>
      <c r="SQ117" s="1021"/>
      <c r="SR117" s="1021"/>
      <c r="SS117" s="1021"/>
      <c r="ST117" s="2256"/>
      <c r="SU117" s="2240" t="s">
        <v>3820</v>
      </c>
      <c r="SV117" s="1021" t="s">
        <v>3820</v>
      </c>
      <c r="SW117" s="1021" t="s">
        <v>3820</v>
      </c>
      <c r="SX117" s="1021" t="s">
        <v>3820</v>
      </c>
      <c r="SY117" s="1021" t="s">
        <v>3820</v>
      </c>
      <c r="VD117" s="728"/>
      <c r="WV117" s="2152"/>
      <c r="WW117" s="1021" t="s">
        <v>3820</v>
      </c>
      <c r="WX117" s="1021" t="s">
        <v>3820</v>
      </c>
      <c r="WY117" s="1021" t="s">
        <v>3820</v>
      </c>
      <c r="WZ117" s="1021" t="s">
        <v>3820</v>
      </c>
      <c r="XA117" s="1021" t="s">
        <v>3820</v>
      </c>
      <c r="XB117" s="1021" t="s">
        <v>3820</v>
      </c>
      <c r="XC117" s="1021" t="s">
        <v>3820</v>
      </c>
      <c r="XD117" s="1021"/>
      <c r="XE117" s="1021"/>
      <c r="XF117" s="1021" t="s">
        <v>3820</v>
      </c>
      <c r="XG117" s="1021" t="s">
        <v>3820</v>
      </c>
      <c r="XH117" s="1021" t="s">
        <v>3820</v>
      </c>
      <c r="XI117" s="1021" t="s">
        <v>3820</v>
      </c>
      <c r="XJ117" s="1021" t="s">
        <v>3820</v>
      </c>
      <c r="XK117" s="1021" t="s">
        <v>3820</v>
      </c>
      <c r="XL117" s="1021" t="s">
        <v>3820</v>
      </c>
      <c r="XM117" s="1021" t="s">
        <v>3820</v>
      </c>
      <c r="XN117" s="1021" t="s">
        <v>3820</v>
      </c>
      <c r="XO117" s="1021"/>
      <c r="XP117" s="1021"/>
      <c r="XQ117" s="1021" t="s">
        <v>3820</v>
      </c>
      <c r="XR117" s="1021" t="s">
        <v>3820</v>
      </c>
      <c r="XS117" s="1021" t="s">
        <v>3820</v>
      </c>
      <c r="XT117" s="1021" t="s">
        <v>3820</v>
      </c>
      <c r="XU117" s="1021"/>
      <c r="XV117" s="1021" t="s">
        <v>3820</v>
      </c>
      <c r="XW117" s="1021" t="s">
        <v>3820</v>
      </c>
      <c r="XX117" s="1021"/>
      <c r="XY117" s="1021"/>
      <c r="XZ117" s="1021"/>
      <c r="YA117" s="1021"/>
      <c r="YB117" s="1021"/>
      <c r="YC117" s="1021"/>
      <c r="YD117" s="1021"/>
      <c r="YE117" s="1021"/>
      <c r="YF117" s="1021"/>
      <c r="YG117" s="1021"/>
      <c r="YH117" s="1021"/>
      <c r="YI117" s="1021"/>
      <c r="YJ117" s="1021"/>
      <c r="YK117" s="1021"/>
      <c r="YL117" s="1021"/>
      <c r="YM117" s="1021"/>
      <c r="YN117" s="1021"/>
      <c r="YO117" s="1021"/>
      <c r="YP117" s="1021" t="s">
        <v>3820</v>
      </c>
      <c r="YQ117" s="1021" t="s">
        <v>3820</v>
      </c>
      <c r="YR117" s="1021" t="s">
        <v>3820</v>
      </c>
      <c r="YS117" s="1021" t="s">
        <v>3820</v>
      </c>
      <c r="YT117" s="1021" t="s">
        <v>3820</v>
      </c>
      <c r="YU117" s="1021" t="s">
        <v>3820</v>
      </c>
      <c r="YV117" s="1021" t="s">
        <v>3820</v>
      </c>
      <c r="YW117" s="1021" t="s">
        <v>3820</v>
      </c>
      <c r="YX117" s="1021" t="s">
        <v>3820</v>
      </c>
      <c r="YY117" s="1021" t="s">
        <v>3820</v>
      </c>
      <c r="YZ117" s="1021" t="s">
        <v>3820</v>
      </c>
      <c r="ZA117" s="1021" t="s">
        <v>3820</v>
      </c>
      <c r="ZB117" s="1021" t="s">
        <v>3820</v>
      </c>
      <c r="ZC117" s="1021" t="s">
        <v>3820</v>
      </c>
      <c r="ZD117" s="1021" t="s">
        <v>3820</v>
      </c>
      <c r="ZE117" s="1021" t="s">
        <v>3820</v>
      </c>
      <c r="ZF117" s="1021" t="s">
        <v>3820</v>
      </c>
      <c r="ZG117" s="1021" t="s">
        <v>3820</v>
      </c>
      <c r="ZH117" s="1021" t="s">
        <v>3820</v>
      </c>
      <c r="ZI117" s="1021" t="s">
        <v>3820</v>
      </c>
      <c r="ZJ117" s="1021" t="s">
        <v>3820</v>
      </c>
      <c r="ZK117" s="1021" t="s">
        <v>3820</v>
      </c>
      <c r="ZL117" s="1021" t="s">
        <v>3820</v>
      </c>
      <c r="ZM117" s="1021" t="s">
        <v>3820</v>
      </c>
      <c r="ZN117" s="1021" t="s">
        <v>3820</v>
      </c>
      <c r="ZO117" s="1021" t="s">
        <v>3820</v>
      </c>
      <c r="ZP117" s="1021" t="s">
        <v>3820</v>
      </c>
      <c r="ZQ117" s="1021" t="s">
        <v>3820</v>
      </c>
      <c r="ZR117" s="1021" t="s">
        <v>3820</v>
      </c>
      <c r="ZS117" s="1021" t="s">
        <v>3820</v>
      </c>
      <c r="ZT117" s="2960"/>
      <c r="ZU117" s="2960"/>
      <c r="ZV117" s="2960"/>
      <c r="ZW117" s="2960"/>
      <c r="ZX117" s="2960"/>
      <c r="ZY117" s="2960"/>
      <c r="ZZ117" s="2960"/>
      <c r="AAA117" s="2960"/>
      <c r="AAB117" s="2960"/>
      <c r="AAC117" s="2960"/>
      <c r="AAD117" s="2960"/>
      <c r="AAE117" s="2960"/>
      <c r="AAF117" s="1021"/>
      <c r="AAG117" s="1021"/>
      <c r="AAH117" s="1021"/>
      <c r="AAI117" s="1021"/>
      <c r="AAJ117" s="1021" t="s">
        <v>3820</v>
      </c>
      <c r="AAK117" s="1021" t="s">
        <v>3820</v>
      </c>
      <c r="AAL117" s="1021" t="s">
        <v>3820</v>
      </c>
      <c r="AAM117" s="1021" t="s">
        <v>3820</v>
      </c>
      <c r="AAN117" s="1021" t="s">
        <v>3820</v>
      </c>
      <c r="AAO117" s="1021" t="s">
        <v>3820</v>
      </c>
      <c r="AAP117" s="1021" t="s">
        <v>3820</v>
      </c>
      <c r="AAQ117" s="1021" t="s">
        <v>3820</v>
      </c>
      <c r="AAR117" s="1021" t="s">
        <v>3820</v>
      </c>
      <c r="AAS117" s="1021" t="s">
        <v>3820</v>
      </c>
      <c r="AAT117" s="1021" t="s">
        <v>3820</v>
      </c>
      <c r="AAU117" s="1021" t="s">
        <v>3820</v>
      </c>
      <c r="AAV117" s="1021" t="s">
        <v>3820</v>
      </c>
      <c r="AAW117" s="1021" t="s">
        <v>3820</v>
      </c>
      <c r="AAX117" s="1021" t="s">
        <v>3820</v>
      </c>
      <c r="AAY117" s="1021" t="s">
        <v>3820</v>
      </c>
      <c r="AAZ117" s="1021" t="s">
        <v>3820</v>
      </c>
      <c r="ABA117" s="1021" t="s">
        <v>3820</v>
      </c>
      <c r="ABB117" s="1021" t="s">
        <v>3820</v>
      </c>
      <c r="ABC117" s="1021" t="s">
        <v>3820</v>
      </c>
      <c r="ABD117" s="1021" t="s">
        <v>3820</v>
      </c>
      <c r="ABE117" s="1021" t="s">
        <v>3820</v>
      </c>
      <c r="ABF117" s="1021" t="s">
        <v>3820</v>
      </c>
      <c r="ABG117" s="1021" t="s">
        <v>3820</v>
      </c>
      <c r="ABH117" s="1021" t="s">
        <v>3820</v>
      </c>
      <c r="ABI117" s="1021" t="s">
        <v>3820</v>
      </c>
      <c r="ABJ117" s="1021" t="s">
        <v>3820</v>
      </c>
      <c r="ABK117" s="1021" t="s">
        <v>3820</v>
      </c>
      <c r="ABL117" s="1021" t="s">
        <v>3820</v>
      </c>
      <c r="ABM117" s="1021" t="s">
        <v>3820</v>
      </c>
      <c r="ABN117" s="1021" t="s">
        <v>3820</v>
      </c>
      <c r="ABO117" s="1021" t="s">
        <v>3820</v>
      </c>
      <c r="ABP117" s="1021" t="s">
        <v>3820</v>
      </c>
      <c r="ABQ117" s="1021" t="s">
        <v>3820</v>
      </c>
      <c r="ABR117" s="1021" t="s">
        <v>3820</v>
      </c>
      <c r="ABS117" s="1021" t="s">
        <v>3820</v>
      </c>
      <c r="ABT117" s="1021" t="s">
        <v>3820</v>
      </c>
      <c r="ABU117" s="1021" t="s">
        <v>3820</v>
      </c>
      <c r="ABV117" s="1021" t="s">
        <v>3820</v>
      </c>
      <c r="ABW117" s="1021" t="s">
        <v>3820</v>
      </c>
      <c r="ABX117" s="1021" t="s">
        <v>3820</v>
      </c>
      <c r="ABY117" s="1021" t="s">
        <v>3820</v>
      </c>
      <c r="ABZ117" s="1021" t="s">
        <v>3820</v>
      </c>
      <c r="ACA117" s="1021" t="s">
        <v>3820</v>
      </c>
      <c r="ACB117" s="1021" t="s">
        <v>3820</v>
      </c>
      <c r="ACC117" s="1021" t="s">
        <v>3820</v>
      </c>
      <c r="ACD117" s="1021" t="s">
        <v>3820</v>
      </c>
      <c r="ACE117" s="1021" t="s">
        <v>3820</v>
      </c>
      <c r="ACF117" s="1021" t="s">
        <v>3820</v>
      </c>
      <c r="ACG117" s="1021" t="s">
        <v>3820</v>
      </c>
      <c r="ACH117" s="1021" t="s">
        <v>3820</v>
      </c>
      <c r="ACI117" s="1021" t="s">
        <v>3820</v>
      </c>
      <c r="ACJ117" s="1021" t="s">
        <v>3820</v>
      </c>
      <c r="ACK117" s="1021" t="s">
        <v>3820</v>
      </c>
      <c r="ACL117" s="1021" t="s">
        <v>3820</v>
      </c>
      <c r="ACM117" s="1021" t="s">
        <v>3820</v>
      </c>
      <c r="ACN117" s="1021" t="s">
        <v>3820</v>
      </c>
      <c r="ACO117" s="1021" t="s">
        <v>3820</v>
      </c>
      <c r="ACP117" s="1021" t="s">
        <v>3820</v>
      </c>
      <c r="ACQ117" s="1021" t="s">
        <v>3820</v>
      </c>
      <c r="ACR117" s="1021" t="s">
        <v>3820</v>
      </c>
      <c r="ACS117" s="1021" t="s">
        <v>3820</v>
      </c>
      <c r="ACT117" s="1021" t="s">
        <v>3820</v>
      </c>
      <c r="ACU117" s="1021" t="s">
        <v>3820</v>
      </c>
      <c r="ACV117" s="1021" t="s">
        <v>3820</v>
      </c>
      <c r="ACW117" s="1021" t="s">
        <v>3820</v>
      </c>
      <c r="ACX117" s="1021" t="s">
        <v>3820</v>
      </c>
      <c r="ACY117" s="1021" t="s">
        <v>3820</v>
      </c>
      <c r="ACZ117" s="1021" t="s">
        <v>3820</v>
      </c>
      <c r="ADA117" s="1021" t="s">
        <v>3820</v>
      </c>
      <c r="ADB117" s="1021" t="s">
        <v>3820</v>
      </c>
      <c r="ADC117" s="1021" t="s">
        <v>3820</v>
      </c>
      <c r="ADD117" s="1021" t="s">
        <v>3820</v>
      </c>
      <c r="ADE117" s="1021" t="s">
        <v>3820</v>
      </c>
      <c r="ADF117" s="1021" t="s">
        <v>3820</v>
      </c>
      <c r="ADG117" s="1021" t="s">
        <v>3820</v>
      </c>
      <c r="ADH117" s="1021" t="s">
        <v>3820</v>
      </c>
      <c r="ADI117" s="1021" t="s">
        <v>3820</v>
      </c>
      <c r="ADJ117" s="1021" t="s">
        <v>3820</v>
      </c>
      <c r="ADK117" s="1021" t="s">
        <v>3820</v>
      </c>
      <c r="ADL117" s="1021" t="s">
        <v>3820</v>
      </c>
      <c r="ADM117" s="1021" t="s">
        <v>3820</v>
      </c>
      <c r="ADN117" s="1021" t="s">
        <v>3820</v>
      </c>
      <c r="ADO117" s="1021" t="s">
        <v>3820</v>
      </c>
      <c r="ADP117" s="1021" t="s">
        <v>3820</v>
      </c>
      <c r="ADQ117" s="1021" t="s">
        <v>3820</v>
      </c>
      <c r="ADR117" s="1021" t="s">
        <v>3820</v>
      </c>
      <c r="ADS117" s="1021" t="s">
        <v>3820</v>
      </c>
      <c r="ADT117" s="1021" t="s">
        <v>3820</v>
      </c>
      <c r="ADU117" s="1021" t="s">
        <v>3820</v>
      </c>
      <c r="ADV117" s="1021" t="s">
        <v>3820</v>
      </c>
      <c r="ADW117" s="1021" t="s">
        <v>3820</v>
      </c>
      <c r="ADX117" s="1021" t="s">
        <v>3820</v>
      </c>
      <c r="ADY117" s="1021" t="s">
        <v>3820</v>
      </c>
      <c r="ADZ117" s="1021" t="s">
        <v>3820</v>
      </c>
      <c r="AEA117" s="1021" t="s">
        <v>3820</v>
      </c>
      <c r="AEB117" s="1021" t="s">
        <v>3820</v>
      </c>
      <c r="AEC117" s="1021" t="s">
        <v>3820</v>
      </c>
      <c r="AED117" s="1021" t="s">
        <v>3820</v>
      </c>
      <c r="AEE117" s="1021" t="s">
        <v>3820</v>
      </c>
      <c r="AEF117" s="1021" t="s">
        <v>3820</v>
      </c>
      <c r="AEG117" s="1021" t="s">
        <v>3820</v>
      </c>
      <c r="AEH117" s="1021" t="s">
        <v>3820</v>
      </c>
      <c r="AEI117" s="2372" t="s">
        <v>3820</v>
      </c>
      <c r="AEJ117" s="2372" t="s">
        <v>7028</v>
      </c>
      <c r="AEK117" s="2372" t="s">
        <v>3820</v>
      </c>
      <c r="AEL117" s="1021" t="s">
        <v>3820</v>
      </c>
      <c r="AEM117" s="1021" t="s">
        <v>3820</v>
      </c>
      <c r="AEN117" s="1021" t="s">
        <v>3820</v>
      </c>
      <c r="AEO117" s="1021"/>
      <c r="AEP117" s="1021" t="s">
        <v>3820</v>
      </c>
      <c r="AEQ117" s="1021" t="s">
        <v>3820</v>
      </c>
      <c r="AER117" s="1021"/>
      <c r="AES117" s="1021" t="s">
        <v>3820</v>
      </c>
      <c r="AET117" s="1021" t="s">
        <v>3820</v>
      </c>
      <c r="AEU117" s="1021"/>
      <c r="AEV117" s="1021" t="s">
        <v>3820</v>
      </c>
      <c r="AEW117" s="1021" t="s">
        <v>3820</v>
      </c>
      <c r="AEX117" s="1021" t="s">
        <v>3820</v>
      </c>
      <c r="AEY117" s="1021" t="s">
        <v>3820</v>
      </c>
      <c r="AEZ117" s="1021" t="s">
        <v>3820</v>
      </c>
      <c r="AFA117" s="1021" t="s">
        <v>3820</v>
      </c>
      <c r="AFB117" s="1021" t="s">
        <v>3820</v>
      </c>
      <c r="AFC117" s="1021" t="s">
        <v>3820</v>
      </c>
      <c r="AFD117" s="1021" t="s">
        <v>3820</v>
      </c>
      <c r="AFE117" s="1021" t="s">
        <v>3820</v>
      </c>
      <c r="AFF117" s="1021" t="s">
        <v>3820</v>
      </c>
      <c r="AFG117" s="1021" t="s">
        <v>3820</v>
      </c>
      <c r="AFH117" s="1021" t="s">
        <v>3820</v>
      </c>
      <c r="AFI117" s="1021" t="s">
        <v>3820</v>
      </c>
      <c r="AFJ117" s="1021" t="s">
        <v>3820</v>
      </c>
      <c r="AFK117" s="1021" t="s">
        <v>3820</v>
      </c>
      <c r="AFL117" s="1021" t="s">
        <v>3820</v>
      </c>
      <c r="AFM117" s="1021" t="s">
        <v>3820</v>
      </c>
      <c r="AFN117" s="1021" t="s">
        <v>3820</v>
      </c>
      <c r="AFO117" s="1021" t="s">
        <v>3820</v>
      </c>
      <c r="AFP117" s="1021" t="s">
        <v>3820</v>
      </c>
      <c r="AFQ117" s="1021" t="s">
        <v>3820</v>
      </c>
      <c r="AFR117" s="1021" t="s">
        <v>3820</v>
      </c>
      <c r="AFS117" s="1021" t="s">
        <v>3820</v>
      </c>
      <c r="AFT117" s="1021" t="s">
        <v>3820</v>
      </c>
      <c r="AFU117" s="1021" t="s">
        <v>3820</v>
      </c>
      <c r="AFV117" s="1021" t="s">
        <v>3820</v>
      </c>
      <c r="AFW117" s="1021" t="s">
        <v>3820</v>
      </c>
      <c r="AFX117" s="1021" t="s">
        <v>3820</v>
      </c>
      <c r="AFY117" s="1021" t="s">
        <v>3820</v>
      </c>
      <c r="AFZ117" s="1021" t="s">
        <v>3820</v>
      </c>
      <c r="AGA117" s="1021" t="s">
        <v>3820</v>
      </c>
      <c r="AGB117" s="1021" t="s">
        <v>3820</v>
      </c>
      <c r="AGC117" s="1021" t="s">
        <v>3820</v>
      </c>
      <c r="AGD117" s="1021" t="s">
        <v>3820</v>
      </c>
      <c r="AGE117" s="1021" t="s">
        <v>3820</v>
      </c>
      <c r="AGF117" s="1021" t="s">
        <v>3820</v>
      </c>
      <c r="AGG117" s="1021" t="s">
        <v>3820</v>
      </c>
      <c r="AGH117" s="1021" t="s">
        <v>3820</v>
      </c>
      <c r="AGI117" s="1021" t="s">
        <v>3820</v>
      </c>
      <c r="AGJ117" s="1021" t="s">
        <v>3820</v>
      </c>
      <c r="AGK117" s="1021" t="s">
        <v>3820</v>
      </c>
      <c r="AGL117" s="1021" t="s">
        <v>3820</v>
      </c>
      <c r="AGM117" s="1021" t="s">
        <v>3820</v>
      </c>
      <c r="AGN117" s="1021" t="s">
        <v>3820</v>
      </c>
      <c r="AGO117" s="1021" t="s">
        <v>3820</v>
      </c>
      <c r="AGP117" s="1021" t="s">
        <v>3820</v>
      </c>
      <c r="AGQ117" s="1021" t="s">
        <v>3820</v>
      </c>
      <c r="AGR117" s="1021" t="s">
        <v>3820</v>
      </c>
      <c r="AGS117" s="1021" t="s">
        <v>3820</v>
      </c>
      <c r="AGT117" s="1021" t="s">
        <v>3820</v>
      </c>
      <c r="AGU117" s="1021" t="s">
        <v>3820</v>
      </c>
      <c r="AGV117" s="1021" t="s">
        <v>3820</v>
      </c>
      <c r="AGW117" s="1021" t="s">
        <v>3820</v>
      </c>
      <c r="AGX117" s="1021" t="s">
        <v>3820</v>
      </c>
      <c r="AGY117" s="1021" t="s">
        <v>3820</v>
      </c>
      <c r="AGZ117" s="1021" t="s">
        <v>3820</v>
      </c>
      <c r="AHA117" s="1021" t="s">
        <v>3820</v>
      </c>
      <c r="AHB117" s="1021" t="s">
        <v>3820</v>
      </c>
      <c r="AHC117" s="1021" t="s">
        <v>3820</v>
      </c>
      <c r="AHD117" s="1021" t="s">
        <v>3820</v>
      </c>
      <c r="AHE117" s="1021" t="s">
        <v>3820</v>
      </c>
      <c r="AHF117" s="1021" t="s">
        <v>3820</v>
      </c>
      <c r="AHG117" s="1021" t="s">
        <v>3820</v>
      </c>
      <c r="AHH117" s="1021" t="s">
        <v>3820</v>
      </c>
      <c r="AHI117" s="1021" t="s">
        <v>3820</v>
      </c>
      <c r="AHJ117" s="1021" t="s">
        <v>3820</v>
      </c>
      <c r="AHK117" s="1021" t="s">
        <v>3820</v>
      </c>
      <c r="AHL117" s="1021" t="s">
        <v>3820</v>
      </c>
      <c r="AHM117" s="1021" t="s">
        <v>3820</v>
      </c>
      <c r="AHN117" s="1021" t="s">
        <v>3820</v>
      </c>
      <c r="AHO117" s="1021" t="s">
        <v>3820</v>
      </c>
      <c r="AHP117" s="1021" t="s">
        <v>3820</v>
      </c>
      <c r="AHQ117" s="1021" t="s">
        <v>3820</v>
      </c>
      <c r="AHR117" s="1021" t="s">
        <v>3820</v>
      </c>
      <c r="AHS117" s="1021" t="s">
        <v>3820</v>
      </c>
      <c r="AHT117" s="1021" t="s">
        <v>3820</v>
      </c>
      <c r="AHU117" s="1021" t="s">
        <v>3820</v>
      </c>
      <c r="AHV117" s="1021" t="s">
        <v>3820</v>
      </c>
      <c r="AHW117" s="1021" t="s">
        <v>3820</v>
      </c>
      <c r="AHX117" s="1021" t="s">
        <v>3820</v>
      </c>
      <c r="AHY117" s="1021" t="s">
        <v>3820</v>
      </c>
      <c r="AHZ117" s="1021" t="s">
        <v>3820</v>
      </c>
      <c r="AIA117" s="1021" t="s">
        <v>3820</v>
      </c>
      <c r="AIB117" s="2518"/>
      <c r="AIC117" s="1021" t="s">
        <v>3820</v>
      </c>
      <c r="AID117" s="1021" t="s">
        <v>3820</v>
      </c>
      <c r="AIE117" s="1021" t="s">
        <v>3820</v>
      </c>
      <c r="AIF117" s="1021" t="s">
        <v>3820</v>
      </c>
      <c r="AIG117" s="1021" t="s">
        <v>3820</v>
      </c>
      <c r="AIH117" s="1021" t="s">
        <v>3820</v>
      </c>
      <c r="AII117" s="1021" t="s">
        <v>3820</v>
      </c>
      <c r="AIJ117" s="1021" t="s">
        <v>3820</v>
      </c>
      <c r="AIK117" s="1021" t="s">
        <v>3820</v>
      </c>
      <c r="AIL117" s="1021" t="s">
        <v>3820</v>
      </c>
      <c r="AIM117" s="1021" t="s">
        <v>3820</v>
      </c>
      <c r="AIN117" s="1021" t="s">
        <v>3820</v>
      </c>
      <c r="AIO117" s="1021" t="s">
        <v>3820</v>
      </c>
      <c r="AIP117" s="1021" t="s">
        <v>3820</v>
      </c>
      <c r="AIQ117" s="1021" t="s">
        <v>3820</v>
      </c>
      <c r="AIR117" s="1021" t="s">
        <v>3820</v>
      </c>
      <c r="AIS117" s="1021" t="s">
        <v>3820</v>
      </c>
      <c r="AIT117" s="1021" t="s">
        <v>3820</v>
      </c>
      <c r="AIU117" s="1021" t="s">
        <v>3820</v>
      </c>
      <c r="AIV117" s="1021" t="s">
        <v>3820</v>
      </c>
      <c r="AIW117" s="1021" t="s">
        <v>3820</v>
      </c>
      <c r="AIX117" s="1021" t="s">
        <v>3820</v>
      </c>
      <c r="AIY117" s="1021" t="s">
        <v>3820</v>
      </c>
      <c r="AIZ117" s="1021" t="s">
        <v>3820</v>
      </c>
      <c r="AJA117" s="1021" t="s">
        <v>3820</v>
      </c>
      <c r="AJB117" s="1021" t="s">
        <v>3820</v>
      </c>
      <c r="AJC117" s="1021" t="s">
        <v>3820</v>
      </c>
      <c r="AJD117" s="1021" t="s">
        <v>3820</v>
      </c>
      <c r="AJE117" s="1021" t="s">
        <v>3820</v>
      </c>
      <c r="AJF117" s="1021" t="s">
        <v>3820</v>
      </c>
      <c r="AJG117" s="1021" t="s">
        <v>3820</v>
      </c>
      <c r="AJH117" s="1021" t="s">
        <v>3820</v>
      </c>
      <c r="AJI117" s="1021" t="s">
        <v>3820</v>
      </c>
      <c r="AJJ117" s="1021" t="s">
        <v>3820</v>
      </c>
      <c r="AJK117" s="1021" t="s">
        <v>3820</v>
      </c>
      <c r="AJL117" s="1021" t="s">
        <v>3820</v>
      </c>
      <c r="AJM117" s="1021" t="s">
        <v>3820</v>
      </c>
      <c r="AJN117" s="1021" t="s">
        <v>3820</v>
      </c>
      <c r="AJO117" s="1021" t="s">
        <v>3820</v>
      </c>
      <c r="AJP117" s="1021" t="s">
        <v>3820</v>
      </c>
      <c r="AJQ117" s="1021" t="s">
        <v>3820</v>
      </c>
      <c r="AJR117" s="1021" t="s">
        <v>3820</v>
      </c>
      <c r="AJS117" s="1021" t="s">
        <v>3820</v>
      </c>
      <c r="AJT117" s="1021" t="s">
        <v>3820</v>
      </c>
      <c r="AJU117" s="1021" t="s">
        <v>3820</v>
      </c>
      <c r="AJV117" s="1021" t="s">
        <v>3820</v>
      </c>
      <c r="AJW117" s="1021" t="s">
        <v>3820</v>
      </c>
      <c r="AJX117" s="1021" t="s">
        <v>3820</v>
      </c>
      <c r="AJY117" s="1021" t="s">
        <v>3820</v>
      </c>
      <c r="AJZ117" s="1021" t="s">
        <v>3820</v>
      </c>
      <c r="AKA117" s="1021" t="s">
        <v>3820</v>
      </c>
      <c r="AKB117" s="1021" t="s">
        <v>3820</v>
      </c>
      <c r="AKC117" s="1021" t="s">
        <v>3820</v>
      </c>
      <c r="AKD117" s="1021" t="s">
        <v>3820</v>
      </c>
      <c r="AKE117" s="1021" t="s">
        <v>3820</v>
      </c>
      <c r="AKF117" s="1021" t="s">
        <v>3820</v>
      </c>
      <c r="AKG117" s="1021" t="s">
        <v>3820</v>
      </c>
      <c r="AKH117" s="1021" t="s">
        <v>3820</v>
      </c>
      <c r="AKI117" s="1021" t="s">
        <v>3820</v>
      </c>
      <c r="AKJ117" s="1021" t="s">
        <v>3820</v>
      </c>
      <c r="AKK117" s="1021" t="s">
        <v>3820</v>
      </c>
      <c r="AKL117" s="1021" t="s">
        <v>3820</v>
      </c>
      <c r="AKM117" s="1021" t="s">
        <v>3820</v>
      </c>
      <c r="AKN117" s="1021" t="s">
        <v>3820</v>
      </c>
      <c r="AKO117" s="1021" t="s">
        <v>3820</v>
      </c>
      <c r="AKP117" s="1021" t="s">
        <v>3820</v>
      </c>
      <c r="AKQ117" s="1021" t="s">
        <v>3820</v>
      </c>
      <c r="AKR117" s="1021" t="s">
        <v>3820</v>
      </c>
      <c r="AKS117" s="1021" t="s">
        <v>3820</v>
      </c>
      <c r="AKT117" s="1021" t="s">
        <v>3820</v>
      </c>
      <c r="AKU117" s="1021" t="s">
        <v>3820</v>
      </c>
      <c r="AKV117" s="1021" t="s">
        <v>3820</v>
      </c>
      <c r="AKW117" s="1021" t="s">
        <v>3820</v>
      </c>
      <c r="AKX117" s="1021"/>
      <c r="AKY117" s="1021" t="s">
        <v>3820</v>
      </c>
      <c r="AKZ117" s="1021" t="s">
        <v>3820</v>
      </c>
      <c r="ALA117" s="1021" t="s">
        <v>3820</v>
      </c>
      <c r="ALB117" s="1021" t="s">
        <v>3820</v>
      </c>
      <c r="ALC117" s="1021" t="s">
        <v>3820</v>
      </c>
      <c r="ALD117" s="1021" t="s">
        <v>3820</v>
      </c>
      <c r="ALE117" s="1021"/>
      <c r="ALF117" s="1021" t="s">
        <v>3820</v>
      </c>
      <c r="ALG117" s="1021" t="s">
        <v>3820</v>
      </c>
      <c r="ALH117" s="1021" t="s">
        <v>3820</v>
      </c>
      <c r="ALI117" s="1021" t="s">
        <v>3820</v>
      </c>
      <c r="ALJ117" s="1021" t="s">
        <v>3820</v>
      </c>
      <c r="ALK117" s="1021" t="s">
        <v>3820</v>
      </c>
      <c r="ALL117" s="1021" t="s">
        <v>3820</v>
      </c>
      <c r="ALM117" s="1021" t="s">
        <v>3820</v>
      </c>
      <c r="ALN117" s="1021"/>
      <c r="ALO117" s="1021" t="s">
        <v>3820</v>
      </c>
      <c r="ALP117" s="1021" t="s">
        <v>3820</v>
      </c>
      <c r="ALQ117" s="1021" t="s">
        <v>3820</v>
      </c>
      <c r="ALR117" s="1021" t="s">
        <v>3820</v>
      </c>
      <c r="ALS117" s="1021" t="s">
        <v>3820</v>
      </c>
      <c r="ALT117" s="1021" t="s">
        <v>3820</v>
      </c>
      <c r="ALU117" s="1021"/>
      <c r="ALV117" s="1021"/>
      <c r="ALW117" s="1021" t="s">
        <v>3820</v>
      </c>
      <c r="ALX117" s="1021" t="s">
        <v>3820</v>
      </c>
      <c r="ALY117" s="1021" t="s">
        <v>3820</v>
      </c>
      <c r="ALZ117" s="1021" t="s">
        <v>3820</v>
      </c>
      <c r="AMA117" s="1021" t="s">
        <v>3820</v>
      </c>
      <c r="AMB117" s="1021" t="s">
        <v>3820</v>
      </c>
      <c r="AMC117" s="1021" t="s">
        <v>3820</v>
      </c>
      <c r="AMD117" s="1021" t="s">
        <v>3820</v>
      </c>
      <c r="AME117" s="1021" t="s">
        <v>3820</v>
      </c>
      <c r="AMF117" s="1021"/>
      <c r="AMG117" s="1021"/>
      <c r="AMH117" s="1021" t="s">
        <v>3820</v>
      </c>
      <c r="AMI117" s="1021" t="s">
        <v>3820</v>
      </c>
      <c r="AMJ117" s="1021" t="s">
        <v>3820</v>
      </c>
      <c r="AMK117" s="1021" t="s">
        <v>3820</v>
      </c>
      <c r="AML117" s="1021" t="s">
        <v>3820</v>
      </c>
      <c r="AMM117" s="1021" t="s">
        <v>3820</v>
      </c>
      <c r="AMN117" s="1021" t="s">
        <v>3820</v>
      </c>
      <c r="AMO117" s="1021" t="s">
        <v>3820</v>
      </c>
      <c r="AMP117" s="1021" t="s">
        <v>3820</v>
      </c>
      <c r="AMQ117" s="1021" t="s">
        <v>3820</v>
      </c>
      <c r="AMR117" s="1021" t="s">
        <v>3820</v>
      </c>
      <c r="AMS117" s="1021" t="s">
        <v>3820</v>
      </c>
      <c r="AMT117" s="1021" t="s">
        <v>3820</v>
      </c>
      <c r="AMU117" s="1021" t="s">
        <v>3820</v>
      </c>
      <c r="AMV117" s="1021" t="s">
        <v>3820</v>
      </c>
      <c r="AMW117" s="1021" t="s">
        <v>3820</v>
      </c>
      <c r="AMX117" s="1021" t="s">
        <v>3820</v>
      </c>
      <c r="AMY117" s="1021" t="s">
        <v>3820</v>
      </c>
      <c r="AMZ117" s="1021" t="s">
        <v>3820</v>
      </c>
      <c r="ANA117" s="1021" t="s">
        <v>3820</v>
      </c>
      <c r="ANB117" s="1021" t="s">
        <v>3820</v>
      </c>
      <c r="ANC117" s="1021" t="s">
        <v>3820</v>
      </c>
      <c r="AND117" s="1021" t="s">
        <v>3820</v>
      </c>
      <c r="ANE117" s="1021" t="s">
        <v>3820</v>
      </c>
      <c r="ANF117" s="1021" t="s">
        <v>3820</v>
      </c>
      <c r="ANG117" s="1021" t="s">
        <v>3820</v>
      </c>
      <c r="ANH117" s="1021" t="s">
        <v>3820</v>
      </c>
      <c r="ANI117" s="1021" t="s">
        <v>3820</v>
      </c>
      <c r="ANJ117" s="1021" t="s">
        <v>3820</v>
      </c>
      <c r="ANK117" s="1021" t="s">
        <v>3820</v>
      </c>
      <c r="ANL117" s="1021" t="s">
        <v>3820</v>
      </c>
      <c r="ANM117" s="1021" t="s">
        <v>3820</v>
      </c>
      <c r="ANN117" s="1021" t="s">
        <v>3820</v>
      </c>
      <c r="ANO117" s="1021" t="s">
        <v>3820</v>
      </c>
      <c r="ANP117" s="1021" t="s">
        <v>3820</v>
      </c>
      <c r="ANQ117" s="1021" t="s">
        <v>3820</v>
      </c>
      <c r="ANR117" s="1021" t="s">
        <v>3820</v>
      </c>
      <c r="ANS117" s="1021" t="s">
        <v>3820</v>
      </c>
      <c r="ANT117" s="1021" t="s">
        <v>3820</v>
      </c>
      <c r="ANU117" s="1021" t="s">
        <v>3820</v>
      </c>
      <c r="ANV117" s="1021" t="s">
        <v>3820</v>
      </c>
      <c r="ANW117" s="1021" t="s">
        <v>3820</v>
      </c>
      <c r="ANX117" s="1021" t="s">
        <v>3820</v>
      </c>
      <c r="ANY117" s="1021" t="s">
        <v>3820</v>
      </c>
      <c r="ANZ117" s="1021" t="s">
        <v>3820</v>
      </c>
      <c r="AOA117" s="1021" t="s">
        <v>3820</v>
      </c>
      <c r="AOB117" s="1021" t="s">
        <v>3820</v>
      </c>
      <c r="AOC117" s="1021" t="s">
        <v>3820</v>
      </c>
      <c r="AOD117" s="1021" t="s">
        <v>5646</v>
      </c>
      <c r="AOE117" s="1021" t="s">
        <v>5646</v>
      </c>
      <c r="AOF117" s="1021"/>
      <c r="AOG117" s="1021"/>
      <c r="AOH117" s="1021"/>
      <c r="AOI117" s="1021"/>
      <c r="AOJ117" s="1021"/>
      <c r="AOK117" s="1021"/>
      <c r="AOL117" s="1021"/>
      <c r="AOM117" s="1021"/>
      <c r="AON117" s="1021"/>
      <c r="AOO117" s="1021"/>
      <c r="AOP117" s="1021"/>
      <c r="AOQ117" s="1021"/>
      <c r="AOR117" s="1021" t="s">
        <v>3820</v>
      </c>
      <c r="AOS117" s="1021" t="s">
        <v>3820</v>
      </c>
      <c r="AOT117" s="1021" t="s">
        <v>3820</v>
      </c>
      <c r="AOU117" s="1021" t="s">
        <v>3820</v>
      </c>
      <c r="AOV117" s="1021" t="s">
        <v>3820</v>
      </c>
      <c r="AOW117" s="1021" t="s">
        <v>3820</v>
      </c>
      <c r="AOX117" s="1021" t="s">
        <v>3820</v>
      </c>
      <c r="AOY117" s="1021" t="s">
        <v>3820</v>
      </c>
      <c r="AOZ117" s="1021" t="s">
        <v>3820</v>
      </c>
      <c r="APA117" s="1021" t="s">
        <v>3820</v>
      </c>
      <c r="APB117" s="1021" t="s">
        <v>3820</v>
      </c>
      <c r="APC117" s="1021" t="s">
        <v>3820</v>
      </c>
      <c r="APD117" s="1021" t="s">
        <v>3820</v>
      </c>
      <c r="APE117" s="1021" t="s">
        <v>3820</v>
      </c>
      <c r="APF117" s="1021" t="s">
        <v>3820</v>
      </c>
      <c r="APG117" s="1021" t="s">
        <v>3820</v>
      </c>
      <c r="APH117" s="1021" t="s">
        <v>3820</v>
      </c>
      <c r="API117" s="1021" t="s">
        <v>3820</v>
      </c>
      <c r="APJ117" s="1021" t="s">
        <v>3820</v>
      </c>
      <c r="APK117" s="1021" t="s">
        <v>3820</v>
      </c>
      <c r="APL117" s="1021"/>
      <c r="APM117" s="1021"/>
      <c r="APN117" s="1021"/>
      <c r="APO117" s="1021"/>
      <c r="APP117" s="1021"/>
      <c r="APQ117" s="1021"/>
      <c r="APR117" s="1021" t="s">
        <v>3820</v>
      </c>
      <c r="APS117" s="1021" t="s">
        <v>3820</v>
      </c>
      <c r="APT117" s="1021" t="s">
        <v>3820</v>
      </c>
      <c r="APU117" s="1021" t="s">
        <v>3820</v>
      </c>
      <c r="APV117" s="1021" t="s">
        <v>3820</v>
      </c>
      <c r="APW117" s="1021" t="s">
        <v>3820</v>
      </c>
      <c r="APX117" s="1021" t="s">
        <v>3820</v>
      </c>
      <c r="APY117" s="1021" t="s">
        <v>3820</v>
      </c>
      <c r="APZ117" s="1021" t="s">
        <v>3820</v>
      </c>
      <c r="AQA117" s="1021" t="s">
        <v>3820</v>
      </c>
      <c r="AQB117" s="1021" t="s">
        <v>3820</v>
      </c>
      <c r="AQC117" s="1021" t="s">
        <v>3820</v>
      </c>
      <c r="AQD117" s="1021" t="s">
        <v>3820</v>
      </c>
      <c r="AQE117" s="1021" t="s">
        <v>3820</v>
      </c>
      <c r="AQF117" s="1021" t="s">
        <v>3820</v>
      </c>
      <c r="AQG117" s="1021" t="s">
        <v>3820</v>
      </c>
      <c r="AQH117" s="1021" t="s">
        <v>3820</v>
      </c>
      <c r="AQI117" s="1021" t="s">
        <v>3820</v>
      </c>
      <c r="AQJ117" s="1021" t="s">
        <v>3820</v>
      </c>
      <c r="AQK117" s="1021" t="s">
        <v>3820</v>
      </c>
      <c r="AQL117" s="1021" t="s">
        <v>3820</v>
      </c>
      <c r="AQM117" s="987"/>
      <c r="AQN117" s="1021" t="s">
        <v>3820</v>
      </c>
      <c r="AQO117" s="1021" t="s">
        <v>3820</v>
      </c>
      <c r="AQP117" s="1021" t="s">
        <v>3820</v>
      </c>
      <c r="AQQ117" s="1021" t="s">
        <v>3820</v>
      </c>
      <c r="AQR117" s="1021" t="s">
        <v>3820</v>
      </c>
      <c r="AQS117" s="1021" t="s">
        <v>3820</v>
      </c>
      <c r="AQT117" s="1021" t="s">
        <v>3820</v>
      </c>
      <c r="AQU117" s="1021" t="s">
        <v>3820</v>
      </c>
      <c r="AQV117" s="1021" t="s">
        <v>3820</v>
      </c>
      <c r="AQW117" s="1021" t="s">
        <v>3820</v>
      </c>
      <c r="AQX117" s="1021" t="s">
        <v>3820</v>
      </c>
      <c r="AQY117" s="1021" t="s">
        <v>3820</v>
      </c>
      <c r="AQZ117" s="1021" t="s">
        <v>3820</v>
      </c>
      <c r="ARA117" s="1021" t="s">
        <v>3820</v>
      </c>
      <c r="ARB117" s="1021" t="s">
        <v>3820</v>
      </c>
      <c r="ARC117" s="1021" t="s">
        <v>3820</v>
      </c>
      <c r="ARD117" s="1021" t="s">
        <v>3820</v>
      </c>
      <c r="ARE117" s="1021" t="s">
        <v>3820</v>
      </c>
      <c r="ARF117" s="1021" t="s">
        <v>3820</v>
      </c>
      <c r="ARG117" s="1021" t="s">
        <v>3820</v>
      </c>
      <c r="ARH117" s="1021" t="s">
        <v>3820</v>
      </c>
      <c r="ARI117" s="1021" t="s">
        <v>3820</v>
      </c>
      <c r="ARJ117" s="1021" t="s">
        <v>3820</v>
      </c>
      <c r="ARK117" s="1021" t="s">
        <v>3820</v>
      </c>
      <c r="ARL117" s="1021" t="s">
        <v>3820</v>
      </c>
      <c r="ARM117" s="1021" t="s">
        <v>3820</v>
      </c>
      <c r="ARN117" s="1021" t="s">
        <v>3820</v>
      </c>
      <c r="ARO117" s="1021" t="s">
        <v>3820</v>
      </c>
      <c r="ARP117" s="1021" t="s">
        <v>3820</v>
      </c>
      <c r="ARQ117" s="1021" t="s">
        <v>3820</v>
      </c>
      <c r="ARR117" s="1021" t="s">
        <v>3820</v>
      </c>
      <c r="ARS117" s="1021" t="s">
        <v>3820</v>
      </c>
      <c r="ART117" s="1021" t="s">
        <v>3820</v>
      </c>
      <c r="ARU117" s="1021" t="s">
        <v>3820</v>
      </c>
      <c r="ARV117" s="1021" t="s">
        <v>3820</v>
      </c>
      <c r="ARW117" s="1021" t="s">
        <v>3820</v>
      </c>
      <c r="ARX117" s="1021" t="s">
        <v>3820</v>
      </c>
      <c r="ARY117" s="1021" t="s">
        <v>3820</v>
      </c>
      <c r="ARZ117" s="1021" t="s">
        <v>3820</v>
      </c>
      <c r="ASA117" s="1021" t="s">
        <v>3820</v>
      </c>
      <c r="ASB117" s="1021" t="s">
        <v>3820</v>
      </c>
      <c r="ASC117" s="1021" t="s">
        <v>3820</v>
      </c>
      <c r="ASD117" s="1021" t="s">
        <v>3820</v>
      </c>
      <c r="ASE117" s="1021" t="s">
        <v>3820</v>
      </c>
      <c r="ASF117" s="1021" t="s">
        <v>3820</v>
      </c>
      <c r="ASG117" s="1021" t="s">
        <v>3820</v>
      </c>
      <c r="ASH117" s="1021" t="s">
        <v>3820</v>
      </c>
      <c r="ASI117" s="1021" t="s">
        <v>3820</v>
      </c>
      <c r="ASJ117" s="1021" t="s">
        <v>3820</v>
      </c>
      <c r="ASK117" s="1021" t="s">
        <v>3820</v>
      </c>
      <c r="ASL117" s="1021" t="s">
        <v>3820</v>
      </c>
      <c r="ASM117" s="1021" t="s">
        <v>3820</v>
      </c>
      <c r="ASN117" s="1021" t="s">
        <v>3820</v>
      </c>
      <c r="ASO117" s="1021" t="s">
        <v>3820</v>
      </c>
      <c r="ASP117" s="1021" t="s">
        <v>3820</v>
      </c>
      <c r="ASQ117" s="1021" t="s">
        <v>3820</v>
      </c>
      <c r="ASR117" s="1021" t="s">
        <v>3820</v>
      </c>
      <c r="ASS117" s="1021" t="s">
        <v>3820</v>
      </c>
      <c r="AST117" s="1021" t="s">
        <v>3820</v>
      </c>
      <c r="ASU117" s="1021" t="s">
        <v>3820</v>
      </c>
      <c r="ASV117" s="1021" t="s">
        <v>3820</v>
      </c>
      <c r="ASW117" s="1021" t="s">
        <v>3820</v>
      </c>
      <c r="ASX117" s="1021" t="s">
        <v>3820</v>
      </c>
      <c r="ASY117" s="1021" t="s">
        <v>3820</v>
      </c>
      <c r="ASZ117" s="1021" t="s">
        <v>3820</v>
      </c>
      <c r="ATA117" s="1021" t="s">
        <v>3820</v>
      </c>
      <c r="ATB117" s="1021" t="s">
        <v>3820</v>
      </c>
      <c r="ATC117" s="1021" t="s">
        <v>3820</v>
      </c>
      <c r="ATD117" s="1021" t="s">
        <v>3820</v>
      </c>
      <c r="ATE117" s="1021" t="s">
        <v>3820</v>
      </c>
      <c r="ATF117" s="1021" t="s">
        <v>3820</v>
      </c>
      <c r="ATG117" s="1021" t="s">
        <v>3820</v>
      </c>
      <c r="ATH117" s="1021" t="s">
        <v>3820</v>
      </c>
      <c r="ATI117" s="1021" t="s">
        <v>3820</v>
      </c>
      <c r="ATJ117" s="1021" t="s">
        <v>3820</v>
      </c>
      <c r="ATK117" s="1021" t="s">
        <v>3820</v>
      </c>
      <c r="ATL117" s="1021" t="s">
        <v>3820</v>
      </c>
      <c r="ATM117" s="1021" t="s">
        <v>3820</v>
      </c>
      <c r="ATN117" s="1021" t="s">
        <v>3820</v>
      </c>
      <c r="ATO117" s="1021" t="s">
        <v>3820</v>
      </c>
      <c r="ATP117" s="1021" t="s">
        <v>3820</v>
      </c>
      <c r="ATQ117" s="1021" t="s">
        <v>3820</v>
      </c>
      <c r="ATR117" s="1021" t="s">
        <v>3820</v>
      </c>
      <c r="ATS117" s="1021" t="s">
        <v>3820</v>
      </c>
      <c r="ATT117" s="1021" t="s">
        <v>3820</v>
      </c>
      <c r="ATU117" s="1021" t="s">
        <v>3820</v>
      </c>
      <c r="ATV117" s="1021" t="s">
        <v>3820</v>
      </c>
      <c r="ATW117" s="1021" t="s">
        <v>3820</v>
      </c>
      <c r="ATX117" s="1021" t="s">
        <v>3820</v>
      </c>
      <c r="ATY117" s="1021" t="s">
        <v>3820</v>
      </c>
      <c r="ATZ117" s="1021" t="s">
        <v>3820</v>
      </c>
      <c r="AUA117" s="1021" t="s">
        <v>3820</v>
      </c>
      <c r="AUB117" s="1021" t="s">
        <v>3820</v>
      </c>
      <c r="AUC117" s="1021" t="s">
        <v>3820</v>
      </c>
      <c r="AUD117" s="1021" t="s">
        <v>3820</v>
      </c>
      <c r="AUE117" s="1021" t="s">
        <v>3820</v>
      </c>
      <c r="AUF117" s="1021" t="s">
        <v>3820</v>
      </c>
      <c r="AUG117" s="1021" t="s">
        <v>3820</v>
      </c>
      <c r="AUH117" s="1021" t="s">
        <v>3820</v>
      </c>
      <c r="AUI117" s="1021" t="s">
        <v>3820</v>
      </c>
      <c r="AUJ117" s="1021" t="s">
        <v>3820</v>
      </c>
      <c r="AUK117" s="1021" t="s">
        <v>3820</v>
      </c>
      <c r="AUL117" s="1021" t="s">
        <v>3820</v>
      </c>
      <c r="AUM117" s="1021" t="s">
        <v>3820</v>
      </c>
      <c r="AUN117" s="1021" t="s">
        <v>3820</v>
      </c>
      <c r="AUO117" s="1021" t="s">
        <v>3820</v>
      </c>
      <c r="AUP117" s="1021" t="s">
        <v>3820</v>
      </c>
      <c r="AUQ117" s="1021" t="s">
        <v>3820</v>
      </c>
      <c r="AUR117" s="1021" t="s">
        <v>3820</v>
      </c>
      <c r="AUS117" s="1021" t="s">
        <v>3820</v>
      </c>
      <c r="AUT117" s="1021" t="s">
        <v>3820</v>
      </c>
      <c r="AUU117" s="1021" t="s">
        <v>3820</v>
      </c>
      <c r="AUV117" s="1021" t="s">
        <v>3820</v>
      </c>
      <c r="AUW117" s="1021" t="s">
        <v>3820</v>
      </c>
      <c r="AUX117" s="1021" t="s">
        <v>3820</v>
      </c>
      <c r="AUY117" s="1021" t="s">
        <v>3820</v>
      </c>
      <c r="AUZ117" s="1021" t="s">
        <v>3820</v>
      </c>
      <c r="AVA117" s="1021" t="s">
        <v>3820</v>
      </c>
      <c r="AVB117" s="1021" t="s">
        <v>3820</v>
      </c>
      <c r="AVC117" s="1021" t="s">
        <v>3820</v>
      </c>
      <c r="AVD117" s="1021" t="s">
        <v>3820</v>
      </c>
      <c r="AVE117" s="1021" t="s">
        <v>3820</v>
      </c>
      <c r="AVF117" s="1021" t="s">
        <v>3820</v>
      </c>
      <c r="AVG117" s="1021" t="s">
        <v>3820</v>
      </c>
      <c r="AVH117" s="1021" t="s">
        <v>3820</v>
      </c>
      <c r="AVI117" s="1021" t="s">
        <v>3820</v>
      </c>
      <c r="AVJ117" s="1021" t="s">
        <v>3820</v>
      </c>
      <c r="AVK117" s="1021" t="s">
        <v>3820</v>
      </c>
      <c r="AVL117" s="1021" t="s">
        <v>3820</v>
      </c>
      <c r="AVM117" s="1021" t="s">
        <v>3820</v>
      </c>
      <c r="AVN117" s="1021" t="s">
        <v>3820</v>
      </c>
      <c r="AVO117" s="1021" t="s">
        <v>3820</v>
      </c>
      <c r="AVP117" s="1021" t="s">
        <v>3820</v>
      </c>
      <c r="AVQ117" s="1021" t="s">
        <v>3820</v>
      </c>
      <c r="AVR117" s="1021" t="s">
        <v>3820</v>
      </c>
      <c r="AVS117" s="1021" t="s">
        <v>3820</v>
      </c>
      <c r="AVT117" s="1021" t="s">
        <v>3820</v>
      </c>
      <c r="AVU117" s="1021" t="s">
        <v>3820</v>
      </c>
      <c r="AVV117" s="1021" t="s">
        <v>3820</v>
      </c>
      <c r="AVW117" s="1021" t="s">
        <v>3820</v>
      </c>
      <c r="AVX117" s="1021" t="s">
        <v>3820</v>
      </c>
      <c r="AVY117" s="1021" t="s">
        <v>3820</v>
      </c>
      <c r="AVZ117" s="1021" t="s">
        <v>3820</v>
      </c>
      <c r="AWA117" s="1021" t="s">
        <v>3820</v>
      </c>
      <c r="AWB117" s="1021" t="s">
        <v>3820</v>
      </c>
      <c r="AWC117" s="1021" t="s">
        <v>3820</v>
      </c>
      <c r="AWD117" s="1021" t="s">
        <v>3820</v>
      </c>
      <c r="AWE117" s="1021" t="s">
        <v>3820</v>
      </c>
      <c r="AWF117" s="1021" t="s">
        <v>3820</v>
      </c>
      <c r="AWG117" s="1021" t="s">
        <v>3820</v>
      </c>
      <c r="AWH117" s="1021" t="s">
        <v>3820</v>
      </c>
      <c r="AWI117" s="1021" t="s">
        <v>3820</v>
      </c>
      <c r="AWJ117" s="1021" t="s">
        <v>3820</v>
      </c>
      <c r="AWK117" s="1021" t="s">
        <v>3820</v>
      </c>
      <c r="AWL117" s="1021" t="s">
        <v>3820</v>
      </c>
      <c r="AWM117" s="1021" t="s">
        <v>3820</v>
      </c>
      <c r="AWN117" s="1021" t="s">
        <v>3820</v>
      </c>
      <c r="AWO117" s="1021" t="s">
        <v>3820</v>
      </c>
      <c r="AWP117" s="1021" t="s">
        <v>3820</v>
      </c>
      <c r="AWQ117" s="1021" t="s">
        <v>3820</v>
      </c>
      <c r="AWR117" s="1021" t="s">
        <v>3820</v>
      </c>
      <c r="AWS117" s="1021" t="s">
        <v>3820</v>
      </c>
      <c r="AWT117" s="1021" t="s">
        <v>3820</v>
      </c>
      <c r="AWU117" s="1021" t="s">
        <v>3820</v>
      </c>
      <c r="AWV117" s="1021" t="s">
        <v>3820</v>
      </c>
      <c r="AWW117" s="1021" t="s">
        <v>3820</v>
      </c>
      <c r="AWX117" s="1021" t="s">
        <v>3820</v>
      </c>
      <c r="AWY117" s="1021" t="s">
        <v>3820</v>
      </c>
      <c r="AWZ117" s="1021" t="s">
        <v>3820</v>
      </c>
      <c r="AXA117" s="1021" t="s">
        <v>3820</v>
      </c>
      <c r="AXB117" s="1021" t="s">
        <v>3820</v>
      </c>
      <c r="AXC117" s="1021" t="s">
        <v>3820</v>
      </c>
      <c r="AXD117" s="1021" t="s">
        <v>3820</v>
      </c>
      <c r="AXE117" s="1021" t="s">
        <v>3820</v>
      </c>
      <c r="AXF117" s="1021" t="s">
        <v>3820</v>
      </c>
      <c r="AXG117" s="1021" t="s">
        <v>3820</v>
      </c>
      <c r="AXH117" s="1021" t="s">
        <v>3820</v>
      </c>
      <c r="AXI117" s="1021" t="s">
        <v>3820</v>
      </c>
      <c r="AXK117" s="2032"/>
      <c r="AXL117" s="2032"/>
      <c r="AXM117" s="2032"/>
      <c r="AXN117" s="2032"/>
      <c r="AXO117" s="2032"/>
      <c r="AXP117" s="2032"/>
      <c r="AXQ117" s="2032" t="s">
        <v>8060</v>
      </c>
      <c r="AXR117" s="2032" t="s">
        <v>8060</v>
      </c>
      <c r="AXS117" s="2032"/>
      <c r="AXT117" s="2032"/>
      <c r="AXU117" s="2032" t="s">
        <v>8060</v>
      </c>
      <c r="AXV117" s="2032" t="s">
        <v>8060</v>
      </c>
      <c r="AXW117" s="2032"/>
      <c r="AXX117" s="2032"/>
      <c r="AXY117" s="2032" t="s">
        <v>8060</v>
      </c>
      <c r="AXZ117" s="2032" t="s">
        <v>8060</v>
      </c>
      <c r="AYA117" s="2032"/>
      <c r="AYB117" s="2032"/>
      <c r="AYC117" s="2033" t="s">
        <v>8060</v>
      </c>
      <c r="AYD117" s="2032" t="s">
        <v>8060</v>
      </c>
      <c r="AYE117" s="2032"/>
      <c r="AYF117" s="2032"/>
      <c r="AYG117" s="2032" t="s">
        <v>8060</v>
      </c>
      <c r="AYH117" s="2032" t="s">
        <v>8060</v>
      </c>
      <c r="AYI117" s="2032"/>
      <c r="AYJ117" s="2032"/>
      <c r="AYK117" s="2032" t="s">
        <v>8060</v>
      </c>
      <c r="AYL117" s="2032" t="s">
        <v>8060</v>
      </c>
      <c r="AYM117" s="2032"/>
      <c r="AYN117" s="2032"/>
      <c r="AYO117" s="2032" t="s">
        <v>8060</v>
      </c>
      <c r="AYP117" s="2032" t="s">
        <v>8060</v>
      </c>
      <c r="AYQ117" s="2032"/>
      <c r="AYR117" s="2032"/>
      <c r="AYS117" s="2032" t="s">
        <v>8060</v>
      </c>
      <c r="AYT117" s="2032" t="s">
        <v>8060</v>
      </c>
      <c r="AYU117" s="2032"/>
      <c r="AYV117" s="2032"/>
      <c r="AYW117" s="2032" t="s">
        <v>8060</v>
      </c>
      <c r="AYX117" s="2032" t="s">
        <v>8060</v>
      </c>
      <c r="AYY117" s="2032"/>
      <c r="AYZ117" s="2032"/>
      <c r="AZA117" s="2032" t="s">
        <v>8060</v>
      </c>
      <c r="AZB117" s="2032" t="s">
        <v>8060</v>
      </c>
      <c r="AZC117" s="2032"/>
      <c r="AZD117" s="2032"/>
      <c r="AZE117" s="2032" t="s">
        <v>8060</v>
      </c>
      <c r="AZF117" s="2032" t="s">
        <v>8060</v>
      </c>
      <c r="AZG117" s="2032"/>
      <c r="AZH117" s="2032"/>
      <c r="AZI117" s="2032" t="s">
        <v>8060</v>
      </c>
      <c r="AZJ117" s="2032" t="s">
        <v>8060</v>
      </c>
      <c r="AZK117" s="2032"/>
      <c r="AZL117" s="2032"/>
      <c r="AZM117" s="2032" t="s">
        <v>8060</v>
      </c>
      <c r="AZN117" s="2032" t="s">
        <v>8060</v>
      </c>
      <c r="AZO117" s="2032"/>
      <c r="AZP117" s="2032"/>
      <c r="AZQ117" s="2032" t="s">
        <v>8060</v>
      </c>
      <c r="AZR117" s="2032" t="s">
        <v>8060</v>
      </c>
      <c r="AZS117" s="2032"/>
      <c r="AZT117" s="2032"/>
      <c r="AZU117" s="2032" t="s">
        <v>8060</v>
      </c>
      <c r="AZV117" s="2032" t="s">
        <v>8060</v>
      </c>
      <c r="AZW117" s="2032"/>
      <c r="AZX117" s="2032"/>
      <c r="AZY117" s="2033" t="s">
        <v>8060</v>
      </c>
      <c r="AZZ117" s="2032" t="s">
        <v>8060</v>
      </c>
      <c r="BAA117" s="2032"/>
      <c r="BAB117" s="2032"/>
      <c r="BAC117" s="2032" t="s">
        <v>8060</v>
      </c>
      <c r="BAD117" s="2032" t="s">
        <v>8060</v>
      </c>
      <c r="BAE117" s="2032"/>
      <c r="BAF117" s="2032"/>
      <c r="BAG117" s="2032" t="s">
        <v>8060</v>
      </c>
      <c r="BAH117" s="2032" t="s">
        <v>8060</v>
      </c>
      <c r="BAI117" s="2032"/>
      <c r="BAJ117" s="2032"/>
      <c r="BAK117" s="2033" t="s">
        <v>8060</v>
      </c>
      <c r="BAL117" s="2032" t="s">
        <v>8060</v>
      </c>
      <c r="BAM117" s="2032"/>
      <c r="BAN117" s="2032"/>
      <c r="BAO117" s="2032" t="s">
        <v>8060</v>
      </c>
      <c r="BAP117" s="2032" t="s">
        <v>8060</v>
      </c>
      <c r="BAQ117" s="2032"/>
      <c r="BAR117" s="2032"/>
      <c r="BAS117" s="2032" t="s">
        <v>8060</v>
      </c>
      <c r="BAT117" s="2032" t="s">
        <v>8060</v>
      </c>
      <c r="BAU117" s="2032"/>
      <c r="BAV117" s="2032"/>
      <c r="BAW117" s="2032" t="s">
        <v>8060</v>
      </c>
      <c r="BAX117" s="2032" t="s">
        <v>8060</v>
      </c>
      <c r="BAY117" s="2032"/>
      <c r="BAZ117" s="2032"/>
      <c r="BBA117" s="2032" t="s">
        <v>8060</v>
      </c>
      <c r="BBB117" s="2032" t="s">
        <v>8060</v>
      </c>
      <c r="BBC117" s="2032"/>
      <c r="BBD117" s="2032"/>
      <c r="BBE117" s="2033" t="s">
        <v>8060</v>
      </c>
      <c r="BBF117" s="2032" t="s">
        <v>8060</v>
      </c>
      <c r="BBG117" s="2032"/>
      <c r="BBH117" s="2032"/>
      <c r="BBI117" s="2032" t="s">
        <v>8060</v>
      </c>
      <c r="BBJ117" s="2032" t="s">
        <v>8060</v>
      </c>
      <c r="BBK117" s="2032"/>
      <c r="BBL117" s="2032"/>
      <c r="BBM117" s="2032" t="s">
        <v>8060</v>
      </c>
      <c r="BBN117" s="2032" t="s">
        <v>8060</v>
      </c>
      <c r="BBO117" s="2032"/>
      <c r="BBP117" s="2032"/>
      <c r="BBQ117" s="2033" t="s">
        <v>8060</v>
      </c>
      <c r="BBR117" s="2032" t="s">
        <v>8060</v>
      </c>
      <c r="BBS117" s="2032"/>
      <c r="BBT117" s="2032"/>
      <c r="BBU117" s="2032" t="s">
        <v>8060</v>
      </c>
      <c r="BBV117" s="2032" t="s">
        <v>8060</v>
      </c>
      <c r="BBW117" s="2032"/>
      <c r="BBX117" s="2032"/>
      <c r="BBY117" s="2032" t="s">
        <v>8060</v>
      </c>
      <c r="BBZ117" s="2032" t="s">
        <v>8060</v>
      </c>
      <c r="BCA117" s="2032"/>
      <c r="BCB117" s="2032"/>
      <c r="BCC117" s="2032" t="s">
        <v>8060</v>
      </c>
      <c r="BCD117" s="2032" t="s">
        <v>8060</v>
      </c>
      <c r="BCE117" s="2032"/>
      <c r="BCF117" s="2032"/>
      <c r="BCG117" s="2032" t="s">
        <v>8060</v>
      </c>
      <c r="BCH117" s="2032" t="s">
        <v>8060</v>
      </c>
      <c r="BCI117" s="2032"/>
      <c r="BCJ117" s="2032"/>
      <c r="BCK117" s="2032" t="s">
        <v>8060</v>
      </c>
      <c r="BCL117" s="2032" t="s">
        <v>8060</v>
      </c>
      <c r="BCM117" s="2032"/>
      <c r="BCN117" s="2032"/>
      <c r="BCO117" s="2032" t="s">
        <v>8060</v>
      </c>
      <c r="BCP117" s="2032" t="s">
        <v>8060</v>
      </c>
      <c r="BCQ117" s="2032"/>
      <c r="BCR117" s="2032"/>
      <c r="BCS117" s="2032" t="s">
        <v>8060</v>
      </c>
      <c r="BCT117" s="2032" t="s">
        <v>8060</v>
      </c>
      <c r="BCU117" s="2032"/>
      <c r="BCV117" s="2032"/>
      <c r="BCW117" s="2032" t="s">
        <v>8060</v>
      </c>
      <c r="BCX117" s="2032" t="s">
        <v>8060</v>
      </c>
      <c r="BCY117" s="2032"/>
      <c r="BCZ117" s="2032"/>
      <c r="BDA117" s="2032" t="s">
        <v>8060</v>
      </c>
      <c r="BDB117" s="2032" t="s">
        <v>8060</v>
      </c>
      <c r="BDC117" s="2032"/>
      <c r="BDD117" s="2032"/>
      <c r="BDE117" s="2032" t="s">
        <v>8060</v>
      </c>
      <c r="BDF117" s="2032" t="s">
        <v>8060</v>
      </c>
      <c r="BDG117" s="2032"/>
      <c r="BDH117" s="2032"/>
      <c r="BDI117" s="2032" t="s">
        <v>8060</v>
      </c>
      <c r="BDJ117" s="2032" t="s">
        <v>8060</v>
      </c>
      <c r="BDK117" s="2032"/>
      <c r="BDL117" s="2032"/>
      <c r="BDM117" s="2032" t="s">
        <v>8060</v>
      </c>
      <c r="BDN117" s="2032" t="s">
        <v>8060</v>
      </c>
      <c r="BDO117" s="2032"/>
      <c r="BDP117" s="2032"/>
      <c r="BDQ117" s="2032" t="s">
        <v>8060</v>
      </c>
      <c r="BDR117" s="2032" t="s">
        <v>8060</v>
      </c>
      <c r="BDS117" s="2032"/>
      <c r="BDT117" s="2032"/>
      <c r="BDU117" s="2032" t="s">
        <v>8060</v>
      </c>
      <c r="BDV117" s="2032" t="s">
        <v>8060</v>
      </c>
      <c r="BDW117" s="2032"/>
      <c r="BDX117" s="2032"/>
      <c r="BDY117" s="2032" t="s">
        <v>8060</v>
      </c>
      <c r="BDZ117" s="2032" t="s">
        <v>8060</v>
      </c>
      <c r="BEA117" s="2032"/>
      <c r="BEB117" s="2032"/>
      <c r="BEC117" s="2032" t="s">
        <v>8060</v>
      </c>
      <c r="BED117" s="2032" t="s">
        <v>8060</v>
      </c>
      <c r="BEE117" s="2032"/>
      <c r="BEF117" s="2032"/>
      <c r="BEG117" s="2032" t="s">
        <v>8060</v>
      </c>
      <c r="BEH117" s="2032" t="s">
        <v>8060</v>
      </c>
      <c r="BEI117" s="2032"/>
      <c r="BEJ117" s="2032"/>
      <c r="BEK117" s="2032" t="s">
        <v>8060</v>
      </c>
      <c r="BEL117" s="2032" t="s">
        <v>8060</v>
      </c>
      <c r="BEM117" s="2032"/>
      <c r="BEN117" s="2032"/>
      <c r="BEO117" s="2032" t="s">
        <v>8060</v>
      </c>
      <c r="BEP117" s="2032" t="s">
        <v>8060</v>
      </c>
      <c r="BEQ117" s="2032"/>
      <c r="BER117" s="2032"/>
      <c r="BES117" s="2032" t="s">
        <v>8060</v>
      </c>
      <c r="BET117" s="2032" t="s">
        <v>8060</v>
      </c>
      <c r="BEU117" s="2032"/>
      <c r="BEV117" s="2032"/>
      <c r="BEW117" s="2033" t="s">
        <v>8060</v>
      </c>
      <c r="BEX117" s="2032" t="s">
        <v>8060</v>
      </c>
      <c r="BEY117" s="2032"/>
      <c r="BEZ117" s="2032"/>
      <c r="BFA117" s="2032" t="s">
        <v>8060</v>
      </c>
      <c r="BFB117" s="2032" t="s">
        <v>8060</v>
      </c>
      <c r="BFC117" s="2032"/>
      <c r="BFD117" s="2032"/>
      <c r="BFE117" s="2032" t="s">
        <v>8060</v>
      </c>
      <c r="BFF117" s="2032" t="s">
        <v>8060</v>
      </c>
      <c r="BFG117" s="2032"/>
      <c r="BFH117" s="2032"/>
      <c r="BFI117" s="1021" t="s">
        <v>5880</v>
      </c>
      <c r="BFJ117" s="1021" t="s">
        <v>5912</v>
      </c>
      <c r="BFK117" s="1021" t="s">
        <v>5913</v>
      </c>
      <c r="BFL117" s="1021" t="s">
        <v>5880</v>
      </c>
      <c r="BFM117" s="1021" t="s">
        <v>5913</v>
      </c>
      <c r="BFN117" s="1021" t="s">
        <v>5912</v>
      </c>
      <c r="BFO117" s="1021" t="s">
        <v>5914</v>
      </c>
      <c r="BFP117" s="1021" t="s">
        <v>5913</v>
      </c>
      <c r="BFQ117" s="1021" t="s">
        <v>5880</v>
      </c>
      <c r="BFR117" s="1021" t="s">
        <v>5913</v>
      </c>
      <c r="BFS117" s="2069" t="s">
        <v>5937</v>
      </c>
      <c r="BFT117" s="2069" t="s">
        <v>5937</v>
      </c>
      <c r="BFU117" s="2069" t="s">
        <v>5937</v>
      </c>
      <c r="BFV117" s="2069" t="s">
        <v>5937</v>
      </c>
      <c r="BFW117" s="2069" t="s">
        <v>5937</v>
      </c>
      <c r="BFX117" s="2069" t="s">
        <v>5937</v>
      </c>
      <c r="BFY117" s="2069" t="s">
        <v>5937</v>
      </c>
      <c r="BFZ117" s="2069" t="s">
        <v>5937</v>
      </c>
      <c r="BGA117" s="2069" t="s">
        <v>5937</v>
      </c>
      <c r="BGB117" s="2069" t="s">
        <v>5937</v>
      </c>
      <c r="BGC117" s="2069" t="s">
        <v>5958</v>
      </c>
      <c r="BGD117" s="2069" t="s">
        <v>3820</v>
      </c>
      <c r="BGE117" s="2069" t="s">
        <v>3820</v>
      </c>
      <c r="BGF117" s="2069" t="s">
        <v>5959</v>
      </c>
      <c r="BGG117" s="2069" t="s">
        <v>5959</v>
      </c>
      <c r="BGH117" s="2069" t="s">
        <v>3820</v>
      </c>
      <c r="BGI117" s="2069" t="s">
        <v>3820</v>
      </c>
      <c r="BGJ117" s="2069" t="s">
        <v>3820</v>
      </c>
      <c r="BGK117" s="2069" t="s">
        <v>3820</v>
      </c>
      <c r="BGL117" s="2069" t="s">
        <v>5959</v>
      </c>
      <c r="BGM117" s="2069" t="s">
        <v>3820</v>
      </c>
      <c r="BGN117" s="2069" t="s">
        <v>5883</v>
      </c>
      <c r="BGO117" s="2069" t="s">
        <v>5883</v>
      </c>
      <c r="BGP117" s="2069" t="s">
        <v>5883</v>
      </c>
      <c r="BGQ117" s="2069" t="s">
        <v>3820</v>
      </c>
      <c r="BGR117" s="2069" t="s">
        <v>5883</v>
      </c>
      <c r="BGS117" s="2069" t="s">
        <v>5883</v>
      </c>
      <c r="BGT117" s="2069" t="s">
        <v>5883</v>
      </c>
      <c r="BGU117" s="2069" t="s">
        <v>5883</v>
      </c>
      <c r="BGV117" s="2069" t="s">
        <v>3820</v>
      </c>
      <c r="BGW117" s="2069" t="s">
        <v>3820</v>
      </c>
      <c r="BGX117" s="2069" t="s">
        <v>5883</v>
      </c>
      <c r="BGY117" s="2069" t="s">
        <v>3820</v>
      </c>
      <c r="BGZ117" s="2069" t="s">
        <v>5883</v>
      </c>
      <c r="BHA117" s="2069" t="s">
        <v>3820</v>
      </c>
      <c r="BHB117" s="2069" t="s">
        <v>5883</v>
      </c>
      <c r="BHC117" s="2069" t="s">
        <v>5883</v>
      </c>
      <c r="BHD117" s="2069" t="s">
        <v>5883</v>
      </c>
      <c r="BHE117" s="2069" t="s">
        <v>5883</v>
      </c>
      <c r="BHF117" s="2069" t="s">
        <v>3820</v>
      </c>
      <c r="BHG117" s="2069" t="s">
        <v>3820</v>
      </c>
      <c r="BHH117" s="2069" t="s">
        <v>5883</v>
      </c>
      <c r="BHI117" s="2069" t="s">
        <v>3820</v>
      </c>
      <c r="BHJ117" s="2069" t="s">
        <v>5883</v>
      </c>
      <c r="BHK117" s="2069" t="s">
        <v>5883</v>
      </c>
      <c r="BHL117" s="2069" t="s">
        <v>3820</v>
      </c>
      <c r="BHM117" s="2069" t="s">
        <v>5883</v>
      </c>
      <c r="BHN117" s="2069" t="s">
        <v>3820</v>
      </c>
      <c r="BHO117" s="2069" t="s">
        <v>3820</v>
      </c>
      <c r="BHP117" s="2069" t="s">
        <v>3820</v>
      </c>
      <c r="BHQ117" s="2069" t="s">
        <v>5883</v>
      </c>
      <c r="BHR117" s="2069" t="s">
        <v>5883</v>
      </c>
      <c r="BHS117" s="2069" t="s">
        <v>5883</v>
      </c>
      <c r="BHT117" s="2069" t="s">
        <v>3820</v>
      </c>
      <c r="BHU117" s="2069" t="s">
        <v>5883</v>
      </c>
      <c r="BHV117" s="2069" t="s">
        <v>3820</v>
      </c>
      <c r="BHW117" s="2069" t="s">
        <v>5883</v>
      </c>
      <c r="BHX117" s="2069" t="s">
        <v>3820</v>
      </c>
      <c r="BHY117" s="2069" t="s">
        <v>5883</v>
      </c>
      <c r="BHZ117" s="2069" t="s">
        <v>3820</v>
      </c>
      <c r="BIA117" s="2069"/>
      <c r="BIB117" s="2069"/>
      <c r="BIC117" s="2069"/>
      <c r="BID117" s="2069"/>
      <c r="BIE117" s="2069"/>
      <c r="BIF117" s="2069"/>
      <c r="BIG117" s="2069"/>
      <c r="BIH117" s="2069" t="s">
        <v>5883</v>
      </c>
      <c r="BII117" s="2069" t="s">
        <v>3820</v>
      </c>
      <c r="BIJ117" s="2069" t="s">
        <v>3820</v>
      </c>
      <c r="BIK117" s="2069" t="s">
        <v>5883</v>
      </c>
      <c r="BIL117" s="2069" t="s">
        <v>3820</v>
      </c>
      <c r="BIM117" s="2069" t="s">
        <v>3820</v>
      </c>
      <c r="BIN117" s="2069" t="s">
        <v>5883</v>
      </c>
      <c r="BIO117" s="2069"/>
      <c r="BIP117" s="2069"/>
      <c r="BIQ117" s="2069"/>
      <c r="BIR117" s="2069"/>
      <c r="BIS117" s="2069"/>
      <c r="BIT117" s="2069"/>
      <c r="BIU117" s="2069"/>
      <c r="BIV117" s="2069"/>
      <c r="BIW117" s="2069"/>
      <c r="BIX117" s="2069"/>
      <c r="BIY117" s="2069"/>
      <c r="BIZ117" s="2069"/>
      <c r="BJA117" s="2032" t="s">
        <v>5880</v>
      </c>
      <c r="BJB117" s="2032" t="s">
        <v>5880</v>
      </c>
      <c r="BJC117" s="2032" t="s">
        <v>6181</v>
      </c>
      <c r="BJD117" s="2032" t="s">
        <v>5880</v>
      </c>
      <c r="BJE117" s="2032" t="s">
        <v>5880</v>
      </c>
      <c r="BJF117" s="2032" t="s">
        <v>5880</v>
      </c>
      <c r="BJG117" s="2032" t="s">
        <v>6181</v>
      </c>
      <c r="BJH117" s="2032" t="s">
        <v>6181</v>
      </c>
      <c r="BJI117" s="2032" t="s">
        <v>6181</v>
      </c>
      <c r="BJJ117" s="2032" t="s">
        <v>6182</v>
      </c>
      <c r="BJK117" s="2032" t="s">
        <v>6181</v>
      </c>
      <c r="BJL117" s="2032" t="s">
        <v>6181</v>
      </c>
      <c r="BJM117" s="2032" t="s">
        <v>5880</v>
      </c>
      <c r="BJN117" s="2032" t="s">
        <v>5880</v>
      </c>
      <c r="BJO117" s="2032" t="s">
        <v>6181</v>
      </c>
      <c r="BJP117" s="2032" t="s">
        <v>6181</v>
      </c>
      <c r="BJQ117" s="2032" t="s">
        <v>6181</v>
      </c>
      <c r="BJR117" s="2032" t="s">
        <v>6181</v>
      </c>
      <c r="BJS117" s="2032" t="s">
        <v>5880</v>
      </c>
      <c r="BJT117" s="2032" t="s">
        <v>5880</v>
      </c>
      <c r="BJU117" s="2032" t="s">
        <v>5880</v>
      </c>
      <c r="BJV117" s="2069" t="s">
        <v>5883</v>
      </c>
      <c r="BJW117" s="2069" t="s">
        <v>3820</v>
      </c>
      <c r="BJX117" s="2069" t="s">
        <v>3820</v>
      </c>
      <c r="BJY117" s="2069" t="s">
        <v>3820</v>
      </c>
      <c r="BJZ117" s="1021" t="s">
        <v>6131</v>
      </c>
      <c r="BKA117" s="1021" t="s">
        <v>6132</v>
      </c>
      <c r="BKB117" s="1021" t="s">
        <v>5880</v>
      </c>
      <c r="BKC117" s="1021" t="s">
        <v>6131</v>
      </c>
      <c r="BKD117" s="1021" t="s">
        <v>6131</v>
      </c>
      <c r="BKE117" s="1021" t="s">
        <v>6133</v>
      </c>
      <c r="BKF117" s="1021" t="s">
        <v>6132</v>
      </c>
      <c r="BKG117" s="1021" t="s">
        <v>5880</v>
      </c>
      <c r="BKH117" s="1021" t="s">
        <v>5880</v>
      </c>
      <c r="BKI117" s="1021" t="s">
        <v>6134</v>
      </c>
      <c r="BKJ117" s="1021" t="s">
        <v>6132</v>
      </c>
      <c r="BKK117" s="1021" t="s">
        <v>6131</v>
      </c>
      <c r="BKL117" s="1021" t="s">
        <v>6132</v>
      </c>
      <c r="BKM117" s="1021" t="s">
        <v>6132</v>
      </c>
      <c r="BKN117" s="1021" t="s">
        <v>6131</v>
      </c>
      <c r="BKO117" s="1021" t="s">
        <v>6133</v>
      </c>
      <c r="BKP117" s="1021" t="s">
        <v>6131</v>
      </c>
      <c r="BKQ117" s="1021" t="s">
        <v>6132</v>
      </c>
      <c r="BKR117" s="1021" t="s">
        <v>5880</v>
      </c>
      <c r="BKS117" s="1021" t="s">
        <v>6131</v>
      </c>
      <c r="BKT117" s="1021" t="s">
        <v>6131</v>
      </c>
      <c r="BKU117" s="1021" t="s">
        <v>6133</v>
      </c>
      <c r="BKV117" s="1021" t="s">
        <v>6132</v>
      </c>
      <c r="BKW117" s="1021" t="s">
        <v>6134</v>
      </c>
      <c r="BKX117" s="1021" t="s">
        <v>6131</v>
      </c>
      <c r="BKY117" s="1021" t="s">
        <v>6131</v>
      </c>
      <c r="BKZ117" s="1021" t="s">
        <v>5880</v>
      </c>
      <c r="BLA117" s="1021" t="s">
        <v>6135</v>
      </c>
      <c r="BLB117" s="2032" t="s">
        <v>6181</v>
      </c>
      <c r="BLC117" s="2032" t="s">
        <v>5880</v>
      </c>
      <c r="BLD117" s="2032" t="s">
        <v>5880</v>
      </c>
      <c r="BLE117" s="2032" t="s">
        <v>6182</v>
      </c>
      <c r="BLF117" s="2032" t="s">
        <v>5880</v>
      </c>
      <c r="BLG117" s="2032" t="s">
        <v>6181</v>
      </c>
      <c r="BLH117" s="2032" t="s">
        <v>6182</v>
      </c>
      <c r="BLI117" s="2032" t="s">
        <v>6181</v>
      </c>
      <c r="BLJ117" s="2032" t="s">
        <v>5880</v>
      </c>
      <c r="BLK117" s="2032" t="s">
        <v>5880</v>
      </c>
      <c r="BLL117" s="2032" t="s">
        <v>6181</v>
      </c>
      <c r="BLM117" s="2032" t="s">
        <v>5880</v>
      </c>
      <c r="BLN117" s="2032" t="s">
        <v>5880</v>
      </c>
      <c r="BLO117" s="2032" t="s">
        <v>6181</v>
      </c>
      <c r="BLP117" s="2032" t="s">
        <v>6181</v>
      </c>
      <c r="BLQ117" s="2032" t="s">
        <v>6181</v>
      </c>
      <c r="BLR117" s="2032" t="s">
        <v>6181</v>
      </c>
      <c r="BLS117" s="2032" t="s">
        <v>5880</v>
      </c>
      <c r="BLT117" s="2032" t="s">
        <v>6182</v>
      </c>
      <c r="BLU117" s="2032" t="s">
        <v>5880</v>
      </c>
      <c r="BLV117" s="2032" t="s">
        <v>6182</v>
      </c>
      <c r="BLW117" s="2032" t="s">
        <v>5880</v>
      </c>
      <c r="BLX117" s="2032" t="s">
        <v>6181</v>
      </c>
      <c r="BLY117" s="2032" t="s">
        <v>6181</v>
      </c>
      <c r="BLZ117" s="729"/>
      <c r="BMA117" s="729"/>
      <c r="BMB117" s="729"/>
      <c r="BMC117" s="729"/>
      <c r="BMD117" s="729"/>
      <c r="BME117" s="729"/>
      <c r="BMF117" s="729"/>
      <c r="BMG117" s="729"/>
      <c r="BMH117" s="729"/>
      <c r="BMI117" s="729"/>
      <c r="BMJ117" s="729"/>
      <c r="BMK117" s="729"/>
      <c r="BML117" s="729"/>
      <c r="BMM117" s="729"/>
      <c r="BMN117" s="729"/>
      <c r="BMO117" s="729"/>
      <c r="BMP117" s="729"/>
      <c r="BMQ117" s="729"/>
      <c r="BMR117" s="729"/>
      <c r="BMS117" s="729"/>
      <c r="BMT117" s="729"/>
      <c r="BMU117" s="729"/>
      <c r="BMV117" s="729"/>
      <c r="BMW117" s="729"/>
      <c r="BMX117" s="729"/>
      <c r="BMY117" s="729"/>
      <c r="BMZ117" s="729"/>
      <c r="BNA117" s="729"/>
      <c r="BNB117" s="729"/>
      <c r="BNC117" s="729"/>
      <c r="BND117" s="729"/>
      <c r="BNE117" s="729"/>
      <c r="BNF117" s="729"/>
      <c r="BNG117" s="729"/>
      <c r="BNH117" s="729"/>
      <c r="BNI117" s="729"/>
      <c r="BNJ117" s="729"/>
      <c r="BNK117" s="729"/>
      <c r="BNL117" s="729"/>
      <c r="BNM117" s="729"/>
      <c r="BNN117" s="729"/>
      <c r="BNO117" s="729"/>
      <c r="BNQ117" s="842"/>
      <c r="BNR117" s="842"/>
      <c r="BNS117" s="842"/>
      <c r="BNT117" s="842"/>
      <c r="BNU117" s="842"/>
      <c r="BNV117" s="842"/>
      <c r="BNW117" s="842"/>
    </row>
    <row r="118" spans="1:1739" ht="13" x14ac:dyDescent="0.2">
      <c r="A118" s="844"/>
      <c r="B118" s="844" t="s">
        <v>4879</v>
      </c>
      <c r="C118" s="844" t="s">
        <v>4881</v>
      </c>
      <c r="D118" s="844" t="s">
        <v>4883</v>
      </c>
      <c r="E118" s="1143" t="s">
        <v>4885</v>
      </c>
      <c r="F118" s="844" t="s">
        <v>4887</v>
      </c>
      <c r="G118" s="1143" t="s">
        <v>4894</v>
      </c>
      <c r="H118" s="1022" t="str">
        <f t="shared" ref="H118:CD118" si="513">H117&amp;H116</f>
        <v>Q1</v>
      </c>
      <c r="I118" s="1022" t="str">
        <f t="shared" si="513"/>
        <v>Q2</v>
      </c>
      <c r="J118" s="1022" t="str">
        <f t="shared" si="513"/>
        <v>Q3</v>
      </c>
      <c r="K118" s="1022" t="str">
        <f t="shared" si="513"/>
        <v>Q4</v>
      </c>
      <c r="L118" s="1022" t="str">
        <f t="shared" si="513"/>
        <v>Q5</v>
      </c>
      <c r="M118" s="1022" t="str">
        <f t="shared" si="513"/>
        <v>Q6</v>
      </c>
      <c r="N118" s="1022" t="str">
        <f t="shared" si="513"/>
        <v>Q7</v>
      </c>
      <c r="O118" s="1022" t="str">
        <f>O117&amp;O116</f>
        <v>Q4</v>
      </c>
      <c r="P118" s="1022" t="str">
        <f>P117&amp;P116</f>
        <v>Q5</v>
      </c>
      <c r="Q118" s="1022" t="str">
        <f>Q117&amp;Q116</f>
        <v>Q6</v>
      </c>
      <c r="R118" s="1022" t="str">
        <f>R117&amp;R116</f>
        <v>Q7</v>
      </c>
      <c r="S118" s="1022" t="str">
        <f t="shared" si="513"/>
        <v>Q8</v>
      </c>
      <c r="T118" s="1022" t="str">
        <f t="shared" si="513"/>
        <v>Q9</v>
      </c>
      <c r="U118" s="1022" t="str">
        <f t="shared" si="513"/>
        <v>Q10</v>
      </c>
      <c r="V118" s="1022" t="str">
        <f t="shared" si="513"/>
        <v>Q11</v>
      </c>
      <c r="W118" s="1022" t="str">
        <f t="shared" si="513"/>
        <v>Q12</v>
      </c>
      <c r="X118" s="1022" t="str">
        <f t="shared" si="513"/>
        <v>Q13</v>
      </c>
      <c r="Y118" s="1022" t="str">
        <f t="shared" si="513"/>
        <v>Q14</v>
      </c>
      <c r="Z118" s="1022" t="str">
        <f>Z117&amp;Z116</f>
        <v>Q11</v>
      </c>
      <c r="AA118" s="1022" t="str">
        <f>AA117&amp;AA116</f>
        <v>Q12</v>
      </c>
      <c r="AB118" s="1022" t="str">
        <f>AB117&amp;AB116</f>
        <v>Q13</v>
      </c>
      <c r="AC118" s="1022" t="str">
        <f>AC117&amp;AC116</f>
        <v>Q14</v>
      </c>
      <c r="AD118" s="4106" t="str">
        <f t="shared" si="513"/>
        <v>Q15</v>
      </c>
      <c r="AE118" s="4106" t="str">
        <f t="shared" si="513"/>
        <v>Q16</v>
      </c>
      <c r="AF118" s="1022" t="str">
        <f t="shared" si="513"/>
        <v>Q17</v>
      </c>
      <c r="AG118" s="1022" t="str">
        <f t="shared" si="513"/>
        <v>Q18</v>
      </c>
      <c r="AH118" s="1022" t="str">
        <f t="shared" si="513"/>
        <v>Q19</v>
      </c>
      <c r="AI118" s="1022" t="str">
        <f t="shared" si="513"/>
        <v>Q20</v>
      </c>
      <c r="AJ118" s="1022" t="str">
        <f t="shared" si="513"/>
        <v>Q21</v>
      </c>
      <c r="AK118" s="1022" t="str">
        <f t="shared" si="513"/>
        <v>Q22</v>
      </c>
      <c r="AL118" s="1022" t="str">
        <f t="shared" si="513"/>
        <v>Q23</v>
      </c>
      <c r="AM118" s="1022" t="str">
        <f t="shared" si="513"/>
        <v>Q24</v>
      </c>
      <c r="AN118" s="1022" t="str">
        <f t="shared" si="513"/>
        <v>Q25</v>
      </c>
      <c r="AO118" s="4094"/>
      <c r="AP118" s="1022" t="str">
        <f t="shared" si="513"/>
        <v>Q26</v>
      </c>
      <c r="AQ118" s="1022" t="str">
        <f t="shared" si="513"/>
        <v>Q27</v>
      </c>
      <c r="AR118" s="1022" t="str">
        <f t="shared" si="513"/>
        <v>Q28</v>
      </c>
      <c r="AS118" s="1022" t="str">
        <f t="shared" si="513"/>
        <v>Q29</v>
      </c>
      <c r="AT118" s="1022" t="str">
        <f t="shared" si="513"/>
        <v>Q30</v>
      </c>
      <c r="AU118" s="1022" t="str">
        <f t="shared" si="513"/>
        <v>Q31</v>
      </c>
      <c r="AV118" s="1022" t="str">
        <f t="shared" si="513"/>
        <v>Q32</v>
      </c>
      <c r="AW118" s="1022" t="str">
        <f t="shared" si="513"/>
        <v>Q33</v>
      </c>
      <c r="AX118" s="1022" t="str">
        <f t="shared" si="513"/>
        <v>Q34</v>
      </c>
      <c r="AY118" s="1022" t="str">
        <f t="shared" si="513"/>
        <v>Q35</v>
      </c>
      <c r="AZ118" s="1022" t="str">
        <f t="shared" si="513"/>
        <v>Q36</v>
      </c>
      <c r="BA118" s="1022" t="str">
        <f t="shared" si="513"/>
        <v>Q37</v>
      </c>
      <c r="BB118" s="1022"/>
      <c r="BC118" s="1022"/>
      <c r="BD118" s="1022" t="str">
        <f t="shared" si="513"/>
        <v>Q38</v>
      </c>
      <c r="BE118" s="1022" t="str">
        <f t="shared" si="513"/>
        <v>Q39</v>
      </c>
      <c r="BF118" s="1022" t="str">
        <f t="shared" si="513"/>
        <v>Q40</v>
      </c>
      <c r="BG118" s="1022" t="str">
        <f t="shared" si="513"/>
        <v>Q41</v>
      </c>
      <c r="BH118" s="1022" t="str">
        <f t="shared" si="513"/>
        <v>Q42</v>
      </c>
      <c r="BI118" s="1022" t="str">
        <f t="shared" si="513"/>
        <v>Q43</v>
      </c>
      <c r="BJ118" s="1022" t="str">
        <f t="shared" si="513"/>
        <v>Q44</v>
      </c>
      <c r="BK118" s="1022" t="str">
        <f t="shared" si="513"/>
        <v>Q45</v>
      </c>
      <c r="BL118" s="1022" t="str">
        <f t="shared" si="513"/>
        <v>Q46</v>
      </c>
      <c r="BM118" s="1022" t="str">
        <f t="shared" si="513"/>
        <v>Q47</v>
      </c>
      <c r="BN118" s="1022" t="str">
        <f t="shared" si="513"/>
        <v>Q48</v>
      </c>
      <c r="BO118" s="1022" t="str">
        <f t="shared" si="513"/>
        <v>Q49</v>
      </c>
      <c r="BP118" s="1022" t="str">
        <f t="shared" si="513"/>
        <v>Q50</v>
      </c>
      <c r="BQ118" s="1022" t="str">
        <f t="shared" si="513"/>
        <v>Q51</v>
      </c>
      <c r="BR118" s="1022" t="str">
        <f t="shared" si="513"/>
        <v>Q52</v>
      </c>
      <c r="BS118" s="1022" t="str">
        <f t="shared" si="513"/>
        <v>Q53</v>
      </c>
      <c r="BT118" s="1022" t="str">
        <f t="shared" si="513"/>
        <v>Q54</v>
      </c>
      <c r="BU118" s="1022" t="str">
        <f t="shared" si="513"/>
        <v>Q55</v>
      </c>
      <c r="BV118" s="1022" t="str">
        <f t="shared" si="513"/>
        <v>Q56</v>
      </c>
      <c r="BW118" s="1022" t="str">
        <f t="shared" si="513"/>
        <v>Q57</v>
      </c>
      <c r="BX118" s="1022" t="str">
        <f t="shared" si="513"/>
        <v>Q58</v>
      </c>
      <c r="BY118" s="1022" t="str">
        <f t="shared" si="513"/>
        <v>Q59</v>
      </c>
      <c r="BZ118" s="1022" t="str">
        <f t="shared" si="513"/>
        <v>Q60</v>
      </c>
      <c r="CA118" s="1022" t="str">
        <f t="shared" si="513"/>
        <v>Q61</v>
      </c>
      <c r="CB118" s="1022" t="str">
        <f t="shared" si="513"/>
        <v>Q62</v>
      </c>
      <c r="CC118" s="1022" t="str">
        <f t="shared" si="513"/>
        <v>Q63</v>
      </c>
      <c r="CD118" s="1022" t="str">
        <f t="shared" si="513"/>
        <v>Q64</v>
      </c>
      <c r="CE118" s="1022" t="str">
        <f t="shared" ref="CE118:EP118" si="514">CE117&amp;CE116</f>
        <v>Q65</v>
      </c>
      <c r="CF118" s="1022" t="str">
        <f t="shared" si="514"/>
        <v>Q66</v>
      </c>
      <c r="CG118" s="1022" t="str">
        <f t="shared" si="514"/>
        <v>Q67</v>
      </c>
      <c r="CH118" s="1022" t="str">
        <f t="shared" si="514"/>
        <v>Q68</v>
      </c>
      <c r="CI118" s="1022" t="str">
        <f t="shared" si="514"/>
        <v>Q69</v>
      </c>
      <c r="CJ118" s="1022" t="str">
        <f t="shared" si="514"/>
        <v>Q70</v>
      </c>
      <c r="CK118" s="1022" t="str">
        <f t="shared" si="514"/>
        <v>Q71</v>
      </c>
      <c r="CL118" s="1022" t="str">
        <f t="shared" si="514"/>
        <v>Q72</v>
      </c>
      <c r="CM118" s="1022" t="str">
        <f t="shared" si="514"/>
        <v>Q73</v>
      </c>
      <c r="CN118" s="1022" t="str">
        <f t="shared" si="514"/>
        <v>Q74</v>
      </c>
      <c r="CO118" s="1022" t="str">
        <f t="shared" si="514"/>
        <v>Q75</v>
      </c>
      <c r="CP118" s="1022" t="str">
        <f t="shared" si="514"/>
        <v>Q76</v>
      </c>
      <c r="CQ118" s="1022" t="str">
        <f t="shared" si="514"/>
        <v>Q77</v>
      </c>
      <c r="CR118" s="1022" t="str">
        <f t="shared" si="514"/>
        <v>Q78</v>
      </c>
      <c r="CS118" s="1022" t="str">
        <f t="shared" si="514"/>
        <v>Q79</v>
      </c>
      <c r="CT118" s="1022" t="str">
        <f t="shared" si="514"/>
        <v>Q80</v>
      </c>
      <c r="CU118" s="1022" t="str">
        <f t="shared" si="514"/>
        <v>Q81</v>
      </c>
      <c r="CV118" s="1022" t="str">
        <f t="shared" si="514"/>
        <v>Q82</v>
      </c>
      <c r="CW118" s="1022" t="str">
        <f t="shared" si="514"/>
        <v>Q83</v>
      </c>
      <c r="CX118" s="1022" t="str">
        <f t="shared" si="514"/>
        <v>Q84</v>
      </c>
      <c r="CY118" s="1022" t="str">
        <f t="shared" si="514"/>
        <v>Q85</v>
      </c>
      <c r="CZ118" s="1022" t="str">
        <f t="shared" si="514"/>
        <v>Q86</v>
      </c>
      <c r="DA118" s="1022" t="str">
        <f t="shared" si="514"/>
        <v>Q87</v>
      </c>
      <c r="DB118" s="1022" t="str">
        <f t="shared" si="514"/>
        <v>Q88</v>
      </c>
      <c r="DC118" s="1022" t="str">
        <f t="shared" si="514"/>
        <v>Q89</v>
      </c>
      <c r="DD118" s="1022" t="str">
        <f t="shared" si="514"/>
        <v>Q90</v>
      </c>
      <c r="DE118" s="1022" t="str">
        <f t="shared" si="514"/>
        <v>Q91</v>
      </c>
      <c r="DF118" s="1022" t="str">
        <f t="shared" si="514"/>
        <v>Q92</v>
      </c>
      <c r="DG118" s="1022" t="str">
        <f t="shared" si="514"/>
        <v>Q93</v>
      </c>
      <c r="DH118" s="1022" t="str">
        <f t="shared" si="514"/>
        <v>Q94</v>
      </c>
      <c r="DI118" s="1022" t="str">
        <f t="shared" si="514"/>
        <v>Q95</v>
      </c>
      <c r="DJ118" s="1022" t="str">
        <f t="shared" si="514"/>
        <v>Q96</v>
      </c>
      <c r="DK118" s="1022" t="str">
        <f t="shared" si="514"/>
        <v>Q97</v>
      </c>
      <c r="DL118" s="1022" t="str">
        <f t="shared" si="514"/>
        <v>Q98</v>
      </c>
      <c r="DM118" s="1022" t="str">
        <f t="shared" si="514"/>
        <v>Q99</v>
      </c>
      <c r="DN118" s="1022" t="str">
        <f t="shared" si="514"/>
        <v>Q100</v>
      </c>
      <c r="DO118" s="1022" t="str">
        <f t="shared" si="514"/>
        <v>Q101</v>
      </c>
      <c r="DP118" s="1022" t="str">
        <f t="shared" si="514"/>
        <v>Q102</v>
      </c>
      <c r="DQ118" s="1022" t="str">
        <f t="shared" si="514"/>
        <v>Q103</v>
      </c>
      <c r="DR118" s="1022" t="str">
        <f t="shared" si="514"/>
        <v>Q104</v>
      </c>
      <c r="DS118" s="1022" t="str">
        <f t="shared" si="514"/>
        <v>Q105</v>
      </c>
      <c r="DT118" s="1022" t="str">
        <f t="shared" si="514"/>
        <v>Q106</v>
      </c>
      <c r="DU118" s="1022" t="str">
        <f t="shared" si="514"/>
        <v>Q107</v>
      </c>
      <c r="DV118" s="1022" t="str">
        <f t="shared" si="514"/>
        <v>Q108</v>
      </c>
      <c r="DW118" s="1022" t="str">
        <f t="shared" si="514"/>
        <v>Q109</v>
      </c>
      <c r="DX118" s="1022" t="str">
        <f t="shared" si="514"/>
        <v>Q110</v>
      </c>
      <c r="DY118" s="1022" t="str">
        <f t="shared" si="514"/>
        <v>Q111</v>
      </c>
      <c r="DZ118" s="1022" t="str">
        <f t="shared" si="514"/>
        <v>Q112</v>
      </c>
      <c r="EA118" s="1022" t="str">
        <f t="shared" si="514"/>
        <v>Q113</v>
      </c>
      <c r="EB118" s="1022" t="str">
        <f t="shared" si="514"/>
        <v>Q114</v>
      </c>
      <c r="EC118" s="1022" t="str">
        <f t="shared" si="514"/>
        <v>Q115</v>
      </c>
      <c r="ED118" s="1022" t="str">
        <f t="shared" si="514"/>
        <v>Q116</v>
      </c>
      <c r="EE118" s="1022" t="str">
        <f t="shared" si="514"/>
        <v>Q117</v>
      </c>
      <c r="EF118" s="1022" t="str">
        <f t="shared" si="514"/>
        <v>Q118</v>
      </c>
      <c r="EG118" s="1022" t="str">
        <f t="shared" si="514"/>
        <v>Q119</v>
      </c>
      <c r="EH118" s="1022" t="str">
        <f t="shared" si="514"/>
        <v>Q120</v>
      </c>
      <c r="EI118" s="1022" t="str">
        <f t="shared" si="514"/>
        <v>Q121</v>
      </c>
      <c r="EJ118" s="1022" t="str">
        <f t="shared" si="514"/>
        <v>Q122</v>
      </c>
      <c r="EK118" s="1022" t="str">
        <f t="shared" si="514"/>
        <v>Q123</v>
      </c>
      <c r="EL118" s="1022" t="str">
        <f t="shared" si="514"/>
        <v>Q124</v>
      </c>
      <c r="EM118" s="1022" t="str">
        <f t="shared" si="514"/>
        <v>Q125</v>
      </c>
      <c r="EN118" s="1022" t="str">
        <f t="shared" si="514"/>
        <v>Q126</v>
      </c>
      <c r="EO118" s="1022" t="str">
        <f t="shared" si="514"/>
        <v>Q127</v>
      </c>
      <c r="EP118" s="1022" t="str">
        <f t="shared" si="514"/>
        <v>Q128</v>
      </c>
      <c r="EQ118" s="1022" t="str">
        <f t="shared" ref="EQ118:HB118" si="515">EQ117&amp;EQ116</f>
        <v>Q129</v>
      </c>
      <c r="ER118" s="1022" t="str">
        <f t="shared" si="515"/>
        <v>Q130</v>
      </c>
      <c r="ES118" s="1022" t="str">
        <f t="shared" si="515"/>
        <v>Q131</v>
      </c>
      <c r="ET118" s="1022" t="str">
        <f t="shared" si="515"/>
        <v>Q132</v>
      </c>
      <c r="EU118" s="1022" t="str">
        <f t="shared" si="515"/>
        <v>Q133</v>
      </c>
      <c r="EV118" s="1022" t="str">
        <f t="shared" si="515"/>
        <v>Q134</v>
      </c>
      <c r="EW118" s="1022" t="str">
        <f t="shared" si="515"/>
        <v>Q135</v>
      </c>
      <c r="EX118" s="1022" t="str">
        <f t="shared" si="515"/>
        <v>Q136</v>
      </c>
      <c r="EY118" s="1022" t="str">
        <f t="shared" si="515"/>
        <v>Q137</v>
      </c>
      <c r="EZ118" s="1022" t="str">
        <f t="shared" si="515"/>
        <v>Q138</v>
      </c>
      <c r="FA118" s="1022" t="str">
        <f t="shared" si="515"/>
        <v>Q139</v>
      </c>
      <c r="FB118" s="1022" t="str">
        <f t="shared" si="515"/>
        <v>Q140</v>
      </c>
      <c r="FC118" s="1022" t="str">
        <f t="shared" si="515"/>
        <v>Q141</v>
      </c>
      <c r="FD118" s="1022" t="str">
        <f t="shared" si="515"/>
        <v>Q142</v>
      </c>
      <c r="FE118" s="1022" t="str">
        <f t="shared" si="515"/>
        <v>Q143</v>
      </c>
      <c r="FF118" s="1022" t="str">
        <f t="shared" si="515"/>
        <v>Q144</v>
      </c>
      <c r="FG118" s="1022" t="str">
        <f t="shared" si="515"/>
        <v>Q145</v>
      </c>
      <c r="FH118" s="1022" t="str">
        <f t="shared" si="515"/>
        <v>Q146</v>
      </c>
      <c r="FI118" s="1022" t="str">
        <f t="shared" si="515"/>
        <v>Q147</v>
      </c>
      <c r="FJ118" s="1022" t="str">
        <f t="shared" si="515"/>
        <v>Q148</v>
      </c>
      <c r="FK118" s="1022" t="str">
        <f t="shared" si="515"/>
        <v>Q149</v>
      </c>
      <c r="FL118" s="1022" t="str">
        <f t="shared" si="515"/>
        <v>Q150</v>
      </c>
      <c r="FM118" s="1022" t="str">
        <f t="shared" si="515"/>
        <v>Q151</v>
      </c>
      <c r="FN118" s="1022" t="str">
        <f t="shared" si="515"/>
        <v>Q152</v>
      </c>
      <c r="FO118" s="1022" t="str">
        <f t="shared" si="515"/>
        <v>Q153</v>
      </c>
      <c r="FP118" s="1022" t="str">
        <f t="shared" si="515"/>
        <v>Q154</v>
      </c>
      <c r="FQ118" s="1022" t="str">
        <f t="shared" si="515"/>
        <v>Q155</v>
      </c>
      <c r="FR118" s="1022" t="str">
        <f t="shared" si="515"/>
        <v>Q156</v>
      </c>
      <c r="FS118" s="1022" t="str">
        <f t="shared" si="515"/>
        <v>Q157</v>
      </c>
      <c r="FT118" s="1022" t="str">
        <f t="shared" si="515"/>
        <v>Q158</v>
      </c>
      <c r="FU118" s="1022" t="str">
        <f t="shared" si="515"/>
        <v>Q159</v>
      </c>
      <c r="FV118" s="1022" t="str">
        <f t="shared" si="515"/>
        <v>Q160</v>
      </c>
      <c r="FW118" s="1022" t="str">
        <f t="shared" si="515"/>
        <v>Q161</v>
      </c>
      <c r="FX118" s="1022" t="str">
        <f t="shared" si="515"/>
        <v>Q162</v>
      </c>
      <c r="FY118" s="1022" t="str">
        <f t="shared" si="515"/>
        <v>Q163</v>
      </c>
      <c r="FZ118" s="1022" t="str">
        <f t="shared" si="515"/>
        <v>Q164</v>
      </c>
      <c r="GA118" s="1022" t="str">
        <f t="shared" si="515"/>
        <v>Q165</v>
      </c>
      <c r="GB118" s="1022" t="str">
        <f t="shared" si="515"/>
        <v>Q166</v>
      </c>
      <c r="GC118" s="1022" t="str">
        <f t="shared" si="515"/>
        <v>Q167</v>
      </c>
      <c r="GD118" s="1022" t="str">
        <f t="shared" si="515"/>
        <v>Q168</v>
      </c>
      <c r="GE118" s="1022" t="str">
        <f t="shared" si="515"/>
        <v>Q169</v>
      </c>
      <c r="GF118" s="1022" t="str">
        <f t="shared" si="515"/>
        <v>Q170</v>
      </c>
      <c r="GG118" s="1022" t="str">
        <f t="shared" si="515"/>
        <v>Q171</v>
      </c>
      <c r="GH118" s="1022" t="str">
        <f t="shared" si="515"/>
        <v>Q172</v>
      </c>
      <c r="GI118" s="1022" t="str">
        <f t="shared" si="515"/>
        <v>Q173</v>
      </c>
      <c r="GJ118" s="1022" t="str">
        <f t="shared" si="515"/>
        <v>Q174</v>
      </c>
      <c r="GK118" s="1022" t="str">
        <f t="shared" si="515"/>
        <v>Q175</v>
      </c>
      <c r="GL118" s="1022" t="str">
        <f t="shared" si="515"/>
        <v>Q176</v>
      </c>
      <c r="GM118" s="1022" t="str">
        <f t="shared" si="515"/>
        <v>Q177</v>
      </c>
      <c r="GN118" s="1022" t="str">
        <f t="shared" si="515"/>
        <v>Q178</v>
      </c>
      <c r="GO118" s="1022" t="str">
        <f t="shared" si="515"/>
        <v>Q179</v>
      </c>
      <c r="GP118" s="1022" t="str">
        <f t="shared" si="515"/>
        <v>Q180</v>
      </c>
      <c r="GQ118" s="1022" t="str">
        <f t="shared" si="515"/>
        <v>Q181</v>
      </c>
      <c r="GR118" s="1022" t="str">
        <f t="shared" si="515"/>
        <v>Q182</v>
      </c>
      <c r="GS118" s="1022" t="str">
        <f t="shared" si="515"/>
        <v>Q183</v>
      </c>
      <c r="GT118" s="1022" t="str">
        <f t="shared" si="515"/>
        <v>Q184</v>
      </c>
      <c r="GU118" s="1022" t="str">
        <f t="shared" si="515"/>
        <v>Q185</v>
      </c>
      <c r="GV118" s="1022" t="str">
        <f t="shared" si="515"/>
        <v>Q186</v>
      </c>
      <c r="GW118" s="1022" t="str">
        <f t="shared" si="515"/>
        <v>Q187</v>
      </c>
      <c r="GX118" s="1022" t="str">
        <f t="shared" si="515"/>
        <v>Q188</v>
      </c>
      <c r="GY118" s="1022" t="str">
        <f t="shared" si="515"/>
        <v>Q189</v>
      </c>
      <c r="GZ118" s="1022" t="str">
        <f t="shared" si="515"/>
        <v>Q190</v>
      </c>
      <c r="HA118" s="1022" t="str">
        <f t="shared" si="515"/>
        <v>Q191</v>
      </c>
      <c r="HB118" s="1022" t="str">
        <f t="shared" si="515"/>
        <v>Q192</v>
      </c>
      <c r="HC118" s="1022" t="str">
        <f t="shared" ref="HC118:JN118" si="516">HC117&amp;HC116</f>
        <v>Q193</v>
      </c>
      <c r="HD118" s="1022" t="str">
        <f t="shared" si="516"/>
        <v>Q194</v>
      </c>
      <c r="HE118" s="1022" t="str">
        <f t="shared" si="516"/>
        <v>Q195</v>
      </c>
      <c r="HF118" s="1022" t="str">
        <f t="shared" si="516"/>
        <v>Q196</v>
      </c>
      <c r="HG118" s="1022" t="str">
        <f t="shared" si="516"/>
        <v>Q197</v>
      </c>
      <c r="HH118" s="1022" t="str">
        <f t="shared" si="516"/>
        <v>Q198</v>
      </c>
      <c r="HI118" s="1022" t="str">
        <f t="shared" si="516"/>
        <v>Q199</v>
      </c>
      <c r="HJ118" s="1022" t="str">
        <f t="shared" si="516"/>
        <v>Q200</v>
      </c>
      <c r="HK118" s="1022" t="str">
        <f t="shared" si="516"/>
        <v>Q201</v>
      </c>
      <c r="HL118" s="1022" t="str">
        <f t="shared" si="516"/>
        <v>Q202</v>
      </c>
      <c r="HM118" s="1022" t="str">
        <f t="shared" si="516"/>
        <v>Q203</v>
      </c>
      <c r="HN118" s="1022" t="str">
        <f t="shared" si="516"/>
        <v>Q204</v>
      </c>
      <c r="HO118" s="1022" t="str">
        <f t="shared" si="516"/>
        <v>Q205</v>
      </c>
      <c r="HP118" s="1022" t="str">
        <f t="shared" si="516"/>
        <v>Q206</v>
      </c>
      <c r="HQ118" s="1022" t="str">
        <f t="shared" si="516"/>
        <v>Q207</v>
      </c>
      <c r="HR118" s="1022" t="str">
        <f t="shared" si="516"/>
        <v>Q208</v>
      </c>
      <c r="HS118" s="1022" t="str">
        <f t="shared" si="516"/>
        <v>Q209</v>
      </c>
      <c r="HT118" s="1022" t="str">
        <f t="shared" si="516"/>
        <v>Q210</v>
      </c>
      <c r="HU118" s="1022" t="str">
        <f t="shared" si="516"/>
        <v>Q211</v>
      </c>
      <c r="HV118" s="1022" t="str">
        <f t="shared" si="516"/>
        <v>Q212</v>
      </c>
      <c r="HW118" s="1022" t="str">
        <f t="shared" si="516"/>
        <v>Q213</v>
      </c>
      <c r="HX118" s="1022" t="str">
        <f t="shared" si="516"/>
        <v>Q214</v>
      </c>
      <c r="HY118" s="1022" t="str">
        <f t="shared" si="516"/>
        <v>Q215</v>
      </c>
      <c r="HZ118" s="1022" t="str">
        <f t="shared" si="516"/>
        <v>Q216</v>
      </c>
      <c r="IA118" s="1022" t="str">
        <f t="shared" si="516"/>
        <v>Q217</v>
      </c>
      <c r="IB118" s="1022" t="str">
        <f t="shared" si="516"/>
        <v>Q218</v>
      </c>
      <c r="IC118" s="1022" t="str">
        <f t="shared" si="516"/>
        <v>Q219</v>
      </c>
      <c r="ID118" s="1022" t="str">
        <f t="shared" si="516"/>
        <v>Q220</v>
      </c>
      <c r="IE118" s="1022" t="str">
        <f t="shared" si="516"/>
        <v>Q221</v>
      </c>
      <c r="IF118" s="1022" t="str">
        <f t="shared" si="516"/>
        <v>Q222</v>
      </c>
      <c r="IG118" s="1022" t="str">
        <f t="shared" si="516"/>
        <v>Q223</v>
      </c>
      <c r="IH118" s="1022" t="str">
        <f t="shared" si="516"/>
        <v>Q224</v>
      </c>
      <c r="II118" s="1022" t="str">
        <f t="shared" si="516"/>
        <v>Q225</v>
      </c>
      <c r="IJ118" s="1022" t="str">
        <f t="shared" si="516"/>
        <v>Q226</v>
      </c>
      <c r="IK118" s="1022" t="str">
        <f t="shared" si="516"/>
        <v>Q227</v>
      </c>
      <c r="IL118" s="1022" t="str">
        <f t="shared" si="516"/>
        <v>Q228</v>
      </c>
      <c r="IM118" s="1022" t="str">
        <f t="shared" si="516"/>
        <v>Q229</v>
      </c>
      <c r="IN118" s="1022" t="str">
        <f t="shared" si="516"/>
        <v>Q230</v>
      </c>
      <c r="IO118" s="1022" t="str">
        <f t="shared" si="516"/>
        <v>Q231</v>
      </c>
      <c r="IP118" s="1022" t="str">
        <f t="shared" si="516"/>
        <v>Q232</v>
      </c>
      <c r="IQ118" s="1022" t="str">
        <f t="shared" si="516"/>
        <v>Q233</v>
      </c>
      <c r="IR118" s="1022" t="str">
        <f t="shared" si="516"/>
        <v>Q234</v>
      </c>
      <c r="IS118" s="1022" t="str">
        <f t="shared" si="516"/>
        <v>Q235</v>
      </c>
      <c r="IT118" s="1022" t="str">
        <f t="shared" si="516"/>
        <v>Q236</v>
      </c>
      <c r="IU118" s="1022" t="str">
        <f t="shared" si="516"/>
        <v>Q237</v>
      </c>
      <c r="IV118" s="1022" t="str">
        <f t="shared" si="516"/>
        <v>Q238</v>
      </c>
      <c r="IW118" s="1022" t="str">
        <f t="shared" si="516"/>
        <v>Q239</v>
      </c>
      <c r="IX118" s="1022" t="str">
        <f t="shared" si="516"/>
        <v>Q240</v>
      </c>
      <c r="IY118" s="1022" t="str">
        <f t="shared" si="516"/>
        <v>Q241</v>
      </c>
      <c r="IZ118" s="1022" t="str">
        <f t="shared" si="516"/>
        <v>Q242</v>
      </c>
      <c r="JA118" s="1022" t="str">
        <f t="shared" si="516"/>
        <v>Q243</v>
      </c>
      <c r="JB118" s="1022" t="str">
        <f t="shared" si="516"/>
        <v>Q244</v>
      </c>
      <c r="JC118" s="1022" t="str">
        <f t="shared" si="516"/>
        <v>Q245</v>
      </c>
      <c r="JD118" s="1022" t="str">
        <f t="shared" si="516"/>
        <v>Q246</v>
      </c>
      <c r="JE118" s="1022" t="str">
        <f t="shared" si="516"/>
        <v>Q247</v>
      </c>
      <c r="JF118" s="1022" t="str">
        <f t="shared" si="516"/>
        <v>Q248</v>
      </c>
      <c r="JG118" s="1022" t="str">
        <f t="shared" si="516"/>
        <v>Q249</v>
      </c>
      <c r="JH118" s="1022" t="str">
        <f t="shared" si="516"/>
        <v>Q250</v>
      </c>
      <c r="JI118" s="1022" t="str">
        <f t="shared" si="516"/>
        <v>Q251</v>
      </c>
      <c r="JJ118" s="1022" t="str">
        <f t="shared" si="516"/>
        <v>Q252</v>
      </c>
      <c r="JK118" s="1022" t="str">
        <f t="shared" si="516"/>
        <v>Q253</v>
      </c>
      <c r="JL118" s="1022" t="str">
        <f t="shared" si="516"/>
        <v>Q254</v>
      </c>
      <c r="JM118" s="1022" t="str">
        <f t="shared" si="516"/>
        <v>Q255</v>
      </c>
      <c r="JN118" s="1022" t="str">
        <f t="shared" si="516"/>
        <v>Q256</v>
      </c>
      <c r="JO118" s="1022" t="str">
        <f t="shared" ref="JO118:LZ118" si="517">JO117&amp;JO116</f>
        <v>Q257</v>
      </c>
      <c r="JP118" s="1022" t="str">
        <f t="shared" si="517"/>
        <v>Q258</v>
      </c>
      <c r="JQ118" s="1022" t="str">
        <f t="shared" si="517"/>
        <v>Q259</v>
      </c>
      <c r="JR118" s="1022" t="str">
        <f t="shared" si="517"/>
        <v>Q260</v>
      </c>
      <c r="JS118" s="1022" t="str">
        <f t="shared" si="517"/>
        <v>Q261</v>
      </c>
      <c r="JT118" s="1022" t="str">
        <f t="shared" si="517"/>
        <v>Q262</v>
      </c>
      <c r="JU118" s="1022" t="str">
        <f t="shared" si="517"/>
        <v>Q263</v>
      </c>
      <c r="JV118" s="1022" t="str">
        <f t="shared" si="517"/>
        <v>Q264</v>
      </c>
      <c r="JW118" s="1022" t="str">
        <f t="shared" si="517"/>
        <v>Q265</v>
      </c>
      <c r="JX118" s="1022" t="str">
        <f t="shared" si="517"/>
        <v>Q266</v>
      </c>
      <c r="JY118" s="1022" t="str">
        <f t="shared" si="517"/>
        <v>Q267</v>
      </c>
      <c r="JZ118" s="1022" t="str">
        <f t="shared" si="517"/>
        <v>Q268</v>
      </c>
      <c r="KA118" s="1022" t="str">
        <f t="shared" si="517"/>
        <v>Q269</v>
      </c>
      <c r="KB118" s="1022" t="str">
        <f t="shared" si="517"/>
        <v>Q270</v>
      </c>
      <c r="KC118" s="1022" t="str">
        <f t="shared" si="517"/>
        <v>Q271</v>
      </c>
      <c r="KD118" s="1022" t="str">
        <f t="shared" si="517"/>
        <v>Q272</v>
      </c>
      <c r="KE118" s="1022" t="str">
        <f t="shared" si="517"/>
        <v>Q273</v>
      </c>
      <c r="KF118" s="1022" t="str">
        <f t="shared" si="517"/>
        <v>Q274</v>
      </c>
      <c r="KG118" s="1022" t="str">
        <f t="shared" si="517"/>
        <v>Q275</v>
      </c>
      <c r="KH118" s="1022" t="str">
        <f t="shared" si="517"/>
        <v>Q276</v>
      </c>
      <c r="KI118" s="1022" t="str">
        <f t="shared" si="517"/>
        <v>Q277</v>
      </c>
      <c r="KJ118" s="1022" t="str">
        <f t="shared" si="517"/>
        <v>Q278</v>
      </c>
      <c r="KK118" s="1022" t="str">
        <f t="shared" si="517"/>
        <v>Q279</v>
      </c>
      <c r="KL118" s="1022" t="str">
        <f t="shared" si="517"/>
        <v>Q280</v>
      </c>
      <c r="KM118" s="1022" t="str">
        <f t="shared" si="517"/>
        <v>Q281</v>
      </c>
      <c r="KN118" s="1022" t="str">
        <f t="shared" si="517"/>
        <v>Q282</v>
      </c>
      <c r="KO118" s="1022" t="str">
        <f t="shared" si="517"/>
        <v>Q283</v>
      </c>
      <c r="KP118" s="1022" t="str">
        <f t="shared" si="517"/>
        <v>Q284</v>
      </c>
      <c r="KQ118" s="1022" t="str">
        <f t="shared" si="517"/>
        <v>Q285</v>
      </c>
      <c r="KR118" s="1022" t="str">
        <f t="shared" si="517"/>
        <v>Q286</v>
      </c>
      <c r="KS118" s="1022" t="str">
        <f t="shared" si="517"/>
        <v>Q287</v>
      </c>
      <c r="KT118" s="1022" t="str">
        <f t="shared" si="517"/>
        <v>Q288</v>
      </c>
      <c r="KU118" s="1022" t="str">
        <f t="shared" si="517"/>
        <v>Q289</v>
      </c>
      <c r="KV118" s="1022" t="str">
        <f t="shared" si="517"/>
        <v>Q290</v>
      </c>
      <c r="KW118" s="1022" t="str">
        <f t="shared" si="517"/>
        <v>Q291</v>
      </c>
      <c r="KX118" s="1022" t="str">
        <f t="shared" si="517"/>
        <v>Q292</v>
      </c>
      <c r="KY118" s="1022" t="str">
        <f t="shared" si="517"/>
        <v>Q293</v>
      </c>
      <c r="KZ118" s="1022" t="str">
        <f t="shared" si="517"/>
        <v>Q294</v>
      </c>
      <c r="LA118" s="1022" t="str">
        <f t="shared" si="517"/>
        <v>Q295</v>
      </c>
      <c r="LB118" s="1022" t="str">
        <f t="shared" si="517"/>
        <v>Q296</v>
      </c>
      <c r="LC118" s="1022" t="str">
        <f t="shared" si="517"/>
        <v>Q297</v>
      </c>
      <c r="LD118" s="1022" t="str">
        <f t="shared" si="517"/>
        <v>Q298</v>
      </c>
      <c r="LE118" s="1022" t="str">
        <f t="shared" si="517"/>
        <v>Q299</v>
      </c>
      <c r="LF118" s="1022" t="str">
        <f t="shared" si="517"/>
        <v>Q300</v>
      </c>
      <c r="LG118" s="1022" t="str">
        <f t="shared" si="517"/>
        <v>Q301</v>
      </c>
      <c r="LH118" s="1022" t="str">
        <f t="shared" si="517"/>
        <v>Q302</v>
      </c>
      <c r="LI118" s="1022" t="str">
        <f t="shared" si="517"/>
        <v>Q303</v>
      </c>
      <c r="LJ118" s="1022" t="str">
        <f t="shared" si="517"/>
        <v>Q304</v>
      </c>
      <c r="LK118" s="1022" t="str">
        <f t="shared" si="517"/>
        <v>Q305</v>
      </c>
      <c r="LL118" s="1022" t="str">
        <f t="shared" si="517"/>
        <v>Q306</v>
      </c>
      <c r="LM118" s="1022" t="str">
        <f t="shared" si="517"/>
        <v>Q307</v>
      </c>
      <c r="LN118" s="1022" t="str">
        <f t="shared" si="517"/>
        <v>Q308</v>
      </c>
      <c r="LO118" s="1022" t="str">
        <f t="shared" si="517"/>
        <v>Q309</v>
      </c>
      <c r="LP118" s="1022" t="str">
        <f t="shared" si="517"/>
        <v>Q310</v>
      </c>
      <c r="LQ118" s="1022" t="str">
        <f t="shared" si="517"/>
        <v>Q311</v>
      </c>
      <c r="LR118" s="1022" t="str">
        <f t="shared" si="517"/>
        <v>Q312</v>
      </c>
      <c r="LS118" s="1022" t="str">
        <f t="shared" si="517"/>
        <v>Q313</v>
      </c>
      <c r="LT118" s="1022" t="str">
        <f t="shared" si="517"/>
        <v>Q314</v>
      </c>
      <c r="LU118" s="1022" t="str">
        <f t="shared" si="517"/>
        <v>Q315</v>
      </c>
      <c r="LV118" s="1022" t="str">
        <f t="shared" si="517"/>
        <v>Q316</v>
      </c>
      <c r="LW118" s="1022" t="str">
        <f t="shared" si="517"/>
        <v>Q317</v>
      </c>
      <c r="LX118" s="1022" t="str">
        <f t="shared" si="517"/>
        <v>Q318</v>
      </c>
      <c r="LY118" s="1022" t="str">
        <f t="shared" si="517"/>
        <v>Q319</v>
      </c>
      <c r="LZ118" s="1022" t="str">
        <f t="shared" si="517"/>
        <v>Q320</v>
      </c>
      <c r="MA118" s="1022" t="str">
        <f t="shared" ref="MA118:OO118" si="518">MA117&amp;MA116</f>
        <v>Q321</v>
      </c>
      <c r="MB118" s="1022" t="str">
        <f t="shared" si="518"/>
        <v>Q322</v>
      </c>
      <c r="MC118" s="1022" t="str">
        <f t="shared" si="518"/>
        <v>Q323</v>
      </c>
      <c r="MD118" s="1022" t="str">
        <f t="shared" si="518"/>
        <v>Q324</v>
      </c>
      <c r="ME118" s="1022" t="str">
        <f t="shared" si="518"/>
        <v>Q325</v>
      </c>
      <c r="MF118" s="1022" t="str">
        <f t="shared" si="518"/>
        <v>Q326</v>
      </c>
      <c r="MG118" s="1022" t="str">
        <f t="shared" si="518"/>
        <v>Q327</v>
      </c>
      <c r="MH118" s="1022" t="str">
        <f t="shared" si="518"/>
        <v>Q328</v>
      </c>
      <c r="MI118" s="1022" t="str">
        <f t="shared" si="518"/>
        <v>Q329</v>
      </c>
      <c r="MJ118" s="1022" t="str">
        <f t="shared" si="518"/>
        <v>Q330</v>
      </c>
      <c r="MK118" s="1022" t="str">
        <f t="shared" si="518"/>
        <v>Q331</v>
      </c>
      <c r="ML118" s="1022" t="str">
        <f t="shared" si="518"/>
        <v>Q332</v>
      </c>
      <c r="MM118" s="1022" t="str">
        <f t="shared" si="518"/>
        <v>Q333</v>
      </c>
      <c r="MN118" s="1022" t="str">
        <f t="shared" si="518"/>
        <v>Q334</v>
      </c>
      <c r="MO118" s="1022" t="str">
        <f t="shared" si="518"/>
        <v>Q335</v>
      </c>
      <c r="MP118" s="1022" t="str">
        <f t="shared" si="518"/>
        <v>Q336</v>
      </c>
      <c r="MQ118" s="1022" t="str">
        <f t="shared" si="518"/>
        <v>Q337</v>
      </c>
      <c r="MR118" s="1022" t="str">
        <f t="shared" si="518"/>
        <v>Q338</v>
      </c>
      <c r="MS118" s="1022" t="str">
        <f t="shared" si="518"/>
        <v>Q339</v>
      </c>
      <c r="MT118" s="1022" t="str">
        <f t="shared" si="518"/>
        <v>Q340</v>
      </c>
      <c r="MU118" s="1022" t="str">
        <f t="shared" si="518"/>
        <v>Q341</v>
      </c>
      <c r="MV118" s="1022" t="str">
        <f t="shared" si="518"/>
        <v>Q342</v>
      </c>
      <c r="MW118" s="1022" t="str">
        <f t="shared" si="518"/>
        <v>Q343</v>
      </c>
      <c r="MX118" s="1022" t="str">
        <f t="shared" si="518"/>
        <v>Q344</v>
      </c>
      <c r="MY118" s="1022" t="str">
        <f t="shared" si="518"/>
        <v>Q345</v>
      </c>
      <c r="MZ118" s="1022" t="str">
        <f t="shared" si="518"/>
        <v>Q346</v>
      </c>
      <c r="NA118" s="1022" t="str">
        <f t="shared" si="518"/>
        <v>Q347</v>
      </c>
      <c r="NB118" s="1022" t="str">
        <f t="shared" si="518"/>
        <v>Q348</v>
      </c>
      <c r="NC118" s="1022" t="str">
        <f t="shared" si="518"/>
        <v>Q349</v>
      </c>
      <c r="ND118" s="1022" t="str">
        <f t="shared" si="518"/>
        <v>Q350</v>
      </c>
      <c r="NE118" s="1022" t="str">
        <f t="shared" si="518"/>
        <v>Q351</v>
      </c>
      <c r="NF118" s="1022" t="str">
        <f t="shared" si="518"/>
        <v>Q352</v>
      </c>
      <c r="NG118" s="1022" t="str">
        <f t="shared" si="518"/>
        <v>Q353</v>
      </c>
      <c r="NH118" s="1022" t="str">
        <f t="shared" si="518"/>
        <v>Q354</v>
      </c>
      <c r="NI118" s="1022" t="str">
        <f t="shared" si="518"/>
        <v>Q355</v>
      </c>
      <c r="NJ118" s="1022" t="str">
        <f t="shared" si="518"/>
        <v>Q356</v>
      </c>
      <c r="NK118" s="1022" t="str">
        <f t="shared" si="518"/>
        <v>Q357</v>
      </c>
      <c r="NL118" s="1022" t="str">
        <f t="shared" si="518"/>
        <v>Q358</v>
      </c>
      <c r="NM118" s="1022" t="str">
        <f t="shared" si="518"/>
        <v>Q359</v>
      </c>
      <c r="NN118" s="1022" t="str">
        <f t="shared" si="518"/>
        <v>Q360</v>
      </c>
      <c r="NO118" s="1022" t="str">
        <f t="shared" si="518"/>
        <v>Q361</v>
      </c>
      <c r="NP118" s="1022" t="str">
        <f t="shared" si="518"/>
        <v>Q362</v>
      </c>
      <c r="NQ118" s="1022" t="str">
        <f t="shared" si="518"/>
        <v>Q363</v>
      </c>
      <c r="NR118" s="1022" t="str">
        <f t="shared" si="518"/>
        <v>Q364</v>
      </c>
      <c r="NS118" s="1022" t="str">
        <f t="shared" si="518"/>
        <v>Q365</v>
      </c>
      <c r="NT118" s="1022" t="str">
        <f t="shared" si="518"/>
        <v>Q366</v>
      </c>
      <c r="NU118" s="1022" t="str">
        <f t="shared" si="518"/>
        <v>Q367</v>
      </c>
      <c r="NV118" s="1022" t="str">
        <f t="shared" si="518"/>
        <v>Q368</v>
      </c>
      <c r="NW118" s="1022" t="str">
        <f t="shared" si="518"/>
        <v>Q369</v>
      </c>
      <c r="NX118" s="1022" t="str">
        <f t="shared" si="518"/>
        <v>Q370</v>
      </c>
      <c r="NY118" s="1022" t="str">
        <f t="shared" si="518"/>
        <v>Q371</v>
      </c>
      <c r="NZ118" s="1022" t="str">
        <f t="shared" si="518"/>
        <v>Q372</v>
      </c>
      <c r="OA118"/>
      <c r="OB118"/>
      <c r="OC118"/>
      <c r="OD118"/>
      <c r="OE118"/>
      <c r="OF118"/>
      <c r="OG118"/>
      <c r="OH118"/>
      <c r="OI118"/>
      <c r="OJ118"/>
      <c r="OK118"/>
      <c r="OL118"/>
      <c r="OM118" s="1022" t="str">
        <f t="shared" si="518"/>
        <v>Q382</v>
      </c>
      <c r="ON118" s="1022" t="str">
        <f t="shared" si="518"/>
        <v>Q383</v>
      </c>
      <c r="OO118" s="1022" t="str">
        <f t="shared" si="518"/>
        <v>Q384</v>
      </c>
      <c r="OP118" s="1022" t="str">
        <f>OP117&amp;OP116</f>
        <v>Q385</v>
      </c>
      <c r="OQ118" s="1022" t="str">
        <f>OQ117&amp;OQ116</f>
        <v>Q386</v>
      </c>
      <c r="OR118" s="1022" t="str">
        <f>OR117&amp;OR116</f>
        <v>Q387</v>
      </c>
      <c r="OS118" s="1022" t="str">
        <f>OS117&amp;OS116</f>
        <v>Q388</v>
      </c>
      <c r="OT118" s="1022" t="str">
        <f>OT117&amp;OT116</f>
        <v>Q389</v>
      </c>
      <c r="OU118" s="1022"/>
      <c r="OV118" s="1022"/>
      <c r="OW118" s="1022"/>
      <c r="OX118" s="1022"/>
      <c r="OY118" s="1022"/>
      <c r="OZ118" s="1022"/>
      <c r="PA118" s="1022"/>
      <c r="PB118" s="1022"/>
      <c r="PC118" s="1022"/>
      <c r="PD118" s="1022"/>
      <c r="PE118" s="1022"/>
      <c r="PF118" s="1022"/>
      <c r="PG118" s="1022"/>
      <c r="PH118" s="1022"/>
      <c r="PI118" s="1022"/>
      <c r="PJ118" s="1022"/>
      <c r="PK118" s="1022"/>
      <c r="PL118" s="1022"/>
      <c r="PM118" s="2241"/>
      <c r="PN118" s="1022"/>
      <c r="PO118" s="1022"/>
      <c r="PP118" s="1022"/>
      <c r="PQ118" s="1022"/>
      <c r="PR118" s="1022"/>
      <c r="PS118" s="1022"/>
      <c r="PT118" s="1022"/>
      <c r="PU118" s="1022"/>
      <c r="PV118" s="1022"/>
      <c r="PW118" s="1022"/>
      <c r="PX118" s="1022"/>
      <c r="PY118" s="1022"/>
      <c r="PZ118" s="1022"/>
      <c r="QA118" s="1022"/>
      <c r="QB118" s="1022"/>
      <c r="QC118" s="1022"/>
      <c r="QD118" s="1022"/>
      <c r="QE118" s="1022"/>
      <c r="QF118" s="1022"/>
      <c r="QG118" s="1022"/>
      <c r="QH118" s="1022"/>
      <c r="QI118" s="1022"/>
      <c r="QJ118" s="1022"/>
      <c r="QK118" s="1022"/>
      <c r="QL118" s="1022"/>
      <c r="QM118" s="1022"/>
      <c r="QN118" s="1022"/>
      <c r="QO118" s="1022"/>
      <c r="QP118" s="1022"/>
      <c r="QQ118" s="1022"/>
      <c r="QR118" s="1022"/>
      <c r="QS118" s="1022"/>
      <c r="QT118" s="1022"/>
      <c r="QU118" s="2241"/>
      <c r="QV118" s="1022"/>
      <c r="QW118" s="1022"/>
      <c r="QX118" s="1022"/>
      <c r="QY118" s="1022"/>
      <c r="QZ118" s="1022"/>
      <c r="RA118" s="1022"/>
      <c r="RB118" s="1022"/>
      <c r="RC118" s="1022"/>
      <c r="RD118" s="1022"/>
      <c r="RE118" s="1022"/>
      <c r="RF118" s="1022"/>
      <c r="RG118" s="1022"/>
      <c r="RH118" s="1022"/>
      <c r="RI118" s="1022"/>
      <c r="RJ118" s="1022"/>
      <c r="RK118" s="1022"/>
      <c r="RL118" s="1022"/>
      <c r="RM118" s="2241"/>
      <c r="RN118" s="1022"/>
      <c r="RO118" s="1022"/>
      <c r="RP118" s="1022"/>
      <c r="RQ118" s="1022"/>
      <c r="RR118" s="1022"/>
      <c r="RS118" s="1022"/>
      <c r="RT118" s="1022"/>
      <c r="RU118" s="1022"/>
      <c r="RV118" s="1022"/>
      <c r="RW118" s="1022"/>
      <c r="RX118" s="1022"/>
      <c r="RY118" s="1022"/>
      <c r="RZ118" s="1022"/>
      <c r="SA118" s="1022"/>
      <c r="SB118" s="1022"/>
      <c r="SC118" s="1022"/>
      <c r="SD118" s="1022"/>
      <c r="SE118" s="1022"/>
      <c r="SF118" s="1022"/>
      <c r="SG118" s="1022"/>
      <c r="SH118" s="1022"/>
      <c r="SI118" s="1022"/>
      <c r="SJ118" s="1022"/>
      <c r="SK118" s="1022"/>
      <c r="SL118" s="1022"/>
      <c r="SM118" s="1022"/>
      <c r="SN118" s="1022"/>
      <c r="SO118" s="1022"/>
      <c r="SP118" s="1022"/>
      <c r="SQ118" s="1022"/>
      <c r="SR118" s="1022"/>
      <c r="SS118" s="1022"/>
      <c r="ST118" s="2257"/>
      <c r="SU118" s="2241" t="str">
        <f>SU117&amp;SU116</f>
        <v>Q390</v>
      </c>
      <c r="SV118" s="1022" t="str">
        <f>SV117&amp;SV116</f>
        <v>Q391</v>
      </c>
      <c r="SW118" s="1022" t="str">
        <f>SW117&amp;SW116</f>
        <v>Q392</v>
      </c>
      <c r="SX118" s="1022" t="str">
        <f>SX117&amp;SX116</f>
        <v>Q393</v>
      </c>
      <c r="SY118" s="1022" t="str">
        <f>SY117&amp;SY116</f>
        <v>Q394</v>
      </c>
      <c r="VD118" s="728"/>
      <c r="WV118" s="2153"/>
      <c r="WW118" s="1022" t="str">
        <f t="shared" ref="WW118:XC118" si="519">WW117&amp;WW116</f>
        <v>Q396</v>
      </c>
      <c r="WX118" s="1022" t="str">
        <f t="shared" si="519"/>
        <v>Q397</v>
      </c>
      <c r="WY118" s="1022" t="str">
        <f t="shared" si="519"/>
        <v>Q398</v>
      </c>
      <c r="WZ118" s="1022" t="str">
        <f t="shared" si="519"/>
        <v>Q399</v>
      </c>
      <c r="XA118" s="1022" t="str">
        <f t="shared" si="519"/>
        <v>Q400</v>
      </c>
      <c r="XB118" s="1022" t="str">
        <f t="shared" si="519"/>
        <v>Q401</v>
      </c>
      <c r="XC118" s="1022" t="str">
        <f t="shared" si="519"/>
        <v>Q402</v>
      </c>
      <c r="XD118" s="1022"/>
      <c r="XE118" s="1022"/>
      <c r="XF118" s="1022" t="str">
        <f t="shared" ref="XF118:XN118" si="520">XF117&amp;XF116</f>
        <v>Q403</v>
      </c>
      <c r="XG118" s="1022" t="str">
        <f t="shared" si="520"/>
        <v>Q404</v>
      </c>
      <c r="XH118" s="1022" t="str">
        <f t="shared" si="520"/>
        <v>Q405</v>
      </c>
      <c r="XI118" s="1022" t="str">
        <f t="shared" si="520"/>
        <v>Q406</v>
      </c>
      <c r="XJ118" s="1022" t="str">
        <f t="shared" si="520"/>
        <v>Q407</v>
      </c>
      <c r="XK118" s="1022" t="str">
        <f t="shared" si="520"/>
        <v>Q408</v>
      </c>
      <c r="XL118" s="1022" t="str">
        <f t="shared" si="520"/>
        <v>Q409</v>
      </c>
      <c r="XM118" s="1022" t="str">
        <f t="shared" si="520"/>
        <v>Q410</v>
      </c>
      <c r="XN118" s="1022" t="str">
        <f t="shared" si="520"/>
        <v>Q411</v>
      </c>
      <c r="XO118" s="1022"/>
      <c r="XP118" s="1022"/>
      <c r="XQ118" s="1022" t="str">
        <f t="shared" ref="XQ118:XW118" si="521">XQ117&amp;XQ116</f>
        <v>Q412</v>
      </c>
      <c r="XR118" s="1022" t="str">
        <f t="shared" si="521"/>
        <v>Q413</v>
      </c>
      <c r="XS118" s="1022" t="str">
        <f t="shared" si="521"/>
        <v>Q414</v>
      </c>
      <c r="XT118" s="1022" t="str">
        <f t="shared" si="521"/>
        <v>Q415</v>
      </c>
      <c r="XU118" s="1022"/>
      <c r="XV118" s="1022" t="str">
        <f t="shared" si="521"/>
        <v>Q416</v>
      </c>
      <c r="XW118" s="1022" t="str">
        <f t="shared" si="521"/>
        <v>Q417</v>
      </c>
      <c r="XX118" s="1022"/>
      <c r="XY118" s="1022"/>
      <c r="XZ118" s="1022"/>
      <c r="YA118" s="1022"/>
      <c r="YB118" s="1022"/>
      <c r="YC118" s="1022"/>
      <c r="YD118" s="1022"/>
      <c r="YE118" s="1022"/>
      <c r="YF118" s="1022"/>
      <c r="YG118" s="1022"/>
      <c r="YH118" s="1022"/>
      <c r="YI118" s="1022"/>
      <c r="YJ118" s="1022"/>
      <c r="YK118" s="1022"/>
      <c r="YL118" s="1022"/>
      <c r="YM118" s="1022"/>
      <c r="YN118" s="1022"/>
      <c r="YO118" s="1022"/>
      <c r="YP118" s="1022" t="str">
        <f t="shared" ref="YP118:ZS118" si="522">YP117&amp;YP116</f>
        <v>Q418</v>
      </c>
      <c r="YQ118" s="1022" t="str">
        <f t="shared" si="522"/>
        <v>Q419</v>
      </c>
      <c r="YR118" s="1022" t="str">
        <f t="shared" si="522"/>
        <v>Q420</v>
      </c>
      <c r="YS118" s="1022" t="str">
        <f t="shared" si="522"/>
        <v>Q421</v>
      </c>
      <c r="YT118" s="1022" t="str">
        <f t="shared" si="522"/>
        <v>Q422</v>
      </c>
      <c r="YU118" s="1022" t="str">
        <f t="shared" si="522"/>
        <v>Q423</v>
      </c>
      <c r="YV118" s="1022" t="str">
        <f t="shared" si="522"/>
        <v>Q424</v>
      </c>
      <c r="YW118" s="1022" t="str">
        <f t="shared" si="522"/>
        <v>Q425</v>
      </c>
      <c r="YX118" s="1022" t="str">
        <f t="shared" si="522"/>
        <v>Q426</v>
      </c>
      <c r="YY118" s="1022" t="str">
        <f t="shared" si="522"/>
        <v>Q427</v>
      </c>
      <c r="YZ118" s="1022" t="str">
        <f t="shared" si="522"/>
        <v>Q428</v>
      </c>
      <c r="ZA118" s="1022" t="str">
        <f t="shared" si="522"/>
        <v>Q429</v>
      </c>
      <c r="ZB118" s="1022" t="str">
        <f t="shared" si="522"/>
        <v>Q430</v>
      </c>
      <c r="ZC118" s="1022" t="str">
        <f t="shared" si="522"/>
        <v>Q431</v>
      </c>
      <c r="ZD118" s="1022" t="str">
        <f t="shared" si="522"/>
        <v>Q432</v>
      </c>
      <c r="ZE118" s="1022" t="str">
        <f t="shared" si="522"/>
        <v>Q433</v>
      </c>
      <c r="ZF118" s="1022" t="str">
        <f t="shared" si="522"/>
        <v>Q434</v>
      </c>
      <c r="ZG118" s="1022" t="str">
        <f t="shared" si="522"/>
        <v>Q435</v>
      </c>
      <c r="ZH118" s="1022" t="str">
        <f t="shared" si="522"/>
        <v>Q436</v>
      </c>
      <c r="ZI118" s="1022" t="str">
        <f t="shared" si="522"/>
        <v>Q437</v>
      </c>
      <c r="ZJ118" s="1022" t="str">
        <f t="shared" si="522"/>
        <v>Q438</v>
      </c>
      <c r="ZK118" s="1022" t="str">
        <f t="shared" si="522"/>
        <v>Q439</v>
      </c>
      <c r="ZL118" s="1022" t="str">
        <f t="shared" si="522"/>
        <v>Q440</v>
      </c>
      <c r="ZM118" s="1022" t="str">
        <f t="shared" si="522"/>
        <v>Q441</v>
      </c>
      <c r="ZN118" s="1022" t="str">
        <f t="shared" si="522"/>
        <v>Q442</v>
      </c>
      <c r="ZO118" s="1022" t="str">
        <f t="shared" si="522"/>
        <v>Q443</v>
      </c>
      <c r="ZP118" s="1022" t="str">
        <f t="shared" si="522"/>
        <v>Q444</v>
      </c>
      <c r="ZQ118" s="1022" t="str">
        <f t="shared" si="522"/>
        <v>Q445</v>
      </c>
      <c r="ZR118" s="1022" t="str">
        <f t="shared" si="522"/>
        <v>Q446</v>
      </c>
      <c r="ZS118" s="1022" t="str">
        <f t="shared" si="522"/>
        <v>Q447</v>
      </c>
      <c r="ZT118" s="2960"/>
      <c r="ZU118" s="2960"/>
      <c r="ZV118" s="2960"/>
      <c r="ZW118" s="2960"/>
      <c r="ZX118" s="2960"/>
      <c r="ZY118" s="2960"/>
      <c r="ZZ118" s="2960"/>
      <c r="AAA118" s="2960"/>
      <c r="AAB118" s="2960"/>
      <c r="AAC118" s="2960"/>
      <c r="AAD118" s="2960"/>
      <c r="AAE118" s="2960"/>
      <c r="AAF118" s="1022"/>
      <c r="AAG118" s="1022"/>
      <c r="AAH118" s="1022"/>
      <c r="AAI118" s="1022"/>
      <c r="AAJ118" s="1022" t="str">
        <f>AAJ117&amp;AAJ116</f>
        <v>Q448</v>
      </c>
      <c r="AAK118" s="1022" t="str">
        <f t="shared" ref="AAK118:ACV118" si="523">AAK117&amp;AAK116</f>
        <v>Q449</v>
      </c>
      <c r="AAL118" s="1022" t="str">
        <f t="shared" si="523"/>
        <v>Q450</v>
      </c>
      <c r="AAM118" s="1022" t="str">
        <f t="shared" si="523"/>
        <v>Q451</v>
      </c>
      <c r="AAN118" s="1022" t="str">
        <f t="shared" si="523"/>
        <v>Q452</v>
      </c>
      <c r="AAO118" s="1022" t="str">
        <f t="shared" si="523"/>
        <v>Q453</v>
      </c>
      <c r="AAP118" s="1022" t="str">
        <f t="shared" si="523"/>
        <v>Q454</v>
      </c>
      <c r="AAQ118" s="1022" t="str">
        <f t="shared" si="523"/>
        <v>Q455</v>
      </c>
      <c r="AAR118" s="1022" t="str">
        <f t="shared" si="523"/>
        <v>Q456</v>
      </c>
      <c r="AAS118" s="1022" t="str">
        <f t="shared" si="523"/>
        <v>Q457</v>
      </c>
      <c r="AAT118" s="1022" t="str">
        <f t="shared" si="523"/>
        <v>Q458</v>
      </c>
      <c r="AAU118" s="1022" t="str">
        <f t="shared" si="523"/>
        <v>Q459</v>
      </c>
      <c r="AAV118" s="1022" t="str">
        <f t="shared" si="523"/>
        <v>Q460</v>
      </c>
      <c r="AAW118" s="1022" t="str">
        <f t="shared" si="523"/>
        <v>Q461</v>
      </c>
      <c r="AAX118" s="1022" t="str">
        <f t="shared" si="523"/>
        <v>Q462</v>
      </c>
      <c r="AAY118" s="1022" t="str">
        <f t="shared" si="523"/>
        <v>Q463</v>
      </c>
      <c r="AAZ118" s="1022" t="str">
        <f t="shared" si="523"/>
        <v>Q464</v>
      </c>
      <c r="ABA118" s="1022" t="str">
        <f t="shared" si="523"/>
        <v>Q465</v>
      </c>
      <c r="ABB118" s="1022" t="str">
        <f t="shared" si="523"/>
        <v>Q466</v>
      </c>
      <c r="ABC118" s="1022" t="str">
        <f t="shared" si="523"/>
        <v>Q467</v>
      </c>
      <c r="ABD118" s="1022" t="str">
        <f t="shared" si="523"/>
        <v>Q468</v>
      </c>
      <c r="ABE118" s="1022" t="str">
        <f t="shared" si="523"/>
        <v>Q469</v>
      </c>
      <c r="ABF118" s="1022" t="str">
        <f t="shared" si="523"/>
        <v>Q470</v>
      </c>
      <c r="ABG118" s="1022" t="str">
        <f t="shared" si="523"/>
        <v>Q471</v>
      </c>
      <c r="ABH118" s="1022" t="str">
        <f t="shared" si="523"/>
        <v>Q472</v>
      </c>
      <c r="ABI118" s="1022" t="str">
        <f t="shared" si="523"/>
        <v>Q473</v>
      </c>
      <c r="ABJ118" s="1022" t="str">
        <f t="shared" si="523"/>
        <v>Q474</v>
      </c>
      <c r="ABK118" s="1022" t="str">
        <f t="shared" si="523"/>
        <v>Q475</v>
      </c>
      <c r="ABL118" s="1022" t="str">
        <f t="shared" si="523"/>
        <v>Q476</v>
      </c>
      <c r="ABM118" s="1022" t="str">
        <f t="shared" si="523"/>
        <v>Q477</v>
      </c>
      <c r="ABN118" s="1022" t="str">
        <f t="shared" si="523"/>
        <v>Q478</v>
      </c>
      <c r="ABO118" s="1022" t="str">
        <f t="shared" si="523"/>
        <v>Q479</v>
      </c>
      <c r="ABP118" s="1022" t="str">
        <f t="shared" si="523"/>
        <v>Q480</v>
      </c>
      <c r="ABQ118" s="1022" t="str">
        <f t="shared" si="523"/>
        <v>Q481</v>
      </c>
      <c r="ABR118" s="1022" t="str">
        <f t="shared" si="523"/>
        <v>Q482</v>
      </c>
      <c r="ABS118" s="1022" t="str">
        <f t="shared" si="523"/>
        <v>Q483</v>
      </c>
      <c r="ABT118" s="1022" t="str">
        <f t="shared" si="523"/>
        <v>Q484</v>
      </c>
      <c r="ABU118" s="1022" t="str">
        <f t="shared" si="523"/>
        <v>Q485</v>
      </c>
      <c r="ABV118" s="1022" t="str">
        <f t="shared" si="523"/>
        <v>Q486</v>
      </c>
      <c r="ABW118" s="1022" t="str">
        <f t="shared" si="523"/>
        <v>Q487</v>
      </c>
      <c r="ABX118" s="1022" t="str">
        <f t="shared" si="523"/>
        <v>Q488</v>
      </c>
      <c r="ABY118" s="1022" t="str">
        <f t="shared" si="523"/>
        <v>Q489</v>
      </c>
      <c r="ABZ118" s="1022" t="str">
        <f t="shared" si="523"/>
        <v>Q490</v>
      </c>
      <c r="ACA118" s="1022" t="str">
        <f t="shared" si="523"/>
        <v>Q491</v>
      </c>
      <c r="ACB118" s="1022" t="str">
        <f t="shared" si="523"/>
        <v>Q492</v>
      </c>
      <c r="ACC118" s="1022" t="str">
        <f t="shared" si="523"/>
        <v>Q493</v>
      </c>
      <c r="ACD118" s="1022" t="str">
        <f t="shared" si="523"/>
        <v>Q494</v>
      </c>
      <c r="ACE118" s="1022" t="str">
        <f t="shared" si="523"/>
        <v>Q495</v>
      </c>
      <c r="ACF118" s="1022" t="str">
        <f t="shared" si="523"/>
        <v>Q496</v>
      </c>
      <c r="ACG118" s="1022" t="str">
        <f t="shared" si="523"/>
        <v>Q497</v>
      </c>
      <c r="ACH118" s="1022" t="str">
        <f t="shared" si="523"/>
        <v>Q498</v>
      </c>
      <c r="ACI118" s="1022" t="str">
        <f t="shared" si="523"/>
        <v>Q499</v>
      </c>
      <c r="ACJ118" s="1022" t="str">
        <f t="shared" si="523"/>
        <v>Q500</v>
      </c>
      <c r="ACK118" s="1022" t="str">
        <f t="shared" si="523"/>
        <v>Q501</v>
      </c>
      <c r="ACL118" s="1022" t="str">
        <f t="shared" si="523"/>
        <v>Q502</v>
      </c>
      <c r="ACM118" s="1022" t="str">
        <f t="shared" si="523"/>
        <v>Q503</v>
      </c>
      <c r="ACN118" s="1022" t="str">
        <f t="shared" si="523"/>
        <v>Q504</v>
      </c>
      <c r="ACO118" s="1022" t="str">
        <f t="shared" si="523"/>
        <v>Q505</v>
      </c>
      <c r="ACP118" s="1022" t="str">
        <f t="shared" si="523"/>
        <v>Q506</v>
      </c>
      <c r="ACQ118" s="1022" t="str">
        <f t="shared" si="523"/>
        <v>Q507</v>
      </c>
      <c r="ACR118" s="1022" t="str">
        <f t="shared" si="523"/>
        <v>Q508</v>
      </c>
      <c r="ACS118" s="1022" t="str">
        <f t="shared" si="523"/>
        <v>Q509</v>
      </c>
      <c r="ACT118" s="1022" t="str">
        <f t="shared" si="523"/>
        <v>Q510</v>
      </c>
      <c r="ACU118" s="1022" t="str">
        <f t="shared" si="523"/>
        <v>Q511</v>
      </c>
      <c r="ACV118" s="1022" t="str">
        <f t="shared" si="523"/>
        <v>Q512</v>
      </c>
      <c r="ACW118" s="1022" t="str">
        <f t="shared" ref="ACW118:AFN118" si="524">ACW117&amp;ACW116</f>
        <v>Q513</v>
      </c>
      <c r="ACX118" s="1022" t="str">
        <f t="shared" si="524"/>
        <v>Q514</v>
      </c>
      <c r="ACY118" s="1022" t="str">
        <f t="shared" si="524"/>
        <v>Q515</v>
      </c>
      <c r="ACZ118" s="1022" t="str">
        <f t="shared" si="524"/>
        <v>Q516</v>
      </c>
      <c r="ADA118" s="1022" t="str">
        <f t="shared" si="524"/>
        <v>Q517</v>
      </c>
      <c r="ADB118" s="1022" t="str">
        <f t="shared" si="524"/>
        <v>Q518</v>
      </c>
      <c r="ADC118" s="1022" t="str">
        <f t="shared" si="524"/>
        <v>Q519</v>
      </c>
      <c r="ADD118" s="1022" t="str">
        <f t="shared" si="524"/>
        <v>Q520</v>
      </c>
      <c r="ADE118" s="1022" t="str">
        <f t="shared" si="524"/>
        <v>Q521</v>
      </c>
      <c r="ADF118" s="1022" t="str">
        <f t="shared" si="524"/>
        <v>Q522</v>
      </c>
      <c r="ADG118" s="1022" t="str">
        <f t="shared" si="524"/>
        <v>Q523</v>
      </c>
      <c r="ADH118" s="1022" t="str">
        <f t="shared" si="524"/>
        <v>Q524</v>
      </c>
      <c r="ADI118" s="1022" t="str">
        <f t="shared" si="524"/>
        <v>Q525</v>
      </c>
      <c r="ADJ118" s="1022" t="str">
        <f t="shared" si="524"/>
        <v>Q526</v>
      </c>
      <c r="ADK118" s="1022" t="str">
        <f t="shared" si="524"/>
        <v>Q527</v>
      </c>
      <c r="ADL118" s="1022" t="str">
        <f t="shared" si="524"/>
        <v>Q528</v>
      </c>
      <c r="ADM118" s="1022" t="str">
        <f t="shared" si="524"/>
        <v>Q529</v>
      </c>
      <c r="ADN118" s="1022" t="str">
        <f t="shared" si="524"/>
        <v>Q530</v>
      </c>
      <c r="ADO118" s="1022" t="str">
        <f t="shared" si="524"/>
        <v>Q531</v>
      </c>
      <c r="ADP118" s="1022" t="str">
        <f t="shared" si="524"/>
        <v>Q532</v>
      </c>
      <c r="ADQ118" s="1022" t="str">
        <f t="shared" si="524"/>
        <v>Q533</v>
      </c>
      <c r="ADR118" s="1022" t="str">
        <f t="shared" si="524"/>
        <v>Q534</v>
      </c>
      <c r="ADS118" s="1022" t="str">
        <f t="shared" si="524"/>
        <v>Q535</v>
      </c>
      <c r="ADT118" s="1022" t="str">
        <f t="shared" si="524"/>
        <v>Q536</v>
      </c>
      <c r="ADU118" s="1022" t="str">
        <f t="shared" si="524"/>
        <v>Q537</v>
      </c>
      <c r="ADV118" s="1022" t="str">
        <f t="shared" si="524"/>
        <v>Q538</v>
      </c>
      <c r="ADW118" s="1022" t="str">
        <f t="shared" si="524"/>
        <v>Q539</v>
      </c>
      <c r="ADX118" s="1022" t="str">
        <f t="shared" si="524"/>
        <v>Q540</v>
      </c>
      <c r="ADY118" s="1022" t="str">
        <f t="shared" si="524"/>
        <v>Q541</v>
      </c>
      <c r="ADZ118" s="1022" t="str">
        <f t="shared" si="524"/>
        <v>Q542</v>
      </c>
      <c r="AEA118" s="1022" t="str">
        <f t="shared" si="524"/>
        <v>Q543</v>
      </c>
      <c r="AEB118" s="1022" t="str">
        <f t="shared" si="524"/>
        <v>Q544</v>
      </c>
      <c r="AEC118" s="1022" t="str">
        <f t="shared" si="524"/>
        <v>Q545</v>
      </c>
      <c r="AED118" s="1022" t="str">
        <f t="shared" si="524"/>
        <v>Q546</v>
      </c>
      <c r="AEE118" s="1022" t="str">
        <f t="shared" si="524"/>
        <v>Q547</v>
      </c>
      <c r="AEF118" s="1022" t="str">
        <f t="shared" si="524"/>
        <v>Q548</v>
      </c>
      <c r="AEG118" s="1022" t="str">
        <f t="shared" si="524"/>
        <v>Q549</v>
      </c>
      <c r="AEH118" s="1022" t="str">
        <f t="shared" si="524"/>
        <v>Q550</v>
      </c>
      <c r="AEI118" s="2373" t="str">
        <f t="shared" si="524"/>
        <v>Q542</v>
      </c>
      <c r="AEJ118" s="2373" t="str">
        <f t="shared" si="524"/>
        <v>Q543</v>
      </c>
      <c r="AEK118" s="2373" t="str">
        <f t="shared" si="524"/>
        <v>Q544</v>
      </c>
      <c r="AEL118" s="1022" t="str">
        <f t="shared" si="524"/>
        <v>Q551</v>
      </c>
      <c r="AEM118" s="1022" t="str">
        <f t="shared" si="524"/>
        <v>Q552</v>
      </c>
      <c r="AEN118" s="1022" t="str">
        <f t="shared" si="524"/>
        <v>Q553</v>
      </c>
      <c r="AEO118" s="1022"/>
      <c r="AEP118" s="1022" t="str">
        <f t="shared" si="524"/>
        <v>Q554</v>
      </c>
      <c r="AEQ118" s="1022" t="str">
        <f t="shared" si="524"/>
        <v>Q555</v>
      </c>
      <c r="AER118" s="1022"/>
      <c r="AES118" s="1022" t="str">
        <f t="shared" si="524"/>
        <v>Q556</v>
      </c>
      <c r="AET118" s="1022" t="str">
        <f t="shared" si="524"/>
        <v>Q557</v>
      </c>
      <c r="AEU118" s="1022"/>
      <c r="AEV118" s="1022" t="str">
        <f t="shared" si="524"/>
        <v>Q558</v>
      </c>
      <c r="AEW118" s="1022" t="str">
        <f t="shared" si="524"/>
        <v>Q559</v>
      </c>
      <c r="AEX118" s="1022" t="str">
        <f t="shared" si="524"/>
        <v>Q560</v>
      </c>
      <c r="AEY118" s="1022" t="str">
        <f t="shared" si="524"/>
        <v>Q561</v>
      </c>
      <c r="AEZ118" s="1022" t="str">
        <f t="shared" si="524"/>
        <v>Q562</v>
      </c>
      <c r="AFA118" s="1022" t="str">
        <f t="shared" si="524"/>
        <v>Q563</v>
      </c>
      <c r="AFB118" s="1022" t="str">
        <f t="shared" si="524"/>
        <v>Q564</v>
      </c>
      <c r="AFC118" s="1022" t="str">
        <f t="shared" si="524"/>
        <v>Q565</v>
      </c>
      <c r="AFD118" s="1022" t="str">
        <f t="shared" si="524"/>
        <v>Q566</v>
      </c>
      <c r="AFE118" s="1022" t="str">
        <f t="shared" si="524"/>
        <v>Q567</v>
      </c>
      <c r="AFF118" s="1022" t="str">
        <f t="shared" si="524"/>
        <v>Q568</v>
      </c>
      <c r="AFG118" s="1022" t="str">
        <f t="shared" si="524"/>
        <v>Q569</v>
      </c>
      <c r="AFH118" s="1022" t="str">
        <f t="shared" si="524"/>
        <v>Q570</v>
      </c>
      <c r="AFI118" s="1022" t="str">
        <f t="shared" si="524"/>
        <v>Q571</v>
      </c>
      <c r="AFJ118" s="1022" t="str">
        <f t="shared" si="524"/>
        <v>Q572</v>
      </c>
      <c r="AFK118" s="1022" t="str">
        <f t="shared" si="524"/>
        <v>Q573</v>
      </c>
      <c r="AFL118" s="1022" t="str">
        <f t="shared" si="524"/>
        <v>Q574</v>
      </c>
      <c r="AFM118" s="1022" t="str">
        <f t="shared" si="524"/>
        <v>Q575</v>
      </c>
      <c r="AFN118" s="1022" t="str">
        <f t="shared" si="524"/>
        <v>Q576</v>
      </c>
      <c r="AFO118" s="1022" t="str">
        <f t="shared" ref="AFO118:AJB118" si="525">AFO117&amp;AFO116</f>
        <v>Q577</v>
      </c>
      <c r="AFP118" s="1022" t="str">
        <f t="shared" si="525"/>
        <v>Q578</v>
      </c>
      <c r="AFQ118" s="1022" t="str">
        <f t="shared" si="525"/>
        <v>Q579</v>
      </c>
      <c r="AFR118" s="1022" t="str">
        <f t="shared" si="525"/>
        <v>Q580</v>
      </c>
      <c r="AFS118" s="1022" t="str">
        <f t="shared" si="525"/>
        <v>Q581</v>
      </c>
      <c r="AFT118" s="1022" t="str">
        <f t="shared" si="525"/>
        <v>Q582</v>
      </c>
      <c r="AFU118" s="1022" t="str">
        <f t="shared" si="525"/>
        <v>Q583</v>
      </c>
      <c r="AFV118" s="1022" t="str">
        <f t="shared" si="525"/>
        <v>Q584</v>
      </c>
      <c r="AFW118" s="1022" t="str">
        <f t="shared" si="525"/>
        <v>Q585</v>
      </c>
      <c r="AFX118" s="1022" t="str">
        <f t="shared" si="525"/>
        <v>Q586</v>
      </c>
      <c r="AFY118" s="1022" t="str">
        <f t="shared" si="525"/>
        <v>Q587</v>
      </c>
      <c r="AFZ118" s="1022" t="str">
        <f t="shared" si="525"/>
        <v>Q588</v>
      </c>
      <c r="AGA118" s="1022" t="str">
        <f t="shared" si="525"/>
        <v>Q589</v>
      </c>
      <c r="AGB118" s="1022" t="str">
        <f t="shared" si="525"/>
        <v>Q590</v>
      </c>
      <c r="AGC118" s="1022" t="str">
        <f t="shared" si="525"/>
        <v>Q591</v>
      </c>
      <c r="AGD118" s="1022" t="str">
        <f t="shared" si="525"/>
        <v>Q592</v>
      </c>
      <c r="AGE118" s="1022" t="str">
        <f t="shared" si="525"/>
        <v>Q593</v>
      </c>
      <c r="AGF118" s="1022" t="str">
        <f>AGF117&amp;AGF116</f>
        <v>Q594</v>
      </c>
      <c r="AGG118" s="1022" t="str">
        <f t="shared" si="525"/>
        <v>Q594</v>
      </c>
      <c r="AGH118" s="1022" t="str">
        <f>AGH117&amp;AGH116</f>
        <v>Q595</v>
      </c>
      <c r="AGI118" s="1022" t="str">
        <f t="shared" si="525"/>
        <v>Q595</v>
      </c>
      <c r="AGJ118" s="1022" t="str">
        <f t="shared" si="525"/>
        <v>Q596</v>
      </c>
      <c r="AGK118" s="1022" t="str">
        <f t="shared" si="525"/>
        <v>Q597</v>
      </c>
      <c r="AGL118" s="1022" t="str">
        <f>AGL117&amp;AGL116</f>
        <v>Q598</v>
      </c>
      <c r="AGM118" s="1022" t="str">
        <f t="shared" si="525"/>
        <v>Q598</v>
      </c>
      <c r="AGN118" s="1022" t="str">
        <f t="shared" si="525"/>
        <v>Q599</v>
      </c>
      <c r="AGO118" s="1022" t="str">
        <f>AGO117&amp;AGO116</f>
        <v>Q600</v>
      </c>
      <c r="AGP118" s="1022" t="str">
        <f t="shared" si="525"/>
        <v>Q600</v>
      </c>
      <c r="AGQ118" s="1022" t="str">
        <f t="shared" si="525"/>
        <v>Q601</v>
      </c>
      <c r="AGR118" s="1022" t="str">
        <f>AGR117&amp;AGR116</f>
        <v>Q602</v>
      </c>
      <c r="AGS118" s="1022" t="str">
        <f t="shared" si="525"/>
        <v>Q602</v>
      </c>
      <c r="AGT118" s="1022" t="str">
        <f t="shared" si="525"/>
        <v>Q603</v>
      </c>
      <c r="AGU118" s="1022" t="str">
        <f>AGU117&amp;AGU116</f>
        <v>Q604</v>
      </c>
      <c r="AGV118" s="1022" t="str">
        <f t="shared" si="525"/>
        <v>Q604</v>
      </c>
      <c r="AGW118" s="1022" t="str">
        <f t="shared" si="525"/>
        <v>Q605</v>
      </c>
      <c r="AGX118" s="1022" t="str">
        <f>AGX117&amp;AGX116</f>
        <v>Q606</v>
      </c>
      <c r="AGY118" s="1022" t="str">
        <f t="shared" si="525"/>
        <v>Q606</v>
      </c>
      <c r="AGZ118" s="1022" t="str">
        <f t="shared" si="525"/>
        <v>Q607</v>
      </c>
      <c r="AHA118" s="1022" t="str">
        <f>AHA117&amp;AHA116</f>
        <v>Q608</v>
      </c>
      <c r="AHB118" s="1022" t="str">
        <f t="shared" si="525"/>
        <v>Q608</v>
      </c>
      <c r="AHC118" s="1022" t="str">
        <f t="shared" si="525"/>
        <v>Q609</v>
      </c>
      <c r="AHD118" s="1022" t="str">
        <f>AHD117&amp;AHD116</f>
        <v>Q610</v>
      </c>
      <c r="AHE118" s="1022" t="str">
        <f t="shared" si="525"/>
        <v>Q610</v>
      </c>
      <c r="AHF118" s="1022" t="str">
        <f t="shared" si="525"/>
        <v>Q611</v>
      </c>
      <c r="AHG118" s="1022" t="str">
        <f>AHG117&amp;AHG116</f>
        <v>Q612</v>
      </c>
      <c r="AHH118" s="1022" t="str">
        <f t="shared" si="525"/>
        <v>Q612</v>
      </c>
      <c r="AHI118" s="1022" t="str">
        <f t="shared" si="525"/>
        <v>Q613</v>
      </c>
      <c r="AHJ118" s="1022" t="str">
        <f>AHJ117&amp;AHJ116</f>
        <v>Q614</v>
      </c>
      <c r="AHK118" s="1022" t="str">
        <f t="shared" si="525"/>
        <v>Q614</v>
      </c>
      <c r="AHL118" s="1022" t="str">
        <f t="shared" si="525"/>
        <v>Q615</v>
      </c>
      <c r="AHM118" s="1022" t="str">
        <f>AHM117&amp;AHM116</f>
        <v>Q616</v>
      </c>
      <c r="AHN118" s="1022" t="str">
        <f t="shared" si="525"/>
        <v>Q616</v>
      </c>
      <c r="AHO118" s="1022" t="str">
        <f t="shared" si="525"/>
        <v>Q617</v>
      </c>
      <c r="AHP118" s="1022" t="str">
        <f>AHP117&amp;AHP116</f>
        <v>Q618</v>
      </c>
      <c r="AHQ118" s="1022" t="str">
        <f t="shared" si="525"/>
        <v>Q618</v>
      </c>
      <c r="AHR118" s="1022" t="str">
        <f t="shared" si="525"/>
        <v>Q619</v>
      </c>
      <c r="AHS118" s="1022" t="str">
        <f>AHS117&amp;AHS116</f>
        <v>Q620</v>
      </c>
      <c r="AHT118" s="1022" t="str">
        <f t="shared" si="525"/>
        <v>Q620</v>
      </c>
      <c r="AHU118" s="1022" t="str">
        <f t="shared" si="525"/>
        <v>Q621</v>
      </c>
      <c r="AHV118" s="1022" t="str">
        <f>AHV117&amp;AHV116</f>
        <v>Q622</v>
      </c>
      <c r="AHW118" s="1022" t="str">
        <f t="shared" si="525"/>
        <v>Q622</v>
      </c>
      <c r="AHX118" s="1022" t="str">
        <f t="shared" si="525"/>
        <v>Q623</v>
      </c>
      <c r="AHY118" s="1022" t="str">
        <f>AHY117&amp;AHY116</f>
        <v>Q624</v>
      </c>
      <c r="AHZ118" s="1022" t="str">
        <f t="shared" si="525"/>
        <v>Q624</v>
      </c>
      <c r="AIA118" s="1022" t="str">
        <f t="shared" si="525"/>
        <v>Q625</v>
      </c>
      <c r="AIB118" s="2519"/>
      <c r="AIC118" s="1022" t="str">
        <f t="shared" si="525"/>
        <v>Q627</v>
      </c>
      <c r="AID118" s="1022" t="str">
        <f t="shared" si="525"/>
        <v>Q628</v>
      </c>
      <c r="AIE118" s="1022" t="str">
        <f t="shared" si="525"/>
        <v>Q629</v>
      </c>
      <c r="AIF118" s="1022" t="str">
        <f t="shared" si="525"/>
        <v>Q630</v>
      </c>
      <c r="AIG118" s="1022" t="str">
        <f t="shared" si="525"/>
        <v>Q631</v>
      </c>
      <c r="AIH118" s="1022" t="str">
        <f t="shared" si="525"/>
        <v>Q632</v>
      </c>
      <c r="AII118" s="1022" t="str">
        <f t="shared" si="525"/>
        <v>Q633</v>
      </c>
      <c r="AIJ118" s="1022" t="str">
        <f t="shared" si="525"/>
        <v>Q634</v>
      </c>
      <c r="AIK118" s="1022" t="str">
        <f t="shared" si="525"/>
        <v>Q635</v>
      </c>
      <c r="AIL118" s="1022" t="str">
        <f t="shared" si="525"/>
        <v>Q636</v>
      </c>
      <c r="AIM118" s="1022" t="str">
        <f t="shared" si="525"/>
        <v>Q637</v>
      </c>
      <c r="AIN118" s="1022" t="str">
        <f t="shared" si="525"/>
        <v>Q638</v>
      </c>
      <c r="AIO118" s="1022" t="str">
        <f t="shared" si="525"/>
        <v>Q639</v>
      </c>
      <c r="AIP118" s="1022" t="str">
        <f t="shared" si="525"/>
        <v>Q640</v>
      </c>
      <c r="AIQ118" s="1022" t="str">
        <f t="shared" si="525"/>
        <v>Q641</v>
      </c>
      <c r="AIR118" s="1022" t="str">
        <f t="shared" ref="AIR118:AIW118" si="526">AIR117&amp;AIR116</f>
        <v>Q636</v>
      </c>
      <c r="AIS118" s="1022" t="str">
        <f t="shared" si="526"/>
        <v>Q637</v>
      </c>
      <c r="AIT118" s="1022" t="str">
        <f t="shared" si="526"/>
        <v>Q638</v>
      </c>
      <c r="AIU118" s="1022" t="str">
        <f t="shared" si="526"/>
        <v>Q639</v>
      </c>
      <c r="AIV118" s="1022" t="str">
        <f t="shared" si="526"/>
        <v>Q640</v>
      </c>
      <c r="AIW118" s="1022" t="str">
        <f t="shared" si="526"/>
        <v>Q641</v>
      </c>
      <c r="AIX118" s="1022" t="str">
        <f t="shared" si="525"/>
        <v>Q636</v>
      </c>
      <c r="AIY118" s="1022" t="str">
        <f t="shared" si="525"/>
        <v>Q637</v>
      </c>
      <c r="AIZ118" s="1022" t="str">
        <f t="shared" si="525"/>
        <v>Q638</v>
      </c>
      <c r="AJA118" s="1022" t="str">
        <f t="shared" si="525"/>
        <v>Q639</v>
      </c>
      <c r="AJB118" s="1022" t="str">
        <f t="shared" si="525"/>
        <v>Q640</v>
      </c>
      <c r="AJC118" s="1022" t="str">
        <f t="shared" ref="AJC118:ALX118" si="527">AJC117&amp;AJC116</f>
        <v>Q641</v>
      </c>
      <c r="AJD118" s="1022" t="str">
        <f t="shared" si="527"/>
        <v>Q642</v>
      </c>
      <c r="AJE118" s="1022" t="str">
        <f t="shared" si="527"/>
        <v>Q643</v>
      </c>
      <c r="AJF118" s="1022" t="str">
        <f t="shared" si="527"/>
        <v>Q644</v>
      </c>
      <c r="AJG118" s="1022" t="str">
        <f t="shared" si="527"/>
        <v>Q645</v>
      </c>
      <c r="AJH118" s="1022" t="str">
        <f t="shared" si="527"/>
        <v>Q646</v>
      </c>
      <c r="AJI118" s="1022" t="str">
        <f t="shared" si="527"/>
        <v>Q647</v>
      </c>
      <c r="AJJ118" s="1022" t="str">
        <f t="shared" si="527"/>
        <v>Q648</v>
      </c>
      <c r="AJK118" s="1022" t="str">
        <f t="shared" si="527"/>
        <v>Q649</v>
      </c>
      <c r="AJL118" s="1022" t="str">
        <f t="shared" si="527"/>
        <v>Q650</v>
      </c>
      <c r="AJM118" s="1022" t="str">
        <f t="shared" si="527"/>
        <v>Q651</v>
      </c>
      <c r="AJN118" s="1022" t="str">
        <f t="shared" si="527"/>
        <v>Q652</v>
      </c>
      <c r="AJO118" s="1022" t="str">
        <f t="shared" si="527"/>
        <v>Q653</v>
      </c>
      <c r="AJP118" s="1022" t="str">
        <f t="shared" ref="AJP118:AJU118" si="528">AJP117&amp;AJP116</f>
        <v>Q648</v>
      </c>
      <c r="AJQ118" s="1022" t="str">
        <f t="shared" si="528"/>
        <v>Q649</v>
      </c>
      <c r="AJR118" s="1022" t="str">
        <f t="shared" si="528"/>
        <v>Q650</v>
      </c>
      <c r="AJS118" s="1022" t="str">
        <f t="shared" si="528"/>
        <v>Q651</v>
      </c>
      <c r="AJT118" s="1022" t="str">
        <f t="shared" si="528"/>
        <v>Q652</v>
      </c>
      <c r="AJU118" s="1022" t="str">
        <f t="shared" si="528"/>
        <v>Q653</v>
      </c>
      <c r="AJV118" s="1022" t="str">
        <f t="shared" si="527"/>
        <v>Q654</v>
      </c>
      <c r="AJW118" s="1022" t="str">
        <f t="shared" si="527"/>
        <v>Q655</v>
      </c>
      <c r="AJX118" s="1022" t="str">
        <f t="shared" si="527"/>
        <v>Q656</v>
      </c>
      <c r="AJY118" s="1022" t="str">
        <f t="shared" si="527"/>
        <v>Q657</v>
      </c>
      <c r="AJZ118" s="1022" t="str">
        <f t="shared" si="527"/>
        <v>Q658</v>
      </c>
      <c r="AKA118" s="1022" t="str">
        <f t="shared" si="527"/>
        <v>Q659</v>
      </c>
      <c r="AKB118" s="1022" t="str">
        <f t="shared" si="527"/>
        <v>Q660</v>
      </c>
      <c r="AKC118" s="1022" t="str">
        <f t="shared" si="527"/>
        <v>Q661</v>
      </c>
      <c r="AKD118" s="1022" t="str">
        <f t="shared" si="527"/>
        <v>Q662</v>
      </c>
      <c r="AKE118" s="1022" t="str">
        <f t="shared" si="527"/>
        <v>Q663</v>
      </c>
      <c r="AKF118" s="1022" t="str">
        <f t="shared" si="527"/>
        <v>Q664</v>
      </c>
      <c r="AKG118" s="1022" t="str">
        <f t="shared" si="527"/>
        <v>Q665</v>
      </c>
      <c r="AKH118" s="1022" t="str">
        <f t="shared" si="527"/>
        <v>Q666</v>
      </c>
      <c r="AKI118" s="1022" t="str">
        <f t="shared" si="527"/>
        <v>Q667</v>
      </c>
      <c r="AKJ118" s="1022" t="str">
        <f t="shared" si="527"/>
        <v>Q668</v>
      </c>
      <c r="AKK118" s="1022" t="str">
        <f t="shared" si="527"/>
        <v>Q669</v>
      </c>
      <c r="AKL118" s="1022" t="str">
        <f t="shared" si="527"/>
        <v>Q670</v>
      </c>
      <c r="AKM118" s="1022" t="str">
        <f t="shared" si="527"/>
        <v>Q671</v>
      </c>
      <c r="AKN118" s="1022" t="str">
        <f t="shared" si="527"/>
        <v>Q672</v>
      </c>
      <c r="AKO118" s="1022" t="str">
        <f t="shared" si="527"/>
        <v>Q673</v>
      </c>
      <c r="AKP118" s="1022" t="str">
        <f t="shared" si="527"/>
        <v>Q674</v>
      </c>
      <c r="AKQ118" s="1022" t="str">
        <f t="shared" si="527"/>
        <v>Q675</v>
      </c>
      <c r="AKR118" s="1022" t="str">
        <f t="shared" si="527"/>
        <v>Q676</v>
      </c>
      <c r="AKS118" s="1022" t="str">
        <f t="shared" si="527"/>
        <v>Q677</v>
      </c>
      <c r="AKT118" s="1022" t="str">
        <f t="shared" si="527"/>
        <v>Q678</v>
      </c>
      <c r="AKU118" s="1022" t="str">
        <f t="shared" si="527"/>
        <v>Q679</v>
      </c>
      <c r="AKV118" s="1022" t="str">
        <f t="shared" si="527"/>
        <v>Q680</v>
      </c>
      <c r="AKW118" s="1022" t="str">
        <f t="shared" si="527"/>
        <v>Q681</v>
      </c>
      <c r="AKX118" s="1022"/>
      <c r="AKY118" s="1022" t="str">
        <f t="shared" si="527"/>
        <v>Q682</v>
      </c>
      <c r="AKZ118" s="1022" t="str">
        <f t="shared" si="527"/>
        <v>Q683</v>
      </c>
      <c r="ALA118" s="1022" t="str">
        <f t="shared" si="527"/>
        <v>Q684</v>
      </c>
      <c r="ALB118" s="1022" t="str">
        <f t="shared" si="527"/>
        <v>Q685</v>
      </c>
      <c r="ALC118" s="1022" t="str">
        <f t="shared" si="527"/>
        <v>Q686</v>
      </c>
      <c r="ALD118" s="1022" t="str">
        <f t="shared" si="527"/>
        <v>Q687</v>
      </c>
      <c r="ALE118" s="1022"/>
      <c r="ALF118" s="1022" t="str">
        <f t="shared" si="527"/>
        <v>Q688</v>
      </c>
      <c r="ALG118" s="1022" t="str">
        <f t="shared" si="527"/>
        <v>Q689</v>
      </c>
      <c r="ALH118" s="1022" t="str">
        <f t="shared" si="527"/>
        <v>Q690</v>
      </c>
      <c r="ALI118" s="1022" t="str">
        <f t="shared" si="527"/>
        <v>Q691</v>
      </c>
      <c r="ALJ118" s="1022" t="str">
        <f t="shared" si="527"/>
        <v>Q692</v>
      </c>
      <c r="ALK118" s="1022" t="str">
        <f t="shared" si="527"/>
        <v>Q693</v>
      </c>
      <c r="ALL118" s="1022" t="str">
        <f t="shared" si="527"/>
        <v>Q694</v>
      </c>
      <c r="ALM118" s="1022" t="str">
        <f t="shared" si="527"/>
        <v>Q695</v>
      </c>
      <c r="ALN118" s="1022"/>
      <c r="ALO118" s="1022" t="str">
        <f t="shared" si="527"/>
        <v>Q696</v>
      </c>
      <c r="ALP118" s="1022" t="str">
        <f t="shared" si="527"/>
        <v>Q697</v>
      </c>
      <c r="ALQ118" s="1022" t="str">
        <f t="shared" si="527"/>
        <v>Q698</v>
      </c>
      <c r="ALR118" s="1022" t="str">
        <f t="shared" si="527"/>
        <v>Q699</v>
      </c>
      <c r="ALS118" s="1022" t="str">
        <f t="shared" si="527"/>
        <v>Q700</v>
      </c>
      <c r="ALT118" s="1022" t="str">
        <f t="shared" si="527"/>
        <v>Q701</v>
      </c>
      <c r="ALU118" s="1022"/>
      <c r="ALV118" s="1022"/>
      <c r="ALW118" s="1022" t="str">
        <f t="shared" si="527"/>
        <v>Q703</v>
      </c>
      <c r="ALX118" s="1022" t="str">
        <f t="shared" si="527"/>
        <v>Q704</v>
      </c>
      <c r="ALY118" s="1022" t="str">
        <f t="shared" ref="ALY118:AOX118" si="529">ALY117&amp;ALY116</f>
        <v>Q705</v>
      </c>
      <c r="ALZ118" s="1022" t="str">
        <f t="shared" si="529"/>
        <v>Q706</v>
      </c>
      <c r="AMA118" s="1022" t="str">
        <f t="shared" si="529"/>
        <v>Q707</v>
      </c>
      <c r="AMB118" s="1022" t="str">
        <f t="shared" si="529"/>
        <v>Q708</v>
      </c>
      <c r="AMC118" s="1022" t="str">
        <f t="shared" si="529"/>
        <v>Q709</v>
      </c>
      <c r="AMD118" s="1022" t="str">
        <f t="shared" si="529"/>
        <v>Q710</v>
      </c>
      <c r="AME118" s="1022" t="str">
        <f t="shared" si="529"/>
        <v>Q711</v>
      </c>
      <c r="AMF118" s="1022"/>
      <c r="AMG118" s="1022"/>
      <c r="AMH118" s="1022" t="str">
        <f t="shared" si="529"/>
        <v>Q712</v>
      </c>
      <c r="AMI118" s="1022" t="str">
        <f t="shared" si="529"/>
        <v>Q713</v>
      </c>
      <c r="AMJ118" s="1022" t="str">
        <f t="shared" si="529"/>
        <v>Q714</v>
      </c>
      <c r="AMK118" s="1022" t="str">
        <f t="shared" si="529"/>
        <v>Q715</v>
      </c>
      <c r="AML118" s="1022" t="str">
        <f t="shared" si="529"/>
        <v>Q716</v>
      </c>
      <c r="AMM118" s="1022" t="str">
        <f t="shared" si="529"/>
        <v>Q717</v>
      </c>
      <c r="AMN118" s="1022" t="str">
        <f t="shared" si="529"/>
        <v>Q718</v>
      </c>
      <c r="AMO118" s="1022" t="str">
        <f t="shared" si="529"/>
        <v>Q719</v>
      </c>
      <c r="AMP118" s="1022" t="str">
        <f t="shared" si="529"/>
        <v>Q720</v>
      </c>
      <c r="AMQ118" s="1022" t="str">
        <f t="shared" si="529"/>
        <v>Q721</v>
      </c>
      <c r="AMR118" s="1022" t="str">
        <f t="shared" si="529"/>
        <v>Q722</v>
      </c>
      <c r="AMS118" s="1022" t="str">
        <f t="shared" si="529"/>
        <v>Q723</v>
      </c>
      <c r="AMT118" s="1022" t="str">
        <f t="shared" si="529"/>
        <v>Q724</v>
      </c>
      <c r="AMU118" s="1022" t="str">
        <f t="shared" si="529"/>
        <v>Q725</v>
      </c>
      <c r="AMV118" s="1022" t="str">
        <f t="shared" si="529"/>
        <v>Q726</v>
      </c>
      <c r="AMW118" s="1022" t="str">
        <f t="shared" si="529"/>
        <v>Q727</v>
      </c>
      <c r="AMX118" s="1022" t="str">
        <f t="shared" si="529"/>
        <v>Q728</v>
      </c>
      <c r="AMY118" s="1022" t="str">
        <f t="shared" si="529"/>
        <v>Q729</v>
      </c>
      <c r="AMZ118" s="1022" t="str">
        <f t="shared" si="529"/>
        <v>Q730</v>
      </c>
      <c r="ANA118" s="1022" t="str">
        <f t="shared" si="529"/>
        <v>Q731</v>
      </c>
      <c r="ANB118" s="1022" t="str">
        <f t="shared" si="529"/>
        <v>Q732</v>
      </c>
      <c r="ANC118" s="1022" t="str">
        <f t="shared" si="529"/>
        <v>Q733</v>
      </c>
      <c r="AND118" s="1022" t="str">
        <f t="shared" si="529"/>
        <v>Q734</v>
      </c>
      <c r="ANE118" s="1022" t="str">
        <f t="shared" si="529"/>
        <v>Q735</v>
      </c>
      <c r="ANF118" s="1022" t="str">
        <f t="shared" si="529"/>
        <v>Q736</v>
      </c>
      <c r="ANG118" s="1022" t="str">
        <f t="shared" si="529"/>
        <v>Q737</v>
      </c>
      <c r="ANH118" s="1022" t="str">
        <f t="shared" si="529"/>
        <v>Q738</v>
      </c>
      <c r="ANI118" s="1022" t="str">
        <f t="shared" si="529"/>
        <v>Q739</v>
      </c>
      <c r="ANJ118" s="1022" t="str">
        <f t="shared" si="529"/>
        <v>Q740</v>
      </c>
      <c r="ANK118" s="1022" t="str">
        <f t="shared" si="529"/>
        <v>Q741</v>
      </c>
      <c r="ANL118" s="1022" t="str">
        <f t="shared" si="529"/>
        <v>Q742</v>
      </c>
      <c r="ANM118" s="1022" t="str">
        <f t="shared" si="529"/>
        <v>Q743</v>
      </c>
      <c r="ANN118" s="1022" t="str">
        <f t="shared" si="529"/>
        <v>Q744</v>
      </c>
      <c r="ANO118" s="1022" t="str">
        <f t="shared" si="529"/>
        <v>Q745</v>
      </c>
      <c r="ANP118" s="1022" t="str">
        <f t="shared" si="529"/>
        <v>Q746</v>
      </c>
      <c r="ANQ118" s="1022" t="str">
        <f t="shared" si="529"/>
        <v>Q747</v>
      </c>
      <c r="ANR118" s="1022" t="str">
        <f t="shared" si="529"/>
        <v>Q748</v>
      </c>
      <c r="ANS118" s="1022" t="str">
        <f t="shared" si="529"/>
        <v>Q749</v>
      </c>
      <c r="ANT118" s="1022" t="str">
        <f t="shared" si="529"/>
        <v>Q750</v>
      </c>
      <c r="ANU118" s="1022" t="str">
        <f t="shared" si="529"/>
        <v>Q751</v>
      </c>
      <c r="ANV118" s="1022" t="str">
        <f t="shared" si="529"/>
        <v>Q752</v>
      </c>
      <c r="ANW118" s="1022" t="str">
        <f t="shared" si="529"/>
        <v>Q753</v>
      </c>
      <c r="ANX118" s="1022" t="str">
        <f t="shared" si="529"/>
        <v>Q754</v>
      </c>
      <c r="ANY118" s="1022" t="str">
        <f t="shared" si="529"/>
        <v>Q755</v>
      </c>
      <c r="ANZ118" s="1022" t="str">
        <f t="shared" si="529"/>
        <v>Q756</v>
      </c>
      <c r="AOA118" s="1022" t="str">
        <f t="shared" si="529"/>
        <v>Q757</v>
      </c>
      <c r="AOB118" s="1022" t="str">
        <f t="shared" si="529"/>
        <v>Q758</v>
      </c>
      <c r="AOC118" s="1022" t="str">
        <f t="shared" si="529"/>
        <v>Q759</v>
      </c>
      <c r="AOD118" s="1022" t="str">
        <f t="shared" si="529"/>
        <v>Q760</v>
      </c>
      <c r="AOE118" s="1022" t="str">
        <f t="shared" si="529"/>
        <v>Q761</v>
      </c>
      <c r="AOF118" s="1022"/>
      <c r="AOG118" s="1022"/>
      <c r="AOH118" s="1022"/>
      <c r="AOI118" s="1022"/>
      <c r="AOJ118" s="1022"/>
      <c r="AOK118" s="1022"/>
      <c r="AOL118" s="1022"/>
      <c r="AOM118" s="1022"/>
      <c r="AON118" s="1022"/>
      <c r="AOO118" s="1022"/>
      <c r="AOP118" s="1022"/>
      <c r="AOQ118" s="1022"/>
      <c r="AOR118" s="1022" t="str">
        <f t="shared" si="529"/>
        <v>Q762</v>
      </c>
      <c r="AOS118" s="1022" t="str">
        <f t="shared" si="529"/>
        <v>Q763</v>
      </c>
      <c r="AOT118" s="1022" t="str">
        <f t="shared" si="529"/>
        <v>Q764</v>
      </c>
      <c r="AOU118" s="1022" t="str">
        <f t="shared" si="529"/>
        <v>Q765</v>
      </c>
      <c r="AOV118" s="1022" t="str">
        <f t="shared" si="529"/>
        <v>Q766</v>
      </c>
      <c r="AOW118" s="1022" t="str">
        <f t="shared" si="529"/>
        <v>Q767</v>
      </c>
      <c r="AOX118" s="1022" t="str">
        <f t="shared" si="529"/>
        <v>Q768</v>
      </c>
      <c r="AOY118" s="1022" t="str">
        <f t="shared" ref="AOY118:AQL118" si="530">AOY117&amp;AOY116</f>
        <v>Q769</v>
      </c>
      <c r="AOZ118" s="1022" t="str">
        <f t="shared" si="530"/>
        <v>Q770</v>
      </c>
      <c r="APA118" s="1022" t="str">
        <f t="shared" si="530"/>
        <v>Q771</v>
      </c>
      <c r="APB118" s="1022" t="str">
        <f t="shared" si="530"/>
        <v>Q772</v>
      </c>
      <c r="APC118" s="1022" t="str">
        <f t="shared" si="530"/>
        <v>Q773</v>
      </c>
      <c r="APD118" s="1022" t="str">
        <f t="shared" si="530"/>
        <v>Q774</v>
      </c>
      <c r="APE118" s="1022" t="str">
        <f t="shared" si="530"/>
        <v>Q775</v>
      </c>
      <c r="APF118" s="1022" t="str">
        <f t="shared" si="530"/>
        <v>Q776</v>
      </c>
      <c r="APG118" s="1022" t="str">
        <f t="shared" si="530"/>
        <v>Q777</v>
      </c>
      <c r="APH118" s="1022" t="str">
        <f t="shared" si="530"/>
        <v>Q778</v>
      </c>
      <c r="API118" s="1022" t="str">
        <f t="shared" si="530"/>
        <v>Q779</v>
      </c>
      <c r="APJ118" s="1022" t="str">
        <f t="shared" si="530"/>
        <v>Q780</v>
      </c>
      <c r="APK118" s="1022" t="str">
        <f t="shared" si="530"/>
        <v>Q781</v>
      </c>
      <c r="APL118" s="1022"/>
      <c r="APM118" s="1022"/>
      <c r="APN118" s="1022"/>
      <c r="APO118" s="1022"/>
      <c r="APP118" s="1022"/>
      <c r="APQ118" s="1022"/>
      <c r="APR118" s="1022" t="str">
        <f t="shared" si="530"/>
        <v>Q782</v>
      </c>
      <c r="APS118" s="1022" t="str">
        <f t="shared" si="530"/>
        <v>Q783</v>
      </c>
      <c r="APT118" s="1022" t="str">
        <f t="shared" si="530"/>
        <v>Q784</v>
      </c>
      <c r="APU118" s="1022" t="str">
        <f t="shared" si="530"/>
        <v>Q785</v>
      </c>
      <c r="APV118" s="1022" t="str">
        <f t="shared" si="530"/>
        <v>Q786</v>
      </c>
      <c r="APW118" s="1022" t="str">
        <f t="shared" si="530"/>
        <v>Q787</v>
      </c>
      <c r="APX118" s="1022" t="str">
        <f t="shared" si="530"/>
        <v>Q788</v>
      </c>
      <c r="APY118" s="1022" t="str">
        <f t="shared" si="530"/>
        <v>Q789</v>
      </c>
      <c r="APZ118" s="1022" t="str">
        <f t="shared" si="530"/>
        <v>Q790</v>
      </c>
      <c r="AQA118" s="1022" t="str">
        <f t="shared" si="530"/>
        <v>Q791</v>
      </c>
      <c r="AQB118" s="1022" t="str">
        <f t="shared" si="530"/>
        <v>Q792</v>
      </c>
      <c r="AQC118" s="1022" t="str">
        <f t="shared" si="530"/>
        <v>Q793</v>
      </c>
      <c r="AQD118" s="1022" t="str">
        <f t="shared" si="530"/>
        <v>Q794</v>
      </c>
      <c r="AQE118" s="1022" t="str">
        <f t="shared" si="530"/>
        <v>Q795</v>
      </c>
      <c r="AQF118" s="1022" t="str">
        <f t="shared" si="530"/>
        <v>Q796</v>
      </c>
      <c r="AQG118" s="1022" t="str">
        <f t="shared" si="530"/>
        <v>Q797</v>
      </c>
      <c r="AQH118" s="1022" t="str">
        <f t="shared" si="530"/>
        <v>Q798</v>
      </c>
      <c r="AQI118" s="1022" t="str">
        <f t="shared" si="530"/>
        <v>Q799</v>
      </c>
      <c r="AQJ118" s="1022" t="str">
        <f t="shared" si="530"/>
        <v>Q800</v>
      </c>
      <c r="AQK118" s="1022" t="str">
        <f t="shared" si="530"/>
        <v>Q801</v>
      </c>
      <c r="AQL118" s="1022" t="str">
        <f t="shared" si="530"/>
        <v>Q802</v>
      </c>
      <c r="AQM118" s="987"/>
      <c r="AQN118" s="1022" t="str">
        <f t="shared" ref="AQN118:ASW118" si="531">AQN117&amp;AQN116</f>
        <v>Q804</v>
      </c>
      <c r="AQO118" s="1022" t="str">
        <f t="shared" si="531"/>
        <v>Q805</v>
      </c>
      <c r="AQP118" s="1022" t="str">
        <f t="shared" si="531"/>
        <v>Q806</v>
      </c>
      <c r="AQQ118" s="1022" t="str">
        <f t="shared" si="531"/>
        <v>Q807</v>
      </c>
      <c r="AQR118" s="1022" t="str">
        <f t="shared" si="531"/>
        <v>Q808</v>
      </c>
      <c r="AQS118" s="1022" t="str">
        <f t="shared" si="531"/>
        <v>Q809</v>
      </c>
      <c r="AQT118" s="1022" t="str">
        <f t="shared" si="531"/>
        <v>Q810</v>
      </c>
      <c r="AQU118" s="1022" t="str">
        <f t="shared" si="531"/>
        <v>Q811</v>
      </c>
      <c r="AQV118" s="1022" t="str">
        <f t="shared" si="531"/>
        <v>Q812</v>
      </c>
      <c r="AQW118" s="1022" t="str">
        <f t="shared" si="531"/>
        <v>Q813</v>
      </c>
      <c r="AQX118" s="1022" t="str">
        <f t="shared" si="531"/>
        <v>Q814</v>
      </c>
      <c r="AQY118" s="1022" t="str">
        <f t="shared" si="531"/>
        <v>Q815</v>
      </c>
      <c r="AQZ118" s="1022" t="str">
        <f t="shared" si="531"/>
        <v>Q816</v>
      </c>
      <c r="ARA118" s="1022" t="str">
        <f t="shared" si="531"/>
        <v>Q817</v>
      </c>
      <c r="ARB118" s="1022" t="str">
        <f t="shared" si="531"/>
        <v>Q818</v>
      </c>
      <c r="ARC118" s="1022" t="str">
        <f t="shared" si="531"/>
        <v>Q819</v>
      </c>
      <c r="ARD118" s="1022" t="str">
        <f t="shared" si="531"/>
        <v>Q821</v>
      </c>
      <c r="ARE118" s="1022" t="str">
        <f t="shared" si="531"/>
        <v>Q822</v>
      </c>
      <c r="ARF118" s="1022" t="str">
        <f t="shared" si="531"/>
        <v>Q823</v>
      </c>
      <c r="ARG118" s="1022" t="str">
        <f t="shared" si="531"/>
        <v>Q824</v>
      </c>
      <c r="ARH118" s="1022" t="str">
        <f t="shared" si="531"/>
        <v>Q825</v>
      </c>
      <c r="ARI118" s="1022" t="str">
        <f t="shared" si="531"/>
        <v>Q826</v>
      </c>
      <c r="ARJ118" s="1022" t="str">
        <f t="shared" si="531"/>
        <v>Q827</v>
      </c>
      <c r="ARK118" s="1022" t="str">
        <f t="shared" si="531"/>
        <v>Q828</v>
      </c>
      <c r="ARL118" s="1022" t="str">
        <f t="shared" si="531"/>
        <v>Q829</v>
      </c>
      <c r="ARM118" s="1022" t="str">
        <f t="shared" si="531"/>
        <v>Q830</v>
      </c>
      <c r="ARN118" s="1022" t="str">
        <f t="shared" si="531"/>
        <v>Q831</v>
      </c>
      <c r="ARO118" s="1022" t="str">
        <f t="shared" si="531"/>
        <v>Q832</v>
      </c>
      <c r="ARP118" s="1022" t="str">
        <f t="shared" si="531"/>
        <v>Q833</v>
      </c>
      <c r="ARQ118" s="1022" t="str">
        <f t="shared" si="531"/>
        <v>Q834</v>
      </c>
      <c r="ARR118" s="1022" t="str">
        <f t="shared" si="531"/>
        <v>Q835</v>
      </c>
      <c r="ARS118" s="1022" t="str">
        <f t="shared" si="531"/>
        <v>Q836</v>
      </c>
      <c r="ART118" s="1022" t="str">
        <f t="shared" si="531"/>
        <v>Q837</v>
      </c>
      <c r="ARU118" s="1022" t="str">
        <f t="shared" si="531"/>
        <v>Q838</v>
      </c>
      <c r="ARV118" s="1022" t="str">
        <f t="shared" si="531"/>
        <v>Q839</v>
      </c>
      <c r="ARW118" s="1022" t="str">
        <f t="shared" si="531"/>
        <v>Q840</v>
      </c>
      <c r="ARX118" s="1022" t="str">
        <f t="shared" si="531"/>
        <v>Q841</v>
      </c>
      <c r="ARY118" s="1022" t="str">
        <f t="shared" si="531"/>
        <v>Q842</v>
      </c>
      <c r="ARZ118" s="1022" t="str">
        <f t="shared" si="531"/>
        <v>Q843</v>
      </c>
      <c r="ASA118" s="1022" t="str">
        <f t="shared" si="531"/>
        <v>Q844</v>
      </c>
      <c r="ASB118" s="1022" t="str">
        <f t="shared" si="531"/>
        <v>Q845</v>
      </c>
      <c r="ASC118" s="1022" t="str">
        <f t="shared" si="531"/>
        <v>Q846</v>
      </c>
      <c r="ASD118" s="1022" t="str">
        <f t="shared" si="531"/>
        <v>Q847</v>
      </c>
      <c r="ASE118" s="1022" t="str">
        <f t="shared" si="531"/>
        <v>Q848</v>
      </c>
      <c r="ASF118" s="1022" t="str">
        <f t="shared" si="531"/>
        <v>Q849</v>
      </c>
      <c r="ASG118" s="1022" t="str">
        <f t="shared" si="531"/>
        <v>Q850</v>
      </c>
      <c r="ASH118" s="1022" t="str">
        <f t="shared" si="531"/>
        <v>Q851</v>
      </c>
      <c r="ASI118" s="1022" t="str">
        <f t="shared" si="531"/>
        <v>Q852</v>
      </c>
      <c r="ASJ118" s="1022" t="str">
        <f t="shared" si="531"/>
        <v>Q853</v>
      </c>
      <c r="ASK118" s="1022" t="str">
        <f t="shared" si="531"/>
        <v>Q854</v>
      </c>
      <c r="ASL118" s="1022" t="str">
        <f t="shared" si="531"/>
        <v>Q855</v>
      </c>
      <c r="ASM118" s="1022" t="str">
        <f t="shared" si="531"/>
        <v>Q856</v>
      </c>
      <c r="ASN118" s="1022" t="str">
        <f t="shared" si="531"/>
        <v>Q857</v>
      </c>
      <c r="ASO118" s="1022" t="str">
        <f t="shared" si="531"/>
        <v>Q858</v>
      </c>
      <c r="ASP118" s="1022" t="str">
        <f t="shared" si="531"/>
        <v>Q859</v>
      </c>
      <c r="ASQ118" s="1022" t="str">
        <f t="shared" si="531"/>
        <v>Q860</v>
      </c>
      <c r="ASR118" s="1022" t="str">
        <f t="shared" si="531"/>
        <v>Q861</v>
      </c>
      <c r="ASS118" s="1022" t="str">
        <f t="shared" si="531"/>
        <v>Q862</v>
      </c>
      <c r="AST118" s="1022" t="str">
        <f t="shared" si="531"/>
        <v>Q863</v>
      </c>
      <c r="ASU118" s="1022" t="str">
        <f t="shared" si="531"/>
        <v>Q864</v>
      </c>
      <c r="ASV118" s="1022" t="str">
        <f t="shared" si="531"/>
        <v>Q865</v>
      </c>
      <c r="ASW118" s="1022" t="str">
        <f t="shared" si="531"/>
        <v>Q866</v>
      </c>
      <c r="ASX118" s="1022" t="str">
        <f t="shared" ref="ASX118:AVI118" si="532">ASX117&amp;ASX116</f>
        <v>Q867</v>
      </c>
      <c r="ASY118" s="1022" t="str">
        <f t="shared" si="532"/>
        <v>Q868</v>
      </c>
      <c r="ASZ118" s="1022" t="str">
        <f t="shared" si="532"/>
        <v>Q869</v>
      </c>
      <c r="ATA118" s="1022" t="str">
        <f t="shared" si="532"/>
        <v>Q870</v>
      </c>
      <c r="ATB118" s="1022" t="str">
        <f t="shared" si="532"/>
        <v>Q871</v>
      </c>
      <c r="ATC118" s="1022" t="str">
        <f t="shared" si="532"/>
        <v>Q872</v>
      </c>
      <c r="ATD118" s="1022" t="str">
        <f t="shared" si="532"/>
        <v>Q873</v>
      </c>
      <c r="ATE118" s="1022" t="str">
        <f t="shared" si="532"/>
        <v>Q874</v>
      </c>
      <c r="ATF118" s="1022" t="str">
        <f t="shared" si="532"/>
        <v>Q875</v>
      </c>
      <c r="ATG118" s="1022" t="str">
        <f t="shared" si="532"/>
        <v>Q876</v>
      </c>
      <c r="ATH118" s="1022" t="str">
        <f t="shared" si="532"/>
        <v>Q877</v>
      </c>
      <c r="ATI118" s="1022" t="str">
        <f t="shared" si="532"/>
        <v>Q878</v>
      </c>
      <c r="ATJ118" s="1022" t="str">
        <f t="shared" si="532"/>
        <v>Q879</v>
      </c>
      <c r="ATK118" s="1022" t="str">
        <f t="shared" si="532"/>
        <v>Q880</v>
      </c>
      <c r="ATL118" s="1022" t="str">
        <f t="shared" si="532"/>
        <v>Q881</v>
      </c>
      <c r="ATM118" s="1022" t="str">
        <f t="shared" si="532"/>
        <v>Q882</v>
      </c>
      <c r="ATN118" s="1022" t="str">
        <f t="shared" si="532"/>
        <v>Q883</v>
      </c>
      <c r="ATO118" s="1022" t="str">
        <f t="shared" si="532"/>
        <v>Q884</v>
      </c>
      <c r="ATP118" s="1022" t="str">
        <f t="shared" si="532"/>
        <v>Q885</v>
      </c>
      <c r="ATQ118" s="1022" t="str">
        <f t="shared" si="532"/>
        <v>Q886</v>
      </c>
      <c r="ATR118" s="1022" t="str">
        <f t="shared" si="532"/>
        <v>Q887</v>
      </c>
      <c r="ATS118" s="1022" t="str">
        <f t="shared" si="532"/>
        <v>Q888</v>
      </c>
      <c r="ATT118" s="1022" t="str">
        <f t="shared" si="532"/>
        <v>Q889</v>
      </c>
      <c r="ATU118" s="1022" t="str">
        <f t="shared" si="532"/>
        <v>Q890</v>
      </c>
      <c r="ATV118" s="1022" t="str">
        <f t="shared" si="532"/>
        <v>Q891</v>
      </c>
      <c r="ATW118" s="1022" t="str">
        <f t="shared" si="532"/>
        <v>Q892</v>
      </c>
      <c r="ATX118" s="1022" t="str">
        <f t="shared" si="532"/>
        <v>Q893</v>
      </c>
      <c r="ATY118" s="1022" t="str">
        <f t="shared" si="532"/>
        <v>Q894</v>
      </c>
      <c r="ATZ118" s="1022" t="str">
        <f t="shared" si="532"/>
        <v>Q895</v>
      </c>
      <c r="AUA118" s="1022" t="str">
        <f t="shared" si="532"/>
        <v>Q896</v>
      </c>
      <c r="AUB118" s="1022" t="str">
        <f t="shared" si="532"/>
        <v>Q897</v>
      </c>
      <c r="AUC118" s="1022" t="str">
        <f t="shared" si="532"/>
        <v>Q898</v>
      </c>
      <c r="AUD118" s="1022" t="str">
        <f t="shared" si="532"/>
        <v>Q899</v>
      </c>
      <c r="AUE118" s="1022" t="str">
        <f t="shared" si="532"/>
        <v>Q900</v>
      </c>
      <c r="AUF118" s="1022" t="str">
        <f t="shared" si="532"/>
        <v>Q901</v>
      </c>
      <c r="AUG118" s="1022" t="str">
        <f t="shared" si="532"/>
        <v>Q902</v>
      </c>
      <c r="AUH118" s="1022" t="str">
        <f t="shared" si="532"/>
        <v>Q903</v>
      </c>
      <c r="AUI118" s="1022" t="str">
        <f t="shared" si="532"/>
        <v>Q904</v>
      </c>
      <c r="AUJ118" s="1022" t="str">
        <f t="shared" si="532"/>
        <v>Q905</v>
      </c>
      <c r="AUK118" s="1022" t="str">
        <f t="shared" si="532"/>
        <v>Q906</v>
      </c>
      <c r="AUL118" s="1022" t="str">
        <f t="shared" si="532"/>
        <v>Q907</v>
      </c>
      <c r="AUM118" s="1022" t="str">
        <f t="shared" si="532"/>
        <v>Q908</v>
      </c>
      <c r="AUN118" s="1022" t="str">
        <f t="shared" si="532"/>
        <v>Q909</v>
      </c>
      <c r="AUO118" s="1022" t="str">
        <f t="shared" si="532"/>
        <v>Q910</v>
      </c>
      <c r="AUP118" s="1022" t="str">
        <f t="shared" si="532"/>
        <v>Q911</v>
      </c>
      <c r="AUQ118" s="1022" t="str">
        <f t="shared" si="532"/>
        <v>Q912</v>
      </c>
      <c r="AUR118" s="1022" t="str">
        <f t="shared" si="532"/>
        <v>Q913</v>
      </c>
      <c r="AUS118" s="1022" t="str">
        <f t="shared" si="532"/>
        <v>Q914</v>
      </c>
      <c r="AUT118" s="1022" t="str">
        <f t="shared" si="532"/>
        <v>Q915</v>
      </c>
      <c r="AUU118" s="1022" t="str">
        <f t="shared" si="532"/>
        <v>Q916</v>
      </c>
      <c r="AUV118" s="1022" t="str">
        <f t="shared" si="532"/>
        <v>Q917</v>
      </c>
      <c r="AUW118" s="1022" t="str">
        <f t="shared" si="532"/>
        <v>Q918</v>
      </c>
      <c r="AUX118" s="1022" t="str">
        <f t="shared" si="532"/>
        <v>Q919</v>
      </c>
      <c r="AUY118" s="1022" t="str">
        <f t="shared" si="532"/>
        <v>Q920</v>
      </c>
      <c r="AUZ118" s="1022" t="str">
        <f t="shared" si="532"/>
        <v>Q921</v>
      </c>
      <c r="AVA118" s="1022" t="str">
        <f t="shared" si="532"/>
        <v>Q922</v>
      </c>
      <c r="AVB118" s="1022" t="str">
        <f t="shared" si="532"/>
        <v>Q923</v>
      </c>
      <c r="AVC118" s="1022" t="str">
        <f t="shared" si="532"/>
        <v>Q924</v>
      </c>
      <c r="AVD118" s="1022" t="str">
        <f t="shared" si="532"/>
        <v>Q925</v>
      </c>
      <c r="AVE118" s="1022" t="str">
        <f t="shared" si="532"/>
        <v>Q926</v>
      </c>
      <c r="AVF118" s="1022" t="str">
        <f t="shared" si="532"/>
        <v>Q927</v>
      </c>
      <c r="AVG118" s="1022" t="str">
        <f t="shared" si="532"/>
        <v>Q928</v>
      </c>
      <c r="AVH118" s="1022" t="str">
        <f t="shared" si="532"/>
        <v>Q929</v>
      </c>
      <c r="AVI118" s="1022" t="str">
        <f t="shared" si="532"/>
        <v>Q930</v>
      </c>
      <c r="AVJ118" s="1022" t="str">
        <f t="shared" ref="AVJ118:AXI118" si="533">AVJ117&amp;AVJ116</f>
        <v>Q931</v>
      </c>
      <c r="AVK118" s="1022" t="str">
        <f t="shared" si="533"/>
        <v>Q932</v>
      </c>
      <c r="AVL118" s="1022" t="str">
        <f t="shared" si="533"/>
        <v>Q933</v>
      </c>
      <c r="AVM118" s="1022" t="str">
        <f t="shared" si="533"/>
        <v>Q934</v>
      </c>
      <c r="AVN118" s="1022" t="str">
        <f t="shared" si="533"/>
        <v>Q935</v>
      </c>
      <c r="AVO118" s="1022" t="str">
        <f t="shared" si="533"/>
        <v>Q936</v>
      </c>
      <c r="AVP118" s="1022" t="str">
        <f t="shared" si="533"/>
        <v>Q937</v>
      </c>
      <c r="AVQ118" s="1022" t="str">
        <f t="shared" si="533"/>
        <v>Q938</v>
      </c>
      <c r="AVR118" s="1022" t="str">
        <f t="shared" si="533"/>
        <v>Q939</v>
      </c>
      <c r="AVS118" s="1022" t="str">
        <f t="shared" si="533"/>
        <v>Q940</v>
      </c>
      <c r="AVT118" s="1022" t="str">
        <f t="shared" si="533"/>
        <v>Q941</v>
      </c>
      <c r="AVU118" s="1022" t="str">
        <f t="shared" si="533"/>
        <v>Q942</v>
      </c>
      <c r="AVV118" s="1022" t="str">
        <f t="shared" si="533"/>
        <v>Q943</v>
      </c>
      <c r="AVW118" s="1022" t="str">
        <f t="shared" si="533"/>
        <v>Q944</v>
      </c>
      <c r="AVX118" s="1022" t="str">
        <f t="shared" si="533"/>
        <v>Q945</v>
      </c>
      <c r="AVY118" s="1022" t="str">
        <f t="shared" si="533"/>
        <v>Q946</v>
      </c>
      <c r="AVZ118" s="1022" t="str">
        <f t="shared" si="533"/>
        <v>Q947</v>
      </c>
      <c r="AWA118" s="1022" t="str">
        <f t="shared" si="533"/>
        <v>Q948</v>
      </c>
      <c r="AWB118" s="1022" t="str">
        <f t="shared" si="533"/>
        <v>Q949</v>
      </c>
      <c r="AWC118" s="1022" t="str">
        <f t="shared" si="533"/>
        <v>Q950</v>
      </c>
      <c r="AWD118" s="1022" t="str">
        <f t="shared" si="533"/>
        <v>Q951</v>
      </c>
      <c r="AWE118" s="1022" t="str">
        <f t="shared" si="533"/>
        <v>Q952</v>
      </c>
      <c r="AWF118" s="1022" t="str">
        <f t="shared" si="533"/>
        <v>Q953</v>
      </c>
      <c r="AWG118" s="1022" t="str">
        <f t="shared" si="533"/>
        <v>Q954</v>
      </c>
      <c r="AWH118" s="1022" t="str">
        <f t="shared" si="533"/>
        <v>Q955</v>
      </c>
      <c r="AWI118" s="1022" t="str">
        <f t="shared" si="533"/>
        <v>Q956</v>
      </c>
      <c r="AWJ118" s="1022" t="str">
        <f t="shared" si="533"/>
        <v>Q957</v>
      </c>
      <c r="AWK118" s="1022" t="str">
        <f t="shared" si="533"/>
        <v>Q958</v>
      </c>
      <c r="AWL118" s="1022" t="str">
        <f t="shared" si="533"/>
        <v>Q959</v>
      </c>
      <c r="AWM118" s="1022" t="str">
        <f t="shared" si="533"/>
        <v>Q960</v>
      </c>
      <c r="AWN118" s="1022" t="str">
        <f t="shared" si="533"/>
        <v>Q961</v>
      </c>
      <c r="AWO118" s="1022" t="str">
        <f t="shared" si="533"/>
        <v>Q962</v>
      </c>
      <c r="AWP118" s="1022" t="str">
        <f t="shared" si="533"/>
        <v>Q963</v>
      </c>
      <c r="AWQ118" s="1022" t="str">
        <f t="shared" si="533"/>
        <v>Q964</v>
      </c>
      <c r="AWR118" s="1022" t="str">
        <f t="shared" si="533"/>
        <v>Q965</v>
      </c>
      <c r="AWS118" s="1022" t="str">
        <f t="shared" si="533"/>
        <v>Q966</v>
      </c>
      <c r="AWT118" s="1022" t="str">
        <f t="shared" si="533"/>
        <v>Q967</v>
      </c>
      <c r="AWU118" s="1022" t="str">
        <f t="shared" si="533"/>
        <v>Q968</v>
      </c>
      <c r="AWV118" s="1022" t="str">
        <f t="shared" si="533"/>
        <v>Q969</v>
      </c>
      <c r="AWW118" s="1022" t="str">
        <f t="shared" si="533"/>
        <v>Q970</v>
      </c>
      <c r="AWX118" s="1022" t="str">
        <f t="shared" si="533"/>
        <v>Q971</v>
      </c>
      <c r="AWY118" s="1022" t="str">
        <f t="shared" si="533"/>
        <v>Q972</v>
      </c>
      <c r="AWZ118" s="1022" t="str">
        <f t="shared" si="533"/>
        <v>Q973</v>
      </c>
      <c r="AXA118" s="1022" t="str">
        <f t="shared" si="533"/>
        <v>Q974</v>
      </c>
      <c r="AXB118" s="1022" t="str">
        <f t="shared" si="533"/>
        <v>Q975</v>
      </c>
      <c r="AXC118" s="1022" t="str">
        <f t="shared" si="533"/>
        <v>Q976</v>
      </c>
      <c r="AXD118" s="1022" t="str">
        <f t="shared" si="533"/>
        <v>Q977</v>
      </c>
      <c r="AXE118" s="1022" t="str">
        <f t="shared" si="533"/>
        <v>Q978</v>
      </c>
      <c r="AXF118" s="1022" t="str">
        <f t="shared" si="533"/>
        <v>Q979</v>
      </c>
      <c r="AXG118" s="1022" t="str">
        <f t="shared" si="533"/>
        <v>Q980</v>
      </c>
      <c r="AXH118" s="1022" t="str">
        <f t="shared" si="533"/>
        <v>Q981</v>
      </c>
      <c r="AXI118" s="1022" t="str">
        <f t="shared" si="533"/>
        <v>Q982</v>
      </c>
      <c r="AXK118" s="2034"/>
      <c r="AXL118" s="2034"/>
      <c r="AXM118" s="2034"/>
      <c r="AXN118" s="2034"/>
      <c r="AXO118" s="2034"/>
      <c r="AXP118" s="2034"/>
      <c r="AXQ118" s="2034" t="s">
        <v>4731</v>
      </c>
      <c r="AXR118" s="2034" t="s">
        <v>4732</v>
      </c>
      <c r="AXS118" s="2034"/>
      <c r="AXT118" s="2034"/>
      <c r="AXU118" s="2034" t="s">
        <v>4731</v>
      </c>
      <c r="AXV118" s="2034" t="s">
        <v>4732</v>
      </c>
      <c r="AXW118" s="2034"/>
      <c r="AXX118" s="2034"/>
      <c r="AXY118" s="2034" t="s">
        <v>4731</v>
      </c>
      <c r="AXZ118" s="2034" t="s">
        <v>4732</v>
      </c>
      <c r="AYA118" s="2034"/>
      <c r="AYB118" s="2034"/>
      <c r="AYC118" s="2035" t="s">
        <v>4731</v>
      </c>
      <c r="AYD118" s="2034" t="s">
        <v>4732</v>
      </c>
      <c r="AYE118" s="2034"/>
      <c r="AYF118" s="2034"/>
      <c r="AYG118" s="2034" t="s">
        <v>4731</v>
      </c>
      <c r="AYH118" s="2034" t="s">
        <v>4732</v>
      </c>
      <c r="AYI118" s="2034"/>
      <c r="AYJ118" s="2034"/>
      <c r="AYK118" s="2034" t="s">
        <v>4731</v>
      </c>
      <c r="AYL118" s="2034" t="s">
        <v>4732</v>
      </c>
      <c r="AYM118" s="2034"/>
      <c r="AYN118" s="2034"/>
      <c r="AYO118" s="2034" t="s">
        <v>4731</v>
      </c>
      <c r="AYP118" s="2034" t="s">
        <v>4732</v>
      </c>
      <c r="AYQ118" s="2034"/>
      <c r="AYR118" s="2034"/>
      <c r="AYS118" s="2034" t="s">
        <v>4731</v>
      </c>
      <c r="AYT118" s="2034" t="s">
        <v>4732</v>
      </c>
      <c r="AYU118" s="2034"/>
      <c r="AYV118" s="2034"/>
      <c r="AYW118" s="2034" t="s">
        <v>4731</v>
      </c>
      <c r="AYX118" s="2034" t="s">
        <v>4732</v>
      </c>
      <c r="AYY118" s="2034"/>
      <c r="AYZ118" s="2034"/>
      <c r="AZA118" s="2034" t="s">
        <v>4731</v>
      </c>
      <c r="AZB118" s="2034" t="s">
        <v>4732</v>
      </c>
      <c r="AZC118" s="2034"/>
      <c r="AZD118" s="2034"/>
      <c r="AZE118" s="2034" t="s">
        <v>4731</v>
      </c>
      <c r="AZF118" s="2034" t="s">
        <v>4732</v>
      </c>
      <c r="AZG118" s="2034"/>
      <c r="AZH118" s="2034"/>
      <c r="AZI118" s="2034" t="s">
        <v>4731</v>
      </c>
      <c r="AZJ118" s="2034" t="s">
        <v>4732</v>
      </c>
      <c r="AZK118" s="2034"/>
      <c r="AZL118" s="2034"/>
      <c r="AZM118" s="2034" t="s">
        <v>4731</v>
      </c>
      <c r="AZN118" s="2034" t="s">
        <v>4732</v>
      </c>
      <c r="AZO118" s="2034"/>
      <c r="AZP118" s="2034"/>
      <c r="AZQ118" s="2034" t="s">
        <v>4731</v>
      </c>
      <c r="AZR118" s="2034" t="s">
        <v>4732</v>
      </c>
      <c r="AZS118" s="2034"/>
      <c r="AZT118" s="2034"/>
      <c r="AZU118" s="2034" t="s">
        <v>4731</v>
      </c>
      <c r="AZV118" s="2034" t="s">
        <v>4732</v>
      </c>
      <c r="AZW118" s="2034"/>
      <c r="AZX118" s="2034"/>
      <c r="AZY118" s="2035" t="s">
        <v>4731</v>
      </c>
      <c r="AZZ118" s="2034" t="s">
        <v>4732</v>
      </c>
      <c r="BAA118" s="2034"/>
      <c r="BAB118" s="2034"/>
      <c r="BAC118" s="2034" t="s">
        <v>4731</v>
      </c>
      <c r="BAD118" s="2034" t="s">
        <v>4732</v>
      </c>
      <c r="BAE118" s="2034"/>
      <c r="BAF118" s="2034"/>
      <c r="BAG118" s="2034" t="s">
        <v>4731</v>
      </c>
      <c r="BAH118" s="2034" t="s">
        <v>4732</v>
      </c>
      <c r="BAI118" s="2034"/>
      <c r="BAJ118" s="2034"/>
      <c r="BAK118" s="2035" t="s">
        <v>4731</v>
      </c>
      <c r="BAL118" s="2034" t="s">
        <v>4732</v>
      </c>
      <c r="BAM118" s="2034"/>
      <c r="BAN118" s="2034"/>
      <c r="BAO118" s="2034" t="s">
        <v>4732</v>
      </c>
      <c r="BAP118" s="2034" t="s">
        <v>4732</v>
      </c>
      <c r="BAQ118" s="2034"/>
      <c r="BAR118" s="2034"/>
      <c r="BAS118" s="2034" t="s">
        <v>4732</v>
      </c>
      <c r="BAT118" s="2034" t="s">
        <v>4732</v>
      </c>
      <c r="BAU118" s="2034"/>
      <c r="BAV118" s="2034"/>
      <c r="BAW118" s="2034" t="s">
        <v>4732</v>
      </c>
      <c r="BAX118" s="2034" t="s">
        <v>4732</v>
      </c>
      <c r="BAY118" s="2034"/>
      <c r="BAZ118" s="2034"/>
      <c r="BBA118" s="2034" t="s">
        <v>4732</v>
      </c>
      <c r="BBB118" s="2034" t="s">
        <v>4732</v>
      </c>
      <c r="BBC118" s="2034"/>
      <c r="BBD118" s="2034"/>
      <c r="BBE118" s="2035" t="s">
        <v>4732</v>
      </c>
      <c r="BBF118" s="2034" t="s">
        <v>4732</v>
      </c>
      <c r="BBG118" s="2034"/>
      <c r="BBH118" s="2034"/>
      <c r="BBI118" s="2034" t="s">
        <v>4732</v>
      </c>
      <c r="BBJ118" s="2034" t="s">
        <v>4732</v>
      </c>
      <c r="BBK118" s="2034"/>
      <c r="BBL118" s="2034"/>
      <c r="BBM118" s="2034" t="s">
        <v>4732</v>
      </c>
      <c r="BBN118" s="2034" t="s">
        <v>4732</v>
      </c>
      <c r="BBO118" s="2034"/>
      <c r="BBP118" s="2034"/>
      <c r="BBQ118" s="2035" t="s">
        <v>4732</v>
      </c>
      <c r="BBR118" s="2034" t="s">
        <v>4732</v>
      </c>
      <c r="BBS118" s="2034"/>
      <c r="BBT118" s="2034"/>
      <c r="BBU118" s="2034" t="s">
        <v>4732</v>
      </c>
      <c r="BBV118" s="2034" t="s">
        <v>4732</v>
      </c>
      <c r="BBW118" s="2034"/>
      <c r="BBX118" s="2034"/>
      <c r="BBY118" s="2034" t="s">
        <v>4732</v>
      </c>
      <c r="BBZ118" s="2034" t="s">
        <v>4732</v>
      </c>
      <c r="BCA118" s="2034"/>
      <c r="BCB118" s="2034"/>
      <c r="BCC118" s="2034" t="s">
        <v>4732</v>
      </c>
      <c r="BCD118" s="2034" t="s">
        <v>4732</v>
      </c>
      <c r="BCE118" s="2034"/>
      <c r="BCF118" s="2034"/>
      <c r="BCG118" s="2034" t="s">
        <v>4732</v>
      </c>
      <c r="BCH118" s="2034" t="s">
        <v>4732</v>
      </c>
      <c r="BCI118" s="2034"/>
      <c r="BCJ118" s="2034"/>
      <c r="BCK118" s="2034" t="s">
        <v>4732</v>
      </c>
      <c r="BCL118" s="2034" t="s">
        <v>4732</v>
      </c>
      <c r="BCM118" s="2034"/>
      <c r="BCN118" s="2034"/>
      <c r="BCO118" s="2034" t="s">
        <v>4732</v>
      </c>
      <c r="BCP118" s="2034" t="s">
        <v>4732</v>
      </c>
      <c r="BCQ118" s="2034"/>
      <c r="BCR118" s="2034"/>
      <c r="BCS118" s="2034" t="s">
        <v>4732</v>
      </c>
      <c r="BCT118" s="2034" t="s">
        <v>4732</v>
      </c>
      <c r="BCU118" s="2034"/>
      <c r="BCV118" s="2034"/>
      <c r="BCW118" s="2034" t="s">
        <v>4732</v>
      </c>
      <c r="BCX118" s="2034" t="s">
        <v>4732</v>
      </c>
      <c r="BCY118" s="2034"/>
      <c r="BCZ118" s="2034"/>
      <c r="BDA118" s="2034" t="s">
        <v>4732</v>
      </c>
      <c r="BDB118" s="2034" t="s">
        <v>4732</v>
      </c>
      <c r="BDC118" s="2034"/>
      <c r="BDD118" s="2034"/>
      <c r="BDE118" s="2034" t="s">
        <v>4732</v>
      </c>
      <c r="BDF118" s="2034" t="s">
        <v>4732</v>
      </c>
      <c r="BDG118" s="2034"/>
      <c r="BDH118" s="2034"/>
      <c r="BDI118" s="2034" t="s">
        <v>4732</v>
      </c>
      <c r="BDJ118" s="2034" t="s">
        <v>4732</v>
      </c>
      <c r="BDK118" s="2034"/>
      <c r="BDL118" s="2034"/>
      <c r="BDM118" s="2034" t="s">
        <v>4732</v>
      </c>
      <c r="BDN118" s="2034" t="s">
        <v>4732</v>
      </c>
      <c r="BDO118" s="2034"/>
      <c r="BDP118" s="2034"/>
      <c r="BDQ118" s="2034" t="s">
        <v>4732</v>
      </c>
      <c r="BDR118" s="2034" t="s">
        <v>4732</v>
      </c>
      <c r="BDS118" s="2034"/>
      <c r="BDT118" s="2034"/>
      <c r="BDU118" s="2034" t="s">
        <v>4732</v>
      </c>
      <c r="BDV118" s="2034" t="s">
        <v>4732</v>
      </c>
      <c r="BDW118" s="2034"/>
      <c r="BDX118" s="2034"/>
      <c r="BDY118" s="2034" t="s">
        <v>4732</v>
      </c>
      <c r="BDZ118" s="2034" t="s">
        <v>4732</v>
      </c>
      <c r="BEA118" s="2034"/>
      <c r="BEB118" s="2034"/>
      <c r="BEC118" s="2034" t="s">
        <v>4732</v>
      </c>
      <c r="BED118" s="2034" t="s">
        <v>4732</v>
      </c>
      <c r="BEE118" s="2034"/>
      <c r="BEF118" s="2034"/>
      <c r="BEG118" s="2034" t="s">
        <v>4732</v>
      </c>
      <c r="BEH118" s="2034" t="s">
        <v>4732</v>
      </c>
      <c r="BEI118" s="2034"/>
      <c r="BEJ118" s="2034"/>
      <c r="BEK118" s="2034" t="s">
        <v>4732</v>
      </c>
      <c r="BEL118" s="2034" t="s">
        <v>4732</v>
      </c>
      <c r="BEM118" s="2034"/>
      <c r="BEN118" s="2034"/>
      <c r="BEO118" s="2034" t="s">
        <v>4732</v>
      </c>
      <c r="BEP118" s="2034" t="s">
        <v>4732</v>
      </c>
      <c r="BEQ118" s="2034"/>
      <c r="BER118" s="2034"/>
      <c r="BES118" s="2034" t="s">
        <v>4732</v>
      </c>
      <c r="BET118" s="2034" t="s">
        <v>4732</v>
      </c>
      <c r="BEU118" s="2034"/>
      <c r="BEV118" s="2034"/>
      <c r="BEW118" s="2035" t="s">
        <v>4731</v>
      </c>
      <c r="BEX118" s="2034" t="s">
        <v>4732</v>
      </c>
      <c r="BEY118" s="2034"/>
      <c r="BEZ118" s="2034"/>
      <c r="BFA118" s="2034" t="s">
        <v>4731</v>
      </c>
      <c r="BFB118" s="2034" t="s">
        <v>4732</v>
      </c>
      <c r="BFC118" s="2034"/>
      <c r="BFD118" s="2034"/>
      <c r="BFE118" s="2034" t="s">
        <v>4731</v>
      </c>
      <c r="BFF118" s="2034" t="s">
        <v>4732</v>
      </c>
      <c r="BFG118" s="2034"/>
      <c r="BFH118" s="2034"/>
      <c r="BFI118" s="1022" t="str">
        <f t="shared" ref="BFI118:BHP118" si="534">BFI117&amp;BFI116</f>
        <v>Q734</v>
      </c>
      <c r="BFJ118" s="1022" t="str">
        <f t="shared" si="534"/>
        <v>Q735</v>
      </c>
      <c r="BFK118" s="1022" t="str">
        <f t="shared" si="534"/>
        <v>Q736</v>
      </c>
      <c r="BFL118" s="1022" t="str">
        <f t="shared" si="534"/>
        <v>Q737</v>
      </c>
      <c r="BFM118" s="1022" t="str">
        <f t="shared" si="534"/>
        <v>Q738</v>
      </c>
      <c r="BFN118" s="1022" t="str">
        <f t="shared" si="534"/>
        <v>Q739</v>
      </c>
      <c r="BFO118" s="1022" t="str">
        <f t="shared" si="534"/>
        <v>Q740</v>
      </c>
      <c r="BFP118" s="1022" t="str">
        <f t="shared" si="534"/>
        <v>Q741</v>
      </c>
      <c r="BFQ118" s="1022" t="str">
        <f t="shared" si="534"/>
        <v>Q742</v>
      </c>
      <c r="BFR118" s="1022" t="str">
        <f t="shared" si="534"/>
        <v>Q743</v>
      </c>
      <c r="BFS118" s="2070" t="str">
        <f t="shared" si="534"/>
        <v>Q744</v>
      </c>
      <c r="BFT118" s="2070" t="str">
        <f t="shared" si="534"/>
        <v>Q745</v>
      </c>
      <c r="BFU118" s="2070" t="str">
        <f t="shared" si="534"/>
        <v>Q746</v>
      </c>
      <c r="BFV118" s="2070" t="str">
        <f t="shared" si="534"/>
        <v>Q747</v>
      </c>
      <c r="BFW118" s="2070" t="str">
        <f t="shared" si="534"/>
        <v>Q748</v>
      </c>
      <c r="BFX118" s="2070" t="str">
        <f t="shared" si="534"/>
        <v>Q749</v>
      </c>
      <c r="BFY118" s="2070" t="str">
        <f t="shared" si="534"/>
        <v>Q750</v>
      </c>
      <c r="BFZ118" s="2070" t="str">
        <f t="shared" si="534"/>
        <v>Q751</v>
      </c>
      <c r="BGA118" s="2070" t="str">
        <f t="shared" si="534"/>
        <v>Q752</v>
      </c>
      <c r="BGB118" s="2070" t="str">
        <f t="shared" si="534"/>
        <v>Q753</v>
      </c>
      <c r="BGC118" s="2070" t="str">
        <f t="shared" si="534"/>
        <v>Q762</v>
      </c>
      <c r="BGD118" s="2070" t="str">
        <f t="shared" si="534"/>
        <v>Q763</v>
      </c>
      <c r="BGE118" s="2070" t="str">
        <f t="shared" si="534"/>
        <v>Q764</v>
      </c>
      <c r="BGF118" s="2070" t="str">
        <f t="shared" si="534"/>
        <v>Q765</v>
      </c>
      <c r="BGG118" s="2070" t="str">
        <f t="shared" si="534"/>
        <v>Q766</v>
      </c>
      <c r="BGH118" s="2070" t="str">
        <f t="shared" si="534"/>
        <v>Q767</v>
      </c>
      <c r="BGI118" s="2070" t="str">
        <f t="shared" si="534"/>
        <v>Q768</v>
      </c>
      <c r="BGJ118" s="2070" t="str">
        <f t="shared" si="534"/>
        <v>Q769</v>
      </c>
      <c r="BGK118" s="2070" t="str">
        <f t="shared" si="534"/>
        <v>Q770</v>
      </c>
      <c r="BGL118" s="2070" t="str">
        <f t="shared" si="534"/>
        <v>Q771</v>
      </c>
      <c r="BGM118" s="2070" t="str">
        <f t="shared" si="534"/>
        <v>Q772</v>
      </c>
      <c r="BGN118" s="2070" t="str">
        <f t="shared" si="534"/>
        <v>Q773</v>
      </c>
      <c r="BGO118" s="2070" t="str">
        <f t="shared" si="534"/>
        <v>Q774</v>
      </c>
      <c r="BGP118" s="2070" t="str">
        <f t="shared" si="534"/>
        <v>Q775</v>
      </c>
      <c r="BGQ118" s="2070" t="str">
        <f t="shared" si="534"/>
        <v>Q776</v>
      </c>
      <c r="BGR118" s="2070" t="str">
        <f t="shared" si="534"/>
        <v>Q777</v>
      </c>
      <c r="BGS118" s="2070" t="str">
        <f t="shared" si="534"/>
        <v>Q778</v>
      </c>
      <c r="BGT118" s="2070" t="str">
        <f t="shared" si="534"/>
        <v>Q779</v>
      </c>
      <c r="BGU118" s="2070" t="str">
        <f t="shared" si="534"/>
        <v>Q780</v>
      </c>
      <c r="BGV118" s="2070" t="str">
        <f t="shared" si="534"/>
        <v>Q781</v>
      </c>
      <c r="BGW118" s="2070" t="str">
        <f t="shared" si="534"/>
        <v>Q772</v>
      </c>
      <c r="BGX118" s="2070" t="str">
        <f t="shared" si="534"/>
        <v>Q773</v>
      </c>
      <c r="BGY118" s="2070" t="str">
        <f t="shared" si="534"/>
        <v>Q774</v>
      </c>
      <c r="BGZ118" s="2070" t="str">
        <f t="shared" si="534"/>
        <v>Q775</v>
      </c>
      <c r="BHA118" s="2070" t="str">
        <f t="shared" si="534"/>
        <v>Q776</v>
      </c>
      <c r="BHB118" s="2070" t="str">
        <f t="shared" si="534"/>
        <v>Q777</v>
      </c>
      <c r="BHC118" s="2070" t="str">
        <f t="shared" si="534"/>
        <v>Q778</v>
      </c>
      <c r="BHD118" s="2070" t="str">
        <f t="shared" si="534"/>
        <v>Q779</v>
      </c>
      <c r="BHE118" s="2070" t="str">
        <f t="shared" si="534"/>
        <v>Q780</v>
      </c>
      <c r="BHF118" s="2070" t="str">
        <f t="shared" si="534"/>
        <v>Q781</v>
      </c>
      <c r="BHG118" s="2070" t="str">
        <f t="shared" si="534"/>
        <v>Q772</v>
      </c>
      <c r="BHH118" s="2070" t="str">
        <f t="shared" si="534"/>
        <v>Q773</v>
      </c>
      <c r="BHI118" s="2070" t="str">
        <f t="shared" si="534"/>
        <v>Q774</v>
      </c>
      <c r="BHJ118" s="2070" t="str">
        <f t="shared" si="534"/>
        <v>Q775</v>
      </c>
      <c r="BHK118" s="2070" t="str">
        <f t="shared" si="534"/>
        <v>Q776</v>
      </c>
      <c r="BHL118" s="2070" t="str">
        <f t="shared" si="534"/>
        <v>Q777</v>
      </c>
      <c r="BHM118" s="2070" t="str">
        <f t="shared" si="534"/>
        <v>Q778</v>
      </c>
      <c r="BHN118" s="2070" t="str">
        <f t="shared" si="534"/>
        <v>Q779</v>
      </c>
      <c r="BHO118" s="2070" t="str">
        <f t="shared" si="534"/>
        <v>Q780</v>
      </c>
      <c r="BHP118" s="2070" t="str">
        <f t="shared" si="534"/>
        <v>Q781</v>
      </c>
      <c r="BHQ118" s="2070" t="str">
        <f t="shared" ref="BHQ118:BHZ118" si="535">BHQ117&amp;BHQ116</f>
        <v>Q772</v>
      </c>
      <c r="BHR118" s="2070" t="str">
        <f t="shared" si="535"/>
        <v>Q773</v>
      </c>
      <c r="BHS118" s="2070" t="str">
        <f t="shared" si="535"/>
        <v>Q774</v>
      </c>
      <c r="BHT118" s="2070" t="str">
        <f t="shared" si="535"/>
        <v>Q775</v>
      </c>
      <c r="BHU118" s="2070" t="str">
        <f t="shared" si="535"/>
        <v>Q776</v>
      </c>
      <c r="BHV118" s="2070" t="str">
        <f t="shared" si="535"/>
        <v>Q777</v>
      </c>
      <c r="BHW118" s="2070" t="str">
        <f t="shared" si="535"/>
        <v>Q778</v>
      </c>
      <c r="BHX118" s="2070" t="str">
        <f t="shared" si="535"/>
        <v>Q779</v>
      </c>
      <c r="BHY118" s="2070" t="str">
        <f t="shared" si="535"/>
        <v>Q780</v>
      </c>
      <c r="BHZ118" s="2070" t="str">
        <f t="shared" si="535"/>
        <v>Q781</v>
      </c>
      <c r="BIA118" s="2070"/>
      <c r="BIB118" s="2070"/>
      <c r="BIC118" s="2070"/>
      <c r="BID118" s="2070"/>
      <c r="BIE118" s="2070"/>
      <c r="BIF118" s="2070"/>
      <c r="BIG118" s="2070"/>
      <c r="BIH118" s="2070" t="str">
        <f t="shared" ref="BIH118:BIN118" si="536">BIH117&amp;BIH116</f>
        <v>Q772</v>
      </c>
      <c r="BII118" s="2070" t="str">
        <f t="shared" si="536"/>
        <v>Q780</v>
      </c>
      <c r="BIJ118" s="2070" t="str">
        <f t="shared" si="536"/>
        <v>Q781</v>
      </c>
      <c r="BIK118" s="2070" t="str">
        <f t="shared" si="536"/>
        <v>Q776</v>
      </c>
      <c r="BIL118" s="2070" t="str">
        <f t="shared" si="536"/>
        <v>Q777</v>
      </c>
      <c r="BIM118" s="2070" t="str">
        <f t="shared" si="536"/>
        <v>Q778</v>
      </c>
      <c r="BIN118" s="2070" t="str">
        <f t="shared" si="536"/>
        <v>Q781</v>
      </c>
      <c r="BIO118" s="2070"/>
      <c r="BIP118" s="2070"/>
      <c r="BIQ118" s="2070"/>
      <c r="BIR118" s="2070"/>
      <c r="BIS118" s="2070"/>
      <c r="BIT118" s="2070"/>
      <c r="BIU118" s="2070"/>
      <c r="BIV118" s="2070"/>
      <c r="BIW118" s="2070"/>
      <c r="BIX118" s="2070"/>
      <c r="BIY118" s="2070"/>
      <c r="BIZ118" s="2070"/>
      <c r="BJA118" s="2034" t="str">
        <f t="shared" ref="BJA118:BJK118" si="537">BJA117&amp;BJA116</f>
        <v>Q833</v>
      </c>
      <c r="BJB118" s="2034" t="str">
        <f t="shared" si="537"/>
        <v>Q833</v>
      </c>
      <c r="BJC118" s="2034" t="str">
        <f t="shared" si="537"/>
        <v>Q834</v>
      </c>
      <c r="BJD118" s="2034" t="str">
        <f t="shared" si="537"/>
        <v>Q834</v>
      </c>
      <c r="BJE118" s="2034" t="str">
        <f t="shared" si="537"/>
        <v>Q836</v>
      </c>
      <c r="BJF118" s="2034" t="str">
        <f t="shared" si="537"/>
        <v>Q835</v>
      </c>
      <c r="BJG118" s="2034" t="str">
        <f t="shared" si="537"/>
        <v>Q835</v>
      </c>
      <c r="BJH118" s="2034" t="str">
        <f t="shared" si="537"/>
        <v>Q836</v>
      </c>
      <c r="BJI118" s="2034" t="str">
        <f t="shared" si="537"/>
        <v>Q835</v>
      </c>
      <c r="BJJ118" s="2034" t="str">
        <f t="shared" si="537"/>
        <v>Q835</v>
      </c>
      <c r="BJK118" s="2034" t="str">
        <f t="shared" si="537"/>
        <v>Q836</v>
      </c>
      <c r="BJL118" s="2034" t="str">
        <f t="shared" ref="BJL118:BJU118" si="538">BJL117&amp;BJL116</f>
        <v>Q833</v>
      </c>
      <c r="BJM118" s="2034" t="str">
        <f t="shared" si="538"/>
        <v>Q833</v>
      </c>
      <c r="BJN118" s="2034" t="str">
        <f t="shared" si="538"/>
        <v>Q834</v>
      </c>
      <c r="BJO118" s="2034" t="str">
        <f t="shared" si="538"/>
        <v>Q834</v>
      </c>
      <c r="BJP118" s="2034" t="str">
        <f t="shared" si="538"/>
        <v>Q836</v>
      </c>
      <c r="BJQ118" s="2034" t="str">
        <f t="shared" si="538"/>
        <v>Q833</v>
      </c>
      <c r="BJR118" s="2034" t="str">
        <f t="shared" si="538"/>
        <v>Q833</v>
      </c>
      <c r="BJS118" s="2034" t="str">
        <f t="shared" si="538"/>
        <v>Q834</v>
      </c>
      <c r="BJT118" s="2034" t="str">
        <f t="shared" si="538"/>
        <v>Q834</v>
      </c>
      <c r="BJU118" s="2034" t="str">
        <f t="shared" si="538"/>
        <v>Q836</v>
      </c>
      <c r="BJV118" s="2070" t="str">
        <f t="shared" ref="BJV118:BLA118" si="539">BJV117&amp;BJV116</f>
        <v>Q776</v>
      </c>
      <c r="BJW118" s="2070" t="str">
        <f t="shared" si="539"/>
        <v>Q781</v>
      </c>
      <c r="BJX118" s="2070" t="str">
        <f t="shared" si="539"/>
        <v>Q734</v>
      </c>
      <c r="BJY118" s="2070" t="str">
        <f t="shared" si="539"/>
        <v>Q735</v>
      </c>
      <c r="BJZ118" s="1022" t="str">
        <f t="shared" si="539"/>
        <v>Q736</v>
      </c>
      <c r="BKA118" s="1022" t="str">
        <f t="shared" si="539"/>
        <v>Q737</v>
      </c>
      <c r="BKB118" s="1022" t="str">
        <f t="shared" si="539"/>
        <v>Q738</v>
      </c>
      <c r="BKC118" s="1022" t="str">
        <f t="shared" si="539"/>
        <v>Q739</v>
      </c>
      <c r="BKD118" s="1022" t="str">
        <f t="shared" si="539"/>
        <v>Q740</v>
      </c>
      <c r="BKE118" s="1022" t="str">
        <f t="shared" si="539"/>
        <v>Q741</v>
      </c>
      <c r="BKF118" s="1022" t="str">
        <f t="shared" si="539"/>
        <v>Q742</v>
      </c>
      <c r="BKG118" s="1022" t="str">
        <f t="shared" si="539"/>
        <v>Q743</v>
      </c>
      <c r="BKH118" s="1022" t="str">
        <f t="shared" si="539"/>
        <v>Q744</v>
      </c>
      <c r="BKI118" s="1022" t="str">
        <f t="shared" si="539"/>
        <v>Q745</v>
      </c>
      <c r="BKJ118" s="1022" t="str">
        <f t="shared" si="539"/>
        <v>Q746</v>
      </c>
      <c r="BKK118" s="1022" t="str">
        <f t="shared" si="539"/>
        <v>Q747</v>
      </c>
      <c r="BKL118" s="1022" t="str">
        <f t="shared" si="539"/>
        <v>Q748</v>
      </c>
      <c r="BKM118" s="1022" t="str">
        <f t="shared" si="539"/>
        <v>Q749</v>
      </c>
      <c r="BKN118" s="1022" t="str">
        <f t="shared" si="539"/>
        <v>Q750</v>
      </c>
      <c r="BKO118" s="1022" t="str">
        <f t="shared" si="539"/>
        <v>Q751</v>
      </c>
      <c r="BKP118" s="1022" t="str">
        <f t="shared" si="539"/>
        <v>Q752</v>
      </c>
      <c r="BKQ118" s="1022" t="str">
        <f t="shared" si="539"/>
        <v>Q753</v>
      </c>
      <c r="BKR118" s="1022" t="str">
        <f t="shared" si="539"/>
        <v>Q762</v>
      </c>
      <c r="BKS118" s="1022" t="str">
        <f t="shared" si="539"/>
        <v>Q763</v>
      </c>
      <c r="BKT118" s="1022" t="str">
        <f t="shared" si="539"/>
        <v>Q764</v>
      </c>
      <c r="BKU118" s="1022" t="str">
        <f t="shared" si="539"/>
        <v>Q765</v>
      </c>
      <c r="BKV118" s="1022" t="str">
        <f t="shared" si="539"/>
        <v>Q766</v>
      </c>
      <c r="BKW118" s="1022" t="str">
        <f t="shared" si="539"/>
        <v>Q767</v>
      </c>
      <c r="BKX118" s="1022" t="str">
        <f t="shared" si="539"/>
        <v>Q768</v>
      </c>
      <c r="BKY118" s="1022" t="str">
        <f t="shared" si="539"/>
        <v>Q769</v>
      </c>
      <c r="BKZ118" s="1022" t="str">
        <f t="shared" si="539"/>
        <v>Q770</v>
      </c>
      <c r="BLA118" s="1022" t="str">
        <f t="shared" si="539"/>
        <v>Q771</v>
      </c>
      <c r="BLB118" s="2034" t="str">
        <f t="shared" ref="BLB118:BLY118" si="540">BLB117&amp;BLB116</f>
        <v>Q833</v>
      </c>
      <c r="BLC118" s="2034" t="str">
        <f t="shared" si="540"/>
        <v>Q833</v>
      </c>
      <c r="BLD118" s="2034" t="str">
        <f t="shared" si="540"/>
        <v>Q836</v>
      </c>
      <c r="BLE118" s="2034" t="str">
        <f t="shared" si="540"/>
        <v>Q833</v>
      </c>
      <c r="BLF118" s="2034" t="str">
        <f t="shared" si="540"/>
        <v>Q833</v>
      </c>
      <c r="BLG118" s="2034" t="str">
        <f t="shared" si="540"/>
        <v>Q836</v>
      </c>
      <c r="BLH118" s="2034" t="str">
        <f t="shared" si="540"/>
        <v>Q833</v>
      </c>
      <c r="BLI118" s="2034" t="str">
        <f t="shared" si="540"/>
        <v>Q833</v>
      </c>
      <c r="BLJ118" s="2034" t="str">
        <f t="shared" si="540"/>
        <v>Q836</v>
      </c>
      <c r="BLK118" s="2034" t="str">
        <f t="shared" si="540"/>
        <v>Q833</v>
      </c>
      <c r="BLL118" s="2034" t="str">
        <f t="shared" si="540"/>
        <v>Q833</v>
      </c>
      <c r="BLM118" s="2034" t="str">
        <f t="shared" si="540"/>
        <v>Q836</v>
      </c>
      <c r="BLN118" s="2034" t="str">
        <f t="shared" si="540"/>
        <v>Q833</v>
      </c>
      <c r="BLO118" s="2034" t="str">
        <f t="shared" si="540"/>
        <v>Q833</v>
      </c>
      <c r="BLP118" s="2034" t="str">
        <f t="shared" si="540"/>
        <v>Q836</v>
      </c>
      <c r="BLQ118" s="2034" t="str">
        <f t="shared" si="540"/>
        <v>Q833</v>
      </c>
      <c r="BLR118" s="2034" t="str">
        <f t="shared" si="540"/>
        <v>Q833</v>
      </c>
      <c r="BLS118" s="2034" t="str">
        <f t="shared" si="540"/>
        <v>Q836</v>
      </c>
      <c r="BLT118" s="2034" t="str">
        <f t="shared" si="540"/>
        <v>Q833</v>
      </c>
      <c r="BLU118" s="2034" t="str">
        <f t="shared" si="540"/>
        <v>Q833</v>
      </c>
      <c r="BLV118" s="2034" t="str">
        <f t="shared" si="540"/>
        <v>Q836</v>
      </c>
      <c r="BLW118" s="2034" t="str">
        <f t="shared" si="540"/>
        <v>Q833</v>
      </c>
      <c r="BLX118" s="2034" t="str">
        <f t="shared" si="540"/>
        <v>Q833</v>
      </c>
      <c r="BLY118" s="2034" t="str">
        <f t="shared" si="540"/>
        <v>Q836</v>
      </c>
      <c r="BLZ118" s="729"/>
      <c r="BMA118" s="729"/>
      <c r="BMB118" s="729"/>
      <c r="BMC118" s="729"/>
      <c r="BMD118" s="729"/>
      <c r="BME118" s="729"/>
      <c r="BMF118" s="729"/>
      <c r="BMG118" s="729"/>
      <c r="BMH118" s="729"/>
      <c r="BMI118" s="729"/>
      <c r="BMJ118" s="729"/>
      <c r="BMK118" s="729"/>
      <c r="BML118" s="729"/>
      <c r="BMM118" s="729"/>
      <c r="BMN118" s="729"/>
      <c r="BMO118" s="729"/>
      <c r="BMP118" s="729"/>
      <c r="BMQ118" s="729"/>
      <c r="BMR118" s="729"/>
      <c r="BMS118" s="729"/>
      <c r="BMT118" s="729"/>
      <c r="BMU118" s="729"/>
      <c r="BMV118" s="729"/>
      <c r="BMW118" s="729"/>
      <c r="BMX118" s="729"/>
      <c r="BMY118" s="729"/>
      <c r="BMZ118" s="729"/>
      <c r="BNA118" s="729"/>
      <c r="BNB118" s="729"/>
      <c r="BNC118" s="729"/>
      <c r="BND118" s="729"/>
      <c r="BNE118" s="729"/>
      <c r="BNF118" s="729"/>
      <c r="BNG118" s="729"/>
      <c r="BNH118" s="729"/>
      <c r="BNI118" s="729"/>
      <c r="BNJ118" s="729"/>
      <c r="BNK118" s="729"/>
      <c r="BNL118" s="729"/>
      <c r="BNM118" s="729"/>
      <c r="BNN118" s="729"/>
      <c r="BNO118" s="729"/>
      <c r="BNQ118" s="844"/>
      <c r="BNR118" s="844"/>
      <c r="BNS118" s="844"/>
      <c r="BNT118" s="844"/>
      <c r="BNU118" s="844"/>
      <c r="BNV118" s="844"/>
      <c r="BNW118" s="844"/>
    </row>
    <row r="119" spans="1:1739" ht="78" customHeight="1" x14ac:dyDescent="0.2">
      <c r="A119" s="1707"/>
      <c r="B119" s="1707" t="s">
        <v>5408</v>
      </c>
      <c r="C119" s="1707" t="s">
        <v>5409</v>
      </c>
      <c r="D119" s="1707" t="s">
        <v>5410</v>
      </c>
      <c r="E119" s="1707" t="s">
        <v>5411</v>
      </c>
      <c r="F119" s="1708" t="s">
        <v>4876</v>
      </c>
      <c r="G119" s="1707" t="s">
        <v>4877</v>
      </c>
      <c r="H119" s="1709" t="str">
        <f t="shared" ref="H119:CD119" si="541">IF(H115="",H118,H115)</f>
        <v>Q1</v>
      </c>
      <c r="I119" s="1709" t="str">
        <f t="shared" si="541"/>
        <v>幸福度_元気_得点_【2016】</v>
      </c>
      <c r="J119" s="1709" t="str">
        <f t="shared" si="541"/>
        <v>Q3</v>
      </c>
      <c r="K119" s="1709" t="str">
        <f t="shared" si="541"/>
        <v>Q4</v>
      </c>
      <c r="L119" s="1709" t="str">
        <f t="shared" si="541"/>
        <v>幸福度_元気_得点_【2019】</v>
      </c>
      <c r="M119" s="1709" t="str">
        <f t="shared" si="541"/>
        <v>Q6</v>
      </c>
      <c r="N119" s="1709" t="str">
        <f t="shared" si="541"/>
        <v>Q7</v>
      </c>
      <c r="O119" s="1709" t="str">
        <f>IF(O115="",O118,O115)</f>
        <v>Q4</v>
      </c>
      <c r="P119" s="1709" t="str">
        <f>IF(P115="",P118,P115)</f>
        <v>幸福度_元気_得点_【2022】</v>
      </c>
      <c r="Q119" s="1709" t="str">
        <f>IF(Q115="",Q118,Q115)</f>
        <v>Q6</v>
      </c>
      <c r="R119" s="1709" t="str">
        <f>IF(R115="",R118,R115)</f>
        <v>Q7</v>
      </c>
      <c r="S119" s="1709" t="str">
        <f t="shared" si="541"/>
        <v>Q8</v>
      </c>
      <c r="T119" s="1709" t="str">
        <f t="shared" si="541"/>
        <v>幸福度_居宅_得点_【2016】</v>
      </c>
      <c r="U119" s="1709" t="str">
        <f t="shared" si="541"/>
        <v>Q10</v>
      </c>
      <c r="V119" s="1709" t="str">
        <f t="shared" si="541"/>
        <v>Q11</v>
      </c>
      <c r="W119" s="1709" t="str">
        <f t="shared" si="541"/>
        <v>幸福度_居宅_得点_【2019】</v>
      </c>
      <c r="X119" s="1709" t="str">
        <f t="shared" si="541"/>
        <v>Q13</v>
      </c>
      <c r="Y119" s="1709" t="str">
        <f t="shared" si="541"/>
        <v>Q14</v>
      </c>
      <c r="Z119" s="1709" t="str">
        <f>IF(Z115="",Z118,Z115)</f>
        <v>Q11</v>
      </c>
      <c r="AA119" s="1709" t="str">
        <f>IF(AA115="",AA118,AA115)</f>
        <v>幸福度_居宅_得点_【2022】</v>
      </c>
      <c r="AB119" s="1709" t="str">
        <f>IF(AB115="",AB118,AB115)</f>
        <v>Q13</v>
      </c>
      <c r="AC119" s="1709" t="str">
        <f>IF(AC115="",AC118,AC115)</f>
        <v>Q14</v>
      </c>
      <c r="AD119" s="4107" t="str">
        <f t="shared" si="541"/>
        <v>Q15</v>
      </c>
      <c r="AE119" s="4107" t="str">
        <f t="shared" si="541"/>
        <v>幸福度_居宅_要介護全体_得点_【2022】</v>
      </c>
      <c r="AF119" s="1709" t="str">
        <f t="shared" si="541"/>
        <v>Q17</v>
      </c>
      <c r="AG119" s="1709" t="str">
        <f t="shared" si="541"/>
        <v>幸福度_居宅_要支援1・2_得点_【2022】</v>
      </c>
      <c r="AH119" s="1709" t="str">
        <f t="shared" si="541"/>
        <v>Q19</v>
      </c>
      <c r="AI119" s="1709" t="str">
        <f t="shared" si="541"/>
        <v>Q20</v>
      </c>
      <c r="AJ119" s="1709" t="str">
        <f t="shared" si="541"/>
        <v>幸福度_居宅_要介護1・2_得点_【2022】</v>
      </c>
      <c r="AK119" s="1709" t="str">
        <f t="shared" si="541"/>
        <v>Q22</v>
      </c>
      <c r="AL119" s="1709" t="str">
        <f t="shared" si="541"/>
        <v>Q23</v>
      </c>
      <c r="AM119" s="1709" t="str">
        <f t="shared" si="541"/>
        <v>幸福度_居宅_要介護3～5_得点_【2022】</v>
      </c>
      <c r="AN119" s="1709" t="str">
        <f t="shared" si="541"/>
        <v>Q25</v>
      </c>
      <c r="AO119" s="4095"/>
      <c r="AP119" s="1709" t="str">
        <f t="shared" si="541"/>
        <v>健康寿命_平均自立期間_要介護２以上_期間_【2021】男性</v>
      </c>
      <c r="AQ119" s="1709" t="str">
        <f t="shared" si="541"/>
        <v>Q27</v>
      </c>
      <c r="AR119" s="1709" t="str">
        <f t="shared" si="541"/>
        <v>健康寿命_平均自立期間_要介護２以上_期間_【2021】女性</v>
      </c>
      <c r="AS119" s="1709" t="str">
        <f t="shared" si="541"/>
        <v>Q29</v>
      </c>
      <c r="AT119" s="1709" t="str">
        <f t="shared" si="541"/>
        <v>Q30</v>
      </c>
      <c r="AU119" s="1709" t="str">
        <f t="shared" si="541"/>
        <v>Q31</v>
      </c>
      <c r="AV119" s="1709" t="str">
        <f t="shared" si="541"/>
        <v>要介護状態の改善の状況_R2年度_【2018】⇒【2019】</v>
      </c>
      <c r="AW119" s="1709" t="str">
        <f t="shared" si="541"/>
        <v>Q33</v>
      </c>
      <c r="AX119" s="1709" t="str">
        <f t="shared" si="541"/>
        <v>要介護状態の改善の状況_R3年度_【2019】⇒【2020】</v>
      </c>
      <c r="AY119" s="1709" t="str">
        <f t="shared" si="541"/>
        <v>Q35</v>
      </c>
      <c r="AZ119" s="1709" t="str">
        <f t="shared" si="541"/>
        <v>要介護状態の改善の状況_R４年度_【2020】⇒【202１】</v>
      </c>
      <c r="BA119" s="1709" t="str">
        <f t="shared" si="541"/>
        <v>Q37</v>
      </c>
      <c r="BB119" s="1709"/>
      <c r="BC119" s="1709"/>
      <c r="BD119" s="1709" t="str">
        <f t="shared" si="541"/>
        <v>Q38</v>
      </c>
      <c r="BE119" s="1709" t="str">
        <f t="shared" si="541"/>
        <v>閉じこもリスク高齢者_元気_割合【2022】</v>
      </c>
      <c r="BF119" s="1709" t="str">
        <f t="shared" si="541"/>
        <v>Q40</v>
      </c>
      <c r="BG119" s="1709" t="str">
        <f t="shared" si="541"/>
        <v>Q41</v>
      </c>
      <c r="BH119" s="1709" t="str">
        <f t="shared" si="541"/>
        <v>運動機能・転倒リスク割合_元気_【2022】</v>
      </c>
      <c r="BI119" s="1709" t="str">
        <f t="shared" si="541"/>
        <v>Q43</v>
      </c>
      <c r="BJ119" s="1709" t="str">
        <f t="shared" si="541"/>
        <v>Q44</v>
      </c>
      <c r="BK119" s="1709" t="str">
        <f t="shared" si="541"/>
        <v>認知症リスク_元気_割合【2022】</v>
      </c>
      <c r="BL119" s="1709" t="str">
        <f t="shared" si="541"/>
        <v>Q46</v>
      </c>
      <c r="BM119" s="1709" t="str">
        <f t="shared" si="541"/>
        <v>Q47</v>
      </c>
      <c r="BN119" s="1709" t="str">
        <f t="shared" si="541"/>
        <v>口腔リスク高齢者_元気_割合【2022】</v>
      </c>
      <c r="BO119" s="1709" t="str">
        <f t="shared" si="541"/>
        <v>Q49</v>
      </c>
      <c r="BP119" s="1709" t="str">
        <f t="shared" si="541"/>
        <v>Q50</v>
      </c>
      <c r="BQ119" s="1709" t="str">
        <f t="shared" si="541"/>
        <v>低栄養リスク高齢者_元気_割合【2022】</v>
      </c>
      <c r="BR119" s="1709" t="str">
        <f t="shared" si="541"/>
        <v>Q52</v>
      </c>
      <c r="BS119" s="1709" t="str">
        <f t="shared" si="541"/>
        <v>Q53</v>
      </c>
      <c r="BT119" s="1709" t="str">
        <f t="shared" si="541"/>
        <v>うつ病リスク高齢者_元気_割合【2022】</v>
      </c>
      <c r="BU119" s="1709" t="str">
        <f t="shared" si="541"/>
        <v>Q55</v>
      </c>
      <c r="BV119" s="1709" t="str">
        <f t="shared" si="541"/>
        <v>Q56</v>
      </c>
      <c r="BW119" s="1709" t="str">
        <f t="shared" si="541"/>
        <v>閉じこもリスク高齢者_居宅_割合【2022】</v>
      </c>
      <c r="BX119" s="1709" t="str">
        <f t="shared" si="541"/>
        <v>Q58</v>
      </c>
      <c r="BY119" s="1709" t="str">
        <f t="shared" si="541"/>
        <v>Q59</v>
      </c>
      <c r="BZ119" s="1709" t="str">
        <f t="shared" si="541"/>
        <v>運動機能・転倒リスク高齢者_居宅_割合【2022】</v>
      </c>
      <c r="CA119" s="1709" t="str">
        <f t="shared" si="541"/>
        <v>Q61</v>
      </c>
      <c r="CB119" s="1709" t="str">
        <f t="shared" si="541"/>
        <v>Q62</v>
      </c>
      <c r="CC119" s="1709" t="str">
        <f t="shared" si="541"/>
        <v>認知症リスク_居宅_割合【2022】</v>
      </c>
      <c r="CD119" s="1709" t="str">
        <f t="shared" si="541"/>
        <v>Q64</v>
      </c>
      <c r="CE119" s="1709" t="str">
        <f t="shared" ref="CE119:EP119" si="542">IF(CE115="",CE118,CE115)</f>
        <v>Q65</v>
      </c>
      <c r="CF119" s="1709" t="str">
        <f t="shared" si="542"/>
        <v>口腔リスク高齢者_居宅_割合【2022】</v>
      </c>
      <c r="CG119" s="1709" t="str">
        <f t="shared" si="542"/>
        <v>Q67</v>
      </c>
      <c r="CH119" s="1709" t="str">
        <f t="shared" si="542"/>
        <v>Q68</v>
      </c>
      <c r="CI119" s="1709" t="str">
        <f t="shared" si="542"/>
        <v>低栄養リスク高齢者_居宅_割合【2022】</v>
      </c>
      <c r="CJ119" s="1709" t="str">
        <f t="shared" si="542"/>
        <v>Q70</v>
      </c>
      <c r="CK119" s="1709" t="str">
        <f t="shared" si="542"/>
        <v>Q71</v>
      </c>
      <c r="CL119" s="1709" t="str">
        <f t="shared" si="542"/>
        <v>うつ病リスク高齢者_居宅_割合【2022】</v>
      </c>
      <c r="CM119" s="1709" t="str">
        <f t="shared" si="542"/>
        <v>Q73</v>
      </c>
      <c r="CN119" s="1709" t="str">
        <f t="shared" si="542"/>
        <v>調整済み認定率_合計認定率_【2021】</v>
      </c>
      <c r="CO119" s="1709" t="str">
        <f t="shared" si="542"/>
        <v>Q75</v>
      </c>
      <c r="CP119" s="1709" t="str">
        <f t="shared" si="542"/>
        <v>調整済み認定率_認定率_要支援_【2021】</v>
      </c>
      <c r="CQ119" s="1709" t="str">
        <f t="shared" si="542"/>
        <v>調整済み認定率_認定率_要介護1・2_【2021】</v>
      </c>
      <c r="CR119" s="1709" t="str">
        <f t="shared" si="542"/>
        <v>調整済み認定率_認定率_要介護3・4・5_【2021】</v>
      </c>
      <c r="CS119" s="1709" t="str">
        <f t="shared" si="542"/>
        <v>Q79</v>
      </c>
      <c r="CT119" s="1709" t="str">
        <f t="shared" si="542"/>
        <v>Q80</v>
      </c>
      <c r="CU119" s="1709" t="str">
        <f t="shared" si="542"/>
        <v>要支援要介護認定率_合計認定率_【2022】</v>
      </c>
      <c r="CV119" s="1709" t="str">
        <f t="shared" si="542"/>
        <v>Q82</v>
      </c>
      <c r="CW119" s="1709" t="str">
        <f t="shared" si="542"/>
        <v>要支援要介護認定率_認定率_要支援_【2022】</v>
      </c>
      <c r="CX119" s="1709" t="str">
        <f t="shared" si="542"/>
        <v>要支援要介護認定率_認定率_要介護1・2_【2022】</v>
      </c>
      <c r="CY119" s="1709" t="str">
        <f t="shared" si="542"/>
        <v>要支援要介護認定率_認定率_要介護3・4・5_【2022】</v>
      </c>
      <c r="CZ119" s="1709" t="str">
        <f t="shared" si="542"/>
        <v>Q86</v>
      </c>
      <c r="DA119" s="1709" t="str">
        <f t="shared" si="542"/>
        <v>新たに要支援・要介護認定を受けた者の平均年齢_【2021】</v>
      </c>
      <c r="DB119" s="1709" t="str">
        <f t="shared" si="542"/>
        <v>Q88</v>
      </c>
      <c r="DC119" s="1709" t="str">
        <f t="shared" si="542"/>
        <v>Q89</v>
      </c>
      <c r="DD119" s="1709" t="str">
        <f t="shared" si="542"/>
        <v>新たに認定を受けた者のうち_要支援１・２の認定を受けた者の平均年齢_【2021】</v>
      </c>
      <c r="DE119" s="1709" t="str">
        <f t="shared" si="542"/>
        <v>Q91</v>
      </c>
      <c r="DF119" s="1709" t="str">
        <f t="shared" si="542"/>
        <v>Q92</v>
      </c>
      <c r="DG119" s="1709" t="str">
        <f t="shared" si="542"/>
        <v>新たに認定を受けた者のうち_要介護1・２の認定を受けた者の平均年齢_【2021】</v>
      </c>
      <c r="DH119" s="1709" t="str">
        <f t="shared" si="542"/>
        <v>Q94</v>
      </c>
      <c r="DI119" s="1709" t="str">
        <f t="shared" si="542"/>
        <v>Q95</v>
      </c>
      <c r="DJ119" s="1709" t="str">
        <f t="shared" si="542"/>
        <v>新たに認定を受けた者のうち_要介護3・４・５の認定を受けた者の・平均年齢_【2021】</v>
      </c>
      <c r="DK119" s="1709" t="str">
        <f t="shared" si="542"/>
        <v>Q97</v>
      </c>
      <c r="DL119" s="1709" t="str">
        <f t="shared" si="542"/>
        <v>要支援１・2の重症化率重症化割合_【2021年3月→2022年3月】</v>
      </c>
      <c r="DM119" s="1709" t="str">
        <f t="shared" si="542"/>
        <v>Q99</v>
      </c>
      <c r="DN119" s="1709" t="str">
        <f t="shared" si="542"/>
        <v>Q100</v>
      </c>
      <c r="DO119" s="1709" t="str">
        <f t="shared" si="542"/>
        <v>要支援１・2の重症化率維持割合_【2021年3月→2022年3月】</v>
      </c>
      <c r="DP119" s="1709" t="str">
        <f t="shared" si="542"/>
        <v>Q102</v>
      </c>
      <c r="DQ119" s="1709" t="str">
        <f t="shared" si="542"/>
        <v>要支援１・2の重症化率改善割合_【2021年3月→2022年3月】</v>
      </c>
      <c r="DR119" s="1709" t="str">
        <f t="shared" si="542"/>
        <v>Q104</v>
      </c>
      <c r="DS119" s="1709" t="str">
        <f t="shared" si="542"/>
        <v>要支援1の重症化率維持割合_【2021年3月→2022年3月】</v>
      </c>
      <c r="DT119" s="1709" t="str">
        <f t="shared" si="542"/>
        <v>Q106</v>
      </c>
      <c r="DU119" s="1709" t="str">
        <f t="shared" si="542"/>
        <v>要支援1の重症化率改善割合_【2021年3月→2022年3月】</v>
      </c>
      <c r="DV119" s="1709" t="str">
        <f t="shared" si="542"/>
        <v>Q108</v>
      </c>
      <c r="DW119" s="1709" t="str">
        <f t="shared" si="542"/>
        <v>要支援2の重症化率維持割合_【2021年3月→2022年3月】</v>
      </c>
      <c r="DX119" s="1709" t="str">
        <f t="shared" si="542"/>
        <v>Q110</v>
      </c>
      <c r="DY119" s="1709" t="str">
        <f t="shared" si="542"/>
        <v>要支援2の重症化率改善割合_【2021年3月→2022年3月】</v>
      </c>
      <c r="DZ119" s="1709" t="str">
        <f t="shared" si="542"/>
        <v>Q112</v>
      </c>
      <c r="EA119" s="1709" t="str">
        <f t="shared" si="542"/>
        <v>Q113</v>
      </c>
      <c r="EB119" s="1709" t="str">
        <f t="shared" si="542"/>
        <v>生きがい_元気_割合_【2022】</v>
      </c>
      <c r="EC119" s="1709" t="str">
        <f t="shared" si="542"/>
        <v>Q115</v>
      </c>
      <c r="ED119" s="1709" t="str">
        <f t="shared" si="542"/>
        <v>Q116</v>
      </c>
      <c r="EE119" s="1709" t="str">
        <f t="shared" si="542"/>
        <v>生きがい_居宅_割合_【2022】</v>
      </c>
      <c r="EF119" s="1709" t="str">
        <f t="shared" si="542"/>
        <v>Q118</v>
      </c>
      <c r="EG119" s="1709" t="str">
        <f t="shared" si="542"/>
        <v>Q119</v>
      </c>
      <c r="EH119" s="1709" t="str">
        <f t="shared" si="542"/>
        <v>社会参加状況_月1以上参加_元気_割合_【2022】</v>
      </c>
      <c r="EI119" s="1709" t="str">
        <f t="shared" si="542"/>
        <v>Q121</v>
      </c>
      <c r="EJ119" s="1709" t="str">
        <f t="shared" si="542"/>
        <v>Q122</v>
      </c>
      <c r="EK119" s="1709" t="str">
        <f t="shared" si="542"/>
        <v>Q123</v>
      </c>
      <c r="EL119" s="1709" t="str">
        <f t="shared" si="542"/>
        <v>Q124</v>
      </c>
      <c r="EM119" s="1709" t="str">
        <f t="shared" si="542"/>
        <v>ボランティア_月1以上参加_元気_割合_【2022】</v>
      </c>
      <c r="EN119" s="1709" t="str">
        <f t="shared" si="542"/>
        <v>Q126</v>
      </c>
      <c r="EO119" s="1709" t="str">
        <f t="shared" si="542"/>
        <v>Q127</v>
      </c>
      <c r="EP119" s="1709" t="str">
        <f t="shared" si="542"/>
        <v>運動やスポーツ関係のグループやクラブ_元気_月平均回数</v>
      </c>
      <c r="EQ119" s="1709" t="str">
        <f t="shared" ref="EQ119:HB119" si="543">IF(EQ115="",EQ118,EQ115)</f>
        <v>Q129</v>
      </c>
      <c r="ER119" s="1709" t="str">
        <f t="shared" si="543"/>
        <v>運動やスポーツ_月1以上参加_元気_割合_【2022】</v>
      </c>
      <c r="ES119" s="1709" t="str">
        <f t="shared" si="543"/>
        <v>Q131</v>
      </c>
      <c r="ET119" s="1709" t="str">
        <f t="shared" si="543"/>
        <v>Q132</v>
      </c>
      <c r="EU119" s="1709" t="str">
        <f t="shared" si="543"/>
        <v>趣味関係のグループ_元気_月平均回数</v>
      </c>
      <c r="EV119" s="1709" t="str">
        <f t="shared" si="543"/>
        <v>Q134</v>
      </c>
      <c r="EW119" s="1709" t="str">
        <f t="shared" si="543"/>
        <v>趣味_月1以上参加_元気_割合_【2022】</v>
      </c>
      <c r="EX119" s="1709" t="str">
        <f t="shared" si="543"/>
        <v>Q136</v>
      </c>
      <c r="EY119" s="1709" t="str">
        <f t="shared" si="543"/>
        <v>Q137</v>
      </c>
      <c r="EZ119" s="1709" t="str">
        <f t="shared" si="543"/>
        <v>学習・教養サークル_元気_月平均回数</v>
      </c>
      <c r="FA119" s="1709" t="str">
        <f t="shared" si="543"/>
        <v>Q139</v>
      </c>
      <c r="FB119" s="1709" t="str">
        <f t="shared" si="543"/>
        <v>学習・教養_月1以上参加_元気_割合_【2022】</v>
      </c>
      <c r="FC119" s="1709" t="str">
        <f t="shared" si="543"/>
        <v>Q141</v>
      </c>
      <c r="FD119" s="1709" t="str">
        <f t="shared" si="543"/>
        <v>Q142</v>
      </c>
      <c r="FE119" s="1709" t="str">
        <f t="shared" si="543"/>
        <v>Q143</v>
      </c>
      <c r="FF119" s="1709" t="str">
        <f t="shared" si="543"/>
        <v>Q144</v>
      </c>
      <c r="FG119" s="1709" t="str">
        <f t="shared" si="543"/>
        <v>Q145</v>
      </c>
      <c r="FH119" s="1709" t="str">
        <f t="shared" si="543"/>
        <v>Q146</v>
      </c>
      <c r="FI119" s="1709" t="str">
        <f t="shared" si="543"/>
        <v>Q147</v>
      </c>
      <c r="FJ119" s="1709" t="str">
        <f t="shared" si="543"/>
        <v>Q148</v>
      </c>
      <c r="FK119" s="1709" t="str">
        <f t="shared" si="543"/>
        <v>Q149</v>
      </c>
      <c r="FL119" s="1709" t="str">
        <f t="shared" si="543"/>
        <v>Q150</v>
      </c>
      <c r="FM119" s="1709" t="str">
        <f t="shared" si="543"/>
        <v>Q151</v>
      </c>
      <c r="FN119" s="1709" t="str">
        <f t="shared" si="543"/>
        <v>Q152</v>
      </c>
      <c r="FO119" s="1709" t="str">
        <f t="shared" si="543"/>
        <v>Q153</v>
      </c>
      <c r="FP119" s="1709" t="str">
        <f t="shared" si="543"/>
        <v>Q154</v>
      </c>
      <c r="FQ119" s="1709" t="str">
        <f t="shared" si="543"/>
        <v>町内会や自治会_月1以上参加_元気_割合_【2022】</v>
      </c>
      <c r="FR119" s="1709" t="str">
        <f t="shared" si="543"/>
        <v>Q156</v>
      </c>
      <c r="FS119" s="1709" t="str">
        <f t="shared" si="543"/>
        <v>Q157</v>
      </c>
      <c r="FT119" s="1709" t="str">
        <f t="shared" si="543"/>
        <v>Q158</v>
      </c>
      <c r="FU119" s="1709" t="str">
        <f t="shared" si="543"/>
        <v>Q159</v>
      </c>
      <c r="FV119" s="1709" t="str">
        <f t="shared" si="543"/>
        <v>仕事_月1以上参加_元気_割合_【2022】</v>
      </c>
      <c r="FW119" s="1709" t="str">
        <f t="shared" si="543"/>
        <v>Q161</v>
      </c>
      <c r="FX119" s="1709" t="str">
        <f t="shared" si="543"/>
        <v>Q162</v>
      </c>
      <c r="FY119" s="1709" t="str">
        <f t="shared" si="543"/>
        <v>社会参加状況_月1以上参加_居宅_割合_【2022】</v>
      </c>
      <c r="FZ119" s="1709" t="str">
        <f t="shared" si="543"/>
        <v>Q164</v>
      </c>
      <c r="GA119" s="1709" t="str">
        <f t="shared" si="543"/>
        <v>Q165</v>
      </c>
      <c r="GB119" s="1709" t="str">
        <f t="shared" si="543"/>
        <v>ボランティア_居宅_月平均回数_【2022】</v>
      </c>
      <c r="GC119" s="1709" t="str">
        <f t="shared" si="543"/>
        <v>Q167</v>
      </c>
      <c r="GD119" s="1709" t="str">
        <f t="shared" si="543"/>
        <v>ボランティア_月1以上参加_居宅_割合_【2022】</v>
      </c>
      <c r="GE119" s="1709" t="str">
        <f t="shared" si="543"/>
        <v>Q169</v>
      </c>
      <c r="GF119" s="1709" t="str">
        <f t="shared" si="543"/>
        <v>Q170</v>
      </c>
      <c r="GG119" s="1709" t="str">
        <f t="shared" si="543"/>
        <v>運動やスポーツ関係のグループやクラブ_居宅_月平均回数_【2022】</v>
      </c>
      <c r="GH119" s="1709" t="str">
        <f t="shared" si="543"/>
        <v>Q172</v>
      </c>
      <c r="GI119" s="1709" t="str">
        <f t="shared" si="543"/>
        <v>運動やスポーツ_月1以上参加_居宅_割合_【2022】</v>
      </c>
      <c r="GJ119" s="1709" t="str">
        <f t="shared" si="543"/>
        <v>Q174</v>
      </c>
      <c r="GK119" s="1709" t="str">
        <f t="shared" si="543"/>
        <v>Q175</v>
      </c>
      <c r="GL119" s="1709" t="str">
        <f t="shared" si="543"/>
        <v>趣味関係のグループ_居宅_月平均回数_【2022】</v>
      </c>
      <c r="GM119" s="1709" t="str">
        <f t="shared" si="543"/>
        <v>Q177</v>
      </c>
      <c r="GN119" s="1709" t="str">
        <f t="shared" si="543"/>
        <v>趣味_月1以上参加_居宅_割合_【2022】</v>
      </c>
      <c r="GO119" s="1709" t="str">
        <f t="shared" si="543"/>
        <v>Q179</v>
      </c>
      <c r="GP119" s="1709" t="str">
        <f t="shared" si="543"/>
        <v>Q180</v>
      </c>
      <c r="GQ119" s="1709" t="str">
        <f t="shared" si="543"/>
        <v>学習・教養サークル_居宅_月平均回数_【2022】</v>
      </c>
      <c r="GR119" s="1709" t="str">
        <f t="shared" si="543"/>
        <v>Q182</v>
      </c>
      <c r="GS119" s="1709" t="str">
        <f t="shared" si="543"/>
        <v>学習・教養_月1以上参加_居宅_割合_【2022】</v>
      </c>
      <c r="GT119" s="1709" t="str">
        <f t="shared" si="543"/>
        <v>Q184</v>
      </c>
      <c r="GU119" s="1709" t="str">
        <f t="shared" si="543"/>
        <v>Q185</v>
      </c>
      <c r="GV119" s="1709" t="str">
        <f t="shared" si="543"/>
        <v>Q186</v>
      </c>
      <c r="GW119" s="1709" t="str">
        <f t="shared" si="543"/>
        <v>Q187</v>
      </c>
      <c r="GX119" s="1709" t="str">
        <f t="shared" si="543"/>
        <v>Q188</v>
      </c>
      <c r="GY119" s="1709" t="str">
        <f t="shared" si="543"/>
        <v>Q189</v>
      </c>
      <c r="GZ119" s="1709" t="str">
        <f t="shared" si="543"/>
        <v>Q190</v>
      </c>
      <c r="HA119" s="1709" t="str">
        <f t="shared" si="543"/>
        <v>Q191</v>
      </c>
      <c r="HB119" s="1709" t="str">
        <f t="shared" si="543"/>
        <v>Q192</v>
      </c>
      <c r="HC119" s="1709" t="str">
        <f t="shared" ref="HC119:JN119" si="544">IF(HC115="",HC118,HC115)</f>
        <v>Q193</v>
      </c>
      <c r="HD119" s="1709" t="str">
        <f t="shared" si="544"/>
        <v>Q194</v>
      </c>
      <c r="HE119" s="1709" t="str">
        <f t="shared" si="544"/>
        <v>Q195</v>
      </c>
      <c r="HF119" s="1709" t="str">
        <f t="shared" si="544"/>
        <v>Q196</v>
      </c>
      <c r="HG119" s="1709" t="str">
        <f t="shared" si="544"/>
        <v>Q197</v>
      </c>
      <c r="HH119" s="1709" t="str">
        <f t="shared" si="544"/>
        <v>町内会や自治会_月1以上参加_居宅_割合_【2022】</v>
      </c>
      <c r="HI119" s="1709" t="str">
        <f t="shared" si="544"/>
        <v>Q199</v>
      </c>
      <c r="HJ119" s="1709" t="str">
        <f t="shared" si="544"/>
        <v>Q200</v>
      </c>
      <c r="HK119" s="1709" t="str">
        <f t="shared" si="544"/>
        <v>Q201</v>
      </c>
      <c r="HL119" s="1709" t="str">
        <f t="shared" si="544"/>
        <v>Q202</v>
      </c>
      <c r="HM119" s="1709" t="str">
        <f t="shared" si="544"/>
        <v>仕事_月1以上参加_居宅_割合_【2022】</v>
      </c>
      <c r="HN119" s="1709" t="str">
        <f t="shared" si="544"/>
        <v>Q204</v>
      </c>
      <c r="HO119" s="1709" t="str">
        <f t="shared" si="544"/>
        <v>Q205</v>
      </c>
      <c r="HP119" s="1709" t="str">
        <f t="shared" si="544"/>
        <v>Q206</v>
      </c>
      <c r="HQ119" s="1709" t="str">
        <f t="shared" si="544"/>
        <v>Q207</v>
      </c>
      <c r="HR119" s="1709" t="str">
        <f t="shared" si="544"/>
        <v>Q208</v>
      </c>
      <c r="HS119" s="1709" t="str">
        <f t="shared" si="544"/>
        <v>Q209</v>
      </c>
      <c r="HT119" s="1709" t="str">
        <f t="shared" si="544"/>
        <v>Q210</v>
      </c>
      <c r="HU119" s="1709" t="str">
        <f t="shared" si="544"/>
        <v>Q211</v>
      </c>
      <c r="HV119" s="1709" t="str">
        <f t="shared" si="544"/>
        <v>Q212</v>
      </c>
      <c r="HW119" s="1709" t="str">
        <f t="shared" si="544"/>
        <v>Q213</v>
      </c>
      <c r="HX119" s="1709" t="str">
        <f t="shared" si="544"/>
        <v>Q214</v>
      </c>
      <c r="HY119" s="1709" t="str">
        <f t="shared" si="544"/>
        <v>Q215</v>
      </c>
      <c r="HZ119" s="1709" t="str">
        <f t="shared" si="544"/>
        <v>Q216</v>
      </c>
      <c r="IA119" s="1709" t="str">
        <f t="shared" si="544"/>
        <v>Q217</v>
      </c>
      <c r="IB119" s="1709" t="str">
        <f t="shared" si="544"/>
        <v>Q218</v>
      </c>
      <c r="IC119" s="1709" t="str">
        <f t="shared" si="544"/>
        <v>Q219</v>
      </c>
      <c r="ID119" s="1709" t="str">
        <f t="shared" si="544"/>
        <v>Q220</v>
      </c>
      <c r="IE119" s="1709" t="str">
        <f t="shared" si="544"/>
        <v>Q221</v>
      </c>
      <c r="IF119" s="1709" t="str">
        <f t="shared" si="544"/>
        <v>Q222</v>
      </c>
      <c r="IG119" s="1709" t="str">
        <f t="shared" si="544"/>
        <v>Q223</v>
      </c>
      <c r="IH119" s="1709" t="str">
        <f t="shared" si="544"/>
        <v>Q224</v>
      </c>
      <c r="II119" s="1709" t="str">
        <f t="shared" si="544"/>
        <v>Q225</v>
      </c>
      <c r="IJ119" s="1709" t="str">
        <f t="shared" si="544"/>
        <v>Q226</v>
      </c>
      <c r="IK119" s="1709" t="str">
        <f t="shared" si="544"/>
        <v>Q227</v>
      </c>
      <c r="IL119" s="1709" t="str">
        <f t="shared" si="544"/>
        <v>Q228</v>
      </c>
      <c r="IM119" s="1709" t="str">
        <f t="shared" si="544"/>
        <v>Q229</v>
      </c>
      <c r="IN119" s="1709" t="str">
        <f t="shared" si="544"/>
        <v>Q230</v>
      </c>
      <c r="IO119" s="1709" t="str">
        <f t="shared" si="544"/>
        <v>Q231</v>
      </c>
      <c r="IP119" s="1709" t="str">
        <f t="shared" si="544"/>
        <v>Q232</v>
      </c>
      <c r="IQ119" s="1709" t="str">
        <f t="shared" si="544"/>
        <v>Q233</v>
      </c>
      <c r="IR119" s="1709" t="str">
        <f t="shared" si="544"/>
        <v>Q234</v>
      </c>
      <c r="IS119" s="1709" t="str">
        <f t="shared" si="544"/>
        <v>Q235</v>
      </c>
      <c r="IT119" s="1709" t="str">
        <f t="shared" si="544"/>
        <v>Q236</v>
      </c>
      <c r="IU119" s="1709" t="str">
        <f t="shared" si="544"/>
        <v>Q237</v>
      </c>
      <c r="IV119" s="1709" t="str">
        <f t="shared" si="544"/>
        <v>Q238</v>
      </c>
      <c r="IW119" s="1709" t="str">
        <f t="shared" si="544"/>
        <v>Q239</v>
      </c>
      <c r="IX119" s="1709" t="str">
        <f t="shared" si="544"/>
        <v>Q240</v>
      </c>
      <c r="IY119" s="1709" t="str">
        <f t="shared" si="544"/>
        <v>Q241</v>
      </c>
      <c r="IZ119" s="1709" t="str">
        <f t="shared" si="544"/>
        <v>Q242</v>
      </c>
      <c r="JA119" s="1709" t="str">
        <f t="shared" si="544"/>
        <v>Q243</v>
      </c>
      <c r="JB119" s="1709" t="str">
        <f t="shared" si="544"/>
        <v>Q244</v>
      </c>
      <c r="JC119" s="1709" t="str">
        <f t="shared" si="544"/>
        <v>Q245</v>
      </c>
      <c r="JD119" s="1709" t="str">
        <f t="shared" si="544"/>
        <v>Q246</v>
      </c>
      <c r="JE119" s="1709" t="str">
        <f t="shared" si="544"/>
        <v>Q247</v>
      </c>
      <c r="JF119" s="1709" t="str">
        <f t="shared" si="544"/>
        <v>Q248</v>
      </c>
      <c r="JG119" s="1709" t="str">
        <f t="shared" si="544"/>
        <v>Q249</v>
      </c>
      <c r="JH119" s="1709" t="str">
        <f t="shared" si="544"/>
        <v>Q250</v>
      </c>
      <c r="JI119" s="1709" t="str">
        <f t="shared" si="544"/>
        <v>Q251</v>
      </c>
      <c r="JJ119" s="1709" t="str">
        <f t="shared" si="544"/>
        <v>Q252</v>
      </c>
      <c r="JK119" s="1709" t="str">
        <f t="shared" si="544"/>
        <v>Q253</v>
      </c>
      <c r="JL119" s="1709" t="str">
        <f t="shared" si="544"/>
        <v>Q254</v>
      </c>
      <c r="JM119" s="1709" t="str">
        <f t="shared" si="544"/>
        <v>Q255</v>
      </c>
      <c r="JN119" s="1709" t="str">
        <f t="shared" si="544"/>
        <v>Q256</v>
      </c>
      <c r="JO119" s="1709" t="str">
        <f t="shared" ref="JO119:LZ119" si="545">IF(JO115="",JO118,JO115)</f>
        <v>Q257</v>
      </c>
      <c r="JP119" s="1709" t="str">
        <f t="shared" si="545"/>
        <v>Q258</v>
      </c>
      <c r="JQ119" s="1709" t="str">
        <f t="shared" si="545"/>
        <v>Q259</v>
      </c>
      <c r="JR119" s="1709" t="str">
        <f t="shared" si="545"/>
        <v>Q260</v>
      </c>
      <c r="JS119" s="1709" t="str">
        <f t="shared" si="545"/>
        <v>Q261</v>
      </c>
      <c r="JT119" s="1709" t="str">
        <f t="shared" si="545"/>
        <v>Q262</v>
      </c>
      <c r="JU119" s="1709" t="str">
        <f t="shared" si="545"/>
        <v>Q263</v>
      </c>
      <c r="JV119" s="1709" t="str">
        <f t="shared" si="545"/>
        <v>Q264</v>
      </c>
      <c r="JW119" s="1709" t="str">
        <f t="shared" si="545"/>
        <v>Q265</v>
      </c>
      <c r="JX119" s="1709" t="str">
        <f t="shared" si="545"/>
        <v>Q266</v>
      </c>
      <c r="JY119" s="1709" t="str">
        <f t="shared" si="545"/>
        <v>Q267</v>
      </c>
      <c r="JZ119" s="1709" t="str">
        <f t="shared" si="545"/>
        <v>Q268</v>
      </c>
      <c r="KA119" s="1709" t="str">
        <f t="shared" si="545"/>
        <v>Q269</v>
      </c>
      <c r="KB119" s="1709" t="str">
        <f t="shared" si="545"/>
        <v>Q270</v>
      </c>
      <c r="KC119" s="1709" t="str">
        <f t="shared" si="545"/>
        <v>Q271</v>
      </c>
      <c r="KD119" s="1709" t="str">
        <f t="shared" si="545"/>
        <v>Q272</v>
      </c>
      <c r="KE119" s="1709" t="str">
        <f t="shared" si="545"/>
        <v>Q273</v>
      </c>
      <c r="KF119" s="1709" t="str">
        <f t="shared" si="545"/>
        <v>Q274</v>
      </c>
      <c r="KG119" s="1709" t="str">
        <f t="shared" si="545"/>
        <v>Q275</v>
      </c>
      <c r="KH119" s="1709" t="str">
        <f t="shared" si="545"/>
        <v>Q276</v>
      </c>
      <c r="KI119" s="1709" t="str">
        <f t="shared" si="545"/>
        <v>Q277</v>
      </c>
      <c r="KJ119" s="1709" t="str">
        <f t="shared" si="545"/>
        <v>Q278</v>
      </c>
      <c r="KK119" s="1709" t="str">
        <f t="shared" si="545"/>
        <v>特定健診受診率_【40_74歳】_【2020】</v>
      </c>
      <c r="KL119" s="1709" t="str">
        <f t="shared" si="545"/>
        <v>Q280</v>
      </c>
      <c r="KM119" s="1709" t="str">
        <f t="shared" si="545"/>
        <v>特定保健指導実施率_【40_74歳】_【2020】</v>
      </c>
      <c r="KN119" s="1709" t="str">
        <f t="shared" si="545"/>
        <v>Q282</v>
      </c>
      <c r="KO119" s="1709" t="str">
        <f t="shared" si="545"/>
        <v>Q283</v>
      </c>
      <c r="KP119" s="1709" t="str">
        <f t="shared" si="545"/>
        <v>Q284</v>
      </c>
      <c r="KQ119" s="1709" t="str">
        <f t="shared" si="545"/>
        <v>Q285</v>
      </c>
      <c r="KR119" s="1709" t="str">
        <f t="shared" si="545"/>
        <v>Q286</v>
      </c>
      <c r="KS119" s="1709" t="str">
        <f t="shared" si="545"/>
        <v>Q287</v>
      </c>
      <c r="KT119" s="1709" t="str">
        <f t="shared" si="545"/>
        <v>Q288</v>
      </c>
      <c r="KU119" s="1709" t="str">
        <f t="shared" si="545"/>
        <v>Q289</v>
      </c>
      <c r="KV119" s="1709" t="str">
        <f t="shared" si="545"/>
        <v>Q290</v>
      </c>
      <c r="KW119" s="1709" t="str">
        <f t="shared" si="545"/>
        <v>Q291</v>
      </c>
      <c r="KX119" s="1709" t="str">
        <f t="shared" si="545"/>
        <v>Q292</v>
      </c>
      <c r="KY119" s="1709" t="str">
        <f t="shared" si="545"/>
        <v>Q293</v>
      </c>
      <c r="KZ119" s="1709" t="str">
        <f t="shared" si="545"/>
        <v>Q294</v>
      </c>
      <c r="LA119" s="1709" t="str">
        <f t="shared" si="545"/>
        <v>Q295</v>
      </c>
      <c r="LB119" s="1709" t="str">
        <f t="shared" si="545"/>
        <v>Q296</v>
      </c>
      <c r="LC119" s="1709" t="str">
        <f t="shared" si="545"/>
        <v>Q297</v>
      </c>
      <c r="LD119" s="1709" t="str">
        <f t="shared" si="545"/>
        <v>Q298</v>
      </c>
      <c r="LE119" s="1709" t="str">
        <f t="shared" si="545"/>
        <v>Q299</v>
      </c>
      <c r="LF119" s="1709" t="str">
        <f t="shared" si="545"/>
        <v>効果的な介護予防事業の実施状況_合計点_【2022】</v>
      </c>
      <c r="LG119" s="1709" t="str">
        <f t="shared" si="545"/>
        <v>Q301</v>
      </c>
      <c r="LH119" s="1709" t="str">
        <f t="shared" si="545"/>
        <v>Q302</v>
      </c>
      <c r="LI119" s="1709" t="str">
        <f t="shared" si="545"/>
        <v>Q303</v>
      </c>
      <c r="LJ119" s="1709" t="str">
        <f t="shared" si="545"/>
        <v>サービスCの実施状況_合計点_【2022】</v>
      </c>
      <c r="LK119" s="1709" t="str">
        <f t="shared" si="545"/>
        <v>Q305</v>
      </c>
      <c r="LL119" s="1709" t="str">
        <f t="shared" si="545"/>
        <v>Q306</v>
      </c>
      <c r="LM119" s="1709" t="str">
        <f t="shared" si="545"/>
        <v>Q307</v>
      </c>
      <c r="LN119" s="1709" t="str">
        <f t="shared" si="545"/>
        <v>Q308</v>
      </c>
      <c r="LO119" s="1709" t="str">
        <f t="shared" si="545"/>
        <v>Q309</v>
      </c>
      <c r="LP119" s="1709" t="str">
        <f t="shared" si="545"/>
        <v>多様なサービスの課題把握・方針策定・具現化【2022】</v>
      </c>
      <c r="LQ119" s="1709" t="str">
        <f t="shared" si="545"/>
        <v>Q311</v>
      </c>
      <c r="LR119" s="1709" t="str">
        <f t="shared" si="545"/>
        <v>Q312</v>
      </c>
      <c r="LS119" s="1709" t="str">
        <f t="shared" si="545"/>
        <v>Q313</v>
      </c>
      <c r="LT119" s="1709" t="str">
        <f t="shared" si="545"/>
        <v>Q314</v>
      </c>
      <c r="LU119" s="1709" t="str">
        <f t="shared" si="545"/>
        <v>Q315</v>
      </c>
      <c r="LV119" s="1709" t="str">
        <f t="shared" si="545"/>
        <v>サービス C終了後に通いの場等へつなぐ取組の実施【2022】</v>
      </c>
      <c r="LW119" s="1709" t="str">
        <f t="shared" si="545"/>
        <v>Q317</v>
      </c>
      <c r="LX119" s="1709" t="str">
        <f t="shared" si="545"/>
        <v>Q318</v>
      </c>
      <c r="LY119" s="1709" t="str">
        <f t="shared" si="545"/>
        <v>Q319</v>
      </c>
      <c r="LZ119" s="1709" t="str">
        <f t="shared" si="545"/>
        <v>Q320</v>
      </c>
      <c r="MA119" s="1709" t="str">
        <f t="shared" ref="MA119:OO119" si="546">IF(MA115="",MA118,MA115)</f>
        <v>Q321</v>
      </c>
      <c r="MB119" s="1709" t="str">
        <f t="shared" si="546"/>
        <v>通いの場への参加促進のためのアウトリーチの実施【2022】</v>
      </c>
      <c r="MC119" s="1709" t="str">
        <f t="shared" si="546"/>
        <v>Q323</v>
      </c>
      <c r="MD119" s="1709" t="str">
        <f t="shared" si="546"/>
        <v>Q324</v>
      </c>
      <c r="ME119" s="1709" t="str">
        <f t="shared" si="546"/>
        <v>Q325</v>
      </c>
      <c r="MF119" s="1709" t="str">
        <f t="shared" si="546"/>
        <v>Q326</v>
      </c>
      <c r="MG119" s="1709" t="str">
        <f t="shared" si="546"/>
        <v>Q327</v>
      </c>
      <c r="MH119" s="1709" t="str">
        <f t="shared" si="546"/>
        <v>多様な主体と連携した介護予防の推進【2022】　</v>
      </c>
      <c r="MI119" s="1709" t="str">
        <f t="shared" si="546"/>
        <v>Q329</v>
      </c>
      <c r="MJ119" s="1709" t="str">
        <f t="shared" si="546"/>
        <v>Q330</v>
      </c>
      <c r="MK119" s="1709" t="str">
        <f t="shared" si="546"/>
        <v>Q331</v>
      </c>
      <c r="ML119" s="1709" t="str">
        <f t="shared" si="546"/>
        <v>Q332</v>
      </c>
      <c r="MM119" s="1709" t="str">
        <f t="shared" si="546"/>
        <v>Q333</v>
      </c>
      <c r="MN119" s="1709" t="str">
        <f t="shared" si="546"/>
        <v>介護予防と保健事業を一体的な実施【2022】</v>
      </c>
      <c r="MO119" s="1709" t="str">
        <f t="shared" si="546"/>
        <v>Q335</v>
      </c>
      <c r="MP119" s="1709" t="str">
        <f t="shared" si="546"/>
        <v>Q336</v>
      </c>
      <c r="MQ119" s="1709" t="str">
        <f t="shared" si="546"/>
        <v>Q337</v>
      </c>
      <c r="MR119" s="1709" t="str">
        <f t="shared" si="546"/>
        <v>Q338</v>
      </c>
      <c r="MS119" s="1709" t="str">
        <f t="shared" si="546"/>
        <v>Q339</v>
      </c>
      <c r="MT119" s="1709" t="str">
        <f t="shared" si="546"/>
        <v>専門職の関与の仕組みの構築【2022】</v>
      </c>
      <c r="MU119" s="1709" t="str">
        <f t="shared" si="546"/>
        <v>Q341</v>
      </c>
      <c r="MV119" s="1709" t="str">
        <f t="shared" si="546"/>
        <v>Q342</v>
      </c>
      <c r="MW119" s="1709" t="str">
        <f t="shared" si="546"/>
        <v>Q343</v>
      </c>
      <c r="MX119" s="1709" t="str">
        <f t="shared" si="546"/>
        <v>Q344</v>
      </c>
      <c r="MY119" s="1709" t="str">
        <f t="shared" si="546"/>
        <v>社会福祉法人・民間サービス等と連携した介護予防の取組の実施【2022】</v>
      </c>
      <c r="MZ119" s="1709" t="str">
        <f t="shared" si="546"/>
        <v>Q346</v>
      </c>
      <c r="NA119" s="1709" t="str">
        <f t="shared" si="546"/>
        <v>Q347</v>
      </c>
      <c r="NB119" s="1709" t="str">
        <f t="shared" si="546"/>
        <v>Q348</v>
      </c>
      <c r="NC119" s="1709" t="str">
        <f t="shared" si="546"/>
        <v>Q349</v>
      </c>
      <c r="ND119" s="1709" t="str">
        <f t="shared" si="546"/>
        <v>Q350</v>
      </c>
      <c r="NE119" s="1709" t="str">
        <f t="shared" si="546"/>
        <v>データを活用した介護予防の取組の課題の把握【2022】</v>
      </c>
      <c r="NF119" s="1709" t="str">
        <f t="shared" si="546"/>
        <v>Q352</v>
      </c>
      <c r="NG119" s="1709" t="str">
        <f t="shared" si="546"/>
        <v>Q353</v>
      </c>
      <c r="NH119" s="1709" t="str">
        <f t="shared" si="546"/>
        <v>Q354</v>
      </c>
      <c r="NI119" s="1709" t="str">
        <f t="shared" si="546"/>
        <v>Q355</v>
      </c>
      <c r="NJ119" s="1709" t="str">
        <f t="shared" si="546"/>
        <v>Q356</v>
      </c>
      <c r="NK119" s="1709" t="str">
        <f t="shared" si="546"/>
        <v>通いの場の参加者の健康状態等の把握・分析・施策検討【2022】</v>
      </c>
      <c r="NL119" s="1709" t="str">
        <f t="shared" si="546"/>
        <v>Q358</v>
      </c>
      <c r="NM119" s="1709" t="str">
        <f t="shared" si="546"/>
        <v>生活機能向上連携加算算定者数_【認定者1万対】_【2019】</v>
      </c>
      <c r="NN119" s="1709" t="str">
        <f t="shared" si="546"/>
        <v>Q360</v>
      </c>
      <c r="NO119" s="1709" t="str">
        <f t="shared" si="546"/>
        <v>Q361</v>
      </c>
      <c r="NP119" s="1709" t="str">
        <f t="shared" si="546"/>
        <v>Q362</v>
      </c>
      <c r="NQ119" s="1709" t="str">
        <f t="shared" si="546"/>
        <v>基本チェックリスト_高齢者人口1,000人あたり配布者数_【2021】</v>
      </c>
      <c r="NR119" s="1709" t="str">
        <f t="shared" si="546"/>
        <v>Q364</v>
      </c>
      <c r="NS119" s="1709" t="str">
        <f t="shared" si="546"/>
        <v>Q365</v>
      </c>
      <c r="NT119" s="1709" t="str">
        <f t="shared" si="546"/>
        <v>Q366</v>
      </c>
      <c r="NU119" s="1709" t="str">
        <f t="shared" si="546"/>
        <v>基本チェックリスト_高齢者人口1,000人あたり回答者数_【2021】</v>
      </c>
      <c r="NV119" s="1709" t="str">
        <f t="shared" si="546"/>
        <v>Q368</v>
      </c>
      <c r="NW119" s="1709" t="str">
        <f t="shared" si="546"/>
        <v>Q369</v>
      </c>
      <c r="NX119" s="1709" t="str">
        <f t="shared" si="546"/>
        <v>Q370</v>
      </c>
      <c r="NY119" s="1709" t="str">
        <f t="shared" si="546"/>
        <v>基本チェックリスト_事業対象者の把握数_高齢者人口1000人_割合_【2021】</v>
      </c>
      <c r="NZ119" s="1709" t="str">
        <f t="shared" si="546"/>
        <v>Q372</v>
      </c>
      <c r="OA119"/>
      <c r="OB119"/>
      <c r="OC119"/>
      <c r="OD119"/>
      <c r="OE119"/>
      <c r="OF119"/>
      <c r="OG119"/>
      <c r="OH119"/>
      <c r="OI119"/>
      <c r="OJ119"/>
      <c r="OK119"/>
      <c r="OL119"/>
      <c r="OM119" s="1709" t="str">
        <f t="shared" si="546"/>
        <v>Q382</v>
      </c>
      <c r="ON119" s="1709" t="str">
        <f t="shared" si="546"/>
        <v>介護予防普及啓発事業における介護予防教室への参加者割合_高齢者人口1000人_【2021】</v>
      </c>
      <c r="OO119" s="1709" t="str">
        <f t="shared" si="546"/>
        <v>Q384</v>
      </c>
      <c r="OP119" s="1709" t="str">
        <f>IF(OP115="",OP118,OP115)</f>
        <v>Q385</v>
      </c>
      <c r="OQ119" s="1709" t="str">
        <f>IF(OQ115="",OQ118,OQ115)</f>
        <v>サロン_介護予防ボランティア育成数育成数_高齢者人口1000人_【2021】</v>
      </c>
      <c r="OR119" s="1709" t="str">
        <f>IF(OR115="",OR118,OR115)</f>
        <v>Q387</v>
      </c>
      <c r="OS119" s="1709" t="str">
        <f>IF(OS115="",OS118,OS115)</f>
        <v>高齢者_65歳以上_のうち就業人口の割合【2020】</v>
      </c>
      <c r="OT119" s="1709" t="str">
        <f>IF(OT115="",OT118,OT115)</f>
        <v>Q389</v>
      </c>
      <c r="OU119" s="1709"/>
      <c r="OV119" s="1709"/>
      <c r="OW119" s="1709"/>
      <c r="OX119" s="1709"/>
      <c r="OY119" s="1709"/>
      <c r="OZ119" s="1709"/>
      <c r="PA119" s="1709"/>
      <c r="PB119" s="1709"/>
      <c r="PC119" s="1709"/>
      <c r="PD119" s="1709"/>
      <c r="PE119" s="1709"/>
      <c r="PF119" s="1709"/>
      <c r="PG119" s="1709"/>
      <c r="PH119" s="1709"/>
      <c r="PI119" s="1709"/>
      <c r="PJ119" s="1709"/>
      <c r="PK119" s="1709"/>
      <c r="PL119" s="1709"/>
      <c r="PM119" s="2242"/>
      <c r="PN119" s="1709"/>
      <c r="PO119" s="1709"/>
      <c r="PP119" s="1709"/>
      <c r="PQ119" s="1709"/>
      <c r="PR119" s="1709"/>
      <c r="PS119" s="1709"/>
      <c r="PT119" s="1709"/>
      <c r="PU119" s="1709"/>
      <c r="PV119" s="1709"/>
      <c r="PW119" s="1709"/>
      <c r="PX119" s="1709"/>
      <c r="PY119" s="1709"/>
      <c r="PZ119" s="1709"/>
      <c r="QA119" s="1709"/>
      <c r="QB119" s="1709"/>
      <c r="QC119" s="1709"/>
      <c r="QD119" s="1709"/>
      <c r="QE119" s="1709"/>
      <c r="QF119" s="1709"/>
      <c r="QG119" s="1709"/>
      <c r="QH119" s="1709"/>
      <c r="QI119" s="1709"/>
      <c r="QJ119" s="1709"/>
      <c r="QK119" s="1709"/>
      <c r="QL119" s="1709"/>
      <c r="QM119" s="1709"/>
      <c r="QN119" s="1709"/>
      <c r="QO119" s="1709"/>
      <c r="QP119" s="1709"/>
      <c r="QQ119" s="1709"/>
      <c r="QR119" s="1709"/>
      <c r="QS119" s="1709"/>
      <c r="QT119" s="1709"/>
      <c r="QU119" s="2242"/>
      <c r="QV119" s="1709"/>
      <c r="QW119" s="1709"/>
      <c r="QX119" s="1709"/>
      <c r="QY119" s="1709"/>
      <c r="QZ119" s="1709"/>
      <c r="RA119" s="1709"/>
      <c r="RB119" s="1709"/>
      <c r="RC119" s="1709"/>
      <c r="RD119" s="1709"/>
      <c r="RE119" s="1709"/>
      <c r="RF119" s="1709"/>
      <c r="RG119" s="1709"/>
      <c r="RH119" s="1709"/>
      <c r="RI119" s="1709"/>
      <c r="RJ119" s="1709"/>
      <c r="RK119" s="1709"/>
      <c r="RL119" s="1709"/>
      <c r="RM119" s="2242"/>
      <c r="RN119" s="1709"/>
      <c r="RO119" s="1709"/>
      <c r="RP119" s="1709"/>
      <c r="RQ119" s="1709"/>
      <c r="RR119" s="1709"/>
      <c r="RS119" s="1709"/>
      <c r="RT119" s="1709"/>
      <c r="RU119" s="1709"/>
      <c r="RV119" s="1709"/>
      <c r="RW119" s="1709"/>
      <c r="RX119" s="1709"/>
      <c r="RY119" s="1709"/>
      <c r="RZ119" s="1709"/>
      <c r="SA119" s="1709"/>
      <c r="SB119" s="1709"/>
      <c r="SC119" s="1709"/>
      <c r="SD119" s="1709"/>
      <c r="SE119" s="1709"/>
      <c r="SF119" s="1709"/>
      <c r="SG119" s="1709"/>
      <c r="SH119" s="1709"/>
      <c r="SI119" s="1709"/>
      <c r="SJ119" s="1709"/>
      <c r="SK119" s="1709"/>
      <c r="SL119" s="1709"/>
      <c r="SM119" s="1709"/>
      <c r="SN119" s="1709"/>
      <c r="SO119" s="1709"/>
      <c r="SP119" s="1709"/>
      <c r="SQ119" s="1709"/>
      <c r="SR119" s="1709"/>
      <c r="SS119" s="1709"/>
      <c r="ST119" s="2258"/>
      <c r="SU119" s="2242" t="str">
        <f>IF(SU115="",SU118,SU115)</f>
        <v>生活支援コーディネーターがサロン・通いの場の設置を支援【2022】</v>
      </c>
      <c r="SV119" s="1709" t="str">
        <f>IF(SV115="",SV118,SV115)</f>
        <v>Q391</v>
      </c>
      <c r="SW119" s="1709" t="str">
        <f>IF(SW115="",SW118,SW115)</f>
        <v>Q392</v>
      </c>
      <c r="SX119" s="1709" t="str">
        <f>IF(SX115="",SX118,SX115)</f>
        <v>65歳以上人口1,000人あたりシルバー人材センター登録者数【2022】</v>
      </c>
      <c r="SY119" s="1709" t="str">
        <f>IF(SY115="",SY118,SY115)</f>
        <v>Q394</v>
      </c>
      <c r="VD119" s="728"/>
      <c r="WV119" s="2154"/>
      <c r="WW119" s="1709" t="str">
        <f t="shared" ref="WW119:XC119" si="547">IF(WW115="",WW118,WW115)</f>
        <v>Q396</v>
      </c>
      <c r="WX119" s="1709" t="str">
        <f t="shared" si="547"/>
        <v>Q397</v>
      </c>
      <c r="WY119" s="1709" t="str">
        <f t="shared" si="547"/>
        <v>Q398</v>
      </c>
      <c r="WZ119" s="1709" t="str">
        <f t="shared" si="547"/>
        <v>Q399</v>
      </c>
      <c r="XA119" s="1709" t="str">
        <f t="shared" si="547"/>
        <v>Q400</v>
      </c>
      <c r="XB119" s="1709" t="str">
        <f t="shared" si="547"/>
        <v>Q401</v>
      </c>
      <c r="XC119" s="1709" t="str">
        <f t="shared" si="547"/>
        <v>自宅での死亡率_【2020】</v>
      </c>
      <c r="XD119" s="1709"/>
      <c r="XE119" s="1709"/>
      <c r="XF119" s="1709" t="str">
        <f t="shared" ref="XF119:XN119" si="548">IF(XF115="",XF118,XF115)</f>
        <v>自宅での死亡率_【2016-2020の5年平均】</v>
      </c>
      <c r="XG119" s="1709" t="str">
        <f t="shared" si="548"/>
        <v>Q404</v>
      </c>
      <c r="XH119" s="1709" t="str">
        <f t="shared" si="548"/>
        <v>Q405</v>
      </c>
      <c r="XI119" s="1709" t="str">
        <f t="shared" si="548"/>
        <v>Q406</v>
      </c>
      <c r="XJ119" s="1709" t="str">
        <f t="shared" si="548"/>
        <v>Q407</v>
      </c>
      <c r="XK119" s="1709" t="str">
        <f t="shared" si="548"/>
        <v>Q408</v>
      </c>
      <c r="XL119" s="1709" t="str">
        <f t="shared" si="548"/>
        <v>Q409</v>
      </c>
      <c r="XM119" s="1709" t="str">
        <f t="shared" si="548"/>
        <v>Q410</v>
      </c>
      <c r="XN119" s="1709" t="str">
        <f t="shared" si="548"/>
        <v>老人ホームでの死亡率_【2020】</v>
      </c>
      <c r="XO119" s="1709"/>
      <c r="XP119" s="1709"/>
      <c r="XQ119" s="1709" t="str">
        <f t="shared" ref="XQ119:XW119" si="549">IF(XQ115="",XQ118,XQ115)</f>
        <v>老人ホームでの死亡率_【2016-2020の5年平均】</v>
      </c>
      <c r="XR119" s="1709" t="str">
        <f t="shared" si="549"/>
        <v>Q413</v>
      </c>
      <c r="XS119" s="1709" t="str">
        <f t="shared" si="549"/>
        <v>自宅及び老人ホームでの死亡率_【2020】</v>
      </c>
      <c r="XT119" s="1709" t="str">
        <f t="shared" si="549"/>
        <v>Q415</v>
      </c>
      <c r="XU119" s="1709"/>
      <c r="XV119" s="1709" t="str">
        <f t="shared" si="549"/>
        <v>自宅及び老人ホームでの死亡率_【2016-2020の5年平均】</v>
      </c>
      <c r="XW119" s="1709" t="str">
        <f t="shared" si="549"/>
        <v>Q417</v>
      </c>
      <c r="XX119" s="1709"/>
      <c r="XY119" s="1709"/>
      <c r="XZ119" s="1709"/>
      <c r="YA119" s="1709"/>
      <c r="YB119" s="1709"/>
      <c r="YC119" s="1709"/>
      <c r="YD119" s="1709"/>
      <c r="YE119" s="1709"/>
      <c r="YF119" s="1709"/>
      <c r="YG119" s="1709"/>
      <c r="YH119" s="1709"/>
      <c r="YI119" s="1709"/>
      <c r="YJ119" s="1709"/>
      <c r="YK119" s="1709"/>
      <c r="YL119" s="1709"/>
      <c r="YM119" s="1709"/>
      <c r="YN119" s="1709"/>
      <c r="YO119" s="1709"/>
      <c r="YP119" s="1709" t="str">
        <f t="shared" ref="YP119:ZS119" si="550">IF(YP115="",YP118,YP115)</f>
        <v>Q418</v>
      </c>
      <c r="YQ119" s="1709" t="str">
        <f t="shared" si="550"/>
        <v>看取り数_人口10万対_算定回数【2019】</v>
      </c>
      <c r="YR119" s="1709" t="str">
        <f t="shared" si="550"/>
        <v>Q420</v>
      </c>
      <c r="YS119" s="1709" t="str">
        <f t="shared" si="550"/>
        <v>Q421</v>
      </c>
      <c r="YT119" s="1709" t="str">
        <f t="shared" si="550"/>
        <v>在宅ターミナルケアを受けた患者数_人口10万対_算定回数【2019】</v>
      </c>
      <c r="YU119" s="1709" t="str">
        <f t="shared" si="550"/>
        <v>Q423</v>
      </c>
      <c r="YV119" s="1709" t="str">
        <f t="shared" si="550"/>
        <v>Q424</v>
      </c>
      <c r="YW119" s="1709" t="str">
        <f t="shared" si="550"/>
        <v>在宅療養・介護の希望割合_元気高齢者_【2022】</v>
      </c>
      <c r="YX119" s="1709" t="str">
        <f t="shared" si="550"/>
        <v>Q426</v>
      </c>
      <c r="YY119" s="1709" t="str">
        <f t="shared" si="550"/>
        <v>Q427</v>
      </c>
      <c r="YZ119" s="1709" t="str">
        <f t="shared" si="550"/>
        <v>在宅療養・介護の希望割合_居宅_【2022】</v>
      </c>
      <c r="ZA119" s="1709" t="str">
        <f t="shared" si="550"/>
        <v>Q429</v>
      </c>
      <c r="ZB119" s="1709" t="str">
        <f t="shared" si="550"/>
        <v>Q430</v>
      </c>
      <c r="ZC119" s="1709" t="str">
        <f t="shared" si="550"/>
        <v>在宅看取りの希望割合_人生の最期を迎えたい場所_元気高齢者_【2022】</v>
      </c>
      <c r="ZD119" s="1709" t="str">
        <f t="shared" si="550"/>
        <v>Q432</v>
      </c>
      <c r="ZE119" s="1709" t="str">
        <f t="shared" si="550"/>
        <v>Q433</v>
      </c>
      <c r="ZF119" s="1709" t="str">
        <f t="shared" si="550"/>
        <v>人生の最期の迎え方について家族等と話し合った経験の有無_元気高齢者_【2022】</v>
      </c>
      <c r="ZG119" s="1709" t="str">
        <f t="shared" si="550"/>
        <v>Q435</v>
      </c>
      <c r="ZH119" s="1709" t="str">
        <f t="shared" si="550"/>
        <v>Q436</v>
      </c>
      <c r="ZI119" s="1709" t="str">
        <f t="shared" si="550"/>
        <v>【令和３年度】在宅療養や終末期などの過ごし方やあらかじめ考えておくべきことについて_元気なうちから学べる市民向け講座などの実施回数_高齢者人口千人当たり_R3.4_【2021】</v>
      </c>
      <c r="ZJ119" s="1709" t="str">
        <f t="shared" si="550"/>
        <v>Q438</v>
      </c>
      <c r="ZK119" s="1709" t="str">
        <f t="shared" si="550"/>
        <v>ACP・リビングウィルに関するツールの作成状況_【2022】</v>
      </c>
      <c r="ZL119" s="1709" t="str">
        <f t="shared" si="550"/>
        <v>Q440</v>
      </c>
      <c r="ZM119" s="1709" t="str">
        <f t="shared" si="550"/>
        <v>在宅サービス利用率_【2022】</v>
      </c>
      <c r="ZN119" s="1709" t="str">
        <f t="shared" si="550"/>
        <v>Q442</v>
      </c>
      <c r="ZO119" s="1709" t="str">
        <f t="shared" si="550"/>
        <v>Q443</v>
      </c>
      <c r="ZP119" s="1709" t="str">
        <f t="shared" si="550"/>
        <v>Q444</v>
      </c>
      <c r="ZQ119" s="1709" t="str">
        <f t="shared" si="550"/>
        <v>要介護３以上の者の在宅サービス利用率_【2022】</v>
      </c>
      <c r="ZR119" s="1709" t="str">
        <f t="shared" si="550"/>
        <v>Q446</v>
      </c>
      <c r="ZS119" s="1709" t="str">
        <f t="shared" si="550"/>
        <v>Q447</v>
      </c>
      <c r="ZT119" s="1709"/>
      <c r="ZU119" s="1709"/>
      <c r="ZV119" s="1709"/>
      <c r="ZW119" s="1709"/>
      <c r="ZX119" s="1709"/>
      <c r="ZY119" s="1709"/>
      <c r="ZZ119" s="1709"/>
      <c r="AAA119" s="1709"/>
      <c r="AAB119" s="1709"/>
      <c r="AAC119" s="1709"/>
      <c r="AAD119" s="1709"/>
      <c r="AAE119" s="1709"/>
      <c r="AAF119" s="1709"/>
      <c r="AAG119" s="1709"/>
      <c r="AAH119" s="1709"/>
      <c r="AAI119" s="1709"/>
      <c r="AAJ119" s="1709" t="str">
        <f>IF(AAJ115="",AAJ118,AAJ115)</f>
        <v>入院時情報連携加算の算定回数_【人口１０万対】_【2021】</v>
      </c>
      <c r="AAK119" s="1709" t="str">
        <f t="shared" ref="AAK119:ACV119" si="551">IF(AAK115="",AAK118,AAK115)</f>
        <v>Q449</v>
      </c>
      <c r="AAL119" s="1709" t="str">
        <f t="shared" si="551"/>
        <v>退院退所加算の算定回数_【人口１０万対】_【2021】</v>
      </c>
      <c r="AAM119" s="1709" t="str">
        <f t="shared" si="551"/>
        <v>Q451</v>
      </c>
      <c r="AAN119" s="1709" t="str">
        <f t="shared" si="551"/>
        <v>退院支援_退院調整_を受けた患者数_算定回数_【人口１０万対】_【2019】</v>
      </c>
      <c r="AAO119" s="1709" t="str">
        <f t="shared" si="551"/>
        <v>Q453</v>
      </c>
      <c r="AAP119" s="1709" t="str">
        <f t="shared" si="551"/>
        <v>退院時共同指導を受けた患者数_算定回数_【人口１０万対】_【2019】</v>
      </c>
      <c r="AAQ119" s="1709" t="str">
        <f t="shared" si="551"/>
        <v>Q455</v>
      </c>
      <c r="AAR119" s="1709" t="str">
        <f t="shared" si="551"/>
        <v>医療連携強化加算算定者数_【認定者1万対】_【2019】</v>
      </c>
      <c r="AAS119" s="1709" t="str">
        <f t="shared" si="551"/>
        <v>Q457</v>
      </c>
      <c r="AAT119" s="1709" t="str">
        <f t="shared" si="551"/>
        <v>医療連携体制加算算定者数_【認定者1万対】_【2019】</v>
      </c>
      <c r="AAU119" s="1709" t="str">
        <f t="shared" si="551"/>
        <v>Q459</v>
      </c>
      <c r="AAV119" s="1709" t="str">
        <f t="shared" si="551"/>
        <v>看護・介護職員連携強化加算算定者数_【認定者1万対】_【2019】</v>
      </c>
      <c r="AAW119" s="1709" t="str">
        <f t="shared" si="551"/>
        <v>Q461</v>
      </c>
      <c r="AAX119" s="1709" t="str">
        <f t="shared" si="551"/>
        <v>介護支援連携指導を受けた患者数_算定回数_【人口１０万対】_【2019】</v>
      </c>
      <c r="AAY119" s="1709" t="str">
        <f t="shared" si="551"/>
        <v>Q463</v>
      </c>
      <c r="AAZ119" s="1709" t="str">
        <f t="shared" si="551"/>
        <v>訪問診療を受けた患者数_算定回数_【人口１０万対】_【2019】</v>
      </c>
      <c r="ABA119" s="1709" t="str">
        <f t="shared" si="551"/>
        <v>Q465</v>
      </c>
      <c r="ABB119" s="1709" t="str">
        <f t="shared" si="551"/>
        <v>往診を受けた患者数_算定回数_【人口１０万対】_【2019】</v>
      </c>
      <c r="ABC119" s="1709" t="str">
        <f t="shared" si="551"/>
        <v>Q467</v>
      </c>
      <c r="ABD119" s="1709" t="str">
        <f t="shared" si="551"/>
        <v>訪問看護利用者数_介護保険_【人口１０万対】_【2019】</v>
      </c>
      <c r="ABE119" s="1709" t="str">
        <f t="shared" si="551"/>
        <v>Q469</v>
      </c>
      <c r="ABF119" s="1709" t="str">
        <f t="shared" si="551"/>
        <v>訪問歯科診療を受けた患者数_算定回数_【人口１０万対】_【2019】</v>
      </c>
      <c r="ABG119" s="1709" t="str">
        <f t="shared" si="551"/>
        <v>Q471</v>
      </c>
      <c r="ABH119" s="1709" t="str">
        <f t="shared" si="551"/>
        <v>訪問薬剤管理指導を受けた者の数_病院_算定回数_【2019】</v>
      </c>
      <c r="ABI119" s="1709" t="str">
        <f t="shared" si="551"/>
        <v>Q473</v>
      </c>
      <c r="ABJ119" s="1709" t="str">
        <f t="shared" si="551"/>
        <v>訪問薬剤管理指導を受けた者の数_診療所_算定回数_【2019】</v>
      </c>
      <c r="ABK119" s="1709" t="str">
        <f t="shared" si="551"/>
        <v>Q475</v>
      </c>
      <c r="ABL119" s="1709" t="str">
        <f t="shared" si="551"/>
        <v>訪問薬剤管理指導を受けた者の数_薬局_算定回数_【2019】</v>
      </c>
      <c r="ABM119" s="1709" t="str">
        <f t="shared" si="551"/>
        <v>Q477</v>
      </c>
      <c r="ABN119" s="1709" t="str">
        <f t="shared" si="551"/>
        <v>訪問薬剤管理指導を受けた者の数_病院_診療所_薬局_算定回数_【2019】</v>
      </c>
      <c r="ABO119" s="1709" t="str">
        <f t="shared" si="551"/>
        <v>Q479</v>
      </c>
      <c r="ABP119" s="1709" t="str">
        <f t="shared" si="551"/>
        <v>Q480</v>
      </c>
      <c r="ABQ119" s="1709" t="str">
        <f t="shared" si="551"/>
        <v>Q481</v>
      </c>
      <c r="ABR119" s="1709" t="str">
        <f t="shared" si="551"/>
        <v>Q482</v>
      </c>
      <c r="ABS119" s="1709" t="str">
        <f t="shared" si="551"/>
        <v>Q483</v>
      </c>
      <c r="ABT119" s="1709" t="str">
        <f t="shared" si="551"/>
        <v>Q484</v>
      </c>
      <c r="ABU119" s="1709" t="str">
        <f t="shared" si="551"/>
        <v>Q485</v>
      </c>
      <c r="ABV119" s="1709" t="str">
        <f t="shared" si="551"/>
        <v>Q486</v>
      </c>
      <c r="ABW119" s="1709" t="str">
        <f t="shared" si="551"/>
        <v>Q487</v>
      </c>
      <c r="ABX119" s="1709" t="str">
        <f t="shared" si="551"/>
        <v>Q488</v>
      </c>
      <c r="ABY119" s="1709" t="str">
        <f t="shared" si="551"/>
        <v>Q489</v>
      </c>
      <c r="ABZ119" s="1709" t="str">
        <f t="shared" si="551"/>
        <v>在宅医療・介護連携についての検討_合計_【2022】</v>
      </c>
      <c r="ACA119" s="1709" t="str">
        <f t="shared" si="551"/>
        <v>Q491</v>
      </c>
      <c r="ACB119" s="1709" t="str">
        <f t="shared" si="551"/>
        <v>Q492</v>
      </c>
      <c r="ACC119" s="1709" t="str">
        <f t="shared" si="551"/>
        <v>Q493</v>
      </c>
      <c r="ACD119" s="1709" t="str">
        <f t="shared" si="551"/>
        <v>Q494</v>
      </c>
      <c r="ACE119" s="1709" t="str">
        <f t="shared" si="551"/>
        <v>Q495</v>
      </c>
      <c r="ACF119" s="1709" t="str">
        <f t="shared" si="551"/>
        <v>Q496</v>
      </c>
      <c r="ACG119" s="1709" t="str">
        <f t="shared" si="551"/>
        <v>Q497</v>
      </c>
      <c r="ACH119" s="1709" t="str">
        <f t="shared" si="551"/>
        <v>Q498</v>
      </c>
      <c r="ACI119" s="1709" t="str">
        <f t="shared" si="551"/>
        <v>Q499</v>
      </c>
      <c r="ACJ119" s="1709" t="str">
        <f t="shared" si="551"/>
        <v>在宅医療と介護の連携について_医療・介護関係者への相談支援状況_合計_【2022】</v>
      </c>
      <c r="ACK119" s="1709" t="str">
        <f t="shared" si="551"/>
        <v>Q501</v>
      </c>
      <c r="ACL119" s="1709" t="str">
        <f t="shared" si="551"/>
        <v>Q502</v>
      </c>
      <c r="ACM119" s="1709" t="str">
        <f t="shared" si="551"/>
        <v>Q503</v>
      </c>
      <c r="ACN119" s="1709" t="str">
        <f t="shared" si="551"/>
        <v>Q504</v>
      </c>
      <c r="ACO119" s="1709" t="str">
        <f t="shared" si="551"/>
        <v>Q505</v>
      </c>
      <c r="ACP119" s="1709" t="str">
        <f t="shared" si="551"/>
        <v>Q506</v>
      </c>
      <c r="ACQ119" s="1709" t="str">
        <f t="shared" si="551"/>
        <v>Q507</v>
      </c>
      <c r="ACR119" s="1709" t="str">
        <f t="shared" si="551"/>
        <v>庁内や郡市区等医師会等関係団体_都道府県等との連携_合計_【2022】</v>
      </c>
      <c r="ACS119" s="1709" t="str">
        <f t="shared" si="551"/>
        <v>Q509</v>
      </c>
      <c r="ACT119" s="1709" t="str">
        <f t="shared" si="551"/>
        <v>Q510</v>
      </c>
      <c r="ACU119" s="1709" t="str">
        <f t="shared" si="551"/>
        <v>Q511</v>
      </c>
      <c r="ACV119" s="1709" t="str">
        <f t="shared" si="551"/>
        <v>Q512</v>
      </c>
      <c r="ACW119" s="1709" t="str">
        <f t="shared" ref="ACW119:AFN119" si="552">IF(ACW115="",ACW118,ACW115)</f>
        <v>Q513</v>
      </c>
      <c r="ACX119" s="1709" t="str">
        <f t="shared" si="552"/>
        <v>Q514</v>
      </c>
      <c r="ACY119" s="1709" t="str">
        <f t="shared" si="552"/>
        <v>Q515</v>
      </c>
      <c r="ACZ119" s="1709" t="str">
        <f t="shared" si="552"/>
        <v>Q516</v>
      </c>
      <c r="ADA119" s="1709" t="str">
        <f t="shared" si="552"/>
        <v>Q517</v>
      </c>
      <c r="ADB119" s="1709" t="str">
        <f t="shared" si="552"/>
        <v>在宅医療・介護連携を推進するため_多職種を対象とした研修会の開催_合計_【2022】</v>
      </c>
      <c r="ADC119" s="1709" t="str">
        <f t="shared" si="552"/>
        <v>Q519</v>
      </c>
      <c r="ADD119" s="1709" t="str">
        <f t="shared" si="552"/>
        <v>Q520</v>
      </c>
      <c r="ADE119" s="1709" t="str">
        <f t="shared" si="552"/>
        <v>Q521</v>
      </c>
      <c r="ADF119" s="1709" t="str">
        <f t="shared" si="552"/>
        <v>Q522</v>
      </c>
      <c r="ADG119" s="1709" t="str">
        <f t="shared" si="552"/>
        <v>Q523</v>
      </c>
      <c r="ADH119" s="1709" t="str">
        <f t="shared" si="552"/>
        <v>認知症初期集中支援チームは_定期的に情報連携する体制を構築し_対応_合計_【2022】</v>
      </c>
      <c r="ADI119" s="1709" t="str">
        <f t="shared" si="552"/>
        <v>Q525</v>
      </c>
      <c r="ADJ119" s="1709" t="str">
        <f t="shared" si="552"/>
        <v>Q526</v>
      </c>
      <c r="ADK119" s="1709" t="str">
        <f t="shared" si="552"/>
        <v>Q527</v>
      </c>
      <c r="ADL119" s="1709" t="str">
        <f t="shared" si="552"/>
        <v>Q528</v>
      </c>
      <c r="ADM119" s="1709" t="str">
        <f t="shared" si="552"/>
        <v>Q529</v>
      </c>
      <c r="ADN119" s="1709" t="str">
        <f t="shared" si="552"/>
        <v>Q530</v>
      </c>
      <c r="ADO119" s="1709" t="str">
        <f t="shared" si="552"/>
        <v>Q531</v>
      </c>
      <c r="ADP119" s="1709" t="str">
        <f t="shared" si="552"/>
        <v>Q532</v>
      </c>
      <c r="ADQ119" s="1709" t="str">
        <f t="shared" si="552"/>
        <v>Q533</v>
      </c>
      <c r="ADR119" s="1709" t="str">
        <f t="shared" si="552"/>
        <v>患者・利用者の状態の変化等に応じた医療・介護関係者間で速やかな情報共有_合計_【2022】</v>
      </c>
      <c r="ADS119" s="1709" t="str">
        <f t="shared" si="552"/>
        <v>Q535</v>
      </c>
      <c r="ADT119" s="1709" t="str">
        <f t="shared" si="552"/>
        <v>Q536</v>
      </c>
      <c r="ADU119" s="1709" t="str">
        <f t="shared" si="552"/>
        <v>Q537</v>
      </c>
      <c r="ADV119" s="1709" t="str">
        <f t="shared" si="552"/>
        <v>Q538</v>
      </c>
      <c r="ADW119" s="1709" t="str">
        <f t="shared" si="552"/>
        <v>Q539</v>
      </c>
      <c r="ADX119" s="1709" t="str">
        <f t="shared" si="552"/>
        <v>郡市区等医師会等の医療関係団体と調整し_認知症状のある人に対して_専門医療機関との連携により_早期診断・早期対応に繋げるための体制を構築_合計_【2022】</v>
      </c>
      <c r="ADY119" s="1709" t="str">
        <f t="shared" si="552"/>
        <v>Q541</v>
      </c>
      <c r="ADZ119" s="1709" t="str">
        <f t="shared" si="552"/>
        <v>Q542</v>
      </c>
      <c r="AEA119" s="1709" t="str">
        <f t="shared" si="552"/>
        <v>在宅療養支援病院届出施設数人口10万対_【2023.3】</v>
      </c>
      <c r="AEB119" s="1709" t="str">
        <f t="shared" si="552"/>
        <v>Q544</v>
      </c>
      <c r="AEC119" s="1709" t="str">
        <f t="shared" si="552"/>
        <v>Q545</v>
      </c>
      <c r="AED119" s="1709" t="str">
        <f t="shared" si="552"/>
        <v>在宅療養支援診療所届出施設数人口10万対_【2023.3】</v>
      </c>
      <c r="AEE119" s="1709" t="str">
        <f t="shared" si="552"/>
        <v>Q547</v>
      </c>
      <c r="AEF119" s="1709" t="str">
        <f t="shared" si="552"/>
        <v>Q548</v>
      </c>
      <c r="AEG119" s="1709" t="str">
        <f t="shared" si="552"/>
        <v>在宅療養支援歯科診療所数_人口10万対_【2023.3】</v>
      </c>
      <c r="AEH119" s="1709" t="str">
        <f t="shared" si="552"/>
        <v>Q550</v>
      </c>
      <c r="AEI119" s="2374" t="str">
        <f t="shared" si="552"/>
        <v>Q542</v>
      </c>
      <c r="AEJ119" s="2374" t="str">
        <f t="shared" si="552"/>
        <v>訪問薬剤管理指導を実施している薬局数人口10万対_【2023.3】</v>
      </c>
      <c r="AEK119" s="2374" t="str">
        <f t="shared" si="552"/>
        <v>Q544</v>
      </c>
      <c r="AEL119" s="1709" t="str">
        <f t="shared" si="552"/>
        <v>Q551</v>
      </c>
      <c r="AEM119" s="1709" t="str">
        <f t="shared" si="552"/>
        <v>介護保険を扱う訪問看護ステーション数_人口10万対_【2021.10】</v>
      </c>
      <c r="AEN119" s="1709" t="str">
        <f t="shared" si="552"/>
        <v>Q553</v>
      </c>
      <c r="AEO119" s="1709"/>
      <c r="AEP119" s="1709" t="str">
        <f t="shared" si="552"/>
        <v>サービス提供事業所数_人口10万対_居宅介護支援事業所数_【2021】</v>
      </c>
      <c r="AEQ119" s="1709" t="str">
        <f t="shared" si="552"/>
        <v>Q555</v>
      </c>
      <c r="AER119" s="1709"/>
      <c r="AES119" s="1709" t="str">
        <f t="shared" si="552"/>
        <v>サービス提供事業所数【人口10万対】_訪問介護事業所数_【2021】</v>
      </c>
      <c r="AET119" s="1709" t="str">
        <f t="shared" si="552"/>
        <v>Q557</v>
      </c>
      <c r="AEU119" s="1709"/>
      <c r="AEV119" s="1709" t="str">
        <f t="shared" si="552"/>
        <v>サービス提供事業所【人口10万対】_訪問リハビリテーション_【2021】</v>
      </c>
      <c r="AEW119" s="1709" t="str">
        <f t="shared" si="552"/>
        <v>Q559</v>
      </c>
      <c r="AEX119" s="1709" t="str">
        <f t="shared" si="552"/>
        <v>要支援要介護者1人当たり定員_通所介護_【2021】</v>
      </c>
      <c r="AEY119" s="1709" t="str">
        <f t="shared" si="552"/>
        <v>Q561</v>
      </c>
      <c r="AEZ119" s="1709" t="str">
        <f t="shared" si="552"/>
        <v>要支援要介護者1人当たり定員_地域密着型通所介護_【2021】</v>
      </c>
      <c r="AFA119" s="1709" t="str">
        <f t="shared" si="552"/>
        <v>Q563</v>
      </c>
      <c r="AFB119" s="1709" t="str">
        <f t="shared" si="552"/>
        <v>要支援要介護者1人当たり定員_通所リハビリテーション_【2021】</v>
      </c>
      <c r="AFC119" s="1709" t="str">
        <f t="shared" si="552"/>
        <v>Q565</v>
      </c>
      <c r="AFD119" s="1709" t="str">
        <f t="shared" si="552"/>
        <v>要支援要介護者1人当たり定員_認知症対応型通所介護_【2021】</v>
      </c>
      <c r="AFE119" s="1709" t="str">
        <f t="shared" si="552"/>
        <v>Q567</v>
      </c>
      <c r="AFF119" s="1709" t="str">
        <f t="shared" si="552"/>
        <v>要支援要介護者1人当たり定員_小規模多機能型居宅介護_宿泊_【2021】</v>
      </c>
      <c r="AFG119" s="1709" t="str">
        <f t="shared" si="552"/>
        <v>Q569</v>
      </c>
      <c r="AFH119" s="1709" t="str">
        <f t="shared" si="552"/>
        <v>要支援要介護者1人当たり定員_小規模多機能型居宅介護_通い_【2021】</v>
      </c>
      <c r="AFI119" s="1709" t="str">
        <f t="shared" si="552"/>
        <v>Q571</v>
      </c>
      <c r="AFJ119" s="1709" t="str">
        <f t="shared" si="552"/>
        <v>要支援要介護者1人当たり定員_看護小規模多機能型居宅介護_宿泊_【2021】</v>
      </c>
      <c r="AFK119" s="1709" t="str">
        <f t="shared" si="552"/>
        <v>Q573</v>
      </c>
      <c r="AFL119" s="1709" t="str">
        <f t="shared" si="552"/>
        <v>要支援要介護者1人当たり定員_看護小規模多機能型居宅介護_通い_【2021】</v>
      </c>
      <c r="AFM119" s="1709" t="str">
        <f t="shared" si="552"/>
        <v>Q575</v>
      </c>
      <c r="AFN119" s="1709" t="str">
        <f t="shared" si="552"/>
        <v>Q576</v>
      </c>
      <c r="AFO119" s="1709" t="str">
        <f t="shared" ref="AFO119:AJB119" si="553">IF(AFO115="",AFO118,AFO115)</f>
        <v>医師_人口10万対_【2020】</v>
      </c>
      <c r="AFP119" s="1709" t="str">
        <f t="shared" si="553"/>
        <v>Q578</v>
      </c>
      <c r="AFQ119" s="1709" t="str">
        <f t="shared" si="553"/>
        <v>Q579</v>
      </c>
      <c r="AFR119" s="1709" t="str">
        <f t="shared" si="553"/>
        <v>歯科医師_人口10万対_【2020】</v>
      </c>
      <c r="AFS119" s="1709" t="str">
        <f t="shared" si="553"/>
        <v>Q581</v>
      </c>
      <c r="AFT119" s="1709" t="str">
        <f t="shared" si="553"/>
        <v>Q582</v>
      </c>
      <c r="AFU119" s="1709" t="str">
        <f t="shared" si="553"/>
        <v>薬剤師_人口10万対_【2020】</v>
      </c>
      <c r="AFV119" s="1709" t="str">
        <f t="shared" si="553"/>
        <v>Q584</v>
      </c>
      <c r="AFW119" s="1709" t="str">
        <f t="shared" si="553"/>
        <v>Q585</v>
      </c>
      <c r="AFX119" s="1709" t="str">
        <f t="shared" si="553"/>
        <v>保健師_人口10万対_【2020】</v>
      </c>
      <c r="AFY119" s="1709" t="str">
        <f t="shared" si="553"/>
        <v>Q587</v>
      </c>
      <c r="AFZ119" s="1709" t="str">
        <f t="shared" si="553"/>
        <v>Q588</v>
      </c>
      <c r="AGA119" s="1709" t="str">
        <f t="shared" si="553"/>
        <v>看護師_人口10万対_【2020】</v>
      </c>
      <c r="AGB119" s="1709" t="str">
        <f t="shared" si="553"/>
        <v>Q590</v>
      </c>
      <c r="AGC119" s="1709" t="str">
        <f t="shared" si="553"/>
        <v>Q591</v>
      </c>
      <c r="AGD119" s="1709" t="str">
        <f t="shared" si="553"/>
        <v>準看護師_人口10万対_【2020】</v>
      </c>
      <c r="AGE119" s="1709" t="str">
        <f t="shared" si="553"/>
        <v>Q593</v>
      </c>
      <c r="AGF119" s="1709" t="str">
        <f>IF(AGF115="",AGF118,AGF115)</f>
        <v>Q594</v>
      </c>
      <c r="AGG119" s="1709" t="str">
        <f t="shared" si="553"/>
        <v>訪問看護 _人口1万対_【2019】</v>
      </c>
      <c r="AGH119" s="1709" t="str">
        <f>IF(AGH115="",AGH118,AGH115)</f>
        <v>Q595</v>
      </c>
      <c r="AGI119" s="1709" t="str">
        <f t="shared" si="553"/>
        <v>Q595</v>
      </c>
      <c r="AGJ119" s="1709" t="str">
        <f t="shared" si="553"/>
        <v>訪問保健師_人口1万対_【2019】</v>
      </c>
      <c r="AGK119" s="1709" t="str">
        <f t="shared" si="553"/>
        <v>Q597</v>
      </c>
      <c r="AGL119" s="1709" t="str">
        <f>IF(AGL115="",AGL118,AGL115)</f>
        <v>Q598</v>
      </c>
      <c r="AGM119" s="1709" t="str">
        <f t="shared" si="553"/>
        <v>訪問助産師_人口1万対_【2019】</v>
      </c>
      <c r="AGN119" s="1709" t="str">
        <f t="shared" si="553"/>
        <v>Q599</v>
      </c>
      <c r="AGO119" s="1709" t="str">
        <f>IF(AGO115="",AGO118,AGO115)</f>
        <v>Q600</v>
      </c>
      <c r="AGP119" s="1709" t="str">
        <f t="shared" si="553"/>
        <v>訪問看護師_人口1万対_【2019】</v>
      </c>
      <c r="AGQ119" s="1709" t="str">
        <f t="shared" si="553"/>
        <v>Q601</v>
      </c>
      <c r="AGR119" s="1709" t="str">
        <f>IF(AGR115="",AGR118,AGR115)</f>
        <v>Q602</v>
      </c>
      <c r="AGS119" s="1709" t="str">
        <f t="shared" si="553"/>
        <v>訪問准看護師_人口1万対_【2019】</v>
      </c>
      <c r="AGT119" s="1709" t="str">
        <f t="shared" si="553"/>
        <v>Q603</v>
      </c>
      <c r="AGU119" s="1709" t="str">
        <f>IF(AGU115="",AGU118,AGU115)</f>
        <v>Q604</v>
      </c>
      <c r="AGV119" s="1709" t="str">
        <f t="shared" si="553"/>
        <v>訪問理学療法士_人口1万対_【2019】</v>
      </c>
      <c r="AGW119" s="1709" t="str">
        <f t="shared" si="553"/>
        <v>Q605</v>
      </c>
      <c r="AGX119" s="1709" t="str">
        <f>IF(AGX115="",AGX118,AGX115)</f>
        <v>Q606</v>
      </c>
      <c r="AGY119" s="1709" t="str">
        <f t="shared" si="553"/>
        <v>訪問作業療法士_人口1万対_【2019】</v>
      </c>
      <c r="AGZ119" s="1709" t="str">
        <f t="shared" si="553"/>
        <v>Q607</v>
      </c>
      <c r="AHA119" s="1709" t="str">
        <f>IF(AHA115="",AHA118,AHA115)</f>
        <v>Q608</v>
      </c>
      <c r="AHB119" s="1709" t="str">
        <f t="shared" si="553"/>
        <v>訪問言語聴覚士_人口1万対_【2019】</v>
      </c>
      <c r="AHC119" s="1709" t="str">
        <f t="shared" si="553"/>
        <v>Q609</v>
      </c>
      <c r="AHD119" s="1709" t="str">
        <f>IF(AHD115="",AHD118,AHD115)</f>
        <v>Q610</v>
      </c>
      <c r="AHE119" s="1709" t="str">
        <f t="shared" si="553"/>
        <v>訪問その他の職員_人口1万対_【2019】</v>
      </c>
      <c r="AHF119" s="1709" t="str">
        <f t="shared" si="553"/>
        <v>Q611</v>
      </c>
      <c r="AHG119" s="1709" t="str">
        <f>IF(AHG115="",AHG118,AHG115)</f>
        <v>Q612</v>
      </c>
      <c r="AHH119" s="1709" t="str">
        <f t="shared" si="553"/>
        <v>従事者数【認定者1万対】_訪問介護員_【2017】</v>
      </c>
      <c r="AHI119" s="1709" t="str">
        <f t="shared" si="553"/>
        <v>Q613</v>
      </c>
      <c r="AHJ119" s="1709" t="str">
        <f>IF(AHJ115="",AHJ118,AHJ115)</f>
        <v>Q614</v>
      </c>
      <c r="AHK119" s="1709" t="str">
        <f t="shared" si="553"/>
        <v>従事者数【認定者1万対】_通所介護_【2017】</v>
      </c>
      <c r="AHL119" s="1709" t="str">
        <f t="shared" si="553"/>
        <v>Q615</v>
      </c>
      <c r="AHM119" s="1709" t="str">
        <f>IF(AHM115="",AHM118,AHM115)</f>
        <v>Q616</v>
      </c>
      <c r="AHN119" s="1709" t="str">
        <f t="shared" si="553"/>
        <v>従事者数【認定者1万対】_通所リハビリ_テション_介護老人保健施設_【2019】</v>
      </c>
      <c r="AHO119" s="1709" t="str">
        <f t="shared" si="553"/>
        <v>Q617</v>
      </c>
      <c r="AHP119" s="1709" t="str">
        <f>IF(AHP115="",AHP118,AHP115)</f>
        <v>Q618</v>
      </c>
      <c r="AHQ119" s="1709" t="str">
        <f t="shared" si="553"/>
        <v>従事者数【認定者1万対】_通所リハビリ_テション_医療施設_【2019】</v>
      </c>
      <c r="AHR119" s="1709" t="str">
        <f t="shared" si="553"/>
        <v>Q619</v>
      </c>
      <c r="AHS119" s="1709" t="str">
        <f>IF(AHS115="",AHS118,AHS115)</f>
        <v>Q620</v>
      </c>
      <c r="AHT119" s="1709" t="str">
        <f t="shared" si="553"/>
        <v>従事者数【認定者1万対】_地域密着型介護老人福祉施設_【2019】</v>
      </c>
      <c r="AHU119" s="1709" t="str">
        <f t="shared" si="553"/>
        <v>Q621</v>
      </c>
      <c r="AHV119" s="1709" t="str">
        <f>IF(AHV115="",AHV118,AHV115)</f>
        <v>Q622</v>
      </c>
      <c r="AHW119" s="1709" t="str">
        <f t="shared" si="553"/>
        <v>従事者数【認定者1万対】_居宅介護支援_認定者1万対_【2017】</v>
      </c>
      <c r="AHX119" s="1709" t="str">
        <f t="shared" si="553"/>
        <v>Q623</v>
      </c>
      <c r="AHY119" s="1709" t="str">
        <f>IF(AHY115="",AHY118,AHY115)</f>
        <v>Q624</v>
      </c>
      <c r="AHZ119" s="1709" t="str">
        <f t="shared" si="553"/>
        <v>従事者数【認定者1万対】_地域密着型通所介護_【2019】</v>
      </c>
      <c r="AIA119" s="1709" t="str">
        <f t="shared" si="553"/>
        <v>Q625</v>
      </c>
      <c r="AIB119" s="2520"/>
      <c r="AIC119" s="1709" t="str">
        <f t="shared" si="553"/>
        <v>Q627</v>
      </c>
      <c r="AID119" s="1709" t="str">
        <f t="shared" si="553"/>
        <v>Q628</v>
      </c>
      <c r="AIE119" s="1709" t="str">
        <f t="shared" si="553"/>
        <v>Q629</v>
      </c>
      <c r="AIF119" s="1709" t="str">
        <f t="shared" si="553"/>
        <v>Q630</v>
      </c>
      <c r="AIG119" s="1709" t="str">
        <f t="shared" si="553"/>
        <v>Q631</v>
      </c>
      <c r="AIH119" s="1709" t="str">
        <f t="shared" si="553"/>
        <v>Q632</v>
      </c>
      <c r="AII119" s="1709" t="str">
        <f t="shared" si="553"/>
        <v>Q633</v>
      </c>
      <c r="AIJ119" s="1709" t="str">
        <f t="shared" si="553"/>
        <v>Q634</v>
      </c>
      <c r="AIK119" s="1709" t="str">
        <f t="shared" si="553"/>
        <v>Q635</v>
      </c>
      <c r="AIL119" s="1709" t="str">
        <f t="shared" si="553"/>
        <v>Q636</v>
      </c>
      <c r="AIM119" s="1709" t="str">
        <f t="shared" si="553"/>
        <v>地域づくり活動に参加意向のある高齢者の割合_元気_【2022】</v>
      </c>
      <c r="AIN119" s="1709" t="str">
        <f t="shared" si="553"/>
        <v>Q638</v>
      </c>
      <c r="AIO119" s="1709" t="str">
        <f t="shared" si="553"/>
        <v>Q639</v>
      </c>
      <c r="AIP119" s="1709" t="str">
        <f t="shared" si="553"/>
        <v>地域づくり活動に参加意向のある高齢者の割合_居宅_【2022】</v>
      </c>
      <c r="AIQ119" s="1709" t="str">
        <f t="shared" si="553"/>
        <v>Q641</v>
      </c>
      <c r="AIR119" s="1709" t="str">
        <f t="shared" ref="AIR119:AIW119" si="554">IF(AIR115="",AIR118,AIR115)</f>
        <v>Q636</v>
      </c>
      <c r="AIS119" s="1709" t="str">
        <f t="shared" si="554"/>
        <v>地域づくり活動の運営意向のある高齢者の割合_元気_【2022】</v>
      </c>
      <c r="AIT119" s="1709" t="str">
        <f t="shared" si="554"/>
        <v>Q638</v>
      </c>
      <c r="AIU119" s="1709" t="str">
        <f t="shared" si="554"/>
        <v>Q639</v>
      </c>
      <c r="AIV119" s="1709" t="str">
        <f t="shared" si="554"/>
        <v>地域づくり活動の運営意向のある高齢者の割合_居宅_【2022】</v>
      </c>
      <c r="AIW119" s="1709" t="str">
        <f t="shared" si="554"/>
        <v>Q641</v>
      </c>
      <c r="AIX119" s="1709" t="str">
        <f t="shared" si="553"/>
        <v>Q636</v>
      </c>
      <c r="AIY119" s="1709" t="str">
        <f t="shared" si="553"/>
        <v>生活支援サービスを利用している高齢者の割合_元気_【2022】</v>
      </c>
      <c r="AIZ119" s="1709" t="str">
        <f t="shared" si="553"/>
        <v>Q638</v>
      </c>
      <c r="AJA119" s="1709" t="str">
        <f t="shared" si="553"/>
        <v>Q639</v>
      </c>
      <c r="AJB119" s="1709" t="str">
        <f t="shared" si="553"/>
        <v>生活支援サービスを利用している高齢者の割合_居宅_【2022】</v>
      </c>
      <c r="AJC119" s="1709" t="str">
        <f t="shared" ref="AJC119:ALX119" si="555">IF(AJC115="",AJC118,AJC115)</f>
        <v>Q641</v>
      </c>
      <c r="AJD119" s="1709" t="str">
        <f t="shared" si="555"/>
        <v>Q642</v>
      </c>
      <c r="AJE119" s="1709" t="str">
        <f t="shared" si="555"/>
        <v>今後_介護や高齢者に必要な施策_生活支援_元気_【2022】</v>
      </c>
      <c r="AJF119" s="1709" t="str">
        <f t="shared" si="555"/>
        <v>Q644</v>
      </c>
      <c r="AJG119" s="1709" t="str">
        <f t="shared" si="555"/>
        <v>Q645</v>
      </c>
      <c r="AJH119" s="1709" t="str">
        <f t="shared" si="555"/>
        <v>今後_介護や高齢者に必要な施策_生活支援_居宅_【2022】</v>
      </c>
      <c r="AJI119" s="1709" t="str">
        <f t="shared" si="555"/>
        <v>Q647</v>
      </c>
      <c r="AJJ119" s="1709" t="str">
        <f t="shared" si="555"/>
        <v>Q648</v>
      </c>
      <c r="AJK119" s="1709" t="str">
        <f t="shared" si="555"/>
        <v>今後_介護や高齢者に必要な施策_外出支援_元気_割合【2022】</v>
      </c>
      <c r="AJL119" s="1709" t="str">
        <f t="shared" si="555"/>
        <v>Q650</v>
      </c>
      <c r="AJM119" s="1709" t="str">
        <f t="shared" si="555"/>
        <v>Q651</v>
      </c>
      <c r="AJN119" s="1709" t="str">
        <f t="shared" si="555"/>
        <v>今後_介護や高齢者に必要な施策_外出支援_居宅_【2022】</v>
      </c>
      <c r="AJO119" s="1709" t="str">
        <f t="shared" si="555"/>
        <v>Q653</v>
      </c>
      <c r="AJP119" s="1709" t="str">
        <f t="shared" ref="AJP119:AJU119" si="556">IF(AJP115="",AJP118,AJP115)</f>
        <v>Q648</v>
      </c>
      <c r="AJQ119" s="1709" t="str">
        <f t="shared" si="556"/>
        <v>認知症相談窓口を認知している高齢者の割合_元気_【2022】</v>
      </c>
      <c r="AJR119" s="1709" t="str">
        <f t="shared" si="556"/>
        <v>Q650</v>
      </c>
      <c r="AJS119" s="1709" t="str">
        <f t="shared" si="556"/>
        <v>Q651</v>
      </c>
      <c r="AJT119" s="1709" t="str">
        <f t="shared" si="556"/>
        <v>認知症相談窓口を認知している高齢者の割合_居宅_【2022】</v>
      </c>
      <c r="AJU119" s="1709" t="str">
        <f t="shared" si="556"/>
        <v>Q653</v>
      </c>
      <c r="AJV119" s="1709" t="str">
        <f t="shared" si="555"/>
        <v>Q654</v>
      </c>
      <c r="AJW119" s="1709" t="str">
        <f t="shared" si="555"/>
        <v>Q655</v>
      </c>
      <c r="AJX119" s="1709" t="str">
        <f t="shared" si="555"/>
        <v>Q656</v>
      </c>
      <c r="AJY119" s="1709" t="str">
        <f t="shared" si="555"/>
        <v>Q657</v>
      </c>
      <c r="AJZ119" s="1709" t="str">
        <f t="shared" si="555"/>
        <v>Q658</v>
      </c>
      <c r="AKA119" s="1709" t="str">
        <f t="shared" si="555"/>
        <v>Q659</v>
      </c>
      <c r="AKB119" s="1709" t="str">
        <f t="shared" si="555"/>
        <v>Q660</v>
      </c>
      <c r="AKC119" s="1709" t="str">
        <f t="shared" si="555"/>
        <v>Q661</v>
      </c>
      <c r="AKD119" s="1709" t="str">
        <f t="shared" si="555"/>
        <v>Q662</v>
      </c>
      <c r="AKE119" s="1709" t="str">
        <f t="shared" si="555"/>
        <v>Q663</v>
      </c>
      <c r="AKF119" s="1709" t="str">
        <f t="shared" si="555"/>
        <v>Q664</v>
      </c>
      <c r="AKG119" s="1709" t="str">
        <f t="shared" si="555"/>
        <v>Q665</v>
      </c>
      <c r="AKH119" s="1709" t="str">
        <f t="shared" si="555"/>
        <v>Q666</v>
      </c>
      <c r="AKI119" s="1709" t="str">
        <f t="shared" si="555"/>
        <v>Q667</v>
      </c>
      <c r="AKJ119" s="1709" t="str">
        <f t="shared" si="555"/>
        <v>Q668</v>
      </c>
      <c r="AKK119" s="1709" t="str">
        <f t="shared" si="555"/>
        <v>Q669</v>
      </c>
      <c r="AKL119" s="1709" t="str">
        <f t="shared" si="555"/>
        <v>Q670</v>
      </c>
      <c r="AKM119" s="1709" t="str">
        <f t="shared" si="555"/>
        <v>Q671</v>
      </c>
      <c r="AKN119" s="1709" t="str">
        <f t="shared" si="555"/>
        <v>Q672</v>
      </c>
      <c r="AKO119" s="1709" t="str">
        <f t="shared" si="555"/>
        <v>Q673</v>
      </c>
      <c r="AKP119" s="1709" t="str">
        <f t="shared" si="555"/>
        <v>Q674</v>
      </c>
      <c r="AKQ119" s="1709" t="str">
        <f t="shared" si="555"/>
        <v>Q675</v>
      </c>
      <c r="AKR119" s="1709" t="str">
        <f t="shared" si="555"/>
        <v>Q676</v>
      </c>
      <c r="AKS119" s="1709" t="str">
        <f t="shared" si="555"/>
        <v>Q677</v>
      </c>
      <c r="AKT119" s="1709" t="str">
        <f t="shared" si="555"/>
        <v>Q678</v>
      </c>
      <c r="AKU119" s="1709" t="str">
        <f t="shared" si="555"/>
        <v>Q679</v>
      </c>
      <c r="AKV119" s="1709" t="str">
        <f t="shared" si="555"/>
        <v>Q680</v>
      </c>
      <c r="AKW119" s="1709" t="str">
        <f t="shared" si="555"/>
        <v>Q681</v>
      </c>
      <c r="AKX119" s="1709"/>
      <c r="AKY119" s="1709" t="str">
        <f t="shared" si="555"/>
        <v>Q682</v>
      </c>
      <c r="AKZ119" s="1709" t="str">
        <f t="shared" si="555"/>
        <v>Q683</v>
      </c>
      <c r="ALA119" s="1709" t="str">
        <f t="shared" si="555"/>
        <v>Q684</v>
      </c>
      <c r="ALB119" s="1709" t="str">
        <f t="shared" si="555"/>
        <v>Q685</v>
      </c>
      <c r="ALC119" s="1709" t="str">
        <f t="shared" si="555"/>
        <v>Q686</v>
      </c>
      <c r="ALD119" s="1709" t="str">
        <f t="shared" si="555"/>
        <v>Q687</v>
      </c>
      <c r="ALE119" s="1709"/>
      <c r="ALF119" s="1709" t="str">
        <f t="shared" si="555"/>
        <v>Q688</v>
      </c>
      <c r="ALG119" s="1709" t="str">
        <f t="shared" si="555"/>
        <v>Q689</v>
      </c>
      <c r="ALH119" s="1709" t="str">
        <f t="shared" si="555"/>
        <v>提供状況_各サービス合計得点_【2022】</v>
      </c>
      <c r="ALI119" s="1709" t="str">
        <f t="shared" si="555"/>
        <v>Q691</v>
      </c>
      <c r="ALJ119" s="1709" t="str">
        <f t="shared" si="555"/>
        <v>Q692</v>
      </c>
      <c r="ALK119" s="1709" t="str">
        <f t="shared" si="555"/>
        <v>Q693</v>
      </c>
      <c r="ALL119" s="1709" t="str">
        <f t="shared" si="555"/>
        <v>Q694</v>
      </c>
      <c r="ALM119" s="1709" t="str">
        <f t="shared" si="555"/>
        <v>Q695</v>
      </c>
      <c r="ALN119" s="1709"/>
      <c r="ALO119" s="1709" t="str">
        <f t="shared" si="555"/>
        <v>Q696</v>
      </c>
      <c r="ALP119" s="1709" t="str">
        <f t="shared" si="555"/>
        <v>Q697</v>
      </c>
      <c r="ALQ119" s="1709" t="str">
        <f t="shared" si="555"/>
        <v>Q698</v>
      </c>
      <c r="ALR119" s="1709" t="str">
        <f t="shared" si="555"/>
        <v>Q699</v>
      </c>
      <c r="ALS119" s="1709" t="str">
        <f t="shared" si="555"/>
        <v>Q700</v>
      </c>
      <c r="ALT119" s="1709" t="str">
        <f t="shared" si="555"/>
        <v>Q701</v>
      </c>
      <c r="ALU119" s="1709"/>
      <c r="ALV119" s="1709"/>
      <c r="ALW119" s="1709" t="str">
        <f t="shared" si="555"/>
        <v>Q703</v>
      </c>
      <c r="ALX119" s="1709" t="str">
        <f t="shared" si="555"/>
        <v>高齢者人口千人当たり団体数_配食サービス_【2022】</v>
      </c>
      <c r="ALY119" s="1709" t="str">
        <f t="shared" ref="ALY119:AOX119" si="557">IF(ALY115="",ALY118,ALY115)</f>
        <v>Q705</v>
      </c>
      <c r="ALZ119" s="1709" t="str">
        <f t="shared" si="557"/>
        <v>高齢者人口千人当たり団体数_食材配達サービス_【2022】</v>
      </c>
      <c r="AMA119" s="1709" t="str">
        <f t="shared" si="557"/>
        <v>Q707</v>
      </c>
      <c r="AMB119" s="1709" t="str">
        <f t="shared" si="557"/>
        <v>高齢者人口千人当たり団体数_移動販売サービス_【2022】</v>
      </c>
      <c r="AMC119" s="1709" t="str">
        <f t="shared" si="557"/>
        <v>Q709</v>
      </c>
      <c r="AMD119" s="1709" t="str">
        <f t="shared" si="557"/>
        <v>高齢者人口千人当たり団体数_訪問理美容サービス_【2022】</v>
      </c>
      <c r="AME119" s="1709" t="str">
        <f t="shared" si="557"/>
        <v>Q711</v>
      </c>
      <c r="AMF119" s="1709"/>
      <c r="AMG119" s="1709"/>
      <c r="AMH119" s="1709" t="str">
        <f t="shared" si="557"/>
        <v>高齢者人口千人当たり団体数_日常的な生活援助サービス_【2022】</v>
      </c>
      <c r="AMI119" s="1709" t="str">
        <f t="shared" si="557"/>
        <v>Q713</v>
      </c>
      <c r="AMJ119" s="1709" t="str">
        <f t="shared" si="557"/>
        <v>高齢者人口千人当たり団体数_移送支援_【2022】</v>
      </c>
      <c r="AMK119" s="1709" t="str">
        <f t="shared" si="557"/>
        <v>Q715</v>
      </c>
      <c r="AML119" s="1709" t="str">
        <f t="shared" si="557"/>
        <v>Q716</v>
      </c>
      <c r="AMM119" s="1709" t="str">
        <f t="shared" si="557"/>
        <v>Q717</v>
      </c>
      <c r="AMN119" s="1709" t="str">
        <f t="shared" si="557"/>
        <v>Q718</v>
      </c>
      <c r="AMO119" s="1709" t="str">
        <f t="shared" si="557"/>
        <v>高齢者人口千人当たり団体数_訪問介護事業所による生活援助_【2022】</v>
      </c>
      <c r="AMP119" s="1709" t="str">
        <f t="shared" si="557"/>
        <v>Q720</v>
      </c>
      <c r="AMQ119" s="1709" t="str">
        <f t="shared" si="557"/>
        <v>高齢者人口千人当たり団体数_NPO_民間事業者による掃除・洗濯等の生活支援サービス_【2022】</v>
      </c>
      <c r="AMR119" s="1709" t="str">
        <f t="shared" si="557"/>
        <v>Q722</v>
      </c>
      <c r="AMS119" s="1709" t="str">
        <f t="shared" si="557"/>
        <v>高齢者人口千人当たり団体数_住民ボランティア団体によるゴミ出し等の生活支援サービス_【2022】</v>
      </c>
      <c r="AMT119" s="1709" t="str">
        <f t="shared" si="557"/>
        <v>Q724</v>
      </c>
      <c r="AMU119" s="1709" t="str">
        <f t="shared" si="557"/>
        <v>Q725</v>
      </c>
      <c r="AMV119" s="1709" t="str">
        <f t="shared" si="557"/>
        <v>高齢者人口千人当たり_市町村の働きかけや支援によって_提供が始まった生活支援サービスの数_【2022】</v>
      </c>
      <c r="AMW119" s="1709" t="str">
        <f t="shared" si="557"/>
        <v>Q727</v>
      </c>
      <c r="AMX119" s="1709" t="str">
        <f t="shared" si="557"/>
        <v>Q728</v>
      </c>
      <c r="AMY119" s="1709" t="str">
        <f t="shared" si="557"/>
        <v>Q729</v>
      </c>
      <c r="AMZ119" s="1709" t="str">
        <f t="shared" si="557"/>
        <v>Q730</v>
      </c>
      <c r="ANA119" s="1709" t="str">
        <f t="shared" si="557"/>
        <v>Q731</v>
      </c>
      <c r="ANB119" s="1709" t="str">
        <f t="shared" si="557"/>
        <v>生活支援サービス増加のための働きかけの状況_合計得点_【2022】</v>
      </c>
      <c r="ANC119" s="1709" t="str">
        <f t="shared" si="557"/>
        <v>Q733</v>
      </c>
      <c r="AND119" s="1709" t="str">
        <f t="shared" si="557"/>
        <v>Q734</v>
      </c>
      <c r="ANE119" s="1709" t="str">
        <f t="shared" si="557"/>
        <v>Q735</v>
      </c>
      <c r="ANF119" s="1709" t="str">
        <f t="shared" si="557"/>
        <v>Q736</v>
      </c>
      <c r="ANG119" s="1709" t="str">
        <f t="shared" si="557"/>
        <v>Q737</v>
      </c>
      <c r="ANH119" s="1709" t="str">
        <f t="shared" si="557"/>
        <v>Q738</v>
      </c>
      <c r="ANI119" s="1709" t="str">
        <f t="shared" si="557"/>
        <v>Q739</v>
      </c>
      <c r="ANJ119" s="1709" t="str">
        <f t="shared" si="557"/>
        <v>Q740</v>
      </c>
      <c r="ANK119" s="1709" t="str">
        <f t="shared" si="557"/>
        <v>Q741</v>
      </c>
      <c r="ANL119" s="1709" t="str">
        <f t="shared" si="557"/>
        <v>高齢者の移動に関する支援の実施状況_合計得点【2022】</v>
      </c>
      <c r="ANM119" s="1709" t="str">
        <f t="shared" si="557"/>
        <v>Q743</v>
      </c>
      <c r="ANN119" s="1709" t="str">
        <f t="shared" si="557"/>
        <v>Q744</v>
      </c>
      <c r="ANO119" s="1709" t="str">
        <f t="shared" si="557"/>
        <v>Q745</v>
      </c>
      <c r="ANP119" s="1709" t="str">
        <f t="shared" si="557"/>
        <v>Q746</v>
      </c>
      <c r="ANQ119" s="1709" t="str">
        <f t="shared" si="557"/>
        <v>Q747</v>
      </c>
      <c r="ANR119" s="1709" t="str">
        <f t="shared" si="557"/>
        <v>Q748</v>
      </c>
      <c r="ANS119" s="1709" t="str">
        <f t="shared" si="557"/>
        <v>Q749</v>
      </c>
      <c r="ANT119" s="1709" t="str">
        <f t="shared" si="557"/>
        <v>Q750</v>
      </c>
      <c r="ANU119" s="1709" t="str">
        <f t="shared" si="557"/>
        <v>Q751</v>
      </c>
      <c r="ANV119" s="1709" t="str">
        <f t="shared" si="557"/>
        <v>生活支援コーディネーターに対して市町村としての支援の実施状況_合計得点【2022】</v>
      </c>
      <c r="ANW119" s="1709" t="str">
        <f t="shared" si="557"/>
        <v>Q753</v>
      </c>
      <c r="ANX119" s="1709" t="str">
        <f t="shared" si="557"/>
        <v>Q754</v>
      </c>
      <c r="ANY119" s="1709" t="str">
        <f t="shared" si="557"/>
        <v>Q755</v>
      </c>
      <c r="ANZ119" s="1709" t="str">
        <f t="shared" si="557"/>
        <v>総人口に占めるメイトとサポーターメイトの割合_【2022】</v>
      </c>
      <c r="AOA119" s="1709" t="str">
        <f t="shared" si="557"/>
        <v>Q757</v>
      </c>
      <c r="AOB119" s="1709" t="str">
        <f t="shared" si="557"/>
        <v>メイト+サポーター1人当たり担当高齢者人口【2022】</v>
      </c>
      <c r="AOC119" s="1709" t="str">
        <f t="shared" si="557"/>
        <v>Q759</v>
      </c>
      <c r="AOD119" s="1709" t="str">
        <f t="shared" si="557"/>
        <v>総人口10,000人当たりの認知症サポーター養成講座開催回数【2022】</v>
      </c>
      <c r="AOE119" s="1709" t="str">
        <f t="shared" si="557"/>
        <v>Q761</v>
      </c>
      <c r="AOF119" s="1709"/>
      <c r="AOG119" s="1709" t="str">
        <f t="shared" si="557"/>
        <v>高齢者1000人あたり認知症初期集中支援チーム対応件数【2022】</v>
      </c>
      <c r="AOH119" s="1709"/>
      <c r="AOI119" s="1709"/>
      <c r="AOJ119" s="1709" t="str">
        <f t="shared" si="557"/>
        <v>高齢者1000人あたり認知症サポート医数【2022】</v>
      </c>
      <c r="AOK119" s="1709"/>
      <c r="AOL119" s="1709"/>
      <c r="AOM119" s="1709" t="str">
        <f t="shared" si="557"/>
        <v>高齢者1000人あたり認知症地域支援推進員数【2022】</v>
      </c>
      <c r="AON119" s="1709"/>
      <c r="AOO119" s="1709"/>
      <c r="AOP119" s="1709" t="str">
        <f t="shared" si="557"/>
        <v>高齢者1000人あたり認知症カフェ箇所数【2022】</v>
      </c>
      <c r="AOQ119" s="1709"/>
      <c r="AOR119" s="1709" t="str">
        <f t="shared" si="557"/>
        <v>Q762</v>
      </c>
      <c r="AOS119" s="1709" t="str">
        <f t="shared" si="557"/>
        <v>Q763</v>
      </c>
      <c r="AOT119" s="1709" t="str">
        <f t="shared" si="557"/>
        <v>Q764</v>
      </c>
      <c r="AOU119" s="1709" t="str">
        <f t="shared" si="557"/>
        <v>Q765</v>
      </c>
      <c r="AOV119" s="1709" t="str">
        <f t="shared" si="557"/>
        <v>Q766</v>
      </c>
      <c r="AOW119" s="1709" t="str">
        <f t="shared" si="557"/>
        <v>Q767</v>
      </c>
      <c r="AOX119" s="1709" t="str">
        <f t="shared" si="557"/>
        <v>Q768</v>
      </c>
      <c r="AOY119" s="1709" t="str">
        <f t="shared" ref="AOY119:AQL119" si="558">IF(AOY115="",AOY118,AOY115)</f>
        <v>Q769</v>
      </c>
      <c r="AOZ119" s="1709" t="str">
        <f t="shared" si="558"/>
        <v>認知症サポーターを活用した地域支援体制の構築及び社会参加支援の実施状況_合計得点【2022】</v>
      </c>
      <c r="APA119" s="1709" t="str">
        <f t="shared" si="558"/>
        <v>Q771</v>
      </c>
      <c r="APB119" s="1709" t="str">
        <f t="shared" si="558"/>
        <v>Q772</v>
      </c>
      <c r="APC119" s="1709" t="str">
        <f t="shared" si="558"/>
        <v>Q773</v>
      </c>
      <c r="APD119" s="1709" t="str">
        <f t="shared" si="558"/>
        <v>Q774</v>
      </c>
      <c r="APE119" s="1709" t="str">
        <f t="shared" si="558"/>
        <v>Q775</v>
      </c>
      <c r="APF119" s="1709" t="str">
        <f t="shared" si="558"/>
        <v>Q776</v>
      </c>
      <c r="APG119" s="1709" t="str">
        <f t="shared" si="558"/>
        <v>Q777</v>
      </c>
      <c r="APH119" s="1709" t="str">
        <f t="shared" si="558"/>
        <v>Q778</v>
      </c>
      <c r="API119" s="1709" t="str">
        <f t="shared" si="558"/>
        <v>Q779</v>
      </c>
      <c r="APJ119" s="1709" t="str">
        <f t="shared" si="558"/>
        <v>地域における認知症高齢者支援の取組や認知症の理解促進に向けた普及啓発活動の実施状況_合計得点【2022】</v>
      </c>
      <c r="APK119" s="1709" t="str">
        <f t="shared" si="558"/>
        <v>Q781</v>
      </c>
      <c r="APL119" s="1709"/>
      <c r="APM119" s="1709"/>
      <c r="APN119" s="1709"/>
      <c r="APO119" s="1709"/>
      <c r="APP119" s="1709"/>
      <c r="APQ119" s="1709"/>
      <c r="APR119" s="1709" t="str">
        <f t="shared" si="558"/>
        <v>Q782</v>
      </c>
      <c r="APS119" s="1709" t="str">
        <f t="shared" si="558"/>
        <v>Q783</v>
      </c>
      <c r="APT119" s="1709" t="str">
        <f t="shared" si="558"/>
        <v>Q784</v>
      </c>
      <c r="APU119" s="1709" t="str">
        <f t="shared" si="558"/>
        <v>Q785</v>
      </c>
      <c r="APV119" s="1709" t="str">
        <f t="shared" si="558"/>
        <v>Q786</v>
      </c>
      <c r="APW119" s="1709" t="str">
        <f t="shared" si="558"/>
        <v>生活支援コーディネーター_年間従事時間_高齢者人口100人当たり_専従_【2021】</v>
      </c>
      <c r="APX119" s="1709" t="str">
        <f t="shared" si="558"/>
        <v>Q788</v>
      </c>
      <c r="APY119" s="1709" t="str">
        <f t="shared" si="558"/>
        <v>Q789</v>
      </c>
      <c r="APZ119" s="1709" t="str">
        <f t="shared" si="558"/>
        <v>Q790</v>
      </c>
      <c r="AQA119" s="1709" t="str">
        <f t="shared" si="558"/>
        <v>Q791</v>
      </c>
      <c r="AQB119" s="1709" t="str">
        <f t="shared" si="558"/>
        <v>Q792</v>
      </c>
      <c r="AQC119" s="1709" t="str">
        <f t="shared" si="558"/>
        <v>Q793</v>
      </c>
      <c r="AQD119" s="1709" t="str">
        <f t="shared" si="558"/>
        <v>生活支援コーディネーター_年間従事時間_高齢者人口100人当たり_兼務_【2021】</v>
      </c>
      <c r="AQE119" s="1709" t="str">
        <f t="shared" si="558"/>
        <v>Q795</v>
      </c>
      <c r="AQF119" s="1709" t="str">
        <f t="shared" si="558"/>
        <v>Q796</v>
      </c>
      <c r="AQG119" s="1709" t="str">
        <f t="shared" si="558"/>
        <v>Q797</v>
      </c>
      <c r="AQH119" s="1709" t="str">
        <f t="shared" si="558"/>
        <v>Q798</v>
      </c>
      <c r="AQI119" s="1709" t="str">
        <f t="shared" si="558"/>
        <v>Q799</v>
      </c>
      <c r="AQJ119" s="1709" t="str">
        <f t="shared" si="558"/>
        <v>Q800</v>
      </c>
      <c r="AQK119" s="1709" t="str">
        <f t="shared" si="558"/>
        <v>生活支援コーディネーター_生活コーディネーターの年間従事時間_高齢者人口100人当たり_専務・兼務の計_【2021】</v>
      </c>
      <c r="AQL119" s="1709" t="str">
        <f t="shared" si="558"/>
        <v>Q802</v>
      </c>
      <c r="AQM119" s="987"/>
      <c r="AQN119" s="1709" t="str">
        <f t="shared" ref="AQN119:ASW119" si="559">IF(AQN115="",AQN118,AQN115)</f>
        <v>Q804</v>
      </c>
      <c r="AQO119" s="1709" t="str">
        <f t="shared" si="559"/>
        <v>Q805</v>
      </c>
      <c r="AQP119" s="1709" t="str">
        <f t="shared" si="559"/>
        <v>Q806</v>
      </c>
      <c r="AQQ119" s="1709" t="str">
        <f t="shared" si="559"/>
        <v>Q807</v>
      </c>
      <c r="AQR119" s="1709" t="str">
        <f t="shared" si="559"/>
        <v>Q808</v>
      </c>
      <c r="AQS119" s="1709" t="str">
        <f t="shared" si="559"/>
        <v>Q809</v>
      </c>
      <c r="AQT119" s="1709" t="str">
        <f t="shared" si="559"/>
        <v>在宅での要介護認定者に占める特養入所希望者【2022】</v>
      </c>
      <c r="AQU119" s="1709" t="str">
        <f t="shared" si="559"/>
        <v>Q811</v>
      </c>
      <c r="AQV119" s="1709" t="str">
        <f t="shared" si="559"/>
        <v>Q812</v>
      </c>
      <c r="AQW119" s="1709" t="str">
        <f t="shared" si="559"/>
        <v>Q813</v>
      </c>
      <c r="AQX119" s="1709" t="str">
        <f t="shared" si="559"/>
        <v>在宅生活から特養への申込者の平均要介護度_【2022】</v>
      </c>
      <c r="AQY119" s="1709" t="str">
        <f t="shared" si="559"/>
        <v>Q815</v>
      </c>
      <c r="AQZ119" s="1709" t="str">
        <f t="shared" si="559"/>
        <v>Q816</v>
      </c>
      <c r="ARA119" s="1709" t="str">
        <f t="shared" si="559"/>
        <v>Q817</v>
      </c>
      <c r="ARB119" s="1709" t="str">
        <f t="shared" si="559"/>
        <v>Q818</v>
      </c>
      <c r="ARC119" s="1709" t="str">
        <f t="shared" si="559"/>
        <v>Q819</v>
      </c>
      <c r="ARD119" s="1709" t="str">
        <f t="shared" si="559"/>
        <v>在宅生活する要介護者の平均要介護度【2022】</v>
      </c>
      <c r="ARE119" s="1709" t="str">
        <f t="shared" si="559"/>
        <v>Q822</v>
      </c>
      <c r="ARF119" s="1709" t="str">
        <f t="shared" si="559"/>
        <v>Q823</v>
      </c>
      <c r="ARG119" s="1709" t="str">
        <f t="shared" si="559"/>
        <v>元高齢者_施設入所を希望する理由が「住まいの構造」のみの割合_【2022】</v>
      </c>
      <c r="ARH119" s="1709" t="str">
        <f t="shared" si="559"/>
        <v>Q825</v>
      </c>
      <c r="ARI119" s="1709" t="str">
        <f t="shared" si="559"/>
        <v>Q826</v>
      </c>
      <c r="ARJ119" s="1709" t="str">
        <f t="shared" si="559"/>
        <v>居宅要支援者施設入所を希望する理由が「住まいの構造」のみの割合_【2022】</v>
      </c>
      <c r="ARK119" s="1709" t="str">
        <f t="shared" si="559"/>
        <v>Q828</v>
      </c>
      <c r="ARL119" s="1709" t="str">
        <f t="shared" si="559"/>
        <v>Q829</v>
      </c>
      <c r="ARM119" s="1709" t="str">
        <f t="shared" si="559"/>
        <v>Q830</v>
      </c>
      <c r="ARN119" s="1709" t="str">
        <f t="shared" si="559"/>
        <v>介護老人福祉施設の新規入所者の入所申込から入所までが1年以上の割合_【2022】</v>
      </c>
      <c r="ARO119" s="1709" t="str">
        <f t="shared" si="559"/>
        <v>Q832</v>
      </c>
      <c r="ARP119" s="1709" t="str">
        <f t="shared" si="559"/>
        <v>Q833</v>
      </c>
      <c r="ARQ119" s="1709" t="str">
        <f t="shared" si="559"/>
        <v>Q834</v>
      </c>
      <c r="ARR119" s="1709" t="str">
        <f t="shared" si="559"/>
        <v>公営住宅のバリアフリー化率_県営住宅除く_【2022】</v>
      </c>
      <c r="ARS119" s="1709" t="str">
        <f t="shared" si="559"/>
        <v>Q836</v>
      </c>
      <c r="ART119" s="1709" t="str">
        <f t="shared" si="559"/>
        <v>介護保険の住宅改修給付月額_第1号被保険者1人あたり_【2022】</v>
      </c>
      <c r="ARU119" s="1709" t="str">
        <f t="shared" si="559"/>
        <v>Q838</v>
      </c>
      <c r="ARV119" s="1709" t="str">
        <f t="shared" si="559"/>
        <v>Q839</v>
      </c>
      <c r="ARW119" s="1709" t="str">
        <f t="shared" si="559"/>
        <v>Q840</v>
      </c>
      <c r="ARX119" s="1709" t="str">
        <f t="shared" si="559"/>
        <v>高齢者世帯の自宅のバリアフリー化率_【2018】</v>
      </c>
      <c r="ARY119" s="1709" t="str">
        <f t="shared" si="559"/>
        <v>Q842</v>
      </c>
      <c r="ARZ119" s="1709" t="str">
        <f t="shared" si="559"/>
        <v>Q843</v>
      </c>
      <c r="ASA119" s="1709" t="str">
        <f t="shared" si="559"/>
        <v>Q844</v>
      </c>
      <c r="ASB119" s="1709" t="str">
        <f t="shared" si="559"/>
        <v>_65歳以上の世帯員がいる住宅の_2014年以降における耐震改修率_【2018】</v>
      </c>
      <c r="ASC119" s="1709" t="str">
        <f t="shared" si="559"/>
        <v>Q846</v>
      </c>
      <c r="ASD119" s="1709" t="str">
        <f t="shared" si="559"/>
        <v>Q847</v>
      </c>
      <c r="ASE119" s="1709" t="str">
        <f t="shared" si="559"/>
        <v>Q848</v>
      </c>
      <c r="ASF119" s="1709" t="str">
        <f t="shared" si="559"/>
        <v>Q849</v>
      </c>
      <c r="ASG119" s="1709" t="str">
        <f t="shared" si="559"/>
        <v>Q850</v>
      </c>
      <c r="ASH119" s="1709" t="str">
        <f t="shared" si="559"/>
        <v>Q851</v>
      </c>
      <c r="ASI119" s="1709" t="str">
        <f t="shared" si="559"/>
        <v>Q852</v>
      </c>
      <c r="ASJ119" s="1709" t="str">
        <f t="shared" si="559"/>
        <v>Q853</v>
      </c>
      <c r="ASK119" s="1709" t="str">
        <f t="shared" si="559"/>
        <v>Q854</v>
      </c>
      <c r="ASL119" s="1709" t="str">
        <f t="shared" si="559"/>
        <v>Q855</v>
      </c>
      <c r="ASM119" s="1709" t="str">
        <f t="shared" si="559"/>
        <v>Q856</v>
      </c>
      <c r="ASN119" s="1709" t="str">
        <f t="shared" si="559"/>
        <v>Q857</v>
      </c>
      <c r="ASO119" s="1709" t="str">
        <f t="shared" si="559"/>
        <v>Q858</v>
      </c>
      <c r="ASP119" s="1709" t="str">
        <f t="shared" si="559"/>
        <v>Q859</v>
      </c>
      <c r="ASQ119" s="1709" t="str">
        <f t="shared" si="559"/>
        <v>Q860</v>
      </c>
      <c r="ASR119" s="1709" t="str">
        <f t="shared" si="559"/>
        <v>Q861</v>
      </c>
      <c r="ASS119" s="1709" t="str">
        <f t="shared" si="559"/>
        <v>Q862</v>
      </c>
      <c r="AST119" s="1709" t="str">
        <f t="shared" si="559"/>
        <v>Q863</v>
      </c>
      <c r="ASU119" s="1709" t="str">
        <f t="shared" si="559"/>
        <v>Q864</v>
      </c>
      <c r="ASV119" s="1709" t="str">
        <f t="shared" si="559"/>
        <v>Q865</v>
      </c>
      <c r="ASW119" s="1709" t="str">
        <f t="shared" si="559"/>
        <v>Q866</v>
      </c>
      <c r="ASX119" s="1709" t="str">
        <f t="shared" ref="ASX119:AVI119" si="560">IF(ASX115="",ASX118,ASX115)</f>
        <v>Q867</v>
      </c>
      <c r="ASY119" s="1709" t="str">
        <f t="shared" si="560"/>
        <v>Q868</v>
      </c>
      <c r="ASZ119" s="1709" t="str">
        <f t="shared" si="560"/>
        <v>Q869</v>
      </c>
      <c r="ATA119" s="1709" t="str">
        <f t="shared" si="560"/>
        <v>Q870</v>
      </c>
      <c r="ATB119" s="1709" t="str">
        <f t="shared" si="560"/>
        <v>Q871</v>
      </c>
      <c r="ATC119" s="1709" t="str">
        <f t="shared" si="560"/>
        <v>Q872</v>
      </c>
      <c r="ATD119" s="1709" t="str">
        <f t="shared" si="560"/>
        <v>Q873</v>
      </c>
      <c r="ATE119" s="1709" t="str">
        <f t="shared" si="560"/>
        <v>Q874</v>
      </c>
      <c r="ATF119" s="1709" t="str">
        <f t="shared" si="560"/>
        <v>Q875</v>
      </c>
      <c r="ATG119" s="1709" t="str">
        <f t="shared" si="560"/>
        <v>Q876</v>
      </c>
      <c r="ATH119" s="1709" t="str">
        <f t="shared" si="560"/>
        <v>Q877</v>
      </c>
      <c r="ATI119" s="1709" t="str">
        <f t="shared" si="560"/>
        <v>Q878</v>
      </c>
      <c r="ATJ119" s="1709" t="str">
        <f t="shared" si="560"/>
        <v>Q879</v>
      </c>
      <c r="ATK119" s="1709" t="str">
        <f t="shared" si="560"/>
        <v>Q880</v>
      </c>
      <c r="ATL119" s="1709" t="str">
        <f t="shared" si="560"/>
        <v>Q881</v>
      </c>
      <c r="ATM119" s="1709" t="str">
        <f t="shared" si="560"/>
        <v>Q882</v>
      </c>
      <c r="ATN119" s="1709" t="str">
        <f t="shared" si="560"/>
        <v>Q883</v>
      </c>
      <c r="ATO119" s="1709" t="str">
        <f t="shared" si="560"/>
        <v>Q884</v>
      </c>
      <c r="ATP119" s="1709" t="str">
        <f t="shared" si="560"/>
        <v>Q885</v>
      </c>
      <c r="ATQ119" s="1709" t="str">
        <f t="shared" si="560"/>
        <v>Q886</v>
      </c>
      <c r="ATR119" s="1709" t="str">
        <f t="shared" si="560"/>
        <v>Q887</v>
      </c>
      <c r="ATS119" s="1709" t="str">
        <f t="shared" si="560"/>
        <v>Q888</v>
      </c>
      <c r="ATT119" s="1709" t="str">
        <f t="shared" si="560"/>
        <v>Q889</v>
      </c>
      <c r="ATU119" s="1709" t="str">
        <f t="shared" si="560"/>
        <v>Q890</v>
      </c>
      <c r="ATV119" s="1709" t="str">
        <f t="shared" si="560"/>
        <v>Q891</v>
      </c>
      <c r="ATW119" s="1709" t="str">
        <f t="shared" si="560"/>
        <v>Q892</v>
      </c>
      <c r="ATX119" s="1709" t="str">
        <f t="shared" si="560"/>
        <v>Q893</v>
      </c>
      <c r="ATY119" s="1709" t="str">
        <f t="shared" si="560"/>
        <v>Q894</v>
      </c>
      <c r="ATZ119" s="1709" t="str">
        <f t="shared" si="560"/>
        <v>Q895</v>
      </c>
      <c r="AUA119" s="1709" t="str">
        <f t="shared" si="560"/>
        <v>Q896</v>
      </c>
      <c r="AUB119" s="1709" t="str">
        <f t="shared" si="560"/>
        <v>Q897</v>
      </c>
      <c r="AUC119" s="1709" t="str">
        <f t="shared" si="560"/>
        <v>Q898</v>
      </c>
      <c r="AUD119" s="1709" t="str">
        <f t="shared" si="560"/>
        <v>Q899</v>
      </c>
      <c r="AUE119" s="1709" t="str">
        <f t="shared" si="560"/>
        <v>Q900</v>
      </c>
      <c r="AUF119" s="1709" t="str">
        <f t="shared" si="560"/>
        <v>Q901</v>
      </c>
      <c r="AUG119" s="1709" t="str">
        <f t="shared" si="560"/>
        <v>Q902</v>
      </c>
      <c r="AUH119" s="1709" t="str">
        <f t="shared" si="560"/>
        <v>Q903</v>
      </c>
      <c r="AUI119" s="1709" t="str">
        <f t="shared" si="560"/>
        <v>Q904</v>
      </c>
      <c r="AUJ119" s="1709" t="str">
        <f t="shared" si="560"/>
        <v>Q905</v>
      </c>
      <c r="AUK119" s="1709" t="str">
        <f t="shared" si="560"/>
        <v>福祉用具貸与や住宅改修の利用に関し_リハビリテーション専門職等が関与する仕組みの有無_合計得点【2022】</v>
      </c>
      <c r="AUL119" s="1709" t="str">
        <f t="shared" si="560"/>
        <v>Q907</v>
      </c>
      <c r="AUM119" s="1709" t="str">
        <f t="shared" si="560"/>
        <v>Q908</v>
      </c>
      <c r="AUN119" s="1709" t="str">
        <f t="shared" si="560"/>
        <v>Q909</v>
      </c>
      <c r="AUO119" s="1709" t="str">
        <f t="shared" si="560"/>
        <v>Q910</v>
      </c>
      <c r="AUP119" s="1709" t="str">
        <f t="shared" si="560"/>
        <v>Q911</v>
      </c>
      <c r="AUQ119" s="1709" t="str">
        <f t="shared" si="560"/>
        <v>Q912</v>
      </c>
      <c r="AUR119" s="1709" t="str">
        <f t="shared" si="560"/>
        <v>Q913</v>
      </c>
      <c r="AUS119" s="1709" t="str">
        <f t="shared" si="560"/>
        <v>Q914</v>
      </c>
      <c r="AUT119" s="1709" t="str">
        <f t="shared" si="560"/>
        <v>Q915</v>
      </c>
      <c r="AUU119" s="1709" t="str">
        <f t="shared" si="560"/>
        <v>Q916</v>
      </c>
      <c r="AUV119" s="1709" t="str">
        <f t="shared" si="560"/>
        <v>Q917</v>
      </c>
      <c r="AUW119" s="1709" t="str">
        <f t="shared" si="560"/>
        <v>Q918</v>
      </c>
      <c r="AUX119" s="1709" t="str">
        <f t="shared" si="560"/>
        <v>Q919</v>
      </c>
      <c r="AUY119" s="1709" t="str">
        <f t="shared" si="560"/>
        <v>Q920</v>
      </c>
      <c r="AUZ119" s="1709" t="str">
        <f t="shared" si="560"/>
        <v>Q921</v>
      </c>
      <c r="AVA119" s="1709" t="str">
        <f t="shared" si="560"/>
        <v>Q922</v>
      </c>
      <c r="AVB119" s="1709" t="str">
        <f t="shared" si="560"/>
        <v>まいさぽ新規相談件数に占める住宅支援事例割合_【2017】</v>
      </c>
      <c r="AVC119" s="1709" t="str">
        <f t="shared" si="560"/>
        <v>Q924</v>
      </c>
      <c r="AVD119" s="1709" t="str">
        <f t="shared" si="560"/>
        <v>入居保証契約件数_65歳以上高齢者人口千人あたり_【2022】</v>
      </c>
      <c r="AVE119" s="1709" t="str">
        <f t="shared" si="560"/>
        <v>Q926</v>
      </c>
      <c r="AVF119" s="1709" t="str">
        <f t="shared" si="560"/>
        <v>有料老人ホームやサービス付き高齢者向け住宅において_必要な指導の実施状況_合計得点【2022】</v>
      </c>
      <c r="AVG119" s="1709" t="str">
        <f t="shared" si="560"/>
        <v>Q928</v>
      </c>
      <c r="AVH119" s="1709" t="str">
        <f t="shared" si="560"/>
        <v>Q929</v>
      </c>
      <c r="AVI119" s="1709" t="str">
        <f t="shared" si="560"/>
        <v>Q930</v>
      </c>
      <c r="AVJ119" s="1709" t="str">
        <f t="shared" ref="AVJ119:AXI119" si="561">IF(AVJ115="",AVJ118,AVJ115)</f>
        <v>Q931</v>
      </c>
      <c r="AVK119" s="1709" t="str">
        <f t="shared" si="561"/>
        <v>Q932</v>
      </c>
      <c r="AVL119" s="1709" t="str">
        <f t="shared" si="561"/>
        <v>介護老人福祉施設_【人口１０万対】サービス提供事業所数_【2021】</v>
      </c>
      <c r="AVM119" s="1709" t="str">
        <f t="shared" si="561"/>
        <v>Q934</v>
      </c>
      <c r="AVN119" s="1709" t="str">
        <f t="shared" si="561"/>
        <v>Q935</v>
      </c>
      <c r="AVO119" s="1709" t="str">
        <f t="shared" si="561"/>
        <v>介護老人保健施設_【人口１０万対】_【人口１０万対】サービス提供事業所数_【2021】</v>
      </c>
      <c r="AVP119" s="1709" t="str">
        <f t="shared" si="561"/>
        <v>Q937</v>
      </c>
      <c r="AVQ119" s="976" t="s">
        <v>5412</v>
      </c>
      <c r="AVR119" s="976" t="s">
        <v>5412</v>
      </c>
      <c r="AVS119" s="976" t="s">
        <v>5412</v>
      </c>
      <c r="AVT119" s="1709" t="str">
        <f t="shared" si="561"/>
        <v>Q941</v>
      </c>
      <c r="AVU119" s="1709" t="str">
        <f t="shared" si="561"/>
        <v>地域密着型介護老人福祉施設入所者生活介護_【人口１０万対】_【2021】</v>
      </c>
      <c r="AVV119" s="1709" t="str">
        <f t="shared" si="561"/>
        <v>Q943</v>
      </c>
      <c r="AVW119" s="1709" t="str">
        <f t="shared" si="561"/>
        <v>Q944</v>
      </c>
      <c r="AVX119" s="1709" t="str">
        <f t="shared" si="561"/>
        <v>介護医療院_【人口１０万対】サービス提供事業所数_【2021】</v>
      </c>
      <c r="AVY119" s="1709" t="str">
        <f t="shared" si="561"/>
        <v>Q946</v>
      </c>
      <c r="AVZ119" s="1709" t="str">
        <f t="shared" si="561"/>
        <v>特定施設入居者生活介護_【人口１０万対】サービス提供事業所数_【2021】</v>
      </c>
      <c r="AWA119" s="1709" t="str">
        <f t="shared" si="561"/>
        <v>Q948</v>
      </c>
      <c r="AWB119" s="1709" t="str">
        <f t="shared" si="561"/>
        <v>Q949</v>
      </c>
      <c r="AWC119" s="1709" t="str">
        <f t="shared" si="561"/>
        <v>地域密着型特定施設入居者生活介護_【人口１０万対】サービス提供事業所数_【2021】</v>
      </c>
      <c r="AWD119" s="1709" t="str">
        <f t="shared" si="561"/>
        <v>Q951</v>
      </c>
      <c r="AWE119" s="1709" t="str">
        <f t="shared" si="561"/>
        <v>Q952</v>
      </c>
      <c r="AWF119" s="1709" t="str">
        <f t="shared" si="561"/>
        <v>認知症対応型共同生活介護_【人口１０万対】サービス提供事業所数_【2021】</v>
      </c>
      <c r="AWG119" s="1709" t="str">
        <f t="shared" si="561"/>
        <v>Q954</v>
      </c>
      <c r="AWH119" s="1709" t="str">
        <f t="shared" si="561"/>
        <v>Q955</v>
      </c>
      <c r="AWI119" s="1709" t="str">
        <f t="shared" si="561"/>
        <v>Q956</v>
      </c>
      <c r="AWJ119" s="1709" t="str">
        <f t="shared" si="561"/>
        <v>Q957</v>
      </c>
      <c r="AWK119" s="1709" t="str">
        <f t="shared" si="561"/>
        <v>Q958</v>
      </c>
      <c r="AWL119" s="1709" t="str">
        <f t="shared" si="561"/>
        <v>Q959</v>
      </c>
      <c r="AWM119" s="1709" t="str">
        <f t="shared" si="561"/>
        <v>Q960</v>
      </c>
      <c r="AWN119" s="1709" t="str">
        <f t="shared" si="561"/>
        <v>Q961</v>
      </c>
      <c r="AWO119" s="1709" t="str">
        <f t="shared" si="561"/>
        <v>Q962</v>
      </c>
      <c r="AWP119" s="1709" t="str">
        <f t="shared" si="561"/>
        <v>Q963</v>
      </c>
      <c r="AWQ119" s="1709" t="str">
        <f t="shared" si="561"/>
        <v>Q964</v>
      </c>
      <c r="AWR119" s="1709" t="str">
        <f t="shared" si="561"/>
        <v>Q965</v>
      </c>
      <c r="AWS119" s="1709" t="str">
        <f t="shared" si="561"/>
        <v>介護老人福祉施設_要支援・要介護者1人あたり定員_【2021】</v>
      </c>
      <c r="AWT119" s="1709" t="str">
        <f t="shared" si="561"/>
        <v>Q967</v>
      </c>
      <c r="AWU119" s="1709" t="str">
        <f t="shared" si="561"/>
        <v>介護老人保健施設_要支援・要介護者1人あたり定員_【2021】</v>
      </c>
      <c r="AWV119" s="1709" t="str">
        <f t="shared" si="561"/>
        <v>Q969</v>
      </c>
      <c r="AWW119" s="1709" t="str">
        <f t="shared" si="561"/>
        <v>介護療養型医療施設_要支援・要介護者1人あたり定員_【2021】</v>
      </c>
      <c r="AWX119" s="1709" t="str">
        <f t="shared" si="561"/>
        <v>Q971</v>
      </c>
      <c r="AWY119" s="1709" t="str">
        <f t="shared" si="561"/>
        <v>地域密着型介護老人福祉施設入所者生活介護_要支援・要介護者1人あたり定員_【2021】</v>
      </c>
      <c r="AWZ119" s="1709" t="str">
        <f t="shared" si="561"/>
        <v>Q973</v>
      </c>
      <c r="AXA119" s="1709" t="str">
        <f t="shared" si="561"/>
        <v>Q974</v>
      </c>
      <c r="AXB119" s="1709" t="str">
        <f t="shared" si="561"/>
        <v>施設サービス_要支援・要介護者1人あたり定員_【2021】</v>
      </c>
      <c r="AXC119" s="1709" t="str">
        <f t="shared" si="561"/>
        <v>特定施設入居者生活介護_要支援・要介護者1人あたり定員_【2021】</v>
      </c>
      <c r="AXD119" s="1709" t="str">
        <f t="shared" si="561"/>
        <v>Q977</v>
      </c>
      <c r="AXE119" s="1709" t="str">
        <f t="shared" si="561"/>
        <v>認知症対応型共同生活介護_要支援・要介護者1人あたり定員_【2021】</v>
      </c>
      <c r="AXF119" s="1709" t="str">
        <f t="shared" si="561"/>
        <v>Q979</v>
      </c>
      <c r="AXG119" s="1709" t="str">
        <f t="shared" si="561"/>
        <v>地域密着型特定居住系入居者生活介護_要支援・要介護者1人あたり定員_【2021】</v>
      </c>
      <c r="AXH119" s="1709" t="str">
        <f t="shared" si="561"/>
        <v>Q981</v>
      </c>
      <c r="AXI119" s="1709" t="str">
        <f t="shared" si="561"/>
        <v>居住系サービス_要支援・要介護者1人あたり定員_【2021】</v>
      </c>
      <c r="AXK119" s="2036"/>
      <c r="AXL119" s="2036"/>
      <c r="AXM119" s="2036"/>
      <c r="AXN119" s="2036"/>
      <c r="AXO119" s="2036"/>
      <c r="AXP119" s="2036"/>
      <c r="AXQ119" s="2036" t="s">
        <v>4731</v>
      </c>
      <c r="AXR119" s="2036" t="s">
        <v>4732</v>
      </c>
      <c r="AXS119" s="2036"/>
      <c r="AXT119" s="2036"/>
      <c r="AXU119" s="2036" t="s">
        <v>4731</v>
      </c>
      <c r="AXV119" s="2036" t="s">
        <v>4732</v>
      </c>
      <c r="AXW119" s="2036"/>
      <c r="AXX119" s="2036"/>
      <c r="AXY119" s="2036" t="s">
        <v>4731</v>
      </c>
      <c r="AXZ119" s="2036" t="s">
        <v>4732</v>
      </c>
      <c r="AYA119" s="2036"/>
      <c r="AYB119" s="2036"/>
      <c r="AYC119" s="2037" t="s">
        <v>4731</v>
      </c>
      <c r="AYD119" s="2036" t="s">
        <v>4732</v>
      </c>
      <c r="AYE119" s="2036"/>
      <c r="AYF119" s="2036"/>
      <c r="AYG119" s="2036" t="s">
        <v>4731</v>
      </c>
      <c r="AYH119" s="2036" t="s">
        <v>4732</v>
      </c>
      <c r="AYI119" s="2036"/>
      <c r="AYJ119" s="2036"/>
      <c r="AYK119" s="2036" t="s">
        <v>4731</v>
      </c>
      <c r="AYL119" s="2036" t="s">
        <v>4732</v>
      </c>
      <c r="AYM119" s="2036"/>
      <c r="AYN119" s="2036"/>
      <c r="AYO119" s="2036" t="s">
        <v>4731</v>
      </c>
      <c r="AYP119" s="2036" t="s">
        <v>4732</v>
      </c>
      <c r="AYQ119" s="2036"/>
      <c r="AYR119" s="2036"/>
      <c r="AYS119" s="2036" t="s">
        <v>4731</v>
      </c>
      <c r="AYT119" s="2036" t="s">
        <v>4732</v>
      </c>
      <c r="AYU119" s="2036"/>
      <c r="AYV119" s="2036"/>
      <c r="AYW119" s="2036" t="s">
        <v>4731</v>
      </c>
      <c r="AYX119" s="2036" t="s">
        <v>4732</v>
      </c>
      <c r="AYY119" s="2036"/>
      <c r="AYZ119" s="2036"/>
      <c r="AZA119" s="2036" t="s">
        <v>4731</v>
      </c>
      <c r="AZB119" s="2036" t="s">
        <v>4732</v>
      </c>
      <c r="AZC119" s="2036"/>
      <c r="AZD119" s="2036"/>
      <c r="AZE119" s="2036" t="s">
        <v>4731</v>
      </c>
      <c r="AZF119" s="2036" t="s">
        <v>4732</v>
      </c>
      <c r="AZG119" s="2036"/>
      <c r="AZH119" s="2036"/>
      <c r="AZI119" s="2036" t="s">
        <v>4731</v>
      </c>
      <c r="AZJ119" s="2036" t="s">
        <v>4732</v>
      </c>
      <c r="AZK119" s="2036"/>
      <c r="AZL119" s="2036"/>
      <c r="AZM119" s="2036" t="s">
        <v>4731</v>
      </c>
      <c r="AZN119" s="2036" t="s">
        <v>4732</v>
      </c>
      <c r="AZO119" s="2036"/>
      <c r="AZP119" s="2036"/>
      <c r="AZQ119" s="2036" t="s">
        <v>4731</v>
      </c>
      <c r="AZR119" s="2036" t="s">
        <v>4732</v>
      </c>
      <c r="AZS119" s="2036"/>
      <c r="AZT119" s="2036"/>
      <c r="AZU119" s="2036" t="s">
        <v>4731</v>
      </c>
      <c r="AZV119" s="2036" t="s">
        <v>4732</v>
      </c>
      <c r="AZW119" s="2036"/>
      <c r="AZX119" s="2036"/>
      <c r="AZY119" s="2037" t="s">
        <v>4731</v>
      </c>
      <c r="AZZ119" s="2036" t="s">
        <v>4732</v>
      </c>
      <c r="BAA119" s="2036"/>
      <c r="BAB119" s="2036"/>
      <c r="BAC119" s="2036" t="s">
        <v>4731</v>
      </c>
      <c r="BAD119" s="2036" t="s">
        <v>4732</v>
      </c>
      <c r="BAE119" s="2036"/>
      <c r="BAF119" s="2036"/>
      <c r="BAG119" s="2036" t="s">
        <v>4731</v>
      </c>
      <c r="BAH119" s="2036" t="s">
        <v>4732</v>
      </c>
      <c r="BAI119" s="2036"/>
      <c r="BAJ119" s="2036"/>
      <c r="BAK119" s="2037" t="s">
        <v>4731</v>
      </c>
      <c r="BAL119" s="2036" t="s">
        <v>4732</v>
      </c>
      <c r="BAM119" s="2036"/>
      <c r="BAN119" s="2036"/>
      <c r="BAO119" s="2036" t="s">
        <v>4732</v>
      </c>
      <c r="BAP119" s="2036" t="s">
        <v>4732</v>
      </c>
      <c r="BAQ119" s="2036"/>
      <c r="BAR119" s="2036"/>
      <c r="BAS119" s="2036" t="s">
        <v>4732</v>
      </c>
      <c r="BAT119" s="2036" t="s">
        <v>4732</v>
      </c>
      <c r="BAU119" s="2036"/>
      <c r="BAV119" s="2036"/>
      <c r="BAW119" s="2036" t="s">
        <v>4732</v>
      </c>
      <c r="BAX119" s="2036" t="s">
        <v>4732</v>
      </c>
      <c r="BAY119" s="2036"/>
      <c r="BAZ119" s="2036"/>
      <c r="BBA119" s="2036" t="s">
        <v>4732</v>
      </c>
      <c r="BBB119" s="2036" t="s">
        <v>4732</v>
      </c>
      <c r="BBC119" s="2036"/>
      <c r="BBD119" s="2036"/>
      <c r="BBE119" s="2037" t="s">
        <v>4732</v>
      </c>
      <c r="BBF119" s="2036" t="s">
        <v>4732</v>
      </c>
      <c r="BBG119" s="2036"/>
      <c r="BBH119" s="2036"/>
      <c r="BBI119" s="2036" t="s">
        <v>4732</v>
      </c>
      <c r="BBJ119" s="2036" t="s">
        <v>4732</v>
      </c>
      <c r="BBK119" s="2036"/>
      <c r="BBL119" s="2036"/>
      <c r="BBM119" s="2036" t="s">
        <v>4732</v>
      </c>
      <c r="BBN119" s="2036" t="s">
        <v>4732</v>
      </c>
      <c r="BBO119" s="2036"/>
      <c r="BBP119" s="2036"/>
      <c r="BBQ119" s="2037" t="s">
        <v>4732</v>
      </c>
      <c r="BBR119" s="2036" t="s">
        <v>4732</v>
      </c>
      <c r="BBS119" s="2036"/>
      <c r="BBT119" s="2036"/>
      <c r="BBU119" s="2036" t="s">
        <v>4732</v>
      </c>
      <c r="BBV119" s="2036" t="s">
        <v>4732</v>
      </c>
      <c r="BBW119" s="2036"/>
      <c r="BBX119" s="2036"/>
      <c r="BBY119" s="2036" t="s">
        <v>4732</v>
      </c>
      <c r="BBZ119" s="2036" t="s">
        <v>4732</v>
      </c>
      <c r="BCA119" s="2036"/>
      <c r="BCB119" s="2036"/>
      <c r="BCC119" s="2036" t="s">
        <v>4732</v>
      </c>
      <c r="BCD119" s="2036" t="s">
        <v>4732</v>
      </c>
      <c r="BCE119" s="2036"/>
      <c r="BCF119" s="2036"/>
      <c r="BCG119" s="2036" t="s">
        <v>4732</v>
      </c>
      <c r="BCH119" s="2036" t="s">
        <v>4732</v>
      </c>
      <c r="BCI119" s="2036"/>
      <c r="BCJ119" s="2036"/>
      <c r="BCK119" s="2036" t="s">
        <v>4732</v>
      </c>
      <c r="BCL119" s="2036" t="s">
        <v>4732</v>
      </c>
      <c r="BCM119" s="2036"/>
      <c r="BCN119" s="2036"/>
      <c r="BCO119" s="2036" t="s">
        <v>4732</v>
      </c>
      <c r="BCP119" s="2036" t="s">
        <v>4732</v>
      </c>
      <c r="BCQ119" s="2036"/>
      <c r="BCR119" s="2036"/>
      <c r="BCS119" s="2036" t="s">
        <v>4732</v>
      </c>
      <c r="BCT119" s="2036" t="s">
        <v>4732</v>
      </c>
      <c r="BCU119" s="2036"/>
      <c r="BCV119" s="2036"/>
      <c r="BCW119" s="2036" t="s">
        <v>4732</v>
      </c>
      <c r="BCX119" s="2036" t="s">
        <v>4732</v>
      </c>
      <c r="BCY119" s="2036"/>
      <c r="BCZ119" s="2036"/>
      <c r="BDA119" s="2036" t="s">
        <v>4732</v>
      </c>
      <c r="BDB119" s="2036" t="s">
        <v>4732</v>
      </c>
      <c r="BDC119" s="2036"/>
      <c r="BDD119" s="2036"/>
      <c r="BDE119" s="2036" t="s">
        <v>4732</v>
      </c>
      <c r="BDF119" s="2036" t="s">
        <v>4732</v>
      </c>
      <c r="BDG119" s="2036"/>
      <c r="BDH119" s="2036"/>
      <c r="BDI119" s="2036" t="s">
        <v>4732</v>
      </c>
      <c r="BDJ119" s="2036" t="s">
        <v>4732</v>
      </c>
      <c r="BDK119" s="2036"/>
      <c r="BDL119" s="2036"/>
      <c r="BDM119" s="2036" t="s">
        <v>4732</v>
      </c>
      <c r="BDN119" s="2036" t="s">
        <v>4732</v>
      </c>
      <c r="BDO119" s="2036"/>
      <c r="BDP119" s="2036"/>
      <c r="BDQ119" s="2036" t="s">
        <v>4732</v>
      </c>
      <c r="BDR119" s="2036" t="s">
        <v>4732</v>
      </c>
      <c r="BDS119" s="2036"/>
      <c r="BDT119" s="2036"/>
      <c r="BDU119" s="2036" t="s">
        <v>4732</v>
      </c>
      <c r="BDV119" s="2036" t="s">
        <v>4732</v>
      </c>
      <c r="BDW119" s="2036"/>
      <c r="BDX119" s="2036"/>
      <c r="BDY119" s="2036" t="s">
        <v>4732</v>
      </c>
      <c r="BDZ119" s="2036" t="s">
        <v>4732</v>
      </c>
      <c r="BEA119" s="2036"/>
      <c r="BEB119" s="2036"/>
      <c r="BEC119" s="2036" t="s">
        <v>4732</v>
      </c>
      <c r="BED119" s="2036" t="s">
        <v>4732</v>
      </c>
      <c r="BEE119" s="2036"/>
      <c r="BEF119" s="2036"/>
      <c r="BEG119" s="2036" t="s">
        <v>4732</v>
      </c>
      <c r="BEH119" s="2036" t="s">
        <v>4732</v>
      </c>
      <c r="BEI119" s="2036"/>
      <c r="BEJ119" s="2036"/>
      <c r="BEK119" s="2036" t="s">
        <v>4732</v>
      </c>
      <c r="BEL119" s="2036" t="s">
        <v>4732</v>
      </c>
      <c r="BEM119" s="2036"/>
      <c r="BEN119" s="2036"/>
      <c r="BEO119" s="2036" t="s">
        <v>4732</v>
      </c>
      <c r="BEP119" s="2036" t="s">
        <v>4732</v>
      </c>
      <c r="BEQ119" s="2036"/>
      <c r="BER119" s="2036"/>
      <c r="BES119" s="2036" t="s">
        <v>4732</v>
      </c>
      <c r="BET119" s="2036" t="s">
        <v>4732</v>
      </c>
      <c r="BEU119" s="2036"/>
      <c r="BEV119" s="2036"/>
      <c r="BEW119" s="2037" t="s">
        <v>4731</v>
      </c>
      <c r="BEX119" s="2036" t="s">
        <v>4732</v>
      </c>
      <c r="BEY119" s="2036"/>
      <c r="BEZ119" s="2036"/>
      <c r="BFA119" s="2036" t="s">
        <v>4731</v>
      </c>
      <c r="BFB119" s="2036" t="s">
        <v>4732</v>
      </c>
      <c r="BFC119" s="2036"/>
      <c r="BFD119" s="2036"/>
      <c r="BFE119" s="2036" t="s">
        <v>4731</v>
      </c>
      <c r="BFF119" s="2036" t="s">
        <v>4732</v>
      </c>
      <c r="BFG119" s="2036"/>
      <c r="BFH119" s="2036"/>
      <c r="BFI119" s="1709" t="str">
        <f t="shared" ref="BFI119:BHP119" si="562">IF(BFI115="",BFI118,BFI115)</f>
        <v>Q734</v>
      </c>
      <c r="BFJ119" s="1709" t="str">
        <f t="shared" si="562"/>
        <v>Q735</v>
      </c>
      <c r="BFK119" s="1709" t="str">
        <f t="shared" si="562"/>
        <v>Q736</v>
      </c>
      <c r="BFL119" s="1709" t="str">
        <f t="shared" si="562"/>
        <v>Q737</v>
      </c>
      <c r="BFM119" s="1709" t="str">
        <f t="shared" si="562"/>
        <v>Q738</v>
      </c>
      <c r="BFN119" s="1709" t="str">
        <f t="shared" si="562"/>
        <v>Q739</v>
      </c>
      <c r="BFO119" s="1709" t="str">
        <f t="shared" si="562"/>
        <v>Q740</v>
      </c>
      <c r="BFP119" s="1709" t="str">
        <f t="shared" si="562"/>
        <v>Q741</v>
      </c>
      <c r="BFQ119" s="1709" t="str">
        <f t="shared" si="562"/>
        <v>自立支援、重度化防止等に資する施策の見直し状況_合計得点【2022】</v>
      </c>
      <c r="BFR119" s="1709" t="str">
        <f t="shared" si="562"/>
        <v>Q743</v>
      </c>
      <c r="BFS119" s="2071" t="str">
        <f t="shared" si="562"/>
        <v>Q744</v>
      </c>
      <c r="BFT119" s="2071" t="str">
        <f t="shared" si="562"/>
        <v>Q745</v>
      </c>
      <c r="BFU119" s="2071" t="str">
        <f t="shared" si="562"/>
        <v>Q746</v>
      </c>
      <c r="BFV119" s="2071" t="str">
        <f t="shared" si="562"/>
        <v>Q747</v>
      </c>
      <c r="BFW119" s="2071" t="str">
        <f t="shared" si="562"/>
        <v>Q748</v>
      </c>
      <c r="BFX119" s="2071" t="str">
        <f t="shared" si="562"/>
        <v>Q749</v>
      </c>
      <c r="BFY119" s="2071" t="str">
        <f t="shared" si="562"/>
        <v>Q750</v>
      </c>
      <c r="BFZ119" s="2071" t="str">
        <f t="shared" si="562"/>
        <v>Q751</v>
      </c>
      <c r="BGA119" s="2071" t="str">
        <f t="shared" si="562"/>
        <v>介護支援専門員に対する保険者の基本方針の伝達状況_合計得点【2022】</v>
      </c>
      <c r="BGB119" s="2071" t="str">
        <f t="shared" si="562"/>
        <v>Q753</v>
      </c>
      <c r="BGC119" s="2071" t="str">
        <f t="shared" si="562"/>
        <v>Q762</v>
      </c>
      <c r="BGD119" s="2071" t="str">
        <f t="shared" si="562"/>
        <v>Q763</v>
      </c>
      <c r="BGE119" s="2071" t="str">
        <f t="shared" si="562"/>
        <v>Q764</v>
      </c>
      <c r="BGF119" s="2071" t="str">
        <f t="shared" si="562"/>
        <v>Q765</v>
      </c>
      <c r="BGG119" s="2071" t="str">
        <f t="shared" si="562"/>
        <v>Q766</v>
      </c>
      <c r="BGH119" s="2071" t="str">
        <f t="shared" si="562"/>
        <v>Q767</v>
      </c>
      <c r="BGI119" s="2071" t="str">
        <f t="shared" si="562"/>
        <v>Q768</v>
      </c>
      <c r="BGJ119" s="2071" t="str">
        <f t="shared" si="562"/>
        <v>Q769</v>
      </c>
      <c r="BGK119" s="2071" t="str">
        <f t="shared" si="562"/>
        <v>自立支援・重度化防止に取り組む介護サービス事業所に対するインセンティブの付与_合計得点【2022】</v>
      </c>
      <c r="BGL119" s="2071" t="str">
        <f t="shared" si="562"/>
        <v>Q771</v>
      </c>
      <c r="BGM119" s="2071" t="str">
        <f t="shared" si="562"/>
        <v>Q772</v>
      </c>
      <c r="BGN119" s="2071" t="str">
        <f t="shared" si="562"/>
        <v>Q773</v>
      </c>
      <c r="BGO119" s="2071" t="str">
        <f t="shared" si="562"/>
        <v>Q774</v>
      </c>
      <c r="BGP119" s="2071" t="str">
        <f t="shared" si="562"/>
        <v>Q775</v>
      </c>
      <c r="BGQ119" s="2071" t="str">
        <f t="shared" si="562"/>
        <v>Q776</v>
      </c>
      <c r="BGR119" s="2071" t="str">
        <f t="shared" si="562"/>
        <v>Q777</v>
      </c>
      <c r="BGS119" s="2071" t="str">
        <f t="shared" si="562"/>
        <v>Q778</v>
      </c>
      <c r="BGT119" s="2071" t="str">
        <f t="shared" si="562"/>
        <v>Q779</v>
      </c>
      <c r="BGU119" s="2071" t="str">
        <f t="shared" si="562"/>
        <v>当該地域の介護保険事業の特徴の把握状況_合計得点【2022】</v>
      </c>
      <c r="BGV119" s="2071" t="str">
        <f t="shared" si="562"/>
        <v>Q781</v>
      </c>
      <c r="BGW119" s="2071" t="str">
        <f t="shared" si="562"/>
        <v>Q772</v>
      </c>
      <c r="BGX119" s="2071" t="str">
        <f t="shared" si="562"/>
        <v>Q773</v>
      </c>
      <c r="BGY119" s="2071" t="str">
        <f t="shared" si="562"/>
        <v>Q774</v>
      </c>
      <c r="BGZ119" s="2071" t="str">
        <f t="shared" si="562"/>
        <v>Q775</v>
      </c>
      <c r="BHA119" s="2071" t="str">
        <f t="shared" si="562"/>
        <v>Q776</v>
      </c>
      <c r="BHB119" s="2071" t="str">
        <f t="shared" si="562"/>
        <v>Q777</v>
      </c>
      <c r="BHC119" s="2071" t="str">
        <f t="shared" si="562"/>
        <v>Q778</v>
      </c>
      <c r="BHD119" s="2071" t="str">
        <f t="shared" si="562"/>
        <v>Q779</v>
      </c>
      <c r="BHE119" s="2071" t="str">
        <f t="shared" si="562"/>
        <v>当該地域と他地域を比較の上、介護給付の適正化の方策を策定・実施状況_合計得点【2022】</v>
      </c>
      <c r="BHF119" s="2071" t="str">
        <f t="shared" si="562"/>
        <v>Q781</v>
      </c>
      <c r="BHG119" s="2071" t="str">
        <f t="shared" si="562"/>
        <v>Q772</v>
      </c>
      <c r="BHH119" s="2071" t="str">
        <f t="shared" si="562"/>
        <v>Q773</v>
      </c>
      <c r="BHI119" s="2071" t="str">
        <f t="shared" si="562"/>
        <v>Q774</v>
      </c>
      <c r="BHJ119" s="2071" t="str">
        <f t="shared" si="562"/>
        <v>Q775</v>
      </c>
      <c r="BHK119" s="2071" t="str">
        <f t="shared" si="562"/>
        <v>Q776</v>
      </c>
      <c r="BHL119" s="2071" t="str">
        <f t="shared" si="562"/>
        <v>Q777</v>
      </c>
      <c r="BHM119" s="2071" t="str">
        <f t="shared" si="562"/>
        <v>Q778</v>
      </c>
      <c r="BHN119" s="2071" t="str">
        <f t="shared" si="562"/>
        <v>Q779</v>
      </c>
      <c r="BHO119" s="2071" t="str">
        <f t="shared" si="562"/>
        <v>第９期計画作成に向けた各種調査の実施状況_合計得点【2022】</v>
      </c>
      <c r="BHP119" s="2071" t="str">
        <f t="shared" si="562"/>
        <v>Q781</v>
      </c>
      <c r="BHQ119" s="2071" t="str">
        <f t="shared" ref="BHQ119:BHZ119" si="563">IF(BHQ115="",BHQ118,BHQ115)</f>
        <v>Q772</v>
      </c>
      <c r="BHR119" s="2071" t="str">
        <f t="shared" si="563"/>
        <v>Q773</v>
      </c>
      <c r="BHS119" s="2071" t="str">
        <f t="shared" si="563"/>
        <v>Q774</v>
      </c>
      <c r="BHT119" s="2071" t="str">
        <f t="shared" si="563"/>
        <v>Q775</v>
      </c>
      <c r="BHU119" s="2071" t="str">
        <f t="shared" si="563"/>
        <v>Q776</v>
      </c>
      <c r="BHV119" s="2071" t="str">
        <f t="shared" si="563"/>
        <v>Q777</v>
      </c>
      <c r="BHW119" s="2071" t="str">
        <f t="shared" si="563"/>
        <v>Q778</v>
      </c>
      <c r="BHX119" s="2071" t="str">
        <f t="shared" si="563"/>
        <v>Q779</v>
      </c>
      <c r="BHY119" s="2071" t="str">
        <f t="shared" si="563"/>
        <v>給付実績の計画値と実績値との乖離状況と考察の状況_合計得点【2022】</v>
      </c>
      <c r="BHZ119" s="2071" t="str">
        <f t="shared" si="563"/>
        <v>Q781</v>
      </c>
      <c r="BIA119" s="2071"/>
      <c r="BIB119" s="2071"/>
      <c r="BIC119" s="2071"/>
      <c r="BID119" s="2071"/>
      <c r="BIE119" s="2071"/>
      <c r="BIF119" s="2071"/>
      <c r="BIG119" s="2071"/>
      <c r="BIH119" s="2071" t="str">
        <f t="shared" ref="BIH119:BIN119" si="564">IF(BIH115="",BIH118,BIH115)</f>
        <v>Q772</v>
      </c>
      <c r="BII119" s="2071" t="str">
        <f t="shared" si="564"/>
        <v>65歳以上人口1000人当たり_ケアプラン点検の実施状況【2022】</v>
      </c>
      <c r="BIJ119" s="2071" t="str">
        <f t="shared" si="564"/>
        <v>Q781</v>
      </c>
      <c r="BIK119" s="2071" t="str">
        <f t="shared" si="564"/>
        <v>Q776</v>
      </c>
      <c r="BIL119" s="2071" t="str">
        <f t="shared" si="564"/>
        <v>Q777</v>
      </c>
      <c r="BIM119" s="2071" t="str">
        <f t="shared" si="564"/>
        <v>実施率_【2022】</v>
      </c>
      <c r="BIN119" s="2071" t="str">
        <f t="shared" si="564"/>
        <v>Q781</v>
      </c>
      <c r="BIO119" s="2071"/>
      <c r="BIP119" s="2071"/>
      <c r="BIQ119" s="2071"/>
      <c r="BIR119" s="2071"/>
      <c r="BIS119" s="2071"/>
      <c r="BIT119" s="2071"/>
      <c r="BIU119" s="2071"/>
      <c r="BIV119" s="2071"/>
      <c r="BIW119" s="2071"/>
      <c r="BIX119" s="2071"/>
      <c r="BIY119" s="2071"/>
      <c r="BIZ119" s="2071"/>
      <c r="BJA119" s="2036" t="str">
        <f t="shared" ref="BJA119:BJK119" si="565">IF(BJA115="",BJA118,BJA115)</f>
        <v>Q833</v>
      </c>
      <c r="BJB119" s="2036" t="str">
        <f t="shared" si="565"/>
        <v>Q833</v>
      </c>
      <c r="BJC119" s="2036" t="str">
        <f t="shared" si="565"/>
        <v>Q834</v>
      </c>
      <c r="BJD119" s="2036" t="str">
        <f t="shared" si="565"/>
        <v>Q834</v>
      </c>
      <c r="BJE119" s="2036" t="str">
        <f t="shared" si="565"/>
        <v>Q836</v>
      </c>
      <c r="BJF119" s="2036" t="str">
        <f t="shared" si="565"/>
        <v>Q835</v>
      </c>
      <c r="BJG119" s="2036" t="str">
        <f t="shared" si="565"/>
        <v>Q835</v>
      </c>
      <c r="BJH119" s="2036" t="str">
        <f t="shared" si="565"/>
        <v>Q836</v>
      </c>
      <c r="BJI119" s="2036" t="str">
        <f t="shared" si="565"/>
        <v>Q835</v>
      </c>
      <c r="BJJ119" s="2036" t="str">
        <f t="shared" si="565"/>
        <v>Q835</v>
      </c>
      <c r="BJK119" s="2036" t="str">
        <f t="shared" si="565"/>
        <v>Q836</v>
      </c>
      <c r="BJL119" s="2036" t="str">
        <f t="shared" ref="BJL119:BJU119" si="566">IF(BJL115="",BJL118,BJL115)</f>
        <v>Q833</v>
      </c>
      <c r="BJM119" s="2036" t="str">
        <f t="shared" si="566"/>
        <v>Q833</v>
      </c>
      <c r="BJN119" s="2036" t="str">
        <f t="shared" si="566"/>
        <v>Q834</v>
      </c>
      <c r="BJO119" s="2036" t="str">
        <f t="shared" si="566"/>
        <v>Q834</v>
      </c>
      <c r="BJP119" s="2036" t="str">
        <f t="shared" si="566"/>
        <v>Q836</v>
      </c>
      <c r="BJQ119" s="2036" t="str">
        <f t="shared" si="566"/>
        <v>Q833</v>
      </c>
      <c r="BJR119" s="2036" t="str">
        <f t="shared" si="566"/>
        <v>Q833</v>
      </c>
      <c r="BJS119" s="2036" t="str">
        <f t="shared" si="566"/>
        <v>Q834</v>
      </c>
      <c r="BJT119" s="2036" t="str">
        <f t="shared" si="566"/>
        <v>Q834</v>
      </c>
      <c r="BJU119" s="2036" t="str">
        <f t="shared" si="566"/>
        <v>Q836</v>
      </c>
      <c r="BJV119" s="2071" t="str">
        <f t="shared" ref="BJV119:BLA119" si="567">IF(BJV115="",BJV118,BJV115)</f>
        <v>所管する介護サービス事業所の実地指導の実施率_【2022】</v>
      </c>
      <c r="BJW119" s="2071" t="str">
        <f t="shared" si="567"/>
        <v>Q781</v>
      </c>
      <c r="BJX119" s="2071" t="str">
        <f t="shared" si="567"/>
        <v>Q734</v>
      </c>
      <c r="BJY119" s="2071" t="str">
        <f t="shared" si="567"/>
        <v>Q735</v>
      </c>
      <c r="BJZ119" s="1709" t="str">
        <f t="shared" si="567"/>
        <v>Q736</v>
      </c>
      <c r="BKA119" s="1709" t="str">
        <f t="shared" si="567"/>
        <v>Q737</v>
      </c>
      <c r="BKB119" s="1709" t="str">
        <f t="shared" si="567"/>
        <v>Q738</v>
      </c>
      <c r="BKC119" s="1709" t="str">
        <f t="shared" si="567"/>
        <v>Q739</v>
      </c>
      <c r="BKD119" s="1709" t="str">
        <f t="shared" si="567"/>
        <v>Q740</v>
      </c>
      <c r="BKE119" s="1709" t="str">
        <f t="shared" si="567"/>
        <v>Q741</v>
      </c>
      <c r="BKF119" s="1709" t="str">
        <f t="shared" si="567"/>
        <v>介護人材の確保に向けて関係者等と連携して行う取組等の実施況_合計得点【2022】</v>
      </c>
      <c r="BKG119" s="1709" t="str">
        <f t="shared" si="567"/>
        <v>Q743</v>
      </c>
      <c r="BKH119" s="1709" t="str">
        <f t="shared" si="567"/>
        <v>Q744</v>
      </c>
      <c r="BKI119" s="1709" t="str">
        <f t="shared" si="567"/>
        <v>Q745</v>
      </c>
      <c r="BKJ119" s="1709" t="str">
        <f t="shared" si="567"/>
        <v>Q746</v>
      </c>
      <c r="BKK119" s="1709" t="str">
        <f t="shared" si="567"/>
        <v>Q747</v>
      </c>
      <c r="BKL119" s="1709" t="str">
        <f t="shared" si="567"/>
        <v>Q748</v>
      </c>
      <c r="BKM119" s="1709" t="str">
        <f t="shared" si="567"/>
        <v>Q749</v>
      </c>
      <c r="BKN119" s="1709" t="str">
        <f t="shared" si="567"/>
        <v>Q750</v>
      </c>
      <c r="BKO119" s="1709" t="str">
        <f t="shared" si="567"/>
        <v>Q751</v>
      </c>
      <c r="BKP119" s="1709" t="str">
        <f t="shared" si="567"/>
        <v>介護人材の定着に向けた取組の実施状況_合計得点【2022】</v>
      </c>
      <c r="BKQ119" s="1709" t="str">
        <f t="shared" si="567"/>
        <v>Q753</v>
      </c>
      <c r="BKR119" s="1709" t="str">
        <f t="shared" si="567"/>
        <v>Q762</v>
      </c>
      <c r="BKS119" s="1709" t="str">
        <f t="shared" si="567"/>
        <v>Q763</v>
      </c>
      <c r="BKT119" s="1709" t="str">
        <f t="shared" si="567"/>
        <v>Q764</v>
      </c>
      <c r="BKU119" s="1709" t="str">
        <f t="shared" si="567"/>
        <v>Q765</v>
      </c>
      <c r="BKV119" s="1709" t="str">
        <f t="shared" si="567"/>
        <v>Q766</v>
      </c>
      <c r="BKW119" s="1709" t="str">
        <f t="shared" si="567"/>
        <v>Q767</v>
      </c>
      <c r="BKX119" s="1709" t="str">
        <f t="shared" si="567"/>
        <v>Q768</v>
      </c>
      <c r="BKY119" s="1709" t="str">
        <f t="shared" si="567"/>
        <v>Q769</v>
      </c>
      <c r="BKZ119" s="1709" t="str">
        <f t="shared" si="567"/>
        <v>元気高齢者の活躍に向けた取組の実施状況_合計得点【2022】</v>
      </c>
      <c r="BLA119" s="1709" t="str">
        <f t="shared" si="567"/>
        <v>Q771</v>
      </c>
      <c r="BLB119" s="2036" t="str">
        <f t="shared" ref="BLB119:BLY119" si="568">IF(BLB115="",BLB118,BLB115)</f>
        <v>Q833</v>
      </c>
      <c r="BLC119" s="2036" t="str">
        <f t="shared" si="568"/>
        <v>Q833</v>
      </c>
      <c r="BLD119" s="2036" t="str">
        <f t="shared" si="568"/>
        <v>Q836</v>
      </c>
      <c r="BLE119" s="2036" t="str">
        <f t="shared" si="568"/>
        <v>Q833</v>
      </c>
      <c r="BLF119" s="2036" t="str">
        <f t="shared" si="568"/>
        <v>Q833</v>
      </c>
      <c r="BLG119" s="2036" t="str">
        <f t="shared" si="568"/>
        <v>Q836</v>
      </c>
      <c r="BLH119" s="2036" t="str">
        <f t="shared" si="568"/>
        <v>Q833</v>
      </c>
      <c r="BLI119" s="2036" t="str">
        <f t="shared" si="568"/>
        <v>Q833</v>
      </c>
      <c r="BLJ119" s="2036" t="str">
        <f t="shared" si="568"/>
        <v>Q836</v>
      </c>
      <c r="BLK119" s="2036" t="str">
        <f t="shared" si="568"/>
        <v>Q833</v>
      </c>
      <c r="BLL119" s="2036" t="str">
        <f t="shared" si="568"/>
        <v>Q833</v>
      </c>
      <c r="BLM119" s="2036" t="str">
        <f t="shared" si="568"/>
        <v>Q836</v>
      </c>
      <c r="BLN119" s="2036" t="str">
        <f t="shared" si="568"/>
        <v>Q833</v>
      </c>
      <c r="BLO119" s="2036" t="str">
        <f t="shared" si="568"/>
        <v>Q833</v>
      </c>
      <c r="BLP119" s="2036" t="str">
        <f t="shared" si="568"/>
        <v>Q836</v>
      </c>
      <c r="BLQ119" s="2036" t="str">
        <f t="shared" si="568"/>
        <v>Q833</v>
      </c>
      <c r="BLR119" s="2036" t="str">
        <f t="shared" si="568"/>
        <v>Q833</v>
      </c>
      <c r="BLS119" s="2036" t="str">
        <f t="shared" si="568"/>
        <v>Q836</v>
      </c>
      <c r="BLT119" s="2036" t="str">
        <f t="shared" si="568"/>
        <v>Q833</v>
      </c>
      <c r="BLU119" s="2036" t="str">
        <f t="shared" si="568"/>
        <v>Q833</v>
      </c>
      <c r="BLV119" s="2036" t="str">
        <f t="shared" si="568"/>
        <v>Q836</v>
      </c>
      <c r="BLW119" s="2036" t="str">
        <f t="shared" si="568"/>
        <v>Q833</v>
      </c>
      <c r="BLX119" s="2036" t="str">
        <f t="shared" si="568"/>
        <v>Q833</v>
      </c>
      <c r="BLY119" s="2036" t="str">
        <f t="shared" si="568"/>
        <v>Q836</v>
      </c>
      <c r="BLZ119" s="729"/>
      <c r="BMA119" s="729"/>
      <c r="BMB119" s="729"/>
      <c r="BMC119" s="729"/>
      <c r="BMD119" s="729"/>
      <c r="BME119" s="729"/>
      <c r="BMF119" s="729"/>
      <c r="BMG119" s="729"/>
      <c r="BMH119" s="729"/>
      <c r="BMI119" s="729"/>
      <c r="BMJ119" s="729"/>
      <c r="BMK119" s="729"/>
      <c r="BML119" s="729"/>
      <c r="BMM119" s="729"/>
      <c r="BMN119" s="729"/>
      <c r="BMO119" s="729"/>
      <c r="BMP119" s="729"/>
      <c r="BMQ119" s="729"/>
      <c r="BMR119" s="729"/>
      <c r="BMS119" s="729"/>
      <c r="BMT119" s="729"/>
      <c r="BMU119" s="729"/>
      <c r="BMV119" s="729"/>
      <c r="BMW119" s="729"/>
      <c r="BMX119" s="729"/>
      <c r="BMY119" s="729"/>
      <c r="BMZ119" s="729"/>
      <c r="BNA119" s="729"/>
      <c r="BNB119" s="729"/>
      <c r="BNC119" s="729"/>
      <c r="BND119" s="729"/>
      <c r="BNE119" s="729"/>
      <c r="BNF119" s="729"/>
      <c r="BNG119" s="729"/>
      <c r="BNH119" s="729"/>
      <c r="BNI119" s="729"/>
      <c r="BNJ119" s="729"/>
      <c r="BNK119" s="729"/>
      <c r="BNL119" s="729"/>
      <c r="BNM119" s="729"/>
      <c r="BNN119" s="729"/>
      <c r="BNO119" s="729"/>
      <c r="BNQ119" s="1707"/>
      <c r="BNR119" s="1707"/>
      <c r="BNS119" s="1707"/>
      <c r="BNT119" s="1707"/>
      <c r="BNU119" s="1707"/>
      <c r="BNV119" s="1707"/>
      <c r="BNW119" s="1707"/>
    </row>
    <row r="120" spans="1:1739" ht="26" hidden="1" x14ac:dyDescent="0.2">
      <c r="A120" s="2501"/>
      <c r="B120" s="2501"/>
      <c r="C120" s="2501"/>
      <c r="D120" s="2501"/>
      <c r="E120" s="2501"/>
      <c r="F120" s="2502"/>
      <c r="G120" s="2501"/>
      <c r="H120" s="2501" t="s">
        <v>7247</v>
      </c>
      <c r="I120" s="2501" t="s">
        <v>7247</v>
      </c>
      <c r="J120" s="2501" t="s">
        <v>7247</v>
      </c>
      <c r="K120" s="2501" t="s">
        <v>7247</v>
      </c>
      <c r="L120" s="2501" t="s">
        <v>7247</v>
      </c>
      <c r="M120" s="2501" t="s">
        <v>7247</v>
      </c>
      <c r="N120" s="2501" t="s">
        <v>7247</v>
      </c>
      <c r="O120" s="2050" t="s">
        <v>7257</v>
      </c>
      <c r="P120" s="2050" t="s">
        <v>7257</v>
      </c>
      <c r="Q120" s="2050" t="s">
        <v>7257</v>
      </c>
      <c r="R120" s="2050" t="s">
        <v>7257</v>
      </c>
      <c r="S120" s="2501" t="s">
        <v>3074</v>
      </c>
      <c r="T120" s="2501" t="s">
        <v>3074</v>
      </c>
      <c r="U120" s="2501" t="s">
        <v>3074</v>
      </c>
      <c r="V120" s="2501" t="s">
        <v>3074</v>
      </c>
      <c r="W120" s="2501" t="s">
        <v>3074</v>
      </c>
      <c r="X120" s="2501" t="s">
        <v>3074</v>
      </c>
      <c r="Y120" s="2501" t="s">
        <v>3074</v>
      </c>
      <c r="Z120" s="2050" t="s">
        <v>7257</v>
      </c>
      <c r="AA120" s="2050" t="s">
        <v>7257</v>
      </c>
      <c r="AB120" s="2050" t="s">
        <v>7257</v>
      </c>
      <c r="AC120" s="2050" t="s">
        <v>7257</v>
      </c>
      <c r="AD120" s="2050" t="s">
        <v>7246</v>
      </c>
      <c r="AE120" s="2050" t="s">
        <v>7246</v>
      </c>
      <c r="AF120" s="2050" t="s">
        <v>7246</v>
      </c>
      <c r="AG120" s="2050" t="s">
        <v>7246</v>
      </c>
      <c r="AH120" s="2050" t="s">
        <v>7246</v>
      </c>
      <c r="AI120" s="2050" t="s">
        <v>7246</v>
      </c>
      <c r="AJ120" s="2050" t="s">
        <v>7246</v>
      </c>
      <c r="AK120" s="2050" t="s">
        <v>7246</v>
      </c>
      <c r="AL120" s="2050" t="s">
        <v>7246</v>
      </c>
      <c r="AM120" s="2050" t="s">
        <v>7246</v>
      </c>
      <c r="AN120" s="2050" t="s">
        <v>7246</v>
      </c>
      <c r="AO120" s="4096"/>
      <c r="AP120" s="2501" t="s">
        <v>6914</v>
      </c>
      <c r="AQ120" s="2501" t="s">
        <v>6914</v>
      </c>
      <c r="AR120" s="2501" t="s">
        <v>6914</v>
      </c>
      <c r="AS120" s="2501" t="s">
        <v>6914</v>
      </c>
      <c r="AT120" s="2501" t="s">
        <v>6914</v>
      </c>
      <c r="AU120" s="2501" t="s">
        <v>6914</v>
      </c>
      <c r="AV120" s="2050" t="s">
        <v>7247</v>
      </c>
      <c r="AW120" s="2050" t="s">
        <v>7247</v>
      </c>
      <c r="AX120" s="2050" t="s">
        <v>7247</v>
      </c>
      <c r="AY120" s="2050" t="s">
        <v>7247</v>
      </c>
      <c r="AZ120" s="2050" t="s">
        <v>7247</v>
      </c>
      <c r="BA120" s="2050" t="s">
        <v>7247</v>
      </c>
      <c r="BB120" s="2501" t="s">
        <v>5412</v>
      </c>
      <c r="BC120" s="2501" t="s">
        <v>5412</v>
      </c>
      <c r="BD120" s="2501" t="s">
        <v>5412</v>
      </c>
      <c r="BE120" s="2501" t="s">
        <v>5412</v>
      </c>
      <c r="BF120" s="2501" t="s">
        <v>5412</v>
      </c>
      <c r="BG120" s="2501" t="s">
        <v>5412</v>
      </c>
      <c r="BH120" s="2501" t="s">
        <v>5412</v>
      </c>
      <c r="BI120" s="2501" t="s">
        <v>5412</v>
      </c>
      <c r="BJ120" s="2501" t="s">
        <v>5412</v>
      </c>
      <c r="BK120" s="2501" t="s">
        <v>5412</v>
      </c>
      <c r="BL120" s="2501" t="s">
        <v>5412</v>
      </c>
      <c r="BM120" s="2501" t="s">
        <v>5412</v>
      </c>
      <c r="BN120" s="2501" t="s">
        <v>5412</v>
      </c>
      <c r="BO120" s="2501" t="s">
        <v>5412</v>
      </c>
      <c r="BP120" s="2501" t="s">
        <v>5412</v>
      </c>
      <c r="BQ120" s="2501" t="s">
        <v>5412</v>
      </c>
      <c r="BR120" s="2501" t="s">
        <v>5412</v>
      </c>
      <c r="BS120" s="2501" t="s">
        <v>5412</v>
      </c>
      <c r="BT120" s="2501" t="s">
        <v>5412</v>
      </c>
      <c r="BU120" s="2501" t="s">
        <v>5412</v>
      </c>
      <c r="BV120" s="2501" t="s">
        <v>5412</v>
      </c>
      <c r="BW120" s="2501" t="s">
        <v>5412</v>
      </c>
      <c r="BX120" s="2501" t="s">
        <v>5412</v>
      </c>
      <c r="BY120" s="2501" t="s">
        <v>5412</v>
      </c>
      <c r="BZ120" s="2501" t="s">
        <v>5412</v>
      </c>
      <c r="CA120" s="2501" t="s">
        <v>5412</v>
      </c>
      <c r="CB120" s="2501" t="s">
        <v>5412</v>
      </c>
      <c r="CC120" s="2501" t="s">
        <v>5412</v>
      </c>
      <c r="CD120" s="2501" t="s">
        <v>5412</v>
      </c>
      <c r="CE120" s="2501" t="s">
        <v>5412</v>
      </c>
      <c r="CF120" s="2501" t="s">
        <v>5412</v>
      </c>
      <c r="CG120" s="2501" t="s">
        <v>5412</v>
      </c>
      <c r="CH120" s="2501" t="s">
        <v>5412</v>
      </c>
      <c r="CI120" s="2501" t="s">
        <v>5412</v>
      </c>
      <c r="CJ120" s="2501" t="s">
        <v>5412</v>
      </c>
      <c r="CK120" s="2501" t="s">
        <v>5412</v>
      </c>
      <c r="CL120" s="2501" t="s">
        <v>5412</v>
      </c>
      <c r="CM120" s="2501" t="s">
        <v>5412</v>
      </c>
      <c r="CN120" s="2501" t="s">
        <v>6914</v>
      </c>
      <c r="CO120" s="2501" t="s">
        <v>6914</v>
      </c>
      <c r="CP120" s="2501" t="s">
        <v>6914</v>
      </c>
      <c r="CQ120" s="2501" t="s">
        <v>6914</v>
      </c>
      <c r="CR120" s="2501" t="s">
        <v>6914</v>
      </c>
      <c r="CS120" s="2501" t="s">
        <v>7247</v>
      </c>
      <c r="CT120" s="2051" t="s">
        <v>7253</v>
      </c>
      <c r="CU120" s="2051" t="s">
        <v>6940</v>
      </c>
      <c r="CV120" s="2051" t="s">
        <v>6940</v>
      </c>
      <c r="CW120" s="2051" t="s">
        <v>6940</v>
      </c>
      <c r="CX120" s="2051" t="s">
        <v>6940</v>
      </c>
      <c r="CY120" s="2051" t="s">
        <v>6940</v>
      </c>
      <c r="CZ120" s="2051" t="s">
        <v>6940</v>
      </c>
      <c r="DA120" s="2051" t="s">
        <v>6940</v>
      </c>
      <c r="DB120" s="2051" t="s">
        <v>6940</v>
      </c>
      <c r="DC120" s="2051" t="s">
        <v>6940</v>
      </c>
      <c r="DD120" s="2051" t="s">
        <v>6940</v>
      </c>
      <c r="DE120" s="2051" t="s">
        <v>6940</v>
      </c>
      <c r="DF120" s="2051" t="s">
        <v>6940</v>
      </c>
      <c r="DG120" s="2051" t="s">
        <v>6940</v>
      </c>
      <c r="DH120" s="2051" t="s">
        <v>6940</v>
      </c>
      <c r="DI120" s="2051" t="s">
        <v>6940</v>
      </c>
      <c r="DJ120" s="2051" t="s">
        <v>6940</v>
      </c>
      <c r="DK120" s="2051" t="s">
        <v>6940</v>
      </c>
      <c r="DL120" s="2051" t="s">
        <v>6940</v>
      </c>
      <c r="DM120" s="2051" t="s">
        <v>6940</v>
      </c>
      <c r="DN120" s="2051" t="s">
        <v>6940</v>
      </c>
      <c r="DO120" s="2051" t="s">
        <v>6940</v>
      </c>
      <c r="DP120" s="2051" t="s">
        <v>6940</v>
      </c>
      <c r="DQ120" s="2051" t="s">
        <v>6940</v>
      </c>
      <c r="DR120" s="2051" t="s">
        <v>6940</v>
      </c>
      <c r="DS120" s="2503" t="s">
        <v>6940</v>
      </c>
      <c r="DT120" s="2503" t="s">
        <v>6940</v>
      </c>
      <c r="DU120" s="2503" t="s">
        <v>6940</v>
      </c>
      <c r="DV120" s="2503" t="s">
        <v>6940</v>
      </c>
      <c r="DW120" s="2503" t="s">
        <v>6940</v>
      </c>
      <c r="DX120" s="2503" t="s">
        <v>6940</v>
      </c>
      <c r="DY120" s="2503" t="s">
        <v>6940</v>
      </c>
      <c r="DZ120" s="2503" t="s">
        <v>6940</v>
      </c>
      <c r="EA120" s="2503" t="s">
        <v>5412</v>
      </c>
      <c r="EB120" s="2503" t="s">
        <v>5412</v>
      </c>
      <c r="EC120" s="2503" t="s">
        <v>5412</v>
      </c>
      <c r="ED120" s="2503" t="s">
        <v>5412</v>
      </c>
      <c r="EE120" s="2503" t="s">
        <v>5412</v>
      </c>
      <c r="EF120" s="2503" t="s">
        <v>5412</v>
      </c>
      <c r="EG120" s="2503" t="s">
        <v>5412</v>
      </c>
      <c r="EH120" s="2503" t="s">
        <v>5412</v>
      </c>
      <c r="EI120" s="2503" t="s">
        <v>5412</v>
      </c>
      <c r="EJ120" s="2503" t="s">
        <v>5412</v>
      </c>
      <c r="EK120" s="2503" t="s">
        <v>5412</v>
      </c>
      <c r="EL120" s="2503" t="s">
        <v>5412</v>
      </c>
      <c r="EM120" s="2503" t="s">
        <v>5412</v>
      </c>
      <c r="EN120" s="2503" t="s">
        <v>5412</v>
      </c>
      <c r="EO120" s="2503" t="s">
        <v>5412</v>
      </c>
      <c r="EP120" s="2503" t="s">
        <v>5412</v>
      </c>
      <c r="EQ120" s="2503" t="s">
        <v>5412</v>
      </c>
      <c r="ER120" s="2503" t="s">
        <v>5412</v>
      </c>
      <c r="ES120" s="2503" t="s">
        <v>5412</v>
      </c>
      <c r="ET120" s="2503" t="s">
        <v>5412</v>
      </c>
      <c r="EU120" s="2503" t="s">
        <v>5412</v>
      </c>
      <c r="EV120" s="2503" t="s">
        <v>5412</v>
      </c>
      <c r="EW120" s="2503" t="s">
        <v>5412</v>
      </c>
      <c r="EX120" s="2503" t="s">
        <v>5412</v>
      </c>
      <c r="EY120" s="2503" t="s">
        <v>5412</v>
      </c>
      <c r="EZ120" s="2503" t="s">
        <v>5412</v>
      </c>
      <c r="FA120" s="2503" t="s">
        <v>5412</v>
      </c>
      <c r="FB120" s="2503" t="s">
        <v>5412</v>
      </c>
      <c r="FC120" s="2503" t="s">
        <v>5412</v>
      </c>
      <c r="FD120" s="2503" t="s">
        <v>5412</v>
      </c>
      <c r="FE120" s="2503" t="s">
        <v>5412</v>
      </c>
      <c r="FF120" s="2503" t="s">
        <v>5412</v>
      </c>
      <c r="FG120" s="2503" t="s">
        <v>5412</v>
      </c>
      <c r="FH120" s="2503" t="s">
        <v>5412</v>
      </c>
      <c r="FI120" s="2503" t="s">
        <v>5412</v>
      </c>
      <c r="FJ120" s="2503" t="s">
        <v>5412</v>
      </c>
      <c r="FK120" s="2503" t="s">
        <v>5412</v>
      </c>
      <c r="FL120" s="2503" t="s">
        <v>5412</v>
      </c>
      <c r="FM120" s="2503" t="s">
        <v>5412</v>
      </c>
      <c r="FN120" s="2503" t="s">
        <v>5412</v>
      </c>
      <c r="FO120" s="2503" t="s">
        <v>5412</v>
      </c>
      <c r="FP120" s="2503" t="s">
        <v>5412</v>
      </c>
      <c r="FQ120" s="2503" t="s">
        <v>5412</v>
      </c>
      <c r="FR120" s="2503" t="s">
        <v>5412</v>
      </c>
      <c r="FS120" s="2503" t="s">
        <v>5412</v>
      </c>
      <c r="FT120" s="2503" t="s">
        <v>5412</v>
      </c>
      <c r="FU120" s="2503" t="s">
        <v>5412</v>
      </c>
      <c r="FV120" s="2503" t="s">
        <v>5412</v>
      </c>
      <c r="FW120" s="2503" t="s">
        <v>5412</v>
      </c>
      <c r="FX120" s="2503" t="s">
        <v>5412</v>
      </c>
      <c r="FY120" s="2503" t="s">
        <v>5412</v>
      </c>
      <c r="FZ120" s="2503" t="s">
        <v>5412</v>
      </c>
      <c r="GA120" s="2503" t="s">
        <v>5412</v>
      </c>
      <c r="GB120" s="2503" t="s">
        <v>5412</v>
      </c>
      <c r="GC120" s="2503" t="s">
        <v>5412</v>
      </c>
      <c r="GD120" s="2503" t="s">
        <v>5412</v>
      </c>
      <c r="GE120" s="2503" t="s">
        <v>5412</v>
      </c>
      <c r="GF120" s="2503" t="s">
        <v>5412</v>
      </c>
      <c r="GG120" s="2503" t="s">
        <v>5412</v>
      </c>
      <c r="GH120" s="2503" t="s">
        <v>5412</v>
      </c>
      <c r="GI120" s="2503" t="s">
        <v>5412</v>
      </c>
      <c r="GJ120" s="2503" t="s">
        <v>5412</v>
      </c>
      <c r="GK120" s="2503" t="s">
        <v>5412</v>
      </c>
      <c r="GL120" s="2503" t="s">
        <v>5412</v>
      </c>
      <c r="GM120" s="2503" t="s">
        <v>5412</v>
      </c>
      <c r="GN120" s="2503" t="s">
        <v>5412</v>
      </c>
      <c r="GO120" s="2503" t="s">
        <v>5412</v>
      </c>
      <c r="GP120" s="2503" t="s">
        <v>5412</v>
      </c>
      <c r="GQ120" s="2503" t="s">
        <v>5412</v>
      </c>
      <c r="GR120" s="2503" t="s">
        <v>5412</v>
      </c>
      <c r="GS120" s="2503" t="s">
        <v>5412</v>
      </c>
      <c r="GT120" s="2503" t="s">
        <v>5412</v>
      </c>
      <c r="GU120" s="2503" t="s">
        <v>5412</v>
      </c>
      <c r="GV120" s="2503" t="s">
        <v>5412</v>
      </c>
      <c r="GW120" s="2503" t="s">
        <v>5412</v>
      </c>
      <c r="GX120" s="2503" t="s">
        <v>5412</v>
      </c>
      <c r="GY120" s="2503" t="s">
        <v>5412</v>
      </c>
      <c r="GZ120" s="2503" t="s">
        <v>5412</v>
      </c>
      <c r="HA120" s="2503" t="s">
        <v>5412</v>
      </c>
      <c r="HB120" s="2503" t="s">
        <v>5412</v>
      </c>
      <c r="HC120" s="2503" t="s">
        <v>5412</v>
      </c>
      <c r="HD120" s="2503" t="s">
        <v>5412</v>
      </c>
      <c r="HE120" s="2503" t="s">
        <v>5412</v>
      </c>
      <c r="HF120" s="2503" t="s">
        <v>5412</v>
      </c>
      <c r="HG120" s="2503" t="s">
        <v>5412</v>
      </c>
      <c r="HH120" s="2503" t="s">
        <v>5412</v>
      </c>
      <c r="HI120" s="2503" t="s">
        <v>5412</v>
      </c>
      <c r="HJ120" s="2503" t="s">
        <v>5412</v>
      </c>
      <c r="HK120" s="2503" t="s">
        <v>5412</v>
      </c>
      <c r="HL120" s="2503" t="s">
        <v>5412</v>
      </c>
      <c r="HM120" s="2503" t="s">
        <v>5412</v>
      </c>
      <c r="HN120" s="2503" t="s">
        <v>5412</v>
      </c>
      <c r="HO120" s="2503" t="s">
        <v>6940</v>
      </c>
      <c r="HP120" s="2503" t="s">
        <v>6967</v>
      </c>
      <c r="HQ120" s="2503" t="s">
        <v>6967</v>
      </c>
      <c r="HR120" s="2503" t="s">
        <v>6967</v>
      </c>
      <c r="HS120" s="2503" t="s">
        <v>6967</v>
      </c>
      <c r="HT120" s="2503" t="s">
        <v>6967</v>
      </c>
      <c r="HU120" s="2503" t="s">
        <v>6967</v>
      </c>
      <c r="HV120" s="2503" t="s">
        <v>6967</v>
      </c>
      <c r="HW120" s="2503" t="s">
        <v>6968</v>
      </c>
      <c r="HX120" s="2503" t="s">
        <v>6969</v>
      </c>
      <c r="HY120" s="2503" t="s">
        <v>6940</v>
      </c>
      <c r="HZ120" s="2503" t="s">
        <v>6967</v>
      </c>
      <c r="IA120" s="2503" t="s">
        <v>6967</v>
      </c>
      <c r="IB120" s="2503" t="s">
        <v>6967</v>
      </c>
      <c r="IC120" s="2503" t="s">
        <v>6967</v>
      </c>
      <c r="ID120" s="2503" t="s">
        <v>6967</v>
      </c>
      <c r="IE120" s="2503" t="s">
        <v>6967</v>
      </c>
      <c r="IF120" s="2503" t="s">
        <v>6967</v>
      </c>
      <c r="IG120" s="2503" t="s">
        <v>6968</v>
      </c>
      <c r="IH120" s="2503" t="s">
        <v>6969</v>
      </c>
      <c r="II120" s="2503" t="s">
        <v>6940</v>
      </c>
      <c r="IJ120" s="2503" t="s">
        <v>6940</v>
      </c>
      <c r="IK120" s="2503" t="s">
        <v>6940</v>
      </c>
      <c r="IL120" s="2503" t="s">
        <v>6940</v>
      </c>
      <c r="IM120" s="2503" t="s">
        <v>6940</v>
      </c>
      <c r="IN120" s="2503" t="s">
        <v>6940</v>
      </c>
      <c r="IO120" s="2503" t="s">
        <v>6940</v>
      </c>
      <c r="IP120" s="2503" t="s">
        <v>6940</v>
      </c>
      <c r="IQ120" s="2503" t="s">
        <v>6940</v>
      </c>
      <c r="IR120" s="2503" t="s">
        <v>6940</v>
      </c>
      <c r="IS120" s="2503" t="s">
        <v>6940</v>
      </c>
      <c r="IT120" s="2503" t="s">
        <v>6940</v>
      </c>
      <c r="IU120" s="2503" t="s">
        <v>6940</v>
      </c>
      <c r="IV120" s="2503" t="s">
        <v>6940</v>
      </c>
      <c r="IW120" s="2503" t="s">
        <v>6940</v>
      </c>
      <c r="IX120" s="2503" t="s">
        <v>6940</v>
      </c>
      <c r="IY120" s="2503" t="s">
        <v>6940</v>
      </c>
      <c r="IZ120" s="2503" t="s">
        <v>6940</v>
      </c>
      <c r="JA120" s="2503" t="s">
        <v>6940</v>
      </c>
      <c r="JB120" s="2503" t="s">
        <v>6940</v>
      </c>
      <c r="JC120" s="2503" t="s">
        <v>6940</v>
      </c>
      <c r="JD120" s="2503" t="s">
        <v>6940</v>
      </c>
      <c r="JE120" s="2503" t="s">
        <v>6940</v>
      </c>
      <c r="JF120" s="2503" t="s">
        <v>6940</v>
      </c>
      <c r="JG120" s="2503" t="s">
        <v>6940</v>
      </c>
      <c r="JH120" s="2503" t="s">
        <v>6940</v>
      </c>
      <c r="JI120" s="2503" t="s">
        <v>6940</v>
      </c>
      <c r="JJ120" s="2503" t="s">
        <v>6940</v>
      </c>
      <c r="JK120" s="2503" t="s">
        <v>6940</v>
      </c>
      <c r="JL120" s="2503" t="s">
        <v>6940</v>
      </c>
      <c r="JM120" s="2503" t="s">
        <v>6940</v>
      </c>
      <c r="JN120" s="2503" t="s">
        <v>6940</v>
      </c>
      <c r="JO120" s="2503" t="s">
        <v>6940</v>
      </c>
      <c r="JP120" s="2503" t="s">
        <v>6940</v>
      </c>
      <c r="JQ120" s="2503" t="s">
        <v>6940</v>
      </c>
      <c r="JR120" s="2503" t="s">
        <v>6940</v>
      </c>
      <c r="JS120" s="2503" t="s">
        <v>6940</v>
      </c>
      <c r="JT120" s="2503" t="s">
        <v>6940</v>
      </c>
      <c r="JU120" s="2503" t="s">
        <v>6940</v>
      </c>
      <c r="JV120" s="2503" t="s">
        <v>6940</v>
      </c>
      <c r="JW120" s="2503" t="s">
        <v>6940</v>
      </c>
      <c r="JX120" s="2503" t="s">
        <v>6940</v>
      </c>
      <c r="JY120" s="2503" t="s">
        <v>6940</v>
      </c>
      <c r="JZ120" s="2503" t="s">
        <v>6940</v>
      </c>
      <c r="KA120" s="2503" t="s">
        <v>6940</v>
      </c>
      <c r="KB120" s="2503" t="s">
        <v>6940</v>
      </c>
      <c r="KC120" s="2503" t="s">
        <v>6940</v>
      </c>
      <c r="KD120" s="2503" t="s">
        <v>6940</v>
      </c>
      <c r="KE120" s="2503" t="s">
        <v>6940</v>
      </c>
      <c r="KF120" s="2503" t="s">
        <v>6940</v>
      </c>
      <c r="KG120" s="2503" t="s">
        <v>6940</v>
      </c>
      <c r="KH120" s="2503" t="s">
        <v>6940</v>
      </c>
      <c r="KI120" s="2503" t="s">
        <v>6940</v>
      </c>
      <c r="KJ120" s="2503" t="s">
        <v>6940</v>
      </c>
      <c r="KK120" s="2503" t="s">
        <v>5412</v>
      </c>
      <c r="KL120" s="2503" t="s">
        <v>5412</v>
      </c>
      <c r="KM120" s="2503" t="s">
        <v>5412</v>
      </c>
      <c r="KN120" s="2503" t="s">
        <v>5412</v>
      </c>
      <c r="KO120" s="2503" t="s">
        <v>5412</v>
      </c>
      <c r="KP120" s="2503" t="s">
        <v>5412</v>
      </c>
      <c r="KQ120" s="2503" t="s">
        <v>5412</v>
      </c>
      <c r="KR120" s="2503" t="s">
        <v>5412</v>
      </c>
      <c r="KS120" s="2503" t="s">
        <v>5412</v>
      </c>
      <c r="KT120" s="2503" t="s">
        <v>5412</v>
      </c>
      <c r="KU120" s="2503" t="s">
        <v>5412</v>
      </c>
      <c r="KV120" s="2503" t="s">
        <v>5412</v>
      </c>
      <c r="KW120" s="2503" t="s">
        <v>5412</v>
      </c>
      <c r="KX120" s="2503" t="s">
        <v>5412</v>
      </c>
      <c r="KY120" s="2503" t="s">
        <v>5412</v>
      </c>
      <c r="KZ120" s="2503" t="s">
        <v>5412</v>
      </c>
      <c r="LA120" s="2503" t="s">
        <v>5412</v>
      </c>
      <c r="LB120" s="2503" t="s">
        <v>5412</v>
      </c>
      <c r="LC120" s="2503" t="s">
        <v>5412</v>
      </c>
      <c r="LD120" s="2503" t="s">
        <v>5412</v>
      </c>
      <c r="LE120" s="2503" t="s">
        <v>5412</v>
      </c>
      <c r="LF120" s="2503" t="s">
        <v>5412</v>
      </c>
      <c r="LG120" s="2503" t="s">
        <v>5412</v>
      </c>
      <c r="LH120" s="2503" t="s">
        <v>5412</v>
      </c>
      <c r="LI120" s="2503" t="s">
        <v>5412</v>
      </c>
      <c r="LJ120" s="2503" t="s">
        <v>5412</v>
      </c>
      <c r="LK120" s="2503" t="s">
        <v>5412</v>
      </c>
      <c r="LL120" s="2503" t="s">
        <v>5412</v>
      </c>
      <c r="LM120" s="2503" t="s">
        <v>5412</v>
      </c>
      <c r="LN120" s="2503" t="s">
        <v>5412</v>
      </c>
      <c r="LO120" s="2503" t="s">
        <v>5412</v>
      </c>
      <c r="LP120" s="2503" t="s">
        <v>5412</v>
      </c>
      <c r="LQ120" s="2503" t="s">
        <v>5412</v>
      </c>
      <c r="LR120" s="2503" t="s">
        <v>5412</v>
      </c>
      <c r="LS120" s="2503" t="s">
        <v>5412</v>
      </c>
      <c r="LT120" s="2503" t="s">
        <v>5412</v>
      </c>
      <c r="LU120" s="2503" t="s">
        <v>5412</v>
      </c>
      <c r="LV120" s="2503" t="s">
        <v>5412</v>
      </c>
      <c r="LW120" s="2503" t="s">
        <v>5412</v>
      </c>
      <c r="LX120" s="2503" t="s">
        <v>5412</v>
      </c>
      <c r="LY120" s="2503" t="s">
        <v>5412</v>
      </c>
      <c r="LZ120" s="2503" t="s">
        <v>5412</v>
      </c>
      <c r="MA120" s="2503" t="s">
        <v>5412</v>
      </c>
      <c r="MB120" s="2503" t="s">
        <v>5412</v>
      </c>
      <c r="MC120" s="2503" t="s">
        <v>5412</v>
      </c>
      <c r="MD120" s="2503" t="s">
        <v>5412</v>
      </c>
      <c r="ME120" s="2503" t="s">
        <v>5412</v>
      </c>
      <c r="MF120" s="2503" t="s">
        <v>5412</v>
      </c>
      <c r="MG120" s="2503" t="s">
        <v>5412</v>
      </c>
      <c r="MH120" s="2503" t="s">
        <v>5412</v>
      </c>
      <c r="MI120" s="2503" t="s">
        <v>5412</v>
      </c>
      <c r="MJ120" s="2503" t="s">
        <v>5412</v>
      </c>
      <c r="MK120" s="2503" t="s">
        <v>5412</v>
      </c>
      <c r="ML120" s="2503" t="s">
        <v>5412</v>
      </c>
      <c r="MM120" s="2503" t="s">
        <v>5412</v>
      </c>
      <c r="MN120" s="2503" t="s">
        <v>5412</v>
      </c>
      <c r="MO120" s="2503" t="s">
        <v>5412</v>
      </c>
      <c r="MP120" s="2503" t="s">
        <v>5412</v>
      </c>
      <c r="MQ120" s="2503" t="s">
        <v>5412</v>
      </c>
      <c r="MR120" s="2503" t="s">
        <v>5412</v>
      </c>
      <c r="MS120" s="2503" t="s">
        <v>5412</v>
      </c>
      <c r="MT120" s="2503" t="s">
        <v>5412</v>
      </c>
      <c r="MU120" s="2503" t="s">
        <v>5412</v>
      </c>
      <c r="MV120" s="2503" t="s">
        <v>5412</v>
      </c>
      <c r="MW120" s="2503" t="s">
        <v>5412</v>
      </c>
      <c r="MX120" s="2503" t="s">
        <v>5412</v>
      </c>
      <c r="MY120" s="2503" t="s">
        <v>5412</v>
      </c>
      <c r="MZ120" s="2503" t="s">
        <v>5412</v>
      </c>
      <c r="NA120" s="2503" t="s">
        <v>5412</v>
      </c>
      <c r="NB120" s="2503" t="s">
        <v>5412</v>
      </c>
      <c r="NC120" s="2503" t="s">
        <v>5412</v>
      </c>
      <c r="ND120" s="2503" t="s">
        <v>5412</v>
      </c>
      <c r="NE120" s="2503" t="s">
        <v>5412</v>
      </c>
      <c r="NF120" s="2503" t="s">
        <v>5412</v>
      </c>
      <c r="NG120" s="2503" t="s">
        <v>5412</v>
      </c>
      <c r="NH120" s="2503" t="s">
        <v>5412</v>
      </c>
      <c r="NI120" s="2503" t="s">
        <v>5412</v>
      </c>
      <c r="NJ120" s="2503" t="s">
        <v>5412</v>
      </c>
      <c r="NK120" s="2503" t="s">
        <v>5412</v>
      </c>
      <c r="NL120" s="2503" t="s">
        <v>5412</v>
      </c>
      <c r="NM120" s="2503" t="s">
        <v>5412</v>
      </c>
      <c r="NN120" s="2503" t="s">
        <v>5412</v>
      </c>
      <c r="NO120" s="2503" t="s">
        <v>5412</v>
      </c>
      <c r="NP120" s="2503" t="s">
        <v>5412</v>
      </c>
      <c r="NQ120" s="2503" t="s">
        <v>5412</v>
      </c>
      <c r="NR120" s="2503" t="s">
        <v>5412</v>
      </c>
      <c r="NS120" s="2503" t="s">
        <v>5412</v>
      </c>
      <c r="NT120" s="2503" t="s">
        <v>5412</v>
      </c>
      <c r="NU120" s="2503" t="s">
        <v>5412</v>
      </c>
      <c r="NV120" s="2503" t="s">
        <v>5412</v>
      </c>
      <c r="NW120" s="2503" t="s">
        <v>5412</v>
      </c>
      <c r="NX120" s="2503" t="s">
        <v>5412</v>
      </c>
      <c r="NY120" s="2503" t="s">
        <v>5412</v>
      </c>
      <c r="NZ120" s="2503" t="s">
        <v>5412</v>
      </c>
      <c r="OA120"/>
      <c r="OB120"/>
      <c r="OC120"/>
      <c r="OD120"/>
      <c r="OE120"/>
      <c r="OF120"/>
      <c r="OG120"/>
      <c r="OH120"/>
      <c r="OI120"/>
      <c r="OJ120"/>
      <c r="OK120"/>
      <c r="OL120"/>
      <c r="OM120" s="2503" t="s">
        <v>5412</v>
      </c>
      <c r="ON120" s="2503" t="s">
        <v>5412</v>
      </c>
      <c r="OO120" s="2503" t="s">
        <v>5412</v>
      </c>
      <c r="OP120" s="2503" t="s">
        <v>5412</v>
      </c>
      <c r="OQ120" s="2503" t="s">
        <v>5412</v>
      </c>
      <c r="OR120" s="2503" t="s">
        <v>5412</v>
      </c>
      <c r="OS120" s="2503" t="s">
        <v>5412</v>
      </c>
      <c r="OT120" s="2503" t="s">
        <v>5412</v>
      </c>
      <c r="OU120" s="2503" t="s">
        <v>7177</v>
      </c>
      <c r="OV120" s="2503" t="s">
        <v>7177</v>
      </c>
      <c r="OW120" s="2503" t="s">
        <v>7177</v>
      </c>
      <c r="OX120" s="2503" t="s">
        <v>7177</v>
      </c>
      <c r="OY120" s="2503" t="s">
        <v>7177</v>
      </c>
      <c r="OZ120" s="2503" t="s">
        <v>7177</v>
      </c>
      <c r="PA120" s="2503" t="s">
        <v>7177</v>
      </c>
      <c r="PB120" s="2503" t="s">
        <v>7177</v>
      </c>
      <c r="PC120" s="2503" t="s">
        <v>7177</v>
      </c>
      <c r="PD120" s="2503" t="s">
        <v>7177</v>
      </c>
      <c r="PE120" s="2503" t="s">
        <v>7177</v>
      </c>
      <c r="PF120" s="2503" t="s">
        <v>7177</v>
      </c>
      <c r="PG120" s="2503" t="s">
        <v>7177</v>
      </c>
      <c r="PH120" s="2503" t="s">
        <v>7177</v>
      </c>
      <c r="PI120" s="2503" t="s">
        <v>7177</v>
      </c>
      <c r="PJ120" s="2503" t="s">
        <v>7177</v>
      </c>
      <c r="PK120" s="2503" t="s">
        <v>7177</v>
      </c>
      <c r="PL120" s="2503" t="s">
        <v>7177</v>
      </c>
      <c r="PM120" s="2503" t="s">
        <v>7177</v>
      </c>
      <c r="PN120" s="2503" t="s">
        <v>7177</v>
      </c>
      <c r="PO120" s="2503" t="s">
        <v>7177</v>
      </c>
      <c r="PP120" s="2503" t="s">
        <v>7177</v>
      </c>
      <c r="PQ120" s="2503" t="s">
        <v>7177</v>
      </c>
      <c r="PR120" s="2503" t="s">
        <v>7177</v>
      </c>
      <c r="PS120" s="2503" t="s">
        <v>7177</v>
      </c>
      <c r="PT120" s="2503" t="s">
        <v>7177</v>
      </c>
      <c r="PU120" s="2503" t="s">
        <v>7177</v>
      </c>
      <c r="PV120" s="2503" t="s">
        <v>7177</v>
      </c>
      <c r="PW120" s="2503" t="s">
        <v>7177</v>
      </c>
      <c r="PX120" s="2503" t="s">
        <v>7177</v>
      </c>
      <c r="PY120" s="2503" t="s">
        <v>7177</v>
      </c>
      <c r="PZ120" s="2503" t="s">
        <v>7177</v>
      </c>
      <c r="QA120" s="2503" t="s">
        <v>7177</v>
      </c>
      <c r="QB120" s="2503" t="s">
        <v>7177</v>
      </c>
      <c r="QC120" s="2503" t="s">
        <v>7177</v>
      </c>
      <c r="QD120" s="2503" t="s">
        <v>7177</v>
      </c>
      <c r="QE120" s="2503" t="s">
        <v>7177</v>
      </c>
      <c r="QF120" s="2503" t="s">
        <v>7177</v>
      </c>
      <c r="QG120" s="2503" t="s">
        <v>7177</v>
      </c>
      <c r="QH120" s="2503" t="s">
        <v>7177</v>
      </c>
      <c r="QI120" s="2503" t="s">
        <v>7177</v>
      </c>
      <c r="QJ120" s="2503" t="s">
        <v>7177</v>
      </c>
      <c r="QK120" s="2503" t="s">
        <v>7177</v>
      </c>
      <c r="QL120" s="2503" t="s">
        <v>7177</v>
      </c>
      <c r="QM120" s="2503" t="s">
        <v>7177</v>
      </c>
      <c r="QN120" s="2503" t="s">
        <v>7177</v>
      </c>
      <c r="QO120" s="2503" t="s">
        <v>7177</v>
      </c>
      <c r="QP120" s="2503" t="s">
        <v>7177</v>
      </c>
      <c r="QQ120" s="2503" t="s">
        <v>7177</v>
      </c>
      <c r="QR120" s="2503" t="s">
        <v>7177</v>
      </c>
      <c r="QS120" s="2503" t="s">
        <v>7177</v>
      </c>
      <c r="QT120" s="2503" t="s">
        <v>7177</v>
      </c>
      <c r="QU120" s="2503" t="s">
        <v>7177</v>
      </c>
      <c r="QV120" s="2503" t="s">
        <v>7177</v>
      </c>
      <c r="QW120" s="2503" t="s">
        <v>7177</v>
      </c>
      <c r="QX120" s="2503" t="s">
        <v>7177</v>
      </c>
      <c r="QY120" s="2503" t="s">
        <v>7177</v>
      </c>
      <c r="QZ120" s="2503" t="s">
        <v>7177</v>
      </c>
      <c r="RA120" s="2503" t="s">
        <v>7177</v>
      </c>
      <c r="RB120" s="2503" t="s">
        <v>7177</v>
      </c>
      <c r="RC120" s="2503" t="s">
        <v>7177</v>
      </c>
      <c r="RD120" s="2503" t="s">
        <v>7177</v>
      </c>
      <c r="RE120" s="2503" t="s">
        <v>7177</v>
      </c>
      <c r="RF120" s="2503" t="s">
        <v>7177</v>
      </c>
      <c r="RG120" s="2503" t="s">
        <v>7177</v>
      </c>
      <c r="RH120" s="2503" t="s">
        <v>7177</v>
      </c>
      <c r="RI120" s="2503" t="s">
        <v>7177</v>
      </c>
      <c r="RJ120" s="2503" t="s">
        <v>7177</v>
      </c>
      <c r="RK120" s="2503" t="s">
        <v>7177</v>
      </c>
      <c r="RL120" s="2503" t="s">
        <v>7177</v>
      </c>
      <c r="RM120" s="2503" t="s">
        <v>7177</v>
      </c>
      <c r="RN120" s="2503" t="s">
        <v>7177</v>
      </c>
      <c r="RO120" s="2503" t="s">
        <v>7177</v>
      </c>
      <c r="RP120" s="2503" t="s">
        <v>7177</v>
      </c>
      <c r="RQ120" s="2503" t="s">
        <v>7177</v>
      </c>
      <c r="RR120" s="2503" t="s">
        <v>7177</v>
      </c>
      <c r="RS120" s="2503" t="s">
        <v>7177</v>
      </c>
      <c r="RT120" s="2503" t="s">
        <v>7177</v>
      </c>
      <c r="RU120" s="2503" t="s">
        <v>7177</v>
      </c>
      <c r="RV120" s="2503" t="s">
        <v>7177</v>
      </c>
      <c r="RW120" s="2503" t="s">
        <v>7177</v>
      </c>
      <c r="RX120" s="2503" t="s">
        <v>7177</v>
      </c>
      <c r="RY120" s="2503" t="s">
        <v>7177</v>
      </c>
      <c r="RZ120" s="2503" t="s">
        <v>7177</v>
      </c>
      <c r="SA120" s="2503" t="s">
        <v>7177</v>
      </c>
      <c r="SB120" s="2503" t="s">
        <v>7177</v>
      </c>
      <c r="SC120" s="2503" t="s">
        <v>7177</v>
      </c>
      <c r="SD120" s="2503" t="s">
        <v>7177</v>
      </c>
      <c r="SE120" s="2503" t="s">
        <v>7177</v>
      </c>
      <c r="SF120" s="2503" t="s">
        <v>7177</v>
      </c>
      <c r="SG120" s="2503" t="s">
        <v>7177</v>
      </c>
      <c r="SH120" s="2503" t="s">
        <v>7177</v>
      </c>
      <c r="SI120" s="2503" t="s">
        <v>7177</v>
      </c>
      <c r="SJ120" s="2503" t="s">
        <v>7177</v>
      </c>
      <c r="SK120" s="2503" t="s">
        <v>7177</v>
      </c>
      <c r="SL120" s="2503" t="s">
        <v>7177</v>
      </c>
      <c r="SM120" s="2503" t="s">
        <v>7177</v>
      </c>
      <c r="SN120" s="2503" t="s">
        <v>7177</v>
      </c>
      <c r="SO120" s="2503" t="s">
        <v>7177</v>
      </c>
      <c r="SP120" s="2503" t="s">
        <v>7177</v>
      </c>
      <c r="SQ120" s="2503" t="s">
        <v>7177</v>
      </c>
      <c r="SR120" s="2503" t="s">
        <v>7177</v>
      </c>
      <c r="SS120" s="2503" t="s">
        <v>7177</v>
      </c>
      <c r="ST120" s="2503" t="s">
        <v>7177</v>
      </c>
      <c r="SU120" s="2503" t="s">
        <v>5579</v>
      </c>
      <c r="SV120" s="2503" t="s">
        <v>5579</v>
      </c>
      <c r="SW120" s="2503" t="s">
        <v>5579</v>
      </c>
      <c r="SX120" s="2503" t="s">
        <v>5579</v>
      </c>
      <c r="SY120" s="2503" t="s">
        <v>5579</v>
      </c>
      <c r="SZ120" s="1630" t="s">
        <v>7177</v>
      </c>
      <c r="TA120" s="1630" t="s">
        <v>7177</v>
      </c>
      <c r="TB120" s="1630" t="s">
        <v>7177</v>
      </c>
      <c r="TC120" s="1630" t="s">
        <v>7177</v>
      </c>
      <c r="TD120" s="1630" t="s">
        <v>7177</v>
      </c>
      <c r="TE120" s="1630" t="s">
        <v>7177</v>
      </c>
      <c r="TF120" s="1630" t="s">
        <v>7177</v>
      </c>
      <c r="TG120" s="1630" t="s">
        <v>7177</v>
      </c>
      <c r="TH120" s="1630" t="s">
        <v>7177</v>
      </c>
      <c r="TI120" s="1630" t="s">
        <v>7177</v>
      </c>
      <c r="TJ120" s="1630" t="s">
        <v>7177</v>
      </c>
      <c r="TK120" s="1630" t="s">
        <v>7177</v>
      </c>
      <c r="TL120" s="1630" t="s">
        <v>7177</v>
      </c>
      <c r="TM120" s="1630" t="s">
        <v>7177</v>
      </c>
      <c r="TN120" s="1630" t="s">
        <v>7177</v>
      </c>
      <c r="TO120" s="1630" t="s">
        <v>7177</v>
      </c>
      <c r="TP120" s="1630" t="s">
        <v>7177</v>
      </c>
      <c r="TQ120" s="1630" t="s">
        <v>7177</v>
      </c>
      <c r="TR120" s="1630" t="s">
        <v>7177</v>
      </c>
      <c r="TS120" s="1630" t="s">
        <v>7177</v>
      </c>
      <c r="TT120" s="1630" t="s">
        <v>7177</v>
      </c>
      <c r="TU120" s="1630" t="s">
        <v>7177</v>
      </c>
      <c r="TV120" s="1630" t="s">
        <v>7177</v>
      </c>
      <c r="TW120" s="1630" t="s">
        <v>7177</v>
      </c>
      <c r="TX120" s="1630" t="s">
        <v>7177</v>
      </c>
      <c r="TY120" s="1630" t="s">
        <v>7177</v>
      </c>
      <c r="TZ120" s="1630" t="s">
        <v>7177</v>
      </c>
      <c r="UA120" s="1630" t="s">
        <v>7177</v>
      </c>
      <c r="UB120" s="1630" t="s">
        <v>7177</v>
      </c>
      <c r="UC120" s="1630" t="s">
        <v>7177</v>
      </c>
      <c r="UD120" s="1630" t="s">
        <v>7177</v>
      </c>
      <c r="UE120" s="1630" t="s">
        <v>7177</v>
      </c>
      <c r="UF120" s="1630" t="s">
        <v>7177</v>
      </c>
      <c r="UG120" s="1630" t="s">
        <v>7177</v>
      </c>
      <c r="UH120" s="1630" t="s">
        <v>7177</v>
      </c>
      <c r="UI120" s="1630" t="s">
        <v>7177</v>
      </c>
      <c r="UJ120" s="1630" t="s">
        <v>7177</v>
      </c>
      <c r="UK120" s="1630" t="s">
        <v>7177</v>
      </c>
      <c r="UL120" s="1630" t="s">
        <v>7177</v>
      </c>
      <c r="UM120" s="1630" t="s">
        <v>7177</v>
      </c>
      <c r="UN120" s="1630" t="s">
        <v>7177</v>
      </c>
      <c r="UO120" s="1630" t="s">
        <v>7177</v>
      </c>
      <c r="UP120" s="1630" t="s">
        <v>7177</v>
      </c>
      <c r="UQ120" s="1630" t="s">
        <v>7177</v>
      </c>
      <c r="UR120" s="1630" t="s">
        <v>7177</v>
      </c>
      <c r="US120" s="1630" t="s">
        <v>7177</v>
      </c>
      <c r="UT120" s="1630" t="s">
        <v>7177</v>
      </c>
      <c r="UU120" s="1630" t="s">
        <v>7177</v>
      </c>
      <c r="UV120" s="1630" t="s">
        <v>7177</v>
      </c>
      <c r="UW120" s="1630" t="s">
        <v>7177</v>
      </c>
      <c r="UX120" s="1630" t="s">
        <v>7177</v>
      </c>
      <c r="UY120" s="1630" t="s">
        <v>7177</v>
      </c>
      <c r="UZ120" s="1630" t="s">
        <v>7177</v>
      </c>
      <c r="VA120" s="1630" t="s">
        <v>7177</v>
      </c>
      <c r="VB120" s="1630" t="s">
        <v>7177</v>
      </c>
      <c r="VC120" s="1630" t="s">
        <v>7177</v>
      </c>
      <c r="VD120" s="1630" t="s">
        <v>7177</v>
      </c>
      <c r="VE120" s="1630" t="s">
        <v>7177</v>
      </c>
      <c r="VF120" s="1630" t="s">
        <v>7177</v>
      </c>
      <c r="VG120" s="1630" t="s">
        <v>7177</v>
      </c>
      <c r="VH120" s="1630" t="s">
        <v>7177</v>
      </c>
      <c r="VI120" s="1630" t="s">
        <v>7177</v>
      </c>
      <c r="VJ120" s="1630" t="s">
        <v>7177</v>
      </c>
      <c r="VK120" s="1630" t="s">
        <v>7177</v>
      </c>
      <c r="VL120" s="1630" t="s">
        <v>7177</v>
      </c>
      <c r="VM120" s="1630" t="s">
        <v>7177</v>
      </c>
      <c r="VN120" s="1630" t="s">
        <v>7177</v>
      </c>
      <c r="VO120" s="1630" t="s">
        <v>7177</v>
      </c>
      <c r="VP120" s="1630" t="s">
        <v>7177</v>
      </c>
      <c r="VQ120" s="1630" t="s">
        <v>7177</v>
      </c>
      <c r="VR120" s="1630" t="s">
        <v>7177</v>
      </c>
      <c r="VS120" s="1630" t="s">
        <v>7177</v>
      </c>
      <c r="VT120" s="1630" t="s">
        <v>7177</v>
      </c>
      <c r="VU120" s="1630" t="s">
        <v>7177</v>
      </c>
      <c r="VV120" s="1630" t="s">
        <v>7177</v>
      </c>
      <c r="VW120" s="1630" t="s">
        <v>7177</v>
      </c>
      <c r="VX120" s="1630" t="s">
        <v>7177</v>
      </c>
      <c r="VY120" s="1630" t="s">
        <v>7177</v>
      </c>
      <c r="VZ120" s="1630" t="s">
        <v>7177</v>
      </c>
      <c r="WA120" s="1630" t="s">
        <v>7177</v>
      </c>
      <c r="WB120" s="1630" t="s">
        <v>7177</v>
      </c>
      <c r="WC120" s="1630" t="s">
        <v>7177</v>
      </c>
      <c r="WD120" s="1630" t="s">
        <v>7177</v>
      </c>
      <c r="WE120" s="1630" t="s">
        <v>7177</v>
      </c>
      <c r="WF120" s="1630" t="s">
        <v>7177</v>
      </c>
      <c r="WG120" s="1630" t="s">
        <v>7177</v>
      </c>
      <c r="WH120" s="1630" t="s">
        <v>7177</v>
      </c>
      <c r="WI120" s="1630" t="s">
        <v>7177</v>
      </c>
      <c r="WJ120" s="1630" t="s">
        <v>7177</v>
      </c>
      <c r="WK120" s="1630" t="s">
        <v>7177</v>
      </c>
      <c r="WL120" s="1630" t="s">
        <v>7177</v>
      </c>
      <c r="WM120" s="1630" t="s">
        <v>7177</v>
      </c>
      <c r="WN120" s="1630" t="s">
        <v>7177</v>
      </c>
      <c r="WO120" s="1630" t="s">
        <v>7177</v>
      </c>
      <c r="WP120" s="1630" t="s">
        <v>7177</v>
      </c>
      <c r="WQ120" s="1630" t="s">
        <v>7177</v>
      </c>
      <c r="WR120" s="1630" t="s">
        <v>7177</v>
      </c>
      <c r="WS120" s="1630" t="s">
        <v>7177</v>
      </c>
      <c r="WT120" s="1630" t="s">
        <v>7177</v>
      </c>
      <c r="WU120" s="1630" t="s">
        <v>7177</v>
      </c>
      <c r="WV120" s="2503"/>
      <c r="WW120" s="2501" t="s">
        <v>7246</v>
      </c>
      <c r="WX120" s="2501" t="s">
        <v>7246</v>
      </c>
      <c r="WY120" s="2501" t="s">
        <v>7246</v>
      </c>
      <c r="WZ120" s="2501" t="s">
        <v>7246</v>
      </c>
      <c r="XA120" s="2501" t="s">
        <v>7246</v>
      </c>
      <c r="XB120" s="2501" t="s">
        <v>7246</v>
      </c>
      <c r="XC120" s="2501" t="s">
        <v>7246</v>
      </c>
      <c r="XD120" s="2501" t="s">
        <v>7246</v>
      </c>
      <c r="XE120" s="2501"/>
      <c r="XF120" s="2501" t="s">
        <v>7246</v>
      </c>
      <c r="XG120" s="2501" t="s">
        <v>7246</v>
      </c>
      <c r="XH120" s="2501" t="s">
        <v>7246</v>
      </c>
      <c r="XI120" s="2501" t="s">
        <v>7246</v>
      </c>
      <c r="XJ120" s="2501" t="s">
        <v>7246</v>
      </c>
      <c r="XK120" s="2501" t="s">
        <v>7246</v>
      </c>
      <c r="XL120" s="2501" t="s">
        <v>7246</v>
      </c>
      <c r="XM120" s="2501" t="s">
        <v>7246</v>
      </c>
      <c r="XN120" s="2501" t="s">
        <v>7246</v>
      </c>
      <c r="XO120" s="2501" t="s">
        <v>7246</v>
      </c>
      <c r="XP120" s="2501"/>
      <c r="XQ120" s="2501" t="s">
        <v>7246</v>
      </c>
      <c r="XR120" s="2501" t="s">
        <v>7246</v>
      </c>
      <c r="XS120" s="2501" t="s">
        <v>7246</v>
      </c>
      <c r="XT120" s="2501" t="s">
        <v>7246</v>
      </c>
      <c r="XU120" s="2501"/>
      <c r="XV120" s="2501" t="s">
        <v>7246</v>
      </c>
      <c r="XW120" s="2501" t="s">
        <v>7246</v>
      </c>
      <c r="XX120" s="2501" t="s">
        <v>7246</v>
      </c>
      <c r="XY120" s="2501" t="s">
        <v>7246</v>
      </c>
      <c r="XZ120" s="2501" t="s">
        <v>7246</v>
      </c>
      <c r="YA120" s="2501" t="s">
        <v>7246</v>
      </c>
      <c r="YB120" s="2501" t="s">
        <v>7246</v>
      </c>
      <c r="YC120" s="2501" t="s">
        <v>7246</v>
      </c>
      <c r="YD120" s="2501" t="s">
        <v>7246</v>
      </c>
      <c r="YE120" s="2501" t="s">
        <v>7246</v>
      </c>
      <c r="YF120" s="2501" t="s">
        <v>7246</v>
      </c>
      <c r="YG120" s="2501" t="s">
        <v>7246</v>
      </c>
      <c r="YH120" s="2501" t="s">
        <v>7246</v>
      </c>
      <c r="YI120" s="2501" t="s">
        <v>7246</v>
      </c>
      <c r="YJ120" s="2501" t="s">
        <v>7246</v>
      </c>
      <c r="YK120" s="2501" t="s">
        <v>7246</v>
      </c>
      <c r="YL120" s="2501" t="s">
        <v>7246</v>
      </c>
      <c r="YM120" s="2501" t="s">
        <v>7246</v>
      </c>
      <c r="YN120" s="2501" t="s">
        <v>7246</v>
      </c>
      <c r="YO120" s="2501" t="s">
        <v>7246</v>
      </c>
      <c r="YP120" s="2501" t="s">
        <v>7246</v>
      </c>
      <c r="YQ120" s="2501" t="s">
        <v>7246</v>
      </c>
      <c r="YR120" s="2501" t="s">
        <v>7246</v>
      </c>
      <c r="YS120" s="2501" t="s">
        <v>7246</v>
      </c>
      <c r="YT120" s="2501" t="s">
        <v>7246</v>
      </c>
      <c r="YU120" s="2501" t="s">
        <v>7246</v>
      </c>
      <c r="YV120" s="2501" t="s">
        <v>7246</v>
      </c>
      <c r="YW120" s="2501" t="s">
        <v>7246</v>
      </c>
      <c r="YX120" s="2501" t="s">
        <v>7246</v>
      </c>
      <c r="YY120" s="2501" t="s">
        <v>7246</v>
      </c>
      <c r="YZ120" s="2501" t="s">
        <v>7246</v>
      </c>
      <c r="ZA120" s="2501" t="s">
        <v>7246</v>
      </c>
      <c r="ZB120" s="2501" t="s">
        <v>7246</v>
      </c>
      <c r="ZC120" s="2501" t="s">
        <v>7246</v>
      </c>
      <c r="ZD120" s="2501" t="s">
        <v>7246</v>
      </c>
      <c r="ZE120" s="2501" t="s">
        <v>7246</v>
      </c>
      <c r="ZF120" s="2501" t="s">
        <v>7246</v>
      </c>
      <c r="ZG120" s="2501" t="s">
        <v>7246</v>
      </c>
      <c r="ZH120" s="2501" t="s">
        <v>7246</v>
      </c>
      <c r="ZI120" s="2501" t="s">
        <v>7246</v>
      </c>
      <c r="ZJ120" s="2501" t="s">
        <v>7246</v>
      </c>
      <c r="ZK120" s="2501" t="s">
        <v>7246</v>
      </c>
      <c r="ZL120" s="2501" t="s">
        <v>3074</v>
      </c>
      <c r="ZM120" s="2501" t="s">
        <v>7246</v>
      </c>
      <c r="ZN120" s="2501" t="s">
        <v>7246</v>
      </c>
      <c r="ZO120" s="2501" t="s">
        <v>7246</v>
      </c>
      <c r="ZP120" s="2501" t="s">
        <v>3074</v>
      </c>
      <c r="ZQ120" s="2501" t="s">
        <v>7246</v>
      </c>
      <c r="ZR120" s="2501" t="s">
        <v>7246</v>
      </c>
      <c r="ZS120" s="2501" t="s">
        <v>7246</v>
      </c>
      <c r="ZT120" s="2965" t="s">
        <v>7177</v>
      </c>
      <c r="ZU120" s="2965" t="s">
        <v>7177</v>
      </c>
      <c r="ZV120" s="2965" t="s">
        <v>7177</v>
      </c>
      <c r="ZW120" s="2965" t="s">
        <v>7177</v>
      </c>
      <c r="ZX120" s="2965" t="s">
        <v>7177</v>
      </c>
      <c r="ZY120" s="2965" t="s">
        <v>7177</v>
      </c>
      <c r="ZZ120" s="2965" t="s">
        <v>7177</v>
      </c>
      <c r="AAA120" s="2965" t="s">
        <v>7177</v>
      </c>
      <c r="AAB120" s="2965" t="s">
        <v>7177</v>
      </c>
      <c r="AAC120" s="2965" t="s">
        <v>7177</v>
      </c>
      <c r="AAD120" s="2965" t="s">
        <v>7177</v>
      </c>
      <c r="AAE120" s="2965" t="s">
        <v>7177</v>
      </c>
      <c r="AAF120" s="2050" t="s">
        <v>7177</v>
      </c>
      <c r="AAG120" s="2050" t="s">
        <v>7177</v>
      </c>
      <c r="AAH120" s="2050" t="s">
        <v>7177</v>
      </c>
      <c r="AAI120" s="2050" t="s">
        <v>7177</v>
      </c>
      <c r="AAJ120" s="2501" t="s">
        <v>5412</v>
      </c>
      <c r="AAK120" s="2501" t="s">
        <v>5412</v>
      </c>
      <c r="AAL120" s="2501" t="s">
        <v>5412</v>
      </c>
      <c r="AAM120" s="2501" t="s">
        <v>5412</v>
      </c>
      <c r="AAN120" s="2501" t="s">
        <v>3074</v>
      </c>
      <c r="AAO120" s="2501" t="s">
        <v>3074</v>
      </c>
      <c r="AAP120" s="2501" t="s">
        <v>3074</v>
      </c>
      <c r="AAQ120" s="2501" t="s">
        <v>3074</v>
      </c>
      <c r="AAR120" s="2501" t="s">
        <v>3074</v>
      </c>
      <c r="AAS120" s="2501" t="s">
        <v>3074</v>
      </c>
      <c r="AAT120" s="2501" t="s">
        <v>3074</v>
      </c>
      <c r="AAU120" s="2501" t="s">
        <v>3074</v>
      </c>
      <c r="AAV120" s="2501" t="s">
        <v>3074</v>
      </c>
      <c r="AAW120" s="2501" t="s">
        <v>3074</v>
      </c>
      <c r="AAX120" s="2501" t="s">
        <v>3074</v>
      </c>
      <c r="AAY120" s="2501" t="s">
        <v>3074</v>
      </c>
      <c r="AAZ120" s="2501" t="s">
        <v>3074</v>
      </c>
      <c r="ABA120" s="2501" t="s">
        <v>3074</v>
      </c>
      <c r="ABB120" s="2501" t="s">
        <v>3074</v>
      </c>
      <c r="ABC120" s="2501" t="s">
        <v>3074</v>
      </c>
      <c r="ABD120" s="2501" t="s">
        <v>3074</v>
      </c>
      <c r="ABE120" s="2501" t="s">
        <v>3074</v>
      </c>
      <c r="ABF120" s="2501" t="s">
        <v>3074</v>
      </c>
      <c r="ABG120" s="2501" t="s">
        <v>3074</v>
      </c>
      <c r="ABH120" s="2501" t="s">
        <v>3074</v>
      </c>
      <c r="ABI120" s="2501" t="s">
        <v>3074</v>
      </c>
      <c r="ABJ120" s="2501" t="s">
        <v>3074</v>
      </c>
      <c r="ABK120" s="2501" t="s">
        <v>3074</v>
      </c>
      <c r="ABL120" s="2501" t="s">
        <v>3074</v>
      </c>
      <c r="ABM120" s="2501" t="s">
        <v>3074</v>
      </c>
      <c r="ABN120" s="2501" t="s">
        <v>3074</v>
      </c>
      <c r="ABO120" s="2501" t="s">
        <v>3074</v>
      </c>
      <c r="ABP120" s="2050" t="s">
        <v>5412</v>
      </c>
      <c r="ABQ120" s="2050" t="s">
        <v>5412</v>
      </c>
      <c r="ABR120" s="2050" t="s">
        <v>5412</v>
      </c>
      <c r="ABS120" s="2050" t="s">
        <v>5412</v>
      </c>
      <c r="ABT120" s="2050" t="s">
        <v>5412</v>
      </c>
      <c r="ABU120" s="2050" t="s">
        <v>5412</v>
      </c>
      <c r="ABV120" s="2050" t="s">
        <v>5412</v>
      </c>
      <c r="ABW120" s="2050" t="s">
        <v>5412</v>
      </c>
      <c r="ABX120" s="2050" t="s">
        <v>5412</v>
      </c>
      <c r="ABY120" s="2050" t="s">
        <v>5412</v>
      </c>
      <c r="ABZ120" s="2050" t="s">
        <v>5412</v>
      </c>
      <c r="ACA120" s="2050" t="s">
        <v>5412</v>
      </c>
      <c r="ACB120" s="2050" t="s">
        <v>5412</v>
      </c>
      <c r="ACC120" s="2050" t="s">
        <v>5412</v>
      </c>
      <c r="ACD120" s="2050" t="s">
        <v>5412</v>
      </c>
      <c r="ACE120" s="2050" t="s">
        <v>5412</v>
      </c>
      <c r="ACF120" s="2050" t="s">
        <v>5412</v>
      </c>
      <c r="ACG120" s="2050" t="s">
        <v>5412</v>
      </c>
      <c r="ACH120" s="2050" t="s">
        <v>5412</v>
      </c>
      <c r="ACI120" s="2050" t="s">
        <v>5412</v>
      </c>
      <c r="ACJ120" s="2050" t="s">
        <v>5412</v>
      </c>
      <c r="ACK120" s="2050" t="s">
        <v>5412</v>
      </c>
      <c r="ACL120" s="2050" t="s">
        <v>5412</v>
      </c>
      <c r="ACM120" s="2050" t="s">
        <v>5412</v>
      </c>
      <c r="ACN120" s="2050" t="s">
        <v>5412</v>
      </c>
      <c r="ACO120" s="2050" t="s">
        <v>5412</v>
      </c>
      <c r="ACP120" s="2050" t="s">
        <v>5412</v>
      </c>
      <c r="ACQ120" s="2050" t="s">
        <v>5412</v>
      </c>
      <c r="ACR120" s="2050" t="s">
        <v>5412</v>
      </c>
      <c r="ACS120" s="2050" t="s">
        <v>5412</v>
      </c>
      <c r="ACT120" s="2050" t="s">
        <v>5412</v>
      </c>
      <c r="ACU120" s="2050" t="s">
        <v>5412</v>
      </c>
      <c r="ACV120" s="2050" t="s">
        <v>5412</v>
      </c>
      <c r="ACW120" s="2050" t="s">
        <v>5412</v>
      </c>
      <c r="ACX120" s="2050" t="s">
        <v>5412</v>
      </c>
      <c r="ACY120" s="2050" t="s">
        <v>5412</v>
      </c>
      <c r="ACZ120" s="2050" t="s">
        <v>5412</v>
      </c>
      <c r="ADA120" s="2050" t="s">
        <v>5412</v>
      </c>
      <c r="ADB120" s="2050" t="s">
        <v>5412</v>
      </c>
      <c r="ADC120" s="2050" t="s">
        <v>5412</v>
      </c>
      <c r="ADD120" s="2050" t="s">
        <v>5412</v>
      </c>
      <c r="ADE120" s="2050" t="s">
        <v>5412</v>
      </c>
      <c r="ADF120" s="2050" t="s">
        <v>5412</v>
      </c>
      <c r="ADG120" s="2050" t="s">
        <v>5412</v>
      </c>
      <c r="ADH120" s="2050" t="s">
        <v>5412</v>
      </c>
      <c r="ADI120" s="2050" t="s">
        <v>5412</v>
      </c>
      <c r="ADJ120" s="2050" t="s">
        <v>5412</v>
      </c>
      <c r="ADK120" s="2050" t="s">
        <v>5412</v>
      </c>
      <c r="ADL120" s="2050" t="s">
        <v>5412</v>
      </c>
      <c r="ADM120" s="2050" t="s">
        <v>5412</v>
      </c>
      <c r="ADN120" s="2050" t="s">
        <v>5412</v>
      </c>
      <c r="ADO120" s="2050" t="s">
        <v>5412</v>
      </c>
      <c r="ADP120" s="2050" t="s">
        <v>5412</v>
      </c>
      <c r="ADQ120" s="2050" t="s">
        <v>5412</v>
      </c>
      <c r="ADR120" s="2050" t="s">
        <v>5412</v>
      </c>
      <c r="ADS120" s="2050" t="s">
        <v>5412</v>
      </c>
      <c r="ADT120" s="2050" t="s">
        <v>5412</v>
      </c>
      <c r="ADU120" s="2050" t="s">
        <v>5412</v>
      </c>
      <c r="ADV120" s="2050" t="s">
        <v>5412</v>
      </c>
      <c r="ADW120" s="2050" t="s">
        <v>5412</v>
      </c>
      <c r="ADX120" s="2050" t="s">
        <v>5412</v>
      </c>
      <c r="ADY120" s="2050" t="s">
        <v>5412</v>
      </c>
      <c r="ADZ120" s="2050" t="s">
        <v>5412</v>
      </c>
      <c r="AEA120" s="2050" t="s">
        <v>5412</v>
      </c>
      <c r="AEB120" s="2050" t="s">
        <v>5412</v>
      </c>
      <c r="AEC120" s="2050" t="s">
        <v>5412</v>
      </c>
      <c r="AED120" s="2050" t="s">
        <v>5412</v>
      </c>
      <c r="AEE120" s="2050" t="s">
        <v>5412</v>
      </c>
      <c r="AEF120" s="2050" t="s">
        <v>5412</v>
      </c>
      <c r="AEG120" s="2050" t="s">
        <v>5412</v>
      </c>
      <c r="AEH120" s="2050" t="s">
        <v>5412</v>
      </c>
      <c r="AEI120" s="2501" t="s">
        <v>7029</v>
      </c>
      <c r="AEJ120" s="2501" t="s">
        <v>7029</v>
      </c>
      <c r="AEK120" s="2501" t="s">
        <v>7029</v>
      </c>
      <c r="AEL120" s="2501" t="s">
        <v>5412</v>
      </c>
      <c r="AEM120" s="2501" t="s">
        <v>5412</v>
      </c>
      <c r="AEN120" s="2501" t="s">
        <v>5412</v>
      </c>
      <c r="AEO120" s="2501" t="s">
        <v>5412</v>
      </c>
      <c r="AEP120" s="2501" t="s">
        <v>5412</v>
      </c>
      <c r="AEQ120" s="2501" t="s">
        <v>5412</v>
      </c>
      <c r="AER120" s="2501" t="s">
        <v>5412</v>
      </c>
      <c r="AES120" s="2501" t="s">
        <v>5412</v>
      </c>
      <c r="AET120" s="2501" t="s">
        <v>5412</v>
      </c>
      <c r="AEU120" s="2501" t="s">
        <v>5412</v>
      </c>
      <c r="AEV120" s="2501" t="s">
        <v>5412</v>
      </c>
      <c r="AEW120" s="2501" t="s">
        <v>5412</v>
      </c>
      <c r="AEX120" s="2501" t="s">
        <v>5412</v>
      </c>
      <c r="AEY120" s="2501" t="s">
        <v>5412</v>
      </c>
      <c r="AEZ120" s="2501" t="s">
        <v>5412</v>
      </c>
      <c r="AFA120" s="2501" t="s">
        <v>5412</v>
      </c>
      <c r="AFB120" s="2501" t="s">
        <v>5412</v>
      </c>
      <c r="AFC120" s="2501" t="s">
        <v>5412</v>
      </c>
      <c r="AFD120" s="2501" t="s">
        <v>5412</v>
      </c>
      <c r="AFE120" s="2501" t="s">
        <v>5412</v>
      </c>
      <c r="AFF120" s="2501" t="s">
        <v>5412</v>
      </c>
      <c r="AFG120" s="2501" t="s">
        <v>5412</v>
      </c>
      <c r="AFH120" s="2501" t="s">
        <v>5412</v>
      </c>
      <c r="AFI120" s="2501" t="s">
        <v>5412</v>
      </c>
      <c r="AFJ120" s="2501" t="s">
        <v>5412</v>
      </c>
      <c r="AFK120" s="2501" t="s">
        <v>5412</v>
      </c>
      <c r="AFL120" s="2501" t="s">
        <v>5412</v>
      </c>
      <c r="AFM120" s="2501" t="s">
        <v>5412</v>
      </c>
      <c r="AFN120" s="2501" t="s">
        <v>7051</v>
      </c>
      <c r="AFO120" s="2501" t="s">
        <v>7051</v>
      </c>
      <c r="AFP120" s="2501" t="s">
        <v>7051</v>
      </c>
      <c r="AFQ120" s="2501" t="s">
        <v>7051</v>
      </c>
      <c r="AFR120" s="2501" t="s">
        <v>7051</v>
      </c>
      <c r="AFS120" s="2501" t="s">
        <v>7051</v>
      </c>
      <c r="AFT120" s="2501" t="s">
        <v>7051</v>
      </c>
      <c r="AFU120" s="2501" t="s">
        <v>7051</v>
      </c>
      <c r="AFV120" s="2501" t="s">
        <v>7051</v>
      </c>
      <c r="AFW120" s="2501" t="s">
        <v>7051</v>
      </c>
      <c r="AFX120" s="2501" t="s">
        <v>7051</v>
      </c>
      <c r="AFY120" s="2501" t="s">
        <v>7051</v>
      </c>
      <c r="AFZ120" s="2501" t="s">
        <v>7051</v>
      </c>
      <c r="AGA120" s="2501" t="s">
        <v>7051</v>
      </c>
      <c r="AGB120" s="2501" t="s">
        <v>7051</v>
      </c>
      <c r="AGC120" s="2501" t="s">
        <v>7051</v>
      </c>
      <c r="AGD120" s="2501" t="s">
        <v>7051</v>
      </c>
      <c r="AGE120" s="2501" t="s">
        <v>7051</v>
      </c>
      <c r="AGF120" s="2501" t="s">
        <v>7190</v>
      </c>
      <c r="AGG120" s="2501" t="s">
        <v>3074</v>
      </c>
      <c r="AGH120" s="2501" t="s">
        <v>3074</v>
      </c>
      <c r="AGI120" s="2501" t="s">
        <v>7190</v>
      </c>
      <c r="AGJ120" s="2501" t="s">
        <v>3074</v>
      </c>
      <c r="AGK120" s="2501" t="s">
        <v>3074</v>
      </c>
      <c r="AGL120" s="2501" t="s">
        <v>7190</v>
      </c>
      <c r="AGM120" s="2501" t="s">
        <v>3074</v>
      </c>
      <c r="AGN120" s="2501" t="s">
        <v>3074</v>
      </c>
      <c r="AGO120" s="2501" t="s">
        <v>7190</v>
      </c>
      <c r="AGP120" s="2501" t="s">
        <v>3074</v>
      </c>
      <c r="AGQ120" s="2501" t="s">
        <v>3074</v>
      </c>
      <c r="AGR120" s="2501" t="s">
        <v>7190</v>
      </c>
      <c r="AGS120" s="2501" t="s">
        <v>3074</v>
      </c>
      <c r="AGT120" s="2501" t="s">
        <v>3074</v>
      </c>
      <c r="AGU120" s="2501" t="s">
        <v>7190</v>
      </c>
      <c r="AGV120" s="2501" t="s">
        <v>3074</v>
      </c>
      <c r="AGW120" s="2501" t="s">
        <v>3074</v>
      </c>
      <c r="AGX120" s="2501" t="s">
        <v>7190</v>
      </c>
      <c r="AGY120" s="2501" t="s">
        <v>3074</v>
      </c>
      <c r="AGZ120" s="2501" t="s">
        <v>3074</v>
      </c>
      <c r="AHA120" s="2501" t="s">
        <v>7190</v>
      </c>
      <c r="AHB120" s="2501" t="s">
        <v>3074</v>
      </c>
      <c r="AHC120" s="2501" t="s">
        <v>3074</v>
      </c>
      <c r="AHD120" s="2501" t="s">
        <v>7190</v>
      </c>
      <c r="AHE120" s="2501" t="s">
        <v>3074</v>
      </c>
      <c r="AHF120" s="2501" t="s">
        <v>3074</v>
      </c>
      <c r="AHG120" s="2501" t="s">
        <v>7190</v>
      </c>
      <c r="AHH120" s="2501" t="s">
        <v>3074</v>
      </c>
      <c r="AHI120" s="2501" t="s">
        <v>3074</v>
      </c>
      <c r="AHJ120" s="2501" t="s">
        <v>7190</v>
      </c>
      <c r="AHK120" s="2501" t="s">
        <v>3074</v>
      </c>
      <c r="AHL120" s="2501" t="s">
        <v>3074</v>
      </c>
      <c r="AHM120" s="2501" t="s">
        <v>7190</v>
      </c>
      <c r="AHN120" s="2501" t="s">
        <v>3074</v>
      </c>
      <c r="AHO120" s="2501" t="s">
        <v>3074</v>
      </c>
      <c r="AHP120" s="2501" t="s">
        <v>7190</v>
      </c>
      <c r="AHQ120" s="2501" t="s">
        <v>3074</v>
      </c>
      <c r="AHR120" s="2501" t="s">
        <v>3074</v>
      </c>
      <c r="AHS120" s="2501" t="s">
        <v>7190</v>
      </c>
      <c r="AHT120" s="2501" t="s">
        <v>3074</v>
      </c>
      <c r="AHU120" s="2501" t="s">
        <v>3074</v>
      </c>
      <c r="AHV120" s="2501" t="s">
        <v>7177</v>
      </c>
      <c r="AHW120" s="2501" t="s">
        <v>3074</v>
      </c>
      <c r="AHX120" s="2501" t="s">
        <v>3074</v>
      </c>
      <c r="AHY120" s="2501" t="s">
        <v>7177</v>
      </c>
      <c r="AHZ120" s="2501" t="s">
        <v>3074</v>
      </c>
      <c r="AIA120" s="2501" t="s">
        <v>3074</v>
      </c>
      <c r="AIB120" s="2050"/>
      <c r="AIC120" s="2503" t="s">
        <v>5412</v>
      </c>
      <c r="AID120" s="2503" t="s">
        <v>5412</v>
      </c>
      <c r="AIE120" s="2503" t="s">
        <v>5412</v>
      </c>
      <c r="AIF120" s="2503" t="s">
        <v>5412</v>
      </c>
      <c r="AIG120" s="2503" t="s">
        <v>5412</v>
      </c>
      <c r="AIH120" s="2503" t="s">
        <v>5412</v>
      </c>
      <c r="AII120" s="2503" t="s">
        <v>5412</v>
      </c>
      <c r="AIJ120" s="2503" t="s">
        <v>5412</v>
      </c>
      <c r="AIK120" s="2503" t="s">
        <v>5412</v>
      </c>
      <c r="AIL120" s="2503" t="s">
        <v>7177</v>
      </c>
      <c r="AIM120" s="2503" t="s">
        <v>7177</v>
      </c>
      <c r="AIN120" s="2503" t="s">
        <v>7177</v>
      </c>
      <c r="AIO120" s="2503" t="s">
        <v>7177</v>
      </c>
      <c r="AIP120" s="2503" t="s">
        <v>7177</v>
      </c>
      <c r="AIQ120" s="2503" t="s">
        <v>7177</v>
      </c>
      <c r="AIR120" s="2503" t="s">
        <v>7177</v>
      </c>
      <c r="AIS120" s="2503" t="s">
        <v>7177</v>
      </c>
      <c r="AIT120" s="2503" t="s">
        <v>7177</v>
      </c>
      <c r="AIU120" s="2503" t="s">
        <v>7177</v>
      </c>
      <c r="AIV120" s="2503" t="s">
        <v>7177</v>
      </c>
      <c r="AIW120" s="2503" t="s">
        <v>7177</v>
      </c>
      <c r="AIX120" s="2503" t="s">
        <v>5412</v>
      </c>
      <c r="AIY120" s="2503" t="s">
        <v>5412</v>
      </c>
      <c r="AIZ120" s="2503" t="s">
        <v>5412</v>
      </c>
      <c r="AJA120" s="2503" t="s">
        <v>5412</v>
      </c>
      <c r="AJB120" s="2503" t="s">
        <v>5412</v>
      </c>
      <c r="AJC120" s="2503" t="s">
        <v>5412</v>
      </c>
      <c r="AJD120" s="2503" t="s">
        <v>5412</v>
      </c>
      <c r="AJE120" s="2503" t="s">
        <v>5412</v>
      </c>
      <c r="AJF120" s="2503" t="s">
        <v>5412</v>
      </c>
      <c r="AJG120" s="2503" t="s">
        <v>5412</v>
      </c>
      <c r="AJH120" s="2503" t="s">
        <v>5412</v>
      </c>
      <c r="AJI120" s="2503" t="s">
        <v>5412</v>
      </c>
      <c r="AJJ120" s="2503" t="s">
        <v>5412</v>
      </c>
      <c r="AJK120" s="2503" t="s">
        <v>5412</v>
      </c>
      <c r="AJL120" s="2503" t="s">
        <v>5412</v>
      </c>
      <c r="AJM120" s="2503" t="s">
        <v>5412</v>
      </c>
      <c r="AJN120" s="2503" t="s">
        <v>5412</v>
      </c>
      <c r="AJO120" s="2503" t="s">
        <v>5412</v>
      </c>
      <c r="AJP120" s="2503" t="s">
        <v>5412</v>
      </c>
      <c r="AJQ120" s="2503" t="s">
        <v>5412</v>
      </c>
      <c r="AJR120" s="2503" t="s">
        <v>5412</v>
      </c>
      <c r="AJS120" s="2503" t="s">
        <v>5412</v>
      </c>
      <c r="AJT120" s="2503" t="s">
        <v>5412</v>
      </c>
      <c r="AJU120" s="2503" t="s">
        <v>5412</v>
      </c>
      <c r="AJV120" s="2503" t="s">
        <v>5412</v>
      </c>
      <c r="AJW120" s="2503" t="s">
        <v>5412</v>
      </c>
      <c r="AJX120" s="2503" t="s">
        <v>5412</v>
      </c>
      <c r="AJY120" s="2503" t="s">
        <v>5412</v>
      </c>
      <c r="AJZ120" s="2503" t="s">
        <v>5412</v>
      </c>
      <c r="AKA120" s="2503" t="s">
        <v>5412</v>
      </c>
      <c r="AKB120" s="2503" t="s">
        <v>5412</v>
      </c>
      <c r="AKC120" s="2503" t="s">
        <v>5412</v>
      </c>
      <c r="AKD120" s="2503" t="s">
        <v>5412</v>
      </c>
      <c r="AKE120" s="2503" t="s">
        <v>5412</v>
      </c>
      <c r="AKF120" s="2503" t="s">
        <v>5412</v>
      </c>
      <c r="AKG120" s="2503" t="s">
        <v>5412</v>
      </c>
      <c r="AKH120" s="2503" t="s">
        <v>5412</v>
      </c>
      <c r="AKI120" s="2503" t="s">
        <v>5412</v>
      </c>
      <c r="AKJ120" s="2503" t="s">
        <v>5412</v>
      </c>
      <c r="AKK120" s="2503" t="s">
        <v>5412</v>
      </c>
      <c r="AKL120" s="2503" t="s">
        <v>5412</v>
      </c>
      <c r="AKM120" s="2503" t="s">
        <v>5412</v>
      </c>
      <c r="AKN120" s="2503" t="s">
        <v>5412</v>
      </c>
      <c r="AKO120" s="2503" t="s">
        <v>5412</v>
      </c>
      <c r="AKP120" s="2503" t="s">
        <v>5412</v>
      </c>
      <c r="AKQ120" s="2503" t="s">
        <v>5412</v>
      </c>
      <c r="AKR120" s="2503" t="s">
        <v>5412</v>
      </c>
      <c r="AKS120" s="2503" t="s">
        <v>5412</v>
      </c>
      <c r="AKT120" s="2503" t="s">
        <v>5531</v>
      </c>
      <c r="AKU120" s="2503" t="s">
        <v>5531</v>
      </c>
      <c r="AKV120" s="2503" t="s">
        <v>5531</v>
      </c>
      <c r="AKW120" s="2503" t="s">
        <v>5531</v>
      </c>
      <c r="AKX120" s="2503" t="s">
        <v>5531</v>
      </c>
      <c r="AKY120" s="2503" t="s">
        <v>5531</v>
      </c>
      <c r="AKZ120" s="2503" t="s">
        <v>5531</v>
      </c>
      <c r="ALA120" s="2503" t="s">
        <v>5531</v>
      </c>
      <c r="ALB120" s="2503" t="s">
        <v>5531</v>
      </c>
      <c r="ALC120" s="2503" t="s">
        <v>5531</v>
      </c>
      <c r="ALD120" s="2503" t="s">
        <v>5531</v>
      </c>
      <c r="ALE120" s="2503" t="s">
        <v>5531</v>
      </c>
      <c r="ALF120" s="2503" t="s">
        <v>5531</v>
      </c>
      <c r="ALG120" s="2503" t="s">
        <v>5531</v>
      </c>
      <c r="ALH120" s="2503" t="s">
        <v>5531</v>
      </c>
      <c r="ALI120" s="2503" t="s">
        <v>5531</v>
      </c>
      <c r="ALJ120" s="2503" t="s">
        <v>5531</v>
      </c>
      <c r="ALK120" s="2503" t="s">
        <v>5531</v>
      </c>
      <c r="ALL120" s="2503" t="s">
        <v>5531</v>
      </c>
      <c r="ALM120" s="2503" t="s">
        <v>5531</v>
      </c>
      <c r="ALN120" s="2503" t="s">
        <v>5531</v>
      </c>
      <c r="ALO120" s="2503" t="s">
        <v>5531</v>
      </c>
      <c r="ALP120" s="2503" t="s">
        <v>5531</v>
      </c>
      <c r="ALQ120" s="2503" t="s">
        <v>5531</v>
      </c>
      <c r="ALR120" s="2503" t="s">
        <v>5531</v>
      </c>
      <c r="ALS120" s="2503" t="s">
        <v>5531</v>
      </c>
      <c r="ALT120" s="2503" t="s">
        <v>5531</v>
      </c>
      <c r="ALU120" s="2503" t="s">
        <v>5531</v>
      </c>
      <c r="ALV120" s="2503" t="s">
        <v>5531</v>
      </c>
      <c r="ALW120" s="2503" t="s">
        <v>5531</v>
      </c>
      <c r="ALX120" s="2503" t="s">
        <v>5531</v>
      </c>
      <c r="ALY120" s="2503" t="s">
        <v>5531</v>
      </c>
      <c r="ALZ120" s="2503" t="s">
        <v>5531</v>
      </c>
      <c r="AMA120" s="2503" t="s">
        <v>5531</v>
      </c>
      <c r="AMB120" s="2503" t="s">
        <v>5531</v>
      </c>
      <c r="AMC120" s="2503" t="s">
        <v>5531</v>
      </c>
      <c r="AMD120" s="2503" t="s">
        <v>5531</v>
      </c>
      <c r="AME120" s="2503" t="s">
        <v>5531</v>
      </c>
      <c r="AMF120" s="2503" t="s">
        <v>5531</v>
      </c>
      <c r="AMG120" s="2503" t="s">
        <v>5531</v>
      </c>
      <c r="AMH120" s="2503" t="s">
        <v>5531</v>
      </c>
      <c r="AMI120" s="2503" t="s">
        <v>5531</v>
      </c>
      <c r="AMJ120" s="2503" t="s">
        <v>5531</v>
      </c>
      <c r="AMK120" s="2503" t="s">
        <v>5531</v>
      </c>
      <c r="AML120" s="2503" t="s">
        <v>5412</v>
      </c>
      <c r="AMM120" s="2503" t="s">
        <v>5412</v>
      </c>
      <c r="AMN120" s="2503" t="s">
        <v>5412</v>
      </c>
      <c r="AMO120" s="2503" t="s">
        <v>5412</v>
      </c>
      <c r="AMP120" s="2503" t="s">
        <v>5412</v>
      </c>
      <c r="AMQ120" s="2503" t="s">
        <v>5412</v>
      </c>
      <c r="AMR120" s="2503" t="s">
        <v>5412</v>
      </c>
      <c r="AMS120" s="2503" t="s">
        <v>5412</v>
      </c>
      <c r="AMT120" s="2503" t="s">
        <v>5412</v>
      </c>
      <c r="AMU120" s="2503" t="s">
        <v>5412</v>
      </c>
      <c r="AMV120" s="2503" t="s">
        <v>5412</v>
      </c>
      <c r="AMW120" s="2503" t="s">
        <v>5412</v>
      </c>
      <c r="AMX120" s="2503" t="s">
        <v>5412</v>
      </c>
      <c r="AMY120" s="2503" t="s">
        <v>5412</v>
      </c>
      <c r="AMZ120" s="2503" t="s">
        <v>5412</v>
      </c>
      <c r="ANA120" s="2503" t="s">
        <v>5412</v>
      </c>
      <c r="ANB120" s="2503" t="s">
        <v>5412</v>
      </c>
      <c r="ANC120" s="2503" t="s">
        <v>5412</v>
      </c>
      <c r="AND120" s="2503" t="s">
        <v>5412</v>
      </c>
      <c r="ANE120" s="2503" t="s">
        <v>5412</v>
      </c>
      <c r="ANF120" s="2503" t="s">
        <v>5412</v>
      </c>
      <c r="ANG120" s="2503" t="s">
        <v>5412</v>
      </c>
      <c r="ANH120" s="2503" t="s">
        <v>5412</v>
      </c>
      <c r="ANI120" s="2503" t="s">
        <v>5412</v>
      </c>
      <c r="ANJ120" s="2503" t="s">
        <v>5412</v>
      </c>
      <c r="ANK120" s="2503" t="s">
        <v>5412</v>
      </c>
      <c r="ANL120" s="2503" t="s">
        <v>5412</v>
      </c>
      <c r="ANM120" s="2503" t="s">
        <v>5412</v>
      </c>
      <c r="ANN120" s="2503" t="s">
        <v>5412</v>
      </c>
      <c r="ANO120" s="2503" t="s">
        <v>5412</v>
      </c>
      <c r="ANP120" s="2503" t="s">
        <v>5412</v>
      </c>
      <c r="ANQ120" s="2503" t="s">
        <v>5412</v>
      </c>
      <c r="ANR120" s="2503" t="s">
        <v>5412</v>
      </c>
      <c r="ANS120" s="2503" t="s">
        <v>5412</v>
      </c>
      <c r="ANT120" s="2503" t="s">
        <v>5412</v>
      </c>
      <c r="ANU120" s="2503" t="s">
        <v>5412</v>
      </c>
      <c r="ANV120" s="2503" t="s">
        <v>5412</v>
      </c>
      <c r="ANW120" s="2503" t="s">
        <v>5412</v>
      </c>
      <c r="ANX120" s="2503" t="s">
        <v>5412</v>
      </c>
      <c r="ANY120" s="2503" t="s">
        <v>5412</v>
      </c>
      <c r="ANZ120" s="2503" t="s">
        <v>5412</v>
      </c>
      <c r="AOA120" s="2503" t="s">
        <v>5412</v>
      </c>
      <c r="AOB120" s="2503" t="s">
        <v>5412</v>
      </c>
      <c r="AOC120" s="2503" t="s">
        <v>5412</v>
      </c>
      <c r="AOD120" s="2503" t="s">
        <v>5412</v>
      </c>
      <c r="AOE120" s="2503" t="s">
        <v>5412</v>
      </c>
      <c r="AOF120" s="2503" t="s">
        <v>5647</v>
      </c>
      <c r="AOG120" s="2503" t="s">
        <v>5647</v>
      </c>
      <c r="AOH120" s="2503" t="s">
        <v>5647</v>
      </c>
      <c r="AOI120" s="2503" t="s">
        <v>5647</v>
      </c>
      <c r="AOJ120" s="2503" t="s">
        <v>5647</v>
      </c>
      <c r="AOK120" s="2503" t="s">
        <v>5647</v>
      </c>
      <c r="AOL120" s="2503" t="s">
        <v>5647</v>
      </c>
      <c r="AOM120" s="2503" t="s">
        <v>5647</v>
      </c>
      <c r="AON120" s="2503" t="s">
        <v>5647</v>
      </c>
      <c r="AOO120" s="2503" t="s">
        <v>5647</v>
      </c>
      <c r="AOP120" s="2503" t="s">
        <v>5647</v>
      </c>
      <c r="AOQ120" s="2503" t="s">
        <v>5647</v>
      </c>
      <c r="AOR120" s="2503" t="s">
        <v>5606</v>
      </c>
      <c r="AOS120" s="2503" t="s">
        <v>5606</v>
      </c>
      <c r="AOT120" s="2503" t="s">
        <v>5606</v>
      </c>
      <c r="AOU120" s="2503" t="s">
        <v>5606</v>
      </c>
      <c r="AOV120" s="2503" t="s">
        <v>5606</v>
      </c>
      <c r="AOW120" s="2503" t="s">
        <v>5606</v>
      </c>
      <c r="AOX120" s="2503" t="s">
        <v>5606</v>
      </c>
      <c r="AOY120" s="2503" t="s">
        <v>5606</v>
      </c>
      <c r="AOZ120" s="2503" t="s">
        <v>5606</v>
      </c>
      <c r="APA120" s="2503" t="s">
        <v>5606</v>
      </c>
      <c r="APB120" s="2503" t="s">
        <v>5606</v>
      </c>
      <c r="APC120" s="2503" t="s">
        <v>5606</v>
      </c>
      <c r="APD120" s="2503" t="s">
        <v>5606</v>
      </c>
      <c r="APE120" s="2503" t="s">
        <v>5606</v>
      </c>
      <c r="APF120" s="2503" t="s">
        <v>5606</v>
      </c>
      <c r="APG120" s="2503" t="s">
        <v>5606</v>
      </c>
      <c r="APH120" s="2503" t="s">
        <v>5606</v>
      </c>
      <c r="API120" s="2503" t="s">
        <v>5606</v>
      </c>
      <c r="APJ120" s="2503" t="s">
        <v>5606</v>
      </c>
      <c r="APK120" s="2503" t="s">
        <v>5606</v>
      </c>
      <c r="APL120" s="2503" t="s">
        <v>5648</v>
      </c>
      <c r="APM120" s="2503" t="s">
        <v>5648</v>
      </c>
      <c r="APN120" s="2503" t="s">
        <v>5648</v>
      </c>
      <c r="APO120" s="2503" t="s">
        <v>5648</v>
      </c>
      <c r="APP120" s="2503" t="s">
        <v>5648</v>
      </c>
      <c r="APQ120" s="2503" t="s">
        <v>5648</v>
      </c>
      <c r="APR120" s="2050" t="s">
        <v>5579</v>
      </c>
      <c r="APS120" s="2050" t="s">
        <v>5579</v>
      </c>
      <c r="APT120" s="2050" t="s">
        <v>5579</v>
      </c>
      <c r="APU120" s="2050" t="s">
        <v>5579</v>
      </c>
      <c r="APV120" s="2050" t="s">
        <v>5579</v>
      </c>
      <c r="APW120" s="2050" t="s">
        <v>5579</v>
      </c>
      <c r="APX120" s="2050" t="s">
        <v>5579</v>
      </c>
      <c r="APY120" s="2050" t="s">
        <v>5579</v>
      </c>
      <c r="APZ120" s="2050" t="s">
        <v>5579</v>
      </c>
      <c r="AQA120" s="2050" t="s">
        <v>5579</v>
      </c>
      <c r="AQB120" s="2050" t="s">
        <v>5579</v>
      </c>
      <c r="AQC120" s="2050" t="s">
        <v>5579</v>
      </c>
      <c r="AQD120" s="2050" t="s">
        <v>5579</v>
      </c>
      <c r="AQE120" s="2050" t="s">
        <v>5579</v>
      </c>
      <c r="AQF120" s="2050" t="s">
        <v>5579</v>
      </c>
      <c r="AQG120" s="2050" t="s">
        <v>5579</v>
      </c>
      <c r="AQH120" s="2050" t="s">
        <v>5579</v>
      </c>
      <c r="AQI120" s="2050" t="s">
        <v>5579</v>
      </c>
      <c r="AQJ120" s="2050" t="s">
        <v>5579</v>
      </c>
      <c r="AQK120" s="2050" t="s">
        <v>5579</v>
      </c>
      <c r="AQL120" s="2050" t="s">
        <v>5579</v>
      </c>
      <c r="AQM120" s="2050"/>
      <c r="AQN120" s="2050" t="s">
        <v>5412</v>
      </c>
      <c r="AQO120" s="2050" t="s">
        <v>5412</v>
      </c>
      <c r="AQP120" s="2050" t="s">
        <v>5412</v>
      </c>
      <c r="AQQ120" s="2050" t="s">
        <v>5412</v>
      </c>
      <c r="AQR120" s="2050" t="s">
        <v>5412</v>
      </c>
      <c r="AQS120" s="2050" t="s">
        <v>5412</v>
      </c>
      <c r="AQT120" s="2050" t="s">
        <v>5412</v>
      </c>
      <c r="AQU120" s="2050" t="s">
        <v>5412</v>
      </c>
      <c r="AQV120" s="2050" t="s">
        <v>5412</v>
      </c>
      <c r="AQW120" s="2050" t="s">
        <v>5412</v>
      </c>
      <c r="AQX120" s="2050" t="s">
        <v>5412</v>
      </c>
      <c r="AQY120" s="2050" t="s">
        <v>5412</v>
      </c>
      <c r="AQZ120" s="2050" t="s">
        <v>5412</v>
      </c>
      <c r="ARA120" s="2050" t="s">
        <v>5412</v>
      </c>
      <c r="ARB120" s="2050" t="s">
        <v>5412</v>
      </c>
      <c r="ARC120" s="2050" t="s">
        <v>5412</v>
      </c>
      <c r="ARD120" s="2050" t="s">
        <v>5412</v>
      </c>
      <c r="ARE120" s="2050" t="s">
        <v>5412</v>
      </c>
      <c r="ARF120" s="2050" t="s">
        <v>5412</v>
      </c>
      <c r="ARG120" s="2050" t="s">
        <v>5412</v>
      </c>
      <c r="ARH120" s="2050" t="s">
        <v>5412</v>
      </c>
      <c r="ARI120" s="2050" t="s">
        <v>5412</v>
      </c>
      <c r="ARJ120" s="2050" t="s">
        <v>5412</v>
      </c>
      <c r="ARK120" s="2050" t="s">
        <v>5412</v>
      </c>
      <c r="ARL120" s="2052" t="s">
        <v>5413</v>
      </c>
      <c r="ARM120" s="2052" t="s">
        <v>5413</v>
      </c>
      <c r="ARN120" s="2052" t="s">
        <v>5413</v>
      </c>
      <c r="ARO120" s="2052" t="s">
        <v>5413</v>
      </c>
      <c r="ARP120" s="2501" t="s">
        <v>5412</v>
      </c>
      <c r="ARQ120" s="2501" t="s">
        <v>5412</v>
      </c>
      <c r="ARR120" s="2501" t="s">
        <v>5412</v>
      </c>
      <c r="ARS120" s="2501" t="s">
        <v>5412</v>
      </c>
      <c r="ART120" s="2501" t="s">
        <v>5412</v>
      </c>
      <c r="ARU120" s="2501" t="s">
        <v>5412</v>
      </c>
      <c r="ARV120" s="2052" t="s">
        <v>5413</v>
      </c>
      <c r="ARW120" s="2052" t="s">
        <v>5413</v>
      </c>
      <c r="ARX120" s="2052" t="s">
        <v>5413</v>
      </c>
      <c r="ARY120" s="2052" t="s">
        <v>5413</v>
      </c>
      <c r="ARZ120" s="2052" t="s">
        <v>5413</v>
      </c>
      <c r="ASA120" s="2052" t="s">
        <v>5413</v>
      </c>
      <c r="ASB120" s="2052" t="s">
        <v>5413</v>
      </c>
      <c r="ASC120" s="2052" t="s">
        <v>5413</v>
      </c>
      <c r="ASD120" s="2501" t="s">
        <v>5412</v>
      </c>
      <c r="ASE120" s="2501" t="s">
        <v>5412</v>
      </c>
      <c r="ASF120" s="2501" t="s">
        <v>5412</v>
      </c>
      <c r="ASG120" s="2501" t="s">
        <v>5412</v>
      </c>
      <c r="ASH120" s="2501" t="s">
        <v>5412</v>
      </c>
      <c r="ASI120" s="2501" t="s">
        <v>5412</v>
      </c>
      <c r="ASJ120" s="2501" t="s">
        <v>5412</v>
      </c>
      <c r="ASK120" s="2501" t="s">
        <v>5412</v>
      </c>
      <c r="ASL120" s="2501" t="s">
        <v>5412</v>
      </c>
      <c r="ASM120" s="2501" t="s">
        <v>5412</v>
      </c>
      <c r="ASN120" s="2501" t="s">
        <v>5412</v>
      </c>
      <c r="ASO120" s="2501" t="s">
        <v>5412</v>
      </c>
      <c r="ASP120" s="2501" t="s">
        <v>5412</v>
      </c>
      <c r="ASQ120" s="2501" t="s">
        <v>5412</v>
      </c>
      <c r="ASR120" s="2501" t="s">
        <v>5412</v>
      </c>
      <c r="ASS120" s="2501" t="s">
        <v>5412</v>
      </c>
      <c r="AST120" s="2501" t="s">
        <v>5412</v>
      </c>
      <c r="ASU120" s="2501" t="s">
        <v>5412</v>
      </c>
      <c r="ASV120" s="2501" t="s">
        <v>5412</v>
      </c>
      <c r="ASW120" s="2501" t="s">
        <v>5412</v>
      </c>
      <c r="ASX120" s="2501" t="s">
        <v>5412</v>
      </c>
      <c r="ASY120" s="2501" t="s">
        <v>5412</v>
      </c>
      <c r="ASZ120" s="2501" t="s">
        <v>5412</v>
      </c>
      <c r="ATA120" s="2501" t="s">
        <v>5412</v>
      </c>
      <c r="ATB120" s="2501" t="s">
        <v>5412</v>
      </c>
      <c r="ATC120" s="2501" t="s">
        <v>5412</v>
      </c>
      <c r="ATD120" s="2501" t="s">
        <v>5412</v>
      </c>
      <c r="ATE120" s="2501" t="s">
        <v>5412</v>
      </c>
      <c r="ATF120" s="2501" t="s">
        <v>5412</v>
      </c>
      <c r="ATG120" s="2501" t="s">
        <v>5412</v>
      </c>
      <c r="ATH120" s="2501" t="s">
        <v>5412</v>
      </c>
      <c r="ATI120" s="2501" t="s">
        <v>5412</v>
      </c>
      <c r="ATJ120" s="2501" t="s">
        <v>5412</v>
      </c>
      <c r="ATK120" s="2501" t="s">
        <v>5412</v>
      </c>
      <c r="ATL120" s="2501" t="s">
        <v>5412</v>
      </c>
      <c r="ATM120" s="2501" t="s">
        <v>5412</v>
      </c>
      <c r="ATN120" s="2501" t="s">
        <v>5412</v>
      </c>
      <c r="ATO120" s="2501" t="s">
        <v>5412</v>
      </c>
      <c r="ATP120" s="2501" t="s">
        <v>5412</v>
      </c>
      <c r="ATQ120" s="2501" t="s">
        <v>5412</v>
      </c>
      <c r="ATR120" s="2501" t="s">
        <v>5412</v>
      </c>
      <c r="ATS120" s="2501" t="s">
        <v>5412</v>
      </c>
      <c r="ATT120" s="2501" t="s">
        <v>5412</v>
      </c>
      <c r="ATU120" s="2501" t="s">
        <v>5412</v>
      </c>
      <c r="ATV120" s="2501" t="s">
        <v>5412</v>
      </c>
      <c r="ATW120" s="2501" t="s">
        <v>5412</v>
      </c>
      <c r="ATX120" s="2501" t="s">
        <v>5412</v>
      </c>
      <c r="ATY120" s="2501" t="s">
        <v>5412</v>
      </c>
      <c r="ATZ120" s="2501" t="s">
        <v>5412</v>
      </c>
      <c r="AUA120" s="2501" t="s">
        <v>5412</v>
      </c>
      <c r="AUB120" s="2501" t="s">
        <v>5412</v>
      </c>
      <c r="AUC120" s="2501" t="s">
        <v>5412</v>
      </c>
      <c r="AUD120" s="2501" t="s">
        <v>5412</v>
      </c>
      <c r="AUE120" s="2501" t="s">
        <v>5412</v>
      </c>
      <c r="AUF120" s="2501" t="s">
        <v>5412</v>
      </c>
      <c r="AUG120" s="2501" t="s">
        <v>5412</v>
      </c>
      <c r="AUH120" s="2501" t="s">
        <v>5412</v>
      </c>
      <c r="AUI120" s="2501" t="s">
        <v>5412</v>
      </c>
      <c r="AUJ120" s="2501" t="s">
        <v>5412</v>
      </c>
      <c r="AUK120" s="2501" t="s">
        <v>5412</v>
      </c>
      <c r="AUL120" s="2501" t="s">
        <v>5412</v>
      </c>
      <c r="AUM120" s="2501" t="s">
        <v>5412</v>
      </c>
      <c r="AUN120" s="2501" t="s">
        <v>5412</v>
      </c>
      <c r="AUO120" s="2501" t="s">
        <v>5412</v>
      </c>
      <c r="AUP120" s="2501" t="s">
        <v>5412</v>
      </c>
      <c r="AUQ120" s="2501" t="s">
        <v>5412</v>
      </c>
      <c r="AUR120" s="2501" t="s">
        <v>5412</v>
      </c>
      <c r="AUS120" s="2501" t="s">
        <v>5412</v>
      </c>
      <c r="AUT120" s="2501" t="s">
        <v>5412</v>
      </c>
      <c r="AUU120" s="2501" t="s">
        <v>5412</v>
      </c>
      <c r="AUV120" s="2501" t="s">
        <v>5412</v>
      </c>
      <c r="AUW120" s="2501" t="s">
        <v>5412</v>
      </c>
      <c r="AUX120" s="2501" t="s">
        <v>5412</v>
      </c>
      <c r="AUY120" s="2052" t="s">
        <v>5413</v>
      </c>
      <c r="AUZ120" s="2052" t="s">
        <v>5413</v>
      </c>
      <c r="AVA120" s="2052" t="s">
        <v>5413</v>
      </c>
      <c r="AVB120" s="2052" t="s">
        <v>5413</v>
      </c>
      <c r="AVC120" s="2501" t="s">
        <v>5412</v>
      </c>
      <c r="AVD120" s="2501" t="s">
        <v>5412</v>
      </c>
      <c r="AVE120" s="2501" t="s">
        <v>5412</v>
      </c>
      <c r="AVF120" s="2501" t="s">
        <v>5412</v>
      </c>
      <c r="AVG120" s="2501" t="s">
        <v>5412</v>
      </c>
      <c r="AVH120" s="2501" t="s">
        <v>5412</v>
      </c>
      <c r="AVI120" s="2501" t="s">
        <v>5412</v>
      </c>
      <c r="AVJ120" s="2501" t="s">
        <v>5412</v>
      </c>
      <c r="AVK120" s="2501" t="s">
        <v>5412</v>
      </c>
      <c r="AVL120" s="2501" t="s">
        <v>5412</v>
      </c>
      <c r="AVM120" s="2501" t="s">
        <v>5412</v>
      </c>
      <c r="AVN120" s="2501" t="s">
        <v>5412</v>
      </c>
      <c r="AVO120" s="2501" t="s">
        <v>5412</v>
      </c>
      <c r="AVP120" s="2501" t="s">
        <v>5412</v>
      </c>
      <c r="AVQ120" s="2501" t="s">
        <v>5412</v>
      </c>
      <c r="AVR120" s="2501" t="s">
        <v>5412</v>
      </c>
      <c r="AVS120" s="2501" t="s">
        <v>5412</v>
      </c>
      <c r="AVT120" s="2501" t="s">
        <v>5412</v>
      </c>
      <c r="AVU120" s="2501" t="s">
        <v>5412</v>
      </c>
      <c r="AVV120" s="2501" t="s">
        <v>5412</v>
      </c>
      <c r="AVW120" s="2501" t="s">
        <v>5412</v>
      </c>
      <c r="AVX120" s="2501" t="s">
        <v>5412</v>
      </c>
      <c r="AVY120" s="2501" t="s">
        <v>5412</v>
      </c>
      <c r="AVZ120" s="2501" t="s">
        <v>5412</v>
      </c>
      <c r="AWA120" s="2501" t="s">
        <v>5412</v>
      </c>
      <c r="AWB120" s="2501" t="s">
        <v>5412</v>
      </c>
      <c r="AWC120" s="2501" t="s">
        <v>5412</v>
      </c>
      <c r="AWD120" s="2501" t="s">
        <v>5412</v>
      </c>
      <c r="AWE120" s="2501" t="s">
        <v>5412</v>
      </c>
      <c r="AWF120" s="2501" t="s">
        <v>5412</v>
      </c>
      <c r="AWG120" s="2501" t="s">
        <v>5412</v>
      </c>
      <c r="AWH120" s="2501" t="s">
        <v>5412</v>
      </c>
      <c r="AWI120" s="2501" t="s">
        <v>5412</v>
      </c>
      <c r="AWJ120" s="2501" t="s">
        <v>5412</v>
      </c>
      <c r="AWK120" s="2501" t="s">
        <v>5412</v>
      </c>
      <c r="AWL120" s="2501" t="s">
        <v>5412</v>
      </c>
      <c r="AWM120" s="2501" t="s">
        <v>5412</v>
      </c>
      <c r="AWN120" s="2501" t="s">
        <v>5412</v>
      </c>
      <c r="AWO120" s="2501" t="s">
        <v>5412</v>
      </c>
      <c r="AWP120" s="2501" t="s">
        <v>5412</v>
      </c>
      <c r="AWQ120" s="2501" t="s">
        <v>5412</v>
      </c>
      <c r="AWR120" s="2501" t="s">
        <v>5412</v>
      </c>
      <c r="AWS120" s="2501" t="s">
        <v>5412</v>
      </c>
      <c r="AWT120" s="2501" t="s">
        <v>5412</v>
      </c>
      <c r="AWU120" s="2501" t="s">
        <v>5412</v>
      </c>
      <c r="AWV120" s="2501" t="s">
        <v>5412</v>
      </c>
      <c r="AWW120" s="2501" t="s">
        <v>5412</v>
      </c>
      <c r="AWX120" s="2501" t="s">
        <v>5412</v>
      </c>
      <c r="AWY120" s="2501" t="s">
        <v>5412</v>
      </c>
      <c r="AWZ120" s="2501" t="s">
        <v>5412</v>
      </c>
      <c r="AXA120" s="2501" t="s">
        <v>5412</v>
      </c>
      <c r="AXB120" s="2501" t="s">
        <v>5412</v>
      </c>
      <c r="AXC120" s="2501" t="s">
        <v>5412</v>
      </c>
      <c r="AXD120" s="2501" t="s">
        <v>5412</v>
      </c>
      <c r="AXE120" s="2501" t="s">
        <v>5412</v>
      </c>
      <c r="AXF120" s="2501" t="s">
        <v>5412</v>
      </c>
      <c r="AXG120" s="2501" t="s">
        <v>5412</v>
      </c>
      <c r="AXH120" s="2501" t="s">
        <v>5412</v>
      </c>
      <c r="AXI120" s="2501" t="s">
        <v>5412</v>
      </c>
      <c r="AXJ120" s="1630"/>
      <c r="AXK120" s="2504"/>
      <c r="AXL120" s="2504"/>
      <c r="AXM120" s="2504"/>
      <c r="AXN120" s="2504"/>
      <c r="AXO120" s="2504"/>
      <c r="AXP120" s="2504"/>
      <c r="AXQ120" s="2509"/>
      <c r="AXR120" s="2509"/>
      <c r="AXS120" s="2509"/>
      <c r="AXT120" s="2509"/>
      <c r="AXU120" s="2509"/>
      <c r="AXV120" s="2509"/>
      <c r="AXW120" s="2509"/>
      <c r="AXX120" s="2509"/>
      <c r="AXY120" s="2509"/>
      <c r="AXZ120" s="2509"/>
      <c r="AYA120" s="2509"/>
      <c r="AYB120" s="2509"/>
      <c r="AYC120" s="2509"/>
      <c r="AYD120" s="2509"/>
      <c r="AYE120" s="2509"/>
      <c r="AYF120" s="2509"/>
      <c r="AYG120" s="2509"/>
      <c r="AYH120" s="2509"/>
      <c r="AYI120" s="2509"/>
      <c r="AYJ120" s="2509"/>
      <c r="AYK120" s="2509"/>
      <c r="AYL120" s="2509"/>
      <c r="AYM120" s="2509"/>
      <c r="AYN120" s="2509"/>
      <c r="AYO120" s="2509"/>
      <c r="AYP120" s="2509"/>
      <c r="AYQ120" s="2509"/>
      <c r="AYR120" s="2509"/>
      <c r="AYS120" s="2509"/>
      <c r="AYT120" s="2509"/>
      <c r="AYU120" s="2509"/>
      <c r="AYV120" s="2509"/>
      <c r="AYW120" s="2509"/>
      <c r="AYX120" s="2509"/>
      <c r="AYY120" s="2509"/>
      <c r="AYZ120" s="2509"/>
      <c r="AZA120" s="2509"/>
      <c r="AZB120" s="2509"/>
      <c r="AZC120" s="2509"/>
      <c r="AZD120" s="2509"/>
      <c r="AZE120" s="2509"/>
      <c r="AZF120" s="2509"/>
      <c r="AZG120" s="2509"/>
      <c r="AZH120" s="2509"/>
      <c r="AZI120" s="2509"/>
      <c r="AZJ120" s="2509"/>
      <c r="AZK120" s="2509"/>
      <c r="AZL120" s="2509"/>
      <c r="AZM120" s="2509"/>
      <c r="AZN120" s="2509"/>
      <c r="AZO120" s="2509"/>
      <c r="AZP120" s="2509"/>
      <c r="AZQ120" s="2509"/>
      <c r="AZR120" s="2509"/>
      <c r="AZS120" s="2509"/>
      <c r="AZT120" s="2509"/>
      <c r="AZU120" s="2509"/>
      <c r="AZV120" s="2509"/>
      <c r="AZW120" s="2509"/>
      <c r="AZX120" s="2509"/>
      <c r="AZY120" s="2509"/>
      <c r="AZZ120" s="2509"/>
      <c r="BAA120" s="2509"/>
      <c r="BAB120" s="2509"/>
      <c r="BAC120" s="2509"/>
      <c r="BAD120" s="2509"/>
      <c r="BAE120" s="2509"/>
      <c r="BAF120" s="2509"/>
      <c r="BAG120" s="2509"/>
      <c r="BAH120" s="2509"/>
      <c r="BAI120" s="2509"/>
      <c r="BAJ120" s="2509"/>
      <c r="BAK120" s="2509"/>
      <c r="BAL120" s="2509"/>
      <c r="BAM120" s="2509"/>
      <c r="BAN120" s="2509"/>
      <c r="BAO120" s="2509"/>
      <c r="BAP120" s="2509"/>
      <c r="BAQ120" s="2509"/>
      <c r="BAR120" s="2509"/>
      <c r="BAS120" s="2509"/>
      <c r="BAT120" s="2509"/>
      <c r="BAU120" s="2509"/>
      <c r="BAV120" s="2509"/>
      <c r="BAW120" s="2509"/>
      <c r="BAX120" s="2509"/>
      <c r="BAY120" s="2509"/>
      <c r="BAZ120" s="2509"/>
      <c r="BBA120" s="2509"/>
      <c r="BBB120" s="2509"/>
      <c r="BBC120" s="2509"/>
      <c r="BBD120" s="2509"/>
      <c r="BBE120" s="2509"/>
      <c r="BBF120" s="2509"/>
      <c r="BBG120" s="2509"/>
      <c r="BBH120" s="2509"/>
      <c r="BBI120" s="2509"/>
      <c r="BBJ120" s="2509"/>
      <c r="BBK120" s="2509"/>
      <c r="BBL120" s="2509"/>
      <c r="BBM120" s="2509"/>
      <c r="BBN120" s="2509"/>
      <c r="BBO120" s="2509"/>
      <c r="BBP120" s="2509"/>
      <c r="BBQ120" s="2509"/>
      <c r="BBR120" s="2509"/>
      <c r="BBS120" s="2509"/>
      <c r="BBT120" s="2509"/>
      <c r="BBU120" s="2509"/>
      <c r="BBV120" s="2509"/>
      <c r="BBW120" s="2509"/>
      <c r="BBX120" s="2509"/>
      <c r="BBY120" s="2509"/>
      <c r="BBZ120" s="2509"/>
      <c r="BCA120" s="2509"/>
      <c r="BCB120" s="2509"/>
      <c r="BCC120" s="2509"/>
      <c r="BCD120" s="2509"/>
      <c r="BCE120" s="2509"/>
      <c r="BCF120" s="2509"/>
      <c r="BCG120" s="2509"/>
      <c r="BCH120" s="2509"/>
      <c r="BCI120" s="2509"/>
      <c r="BCJ120" s="2509"/>
      <c r="BCK120" s="2509"/>
      <c r="BCL120" s="2509"/>
      <c r="BCM120" s="2509"/>
      <c r="BCN120" s="2509"/>
      <c r="BCO120" s="2509"/>
      <c r="BCP120" s="2509"/>
      <c r="BCQ120" s="2509"/>
      <c r="BCR120" s="2509"/>
      <c r="BCS120" s="2509"/>
      <c r="BCT120" s="2509"/>
      <c r="BCU120" s="2509"/>
      <c r="BCV120" s="2509"/>
      <c r="BCW120" s="2509"/>
      <c r="BCX120" s="2509"/>
      <c r="BCY120" s="2509"/>
      <c r="BCZ120" s="2509"/>
      <c r="BDA120" s="2509"/>
      <c r="BDB120" s="2509"/>
      <c r="BDC120" s="2509"/>
      <c r="BDD120" s="2509"/>
      <c r="BDE120" s="2509"/>
      <c r="BDF120" s="2509"/>
      <c r="BDG120" s="2509"/>
      <c r="BDH120" s="2509"/>
      <c r="BDI120" s="2509"/>
      <c r="BDJ120" s="2509"/>
      <c r="BDK120" s="2509"/>
      <c r="BDL120" s="2509"/>
      <c r="BDM120" s="2509"/>
      <c r="BDN120" s="2509"/>
      <c r="BDO120" s="2509"/>
      <c r="BDP120" s="2509"/>
      <c r="BDQ120" s="2509"/>
      <c r="BDR120" s="2509"/>
      <c r="BDS120" s="2509"/>
      <c r="BDT120" s="2509"/>
      <c r="BDU120" s="2509"/>
      <c r="BDV120" s="2509"/>
      <c r="BDW120" s="2509"/>
      <c r="BDX120" s="2509"/>
      <c r="BDY120" s="2509"/>
      <c r="BDZ120" s="2509"/>
      <c r="BEA120" s="2509"/>
      <c r="BEB120" s="2509"/>
      <c r="BEC120" s="2509"/>
      <c r="BED120" s="2509"/>
      <c r="BEE120" s="2509"/>
      <c r="BEF120" s="2509"/>
      <c r="BEG120" s="2509"/>
      <c r="BEH120" s="2509"/>
      <c r="BEI120" s="2509"/>
      <c r="BEJ120" s="2509"/>
      <c r="BEK120" s="2509"/>
      <c r="BEL120" s="2509"/>
      <c r="BEM120" s="2509"/>
      <c r="BEN120" s="2509"/>
      <c r="BEO120" s="2509"/>
      <c r="BEP120" s="2509"/>
      <c r="BEQ120" s="2509"/>
      <c r="BER120" s="2509"/>
      <c r="BES120" s="2509"/>
      <c r="BET120" s="2509"/>
      <c r="BEU120" s="2509"/>
      <c r="BEV120" s="2509"/>
      <c r="BEW120" s="3033"/>
      <c r="BEX120" s="2509"/>
      <c r="BEY120" s="2509"/>
      <c r="BEZ120" s="2509"/>
      <c r="BFA120" s="2509"/>
      <c r="BFB120" s="2509"/>
      <c r="BFC120" s="2509"/>
      <c r="BFD120" s="2509"/>
      <c r="BFE120" s="2509"/>
      <c r="BFF120" s="2509"/>
      <c r="BFG120" s="2509"/>
      <c r="BFH120" s="2509"/>
      <c r="BFI120" s="2504"/>
      <c r="BFJ120" s="2504"/>
      <c r="BFK120" s="2504"/>
      <c r="BFL120" s="2504"/>
      <c r="BFM120" s="2504"/>
      <c r="BFN120" s="2504"/>
      <c r="BFO120" s="2504"/>
      <c r="BFP120" s="2504"/>
      <c r="BFQ120" s="2504"/>
      <c r="BFR120" s="1630"/>
      <c r="BFS120" s="1630"/>
      <c r="BFT120" s="1630"/>
      <c r="BFU120" s="1630"/>
      <c r="BFV120" s="1630"/>
      <c r="BFW120" s="1630"/>
      <c r="BFX120" s="1630"/>
      <c r="BFY120" s="1630"/>
      <c r="BFZ120" s="1630"/>
      <c r="BGA120" s="1630"/>
      <c r="BGB120" s="1630"/>
      <c r="BGC120" s="1630"/>
      <c r="BGD120" s="1630"/>
      <c r="BGE120" s="1630"/>
      <c r="BGF120" s="1630"/>
      <c r="BGG120" s="1630"/>
      <c r="BGH120" s="1630"/>
      <c r="BGI120" s="1630"/>
      <c r="BGJ120" s="1630"/>
      <c r="BGK120" s="1630"/>
      <c r="BGL120" s="1630"/>
      <c r="BGM120" s="2501"/>
      <c r="BGN120" s="2501"/>
      <c r="BGO120" s="2501"/>
      <c r="BGP120" s="2501"/>
      <c r="BGQ120" s="2501"/>
      <c r="BGR120" s="2501"/>
      <c r="BGS120" s="2501"/>
      <c r="BGT120" s="2501"/>
      <c r="BGU120" s="2503"/>
      <c r="BGV120" s="2503"/>
      <c r="BGW120" s="2501"/>
      <c r="BGX120" s="2501"/>
      <c r="BGY120" s="2501"/>
      <c r="BGZ120" s="2501"/>
      <c r="BHA120" s="2501"/>
      <c r="BHB120" s="2501"/>
      <c r="BHC120" s="2501"/>
      <c r="BHD120" s="2501"/>
      <c r="BHE120" s="2503"/>
      <c r="BHF120" s="2503"/>
      <c r="BHG120" s="2501"/>
      <c r="BHH120" s="2501"/>
      <c r="BHI120" s="2501"/>
      <c r="BHJ120" s="2501"/>
      <c r="BHK120" s="2501"/>
      <c r="BHL120" s="2501"/>
      <c r="BHM120" s="2501"/>
      <c r="BHN120" s="2501"/>
      <c r="BHO120" s="2503"/>
      <c r="BHP120" s="2503"/>
      <c r="BHQ120" s="2501"/>
      <c r="BHR120" s="2501"/>
      <c r="BHS120" s="2501"/>
      <c r="BHT120" s="2501"/>
      <c r="BHU120" s="2501"/>
      <c r="BHV120" s="2501"/>
      <c r="BHW120" s="2501"/>
      <c r="BHX120" s="2501"/>
      <c r="BHY120" s="2503"/>
      <c r="BHZ120" s="2503"/>
      <c r="BIA120" s="2501"/>
      <c r="BIB120" s="2501"/>
      <c r="BIC120" s="2501"/>
      <c r="BID120" s="2501"/>
      <c r="BIE120" s="2501"/>
      <c r="BIF120" s="2501"/>
      <c r="BIG120" s="2501"/>
      <c r="BIH120" s="2501"/>
      <c r="BII120" s="2503"/>
      <c r="BIJ120" s="2503"/>
      <c r="BIK120" s="2501"/>
      <c r="BIL120" s="2501"/>
      <c r="BIM120" s="2501"/>
      <c r="BIN120" s="2503"/>
      <c r="BIO120" s="2501"/>
      <c r="BIP120" s="2501"/>
      <c r="BIQ120" s="1630"/>
      <c r="BIR120" s="1630"/>
      <c r="BIS120" s="1630"/>
      <c r="BIT120" s="1630"/>
      <c r="BIU120" s="1630"/>
      <c r="BIV120" s="1630"/>
      <c r="BIW120" s="1630"/>
      <c r="BIX120" s="1630"/>
      <c r="BIY120" s="1630"/>
      <c r="BIZ120" s="1630"/>
      <c r="BJA120" s="1630"/>
      <c r="BJB120" s="1630"/>
      <c r="BJC120" s="1630"/>
      <c r="BJD120" s="1630"/>
      <c r="BJE120" s="1630"/>
      <c r="BJF120" s="1630"/>
      <c r="BJG120" s="1630"/>
      <c r="BJH120" s="1630"/>
      <c r="BJI120" s="1630"/>
      <c r="BJJ120" s="1630"/>
      <c r="BJK120" s="1630"/>
      <c r="BJL120" s="1630"/>
      <c r="BJM120" s="1630"/>
      <c r="BJN120" s="1630"/>
      <c r="BJO120" s="1630"/>
      <c r="BJP120" s="1630"/>
      <c r="BJQ120" s="1630"/>
      <c r="BJR120" s="1630"/>
      <c r="BJS120" s="1630"/>
      <c r="BJT120" s="1630"/>
      <c r="BJU120" s="1630"/>
      <c r="BJV120" s="1630"/>
      <c r="BJW120" s="1630"/>
      <c r="BJX120" s="1630"/>
      <c r="BJY120" s="1630"/>
      <c r="BJZ120" s="1630"/>
      <c r="BKA120" s="1630"/>
      <c r="BKB120" s="1630"/>
      <c r="BKC120" s="1630"/>
      <c r="BKD120" s="1630"/>
      <c r="BKE120" s="1630"/>
      <c r="BKF120" s="1630"/>
      <c r="BKG120" s="1630"/>
      <c r="BKH120" s="1630"/>
      <c r="BKI120" s="1630"/>
      <c r="BKJ120" s="1630"/>
      <c r="BKK120" s="1630"/>
      <c r="BKL120" s="1630"/>
      <c r="BKM120" s="1630"/>
      <c r="BKN120" s="1630"/>
      <c r="BKO120" s="1630"/>
      <c r="BKP120" s="1630"/>
      <c r="BKQ120" s="1630"/>
      <c r="BKR120" s="1630"/>
      <c r="BKS120" s="1630"/>
      <c r="BKT120" s="1630"/>
      <c r="BKU120" s="1630"/>
      <c r="BKV120" s="1630"/>
      <c r="BKW120" s="1630"/>
      <c r="BKX120" s="1630"/>
      <c r="BKY120" s="1630"/>
      <c r="BKZ120" s="1630"/>
      <c r="BLA120" s="1630"/>
      <c r="BLB120" s="1630"/>
      <c r="BLC120" s="1630"/>
      <c r="BLD120" s="1630"/>
      <c r="BLE120" s="1630"/>
      <c r="BLF120" s="1630"/>
      <c r="BLG120" s="1630"/>
      <c r="BLH120" s="1630"/>
      <c r="BLI120" s="1630"/>
      <c r="BLJ120" s="1630"/>
      <c r="BLK120" s="1630"/>
      <c r="BLL120" s="1630"/>
      <c r="BLM120" s="1630"/>
      <c r="BLN120" s="1630"/>
      <c r="BLO120" s="1630"/>
      <c r="BLP120" s="1630"/>
      <c r="BLQ120" s="1630"/>
      <c r="BLR120" s="1630"/>
      <c r="BLS120" s="1630"/>
      <c r="BLT120" s="1630"/>
      <c r="BLU120" s="1630"/>
      <c r="BLV120" s="1630"/>
      <c r="BLW120" s="1630"/>
      <c r="BLX120" s="1630"/>
      <c r="BLY120" s="1630"/>
      <c r="BLZ120" s="1630"/>
      <c r="BMA120" s="1630"/>
      <c r="BMB120" s="1630"/>
      <c r="BMC120" s="1630"/>
      <c r="BMD120" s="1630"/>
      <c r="BME120" s="1630"/>
      <c r="BMF120" s="1630"/>
      <c r="BMG120" s="1630"/>
      <c r="BMH120" s="1630"/>
      <c r="BMI120" s="1630"/>
      <c r="BMJ120" s="1630"/>
      <c r="BMK120" s="1630"/>
      <c r="BML120" s="1630"/>
      <c r="BMM120" s="1630"/>
      <c r="BMN120" s="1630"/>
      <c r="BMO120" s="1630"/>
      <c r="BMP120" s="1630"/>
      <c r="BMQ120" s="1630"/>
      <c r="BMR120" s="1630"/>
      <c r="BMS120" s="1630"/>
      <c r="BMT120" s="1630"/>
      <c r="BMU120" s="1630"/>
      <c r="BMV120" s="1630"/>
      <c r="BMW120" s="1630"/>
      <c r="BMX120" s="1630"/>
      <c r="BMY120" s="1630"/>
      <c r="BMZ120" s="1630"/>
      <c r="BNA120" s="1630"/>
      <c r="BNB120" s="1630"/>
      <c r="BNC120" s="1630"/>
      <c r="BND120" s="1630"/>
      <c r="BNE120" s="1630"/>
      <c r="BNF120" s="1630"/>
      <c r="BNG120" s="1630"/>
      <c r="BNH120" s="1630"/>
      <c r="BNI120" s="1630"/>
      <c r="BNJ120" s="1630"/>
      <c r="BNK120" s="1630"/>
      <c r="BNL120" s="1630"/>
      <c r="BNM120" s="1630"/>
      <c r="BNN120" s="1630"/>
      <c r="BNO120" s="1630"/>
      <c r="BNQ120" s="976"/>
      <c r="BNR120" s="976"/>
      <c r="BNS120" s="976"/>
      <c r="BNT120" s="976"/>
      <c r="BNU120" s="976"/>
      <c r="BNV120" s="976"/>
      <c r="BNW120" s="976"/>
    </row>
    <row r="121" spans="1:1739" ht="13" hidden="1" x14ac:dyDescent="0.2">
      <c r="A121" s="976" t="s">
        <v>7738</v>
      </c>
      <c r="B121" s="976"/>
      <c r="C121" s="976"/>
      <c r="D121" s="976"/>
      <c r="E121" s="976"/>
      <c r="F121" s="1144"/>
      <c r="G121" s="976"/>
      <c r="H121" s="1134"/>
      <c r="I121" s="976"/>
      <c r="J121" s="976"/>
      <c r="K121" s="1134"/>
      <c r="L121" s="976"/>
      <c r="M121" s="976"/>
      <c r="N121" s="976"/>
      <c r="O121" s="1134" t="s">
        <v>7737</v>
      </c>
      <c r="P121" s="1134" t="s">
        <v>7737</v>
      </c>
      <c r="Q121" s="1134" t="s">
        <v>7737</v>
      </c>
      <c r="R121" s="1134" t="s">
        <v>7737</v>
      </c>
      <c r="S121" s="1134"/>
      <c r="T121" s="976"/>
      <c r="U121" s="976"/>
      <c r="V121" s="1134"/>
      <c r="W121" s="976"/>
      <c r="X121" s="976"/>
      <c r="Y121" s="976"/>
      <c r="Z121" s="1134"/>
      <c r="AA121" s="976"/>
      <c r="AB121" s="976"/>
      <c r="AC121" s="976"/>
      <c r="AD121" s="1134"/>
      <c r="AE121" s="976"/>
      <c r="AF121" s="1134"/>
      <c r="AG121" s="976"/>
      <c r="AH121" s="976"/>
      <c r="AI121" s="976"/>
      <c r="AJ121" s="976"/>
      <c r="AK121" s="976"/>
      <c r="AL121" s="1134"/>
      <c r="AM121" s="976"/>
      <c r="AN121" s="976"/>
      <c r="AO121" s="4084"/>
      <c r="AP121" s="976"/>
      <c r="AQ121" s="976"/>
      <c r="AR121" s="976"/>
      <c r="AS121" s="976"/>
      <c r="AT121" s="976"/>
      <c r="AU121" s="976"/>
      <c r="AV121" s="976"/>
      <c r="AW121" s="976"/>
      <c r="AX121" s="976"/>
      <c r="AY121" s="976"/>
      <c r="AZ121" s="976"/>
      <c r="BA121" s="976"/>
      <c r="BB121" s="976"/>
      <c r="BC121" s="976"/>
      <c r="BD121" s="1135"/>
      <c r="BE121" s="1136"/>
      <c r="BF121" s="1136"/>
      <c r="BG121" s="1135"/>
      <c r="BH121" s="1136"/>
      <c r="BI121" s="1136"/>
      <c r="BJ121" s="1135"/>
      <c r="BK121" s="1136"/>
      <c r="BL121" s="1136"/>
      <c r="BM121" s="1135"/>
      <c r="BN121" s="1136"/>
      <c r="BO121" s="1136"/>
      <c r="BP121" s="1135"/>
      <c r="BQ121" s="1136"/>
      <c r="BR121" s="1136"/>
      <c r="BS121" s="1135"/>
      <c r="BT121" s="1136"/>
      <c r="BU121" s="1136"/>
      <c r="BV121" s="1135"/>
      <c r="BW121" s="1136"/>
      <c r="BX121" s="1136"/>
      <c r="BY121" s="1135"/>
      <c r="BZ121" s="1136"/>
      <c r="CA121" s="1136"/>
      <c r="CB121" s="1135"/>
      <c r="CC121" s="1136"/>
      <c r="CD121" s="1136"/>
      <c r="CE121" s="1135"/>
      <c r="CF121" s="1136"/>
      <c r="CG121" s="1136"/>
      <c r="CH121" s="1135"/>
      <c r="CI121" s="1136"/>
      <c r="CJ121" s="1136"/>
      <c r="CK121" s="1135"/>
      <c r="CL121" s="1136"/>
      <c r="CM121" s="1136"/>
      <c r="CN121" s="976"/>
      <c r="CO121" s="976"/>
      <c r="CP121" s="976"/>
      <c r="CQ121" s="976"/>
      <c r="CR121" s="976"/>
      <c r="CS121" s="976"/>
      <c r="CT121" s="976"/>
      <c r="CU121" s="976"/>
      <c r="CV121" s="976"/>
      <c r="CW121" s="976"/>
      <c r="CX121" s="976"/>
      <c r="CY121" s="976"/>
      <c r="CZ121" s="1135"/>
      <c r="DA121" s="1136"/>
      <c r="DB121" s="1136"/>
      <c r="DC121" s="1135"/>
      <c r="DD121" s="1136"/>
      <c r="DE121" s="1136"/>
      <c r="DF121" s="1135"/>
      <c r="DG121" s="1136"/>
      <c r="DH121" s="1136"/>
      <c r="DI121" s="1135"/>
      <c r="DJ121" s="1136"/>
      <c r="DK121" s="1136"/>
      <c r="DL121" s="1136"/>
      <c r="DM121" s="1136"/>
      <c r="DN121" s="1135"/>
      <c r="DO121" s="1136"/>
      <c r="DP121" s="1136"/>
      <c r="DQ121" s="1136"/>
      <c r="DR121" s="1136"/>
      <c r="DS121" s="1136"/>
      <c r="DT121" s="1136"/>
      <c r="DU121" s="1136"/>
      <c r="DV121" s="1136"/>
      <c r="DW121" s="1136"/>
      <c r="DX121" s="1136"/>
      <c r="DY121" s="1136"/>
      <c r="DZ121" s="1136"/>
      <c r="EA121" s="1136"/>
      <c r="EB121" s="1136"/>
      <c r="EC121" s="1136"/>
      <c r="ED121" s="1136"/>
      <c r="EE121" s="1136"/>
      <c r="EF121" s="1136"/>
      <c r="EG121" s="1136"/>
      <c r="EH121" s="1136"/>
      <c r="EI121" s="1136"/>
      <c r="EJ121" s="1136"/>
      <c r="EK121" s="1136"/>
      <c r="EL121" s="1136"/>
      <c r="EM121" s="1136"/>
      <c r="EN121" s="1136"/>
      <c r="EO121" s="1136"/>
      <c r="EP121" s="1136"/>
      <c r="EQ121" s="1136"/>
      <c r="ER121" s="1136"/>
      <c r="ES121" s="1136"/>
      <c r="ET121" s="1136"/>
      <c r="EU121" s="1136"/>
      <c r="EV121" s="1136"/>
      <c r="EW121" s="1136"/>
      <c r="EX121" s="1136"/>
      <c r="EY121" s="1136"/>
      <c r="EZ121" s="1136"/>
      <c r="FA121" s="1136"/>
      <c r="FB121" s="1136"/>
      <c r="FC121" s="1136"/>
      <c r="FD121" s="1136"/>
      <c r="FE121" s="715"/>
      <c r="FF121" s="715"/>
      <c r="FG121" s="1136"/>
      <c r="FH121" s="1136"/>
      <c r="FI121" s="1136"/>
      <c r="FJ121" s="715"/>
      <c r="FK121" s="715"/>
      <c r="FL121" s="1136"/>
      <c r="FM121" s="1136"/>
      <c r="FN121" s="1136"/>
      <c r="FO121" s="715"/>
      <c r="FP121" s="715"/>
      <c r="FQ121" s="1136"/>
      <c r="FR121" s="1136"/>
      <c r="FS121" s="1136"/>
      <c r="FT121" s="715"/>
      <c r="FU121" s="715"/>
      <c r="FV121" s="1136"/>
      <c r="FW121" s="1136"/>
      <c r="FX121" s="1136"/>
      <c r="FY121" s="1136"/>
      <c r="FZ121" s="1136"/>
      <c r="GA121" s="1136"/>
      <c r="GB121" s="1136"/>
      <c r="GC121" s="1136"/>
      <c r="GD121" s="1136"/>
      <c r="GE121" s="1136"/>
      <c r="GF121" s="1136"/>
      <c r="GG121" s="1136"/>
      <c r="GH121" s="1136"/>
      <c r="GI121" s="1136"/>
      <c r="GJ121" s="1136"/>
      <c r="GK121" s="1136"/>
      <c r="GL121" s="1136"/>
      <c r="GM121" s="1136"/>
      <c r="GN121" s="1136"/>
      <c r="GO121" s="1136"/>
      <c r="GP121" s="1136"/>
      <c r="GQ121" s="1136"/>
      <c r="GR121" s="1136"/>
      <c r="GS121" s="1136"/>
      <c r="GT121" s="1136"/>
      <c r="GU121" s="1136"/>
      <c r="GV121" s="1136"/>
      <c r="GW121" s="1136"/>
      <c r="GX121" s="1136"/>
      <c r="GY121" s="1136"/>
      <c r="GZ121" s="1136"/>
      <c r="HA121" s="1136"/>
      <c r="HB121" s="1136"/>
      <c r="HC121" s="1136"/>
      <c r="HD121" s="1136"/>
      <c r="HE121" s="1136"/>
      <c r="HF121" s="1136"/>
      <c r="HG121" s="1136"/>
      <c r="HH121" s="1136"/>
      <c r="HI121" s="1136"/>
      <c r="HJ121" s="1136"/>
      <c r="HK121" s="1136"/>
      <c r="HL121" s="1136"/>
      <c r="HM121" s="1136"/>
      <c r="HN121" s="1136"/>
      <c r="HO121" s="1136"/>
      <c r="HP121" s="1136"/>
      <c r="HQ121" s="1136"/>
      <c r="HR121" s="1136"/>
      <c r="HS121" s="1136"/>
      <c r="HT121" s="1136"/>
      <c r="HU121" s="1136"/>
      <c r="HV121" s="1136"/>
      <c r="HW121" s="1136"/>
      <c r="HX121" s="2505"/>
      <c r="HY121" s="1136"/>
      <c r="HZ121" s="1136"/>
      <c r="IA121" s="1136"/>
      <c r="IB121" s="1136"/>
      <c r="IC121" s="1136"/>
      <c r="ID121" s="1136"/>
      <c r="IE121" s="1136"/>
      <c r="IF121" s="1136"/>
      <c r="IG121" s="1136"/>
      <c r="IH121" s="1136"/>
      <c r="II121" s="1136"/>
      <c r="IJ121" s="1136"/>
      <c r="IK121" s="1136"/>
      <c r="IL121" s="1136"/>
      <c r="IM121" s="1136"/>
      <c r="IN121" s="1136"/>
      <c r="IO121" s="1136"/>
      <c r="IP121" s="1136"/>
      <c r="IQ121" s="1136"/>
      <c r="IR121" s="1136"/>
      <c r="IS121" s="1136"/>
      <c r="IT121" s="1136"/>
      <c r="IU121" s="1136"/>
      <c r="IV121" s="1136"/>
      <c r="IW121" s="1136"/>
      <c r="IX121" s="1136"/>
      <c r="IY121" s="1136"/>
      <c r="IZ121" s="1136"/>
      <c r="JA121" s="1136"/>
      <c r="JB121" s="1136"/>
      <c r="JC121" s="1136"/>
      <c r="JD121" s="1136"/>
      <c r="JE121" s="1136"/>
      <c r="JF121" s="1136"/>
      <c r="JG121" s="1136"/>
      <c r="JH121" s="1136"/>
      <c r="JI121" s="1136"/>
      <c r="JJ121" s="1136"/>
      <c r="JK121" s="1136"/>
      <c r="JL121" s="1136"/>
      <c r="JM121" s="1136"/>
      <c r="JN121" s="1136"/>
      <c r="JO121" s="1136"/>
      <c r="JP121" s="1136"/>
      <c r="JQ121" s="1136"/>
      <c r="JR121" s="1136"/>
      <c r="JS121" s="1136"/>
      <c r="JT121" s="1136"/>
      <c r="JU121" s="1136"/>
      <c r="JV121" s="1136"/>
      <c r="JW121" s="1136"/>
      <c r="JX121" s="1136"/>
      <c r="JY121" s="1136"/>
      <c r="JZ121" s="1136"/>
      <c r="KA121" s="1136"/>
      <c r="KB121" s="1136"/>
      <c r="KC121" s="1136"/>
      <c r="KD121" s="1136"/>
      <c r="KE121" s="1136"/>
      <c r="KF121" s="1136"/>
      <c r="KG121" s="1136"/>
      <c r="KH121" s="1136"/>
      <c r="KI121" s="1136"/>
      <c r="KJ121" s="1136"/>
      <c r="KK121" s="1136"/>
      <c r="KL121" s="1136"/>
      <c r="KM121" s="1136"/>
      <c r="KN121" s="1136"/>
      <c r="KO121" s="1136"/>
      <c r="KP121" s="1136"/>
      <c r="KQ121" s="1136"/>
      <c r="KR121" s="1136"/>
      <c r="KS121" s="1136"/>
      <c r="KT121" s="1136"/>
      <c r="KU121" s="1136"/>
      <c r="KV121" s="1136"/>
      <c r="KW121" s="1136"/>
      <c r="KX121" s="1136"/>
      <c r="KY121" s="1136"/>
      <c r="KZ121" s="1136"/>
      <c r="LA121" s="976"/>
      <c r="LB121" s="976"/>
      <c r="LC121" s="976"/>
      <c r="LD121" s="976"/>
      <c r="LE121" s="976"/>
      <c r="LF121" s="976"/>
      <c r="LG121" s="976"/>
      <c r="LH121" s="976"/>
      <c r="LI121" s="976"/>
      <c r="LJ121" s="1136"/>
      <c r="LK121" s="1136"/>
      <c r="LL121" s="976"/>
      <c r="LM121" s="976"/>
      <c r="LN121" s="976"/>
      <c r="LO121" s="976"/>
      <c r="LP121" s="976"/>
      <c r="LQ121" s="976"/>
      <c r="LR121" s="976"/>
      <c r="LS121" s="976"/>
      <c r="LT121" s="976"/>
      <c r="NM121" s="1136"/>
      <c r="NN121" s="1136"/>
      <c r="NO121" s="1136"/>
      <c r="NP121" s="1136"/>
      <c r="NQ121" s="1136"/>
      <c r="NR121" s="1136"/>
      <c r="NS121" s="1136"/>
      <c r="NT121" s="1136"/>
      <c r="NU121" s="1136"/>
      <c r="NV121" s="1136"/>
      <c r="NW121" s="1136"/>
      <c r="NX121" s="1136"/>
      <c r="NY121" s="1136"/>
      <c r="NZ121" s="1136"/>
      <c r="OA121"/>
      <c r="OB121"/>
      <c r="OC121"/>
      <c r="OD121"/>
      <c r="OE121"/>
      <c r="OF121"/>
      <c r="OG121"/>
      <c r="OH121"/>
      <c r="OI121"/>
      <c r="OJ121"/>
      <c r="OK121"/>
      <c r="OL121"/>
      <c r="OM121" s="1136"/>
      <c r="ON121" s="1136"/>
      <c r="OO121" s="1136"/>
      <c r="OP121" s="1136"/>
      <c r="OQ121" s="1136"/>
      <c r="OR121" s="1136"/>
      <c r="OS121" s="1136"/>
      <c r="OT121" s="1136"/>
      <c r="OU121" s="1136"/>
      <c r="OV121" s="1136"/>
      <c r="OW121" s="1136"/>
      <c r="OX121" s="1136"/>
      <c r="OY121" s="1136"/>
      <c r="OZ121" s="1136"/>
      <c r="PA121" s="1136"/>
      <c r="PB121" s="1136"/>
      <c r="PC121" s="1136"/>
      <c r="PD121" s="1136"/>
      <c r="PE121" s="1136"/>
      <c r="PF121" s="1136"/>
      <c r="PG121" s="1136"/>
      <c r="PH121" s="1136"/>
      <c r="PI121" s="1136"/>
      <c r="PJ121" s="1136"/>
      <c r="PK121" s="1136"/>
      <c r="PL121" s="1136"/>
      <c r="PM121" s="1136"/>
      <c r="PN121" s="1136"/>
      <c r="PO121" s="1136"/>
      <c r="PP121" s="1136"/>
      <c r="PQ121" s="1136"/>
      <c r="PR121" s="1136"/>
      <c r="PS121" s="1136"/>
      <c r="PT121" s="1136"/>
      <c r="PU121" s="1136"/>
      <c r="PV121" s="1136"/>
      <c r="PW121" s="1136"/>
      <c r="PX121" s="1136"/>
      <c r="PY121" s="1136"/>
      <c r="PZ121" s="1136"/>
      <c r="QA121" s="1136"/>
      <c r="QB121" s="1136"/>
      <c r="QC121" s="1136"/>
      <c r="QD121" s="1136"/>
      <c r="QE121" s="1136"/>
      <c r="QF121" s="1136"/>
      <c r="QG121" s="1136"/>
      <c r="QH121" s="1136"/>
      <c r="QI121" s="1136"/>
      <c r="QJ121" s="1136"/>
      <c r="QK121" s="1136"/>
      <c r="QL121" s="1136"/>
      <c r="QM121" s="1136"/>
      <c r="QN121" s="1136"/>
      <c r="QO121" s="1136"/>
      <c r="QP121" s="1136"/>
      <c r="QQ121" s="1136"/>
      <c r="QR121" s="1136"/>
      <c r="QS121" s="1136"/>
      <c r="QT121" s="1136"/>
      <c r="QU121" s="1136"/>
      <c r="QV121" s="1136"/>
      <c r="QW121" s="1136"/>
      <c r="QX121" s="1136"/>
      <c r="QY121" s="1136"/>
      <c r="QZ121" s="1136"/>
      <c r="RA121" s="1136"/>
      <c r="RB121" s="1136"/>
      <c r="RC121" s="1136"/>
      <c r="RD121" s="1136"/>
      <c r="RE121" s="1136"/>
      <c r="RF121" s="1136"/>
      <c r="RG121" s="1136"/>
      <c r="RH121" s="1136"/>
      <c r="RI121" s="1136"/>
      <c r="RJ121" s="1136"/>
      <c r="RK121" s="1136"/>
      <c r="RL121" s="1136"/>
      <c r="RM121" s="1136"/>
      <c r="RN121" s="1136"/>
      <c r="RO121" s="1136"/>
      <c r="RP121" s="1136"/>
      <c r="RQ121" s="1136"/>
      <c r="RR121" s="1136"/>
      <c r="RS121" s="1136"/>
      <c r="RT121" s="1136"/>
      <c r="RU121" s="1136"/>
      <c r="RV121" s="1136"/>
      <c r="RW121" s="1136"/>
      <c r="RX121" s="1136"/>
      <c r="RY121" s="1136"/>
      <c r="RZ121" s="1136"/>
      <c r="SA121" s="1136"/>
      <c r="SB121" s="1136"/>
      <c r="SC121" s="1136"/>
      <c r="SD121" s="1136"/>
      <c r="SE121" s="1136"/>
      <c r="SF121" s="1136"/>
      <c r="SG121" s="1136"/>
      <c r="SH121" s="1136"/>
      <c r="SI121" s="1136"/>
      <c r="SJ121" s="1136"/>
      <c r="SK121" s="1136"/>
      <c r="SL121" s="1136"/>
      <c r="SM121" s="1136"/>
      <c r="SN121" s="1136"/>
      <c r="SO121" s="1136"/>
      <c r="SP121" s="1136"/>
      <c r="SQ121" s="1136"/>
      <c r="SR121" s="1136"/>
      <c r="SS121" s="1136"/>
      <c r="ST121" s="1136"/>
      <c r="SU121" s="1136"/>
      <c r="SV121" s="1136"/>
      <c r="SW121" s="1136"/>
      <c r="SX121" s="1136"/>
      <c r="SY121" s="1136"/>
      <c r="WV121" s="2506"/>
      <c r="WW121" s="976"/>
      <c r="WX121" s="976"/>
      <c r="WY121" s="976"/>
      <c r="WZ121" s="976"/>
      <c r="XA121" s="976"/>
      <c r="XB121" s="976"/>
      <c r="XC121" s="976"/>
      <c r="XD121" s="976"/>
      <c r="XE121" s="976"/>
      <c r="XF121" s="976"/>
      <c r="XG121" s="976"/>
      <c r="XH121" s="976"/>
      <c r="XI121" s="976"/>
      <c r="XJ121" s="976"/>
      <c r="XK121" s="976"/>
      <c r="XL121" s="976"/>
      <c r="XM121" s="976"/>
      <c r="XN121" s="976"/>
      <c r="XO121" s="976"/>
      <c r="XP121" s="976"/>
      <c r="XQ121" s="976"/>
      <c r="XR121" s="976"/>
      <c r="XS121" s="976"/>
      <c r="XT121" s="976"/>
      <c r="XU121" s="976"/>
      <c r="XV121" s="976"/>
      <c r="XW121" s="976"/>
      <c r="XX121" s="976"/>
      <c r="XY121" s="976"/>
      <c r="XZ121" s="976"/>
      <c r="YA121" s="976"/>
      <c r="YB121" s="976"/>
      <c r="YC121" s="976"/>
      <c r="YD121" s="976"/>
      <c r="YE121" s="976"/>
      <c r="YF121" s="976"/>
      <c r="YG121" s="976"/>
      <c r="YH121" s="976"/>
      <c r="YI121" s="976"/>
      <c r="YJ121" s="976"/>
      <c r="YK121" s="976"/>
      <c r="YL121" s="976"/>
      <c r="YM121" s="976"/>
      <c r="YN121" s="976"/>
      <c r="YO121" s="976"/>
      <c r="YP121" s="976"/>
      <c r="YQ121" s="976"/>
      <c r="YR121" s="976"/>
      <c r="YS121" s="976"/>
      <c r="YT121" s="976"/>
      <c r="YU121" s="976"/>
      <c r="YV121" s="976"/>
      <c r="YW121" s="1134"/>
      <c r="YX121" s="1134"/>
      <c r="YY121" s="976"/>
      <c r="YZ121" s="1134"/>
      <c r="ZA121" s="1134"/>
      <c r="ZB121" s="976"/>
      <c r="ZC121" s="1134"/>
      <c r="ZD121" s="1134"/>
      <c r="ZE121" s="976"/>
      <c r="ZF121" s="1134"/>
      <c r="ZG121" s="1134"/>
      <c r="ZH121" s="976"/>
      <c r="ZI121" s="976"/>
      <c r="ZJ121" s="976"/>
      <c r="ZK121" s="976"/>
      <c r="ZL121" s="976"/>
      <c r="ZM121" s="976"/>
      <c r="ZN121" s="1134"/>
      <c r="ZO121" s="1134"/>
      <c r="ZP121" s="976"/>
      <c r="ZQ121" s="976"/>
      <c r="ZR121" s="1134"/>
      <c r="ZS121" s="1134"/>
      <c r="ZT121" s="2960"/>
      <c r="ZU121" s="2960"/>
      <c r="ZV121" s="2960"/>
      <c r="ZW121" s="2960"/>
      <c r="ZX121" s="2960"/>
      <c r="ZY121" s="2960"/>
      <c r="ZZ121" s="2960"/>
      <c r="AAA121" s="2960"/>
      <c r="AAB121" s="2960"/>
      <c r="AAC121" s="2960"/>
      <c r="AAD121" s="2960"/>
      <c r="AAE121" s="2960"/>
      <c r="AAF121" s="1134"/>
      <c r="AAG121" s="1134"/>
      <c r="AAH121" s="1134"/>
      <c r="AAI121" s="1134"/>
      <c r="AAJ121" s="976"/>
      <c r="AAK121" s="1134"/>
      <c r="AAL121" s="976"/>
      <c r="AAM121" s="1134"/>
      <c r="AAN121" s="976"/>
      <c r="AAO121" s="1134"/>
      <c r="AAP121" s="976"/>
      <c r="AAQ121" s="1134"/>
      <c r="AAR121" s="976"/>
      <c r="AAS121" s="1134"/>
      <c r="AAT121" s="976"/>
      <c r="AAU121" s="1134"/>
      <c r="AAV121" s="976"/>
      <c r="AAW121" s="1134"/>
      <c r="AAX121" s="976"/>
      <c r="AAY121" s="1134"/>
      <c r="AAZ121" s="976"/>
      <c r="ABA121" s="976"/>
      <c r="ABB121" s="976"/>
      <c r="ABC121" s="976"/>
      <c r="ABD121" s="976"/>
      <c r="ABE121" s="976"/>
      <c r="ABF121" s="976"/>
      <c r="ABG121" s="976"/>
      <c r="ABH121" s="976"/>
      <c r="ABI121" s="976"/>
      <c r="ABJ121" s="976"/>
      <c r="ABK121" s="976"/>
      <c r="ABL121" s="976"/>
      <c r="ABM121" s="976"/>
      <c r="ABN121" s="976"/>
      <c r="ABO121" s="976"/>
      <c r="ABP121" s="976"/>
      <c r="ABQ121" s="976"/>
      <c r="ABR121" s="976"/>
      <c r="ABS121" s="976"/>
      <c r="ABT121" s="976"/>
      <c r="ABU121" s="976"/>
      <c r="ABV121" s="976"/>
      <c r="ABW121" s="976"/>
      <c r="ABX121" s="976"/>
      <c r="ABY121" s="976"/>
      <c r="ABZ121" s="976"/>
      <c r="ACA121" s="1134"/>
      <c r="ACB121" s="976"/>
      <c r="ACC121" s="976"/>
      <c r="ACD121" s="976"/>
      <c r="ACE121" s="976"/>
      <c r="ACF121" s="976"/>
      <c r="ACG121" s="976"/>
      <c r="ACH121" s="976"/>
      <c r="ACI121" s="976"/>
      <c r="ACJ121" s="976"/>
      <c r="ACK121" s="1134"/>
      <c r="ACL121" s="976"/>
      <c r="ACM121" s="976"/>
      <c r="ACN121" s="976"/>
      <c r="ACO121" s="976"/>
      <c r="ACP121" s="976"/>
      <c r="ACQ121" s="976"/>
      <c r="ACR121" s="976"/>
      <c r="ACS121" s="1134"/>
      <c r="ACT121" s="976"/>
      <c r="ACU121" s="976"/>
      <c r="ACV121" s="976"/>
      <c r="ACW121" s="976"/>
      <c r="ACX121" s="976"/>
      <c r="ACY121" s="976"/>
      <c r="ACZ121" s="976"/>
      <c r="ADA121" s="976"/>
      <c r="ADB121" s="976"/>
      <c r="ADC121" s="1134"/>
      <c r="ADD121" s="976"/>
      <c r="ADE121" s="976"/>
      <c r="ADF121" s="976"/>
      <c r="ADG121" s="976"/>
      <c r="ADH121" s="976"/>
      <c r="ADI121" s="1134"/>
      <c r="ADJ121" s="976"/>
      <c r="ADK121" s="976"/>
      <c r="ADL121" s="976"/>
      <c r="ADM121" s="976"/>
      <c r="ADN121" s="976"/>
      <c r="ADO121" s="976"/>
      <c r="ADP121" s="976"/>
      <c r="ADQ121" s="976"/>
      <c r="ADR121" s="976"/>
      <c r="ADS121" s="1134"/>
      <c r="ADT121" s="976"/>
      <c r="ADU121" s="976"/>
      <c r="ADV121" s="976"/>
      <c r="ADW121" s="976"/>
      <c r="ADX121" s="976"/>
      <c r="ADY121" s="1134"/>
      <c r="ADZ121" s="1134"/>
      <c r="AEA121" s="976"/>
      <c r="AEB121" s="976"/>
      <c r="AEC121" s="1134"/>
      <c r="AED121" s="976"/>
      <c r="AEE121" s="976"/>
      <c r="AEF121" s="1134"/>
      <c r="AEG121" s="976"/>
      <c r="AEH121" s="976"/>
      <c r="AEI121" s="729"/>
      <c r="AEL121" s="1137"/>
      <c r="AEM121" s="1138"/>
      <c r="AEN121" s="1138"/>
      <c r="AEO121" s="1138"/>
      <c r="AEP121" s="976"/>
      <c r="AEQ121" s="976"/>
      <c r="AER121" s="976"/>
      <c r="AES121" s="976"/>
      <c r="AET121" s="976"/>
      <c r="AEU121" s="976"/>
      <c r="AEV121" s="976"/>
      <c r="AEW121" s="976"/>
      <c r="AEX121" s="976"/>
      <c r="AEY121" s="976"/>
      <c r="AEZ121" s="976"/>
      <c r="AFA121" s="976"/>
      <c r="AFB121" s="976"/>
      <c r="AFC121" s="976"/>
      <c r="AFD121" s="976"/>
      <c r="AFE121" s="976"/>
      <c r="AFF121" s="976"/>
      <c r="AFG121" s="976"/>
      <c r="AFH121" s="976"/>
      <c r="AFI121" s="976"/>
      <c r="AFJ121" s="976"/>
      <c r="AFK121" s="976"/>
      <c r="AFL121" s="976"/>
      <c r="AFM121" s="976"/>
      <c r="AFN121" s="976"/>
      <c r="AFO121" s="976"/>
      <c r="AFP121" s="976"/>
      <c r="AFQ121" s="976"/>
      <c r="AFR121" s="976"/>
      <c r="AFS121" s="976"/>
      <c r="AFT121" s="976"/>
      <c r="AFU121" s="976"/>
      <c r="AFV121" s="976"/>
      <c r="AFW121" s="976"/>
      <c r="AFX121" s="976"/>
      <c r="AFY121" s="976"/>
      <c r="AFZ121" s="976"/>
      <c r="AGA121" s="976"/>
      <c r="AGB121" s="976"/>
      <c r="AGC121" s="976"/>
      <c r="AGD121" s="976"/>
      <c r="AGE121" s="976"/>
      <c r="AGF121" s="976"/>
      <c r="AGG121" s="976"/>
      <c r="AGH121" s="976"/>
      <c r="AGI121" s="976"/>
      <c r="AGJ121" s="976"/>
      <c r="AGK121" s="976"/>
      <c r="AGL121" s="976"/>
      <c r="AGM121" s="976"/>
      <c r="AGN121" s="976"/>
      <c r="AGO121" s="976"/>
      <c r="AGP121" s="976"/>
      <c r="AGQ121" s="976"/>
      <c r="AGR121" s="976"/>
      <c r="AGS121" s="976"/>
      <c r="AGT121" s="976"/>
      <c r="AGU121" s="976"/>
      <c r="AGV121" s="976"/>
      <c r="AGW121" s="976"/>
      <c r="AGX121" s="976"/>
      <c r="AGY121" s="976"/>
      <c r="AGZ121" s="976"/>
      <c r="AHA121" s="976"/>
      <c r="AHB121" s="976"/>
      <c r="AHC121" s="976"/>
      <c r="AHD121" s="976"/>
      <c r="AHE121" s="976"/>
      <c r="AHF121" s="976"/>
      <c r="AHG121" s="976"/>
      <c r="AHH121" s="976"/>
      <c r="AHI121" s="976"/>
      <c r="AHJ121" s="976"/>
      <c r="AHK121" s="976"/>
      <c r="AHL121" s="976"/>
      <c r="AHM121" s="976"/>
      <c r="AHN121" s="976"/>
      <c r="AHO121" s="976"/>
      <c r="AHP121" s="976"/>
      <c r="AHQ121" s="976"/>
      <c r="AHR121" s="976"/>
      <c r="AHS121" s="976"/>
      <c r="AHT121" s="976"/>
      <c r="AHU121" s="976"/>
      <c r="AHV121" s="976"/>
      <c r="AHW121" s="976"/>
      <c r="AHX121" s="976"/>
      <c r="AHY121" s="976"/>
      <c r="AHZ121" s="976"/>
      <c r="AIA121" s="976"/>
      <c r="AIB121" s="2050"/>
      <c r="AIC121" s="1136"/>
      <c r="AID121" s="1136"/>
      <c r="AIE121" s="1136"/>
      <c r="AIF121" s="1136"/>
      <c r="AIG121" s="1136"/>
      <c r="AIH121" s="1136"/>
      <c r="AII121" s="1136"/>
      <c r="AIJ121" s="976"/>
      <c r="AIK121" s="1136"/>
      <c r="AIL121" s="1136"/>
      <c r="AIM121" s="1136"/>
      <c r="AIN121" s="1136"/>
      <c r="AIO121" s="1136"/>
      <c r="AIP121" s="1136"/>
      <c r="AIQ121" s="1136"/>
      <c r="AIR121" s="1136"/>
      <c r="AIS121" s="1136"/>
      <c r="AIT121" s="1136"/>
      <c r="AIU121" s="1136"/>
      <c r="AIV121" s="1136"/>
      <c r="AIW121" s="1136"/>
      <c r="AIX121" s="1136"/>
      <c r="AIY121" s="1136"/>
      <c r="AIZ121" s="1136"/>
      <c r="AJA121" s="1136"/>
      <c r="AJB121" s="1136"/>
      <c r="AJC121" s="1136"/>
      <c r="AJD121" s="1136"/>
      <c r="AJE121" s="1136"/>
      <c r="AJF121" s="1136"/>
      <c r="AJG121" s="976"/>
      <c r="AJH121" s="976"/>
      <c r="AJI121" s="1136"/>
      <c r="AJJ121" s="1136"/>
      <c r="AJK121" s="976"/>
      <c r="AJL121" s="1136"/>
      <c r="AJM121" s="976"/>
      <c r="AJN121" s="976"/>
      <c r="AJO121" s="1136"/>
      <c r="AJP121" s="1136"/>
      <c r="AJQ121" s="976"/>
      <c r="AJR121" s="1136"/>
      <c r="AJS121" s="976"/>
      <c r="AJT121" s="976"/>
      <c r="AJU121" s="1136"/>
      <c r="AJV121" s="976"/>
      <c r="AJW121" s="976"/>
      <c r="AJX121" s="976"/>
      <c r="AJY121" s="976"/>
      <c r="AJZ121" s="976"/>
      <c r="AKA121" s="976"/>
      <c r="AKB121" s="976"/>
      <c r="AKC121" s="976"/>
      <c r="AKD121" s="976"/>
      <c r="AKE121" s="976"/>
      <c r="AKF121" s="976"/>
      <c r="AKG121" s="976"/>
      <c r="AKH121" s="976"/>
      <c r="AKI121" s="976"/>
      <c r="AKJ121" s="976"/>
      <c r="AKK121" s="976"/>
      <c r="AKL121" s="976"/>
      <c r="AKM121" s="976"/>
      <c r="AKN121" s="976"/>
      <c r="AKO121" s="976"/>
      <c r="AKP121" s="976"/>
      <c r="AKQ121" s="976"/>
      <c r="AKR121" s="976"/>
      <c r="AKS121" s="976"/>
      <c r="AKT121" s="1136"/>
      <c r="AKU121" s="1136"/>
      <c r="AKV121" s="1136"/>
      <c r="AKW121" s="1136"/>
      <c r="AKX121" s="1136"/>
      <c r="AKY121" s="1136"/>
      <c r="AKZ121" s="1136"/>
      <c r="ALA121" s="1136"/>
      <c r="ALB121" s="1136"/>
      <c r="ALC121" s="1136"/>
      <c r="ALD121" s="1136"/>
      <c r="ALE121" s="1136"/>
      <c r="ALF121" s="1136"/>
      <c r="ALG121" s="1136"/>
      <c r="ALH121" s="1136"/>
      <c r="ALI121" s="1136"/>
      <c r="ALJ121" s="976"/>
      <c r="ALK121" s="976"/>
      <c r="ALL121" s="976"/>
      <c r="ALM121" s="976"/>
      <c r="ALN121" s="976"/>
      <c r="ALO121" s="976"/>
      <c r="ALP121" s="976"/>
      <c r="ALQ121" s="1134"/>
      <c r="ALR121" s="1134"/>
      <c r="ALS121" s="1134"/>
      <c r="ALT121" s="1134"/>
      <c r="ALU121" s="1134"/>
      <c r="ALV121" s="1134"/>
      <c r="ALW121" s="1134"/>
      <c r="ALX121" s="1136"/>
      <c r="ALY121" s="1136"/>
      <c r="ALZ121" s="1136"/>
      <c r="AMA121" s="1136"/>
      <c r="AMB121" s="1136"/>
      <c r="AMC121" s="1136"/>
      <c r="AMD121" s="1136"/>
      <c r="AME121" s="1136"/>
      <c r="AMF121" s="1136"/>
      <c r="AMG121" s="1136"/>
      <c r="AMH121" s="1136"/>
      <c r="AMI121" s="1136"/>
      <c r="AMJ121" s="1136"/>
      <c r="AMK121" s="1136"/>
      <c r="AML121" s="976"/>
      <c r="AMM121" s="976"/>
      <c r="AMN121" s="976"/>
      <c r="AMO121" s="976"/>
      <c r="AMP121" s="1136"/>
      <c r="AMQ121" s="976"/>
      <c r="AMR121" s="1136"/>
      <c r="AMS121" s="976"/>
      <c r="AMT121" s="1136"/>
      <c r="AMU121" s="976"/>
      <c r="AMV121" s="1136"/>
      <c r="AMW121" s="1136"/>
      <c r="AMX121" s="976"/>
      <c r="AMY121" s="976"/>
      <c r="AMZ121" s="1136"/>
      <c r="ANA121" s="1136"/>
      <c r="ANB121" s="1136"/>
      <c r="ANC121" s="1136"/>
      <c r="AND121" s="1136"/>
      <c r="ANE121" s="1136"/>
      <c r="ANF121" s="1136"/>
      <c r="ANG121" s="1136"/>
      <c r="ANH121" s="1136"/>
      <c r="ANI121" s="1136"/>
      <c r="ANJ121" s="1136"/>
      <c r="ANK121" s="1136"/>
      <c r="ANL121" s="1136"/>
      <c r="ANM121" s="1136"/>
      <c r="ANN121" s="1136"/>
      <c r="ANO121" s="1136"/>
      <c r="ANP121" s="1136"/>
      <c r="ANQ121" s="1136"/>
      <c r="ANR121" s="1136"/>
      <c r="ANS121" s="1136"/>
      <c r="ANT121" s="1136"/>
      <c r="ANU121" s="1136"/>
      <c r="ANV121" s="1136"/>
      <c r="ANW121" s="1136"/>
      <c r="ANX121" s="976"/>
      <c r="ANY121" s="1134"/>
      <c r="ANZ121" s="976"/>
      <c r="AOA121" s="1134"/>
      <c r="AOB121" s="976"/>
      <c r="AOC121" s="1134"/>
      <c r="AOD121" s="976"/>
      <c r="AOE121" s="1134"/>
      <c r="AOF121" s="1134"/>
      <c r="AOG121" s="1134"/>
      <c r="AOH121" s="1134"/>
      <c r="AOI121" s="1134"/>
      <c r="AOJ121" s="1134"/>
      <c r="AOK121" s="1134"/>
      <c r="AOL121" s="1134"/>
      <c r="AOM121" s="1134"/>
      <c r="AON121" s="1134"/>
      <c r="AOO121" s="1134"/>
      <c r="AOP121" s="1134"/>
      <c r="AOQ121" s="1134"/>
      <c r="AOR121" s="1136"/>
      <c r="AOS121" s="1136"/>
      <c r="AOT121" s="1136"/>
      <c r="AOU121" s="1136"/>
      <c r="AOV121" s="1136"/>
      <c r="AOW121" s="1136"/>
      <c r="AOX121" s="1136"/>
      <c r="AOY121" s="1136"/>
      <c r="AOZ121" s="1136"/>
      <c r="APA121" s="1136"/>
      <c r="APB121" s="976"/>
      <c r="APC121" s="976"/>
      <c r="APD121" s="976"/>
      <c r="APE121" s="976"/>
      <c r="APF121" s="976"/>
      <c r="APG121" s="976"/>
      <c r="APH121" s="976"/>
      <c r="API121" s="976"/>
      <c r="APJ121" s="1136"/>
      <c r="APK121" s="1136"/>
      <c r="APL121" s="1136"/>
      <c r="APM121" s="1136"/>
      <c r="APN121" s="1136"/>
      <c r="APO121" s="1136"/>
      <c r="APP121" s="1136"/>
      <c r="APQ121" s="1136"/>
      <c r="APR121" s="1134"/>
      <c r="APS121" s="1134"/>
      <c r="APT121" s="1134"/>
      <c r="APU121" s="976"/>
      <c r="APV121" s="976"/>
      <c r="APW121" s="976"/>
      <c r="APX121" s="976"/>
      <c r="APY121" s="976"/>
      <c r="APZ121" s="976"/>
      <c r="AQA121" s="976"/>
      <c r="AQB121" s="976"/>
      <c r="AQC121" s="976"/>
      <c r="AQD121" s="976"/>
      <c r="AQE121" s="976"/>
      <c r="AQF121" s="976"/>
      <c r="AQG121" s="976"/>
      <c r="AQH121" s="976"/>
      <c r="AQI121" s="976"/>
      <c r="AQJ121" s="976"/>
      <c r="AQK121" s="976"/>
      <c r="AQL121" s="976"/>
      <c r="AQN121" s="1134"/>
      <c r="AQO121" s="1134"/>
      <c r="AQP121" s="1134"/>
      <c r="AQQ121" s="1134"/>
      <c r="AQR121" s="1134"/>
      <c r="AQS121" s="1139"/>
      <c r="AQT121" s="1139"/>
      <c r="AQU121" s="1139"/>
      <c r="AQV121" s="1139"/>
      <c r="AQW121" s="1139"/>
      <c r="AQX121" s="2507"/>
      <c r="AQY121" s="1139"/>
      <c r="AQZ121" s="1139"/>
      <c r="ARA121" s="1139"/>
      <c r="ARB121" s="1139"/>
      <c r="ARC121" s="1139"/>
      <c r="ARE121" s="1517"/>
      <c r="ARF121" s="1134"/>
      <c r="ARG121" s="976"/>
      <c r="ARH121" s="1134"/>
      <c r="ARI121" s="1134"/>
      <c r="ARJ121" s="976"/>
      <c r="ARK121" s="1134"/>
      <c r="ARL121" s="1139"/>
      <c r="ARM121" s="1134"/>
      <c r="ARN121" s="976"/>
      <c r="ARO121" s="976"/>
      <c r="ARP121" s="976"/>
      <c r="ARQ121" s="1134"/>
      <c r="ARR121" s="976"/>
      <c r="ARS121" s="976"/>
      <c r="ART121" s="1134"/>
      <c r="ARU121" s="1134"/>
      <c r="ARV121" s="1134"/>
      <c r="ARW121" s="1134"/>
      <c r="ARX121" s="1140"/>
      <c r="ARY121" s="976"/>
      <c r="ARZ121" s="1134"/>
      <c r="ASA121" s="1134"/>
      <c r="ASB121" s="976"/>
      <c r="ASC121" s="976"/>
      <c r="ASD121" s="976"/>
      <c r="ASE121" s="976"/>
      <c r="ASF121" s="976"/>
      <c r="ASG121" s="976"/>
      <c r="ASH121" s="976"/>
      <c r="ASI121" s="976"/>
      <c r="ASJ121" s="976"/>
      <c r="ASK121" s="976"/>
      <c r="ASL121" s="976"/>
      <c r="ASM121" s="1134"/>
      <c r="ASN121" s="1134"/>
      <c r="ASO121" s="1134"/>
      <c r="ASP121" s="1134"/>
      <c r="ASQ121" s="1134"/>
      <c r="ASR121" s="1134"/>
      <c r="ASS121" s="1134"/>
      <c r="AST121" s="1134"/>
      <c r="ASU121" s="1134"/>
      <c r="ASV121" s="1134"/>
      <c r="ASW121" s="976"/>
      <c r="ASX121" s="976"/>
      <c r="ASY121" s="976"/>
      <c r="ASZ121" s="976"/>
      <c r="ATA121" s="976"/>
      <c r="ATB121" s="976"/>
      <c r="ATC121" s="976"/>
      <c r="ATD121" s="976"/>
      <c r="ATE121" s="976"/>
      <c r="ATF121" s="1134"/>
      <c r="ATG121" s="1134"/>
      <c r="ATH121" s="1134"/>
      <c r="ATI121" s="1134"/>
      <c r="ATJ121" s="1134"/>
      <c r="ATK121" s="1134"/>
      <c r="ATL121" s="1134"/>
      <c r="ATM121" s="1134"/>
      <c r="ATN121" s="1134"/>
      <c r="ATO121" s="1134"/>
      <c r="ATP121" s="976"/>
      <c r="ATQ121" s="976"/>
      <c r="ATR121" s="976"/>
      <c r="ATS121" s="976"/>
      <c r="ATT121" s="976"/>
      <c r="ATU121" s="976"/>
      <c r="ATV121" s="976"/>
      <c r="ATW121" s="976"/>
      <c r="ATX121" s="976"/>
      <c r="ATY121" s="1134"/>
      <c r="ATZ121" s="1134"/>
      <c r="AUA121" s="1134"/>
      <c r="AUB121" s="1134"/>
      <c r="AUC121" s="1134"/>
      <c r="AUD121" s="1134"/>
      <c r="AUE121" s="1134"/>
      <c r="AUF121" s="1134"/>
      <c r="AUG121" s="1134"/>
      <c r="AUH121" s="1134"/>
      <c r="AUI121" s="976"/>
      <c r="AUJ121" s="976"/>
      <c r="AUK121" s="976"/>
      <c r="AUL121" s="976"/>
      <c r="AUM121" s="976"/>
      <c r="AUN121" s="976"/>
      <c r="AUO121" s="976"/>
      <c r="AUP121" s="976"/>
      <c r="AUQ121" s="976"/>
      <c r="AUR121" s="976"/>
      <c r="AUS121" s="976"/>
      <c r="AUT121" s="976"/>
      <c r="AUU121" s="976"/>
      <c r="AUV121" s="976"/>
      <c r="AUW121" s="976"/>
      <c r="AUX121" s="976"/>
      <c r="AUY121" s="976"/>
      <c r="AUZ121" s="976"/>
      <c r="AVA121" s="976"/>
      <c r="AVB121" s="976"/>
      <c r="AVC121" s="976"/>
      <c r="AVD121" s="976"/>
      <c r="AVE121" s="976"/>
      <c r="AVF121" s="976"/>
      <c r="AVG121" s="976"/>
      <c r="AVH121" s="976"/>
      <c r="AVI121" s="976"/>
      <c r="AVJ121" s="976"/>
      <c r="AVK121" s="976"/>
      <c r="AVL121" s="976"/>
      <c r="AVM121" s="976"/>
      <c r="AVN121" s="1134"/>
      <c r="AVO121" s="976"/>
      <c r="AVP121" s="976"/>
      <c r="AVQ121" s="1134"/>
      <c r="AVR121" s="976"/>
      <c r="AVS121" s="976"/>
      <c r="AVT121" s="1134"/>
      <c r="AVU121" s="976"/>
      <c r="AVV121" s="976"/>
      <c r="AVW121" s="1134"/>
      <c r="AVX121" s="976"/>
      <c r="AVY121" s="1134"/>
      <c r="AVZ121" s="976"/>
      <c r="AWA121" s="976"/>
      <c r="AWB121" s="1134"/>
      <c r="AWC121" s="1134"/>
      <c r="AWD121" s="976"/>
      <c r="AWE121" s="1134"/>
      <c r="AWF121" s="729"/>
      <c r="AWG121" s="976"/>
      <c r="AWH121" s="1134"/>
      <c r="AWI121" s="1134"/>
      <c r="AWJ121" s="1134"/>
      <c r="AWK121" s="1134"/>
      <c r="AWL121" s="1134"/>
      <c r="AWM121" s="1134"/>
      <c r="AWN121" s="1134"/>
      <c r="AWO121" s="1134"/>
      <c r="AWP121" s="1134"/>
      <c r="AWQ121" s="1134"/>
      <c r="AWR121" s="1134"/>
      <c r="AWS121" s="976"/>
      <c r="AWT121" s="976"/>
      <c r="AWU121" s="976"/>
      <c r="AWV121" s="976"/>
      <c r="AWW121" s="976"/>
      <c r="AWX121" s="976"/>
      <c r="AWY121" s="976"/>
      <c r="AWZ121" s="976"/>
      <c r="AXA121" s="976"/>
      <c r="AXB121" s="976"/>
      <c r="AXC121" s="976"/>
      <c r="AXD121" s="976"/>
      <c r="AXE121" s="976"/>
      <c r="AXF121" s="976"/>
      <c r="AXG121" s="976"/>
      <c r="AXH121" s="976"/>
      <c r="AXI121" s="976"/>
      <c r="AXK121" s="2508"/>
      <c r="AXL121" s="2508"/>
      <c r="AXM121" s="2508"/>
      <c r="AXN121" s="2508"/>
      <c r="AXO121" s="2508"/>
      <c r="AXP121" s="2508"/>
      <c r="AXQ121" s="2509"/>
      <c r="AXR121" s="2509"/>
      <c r="AXS121" s="2509"/>
      <c r="AXT121" s="2509"/>
      <c r="AXU121" s="2509"/>
      <c r="AXV121" s="2509"/>
      <c r="AXW121" s="2509"/>
      <c r="AXX121" s="2509"/>
      <c r="AXY121" s="2509"/>
      <c r="AXZ121" s="2509"/>
      <c r="AYA121" s="2509"/>
      <c r="AYB121" s="2509"/>
      <c r="AYC121" s="2509"/>
      <c r="AYD121" s="2509"/>
      <c r="AYE121" s="2509"/>
      <c r="AYF121" s="2509"/>
      <c r="AYG121" s="2509"/>
      <c r="AYH121" s="2509"/>
      <c r="AYI121" s="2509"/>
      <c r="AYJ121" s="2509"/>
      <c r="AYK121" s="2509"/>
      <c r="AYL121" s="2509"/>
      <c r="AYM121" s="2509"/>
      <c r="AYN121" s="2509"/>
      <c r="AYO121" s="2509"/>
      <c r="AYP121" s="2509"/>
      <c r="AYQ121" s="2509"/>
      <c r="AYR121" s="2509"/>
      <c r="AYS121" s="2509"/>
      <c r="AYT121" s="2509"/>
      <c r="AYU121" s="2509"/>
      <c r="AYV121" s="2509"/>
      <c r="AYW121" s="2509"/>
      <c r="AYX121" s="2509"/>
      <c r="AYY121" s="2509"/>
      <c r="AYZ121" s="2509"/>
      <c r="AZA121" s="2509"/>
      <c r="AZB121" s="2509"/>
      <c r="AZC121" s="2509"/>
      <c r="AZD121" s="2509"/>
      <c r="AZE121" s="2509"/>
      <c r="AZF121" s="2509"/>
      <c r="AZG121" s="2509"/>
      <c r="AZH121" s="2509"/>
      <c r="AZI121" s="2509"/>
      <c r="AZJ121" s="2509"/>
      <c r="AZK121" s="2509"/>
      <c r="AZL121" s="2509"/>
      <c r="AZM121" s="2509"/>
      <c r="AZN121" s="2509"/>
      <c r="AZO121" s="2509"/>
      <c r="AZP121" s="2509"/>
      <c r="AZQ121" s="2509"/>
      <c r="AZR121" s="2509"/>
      <c r="AZS121" s="2509"/>
      <c r="AZT121" s="2509"/>
      <c r="AZU121" s="2509"/>
      <c r="AZV121" s="2509"/>
      <c r="AZW121" s="2509"/>
      <c r="AZX121" s="2509"/>
      <c r="AZY121" s="2509"/>
      <c r="AZZ121" s="2509"/>
      <c r="BAA121" s="2509"/>
      <c r="BAB121" s="2509"/>
      <c r="BAC121" s="2509"/>
      <c r="BAD121" s="2509"/>
      <c r="BAE121" s="2509"/>
      <c r="BAF121" s="2509"/>
      <c r="BAG121" s="2509"/>
      <c r="BAH121" s="2509"/>
      <c r="BAI121" s="2509"/>
      <c r="BAJ121" s="2509"/>
      <c r="BAK121" s="2509"/>
      <c r="BAL121" s="2509"/>
      <c r="BAM121" s="2509"/>
      <c r="BAN121" s="2509"/>
      <c r="BAO121" s="2509"/>
      <c r="BAP121" s="2509"/>
      <c r="BAQ121" s="2509"/>
      <c r="BAR121" s="2509"/>
      <c r="BAS121" s="2509"/>
      <c r="BAT121" s="2509"/>
      <c r="BAU121" s="2509"/>
      <c r="BAV121" s="2509"/>
      <c r="BAW121" s="2509"/>
      <c r="BAX121" s="2509"/>
      <c r="BAY121" s="2509"/>
      <c r="BAZ121" s="2509"/>
      <c r="BBA121" s="2509"/>
      <c r="BBB121" s="2509"/>
      <c r="BBC121" s="2509"/>
      <c r="BBD121" s="2509"/>
      <c r="BBE121" s="2509"/>
      <c r="BBF121" s="2509"/>
      <c r="BBG121" s="2509"/>
      <c r="BBH121" s="2509"/>
      <c r="BBI121" s="2509"/>
      <c r="BBJ121" s="2509"/>
      <c r="BBK121" s="2509"/>
      <c r="BBL121" s="2509"/>
      <c r="BBM121" s="2509"/>
      <c r="BBN121" s="2509"/>
      <c r="BBO121" s="2509"/>
      <c r="BBP121" s="2509"/>
      <c r="BBQ121" s="2509"/>
      <c r="BBR121" s="2509"/>
      <c r="BBS121" s="2509"/>
      <c r="BBT121" s="2509"/>
      <c r="BBU121" s="2509"/>
      <c r="BBV121" s="2509"/>
      <c r="BBW121" s="2509"/>
      <c r="BBX121" s="2509"/>
      <c r="BBY121" s="2509"/>
      <c r="BBZ121" s="2509"/>
      <c r="BCA121" s="2509"/>
      <c r="BCB121" s="2509"/>
      <c r="BCC121" s="2509"/>
      <c r="BCD121" s="2509"/>
      <c r="BCE121" s="2509"/>
      <c r="BCF121" s="2509"/>
      <c r="BCG121" s="2509"/>
      <c r="BCH121" s="2509"/>
      <c r="BCI121" s="2509"/>
      <c r="BCJ121" s="2509"/>
      <c r="BCK121" s="2509"/>
      <c r="BCL121" s="2509"/>
      <c r="BCM121" s="2509"/>
      <c r="BCN121" s="2509"/>
      <c r="BCO121" s="2509"/>
      <c r="BCP121" s="2509"/>
      <c r="BCQ121" s="2509"/>
      <c r="BCR121" s="2509"/>
      <c r="BCS121" s="2509"/>
      <c r="BCT121" s="2509"/>
      <c r="BCU121" s="2509"/>
      <c r="BCV121" s="2509"/>
      <c r="BCW121" s="2509"/>
      <c r="BCX121" s="2509"/>
      <c r="BCY121" s="2509"/>
      <c r="BCZ121" s="2509"/>
      <c r="BDA121" s="2509"/>
      <c r="BDB121" s="2509"/>
      <c r="BDC121" s="2509"/>
      <c r="BDD121" s="2509"/>
      <c r="BDE121" s="2509"/>
      <c r="BDF121" s="2509"/>
      <c r="BDG121" s="2509"/>
      <c r="BDH121" s="2509"/>
      <c r="BDI121" s="2509"/>
      <c r="BDJ121" s="2509"/>
      <c r="BDK121" s="2509"/>
      <c r="BDL121" s="2509"/>
      <c r="BDM121" s="2509"/>
      <c r="BDN121" s="2509"/>
      <c r="BDO121" s="2509"/>
      <c r="BDP121" s="2509"/>
      <c r="BDQ121" s="2509"/>
      <c r="BDR121" s="2509"/>
      <c r="BDS121" s="2509"/>
      <c r="BDT121" s="2509"/>
      <c r="BDU121" s="2509"/>
      <c r="BDV121" s="2509"/>
      <c r="BDW121" s="2509"/>
      <c r="BDX121" s="2509"/>
      <c r="BDY121" s="2509"/>
      <c r="BDZ121" s="2509"/>
      <c r="BEA121" s="2509"/>
      <c r="BEB121" s="2509"/>
      <c r="BEC121" s="2509"/>
      <c r="BED121" s="2509"/>
      <c r="BEE121" s="2509"/>
      <c r="BEF121" s="2509"/>
      <c r="BEG121" s="2509"/>
      <c r="BEH121" s="2509"/>
      <c r="BEI121" s="2509"/>
      <c r="BEJ121" s="2509"/>
      <c r="BEK121" s="2509"/>
      <c r="BEL121" s="2509"/>
      <c r="BEM121" s="2509"/>
      <c r="BEN121" s="2509"/>
      <c r="BEO121" s="2509"/>
      <c r="BEP121" s="2509"/>
      <c r="BEQ121" s="2509"/>
      <c r="BER121" s="2509"/>
      <c r="BES121" s="2509"/>
      <c r="BET121" s="2509"/>
      <c r="BEU121" s="2509"/>
      <c r="BEV121" s="2509"/>
      <c r="BEW121" s="2509"/>
      <c r="BEX121" s="2509"/>
      <c r="BEY121" s="2509"/>
      <c r="BEZ121" s="2509"/>
      <c r="BFA121" s="2509"/>
      <c r="BFB121" s="2509"/>
      <c r="BFC121" s="2509"/>
      <c r="BFD121" s="2509"/>
      <c r="BFE121" s="2509"/>
      <c r="BFF121" s="2509"/>
      <c r="BFG121" s="2509"/>
      <c r="BFH121" s="2509"/>
      <c r="BFI121" s="2510"/>
      <c r="BFJ121" s="2510"/>
      <c r="BFK121" s="2510"/>
      <c r="BFL121" s="2510"/>
      <c r="BFM121" s="2510"/>
      <c r="BFN121" s="2510"/>
      <c r="BFO121" s="2510"/>
      <c r="BFP121" s="2510"/>
      <c r="BFQ121" s="2510"/>
      <c r="BFR121" s="2510"/>
      <c r="BFS121" s="1136"/>
      <c r="BFT121" s="1136"/>
      <c r="BFU121" s="1136"/>
      <c r="BFV121" s="1136"/>
      <c r="BFW121" s="1136"/>
      <c r="BFX121" s="1136"/>
      <c r="BFY121" s="1136"/>
      <c r="BFZ121" s="1136"/>
      <c r="BGA121" s="1136"/>
      <c r="BGB121" s="1136"/>
      <c r="BGC121" s="1136"/>
      <c r="BGD121" s="1136"/>
      <c r="BGE121" s="1136"/>
      <c r="BGF121" s="1136"/>
      <c r="BGG121" s="1136"/>
      <c r="BGH121" s="1136"/>
      <c r="BGI121" s="1136"/>
      <c r="BGJ121" s="1136"/>
      <c r="BGK121" s="1136"/>
      <c r="BGL121" s="1136"/>
      <c r="BGM121" s="976"/>
      <c r="BGN121" s="976"/>
      <c r="BGO121" s="976"/>
      <c r="BGP121" s="976"/>
      <c r="BGQ121" s="976"/>
      <c r="BGR121" s="976"/>
      <c r="BGS121" s="976"/>
      <c r="BGT121" s="976"/>
      <c r="BGU121" s="1136"/>
      <c r="BGV121" s="1136"/>
      <c r="BGW121" s="976"/>
      <c r="BGX121" s="976"/>
      <c r="BGY121" s="976"/>
      <c r="BGZ121" s="976"/>
      <c r="BHA121" s="976"/>
      <c r="BHB121" s="976"/>
      <c r="BHC121" s="976"/>
      <c r="BHD121" s="976"/>
      <c r="BHE121" s="1136"/>
      <c r="BHF121" s="1136"/>
      <c r="BHG121" s="976"/>
      <c r="BHH121" s="976"/>
      <c r="BHI121" s="976"/>
      <c r="BHJ121" s="976"/>
      <c r="BHK121" s="976"/>
      <c r="BHL121" s="976"/>
      <c r="BHM121" s="976"/>
      <c r="BHN121" s="976"/>
      <c r="BHO121" s="1136"/>
      <c r="BHP121" s="1136"/>
      <c r="BHQ121" s="976"/>
      <c r="BHR121" s="976"/>
      <c r="BHS121" s="976"/>
      <c r="BHT121" s="976"/>
      <c r="BHU121" s="976"/>
      <c r="BHV121" s="976"/>
      <c r="BHW121" s="976"/>
      <c r="BHX121" s="976"/>
      <c r="BHY121" s="1136"/>
      <c r="BHZ121" s="1136"/>
      <c r="BIA121" s="976"/>
      <c r="BIB121" s="976"/>
      <c r="BIC121" s="976"/>
      <c r="BID121" s="976"/>
      <c r="BIE121" s="976"/>
      <c r="BIF121" s="976"/>
      <c r="BIG121" s="976"/>
      <c r="BIH121" s="976"/>
      <c r="BII121" s="1136"/>
      <c r="BIJ121" s="1136"/>
      <c r="BIK121" s="976"/>
      <c r="BIL121" s="976"/>
      <c r="BIM121" s="976"/>
      <c r="BIN121" s="1136"/>
      <c r="BIO121" s="976"/>
      <c r="BIP121" s="976"/>
      <c r="BIQ121" s="976"/>
      <c r="BIR121" s="976"/>
      <c r="BIS121" s="976"/>
      <c r="BIT121" s="976"/>
      <c r="BIU121" s="976"/>
      <c r="BIV121" s="976"/>
      <c r="BIW121" s="976"/>
      <c r="BIX121" s="976"/>
      <c r="BIY121" s="976"/>
      <c r="BIZ121" s="976"/>
      <c r="BJA121" s="2508"/>
      <c r="BJB121" s="2508"/>
      <c r="BJC121" s="2098"/>
      <c r="BJD121" s="2098"/>
      <c r="BJE121" s="2508"/>
      <c r="BJF121" s="2508"/>
      <c r="BJG121" s="2508"/>
      <c r="BJH121" s="2508"/>
      <c r="BJI121" s="2508"/>
      <c r="BJJ121" s="2508"/>
      <c r="BJK121" s="2508"/>
      <c r="BJL121" s="2508"/>
      <c r="BJM121" s="2508"/>
      <c r="BJN121" s="2098"/>
      <c r="BJO121" s="2098"/>
      <c r="BJP121" s="2508"/>
      <c r="BJQ121" s="2508"/>
      <c r="BJR121" s="2508"/>
      <c r="BJS121" s="2098"/>
      <c r="BJT121" s="2098"/>
      <c r="BJU121" s="2508"/>
      <c r="BJV121" s="976"/>
      <c r="BJW121" s="1136"/>
      <c r="BJX121" s="1136"/>
      <c r="BJY121" s="1136"/>
      <c r="BJZ121" s="2510"/>
      <c r="BKA121" s="2510"/>
      <c r="BKB121" s="2510"/>
      <c r="BKC121" s="2510"/>
      <c r="BKD121" s="2510"/>
      <c r="BKE121" s="2510"/>
      <c r="BKF121" s="2510"/>
      <c r="BKG121" s="2510"/>
      <c r="BKH121" s="2510"/>
      <c r="BKI121" s="2510"/>
      <c r="BKJ121" s="2510"/>
      <c r="BKK121" s="2510"/>
      <c r="BKL121" s="2510"/>
      <c r="BKM121" s="2510"/>
      <c r="BKN121" s="2510"/>
      <c r="BKO121" s="2510"/>
      <c r="BKP121" s="2510"/>
      <c r="BKQ121" s="2510"/>
      <c r="BKR121" s="2510"/>
      <c r="BKS121" s="2510"/>
      <c r="BKT121" s="2510"/>
      <c r="BKU121" s="2510"/>
      <c r="BKV121" s="2510"/>
      <c r="BKW121" s="2510"/>
      <c r="BKX121" s="2510"/>
      <c r="BKY121" s="2510"/>
      <c r="BKZ121" s="2510"/>
      <c r="BLA121" s="2510"/>
      <c r="BLB121" s="2508"/>
      <c r="BLC121" s="2508"/>
      <c r="BLD121" s="2508"/>
      <c r="BLE121" s="2508"/>
      <c r="BLF121" s="2508"/>
      <c r="BLG121" s="2508"/>
      <c r="BLH121" s="2508"/>
      <c r="BLI121" s="2508"/>
      <c r="BLJ121" s="2508"/>
      <c r="BLK121" s="2508"/>
      <c r="BLL121" s="2508"/>
      <c r="BLM121" s="2508"/>
      <c r="BLN121" s="2508"/>
      <c r="BLO121" s="2508"/>
      <c r="BLP121" s="2508"/>
      <c r="BLQ121" s="2508"/>
      <c r="BLR121" s="2508"/>
      <c r="BLS121" s="2508"/>
      <c r="BLT121" s="2508"/>
      <c r="BLU121" s="2508"/>
      <c r="BLV121" s="2508"/>
      <c r="BLW121" s="2508"/>
      <c r="BLX121" s="2508"/>
      <c r="BLY121" s="2508"/>
      <c r="BLZ121" s="729"/>
      <c r="BMA121" s="729"/>
      <c r="BMB121" s="729"/>
      <c r="BMC121" s="729"/>
      <c r="BMD121" s="729"/>
      <c r="BME121" s="729"/>
      <c r="BMF121" s="729"/>
      <c r="BMG121" s="729"/>
      <c r="BMH121" s="729"/>
      <c r="BMI121" s="729"/>
      <c r="BMJ121" s="729"/>
      <c r="BMK121" s="729"/>
      <c r="BML121" s="729"/>
      <c r="BMM121" s="729"/>
      <c r="BMN121" s="729"/>
      <c r="BMO121" s="729"/>
      <c r="BMP121" s="729"/>
      <c r="BMQ121" s="729"/>
      <c r="BMR121" s="729"/>
      <c r="BMS121" s="729"/>
      <c r="BMT121" s="729"/>
      <c r="BMU121" s="729"/>
      <c r="BMV121" s="729"/>
      <c r="BMW121" s="729"/>
      <c r="BMX121" s="729"/>
      <c r="BMY121" s="729"/>
      <c r="BMZ121" s="729"/>
      <c r="BNA121" s="729"/>
      <c r="BNB121" s="729"/>
      <c r="BNC121" s="729"/>
      <c r="BND121" s="729"/>
      <c r="BNE121" s="729"/>
      <c r="BNF121" s="729"/>
      <c r="BNG121" s="729"/>
      <c r="BNH121" s="729"/>
      <c r="BNI121" s="729"/>
      <c r="BNJ121" s="729"/>
      <c r="BNK121" s="729"/>
      <c r="BNL121" s="729"/>
      <c r="BNM121" s="729"/>
      <c r="BNN121" s="729"/>
      <c r="BNO121" s="729"/>
      <c r="BNQ121" s="976"/>
      <c r="BNR121" s="976"/>
      <c r="BNS121" s="976"/>
      <c r="BNT121" s="976"/>
      <c r="BNU121" s="976"/>
      <c r="BNV121" s="976"/>
      <c r="BNW121" s="976"/>
    </row>
    <row r="122" spans="1:1739" ht="13" x14ac:dyDescent="0.2">
      <c r="A122" s="976" t="s">
        <v>7739</v>
      </c>
      <c r="B122" s="976"/>
      <c r="C122" s="976"/>
      <c r="D122" s="976"/>
      <c r="E122" s="976"/>
      <c r="F122" s="1144"/>
      <c r="G122" s="976"/>
      <c r="H122" s="1134"/>
      <c r="I122" s="976"/>
      <c r="J122" s="976"/>
      <c r="K122" s="1134"/>
      <c r="L122" s="976"/>
      <c r="M122" s="976"/>
      <c r="N122" s="976"/>
      <c r="O122" s="1134" t="s">
        <v>7737</v>
      </c>
      <c r="P122" s="1134" t="s">
        <v>7737</v>
      </c>
      <c r="Q122" s="1134" t="s">
        <v>7737</v>
      </c>
      <c r="R122" s="1134" t="s">
        <v>7737</v>
      </c>
      <c r="S122" s="1134"/>
      <c r="T122" s="976"/>
      <c r="U122" s="976"/>
      <c r="V122" s="1134"/>
      <c r="W122" s="976"/>
      <c r="X122" s="976"/>
      <c r="Y122" s="976"/>
      <c r="Z122" s="1134"/>
      <c r="AA122" s="976"/>
      <c r="AB122" s="976"/>
      <c r="AC122" s="976"/>
      <c r="AD122" s="1134"/>
      <c r="AE122" s="976"/>
      <c r="AF122" s="1134"/>
      <c r="AG122" s="976"/>
      <c r="AH122" s="976"/>
      <c r="AI122" s="976"/>
      <c r="AJ122" s="976"/>
      <c r="AK122" s="976"/>
      <c r="AL122" s="1134"/>
      <c r="AM122" s="976"/>
      <c r="AN122" s="976"/>
      <c r="AO122" s="4084"/>
      <c r="AP122" s="976"/>
      <c r="AQ122" s="976"/>
      <c r="AR122" s="976"/>
      <c r="AS122" s="976"/>
      <c r="AT122" s="976"/>
      <c r="AU122" s="976"/>
      <c r="AV122" s="1134"/>
      <c r="AW122" s="1134"/>
      <c r="AX122" s="1134"/>
      <c r="AY122" s="1134"/>
      <c r="AZ122" s="1134"/>
      <c r="BA122" s="1134"/>
      <c r="BB122" s="1134"/>
      <c r="BC122" s="1134"/>
      <c r="BD122" s="1135"/>
      <c r="BE122" s="1136"/>
      <c r="BF122" s="1136"/>
      <c r="BG122" s="1135"/>
      <c r="BH122" s="1136"/>
      <c r="BI122" s="1136"/>
      <c r="BJ122" s="1135"/>
      <c r="BK122" s="1136"/>
      <c r="BL122" s="1136"/>
      <c r="BM122" s="1135"/>
      <c r="BN122" s="1136"/>
      <c r="BO122" s="1136"/>
      <c r="BP122" s="1135"/>
      <c r="BQ122" s="1136"/>
      <c r="BR122" s="1136"/>
      <c r="BS122" s="1135"/>
      <c r="BT122" s="1136"/>
      <c r="BU122" s="1136"/>
      <c r="BV122" s="1135"/>
      <c r="BW122" s="1136"/>
      <c r="BX122" s="1136"/>
      <c r="BY122" s="1135"/>
      <c r="BZ122" s="1136"/>
      <c r="CA122" s="1136"/>
      <c r="CB122" s="1135"/>
      <c r="CC122" s="1136"/>
      <c r="CD122" s="1136"/>
      <c r="CE122" s="1135"/>
      <c r="CF122" s="1136"/>
      <c r="CG122" s="1136"/>
      <c r="CH122" s="1135"/>
      <c r="CI122" s="1136"/>
      <c r="CJ122" s="1136"/>
      <c r="CK122" s="1135"/>
      <c r="CL122" s="1136"/>
      <c r="CM122" s="1136"/>
      <c r="CN122" s="976"/>
      <c r="CO122" s="976"/>
      <c r="CP122" s="976"/>
      <c r="CQ122" s="976"/>
      <c r="CR122" s="976"/>
      <c r="CS122" s="976"/>
      <c r="CT122" s="976"/>
      <c r="CU122" s="976"/>
      <c r="CV122" s="976"/>
      <c r="CW122" s="976"/>
      <c r="CX122" s="976"/>
      <c r="CY122" s="976"/>
      <c r="CZ122" s="1135"/>
      <c r="DA122" s="1136"/>
      <c r="DB122" s="1136"/>
      <c r="DC122" s="1135"/>
      <c r="DD122" s="1136"/>
      <c r="DE122" s="1136"/>
      <c r="DF122" s="1135"/>
      <c r="DG122" s="1136"/>
      <c r="DH122" s="1136"/>
      <c r="DI122" s="1135"/>
      <c r="DJ122" s="1136"/>
      <c r="DK122" s="1136"/>
      <c r="DL122" s="1136"/>
      <c r="DM122" s="1136"/>
      <c r="DN122" s="1135"/>
      <c r="DO122" s="1136"/>
      <c r="DP122" s="1136"/>
      <c r="DQ122" s="1136"/>
      <c r="DR122" s="1136"/>
      <c r="DS122" s="1136"/>
      <c r="DT122" s="1136"/>
      <c r="DU122" s="1136"/>
      <c r="DV122" s="1136"/>
      <c r="DW122" s="1136"/>
      <c r="DX122" s="1136"/>
      <c r="DY122" s="1136"/>
      <c r="DZ122" s="1136"/>
      <c r="EA122" s="1136"/>
      <c r="EB122" s="1136"/>
      <c r="EC122" s="1136"/>
      <c r="ED122" s="1136"/>
      <c r="EE122" s="1136"/>
      <c r="EF122" s="1136"/>
      <c r="EG122" s="1136"/>
      <c r="EH122" s="1136"/>
      <c r="EI122" s="1136"/>
      <c r="EJ122" s="1136"/>
      <c r="EK122" s="1136"/>
      <c r="EL122" s="1136"/>
      <c r="EM122" s="1136"/>
      <c r="EN122" s="1136"/>
      <c r="EO122" s="1136"/>
      <c r="EP122" s="1136"/>
      <c r="EQ122" s="1136"/>
      <c r="ER122" s="1136"/>
      <c r="ES122" s="1136"/>
      <c r="ET122" s="1136"/>
      <c r="EU122" s="1136"/>
      <c r="EV122" s="1136"/>
      <c r="EW122" s="1136"/>
      <c r="EX122" s="1136"/>
      <c r="EY122" s="1136"/>
      <c r="EZ122" s="1136"/>
      <c r="FA122" s="1136"/>
      <c r="FB122" s="1136"/>
      <c r="FC122" s="1136"/>
      <c r="FD122" s="1136"/>
      <c r="FE122" s="715"/>
      <c r="FF122" s="715"/>
      <c r="FG122" s="1136"/>
      <c r="FH122" s="1136"/>
      <c r="FI122" s="1136"/>
      <c r="FJ122" s="715"/>
      <c r="FK122" s="715"/>
      <c r="FL122" s="1136"/>
      <c r="FM122" s="1136"/>
      <c r="FN122" s="1136"/>
      <c r="FO122" s="715"/>
      <c r="FP122" s="715"/>
      <c r="FQ122" s="1136"/>
      <c r="FR122" s="1136"/>
      <c r="FS122" s="1136"/>
      <c r="FT122" s="715"/>
      <c r="FU122" s="715"/>
      <c r="FV122" s="1136"/>
      <c r="FW122" s="1136"/>
      <c r="FX122" s="1136"/>
      <c r="FY122" s="1136"/>
      <c r="FZ122" s="1136"/>
      <c r="GA122" s="1136"/>
      <c r="GB122" s="1136"/>
      <c r="GC122" s="1136"/>
      <c r="GD122" s="1136"/>
      <c r="GE122" s="1136"/>
      <c r="GF122" s="1136"/>
      <c r="GG122" s="1136"/>
      <c r="GH122" s="1136"/>
      <c r="GI122" s="1136"/>
      <c r="GJ122" s="1136"/>
      <c r="GK122" s="1136"/>
      <c r="GL122" s="1136"/>
      <c r="GM122" s="1136"/>
      <c r="GN122" s="1136"/>
      <c r="GO122" s="1136"/>
      <c r="GP122" s="1136"/>
      <c r="GQ122" s="1136"/>
      <c r="GR122" s="1136"/>
      <c r="GS122" s="1136"/>
      <c r="GT122" s="1136"/>
      <c r="GU122" s="1136"/>
      <c r="GV122" s="1136"/>
      <c r="GW122" s="1136"/>
      <c r="GX122" s="1136"/>
      <c r="GY122" s="1136"/>
      <c r="GZ122" s="1136"/>
      <c r="HA122" s="1136"/>
      <c r="HB122" s="1136"/>
      <c r="HC122" s="1136"/>
      <c r="HD122" s="1136"/>
      <c r="HE122" s="1136"/>
      <c r="HF122" s="1136"/>
      <c r="HG122" s="1136"/>
      <c r="HH122" s="1136"/>
      <c r="HI122" s="1136"/>
      <c r="HJ122" s="1136"/>
      <c r="HK122" s="1136"/>
      <c r="HL122" s="1136"/>
      <c r="HM122" s="1136"/>
      <c r="HN122" s="1136"/>
      <c r="HO122" s="1136"/>
      <c r="HP122" s="1136"/>
      <c r="HQ122" s="1136"/>
      <c r="HR122" s="1136"/>
      <c r="HS122" s="1136"/>
      <c r="HT122" s="1136"/>
      <c r="HU122" s="1136"/>
      <c r="HV122" s="1136"/>
      <c r="HW122" s="1136"/>
      <c r="HX122" s="2505"/>
      <c r="HY122" s="1136"/>
      <c r="HZ122" s="1136"/>
      <c r="IA122" s="1136"/>
      <c r="IB122" s="1136"/>
      <c r="IC122" s="1136"/>
      <c r="ID122" s="1136"/>
      <c r="IE122" s="1136"/>
      <c r="IF122" s="1136"/>
      <c r="IG122" s="1136"/>
      <c r="IH122" s="1136"/>
      <c r="II122" s="1136"/>
      <c r="IJ122" s="1136"/>
      <c r="IK122" s="1136"/>
      <c r="IL122" s="1136"/>
      <c r="IM122" s="1136"/>
      <c r="IN122" s="1136"/>
      <c r="IO122" s="1136"/>
      <c r="IP122" s="1136"/>
      <c r="IQ122" s="1136"/>
      <c r="IR122" s="1136"/>
      <c r="IS122" s="1136"/>
      <c r="IT122" s="1136"/>
      <c r="IU122" s="1136"/>
      <c r="IV122" s="1136"/>
      <c r="IW122" s="1136"/>
      <c r="IX122" s="1136"/>
      <c r="IY122" s="1136"/>
      <c r="IZ122" s="1136"/>
      <c r="JA122" s="1136"/>
      <c r="JB122" s="1136"/>
      <c r="JC122" s="1136"/>
      <c r="JD122" s="1136"/>
      <c r="JE122" s="1136"/>
      <c r="JF122" s="1136"/>
      <c r="JG122" s="1136"/>
      <c r="JH122" s="1136"/>
      <c r="JI122" s="1136"/>
      <c r="JJ122" s="1136"/>
      <c r="JK122" s="1136"/>
      <c r="JL122" s="1136"/>
      <c r="JM122" s="1136"/>
      <c r="JN122" s="1136"/>
      <c r="JO122" s="1136"/>
      <c r="JP122" s="1136"/>
      <c r="JQ122" s="1136"/>
      <c r="JR122" s="1136"/>
      <c r="JS122" s="1136"/>
      <c r="JT122" s="1136"/>
      <c r="JU122" s="1136"/>
      <c r="JV122" s="1136"/>
      <c r="JW122" s="1136"/>
      <c r="JX122" s="1136"/>
      <c r="JY122" s="1136"/>
      <c r="JZ122" s="1136"/>
      <c r="KA122" s="1136"/>
      <c r="KB122" s="1136"/>
      <c r="KC122" s="1136"/>
      <c r="KD122" s="1136"/>
      <c r="KE122" s="1136"/>
      <c r="KF122" s="1136"/>
      <c r="KG122" s="1136"/>
      <c r="KH122" s="1136"/>
      <c r="KI122" s="1136"/>
      <c r="KJ122" s="1136"/>
      <c r="KK122" s="1136"/>
      <c r="KL122" s="1136"/>
      <c r="KM122" s="1136"/>
      <c r="KN122" s="1136"/>
      <c r="KO122" s="1136"/>
      <c r="KP122" s="1136"/>
      <c r="KQ122" s="1136"/>
      <c r="KR122" s="1136"/>
      <c r="KS122" s="1136"/>
      <c r="KT122" s="1136"/>
      <c r="KU122" s="1136"/>
      <c r="KV122" s="1136"/>
      <c r="KW122" s="1136"/>
      <c r="KX122" s="1136"/>
      <c r="KY122" s="1136"/>
      <c r="KZ122" s="1136"/>
      <c r="LA122" s="976"/>
      <c r="LB122" s="976"/>
      <c r="LC122" s="976"/>
      <c r="LD122" s="976"/>
      <c r="LE122" s="976"/>
      <c r="LF122" s="976"/>
      <c r="LG122" s="976"/>
      <c r="LH122" s="976"/>
      <c r="LI122" s="976"/>
      <c r="LJ122" s="1136"/>
      <c r="LK122" s="1136"/>
      <c r="LL122" s="976"/>
      <c r="LM122" s="976"/>
      <c r="LN122" s="976"/>
      <c r="LO122" s="976"/>
      <c r="LP122" s="976"/>
      <c r="LQ122" s="976"/>
      <c r="LR122" s="976"/>
      <c r="LS122" s="976"/>
      <c r="LT122" s="976"/>
      <c r="NM122" s="1136"/>
      <c r="NN122" s="1136"/>
      <c r="NO122" s="1136"/>
      <c r="NP122" s="1136"/>
      <c r="NQ122" s="1136"/>
      <c r="NR122" s="1136"/>
      <c r="NS122" s="1136"/>
      <c r="NT122" s="1136"/>
      <c r="NU122" s="1136"/>
      <c r="NV122" s="1136"/>
      <c r="NW122" s="1136"/>
      <c r="NX122" s="1136"/>
      <c r="NY122" s="1136"/>
      <c r="NZ122" s="1136"/>
      <c r="OA122"/>
      <c r="OB122"/>
      <c r="OC122"/>
      <c r="OD122"/>
      <c r="OE122"/>
      <c r="OF122"/>
      <c r="OG122"/>
      <c r="OH122"/>
      <c r="OI122"/>
      <c r="OJ122"/>
      <c r="OK122"/>
      <c r="OL122"/>
      <c r="OM122" s="1136"/>
      <c r="ON122" s="1136"/>
      <c r="OO122" s="1136"/>
      <c r="OP122" s="1136"/>
      <c r="OQ122" s="1136"/>
      <c r="OR122" s="1136"/>
      <c r="OS122" s="1136"/>
      <c r="OT122" s="1136"/>
      <c r="OU122" s="1136"/>
      <c r="OV122" s="1136"/>
      <c r="OW122" s="1136"/>
      <c r="OX122" s="1136"/>
      <c r="OY122" s="1136"/>
      <c r="OZ122" s="1136"/>
      <c r="PA122" s="1136"/>
      <c r="PB122" s="1136"/>
      <c r="PC122" s="1136"/>
      <c r="PD122" s="1136"/>
      <c r="PE122" s="1136"/>
      <c r="PF122" s="1136"/>
      <c r="PG122" s="1136"/>
      <c r="PH122" s="1136"/>
      <c r="PI122" s="1136"/>
      <c r="PJ122" s="1136"/>
      <c r="PK122" s="1136"/>
      <c r="PL122" s="1136"/>
      <c r="PM122" s="1136"/>
      <c r="PN122" s="1136"/>
      <c r="PO122" s="1136"/>
      <c r="PP122" s="1136"/>
      <c r="PQ122" s="1136"/>
      <c r="PR122" s="1136"/>
      <c r="PS122" s="1136"/>
      <c r="PT122" s="1136"/>
      <c r="PU122" s="1136"/>
      <c r="PV122" s="1136"/>
      <c r="PW122" s="1136"/>
      <c r="PX122" s="1136"/>
      <c r="PY122" s="1136"/>
      <c r="PZ122" s="1136"/>
      <c r="QA122" s="1136"/>
      <c r="QB122" s="1136"/>
      <c r="QC122" s="1136"/>
      <c r="QD122" s="1136"/>
      <c r="QE122" s="1136"/>
      <c r="QF122" s="1136"/>
      <c r="QG122" s="1136"/>
      <c r="QH122" s="1136"/>
      <c r="QI122" s="1136"/>
      <c r="QJ122" s="1136"/>
      <c r="QK122" s="1136"/>
      <c r="QL122" s="1136"/>
      <c r="QM122" s="1136"/>
      <c r="QN122" s="1136"/>
      <c r="QO122" s="1136"/>
      <c r="QP122" s="1136"/>
      <c r="QQ122" s="1136"/>
      <c r="QR122" s="1136"/>
      <c r="QS122" s="1136"/>
      <c r="QT122" s="1136"/>
      <c r="QU122" s="1136"/>
      <c r="QV122" s="1136"/>
      <c r="QW122" s="1136"/>
      <c r="QX122" s="1136"/>
      <c r="QY122" s="1136"/>
      <c r="QZ122" s="1136"/>
      <c r="RA122" s="1136"/>
      <c r="RB122" s="1136"/>
      <c r="RC122" s="1136"/>
      <c r="RD122" s="1136"/>
      <c r="RE122" s="1136"/>
      <c r="RF122" s="1136"/>
      <c r="RG122" s="1136"/>
      <c r="RH122" s="1136"/>
      <c r="RI122" s="1136"/>
      <c r="RJ122" s="1136"/>
      <c r="RK122" s="1136"/>
      <c r="RL122" s="1136"/>
      <c r="RM122" s="1136"/>
      <c r="RN122" s="1136"/>
      <c r="RO122" s="1136"/>
      <c r="RP122" s="1136"/>
      <c r="RQ122" s="1136"/>
      <c r="RR122" s="1136"/>
      <c r="RS122" s="1136"/>
      <c r="RT122" s="1136"/>
      <c r="RU122" s="1136"/>
      <c r="RV122" s="1136"/>
      <c r="RW122" s="1136"/>
      <c r="RX122" s="1136"/>
      <c r="RY122" s="1136"/>
      <c r="RZ122" s="1136"/>
      <c r="SA122" s="1136"/>
      <c r="SB122" s="1136"/>
      <c r="SC122" s="1136"/>
      <c r="SD122" s="1136"/>
      <c r="SE122" s="1136"/>
      <c r="SF122" s="1136"/>
      <c r="SG122" s="1136"/>
      <c r="SH122" s="1136"/>
      <c r="SI122" s="1136"/>
      <c r="SJ122" s="1136"/>
      <c r="SK122" s="1136"/>
      <c r="SL122" s="1136"/>
      <c r="SM122" s="1136"/>
      <c r="SN122" s="1136"/>
      <c r="SO122" s="1136"/>
      <c r="SP122" s="1136"/>
      <c r="SQ122" s="1136"/>
      <c r="SR122" s="1136"/>
      <c r="SS122" s="1136"/>
      <c r="ST122" s="1136"/>
      <c r="SU122" s="1136"/>
      <c r="SV122" s="1136"/>
      <c r="SW122" s="1136"/>
      <c r="SX122" s="1136"/>
      <c r="SY122" s="1136"/>
      <c r="WV122" s="2506"/>
      <c r="WW122" s="976"/>
      <c r="WX122" s="976"/>
      <c r="WY122" s="976"/>
      <c r="WZ122" s="976"/>
      <c r="XA122" s="976"/>
      <c r="XB122" s="976"/>
      <c r="XC122" s="976"/>
      <c r="XD122" s="976"/>
      <c r="XE122" s="976"/>
      <c r="XF122" s="976"/>
      <c r="XG122" s="976"/>
      <c r="XH122" s="976"/>
      <c r="XI122" s="976"/>
      <c r="XJ122" s="976"/>
      <c r="XK122" s="976"/>
      <c r="XL122" s="976"/>
      <c r="XM122" s="976"/>
      <c r="XN122" s="976"/>
      <c r="XO122" s="976"/>
      <c r="XP122" s="976"/>
      <c r="XQ122" s="976"/>
      <c r="XR122" s="976"/>
      <c r="XS122" s="976"/>
      <c r="XT122" s="976"/>
      <c r="XU122" s="976"/>
      <c r="XV122" s="976"/>
      <c r="XW122" s="976"/>
      <c r="XX122" s="976"/>
      <c r="XY122" s="976"/>
      <c r="XZ122" s="976"/>
      <c r="YA122" s="976"/>
      <c r="YB122" s="976"/>
      <c r="YC122" s="976"/>
      <c r="YD122" s="976"/>
      <c r="YE122" s="976"/>
      <c r="YF122" s="976"/>
      <c r="YG122" s="976"/>
      <c r="YH122" s="976"/>
      <c r="YI122" s="976"/>
      <c r="YJ122" s="976"/>
      <c r="YK122" s="976"/>
      <c r="YL122" s="976"/>
      <c r="YM122" s="976"/>
      <c r="YN122" s="976"/>
      <c r="YO122" s="976"/>
      <c r="YP122" s="976"/>
      <c r="YQ122" s="976"/>
      <c r="YR122" s="976"/>
      <c r="YS122" s="976"/>
      <c r="YT122" s="976"/>
      <c r="YU122" s="976"/>
      <c r="YV122" s="976"/>
      <c r="YW122" s="1134"/>
      <c r="YX122" s="1134"/>
      <c r="YY122" s="976"/>
      <c r="YZ122" s="1134"/>
      <c r="ZA122" s="1134"/>
      <c r="ZB122" s="976"/>
      <c r="ZC122" s="1134"/>
      <c r="ZD122" s="1134"/>
      <c r="ZE122" s="976"/>
      <c r="ZF122" s="1134"/>
      <c r="ZG122" s="1134"/>
      <c r="ZH122" s="976"/>
      <c r="ZI122" s="976"/>
      <c r="ZJ122" s="976"/>
      <c r="ZK122" s="976"/>
      <c r="ZL122" s="976"/>
      <c r="ZM122" s="976"/>
      <c r="ZN122" s="1134"/>
      <c r="ZO122" s="1134"/>
      <c r="ZP122" s="976"/>
      <c r="ZQ122" s="976"/>
      <c r="ZR122" s="1134"/>
      <c r="ZS122" s="1134"/>
      <c r="ZT122" s="2960"/>
      <c r="ZU122" s="2960"/>
      <c r="ZV122" s="2960"/>
      <c r="ZW122" s="2960"/>
      <c r="ZX122" s="2960"/>
      <c r="ZY122" s="2960"/>
      <c r="ZZ122" s="2960"/>
      <c r="AAA122" s="2960"/>
      <c r="AAB122" s="2960"/>
      <c r="AAC122" s="2960"/>
      <c r="AAD122" s="2960"/>
      <c r="AAE122" s="2960"/>
      <c r="AAF122" s="1134"/>
      <c r="AAG122" s="1134"/>
      <c r="AAH122" s="1134"/>
      <c r="AAI122" s="1134"/>
      <c r="AAJ122" s="976"/>
      <c r="AAK122" s="1134"/>
      <c r="AAL122" s="976"/>
      <c r="AAM122" s="1134"/>
      <c r="AAN122" s="976"/>
      <c r="AAO122" s="1134"/>
      <c r="AAP122" s="976"/>
      <c r="AAQ122" s="1134"/>
      <c r="AAR122" s="976"/>
      <c r="AAS122" s="1134"/>
      <c r="AAT122" s="976"/>
      <c r="AAU122" s="1134"/>
      <c r="AAV122" s="976"/>
      <c r="AAW122" s="1134"/>
      <c r="AAX122" s="976"/>
      <c r="AAY122" s="1134"/>
      <c r="AAZ122" s="976"/>
      <c r="ABA122" s="976"/>
      <c r="ABB122" s="976"/>
      <c r="ABC122" s="976"/>
      <c r="ABD122" s="976"/>
      <c r="ABE122" s="976"/>
      <c r="ABF122" s="976"/>
      <c r="ABG122" s="976"/>
      <c r="ABH122" s="976"/>
      <c r="ABI122" s="976"/>
      <c r="ABJ122" s="976"/>
      <c r="ABK122" s="976"/>
      <c r="ABL122" s="976"/>
      <c r="ABM122" s="976"/>
      <c r="ABN122" s="976"/>
      <c r="ABO122" s="976"/>
      <c r="ABP122" s="976"/>
      <c r="ABQ122" s="976"/>
      <c r="ABR122" s="976"/>
      <c r="ABS122" s="976"/>
      <c r="ABT122" s="976"/>
      <c r="ABU122" s="976"/>
      <c r="ABV122" s="976"/>
      <c r="ABW122" s="976"/>
      <c r="ABX122" s="976"/>
      <c r="ABY122" s="976"/>
      <c r="ABZ122" s="976"/>
      <c r="ACA122" s="1134"/>
      <c r="ACB122" s="976"/>
      <c r="ACC122" s="976"/>
      <c r="ACD122" s="976"/>
      <c r="ACE122" s="976"/>
      <c r="ACF122" s="976"/>
      <c r="ACG122" s="976"/>
      <c r="ACH122" s="976"/>
      <c r="ACI122" s="976"/>
      <c r="ACJ122" s="976"/>
      <c r="ACK122" s="1134"/>
      <c r="ACL122" s="976"/>
      <c r="ACM122" s="976"/>
      <c r="ACN122" s="976"/>
      <c r="ACO122" s="976"/>
      <c r="ACP122" s="976"/>
      <c r="ACQ122" s="976"/>
      <c r="ACR122" s="976"/>
      <c r="ACS122" s="1134"/>
      <c r="ACT122" s="976"/>
      <c r="ACU122" s="976"/>
      <c r="ACV122" s="976"/>
      <c r="ACW122" s="976"/>
      <c r="ACX122" s="976"/>
      <c r="ACY122" s="976"/>
      <c r="ACZ122" s="976"/>
      <c r="ADA122" s="976"/>
      <c r="ADB122" s="976"/>
      <c r="ADC122" s="1134"/>
      <c r="ADD122" s="976"/>
      <c r="ADE122" s="976"/>
      <c r="ADF122" s="976"/>
      <c r="ADG122" s="976"/>
      <c r="ADH122" s="976"/>
      <c r="ADI122" s="1134"/>
      <c r="ADJ122" s="976"/>
      <c r="ADK122" s="976"/>
      <c r="ADL122" s="976"/>
      <c r="ADM122" s="976"/>
      <c r="ADN122" s="976"/>
      <c r="ADO122" s="976"/>
      <c r="ADP122" s="976"/>
      <c r="ADQ122" s="976"/>
      <c r="ADR122" s="976"/>
      <c r="ADS122" s="1134"/>
      <c r="ADT122" s="976"/>
      <c r="ADU122" s="976"/>
      <c r="ADV122" s="976"/>
      <c r="ADW122" s="976"/>
      <c r="ADX122" s="976"/>
      <c r="ADY122" s="1134"/>
      <c r="ADZ122" s="1134"/>
      <c r="AEA122" s="976"/>
      <c r="AEB122" s="976"/>
      <c r="AEC122" s="1134"/>
      <c r="AED122" s="976"/>
      <c r="AEE122" s="976"/>
      <c r="AEF122" s="1134"/>
      <c r="AEG122" s="976"/>
      <c r="AEH122" s="976"/>
      <c r="AEI122" s="729"/>
      <c r="AEL122" s="1137"/>
      <c r="AEM122" s="1138"/>
      <c r="AEN122" s="1138"/>
      <c r="AEO122" s="1138"/>
      <c r="AEP122" s="976"/>
      <c r="AEQ122" s="976"/>
      <c r="AER122" s="976"/>
      <c r="AES122" s="976"/>
      <c r="AET122" s="976"/>
      <c r="AEU122" s="976"/>
      <c r="AEV122" s="976"/>
      <c r="AEW122" s="976"/>
      <c r="AEX122" s="976"/>
      <c r="AEY122" s="976"/>
      <c r="AEZ122" s="976"/>
      <c r="AFA122" s="976"/>
      <c r="AFB122" s="976"/>
      <c r="AFC122" s="976"/>
      <c r="AFD122" s="976"/>
      <c r="AFE122" s="976"/>
      <c r="AFF122" s="976"/>
      <c r="AFG122" s="976"/>
      <c r="AFH122" s="976"/>
      <c r="AFI122" s="976"/>
      <c r="AFJ122" s="976"/>
      <c r="AFK122" s="976"/>
      <c r="AFL122" s="976"/>
      <c r="AFM122" s="976"/>
      <c r="AFN122" s="976"/>
      <c r="AFO122" s="976"/>
      <c r="AFP122" s="976"/>
      <c r="AFQ122" s="976"/>
      <c r="AFR122" s="976"/>
      <c r="AFS122" s="976"/>
      <c r="AFT122" s="976"/>
      <c r="AFU122" s="976"/>
      <c r="AFV122" s="976"/>
      <c r="AFW122" s="976"/>
      <c r="AFX122" s="976"/>
      <c r="AFY122" s="976"/>
      <c r="AFZ122" s="976"/>
      <c r="AGA122" s="976"/>
      <c r="AGB122" s="976"/>
      <c r="AGC122" s="976"/>
      <c r="AGD122" s="976"/>
      <c r="AGE122" s="976"/>
      <c r="AGF122" s="976"/>
      <c r="AGG122" s="976"/>
      <c r="AGH122" s="976"/>
      <c r="AGI122" s="976"/>
      <c r="AGJ122" s="976"/>
      <c r="AGK122" s="976"/>
      <c r="AGL122" s="976"/>
      <c r="AGM122" s="976"/>
      <c r="AGN122" s="976"/>
      <c r="AGO122" s="976"/>
      <c r="AGP122" s="976"/>
      <c r="AGQ122" s="976"/>
      <c r="AGR122" s="976"/>
      <c r="AGS122" s="976"/>
      <c r="AGT122" s="976"/>
      <c r="AGU122" s="976"/>
      <c r="AGV122" s="976"/>
      <c r="AGW122" s="976"/>
      <c r="AGX122" s="976"/>
      <c r="AGY122" s="976"/>
      <c r="AGZ122" s="976"/>
      <c r="AHA122" s="976"/>
      <c r="AHB122" s="976"/>
      <c r="AHC122" s="976"/>
      <c r="AHD122" s="976"/>
      <c r="AHE122" s="976"/>
      <c r="AHF122" s="976"/>
      <c r="AHG122" s="976"/>
      <c r="AHH122" s="976"/>
      <c r="AHI122" s="976"/>
      <c r="AHJ122" s="976"/>
      <c r="AHK122" s="976"/>
      <c r="AHL122" s="976"/>
      <c r="AHM122" s="976"/>
      <c r="AHN122" s="976"/>
      <c r="AHO122" s="976"/>
      <c r="AHP122" s="976"/>
      <c r="AHQ122" s="976"/>
      <c r="AHR122" s="976"/>
      <c r="AHS122" s="976"/>
      <c r="AHT122" s="976"/>
      <c r="AHU122" s="976"/>
      <c r="AHV122" s="976"/>
      <c r="AHW122" s="976"/>
      <c r="AHX122" s="976"/>
      <c r="AHY122" s="976"/>
      <c r="AHZ122" s="976"/>
      <c r="AIA122" s="976"/>
      <c r="AIB122" s="2050"/>
      <c r="AIC122" s="1136"/>
      <c r="AID122" s="1136"/>
      <c r="AIE122" s="1136"/>
      <c r="AIF122" s="1136"/>
      <c r="AIG122" s="1136"/>
      <c r="AIH122" s="1136"/>
      <c r="AII122" s="1136"/>
      <c r="AIJ122" s="976"/>
      <c r="AIK122" s="1136"/>
      <c r="AIL122" s="1136"/>
      <c r="AIM122" s="1136"/>
      <c r="AIN122" s="1136"/>
      <c r="AIO122" s="1136"/>
      <c r="AIP122" s="1136"/>
      <c r="AIQ122" s="1136"/>
      <c r="AIR122" s="1136"/>
      <c r="AIS122" s="1136"/>
      <c r="AIT122" s="1136"/>
      <c r="AIU122" s="1136"/>
      <c r="AIV122" s="1136"/>
      <c r="AIW122" s="1136"/>
      <c r="AIX122" s="1136"/>
      <c r="AIY122" s="1136"/>
      <c r="AIZ122" s="1136"/>
      <c r="AJA122" s="1136"/>
      <c r="AJB122" s="1136"/>
      <c r="AJC122" s="1136"/>
      <c r="AJD122" s="1136"/>
      <c r="AJE122" s="1136"/>
      <c r="AJF122" s="1136"/>
      <c r="AJG122" s="976"/>
      <c r="AJH122" s="976"/>
      <c r="AJI122" s="1136"/>
      <c r="AJJ122" s="1136"/>
      <c r="AJK122" s="976"/>
      <c r="AJL122" s="1136"/>
      <c r="AJM122" s="976"/>
      <c r="AJN122" s="976"/>
      <c r="AJO122" s="1136"/>
      <c r="AJP122" s="1136"/>
      <c r="AJQ122" s="976"/>
      <c r="AJR122" s="1136"/>
      <c r="AJS122" s="976"/>
      <c r="AJT122" s="976"/>
      <c r="AJU122" s="1136"/>
      <c r="AJV122" s="976"/>
      <c r="AJW122" s="976"/>
      <c r="AJX122" s="976"/>
      <c r="AJY122" s="976"/>
      <c r="AJZ122" s="976"/>
      <c r="AKA122" s="976"/>
      <c r="AKB122" s="976"/>
      <c r="AKC122" s="976"/>
      <c r="AKD122" s="976"/>
      <c r="AKE122" s="976"/>
      <c r="AKF122" s="976"/>
      <c r="AKG122" s="976"/>
      <c r="AKH122" s="976"/>
      <c r="AKI122" s="976"/>
      <c r="AKJ122" s="976"/>
      <c r="AKK122" s="976"/>
      <c r="AKL122" s="976"/>
      <c r="AKM122" s="976"/>
      <c r="AKN122" s="976"/>
      <c r="AKO122" s="976"/>
      <c r="AKP122" s="976"/>
      <c r="AKQ122" s="976"/>
      <c r="AKR122" s="976"/>
      <c r="AKS122" s="976"/>
      <c r="AKT122" s="1136"/>
      <c r="AKU122" s="1136"/>
      <c r="AKV122" s="1136"/>
      <c r="AKW122" s="1136"/>
      <c r="AKX122" s="1136"/>
      <c r="AKY122" s="1136"/>
      <c r="AKZ122" s="1136"/>
      <c r="ALA122" s="1136"/>
      <c r="ALB122" s="1136"/>
      <c r="ALC122" s="1136"/>
      <c r="ALD122" s="1136"/>
      <c r="ALE122" s="1136"/>
      <c r="ALF122" s="1136"/>
      <c r="ALG122" s="1136"/>
      <c r="ALH122" s="1136"/>
      <c r="ALI122" s="1136"/>
      <c r="ALJ122" s="976"/>
      <c r="ALK122" s="976"/>
      <c r="ALL122" s="976"/>
      <c r="ALM122" s="976"/>
      <c r="ALN122" s="976"/>
      <c r="ALO122" s="976"/>
      <c r="ALP122" s="976"/>
      <c r="ALQ122" s="1134"/>
      <c r="ALR122" s="1134"/>
      <c r="ALS122" s="1134"/>
      <c r="ALT122" s="1134"/>
      <c r="ALU122" s="1134"/>
      <c r="ALV122" s="1134"/>
      <c r="ALW122" s="1134"/>
      <c r="ALX122" s="1136"/>
      <c r="ALY122" s="1136"/>
      <c r="ALZ122" s="1136"/>
      <c r="AMA122" s="1136"/>
      <c r="AMB122" s="1136"/>
      <c r="AMC122" s="1136"/>
      <c r="AMD122" s="1136"/>
      <c r="AME122" s="1136"/>
      <c r="AMF122" s="1136"/>
      <c r="AMG122" s="1136"/>
      <c r="AMH122" s="1136"/>
      <c r="AMI122" s="1136"/>
      <c r="AMJ122" s="1136"/>
      <c r="AMK122" s="1136"/>
      <c r="AML122" s="976"/>
      <c r="AMM122" s="976"/>
      <c r="AMN122" s="976"/>
      <c r="AMO122" s="976"/>
      <c r="AMP122" s="1136"/>
      <c r="AMQ122" s="976"/>
      <c r="AMR122" s="1136"/>
      <c r="AMS122" s="976"/>
      <c r="AMT122" s="1136"/>
      <c r="AMU122" s="976"/>
      <c r="AMV122" s="1136"/>
      <c r="AMW122" s="1136"/>
      <c r="AMX122" s="976"/>
      <c r="AMY122" s="976"/>
      <c r="AMZ122" s="1136"/>
      <c r="ANA122" s="1136"/>
      <c r="ANB122" s="1136"/>
      <c r="ANC122" s="1136"/>
      <c r="AND122" s="1136"/>
      <c r="ANE122" s="1136"/>
      <c r="ANF122" s="1136"/>
      <c r="ANG122" s="1136"/>
      <c r="ANH122" s="1136"/>
      <c r="ANI122" s="1136"/>
      <c r="ANJ122" s="1136"/>
      <c r="ANK122" s="1136"/>
      <c r="ANL122" s="1136"/>
      <c r="ANM122" s="1136"/>
      <c r="ANN122" s="1136"/>
      <c r="ANO122" s="1136"/>
      <c r="ANP122" s="1136"/>
      <c r="ANQ122" s="1136"/>
      <c r="ANR122" s="1136"/>
      <c r="ANS122" s="1136"/>
      <c r="ANT122" s="1136"/>
      <c r="ANU122" s="1136"/>
      <c r="ANV122" s="1136"/>
      <c r="ANW122" s="1136"/>
      <c r="ANX122" s="976"/>
      <c r="ANY122" s="1134"/>
      <c r="ANZ122" s="976"/>
      <c r="AOA122" s="1134"/>
      <c r="AOB122" s="976"/>
      <c r="AOC122" s="1134"/>
      <c r="AOD122" s="976"/>
      <c r="AOE122" s="1134"/>
      <c r="AOF122" s="1134"/>
      <c r="AOG122" s="1134"/>
      <c r="AOH122" s="1134"/>
      <c r="AOI122" s="1134"/>
      <c r="AOJ122" s="1134"/>
      <c r="AOK122" s="1134"/>
      <c r="AOL122" s="1134"/>
      <c r="AOM122" s="1134"/>
      <c r="AON122" s="1134"/>
      <c r="AOO122" s="1134"/>
      <c r="AOP122" s="1134"/>
      <c r="AOQ122" s="1134"/>
      <c r="AOR122" s="1136"/>
      <c r="AOS122" s="1136"/>
      <c r="AOT122" s="1136"/>
      <c r="AOU122" s="1136"/>
      <c r="AOV122" s="1136"/>
      <c r="AOW122" s="1136"/>
      <c r="AOX122" s="1136"/>
      <c r="AOY122" s="1136"/>
      <c r="AOZ122" s="1136"/>
      <c r="APA122" s="1136"/>
      <c r="APB122" s="976"/>
      <c r="APC122" s="976"/>
      <c r="APD122" s="976"/>
      <c r="APE122" s="976"/>
      <c r="APF122" s="976"/>
      <c r="APG122" s="976"/>
      <c r="APH122" s="976"/>
      <c r="API122" s="976"/>
      <c r="APJ122" s="1136"/>
      <c r="APK122" s="1136"/>
      <c r="APL122" s="1136"/>
      <c r="APM122" s="1136"/>
      <c r="APN122" s="1136"/>
      <c r="APO122" s="1136"/>
      <c r="APP122" s="1136"/>
      <c r="APQ122" s="1136"/>
      <c r="APR122" s="1134"/>
      <c r="APS122" s="1134"/>
      <c r="APT122" s="1134"/>
      <c r="APU122" s="976"/>
      <c r="APV122" s="976"/>
      <c r="APW122" s="976"/>
      <c r="APX122" s="976"/>
      <c r="APY122" s="976"/>
      <c r="APZ122" s="976"/>
      <c r="AQA122" s="976"/>
      <c r="AQB122" s="976"/>
      <c r="AQC122" s="976"/>
      <c r="AQD122" s="976"/>
      <c r="AQE122" s="976"/>
      <c r="AQF122" s="976"/>
      <c r="AQG122" s="976"/>
      <c r="AQH122" s="976"/>
      <c r="AQI122" s="976"/>
      <c r="AQJ122" s="976"/>
      <c r="AQK122" s="976"/>
      <c r="AQL122" s="976"/>
      <c r="AQN122" s="1134"/>
      <c r="AQO122" s="1134"/>
      <c r="AQP122" s="1134"/>
      <c r="AQQ122" s="1134"/>
      <c r="AQR122" s="1134"/>
      <c r="AQS122" s="1139"/>
      <c r="AQT122" s="1139"/>
      <c r="AQU122" s="1139"/>
      <c r="AQV122" s="1139"/>
      <c r="AQW122" s="1139"/>
      <c r="AQX122" s="2507"/>
      <c r="AQY122" s="1139"/>
      <c r="AQZ122" s="1139"/>
      <c r="ARA122" s="1139"/>
      <c r="ARB122" s="1139"/>
      <c r="ARC122" s="1139"/>
      <c r="ARE122" s="1517"/>
      <c r="ARF122" s="1134"/>
      <c r="ARG122" s="976"/>
      <c r="ARH122" s="1134"/>
      <c r="ARI122" s="1134"/>
      <c r="ARJ122" s="976"/>
      <c r="ARK122" s="1134"/>
      <c r="ARL122" s="1139"/>
      <c r="ARM122" s="1134"/>
      <c r="ARN122" s="976"/>
      <c r="ARO122" s="976"/>
      <c r="ARP122" s="976"/>
      <c r="ARQ122" s="1134"/>
      <c r="ARR122" s="976"/>
      <c r="ARS122" s="976"/>
      <c r="ART122" s="1134"/>
      <c r="ARU122" s="1134"/>
      <c r="ARV122" s="1134"/>
      <c r="ARW122" s="1134"/>
      <c r="ARX122" s="1140"/>
      <c r="ARY122" s="976"/>
      <c r="ARZ122" s="1134"/>
      <c r="ASA122" s="1134"/>
      <c r="ASB122" s="976"/>
      <c r="ASC122" s="976"/>
      <c r="ASD122" s="976"/>
      <c r="ASE122" s="976"/>
      <c r="ASF122" s="976"/>
      <c r="ASG122" s="976"/>
      <c r="ASH122" s="976"/>
      <c r="ASI122" s="976"/>
      <c r="ASJ122" s="976"/>
      <c r="ASK122" s="976"/>
      <c r="ASL122" s="976"/>
      <c r="ASM122" s="1134"/>
      <c r="ASN122" s="1134"/>
      <c r="ASO122" s="1134"/>
      <c r="ASP122" s="1134"/>
      <c r="ASQ122" s="1134"/>
      <c r="ASR122" s="1134"/>
      <c r="ASS122" s="1134"/>
      <c r="AST122" s="1134"/>
      <c r="ASU122" s="1134"/>
      <c r="ASV122" s="1134"/>
      <c r="ASW122" s="976"/>
      <c r="ASX122" s="976"/>
      <c r="ASY122" s="976"/>
      <c r="ASZ122" s="976"/>
      <c r="ATA122" s="976"/>
      <c r="ATB122" s="976"/>
      <c r="ATC122" s="976"/>
      <c r="ATD122" s="976"/>
      <c r="ATE122" s="976"/>
      <c r="ATF122" s="1134"/>
      <c r="ATG122" s="1134"/>
      <c r="ATH122" s="1134"/>
      <c r="ATI122" s="1134"/>
      <c r="ATJ122" s="1134"/>
      <c r="ATK122" s="1134"/>
      <c r="ATL122" s="1134"/>
      <c r="ATM122" s="1134"/>
      <c r="ATN122" s="1134"/>
      <c r="ATO122" s="1134"/>
      <c r="ATP122" s="976"/>
      <c r="ATQ122" s="976"/>
      <c r="ATR122" s="976"/>
      <c r="ATS122" s="976"/>
      <c r="ATT122" s="976"/>
      <c r="ATU122" s="976"/>
      <c r="ATV122" s="976"/>
      <c r="ATW122" s="976"/>
      <c r="ATX122" s="976"/>
      <c r="ATY122" s="1134"/>
      <c r="ATZ122" s="1134"/>
      <c r="AUA122" s="1134"/>
      <c r="AUB122" s="1134"/>
      <c r="AUC122" s="1134"/>
      <c r="AUD122" s="1134"/>
      <c r="AUE122" s="1134"/>
      <c r="AUF122" s="1134"/>
      <c r="AUG122" s="1134"/>
      <c r="AUH122" s="1134"/>
      <c r="AUI122" s="976"/>
      <c r="AUJ122" s="976"/>
      <c r="AUK122" s="976"/>
      <c r="AUL122" s="976"/>
      <c r="AUM122" s="976"/>
      <c r="AUN122" s="976"/>
      <c r="AUO122" s="976"/>
      <c r="AUP122" s="976"/>
      <c r="AUQ122" s="976"/>
      <c r="AUR122" s="976"/>
      <c r="AUS122" s="976"/>
      <c r="AUT122" s="976"/>
      <c r="AUU122" s="976"/>
      <c r="AUV122" s="976"/>
      <c r="AUW122" s="976"/>
      <c r="AUX122" s="976"/>
      <c r="AUY122" s="976"/>
      <c r="AUZ122" s="976"/>
      <c r="AVA122" s="976"/>
      <c r="AVB122" s="976"/>
      <c r="AVC122" s="976"/>
      <c r="AVD122" s="976"/>
      <c r="AVE122" s="976"/>
      <c r="AVF122" s="976"/>
      <c r="AVG122" s="976"/>
      <c r="AVH122" s="976"/>
      <c r="AVI122" s="976"/>
      <c r="AVJ122" s="976"/>
      <c r="AVK122" s="976"/>
      <c r="AVL122" s="976"/>
      <c r="AVM122" s="976"/>
      <c r="AVN122" s="1134"/>
      <c r="AVO122" s="976"/>
      <c r="AVP122" s="976"/>
      <c r="AVQ122" s="1134"/>
      <c r="AVR122" s="976"/>
      <c r="AVS122" s="976"/>
      <c r="AVT122" s="1134"/>
      <c r="AVU122" s="976"/>
      <c r="AVV122" s="976"/>
      <c r="AVW122" s="1134"/>
      <c r="AVX122" s="976"/>
      <c r="AVY122" s="1134"/>
      <c r="AVZ122" s="976"/>
      <c r="AWA122" s="976"/>
      <c r="AWB122" s="1134"/>
      <c r="AWC122" s="1134"/>
      <c r="AWD122" s="976"/>
      <c r="AWE122" s="1134"/>
      <c r="AWF122" s="1134"/>
      <c r="AWG122" s="976"/>
      <c r="AWH122" s="1134"/>
      <c r="AWI122" s="1134"/>
      <c r="AWJ122" s="1134"/>
      <c r="AWK122" s="1134"/>
      <c r="AWL122" s="1134"/>
      <c r="AWM122" s="1134"/>
      <c r="AWN122" s="1134"/>
      <c r="AWO122" s="1134"/>
      <c r="AWP122" s="1134"/>
      <c r="AWQ122" s="1134"/>
      <c r="AWR122" s="1134"/>
      <c r="AWS122" s="976"/>
      <c r="AWT122" s="976"/>
      <c r="AWU122" s="976"/>
      <c r="AWV122" s="976"/>
      <c r="AWW122" s="976"/>
      <c r="AWX122" s="976"/>
      <c r="AWY122" s="976"/>
      <c r="AWZ122" s="976"/>
      <c r="AXA122" s="976"/>
      <c r="AXB122" s="976"/>
      <c r="AXC122" s="976"/>
      <c r="AXD122" s="976"/>
      <c r="AXE122" s="976"/>
      <c r="AXF122" s="976"/>
      <c r="AXG122" s="976"/>
      <c r="AXH122" s="976"/>
      <c r="AXI122" s="976"/>
      <c r="AXK122" s="2508"/>
      <c r="AXL122" s="2508"/>
      <c r="AXM122" s="2508"/>
      <c r="AXN122" s="2508"/>
      <c r="AXO122" s="2508"/>
      <c r="AXP122" s="2508"/>
      <c r="AXQ122" s="2509"/>
      <c r="AXR122" s="2509"/>
      <c r="AXT122" s="2509">
        <v>68</v>
      </c>
      <c r="AXU122" s="2509">
        <v>0</v>
      </c>
      <c r="AXV122" s="2509">
        <v>0</v>
      </c>
      <c r="AXW122" s="2509">
        <v>0</v>
      </c>
      <c r="AXX122" s="2509">
        <v>53</v>
      </c>
      <c r="AXY122" s="2509">
        <v>0</v>
      </c>
      <c r="AXZ122" s="2509">
        <v>0</v>
      </c>
      <c r="AYA122" s="2509">
        <v>0</v>
      </c>
      <c r="AYB122" s="2509">
        <v>0</v>
      </c>
      <c r="AYC122" s="2509">
        <v>0</v>
      </c>
      <c r="AYD122" s="2509">
        <v>0</v>
      </c>
      <c r="AYE122" s="2509">
        <v>0</v>
      </c>
      <c r="AYF122" s="2509">
        <v>30</v>
      </c>
      <c r="AYG122" s="2509">
        <v>0</v>
      </c>
      <c r="AYH122" s="2509">
        <v>0</v>
      </c>
      <c r="AYI122" s="2509">
        <v>0</v>
      </c>
      <c r="AYJ122" s="2509">
        <v>22</v>
      </c>
      <c r="AYK122" s="2509">
        <v>0</v>
      </c>
      <c r="AYL122" s="2509">
        <v>0</v>
      </c>
      <c r="AYM122" s="2509">
        <v>0</v>
      </c>
      <c r="AYN122" s="2509">
        <v>42</v>
      </c>
      <c r="AYO122" s="2509"/>
      <c r="AYP122" s="2509"/>
      <c r="AYR122" s="2509">
        <v>0</v>
      </c>
      <c r="AYS122" s="2509"/>
      <c r="AYT122" s="2509"/>
      <c r="AYV122" s="2509">
        <v>0</v>
      </c>
      <c r="AYW122" s="2509"/>
      <c r="AYX122" s="2509"/>
      <c r="AYZ122" s="2509">
        <v>0</v>
      </c>
      <c r="AZA122" s="2509"/>
      <c r="AZB122" s="2509"/>
      <c r="AZD122" s="2509">
        <v>0</v>
      </c>
      <c r="AZE122" s="2509"/>
      <c r="AZF122" s="2509"/>
      <c r="AZH122" s="2509">
        <v>0</v>
      </c>
      <c r="AZI122" s="2509"/>
      <c r="AZJ122" s="2509"/>
      <c r="AZL122" s="2509">
        <v>0</v>
      </c>
      <c r="AZM122" s="2509"/>
      <c r="AZN122" s="2509"/>
      <c r="AZP122" s="2509">
        <v>0</v>
      </c>
      <c r="AZQ122" s="2509"/>
      <c r="AZR122" s="2509"/>
      <c r="AZT122" s="2509">
        <v>0</v>
      </c>
      <c r="AZU122" s="2509"/>
      <c r="AZV122" s="2509"/>
      <c r="AZX122" s="2509">
        <v>0</v>
      </c>
      <c r="AZY122" s="2509">
        <v>0</v>
      </c>
      <c r="AZZ122" s="2509">
        <v>0</v>
      </c>
      <c r="BAA122" s="2509">
        <v>0</v>
      </c>
      <c r="BAB122" s="2509">
        <v>27</v>
      </c>
      <c r="BAC122" s="2509">
        <v>0</v>
      </c>
      <c r="BAD122" s="2509">
        <v>0</v>
      </c>
      <c r="BAE122" s="2509">
        <v>0</v>
      </c>
      <c r="BAF122" s="2509">
        <v>20</v>
      </c>
      <c r="BAG122" s="2509">
        <v>0</v>
      </c>
      <c r="BAH122" s="2509">
        <v>0</v>
      </c>
      <c r="BAI122" s="2509">
        <v>0</v>
      </c>
      <c r="BAJ122" s="2509">
        <v>21</v>
      </c>
      <c r="BAK122" s="2509">
        <v>0</v>
      </c>
      <c r="BAL122" s="2509">
        <v>0</v>
      </c>
      <c r="BAM122" s="2509">
        <v>0</v>
      </c>
      <c r="BAN122" s="2509">
        <v>29</v>
      </c>
      <c r="BAO122" s="2509">
        <v>0</v>
      </c>
      <c r="BAP122" s="2509">
        <v>0</v>
      </c>
      <c r="BAQ122" s="2509">
        <v>0</v>
      </c>
      <c r="BAR122" s="2509">
        <v>15</v>
      </c>
      <c r="BAS122" s="2509">
        <v>0</v>
      </c>
      <c r="BAT122" s="2509">
        <v>0</v>
      </c>
      <c r="BAU122" s="2509">
        <v>0</v>
      </c>
      <c r="BAV122" s="2509">
        <v>17</v>
      </c>
      <c r="BAW122" s="2509">
        <v>0</v>
      </c>
      <c r="BAX122" s="2509">
        <v>0</v>
      </c>
      <c r="BAY122" s="2509">
        <v>0</v>
      </c>
      <c r="BAZ122" s="2509">
        <v>17</v>
      </c>
      <c r="BBA122" s="2509">
        <v>0</v>
      </c>
      <c r="BBB122" s="2509">
        <v>0</v>
      </c>
      <c r="BBC122" s="2509">
        <v>0</v>
      </c>
      <c r="BBD122" s="2509">
        <v>1</v>
      </c>
      <c r="BBE122" s="2509">
        <v>0</v>
      </c>
      <c r="BBF122" s="2509">
        <v>0</v>
      </c>
      <c r="BBG122" s="2509">
        <v>0</v>
      </c>
      <c r="BBH122" s="2509">
        <v>6</v>
      </c>
      <c r="BBI122" s="2509">
        <v>0</v>
      </c>
      <c r="BBJ122" s="2509">
        <v>0</v>
      </c>
      <c r="BBK122" s="2509">
        <v>0</v>
      </c>
      <c r="BBL122" s="2509">
        <v>0</v>
      </c>
      <c r="BBM122" s="2509">
        <v>0</v>
      </c>
      <c r="BBN122" s="2509">
        <v>0</v>
      </c>
      <c r="BBO122" s="2509">
        <v>0</v>
      </c>
      <c r="BBP122" s="2509">
        <v>16</v>
      </c>
      <c r="BBQ122" s="2509">
        <v>0</v>
      </c>
      <c r="BBR122" s="2509">
        <v>0</v>
      </c>
      <c r="BBS122" s="2509">
        <v>0</v>
      </c>
      <c r="BBT122" s="2509">
        <v>25</v>
      </c>
      <c r="BBU122" s="2509">
        <v>0</v>
      </c>
      <c r="BBV122" s="2509">
        <v>0</v>
      </c>
      <c r="BBW122" s="2509">
        <v>0</v>
      </c>
      <c r="BBX122" s="2509">
        <v>9</v>
      </c>
      <c r="BBY122" s="2509">
        <v>0</v>
      </c>
      <c r="BBZ122" s="2509">
        <v>0</v>
      </c>
      <c r="BCA122" s="2509">
        <v>0</v>
      </c>
      <c r="BCB122" s="2509">
        <v>20</v>
      </c>
      <c r="BCC122" s="2509">
        <v>0</v>
      </c>
      <c r="BCD122" s="2509">
        <v>0</v>
      </c>
      <c r="BCE122" s="2509">
        <v>0</v>
      </c>
      <c r="BCF122" s="2509">
        <v>6</v>
      </c>
      <c r="BCG122" s="2509">
        <v>0</v>
      </c>
      <c r="BCH122" s="2509">
        <v>0</v>
      </c>
      <c r="BCI122" s="2509">
        <v>0</v>
      </c>
      <c r="BCJ122" s="2509">
        <v>3</v>
      </c>
      <c r="BCK122" s="2509">
        <v>0</v>
      </c>
      <c r="BCL122" s="2509">
        <v>0</v>
      </c>
      <c r="BCM122" s="2509">
        <v>0</v>
      </c>
      <c r="BCN122" s="2509">
        <v>9</v>
      </c>
      <c r="BCO122" s="2509">
        <v>0</v>
      </c>
      <c r="BCP122" s="2509">
        <v>0</v>
      </c>
      <c r="BCQ122" s="2509">
        <v>0</v>
      </c>
      <c r="BCR122" s="2509">
        <v>8</v>
      </c>
      <c r="BCS122" s="2509">
        <v>0</v>
      </c>
      <c r="BCT122" s="2509">
        <v>0</v>
      </c>
      <c r="BCU122" s="2509">
        <v>0</v>
      </c>
      <c r="BCV122" s="2509">
        <v>11</v>
      </c>
      <c r="BCW122" s="2509">
        <v>0</v>
      </c>
      <c r="BCX122" s="2509">
        <v>0</v>
      </c>
      <c r="BCY122" s="2509">
        <v>0</v>
      </c>
      <c r="BCZ122" s="2509">
        <v>9</v>
      </c>
      <c r="BDA122" s="2509">
        <v>0</v>
      </c>
      <c r="BDB122" s="2509">
        <v>0</v>
      </c>
      <c r="BDC122" s="2509">
        <v>0</v>
      </c>
      <c r="BDD122" s="2509">
        <v>2</v>
      </c>
      <c r="BDE122" s="2509">
        <v>0</v>
      </c>
      <c r="BDF122" s="2509">
        <v>0</v>
      </c>
      <c r="BDG122" s="2509">
        <v>0</v>
      </c>
      <c r="BDH122" s="2509">
        <v>0</v>
      </c>
      <c r="BDI122" s="2509">
        <v>0</v>
      </c>
      <c r="BDJ122" s="2509">
        <v>0</v>
      </c>
      <c r="BDK122" s="2509">
        <v>0</v>
      </c>
      <c r="BDL122" s="2509">
        <v>0</v>
      </c>
      <c r="BDM122" s="2509">
        <v>0</v>
      </c>
      <c r="BDN122" s="2509">
        <v>0</v>
      </c>
      <c r="BDO122" s="2509">
        <v>0</v>
      </c>
      <c r="BDP122" s="2509">
        <v>20</v>
      </c>
      <c r="BDQ122" s="2509">
        <v>0</v>
      </c>
      <c r="BDR122" s="2509">
        <v>0</v>
      </c>
      <c r="BDS122" s="2509">
        <v>0</v>
      </c>
      <c r="BDT122" s="2509">
        <v>7</v>
      </c>
      <c r="BDU122" s="2509">
        <v>0</v>
      </c>
      <c r="BDV122" s="2509">
        <v>0</v>
      </c>
      <c r="BDW122" s="2509">
        <v>0</v>
      </c>
      <c r="BDX122" s="2509">
        <v>0</v>
      </c>
      <c r="BDY122" s="2509">
        <v>0</v>
      </c>
      <c r="BDZ122" s="2509">
        <v>0</v>
      </c>
      <c r="BEA122" s="2509">
        <v>0</v>
      </c>
      <c r="BEB122" s="2509">
        <v>0</v>
      </c>
      <c r="BEC122" s="2509">
        <v>0</v>
      </c>
      <c r="BED122" s="2509">
        <v>0</v>
      </c>
      <c r="BEE122" s="2509">
        <v>0</v>
      </c>
      <c r="BEF122" s="2509">
        <v>0</v>
      </c>
      <c r="BEG122" s="2509">
        <v>0</v>
      </c>
      <c r="BEH122" s="2509">
        <v>0</v>
      </c>
      <c r="BEI122" s="2509">
        <v>0</v>
      </c>
      <c r="BEJ122" s="2509">
        <v>9</v>
      </c>
      <c r="BEK122" s="2509">
        <v>0</v>
      </c>
      <c r="BEL122" s="2509">
        <v>0</v>
      </c>
      <c r="BEM122" s="2509">
        <v>0</v>
      </c>
      <c r="BEN122" s="2509">
        <v>6</v>
      </c>
      <c r="BEO122" s="2509">
        <v>0</v>
      </c>
      <c r="BEP122" s="2509">
        <v>0</v>
      </c>
      <c r="BEQ122" s="2509">
        <v>0</v>
      </c>
      <c r="BER122" s="2509">
        <v>0</v>
      </c>
      <c r="BES122" s="2509">
        <v>0</v>
      </c>
      <c r="BET122" s="2509">
        <v>0</v>
      </c>
      <c r="BEU122" s="2509">
        <v>0</v>
      </c>
      <c r="BEV122" s="2509">
        <v>23</v>
      </c>
      <c r="BEW122" s="2509">
        <v>0</v>
      </c>
      <c r="BEX122" s="2509">
        <v>0</v>
      </c>
      <c r="BEY122" s="2509">
        <v>0</v>
      </c>
      <c r="BEZ122" s="2509">
        <v>68</v>
      </c>
      <c r="BFA122" s="2509">
        <v>0</v>
      </c>
      <c r="BFB122" s="2509">
        <v>0</v>
      </c>
      <c r="BFC122" s="2509">
        <v>0</v>
      </c>
      <c r="BFD122" s="2509">
        <v>34</v>
      </c>
      <c r="BFE122" s="2509">
        <v>0</v>
      </c>
      <c r="BFF122" s="2509">
        <v>0</v>
      </c>
      <c r="BFG122" s="2509">
        <v>0</v>
      </c>
      <c r="BFH122" s="2509">
        <v>0</v>
      </c>
      <c r="BFI122" s="2510"/>
      <c r="BFJ122" s="2510"/>
      <c r="BFK122" s="2510"/>
      <c r="BFL122" s="2510"/>
      <c r="BFM122" s="2510"/>
      <c r="BFN122" s="2510"/>
      <c r="BFO122" s="2510"/>
      <c r="BFP122" s="2510"/>
      <c r="BFQ122" s="2510"/>
      <c r="BFR122" s="2510"/>
      <c r="BFS122" s="1136"/>
      <c r="BFT122" s="1136"/>
      <c r="BFU122" s="1136"/>
      <c r="BFV122" s="1136"/>
      <c r="BFW122" s="1136"/>
      <c r="BFX122" s="1136"/>
      <c r="BFY122" s="1136"/>
      <c r="BFZ122" s="1136"/>
      <c r="BGA122" s="1136"/>
      <c r="BGB122" s="1136"/>
      <c r="BGC122" s="1136"/>
      <c r="BGD122" s="1136"/>
      <c r="BGE122" s="1136"/>
      <c r="BGF122" s="1136"/>
      <c r="BGG122" s="1136"/>
      <c r="BGH122" s="1136"/>
      <c r="BGI122" s="1136"/>
      <c r="BGJ122" s="1136"/>
      <c r="BGK122" s="1136"/>
      <c r="BGL122" s="1136"/>
      <c r="BGM122" s="976"/>
      <c r="BGN122" s="976"/>
      <c r="BGO122" s="976"/>
      <c r="BGP122" s="976"/>
      <c r="BGQ122" s="976"/>
      <c r="BGR122" s="976"/>
      <c r="BGS122" s="976"/>
      <c r="BGT122" s="976"/>
      <c r="BGU122" s="1136"/>
      <c r="BGV122" s="1136"/>
      <c r="BGW122" s="976"/>
      <c r="BGX122" s="976"/>
      <c r="BGY122" s="976"/>
      <c r="BGZ122" s="976"/>
      <c r="BHA122" s="976"/>
      <c r="BHB122" s="976"/>
      <c r="BHC122" s="976"/>
      <c r="BHD122" s="976"/>
      <c r="BHE122" s="1136"/>
      <c r="BHF122" s="1136"/>
      <c r="BHG122" s="976"/>
      <c r="BHH122" s="976"/>
      <c r="BHI122" s="976"/>
      <c r="BHJ122" s="976"/>
      <c r="BHK122" s="976"/>
      <c r="BHL122" s="976"/>
      <c r="BHM122" s="976"/>
      <c r="BHN122" s="976"/>
      <c r="BHO122" s="1136"/>
      <c r="BHP122" s="1136"/>
      <c r="BHQ122" s="976"/>
      <c r="BHR122" s="976"/>
      <c r="BHS122" s="976"/>
      <c r="BHT122" s="976"/>
      <c r="BHU122" s="976"/>
      <c r="BHV122" s="976"/>
      <c r="BHW122" s="976"/>
      <c r="BHX122" s="976"/>
      <c r="BHY122" s="1136"/>
      <c r="BHZ122" s="1136"/>
      <c r="BIA122" s="976"/>
      <c r="BIB122" s="976"/>
      <c r="BIC122" s="976"/>
      <c r="BID122" s="976"/>
      <c r="BIE122" s="976"/>
      <c r="BIF122" s="976"/>
      <c r="BIG122" s="976"/>
      <c r="BIH122" s="976"/>
      <c r="BII122" s="1136"/>
      <c r="BIJ122" s="1136"/>
      <c r="BIK122" s="976"/>
      <c r="BIL122" s="976"/>
      <c r="BIM122" s="976"/>
      <c r="BIN122" s="1136"/>
      <c r="BIO122" s="976"/>
      <c r="BIP122" s="976"/>
      <c r="BIQ122" s="976"/>
      <c r="BIR122" s="976"/>
      <c r="BIS122" s="976"/>
      <c r="BIT122" s="976"/>
      <c r="BIU122" s="976"/>
      <c r="BIV122" s="976"/>
      <c r="BIW122" s="976"/>
      <c r="BIX122" s="976"/>
      <c r="BIY122" s="976"/>
      <c r="BIZ122" s="976"/>
      <c r="BJA122" s="2508"/>
      <c r="BJB122" s="2508"/>
      <c r="BJC122" s="2098"/>
      <c r="BJD122" s="2098"/>
      <c r="BJE122" s="2508"/>
      <c r="BJF122" s="2508"/>
      <c r="BJG122" s="2508"/>
      <c r="BJH122" s="2508"/>
      <c r="BJI122" s="2508"/>
      <c r="BJJ122" s="2508"/>
      <c r="BJK122" s="2508"/>
      <c r="BJL122" s="2508"/>
      <c r="BJM122" s="2508"/>
      <c r="BJN122" s="2098"/>
      <c r="BJO122" s="2098"/>
      <c r="BJP122" s="2508"/>
      <c r="BJQ122" s="2508"/>
      <c r="BJR122" s="2508"/>
      <c r="BJS122" s="2098"/>
      <c r="BJT122" s="2098"/>
      <c r="BJU122" s="2508"/>
      <c r="BJV122" s="976"/>
      <c r="BJW122" s="1136"/>
      <c r="BJX122" s="1136"/>
      <c r="BJY122" s="1136"/>
      <c r="BJZ122" s="2510"/>
      <c r="BKA122" s="2510"/>
      <c r="BKB122" s="2510"/>
      <c r="BKC122" s="2510"/>
      <c r="BKD122" s="2510"/>
      <c r="BKE122" s="2510"/>
      <c r="BKF122" s="2510"/>
      <c r="BKG122" s="2510"/>
      <c r="BKH122" s="2510"/>
      <c r="BKI122" s="2510"/>
      <c r="BKJ122" s="2510"/>
      <c r="BKK122" s="2510"/>
      <c r="BKL122" s="2510"/>
      <c r="BKM122" s="2510"/>
      <c r="BKN122" s="2510"/>
      <c r="BKO122" s="2510"/>
      <c r="BKP122" s="2510"/>
      <c r="BKQ122" s="2510"/>
      <c r="BKR122" s="2510"/>
      <c r="BKS122" s="2510"/>
      <c r="BKT122" s="2510"/>
      <c r="BKU122" s="2510"/>
      <c r="BKV122" s="2510"/>
      <c r="BKW122" s="2510"/>
      <c r="BKX122" s="2510"/>
      <c r="BKY122" s="2510"/>
      <c r="BKZ122" s="2510"/>
      <c r="BLA122" s="2510"/>
      <c r="BLB122" s="2508"/>
      <c r="BLC122" s="2508"/>
      <c r="BLD122" s="2508"/>
      <c r="BLE122" s="2508"/>
      <c r="BLF122" s="2508"/>
      <c r="BLG122" s="2508"/>
      <c r="BLH122" s="2508"/>
      <c r="BLI122" s="2508"/>
      <c r="BLJ122" s="2508"/>
      <c r="BLK122" s="2508"/>
      <c r="BLL122" s="2508"/>
      <c r="BLM122" s="2508"/>
      <c r="BLN122" s="2508"/>
      <c r="BLO122" s="2508"/>
      <c r="BLP122" s="2508"/>
      <c r="BLQ122" s="2508"/>
      <c r="BLR122" s="2508"/>
      <c r="BLS122" s="2508"/>
      <c r="BLT122" s="2508"/>
      <c r="BLU122" s="2508"/>
      <c r="BLV122" s="2508"/>
      <c r="BLW122" s="2508"/>
      <c r="BLX122" s="2508"/>
      <c r="BLY122" s="2508"/>
      <c r="BLZ122" s="729"/>
      <c r="BMA122" s="729"/>
      <c r="BMB122" s="729"/>
      <c r="BMC122" s="729"/>
      <c r="BMD122" s="729"/>
      <c r="BME122" s="729"/>
      <c r="BMF122" s="729"/>
      <c r="BMG122" s="729"/>
      <c r="BMH122" s="729"/>
      <c r="BMI122" s="729"/>
      <c r="BMJ122" s="729"/>
      <c r="BMK122" s="729"/>
      <c r="BML122" s="729"/>
      <c r="BMM122" s="729"/>
      <c r="BMN122" s="729"/>
      <c r="BMO122" s="729"/>
      <c r="BMP122" s="729"/>
      <c r="BMQ122" s="729"/>
      <c r="BMR122" s="729"/>
      <c r="BMS122" s="729"/>
      <c r="BMT122" s="729"/>
      <c r="BMU122" s="729"/>
      <c r="BMV122" s="729"/>
      <c r="BMW122" s="729"/>
      <c r="BMX122" s="729"/>
      <c r="BMY122" s="729"/>
      <c r="BMZ122" s="729"/>
      <c r="BNA122" s="729"/>
      <c r="BNB122" s="729"/>
      <c r="BNC122" s="729"/>
      <c r="BND122" s="729"/>
      <c r="BNE122" s="729"/>
      <c r="BNF122" s="729"/>
      <c r="BNG122" s="729"/>
      <c r="BNH122" s="729"/>
      <c r="BNI122" s="729"/>
      <c r="BNJ122" s="729"/>
      <c r="BNK122" s="729"/>
      <c r="BNL122" s="729"/>
      <c r="BNM122" s="729"/>
      <c r="BNN122" s="729"/>
      <c r="BNO122" s="729"/>
      <c r="BNQ122" s="976"/>
      <c r="BNR122" s="976"/>
      <c r="BNS122" s="976"/>
      <c r="BNT122" s="976"/>
      <c r="BNU122" s="976"/>
      <c r="BNV122" s="976"/>
      <c r="BNW122" s="976"/>
    </row>
    <row r="123" spans="1:1739" ht="13" x14ac:dyDescent="0.2">
      <c r="A123" s="976"/>
      <c r="B123" s="976"/>
      <c r="C123" s="976"/>
      <c r="D123" s="976"/>
      <c r="E123" s="976"/>
      <c r="F123" s="1144"/>
      <c r="G123" s="976"/>
      <c r="H123" s="1134"/>
      <c r="I123" s="976"/>
      <c r="J123" s="976"/>
      <c r="K123" s="1134"/>
      <c r="L123" s="976"/>
      <c r="M123" s="976"/>
      <c r="N123" s="976"/>
      <c r="O123" s="1134"/>
      <c r="P123" s="976"/>
      <c r="Q123" s="976"/>
      <c r="R123" s="976"/>
      <c r="S123" s="1134"/>
      <c r="T123" s="976"/>
      <c r="U123" s="976"/>
      <c r="V123" s="1134"/>
      <c r="W123" s="976"/>
      <c r="X123" s="976"/>
      <c r="Y123" s="976"/>
      <c r="Z123" s="1134"/>
      <c r="AA123" s="976"/>
      <c r="AB123" s="976"/>
      <c r="AC123" s="976"/>
      <c r="AD123" s="1134"/>
      <c r="AE123" s="976"/>
      <c r="AF123" s="1134"/>
      <c r="AG123" s="976"/>
      <c r="AH123" s="976"/>
      <c r="AI123" s="976"/>
      <c r="AJ123" s="976"/>
      <c r="AK123" s="976"/>
      <c r="AL123" s="1134"/>
      <c r="AM123" s="976"/>
      <c r="AN123" s="976"/>
      <c r="AO123" s="4084"/>
      <c r="AP123" s="976"/>
      <c r="AQ123" s="976"/>
      <c r="AR123" s="976"/>
      <c r="AS123" s="976"/>
      <c r="AT123" s="976"/>
      <c r="AU123" s="976"/>
      <c r="AV123" s="1134"/>
      <c r="AW123" s="1134"/>
      <c r="AX123" s="1134"/>
      <c r="AY123" s="1134"/>
      <c r="AZ123" s="1134"/>
      <c r="BA123" s="1134"/>
      <c r="BB123" s="1134"/>
      <c r="BC123" s="1134"/>
      <c r="BD123" s="1135"/>
      <c r="BE123" s="1136"/>
      <c r="BF123" s="1136"/>
      <c r="BG123" s="1135"/>
      <c r="BH123" s="1136"/>
      <c r="BI123" s="1136"/>
      <c r="BJ123" s="1135"/>
      <c r="BK123" s="1136"/>
      <c r="BL123" s="1136"/>
      <c r="BM123" s="1135"/>
      <c r="BN123" s="1136"/>
      <c r="BO123" s="1136"/>
      <c r="BP123" s="1135"/>
      <c r="BQ123" s="1136"/>
      <c r="BR123" s="1136"/>
      <c r="BS123" s="1135"/>
      <c r="BT123" s="1136"/>
      <c r="BU123" s="1136"/>
      <c r="BV123" s="1135"/>
      <c r="BW123" s="1136"/>
      <c r="BX123" s="1136"/>
      <c r="BY123" s="1135"/>
      <c r="BZ123" s="1136"/>
      <c r="CA123" s="1136"/>
      <c r="CB123" s="1135"/>
      <c r="CC123" s="1136"/>
      <c r="CD123" s="1136"/>
      <c r="CE123" s="1135"/>
      <c r="CF123" s="1136"/>
      <c r="CG123" s="1136"/>
      <c r="CH123" s="1135"/>
      <c r="CI123" s="1136"/>
      <c r="CJ123" s="1136"/>
      <c r="CK123" s="1135"/>
      <c r="CL123" s="1136"/>
      <c r="CM123" s="1136"/>
      <c r="CN123" s="976"/>
      <c r="CO123" s="976"/>
      <c r="CP123" s="976"/>
      <c r="CQ123" s="976"/>
      <c r="CR123" s="976"/>
      <c r="CS123" s="976"/>
      <c r="CT123" s="976"/>
      <c r="CU123" s="976"/>
      <c r="CV123" s="976"/>
      <c r="CW123" s="976"/>
      <c r="CX123" s="976"/>
      <c r="CY123" s="976"/>
      <c r="CZ123" s="1135"/>
      <c r="DA123" s="1136"/>
      <c r="DB123" s="1136"/>
      <c r="DC123" s="1135"/>
      <c r="DD123" s="1136"/>
      <c r="DE123" s="1136"/>
      <c r="DF123" s="1135"/>
      <c r="DG123" s="1136"/>
      <c r="DH123" s="1136"/>
      <c r="DI123" s="1135"/>
      <c r="DJ123" s="1136"/>
      <c r="DK123" s="1136"/>
      <c r="DL123" s="1136"/>
      <c r="DM123" s="1136"/>
      <c r="DN123" s="1135"/>
      <c r="DO123" s="1136"/>
      <c r="DP123" s="1136"/>
      <c r="DQ123" s="1136"/>
      <c r="DR123" s="1136"/>
      <c r="DS123" s="1136"/>
      <c r="DT123" s="1136"/>
      <c r="DU123" s="1136"/>
      <c r="DV123" s="1136"/>
      <c r="DW123" s="1136"/>
      <c r="DX123" s="1136"/>
      <c r="DY123" s="1136"/>
      <c r="DZ123" s="1136"/>
      <c r="EA123" s="1136"/>
      <c r="EB123" s="1136"/>
      <c r="EC123" s="1136"/>
      <c r="ED123" s="1136"/>
      <c r="EE123" s="1136"/>
      <c r="EF123" s="1136"/>
      <c r="EG123" s="1136"/>
      <c r="EH123" s="1136"/>
      <c r="EI123" s="1136"/>
      <c r="EJ123" s="1136"/>
      <c r="EK123" s="1136"/>
      <c r="EL123" s="1136"/>
      <c r="EM123" s="1136"/>
      <c r="EN123" s="1136"/>
      <c r="EO123" s="1136"/>
      <c r="EP123" s="1136"/>
      <c r="EQ123" s="1136"/>
      <c r="ER123" s="1136"/>
      <c r="ES123" s="1136"/>
      <c r="ET123" s="1136"/>
      <c r="EU123" s="1136"/>
      <c r="EV123" s="1136"/>
      <c r="EW123" s="1136"/>
      <c r="EX123" s="1136"/>
      <c r="EY123" s="1136"/>
      <c r="EZ123" s="1136"/>
      <c r="FA123" s="1136"/>
      <c r="FB123" s="1136"/>
      <c r="FC123" s="1136"/>
      <c r="FD123" s="1136"/>
      <c r="FE123" s="715"/>
      <c r="FF123" s="715"/>
      <c r="FG123" s="1136"/>
      <c r="FH123" s="1136"/>
      <c r="FI123" s="1136"/>
      <c r="FJ123" s="715"/>
      <c r="FK123" s="715"/>
      <c r="FL123" s="1136"/>
      <c r="FM123" s="1136"/>
      <c r="FN123" s="1136"/>
      <c r="FO123" s="715"/>
      <c r="FP123" s="715"/>
      <c r="FQ123" s="1136"/>
      <c r="FR123" s="1136"/>
      <c r="FS123" s="1136"/>
      <c r="FT123" s="715"/>
      <c r="FU123" s="715"/>
      <c r="FV123" s="1136"/>
      <c r="FW123" s="1136"/>
      <c r="FX123" s="1136"/>
      <c r="FY123" s="1136"/>
      <c r="FZ123" s="1136"/>
      <c r="GA123" s="1136"/>
      <c r="GB123" s="1136"/>
      <c r="GC123" s="1136"/>
      <c r="GD123" s="1136"/>
      <c r="GE123" s="1136"/>
      <c r="GF123" s="1136"/>
      <c r="GG123" s="1136"/>
      <c r="GH123" s="1136"/>
      <c r="GI123" s="1136"/>
      <c r="GJ123" s="1136"/>
      <c r="GK123" s="1136"/>
      <c r="GL123" s="1136"/>
      <c r="GM123" s="1136"/>
      <c r="GN123" s="1136"/>
      <c r="GO123" s="1136"/>
      <c r="GP123" s="1136"/>
      <c r="GQ123" s="1136"/>
      <c r="GR123" s="1136"/>
      <c r="GS123" s="1136"/>
      <c r="GT123" s="1136"/>
      <c r="GU123" s="1136"/>
      <c r="GV123" s="1136"/>
      <c r="GW123" s="1136"/>
      <c r="GX123" s="1136"/>
      <c r="GY123" s="1136"/>
      <c r="GZ123" s="1136"/>
      <c r="HA123" s="1136"/>
      <c r="HB123" s="1136"/>
      <c r="HC123" s="1136"/>
      <c r="HD123" s="1136"/>
      <c r="HE123" s="1136"/>
      <c r="HF123" s="1136"/>
      <c r="HG123" s="1136"/>
      <c r="HH123" s="1136"/>
      <c r="HI123" s="1136"/>
      <c r="HJ123" s="1136"/>
      <c r="HK123" s="1136"/>
      <c r="HL123" s="1136"/>
      <c r="HM123" s="1136"/>
      <c r="HN123" s="1136"/>
      <c r="HO123" s="1136"/>
      <c r="HP123" s="1136"/>
      <c r="HQ123" s="1136"/>
      <c r="HR123" s="1136"/>
      <c r="HS123" s="1136"/>
      <c r="HT123" s="1136"/>
      <c r="HU123" s="1136"/>
      <c r="HV123" s="1136"/>
      <c r="HW123" s="1136"/>
      <c r="HX123" s="2505"/>
      <c r="HY123" s="1136"/>
      <c r="HZ123" s="1136"/>
      <c r="IA123" s="1136"/>
      <c r="IB123" s="1136"/>
      <c r="IC123" s="1136"/>
      <c r="ID123" s="1136"/>
      <c r="IE123" s="1136"/>
      <c r="IF123" s="1136"/>
      <c r="IG123" s="1136"/>
      <c r="IH123" s="1136"/>
      <c r="II123" s="1136"/>
      <c r="IJ123" s="1136"/>
      <c r="IK123" s="1136"/>
      <c r="IL123" s="1136"/>
      <c r="IM123" s="1136"/>
      <c r="IN123" s="1136"/>
      <c r="IO123" s="1136"/>
      <c r="IP123" s="1136"/>
      <c r="IQ123" s="1136"/>
      <c r="IR123" s="1136"/>
      <c r="IS123" s="1136"/>
      <c r="IT123" s="1136"/>
      <c r="IU123" s="1136"/>
      <c r="IV123" s="1136"/>
      <c r="IW123" s="1136"/>
      <c r="IX123" s="1136"/>
      <c r="IY123" s="1136"/>
      <c r="IZ123" s="1136"/>
      <c r="JA123" s="1136"/>
      <c r="JB123" s="1136"/>
      <c r="JC123" s="1136"/>
      <c r="JD123" s="1136"/>
      <c r="JE123" s="1136"/>
      <c r="JF123" s="1136"/>
      <c r="JG123" s="1136"/>
      <c r="JH123" s="1136"/>
      <c r="JI123" s="1136"/>
      <c r="JJ123" s="1136"/>
      <c r="JK123" s="1136"/>
      <c r="JL123" s="1136"/>
      <c r="JM123" s="1136"/>
      <c r="JN123" s="1136"/>
      <c r="JO123" s="1136"/>
      <c r="JP123" s="1136"/>
      <c r="JQ123" s="1136"/>
      <c r="JR123" s="1136"/>
      <c r="JS123" s="1136"/>
      <c r="JT123" s="1136"/>
      <c r="JU123" s="1136"/>
      <c r="JV123" s="1136"/>
      <c r="JW123" s="1136"/>
      <c r="JX123" s="1136"/>
      <c r="JY123" s="1136"/>
      <c r="JZ123" s="1136"/>
      <c r="KA123" s="1136"/>
      <c r="KB123" s="1136"/>
      <c r="KC123" s="1136"/>
      <c r="KD123" s="1136"/>
      <c r="KE123" s="1136"/>
      <c r="KF123" s="1136"/>
      <c r="KG123" s="1136"/>
      <c r="KH123" s="1136"/>
      <c r="KI123" s="1136"/>
      <c r="KJ123" s="1136"/>
      <c r="KK123" s="1136"/>
      <c r="KL123" s="1136"/>
      <c r="KM123" s="1136"/>
      <c r="KN123" s="1136"/>
      <c r="KO123" s="1136"/>
      <c r="KP123" s="1136"/>
      <c r="KQ123" s="1136"/>
      <c r="KR123" s="1136"/>
      <c r="KS123" s="1136"/>
      <c r="KT123" s="1136"/>
      <c r="KU123" s="1136"/>
      <c r="KV123" s="1136"/>
      <c r="KW123" s="1136"/>
      <c r="KX123" s="1136"/>
      <c r="KY123" s="1136"/>
      <c r="KZ123" s="1136"/>
      <c r="LA123" s="976"/>
      <c r="LB123" s="976"/>
      <c r="LC123" s="976"/>
      <c r="LD123" s="976"/>
      <c r="LE123" s="976"/>
      <c r="LF123" s="976"/>
      <c r="LG123" s="976"/>
      <c r="LH123" s="976"/>
      <c r="LI123" s="976"/>
      <c r="LJ123" s="1136"/>
      <c r="LK123" s="1136"/>
      <c r="LL123" s="976"/>
      <c r="LM123" s="976"/>
      <c r="LN123" s="976"/>
      <c r="LO123" s="976"/>
      <c r="LP123" s="976"/>
      <c r="LQ123" s="976"/>
      <c r="LR123" s="976"/>
      <c r="LS123" s="976"/>
      <c r="LT123" s="976"/>
      <c r="NM123" s="1136"/>
      <c r="NN123" s="1136"/>
      <c r="NO123" s="1136"/>
      <c r="NP123" s="1136"/>
      <c r="NQ123" s="1136"/>
      <c r="NR123" s="1136"/>
      <c r="NS123" s="1136"/>
      <c r="NT123" s="1136"/>
      <c r="NU123" s="1136"/>
      <c r="NV123" s="1136"/>
      <c r="NW123" s="1136"/>
      <c r="NX123" s="1136"/>
      <c r="NY123" s="1136"/>
      <c r="NZ123" s="1136"/>
      <c r="OA123"/>
      <c r="OB123"/>
      <c r="OC123"/>
      <c r="OD123"/>
      <c r="OE123"/>
      <c r="OF123"/>
      <c r="OG123"/>
      <c r="OH123"/>
      <c r="OI123"/>
      <c r="OJ123"/>
      <c r="OK123"/>
      <c r="OL123"/>
      <c r="OM123" s="1136"/>
      <c r="ON123" s="1136"/>
      <c r="OO123" s="1136"/>
      <c r="OP123" s="1136"/>
      <c r="OQ123" s="1136"/>
      <c r="OR123" s="1136"/>
      <c r="OS123" s="1136"/>
      <c r="OT123" s="1136"/>
      <c r="OU123" s="1136"/>
      <c r="OV123" s="1136"/>
      <c r="OW123" s="1136"/>
      <c r="OX123" s="1136"/>
      <c r="OY123" s="1136"/>
      <c r="OZ123" s="1136"/>
      <c r="PA123" s="1136"/>
      <c r="PB123" s="1136"/>
      <c r="PC123" s="1136"/>
      <c r="PD123" s="1136"/>
      <c r="PE123" s="1136"/>
      <c r="PF123" s="1136"/>
      <c r="PG123" s="1136"/>
      <c r="PH123" s="1136"/>
      <c r="PI123" s="1136"/>
      <c r="PJ123" s="1136"/>
      <c r="PK123" s="1136"/>
      <c r="PL123" s="1136"/>
      <c r="PM123" s="1136"/>
      <c r="PN123" s="1136"/>
      <c r="PO123" s="1136"/>
      <c r="PP123" s="1136"/>
      <c r="PQ123" s="1136"/>
      <c r="PR123" s="1136"/>
      <c r="PS123" s="1136"/>
      <c r="PT123" s="1136"/>
      <c r="PU123" s="1136"/>
      <c r="PV123" s="1136"/>
      <c r="PW123" s="1136"/>
      <c r="PX123" s="1136"/>
      <c r="PY123" s="1136"/>
      <c r="PZ123" s="1136"/>
      <c r="QA123" s="1136"/>
      <c r="QB123" s="1136"/>
      <c r="QC123" s="1136"/>
      <c r="QD123" s="1136"/>
      <c r="QE123" s="1136"/>
      <c r="QF123" s="1136"/>
      <c r="QG123" s="1136"/>
      <c r="QH123" s="1136"/>
      <c r="QI123" s="1136"/>
      <c r="QJ123" s="1136"/>
      <c r="QK123" s="1136"/>
      <c r="QL123" s="1136"/>
      <c r="QM123" s="1136"/>
      <c r="QN123" s="1136"/>
      <c r="QO123" s="1136"/>
      <c r="QP123" s="1136"/>
      <c r="QQ123" s="1136"/>
      <c r="QR123" s="1136"/>
      <c r="QS123" s="1136"/>
      <c r="QT123" s="1136"/>
      <c r="QU123" s="1136"/>
      <c r="QV123" s="1136"/>
      <c r="QW123" s="1136"/>
      <c r="QX123" s="1136"/>
      <c r="QY123" s="1136"/>
      <c r="QZ123" s="1136"/>
      <c r="RA123" s="1136"/>
      <c r="RB123" s="1136"/>
      <c r="RC123" s="1136"/>
      <c r="RD123" s="1136"/>
      <c r="RE123" s="1136"/>
      <c r="RF123" s="1136"/>
      <c r="RG123" s="1136"/>
      <c r="RH123" s="1136"/>
      <c r="RI123" s="1136"/>
      <c r="RJ123" s="1136"/>
      <c r="RK123" s="1136"/>
      <c r="RL123" s="1136"/>
      <c r="RM123" s="1136"/>
      <c r="RN123" s="1136"/>
      <c r="RO123" s="1136"/>
      <c r="RP123" s="1136"/>
      <c r="RQ123" s="1136"/>
      <c r="RR123" s="1136"/>
      <c r="RS123" s="1136"/>
      <c r="RT123" s="1136"/>
      <c r="RU123" s="1136"/>
      <c r="RV123" s="1136"/>
      <c r="RW123" s="1136"/>
      <c r="RX123" s="1136"/>
      <c r="RY123" s="1136"/>
      <c r="RZ123" s="1136"/>
      <c r="SA123" s="1136"/>
      <c r="SB123" s="1136"/>
      <c r="SC123" s="1136"/>
      <c r="SD123" s="1136"/>
      <c r="SE123" s="1136"/>
      <c r="SF123" s="1136"/>
      <c r="SG123" s="1136"/>
      <c r="SH123" s="1136"/>
      <c r="SI123" s="1136"/>
      <c r="SJ123" s="1136"/>
      <c r="SK123" s="1136"/>
      <c r="SL123" s="1136"/>
      <c r="SM123" s="1136"/>
      <c r="SN123" s="1136"/>
      <c r="SO123" s="1136"/>
      <c r="SP123" s="1136"/>
      <c r="SQ123" s="1136"/>
      <c r="SR123" s="1136"/>
      <c r="SS123" s="1136"/>
      <c r="ST123" s="1136"/>
      <c r="SU123" s="1136"/>
      <c r="SV123" s="1136"/>
      <c r="SW123" s="1136"/>
      <c r="SX123" s="1136"/>
      <c r="SY123" s="1136"/>
      <c r="WV123" s="2506"/>
      <c r="WW123" s="976"/>
      <c r="WX123" s="976"/>
      <c r="WY123" s="976"/>
      <c r="WZ123" s="976"/>
      <c r="XA123" s="976"/>
      <c r="XB123" s="976"/>
      <c r="XC123" s="976"/>
      <c r="XD123" s="976"/>
      <c r="XE123" s="976"/>
      <c r="XF123" s="976"/>
      <c r="XG123" s="976"/>
      <c r="XH123" s="976"/>
      <c r="XI123" s="976"/>
      <c r="XJ123" s="976"/>
      <c r="XK123" s="976"/>
      <c r="XL123" s="976"/>
      <c r="XM123" s="976"/>
      <c r="XN123" s="976"/>
      <c r="XO123" s="976"/>
      <c r="XP123" s="976"/>
      <c r="XQ123" s="976"/>
      <c r="XR123" s="976"/>
      <c r="XS123" s="976"/>
      <c r="XT123" s="976"/>
      <c r="XU123" s="976"/>
      <c r="XV123" s="976"/>
      <c r="XW123" s="976"/>
      <c r="XX123" s="976"/>
      <c r="XY123" s="976"/>
      <c r="XZ123" s="976"/>
      <c r="YA123" s="976"/>
      <c r="YB123" s="976"/>
      <c r="YC123" s="976"/>
      <c r="YD123" s="976"/>
      <c r="YE123" s="976"/>
      <c r="YF123" s="976"/>
      <c r="YG123" s="976"/>
      <c r="YH123" s="976"/>
      <c r="YI123" s="976"/>
      <c r="YJ123" s="976"/>
      <c r="YK123" s="976"/>
      <c r="YL123" s="976"/>
      <c r="YM123" s="976"/>
      <c r="YN123" s="976"/>
      <c r="YO123" s="976"/>
      <c r="YP123" s="976"/>
      <c r="YQ123" s="976"/>
      <c r="YR123" s="976"/>
      <c r="YS123" s="976"/>
      <c r="YT123" s="976"/>
      <c r="YU123" s="976"/>
      <c r="YV123" s="976"/>
      <c r="YW123" s="1134"/>
      <c r="YX123" s="1134"/>
      <c r="YY123" s="976"/>
      <c r="YZ123" s="1134"/>
      <c r="ZA123" s="1134"/>
      <c r="ZB123" s="976"/>
      <c r="ZC123" s="1134"/>
      <c r="ZD123" s="1134"/>
      <c r="ZE123" s="976"/>
      <c r="ZF123" s="1134"/>
      <c r="ZG123" s="1134"/>
      <c r="ZH123" s="976"/>
      <c r="ZI123" s="976"/>
      <c r="ZJ123" s="976"/>
      <c r="ZK123" s="976"/>
      <c r="ZL123" s="976"/>
      <c r="ZM123" s="976"/>
      <c r="ZN123" s="1134"/>
      <c r="ZO123" s="1134"/>
      <c r="ZP123" s="976"/>
      <c r="ZQ123" s="976"/>
      <c r="ZR123" s="1134"/>
      <c r="ZS123" s="1134"/>
      <c r="ZT123" s="2960"/>
      <c r="ZU123" s="2960"/>
      <c r="ZV123" s="2960"/>
      <c r="ZW123" s="2960"/>
      <c r="ZX123" s="2960"/>
      <c r="ZY123" s="2960"/>
      <c r="ZZ123" s="2960"/>
      <c r="AAA123" s="2960"/>
      <c r="AAB123" s="2960"/>
      <c r="AAC123" s="2960"/>
      <c r="AAD123" s="2960"/>
      <c r="AAE123" s="2960"/>
      <c r="AAF123" s="1134"/>
      <c r="AAG123" s="1134"/>
      <c r="AAH123" s="1134"/>
      <c r="AAI123" s="1134"/>
      <c r="AAJ123" s="976"/>
      <c r="AAK123" s="1134"/>
      <c r="AAL123" s="976"/>
      <c r="AAM123" s="1134"/>
      <c r="AAN123" s="976"/>
      <c r="AAO123" s="1134"/>
      <c r="AAP123" s="976"/>
      <c r="AAQ123" s="1134"/>
      <c r="AAR123" s="976"/>
      <c r="AAS123" s="1134"/>
      <c r="AAT123" s="976"/>
      <c r="AAU123" s="1134"/>
      <c r="AAV123" s="976"/>
      <c r="AAW123" s="1134"/>
      <c r="AAX123" s="976"/>
      <c r="AAY123" s="1134"/>
      <c r="AAZ123" s="976"/>
      <c r="ABA123" s="976"/>
      <c r="ABB123" s="976"/>
      <c r="ABC123" s="976"/>
      <c r="ABD123" s="976"/>
      <c r="ABE123" s="976"/>
      <c r="ABF123" s="976"/>
      <c r="ABG123" s="976"/>
      <c r="ABH123" s="976"/>
      <c r="ABI123" s="976"/>
      <c r="ABJ123" s="976"/>
      <c r="ABK123" s="976"/>
      <c r="ABL123" s="976"/>
      <c r="ABM123" s="976"/>
      <c r="ABN123" s="976"/>
      <c r="ABO123" s="976"/>
      <c r="ABP123" s="976"/>
      <c r="ABQ123" s="976"/>
      <c r="ABR123" s="976"/>
      <c r="ABS123" s="976"/>
      <c r="ABT123" s="976"/>
      <c r="ABU123" s="976"/>
      <c r="ABV123" s="976"/>
      <c r="ABW123" s="976"/>
      <c r="ABX123" s="976"/>
      <c r="ABY123" s="976"/>
      <c r="ABZ123" s="976"/>
      <c r="ACA123" s="1134"/>
      <c r="ACB123" s="976"/>
      <c r="ACC123" s="976"/>
      <c r="ACD123" s="976"/>
      <c r="ACE123" s="976"/>
      <c r="ACF123" s="976"/>
      <c r="ACG123" s="976"/>
      <c r="ACH123" s="976"/>
      <c r="ACI123" s="976"/>
      <c r="ACJ123" s="976"/>
      <c r="ACK123" s="1134"/>
      <c r="ACL123" s="976"/>
      <c r="ACM123" s="976"/>
      <c r="ACN123" s="976"/>
      <c r="ACO123" s="976"/>
      <c r="ACP123" s="976"/>
      <c r="ACQ123" s="976"/>
      <c r="ACR123" s="976"/>
      <c r="ACS123" s="1134"/>
      <c r="ACT123" s="976"/>
      <c r="ACU123" s="976"/>
      <c r="ACV123" s="976"/>
      <c r="ACW123" s="976"/>
      <c r="ACX123" s="976"/>
      <c r="ACY123" s="976"/>
      <c r="ACZ123" s="976"/>
      <c r="ADA123" s="976"/>
      <c r="ADB123" s="976"/>
      <c r="ADC123" s="1134"/>
      <c r="ADD123" s="976"/>
      <c r="ADE123" s="976"/>
      <c r="ADF123" s="976"/>
      <c r="ADG123" s="976"/>
      <c r="ADH123" s="976"/>
      <c r="ADI123" s="1134"/>
      <c r="ADJ123" s="976"/>
      <c r="ADK123" s="976"/>
      <c r="ADL123" s="976"/>
      <c r="ADM123" s="976"/>
      <c r="ADN123" s="976"/>
      <c r="ADO123" s="976"/>
      <c r="ADP123" s="976"/>
      <c r="ADQ123" s="976"/>
      <c r="ADR123" s="976"/>
      <c r="ADS123" s="1134"/>
      <c r="ADT123" s="976"/>
      <c r="ADU123" s="976"/>
      <c r="ADV123" s="976"/>
      <c r="ADW123" s="976"/>
      <c r="ADX123" s="976"/>
      <c r="ADY123" s="1134"/>
      <c r="ADZ123" s="1134"/>
      <c r="AEA123" s="976"/>
      <c r="AEB123" s="976"/>
      <c r="AEC123" s="1134"/>
      <c r="AED123" s="976"/>
      <c r="AEE123" s="976"/>
      <c r="AEF123" s="1134"/>
      <c r="AEG123" s="976"/>
      <c r="AEH123" s="976"/>
      <c r="AEI123" s="729"/>
      <c r="AEL123" s="1137"/>
      <c r="AEM123" s="1138"/>
      <c r="AEN123" s="1138"/>
      <c r="AEO123" s="1138"/>
      <c r="AEP123" s="976"/>
      <c r="AEQ123" s="976"/>
      <c r="AER123" s="976"/>
      <c r="AES123" s="976"/>
      <c r="AET123" s="976"/>
      <c r="AEU123" s="976"/>
      <c r="AEV123" s="976"/>
      <c r="AEW123" s="976"/>
      <c r="AEX123" s="976"/>
      <c r="AEY123" s="976"/>
      <c r="AEZ123" s="976"/>
      <c r="AFA123" s="976"/>
      <c r="AFB123" s="976"/>
      <c r="AFC123" s="976"/>
      <c r="AFD123" s="976"/>
      <c r="AFE123" s="976"/>
      <c r="AFF123" s="976"/>
      <c r="AFG123" s="976"/>
      <c r="AFH123" s="976"/>
      <c r="AFI123" s="976"/>
      <c r="AFJ123" s="976"/>
      <c r="AFK123" s="976"/>
      <c r="AFL123" s="976"/>
      <c r="AFM123" s="976"/>
      <c r="AFN123" s="976"/>
      <c r="AFO123" s="976"/>
      <c r="AFP123" s="976"/>
      <c r="AFQ123" s="976"/>
      <c r="AFR123" s="976"/>
      <c r="AFS123" s="976"/>
      <c r="AFT123" s="976"/>
      <c r="AFU123" s="976"/>
      <c r="AFV123" s="976"/>
      <c r="AFW123" s="976"/>
      <c r="AFX123" s="976"/>
      <c r="AFY123" s="976"/>
      <c r="AFZ123" s="976"/>
      <c r="AGA123" s="976"/>
      <c r="AGB123" s="976"/>
      <c r="AGC123" s="976"/>
      <c r="AGD123" s="976"/>
      <c r="AGE123" s="976"/>
      <c r="AGF123" s="976"/>
      <c r="AGG123" s="976"/>
      <c r="AGH123" s="976"/>
      <c r="AGI123" s="976"/>
      <c r="AGJ123" s="976"/>
      <c r="AGK123" s="976"/>
      <c r="AGL123" s="976"/>
      <c r="AGM123" s="976"/>
      <c r="AGN123" s="976"/>
      <c r="AGO123" s="976"/>
      <c r="AGP123" s="976"/>
      <c r="AGQ123" s="976"/>
      <c r="AGR123" s="976"/>
      <c r="AGS123" s="976"/>
      <c r="AGT123" s="976"/>
      <c r="AGU123" s="976"/>
      <c r="AGV123" s="976"/>
      <c r="AGW123" s="976"/>
      <c r="AGX123" s="976"/>
      <c r="AGY123" s="976"/>
      <c r="AGZ123" s="976"/>
      <c r="AHA123" s="976"/>
      <c r="AHB123" s="976"/>
      <c r="AHC123" s="976"/>
      <c r="AHD123" s="976"/>
      <c r="AHE123" s="976"/>
      <c r="AHF123" s="976"/>
      <c r="AHG123" s="976"/>
      <c r="AHH123" s="976"/>
      <c r="AHI123" s="976"/>
      <c r="AHJ123" s="976"/>
      <c r="AHK123" s="976"/>
      <c r="AHL123" s="976"/>
      <c r="AHM123" s="976"/>
      <c r="AHN123" s="976"/>
      <c r="AHO123" s="976"/>
      <c r="AHP123" s="976"/>
      <c r="AHQ123" s="976"/>
      <c r="AHR123" s="976"/>
      <c r="AHS123" s="976"/>
      <c r="AHT123" s="976"/>
      <c r="AHU123" s="976"/>
      <c r="AHV123" s="976"/>
      <c r="AHW123" s="976"/>
      <c r="AHX123" s="976"/>
      <c r="AHY123" s="976"/>
      <c r="AHZ123" s="976"/>
      <c r="AIA123" s="976"/>
      <c r="AIB123" s="2050"/>
      <c r="AIC123" s="1136"/>
      <c r="AID123" s="1136"/>
      <c r="AIE123" s="1136"/>
      <c r="AIF123" s="1136"/>
      <c r="AIG123" s="1136"/>
      <c r="AIH123" s="1136"/>
      <c r="AII123" s="1136"/>
      <c r="AIJ123" s="976"/>
      <c r="AIK123" s="1136"/>
      <c r="AIL123" s="1136"/>
      <c r="AIM123" s="1136"/>
      <c r="AIN123" s="1136"/>
      <c r="AIO123" s="1136"/>
      <c r="AIP123" s="1136"/>
      <c r="AIQ123" s="1136"/>
      <c r="AIR123" s="1136"/>
      <c r="AIS123" s="1136"/>
      <c r="AIT123" s="1136"/>
      <c r="AIU123" s="1136"/>
      <c r="AIV123" s="1136"/>
      <c r="AIW123" s="1136"/>
      <c r="AIX123" s="1136"/>
      <c r="AIY123" s="1136"/>
      <c r="AIZ123" s="1136"/>
      <c r="AJA123" s="1136"/>
      <c r="AJB123" s="1136"/>
      <c r="AJC123" s="1136"/>
      <c r="AJD123" s="1136"/>
      <c r="AJE123" s="1136"/>
      <c r="AJF123" s="1136"/>
      <c r="AJG123" s="976"/>
      <c r="AJH123" s="976"/>
      <c r="AJI123" s="1136"/>
      <c r="AJJ123" s="1136"/>
      <c r="AJK123" s="976"/>
      <c r="AJL123" s="1136"/>
      <c r="AJM123" s="976"/>
      <c r="AJN123" s="976"/>
      <c r="AJO123" s="1136"/>
      <c r="AJP123" s="1136"/>
      <c r="AJQ123" s="976"/>
      <c r="AJR123" s="1136"/>
      <c r="AJS123" s="976"/>
      <c r="AJT123" s="976"/>
      <c r="AJU123" s="1136"/>
      <c r="AJV123" s="976"/>
      <c r="AJW123" s="976"/>
      <c r="AJX123" s="976"/>
      <c r="AJY123" s="976"/>
      <c r="AJZ123" s="976"/>
      <c r="AKA123" s="976"/>
      <c r="AKB123" s="976"/>
      <c r="AKC123" s="976"/>
      <c r="AKD123" s="976"/>
      <c r="AKE123" s="976"/>
      <c r="AKF123" s="976"/>
      <c r="AKG123" s="976"/>
      <c r="AKH123" s="976"/>
      <c r="AKI123" s="976"/>
      <c r="AKJ123" s="976"/>
      <c r="AKK123" s="976"/>
      <c r="AKL123" s="976"/>
      <c r="AKM123" s="976"/>
      <c r="AKN123" s="976"/>
      <c r="AKO123" s="976"/>
      <c r="AKP123" s="976"/>
      <c r="AKQ123" s="976"/>
      <c r="AKR123" s="976"/>
      <c r="AKS123" s="976"/>
      <c r="AKT123" s="1136"/>
      <c r="AKU123" s="1136"/>
      <c r="AKV123" s="1136"/>
      <c r="AKW123" s="1136"/>
      <c r="AKX123" s="1136"/>
      <c r="AKY123" s="1136"/>
      <c r="AKZ123" s="1136"/>
      <c r="ALA123" s="1136"/>
      <c r="ALB123" s="1136"/>
      <c r="ALC123" s="1136"/>
      <c r="ALD123" s="1136"/>
      <c r="ALE123" s="1136"/>
      <c r="ALF123" s="1136"/>
      <c r="ALG123" s="1136"/>
      <c r="ALH123" s="1136"/>
      <c r="ALI123" s="1136"/>
      <c r="ALJ123" s="976"/>
      <c r="ALK123" s="976"/>
      <c r="ALL123" s="976"/>
      <c r="ALM123" s="976"/>
      <c r="ALN123" s="976"/>
      <c r="ALO123" s="976"/>
      <c r="ALP123" s="976"/>
      <c r="ALQ123" s="1134"/>
      <c r="ALR123" s="1134"/>
      <c r="ALS123" s="1134"/>
      <c r="ALT123" s="1134"/>
      <c r="ALU123" s="1134"/>
      <c r="ALV123" s="1134"/>
      <c r="ALW123" s="1134"/>
      <c r="ALX123" s="1136"/>
      <c r="ALY123" s="1136"/>
      <c r="ALZ123" s="1136"/>
      <c r="AMA123" s="1136"/>
      <c r="AMB123" s="1136"/>
      <c r="AMC123" s="1136"/>
      <c r="AMD123" s="1136"/>
      <c r="AME123" s="1136"/>
      <c r="AMF123" s="1136"/>
      <c r="AMG123" s="1136"/>
      <c r="AMH123" s="1136"/>
      <c r="AMI123" s="1136"/>
      <c r="AMJ123" s="1136"/>
      <c r="AMK123" s="1136"/>
      <c r="AML123" s="976"/>
      <c r="AMM123" s="976"/>
      <c r="AMN123" s="976"/>
      <c r="AMO123" s="976"/>
      <c r="AMP123" s="1136"/>
      <c r="AMQ123" s="976"/>
      <c r="AMR123" s="1136"/>
      <c r="AMS123" s="976"/>
      <c r="AMT123" s="1136"/>
      <c r="AMU123" s="976"/>
      <c r="AMV123" s="1136"/>
      <c r="AMW123" s="1136"/>
      <c r="AMX123" s="976"/>
      <c r="AMY123" s="976"/>
      <c r="AMZ123" s="1136"/>
      <c r="ANA123" s="1136"/>
      <c r="ANB123" s="1136"/>
      <c r="ANC123" s="1136"/>
      <c r="AND123" s="1136"/>
      <c r="ANE123" s="1136"/>
      <c r="ANF123" s="1136"/>
      <c r="ANG123" s="1136"/>
      <c r="ANH123" s="1136"/>
      <c r="ANI123" s="1136"/>
      <c r="ANJ123" s="1136"/>
      <c r="ANK123" s="1136"/>
      <c r="ANL123" s="1136"/>
      <c r="ANM123" s="1136"/>
      <c r="ANN123" s="1136"/>
      <c r="ANO123" s="1136"/>
      <c r="ANP123" s="1136"/>
      <c r="ANQ123" s="1136"/>
      <c r="ANR123" s="1136"/>
      <c r="ANS123" s="1136"/>
      <c r="ANT123" s="1136"/>
      <c r="ANU123" s="1136"/>
      <c r="ANV123" s="1136"/>
      <c r="ANW123" s="1136"/>
      <c r="ANX123" s="976"/>
      <c r="ANY123" s="1134"/>
      <c r="ANZ123" s="976"/>
      <c r="AOA123" s="1134"/>
      <c r="AOB123" s="976"/>
      <c r="AOC123" s="1134"/>
      <c r="AOD123" s="976"/>
      <c r="AOE123" s="1134"/>
      <c r="AOF123" s="1134"/>
      <c r="AOG123" s="1134"/>
      <c r="AOH123" s="1134"/>
      <c r="AOI123" s="1134"/>
      <c r="AOJ123" s="1134"/>
      <c r="AOK123" s="1134"/>
      <c r="AOL123" s="1134"/>
      <c r="AOM123" s="1134"/>
      <c r="AON123" s="1134"/>
      <c r="AOO123" s="1134"/>
      <c r="AOP123" s="1134"/>
      <c r="AOQ123" s="1134"/>
      <c r="AOR123" s="1136"/>
      <c r="AOS123" s="1136"/>
      <c r="AOT123" s="1136"/>
      <c r="AOU123" s="1136"/>
      <c r="AOV123" s="1136"/>
      <c r="AOW123" s="1136"/>
      <c r="AOX123" s="1136"/>
      <c r="AOY123" s="1136"/>
      <c r="AOZ123" s="1136"/>
      <c r="APA123" s="1136"/>
      <c r="APB123" s="976"/>
      <c r="APC123" s="976"/>
      <c r="APD123" s="976"/>
      <c r="APE123" s="976"/>
      <c r="APF123" s="976"/>
      <c r="APG123" s="976"/>
      <c r="APH123" s="976"/>
      <c r="API123" s="976"/>
      <c r="APJ123" s="1136"/>
      <c r="APK123" s="1136"/>
      <c r="APL123" s="1136"/>
      <c r="APM123" s="1136"/>
      <c r="APN123" s="1136"/>
      <c r="APO123" s="1136"/>
      <c r="APP123" s="1136"/>
      <c r="APQ123" s="1136"/>
      <c r="APR123" s="1134"/>
      <c r="APS123" s="1134"/>
      <c r="APT123" s="1134"/>
      <c r="APU123" s="976"/>
      <c r="APV123" s="976"/>
      <c r="APW123" s="976"/>
      <c r="APX123" s="976"/>
      <c r="APY123" s="976"/>
      <c r="APZ123" s="976"/>
      <c r="AQA123" s="976"/>
      <c r="AQB123" s="976"/>
      <c r="AQC123" s="976"/>
      <c r="AQD123" s="976"/>
      <c r="AQE123" s="976"/>
      <c r="AQF123" s="976"/>
      <c r="AQG123" s="976"/>
      <c r="AQH123" s="976"/>
      <c r="AQI123" s="976"/>
      <c r="AQJ123" s="976"/>
      <c r="AQK123" s="976"/>
      <c r="AQL123" s="976"/>
      <c r="AQN123" s="1134"/>
      <c r="AQO123" s="1134"/>
      <c r="AQP123" s="1134"/>
      <c r="AQQ123" s="1134"/>
      <c r="AQR123" s="1134"/>
      <c r="AQS123" s="1139"/>
      <c r="AQT123" s="1139"/>
      <c r="AQU123" s="1139"/>
      <c r="AQV123" s="1139"/>
      <c r="AQW123" s="1139"/>
      <c r="AQX123" s="2507"/>
      <c r="AQY123" s="1139"/>
      <c r="AQZ123" s="1139"/>
      <c r="ARA123" s="1139"/>
      <c r="ARB123" s="1139"/>
      <c r="ARC123" s="1139"/>
      <c r="ARE123" s="1517"/>
      <c r="ARF123" s="1134"/>
      <c r="ARG123" s="976"/>
      <c r="ARH123" s="1134"/>
      <c r="ARI123" s="1134"/>
      <c r="ARJ123" s="976"/>
      <c r="ARK123" s="1134"/>
      <c r="ARL123" s="1139"/>
      <c r="ARM123" s="1134"/>
      <c r="ARN123" s="976"/>
      <c r="ARO123" s="976"/>
      <c r="ARP123" s="976"/>
      <c r="ARQ123" s="1134"/>
      <c r="ARR123" s="976"/>
      <c r="ARS123" s="976"/>
      <c r="ART123" s="1134"/>
      <c r="ARU123" s="1134"/>
      <c r="ARV123" s="1134"/>
      <c r="ARW123" s="1134"/>
      <c r="ARX123" s="1140"/>
      <c r="ARY123" s="976"/>
      <c r="ARZ123" s="1134"/>
      <c r="ASA123" s="1134"/>
      <c r="ASB123" s="976"/>
      <c r="ASC123" s="976"/>
      <c r="ASD123" s="976"/>
      <c r="ASE123" s="976"/>
      <c r="ASF123" s="976"/>
      <c r="ASG123" s="976"/>
      <c r="ASH123" s="976"/>
      <c r="ASI123" s="976"/>
      <c r="ASJ123" s="976"/>
      <c r="ASK123" s="976"/>
      <c r="ASL123" s="976"/>
      <c r="ASM123" s="1134"/>
      <c r="ASN123" s="1134"/>
      <c r="ASO123" s="1134"/>
      <c r="ASP123" s="1134"/>
      <c r="ASQ123" s="1134"/>
      <c r="ASR123" s="1134"/>
      <c r="ASS123" s="1134"/>
      <c r="AST123" s="1134"/>
      <c r="ASU123" s="1134"/>
      <c r="ASV123" s="1134"/>
      <c r="ASW123" s="976"/>
      <c r="ASX123" s="976"/>
      <c r="ASY123" s="976"/>
      <c r="ASZ123" s="976"/>
      <c r="ATA123" s="976"/>
      <c r="ATB123" s="976"/>
      <c r="ATC123" s="976"/>
      <c r="ATD123" s="976"/>
      <c r="ATE123" s="976"/>
      <c r="ATF123" s="1134"/>
      <c r="ATG123" s="1134"/>
      <c r="ATH123" s="1134"/>
      <c r="ATI123" s="1134"/>
      <c r="ATJ123" s="1134"/>
      <c r="ATK123" s="1134"/>
      <c r="ATL123" s="1134"/>
      <c r="ATM123" s="1134"/>
      <c r="ATN123" s="1134"/>
      <c r="ATO123" s="1134"/>
      <c r="ATP123" s="976"/>
      <c r="ATQ123" s="976"/>
      <c r="ATR123" s="976"/>
      <c r="ATS123" s="976"/>
      <c r="ATT123" s="976"/>
      <c r="ATU123" s="976"/>
      <c r="ATV123" s="976"/>
      <c r="ATW123" s="976"/>
      <c r="ATX123" s="976"/>
      <c r="ATY123" s="1134"/>
      <c r="ATZ123" s="1134"/>
      <c r="AUA123" s="1134"/>
      <c r="AUB123" s="1134"/>
      <c r="AUC123" s="1134"/>
      <c r="AUD123" s="1134"/>
      <c r="AUE123" s="1134"/>
      <c r="AUF123" s="1134"/>
      <c r="AUG123" s="1134"/>
      <c r="AUH123" s="1134"/>
      <c r="AUI123" s="976"/>
      <c r="AUJ123" s="976"/>
      <c r="AUK123" s="976"/>
      <c r="AUL123" s="976"/>
      <c r="AUM123" s="976"/>
      <c r="AUN123" s="976"/>
      <c r="AUO123" s="976"/>
      <c r="AUP123" s="976"/>
      <c r="AUQ123" s="976"/>
      <c r="AUR123" s="976"/>
      <c r="AUS123" s="976"/>
      <c r="AUT123" s="976"/>
      <c r="AUU123" s="976"/>
      <c r="AUV123" s="976"/>
      <c r="AUW123" s="976"/>
      <c r="AUX123" s="976"/>
      <c r="AUY123" s="976"/>
      <c r="AUZ123" s="976"/>
      <c r="AVA123" s="976"/>
      <c r="AVB123" s="976"/>
      <c r="AVC123" s="976"/>
      <c r="AVD123" s="976"/>
      <c r="AVE123" s="976"/>
      <c r="AVF123" s="976"/>
      <c r="AVG123" s="976"/>
      <c r="AVH123" s="976"/>
      <c r="AVI123" s="976"/>
      <c r="AVJ123" s="976"/>
      <c r="AVK123" s="976"/>
      <c r="AVL123" s="976"/>
      <c r="AVM123" s="976"/>
      <c r="AVN123" s="1134"/>
      <c r="AVO123" s="976"/>
      <c r="AVP123" s="976"/>
      <c r="AVQ123" s="1134"/>
      <c r="AVR123" s="976"/>
      <c r="AVS123" s="976"/>
      <c r="AVT123" s="1134"/>
      <c r="AVU123" s="976"/>
      <c r="AVV123" s="976"/>
      <c r="AVW123" s="1134"/>
      <c r="AVX123" s="976"/>
      <c r="AVY123" s="1134"/>
      <c r="AVZ123" s="976"/>
      <c r="AWA123" s="976"/>
      <c r="AWB123" s="1134"/>
      <c r="AWC123" s="1134"/>
      <c r="AWD123" s="976"/>
      <c r="AWE123" s="1134"/>
      <c r="AWF123" s="1134"/>
      <c r="AWG123" s="976"/>
      <c r="AWH123" s="1134"/>
      <c r="AWI123" s="1134"/>
      <c r="AWJ123" s="1134"/>
      <c r="AWK123" s="1134"/>
      <c r="AWL123" s="1134"/>
      <c r="AWM123" s="1134"/>
      <c r="AWN123" s="1134"/>
      <c r="AWO123" s="1134"/>
      <c r="AWP123" s="1134"/>
      <c r="AWQ123" s="1134"/>
      <c r="AWR123" s="1134"/>
      <c r="AWS123" s="976"/>
      <c r="AWT123" s="976"/>
      <c r="AWU123" s="976"/>
      <c r="AWV123" s="976"/>
      <c r="AWW123" s="976"/>
      <c r="AWX123" s="976"/>
      <c r="AWY123" s="976"/>
      <c r="AWZ123" s="976"/>
      <c r="AXA123" s="976"/>
      <c r="AXB123" s="976"/>
      <c r="AXC123" s="976"/>
      <c r="AXD123" s="976"/>
      <c r="AXE123" s="976"/>
      <c r="AXF123" s="976"/>
      <c r="AXG123" s="976"/>
      <c r="AXH123" s="976"/>
      <c r="AXI123" s="976"/>
      <c r="AXK123" s="2508"/>
      <c r="AXL123" s="2508"/>
      <c r="AXM123" s="2508"/>
      <c r="AXN123" s="2508"/>
      <c r="AXO123" s="2508"/>
      <c r="AXP123" s="2508"/>
      <c r="AXQ123" s="2509"/>
      <c r="AXR123" s="2509"/>
      <c r="AXS123" s="2509"/>
      <c r="AXT123" s="2509">
        <v>7</v>
      </c>
      <c r="AXU123" s="2509">
        <v>0</v>
      </c>
      <c r="AXV123" s="2509">
        <v>0</v>
      </c>
      <c r="AXW123" s="2509">
        <v>0</v>
      </c>
      <c r="AXX123" s="2509">
        <v>14</v>
      </c>
      <c r="AXY123" s="2509">
        <v>0</v>
      </c>
      <c r="AXZ123" s="2509">
        <v>0</v>
      </c>
      <c r="AYA123" s="2509">
        <v>0</v>
      </c>
      <c r="AYB123" s="2509">
        <v>0</v>
      </c>
      <c r="AYC123" s="2509">
        <v>0</v>
      </c>
      <c r="AYD123" s="2509">
        <v>0</v>
      </c>
      <c r="AYE123" s="2509">
        <v>0</v>
      </c>
      <c r="AYF123" s="2509">
        <v>13</v>
      </c>
      <c r="AYG123" s="2509">
        <v>0</v>
      </c>
      <c r="AYH123" s="2509">
        <v>0</v>
      </c>
      <c r="AYI123" s="2509">
        <v>0</v>
      </c>
      <c r="AYJ123" s="2509">
        <v>7</v>
      </c>
      <c r="AYK123" s="2509">
        <v>0</v>
      </c>
      <c r="AYL123" s="2509">
        <v>0</v>
      </c>
      <c r="AYM123" s="2509">
        <v>0</v>
      </c>
      <c r="AYN123" s="2509">
        <v>14</v>
      </c>
      <c r="AYO123" s="2509"/>
      <c r="AYP123" s="2509"/>
      <c r="AYQ123" s="2509"/>
      <c r="AYR123" s="2509">
        <v>0</v>
      </c>
      <c r="AYS123" s="2509"/>
      <c r="AYT123" s="2509"/>
      <c r="AYU123" s="2509"/>
      <c r="AYV123" s="2509">
        <v>0</v>
      </c>
      <c r="AYW123" s="2509"/>
      <c r="AYX123" s="2509"/>
      <c r="AYY123" s="2509"/>
      <c r="AYZ123" s="2509">
        <v>0</v>
      </c>
      <c r="AZA123" s="2509"/>
      <c r="AZB123" s="2509"/>
      <c r="AZC123" s="2509"/>
      <c r="AZD123" s="2509">
        <v>0</v>
      </c>
      <c r="AZE123" s="2509"/>
      <c r="AZF123" s="2509"/>
      <c r="AZG123" s="2509"/>
      <c r="AZH123" s="2509">
        <v>0</v>
      </c>
      <c r="AZI123" s="2509"/>
      <c r="AZJ123" s="2509"/>
      <c r="AZK123" s="2509"/>
      <c r="AZL123" s="2509">
        <v>0</v>
      </c>
      <c r="AZM123" s="2509"/>
      <c r="AZN123" s="2509"/>
      <c r="AZO123" s="2509"/>
      <c r="AZP123" s="2509">
        <v>0</v>
      </c>
      <c r="AZQ123" s="2509"/>
      <c r="AZR123" s="2509"/>
      <c r="AZS123" s="2509"/>
      <c r="AZT123" s="2509">
        <v>0</v>
      </c>
      <c r="AZU123" s="2509"/>
      <c r="AZV123" s="2509"/>
      <c r="AZW123" s="2509"/>
      <c r="AZX123" s="2509">
        <v>0</v>
      </c>
      <c r="AZY123" s="2509">
        <v>0</v>
      </c>
      <c r="AZZ123" s="2509">
        <v>0</v>
      </c>
      <c r="BAA123" s="2509">
        <v>0</v>
      </c>
      <c r="BAB123" s="2509">
        <v>21</v>
      </c>
      <c r="BAC123" s="2509">
        <v>0</v>
      </c>
      <c r="BAD123" s="2509">
        <v>0</v>
      </c>
      <c r="BAE123" s="2509">
        <v>0</v>
      </c>
      <c r="BAF123" s="2509">
        <v>10</v>
      </c>
      <c r="BAG123" s="2509">
        <v>0</v>
      </c>
      <c r="BAH123" s="2509">
        <v>0</v>
      </c>
      <c r="BAI123" s="2509">
        <v>0</v>
      </c>
      <c r="BAJ123" s="2509">
        <v>23</v>
      </c>
      <c r="BAK123" s="2509">
        <v>0</v>
      </c>
      <c r="BAL123" s="2509">
        <v>0</v>
      </c>
      <c r="BAM123" s="2509">
        <v>0</v>
      </c>
      <c r="BAN123" s="2509">
        <v>11</v>
      </c>
      <c r="BAO123" s="2509">
        <v>0</v>
      </c>
      <c r="BAP123" s="2509">
        <v>0</v>
      </c>
      <c r="BAQ123" s="2509">
        <v>0</v>
      </c>
      <c r="BAR123" s="2509">
        <v>11</v>
      </c>
      <c r="BAS123" s="2509">
        <v>0</v>
      </c>
      <c r="BAT123" s="2509">
        <v>0</v>
      </c>
      <c r="BAU123" s="2509">
        <v>0</v>
      </c>
      <c r="BAV123" s="2509">
        <v>11</v>
      </c>
      <c r="BAW123" s="2509">
        <v>0</v>
      </c>
      <c r="BAX123" s="2509">
        <v>0</v>
      </c>
      <c r="BAY123" s="2509">
        <v>0</v>
      </c>
      <c r="BAZ123" s="2509">
        <v>11</v>
      </c>
      <c r="BBA123" s="2509">
        <v>0</v>
      </c>
      <c r="BBB123" s="2509">
        <v>0</v>
      </c>
      <c r="BBC123" s="2509">
        <v>0</v>
      </c>
      <c r="BBD123" s="2509">
        <v>0</v>
      </c>
      <c r="BBE123" s="2509">
        <v>0</v>
      </c>
      <c r="BBF123" s="2509">
        <v>0</v>
      </c>
      <c r="BBG123" s="2509">
        <v>0</v>
      </c>
      <c r="BBH123" s="2509">
        <v>4</v>
      </c>
      <c r="BBI123" s="2509">
        <v>0</v>
      </c>
      <c r="BBJ123" s="2509">
        <v>0</v>
      </c>
      <c r="BBK123" s="2509">
        <v>0</v>
      </c>
      <c r="BBL123" s="2509">
        <v>4</v>
      </c>
      <c r="BBM123" s="2509">
        <v>0</v>
      </c>
      <c r="BBN123" s="2509">
        <v>0</v>
      </c>
      <c r="BBO123" s="2509">
        <v>0</v>
      </c>
      <c r="BBP123" s="2509">
        <v>17</v>
      </c>
      <c r="BBQ123" s="2509">
        <v>0</v>
      </c>
      <c r="BBR123" s="2509">
        <v>0</v>
      </c>
      <c r="BBS123" s="2509">
        <v>0</v>
      </c>
      <c r="BBT123" s="2509">
        <v>5</v>
      </c>
      <c r="BBU123" s="2509">
        <v>0</v>
      </c>
      <c r="BBV123" s="2509">
        <v>0</v>
      </c>
      <c r="BBW123" s="2509">
        <v>0</v>
      </c>
      <c r="BBX123" s="2509">
        <v>3</v>
      </c>
      <c r="BBY123" s="2509">
        <v>0</v>
      </c>
      <c r="BBZ123" s="2509">
        <v>0</v>
      </c>
      <c r="BCA123" s="2509">
        <v>0</v>
      </c>
      <c r="BCB123" s="2509">
        <v>8</v>
      </c>
      <c r="BCC123" s="2509">
        <v>0</v>
      </c>
      <c r="BCD123" s="2509">
        <v>0</v>
      </c>
      <c r="BCE123" s="2509">
        <v>0</v>
      </c>
      <c r="BCF123" s="2509">
        <v>5</v>
      </c>
      <c r="BCG123" s="2509">
        <v>0</v>
      </c>
      <c r="BCH123" s="2509">
        <v>0</v>
      </c>
      <c r="BCI123" s="2509">
        <v>0</v>
      </c>
      <c r="BCJ123" s="2509">
        <v>8</v>
      </c>
      <c r="BCK123" s="2509">
        <v>0</v>
      </c>
      <c r="BCL123" s="2509">
        <v>0</v>
      </c>
      <c r="BCM123" s="2509">
        <v>0</v>
      </c>
      <c r="BCN123" s="2509">
        <v>12</v>
      </c>
      <c r="BCO123" s="2509">
        <v>0</v>
      </c>
      <c r="BCP123" s="2509">
        <v>0</v>
      </c>
      <c r="BCQ123" s="2509">
        <v>0</v>
      </c>
      <c r="BCR123" s="2509">
        <v>16</v>
      </c>
      <c r="BCS123" s="2509">
        <v>0</v>
      </c>
      <c r="BCT123" s="2509">
        <v>0</v>
      </c>
      <c r="BCU123" s="2509">
        <v>0</v>
      </c>
      <c r="BCV123" s="2509">
        <v>9</v>
      </c>
      <c r="BCW123" s="2509">
        <v>0</v>
      </c>
      <c r="BCX123" s="2509">
        <v>0</v>
      </c>
      <c r="BCY123" s="2509">
        <v>0</v>
      </c>
      <c r="BCZ123" s="2509">
        <v>10</v>
      </c>
      <c r="BDA123" s="2509">
        <v>0</v>
      </c>
      <c r="BDB123" s="2509">
        <v>0</v>
      </c>
      <c r="BDC123" s="2509">
        <v>0</v>
      </c>
      <c r="BDD123" s="2509">
        <v>2</v>
      </c>
      <c r="BDE123" s="2509">
        <v>0</v>
      </c>
      <c r="BDF123" s="2509">
        <v>0</v>
      </c>
      <c r="BDG123" s="2509">
        <v>0</v>
      </c>
      <c r="BDH123" s="2509">
        <v>1</v>
      </c>
      <c r="BDI123" s="2509">
        <v>0</v>
      </c>
      <c r="BDJ123" s="2509">
        <v>0</v>
      </c>
      <c r="BDK123" s="2509">
        <v>0</v>
      </c>
      <c r="BDL123" s="2509">
        <v>0</v>
      </c>
      <c r="BDM123" s="2509">
        <v>0</v>
      </c>
      <c r="BDN123" s="2509">
        <v>0</v>
      </c>
      <c r="BDO123" s="2509">
        <v>0</v>
      </c>
      <c r="BDP123" s="2509">
        <v>20</v>
      </c>
      <c r="BDQ123" s="2509">
        <v>0</v>
      </c>
      <c r="BDR123" s="2509">
        <v>0</v>
      </c>
      <c r="BDS123" s="2509">
        <v>0</v>
      </c>
      <c r="BDT123" s="2509">
        <v>9</v>
      </c>
      <c r="BDU123" s="2509">
        <v>0</v>
      </c>
      <c r="BDV123" s="2509">
        <v>0</v>
      </c>
      <c r="BDW123" s="2509">
        <v>0</v>
      </c>
      <c r="BDX123" s="2509">
        <v>12</v>
      </c>
      <c r="BDY123" s="2509">
        <v>0</v>
      </c>
      <c r="BDZ123" s="2509">
        <v>0</v>
      </c>
      <c r="BEA123" s="2509">
        <v>0</v>
      </c>
      <c r="BEB123" s="2509">
        <v>0</v>
      </c>
      <c r="BEC123" s="2509">
        <v>0</v>
      </c>
      <c r="BED123" s="2509">
        <v>0</v>
      </c>
      <c r="BEE123" s="2509">
        <v>0</v>
      </c>
      <c r="BEF123" s="2509">
        <v>0</v>
      </c>
      <c r="BEG123" s="2509">
        <v>0</v>
      </c>
      <c r="BEH123" s="2509">
        <v>0</v>
      </c>
      <c r="BEI123" s="2509">
        <v>0</v>
      </c>
      <c r="BEJ123" s="2509">
        <v>0</v>
      </c>
      <c r="BEK123" s="2509">
        <v>0</v>
      </c>
      <c r="BEL123" s="2509">
        <v>0</v>
      </c>
      <c r="BEM123" s="2509">
        <v>0</v>
      </c>
      <c r="BEN123" s="2509">
        <v>8</v>
      </c>
      <c r="BEO123" s="2509">
        <v>0</v>
      </c>
      <c r="BEP123" s="2509">
        <v>0</v>
      </c>
      <c r="BEQ123" s="2509">
        <v>0</v>
      </c>
      <c r="BER123" s="2509">
        <v>2</v>
      </c>
      <c r="BES123" s="2509">
        <v>0</v>
      </c>
      <c r="BET123" s="2509">
        <v>0</v>
      </c>
      <c r="BEU123" s="2509">
        <v>0</v>
      </c>
      <c r="BEV123" s="2509">
        <v>25</v>
      </c>
      <c r="BEW123" s="2509">
        <v>0</v>
      </c>
      <c r="BEX123" s="2509">
        <v>0</v>
      </c>
      <c r="BEY123" s="2509">
        <v>0</v>
      </c>
      <c r="BEZ123" s="2509">
        <v>6</v>
      </c>
      <c r="BFA123" s="2509">
        <v>0</v>
      </c>
      <c r="BFB123" s="2509">
        <v>0</v>
      </c>
      <c r="BFC123" s="2509">
        <v>0</v>
      </c>
      <c r="BFD123" s="2509">
        <v>24</v>
      </c>
      <c r="BFE123" s="2509">
        <v>0</v>
      </c>
      <c r="BFF123" s="2509">
        <v>0</v>
      </c>
      <c r="BFG123" s="2509">
        <v>0</v>
      </c>
      <c r="BFH123" s="2509">
        <v>0</v>
      </c>
      <c r="BFI123" s="2510"/>
      <c r="BFJ123" s="2510"/>
      <c r="BFK123" s="2510"/>
      <c r="BFL123" s="2510"/>
      <c r="BFM123" s="2510"/>
      <c r="BFN123" s="2510"/>
      <c r="BFO123" s="2510"/>
      <c r="BFP123" s="2510"/>
      <c r="BFQ123" s="2510"/>
      <c r="BFR123" s="2510"/>
      <c r="BFS123" s="1136"/>
      <c r="BFT123" s="1136"/>
      <c r="BFU123" s="1136"/>
      <c r="BFV123" s="1136"/>
      <c r="BFW123" s="1136"/>
      <c r="BFX123" s="1136"/>
      <c r="BFY123" s="1136"/>
      <c r="BFZ123" s="1136"/>
      <c r="BGA123" s="1136"/>
      <c r="BGB123" s="1136"/>
      <c r="BGC123" s="1136"/>
      <c r="BGD123" s="1136"/>
      <c r="BGE123" s="1136"/>
      <c r="BGF123" s="1136"/>
      <c r="BGG123" s="1136"/>
      <c r="BGH123" s="1136"/>
      <c r="BGI123" s="1136"/>
      <c r="BGJ123" s="1136"/>
      <c r="BGK123" s="1136"/>
      <c r="BGL123" s="1136"/>
      <c r="BGM123" s="976"/>
      <c r="BGN123" s="976"/>
      <c r="BGO123" s="976"/>
      <c r="BGP123" s="976"/>
      <c r="BGQ123" s="976"/>
      <c r="BGR123" s="976"/>
      <c r="BGS123" s="976"/>
      <c r="BGT123" s="976"/>
      <c r="BGU123" s="1136"/>
      <c r="BGV123" s="1136"/>
      <c r="BGW123" s="976"/>
      <c r="BGX123" s="976"/>
      <c r="BGY123" s="976"/>
      <c r="BGZ123" s="976"/>
      <c r="BHA123" s="976"/>
      <c r="BHB123" s="976"/>
      <c r="BHC123" s="976"/>
      <c r="BHD123" s="976"/>
      <c r="BHE123" s="1136"/>
      <c r="BHF123" s="1136"/>
      <c r="BHG123" s="976"/>
      <c r="BHH123" s="976"/>
      <c r="BHI123" s="976"/>
      <c r="BHJ123" s="976"/>
      <c r="BHK123" s="976"/>
      <c r="BHL123" s="976"/>
      <c r="BHM123" s="976"/>
      <c r="BHN123" s="976"/>
      <c r="BHO123" s="1136"/>
      <c r="BHP123" s="1136"/>
      <c r="BHQ123" s="976"/>
      <c r="BHR123" s="976"/>
      <c r="BHS123" s="976"/>
      <c r="BHT123" s="976"/>
      <c r="BHU123" s="976"/>
      <c r="BHV123" s="976"/>
      <c r="BHW123" s="976"/>
      <c r="BHX123" s="976"/>
      <c r="BHY123" s="1136"/>
      <c r="BHZ123" s="1136"/>
      <c r="BIA123" s="976"/>
      <c r="BIB123" s="976"/>
      <c r="BIC123" s="976"/>
      <c r="BID123" s="976"/>
      <c r="BIE123" s="976"/>
      <c r="BIF123" s="976"/>
      <c r="BIG123" s="976"/>
      <c r="BIH123" s="976"/>
      <c r="BII123" s="1136"/>
      <c r="BIJ123" s="1136"/>
      <c r="BIK123" s="976"/>
      <c r="BIL123" s="976"/>
      <c r="BIM123" s="976"/>
      <c r="BIN123" s="1136"/>
      <c r="BIO123" s="976"/>
      <c r="BIP123" s="976"/>
      <c r="BIQ123" s="976"/>
      <c r="BIR123" s="976"/>
      <c r="BIS123" s="976"/>
      <c r="BIT123" s="976"/>
      <c r="BIU123" s="976"/>
      <c r="BIV123" s="976"/>
      <c r="BIW123" s="976"/>
      <c r="BIX123" s="976"/>
      <c r="BIY123" s="976"/>
      <c r="BIZ123" s="976"/>
      <c r="BJA123" s="2508"/>
      <c r="BJB123" s="2508"/>
      <c r="BJC123" s="2098"/>
      <c r="BJD123" s="2098"/>
      <c r="BJE123" s="2508"/>
      <c r="BJF123" s="2508"/>
      <c r="BJG123" s="2508"/>
      <c r="BJH123" s="2508"/>
      <c r="BJI123" s="2508"/>
      <c r="BJJ123" s="2508"/>
      <c r="BJK123" s="2508"/>
      <c r="BJL123" s="2508"/>
      <c r="BJM123" s="2508"/>
      <c r="BJN123" s="2098"/>
      <c r="BJO123" s="2098"/>
      <c r="BJP123" s="2508"/>
      <c r="BJQ123" s="2508"/>
      <c r="BJR123" s="2508"/>
      <c r="BJS123" s="2098"/>
      <c r="BJT123" s="2098"/>
      <c r="BJU123" s="2508"/>
      <c r="BJV123" s="976"/>
      <c r="BJW123" s="1136"/>
      <c r="BJX123" s="1136"/>
      <c r="BJY123" s="1136"/>
      <c r="BJZ123" s="2510"/>
      <c r="BKA123" s="2510"/>
      <c r="BKB123" s="2510"/>
      <c r="BKC123" s="2510"/>
      <c r="BKD123" s="2510"/>
      <c r="BKE123" s="2510"/>
      <c r="BKF123" s="2510"/>
      <c r="BKG123" s="2510"/>
      <c r="BKH123" s="2510"/>
      <c r="BKI123" s="2510"/>
      <c r="BKJ123" s="2510"/>
      <c r="BKK123" s="2510"/>
      <c r="BKL123" s="2510"/>
      <c r="BKM123" s="2510"/>
      <c r="BKN123" s="2510"/>
      <c r="BKO123" s="2510"/>
      <c r="BKP123" s="2510"/>
      <c r="BKQ123" s="2510"/>
      <c r="BKR123" s="2510"/>
      <c r="BKS123" s="2510"/>
      <c r="BKT123" s="2510"/>
      <c r="BKU123" s="2510"/>
      <c r="BKV123" s="2510"/>
      <c r="BKW123" s="2510"/>
      <c r="BKX123" s="2510"/>
      <c r="BKY123" s="2510"/>
      <c r="BKZ123" s="2510"/>
      <c r="BLA123" s="2510"/>
      <c r="BLB123" s="2508"/>
      <c r="BLC123" s="2508"/>
      <c r="BLD123" s="2508"/>
      <c r="BLE123" s="2508"/>
      <c r="BLF123" s="2508"/>
      <c r="BLG123" s="2508"/>
      <c r="BLH123" s="2508"/>
      <c r="BLI123" s="2508"/>
      <c r="BLJ123" s="2508"/>
      <c r="BLK123" s="2508"/>
      <c r="BLL123" s="2508"/>
      <c r="BLM123" s="2508"/>
      <c r="BLN123" s="2508"/>
      <c r="BLO123" s="2508"/>
      <c r="BLP123" s="2508"/>
      <c r="BLQ123" s="2508"/>
      <c r="BLR123" s="2508"/>
      <c r="BLS123" s="2508"/>
      <c r="BLT123" s="2508"/>
      <c r="BLU123" s="2508"/>
      <c r="BLV123" s="2508"/>
      <c r="BLW123" s="2508"/>
      <c r="BLX123" s="2508"/>
      <c r="BLY123" s="2508"/>
      <c r="BLZ123" s="729"/>
      <c r="BMA123" s="729"/>
      <c r="BMB123" s="729"/>
      <c r="BMC123" s="729"/>
      <c r="BMD123" s="729"/>
      <c r="BME123" s="729"/>
      <c r="BMF123" s="729"/>
      <c r="BMG123" s="729"/>
      <c r="BMH123" s="729"/>
      <c r="BMI123" s="729"/>
      <c r="BMJ123" s="729"/>
      <c r="BMK123" s="729"/>
      <c r="BML123" s="729"/>
      <c r="BMM123" s="729"/>
      <c r="BMN123" s="729"/>
      <c r="BMO123" s="729"/>
      <c r="BMP123" s="729"/>
      <c r="BMQ123" s="729"/>
      <c r="BMR123" s="729"/>
      <c r="BMS123" s="729"/>
      <c r="BMT123" s="729"/>
      <c r="BMU123" s="729"/>
      <c r="BMV123" s="729"/>
      <c r="BMW123" s="729"/>
      <c r="BMX123" s="729"/>
      <c r="BMY123" s="729"/>
      <c r="BMZ123" s="729"/>
      <c r="BNA123" s="729"/>
      <c r="BNB123" s="729"/>
      <c r="BNC123" s="729"/>
      <c r="BND123" s="729"/>
      <c r="BNE123" s="729"/>
      <c r="BNF123" s="729"/>
      <c r="BNG123" s="729"/>
      <c r="BNH123" s="729"/>
      <c r="BNI123" s="729"/>
      <c r="BNJ123" s="729"/>
      <c r="BNK123" s="729"/>
      <c r="BNL123" s="729"/>
      <c r="BNM123" s="729"/>
      <c r="BNN123" s="729"/>
      <c r="BNO123" s="729"/>
      <c r="BNQ123" s="976"/>
      <c r="BNR123" s="976"/>
      <c r="BNS123" s="976"/>
      <c r="BNT123" s="976"/>
      <c r="BNU123" s="976"/>
      <c r="BNV123" s="976"/>
      <c r="BNW123" s="976"/>
    </row>
    <row r="124" spans="1:1739" ht="13" x14ac:dyDescent="0.2">
      <c r="H124" s="988"/>
      <c r="K124" s="988"/>
      <c r="O124" s="988"/>
      <c r="S124" s="988"/>
      <c r="V124" s="988"/>
      <c r="Z124" s="988"/>
      <c r="AD124" s="988"/>
      <c r="AF124" s="988"/>
      <c r="AL124" s="988"/>
      <c r="AV124" s="988"/>
      <c r="AW124" s="988"/>
      <c r="AX124" s="988"/>
      <c r="AY124" s="988"/>
      <c r="AZ124" s="988"/>
      <c r="BA124" s="988"/>
      <c r="BB124" s="988"/>
      <c r="BC124" s="988"/>
      <c r="BD124" s="988"/>
      <c r="BG124" s="988"/>
      <c r="BJ124" s="988"/>
      <c r="BM124" s="988"/>
      <c r="BP124" s="988"/>
      <c r="BS124" s="988"/>
      <c r="BV124" s="988"/>
      <c r="BY124" s="988"/>
      <c r="CB124" s="988"/>
      <c r="CE124" s="988"/>
      <c r="CH124" s="988"/>
      <c r="CK124" s="988"/>
      <c r="CZ124" s="988"/>
      <c r="DC124" s="988"/>
      <c r="DF124" s="988"/>
      <c r="DI124" s="988"/>
      <c r="DN124" s="988"/>
      <c r="FE124" s="715"/>
      <c r="FF124" s="715"/>
      <c r="FJ124" s="715"/>
      <c r="FK124" s="715"/>
      <c r="FO124" s="715"/>
      <c r="FP124" s="715"/>
      <c r="FT124" s="715"/>
      <c r="FU124" s="715"/>
      <c r="OA124"/>
      <c r="OB124"/>
      <c r="OC124"/>
      <c r="OD124"/>
      <c r="OE124"/>
      <c r="OF124"/>
      <c r="OG124"/>
      <c r="OH124"/>
      <c r="OI124"/>
      <c r="OJ124"/>
      <c r="OK124"/>
      <c r="OL124"/>
      <c r="YW124" s="988"/>
      <c r="YX124" s="988"/>
      <c r="YZ124" s="988"/>
      <c r="ZA124" s="988"/>
      <c r="ZC124" s="988"/>
      <c r="ZD124" s="988"/>
      <c r="ZF124" s="988"/>
      <c r="ZG124" s="988"/>
      <c r="ZN124" s="988"/>
      <c r="ZO124" s="988"/>
      <c r="ZR124" s="988"/>
      <c r="ZS124" s="988"/>
      <c r="ZT124" s="2956"/>
      <c r="ZU124" s="2956"/>
      <c r="ZV124" s="2956"/>
      <c r="ZW124" s="2956"/>
      <c r="ZX124" s="2956"/>
      <c r="ZY124" s="2956"/>
      <c r="ZZ124" s="2956"/>
      <c r="AAA124" s="2956"/>
      <c r="AAB124" s="2956"/>
      <c r="AAC124" s="2956"/>
      <c r="AAD124" s="2956"/>
      <c r="AAE124" s="2956"/>
      <c r="AAF124" s="988"/>
      <c r="AAG124" s="988"/>
      <c r="AAH124" s="988"/>
      <c r="AAI124" s="988"/>
      <c r="AAK124" s="988"/>
      <c r="AAM124" s="988"/>
      <c r="AAO124" s="988"/>
      <c r="AAQ124" s="988"/>
      <c r="AAS124" s="988"/>
      <c r="AAU124" s="988"/>
      <c r="AAW124" s="988"/>
      <c r="AAY124" s="988"/>
      <c r="ACA124" s="988"/>
      <c r="ACK124" s="988"/>
      <c r="ACS124" s="988"/>
      <c r="ADC124" s="988"/>
      <c r="ADI124" s="988"/>
      <c r="ADS124" s="988"/>
      <c r="ADY124" s="988"/>
      <c r="ADZ124" s="988"/>
      <c r="AEC124" s="988"/>
      <c r="AEF124" s="988"/>
      <c r="AEI124" s="729"/>
      <c r="AEL124" s="988"/>
      <c r="ALQ124" s="988"/>
      <c r="ALR124" s="988"/>
      <c r="ALS124" s="988"/>
      <c r="ALT124" s="988"/>
      <c r="ALU124" s="988"/>
      <c r="ALV124" s="988"/>
      <c r="ALW124" s="988"/>
      <c r="ANY124" s="988"/>
      <c r="AOA124" s="988"/>
      <c r="AOC124" s="988"/>
      <c r="AOE124" s="988"/>
      <c r="AOF124" s="988"/>
      <c r="AOG124" s="988"/>
      <c r="AOH124" s="988"/>
      <c r="AOI124" s="988"/>
      <c r="AOJ124" s="988"/>
      <c r="AOK124" s="988"/>
      <c r="AOL124" s="988"/>
      <c r="AOM124" s="988"/>
      <c r="AON124" s="988"/>
      <c r="AOO124" s="988"/>
      <c r="AOP124" s="988"/>
      <c r="AOQ124" s="988"/>
      <c r="APR124" s="988"/>
      <c r="APS124" s="988"/>
      <c r="APT124" s="988"/>
      <c r="ARE124" s="1517"/>
      <c r="ARF124" s="988"/>
      <c r="ARH124" s="988"/>
      <c r="ARI124" s="988"/>
      <c r="ARK124" s="988"/>
      <c r="ARM124" s="988"/>
      <c r="ARQ124" s="988"/>
      <c r="ART124" s="988"/>
      <c r="ARU124" s="988"/>
      <c r="ARV124" s="988"/>
      <c r="ARW124" s="988"/>
      <c r="ARZ124" s="988"/>
      <c r="ASA124" s="988"/>
      <c r="ASM124" s="988"/>
      <c r="ASN124" s="988"/>
      <c r="ASO124" s="988"/>
      <c r="ASP124" s="988"/>
      <c r="ASQ124" s="988"/>
      <c r="ASR124" s="988"/>
      <c r="ASS124" s="988"/>
      <c r="AST124" s="988"/>
      <c r="ASU124" s="988"/>
      <c r="ASV124" s="988"/>
      <c r="ATF124" s="988"/>
      <c r="ATG124" s="988"/>
      <c r="ATH124" s="988"/>
      <c r="ATI124" s="988"/>
      <c r="ATJ124" s="988"/>
      <c r="ATK124" s="988"/>
      <c r="ATL124" s="988"/>
      <c r="ATM124" s="988"/>
      <c r="ATN124" s="988"/>
      <c r="ATO124" s="988"/>
      <c r="ATY124" s="988"/>
      <c r="ATZ124" s="988"/>
      <c r="AUA124" s="988"/>
      <c r="AUB124" s="988"/>
      <c r="AUC124" s="988"/>
      <c r="AUD124" s="988"/>
      <c r="AUE124" s="988"/>
      <c r="AUF124" s="988"/>
      <c r="AUG124" s="988"/>
      <c r="AUH124" s="988"/>
      <c r="AVN124" s="988"/>
      <c r="AVQ124" s="988"/>
      <c r="AVT124" s="988"/>
      <c r="AVW124" s="988"/>
      <c r="AVY124" s="988"/>
      <c r="AWB124" s="988"/>
      <c r="AWC124" s="988"/>
      <c r="AWE124" s="988"/>
      <c r="AWF124" s="988"/>
      <c r="AWH124" s="988"/>
      <c r="AWI124" s="988"/>
      <c r="AWJ124" s="988"/>
      <c r="AWK124" s="988"/>
      <c r="AWL124" s="988"/>
      <c r="AWM124" s="988"/>
      <c r="AWN124" s="988"/>
      <c r="AWO124" s="988"/>
      <c r="AWP124" s="988"/>
      <c r="AWQ124" s="988"/>
      <c r="AWR124" s="988"/>
      <c r="AXT124" s="2509">
        <v>1</v>
      </c>
      <c r="AXU124" s="2509">
        <v>0</v>
      </c>
      <c r="AXV124" s="2509">
        <v>0</v>
      </c>
      <c r="AXW124" s="2509">
        <v>0</v>
      </c>
      <c r="AXX124" s="2509">
        <v>5</v>
      </c>
      <c r="AXY124" s="2509">
        <v>0</v>
      </c>
      <c r="AXZ124" s="2509">
        <v>0</v>
      </c>
      <c r="AYA124" s="2509">
        <v>0</v>
      </c>
      <c r="AYB124" s="2509">
        <v>0</v>
      </c>
      <c r="AYC124" s="2509">
        <v>0</v>
      </c>
      <c r="AYD124" s="2509">
        <v>0</v>
      </c>
      <c r="AYE124" s="2509">
        <v>0</v>
      </c>
      <c r="AYF124" s="2509">
        <v>24</v>
      </c>
      <c r="AYG124" s="2509">
        <v>0</v>
      </c>
      <c r="AYH124" s="2509">
        <v>0</v>
      </c>
      <c r="AYI124" s="2509">
        <v>0</v>
      </c>
      <c r="AYJ124" s="2509">
        <v>10</v>
      </c>
      <c r="AYK124" s="2509">
        <v>0</v>
      </c>
      <c r="AYL124" s="2509">
        <v>0</v>
      </c>
      <c r="AYM124" s="2509">
        <v>0</v>
      </c>
      <c r="AYN124" s="2509">
        <v>8</v>
      </c>
      <c r="AYR124" s="2509">
        <v>0</v>
      </c>
      <c r="AYV124" s="2509">
        <v>0</v>
      </c>
      <c r="AYZ124" s="2509">
        <v>0</v>
      </c>
      <c r="AZD124" s="2509">
        <v>0</v>
      </c>
      <c r="AZH124" s="2509">
        <v>0</v>
      </c>
      <c r="AZL124" s="2509">
        <v>0</v>
      </c>
      <c r="AZP124" s="2509">
        <v>0</v>
      </c>
      <c r="AZT124" s="2509">
        <v>0</v>
      </c>
      <c r="AZX124" s="2509">
        <v>0</v>
      </c>
      <c r="AZY124" s="2509">
        <v>0</v>
      </c>
      <c r="AZZ124" s="2509">
        <v>0</v>
      </c>
      <c r="BAA124" s="2509">
        <v>0</v>
      </c>
      <c r="BAB124" s="2509">
        <v>20</v>
      </c>
      <c r="BAC124" s="2509">
        <v>0</v>
      </c>
      <c r="BAD124" s="2509">
        <v>0</v>
      </c>
      <c r="BAE124" s="2509">
        <v>0</v>
      </c>
      <c r="BAF124" s="2509">
        <v>7</v>
      </c>
      <c r="BAG124" s="2509">
        <v>0</v>
      </c>
      <c r="BAH124" s="2509">
        <v>0</v>
      </c>
      <c r="BAI124" s="2509">
        <v>0</v>
      </c>
      <c r="BAJ124" s="2509">
        <v>18</v>
      </c>
      <c r="BAK124" s="2509">
        <v>0</v>
      </c>
      <c r="BAL124" s="2509">
        <v>0</v>
      </c>
      <c r="BAM124" s="2509">
        <v>0</v>
      </c>
      <c r="BAN124" s="2509">
        <v>11</v>
      </c>
      <c r="BAO124" s="2509">
        <v>0</v>
      </c>
      <c r="BAP124" s="2509">
        <v>0</v>
      </c>
      <c r="BAQ124" s="2509">
        <v>0</v>
      </c>
      <c r="BAR124" s="2509">
        <v>0</v>
      </c>
      <c r="BAS124" s="2509">
        <v>0</v>
      </c>
      <c r="BAT124" s="2509">
        <v>0</v>
      </c>
      <c r="BAU124" s="2509">
        <v>0</v>
      </c>
      <c r="BAV124" s="2509">
        <v>23</v>
      </c>
      <c r="BAW124" s="2509">
        <v>0</v>
      </c>
      <c r="BAX124" s="2509">
        <v>0</v>
      </c>
      <c r="BAY124" s="2509">
        <v>0</v>
      </c>
      <c r="BAZ124" s="2509">
        <v>23</v>
      </c>
      <c r="BBA124" s="2509">
        <v>0</v>
      </c>
      <c r="BBB124" s="2509">
        <v>0</v>
      </c>
      <c r="BBC124" s="2509">
        <v>0</v>
      </c>
      <c r="BBD124" s="2509">
        <v>2</v>
      </c>
      <c r="BBE124" s="2509">
        <v>0</v>
      </c>
      <c r="BBF124" s="2509">
        <v>0</v>
      </c>
      <c r="BBG124" s="2509">
        <v>0</v>
      </c>
      <c r="BBH124" s="2509">
        <v>10</v>
      </c>
      <c r="BBI124" s="2509">
        <v>0</v>
      </c>
      <c r="BBJ124" s="2509">
        <v>0</v>
      </c>
      <c r="BBK124" s="2509">
        <v>0</v>
      </c>
      <c r="BBL124" s="2509">
        <v>3</v>
      </c>
      <c r="BBM124" s="2509">
        <v>0</v>
      </c>
      <c r="BBN124" s="2509">
        <v>0</v>
      </c>
      <c r="BBO124" s="2509">
        <v>0</v>
      </c>
      <c r="BBP124" s="2509">
        <v>7</v>
      </c>
      <c r="BBQ124" s="2509">
        <v>0</v>
      </c>
      <c r="BBR124" s="2509">
        <v>0</v>
      </c>
      <c r="BBS124" s="2509">
        <v>0</v>
      </c>
      <c r="BBT124" s="2509">
        <v>12</v>
      </c>
      <c r="BBU124" s="2509">
        <v>0</v>
      </c>
      <c r="BBV124" s="2509">
        <v>0</v>
      </c>
      <c r="BBW124" s="2509">
        <v>0</v>
      </c>
      <c r="BBX124" s="2509">
        <v>9</v>
      </c>
      <c r="BBY124" s="2509">
        <v>0</v>
      </c>
      <c r="BBZ124" s="2509">
        <v>0</v>
      </c>
      <c r="BCA124" s="2509">
        <v>0</v>
      </c>
      <c r="BCB124" s="2509">
        <v>4</v>
      </c>
      <c r="BCC124" s="2509">
        <v>0</v>
      </c>
      <c r="BCD124" s="2509">
        <v>0</v>
      </c>
      <c r="BCE124" s="2509">
        <v>0</v>
      </c>
      <c r="BCF124" s="2509">
        <v>11</v>
      </c>
      <c r="BCG124" s="2509">
        <v>0</v>
      </c>
      <c r="BCH124" s="2509">
        <v>0</v>
      </c>
      <c r="BCI124" s="2509">
        <v>0</v>
      </c>
      <c r="BCJ124" s="2509">
        <v>13</v>
      </c>
      <c r="BCK124" s="2509">
        <v>0</v>
      </c>
      <c r="BCL124" s="2509">
        <v>0</v>
      </c>
      <c r="BCM124" s="2509">
        <v>0</v>
      </c>
      <c r="BCN124" s="2509">
        <v>18</v>
      </c>
      <c r="BCO124" s="2509">
        <v>0</v>
      </c>
      <c r="BCP124" s="2509">
        <v>0</v>
      </c>
      <c r="BCQ124" s="2509">
        <v>0</v>
      </c>
      <c r="BCR124" s="2509">
        <v>10</v>
      </c>
      <c r="BCS124" s="2509">
        <v>0</v>
      </c>
      <c r="BCT124" s="2509">
        <v>0</v>
      </c>
      <c r="BCU124" s="2509">
        <v>0</v>
      </c>
      <c r="BCV124" s="2509">
        <v>17</v>
      </c>
      <c r="BCW124" s="2509">
        <v>0</v>
      </c>
      <c r="BCX124" s="2509">
        <v>0</v>
      </c>
      <c r="BCY124" s="2509">
        <v>0</v>
      </c>
      <c r="BCZ124" s="2509">
        <v>3</v>
      </c>
      <c r="BDA124" s="2509">
        <v>0</v>
      </c>
      <c r="BDB124" s="2509">
        <v>0</v>
      </c>
      <c r="BDC124" s="2509">
        <v>0</v>
      </c>
      <c r="BDD124" s="2509">
        <v>13</v>
      </c>
      <c r="BDE124" s="2509">
        <v>0</v>
      </c>
      <c r="BDF124" s="2509">
        <v>0</v>
      </c>
      <c r="BDG124" s="2509">
        <v>0</v>
      </c>
      <c r="BDH124" s="2509">
        <v>0</v>
      </c>
      <c r="BDI124" s="2509">
        <v>0</v>
      </c>
      <c r="BDJ124" s="2509">
        <v>0</v>
      </c>
      <c r="BDK124" s="2509">
        <v>0</v>
      </c>
      <c r="BDL124" s="2509">
        <v>0</v>
      </c>
      <c r="BDM124" s="2509">
        <v>0</v>
      </c>
      <c r="BDN124" s="2509">
        <v>0</v>
      </c>
      <c r="BDO124" s="2509">
        <v>0</v>
      </c>
      <c r="BDP124" s="2509">
        <v>19</v>
      </c>
      <c r="BDQ124" s="2509">
        <v>0</v>
      </c>
      <c r="BDR124" s="2509">
        <v>0</v>
      </c>
      <c r="BDS124" s="2509">
        <v>0</v>
      </c>
      <c r="BDT124" s="2509">
        <v>3</v>
      </c>
      <c r="BDU124" s="2509">
        <v>0</v>
      </c>
      <c r="BDV124" s="2509">
        <v>0</v>
      </c>
      <c r="BDW124" s="2509">
        <v>0</v>
      </c>
      <c r="BDX124" s="2509">
        <v>3</v>
      </c>
      <c r="BDY124" s="2509">
        <v>0</v>
      </c>
      <c r="BDZ124" s="2509">
        <v>0</v>
      </c>
      <c r="BEA124" s="2509">
        <v>0</v>
      </c>
      <c r="BEB124" s="2509">
        <v>1</v>
      </c>
      <c r="BEC124" s="2509">
        <v>0</v>
      </c>
      <c r="BED124" s="2509">
        <v>0</v>
      </c>
      <c r="BEE124" s="2509">
        <v>0</v>
      </c>
      <c r="BEF124" s="2509">
        <v>0</v>
      </c>
      <c r="BEG124" s="2509">
        <v>0</v>
      </c>
      <c r="BEH124" s="2509">
        <v>0</v>
      </c>
      <c r="BEI124" s="2509">
        <v>0</v>
      </c>
      <c r="BEJ124" s="2509">
        <v>1</v>
      </c>
      <c r="BEK124" s="2509">
        <v>0</v>
      </c>
      <c r="BEL124" s="2509">
        <v>0</v>
      </c>
      <c r="BEM124" s="2509">
        <v>0</v>
      </c>
      <c r="BEN124" s="2509">
        <v>6</v>
      </c>
      <c r="BEO124" s="2509">
        <v>0</v>
      </c>
      <c r="BEP124" s="2509">
        <v>0</v>
      </c>
      <c r="BEQ124" s="2509">
        <v>0</v>
      </c>
      <c r="BER124" s="2509">
        <v>0</v>
      </c>
      <c r="BES124" s="2509">
        <v>0</v>
      </c>
      <c r="BET124" s="2509">
        <v>0</v>
      </c>
      <c r="BEU124" s="2509">
        <v>0</v>
      </c>
      <c r="BEV124" s="2509">
        <v>13</v>
      </c>
      <c r="BEW124" s="2509">
        <v>0</v>
      </c>
      <c r="BEX124" s="2509">
        <v>0</v>
      </c>
      <c r="BEY124" s="2509">
        <v>0</v>
      </c>
      <c r="BEZ124" s="2509">
        <v>1</v>
      </c>
      <c r="BFA124" s="2509">
        <v>0</v>
      </c>
      <c r="BFB124" s="2509">
        <v>0</v>
      </c>
      <c r="BFC124" s="2509">
        <v>0</v>
      </c>
      <c r="BFD124" s="2509">
        <v>10</v>
      </c>
      <c r="BFE124" s="2509">
        <v>0</v>
      </c>
      <c r="BFF124" s="2509">
        <v>0</v>
      </c>
      <c r="BFG124" s="2509">
        <v>0</v>
      </c>
      <c r="BFH124" s="2509">
        <v>0</v>
      </c>
      <c r="BLZ124" s="729"/>
      <c r="BMA124" s="729"/>
      <c r="BMB124" s="729"/>
      <c r="BMC124" s="729"/>
      <c r="BMD124" s="729"/>
      <c r="BME124" s="729"/>
      <c r="BMF124" s="729"/>
      <c r="BMG124" s="729"/>
      <c r="BMH124" s="729"/>
      <c r="BMI124" s="729"/>
      <c r="BMJ124" s="729"/>
      <c r="BMK124" s="729"/>
      <c r="BML124" s="729"/>
      <c r="BMM124" s="729"/>
      <c r="BMN124" s="729"/>
      <c r="BMO124" s="729"/>
      <c r="BMP124" s="729"/>
      <c r="BMQ124" s="729"/>
      <c r="BMR124" s="729"/>
      <c r="BMS124" s="729"/>
      <c r="BMT124" s="729"/>
      <c r="BMU124" s="729"/>
      <c r="BMV124" s="729"/>
      <c r="BMW124" s="729"/>
      <c r="BMX124" s="729"/>
      <c r="BMY124" s="729"/>
      <c r="BMZ124" s="729"/>
      <c r="BNA124" s="729"/>
      <c r="BNB124" s="729"/>
      <c r="BNC124" s="729"/>
      <c r="BND124" s="729"/>
      <c r="BNE124" s="729"/>
      <c r="BNF124" s="729"/>
      <c r="BNG124" s="729"/>
      <c r="BNH124" s="729"/>
      <c r="BNI124" s="729"/>
      <c r="BNJ124" s="729"/>
      <c r="BNK124" s="729"/>
      <c r="BNL124" s="729"/>
      <c r="BNM124" s="729"/>
      <c r="BNN124" s="729"/>
      <c r="BNO124" s="729"/>
      <c r="BNQ124" s="729" t="s">
        <v>4947</v>
      </c>
      <c r="BNR124" s="729" t="s">
        <v>4948</v>
      </c>
    </row>
    <row r="125" spans="1:1739" ht="13" x14ac:dyDescent="0.2">
      <c r="H125" s="988"/>
      <c r="K125" s="988"/>
      <c r="O125" s="988"/>
      <c r="S125" s="988"/>
      <c r="V125" s="988"/>
      <c r="Z125" s="988"/>
      <c r="AD125" s="988"/>
      <c r="AF125" s="988"/>
      <c r="AL125" s="988"/>
      <c r="AV125" s="988"/>
      <c r="AW125" s="988"/>
      <c r="AX125" s="988"/>
      <c r="AY125" s="988"/>
      <c r="AZ125" s="988"/>
      <c r="BA125" s="988"/>
      <c r="BB125" s="988"/>
      <c r="BC125" s="988"/>
      <c r="BD125" s="988"/>
      <c r="BG125" s="988"/>
      <c r="BJ125" s="988"/>
      <c r="BM125" s="988"/>
      <c r="BP125" s="988"/>
      <c r="BS125" s="988"/>
      <c r="BV125" s="988"/>
      <c r="BY125" s="988"/>
      <c r="CB125" s="988"/>
      <c r="CE125" s="988"/>
      <c r="CH125" s="988"/>
      <c r="CK125" s="988"/>
      <c r="CZ125" s="988"/>
      <c r="DC125" s="988"/>
      <c r="DF125" s="988"/>
      <c r="DI125" s="988"/>
      <c r="DN125" s="988"/>
      <c r="OA125"/>
      <c r="OB125"/>
      <c r="OC125"/>
      <c r="OD125"/>
      <c r="OE125"/>
      <c r="OF125"/>
      <c r="OG125"/>
      <c r="OH125"/>
      <c r="OI125"/>
      <c r="OJ125"/>
      <c r="OK125"/>
      <c r="OL125"/>
      <c r="YW125" s="988"/>
      <c r="YX125" s="988"/>
      <c r="YZ125" s="988"/>
      <c r="ZA125" s="988"/>
      <c r="ZC125" s="988"/>
      <c r="ZD125" s="988"/>
      <c r="ZF125" s="988"/>
      <c r="ZG125" s="988"/>
      <c r="ZN125" s="988"/>
      <c r="ZO125" s="988"/>
      <c r="ZR125" s="988"/>
      <c r="ZS125" s="988"/>
      <c r="ZT125" s="2956"/>
      <c r="ZU125" s="2956"/>
      <c r="ZV125" s="2956"/>
      <c r="ZW125" s="2956"/>
      <c r="ZX125" s="2956"/>
      <c r="ZY125" s="2956"/>
      <c r="ZZ125" s="2956"/>
      <c r="AAA125" s="2956"/>
      <c r="AAB125" s="2956"/>
      <c r="AAC125" s="2956"/>
      <c r="AAD125" s="2956"/>
      <c r="AAE125" s="2956"/>
      <c r="AAF125" s="988"/>
      <c r="AAG125" s="988"/>
      <c r="AAH125" s="988"/>
      <c r="AAI125" s="988"/>
      <c r="AAK125" s="988"/>
      <c r="AAM125" s="988"/>
      <c r="AAO125" s="988"/>
      <c r="AAQ125" s="988"/>
      <c r="AAS125" s="988"/>
      <c r="AAU125" s="988"/>
      <c r="AAW125" s="988"/>
      <c r="AAY125" s="988"/>
      <c r="ACA125" s="988"/>
      <c r="ACK125" s="988"/>
      <c r="ACS125" s="988"/>
      <c r="ADC125" s="988"/>
      <c r="ADI125" s="988"/>
      <c r="ADS125" s="988"/>
      <c r="ADY125" s="988"/>
      <c r="ADZ125" s="988"/>
      <c r="AEC125" s="988"/>
      <c r="AEF125" s="988"/>
      <c r="AEI125" s="729"/>
      <c r="AEL125" s="988"/>
      <c r="ALQ125" s="988"/>
      <c r="ALR125" s="988"/>
      <c r="ALS125" s="988"/>
      <c r="ALT125" s="988"/>
      <c r="ALU125" s="988"/>
      <c r="ALV125" s="988"/>
      <c r="ALW125" s="988"/>
      <c r="ANY125" s="988"/>
      <c r="AOA125" s="988"/>
      <c r="AOC125" s="988"/>
      <c r="AOE125" s="988"/>
      <c r="AOF125" s="988"/>
      <c r="AOG125" s="988"/>
      <c r="AOH125" s="988"/>
      <c r="AOI125" s="988"/>
      <c r="AOJ125" s="988"/>
      <c r="AOK125" s="988"/>
      <c r="AOL125" s="988"/>
      <c r="AOM125" s="988"/>
      <c r="AON125" s="988"/>
      <c r="AOO125" s="988"/>
      <c r="AOP125" s="988"/>
      <c r="AOQ125" s="988"/>
      <c r="APR125" s="988"/>
      <c r="APS125" s="988"/>
      <c r="APT125" s="988"/>
      <c r="ARF125" s="988"/>
      <c r="ARH125" s="988"/>
      <c r="ARI125" s="988"/>
      <c r="ARK125" s="988"/>
      <c r="ARM125" s="988"/>
      <c r="ARQ125" s="988"/>
      <c r="ART125" s="988"/>
      <c r="ARU125" s="988"/>
      <c r="ARV125" s="988"/>
      <c r="ARW125" s="988"/>
      <c r="ARZ125" s="988"/>
      <c r="ASA125" s="988"/>
      <c r="ASM125" s="988"/>
      <c r="ASN125" s="988"/>
      <c r="ASO125" s="988"/>
      <c r="ASP125" s="988"/>
      <c r="ASQ125" s="988"/>
      <c r="ASR125" s="988"/>
      <c r="ASS125" s="988"/>
      <c r="AST125" s="988"/>
      <c r="ASU125" s="988"/>
      <c r="ASV125" s="988"/>
      <c r="ATF125" s="988"/>
      <c r="ATG125" s="988"/>
      <c r="ATH125" s="988"/>
      <c r="ATI125" s="988"/>
      <c r="ATJ125" s="988"/>
      <c r="ATK125" s="988"/>
      <c r="ATL125" s="988"/>
      <c r="ATM125" s="988"/>
      <c r="ATN125" s="988"/>
      <c r="ATO125" s="988"/>
      <c r="ATY125" s="988"/>
      <c r="ATZ125" s="988"/>
      <c r="AUA125" s="988"/>
      <c r="AUB125" s="988"/>
      <c r="AUC125" s="988"/>
      <c r="AUD125" s="988"/>
      <c r="AUE125" s="988"/>
      <c r="AUF125" s="988"/>
      <c r="AUG125" s="988"/>
      <c r="AUH125" s="988"/>
      <c r="AVN125" s="988"/>
      <c r="AVQ125" s="988"/>
      <c r="AVT125" s="988"/>
      <c r="AVW125" s="988"/>
      <c r="AVY125" s="988"/>
      <c r="AWB125" s="988"/>
      <c r="AWC125" s="988"/>
      <c r="AWE125" s="988"/>
      <c r="AWF125" s="988"/>
      <c r="AWH125" s="988"/>
      <c r="AWI125" s="988"/>
      <c r="AWJ125" s="988"/>
      <c r="AWK125" s="988"/>
      <c r="AWL125" s="988"/>
      <c r="AWM125" s="988"/>
      <c r="AWN125" s="988"/>
      <c r="AWO125" s="988"/>
      <c r="AWP125" s="988"/>
      <c r="AWQ125" s="988"/>
      <c r="AWR125" s="988"/>
      <c r="AXT125" s="2509">
        <v>1</v>
      </c>
      <c r="AXU125" s="2509">
        <v>0</v>
      </c>
      <c r="AXV125" s="2509">
        <v>0</v>
      </c>
      <c r="AXW125" s="2509">
        <v>0</v>
      </c>
      <c r="AXX125" s="2509">
        <v>5</v>
      </c>
      <c r="AXY125" s="2509">
        <v>0</v>
      </c>
      <c r="AXZ125" s="2509">
        <v>0</v>
      </c>
      <c r="AYA125" s="2509">
        <v>0</v>
      </c>
      <c r="AYB125" s="2509">
        <v>0</v>
      </c>
      <c r="AYC125" s="2509">
        <v>0</v>
      </c>
      <c r="AYD125" s="2509">
        <v>0</v>
      </c>
      <c r="AYE125" s="2509">
        <v>0</v>
      </c>
      <c r="AYF125" s="2509">
        <v>10</v>
      </c>
      <c r="AYG125" s="2509">
        <v>0</v>
      </c>
      <c r="AYH125" s="2509">
        <v>0</v>
      </c>
      <c r="AYI125" s="2509">
        <v>0</v>
      </c>
      <c r="AYJ125" s="2509">
        <v>35</v>
      </c>
      <c r="AYK125" s="2509">
        <v>0</v>
      </c>
      <c r="AYL125" s="2509">
        <v>0</v>
      </c>
      <c r="AYM125" s="2509">
        <v>0</v>
      </c>
      <c r="AYN125" s="2509">
        <v>13</v>
      </c>
      <c r="AYR125" s="2509">
        <v>0</v>
      </c>
      <c r="AYV125" s="2509">
        <v>0</v>
      </c>
      <c r="AYZ125" s="2509">
        <v>0</v>
      </c>
      <c r="AZD125" s="2509">
        <v>0</v>
      </c>
      <c r="AZH125" s="2509">
        <v>0</v>
      </c>
      <c r="AZL125" s="2509">
        <v>0</v>
      </c>
      <c r="AZP125" s="2509">
        <v>0</v>
      </c>
      <c r="AZT125" s="2509">
        <v>0</v>
      </c>
      <c r="AZX125" s="2509">
        <v>0</v>
      </c>
      <c r="AZY125" s="2509">
        <v>0</v>
      </c>
      <c r="AZZ125" s="2509">
        <v>0</v>
      </c>
      <c r="BAA125" s="2509">
        <v>0</v>
      </c>
      <c r="BAB125" s="2509">
        <v>9</v>
      </c>
      <c r="BAC125" s="2509">
        <v>0</v>
      </c>
      <c r="BAD125" s="2509">
        <v>0</v>
      </c>
      <c r="BAE125" s="2509">
        <v>0</v>
      </c>
      <c r="BAF125" s="2509">
        <v>37</v>
      </c>
      <c r="BAG125" s="2509">
        <v>0</v>
      </c>
      <c r="BAH125" s="2509">
        <v>0</v>
      </c>
      <c r="BAI125" s="2509">
        <v>0</v>
      </c>
      <c r="BAJ125" s="2509">
        <v>15</v>
      </c>
      <c r="BAK125" s="2509">
        <v>0</v>
      </c>
      <c r="BAL125" s="2509">
        <v>0</v>
      </c>
      <c r="BAM125" s="2509">
        <v>0</v>
      </c>
      <c r="BAN125" s="2509">
        <v>26</v>
      </c>
      <c r="BAO125" s="2509">
        <v>0</v>
      </c>
      <c r="BAP125" s="2509">
        <v>0</v>
      </c>
      <c r="BAQ125" s="2509">
        <v>0</v>
      </c>
      <c r="BAR125" s="2509">
        <v>11</v>
      </c>
      <c r="BAS125" s="2509">
        <v>0</v>
      </c>
      <c r="BAT125" s="2509">
        <v>0</v>
      </c>
      <c r="BAU125" s="2509">
        <v>0</v>
      </c>
      <c r="BAV125" s="2509">
        <v>26</v>
      </c>
      <c r="BAW125" s="2509">
        <v>0</v>
      </c>
      <c r="BAX125" s="2509">
        <v>0</v>
      </c>
      <c r="BAY125" s="2509">
        <v>0</v>
      </c>
      <c r="BAZ125" s="2509">
        <v>26</v>
      </c>
      <c r="BBA125" s="2509">
        <v>0</v>
      </c>
      <c r="BBB125" s="2509">
        <v>0</v>
      </c>
      <c r="BBC125" s="2509">
        <v>0</v>
      </c>
      <c r="BBD125" s="2509">
        <v>50</v>
      </c>
      <c r="BBE125" s="2509">
        <v>0</v>
      </c>
      <c r="BBF125" s="2509">
        <v>0</v>
      </c>
      <c r="BBG125" s="2509">
        <v>0</v>
      </c>
      <c r="BBH125" s="2509">
        <v>54</v>
      </c>
      <c r="BBI125" s="2509">
        <v>0</v>
      </c>
      <c r="BBJ125" s="2509">
        <v>0</v>
      </c>
      <c r="BBK125" s="2509">
        <v>0</v>
      </c>
      <c r="BBL125" s="2509">
        <v>10</v>
      </c>
      <c r="BBM125" s="2509">
        <v>0</v>
      </c>
      <c r="BBN125" s="2509">
        <v>0</v>
      </c>
      <c r="BBO125" s="2509">
        <v>0</v>
      </c>
      <c r="BBP125" s="2509">
        <v>27</v>
      </c>
      <c r="BBQ125" s="2509">
        <v>0</v>
      </c>
      <c r="BBR125" s="2509">
        <v>0</v>
      </c>
      <c r="BBS125" s="2509">
        <v>0</v>
      </c>
      <c r="BBT125" s="2509">
        <v>35</v>
      </c>
      <c r="BBU125" s="2509">
        <v>0</v>
      </c>
      <c r="BBV125" s="2509">
        <v>0</v>
      </c>
      <c r="BBW125" s="2509">
        <v>0</v>
      </c>
      <c r="BBX125" s="2509">
        <v>49</v>
      </c>
      <c r="BBY125" s="2509">
        <v>0</v>
      </c>
      <c r="BBZ125" s="2509">
        <v>0</v>
      </c>
      <c r="BCA125" s="2509">
        <v>0</v>
      </c>
      <c r="BCB125" s="2509">
        <v>45</v>
      </c>
      <c r="BCC125" s="2509">
        <v>0</v>
      </c>
      <c r="BCD125" s="2509">
        <v>0</v>
      </c>
      <c r="BCE125" s="2509">
        <v>0</v>
      </c>
      <c r="BCF125" s="2509">
        <v>51</v>
      </c>
      <c r="BCG125" s="2509">
        <v>0</v>
      </c>
      <c r="BCH125" s="2509">
        <v>0</v>
      </c>
      <c r="BCI125" s="2509">
        <v>0</v>
      </c>
      <c r="BCJ125" s="2509">
        <v>53</v>
      </c>
      <c r="BCK125" s="2509">
        <v>0</v>
      </c>
      <c r="BCL125" s="2509">
        <v>0</v>
      </c>
      <c r="BCM125" s="2509">
        <v>0</v>
      </c>
      <c r="BCN125" s="2509">
        <v>38</v>
      </c>
      <c r="BCO125" s="2509">
        <v>0</v>
      </c>
      <c r="BCP125" s="2509">
        <v>0</v>
      </c>
      <c r="BCQ125" s="2509">
        <v>0</v>
      </c>
      <c r="BCR125" s="2509">
        <v>40</v>
      </c>
      <c r="BCS125" s="2509">
        <v>0</v>
      </c>
      <c r="BCT125" s="2509">
        <v>0</v>
      </c>
      <c r="BCU125" s="2509">
        <v>0</v>
      </c>
      <c r="BCV125" s="2509">
        <v>38</v>
      </c>
      <c r="BCW125" s="2509">
        <v>0</v>
      </c>
      <c r="BCX125" s="2509">
        <v>0</v>
      </c>
      <c r="BCY125" s="2509">
        <v>0</v>
      </c>
      <c r="BCZ125" s="2509">
        <v>55</v>
      </c>
      <c r="BDA125" s="2509">
        <v>0</v>
      </c>
      <c r="BDB125" s="2509">
        <v>0</v>
      </c>
      <c r="BDC125" s="2509">
        <v>0</v>
      </c>
      <c r="BDD125" s="2509">
        <v>59</v>
      </c>
      <c r="BDE125" s="2509">
        <v>0</v>
      </c>
      <c r="BDF125" s="2509">
        <v>0</v>
      </c>
      <c r="BDG125" s="2509">
        <v>0</v>
      </c>
      <c r="BDH125" s="2509">
        <v>19</v>
      </c>
      <c r="BDI125" s="2509">
        <v>0</v>
      </c>
      <c r="BDJ125" s="2509">
        <v>0</v>
      </c>
      <c r="BDK125" s="2509">
        <v>0</v>
      </c>
      <c r="BDL125" s="2509">
        <v>14</v>
      </c>
      <c r="BDM125" s="2509">
        <v>0</v>
      </c>
      <c r="BDN125" s="2509">
        <v>0</v>
      </c>
      <c r="BDO125" s="2509">
        <v>0</v>
      </c>
      <c r="BDP125" s="2509">
        <v>18</v>
      </c>
      <c r="BDQ125" s="2509">
        <v>0</v>
      </c>
      <c r="BDR125" s="2509">
        <v>0</v>
      </c>
      <c r="BDS125" s="2509">
        <v>0</v>
      </c>
      <c r="BDT125" s="2509">
        <v>56</v>
      </c>
      <c r="BDU125" s="2509">
        <v>0</v>
      </c>
      <c r="BDV125" s="2509">
        <v>0</v>
      </c>
      <c r="BDW125" s="2509">
        <v>0</v>
      </c>
      <c r="BDX125" s="2509">
        <v>61</v>
      </c>
      <c r="BDY125" s="2509">
        <v>0</v>
      </c>
      <c r="BDZ125" s="2509">
        <v>0</v>
      </c>
      <c r="BEA125" s="2509">
        <v>0</v>
      </c>
      <c r="BEB125" s="2509">
        <v>38</v>
      </c>
      <c r="BEC125" s="2509">
        <v>0</v>
      </c>
      <c r="BED125" s="2509">
        <v>0</v>
      </c>
      <c r="BEE125" s="2509">
        <v>0</v>
      </c>
      <c r="BEF125" s="2509">
        <v>2</v>
      </c>
      <c r="BEG125" s="2509">
        <v>0</v>
      </c>
      <c r="BEH125" s="2509">
        <v>0</v>
      </c>
      <c r="BEI125" s="2509">
        <v>0</v>
      </c>
      <c r="BEJ125" s="2509">
        <v>41</v>
      </c>
      <c r="BEK125" s="2509">
        <v>0</v>
      </c>
      <c r="BEL125" s="2509">
        <v>0</v>
      </c>
      <c r="BEM125" s="2509">
        <v>0</v>
      </c>
      <c r="BEN125" s="2509">
        <v>32</v>
      </c>
      <c r="BEO125" s="2509">
        <v>0</v>
      </c>
      <c r="BEP125" s="2509">
        <v>0</v>
      </c>
      <c r="BEQ125" s="2509">
        <v>0</v>
      </c>
      <c r="BER125" s="2509">
        <v>17</v>
      </c>
      <c r="BES125" s="2509">
        <v>0</v>
      </c>
      <c r="BET125" s="2509">
        <v>0</v>
      </c>
      <c r="BEU125" s="2509">
        <v>0</v>
      </c>
      <c r="BEV125" s="2509">
        <v>16</v>
      </c>
      <c r="BEW125" s="2509">
        <v>0</v>
      </c>
      <c r="BEX125" s="2509">
        <v>0</v>
      </c>
      <c r="BEY125" s="2509">
        <v>0</v>
      </c>
      <c r="BEZ125" s="2509">
        <v>2</v>
      </c>
      <c r="BFA125" s="2509">
        <v>0</v>
      </c>
      <c r="BFB125" s="2509">
        <v>0</v>
      </c>
      <c r="BFC125" s="2509">
        <v>0</v>
      </c>
      <c r="BFD125" s="2509">
        <v>9</v>
      </c>
      <c r="BFE125" s="2509">
        <v>0</v>
      </c>
      <c r="BFF125" s="2509">
        <v>0</v>
      </c>
      <c r="BFG125" s="2509">
        <v>0</v>
      </c>
      <c r="BFH125" s="2509">
        <v>0</v>
      </c>
      <c r="BLZ125" s="729"/>
      <c r="BMA125" s="729"/>
      <c r="BMB125" s="729"/>
      <c r="BMC125" s="729"/>
      <c r="BMD125" s="729"/>
      <c r="BME125" s="729"/>
      <c r="BMF125" s="729"/>
      <c r="BMG125" s="729"/>
      <c r="BMH125" s="729"/>
      <c r="BMI125" s="729"/>
      <c r="BMJ125" s="729"/>
      <c r="BMK125" s="729"/>
      <c r="BML125" s="729"/>
      <c r="BMM125" s="729"/>
      <c r="BMN125" s="729"/>
      <c r="BMO125" s="729"/>
      <c r="BMP125" s="729"/>
      <c r="BMQ125" s="729"/>
      <c r="BMR125" s="729"/>
      <c r="BMS125" s="729"/>
      <c r="BMT125" s="729"/>
      <c r="BMU125" s="729"/>
      <c r="BMV125" s="729"/>
      <c r="BMW125" s="729"/>
      <c r="BMX125" s="729"/>
      <c r="BMY125" s="729"/>
      <c r="BMZ125" s="729"/>
      <c r="BNA125" s="729"/>
      <c r="BNB125" s="729"/>
      <c r="BNC125" s="729"/>
      <c r="BND125" s="729"/>
      <c r="BNE125" s="729"/>
      <c r="BNF125" s="729"/>
      <c r="BNG125" s="729"/>
      <c r="BNH125" s="729"/>
      <c r="BNI125" s="729"/>
      <c r="BNJ125" s="729"/>
      <c r="BNK125" s="729"/>
      <c r="BNL125" s="729"/>
      <c r="BNM125" s="729"/>
      <c r="BNN125" s="729"/>
      <c r="BNO125" s="729"/>
    </row>
    <row r="126" spans="1:1739" ht="13" x14ac:dyDescent="0.2">
      <c r="H126" s="988"/>
      <c r="K126" s="988"/>
      <c r="O126" s="988"/>
      <c r="S126" s="988"/>
      <c r="V126" s="988"/>
      <c r="Z126" s="988"/>
      <c r="AD126" s="988"/>
      <c r="AF126" s="988"/>
      <c r="AL126" s="988"/>
      <c r="AV126" s="988"/>
      <c r="AW126" s="988"/>
      <c r="AX126" s="988"/>
      <c r="AY126" s="988"/>
      <c r="AZ126" s="988"/>
      <c r="BA126" s="988"/>
      <c r="BB126" s="988"/>
      <c r="BC126" s="988"/>
      <c r="BD126" s="988"/>
      <c r="BG126" s="988"/>
      <c r="BJ126" s="988"/>
      <c r="BM126" s="988"/>
      <c r="BP126" s="988"/>
      <c r="BS126" s="988"/>
      <c r="BV126" s="988"/>
      <c r="BY126" s="988"/>
      <c r="CB126" s="988"/>
      <c r="CE126" s="988"/>
      <c r="CH126" s="988"/>
      <c r="CK126" s="988"/>
      <c r="CZ126" s="988"/>
      <c r="DC126" s="988"/>
      <c r="DF126" s="988"/>
      <c r="DI126" s="988"/>
      <c r="DN126" s="988"/>
      <c r="OA126"/>
      <c r="OB126"/>
      <c r="OC126"/>
      <c r="OD126"/>
      <c r="OE126"/>
      <c r="OF126"/>
      <c r="OG126"/>
      <c r="OH126"/>
      <c r="OI126"/>
      <c r="OJ126"/>
      <c r="OK126"/>
      <c r="OL126"/>
      <c r="YW126" s="988"/>
      <c r="YX126" s="988"/>
      <c r="YZ126" s="988"/>
      <c r="ZA126" s="988"/>
      <c r="ZC126" s="988"/>
      <c r="ZD126" s="988"/>
      <c r="ZF126" s="988"/>
      <c r="ZG126" s="988"/>
      <c r="ZN126" s="988"/>
      <c r="ZO126" s="988"/>
      <c r="ZR126" s="988"/>
      <c r="ZS126" s="988"/>
      <c r="ZT126" s="2956"/>
      <c r="ZU126" s="2956"/>
      <c r="ZV126" s="2956"/>
      <c r="ZW126" s="2956"/>
      <c r="ZX126" s="2956"/>
      <c r="ZY126" s="2956"/>
      <c r="ZZ126" s="2956"/>
      <c r="AAA126" s="2956"/>
      <c r="AAB126" s="2956"/>
      <c r="AAC126" s="2956"/>
      <c r="AAD126" s="2956"/>
      <c r="AAE126" s="2956"/>
      <c r="AAF126" s="988"/>
      <c r="AAG126" s="988"/>
      <c r="AAH126" s="988"/>
      <c r="AAI126" s="988"/>
      <c r="AAK126" s="988"/>
      <c r="AAM126" s="988"/>
      <c r="AAO126" s="988"/>
      <c r="AAQ126" s="988"/>
      <c r="AAS126" s="988"/>
      <c r="AAU126" s="988"/>
      <c r="AAW126" s="988"/>
      <c r="AAY126" s="988"/>
      <c r="ACA126" s="988"/>
      <c r="ACK126" s="988"/>
      <c r="ACS126" s="988"/>
      <c r="ADC126" s="988"/>
      <c r="ADI126" s="988"/>
      <c r="ADS126" s="988"/>
      <c r="ADY126" s="988"/>
      <c r="ADZ126" s="988"/>
      <c r="AEC126" s="988"/>
      <c r="AEF126" s="988"/>
      <c r="AEI126" s="729"/>
      <c r="AEL126" s="988"/>
      <c r="ALQ126" s="988"/>
      <c r="ALR126" s="988"/>
      <c r="ALS126" s="988"/>
      <c r="ALT126" s="988"/>
      <c r="ALU126" s="988"/>
      <c r="ALV126" s="988"/>
      <c r="ALW126" s="988"/>
      <c r="ANY126" s="988"/>
      <c r="AOA126" s="988"/>
      <c r="AOC126" s="988"/>
      <c r="AOE126" s="988"/>
      <c r="AOF126" s="988"/>
      <c r="AOG126" s="988"/>
      <c r="AOH126" s="988"/>
      <c r="AOI126" s="988"/>
      <c r="AOJ126" s="988"/>
      <c r="AOK126" s="988"/>
      <c r="AOL126" s="988"/>
      <c r="AOM126" s="988"/>
      <c r="AON126" s="988"/>
      <c r="AOO126" s="988"/>
      <c r="AOP126" s="988"/>
      <c r="AOQ126" s="988"/>
      <c r="APR126" s="988"/>
      <c r="APS126" s="988"/>
      <c r="APT126" s="988"/>
      <c r="ARF126" s="988"/>
      <c r="ARH126" s="988"/>
      <c r="ARI126" s="988"/>
      <c r="ARK126" s="988"/>
      <c r="ARM126" s="988"/>
      <c r="ARQ126" s="988"/>
      <c r="ART126" s="988"/>
      <c r="ARU126" s="988"/>
      <c r="ARV126" s="988"/>
      <c r="ARW126" s="988"/>
      <c r="ARZ126" s="988"/>
      <c r="ASA126" s="988"/>
      <c r="ASM126" s="988"/>
      <c r="ASN126" s="988"/>
      <c r="ASO126" s="988"/>
      <c r="ASP126" s="988"/>
      <c r="ASQ126" s="988"/>
      <c r="ASR126" s="988"/>
      <c r="ASS126" s="988"/>
      <c r="AST126" s="988"/>
      <c r="ASU126" s="988"/>
      <c r="ASV126" s="988"/>
      <c r="ATF126" s="988"/>
      <c r="ATG126" s="988"/>
      <c r="ATH126" s="988"/>
      <c r="ATI126" s="988"/>
      <c r="ATJ126" s="988"/>
      <c r="ATK126" s="988"/>
      <c r="ATL126" s="988"/>
      <c r="ATM126" s="988"/>
      <c r="ATN126" s="988"/>
      <c r="ATO126" s="988"/>
      <c r="ATY126" s="988"/>
      <c r="ATZ126" s="988"/>
      <c r="AUA126" s="988"/>
      <c r="AUB126" s="988"/>
      <c r="AUC126" s="988"/>
      <c r="AUD126" s="988"/>
      <c r="AUE126" s="988"/>
      <c r="AUF126" s="988"/>
      <c r="AUG126" s="988"/>
      <c r="AUH126" s="988"/>
      <c r="AVN126" s="988"/>
      <c r="AVQ126" s="988"/>
      <c r="AVT126" s="988"/>
      <c r="AVW126" s="988"/>
      <c r="AVY126" s="988"/>
      <c r="AWB126" s="988"/>
      <c r="AWC126" s="988"/>
      <c r="AWE126" s="988"/>
      <c r="AWF126" s="988"/>
      <c r="AWH126" s="988"/>
      <c r="AWI126" s="988"/>
      <c r="AWJ126" s="988"/>
      <c r="AWK126" s="988"/>
      <c r="AWL126" s="988"/>
      <c r="AWM126" s="988"/>
      <c r="AWN126" s="988"/>
      <c r="AWO126" s="988"/>
      <c r="AWP126" s="988"/>
      <c r="AWQ126" s="988"/>
      <c r="AWR126" s="988"/>
      <c r="AXT126" s="2509"/>
      <c r="AYR126" s="2509"/>
      <c r="AYV126" s="2509"/>
      <c r="AYZ126" s="2509"/>
      <c r="AZD126" s="2509"/>
      <c r="AZH126" s="2509"/>
      <c r="AZL126" s="2509"/>
      <c r="AZP126" s="2509"/>
      <c r="AZT126" s="2509"/>
      <c r="AZX126" s="2509"/>
      <c r="BLZ126" s="729"/>
      <c r="BMA126" s="729"/>
      <c r="BMB126" s="729"/>
      <c r="BMC126" s="729"/>
      <c r="BMD126" s="729"/>
      <c r="BME126" s="729"/>
      <c r="BMF126" s="729"/>
      <c r="BMG126" s="729"/>
      <c r="BMH126" s="729"/>
      <c r="BMI126" s="729"/>
      <c r="BMJ126" s="729"/>
      <c r="BMK126" s="729"/>
      <c r="BML126" s="729"/>
      <c r="BMM126" s="729"/>
      <c r="BMN126" s="729"/>
      <c r="BMO126" s="729"/>
      <c r="BMP126" s="729"/>
      <c r="BMQ126" s="729"/>
      <c r="BMR126" s="729"/>
      <c r="BMS126" s="729"/>
      <c r="BMT126" s="729"/>
      <c r="BMU126" s="729"/>
      <c r="BMV126" s="729"/>
      <c r="BMW126" s="729"/>
      <c r="BMX126" s="729"/>
      <c r="BMY126" s="729"/>
      <c r="BMZ126" s="729"/>
      <c r="BNA126" s="729"/>
      <c r="BNB126" s="729"/>
      <c r="BNC126" s="729"/>
      <c r="BND126" s="729"/>
      <c r="BNE126" s="729"/>
      <c r="BNF126" s="729"/>
      <c r="BNG126" s="729"/>
      <c r="BNH126" s="729"/>
      <c r="BNI126" s="729"/>
      <c r="BNJ126" s="729"/>
      <c r="BNK126" s="729"/>
      <c r="BNL126" s="729"/>
      <c r="BNM126" s="729"/>
      <c r="BNN126" s="729"/>
      <c r="BNO126" s="729"/>
    </row>
    <row r="127" spans="1:1739" ht="13" x14ac:dyDescent="0.2">
      <c r="K127" s="988"/>
      <c r="O127" s="988"/>
      <c r="S127" s="988"/>
      <c r="V127" s="988"/>
      <c r="Z127" s="988"/>
      <c r="AD127" s="988"/>
      <c r="AF127" s="988"/>
      <c r="AL127" s="988"/>
      <c r="AV127" s="988"/>
      <c r="AW127" s="988"/>
      <c r="AX127" s="988"/>
      <c r="AY127" s="988"/>
      <c r="AZ127" s="988"/>
      <c r="BA127" s="988"/>
      <c r="BB127" s="988"/>
      <c r="BC127" s="988"/>
      <c r="BD127" s="988"/>
      <c r="BG127" s="729"/>
      <c r="BJ127" s="729"/>
      <c r="BM127" s="729"/>
      <c r="BP127" s="988"/>
      <c r="BS127" s="988"/>
      <c r="BV127" s="988"/>
      <c r="BY127" s="988"/>
      <c r="CB127" s="988"/>
      <c r="CE127" s="988"/>
      <c r="CH127" s="988"/>
      <c r="CK127" s="988"/>
      <c r="CZ127" s="988"/>
      <c r="DC127" s="988"/>
      <c r="DF127" s="988"/>
      <c r="DI127" s="988"/>
      <c r="DN127" s="988"/>
      <c r="OA127"/>
      <c r="OB127"/>
      <c r="OC127"/>
      <c r="OD127"/>
      <c r="OE127"/>
      <c r="OF127"/>
      <c r="OG127"/>
      <c r="OH127"/>
      <c r="OI127"/>
      <c r="OJ127"/>
      <c r="OK127"/>
      <c r="OL127"/>
      <c r="YW127" s="988"/>
      <c r="YX127" s="988"/>
      <c r="YZ127" s="988"/>
      <c r="ZA127" s="988"/>
      <c r="ZC127" s="988"/>
      <c r="ZD127" s="988"/>
      <c r="ZF127" s="988"/>
      <c r="ZG127" s="988"/>
      <c r="ZN127" s="988"/>
      <c r="ZO127" s="988"/>
      <c r="ZR127" s="988"/>
      <c r="ZS127" s="988"/>
      <c r="ZT127" s="2956"/>
      <c r="ZU127" s="2956"/>
      <c r="ZV127" s="2956"/>
      <c r="ZW127" s="2956"/>
      <c r="ZX127" s="2956"/>
      <c r="ZY127" s="2956"/>
      <c r="ZZ127" s="2956"/>
      <c r="AAA127" s="2956"/>
      <c r="AAB127" s="2956"/>
      <c r="AAC127" s="2956"/>
      <c r="AAD127" s="2956"/>
      <c r="AAE127" s="2956"/>
      <c r="AAF127" s="988"/>
      <c r="AAG127" s="988"/>
      <c r="AAH127" s="988"/>
      <c r="AAI127" s="988"/>
      <c r="AAK127" s="988"/>
      <c r="AAM127" s="988"/>
      <c r="AAO127" s="988"/>
      <c r="AAQ127" s="988"/>
      <c r="AAS127" s="988"/>
      <c r="AAU127" s="988"/>
      <c r="AAW127" s="988"/>
      <c r="AAY127" s="988"/>
      <c r="ACA127" s="988"/>
      <c r="ACK127" s="988"/>
      <c r="ACS127" s="988"/>
      <c r="ADC127" s="988"/>
      <c r="ADI127" s="988"/>
      <c r="ADS127" s="988"/>
      <c r="ADY127" s="988"/>
      <c r="ADZ127" s="988"/>
      <c r="AEC127" s="988"/>
      <c r="AEF127" s="988"/>
      <c r="AEI127" s="729"/>
      <c r="AEL127" s="988"/>
      <c r="ALQ127" s="988"/>
      <c r="ALR127" s="988"/>
      <c r="ALS127" s="988"/>
      <c r="ALT127" s="988"/>
      <c r="ALU127" s="988"/>
      <c r="ALV127" s="988"/>
      <c r="ALW127" s="988"/>
      <c r="ANY127" s="988"/>
      <c r="AOA127" s="988"/>
      <c r="AOC127" s="988"/>
      <c r="AOE127" s="988"/>
      <c r="AOF127" s="988"/>
      <c r="AOG127" s="988"/>
      <c r="AOH127" s="988"/>
      <c r="AOI127" s="988"/>
      <c r="AOJ127" s="988"/>
      <c r="AOK127" s="988"/>
      <c r="AOL127" s="988"/>
      <c r="AOM127" s="988"/>
      <c r="AON127" s="988"/>
      <c r="AOO127" s="988"/>
      <c r="AOP127" s="988"/>
      <c r="AOQ127" s="988"/>
      <c r="APR127" s="988"/>
      <c r="APS127" s="988"/>
      <c r="APT127" s="988"/>
      <c r="ARF127" s="988"/>
      <c r="ARH127" s="988"/>
      <c r="ARI127" s="988"/>
      <c r="ARK127" s="988"/>
      <c r="ARM127" s="988"/>
      <c r="ARQ127" s="988"/>
      <c r="ART127" s="988"/>
      <c r="ARU127" s="988"/>
      <c r="ARV127" s="988"/>
      <c r="ARW127" s="988"/>
      <c r="ARZ127" s="988"/>
      <c r="ASA127" s="988"/>
      <c r="ASM127" s="988"/>
      <c r="ASN127" s="988"/>
      <c r="ASO127" s="988"/>
      <c r="ASP127" s="988"/>
      <c r="ASQ127" s="988"/>
      <c r="ASR127" s="988"/>
      <c r="ASS127" s="988"/>
      <c r="AST127" s="988"/>
      <c r="ASU127" s="988"/>
      <c r="ASV127" s="988"/>
      <c r="ATF127" s="988"/>
      <c r="ATG127" s="988"/>
      <c r="ATH127" s="988"/>
      <c r="ATI127" s="988"/>
      <c r="ATJ127" s="988"/>
      <c r="ATK127" s="988"/>
      <c r="ATL127" s="988"/>
      <c r="ATM127" s="988"/>
      <c r="ATN127" s="988"/>
      <c r="ATO127" s="988"/>
      <c r="ATY127" s="988"/>
      <c r="ATZ127" s="988"/>
      <c r="AUA127" s="988"/>
      <c r="AUB127" s="988"/>
      <c r="AUC127" s="988"/>
      <c r="AUD127" s="988"/>
      <c r="AUE127" s="988"/>
      <c r="AUF127" s="988"/>
      <c r="AUG127" s="988"/>
      <c r="AUH127" s="988"/>
      <c r="AVN127" s="988"/>
      <c r="AVQ127" s="988"/>
      <c r="AVT127" s="988"/>
      <c r="AVW127" s="988"/>
      <c r="AVY127" s="988"/>
      <c r="AWB127" s="988"/>
      <c r="AWC127" s="988"/>
      <c r="AWE127" s="988"/>
      <c r="AWF127" s="988"/>
      <c r="AWH127" s="988"/>
      <c r="AWI127" s="988"/>
      <c r="AWJ127" s="988"/>
      <c r="AWK127" s="988"/>
      <c r="AWL127" s="988"/>
      <c r="AWM127" s="988"/>
      <c r="AWN127" s="988"/>
      <c r="AWO127" s="988"/>
      <c r="AWP127" s="988"/>
      <c r="AWQ127" s="988"/>
      <c r="AWR127" s="988"/>
      <c r="BLZ127" s="729"/>
      <c r="BMA127" s="729"/>
      <c r="BMB127" s="729"/>
      <c r="BMC127" s="729"/>
      <c r="BMD127" s="729"/>
      <c r="BME127" s="729"/>
      <c r="BMF127" s="729"/>
      <c r="BMG127" s="729"/>
      <c r="BMH127" s="729"/>
      <c r="BMI127" s="729"/>
      <c r="BMJ127" s="729"/>
      <c r="BMK127" s="729"/>
      <c r="BML127" s="729"/>
      <c r="BMM127" s="729"/>
      <c r="BMN127" s="729"/>
      <c r="BMO127" s="729"/>
      <c r="BMP127" s="729"/>
      <c r="BMQ127" s="729"/>
      <c r="BMR127" s="729"/>
      <c r="BMS127" s="729"/>
      <c r="BMT127" s="729"/>
      <c r="BMU127" s="729"/>
      <c r="BMV127" s="729"/>
      <c r="BMW127" s="729"/>
      <c r="BMX127" s="729"/>
      <c r="BMY127" s="729"/>
      <c r="BMZ127" s="729"/>
      <c r="BNA127" s="729"/>
      <c r="BNB127" s="729"/>
      <c r="BNC127" s="729"/>
      <c r="BND127" s="729"/>
      <c r="BNE127" s="729"/>
      <c r="BNF127" s="729"/>
      <c r="BNG127" s="729"/>
      <c r="BNH127" s="729"/>
      <c r="BNI127" s="729"/>
      <c r="BNJ127" s="729"/>
      <c r="BNK127" s="729"/>
      <c r="BNL127" s="729"/>
      <c r="BNM127" s="729"/>
      <c r="BNN127" s="729"/>
      <c r="BNO127" s="729"/>
    </row>
    <row r="128" spans="1:1739" ht="13" x14ac:dyDescent="0.2">
      <c r="HO128" s="2515"/>
      <c r="OA128"/>
      <c r="OB128"/>
      <c r="OC128"/>
      <c r="OD128"/>
      <c r="OE128"/>
      <c r="OF128"/>
      <c r="OG128"/>
      <c r="OH128"/>
      <c r="OI128"/>
      <c r="OJ128"/>
      <c r="OK128"/>
      <c r="OL128"/>
      <c r="AAJ128" s="976"/>
      <c r="AAK128" s="976"/>
      <c r="AAL128" s="976"/>
      <c r="AAM128" s="976"/>
      <c r="AAN128" s="976"/>
      <c r="AAO128" s="976"/>
      <c r="AAP128" s="976"/>
      <c r="AAQ128" s="976"/>
      <c r="AAR128" s="976"/>
      <c r="AAS128" s="976"/>
      <c r="AAT128" s="976"/>
      <c r="AAU128" s="976"/>
      <c r="AAV128" s="976"/>
      <c r="AAW128" s="976"/>
      <c r="AAX128" s="976"/>
      <c r="AAY128" s="976"/>
      <c r="AEI128" s="729"/>
      <c r="AEM128" s="715"/>
      <c r="AEN128" s="715"/>
      <c r="AEO128" s="715"/>
      <c r="ANY128" s="729"/>
      <c r="AOA128" s="729"/>
      <c r="AOC128" s="729"/>
      <c r="AOE128" s="729"/>
      <c r="AOF128" s="729"/>
      <c r="AOG128" s="729"/>
      <c r="AOH128" s="729"/>
      <c r="AOI128" s="729"/>
      <c r="AOJ128" s="729"/>
      <c r="AOK128" s="729"/>
      <c r="AOL128" s="729"/>
      <c r="AOM128" s="729"/>
      <c r="AON128" s="729"/>
      <c r="AOO128" s="729"/>
      <c r="AOP128" s="729"/>
      <c r="AOQ128" s="729"/>
      <c r="ARX128" s="729"/>
      <c r="BLZ128" s="729"/>
      <c r="BMA128" s="729"/>
      <c r="BMB128" s="729"/>
      <c r="BMC128" s="729"/>
      <c r="BMD128" s="729"/>
      <c r="BME128" s="729"/>
      <c r="BMF128" s="729"/>
      <c r="BMG128" s="729"/>
      <c r="BMH128" s="729"/>
      <c r="BMI128" s="729"/>
      <c r="BMJ128" s="729"/>
      <c r="BMK128" s="729"/>
      <c r="BML128" s="729"/>
      <c r="BMM128" s="729"/>
      <c r="BMN128" s="729"/>
      <c r="BMO128" s="729"/>
      <c r="BMP128" s="729"/>
      <c r="BMQ128" s="729"/>
      <c r="BMR128" s="729"/>
      <c r="BMS128" s="729"/>
      <c r="BMT128" s="729"/>
      <c r="BMU128" s="729"/>
      <c r="BMV128" s="729"/>
      <c r="BMW128" s="729"/>
      <c r="BMX128" s="729"/>
      <c r="BMY128" s="729"/>
      <c r="BMZ128" s="729"/>
      <c r="BNA128" s="729"/>
      <c r="BNB128" s="729"/>
      <c r="BNC128" s="729"/>
      <c r="BND128" s="729"/>
      <c r="BNE128" s="729"/>
      <c r="BNF128" s="729"/>
      <c r="BNG128" s="729"/>
      <c r="BNH128" s="729"/>
      <c r="BNI128" s="729"/>
      <c r="BNJ128" s="729"/>
      <c r="BNK128" s="729"/>
      <c r="BNL128" s="729"/>
      <c r="BNM128" s="729"/>
      <c r="BNN128" s="729"/>
      <c r="BNO128" s="729"/>
    </row>
    <row r="129" spans="391:818 1690:1731" ht="13" x14ac:dyDescent="0.2">
      <c r="OA129"/>
      <c r="OB129"/>
      <c r="OC129"/>
      <c r="OD129"/>
      <c r="OE129"/>
      <c r="OF129"/>
      <c r="OG129"/>
      <c r="OH129"/>
      <c r="OI129"/>
      <c r="OJ129"/>
      <c r="OK129"/>
      <c r="OL129"/>
      <c r="ADZ129" s="729"/>
      <c r="AEC129" s="729"/>
      <c r="AEF129" s="729"/>
      <c r="AEI129" s="729"/>
      <c r="AEL129" s="729"/>
      <c r="BLZ129" s="729"/>
      <c r="BMA129" s="729"/>
      <c r="BMB129" s="729"/>
      <c r="BMC129" s="729"/>
      <c r="BMD129" s="729"/>
      <c r="BME129" s="729"/>
      <c r="BMF129" s="729"/>
      <c r="BMG129" s="729"/>
      <c r="BMH129" s="729"/>
      <c r="BMI129" s="729"/>
      <c r="BMJ129" s="729"/>
      <c r="BMK129" s="729"/>
      <c r="BML129" s="729"/>
      <c r="BMM129" s="729"/>
      <c r="BMN129" s="729"/>
      <c r="BMO129" s="729"/>
      <c r="BMP129" s="729"/>
      <c r="BMQ129" s="729"/>
      <c r="BMR129" s="729"/>
      <c r="BMS129" s="729"/>
      <c r="BMT129" s="729"/>
      <c r="BMU129" s="729"/>
      <c r="BMV129" s="729"/>
      <c r="BMW129" s="729"/>
      <c r="BMX129" s="729"/>
      <c r="BMY129" s="729"/>
      <c r="BMZ129" s="729"/>
      <c r="BNA129" s="729"/>
      <c r="BNB129" s="729"/>
      <c r="BNC129" s="729"/>
      <c r="BND129" s="729"/>
      <c r="BNE129" s="729"/>
      <c r="BNF129" s="729"/>
      <c r="BNG129" s="729"/>
      <c r="BNH129" s="729"/>
      <c r="BNI129" s="729"/>
      <c r="BNJ129" s="729"/>
      <c r="BNK129" s="729"/>
      <c r="BNL129" s="729"/>
      <c r="BNM129" s="729"/>
      <c r="BNN129" s="729"/>
      <c r="BNO129" s="729"/>
    </row>
    <row r="130" spans="391:818 1690:1731" ht="13" x14ac:dyDescent="0.2">
      <c r="OA130"/>
      <c r="OB130"/>
      <c r="OC130"/>
      <c r="OD130"/>
      <c r="OE130"/>
      <c r="OF130"/>
      <c r="OG130"/>
      <c r="OH130"/>
      <c r="OI130"/>
      <c r="OJ130"/>
      <c r="OK130"/>
      <c r="OL130"/>
      <c r="AEI130" s="729"/>
      <c r="BLZ130" s="729"/>
      <c r="BMA130" s="729"/>
      <c r="BMB130" s="729"/>
      <c r="BMC130" s="729"/>
      <c r="BMD130" s="729"/>
      <c r="BME130" s="729"/>
      <c r="BMF130" s="729"/>
      <c r="BMG130" s="729"/>
      <c r="BMH130" s="729"/>
      <c r="BMI130" s="729"/>
      <c r="BMJ130" s="729"/>
      <c r="BMK130" s="729"/>
      <c r="BML130" s="729"/>
      <c r="BMM130" s="729"/>
      <c r="BMN130" s="729"/>
      <c r="BMO130" s="729"/>
      <c r="BMP130" s="729"/>
      <c r="BMQ130" s="729"/>
      <c r="BMR130" s="729"/>
      <c r="BMS130" s="729"/>
      <c r="BMT130" s="729"/>
      <c r="BMU130" s="729"/>
      <c r="BMV130" s="729"/>
      <c r="BMW130" s="729"/>
      <c r="BMX130" s="729"/>
      <c r="BMY130" s="729"/>
      <c r="BMZ130" s="729"/>
      <c r="BNA130" s="729"/>
      <c r="BNB130" s="729"/>
      <c r="BNC130" s="729"/>
      <c r="BND130" s="729"/>
      <c r="BNE130" s="729"/>
      <c r="BNF130" s="729"/>
      <c r="BNG130" s="729"/>
      <c r="BNH130" s="729"/>
      <c r="BNI130" s="729"/>
      <c r="BNJ130" s="729"/>
      <c r="BNK130" s="729"/>
      <c r="BNL130" s="729"/>
      <c r="BNM130" s="729"/>
      <c r="BNN130" s="729"/>
      <c r="BNO130" s="729"/>
    </row>
    <row r="131" spans="391:818 1690:1731" ht="13" x14ac:dyDescent="0.2">
      <c r="OA131"/>
      <c r="OB131"/>
      <c r="OC131"/>
      <c r="OD131"/>
      <c r="OE131"/>
      <c r="OF131"/>
      <c r="OG131"/>
      <c r="OH131"/>
      <c r="OI131"/>
      <c r="OJ131"/>
      <c r="OK131"/>
      <c r="OL131"/>
      <c r="AEI131" s="2421"/>
      <c r="AEJ131" s="2516"/>
      <c r="AEK131" s="2516"/>
      <c r="BLZ131" s="729"/>
      <c r="BMA131" s="729"/>
      <c r="BMB131" s="729"/>
      <c r="BMC131" s="729"/>
      <c r="BMD131" s="729"/>
      <c r="BME131" s="729"/>
      <c r="BMF131" s="729"/>
      <c r="BMG131" s="729"/>
      <c r="BMH131" s="729"/>
      <c r="BMI131" s="729"/>
      <c r="BMJ131" s="729"/>
      <c r="BMK131" s="729"/>
      <c r="BML131" s="729"/>
      <c r="BMM131" s="729"/>
      <c r="BMN131" s="729"/>
      <c r="BMO131" s="729"/>
      <c r="BMP131" s="729"/>
      <c r="BMQ131" s="729"/>
      <c r="BMR131" s="729"/>
      <c r="BMS131" s="729"/>
      <c r="BMT131" s="729"/>
      <c r="BMU131" s="729"/>
      <c r="BMV131" s="729"/>
      <c r="BMW131" s="729"/>
      <c r="BMX131" s="729"/>
      <c r="BMY131" s="729"/>
      <c r="BMZ131" s="729"/>
      <c r="BNA131" s="729"/>
      <c r="BNB131" s="729"/>
      <c r="BNC131" s="729"/>
      <c r="BND131" s="729"/>
      <c r="BNE131" s="729"/>
      <c r="BNF131" s="729"/>
      <c r="BNG131" s="729"/>
      <c r="BNH131" s="729"/>
      <c r="BNI131" s="729"/>
      <c r="BNJ131" s="729"/>
      <c r="BNK131" s="729"/>
      <c r="BNL131" s="729"/>
      <c r="BNM131" s="729"/>
      <c r="BNN131" s="729"/>
      <c r="BNO131" s="729"/>
    </row>
    <row r="132" spans="391:818 1690:1731" ht="13" x14ac:dyDescent="0.2">
      <c r="OA132"/>
      <c r="OB132"/>
      <c r="OC132"/>
      <c r="OD132"/>
      <c r="OE132"/>
      <c r="OF132"/>
      <c r="OG132"/>
      <c r="OH132"/>
      <c r="OI132"/>
      <c r="OJ132"/>
      <c r="OK132"/>
      <c r="OL132"/>
      <c r="AEI132" s="2421"/>
      <c r="AEJ132" s="2516"/>
      <c r="AEK132" s="2516"/>
      <c r="BLZ132" s="729"/>
      <c r="BMA132" s="729"/>
      <c r="BMB132" s="729"/>
      <c r="BMC132" s="729"/>
      <c r="BMD132" s="729"/>
      <c r="BME132" s="729"/>
      <c r="BMF132" s="729"/>
      <c r="BMG132" s="729"/>
      <c r="BMH132" s="729"/>
      <c r="BMI132" s="729"/>
      <c r="BMJ132" s="729"/>
      <c r="BMK132" s="729"/>
      <c r="BML132" s="729"/>
      <c r="BMM132" s="729"/>
      <c r="BMN132" s="729"/>
      <c r="BMO132" s="729"/>
      <c r="BMP132" s="729"/>
      <c r="BMQ132" s="729"/>
      <c r="BMR132" s="729"/>
      <c r="BMS132" s="729"/>
      <c r="BMT132" s="729"/>
      <c r="BMU132" s="729"/>
      <c r="BMV132" s="729"/>
      <c r="BMW132" s="729"/>
      <c r="BMX132" s="729"/>
      <c r="BMY132" s="729"/>
      <c r="BMZ132" s="729"/>
      <c r="BNA132" s="729"/>
      <c r="BNB132" s="729"/>
      <c r="BNC132" s="729"/>
      <c r="BND132" s="729"/>
      <c r="BNE132" s="729"/>
      <c r="BNF132" s="729"/>
      <c r="BNG132" s="729"/>
      <c r="BNH132" s="729"/>
      <c r="BNI132" s="729"/>
      <c r="BNJ132" s="729"/>
      <c r="BNK132" s="729"/>
      <c r="BNL132" s="729"/>
      <c r="BNM132" s="729"/>
      <c r="BNN132" s="729"/>
      <c r="BNO132" s="729"/>
    </row>
  </sheetData>
  <autoFilter ref="A14:BNW112" xr:uid="{00000000-0009-0000-0000-000013000000}"/>
  <mergeCells count="477">
    <mergeCell ref="OA7:OC7"/>
    <mergeCell ref="OD7:OF7"/>
    <mergeCell ref="OG7:OI7"/>
    <mergeCell ref="OJ7:OL7"/>
    <mergeCell ref="AXK6:AXM6"/>
    <mergeCell ref="AXN6:AXP6"/>
    <mergeCell ref="AV6:BC6"/>
    <mergeCell ref="BB7:BC7"/>
    <mergeCell ref="AJM7:AJO7"/>
    <mergeCell ref="ZP6:ZS6"/>
    <mergeCell ref="AAJ6:AAQ6"/>
    <mergeCell ref="AAR6:AAY6"/>
    <mergeCell ref="AAF6:AAI6"/>
    <mergeCell ref="AAZ6:ABM6"/>
    <mergeCell ref="AAZ7:ABA7"/>
    <mergeCell ref="ABB7:ABC7"/>
    <mergeCell ref="ABD7:ABE7"/>
    <mergeCell ref="YV7:YX7"/>
    <mergeCell ref="ABJ7:ABK7"/>
    <mergeCell ref="ABL7:ABM7"/>
    <mergeCell ref="AAV7:AAW7"/>
    <mergeCell ref="ABF7:ABG7"/>
    <mergeCell ref="ABH7:ABI7"/>
    <mergeCell ref="ZB7:ZD7"/>
    <mergeCell ref="H7:R7"/>
    <mergeCell ref="H6:AC6"/>
    <mergeCell ref="S7:AC7"/>
    <mergeCell ref="AIR6:AIW6"/>
    <mergeCell ref="AIR7:AIT7"/>
    <mergeCell ref="AIU7:AIW7"/>
    <mergeCell ref="AIL6:AIQ6"/>
    <mergeCell ref="AIL7:AIN7"/>
    <mergeCell ref="AIO7:AIQ7"/>
    <mergeCell ref="XX6:YC6"/>
    <mergeCell ref="YD6:YI6"/>
    <mergeCell ref="YJ6:YO6"/>
    <mergeCell ref="AFJ7:AFK7"/>
    <mergeCell ref="AFL7:AFM7"/>
    <mergeCell ref="AAR7:AAS7"/>
    <mergeCell ref="ACR7:ACS7"/>
    <mergeCell ref="AEG7:AEH7"/>
    <mergeCell ref="YN7:YO7"/>
    <mergeCell ref="YS7:YU7"/>
    <mergeCell ref="ACL6:ACS6"/>
    <mergeCell ref="ACT6:ADC6"/>
    <mergeCell ref="ZH6:ZK6"/>
    <mergeCell ref="ZL6:ZO6"/>
    <mergeCell ref="OA6:OL6"/>
    <mergeCell ref="BLZ6:BMW6"/>
    <mergeCell ref="BLZ7:BMB7"/>
    <mergeCell ref="BMC7:BME7"/>
    <mergeCell ref="BMX7:BMZ7"/>
    <mergeCell ref="BNA7:BNC7"/>
    <mergeCell ref="BND7:BNF7"/>
    <mergeCell ref="BNG7:BNI7"/>
    <mergeCell ref="ANZ7:AOA7"/>
    <mergeCell ref="AOB7:AOC7"/>
    <mergeCell ref="AVL7:AVM7"/>
    <mergeCell ref="AUY6:AVB6"/>
    <mergeCell ref="AVC6:AVE6"/>
    <mergeCell ref="AVF6:AVK6"/>
    <mergeCell ref="AVL6:AVY6"/>
    <mergeCell ref="AOB6:AOC6"/>
    <mergeCell ref="AOD6:AOE6"/>
    <mergeCell ref="AOR6:APA6"/>
    <mergeCell ref="APB6:APK6"/>
    <mergeCell ref="AOD7:AOE7"/>
    <mergeCell ref="AOZ7:APA7"/>
    <mergeCell ref="APJ7:APK7"/>
    <mergeCell ref="AWS6:AXB6"/>
    <mergeCell ref="APW7:APX7"/>
    <mergeCell ref="AQD7:AQE7"/>
    <mergeCell ref="BNJ7:BNL7"/>
    <mergeCell ref="BNM7:BNO7"/>
    <mergeCell ref="BLZ8:BMB8"/>
    <mergeCell ref="BMC8:BME8"/>
    <mergeCell ref="BMF8:BMH8"/>
    <mergeCell ref="BMI8:BMK8"/>
    <mergeCell ref="BML8:BMN8"/>
    <mergeCell ref="BMO8:BMQ8"/>
    <mergeCell ref="BMR8:BMT8"/>
    <mergeCell ref="BMU8:BMW8"/>
    <mergeCell ref="BMX8:BMZ8"/>
    <mergeCell ref="BNA8:BNC8"/>
    <mergeCell ref="BND8:BNF8"/>
    <mergeCell ref="BNG8:BNI8"/>
    <mergeCell ref="BNJ8:BNL8"/>
    <mergeCell ref="BNM8:BNO8"/>
    <mergeCell ref="BMF7:BMH7"/>
    <mergeCell ref="BMI7:BMK7"/>
    <mergeCell ref="BML7:BMN7"/>
    <mergeCell ref="BMO7:BMQ7"/>
    <mergeCell ref="BMR7:BMT7"/>
    <mergeCell ref="BMU7:BMW7"/>
    <mergeCell ref="ADB7:ADC7"/>
    <mergeCell ref="YY7:ZA7"/>
    <mergeCell ref="AAT7:AAU7"/>
    <mergeCell ref="ZX6:AAA6"/>
    <mergeCell ref="WW6:XG6"/>
    <mergeCell ref="XH6:XR6"/>
    <mergeCell ref="SZ6:TC6"/>
    <mergeCell ref="UB6:UE6"/>
    <mergeCell ref="UF6:UI6"/>
    <mergeCell ref="UJ6:UM6"/>
    <mergeCell ref="UN6:UQ6"/>
    <mergeCell ref="UR6:UU6"/>
    <mergeCell ref="UV6:UY6"/>
    <mergeCell ref="UZ6:VC6"/>
    <mergeCell ref="VD6:WU6"/>
    <mergeCell ref="YH7:YI7"/>
    <mergeCell ref="AAB6:AAE6"/>
    <mergeCell ref="ABN7:ABO7"/>
    <mergeCell ref="ABZ7:ACA7"/>
    <mergeCell ref="ABP7:ABQ7"/>
    <mergeCell ref="ABP6:ACA6"/>
    <mergeCell ref="ACB6:ACK6"/>
    <mergeCell ref="AFN6:AGE6"/>
    <mergeCell ref="ADR7:ADS7"/>
    <mergeCell ref="ADX7:ADY7"/>
    <mergeCell ref="AEA7:AEB7"/>
    <mergeCell ref="AED7:AEE7"/>
    <mergeCell ref="AVF7:AVG7"/>
    <mergeCell ref="AIC7:AIE7"/>
    <mergeCell ref="AIF7:AIH7"/>
    <mergeCell ref="AII7:AIK7"/>
    <mergeCell ref="AIX7:AIZ7"/>
    <mergeCell ref="AJA7:AJC7"/>
    <mergeCell ref="ANL7:ANM7"/>
    <mergeCell ref="ANV7:ANW7"/>
    <mergeCell ref="ALH7:ALI7"/>
    <mergeCell ref="AMU7:AMW7"/>
    <mergeCell ref="ALX7:ALY7"/>
    <mergeCell ref="ALZ7:AMA7"/>
    <mergeCell ref="AMB7:AMC7"/>
    <mergeCell ref="ANB7:ANC7"/>
    <mergeCell ref="AMH7:AMI7"/>
    <mergeCell ref="AMF7:AMG7"/>
    <mergeCell ref="AMD7:AME7"/>
    <mergeCell ref="AJS7:AJU7"/>
    <mergeCell ref="ASD6:ASL6"/>
    <mergeCell ref="AVF8:AVG8"/>
    <mergeCell ref="AEM7:AEN7"/>
    <mergeCell ref="AEP7:AEQ7"/>
    <mergeCell ref="AES7:AET7"/>
    <mergeCell ref="AEV7:AEW7"/>
    <mergeCell ref="AJD7:AJF7"/>
    <mergeCell ref="AJG7:AJI7"/>
    <mergeCell ref="AHK7:AHL7"/>
    <mergeCell ref="AEX7:AEY7"/>
    <mergeCell ref="AEZ7:AFA7"/>
    <mergeCell ref="AFB7:AFC7"/>
    <mergeCell ref="ADH7:ADI7"/>
    <mergeCell ref="AWF7:AWG7"/>
    <mergeCell ref="AWU7:AWV7"/>
    <mergeCell ref="AHH7:AHI7"/>
    <mergeCell ref="AFH7:AFI7"/>
    <mergeCell ref="AJJ7:AJL7"/>
    <mergeCell ref="AHN7:AHO7"/>
    <mergeCell ref="AHQ7:AHR7"/>
    <mergeCell ref="AHT7:AHU7"/>
    <mergeCell ref="AHW7:AHX7"/>
    <mergeCell ref="AHZ7:AIA7"/>
    <mergeCell ref="AMJ7:AMK7"/>
    <mergeCell ref="AMO7:AMP7"/>
    <mergeCell ref="AMQ7:AMR7"/>
    <mergeCell ref="AMS7:AMT7"/>
    <mergeCell ref="AJP7:AJR7"/>
    <mergeCell ref="ASM6:ASV6"/>
    <mergeCell ref="ART6:ARU6"/>
    <mergeCell ref="APR6:AQL6"/>
    <mergeCell ref="AIX6:AJC6"/>
    <mergeCell ref="AFD7:AFE7"/>
    <mergeCell ref="AFF7:AFG7"/>
    <mergeCell ref="AEJ7:AEK7"/>
    <mergeCell ref="ADJ6:ADS6"/>
    <mergeCell ref="ADT6:ADY6"/>
    <mergeCell ref="AJD6:AJI6"/>
    <mergeCell ref="AJP6:AJU6"/>
    <mergeCell ref="AKH6:AKS6"/>
    <mergeCell ref="AKT6:ALI6"/>
    <mergeCell ref="AML6:AMN6"/>
    <mergeCell ref="AMO6:AMT6"/>
    <mergeCell ref="AMV6:AMW6"/>
    <mergeCell ref="AMX6:ANC6"/>
    <mergeCell ref="AJJ6:AJO6"/>
    <mergeCell ref="AGF6:AHF6"/>
    <mergeCell ref="AHG6:AHZ6"/>
    <mergeCell ref="AEO6:AEW6"/>
    <mergeCell ref="ADZ6:AEN6"/>
    <mergeCell ref="AEX6:AFM6"/>
    <mergeCell ref="AND6:ANM6"/>
    <mergeCell ref="ANN6:ANW6"/>
    <mergeCell ref="ANX6:ANY6"/>
    <mergeCell ref="ANZ6:AOA6"/>
    <mergeCell ref="ART7:ARU7"/>
    <mergeCell ref="AOF6:AOH6"/>
    <mergeCell ref="AOI6:AOK6"/>
    <mergeCell ref="AOL6:AON6"/>
    <mergeCell ref="AOO6:AOQ6"/>
    <mergeCell ref="APL6:APQ6"/>
    <mergeCell ref="APO7:APQ7"/>
    <mergeCell ref="APL7:APN7"/>
    <mergeCell ref="AQK7:AQL7"/>
    <mergeCell ref="ARP6:ARS6"/>
    <mergeCell ref="A1:E12"/>
    <mergeCell ref="F3:F5"/>
    <mergeCell ref="F6:F7"/>
    <mergeCell ref="ARF6:ARK6"/>
    <mergeCell ref="ARL6:ARN6"/>
    <mergeCell ref="AD6:AN6"/>
    <mergeCell ref="AP6:AS6"/>
    <mergeCell ref="AT6:AU6"/>
    <mergeCell ref="BD6:BU6"/>
    <mergeCell ref="BV6:CM6"/>
    <mergeCell ref="CN6:CR6"/>
    <mergeCell ref="CS6:CT6"/>
    <mergeCell ref="CU6:CY6"/>
    <mergeCell ref="DL6:DR6"/>
    <mergeCell ref="AQT7:AQU7"/>
    <mergeCell ref="AQX7:AQY7"/>
    <mergeCell ref="ARB7:ARC7"/>
    <mergeCell ref="ARD7:ARE7"/>
    <mergeCell ref="ACJ7:ACK7"/>
    <mergeCell ref="TL8:TO8"/>
    <mergeCell ref="LX5:MC5"/>
    <mergeCell ref="LL5:LQ5"/>
    <mergeCell ref="ALQ6:ALW6"/>
    <mergeCell ref="ALX6:AMK6"/>
    <mergeCell ref="LR5:LW5"/>
    <mergeCell ref="ADD6:ADI6"/>
    <mergeCell ref="YP6:YR6"/>
    <mergeCell ref="YS6:YU6"/>
    <mergeCell ref="YV6:ZD6"/>
    <mergeCell ref="ZE6:ZG6"/>
    <mergeCell ref="OM6:OO6"/>
    <mergeCell ref="OP6:OR6"/>
    <mergeCell ref="XS6:XW6"/>
    <mergeCell ref="TD6:TG6"/>
    <mergeCell ref="TH6:TK6"/>
    <mergeCell ref="TL6:TO6"/>
    <mergeCell ref="TP6:TS6"/>
    <mergeCell ref="TT6:TW6"/>
    <mergeCell ref="TX6:UA6"/>
    <mergeCell ref="MJ5:MO5"/>
    <mergeCell ref="MP5:MU5"/>
    <mergeCell ref="MV5:MZ5"/>
    <mergeCell ref="NA5:NF5"/>
    <mergeCell ref="NG5:NL5"/>
    <mergeCell ref="MD5:MI5"/>
    <mergeCell ref="ZT6:ZW6"/>
    <mergeCell ref="OU6:PL6"/>
    <mergeCell ref="PM6:QT6"/>
    <mergeCell ref="DS6:DV6"/>
    <mergeCell ref="DW6:DZ6"/>
    <mergeCell ref="EA6:EC6"/>
    <mergeCell ref="ED6:EF6"/>
    <mergeCell ref="EG6:FW6"/>
    <mergeCell ref="KM6:KN6"/>
    <mergeCell ref="KO6:KZ6"/>
    <mergeCell ref="LA6:LG6"/>
    <mergeCell ref="LH6:LK6"/>
    <mergeCell ref="JA6:JI6"/>
    <mergeCell ref="JJ6:JR6"/>
    <mergeCell ref="JS6:KA6"/>
    <mergeCell ref="KB6:KJ6"/>
    <mergeCell ref="KK6:KL6"/>
    <mergeCell ref="FX6:HN6"/>
    <mergeCell ref="HO6:HX6"/>
    <mergeCell ref="HY6:IH6"/>
    <mergeCell ref="AD7:AE7"/>
    <mergeCell ref="AF7:AH7"/>
    <mergeCell ref="AI7:AK7"/>
    <mergeCell ref="AL7:AN7"/>
    <mergeCell ref="AP7:AQ7"/>
    <mergeCell ref="AR7:AS7"/>
    <mergeCell ref="AV7:AW7"/>
    <mergeCell ref="AX7:AY7"/>
    <mergeCell ref="AZ7:BA7"/>
    <mergeCell ref="BD7:BF7"/>
    <mergeCell ref="II6:IQ6"/>
    <mergeCell ref="IR6:IZ6"/>
    <mergeCell ref="NM6:NN6"/>
    <mergeCell ref="NO6:NZ6"/>
    <mergeCell ref="SZ7:UE7"/>
    <mergeCell ref="BV7:BX7"/>
    <mergeCell ref="BY7:CA7"/>
    <mergeCell ref="CB7:CD7"/>
    <mergeCell ref="CE7:CG7"/>
    <mergeCell ref="CH7:CJ7"/>
    <mergeCell ref="BG7:BI7"/>
    <mergeCell ref="BJ7:BL7"/>
    <mergeCell ref="BM7:BO7"/>
    <mergeCell ref="BP7:BR7"/>
    <mergeCell ref="BS7:BU7"/>
    <mergeCell ref="DJ7:DK7"/>
    <mergeCell ref="DL7:DN7"/>
    <mergeCell ref="DO7:DP7"/>
    <mergeCell ref="DQ7:DR7"/>
    <mergeCell ref="DS7:DT7"/>
    <mergeCell ref="CK7:CM7"/>
    <mergeCell ref="CN7:CO7"/>
    <mergeCell ref="FD7:FH7"/>
    <mergeCell ref="FI7:FM7"/>
    <mergeCell ref="FN7:FR7"/>
    <mergeCell ref="FS7:FW7"/>
    <mergeCell ref="FX7:FZ7"/>
    <mergeCell ref="DA7:DB7"/>
    <mergeCell ref="DD7:DE7"/>
    <mergeCell ref="DG7:DH7"/>
    <mergeCell ref="EG7:EI7"/>
    <mergeCell ref="EJ7:EN7"/>
    <mergeCell ref="EO7:ES7"/>
    <mergeCell ref="ET7:EX7"/>
    <mergeCell ref="EY7:FC7"/>
    <mergeCell ref="DU7:DV7"/>
    <mergeCell ref="DW7:DX7"/>
    <mergeCell ref="DY7:DZ7"/>
    <mergeCell ref="EA7:EC7"/>
    <mergeCell ref="ED7:EF7"/>
    <mergeCell ref="NO7:NP7"/>
    <mergeCell ref="NQ7:NR7"/>
    <mergeCell ref="GZ7:HD7"/>
    <mergeCell ref="HE7:HI7"/>
    <mergeCell ref="HJ7:HN7"/>
    <mergeCell ref="KK7:KL7"/>
    <mergeCell ref="KM7:KN7"/>
    <mergeCell ref="GA7:GE7"/>
    <mergeCell ref="GF7:GJ7"/>
    <mergeCell ref="GK7:GO7"/>
    <mergeCell ref="GP7:GT7"/>
    <mergeCell ref="GU7:GY7"/>
    <mergeCell ref="MJ7:MM7"/>
    <mergeCell ref="MP7:MS7"/>
    <mergeCell ref="MV7:MX7"/>
    <mergeCell ref="KO7:KP7"/>
    <mergeCell ref="KQ7:KR7"/>
    <mergeCell ref="KS7:KT7"/>
    <mergeCell ref="KU7:KV7"/>
    <mergeCell ref="KW7:KX7"/>
    <mergeCell ref="LX7:MA7"/>
    <mergeCell ref="NA7:ND7"/>
    <mergeCell ref="NG7:NJ7"/>
    <mergeCell ref="MD7:MG7"/>
    <mergeCell ref="WN8:WQ8"/>
    <mergeCell ref="GK8:GO8"/>
    <mergeCell ref="WR8:WU8"/>
    <mergeCell ref="VL8:VO8"/>
    <mergeCell ref="VP8:VS8"/>
    <mergeCell ref="VT8:VW8"/>
    <mergeCell ref="UJ8:UM8"/>
    <mergeCell ref="SZ8:TC8"/>
    <mergeCell ref="TD8:TG8"/>
    <mergeCell ref="TH8:TK8"/>
    <mergeCell ref="UN8:UQ8"/>
    <mergeCell ref="UR8:UU8"/>
    <mergeCell ref="UV8:UY8"/>
    <mergeCell ref="TX8:UA8"/>
    <mergeCell ref="UB8:UE8"/>
    <mergeCell ref="UF8:UI8"/>
    <mergeCell ref="TP8:TS8"/>
    <mergeCell ref="TT8:TW8"/>
    <mergeCell ref="VX8:WA8"/>
    <mergeCell ref="WB8:WE8"/>
    <mergeCell ref="EJ8:EN8"/>
    <mergeCell ref="EO8:ES8"/>
    <mergeCell ref="ET8:EX8"/>
    <mergeCell ref="EY8:FC8"/>
    <mergeCell ref="FD8:FH8"/>
    <mergeCell ref="DS8:DV8"/>
    <mergeCell ref="DW8:DZ8"/>
    <mergeCell ref="EA8:EF8"/>
    <mergeCell ref="XQ7:XR7"/>
    <mergeCell ref="OS7:OT7"/>
    <mergeCell ref="SW7:SY7"/>
    <mergeCell ref="FX8:FZ8"/>
    <mergeCell ref="GA8:GE8"/>
    <mergeCell ref="HE8:HI8"/>
    <mergeCell ref="EG8:EI8"/>
    <mergeCell ref="GF8:GJ8"/>
    <mergeCell ref="GP8:GT8"/>
    <mergeCell ref="GU8:GY8"/>
    <mergeCell ref="GZ8:HD8"/>
    <mergeCell ref="FI8:FM8"/>
    <mergeCell ref="FN8:FR8"/>
    <mergeCell ref="FS8:FW8"/>
    <mergeCell ref="WF8:WI8"/>
    <mergeCell ref="WJ8:WM8"/>
    <mergeCell ref="H8:AN8"/>
    <mergeCell ref="BD8:BF8"/>
    <mergeCell ref="BG8:BI8"/>
    <mergeCell ref="BJ8:BL8"/>
    <mergeCell ref="BM8:BO8"/>
    <mergeCell ref="BP8:BR8"/>
    <mergeCell ref="BS8:BU8"/>
    <mergeCell ref="BV8:BX8"/>
    <mergeCell ref="DL8:DR8"/>
    <mergeCell ref="AV8:BC8"/>
    <mergeCell ref="BY8:CA8"/>
    <mergeCell ref="CB8:CD8"/>
    <mergeCell ref="CE8:CG8"/>
    <mergeCell ref="CH8:CJ8"/>
    <mergeCell ref="CK8:CM8"/>
    <mergeCell ref="CN8:CO8"/>
    <mergeCell ref="ATF6:ATO6"/>
    <mergeCell ref="ATP6:ATX6"/>
    <mergeCell ref="ATY6:AUH6"/>
    <mergeCell ref="HJ8:HN8"/>
    <mergeCell ref="XS7:XW7"/>
    <mergeCell ref="YP7:YR7"/>
    <mergeCell ref="UZ8:VC8"/>
    <mergeCell ref="AAX7:AAY7"/>
    <mergeCell ref="VH8:VK8"/>
    <mergeCell ref="KY7:KZ7"/>
    <mergeCell ref="LF7:LG7"/>
    <mergeCell ref="LJ7:LK7"/>
    <mergeCell ref="LL7:LO7"/>
    <mergeCell ref="LR7:LU7"/>
    <mergeCell ref="YB7:YC7"/>
    <mergeCell ref="NS7:NT7"/>
    <mergeCell ref="NU7:NV7"/>
    <mergeCell ref="NW7:NX7"/>
    <mergeCell ref="NY7:NZ7"/>
    <mergeCell ref="NM7:NN7"/>
    <mergeCell ref="VD8:VG8"/>
    <mergeCell ref="ON7:OO7"/>
    <mergeCell ref="OQ7:OR7"/>
    <mergeCell ref="XF7:XG7"/>
    <mergeCell ref="BHO7:BHP7"/>
    <mergeCell ref="BFI6:BFR6"/>
    <mergeCell ref="BFQ7:BFR7"/>
    <mergeCell ref="BFS6:BGB6"/>
    <mergeCell ref="BGA7:BGB7"/>
    <mergeCell ref="BGC6:BGL6"/>
    <mergeCell ref="BGK7:BGL7"/>
    <mergeCell ref="BGM6:BGV6"/>
    <mergeCell ref="BGW6:BHF6"/>
    <mergeCell ref="BHG6:BHP6"/>
    <mergeCell ref="ALJ6:ALP6"/>
    <mergeCell ref="AJV6:AKG6"/>
    <mergeCell ref="BKR6:BLA6"/>
    <mergeCell ref="BKF7:BKG7"/>
    <mergeCell ref="BKP7:BKQ7"/>
    <mergeCell ref="BKZ7:BLA7"/>
    <mergeCell ref="BJX6:BKG6"/>
    <mergeCell ref="BHQ6:BHZ6"/>
    <mergeCell ref="BIA6:BIG6"/>
    <mergeCell ref="BIH6:BIJ6"/>
    <mergeCell ref="BIK6:BIN6"/>
    <mergeCell ref="BIO6:BIZ6"/>
    <mergeCell ref="BJV6:BJW6"/>
    <mergeCell ref="BHY7:BHZ7"/>
    <mergeCell ref="BII7:BIJ7"/>
    <mergeCell ref="BJV7:BJW7"/>
    <mergeCell ref="AXC6:AXI6"/>
    <mergeCell ref="ARV6:ARY6"/>
    <mergeCell ref="ARZ6:ASC6"/>
    <mergeCell ref="ASW6:ATE6"/>
    <mergeCell ref="AUQ6:AUX6"/>
    <mergeCell ref="BKH6:BKQ6"/>
    <mergeCell ref="BGU7:BGV7"/>
    <mergeCell ref="BHE7:BHF7"/>
    <mergeCell ref="AXG7:AXH7"/>
    <mergeCell ref="AXE7:AXF7"/>
    <mergeCell ref="AWY7:AWZ7"/>
    <mergeCell ref="AXC7:AXD7"/>
    <mergeCell ref="AVO7:AVP7"/>
    <mergeCell ref="AUI6:AUJ6"/>
    <mergeCell ref="AUK6:AUP6"/>
    <mergeCell ref="AVU7:AVV7"/>
    <mergeCell ref="AVZ7:AWA7"/>
    <mergeCell ref="AWC7:AWD7"/>
    <mergeCell ref="AWW7:AWX7"/>
    <mergeCell ref="AWS7:AWT7"/>
    <mergeCell ref="AWO6:AWR6"/>
    <mergeCell ref="AVR7:AVS7"/>
    <mergeCell ref="AVZ6:AWH6"/>
    <mergeCell ref="AWI6:AWN6"/>
  </mergeCells>
  <phoneticPr fontId="5"/>
  <pageMargins left="0.7" right="0.7" top="0.75" bottom="0.75" header="0.3" footer="0.3"/>
  <pageSetup paperSize="9" orientation="portrait" r:id="rId1"/>
  <ignoredErrors>
    <ignoredError sqref="CI58:CI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991"/>
  <sheetViews>
    <sheetView workbookViewId="0">
      <selection activeCell="I14" sqref="I14"/>
    </sheetView>
  </sheetViews>
  <sheetFormatPr defaultRowHeight="13" x14ac:dyDescent="0.2"/>
  <sheetData>
    <row r="2" spans="2:3" x14ac:dyDescent="0.2">
      <c r="B2" t="s">
        <v>4878</v>
      </c>
      <c r="C2" t="s">
        <v>4874</v>
      </c>
    </row>
    <row r="3" spans="2:3" x14ac:dyDescent="0.2">
      <c r="B3" t="s">
        <v>4880</v>
      </c>
      <c r="C3" t="s">
        <v>4888</v>
      </c>
    </row>
    <row r="4" spans="2:3" x14ac:dyDescent="0.2">
      <c r="B4" t="s">
        <v>4882</v>
      </c>
      <c r="C4" t="s">
        <v>4890</v>
      </c>
    </row>
    <row r="5" spans="2:3" x14ac:dyDescent="0.2">
      <c r="B5" t="s">
        <v>4884</v>
      </c>
      <c r="C5" t="s">
        <v>4892</v>
      </c>
    </row>
    <row r="6" spans="2:3" x14ac:dyDescent="0.2">
      <c r="B6" t="s">
        <v>4886</v>
      </c>
      <c r="C6" t="s">
        <v>4876</v>
      </c>
    </row>
    <row r="7" spans="2:3" x14ac:dyDescent="0.2">
      <c r="B7" t="s">
        <v>4894</v>
      </c>
      <c r="C7" t="s">
        <v>4877</v>
      </c>
    </row>
    <row r="8" spans="2:3" x14ac:dyDescent="0.2">
      <c r="B8" t="s">
        <v>3821</v>
      </c>
      <c r="C8" t="s">
        <v>3821</v>
      </c>
    </row>
    <row r="9" spans="2:3" x14ac:dyDescent="0.2">
      <c r="B9" t="s">
        <v>3822</v>
      </c>
      <c r="C9" t="s">
        <v>3823</v>
      </c>
    </row>
    <row r="10" spans="2:3" x14ac:dyDescent="0.2">
      <c r="B10" t="s">
        <v>3824</v>
      </c>
      <c r="C10" t="s">
        <v>3824</v>
      </c>
    </row>
    <row r="11" spans="2:3" x14ac:dyDescent="0.2">
      <c r="B11" t="s">
        <v>3825</v>
      </c>
      <c r="C11" t="s">
        <v>3825</v>
      </c>
    </row>
    <row r="12" spans="2:3" x14ac:dyDescent="0.2">
      <c r="B12" t="s">
        <v>3826</v>
      </c>
      <c r="C12" t="s">
        <v>3827</v>
      </c>
    </row>
    <row r="13" spans="2:3" x14ac:dyDescent="0.2">
      <c r="B13" t="s">
        <v>3828</v>
      </c>
      <c r="C13" t="s">
        <v>3828</v>
      </c>
    </row>
    <row r="14" spans="2:3" x14ac:dyDescent="0.2">
      <c r="B14" t="s">
        <v>3829</v>
      </c>
      <c r="C14" t="s">
        <v>3829</v>
      </c>
    </row>
    <row r="15" spans="2:3" x14ac:dyDescent="0.2">
      <c r="B15" t="s">
        <v>3830</v>
      </c>
      <c r="C15" t="s">
        <v>3830</v>
      </c>
    </row>
    <row r="16" spans="2:3" x14ac:dyDescent="0.2">
      <c r="B16" t="s">
        <v>3831</v>
      </c>
      <c r="C16" t="s">
        <v>3832</v>
      </c>
    </row>
    <row r="17" spans="2:3" x14ac:dyDescent="0.2">
      <c r="B17" t="s">
        <v>3833</v>
      </c>
      <c r="C17" t="s">
        <v>3833</v>
      </c>
    </row>
    <row r="18" spans="2:3" x14ac:dyDescent="0.2">
      <c r="B18" t="s">
        <v>3834</v>
      </c>
      <c r="C18" t="s">
        <v>3834</v>
      </c>
    </row>
    <row r="19" spans="2:3" x14ac:dyDescent="0.2">
      <c r="B19" t="s">
        <v>3835</v>
      </c>
      <c r="C19" t="s">
        <v>3836</v>
      </c>
    </row>
    <row r="20" spans="2:3" x14ac:dyDescent="0.2">
      <c r="B20" t="s">
        <v>3837</v>
      </c>
      <c r="C20" t="s">
        <v>3837</v>
      </c>
    </row>
    <row r="21" spans="2:3" x14ac:dyDescent="0.2">
      <c r="B21" t="s">
        <v>3838</v>
      </c>
      <c r="C21" t="s">
        <v>3838</v>
      </c>
    </row>
    <row r="22" spans="2:3" x14ac:dyDescent="0.2">
      <c r="B22" t="s">
        <v>3839</v>
      </c>
      <c r="C22" t="s">
        <v>3839</v>
      </c>
    </row>
    <row r="23" spans="2:3" x14ac:dyDescent="0.2">
      <c r="B23" t="s">
        <v>3840</v>
      </c>
      <c r="C23" t="s">
        <v>3841</v>
      </c>
    </row>
    <row r="24" spans="2:3" x14ac:dyDescent="0.2">
      <c r="B24" t="s">
        <v>3842</v>
      </c>
      <c r="C24" t="s">
        <v>3842</v>
      </c>
    </row>
    <row r="25" spans="2:3" x14ac:dyDescent="0.2">
      <c r="B25" t="s">
        <v>3843</v>
      </c>
      <c r="C25" t="s">
        <v>3844</v>
      </c>
    </row>
    <row r="26" spans="2:3" x14ac:dyDescent="0.2">
      <c r="B26" t="s">
        <v>3845</v>
      </c>
      <c r="C26" t="s">
        <v>3845</v>
      </c>
    </row>
    <row r="27" spans="2:3" x14ac:dyDescent="0.2">
      <c r="B27" t="s">
        <v>3846</v>
      </c>
      <c r="C27" t="s">
        <v>3846</v>
      </c>
    </row>
    <row r="28" spans="2:3" x14ac:dyDescent="0.2">
      <c r="B28" t="s">
        <v>3847</v>
      </c>
      <c r="C28" t="s">
        <v>3848</v>
      </c>
    </row>
    <row r="29" spans="2:3" x14ac:dyDescent="0.2">
      <c r="B29" t="s">
        <v>3849</v>
      </c>
      <c r="C29" t="s">
        <v>3849</v>
      </c>
    </row>
    <row r="30" spans="2:3" x14ac:dyDescent="0.2">
      <c r="B30" t="s">
        <v>3850</v>
      </c>
      <c r="C30" t="s">
        <v>3850</v>
      </c>
    </row>
    <row r="31" spans="2:3" x14ac:dyDescent="0.2">
      <c r="B31" t="s">
        <v>3851</v>
      </c>
      <c r="C31" t="s">
        <v>3852</v>
      </c>
    </row>
    <row r="32" spans="2:3" x14ac:dyDescent="0.2">
      <c r="B32" t="s">
        <v>3853</v>
      </c>
      <c r="C32" t="s">
        <v>3853</v>
      </c>
    </row>
    <row r="33" spans="2:3" x14ac:dyDescent="0.2">
      <c r="B33" t="s">
        <v>3854</v>
      </c>
      <c r="C33" t="s">
        <v>3855</v>
      </c>
    </row>
    <row r="34" spans="2:3" x14ac:dyDescent="0.2">
      <c r="B34" t="s">
        <v>3856</v>
      </c>
      <c r="C34" t="s">
        <v>3856</v>
      </c>
    </row>
    <row r="35" spans="2:3" x14ac:dyDescent="0.2">
      <c r="B35" t="s">
        <v>3857</v>
      </c>
      <c r="C35" t="s">
        <v>1936</v>
      </c>
    </row>
    <row r="36" spans="2:3" x14ac:dyDescent="0.2">
      <c r="B36" t="s">
        <v>3858</v>
      </c>
      <c r="C36" t="s">
        <v>3858</v>
      </c>
    </row>
    <row r="37" spans="2:3" x14ac:dyDescent="0.2">
      <c r="B37" t="s">
        <v>3859</v>
      </c>
      <c r="C37" t="s">
        <v>3855</v>
      </c>
    </row>
    <row r="38" spans="2:3" x14ac:dyDescent="0.2">
      <c r="B38" t="s">
        <v>3860</v>
      </c>
      <c r="C38" t="s">
        <v>1936</v>
      </c>
    </row>
    <row r="39" spans="2:3" x14ac:dyDescent="0.2">
      <c r="B39" t="s">
        <v>3861</v>
      </c>
      <c r="C39" t="s">
        <v>3862</v>
      </c>
    </row>
    <row r="40" spans="2:3" x14ac:dyDescent="0.2">
      <c r="B40" t="s">
        <v>3863</v>
      </c>
      <c r="C40" t="s">
        <v>3863</v>
      </c>
    </row>
    <row r="41" spans="2:3" x14ac:dyDescent="0.2">
      <c r="B41" t="s">
        <v>3864</v>
      </c>
      <c r="C41" t="s">
        <v>3865</v>
      </c>
    </row>
    <row r="42" spans="2:3" x14ac:dyDescent="0.2">
      <c r="B42" t="s">
        <v>3866</v>
      </c>
      <c r="C42" t="s">
        <v>3866</v>
      </c>
    </row>
    <row r="43" spans="2:3" x14ac:dyDescent="0.2">
      <c r="B43" t="s">
        <v>3867</v>
      </c>
      <c r="C43" t="s">
        <v>3868</v>
      </c>
    </row>
    <row r="44" spans="2:3" x14ac:dyDescent="0.2">
      <c r="B44" t="s">
        <v>3869</v>
      </c>
      <c r="C44" t="s">
        <v>3869</v>
      </c>
    </row>
    <row r="45" spans="2:3" x14ac:dyDescent="0.2">
      <c r="B45" t="s">
        <v>3870</v>
      </c>
      <c r="C45" t="s">
        <v>3870</v>
      </c>
    </row>
    <row r="46" spans="2:3" x14ac:dyDescent="0.2">
      <c r="B46" t="s">
        <v>3871</v>
      </c>
      <c r="C46" t="s">
        <v>1980</v>
      </c>
    </row>
    <row r="47" spans="2:3" x14ac:dyDescent="0.2">
      <c r="B47" t="s">
        <v>3872</v>
      </c>
      <c r="C47" t="s">
        <v>3872</v>
      </c>
    </row>
    <row r="48" spans="2:3" x14ac:dyDescent="0.2">
      <c r="B48" t="s">
        <v>3873</v>
      </c>
      <c r="C48" t="s">
        <v>3873</v>
      </c>
    </row>
    <row r="49" spans="2:3" x14ac:dyDescent="0.2">
      <c r="B49" t="s">
        <v>3874</v>
      </c>
      <c r="C49" t="s">
        <v>3875</v>
      </c>
    </row>
    <row r="50" spans="2:3" x14ac:dyDescent="0.2">
      <c r="B50" t="s">
        <v>3876</v>
      </c>
      <c r="C50" t="s">
        <v>3876</v>
      </c>
    </row>
    <row r="51" spans="2:3" x14ac:dyDescent="0.2">
      <c r="B51" t="s">
        <v>3877</v>
      </c>
      <c r="C51" t="s">
        <v>3877</v>
      </c>
    </row>
    <row r="52" spans="2:3" x14ac:dyDescent="0.2">
      <c r="B52" t="s">
        <v>3878</v>
      </c>
      <c r="C52" t="s">
        <v>1984</v>
      </c>
    </row>
    <row r="53" spans="2:3" x14ac:dyDescent="0.2">
      <c r="B53" t="s">
        <v>3879</v>
      </c>
      <c r="C53" t="s">
        <v>3879</v>
      </c>
    </row>
    <row r="54" spans="2:3" x14ac:dyDescent="0.2">
      <c r="B54" t="s">
        <v>3880</v>
      </c>
      <c r="C54" t="s">
        <v>3880</v>
      </c>
    </row>
    <row r="55" spans="2:3" x14ac:dyDescent="0.2">
      <c r="B55" t="s">
        <v>3881</v>
      </c>
      <c r="C55" t="s">
        <v>1986</v>
      </c>
    </row>
    <row r="56" spans="2:3" x14ac:dyDescent="0.2">
      <c r="B56" t="s">
        <v>3882</v>
      </c>
      <c r="C56" t="s">
        <v>3882</v>
      </c>
    </row>
    <row r="57" spans="2:3" x14ac:dyDescent="0.2">
      <c r="B57" t="s">
        <v>3883</v>
      </c>
      <c r="C57" t="s">
        <v>3883</v>
      </c>
    </row>
    <row r="58" spans="2:3" x14ac:dyDescent="0.2">
      <c r="B58" t="s">
        <v>3884</v>
      </c>
      <c r="C58" t="s">
        <v>2703</v>
      </c>
    </row>
    <row r="59" spans="2:3" x14ac:dyDescent="0.2">
      <c r="B59" t="s">
        <v>3885</v>
      </c>
      <c r="C59" t="s">
        <v>3885</v>
      </c>
    </row>
    <row r="60" spans="2:3" x14ac:dyDescent="0.2">
      <c r="B60" t="s">
        <v>3886</v>
      </c>
      <c r="C60" t="s">
        <v>3886</v>
      </c>
    </row>
    <row r="61" spans="2:3" x14ac:dyDescent="0.2">
      <c r="B61" t="s">
        <v>3887</v>
      </c>
      <c r="C61" t="s">
        <v>3888</v>
      </c>
    </row>
    <row r="62" spans="2:3" x14ac:dyDescent="0.2">
      <c r="B62" t="s">
        <v>3889</v>
      </c>
      <c r="C62" t="s">
        <v>3889</v>
      </c>
    </row>
    <row r="63" spans="2:3" x14ac:dyDescent="0.2">
      <c r="B63" t="s">
        <v>3890</v>
      </c>
      <c r="C63" t="s">
        <v>3890</v>
      </c>
    </row>
    <row r="64" spans="2:3" x14ac:dyDescent="0.2">
      <c r="B64" t="s">
        <v>3891</v>
      </c>
      <c r="C64" t="s">
        <v>1098</v>
      </c>
    </row>
    <row r="65" spans="2:3" x14ac:dyDescent="0.2">
      <c r="B65" t="s">
        <v>3892</v>
      </c>
      <c r="C65" t="s">
        <v>3892</v>
      </c>
    </row>
    <row r="66" spans="2:3" x14ac:dyDescent="0.2">
      <c r="B66" t="s">
        <v>3893</v>
      </c>
      <c r="C66" t="s">
        <v>3893</v>
      </c>
    </row>
    <row r="67" spans="2:3" x14ac:dyDescent="0.2">
      <c r="B67" t="s">
        <v>3894</v>
      </c>
      <c r="C67" t="s">
        <v>1101</v>
      </c>
    </row>
    <row r="68" spans="2:3" x14ac:dyDescent="0.2">
      <c r="B68" t="s">
        <v>3895</v>
      </c>
      <c r="C68" t="s">
        <v>3895</v>
      </c>
    </row>
    <row r="69" spans="2:3" x14ac:dyDescent="0.2">
      <c r="B69" t="s">
        <v>3896</v>
      </c>
      <c r="C69" t="s">
        <v>3896</v>
      </c>
    </row>
    <row r="70" spans="2:3" x14ac:dyDescent="0.2">
      <c r="B70" t="s">
        <v>3897</v>
      </c>
      <c r="C70" t="s">
        <v>1104</v>
      </c>
    </row>
    <row r="71" spans="2:3" x14ac:dyDescent="0.2">
      <c r="B71" t="s">
        <v>3898</v>
      </c>
      <c r="C71" t="s">
        <v>3898</v>
      </c>
    </row>
    <row r="72" spans="2:3" x14ac:dyDescent="0.2">
      <c r="B72" t="s">
        <v>3899</v>
      </c>
      <c r="C72" t="s">
        <v>3899</v>
      </c>
    </row>
    <row r="73" spans="2:3" x14ac:dyDescent="0.2">
      <c r="B73" t="s">
        <v>3900</v>
      </c>
      <c r="C73" t="s">
        <v>1107</v>
      </c>
    </row>
    <row r="74" spans="2:3" x14ac:dyDescent="0.2">
      <c r="B74" t="s">
        <v>3901</v>
      </c>
      <c r="C74" t="s">
        <v>3901</v>
      </c>
    </row>
    <row r="75" spans="2:3" x14ac:dyDescent="0.2">
      <c r="B75" t="s">
        <v>3902</v>
      </c>
      <c r="C75" t="s">
        <v>3902</v>
      </c>
    </row>
    <row r="76" spans="2:3" x14ac:dyDescent="0.2">
      <c r="B76" t="s">
        <v>3903</v>
      </c>
      <c r="C76" t="s">
        <v>1992</v>
      </c>
    </row>
    <row r="77" spans="2:3" x14ac:dyDescent="0.2">
      <c r="B77" t="s">
        <v>3904</v>
      </c>
      <c r="C77" t="s">
        <v>3904</v>
      </c>
    </row>
    <row r="78" spans="2:3" x14ac:dyDescent="0.2">
      <c r="B78" t="s">
        <v>3905</v>
      </c>
      <c r="C78" t="s">
        <v>3905</v>
      </c>
    </row>
    <row r="79" spans="2:3" x14ac:dyDescent="0.2">
      <c r="B79" t="s">
        <v>3906</v>
      </c>
      <c r="C79" t="s">
        <v>3907</v>
      </c>
    </row>
    <row r="80" spans="2:3" x14ac:dyDescent="0.2">
      <c r="B80" t="s">
        <v>3908</v>
      </c>
      <c r="C80" t="s">
        <v>3908</v>
      </c>
    </row>
    <row r="81" spans="2:3" x14ac:dyDescent="0.2">
      <c r="B81" t="s">
        <v>3909</v>
      </c>
      <c r="C81" t="s">
        <v>2023</v>
      </c>
    </row>
    <row r="82" spans="2:3" x14ac:dyDescent="0.2">
      <c r="B82" t="s">
        <v>3910</v>
      </c>
      <c r="C82" t="s">
        <v>3910</v>
      </c>
    </row>
    <row r="83" spans="2:3" x14ac:dyDescent="0.2">
      <c r="B83" t="s">
        <v>3911</v>
      </c>
      <c r="C83" t="s">
        <v>3912</v>
      </c>
    </row>
    <row r="84" spans="2:3" x14ac:dyDescent="0.2">
      <c r="B84" t="s">
        <v>3913</v>
      </c>
      <c r="C84" t="s">
        <v>3914</v>
      </c>
    </row>
    <row r="85" spans="2:3" x14ac:dyDescent="0.2">
      <c r="B85" t="s">
        <v>3915</v>
      </c>
      <c r="C85" t="s">
        <v>3916</v>
      </c>
    </row>
    <row r="86" spans="2:3" x14ac:dyDescent="0.2">
      <c r="B86" t="s">
        <v>3917</v>
      </c>
      <c r="C86" t="s">
        <v>1114</v>
      </c>
    </row>
    <row r="87" spans="2:3" x14ac:dyDescent="0.2">
      <c r="B87" t="s">
        <v>3918</v>
      </c>
      <c r="C87" t="s">
        <v>1115</v>
      </c>
    </row>
    <row r="88" spans="2:3" x14ac:dyDescent="0.2">
      <c r="B88" t="s">
        <v>3919</v>
      </c>
      <c r="C88" t="s">
        <v>1527</v>
      </c>
    </row>
    <row r="89" spans="2:3" x14ac:dyDescent="0.2">
      <c r="B89" t="s">
        <v>3920</v>
      </c>
      <c r="C89" t="s">
        <v>3920</v>
      </c>
    </row>
    <row r="90" spans="2:3" x14ac:dyDescent="0.2">
      <c r="B90" t="s">
        <v>3921</v>
      </c>
      <c r="C90" t="s">
        <v>3922</v>
      </c>
    </row>
    <row r="91" spans="2:3" x14ac:dyDescent="0.2">
      <c r="B91" t="s">
        <v>3923</v>
      </c>
      <c r="C91" t="s">
        <v>3924</v>
      </c>
    </row>
    <row r="92" spans="2:3" x14ac:dyDescent="0.2">
      <c r="B92" t="s">
        <v>3925</v>
      </c>
      <c r="C92" t="s">
        <v>3926</v>
      </c>
    </row>
    <row r="93" spans="2:3" x14ac:dyDescent="0.2">
      <c r="B93" t="s">
        <v>3927</v>
      </c>
      <c r="C93" t="s">
        <v>3927</v>
      </c>
    </row>
    <row r="94" spans="2:3" x14ac:dyDescent="0.2">
      <c r="B94" t="s">
        <v>3928</v>
      </c>
      <c r="C94" t="s">
        <v>3929</v>
      </c>
    </row>
    <row r="95" spans="2:3" x14ac:dyDescent="0.2">
      <c r="B95" t="s">
        <v>3930</v>
      </c>
      <c r="C95" t="s">
        <v>3930</v>
      </c>
    </row>
    <row r="96" spans="2:3" x14ac:dyDescent="0.2">
      <c r="B96" t="s">
        <v>3931</v>
      </c>
      <c r="C96" t="s">
        <v>3931</v>
      </c>
    </row>
    <row r="97" spans="2:3" x14ac:dyDescent="0.2">
      <c r="B97" t="s">
        <v>3932</v>
      </c>
      <c r="C97" t="s">
        <v>3933</v>
      </c>
    </row>
    <row r="98" spans="2:3" x14ac:dyDescent="0.2">
      <c r="B98" t="s">
        <v>3934</v>
      </c>
      <c r="C98" t="s">
        <v>3934</v>
      </c>
    </row>
    <row r="99" spans="2:3" x14ac:dyDescent="0.2">
      <c r="B99" t="s">
        <v>3935</v>
      </c>
      <c r="C99" t="s">
        <v>3935</v>
      </c>
    </row>
    <row r="100" spans="2:3" x14ac:dyDescent="0.2">
      <c r="B100" t="s">
        <v>3936</v>
      </c>
      <c r="C100" t="s">
        <v>3937</v>
      </c>
    </row>
    <row r="101" spans="2:3" x14ac:dyDescent="0.2">
      <c r="B101" t="s">
        <v>3938</v>
      </c>
      <c r="C101" t="s">
        <v>3938</v>
      </c>
    </row>
    <row r="102" spans="2:3" x14ac:dyDescent="0.2">
      <c r="B102" t="s">
        <v>3939</v>
      </c>
      <c r="C102" t="s">
        <v>3939</v>
      </c>
    </row>
    <row r="103" spans="2:3" x14ac:dyDescent="0.2">
      <c r="B103" t="s">
        <v>3940</v>
      </c>
      <c r="C103" t="s">
        <v>3941</v>
      </c>
    </row>
    <row r="104" spans="2:3" x14ac:dyDescent="0.2">
      <c r="B104" t="s">
        <v>3942</v>
      </c>
      <c r="C104" t="s">
        <v>3942</v>
      </c>
    </row>
    <row r="105" spans="2:3" x14ac:dyDescent="0.2">
      <c r="B105" t="s">
        <v>3943</v>
      </c>
      <c r="C105" t="s">
        <v>1540</v>
      </c>
    </row>
    <row r="106" spans="2:3" x14ac:dyDescent="0.2">
      <c r="B106" t="s">
        <v>3944</v>
      </c>
      <c r="C106" t="s">
        <v>3944</v>
      </c>
    </row>
    <row r="107" spans="2:3" x14ac:dyDescent="0.2">
      <c r="B107" t="s">
        <v>3945</v>
      </c>
      <c r="C107" t="s">
        <v>3945</v>
      </c>
    </row>
    <row r="108" spans="2:3" x14ac:dyDescent="0.2">
      <c r="B108" t="s">
        <v>3946</v>
      </c>
      <c r="C108" t="s">
        <v>3947</v>
      </c>
    </row>
    <row r="109" spans="2:3" x14ac:dyDescent="0.2">
      <c r="B109" t="s">
        <v>3948</v>
      </c>
      <c r="C109" t="s">
        <v>3948</v>
      </c>
    </row>
    <row r="110" spans="2:3" x14ac:dyDescent="0.2">
      <c r="B110" t="s">
        <v>3949</v>
      </c>
      <c r="C110" t="s">
        <v>3950</v>
      </c>
    </row>
    <row r="111" spans="2:3" x14ac:dyDescent="0.2">
      <c r="B111" t="s">
        <v>3951</v>
      </c>
      <c r="C111" t="s">
        <v>3951</v>
      </c>
    </row>
    <row r="112" spans="2:3" x14ac:dyDescent="0.2">
      <c r="B112" t="s">
        <v>3952</v>
      </c>
      <c r="C112" t="s">
        <v>1537</v>
      </c>
    </row>
    <row r="113" spans="2:3" x14ac:dyDescent="0.2">
      <c r="B113" t="s">
        <v>3953</v>
      </c>
      <c r="C113" t="s">
        <v>3953</v>
      </c>
    </row>
    <row r="114" spans="2:3" x14ac:dyDescent="0.2">
      <c r="B114" t="s">
        <v>3954</v>
      </c>
      <c r="C114" t="s">
        <v>1536</v>
      </c>
    </row>
    <row r="115" spans="2:3" x14ac:dyDescent="0.2">
      <c r="B115" t="s">
        <v>3955</v>
      </c>
      <c r="C115" t="s">
        <v>3955</v>
      </c>
    </row>
    <row r="116" spans="2:3" x14ac:dyDescent="0.2">
      <c r="B116" t="s">
        <v>3956</v>
      </c>
      <c r="C116" t="s">
        <v>1538</v>
      </c>
    </row>
    <row r="117" spans="2:3" x14ac:dyDescent="0.2">
      <c r="B117" t="s">
        <v>3957</v>
      </c>
      <c r="C117" t="s">
        <v>3957</v>
      </c>
    </row>
    <row r="118" spans="2:3" x14ac:dyDescent="0.2">
      <c r="B118" t="s">
        <v>3958</v>
      </c>
      <c r="C118" t="s">
        <v>1539</v>
      </c>
    </row>
    <row r="119" spans="2:3" x14ac:dyDescent="0.2">
      <c r="B119" t="s">
        <v>3959</v>
      </c>
      <c r="C119" t="s">
        <v>3959</v>
      </c>
    </row>
    <row r="120" spans="2:3" x14ac:dyDescent="0.2">
      <c r="B120" t="s">
        <v>3960</v>
      </c>
      <c r="C120" t="s">
        <v>3960</v>
      </c>
    </row>
    <row r="121" spans="2:3" x14ac:dyDescent="0.2">
      <c r="B121" t="s">
        <v>3961</v>
      </c>
      <c r="C121" t="s">
        <v>2615</v>
      </c>
    </row>
    <row r="122" spans="2:3" x14ac:dyDescent="0.2">
      <c r="B122" t="s">
        <v>3962</v>
      </c>
      <c r="C122" t="s">
        <v>3962</v>
      </c>
    </row>
    <row r="123" spans="2:3" x14ac:dyDescent="0.2">
      <c r="B123" t="s">
        <v>3963</v>
      </c>
      <c r="C123" t="s">
        <v>3963</v>
      </c>
    </row>
    <row r="124" spans="2:3" x14ac:dyDescent="0.2">
      <c r="B124" t="s">
        <v>3964</v>
      </c>
      <c r="C124" t="s">
        <v>2616</v>
      </c>
    </row>
    <row r="125" spans="2:3" x14ac:dyDescent="0.2">
      <c r="B125" t="s">
        <v>3965</v>
      </c>
      <c r="C125" t="s">
        <v>3965</v>
      </c>
    </row>
    <row r="126" spans="2:3" x14ac:dyDescent="0.2">
      <c r="B126" t="s">
        <v>3966</v>
      </c>
      <c r="C126" t="s">
        <v>3966</v>
      </c>
    </row>
    <row r="127" spans="2:3" x14ac:dyDescent="0.2">
      <c r="B127" t="s">
        <v>3967</v>
      </c>
      <c r="C127" t="s">
        <v>2341</v>
      </c>
    </row>
    <row r="128" spans="2:3" x14ac:dyDescent="0.2">
      <c r="B128" t="s">
        <v>3968</v>
      </c>
      <c r="C128" t="s">
        <v>3968</v>
      </c>
    </row>
    <row r="129" spans="2:3" x14ac:dyDescent="0.2">
      <c r="B129" t="s">
        <v>3969</v>
      </c>
      <c r="C129" t="s">
        <v>3969</v>
      </c>
    </row>
    <row r="130" spans="2:3" x14ac:dyDescent="0.2">
      <c r="B130" t="s">
        <v>3970</v>
      </c>
      <c r="C130" t="s">
        <v>3970</v>
      </c>
    </row>
    <row r="131" spans="2:3" x14ac:dyDescent="0.2">
      <c r="B131" t="s">
        <v>3971</v>
      </c>
      <c r="C131" t="s">
        <v>3971</v>
      </c>
    </row>
    <row r="132" spans="2:3" x14ac:dyDescent="0.2">
      <c r="B132" t="s">
        <v>3972</v>
      </c>
      <c r="C132" t="s">
        <v>2617</v>
      </c>
    </row>
    <row r="133" spans="2:3" x14ac:dyDescent="0.2">
      <c r="B133" t="s">
        <v>3973</v>
      </c>
      <c r="C133" t="s">
        <v>3973</v>
      </c>
    </row>
    <row r="134" spans="2:3" x14ac:dyDescent="0.2">
      <c r="B134" t="s">
        <v>3974</v>
      </c>
      <c r="C134" t="s">
        <v>3974</v>
      </c>
    </row>
    <row r="135" spans="2:3" x14ac:dyDescent="0.2">
      <c r="B135" t="s">
        <v>3975</v>
      </c>
      <c r="C135" t="s">
        <v>1531</v>
      </c>
    </row>
    <row r="136" spans="2:3" x14ac:dyDescent="0.2">
      <c r="B136" t="s">
        <v>3976</v>
      </c>
      <c r="C136" t="s">
        <v>3976</v>
      </c>
    </row>
    <row r="137" spans="2:3" x14ac:dyDescent="0.2">
      <c r="B137" t="s">
        <v>3977</v>
      </c>
      <c r="C137" t="s">
        <v>2054</v>
      </c>
    </row>
    <row r="138" spans="2:3" x14ac:dyDescent="0.2">
      <c r="B138" t="s">
        <v>3978</v>
      </c>
      <c r="C138" t="s">
        <v>3978</v>
      </c>
    </row>
    <row r="139" spans="2:3" x14ac:dyDescent="0.2">
      <c r="B139" t="s">
        <v>3979</v>
      </c>
      <c r="C139" t="s">
        <v>3979</v>
      </c>
    </row>
    <row r="140" spans="2:3" x14ac:dyDescent="0.2">
      <c r="B140" t="s">
        <v>3980</v>
      </c>
      <c r="C140" t="s">
        <v>1532</v>
      </c>
    </row>
    <row r="141" spans="2:3" x14ac:dyDescent="0.2">
      <c r="B141" t="s">
        <v>3981</v>
      </c>
      <c r="C141" t="s">
        <v>3981</v>
      </c>
    </row>
    <row r="142" spans="2:3" x14ac:dyDescent="0.2">
      <c r="B142" t="s">
        <v>3982</v>
      </c>
      <c r="C142" t="s">
        <v>2618</v>
      </c>
    </row>
    <row r="143" spans="2:3" x14ac:dyDescent="0.2">
      <c r="B143" t="s">
        <v>3983</v>
      </c>
      <c r="C143" t="s">
        <v>3983</v>
      </c>
    </row>
    <row r="144" spans="2:3" x14ac:dyDescent="0.2">
      <c r="B144" t="s">
        <v>3984</v>
      </c>
      <c r="C144" t="s">
        <v>3984</v>
      </c>
    </row>
    <row r="145" spans="2:3" x14ac:dyDescent="0.2">
      <c r="B145" t="s">
        <v>3985</v>
      </c>
      <c r="C145" t="s">
        <v>1533</v>
      </c>
    </row>
    <row r="146" spans="2:3" x14ac:dyDescent="0.2">
      <c r="B146" t="s">
        <v>3986</v>
      </c>
      <c r="C146" t="s">
        <v>3986</v>
      </c>
    </row>
    <row r="147" spans="2:3" x14ac:dyDescent="0.2">
      <c r="B147" t="s">
        <v>3987</v>
      </c>
      <c r="C147" t="s">
        <v>2619</v>
      </c>
    </row>
    <row r="148" spans="2:3" x14ac:dyDescent="0.2">
      <c r="B148" t="s">
        <v>3988</v>
      </c>
      <c r="C148" t="s">
        <v>3988</v>
      </c>
    </row>
    <row r="149" spans="2:3" x14ac:dyDescent="0.2">
      <c r="B149" t="s">
        <v>3989</v>
      </c>
      <c r="C149" t="s">
        <v>3989</v>
      </c>
    </row>
    <row r="150" spans="2:3" x14ac:dyDescent="0.2">
      <c r="B150" t="s">
        <v>3990</v>
      </c>
      <c r="C150" t="s">
        <v>3990</v>
      </c>
    </row>
    <row r="151" spans="2:3" x14ac:dyDescent="0.2">
      <c r="B151" t="s">
        <v>3991</v>
      </c>
      <c r="C151" t="s">
        <v>3991</v>
      </c>
    </row>
    <row r="152" spans="2:3" x14ac:dyDescent="0.2">
      <c r="B152" t="s">
        <v>3992</v>
      </c>
      <c r="C152" t="s">
        <v>2620</v>
      </c>
    </row>
    <row r="153" spans="2:3" x14ac:dyDescent="0.2">
      <c r="B153" t="s">
        <v>3993</v>
      </c>
      <c r="C153" t="s">
        <v>3993</v>
      </c>
    </row>
    <row r="154" spans="2:3" x14ac:dyDescent="0.2">
      <c r="B154" t="s">
        <v>3994</v>
      </c>
      <c r="C154" t="s">
        <v>3994</v>
      </c>
    </row>
    <row r="155" spans="2:3" x14ac:dyDescent="0.2">
      <c r="B155" t="s">
        <v>3995</v>
      </c>
      <c r="C155" t="s">
        <v>3995</v>
      </c>
    </row>
    <row r="156" spans="2:3" x14ac:dyDescent="0.2">
      <c r="B156" t="s">
        <v>3996</v>
      </c>
      <c r="C156" t="s">
        <v>3996</v>
      </c>
    </row>
    <row r="157" spans="2:3" x14ac:dyDescent="0.2">
      <c r="B157" t="s">
        <v>3997</v>
      </c>
      <c r="C157" t="s">
        <v>2621</v>
      </c>
    </row>
    <row r="158" spans="2:3" x14ac:dyDescent="0.2">
      <c r="B158" t="s">
        <v>3998</v>
      </c>
      <c r="C158" t="s">
        <v>3998</v>
      </c>
    </row>
    <row r="159" spans="2:3" x14ac:dyDescent="0.2">
      <c r="B159" t="s">
        <v>3999</v>
      </c>
      <c r="C159" t="s">
        <v>3999</v>
      </c>
    </row>
    <row r="160" spans="2:3" x14ac:dyDescent="0.2">
      <c r="B160" t="s">
        <v>4000</v>
      </c>
      <c r="C160" t="s">
        <v>4000</v>
      </c>
    </row>
    <row r="161" spans="2:3" x14ac:dyDescent="0.2">
      <c r="B161" t="s">
        <v>4001</v>
      </c>
      <c r="C161" t="s">
        <v>4001</v>
      </c>
    </row>
    <row r="162" spans="2:3" x14ac:dyDescent="0.2">
      <c r="B162" t="s">
        <v>4002</v>
      </c>
      <c r="C162" t="s">
        <v>2622</v>
      </c>
    </row>
    <row r="163" spans="2:3" x14ac:dyDescent="0.2">
      <c r="B163" t="s">
        <v>4003</v>
      </c>
      <c r="C163" t="s">
        <v>4003</v>
      </c>
    </row>
    <row r="164" spans="2:3" x14ac:dyDescent="0.2">
      <c r="B164" t="s">
        <v>4004</v>
      </c>
      <c r="C164" t="s">
        <v>4004</v>
      </c>
    </row>
    <row r="165" spans="2:3" x14ac:dyDescent="0.2">
      <c r="B165" t="s">
        <v>4005</v>
      </c>
      <c r="C165" t="s">
        <v>4005</v>
      </c>
    </row>
    <row r="166" spans="2:3" x14ac:dyDescent="0.2">
      <c r="B166" t="s">
        <v>4006</v>
      </c>
      <c r="C166" t="s">
        <v>4006</v>
      </c>
    </row>
    <row r="167" spans="2:3" x14ac:dyDescent="0.2">
      <c r="B167" t="s">
        <v>4007</v>
      </c>
      <c r="C167" t="s">
        <v>2623</v>
      </c>
    </row>
    <row r="168" spans="2:3" x14ac:dyDescent="0.2">
      <c r="B168" t="s">
        <v>4008</v>
      </c>
      <c r="C168" t="s">
        <v>4008</v>
      </c>
    </row>
    <row r="169" spans="2:3" x14ac:dyDescent="0.2">
      <c r="B169" t="s">
        <v>4009</v>
      </c>
      <c r="C169" t="s">
        <v>4009</v>
      </c>
    </row>
    <row r="170" spans="2:3" x14ac:dyDescent="0.2">
      <c r="B170" t="s">
        <v>4010</v>
      </c>
      <c r="C170" t="s">
        <v>2055</v>
      </c>
    </row>
    <row r="171" spans="2:3" x14ac:dyDescent="0.2">
      <c r="B171" t="s">
        <v>4011</v>
      </c>
      <c r="C171" t="s">
        <v>4011</v>
      </c>
    </row>
    <row r="172" spans="2:3" x14ac:dyDescent="0.2">
      <c r="B172" t="s">
        <v>4012</v>
      </c>
      <c r="C172" t="s">
        <v>4012</v>
      </c>
    </row>
    <row r="173" spans="2:3" x14ac:dyDescent="0.2">
      <c r="B173" t="s">
        <v>4013</v>
      </c>
      <c r="C173" t="s">
        <v>4013</v>
      </c>
    </row>
    <row r="174" spans="2:3" x14ac:dyDescent="0.2">
      <c r="B174" t="s">
        <v>4014</v>
      </c>
      <c r="C174" t="s">
        <v>4014</v>
      </c>
    </row>
    <row r="175" spans="2:3" x14ac:dyDescent="0.2">
      <c r="B175" t="s">
        <v>4015</v>
      </c>
      <c r="C175" t="s">
        <v>2624</v>
      </c>
    </row>
    <row r="176" spans="2:3" x14ac:dyDescent="0.2">
      <c r="B176" t="s">
        <v>4016</v>
      </c>
      <c r="C176" t="s">
        <v>4016</v>
      </c>
    </row>
    <row r="177" spans="2:3" x14ac:dyDescent="0.2">
      <c r="B177" t="s">
        <v>4017</v>
      </c>
      <c r="C177" t="s">
        <v>4017</v>
      </c>
    </row>
    <row r="178" spans="2:3" x14ac:dyDescent="0.2">
      <c r="B178" t="s">
        <v>4018</v>
      </c>
      <c r="C178" t="s">
        <v>2625</v>
      </c>
    </row>
    <row r="179" spans="2:3" x14ac:dyDescent="0.2">
      <c r="B179" t="s">
        <v>4019</v>
      </c>
      <c r="C179" t="s">
        <v>4019</v>
      </c>
    </row>
    <row r="180" spans="2:3" x14ac:dyDescent="0.2">
      <c r="B180" t="s">
        <v>4020</v>
      </c>
      <c r="C180" t="s">
        <v>2626</v>
      </c>
    </row>
    <row r="181" spans="2:3" x14ac:dyDescent="0.2">
      <c r="B181" t="s">
        <v>4021</v>
      </c>
      <c r="C181" t="s">
        <v>4021</v>
      </c>
    </row>
    <row r="182" spans="2:3" x14ac:dyDescent="0.2">
      <c r="B182" t="s">
        <v>4022</v>
      </c>
      <c r="C182" t="s">
        <v>4022</v>
      </c>
    </row>
    <row r="183" spans="2:3" x14ac:dyDescent="0.2">
      <c r="B183" t="s">
        <v>4023</v>
      </c>
      <c r="C183" t="s">
        <v>2087</v>
      </c>
    </row>
    <row r="184" spans="2:3" x14ac:dyDescent="0.2">
      <c r="B184" t="s">
        <v>4024</v>
      </c>
      <c r="C184" t="s">
        <v>4024</v>
      </c>
    </row>
    <row r="185" spans="2:3" x14ac:dyDescent="0.2">
      <c r="B185" t="s">
        <v>4025</v>
      </c>
      <c r="C185" t="s">
        <v>2627</v>
      </c>
    </row>
    <row r="186" spans="2:3" x14ac:dyDescent="0.2">
      <c r="B186" t="s">
        <v>4026</v>
      </c>
      <c r="C186" t="s">
        <v>4026</v>
      </c>
    </row>
    <row r="187" spans="2:3" x14ac:dyDescent="0.2">
      <c r="B187" t="s">
        <v>4027</v>
      </c>
      <c r="C187" t="s">
        <v>4027</v>
      </c>
    </row>
    <row r="188" spans="2:3" x14ac:dyDescent="0.2">
      <c r="B188" t="s">
        <v>4028</v>
      </c>
      <c r="C188" t="s">
        <v>2091</v>
      </c>
    </row>
    <row r="189" spans="2:3" x14ac:dyDescent="0.2">
      <c r="B189" t="s">
        <v>4029</v>
      </c>
      <c r="C189" t="s">
        <v>4029</v>
      </c>
    </row>
    <row r="190" spans="2:3" x14ac:dyDescent="0.2">
      <c r="B190" t="s">
        <v>4030</v>
      </c>
      <c r="C190" t="s">
        <v>2628</v>
      </c>
    </row>
    <row r="191" spans="2:3" x14ac:dyDescent="0.2">
      <c r="B191" t="s">
        <v>4031</v>
      </c>
      <c r="C191" t="s">
        <v>4031</v>
      </c>
    </row>
    <row r="192" spans="2:3" x14ac:dyDescent="0.2">
      <c r="B192" t="s">
        <v>4032</v>
      </c>
      <c r="C192" t="s">
        <v>4032</v>
      </c>
    </row>
    <row r="193" spans="2:3" x14ac:dyDescent="0.2">
      <c r="B193" t="s">
        <v>4033</v>
      </c>
      <c r="C193" t="s">
        <v>4033</v>
      </c>
    </row>
    <row r="194" spans="2:3" x14ac:dyDescent="0.2">
      <c r="B194" t="s">
        <v>4034</v>
      </c>
      <c r="C194" t="s">
        <v>4034</v>
      </c>
    </row>
    <row r="195" spans="2:3" x14ac:dyDescent="0.2">
      <c r="B195" t="s">
        <v>4035</v>
      </c>
      <c r="C195" t="s">
        <v>2629</v>
      </c>
    </row>
    <row r="196" spans="2:3" x14ac:dyDescent="0.2">
      <c r="B196" t="s">
        <v>4036</v>
      </c>
      <c r="C196" t="s">
        <v>4036</v>
      </c>
    </row>
    <row r="197" spans="2:3" x14ac:dyDescent="0.2">
      <c r="B197" t="s">
        <v>4037</v>
      </c>
      <c r="C197" t="s">
        <v>4037</v>
      </c>
    </row>
    <row r="198" spans="2:3" x14ac:dyDescent="0.2">
      <c r="B198" t="s">
        <v>4038</v>
      </c>
      <c r="C198" t="s">
        <v>4038</v>
      </c>
    </row>
    <row r="199" spans="2:3" x14ac:dyDescent="0.2">
      <c r="B199" t="s">
        <v>4039</v>
      </c>
      <c r="C199" t="s">
        <v>4039</v>
      </c>
    </row>
    <row r="200" spans="2:3" x14ac:dyDescent="0.2">
      <c r="B200" t="s">
        <v>4040</v>
      </c>
      <c r="C200" t="s">
        <v>2630</v>
      </c>
    </row>
    <row r="201" spans="2:3" x14ac:dyDescent="0.2">
      <c r="B201" t="s">
        <v>4041</v>
      </c>
      <c r="C201" t="s">
        <v>4041</v>
      </c>
    </row>
    <row r="202" spans="2:3" x14ac:dyDescent="0.2">
      <c r="B202" t="s">
        <v>4042</v>
      </c>
      <c r="C202" t="s">
        <v>4042</v>
      </c>
    </row>
    <row r="203" spans="2:3" x14ac:dyDescent="0.2">
      <c r="B203" t="s">
        <v>4043</v>
      </c>
      <c r="C203" t="s">
        <v>4043</v>
      </c>
    </row>
    <row r="204" spans="2:3" x14ac:dyDescent="0.2">
      <c r="B204" t="s">
        <v>4044</v>
      </c>
      <c r="C204" t="s">
        <v>4044</v>
      </c>
    </row>
    <row r="205" spans="2:3" x14ac:dyDescent="0.2">
      <c r="B205" t="s">
        <v>4045</v>
      </c>
      <c r="C205" t="s">
        <v>2631</v>
      </c>
    </row>
    <row r="206" spans="2:3" x14ac:dyDescent="0.2">
      <c r="B206" t="s">
        <v>4046</v>
      </c>
      <c r="C206" t="s">
        <v>4046</v>
      </c>
    </row>
    <row r="207" spans="2:3" x14ac:dyDescent="0.2">
      <c r="B207" t="s">
        <v>4047</v>
      </c>
      <c r="C207" t="s">
        <v>4047</v>
      </c>
    </row>
    <row r="208" spans="2:3" x14ac:dyDescent="0.2">
      <c r="B208" t="s">
        <v>4048</v>
      </c>
      <c r="C208" t="s">
        <v>4048</v>
      </c>
    </row>
    <row r="209" spans="2:3" x14ac:dyDescent="0.2">
      <c r="B209" t="s">
        <v>4049</v>
      </c>
      <c r="C209" t="s">
        <v>4049</v>
      </c>
    </row>
    <row r="210" spans="2:3" x14ac:dyDescent="0.2">
      <c r="B210" t="s">
        <v>4050</v>
      </c>
      <c r="C210" t="s">
        <v>2632</v>
      </c>
    </row>
    <row r="211" spans="2:3" x14ac:dyDescent="0.2">
      <c r="B211" t="s">
        <v>4051</v>
      </c>
      <c r="C211" t="s">
        <v>4051</v>
      </c>
    </row>
    <row r="212" spans="2:3" x14ac:dyDescent="0.2">
      <c r="B212" t="s">
        <v>4052</v>
      </c>
      <c r="C212" t="s">
        <v>4052</v>
      </c>
    </row>
    <row r="213" spans="2:3" x14ac:dyDescent="0.2">
      <c r="B213" t="s">
        <v>4053</v>
      </c>
      <c r="C213" t="s">
        <v>4053</v>
      </c>
    </row>
    <row r="214" spans="2:3" x14ac:dyDescent="0.2">
      <c r="B214" t="s">
        <v>4054</v>
      </c>
      <c r="C214" t="s">
        <v>4054</v>
      </c>
    </row>
    <row r="215" spans="2:3" x14ac:dyDescent="0.2">
      <c r="B215" t="s">
        <v>4055</v>
      </c>
      <c r="C215" t="s">
        <v>4055</v>
      </c>
    </row>
    <row r="216" spans="2:3" x14ac:dyDescent="0.2">
      <c r="B216" t="s">
        <v>4056</v>
      </c>
      <c r="C216" t="s">
        <v>4056</v>
      </c>
    </row>
    <row r="217" spans="2:3" x14ac:dyDescent="0.2">
      <c r="B217" t="s">
        <v>4057</v>
      </c>
      <c r="C217" t="s">
        <v>4057</v>
      </c>
    </row>
    <row r="218" spans="2:3" x14ac:dyDescent="0.2">
      <c r="B218" t="s">
        <v>4058</v>
      </c>
      <c r="C218" t="s">
        <v>4058</v>
      </c>
    </row>
    <row r="219" spans="2:3" x14ac:dyDescent="0.2">
      <c r="B219" t="s">
        <v>4059</v>
      </c>
      <c r="C219" t="s">
        <v>4059</v>
      </c>
    </row>
    <row r="220" spans="2:3" x14ac:dyDescent="0.2">
      <c r="B220" t="s">
        <v>4060</v>
      </c>
      <c r="C220" t="s">
        <v>4060</v>
      </c>
    </row>
    <row r="221" spans="2:3" x14ac:dyDescent="0.2">
      <c r="B221" t="s">
        <v>4061</v>
      </c>
      <c r="C221" t="s">
        <v>4061</v>
      </c>
    </row>
    <row r="222" spans="2:3" x14ac:dyDescent="0.2">
      <c r="B222" t="s">
        <v>4062</v>
      </c>
      <c r="C222" t="s">
        <v>4062</v>
      </c>
    </row>
    <row r="223" spans="2:3" x14ac:dyDescent="0.2">
      <c r="B223" t="s">
        <v>4063</v>
      </c>
      <c r="C223" t="s">
        <v>4063</v>
      </c>
    </row>
    <row r="224" spans="2:3" x14ac:dyDescent="0.2">
      <c r="B224" t="s">
        <v>4064</v>
      </c>
      <c r="C224" t="s">
        <v>4064</v>
      </c>
    </row>
    <row r="225" spans="2:3" x14ac:dyDescent="0.2">
      <c r="B225" t="s">
        <v>4065</v>
      </c>
      <c r="C225" t="s">
        <v>4065</v>
      </c>
    </row>
    <row r="226" spans="2:3" x14ac:dyDescent="0.2">
      <c r="B226" t="s">
        <v>4066</v>
      </c>
      <c r="C226" t="s">
        <v>4066</v>
      </c>
    </row>
    <row r="227" spans="2:3" x14ac:dyDescent="0.2">
      <c r="B227" t="s">
        <v>4067</v>
      </c>
      <c r="C227" t="s">
        <v>4067</v>
      </c>
    </row>
    <row r="228" spans="2:3" x14ac:dyDescent="0.2">
      <c r="B228" t="s">
        <v>4068</v>
      </c>
      <c r="C228" t="s">
        <v>4068</v>
      </c>
    </row>
    <row r="229" spans="2:3" x14ac:dyDescent="0.2">
      <c r="B229" t="s">
        <v>4069</v>
      </c>
      <c r="C229" t="s">
        <v>4069</v>
      </c>
    </row>
    <row r="230" spans="2:3" x14ac:dyDescent="0.2">
      <c r="B230" t="s">
        <v>4070</v>
      </c>
      <c r="C230" t="s">
        <v>4070</v>
      </c>
    </row>
    <row r="231" spans="2:3" x14ac:dyDescent="0.2">
      <c r="B231" t="s">
        <v>4071</v>
      </c>
      <c r="C231" t="s">
        <v>4071</v>
      </c>
    </row>
    <row r="232" spans="2:3" x14ac:dyDescent="0.2">
      <c r="B232" t="s">
        <v>4072</v>
      </c>
      <c r="C232" t="s">
        <v>4072</v>
      </c>
    </row>
    <row r="233" spans="2:3" x14ac:dyDescent="0.2">
      <c r="B233" t="s">
        <v>4073</v>
      </c>
      <c r="C233" t="s">
        <v>4073</v>
      </c>
    </row>
    <row r="234" spans="2:3" x14ac:dyDescent="0.2">
      <c r="B234" t="s">
        <v>4074</v>
      </c>
      <c r="C234" t="s">
        <v>4074</v>
      </c>
    </row>
    <row r="235" spans="2:3" x14ac:dyDescent="0.2">
      <c r="B235" t="s">
        <v>4075</v>
      </c>
      <c r="C235" t="s">
        <v>4075</v>
      </c>
    </row>
    <row r="236" spans="2:3" x14ac:dyDescent="0.2">
      <c r="B236" t="s">
        <v>4076</v>
      </c>
      <c r="C236" t="s">
        <v>4076</v>
      </c>
    </row>
    <row r="237" spans="2:3" x14ac:dyDescent="0.2">
      <c r="B237" t="s">
        <v>4077</v>
      </c>
      <c r="C237" t="s">
        <v>4077</v>
      </c>
    </row>
    <row r="238" spans="2:3" x14ac:dyDescent="0.2">
      <c r="B238" t="s">
        <v>4078</v>
      </c>
      <c r="C238" t="s">
        <v>4078</v>
      </c>
    </row>
    <row r="239" spans="2:3" x14ac:dyDescent="0.2">
      <c r="B239" t="s">
        <v>4079</v>
      </c>
      <c r="C239" t="s">
        <v>4079</v>
      </c>
    </row>
    <row r="240" spans="2:3" x14ac:dyDescent="0.2">
      <c r="B240" t="s">
        <v>4080</v>
      </c>
      <c r="C240" t="s">
        <v>4080</v>
      </c>
    </row>
    <row r="241" spans="2:3" x14ac:dyDescent="0.2">
      <c r="B241" t="s">
        <v>4081</v>
      </c>
      <c r="C241" t="s">
        <v>4081</v>
      </c>
    </row>
    <row r="242" spans="2:3" x14ac:dyDescent="0.2">
      <c r="B242" t="s">
        <v>4082</v>
      </c>
      <c r="C242" t="s">
        <v>4082</v>
      </c>
    </row>
    <row r="243" spans="2:3" x14ac:dyDescent="0.2">
      <c r="B243" t="s">
        <v>4083</v>
      </c>
      <c r="C243" t="s">
        <v>4083</v>
      </c>
    </row>
    <row r="244" spans="2:3" x14ac:dyDescent="0.2">
      <c r="B244" t="s">
        <v>4084</v>
      </c>
      <c r="C244" t="s">
        <v>4084</v>
      </c>
    </row>
    <row r="245" spans="2:3" x14ac:dyDescent="0.2">
      <c r="B245" t="s">
        <v>4085</v>
      </c>
      <c r="C245" t="s">
        <v>4085</v>
      </c>
    </row>
    <row r="246" spans="2:3" x14ac:dyDescent="0.2">
      <c r="B246" t="s">
        <v>4086</v>
      </c>
      <c r="C246" t="s">
        <v>4086</v>
      </c>
    </row>
    <row r="247" spans="2:3" x14ac:dyDescent="0.2">
      <c r="B247" t="s">
        <v>4087</v>
      </c>
      <c r="C247" t="s">
        <v>4087</v>
      </c>
    </row>
    <row r="248" spans="2:3" x14ac:dyDescent="0.2">
      <c r="B248" t="s">
        <v>4088</v>
      </c>
      <c r="C248" t="s">
        <v>4088</v>
      </c>
    </row>
    <row r="249" spans="2:3" x14ac:dyDescent="0.2">
      <c r="B249" t="s">
        <v>4089</v>
      </c>
      <c r="C249" t="s">
        <v>4089</v>
      </c>
    </row>
    <row r="250" spans="2:3" x14ac:dyDescent="0.2">
      <c r="B250" t="s">
        <v>4090</v>
      </c>
      <c r="C250" t="s">
        <v>4090</v>
      </c>
    </row>
    <row r="251" spans="2:3" x14ac:dyDescent="0.2">
      <c r="B251" t="s">
        <v>4091</v>
      </c>
      <c r="C251" t="s">
        <v>4091</v>
      </c>
    </row>
    <row r="252" spans="2:3" x14ac:dyDescent="0.2">
      <c r="B252" t="s">
        <v>4092</v>
      </c>
      <c r="C252" t="s">
        <v>4092</v>
      </c>
    </row>
    <row r="253" spans="2:3" x14ac:dyDescent="0.2">
      <c r="B253" t="s">
        <v>4093</v>
      </c>
      <c r="C253" t="s">
        <v>4093</v>
      </c>
    </row>
    <row r="254" spans="2:3" x14ac:dyDescent="0.2">
      <c r="B254" t="s">
        <v>4094</v>
      </c>
      <c r="C254" t="s">
        <v>4094</v>
      </c>
    </row>
    <row r="255" spans="2:3" x14ac:dyDescent="0.2">
      <c r="B255" t="s">
        <v>4095</v>
      </c>
      <c r="C255" t="s">
        <v>4095</v>
      </c>
    </row>
    <row r="256" spans="2:3" x14ac:dyDescent="0.2">
      <c r="B256" t="s">
        <v>4096</v>
      </c>
      <c r="C256" t="s">
        <v>4096</v>
      </c>
    </row>
    <row r="257" spans="2:3" x14ac:dyDescent="0.2">
      <c r="B257" t="s">
        <v>4097</v>
      </c>
      <c r="C257" t="s">
        <v>4097</v>
      </c>
    </row>
    <row r="258" spans="2:3" x14ac:dyDescent="0.2">
      <c r="B258" t="s">
        <v>4098</v>
      </c>
      <c r="C258" t="s">
        <v>4098</v>
      </c>
    </row>
    <row r="259" spans="2:3" x14ac:dyDescent="0.2">
      <c r="B259" t="s">
        <v>4099</v>
      </c>
      <c r="C259" t="s">
        <v>4099</v>
      </c>
    </row>
    <row r="260" spans="2:3" x14ac:dyDescent="0.2">
      <c r="B260" t="s">
        <v>4100</v>
      </c>
      <c r="C260" t="s">
        <v>4100</v>
      </c>
    </row>
    <row r="261" spans="2:3" x14ac:dyDescent="0.2">
      <c r="B261" t="s">
        <v>4101</v>
      </c>
      <c r="C261" t="s">
        <v>4101</v>
      </c>
    </row>
    <row r="262" spans="2:3" x14ac:dyDescent="0.2">
      <c r="B262" t="s">
        <v>4102</v>
      </c>
      <c r="C262" t="s">
        <v>4102</v>
      </c>
    </row>
    <row r="263" spans="2:3" x14ac:dyDescent="0.2">
      <c r="B263" t="s">
        <v>4103</v>
      </c>
      <c r="C263" t="s">
        <v>4103</v>
      </c>
    </row>
    <row r="264" spans="2:3" x14ac:dyDescent="0.2">
      <c r="B264" t="s">
        <v>4104</v>
      </c>
      <c r="C264" t="s">
        <v>4104</v>
      </c>
    </row>
    <row r="265" spans="2:3" x14ac:dyDescent="0.2">
      <c r="B265" t="s">
        <v>4105</v>
      </c>
      <c r="C265" t="s">
        <v>4105</v>
      </c>
    </row>
    <row r="266" spans="2:3" x14ac:dyDescent="0.2">
      <c r="B266" t="s">
        <v>4106</v>
      </c>
      <c r="C266" t="s">
        <v>4106</v>
      </c>
    </row>
    <row r="267" spans="2:3" x14ac:dyDescent="0.2">
      <c r="B267" t="s">
        <v>4107</v>
      </c>
      <c r="C267" t="s">
        <v>4107</v>
      </c>
    </row>
    <row r="268" spans="2:3" x14ac:dyDescent="0.2">
      <c r="B268" t="s">
        <v>4108</v>
      </c>
      <c r="C268" t="s">
        <v>4108</v>
      </c>
    </row>
    <row r="269" spans="2:3" x14ac:dyDescent="0.2">
      <c r="B269" t="s">
        <v>4109</v>
      </c>
      <c r="C269" t="s">
        <v>4109</v>
      </c>
    </row>
    <row r="270" spans="2:3" x14ac:dyDescent="0.2">
      <c r="B270" t="s">
        <v>4110</v>
      </c>
      <c r="C270" t="s">
        <v>4110</v>
      </c>
    </row>
    <row r="271" spans="2:3" x14ac:dyDescent="0.2">
      <c r="B271" t="s">
        <v>4111</v>
      </c>
      <c r="C271" t="s">
        <v>4111</v>
      </c>
    </row>
    <row r="272" spans="2:3" x14ac:dyDescent="0.2">
      <c r="B272" t="s">
        <v>4112</v>
      </c>
      <c r="C272" t="s">
        <v>4112</v>
      </c>
    </row>
    <row r="273" spans="2:3" x14ac:dyDescent="0.2">
      <c r="B273" t="s">
        <v>4113</v>
      </c>
      <c r="C273" t="s">
        <v>4113</v>
      </c>
    </row>
    <row r="274" spans="2:3" x14ac:dyDescent="0.2">
      <c r="B274" t="s">
        <v>4114</v>
      </c>
      <c r="C274" t="s">
        <v>4114</v>
      </c>
    </row>
    <row r="275" spans="2:3" x14ac:dyDescent="0.2">
      <c r="B275" t="s">
        <v>4115</v>
      </c>
      <c r="C275" t="s">
        <v>4115</v>
      </c>
    </row>
    <row r="276" spans="2:3" x14ac:dyDescent="0.2">
      <c r="B276" t="s">
        <v>4116</v>
      </c>
      <c r="C276" t="s">
        <v>4116</v>
      </c>
    </row>
    <row r="277" spans="2:3" x14ac:dyDescent="0.2">
      <c r="B277" t="s">
        <v>4117</v>
      </c>
      <c r="C277" t="s">
        <v>4117</v>
      </c>
    </row>
    <row r="278" spans="2:3" x14ac:dyDescent="0.2">
      <c r="B278" t="s">
        <v>4118</v>
      </c>
      <c r="C278" t="s">
        <v>4118</v>
      </c>
    </row>
    <row r="279" spans="2:3" x14ac:dyDescent="0.2">
      <c r="B279" t="s">
        <v>4119</v>
      </c>
      <c r="C279" t="s">
        <v>4119</v>
      </c>
    </row>
    <row r="280" spans="2:3" x14ac:dyDescent="0.2">
      <c r="B280" t="s">
        <v>4120</v>
      </c>
      <c r="C280" t="s">
        <v>4120</v>
      </c>
    </row>
    <row r="281" spans="2:3" x14ac:dyDescent="0.2">
      <c r="B281" t="s">
        <v>4121</v>
      </c>
      <c r="C281" t="s">
        <v>4121</v>
      </c>
    </row>
    <row r="282" spans="2:3" x14ac:dyDescent="0.2">
      <c r="B282" t="s">
        <v>4122</v>
      </c>
      <c r="C282" t="s">
        <v>4122</v>
      </c>
    </row>
    <row r="283" spans="2:3" x14ac:dyDescent="0.2">
      <c r="B283" t="s">
        <v>4123</v>
      </c>
      <c r="C283" t="s">
        <v>4123</v>
      </c>
    </row>
    <row r="284" spans="2:3" x14ac:dyDescent="0.2">
      <c r="B284" t="s">
        <v>4124</v>
      </c>
      <c r="C284" t="s">
        <v>4124</v>
      </c>
    </row>
    <row r="285" spans="2:3" x14ac:dyDescent="0.2">
      <c r="B285" t="s">
        <v>4125</v>
      </c>
      <c r="C285" t="s">
        <v>4125</v>
      </c>
    </row>
    <row r="286" spans="2:3" x14ac:dyDescent="0.2">
      <c r="B286" t="s">
        <v>4126</v>
      </c>
      <c r="C286" t="s">
        <v>4127</v>
      </c>
    </row>
    <row r="287" spans="2:3" x14ac:dyDescent="0.2">
      <c r="B287" t="s">
        <v>4128</v>
      </c>
      <c r="C287" t="s">
        <v>4128</v>
      </c>
    </row>
    <row r="288" spans="2:3" x14ac:dyDescent="0.2">
      <c r="B288" t="s">
        <v>4129</v>
      </c>
      <c r="C288" t="s">
        <v>4130</v>
      </c>
    </row>
    <row r="289" spans="2:3" x14ac:dyDescent="0.2">
      <c r="B289" t="s">
        <v>4131</v>
      </c>
      <c r="C289" t="s">
        <v>4131</v>
      </c>
    </row>
    <row r="290" spans="2:3" x14ac:dyDescent="0.2">
      <c r="B290" t="s">
        <v>4132</v>
      </c>
      <c r="C290" t="s">
        <v>4132</v>
      </c>
    </row>
    <row r="291" spans="2:3" x14ac:dyDescent="0.2">
      <c r="B291" t="s">
        <v>4133</v>
      </c>
      <c r="C291" t="s">
        <v>4133</v>
      </c>
    </row>
    <row r="292" spans="2:3" x14ac:dyDescent="0.2">
      <c r="B292" t="s">
        <v>4134</v>
      </c>
      <c r="C292" t="s">
        <v>4134</v>
      </c>
    </row>
    <row r="293" spans="2:3" x14ac:dyDescent="0.2">
      <c r="B293" t="s">
        <v>4135</v>
      </c>
      <c r="C293" t="s">
        <v>4135</v>
      </c>
    </row>
    <row r="294" spans="2:3" x14ac:dyDescent="0.2">
      <c r="B294" t="s">
        <v>4136</v>
      </c>
      <c r="C294" t="s">
        <v>4136</v>
      </c>
    </row>
    <row r="295" spans="2:3" x14ac:dyDescent="0.2">
      <c r="B295" t="s">
        <v>4137</v>
      </c>
      <c r="C295" t="s">
        <v>4137</v>
      </c>
    </row>
    <row r="296" spans="2:3" x14ac:dyDescent="0.2">
      <c r="B296" t="s">
        <v>4138</v>
      </c>
      <c r="C296" t="s">
        <v>4138</v>
      </c>
    </row>
    <row r="297" spans="2:3" x14ac:dyDescent="0.2">
      <c r="B297" t="s">
        <v>4139</v>
      </c>
      <c r="C297" t="s">
        <v>4139</v>
      </c>
    </row>
    <row r="298" spans="2:3" x14ac:dyDescent="0.2">
      <c r="B298" t="s">
        <v>4140</v>
      </c>
      <c r="C298" t="s">
        <v>4140</v>
      </c>
    </row>
    <row r="299" spans="2:3" x14ac:dyDescent="0.2">
      <c r="B299" t="s">
        <v>4141</v>
      </c>
      <c r="C299" t="s">
        <v>4141</v>
      </c>
    </row>
    <row r="300" spans="2:3" x14ac:dyDescent="0.2">
      <c r="B300" t="s">
        <v>4142</v>
      </c>
      <c r="C300" t="s">
        <v>4142</v>
      </c>
    </row>
    <row r="301" spans="2:3" x14ac:dyDescent="0.2">
      <c r="B301" t="s">
        <v>4143</v>
      </c>
      <c r="C301" t="s">
        <v>4143</v>
      </c>
    </row>
    <row r="302" spans="2:3" x14ac:dyDescent="0.2">
      <c r="B302" t="s">
        <v>4144</v>
      </c>
      <c r="C302" t="s">
        <v>4144</v>
      </c>
    </row>
    <row r="303" spans="2:3" x14ac:dyDescent="0.2">
      <c r="B303" t="s">
        <v>4145</v>
      </c>
      <c r="C303" t="s">
        <v>4145</v>
      </c>
    </row>
    <row r="304" spans="2:3" x14ac:dyDescent="0.2">
      <c r="B304" t="s">
        <v>4146</v>
      </c>
      <c r="C304" t="s">
        <v>4146</v>
      </c>
    </row>
    <row r="305" spans="2:3" x14ac:dyDescent="0.2">
      <c r="B305" t="s">
        <v>4147</v>
      </c>
      <c r="C305" t="s">
        <v>4147</v>
      </c>
    </row>
    <row r="306" spans="2:3" x14ac:dyDescent="0.2">
      <c r="B306" t="s">
        <v>4148</v>
      </c>
      <c r="C306" t="s">
        <v>4148</v>
      </c>
    </row>
    <row r="307" spans="2:3" x14ac:dyDescent="0.2">
      <c r="B307" t="s">
        <v>4149</v>
      </c>
      <c r="C307" t="s">
        <v>4150</v>
      </c>
    </row>
    <row r="308" spans="2:3" x14ac:dyDescent="0.2">
      <c r="B308" t="s">
        <v>4151</v>
      </c>
      <c r="C308" t="s">
        <v>4151</v>
      </c>
    </row>
    <row r="309" spans="2:3" x14ac:dyDescent="0.2">
      <c r="B309" t="s">
        <v>4152</v>
      </c>
      <c r="C309" t="s">
        <v>4152</v>
      </c>
    </row>
    <row r="310" spans="2:3" x14ac:dyDescent="0.2">
      <c r="B310" t="s">
        <v>4153</v>
      </c>
      <c r="C310" t="s">
        <v>4153</v>
      </c>
    </row>
    <row r="311" spans="2:3" x14ac:dyDescent="0.2">
      <c r="B311" t="s">
        <v>4154</v>
      </c>
      <c r="C311" t="s">
        <v>4155</v>
      </c>
    </row>
    <row r="312" spans="2:3" x14ac:dyDescent="0.2">
      <c r="B312" t="s">
        <v>4156</v>
      </c>
      <c r="C312" t="s">
        <v>4156</v>
      </c>
    </row>
    <row r="313" spans="2:3" x14ac:dyDescent="0.2">
      <c r="B313" t="s">
        <v>4157</v>
      </c>
      <c r="C313" t="s">
        <v>4157</v>
      </c>
    </row>
    <row r="314" spans="2:3" x14ac:dyDescent="0.2">
      <c r="B314" t="s">
        <v>4158</v>
      </c>
      <c r="C314" t="s">
        <v>4158</v>
      </c>
    </row>
    <row r="315" spans="2:3" x14ac:dyDescent="0.2">
      <c r="B315" t="s">
        <v>4159</v>
      </c>
      <c r="C315" t="s">
        <v>4159</v>
      </c>
    </row>
    <row r="316" spans="2:3" x14ac:dyDescent="0.2">
      <c r="B316" t="s">
        <v>4160</v>
      </c>
      <c r="C316" t="s">
        <v>4160</v>
      </c>
    </row>
    <row r="317" spans="2:3" x14ac:dyDescent="0.2">
      <c r="B317" t="s">
        <v>4161</v>
      </c>
      <c r="C317" t="s">
        <v>4162</v>
      </c>
    </row>
    <row r="318" spans="2:3" x14ac:dyDescent="0.2">
      <c r="B318" t="s">
        <v>4163</v>
      </c>
      <c r="C318" t="s">
        <v>4163</v>
      </c>
    </row>
    <row r="319" spans="2:3" x14ac:dyDescent="0.2">
      <c r="B319" t="s">
        <v>4164</v>
      </c>
      <c r="C319" t="s">
        <v>4164</v>
      </c>
    </row>
    <row r="320" spans="2:3" x14ac:dyDescent="0.2">
      <c r="B320" t="s">
        <v>4165</v>
      </c>
      <c r="C320" t="s">
        <v>4165</v>
      </c>
    </row>
    <row r="321" spans="2:3" x14ac:dyDescent="0.2">
      <c r="B321" t="s">
        <v>4166</v>
      </c>
      <c r="C321" t="s">
        <v>4166</v>
      </c>
    </row>
    <row r="322" spans="2:3" x14ac:dyDescent="0.2">
      <c r="B322" t="s">
        <v>4167</v>
      </c>
      <c r="C322" t="s">
        <v>4167</v>
      </c>
    </row>
    <row r="323" spans="2:3" x14ac:dyDescent="0.2">
      <c r="B323" t="s">
        <v>4168</v>
      </c>
      <c r="C323" t="s">
        <v>4169</v>
      </c>
    </row>
    <row r="324" spans="2:3" x14ac:dyDescent="0.2">
      <c r="B324" t="s">
        <v>4170</v>
      </c>
      <c r="C324" t="s">
        <v>4170</v>
      </c>
    </row>
    <row r="325" spans="2:3" x14ac:dyDescent="0.2">
      <c r="B325" t="s">
        <v>4171</v>
      </c>
      <c r="C325" t="s">
        <v>4171</v>
      </c>
    </row>
    <row r="326" spans="2:3" x14ac:dyDescent="0.2">
      <c r="B326" t="s">
        <v>4172</v>
      </c>
      <c r="C326" t="s">
        <v>4172</v>
      </c>
    </row>
    <row r="327" spans="2:3" x14ac:dyDescent="0.2">
      <c r="B327" t="s">
        <v>4173</v>
      </c>
      <c r="C327" t="s">
        <v>4173</v>
      </c>
    </row>
    <row r="328" spans="2:3" x14ac:dyDescent="0.2">
      <c r="B328" t="s">
        <v>4174</v>
      </c>
      <c r="C328" t="s">
        <v>4174</v>
      </c>
    </row>
    <row r="329" spans="2:3" x14ac:dyDescent="0.2">
      <c r="B329" t="s">
        <v>4175</v>
      </c>
      <c r="C329" t="s">
        <v>4176</v>
      </c>
    </row>
    <row r="330" spans="2:3" x14ac:dyDescent="0.2">
      <c r="B330" t="s">
        <v>4177</v>
      </c>
      <c r="C330" t="s">
        <v>4177</v>
      </c>
    </row>
    <row r="331" spans="2:3" x14ac:dyDescent="0.2">
      <c r="B331" t="s">
        <v>4178</v>
      </c>
      <c r="C331" t="s">
        <v>4178</v>
      </c>
    </row>
    <row r="332" spans="2:3" x14ac:dyDescent="0.2">
      <c r="B332" t="s">
        <v>4179</v>
      </c>
      <c r="C332" t="s">
        <v>4179</v>
      </c>
    </row>
    <row r="333" spans="2:3" x14ac:dyDescent="0.2">
      <c r="B333" t="s">
        <v>4180</v>
      </c>
      <c r="C333" t="s">
        <v>4180</v>
      </c>
    </row>
    <row r="334" spans="2:3" x14ac:dyDescent="0.2">
      <c r="B334" t="s">
        <v>4181</v>
      </c>
      <c r="C334" t="s">
        <v>4181</v>
      </c>
    </row>
    <row r="335" spans="2:3" x14ac:dyDescent="0.2">
      <c r="B335" t="s">
        <v>4182</v>
      </c>
      <c r="C335" t="s">
        <v>4183</v>
      </c>
    </row>
    <row r="336" spans="2:3" x14ac:dyDescent="0.2">
      <c r="B336" t="s">
        <v>4184</v>
      </c>
      <c r="C336" t="s">
        <v>4184</v>
      </c>
    </row>
    <row r="337" spans="2:3" x14ac:dyDescent="0.2">
      <c r="B337" t="s">
        <v>4185</v>
      </c>
      <c r="C337" t="s">
        <v>4185</v>
      </c>
    </row>
    <row r="338" spans="2:3" x14ac:dyDescent="0.2">
      <c r="B338" t="s">
        <v>4186</v>
      </c>
      <c r="C338" t="s">
        <v>4186</v>
      </c>
    </row>
    <row r="339" spans="2:3" x14ac:dyDescent="0.2">
      <c r="B339" t="s">
        <v>4187</v>
      </c>
      <c r="C339" t="s">
        <v>4187</v>
      </c>
    </row>
    <row r="340" spans="2:3" x14ac:dyDescent="0.2">
      <c r="B340" t="s">
        <v>4188</v>
      </c>
      <c r="C340" t="s">
        <v>4188</v>
      </c>
    </row>
    <row r="341" spans="2:3" x14ac:dyDescent="0.2">
      <c r="B341" t="s">
        <v>4189</v>
      </c>
      <c r="C341" t="s">
        <v>4190</v>
      </c>
    </row>
    <row r="342" spans="2:3" x14ac:dyDescent="0.2">
      <c r="B342" t="s">
        <v>4191</v>
      </c>
      <c r="C342" t="s">
        <v>4191</v>
      </c>
    </row>
    <row r="343" spans="2:3" x14ac:dyDescent="0.2">
      <c r="B343" t="s">
        <v>4192</v>
      </c>
      <c r="C343" t="s">
        <v>4192</v>
      </c>
    </row>
    <row r="344" spans="2:3" x14ac:dyDescent="0.2">
      <c r="B344" t="s">
        <v>4193</v>
      </c>
      <c r="C344" t="s">
        <v>4193</v>
      </c>
    </row>
    <row r="345" spans="2:3" x14ac:dyDescent="0.2">
      <c r="B345" t="s">
        <v>4194</v>
      </c>
      <c r="C345" t="s">
        <v>4194</v>
      </c>
    </row>
    <row r="346" spans="2:3" x14ac:dyDescent="0.2">
      <c r="B346" t="s">
        <v>4195</v>
      </c>
      <c r="C346" t="s">
        <v>4195</v>
      </c>
    </row>
    <row r="347" spans="2:3" x14ac:dyDescent="0.2">
      <c r="B347" t="s">
        <v>4196</v>
      </c>
      <c r="C347" t="s">
        <v>4197</v>
      </c>
    </row>
    <row r="348" spans="2:3" x14ac:dyDescent="0.2">
      <c r="B348" t="s">
        <v>4198</v>
      </c>
      <c r="C348" t="s">
        <v>4198</v>
      </c>
    </row>
    <row r="349" spans="2:3" x14ac:dyDescent="0.2">
      <c r="B349" t="s">
        <v>4199</v>
      </c>
      <c r="C349" t="s">
        <v>4199</v>
      </c>
    </row>
    <row r="350" spans="2:3" x14ac:dyDescent="0.2">
      <c r="B350" t="s">
        <v>4200</v>
      </c>
      <c r="C350" t="s">
        <v>4200</v>
      </c>
    </row>
    <row r="351" spans="2:3" x14ac:dyDescent="0.2">
      <c r="B351" t="s">
        <v>4201</v>
      </c>
      <c r="C351" t="s">
        <v>4201</v>
      </c>
    </row>
    <row r="352" spans="2:3" x14ac:dyDescent="0.2">
      <c r="B352" t="s">
        <v>4202</v>
      </c>
      <c r="C352" t="s">
        <v>4203</v>
      </c>
    </row>
    <row r="353" spans="2:3" x14ac:dyDescent="0.2">
      <c r="B353" t="s">
        <v>4204</v>
      </c>
      <c r="C353" t="s">
        <v>4204</v>
      </c>
    </row>
    <row r="354" spans="2:3" x14ac:dyDescent="0.2">
      <c r="B354" t="s">
        <v>4205</v>
      </c>
      <c r="C354" t="s">
        <v>4205</v>
      </c>
    </row>
    <row r="355" spans="2:3" x14ac:dyDescent="0.2">
      <c r="B355" t="s">
        <v>4206</v>
      </c>
      <c r="C355" t="s">
        <v>4206</v>
      </c>
    </row>
    <row r="356" spans="2:3" x14ac:dyDescent="0.2">
      <c r="B356" t="s">
        <v>4207</v>
      </c>
      <c r="C356" t="s">
        <v>4207</v>
      </c>
    </row>
    <row r="357" spans="2:3" x14ac:dyDescent="0.2">
      <c r="B357" t="s">
        <v>4208</v>
      </c>
      <c r="C357" t="s">
        <v>4208</v>
      </c>
    </row>
    <row r="358" spans="2:3" x14ac:dyDescent="0.2">
      <c r="B358" t="s">
        <v>4209</v>
      </c>
      <c r="C358" t="s">
        <v>4210</v>
      </c>
    </row>
    <row r="359" spans="2:3" x14ac:dyDescent="0.2">
      <c r="B359" t="s">
        <v>4211</v>
      </c>
      <c r="C359" t="s">
        <v>4211</v>
      </c>
    </row>
    <row r="360" spans="2:3" x14ac:dyDescent="0.2">
      <c r="B360" t="s">
        <v>4212</v>
      </c>
      <c r="C360" t="s">
        <v>4212</v>
      </c>
    </row>
    <row r="361" spans="2:3" x14ac:dyDescent="0.2">
      <c r="B361" t="s">
        <v>4213</v>
      </c>
      <c r="C361" t="s">
        <v>4213</v>
      </c>
    </row>
    <row r="362" spans="2:3" x14ac:dyDescent="0.2">
      <c r="B362" t="s">
        <v>4214</v>
      </c>
      <c r="C362" t="s">
        <v>4214</v>
      </c>
    </row>
    <row r="363" spans="2:3" x14ac:dyDescent="0.2">
      <c r="B363" t="s">
        <v>4215</v>
      </c>
      <c r="C363" t="s">
        <v>4215</v>
      </c>
    </row>
    <row r="364" spans="2:3" x14ac:dyDescent="0.2">
      <c r="B364" t="s">
        <v>4216</v>
      </c>
      <c r="C364" t="s">
        <v>4217</v>
      </c>
    </row>
    <row r="365" spans="2:3" x14ac:dyDescent="0.2">
      <c r="B365" t="s">
        <v>4218</v>
      </c>
      <c r="C365" t="s">
        <v>4218</v>
      </c>
    </row>
    <row r="366" spans="2:3" x14ac:dyDescent="0.2">
      <c r="B366" t="s">
        <v>4219</v>
      </c>
      <c r="C366" t="s">
        <v>2651</v>
      </c>
    </row>
    <row r="367" spans="2:3" x14ac:dyDescent="0.2">
      <c r="B367" t="s">
        <v>4220</v>
      </c>
      <c r="C367" t="s">
        <v>4220</v>
      </c>
    </row>
    <row r="368" spans="2:3" x14ac:dyDescent="0.2">
      <c r="B368" t="s">
        <v>4221</v>
      </c>
      <c r="C368" t="s">
        <v>4221</v>
      </c>
    </row>
    <row r="369" spans="2:3" x14ac:dyDescent="0.2">
      <c r="B369" t="s">
        <v>4222</v>
      </c>
      <c r="C369" t="s">
        <v>4222</v>
      </c>
    </row>
    <row r="370" spans="2:3" x14ac:dyDescent="0.2">
      <c r="B370" t="s">
        <v>4223</v>
      </c>
      <c r="C370" t="s">
        <v>2652</v>
      </c>
    </row>
    <row r="371" spans="2:3" x14ac:dyDescent="0.2">
      <c r="B371" t="s">
        <v>4224</v>
      </c>
      <c r="C371" t="s">
        <v>4224</v>
      </c>
    </row>
    <row r="372" spans="2:3" x14ac:dyDescent="0.2">
      <c r="B372" t="s">
        <v>4225</v>
      </c>
      <c r="C372" t="s">
        <v>4225</v>
      </c>
    </row>
    <row r="373" spans="2:3" x14ac:dyDescent="0.2">
      <c r="B373" t="s">
        <v>4226</v>
      </c>
      <c r="C373" t="s">
        <v>4226</v>
      </c>
    </row>
    <row r="374" spans="2:3" x14ac:dyDescent="0.2">
      <c r="B374" t="s">
        <v>4227</v>
      </c>
      <c r="C374" t="s">
        <v>2429</v>
      </c>
    </row>
    <row r="375" spans="2:3" x14ac:dyDescent="0.2">
      <c r="B375" t="s">
        <v>4228</v>
      </c>
      <c r="C375" t="s">
        <v>4228</v>
      </c>
    </row>
    <row r="376" spans="2:3" x14ac:dyDescent="0.2">
      <c r="B376" t="s">
        <v>4229</v>
      </c>
      <c r="C376" t="s">
        <v>4229</v>
      </c>
    </row>
    <row r="377" spans="2:3" x14ac:dyDescent="0.2">
      <c r="B377" t="s">
        <v>4230</v>
      </c>
      <c r="C377" t="s">
        <v>4230</v>
      </c>
    </row>
    <row r="378" spans="2:3" x14ac:dyDescent="0.2">
      <c r="B378" t="s">
        <v>4231</v>
      </c>
      <c r="C378" t="s">
        <v>1195</v>
      </c>
    </row>
    <row r="379" spans="2:3" x14ac:dyDescent="0.2">
      <c r="B379" t="s">
        <v>4232</v>
      </c>
      <c r="C379" t="s">
        <v>4232</v>
      </c>
    </row>
    <row r="380" spans="2:3" x14ac:dyDescent="0.2">
      <c r="B380" t="s">
        <v>4233</v>
      </c>
      <c r="C380" t="s">
        <v>4233</v>
      </c>
    </row>
    <row r="381" spans="2:3" x14ac:dyDescent="0.2">
      <c r="B381" t="s">
        <v>4234</v>
      </c>
      <c r="C381" t="s">
        <v>4235</v>
      </c>
    </row>
    <row r="382" spans="2:3" x14ac:dyDescent="0.2">
      <c r="B382" t="s">
        <v>4236</v>
      </c>
      <c r="C382" t="s">
        <v>4236</v>
      </c>
    </row>
    <row r="383" spans="2:3" x14ac:dyDescent="0.2">
      <c r="B383" t="s">
        <v>4237</v>
      </c>
      <c r="C383" t="s">
        <v>4238</v>
      </c>
    </row>
    <row r="384" spans="2:3" x14ac:dyDescent="0.2">
      <c r="B384" t="s">
        <v>4239</v>
      </c>
      <c r="C384" t="s">
        <v>4239</v>
      </c>
    </row>
    <row r="385" spans="2:3" x14ac:dyDescent="0.2">
      <c r="B385" t="s">
        <v>4240</v>
      </c>
      <c r="C385" t="s">
        <v>2063</v>
      </c>
    </row>
    <row r="386" spans="2:3" x14ac:dyDescent="0.2">
      <c r="B386" t="s">
        <v>4241</v>
      </c>
      <c r="C386" t="s">
        <v>4241</v>
      </c>
    </row>
    <row r="387" spans="2:3" x14ac:dyDescent="0.2">
      <c r="B387" t="s">
        <v>4242</v>
      </c>
      <c r="C387" t="s">
        <v>4243</v>
      </c>
    </row>
    <row r="388" spans="2:3" x14ac:dyDescent="0.2">
      <c r="B388" t="s">
        <v>4244</v>
      </c>
      <c r="C388" t="s">
        <v>4244</v>
      </c>
    </row>
    <row r="389" spans="2:3" x14ac:dyDescent="0.2">
      <c r="B389" t="s">
        <v>4245</v>
      </c>
      <c r="C389" t="s">
        <v>4245</v>
      </c>
    </row>
    <row r="390" spans="2:3" x14ac:dyDescent="0.2">
      <c r="B390" t="s">
        <v>4246</v>
      </c>
      <c r="C390" t="s">
        <v>2653</v>
      </c>
    </row>
    <row r="391" spans="2:3" x14ac:dyDescent="0.2">
      <c r="B391" t="s">
        <v>4247</v>
      </c>
      <c r="C391" t="s">
        <v>4247</v>
      </c>
    </row>
    <row r="392" spans="2:3" x14ac:dyDescent="0.2">
      <c r="B392" t="s">
        <v>4248</v>
      </c>
      <c r="C392" t="s">
        <v>4248</v>
      </c>
    </row>
    <row r="393" spans="2:3" x14ac:dyDescent="0.2">
      <c r="B393" t="s">
        <v>4249</v>
      </c>
      <c r="C393" t="s">
        <v>4250</v>
      </c>
    </row>
    <row r="394" spans="2:3" x14ac:dyDescent="0.2">
      <c r="B394" t="s">
        <v>4251</v>
      </c>
      <c r="C394" t="s">
        <v>4251</v>
      </c>
    </row>
    <row r="395" spans="2:3" x14ac:dyDescent="0.2">
      <c r="B395" t="s">
        <v>4252</v>
      </c>
      <c r="C395" t="s">
        <v>2421</v>
      </c>
    </row>
    <row r="396" spans="2:3" x14ac:dyDescent="0.2">
      <c r="B396" t="s">
        <v>4253</v>
      </c>
      <c r="C396" t="s">
        <v>4253</v>
      </c>
    </row>
    <row r="397" spans="2:3" x14ac:dyDescent="0.2">
      <c r="B397" t="s">
        <v>4254</v>
      </c>
      <c r="C397" t="s">
        <v>4255</v>
      </c>
    </row>
    <row r="398" spans="2:3" x14ac:dyDescent="0.2">
      <c r="B398" t="s">
        <v>4256</v>
      </c>
      <c r="C398" t="s">
        <v>4256</v>
      </c>
    </row>
    <row r="399" spans="2:3" x14ac:dyDescent="0.2">
      <c r="B399" t="s">
        <v>4257</v>
      </c>
      <c r="C399" t="s">
        <v>4257</v>
      </c>
    </row>
    <row r="400" spans="2:3" x14ac:dyDescent="0.2">
      <c r="B400" t="s">
        <v>4258</v>
      </c>
      <c r="C400" t="s">
        <v>4259</v>
      </c>
    </row>
    <row r="401" spans="2:3" x14ac:dyDescent="0.2">
      <c r="B401" t="s">
        <v>4260</v>
      </c>
      <c r="C401" t="s">
        <v>4260</v>
      </c>
    </row>
    <row r="402" spans="2:3" x14ac:dyDescent="0.2">
      <c r="B402" t="s">
        <v>4261</v>
      </c>
      <c r="C402" t="s">
        <v>4261</v>
      </c>
    </row>
    <row r="403" spans="2:3" x14ac:dyDescent="0.2">
      <c r="B403" t="s">
        <v>4262</v>
      </c>
      <c r="C403" t="s">
        <v>4262</v>
      </c>
    </row>
    <row r="404" spans="2:3" x14ac:dyDescent="0.2">
      <c r="B404" t="s">
        <v>4263</v>
      </c>
      <c r="C404" t="s">
        <v>4263</v>
      </c>
    </row>
    <row r="405" spans="2:3" x14ac:dyDescent="0.2">
      <c r="B405" t="s">
        <v>4264</v>
      </c>
      <c r="C405" t="s">
        <v>4264</v>
      </c>
    </row>
    <row r="406" spans="2:3" x14ac:dyDescent="0.2">
      <c r="B406" t="s">
        <v>4265</v>
      </c>
      <c r="C406" t="s">
        <v>4265</v>
      </c>
    </row>
    <row r="407" spans="2:3" x14ac:dyDescent="0.2">
      <c r="B407" t="s">
        <v>4266</v>
      </c>
      <c r="C407" t="s">
        <v>4266</v>
      </c>
    </row>
    <row r="408" spans="2:3" x14ac:dyDescent="0.2">
      <c r="B408" t="s">
        <v>4267</v>
      </c>
      <c r="C408" t="s">
        <v>1202</v>
      </c>
    </row>
    <row r="409" spans="2:3" x14ac:dyDescent="0.2">
      <c r="B409" t="s">
        <v>4268</v>
      </c>
      <c r="C409" t="s">
        <v>4268</v>
      </c>
    </row>
    <row r="410" spans="2:3" x14ac:dyDescent="0.2">
      <c r="B410" t="s">
        <v>4269</v>
      </c>
      <c r="C410" t="s">
        <v>1203</v>
      </c>
    </row>
    <row r="411" spans="2:3" x14ac:dyDescent="0.2">
      <c r="B411" t="s">
        <v>4270</v>
      </c>
      <c r="C411" t="s">
        <v>4270</v>
      </c>
    </row>
    <row r="412" spans="2:3" x14ac:dyDescent="0.2">
      <c r="B412" t="s">
        <v>4271</v>
      </c>
      <c r="C412" t="s">
        <v>4271</v>
      </c>
    </row>
    <row r="413" spans="2:3" x14ac:dyDescent="0.2">
      <c r="B413" t="s">
        <v>4272</v>
      </c>
      <c r="C413" t="s">
        <v>4272</v>
      </c>
    </row>
    <row r="414" spans="2:3" x14ac:dyDescent="0.2">
      <c r="B414" t="s">
        <v>4273</v>
      </c>
      <c r="C414" t="s">
        <v>4273</v>
      </c>
    </row>
    <row r="415" spans="2:3" x14ac:dyDescent="0.2">
      <c r="B415" t="s">
        <v>4274</v>
      </c>
      <c r="C415" t="s">
        <v>4274</v>
      </c>
    </row>
    <row r="416" spans="2:3" x14ac:dyDescent="0.2">
      <c r="B416" t="s">
        <v>4275</v>
      </c>
      <c r="C416" t="s">
        <v>4275</v>
      </c>
    </row>
    <row r="417" spans="2:3" x14ac:dyDescent="0.2">
      <c r="B417" t="s">
        <v>4276</v>
      </c>
      <c r="C417" t="s">
        <v>1209</v>
      </c>
    </row>
    <row r="418" spans="2:3" x14ac:dyDescent="0.2">
      <c r="B418" t="s">
        <v>4277</v>
      </c>
      <c r="C418" t="s">
        <v>4277</v>
      </c>
    </row>
    <row r="419" spans="2:3" x14ac:dyDescent="0.2">
      <c r="B419" t="s">
        <v>4278</v>
      </c>
      <c r="C419" t="s">
        <v>1210</v>
      </c>
    </row>
    <row r="420" spans="2:3" x14ac:dyDescent="0.2">
      <c r="B420" t="s">
        <v>4279</v>
      </c>
      <c r="C420" t="s">
        <v>4279</v>
      </c>
    </row>
    <row r="421" spans="2:3" x14ac:dyDescent="0.2">
      <c r="B421" t="s">
        <v>4280</v>
      </c>
      <c r="C421" t="s">
        <v>2654</v>
      </c>
    </row>
    <row r="422" spans="2:3" x14ac:dyDescent="0.2">
      <c r="B422" t="s">
        <v>4281</v>
      </c>
      <c r="C422" t="s">
        <v>4281</v>
      </c>
    </row>
    <row r="423" spans="2:3" x14ac:dyDescent="0.2">
      <c r="B423" t="s">
        <v>4282</v>
      </c>
      <c r="C423" t="s">
        <v>2337</v>
      </c>
    </row>
    <row r="424" spans="2:3" x14ac:dyDescent="0.2">
      <c r="B424" t="s">
        <v>4283</v>
      </c>
      <c r="C424" t="s">
        <v>4283</v>
      </c>
    </row>
    <row r="425" spans="2:3" x14ac:dyDescent="0.2">
      <c r="B425" t="s">
        <v>4284</v>
      </c>
      <c r="C425" t="s">
        <v>4284</v>
      </c>
    </row>
    <row r="426" spans="2:3" x14ac:dyDescent="0.2">
      <c r="B426" t="s">
        <v>4285</v>
      </c>
      <c r="C426" t="s">
        <v>2655</v>
      </c>
    </row>
    <row r="427" spans="2:3" x14ac:dyDescent="0.2">
      <c r="B427" t="s">
        <v>4286</v>
      </c>
      <c r="C427" t="s">
        <v>4286</v>
      </c>
    </row>
    <row r="428" spans="2:3" x14ac:dyDescent="0.2">
      <c r="B428" t="s">
        <v>4287</v>
      </c>
      <c r="C428" t="s">
        <v>4287</v>
      </c>
    </row>
    <row r="429" spans="2:3" x14ac:dyDescent="0.2">
      <c r="B429" t="s">
        <v>4288</v>
      </c>
      <c r="C429" t="s">
        <v>2656</v>
      </c>
    </row>
    <row r="430" spans="2:3" x14ac:dyDescent="0.2">
      <c r="B430" t="s">
        <v>4289</v>
      </c>
      <c r="C430" t="s">
        <v>4289</v>
      </c>
    </row>
    <row r="431" spans="2:3" x14ac:dyDescent="0.2">
      <c r="B431" t="s">
        <v>4290</v>
      </c>
      <c r="C431" t="s">
        <v>4290</v>
      </c>
    </row>
    <row r="432" spans="2:3" x14ac:dyDescent="0.2">
      <c r="B432" t="s">
        <v>4291</v>
      </c>
      <c r="C432" t="s">
        <v>4292</v>
      </c>
    </row>
    <row r="433" spans="2:3" x14ac:dyDescent="0.2">
      <c r="B433" t="s">
        <v>4293</v>
      </c>
      <c r="C433" t="s">
        <v>4293</v>
      </c>
    </row>
    <row r="434" spans="2:3" x14ac:dyDescent="0.2">
      <c r="B434" t="s">
        <v>4294</v>
      </c>
      <c r="C434" t="s">
        <v>4294</v>
      </c>
    </row>
    <row r="435" spans="2:3" x14ac:dyDescent="0.2">
      <c r="B435" t="s">
        <v>4295</v>
      </c>
      <c r="C435" t="s">
        <v>4296</v>
      </c>
    </row>
    <row r="436" spans="2:3" x14ac:dyDescent="0.2">
      <c r="B436" t="s">
        <v>4297</v>
      </c>
      <c r="C436" t="s">
        <v>4297</v>
      </c>
    </row>
    <row r="437" spans="2:3" x14ac:dyDescent="0.2">
      <c r="B437" t="s">
        <v>4298</v>
      </c>
      <c r="C437" t="s">
        <v>4298</v>
      </c>
    </row>
    <row r="438" spans="2:3" x14ac:dyDescent="0.2">
      <c r="B438" t="s">
        <v>4299</v>
      </c>
      <c r="C438" t="s">
        <v>4300</v>
      </c>
    </row>
    <row r="439" spans="2:3" x14ac:dyDescent="0.2">
      <c r="B439" t="s">
        <v>4301</v>
      </c>
      <c r="C439" t="s">
        <v>4301</v>
      </c>
    </row>
    <row r="440" spans="2:3" x14ac:dyDescent="0.2">
      <c r="B440" t="s">
        <v>4302</v>
      </c>
      <c r="C440" t="s">
        <v>4302</v>
      </c>
    </row>
    <row r="441" spans="2:3" x14ac:dyDescent="0.2">
      <c r="B441" t="s">
        <v>4303</v>
      </c>
      <c r="C441" t="s">
        <v>4304</v>
      </c>
    </row>
    <row r="442" spans="2:3" x14ac:dyDescent="0.2">
      <c r="B442" t="s">
        <v>4305</v>
      </c>
      <c r="C442" t="s">
        <v>4305</v>
      </c>
    </row>
    <row r="443" spans="2:3" x14ac:dyDescent="0.2">
      <c r="B443" t="s">
        <v>4306</v>
      </c>
      <c r="C443" t="s">
        <v>4306</v>
      </c>
    </row>
    <row r="444" spans="2:3" x14ac:dyDescent="0.2">
      <c r="B444" t="s">
        <v>4307</v>
      </c>
      <c r="C444" t="s">
        <v>4308</v>
      </c>
    </row>
    <row r="445" spans="2:3" x14ac:dyDescent="0.2">
      <c r="B445" t="s">
        <v>4309</v>
      </c>
      <c r="C445" t="s">
        <v>4309</v>
      </c>
    </row>
    <row r="446" spans="2:3" x14ac:dyDescent="0.2">
      <c r="B446" t="s">
        <v>4310</v>
      </c>
      <c r="C446" t="s">
        <v>1944</v>
      </c>
    </row>
    <row r="447" spans="2:3" x14ac:dyDescent="0.2">
      <c r="B447" t="s">
        <v>4311</v>
      </c>
      <c r="C447" t="s">
        <v>1230</v>
      </c>
    </row>
    <row r="448" spans="2:3" x14ac:dyDescent="0.2">
      <c r="B448" t="s">
        <v>4312</v>
      </c>
      <c r="C448" t="s">
        <v>1231</v>
      </c>
    </row>
    <row r="449" spans="2:3" x14ac:dyDescent="0.2">
      <c r="B449" t="s">
        <v>4313</v>
      </c>
      <c r="C449" t="s">
        <v>4313</v>
      </c>
    </row>
    <row r="450" spans="2:3" x14ac:dyDescent="0.2">
      <c r="B450" t="s">
        <v>4314</v>
      </c>
      <c r="C450" t="s">
        <v>4314</v>
      </c>
    </row>
    <row r="451" spans="2:3" x14ac:dyDescent="0.2">
      <c r="B451" t="s">
        <v>4315</v>
      </c>
      <c r="C451" t="s">
        <v>1234</v>
      </c>
    </row>
    <row r="452" spans="2:3" x14ac:dyDescent="0.2">
      <c r="B452" t="s">
        <v>4316</v>
      </c>
      <c r="C452" t="s">
        <v>1235</v>
      </c>
    </row>
    <row r="453" spans="2:3" x14ac:dyDescent="0.2">
      <c r="B453" t="s">
        <v>4317</v>
      </c>
      <c r="C453" t="s">
        <v>4317</v>
      </c>
    </row>
    <row r="454" spans="2:3" x14ac:dyDescent="0.2">
      <c r="B454" t="s">
        <v>4318</v>
      </c>
      <c r="C454" t="s">
        <v>4318</v>
      </c>
    </row>
    <row r="455" spans="2:3" x14ac:dyDescent="0.2">
      <c r="B455" t="s">
        <v>4319</v>
      </c>
      <c r="C455" t="s">
        <v>2657</v>
      </c>
    </row>
    <row r="456" spans="2:3" x14ac:dyDescent="0.2">
      <c r="B456" t="s">
        <v>4320</v>
      </c>
      <c r="C456" t="s">
        <v>4320</v>
      </c>
    </row>
    <row r="457" spans="2:3" x14ac:dyDescent="0.2">
      <c r="B457" t="s">
        <v>4321</v>
      </c>
      <c r="C457" t="s">
        <v>2658</v>
      </c>
    </row>
    <row r="458" spans="2:3" x14ac:dyDescent="0.2">
      <c r="B458" t="s">
        <v>4322</v>
      </c>
      <c r="C458" t="s">
        <v>4322</v>
      </c>
    </row>
    <row r="459" spans="2:3" x14ac:dyDescent="0.2">
      <c r="B459" t="s">
        <v>4323</v>
      </c>
      <c r="C459" t="s">
        <v>1542</v>
      </c>
    </row>
    <row r="460" spans="2:3" x14ac:dyDescent="0.2">
      <c r="B460" t="s">
        <v>4324</v>
      </c>
      <c r="C460" t="s">
        <v>4324</v>
      </c>
    </row>
    <row r="461" spans="2:3" x14ac:dyDescent="0.2">
      <c r="B461" t="s">
        <v>4325</v>
      </c>
      <c r="C461" t="s">
        <v>1543</v>
      </c>
    </row>
    <row r="462" spans="2:3" x14ac:dyDescent="0.2">
      <c r="B462" t="s">
        <v>4326</v>
      </c>
      <c r="C462" t="s">
        <v>4326</v>
      </c>
    </row>
    <row r="463" spans="2:3" x14ac:dyDescent="0.2">
      <c r="B463" t="s">
        <v>4327</v>
      </c>
      <c r="C463" t="s">
        <v>1244</v>
      </c>
    </row>
    <row r="464" spans="2:3" x14ac:dyDescent="0.2">
      <c r="B464" t="s">
        <v>4328</v>
      </c>
      <c r="C464" t="s">
        <v>4328</v>
      </c>
    </row>
    <row r="465" spans="2:3" x14ac:dyDescent="0.2">
      <c r="B465" t="s">
        <v>4329</v>
      </c>
      <c r="C465" t="s">
        <v>1246</v>
      </c>
    </row>
    <row r="466" spans="2:3" x14ac:dyDescent="0.2">
      <c r="B466" t="s">
        <v>4330</v>
      </c>
      <c r="C466" t="s">
        <v>4330</v>
      </c>
    </row>
    <row r="467" spans="2:3" x14ac:dyDescent="0.2">
      <c r="B467" t="s">
        <v>4331</v>
      </c>
      <c r="C467" t="s">
        <v>1248</v>
      </c>
    </row>
    <row r="468" spans="2:3" x14ac:dyDescent="0.2">
      <c r="B468" t="s">
        <v>4332</v>
      </c>
      <c r="C468" t="s">
        <v>4332</v>
      </c>
    </row>
    <row r="469" spans="2:3" x14ac:dyDescent="0.2">
      <c r="B469" t="s">
        <v>4333</v>
      </c>
      <c r="C469" t="s">
        <v>1250</v>
      </c>
    </row>
    <row r="470" spans="2:3" x14ac:dyDescent="0.2">
      <c r="B470" t="s">
        <v>4334</v>
      </c>
      <c r="C470" t="s">
        <v>4334</v>
      </c>
    </row>
    <row r="471" spans="2:3" x14ac:dyDescent="0.2">
      <c r="B471" t="s">
        <v>4335</v>
      </c>
      <c r="C471" t="s">
        <v>1256</v>
      </c>
    </row>
    <row r="472" spans="2:3" x14ac:dyDescent="0.2">
      <c r="B472" t="s">
        <v>4336</v>
      </c>
      <c r="C472" t="s">
        <v>4336</v>
      </c>
    </row>
    <row r="473" spans="2:3" x14ac:dyDescent="0.2">
      <c r="B473" t="s">
        <v>4337</v>
      </c>
      <c r="C473" t="s">
        <v>1257</v>
      </c>
    </row>
    <row r="474" spans="2:3" x14ac:dyDescent="0.2">
      <c r="B474" t="s">
        <v>4338</v>
      </c>
      <c r="C474" t="s">
        <v>4338</v>
      </c>
    </row>
    <row r="475" spans="2:3" x14ac:dyDescent="0.2">
      <c r="B475" t="s">
        <v>4339</v>
      </c>
      <c r="C475" t="s">
        <v>1258</v>
      </c>
    </row>
    <row r="476" spans="2:3" x14ac:dyDescent="0.2">
      <c r="B476" t="s">
        <v>4340</v>
      </c>
      <c r="C476" t="s">
        <v>4340</v>
      </c>
    </row>
    <row r="477" spans="2:3" x14ac:dyDescent="0.2">
      <c r="B477" t="s">
        <v>4341</v>
      </c>
      <c r="C477" t="s">
        <v>1259</v>
      </c>
    </row>
    <row r="478" spans="2:3" x14ac:dyDescent="0.2">
      <c r="B478" t="s">
        <v>4342</v>
      </c>
      <c r="C478" t="s">
        <v>4342</v>
      </c>
    </row>
    <row r="479" spans="2:3" x14ac:dyDescent="0.2">
      <c r="B479" t="s">
        <v>4343</v>
      </c>
      <c r="C479" t="s">
        <v>1260</v>
      </c>
    </row>
    <row r="480" spans="2:3" x14ac:dyDescent="0.2">
      <c r="B480" t="s">
        <v>4344</v>
      </c>
      <c r="C480" t="s">
        <v>4344</v>
      </c>
    </row>
    <row r="481" spans="2:3" x14ac:dyDescent="0.2">
      <c r="B481" t="s">
        <v>4345</v>
      </c>
      <c r="C481" t="s">
        <v>1261</v>
      </c>
    </row>
    <row r="482" spans="2:3" x14ac:dyDescent="0.2">
      <c r="B482" t="s">
        <v>4346</v>
      </c>
      <c r="C482" t="s">
        <v>4346</v>
      </c>
    </row>
    <row r="483" spans="2:3" x14ac:dyDescent="0.2">
      <c r="B483" t="s">
        <v>4347</v>
      </c>
      <c r="C483" t="s">
        <v>1262</v>
      </c>
    </row>
    <row r="484" spans="2:3" x14ac:dyDescent="0.2">
      <c r="B484" t="s">
        <v>4348</v>
      </c>
      <c r="C484" t="s">
        <v>4348</v>
      </c>
    </row>
    <row r="485" spans="2:3" x14ac:dyDescent="0.2">
      <c r="B485" t="s">
        <v>4349</v>
      </c>
      <c r="C485" t="s">
        <v>2659</v>
      </c>
    </row>
    <row r="486" spans="2:3" x14ac:dyDescent="0.2">
      <c r="B486" t="s">
        <v>4350</v>
      </c>
      <c r="C486" t="s">
        <v>4350</v>
      </c>
    </row>
    <row r="487" spans="2:3" x14ac:dyDescent="0.2">
      <c r="B487" t="s">
        <v>4351</v>
      </c>
      <c r="C487" t="s">
        <v>4351</v>
      </c>
    </row>
    <row r="488" spans="2:3" x14ac:dyDescent="0.2">
      <c r="B488" t="s">
        <v>4352</v>
      </c>
      <c r="C488" t="s">
        <v>4352</v>
      </c>
    </row>
    <row r="489" spans="2:3" x14ac:dyDescent="0.2">
      <c r="B489" t="s">
        <v>4353</v>
      </c>
      <c r="C489" t="s">
        <v>4353</v>
      </c>
    </row>
    <row r="490" spans="2:3" x14ac:dyDescent="0.2">
      <c r="B490" t="s">
        <v>4354</v>
      </c>
      <c r="C490" t="s">
        <v>4354</v>
      </c>
    </row>
    <row r="491" spans="2:3" x14ac:dyDescent="0.2">
      <c r="B491" t="s">
        <v>4355</v>
      </c>
      <c r="C491" t="s">
        <v>4355</v>
      </c>
    </row>
    <row r="492" spans="2:3" x14ac:dyDescent="0.2">
      <c r="B492" t="s">
        <v>4356</v>
      </c>
      <c r="C492" t="s">
        <v>4356</v>
      </c>
    </row>
    <row r="493" spans="2:3" x14ac:dyDescent="0.2">
      <c r="B493" t="s">
        <v>4357</v>
      </c>
      <c r="C493" t="s">
        <v>4357</v>
      </c>
    </row>
    <row r="494" spans="2:3" x14ac:dyDescent="0.2">
      <c r="B494" t="s">
        <v>4358</v>
      </c>
      <c r="C494" t="s">
        <v>4358</v>
      </c>
    </row>
    <row r="495" spans="2:3" x14ac:dyDescent="0.2">
      <c r="B495" t="s">
        <v>4359</v>
      </c>
      <c r="C495" t="s">
        <v>4359</v>
      </c>
    </row>
    <row r="496" spans="2:3" x14ac:dyDescent="0.2">
      <c r="B496" t="s">
        <v>4360</v>
      </c>
      <c r="C496" t="s">
        <v>4360</v>
      </c>
    </row>
    <row r="497" spans="2:3" x14ac:dyDescent="0.2">
      <c r="B497" t="s">
        <v>4361</v>
      </c>
      <c r="C497" t="s">
        <v>1267</v>
      </c>
    </row>
    <row r="498" spans="2:3" x14ac:dyDescent="0.2">
      <c r="B498" t="s">
        <v>4362</v>
      </c>
      <c r="C498" t="s">
        <v>4362</v>
      </c>
    </row>
    <row r="499" spans="2:3" x14ac:dyDescent="0.2">
      <c r="B499" t="s">
        <v>4363</v>
      </c>
      <c r="C499" t="s">
        <v>4363</v>
      </c>
    </row>
    <row r="500" spans="2:3" x14ac:dyDescent="0.2">
      <c r="B500" t="s">
        <v>4364</v>
      </c>
      <c r="C500" t="s">
        <v>4364</v>
      </c>
    </row>
    <row r="501" spans="2:3" x14ac:dyDescent="0.2">
      <c r="B501" t="s">
        <v>4365</v>
      </c>
      <c r="C501" t="s">
        <v>4365</v>
      </c>
    </row>
    <row r="502" spans="2:3" x14ac:dyDescent="0.2">
      <c r="B502" t="s">
        <v>4366</v>
      </c>
      <c r="C502" t="s">
        <v>4366</v>
      </c>
    </row>
    <row r="503" spans="2:3" x14ac:dyDescent="0.2">
      <c r="B503" t="s">
        <v>4367</v>
      </c>
      <c r="C503" t="s">
        <v>4367</v>
      </c>
    </row>
    <row r="504" spans="2:3" x14ac:dyDescent="0.2">
      <c r="B504" t="s">
        <v>4368</v>
      </c>
      <c r="C504" t="s">
        <v>4368</v>
      </c>
    </row>
    <row r="505" spans="2:3" x14ac:dyDescent="0.2">
      <c r="B505" t="s">
        <v>4369</v>
      </c>
      <c r="C505" t="s">
        <v>4369</v>
      </c>
    </row>
    <row r="506" spans="2:3" x14ac:dyDescent="0.2">
      <c r="B506" t="s">
        <v>4370</v>
      </c>
      <c r="C506" t="s">
        <v>4370</v>
      </c>
    </row>
    <row r="507" spans="2:3" x14ac:dyDescent="0.2">
      <c r="B507" t="s">
        <v>4371</v>
      </c>
      <c r="C507" t="s">
        <v>4372</v>
      </c>
    </row>
    <row r="508" spans="2:3" x14ac:dyDescent="0.2">
      <c r="B508" t="s">
        <v>4373</v>
      </c>
      <c r="C508" t="s">
        <v>4373</v>
      </c>
    </row>
    <row r="509" spans="2:3" x14ac:dyDescent="0.2">
      <c r="B509" t="s">
        <v>4374</v>
      </c>
      <c r="C509" t="s">
        <v>4374</v>
      </c>
    </row>
    <row r="510" spans="2:3" x14ac:dyDescent="0.2">
      <c r="B510" t="s">
        <v>4375</v>
      </c>
      <c r="C510" t="s">
        <v>4375</v>
      </c>
    </row>
    <row r="511" spans="2:3" x14ac:dyDescent="0.2">
      <c r="B511" t="s">
        <v>4376</v>
      </c>
      <c r="C511" t="s">
        <v>4376</v>
      </c>
    </row>
    <row r="512" spans="2:3" x14ac:dyDescent="0.2">
      <c r="B512" t="s">
        <v>4377</v>
      </c>
      <c r="C512" t="s">
        <v>4377</v>
      </c>
    </row>
    <row r="513" spans="2:3" x14ac:dyDescent="0.2">
      <c r="B513" t="s">
        <v>4378</v>
      </c>
      <c r="C513" t="s">
        <v>4378</v>
      </c>
    </row>
    <row r="514" spans="2:3" x14ac:dyDescent="0.2">
      <c r="B514" t="s">
        <v>4379</v>
      </c>
      <c r="C514" t="s">
        <v>4379</v>
      </c>
    </row>
    <row r="515" spans="2:3" x14ac:dyDescent="0.2">
      <c r="B515" t="s">
        <v>4380</v>
      </c>
      <c r="C515" t="s">
        <v>1545</v>
      </c>
    </row>
    <row r="516" spans="2:3" x14ac:dyDescent="0.2">
      <c r="B516" t="s">
        <v>4381</v>
      </c>
      <c r="C516" t="s">
        <v>4381</v>
      </c>
    </row>
    <row r="517" spans="2:3" x14ac:dyDescent="0.2">
      <c r="B517" t="s">
        <v>4382</v>
      </c>
      <c r="C517" t="s">
        <v>4382</v>
      </c>
    </row>
    <row r="518" spans="2:3" x14ac:dyDescent="0.2">
      <c r="B518" t="s">
        <v>4383</v>
      </c>
      <c r="C518" t="s">
        <v>4383</v>
      </c>
    </row>
    <row r="519" spans="2:3" x14ac:dyDescent="0.2">
      <c r="B519" t="s">
        <v>4384</v>
      </c>
      <c r="C519" t="s">
        <v>4384</v>
      </c>
    </row>
    <row r="520" spans="2:3" x14ac:dyDescent="0.2">
      <c r="B520" t="s">
        <v>4385</v>
      </c>
      <c r="C520" t="s">
        <v>4385</v>
      </c>
    </row>
    <row r="521" spans="2:3" x14ac:dyDescent="0.2">
      <c r="B521" t="s">
        <v>4386</v>
      </c>
      <c r="C521" t="s">
        <v>4386</v>
      </c>
    </row>
    <row r="522" spans="2:3" x14ac:dyDescent="0.2">
      <c r="B522" t="s">
        <v>4387</v>
      </c>
      <c r="C522" t="s">
        <v>4387</v>
      </c>
    </row>
    <row r="523" spans="2:3" x14ac:dyDescent="0.2">
      <c r="B523" t="s">
        <v>4388</v>
      </c>
      <c r="C523" t="s">
        <v>4388</v>
      </c>
    </row>
    <row r="524" spans="2:3" x14ac:dyDescent="0.2">
      <c r="B524" t="s">
        <v>4389</v>
      </c>
      <c r="C524" t="s">
        <v>4389</v>
      </c>
    </row>
    <row r="525" spans="2:3" x14ac:dyDescent="0.2">
      <c r="B525" t="s">
        <v>4390</v>
      </c>
      <c r="C525" t="s">
        <v>1546</v>
      </c>
    </row>
    <row r="526" spans="2:3" x14ac:dyDescent="0.2">
      <c r="B526" t="s">
        <v>4391</v>
      </c>
      <c r="C526" t="s">
        <v>4391</v>
      </c>
    </row>
    <row r="527" spans="2:3" x14ac:dyDescent="0.2">
      <c r="B527" t="s">
        <v>4392</v>
      </c>
      <c r="C527" t="s">
        <v>4392</v>
      </c>
    </row>
    <row r="528" spans="2:3" x14ac:dyDescent="0.2">
      <c r="B528" t="s">
        <v>4393</v>
      </c>
      <c r="C528" t="s">
        <v>4393</v>
      </c>
    </row>
    <row r="529" spans="2:3" x14ac:dyDescent="0.2">
      <c r="B529" t="s">
        <v>4394</v>
      </c>
      <c r="C529" t="s">
        <v>4394</v>
      </c>
    </row>
    <row r="530" spans="2:3" x14ac:dyDescent="0.2">
      <c r="B530" t="s">
        <v>4395</v>
      </c>
      <c r="C530" t="s">
        <v>4395</v>
      </c>
    </row>
    <row r="531" spans="2:3" x14ac:dyDescent="0.2">
      <c r="B531" t="s">
        <v>4396</v>
      </c>
      <c r="C531" t="s">
        <v>1547</v>
      </c>
    </row>
    <row r="532" spans="2:3" x14ac:dyDescent="0.2">
      <c r="B532" t="s">
        <v>4397</v>
      </c>
      <c r="C532" t="s">
        <v>4397</v>
      </c>
    </row>
    <row r="533" spans="2:3" x14ac:dyDescent="0.2">
      <c r="B533" t="s">
        <v>4398</v>
      </c>
      <c r="C533" t="s">
        <v>4398</v>
      </c>
    </row>
    <row r="534" spans="2:3" x14ac:dyDescent="0.2">
      <c r="B534" t="s">
        <v>4399</v>
      </c>
      <c r="C534" t="s">
        <v>4399</v>
      </c>
    </row>
    <row r="535" spans="2:3" x14ac:dyDescent="0.2">
      <c r="B535" t="s">
        <v>4400</v>
      </c>
      <c r="C535" t="s">
        <v>4400</v>
      </c>
    </row>
    <row r="536" spans="2:3" x14ac:dyDescent="0.2">
      <c r="B536" t="s">
        <v>4401</v>
      </c>
      <c r="C536" t="s">
        <v>4401</v>
      </c>
    </row>
    <row r="537" spans="2:3" x14ac:dyDescent="0.2">
      <c r="B537" t="s">
        <v>4402</v>
      </c>
      <c r="C537" t="s">
        <v>4402</v>
      </c>
    </row>
    <row r="538" spans="2:3" x14ac:dyDescent="0.2">
      <c r="B538" t="s">
        <v>4403</v>
      </c>
      <c r="C538" t="s">
        <v>4403</v>
      </c>
    </row>
    <row r="539" spans="2:3" x14ac:dyDescent="0.2">
      <c r="B539" t="s">
        <v>4404</v>
      </c>
      <c r="C539" t="s">
        <v>4404</v>
      </c>
    </row>
    <row r="540" spans="2:3" x14ac:dyDescent="0.2">
      <c r="B540" t="s">
        <v>4405</v>
      </c>
      <c r="C540" t="s">
        <v>4405</v>
      </c>
    </row>
    <row r="541" spans="2:3" x14ac:dyDescent="0.2">
      <c r="B541" t="s">
        <v>4406</v>
      </c>
      <c r="C541" t="s">
        <v>1294</v>
      </c>
    </row>
    <row r="542" spans="2:3" x14ac:dyDescent="0.2">
      <c r="B542" t="s">
        <v>4407</v>
      </c>
      <c r="C542" t="s">
        <v>4407</v>
      </c>
    </row>
    <row r="543" spans="2:3" x14ac:dyDescent="0.2">
      <c r="B543" t="s">
        <v>4408</v>
      </c>
      <c r="C543" t="s">
        <v>4408</v>
      </c>
    </row>
    <row r="544" spans="2:3" x14ac:dyDescent="0.2">
      <c r="B544" t="s">
        <v>4409</v>
      </c>
      <c r="C544" t="s">
        <v>4409</v>
      </c>
    </row>
    <row r="545" spans="2:3" x14ac:dyDescent="0.2">
      <c r="B545" t="s">
        <v>4410</v>
      </c>
      <c r="C545" t="s">
        <v>4410</v>
      </c>
    </row>
    <row r="546" spans="2:3" x14ac:dyDescent="0.2">
      <c r="B546" t="s">
        <v>4411</v>
      </c>
      <c r="C546" t="s">
        <v>4411</v>
      </c>
    </row>
    <row r="547" spans="2:3" x14ac:dyDescent="0.2">
      <c r="B547" t="s">
        <v>4412</v>
      </c>
      <c r="C547" t="s">
        <v>1299</v>
      </c>
    </row>
    <row r="548" spans="2:3" x14ac:dyDescent="0.2">
      <c r="B548" t="s">
        <v>4413</v>
      </c>
      <c r="C548" t="s">
        <v>4413</v>
      </c>
    </row>
    <row r="549" spans="2:3" x14ac:dyDescent="0.2">
      <c r="B549" t="s">
        <v>4414</v>
      </c>
      <c r="C549" t="s">
        <v>4414</v>
      </c>
    </row>
    <row r="550" spans="2:3" x14ac:dyDescent="0.2">
      <c r="B550" t="s">
        <v>4415</v>
      </c>
      <c r="C550" t="s">
        <v>1301</v>
      </c>
    </row>
    <row r="551" spans="2:3" x14ac:dyDescent="0.2">
      <c r="B551" t="s">
        <v>4416</v>
      </c>
      <c r="C551" t="s">
        <v>4416</v>
      </c>
    </row>
    <row r="552" spans="2:3" x14ac:dyDescent="0.2">
      <c r="B552" t="s">
        <v>4417</v>
      </c>
      <c r="C552" t="s">
        <v>4417</v>
      </c>
    </row>
    <row r="553" spans="2:3" x14ac:dyDescent="0.2">
      <c r="B553" t="s">
        <v>4418</v>
      </c>
      <c r="C553" t="s">
        <v>1304</v>
      </c>
    </row>
    <row r="554" spans="2:3" x14ac:dyDescent="0.2">
      <c r="B554" t="s">
        <v>4419</v>
      </c>
      <c r="C554" t="s">
        <v>4419</v>
      </c>
    </row>
    <row r="555" spans="2:3" x14ac:dyDescent="0.2">
      <c r="B555" t="s">
        <v>4420</v>
      </c>
      <c r="C555" t="s">
        <v>4420</v>
      </c>
    </row>
    <row r="556" spans="2:3" x14ac:dyDescent="0.2">
      <c r="B556" t="s">
        <v>4421</v>
      </c>
      <c r="C556" t="s">
        <v>2660</v>
      </c>
    </row>
    <row r="557" spans="2:3" x14ac:dyDescent="0.2">
      <c r="B557" t="s">
        <v>4422</v>
      </c>
      <c r="C557" t="s">
        <v>4422</v>
      </c>
    </row>
    <row r="558" spans="2:3" x14ac:dyDescent="0.2">
      <c r="B558" t="s">
        <v>4423</v>
      </c>
      <c r="C558" t="s">
        <v>4423</v>
      </c>
    </row>
    <row r="559" spans="2:3" x14ac:dyDescent="0.2">
      <c r="B559" t="s">
        <v>4424</v>
      </c>
      <c r="C559" t="s">
        <v>1310</v>
      </c>
    </row>
    <row r="560" spans="2:3" x14ac:dyDescent="0.2">
      <c r="B560" t="s">
        <v>4425</v>
      </c>
      <c r="C560" t="s">
        <v>4425</v>
      </c>
    </row>
    <row r="561" spans="2:3" x14ac:dyDescent="0.2">
      <c r="B561" t="s">
        <v>4426</v>
      </c>
      <c r="C561" t="s">
        <v>2136</v>
      </c>
    </row>
    <row r="562" spans="2:3" x14ac:dyDescent="0.2">
      <c r="B562" t="s">
        <v>4427</v>
      </c>
      <c r="C562" t="s">
        <v>4427</v>
      </c>
    </row>
    <row r="563" spans="2:3" x14ac:dyDescent="0.2">
      <c r="B563" t="s">
        <v>4428</v>
      </c>
      <c r="C563" t="s">
        <v>2137</v>
      </c>
    </row>
    <row r="564" spans="2:3" x14ac:dyDescent="0.2">
      <c r="B564" t="s">
        <v>4429</v>
      </c>
      <c r="C564" t="s">
        <v>4429</v>
      </c>
    </row>
    <row r="565" spans="2:3" x14ac:dyDescent="0.2">
      <c r="B565" t="s">
        <v>4430</v>
      </c>
      <c r="C565" t="s">
        <v>2382</v>
      </c>
    </row>
    <row r="566" spans="2:3" x14ac:dyDescent="0.2">
      <c r="B566" t="s">
        <v>4431</v>
      </c>
      <c r="C566" t="s">
        <v>4431</v>
      </c>
    </row>
    <row r="567" spans="2:3" x14ac:dyDescent="0.2">
      <c r="B567" t="s">
        <v>4432</v>
      </c>
      <c r="C567" t="s">
        <v>2661</v>
      </c>
    </row>
    <row r="568" spans="2:3" x14ac:dyDescent="0.2">
      <c r="B568" t="s">
        <v>4433</v>
      </c>
      <c r="C568" t="s">
        <v>4433</v>
      </c>
    </row>
    <row r="569" spans="2:3" x14ac:dyDescent="0.2">
      <c r="B569" t="s">
        <v>4434</v>
      </c>
      <c r="C569" t="s">
        <v>2662</v>
      </c>
    </row>
    <row r="570" spans="2:3" x14ac:dyDescent="0.2">
      <c r="B570" t="s">
        <v>4435</v>
      </c>
      <c r="C570" t="s">
        <v>4435</v>
      </c>
    </row>
    <row r="571" spans="2:3" x14ac:dyDescent="0.2">
      <c r="B571" t="s">
        <v>4436</v>
      </c>
      <c r="C571" t="s">
        <v>2663</v>
      </c>
    </row>
    <row r="572" spans="2:3" x14ac:dyDescent="0.2">
      <c r="B572" t="s">
        <v>4437</v>
      </c>
      <c r="C572" t="s">
        <v>4437</v>
      </c>
    </row>
    <row r="573" spans="2:3" x14ac:dyDescent="0.2">
      <c r="B573" t="s">
        <v>4438</v>
      </c>
      <c r="C573" t="s">
        <v>2664</v>
      </c>
    </row>
    <row r="574" spans="2:3" x14ac:dyDescent="0.2">
      <c r="B574" t="s">
        <v>4439</v>
      </c>
      <c r="C574" t="s">
        <v>4439</v>
      </c>
    </row>
    <row r="575" spans="2:3" x14ac:dyDescent="0.2">
      <c r="B575" t="s">
        <v>4440</v>
      </c>
      <c r="C575" t="s">
        <v>2665</v>
      </c>
    </row>
    <row r="576" spans="2:3" x14ac:dyDescent="0.2">
      <c r="B576" t="s">
        <v>4441</v>
      </c>
      <c r="C576" t="s">
        <v>4441</v>
      </c>
    </row>
    <row r="577" spans="2:3" x14ac:dyDescent="0.2">
      <c r="B577" t="s">
        <v>4442</v>
      </c>
      <c r="C577" t="s">
        <v>2666</v>
      </c>
    </row>
    <row r="578" spans="2:3" x14ac:dyDescent="0.2">
      <c r="B578" t="s">
        <v>4443</v>
      </c>
      <c r="C578" t="s">
        <v>4443</v>
      </c>
    </row>
    <row r="579" spans="2:3" x14ac:dyDescent="0.2">
      <c r="B579" t="s">
        <v>4444</v>
      </c>
      <c r="C579" t="s">
        <v>2667</v>
      </c>
    </row>
    <row r="580" spans="2:3" x14ac:dyDescent="0.2">
      <c r="B580" t="s">
        <v>4445</v>
      </c>
      <c r="C580" t="s">
        <v>4445</v>
      </c>
    </row>
    <row r="581" spans="2:3" x14ac:dyDescent="0.2">
      <c r="B581" t="s">
        <v>4446</v>
      </c>
      <c r="C581" t="s">
        <v>2668</v>
      </c>
    </row>
    <row r="582" spans="2:3" x14ac:dyDescent="0.2">
      <c r="B582" t="s">
        <v>4447</v>
      </c>
      <c r="C582" t="s">
        <v>4447</v>
      </c>
    </row>
    <row r="583" spans="2:3" x14ac:dyDescent="0.2">
      <c r="B583" t="s">
        <v>4448</v>
      </c>
      <c r="C583" t="s">
        <v>4448</v>
      </c>
    </row>
    <row r="584" spans="2:3" x14ac:dyDescent="0.2">
      <c r="B584" t="s">
        <v>4449</v>
      </c>
      <c r="C584" t="s">
        <v>1544</v>
      </c>
    </row>
    <row r="585" spans="2:3" x14ac:dyDescent="0.2">
      <c r="B585" t="s">
        <v>4450</v>
      </c>
      <c r="C585" t="s">
        <v>4450</v>
      </c>
    </row>
    <row r="586" spans="2:3" x14ac:dyDescent="0.2">
      <c r="B586" t="s">
        <v>4451</v>
      </c>
      <c r="C586" t="s">
        <v>4451</v>
      </c>
    </row>
    <row r="587" spans="2:3" x14ac:dyDescent="0.2">
      <c r="B587" t="s">
        <v>4452</v>
      </c>
      <c r="C587" t="s">
        <v>1319</v>
      </c>
    </row>
    <row r="588" spans="2:3" x14ac:dyDescent="0.2">
      <c r="B588" t="s">
        <v>4453</v>
      </c>
      <c r="C588" t="s">
        <v>4453</v>
      </c>
    </row>
    <row r="589" spans="2:3" x14ac:dyDescent="0.2">
      <c r="B589" t="s">
        <v>4454</v>
      </c>
      <c r="C589" t="s">
        <v>4454</v>
      </c>
    </row>
    <row r="590" spans="2:3" x14ac:dyDescent="0.2">
      <c r="B590" t="s">
        <v>4455</v>
      </c>
      <c r="C590" t="s">
        <v>1322</v>
      </c>
    </row>
    <row r="591" spans="2:3" x14ac:dyDescent="0.2">
      <c r="B591" t="s">
        <v>4456</v>
      </c>
      <c r="C591" t="s">
        <v>4456</v>
      </c>
    </row>
    <row r="592" spans="2:3" x14ac:dyDescent="0.2">
      <c r="B592" t="s">
        <v>4457</v>
      </c>
      <c r="C592" t="s">
        <v>4457</v>
      </c>
    </row>
    <row r="593" spans="2:3" x14ac:dyDescent="0.2">
      <c r="B593" t="s">
        <v>4458</v>
      </c>
      <c r="C593" t="s">
        <v>2669</v>
      </c>
    </row>
    <row r="594" spans="2:3" x14ac:dyDescent="0.2">
      <c r="B594" t="s">
        <v>4459</v>
      </c>
      <c r="C594" t="s">
        <v>4459</v>
      </c>
    </row>
    <row r="595" spans="2:3" x14ac:dyDescent="0.2">
      <c r="B595" t="s">
        <v>4460</v>
      </c>
      <c r="C595" t="s">
        <v>4460</v>
      </c>
    </row>
    <row r="596" spans="2:3" x14ac:dyDescent="0.2">
      <c r="B596" t="s">
        <v>4461</v>
      </c>
      <c r="C596" t="s">
        <v>1325</v>
      </c>
    </row>
    <row r="597" spans="2:3" x14ac:dyDescent="0.2">
      <c r="B597" t="s">
        <v>4462</v>
      </c>
      <c r="C597" t="s">
        <v>4462</v>
      </c>
    </row>
    <row r="598" spans="2:3" x14ac:dyDescent="0.2">
      <c r="B598" t="s">
        <v>4463</v>
      </c>
      <c r="C598" t="s">
        <v>4463</v>
      </c>
    </row>
    <row r="599" spans="2:3" x14ac:dyDescent="0.2">
      <c r="B599" t="s">
        <v>4464</v>
      </c>
      <c r="C599" t="s">
        <v>2670</v>
      </c>
    </row>
    <row r="600" spans="2:3" x14ac:dyDescent="0.2">
      <c r="B600" t="s">
        <v>4465</v>
      </c>
      <c r="C600" t="s">
        <v>4465</v>
      </c>
    </row>
    <row r="601" spans="2:3" x14ac:dyDescent="0.2">
      <c r="B601" t="s">
        <v>4466</v>
      </c>
      <c r="C601" t="s">
        <v>4467</v>
      </c>
    </row>
    <row r="602" spans="2:3" x14ac:dyDescent="0.2">
      <c r="B602" t="s">
        <v>4468</v>
      </c>
      <c r="C602" t="s">
        <v>4468</v>
      </c>
    </row>
    <row r="603" spans="2:3" x14ac:dyDescent="0.2">
      <c r="B603" t="s">
        <v>4469</v>
      </c>
      <c r="C603" t="s">
        <v>4470</v>
      </c>
    </row>
    <row r="604" spans="2:3" x14ac:dyDescent="0.2">
      <c r="B604" t="s">
        <v>4471</v>
      </c>
      <c r="C604" t="s">
        <v>4471</v>
      </c>
    </row>
    <row r="605" spans="2:3" x14ac:dyDescent="0.2">
      <c r="B605" t="s">
        <v>4472</v>
      </c>
      <c r="C605" t="s">
        <v>4473</v>
      </c>
    </row>
    <row r="606" spans="2:3" x14ac:dyDescent="0.2">
      <c r="B606" t="s">
        <v>4474</v>
      </c>
      <c r="C606" t="s">
        <v>4474</v>
      </c>
    </row>
    <row r="607" spans="2:3" x14ac:dyDescent="0.2">
      <c r="B607" t="s">
        <v>4475</v>
      </c>
      <c r="C607" t="s">
        <v>4476</v>
      </c>
    </row>
    <row r="608" spans="2:3" x14ac:dyDescent="0.2">
      <c r="B608" t="s">
        <v>4477</v>
      </c>
      <c r="C608" t="s">
        <v>4477</v>
      </c>
    </row>
    <row r="609" spans="2:3" x14ac:dyDescent="0.2">
      <c r="B609" t="s">
        <v>4478</v>
      </c>
      <c r="C609" t="s">
        <v>4479</v>
      </c>
    </row>
    <row r="610" spans="2:3" x14ac:dyDescent="0.2">
      <c r="B610" t="s">
        <v>4480</v>
      </c>
      <c r="C610" t="s">
        <v>4480</v>
      </c>
    </row>
    <row r="611" spans="2:3" x14ac:dyDescent="0.2">
      <c r="B611" t="s">
        <v>4481</v>
      </c>
      <c r="C611" t="s">
        <v>4482</v>
      </c>
    </row>
    <row r="612" spans="2:3" x14ac:dyDescent="0.2">
      <c r="B612" t="s">
        <v>4483</v>
      </c>
      <c r="C612" t="s">
        <v>4483</v>
      </c>
    </row>
    <row r="613" spans="2:3" x14ac:dyDescent="0.2">
      <c r="B613" t="s">
        <v>4484</v>
      </c>
      <c r="C613" t="s">
        <v>4485</v>
      </c>
    </row>
    <row r="614" spans="2:3" x14ac:dyDescent="0.2">
      <c r="B614" t="s">
        <v>4486</v>
      </c>
      <c r="C614" t="s">
        <v>4486</v>
      </c>
    </row>
    <row r="615" spans="2:3" x14ac:dyDescent="0.2">
      <c r="B615" t="s">
        <v>4487</v>
      </c>
      <c r="C615" t="s">
        <v>4488</v>
      </c>
    </row>
    <row r="616" spans="2:3" x14ac:dyDescent="0.2">
      <c r="B616" t="s">
        <v>4489</v>
      </c>
      <c r="C616" t="s">
        <v>4489</v>
      </c>
    </row>
    <row r="617" spans="2:3" x14ac:dyDescent="0.2">
      <c r="B617" t="s">
        <v>4490</v>
      </c>
      <c r="C617" t="s">
        <v>2671</v>
      </c>
    </row>
    <row r="618" spans="2:3" x14ac:dyDescent="0.2">
      <c r="B618" t="s">
        <v>4491</v>
      </c>
      <c r="C618" t="s">
        <v>4491</v>
      </c>
    </row>
    <row r="619" spans="2:3" x14ac:dyDescent="0.2">
      <c r="B619" t="s">
        <v>4492</v>
      </c>
      <c r="C619" t="s">
        <v>2138</v>
      </c>
    </row>
    <row r="620" spans="2:3" x14ac:dyDescent="0.2">
      <c r="B620" t="s">
        <v>4493</v>
      </c>
      <c r="C620" t="s">
        <v>4493</v>
      </c>
    </row>
    <row r="621" spans="2:3" x14ac:dyDescent="0.2">
      <c r="B621" t="s">
        <v>4494</v>
      </c>
      <c r="C621" t="s">
        <v>2139</v>
      </c>
    </row>
    <row r="622" spans="2:3" x14ac:dyDescent="0.2">
      <c r="B622" t="s">
        <v>4495</v>
      </c>
      <c r="C622" t="s">
        <v>4495</v>
      </c>
    </row>
    <row r="623" spans="2:3" x14ac:dyDescent="0.2">
      <c r="B623" t="s">
        <v>4496</v>
      </c>
      <c r="C623" t="s">
        <v>2140</v>
      </c>
    </row>
    <row r="624" spans="2:3" x14ac:dyDescent="0.2">
      <c r="B624" t="s">
        <v>4497</v>
      </c>
      <c r="C624" t="s">
        <v>4497</v>
      </c>
    </row>
    <row r="625" spans="2:3" x14ac:dyDescent="0.2">
      <c r="B625" t="s">
        <v>4498</v>
      </c>
      <c r="C625" t="s">
        <v>2141</v>
      </c>
    </row>
    <row r="626" spans="2:3" x14ac:dyDescent="0.2">
      <c r="B626" t="s">
        <v>4499</v>
      </c>
      <c r="C626" t="s">
        <v>4499</v>
      </c>
    </row>
    <row r="627" spans="2:3" x14ac:dyDescent="0.2">
      <c r="B627" t="s">
        <v>4500</v>
      </c>
      <c r="C627" t="s">
        <v>2672</v>
      </c>
    </row>
    <row r="628" spans="2:3" x14ac:dyDescent="0.2">
      <c r="B628" t="s">
        <v>4501</v>
      </c>
      <c r="C628" t="s">
        <v>4501</v>
      </c>
    </row>
    <row r="629" spans="2:3" x14ac:dyDescent="0.2">
      <c r="B629" t="s">
        <v>4502</v>
      </c>
      <c r="C629" t="s">
        <v>2142</v>
      </c>
    </row>
    <row r="630" spans="2:3" x14ac:dyDescent="0.2">
      <c r="B630" t="s">
        <v>4503</v>
      </c>
      <c r="C630" t="s">
        <v>4503</v>
      </c>
    </row>
    <row r="631" spans="2:3" x14ac:dyDescent="0.2">
      <c r="B631" t="s">
        <v>4504</v>
      </c>
      <c r="C631" t="s">
        <v>2143</v>
      </c>
    </row>
    <row r="632" spans="2:3" x14ac:dyDescent="0.2">
      <c r="B632" t="s">
        <v>4505</v>
      </c>
      <c r="C632" t="s">
        <v>4505</v>
      </c>
    </row>
    <row r="633" spans="2:3" x14ac:dyDescent="0.2">
      <c r="B633" t="s">
        <v>4506</v>
      </c>
      <c r="C633" t="s">
        <v>4506</v>
      </c>
    </row>
    <row r="634" spans="2:3" x14ac:dyDescent="0.2">
      <c r="B634" t="s">
        <v>4507</v>
      </c>
      <c r="C634" t="s">
        <v>4507</v>
      </c>
    </row>
    <row r="635" spans="2:3" x14ac:dyDescent="0.2">
      <c r="B635" t="s">
        <v>4508</v>
      </c>
      <c r="C635" t="s">
        <v>4508</v>
      </c>
    </row>
    <row r="636" spans="2:3" x14ac:dyDescent="0.2">
      <c r="B636" t="s">
        <v>4509</v>
      </c>
      <c r="C636" t="s">
        <v>4509</v>
      </c>
    </row>
    <row r="637" spans="2:3" x14ac:dyDescent="0.2">
      <c r="B637" t="s">
        <v>4510</v>
      </c>
      <c r="C637" t="s">
        <v>4510</v>
      </c>
    </row>
    <row r="638" spans="2:3" x14ac:dyDescent="0.2">
      <c r="B638" t="s">
        <v>4511</v>
      </c>
      <c r="C638" t="s">
        <v>4511</v>
      </c>
    </row>
    <row r="639" spans="2:3" x14ac:dyDescent="0.2">
      <c r="B639" t="s">
        <v>4512</v>
      </c>
      <c r="C639" t="s">
        <v>4512</v>
      </c>
    </row>
    <row r="640" spans="2:3" x14ac:dyDescent="0.2">
      <c r="B640" t="s">
        <v>4513</v>
      </c>
      <c r="C640" t="s">
        <v>4513</v>
      </c>
    </row>
    <row r="641" spans="2:3" x14ac:dyDescent="0.2">
      <c r="B641" t="s">
        <v>4514</v>
      </c>
      <c r="C641" t="s">
        <v>4514</v>
      </c>
    </row>
    <row r="642" spans="2:3" x14ac:dyDescent="0.2">
      <c r="B642" t="s">
        <v>4515</v>
      </c>
      <c r="C642" t="s">
        <v>4515</v>
      </c>
    </row>
    <row r="643" spans="2:3" x14ac:dyDescent="0.2">
      <c r="B643" t="s">
        <v>4516</v>
      </c>
      <c r="C643" t="s">
        <v>4516</v>
      </c>
    </row>
    <row r="644" spans="2:3" x14ac:dyDescent="0.2">
      <c r="B644" t="s">
        <v>4517</v>
      </c>
      <c r="C644" t="s">
        <v>1340</v>
      </c>
    </row>
    <row r="645" spans="2:3" x14ac:dyDescent="0.2">
      <c r="B645" t="s">
        <v>4518</v>
      </c>
      <c r="C645" t="s">
        <v>4518</v>
      </c>
    </row>
    <row r="646" spans="2:3" x14ac:dyDescent="0.2">
      <c r="B646" t="s">
        <v>4519</v>
      </c>
      <c r="C646" t="s">
        <v>4519</v>
      </c>
    </row>
    <row r="647" spans="2:3" x14ac:dyDescent="0.2">
      <c r="B647" t="s">
        <v>4520</v>
      </c>
      <c r="C647" t="s">
        <v>1343</v>
      </c>
    </row>
    <row r="648" spans="2:3" x14ac:dyDescent="0.2">
      <c r="B648" t="s">
        <v>4521</v>
      </c>
      <c r="C648" t="s">
        <v>4521</v>
      </c>
    </row>
    <row r="649" spans="2:3" x14ac:dyDescent="0.2">
      <c r="B649" t="s">
        <v>4522</v>
      </c>
      <c r="C649" t="s">
        <v>4522</v>
      </c>
    </row>
    <row r="650" spans="2:3" x14ac:dyDescent="0.2">
      <c r="B650" t="s">
        <v>4523</v>
      </c>
      <c r="C650" t="s">
        <v>1346</v>
      </c>
    </row>
    <row r="651" spans="2:3" x14ac:dyDescent="0.2">
      <c r="B651" t="s">
        <v>4524</v>
      </c>
      <c r="C651" t="s">
        <v>4524</v>
      </c>
    </row>
    <row r="652" spans="2:3" x14ac:dyDescent="0.2">
      <c r="B652" t="s">
        <v>4525</v>
      </c>
      <c r="C652" t="s">
        <v>4525</v>
      </c>
    </row>
    <row r="653" spans="2:3" x14ac:dyDescent="0.2">
      <c r="B653" t="s">
        <v>4526</v>
      </c>
      <c r="C653" t="s">
        <v>1349</v>
      </c>
    </row>
    <row r="654" spans="2:3" x14ac:dyDescent="0.2">
      <c r="B654" t="s">
        <v>4527</v>
      </c>
      <c r="C654" t="s">
        <v>4527</v>
      </c>
    </row>
    <row r="655" spans="2:3" x14ac:dyDescent="0.2">
      <c r="B655" t="s">
        <v>4528</v>
      </c>
      <c r="C655" t="s">
        <v>4528</v>
      </c>
    </row>
    <row r="656" spans="2:3" x14ac:dyDescent="0.2">
      <c r="B656" t="s">
        <v>4529</v>
      </c>
      <c r="C656" t="s">
        <v>2673</v>
      </c>
    </row>
    <row r="657" spans="2:3" x14ac:dyDescent="0.2">
      <c r="B657" t="s">
        <v>4530</v>
      </c>
      <c r="C657" t="s">
        <v>4530</v>
      </c>
    </row>
    <row r="658" spans="2:3" x14ac:dyDescent="0.2">
      <c r="B658" t="s">
        <v>4531</v>
      </c>
      <c r="C658" t="s">
        <v>4531</v>
      </c>
    </row>
    <row r="659" spans="2:3" x14ac:dyDescent="0.2">
      <c r="B659" t="s">
        <v>4532</v>
      </c>
      <c r="C659" t="s">
        <v>1570</v>
      </c>
    </row>
    <row r="660" spans="2:3" x14ac:dyDescent="0.2">
      <c r="B660" t="s">
        <v>4533</v>
      </c>
      <c r="C660" t="s">
        <v>4533</v>
      </c>
    </row>
    <row r="661" spans="2:3" x14ac:dyDescent="0.2">
      <c r="B661" t="s">
        <v>4534</v>
      </c>
      <c r="C661" t="s">
        <v>4534</v>
      </c>
    </row>
    <row r="662" spans="2:3" x14ac:dyDescent="0.2">
      <c r="B662" t="s">
        <v>4535</v>
      </c>
      <c r="C662" t="s">
        <v>4535</v>
      </c>
    </row>
    <row r="663" spans="2:3" x14ac:dyDescent="0.2">
      <c r="B663" t="s">
        <v>4536</v>
      </c>
      <c r="C663" t="s">
        <v>4536</v>
      </c>
    </row>
    <row r="664" spans="2:3" x14ac:dyDescent="0.2">
      <c r="B664" t="s">
        <v>4537</v>
      </c>
      <c r="C664" t="s">
        <v>4537</v>
      </c>
    </row>
    <row r="665" spans="2:3" x14ac:dyDescent="0.2">
      <c r="B665" t="s">
        <v>4538</v>
      </c>
      <c r="C665" t="s">
        <v>4538</v>
      </c>
    </row>
    <row r="666" spans="2:3" x14ac:dyDescent="0.2">
      <c r="B666" t="s">
        <v>4539</v>
      </c>
      <c r="C666" t="s">
        <v>4539</v>
      </c>
    </row>
    <row r="667" spans="2:3" x14ac:dyDescent="0.2">
      <c r="B667" t="s">
        <v>4540</v>
      </c>
      <c r="C667" t="s">
        <v>4540</v>
      </c>
    </row>
    <row r="668" spans="2:3" x14ac:dyDescent="0.2">
      <c r="B668" t="s">
        <v>4541</v>
      </c>
      <c r="C668" t="s">
        <v>4541</v>
      </c>
    </row>
    <row r="669" spans="2:3" x14ac:dyDescent="0.2">
      <c r="B669" t="s">
        <v>4542</v>
      </c>
      <c r="C669" t="s">
        <v>4542</v>
      </c>
    </row>
    <row r="670" spans="2:3" x14ac:dyDescent="0.2">
      <c r="B670" t="s">
        <v>4543</v>
      </c>
      <c r="C670" t="s">
        <v>4543</v>
      </c>
    </row>
    <row r="671" spans="2:3" x14ac:dyDescent="0.2">
      <c r="B671" t="s">
        <v>4544</v>
      </c>
      <c r="C671" t="s">
        <v>4544</v>
      </c>
    </row>
    <row r="672" spans="2:3" x14ac:dyDescent="0.2">
      <c r="B672" t="s">
        <v>4545</v>
      </c>
      <c r="C672" t="s">
        <v>4545</v>
      </c>
    </row>
    <row r="673" spans="2:3" x14ac:dyDescent="0.2">
      <c r="B673" t="s">
        <v>4546</v>
      </c>
      <c r="C673" t="s">
        <v>4546</v>
      </c>
    </row>
    <row r="674" spans="2:3" x14ac:dyDescent="0.2">
      <c r="B674" t="s">
        <v>4547</v>
      </c>
      <c r="C674" t="s">
        <v>4547</v>
      </c>
    </row>
    <row r="675" spans="2:3" x14ac:dyDescent="0.2">
      <c r="B675" t="s">
        <v>4548</v>
      </c>
      <c r="C675" t="s">
        <v>4548</v>
      </c>
    </row>
    <row r="676" spans="2:3" x14ac:dyDescent="0.2">
      <c r="B676" t="s">
        <v>4549</v>
      </c>
      <c r="C676" t="s">
        <v>4549</v>
      </c>
    </row>
    <row r="677" spans="2:3" x14ac:dyDescent="0.2">
      <c r="B677" t="s">
        <v>4550</v>
      </c>
      <c r="C677" t="s">
        <v>4550</v>
      </c>
    </row>
    <row r="678" spans="2:3" x14ac:dyDescent="0.2">
      <c r="B678" t="s">
        <v>4551</v>
      </c>
      <c r="C678" t="s">
        <v>4551</v>
      </c>
    </row>
    <row r="679" spans="2:3" x14ac:dyDescent="0.2">
      <c r="B679" t="s">
        <v>4552</v>
      </c>
      <c r="C679" t="s">
        <v>4552</v>
      </c>
    </row>
    <row r="680" spans="2:3" x14ac:dyDescent="0.2">
      <c r="B680" t="s">
        <v>4553</v>
      </c>
      <c r="C680" t="s">
        <v>4553</v>
      </c>
    </row>
    <row r="681" spans="2:3" x14ac:dyDescent="0.2">
      <c r="B681" t="s">
        <v>4554</v>
      </c>
      <c r="C681" t="s">
        <v>4554</v>
      </c>
    </row>
    <row r="682" spans="2:3" x14ac:dyDescent="0.2">
      <c r="B682" t="s">
        <v>4555</v>
      </c>
      <c r="C682" t="s">
        <v>4555</v>
      </c>
    </row>
    <row r="683" spans="2:3" x14ac:dyDescent="0.2">
      <c r="B683" t="s">
        <v>4556</v>
      </c>
      <c r="C683" t="s">
        <v>4556</v>
      </c>
    </row>
    <row r="684" spans="2:3" x14ac:dyDescent="0.2">
      <c r="B684" t="s">
        <v>4557</v>
      </c>
      <c r="C684" t="s">
        <v>4557</v>
      </c>
    </row>
    <row r="685" spans="2:3" x14ac:dyDescent="0.2">
      <c r="B685" t="s">
        <v>4558</v>
      </c>
      <c r="C685" t="s">
        <v>4558</v>
      </c>
    </row>
    <row r="686" spans="2:3" x14ac:dyDescent="0.2">
      <c r="B686" t="s">
        <v>4559</v>
      </c>
      <c r="C686" t="s">
        <v>4559</v>
      </c>
    </row>
    <row r="687" spans="2:3" x14ac:dyDescent="0.2">
      <c r="B687" t="s">
        <v>4560</v>
      </c>
      <c r="C687" t="s">
        <v>4560</v>
      </c>
    </row>
    <row r="688" spans="2:3" x14ac:dyDescent="0.2">
      <c r="B688" t="s">
        <v>4561</v>
      </c>
      <c r="C688" t="s">
        <v>4561</v>
      </c>
    </row>
    <row r="689" spans="2:3" x14ac:dyDescent="0.2">
      <c r="B689" t="s">
        <v>4562</v>
      </c>
      <c r="C689" t="s">
        <v>4562</v>
      </c>
    </row>
    <row r="690" spans="2:3" x14ac:dyDescent="0.2">
      <c r="B690" t="s">
        <v>4563</v>
      </c>
      <c r="C690" t="s">
        <v>4563</v>
      </c>
    </row>
    <row r="691" spans="2:3" x14ac:dyDescent="0.2">
      <c r="B691" t="s">
        <v>4564</v>
      </c>
      <c r="C691" t="s">
        <v>4564</v>
      </c>
    </row>
    <row r="692" spans="2:3" x14ac:dyDescent="0.2">
      <c r="B692" t="s">
        <v>4565</v>
      </c>
      <c r="C692" t="s">
        <v>4565</v>
      </c>
    </row>
    <row r="693" spans="2:3" x14ac:dyDescent="0.2">
      <c r="B693" t="s">
        <v>4566</v>
      </c>
      <c r="C693" t="s">
        <v>4566</v>
      </c>
    </row>
    <row r="694" spans="2:3" x14ac:dyDescent="0.2">
      <c r="B694" t="s">
        <v>4567</v>
      </c>
      <c r="C694" t="s">
        <v>4567</v>
      </c>
    </row>
    <row r="695" spans="2:3" x14ac:dyDescent="0.2">
      <c r="B695" t="s">
        <v>4568</v>
      </c>
      <c r="C695" t="s">
        <v>4568</v>
      </c>
    </row>
    <row r="696" spans="2:3" x14ac:dyDescent="0.2">
      <c r="B696" t="s">
        <v>4569</v>
      </c>
      <c r="C696" t="s">
        <v>4569</v>
      </c>
    </row>
    <row r="697" spans="2:3" x14ac:dyDescent="0.2">
      <c r="B697" t="s">
        <v>4570</v>
      </c>
      <c r="C697" t="s">
        <v>2674</v>
      </c>
    </row>
    <row r="698" spans="2:3" x14ac:dyDescent="0.2">
      <c r="B698" t="s">
        <v>4571</v>
      </c>
      <c r="C698" t="s">
        <v>4571</v>
      </c>
    </row>
    <row r="699" spans="2:3" x14ac:dyDescent="0.2">
      <c r="B699" t="s">
        <v>4572</v>
      </c>
      <c r="C699" t="s">
        <v>4572</v>
      </c>
    </row>
    <row r="700" spans="2:3" x14ac:dyDescent="0.2">
      <c r="B700" t="s">
        <v>4573</v>
      </c>
      <c r="C700" t="s">
        <v>4573</v>
      </c>
    </row>
    <row r="701" spans="2:3" x14ac:dyDescent="0.2">
      <c r="B701" t="s">
        <v>4574</v>
      </c>
      <c r="C701" t="s">
        <v>4574</v>
      </c>
    </row>
    <row r="702" spans="2:3" x14ac:dyDescent="0.2">
      <c r="B702" t="s">
        <v>4575</v>
      </c>
      <c r="C702" t="s">
        <v>4575</v>
      </c>
    </row>
    <row r="703" spans="2:3" x14ac:dyDescent="0.2">
      <c r="B703" t="s">
        <v>4576</v>
      </c>
      <c r="C703" t="s">
        <v>4576</v>
      </c>
    </row>
    <row r="704" spans="2:3" x14ac:dyDescent="0.2">
      <c r="B704" t="s">
        <v>4577</v>
      </c>
      <c r="C704" t="s">
        <v>4577</v>
      </c>
    </row>
    <row r="705" spans="2:3" x14ac:dyDescent="0.2">
      <c r="B705" t="s">
        <v>4578</v>
      </c>
      <c r="C705" t="s">
        <v>4578</v>
      </c>
    </row>
    <row r="706" spans="2:3" x14ac:dyDescent="0.2">
      <c r="B706" t="s">
        <v>4579</v>
      </c>
      <c r="C706" t="s">
        <v>4579</v>
      </c>
    </row>
    <row r="707" spans="2:3" x14ac:dyDescent="0.2">
      <c r="B707" t="s">
        <v>4580</v>
      </c>
      <c r="C707" t="s">
        <v>4580</v>
      </c>
    </row>
    <row r="708" spans="2:3" x14ac:dyDescent="0.2">
      <c r="B708" t="s">
        <v>4581</v>
      </c>
      <c r="C708" t="s">
        <v>4581</v>
      </c>
    </row>
    <row r="709" spans="2:3" x14ac:dyDescent="0.2">
      <c r="B709" t="s">
        <v>4582</v>
      </c>
      <c r="C709" t="s">
        <v>4582</v>
      </c>
    </row>
    <row r="710" spans="2:3" x14ac:dyDescent="0.2">
      <c r="B710" t="s">
        <v>4583</v>
      </c>
      <c r="C710" t="s">
        <v>4583</v>
      </c>
    </row>
    <row r="711" spans="2:3" x14ac:dyDescent="0.2">
      <c r="B711" t="s">
        <v>4584</v>
      </c>
      <c r="C711" t="s">
        <v>4585</v>
      </c>
    </row>
    <row r="712" spans="2:3" x14ac:dyDescent="0.2">
      <c r="B712" t="s">
        <v>4586</v>
      </c>
      <c r="C712" t="s">
        <v>4586</v>
      </c>
    </row>
    <row r="713" spans="2:3" x14ac:dyDescent="0.2">
      <c r="B713" t="s">
        <v>4587</v>
      </c>
      <c r="C713" t="s">
        <v>1360</v>
      </c>
    </row>
    <row r="714" spans="2:3" x14ac:dyDescent="0.2">
      <c r="B714" t="s">
        <v>4588</v>
      </c>
      <c r="C714" t="s">
        <v>4588</v>
      </c>
    </row>
    <row r="715" spans="2:3" x14ac:dyDescent="0.2">
      <c r="B715" t="s">
        <v>4589</v>
      </c>
      <c r="C715" t="s">
        <v>1362</v>
      </c>
    </row>
    <row r="716" spans="2:3" x14ac:dyDescent="0.2">
      <c r="B716" t="s">
        <v>4590</v>
      </c>
      <c r="C716" t="s">
        <v>4590</v>
      </c>
    </row>
    <row r="717" spans="2:3" x14ac:dyDescent="0.2">
      <c r="B717" t="s">
        <v>4591</v>
      </c>
      <c r="C717" t="s">
        <v>1364</v>
      </c>
    </row>
    <row r="718" spans="2:3" x14ac:dyDescent="0.2">
      <c r="B718" t="s">
        <v>4592</v>
      </c>
      <c r="C718" t="s">
        <v>4592</v>
      </c>
    </row>
    <row r="719" spans="2:3" x14ac:dyDescent="0.2">
      <c r="B719" t="s">
        <v>4593</v>
      </c>
      <c r="C719" t="s">
        <v>4594</v>
      </c>
    </row>
    <row r="720" spans="2:3" x14ac:dyDescent="0.2">
      <c r="B720" t="s">
        <v>4595</v>
      </c>
      <c r="C720" t="s">
        <v>4595</v>
      </c>
    </row>
    <row r="721" spans="2:3" x14ac:dyDescent="0.2">
      <c r="B721" t="s">
        <v>4596</v>
      </c>
      <c r="C721" t="s">
        <v>1368</v>
      </c>
    </row>
    <row r="722" spans="2:3" x14ac:dyDescent="0.2">
      <c r="B722" t="s">
        <v>4597</v>
      </c>
      <c r="C722" t="s">
        <v>4597</v>
      </c>
    </row>
    <row r="723" spans="2:3" x14ac:dyDescent="0.2">
      <c r="B723" t="s">
        <v>4598</v>
      </c>
      <c r="C723" t="s">
        <v>4598</v>
      </c>
    </row>
    <row r="724" spans="2:3" x14ac:dyDescent="0.2">
      <c r="B724" t="s">
        <v>4599</v>
      </c>
      <c r="C724" t="s">
        <v>4599</v>
      </c>
    </row>
    <row r="725" spans="2:3" x14ac:dyDescent="0.2">
      <c r="B725" t="s">
        <v>4600</v>
      </c>
      <c r="C725" t="s">
        <v>4600</v>
      </c>
    </row>
    <row r="726" spans="2:3" x14ac:dyDescent="0.2">
      <c r="B726" t="s">
        <v>4601</v>
      </c>
      <c r="C726" t="s">
        <v>4601</v>
      </c>
    </row>
    <row r="727" spans="2:3" x14ac:dyDescent="0.2">
      <c r="B727" t="s">
        <v>4602</v>
      </c>
      <c r="C727" t="s">
        <v>4602</v>
      </c>
    </row>
    <row r="728" spans="2:3" x14ac:dyDescent="0.2">
      <c r="B728" t="s">
        <v>4603</v>
      </c>
      <c r="C728" t="s">
        <v>4603</v>
      </c>
    </row>
    <row r="729" spans="2:3" x14ac:dyDescent="0.2">
      <c r="B729" t="s">
        <v>4604</v>
      </c>
      <c r="C729" t="s">
        <v>4604</v>
      </c>
    </row>
    <row r="730" spans="2:3" x14ac:dyDescent="0.2">
      <c r="B730" t="s">
        <v>4605</v>
      </c>
      <c r="C730" t="s">
        <v>4605</v>
      </c>
    </row>
    <row r="731" spans="2:3" x14ac:dyDescent="0.2">
      <c r="B731" t="s">
        <v>4606</v>
      </c>
      <c r="C731" t="s">
        <v>4606</v>
      </c>
    </row>
    <row r="732" spans="2:3" x14ac:dyDescent="0.2">
      <c r="B732" t="s">
        <v>4607</v>
      </c>
      <c r="C732" t="s">
        <v>4607</v>
      </c>
    </row>
    <row r="733" spans="2:3" x14ac:dyDescent="0.2">
      <c r="B733" t="s">
        <v>4608</v>
      </c>
      <c r="C733" t="s">
        <v>1370</v>
      </c>
    </row>
    <row r="734" spans="2:3" x14ac:dyDescent="0.2">
      <c r="B734" t="s">
        <v>4609</v>
      </c>
      <c r="C734" t="s">
        <v>4609</v>
      </c>
    </row>
    <row r="735" spans="2:3" x14ac:dyDescent="0.2">
      <c r="B735" t="s">
        <v>4610</v>
      </c>
      <c r="C735" t="s">
        <v>4610</v>
      </c>
    </row>
    <row r="736" spans="2:3" x14ac:dyDescent="0.2">
      <c r="B736" t="s">
        <v>4611</v>
      </c>
      <c r="C736" t="s">
        <v>4611</v>
      </c>
    </row>
    <row r="737" spans="2:3" x14ac:dyDescent="0.2">
      <c r="B737" t="s">
        <v>4612</v>
      </c>
      <c r="C737" t="s">
        <v>4612</v>
      </c>
    </row>
    <row r="738" spans="2:3" x14ac:dyDescent="0.2">
      <c r="B738" t="s">
        <v>4613</v>
      </c>
      <c r="C738" t="s">
        <v>4613</v>
      </c>
    </row>
    <row r="739" spans="2:3" x14ac:dyDescent="0.2">
      <c r="B739" t="s">
        <v>4614</v>
      </c>
      <c r="C739" t="s">
        <v>2675</v>
      </c>
    </row>
    <row r="740" spans="2:3" x14ac:dyDescent="0.2">
      <c r="B740" t="s">
        <v>4615</v>
      </c>
      <c r="C740" t="s">
        <v>1946</v>
      </c>
    </row>
    <row r="741" spans="2:3" x14ac:dyDescent="0.2">
      <c r="B741" t="s">
        <v>4616</v>
      </c>
      <c r="C741" t="s">
        <v>4616</v>
      </c>
    </row>
    <row r="742" spans="2:3" x14ac:dyDescent="0.2">
      <c r="B742" t="s">
        <v>4617</v>
      </c>
      <c r="C742" t="s">
        <v>4617</v>
      </c>
    </row>
    <row r="743" spans="2:3" x14ac:dyDescent="0.2">
      <c r="B743" t="s">
        <v>4618</v>
      </c>
      <c r="C743" t="s">
        <v>4618</v>
      </c>
    </row>
    <row r="744" spans="2:3" x14ac:dyDescent="0.2">
      <c r="B744" t="s">
        <v>4619</v>
      </c>
      <c r="C744" t="s">
        <v>4619</v>
      </c>
    </row>
    <row r="745" spans="2:3" x14ac:dyDescent="0.2">
      <c r="B745" t="s">
        <v>4620</v>
      </c>
      <c r="C745" t="s">
        <v>4620</v>
      </c>
    </row>
    <row r="746" spans="2:3" x14ac:dyDescent="0.2">
      <c r="B746" t="s">
        <v>4621</v>
      </c>
      <c r="C746" t="s">
        <v>4621</v>
      </c>
    </row>
    <row r="747" spans="2:3" x14ac:dyDescent="0.2">
      <c r="B747" t="s">
        <v>4622</v>
      </c>
      <c r="C747" t="s">
        <v>4622</v>
      </c>
    </row>
    <row r="748" spans="2:3" x14ac:dyDescent="0.2">
      <c r="B748" t="s">
        <v>4623</v>
      </c>
      <c r="C748" t="s">
        <v>4623</v>
      </c>
    </row>
    <row r="749" spans="2:3" x14ac:dyDescent="0.2">
      <c r="B749" t="s">
        <v>4624</v>
      </c>
      <c r="C749" t="s">
        <v>2676</v>
      </c>
    </row>
    <row r="750" spans="2:3" x14ac:dyDescent="0.2">
      <c r="B750" t="s">
        <v>4625</v>
      </c>
      <c r="C750" t="s">
        <v>4625</v>
      </c>
    </row>
    <row r="751" spans="2:3" x14ac:dyDescent="0.2">
      <c r="B751" t="s">
        <v>4626</v>
      </c>
      <c r="C751" t="s">
        <v>4626</v>
      </c>
    </row>
    <row r="752" spans="2:3" x14ac:dyDescent="0.2">
      <c r="B752" t="s">
        <v>4627</v>
      </c>
      <c r="C752" t="s">
        <v>4627</v>
      </c>
    </row>
    <row r="753" spans="2:3" x14ac:dyDescent="0.2">
      <c r="B753" t="s">
        <v>4628</v>
      </c>
      <c r="C753" t="s">
        <v>4628</v>
      </c>
    </row>
    <row r="754" spans="2:3" x14ac:dyDescent="0.2">
      <c r="B754" t="s">
        <v>4629</v>
      </c>
      <c r="C754" t="s">
        <v>4629</v>
      </c>
    </row>
    <row r="755" spans="2:3" x14ac:dyDescent="0.2">
      <c r="B755" t="s">
        <v>4630</v>
      </c>
      <c r="C755" t="s">
        <v>4630</v>
      </c>
    </row>
    <row r="756" spans="2:3" x14ac:dyDescent="0.2">
      <c r="B756" t="s">
        <v>4631</v>
      </c>
      <c r="C756" t="s">
        <v>4631</v>
      </c>
    </row>
    <row r="757" spans="2:3" x14ac:dyDescent="0.2">
      <c r="B757" t="s">
        <v>4632</v>
      </c>
      <c r="C757" t="s">
        <v>4632</v>
      </c>
    </row>
    <row r="758" spans="2:3" x14ac:dyDescent="0.2">
      <c r="B758" t="s">
        <v>4633</v>
      </c>
      <c r="C758" t="s">
        <v>4633</v>
      </c>
    </row>
    <row r="759" spans="2:3" x14ac:dyDescent="0.2">
      <c r="B759" t="s">
        <v>4634</v>
      </c>
      <c r="C759" t="s">
        <v>2677</v>
      </c>
    </row>
    <row r="760" spans="2:3" x14ac:dyDescent="0.2">
      <c r="B760" t="s">
        <v>4635</v>
      </c>
      <c r="C760" t="s">
        <v>4635</v>
      </c>
    </row>
    <row r="761" spans="2:3" x14ac:dyDescent="0.2">
      <c r="B761" t="s">
        <v>4636</v>
      </c>
      <c r="C761" t="s">
        <v>4636</v>
      </c>
    </row>
    <row r="762" spans="2:3" x14ac:dyDescent="0.2">
      <c r="B762" t="s">
        <v>4637</v>
      </c>
      <c r="C762" t="s">
        <v>4637</v>
      </c>
    </row>
    <row r="763" spans="2:3" x14ac:dyDescent="0.2">
      <c r="B763" t="s">
        <v>4638</v>
      </c>
      <c r="C763" t="s">
        <v>2678</v>
      </c>
    </row>
    <row r="764" spans="2:3" x14ac:dyDescent="0.2">
      <c r="B764" t="s">
        <v>4639</v>
      </c>
      <c r="C764" t="s">
        <v>4639</v>
      </c>
    </row>
    <row r="765" spans="2:3" x14ac:dyDescent="0.2">
      <c r="B765" t="s">
        <v>4640</v>
      </c>
      <c r="C765" t="s">
        <v>2492</v>
      </c>
    </row>
    <row r="766" spans="2:3" x14ac:dyDescent="0.2">
      <c r="B766" t="s">
        <v>4641</v>
      </c>
      <c r="C766" t="s">
        <v>4641</v>
      </c>
    </row>
    <row r="767" spans="2:3" x14ac:dyDescent="0.2">
      <c r="B767" t="s">
        <v>4642</v>
      </c>
      <c r="C767" t="s">
        <v>2679</v>
      </c>
    </row>
    <row r="768" spans="2:3" x14ac:dyDescent="0.2">
      <c r="B768" t="s">
        <v>4643</v>
      </c>
      <c r="C768" t="s">
        <v>4643</v>
      </c>
    </row>
    <row r="769" spans="2:3" x14ac:dyDescent="0.2">
      <c r="B769" t="s">
        <v>4644</v>
      </c>
      <c r="C769" t="s">
        <v>4644</v>
      </c>
    </row>
    <row r="770" spans="2:3" x14ac:dyDescent="0.2">
      <c r="B770" t="s">
        <v>4645</v>
      </c>
      <c r="C770" t="s">
        <v>4645</v>
      </c>
    </row>
    <row r="771" spans="2:3" x14ac:dyDescent="0.2">
      <c r="B771" t="s">
        <v>4646</v>
      </c>
      <c r="C771" t="s">
        <v>4646</v>
      </c>
    </row>
    <row r="772" spans="2:3" x14ac:dyDescent="0.2">
      <c r="B772" t="s">
        <v>4647</v>
      </c>
      <c r="C772" t="s">
        <v>4647</v>
      </c>
    </row>
    <row r="773" spans="2:3" x14ac:dyDescent="0.2">
      <c r="B773" t="s">
        <v>4648</v>
      </c>
      <c r="C773" t="s">
        <v>4648</v>
      </c>
    </row>
    <row r="774" spans="2:3" x14ac:dyDescent="0.2">
      <c r="B774" t="s">
        <v>4649</v>
      </c>
      <c r="C774" t="s">
        <v>4649</v>
      </c>
    </row>
    <row r="775" spans="2:3" x14ac:dyDescent="0.2">
      <c r="B775" t="s">
        <v>4650</v>
      </c>
      <c r="C775" t="s">
        <v>4650</v>
      </c>
    </row>
    <row r="776" spans="2:3" x14ac:dyDescent="0.2">
      <c r="B776" t="s">
        <v>4651</v>
      </c>
      <c r="C776" t="s">
        <v>4651</v>
      </c>
    </row>
    <row r="777" spans="2:3" x14ac:dyDescent="0.2">
      <c r="B777" t="s">
        <v>4652</v>
      </c>
      <c r="C777" t="s">
        <v>2680</v>
      </c>
    </row>
    <row r="778" spans="2:3" x14ac:dyDescent="0.2">
      <c r="B778" t="s">
        <v>4653</v>
      </c>
      <c r="C778" t="s">
        <v>4653</v>
      </c>
    </row>
    <row r="779" spans="2:3" x14ac:dyDescent="0.2">
      <c r="B779" t="s">
        <v>4654</v>
      </c>
      <c r="C779" t="s">
        <v>4654</v>
      </c>
    </row>
    <row r="780" spans="2:3" x14ac:dyDescent="0.2">
      <c r="B780" t="s">
        <v>4655</v>
      </c>
      <c r="C780" t="s">
        <v>4655</v>
      </c>
    </row>
    <row r="781" spans="2:3" x14ac:dyDescent="0.2">
      <c r="B781" t="s">
        <v>4656</v>
      </c>
      <c r="C781" t="s">
        <v>4656</v>
      </c>
    </row>
    <row r="782" spans="2:3" x14ac:dyDescent="0.2">
      <c r="B782" t="s">
        <v>4657</v>
      </c>
      <c r="C782" t="s">
        <v>4657</v>
      </c>
    </row>
    <row r="783" spans="2:3" x14ac:dyDescent="0.2">
      <c r="B783" t="s">
        <v>4658</v>
      </c>
      <c r="C783" t="s">
        <v>4658</v>
      </c>
    </row>
    <row r="784" spans="2:3" x14ac:dyDescent="0.2">
      <c r="B784" t="s">
        <v>4659</v>
      </c>
      <c r="C784" t="s">
        <v>4659</v>
      </c>
    </row>
    <row r="785" spans="2:3" x14ac:dyDescent="0.2">
      <c r="B785" t="s">
        <v>4660</v>
      </c>
      <c r="C785" t="s">
        <v>4660</v>
      </c>
    </row>
    <row r="786" spans="2:3" x14ac:dyDescent="0.2">
      <c r="B786" t="s">
        <v>4661</v>
      </c>
      <c r="C786" t="s">
        <v>4661</v>
      </c>
    </row>
    <row r="787" spans="2:3" x14ac:dyDescent="0.2">
      <c r="B787" t="s">
        <v>4662</v>
      </c>
      <c r="C787" t="s">
        <v>2681</v>
      </c>
    </row>
    <row r="788" spans="2:3" x14ac:dyDescent="0.2">
      <c r="B788" t="s">
        <v>4663</v>
      </c>
      <c r="C788" t="s">
        <v>4663</v>
      </c>
    </row>
    <row r="789" spans="2:3" x14ac:dyDescent="0.2">
      <c r="B789" t="s">
        <v>4664</v>
      </c>
      <c r="C789" t="s">
        <v>4664</v>
      </c>
    </row>
    <row r="790" spans="2:3" x14ac:dyDescent="0.2">
      <c r="B790" t="s">
        <v>4665</v>
      </c>
      <c r="C790" t="s">
        <v>4665</v>
      </c>
    </row>
    <row r="791" spans="2:3" x14ac:dyDescent="0.2">
      <c r="B791" t="s">
        <v>4666</v>
      </c>
      <c r="C791" t="s">
        <v>4666</v>
      </c>
    </row>
    <row r="792" spans="2:3" x14ac:dyDescent="0.2">
      <c r="B792" t="s">
        <v>4667</v>
      </c>
      <c r="C792" t="s">
        <v>4667</v>
      </c>
    </row>
    <row r="793" spans="2:3" x14ac:dyDescent="0.2">
      <c r="B793" t="s">
        <v>4668</v>
      </c>
      <c r="C793" t="s">
        <v>4668</v>
      </c>
    </row>
    <row r="794" spans="2:3" x14ac:dyDescent="0.2">
      <c r="B794" t="s">
        <v>4669</v>
      </c>
      <c r="C794" t="s">
        <v>1586</v>
      </c>
    </row>
    <row r="795" spans="2:3" x14ac:dyDescent="0.2">
      <c r="B795" t="s">
        <v>4670</v>
      </c>
      <c r="C795" t="s">
        <v>4670</v>
      </c>
    </row>
    <row r="796" spans="2:3" x14ac:dyDescent="0.2">
      <c r="B796" t="s">
        <v>4671</v>
      </c>
      <c r="C796" t="s">
        <v>4671</v>
      </c>
    </row>
    <row r="797" spans="2:3" x14ac:dyDescent="0.2">
      <c r="B797" t="s">
        <v>4672</v>
      </c>
      <c r="C797" t="s">
        <v>4672</v>
      </c>
    </row>
    <row r="798" spans="2:3" x14ac:dyDescent="0.2">
      <c r="B798" t="s">
        <v>4673</v>
      </c>
      <c r="C798" t="s">
        <v>4673</v>
      </c>
    </row>
    <row r="799" spans="2:3" x14ac:dyDescent="0.2">
      <c r="B799" t="s">
        <v>4674</v>
      </c>
      <c r="C799" t="s">
        <v>4674</v>
      </c>
    </row>
    <row r="800" spans="2:3" x14ac:dyDescent="0.2">
      <c r="B800" t="s">
        <v>4675</v>
      </c>
      <c r="C800" t="s">
        <v>4675</v>
      </c>
    </row>
    <row r="801" spans="2:3" x14ac:dyDescent="0.2">
      <c r="B801" t="s">
        <v>4676</v>
      </c>
      <c r="C801" t="s">
        <v>1587</v>
      </c>
    </row>
    <row r="802" spans="2:3" x14ac:dyDescent="0.2">
      <c r="B802" t="s">
        <v>4677</v>
      </c>
      <c r="C802" t="s">
        <v>4677</v>
      </c>
    </row>
    <row r="803" spans="2:3" x14ac:dyDescent="0.2">
      <c r="B803" t="s">
        <v>4678</v>
      </c>
      <c r="C803" t="s">
        <v>4678</v>
      </c>
    </row>
    <row r="804" spans="2:3" x14ac:dyDescent="0.2">
      <c r="B804" t="s">
        <v>4679</v>
      </c>
      <c r="C804" t="s">
        <v>4679</v>
      </c>
    </row>
    <row r="805" spans="2:3" x14ac:dyDescent="0.2">
      <c r="B805" t="s">
        <v>4680</v>
      </c>
      <c r="C805" t="s">
        <v>4680</v>
      </c>
    </row>
    <row r="806" spans="2:3" x14ac:dyDescent="0.2">
      <c r="B806" t="s">
        <v>4681</v>
      </c>
      <c r="C806" t="s">
        <v>4681</v>
      </c>
    </row>
    <row r="807" spans="2:3" x14ac:dyDescent="0.2">
      <c r="B807" t="s">
        <v>4682</v>
      </c>
      <c r="C807" t="s">
        <v>4682</v>
      </c>
    </row>
    <row r="808" spans="2:3" x14ac:dyDescent="0.2">
      <c r="B808" t="s">
        <v>4683</v>
      </c>
      <c r="C808" t="s">
        <v>1588</v>
      </c>
    </row>
    <row r="809" spans="2:3" x14ac:dyDescent="0.2">
      <c r="B809" t="s">
        <v>4684</v>
      </c>
      <c r="C809" t="s">
        <v>4684</v>
      </c>
    </row>
    <row r="810" spans="2:3" x14ac:dyDescent="0.2">
      <c r="B810" t="s">
        <v>4685</v>
      </c>
      <c r="C810" t="s">
        <v>4685</v>
      </c>
    </row>
    <row r="811" spans="2:3" x14ac:dyDescent="0.2">
      <c r="B811" t="s">
        <v>4686</v>
      </c>
      <c r="C811" t="s">
        <v>4686</v>
      </c>
    </row>
    <row r="812" spans="2:3" x14ac:dyDescent="0.2">
      <c r="B812" t="s">
        <v>4687</v>
      </c>
      <c r="C812" t="s">
        <v>4687</v>
      </c>
    </row>
    <row r="813" spans="2:3" x14ac:dyDescent="0.2">
      <c r="B813" t="s">
        <v>4688</v>
      </c>
      <c r="C813" t="s">
        <v>4688</v>
      </c>
    </row>
    <row r="814" spans="2:3" x14ac:dyDescent="0.2">
      <c r="B814" t="s">
        <v>4689</v>
      </c>
      <c r="C814" t="s">
        <v>4689</v>
      </c>
    </row>
    <row r="815" spans="2:3" x14ac:dyDescent="0.2">
      <c r="B815" t="s">
        <v>4690</v>
      </c>
      <c r="C815" t="s">
        <v>4690</v>
      </c>
    </row>
    <row r="816" spans="2:3" x14ac:dyDescent="0.2">
      <c r="B816" t="s">
        <v>4691</v>
      </c>
      <c r="C816" t="s">
        <v>4691</v>
      </c>
    </row>
    <row r="817" spans="2:3" x14ac:dyDescent="0.2">
      <c r="B817" t="s">
        <v>4692</v>
      </c>
      <c r="C817" t="s">
        <v>3816</v>
      </c>
    </row>
    <row r="818" spans="2:3" x14ac:dyDescent="0.2">
      <c r="B818" t="s">
        <v>4693</v>
      </c>
      <c r="C818" t="s">
        <v>4693</v>
      </c>
    </row>
    <row r="819" spans="2:3" x14ac:dyDescent="0.2">
      <c r="B819" t="s">
        <v>4694</v>
      </c>
      <c r="C819" t="s">
        <v>4694</v>
      </c>
    </row>
    <row r="820" spans="2:3" x14ac:dyDescent="0.2">
      <c r="B820" t="s">
        <v>4695</v>
      </c>
      <c r="C820" t="s">
        <v>4695</v>
      </c>
    </row>
    <row r="821" spans="2:3" x14ac:dyDescent="0.2">
      <c r="B821" t="s">
        <v>4696</v>
      </c>
      <c r="C821" t="s">
        <v>1237</v>
      </c>
    </row>
    <row r="822" spans="2:3" x14ac:dyDescent="0.2">
      <c r="B822" t="s">
        <v>4697</v>
      </c>
      <c r="C822" t="s">
        <v>4697</v>
      </c>
    </row>
    <row r="823" spans="2:3" x14ac:dyDescent="0.2">
      <c r="B823" t="s">
        <v>4698</v>
      </c>
      <c r="C823" t="s">
        <v>4698</v>
      </c>
    </row>
    <row r="824" spans="2:3" x14ac:dyDescent="0.2">
      <c r="B824" t="s">
        <v>4699</v>
      </c>
      <c r="C824" t="s">
        <v>4699</v>
      </c>
    </row>
    <row r="825" spans="2:3" x14ac:dyDescent="0.2">
      <c r="B825" t="s">
        <v>4700</v>
      </c>
      <c r="C825" t="s">
        <v>4701</v>
      </c>
    </row>
    <row r="826" spans="2:3" x14ac:dyDescent="0.2">
      <c r="B826" t="s">
        <v>4702</v>
      </c>
      <c r="C826" t="s">
        <v>4702</v>
      </c>
    </row>
    <row r="827" spans="2:3" x14ac:dyDescent="0.2">
      <c r="B827" t="s">
        <v>4703</v>
      </c>
      <c r="C827" t="s">
        <v>4703</v>
      </c>
    </row>
    <row r="828" spans="2:3" x14ac:dyDescent="0.2">
      <c r="B828" t="s">
        <v>4704</v>
      </c>
      <c r="C828" t="s">
        <v>4705</v>
      </c>
    </row>
    <row r="829" spans="2:3" x14ac:dyDescent="0.2">
      <c r="B829" t="s">
        <v>4706</v>
      </c>
      <c r="C829" t="s">
        <v>4706</v>
      </c>
    </row>
    <row r="830" spans="2:3" x14ac:dyDescent="0.2">
      <c r="B830" t="s">
        <v>4707</v>
      </c>
      <c r="C830" t="s">
        <v>4707</v>
      </c>
    </row>
    <row r="831" spans="2:3" x14ac:dyDescent="0.2">
      <c r="B831" t="s">
        <v>4708</v>
      </c>
      <c r="C831" t="s">
        <v>1398</v>
      </c>
    </row>
    <row r="832" spans="2:3" x14ac:dyDescent="0.2">
      <c r="B832" t="s">
        <v>4709</v>
      </c>
      <c r="C832" t="s">
        <v>4709</v>
      </c>
    </row>
    <row r="833" spans="2:3" x14ac:dyDescent="0.2">
      <c r="B833" t="s">
        <v>4710</v>
      </c>
      <c r="C833" t="s">
        <v>4710</v>
      </c>
    </row>
    <row r="834" spans="2:3" x14ac:dyDescent="0.2">
      <c r="B834" t="s">
        <v>4711</v>
      </c>
      <c r="C834" t="s">
        <v>1401</v>
      </c>
    </row>
    <row r="835" spans="2:3" x14ac:dyDescent="0.2">
      <c r="B835" t="s">
        <v>4712</v>
      </c>
      <c r="C835" t="s">
        <v>4712</v>
      </c>
    </row>
    <row r="836" spans="2:3" x14ac:dyDescent="0.2">
      <c r="B836" t="s">
        <v>4713</v>
      </c>
      <c r="C836" t="s">
        <v>4713</v>
      </c>
    </row>
    <row r="837" spans="2:3" x14ac:dyDescent="0.2">
      <c r="B837" t="s">
        <v>4714</v>
      </c>
      <c r="C837" t="s">
        <v>4714</v>
      </c>
    </row>
    <row r="838" spans="2:3" x14ac:dyDescent="0.2">
      <c r="B838" t="s">
        <v>4715</v>
      </c>
      <c r="C838" t="s">
        <v>1405</v>
      </c>
    </row>
    <row r="839" spans="2:3" x14ac:dyDescent="0.2">
      <c r="B839" t="s">
        <v>4716</v>
      </c>
      <c r="C839" t="s">
        <v>4716</v>
      </c>
    </row>
    <row r="840" spans="2:3" x14ac:dyDescent="0.2">
      <c r="B840" t="s">
        <v>4717</v>
      </c>
      <c r="C840" t="s">
        <v>4717</v>
      </c>
    </row>
    <row r="841" spans="2:3" x14ac:dyDescent="0.2">
      <c r="B841" t="s">
        <v>4718</v>
      </c>
      <c r="C841" t="s">
        <v>4718</v>
      </c>
    </row>
    <row r="842" spans="2:3" x14ac:dyDescent="0.2">
      <c r="B842" t="s">
        <v>4719</v>
      </c>
      <c r="C842" t="s">
        <v>1407</v>
      </c>
    </row>
    <row r="843" spans="2:3" x14ac:dyDescent="0.2">
      <c r="B843" t="s">
        <v>4720</v>
      </c>
      <c r="C843" t="s">
        <v>4720</v>
      </c>
    </row>
    <row r="844" spans="2:3" x14ac:dyDescent="0.2">
      <c r="B844" t="s">
        <v>4721</v>
      </c>
      <c r="C844" t="s">
        <v>1409</v>
      </c>
    </row>
    <row r="845" spans="2:3" x14ac:dyDescent="0.2">
      <c r="B845" t="s">
        <v>4722</v>
      </c>
      <c r="C845" t="s">
        <v>4722</v>
      </c>
    </row>
    <row r="846" spans="2:3" x14ac:dyDescent="0.2">
      <c r="B846" t="s">
        <v>4723</v>
      </c>
      <c r="C846" t="s">
        <v>4723</v>
      </c>
    </row>
    <row r="847" spans="2:3" x14ac:dyDescent="0.2">
      <c r="B847" t="s">
        <v>4724</v>
      </c>
      <c r="C847" t="s">
        <v>4724</v>
      </c>
    </row>
    <row r="848" spans="2:3" x14ac:dyDescent="0.2">
      <c r="B848" t="s">
        <v>4725</v>
      </c>
      <c r="C848" t="s">
        <v>1413</v>
      </c>
    </row>
    <row r="849" spans="2:3" x14ac:dyDescent="0.2">
      <c r="B849" t="s">
        <v>4726</v>
      </c>
      <c r="C849" t="s">
        <v>4726</v>
      </c>
    </row>
    <row r="850" spans="2:3" x14ac:dyDescent="0.2">
      <c r="B850" t="s">
        <v>4727</v>
      </c>
      <c r="C850" t="s">
        <v>4727</v>
      </c>
    </row>
    <row r="851" spans="2:3" x14ac:dyDescent="0.2">
      <c r="B851" t="s">
        <v>4728</v>
      </c>
      <c r="C851" t="s">
        <v>4728</v>
      </c>
    </row>
    <row r="852" spans="2:3" x14ac:dyDescent="0.2">
      <c r="B852" t="s">
        <v>4729</v>
      </c>
      <c r="C852" t="s">
        <v>2284</v>
      </c>
    </row>
    <row r="853" spans="2:3" x14ac:dyDescent="0.2">
      <c r="B853" t="s">
        <v>4730</v>
      </c>
      <c r="C853" t="s">
        <v>4730</v>
      </c>
    </row>
    <row r="854" spans="2:3" x14ac:dyDescent="0.2">
      <c r="B854" t="s">
        <v>4731</v>
      </c>
      <c r="C854" t="s">
        <v>4731</v>
      </c>
    </row>
    <row r="855" spans="2:3" x14ac:dyDescent="0.2">
      <c r="B855" t="s">
        <v>4732</v>
      </c>
      <c r="C855" t="s">
        <v>4732</v>
      </c>
    </row>
    <row r="856" spans="2:3" x14ac:dyDescent="0.2">
      <c r="B856" t="s">
        <v>4733</v>
      </c>
      <c r="C856" t="s">
        <v>4733</v>
      </c>
    </row>
    <row r="857" spans="2:3" x14ac:dyDescent="0.2">
      <c r="B857" t="s">
        <v>4734</v>
      </c>
      <c r="C857" t="s">
        <v>4734</v>
      </c>
    </row>
    <row r="858" spans="2:3" x14ac:dyDescent="0.2">
      <c r="B858" t="s">
        <v>4735</v>
      </c>
      <c r="C858" t="s">
        <v>4735</v>
      </c>
    </row>
    <row r="859" spans="2:3" x14ac:dyDescent="0.2">
      <c r="B859" t="s">
        <v>4736</v>
      </c>
      <c r="C859" t="s">
        <v>4736</v>
      </c>
    </row>
    <row r="860" spans="2:3" x14ac:dyDescent="0.2">
      <c r="B860" t="s">
        <v>4737</v>
      </c>
      <c r="C860" t="s">
        <v>4737</v>
      </c>
    </row>
    <row r="861" spans="2:3" x14ac:dyDescent="0.2">
      <c r="B861" t="s">
        <v>4738</v>
      </c>
      <c r="C861" t="s">
        <v>4738</v>
      </c>
    </row>
    <row r="862" spans="2:3" x14ac:dyDescent="0.2">
      <c r="B862" t="s">
        <v>4739</v>
      </c>
      <c r="C862" t="s">
        <v>4739</v>
      </c>
    </row>
    <row r="863" spans="2:3" x14ac:dyDescent="0.2">
      <c r="B863" t="s">
        <v>4740</v>
      </c>
      <c r="C863" t="s">
        <v>4740</v>
      </c>
    </row>
    <row r="864" spans="2:3" x14ac:dyDescent="0.2">
      <c r="B864" t="s">
        <v>4741</v>
      </c>
      <c r="C864" t="s">
        <v>4741</v>
      </c>
    </row>
    <row r="865" spans="2:3" x14ac:dyDescent="0.2">
      <c r="B865" t="s">
        <v>4742</v>
      </c>
      <c r="C865" t="s">
        <v>4742</v>
      </c>
    </row>
    <row r="866" spans="2:3" x14ac:dyDescent="0.2">
      <c r="B866" t="s">
        <v>4743</v>
      </c>
      <c r="C866" t="s">
        <v>4743</v>
      </c>
    </row>
    <row r="867" spans="2:3" x14ac:dyDescent="0.2">
      <c r="B867" t="s">
        <v>4744</v>
      </c>
      <c r="C867" t="s">
        <v>4744</v>
      </c>
    </row>
    <row r="868" spans="2:3" x14ac:dyDescent="0.2">
      <c r="B868" t="s">
        <v>4745</v>
      </c>
      <c r="C868" t="s">
        <v>4745</v>
      </c>
    </row>
    <row r="869" spans="2:3" x14ac:dyDescent="0.2">
      <c r="B869" t="s">
        <v>4746</v>
      </c>
      <c r="C869" t="s">
        <v>4746</v>
      </c>
    </row>
    <row r="870" spans="2:3" x14ac:dyDescent="0.2">
      <c r="B870" t="s">
        <v>4747</v>
      </c>
      <c r="C870" t="s">
        <v>4747</v>
      </c>
    </row>
    <row r="871" spans="2:3" x14ac:dyDescent="0.2">
      <c r="B871" t="s">
        <v>4748</v>
      </c>
      <c r="C871" t="s">
        <v>4748</v>
      </c>
    </row>
    <row r="872" spans="2:3" x14ac:dyDescent="0.2">
      <c r="B872" t="s">
        <v>4749</v>
      </c>
      <c r="C872" t="s">
        <v>4749</v>
      </c>
    </row>
    <row r="873" spans="2:3" x14ac:dyDescent="0.2">
      <c r="B873" t="s">
        <v>4750</v>
      </c>
      <c r="C873" t="s">
        <v>4750</v>
      </c>
    </row>
    <row r="874" spans="2:3" x14ac:dyDescent="0.2">
      <c r="B874" t="s">
        <v>4751</v>
      </c>
      <c r="C874" t="s">
        <v>4751</v>
      </c>
    </row>
    <row r="875" spans="2:3" x14ac:dyDescent="0.2">
      <c r="B875" t="s">
        <v>4752</v>
      </c>
      <c r="C875" t="s">
        <v>4752</v>
      </c>
    </row>
    <row r="876" spans="2:3" x14ac:dyDescent="0.2">
      <c r="B876" t="s">
        <v>4753</v>
      </c>
      <c r="C876" t="s">
        <v>4753</v>
      </c>
    </row>
    <row r="877" spans="2:3" x14ac:dyDescent="0.2">
      <c r="B877" t="s">
        <v>4754</v>
      </c>
      <c r="C877" t="s">
        <v>4754</v>
      </c>
    </row>
    <row r="878" spans="2:3" x14ac:dyDescent="0.2">
      <c r="B878" t="s">
        <v>4755</v>
      </c>
      <c r="C878" t="s">
        <v>4755</v>
      </c>
    </row>
    <row r="879" spans="2:3" x14ac:dyDescent="0.2">
      <c r="B879" t="s">
        <v>4756</v>
      </c>
      <c r="C879" t="s">
        <v>4756</v>
      </c>
    </row>
    <row r="880" spans="2:3" x14ac:dyDescent="0.2">
      <c r="B880" t="s">
        <v>4757</v>
      </c>
      <c r="C880" t="s">
        <v>4757</v>
      </c>
    </row>
    <row r="881" spans="2:3" x14ac:dyDescent="0.2">
      <c r="B881" t="s">
        <v>4758</v>
      </c>
      <c r="C881" t="s">
        <v>4758</v>
      </c>
    </row>
    <row r="882" spans="2:3" x14ac:dyDescent="0.2">
      <c r="B882" t="s">
        <v>4759</v>
      </c>
      <c r="C882" t="s">
        <v>4759</v>
      </c>
    </row>
    <row r="883" spans="2:3" x14ac:dyDescent="0.2">
      <c r="B883" t="s">
        <v>4760</v>
      </c>
      <c r="C883" t="s">
        <v>4760</v>
      </c>
    </row>
    <row r="884" spans="2:3" x14ac:dyDescent="0.2">
      <c r="B884" t="s">
        <v>4761</v>
      </c>
      <c r="C884" t="s">
        <v>4761</v>
      </c>
    </row>
    <row r="885" spans="2:3" x14ac:dyDescent="0.2">
      <c r="B885" t="s">
        <v>4762</v>
      </c>
      <c r="C885" t="s">
        <v>4762</v>
      </c>
    </row>
    <row r="886" spans="2:3" x14ac:dyDescent="0.2">
      <c r="B886" t="s">
        <v>4763</v>
      </c>
      <c r="C886" t="s">
        <v>4763</v>
      </c>
    </row>
    <row r="887" spans="2:3" x14ac:dyDescent="0.2">
      <c r="B887" t="s">
        <v>4764</v>
      </c>
      <c r="C887" t="s">
        <v>4764</v>
      </c>
    </row>
    <row r="888" spans="2:3" x14ac:dyDescent="0.2">
      <c r="B888" t="s">
        <v>4765</v>
      </c>
      <c r="C888" t="s">
        <v>4765</v>
      </c>
    </row>
    <row r="889" spans="2:3" x14ac:dyDescent="0.2">
      <c r="B889" t="s">
        <v>4766</v>
      </c>
      <c r="C889" t="s">
        <v>4766</v>
      </c>
    </row>
    <row r="890" spans="2:3" x14ac:dyDescent="0.2">
      <c r="B890" t="s">
        <v>4767</v>
      </c>
      <c r="C890" t="s">
        <v>4767</v>
      </c>
    </row>
    <row r="891" spans="2:3" x14ac:dyDescent="0.2">
      <c r="B891" t="s">
        <v>4768</v>
      </c>
      <c r="C891" t="s">
        <v>4768</v>
      </c>
    </row>
    <row r="892" spans="2:3" x14ac:dyDescent="0.2">
      <c r="B892" t="s">
        <v>4769</v>
      </c>
      <c r="C892" t="s">
        <v>4769</v>
      </c>
    </row>
    <row r="893" spans="2:3" x14ac:dyDescent="0.2">
      <c r="B893" t="s">
        <v>4770</v>
      </c>
      <c r="C893" t="s">
        <v>4770</v>
      </c>
    </row>
    <row r="894" spans="2:3" x14ac:dyDescent="0.2">
      <c r="B894" t="s">
        <v>4771</v>
      </c>
      <c r="C894" t="s">
        <v>4771</v>
      </c>
    </row>
    <row r="895" spans="2:3" x14ac:dyDescent="0.2">
      <c r="B895" t="s">
        <v>4772</v>
      </c>
      <c r="C895" t="s">
        <v>4772</v>
      </c>
    </row>
    <row r="896" spans="2:3" x14ac:dyDescent="0.2">
      <c r="B896" t="s">
        <v>4773</v>
      </c>
      <c r="C896" t="s">
        <v>4773</v>
      </c>
    </row>
    <row r="897" spans="2:3" x14ac:dyDescent="0.2">
      <c r="B897" t="s">
        <v>4774</v>
      </c>
      <c r="C897" t="s">
        <v>4774</v>
      </c>
    </row>
    <row r="898" spans="2:3" x14ac:dyDescent="0.2">
      <c r="B898" t="s">
        <v>4775</v>
      </c>
      <c r="C898" t="s">
        <v>4775</v>
      </c>
    </row>
    <row r="899" spans="2:3" x14ac:dyDescent="0.2">
      <c r="B899" t="s">
        <v>4776</v>
      </c>
      <c r="C899" t="s">
        <v>4776</v>
      </c>
    </row>
    <row r="900" spans="2:3" x14ac:dyDescent="0.2">
      <c r="B900" t="s">
        <v>4777</v>
      </c>
      <c r="C900" t="s">
        <v>4777</v>
      </c>
    </row>
    <row r="901" spans="2:3" x14ac:dyDescent="0.2">
      <c r="B901" t="s">
        <v>4778</v>
      </c>
      <c r="C901" t="s">
        <v>4778</v>
      </c>
    </row>
    <row r="902" spans="2:3" x14ac:dyDescent="0.2">
      <c r="B902" t="s">
        <v>4779</v>
      </c>
      <c r="C902" t="s">
        <v>4779</v>
      </c>
    </row>
    <row r="903" spans="2:3" x14ac:dyDescent="0.2">
      <c r="B903" t="s">
        <v>4780</v>
      </c>
      <c r="C903" t="s">
        <v>4780</v>
      </c>
    </row>
    <row r="904" spans="2:3" x14ac:dyDescent="0.2">
      <c r="B904" t="s">
        <v>4781</v>
      </c>
      <c r="C904" t="s">
        <v>4781</v>
      </c>
    </row>
    <row r="905" spans="2:3" x14ac:dyDescent="0.2">
      <c r="B905" t="s">
        <v>4782</v>
      </c>
      <c r="C905" t="s">
        <v>4782</v>
      </c>
    </row>
    <row r="906" spans="2:3" x14ac:dyDescent="0.2">
      <c r="B906" t="s">
        <v>4783</v>
      </c>
      <c r="C906" t="s">
        <v>4783</v>
      </c>
    </row>
    <row r="907" spans="2:3" x14ac:dyDescent="0.2">
      <c r="B907" t="s">
        <v>4784</v>
      </c>
      <c r="C907" t="s">
        <v>4784</v>
      </c>
    </row>
    <row r="908" spans="2:3" x14ac:dyDescent="0.2">
      <c r="B908" t="s">
        <v>4785</v>
      </c>
      <c r="C908" t="s">
        <v>4785</v>
      </c>
    </row>
    <row r="909" spans="2:3" x14ac:dyDescent="0.2">
      <c r="B909" t="s">
        <v>4786</v>
      </c>
      <c r="C909" t="s">
        <v>4786</v>
      </c>
    </row>
    <row r="910" spans="2:3" x14ac:dyDescent="0.2">
      <c r="B910" t="s">
        <v>4787</v>
      </c>
      <c r="C910" t="s">
        <v>4787</v>
      </c>
    </row>
    <row r="911" spans="2:3" x14ac:dyDescent="0.2">
      <c r="B911" t="s">
        <v>4788</v>
      </c>
      <c r="C911" t="s">
        <v>1473</v>
      </c>
    </row>
    <row r="912" spans="2:3" x14ac:dyDescent="0.2">
      <c r="B912" t="s">
        <v>4789</v>
      </c>
      <c r="C912" t="s">
        <v>1474</v>
      </c>
    </row>
    <row r="913" spans="2:3" x14ac:dyDescent="0.2">
      <c r="B913" t="s">
        <v>4790</v>
      </c>
      <c r="C913" t="s">
        <v>4791</v>
      </c>
    </row>
    <row r="914" spans="2:3" x14ac:dyDescent="0.2">
      <c r="B914" t="s">
        <v>4792</v>
      </c>
      <c r="C914" t="s">
        <v>4792</v>
      </c>
    </row>
    <row r="915" spans="2:3" x14ac:dyDescent="0.2">
      <c r="B915" t="s">
        <v>4793</v>
      </c>
      <c r="C915" t="s">
        <v>4793</v>
      </c>
    </row>
    <row r="916" spans="2:3" x14ac:dyDescent="0.2">
      <c r="B916" t="s">
        <v>4794</v>
      </c>
      <c r="C916" t="s">
        <v>4794</v>
      </c>
    </row>
    <row r="917" spans="2:3" x14ac:dyDescent="0.2">
      <c r="B917" t="s">
        <v>4795</v>
      </c>
      <c r="C917" t="s">
        <v>4795</v>
      </c>
    </row>
    <row r="918" spans="2:3" x14ac:dyDescent="0.2">
      <c r="B918" t="s">
        <v>4796</v>
      </c>
      <c r="C918" t="s">
        <v>4796</v>
      </c>
    </row>
    <row r="919" spans="2:3" x14ac:dyDescent="0.2">
      <c r="B919" t="s">
        <v>4797</v>
      </c>
      <c r="C919" t="s">
        <v>4798</v>
      </c>
    </row>
    <row r="920" spans="2:3" x14ac:dyDescent="0.2">
      <c r="B920" t="s">
        <v>4799</v>
      </c>
      <c r="C920" t="s">
        <v>4799</v>
      </c>
    </row>
    <row r="921" spans="2:3" x14ac:dyDescent="0.2">
      <c r="B921" t="s">
        <v>4800</v>
      </c>
      <c r="C921" t="s">
        <v>4800</v>
      </c>
    </row>
    <row r="922" spans="2:3" x14ac:dyDescent="0.2">
      <c r="B922" t="s">
        <v>4801</v>
      </c>
      <c r="C922" t="s">
        <v>4801</v>
      </c>
    </row>
    <row r="923" spans="2:3" x14ac:dyDescent="0.2">
      <c r="B923" t="s">
        <v>4802</v>
      </c>
      <c r="C923" t="s">
        <v>4802</v>
      </c>
    </row>
    <row r="924" spans="2:3" x14ac:dyDescent="0.2">
      <c r="B924" t="s">
        <v>4803</v>
      </c>
      <c r="C924" t="s">
        <v>4803</v>
      </c>
    </row>
    <row r="925" spans="2:3" x14ac:dyDescent="0.2">
      <c r="B925" t="s">
        <v>4804</v>
      </c>
      <c r="C925" t="s">
        <v>4804</v>
      </c>
    </row>
    <row r="926" spans="2:3" x14ac:dyDescent="0.2">
      <c r="B926" t="s">
        <v>4805</v>
      </c>
      <c r="C926" t="s">
        <v>1483</v>
      </c>
    </row>
    <row r="927" spans="2:3" x14ac:dyDescent="0.2">
      <c r="B927" t="s">
        <v>4806</v>
      </c>
      <c r="C927" t="s">
        <v>4806</v>
      </c>
    </row>
    <row r="928" spans="2:3" x14ac:dyDescent="0.2">
      <c r="B928" t="s">
        <v>4807</v>
      </c>
      <c r="C928" t="s">
        <v>4807</v>
      </c>
    </row>
    <row r="929" spans="2:3" x14ac:dyDescent="0.2">
      <c r="B929" t="s">
        <v>4808</v>
      </c>
      <c r="C929" t="s">
        <v>4808</v>
      </c>
    </row>
    <row r="930" spans="2:3" x14ac:dyDescent="0.2">
      <c r="B930" t="s">
        <v>4809</v>
      </c>
      <c r="C930" t="s">
        <v>4810</v>
      </c>
    </row>
    <row r="931" spans="2:3" x14ac:dyDescent="0.2">
      <c r="B931" t="s">
        <v>4811</v>
      </c>
      <c r="C931" t="s">
        <v>4811</v>
      </c>
    </row>
    <row r="932" spans="2:3" x14ac:dyDescent="0.2">
      <c r="B932" t="s">
        <v>4812</v>
      </c>
      <c r="C932" t="s">
        <v>1487</v>
      </c>
    </row>
    <row r="933" spans="2:3" x14ac:dyDescent="0.2">
      <c r="B933" t="s">
        <v>4813</v>
      </c>
      <c r="C933" t="s">
        <v>4813</v>
      </c>
    </row>
    <row r="934" spans="2:3" x14ac:dyDescent="0.2">
      <c r="B934" t="s">
        <v>4814</v>
      </c>
      <c r="C934" t="s">
        <v>4815</v>
      </c>
    </row>
    <row r="935" spans="2:3" x14ac:dyDescent="0.2">
      <c r="B935" t="s">
        <v>4816</v>
      </c>
      <c r="C935" t="s">
        <v>4816</v>
      </c>
    </row>
    <row r="936" spans="2:3" x14ac:dyDescent="0.2">
      <c r="B936" t="s">
        <v>4817</v>
      </c>
      <c r="C936" t="s">
        <v>4817</v>
      </c>
    </row>
    <row r="937" spans="2:3" x14ac:dyDescent="0.2">
      <c r="B937" t="s">
        <v>4818</v>
      </c>
      <c r="C937" t="s">
        <v>4818</v>
      </c>
    </row>
    <row r="938" spans="2:3" x14ac:dyDescent="0.2">
      <c r="B938" t="s">
        <v>4819</v>
      </c>
      <c r="C938" t="s">
        <v>4819</v>
      </c>
    </row>
    <row r="939" spans="2:3" x14ac:dyDescent="0.2">
      <c r="B939" t="s">
        <v>4820</v>
      </c>
      <c r="C939" t="s">
        <v>4820</v>
      </c>
    </row>
    <row r="940" spans="2:3" x14ac:dyDescent="0.2">
      <c r="B940" t="s">
        <v>4821</v>
      </c>
      <c r="C940" t="s">
        <v>1493</v>
      </c>
    </row>
    <row r="941" spans="2:3" x14ac:dyDescent="0.2">
      <c r="B941" t="s">
        <v>4822</v>
      </c>
      <c r="C941" t="s">
        <v>4822</v>
      </c>
    </row>
    <row r="942" spans="2:3" x14ac:dyDescent="0.2">
      <c r="B942" t="s">
        <v>4823</v>
      </c>
      <c r="C942" t="s">
        <v>4823</v>
      </c>
    </row>
    <row r="943" spans="2:3" x14ac:dyDescent="0.2">
      <c r="B943" t="s">
        <v>4824</v>
      </c>
      <c r="C943" t="s">
        <v>4825</v>
      </c>
    </row>
    <row r="944" spans="2:3" x14ac:dyDescent="0.2">
      <c r="B944" t="s">
        <v>4826</v>
      </c>
      <c r="C944" t="s">
        <v>4826</v>
      </c>
    </row>
    <row r="945" spans="2:3" x14ac:dyDescent="0.2">
      <c r="B945" t="s">
        <v>4827</v>
      </c>
      <c r="C945" t="s">
        <v>4827</v>
      </c>
    </row>
    <row r="946" spans="2:3" x14ac:dyDescent="0.2">
      <c r="B946" t="s">
        <v>4828</v>
      </c>
      <c r="C946" t="s">
        <v>1496</v>
      </c>
    </row>
    <row r="947" spans="2:3" x14ac:dyDescent="0.2">
      <c r="B947" t="s">
        <v>4829</v>
      </c>
      <c r="C947" t="s">
        <v>4829</v>
      </c>
    </row>
    <row r="948" spans="2:3" x14ac:dyDescent="0.2">
      <c r="B948" t="s">
        <v>4830</v>
      </c>
      <c r="C948" t="s">
        <v>4830</v>
      </c>
    </row>
    <row r="949" spans="2:3" x14ac:dyDescent="0.2">
      <c r="B949" t="s">
        <v>4831</v>
      </c>
      <c r="C949" t="s">
        <v>1498</v>
      </c>
    </row>
    <row r="950" spans="2:3" x14ac:dyDescent="0.2">
      <c r="B950" t="s">
        <v>4832</v>
      </c>
      <c r="C950" t="s">
        <v>4832</v>
      </c>
    </row>
    <row r="951" spans="2:3" x14ac:dyDescent="0.2">
      <c r="B951" t="s">
        <v>4833</v>
      </c>
      <c r="C951" t="s">
        <v>4833</v>
      </c>
    </row>
    <row r="952" spans="2:3" x14ac:dyDescent="0.2">
      <c r="B952" t="s">
        <v>4834</v>
      </c>
      <c r="C952" t="s">
        <v>1500</v>
      </c>
    </row>
    <row r="953" spans="2:3" x14ac:dyDescent="0.2">
      <c r="B953" t="s">
        <v>4835</v>
      </c>
      <c r="C953" t="s">
        <v>4835</v>
      </c>
    </row>
    <row r="954" spans="2:3" x14ac:dyDescent="0.2">
      <c r="B954" t="s">
        <v>4836</v>
      </c>
      <c r="C954" t="s">
        <v>1589</v>
      </c>
    </row>
    <row r="955" spans="2:3" x14ac:dyDescent="0.2">
      <c r="B955" t="s">
        <v>4837</v>
      </c>
      <c r="C955" t="s">
        <v>4837</v>
      </c>
    </row>
    <row r="956" spans="2:3" x14ac:dyDescent="0.2">
      <c r="B956" t="s">
        <v>4838</v>
      </c>
      <c r="C956" t="s">
        <v>4838</v>
      </c>
    </row>
    <row r="957" spans="2:3" x14ac:dyDescent="0.2">
      <c r="B957" t="s">
        <v>4839</v>
      </c>
      <c r="C957" t="s">
        <v>2296</v>
      </c>
    </row>
    <row r="958" spans="2:3" x14ac:dyDescent="0.2">
      <c r="B958" t="s">
        <v>4840</v>
      </c>
      <c r="C958" t="s">
        <v>4840</v>
      </c>
    </row>
    <row r="959" spans="2:3" x14ac:dyDescent="0.2">
      <c r="B959" t="s">
        <v>4841</v>
      </c>
      <c r="C959" t="s">
        <v>4841</v>
      </c>
    </row>
    <row r="960" spans="2:3" x14ac:dyDescent="0.2">
      <c r="B960" t="s">
        <v>4842</v>
      </c>
      <c r="C960" t="s">
        <v>2682</v>
      </c>
    </row>
    <row r="961" spans="2:3" x14ac:dyDescent="0.2">
      <c r="B961" t="s">
        <v>4843</v>
      </c>
      <c r="C961" t="s">
        <v>4843</v>
      </c>
    </row>
    <row r="962" spans="2:3" x14ac:dyDescent="0.2">
      <c r="B962" t="s">
        <v>4844</v>
      </c>
      <c r="C962" t="s">
        <v>4844</v>
      </c>
    </row>
    <row r="963" spans="2:3" x14ac:dyDescent="0.2">
      <c r="B963" t="s">
        <v>4845</v>
      </c>
      <c r="C963" t="s">
        <v>4845</v>
      </c>
    </row>
    <row r="964" spans="2:3" x14ac:dyDescent="0.2">
      <c r="B964" t="s">
        <v>4846</v>
      </c>
      <c r="C964" t="s">
        <v>4846</v>
      </c>
    </row>
    <row r="965" spans="2:3" x14ac:dyDescent="0.2">
      <c r="B965" t="s">
        <v>4847</v>
      </c>
      <c r="C965" t="s">
        <v>4847</v>
      </c>
    </row>
    <row r="966" spans="2:3" x14ac:dyDescent="0.2">
      <c r="B966" t="s">
        <v>4848</v>
      </c>
      <c r="C966" t="s">
        <v>4848</v>
      </c>
    </row>
    <row r="967" spans="2:3" x14ac:dyDescent="0.2">
      <c r="B967" t="s">
        <v>4849</v>
      </c>
      <c r="C967" t="s">
        <v>4849</v>
      </c>
    </row>
    <row r="968" spans="2:3" x14ac:dyDescent="0.2">
      <c r="B968" t="s">
        <v>4850</v>
      </c>
      <c r="C968" t="s">
        <v>4850</v>
      </c>
    </row>
    <row r="969" spans="2:3" x14ac:dyDescent="0.2">
      <c r="B969" t="s">
        <v>4851</v>
      </c>
      <c r="C969" t="s">
        <v>4851</v>
      </c>
    </row>
    <row r="970" spans="2:3" x14ac:dyDescent="0.2">
      <c r="B970" t="s">
        <v>4852</v>
      </c>
      <c r="C970" t="s">
        <v>4852</v>
      </c>
    </row>
    <row r="971" spans="2:3" x14ac:dyDescent="0.2">
      <c r="B971" t="s">
        <v>4853</v>
      </c>
      <c r="C971" t="s">
        <v>4853</v>
      </c>
    </row>
    <row r="972" spans="2:3" x14ac:dyDescent="0.2">
      <c r="B972" t="s">
        <v>4854</v>
      </c>
      <c r="C972" t="s">
        <v>4854</v>
      </c>
    </row>
    <row r="973" spans="2:3" x14ac:dyDescent="0.2">
      <c r="B973" t="s">
        <v>4855</v>
      </c>
      <c r="C973" t="s">
        <v>1517</v>
      </c>
    </row>
    <row r="974" spans="2:3" x14ac:dyDescent="0.2">
      <c r="B974" t="s">
        <v>4856</v>
      </c>
      <c r="C974" t="s">
        <v>4856</v>
      </c>
    </row>
    <row r="975" spans="2:3" x14ac:dyDescent="0.2">
      <c r="B975" t="s">
        <v>4857</v>
      </c>
      <c r="C975" t="s">
        <v>1518</v>
      </c>
    </row>
    <row r="976" spans="2:3" x14ac:dyDescent="0.2">
      <c r="B976" t="s">
        <v>4858</v>
      </c>
      <c r="C976" t="s">
        <v>4858</v>
      </c>
    </row>
    <row r="977" spans="2:3" x14ac:dyDescent="0.2">
      <c r="B977" t="s">
        <v>4859</v>
      </c>
      <c r="C977" t="s">
        <v>1519</v>
      </c>
    </row>
    <row r="978" spans="2:3" x14ac:dyDescent="0.2">
      <c r="B978" t="s">
        <v>4860</v>
      </c>
      <c r="C978" t="s">
        <v>4860</v>
      </c>
    </row>
    <row r="979" spans="2:3" x14ac:dyDescent="0.2">
      <c r="B979" t="s">
        <v>4861</v>
      </c>
      <c r="C979" t="s">
        <v>1520</v>
      </c>
    </row>
    <row r="980" spans="2:3" x14ac:dyDescent="0.2">
      <c r="B980" t="s">
        <v>4862</v>
      </c>
      <c r="C980" t="s">
        <v>4862</v>
      </c>
    </row>
    <row r="981" spans="2:3" x14ac:dyDescent="0.2">
      <c r="B981" t="s">
        <v>4863</v>
      </c>
      <c r="C981" t="s">
        <v>1521</v>
      </c>
    </row>
    <row r="982" spans="2:3" x14ac:dyDescent="0.2">
      <c r="B982" t="s">
        <v>4864</v>
      </c>
      <c r="C982" t="s">
        <v>1522</v>
      </c>
    </row>
    <row r="983" spans="2:3" x14ac:dyDescent="0.2">
      <c r="B983" t="s">
        <v>4865</v>
      </c>
      <c r="C983" t="s">
        <v>1523</v>
      </c>
    </row>
    <row r="984" spans="2:3" x14ac:dyDescent="0.2">
      <c r="B984" t="s">
        <v>4866</v>
      </c>
      <c r="C984" t="s">
        <v>4866</v>
      </c>
    </row>
    <row r="985" spans="2:3" x14ac:dyDescent="0.2">
      <c r="B985" t="s">
        <v>4867</v>
      </c>
      <c r="C985" t="s">
        <v>1524</v>
      </c>
    </row>
    <row r="986" spans="2:3" x14ac:dyDescent="0.2">
      <c r="B986" t="s">
        <v>4868</v>
      </c>
      <c r="C986" t="s">
        <v>4868</v>
      </c>
    </row>
    <row r="987" spans="2:3" x14ac:dyDescent="0.2">
      <c r="B987" t="s">
        <v>4869</v>
      </c>
      <c r="C987" t="s">
        <v>1525</v>
      </c>
    </row>
    <row r="988" spans="2:3" x14ac:dyDescent="0.2">
      <c r="B988" t="s">
        <v>4870</v>
      </c>
      <c r="C988" t="s">
        <v>4870</v>
      </c>
    </row>
    <row r="989" spans="2:3" x14ac:dyDescent="0.2">
      <c r="B989" t="s">
        <v>4871</v>
      </c>
      <c r="C989" t="s">
        <v>1526</v>
      </c>
    </row>
    <row r="990" spans="2:3" x14ac:dyDescent="0.2">
      <c r="B990" t="s">
        <v>4872</v>
      </c>
      <c r="C990" t="s">
        <v>4872</v>
      </c>
    </row>
    <row r="991" spans="2:3" x14ac:dyDescent="0.2">
      <c r="B991" t="s">
        <v>4873</v>
      </c>
      <c r="C991" t="s">
        <v>3818</v>
      </c>
    </row>
  </sheetData>
  <phoneticPr fontId="4"/>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79998168889431442"/>
  </sheetPr>
  <dimension ref="D1:AC82"/>
  <sheetViews>
    <sheetView topLeftCell="B51" zoomScale="70" zoomScaleNormal="70" workbookViewId="0">
      <selection activeCell="N3" sqref="N3"/>
    </sheetView>
  </sheetViews>
  <sheetFormatPr defaultRowHeight="19" x14ac:dyDescent="0.2"/>
  <cols>
    <col min="1" max="9" width="9" customWidth="1"/>
    <col min="12" max="12" width="10.26953125" bestFit="1" customWidth="1"/>
    <col min="26" max="26" width="24.08984375" style="1603" customWidth="1"/>
    <col min="28" max="28" width="12.36328125" customWidth="1"/>
  </cols>
  <sheetData>
    <row r="1" spans="4:29" x14ac:dyDescent="0.2">
      <c r="D1" t="s">
        <v>12</v>
      </c>
      <c r="E1" t="s">
        <v>343</v>
      </c>
      <c r="H1" t="s">
        <v>12</v>
      </c>
      <c r="L1" t="s">
        <v>335</v>
      </c>
      <c r="M1">
        <v>150</v>
      </c>
    </row>
    <row r="2" spans="4:29" ht="26.5" x14ac:dyDescent="0.2">
      <c r="D2">
        <v>1</v>
      </c>
      <c r="E2" s="2">
        <v>100</v>
      </c>
      <c r="F2">
        <v>100</v>
      </c>
      <c r="H2">
        <v>1</v>
      </c>
      <c r="I2" t="str">
        <f t="shared" ref="I2:I65" si="0">IF(D2&gt;=71,"0",IF(D2&gt;=63,"10",IF(D2&gt;=56,"20",IF(D2&gt;=49,"30",IF(D2&gt;=42,"40",IF(D2&gt;=35,"50",IF(D2&gt;=28,"60",IF(D2&gt;=21,"70",IF(D2&gt;=14,"80",IF(D2&gt;=7,"90","100"))))))))))</f>
        <v>100</v>
      </c>
      <c r="L2" t="s">
        <v>336</v>
      </c>
      <c r="M2">
        <v>50</v>
      </c>
      <c r="Y2" t="s">
        <v>3411</v>
      </c>
      <c r="Z2" s="1604" t="s">
        <v>70</v>
      </c>
      <c r="AB2" t="str">
        <f>Y2&amp;Z2</f>
        <v>【１】長野市</v>
      </c>
      <c r="AC2" s="1604" t="s">
        <v>70</v>
      </c>
    </row>
    <row r="3" spans="4:29" ht="26.5" x14ac:dyDescent="0.2">
      <c r="D3">
        <v>2</v>
      </c>
      <c r="E3" s="2">
        <v>100</v>
      </c>
      <c r="F3">
        <v>100</v>
      </c>
      <c r="H3">
        <v>2</v>
      </c>
      <c r="I3" t="str">
        <f t="shared" si="0"/>
        <v>100</v>
      </c>
      <c r="L3" t="s">
        <v>342</v>
      </c>
      <c r="M3">
        <v>5</v>
      </c>
      <c r="Y3" t="s">
        <v>3412</v>
      </c>
      <c r="Z3" s="1604" t="s">
        <v>1640</v>
      </c>
      <c r="AB3" t="str">
        <f t="shared" ref="AB3:AB66" si="1">Y3&amp;Z3</f>
        <v>【２】松本市</v>
      </c>
      <c r="AC3" s="1604" t="s">
        <v>1640</v>
      </c>
    </row>
    <row r="4" spans="4:29" ht="26.5" x14ac:dyDescent="0.2">
      <c r="D4">
        <v>3</v>
      </c>
      <c r="E4" s="2">
        <v>100</v>
      </c>
      <c r="F4">
        <v>100</v>
      </c>
      <c r="H4">
        <v>3</v>
      </c>
      <c r="I4" t="str">
        <f t="shared" si="0"/>
        <v>100</v>
      </c>
      <c r="Y4" t="s">
        <v>3413</v>
      </c>
      <c r="Z4" s="1604" t="s">
        <v>1647</v>
      </c>
      <c r="AB4" t="str">
        <f t="shared" si="1"/>
        <v>【３】上田市</v>
      </c>
      <c r="AC4" s="1604" t="s">
        <v>1647</v>
      </c>
    </row>
    <row r="5" spans="4:29" ht="26.5" x14ac:dyDescent="0.2">
      <c r="D5">
        <v>4</v>
      </c>
      <c r="E5" s="2">
        <v>100</v>
      </c>
      <c r="F5">
        <v>100</v>
      </c>
      <c r="H5">
        <v>4</v>
      </c>
      <c r="I5" t="str">
        <f t="shared" si="0"/>
        <v>100</v>
      </c>
      <c r="Y5" t="s">
        <v>3414</v>
      </c>
      <c r="Z5" s="1605" t="s">
        <v>1654</v>
      </c>
      <c r="AB5" t="str">
        <f t="shared" si="1"/>
        <v>【４】岡谷市</v>
      </c>
      <c r="AC5" s="1605" t="s">
        <v>1654</v>
      </c>
    </row>
    <row r="6" spans="4:29" ht="26.5" x14ac:dyDescent="0.2">
      <c r="D6">
        <v>5</v>
      </c>
      <c r="E6" s="2">
        <v>100</v>
      </c>
      <c r="F6">
        <v>100</v>
      </c>
      <c r="H6">
        <v>5</v>
      </c>
      <c r="I6" t="str">
        <f t="shared" si="0"/>
        <v>100</v>
      </c>
      <c r="Y6" t="s">
        <v>3415</v>
      </c>
      <c r="Z6" s="1604" t="s">
        <v>1660</v>
      </c>
      <c r="AB6" t="str">
        <f t="shared" si="1"/>
        <v>【５】飯田市</v>
      </c>
      <c r="AC6" s="1604" t="s">
        <v>1660</v>
      </c>
    </row>
    <row r="7" spans="4:29" ht="26.5" x14ac:dyDescent="0.2">
      <c r="D7">
        <v>6</v>
      </c>
      <c r="E7" s="2">
        <v>100</v>
      </c>
      <c r="F7">
        <v>100</v>
      </c>
      <c r="H7">
        <v>6</v>
      </c>
      <c r="I7" t="str">
        <f t="shared" si="0"/>
        <v>100</v>
      </c>
      <c r="Y7" t="s">
        <v>3416</v>
      </c>
      <c r="Z7" s="1605" t="s">
        <v>1664</v>
      </c>
      <c r="AB7" t="str">
        <f t="shared" si="1"/>
        <v>【６】諏訪市</v>
      </c>
      <c r="AC7" s="1605" t="s">
        <v>1664</v>
      </c>
    </row>
    <row r="8" spans="4:29" ht="26.5" x14ac:dyDescent="0.2">
      <c r="D8">
        <v>7</v>
      </c>
      <c r="E8" s="2">
        <v>100</v>
      </c>
      <c r="F8">
        <v>90</v>
      </c>
      <c r="H8">
        <v>7</v>
      </c>
      <c r="I8" t="str">
        <f t="shared" si="0"/>
        <v>90</v>
      </c>
      <c r="Y8" t="s">
        <v>3417</v>
      </c>
      <c r="Z8" s="1604" t="s">
        <v>1668</v>
      </c>
      <c r="AB8" t="str">
        <f t="shared" si="1"/>
        <v>【７】須坂市</v>
      </c>
      <c r="AC8" s="1604" t="s">
        <v>1668</v>
      </c>
    </row>
    <row r="9" spans="4:29" ht="26.5" x14ac:dyDescent="0.2">
      <c r="D9">
        <v>8</v>
      </c>
      <c r="E9">
        <v>90</v>
      </c>
      <c r="F9">
        <v>90</v>
      </c>
      <c r="H9">
        <v>8</v>
      </c>
      <c r="I9" t="str">
        <f t="shared" si="0"/>
        <v>90</v>
      </c>
      <c r="Y9" t="s">
        <v>3418</v>
      </c>
      <c r="Z9" s="1604" t="s">
        <v>1672</v>
      </c>
      <c r="AB9" t="str">
        <f t="shared" si="1"/>
        <v>【８】小諸市</v>
      </c>
      <c r="AC9" s="1604" t="s">
        <v>1672</v>
      </c>
    </row>
    <row r="10" spans="4:29" ht="26.5" x14ac:dyDescent="0.2">
      <c r="D10">
        <v>9</v>
      </c>
      <c r="E10">
        <v>90</v>
      </c>
      <c r="F10">
        <v>90</v>
      </c>
      <c r="H10">
        <v>9</v>
      </c>
      <c r="I10" t="str">
        <f t="shared" si="0"/>
        <v>90</v>
      </c>
      <c r="Y10" t="s">
        <v>3419</v>
      </c>
      <c r="Z10" s="1604" t="s">
        <v>1677</v>
      </c>
      <c r="AB10" t="str">
        <f t="shared" si="1"/>
        <v>【９】伊那市</v>
      </c>
      <c r="AC10" s="1604" t="s">
        <v>1677</v>
      </c>
    </row>
    <row r="11" spans="4:29" ht="26.5" x14ac:dyDescent="0.2">
      <c r="D11">
        <v>10</v>
      </c>
      <c r="E11">
        <v>90</v>
      </c>
      <c r="F11">
        <v>90</v>
      </c>
      <c r="H11">
        <v>10</v>
      </c>
      <c r="I11" t="str">
        <f t="shared" si="0"/>
        <v>90</v>
      </c>
      <c r="Y11" t="s">
        <v>3420</v>
      </c>
      <c r="Z11" s="1604" t="s">
        <v>1684</v>
      </c>
      <c r="AB11" t="str">
        <f t="shared" si="1"/>
        <v>【１０】駒ヶ根市</v>
      </c>
      <c r="AC11" s="1604" t="s">
        <v>1684</v>
      </c>
    </row>
    <row r="12" spans="4:29" ht="26.5" x14ac:dyDescent="0.2">
      <c r="D12">
        <v>11</v>
      </c>
      <c r="E12">
        <v>90</v>
      </c>
      <c r="F12">
        <v>90</v>
      </c>
      <c r="H12">
        <v>11</v>
      </c>
      <c r="I12" t="str">
        <f t="shared" si="0"/>
        <v>90</v>
      </c>
      <c r="Y12" t="s">
        <v>3421</v>
      </c>
      <c r="Z12" s="1604" t="s">
        <v>1690</v>
      </c>
      <c r="AB12" t="str">
        <f t="shared" si="1"/>
        <v>【１１】中野市</v>
      </c>
      <c r="AC12" s="1604" t="s">
        <v>1690</v>
      </c>
    </row>
    <row r="13" spans="4:29" ht="26.5" x14ac:dyDescent="0.2">
      <c r="D13">
        <v>12</v>
      </c>
      <c r="E13">
        <v>90</v>
      </c>
      <c r="F13">
        <v>90</v>
      </c>
      <c r="H13">
        <v>12</v>
      </c>
      <c r="I13" t="str">
        <f t="shared" si="0"/>
        <v>90</v>
      </c>
      <c r="Y13" t="s">
        <v>3422</v>
      </c>
      <c r="Z13" s="1605" t="s">
        <v>1694</v>
      </c>
      <c r="AB13" t="str">
        <f t="shared" si="1"/>
        <v>【１２】大町市</v>
      </c>
      <c r="AC13" s="1605" t="s">
        <v>1694</v>
      </c>
    </row>
    <row r="14" spans="4:29" ht="26.5" x14ac:dyDescent="0.2">
      <c r="D14">
        <v>13</v>
      </c>
      <c r="E14">
        <v>90</v>
      </c>
      <c r="F14">
        <v>90</v>
      </c>
      <c r="H14">
        <v>13</v>
      </c>
      <c r="I14" t="str">
        <f t="shared" si="0"/>
        <v>90</v>
      </c>
      <c r="Y14" t="s">
        <v>3423</v>
      </c>
      <c r="Z14" s="1604" t="s">
        <v>1698</v>
      </c>
      <c r="AB14" t="str">
        <f t="shared" si="1"/>
        <v>【１３】飯山市</v>
      </c>
      <c r="AC14" s="1604" t="s">
        <v>1698</v>
      </c>
    </row>
    <row r="15" spans="4:29" ht="26.5" x14ac:dyDescent="0.2">
      <c r="D15">
        <v>14</v>
      </c>
      <c r="E15">
        <v>90</v>
      </c>
      <c r="F15">
        <v>80</v>
      </c>
      <c r="H15">
        <v>14</v>
      </c>
      <c r="I15" t="str">
        <f t="shared" si="0"/>
        <v>80</v>
      </c>
      <c r="M15" s="3" t="s">
        <v>1948</v>
      </c>
      <c r="N15" s="3" t="s">
        <v>1949</v>
      </c>
      <c r="O15" s="3" t="s">
        <v>1950</v>
      </c>
      <c r="P15" s="3" t="s">
        <v>1951</v>
      </c>
      <c r="Q15" s="3" t="s">
        <v>1952</v>
      </c>
      <c r="R15" s="3" t="s">
        <v>1953</v>
      </c>
      <c r="S15" s="3" t="s">
        <v>1954</v>
      </c>
      <c r="T15" s="3" t="s">
        <v>1955</v>
      </c>
      <c r="U15" s="3" t="s">
        <v>1956</v>
      </c>
      <c r="V15" s="3" t="s">
        <v>1957</v>
      </c>
      <c r="W15" s="3" t="s">
        <v>1958</v>
      </c>
      <c r="Y15" t="s">
        <v>3424</v>
      </c>
      <c r="Z15" s="1605" t="s">
        <v>1704</v>
      </c>
      <c r="AB15" t="str">
        <f t="shared" si="1"/>
        <v>【１４】茅野市</v>
      </c>
      <c r="AC15" s="1605" t="s">
        <v>1704</v>
      </c>
    </row>
    <row r="16" spans="4:29" ht="26.5" x14ac:dyDescent="0.2">
      <c r="D16">
        <v>15</v>
      </c>
      <c r="E16" s="2">
        <v>80</v>
      </c>
      <c r="F16">
        <v>80</v>
      </c>
      <c r="H16">
        <v>15</v>
      </c>
      <c r="I16" t="str">
        <f t="shared" si="0"/>
        <v>80</v>
      </c>
      <c r="M16" s="3">
        <v>100</v>
      </c>
      <c r="N16" s="3">
        <v>90</v>
      </c>
      <c r="O16" s="3">
        <v>80</v>
      </c>
      <c r="P16" s="3">
        <v>70</v>
      </c>
      <c r="Q16" s="3">
        <v>60</v>
      </c>
      <c r="R16" s="3">
        <v>50</v>
      </c>
      <c r="S16" s="3">
        <v>40</v>
      </c>
      <c r="T16" s="3">
        <v>30</v>
      </c>
      <c r="U16" s="3">
        <v>20</v>
      </c>
      <c r="V16" s="3">
        <v>10</v>
      </c>
      <c r="W16" s="3">
        <v>0</v>
      </c>
      <c r="Y16" t="s">
        <v>3425</v>
      </c>
      <c r="Z16" s="1604" t="s">
        <v>1708</v>
      </c>
      <c r="AB16" t="str">
        <f t="shared" si="1"/>
        <v>【１５】塩尻市</v>
      </c>
      <c r="AC16" s="1604" t="s">
        <v>1708</v>
      </c>
    </row>
    <row r="17" spans="4:29" ht="26.5" x14ac:dyDescent="0.2">
      <c r="D17">
        <v>16</v>
      </c>
      <c r="E17" s="2">
        <v>80</v>
      </c>
      <c r="F17">
        <v>80</v>
      </c>
      <c r="H17">
        <v>16</v>
      </c>
      <c r="I17" t="str">
        <f t="shared" si="0"/>
        <v>80</v>
      </c>
      <c r="Y17" t="s">
        <v>3426</v>
      </c>
      <c r="Z17" s="1604" t="s">
        <v>1712</v>
      </c>
      <c r="AB17" t="str">
        <f t="shared" si="1"/>
        <v>【１６】佐久市</v>
      </c>
      <c r="AC17" s="1604" t="s">
        <v>1712</v>
      </c>
    </row>
    <row r="18" spans="4:29" ht="26.5" x14ac:dyDescent="0.2">
      <c r="D18">
        <v>17</v>
      </c>
      <c r="E18" s="2">
        <v>80</v>
      </c>
      <c r="F18">
        <v>80</v>
      </c>
      <c r="H18">
        <v>17</v>
      </c>
      <c r="I18" t="str">
        <f t="shared" si="0"/>
        <v>80</v>
      </c>
      <c r="Y18" t="s">
        <v>3427</v>
      </c>
      <c r="Z18" s="1604" t="s">
        <v>1716</v>
      </c>
      <c r="AB18" t="str">
        <f t="shared" si="1"/>
        <v>【１７】千曲市</v>
      </c>
      <c r="AC18" s="1604" t="s">
        <v>1716</v>
      </c>
    </row>
    <row r="19" spans="4:29" ht="26.5" x14ac:dyDescent="0.2">
      <c r="D19">
        <v>18</v>
      </c>
      <c r="E19" s="2">
        <v>80</v>
      </c>
      <c r="F19">
        <v>80</v>
      </c>
      <c r="H19">
        <v>18</v>
      </c>
      <c r="I19" t="str">
        <f t="shared" si="0"/>
        <v>80</v>
      </c>
      <c r="Y19" t="s">
        <v>3428</v>
      </c>
      <c r="Z19" s="1604" t="s">
        <v>1720</v>
      </c>
      <c r="AB19" t="str">
        <f t="shared" si="1"/>
        <v>【１８】東御市</v>
      </c>
      <c r="AC19" s="1604" t="s">
        <v>1720</v>
      </c>
    </row>
    <row r="20" spans="4:29" ht="26.5" x14ac:dyDescent="0.2">
      <c r="D20">
        <v>19</v>
      </c>
      <c r="E20" s="2">
        <v>80</v>
      </c>
      <c r="F20">
        <v>80</v>
      </c>
      <c r="H20">
        <v>19</v>
      </c>
      <c r="I20" t="str">
        <f t="shared" si="0"/>
        <v>80</v>
      </c>
      <c r="Y20" t="s">
        <v>3429</v>
      </c>
      <c r="Z20" s="1604" t="s">
        <v>1724</v>
      </c>
      <c r="AB20" t="str">
        <f t="shared" si="1"/>
        <v>【１９】安曇野市</v>
      </c>
      <c r="AC20" s="1604" t="s">
        <v>1724</v>
      </c>
    </row>
    <row r="21" spans="4:29" ht="26.5" x14ac:dyDescent="0.2">
      <c r="D21">
        <v>20</v>
      </c>
      <c r="E21" s="2">
        <v>80</v>
      </c>
      <c r="F21">
        <v>80</v>
      </c>
      <c r="H21">
        <v>20</v>
      </c>
      <c r="I21" t="str">
        <f t="shared" si="0"/>
        <v>80</v>
      </c>
      <c r="Y21" t="s">
        <v>3430</v>
      </c>
      <c r="Z21" s="1604" t="s">
        <v>1728</v>
      </c>
      <c r="AB21" t="str">
        <f t="shared" si="1"/>
        <v>【２０】小海町</v>
      </c>
      <c r="AC21" s="1604" t="s">
        <v>1728</v>
      </c>
    </row>
    <row r="22" spans="4:29" ht="26.5" x14ac:dyDescent="0.2">
      <c r="D22">
        <v>21</v>
      </c>
      <c r="E22" s="2">
        <v>80</v>
      </c>
      <c r="F22">
        <v>70</v>
      </c>
      <c r="H22">
        <v>21</v>
      </c>
      <c r="I22" t="str">
        <f t="shared" si="0"/>
        <v>70</v>
      </c>
      <c r="Y22" t="s">
        <v>3431</v>
      </c>
      <c r="Z22" s="1604" t="s">
        <v>1734</v>
      </c>
      <c r="AB22" t="str">
        <f t="shared" si="1"/>
        <v>【２１】川上村</v>
      </c>
      <c r="AC22" s="1604" t="s">
        <v>1734</v>
      </c>
    </row>
    <row r="23" spans="4:29" ht="26.5" x14ac:dyDescent="0.2">
      <c r="D23">
        <v>22</v>
      </c>
      <c r="E23">
        <v>70</v>
      </c>
      <c r="F23">
        <v>70</v>
      </c>
      <c r="H23">
        <v>22</v>
      </c>
      <c r="I23" t="str">
        <f t="shared" si="0"/>
        <v>70</v>
      </c>
      <c r="Y23" t="s">
        <v>3432</v>
      </c>
      <c r="Z23" s="1604" t="s">
        <v>1737</v>
      </c>
      <c r="AB23" t="str">
        <f t="shared" si="1"/>
        <v>【２２】南牧村</v>
      </c>
      <c r="AC23" s="1604" t="s">
        <v>1737</v>
      </c>
    </row>
    <row r="24" spans="4:29" ht="26.5" x14ac:dyDescent="0.2">
      <c r="D24">
        <v>23</v>
      </c>
      <c r="E24">
        <v>70</v>
      </c>
      <c r="F24">
        <v>70</v>
      </c>
      <c r="H24">
        <v>23</v>
      </c>
      <c r="I24" t="str">
        <f t="shared" si="0"/>
        <v>70</v>
      </c>
      <c r="Y24" t="s">
        <v>3433</v>
      </c>
      <c r="Z24" s="1604" t="s">
        <v>1740</v>
      </c>
      <c r="AB24" t="str">
        <f t="shared" si="1"/>
        <v>【２３】南相木村</v>
      </c>
      <c r="AC24" s="1604" t="s">
        <v>1740</v>
      </c>
    </row>
    <row r="25" spans="4:29" ht="26.5" x14ac:dyDescent="0.2">
      <c r="D25">
        <v>24</v>
      </c>
      <c r="E25">
        <v>70</v>
      </c>
      <c r="F25">
        <v>70</v>
      </c>
      <c r="H25">
        <v>24</v>
      </c>
      <c r="I25" t="str">
        <f t="shared" si="0"/>
        <v>70</v>
      </c>
      <c r="Y25" t="s">
        <v>3434</v>
      </c>
      <c r="Z25" s="1604" t="s">
        <v>353</v>
      </c>
      <c r="AB25" t="str">
        <f t="shared" si="1"/>
        <v>【２４】北相木村</v>
      </c>
      <c r="AC25" s="1604" t="s">
        <v>353</v>
      </c>
    </row>
    <row r="26" spans="4:29" ht="26.5" x14ac:dyDescent="0.2">
      <c r="D26">
        <v>25</v>
      </c>
      <c r="E26">
        <v>70</v>
      </c>
      <c r="F26">
        <v>70</v>
      </c>
      <c r="H26">
        <v>25</v>
      </c>
      <c r="I26" t="str">
        <f t="shared" si="0"/>
        <v>70</v>
      </c>
      <c r="Y26" t="s">
        <v>3435</v>
      </c>
      <c r="Z26" s="1604" t="s">
        <v>334</v>
      </c>
      <c r="AB26" t="str">
        <f t="shared" si="1"/>
        <v>【２５】佐久穂町</v>
      </c>
      <c r="AC26" s="1604" t="s">
        <v>334</v>
      </c>
    </row>
    <row r="27" spans="4:29" ht="26.5" x14ac:dyDescent="0.2">
      <c r="D27">
        <v>26</v>
      </c>
      <c r="E27">
        <v>70</v>
      </c>
      <c r="F27">
        <v>70</v>
      </c>
      <c r="H27">
        <v>26</v>
      </c>
      <c r="I27" t="str">
        <f t="shared" si="0"/>
        <v>70</v>
      </c>
      <c r="Y27" t="s">
        <v>3436</v>
      </c>
      <c r="Z27" s="1604" t="s">
        <v>1747</v>
      </c>
      <c r="AB27" t="str">
        <f t="shared" si="1"/>
        <v>【２６】軽井沢町</v>
      </c>
      <c r="AC27" s="1604" t="s">
        <v>1747</v>
      </c>
    </row>
    <row r="28" spans="4:29" ht="26.5" x14ac:dyDescent="0.2">
      <c r="D28">
        <v>27</v>
      </c>
      <c r="E28">
        <v>70</v>
      </c>
      <c r="F28">
        <v>70</v>
      </c>
      <c r="H28">
        <v>27</v>
      </c>
      <c r="I28" t="str">
        <f t="shared" si="0"/>
        <v>70</v>
      </c>
      <c r="Y28" t="s">
        <v>3437</v>
      </c>
      <c r="Z28" s="1604" t="s">
        <v>1750</v>
      </c>
      <c r="AB28" t="str">
        <f t="shared" si="1"/>
        <v>【２７】御代田町</v>
      </c>
      <c r="AC28" s="1604" t="s">
        <v>1750</v>
      </c>
    </row>
    <row r="29" spans="4:29" ht="26.5" x14ac:dyDescent="0.2">
      <c r="D29">
        <v>28</v>
      </c>
      <c r="E29">
        <v>70</v>
      </c>
      <c r="F29">
        <v>60</v>
      </c>
      <c r="H29">
        <v>28</v>
      </c>
      <c r="I29" t="str">
        <f t="shared" si="0"/>
        <v>60</v>
      </c>
      <c r="Y29" t="s">
        <v>3438</v>
      </c>
      <c r="Z29" s="1604" t="s">
        <v>1753</v>
      </c>
      <c r="AB29" t="str">
        <f t="shared" si="1"/>
        <v>【２８】立科町</v>
      </c>
      <c r="AC29" s="1604" t="s">
        <v>1753</v>
      </c>
    </row>
    <row r="30" spans="4:29" ht="26.5" x14ac:dyDescent="0.2">
      <c r="D30">
        <v>29</v>
      </c>
      <c r="E30" s="2">
        <v>60</v>
      </c>
      <c r="F30">
        <v>60</v>
      </c>
      <c r="H30">
        <v>29</v>
      </c>
      <c r="I30" t="str">
        <f t="shared" si="0"/>
        <v>60</v>
      </c>
      <c r="Y30" t="s">
        <v>3439</v>
      </c>
      <c r="Z30" s="1604" t="s">
        <v>1756</v>
      </c>
      <c r="AB30" t="str">
        <f t="shared" si="1"/>
        <v>【２９】青木村</v>
      </c>
      <c r="AC30" s="1604" t="s">
        <v>1756</v>
      </c>
    </row>
    <row r="31" spans="4:29" ht="26.5" x14ac:dyDescent="0.2">
      <c r="D31">
        <v>30</v>
      </c>
      <c r="E31" s="2">
        <v>60</v>
      </c>
      <c r="F31">
        <v>60</v>
      </c>
      <c r="H31">
        <v>30</v>
      </c>
      <c r="I31" t="str">
        <f t="shared" si="0"/>
        <v>60</v>
      </c>
      <c r="Y31" t="s">
        <v>3440</v>
      </c>
      <c r="Z31" s="1604" t="s">
        <v>1759</v>
      </c>
      <c r="AB31" t="str">
        <f t="shared" si="1"/>
        <v>【３０】長和町</v>
      </c>
      <c r="AC31" s="1604" t="s">
        <v>1759</v>
      </c>
    </row>
    <row r="32" spans="4:29" ht="26.5" x14ac:dyDescent="0.2">
      <c r="D32">
        <v>31</v>
      </c>
      <c r="E32" s="2">
        <v>60</v>
      </c>
      <c r="F32">
        <v>60</v>
      </c>
      <c r="H32">
        <v>31</v>
      </c>
      <c r="I32" t="str">
        <f t="shared" si="0"/>
        <v>60</v>
      </c>
      <c r="Y32" t="s">
        <v>3441</v>
      </c>
      <c r="Z32" s="1605" t="s">
        <v>1762</v>
      </c>
      <c r="AB32" t="str">
        <f t="shared" si="1"/>
        <v>【３１】下諏訪町</v>
      </c>
      <c r="AC32" s="1605" t="s">
        <v>1762</v>
      </c>
    </row>
    <row r="33" spans="4:29" ht="26.5" x14ac:dyDescent="0.2">
      <c r="D33">
        <v>32</v>
      </c>
      <c r="E33" s="2">
        <v>60</v>
      </c>
      <c r="F33">
        <v>60</v>
      </c>
      <c r="H33">
        <v>32</v>
      </c>
      <c r="I33" t="str">
        <f t="shared" si="0"/>
        <v>60</v>
      </c>
      <c r="Y33" t="s">
        <v>3442</v>
      </c>
      <c r="Z33" s="1605" t="s">
        <v>1766</v>
      </c>
      <c r="AB33" t="str">
        <f t="shared" si="1"/>
        <v>【３２】富士見町</v>
      </c>
      <c r="AC33" s="1605" t="s">
        <v>1766</v>
      </c>
    </row>
    <row r="34" spans="4:29" ht="26.5" x14ac:dyDescent="0.2">
      <c r="D34">
        <v>33</v>
      </c>
      <c r="E34" s="2">
        <v>60</v>
      </c>
      <c r="F34">
        <v>60</v>
      </c>
      <c r="H34">
        <v>33</v>
      </c>
      <c r="I34" t="str">
        <f t="shared" si="0"/>
        <v>60</v>
      </c>
      <c r="Y34" t="s">
        <v>3443</v>
      </c>
      <c r="Z34" s="1605" t="s">
        <v>1769</v>
      </c>
      <c r="AB34" t="str">
        <f t="shared" si="1"/>
        <v>【３３】原村</v>
      </c>
      <c r="AC34" s="1605" t="s">
        <v>1769</v>
      </c>
    </row>
    <row r="35" spans="4:29" ht="26.5" x14ac:dyDescent="0.2">
      <c r="D35">
        <v>34</v>
      </c>
      <c r="E35" s="2">
        <v>60</v>
      </c>
      <c r="F35">
        <v>60</v>
      </c>
      <c r="H35">
        <v>34</v>
      </c>
      <c r="I35" t="str">
        <f t="shared" si="0"/>
        <v>60</v>
      </c>
      <c r="Y35" t="s">
        <v>3444</v>
      </c>
      <c r="Z35" s="1604" t="s">
        <v>1772</v>
      </c>
      <c r="AB35" t="str">
        <f t="shared" si="1"/>
        <v>【３４】辰野町</v>
      </c>
      <c r="AC35" s="1604" t="s">
        <v>1772</v>
      </c>
    </row>
    <row r="36" spans="4:29" ht="26.5" x14ac:dyDescent="0.2">
      <c r="D36">
        <v>35</v>
      </c>
      <c r="E36" s="2">
        <v>60</v>
      </c>
      <c r="F36">
        <v>50</v>
      </c>
      <c r="H36">
        <v>35</v>
      </c>
      <c r="I36" t="str">
        <f t="shared" si="0"/>
        <v>50</v>
      </c>
      <c r="Y36" t="s">
        <v>3445</v>
      </c>
      <c r="Z36" s="1604" t="s">
        <v>1776</v>
      </c>
      <c r="AB36" t="str">
        <f t="shared" si="1"/>
        <v>【３５】箕輪町</v>
      </c>
      <c r="AC36" s="1604" t="s">
        <v>1776</v>
      </c>
    </row>
    <row r="37" spans="4:29" ht="26.5" x14ac:dyDescent="0.2">
      <c r="D37">
        <v>36</v>
      </c>
      <c r="E37">
        <v>50</v>
      </c>
      <c r="F37">
        <v>50</v>
      </c>
      <c r="H37">
        <v>36</v>
      </c>
      <c r="I37" t="str">
        <f t="shared" si="0"/>
        <v>50</v>
      </c>
      <c r="Y37" t="s">
        <v>3446</v>
      </c>
      <c r="Z37" s="1604" t="s">
        <v>1779</v>
      </c>
      <c r="AB37" t="str">
        <f t="shared" si="1"/>
        <v>【３６】飯島町</v>
      </c>
      <c r="AC37" s="1604" t="s">
        <v>1779</v>
      </c>
    </row>
    <row r="38" spans="4:29" ht="26.5" x14ac:dyDescent="0.2">
      <c r="D38">
        <v>37</v>
      </c>
      <c r="E38">
        <v>50</v>
      </c>
      <c r="F38">
        <v>50</v>
      </c>
      <c r="H38">
        <v>37</v>
      </c>
      <c r="I38" t="str">
        <f t="shared" si="0"/>
        <v>50</v>
      </c>
      <c r="Y38" t="s">
        <v>3447</v>
      </c>
      <c r="Z38" s="1604" t="s">
        <v>1782</v>
      </c>
      <c r="AB38" t="str">
        <f t="shared" si="1"/>
        <v>【３７】南箕輪村</v>
      </c>
      <c r="AC38" s="1604" t="s">
        <v>1782</v>
      </c>
    </row>
    <row r="39" spans="4:29" ht="26.5" x14ac:dyDescent="0.2">
      <c r="D39">
        <v>38</v>
      </c>
      <c r="E39">
        <v>50</v>
      </c>
      <c r="F39">
        <v>50</v>
      </c>
      <c r="H39">
        <v>38</v>
      </c>
      <c r="I39" t="str">
        <f t="shared" si="0"/>
        <v>50</v>
      </c>
      <c r="Y39" t="s">
        <v>3448</v>
      </c>
      <c r="Z39" s="1604" t="s">
        <v>1785</v>
      </c>
      <c r="AB39" t="str">
        <f t="shared" si="1"/>
        <v>【３８】中川村</v>
      </c>
      <c r="AC39" s="1604" t="s">
        <v>1785</v>
      </c>
    </row>
    <row r="40" spans="4:29" ht="26.5" x14ac:dyDescent="0.2">
      <c r="D40">
        <v>39</v>
      </c>
      <c r="E40">
        <v>50</v>
      </c>
      <c r="F40">
        <v>50</v>
      </c>
      <c r="H40">
        <v>39</v>
      </c>
      <c r="I40" t="str">
        <f t="shared" si="0"/>
        <v>50</v>
      </c>
      <c r="Y40" t="s">
        <v>3449</v>
      </c>
      <c r="Z40" s="1604" t="s">
        <v>1788</v>
      </c>
      <c r="AB40" t="str">
        <f t="shared" si="1"/>
        <v>【３９】宮田村</v>
      </c>
      <c r="AC40" s="1604" t="s">
        <v>1788</v>
      </c>
    </row>
    <row r="41" spans="4:29" ht="26.5" x14ac:dyDescent="0.2">
      <c r="D41">
        <v>40</v>
      </c>
      <c r="E41">
        <v>50</v>
      </c>
      <c r="F41">
        <v>50</v>
      </c>
      <c r="H41">
        <v>40</v>
      </c>
      <c r="I41" t="str">
        <f t="shared" si="0"/>
        <v>50</v>
      </c>
      <c r="Y41" t="s">
        <v>3450</v>
      </c>
      <c r="Z41" s="1604" t="s">
        <v>1791</v>
      </c>
      <c r="AB41" t="str">
        <f t="shared" si="1"/>
        <v>【４０】松川町</v>
      </c>
      <c r="AC41" s="1604" t="s">
        <v>1791</v>
      </c>
    </row>
    <row r="42" spans="4:29" ht="26.5" x14ac:dyDescent="0.2">
      <c r="D42">
        <v>41</v>
      </c>
      <c r="E42">
        <v>50</v>
      </c>
      <c r="F42">
        <v>50</v>
      </c>
      <c r="H42">
        <v>41</v>
      </c>
      <c r="I42" t="str">
        <f t="shared" si="0"/>
        <v>50</v>
      </c>
      <c r="Y42" t="s">
        <v>3451</v>
      </c>
      <c r="Z42" s="1604" t="s">
        <v>1795</v>
      </c>
      <c r="AB42" t="str">
        <f t="shared" si="1"/>
        <v>【４１】高森町</v>
      </c>
      <c r="AC42" s="1604" t="s">
        <v>1795</v>
      </c>
    </row>
    <row r="43" spans="4:29" ht="26.5" x14ac:dyDescent="0.2">
      <c r="D43">
        <v>42</v>
      </c>
      <c r="E43">
        <v>50</v>
      </c>
      <c r="F43">
        <v>40</v>
      </c>
      <c r="H43">
        <v>42</v>
      </c>
      <c r="I43" t="str">
        <f t="shared" si="0"/>
        <v>40</v>
      </c>
      <c r="Y43" t="s">
        <v>3452</v>
      </c>
      <c r="Z43" s="1604" t="s">
        <v>1798</v>
      </c>
      <c r="AB43" t="str">
        <f t="shared" si="1"/>
        <v>【４２】阿南町</v>
      </c>
      <c r="AC43" s="1604" t="s">
        <v>1798</v>
      </c>
    </row>
    <row r="44" spans="4:29" ht="26.5" x14ac:dyDescent="0.2">
      <c r="D44">
        <v>43</v>
      </c>
      <c r="E44" s="2">
        <v>40</v>
      </c>
      <c r="F44">
        <v>40</v>
      </c>
      <c r="H44">
        <v>43</v>
      </c>
      <c r="I44" t="str">
        <f t="shared" si="0"/>
        <v>40</v>
      </c>
      <c r="Y44" t="s">
        <v>3453</v>
      </c>
      <c r="Z44" s="1604" t="s">
        <v>1801</v>
      </c>
      <c r="AB44" t="str">
        <f t="shared" si="1"/>
        <v>【４３】阿智村</v>
      </c>
      <c r="AC44" s="1604" t="s">
        <v>1801</v>
      </c>
    </row>
    <row r="45" spans="4:29" ht="26.5" x14ac:dyDescent="0.2">
      <c r="D45">
        <v>44</v>
      </c>
      <c r="E45" s="2">
        <v>40</v>
      </c>
      <c r="F45">
        <v>40</v>
      </c>
      <c r="H45">
        <v>44</v>
      </c>
      <c r="I45" t="str">
        <f t="shared" si="0"/>
        <v>40</v>
      </c>
      <c r="Y45" t="s">
        <v>3454</v>
      </c>
      <c r="Z45" s="1604" t="s">
        <v>1804</v>
      </c>
      <c r="AB45" t="str">
        <f t="shared" si="1"/>
        <v>【４４】平谷村</v>
      </c>
      <c r="AC45" s="1604" t="s">
        <v>1804</v>
      </c>
    </row>
    <row r="46" spans="4:29" ht="26.5" x14ac:dyDescent="0.2">
      <c r="D46">
        <v>45</v>
      </c>
      <c r="E46" s="2">
        <v>40</v>
      </c>
      <c r="F46">
        <v>40</v>
      </c>
      <c r="H46">
        <v>45</v>
      </c>
      <c r="I46" t="str">
        <f t="shared" si="0"/>
        <v>40</v>
      </c>
      <c r="Y46" t="s">
        <v>3455</v>
      </c>
      <c r="Z46" s="1604" t="s">
        <v>1807</v>
      </c>
      <c r="AB46" t="str">
        <f t="shared" si="1"/>
        <v>【４５】根羽村</v>
      </c>
      <c r="AC46" s="1604" t="s">
        <v>1807</v>
      </c>
    </row>
    <row r="47" spans="4:29" ht="26.5" x14ac:dyDescent="0.2">
      <c r="D47">
        <v>46</v>
      </c>
      <c r="E47" s="2">
        <v>40</v>
      </c>
      <c r="F47">
        <v>40</v>
      </c>
      <c r="H47">
        <v>46</v>
      </c>
      <c r="I47" t="str">
        <f t="shared" si="0"/>
        <v>40</v>
      </c>
      <c r="Y47" t="s">
        <v>3456</v>
      </c>
      <c r="Z47" s="1604" t="s">
        <v>1810</v>
      </c>
      <c r="AB47" t="str">
        <f t="shared" si="1"/>
        <v>【４６】下條村</v>
      </c>
      <c r="AC47" s="1604" t="s">
        <v>1810</v>
      </c>
    </row>
    <row r="48" spans="4:29" ht="26.5" x14ac:dyDescent="0.2">
      <c r="D48">
        <v>47</v>
      </c>
      <c r="E48" s="2">
        <v>40</v>
      </c>
      <c r="F48">
        <v>40</v>
      </c>
      <c r="H48">
        <v>47</v>
      </c>
      <c r="I48" t="str">
        <f t="shared" si="0"/>
        <v>40</v>
      </c>
      <c r="Y48" t="s">
        <v>3457</v>
      </c>
      <c r="Z48" s="1604" t="s">
        <v>1813</v>
      </c>
      <c r="AB48" t="str">
        <f t="shared" si="1"/>
        <v>【４７】売木村</v>
      </c>
      <c r="AC48" s="1604" t="s">
        <v>1813</v>
      </c>
    </row>
    <row r="49" spans="4:29" ht="26.5" x14ac:dyDescent="0.2">
      <c r="D49">
        <v>48</v>
      </c>
      <c r="E49" s="2">
        <v>40</v>
      </c>
      <c r="F49">
        <v>40</v>
      </c>
      <c r="H49">
        <v>48</v>
      </c>
      <c r="I49" t="str">
        <f t="shared" si="0"/>
        <v>40</v>
      </c>
      <c r="Y49" t="s">
        <v>3458</v>
      </c>
      <c r="Z49" s="1604" t="s">
        <v>1816</v>
      </c>
      <c r="AB49" t="str">
        <f t="shared" si="1"/>
        <v>【４８】天龍村</v>
      </c>
      <c r="AC49" s="1604" t="s">
        <v>1816</v>
      </c>
    </row>
    <row r="50" spans="4:29" ht="26.5" x14ac:dyDescent="0.2">
      <c r="D50">
        <v>49</v>
      </c>
      <c r="E50" s="2">
        <v>40</v>
      </c>
      <c r="F50">
        <v>30</v>
      </c>
      <c r="H50">
        <v>49</v>
      </c>
      <c r="I50" t="str">
        <f t="shared" si="0"/>
        <v>30</v>
      </c>
      <c r="Y50" t="s">
        <v>3459</v>
      </c>
      <c r="Z50" s="1604" t="s">
        <v>1819</v>
      </c>
      <c r="AB50" t="str">
        <f t="shared" si="1"/>
        <v>【４９】泰阜村</v>
      </c>
      <c r="AC50" s="1604" t="s">
        <v>1819</v>
      </c>
    </row>
    <row r="51" spans="4:29" ht="26.5" x14ac:dyDescent="0.2">
      <c r="D51">
        <v>50</v>
      </c>
      <c r="E51">
        <v>30</v>
      </c>
      <c r="F51">
        <v>30</v>
      </c>
      <c r="H51">
        <v>50</v>
      </c>
      <c r="I51" t="str">
        <f t="shared" si="0"/>
        <v>30</v>
      </c>
      <c r="Y51" t="s">
        <v>3460</v>
      </c>
      <c r="Z51" s="1604" t="s">
        <v>1822</v>
      </c>
      <c r="AB51" t="str">
        <f t="shared" si="1"/>
        <v>【５０】喬木村</v>
      </c>
      <c r="AC51" s="1604" t="s">
        <v>1822</v>
      </c>
    </row>
    <row r="52" spans="4:29" ht="26.5" x14ac:dyDescent="0.2">
      <c r="D52">
        <v>51</v>
      </c>
      <c r="E52">
        <v>30</v>
      </c>
      <c r="F52">
        <v>30</v>
      </c>
      <c r="H52">
        <v>51</v>
      </c>
      <c r="I52" t="str">
        <f t="shared" si="0"/>
        <v>30</v>
      </c>
      <c r="Y52" t="s">
        <v>3461</v>
      </c>
      <c r="Z52" s="1604" t="s">
        <v>1825</v>
      </c>
      <c r="AB52" t="str">
        <f t="shared" si="1"/>
        <v>【５１】豊丘村</v>
      </c>
      <c r="AC52" s="1604" t="s">
        <v>1825</v>
      </c>
    </row>
    <row r="53" spans="4:29" ht="26.5" x14ac:dyDescent="0.2">
      <c r="D53">
        <v>52</v>
      </c>
      <c r="E53">
        <v>30</v>
      </c>
      <c r="F53">
        <v>30</v>
      </c>
      <c r="H53">
        <v>52</v>
      </c>
      <c r="I53" t="str">
        <f t="shared" si="0"/>
        <v>30</v>
      </c>
      <c r="Y53" t="s">
        <v>3462</v>
      </c>
      <c r="Z53" s="1604" t="s">
        <v>1828</v>
      </c>
      <c r="AB53" t="str">
        <f t="shared" si="1"/>
        <v>【５２】大鹿村</v>
      </c>
      <c r="AC53" s="1604" t="s">
        <v>1828</v>
      </c>
    </row>
    <row r="54" spans="4:29" ht="26.5" x14ac:dyDescent="0.2">
      <c r="D54">
        <v>53</v>
      </c>
      <c r="E54">
        <v>30</v>
      </c>
      <c r="F54">
        <v>30</v>
      </c>
      <c r="H54">
        <v>53</v>
      </c>
      <c r="I54" t="str">
        <f t="shared" si="0"/>
        <v>30</v>
      </c>
      <c r="Y54" t="s">
        <v>3463</v>
      </c>
      <c r="Z54" s="1605" t="s">
        <v>1831</v>
      </c>
      <c r="AB54" t="str">
        <f t="shared" si="1"/>
        <v>【５３】上松町</v>
      </c>
      <c r="AC54" s="1605" t="s">
        <v>1831</v>
      </c>
    </row>
    <row r="55" spans="4:29" ht="26.5" x14ac:dyDescent="0.2">
      <c r="D55">
        <v>54</v>
      </c>
      <c r="E55">
        <v>30</v>
      </c>
      <c r="F55">
        <v>30</v>
      </c>
      <c r="H55">
        <v>54</v>
      </c>
      <c r="I55" t="str">
        <f t="shared" si="0"/>
        <v>30</v>
      </c>
      <c r="Y55" t="s">
        <v>3464</v>
      </c>
      <c r="Z55" s="1605" t="s">
        <v>1835</v>
      </c>
      <c r="AB55" t="str">
        <f t="shared" si="1"/>
        <v>【５４】南木曽町</v>
      </c>
      <c r="AC55" s="1605" t="s">
        <v>1835</v>
      </c>
    </row>
    <row r="56" spans="4:29" ht="26.5" x14ac:dyDescent="0.2">
      <c r="D56">
        <v>55</v>
      </c>
      <c r="E56">
        <v>30</v>
      </c>
      <c r="F56">
        <v>30</v>
      </c>
      <c r="H56">
        <v>55</v>
      </c>
      <c r="I56" t="str">
        <f t="shared" si="0"/>
        <v>30</v>
      </c>
      <c r="Y56" t="s">
        <v>3465</v>
      </c>
      <c r="Z56" s="1605" t="s">
        <v>1838</v>
      </c>
      <c r="AB56" t="str">
        <f t="shared" si="1"/>
        <v>【５５】木祖村</v>
      </c>
      <c r="AC56" s="1605" t="s">
        <v>1838</v>
      </c>
    </row>
    <row r="57" spans="4:29" ht="26.5" x14ac:dyDescent="0.2">
      <c r="D57">
        <v>56</v>
      </c>
      <c r="E57">
        <v>30</v>
      </c>
      <c r="F57">
        <v>20</v>
      </c>
      <c r="H57">
        <v>56</v>
      </c>
      <c r="I57" t="str">
        <f t="shared" si="0"/>
        <v>20</v>
      </c>
      <c r="Y57" t="s">
        <v>3466</v>
      </c>
      <c r="Z57" s="1605" t="s">
        <v>1841</v>
      </c>
      <c r="AB57" t="str">
        <f t="shared" si="1"/>
        <v>【５６】王滝村</v>
      </c>
      <c r="AC57" s="1605" t="s">
        <v>1841</v>
      </c>
    </row>
    <row r="58" spans="4:29" ht="26.5" x14ac:dyDescent="0.2">
      <c r="D58">
        <v>57</v>
      </c>
      <c r="E58" s="2">
        <v>20</v>
      </c>
      <c r="F58">
        <v>20</v>
      </c>
      <c r="H58">
        <v>57</v>
      </c>
      <c r="I58" t="str">
        <f t="shared" si="0"/>
        <v>20</v>
      </c>
      <c r="Y58" t="s">
        <v>3467</v>
      </c>
      <c r="Z58" s="1605" t="s">
        <v>1844</v>
      </c>
      <c r="AB58" t="str">
        <f t="shared" si="1"/>
        <v>【５７】大桑村</v>
      </c>
      <c r="AC58" s="1605" t="s">
        <v>1844</v>
      </c>
    </row>
    <row r="59" spans="4:29" ht="26.5" x14ac:dyDescent="0.2">
      <c r="D59">
        <v>58</v>
      </c>
      <c r="E59" s="2">
        <v>20</v>
      </c>
      <c r="F59">
        <v>20</v>
      </c>
      <c r="H59">
        <v>58</v>
      </c>
      <c r="I59" t="str">
        <f t="shared" si="0"/>
        <v>20</v>
      </c>
      <c r="Y59" t="s">
        <v>3468</v>
      </c>
      <c r="Z59" s="1605" t="s">
        <v>1847</v>
      </c>
      <c r="AB59" t="str">
        <f t="shared" si="1"/>
        <v>【５８】木曽町</v>
      </c>
      <c r="AC59" s="1605" t="s">
        <v>1847</v>
      </c>
    </row>
    <row r="60" spans="4:29" ht="26.5" x14ac:dyDescent="0.2">
      <c r="D60">
        <v>59</v>
      </c>
      <c r="E60" s="2">
        <v>20</v>
      </c>
      <c r="F60">
        <v>20</v>
      </c>
      <c r="H60">
        <v>59</v>
      </c>
      <c r="I60" t="str">
        <f t="shared" si="0"/>
        <v>20</v>
      </c>
      <c r="Y60" t="s">
        <v>3469</v>
      </c>
      <c r="Z60" s="1604" t="s">
        <v>1850</v>
      </c>
      <c r="AB60" t="str">
        <f t="shared" si="1"/>
        <v>【５９】麻績村</v>
      </c>
      <c r="AC60" s="1604" t="s">
        <v>1850</v>
      </c>
    </row>
    <row r="61" spans="4:29" ht="26.5" x14ac:dyDescent="0.2">
      <c r="D61">
        <v>60</v>
      </c>
      <c r="E61" s="2">
        <v>20</v>
      </c>
      <c r="F61">
        <v>20</v>
      </c>
      <c r="H61">
        <v>60</v>
      </c>
      <c r="I61" t="str">
        <f t="shared" si="0"/>
        <v>20</v>
      </c>
      <c r="Y61" t="s">
        <v>3470</v>
      </c>
      <c r="Z61" s="1604" t="s">
        <v>1854</v>
      </c>
      <c r="AB61" t="str">
        <f t="shared" si="1"/>
        <v>【６０】生坂村</v>
      </c>
      <c r="AC61" s="1604" t="s">
        <v>1854</v>
      </c>
    </row>
    <row r="62" spans="4:29" ht="26.5" x14ac:dyDescent="0.2">
      <c r="D62">
        <v>61</v>
      </c>
      <c r="E62" s="2">
        <v>20</v>
      </c>
      <c r="F62">
        <v>20</v>
      </c>
      <c r="H62">
        <v>61</v>
      </c>
      <c r="I62" t="str">
        <f t="shared" si="0"/>
        <v>20</v>
      </c>
      <c r="Y62" t="s">
        <v>3471</v>
      </c>
      <c r="Z62" s="1604" t="s">
        <v>1857</v>
      </c>
      <c r="AB62" t="str">
        <f t="shared" si="1"/>
        <v>【６１】山形村</v>
      </c>
      <c r="AC62" s="1604" t="s">
        <v>1857</v>
      </c>
    </row>
    <row r="63" spans="4:29" ht="26.5" x14ac:dyDescent="0.2">
      <c r="D63">
        <v>62</v>
      </c>
      <c r="E63" s="2">
        <v>20</v>
      </c>
      <c r="F63">
        <v>20</v>
      </c>
      <c r="H63">
        <v>62</v>
      </c>
      <c r="I63" t="str">
        <f t="shared" si="0"/>
        <v>20</v>
      </c>
      <c r="Y63" t="s">
        <v>3472</v>
      </c>
      <c r="Z63" s="1604" t="s">
        <v>1860</v>
      </c>
      <c r="AB63" t="str">
        <f t="shared" si="1"/>
        <v>【６２】朝日村</v>
      </c>
      <c r="AC63" s="1604" t="s">
        <v>1860</v>
      </c>
    </row>
    <row r="64" spans="4:29" ht="26.5" x14ac:dyDescent="0.2">
      <c r="D64">
        <v>63</v>
      </c>
      <c r="E64" s="2">
        <v>20</v>
      </c>
      <c r="F64">
        <v>10</v>
      </c>
      <c r="H64">
        <v>63</v>
      </c>
      <c r="I64" t="str">
        <f t="shared" si="0"/>
        <v>10</v>
      </c>
      <c r="Y64" t="s">
        <v>3473</v>
      </c>
      <c r="Z64" s="1604" t="s">
        <v>1863</v>
      </c>
      <c r="AB64" t="str">
        <f t="shared" si="1"/>
        <v>【６３】筑北村</v>
      </c>
      <c r="AC64" s="1604" t="s">
        <v>1863</v>
      </c>
    </row>
    <row r="65" spans="4:29" ht="26.5" x14ac:dyDescent="0.2">
      <c r="D65">
        <v>64</v>
      </c>
      <c r="E65">
        <v>10</v>
      </c>
      <c r="F65">
        <v>10</v>
      </c>
      <c r="H65">
        <v>64</v>
      </c>
      <c r="I65" t="str">
        <f t="shared" si="0"/>
        <v>10</v>
      </c>
      <c r="Y65" t="s">
        <v>3474</v>
      </c>
      <c r="Z65" s="1605" t="s">
        <v>1866</v>
      </c>
      <c r="AB65" t="str">
        <f t="shared" si="1"/>
        <v>【６４】池田町</v>
      </c>
      <c r="AC65" s="1605" t="s">
        <v>1866</v>
      </c>
    </row>
    <row r="66" spans="4:29" ht="26.5" x14ac:dyDescent="0.2">
      <c r="D66">
        <v>65</v>
      </c>
      <c r="E66">
        <v>10</v>
      </c>
      <c r="F66">
        <v>10</v>
      </c>
      <c r="H66">
        <v>65</v>
      </c>
      <c r="I66" t="str">
        <f t="shared" ref="I66:I78" si="2">IF(D66&gt;=71,"0",IF(D66&gt;=63,"10",IF(D66&gt;=56,"20",IF(D66&gt;=49,"30",IF(D66&gt;=42,"40",IF(D66&gt;=35,"50",IF(D66&gt;=28,"60",IF(D66&gt;=21,"70",IF(D66&gt;=14,"80",IF(D66&gt;=7,"90","100"))))))))))</f>
        <v>10</v>
      </c>
      <c r="Y66" t="s">
        <v>3475</v>
      </c>
      <c r="Z66" s="1605" t="s">
        <v>1870</v>
      </c>
      <c r="AB66" t="str">
        <f t="shared" si="1"/>
        <v>【６５】松川村</v>
      </c>
      <c r="AC66" s="1605" t="s">
        <v>1870</v>
      </c>
    </row>
    <row r="67" spans="4:29" ht="26.5" x14ac:dyDescent="0.2">
      <c r="D67">
        <v>66</v>
      </c>
      <c r="E67">
        <v>10</v>
      </c>
      <c r="F67">
        <v>10</v>
      </c>
      <c r="H67">
        <v>66</v>
      </c>
      <c r="I67" t="str">
        <f t="shared" si="2"/>
        <v>10</v>
      </c>
      <c r="Y67" t="s">
        <v>3476</v>
      </c>
      <c r="Z67" s="1605" t="s">
        <v>1873</v>
      </c>
      <c r="AB67" t="str">
        <f t="shared" ref="AB67:AB78" si="3">Y67&amp;Z67</f>
        <v>【６６】白馬村</v>
      </c>
      <c r="AC67" s="1605" t="s">
        <v>1873</v>
      </c>
    </row>
    <row r="68" spans="4:29" ht="26.5" x14ac:dyDescent="0.2">
      <c r="D68">
        <v>67</v>
      </c>
      <c r="E68">
        <v>10</v>
      </c>
      <c r="F68">
        <v>10</v>
      </c>
      <c r="H68">
        <v>67</v>
      </c>
      <c r="I68" t="str">
        <f t="shared" si="2"/>
        <v>10</v>
      </c>
      <c r="Y68" t="s">
        <v>3477</v>
      </c>
      <c r="Z68" s="1605" t="s">
        <v>1876</v>
      </c>
      <c r="AB68" t="str">
        <f t="shared" si="3"/>
        <v>【６７】小谷村</v>
      </c>
      <c r="AC68" s="1605" t="s">
        <v>1876</v>
      </c>
    </row>
    <row r="69" spans="4:29" ht="26.5" x14ac:dyDescent="0.2">
      <c r="D69">
        <v>68</v>
      </c>
      <c r="E69">
        <v>10</v>
      </c>
      <c r="F69">
        <v>10</v>
      </c>
      <c r="H69">
        <v>68</v>
      </c>
      <c r="I69" t="str">
        <f t="shared" si="2"/>
        <v>10</v>
      </c>
      <c r="Y69" t="s">
        <v>3478</v>
      </c>
      <c r="Z69" s="1604" t="s">
        <v>1879</v>
      </c>
      <c r="AB69" t="str">
        <f t="shared" si="3"/>
        <v>【６８】坂城町</v>
      </c>
      <c r="AC69" s="1604" t="s">
        <v>1879</v>
      </c>
    </row>
    <row r="70" spans="4:29" ht="26.5" x14ac:dyDescent="0.2">
      <c r="D70">
        <v>69</v>
      </c>
      <c r="E70">
        <v>10</v>
      </c>
      <c r="F70">
        <v>10</v>
      </c>
      <c r="H70">
        <v>69</v>
      </c>
      <c r="I70" t="str">
        <f t="shared" si="2"/>
        <v>10</v>
      </c>
      <c r="Y70" t="s">
        <v>3479</v>
      </c>
      <c r="Z70" s="1604" t="s">
        <v>1883</v>
      </c>
      <c r="AB70" t="str">
        <f t="shared" si="3"/>
        <v>【６９】小布施町</v>
      </c>
      <c r="AC70" s="1604" t="s">
        <v>1883</v>
      </c>
    </row>
    <row r="71" spans="4:29" ht="26.5" x14ac:dyDescent="0.2">
      <c r="D71">
        <v>70</v>
      </c>
      <c r="E71">
        <v>10</v>
      </c>
      <c r="F71">
        <v>10</v>
      </c>
      <c r="H71">
        <v>70</v>
      </c>
      <c r="I71" t="str">
        <f t="shared" si="2"/>
        <v>10</v>
      </c>
      <c r="Y71" t="s">
        <v>3480</v>
      </c>
      <c r="Z71" s="1604" t="s">
        <v>1886</v>
      </c>
      <c r="AB71" t="str">
        <f t="shared" si="3"/>
        <v>【７０】高山村</v>
      </c>
      <c r="AC71" s="1604" t="s">
        <v>1886</v>
      </c>
    </row>
    <row r="72" spans="4:29" ht="26.5" x14ac:dyDescent="0.2">
      <c r="D72">
        <v>71</v>
      </c>
      <c r="E72" s="2">
        <v>0</v>
      </c>
      <c r="F72">
        <v>0</v>
      </c>
      <c r="H72">
        <v>71</v>
      </c>
      <c r="I72" t="str">
        <f t="shared" si="2"/>
        <v>0</v>
      </c>
      <c r="Y72" t="s">
        <v>3481</v>
      </c>
      <c r="Z72" s="1604" t="s">
        <v>1889</v>
      </c>
      <c r="AB72" t="str">
        <f t="shared" si="3"/>
        <v>【７１】山ノ内町</v>
      </c>
      <c r="AC72" s="1604" t="s">
        <v>1889</v>
      </c>
    </row>
    <row r="73" spans="4:29" ht="26.5" x14ac:dyDescent="0.2">
      <c r="D73">
        <v>72</v>
      </c>
      <c r="E73" s="2">
        <v>0</v>
      </c>
      <c r="F73">
        <v>0</v>
      </c>
      <c r="H73">
        <v>72</v>
      </c>
      <c r="I73" t="str">
        <f t="shared" si="2"/>
        <v>0</v>
      </c>
      <c r="Y73" t="s">
        <v>3482</v>
      </c>
      <c r="Z73" s="1604" t="s">
        <v>1892</v>
      </c>
      <c r="AB73" t="str">
        <f t="shared" si="3"/>
        <v>【７２】木島平村</v>
      </c>
      <c r="AC73" s="1604" t="s">
        <v>1892</v>
      </c>
    </row>
    <row r="74" spans="4:29" ht="26.5" x14ac:dyDescent="0.2">
      <c r="D74">
        <v>73</v>
      </c>
      <c r="E74" s="2">
        <v>0</v>
      </c>
      <c r="F74">
        <v>0</v>
      </c>
      <c r="H74">
        <v>73</v>
      </c>
      <c r="I74" t="str">
        <f t="shared" si="2"/>
        <v>0</v>
      </c>
      <c r="Y74" t="s">
        <v>3483</v>
      </c>
      <c r="Z74" s="1604" t="s">
        <v>1895</v>
      </c>
      <c r="AB74" t="str">
        <f t="shared" si="3"/>
        <v>【７３】野沢温泉村</v>
      </c>
      <c r="AC74" s="1604" t="s">
        <v>1895</v>
      </c>
    </row>
    <row r="75" spans="4:29" ht="26.5" x14ac:dyDescent="0.2">
      <c r="D75">
        <v>74</v>
      </c>
      <c r="E75" s="2">
        <v>0</v>
      </c>
      <c r="F75">
        <v>0</v>
      </c>
      <c r="H75">
        <v>74</v>
      </c>
      <c r="I75" t="str">
        <f t="shared" si="2"/>
        <v>0</v>
      </c>
      <c r="Y75" t="s">
        <v>3484</v>
      </c>
      <c r="Z75" s="1604" t="s">
        <v>1898</v>
      </c>
      <c r="AB75" t="str">
        <f t="shared" si="3"/>
        <v>【７４】信濃町</v>
      </c>
      <c r="AC75" s="1604" t="s">
        <v>1898</v>
      </c>
    </row>
    <row r="76" spans="4:29" ht="26.5" x14ac:dyDescent="0.2">
      <c r="D76">
        <v>75</v>
      </c>
      <c r="E76" s="2">
        <v>0</v>
      </c>
      <c r="F76">
        <v>0</v>
      </c>
      <c r="H76">
        <v>75</v>
      </c>
      <c r="I76" t="str">
        <f t="shared" si="2"/>
        <v>0</v>
      </c>
      <c r="Y76" t="s">
        <v>3485</v>
      </c>
      <c r="Z76" s="1604" t="s">
        <v>1901</v>
      </c>
      <c r="AB76" t="str">
        <f t="shared" si="3"/>
        <v>【７５】小川村</v>
      </c>
      <c r="AC76" s="1604" t="s">
        <v>1901</v>
      </c>
    </row>
    <row r="77" spans="4:29" ht="26.5" x14ac:dyDescent="0.2">
      <c r="D77">
        <v>76</v>
      </c>
      <c r="E77" s="2">
        <v>0</v>
      </c>
      <c r="F77">
        <v>0</v>
      </c>
      <c r="H77">
        <v>76</v>
      </c>
      <c r="I77" t="str">
        <f t="shared" si="2"/>
        <v>0</v>
      </c>
      <c r="Y77" t="s">
        <v>3486</v>
      </c>
      <c r="Z77" s="1604" t="s">
        <v>1904</v>
      </c>
      <c r="AB77" t="str">
        <f t="shared" si="3"/>
        <v>【７６】飯綱町</v>
      </c>
      <c r="AC77" s="1604" t="s">
        <v>1904</v>
      </c>
    </row>
    <row r="78" spans="4:29" ht="26.5" x14ac:dyDescent="0.2">
      <c r="D78">
        <v>77</v>
      </c>
      <c r="E78" s="2">
        <v>0</v>
      </c>
      <c r="F78">
        <v>0</v>
      </c>
      <c r="H78">
        <v>77</v>
      </c>
      <c r="I78" t="str">
        <f t="shared" si="2"/>
        <v>0</v>
      </c>
      <c r="Y78" t="s">
        <v>3487</v>
      </c>
      <c r="Z78" s="1604" t="s">
        <v>1907</v>
      </c>
      <c r="AB78" t="str">
        <f t="shared" si="3"/>
        <v>【７７】栄村</v>
      </c>
      <c r="AC78" s="1604" t="s">
        <v>1907</v>
      </c>
    </row>
    <row r="79" spans="4:29" x14ac:dyDescent="0.2">
      <c r="D79" s="1" t="s">
        <v>171</v>
      </c>
      <c r="E79">
        <v>100</v>
      </c>
      <c r="H79" s="1" t="s">
        <v>171</v>
      </c>
    </row>
    <row r="80" spans="4:29" x14ac:dyDescent="0.2">
      <c r="D80" s="1" t="s">
        <v>1959</v>
      </c>
      <c r="E80">
        <v>0</v>
      </c>
      <c r="H80" s="1" t="s">
        <v>1959</v>
      </c>
    </row>
    <row r="81" spans="4:8" x14ac:dyDescent="0.2">
      <c r="D81" t="s">
        <v>1960</v>
      </c>
      <c r="E81">
        <v>100</v>
      </c>
      <c r="H81" t="s">
        <v>1961</v>
      </c>
    </row>
    <row r="82" spans="4:8" x14ac:dyDescent="0.2">
      <c r="D82" t="s">
        <v>1962</v>
      </c>
      <c r="E82">
        <v>0</v>
      </c>
      <c r="H82" t="s">
        <v>1963</v>
      </c>
    </row>
  </sheetData>
  <phoneticPr fontId="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pageSetUpPr fitToPage="1"/>
  </sheetPr>
  <dimension ref="A1:DZ127"/>
  <sheetViews>
    <sheetView showGridLines="0" view="pageBreakPreview" topLeftCell="O85" zoomScale="70" zoomScaleNormal="85" zoomScaleSheetLayoutView="70" workbookViewId="0">
      <selection activeCell="BH20" sqref="BH20:BU28"/>
    </sheetView>
  </sheetViews>
  <sheetFormatPr defaultColWidth="9" defaultRowHeight="15" x14ac:dyDescent="0.2"/>
  <cols>
    <col min="1" max="13" width="12.36328125" style="91" hidden="1" customWidth="1"/>
    <col min="14" max="14" width="2.7265625" style="7" hidden="1" customWidth="1"/>
    <col min="15" max="15" width="2.7265625" style="7" customWidth="1"/>
    <col min="16" max="16" width="0.6328125" style="7" customWidth="1"/>
    <col min="17" max="17" width="3.26953125" style="7" customWidth="1"/>
    <col min="18" max="18" width="2.7265625" style="7" customWidth="1"/>
    <col min="19" max="19" width="3.7265625" style="7" customWidth="1"/>
    <col min="20" max="23" width="2.36328125" style="7" customWidth="1"/>
    <col min="24" max="24" width="2.6328125" style="7" customWidth="1"/>
    <col min="25" max="25" width="2.90625" style="7" customWidth="1"/>
    <col min="26" max="27" width="2.36328125" style="478" customWidth="1"/>
    <col min="28" max="28" width="3.453125" style="478" customWidth="1"/>
    <col min="29" max="29" width="2.36328125" style="7" customWidth="1"/>
    <col min="30" max="30" width="3" style="7" customWidth="1"/>
    <col min="31" max="32" width="2.36328125" style="478" customWidth="1"/>
    <col min="33" max="33" width="3.453125" style="478" customWidth="1"/>
    <col min="34" max="35" width="2.36328125" style="7" customWidth="1"/>
    <col min="36" max="36" width="2.90625" style="462" customWidth="1"/>
    <col min="37" max="37" width="2.36328125" style="462" customWidth="1"/>
    <col min="38" max="38" width="2.36328125" style="7" customWidth="1"/>
    <col min="39" max="39" width="5.36328125" style="112" customWidth="1"/>
    <col min="40" max="40" width="2.36328125" style="7" customWidth="1"/>
    <col min="41" max="41" width="2.36328125" style="533" customWidth="1"/>
    <col min="42" max="42" width="4.90625" style="446" customWidth="1"/>
    <col min="43" max="43" width="2.36328125" style="7" customWidth="1"/>
    <col min="44" max="44" width="1.90625" style="7" customWidth="1"/>
    <col min="45" max="52" width="2.36328125" style="7" customWidth="1"/>
    <col min="53" max="53" width="2.90625" style="7" customWidth="1"/>
    <col min="54" max="54" width="4.08984375" style="7" customWidth="1"/>
    <col min="55" max="59" width="2.90625" style="7" customWidth="1"/>
    <col min="60" max="61" width="3.36328125" style="478" customWidth="1"/>
    <col min="62" max="63" width="3.36328125" style="446" customWidth="1"/>
    <col min="64" max="66" width="3.36328125" style="462" customWidth="1"/>
    <col min="67" max="67" width="2.90625" style="446" customWidth="1"/>
    <col min="68" max="68" width="3.6328125" style="446" customWidth="1"/>
    <col min="69" max="70" width="2.90625" style="446" customWidth="1"/>
    <col min="71" max="71" width="3.453125" style="446" customWidth="1"/>
    <col min="72" max="73" width="2.90625" style="462" customWidth="1"/>
    <col min="74" max="74" width="1.453125" style="7" customWidth="1"/>
    <col min="75" max="85" width="2.36328125" style="7" customWidth="1"/>
    <col min="86" max="86" width="2.36328125" style="103" customWidth="1"/>
    <col min="87" max="94" width="2.36328125" style="7" customWidth="1"/>
    <col min="95" max="96" width="2.36328125" style="447" customWidth="1"/>
    <col min="97" max="98" width="2.36328125" style="7" customWidth="1"/>
    <col min="99" max="100" width="2.90625" style="462" customWidth="1"/>
    <col min="101" max="101" width="4" style="7" customWidth="1"/>
    <col min="102" max="103" width="2.26953125" style="446" customWidth="1"/>
    <col min="104" max="104" width="2.36328125" style="7" customWidth="1"/>
    <col min="105" max="105" width="3" style="103" customWidth="1"/>
    <col min="106" max="107" width="2.453125" style="446" customWidth="1"/>
    <col min="108" max="108" width="5.36328125" style="7" customWidth="1"/>
    <col min="109" max="109" width="0.7265625" style="7" customWidth="1"/>
    <col min="110" max="156" width="2.36328125" style="7" customWidth="1"/>
    <col min="157" max="16384" width="9" style="7"/>
  </cols>
  <sheetData>
    <row r="1" spans="1:122" ht="18.75" customHeight="1" x14ac:dyDescent="0.2">
      <c r="A1" s="1889"/>
      <c r="B1" s="1889"/>
      <c r="C1" s="1889"/>
      <c r="D1" s="1889"/>
      <c r="E1" s="2005"/>
      <c r="F1" s="2005"/>
      <c r="G1" s="2005"/>
      <c r="H1" s="2005"/>
      <c r="I1" s="2005"/>
      <c r="J1" s="1889"/>
      <c r="K1" s="1889"/>
      <c r="L1" s="1889"/>
      <c r="M1" s="1889"/>
      <c r="R1" s="14"/>
      <c r="S1" s="14"/>
      <c r="T1" s="14"/>
      <c r="U1" s="14"/>
      <c r="V1" s="14"/>
      <c r="W1" s="14"/>
      <c r="X1" s="14"/>
      <c r="Y1" s="14"/>
      <c r="AC1" s="14"/>
      <c r="AD1" s="14"/>
      <c r="AH1" s="14"/>
      <c r="AI1" s="14"/>
      <c r="AJ1" s="451"/>
      <c r="AK1" s="451"/>
      <c r="AL1" s="14"/>
      <c r="AM1" s="507"/>
      <c r="AN1" s="14"/>
      <c r="AO1" s="507"/>
      <c r="AP1" s="432"/>
      <c r="AQ1" s="14"/>
      <c r="AR1" s="14"/>
      <c r="AS1" s="14"/>
      <c r="AT1" s="14"/>
      <c r="AU1" s="14"/>
      <c r="AV1" s="14"/>
      <c r="AW1" s="14"/>
      <c r="AX1" s="14"/>
      <c r="AY1" s="14"/>
      <c r="AZ1" s="14"/>
      <c r="BA1" s="14"/>
      <c r="BB1" s="14"/>
      <c r="BC1" s="14"/>
      <c r="BD1" s="14"/>
      <c r="BE1" s="14"/>
      <c r="BF1" s="14"/>
      <c r="BG1" s="14"/>
      <c r="BJ1" s="432"/>
      <c r="BK1" s="432"/>
      <c r="BL1" s="451"/>
      <c r="BM1" s="451"/>
      <c r="BN1" s="451"/>
      <c r="BO1" s="432"/>
      <c r="BP1" s="432"/>
      <c r="BQ1" s="432"/>
      <c r="BR1" s="432"/>
      <c r="BS1" s="432"/>
      <c r="BT1" s="451"/>
      <c r="BU1" s="451"/>
      <c r="BV1" s="14"/>
      <c r="BW1" s="14"/>
      <c r="BX1" s="14"/>
      <c r="BY1" s="14"/>
      <c r="BZ1" s="14"/>
      <c r="CA1" s="14"/>
      <c r="CB1" s="14"/>
      <c r="CC1" s="14"/>
      <c r="CD1" s="14"/>
      <c r="CE1" s="14"/>
      <c r="CF1" s="14"/>
      <c r="CG1" s="14"/>
      <c r="CH1" s="14"/>
      <c r="CI1" s="14"/>
      <c r="CJ1" s="14"/>
      <c r="CK1" s="14"/>
      <c r="CL1" s="14"/>
      <c r="CM1" s="14"/>
      <c r="CN1" s="14"/>
      <c r="CO1" s="14"/>
      <c r="CP1" s="14"/>
      <c r="CS1" s="14"/>
      <c r="CT1" s="14"/>
      <c r="CU1" s="451"/>
      <c r="CV1" s="451"/>
      <c r="CW1" s="14"/>
      <c r="CX1" s="432"/>
      <c r="CY1" s="432"/>
      <c r="CZ1" s="14"/>
      <c r="DA1" s="14"/>
      <c r="DB1" s="432"/>
      <c r="DC1" s="432"/>
      <c r="DD1" s="14"/>
    </row>
    <row r="2" spans="1:122" s="12" customFormat="1" x14ac:dyDescent="0.2">
      <c r="A2" s="10" t="s">
        <v>3276</v>
      </c>
      <c r="B2" s="1890"/>
      <c r="C2" s="1890"/>
      <c r="D2" s="1890"/>
      <c r="E2" s="1890"/>
      <c r="F2" s="1890"/>
      <c r="G2" s="1890"/>
      <c r="H2" s="1890"/>
      <c r="I2" s="1890"/>
      <c r="J2" s="1890"/>
      <c r="K2" s="1890"/>
      <c r="L2" s="1890"/>
      <c r="M2" s="1890"/>
      <c r="Z2" s="478"/>
      <c r="AA2" s="478"/>
      <c r="AB2" s="478"/>
      <c r="AE2" s="478"/>
      <c r="AF2" s="478"/>
      <c r="AG2" s="478"/>
      <c r="AJ2" s="452"/>
      <c r="AK2" s="452"/>
      <c r="AM2" s="251"/>
      <c r="AO2" s="508"/>
      <c r="AP2" s="433"/>
      <c r="BH2" s="478"/>
      <c r="BI2" s="478"/>
      <c r="BJ2" s="433"/>
      <c r="BK2" s="433"/>
      <c r="BL2" s="452"/>
      <c r="BM2" s="452"/>
      <c r="BN2" s="452"/>
      <c r="BO2" s="433"/>
      <c r="BP2" s="433"/>
      <c r="BQ2" s="433"/>
      <c r="BR2" s="433"/>
      <c r="BS2" s="433"/>
      <c r="BT2" s="452"/>
      <c r="BU2" s="452"/>
      <c r="CQ2" s="447"/>
      <c r="CR2" s="447"/>
      <c r="CU2" s="452"/>
      <c r="CV2" s="452"/>
      <c r="CX2" s="509"/>
      <c r="CY2" s="509"/>
      <c r="CZ2" s="283"/>
      <c r="DA2" s="284"/>
      <c r="DB2" s="509"/>
      <c r="DC2" s="509"/>
      <c r="DD2" s="283"/>
    </row>
    <row r="3" spans="1:122" s="14" customFormat="1" ht="18.75" customHeight="1" thickBot="1" x14ac:dyDescent="0.25">
      <c r="A3" s="1889"/>
      <c r="B3" s="1889"/>
      <c r="C3" s="1889"/>
      <c r="D3" s="1889"/>
      <c r="E3" s="2005"/>
      <c r="F3" s="2005"/>
      <c r="G3" s="2005"/>
      <c r="H3" s="2005"/>
      <c r="I3" s="2005"/>
      <c r="J3" s="1889"/>
      <c r="K3" s="1889"/>
      <c r="L3" s="1889"/>
      <c r="M3" s="1889"/>
      <c r="Q3" s="506" t="s">
        <v>7243</v>
      </c>
      <c r="R3" s="303"/>
      <c r="S3" s="304"/>
      <c r="T3" s="304"/>
      <c r="U3" s="304"/>
      <c r="V3" s="304"/>
      <c r="W3" s="304"/>
      <c r="X3" s="304"/>
      <c r="Y3" s="304"/>
      <c r="Z3" s="503"/>
      <c r="AA3" s="503"/>
      <c r="AB3" s="503"/>
      <c r="AC3" s="304"/>
      <c r="AD3" s="304"/>
      <c r="AE3" s="503"/>
      <c r="AF3" s="503"/>
      <c r="AG3" s="503"/>
      <c r="AH3" s="304"/>
      <c r="AI3" s="304"/>
      <c r="AJ3" s="453"/>
      <c r="AK3" s="453"/>
      <c r="AL3" s="304"/>
      <c r="AM3" s="510"/>
      <c r="AN3" s="304"/>
      <c r="AO3" s="511"/>
      <c r="AP3" s="434"/>
      <c r="AQ3" s="304"/>
      <c r="AR3" s="304"/>
      <c r="AS3" s="304" t="s">
        <v>8317</v>
      </c>
      <c r="AT3" s="304"/>
      <c r="AU3" s="305"/>
      <c r="AV3" s="305"/>
      <c r="AW3" s="305"/>
      <c r="AX3" s="305"/>
      <c r="AY3" s="305"/>
      <c r="AZ3" s="305"/>
      <c r="BA3" s="305"/>
      <c r="BB3" s="305"/>
      <c r="BC3" s="305"/>
      <c r="BD3" s="305"/>
      <c r="BE3" s="305"/>
      <c r="BF3" s="305"/>
      <c r="BG3" s="305"/>
      <c r="BH3" s="503"/>
      <c r="BI3" s="503"/>
      <c r="BJ3" s="434"/>
      <c r="BK3" s="434"/>
      <c r="BL3" s="453"/>
      <c r="BM3" s="463"/>
      <c r="BN3" s="463"/>
      <c r="BO3" s="501"/>
      <c r="BP3" s="501"/>
      <c r="BQ3" s="434"/>
      <c r="BR3" s="434"/>
      <c r="BS3" s="501"/>
      <c r="BT3" s="463"/>
      <c r="BU3" s="463"/>
      <c r="BV3" s="7"/>
      <c r="BW3" s="7"/>
      <c r="BX3" s="7"/>
      <c r="BY3" s="7"/>
      <c r="BZ3" s="7"/>
      <c r="CA3" s="7"/>
      <c r="CB3" s="7"/>
      <c r="CQ3" s="447"/>
      <c r="CR3" s="473"/>
      <c r="CS3" s="4365" t="s">
        <v>227</v>
      </c>
      <c r="CT3" s="4365"/>
      <c r="CU3" s="4365"/>
      <c r="CV3" s="4365"/>
      <c r="CW3" s="4366"/>
      <c r="CX3" s="4360" t="s">
        <v>3488</v>
      </c>
      <c r="CY3" s="4361"/>
      <c r="CZ3" s="4361"/>
      <c r="DA3" s="4361"/>
      <c r="DB3" s="4361"/>
      <c r="DC3" s="4361"/>
      <c r="DD3" s="4361"/>
      <c r="DK3" s="4355" t="str">
        <f>VLOOKUP(CX3,順位点!$AB$2:$AC$78,2,FALSE)</f>
        <v>長野市</v>
      </c>
      <c r="DL3" s="4356"/>
      <c r="DM3" s="4356"/>
      <c r="DN3" s="4356"/>
      <c r="DO3" s="4356"/>
      <c r="DP3" s="4356"/>
      <c r="DQ3" s="4356"/>
      <c r="DR3" s="4357"/>
    </row>
    <row r="4" spans="1:122" ht="18.75" customHeight="1" x14ac:dyDescent="0.2">
      <c r="A4" s="1889"/>
      <c r="B4" s="1889"/>
      <c r="C4" s="1889"/>
      <c r="D4" s="1889"/>
      <c r="E4" s="2005"/>
      <c r="F4" s="2005"/>
      <c r="G4" s="2005"/>
      <c r="H4" s="2005"/>
      <c r="I4" s="2005"/>
      <c r="J4" s="1889"/>
      <c r="K4" s="1889"/>
      <c r="L4" s="1889"/>
      <c r="M4" s="1889"/>
      <c r="O4" s="7" t="s">
        <v>0</v>
      </c>
      <c r="Q4" s="4396" t="s">
        <v>315</v>
      </c>
      <c r="R4" s="424" t="s">
        <v>268</v>
      </c>
      <c r="S4" s="299"/>
      <c r="T4" s="300"/>
      <c r="U4" s="300"/>
      <c r="V4" s="300"/>
      <c r="W4" s="300"/>
      <c r="X4" s="300"/>
      <c r="Y4" s="300"/>
      <c r="Z4" s="480"/>
      <c r="AA4" s="480"/>
      <c r="AB4" s="480"/>
      <c r="AC4" s="300"/>
      <c r="AD4" s="300"/>
      <c r="AE4" s="480"/>
      <c r="AF4" s="480"/>
      <c r="AG4" s="480"/>
      <c r="AH4" s="300"/>
      <c r="AI4" s="300"/>
      <c r="AJ4" s="486"/>
      <c r="AK4" s="486"/>
      <c r="AL4" s="300"/>
      <c r="AM4" s="512"/>
      <c r="AN4" s="300"/>
      <c r="AO4" s="513"/>
      <c r="AP4" s="435"/>
      <c r="AQ4" s="404"/>
      <c r="AR4" s="409"/>
      <c r="AS4" s="515" t="s">
        <v>3277</v>
      </c>
      <c r="AT4" s="515"/>
      <c r="AU4" s="515"/>
      <c r="AV4" s="515"/>
      <c r="AW4" s="515"/>
      <c r="AX4" s="515"/>
      <c r="AY4" s="515"/>
      <c r="AZ4" s="515"/>
      <c r="BA4" s="515"/>
      <c r="BB4" s="515"/>
      <c r="BC4" s="515"/>
      <c r="BD4" s="515"/>
      <c r="BE4" s="515"/>
      <c r="BF4" s="515"/>
      <c r="BG4" s="515"/>
      <c r="BH4" s="515"/>
      <c r="BI4" s="515"/>
      <c r="BJ4" s="515"/>
      <c r="BK4" s="515"/>
      <c r="BL4" s="515"/>
      <c r="BM4" s="515"/>
      <c r="BN4" s="515"/>
      <c r="BO4" s="515"/>
      <c r="BP4" s="515"/>
      <c r="BQ4" s="515"/>
      <c r="BR4" s="515"/>
      <c r="BS4" s="515"/>
      <c r="BT4" s="515"/>
      <c r="BU4" s="1576"/>
      <c r="BV4" s="226"/>
      <c r="BW4" s="4422" t="s">
        <v>315</v>
      </c>
      <c r="BX4" s="425" t="s">
        <v>333</v>
      </c>
      <c r="BY4" s="199"/>
      <c r="BZ4" s="200"/>
      <c r="CA4" s="200"/>
      <c r="CB4" s="200"/>
      <c r="CC4" s="200"/>
      <c r="CD4" s="200"/>
      <c r="CE4" s="200"/>
      <c r="CF4" s="200"/>
      <c r="CG4" s="200"/>
      <c r="CH4" s="200"/>
      <c r="CI4" s="200"/>
      <c r="CJ4" s="200"/>
      <c r="CK4" s="200"/>
      <c r="CL4" s="200"/>
      <c r="CM4" s="200"/>
      <c r="CN4" s="200"/>
      <c r="CO4" s="200"/>
      <c r="CP4" s="200"/>
      <c r="CQ4" s="474"/>
      <c r="CR4" s="474"/>
      <c r="CS4" s="200"/>
      <c r="CT4" s="200"/>
      <c r="CU4" s="476"/>
      <c r="CV4" s="476"/>
      <c r="CW4" s="200"/>
      <c r="CX4" s="514"/>
      <c r="CY4" s="514"/>
      <c r="CZ4" s="200"/>
      <c r="DA4" s="201"/>
      <c r="DB4" s="514"/>
      <c r="DC4" s="514"/>
      <c r="DD4" s="202"/>
      <c r="DE4" s="14"/>
      <c r="DF4" s="14"/>
    </row>
    <row r="5" spans="1:122" ht="18.75" customHeight="1" x14ac:dyDescent="0.2">
      <c r="A5" s="1889"/>
      <c r="B5" s="1889"/>
      <c r="C5" s="1889"/>
      <c r="D5" s="2012"/>
      <c r="E5" s="2203"/>
      <c r="F5" s="2203"/>
      <c r="G5" s="2203"/>
      <c r="H5" s="2203"/>
      <c r="I5" s="2005"/>
      <c r="J5" s="1889"/>
      <c r="K5" s="1889"/>
      <c r="L5" s="1889"/>
      <c r="M5" s="1889"/>
      <c r="O5" s="7" t="s">
        <v>0</v>
      </c>
      <c r="Q5" s="4397"/>
      <c r="R5" s="515" t="s">
        <v>269</v>
      </c>
      <c r="S5" s="37"/>
      <c r="T5" s="37"/>
      <c r="U5" s="38"/>
      <c r="V5" s="38"/>
      <c r="W5" s="38"/>
      <c r="X5" s="38"/>
      <c r="Y5" s="38"/>
      <c r="Z5" s="504"/>
      <c r="AA5" s="504"/>
      <c r="AB5" s="504"/>
      <c r="AC5" s="38"/>
      <c r="AD5" s="38"/>
      <c r="AE5" s="504"/>
      <c r="AF5" s="504"/>
      <c r="AG5" s="504"/>
      <c r="AH5" s="38"/>
      <c r="AI5" s="38"/>
      <c r="AJ5" s="460"/>
      <c r="AK5" s="460"/>
      <c r="AL5" s="38"/>
      <c r="AM5" s="254"/>
      <c r="AN5" s="38"/>
      <c r="AO5" s="516"/>
      <c r="AP5" s="436"/>
      <c r="AQ5" s="405"/>
      <c r="AR5" s="407"/>
      <c r="AS5" s="4301" t="s">
        <v>6890</v>
      </c>
      <c r="AT5" s="4302"/>
      <c r="AU5" s="4302"/>
      <c r="AV5" s="4302"/>
      <c r="AW5" s="4302"/>
      <c r="AX5" s="4302"/>
      <c r="AY5" s="4302"/>
      <c r="AZ5" s="4302"/>
      <c r="BA5" s="4302"/>
      <c r="BB5" s="4302"/>
      <c r="BC5" s="4302"/>
      <c r="BD5" s="4358">
        <v>2020</v>
      </c>
      <c r="BE5" s="4358"/>
      <c r="BF5" s="2354"/>
      <c r="BG5" s="518"/>
      <c r="BH5" s="4358">
        <v>2021</v>
      </c>
      <c r="BI5" s="4358"/>
      <c r="BJ5" s="2354"/>
      <c r="BK5" s="518"/>
      <c r="BL5" s="518"/>
      <c r="BM5" s="518"/>
      <c r="BN5" s="518"/>
      <c r="BO5" s="518"/>
      <c r="BP5" s="4370" t="s">
        <v>2008</v>
      </c>
      <c r="BQ5" s="4370"/>
      <c r="BR5" s="518" t="str">
        <f>IF(AM28&lt;=15,"★","")</f>
        <v/>
      </c>
      <c r="BS5" s="4370" t="s">
        <v>276</v>
      </c>
      <c r="BT5" s="4370"/>
      <c r="BU5" s="4371"/>
      <c r="BW5" s="4423"/>
      <c r="BX5" s="4379" t="s">
        <v>6889</v>
      </c>
      <c r="BY5" s="4379"/>
      <c r="BZ5" s="4379"/>
      <c r="CA5" s="4379"/>
      <c r="CB5" s="4379"/>
      <c r="CC5" s="4379"/>
      <c r="CD5" s="4379"/>
      <c r="CE5" s="4379"/>
      <c r="CF5" s="4379"/>
      <c r="CG5" s="4379"/>
      <c r="CH5" s="4379"/>
      <c r="CI5" s="4379"/>
      <c r="CJ5" s="4410">
        <v>2019</v>
      </c>
      <c r="CK5" s="4410"/>
      <c r="CL5" s="4410"/>
      <c r="CM5" s="205"/>
      <c r="CN5" s="205"/>
      <c r="CO5" s="205"/>
      <c r="CP5" s="4287">
        <v>2022</v>
      </c>
      <c r="CQ5" s="4287"/>
      <c r="CR5" s="4287"/>
      <c r="CS5" s="205"/>
      <c r="CT5" s="205"/>
      <c r="CU5" s="4358" t="s">
        <v>2006</v>
      </c>
      <c r="CV5" s="4358"/>
      <c r="CW5" s="272"/>
      <c r="CX5" s="4358" t="s">
        <v>2008</v>
      </c>
      <c r="CY5" s="4358"/>
      <c r="CZ5" s="4358"/>
      <c r="DA5" s="2206"/>
      <c r="DB5" s="4358" t="s">
        <v>280</v>
      </c>
      <c r="DC5" s="4358"/>
      <c r="DD5" s="206"/>
      <c r="DE5" s="14"/>
      <c r="DF5" s="14"/>
    </row>
    <row r="6" spans="1:122" ht="18.75" customHeight="1" x14ac:dyDescent="0.2">
      <c r="A6" s="1889"/>
      <c r="B6" s="1889"/>
      <c r="C6" s="1889"/>
      <c r="D6" s="1889"/>
      <c r="E6" s="2005" t="s">
        <v>3386</v>
      </c>
      <c r="F6" s="2005"/>
      <c r="G6" s="2017" t="s">
        <v>5759</v>
      </c>
      <c r="H6" s="2017" t="s">
        <v>5878</v>
      </c>
      <c r="I6" s="2005"/>
      <c r="J6" s="1892" t="s">
        <v>3387</v>
      </c>
      <c r="K6" s="2016" t="s">
        <v>7537</v>
      </c>
      <c r="L6" s="2016" t="s">
        <v>7255</v>
      </c>
      <c r="M6" s="2016" t="s">
        <v>7264</v>
      </c>
      <c r="O6" s="7" t="s">
        <v>0</v>
      </c>
      <c r="Q6" s="4397"/>
      <c r="R6" s="4404" t="s">
        <v>6913</v>
      </c>
      <c r="S6" s="4405"/>
      <c r="T6" s="4405"/>
      <c r="U6" s="4405"/>
      <c r="V6" s="4405"/>
      <c r="W6" s="4405"/>
      <c r="X6" s="4405"/>
      <c r="Y6" s="4405"/>
      <c r="Z6" s="4405"/>
      <c r="AA6" s="4405"/>
      <c r="AB6" s="4405"/>
      <c r="AC6" s="4405"/>
      <c r="AD6" s="4410">
        <v>2020</v>
      </c>
      <c r="AE6" s="4410"/>
      <c r="AF6" s="4410"/>
      <c r="AG6" s="205"/>
      <c r="AH6" s="205"/>
      <c r="AI6" s="4287">
        <v>2021</v>
      </c>
      <c r="AJ6" s="4287"/>
      <c r="AK6" s="4287"/>
      <c r="AL6" s="2992"/>
      <c r="AM6" s="2791" t="s">
        <v>2436</v>
      </c>
      <c r="AN6" s="272"/>
      <c r="AO6" s="2792"/>
      <c r="AP6" s="2793" t="s">
        <v>276</v>
      </c>
      <c r="AQ6" s="406"/>
      <c r="AR6" s="407"/>
      <c r="AS6" s="1571" t="s">
        <v>230</v>
      </c>
      <c r="AT6" s="285" t="s">
        <v>231</v>
      </c>
      <c r="AU6" s="198"/>
      <c r="AV6" s="96"/>
      <c r="AW6" s="96"/>
      <c r="AX6" s="96"/>
      <c r="AY6" s="96"/>
      <c r="AZ6" s="96"/>
      <c r="BA6" s="96"/>
      <c r="BB6" s="96"/>
      <c r="BC6" s="96"/>
      <c r="BD6" s="4310">
        <f>VLOOKUP($DK$3,'R3_raw'!$F$15:$ALF$115,MATCH(E6,'R3_raw'!$F$13:$ALF$13,0),FALSE)</f>
        <v>16.899999999999999</v>
      </c>
      <c r="BE6" s="4310"/>
      <c r="BF6" s="2368" t="s">
        <v>80</v>
      </c>
      <c r="BG6" s="1574" t="s">
        <v>5125</v>
      </c>
      <c r="BH6" s="4288">
        <f>VLOOKUP($DK$3,'R4_raw'!$F$15:$CGU$115,MATCH(G6,'R4_raw'!$F$13:$CGU$13,0),FALSE)</f>
        <v>16.8</v>
      </c>
      <c r="BI6" s="4288"/>
      <c r="BJ6" s="2368" t="s">
        <v>80</v>
      </c>
      <c r="BK6" s="558"/>
      <c r="BM6" s="24"/>
      <c r="BN6" s="454"/>
      <c r="BO6" s="454"/>
      <c r="BP6" s="3504">
        <f>VLOOKUP($DK$3,'R4_raw'!$F$15:$CGU$115,MATCH(H6,'R4_raw'!$F$13:$CGU$13,0),FALSE)</f>
        <v>72</v>
      </c>
      <c r="BQ6" s="2368" t="s">
        <v>76</v>
      </c>
      <c r="BR6" s="3505" t="str">
        <f>IF(BP6&lt;=15,"★","")</f>
        <v/>
      </c>
      <c r="BS6" s="4517">
        <f>VLOOKUP("長野県",'R4_raw'!$F$15:$CGU$115,MATCH(G6,'R4_raw'!$F$13:$CGU$13,0),FALSE)</f>
        <v>15.5</v>
      </c>
      <c r="BT6" s="4517"/>
      <c r="BU6" s="3464" t="s">
        <v>80</v>
      </c>
      <c r="BV6" s="228"/>
      <c r="BW6" s="4423"/>
      <c r="BX6" s="207" t="s">
        <v>332</v>
      </c>
      <c r="BY6" s="26" t="s">
        <v>330</v>
      </c>
      <c r="BZ6" s="23"/>
      <c r="CA6" s="23"/>
      <c r="CB6" s="23"/>
      <c r="CC6" s="26"/>
      <c r="CD6" s="26"/>
      <c r="CE6" s="26"/>
      <c r="CF6" s="26"/>
      <c r="CG6" s="26"/>
      <c r="CH6" s="26"/>
      <c r="CI6" s="26"/>
      <c r="CJ6" s="4369">
        <f>VLOOKUP($DK$3,'R3_raw'!$F$15:$ALF$115,MATCH(J6,'R3_raw'!$F$13:$ALF$13,0),FALSE)</f>
        <v>7.12</v>
      </c>
      <c r="CK6" s="4369"/>
      <c r="CL6" s="4369"/>
      <c r="CM6" s="2368" t="s">
        <v>108</v>
      </c>
      <c r="CN6" s="4436" t="s">
        <v>5125</v>
      </c>
      <c r="CO6" s="4436"/>
      <c r="CP6" s="4368">
        <f>VLOOKUP($DK$3,'R4_raw'!$F$15:$CGU$115,MATCH(K6,'R4_raw'!$F$13:$CGU$13,0),FALSE)</f>
        <v>7.05</v>
      </c>
      <c r="CQ6" s="4368"/>
      <c r="CR6" s="4368"/>
      <c r="CS6" s="2368" t="s">
        <v>108</v>
      </c>
      <c r="CT6" s="2368"/>
      <c r="CU6" s="4351">
        <f>VLOOKUP($DK$3,'R4_raw'!$F$15:$CGU$115,MATCH(L6,'R4_raw'!$F$13:$CGU$13,0),FALSE)</f>
        <v>633</v>
      </c>
      <c r="CV6" s="4351"/>
      <c r="CW6" s="2368"/>
      <c r="CX6" s="4351">
        <f>VLOOKUP($DK$3,'R4_raw'!$F$15:$CGU$115,MATCH(M6,'R4_raw'!$F$13:$CGU$13,0),FALSE)</f>
        <v>56</v>
      </c>
      <c r="CY6" s="4351"/>
      <c r="CZ6" s="2368" t="s">
        <v>76</v>
      </c>
      <c r="DA6" s="3436" t="str">
        <f>IF(CX6&lt;=15,"★","")</f>
        <v/>
      </c>
      <c r="DB6" s="4359">
        <f>VLOOKUP("長野県",'R4_raw'!$F$15:$CGU$115,MATCH(K6,'R4_raw'!$F$13:$CGU$13,0),FALSE)</f>
        <v>7.14</v>
      </c>
      <c r="DC6" s="4359"/>
      <c r="DD6" s="3437" t="s">
        <v>108</v>
      </c>
      <c r="DE6" s="14"/>
      <c r="DF6" s="14"/>
    </row>
    <row r="7" spans="1:122" ht="18.75" customHeight="1" x14ac:dyDescent="0.2">
      <c r="A7" s="1892" t="s">
        <v>7837</v>
      </c>
      <c r="B7" s="2016" t="s">
        <v>7838</v>
      </c>
      <c r="C7" s="1892" t="s">
        <v>7839</v>
      </c>
      <c r="D7" s="1892"/>
      <c r="E7" s="2005" t="s">
        <v>3086</v>
      </c>
      <c r="F7" s="2005"/>
      <c r="G7" s="2017" t="s">
        <v>5761</v>
      </c>
      <c r="H7" s="2005"/>
      <c r="I7" s="2005"/>
      <c r="J7" s="1892" t="s">
        <v>3159</v>
      </c>
      <c r="K7" s="2016" t="s">
        <v>7538</v>
      </c>
      <c r="L7" s="2016" t="s">
        <v>7274</v>
      </c>
      <c r="M7" s="2016" t="s">
        <v>7539</v>
      </c>
      <c r="O7" s="7" t="s">
        <v>0</v>
      </c>
      <c r="Q7" s="4397"/>
      <c r="R7" s="272" t="s">
        <v>3278</v>
      </c>
      <c r="S7" s="24" t="s">
        <v>198</v>
      </c>
      <c r="T7" s="24"/>
      <c r="U7" s="24"/>
      <c r="V7" s="41"/>
      <c r="W7" s="41"/>
      <c r="X7" s="41"/>
      <c r="Y7" s="41"/>
      <c r="Z7" s="41"/>
      <c r="AA7" s="41"/>
      <c r="AB7" s="41"/>
      <c r="AC7" s="41"/>
      <c r="AD7" s="4310">
        <f>VLOOKUP($DK$3,'R3_raw'!$F$15:$ALF$115,MATCH(A7,'R3_raw'!$F$13:$ALF$13,0),FALSE)</f>
        <v>81.099999999999994</v>
      </c>
      <c r="AE7" s="4310"/>
      <c r="AF7" s="4310"/>
      <c r="AG7" s="3442" t="s">
        <v>200</v>
      </c>
      <c r="AH7" s="2991" t="s">
        <v>5125</v>
      </c>
      <c r="AI7" s="4288">
        <f>VLOOKUP($DK$3,'R4_raw'!$F$15:$CGU$115,MATCH(B7,'R4_raw'!$F$13:$CGU$13,0),FALSE)</f>
        <v>81.400000000000006</v>
      </c>
      <c r="AJ7" s="4288"/>
      <c r="AK7" s="4288"/>
      <c r="AL7" s="3442" t="s">
        <v>200</v>
      </c>
      <c r="AM7" s="3504">
        <f>VLOOKUP($DK$3,'R4_raw'!$F$15:$CGU$115,MATCH(C7,'R4_raw'!$F$13:$CGU$13,0),FALSE)</f>
        <v>23</v>
      </c>
      <c r="AN7" s="2368" t="s">
        <v>76</v>
      </c>
      <c r="AO7" s="3500" t="str">
        <f>IF(AM7&lt;=15,"★","")</f>
        <v/>
      </c>
      <c r="AP7" s="3195">
        <f>VLOOKUP("長野県",'R4_raw'!$F$15:$CGU$115,MATCH(B7,'R4_raw'!$F$13:$CGU$13,0),FALSE)</f>
        <v>81.099999999999994</v>
      </c>
      <c r="AQ7" s="3562" t="s">
        <v>200</v>
      </c>
      <c r="AR7" s="407"/>
      <c r="AS7" s="1571"/>
      <c r="AT7" s="285" t="s">
        <v>232</v>
      </c>
      <c r="AU7" s="286"/>
      <c r="AV7" s="96"/>
      <c r="AW7" s="96"/>
      <c r="AX7" s="96"/>
      <c r="AY7" s="96"/>
      <c r="AZ7" s="96"/>
      <c r="BA7" s="96"/>
      <c r="BB7" s="96"/>
      <c r="BC7" s="96"/>
      <c r="BD7" s="4310">
        <f>VLOOKUP($DK$3,'R3_raw'!$F$15:$ALF$115,MATCH(E7,'R3_raw'!$F$13:$ALF$13,0),FALSE)</f>
        <v>4.9000000000000004</v>
      </c>
      <c r="BE7" s="4310"/>
      <c r="BF7" s="2368" t="s">
        <v>80</v>
      </c>
      <c r="BG7" s="1574" t="s">
        <v>5125</v>
      </c>
      <c r="BH7" s="4288">
        <f>VLOOKUP($DK$3,'R4_raw'!$F$15:$CGU$115,MATCH(G7,'R4_raw'!$F$13:$CGU$13,0),FALSE)</f>
        <v>4.7</v>
      </c>
      <c r="BI7" s="4288"/>
      <c r="BJ7" s="2368" t="s">
        <v>80</v>
      </c>
      <c r="BK7" s="558"/>
      <c r="BL7" s="454"/>
      <c r="BM7" s="454"/>
      <c r="BN7" s="454"/>
      <c r="BO7" s="454"/>
      <c r="BP7" s="2368"/>
      <c r="BQ7" s="3507"/>
      <c r="BR7" s="2368"/>
      <c r="BS7" s="4517">
        <f>VLOOKUP("長野県",'R4_raw'!$F$15:$CGU$115,MATCH(G7,'R4_raw'!$F$13:$CGU$13,0),FALSE)</f>
        <v>3.9000000000000004</v>
      </c>
      <c r="BT7" s="4517"/>
      <c r="BU7" s="3508" t="s">
        <v>80</v>
      </c>
      <c r="BV7" s="49"/>
      <c r="BW7" s="4423"/>
      <c r="BX7" s="207" t="s">
        <v>332</v>
      </c>
      <c r="BY7" s="26" t="s">
        <v>3158</v>
      </c>
      <c r="BZ7" s="23"/>
      <c r="CA7" s="23"/>
      <c r="CB7" s="23"/>
      <c r="CC7" s="23"/>
      <c r="CD7" s="23"/>
      <c r="CE7" s="23"/>
      <c r="CF7" s="23"/>
      <c r="CG7" s="23"/>
      <c r="CH7" s="23"/>
      <c r="CI7" s="23"/>
      <c r="CJ7" s="4369">
        <f>VLOOKUP($DK$3,'R3_raw'!$F$15:$ALF$115,MATCH(J7,'R3_raw'!$F$13:$ALF$13,0),FALSE)</f>
        <v>6.6315240083507305</v>
      </c>
      <c r="CK7" s="4369"/>
      <c r="CL7" s="4369"/>
      <c r="CM7" s="2368" t="s">
        <v>108</v>
      </c>
      <c r="CN7" s="4436" t="s">
        <v>5125</v>
      </c>
      <c r="CO7" s="4436"/>
      <c r="CP7" s="4368">
        <f>VLOOKUP($DK$3,'R4_raw'!$F$15:$CGU$115,MATCH(K7,'R4_raw'!$F$13:$CGU$13,0),FALSE)</f>
        <v>6.4627906976744187</v>
      </c>
      <c r="CQ7" s="4368"/>
      <c r="CR7" s="4368"/>
      <c r="CS7" s="2368" t="s">
        <v>108</v>
      </c>
      <c r="CT7" s="2368"/>
      <c r="CU7" s="4351">
        <f>VLOOKUP($DK$3,'R4_raw'!$F$15:$CGU$115,MATCH(L7,'R4_raw'!$F$13:$CGU$13,0),FALSE)</f>
        <v>860</v>
      </c>
      <c r="CV7" s="4351"/>
      <c r="CW7" s="2368"/>
      <c r="CX7" s="4351">
        <f>VLOOKUP($DK$3,'R4_raw'!$F$15:$CGU$115,MATCH(M7,'R4_raw'!$F$13:$CGU$13,0),FALSE)</f>
        <v>40</v>
      </c>
      <c r="CY7" s="4351"/>
      <c r="CZ7" s="2368" t="s">
        <v>76</v>
      </c>
      <c r="DA7" s="3436" t="str">
        <f>IF(CX7&lt;=15,"★","")</f>
        <v/>
      </c>
      <c r="DB7" s="4359">
        <f>VLOOKUP("長野県",'R4_raw'!$F$15:$CGU$115,MATCH(K7,'R4_raw'!$F$13:$CGU$13,0),FALSE)</f>
        <v>6.4082379433289551</v>
      </c>
      <c r="DC7" s="4359"/>
      <c r="DD7" s="3437" t="s">
        <v>108</v>
      </c>
      <c r="DE7" s="14"/>
      <c r="DF7" s="14"/>
    </row>
    <row r="8" spans="1:122" ht="18.75" customHeight="1" x14ac:dyDescent="0.2">
      <c r="A8" s="1892" t="s">
        <v>7840</v>
      </c>
      <c r="B8" s="2016" t="s">
        <v>1977</v>
      </c>
      <c r="C8" s="1892" t="s">
        <v>1979</v>
      </c>
      <c r="D8" s="1892"/>
      <c r="E8" s="2005" t="s">
        <v>3087</v>
      </c>
      <c r="F8" s="2005"/>
      <c r="G8" s="2017" t="s">
        <v>5762</v>
      </c>
      <c r="H8" s="2005"/>
      <c r="I8" s="2005"/>
      <c r="J8" s="1892"/>
      <c r="K8" s="1892"/>
      <c r="L8" s="1892"/>
      <c r="M8" s="1892"/>
      <c r="Q8" s="4398"/>
      <c r="R8" s="272" t="s">
        <v>3278</v>
      </c>
      <c r="S8" s="522" t="s">
        <v>199</v>
      </c>
      <c r="T8" s="403"/>
      <c r="U8" s="403"/>
      <c r="V8" s="403"/>
      <c r="W8" s="403"/>
      <c r="X8" s="403"/>
      <c r="Y8" s="403"/>
      <c r="Z8" s="403"/>
      <c r="AA8" s="403"/>
      <c r="AB8" s="403"/>
      <c r="AC8" s="403"/>
      <c r="AD8" s="4406">
        <f>VLOOKUP($DK$3,'R3_raw'!$F$15:$ALF$115,MATCH(A8,'R3_raw'!$F$13:$ALF$13,0),FALSE)</f>
        <v>84.8</v>
      </c>
      <c r="AE8" s="4406"/>
      <c r="AF8" s="4406"/>
      <c r="AG8" s="3561" t="s">
        <v>200</v>
      </c>
      <c r="AH8" s="2991" t="s">
        <v>5125</v>
      </c>
      <c r="AI8" s="4288">
        <f>VLOOKUP($DK$3,'R4_raw'!$F$15:$CGU$115,MATCH(B8,'R4_raw'!$F$13:$CGU$13,0),FALSE)</f>
        <v>85</v>
      </c>
      <c r="AJ8" s="4288"/>
      <c r="AK8" s="4288"/>
      <c r="AL8" s="3561" t="s">
        <v>200</v>
      </c>
      <c r="AM8" s="3504">
        <f>VLOOKUP($DK$3,'R4_raw'!$F$15:$CGU$115,MATCH(C8,'R4_raw'!$F$13:$CGU$13,0),FALSE)</f>
        <v>38</v>
      </c>
      <c r="AN8" s="3563" t="s">
        <v>76</v>
      </c>
      <c r="AO8" s="3564" t="str">
        <f>IF(AM8&lt;=15,"★","")</f>
        <v/>
      </c>
      <c r="AP8" s="3195">
        <f>VLOOKUP("長野県",'R4_raw'!$F$15:$CGU$115,MATCH(B8,'R4_raw'!$F$13:$CGU$13,0),FALSE)</f>
        <v>84.9</v>
      </c>
      <c r="AQ8" s="3565" t="s">
        <v>200</v>
      </c>
      <c r="AR8" s="407"/>
      <c r="AS8" s="1572"/>
      <c r="AT8" s="285" t="s">
        <v>233</v>
      </c>
      <c r="AU8" s="198"/>
      <c r="AV8" s="96"/>
      <c r="AW8" s="96"/>
      <c r="AX8" s="96"/>
      <c r="AY8" s="414"/>
      <c r="AZ8" s="414"/>
      <c r="BA8" s="414"/>
      <c r="BB8" s="414"/>
      <c r="BC8" s="414"/>
      <c r="BD8" s="4310">
        <f>VLOOKUP($DK$3,'R3_raw'!$F$15:$ALF$115,MATCH(E8,'R3_raw'!$F$13:$ALF$13,0),FALSE)</f>
        <v>6.5</v>
      </c>
      <c r="BE8" s="4310"/>
      <c r="BF8" s="2368" t="s">
        <v>80</v>
      </c>
      <c r="BG8" s="1574" t="s">
        <v>5125</v>
      </c>
      <c r="BH8" s="4288">
        <f>VLOOKUP($DK$3,'R4_raw'!$F$15:$CGU$115,MATCH(G8,'R4_raw'!$F$13:$CGU$13,0),FALSE)</f>
        <v>6.4</v>
      </c>
      <c r="BI8" s="4288"/>
      <c r="BJ8" s="2368" t="s">
        <v>80</v>
      </c>
      <c r="BK8" s="558"/>
      <c r="BL8" s="454"/>
      <c r="BM8" s="454"/>
      <c r="BN8" s="454"/>
      <c r="BO8" s="454"/>
      <c r="BP8" s="2368"/>
      <c r="BQ8" s="3507"/>
      <c r="BR8" s="2368"/>
      <c r="BS8" s="4517">
        <f>VLOOKUP("長野県",'R4_raw'!$F$15:$CGU$115,MATCH(G8,'R4_raw'!$F$13:$CGU$13,0),FALSE)</f>
        <v>5.9</v>
      </c>
      <c r="BT8" s="4517"/>
      <c r="BU8" s="3464" t="s">
        <v>80</v>
      </c>
      <c r="BV8" s="49"/>
      <c r="BW8" s="4424"/>
      <c r="BX8" s="1567"/>
      <c r="BY8" s="415"/>
      <c r="BZ8" s="361"/>
      <c r="CA8" s="361"/>
      <c r="CB8" s="361"/>
      <c r="CC8" s="361"/>
      <c r="CD8" s="361"/>
      <c r="CE8" s="361"/>
      <c r="CF8" s="343"/>
      <c r="CG8" s="343"/>
      <c r="CH8" s="343"/>
      <c r="CI8" s="343"/>
      <c r="CJ8" s="343"/>
      <c r="CK8" s="343"/>
      <c r="CL8" s="343"/>
      <c r="CM8" s="343"/>
      <c r="CN8" s="343"/>
      <c r="CO8" s="343"/>
      <c r="CP8" s="343"/>
      <c r="CQ8" s="343"/>
      <c r="CR8" s="343"/>
      <c r="CS8" s="1112"/>
      <c r="CT8" s="1112"/>
      <c r="CU8" s="1541"/>
      <c r="CV8" s="1541"/>
      <c r="CW8" s="1112"/>
      <c r="CX8" s="1540"/>
      <c r="CY8" s="1540"/>
      <c r="CZ8" s="1112"/>
      <c r="DA8" s="296"/>
      <c r="DB8" s="1568"/>
      <c r="DC8" s="1568"/>
      <c r="DD8" s="1569"/>
      <c r="DE8" s="14"/>
      <c r="DF8" s="14"/>
    </row>
    <row r="9" spans="1:122" ht="18.75" customHeight="1" thickBot="1" x14ac:dyDescent="0.25">
      <c r="A9" s="1889"/>
      <c r="B9" s="1889"/>
      <c r="C9" s="1889"/>
      <c r="D9" s="1889"/>
      <c r="E9" s="2005" t="s">
        <v>3088</v>
      </c>
      <c r="F9" s="2005"/>
      <c r="G9" s="2017" t="s">
        <v>5763</v>
      </c>
      <c r="H9" s="2005"/>
      <c r="I9" s="2005"/>
      <c r="J9" s="1889"/>
      <c r="K9" s="1889"/>
      <c r="L9" s="1889"/>
      <c r="M9" s="1889"/>
      <c r="O9" s="7" t="s">
        <v>0</v>
      </c>
      <c r="Q9" s="4398"/>
      <c r="R9" s="227"/>
      <c r="Z9" s="7"/>
      <c r="AA9" s="7"/>
      <c r="AB9" s="7"/>
      <c r="AD9" s="49"/>
      <c r="AE9" s="7"/>
      <c r="AF9" s="7"/>
      <c r="AG9" s="7"/>
      <c r="AJ9" s="7"/>
      <c r="AK9" s="7"/>
      <c r="AM9" s="7"/>
      <c r="AO9" s="7"/>
      <c r="AP9" s="7"/>
      <c r="AR9" s="408"/>
      <c r="AS9" s="1573"/>
      <c r="AT9" s="319" t="s">
        <v>234</v>
      </c>
      <c r="AU9" s="320"/>
      <c r="AV9" s="309"/>
      <c r="AW9" s="309"/>
      <c r="AX9" s="309"/>
      <c r="AY9" s="309"/>
      <c r="AZ9" s="309"/>
      <c r="BA9" s="309"/>
      <c r="BB9" s="309"/>
      <c r="BC9" s="309"/>
      <c r="BD9" s="4511">
        <f>VLOOKUP($DK$3,'R3_raw'!$F$15:$ALF$115,MATCH(E9,'R3_raw'!$F$13:$ALF$13,0),FALSE)</f>
        <v>5.3999999999999995</v>
      </c>
      <c r="BE9" s="4511"/>
      <c r="BF9" s="2205" t="s">
        <v>80</v>
      </c>
      <c r="BG9" s="3566" t="s">
        <v>5125</v>
      </c>
      <c r="BH9" s="4516">
        <f>VLOOKUP($DK$3,'R4_raw'!$F$15:$CGU$115,MATCH(G9,'R4_raw'!$F$13:$CGU$13,0),FALSE)</f>
        <v>5.6</v>
      </c>
      <c r="BI9" s="4516"/>
      <c r="BJ9" s="2205" t="s">
        <v>80</v>
      </c>
      <c r="BK9" s="1575"/>
      <c r="BL9" s="455"/>
      <c r="BM9" s="455"/>
      <c r="BN9" s="455"/>
      <c r="BO9" s="455"/>
      <c r="BP9" s="2205"/>
      <c r="BQ9" s="3513"/>
      <c r="BR9" s="2205"/>
      <c r="BS9" s="4518">
        <f>VLOOKUP("長野県",'R4_raw'!$F$15:$CGU$115,MATCH(G9,'R4_raw'!$F$13:$CGU$13,0),FALSE)</f>
        <v>5.5</v>
      </c>
      <c r="BT9" s="4518"/>
      <c r="BU9" s="3514" t="s">
        <v>80</v>
      </c>
      <c r="BV9" s="19"/>
      <c r="BW9" s="4425"/>
      <c r="BX9" s="2234"/>
      <c r="BY9" s="2109"/>
      <c r="BZ9" s="2109"/>
      <c r="CA9" s="2109"/>
      <c r="CB9" s="2109"/>
      <c r="CC9" s="2109"/>
      <c r="CD9" s="2109"/>
      <c r="CE9" s="2109"/>
      <c r="CF9" s="2109"/>
      <c r="CG9" s="2109"/>
      <c r="CH9" s="2235"/>
      <c r="CI9" s="2109"/>
      <c r="CJ9" s="2109"/>
      <c r="CK9" s="2109"/>
      <c r="CL9" s="2109"/>
      <c r="CM9" s="2109"/>
      <c r="CN9" s="2109"/>
      <c r="CO9" s="2109"/>
      <c r="CP9" s="2109"/>
      <c r="CQ9" s="2236"/>
      <c r="CR9" s="2236"/>
      <c r="CS9" s="2109"/>
      <c r="CT9" s="2109"/>
      <c r="CU9" s="2237"/>
      <c r="CV9" s="2237"/>
      <c r="CW9" s="2109"/>
      <c r="CX9" s="2238"/>
      <c r="CY9" s="2238"/>
      <c r="CZ9" s="2109"/>
      <c r="DA9" s="2235"/>
      <c r="DB9" s="2238"/>
      <c r="DC9" s="2238"/>
      <c r="DD9" s="2110"/>
      <c r="DE9" s="14"/>
      <c r="DF9" s="14"/>
    </row>
    <row r="10" spans="1:122" ht="7" customHeight="1" thickBot="1" x14ac:dyDescent="0.25">
      <c r="A10" s="1890"/>
      <c r="B10" s="1890"/>
      <c r="C10" s="1890"/>
      <c r="D10" s="1890"/>
      <c r="E10" s="1890"/>
      <c r="F10" s="1890"/>
      <c r="G10" s="1890"/>
      <c r="H10" s="1890"/>
      <c r="I10" s="1890"/>
      <c r="J10" s="1890"/>
      <c r="K10" s="1890"/>
      <c r="L10" s="1890"/>
      <c r="M10" s="1890"/>
      <c r="O10" s="7" t="s">
        <v>0</v>
      </c>
      <c r="Q10" s="312"/>
      <c r="R10" s="402"/>
      <c r="S10" s="53"/>
      <c r="T10" s="53"/>
      <c r="U10" s="53"/>
      <c r="V10" s="53"/>
      <c r="W10" s="53"/>
      <c r="X10" s="53"/>
      <c r="Y10" s="53"/>
      <c r="Z10" s="437"/>
      <c r="AA10" s="437"/>
      <c r="AB10" s="437"/>
      <c r="AC10" s="53"/>
      <c r="AD10" s="53"/>
      <c r="AE10" s="437"/>
      <c r="AF10" s="437"/>
      <c r="AG10" s="437"/>
      <c r="AH10" s="53"/>
      <c r="AI10" s="53"/>
      <c r="AJ10" s="456"/>
      <c r="AK10" s="456"/>
      <c r="AL10" s="53"/>
      <c r="AM10" s="233"/>
      <c r="AN10" s="53"/>
      <c r="AO10" s="523"/>
      <c r="AP10" s="440"/>
      <c r="AQ10" s="312"/>
      <c r="AR10" s="53"/>
      <c r="AS10" s="53"/>
      <c r="AT10" s="53"/>
      <c r="AU10" s="53"/>
      <c r="AV10" s="53"/>
      <c r="AW10" s="53"/>
      <c r="AX10" s="53"/>
      <c r="AY10" s="53"/>
      <c r="AZ10" s="53"/>
      <c r="BA10" s="53"/>
      <c r="BB10" s="53"/>
      <c r="BC10" s="53"/>
      <c r="BD10" s="53"/>
      <c r="BE10" s="53"/>
      <c r="BF10" s="53"/>
      <c r="BG10" s="53"/>
      <c r="BH10" s="437"/>
      <c r="BI10" s="437"/>
      <c r="BJ10" s="440"/>
      <c r="BK10" s="440"/>
      <c r="BL10" s="456"/>
      <c r="BM10" s="456"/>
      <c r="BN10" s="456"/>
      <c r="BO10" s="440"/>
      <c r="BP10" s="440"/>
      <c r="BQ10" s="440"/>
      <c r="BR10" s="440"/>
      <c r="BS10" s="440"/>
      <c r="BT10" s="456"/>
      <c r="BU10" s="456"/>
      <c r="BV10" s="53"/>
      <c r="BW10" s="53"/>
      <c r="BX10" s="53"/>
      <c r="BY10" s="53"/>
      <c r="BZ10" s="53"/>
      <c r="CA10" s="53"/>
      <c r="CB10" s="53"/>
      <c r="CC10" s="53"/>
      <c r="CD10" s="53"/>
      <c r="CE10" s="53"/>
      <c r="CF10" s="53"/>
      <c r="CG10" s="53"/>
      <c r="CH10" s="53"/>
      <c r="CI10" s="53"/>
      <c r="CJ10" s="53"/>
      <c r="CK10" s="53"/>
      <c r="CL10" s="53"/>
      <c r="CM10" s="53"/>
      <c r="CN10" s="53"/>
      <c r="CO10" s="53"/>
      <c r="CP10" s="53"/>
      <c r="CQ10" s="448"/>
      <c r="CR10" s="448"/>
      <c r="CS10" s="53"/>
      <c r="CT10" s="53"/>
      <c r="CU10" s="456"/>
      <c r="CV10" s="456"/>
      <c r="CW10" s="53"/>
      <c r="CX10" s="440"/>
      <c r="CY10" s="440"/>
      <c r="CZ10" s="53"/>
      <c r="DA10" s="250"/>
      <c r="DB10" s="440"/>
      <c r="DC10" s="440"/>
      <c r="DD10" s="53"/>
    </row>
    <row r="11" spans="1:122" ht="18.75" customHeight="1" x14ac:dyDescent="0.2">
      <c r="A11" s="1887"/>
      <c r="B11" s="1887"/>
      <c r="C11" s="1887"/>
      <c r="D11" s="1887"/>
      <c r="E11" s="1938"/>
      <c r="F11" s="1938"/>
      <c r="G11" s="1938"/>
      <c r="H11" s="1938"/>
      <c r="I11" s="1938"/>
      <c r="J11" s="1887"/>
      <c r="K11" s="1887"/>
      <c r="L11" s="1887"/>
      <c r="M11" s="1887"/>
      <c r="O11" s="7" t="s">
        <v>0</v>
      </c>
      <c r="Q11" s="4427" t="s">
        <v>299</v>
      </c>
      <c r="R11" s="524" t="s">
        <v>3803</v>
      </c>
      <c r="S11" s="297"/>
      <c r="T11" s="297"/>
      <c r="U11" s="297"/>
      <c r="V11" s="297"/>
      <c r="W11" s="298"/>
      <c r="X11" s="298"/>
      <c r="Y11" s="298"/>
      <c r="Z11" s="438"/>
      <c r="AA11" s="439"/>
      <c r="AB11" s="439"/>
      <c r="AC11" s="298"/>
      <c r="AD11" s="298"/>
      <c r="AE11" s="438"/>
      <c r="AF11" s="439"/>
      <c r="AG11" s="439"/>
      <c r="AH11" s="298"/>
      <c r="AI11" s="298"/>
      <c r="AJ11" s="482"/>
      <c r="AK11" s="482"/>
      <c r="AL11" s="298"/>
      <c r="AM11" s="525"/>
      <c r="AN11" s="297"/>
      <c r="AO11" s="526"/>
      <c r="AP11" s="502"/>
      <c r="AQ11" s="313"/>
      <c r="AS11" s="426" t="s">
        <v>270</v>
      </c>
      <c r="AT11" s="323"/>
      <c r="AU11" s="323"/>
      <c r="AV11" s="323"/>
      <c r="AW11" s="323"/>
      <c r="AX11" s="323"/>
      <c r="AY11" s="323"/>
      <c r="AZ11" s="323"/>
      <c r="BA11" s="323"/>
      <c r="BB11" s="323"/>
      <c r="BC11" s="323"/>
      <c r="BD11" s="323"/>
      <c r="BE11" s="323"/>
      <c r="BF11" s="323"/>
      <c r="BG11" s="323"/>
      <c r="BH11" s="505"/>
      <c r="BI11" s="505"/>
      <c r="BJ11" s="441"/>
      <c r="BK11" s="441"/>
      <c r="BL11" s="457"/>
      <c r="BM11" s="457"/>
      <c r="BN11" s="457"/>
      <c r="BO11" s="441"/>
      <c r="BP11" s="441"/>
      <c r="BQ11" s="441"/>
      <c r="BR11" s="441"/>
      <c r="BS11" s="441"/>
      <c r="BT11" s="457"/>
      <c r="BU11" s="469"/>
      <c r="BV11" s="19"/>
      <c r="BW11" s="426" t="s">
        <v>271</v>
      </c>
      <c r="BX11" s="323"/>
      <c r="BY11" s="323"/>
      <c r="BZ11" s="323"/>
      <c r="CA11" s="323"/>
      <c r="CB11" s="323"/>
      <c r="CC11" s="323"/>
      <c r="CD11" s="323"/>
      <c r="CE11" s="323"/>
      <c r="CF11" s="323"/>
      <c r="CG11" s="323"/>
      <c r="CH11" s="323"/>
      <c r="CI11" s="323"/>
      <c r="CJ11" s="323"/>
      <c r="CK11" s="323"/>
      <c r="CL11" s="323"/>
      <c r="CM11" s="323"/>
      <c r="CN11" s="323"/>
      <c r="CO11" s="323"/>
      <c r="CP11" s="323"/>
      <c r="CQ11" s="449"/>
      <c r="CR11" s="449"/>
      <c r="CS11" s="323"/>
      <c r="CT11" s="323"/>
      <c r="CU11" s="457"/>
      <c r="CV11" s="457"/>
      <c r="CW11" s="323"/>
      <c r="CX11" s="441"/>
      <c r="CY11" s="441"/>
      <c r="CZ11" s="323"/>
      <c r="DA11" s="331"/>
      <c r="DB11" s="441"/>
      <c r="DC11" s="441"/>
      <c r="DD11" s="324"/>
    </row>
    <row r="12" spans="1:122" ht="23.25" customHeight="1" x14ac:dyDescent="0.2">
      <c r="A12" s="1887"/>
      <c r="B12" s="1887"/>
      <c r="C12" s="1887"/>
      <c r="D12" s="1887"/>
      <c r="E12" s="1938"/>
      <c r="F12" s="1938"/>
      <c r="G12" s="1938"/>
      <c r="H12" s="1938"/>
      <c r="I12" s="1938"/>
      <c r="J12" s="1887"/>
      <c r="K12" s="1887"/>
      <c r="L12" s="1887"/>
      <c r="M12" s="1887"/>
      <c r="O12" s="7" t="s">
        <v>0</v>
      </c>
      <c r="Q12" s="4428"/>
      <c r="R12" s="4411" t="s">
        <v>6868</v>
      </c>
      <c r="S12" s="4248"/>
      <c r="T12" s="4248"/>
      <c r="U12" s="4248"/>
      <c r="V12" s="4248"/>
      <c r="W12" s="4248"/>
      <c r="X12" s="4248"/>
      <c r="Y12" s="4248"/>
      <c r="Z12" s="4402">
        <v>2019</v>
      </c>
      <c r="AA12" s="4402"/>
      <c r="AB12" s="4402"/>
      <c r="AC12" s="4402"/>
      <c r="AD12" s="2316"/>
      <c r="AE12" s="4403">
        <v>2022</v>
      </c>
      <c r="AF12" s="4403"/>
      <c r="AG12" s="4403"/>
      <c r="AH12" s="4403"/>
      <c r="AI12" s="65"/>
      <c r="AJ12" s="4430" t="s">
        <v>2005</v>
      </c>
      <c r="AK12" s="4430"/>
      <c r="AL12" s="2279"/>
      <c r="AM12" s="2789" t="s">
        <v>2008</v>
      </c>
      <c r="AN12" s="2279"/>
      <c r="AO12" s="2789"/>
      <c r="AP12" s="2302" t="s">
        <v>276</v>
      </c>
      <c r="AQ12" s="314"/>
      <c r="AR12" s="53"/>
      <c r="AS12" s="325" t="s">
        <v>6996</v>
      </c>
      <c r="AT12" s="65"/>
      <c r="AU12" s="65"/>
      <c r="AV12" s="65"/>
      <c r="AW12" s="65"/>
      <c r="AX12" s="65"/>
      <c r="AY12" s="65"/>
      <c r="AZ12" s="65"/>
      <c r="BA12" s="65"/>
      <c r="BB12" s="65"/>
      <c r="BC12" s="4245" t="s">
        <v>6997</v>
      </c>
      <c r="BD12" s="4245"/>
      <c r="BE12" s="4245"/>
      <c r="BF12" s="4245"/>
      <c r="BG12" s="62"/>
      <c r="BH12" s="4246" t="s">
        <v>8022</v>
      </c>
      <c r="BI12" s="4246"/>
      <c r="BJ12" s="4246"/>
      <c r="BK12" s="4246"/>
      <c r="BL12" s="4354" t="s">
        <v>2005</v>
      </c>
      <c r="BM12" s="4354"/>
      <c r="BN12" s="4354"/>
      <c r="BO12" s="1854"/>
      <c r="BP12" s="4354" t="s">
        <v>2408</v>
      </c>
      <c r="BQ12" s="4354"/>
      <c r="BR12" s="484"/>
      <c r="BS12" s="4247" t="s">
        <v>280</v>
      </c>
      <c r="BT12" s="4247"/>
      <c r="BU12" s="4519"/>
      <c r="BV12" s="19"/>
      <c r="BW12" s="325" t="s">
        <v>207</v>
      </c>
      <c r="BX12" s="65"/>
      <c r="BY12" s="65"/>
      <c r="BZ12" s="65"/>
      <c r="CA12" s="65"/>
      <c r="CB12" s="65"/>
      <c r="CC12" s="65"/>
      <c r="CD12" s="65"/>
      <c r="CE12" s="65"/>
      <c r="CF12" s="65"/>
      <c r="CG12" s="65"/>
      <c r="CH12" s="188"/>
      <c r="CI12" s="65"/>
      <c r="CJ12" s="4354">
        <v>2019</v>
      </c>
      <c r="CK12" s="4354"/>
      <c r="CL12" s="4354"/>
      <c r="CM12" s="2316"/>
      <c r="CN12" s="2316"/>
      <c r="CO12" s="2316"/>
      <c r="CP12" s="4354">
        <v>2022</v>
      </c>
      <c r="CQ12" s="4354"/>
      <c r="CR12" s="4354"/>
      <c r="CS12" s="197"/>
      <c r="CT12" s="65"/>
      <c r="CU12" s="4247" t="s">
        <v>2005</v>
      </c>
      <c r="CV12" s="4247"/>
      <c r="CW12" s="62"/>
      <c r="CX12" s="62" t="s">
        <v>3053</v>
      </c>
      <c r="CY12" s="1854"/>
      <c r="CZ12" s="62"/>
      <c r="DA12" s="1855"/>
      <c r="DB12" s="1854" t="s">
        <v>280</v>
      </c>
      <c r="DC12" s="484"/>
      <c r="DD12" s="314"/>
    </row>
    <row r="13" spans="1:122" ht="18.75" customHeight="1" x14ac:dyDescent="0.2">
      <c r="A13" s="1893" t="s">
        <v>1980</v>
      </c>
      <c r="B13" s="1903" t="s">
        <v>7309</v>
      </c>
      <c r="C13" s="1903" t="s">
        <v>7308</v>
      </c>
      <c r="D13" s="1903" t="s">
        <v>7311</v>
      </c>
      <c r="E13" s="1942" t="s">
        <v>3097</v>
      </c>
      <c r="F13" s="2130" t="s">
        <v>6527</v>
      </c>
      <c r="G13" s="2130" t="s">
        <v>6530</v>
      </c>
      <c r="H13" s="2130" t="s">
        <v>6533</v>
      </c>
      <c r="I13" s="2130"/>
      <c r="J13" s="1893" t="s">
        <v>1127</v>
      </c>
      <c r="K13" s="1903" t="s">
        <v>7540</v>
      </c>
      <c r="L13" s="1903" t="s">
        <v>7365</v>
      </c>
      <c r="M13" s="1903" t="s">
        <v>7368</v>
      </c>
      <c r="O13" s="7" t="s">
        <v>0</v>
      </c>
      <c r="Q13" s="4428"/>
      <c r="R13" s="65" t="s">
        <v>131</v>
      </c>
      <c r="S13" s="24" t="s">
        <v>179</v>
      </c>
      <c r="T13" s="26"/>
      <c r="U13" s="26"/>
      <c r="V13" s="26"/>
      <c r="W13" s="26"/>
      <c r="X13" s="24"/>
      <c r="Y13" s="24"/>
      <c r="Z13" s="4310">
        <f>VLOOKUP($DK$3,'R3_raw'!$F$15:$ALF$115,MATCH(A13,'R3_raw'!$F$13:$ALF$13,0),FALSE)</f>
        <v>21.077654516640255</v>
      </c>
      <c r="AA13" s="4310"/>
      <c r="AB13" s="4310"/>
      <c r="AC13" s="294" t="s">
        <v>7736</v>
      </c>
      <c r="AD13" s="1107" t="s">
        <v>5125</v>
      </c>
      <c r="AE13" s="4316">
        <f>VLOOKUP($DK$3,'R4_raw'!$F$15:$CGU$115,MATCH(B13,'R4_raw'!$F$13:$CGU$13,0),FALSE)</f>
        <v>21.12676056338028</v>
      </c>
      <c r="AF13" s="4316"/>
      <c r="AG13" s="4316"/>
      <c r="AH13" s="294" t="s">
        <v>80</v>
      </c>
      <c r="AI13" s="24"/>
      <c r="AJ13" s="4322">
        <f>VLOOKUP($DK$3,'R4_raw'!$F$15:$CGU$115,MATCH(C13,'R4_raw'!$F$13:$CGU$13,0),FALSE)</f>
        <v>639</v>
      </c>
      <c r="AK13" s="4322"/>
      <c r="AL13" s="24"/>
      <c r="AM13" s="520">
        <f>VLOOKUP($DK$3,'R4_raw'!$F$15:$CGU$115,MATCH(D13,'R4_raw'!$F$13:$CGU$13,0),FALSE)</f>
        <v>29</v>
      </c>
      <c r="AN13" s="24" t="s">
        <v>76</v>
      </c>
      <c r="AO13" s="521" t="str">
        <f t="shared" ref="AO13:AO18" si="0">IF(AM13&lt;=15,"★","")</f>
        <v/>
      </c>
      <c r="AP13" s="499">
        <f>VLOOKUP("長野県",'R4_raw'!$F$15:$CGU$115,MATCH(B13,'R4_raw'!$F$13:$CGU$13,0),FALSE)</f>
        <v>21.830451925993327</v>
      </c>
      <c r="AQ13" s="315" t="s">
        <v>80</v>
      </c>
      <c r="AR13" s="53"/>
      <c r="AS13" s="326" t="s">
        <v>2433</v>
      </c>
      <c r="AT13" s="24" t="s">
        <v>193</v>
      </c>
      <c r="AU13" s="26"/>
      <c r="AV13" s="24"/>
      <c r="AW13" s="24"/>
      <c r="AX13" s="24"/>
      <c r="AY13" s="24"/>
      <c r="AZ13" s="24"/>
      <c r="BA13" s="24"/>
      <c r="BB13" s="24"/>
      <c r="BC13" s="24"/>
      <c r="BD13" s="4310">
        <f>VLOOKUP($DK$3,'R3_raw'!$F$15:$ALF$115,MATCH(E13,'R3_raw'!$F$13:$ALF$13,0),FALSE)</f>
        <v>20.193713450292396</v>
      </c>
      <c r="BE13" s="4310"/>
      <c r="BF13" s="1107" t="s">
        <v>80</v>
      </c>
      <c r="BG13" s="1107" t="s">
        <v>5125</v>
      </c>
      <c r="BH13" s="4479">
        <f>VLOOKUP($DK$3,'R4_raw'!$F$15:$CGU$115,MATCH(F13,'R4_raw'!$F$13:$CGU$13,0),FALSE)</f>
        <v>20.391613924050635</v>
      </c>
      <c r="BI13" s="4479"/>
      <c r="BJ13" s="1107" t="s">
        <v>80</v>
      </c>
      <c r="BK13" s="500"/>
      <c r="BL13" s="4414">
        <f>VLOOKUP($DK$3,'R4_raw'!$F$15:$CGU$115,MATCH(G13,'R4_raw'!$F$13:$CGU$13,0),FALSE)</f>
        <v>5056</v>
      </c>
      <c r="BM13" s="4414"/>
      <c r="BN13" s="4415"/>
      <c r="BO13" s="4415"/>
      <c r="BP13" s="500">
        <f>VLOOKUP($DK$3,'R4_raw'!$F$15:$CGU$115,MATCH(H13,'R4_raw'!$F$13:$CGU$13,0),FALSE)</f>
        <v>26</v>
      </c>
      <c r="BQ13" s="1107" t="s">
        <v>76</v>
      </c>
      <c r="BR13" s="517" t="str">
        <f>IF(BP13&lt;=15,"★","")</f>
        <v/>
      </c>
      <c r="BS13" s="4367">
        <f>VLOOKUP("長野県",'R4_raw'!$F$15:$CGU$115,MATCH(F13,'R4_raw'!$F$13:$CGU$13,0),FALSE)*100</f>
        <v>20.485523026050487</v>
      </c>
      <c r="BT13" s="4367"/>
      <c r="BU13" s="1108" t="s">
        <v>80</v>
      </c>
      <c r="BV13" s="19"/>
      <c r="BW13" s="326" t="s">
        <v>3501</v>
      </c>
      <c r="BX13" s="96" t="s">
        <v>2985</v>
      </c>
      <c r="BY13" s="26"/>
      <c r="BZ13" s="26"/>
      <c r="CA13" s="24"/>
      <c r="CB13" s="24"/>
      <c r="CC13" s="24"/>
      <c r="CD13" s="24"/>
      <c r="CE13" s="26"/>
      <c r="CF13" s="26"/>
      <c r="CG13" s="24"/>
      <c r="CH13" s="24"/>
      <c r="CI13" s="24"/>
      <c r="CJ13" s="4249">
        <f>VLOOKUP($DK$3,'R3_raw'!$F$15:$ALF$115,MATCH(J13,'R3_raw'!$F$13:$ALF$13,0),FALSE)</f>
        <v>63.201320132013208</v>
      </c>
      <c r="CK13" s="4249"/>
      <c r="CL13" s="4249"/>
      <c r="CM13" s="3904" t="s">
        <v>80</v>
      </c>
      <c r="CN13" s="4312" t="s">
        <v>5125</v>
      </c>
      <c r="CO13" s="4312"/>
      <c r="CP13" s="4316">
        <f>VLOOKUP($DK$3,'R4_raw'!$F$15:$CGU$115,MATCH(K13,'R4_raw'!$F$13:$CGU$13,0),FALSE)</f>
        <v>74.193548387096769</v>
      </c>
      <c r="CQ13" s="4316"/>
      <c r="CR13" s="4316"/>
      <c r="CS13" s="3446" t="s">
        <v>80</v>
      </c>
      <c r="CT13" s="2368"/>
      <c r="CU13" s="4351">
        <f>VLOOKUP($DK$3,'R4_raw'!$F$15:$CGU$115,MATCH(L13,'R4_raw'!$F$13:$CGU$13,0),FALSE)</f>
        <v>620</v>
      </c>
      <c r="CV13" s="4351"/>
      <c r="CW13" s="2368"/>
      <c r="CX13" s="4351">
        <f>VLOOKUP($DK$3,'R4_raw'!$F$15:$CGU$115,MATCH(M13,'R4_raw'!$F$13:$CGU$13,0),FALSE)</f>
        <v>43</v>
      </c>
      <c r="CY13" s="4351"/>
      <c r="CZ13" s="2368" t="s">
        <v>76</v>
      </c>
      <c r="DA13" s="3436" t="str">
        <f>IF(CX13&lt;=15,"★","")</f>
        <v/>
      </c>
      <c r="DB13" s="4336">
        <f>VLOOKUP("長野県",'R4_raw'!$F$15:$CGU$115,MATCH(K13,'R4_raw'!$F$13:$CGU$13,0),FALSE)</f>
        <v>73.988669911433817</v>
      </c>
      <c r="DC13" s="4336"/>
      <c r="DD13" s="3464" t="s">
        <v>2418</v>
      </c>
    </row>
    <row r="14" spans="1:122" ht="18.75" customHeight="1" x14ac:dyDescent="0.2">
      <c r="A14" s="1893" t="s">
        <v>3075</v>
      </c>
      <c r="B14" s="1903" t="s">
        <v>7313</v>
      </c>
      <c r="C14" s="1903" t="s">
        <v>7312</v>
      </c>
      <c r="D14" s="1903" t="s">
        <v>7315</v>
      </c>
      <c r="E14" s="1942" t="s">
        <v>3098</v>
      </c>
      <c r="F14" s="2130" t="s">
        <v>6528</v>
      </c>
      <c r="G14" s="2130" t="s">
        <v>6531</v>
      </c>
      <c r="H14" s="2130" t="s">
        <v>6534</v>
      </c>
      <c r="I14" s="2130"/>
      <c r="J14" s="1893" t="s">
        <v>1130</v>
      </c>
      <c r="K14" s="1903" t="s">
        <v>7374</v>
      </c>
      <c r="L14" s="1903" t="s">
        <v>7373</v>
      </c>
      <c r="M14" s="1903" t="s">
        <v>7375</v>
      </c>
      <c r="O14" s="7" t="s">
        <v>0</v>
      </c>
      <c r="Q14" s="4428"/>
      <c r="R14" s="65" t="s">
        <v>131</v>
      </c>
      <c r="S14" s="24" t="s">
        <v>180</v>
      </c>
      <c r="T14" s="26"/>
      <c r="U14" s="26"/>
      <c r="V14" s="26"/>
      <c r="W14" s="26"/>
      <c r="X14" s="24"/>
      <c r="Y14" s="24"/>
      <c r="Z14" s="4310">
        <f>VLOOKUP($DK$3,'R3_raw'!$F$15:$ALF$115,MATCH(A14,'R3_raw'!$F$13:$ALF$13,0),FALSE)</f>
        <v>10.172143974960877</v>
      </c>
      <c r="AA14" s="4310"/>
      <c r="AB14" s="4310"/>
      <c r="AC14" s="294" t="s">
        <v>80</v>
      </c>
      <c r="AD14" s="1107" t="s">
        <v>5125</v>
      </c>
      <c r="AE14" s="4316">
        <f>VLOOKUP($DK$3,'R4_raw'!$F$15:$CGU$115,MATCH(B14,'R4_raw'!$F$13:$CGU$13,0),FALSE)</f>
        <v>14.018691588785046</v>
      </c>
      <c r="AF14" s="4316"/>
      <c r="AG14" s="4316"/>
      <c r="AH14" s="294" t="s">
        <v>80</v>
      </c>
      <c r="AI14" s="24"/>
      <c r="AJ14" s="4322">
        <f>VLOOKUP($DK$3,'R4_raw'!$F$15:$CGU$115,MATCH(C14,'R4_raw'!$F$13:$CGU$13,0),FALSE)</f>
        <v>642</v>
      </c>
      <c r="AK14" s="4322"/>
      <c r="AL14" s="24"/>
      <c r="AM14" s="520">
        <f>VLOOKUP($DK$3,'R4_raw'!$F$15:$CGU$115,MATCH(D14,'R4_raw'!$F$13:$CGU$13,0),FALSE)</f>
        <v>42</v>
      </c>
      <c r="AN14" s="24" t="s">
        <v>76</v>
      </c>
      <c r="AO14" s="521" t="str">
        <f t="shared" si="0"/>
        <v/>
      </c>
      <c r="AP14" s="499">
        <f>VLOOKUP("長野県",'R4_raw'!$F$15:$CGU$115,MATCH(B14,'R4_raw'!$F$13:$CGU$13,0),FALSE)</f>
        <v>13.721946076216298</v>
      </c>
      <c r="AQ14" s="316" t="s">
        <v>80</v>
      </c>
      <c r="AR14" s="53"/>
      <c r="AS14" s="326"/>
      <c r="AT14" s="97" t="s">
        <v>194</v>
      </c>
      <c r="AU14" s="26"/>
      <c r="AV14" s="24"/>
      <c r="AW14" s="24"/>
      <c r="AX14" s="24"/>
      <c r="AY14" s="24"/>
      <c r="AZ14" s="24"/>
      <c r="BA14" s="24"/>
      <c r="BB14" s="24"/>
      <c r="BC14" s="24"/>
      <c r="BD14" s="4310">
        <f>VLOOKUP($DK$3,'R3_raw'!$F$15:$ALF$115,MATCH(E14,'R3_raw'!$F$13:$ALF$13,0),FALSE)</f>
        <v>79.623538011695899</v>
      </c>
      <c r="BE14" s="4310"/>
      <c r="BF14" s="1107" t="s">
        <v>80</v>
      </c>
      <c r="BG14" s="1107" t="s">
        <v>5125</v>
      </c>
      <c r="BH14" s="4479">
        <f>VLOOKUP($DK$3,'R4_raw'!$F$15:$CGU$115,MATCH(F14,'R4_raw'!$F$13:$CGU$13,0),FALSE)</f>
        <v>79.094145569620252</v>
      </c>
      <c r="BI14" s="4479"/>
      <c r="BJ14" s="1107" t="s">
        <v>80</v>
      </c>
      <c r="BK14" s="500"/>
      <c r="BL14" s="4414">
        <f>VLOOKUP($DK$3,'R4_raw'!$F$15:$CGU$115,MATCH(G14,'R4_raw'!$F$13:$CGU$13,0),FALSE)</f>
        <v>5056</v>
      </c>
      <c r="BM14" s="4414"/>
      <c r="BN14" s="4415"/>
      <c r="BO14" s="4415"/>
      <c r="BP14" s="500">
        <f>VLOOKUP($DK$3,'R4_raw'!$F$15:$CGU$115,MATCH(H14,'R4_raw'!$F$13:$CGU$13,0),FALSE)</f>
        <v>24</v>
      </c>
      <c r="BQ14" s="1107" t="s">
        <v>76</v>
      </c>
      <c r="BR14" s="517" t="str">
        <f>IF(BP14&lt;=15,"★","")</f>
        <v/>
      </c>
      <c r="BS14" s="4367">
        <f>VLOOKUP("長野県",'R4_raw'!$F$15:$CGU$115,MATCH(F14,'R4_raw'!$F$13:$CGU$13,0),FALSE)*100</f>
        <v>77.147350592789749</v>
      </c>
      <c r="BT14" s="4367"/>
      <c r="BU14" s="1108" t="s">
        <v>80</v>
      </c>
      <c r="BV14" s="19"/>
      <c r="BW14" s="326" t="s">
        <v>3501</v>
      </c>
      <c r="BX14" s="4380" t="s">
        <v>2986</v>
      </c>
      <c r="BY14" s="4380"/>
      <c r="BZ14" s="4380"/>
      <c r="CA14" s="4380"/>
      <c r="CB14" s="4380"/>
      <c r="CC14" s="4380"/>
      <c r="CD14" s="4380"/>
      <c r="CE14" s="4380"/>
      <c r="CF14" s="4380"/>
      <c r="CG14" s="4380"/>
      <c r="CH14" s="4380"/>
      <c r="CI14" s="4380"/>
      <c r="CJ14" s="4249">
        <f>VLOOKUP($DK$3,'R3_raw'!$F$15:$ALF$115,MATCH(J14,'R3_raw'!$F$13:$ALF$13,0),FALSE)</f>
        <v>46.822033898305079</v>
      </c>
      <c r="CK14" s="4249"/>
      <c r="CL14" s="4249"/>
      <c r="CM14" s="3904" t="s">
        <v>80</v>
      </c>
      <c r="CN14" s="4312" t="s">
        <v>5125</v>
      </c>
      <c r="CO14" s="4312"/>
      <c r="CP14" s="4316">
        <f>VLOOKUP($DK$3,'R4_raw'!$F$15:$CGU$115,MATCH(K14,'R4_raw'!$F$13:$CGU$13,0),FALSE)</f>
        <v>54.799513973268532</v>
      </c>
      <c r="CQ14" s="4316"/>
      <c r="CR14" s="4316"/>
      <c r="CS14" s="3446" t="s">
        <v>80</v>
      </c>
      <c r="CT14" s="2368"/>
      <c r="CU14" s="4351">
        <f>VLOOKUP($DK$3,'R4_raw'!$F$15:$CGU$115,MATCH(L14,'R4_raw'!$F$13:$CGU$13,0),FALSE)</f>
        <v>823</v>
      </c>
      <c r="CV14" s="4351"/>
      <c r="CW14" s="2368"/>
      <c r="CX14" s="4351">
        <f>VLOOKUP($DK$3,'R4_raw'!$F$15:$CGU$115,MATCH(M14,'R4_raw'!$F$13:$CGU$13,0),FALSE)</f>
        <v>24</v>
      </c>
      <c r="CY14" s="4351"/>
      <c r="CZ14" s="2368" t="s">
        <v>76</v>
      </c>
      <c r="DA14" s="3436" t="str">
        <f>IF(CX14&lt;=15,"★","")</f>
        <v/>
      </c>
      <c r="DB14" s="4336">
        <f>VLOOKUP("長野県",'R4_raw'!$F$15:$CGU$115,MATCH(K14,'R4_raw'!$F$13:$CGU$13,0),FALSE)</f>
        <v>52.193748786643368</v>
      </c>
      <c r="DC14" s="4336"/>
      <c r="DD14" s="3464" t="s">
        <v>2418</v>
      </c>
    </row>
    <row r="15" spans="1:122" ht="18.75" customHeight="1" x14ac:dyDescent="0.2">
      <c r="A15" s="1893" t="s">
        <v>3076</v>
      </c>
      <c r="B15" s="1903" t="s">
        <v>7317</v>
      </c>
      <c r="C15" s="1903" t="s">
        <v>7316</v>
      </c>
      <c r="D15" s="1903" t="s">
        <v>7319</v>
      </c>
      <c r="E15" s="1942" t="s">
        <v>2083</v>
      </c>
      <c r="F15" s="2130" t="s">
        <v>6529</v>
      </c>
      <c r="G15" s="2130" t="s">
        <v>6530</v>
      </c>
      <c r="H15" s="2130" t="s">
        <v>6532</v>
      </c>
      <c r="I15" s="2130"/>
      <c r="J15" s="1887"/>
      <c r="K15" s="1903"/>
      <c r="L15" s="1903"/>
      <c r="M15" s="1903"/>
      <c r="O15" s="7" t="s">
        <v>0</v>
      </c>
      <c r="Q15" s="4428"/>
      <c r="R15" s="65" t="s">
        <v>131</v>
      </c>
      <c r="S15" s="24" t="s">
        <v>181</v>
      </c>
      <c r="T15" s="26"/>
      <c r="U15" s="26"/>
      <c r="V15" s="26"/>
      <c r="W15" s="26"/>
      <c r="X15" s="24"/>
      <c r="Y15" s="24"/>
      <c r="Z15" s="4310">
        <f>VLOOKUP($DK$3,'R3_raw'!$F$15:$ALF$115,MATCH(A15,'R3_raw'!$F$13:$ALF$13,0),FALSE)</f>
        <v>45.659163987138264</v>
      </c>
      <c r="AA15" s="4310"/>
      <c r="AB15" s="4310"/>
      <c r="AC15" s="294" t="s">
        <v>80</v>
      </c>
      <c r="AD15" s="1107" t="s">
        <v>5125</v>
      </c>
      <c r="AE15" s="4316">
        <f>VLOOKUP($DK$3,'R4_raw'!$F$15:$CGU$115,MATCH(B15,'R4_raw'!$F$13:$CGU$13,0),FALSE)</f>
        <v>42.926829268292686</v>
      </c>
      <c r="AF15" s="4316"/>
      <c r="AG15" s="4316"/>
      <c r="AH15" s="294" t="s">
        <v>80</v>
      </c>
      <c r="AI15" s="24"/>
      <c r="AJ15" s="4322">
        <f>VLOOKUP($DK$3,'R4_raw'!$F$15:$CGU$115,MATCH(C15,'R4_raw'!$F$13:$CGU$13,0),FALSE)</f>
        <v>615</v>
      </c>
      <c r="AK15" s="4322"/>
      <c r="AL15" s="24"/>
      <c r="AM15" s="520">
        <f>VLOOKUP($DK$3,'R4_raw'!$F$15:$CGU$115,MATCH(D15,'R4_raw'!$F$13:$CGU$13,0),FALSE)</f>
        <v>18</v>
      </c>
      <c r="AN15" s="24" t="s">
        <v>76</v>
      </c>
      <c r="AO15" s="521" t="str">
        <f t="shared" si="0"/>
        <v/>
      </c>
      <c r="AP15" s="499">
        <f>VLOOKUP("長野県",'R4_raw'!$F$15:$CGU$115,MATCH(B15,'R4_raw'!$F$13:$CGU$13,0),FALSE)</f>
        <v>45.711607561318544</v>
      </c>
      <c r="AQ15" s="317" t="s">
        <v>80</v>
      </c>
      <c r="AR15" s="53"/>
      <c r="AS15" s="326" t="s">
        <v>2433</v>
      </c>
      <c r="AT15" s="97" t="s">
        <v>195</v>
      </c>
      <c r="AU15" s="26"/>
      <c r="AV15" s="24"/>
      <c r="AW15" s="24"/>
      <c r="AX15" s="24"/>
      <c r="AY15" s="24"/>
      <c r="AZ15" s="24"/>
      <c r="BA15" s="24"/>
      <c r="BB15" s="24"/>
      <c r="BC15" s="24"/>
      <c r="BD15" s="4310">
        <f>VLOOKUP($DK$3,'R3_raw'!$F$15:$ALF$115,MATCH(E15,'R3_raw'!$F$13:$ALF$13,0),FALSE)</f>
        <v>0.18274853801169588</v>
      </c>
      <c r="BE15" s="4310"/>
      <c r="BF15" s="1107" t="s">
        <v>80</v>
      </c>
      <c r="BG15" s="1107" t="s">
        <v>5125</v>
      </c>
      <c r="BH15" s="4479">
        <f>VLOOKUP($DK$3,'R4_raw'!$F$15:$CGU$115,MATCH(F15,'R4_raw'!$F$13:$CGU$13,0),FALSE)</f>
        <v>0.51424050632911389</v>
      </c>
      <c r="BI15" s="4479"/>
      <c r="BJ15" s="1107" t="s">
        <v>80</v>
      </c>
      <c r="BK15" s="500"/>
      <c r="BL15" s="4414">
        <f>VLOOKUP($DK$3,'R4_raw'!$F$15:$CGU$115,MATCH(G15,'R4_raw'!$F$13:$CGU$13,0),FALSE)</f>
        <v>5056</v>
      </c>
      <c r="BM15" s="4414"/>
      <c r="BN15" s="4415"/>
      <c r="BO15" s="4415"/>
      <c r="BP15" s="500">
        <f>VLOOKUP($DK$3,'R4_raw'!$F$15:$CGU$115,MATCH(H15,'R4_raw'!$F$13:$CGU$13,0),FALSE)</f>
        <v>16</v>
      </c>
      <c r="BQ15" s="1107" t="s">
        <v>76</v>
      </c>
      <c r="BR15" s="517" t="str">
        <f>IF(BP15&lt;=15,"★","")</f>
        <v/>
      </c>
      <c r="BS15" s="4367">
        <f>VLOOKUP("長野県",'R4_raw'!$F$15:$CGU$115,MATCH(F15,'R4_raw'!$F$13:$CGU$13,0),FALSE)*100</f>
        <v>2.3671263811597711</v>
      </c>
      <c r="BT15" s="4367"/>
      <c r="BU15" s="1108" t="s">
        <v>80</v>
      </c>
      <c r="BV15" s="19"/>
      <c r="BW15" s="325" t="s">
        <v>2988</v>
      </c>
      <c r="BX15" s="65"/>
      <c r="BY15" s="65"/>
      <c r="BZ15" s="65"/>
      <c r="CA15" s="65"/>
      <c r="CB15" s="65"/>
      <c r="CC15" s="65"/>
      <c r="CD15" s="65"/>
      <c r="CE15" s="65"/>
      <c r="CF15" s="65"/>
      <c r="CG15" s="65"/>
      <c r="CH15" s="188"/>
      <c r="CI15" s="528"/>
      <c r="CJ15" s="528"/>
      <c r="CK15" s="528"/>
      <c r="CL15" s="528"/>
      <c r="CM15" s="528"/>
      <c r="CN15" s="528"/>
      <c r="CO15" s="528"/>
      <c r="CP15" s="528"/>
      <c r="CQ15" s="528"/>
      <c r="CR15" s="528"/>
      <c r="CS15" s="256"/>
      <c r="CT15" s="65"/>
      <c r="CU15" s="458"/>
      <c r="CV15" s="458"/>
      <c r="CW15" s="65"/>
      <c r="CX15" s="196"/>
      <c r="CY15" s="484"/>
      <c r="CZ15" s="65"/>
      <c r="DA15" s="188"/>
      <c r="DB15" s="484"/>
      <c r="DC15" s="484"/>
      <c r="DD15" s="314"/>
    </row>
    <row r="16" spans="1:122" ht="20.25" customHeight="1" x14ac:dyDescent="0.2">
      <c r="A16" s="1893" t="s">
        <v>3077</v>
      </c>
      <c r="B16" s="1903" t="s">
        <v>8866</v>
      </c>
      <c r="C16" s="1903" t="s">
        <v>7320</v>
      </c>
      <c r="D16" s="1903" t="s">
        <v>7323</v>
      </c>
      <c r="E16" s="1938"/>
      <c r="F16" s="1938"/>
      <c r="G16" s="1938"/>
      <c r="H16" s="1938"/>
      <c r="I16" s="1938"/>
      <c r="J16" s="1887"/>
      <c r="K16" s="1903"/>
      <c r="L16" s="1903"/>
      <c r="M16" s="1903"/>
      <c r="O16" s="7" t="s">
        <v>0</v>
      </c>
      <c r="Q16" s="4428"/>
      <c r="R16" s="65" t="s">
        <v>131</v>
      </c>
      <c r="S16" s="24" t="s">
        <v>182</v>
      </c>
      <c r="T16" s="26"/>
      <c r="U16" s="26"/>
      <c r="V16" s="26"/>
      <c r="W16" s="26"/>
      <c r="X16" s="24"/>
      <c r="Y16" s="24"/>
      <c r="Z16" s="4310">
        <f>VLOOKUP($DK$3,'R3_raw'!$F$15:$ALF$115,MATCH(A16,'R3_raw'!$F$13:$ALF$13,0),FALSE)</f>
        <v>22.535211267605636</v>
      </c>
      <c r="AA16" s="4310"/>
      <c r="AB16" s="4310"/>
      <c r="AC16" s="294" t="s">
        <v>80</v>
      </c>
      <c r="AD16" s="1107" t="s">
        <v>5125</v>
      </c>
      <c r="AE16" s="4316">
        <f>VLOOKUP($DK$3,'R4_raw'!$F$15:$CGU$115,MATCH(B16,'R4_raw'!$F$13:$CGU$13,0),FALSE)</f>
        <v>20.537124802527646</v>
      </c>
      <c r="AF16" s="4316"/>
      <c r="AG16" s="4316"/>
      <c r="AH16" s="294" t="s">
        <v>80</v>
      </c>
      <c r="AI16" s="24"/>
      <c r="AJ16" s="4322">
        <f>VLOOKUP($DK$3,'R4_raw'!$F$15:$CGU$115,MATCH(C16,'R4_raw'!$F$13:$CGU$13,0),FALSE)</f>
        <v>633</v>
      </c>
      <c r="AK16" s="4322"/>
      <c r="AL16" s="24"/>
      <c r="AM16" s="520">
        <f>VLOOKUP($DK$3,'R4_raw'!$F$15:$CGU$115,MATCH(D16,'R4_raw'!$F$13:$CGU$13,0),FALSE)</f>
        <v>62</v>
      </c>
      <c r="AN16" s="24" t="s">
        <v>76</v>
      </c>
      <c r="AO16" s="521" t="str">
        <f t="shared" si="0"/>
        <v/>
      </c>
      <c r="AP16" s="499">
        <f>VLOOKUP("長野県",'R4_raw'!$F$15:$CGU$115,MATCH(B16,'R4_raw'!$F$13:$CGU$13,0),FALSE)</f>
        <v>18.172888015717092</v>
      </c>
      <c r="AQ16" s="316" t="s">
        <v>274</v>
      </c>
      <c r="AR16" s="53"/>
      <c r="AS16" s="325" t="s">
        <v>6998</v>
      </c>
      <c r="AT16" s="65"/>
      <c r="AU16" s="65"/>
      <c r="AV16" s="65"/>
      <c r="AW16" s="65"/>
      <c r="AX16" s="65"/>
      <c r="AY16" s="65"/>
      <c r="AZ16" s="65"/>
      <c r="BA16" s="65"/>
      <c r="BB16" s="65"/>
      <c r="BC16" s="4247" t="s">
        <v>6999</v>
      </c>
      <c r="BD16" s="4247"/>
      <c r="BE16" s="4247"/>
      <c r="BF16" s="4247"/>
      <c r="BG16" s="62"/>
      <c r="BH16" s="4248" t="s">
        <v>7000</v>
      </c>
      <c r="BI16" s="4248"/>
      <c r="BJ16" s="4248"/>
      <c r="BK16" s="4248"/>
      <c r="BL16" s="2315"/>
      <c r="BM16" s="2315"/>
      <c r="BN16" s="2315"/>
      <c r="BO16" s="1854"/>
      <c r="BP16" s="2358" t="s">
        <v>2008</v>
      </c>
      <c r="BQ16" s="1854"/>
      <c r="BR16" s="1854"/>
      <c r="BS16" s="1854"/>
      <c r="BT16" s="2315" t="s">
        <v>276</v>
      </c>
      <c r="BU16" s="2359"/>
      <c r="BV16" s="19"/>
      <c r="BW16" s="325"/>
      <c r="BX16" s="290" t="s">
        <v>6886</v>
      </c>
      <c r="BY16" s="290"/>
      <c r="BZ16" s="290"/>
      <c r="CA16" s="290"/>
      <c r="CB16" s="290"/>
      <c r="CC16" s="290"/>
      <c r="CD16" s="290"/>
      <c r="CE16" s="290"/>
      <c r="CF16" s="290"/>
      <c r="CG16" s="290"/>
      <c r="CH16" s="290"/>
      <c r="CI16" s="290"/>
      <c r="CJ16" s="4309">
        <v>2019</v>
      </c>
      <c r="CK16" s="4309"/>
      <c r="CL16" s="4309"/>
      <c r="CM16" s="2360"/>
      <c r="CN16" s="2361"/>
      <c r="CO16" s="2361"/>
      <c r="CP16" s="4309">
        <v>2022</v>
      </c>
      <c r="CQ16" s="4309"/>
      <c r="CR16" s="4309"/>
      <c r="CS16" s="475"/>
      <c r="CT16" s="291"/>
      <c r="CU16" s="4353" t="s">
        <v>2005</v>
      </c>
      <c r="CV16" s="4353"/>
      <c r="CW16" s="290"/>
      <c r="CX16" s="290" t="s">
        <v>2008</v>
      </c>
      <c r="CY16" s="2794"/>
      <c r="CZ16" s="290"/>
      <c r="DA16" s="290"/>
      <c r="DB16" s="2794" t="s">
        <v>280</v>
      </c>
      <c r="DC16" s="529"/>
      <c r="DD16" s="332"/>
    </row>
    <row r="17" spans="1:108" ht="18.75" customHeight="1" x14ac:dyDescent="0.2">
      <c r="A17" s="1893" t="s">
        <v>3078</v>
      </c>
      <c r="B17" s="1903" t="s">
        <v>7531</v>
      </c>
      <c r="C17" s="1903" t="s">
        <v>7532</v>
      </c>
      <c r="D17" s="1903" t="s">
        <v>7533</v>
      </c>
      <c r="E17" s="1942" t="s">
        <v>2981</v>
      </c>
      <c r="F17" s="2130" t="s">
        <v>5736</v>
      </c>
      <c r="G17" s="1938"/>
      <c r="H17" s="2130" t="s">
        <v>6911</v>
      </c>
      <c r="I17" s="1938"/>
      <c r="J17" s="1893" t="s">
        <v>3388</v>
      </c>
      <c r="K17" s="1903" t="s">
        <v>7541</v>
      </c>
      <c r="L17" s="1903" t="s">
        <v>7542</v>
      </c>
      <c r="M17" s="1903" t="s">
        <v>7543</v>
      </c>
      <c r="O17" s="7" t="s">
        <v>0</v>
      </c>
      <c r="Q17" s="4428"/>
      <c r="R17" s="65" t="s">
        <v>131</v>
      </c>
      <c r="S17" s="24" t="s">
        <v>183</v>
      </c>
      <c r="T17" s="26"/>
      <c r="U17" s="26"/>
      <c r="V17" s="26"/>
      <c r="W17" s="26"/>
      <c r="X17" s="24"/>
      <c r="Y17" s="24"/>
      <c r="Z17" s="4310">
        <f>VLOOKUP($DK$3,'R3_raw'!$F$15:$ALF$115,MATCH(A17,'R3_raw'!$F$13:$ALF$13,0),FALSE)</f>
        <v>0.63492063492063489</v>
      </c>
      <c r="AA17" s="4310"/>
      <c r="AB17" s="4310"/>
      <c r="AC17" s="294" t="s">
        <v>80</v>
      </c>
      <c r="AD17" s="1107" t="s">
        <v>5125</v>
      </c>
      <c r="AE17" s="4316">
        <f>VLOOKUP($DK$3,'R4_raw'!$F$15:$CGU$115,MATCH(B17,'R4_raw'!$F$13:$CGU$13,0),FALSE)</f>
        <v>1.6207455429497568</v>
      </c>
      <c r="AF17" s="4316"/>
      <c r="AG17" s="4316"/>
      <c r="AH17" s="294" t="s">
        <v>80</v>
      </c>
      <c r="AI17" s="24"/>
      <c r="AJ17" s="4322">
        <f>VLOOKUP($DK$3,'R4_raw'!$F$15:$CGU$115,MATCH(C17,'R4_raw'!$F$13:$CGU$13,0),FALSE)</f>
        <v>617</v>
      </c>
      <c r="AK17" s="4322"/>
      <c r="AL17" s="24"/>
      <c r="AM17" s="520">
        <f>VLOOKUP($DK$3,'R4_raw'!$F$15:$CGU$115,MATCH(D17,'R4_raw'!$F$13:$CGU$13,0),FALSE)</f>
        <v>41</v>
      </c>
      <c r="AN17" s="24" t="s">
        <v>76</v>
      </c>
      <c r="AO17" s="521" t="str">
        <f t="shared" si="0"/>
        <v/>
      </c>
      <c r="AP17" s="499">
        <f>VLOOKUP("長野県",'R4_raw'!$F$15:$CGU$115,MATCH(B17,'R4_raw'!$F$13:$CGU$13,0),FALSE)</f>
        <v>1.5530629853321829</v>
      </c>
      <c r="AQ17" s="316" t="s">
        <v>80</v>
      </c>
      <c r="AR17" s="53"/>
      <c r="AS17" s="326"/>
      <c r="AT17" s="24"/>
      <c r="AU17" s="24"/>
      <c r="AV17" s="24"/>
      <c r="AW17" s="24"/>
      <c r="AX17" s="24"/>
      <c r="AY17" s="24"/>
      <c r="AZ17" s="24"/>
      <c r="BA17" s="24"/>
      <c r="BB17" s="24"/>
      <c r="BD17" s="4486">
        <f>VLOOKUP($DK$3,'R3_raw'!$F$15:$ALF$115,MATCH(E17,'R3_raw'!$F$13:$ALF$13,0),FALSE)</f>
        <v>150</v>
      </c>
      <c r="BE17" s="4486"/>
      <c r="BF17" s="3027" t="s">
        <v>957</v>
      </c>
      <c r="BG17" s="49" t="s">
        <v>5125</v>
      </c>
      <c r="BH17" s="4485">
        <f>VLOOKUP($DK$3,'R4_raw'!$F$15:$CGU$115,MATCH(F17,'R4_raw'!$F$13:$CGU$13,0),FALSE)</f>
        <v>330</v>
      </c>
      <c r="BI17" s="4485"/>
      <c r="BJ17" s="500" t="s">
        <v>957</v>
      </c>
      <c r="BK17" s="500"/>
      <c r="BL17" s="454"/>
      <c r="BM17" s="454"/>
      <c r="BN17" s="454"/>
      <c r="BO17" s="500"/>
      <c r="BP17" s="500">
        <f>VLOOKUP($DK$3,'R4_raw'!$F$15:$CGU$115,MATCH(H17,'R4_raw'!$F$13:$CGU$13,0),FALSE)</f>
        <v>13</v>
      </c>
      <c r="BQ17" s="500" t="s">
        <v>76</v>
      </c>
      <c r="BR17" s="517" t="str">
        <f>IF(BP17&lt;=15,"★","")</f>
        <v>★</v>
      </c>
      <c r="BS17" s="4484">
        <f>VLOOKUP("長野県",'R4_raw'!$F$15:$CGU$115,MATCH(F17,'R4_raw'!$F$13:$CGU$13,0),FALSE)</f>
        <v>252.46753246753246</v>
      </c>
      <c r="BT17" s="4484"/>
      <c r="BU17" s="467" t="s">
        <v>957</v>
      </c>
      <c r="BW17" s="325" t="s">
        <v>3501</v>
      </c>
      <c r="BX17" s="2006" t="s">
        <v>2987</v>
      </c>
      <c r="BY17" s="3859"/>
      <c r="BZ17" s="3859"/>
      <c r="CA17" s="3859"/>
      <c r="CB17" s="3859"/>
      <c r="CC17" s="3859"/>
      <c r="CD17" s="3859"/>
      <c r="CE17" s="3859"/>
      <c r="CF17" s="415"/>
      <c r="CG17" s="415"/>
      <c r="CH17" s="415"/>
      <c r="CI17" s="415"/>
      <c r="CJ17" s="4310">
        <f>VLOOKUP($DK$3,'R3_raw'!$F$15:$ALF$115,MATCH(J17,'R3_raw'!$F$13:$ALF$13,0),FALSE)</f>
        <v>68.288288288288285</v>
      </c>
      <c r="CK17" s="4310"/>
      <c r="CL17" s="4310"/>
      <c r="CM17" s="3902" t="s">
        <v>80</v>
      </c>
      <c r="CN17" s="4312" t="s">
        <v>5125</v>
      </c>
      <c r="CO17" s="4312"/>
      <c r="CP17" s="4316">
        <f>VLOOKUP($DK$3,'R4_raw'!$F$15:$CGU$115,MATCH(K17,'R4_raw'!$F$13:$CGU$13,0),FALSE)</f>
        <v>57.933579335793361</v>
      </c>
      <c r="CQ17" s="4316"/>
      <c r="CR17" s="4316"/>
      <c r="CS17" s="3446" t="s">
        <v>80</v>
      </c>
      <c r="CT17" s="2368"/>
      <c r="CU17" s="4351">
        <f>VLOOKUP($DK$3,'R4_raw'!$F$15:$CGU$115,MATCH(L17,'R4_raw'!$F$13:$CGU$13,0),FALSE)</f>
        <v>542</v>
      </c>
      <c r="CV17" s="4351"/>
      <c r="CW17" s="2368"/>
      <c r="CX17" s="4351">
        <f>VLOOKUP($DK$3,'R4_raw'!$F$15:$CGU$115,MATCH(M17,'R4_raw'!$F$13:$CGU$13,0),FALSE)</f>
        <v>51</v>
      </c>
      <c r="CY17" s="4351"/>
      <c r="CZ17" s="2368" t="s">
        <v>76</v>
      </c>
      <c r="DA17" s="27" t="str">
        <f>IF(CX17&lt;=15,"★","")</f>
        <v/>
      </c>
      <c r="DB17" s="4336">
        <f>VLOOKUP("長野県",'R4_raw'!$F$15:$CGU$115,MATCH(K17,'R4_raw'!$F$13:$CGU$13,0),FALSE)</f>
        <v>60.557341907824224</v>
      </c>
      <c r="DC17" s="4336"/>
      <c r="DD17" s="3464" t="s">
        <v>2414</v>
      </c>
    </row>
    <row r="18" spans="1:108" ht="18.75" customHeight="1" x14ac:dyDescent="0.2">
      <c r="A18" s="1893" t="s">
        <v>3079</v>
      </c>
      <c r="B18" s="1903" t="s">
        <v>7639</v>
      </c>
      <c r="C18" s="1903" t="s">
        <v>7640</v>
      </c>
      <c r="D18" s="1903" t="s">
        <v>7638</v>
      </c>
      <c r="E18" s="1938"/>
      <c r="F18" s="1938"/>
      <c r="G18" s="1938"/>
      <c r="H18" s="1938"/>
      <c r="I18" s="1938"/>
      <c r="J18" s="1893" t="s">
        <v>3118</v>
      </c>
      <c r="K18" s="1903" t="s">
        <v>7369</v>
      </c>
      <c r="L18" s="1903" t="s">
        <v>7324</v>
      </c>
      <c r="M18" s="1903" t="s">
        <v>7544</v>
      </c>
      <c r="O18" s="7" t="s">
        <v>0</v>
      </c>
      <c r="Q18" s="4428"/>
      <c r="R18" s="65" t="s">
        <v>131</v>
      </c>
      <c r="S18" s="24" t="s">
        <v>184</v>
      </c>
      <c r="T18" s="26"/>
      <c r="U18" s="68"/>
      <c r="V18" s="68"/>
      <c r="W18" s="68"/>
      <c r="X18" s="24"/>
      <c r="Y18" s="24"/>
      <c r="Z18" s="4310">
        <f>VLOOKUP($DK$3,'R3_raw'!$F$15:$ALF$115,MATCH(A18,'R3_raw'!$F$13:$ALF$13,0),FALSE)</f>
        <v>43.759873617693522</v>
      </c>
      <c r="AA18" s="4310"/>
      <c r="AB18" s="4310"/>
      <c r="AC18" s="294" t="s">
        <v>80</v>
      </c>
      <c r="AD18" s="1107" t="s">
        <v>5125</v>
      </c>
      <c r="AE18" s="4316">
        <f>VLOOKUP($DK$3,'R4_raw'!$F$15:$CGU$115,MATCH(B18,'R4_raw'!$F$13:$CGU$13,0),FALSE)</f>
        <v>39.968895800933126</v>
      </c>
      <c r="AF18" s="4316"/>
      <c r="AG18" s="4316"/>
      <c r="AH18" s="294" t="s">
        <v>80</v>
      </c>
      <c r="AI18" s="24"/>
      <c r="AJ18" s="4322">
        <f>VLOOKUP($DK$3,'R4_raw'!$F$15:$CGU$115,MATCH(C18,'R4_raw'!$F$13:$CGU$13,0),FALSE)</f>
        <v>643</v>
      </c>
      <c r="AK18" s="4322"/>
      <c r="AL18" s="24"/>
      <c r="AM18" s="520">
        <f>VLOOKUP($DK$3,'R4_raw'!$F$15:$CGU$115,MATCH(D18,'R4_raw'!$F$13:$CGU$13,0),FALSE)</f>
        <v>67</v>
      </c>
      <c r="AN18" s="24" t="s">
        <v>76</v>
      </c>
      <c r="AO18" s="521" t="str">
        <f t="shared" si="0"/>
        <v/>
      </c>
      <c r="AP18" s="499">
        <f>VLOOKUP("長野県",'R4_raw'!$F$15:$CGU$115,MATCH(B18,'R4_raw'!$F$13:$CGU$13,0),FALSE)</f>
        <v>36.547410176214811</v>
      </c>
      <c r="AQ18" s="316" t="s">
        <v>80</v>
      </c>
      <c r="AR18" s="53"/>
      <c r="AS18" s="4487" t="s">
        <v>8246</v>
      </c>
      <c r="AT18" s="4488"/>
      <c r="AU18" s="4488"/>
      <c r="AV18" s="4488"/>
      <c r="AW18" s="4488"/>
      <c r="AX18" s="4488"/>
      <c r="AY18" s="4488"/>
      <c r="AZ18" s="4488"/>
      <c r="BA18" s="4488"/>
      <c r="BB18" s="4488"/>
      <c r="BC18" s="4488"/>
      <c r="BD18" s="4488"/>
      <c r="BE18" s="4488"/>
      <c r="BF18" s="4488"/>
      <c r="BG18" s="4489"/>
      <c r="BH18" s="4247" t="s">
        <v>2439</v>
      </c>
      <c r="BI18" s="4247"/>
      <c r="BJ18" s="4247"/>
      <c r="BK18" s="4247"/>
      <c r="BL18" s="4247"/>
      <c r="BM18" s="4480" t="s">
        <v>2441</v>
      </c>
      <c r="BN18" s="4491"/>
      <c r="BO18" s="4496" t="s">
        <v>2440</v>
      </c>
      <c r="BP18" s="4497"/>
      <c r="BQ18" s="4497"/>
      <c r="BR18" s="4497"/>
      <c r="BS18" s="4497"/>
      <c r="BT18" s="4480" t="s">
        <v>2441</v>
      </c>
      <c r="BU18" s="4481"/>
      <c r="BW18" s="4372"/>
      <c r="BX18" s="4381" t="s">
        <v>2982</v>
      </c>
      <c r="BY18" s="4381"/>
      <c r="BZ18" s="4381"/>
      <c r="CA18" s="4381"/>
      <c r="CB18" s="4381"/>
      <c r="CC18" s="4381"/>
      <c r="CD18" s="4382"/>
      <c r="CE18" s="4317" t="s">
        <v>196</v>
      </c>
      <c r="CF18" s="4215"/>
      <c r="CG18" s="4215"/>
      <c r="CH18" s="4215"/>
      <c r="CI18" s="4318"/>
      <c r="CJ18" s="4310">
        <f>VLOOKUP($DK$3,'R3_raw'!$F$15:$ALF$115,MATCH(J18,'R3_raw'!$F$13:$ALF$13,0),FALSE)</f>
        <v>12.256809338521402</v>
      </c>
      <c r="CK18" s="4310"/>
      <c r="CL18" s="4310"/>
      <c r="CM18" s="3904" t="s">
        <v>80</v>
      </c>
      <c r="CN18" s="4312" t="s">
        <v>5125</v>
      </c>
      <c r="CO18" s="4312"/>
      <c r="CP18" s="4316">
        <f>VLOOKUP($DK$3,'R4_raw'!$F$15:$CGU$115,MATCH(K18,'R4_raw'!$F$13:$CGU$13,0),FALSE)</f>
        <v>8.2000000000000011</v>
      </c>
      <c r="CQ18" s="4316"/>
      <c r="CR18" s="4316"/>
      <c r="CS18" s="3446" t="s">
        <v>80</v>
      </c>
      <c r="CT18" s="2368"/>
      <c r="CU18" s="4351">
        <f>VLOOKUP($DK$3,'R4_raw'!$F$15:$CGU$115,MATCH(L18,'R4_raw'!$F$13:$CGU$13,0),FALSE)</f>
        <v>500</v>
      </c>
      <c r="CV18" s="4351"/>
      <c r="CW18" s="2368"/>
      <c r="CX18" s="4351">
        <f>VLOOKUP($DK$3,'R4_raw'!$F$15:$CGU$115,MATCH(M18,'R4_raw'!$F$13:$CGU$13,0),FALSE)</f>
        <v>43</v>
      </c>
      <c r="CY18" s="4351"/>
      <c r="CZ18" s="2368" t="s">
        <v>76</v>
      </c>
      <c r="DA18" s="1411" t="str">
        <f t="shared" ref="DA18:DA27" si="1">IF(CX18&lt;=15,"★","")</f>
        <v/>
      </c>
      <c r="DB18" s="4336">
        <f>VLOOKUP("長野県",'R4_raw'!$F$15:$CGU$115,MATCH(K18,'R4_raw'!$F$13:$CGU$13,0),FALSE)</f>
        <v>8.5778560250391234</v>
      </c>
      <c r="DC18" s="4336"/>
      <c r="DD18" s="3464" t="s">
        <v>2414</v>
      </c>
    </row>
    <row r="19" spans="1:108" ht="18.75" customHeight="1" x14ac:dyDescent="0.2">
      <c r="A19" s="1887"/>
      <c r="B19" s="1887"/>
      <c r="C19" s="1887"/>
      <c r="D19" s="1887"/>
      <c r="E19" s="1938"/>
      <c r="F19" s="1938"/>
      <c r="G19" s="1938"/>
      <c r="H19" s="1938"/>
      <c r="I19" s="1938"/>
      <c r="J19" s="1893" t="s">
        <v>3119</v>
      </c>
      <c r="K19" s="1903" t="s">
        <v>7330</v>
      </c>
      <c r="L19" s="1903"/>
      <c r="M19" s="1903" t="s">
        <v>7331</v>
      </c>
      <c r="O19" s="7" t="s">
        <v>0</v>
      </c>
      <c r="Q19" s="4428"/>
      <c r="R19" s="4411" t="s">
        <v>6867</v>
      </c>
      <c r="S19" s="4248"/>
      <c r="T19" s="4248"/>
      <c r="U19" s="4248"/>
      <c r="V19" s="4248"/>
      <c r="W19" s="4248"/>
      <c r="X19" s="4248"/>
      <c r="Y19" s="4248"/>
      <c r="Z19" s="4402">
        <v>2019</v>
      </c>
      <c r="AA19" s="4402"/>
      <c r="AB19" s="4402"/>
      <c r="AC19" s="4402"/>
      <c r="AD19" s="2316"/>
      <c r="AE19" s="4403">
        <v>2022</v>
      </c>
      <c r="AF19" s="4403"/>
      <c r="AG19" s="4403"/>
      <c r="AH19" s="4403"/>
      <c r="AI19" s="65"/>
      <c r="AJ19" s="4430" t="s">
        <v>2005</v>
      </c>
      <c r="AK19" s="4430"/>
      <c r="AL19" s="2279"/>
      <c r="AM19" s="2789" t="s">
        <v>2008</v>
      </c>
      <c r="AN19" s="2279"/>
      <c r="AO19" s="2789"/>
      <c r="AP19" s="2302" t="s">
        <v>276</v>
      </c>
      <c r="AQ19" s="314"/>
      <c r="AR19" s="53"/>
      <c r="AS19" s="3023"/>
      <c r="AT19" s="4277" t="s">
        <v>8250</v>
      </c>
      <c r="AU19" s="4277"/>
      <c r="AV19" s="4277"/>
      <c r="AW19" s="4277"/>
      <c r="AX19" s="4277"/>
      <c r="AY19" s="4277"/>
      <c r="AZ19" s="4490"/>
      <c r="BA19" s="4508" t="s">
        <v>6432</v>
      </c>
      <c r="BB19" s="4509"/>
      <c r="BC19" s="4510"/>
      <c r="BD19" s="4416" t="s">
        <v>7963</v>
      </c>
      <c r="BE19" s="4417"/>
      <c r="BF19" s="4418"/>
      <c r="BG19" s="3136"/>
      <c r="BH19" s="4502" t="s">
        <v>2362</v>
      </c>
      <c r="BI19" s="4503"/>
      <c r="BJ19" s="4504"/>
      <c r="BK19" s="4494" t="s">
        <v>277</v>
      </c>
      <c r="BL19" s="4495"/>
      <c r="BM19" s="4492"/>
      <c r="BN19" s="4493"/>
      <c r="BO19" s="4498" t="s">
        <v>2362</v>
      </c>
      <c r="BP19" s="4499"/>
      <c r="BQ19" s="4500"/>
      <c r="BR19" s="4374" t="s">
        <v>278</v>
      </c>
      <c r="BS19" s="4375"/>
      <c r="BT19" s="4482"/>
      <c r="BU19" s="4483"/>
      <c r="BW19" s="4373"/>
      <c r="BX19" s="4383"/>
      <c r="BY19" s="4383"/>
      <c r="BZ19" s="4383"/>
      <c r="CA19" s="4383"/>
      <c r="CB19" s="4383"/>
      <c r="CC19" s="4383"/>
      <c r="CD19" s="4384"/>
      <c r="CE19" s="4319" t="s">
        <v>208</v>
      </c>
      <c r="CF19" s="4320"/>
      <c r="CG19" s="4320"/>
      <c r="CH19" s="4320"/>
      <c r="CI19" s="4321"/>
      <c r="CJ19" s="4310">
        <f>VLOOKUP($DK$3,'R3_raw'!$F$15:$ALF$115,MATCH(J19,'R3_raw'!$F$13:$ALF$13,0),FALSE)</f>
        <v>1.1825396825396826</v>
      </c>
      <c r="CK19" s="4310"/>
      <c r="CL19" s="4310"/>
      <c r="CM19" s="3904" t="s">
        <v>976</v>
      </c>
      <c r="CN19" s="4312" t="s">
        <v>5125</v>
      </c>
      <c r="CO19" s="4312"/>
      <c r="CP19" s="4316">
        <f>VLOOKUP($DK$3,'R4_raw'!$F$15:$CGU$115,MATCH(K19,'R4_raw'!$F$13:$CGU$13,0),FALSE)</f>
        <v>1.5365853658536586</v>
      </c>
      <c r="CQ19" s="4316"/>
      <c r="CR19" s="4316"/>
      <c r="CS19" s="3446" t="s">
        <v>976</v>
      </c>
      <c r="CT19" s="2368"/>
      <c r="CU19" s="4351">
        <f>CU18*(CP18/100)</f>
        <v>41.000000000000007</v>
      </c>
      <c r="CV19" s="4351"/>
      <c r="CW19" s="2368"/>
      <c r="CX19" s="4351">
        <f>VLOOKUP($DK$3,'R4_raw'!$F$15:$CGU$115,MATCH(M19,'R4_raw'!$F$13:$CGU$13,0),FALSE)</f>
        <v>5</v>
      </c>
      <c r="CY19" s="4351"/>
      <c r="CZ19" s="2368" t="s">
        <v>76</v>
      </c>
      <c r="DA19" s="1411" t="str">
        <f t="shared" si="1"/>
        <v>★</v>
      </c>
      <c r="DB19" s="4336">
        <f>VLOOKUP("長野県",'R4_raw'!$F$15:$CGU$115,MATCH(K19,'R4_raw'!$F$13:$CGU$13,0),FALSE)</f>
        <v>1.0809578107183579</v>
      </c>
      <c r="DC19" s="4336"/>
      <c r="DD19" s="3464" t="s">
        <v>976</v>
      </c>
    </row>
    <row r="20" spans="1:108" ht="18.75" customHeight="1" x14ac:dyDescent="0.2">
      <c r="A20" s="1893" t="s">
        <v>3080</v>
      </c>
      <c r="B20" s="1893" t="s">
        <v>7284</v>
      </c>
      <c r="C20" s="1893" t="s">
        <v>7283</v>
      </c>
      <c r="D20" s="1893" t="s">
        <v>7285</v>
      </c>
      <c r="E20" s="1942" t="s">
        <v>3099</v>
      </c>
      <c r="F20" s="2130" t="s">
        <v>6446</v>
      </c>
      <c r="G20" s="1938"/>
      <c r="H20" s="1942" t="s">
        <v>2043</v>
      </c>
      <c r="I20" s="2130" t="s">
        <v>6957</v>
      </c>
      <c r="J20" s="1893" t="s">
        <v>3120</v>
      </c>
      <c r="K20" s="1903" t="s">
        <v>7370</v>
      </c>
      <c r="L20" s="1903" t="s">
        <v>7332</v>
      </c>
      <c r="M20" s="1903" t="s">
        <v>7545</v>
      </c>
      <c r="O20" s="7" t="s">
        <v>0</v>
      </c>
      <c r="Q20" s="4428"/>
      <c r="R20" s="65" t="s">
        <v>131</v>
      </c>
      <c r="S20" s="24" t="s">
        <v>186</v>
      </c>
      <c r="T20" s="26"/>
      <c r="U20" s="26"/>
      <c r="V20" s="26"/>
      <c r="W20" s="26"/>
      <c r="X20" s="24"/>
      <c r="Y20" s="24"/>
      <c r="Z20" s="4310">
        <f>VLOOKUP($DK$3,'R3_raw'!$F$15:$ALF$115,MATCH(A20,'R3_raw'!$F$13:$ALF$13,0),FALSE)</f>
        <v>54.056795131845846</v>
      </c>
      <c r="AA20" s="4310"/>
      <c r="AB20" s="4310"/>
      <c r="AC20" s="24" t="s">
        <v>80</v>
      </c>
      <c r="AD20" s="1107" t="s">
        <v>5125</v>
      </c>
      <c r="AE20" s="4316">
        <f>VLOOKUP($DK$3,'R4_raw'!$F$15:$CGU$115,MATCH(B20,'R4_raw'!$F$13:$CGU$13,0),FALSE)</f>
        <v>53.644646924829154</v>
      </c>
      <c r="AF20" s="4316"/>
      <c r="AG20" s="4316"/>
      <c r="AH20" s="24" t="s">
        <v>80</v>
      </c>
      <c r="AI20" s="24"/>
      <c r="AJ20" s="4322">
        <f>VLOOKUP($DK$3,'R4_raw'!$F$15:$CGU$115,MATCH(C20,'R4_raw'!$F$13:$CGU$13,0),FALSE)</f>
        <v>878</v>
      </c>
      <c r="AK20" s="4322"/>
      <c r="AL20" s="24"/>
      <c r="AM20" s="520">
        <f>VLOOKUP($DK$3,'R4_raw'!$F$15:$CGU$115,MATCH(D20,'R4_raw'!$F$13:$CGU$13,0),FALSE)</f>
        <v>32</v>
      </c>
      <c r="AN20" s="24" t="s">
        <v>76</v>
      </c>
      <c r="AO20" s="521" t="str">
        <f t="shared" ref="AO20:AO25" si="2">IF(AM20&lt;=15,"★","")</f>
        <v/>
      </c>
      <c r="AP20" s="499">
        <f>VLOOKUP("長野県",'R4_raw'!$F$15:$CGU$115,MATCH(B20,'R4_raw'!$F$13:$CGU$13,0),FALSE)</f>
        <v>54.34013605442177</v>
      </c>
      <c r="AQ20" s="315" t="s">
        <v>80</v>
      </c>
      <c r="AR20" s="53"/>
      <c r="AS20" s="326" t="s">
        <v>4953</v>
      </c>
      <c r="AT20" s="3022" t="s">
        <v>213</v>
      </c>
      <c r="AU20" s="1037"/>
      <c r="AV20" s="1037"/>
      <c r="AW20" s="1037"/>
      <c r="AX20" s="1037"/>
      <c r="AY20" s="1037"/>
      <c r="AZ20" s="3138"/>
      <c r="BA20" s="4310">
        <f>VLOOKUP($DK$3,'R3_raw'!$F$15:$ALF$115,MATCH(E20,'R3_raw'!$F$13:$ALF$13,0),FALSE)</f>
        <v>28.071403570178511</v>
      </c>
      <c r="BB20" s="4310"/>
      <c r="BC20" s="4378"/>
      <c r="BD20" s="4399">
        <f>VLOOKUP($DK$3,'R3_raw'!$F$15:$ALF$115,MATCH(H20,'R3_raw'!$F$13:$ALF$13,0),FALSE)</f>
        <v>23.038109148851412</v>
      </c>
      <c r="BE20" s="4310"/>
      <c r="BF20" s="4378"/>
      <c r="BG20" s="3426" t="s">
        <v>5125</v>
      </c>
      <c r="BH20" s="4505">
        <f>VLOOKUP($DK$3,'R4_raw'!$F$15:$CGU$115,MATCH(F20,'R4_raw'!$F$13:$CGU$13,0),FALSE)</f>
        <v>27.701863354037265</v>
      </c>
      <c r="BI20" s="4346"/>
      <c r="BJ20" s="4413"/>
      <c r="BK20" s="4310">
        <f>VLOOKUP("長野県",'R4_raw'!$F$15:$CGU$115,MATCH(F20,'R4_raw'!$F$13:$CGU$13,0),FALSE)</f>
        <v>25.674695298897269</v>
      </c>
      <c r="BL20" s="4378"/>
      <c r="BM20" s="4310">
        <f t="shared" ref="BM20:BM28" si="3">IFERROR(BH20/BK20,"-")</f>
        <v>1.0789558758746813</v>
      </c>
      <c r="BN20" s="4468"/>
      <c r="BO20" s="4412">
        <f>VLOOKUP($DK$3,'R4_raw'!$F$15:$CGU$115,MATCH(I20,'R4_raw'!$F$13:$CGU$13,0),FALSE)</f>
        <v>23.155249933879926</v>
      </c>
      <c r="BP20" s="4346"/>
      <c r="BQ20" s="4413"/>
      <c r="BR20" s="4310">
        <f>VLOOKUP("長野県",'R4_raw'!$F$15:$CGU$115,MATCH(I20,'R4_raw'!$F$13:$CGU$13,0),FALSE)</f>
        <v>20.63787711552612</v>
      </c>
      <c r="BS20" s="4378"/>
      <c r="BT20" s="4310">
        <f t="shared" ref="BT20:BT28" si="4">IFERROR(BO20/BR20,"-")</f>
        <v>1.1219782831471536</v>
      </c>
      <c r="BU20" s="4364"/>
      <c r="BW20" s="4372"/>
      <c r="BX20" s="4381" t="s">
        <v>2363</v>
      </c>
      <c r="BY20" s="4381"/>
      <c r="BZ20" s="4381"/>
      <c r="CA20" s="4381"/>
      <c r="CB20" s="4381"/>
      <c r="CC20" s="4381"/>
      <c r="CD20" s="4381"/>
      <c r="CE20" s="4319" t="s">
        <v>196</v>
      </c>
      <c r="CF20" s="4320"/>
      <c r="CG20" s="4320"/>
      <c r="CH20" s="4320"/>
      <c r="CI20" s="4321"/>
      <c r="CJ20" s="4310">
        <f>VLOOKUP($DK$3,'R3_raw'!$F$15:$ALF$115,MATCH(J20,'R3_raw'!$F$13:$ALF$13,0),FALSE)</f>
        <v>24.999999999999996</v>
      </c>
      <c r="CK20" s="4310"/>
      <c r="CL20" s="4310"/>
      <c r="CM20" s="3904" t="s">
        <v>80</v>
      </c>
      <c r="CN20" s="4312" t="s">
        <v>5125</v>
      </c>
      <c r="CO20" s="4312"/>
      <c r="CP20" s="4316">
        <f>VLOOKUP($DK$3,'R4_raw'!$F$15:$CGU$115,MATCH(K20,'R4_raw'!$F$13:$CGU$13,0),FALSE)</f>
        <v>20.037105751391465</v>
      </c>
      <c r="CQ20" s="4316"/>
      <c r="CR20" s="4316"/>
      <c r="CS20" s="3446" t="s">
        <v>80</v>
      </c>
      <c r="CT20" s="2368"/>
      <c r="CU20" s="4351">
        <f>VLOOKUP($DK$3,'R4_raw'!$F$15:$CGU$115,MATCH(L20,'R4_raw'!$F$13:$CGU$13,0),FALSE)</f>
        <v>539</v>
      </c>
      <c r="CV20" s="4351"/>
      <c r="CW20" s="2368"/>
      <c r="CX20" s="4351">
        <f>VLOOKUP($DK$3,'R4_raw'!$F$15:$CGU$115,MATCH(M20,'R4_raw'!$F$13:$CGU$13,0),FALSE)</f>
        <v>36</v>
      </c>
      <c r="CY20" s="4351"/>
      <c r="CZ20" s="2368" t="s">
        <v>76</v>
      </c>
      <c r="DA20" s="1411" t="str">
        <f t="shared" si="1"/>
        <v/>
      </c>
      <c r="DB20" s="4336">
        <f>VLOOKUP("長野県",'R4_raw'!$F$15:$CGU$115,MATCH(K20,'R4_raw'!$F$13:$CGU$13,0),FALSE)</f>
        <v>19.22794791857693</v>
      </c>
      <c r="DC20" s="4336"/>
      <c r="DD20" s="3464" t="s">
        <v>2415</v>
      </c>
    </row>
    <row r="21" spans="1:108" ht="18.75" customHeight="1" x14ac:dyDescent="0.2">
      <c r="A21" s="1893" t="s">
        <v>3081</v>
      </c>
      <c r="B21" s="1893" t="s">
        <v>7286</v>
      </c>
      <c r="C21" s="1893" t="s">
        <v>7294</v>
      </c>
      <c r="D21" s="1893" t="s">
        <v>7295</v>
      </c>
      <c r="E21" s="1942" t="s">
        <v>2034</v>
      </c>
      <c r="F21" s="2130" t="s">
        <v>6447</v>
      </c>
      <c r="G21" s="1938"/>
      <c r="H21" s="1942" t="s">
        <v>2044</v>
      </c>
      <c r="I21" s="2130" t="s">
        <v>6958</v>
      </c>
      <c r="J21" s="1893" t="s">
        <v>3121</v>
      </c>
      <c r="K21" s="1903" t="s">
        <v>3121</v>
      </c>
      <c r="L21" s="1903"/>
      <c r="M21" s="1903" t="s">
        <v>7546</v>
      </c>
      <c r="O21" s="7" t="s">
        <v>0</v>
      </c>
      <c r="Q21" s="4428"/>
      <c r="R21" s="65" t="s">
        <v>131</v>
      </c>
      <c r="S21" s="24" t="s">
        <v>180</v>
      </c>
      <c r="T21" s="26"/>
      <c r="U21" s="400"/>
      <c r="V21" s="400"/>
      <c r="W21" s="400"/>
      <c r="X21" s="24"/>
      <c r="Y21" s="24"/>
      <c r="Z21" s="4310">
        <f>VLOOKUP($DK$3,'R3_raw'!$F$15:$ALF$115,MATCH(A21,'R3_raw'!$F$13:$ALF$13,0),FALSE)</f>
        <v>79.920477137176931</v>
      </c>
      <c r="AA21" s="4310"/>
      <c r="AB21" s="4310"/>
      <c r="AC21" s="24" t="s">
        <v>80</v>
      </c>
      <c r="AD21" s="1107" t="s">
        <v>5125</v>
      </c>
      <c r="AE21" s="4316">
        <f>VLOOKUP($DK$3,'R4_raw'!$F$15:$CGU$115,MATCH(B21,'R4_raw'!$F$13:$CGU$13,0),FALSE)</f>
        <v>69.316909294512868</v>
      </c>
      <c r="AF21" s="4316"/>
      <c r="AG21" s="4316"/>
      <c r="AH21" s="24" t="s">
        <v>80</v>
      </c>
      <c r="AI21" s="24"/>
      <c r="AJ21" s="4322">
        <f>VLOOKUP($DK$3,'R4_raw'!$F$15:$CGU$115,MATCH(C21,'R4_raw'!$F$13:$CGU$13,0),FALSE)</f>
        <v>893</v>
      </c>
      <c r="AK21" s="4322"/>
      <c r="AL21" s="24"/>
      <c r="AM21" s="520">
        <f>VLOOKUP($DK$3,'R4_raw'!$F$15:$CGU$115,MATCH(D21,'R4_raw'!$F$13:$CGU$13,0),FALSE)</f>
        <v>11</v>
      </c>
      <c r="AN21" s="24" t="s">
        <v>76</v>
      </c>
      <c r="AO21" s="521" t="str">
        <f t="shared" si="2"/>
        <v>★</v>
      </c>
      <c r="AP21" s="499">
        <f>VLOOKUP("長野県",'R4_raw'!$F$15:$CGU$115,MATCH(B21,'R4_raw'!$F$13:$CGU$13,0),FALSE)</f>
        <v>73.084812271470611</v>
      </c>
      <c r="AQ21" s="316" t="s">
        <v>80</v>
      </c>
      <c r="AR21" s="53"/>
      <c r="AS21" s="326" t="s">
        <v>4954</v>
      </c>
      <c r="AT21" s="24" t="s">
        <v>214</v>
      </c>
      <c r="AU21" s="24"/>
      <c r="AV21" s="41"/>
      <c r="AW21" s="24"/>
      <c r="AX21" s="24"/>
      <c r="AY21" s="24"/>
      <c r="AZ21" s="2217"/>
      <c r="BA21" s="4310">
        <f>VLOOKUP($DK$3,'R3_raw'!$F$15:$ALF$115,MATCH(E21,'R3_raw'!$F$13:$ALF$13,0),FALSE)</f>
        <v>4.550227511375569</v>
      </c>
      <c r="BB21" s="4310"/>
      <c r="BC21" s="4378"/>
      <c r="BD21" s="4399">
        <f>VLOOKUP($DK$3,'R3_raw'!$F$15:$ALF$115,MATCH(H21,'R3_raw'!$F$13:$ALF$13,0),FALSE)</f>
        <v>2.8747842252024962</v>
      </c>
      <c r="BE21" s="4310"/>
      <c r="BF21" s="4378"/>
      <c r="BG21" s="3426" t="s">
        <v>5125</v>
      </c>
      <c r="BH21" s="4506">
        <f>VLOOKUP($DK$3,'R4_raw'!$F$15:$CGU$115,MATCH(F21,'R4_raw'!$F$13:$CGU$13,0),FALSE)</f>
        <v>4.8802129547471162</v>
      </c>
      <c r="BI21" s="4506"/>
      <c r="BJ21" s="4507"/>
      <c r="BK21" s="4399">
        <f>VLOOKUP("長野県",'R4_raw'!$F$15:$CGU$115,MATCH(F21,'R4_raw'!$F$13:$CGU$13,0),FALSE)</f>
        <v>5.4265815438189202</v>
      </c>
      <c r="BL21" s="4378"/>
      <c r="BM21" s="4376">
        <f t="shared" si="3"/>
        <v>0.89931624823842582</v>
      </c>
      <c r="BN21" s="4467"/>
      <c r="BO21" s="4407">
        <f>VLOOKUP($DK$3,'R4_raw'!$F$15:$CGU$115,MATCH(I21,'R4_raw'!$F$13:$CGU$13,0),FALSE)</f>
        <v>3.081195450938905</v>
      </c>
      <c r="BP21" s="4408"/>
      <c r="BQ21" s="4409"/>
      <c r="BR21" s="4376">
        <f>VLOOKUP("長野県",'R4_raw'!$F$15:$CGU$115,MATCH(I21,'R4_raw'!$F$13:$CGU$13,0),FALSE)</f>
        <v>3.2319260485651218</v>
      </c>
      <c r="BS21" s="4377"/>
      <c r="BT21" s="4310">
        <f t="shared" si="4"/>
        <v>0.95336199054024251</v>
      </c>
      <c r="BU21" s="4364"/>
      <c r="BW21" s="4373"/>
      <c r="BX21" s="4383"/>
      <c r="BY21" s="4383"/>
      <c r="BZ21" s="4383"/>
      <c r="CA21" s="4383"/>
      <c r="CB21" s="4383"/>
      <c r="CC21" s="4383"/>
      <c r="CD21" s="4383"/>
      <c r="CE21" s="4319" t="s">
        <v>208</v>
      </c>
      <c r="CF21" s="4320"/>
      <c r="CG21" s="4320"/>
      <c r="CH21" s="4320"/>
      <c r="CI21" s="4321"/>
      <c r="CJ21" s="4310">
        <f>VLOOKUP($DK$3,'R3_raw'!$F$15:$ALF$115,MATCH(J21,'R3_raw'!$F$13:$ALF$13,0),FALSE)</f>
        <v>1.661764705882353</v>
      </c>
      <c r="CK21" s="4310"/>
      <c r="CL21" s="4310"/>
      <c r="CM21" s="3904" t="s">
        <v>976</v>
      </c>
      <c r="CN21" s="4312" t="s">
        <v>5125</v>
      </c>
      <c r="CO21" s="4312"/>
      <c r="CP21" s="4316">
        <f>VLOOKUP($DK$3,'R4_raw'!$F$15:$CGU$115,MATCH(K21,'R4_raw'!$F$13:$CGU$13,0),FALSE)</f>
        <v>1.4444444444444444</v>
      </c>
      <c r="CQ21" s="4316"/>
      <c r="CR21" s="4316"/>
      <c r="CS21" s="3446" t="s">
        <v>976</v>
      </c>
      <c r="CT21" s="2368"/>
      <c r="CU21" s="4351">
        <f>CU20*(CP20/100)</f>
        <v>108</v>
      </c>
      <c r="CV21" s="4351"/>
      <c r="CW21" s="2368"/>
      <c r="CX21" s="4351">
        <f>VLOOKUP($DK$3,'R4_raw'!$F$15:$CGU$115,MATCH(M21,'R4_raw'!$F$13:$CGU$13,0),FALSE)</f>
        <v>41</v>
      </c>
      <c r="CY21" s="4351"/>
      <c r="CZ21" s="2368" t="s">
        <v>76</v>
      </c>
      <c r="DA21" s="1411" t="str">
        <f t="shared" si="1"/>
        <v/>
      </c>
      <c r="DB21" s="4336">
        <f>VLOOKUP("長野県",'R4_raw'!$F$15:$CGU$115,MATCH(K21,'R4_raw'!$F$13:$CGU$13,0),FALSE)</f>
        <v>1.4918931807343825</v>
      </c>
      <c r="DC21" s="4336"/>
      <c r="DD21" s="3464" t="s">
        <v>976</v>
      </c>
    </row>
    <row r="22" spans="1:108" ht="18.75" customHeight="1" x14ac:dyDescent="0.2">
      <c r="A22" s="1893" t="s">
        <v>3082</v>
      </c>
      <c r="B22" s="1893" t="s">
        <v>7287</v>
      </c>
      <c r="C22" s="1893" t="s">
        <v>7296</v>
      </c>
      <c r="D22" s="1893" t="s">
        <v>7304</v>
      </c>
      <c r="E22" s="1942" t="s">
        <v>2035</v>
      </c>
      <c r="F22" s="2130" t="s">
        <v>6448</v>
      </c>
      <c r="G22" s="1938"/>
      <c r="H22" s="1942" t="s">
        <v>2045</v>
      </c>
      <c r="I22" s="2130" t="s">
        <v>6959</v>
      </c>
      <c r="J22" s="1893" t="s">
        <v>1139</v>
      </c>
      <c r="K22" s="1903" t="s">
        <v>7547</v>
      </c>
      <c r="L22" s="1903" t="s">
        <v>7336</v>
      </c>
      <c r="M22" s="1903" t="s">
        <v>7548</v>
      </c>
      <c r="O22" s="7" t="s">
        <v>0</v>
      </c>
      <c r="Q22" s="4428"/>
      <c r="R22" s="65" t="s">
        <v>131</v>
      </c>
      <c r="S22" s="24" t="s">
        <v>181</v>
      </c>
      <c r="T22" s="26"/>
      <c r="U22" s="401"/>
      <c r="V22" s="26"/>
      <c r="W22" s="26"/>
      <c r="X22" s="24"/>
      <c r="Y22" s="24"/>
      <c r="Z22" s="4310">
        <f>VLOOKUP($DK$3,'R3_raw'!$F$15:$ALF$115,MATCH(A22,'R3_raw'!$F$13:$ALF$13,0),FALSE)</f>
        <v>65.972944849115507</v>
      </c>
      <c r="AA22" s="4310"/>
      <c r="AB22" s="4310"/>
      <c r="AC22" s="24" t="s">
        <v>80</v>
      </c>
      <c r="AD22" s="1107" t="s">
        <v>5125</v>
      </c>
      <c r="AE22" s="4316">
        <f>VLOOKUP($DK$3,'R4_raw'!$F$15:$CGU$115,MATCH(B22,'R4_raw'!$F$13:$CGU$13,0),FALSE)</f>
        <v>62.362971985383673</v>
      </c>
      <c r="AF22" s="4316"/>
      <c r="AG22" s="4316"/>
      <c r="AH22" s="24" t="s">
        <v>80</v>
      </c>
      <c r="AI22" s="24"/>
      <c r="AJ22" s="4322">
        <f>VLOOKUP($DK$3,'R4_raw'!$F$15:$CGU$115,MATCH(C22,'R4_raw'!$F$13:$CGU$13,0),FALSE)</f>
        <v>821</v>
      </c>
      <c r="AK22" s="4322"/>
      <c r="AL22" s="24"/>
      <c r="AM22" s="520">
        <f>VLOOKUP($DK$3,'R4_raw'!$F$15:$CGU$115,MATCH(D22,'R4_raw'!$F$13:$CGU$13,0),FALSE)</f>
        <v>47</v>
      </c>
      <c r="AN22" s="24" t="s">
        <v>76</v>
      </c>
      <c r="AO22" s="521" t="str">
        <f t="shared" si="2"/>
        <v/>
      </c>
      <c r="AP22" s="499">
        <f>VLOOKUP("長野県",'R4_raw'!$F$15:$CGU$115,MATCH(B22,'R4_raw'!$F$13:$CGU$13,0),FALSE)</f>
        <v>61.646201074443596</v>
      </c>
      <c r="AQ22" s="317" t="s">
        <v>80</v>
      </c>
      <c r="AR22" s="53"/>
      <c r="AS22" s="326"/>
      <c r="AT22" s="24" t="s">
        <v>215</v>
      </c>
      <c r="AU22" s="24"/>
      <c r="AV22" s="24"/>
      <c r="AW22" s="24"/>
      <c r="AX22" s="24"/>
      <c r="AY22" s="24"/>
      <c r="AZ22" s="2217"/>
      <c r="BA22" s="4310">
        <f>VLOOKUP($DK$3,'R3_raw'!$F$15:$ALF$115,MATCH(E22,'R3_raw'!$F$13:$ALF$13,0),FALSE)</f>
        <v>67.378368918445915</v>
      </c>
      <c r="BB22" s="4310"/>
      <c r="BC22" s="4378"/>
      <c r="BD22" s="4399">
        <f>VLOOKUP($DK$3,'R3_raw'!$F$15:$ALF$115,MATCH(H22,'R3_raw'!$F$13:$ALF$13,0),FALSE)</f>
        <v>64.002124551852347</v>
      </c>
      <c r="BE22" s="4310"/>
      <c r="BF22" s="4378"/>
      <c r="BG22" s="3427" t="s">
        <v>5125</v>
      </c>
      <c r="BH22" s="4412">
        <f>VLOOKUP($DK$3,'R4_raw'!$F$15:$CGU$115,MATCH(F22,'R4_raw'!$F$13:$CGU$13,0),FALSE)</f>
        <v>67.648624667258204</v>
      </c>
      <c r="BI22" s="4346"/>
      <c r="BJ22" s="4413"/>
      <c r="BK22" s="4399">
        <f>VLOOKUP("長野県",'R4_raw'!$F$15:$CGU$115,MATCH(F22,'R4_raw'!$F$13:$CGU$13,0),FALSE)</f>
        <v>67.607370864770743</v>
      </c>
      <c r="BL22" s="4378"/>
      <c r="BM22" s="4310">
        <f t="shared" si="3"/>
        <v>1.0006101968167047</v>
      </c>
      <c r="BN22" s="4468"/>
      <c r="BO22" s="4412">
        <f>VLOOKUP($DK$3,'R4_raw'!$F$15:$CGU$115,MATCH(I22,'R4_raw'!$F$13:$CGU$13,0),FALSE)</f>
        <v>64.156307855064796</v>
      </c>
      <c r="BP22" s="4346"/>
      <c r="BQ22" s="4413"/>
      <c r="BR22" s="4310">
        <f>VLOOKUP("長野県",'R4_raw'!$F$15:$CGU$115,MATCH(I22,'R4_raw'!$F$13:$CGU$13,0),FALSE)</f>
        <v>61.800956585724798</v>
      </c>
      <c r="BS22" s="4378"/>
      <c r="BT22" s="4310">
        <f t="shared" si="4"/>
        <v>1.0381118901626201</v>
      </c>
      <c r="BU22" s="4364"/>
      <c r="BW22" s="4372"/>
      <c r="BX22" s="4387" t="s">
        <v>210</v>
      </c>
      <c r="BY22" s="4387"/>
      <c r="BZ22" s="4387"/>
      <c r="CA22" s="4387"/>
      <c r="CB22" s="4387"/>
      <c r="CC22" s="4387"/>
      <c r="CD22" s="4387"/>
      <c r="CE22" s="4319" t="s">
        <v>196</v>
      </c>
      <c r="CF22" s="4320"/>
      <c r="CG22" s="4320"/>
      <c r="CH22" s="4320"/>
      <c r="CI22" s="4321"/>
      <c r="CJ22" s="4310">
        <f>VLOOKUP($DK$3,'R3_raw'!$F$15:$ALF$115,MATCH(J22,'R3_raw'!$F$13:$ALF$13,0),FALSE)</f>
        <v>28.697183098591552</v>
      </c>
      <c r="CK22" s="4310"/>
      <c r="CL22" s="4310"/>
      <c r="CM22" s="3904" t="s">
        <v>80</v>
      </c>
      <c r="CN22" s="4312" t="s">
        <v>5125</v>
      </c>
      <c r="CO22" s="4312"/>
      <c r="CP22" s="4316">
        <f>VLOOKUP($DK$3,'R4_raw'!$F$15:$CGU$115,MATCH(K22,'R4_raw'!$F$13:$CGU$13,0),FALSE)</f>
        <v>20.037105751391465</v>
      </c>
      <c r="CQ22" s="4316"/>
      <c r="CR22" s="4316"/>
      <c r="CS22" s="3446" t="s">
        <v>80</v>
      </c>
      <c r="CT22" s="2368"/>
      <c r="CU22" s="4351">
        <f>VLOOKUP($DK$3,'R4_raw'!$F$15:$CGU$115,MATCH(L22,'R4_raw'!$F$13:$CGU$13,0),FALSE)</f>
        <v>539</v>
      </c>
      <c r="CV22" s="4351"/>
      <c r="CW22" s="2368"/>
      <c r="CX22" s="4351">
        <f>VLOOKUP($DK$3,'R4_raw'!$F$15:$CGU$115,MATCH(M22,'R4_raw'!$F$13:$CGU$13,0),FALSE)</f>
        <v>37</v>
      </c>
      <c r="CY22" s="4351"/>
      <c r="CZ22" s="2368" t="s">
        <v>76</v>
      </c>
      <c r="DA22" s="1411" t="str">
        <f t="shared" si="1"/>
        <v/>
      </c>
      <c r="DB22" s="4336">
        <f>VLOOKUP("長野県",'R4_raw'!$F$15:$CGU$115,MATCH(K22,'R4_raw'!$F$13:$CGU$13,0),FALSE)</f>
        <v>19.405547023217999</v>
      </c>
      <c r="DC22" s="4336"/>
      <c r="DD22" s="3464" t="s">
        <v>2414</v>
      </c>
    </row>
    <row r="23" spans="1:108" ht="18.75" customHeight="1" x14ac:dyDescent="0.2">
      <c r="A23" s="1893" t="s">
        <v>3083</v>
      </c>
      <c r="B23" s="1893" t="s">
        <v>7288</v>
      </c>
      <c r="C23" s="1893" t="s">
        <v>7297</v>
      </c>
      <c r="D23" s="1893" t="s">
        <v>7298</v>
      </c>
      <c r="E23" s="1942" t="s">
        <v>2036</v>
      </c>
      <c r="F23" s="2130" t="s">
        <v>6449</v>
      </c>
      <c r="G23" s="1938"/>
      <c r="H23" s="1942" t="s">
        <v>3100</v>
      </c>
      <c r="I23" s="2130" t="s">
        <v>6960</v>
      </c>
      <c r="J23" s="1893" t="s">
        <v>3122</v>
      </c>
      <c r="K23" s="1903" t="s">
        <v>3122</v>
      </c>
      <c r="L23" s="1903"/>
      <c r="M23" s="1903" t="s">
        <v>7549</v>
      </c>
      <c r="O23" s="7" t="s">
        <v>0</v>
      </c>
      <c r="Q23" s="4428"/>
      <c r="R23" s="65" t="s">
        <v>131</v>
      </c>
      <c r="S23" s="24" t="s">
        <v>182</v>
      </c>
      <c r="T23" s="26"/>
      <c r="U23" s="26"/>
      <c r="V23" s="26"/>
      <c r="W23" s="26"/>
      <c r="X23" s="295"/>
      <c r="Y23" s="295"/>
      <c r="Z23" s="4310">
        <f>VLOOKUP($DK$3,'R3_raw'!$F$15:$ALF$115,MATCH(A23,'R3_raw'!$F$13:$ALF$13,0),FALSE)</f>
        <v>38.00403225806452</v>
      </c>
      <c r="AA23" s="4310"/>
      <c r="AB23" s="4310"/>
      <c r="AC23" s="24" t="s">
        <v>80</v>
      </c>
      <c r="AD23" s="1107" t="s">
        <v>5125</v>
      </c>
      <c r="AE23" s="4316">
        <f>VLOOKUP($DK$3,'R4_raw'!$F$15:$CGU$115,MATCH(B23,'R4_raw'!$F$13:$CGU$13,0),FALSE)</f>
        <v>42.68018018018018</v>
      </c>
      <c r="AF23" s="4316"/>
      <c r="AG23" s="4316"/>
      <c r="AH23" s="24" t="s">
        <v>80</v>
      </c>
      <c r="AI23" s="24"/>
      <c r="AJ23" s="4322">
        <f>VLOOKUP($DK$3,'R4_raw'!$F$15:$CGU$115,MATCH(C23,'R4_raw'!$F$13:$CGU$13,0),FALSE)</f>
        <v>888</v>
      </c>
      <c r="AK23" s="4322"/>
      <c r="AL23" s="24"/>
      <c r="AM23" s="520">
        <f>VLOOKUP($DK$3,'R4_raw'!$F$15:$CGU$115,MATCH(D23,'R4_raw'!$F$13:$CGU$13,0),FALSE)</f>
        <v>64</v>
      </c>
      <c r="AN23" s="24" t="s">
        <v>76</v>
      </c>
      <c r="AO23" s="521" t="str">
        <f t="shared" si="2"/>
        <v/>
      </c>
      <c r="AP23" s="499">
        <f>VLOOKUP("長野県",'R4_raw'!$F$15:$CGU$115,MATCH(B23,'R4_raw'!$F$13:$CGU$13,0),FALSE)</f>
        <v>40.446627958910227</v>
      </c>
      <c r="AQ23" s="316" t="s">
        <v>274</v>
      </c>
      <c r="AR23" s="53"/>
      <c r="AS23" s="326"/>
      <c r="AT23" s="24" t="s">
        <v>216</v>
      </c>
      <c r="AU23" s="24"/>
      <c r="AV23" s="288"/>
      <c r="AW23" s="24"/>
      <c r="AX23" s="24"/>
      <c r="AY23" s="24"/>
      <c r="AZ23" s="2217"/>
      <c r="BA23" s="4310">
        <f>VLOOKUP($DK$3,'R3_raw'!$F$15:$ALF$115,MATCH(E23,'R3_raw'!$F$13:$ALF$13,0),FALSE)</f>
        <v>22.051102555127756</v>
      </c>
      <c r="BB23" s="4310"/>
      <c r="BC23" s="4378"/>
      <c r="BD23" s="4399">
        <f>VLOOKUP($DK$3,'R3_raw'!$F$15:$ALF$115,MATCH(H23,'R3_raw'!$F$13:$ALF$13,0),FALSE)</f>
        <v>28.867348293719292</v>
      </c>
      <c r="BE23" s="4310"/>
      <c r="BF23" s="4378"/>
      <c r="BG23" s="3428" t="s">
        <v>5125</v>
      </c>
      <c r="BH23" s="4346">
        <f>VLOOKUP($DK$3,'R4_raw'!$F$15:$CGU$115,MATCH(F23,'R4_raw'!$F$13:$CGU$13,0),FALSE)</f>
        <v>22.165039929015084</v>
      </c>
      <c r="BI23" s="4346"/>
      <c r="BJ23" s="4413"/>
      <c r="BK23" s="4399">
        <f>VLOOKUP("長野県",'R4_raw'!$F$15:$CGU$115,MATCH(F23,'R4_raw'!$F$13:$CGU$13,0),FALSE)</f>
        <v>21.85867672663958</v>
      </c>
      <c r="BL23" s="4378"/>
      <c r="BM23" s="4310">
        <f t="shared" si="3"/>
        <v>1.0140156335265316</v>
      </c>
      <c r="BN23" s="4468"/>
      <c r="BO23" s="4412">
        <f>VLOOKUP($DK$3,'R4_raw'!$F$15:$CGU$115,MATCH(I23,'R4_raw'!$F$13:$CGU$13,0),FALSE)</f>
        <v>28.563871991536633</v>
      </c>
      <c r="BP23" s="4346"/>
      <c r="BQ23" s="4413"/>
      <c r="BR23" s="4310">
        <f>VLOOKUP("長野県",'R4_raw'!$F$15:$CGU$115,MATCH(I23,'R4_raw'!$F$13:$CGU$13,0),FALSE)</f>
        <v>26.766004415011036</v>
      </c>
      <c r="BS23" s="4378"/>
      <c r="BT23" s="4310">
        <f t="shared" si="4"/>
        <v>1.0671698154363791</v>
      </c>
      <c r="BU23" s="4364"/>
      <c r="BW23" s="4373"/>
      <c r="BX23" s="4388"/>
      <c r="BY23" s="4388"/>
      <c r="BZ23" s="4388"/>
      <c r="CA23" s="4388"/>
      <c r="CB23" s="4388"/>
      <c r="CC23" s="4388"/>
      <c r="CD23" s="4388"/>
      <c r="CE23" s="4319" t="s">
        <v>208</v>
      </c>
      <c r="CF23" s="4320"/>
      <c r="CG23" s="4320"/>
      <c r="CH23" s="4320"/>
      <c r="CI23" s="4321"/>
      <c r="CJ23" s="4310">
        <f>VLOOKUP($DK$3,'R3_raw'!$F$15:$ALF$115,MATCH(J23,'R3_raw'!$F$13:$ALF$13,0),FALSE)</f>
        <v>1.1349693251533743</v>
      </c>
      <c r="CK23" s="4310"/>
      <c r="CL23" s="4310"/>
      <c r="CM23" s="3904" t="s">
        <v>976</v>
      </c>
      <c r="CN23" s="4312" t="s">
        <v>5125</v>
      </c>
      <c r="CO23" s="4312"/>
      <c r="CP23" s="4316">
        <f>VLOOKUP($DK$3,'R4_raw'!$F$15:$CGU$115,MATCH(K23,'R4_raw'!$F$13:$CGU$13,0),FALSE)</f>
        <v>1.0925925925925926</v>
      </c>
      <c r="CQ23" s="4316"/>
      <c r="CR23" s="4316"/>
      <c r="CS23" s="3446" t="s">
        <v>976</v>
      </c>
      <c r="CT23" s="2368"/>
      <c r="CU23" s="4351">
        <f>CU22*(CP22/100)</f>
        <v>108</v>
      </c>
      <c r="CV23" s="4351"/>
      <c r="CW23" s="2368"/>
      <c r="CX23" s="4351">
        <f>VLOOKUP($DK$3,'R4_raw'!$F$15:$CGU$115,MATCH(M23,'R4_raw'!$F$13:$CGU$13,0),FALSE)</f>
        <v>17</v>
      </c>
      <c r="CY23" s="4351"/>
      <c r="CZ23" s="2368" t="s">
        <v>76</v>
      </c>
      <c r="DA23" s="1411" t="str">
        <f t="shared" si="1"/>
        <v/>
      </c>
      <c r="DB23" s="4336">
        <f>VLOOKUP("長野県",'R4_raw'!$F$15:$CGU$115,MATCH(K23,'R4_raw'!$F$13:$CGU$13,0),FALSE)</f>
        <v>0.96252327746741151</v>
      </c>
      <c r="DC23" s="4336"/>
      <c r="DD23" s="3464" t="s">
        <v>976</v>
      </c>
    </row>
    <row r="24" spans="1:108" ht="18.75" customHeight="1" x14ac:dyDescent="0.2">
      <c r="A24" s="1893" t="s">
        <v>3084</v>
      </c>
      <c r="B24" s="1893" t="s">
        <v>7300</v>
      </c>
      <c r="C24" s="1893" t="s">
        <v>7299</v>
      </c>
      <c r="D24" s="1893" t="s">
        <v>7301</v>
      </c>
      <c r="E24" s="1942" t="s">
        <v>2037</v>
      </c>
      <c r="F24" s="2130" t="s">
        <v>6450</v>
      </c>
      <c r="G24" s="1938"/>
      <c r="H24" s="1942" t="s">
        <v>2046</v>
      </c>
      <c r="I24" s="2130" t="s">
        <v>6961</v>
      </c>
      <c r="J24" s="1893" t="s">
        <v>1141</v>
      </c>
      <c r="K24" s="1903" t="s">
        <v>7550</v>
      </c>
      <c r="L24" s="1903" t="s">
        <v>7340</v>
      </c>
      <c r="M24" s="1903" t="s">
        <v>7551</v>
      </c>
      <c r="O24" s="7" t="s">
        <v>0</v>
      </c>
      <c r="Q24" s="4428"/>
      <c r="R24" s="65" t="s">
        <v>131</v>
      </c>
      <c r="S24" s="24" t="s">
        <v>183</v>
      </c>
      <c r="T24" s="26"/>
      <c r="U24" s="400"/>
      <c r="V24" s="400"/>
      <c r="W24" s="400"/>
      <c r="X24" s="24"/>
      <c r="Y24" s="24"/>
      <c r="Z24" s="4310">
        <f>VLOOKUP($DK$3,'R3_raw'!$F$15:$ALF$115,MATCH(A24,'R3_raw'!$F$13:$ALF$13,0),FALSE)</f>
        <v>3.7444933920704844</v>
      </c>
      <c r="AA24" s="4310"/>
      <c r="AB24" s="4310"/>
      <c r="AC24" s="24" t="s">
        <v>80</v>
      </c>
      <c r="AD24" s="1107" t="s">
        <v>5125</v>
      </c>
      <c r="AE24" s="4316">
        <f>VLOOKUP($DK$3,'R4_raw'!$F$15:$CGU$115,MATCH(B24,'R4_raw'!$F$13:$CGU$13,0),FALSE)</f>
        <v>3.6249999999999996</v>
      </c>
      <c r="AF24" s="4316"/>
      <c r="AG24" s="4316"/>
      <c r="AH24" s="24" t="s">
        <v>80</v>
      </c>
      <c r="AI24" s="24"/>
      <c r="AJ24" s="4322">
        <f>VLOOKUP($DK$3,'R4_raw'!$F$15:$CGU$115,MATCH(C24,'R4_raw'!$F$13:$CGU$13,0),FALSE)</f>
        <v>800</v>
      </c>
      <c r="AK24" s="4322"/>
      <c r="AL24" s="24"/>
      <c r="AM24" s="520">
        <f>VLOOKUP($DK$3,'R4_raw'!$F$15:$CGU$115,MATCH(D24,'R4_raw'!$F$13:$CGU$13,0),FALSE)</f>
        <v>32</v>
      </c>
      <c r="AN24" s="24" t="s">
        <v>76</v>
      </c>
      <c r="AO24" s="521" t="str">
        <f t="shared" si="2"/>
        <v/>
      </c>
      <c r="AP24" s="499">
        <f>VLOOKUP("長野県",'R4_raw'!$F$15:$CGU$115,MATCH(B24,'R4_raw'!$F$13:$CGU$13,0),FALSE)</f>
        <v>4.1995547460028337</v>
      </c>
      <c r="AQ24" s="316" t="s">
        <v>80</v>
      </c>
      <c r="AR24" s="53"/>
      <c r="AS24" s="326"/>
      <c r="AT24" s="24" t="s">
        <v>217</v>
      </c>
      <c r="AU24" s="24"/>
      <c r="AV24" s="288"/>
      <c r="AW24" s="24"/>
      <c r="AX24" s="24"/>
      <c r="AY24" s="24"/>
      <c r="AZ24" s="2217"/>
      <c r="BA24" s="4310">
        <f>VLOOKUP($DK$3,'R3_raw'!$F$15:$ALF$115,MATCH(E24,'R3_raw'!$F$13:$ALF$13,0),FALSE)</f>
        <v>14.455722786139308</v>
      </c>
      <c r="BB24" s="4310"/>
      <c r="BC24" s="4378"/>
      <c r="BD24" s="4399">
        <f>VLOOKUP($DK$3,'R3_raw'!$F$15:$ALF$115,MATCH(H24,'R3_raw'!$F$13:$ALF$13,0),FALSE)</f>
        <v>10.569645465409639</v>
      </c>
      <c r="BE24" s="4310"/>
      <c r="BF24" s="4378"/>
      <c r="BG24" s="3428" t="s">
        <v>5125</v>
      </c>
      <c r="BH24" s="4346">
        <f>VLOOKUP($DK$3,'R4_raw'!$F$15:$CGU$115,MATCH(F24,'R4_raw'!$F$13:$CGU$13,0),FALSE)</f>
        <v>14.445430346051463</v>
      </c>
      <c r="BI24" s="4346"/>
      <c r="BJ24" s="4346"/>
      <c r="BK24" s="4399">
        <f>VLOOKUP("長野県",'R4_raw'!$F$15:$CGU$115,MATCH(F24,'R4_raw'!$F$13:$CGU$13,0),FALSE)</f>
        <v>15.006529309344167</v>
      </c>
      <c r="BL24" s="4378"/>
      <c r="BM24" s="4310">
        <f t="shared" si="3"/>
        <v>0.96260967797908326</v>
      </c>
      <c r="BN24" s="4468"/>
      <c r="BO24" s="4412">
        <f>VLOOKUP($DK$3,'R4_raw'!$F$15:$CGU$115,MATCH(I24,'R4_raw'!$F$13:$CGU$13,0),FALSE)</f>
        <v>10.678391959798995</v>
      </c>
      <c r="BP24" s="4346"/>
      <c r="BQ24" s="4413"/>
      <c r="BR24" s="4310">
        <f>VLOOKUP("長野県",'R4_raw'!$F$15:$CGU$115,MATCH(I24,'R4_raw'!$F$13:$CGU$13,0),FALSE)</f>
        <v>10.797231420161884</v>
      </c>
      <c r="BS24" s="4378"/>
      <c r="BT24" s="4310">
        <f t="shared" si="4"/>
        <v>0.9889935247529309</v>
      </c>
      <c r="BU24" s="4364"/>
      <c r="BW24" s="4372"/>
      <c r="BX24" s="4387" t="s">
        <v>211</v>
      </c>
      <c r="BY24" s="4387"/>
      <c r="BZ24" s="4387"/>
      <c r="CA24" s="4387"/>
      <c r="CB24" s="4387"/>
      <c r="CC24" s="4387"/>
      <c r="CD24" s="4443"/>
      <c r="CE24" s="4319" t="s">
        <v>196</v>
      </c>
      <c r="CF24" s="4320"/>
      <c r="CG24" s="4320"/>
      <c r="CH24" s="4320"/>
      <c r="CI24" s="4321"/>
      <c r="CJ24" s="4310">
        <f>VLOOKUP($DK$3,'R3_raw'!$F$15:$ALF$115,MATCH(J24,'R3_raw'!$F$13:$ALF$13,0),FALSE)</f>
        <v>10.325047801147228</v>
      </c>
      <c r="CK24" s="4310"/>
      <c r="CL24" s="4310"/>
      <c r="CM24" s="3904" t="s">
        <v>80</v>
      </c>
      <c r="CN24" s="4312" t="s">
        <v>5125</v>
      </c>
      <c r="CO24" s="4312"/>
      <c r="CP24" s="4316">
        <f>VLOOKUP($DK$3,'R4_raw'!$F$15:$CGU$115,MATCH(K24,'R4_raw'!$F$13:$CGU$13,0),FALSE)</f>
        <v>7.1146245059288544</v>
      </c>
      <c r="CQ24" s="4316"/>
      <c r="CR24" s="4316"/>
      <c r="CS24" s="3446" t="s">
        <v>80</v>
      </c>
      <c r="CT24" s="2368"/>
      <c r="CU24" s="4351">
        <f>VLOOKUP($DK$3,'R4_raw'!$F$15:$CGU$115,MATCH(L24,'R4_raw'!$F$13:$CGU$13,0),FALSE)</f>
        <v>506</v>
      </c>
      <c r="CV24" s="4351"/>
      <c r="CW24" s="2368"/>
      <c r="CX24" s="4351">
        <f>VLOOKUP($DK$3,'R4_raw'!$F$15:$CGU$115,MATCH(M24,'R4_raw'!$F$13:$CGU$13,0),FALSE)</f>
        <v>31</v>
      </c>
      <c r="CY24" s="4351"/>
      <c r="CZ24" s="2368" t="s">
        <v>76</v>
      </c>
      <c r="DA24" s="1411" t="str">
        <f t="shared" si="1"/>
        <v/>
      </c>
      <c r="DB24" s="4336">
        <f>VLOOKUP("長野県",'R4_raw'!$F$15:$CGU$115,MATCH(K24,'R4_raw'!$F$13:$CGU$13,0),FALSE)</f>
        <v>6.6155786206227569</v>
      </c>
      <c r="DC24" s="4336"/>
      <c r="DD24" s="3464" t="s">
        <v>2414</v>
      </c>
    </row>
    <row r="25" spans="1:108" ht="18.75" customHeight="1" x14ac:dyDescent="0.2">
      <c r="A25" s="1893" t="s">
        <v>3085</v>
      </c>
      <c r="B25" s="1893" t="s">
        <v>7290</v>
      </c>
      <c r="C25" s="1893" t="s">
        <v>7289</v>
      </c>
      <c r="D25" s="1893" t="s">
        <v>7291</v>
      </c>
      <c r="E25" s="1942" t="s">
        <v>2038</v>
      </c>
      <c r="F25" s="2130" t="s">
        <v>6451</v>
      </c>
      <c r="G25" s="1938"/>
      <c r="H25" s="1942" t="s">
        <v>3101</v>
      </c>
      <c r="I25" s="2130" t="s">
        <v>6962</v>
      </c>
      <c r="J25" s="1893" t="s">
        <v>3123</v>
      </c>
      <c r="K25" s="1903" t="s">
        <v>3123</v>
      </c>
      <c r="L25" s="1903"/>
      <c r="M25" s="1903" t="s">
        <v>7552</v>
      </c>
      <c r="O25" s="7" t="s">
        <v>0</v>
      </c>
      <c r="Q25" s="4428"/>
      <c r="R25" s="65" t="s">
        <v>131</v>
      </c>
      <c r="S25" s="24" t="s">
        <v>184</v>
      </c>
      <c r="T25" s="26"/>
      <c r="U25" s="26"/>
      <c r="V25" s="26"/>
      <c r="W25" s="26"/>
      <c r="X25" s="24"/>
      <c r="Y25" s="24"/>
      <c r="Z25" s="4310">
        <f>VLOOKUP($DK$3,'R3_raw'!$F$15:$ALF$115,MATCH(A25,'R3_raw'!$F$13:$ALF$13,0),FALSE)</f>
        <v>60.505050505050505</v>
      </c>
      <c r="AA25" s="4310"/>
      <c r="AB25" s="4310"/>
      <c r="AC25" s="24" t="s">
        <v>80</v>
      </c>
      <c r="AD25" s="1107" t="s">
        <v>5125</v>
      </c>
      <c r="AE25" s="4316">
        <f>VLOOKUP($DK$3,'R4_raw'!$F$15:$CGU$115,MATCH(B25,'R4_raw'!$F$13:$CGU$13,0),FALSE)</f>
        <v>55.668934240362809</v>
      </c>
      <c r="AF25" s="4316"/>
      <c r="AG25" s="4316"/>
      <c r="AH25" s="24" t="s">
        <v>80</v>
      </c>
      <c r="AI25" s="24"/>
      <c r="AJ25" s="4322">
        <f>VLOOKUP($DK$3,'R4_raw'!$F$15:$CGU$115,MATCH(C25,'R4_raw'!$F$13:$CGU$13,0),FALSE)</f>
        <v>882</v>
      </c>
      <c r="AK25" s="4322"/>
      <c r="AL25" s="24"/>
      <c r="AM25" s="520">
        <f>VLOOKUP($DK$3,'R4_raw'!$F$15:$CGU$115,MATCH(D25,'R4_raw'!$F$13:$CGU$13,0),FALSE)</f>
        <v>68</v>
      </c>
      <c r="AN25" s="24" t="s">
        <v>76</v>
      </c>
      <c r="AO25" s="521" t="str">
        <f t="shared" si="2"/>
        <v/>
      </c>
      <c r="AP25" s="499">
        <f>VLOOKUP("長野県",'R4_raw'!$F$15:$CGU$115,MATCH(B25,'R4_raw'!$F$13:$CGU$13,0),FALSE)</f>
        <v>51.041003727611603</v>
      </c>
      <c r="AQ25" s="316" t="s">
        <v>80</v>
      </c>
      <c r="AR25" s="53"/>
      <c r="AS25" s="326"/>
      <c r="AT25" s="24" t="s">
        <v>218</v>
      </c>
      <c r="AU25" s="24"/>
      <c r="AV25" s="288"/>
      <c r="AW25" s="24"/>
      <c r="AX25" s="24"/>
      <c r="AY25" s="24"/>
      <c r="AZ25" s="2217"/>
      <c r="BA25" s="4310">
        <f>VLOOKUP($DK$3,'R3_raw'!$F$15:$ALF$115,MATCH(E25,'R3_raw'!$F$13:$ALF$13,0),FALSE)</f>
        <v>24.098704935246761</v>
      </c>
      <c r="BB25" s="4310"/>
      <c r="BC25" s="4378"/>
      <c r="BD25" s="4399">
        <f>VLOOKUP($DK$3,'R3_raw'!$F$15:$ALF$115,MATCH(H25,'R3_raw'!$F$13:$ALF$13,0),FALSE)</f>
        <v>43.613065993891915</v>
      </c>
      <c r="BE25" s="4310"/>
      <c r="BF25" s="4378"/>
      <c r="BG25" s="3428" t="s">
        <v>5125</v>
      </c>
      <c r="BH25" s="4346">
        <f>VLOOKUP($DK$3,'R4_raw'!$F$15:$CGU$115,MATCH(F25,'R4_raw'!$F$13:$CGU$13,0),FALSE)</f>
        <v>23.939662821650398</v>
      </c>
      <c r="BI25" s="4346"/>
      <c r="BJ25" s="4346"/>
      <c r="BK25" s="4399">
        <f>VLOOKUP("長野県",'R4_raw'!$F$15:$CGU$115,MATCH(F25,'R4_raw'!$F$13:$CGU$13,0),FALSE)</f>
        <v>22.751015670342426</v>
      </c>
      <c r="BL25" s="4378"/>
      <c r="BM25" s="4310">
        <f t="shared" si="3"/>
        <v>1.0522458939210111</v>
      </c>
      <c r="BN25" s="4468"/>
      <c r="BO25" s="4412">
        <f>VLOOKUP($DK$3,'R4_raw'!$F$15:$CGU$115,MATCH(I25,'R4_raw'!$F$13:$CGU$13,0),FALSE)</f>
        <v>43.606188838931494</v>
      </c>
      <c r="BP25" s="4346"/>
      <c r="BQ25" s="4413"/>
      <c r="BR25" s="4310">
        <f>VLOOKUP("長野県",'R4_raw'!$F$15:$CGU$115,MATCH(I25,'R4_raw'!$F$13:$CGU$13,0),FALSE)</f>
        <v>42.798013245033111</v>
      </c>
      <c r="BS25" s="4378"/>
      <c r="BT25" s="4310">
        <f t="shared" si="4"/>
        <v>1.0188834838961169</v>
      </c>
      <c r="BU25" s="4364"/>
      <c r="BW25" s="4373"/>
      <c r="BX25" s="4512"/>
      <c r="BY25" s="4512"/>
      <c r="BZ25" s="4512"/>
      <c r="CA25" s="4512"/>
      <c r="CB25" s="4512"/>
      <c r="CC25" s="4512"/>
      <c r="CD25" s="4513"/>
      <c r="CE25" s="4317" t="s">
        <v>208</v>
      </c>
      <c r="CF25" s="4215"/>
      <c r="CG25" s="4215"/>
      <c r="CH25" s="4215"/>
      <c r="CI25" s="4318"/>
      <c r="CJ25" s="4310">
        <f>VLOOKUP($DK$3,'R3_raw'!$F$15:$ALF$115,MATCH(J25,'R3_raw'!$F$13:$ALF$13,0),FALSE)</f>
        <v>0.98148148148148151</v>
      </c>
      <c r="CK25" s="4310"/>
      <c r="CL25" s="4310"/>
      <c r="CM25" s="3903" t="s">
        <v>976</v>
      </c>
      <c r="CN25" s="4312" t="s">
        <v>5125</v>
      </c>
      <c r="CO25" s="4312"/>
      <c r="CP25" s="4316">
        <f>VLOOKUP($DK$3,'R4_raw'!$F$15:$CGU$115,MATCH(K25,'R4_raw'!$F$13:$CGU$13,0),FALSE)</f>
        <v>1.1388888888888888</v>
      </c>
      <c r="CQ25" s="4316"/>
      <c r="CR25" s="4316"/>
      <c r="CS25" s="3567" t="s">
        <v>976</v>
      </c>
      <c r="CT25" s="2368"/>
      <c r="CU25" s="4351">
        <f>CU24*(CP24/100)</f>
        <v>36</v>
      </c>
      <c r="CV25" s="4351"/>
      <c r="CW25" s="2368"/>
      <c r="CX25" s="4351">
        <f>VLOOKUP($DK$3,'R4_raw'!$F$15:$CGU$115,MATCH(M25,'R4_raw'!$F$13:$CGU$13,0),FALSE)</f>
        <v>8</v>
      </c>
      <c r="CY25" s="4351"/>
      <c r="CZ25" s="2368" t="s">
        <v>76</v>
      </c>
      <c r="DA25" s="1411" t="str">
        <f t="shared" si="1"/>
        <v>★</v>
      </c>
      <c r="DB25" s="4336">
        <f>VLOOKUP("長野県",'R4_raw'!$F$15:$CGU$115,MATCH(K25,'R4_raw'!$F$13:$CGU$13,0),FALSE)</f>
        <v>0.84384164222873903</v>
      </c>
      <c r="DC25" s="4336"/>
      <c r="DD25" s="3464" t="s">
        <v>976</v>
      </c>
    </row>
    <row r="26" spans="1:108" ht="18.75" customHeight="1" x14ac:dyDescent="0.2">
      <c r="A26" s="1887"/>
      <c r="B26" s="1887"/>
      <c r="C26" s="1887"/>
      <c r="D26" s="1887"/>
      <c r="E26" s="1942" t="s">
        <v>2039</v>
      </c>
      <c r="F26" s="2130" t="s">
        <v>6452</v>
      </c>
      <c r="G26" s="1938"/>
      <c r="H26" s="1942" t="s">
        <v>2047</v>
      </c>
      <c r="I26" s="2130" t="s">
        <v>6963</v>
      </c>
      <c r="J26" s="1893" t="s">
        <v>3124</v>
      </c>
      <c r="K26" s="1903" t="s">
        <v>7371</v>
      </c>
      <c r="L26" s="1903" t="s">
        <v>7354</v>
      </c>
      <c r="M26" s="1903" t="s">
        <v>7553</v>
      </c>
      <c r="O26" s="7" t="s">
        <v>0</v>
      </c>
      <c r="Q26" s="4428"/>
      <c r="R26" s="65"/>
      <c r="S26" s="26"/>
      <c r="T26" s="26"/>
      <c r="U26" s="26"/>
      <c r="V26" s="26"/>
      <c r="W26" s="26"/>
      <c r="X26" s="24"/>
      <c r="Y26" s="24"/>
      <c r="Z26" s="443"/>
      <c r="AA26" s="498"/>
      <c r="AB26" s="498"/>
      <c r="AC26" s="24"/>
      <c r="AD26" s="24"/>
      <c r="AE26" s="443"/>
      <c r="AF26" s="498"/>
      <c r="AG26" s="498"/>
      <c r="AH26" s="24"/>
      <c r="AI26" s="24"/>
      <c r="AJ26" s="454"/>
      <c r="AK26" s="454"/>
      <c r="AL26" s="24"/>
      <c r="AM26" s="94"/>
      <c r="AN26" s="26"/>
      <c r="AO26" s="521"/>
      <c r="AP26" s="500"/>
      <c r="AQ26" s="24"/>
      <c r="AR26" s="410"/>
      <c r="AS26" s="326"/>
      <c r="AT26" s="24" t="s">
        <v>219</v>
      </c>
      <c r="AU26" s="24"/>
      <c r="AV26" s="26"/>
      <c r="AW26" s="24"/>
      <c r="AX26" s="24"/>
      <c r="AY26" s="24"/>
      <c r="AZ26" s="2217"/>
      <c r="BA26" s="4310">
        <f>VLOOKUP($DK$3,'R3_raw'!$F$15:$ALF$115,MATCH(E26,'R3_raw'!$F$13:$ALF$13,0),FALSE)</f>
        <v>64.473223661183056</v>
      </c>
      <c r="BB26" s="4310"/>
      <c r="BC26" s="4378"/>
      <c r="BD26" s="4399">
        <f>VLOOKUP($DK$3,'R3_raw'!$F$15:$ALF$115,MATCH(H26,'R3_raw'!$F$13:$ALF$13,0),FALSE)</f>
        <v>52.356924711193727</v>
      </c>
      <c r="BE26" s="4310"/>
      <c r="BF26" s="4378"/>
      <c r="BG26" s="3428" t="s">
        <v>5125</v>
      </c>
      <c r="BH26" s="4346">
        <f>VLOOKUP($DK$3,'R4_raw'!$F$15:$CGU$115,MATCH(F26,'R4_raw'!$F$13:$CGU$13,0),FALSE)</f>
        <v>64.560780834072759</v>
      </c>
      <c r="BI26" s="4346"/>
      <c r="BJ26" s="4346"/>
      <c r="BK26" s="4399">
        <f>VLOOKUP("長野県",'R4_raw'!$F$15:$CGU$115,MATCH(F26,'R4_raw'!$F$13:$CGU$13,0),FALSE)</f>
        <v>65.996807893209521</v>
      </c>
      <c r="BL26" s="4378"/>
      <c r="BM26" s="4310">
        <f t="shared" si="3"/>
        <v>0.97824096187408915</v>
      </c>
      <c r="BN26" s="4468"/>
      <c r="BO26" s="4412">
        <f>VLOOKUP($DK$3,'R4_raw'!$F$15:$CGU$115,MATCH(I26,'R4_raw'!$F$13:$CGU$13,0),FALSE)</f>
        <v>52.340650621528695</v>
      </c>
      <c r="BP26" s="4346"/>
      <c r="BQ26" s="4413"/>
      <c r="BR26" s="4310">
        <f>VLOOKUP("長野県",'R4_raw'!$F$15:$CGU$115,MATCH(I26,'R4_raw'!$F$13:$CGU$13,0),FALSE)</f>
        <v>51.587794334069173</v>
      </c>
      <c r="BS26" s="4378"/>
      <c r="BT26" s="4310">
        <f t="shared" si="4"/>
        <v>1.014593690177646</v>
      </c>
      <c r="BU26" s="4364"/>
      <c r="BW26" s="325"/>
      <c r="BX26" s="89" t="s">
        <v>2983</v>
      </c>
      <c r="BY26" s="210"/>
      <c r="BZ26" s="210"/>
      <c r="CA26" s="210"/>
      <c r="CB26" s="210"/>
      <c r="CC26" s="210"/>
      <c r="CD26" s="210"/>
      <c r="CE26" s="3860"/>
      <c r="CF26" s="3861"/>
      <c r="CG26" s="3861"/>
      <c r="CH26" s="3861"/>
      <c r="CI26" s="3861"/>
      <c r="CJ26" s="4310">
        <f>VLOOKUP($DK$3,'R3_raw'!$F$15:$ALF$115,MATCH(J26,'R3_raw'!$F$13:$ALF$13,0),FALSE)</f>
        <v>11.05072463768116</v>
      </c>
      <c r="CK26" s="4310"/>
      <c r="CL26" s="4310"/>
      <c r="CM26" s="3904" t="s">
        <v>80</v>
      </c>
      <c r="CN26" s="4312" t="s">
        <v>5125</v>
      </c>
      <c r="CO26" s="4312"/>
      <c r="CP26" s="4316">
        <f>VLOOKUP($DK$3,'R4_raw'!$F$15:$CGU$115,MATCH(K26,'R4_raw'!$F$13:$CGU$13,0),FALSE)</f>
        <v>6.1818181818181817</v>
      </c>
      <c r="CQ26" s="4316"/>
      <c r="CR26" s="4316"/>
      <c r="CS26" s="3446" t="s">
        <v>80</v>
      </c>
      <c r="CT26" s="2368"/>
      <c r="CU26" s="4351">
        <f>VLOOKUP($DK$3,'R4_raw'!$F$15:$CGU$115,MATCH(L26,'R4_raw'!$F$13:$CGU$13,0),FALSE)</f>
        <v>550</v>
      </c>
      <c r="CV26" s="4351"/>
      <c r="CW26" s="2368"/>
      <c r="CX26" s="4351">
        <f>VLOOKUP($DK$3,'R4_raw'!$F$15:$CGU$115,MATCH(M26,'R4_raw'!$F$13:$CGU$13,0),FALSE)</f>
        <v>44</v>
      </c>
      <c r="CY26" s="4351"/>
      <c r="CZ26" s="2368" t="s">
        <v>76</v>
      </c>
      <c r="DA26" s="1411" t="str">
        <f t="shared" si="1"/>
        <v/>
      </c>
      <c r="DB26" s="4336">
        <f>VLOOKUP("長野県",'R4_raw'!$F$15:$CGU$115,MATCH(K26,'R4_raw'!$F$13:$CGU$13,0),FALSE)</f>
        <v>7.2802074948573479</v>
      </c>
      <c r="DC26" s="4336"/>
      <c r="DD26" s="3464" t="s">
        <v>2414</v>
      </c>
    </row>
    <row r="27" spans="1:108" ht="18.75" customHeight="1" x14ac:dyDescent="0.2">
      <c r="A27" s="1887"/>
      <c r="B27" s="1887"/>
      <c r="C27" s="1887"/>
      <c r="D27" s="1887"/>
      <c r="E27" s="1942" t="s">
        <v>2040</v>
      </c>
      <c r="F27" s="2130" t="s">
        <v>6453</v>
      </c>
      <c r="G27" s="1938"/>
      <c r="H27" s="1942" t="s">
        <v>2048</v>
      </c>
      <c r="I27" s="2130" t="s">
        <v>6964</v>
      </c>
      <c r="J27" s="1893" t="s">
        <v>2761</v>
      </c>
      <c r="K27" s="1903" t="s">
        <v>7362</v>
      </c>
      <c r="L27" s="1903" t="s">
        <v>7359</v>
      </c>
      <c r="M27" s="1903" t="s">
        <v>7554</v>
      </c>
      <c r="O27" s="7" t="s">
        <v>0</v>
      </c>
      <c r="Q27" s="4428"/>
      <c r="R27" s="4243" t="s">
        <v>6869</v>
      </c>
      <c r="S27" s="4244"/>
      <c r="T27" s="4244"/>
      <c r="U27" s="4244"/>
      <c r="V27" s="4244"/>
      <c r="W27" s="4244"/>
      <c r="X27" s="4244"/>
      <c r="Y27" s="4244"/>
      <c r="Z27" s="4244"/>
      <c r="AA27" s="4244"/>
      <c r="AB27" s="4277">
        <v>2020</v>
      </c>
      <c r="AC27" s="4277"/>
      <c r="AD27" s="3135"/>
      <c r="AE27" s="4314">
        <v>2021</v>
      </c>
      <c r="AF27" s="4314"/>
      <c r="AG27" s="4314"/>
      <c r="AH27" s="4314"/>
      <c r="AI27" s="209"/>
      <c r="AJ27" s="4277" t="s">
        <v>2005</v>
      </c>
      <c r="AK27" s="4277"/>
      <c r="AL27" s="1420"/>
      <c r="AM27" s="2790" t="s">
        <v>2008</v>
      </c>
      <c r="AN27" s="209"/>
      <c r="AO27" s="1570"/>
      <c r="AP27" s="531"/>
      <c r="AQ27" s="329"/>
      <c r="AR27" s="53"/>
      <c r="AS27" s="326"/>
      <c r="AT27" s="24" t="s">
        <v>220</v>
      </c>
      <c r="AU27" s="24"/>
      <c r="AV27" s="26"/>
      <c r="AW27" s="295"/>
      <c r="AX27" s="24"/>
      <c r="AY27" s="24"/>
      <c r="AZ27" s="2217"/>
      <c r="BA27" s="4310">
        <f>VLOOKUP($DK$3,'R3_raw'!$F$15:$ALF$115,MATCH(E27,'R3_raw'!$F$13:$ALF$13,0),FALSE)</f>
        <v>4.1302065103255163</v>
      </c>
      <c r="BB27" s="4310"/>
      <c r="BC27" s="4378"/>
      <c r="BD27" s="4399">
        <f>VLOOKUP($DK$3,'R3_raw'!$F$15:$ALF$115,MATCH(H27,'R3_raw'!$F$13:$ALF$13,0),FALSE)</f>
        <v>3.7578010888328248</v>
      </c>
      <c r="BE27" s="4310"/>
      <c r="BF27" s="4378"/>
      <c r="BG27" s="3428" t="s">
        <v>5125</v>
      </c>
      <c r="BH27" s="4346">
        <f>VLOOKUP($DK$3,'R4_raw'!$F$15:$CGU$115,MATCH(F27,'R4_raw'!$F$13:$CGU$13,0),FALSE)</f>
        <v>4.383318544809228</v>
      </c>
      <c r="BI27" s="4346"/>
      <c r="BJ27" s="4413"/>
      <c r="BK27" s="4399">
        <f>VLOOKUP("長野県",'R4_raw'!$F$15:$CGU$115,MATCH(F27,'R4_raw'!$F$13:$CGU$13,0),FALSE)</f>
        <v>4.7482588508415553</v>
      </c>
      <c r="BL27" s="4378"/>
      <c r="BM27" s="4310">
        <f t="shared" si="3"/>
        <v>0.9231422891008465</v>
      </c>
      <c r="BN27" s="4468"/>
      <c r="BO27" s="4412">
        <f>VLOOKUP($DK$3,'R4_raw'!$F$15:$CGU$115,MATCH(I27,'R4_raw'!$F$13:$CGU$13,0),FALSE)</f>
        <v>3.8349642951600109</v>
      </c>
      <c r="BP27" s="4346"/>
      <c r="BQ27" s="4413"/>
      <c r="BR27" s="4310">
        <f>VLOOKUP("長野県",'R4_raw'!$F$15:$CGU$115,MATCH(I27,'R4_raw'!$F$13:$CGU$13,0),FALSE)</f>
        <v>4.0286975717439288</v>
      </c>
      <c r="BS27" s="4378"/>
      <c r="BT27" s="4310">
        <f t="shared" si="4"/>
        <v>0.95191168531916992</v>
      </c>
      <c r="BU27" s="4364"/>
      <c r="BW27" s="325"/>
      <c r="BX27" s="89" t="s">
        <v>2984</v>
      </c>
      <c r="BY27" s="210"/>
      <c r="BZ27" s="210"/>
      <c r="CA27" s="210"/>
      <c r="CB27" s="210"/>
      <c r="CC27" s="210"/>
      <c r="CD27" s="210"/>
      <c r="CE27" s="210"/>
      <c r="CF27" s="26"/>
      <c r="CG27" s="26"/>
      <c r="CH27" s="26"/>
      <c r="CI27" s="26"/>
      <c r="CJ27" s="4310">
        <f>VLOOKUP($DK$3,'R3_raw'!$F$15:$ALF$115,MATCH(J27,'R3_raw'!$F$13:$ALF$13,0),FALSE)</f>
        <v>34.970530451866402</v>
      </c>
      <c r="CK27" s="4310"/>
      <c r="CL27" s="4310"/>
      <c r="CM27" s="3904" t="s">
        <v>80</v>
      </c>
      <c r="CN27" s="4312" t="s">
        <v>5125</v>
      </c>
      <c r="CO27" s="4312"/>
      <c r="CP27" s="4316">
        <f>VLOOKUP($DK$3,'R4_raw'!$F$15:$CGU$115,MATCH(K27,'R4_raw'!$F$13:$CGU$13,0),FALSE)</f>
        <v>30.26584867075665</v>
      </c>
      <c r="CQ27" s="4316"/>
      <c r="CR27" s="4316"/>
      <c r="CS27" s="3446" t="s">
        <v>80</v>
      </c>
      <c r="CT27" s="2368"/>
      <c r="CU27" s="4351">
        <f>VLOOKUP($DK$3,'R4_raw'!$F$15:$CGU$115,MATCH(L27,'R4_raw'!$F$13:$CGU$13,0),FALSE)</f>
        <v>489</v>
      </c>
      <c r="CV27" s="4351"/>
      <c r="CW27" s="2368"/>
      <c r="CX27" s="4351">
        <f>VLOOKUP($DK$3,'R4_raw'!$F$15:$CGU$115,MATCH(M27,'R4_raw'!$F$13:$CGU$13,0),FALSE)</f>
        <v>67</v>
      </c>
      <c r="CY27" s="4351"/>
      <c r="CZ27" s="2368" t="s">
        <v>76</v>
      </c>
      <c r="DA27" s="1411" t="str">
        <f t="shared" si="1"/>
        <v/>
      </c>
      <c r="DB27" s="4336">
        <f>VLOOKUP("長野県",'R4_raw'!$F$15:$CGU$115,MATCH(K27,'R4_raw'!$F$13:$CGU$13,0),FALSE)</f>
        <v>36.358226718238619</v>
      </c>
      <c r="DC27" s="4336"/>
      <c r="DD27" s="3464" t="s">
        <v>2414</v>
      </c>
    </row>
    <row r="28" spans="1:108" ht="18.75" customHeight="1" thickBot="1" x14ac:dyDescent="0.25">
      <c r="A28" s="1893" t="s">
        <v>6941</v>
      </c>
      <c r="B28" s="1903" t="s">
        <v>6927</v>
      </c>
      <c r="C28" s="1903" t="s">
        <v>6926</v>
      </c>
      <c r="D28" s="1903" t="s">
        <v>6929</v>
      </c>
      <c r="E28" s="1942" t="s">
        <v>2041</v>
      </c>
      <c r="F28" s="2130" t="s">
        <v>6454</v>
      </c>
      <c r="G28" s="1938"/>
      <c r="H28" s="1942" t="s">
        <v>3102</v>
      </c>
      <c r="I28" s="2130" t="s">
        <v>6965</v>
      </c>
      <c r="J28" s="1887"/>
      <c r="K28" s="1903"/>
      <c r="L28" s="1903"/>
      <c r="M28" s="1903"/>
      <c r="O28" s="7" t="s">
        <v>0</v>
      </c>
      <c r="Q28" s="4428"/>
      <c r="R28" s="209" t="s">
        <v>131</v>
      </c>
      <c r="S28" s="24" t="s">
        <v>136</v>
      </c>
      <c r="T28" s="26"/>
      <c r="U28" s="26"/>
      <c r="V28" s="26"/>
      <c r="W28" s="26"/>
      <c r="X28" s="26"/>
      <c r="Y28" s="26"/>
      <c r="Z28" s="4310">
        <f>VLOOKUP($DK$3,'R3_raw'!$F$15:$ALF$115,MATCH(A28,'R3_raw'!$F$13:$ALF$13,0),FALSE)</f>
        <v>82.6</v>
      </c>
      <c r="AA28" s="4310"/>
      <c r="AB28" s="4310"/>
      <c r="AC28" s="1574" t="s">
        <v>200</v>
      </c>
      <c r="AD28" s="1107" t="s">
        <v>5125</v>
      </c>
      <c r="AE28" s="4300">
        <f>VLOOKUP($DK$3,'R4_raw'!$F$15:$CGU$115,MATCH(B28,'R4_raw'!$F$13:$CGU$13,0),FALSE)</f>
        <v>83</v>
      </c>
      <c r="AF28" s="4300"/>
      <c r="AG28" s="4300"/>
      <c r="AH28" s="1574" t="s">
        <v>279</v>
      </c>
      <c r="AI28" s="26"/>
      <c r="AJ28" s="4322">
        <f>VLOOKUP($DK$3,'R4_raw'!$F$15:$CGU$115,MATCH(C28,'R4_raw'!$F$13:$CGU$13,0),FALSE)</f>
        <v>4121</v>
      </c>
      <c r="AK28" s="4322"/>
      <c r="AL28" s="26"/>
      <c r="AM28" s="520">
        <f>VLOOKUP($DK$3,'R4_raw'!$F$15:$CGU$115,MATCH(D28,'R4_raw'!$F$13:$CGU$13,0),FALSE)</f>
        <v>61</v>
      </c>
      <c r="AN28" s="500" t="s">
        <v>76</v>
      </c>
      <c r="AO28" s="521" t="str">
        <f>IF(AM28&lt;=15,"★","")</f>
        <v/>
      </c>
      <c r="AP28" s="26"/>
      <c r="AQ28" s="1410"/>
      <c r="AR28" s="53"/>
      <c r="AS28" s="2230"/>
      <c r="AT28" s="1112" t="s">
        <v>221</v>
      </c>
      <c r="AU28" s="3010"/>
      <c r="AV28" s="3020"/>
      <c r="AW28" s="1112"/>
      <c r="AX28" s="1112"/>
      <c r="AY28" s="1112"/>
      <c r="AZ28" s="3137"/>
      <c r="BA28" s="4440">
        <f>VLOOKUP($DK$3,'R3_raw'!$F$15:$ALF$115,MATCH(E28,'R3_raw'!$F$13:$ALF$13,0),FALSE)</f>
        <v>69.530976548827439</v>
      </c>
      <c r="BB28" s="4440"/>
      <c r="BC28" s="4442"/>
      <c r="BD28" s="4472">
        <f>VLOOKUP($DK$3,'R3_raw'!$F$15:$ALF$115,MATCH(H28,'R3_raw'!$F$13:$ALF$13,0),FALSE)</f>
        <v>62.07674943566591</v>
      </c>
      <c r="BE28" s="4440"/>
      <c r="BF28" s="4442"/>
      <c r="BG28" s="1409" t="s">
        <v>5125</v>
      </c>
      <c r="BH28" s="4469">
        <f>VLOOKUP($DK$3,'R4_raw'!$F$15:$CGU$115,MATCH(F28,'R4_raw'!$F$13:$CGU$13,0),FALSE)</f>
        <v>70.044365572315883</v>
      </c>
      <c r="BI28" s="4470"/>
      <c r="BJ28" s="4471"/>
      <c r="BK28" s="4525">
        <f>VLOOKUP("長野県",'R4_raw'!$F$15:$CGU$115,MATCH(F28,'R4_raw'!$F$13:$CGU$13,0),FALSE)</f>
        <v>69.660475914103301</v>
      </c>
      <c r="BL28" s="4526"/>
      <c r="BM28" s="4440">
        <f t="shared" si="3"/>
        <v>1.0055108675784235</v>
      </c>
      <c r="BN28" s="4522"/>
      <c r="BO28" s="4393">
        <f>VLOOKUP($DK$3,'R4_raw'!$F$15:$CGU$115,MATCH(I28,'R4_raw'!$F$13:$CGU$13,0),FALSE)</f>
        <v>62.410737900026447</v>
      </c>
      <c r="BP28" s="4394"/>
      <c r="BQ28" s="4395"/>
      <c r="BR28" s="4440">
        <f>VLOOKUP("長野県",'R4_raw'!$F$15:$CGU$115,MATCH(I28,'R4_raw'!$F$13:$CGU$13,0),FALSE)</f>
        <v>59.752115526122154</v>
      </c>
      <c r="BS28" s="4442"/>
      <c r="BT28" s="4440">
        <f t="shared" si="4"/>
        <v>1.0444941965735424</v>
      </c>
      <c r="BU28" s="4441"/>
      <c r="BV28" s="119"/>
      <c r="BW28" s="325"/>
      <c r="BX28" s="1416" t="s">
        <v>3657</v>
      </c>
      <c r="BY28" s="497"/>
      <c r="BZ28" s="497"/>
      <c r="CA28" s="497"/>
      <c r="CB28" s="497"/>
      <c r="CC28" s="497"/>
      <c r="CD28" s="497"/>
      <c r="CE28" s="497"/>
      <c r="CF28" s="291"/>
      <c r="CG28" s="291"/>
      <c r="CH28" s="292"/>
      <c r="CI28" s="291"/>
      <c r="CJ28" s="4309">
        <v>2019</v>
      </c>
      <c r="CK28" s="4309"/>
      <c r="CL28" s="4309"/>
      <c r="CM28" s="2361"/>
      <c r="CN28" s="2361"/>
      <c r="CO28" s="2361"/>
      <c r="CP28" s="4309">
        <v>2022</v>
      </c>
      <c r="CQ28" s="4309"/>
      <c r="CR28" s="4309"/>
      <c r="CS28" s="475"/>
      <c r="CT28" s="291"/>
      <c r="CU28" s="4353" t="s">
        <v>2007</v>
      </c>
      <c r="CV28" s="4353"/>
      <c r="CW28" s="1416"/>
      <c r="CX28" s="290" t="s">
        <v>2008</v>
      </c>
      <c r="CY28" s="1416"/>
      <c r="CZ28" s="290"/>
      <c r="DA28" s="290"/>
      <c r="DB28" s="2794" t="s">
        <v>280</v>
      </c>
      <c r="DC28" s="2794"/>
      <c r="DD28" s="332"/>
    </row>
    <row r="29" spans="1:108" s="91" customFormat="1" ht="18.75" customHeight="1" thickTop="1" x14ac:dyDescent="0.2">
      <c r="A29" s="1893" t="s">
        <v>6942</v>
      </c>
      <c r="B29" s="1903" t="s">
        <v>6932</v>
      </c>
      <c r="C29" s="1903" t="s">
        <v>6931</v>
      </c>
      <c r="D29" s="1887"/>
      <c r="E29" s="1942" t="s">
        <v>2042</v>
      </c>
      <c r="F29" s="2130" t="s">
        <v>6455</v>
      </c>
      <c r="G29" s="1938"/>
      <c r="H29" s="1942" t="s">
        <v>3103</v>
      </c>
      <c r="I29" s="2130" t="s">
        <v>6966</v>
      </c>
      <c r="J29" s="1893" t="s">
        <v>3125</v>
      </c>
      <c r="K29" s="1903" t="s">
        <v>7421</v>
      </c>
      <c r="L29" s="1903" t="s">
        <v>7555</v>
      </c>
      <c r="M29" s="1903" t="s">
        <v>7556</v>
      </c>
      <c r="O29" s="7" t="s">
        <v>0</v>
      </c>
      <c r="P29" s="7"/>
      <c r="Q29" s="4428"/>
      <c r="R29" s="209"/>
      <c r="S29" s="78" t="s">
        <v>188</v>
      </c>
      <c r="T29" s="281"/>
      <c r="U29" s="26"/>
      <c r="V29" s="26"/>
      <c r="W29" s="26"/>
      <c r="X29" s="24"/>
      <c r="Y29" s="24"/>
      <c r="Z29" s="4310">
        <f>VLOOKUP($DK$3,'R3_raw'!$F$15:$ALF$115,MATCH(A29,'R3_raw'!$F$13:$ALF$13,0),FALSE)</f>
        <v>83</v>
      </c>
      <c r="AA29" s="4310"/>
      <c r="AB29" s="4310"/>
      <c r="AC29" s="1574" t="s">
        <v>200</v>
      </c>
      <c r="AD29" s="1107" t="s">
        <v>5125</v>
      </c>
      <c r="AE29" s="4300">
        <f>VLOOKUP($DK$3,'R4_raw'!$F$15:$CGU$115,MATCH(B29,'R4_raw'!$F$13:$CGU$13,0),FALSE)</f>
        <v>83.3</v>
      </c>
      <c r="AF29" s="4300"/>
      <c r="AG29" s="4300"/>
      <c r="AH29" s="1574" t="s">
        <v>200</v>
      </c>
      <c r="AI29" s="24"/>
      <c r="AJ29" s="4322">
        <f>VLOOKUP($DK$3,'R4_raw'!$F$15:$CGU$115,MATCH(C29,'R4_raw'!$F$13:$CGU$13,0),FALSE)</f>
        <v>1792</v>
      </c>
      <c r="AK29" s="4322"/>
      <c r="AL29" s="24"/>
      <c r="AM29" s="24"/>
      <c r="AN29" s="24"/>
      <c r="AO29" s="24"/>
      <c r="AP29" s="24"/>
      <c r="AQ29" s="1410"/>
      <c r="AR29" s="53"/>
      <c r="AS29" s="3021"/>
      <c r="AT29" s="4400" t="s">
        <v>2437</v>
      </c>
      <c r="AU29" s="4400"/>
      <c r="AV29" s="4400"/>
      <c r="AW29" s="4400"/>
      <c r="AX29" s="4400"/>
      <c r="AY29" s="4400"/>
      <c r="AZ29" s="4400"/>
      <c r="BA29" s="4388"/>
      <c r="BB29" s="4388"/>
      <c r="BC29" s="4388"/>
      <c r="BD29" s="4388"/>
      <c r="BE29" s="4388"/>
      <c r="BF29" s="4388"/>
      <c r="BG29" s="4401"/>
      <c r="BH29" s="4527">
        <f>VLOOKUP($DK$3,'R4_raw'!$F$15:$CGU$115,MATCH(F29,'R4_raw'!$F$13:$CGU$13,0),FALSE)</f>
        <v>5635</v>
      </c>
      <c r="BI29" s="4528"/>
      <c r="BJ29" s="4529"/>
      <c r="BK29" s="4385">
        <f>VLOOKUP("長野県",'R4_raw'!$F$15:$CGU$115,MATCH(F29,'R4_raw'!$F$13:$CGU$13,0),FALSE)</f>
        <v>27568</v>
      </c>
      <c r="BL29" s="4386"/>
      <c r="BM29" s="4523" t="s">
        <v>2364</v>
      </c>
      <c r="BN29" s="4524"/>
      <c r="BO29" s="4530">
        <f>VLOOKUP($DK$3,'R4_raw'!$F$15:$CGU$115,MATCH(I29,'R4_raw'!$F$13:$CGU$13,0),FALSE)</f>
        <v>15124</v>
      </c>
      <c r="BP29" s="4531"/>
      <c r="BQ29" s="4532"/>
      <c r="BR29" s="4434">
        <f>VLOOKUP("長野県",'R4_raw'!$F$15:$CGU$115,MATCH(I29,'R4_raw'!$F$13:$CGU$13,0),FALSE)</f>
        <v>86976</v>
      </c>
      <c r="BS29" s="4435"/>
      <c r="BT29" s="4434" t="s">
        <v>2364</v>
      </c>
      <c r="BU29" s="4439"/>
      <c r="BV29" s="235"/>
      <c r="BW29" s="325" t="s">
        <v>3501</v>
      </c>
      <c r="BX29" s="89" t="s">
        <v>2987</v>
      </c>
      <c r="BY29" s="210"/>
      <c r="BZ29" s="210"/>
      <c r="CA29" s="210"/>
      <c r="CB29" s="210"/>
      <c r="CC29" s="210"/>
      <c r="CD29" s="210"/>
      <c r="CE29" s="210"/>
      <c r="CF29" s="26"/>
      <c r="CG29" s="26"/>
      <c r="CH29" s="26"/>
      <c r="CI29" s="26"/>
      <c r="CJ29" s="4310">
        <f>VLOOKUP($DK$3,'R3_raw'!$F$15:$ALF$115,MATCH(J29,'R3_raw'!$F$13:$ALF$13,0),FALSE)</f>
        <v>25.819265143992055</v>
      </c>
      <c r="CK29" s="4310"/>
      <c r="CL29" s="4310"/>
      <c r="CM29" s="3904" t="s">
        <v>80</v>
      </c>
      <c r="CN29" s="4312" t="s">
        <v>5125</v>
      </c>
      <c r="CO29" s="4312"/>
      <c r="CP29" s="4316">
        <f>VLOOKUP($DK$3,'R4_raw'!$F$15:$CGU$115,MATCH(K29,'R4_raw'!$F$13:$CGU$13,0),FALSE)</f>
        <v>20.325203252032502</v>
      </c>
      <c r="CQ29" s="4316"/>
      <c r="CR29" s="4316"/>
      <c r="CS29" s="3446" t="s">
        <v>80</v>
      </c>
      <c r="CT29" s="24"/>
      <c r="CU29" s="4351">
        <f>VLOOKUP($DK$3,'R4_raw'!$F$15:$CGU$115,MATCH(L29,'R4_raw'!$F$13:$CGU$13,0),FALSE)</f>
        <v>861</v>
      </c>
      <c r="CV29" s="4351"/>
      <c r="CW29" s="24"/>
      <c r="CX29" s="4351">
        <f>VLOOKUP($DK$3,'R4_raw'!$F$15:$CGU$115,MATCH(M29,'R4_raw'!$F$13:$CGU$13,0),FALSE)</f>
        <v>24</v>
      </c>
      <c r="CY29" s="4351"/>
      <c r="CZ29" s="2368" t="s">
        <v>76</v>
      </c>
      <c r="DA29" s="27" t="str">
        <f>IF(CX29&lt;=15,"★","")</f>
        <v/>
      </c>
      <c r="DB29" s="4336">
        <f>VLOOKUP("長野県",'R4_raw'!$F$15:$CGU$115,MATCH(K29,'R4_raw'!$F$13:$CGU$13,0),FALSE)</f>
        <v>18.654684095860567</v>
      </c>
      <c r="DC29" s="4336"/>
      <c r="DD29" s="3464" t="s">
        <v>2415</v>
      </c>
    </row>
    <row r="30" spans="1:108" ht="18.75" customHeight="1" x14ac:dyDescent="0.2">
      <c r="A30" s="1893" t="s">
        <v>6943</v>
      </c>
      <c r="B30" s="1903" t="s">
        <v>6935</v>
      </c>
      <c r="C30" s="1903" t="s">
        <v>6934</v>
      </c>
      <c r="D30" s="1887"/>
      <c r="E30" s="1938"/>
      <c r="F30" s="1938"/>
      <c r="G30" s="1938"/>
      <c r="H30" s="1938"/>
      <c r="I30" s="1938"/>
      <c r="J30" s="1893" t="s">
        <v>3126</v>
      </c>
      <c r="K30" s="1903" t="s">
        <v>7422</v>
      </c>
      <c r="L30" s="1903" t="s">
        <v>7381</v>
      </c>
      <c r="M30" s="1903" t="s">
        <v>7557</v>
      </c>
      <c r="O30" s="7" t="s">
        <v>0</v>
      </c>
      <c r="Q30" s="4428"/>
      <c r="R30" s="209"/>
      <c r="S30" s="428" t="s">
        <v>189</v>
      </c>
      <c r="T30" s="70"/>
      <c r="U30" s="81"/>
      <c r="V30" s="81"/>
      <c r="W30" s="81"/>
      <c r="X30" s="96"/>
      <c r="Y30" s="96"/>
      <c r="Z30" s="4310">
        <f>VLOOKUP($DK$3,'R3_raw'!$F$15:$ALF$115,MATCH(A30,'R3_raw'!$F$13:$ALF$13,0),FALSE)</f>
        <v>82.3</v>
      </c>
      <c r="AA30" s="4310"/>
      <c r="AB30" s="4310"/>
      <c r="AC30" s="1574" t="s">
        <v>200</v>
      </c>
      <c r="AD30" s="1107" t="s">
        <v>5125</v>
      </c>
      <c r="AE30" s="4300">
        <f>VLOOKUP($DK$3,'R4_raw'!$F$15:$CGU$115,MATCH(B30,'R4_raw'!$F$13:$CGU$13,0),FALSE)</f>
        <v>83.1</v>
      </c>
      <c r="AF30" s="4300"/>
      <c r="AG30" s="4300"/>
      <c r="AH30" s="1574" t="s">
        <v>200</v>
      </c>
      <c r="AI30" s="96"/>
      <c r="AJ30" s="4322">
        <f>VLOOKUP($DK$3,'R4_raw'!$F$15:$CGU$115,MATCH(C30,'R4_raw'!$F$13:$CGU$13,0),FALSE)</f>
        <v>1447</v>
      </c>
      <c r="AK30" s="4322"/>
      <c r="AL30" s="96"/>
      <c r="AM30" s="96"/>
      <c r="AN30" s="96"/>
      <c r="AO30" s="96"/>
      <c r="AP30" s="96"/>
      <c r="AQ30" s="1410"/>
      <c r="AR30" s="53"/>
      <c r="AS30" s="328" t="s">
        <v>7178</v>
      </c>
      <c r="AT30" s="209"/>
      <c r="AU30" s="209"/>
      <c r="AV30" s="209"/>
      <c r="AW30" s="209"/>
      <c r="AX30" s="209"/>
      <c r="AY30" s="209"/>
      <c r="AZ30" s="209"/>
      <c r="BA30" s="209"/>
      <c r="BB30" s="209"/>
      <c r="BC30" s="209"/>
      <c r="BD30" s="209"/>
      <c r="BE30" s="289"/>
      <c r="BF30" s="289"/>
      <c r="BG30" s="209"/>
      <c r="BH30" s="530"/>
      <c r="BI30" s="530"/>
      <c r="BJ30" s="531"/>
      <c r="BK30" s="531"/>
      <c r="BL30" s="459"/>
      <c r="BM30" s="531"/>
      <c r="BN30" s="531"/>
      <c r="BO30" s="531"/>
      <c r="BP30" s="531"/>
      <c r="BQ30" s="531"/>
      <c r="BR30" s="531"/>
      <c r="BS30" s="531"/>
      <c r="BT30" s="459"/>
      <c r="BU30" s="471"/>
      <c r="BW30" s="4372"/>
      <c r="BX30" s="4381" t="s">
        <v>2982</v>
      </c>
      <c r="BY30" s="4381"/>
      <c r="BZ30" s="4381"/>
      <c r="CA30" s="4381"/>
      <c r="CB30" s="4381"/>
      <c r="CC30" s="4381"/>
      <c r="CD30" s="4381"/>
      <c r="CE30" s="4317" t="s">
        <v>196</v>
      </c>
      <c r="CF30" s="4215"/>
      <c r="CG30" s="4215"/>
      <c r="CH30" s="4215"/>
      <c r="CI30" s="4318"/>
      <c r="CJ30" s="4310">
        <f>VLOOKUP($DK$3,'R3_raw'!$F$15:$ALF$115,MATCH(J30,'R3_raw'!$F$13:$ALF$13,0),FALSE)</f>
        <v>5.1282051282051277</v>
      </c>
      <c r="CK30" s="4310"/>
      <c r="CL30" s="4310"/>
      <c r="CM30" s="3904" t="s">
        <v>80</v>
      </c>
      <c r="CN30" s="4312" t="s">
        <v>5125</v>
      </c>
      <c r="CO30" s="4312"/>
      <c r="CP30" s="4316">
        <f>VLOOKUP($DK$3,'R4_raw'!$F$15:$CGU$115,MATCH(K30,'R4_raw'!$F$13:$CGU$13,0),FALSE)</f>
        <v>3.0065359477124183</v>
      </c>
      <c r="CQ30" s="4316"/>
      <c r="CR30" s="4316"/>
      <c r="CS30" s="3446" t="s">
        <v>80</v>
      </c>
      <c r="CT30" s="24"/>
      <c r="CU30" s="4351">
        <f>VLOOKUP($DK$3,'R4_raw'!$F$15:$CGU$115,MATCH(L30,'R4_raw'!$F$13:$CGU$13,0),FALSE)</f>
        <v>765</v>
      </c>
      <c r="CV30" s="4351"/>
      <c r="CW30" s="24"/>
      <c r="CX30" s="4351">
        <f>VLOOKUP($DK$3,'R4_raw'!$F$15:$CGU$115,MATCH(M30,'R4_raw'!$F$13:$CGU$13,0),FALSE)</f>
        <v>36</v>
      </c>
      <c r="CY30" s="4351"/>
      <c r="CZ30" s="2368" t="s">
        <v>76</v>
      </c>
      <c r="DA30" s="27" t="str">
        <f t="shared" ref="DA30:DA39" si="5">IF(CX30&lt;=15,"★","")</f>
        <v/>
      </c>
      <c r="DB30" s="4336">
        <f>VLOOKUP("長野県",'R4_raw'!$F$15:$CGU$115,MATCH(K30,'R4_raw'!$F$13:$CGU$13,0),FALSE)</f>
        <v>3.5301403798513626</v>
      </c>
      <c r="DC30" s="4336"/>
      <c r="DD30" s="3464" t="s">
        <v>2414</v>
      </c>
    </row>
    <row r="31" spans="1:108" ht="18.75" customHeight="1" x14ac:dyDescent="0.2">
      <c r="A31" s="1893" t="s">
        <v>3096</v>
      </c>
      <c r="B31" s="1903" t="s">
        <v>6938</v>
      </c>
      <c r="C31" s="1903" t="s">
        <v>6937</v>
      </c>
      <c r="D31" s="1887"/>
      <c r="E31" s="1938"/>
      <c r="F31" s="1938"/>
      <c r="G31" s="1938"/>
      <c r="H31" s="1938"/>
      <c r="I31" s="1938"/>
      <c r="J31" s="1893" t="s">
        <v>3001</v>
      </c>
      <c r="K31" s="1903" t="s">
        <v>7382</v>
      </c>
      <c r="L31" s="1903"/>
      <c r="M31" s="1903" t="s">
        <v>7558</v>
      </c>
      <c r="O31" s="7" t="s">
        <v>0</v>
      </c>
      <c r="Q31" s="4428"/>
      <c r="R31" s="209"/>
      <c r="S31" s="42" t="s">
        <v>190</v>
      </c>
      <c r="T31" s="41"/>
      <c r="U31" s="81"/>
      <c r="V31" s="81"/>
      <c r="W31" s="81"/>
      <c r="X31" s="96"/>
      <c r="Y31" s="96"/>
      <c r="Z31" s="4310">
        <f>VLOOKUP($DK$3,'R3_raw'!$F$15:$ALF$115,MATCH(A31,'R3_raw'!$F$13:$ALF$13,0),FALSE)</f>
        <v>81.900000000000006</v>
      </c>
      <c r="AA31" s="4310"/>
      <c r="AB31" s="4310"/>
      <c r="AC31" s="1574" t="s">
        <v>200</v>
      </c>
      <c r="AD31" s="1107" t="s">
        <v>5125</v>
      </c>
      <c r="AE31" s="4300">
        <f>VLOOKUP($DK$3,'R4_raw'!$F$15:$CGU$115,MATCH(B31,'R4_raw'!$F$13:$CGU$13,0),FALSE)</f>
        <v>82.8</v>
      </c>
      <c r="AF31" s="4300"/>
      <c r="AG31" s="4300"/>
      <c r="AH31" s="1574" t="s">
        <v>200</v>
      </c>
      <c r="AI31" s="96"/>
      <c r="AJ31" s="4322">
        <f>VLOOKUP($DK$3,'R4_raw'!$F$15:$CGU$115,MATCH(C31,'R4_raw'!$F$13:$CGU$13,0),FALSE)</f>
        <v>882</v>
      </c>
      <c r="AK31" s="4322"/>
      <c r="AL31" s="96"/>
      <c r="AM31" s="96"/>
      <c r="AN31" s="96"/>
      <c r="AO31" s="96"/>
      <c r="AP31" s="96"/>
      <c r="AQ31" s="1410"/>
      <c r="AR31" s="53"/>
      <c r="AS31" s="4476" t="s">
        <v>8251</v>
      </c>
      <c r="AT31" s="4477"/>
      <c r="AU31" s="4477"/>
      <c r="AV31" s="4477"/>
      <c r="AW31" s="4477"/>
      <c r="AX31" s="4477"/>
      <c r="AY31" s="4477"/>
      <c r="AZ31" s="4477"/>
      <c r="BA31" s="4477"/>
      <c r="BB31" s="4477"/>
      <c r="BC31" s="4477"/>
      <c r="BD31" s="4477"/>
      <c r="BE31" s="4477"/>
      <c r="BF31" s="4477"/>
      <c r="BG31" s="4477"/>
      <c r="BH31" s="4253" t="s">
        <v>8252</v>
      </c>
      <c r="BI31" s="4253"/>
      <c r="BJ31" s="4253"/>
      <c r="BK31" s="4253"/>
      <c r="BL31" s="4253"/>
      <c r="BM31" s="4253"/>
      <c r="BN31" s="4253"/>
      <c r="BO31" s="4253"/>
      <c r="BP31" s="4253"/>
      <c r="BQ31" s="4253"/>
      <c r="BR31" s="4253"/>
      <c r="BS31" s="4253"/>
      <c r="BT31" s="4253"/>
      <c r="BU31" s="4254"/>
      <c r="BV31" s="346"/>
      <c r="BW31" s="4373"/>
      <c r="BX31" s="4383"/>
      <c r="BY31" s="4383"/>
      <c r="BZ31" s="4383"/>
      <c r="CA31" s="4383"/>
      <c r="CB31" s="4383"/>
      <c r="CC31" s="4383"/>
      <c r="CD31" s="4383"/>
      <c r="CE31" s="4319" t="s">
        <v>208</v>
      </c>
      <c r="CF31" s="4320"/>
      <c r="CG31" s="4320"/>
      <c r="CH31" s="4320"/>
      <c r="CI31" s="4321"/>
      <c r="CJ31" s="4310">
        <f>VLOOKUP($DK$3,'R3_raw'!$F$15:$ALF$115,MATCH(J31,'R3_raw'!$F$13:$ALF$13,0),FALSE)</f>
        <v>1.3095238095238095</v>
      </c>
      <c r="CK31" s="4310"/>
      <c r="CL31" s="4310"/>
      <c r="CM31" s="3904" t="s">
        <v>976</v>
      </c>
      <c r="CN31" s="4312" t="s">
        <v>5125</v>
      </c>
      <c r="CO31" s="4312"/>
      <c r="CP31" s="4316">
        <f>VLOOKUP($DK$3,'R4_raw'!$F$15:$CGU$115,MATCH(K31,'R4_raw'!$F$13:$CGU$13,0),FALSE)</f>
        <v>1.1521739130434783</v>
      </c>
      <c r="CQ31" s="4316"/>
      <c r="CR31" s="4316"/>
      <c r="CS31" s="3446" t="s">
        <v>976</v>
      </c>
      <c r="CT31" s="24"/>
      <c r="CU31" s="4352">
        <f>CU30*(CP30/100)</f>
        <v>23</v>
      </c>
      <c r="CV31" s="4352"/>
      <c r="CW31" s="24"/>
      <c r="CX31" s="4351">
        <f>VLOOKUP($DK$3,'R4_raw'!$F$15:$CGU$115,MATCH(M31,'R4_raw'!$F$13:$CGU$13,0),FALSE)</f>
        <v>34</v>
      </c>
      <c r="CY31" s="4351"/>
      <c r="CZ31" s="2368" t="s">
        <v>76</v>
      </c>
      <c r="DA31" s="27" t="str">
        <f t="shared" si="5"/>
        <v/>
      </c>
      <c r="DB31" s="4336">
        <f>VLOOKUP("長野県",'R4_raw'!$F$15:$CGU$115,MATCH(K31,'R4_raw'!$F$13:$CGU$13,0),FALSE)</f>
        <v>1.1388888888888888</v>
      </c>
      <c r="DC31" s="4336"/>
      <c r="DD31" s="3464" t="s">
        <v>976</v>
      </c>
    </row>
    <row r="32" spans="1:108" ht="18.75" customHeight="1" x14ac:dyDescent="0.2">
      <c r="A32" s="1887"/>
      <c r="B32" s="1887"/>
      <c r="C32" s="1887"/>
      <c r="D32" s="1887"/>
      <c r="E32" s="1938"/>
      <c r="F32" s="1938"/>
      <c r="G32" s="1938"/>
      <c r="H32" s="1938"/>
      <c r="I32" s="1938"/>
      <c r="J32" s="1893" t="s">
        <v>1156</v>
      </c>
      <c r="K32" s="1903" t="s">
        <v>7559</v>
      </c>
      <c r="L32" s="1903" t="s">
        <v>7386</v>
      </c>
      <c r="M32" s="1903" t="s">
        <v>7560</v>
      </c>
      <c r="O32" s="7" t="s">
        <v>0</v>
      </c>
      <c r="Q32" s="4428"/>
      <c r="R32" s="4330" t="s">
        <v>6870</v>
      </c>
      <c r="S32" s="4331"/>
      <c r="T32" s="4331"/>
      <c r="U32" s="4331"/>
      <c r="V32" s="4331"/>
      <c r="W32" s="4331"/>
      <c r="X32" s="4331"/>
      <c r="Y32" s="4331"/>
      <c r="Z32" s="4447">
        <v>2021</v>
      </c>
      <c r="AA32" s="4447"/>
      <c r="AB32" s="4447"/>
      <c r="AC32" s="4447"/>
      <c r="AD32" s="2317"/>
      <c r="AE32" s="4314">
        <v>2022</v>
      </c>
      <c r="AF32" s="4314"/>
      <c r="AG32" s="4314"/>
      <c r="AH32" s="4314"/>
      <c r="AI32" s="209"/>
      <c r="AJ32" s="4464"/>
      <c r="AK32" s="4464"/>
      <c r="AL32" s="209"/>
      <c r="AM32" s="2790" t="s">
        <v>2008</v>
      </c>
      <c r="AN32" s="209"/>
      <c r="AO32" s="1570"/>
      <c r="AP32" s="2334" t="s">
        <v>276</v>
      </c>
      <c r="AQ32" s="329"/>
      <c r="AR32" s="1413"/>
      <c r="AS32" s="327"/>
      <c r="AT32" s="436"/>
      <c r="AU32" s="436"/>
      <c r="AV32" s="436"/>
      <c r="AW32" s="436"/>
      <c r="AX32" s="436"/>
      <c r="AY32" s="436"/>
      <c r="AZ32" s="436"/>
      <c r="BA32" s="4260" t="s">
        <v>8249</v>
      </c>
      <c r="BB32" s="4260"/>
      <c r="BC32" s="4260"/>
      <c r="BD32" s="4260"/>
      <c r="BE32" s="4260"/>
      <c r="BF32" s="4260"/>
      <c r="BG32" s="531"/>
      <c r="BH32" s="4392" t="s">
        <v>2998</v>
      </c>
      <c r="BI32" s="4277"/>
      <c r="BJ32" s="4277"/>
      <c r="BK32" s="4277"/>
      <c r="BL32" s="4277"/>
      <c r="BM32" s="4271" t="s">
        <v>2441</v>
      </c>
      <c r="BN32" s="4272"/>
      <c r="BO32" s="3139" t="s">
        <v>2996</v>
      </c>
      <c r="BP32" s="3140"/>
      <c r="BQ32" s="3140"/>
      <c r="BR32" s="3140"/>
      <c r="BS32" s="3140"/>
      <c r="BT32" s="4271" t="s">
        <v>2441</v>
      </c>
      <c r="BU32" s="4362"/>
      <c r="BW32" s="4372"/>
      <c r="BX32" s="4381" t="s">
        <v>2363</v>
      </c>
      <c r="BY32" s="4381"/>
      <c r="BZ32" s="4381"/>
      <c r="CA32" s="4381"/>
      <c r="CB32" s="4381"/>
      <c r="CC32" s="4381"/>
      <c r="CD32" s="4381"/>
      <c r="CE32" s="4319" t="s">
        <v>196</v>
      </c>
      <c r="CF32" s="4320"/>
      <c r="CG32" s="4320"/>
      <c r="CH32" s="4320"/>
      <c r="CI32" s="4321"/>
      <c r="CJ32" s="4310">
        <f>VLOOKUP($DK$3,'R3_raw'!$F$15:$ALF$115,MATCH(J32,'R3_raw'!$F$13:$ALF$13,0),FALSE)</f>
        <v>10.352941176470589</v>
      </c>
      <c r="CK32" s="4310"/>
      <c r="CL32" s="4310"/>
      <c r="CM32" s="3904" t="s">
        <v>80</v>
      </c>
      <c r="CN32" s="4312" t="s">
        <v>5125</v>
      </c>
      <c r="CO32" s="4312"/>
      <c r="CP32" s="4316">
        <f>VLOOKUP($DK$3,'R4_raw'!$F$15:$CGU$115,MATCH(K32,'R4_raw'!$F$13:$CGU$13,0),FALSE)</f>
        <v>6.9142125480153656</v>
      </c>
      <c r="CQ32" s="4316"/>
      <c r="CR32" s="4316"/>
      <c r="CS32" s="3446" t="s">
        <v>80</v>
      </c>
      <c r="CT32" s="24"/>
      <c r="CU32" s="4351">
        <f>VLOOKUP($DK$3,'R4_raw'!$F$15:$CGU$115,MATCH(L32,'R4_raw'!$F$13:$CGU$13,0),FALSE)</f>
        <v>781</v>
      </c>
      <c r="CV32" s="4351"/>
      <c r="CW32" s="24"/>
      <c r="CX32" s="4351">
        <f>VLOOKUP($DK$3,'R4_raw'!$F$15:$CGU$115,MATCH(M32,'R4_raw'!$F$13:$CGU$13,0),FALSE)</f>
        <v>13</v>
      </c>
      <c r="CY32" s="4351"/>
      <c r="CZ32" s="2368" t="s">
        <v>76</v>
      </c>
      <c r="DA32" s="27" t="str">
        <f t="shared" si="5"/>
        <v>★</v>
      </c>
      <c r="DB32" s="4336">
        <f>VLOOKUP("長野県",'R4_raw'!$F$15:$CGU$115,MATCH(K32,'R4_raw'!$F$13:$CGU$13,0),FALSE)</f>
        <v>5.2064266829367503</v>
      </c>
      <c r="DC32" s="4336"/>
      <c r="DD32" s="3464" t="s">
        <v>2414</v>
      </c>
    </row>
    <row r="33" spans="1:108" ht="18.75" customHeight="1" x14ac:dyDescent="0.2">
      <c r="A33" s="1893" t="s">
        <v>3089</v>
      </c>
      <c r="B33" s="1903" t="s">
        <v>8873</v>
      </c>
      <c r="C33" s="1893"/>
      <c r="D33" s="1903" t="s">
        <v>6995</v>
      </c>
      <c r="E33" s="1938"/>
      <c r="F33" s="1938"/>
      <c r="G33" s="1938"/>
      <c r="H33" s="1938"/>
      <c r="I33" s="1938"/>
      <c r="J33" s="1893" t="s">
        <v>2089</v>
      </c>
      <c r="K33" s="1903" t="s">
        <v>7387</v>
      </c>
      <c r="L33" s="1903"/>
      <c r="M33" s="1903" t="s">
        <v>7561</v>
      </c>
      <c r="O33" s="7" t="s">
        <v>0</v>
      </c>
      <c r="Q33" s="4428"/>
      <c r="R33" s="209"/>
      <c r="S33" s="24" t="s">
        <v>136</v>
      </c>
      <c r="T33" s="26"/>
      <c r="U33" s="26"/>
      <c r="V33" s="26"/>
      <c r="W33" s="26"/>
      <c r="X33" s="26"/>
      <c r="Y33" s="26"/>
      <c r="Z33" s="4310">
        <f>VLOOKUP($DK$3,'R3_raw'!$F$15:$ALF$115,MATCH(A33,'R3_raw'!$F$13:$ALF$13,0),FALSE)</f>
        <v>18.399999999999999</v>
      </c>
      <c r="AA33" s="4310"/>
      <c r="AB33" s="4310"/>
      <c r="AC33" s="24" t="s">
        <v>80</v>
      </c>
      <c r="AD33" s="1107" t="s">
        <v>5125</v>
      </c>
      <c r="AE33" s="4300">
        <f>VLOOKUP($DK$3,'R4_raw'!$F$15:$CGU$115,MATCH(B33,'R4_raw'!$F$13:$CGU$13,0),FALSE)</f>
        <v>18.399999999999999</v>
      </c>
      <c r="AF33" s="4300"/>
      <c r="AG33" s="4300"/>
      <c r="AH33" s="24" t="s">
        <v>80</v>
      </c>
      <c r="AI33" s="24"/>
      <c r="AJ33" s="454"/>
      <c r="AK33" s="454"/>
      <c r="AL33" s="24"/>
      <c r="AM33" s="520">
        <f>VLOOKUP($DK$3,'R4_raw'!$F$15:$CGU$115,MATCH(D33,'R4_raw'!$F$13:$CGU$13,0),FALSE)</f>
        <v>63</v>
      </c>
      <c r="AN33" s="24" t="s">
        <v>76</v>
      </c>
      <c r="AO33" s="521" t="str">
        <f>IF(AM33&lt;=15,"★","")</f>
        <v/>
      </c>
      <c r="AP33" s="499">
        <f>VLOOKUP("長野県",'R4_raw'!$F$15:$CGU$115,MATCH(B33,'R4_raw'!$F$13:$CGU$13,0),FALSE)</f>
        <v>17.2</v>
      </c>
      <c r="AQ33" s="315" t="s">
        <v>80</v>
      </c>
      <c r="AR33" s="1413"/>
      <c r="AS33" s="327"/>
      <c r="AT33" s="436"/>
      <c r="AU33" s="3144"/>
      <c r="AV33" s="3144"/>
      <c r="AW33" s="3144"/>
      <c r="AX33" s="3144"/>
      <c r="AY33" s="3144"/>
      <c r="AZ33" s="3145"/>
      <c r="BA33" s="4257" t="s">
        <v>8247</v>
      </c>
      <c r="BB33" s="4258"/>
      <c r="BC33" s="4259"/>
      <c r="BD33" s="4257" t="s">
        <v>8248</v>
      </c>
      <c r="BE33" s="4258"/>
      <c r="BF33" s="4259"/>
      <c r="BG33" s="2231"/>
      <c r="BH33" s="4262" t="s">
        <v>2362</v>
      </c>
      <c r="BI33" s="4263"/>
      <c r="BJ33" s="4264"/>
      <c r="BK33" s="4545" t="s">
        <v>277</v>
      </c>
      <c r="BL33" s="4546"/>
      <c r="BM33" s="4273"/>
      <c r="BN33" s="4274"/>
      <c r="BO33" s="4426" t="s">
        <v>2362</v>
      </c>
      <c r="BP33" s="4417"/>
      <c r="BQ33" s="4418"/>
      <c r="BR33" s="4437" t="s">
        <v>278</v>
      </c>
      <c r="BS33" s="4438"/>
      <c r="BT33" s="4273"/>
      <c r="BU33" s="4363"/>
      <c r="BW33" s="4373"/>
      <c r="BX33" s="4383"/>
      <c r="BY33" s="4383"/>
      <c r="BZ33" s="4383"/>
      <c r="CA33" s="4383"/>
      <c r="CB33" s="4383"/>
      <c r="CC33" s="4383"/>
      <c r="CD33" s="4383"/>
      <c r="CE33" s="4319" t="s">
        <v>208</v>
      </c>
      <c r="CF33" s="4320"/>
      <c r="CG33" s="4320"/>
      <c r="CH33" s="4320"/>
      <c r="CI33" s="4321"/>
      <c r="CJ33" s="4310">
        <f>VLOOKUP($DK$3,'R3_raw'!$F$15:$ALF$115,MATCH(J33,'R3_raw'!$F$13:$ALF$13,0),FALSE)</f>
        <v>1.3636363636363635</v>
      </c>
      <c r="CK33" s="4310"/>
      <c r="CL33" s="4310"/>
      <c r="CM33" s="3904" t="s">
        <v>976</v>
      </c>
      <c r="CN33" s="4312" t="s">
        <v>5125</v>
      </c>
      <c r="CO33" s="4312"/>
      <c r="CP33" s="4316">
        <f>VLOOKUP($DK$3,'R4_raw'!$F$15:$CGU$115,MATCH(K33,'R4_raw'!$F$13:$CGU$13,0),FALSE)</f>
        <v>1.5462962962962963</v>
      </c>
      <c r="CQ33" s="4316"/>
      <c r="CR33" s="4316"/>
      <c r="CS33" s="3446" t="s">
        <v>976</v>
      </c>
      <c r="CT33" s="24"/>
      <c r="CU33" s="4352">
        <f>CU32*(CP32/100)</f>
        <v>54</v>
      </c>
      <c r="CV33" s="4352"/>
      <c r="CW33" s="24"/>
      <c r="CX33" s="4351">
        <f>VLOOKUP($DK$3,'R4_raw'!$F$15:$CGU$115,MATCH(M33,'R4_raw'!$F$13:$CGU$13,0),FALSE)</f>
        <v>12</v>
      </c>
      <c r="CY33" s="4351"/>
      <c r="CZ33" s="2368" t="s">
        <v>76</v>
      </c>
      <c r="DA33" s="27" t="str">
        <f t="shared" si="5"/>
        <v>★</v>
      </c>
      <c r="DB33" s="4336">
        <f>VLOOKUP("長野県",'R4_raw'!$F$15:$CGU$115,MATCH(K33,'R4_raw'!$F$13:$CGU$13,0),FALSE)</f>
        <v>1.3583984375</v>
      </c>
      <c r="DC33" s="4336"/>
      <c r="DD33" s="3464" t="s">
        <v>2416</v>
      </c>
    </row>
    <row r="34" spans="1:108" ht="18.75" customHeight="1" x14ac:dyDescent="0.2">
      <c r="A34" s="1893" t="s">
        <v>3090</v>
      </c>
      <c r="B34" s="1903" t="s">
        <v>6992</v>
      </c>
      <c r="C34" s="1887"/>
      <c r="D34" s="1887"/>
      <c r="E34" s="1942" t="s">
        <v>3104</v>
      </c>
      <c r="F34" s="2130" t="s">
        <v>3104</v>
      </c>
      <c r="G34" s="1938"/>
      <c r="H34" s="1942" t="s">
        <v>3111</v>
      </c>
      <c r="I34" s="2130" t="s">
        <v>3111</v>
      </c>
      <c r="J34" s="1893" t="s">
        <v>1158</v>
      </c>
      <c r="K34" s="1903" t="s">
        <v>7562</v>
      </c>
      <c r="L34" s="1903" t="s">
        <v>7391</v>
      </c>
      <c r="M34" s="1903" t="s">
        <v>7563</v>
      </c>
      <c r="O34" s="7" t="s">
        <v>0</v>
      </c>
      <c r="Q34" s="4428"/>
      <c r="R34" s="209"/>
      <c r="S34" s="78" t="s">
        <v>188</v>
      </c>
      <c r="T34" s="281"/>
      <c r="U34" s="26"/>
      <c r="V34" s="26"/>
      <c r="W34" s="26"/>
      <c r="X34" s="24"/>
      <c r="Y34" s="24"/>
      <c r="Z34" s="4310">
        <f>VLOOKUP($DK$3,'R3_raw'!$F$15:$ALF$115,MATCH(A34,'R3_raw'!$F$13:$ALF$13,0),FALSE)</f>
        <v>5.0999999999999996</v>
      </c>
      <c r="AA34" s="4310"/>
      <c r="AB34" s="4310"/>
      <c r="AC34" s="24" t="s">
        <v>80</v>
      </c>
      <c r="AD34" s="1107" t="s">
        <v>5125</v>
      </c>
      <c r="AE34" s="4300">
        <f>VLOOKUP($DK$3,'R4_raw'!$F$15:$CGU$115,MATCH(B34,'R4_raw'!$F$13:$CGU$13,0),FALSE)</f>
        <v>5.0999999999999996</v>
      </c>
      <c r="AF34" s="4300"/>
      <c r="AG34" s="4300"/>
      <c r="AH34" s="24" t="s">
        <v>80</v>
      </c>
      <c r="AI34" s="24"/>
      <c r="AJ34" s="454"/>
      <c r="AK34" s="454"/>
      <c r="AL34" s="24"/>
      <c r="AM34" s="92"/>
      <c r="AN34" s="24"/>
      <c r="AO34" s="521"/>
      <c r="AP34" s="499">
        <f>VLOOKUP("長野県",'R4_raw'!$F$15:$CGU$115,MATCH(B34,'R4_raw'!$F$13:$CGU$13,0),FALSE)</f>
        <v>4.1999999999999993</v>
      </c>
      <c r="AQ34" s="316" t="s">
        <v>80</v>
      </c>
      <c r="AR34" s="53"/>
      <c r="AS34" s="327"/>
      <c r="AT34" s="24" t="s">
        <v>222</v>
      </c>
      <c r="AU34" s="24"/>
      <c r="AV34" s="69"/>
      <c r="AW34" s="69"/>
      <c r="AX34" s="24"/>
      <c r="AY34" s="24"/>
      <c r="AZ34" s="2217"/>
      <c r="BA34" s="4249" t="str">
        <f>VLOOKUP($DK$3,'R3_raw'!$F$15:$ALF$115,MATCH(E34,'R3_raw'!$F$13:$ALF$13,0),FALSE)</f>
        <v>-</v>
      </c>
      <c r="BB34" s="4249"/>
      <c r="BC34" s="4250"/>
      <c r="BD34" s="4249" t="str">
        <f>VLOOKUP($DK$3,'R3_raw'!$F$15:$ALF$115,MATCH(H34,'R3_raw'!$F$13:$ALF$13,0),FALSE)</f>
        <v>-</v>
      </c>
      <c r="BE34" s="4249"/>
      <c r="BF34" s="4250"/>
      <c r="BG34" s="24" t="s">
        <v>5125</v>
      </c>
      <c r="BH34" s="4265" t="str">
        <f>VLOOKUP($DK$3,'R4_raw'!$F$15:$CGU$115,MATCH(F34,'R4_raw'!$F$13:$CGU$13,0),FALSE)</f>
        <v>-</v>
      </c>
      <c r="BI34" s="4266"/>
      <c r="BJ34" s="4267"/>
      <c r="BK34" s="4541">
        <f>VLOOKUP("長野県",'R4_raw'!$F$15:$CGU$115,MATCH(F34,'R4_raw'!$F$13:$CGU$13,0),FALSE)</f>
        <v>6.9919323857087976</v>
      </c>
      <c r="BL34" s="4542"/>
      <c r="BM34" s="4255" t="str">
        <f t="shared" ref="BM34:BM41" si="6">IFERROR(BH34/BK34,"-")</f>
        <v>-</v>
      </c>
      <c r="BN34" s="4315"/>
      <c r="BO34" s="4265" t="str">
        <f>VLOOKUP($DK$3,'R4_raw'!$F$15:$CGU$115,MATCH(I34,'R4_raw'!$F$13:$CGU$13,0),FALSE)</f>
        <v>-</v>
      </c>
      <c r="BP34" s="4266"/>
      <c r="BQ34" s="4267"/>
      <c r="BR34" s="4255">
        <f>VLOOKUP("長野県",'R4_raw'!$F$15:$CGU$115,MATCH(I34,'R4_raw'!$F$13:$CGU$13,0),FALSE)</f>
        <v>29.157894736842106</v>
      </c>
      <c r="BS34" s="4261"/>
      <c r="BT34" s="4255" t="str">
        <f t="shared" ref="BT34:BT39" si="7">IFERROR(BO34/BR34,"-")</f>
        <v>-</v>
      </c>
      <c r="BU34" s="4256"/>
      <c r="BW34" s="4372"/>
      <c r="BX34" s="4387" t="s">
        <v>210</v>
      </c>
      <c r="BY34" s="4387"/>
      <c r="BZ34" s="4387"/>
      <c r="CA34" s="4387"/>
      <c r="CB34" s="4387"/>
      <c r="CC34" s="4387"/>
      <c r="CD34" s="4387"/>
      <c r="CE34" s="4319" t="s">
        <v>196</v>
      </c>
      <c r="CF34" s="4320"/>
      <c r="CG34" s="4320"/>
      <c r="CH34" s="4320"/>
      <c r="CI34" s="4321"/>
      <c r="CJ34" s="4310">
        <f>VLOOKUP($DK$3,'R3_raw'!$F$15:$ALF$115,MATCH(J34,'R3_raw'!$F$13:$ALF$13,0),FALSE)</f>
        <v>10.919540229885058</v>
      </c>
      <c r="CK34" s="4310"/>
      <c r="CL34" s="4310"/>
      <c r="CM34" s="3904" t="s">
        <v>80</v>
      </c>
      <c r="CN34" s="4312" t="s">
        <v>5125</v>
      </c>
      <c r="CO34" s="4312"/>
      <c r="CP34" s="4316">
        <f>VLOOKUP($DK$3,'R4_raw'!$F$15:$CGU$115,MATCH(K34,'R4_raw'!$F$13:$CGU$13,0),FALSE)</f>
        <v>9.9496221662468525</v>
      </c>
      <c r="CQ34" s="4316"/>
      <c r="CR34" s="4316"/>
      <c r="CS34" s="3446" t="s">
        <v>80</v>
      </c>
      <c r="CT34" s="24"/>
      <c r="CU34" s="4351">
        <f>VLOOKUP($DK$3,'R4_raw'!$F$15:$CGU$115,MATCH(L34,'R4_raw'!$F$13:$CGU$13,0),FALSE)</f>
        <v>794</v>
      </c>
      <c r="CV34" s="4351"/>
      <c r="CW34" s="24"/>
      <c r="CX34" s="4351">
        <f>VLOOKUP($DK$3,'R4_raw'!$F$15:$CGU$115,MATCH(M34,'R4_raw'!$F$13:$CGU$13,0),FALSE)</f>
        <v>15</v>
      </c>
      <c r="CY34" s="4351"/>
      <c r="CZ34" s="2368" t="s">
        <v>76</v>
      </c>
      <c r="DA34" s="27" t="str">
        <f t="shared" si="5"/>
        <v>★</v>
      </c>
      <c r="DB34" s="4336">
        <f>VLOOKUP("長野県",'R4_raw'!$F$15:$CGU$115,MATCH(K34,'R4_raw'!$F$13:$CGU$13,0),FALSE)</f>
        <v>7.0292970702929711</v>
      </c>
      <c r="DC34" s="4336"/>
      <c r="DD34" s="3464" t="s">
        <v>2414</v>
      </c>
    </row>
    <row r="35" spans="1:108" ht="18.75" customHeight="1" x14ac:dyDescent="0.2">
      <c r="A35" s="1893" t="s">
        <v>3091</v>
      </c>
      <c r="B35" s="1903" t="s">
        <v>6993</v>
      </c>
      <c r="C35" s="1887"/>
      <c r="D35" s="1887"/>
      <c r="E35" s="1942" t="s">
        <v>3105</v>
      </c>
      <c r="F35" s="2130" t="s">
        <v>3105</v>
      </c>
      <c r="G35" s="1938"/>
      <c r="H35" s="1942" t="s">
        <v>3112</v>
      </c>
      <c r="I35" s="2130" t="s">
        <v>3112</v>
      </c>
      <c r="J35" s="1893" t="s">
        <v>3127</v>
      </c>
      <c r="K35" s="1903" t="s">
        <v>7392</v>
      </c>
      <c r="L35" s="1903"/>
      <c r="M35" s="1903" t="s">
        <v>7564</v>
      </c>
      <c r="O35" s="7" t="s">
        <v>0</v>
      </c>
      <c r="Q35" s="4428"/>
      <c r="R35" s="209"/>
      <c r="S35" s="428" t="s">
        <v>189</v>
      </c>
      <c r="T35" s="70"/>
      <c r="U35" s="81"/>
      <c r="V35" s="81"/>
      <c r="W35" s="81"/>
      <c r="X35" s="96"/>
      <c r="Y35" s="96"/>
      <c r="Z35" s="4310">
        <f>VLOOKUP($DK$3,'R3_raw'!$F$15:$ALF$115,MATCH(A35,'R3_raw'!$F$13:$ALF$13,0),FALSE)</f>
        <v>7</v>
      </c>
      <c r="AA35" s="4310"/>
      <c r="AB35" s="4310"/>
      <c r="AC35" s="24" t="s">
        <v>80</v>
      </c>
      <c r="AD35" s="1107" t="s">
        <v>5125</v>
      </c>
      <c r="AE35" s="4300">
        <f>VLOOKUP($DK$3,'R4_raw'!$F$15:$CGU$115,MATCH(B35,'R4_raw'!$F$13:$CGU$13,0),FALSE)</f>
        <v>7</v>
      </c>
      <c r="AF35" s="4300"/>
      <c r="AG35" s="4300"/>
      <c r="AH35" s="24" t="s">
        <v>80</v>
      </c>
      <c r="AI35" s="24"/>
      <c r="AJ35" s="454"/>
      <c r="AK35" s="454"/>
      <c r="AL35" s="24"/>
      <c r="AM35" s="92"/>
      <c r="AN35" s="24"/>
      <c r="AO35" s="521"/>
      <c r="AP35" s="499">
        <f>VLOOKUP("長野県",'R4_raw'!$F$15:$CGU$115,MATCH(B35,'R4_raw'!$F$13:$CGU$13,0),FALSE)</f>
        <v>6.6</v>
      </c>
      <c r="AQ35" s="315" t="s">
        <v>80</v>
      </c>
      <c r="AR35" s="53"/>
      <c r="AS35" s="327"/>
      <c r="AT35" s="24" t="s">
        <v>223</v>
      </c>
      <c r="AU35" s="24"/>
      <c r="AV35" s="24"/>
      <c r="AW35" s="24"/>
      <c r="AX35" s="24"/>
      <c r="AY35" s="24"/>
      <c r="AZ35" s="2217"/>
      <c r="BA35" s="4249" t="str">
        <f>VLOOKUP($DK$3,'R3_raw'!$F$15:$ALF$115,MATCH(E35,'R3_raw'!$F$13:$ALF$13,0),FALSE)</f>
        <v>-</v>
      </c>
      <c r="BB35" s="4249"/>
      <c r="BC35" s="4250"/>
      <c r="BD35" s="4249" t="str">
        <f>VLOOKUP($DK$3,'R3_raw'!$F$15:$ALF$115,MATCH(H35,'R3_raw'!$F$13:$ALF$13,0),FALSE)</f>
        <v>-</v>
      </c>
      <c r="BE35" s="4249"/>
      <c r="BF35" s="4250"/>
      <c r="BG35" s="24" t="s">
        <v>5125</v>
      </c>
      <c r="BH35" s="4268" t="str">
        <f>VLOOKUP($DK$3,'R4_raw'!$F$15:$CGU$115,MATCH(F35,'R4_raw'!$F$13:$CGU$13,0),FALSE)</f>
        <v>-</v>
      </c>
      <c r="BI35" s="4269"/>
      <c r="BJ35" s="4270"/>
      <c r="BK35" s="4541">
        <f>VLOOKUP("長野県",'R4_raw'!$F$15:$CGU$115,MATCH(F35,'R4_raw'!$F$13:$CGU$13,0),FALSE)</f>
        <v>7.7794852093738003</v>
      </c>
      <c r="BL35" s="4542"/>
      <c r="BM35" s="4255" t="str">
        <f t="shared" si="6"/>
        <v>-</v>
      </c>
      <c r="BN35" s="4315"/>
      <c r="BO35" s="4265" t="str">
        <f>VLOOKUP($DK$3,'R4_raw'!$F$15:$CGU$115,MATCH(I35,'R4_raw'!$F$13:$CGU$13,0),FALSE)</f>
        <v>-</v>
      </c>
      <c r="BP35" s="4266"/>
      <c r="BQ35" s="4267"/>
      <c r="BR35" s="4255">
        <f>VLOOKUP("長野県",'R4_raw'!$F$15:$CGU$115,MATCH(I35,'R4_raw'!$F$13:$CGU$13,0),FALSE)</f>
        <v>8.0902255639097742</v>
      </c>
      <c r="BS35" s="4261"/>
      <c r="BT35" s="4255" t="str">
        <f t="shared" si="7"/>
        <v>-</v>
      </c>
      <c r="BU35" s="4256"/>
      <c r="BW35" s="4373"/>
      <c r="BX35" s="4388"/>
      <c r="BY35" s="4388"/>
      <c r="BZ35" s="4388"/>
      <c r="CA35" s="4388"/>
      <c r="CB35" s="4388"/>
      <c r="CC35" s="4388"/>
      <c r="CD35" s="4388"/>
      <c r="CE35" s="4319" t="s">
        <v>208</v>
      </c>
      <c r="CF35" s="4320"/>
      <c r="CG35" s="4320"/>
      <c r="CH35" s="4320"/>
      <c r="CI35" s="4321"/>
      <c r="CJ35" s="4310">
        <f>VLOOKUP($DK$3,'R3_raw'!$F$15:$ALF$115,MATCH(J35,'R3_raw'!$F$13:$ALF$13,0),FALSE)</f>
        <v>1.0894736842105264</v>
      </c>
      <c r="CK35" s="4310"/>
      <c r="CL35" s="4310"/>
      <c r="CM35" s="3904" t="s">
        <v>976</v>
      </c>
      <c r="CN35" s="4312" t="s">
        <v>5125</v>
      </c>
      <c r="CO35" s="4312"/>
      <c r="CP35" s="4316">
        <f>VLOOKUP($DK$3,'R4_raw'!$F$15:$CGU$115,MATCH(K35,'R4_raw'!$F$13:$CGU$13,0),FALSE)</f>
        <v>1.0379746835443038</v>
      </c>
      <c r="CQ35" s="4316"/>
      <c r="CR35" s="4316"/>
      <c r="CS35" s="3446" t="s">
        <v>976</v>
      </c>
      <c r="CT35" s="24"/>
      <c r="CU35" s="4352">
        <f>CU34*(CP34/100)</f>
        <v>79</v>
      </c>
      <c r="CV35" s="4352"/>
      <c r="CW35" s="24"/>
      <c r="CX35" s="4351">
        <f>VLOOKUP($DK$3,'R4_raw'!$F$15:$CGU$115,MATCH(M35,'R4_raw'!$F$13:$CGU$13,0),FALSE)</f>
        <v>16</v>
      </c>
      <c r="CY35" s="4351"/>
      <c r="CZ35" s="2368" t="s">
        <v>76</v>
      </c>
      <c r="DA35" s="27" t="str">
        <f t="shared" si="5"/>
        <v/>
      </c>
      <c r="DB35" s="4336">
        <f>VLOOKUP("長野県",'R4_raw'!$F$15:$CGU$115,MATCH(K35,'R4_raw'!$F$13:$CGU$13,0),FALSE)</f>
        <v>0.94523470839260315</v>
      </c>
      <c r="DC35" s="4336"/>
      <c r="DD35" s="3464" t="s">
        <v>2416</v>
      </c>
    </row>
    <row r="36" spans="1:108" ht="18.75" customHeight="1" x14ac:dyDescent="0.2">
      <c r="A36" s="1893" t="s">
        <v>3092</v>
      </c>
      <c r="B36" s="1903" t="s">
        <v>6994</v>
      </c>
      <c r="C36" s="1887"/>
      <c r="D36" s="1887"/>
      <c r="E36" s="1942" t="s">
        <v>3106</v>
      </c>
      <c r="F36" s="2130" t="s">
        <v>3106</v>
      </c>
      <c r="G36" s="1938"/>
      <c r="H36" s="1942" t="s">
        <v>3113</v>
      </c>
      <c r="I36" s="2130" t="s">
        <v>3113</v>
      </c>
      <c r="J36" s="1893" t="s">
        <v>2057</v>
      </c>
      <c r="K36" s="1903" t="s">
        <v>7423</v>
      </c>
      <c r="L36" s="1903" t="s">
        <v>7396</v>
      </c>
      <c r="M36" s="1903" t="s">
        <v>7565</v>
      </c>
      <c r="O36" s="7" t="s">
        <v>0</v>
      </c>
      <c r="Q36" s="4428"/>
      <c r="R36" s="209"/>
      <c r="S36" s="42" t="s">
        <v>190</v>
      </c>
      <c r="T36" s="42"/>
      <c r="U36" s="96"/>
      <c r="V36" s="96"/>
      <c r="W36" s="96"/>
      <c r="X36" s="96"/>
      <c r="Y36" s="96"/>
      <c r="Z36" s="4310">
        <f>VLOOKUP($DK$3,'R3_raw'!$F$15:$ALF$115,MATCH(A36,'R3_raw'!$F$13:$ALF$13,0),FALSE)</f>
        <v>6.3000000000000007</v>
      </c>
      <c r="AA36" s="4310"/>
      <c r="AB36" s="4310"/>
      <c r="AC36" s="24" t="s">
        <v>80</v>
      </c>
      <c r="AD36" s="1107" t="s">
        <v>5125</v>
      </c>
      <c r="AE36" s="4300">
        <f>VLOOKUP($DK$3,'R4_raw'!$F$15:$CGU$115,MATCH(B36,'R4_raw'!$F$13:$CGU$13,0),FALSE)</f>
        <v>6.4</v>
      </c>
      <c r="AF36" s="4300"/>
      <c r="AG36" s="4300"/>
      <c r="AH36" s="24" t="s">
        <v>80</v>
      </c>
      <c r="AI36" s="24"/>
      <c r="AJ36" s="454"/>
      <c r="AK36" s="454"/>
      <c r="AL36" s="24"/>
      <c r="AM36" s="92"/>
      <c r="AN36" s="24"/>
      <c r="AO36" s="521"/>
      <c r="AP36" s="499">
        <f>VLOOKUP("長野県",'R4_raw'!$F$15:$CGU$115,MATCH(B36,'R4_raw'!$F$13:$CGU$13,0),FALSE)</f>
        <v>6.4</v>
      </c>
      <c r="AQ36" s="316" t="s">
        <v>80</v>
      </c>
      <c r="AR36" s="53"/>
      <c r="AS36" s="327"/>
      <c r="AT36" s="24" t="s">
        <v>224</v>
      </c>
      <c r="AU36" s="24"/>
      <c r="AV36" s="295"/>
      <c r="AW36" s="295"/>
      <c r="AX36" s="24"/>
      <c r="AY36" s="24"/>
      <c r="AZ36" s="2217"/>
      <c r="BA36" s="4249" t="str">
        <f>VLOOKUP($DK$3,'R3_raw'!$F$15:$ALF$115,MATCH(E36,'R3_raw'!$F$13:$ALF$13,0),FALSE)</f>
        <v>-</v>
      </c>
      <c r="BB36" s="4249"/>
      <c r="BC36" s="4250"/>
      <c r="BD36" s="4249" t="str">
        <f>VLOOKUP($DK$3,'R3_raw'!$F$15:$ALF$115,MATCH(H36,'R3_raw'!$F$13:$ALF$13,0),FALSE)</f>
        <v>-</v>
      </c>
      <c r="BE36" s="4249"/>
      <c r="BF36" s="4250"/>
      <c r="BG36" s="24" t="s">
        <v>5125</v>
      </c>
      <c r="BH36" s="4265" t="str">
        <f>VLOOKUP($DK$3,'R4_raw'!$F$15:$CGU$115,MATCH(F36,'R4_raw'!$F$13:$CGU$13,0),FALSE)</f>
        <v>-</v>
      </c>
      <c r="BI36" s="4266"/>
      <c r="BJ36" s="4267"/>
      <c r="BK36" s="4541">
        <f>VLOOKUP("長野県",'R4_raw'!$F$15:$CGU$115,MATCH(F36,'R4_raw'!$F$13:$CGU$13,0),FALSE)</f>
        <v>17.691125624279678</v>
      </c>
      <c r="BL36" s="4542"/>
      <c r="BM36" s="4255" t="str">
        <f t="shared" si="6"/>
        <v>-</v>
      </c>
      <c r="BN36" s="4315"/>
      <c r="BO36" s="4265" t="str">
        <f>VLOOKUP($DK$3,'R4_raw'!$F$15:$CGU$115,MATCH(I36,'R4_raw'!$F$13:$CGU$13,0),FALSE)</f>
        <v>-</v>
      </c>
      <c r="BP36" s="4266"/>
      <c r="BQ36" s="4267"/>
      <c r="BR36" s="4255">
        <f>VLOOKUP("長野県",'R4_raw'!$F$15:$CGU$115,MATCH(I36,'R4_raw'!$F$13:$CGU$13,0),FALSE)</f>
        <v>8.4060150375939848</v>
      </c>
      <c r="BS36" s="4261"/>
      <c r="BT36" s="4255" t="str">
        <f t="shared" si="7"/>
        <v>-</v>
      </c>
      <c r="BU36" s="4256"/>
      <c r="BW36" s="4372"/>
      <c r="BX36" s="4387" t="s">
        <v>211</v>
      </c>
      <c r="BY36" s="4387"/>
      <c r="BZ36" s="4387"/>
      <c r="CA36" s="4387"/>
      <c r="CB36" s="4387"/>
      <c r="CC36" s="4387"/>
      <c r="CD36" s="4443"/>
      <c r="CE36" s="4319" t="s">
        <v>196</v>
      </c>
      <c r="CF36" s="4320"/>
      <c r="CG36" s="4320"/>
      <c r="CH36" s="4320"/>
      <c r="CI36" s="4321"/>
      <c r="CJ36" s="4310">
        <f>VLOOKUP($DK$3,'R3_raw'!$F$15:$ALF$115,MATCH(J36,'R3_raw'!$F$13:$ALF$13,0),FALSE)</f>
        <v>5.1807228915662655</v>
      </c>
      <c r="CK36" s="4310"/>
      <c r="CL36" s="4310"/>
      <c r="CM36" s="3904" t="s">
        <v>80</v>
      </c>
      <c r="CN36" s="4312" t="s">
        <v>5125</v>
      </c>
      <c r="CO36" s="4312"/>
      <c r="CP36" s="4316">
        <f>VLOOKUP($DK$3,'R4_raw'!$F$15:$CGU$115,MATCH(K36,'R4_raw'!$F$13:$CGU$13,0),FALSE)</f>
        <v>2.74869109947644</v>
      </c>
      <c r="CQ36" s="4316"/>
      <c r="CR36" s="4316"/>
      <c r="CS36" s="3446" t="s">
        <v>80</v>
      </c>
      <c r="CT36" s="24"/>
      <c r="CU36" s="4351">
        <f>VLOOKUP($DK$3,'R4_raw'!$F$15:$CGU$115,MATCH(L36,'R4_raw'!$F$13:$CGU$13,0),FALSE)</f>
        <v>764</v>
      </c>
      <c r="CV36" s="4351"/>
      <c r="CW36" s="24"/>
      <c r="CX36" s="4351">
        <f>VLOOKUP($DK$3,'R4_raw'!$F$15:$CGU$115,MATCH(M36,'R4_raw'!$F$13:$CGU$13,0),FALSE)</f>
        <v>26</v>
      </c>
      <c r="CY36" s="4351"/>
      <c r="CZ36" s="2368" t="s">
        <v>76</v>
      </c>
      <c r="DA36" s="27" t="str">
        <f t="shared" si="5"/>
        <v/>
      </c>
      <c r="DB36" s="4336">
        <f>VLOOKUP("長野県",'R4_raw'!$F$15:$CGU$115,MATCH(K36,'R4_raw'!$F$13:$CGU$13,0),FALSE)</f>
        <v>2.7276456111566856</v>
      </c>
      <c r="DC36" s="4336"/>
      <c r="DD36" s="3464" t="s">
        <v>2417</v>
      </c>
    </row>
    <row r="37" spans="1:108" ht="18.75" customHeight="1" x14ac:dyDescent="0.2">
      <c r="A37" s="1887"/>
      <c r="B37" s="1887"/>
      <c r="C37" s="1887"/>
      <c r="D37" s="1887"/>
      <c r="E37" s="1942" t="s">
        <v>3107</v>
      </c>
      <c r="F37" s="2130" t="s">
        <v>3107</v>
      </c>
      <c r="G37" s="1938"/>
      <c r="H37" s="1942" t="s">
        <v>3114</v>
      </c>
      <c r="I37" s="2130" t="s">
        <v>3114</v>
      </c>
      <c r="J37" s="1893" t="s">
        <v>3128</v>
      </c>
      <c r="K37" s="1903" t="s">
        <v>7397</v>
      </c>
      <c r="L37" s="1903"/>
      <c r="M37" s="1903" t="s">
        <v>7566</v>
      </c>
      <c r="Q37" s="4429"/>
      <c r="R37" s="1064"/>
      <c r="S37" s="413"/>
      <c r="T37" s="413"/>
      <c r="U37" s="414"/>
      <c r="V37" s="414"/>
      <c r="W37" s="414"/>
      <c r="X37" s="414"/>
      <c r="Y37" s="414"/>
      <c r="Z37" s="414"/>
      <c r="AA37" s="1112"/>
      <c r="AB37" s="414"/>
      <c r="AC37" s="1112"/>
      <c r="AD37" s="1112"/>
      <c r="AE37" s="414"/>
      <c r="AF37" s="1112"/>
      <c r="AG37" s="414"/>
      <c r="AH37" s="1112"/>
      <c r="AI37" s="414"/>
      <c r="AJ37" s="1112"/>
      <c r="AK37" s="414"/>
      <c r="AL37" s="1112"/>
      <c r="AM37" s="1409"/>
      <c r="AN37" s="1409"/>
      <c r="AO37" s="1409"/>
      <c r="AP37" s="1409"/>
      <c r="AQ37" s="1410"/>
      <c r="AR37" s="53"/>
      <c r="AS37" s="327"/>
      <c r="AT37" s="24" t="s">
        <v>225</v>
      </c>
      <c r="AU37" s="24"/>
      <c r="AV37" s="69"/>
      <c r="AW37" s="69"/>
      <c r="AX37" s="24"/>
      <c r="AY37" s="24"/>
      <c r="AZ37" s="2217"/>
      <c r="BA37" s="4249" t="str">
        <f>VLOOKUP($DK$3,'R3_raw'!$F$15:$ALF$115,MATCH(E37,'R3_raw'!$F$13:$ALF$13,0),FALSE)</f>
        <v>-</v>
      </c>
      <c r="BB37" s="4249"/>
      <c r="BC37" s="4250"/>
      <c r="BD37" s="4249" t="str">
        <f>VLOOKUP($DK$3,'R3_raw'!$F$15:$ALF$115,MATCH(H37,'R3_raw'!$F$13:$ALF$13,0),FALSE)</f>
        <v>-</v>
      </c>
      <c r="BE37" s="4249"/>
      <c r="BF37" s="4250"/>
      <c r="BG37" s="24" t="s">
        <v>5125</v>
      </c>
      <c r="BH37" s="4265" t="str">
        <f>VLOOKUP($DK$3,'R4_raw'!$F$15:$CGU$115,MATCH(F37,'R4_raw'!$F$13:$CGU$13,0),FALSE)</f>
        <v>-</v>
      </c>
      <c r="BI37" s="4266"/>
      <c r="BJ37" s="4267"/>
      <c r="BK37" s="4541">
        <f>VLOOKUP("長野県",'R4_raw'!$F$15:$CGU$115,MATCH(F37,'R4_raw'!$F$13:$CGU$13,0),FALSE)</f>
        <v>15.482135996926624</v>
      </c>
      <c r="BL37" s="4542"/>
      <c r="BM37" s="4255" t="str">
        <f t="shared" si="6"/>
        <v>-</v>
      </c>
      <c r="BN37" s="4315"/>
      <c r="BO37" s="4265" t="str">
        <f>VLOOKUP($DK$3,'R4_raw'!$F$15:$CGU$115,MATCH(I37,'R4_raw'!$F$13:$CGU$13,0),FALSE)</f>
        <v>-</v>
      </c>
      <c r="BP37" s="4266"/>
      <c r="BQ37" s="4267"/>
      <c r="BR37" s="4255">
        <f>VLOOKUP("長野県",'R4_raw'!$F$15:$CGU$115,MATCH(I37,'R4_raw'!$F$13:$CGU$13,0),FALSE)</f>
        <v>9.7593984962406015</v>
      </c>
      <c r="BS37" s="4261"/>
      <c r="BT37" s="4255" t="str">
        <f t="shared" si="7"/>
        <v>-</v>
      </c>
      <c r="BU37" s="4256"/>
      <c r="BW37" s="4373"/>
      <c r="BX37" s="4388"/>
      <c r="BY37" s="4388"/>
      <c r="BZ37" s="4388"/>
      <c r="CA37" s="4388"/>
      <c r="CB37" s="4388"/>
      <c r="CC37" s="4388"/>
      <c r="CD37" s="4444"/>
      <c r="CE37" s="4319" t="s">
        <v>208</v>
      </c>
      <c r="CF37" s="4320"/>
      <c r="CG37" s="4320"/>
      <c r="CH37" s="4320"/>
      <c r="CI37" s="4321"/>
      <c r="CJ37" s="4310">
        <f>VLOOKUP($DK$3,'R3_raw'!$F$15:$ALF$115,MATCH(J37,'R3_raw'!$F$13:$ALF$13,0),FALSE)</f>
        <v>1.0348837209302326</v>
      </c>
      <c r="CK37" s="4310"/>
      <c r="CL37" s="4310"/>
      <c r="CM37" s="3904" t="s">
        <v>976</v>
      </c>
      <c r="CN37" s="4312" t="s">
        <v>5125</v>
      </c>
      <c r="CO37" s="4312"/>
      <c r="CP37" s="4316">
        <f>VLOOKUP($DK$3,'R4_raw'!$F$15:$CGU$115,MATCH(K37,'R4_raw'!$F$13:$CGU$13,0),FALSE)</f>
        <v>1</v>
      </c>
      <c r="CQ37" s="4316"/>
      <c r="CR37" s="4316"/>
      <c r="CS37" s="3446" t="s">
        <v>976</v>
      </c>
      <c r="CT37" s="24"/>
      <c r="CU37" s="4352">
        <f>CU36*(CP36/100)</f>
        <v>21</v>
      </c>
      <c r="CV37" s="4352"/>
      <c r="CW37" s="24"/>
      <c r="CX37" s="4351">
        <f>VLOOKUP($DK$3,'R4_raw'!$F$15:$CGU$115,MATCH(M37,'R4_raw'!$F$13:$CGU$13,0),FALSE)</f>
        <v>27</v>
      </c>
      <c r="CY37" s="4351"/>
      <c r="CZ37" s="2368" t="s">
        <v>76</v>
      </c>
      <c r="DA37" s="27" t="str">
        <f t="shared" si="5"/>
        <v/>
      </c>
      <c r="DB37" s="4336">
        <f>VLOOKUP("長野県",'R4_raw'!$F$15:$CGU$115,MATCH(K37,'R4_raw'!$F$13:$CGU$13,0),FALSE)</f>
        <v>0.99436090225563911</v>
      </c>
      <c r="DC37" s="4336"/>
      <c r="DD37" s="3508" t="s">
        <v>2416</v>
      </c>
    </row>
    <row r="38" spans="1:108" ht="18.75" customHeight="1" x14ac:dyDescent="0.2">
      <c r="A38" s="1887"/>
      <c r="B38" s="1887"/>
      <c r="C38" s="1887"/>
      <c r="D38" s="1887"/>
      <c r="E38" s="1942" t="s">
        <v>3108</v>
      </c>
      <c r="F38" s="2130" t="s">
        <v>3108</v>
      </c>
      <c r="G38" s="1938"/>
      <c r="H38" s="1942" t="s">
        <v>3115</v>
      </c>
      <c r="I38" s="2130" t="s">
        <v>3115</v>
      </c>
      <c r="J38" s="1893" t="s">
        <v>3129</v>
      </c>
      <c r="K38" s="1903" t="s">
        <v>7424</v>
      </c>
      <c r="L38" s="1903" t="s">
        <v>7411</v>
      </c>
      <c r="M38" s="1903" t="s">
        <v>7567</v>
      </c>
      <c r="Q38" s="4429"/>
      <c r="R38" s="2222"/>
      <c r="S38" s="49"/>
      <c r="T38" s="49"/>
      <c r="U38" s="144"/>
      <c r="V38" s="144"/>
      <c r="W38" s="144"/>
      <c r="X38" s="144"/>
      <c r="Y38" s="144"/>
      <c r="Z38" s="144"/>
      <c r="AA38" s="7"/>
      <c r="AB38" s="144"/>
      <c r="AE38" s="144"/>
      <c r="AF38" s="7"/>
      <c r="AG38" s="144"/>
      <c r="AI38" s="144"/>
      <c r="AJ38" s="7"/>
      <c r="AK38" s="144"/>
      <c r="AM38" s="446"/>
      <c r="AN38" s="446"/>
      <c r="AO38" s="446"/>
      <c r="AQ38" s="2223"/>
      <c r="AR38" s="53"/>
      <c r="AS38" s="327"/>
      <c r="AT38" s="24" t="s">
        <v>226</v>
      </c>
      <c r="AU38" s="24"/>
      <c r="AV38" s="26"/>
      <c r="AW38" s="26"/>
      <c r="AX38" s="24"/>
      <c r="AY38" s="24"/>
      <c r="AZ38" s="2217"/>
      <c r="BA38" s="4249" t="str">
        <f>VLOOKUP($DK$3,'R3_raw'!$F$15:$ALF$115,MATCH(E38,'R3_raw'!$F$13:$ALF$13,0),FALSE)</f>
        <v>-</v>
      </c>
      <c r="BB38" s="4249"/>
      <c r="BC38" s="4250"/>
      <c r="BD38" s="4249" t="str">
        <f>VLOOKUP($DK$3,'R3_raw'!$F$15:$ALF$115,MATCH(H38,'R3_raw'!$F$13:$ALF$13,0),FALSE)</f>
        <v>-</v>
      </c>
      <c r="BE38" s="4249"/>
      <c r="BF38" s="4250"/>
      <c r="BG38" s="24" t="s">
        <v>5125</v>
      </c>
      <c r="BH38" s="4456" t="str">
        <f>VLOOKUP($DK$3,'R4_raw'!$F$15:$CGU$115,MATCH(F38,'R4_raw'!$F$13:$CGU$13,0),FALSE)</f>
        <v>-</v>
      </c>
      <c r="BI38" s="4457"/>
      <c r="BJ38" s="4386"/>
      <c r="BK38" s="4541">
        <f>VLOOKUP("長野県",'R4_raw'!$F$15:$CGU$115,MATCH(F38,'R4_raw'!$F$13:$CGU$13,0),FALSE)</f>
        <v>8.6822896657702646</v>
      </c>
      <c r="BL38" s="4542"/>
      <c r="BM38" s="4255" t="str">
        <f t="shared" si="6"/>
        <v>-</v>
      </c>
      <c r="BN38" s="4315"/>
      <c r="BO38" s="4265" t="str">
        <f>VLOOKUP($DK$3,'R4_raw'!$F$15:$CGU$115,MATCH(I38,'R4_raw'!$F$13:$CGU$13,0),FALSE)</f>
        <v>-</v>
      </c>
      <c r="BP38" s="4266"/>
      <c r="BQ38" s="4267"/>
      <c r="BR38" s="4255">
        <f>VLOOKUP("長野県",'R4_raw'!$F$15:$CGU$115,MATCH(I38,'R4_raw'!$F$13:$CGU$13,0),FALSE)</f>
        <v>6.7368421052631575</v>
      </c>
      <c r="BS38" s="4261"/>
      <c r="BT38" s="4255" t="str">
        <f t="shared" si="7"/>
        <v>-</v>
      </c>
      <c r="BU38" s="4256"/>
      <c r="BW38" s="325"/>
      <c r="BX38" s="89" t="s">
        <v>2983</v>
      </c>
      <c r="BY38" s="210"/>
      <c r="BZ38" s="210"/>
      <c r="CA38" s="210"/>
      <c r="CB38" s="210"/>
      <c r="CC38" s="210"/>
      <c r="CD38" s="210"/>
      <c r="CE38" s="210"/>
      <c r="CF38" s="26"/>
      <c r="CG38" s="26"/>
      <c r="CH38" s="26"/>
      <c r="CI38" s="26"/>
      <c r="CJ38" s="4310">
        <f>VLOOKUP($DK$3,'R3_raw'!$F$15:$ALF$115,MATCH(J38,'R3_raw'!$F$13:$ALF$13,0),FALSE)</f>
        <v>2.5316455696202533</v>
      </c>
      <c r="CK38" s="4310"/>
      <c r="CL38" s="4310"/>
      <c r="CM38" s="3904" t="s">
        <v>80</v>
      </c>
      <c r="CN38" s="4312" t="s">
        <v>5125</v>
      </c>
      <c r="CO38" s="4312"/>
      <c r="CP38" s="4316">
        <f>VLOOKUP($DK$3,'R4_raw'!$F$15:$CGU$115,MATCH(K38,'R4_raw'!$F$13:$CGU$13,0),FALSE)</f>
        <v>1.8018018018018018</v>
      </c>
      <c r="CQ38" s="4316"/>
      <c r="CR38" s="4316"/>
      <c r="CS38" s="3446" t="s">
        <v>80</v>
      </c>
      <c r="CT38" s="24"/>
      <c r="CU38" s="4351">
        <f>VLOOKUP($DK$3,'R4_raw'!$F$15:$CGU$115,MATCH(L38,'R4_raw'!$F$13:$CGU$13,0),FALSE)</f>
        <v>777</v>
      </c>
      <c r="CV38" s="4351"/>
      <c r="CW38" s="24"/>
      <c r="CX38" s="4351">
        <f>VLOOKUP($DK$3,'R4_raw'!$F$15:$CGU$115,MATCH(M38,'R4_raw'!$F$13:$CGU$13,0),FALSE)</f>
        <v>23</v>
      </c>
      <c r="CY38" s="4351"/>
      <c r="CZ38" s="2368" t="s">
        <v>76</v>
      </c>
      <c r="DA38" s="27" t="str">
        <f t="shared" si="5"/>
        <v/>
      </c>
      <c r="DB38" s="4336">
        <f>VLOOKUP("長野県",'R4_raw'!$F$15:$CGU$115,MATCH(K38,'R4_raw'!$F$13:$CGU$13,0),FALSE)</f>
        <v>1.462578172281622</v>
      </c>
      <c r="DC38" s="4336"/>
      <c r="DD38" s="3464" t="s">
        <v>2414</v>
      </c>
    </row>
    <row r="39" spans="1:108" ht="18.75" customHeight="1" x14ac:dyDescent="0.2">
      <c r="A39" s="1887"/>
      <c r="B39" s="1887"/>
      <c r="C39" s="1887"/>
      <c r="D39" s="1887"/>
      <c r="E39" s="1942" t="s">
        <v>3109</v>
      </c>
      <c r="F39" s="2130" t="s">
        <v>3109</v>
      </c>
      <c r="G39" s="1938"/>
      <c r="H39" s="1942" t="s">
        <v>3116</v>
      </c>
      <c r="I39" s="2130" t="s">
        <v>3116</v>
      </c>
      <c r="J39" s="1893" t="s">
        <v>3130</v>
      </c>
      <c r="K39" s="1903" t="s">
        <v>7425</v>
      </c>
      <c r="L39" s="1903" t="s">
        <v>7416</v>
      </c>
      <c r="M39" s="1903" t="s">
        <v>7568</v>
      </c>
      <c r="Q39" s="4429"/>
      <c r="R39" s="2222"/>
      <c r="S39" s="49"/>
      <c r="T39" s="49"/>
      <c r="U39" s="144"/>
      <c r="V39" s="144"/>
      <c r="W39" s="144"/>
      <c r="X39" s="144"/>
      <c r="Y39" s="144"/>
      <c r="Z39" s="144"/>
      <c r="AA39" s="7"/>
      <c r="AB39" s="144"/>
      <c r="AE39" s="144"/>
      <c r="AF39" s="7"/>
      <c r="AG39" s="144"/>
      <c r="AI39" s="144"/>
      <c r="AJ39" s="7"/>
      <c r="AK39" s="144"/>
      <c r="AM39" s="446"/>
      <c r="AN39" s="446"/>
      <c r="AO39" s="446"/>
      <c r="AQ39" s="2223"/>
      <c r="AR39" s="53"/>
      <c r="AS39" s="327"/>
      <c r="AT39" s="24" t="s">
        <v>2992</v>
      </c>
      <c r="AU39" s="24"/>
      <c r="AV39" s="26"/>
      <c r="AW39" s="26"/>
      <c r="AX39" s="24"/>
      <c r="AY39" s="24"/>
      <c r="AZ39" s="2217"/>
      <c r="BA39" s="4249" t="str">
        <f>VLOOKUP($DK$3,'R3_raw'!$F$15:$ALF$115,MATCH(E39,'R3_raw'!$F$13:$ALF$13,0),FALSE)</f>
        <v>-</v>
      </c>
      <c r="BB39" s="4249"/>
      <c r="BC39" s="4250"/>
      <c r="BD39" s="4249" t="str">
        <f>VLOOKUP($DK$3,'R3_raw'!$F$15:$ALF$115,MATCH(H39,'R3_raw'!$F$13:$ALF$13,0),FALSE)</f>
        <v>-</v>
      </c>
      <c r="BE39" s="4249"/>
      <c r="BF39" s="4250"/>
      <c r="BG39" s="24" t="s">
        <v>5125</v>
      </c>
      <c r="BH39" s="4265" t="str">
        <f>VLOOKUP($DK$3,'R4_raw'!$F$15:$CGU$115,MATCH(F39,'R4_raw'!$F$13:$CGU$13,0),FALSE)</f>
        <v>-</v>
      </c>
      <c r="BI39" s="4266"/>
      <c r="BJ39" s="4267"/>
      <c r="BK39" s="4543">
        <f>VLOOKUP("長野県",'R4_raw'!$F$15:$CGU$115,MATCH(F39,'R4_raw'!$F$13:$CGU$13,0),FALSE)</f>
        <v>6.9919323857087976</v>
      </c>
      <c r="BL39" s="4544"/>
      <c r="BM39" s="4255" t="str">
        <f t="shared" si="6"/>
        <v>-</v>
      </c>
      <c r="BN39" s="4315"/>
      <c r="BO39" s="4265" t="str">
        <f>VLOOKUP($DK$3,'R4_raw'!$F$15:$CGU$115,MATCH(I39,'R4_raw'!$F$13:$CGU$13,0),FALSE)</f>
        <v>-</v>
      </c>
      <c r="BP39" s="4266"/>
      <c r="BQ39" s="4267"/>
      <c r="BR39" s="4255">
        <f>VLOOKUP("長野県",'R4_raw'!$F$15:$CGU$115,MATCH(I39,'R4_raw'!$F$13:$CGU$13,0),FALSE)</f>
        <v>4.992481203007519</v>
      </c>
      <c r="BS39" s="4261"/>
      <c r="BT39" s="4255" t="str">
        <f t="shared" si="7"/>
        <v>-</v>
      </c>
      <c r="BU39" s="4256"/>
      <c r="BW39" s="325"/>
      <c r="BX39" s="89" t="s">
        <v>2984</v>
      </c>
      <c r="BY39" s="210"/>
      <c r="BZ39" s="210"/>
      <c r="CA39" s="210"/>
      <c r="CB39" s="210"/>
      <c r="CC39" s="210"/>
      <c r="CD39" s="210"/>
      <c r="CE39" s="210"/>
      <c r="CF39" s="26"/>
      <c r="CG39" s="26"/>
      <c r="CH39" s="26"/>
      <c r="CI39" s="26"/>
      <c r="CJ39" s="4310">
        <f>VLOOKUP($DK$3,'R3_raw'!$F$15:$ALF$115,MATCH(J39,'R3_raw'!$F$13:$ALF$13,0),FALSE)</f>
        <v>1.1709601873536302</v>
      </c>
      <c r="CK39" s="4310"/>
      <c r="CL39" s="4310"/>
      <c r="CM39" s="3904" t="s">
        <v>80</v>
      </c>
      <c r="CN39" s="4312" t="s">
        <v>5125</v>
      </c>
      <c r="CO39" s="4312"/>
      <c r="CP39" s="4316">
        <f>VLOOKUP($DK$3,'R4_raw'!$F$15:$CGU$115,MATCH(K39,'R4_raw'!$F$13:$CGU$13,0),FALSE)</f>
        <v>1.2853470437017995</v>
      </c>
      <c r="CQ39" s="4316"/>
      <c r="CR39" s="4316"/>
      <c r="CS39" s="3446" t="s">
        <v>80</v>
      </c>
      <c r="CT39" s="24"/>
      <c r="CU39" s="4351">
        <f>VLOOKUP($DK$3,'R4_raw'!$F$15:$CGU$115,MATCH(L39,'R4_raw'!$F$13:$CGU$13,0),FALSE)</f>
        <v>778</v>
      </c>
      <c r="CV39" s="4351"/>
      <c r="CW39" s="24"/>
      <c r="CX39" s="4351">
        <f>VLOOKUP($DK$3,'R4_raw'!$F$15:$CGU$115,MATCH(M39,'R4_raw'!$F$13:$CGU$13,0),FALSE)</f>
        <v>26</v>
      </c>
      <c r="CY39" s="4351"/>
      <c r="CZ39" s="2368" t="s">
        <v>76</v>
      </c>
      <c r="DA39" s="27" t="str">
        <f t="shared" si="5"/>
        <v/>
      </c>
      <c r="DB39" s="4336">
        <f>VLOOKUP("長野県",'R4_raw'!$F$15:$CGU$115,MATCH(K39,'R4_raw'!$F$13:$CGU$13,0),FALSE)</f>
        <v>1.1924009700889249</v>
      </c>
      <c r="DC39" s="4336"/>
      <c r="DD39" s="3464" t="s">
        <v>2414</v>
      </c>
    </row>
    <row r="40" spans="1:108" ht="18.75" customHeight="1" x14ac:dyDescent="0.2">
      <c r="A40" s="1887"/>
      <c r="B40" s="1887"/>
      <c r="C40" s="1887"/>
      <c r="D40" s="1887"/>
      <c r="E40" s="1942" t="s">
        <v>3110</v>
      </c>
      <c r="F40" s="2130" t="s">
        <v>3110</v>
      </c>
      <c r="G40" s="1938"/>
      <c r="H40" s="1942" t="s">
        <v>3117</v>
      </c>
      <c r="I40" s="2130" t="s">
        <v>3117</v>
      </c>
      <c r="J40" s="1887"/>
      <c r="K40" s="1887"/>
      <c r="L40" s="1887"/>
      <c r="M40" s="1887"/>
      <c r="Q40" s="4429"/>
      <c r="R40" s="2222"/>
      <c r="S40" s="49"/>
      <c r="T40" s="49"/>
      <c r="U40" s="144"/>
      <c r="V40" s="144"/>
      <c r="W40" s="144"/>
      <c r="X40" s="144"/>
      <c r="Y40" s="144"/>
      <c r="Z40" s="144"/>
      <c r="AA40" s="7"/>
      <c r="AB40" s="144"/>
      <c r="AE40" s="144"/>
      <c r="AF40" s="7"/>
      <c r="AG40" s="144"/>
      <c r="AI40" s="144"/>
      <c r="AJ40" s="7"/>
      <c r="AK40" s="144"/>
      <c r="AM40" s="446"/>
      <c r="AN40" s="446"/>
      <c r="AO40" s="446"/>
      <c r="AQ40" s="2223"/>
      <c r="AR40" s="53"/>
      <c r="AS40" s="397"/>
      <c r="AT40" s="24" t="s">
        <v>2993</v>
      </c>
      <c r="AU40" s="24"/>
      <c r="AV40" s="26"/>
      <c r="AW40" s="26"/>
      <c r="AX40" s="24"/>
      <c r="AY40" s="24"/>
      <c r="AZ40" s="2217"/>
      <c r="BA40" s="4249" t="str">
        <f>VLOOKUP($DK$3,'R3_raw'!$F$15:$ALF$115,MATCH(E40,'R3_raw'!$F$13:$ALF$13,0),FALSE)</f>
        <v>-</v>
      </c>
      <c r="BB40" s="4249"/>
      <c r="BC40" s="4250"/>
      <c r="BD40" s="4249" t="str">
        <f>VLOOKUP($DK$3,'R3_raw'!$F$15:$ALF$115,MATCH(H40,'R3_raw'!$F$13:$ALF$13,0),FALSE)</f>
        <v>-</v>
      </c>
      <c r="BE40" s="4249"/>
      <c r="BF40" s="4250"/>
      <c r="BG40" s="24" t="s">
        <v>5125</v>
      </c>
      <c r="BH40" s="4265" t="str">
        <f>VLOOKUP($DK$3,'R4_raw'!$F$15:$CGU$115,MATCH(F40,'R4_raw'!$F$13:$CGU$13,0),FALSE)</f>
        <v>-</v>
      </c>
      <c r="BI40" s="4266"/>
      <c r="BJ40" s="4267"/>
      <c r="BK40" s="4541" t="str">
        <f>VLOOKUP("長野県",'R4_raw'!$F$15:$CGU$115,MATCH(F40,'R4_raw'!$F$13:$CGU$13,0),FALSE)</f>
        <v>-</v>
      </c>
      <c r="BL40" s="4542"/>
      <c r="BM40" s="4255" t="str">
        <f t="shared" si="6"/>
        <v>-</v>
      </c>
      <c r="BN40" s="4315"/>
      <c r="BO40" s="4265" t="str">
        <f>VLOOKUP($DK$3,'R4_raw'!$F$15:$CGU$115,MATCH(I40,'R4_raw'!$F$13:$CGU$13,0),FALSE)</f>
        <v>-</v>
      </c>
      <c r="BP40" s="4266"/>
      <c r="BQ40" s="4267"/>
      <c r="BR40" s="4255" t="str">
        <f>VLOOKUP("長野県",'R4_raw'!$F$15:$CGU$115,MATCH(I40,'R4_raw'!$F$13:$CGU$13,0),FALSE)</f>
        <v>-</v>
      </c>
      <c r="BS40" s="4261"/>
      <c r="BT40" s="4255" t="str">
        <f>IFERROR(BO40/BR40,"-")</f>
        <v>-</v>
      </c>
      <c r="BU40" s="4256"/>
      <c r="BW40" s="325" t="s">
        <v>8254</v>
      </c>
      <c r="BX40" s="65"/>
      <c r="BY40" s="65"/>
      <c r="BZ40" s="65"/>
      <c r="CA40" s="65"/>
      <c r="CB40" s="65"/>
      <c r="CC40" s="65"/>
      <c r="CD40" s="65"/>
      <c r="CE40" s="65"/>
      <c r="CF40" s="65"/>
      <c r="CG40" s="65"/>
      <c r="CH40" s="188"/>
      <c r="CI40" s="65"/>
      <c r="CJ40" s="65"/>
      <c r="CK40" s="65"/>
      <c r="CL40" s="65"/>
      <c r="CM40" s="65"/>
      <c r="CN40" s="65"/>
      <c r="CO40" s="65"/>
      <c r="CP40" s="4341"/>
      <c r="CQ40" s="4341"/>
      <c r="CR40" s="4341"/>
      <c r="CS40" s="4341"/>
      <c r="CT40" s="65"/>
      <c r="CU40" s="4248"/>
      <c r="CV40" s="4248"/>
      <c r="CW40" s="4248"/>
      <c r="CX40" s="2358"/>
      <c r="CY40" s="2358" t="s">
        <v>2409</v>
      </c>
      <c r="CZ40" s="62"/>
      <c r="DA40" s="1855"/>
      <c r="DB40" s="1854" t="s">
        <v>280</v>
      </c>
      <c r="DC40" s="484"/>
      <c r="DD40" s="314"/>
    </row>
    <row r="41" spans="1:108" ht="18.75" customHeight="1" thickBot="1" x14ac:dyDescent="0.25">
      <c r="A41" s="1887"/>
      <c r="B41" s="1887"/>
      <c r="C41" s="1887"/>
      <c r="D41" s="1887"/>
      <c r="E41" s="1942" t="s">
        <v>2994</v>
      </c>
      <c r="F41" s="2130" t="s">
        <v>2994</v>
      </c>
      <c r="G41" s="1938"/>
      <c r="H41" s="1942" t="s">
        <v>2995</v>
      </c>
      <c r="I41" s="2130" t="s">
        <v>2995</v>
      </c>
      <c r="J41" s="1893" t="s">
        <v>3131</v>
      </c>
      <c r="K41" s="1893"/>
      <c r="L41" s="1903" t="s">
        <v>6673</v>
      </c>
      <c r="M41" s="1903" t="s">
        <v>6674</v>
      </c>
      <c r="Q41" s="1577"/>
      <c r="R41" s="2222"/>
      <c r="S41" s="49"/>
      <c r="T41" s="49"/>
      <c r="U41" s="144"/>
      <c r="V41" s="144"/>
      <c r="W41" s="144"/>
      <c r="X41" s="144"/>
      <c r="Y41" s="144"/>
      <c r="Z41" s="144"/>
      <c r="AA41" s="7"/>
      <c r="AB41" s="144"/>
      <c r="AE41" s="144"/>
      <c r="AF41" s="7"/>
      <c r="AG41" s="144"/>
      <c r="AI41" s="144"/>
      <c r="AJ41" s="7"/>
      <c r="AK41" s="144"/>
      <c r="AM41" s="7"/>
      <c r="AO41" s="7"/>
      <c r="AP41" s="7"/>
      <c r="AQ41" s="2223"/>
      <c r="AR41" s="1412"/>
      <c r="AS41" s="3142"/>
      <c r="AT41" s="1425" t="s">
        <v>221</v>
      </c>
      <c r="AU41" s="1425"/>
      <c r="AV41" s="3143"/>
      <c r="AW41" s="3143"/>
      <c r="AX41" s="1425"/>
      <c r="AY41" s="1425"/>
      <c r="AZ41" s="3137"/>
      <c r="BA41" s="4251" t="str">
        <f>VLOOKUP($DK$3,'R3_raw'!$F$15:$ALF$115,MATCH(E41,'R3_raw'!$F$13:$ALF$13,0),FALSE)</f>
        <v>-</v>
      </c>
      <c r="BB41" s="4251"/>
      <c r="BC41" s="4252"/>
      <c r="BD41" s="4251" t="str">
        <f>VLOOKUP($DK$3,'R3_raw'!$F$15:$ALF$115,MATCH(H41,'R3_raw'!$F$13:$ALF$13,0),FALSE)</f>
        <v>-</v>
      </c>
      <c r="BE41" s="4251"/>
      <c r="BF41" s="4252"/>
      <c r="BG41" s="1425" t="s">
        <v>5125</v>
      </c>
      <c r="BH41" s="4389" t="str">
        <f>VLOOKUP($DK$3,'R4_raw'!$F$15:$CGU$115,MATCH(F41,'R4_raw'!$F$13:$CGU$13,0),FALSE)</f>
        <v>-</v>
      </c>
      <c r="BI41" s="4390"/>
      <c r="BJ41" s="4391"/>
      <c r="BK41" s="4539">
        <f>VLOOKUP("長野県",'R4_raw'!$F$15:$CGU$115,MATCH(F41,'R4_raw'!$F$13:$CGU$13,0),FALSE)</f>
        <v>19.054936611601995</v>
      </c>
      <c r="BL41" s="4540"/>
      <c r="BM41" s="4291" t="str">
        <f t="shared" si="6"/>
        <v>-</v>
      </c>
      <c r="BN41" s="4548"/>
      <c r="BO41" s="4389" t="str">
        <f>VLOOKUP($DK$3,'R4_raw'!$F$15:$CGU$115,MATCH(I41,'R4_raw'!$F$13:$CGU$13,0),FALSE)</f>
        <v>-</v>
      </c>
      <c r="BP41" s="4390"/>
      <c r="BQ41" s="4391"/>
      <c r="BR41" s="4291">
        <f>VLOOKUP("長野県",'R4_raw'!$F$15:$CGU$115,MATCH(I41,'R4_raw'!$F$13:$CGU$13,0),FALSE)</f>
        <v>17.639097744360903</v>
      </c>
      <c r="BS41" s="4292"/>
      <c r="BT41" s="4291" t="str">
        <f>IFERROR(BO41/BR41,"-")</f>
        <v>-</v>
      </c>
      <c r="BU41" s="4450"/>
      <c r="BW41" s="326"/>
      <c r="BX41" s="89" t="s">
        <v>8253</v>
      </c>
      <c r="BY41" s="24"/>
      <c r="BZ41" s="1414"/>
      <c r="CA41" s="24"/>
      <c r="CB41" s="24"/>
      <c r="CC41" s="24"/>
      <c r="CD41" s="24"/>
      <c r="CE41" s="24"/>
      <c r="CF41" s="24"/>
      <c r="CG41" s="24"/>
      <c r="CH41" s="24"/>
      <c r="CI41" s="24"/>
      <c r="CJ41" s="24"/>
      <c r="CK41" s="24"/>
      <c r="CL41" s="24"/>
      <c r="CM41" s="24"/>
      <c r="CN41" s="24"/>
      <c r="CO41" s="24"/>
      <c r="CP41" s="4310">
        <f>VLOOKUP($DK$3,'R3_raw'!$F$15:$ALF$115,MATCH(J41,'R3_raw'!$F$13:$ALF$13,0),FALSE)</f>
        <v>27.379324006905197</v>
      </c>
      <c r="CQ41" s="4310"/>
      <c r="CR41" s="4310"/>
      <c r="CS41" s="3904" t="s">
        <v>2417</v>
      </c>
      <c r="CT41" s="3446" t="s">
        <v>5125</v>
      </c>
      <c r="CU41" s="4339">
        <f>VLOOKUP($DK$3,'R4_raw'!$F$15:$CGU$115,MATCH(L41,'R4_raw'!$F$13:$CGU$13,0),FALSE)</f>
        <v>29.573274946185897</v>
      </c>
      <c r="CV41" s="4339"/>
      <c r="CW41" s="3446" t="s">
        <v>2424</v>
      </c>
      <c r="CX41" s="4340">
        <f>VLOOKUP($DK$3,'R4_raw'!$F$15:$CGU$115,MATCH(M41,'R4_raw'!$F$13:$CGU$13,0),FALSE)</f>
        <v>61</v>
      </c>
      <c r="CY41" s="4340"/>
      <c r="CZ41" s="2368" t="s">
        <v>76</v>
      </c>
      <c r="DA41" s="27" t="str">
        <f>IF(CX41&lt;=15,"★","")</f>
        <v/>
      </c>
      <c r="DB41" s="4336">
        <f>VLOOKUP("長野県",'R4_raw'!$F$15:$CGU$115,MATCH(L41,'R4_raw'!$F$13:$CGU$13,0),FALSE)</f>
        <v>30.594396406478481</v>
      </c>
      <c r="DC41" s="4336"/>
      <c r="DD41" s="3464" t="s">
        <v>2417</v>
      </c>
    </row>
    <row r="42" spans="1:108" ht="18.75" customHeight="1" thickTop="1" thickBot="1" x14ac:dyDescent="0.25">
      <c r="A42" s="1887"/>
      <c r="B42" s="1887"/>
      <c r="C42" s="1887"/>
      <c r="D42" s="1887"/>
      <c r="E42" s="1942" t="s">
        <v>2049</v>
      </c>
      <c r="F42" s="2130" t="s">
        <v>2049</v>
      </c>
      <c r="G42" s="1938"/>
      <c r="H42" s="1942" t="s">
        <v>2051</v>
      </c>
      <c r="I42" s="2130" t="s">
        <v>2051</v>
      </c>
      <c r="J42" s="1893" t="s">
        <v>3040</v>
      </c>
      <c r="K42" s="1893"/>
      <c r="L42" s="1903" t="s">
        <v>6656</v>
      </c>
      <c r="M42" s="1903" t="s">
        <v>6657</v>
      </c>
      <c r="Q42" s="1577"/>
      <c r="R42" s="1613"/>
      <c r="S42" s="2224"/>
      <c r="T42" s="2224"/>
      <c r="U42" s="2225"/>
      <c r="V42" s="2225"/>
      <c r="W42" s="2225"/>
      <c r="X42" s="2225"/>
      <c r="Y42" s="2225"/>
      <c r="Z42" s="2226"/>
      <c r="AA42" s="2226"/>
      <c r="AB42" s="2226"/>
      <c r="AC42" s="305"/>
      <c r="AD42" s="305"/>
      <c r="AE42" s="2226"/>
      <c r="AF42" s="2226"/>
      <c r="AG42" s="2226"/>
      <c r="AH42" s="305"/>
      <c r="AI42" s="305"/>
      <c r="AJ42" s="463"/>
      <c r="AK42" s="463"/>
      <c r="AL42" s="305"/>
      <c r="AM42" s="1851"/>
      <c r="AN42" s="305"/>
      <c r="AO42" s="2227"/>
      <c r="AP42" s="2228"/>
      <c r="AQ42" s="2229"/>
      <c r="AR42" s="1412"/>
      <c r="AS42" s="1613"/>
      <c r="AT42" s="305" t="s">
        <v>2438</v>
      </c>
      <c r="AU42" s="1611"/>
      <c r="AV42" s="1612"/>
      <c r="AW42" s="1612"/>
      <c r="AX42" s="305"/>
      <c r="AY42" s="305"/>
      <c r="AZ42" s="1611"/>
      <c r="BA42" s="4278" t="str">
        <f>VLOOKUP($DK$3,'R3_raw'!$F$15:$ALF$115,MATCH(E42,'R3_raw'!$F$13:$ALF$13,0),FALSE)</f>
        <v>-</v>
      </c>
      <c r="BB42" s="4279"/>
      <c r="BC42" s="4279"/>
      <c r="BD42" s="4278" t="str">
        <f>VLOOKUP($DK$3,'R3_raw'!$F$15:$ALF$115,MATCH(H42,'R3_raw'!$F$13:$ALF$13,0),FALSE)</f>
        <v>-</v>
      </c>
      <c r="BE42" s="4279"/>
      <c r="BF42" s="4280"/>
      <c r="BG42" s="3141"/>
      <c r="BH42" s="4281" t="str">
        <f>VLOOKUP($DK$3,'R4_raw'!$F$15:$CGU$115,MATCH(F42,'R4_raw'!$F$13:$CGU$13,0),FALSE)</f>
        <v/>
      </c>
      <c r="BI42" s="4282"/>
      <c r="BJ42" s="4283"/>
      <c r="BK42" s="4284">
        <f>VLOOKUP("長野県",'R4_raw'!$F$15:$CGU$115,MATCH(F42,'R4_raw'!$F$13:$CGU$13,0),FALSE)</f>
        <v>2603</v>
      </c>
      <c r="BL42" s="4285"/>
      <c r="BM42" s="4234" t="s">
        <v>2364</v>
      </c>
      <c r="BN42" s="4235"/>
      <c r="BO42" s="4454" t="str">
        <f>VLOOKUP($DK$3,'R4_raw'!$F$15:$CGU$115,MATCH(I42,'R4_raw'!$F$13:$CGU$13,0),FALSE)</f>
        <v/>
      </c>
      <c r="BP42" s="4284"/>
      <c r="BQ42" s="4285"/>
      <c r="BR42" s="4455">
        <f>VLOOKUP("長野県",'R4_raw'!$F$15:$CGU$115,MATCH(I42,'R4_raw'!$F$13:$CGU$13,0),FALSE)</f>
        <v>3325</v>
      </c>
      <c r="BS42" s="4455"/>
      <c r="BT42" s="4451" t="s">
        <v>2364</v>
      </c>
      <c r="BU42" s="4452"/>
      <c r="BW42" s="333"/>
      <c r="BX42" s="4453" t="s">
        <v>8869</v>
      </c>
      <c r="BY42" s="4453"/>
      <c r="BZ42" s="4453"/>
      <c r="CA42" s="4453"/>
      <c r="CB42" s="4453"/>
      <c r="CC42" s="4453"/>
      <c r="CD42" s="4453"/>
      <c r="CE42" s="4453"/>
      <c r="CF42" s="4453"/>
      <c r="CG42" s="4453"/>
      <c r="CH42" s="4453"/>
      <c r="CI42" s="4453"/>
      <c r="CJ42" s="4453"/>
      <c r="CK42" s="4453"/>
      <c r="CL42" s="4453"/>
      <c r="CM42" s="4453"/>
      <c r="CN42" s="4453"/>
      <c r="CO42" s="4453"/>
      <c r="CP42" s="4511">
        <f>VLOOKUP($DK$3,'R3_raw'!$F$15:$ALF$115,MATCH(J42,'R3_raw'!$F$13:$ALF$13,0),FALSE)/10</f>
        <v>1.8380904384477941</v>
      </c>
      <c r="CQ42" s="4511"/>
      <c r="CR42" s="4511"/>
      <c r="CS42" s="3906" t="s">
        <v>2414</v>
      </c>
      <c r="CT42" s="3569" t="s">
        <v>5125</v>
      </c>
      <c r="CU42" s="4343">
        <f>VLOOKUP($DK$3,'R4_raw'!$F$15:$CGU$115,MATCH(L42,'R4_raw'!$F$13:$CGU$13,0),FALSE)/10</f>
        <v>1.7588746055235618</v>
      </c>
      <c r="CV42" s="4343"/>
      <c r="CW42" s="3568" t="s">
        <v>2414</v>
      </c>
      <c r="CX42" s="4338">
        <f>VLOOKUP($DK$3,'R4_raw'!$F$15:$CGU$115,MATCH(M42,'R4_raw'!$F$13:$CGU$13,0),FALSE)</f>
        <v>52</v>
      </c>
      <c r="CY42" s="4338"/>
      <c r="CZ42" s="2205" t="s">
        <v>76</v>
      </c>
      <c r="DA42" s="311" t="str">
        <f>IF(CX42&lt;=15,"★","")</f>
        <v/>
      </c>
      <c r="DB42" s="4337">
        <f>VLOOKUP("長野県",'R4_raw'!$F$15:$CGU$115,MATCH(L42,'R4_raw'!$F$13:$CGU$13,0),FALSE)/10</f>
        <v>2.5921664246641645</v>
      </c>
      <c r="DC42" s="4337"/>
      <c r="DD42" s="3540" t="s">
        <v>2414</v>
      </c>
    </row>
    <row r="43" spans="1:108" ht="7" customHeight="1" thickBot="1" x14ac:dyDescent="0.25">
      <c r="A43" s="1890"/>
      <c r="B43" s="1890"/>
      <c r="C43" s="1890"/>
      <c r="D43" s="1890"/>
      <c r="E43" s="1890"/>
      <c r="F43" s="1890"/>
      <c r="G43" s="1890"/>
      <c r="H43" s="1890"/>
      <c r="O43" s="7" t="s">
        <v>0</v>
      </c>
      <c r="Q43" s="1577"/>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437"/>
      <c r="BI43" s="437"/>
      <c r="BJ43" s="440"/>
      <c r="BK43" s="440"/>
      <c r="BL43" s="456"/>
      <c r="BM43" s="456"/>
      <c r="BN43" s="456"/>
      <c r="BO43" s="440"/>
      <c r="BP43" s="440"/>
      <c r="BQ43" s="440"/>
      <c r="BR43" s="440"/>
      <c r="BS43" s="440"/>
      <c r="BT43" s="456"/>
      <c r="BU43" s="456"/>
      <c r="BV43" s="53"/>
      <c r="CH43" s="7"/>
      <c r="CQ43" s="7"/>
      <c r="CR43" s="7"/>
      <c r="CU43" s="7"/>
      <c r="CV43" s="7"/>
      <c r="CX43" s="7"/>
      <c r="CY43" s="7"/>
      <c r="DA43" s="7"/>
      <c r="DB43" s="7"/>
      <c r="DC43" s="7"/>
    </row>
    <row r="44" spans="1:108" ht="16" x14ac:dyDescent="0.2">
      <c r="A44" s="1887"/>
      <c r="B44" s="1887"/>
      <c r="C44" s="1887"/>
      <c r="D44" s="1887"/>
      <c r="E44" s="1938"/>
      <c r="F44" s="1938"/>
      <c r="G44" s="1938"/>
      <c r="H44" s="1938"/>
      <c r="I44" s="1938"/>
      <c r="J44" s="1887"/>
      <c r="K44" s="1887"/>
      <c r="L44" s="1887"/>
      <c r="M44" s="1887"/>
      <c r="O44" s="7" t="s">
        <v>0</v>
      </c>
      <c r="Q44" s="1577"/>
      <c r="R44" s="3407" t="s">
        <v>8352</v>
      </c>
      <c r="S44" s="3408"/>
      <c r="T44" s="3408"/>
      <c r="U44" s="3408"/>
      <c r="V44" s="3408"/>
      <c r="W44" s="3408"/>
      <c r="X44" s="3408"/>
      <c r="Y44" s="3408"/>
      <c r="Z44" s="3408"/>
      <c r="AA44" s="3408"/>
      <c r="AB44" s="3408"/>
      <c r="AC44" s="3408"/>
      <c r="AD44" s="3408"/>
      <c r="AE44" s="3408"/>
      <c r="AF44" s="3408"/>
      <c r="AG44" s="3409"/>
      <c r="AH44" s="3409"/>
      <c r="AI44" s="3410"/>
      <c r="AJ44" s="3410"/>
      <c r="AK44" s="3411"/>
      <c r="AL44" s="3411"/>
      <c r="AM44" s="3411"/>
      <c r="AN44" s="3410"/>
      <c r="AO44" s="3410"/>
      <c r="AP44" s="3410"/>
      <c r="AQ44" s="3410"/>
      <c r="AR44" s="3410"/>
      <c r="AS44" s="3410"/>
      <c r="AT44" s="3410"/>
      <c r="AU44" s="3410"/>
      <c r="AV44" s="3410"/>
      <c r="AW44" s="3410"/>
      <c r="AX44" s="3410"/>
      <c r="AY44" s="3410"/>
      <c r="AZ44" s="3410"/>
      <c r="BA44" s="3410"/>
      <c r="BB44" s="3410"/>
      <c r="BC44" s="3410"/>
      <c r="BD44" s="3410"/>
      <c r="BE44" s="3410"/>
      <c r="BF44" s="3410"/>
      <c r="BG44" s="3410"/>
      <c r="BH44" s="3410"/>
      <c r="BI44" s="3410"/>
      <c r="BJ44" s="3410"/>
      <c r="BK44" s="3410"/>
      <c r="BL44" s="3410"/>
      <c r="BM44" s="3410"/>
      <c r="BN44" s="3410"/>
      <c r="BO44" s="3410"/>
      <c r="BP44" s="3410"/>
      <c r="BQ44" s="3410"/>
      <c r="BR44" s="3410"/>
      <c r="BS44" s="3410"/>
      <c r="BT44" s="3410"/>
      <c r="BU44" s="3412"/>
      <c r="CH44" s="7"/>
      <c r="CQ44" s="7"/>
      <c r="CR44" s="7"/>
      <c r="CU44" s="7"/>
      <c r="CV44" s="7"/>
      <c r="CX44" s="7"/>
      <c r="CY44" s="7"/>
      <c r="DA44" s="7"/>
      <c r="DB44" s="7"/>
      <c r="DC44" s="7"/>
    </row>
    <row r="45" spans="1:108" ht="18" customHeight="1" x14ac:dyDescent="0.2">
      <c r="A45" s="1903" t="s">
        <v>6759</v>
      </c>
      <c r="B45" s="1887"/>
      <c r="C45" s="1887"/>
      <c r="D45" s="1887"/>
      <c r="E45" s="2130" t="s">
        <v>6769</v>
      </c>
      <c r="F45" s="2130"/>
      <c r="G45" s="2130"/>
      <c r="H45" s="1938"/>
      <c r="I45" s="1938"/>
      <c r="J45" s="1887"/>
      <c r="K45" s="1887"/>
      <c r="L45" s="1887"/>
      <c r="M45" s="1887"/>
      <c r="O45" s="7" t="s">
        <v>0</v>
      </c>
      <c r="Q45" s="1577"/>
      <c r="R45" s="4465" t="s">
        <v>8348</v>
      </c>
      <c r="S45" s="4466"/>
      <c r="T45" s="4466"/>
      <c r="U45" s="4466"/>
      <c r="V45" s="4466"/>
      <c r="W45" s="4466"/>
      <c r="X45" s="4466"/>
      <c r="Y45" s="4466"/>
      <c r="Z45" s="4466"/>
      <c r="AA45" s="4466"/>
      <c r="AB45" s="4466"/>
      <c r="AC45" s="4466"/>
      <c r="AD45" s="4466"/>
      <c r="AE45" s="4460" t="s">
        <v>8318</v>
      </c>
      <c r="AF45" s="4460"/>
      <c r="AG45" s="4460"/>
      <c r="AH45" s="4460"/>
      <c r="AI45" s="4460"/>
      <c r="AJ45" s="4460"/>
      <c r="AK45" s="4460"/>
      <c r="AL45" s="4460"/>
      <c r="AM45" s="4460"/>
      <c r="AN45" s="4323">
        <f>VLOOKUP($DK$3,'R4_raw'!$F$15:$CGU$115,MATCH(A45,'R4_raw'!$F$13:$CGU$13,0),FALSE)</f>
        <v>17060</v>
      </c>
      <c r="AO45" s="4323"/>
      <c r="AP45" s="4323"/>
      <c r="AQ45" s="2188" t="s">
        <v>5109</v>
      </c>
      <c r="AR45" s="2912"/>
      <c r="AS45" s="4474" t="s">
        <v>8351</v>
      </c>
      <c r="AT45" s="4475"/>
      <c r="AU45" s="4475"/>
      <c r="AV45" s="4475"/>
      <c r="AW45" s="4475"/>
      <c r="AX45" s="4475"/>
      <c r="AY45" s="4475"/>
      <c r="AZ45" s="4475"/>
      <c r="BA45" s="4475"/>
      <c r="BB45" s="4475"/>
      <c r="BC45" s="4475"/>
      <c r="BD45" s="4475"/>
      <c r="BE45" s="4475"/>
      <c r="BF45" s="4475"/>
      <c r="BG45" s="4475"/>
      <c r="BH45" s="4463" t="s">
        <v>8319</v>
      </c>
      <c r="BI45" s="4463"/>
      <c r="BJ45" s="4463"/>
      <c r="BK45" s="4463"/>
      <c r="BL45" s="4463"/>
      <c r="BM45" s="4463"/>
      <c r="BN45" s="4463"/>
      <c r="BO45" s="4463"/>
      <c r="BP45" s="4463"/>
      <c r="BQ45" s="4463"/>
      <c r="BR45" s="4501">
        <f>VLOOKUP($DK$3,'R4_raw'!$F$15:$CGU$115,MATCH(E45,'R4_raw'!$F$13:$CGU$13,0),FALSE)</f>
        <v>26996</v>
      </c>
      <c r="BS45" s="4501"/>
      <c r="BT45" s="4501"/>
      <c r="BU45" s="3413" t="s">
        <v>95</v>
      </c>
      <c r="CH45" s="7"/>
      <c r="CQ45" s="7"/>
      <c r="CR45" s="7"/>
      <c r="CU45" s="7"/>
      <c r="CV45" s="7"/>
      <c r="CX45" s="7"/>
      <c r="CY45" s="7"/>
      <c r="DA45" s="7"/>
      <c r="DB45" s="7"/>
      <c r="DC45" s="7"/>
    </row>
    <row r="46" spans="1:108" ht="12" customHeight="1" x14ac:dyDescent="0.2">
      <c r="A46" s="1903"/>
      <c r="B46" s="1893"/>
      <c r="C46" s="1893"/>
      <c r="D46" s="1893"/>
      <c r="E46" s="2130"/>
      <c r="F46" s="2130"/>
      <c r="G46" s="2130"/>
      <c r="H46" s="1942"/>
      <c r="I46" s="1942"/>
      <c r="J46" s="1893"/>
      <c r="K46" s="1893"/>
      <c r="L46" s="1893"/>
      <c r="M46" s="1893"/>
      <c r="O46" s="7" t="s">
        <v>0</v>
      </c>
      <c r="Q46" s="1577"/>
      <c r="R46" s="3414" t="s">
        <v>5089</v>
      </c>
      <c r="S46" s="2278"/>
      <c r="T46" s="2279"/>
      <c r="U46" s="2279"/>
      <c r="V46" s="2279"/>
      <c r="W46" s="2279"/>
      <c r="X46" s="2188"/>
      <c r="Y46" s="2188"/>
      <c r="Z46" s="4461"/>
      <c r="AA46" s="4461"/>
      <c r="AB46" s="4461"/>
      <c r="AC46" s="2280"/>
      <c r="AD46" s="2188"/>
      <c r="AE46" s="4461" t="s">
        <v>6906</v>
      </c>
      <c r="AF46" s="4461"/>
      <c r="AG46" s="4461"/>
      <c r="AH46" s="2324"/>
      <c r="AI46" s="2279"/>
      <c r="AJ46" s="4323" t="s">
        <v>6907</v>
      </c>
      <c r="AK46" s="4323"/>
      <c r="AL46" s="4323"/>
      <c r="AM46" s="2325" t="s">
        <v>6908</v>
      </c>
      <c r="AN46" s="2279"/>
      <c r="AO46" s="2326"/>
      <c r="AP46" s="2301" t="s">
        <v>5111</v>
      </c>
      <c r="AQ46" s="2188"/>
      <c r="AR46" s="2912"/>
      <c r="AS46" s="2279" t="s">
        <v>5089</v>
      </c>
      <c r="AT46" s="2278"/>
      <c r="AU46" s="2279"/>
      <c r="AV46" s="2279"/>
      <c r="AW46" s="2279"/>
      <c r="AX46" s="2279"/>
      <c r="AY46" s="2188"/>
      <c r="AZ46" s="2188"/>
      <c r="BA46" s="2297"/>
      <c r="BB46" s="2297"/>
      <c r="BC46" s="4461"/>
      <c r="BD46" s="4461"/>
      <c r="BE46" s="4461"/>
      <c r="BF46" s="2280"/>
      <c r="BG46" s="2188"/>
      <c r="BH46" s="4461" t="s">
        <v>6906</v>
      </c>
      <c r="BI46" s="4461"/>
      <c r="BJ46" s="4461"/>
      <c r="BK46" s="2327"/>
      <c r="BL46" s="4430" t="s">
        <v>6909</v>
      </c>
      <c r="BM46" s="4430"/>
      <c r="BN46" s="4430"/>
      <c r="BO46" s="2279"/>
      <c r="BP46" s="2328" t="s">
        <v>73</v>
      </c>
      <c r="BQ46" s="2328"/>
      <c r="BR46" s="2329"/>
      <c r="BS46" s="4448" t="s">
        <v>5111</v>
      </c>
      <c r="BT46" s="4448"/>
      <c r="BU46" s="4449"/>
      <c r="CH46" s="7"/>
      <c r="CQ46" s="7"/>
      <c r="CR46" s="7"/>
      <c r="CU46" s="7"/>
      <c r="CV46" s="7"/>
      <c r="CX46" s="7"/>
      <c r="CY46" s="7"/>
      <c r="DA46" s="7"/>
      <c r="DB46" s="7"/>
      <c r="DC46" s="7"/>
    </row>
    <row r="47" spans="1:108" ht="16.5" customHeight="1" x14ac:dyDescent="0.2">
      <c r="A47" s="2273" t="s">
        <v>6742</v>
      </c>
      <c r="B47" s="1903" t="s">
        <v>6682</v>
      </c>
      <c r="C47" s="1903" t="s">
        <v>6683</v>
      </c>
      <c r="D47" s="1903"/>
      <c r="E47" s="2130" t="s">
        <v>6728</v>
      </c>
      <c r="F47" s="2130" t="s">
        <v>6770</v>
      </c>
      <c r="G47" s="2130" t="s">
        <v>6771</v>
      </c>
      <c r="H47" s="1942"/>
      <c r="I47" s="1942"/>
      <c r="J47" s="1893"/>
      <c r="K47" s="1893"/>
      <c r="L47" s="1893"/>
      <c r="M47" s="1893"/>
      <c r="O47" s="7" t="s">
        <v>0</v>
      </c>
      <c r="Q47" s="1577"/>
      <c r="R47" s="3415" t="s">
        <v>230</v>
      </c>
      <c r="S47" s="2178" t="s">
        <v>5081</v>
      </c>
      <c r="T47" s="221"/>
      <c r="U47" s="221"/>
      <c r="V47" s="221"/>
      <c r="W47" s="221"/>
      <c r="X47" s="221"/>
      <c r="Y47" s="221"/>
      <c r="Z47" s="3570" t="s">
        <v>5093</v>
      </c>
      <c r="AA47" s="3570"/>
      <c r="AB47" s="3570"/>
      <c r="AC47" s="3452"/>
      <c r="AD47" s="3452"/>
      <c r="AE47" s="4313">
        <f>VLOOKUP($DK$3,'R4_raw'!$F$15:$CGU$115,MATCH(A47,'R4_raw'!$F$13:$CGU$13,0),FALSE)</f>
        <v>4148</v>
      </c>
      <c r="AF47" s="4313"/>
      <c r="AG47" s="4313"/>
      <c r="AH47" s="3571" t="s">
        <v>6727</v>
      </c>
      <c r="AI47" s="3452"/>
      <c r="AJ47" s="4431">
        <f>VLOOKUP($DK$3,'R4_raw'!$F$15:$CGU$115,MATCH(B47,'R4_raw'!$F$13:$CGU$13,0),FALSE)</f>
        <v>24.314185228604924</v>
      </c>
      <c r="AK47" s="4431"/>
      <c r="AL47" s="3597" t="s">
        <v>5110</v>
      </c>
      <c r="AM47" s="3722">
        <f>VLOOKUP($DK$3,'R4_raw'!$F$15:$CGU$115,MATCH(C47,'R4_raw'!$F$13:$CGU$13,0),FALSE)</f>
        <v>40</v>
      </c>
      <c r="AN47" s="3452" t="s">
        <v>76</v>
      </c>
      <c r="AO47" s="521" t="str">
        <f t="shared" ref="AO47:AO66" si="8">IF(AM47&lt;=15,"★","")</f>
        <v/>
      </c>
      <c r="AP47" s="3196">
        <f>VLOOKUP("長野県",'R4_raw'!$F$15:$CGU$115,MATCH(B47,'R4_raw'!$F$13:$CGU$13,0),FALSE)</f>
        <v>24.088764240457742</v>
      </c>
      <c r="AQ47" s="3741" t="s">
        <v>80</v>
      </c>
      <c r="AR47" s="2912"/>
      <c r="AS47" s="2279" t="s">
        <v>7682</v>
      </c>
      <c r="AT47" s="2282" t="s">
        <v>5081</v>
      </c>
      <c r="AU47" s="2281"/>
      <c r="AV47" s="2281"/>
      <c r="AW47" s="2281"/>
      <c r="AX47" s="2281"/>
      <c r="AY47" s="221"/>
      <c r="AZ47" s="221"/>
      <c r="BA47" s="2298"/>
      <c r="BB47" s="2298"/>
      <c r="BC47" s="2282" t="s">
        <v>5093</v>
      </c>
      <c r="BD47" s="2282"/>
      <c r="BE47" s="2282"/>
      <c r="BF47" s="221"/>
      <c r="BG47" s="221"/>
      <c r="BH47" s="4238">
        <f>VLOOKUP($DK$3,'R4_raw'!$F$15:$CGU$115,MATCH(E47,'R4_raw'!$F$13:$CGU$13,0),FALSE)</f>
        <v>6197</v>
      </c>
      <c r="BI47" s="4238"/>
      <c r="BJ47" s="3571" t="s">
        <v>95</v>
      </c>
      <c r="BK47" s="443"/>
      <c r="BL47" s="4290">
        <f>VLOOKUP($DK$3,'R4_raw'!$F$15:$CGU$115,MATCH(F47,'R4_raw'!$F$13:$CGU$13,0),FALSE)</f>
        <v>22.955252630019263</v>
      </c>
      <c r="BM47" s="4290"/>
      <c r="BN47" s="3452" t="s">
        <v>2417</v>
      </c>
      <c r="BO47" s="4289">
        <f>VLOOKUP($DK$3,'R4_raw'!$F$15:$CGU$115,MATCH(G47,'R4_raw'!$F$13:$CGU$13,0),FALSE)</f>
        <v>48</v>
      </c>
      <c r="BP47" s="4289"/>
      <c r="BQ47" s="3452" t="s">
        <v>76</v>
      </c>
      <c r="BR47" s="521" t="str">
        <f t="shared" ref="BR47:BR52" si="9">IF(BO47&lt;=15,"★","")</f>
        <v/>
      </c>
      <c r="BS47" s="4239">
        <f>VLOOKUP("長野県",'R4_raw'!$F$15:$CGU$115,MATCH(F47,'R4_raw'!$F$13:$CGU$13,0),FALSE)</f>
        <v>22.491894870381998</v>
      </c>
      <c r="BT47" s="4239"/>
      <c r="BU47" s="3745" t="s">
        <v>80</v>
      </c>
      <c r="CH47" s="7"/>
      <c r="CQ47" s="7"/>
      <c r="CR47" s="7"/>
      <c r="CU47" s="7"/>
      <c r="CV47" s="7"/>
      <c r="CX47" s="7"/>
      <c r="CY47" s="7"/>
      <c r="DA47" s="7"/>
      <c r="DB47" s="7"/>
      <c r="DC47" s="7"/>
    </row>
    <row r="48" spans="1:108" ht="16.5" customHeight="1" x14ac:dyDescent="0.2">
      <c r="A48" s="2274" t="s">
        <v>6743</v>
      </c>
      <c r="B48" s="1903" t="s">
        <v>6684</v>
      </c>
      <c r="C48" s="1903" t="s">
        <v>6685</v>
      </c>
      <c r="D48" s="1903"/>
      <c r="E48" s="2130" t="s">
        <v>6729</v>
      </c>
      <c r="F48" s="2130" t="s">
        <v>6772</v>
      </c>
      <c r="G48" s="2130" t="s">
        <v>6773</v>
      </c>
      <c r="H48" s="1942"/>
      <c r="I48" s="1942"/>
      <c r="J48" s="1887"/>
      <c r="K48" s="1887"/>
      <c r="L48" s="1887"/>
      <c r="M48" s="1887"/>
      <c r="O48" s="7" t="s">
        <v>0</v>
      </c>
      <c r="Q48" s="1577"/>
      <c r="R48" s="3415" t="s">
        <v>230</v>
      </c>
      <c r="S48" s="2178" t="s">
        <v>5082</v>
      </c>
      <c r="T48" s="221"/>
      <c r="U48" s="221"/>
      <c r="V48" s="221"/>
      <c r="W48" s="221"/>
      <c r="X48" s="221"/>
      <c r="Y48" s="221"/>
      <c r="Z48" s="4335" t="s">
        <v>5094</v>
      </c>
      <c r="AA48" s="4335"/>
      <c r="AB48" s="4335"/>
      <c r="AC48" s="4335"/>
      <c r="AD48" s="4335"/>
      <c r="AE48" s="4313">
        <f>VLOOKUP($DK$3,'R4_raw'!$F$15:$CGU$115,MATCH(A48,'R4_raw'!$F$13:$CGU$13,0),FALSE)</f>
        <v>5860</v>
      </c>
      <c r="AF48" s="4313"/>
      <c r="AG48" s="4313"/>
      <c r="AH48" s="3571" t="s">
        <v>6727</v>
      </c>
      <c r="AI48" s="3452"/>
      <c r="AJ48" s="4431">
        <f>VLOOKUP($DK$3,'R4_raw'!$F$15:$CGU$115,MATCH(B48,'R4_raw'!$F$13:$CGU$13,0),FALSE)</f>
        <v>34.349355216881591</v>
      </c>
      <c r="AK48" s="4431"/>
      <c r="AL48" s="3597" t="s">
        <v>5110</v>
      </c>
      <c r="AM48" s="3722">
        <f>VLOOKUP($DK$3,'R4_raw'!$F$15:$CGU$115,MATCH(C48,'R4_raw'!$F$13:$CGU$13,0),FALSE)</f>
        <v>54</v>
      </c>
      <c r="AN48" s="3452" t="s">
        <v>76</v>
      </c>
      <c r="AO48" s="521" t="str">
        <f t="shared" si="8"/>
        <v/>
      </c>
      <c r="AP48" s="3196">
        <f>VLOOKUP("長野県",'R4_raw'!$F$15:$CGU$115,MATCH(B48,'R4_raw'!$F$13:$CGU$13,0),FALSE)</f>
        <v>32.413482502021559</v>
      </c>
      <c r="AQ48" s="3742" t="s">
        <v>80</v>
      </c>
      <c r="AR48" s="2912"/>
      <c r="AS48" s="2279" t="s">
        <v>7682</v>
      </c>
      <c r="AT48" s="2282" t="s">
        <v>5082</v>
      </c>
      <c r="AU48" s="2281"/>
      <c r="AV48" s="2281"/>
      <c r="AW48" s="2281"/>
      <c r="AX48" s="2281"/>
      <c r="AY48" s="221"/>
      <c r="AZ48" s="221"/>
      <c r="BA48" s="2298"/>
      <c r="BB48" s="2298"/>
      <c r="BC48" s="4308" t="s">
        <v>8255</v>
      </c>
      <c r="BD48" s="4308"/>
      <c r="BE48" s="4308"/>
      <c r="BF48" s="4308"/>
      <c r="BG48" s="4308"/>
      <c r="BH48" s="4238">
        <f>VLOOKUP($DK$3,'R4_raw'!$F$15:$CGU$115,MATCH(E48,'R4_raw'!$F$13:$CGU$13,0),FALSE)</f>
        <v>1082</v>
      </c>
      <c r="BI48" s="4238"/>
      <c r="BJ48" s="3571" t="s">
        <v>95</v>
      </c>
      <c r="BK48" s="443"/>
      <c r="BL48" s="4290">
        <f>VLOOKUP($DK$3,'R4_raw'!$F$15:$CGU$115,MATCH(F48,'R4_raw'!$F$13:$CGU$13,0),FALSE)</f>
        <v>4.0080011853607944</v>
      </c>
      <c r="BM48" s="4290"/>
      <c r="BN48" s="3452" t="s">
        <v>2417</v>
      </c>
      <c r="BO48" s="4289">
        <f>VLOOKUP($DK$3,'R4_raw'!$F$15:$CGU$115,MATCH(G48,'R4_raw'!$F$13:$CGU$13,0),FALSE)</f>
        <v>32</v>
      </c>
      <c r="BP48" s="4289"/>
      <c r="BQ48" s="3452" t="s">
        <v>76</v>
      </c>
      <c r="BR48" s="521" t="str">
        <f t="shared" si="9"/>
        <v/>
      </c>
      <c r="BS48" s="4239">
        <f>VLOOKUP("長野県",'R4_raw'!$F$15:$CGU$115,MATCH(F48,'R4_raw'!$F$13:$CGU$13,0),FALSE)</f>
        <v>6.6724758768276589</v>
      </c>
      <c r="BT48" s="4239"/>
      <c r="BU48" s="3746" t="s">
        <v>80</v>
      </c>
      <c r="CH48" s="7"/>
      <c r="CQ48" s="7"/>
      <c r="CR48" s="7"/>
      <c r="CU48" s="7"/>
      <c r="CV48" s="7"/>
      <c r="CX48" s="7"/>
      <c r="CY48" s="7"/>
      <c r="DA48" s="7"/>
      <c r="DB48" s="7"/>
      <c r="DC48" s="7"/>
    </row>
    <row r="49" spans="1:107" ht="16.5" customHeight="1" x14ac:dyDescent="0.2">
      <c r="A49" s="2274" t="s">
        <v>6744</v>
      </c>
      <c r="B49" s="1903" t="s">
        <v>6686</v>
      </c>
      <c r="C49" s="1903" t="s">
        <v>6687</v>
      </c>
      <c r="D49" s="1903"/>
      <c r="E49" s="2130" t="s">
        <v>6730</v>
      </c>
      <c r="F49" s="2130" t="s">
        <v>6774</v>
      </c>
      <c r="G49" s="2130" t="s">
        <v>6775</v>
      </c>
      <c r="H49" s="1938"/>
      <c r="I49" s="1938"/>
      <c r="J49" s="1887"/>
      <c r="K49" s="1887"/>
      <c r="L49" s="1887"/>
      <c r="M49" s="1887"/>
      <c r="O49" s="7" t="s">
        <v>0</v>
      </c>
      <c r="Q49" s="1577"/>
      <c r="R49" s="3415" t="s">
        <v>230</v>
      </c>
      <c r="S49" s="2178" t="s">
        <v>5072</v>
      </c>
      <c r="T49" s="221"/>
      <c r="U49" s="221"/>
      <c r="V49" s="221"/>
      <c r="W49" s="221"/>
      <c r="X49" s="221"/>
      <c r="Y49" s="221"/>
      <c r="Z49" s="3570" t="s">
        <v>5095</v>
      </c>
      <c r="AA49" s="3570"/>
      <c r="AB49" s="3570"/>
      <c r="AC49" s="3452"/>
      <c r="AD49" s="3452"/>
      <c r="AE49" s="4313">
        <f>VLOOKUP($DK$3,'R4_raw'!$F$15:$CGU$115,MATCH(A49,'R4_raw'!$F$13:$CGU$13,0),FALSE)</f>
        <v>3445</v>
      </c>
      <c r="AF49" s="4313"/>
      <c r="AG49" s="4313"/>
      <c r="AH49" s="3571" t="s">
        <v>6727</v>
      </c>
      <c r="AI49" s="3452"/>
      <c r="AJ49" s="4431">
        <f>VLOOKUP($DK$3,'R4_raw'!$F$15:$CGU$115,MATCH(B49,'R4_raw'!$F$13:$CGU$13,0),FALSE)</f>
        <v>20.193434935521687</v>
      </c>
      <c r="AK49" s="4431"/>
      <c r="AL49" s="3597" t="s">
        <v>5110</v>
      </c>
      <c r="AM49" s="3722">
        <f>VLOOKUP($DK$3,'R4_raw'!$F$15:$CGU$115,MATCH(C49,'R4_raw'!$F$13:$CGU$13,0),FALSE)</f>
        <v>34</v>
      </c>
      <c r="AN49" s="3452" t="s">
        <v>76</v>
      </c>
      <c r="AO49" s="521" t="str">
        <f t="shared" si="8"/>
        <v/>
      </c>
      <c r="AP49" s="3196">
        <f>VLOOKUP("長野県",'R4_raw'!$F$15:$CGU$115,MATCH(B49,'R4_raw'!$F$13:$CGU$13,0),FALSE)</f>
        <v>21.226854458171694</v>
      </c>
      <c r="AQ49" s="3741" t="s">
        <v>274</v>
      </c>
      <c r="AR49" s="2912"/>
      <c r="AS49" s="2279" t="s">
        <v>7682</v>
      </c>
      <c r="AT49" s="2282" t="s">
        <v>5072</v>
      </c>
      <c r="AU49" s="2281"/>
      <c r="AV49" s="2281"/>
      <c r="AW49" s="2281"/>
      <c r="AX49" s="2281"/>
      <c r="AY49" s="221"/>
      <c r="AZ49" s="221"/>
      <c r="BA49" s="2298"/>
      <c r="BB49" s="2298"/>
      <c r="BC49" s="2282" t="s">
        <v>8256</v>
      </c>
      <c r="BD49" s="2282"/>
      <c r="BE49" s="2282"/>
      <c r="BF49" s="221"/>
      <c r="BG49" s="221"/>
      <c r="BH49" s="4238">
        <f>VLOOKUP($DK$3,'R4_raw'!$F$15:$CGU$115,MATCH(E49,'R4_raw'!$F$13:$CGU$13,0),FALSE)</f>
        <v>401</v>
      </c>
      <c r="BI49" s="4238"/>
      <c r="BJ49" s="3571" t="s">
        <v>95</v>
      </c>
      <c r="BK49" s="443"/>
      <c r="BL49" s="4290">
        <f>VLOOKUP($DK$3,'R4_raw'!$F$15:$CGU$115,MATCH(F49,'R4_raw'!$F$13:$CGU$13,0),FALSE)</f>
        <v>1.4854052452215143</v>
      </c>
      <c r="BM49" s="4290"/>
      <c r="BN49" s="3452" t="s">
        <v>2417</v>
      </c>
      <c r="BO49" s="4289">
        <f>VLOOKUP($DK$3,'R4_raw'!$F$15:$CGU$115,MATCH(G49,'R4_raw'!$F$13:$CGU$13,0),FALSE)</f>
        <v>37</v>
      </c>
      <c r="BP49" s="4289"/>
      <c r="BQ49" s="3452" t="s">
        <v>76</v>
      </c>
      <c r="BR49" s="521" t="str">
        <f t="shared" si="9"/>
        <v/>
      </c>
      <c r="BS49" s="4239">
        <f>VLOOKUP("長野県",'R4_raw'!$F$15:$CGU$115,MATCH(F49,'R4_raw'!$F$13:$CGU$13,0),FALSE)</f>
        <v>1.6517805656291247</v>
      </c>
      <c r="BT49" s="4239"/>
      <c r="BU49" s="3745" t="s">
        <v>274</v>
      </c>
      <c r="CH49" s="7"/>
      <c r="CQ49" s="7"/>
      <c r="CR49" s="7"/>
      <c r="CU49" s="7"/>
      <c r="CV49" s="7"/>
      <c r="CX49" s="7"/>
      <c r="CY49" s="7"/>
      <c r="DA49" s="7"/>
      <c r="DB49" s="7"/>
      <c r="DC49" s="7"/>
    </row>
    <row r="50" spans="1:107" ht="16.5" customHeight="1" x14ac:dyDescent="0.2">
      <c r="A50" s="2274" t="s">
        <v>6745</v>
      </c>
      <c r="B50" s="1903" t="s">
        <v>6688</v>
      </c>
      <c r="C50" s="1903" t="s">
        <v>6689</v>
      </c>
      <c r="D50" s="1903"/>
      <c r="E50" s="2130" t="s">
        <v>6731</v>
      </c>
      <c r="F50" s="2130" t="s">
        <v>6776</v>
      </c>
      <c r="G50" s="2130" t="s">
        <v>6777</v>
      </c>
      <c r="H50" s="1942"/>
      <c r="I50" s="1942"/>
      <c r="J50" s="1893"/>
      <c r="K50" s="1893"/>
      <c r="L50" s="1893"/>
      <c r="M50" s="1893"/>
      <c r="O50" s="7" t="s">
        <v>0</v>
      </c>
      <c r="Q50" s="1577"/>
      <c r="R50" s="3415" t="s">
        <v>230</v>
      </c>
      <c r="S50" s="2178" t="s">
        <v>5073</v>
      </c>
      <c r="T50" s="221"/>
      <c r="U50" s="221"/>
      <c r="V50" s="221"/>
      <c r="W50" s="221"/>
      <c r="X50" s="221"/>
      <c r="Y50" s="221"/>
      <c r="Z50" s="3570" t="s">
        <v>5096</v>
      </c>
      <c r="AA50" s="3570"/>
      <c r="AB50" s="3570"/>
      <c r="AC50" s="3452"/>
      <c r="AD50" s="3452"/>
      <c r="AE50" s="4313">
        <f>VLOOKUP($DK$3,'R4_raw'!$F$15:$CGU$115,MATCH(A50,'R4_raw'!$F$13:$CGU$13,0),FALSE)</f>
        <v>2147</v>
      </c>
      <c r="AF50" s="4313"/>
      <c r="AG50" s="4313"/>
      <c r="AH50" s="3571" t="s">
        <v>6727</v>
      </c>
      <c r="AI50" s="3452"/>
      <c r="AJ50" s="4431">
        <f>VLOOKUP($DK$3,'R4_raw'!$F$15:$CGU$115,MATCH(B50,'R4_raw'!$F$13:$CGU$13,0),FALSE)</f>
        <v>12.584994138335286</v>
      </c>
      <c r="AK50" s="4431"/>
      <c r="AL50" s="3597" t="s">
        <v>5110</v>
      </c>
      <c r="AM50" s="3722">
        <f>VLOOKUP($DK$3,'R4_raw'!$F$15:$CGU$115,MATCH(C50,'R4_raw'!$F$13:$CGU$13,0),FALSE)</f>
        <v>32</v>
      </c>
      <c r="AN50" s="3452" t="s">
        <v>76</v>
      </c>
      <c r="AO50" s="521" t="str">
        <f t="shared" si="8"/>
        <v/>
      </c>
      <c r="AP50" s="3196">
        <f>VLOOKUP("長野県",'R4_raw'!$F$15:$CGU$115,MATCH(B50,'R4_raw'!$F$13:$CGU$13,0),FALSE)</f>
        <v>12.784425315004555</v>
      </c>
      <c r="AQ50" s="3741" t="s">
        <v>274</v>
      </c>
      <c r="AR50" s="2912"/>
      <c r="AS50" s="2279" t="s">
        <v>7682</v>
      </c>
      <c r="AT50" s="2282" t="s">
        <v>5073</v>
      </c>
      <c r="AU50" s="2281"/>
      <c r="AV50" s="2281"/>
      <c r="AW50" s="2281"/>
      <c r="AX50" s="2281"/>
      <c r="AY50" s="221"/>
      <c r="AZ50" s="221"/>
      <c r="BA50" s="2298"/>
      <c r="BB50" s="2298"/>
      <c r="BC50" s="2282" t="s">
        <v>8257</v>
      </c>
      <c r="BD50" s="2282"/>
      <c r="BE50" s="2282"/>
      <c r="BF50" s="221"/>
      <c r="BG50" s="221"/>
      <c r="BH50" s="4238">
        <f>VLOOKUP($DK$3,'R4_raw'!$F$15:$CGU$115,MATCH(E50,'R4_raw'!$F$13:$CGU$13,0),FALSE)</f>
        <v>377</v>
      </c>
      <c r="BI50" s="4238"/>
      <c r="BJ50" s="3571" t="s">
        <v>95</v>
      </c>
      <c r="BK50" s="443"/>
      <c r="BL50" s="4290">
        <f>VLOOKUP($DK$3,'R4_raw'!$F$15:$CGU$115,MATCH(F50,'R4_raw'!$F$13:$CGU$13,0),FALSE)</f>
        <v>1.3965031856571344</v>
      </c>
      <c r="BM50" s="4290"/>
      <c r="BN50" s="3452" t="s">
        <v>2417</v>
      </c>
      <c r="BO50" s="4289">
        <f>VLOOKUP($DK$3,'R4_raw'!$F$15:$CGU$115,MATCH(G50,'R4_raw'!$F$13:$CGU$13,0),FALSE)</f>
        <v>44</v>
      </c>
      <c r="BP50" s="4289"/>
      <c r="BQ50" s="3452" t="s">
        <v>76</v>
      </c>
      <c r="BR50" s="521" t="str">
        <f t="shared" si="9"/>
        <v/>
      </c>
      <c r="BS50" s="4239">
        <f>VLOOKUP("長野県",'R4_raw'!$F$15:$CGU$115,MATCH(F50,'R4_raw'!$F$13:$CGU$13,0),FALSE)</f>
        <v>1.3391083716698489</v>
      </c>
      <c r="BT50" s="4239"/>
      <c r="BU50" s="3745" t="s">
        <v>274</v>
      </c>
      <c r="CH50" s="7"/>
      <c r="CQ50" s="7"/>
      <c r="CR50" s="7"/>
      <c r="CU50" s="7"/>
      <c r="CV50" s="7"/>
      <c r="CX50" s="7"/>
      <c r="CY50" s="7"/>
      <c r="DA50" s="7"/>
      <c r="DB50" s="7"/>
      <c r="DC50" s="7"/>
    </row>
    <row r="51" spans="1:107" ht="16.5" customHeight="1" x14ac:dyDescent="0.2">
      <c r="A51" s="2274" t="s">
        <v>6746</v>
      </c>
      <c r="B51" s="1903" t="s">
        <v>6690</v>
      </c>
      <c r="C51" s="1903" t="s">
        <v>6691</v>
      </c>
      <c r="D51" s="1903"/>
      <c r="E51" s="2130" t="s">
        <v>6732</v>
      </c>
      <c r="F51" s="2130" t="s">
        <v>6778</v>
      </c>
      <c r="G51" s="2130" t="s">
        <v>6779</v>
      </c>
      <c r="H51" s="1938"/>
      <c r="I51" s="1938"/>
      <c r="J51" s="1893"/>
      <c r="K51" s="1893"/>
      <c r="L51" s="1893"/>
      <c r="M51" s="1893"/>
      <c r="O51" s="7" t="s">
        <v>0</v>
      </c>
      <c r="Q51" s="1577"/>
      <c r="R51" s="3415" t="s">
        <v>230</v>
      </c>
      <c r="S51" s="2178" t="s">
        <v>5083</v>
      </c>
      <c r="T51" s="221"/>
      <c r="U51" s="2362"/>
      <c r="V51" s="2362"/>
      <c r="W51" s="2362"/>
      <c r="X51" s="221"/>
      <c r="Y51" s="221"/>
      <c r="Z51" s="3570" t="s">
        <v>5097</v>
      </c>
      <c r="AA51" s="3570"/>
      <c r="AB51" s="3570"/>
      <c r="AC51" s="3452"/>
      <c r="AD51" s="3452"/>
      <c r="AE51" s="4313">
        <f>VLOOKUP($DK$3,'R4_raw'!$F$15:$CGU$115,MATCH(A51,'R4_raw'!$F$13:$CGU$13,0),FALSE)</f>
        <v>756</v>
      </c>
      <c r="AF51" s="4313"/>
      <c r="AG51" s="4313"/>
      <c r="AH51" s="3571" t="s">
        <v>6727</v>
      </c>
      <c r="AI51" s="3452"/>
      <c r="AJ51" s="4431">
        <f>VLOOKUP($DK$3,'R4_raw'!$F$15:$CGU$115,MATCH(B51,'R4_raw'!$F$13:$CGU$13,0),FALSE)</f>
        <v>4.4314185228604925</v>
      </c>
      <c r="AK51" s="4431"/>
      <c r="AL51" s="3597" t="s">
        <v>5110</v>
      </c>
      <c r="AM51" s="3722">
        <f>VLOOKUP($DK$3,'R4_raw'!$F$15:$CGU$115,MATCH(C51,'R4_raw'!$F$13:$CGU$13,0),FALSE)</f>
        <v>47</v>
      </c>
      <c r="AN51" s="3452" t="s">
        <v>76</v>
      </c>
      <c r="AO51" s="521" t="str">
        <f t="shared" si="8"/>
        <v/>
      </c>
      <c r="AP51" s="3196">
        <f>VLOOKUP("長野県",'R4_raw'!$F$15:$CGU$115,MATCH(B51,'R4_raw'!$F$13:$CGU$13,0),FALSE)</f>
        <v>4.3143597039827224</v>
      </c>
      <c r="AQ51" s="3741" t="s">
        <v>274</v>
      </c>
      <c r="AR51" s="2912"/>
      <c r="AS51" s="2279" t="s">
        <v>7682</v>
      </c>
      <c r="AT51" s="2282" t="s">
        <v>5083</v>
      </c>
      <c r="AU51" s="2281"/>
      <c r="AV51" s="2283"/>
      <c r="AW51" s="2283"/>
      <c r="AX51" s="2283"/>
      <c r="AY51" s="221"/>
      <c r="AZ51" s="221"/>
      <c r="BA51" s="2298"/>
      <c r="BB51" s="2298"/>
      <c r="BC51" s="2282" t="s">
        <v>8258</v>
      </c>
      <c r="BD51" s="2282"/>
      <c r="BE51" s="2282"/>
      <c r="BF51" s="221"/>
      <c r="BG51" s="221"/>
      <c r="BH51" s="4238">
        <f>VLOOKUP($DK$3,'R4_raw'!$F$15:$CGU$115,MATCH(E51,'R4_raw'!$F$13:$CGU$13,0),FALSE)</f>
        <v>749</v>
      </c>
      <c r="BI51" s="4238"/>
      <c r="BJ51" s="3571" t="s">
        <v>95</v>
      </c>
      <c r="BK51" s="443"/>
      <c r="BL51" s="4290">
        <f>VLOOKUP($DK$3,'R4_raw'!$F$15:$CGU$115,MATCH(F51,'R4_raw'!$F$13:$CGU$13,0),FALSE)</f>
        <v>2.7744851089050231</v>
      </c>
      <c r="BM51" s="4290"/>
      <c r="BN51" s="3452" t="s">
        <v>2417</v>
      </c>
      <c r="BO51" s="4289">
        <f>VLOOKUP($DK$3,'R4_raw'!$F$15:$CGU$115,MATCH(G51,'R4_raw'!$F$13:$CGU$13,0),FALSE)</f>
        <v>61</v>
      </c>
      <c r="BP51" s="4289"/>
      <c r="BQ51" s="3452" t="s">
        <v>76</v>
      </c>
      <c r="BR51" s="521" t="str">
        <f t="shared" si="9"/>
        <v/>
      </c>
      <c r="BS51" s="4239">
        <f>VLOOKUP("長野県",'R4_raw'!$F$15:$CGU$115,MATCH(F51,'R4_raw'!$F$13:$CGU$13,0),FALSE)</f>
        <v>2.4142393992593254</v>
      </c>
      <c r="BT51" s="4239"/>
      <c r="BU51" s="3745" t="s">
        <v>274</v>
      </c>
      <c r="CH51" s="7"/>
      <c r="CQ51" s="7"/>
      <c r="CR51" s="7"/>
      <c r="CU51" s="7"/>
      <c r="CV51" s="7"/>
      <c r="CX51" s="7"/>
      <c r="CY51" s="7"/>
      <c r="DA51" s="7"/>
      <c r="DB51" s="7"/>
      <c r="DC51" s="7"/>
    </row>
    <row r="52" spans="1:107" ht="15.75" customHeight="1" x14ac:dyDescent="0.2">
      <c r="A52" s="2274" t="s">
        <v>6747</v>
      </c>
      <c r="B52" s="1903" t="s">
        <v>6692</v>
      </c>
      <c r="C52" s="1903" t="s">
        <v>6693</v>
      </c>
      <c r="D52" s="1903"/>
      <c r="E52" s="2130" t="s">
        <v>6733</v>
      </c>
      <c r="F52" s="2130" t="s">
        <v>6780</v>
      </c>
      <c r="G52" s="2130" t="s">
        <v>6781</v>
      </c>
      <c r="H52" s="1938"/>
      <c r="I52" s="1938"/>
      <c r="J52" s="1893"/>
      <c r="K52" s="1893"/>
      <c r="L52" s="1887"/>
      <c r="M52" s="1893"/>
      <c r="O52" s="7" t="s">
        <v>0</v>
      </c>
      <c r="Q52" s="1577"/>
      <c r="R52" s="3415" t="s">
        <v>230</v>
      </c>
      <c r="S52" s="2178" t="s">
        <v>5074</v>
      </c>
      <c r="T52" s="221"/>
      <c r="U52" s="2363"/>
      <c r="V52" s="2363"/>
      <c r="W52" s="2364"/>
      <c r="X52" s="221"/>
      <c r="Y52" s="221"/>
      <c r="Z52" s="3570" t="s">
        <v>5098</v>
      </c>
      <c r="AA52" s="3570"/>
      <c r="AB52" s="3570"/>
      <c r="AC52" s="3452"/>
      <c r="AD52" s="3452"/>
      <c r="AE52" s="4313">
        <f>VLOOKUP($DK$3,'R4_raw'!$F$15:$CGU$115,MATCH(A52,'R4_raw'!$F$13:$CGU$13,0),FALSE)</f>
        <v>4964</v>
      </c>
      <c r="AF52" s="4313"/>
      <c r="AG52" s="4313"/>
      <c r="AH52" s="3571" t="s">
        <v>6727</v>
      </c>
      <c r="AI52" s="3452"/>
      <c r="AJ52" s="4431">
        <f>VLOOKUP($DK$3,'R4_raw'!$F$15:$CGU$115,MATCH(B52,'R4_raw'!$F$13:$CGU$13,0),FALSE)</f>
        <v>29.097303634232123</v>
      </c>
      <c r="AK52" s="4431"/>
      <c r="AL52" s="3597" t="s">
        <v>5110</v>
      </c>
      <c r="AM52" s="3722">
        <f>VLOOKUP($DK$3,'R4_raw'!$F$15:$CGU$115,MATCH(C52,'R4_raw'!$F$13:$CGU$13,0),FALSE)</f>
        <v>43</v>
      </c>
      <c r="AN52" s="3452" t="s">
        <v>76</v>
      </c>
      <c r="AO52" s="521" t="str">
        <f t="shared" si="8"/>
        <v/>
      </c>
      <c r="AP52" s="3196">
        <f>VLOOKUP("長野県",'R4_raw'!$F$15:$CGU$115,MATCH(B52,'R4_raw'!$F$13:$CGU$13,0),FALSE)</f>
        <v>27.127752131590533</v>
      </c>
      <c r="AQ52" s="3741" t="s">
        <v>274</v>
      </c>
      <c r="AR52" s="2912"/>
      <c r="AS52" s="2279" t="s">
        <v>7682</v>
      </c>
      <c r="AT52" s="2282" t="s">
        <v>5074</v>
      </c>
      <c r="AU52" s="2281"/>
      <c r="AV52" s="2284"/>
      <c r="AW52" s="2284"/>
      <c r="AX52" s="2285"/>
      <c r="AY52" s="221"/>
      <c r="AZ52" s="221"/>
      <c r="BA52" s="2018"/>
      <c r="BB52" s="2299"/>
      <c r="BC52" s="2282" t="s">
        <v>8259</v>
      </c>
      <c r="BD52" s="2282"/>
      <c r="BE52" s="2282"/>
      <c r="BF52" s="221"/>
      <c r="BG52" s="221"/>
      <c r="BH52" s="4238">
        <f>VLOOKUP($DK$3,'R4_raw'!$F$15:$CGU$115,MATCH(E52,'R4_raw'!$F$13:$CGU$13,0),FALSE)</f>
        <v>1202</v>
      </c>
      <c r="BI52" s="4238"/>
      <c r="BJ52" s="3571" t="s">
        <v>95</v>
      </c>
      <c r="BK52" s="443"/>
      <c r="BL52" s="4290">
        <f>VLOOKUP($DK$3,'R4_raw'!$F$15:$CGU$115,MATCH(F52,'R4_raw'!$F$13:$CGU$13,0),FALSE)</f>
        <v>4.4525114831826942</v>
      </c>
      <c r="BM52" s="4290"/>
      <c r="BN52" s="3452" t="s">
        <v>2417</v>
      </c>
      <c r="BO52" s="4289">
        <f>VLOOKUP($DK$3,'R4_raw'!$F$15:$CGU$115,MATCH(G52,'R4_raw'!$F$13:$CGU$13,0),FALSE)</f>
        <v>53</v>
      </c>
      <c r="BP52" s="4289"/>
      <c r="BQ52" s="3452" t="s">
        <v>76</v>
      </c>
      <c r="BR52" s="521" t="str">
        <f t="shared" si="9"/>
        <v/>
      </c>
      <c r="BS52" s="4239">
        <f>VLOOKUP("長野県",'R4_raw'!$F$15:$CGU$115,MATCH(F52,'R4_raw'!$F$13:$CGU$13,0),FALSE)</f>
        <v>3.7341261196611866</v>
      </c>
      <c r="BT52" s="4239"/>
      <c r="BU52" s="3745" t="s">
        <v>274</v>
      </c>
      <c r="CH52" s="7"/>
      <c r="CQ52" s="7"/>
      <c r="CR52" s="7"/>
      <c r="CU52" s="7"/>
      <c r="CV52" s="7"/>
      <c r="CX52" s="7"/>
      <c r="CY52" s="7"/>
      <c r="DA52" s="7"/>
      <c r="DB52" s="7"/>
      <c r="DC52" s="7"/>
    </row>
    <row r="53" spans="1:107" ht="15" customHeight="1" x14ac:dyDescent="0.2">
      <c r="A53" s="2274"/>
      <c r="B53" s="2243"/>
      <c r="C53" s="2243"/>
      <c r="D53" s="2243"/>
      <c r="E53" s="2130"/>
      <c r="F53" s="2130"/>
      <c r="G53" s="2130"/>
      <c r="H53" s="1942"/>
      <c r="I53" s="1942"/>
      <c r="J53" s="1893"/>
      <c r="K53" s="1893"/>
      <c r="L53" s="1893"/>
      <c r="M53" s="1893"/>
      <c r="O53" s="7" t="s">
        <v>0</v>
      </c>
      <c r="Q53" s="1577"/>
      <c r="R53" s="3414" t="s">
        <v>5090</v>
      </c>
      <c r="S53" s="2365"/>
      <c r="T53" s="2188"/>
      <c r="U53" s="2188"/>
      <c r="V53" s="2188"/>
      <c r="W53" s="2188"/>
      <c r="X53" s="2188"/>
      <c r="Y53" s="2188"/>
      <c r="Z53" s="2188"/>
      <c r="AA53" s="2188"/>
      <c r="AB53" s="2188"/>
      <c r="AC53" s="2188"/>
      <c r="AD53" s="2188"/>
      <c r="AE53" s="4432"/>
      <c r="AF53" s="4432"/>
      <c r="AG53" s="4432"/>
      <c r="AH53" s="2188"/>
      <c r="AI53" s="2188"/>
      <c r="AJ53" s="4433"/>
      <c r="AK53" s="4433"/>
      <c r="AL53" s="2188"/>
      <c r="AM53" s="2909"/>
      <c r="AN53" s="2188"/>
      <c r="AO53" s="2188"/>
      <c r="AP53" s="2296"/>
      <c r="AQ53" s="2189"/>
      <c r="AR53" s="2912"/>
      <c r="AS53" s="2279" t="s">
        <v>7683</v>
      </c>
      <c r="AT53" s="2286"/>
      <c r="AU53" s="2279"/>
      <c r="AV53" s="2279"/>
      <c r="AW53" s="2279"/>
      <c r="AX53" s="2279"/>
      <c r="AY53" s="2188"/>
      <c r="AZ53" s="2188"/>
      <c r="BA53" s="2300"/>
      <c r="BB53" s="2300"/>
      <c r="BC53" s="2188"/>
      <c r="BD53" s="2188"/>
      <c r="BE53" s="2188"/>
      <c r="BF53" s="2188"/>
      <c r="BG53" s="2188"/>
      <c r="BH53" s="2296"/>
      <c r="BI53" s="2296"/>
      <c r="BJ53" s="2188"/>
      <c r="BK53" s="2232"/>
      <c r="BL53" s="2300"/>
      <c r="BM53" s="2300"/>
      <c r="BN53" s="2188"/>
      <c r="BO53" s="2188"/>
      <c r="BP53" s="2188"/>
      <c r="BQ53" s="2188"/>
      <c r="BR53" s="527"/>
      <c r="BS53" s="2304"/>
      <c r="BT53" s="2296"/>
      <c r="BU53" s="3747"/>
      <c r="CH53" s="7"/>
      <c r="CQ53" s="7"/>
      <c r="CR53" s="7"/>
      <c r="CU53" s="7"/>
      <c r="CV53" s="7"/>
      <c r="CX53" s="7"/>
      <c r="CY53" s="7"/>
      <c r="DA53" s="7"/>
      <c r="DB53" s="7"/>
      <c r="DC53" s="7"/>
    </row>
    <row r="54" spans="1:107" ht="16.5" customHeight="1" x14ac:dyDescent="0.2">
      <c r="A54" s="2274" t="s">
        <v>6748</v>
      </c>
      <c r="B54" s="1903" t="s">
        <v>6699</v>
      </c>
      <c r="C54" s="1903" t="s">
        <v>6700</v>
      </c>
      <c r="D54" s="1903"/>
      <c r="E54" s="2130" t="s">
        <v>6734</v>
      </c>
      <c r="F54" s="2130" t="s">
        <v>6782</v>
      </c>
      <c r="G54" s="2130" t="s">
        <v>6783</v>
      </c>
      <c r="H54" s="1942"/>
      <c r="I54" s="1942"/>
      <c r="J54" s="1893"/>
      <c r="K54" s="1893"/>
      <c r="L54" s="1887"/>
      <c r="M54" s="1893"/>
      <c r="O54" s="7" t="s">
        <v>0</v>
      </c>
      <c r="Q54" s="1577"/>
      <c r="R54" s="3415" t="s">
        <v>230</v>
      </c>
      <c r="S54" s="2282" t="s">
        <v>5084</v>
      </c>
      <c r="T54" s="2177"/>
      <c r="U54" s="3146"/>
      <c r="V54" s="3146"/>
      <c r="W54" s="3146"/>
      <c r="X54" s="2177"/>
      <c r="Y54" s="2177"/>
      <c r="Z54" s="2282" t="s">
        <v>5099</v>
      </c>
      <c r="AA54" s="2282"/>
      <c r="AB54" s="2282"/>
      <c r="AC54" s="221"/>
      <c r="AD54" s="221"/>
      <c r="AE54" s="4313">
        <f>VLOOKUP($DK$3,'R4_raw'!$F$15:$CGU$115,MATCH(A54,'R4_raw'!$F$13:$CGU$13,0),FALSE)</f>
        <v>12108</v>
      </c>
      <c r="AF54" s="4313"/>
      <c r="AG54" s="4313"/>
      <c r="AH54" s="3571" t="s">
        <v>6727</v>
      </c>
      <c r="AI54" s="3452"/>
      <c r="AJ54" s="4431">
        <f>VLOOKUP($DK$3,'R4_raw'!$F$15:$CGU$115,MATCH(B54,'R4_raw'!$F$13:$CGU$13,0),FALSE)</f>
        <v>70.973036342321222</v>
      </c>
      <c r="AK54" s="4431"/>
      <c r="AL54" s="3597" t="s">
        <v>2417</v>
      </c>
      <c r="AM54" s="3572">
        <f>VLOOKUP($DK$3,'R4_raw'!$F$15:$CGU$115,MATCH(C54,'R4_raw'!$F$13:$CGU$13,0),FALSE)</f>
        <v>49</v>
      </c>
      <c r="AN54" s="3452" t="s">
        <v>76</v>
      </c>
      <c r="AO54" s="521" t="str">
        <f t="shared" si="8"/>
        <v/>
      </c>
      <c r="AP54" s="3196">
        <f>VLOOKUP("長野県",'R4_raw'!$F$15:$CGU$115,MATCH(B54,'R4_raw'!$F$13:$CGU$13,0),FALSE)</f>
        <v>66.7963192319109</v>
      </c>
      <c r="AQ54" s="3741" t="s">
        <v>80</v>
      </c>
      <c r="AR54" s="2912"/>
      <c r="AS54" s="2279" t="s">
        <v>7682</v>
      </c>
      <c r="AT54" s="2282" t="s">
        <v>5084</v>
      </c>
      <c r="AU54" s="2281"/>
      <c r="AV54" s="2284"/>
      <c r="AW54" s="2284"/>
      <c r="AX54" s="2284"/>
      <c r="AY54" s="221"/>
      <c r="AZ54" s="221"/>
      <c r="BA54" s="2298"/>
      <c r="BB54" s="2298"/>
      <c r="BC54" s="2282" t="s">
        <v>8260</v>
      </c>
      <c r="BD54" s="2282"/>
      <c r="BE54" s="2282"/>
      <c r="BF54" s="221"/>
      <c r="BG54" s="221"/>
      <c r="BH54" s="4238">
        <f>VLOOKUP($DK$3,'R4_raw'!$F$15:$CGU$115,MATCH(E54,'R4_raw'!$F$13:$CGU$13,0),FALSE)</f>
        <v>3347</v>
      </c>
      <c r="BI54" s="4238"/>
      <c r="BJ54" s="3571" t="s">
        <v>95</v>
      </c>
      <c r="BK54" s="443"/>
      <c r="BL54" s="4290">
        <f>VLOOKUP($DK$3,'R4_raw'!$F$15:$CGU$115,MATCH(F54,'R4_raw'!$F$13:$CGU$13,0),FALSE)</f>
        <v>12.398133056749149</v>
      </c>
      <c r="BM54" s="4290"/>
      <c r="BN54" s="3452" t="s">
        <v>2417</v>
      </c>
      <c r="BO54" s="4289">
        <f>VLOOKUP($DK$3,'R4_raw'!$F$15:$CGU$115,MATCH(G54,'R4_raw'!$F$13:$CGU$13,0),FALSE)</f>
        <v>61</v>
      </c>
      <c r="BP54" s="4289"/>
      <c r="BQ54" s="3452" t="s">
        <v>76</v>
      </c>
      <c r="BR54" s="521" t="str">
        <f>IF(BO54&lt;=15,"★","")</f>
        <v/>
      </c>
      <c r="BS54" s="4239">
        <f>VLOOKUP("長野県",'R4_raw'!$F$15:$CGU$115,MATCH(F54,'R4_raw'!$F$13:$CGU$13,0),FALSE)</f>
        <v>10.892269051860016</v>
      </c>
      <c r="BT54" s="4239"/>
      <c r="BU54" s="3746" t="s">
        <v>80</v>
      </c>
      <c r="CH54" s="7"/>
      <c r="CQ54" s="7"/>
      <c r="CR54" s="7"/>
      <c r="CU54" s="7"/>
      <c r="CV54" s="7"/>
      <c r="CX54" s="7"/>
      <c r="CY54" s="7"/>
      <c r="DA54" s="7"/>
      <c r="DB54" s="7"/>
      <c r="DC54" s="7"/>
    </row>
    <row r="55" spans="1:107" ht="16.5" customHeight="1" x14ac:dyDescent="0.2">
      <c r="A55" s="2274" t="s">
        <v>6749</v>
      </c>
      <c r="B55" s="1903" t="s">
        <v>6701</v>
      </c>
      <c r="C55" s="1903" t="s">
        <v>6702</v>
      </c>
      <c r="D55" s="1903"/>
      <c r="E55" s="2130" t="s">
        <v>6735</v>
      </c>
      <c r="F55" s="2130" t="s">
        <v>6784</v>
      </c>
      <c r="G55" s="2130" t="s">
        <v>6785</v>
      </c>
      <c r="H55" s="1942"/>
      <c r="I55" s="1942"/>
      <c r="J55" s="1893"/>
      <c r="K55" s="1893"/>
      <c r="L55" s="1893"/>
      <c r="M55" s="1893"/>
      <c r="O55" s="7" t="s">
        <v>0</v>
      </c>
      <c r="Q55" s="1577"/>
      <c r="R55" s="3415" t="s">
        <v>230</v>
      </c>
      <c r="S55" s="4334" t="s">
        <v>5075</v>
      </c>
      <c r="T55" s="4334"/>
      <c r="U55" s="4334"/>
      <c r="V55" s="4334"/>
      <c r="W55" s="4334"/>
      <c r="X55" s="4334"/>
      <c r="Y55" s="4334"/>
      <c r="Z55" s="2282" t="s">
        <v>5100</v>
      </c>
      <c r="AA55" s="2282"/>
      <c r="AB55" s="2282"/>
      <c r="AC55" s="221"/>
      <c r="AD55" s="221"/>
      <c r="AE55" s="4313">
        <f>VLOOKUP($DK$3,'R4_raw'!$F$15:$CGU$115,MATCH(A55,'R4_raw'!$F$13:$CGU$13,0),FALSE)</f>
        <v>639</v>
      </c>
      <c r="AF55" s="4313"/>
      <c r="AG55" s="4313"/>
      <c r="AH55" s="3571" t="s">
        <v>6727</v>
      </c>
      <c r="AI55" s="3452"/>
      <c r="AJ55" s="4431">
        <f>VLOOKUP($DK$3,'R4_raw'!$F$15:$CGU$115,MATCH(B55,'R4_raw'!$F$13:$CGU$13,0),FALSE)</f>
        <v>3.7456037514654166</v>
      </c>
      <c r="AK55" s="4431"/>
      <c r="AL55" s="3597" t="s">
        <v>2417</v>
      </c>
      <c r="AM55" s="3572">
        <f>VLOOKUP($DK$3,'R4_raw'!$F$15:$CGU$115,MATCH(C55,'R4_raw'!$F$13:$CGU$13,0),FALSE)</f>
        <v>28</v>
      </c>
      <c r="AN55" s="3452" t="s">
        <v>76</v>
      </c>
      <c r="AO55" s="521" t="str">
        <f t="shared" si="8"/>
        <v/>
      </c>
      <c r="AP55" s="3196">
        <f>VLOOKUP("長野県",'R4_raw'!$F$15:$CGU$115,MATCH(B55,'R4_raw'!$F$13:$CGU$13,0),FALSE)</f>
        <v>6.4986642373870236</v>
      </c>
      <c r="AQ55" s="3741" t="s">
        <v>80</v>
      </c>
      <c r="AR55" s="2912"/>
      <c r="AS55" s="2279" t="s">
        <v>7682</v>
      </c>
      <c r="AT55" s="4473" t="s">
        <v>5075</v>
      </c>
      <c r="AU55" s="4473"/>
      <c r="AV55" s="4473"/>
      <c r="AW55" s="4473"/>
      <c r="AX55" s="4473"/>
      <c r="AY55" s="4473"/>
      <c r="AZ55" s="4473"/>
      <c r="BA55" s="4473"/>
      <c r="BB55" s="4473"/>
      <c r="BC55" s="2282" t="s">
        <v>8261</v>
      </c>
      <c r="BD55" s="2282"/>
      <c r="BE55" s="2282"/>
      <c r="BF55" s="221"/>
      <c r="BG55" s="221"/>
      <c r="BH55" s="4238">
        <f>VLOOKUP($DK$3,'R4_raw'!$F$15:$CGU$115,MATCH(E55,'R4_raw'!$F$13:$CGU$13,0),FALSE)</f>
        <v>488</v>
      </c>
      <c r="BI55" s="4238"/>
      <c r="BJ55" s="3571" t="s">
        <v>95</v>
      </c>
      <c r="BK55" s="443"/>
      <c r="BL55" s="4290">
        <f>VLOOKUP($DK$3,'R4_raw'!$F$15:$CGU$115,MATCH(F55,'R4_raw'!$F$13:$CGU$13,0),FALSE)</f>
        <v>1.8076752111423913</v>
      </c>
      <c r="BM55" s="4290"/>
      <c r="BN55" s="3452" t="s">
        <v>2417</v>
      </c>
      <c r="BO55" s="4289">
        <f>VLOOKUP($DK$3,'R4_raw'!$F$15:$CGU$115,MATCH(G55,'R4_raw'!$F$13:$CGU$13,0),FALSE)</f>
        <v>47</v>
      </c>
      <c r="BP55" s="4289"/>
      <c r="BQ55" s="3452" t="s">
        <v>76</v>
      </c>
      <c r="BR55" s="521" t="str">
        <f>IF(BO55&lt;=15,"★","")</f>
        <v/>
      </c>
      <c r="BS55" s="4239">
        <f>VLOOKUP("長野県",'R4_raw'!$F$15:$CGU$115,MATCH(F55,'R4_raw'!$F$13:$CGU$13,0),FALSE)</f>
        <v>4.382536489101323</v>
      </c>
      <c r="BT55" s="4239"/>
      <c r="BU55" s="3746" t="s">
        <v>80</v>
      </c>
      <c r="CH55" s="7"/>
      <c r="CQ55" s="7"/>
      <c r="CR55" s="7"/>
      <c r="CU55" s="7"/>
      <c r="CV55" s="7"/>
      <c r="CX55" s="7"/>
      <c r="CY55" s="7"/>
      <c r="DA55" s="7"/>
      <c r="DB55" s="7"/>
      <c r="DC55" s="7"/>
    </row>
    <row r="56" spans="1:107" ht="16.5" customHeight="1" x14ac:dyDescent="0.2">
      <c r="A56" s="2274" t="s">
        <v>6750</v>
      </c>
      <c r="B56" s="1903" t="s">
        <v>6703</v>
      </c>
      <c r="C56" s="1903" t="s">
        <v>6704</v>
      </c>
      <c r="D56" s="1903"/>
      <c r="E56" s="2130" t="s">
        <v>6736</v>
      </c>
      <c r="F56" s="2130" t="s">
        <v>6786</v>
      </c>
      <c r="G56" s="2130" t="s">
        <v>6787</v>
      </c>
      <c r="H56" s="1942"/>
      <c r="I56" s="1942"/>
      <c r="J56" s="1893"/>
      <c r="K56" s="1893"/>
      <c r="L56" s="1887"/>
      <c r="M56" s="1893"/>
      <c r="O56" s="7" t="s">
        <v>0</v>
      </c>
      <c r="Q56" s="1577"/>
      <c r="R56" s="3415" t="s">
        <v>230</v>
      </c>
      <c r="S56" s="2282" t="s">
        <v>5076</v>
      </c>
      <c r="T56" s="2177"/>
      <c r="U56" s="2177"/>
      <c r="V56" s="2177"/>
      <c r="W56" s="2177"/>
      <c r="X56" s="2935"/>
      <c r="Y56" s="2935"/>
      <c r="Z56" s="2282" t="s">
        <v>5101</v>
      </c>
      <c r="AA56" s="2282"/>
      <c r="AB56" s="2282"/>
      <c r="AC56" s="221"/>
      <c r="AD56" s="2287"/>
      <c r="AE56" s="4313">
        <f>VLOOKUP($DK$3,'R4_raw'!$F$15:$CGU$115,MATCH(A56,'R4_raw'!$F$13:$CGU$13,0),FALSE)</f>
        <v>936</v>
      </c>
      <c r="AF56" s="4313"/>
      <c r="AG56" s="4313"/>
      <c r="AH56" s="3571" t="s">
        <v>6727</v>
      </c>
      <c r="AI56" s="3452"/>
      <c r="AJ56" s="4431">
        <f>VLOOKUP($DK$3,'R4_raw'!$F$15:$CGU$115,MATCH(B56,'R4_raw'!$F$13:$CGU$13,0),FALSE)</f>
        <v>5.4865181711606104</v>
      </c>
      <c r="AK56" s="4431"/>
      <c r="AL56" s="3597" t="s">
        <v>2417</v>
      </c>
      <c r="AM56" s="3572">
        <f>VLOOKUP($DK$3,'R4_raw'!$F$15:$CGU$115,MATCH(C56,'R4_raw'!$F$13:$CGU$13,0),FALSE)</f>
        <v>21</v>
      </c>
      <c r="AN56" s="3452" t="s">
        <v>76</v>
      </c>
      <c r="AO56" s="521" t="str">
        <f t="shared" si="8"/>
        <v/>
      </c>
      <c r="AP56" s="3196">
        <f>VLOOKUP("長野県",'R4_raw'!$F$15:$CGU$115,MATCH(B56,'R4_raw'!$F$13:$CGU$13,0),FALSE)</f>
        <v>6.2182052673060584</v>
      </c>
      <c r="AQ56" s="3741" t="s">
        <v>80</v>
      </c>
      <c r="AR56" s="2912"/>
      <c r="AS56" s="2279" t="s">
        <v>7682</v>
      </c>
      <c r="AT56" s="2178" t="s">
        <v>5076</v>
      </c>
      <c r="AU56" s="2281"/>
      <c r="AV56" s="2281"/>
      <c r="AW56" s="2281"/>
      <c r="AX56" s="2281"/>
      <c r="AY56" s="2287"/>
      <c r="AZ56" s="2287"/>
      <c r="BA56" s="2298"/>
      <c r="BB56" s="2298"/>
      <c r="BC56" s="2282" t="s">
        <v>8262</v>
      </c>
      <c r="BD56" s="2282"/>
      <c r="BE56" s="2282"/>
      <c r="BF56" s="221"/>
      <c r="BG56" s="2287"/>
      <c r="BH56" s="4238">
        <f>VLOOKUP($DK$3,'R4_raw'!$F$15:$CGU$115,MATCH(E56,'R4_raw'!$F$13:$CGU$13,0),FALSE)</f>
        <v>442</v>
      </c>
      <c r="BI56" s="4238"/>
      <c r="BJ56" s="3571" t="s">
        <v>95</v>
      </c>
      <c r="BK56" s="443"/>
      <c r="BL56" s="4290">
        <f>VLOOKUP($DK$3,'R4_raw'!$F$15:$CGU$115,MATCH(F56,'R4_raw'!$F$13:$CGU$13,0),FALSE)</f>
        <v>1.6372795969773299</v>
      </c>
      <c r="BM56" s="4290"/>
      <c r="BN56" s="3452" t="s">
        <v>2417</v>
      </c>
      <c r="BO56" s="4289">
        <f>VLOOKUP($DK$3,'R4_raw'!$F$15:$CGU$115,MATCH(G56,'R4_raw'!$F$13:$CGU$13,0),FALSE)</f>
        <v>38</v>
      </c>
      <c r="BP56" s="4289"/>
      <c r="BQ56" s="3452" t="s">
        <v>76</v>
      </c>
      <c r="BR56" s="521" t="str">
        <f>IF(BO56&lt;=15,"★","")</f>
        <v/>
      </c>
      <c r="BS56" s="4239">
        <f>VLOOKUP("長野県",'R4_raw'!$F$15:$CGU$115,MATCH(F56,'R4_raw'!$F$13:$CGU$13,0),FALSE)</f>
        <v>2.0785012237784599</v>
      </c>
      <c r="BT56" s="4239"/>
      <c r="BU56" s="3746" t="s">
        <v>80</v>
      </c>
      <c r="CH56" s="7"/>
      <c r="CQ56" s="7"/>
      <c r="CR56" s="7"/>
      <c r="CU56" s="7"/>
      <c r="CV56" s="7"/>
      <c r="CX56" s="7"/>
      <c r="CY56" s="7"/>
      <c r="DA56" s="7"/>
      <c r="DB56" s="7"/>
      <c r="DC56" s="7"/>
    </row>
    <row r="57" spans="1:107" ht="16.5" customHeight="1" x14ac:dyDescent="0.2">
      <c r="A57" s="2274" t="s">
        <v>6751</v>
      </c>
      <c r="B57" s="1903" t="s">
        <v>6705</v>
      </c>
      <c r="C57" s="1903" t="s">
        <v>6706</v>
      </c>
      <c r="D57" s="1903"/>
      <c r="E57" s="2130" t="s">
        <v>6737</v>
      </c>
      <c r="F57" s="2130" t="s">
        <v>6788</v>
      </c>
      <c r="G57" s="2130" t="s">
        <v>6789</v>
      </c>
      <c r="H57" s="1942"/>
      <c r="I57" s="1942"/>
      <c r="J57" s="1893"/>
      <c r="K57" s="1893"/>
      <c r="L57" s="1893"/>
      <c r="M57" s="1893"/>
      <c r="O57" s="7" t="s">
        <v>0</v>
      </c>
      <c r="Q57" s="1577"/>
      <c r="R57" s="3415" t="s">
        <v>230</v>
      </c>
      <c r="S57" s="2282" t="s">
        <v>5085</v>
      </c>
      <c r="T57" s="2177"/>
      <c r="U57" s="3146"/>
      <c r="V57" s="3146"/>
      <c r="W57" s="3146"/>
      <c r="X57" s="2177"/>
      <c r="Y57" s="2177"/>
      <c r="Z57" s="2282" t="s">
        <v>5102</v>
      </c>
      <c r="AA57" s="2282"/>
      <c r="AB57" s="2282"/>
      <c r="AC57" s="221"/>
      <c r="AD57" s="221"/>
      <c r="AE57" s="4313">
        <f>VLOOKUP($DK$3,'R4_raw'!$F$15:$CGU$115,MATCH(A57,'R4_raw'!$F$13:$CGU$13,0),FALSE)</f>
        <v>9483</v>
      </c>
      <c r="AF57" s="4313"/>
      <c r="AG57" s="4313"/>
      <c r="AH57" s="3571" t="s">
        <v>6727</v>
      </c>
      <c r="AI57" s="3452"/>
      <c r="AJ57" s="4431">
        <f>VLOOKUP($DK$3,'R4_raw'!$F$15:$CGU$115,MATCH(B57,'R4_raw'!$F$13:$CGU$13,0),FALSE)</f>
        <v>55.586166471277842</v>
      </c>
      <c r="AK57" s="4431"/>
      <c r="AL57" s="3597" t="s">
        <v>2417</v>
      </c>
      <c r="AM57" s="3572">
        <f>VLOOKUP($DK$3,'R4_raw'!$F$15:$CGU$115,MATCH(C57,'R4_raw'!$F$13:$CGU$13,0),FALSE)</f>
        <v>66</v>
      </c>
      <c r="AN57" s="3452" t="s">
        <v>76</v>
      </c>
      <c r="AO57" s="521" t="str">
        <f t="shared" si="8"/>
        <v/>
      </c>
      <c r="AP57" s="3196">
        <f>VLOOKUP("長野県",'R4_raw'!$F$15:$CGU$115,MATCH(B57,'R4_raw'!$F$13:$CGU$13,0),FALSE)</f>
        <v>49.900201643858047</v>
      </c>
      <c r="AQ57" s="3741" t="s">
        <v>80</v>
      </c>
      <c r="AR57" s="2912"/>
      <c r="AS57" s="2279" t="s">
        <v>7682</v>
      </c>
      <c r="AT57" s="2178" t="s">
        <v>5085</v>
      </c>
      <c r="AU57" s="2281"/>
      <c r="AV57" s="2284"/>
      <c r="AW57" s="2284"/>
      <c r="AX57" s="2284"/>
      <c r="AY57" s="221"/>
      <c r="AZ57" s="221"/>
      <c r="BA57" s="2298"/>
      <c r="BB57" s="2298"/>
      <c r="BC57" s="2282" t="s">
        <v>8263</v>
      </c>
      <c r="BD57" s="2282"/>
      <c r="BE57" s="2282"/>
      <c r="BF57" s="221"/>
      <c r="BG57" s="221"/>
      <c r="BH57" s="4238">
        <f>VLOOKUP($DK$3,'R4_raw'!$F$15:$CGU$115,MATCH(E57,'R4_raw'!$F$13:$CGU$13,0),FALSE)</f>
        <v>9469</v>
      </c>
      <c r="BI57" s="4238"/>
      <c r="BJ57" s="3571" t="s">
        <v>95</v>
      </c>
      <c r="BK57" s="443"/>
      <c r="BL57" s="4290">
        <f>VLOOKUP($DK$3,'R4_raw'!$F$15:$CGU$115,MATCH(F57,'R4_raw'!$F$13:$CGU$13,0),FALSE)</f>
        <v>35.075566750629719</v>
      </c>
      <c r="BM57" s="4290"/>
      <c r="BN57" s="3452" t="s">
        <v>2417</v>
      </c>
      <c r="BO57" s="4289">
        <f>VLOOKUP($DK$3,'R4_raw'!$F$15:$CGU$115,MATCH(G57,'R4_raw'!$F$13:$CGU$13,0),FALSE)</f>
        <v>61</v>
      </c>
      <c r="BP57" s="4289"/>
      <c r="BQ57" s="3452" t="s">
        <v>76</v>
      </c>
      <c r="BR57" s="521" t="str">
        <f>IF(BO57&lt;=15,"★","")</f>
        <v/>
      </c>
      <c r="BS57" s="4239">
        <f>VLOOKUP("長野県",'R4_raw'!$F$15:$CGU$115,MATCH(F57,'R4_raw'!$F$13:$CGU$13,0),FALSE)</f>
        <v>31.526070966336484</v>
      </c>
      <c r="BT57" s="4239"/>
      <c r="BU57" s="3746" t="s">
        <v>80</v>
      </c>
      <c r="CH57" s="7"/>
      <c r="CQ57" s="7"/>
      <c r="CR57" s="7"/>
      <c r="CU57" s="7"/>
      <c r="CV57" s="7"/>
      <c r="CX57" s="7"/>
      <c r="CY57" s="7"/>
      <c r="DA57" s="7"/>
      <c r="DB57" s="7"/>
      <c r="DC57" s="7"/>
    </row>
    <row r="58" spans="1:107" ht="16.5" customHeight="1" x14ac:dyDescent="0.2">
      <c r="A58" s="2274" t="s">
        <v>6752</v>
      </c>
      <c r="B58" s="1903" t="s">
        <v>6707</v>
      </c>
      <c r="C58" s="1903" t="s">
        <v>6708</v>
      </c>
      <c r="D58" s="1903"/>
      <c r="E58" s="2130" t="s">
        <v>6738</v>
      </c>
      <c r="F58" s="2130" t="s">
        <v>6790</v>
      </c>
      <c r="G58" s="2130" t="s">
        <v>6791</v>
      </c>
      <c r="H58" s="1942"/>
      <c r="I58" s="1942"/>
      <c r="J58" s="1893"/>
      <c r="K58" s="1893"/>
      <c r="L58" s="1887"/>
      <c r="M58" s="1893"/>
      <c r="O58" s="7" t="s">
        <v>0</v>
      </c>
      <c r="Q58" s="1577"/>
      <c r="R58" s="3415" t="s">
        <v>230</v>
      </c>
      <c r="S58" s="2282" t="s">
        <v>5077</v>
      </c>
      <c r="T58" s="2177"/>
      <c r="U58" s="2177"/>
      <c r="V58" s="2177"/>
      <c r="W58" s="2177"/>
      <c r="X58" s="2177"/>
      <c r="Y58" s="2177"/>
      <c r="Z58" s="2282" t="s">
        <v>5103</v>
      </c>
      <c r="AA58" s="2282"/>
      <c r="AB58" s="2282"/>
      <c r="AC58" s="221"/>
      <c r="AD58" s="221"/>
      <c r="AE58" s="4313">
        <f>VLOOKUP($DK$3,'R4_raw'!$F$15:$CGU$115,MATCH(A58,'R4_raw'!$F$13:$CGU$13,0),FALSE)</f>
        <v>3711</v>
      </c>
      <c r="AF58" s="4313"/>
      <c r="AG58" s="4313"/>
      <c r="AH58" s="3571" t="s">
        <v>6727</v>
      </c>
      <c r="AI58" s="3452"/>
      <c r="AJ58" s="4431">
        <f>VLOOKUP($DK$3,'R4_raw'!$F$15:$CGU$115,MATCH(B58,'R4_raw'!$F$13:$CGU$13,0),FALSE)</f>
        <v>21.752637749120751</v>
      </c>
      <c r="AK58" s="4431"/>
      <c r="AL58" s="3597" t="s">
        <v>2417</v>
      </c>
      <c r="AM58" s="3572">
        <f>VLOOKUP($DK$3,'R4_raw'!$F$15:$CGU$115,MATCH(C58,'R4_raw'!$F$13:$CGU$13,0),FALSE)</f>
        <v>40</v>
      </c>
      <c r="AN58" s="3452" t="s">
        <v>76</v>
      </c>
      <c r="AO58" s="521" t="str">
        <f t="shared" si="8"/>
        <v/>
      </c>
      <c r="AP58" s="3196">
        <f>VLOOKUP("長野県",'R4_raw'!$F$15:$CGU$115,MATCH(B58,'R4_raw'!$F$13:$CGU$13,0),FALSE)</f>
        <v>21.818479584838837</v>
      </c>
      <c r="AQ58" s="3741" t="s">
        <v>80</v>
      </c>
      <c r="AR58" s="2912"/>
      <c r="AS58" s="2279" t="s">
        <v>7682</v>
      </c>
      <c r="AT58" s="2178" t="s">
        <v>5077</v>
      </c>
      <c r="AU58" s="2281"/>
      <c r="AV58" s="2281"/>
      <c r="AW58" s="2281"/>
      <c r="AX58" s="2281"/>
      <c r="AY58" s="221"/>
      <c r="AZ58" s="221"/>
      <c r="BA58" s="2298"/>
      <c r="BB58" s="2298"/>
      <c r="BC58" s="2282" t="s">
        <v>8264</v>
      </c>
      <c r="BD58" s="2282"/>
      <c r="BE58" s="2282"/>
      <c r="BF58" s="221"/>
      <c r="BG58" s="221"/>
      <c r="BH58" s="4238">
        <f>VLOOKUP($DK$3,'R4_raw'!$F$15:$CGU$115,MATCH(E58,'R4_raw'!$F$13:$CGU$13,0),FALSE)</f>
        <v>1753</v>
      </c>
      <c r="BI58" s="4238"/>
      <c r="BJ58" s="3571" t="s">
        <v>95</v>
      </c>
      <c r="BK58" s="443"/>
      <c r="BL58" s="4290">
        <f>VLOOKUP($DK$3,'R4_raw'!$F$15:$CGU$115,MATCH(F58,'R4_raw'!$F$13:$CGU$13,0),FALSE)</f>
        <v>6.4935546006815823</v>
      </c>
      <c r="BM58" s="4290"/>
      <c r="BN58" s="3452" t="s">
        <v>2417</v>
      </c>
      <c r="BO58" s="4289">
        <f>VLOOKUP($DK$3,'R4_raw'!$F$15:$CGU$115,MATCH(G58,'R4_raw'!$F$13:$CGU$13,0),FALSE)</f>
        <v>37</v>
      </c>
      <c r="BP58" s="4289"/>
      <c r="BQ58" s="3452" t="s">
        <v>76</v>
      </c>
      <c r="BR58" s="521" t="str">
        <f>IF(BO58&lt;=15,"★","")</f>
        <v/>
      </c>
      <c r="BS58" s="4239">
        <f>VLOOKUP("長野県",'R4_raw'!$F$15:$CGU$115,MATCH(F58,'R4_raw'!$F$13:$CGU$13,0),FALSE)</f>
        <v>6.6173738098594255</v>
      </c>
      <c r="BT58" s="4239"/>
      <c r="BU58" s="3746" t="s">
        <v>80</v>
      </c>
      <c r="CH58" s="7"/>
      <c r="CQ58" s="7"/>
      <c r="CR58" s="7"/>
      <c r="CU58" s="7"/>
      <c r="CV58" s="7"/>
      <c r="CX58" s="7"/>
      <c r="CY58" s="7"/>
      <c r="DA58" s="7"/>
      <c r="DB58" s="7"/>
      <c r="DC58" s="7"/>
    </row>
    <row r="59" spans="1:107" ht="15" customHeight="1" x14ac:dyDescent="0.2">
      <c r="A59" s="2274"/>
      <c r="B59" s="1903"/>
      <c r="C59" s="1903"/>
      <c r="D59" s="1903"/>
      <c r="E59" s="2130"/>
      <c r="F59" s="2130"/>
      <c r="G59" s="2130"/>
      <c r="H59" s="1942"/>
      <c r="I59" s="1942"/>
      <c r="J59" s="1893"/>
      <c r="K59" s="1893"/>
      <c r="L59" s="1893"/>
      <c r="M59" s="1893"/>
      <c r="O59" s="7" t="s">
        <v>0</v>
      </c>
      <c r="Q59" s="1577"/>
      <c r="R59" s="3416" t="s">
        <v>5091</v>
      </c>
      <c r="S59" s="2286"/>
      <c r="T59" s="2279"/>
      <c r="U59" s="2279"/>
      <c r="V59" s="2279"/>
      <c r="W59" s="2279"/>
      <c r="X59" s="2188"/>
      <c r="Y59" s="2188"/>
      <c r="Z59" s="2188"/>
      <c r="AA59" s="2188"/>
      <c r="AB59" s="2188"/>
      <c r="AC59" s="2188"/>
      <c r="AD59" s="2188"/>
      <c r="AE59" s="2288"/>
      <c r="AF59" s="2288"/>
      <c r="AG59" s="2288"/>
      <c r="AH59" s="2188"/>
      <c r="AI59" s="2188"/>
      <c r="AJ59" s="3425"/>
      <c r="AK59" s="3425"/>
      <c r="AL59" s="2188"/>
      <c r="AM59" s="2910"/>
      <c r="AN59" s="2279"/>
      <c r="AO59" s="2188"/>
      <c r="AP59" s="2296"/>
      <c r="AQ59" s="2189"/>
      <c r="AR59" s="2912"/>
      <c r="AS59" s="2278" t="s">
        <v>5091</v>
      </c>
      <c r="AT59" s="2286"/>
      <c r="AU59" s="2279"/>
      <c r="AV59" s="2279"/>
      <c r="AW59" s="2279"/>
      <c r="AX59" s="2279"/>
      <c r="AY59" s="2188"/>
      <c r="AZ59" s="2188"/>
      <c r="BA59" s="2295"/>
      <c r="BB59" s="2302"/>
      <c r="BC59" s="2188"/>
      <c r="BD59" s="2188"/>
      <c r="BE59" s="2188"/>
      <c r="BF59" s="2188"/>
      <c r="BG59" s="2188"/>
      <c r="BH59" s="2295"/>
      <c r="BI59" s="2295"/>
      <c r="BJ59" s="2188"/>
      <c r="BK59" s="2232"/>
      <c r="BL59" s="3424"/>
      <c r="BM59" s="3424"/>
      <c r="BN59" s="2188"/>
      <c r="BO59" s="2188"/>
      <c r="BP59" s="2188"/>
      <c r="BQ59" s="2279"/>
      <c r="BR59" s="527"/>
      <c r="BS59" s="2304"/>
      <c r="BT59" s="2295"/>
      <c r="BU59" s="3747"/>
      <c r="CH59" s="7"/>
      <c r="CQ59" s="7"/>
      <c r="CR59" s="7"/>
      <c r="CU59" s="7"/>
      <c r="CV59" s="7"/>
      <c r="CX59" s="7"/>
      <c r="CY59" s="7"/>
      <c r="DA59" s="7"/>
      <c r="DB59" s="7"/>
      <c r="DC59" s="7"/>
    </row>
    <row r="60" spans="1:107" ht="16.5" customHeight="1" x14ac:dyDescent="0.2">
      <c r="A60" s="2274" t="s">
        <v>6753</v>
      </c>
      <c r="B60" s="1903" t="s">
        <v>6712</v>
      </c>
      <c r="C60" s="1903" t="s">
        <v>6713</v>
      </c>
      <c r="D60" s="1903"/>
      <c r="E60" s="2130" t="s">
        <v>6739</v>
      </c>
      <c r="F60" s="2130" t="s">
        <v>6792</v>
      </c>
      <c r="G60" s="2130" t="s">
        <v>6793</v>
      </c>
      <c r="H60" s="1942"/>
      <c r="I60" s="1942"/>
      <c r="J60" s="1893"/>
      <c r="K60" s="1893"/>
      <c r="L60" s="1893"/>
      <c r="M60" s="1893"/>
      <c r="O60" s="7" t="s">
        <v>0</v>
      </c>
      <c r="Q60" s="1577"/>
      <c r="R60" s="3415" t="s">
        <v>230</v>
      </c>
      <c r="S60" s="2178" t="s">
        <v>5078</v>
      </c>
      <c r="T60" s="221"/>
      <c r="U60" s="221"/>
      <c r="V60" s="221"/>
      <c r="W60" s="221"/>
      <c r="X60" s="221"/>
      <c r="Y60" s="221"/>
      <c r="Z60" s="2282" t="s">
        <v>5104</v>
      </c>
      <c r="AA60" s="2282"/>
      <c r="AB60" s="2282"/>
      <c r="AC60" s="221"/>
      <c r="AD60" s="221"/>
      <c r="AE60" s="4313">
        <f>VLOOKUP($DK$3,'R4_raw'!$F$15:$CGU$115,MATCH(A60,'R4_raw'!$F$13:$CGU$13,0),FALSE)</f>
        <v>8775</v>
      </c>
      <c r="AF60" s="4313"/>
      <c r="AG60" s="4313"/>
      <c r="AH60" s="3571" t="s">
        <v>6727</v>
      </c>
      <c r="AI60" s="3452"/>
      <c r="AJ60" s="4446">
        <f>VLOOKUP($DK$3,'R4_raw'!$F$15:$CGU$115,MATCH(B60,'R4_raw'!$F$13:$CGU$13,0),FALSE)</f>
        <v>51.43610785463072</v>
      </c>
      <c r="AK60" s="4446"/>
      <c r="AL60" s="3597" t="s">
        <v>2417</v>
      </c>
      <c r="AM60" s="3573">
        <f>VLOOKUP($DK$3,'R4_raw'!$F$15:$CGU$115,MATCH(C60,'R4_raw'!$F$13:$CGU$13,0),FALSE)</f>
        <v>34</v>
      </c>
      <c r="AN60" s="3452" t="s">
        <v>76</v>
      </c>
      <c r="AO60" s="521" t="str">
        <f t="shared" si="8"/>
        <v/>
      </c>
      <c r="AP60" s="3196">
        <f>VLOOKUP("長野県",'R4_raw'!$F$15:$CGU$115,MATCH(B60,'R4_raw'!$F$13:$CGU$13,0),FALSE)</f>
        <v>50.700635638760659</v>
      </c>
      <c r="AQ60" s="3741" t="s">
        <v>80</v>
      </c>
      <c r="AR60" s="2912"/>
      <c r="AS60" s="2279" t="s">
        <v>7682</v>
      </c>
      <c r="AT60" s="2282" t="s">
        <v>5078</v>
      </c>
      <c r="AU60" s="2281"/>
      <c r="AV60" s="2281"/>
      <c r="AW60" s="2281"/>
      <c r="AX60" s="2281"/>
      <c r="AY60" s="221"/>
      <c r="AZ60" s="221"/>
      <c r="BA60" s="2018"/>
      <c r="BB60" s="2303"/>
      <c r="BC60" s="2282" t="s">
        <v>8263</v>
      </c>
      <c r="BD60" s="2282"/>
      <c r="BE60" s="2282"/>
      <c r="BF60" s="221"/>
      <c r="BG60" s="221"/>
      <c r="BH60" s="4238">
        <f>VLOOKUP($DK$3,'R4_raw'!$F$15:$CGU$115,MATCH(E60,'R4_raw'!$F$13:$CGU$13,0),FALSE)</f>
        <v>4832</v>
      </c>
      <c r="BI60" s="4238"/>
      <c r="BJ60" s="3571" t="s">
        <v>95</v>
      </c>
      <c r="BK60" s="443"/>
      <c r="BL60" s="4290">
        <f>VLOOKUP($DK$3,'R4_raw'!$F$15:$CGU$115,MATCH(F60,'R4_raw'!$F$13:$CGU$13,0),FALSE)</f>
        <v>17.898947992295156</v>
      </c>
      <c r="BM60" s="4290"/>
      <c r="BN60" s="3452" t="s">
        <v>2417</v>
      </c>
      <c r="BO60" s="4289">
        <f>VLOOKUP($DK$3,'R4_raw'!$F$15:$CGU$115,MATCH(G60,'R4_raw'!$F$13:$CGU$13,0),FALSE)</f>
        <v>33</v>
      </c>
      <c r="BP60" s="4289"/>
      <c r="BQ60" s="3452" t="s">
        <v>76</v>
      </c>
      <c r="BR60" s="521" t="str">
        <f>IF(BO60&lt;=15,"★","")</f>
        <v/>
      </c>
      <c r="BS60" s="4239">
        <f>VLOOKUP("長野県",'R4_raw'!$F$15:$CGU$115,MATCH(F60,'R4_raw'!$F$13:$CGU$13,0),FALSE)</f>
        <v>18.27210169534964</v>
      </c>
      <c r="BT60" s="4239"/>
      <c r="BU60" s="3746" t="s">
        <v>80</v>
      </c>
      <c r="CH60" s="7"/>
      <c r="CQ60" s="7"/>
      <c r="CR60" s="7"/>
      <c r="CU60" s="7"/>
      <c r="CV60" s="7"/>
      <c r="CX60" s="7"/>
      <c r="CY60" s="7"/>
      <c r="DA60" s="7"/>
      <c r="DB60" s="7"/>
      <c r="DC60" s="7"/>
    </row>
    <row r="61" spans="1:107" ht="16.5" customHeight="1" x14ac:dyDescent="0.2">
      <c r="A61" s="2274" t="s">
        <v>6754</v>
      </c>
      <c r="B61" s="1903" t="s">
        <v>6714</v>
      </c>
      <c r="C61" s="1903" t="s">
        <v>6715</v>
      </c>
      <c r="D61" s="1903"/>
      <c r="E61" s="2130" t="s">
        <v>6740</v>
      </c>
      <c r="F61" s="2130" t="s">
        <v>6794</v>
      </c>
      <c r="G61" s="2130" t="s">
        <v>6795</v>
      </c>
      <c r="H61" s="1942"/>
      <c r="I61" s="1942"/>
      <c r="J61" s="1887"/>
      <c r="K61" s="1887"/>
      <c r="L61" s="1887"/>
      <c r="M61" s="1887"/>
      <c r="O61" s="7" t="s">
        <v>0</v>
      </c>
      <c r="Q61" s="1577"/>
      <c r="R61" s="3415" t="s">
        <v>230</v>
      </c>
      <c r="S61" s="4308" t="s">
        <v>7001</v>
      </c>
      <c r="T61" s="4308"/>
      <c r="U61" s="4308"/>
      <c r="V61" s="4308"/>
      <c r="W61" s="4308"/>
      <c r="X61" s="4308"/>
      <c r="Y61" s="4308"/>
      <c r="Z61" s="2282" t="s">
        <v>5095</v>
      </c>
      <c r="AA61" s="2282"/>
      <c r="AB61" s="2282"/>
      <c r="AC61" s="221"/>
      <c r="AD61" s="221"/>
      <c r="AE61" s="4313">
        <f>VLOOKUP($DK$3,'R4_raw'!$F$15:$CGU$115,MATCH(A61,'R4_raw'!$F$13:$CGU$13,0),FALSE)</f>
        <v>0</v>
      </c>
      <c r="AF61" s="4313"/>
      <c r="AG61" s="4313"/>
      <c r="AH61" s="3571" t="s">
        <v>6727</v>
      </c>
      <c r="AI61" s="3574"/>
      <c r="AJ61" s="4446">
        <f>VLOOKUP($DK$3,'R4_raw'!$F$15:$CGU$115,MATCH(B61,'R4_raw'!$F$13:$CGU$13,0),FALSE)</f>
        <v>0</v>
      </c>
      <c r="AK61" s="4446"/>
      <c r="AL61" s="3597" t="s">
        <v>2417</v>
      </c>
      <c r="AM61" s="3573">
        <f>VLOOKUP($DK$3,'R4_raw'!$F$15:$CGU$115,MATCH(C61,'R4_raw'!$F$13:$CGU$13,0),FALSE)</f>
        <v>1</v>
      </c>
      <c r="AN61" s="3452" t="s">
        <v>76</v>
      </c>
      <c r="AO61" s="521" t="str">
        <f t="shared" si="8"/>
        <v>★</v>
      </c>
      <c r="AP61" s="3196">
        <f>VLOOKUP("長野県",'R4_raw'!$F$15:$CGU$115,MATCH(B61,'R4_raw'!$F$13:$CGU$13,0),FALSE)</f>
        <v>6.8057361024391732</v>
      </c>
      <c r="AQ61" s="3741" t="s">
        <v>80</v>
      </c>
      <c r="AR61" s="2912"/>
      <c r="AS61" s="2279" t="s">
        <v>7682</v>
      </c>
      <c r="AT61" s="2282" t="s">
        <v>5086</v>
      </c>
      <c r="AU61" s="2281"/>
      <c r="AV61" s="2281"/>
      <c r="AW61" s="2281"/>
      <c r="AX61" s="2281"/>
      <c r="AY61" s="2281"/>
      <c r="AZ61" s="2281"/>
      <c r="BA61" s="2281"/>
      <c r="BB61" s="2298"/>
      <c r="BC61" s="2282" t="s">
        <v>8265</v>
      </c>
      <c r="BD61" s="2282"/>
      <c r="BE61" s="2282"/>
      <c r="BF61" s="221"/>
      <c r="BG61" s="2281"/>
      <c r="BH61" s="4238">
        <f>VLOOKUP($DK$3,'R4_raw'!$F$15:$CGU$115,MATCH(E61,'R4_raw'!$F$13:$CGU$13,0),FALSE)</f>
        <v>0</v>
      </c>
      <c r="BI61" s="4238"/>
      <c r="BJ61" s="3571" t="s">
        <v>95</v>
      </c>
      <c r="BK61" s="443"/>
      <c r="BL61" s="4290">
        <f>VLOOKUP($DK$3,'R4_raw'!$F$15:$CGU$115,MATCH(F61,'R4_raw'!$F$13:$CGU$13,0),FALSE)</f>
        <v>0</v>
      </c>
      <c r="BM61" s="4290"/>
      <c r="BN61" s="3452" t="s">
        <v>2417</v>
      </c>
      <c r="BO61" s="4289">
        <f>VLOOKUP($DK$3,'R4_raw'!$F$15:$CGU$115,MATCH(G61,'R4_raw'!$F$13:$CGU$13,0),FALSE)</f>
        <v>1</v>
      </c>
      <c r="BP61" s="4289"/>
      <c r="BQ61" s="3452" t="s">
        <v>76</v>
      </c>
      <c r="BR61" s="521" t="str">
        <f>IF(BO61&lt;=15,"★","")</f>
        <v>★</v>
      </c>
      <c r="BS61" s="4239">
        <f>VLOOKUP("長野県",'R4_raw'!$F$15:$CGU$115,MATCH(F61,'R4_raw'!$F$13:$CGU$13,0),FALSE)</f>
        <v>1.1968681522867357</v>
      </c>
      <c r="BT61" s="4239"/>
      <c r="BU61" s="3746" t="s">
        <v>80</v>
      </c>
      <c r="CH61" s="7"/>
      <c r="CQ61" s="7"/>
      <c r="CR61" s="7"/>
      <c r="CU61" s="7"/>
      <c r="CV61" s="7"/>
      <c r="CX61" s="7"/>
      <c r="CY61" s="7"/>
      <c r="DA61" s="7"/>
      <c r="DB61" s="7"/>
      <c r="DC61" s="7"/>
    </row>
    <row r="62" spans="1:107" s="91" customFormat="1" ht="16.5" customHeight="1" x14ac:dyDescent="0.2">
      <c r="A62" s="2274" t="s">
        <v>6755</v>
      </c>
      <c r="B62" s="1903" t="s">
        <v>6716</v>
      </c>
      <c r="C62" s="1903" t="s">
        <v>6717</v>
      </c>
      <c r="D62" s="1903"/>
      <c r="E62" s="2130" t="s">
        <v>6741</v>
      </c>
      <c r="F62" s="2130" t="s">
        <v>6796</v>
      </c>
      <c r="G62" s="2130" t="s">
        <v>6797</v>
      </c>
      <c r="H62" s="1942"/>
      <c r="I62" s="1942"/>
      <c r="J62" s="1893"/>
      <c r="K62" s="1893"/>
      <c r="L62" s="1893"/>
      <c r="M62" s="1893"/>
      <c r="O62" s="7" t="s">
        <v>0</v>
      </c>
      <c r="P62" s="7"/>
      <c r="Q62" s="1577"/>
      <c r="R62" s="3415" t="s">
        <v>230</v>
      </c>
      <c r="S62" s="2178" t="s">
        <v>5087</v>
      </c>
      <c r="T62" s="2366"/>
      <c r="U62" s="221"/>
      <c r="V62" s="221"/>
      <c r="W62" s="221"/>
      <c r="X62" s="221"/>
      <c r="Y62" s="221"/>
      <c r="Z62" s="2282" t="s">
        <v>5105</v>
      </c>
      <c r="AA62" s="2282"/>
      <c r="AB62" s="2282"/>
      <c r="AC62" s="2287"/>
      <c r="AD62" s="221"/>
      <c r="AE62" s="4313">
        <f>VLOOKUP($DK$3,'R4_raw'!$F$15:$CGU$115,MATCH(A62,'R4_raw'!$F$13:$CGU$13,0),FALSE)</f>
        <v>210</v>
      </c>
      <c r="AF62" s="4313"/>
      <c r="AG62" s="4313"/>
      <c r="AH62" s="3571" t="s">
        <v>6727</v>
      </c>
      <c r="AI62" s="3452"/>
      <c r="AJ62" s="4446">
        <f>VLOOKUP($DK$3,'R4_raw'!$F$15:$CGU$115,MATCH(B62,'R4_raw'!$F$13:$CGU$13,0),FALSE)</f>
        <v>1.2309495896834701</v>
      </c>
      <c r="AK62" s="4446"/>
      <c r="AL62" s="3597" t="s">
        <v>2417</v>
      </c>
      <c r="AM62" s="3573">
        <f>VLOOKUP($DK$3,'R4_raw'!$F$15:$CGU$115,MATCH(C62,'R4_raw'!$F$13:$CGU$13,0),FALSE)</f>
        <v>34</v>
      </c>
      <c r="AN62" s="3452" t="s">
        <v>76</v>
      </c>
      <c r="AO62" s="521" t="str">
        <f t="shared" si="8"/>
        <v/>
      </c>
      <c r="AP62" s="3196">
        <f>VLOOKUP("長野県",'R4_raw'!$F$15:$CGU$115,MATCH(B62,'R4_raw'!$F$13:$CGU$13,0),FALSE)</f>
        <v>1.3633990808315506</v>
      </c>
      <c r="AQ62" s="3741" t="s">
        <v>80</v>
      </c>
      <c r="AR62" s="2913"/>
      <c r="AS62" s="2279" t="s">
        <v>7682</v>
      </c>
      <c r="AT62" s="2282" t="s">
        <v>5087</v>
      </c>
      <c r="AU62" s="2180"/>
      <c r="AV62" s="2281"/>
      <c r="AW62" s="2281"/>
      <c r="AX62" s="2281"/>
      <c r="AY62" s="221"/>
      <c r="AZ62" s="221"/>
      <c r="BA62" s="221"/>
      <c r="BB62" s="2298"/>
      <c r="BC62" s="2282" t="s">
        <v>8266</v>
      </c>
      <c r="BD62" s="2282"/>
      <c r="BE62" s="2282"/>
      <c r="BF62" s="2287"/>
      <c r="BG62" s="221"/>
      <c r="BH62" s="4238">
        <f>VLOOKUP($DK$3,'R4_raw'!$F$15:$CGU$115,MATCH(E62,'R4_raw'!$F$13:$CGU$13,0),FALSE)</f>
        <v>1191</v>
      </c>
      <c r="BI62" s="4238"/>
      <c r="BJ62" s="3571" t="s">
        <v>95</v>
      </c>
      <c r="BK62" s="3579"/>
      <c r="BL62" s="4290">
        <f>VLOOKUP($DK$3,'R4_raw'!$F$15:$CGU$115,MATCH(F62,'R4_raw'!$F$13:$CGU$13,0),FALSE)</f>
        <v>4.4117647058823533</v>
      </c>
      <c r="BM62" s="4290"/>
      <c r="BN62" s="3452" t="s">
        <v>2417</v>
      </c>
      <c r="BO62" s="4289">
        <f>VLOOKUP($DK$3,'R4_raw'!$F$15:$CGU$115,MATCH(G62,'R4_raw'!$F$13:$CGU$13,0),FALSE)</f>
        <v>56</v>
      </c>
      <c r="BP62" s="4289"/>
      <c r="BQ62" s="3452" t="s">
        <v>76</v>
      </c>
      <c r="BR62" s="521" t="str">
        <f>IF(BO62&lt;=15,"★","")</f>
        <v/>
      </c>
      <c r="BS62" s="4239">
        <f>VLOOKUP("長野県",'R4_raw'!$F$15:$CGU$115,MATCH(F62,'R4_raw'!$F$13:$CGU$13,0),FALSE)</f>
        <v>4.4427643297410206</v>
      </c>
      <c r="BT62" s="4239"/>
      <c r="BU62" s="3746" t="s">
        <v>80</v>
      </c>
      <c r="CH62" s="7"/>
    </row>
    <row r="63" spans="1:107" ht="13.5" customHeight="1" x14ac:dyDescent="0.2">
      <c r="A63" s="2274"/>
      <c r="B63" s="1903"/>
      <c r="C63" s="1903"/>
      <c r="D63" s="1903"/>
      <c r="E63" s="2130"/>
      <c r="F63" s="2130"/>
      <c r="G63" s="2130"/>
      <c r="H63" s="1938"/>
      <c r="I63" s="1938"/>
      <c r="J63" s="1893"/>
      <c r="K63" s="1893"/>
      <c r="L63" s="1893"/>
      <c r="M63" s="1893"/>
      <c r="O63" s="7" t="s">
        <v>0</v>
      </c>
      <c r="Q63" s="1577"/>
      <c r="R63" s="3416" t="s">
        <v>5092</v>
      </c>
      <c r="S63" s="2286"/>
      <c r="T63" s="2289"/>
      <c r="U63" s="2290"/>
      <c r="V63" s="2290"/>
      <c r="W63" s="2290"/>
      <c r="X63" s="2191"/>
      <c r="Y63" s="2191"/>
      <c r="Z63" s="2191"/>
      <c r="AA63" s="2191"/>
      <c r="AB63" s="2196"/>
      <c r="AC63" s="2196"/>
      <c r="AD63" s="2196"/>
      <c r="AE63" s="2291"/>
      <c r="AF63" s="4432"/>
      <c r="AG63" s="4432"/>
      <c r="AH63" s="2191"/>
      <c r="AI63" s="2196"/>
      <c r="AJ63" s="4459"/>
      <c r="AK63" s="4459"/>
      <c r="AL63" s="2196"/>
      <c r="AM63" s="2911"/>
      <c r="AN63" s="2196"/>
      <c r="AO63" s="2188"/>
      <c r="AP63" s="2292"/>
      <c r="AQ63" s="3743"/>
      <c r="AR63" s="2912"/>
      <c r="AS63" s="2278" t="s">
        <v>5092</v>
      </c>
      <c r="AT63" s="2286"/>
      <c r="AU63" s="2289"/>
      <c r="AV63" s="2290"/>
      <c r="AW63" s="2290"/>
      <c r="AX63" s="2290"/>
      <c r="AY63" s="2196"/>
      <c r="AZ63" s="2196"/>
      <c r="BA63" s="2196"/>
      <c r="BB63" s="2196"/>
      <c r="BC63" s="2191"/>
      <c r="BD63" s="2191"/>
      <c r="BE63" s="2196"/>
      <c r="BF63" s="2196"/>
      <c r="BG63" s="2196"/>
      <c r="BH63" s="2296"/>
      <c r="BI63" s="2296"/>
      <c r="BJ63" s="2191"/>
      <c r="BK63" s="2232"/>
      <c r="BL63" s="2300"/>
      <c r="BM63" s="2300"/>
      <c r="BN63" s="2196"/>
      <c r="BO63" s="2196"/>
      <c r="BP63" s="2196"/>
      <c r="BQ63" s="2196"/>
      <c r="BR63" s="2233"/>
      <c r="BS63" s="2196"/>
      <c r="BT63" s="2196"/>
      <c r="BU63" s="3748"/>
      <c r="CH63" s="7"/>
      <c r="CQ63" s="7"/>
      <c r="CR63" s="7"/>
      <c r="CU63" s="7"/>
      <c r="CV63" s="7"/>
      <c r="CX63" s="7"/>
      <c r="CY63" s="7"/>
      <c r="DA63" s="7"/>
      <c r="DB63" s="7"/>
      <c r="DC63" s="7"/>
    </row>
    <row r="64" spans="1:107" ht="16.5" customHeight="1" x14ac:dyDescent="0.2">
      <c r="A64" s="2274" t="s">
        <v>6756</v>
      </c>
      <c r="B64" s="1903" t="s">
        <v>6721</v>
      </c>
      <c r="C64" s="1903" t="s">
        <v>6722</v>
      </c>
      <c r="D64" s="1903"/>
      <c r="E64" s="2130" t="s">
        <v>6766</v>
      </c>
      <c r="F64" s="2130" t="s">
        <v>6798</v>
      </c>
      <c r="G64" s="2130" t="s">
        <v>6799</v>
      </c>
      <c r="H64" s="1938"/>
      <c r="I64" s="1938"/>
      <c r="J64" s="1893"/>
      <c r="K64" s="1893"/>
      <c r="L64" s="1887"/>
      <c r="M64" s="1893"/>
      <c r="O64" s="7" t="s">
        <v>0</v>
      </c>
      <c r="Q64" s="1577"/>
      <c r="R64" s="3415" t="s">
        <v>230</v>
      </c>
      <c r="S64" s="2282" t="s">
        <v>5088</v>
      </c>
      <c r="T64" s="2293"/>
      <c r="U64" s="2294"/>
      <c r="V64" s="2294"/>
      <c r="W64" s="2294"/>
      <c r="X64" s="2178"/>
      <c r="Y64" s="2178"/>
      <c r="Z64" s="2282" t="s">
        <v>5106</v>
      </c>
      <c r="AA64" s="2282"/>
      <c r="AB64" s="2282"/>
      <c r="AC64" s="221"/>
      <c r="AD64" s="2178"/>
      <c r="AE64" s="4313">
        <f>VLOOKUP($DK$3,'R4_raw'!$F$15:$CGU$115,MATCH(A64,'R4_raw'!$F$13:$CGU$13,0),FALSE)</f>
        <v>4680</v>
      </c>
      <c r="AF64" s="4313"/>
      <c r="AG64" s="4313"/>
      <c r="AH64" s="3571" t="s">
        <v>6727</v>
      </c>
      <c r="AI64" s="3451"/>
      <c r="AJ64" s="4431">
        <f>VLOOKUP($DK$3,'R4_raw'!$F$15:$CGU$115,MATCH(B64,'R4_raw'!$F$13:$CGU$13,0),FALSE)</f>
        <v>27.432590855803046</v>
      </c>
      <c r="AK64" s="4431"/>
      <c r="AL64" s="3597" t="s">
        <v>2417</v>
      </c>
      <c r="AM64" s="3575">
        <f>VLOOKUP($DK$3,'R4_raw'!$F$15:$CGU$115,MATCH(C64,'R4_raw'!$F$13:$CGU$13,0),FALSE)</f>
        <v>39</v>
      </c>
      <c r="AN64" s="3452" t="s">
        <v>76</v>
      </c>
      <c r="AO64" s="521" t="str">
        <f t="shared" si="8"/>
        <v/>
      </c>
      <c r="AP64" s="3802">
        <f>VLOOKUP("長野県",'R4_raw'!$F$15:$CGU$115,MATCH(B64,'R4_raw'!$F$13:$CGU$13,0),FALSE)</f>
        <v>26.891306795500373</v>
      </c>
      <c r="AQ64" s="3741" t="s">
        <v>80</v>
      </c>
      <c r="AR64" s="2912"/>
      <c r="AS64" s="2279" t="s">
        <v>7682</v>
      </c>
      <c r="AT64" s="2282" t="s">
        <v>5088</v>
      </c>
      <c r="AU64" s="2293"/>
      <c r="AV64" s="2294"/>
      <c r="AW64" s="2294"/>
      <c r="AX64" s="2294"/>
      <c r="AY64" s="2178"/>
      <c r="AZ64" s="2178"/>
      <c r="BA64" s="2178"/>
      <c r="BB64" s="2298"/>
      <c r="BC64" s="2282" t="s">
        <v>8267</v>
      </c>
      <c r="BD64" s="2282"/>
      <c r="BE64" s="2282"/>
      <c r="BF64" s="221"/>
      <c r="BG64" s="2178"/>
      <c r="BH64" s="4238">
        <f>VLOOKUP($DK$3,'R4_raw'!$F$15:$CGU$115,MATCH(E64,'R4_raw'!$F$13:$CGU$13,0),FALSE)</f>
        <v>3585</v>
      </c>
      <c r="BI64" s="4238"/>
      <c r="BJ64" s="3571" t="s">
        <v>95</v>
      </c>
      <c r="BK64" s="443"/>
      <c r="BL64" s="4290">
        <f>VLOOKUP($DK$3,'R4_raw'!$F$15:$CGU$115,MATCH(F64,'R4_raw'!$F$13:$CGU$13,0),FALSE)</f>
        <v>13.279745147429248</v>
      </c>
      <c r="BM64" s="4290"/>
      <c r="BN64" s="3452" t="s">
        <v>2417</v>
      </c>
      <c r="BO64" s="4289">
        <f>VLOOKUP($DK$3,'R4_raw'!$F$15:$CGU$115,MATCH(G64,'R4_raw'!$F$13:$CGU$13,0),FALSE)</f>
        <v>67</v>
      </c>
      <c r="BP64" s="4289"/>
      <c r="BQ64" s="3452" t="s">
        <v>76</v>
      </c>
      <c r="BR64" s="521" t="str">
        <f>IF(BO64&lt;=15,"★","")</f>
        <v/>
      </c>
      <c r="BS64" s="4239">
        <f>VLOOKUP("長野県",'R4_raw'!$F$15:$CGU$115,MATCH(F64,'R4_raw'!$F$13:$CGU$13,0),FALSE)</f>
        <v>12.813152735240976</v>
      </c>
      <c r="BT64" s="4239"/>
      <c r="BU64" s="3746" t="s">
        <v>80</v>
      </c>
      <c r="CH64" s="7"/>
      <c r="CQ64" s="7"/>
      <c r="CR64" s="7"/>
      <c r="CU64" s="7"/>
      <c r="CV64" s="7"/>
      <c r="CX64" s="7"/>
      <c r="CY64" s="7"/>
      <c r="DA64" s="7"/>
      <c r="DB64" s="7"/>
      <c r="DC64" s="7"/>
    </row>
    <row r="65" spans="1:130" ht="16.5" customHeight="1" x14ac:dyDescent="0.2">
      <c r="A65" s="2274" t="s">
        <v>6757</v>
      </c>
      <c r="B65" s="1903" t="s">
        <v>6723</v>
      </c>
      <c r="C65" s="1903" t="s">
        <v>6724</v>
      </c>
      <c r="D65" s="1903"/>
      <c r="E65" s="2130" t="s">
        <v>6767</v>
      </c>
      <c r="F65" s="2130" t="s">
        <v>6800</v>
      </c>
      <c r="G65" s="2130" t="s">
        <v>6801</v>
      </c>
      <c r="H65" s="1938"/>
      <c r="I65" s="1938"/>
      <c r="J65" s="1893"/>
      <c r="K65" s="1893"/>
      <c r="L65" s="1893"/>
      <c r="M65" s="1893"/>
      <c r="O65" s="7" t="s">
        <v>0</v>
      </c>
      <c r="Q65" s="1577"/>
      <c r="R65" s="3415" t="s">
        <v>230</v>
      </c>
      <c r="S65" s="2282" t="s">
        <v>5079</v>
      </c>
      <c r="T65" s="2281"/>
      <c r="U65" s="2281"/>
      <c r="V65" s="2281"/>
      <c r="W65" s="2281"/>
      <c r="X65" s="221"/>
      <c r="Y65" s="221"/>
      <c r="Z65" s="2282" t="s">
        <v>5107</v>
      </c>
      <c r="AA65" s="2282"/>
      <c r="AB65" s="2282"/>
      <c r="AC65" s="221"/>
      <c r="AD65" s="221"/>
      <c r="AE65" s="4313">
        <f>VLOOKUP($DK$3,'R4_raw'!$F$15:$CGU$115,MATCH(A65,'R4_raw'!$F$13:$CGU$13,0),FALSE)</f>
        <v>2427</v>
      </c>
      <c r="AF65" s="4313"/>
      <c r="AG65" s="4313"/>
      <c r="AH65" s="3571" t="s">
        <v>6727</v>
      </c>
      <c r="AI65" s="3452"/>
      <c r="AJ65" s="4431">
        <f>VLOOKUP($DK$3,'R4_raw'!$F$15:$CGU$115,MATCH(B65,'R4_raw'!$F$13:$CGU$13,0),FALSE)</f>
        <v>14.226260257913248</v>
      </c>
      <c r="AK65" s="4431"/>
      <c r="AL65" s="3597" t="s">
        <v>2417</v>
      </c>
      <c r="AM65" s="3575">
        <f>VLOOKUP($DK$3,'R4_raw'!$F$15:$CGU$115,MATCH(C65,'R4_raw'!$F$13:$CGU$13,0),FALSE)</f>
        <v>17</v>
      </c>
      <c r="AN65" s="3452" t="s">
        <v>76</v>
      </c>
      <c r="AO65" s="521" t="str">
        <f t="shared" si="8"/>
        <v/>
      </c>
      <c r="AP65" s="3802">
        <f>VLOOKUP("長野県",'R4_raw'!$F$15:$CGU$115,MATCH(B65,'R4_raw'!$F$13:$CGU$13,0),FALSE)</f>
        <v>19.849125356971044</v>
      </c>
      <c r="AQ65" s="3741" t="s">
        <v>80</v>
      </c>
      <c r="AR65" s="2912"/>
      <c r="AS65" s="2279" t="s">
        <v>7682</v>
      </c>
      <c r="AT65" s="2282" t="s">
        <v>5079</v>
      </c>
      <c r="AU65" s="2281"/>
      <c r="AV65" s="2281"/>
      <c r="AW65" s="2281"/>
      <c r="AX65" s="2281"/>
      <c r="AY65" s="221"/>
      <c r="AZ65" s="221"/>
      <c r="BA65" s="2018"/>
      <c r="BB65" s="2303"/>
      <c r="BC65" s="2282" t="s">
        <v>5107</v>
      </c>
      <c r="BD65" s="2282"/>
      <c r="BE65" s="2282"/>
      <c r="BF65" s="221"/>
      <c r="BG65" s="221"/>
      <c r="BH65" s="4238">
        <f>VLOOKUP($DK$3,'R4_raw'!$F$15:$CGU$115,MATCH(E65,'R4_raw'!$F$13:$CGU$13,0),FALSE)</f>
        <v>1291</v>
      </c>
      <c r="BI65" s="4238"/>
      <c r="BJ65" s="3571" t="s">
        <v>95</v>
      </c>
      <c r="BK65" s="443"/>
      <c r="BL65" s="4290">
        <f>VLOOKUP($DK$3,'R4_raw'!$F$15:$CGU$115,MATCH(F65,'R4_raw'!$F$13:$CGU$13,0),FALSE)</f>
        <v>4.7821899540672694</v>
      </c>
      <c r="BM65" s="4290"/>
      <c r="BN65" s="3452" t="s">
        <v>2417</v>
      </c>
      <c r="BO65" s="4289">
        <f>VLOOKUP($DK$3,'R4_raw'!$F$15:$CGU$115,MATCH(G65,'R4_raw'!$F$13:$CGU$13,0),FALSE)</f>
        <v>8</v>
      </c>
      <c r="BP65" s="4289"/>
      <c r="BQ65" s="3452" t="s">
        <v>76</v>
      </c>
      <c r="BR65" s="521" t="str">
        <f>IF(BO65&lt;=15,"★","")</f>
        <v>★</v>
      </c>
      <c r="BS65" s="4239">
        <f>VLOOKUP("長野県",'R4_raw'!$F$15:$CGU$115,MATCH(F65,'R4_raw'!$F$13:$CGU$13,0),FALSE)</f>
        <v>23.837410459141175</v>
      </c>
      <c r="BT65" s="4239"/>
      <c r="BU65" s="3746" t="s">
        <v>80</v>
      </c>
      <c r="CH65" s="7"/>
      <c r="CQ65" s="7"/>
      <c r="CR65" s="7"/>
      <c r="CU65" s="7"/>
      <c r="CV65" s="7"/>
      <c r="CX65" s="7"/>
      <c r="CY65" s="7"/>
      <c r="DA65" s="7"/>
      <c r="DB65" s="7"/>
      <c r="DC65" s="7"/>
    </row>
    <row r="66" spans="1:130" ht="16.5" customHeight="1" thickBot="1" x14ac:dyDescent="0.25">
      <c r="A66" s="2275" t="s">
        <v>6758</v>
      </c>
      <c r="B66" s="1903" t="s">
        <v>6725</v>
      </c>
      <c r="C66" s="1903" t="s">
        <v>6726</v>
      </c>
      <c r="D66" s="1903"/>
      <c r="E66" s="2130" t="s">
        <v>6768</v>
      </c>
      <c r="F66" s="2130" t="s">
        <v>6802</v>
      </c>
      <c r="G66" s="2130" t="s">
        <v>6803</v>
      </c>
      <c r="H66" s="1938"/>
      <c r="I66" s="1938"/>
      <c r="J66" s="1893"/>
      <c r="K66" s="1893"/>
      <c r="L66" s="1887"/>
      <c r="M66" s="1893"/>
      <c r="O66" s="7" t="s">
        <v>0</v>
      </c>
      <c r="Q66" s="1577"/>
      <c r="R66" s="3417" t="s">
        <v>230</v>
      </c>
      <c r="S66" s="3418" t="s">
        <v>5080</v>
      </c>
      <c r="T66" s="3419"/>
      <c r="U66" s="3419"/>
      <c r="V66" s="3419"/>
      <c r="W66" s="3419"/>
      <c r="X66" s="3419"/>
      <c r="Y66" s="3419"/>
      <c r="Z66" s="3418" t="s">
        <v>5108</v>
      </c>
      <c r="AA66" s="3418"/>
      <c r="AB66" s="3418"/>
      <c r="AC66" s="3420"/>
      <c r="AD66" s="3420"/>
      <c r="AE66" s="4462">
        <f>VLOOKUP($DK$3,'R4_raw'!$F$15:$CGU$115,MATCH(A66,'R4_raw'!$F$13:$CGU$13,0),FALSE)</f>
        <v>3958</v>
      </c>
      <c r="AF66" s="4462"/>
      <c r="AG66" s="4462"/>
      <c r="AH66" s="3576" t="s">
        <v>6727</v>
      </c>
      <c r="AI66" s="3577"/>
      <c r="AJ66" s="4445">
        <f>VLOOKUP($DK$3,'R4_raw'!$F$15:$CGU$115,MATCH(B66,'R4_raw'!$F$13:$CGU$13,0),FALSE)</f>
        <v>23.200468933177024</v>
      </c>
      <c r="AK66" s="4445"/>
      <c r="AL66" s="3907" t="s">
        <v>2417</v>
      </c>
      <c r="AM66" s="3578">
        <f>VLOOKUP($DK$3,'R4_raw'!$F$15:$CGU$115,MATCH(C66,'R4_raw'!$F$13:$CGU$13,0),FALSE)</f>
        <v>28</v>
      </c>
      <c r="AN66" s="3577" t="s">
        <v>76</v>
      </c>
      <c r="AO66" s="3190" t="str">
        <f t="shared" si="8"/>
        <v/>
      </c>
      <c r="AP66" s="3803">
        <f>VLOOKUP("長野県",'R4_raw'!$F$15:$CGU$115,MATCH(B66,'R4_raw'!$F$13:$CGU$13,0),FALSE)</f>
        <v>22.349713911379059</v>
      </c>
      <c r="AQ66" s="3744" t="s">
        <v>80</v>
      </c>
      <c r="AR66" s="3421"/>
      <c r="AS66" s="3422" t="s">
        <v>7682</v>
      </c>
      <c r="AT66" s="3418" t="s">
        <v>5080</v>
      </c>
      <c r="AU66" s="3419"/>
      <c r="AV66" s="3419"/>
      <c r="AW66" s="3419"/>
      <c r="AX66" s="3419"/>
      <c r="AY66" s="3419"/>
      <c r="AZ66" s="3419"/>
      <c r="BA66" s="3423"/>
      <c r="BB66" s="3423"/>
      <c r="BC66" s="3418" t="s">
        <v>5108</v>
      </c>
      <c r="BD66" s="3418"/>
      <c r="BE66" s="3418"/>
      <c r="BF66" s="3420"/>
      <c r="BG66" s="3420"/>
      <c r="BH66" s="4458">
        <f>VLOOKUP($DK$3,'R4_raw'!$F$15:$CGU$115,MATCH(E66,'R4_raw'!$F$13:$CGU$13,0),FALSE)</f>
        <v>1727</v>
      </c>
      <c r="BI66" s="4458"/>
      <c r="BJ66" s="3576" t="s">
        <v>95</v>
      </c>
      <c r="BK66" s="3580"/>
      <c r="BL66" s="4311">
        <f>VLOOKUP($DK$3,'R4_raw'!$F$15:$CGU$115,MATCH(F66,'R4_raw'!$F$13:$CGU$13,0),FALSE)</f>
        <v>6.3972440361535039</v>
      </c>
      <c r="BM66" s="4311"/>
      <c r="BN66" s="3577" t="s">
        <v>2417</v>
      </c>
      <c r="BO66" s="4332">
        <f>VLOOKUP($DK$3,'R4_raw'!$F$15:$CGU$115,MATCH(G66,'R4_raw'!$F$13:$CGU$13,0),FALSE)</f>
        <v>26</v>
      </c>
      <c r="BP66" s="4332"/>
      <c r="BQ66" s="3577" t="s">
        <v>76</v>
      </c>
      <c r="BR66" s="3190" t="str">
        <f>IF(BO66&lt;=15,"★","")</f>
        <v/>
      </c>
      <c r="BS66" s="4240">
        <f>VLOOKUP("長野県",'R4_raw'!$F$15:$CGU$115,MATCH(F66,'R4_raw'!$F$13:$CGU$13,0),FALSE)</f>
        <v>9.7069338903340725</v>
      </c>
      <c r="BT66" s="4240"/>
      <c r="BU66" s="3749" t="s">
        <v>80</v>
      </c>
      <c r="CH66" s="7"/>
      <c r="CQ66" s="7"/>
      <c r="CR66" s="7"/>
      <c r="CU66" s="7"/>
      <c r="CV66" s="7"/>
      <c r="CX66" s="7"/>
      <c r="CY66" s="7"/>
      <c r="DA66" s="7"/>
      <c r="DB66" s="7"/>
      <c r="DC66" s="7"/>
    </row>
    <row r="67" spans="1:130" ht="6" customHeight="1" thickBot="1" x14ac:dyDescent="0.25">
      <c r="A67" s="1893"/>
      <c r="B67" s="1887"/>
      <c r="C67" s="1893"/>
      <c r="D67" s="1893"/>
      <c r="E67" s="1938"/>
      <c r="F67" s="1938"/>
      <c r="G67" s="1938"/>
      <c r="H67" s="1938"/>
      <c r="I67" s="1938"/>
      <c r="J67" s="1893"/>
      <c r="K67" s="1893"/>
      <c r="L67" s="1887"/>
      <c r="M67" s="1893"/>
      <c r="Z67" s="7"/>
      <c r="AA67" s="7"/>
      <c r="AB67" s="7"/>
      <c r="AE67" s="7"/>
      <c r="AF67" s="7"/>
      <c r="AG67" s="7"/>
      <c r="AJ67" s="7"/>
      <c r="AK67" s="7"/>
      <c r="AM67" s="49"/>
      <c r="AO67" s="7"/>
      <c r="AP67" s="49"/>
      <c r="BH67" s="7"/>
      <c r="BI67" s="7"/>
      <c r="BJ67" s="7"/>
      <c r="BK67" s="7"/>
      <c r="BL67" s="7"/>
      <c r="BM67" s="7"/>
      <c r="BN67" s="7"/>
      <c r="BO67" s="7"/>
      <c r="BP67" s="7"/>
      <c r="BQ67" s="7"/>
      <c r="BR67" s="7"/>
      <c r="BS67" s="7"/>
      <c r="BT67" s="7"/>
      <c r="BU67" s="7"/>
      <c r="CH67" s="7"/>
      <c r="CQ67" s="7"/>
      <c r="CR67" s="7"/>
      <c r="CU67" s="7"/>
      <c r="CV67" s="7"/>
      <c r="CX67" s="7"/>
      <c r="CY67" s="7"/>
      <c r="DA67" s="7"/>
      <c r="DB67" s="7"/>
      <c r="DC67" s="7"/>
    </row>
    <row r="68" spans="1:130" ht="18.75" customHeight="1" x14ac:dyDescent="0.2">
      <c r="A68" s="163"/>
      <c r="B68" s="163"/>
      <c r="C68" s="163"/>
      <c r="D68" s="163"/>
      <c r="E68" s="164"/>
      <c r="F68" s="164"/>
      <c r="G68" s="164"/>
      <c r="H68" s="164"/>
      <c r="I68" s="164"/>
      <c r="J68" s="163"/>
      <c r="K68" s="163"/>
      <c r="L68" s="163"/>
      <c r="M68" s="163"/>
      <c r="O68" s="7" t="s">
        <v>0</v>
      </c>
      <c r="Q68" s="4419" t="s">
        <v>2024</v>
      </c>
      <c r="R68" s="426" t="s">
        <v>7722</v>
      </c>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S68" s="426" t="s">
        <v>7723</v>
      </c>
      <c r="AT68" s="1804"/>
      <c r="AU68" s="323"/>
      <c r="AV68" s="323"/>
      <c r="AW68" s="323"/>
      <c r="AX68" s="323"/>
      <c r="AY68" s="323"/>
      <c r="AZ68" s="323"/>
      <c r="BA68" s="323"/>
      <c r="BB68" s="323"/>
      <c r="BC68" s="323"/>
      <c r="BD68" s="323"/>
      <c r="BE68" s="323"/>
      <c r="BF68" s="323"/>
      <c r="BG68" s="323"/>
      <c r="BH68" s="505"/>
      <c r="BI68" s="505"/>
      <c r="BJ68" s="441"/>
      <c r="BK68" s="441"/>
      <c r="BL68" s="457"/>
      <c r="BM68" s="457"/>
      <c r="BN68" s="457"/>
      <c r="BO68" s="441"/>
      <c r="BP68" s="441"/>
      <c r="BQ68" s="441"/>
      <c r="BR68" s="441"/>
      <c r="BS68" s="441"/>
      <c r="BT68" s="457"/>
      <c r="BU68" s="469"/>
      <c r="BW68" s="3370" t="s">
        <v>7725</v>
      </c>
      <c r="BX68" s="3371"/>
      <c r="BY68" s="3371"/>
      <c r="BZ68" s="3371"/>
      <c r="CA68" s="3371"/>
      <c r="CB68" s="3372"/>
      <c r="CC68" s="3372"/>
      <c r="CD68" s="3372"/>
      <c r="CE68" s="3372"/>
      <c r="CF68" s="3372"/>
      <c r="CG68" s="3372"/>
      <c r="CH68" s="3372"/>
      <c r="CI68" s="3372"/>
      <c r="CJ68" s="3372"/>
      <c r="CK68" s="3372"/>
      <c r="CL68" s="3372"/>
      <c r="CM68" s="3372"/>
      <c r="CN68" s="3372"/>
      <c r="CO68" s="3372"/>
      <c r="CP68" s="3372"/>
      <c r="CQ68" s="3373"/>
      <c r="CR68" s="3373"/>
      <c r="CS68" s="3374"/>
      <c r="CT68" s="3372"/>
      <c r="CU68" s="3375"/>
      <c r="CV68" s="3375"/>
      <c r="CW68" s="3371"/>
      <c r="CX68" s="3376"/>
      <c r="CY68" s="3376"/>
      <c r="CZ68" s="3372"/>
      <c r="DA68" s="3377"/>
      <c r="DB68" s="3378"/>
      <c r="DC68" s="3378"/>
      <c r="DD68" s="3379"/>
    </row>
    <row r="69" spans="1:130" ht="18.75" customHeight="1" x14ac:dyDescent="0.2">
      <c r="A69" s="163"/>
      <c r="B69" s="163"/>
      <c r="C69" s="163"/>
      <c r="D69" s="163"/>
      <c r="E69" s="164"/>
      <c r="F69" s="164"/>
      <c r="G69" s="164"/>
      <c r="H69" s="164"/>
      <c r="I69" s="164"/>
      <c r="J69" s="163"/>
      <c r="K69" s="163"/>
      <c r="L69" s="163"/>
      <c r="M69" s="163"/>
      <c r="O69" s="7" t="s">
        <v>0</v>
      </c>
      <c r="Q69" s="4420"/>
      <c r="R69" s="4333" t="s">
        <v>6871</v>
      </c>
      <c r="S69" s="4236"/>
      <c r="T69" s="4236"/>
      <c r="U69" s="4236"/>
      <c r="V69" s="4236"/>
      <c r="W69" s="4236"/>
      <c r="X69" s="4236"/>
      <c r="Y69" s="4236"/>
      <c r="Z69" s="4237">
        <v>2019</v>
      </c>
      <c r="AA69" s="4237"/>
      <c r="AB69" s="4237"/>
      <c r="AC69" s="213"/>
      <c r="AD69" s="213"/>
      <c r="AE69" s="4237">
        <v>2020</v>
      </c>
      <c r="AF69" s="4237"/>
      <c r="AG69" s="4237"/>
      <c r="AH69" s="213"/>
      <c r="AI69" s="213"/>
      <c r="AJ69" s="461"/>
      <c r="AK69" s="461"/>
      <c r="AL69" s="213"/>
      <c r="AM69" s="2330" t="s">
        <v>1043</v>
      </c>
      <c r="AN69" s="213"/>
      <c r="AO69" s="532"/>
      <c r="AP69" s="2007" t="s">
        <v>280</v>
      </c>
      <c r="AQ69" s="336"/>
      <c r="AS69" s="2915" t="s">
        <v>7724</v>
      </c>
      <c r="AT69" s="2332"/>
      <c r="AU69" s="1420"/>
      <c r="AV69" s="1420"/>
      <c r="AW69" s="1420"/>
      <c r="AX69" s="209"/>
      <c r="AY69" s="209"/>
      <c r="AZ69" s="209"/>
      <c r="BA69" s="209"/>
      <c r="BB69" s="209"/>
      <c r="BC69" s="209"/>
      <c r="BD69" s="209"/>
      <c r="BE69" s="209"/>
      <c r="BF69" s="209"/>
      <c r="BG69" s="209"/>
      <c r="BH69" s="2333"/>
      <c r="BI69" s="2435"/>
      <c r="BJ69" s="2435"/>
      <c r="BK69" s="2435"/>
      <c r="BL69" s="2435"/>
      <c r="BM69" s="459"/>
      <c r="BN69" s="459"/>
      <c r="BO69" s="2334"/>
      <c r="BP69" s="2334"/>
      <c r="BQ69" s="2334"/>
      <c r="BR69" s="531"/>
      <c r="BS69" s="531"/>
      <c r="BT69" s="459"/>
      <c r="BU69" s="471"/>
      <c r="BW69" s="4328" t="s">
        <v>6887</v>
      </c>
      <c r="BX69" s="4329"/>
      <c r="BY69" s="4329"/>
      <c r="BZ69" s="4329"/>
      <c r="CA69" s="4329"/>
      <c r="CB69" s="4329"/>
      <c r="CC69" s="4329"/>
      <c r="CD69" s="4329"/>
      <c r="CE69" s="4329"/>
      <c r="CF69" s="4329"/>
      <c r="CG69" s="4329"/>
      <c r="CH69" s="4329"/>
      <c r="CI69" s="4329"/>
      <c r="CJ69" s="4329"/>
      <c r="CK69" s="4329"/>
      <c r="CL69" s="4329"/>
      <c r="CM69" s="4329"/>
      <c r="CN69" s="4329"/>
      <c r="CO69" s="4329"/>
      <c r="CP69" s="4307">
        <v>2020</v>
      </c>
      <c r="CQ69" s="4307"/>
      <c r="CR69" s="4307"/>
      <c r="CS69" s="3366"/>
      <c r="CT69" s="4307">
        <v>2021</v>
      </c>
      <c r="CU69" s="4307"/>
      <c r="CV69" s="4307"/>
      <c r="CW69" s="213"/>
      <c r="CX69" s="212" t="s">
        <v>2407</v>
      </c>
      <c r="CY69" s="2007"/>
      <c r="CZ69" s="212"/>
      <c r="DA69" s="3367"/>
      <c r="DB69" s="3368" t="s">
        <v>2009</v>
      </c>
      <c r="DC69" s="3369"/>
      <c r="DD69" s="3380"/>
    </row>
    <row r="70" spans="1:130" ht="18.75" customHeight="1" x14ac:dyDescent="0.2">
      <c r="A70" s="1894" t="s">
        <v>2716</v>
      </c>
      <c r="B70" s="1900" t="s">
        <v>6878</v>
      </c>
      <c r="C70" s="1900" t="s">
        <v>6874</v>
      </c>
      <c r="D70" s="1900"/>
      <c r="E70" s="164"/>
      <c r="F70" s="164"/>
      <c r="G70" s="164"/>
      <c r="H70" s="164"/>
      <c r="I70" s="164"/>
      <c r="J70" s="1894"/>
      <c r="K70" s="1894" t="s">
        <v>3132</v>
      </c>
      <c r="L70" s="1900" t="s">
        <v>6482</v>
      </c>
      <c r="M70" s="1900" t="s">
        <v>6538</v>
      </c>
      <c r="O70" s="7" t="s">
        <v>0</v>
      </c>
      <c r="Q70" s="4420"/>
      <c r="R70" s="335" t="s">
        <v>131</v>
      </c>
      <c r="S70" s="24" t="s">
        <v>272</v>
      </c>
      <c r="T70" s="24"/>
      <c r="U70" s="24"/>
      <c r="V70" s="24"/>
      <c r="W70" s="24"/>
      <c r="X70" s="24"/>
      <c r="Y70" s="24"/>
      <c r="Z70" s="4310">
        <f>VLOOKUP($DK$3,'R3_raw'!$F$15:$ALF$115,MATCH(A70,'R3_raw'!$F$13:$ALF$13,0),FALSE)</f>
        <v>47.248672139063252</v>
      </c>
      <c r="AA70" s="4310"/>
      <c r="AB70" s="4310"/>
      <c r="AC70" s="24" t="s">
        <v>80</v>
      </c>
      <c r="AD70" s="42" t="s">
        <v>5125</v>
      </c>
      <c r="AE70" s="4346">
        <f>VLOOKUP($DK$3,'R4_raw'!$F$15:$CGU$115,MATCH(B70,'R4_raw'!$F$13:$CGU$13,0),FALSE)</f>
        <v>43.837771691626358</v>
      </c>
      <c r="AF70" s="4346"/>
      <c r="AG70" s="4346"/>
      <c r="AH70" s="24" t="s">
        <v>80</v>
      </c>
      <c r="AI70" s="24"/>
      <c r="AJ70" s="454"/>
      <c r="AK70" s="454"/>
      <c r="AL70" s="24"/>
      <c r="AM70" s="520">
        <f>VLOOKUP($DK$3,'R4_raw'!$F$15:$CGU$115,MATCH(C70,'R4_raw'!$F$13:$CGU$13,0),FALSE)</f>
        <v>45</v>
      </c>
      <c r="AN70" s="24" t="s">
        <v>76</v>
      </c>
      <c r="AO70" s="521" t="str">
        <f>IF(AM70&lt;=15,"★","")</f>
        <v/>
      </c>
      <c r="AP70" s="499">
        <f>VLOOKUP("長野県",'R4_raw'!$F$15:$CGU$115,MATCH(B70,'R4_raw'!$F$13:$CGU$13,0),FALSE)</f>
        <v>58.649414364676275</v>
      </c>
      <c r="AQ70" s="315" t="s">
        <v>80</v>
      </c>
      <c r="AS70" s="4547" t="s">
        <v>8357</v>
      </c>
      <c r="AT70" s="4237"/>
      <c r="AU70" s="4237"/>
      <c r="AV70" s="4237"/>
      <c r="AW70" s="4237"/>
      <c r="AX70" s="4237"/>
      <c r="AY70" s="4237"/>
      <c r="AZ70" s="4237"/>
      <c r="BA70" s="4237"/>
      <c r="BB70" s="4237"/>
      <c r="BC70" s="4237"/>
      <c r="BD70" s="4237"/>
      <c r="BE70" s="4237"/>
      <c r="BF70" s="4237"/>
      <c r="BG70" s="4237"/>
      <c r="BH70" s="4237"/>
      <c r="BI70" s="4237"/>
      <c r="BJ70" s="4236">
        <v>2021</v>
      </c>
      <c r="BK70" s="4236"/>
      <c r="BL70" s="4237">
        <v>2022</v>
      </c>
      <c r="BM70" s="4237"/>
      <c r="BN70" s="4237"/>
      <c r="BO70" s="4237" t="s">
        <v>3201</v>
      </c>
      <c r="BP70" s="4237"/>
      <c r="BQ70" s="4237"/>
      <c r="BR70" s="2007"/>
      <c r="BS70" s="4275" t="s">
        <v>280</v>
      </c>
      <c r="BT70" s="4275"/>
      <c r="BU70" s="4276"/>
      <c r="BW70" s="3381" t="s">
        <v>3501</v>
      </c>
      <c r="BX70" s="22" t="s">
        <v>3003</v>
      </c>
      <c r="BY70" s="24"/>
      <c r="BZ70" s="24"/>
      <c r="CA70" s="24"/>
      <c r="CB70" s="24"/>
      <c r="CC70" s="24"/>
      <c r="CD70" s="24"/>
      <c r="CE70" s="24"/>
      <c r="CF70" s="24"/>
      <c r="CG70" s="24"/>
      <c r="CH70" s="27"/>
      <c r="CI70" s="24"/>
      <c r="CJ70" s="24"/>
      <c r="CK70" s="24"/>
      <c r="CL70" s="24"/>
      <c r="CM70" s="24"/>
      <c r="CN70" s="24"/>
      <c r="CO70" s="24"/>
      <c r="CP70" s="4249">
        <f>VLOOKUP($DK$3,'R3_raw'!$F$15:$ALF$115,MATCH(K70,'R3_raw'!$F$13:$ALF$13,0),FALSE)</f>
        <v>0</v>
      </c>
      <c r="CQ70" s="4249"/>
      <c r="CR70" s="295" t="s">
        <v>987</v>
      </c>
      <c r="CS70" s="24" t="s">
        <v>5126</v>
      </c>
      <c r="CT70" s="4346">
        <f>VLOOKUP($DK$3,'R4_raw'!$F$15:$CGU$115,MATCH(L70,'R4_raw'!$F$13:$CGU$13,0),FALSE)</f>
        <v>0</v>
      </c>
      <c r="CU70" s="4346"/>
      <c r="CV70" s="4346"/>
      <c r="CW70" s="295" t="s">
        <v>987</v>
      </c>
      <c r="CX70" s="4344">
        <f>VLOOKUP($DK$3,'R4_raw'!$F$15:$CGU$115,MATCH(M70,'R4_raw'!$F$13:$CGU$13,0),FALSE)</f>
        <v>57</v>
      </c>
      <c r="CY70" s="4344"/>
      <c r="CZ70" s="24" t="s">
        <v>76</v>
      </c>
      <c r="DA70" s="27" t="str">
        <f>IF(CX70&lt;=15,"★","")</f>
        <v/>
      </c>
      <c r="DB70" s="4345">
        <f>VLOOKUP("長野県",'R4_raw'!$F$15:$CGU$115,MATCH(L70,'R4_raw'!$F$13:$CGU$13,0),FALSE)</f>
        <v>15.202282022957737</v>
      </c>
      <c r="DC70" s="4345"/>
      <c r="DD70" s="3382" t="s">
        <v>987</v>
      </c>
    </row>
    <row r="71" spans="1:130" ht="19.5" customHeight="1" x14ac:dyDescent="0.2">
      <c r="A71" s="1894" t="s">
        <v>3093</v>
      </c>
      <c r="B71" s="1900" t="s">
        <v>6875</v>
      </c>
      <c r="C71" s="1900" t="s">
        <v>6877</v>
      </c>
      <c r="D71" s="1900"/>
      <c r="E71" s="1904" t="s">
        <v>4162</v>
      </c>
      <c r="F71" s="1895"/>
      <c r="G71" s="1904" t="s">
        <v>5776</v>
      </c>
      <c r="H71" s="1904" t="s">
        <v>5777</v>
      </c>
      <c r="I71" s="1895"/>
      <c r="J71" s="1894"/>
      <c r="K71" s="1894" t="s">
        <v>2066</v>
      </c>
      <c r="L71" s="1900" t="s">
        <v>7625</v>
      </c>
      <c r="M71" s="1900" t="s">
        <v>7626</v>
      </c>
      <c r="O71" s="7" t="s">
        <v>0</v>
      </c>
      <c r="Q71" s="4420"/>
      <c r="R71" s="335" t="s">
        <v>131</v>
      </c>
      <c r="S71" s="24" t="s">
        <v>273</v>
      </c>
      <c r="T71" s="24"/>
      <c r="U71" s="24"/>
      <c r="V71" s="24"/>
      <c r="W71" s="24"/>
      <c r="X71" s="24"/>
      <c r="Y71" s="24"/>
      <c r="Z71" s="4310">
        <f>VLOOKUP($DK$3,'R3_raw'!$F$15:$ALF$115,MATCH(A71,'R3_raw'!$F$13:$ALF$13,0),FALSE)</f>
        <v>37.919320594479835</v>
      </c>
      <c r="AA71" s="4310"/>
      <c r="AB71" s="4310"/>
      <c r="AC71" s="24" t="s">
        <v>80</v>
      </c>
      <c r="AD71" s="42" t="s">
        <v>5125</v>
      </c>
      <c r="AE71" s="4346">
        <f>VLOOKUP($DK$3,'R4_raw'!$F$15:$CGU$115,MATCH(B71,'R4_raw'!$F$13:$CGU$13,0),FALSE)</f>
        <v>43.54765161878705</v>
      </c>
      <c r="AF71" s="4346"/>
      <c r="AG71" s="4346"/>
      <c r="AH71" s="24" t="s">
        <v>80</v>
      </c>
      <c r="AI71" s="24"/>
      <c r="AJ71" s="454"/>
      <c r="AK71" s="454"/>
      <c r="AL71" s="24"/>
      <c r="AM71" s="520">
        <f>VLOOKUP($DK$3,'R4_raw'!$F$15:$CGU$115,MATCH(C71,'R4_raw'!$F$13:$CGU$13,0),FALSE)</f>
        <v>70</v>
      </c>
      <c r="AN71" s="24" t="s">
        <v>76</v>
      </c>
      <c r="AO71" s="521" t="str">
        <f>IF(AM71&lt;=15,"★","")</f>
        <v/>
      </c>
      <c r="AP71" s="499">
        <f>VLOOKUP("長野県",'R4_raw'!$F$15:$CGU$115,MATCH(B71,'R4_raw'!$F$13:$CGU$13,0),FALSE)</f>
        <v>31.507982752592937</v>
      </c>
      <c r="AQ71" s="315" t="s">
        <v>80</v>
      </c>
      <c r="AS71" s="335" t="s">
        <v>3501</v>
      </c>
      <c r="AT71" s="3149" t="s">
        <v>7822</v>
      </c>
      <c r="AU71" s="3149"/>
      <c r="AV71" s="3149"/>
      <c r="AW71" s="3149"/>
      <c r="AX71" s="3149"/>
      <c r="AY71" s="3149"/>
      <c r="AZ71" s="3149"/>
      <c r="BA71" s="3149"/>
      <c r="BB71" s="3149"/>
      <c r="BC71" s="3149"/>
      <c r="BD71" s="3149"/>
      <c r="BE71" s="3149"/>
      <c r="BF71" s="3149"/>
      <c r="BG71" s="3149"/>
      <c r="BH71" s="530"/>
      <c r="BI71" s="3150"/>
      <c r="BJ71" s="3150">
        <f>VLOOKUP($DK$3,'R3_raw'!$F$15:$ALF$115,MATCH(E71,'R3_raw'!$F$13:$ALF$13,0),FALSE)</f>
        <v>30</v>
      </c>
      <c r="BK71" s="3149" t="s">
        <v>4995</v>
      </c>
      <c r="BL71" s="3149" t="s">
        <v>5125</v>
      </c>
      <c r="BM71" s="3151">
        <f>VLOOKUP($DK$3,'R4_raw'!$F$15:$CGU$115,MATCH(G71,'R4_raw'!$F$13:$CGU$13,0),FALSE)</f>
        <v>30</v>
      </c>
      <c r="BN71" s="3152" t="s">
        <v>2990</v>
      </c>
      <c r="BO71" s="4241">
        <f>VLOOKUP($DK$3,'R4_raw'!$F$15:$CGU$115,MATCH(H71,'R4_raw'!$F$13:$CGU$13,0),FALSE)</f>
        <v>25</v>
      </c>
      <c r="BP71" s="4241"/>
      <c r="BQ71" s="3153" t="s">
        <v>963</v>
      </c>
      <c r="BR71" s="1570" t="str">
        <f>IF(BO71&lt;=15,"★","")</f>
        <v/>
      </c>
      <c r="BS71" s="4242">
        <f>VLOOKUP("長野県",'R4_raw'!$F$15:$CGU$115,MATCH(G71,'R4_raw'!$F$13:$CGU$13,0),FALSE)</f>
        <v>20</v>
      </c>
      <c r="BT71" s="4242"/>
      <c r="BU71" s="3154" t="s">
        <v>108</v>
      </c>
      <c r="BV71" s="2011"/>
      <c r="BW71" s="335" t="s">
        <v>3501</v>
      </c>
      <c r="BX71" s="89" t="s">
        <v>3007</v>
      </c>
      <c r="BY71" s="1539"/>
      <c r="BZ71" s="1539"/>
      <c r="CA71" s="1539"/>
      <c r="CB71" s="1539"/>
      <c r="CC71" s="1539"/>
      <c r="CD71" s="1539"/>
      <c r="CE71" s="1539"/>
      <c r="CF71" s="1539"/>
      <c r="CG71" s="1539"/>
      <c r="CH71" s="1539"/>
      <c r="CI71" s="1539"/>
      <c r="CJ71" s="1539"/>
      <c r="CK71" s="1539"/>
      <c r="CL71" s="24"/>
      <c r="CM71" s="24"/>
      <c r="CN71" s="24"/>
      <c r="CO71" s="24"/>
      <c r="CP71" s="4249">
        <f>VLOOKUP($DK$3,'R3_raw'!$F$15:$ALF$115,MATCH(K71,'R3_raw'!$F$13:$ALF$13,0),FALSE)</f>
        <v>11.267839209869264</v>
      </c>
      <c r="CQ71" s="4249"/>
      <c r="CR71" s="24" t="s">
        <v>95</v>
      </c>
      <c r="CS71" s="24" t="s">
        <v>5126</v>
      </c>
      <c r="CT71" s="4346">
        <f>VLOOKUP($DK$3,'R4_raw'!$F$15:$CGU$115,MATCH(L71,'R4_raw'!$F$13:$CGU$13,0),FALSE)</f>
        <v>11.847852408584984</v>
      </c>
      <c r="CU71" s="4346"/>
      <c r="CV71" s="4346"/>
      <c r="CW71" s="24" t="s">
        <v>2997</v>
      </c>
      <c r="CX71" s="4344">
        <f>VLOOKUP($DK$3,'R4_raw'!$F$15:$CGU$115,MATCH(M71,'R4_raw'!$F$13:$CGU$13,0),FALSE)</f>
        <v>62</v>
      </c>
      <c r="CY71" s="4344"/>
      <c r="CZ71" s="24" t="s">
        <v>76</v>
      </c>
      <c r="DA71" s="27"/>
      <c r="DB71" s="4345">
        <f>VLOOKUP("長野県",'R4_raw'!$F$15:$CGU$115,MATCH(L71,'R4_raw'!$F$13:$CGU$13,0),FALSE)</f>
        <v>37.701659416935186</v>
      </c>
      <c r="DC71" s="4345"/>
      <c r="DD71" s="315" t="s">
        <v>2997</v>
      </c>
    </row>
    <row r="72" spans="1:130" ht="18.75" customHeight="1" x14ac:dyDescent="0.2">
      <c r="A72" s="163"/>
      <c r="B72" s="1900"/>
      <c r="C72" s="163"/>
      <c r="D72" s="163"/>
      <c r="E72" s="3008" t="s">
        <v>7985</v>
      </c>
      <c r="F72" s="164"/>
      <c r="G72" s="3008" t="s">
        <v>7920</v>
      </c>
      <c r="H72" s="164"/>
      <c r="I72" s="164"/>
      <c r="J72" s="163"/>
      <c r="K72" s="163" t="s">
        <v>8300</v>
      </c>
      <c r="L72" s="3393" t="s">
        <v>8285</v>
      </c>
      <c r="M72" s="1900"/>
      <c r="O72" s="7" t="s">
        <v>0</v>
      </c>
      <c r="Q72" s="4420"/>
      <c r="R72" s="335"/>
      <c r="S72" s="24"/>
      <c r="T72" s="24"/>
      <c r="U72" s="24"/>
      <c r="V72" s="24"/>
      <c r="W72" s="24"/>
      <c r="X72" s="24"/>
      <c r="Y72" s="24"/>
      <c r="Z72" s="24"/>
      <c r="AA72" s="24"/>
      <c r="AB72" s="24"/>
      <c r="AC72" s="24"/>
      <c r="AD72" s="24"/>
      <c r="AE72" s="24"/>
      <c r="AF72" s="24"/>
      <c r="AG72" s="24"/>
      <c r="AH72" s="24"/>
      <c r="AI72" s="24"/>
      <c r="AJ72" s="454"/>
      <c r="AK72" s="454"/>
      <c r="AL72" s="24"/>
      <c r="AM72" s="92"/>
      <c r="AN72" s="24"/>
      <c r="AO72" s="521"/>
      <c r="AP72" s="500"/>
      <c r="AQ72" s="315"/>
      <c r="AS72" s="335"/>
      <c r="AT72" s="4232" t="s">
        <v>7964</v>
      </c>
      <c r="AU72" s="4232"/>
      <c r="AV72" s="4232"/>
      <c r="AW72" s="4232"/>
      <c r="AX72" s="4232"/>
      <c r="AY72" s="4232"/>
      <c r="AZ72" s="4232"/>
      <c r="BA72" s="4232"/>
      <c r="BB72" s="4232"/>
      <c r="BC72" s="4232"/>
      <c r="BD72" s="4232"/>
      <c r="BE72" s="4232"/>
      <c r="BF72" s="4232"/>
      <c r="BG72" s="4232"/>
      <c r="BH72" s="4232"/>
      <c r="BI72" s="4232"/>
      <c r="BJ72" s="4232"/>
      <c r="BK72" s="500"/>
      <c r="BL72" s="3147" t="str">
        <f>VLOOKUP($DK$3,'R3_raw'!$F$15:$ALF$115,MATCH(E72,'R3_raw'!$F$13:$ALF$13,0),FALSE)</f>
        <v>〇</v>
      </c>
      <c r="BM72" s="2177" t="s">
        <v>5125</v>
      </c>
      <c r="BN72" s="3024" t="str">
        <f>VLOOKUP($DK$3,'R4_raw'!$F$15:$CGU$115,MATCH(G72,'R4_raw'!$F$13:$CGU$13,0),FALSE)</f>
        <v>〇</v>
      </c>
      <c r="BO72" s="4226">
        <f>VLOOKUP("長野県",'R4_raw'!$F$15:$CGU$115,MATCH(G72,'R4_raw'!$F$13:$CGU$13,0),FALSE)</f>
        <v>58</v>
      </c>
      <c r="BP72" s="4226"/>
      <c r="BQ72" s="221" t="s">
        <v>100</v>
      </c>
      <c r="BR72" s="221"/>
      <c r="BS72" s="4225">
        <f>(BO72/77)*100</f>
        <v>75.324675324675326</v>
      </c>
      <c r="BT72" s="4225"/>
      <c r="BU72" s="2179" t="s">
        <v>80</v>
      </c>
      <c r="BV72" s="2011"/>
      <c r="BW72" s="4303" t="s">
        <v>3038</v>
      </c>
      <c r="BX72" s="4304"/>
      <c r="BY72" s="4304"/>
      <c r="BZ72" s="4304"/>
      <c r="CA72" s="4304"/>
      <c r="CB72" s="4304"/>
      <c r="CC72" s="4304"/>
      <c r="CD72" s="4304"/>
      <c r="CE72" s="4304"/>
      <c r="CF72" s="4304"/>
      <c r="CG72" s="4304"/>
      <c r="CH72" s="4304"/>
      <c r="CI72" s="4304"/>
      <c r="CJ72" s="4304"/>
      <c r="CK72" s="4304"/>
      <c r="CL72" s="4304"/>
      <c r="CM72" s="4304"/>
      <c r="CN72" s="4304"/>
      <c r="CO72" s="4304"/>
      <c r="CP72" s="4275">
        <v>2020</v>
      </c>
      <c r="CQ72" s="4275"/>
      <c r="CR72" s="4275"/>
      <c r="CS72" s="213"/>
      <c r="CT72" s="4275">
        <v>2021</v>
      </c>
      <c r="CU72" s="4275"/>
      <c r="CV72" s="4275"/>
      <c r="CW72" s="213"/>
      <c r="CX72" s="4275" t="s">
        <v>2008</v>
      </c>
      <c r="CY72" s="4275"/>
      <c r="CZ72" s="4275"/>
      <c r="DA72" s="3367"/>
      <c r="DB72" s="4324" t="s">
        <v>2009</v>
      </c>
      <c r="DC72" s="4324"/>
      <c r="DD72" s="336"/>
    </row>
    <row r="73" spans="1:130" ht="22.5" customHeight="1" x14ac:dyDescent="0.2">
      <c r="A73" s="163"/>
      <c r="B73" s="1900"/>
      <c r="C73" s="163"/>
      <c r="D73" s="163"/>
      <c r="E73" s="3008" t="s">
        <v>7986</v>
      </c>
      <c r="F73" s="164"/>
      <c r="G73" s="3008" t="s">
        <v>7921</v>
      </c>
      <c r="H73" s="164"/>
      <c r="I73" s="1895"/>
      <c r="J73" s="1894"/>
      <c r="K73" s="3393" t="s">
        <v>8290</v>
      </c>
      <c r="L73" s="163" t="s">
        <v>8281</v>
      </c>
      <c r="M73" s="163"/>
      <c r="O73" s="7" t="s">
        <v>0</v>
      </c>
      <c r="Q73" s="4420"/>
      <c r="R73" s="4303" t="s">
        <v>6872</v>
      </c>
      <c r="S73" s="4304"/>
      <c r="T73" s="4304"/>
      <c r="U73" s="4304"/>
      <c r="V73" s="4304"/>
      <c r="W73" s="4304"/>
      <c r="X73" s="4304"/>
      <c r="Y73" s="4304"/>
      <c r="Z73" s="4237">
        <v>2018</v>
      </c>
      <c r="AA73" s="4237"/>
      <c r="AB73" s="4237"/>
      <c r="AC73" s="444"/>
      <c r="AD73" s="444"/>
      <c r="AE73" s="4237">
        <v>2019</v>
      </c>
      <c r="AF73" s="4237"/>
      <c r="AG73" s="4237"/>
      <c r="AH73" s="445"/>
      <c r="AI73" s="213"/>
      <c r="AJ73" s="461"/>
      <c r="AK73" s="461"/>
      <c r="AL73" s="213"/>
      <c r="AM73" s="2330" t="s">
        <v>2008</v>
      </c>
      <c r="AN73" s="213"/>
      <c r="AO73" s="532"/>
      <c r="AP73" s="2007" t="s">
        <v>2059</v>
      </c>
      <c r="AQ73" s="336"/>
      <c r="AS73" s="335"/>
      <c r="AT73" s="4232" t="s">
        <v>7916</v>
      </c>
      <c r="AU73" s="4232"/>
      <c r="AV73" s="4232"/>
      <c r="AW73" s="4232"/>
      <c r="AX73" s="4232"/>
      <c r="AY73" s="4232"/>
      <c r="AZ73" s="4232"/>
      <c r="BA73" s="4232"/>
      <c r="BB73" s="4232"/>
      <c r="BC73" s="4232"/>
      <c r="BD73" s="4232"/>
      <c r="BE73" s="4232"/>
      <c r="BF73" s="4232"/>
      <c r="BG73" s="4232"/>
      <c r="BH73" s="4232"/>
      <c r="BI73" s="4232"/>
      <c r="BJ73" s="4232"/>
      <c r="BK73" s="500"/>
      <c r="BL73" s="3147" t="str">
        <f>VLOOKUP($DK$3,'R3_raw'!$F$15:$ALF$115,MATCH(E73,'R3_raw'!$F$13:$ALF$13,0),FALSE)</f>
        <v>〇</v>
      </c>
      <c r="BM73" s="2177" t="s">
        <v>5125</v>
      </c>
      <c r="BN73" s="3024" t="str">
        <f>VLOOKUP($DK$3,'R4_raw'!$F$15:$CGU$115,MATCH(G73,'R4_raw'!$F$13:$CGU$13,0),FALSE)</f>
        <v>〇</v>
      </c>
      <c r="BO73" s="4226">
        <f>VLOOKUP("長野県",'R4_raw'!$F$15:$CGU$115,MATCH(G73,'R4_raw'!$F$13:$CGU$13,0),FALSE)</f>
        <v>34</v>
      </c>
      <c r="BP73" s="4226"/>
      <c r="BQ73" s="221" t="s">
        <v>100</v>
      </c>
      <c r="BR73" s="221"/>
      <c r="BS73" s="4225">
        <f>(BO73/77)*100</f>
        <v>44.155844155844157</v>
      </c>
      <c r="BT73" s="4225"/>
      <c r="BU73" s="2179" t="s">
        <v>80</v>
      </c>
      <c r="BV73" s="2011"/>
      <c r="BW73" s="335"/>
      <c r="BX73" s="4219" t="s">
        <v>7742</v>
      </c>
      <c r="BY73" s="4219"/>
      <c r="BZ73" s="4219"/>
      <c r="CA73" s="24" t="s">
        <v>8268</v>
      </c>
      <c r="CB73" s="24"/>
      <c r="CC73" s="24"/>
      <c r="CD73" s="24"/>
      <c r="CE73" s="24"/>
      <c r="CF73" s="24"/>
      <c r="CG73" s="24"/>
      <c r="CH73" s="24"/>
      <c r="CI73" s="24"/>
      <c r="CJ73" s="24"/>
      <c r="CK73" s="24"/>
      <c r="CL73" s="24"/>
      <c r="CM73" s="24"/>
      <c r="CN73" s="24"/>
      <c r="CO73" s="4549">
        <f>VLOOKUP($DK$3,'R3_raw'!$F$15:$ALF$115,MATCH(K72,'R3_raw'!$F$13:$ALF$13,0),FALSE)</f>
        <v>194</v>
      </c>
      <c r="CP73" s="4549"/>
      <c r="CQ73" s="4549"/>
      <c r="CR73" s="24" t="s">
        <v>5643</v>
      </c>
      <c r="CS73" s="24"/>
      <c r="CT73" s="24" t="s">
        <v>5125</v>
      </c>
      <c r="CU73" s="4349">
        <f>VLOOKUP($DK$3,'R4_raw'!$F$15:$CGU$115,MATCH(L72,'R4_raw'!$F$13:$CGU$13,0),FALSE)</f>
        <v>167</v>
      </c>
      <c r="CV73" s="4349"/>
      <c r="CW73" s="24" t="s">
        <v>5643</v>
      </c>
      <c r="CX73" s="24"/>
      <c r="CY73" s="500"/>
      <c r="CZ73" s="24"/>
      <c r="DA73" s="27"/>
      <c r="DB73" s="500"/>
      <c r="DC73" s="500"/>
      <c r="DD73" s="315"/>
    </row>
    <row r="74" spans="1:130" ht="22.5" customHeight="1" x14ac:dyDescent="0.2">
      <c r="A74" s="1894" t="s">
        <v>3094</v>
      </c>
      <c r="B74" s="1900" t="s">
        <v>7710</v>
      </c>
      <c r="C74" s="1900" t="s">
        <v>6880</v>
      </c>
      <c r="D74" s="1900"/>
      <c r="E74" s="3008" t="s">
        <v>7987</v>
      </c>
      <c r="F74" s="164"/>
      <c r="G74" s="3008" t="s">
        <v>7922</v>
      </c>
      <c r="H74" s="164"/>
      <c r="I74" s="1895"/>
      <c r="J74" s="1894"/>
      <c r="K74" s="1894" t="s">
        <v>3490</v>
      </c>
      <c r="L74" s="1900" t="s">
        <v>7730</v>
      </c>
      <c r="M74" s="1900" t="s">
        <v>6539</v>
      </c>
      <c r="O74" s="7" t="s">
        <v>0</v>
      </c>
      <c r="Q74" s="4420"/>
      <c r="R74" s="335" t="s">
        <v>131</v>
      </c>
      <c r="S74" s="24" t="s">
        <v>514</v>
      </c>
      <c r="T74" s="24"/>
      <c r="U74" s="24"/>
      <c r="V74" s="24"/>
      <c r="W74" s="24"/>
      <c r="X74" s="24"/>
      <c r="Y74" s="24"/>
      <c r="Z74" s="4310">
        <f>VLOOKUP($DK$3,'R3_raw'!$F$15:$ALF$115,MATCH(A74,'R3_raw'!$F$13:$ALF$13,0),FALSE)</f>
        <v>3.0619126837822042</v>
      </c>
      <c r="AA74" s="4310"/>
      <c r="AB74" s="4310"/>
      <c r="AC74" s="24" t="s">
        <v>80</v>
      </c>
      <c r="AD74" s="42" t="s">
        <v>5125</v>
      </c>
      <c r="AE74" s="4346">
        <f>VLOOKUP($DK$3,'R4_raw'!$F$15:$CGU$115,MATCH(B74,'R4_raw'!$F$13:$CGU$13,0),FALSE)</f>
        <v>2.4315453441841646</v>
      </c>
      <c r="AF74" s="4346"/>
      <c r="AG74" s="4346"/>
      <c r="AH74" s="24" t="s">
        <v>80</v>
      </c>
      <c r="AI74" s="24"/>
      <c r="AJ74" s="454"/>
      <c r="AK74" s="454"/>
      <c r="AL74" s="24"/>
      <c r="AM74" s="520">
        <f>VLOOKUP($DK$3,'R4_raw'!$F$15:$CGU$115,MATCH(C74,'R4_raw'!$F$13:$CGU$13,0),FALSE)</f>
        <v>54</v>
      </c>
      <c r="AN74" s="24" t="s">
        <v>76</v>
      </c>
      <c r="AO74" s="521" t="str">
        <f t="shared" ref="AO74:AO79" si="10">IF(AM74&lt;=15,"★","")</f>
        <v/>
      </c>
      <c r="AP74" s="499">
        <f>VLOOKUP("長野県",'R4_raw'!$F$15:$CGU$115,MATCH(B74,'R4_raw'!$F$13:$CGU$13,0),FALSE)</f>
        <v>3.3457511960768134</v>
      </c>
      <c r="AQ74" s="315" t="s">
        <v>80</v>
      </c>
      <c r="AS74" s="335"/>
      <c r="AT74" s="4232" t="s">
        <v>7917</v>
      </c>
      <c r="AU74" s="4557"/>
      <c r="AV74" s="4557"/>
      <c r="AW74" s="4557"/>
      <c r="AX74" s="4557"/>
      <c r="AY74" s="4557"/>
      <c r="AZ74" s="4557"/>
      <c r="BA74" s="4557"/>
      <c r="BB74" s="4557"/>
      <c r="BC74" s="4557"/>
      <c r="BD74" s="4557"/>
      <c r="BE74" s="4557"/>
      <c r="BF74" s="4557"/>
      <c r="BG74" s="4557"/>
      <c r="BH74" s="4557"/>
      <c r="BI74" s="4557"/>
      <c r="BJ74" s="4557"/>
      <c r="BK74" s="500"/>
      <c r="BL74" s="3147" t="str">
        <f>VLOOKUP($DK$3,'R3_raw'!$F$15:$ALF$115,MATCH(E74,'R3_raw'!$F$13:$ALF$13,0),FALSE)</f>
        <v>〇</v>
      </c>
      <c r="BM74" s="2177" t="s">
        <v>5125</v>
      </c>
      <c r="BN74" s="3024" t="str">
        <f>VLOOKUP($DK$3,'R4_raw'!$F$15:$CGU$115,MATCH(G74,'R4_raw'!$F$13:$CGU$13,0),FALSE)</f>
        <v>〇</v>
      </c>
      <c r="BO74" s="4226">
        <f>VLOOKUP("長野県",'R4_raw'!$F$15:$CGU$115,MATCH(G74,'R4_raw'!$F$13:$CGU$13,0),FALSE)</f>
        <v>35</v>
      </c>
      <c r="BP74" s="4226"/>
      <c r="BQ74" s="221" t="s">
        <v>100</v>
      </c>
      <c r="BR74" s="221"/>
      <c r="BS74" s="4225">
        <f>(BO74/77)*100</f>
        <v>45.454545454545453</v>
      </c>
      <c r="BT74" s="4225"/>
      <c r="BU74" s="2179" t="s">
        <v>80</v>
      </c>
      <c r="BV74" s="2011"/>
      <c r="BW74" s="335"/>
      <c r="BX74" s="4219"/>
      <c r="BY74" s="4219"/>
      <c r="BZ74" s="4219"/>
      <c r="CA74" s="22" t="s">
        <v>8269</v>
      </c>
      <c r="CB74" s="3394"/>
      <c r="CC74" s="3394"/>
      <c r="CD74" s="3394"/>
      <c r="CE74" s="3394"/>
      <c r="CF74" s="3394"/>
      <c r="CG74" s="3394"/>
      <c r="CH74" s="3394"/>
      <c r="CI74" s="3394"/>
      <c r="CJ74" s="3394"/>
      <c r="CK74" s="3394"/>
      <c r="CL74" s="3394"/>
      <c r="CM74" s="3394"/>
      <c r="CN74" s="3394"/>
      <c r="CO74" s="4550">
        <f>VLOOKUP($DK$3,'R3_raw'!$F$15:$ALF$115,MATCH(K73,'R3_raw'!$F$13:$ALF$13,0),FALSE)</f>
        <v>3118</v>
      </c>
      <c r="CP74" s="4550"/>
      <c r="CQ74" s="4550"/>
      <c r="CR74" s="24" t="s">
        <v>2795</v>
      </c>
      <c r="CS74" s="24"/>
      <c r="CT74" s="24" t="s">
        <v>5125</v>
      </c>
      <c r="CU74" s="4350">
        <f>VLOOKUP($DK$3,'R4_raw'!$F$15:$CGU$115,MATCH(L73,'R4_raw'!$F$13:$CGU$13,0),FALSE)</f>
        <v>2764</v>
      </c>
      <c r="CV74" s="4350"/>
      <c r="CW74" s="24" t="s">
        <v>2795</v>
      </c>
      <c r="CX74" s="24"/>
      <c r="CY74" s="500"/>
      <c r="CZ74" s="24"/>
      <c r="DA74" s="27"/>
      <c r="DB74" s="500"/>
      <c r="DC74" s="500"/>
      <c r="DD74" s="315"/>
    </row>
    <row r="75" spans="1:130" ht="22.5" customHeight="1" x14ac:dyDescent="0.2">
      <c r="A75" s="1894" t="s">
        <v>2709</v>
      </c>
      <c r="B75" s="1900" t="s">
        <v>7711</v>
      </c>
      <c r="C75" s="1900" t="s">
        <v>6881</v>
      </c>
      <c r="D75" s="1900"/>
      <c r="E75" s="3008" t="s">
        <v>7988</v>
      </c>
      <c r="F75" s="164"/>
      <c r="G75" s="3008" t="s">
        <v>7923</v>
      </c>
      <c r="H75" s="164"/>
      <c r="I75" s="1895"/>
      <c r="J75" s="1894"/>
      <c r="K75" s="1894" t="s">
        <v>2062</v>
      </c>
      <c r="L75" s="1900" t="s">
        <v>6535</v>
      </c>
      <c r="M75" s="1900" t="s">
        <v>6540</v>
      </c>
      <c r="O75" s="7" t="s">
        <v>0</v>
      </c>
      <c r="Q75" s="4420"/>
      <c r="R75" s="335" t="s">
        <v>131</v>
      </c>
      <c r="S75" s="24" t="s">
        <v>515</v>
      </c>
      <c r="T75" s="24"/>
      <c r="U75" s="24"/>
      <c r="V75" s="24"/>
      <c r="W75" s="24"/>
      <c r="X75" s="24"/>
      <c r="Y75" s="24"/>
      <c r="Z75" s="4310">
        <f>VLOOKUP($DK$3,'R3_raw'!$F$15:$ALF$115,MATCH(A75,'R3_raw'!$F$13:$ALF$13,0),FALSE)</f>
        <v>0</v>
      </c>
      <c r="AA75" s="4310"/>
      <c r="AB75" s="4310"/>
      <c r="AC75" s="24" t="s">
        <v>80</v>
      </c>
      <c r="AD75" s="42" t="s">
        <v>5125</v>
      </c>
      <c r="AE75" s="4346">
        <f>VLOOKUP($DK$3,'R4_raw'!$F$15:$CGU$115,MATCH(B75,'R4_raw'!$F$13:$CGU$13,0),FALSE)</f>
        <v>0.66633694528123733</v>
      </c>
      <c r="AF75" s="4346"/>
      <c r="AG75" s="4346"/>
      <c r="AH75" s="24" t="s">
        <v>80</v>
      </c>
      <c r="AI75" s="24"/>
      <c r="AJ75" s="454"/>
      <c r="AK75" s="454"/>
      <c r="AL75" s="24"/>
      <c r="AM75" s="520">
        <f>VLOOKUP($DK$3,'R4_raw'!$F$15:$CGU$115,MATCH(C75,'R4_raw'!$F$13:$CGU$13,0),FALSE)</f>
        <v>23</v>
      </c>
      <c r="AN75" s="24" t="s">
        <v>76</v>
      </c>
      <c r="AO75" s="521" t="str">
        <f t="shared" si="10"/>
        <v/>
      </c>
      <c r="AP75" s="499">
        <f>VLOOKUP("長野県",'R4_raw'!$F$15:$CGU$115,MATCH(B75,'R4_raw'!$F$13:$CGU$13,0),FALSE)</f>
        <v>1.002465137658763</v>
      </c>
      <c r="AQ75" s="315" t="s">
        <v>80</v>
      </c>
      <c r="AS75" s="335"/>
      <c r="AT75" s="4232" t="s">
        <v>7918</v>
      </c>
      <c r="AU75" s="4557"/>
      <c r="AV75" s="4557"/>
      <c r="AW75" s="4557"/>
      <c r="AX75" s="4557"/>
      <c r="AY75" s="4557"/>
      <c r="AZ75" s="4557"/>
      <c r="BA75" s="4557"/>
      <c r="BB75" s="4557"/>
      <c r="BC75" s="4557"/>
      <c r="BD75" s="4557"/>
      <c r="BE75" s="4557"/>
      <c r="BF75" s="4557"/>
      <c r="BG75" s="4557"/>
      <c r="BH75" s="4557"/>
      <c r="BI75" s="4557"/>
      <c r="BJ75" s="4557"/>
      <c r="BK75" s="500"/>
      <c r="BL75" s="3147" t="str">
        <f>VLOOKUP($DK$3,'R3_raw'!$F$15:$ALF$115,MATCH(E75,'R3_raw'!$F$13:$ALF$13,0),FALSE)</f>
        <v>×</v>
      </c>
      <c r="BM75" s="2177" t="s">
        <v>5125</v>
      </c>
      <c r="BN75" s="3024" t="str">
        <f>VLOOKUP($DK$3,'R4_raw'!$F$15:$CGU$115,MATCH(G75,'R4_raw'!$F$13:$CGU$13,0),FALSE)</f>
        <v>×</v>
      </c>
      <c r="BO75" s="4226">
        <f>VLOOKUP("長野県",'R4_raw'!$F$15:$CGU$115,MATCH(G75,'R4_raw'!$F$13:$CGU$13,0),FALSE)</f>
        <v>27</v>
      </c>
      <c r="BP75" s="4226"/>
      <c r="BQ75" s="221" t="s">
        <v>100</v>
      </c>
      <c r="BR75" s="221"/>
      <c r="BS75" s="4225">
        <f>(BO75/77)*100</f>
        <v>35.064935064935064</v>
      </c>
      <c r="BT75" s="4225"/>
      <c r="BU75" s="2179" t="s">
        <v>80</v>
      </c>
      <c r="BV75" s="2011"/>
      <c r="BW75" s="335" t="s">
        <v>230</v>
      </c>
      <c r="BX75" s="4219"/>
      <c r="BY75" s="4219"/>
      <c r="BZ75" s="4219"/>
      <c r="CA75" s="4553" t="s">
        <v>5713</v>
      </c>
      <c r="CB75" s="4553"/>
      <c r="CC75" s="4553"/>
      <c r="CD75" s="4553"/>
      <c r="CE75" s="4553"/>
      <c r="CF75" s="4553"/>
      <c r="CG75" s="4553"/>
      <c r="CH75" s="4553"/>
      <c r="CI75" s="4553"/>
      <c r="CJ75" s="4553"/>
      <c r="CK75" s="4553"/>
      <c r="CL75" s="4553"/>
      <c r="CM75" s="4553"/>
      <c r="CN75" s="4553"/>
      <c r="CO75" s="4310">
        <f>VLOOKUP($DK$3,'R3_raw'!$F$15:$ALF$115,MATCH(K74,'R3_raw'!$F$13:$ALF$13,0),FALSE)</f>
        <v>1.7557037747631199</v>
      </c>
      <c r="CP75" s="4310"/>
      <c r="CQ75" s="4310"/>
      <c r="CR75" s="4347" t="s">
        <v>5643</v>
      </c>
      <c r="CS75" s="4347"/>
      <c r="CT75" s="24" t="s">
        <v>5126</v>
      </c>
      <c r="CU75" s="4533">
        <f>VLOOKUP($DK$3,'R4_raw'!$F$15:$CGU$115,MATCH(L74,'R4_raw'!$F$13:$CGU$13,0),FALSE)</f>
        <v>1.4977981470353461</v>
      </c>
      <c r="CV75" s="4533"/>
      <c r="CW75" s="1539" t="s">
        <v>5133</v>
      </c>
      <c r="CX75" s="4344">
        <f>VLOOKUP($DK$3,'R4_raw'!$F$15:$CGU$115,MATCH(M74,'R4_raw'!$F$13:$CGU$13,0),FALSE)</f>
        <v>15</v>
      </c>
      <c r="CY75" s="4344"/>
      <c r="CZ75" s="24" t="s">
        <v>76</v>
      </c>
      <c r="DA75" s="27" t="str">
        <f>IF(CX75&lt;=15,"★","")</f>
        <v>★</v>
      </c>
      <c r="DB75" s="4342">
        <f>VLOOKUP("長野県",'R4_raw'!$F$15:$CGU$115,MATCH(L74,'R4_raw'!$F$13:$CGU$13,0),FALSE)</f>
        <v>1.1199269068168867</v>
      </c>
      <c r="DC75" s="4342"/>
      <c r="DD75" s="3383" t="s">
        <v>5643</v>
      </c>
    </row>
    <row r="76" spans="1:130" ht="22.5" customHeight="1" x14ac:dyDescent="0.2">
      <c r="A76" s="1894" t="s">
        <v>2710</v>
      </c>
      <c r="B76" s="1900" t="s">
        <v>7712</v>
      </c>
      <c r="C76" s="1900" t="s">
        <v>6882</v>
      </c>
      <c r="D76" s="1900"/>
      <c r="E76" s="3008"/>
      <c r="F76" s="164"/>
      <c r="G76" s="3008"/>
      <c r="H76" s="164"/>
      <c r="I76" s="1895"/>
      <c r="J76" s="1894"/>
      <c r="K76" s="3393" t="s">
        <v>8301</v>
      </c>
      <c r="L76" s="3393" t="s">
        <v>8284</v>
      </c>
      <c r="O76" s="7" t="s">
        <v>0</v>
      </c>
      <c r="Q76" s="4420"/>
      <c r="R76" s="335" t="s">
        <v>131</v>
      </c>
      <c r="S76" s="24" t="s">
        <v>8353</v>
      </c>
      <c r="T76" s="24"/>
      <c r="U76" s="24"/>
      <c r="V76" s="24"/>
      <c r="W76" s="24"/>
      <c r="X76" s="24"/>
      <c r="Y76" s="24"/>
      <c r="Z76" s="4310">
        <f>VLOOKUP($DK$3,'R3_raw'!$F$15:$ALF$115,MATCH(A76,'R3_raw'!$F$13:$ALF$13,0),FALSE)</f>
        <v>19.967627354885124</v>
      </c>
      <c r="AA76" s="4310"/>
      <c r="AB76" s="4310"/>
      <c r="AC76" s="24" t="s">
        <v>80</v>
      </c>
      <c r="AD76" s="42" t="s">
        <v>5125</v>
      </c>
      <c r="AE76" s="4346">
        <f>VLOOKUP($DK$3,'R4_raw'!$F$15:$CGU$115,MATCH(B76,'R4_raw'!$F$13:$CGU$13,0),FALSE)</f>
        <v>19.622319140326425</v>
      </c>
      <c r="AF76" s="4346"/>
      <c r="AG76" s="4346"/>
      <c r="AH76" s="24" t="s">
        <v>80</v>
      </c>
      <c r="AI76" s="24"/>
      <c r="AJ76" s="454"/>
      <c r="AK76" s="454"/>
      <c r="AL76" s="24"/>
      <c r="AM76" s="520">
        <f>VLOOKUP($DK$3,'R4_raw'!$F$15:$CGU$115,MATCH(C76,'R4_raw'!$F$13:$CGU$13,0),FALSE)</f>
        <v>16</v>
      </c>
      <c r="AN76" s="24" t="s">
        <v>76</v>
      </c>
      <c r="AO76" s="521" t="str">
        <f t="shared" si="10"/>
        <v/>
      </c>
      <c r="AP76" s="499">
        <f>VLOOKUP("長野県",'R4_raw'!$F$15:$CGU$115,MATCH(B76,'R4_raw'!$F$13:$CGU$13,0),FALSE)</f>
        <v>12.14553972295711</v>
      </c>
      <c r="AQ76" s="315" t="s">
        <v>80</v>
      </c>
      <c r="AS76" s="334" t="s">
        <v>168</v>
      </c>
      <c r="AT76" s="2176" t="s">
        <v>7681</v>
      </c>
      <c r="AU76" s="2176"/>
      <c r="AV76" s="2176"/>
      <c r="AW76" s="2176"/>
      <c r="AX76" s="2176"/>
      <c r="AY76" s="2176"/>
      <c r="AZ76" s="2176"/>
      <c r="BA76" s="2176"/>
      <c r="BB76" s="2176"/>
      <c r="BC76" s="2176"/>
      <c r="BD76" s="2176"/>
      <c r="BE76" s="2176"/>
      <c r="BF76" s="2176"/>
      <c r="BG76" s="2176"/>
      <c r="BH76" s="1930"/>
      <c r="BI76" s="1930"/>
      <c r="BJ76" s="4236">
        <v>2021</v>
      </c>
      <c r="BK76" s="4236"/>
      <c r="BL76" s="4237">
        <v>2022</v>
      </c>
      <c r="BM76" s="4237"/>
      <c r="BN76" s="4237"/>
      <c r="BO76" s="4237" t="s">
        <v>73</v>
      </c>
      <c r="BP76" s="4237"/>
      <c r="BQ76" s="4237"/>
      <c r="BR76" s="2007"/>
      <c r="BS76" s="4275" t="s">
        <v>280</v>
      </c>
      <c r="BT76" s="4275"/>
      <c r="BU76" s="4276"/>
      <c r="BV76" s="2011"/>
      <c r="BW76" s="335" t="s">
        <v>230</v>
      </c>
      <c r="BX76" s="4220"/>
      <c r="BY76" s="4220"/>
      <c r="BZ76" s="4220"/>
      <c r="CA76" s="3392" t="s">
        <v>3004</v>
      </c>
      <c r="CB76" s="3395"/>
      <c r="CC76" s="3395"/>
      <c r="CD76" s="3395"/>
      <c r="CE76" s="3395"/>
      <c r="CF76" s="3395"/>
      <c r="CG76" s="3395"/>
      <c r="CH76" s="3395"/>
      <c r="CI76" s="3395"/>
      <c r="CJ76" s="3395"/>
      <c r="CK76" s="3395"/>
      <c r="CL76" s="3395"/>
      <c r="CM76" s="3395"/>
      <c r="CN76" s="3395"/>
      <c r="CO76" s="4551">
        <f>VLOOKUP($DK$3,'R3_raw'!$F$15:$ALF$115,MATCH(K75,'R3_raw'!$F$13:$ALF$13,0),FALSE)</f>
        <v>2.8217960668615438</v>
      </c>
      <c r="CP76" s="4551"/>
      <c r="CQ76" s="4551"/>
      <c r="CR76" s="3391" t="s">
        <v>7689</v>
      </c>
      <c r="CS76" s="3389"/>
      <c r="CT76" s="3389" t="s">
        <v>5126</v>
      </c>
      <c r="CU76" s="4534">
        <f>VLOOKUP($DK$3,'R4_raw'!$F$15:$CGU$115,MATCH(L75,'R4_raw'!$F$13:$CGU$13,0),FALSE)</f>
        <v>2.4789904661111959</v>
      </c>
      <c r="CV76" s="4534"/>
      <c r="CW76" s="3391" t="s">
        <v>80</v>
      </c>
      <c r="CX76" s="4348">
        <f>VLOOKUP($DK$3,'R4_raw'!$F$15:$CGU$115,MATCH(M75,'R4_raw'!$F$13:$CGU$13,0),FALSE)</f>
        <v>11</v>
      </c>
      <c r="CY76" s="4348"/>
      <c r="CZ76" s="3389" t="s">
        <v>76</v>
      </c>
      <c r="DA76" s="3390" t="str">
        <f>IF(CX76&lt;=15,"★","")</f>
        <v>★</v>
      </c>
      <c r="DB76" s="4326">
        <f>VLOOKUP("長野県",'R4_raw'!$F$15:$CGU$115,MATCH(L75,'R4_raw'!$F$13:$CGU$13,0),FALSE)</f>
        <v>1.5943297779855679</v>
      </c>
      <c r="DC76" s="4326"/>
      <c r="DD76" s="3388" t="s">
        <v>7689</v>
      </c>
    </row>
    <row r="77" spans="1:130" ht="18.75" customHeight="1" x14ac:dyDescent="0.2">
      <c r="A77" s="1894" t="s">
        <v>2711</v>
      </c>
      <c r="B77" s="1900" t="s">
        <v>7713</v>
      </c>
      <c r="C77" s="1900" t="s">
        <v>6883</v>
      </c>
      <c r="D77" s="1900"/>
      <c r="E77" s="3008" t="s">
        <v>4169</v>
      </c>
      <c r="F77" s="1895"/>
      <c r="G77" s="3008" t="s">
        <v>5778</v>
      </c>
      <c r="H77" s="1904" t="s">
        <v>5779</v>
      </c>
      <c r="I77" s="1895"/>
      <c r="J77" s="1894"/>
      <c r="K77" s="3393" t="s">
        <v>8309</v>
      </c>
      <c r="L77" s="3393" t="s">
        <v>8308</v>
      </c>
      <c r="O77" s="7" t="s">
        <v>0</v>
      </c>
      <c r="Q77" s="4420"/>
      <c r="R77" s="335" t="s">
        <v>131</v>
      </c>
      <c r="S77" s="24" t="s">
        <v>8354</v>
      </c>
      <c r="T77" s="24"/>
      <c r="U77" s="24"/>
      <c r="V77" s="24"/>
      <c r="W77" s="24"/>
      <c r="X77" s="24"/>
      <c r="Y77" s="24"/>
      <c r="Z77" s="4310">
        <f>VLOOKUP($DK$3,'R3_raw'!$F$15:$ALF$115,MATCH(A77,'R3_raw'!$F$13:$ALF$13,0),FALSE)</f>
        <v>9.9698754552403219</v>
      </c>
      <c r="AA77" s="4310"/>
      <c r="AB77" s="4310"/>
      <c r="AC77" s="24" t="s">
        <v>80</v>
      </c>
      <c r="AD77" s="42" t="s">
        <v>5125</v>
      </c>
      <c r="AE77" s="4346">
        <f>VLOOKUP($DK$3,'R4_raw'!$F$15:$CGU$115,MATCH(B77,'R4_raw'!$F$13:$CGU$13,0),FALSE)</f>
        <v>4.4164432760503676</v>
      </c>
      <c r="AF77" s="4346"/>
      <c r="AG77" s="4346"/>
      <c r="AH77" s="24" t="s">
        <v>80</v>
      </c>
      <c r="AI77" s="24"/>
      <c r="AJ77" s="454"/>
      <c r="AK77" s="454"/>
      <c r="AL77" s="24"/>
      <c r="AM77" s="520">
        <f>VLOOKUP($DK$3,'R4_raw'!$F$15:$CGU$115,MATCH(C77,'R4_raw'!$F$13:$CGU$13,0),FALSE)</f>
        <v>43</v>
      </c>
      <c r="AN77" s="24" t="s">
        <v>76</v>
      </c>
      <c r="AO77" s="521" t="str">
        <f t="shared" si="10"/>
        <v/>
      </c>
      <c r="AP77" s="499">
        <f>VLOOKUP("長野県",'R4_raw'!$F$15:$CGU$115,MATCH(B77,'R4_raw'!$F$13:$CGU$13,0),FALSE)</f>
        <v>5.9598672896342855</v>
      </c>
      <c r="AQ77" s="315" t="s">
        <v>80</v>
      </c>
      <c r="AS77" s="335"/>
      <c r="AT77" s="3149"/>
      <c r="AU77" s="3149"/>
      <c r="AV77" s="3149"/>
      <c r="AW77" s="3149"/>
      <c r="AX77" s="3149"/>
      <c r="AY77" s="3149"/>
      <c r="AZ77" s="3149"/>
      <c r="BA77" s="3149"/>
      <c r="BB77" s="3149"/>
      <c r="BC77" s="3149"/>
      <c r="BD77" s="3149"/>
      <c r="BE77" s="3149"/>
      <c r="BF77" s="3149"/>
      <c r="BG77" s="3149"/>
      <c r="BH77" s="530"/>
      <c r="BI77" s="3150"/>
      <c r="BJ77" s="3150">
        <f>VLOOKUP($DK$3,'R3_raw'!$F$15:$ALF$115,MATCH(E77,'R3_raw'!$F$13:$ALF$13,0),FALSE)</f>
        <v>40</v>
      </c>
      <c r="BK77" s="3149" t="s">
        <v>4995</v>
      </c>
      <c r="BL77" s="3149" t="s">
        <v>5125</v>
      </c>
      <c r="BM77" s="3151">
        <f>VLOOKUP($DK$3,'R4_raw'!$F$15:$CGU$115,MATCH(G77,'R4_raw'!$F$13:$CGU$13,0),FALSE)</f>
        <v>40</v>
      </c>
      <c r="BN77" s="3155" t="s">
        <v>2990</v>
      </c>
      <c r="BO77" s="4241">
        <f>VLOOKUP($DK$3,'R4_raw'!$F$15:$CGU$115,MATCH(H77,'R4_raw'!$F$13:$CGU$13,0),FALSE)</f>
        <v>1</v>
      </c>
      <c r="BP77" s="4241"/>
      <c r="BQ77" s="3153" t="s">
        <v>963</v>
      </c>
      <c r="BR77" s="1570" t="str">
        <f>IF(BO77&lt;=15,"★","")</f>
        <v>★</v>
      </c>
      <c r="BS77" s="4242">
        <f>VLOOKUP("長野県",'R4_raw'!$F$15:$CGU$115,MATCH(G77,'R4_raw'!$F$13:$CGU$13,0),FALSE)</f>
        <v>17.272727272727273</v>
      </c>
      <c r="BT77" s="4242"/>
      <c r="BU77" s="3154" t="s">
        <v>108</v>
      </c>
      <c r="BV77" s="2011"/>
      <c r="BW77" s="335"/>
      <c r="BX77" s="4327" t="s">
        <v>7743</v>
      </c>
      <c r="BY77" s="4327"/>
      <c r="BZ77" s="4327"/>
      <c r="CA77" s="1037" t="s">
        <v>8268</v>
      </c>
      <c r="CB77" s="1037"/>
      <c r="CC77" s="1037"/>
      <c r="CD77" s="1037"/>
      <c r="CE77" s="1037"/>
      <c r="CF77" s="1037"/>
      <c r="CG77" s="1037"/>
      <c r="CH77" s="1037"/>
      <c r="CI77" s="1037"/>
      <c r="CJ77" s="1037"/>
      <c r="CK77" s="1037"/>
      <c r="CL77" s="1037"/>
      <c r="CM77" s="1037"/>
      <c r="CN77" s="1037"/>
      <c r="CO77" s="4552">
        <f>VLOOKUP($DK$3,'R3_raw'!$F$15:$ALF$115,MATCH(K76,'R3_raw'!$F$13:$ALF$13,0),FALSE)</f>
        <v>395</v>
      </c>
      <c r="CP77" s="4552"/>
      <c r="CQ77" s="4552"/>
      <c r="CR77" s="1037" t="s">
        <v>5643</v>
      </c>
      <c r="CS77" s="1037"/>
      <c r="CT77" s="1037" t="s">
        <v>5125</v>
      </c>
      <c r="CU77" s="4325">
        <f>VLOOKUP($DK$3,'R4_raw'!$F$15:$CGU$115,MATCH(L76,'R4_raw'!$F$13:$CGU$13,0),FALSE)</f>
        <v>336</v>
      </c>
      <c r="CV77" s="4325"/>
      <c r="CW77" s="1037" t="s">
        <v>5643</v>
      </c>
      <c r="CX77" s="3027"/>
      <c r="CY77" s="3027"/>
      <c r="CZ77" s="1037"/>
      <c r="DA77" s="417"/>
      <c r="DB77" s="3027"/>
      <c r="DC77" s="3027"/>
      <c r="DD77" s="416"/>
    </row>
    <row r="78" spans="1:130" ht="18.75" customHeight="1" x14ac:dyDescent="0.2">
      <c r="A78" s="1894" t="s">
        <v>2712</v>
      </c>
      <c r="B78" s="1900" t="s">
        <v>7714</v>
      </c>
      <c r="C78" s="1900" t="s">
        <v>6884</v>
      </c>
      <c r="D78" s="1900"/>
      <c r="E78" s="3008" t="s">
        <v>7989</v>
      </c>
      <c r="F78" s="164"/>
      <c r="G78" s="3008" t="s">
        <v>7925</v>
      </c>
      <c r="H78" s="164"/>
      <c r="I78" s="1895"/>
      <c r="J78" s="163"/>
      <c r="K78" s="1894" t="s">
        <v>3491</v>
      </c>
      <c r="L78" s="1900" t="s">
        <v>7731</v>
      </c>
      <c r="M78" s="1900" t="s">
        <v>6541</v>
      </c>
      <c r="O78" s="7" t="s">
        <v>0</v>
      </c>
      <c r="Q78" s="4420"/>
      <c r="R78" s="335" t="s">
        <v>131</v>
      </c>
      <c r="S78" s="24" t="s">
        <v>8355</v>
      </c>
      <c r="T78" s="24"/>
      <c r="U78" s="24"/>
      <c r="V78" s="24"/>
      <c r="W78" s="24"/>
      <c r="X78" s="24"/>
      <c r="Y78" s="24"/>
      <c r="Z78" s="4310">
        <f>VLOOKUP($DK$3,'R3_raw'!$F$15:$ALF$115,MATCH(A78,'R3_raw'!$F$13:$ALF$13,0),FALSE)</f>
        <v>4.2351733283899211</v>
      </c>
      <c r="AA78" s="4310"/>
      <c r="AB78" s="4310"/>
      <c r="AC78" s="24" t="s">
        <v>80</v>
      </c>
      <c r="AD78" s="42" t="s">
        <v>5125</v>
      </c>
      <c r="AE78" s="4346">
        <f>VLOOKUP($DK$3,'R4_raw'!$F$15:$CGU$115,MATCH(B78,'R4_raw'!$F$13:$CGU$13,0),FALSE)</f>
        <v>3.9257347384031824</v>
      </c>
      <c r="AF78" s="4346"/>
      <c r="AG78" s="4346"/>
      <c r="AH78" s="24" t="s">
        <v>80</v>
      </c>
      <c r="AI78" s="24"/>
      <c r="AJ78" s="454"/>
      <c r="AK78" s="454"/>
      <c r="AL78" s="24"/>
      <c r="AM78" s="520">
        <f>VLOOKUP($DK$3,'R4_raw'!$F$15:$CGU$115,MATCH(C78,'R4_raw'!$F$13:$CGU$13,0),FALSE)</f>
        <v>73</v>
      </c>
      <c r="AN78" s="24" t="s">
        <v>76</v>
      </c>
      <c r="AO78" s="521" t="str">
        <f t="shared" si="10"/>
        <v/>
      </c>
      <c r="AP78" s="499">
        <f>VLOOKUP("長野県",'R4_raw'!$F$15:$CGU$115,MATCH(B78,'R4_raw'!$F$13:$CGU$13,0),FALSE)</f>
        <v>8.1157936423610764</v>
      </c>
      <c r="AQ78" s="315" t="s">
        <v>80</v>
      </c>
      <c r="AS78" s="335"/>
      <c r="AT78" s="4233" t="s">
        <v>7898</v>
      </c>
      <c r="AU78" s="4233"/>
      <c r="AV78" s="4233"/>
      <c r="AW78" s="4233"/>
      <c r="AX78" s="4233"/>
      <c r="AY78" s="4233"/>
      <c r="AZ78" s="4233"/>
      <c r="BA78" s="4233"/>
      <c r="BB78" s="4233"/>
      <c r="BC78" s="4233"/>
      <c r="BD78" s="4233"/>
      <c r="BE78" s="4233"/>
      <c r="BF78" s="4233"/>
      <c r="BG78" s="4233"/>
      <c r="BH78" s="4233"/>
      <c r="BI78" s="4233"/>
      <c r="BJ78" s="4233"/>
      <c r="BK78" s="4233"/>
      <c r="BL78" s="2809" t="str">
        <f>VLOOKUP($DK$3,'R3_raw'!$F$15:$ALF$115,MATCH(E78,'R3_raw'!$F$13:$ALF$13,0),FALSE)</f>
        <v>〇</v>
      </c>
      <c r="BM78" s="3406" t="s">
        <v>5125</v>
      </c>
      <c r="BN78" s="3148" t="str">
        <f>VLOOKUP($DK$3,'R4_raw'!$F$15:$CGU$115,MATCH(G78,'R4_raw'!$F$13:$CGU$13,0),FALSE)</f>
        <v>〇</v>
      </c>
      <c r="BO78" s="4226">
        <f>VLOOKUP("長野県",'R4_raw'!$F$15:$CGU$115,MATCH(G78,'R4_raw'!$F$13:$CGU$13,0),FALSE)</f>
        <v>38</v>
      </c>
      <c r="BP78" s="4226"/>
      <c r="BQ78" s="221" t="s">
        <v>100</v>
      </c>
      <c r="BR78" s="221"/>
      <c r="BS78" s="4225">
        <f>(BO78/77)*100</f>
        <v>49.350649350649348</v>
      </c>
      <c r="BT78" s="4225"/>
      <c r="BU78" s="2179" t="s">
        <v>80</v>
      </c>
      <c r="BV78" s="2011"/>
      <c r="BW78" s="335"/>
      <c r="BX78" s="4219"/>
      <c r="BY78" s="4219"/>
      <c r="BZ78" s="4219"/>
      <c r="CA78" s="22" t="s">
        <v>8269</v>
      </c>
      <c r="CB78" s="3394"/>
      <c r="CC78" s="3394"/>
      <c r="CD78" s="3394"/>
      <c r="CE78" s="3394"/>
      <c r="CF78" s="3394"/>
      <c r="CG78" s="3394"/>
      <c r="CH78" s="3394"/>
      <c r="CI78" s="3394"/>
      <c r="CJ78" s="3394"/>
      <c r="CK78" s="3394"/>
      <c r="CL78" s="3394"/>
      <c r="CM78" s="3394"/>
      <c r="CN78" s="3394"/>
      <c r="CO78" s="4550">
        <f>VLOOKUP($DK$3,'R3_raw'!$F$15:$ALF$115,MATCH(K77,'R3_raw'!$F$13:$ALF$13,0),FALSE)</f>
        <v>5944</v>
      </c>
      <c r="CP78" s="4550"/>
      <c r="CQ78" s="4550"/>
      <c r="CR78" s="24" t="s">
        <v>2795</v>
      </c>
      <c r="CS78" s="24"/>
      <c r="CT78" s="24" t="s">
        <v>5125</v>
      </c>
      <c r="CU78" s="4349">
        <f>VLOOKUP($DK$3,'R4_raw'!$F$15:$CGU$115,MATCH(L77,'R4_raw'!$F$13:$CGU$13,0),FALSE)</f>
        <v>5141</v>
      </c>
      <c r="CV78" s="4349"/>
      <c r="CW78" s="24" t="s">
        <v>2795</v>
      </c>
      <c r="CX78" s="500"/>
      <c r="CY78" s="500"/>
      <c r="CZ78" s="24"/>
      <c r="DA78" s="27"/>
      <c r="DB78" s="500"/>
      <c r="DC78" s="500"/>
      <c r="DD78" s="315"/>
    </row>
    <row r="79" spans="1:130" ht="24" customHeight="1" x14ac:dyDescent="0.2">
      <c r="A79" s="1894" t="s">
        <v>3095</v>
      </c>
      <c r="B79" s="1900" t="s">
        <v>7715</v>
      </c>
      <c r="C79" s="1900" t="s">
        <v>6885</v>
      </c>
      <c r="D79" s="1900"/>
      <c r="E79" s="3008" t="s">
        <v>7990</v>
      </c>
      <c r="F79" s="164"/>
      <c r="G79" s="3008" t="s">
        <v>7926</v>
      </c>
      <c r="H79" s="164"/>
      <c r="I79" s="1895"/>
      <c r="J79" s="1894"/>
      <c r="K79" s="1894" t="s">
        <v>3133</v>
      </c>
      <c r="L79" s="1900" t="s">
        <v>6521</v>
      </c>
      <c r="M79" s="1900" t="s">
        <v>6542</v>
      </c>
      <c r="O79" s="7" t="s">
        <v>0</v>
      </c>
      <c r="Q79" s="4420"/>
      <c r="R79" s="335" t="s">
        <v>131</v>
      </c>
      <c r="S79" s="24" t="s">
        <v>8356</v>
      </c>
      <c r="T79" s="24"/>
      <c r="U79" s="24"/>
      <c r="V79" s="24"/>
      <c r="W79" s="24"/>
      <c r="X79" s="24"/>
      <c r="Y79" s="24"/>
      <c r="Z79" s="4310">
        <f>VLOOKUP($DK$3,'R3_raw'!$F$15:$ALF$115,MATCH(A79,'R3_raw'!$F$13:$ALF$13,0),FALSE)</f>
        <v>20.007660562927818</v>
      </c>
      <c r="AA79" s="4310"/>
      <c r="AB79" s="4310"/>
      <c r="AC79" s="24" t="s">
        <v>80</v>
      </c>
      <c r="AD79" s="24"/>
      <c r="AE79" s="4346">
        <f>VLOOKUP($DK$3,'R4_raw'!$F$15:$CGU$115,MATCH(B79,'R4_raw'!$F$13:$CGU$13,0),FALSE)</f>
        <v>19.433118343341487</v>
      </c>
      <c r="AF79" s="4346"/>
      <c r="AG79" s="4346"/>
      <c r="AH79" s="24" t="s">
        <v>80</v>
      </c>
      <c r="AI79" s="24"/>
      <c r="AJ79" s="454"/>
      <c r="AK79" s="454"/>
      <c r="AL79" s="24"/>
      <c r="AM79" s="520">
        <f>VLOOKUP($DK$3,'R4_raw'!$F$15:$CGU$115,MATCH(C79,'R4_raw'!$F$13:$CGU$13,0),FALSE)</f>
        <v>24</v>
      </c>
      <c r="AN79" s="24" t="s">
        <v>76</v>
      </c>
      <c r="AO79" s="521" t="str">
        <f t="shared" si="10"/>
        <v/>
      </c>
      <c r="AP79" s="499">
        <f>VLOOKUP("長野県",'R4_raw'!$F$15:$CGU$115,MATCH(B79,'R4_raw'!$F$13:$CGU$13,0),FALSE)</f>
        <v>15.669814150694192</v>
      </c>
      <c r="AQ79" s="315" t="s">
        <v>80</v>
      </c>
      <c r="AS79" s="335"/>
      <c r="AT79" s="4233" t="s">
        <v>7965</v>
      </c>
      <c r="AU79" s="4233"/>
      <c r="AV79" s="4233"/>
      <c r="AW79" s="4233"/>
      <c r="AX79" s="4233"/>
      <c r="AY79" s="4233"/>
      <c r="AZ79" s="4233"/>
      <c r="BA79" s="4233"/>
      <c r="BB79" s="4233"/>
      <c r="BC79" s="4233"/>
      <c r="BD79" s="4233"/>
      <c r="BE79" s="4233"/>
      <c r="BF79" s="4233"/>
      <c r="BG79" s="4233"/>
      <c r="BH79" s="4233"/>
      <c r="BI79" s="4233"/>
      <c r="BJ79" s="4233"/>
      <c r="BK79" s="4233"/>
      <c r="BL79" s="2809" t="str">
        <f>VLOOKUP($DK$3,'R3_raw'!$F$15:$ALF$115,MATCH(E79,'R3_raw'!$F$13:$ALF$13,0),FALSE)</f>
        <v>〇</v>
      </c>
      <c r="BM79" s="3406" t="s">
        <v>5125</v>
      </c>
      <c r="BN79" s="3148" t="str">
        <f>VLOOKUP($DK$3,'R4_raw'!$F$15:$CGU$115,MATCH(G79,'R4_raw'!$F$13:$CGU$13,0),FALSE)</f>
        <v>〇</v>
      </c>
      <c r="BO79" s="4226">
        <f>VLOOKUP("長野県",'R4_raw'!$F$15:$CGU$115,MATCH(G79,'R4_raw'!$F$13:$CGU$13,0),FALSE)</f>
        <v>32</v>
      </c>
      <c r="BP79" s="4226"/>
      <c r="BQ79" s="221" t="s">
        <v>100</v>
      </c>
      <c r="BR79" s="221"/>
      <c r="BS79" s="4225">
        <f>(BO79/77)*100</f>
        <v>41.558441558441558</v>
      </c>
      <c r="BT79" s="4225"/>
      <c r="BU79" s="2179" t="s">
        <v>80</v>
      </c>
      <c r="BV79" s="2011"/>
      <c r="BW79" s="335" t="s">
        <v>230</v>
      </c>
      <c r="BX79" s="4219"/>
      <c r="BY79" s="4219"/>
      <c r="BZ79" s="4219"/>
      <c r="CA79" s="24" t="s">
        <v>5713</v>
      </c>
      <c r="CB79" s="24"/>
      <c r="CC79" s="24"/>
      <c r="CD79" s="24"/>
      <c r="CE79" s="24"/>
      <c r="CF79" s="24"/>
      <c r="CG79" s="24"/>
      <c r="CH79" s="24"/>
      <c r="CI79" s="24"/>
      <c r="CJ79" s="24"/>
      <c r="CK79" s="24"/>
      <c r="CL79" s="24"/>
      <c r="CM79" s="24"/>
      <c r="CN79" s="24"/>
      <c r="CO79" s="4310">
        <f>VLOOKUP($DK$3,'R3_raw'!$F$15:$ALF$115,MATCH(K78,'R3_raw'!$F$13:$ALF$13,0),FALSE)</f>
        <v>3.5747576857290242</v>
      </c>
      <c r="CP79" s="4310"/>
      <c r="CQ79" s="4310"/>
      <c r="CR79" s="24" t="s">
        <v>5643</v>
      </c>
      <c r="CS79" s="24"/>
      <c r="CT79" s="24" t="s">
        <v>5126</v>
      </c>
      <c r="CU79" s="4533">
        <f>VLOOKUP($DK$3,'R4_raw'!$F$15:$CGU$115,MATCH(L78,'R4_raw'!$F$13:$CGU$13,0),FALSE)</f>
        <v>3.0135339964303971</v>
      </c>
      <c r="CV79" s="4533"/>
      <c r="CW79" s="24" t="s">
        <v>5643</v>
      </c>
      <c r="CX79" s="4344">
        <f>VLOOKUP($DK$3,'R4_raw'!$F$15:$CGU$115,MATCH(M78,'R4_raw'!$F$13:$CGU$13,0),FALSE)</f>
        <v>36</v>
      </c>
      <c r="CY79" s="4344"/>
      <c r="CZ79" s="24" t="s">
        <v>76</v>
      </c>
      <c r="DA79" s="27" t="str">
        <f>IF(CX79&lt;=15,"★","")</f>
        <v/>
      </c>
      <c r="DB79" s="4342">
        <f>VLOOKUP("長野県",'R4_raw'!$F$15:$CGU$115,MATCH(L78,'R4_raw'!$F$13:$CGU$13,0),FALSE)</f>
        <v>4.2321930857882348</v>
      </c>
      <c r="DC79" s="4342"/>
      <c r="DD79" s="3383" t="s">
        <v>5643</v>
      </c>
    </row>
    <row r="80" spans="1:130" ht="21" customHeight="1" thickBot="1" x14ac:dyDescent="0.25">
      <c r="A80" s="163"/>
      <c r="B80" s="163"/>
      <c r="C80" s="163"/>
      <c r="D80" s="163"/>
      <c r="E80" s="3008" t="s">
        <v>7991</v>
      </c>
      <c r="F80" s="1895"/>
      <c r="G80" s="3008" t="s">
        <v>7927</v>
      </c>
      <c r="H80" s="1895"/>
      <c r="I80" s="1895"/>
      <c r="J80" s="1894"/>
      <c r="K80" s="91" t="s">
        <v>8287</v>
      </c>
      <c r="L80" s="91" t="s">
        <v>8286</v>
      </c>
      <c r="O80" s="7" t="s">
        <v>0</v>
      </c>
      <c r="Q80" s="4421"/>
      <c r="R80" s="337"/>
      <c r="S80" s="310"/>
      <c r="T80" s="310"/>
      <c r="U80" s="310"/>
      <c r="V80" s="310"/>
      <c r="W80" s="310"/>
      <c r="X80" s="310"/>
      <c r="Y80" s="310"/>
      <c r="Z80" s="1610"/>
      <c r="AA80" s="1610"/>
      <c r="AB80" s="1610"/>
      <c r="AC80" s="310"/>
      <c r="AD80" s="310"/>
      <c r="AE80" s="1610"/>
      <c r="AF80" s="1610"/>
      <c r="AG80" s="1610"/>
      <c r="AH80" s="310"/>
      <c r="AI80" s="310"/>
      <c r="AJ80" s="455"/>
      <c r="AK80" s="455"/>
      <c r="AL80" s="310"/>
      <c r="AM80" s="352"/>
      <c r="AN80" s="310"/>
      <c r="AO80" s="1578"/>
      <c r="AP80" s="1607"/>
      <c r="AQ80" s="321"/>
      <c r="AS80" s="335"/>
      <c r="AT80" s="4233" t="s">
        <v>7899</v>
      </c>
      <c r="AU80" s="4233"/>
      <c r="AV80" s="4233"/>
      <c r="AW80" s="4233"/>
      <c r="AX80" s="4233"/>
      <c r="AY80" s="4233"/>
      <c r="AZ80" s="4233"/>
      <c r="BA80" s="4233"/>
      <c r="BB80" s="4233"/>
      <c r="BC80" s="4233"/>
      <c r="BD80" s="4233"/>
      <c r="BE80" s="4233"/>
      <c r="BF80" s="4233"/>
      <c r="BG80" s="4233"/>
      <c r="BH80" s="4233"/>
      <c r="BI80" s="4233"/>
      <c r="BJ80" s="4233"/>
      <c r="BK80" s="4233"/>
      <c r="BL80" s="2809" t="str">
        <f>VLOOKUP($DK$3,'R3_raw'!$F$15:$ALF$115,MATCH(E80,'R3_raw'!$F$13:$ALF$13,0),FALSE)</f>
        <v>〇</v>
      </c>
      <c r="BM80" s="3406" t="s">
        <v>5125</v>
      </c>
      <c r="BN80" s="3148" t="str">
        <f>VLOOKUP($DK$3,'R4_raw'!$F$15:$CGU$115,MATCH(G80,'R4_raw'!$F$13:$CGU$13,0),FALSE)</f>
        <v>〇</v>
      </c>
      <c r="BO80" s="4226">
        <f>VLOOKUP("長野県",'R4_raw'!$F$15:$CGU$115,MATCH(G80,'R4_raw'!$F$13:$CGU$13,0),FALSE)</f>
        <v>36</v>
      </c>
      <c r="BP80" s="4226"/>
      <c r="BQ80" s="221" t="s">
        <v>100</v>
      </c>
      <c r="BR80" s="221"/>
      <c r="BS80" s="4225">
        <f>(BO80/77)*100</f>
        <v>46.753246753246749</v>
      </c>
      <c r="BT80" s="4225"/>
      <c r="BU80" s="2179" t="s">
        <v>80</v>
      </c>
      <c r="BW80" s="335" t="s">
        <v>230</v>
      </c>
      <c r="BX80" s="4220"/>
      <c r="BY80" s="4220"/>
      <c r="BZ80" s="4220"/>
      <c r="CA80" s="3389" t="s">
        <v>3004</v>
      </c>
      <c r="CB80" s="3389"/>
      <c r="CC80" s="3389"/>
      <c r="CD80" s="3389"/>
      <c r="CE80" s="3389"/>
      <c r="CF80" s="3389"/>
      <c r="CG80" s="3389"/>
      <c r="CH80" s="3389"/>
      <c r="CI80" s="3389"/>
      <c r="CJ80" s="3389"/>
      <c r="CK80" s="3389"/>
      <c r="CL80" s="3389"/>
      <c r="CM80" s="3389"/>
      <c r="CN80" s="3389"/>
      <c r="CO80" s="4551">
        <f>VLOOKUP($DK$3,'R3_raw'!$F$15:$ALF$115,MATCH(K79,'R3_raw'!$F$13:$ALF$13,0),FALSE)</f>
        <v>5.3793315655628655</v>
      </c>
      <c r="CP80" s="4551"/>
      <c r="CQ80" s="4551"/>
      <c r="CR80" s="3391" t="s">
        <v>7689</v>
      </c>
      <c r="CS80" s="3389"/>
      <c r="CT80" s="3389" t="s">
        <v>5126</v>
      </c>
      <c r="CU80" s="4534">
        <f>VLOOKUP($DK$3,'R4_raw'!$F$15:$CGU$115,MATCH(L79,'R4_raw'!$F$13:$CGU$13,0),FALSE)</f>
        <v>4.6108863915621052</v>
      </c>
      <c r="CV80" s="4534"/>
      <c r="CW80" s="3391" t="s">
        <v>80</v>
      </c>
      <c r="CX80" s="4348">
        <f>VLOOKUP($DK$3,'R4_raw'!$F$15:$CGU$115,MATCH(M79,'R4_raw'!$F$13:$CGU$13,0),FALSE)</f>
        <v>31</v>
      </c>
      <c r="CY80" s="4348"/>
      <c r="CZ80" s="3389" t="s">
        <v>76</v>
      </c>
      <c r="DA80" s="3390" t="str">
        <f>IF(CX80&lt;=15,"★","")</f>
        <v/>
      </c>
      <c r="DB80" s="4326">
        <f>VLOOKUP("長野県",'R4_raw'!$F$15:$CGU$115,MATCH(L79,'R4_raw'!$F$13:$CGU$13,0),FALSE)</f>
        <v>5.6083433790624087</v>
      </c>
      <c r="DC80" s="4326"/>
      <c r="DD80" s="3388" t="s">
        <v>7689</v>
      </c>
      <c r="DZ80" s="3118"/>
    </row>
    <row r="81" spans="1:113" ht="22.5" customHeight="1" x14ac:dyDescent="0.2">
      <c r="A81" s="163"/>
      <c r="B81" s="163"/>
      <c r="C81" s="163"/>
      <c r="D81" s="163"/>
      <c r="E81" s="3008" t="s">
        <v>7992</v>
      </c>
      <c r="F81" s="164"/>
      <c r="G81" s="3008" t="s">
        <v>7928</v>
      </c>
      <c r="H81" s="164"/>
      <c r="I81" s="164"/>
      <c r="J81" s="163"/>
      <c r="K81" s="1894" t="s">
        <v>3509</v>
      </c>
      <c r="L81" s="1900" t="s">
        <v>7004</v>
      </c>
      <c r="M81" s="1900" t="s">
        <v>7005</v>
      </c>
      <c r="O81" s="7" t="s">
        <v>0</v>
      </c>
      <c r="AS81" s="335"/>
      <c r="AT81" s="4233" t="s">
        <v>7966</v>
      </c>
      <c r="AU81" s="4233"/>
      <c r="AV81" s="4233"/>
      <c r="AW81" s="4233"/>
      <c r="AX81" s="4233"/>
      <c r="AY81" s="4233"/>
      <c r="AZ81" s="4233"/>
      <c r="BA81" s="4233"/>
      <c r="BB81" s="4233"/>
      <c r="BC81" s="4233"/>
      <c r="BD81" s="4233"/>
      <c r="BE81" s="4233"/>
      <c r="BF81" s="4233"/>
      <c r="BG81" s="4233"/>
      <c r="BH81" s="4233"/>
      <c r="BI81" s="4233"/>
      <c r="BJ81" s="4233"/>
      <c r="BK81" s="4233"/>
      <c r="BL81" s="2809" t="str">
        <f>VLOOKUP($DK$3,'R3_raw'!$F$15:$ALF$115,MATCH(E81,'R3_raw'!$F$13:$ALF$13,0),FALSE)</f>
        <v>〇</v>
      </c>
      <c r="BM81" s="3406" t="s">
        <v>5125</v>
      </c>
      <c r="BN81" s="3148" t="str">
        <f>VLOOKUP($DK$3,'R4_raw'!$F$15:$CGU$115,MATCH(G81,'R4_raw'!$F$13:$CGU$13,0),FALSE)</f>
        <v>〇</v>
      </c>
      <c r="BO81" s="4226">
        <f>VLOOKUP("長野県",'R4_raw'!$F$15:$CGU$115,MATCH(G81,'R4_raw'!$F$13:$CGU$13,0),FALSE)</f>
        <v>27</v>
      </c>
      <c r="BP81" s="4226"/>
      <c r="BQ81" s="221" t="s">
        <v>100</v>
      </c>
      <c r="BR81" s="221"/>
      <c r="BS81" s="4225">
        <f>(BO81/77)*100</f>
        <v>35.064935064935064</v>
      </c>
      <c r="BT81" s="4225"/>
      <c r="BU81" s="2179" t="s">
        <v>80</v>
      </c>
      <c r="BW81" s="335"/>
      <c r="BX81" s="4388" t="s">
        <v>3641</v>
      </c>
      <c r="BY81" s="4388"/>
      <c r="BZ81" s="4388"/>
      <c r="CA81" s="4388"/>
      <c r="CB81" s="4388"/>
      <c r="CC81" s="4388"/>
      <c r="CD81" s="4388"/>
      <c r="CE81" s="4388"/>
      <c r="CF81" s="4388"/>
      <c r="CG81" s="4388"/>
      <c r="CH81" s="4388"/>
      <c r="CI81" s="4388"/>
      <c r="CJ81" s="4388"/>
      <c r="CK81" s="4388"/>
      <c r="CL81" s="4388"/>
      <c r="CM81" s="4388"/>
      <c r="CN81" s="4388"/>
      <c r="CO81" s="4552">
        <f>VLOOKUP($DK$3,'R3_raw'!$F$15:$ALF$115,MATCH(K80,'R3_raw'!$F$13:$ALF$13,0),FALSE)</f>
        <v>442</v>
      </c>
      <c r="CP81" s="4552"/>
      <c r="CQ81" s="4552"/>
      <c r="CR81" s="1037" t="s">
        <v>2795</v>
      </c>
      <c r="CS81" s="1037"/>
      <c r="CT81" s="1037" t="s">
        <v>5125</v>
      </c>
      <c r="CU81" s="4212">
        <f>VLOOKUP($DK$3,'R4_raw'!$F$15:$CGU$115,MATCH(L80,'R4_raw'!$F$13:$CGU$13,0),FALSE)</f>
        <v>174</v>
      </c>
      <c r="CV81" s="4212"/>
      <c r="CW81" s="1037" t="s">
        <v>2795</v>
      </c>
      <c r="CX81" s="3027"/>
      <c r="CY81" s="3027"/>
      <c r="CZ81" s="1037"/>
      <c r="DA81" s="417"/>
      <c r="DB81" s="3027"/>
      <c r="DC81" s="3027"/>
      <c r="DD81" s="416"/>
      <c r="DE81" s="447"/>
      <c r="DF81" s="447"/>
      <c r="DG81" s="447"/>
      <c r="DH81" s="447"/>
      <c r="DI81" s="447"/>
    </row>
    <row r="82" spans="1:113" ht="21.75" customHeight="1" x14ac:dyDescent="0.2">
      <c r="A82" s="163"/>
      <c r="B82" s="163"/>
      <c r="C82" s="163"/>
      <c r="D82" s="163"/>
      <c r="E82" s="3008"/>
      <c r="F82" s="164"/>
      <c r="G82" s="3008"/>
      <c r="H82" s="164"/>
      <c r="I82" s="1895"/>
      <c r="J82" s="1894"/>
      <c r="K82" s="1894" t="s">
        <v>3134</v>
      </c>
      <c r="L82" s="1900" t="s">
        <v>6536</v>
      </c>
      <c r="M82" s="163"/>
      <c r="O82" s="7" t="s">
        <v>0</v>
      </c>
      <c r="AS82" s="334" t="s">
        <v>7910</v>
      </c>
      <c r="AT82" s="2176" t="s">
        <v>7911</v>
      </c>
      <c r="AU82" s="2176"/>
      <c r="AV82" s="2176"/>
      <c r="AW82" s="2176"/>
      <c r="AX82" s="2176"/>
      <c r="AY82" s="2176"/>
      <c r="AZ82" s="2176"/>
      <c r="BA82" s="2176"/>
      <c r="BB82" s="2176"/>
      <c r="BC82" s="2176"/>
      <c r="BD82" s="2176"/>
      <c r="BE82" s="2176"/>
      <c r="BF82" s="2176"/>
      <c r="BG82" s="2176"/>
      <c r="BH82" s="1930"/>
      <c r="BI82" s="1930"/>
      <c r="BJ82" s="4236">
        <v>2021</v>
      </c>
      <c r="BK82" s="4236"/>
      <c r="BL82" s="4237">
        <v>2022</v>
      </c>
      <c r="BM82" s="4237"/>
      <c r="BN82" s="4237"/>
      <c r="BO82" s="4237" t="s">
        <v>73</v>
      </c>
      <c r="BP82" s="4237"/>
      <c r="BQ82" s="4237"/>
      <c r="BR82" s="2007"/>
      <c r="BS82" s="4275" t="s">
        <v>280</v>
      </c>
      <c r="BT82" s="4275"/>
      <c r="BU82" s="4276"/>
      <c r="BW82" s="335"/>
      <c r="BX82" s="4215" t="s">
        <v>8270</v>
      </c>
      <c r="BY82" s="4215"/>
      <c r="BZ82" s="4215"/>
      <c r="CA82" s="4215"/>
      <c r="CB82" s="4215"/>
      <c r="CC82" s="4215"/>
      <c r="CD82" s="4215"/>
      <c r="CE82" s="4215"/>
      <c r="CF82" s="4215"/>
      <c r="CG82" s="4215"/>
      <c r="CH82" s="4215"/>
      <c r="CI82" s="4215"/>
      <c r="CJ82" s="4215"/>
      <c r="CK82" s="4215"/>
      <c r="CL82" s="4215"/>
      <c r="CM82" s="4215"/>
      <c r="CN82" s="4215"/>
      <c r="CO82" s="4310">
        <f>VLOOKUP($DK$3,'R3_raw'!$F$15:$ALF$115,MATCH(K81,'R3_raw'!$F$13:$ALF$13,0),FALSE)</f>
        <v>4.0001086002334905</v>
      </c>
      <c r="CP82" s="4310"/>
      <c r="CQ82" s="4310"/>
      <c r="CR82" s="1539" t="s">
        <v>2795</v>
      </c>
      <c r="CS82" s="24"/>
      <c r="CT82" s="24" t="s">
        <v>5126</v>
      </c>
      <c r="CU82" s="4213">
        <f>VLOOKUP($DK$3,'R4_raw'!$F$15:$CGU$115,MATCH(L81,'R4_raw'!$F$13:$CGU$13,0),FALSE)</f>
        <v>1.5605801052943127</v>
      </c>
      <c r="CV82" s="4213"/>
      <c r="CW82" s="1539" t="s">
        <v>2795</v>
      </c>
      <c r="CX82" s="4344">
        <f>VLOOKUP($DK$3,'R4_raw'!$F$15:$CGU$115,MATCH(M81,'R4_raw'!$F$13:$CGU$13,0),FALSE)</f>
        <v>17</v>
      </c>
      <c r="CY82" s="4344"/>
      <c r="CZ82" s="24" t="s">
        <v>76</v>
      </c>
      <c r="DA82" s="27" t="str">
        <f>IF(CX82&lt;=15,"★","")</f>
        <v/>
      </c>
      <c r="DB82" s="4342">
        <f>VLOOKUP("長野県",'R4_raw'!$F$15:$CGU$115,MATCH(L81,'R4_raw'!$F$13:$CGU$13,0),FALSE)</f>
        <v>1.2070153565966444</v>
      </c>
      <c r="DC82" s="4342"/>
      <c r="DD82" s="3383" t="s">
        <v>2795</v>
      </c>
      <c r="DE82" s="447"/>
      <c r="DF82" s="447"/>
      <c r="DG82" s="447"/>
      <c r="DH82" s="447"/>
      <c r="DI82" s="447"/>
    </row>
    <row r="83" spans="1:113" ht="18.75" customHeight="1" x14ac:dyDescent="0.2">
      <c r="A83" s="163"/>
      <c r="B83" s="163"/>
      <c r="C83" s="163"/>
      <c r="D83" s="163"/>
      <c r="E83" s="3008" t="s">
        <v>4176</v>
      </c>
      <c r="F83" s="1895"/>
      <c r="G83" s="3008" t="s">
        <v>5780</v>
      </c>
      <c r="H83" s="1904" t="s">
        <v>5781</v>
      </c>
      <c r="I83" s="1895"/>
      <c r="J83" s="1894"/>
      <c r="K83" s="1894" t="s">
        <v>3052</v>
      </c>
      <c r="L83" s="1900" t="s">
        <v>6537</v>
      </c>
      <c r="M83" s="163"/>
      <c r="O83" s="7" t="s">
        <v>0</v>
      </c>
      <c r="AS83" s="335"/>
      <c r="AT83" s="3149"/>
      <c r="AU83" s="3149"/>
      <c r="AV83" s="3149"/>
      <c r="AW83" s="3149"/>
      <c r="AX83" s="3149"/>
      <c r="AY83" s="3149"/>
      <c r="AZ83" s="3149"/>
      <c r="BA83" s="3149"/>
      <c r="BB83" s="3149"/>
      <c r="BC83" s="3149"/>
      <c r="BD83" s="3149"/>
      <c r="BE83" s="3149"/>
      <c r="BF83" s="3149"/>
      <c r="BG83" s="3149"/>
      <c r="BH83" s="530"/>
      <c r="BI83" s="3150"/>
      <c r="BJ83" s="3150">
        <f>VLOOKUP($DK$3,'R3_raw'!$F$15:$ALF$115,MATCH(E83,'R3_raw'!$F$13:$ALF$13,0),FALSE)</f>
        <v>45</v>
      </c>
      <c r="BK83" s="3149" t="s">
        <v>4995</v>
      </c>
      <c r="BL83" s="3149" t="s">
        <v>5125</v>
      </c>
      <c r="BM83" s="3151">
        <f>VLOOKUP($DK$3,'R4_raw'!$F$15:$CGU$115,MATCH(G83,'R4_raw'!$F$13:$CGU$13,0),FALSE)</f>
        <v>60</v>
      </c>
      <c r="BN83" s="3155" t="s">
        <v>2990</v>
      </c>
      <c r="BO83" s="4241">
        <f>VLOOKUP($DK$3,'R4_raw'!$F$15:$CGU$115,MATCH(H83,'R4_raw'!$F$13:$CGU$13,0),FALSE)</f>
        <v>1</v>
      </c>
      <c r="BP83" s="4241"/>
      <c r="BQ83" s="3153" t="s">
        <v>963</v>
      </c>
      <c r="BR83" s="1570" t="str">
        <f>IF(BO83&lt;=15,"★","")</f>
        <v>★</v>
      </c>
      <c r="BS83" s="4242">
        <f>VLOOKUP("長野県",'R4_raw'!$F$15:$CGU$115,MATCH(G83,'R4_raw'!$F$13:$CGU$13,0),FALSE)</f>
        <v>38.571428571428569</v>
      </c>
      <c r="BT83" s="4242"/>
      <c r="BU83" s="3154" t="s">
        <v>108</v>
      </c>
      <c r="BV83" s="446"/>
      <c r="BW83" s="4305" t="s">
        <v>6888</v>
      </c>
      <c r="BX83" s="4306"/>
      <c r="BY83" s="4306"/>
      <c r="BZ83" s="4306"/>
      <c r="CA83" s="4306"/>
      <c r="CB83" s="4306"/>
      <c r="CC83" s="4306"/>
      <c r="CD83" s="4306"/>
      <c r="CE83" s="4306"/>
      <c r="CF83" s="4306"/>
      <c r="CG83" s="4306"/>
      <c r="CH83" s="4306"/>
      <c r="CI83" s="4306"/>
      <c r="CJ83" s="4306"/>
      <c r="CK83" s="4306"/>
      <c r="CL83" s="4306"/>
      <c r="CM83" s="4306"/>
      <c r="CN83" s="4306"/>
      <c r="CO83" s="4306"/>
      <c r="CP83" s="4275">
        <v>2021</v>
      </c>
      <c r="CQ83" s="4275"/>
      <c r="CR83" s="4275"/>
      <c r="CS83" s="213"/>
      <c r="CT83" s="4275">
        <v>2022</v>
      </c>
      <c r="CU83" s="4275"/>
      <c r="CV83" s="4275"/>
      <c r="CW83" s="4275"/>
      <c r="CX83" s="442"/>
      <c r="CY83" s="442"/>
      <c r="CZ83" s="213"/>
      <c r="DA83" s="279"/>
      <c r="DB83" s="442"/>
      <c r="DC83" s="442"/>
      <c r="DD83" s="336"/>
    </row>
    <row r="84" spans="1:113" ht="18.75" customHeight="1" x14ac:dyDescent="0.2">
      <c r="A84" s="163"/>
      <c r="B84" s="163"/>
      <c r="C84" s="163"/>
      <c r="D84" s="163"/>
      <c r="E84" s="3008" t="s">
        <v>7994</v>
      </c>
      <c r="F84" s="164"/>
      <c r="G84" s="3008" t="s">
        <v>7930</v>
      </c>
      <c r="H84" s="164"/>
      <c r="I84" s="164"/>
      <c r="J84" s="1894" t="s">
        <v>7887</v>
      </c>
      <c r="K84" s="1900"/>
      <c r="L84" s="1900"/>
      <c r="M84" s="1900"/>
      <c r="O84" s="7" t="s">
        <v>0</v>
      </c>
      <c r="AS84" s="335"/>
      <c r="AT84" s="4233" t="s">
        <v>7900</v>
      </c>
      <c r="AU84" s="4233"/>
      <c r="AV84" s="4233"/>
      <c r="AW84" s="4233"/>
      <c r="AX84" s="4233"/>
      <c r="AY84" s="4233"/>
      <c r="AZ84" s="4233"/>
      <c r="BA84" s="4233"/>
      <c r="BB84" s="4233"/>
      <c r="BC84" s="4233"/>
      <c r="BD84" s="4233"/>
      <c r="BE84" s="4233"/>
      <c r="BF84" s="4233"/>
      <c r="BG84" s="4233"/>
      <c r="BH84" s="4233"/>
      <c r="BI84" s="4233"/>
      <c r="BJ84" s="4233"/>
      <c r="BK84" s="4233"/>
      <c r="BL84" s="2809" t="str">
        <f>VLOOKUP($DK$3,'R3_raw'!$F$15:$ALF$115,MATCH(E84,'R3_raw'!$F$13:$ALF$13,0),FALSE)</f>
        <v>〇</v>
      </c>
      <c r="BM84" s="3406" t="s">
        <v>5125</v>
      </c>
      <c r="BN84" s="3148" t="str">
        <f>VLOOKUP($DK$3,'R4_raw'!$F$15:$CGU$115,MATCH(G84,'R4_raw'!$F$13:$CGU$13,0),FALSE)</f>
        <v>〇</v>
      </c>
      <c r="BO84" s="4226">
        <f>VLOOKUP("長野県",'R4_raw'!$F$15:$CGU$115,MATCH(G84,'R4_raw'!$F$13:$CGU$13,0),FALSE)</f>
        <v>70</v>
      </c>
      <c r="BP84" s="4226"/>
      <c r="BQ84" s="221" t="s">
        <v>100</v>
      </c>
      <c r="BR84" s="221"/>
      <c r="BS84" s="4225">
        <f>(BO84/77)*100</f>
        <v>90.909090909090907</v>
      </c>
      <c r="BT84" s="4225"/>
      <c r="BU84" s="2179" t="s">
        <v>80</v>
      </c>
      <c r="BV84" s="446"/>
      <c r="BW84" s="335"/>
      <c r="BX84" s="4214" t="s">
        <v>3028</v>
      </c>
      <c r="BY84" s="4215"/>
      <c r="BZ84" s="4215"/>
      <c r="CA84" s="4215"/>
      <c r="CB84" s="4215"/>
      <c r="CC84" s="4215"/>
      <c r="CD84" s="4215"/>
      <c r="CE84" s="4215"/>
      <c r="CF84" s="4215"/>
      <c r="CG84" s="4215"/>
      <c r="CH84" s="4215"/>
      <c r="CI84" s="4215"/>
      <c r="CJ84" s="4215"/>
      <c r="CK84" s="4215"/>
      <c r="CL84" s="4215"/>
      <c r="CM84" s="3384"/>
      <c r="CN84" s="4217" t="str">
        <f>VLOOKUP($DK$3,'R3_raw'!$F$15:$ALF$115,MATCH(K82,'R3_raw'!$F$13:$ALF$13,0),FALSE)</f>
        <v>一部の地域（地区）で支援</v>
      </c>
      <c r="CO84" s="4217"/>
      <c r="CP84" s="4217"/>
      <c r="CQ84" s="4217"/>
      <c r="CR84" s="4217"/>
      <c r="CS84" s="4554" t="s">
        <v>5125</v>
      </c>
      <c r="CT84" s="4216" t="str">
        <f>VLOOKUP($DK$3,'R4_raw'!$F$15:$CGU$115,MATCH(L82,'R4_raw'!$F$13:$CGU$13,0),FALSE)</f>
        <v>一部の地域（地区）では支援</v>
      </c>
      <c r="CU84" s="4216"/>
      <c r="CV84" s="4216"/>
      <c r="CW84" s="4216"/>
      <c r="CX84" s="4478">
        <f>VLOOKUP("長野県",'R4_raw'!$F$15:$CGU$115,MATCH(L82,'R4_raw'!$F$13:$CGU$13,0),FALSE)</f>
        <v>45</v>
      </c>
      <c r="CY84" s="4478"/>
      <c r="CZ84" s="4520" t="s">
        <v>3030</v>
      </c>
      <c r="DA84" s="4520"/>
      <c r="DB84" s="4514">
        <f>CX84/77*100</f>
        <v>58.441558441558442</v>
      </c>
      <c r="DC84" s="4514"/>
      <c r="DD84" s="3385" t="s">
        <v>2414</v>
      </c>
    </row>
    <row r="85" spans="1:113" ht="18.75" customHeight="1" x14ac:dyDescent="0.2">
      <c r="A85" s="163"/>
      <c r="B85" s="163"/>
      <c r="C85" s="163"/>
      <c r="D85" s="163"/>
      <c r="E85" s="3008" t="s">
        <v>7995</v>
      </c>
      <c r="F85" s="164"/>
      <c r="G85" s="3008" t="s">
        <v>7931</v>
      </c>
      <c r="H85" s="164"/>
      <c r="I85" s="164"/>
      <c r="J85" s="1894" t="s">
        <v>7888</v>
      </c>
      <c r="K85" s="1900" t="s">
        <v>7855</v>
      </c>
      <c r="L85" s="1900" t="s">
        <v>7741</v>
      </c>
      <c r="M85" s="1900" t="s">
        <v>7856</v>
      </c>
      <c r="O85" s="7" t="s">
        <v>0</v>
      </c>
      <c r="AQ85" s="446"/>
      <c r="AR85" s="446"/>
      <c r="AS85" s="335"/>
      <c r="AT85" s="4233" t="s">
        <v>7967</v>
      </c>
      <c r="AU85" s="4233"/>
      <c r="AV85" s="4233"/>
      <c r="AW85" s="4233"/>
      <c r="AX85" s="4233"/>
      <c r="AY85" s="4233"/>
      <c r="AZ85" s="4233"/>
      <c r="BA85" s="4233"/>
      <c r="BB85" s="4233"/>
      <c r="BC85" s="4233"/>
      <c r="BD85" s="4233"/>
      <c r="BE85" s="4233"/>
      <c r="BF85" s="4233"/>
      <c r="BG85" s="4233"/>
      <c r="BH85" s="4233"/>
      <c r="BI85" s="4233"/>
      <c r="BJ85" s="4233"/>
      <c r="BK85" s="4233"/>
      <c r="BL85" s="2809" t="str">
        <f>VLOOKUP($DK$3,'R3_raw'!$F$15:$ALF$115,MATCH(E85,'R3_raw'!$F$13:$ALF$13,0),FALSE)</f>
        <v>〇</v>
      </c>
      <c r="BM85" s="3406" t="s">
        <v>5125</v>
      </c>
      <c r="BN85" s="3148" t="str">
        <f>VLOOKUP($DK$3,'R4_raw'!$F$15:$CGU$115,MATCH(G85,'R4_raw'!$F$13:$CGU$13,0),FALSE)</f>
        <v>〇</v>
      </c>
      <c r="BO85" s="4226">
        <f>VLOOKUP("長野県",'R4_raw'!$F$15:$CGU$115,MATCH(G85,'R4_raw'!$F$13:$CGU$13,0),FALSE)</f>
        <v>55</v>
      </c>
      <c r="BP85" s="4226"/>
      <c r="BQ85" s="221" t="s">
        <v>100</v>
      </c>
      <c r="BR85" s="221"/>
      <c r="BS85" s="4225">
        <f>(BO85/77)*100</f>
        <v>71.428571428571431</v>
      </c>
      <c r="BT85" s="4225"/>
      <c r="BU85" s="2179" t="s">
        <v>80</v>
      </c>
      <c r="BV85" s="446"/>
      <c r="BW85" s="335"/>
      <c r="BX85" s="4215"/>
      <c r="BY85" s="4215"/>
      <c r="BZ85" s="4215"/>
      <c r="CA85" s="4215"/>
      <c r="CB85" s="4215"/>
      <c r="CC85" s="4215"/>
      <c r="CD85" s="4215"/>
      <c r="CE85" s="4215"/>
      <c r="CF85" s="4215"/>
      <c r="CG85" s="4215"/>
      <c r="CH85" s="4215"/>
      <c r="CI85" s="4215"/>
      <c r="CJ85" s="4215"/>
      <c r="CK85" s="4215"/>
      <c r="CL85" s="4215"/>
      <c r="CM85" s="3040"/>
      <c r="CN85" s="4217"/>
      <c r="CO85" s="4217"/>
      <c r="CP85" s="4217"/>
      <c r="CQ85" s="4217"/>
      <c r="CR85" s="4217"/>
      <c r="CS85" s="4555"/>
      <c r="CT85" s="4216"/>
      <c r="CU85" s="4216"/>
      <c r="CV85" s="4216"/>
      <c r="CW85" s="4216"/>
      <c r="CZ85" s="1037"/>
      <c r="DA85" s="417"/>
      <c r="DB85" s="3027"/>
      <c r="DC85" s="3027"/>
      <c r="DD85" s="3386"/>
    </row>
    <row r="86" spans="1:113" ht="18.75" customHeight="1" x14ac:dyDescent="0.2">
      <c r="A86" s="163"/>
      <c r="B86" s="163"/>
      <c r="C86" s="163"/>
      <c r="D86" s="163"/>
      <c r="E86" s="3008" t="s">
        <v>7996</v>
      </c>
      <c r="F86" s="164"/>
      <c r="G86" s="3008" t="s">
        <v>7932</v>
      </c>
      <c r="H86" s="164"/>
      <c r="I86" s="164"/>
      <c r="J86" s="1894" t="s">
        <v>7889</v>
      </c>
      <c r="K86" s="1900" t="s">
        <v>7857</v>
      </c>
      <c r="L86" s="1900" t="s">
        <v>7858</v>
      </c>
      <c r="M86" s="1900" t="s">
        <v>7859</v>
      </c>
      <c r="O86" s="7" t="s">
        <v>0</v>
      </c>
      <c r="AS86" s="335"/>
      <c r="AT86" s="4232" t="s">
        <v>7901</v>
      </c>
      <c r="AU86" s="4232"/>
      <c r="AV86" s="4232"/>
      <c r="AW86" s="4232"/>
      <c r="AX86" s="4232"/>
      <c r="AY86" s="4232"/>
      <c r="AZ86" s="4232"/>
      <c r="BA86" s="4232"/>
      <c r="BB86" s="4232"/>
      <c r="BC86" s="4232"/>
      <c r="BD86" s="4232"/>
      <c r="BE86" s="4232"/>
      <c r="BF86" s="4232"/>
      <c r="BG86" s="4232"/>
      <c r="BH86" s="4232"/>
      <c r="BI86" s="4232"/>
      <c r="BJ86" s="4232"/>
      <c r="BK86" s="4232"/>
      <c r="BL86" s="2809" t="str">
        <f>VLOOKUP($DK$3,'R3_raw'!$F$15:$ALF$115,MATCH(E86,'R3_raw'!$F$13:$ALF$13,0),FALSE)</f>
        <v>〇</v>
      </c>
      <c r="BM86" s="3406" t="s">
        <v>5125</v>
      </c>
      <c r="BN86" s="3148" t="str">
        <f>VLOOKUP($DK$3,'R4_raw'!$F$15:$CGU$115,MATCH(G86,'R4_raw'!$F$13:$CGU$13,0),FALSE)</f>
        <v>〇</v>
      </c>
      <c r="BO86" s="4226">
        <f>VLOOKUP("長野県",'R4_raw'!$F$15:$CGU$115,MATCH(G86,'R4_raw'!$F$13:$CGU$13,0),FALSE)</f>
        <v>50</v>
      </c>
      <c r="BP86" s="4226"/>
      <c r="BQ86" s="221" t="s">
        <v>100</v>
      </c>
      <c r="BR86" s="221"/>
      <c r="BS86" s="4225">
        <f>(BO86/77)*100</f>
        <v>64.935064935064929</v>
      </c>
      <c r="BT86" s="4225"/>
      <c r="BU86" s="2179" t="s">
        <v>80</v>
      </c>
      <c r="BV86" s="446"/>
      <c r="BW86" s="335"/>
      <c r="BX86" s="4214" t="s">
        <v>3029</v>
      </c>
      <c r="BY86" s="4215"/>
      <c r="BZ86" s="4215"/>
      <c r="CA86" s="4215"/>
      <c r="CB86" s="4215"/>
      <c r="CC86" s="4215"/>
      <c r="CD86" s="4215"/>
      <c r="CE86" s="4215"/>
      <c r="CF86" s="4215"/>
      <c r="CG86" s="4215"/>
      <c r="CH86" s="4215"/>
      <c r="CI86" s="4215"/>
      <c r="CJ86" s="4215"/>
      <c r="CK86" s="4215"/>
      <c r="CL86" s="4215"/>
      <c r="CM86" s="3384"/>
      <c r="CN86" s="4217" t="str">
        <f>VLOOKUP($DK$3,'R3_raw'!$F$15:$ALF$115,MATCH(K83,'R3_raw'!$F$13:$ALF$13,0),FALSE)</f>
        <v>一部の地域（地区）で検討</v>
      </c>
      <c r="CO86" s="4217"/>
      <c r="CP86" s="4217"/>
      <c r="CQ86" s="4217"/>
      <c r="CR86" s="4217"/>
      <c r="CS86" s="4554" t="s">
        <v>5125</v>
      </c>
      <c r="CT86" s="4216" t="str">
        <f>VLOOKUP($DK$3,'R4_raw'!$F$15:$CGU$115,MATCH(L83,'R4_raw'!$F$13:$CGU$13,0),FALSE)</f>
        <v>一部の地域（地区）では検討</v>
      </c>
      <c r="CU86" s="4216"/>
      <c r="CV86" s="4216"/>
      <c r="CW86" s="4216"/>
      <c r="CX86" s="4478">
        <f>VLOOKUP("長野県",'R4_raw'!$F$15:$CGU$115,MATCH(L83,'R4_raw'!$F$13:$CGU$13,0),FALSE)</f>
        <v>28</v>
      </c>
      <c r="CY86" s="4478"/>
      <c r="CZ86" s="4521" t="s">
        <v>3030</v>
      </c>
      <c r="DA86" s="4521"/>
      <c r="DB86" s="4515">
        <f>CX86/77*100</f>
        <v>36.363636363636367</v>
      </c>
      <c r="DC86" s="4515"/>
      <c r="DD86" s="3387" t="s">
        <v>2414</v>
      </c>
    </row>
    <row r="87" spans="1:113" ht="18.75" customHeight="1" x14ac:dyDescent="0.2">
      <c r="A87" s="163"/>
      <c r="B87" s="163"/>
      <c r="C87" s="163"/>
      <c r="D87" s="163"/>
      <c r="E87" s="3008" t="s">
        <v>7997</v>
      </c>
      <c r="F87" s="164"/>
      <c r="G87" s="3008" t="s">
        <v>7933</v>
      </c>
      <c r="H87" s="164"/>
      <c r="I87" s="164"/>
      <c r="J87" s="1894" t="s">
        <v>7890</v>
      </c>
      <c r="K87" s="1900" t="s">
        <v>7860</v>
      </c>
      <c r="L87" s="1900" t="s">
        <v>7861</v>
      </c>
      <c r="M87" s="1900" t="s">
        <v>7862</v>
      </c>
      <c r="O87" s="7" t="s">
        <v>0</v>
      </c>
      <c r="AS87" s="335"/>
      <c r="AT87" s="4232" t="s">
        <v>7902</v>
      </c>
      <c r="AU87" s="4232"/>
      <c r="AV87" s="4232"/>
      <c r="AW87" s="4232"/>
      <c r="AX87" s="4232"/>
      <c r="AY87" s="4232"/>
      <c r="AZ87" s="4232"/>
      <c r="BA87" s="4232"/>
      <c r="BB87" s="4232"/>
      <c r="BC87" s="4232"/>
      <c r="BD87" s="4232"/>
      <c r="BE87" s="4232"/>
      <c r="BF87" s="4232"/>
      <c r="BG87" s="4232"/>
      <c r="BH87" s="4232"/>
      <c r="BI87" s="4232"/>
      <c r="BJ87" s="4232"/>
      <c r="BK87" s="4232"/>
      <c r="BL87" s="2809" t="str">
        <f>VLOOKUP($DK$3,'R3_raw'!$F$15:$ALF$115,MATCH(E87,'R3_raw'!$F$13:$ALF$13,0),FALSE)</f>
        <v>×</v>
      </c>
      <c r="BM87" s="3406" t="s">
        <v>5125</v>
      </c>
      <c r="BN87" s="3148" t="str">
        <f>VLOOKUP($DK$3,'R4_raw'!$F$15:$CGU$115,MATCH(G87,'R4_raw'!$F$13:$CGU$13,0),FALSE)</f>
        <v>〇</v>
      </c>
      <c r="BO87" s="4226">
        <f>VLOOKUP("長野県",'R4_raw'!$F$15:$CGU$115,MATCH(G87,'R4_raw'!$F$13:$CGU$13,0),FALSE)</f>
        <v>23</v>
      </c>
      <c r="BP87" s="4226"/>
      <c r="BQ87" s="221" t="s">
        <v>100</v>
      </c>
      <c r="BR87" s="221"/>
      <c r="BS87" s="4225">
        <f>(BO87/77)*100</f>
        <v>29.870129870129869</v>
      </c>
      <c r="BT87" s="4225"/>
      <c r="BU87" s="2179" t="s">
        <v>80</v>
      </c>
      <c r="BV87" s="446"/>
      <c r="BW87" s="335"/>
      <c r="BX87" s="4215"/>
      <c r="BY87" s="4215"/>
      <c r="BZ87" s="4215"/>
      <c r="CA87" s="4215"/>
      <c r="CB87" s="4215"/>
      <c r="CC87" s="4215"/>
      <c r="CD87" s="4215"/>
      <c r="CE87" s="4215"/>
      <c r="CF87" s="4215"/>
      <c r="CG87" s="4215"/>
      <c r="CH87" s="4215"/>
      <c r="CI87" s="4215"/>
      <c r="CJ87" s="4215"/>
      <c r="CK87" s="4215"/>
      <c r="CL87" s="4215"/>
      <c r="CM87" s="3040"/>
      <c r="CN87" s="4217"/>
      <c r="CO87" s="4217"/>
      <c r="CP87" s="4217"/>
      <c r="CQ87" s="4217"/>
      <c r="CR87" s="4217"/>
      <c r="CS87" s="4555"/>
      <c r="CT87" s="4216"/>
      <c r="CU87" s="4216"/>
      <c r="CV87" s="4216"/>
      <c r="CW87" s="4216"/>
      <c r="CX87" s="3027"/>
      <c r="CY87" s="3027"/>
      <c r="CZ87" s="1037"/>
      <c r="DA87" s="417"/>
      <c r="DB87" s="3027"/>
      <c r="DC87" s="3027"/>
      <c r="DD87" s="416"/>
    </row>
    <row r="88" spans="1:113" ht="18.75" customHeight="1" x14ac:dyDescent="0.2">
      <c r="A88" s="163"/>
      <c r="B88" s="163"/>
      <c r="C88" s="163"/>
      <c r="D88" s="163"/>
      <c r="E88" s="3008"/>
      <c r="F88" s="164"/>
      <c r="G88" s="3008"/>
      <c r="H88" s="164"/>
      <c r="I88" s="164"/>
      <c r="J88" s="1894" t="s">
        <v>7891</v>
      </c>
      <c r="K88" s="1900" t="s">
        <v>7863</v>
      </c>
      <c r="L88" s="1900" t="s">
        <v>7864</v>
      </c>
      <c r="M88" s="1900" t="s">
        <v>7865</v>
      </c>
      <c r="O88" s="7" t="s">
        <v>0</v>
      </c>
      <c r="AS88" s="334" t="s">
        <v>7910</v>
      </c>
      <c r="AT88" s="2176" t="s">
        <v>7912</v>
      </c>
      <c r="AU88" s="2176"/>
      <c r="AV88" s="2176"/>
      <c r="AW88" s="2176"/>
      <c r="AX88" s="2176"/>
      <c r="AY88" s="2176"/>
      <c r="AZ88" s="2176"/>
      <c r="BA88" s="2176"/>
      <c r="BB88" s="2176"/>
      <c r="BC88" s="2176"/>
      <c r="BD88" s="2176"/>
      <c r="BE88" s="2176"/>
      <c r="BF88" s="2176"/>
      <c r="BG88" s="2176"/>
      <c r="BH88" s="1930"/>
      <c r="BI88" s="1930"/>
      <c r="BJ88" s="4236">
        <v>2021</v>
      </c>
      <c r="BK88" s="4236"/>
      <c r="BL88" s="4237">
        <v>2022</v>
      </c>
      <c r="BM88" s="4237"/>
      <c r="BN88" s="4237"/>
      <c r="BO88" s="4237" t="s">
        <v>73</v>
      </c>
      <c r="BP88" s="4237"/>
      <c r="BQ88" s="4237"/>
      <c r="BR88" s="2007"/>
      <c r="BS88" s="4275" t="s">
        <v>280</v>
      </c>
      <c r="BT88" s="4275"/>
      <c r="BU88" s="4276"/>
      <c r="BV88" s="446"/>
      <c r="BW88" s="335"/>
      <c r="BX88" s="24"/>
      <c r="BY88" s="24"/>
      <c r="BZ88" s="24"/>
      <c r="CA88" s="24"/>
      <c r="CB88" s="24"/>
      <c r="CC88" s="24"/>
      <c r="CD88" s="24"/>
      <c r="CE88" s="24"/>
      <c r="CF88" s="24"/>
      <c r="CG88" s="24"/>
      <c r="CH88" s="27"/>
      <c r="CI88" s="24"/>
      <c r="CJ88" s="24"/>
      <c r="CK88" s="24"/>
      <c r="CL88" s="24"/>
      <c r="CM88" s="24"/>
      <c r="CN88" s="24"/>
      <c r="CO88" s="24"/>
      <c r="CP88" s="24"/>
      <c r="CQ88" s="450"/>
      <c r="CR88" s="450"/>
      <c r="CS88" s="24"/>
      <c r="CT88" s="24"/>
      <c r="CU88" s="454"/>
      <c r="CV88" s="454"/>
      <c r="CW88" s="24"/>
      <c r="CX88" s="4293" t="s">
        <v>8271</v>
      </c>
      <c r="CY88" s="4293"/>
      <c r="CZ88" s="4293"/>
      <c r="DA88" s="4293"/>
      <c r="DB88" s="4293"/>
      <c r="DC88" s="4293"/>
      <c r="DD88" s="4294"/>
    </row>
    <row r="89" spans="1:113" ht="18.75" customHeight="1" thickBot="1" x14ac:dyDescent="0.25">
      <c r="A89" s="163"/>
      <c r="B89" s="163"/>
      <c r="C89" s="163"/>
      <c r="D89" s="163"/>
      <c r="E89" s="3008" t="s">
        <v>4183</v>
      </c>
      <c r="F89" s="3007"/>
      <c r="G89" s="3008" t="s">
        <v>5782</v>
      </c>
      <c r="H89" s="3008" t="s">
        <v>5783</v>
      </c>
      <c r="I89" s="164"/>
      <c r="J89" s="1894" t="s">
        <v>7892</v>
      </c>
      <c r="K89" s="1900" t="s">
        <v>7866</v>
      </c>
      <c r="L89" s="1900" t="s">
        <v>7867</v>
      </c>
      <c r="M89" s="1900" t="s">
        <v>7868</v>
      </c>
      <c r="O89" s="7" t="s">
        <v>0</v>
      </c>
      <c r="AS89" s="335"/>
      <c r="AT89" s="3149"/>
      <c r="AU89" s="3149"/>
      <c r="AV89" s="3149"/>
      <c r="AW89" s="3149"/>
      <c r="AX89" s="3149"/>
      <c r="AY89" s="3149"/>
      <c r="AZ89" s="3149"/>
      <c r="BA89" s="3149"/>
      <c r="BB89" s="3149"/>
      <c r="BC89" s="3149"/>
      <c r="BD89" s="3149"/>
      <c r="BE89" s="3149"/>
      <c r="BF89" s="3149"/>
      <c r="BG89" s="3149"/>
      <c r="BH89" s="530"/>
      <c r="BI89" s="3150"/>
      <c r="BJ89" s="3150">
        <f>VLOOKUP($DK$3,'R3_raw'!$F$15:$ALF$115,MATCH(E89,'R3_raw'!$F$13:$ALF$13,0),FALSE)</f>
        <v>10</v>
      </c>
      <c r="BK89" s="3149" t="s">
        <v>108</v>
      </c>
      <c r="BL89" s="3149" t="s">
        <v>5125</v>
      </c>
      <c r="BM89" s="3151">
        <f>VLOOKUP($DK$3,'R4_raw'!$F$15:$CGU$115,MATCH(G89,'R4_raw'!$F$13:$CGU$13,0),FALSE)</f>
        <v>40</v>
      </c>
      <c r="BN89" s="3155" t="s">
        <v>108</v>
      </c>
      <c r="BO89" s="4241">
        <f>VLOOKUP($DK$3,'R4_raw'!$F$15:$CGU$115,MATCH(H89,'R4_raw'!$F$13:$CGU$13,0),FALSE)</f>
        <v>1</v>
      </c>
      <c r="BP89" s="4241"/>
      <c r="BQ89" s="3153" t="s">
        <v>963</v>
      </c>
      <c r="BR89" s="1570" t="str">
        <f>IF(BO89&lt;=15,"★","")</f>
        <v>★</v>
      </c>
      <c r="BS89" s="4242">
        <f>VLOOKUP("長野県",'R4_raw'!$F$15:$CGU$115,MATCH(G89,'R4_raw'!$F$13:$CGU$13,0),FALSE)</f>
        <v>30.129870129870131</v>
      </c>
      <c r="BT89" s="4242"/>
      <c r="BU89" s="3154" t="s">
        <v>108</v>
      </c>
      <c r="BV89" s="446"/>
      <c r="BW89" s="337"/>
      <c r="BX89" s="310"/>
      <c r="BY89" s="310"/>
      <c r="BZ89" s="310"/>
      <c r="CA89" s="310"/>
      <c r="CB89" s="310"/>
      <c r="CC89" s="310"/>
      <c r="CD89" s="310"/>
      <c r="CE89" s="310"/>
      <c r="CF89" s="310"/>
      <c r="CG89" s="310"/>
      <c r="CH89" s="311"/>
      <c r="CI89" s="310"/>
      <c r="CJ89" s="310"/>
      <c r="CK89" s="310"/>
      <c r="CL89" s="310"/>
      <c r="CM89" s="310"/>
      <c r="CN89" s="310"/>
      <c r="CO89" s="310"/>
      <c r="CP89" s="310"/>
      <c r="CQ89" s="2492"/>
      <c r="CR89" s="2492"/>
      <c r="CS89" s="310"/>
      <c r="CT89" s="310"/>
      <c r="CU89" s="455"/>
      <c r="CV89" s="455"/>
      <c r="CW89" s="310"/>
      <c r="CX89" s="4295"/>
      <c r="CY89" s="4295"/>
      <c r="CZ89" s="4295"/>
      <c r="DA89" s="4295"/>
      <c r="DB89" s="4295"/>
      <c r="DC89" s="4295"/>
      <c r="DD89" s="4296"/>
    </row>
    <row r="90" spans="1:113" ht="18.75" customHeight="1" thickBot="1" x14ac:dyDescent="0.25">
      <c r="A90" s="163"/>
      <c r="B90" s="163"/>
      <c r="C90" s="163"/>
      <c r="D90" s="163"/>
      <c r="E90" s="3008" t="s">
        <v>7998</v>
      </c>
      <c r="F90" s="164"/>
      <c r="G90" s="3008" t="s">
        <v>7935</v>
      </c>
      <c r="H90" s="164"/>
      <c r="I90" s="164"/>
      <c r="J90" s="1894" t="s">
        <v>7893</v>
      </c>
      <c r="K90" s="1900" t="s">
        <v>7869</v>
      </c>
      <c r="L90" s="1900" t="s">
        <v>7870</v>
      </c>
      <c r="M90" s="1900" t="s">
        <v>7871</v>
      </c>
      <c r="O90" s="7" t="s">
        <v>0</v>
      </c>
      <c r="AS90" s="335"/>
      <c r="AT90" s="4233" t="s">
        <v>7968</v>
      </c>
      <c r="AU90" s="4233"/>
      <c r="AV90" s="4233"/>
      <c r="AW90" s="4233"/>
      <c r="AX90" s="4233"/>
      <c r="AY90" s="4233"/>
      <c r="AZ90" s="4233"/>
      <c r="BA90" s="4233"/>
      <c r="BB90" s="4233"/>
      <c r="BC90" s="4233"/>
      <c r="BD90" s="4233"/>
      <c r="BE90" s="4233"/>
      <c r="BF90" s="4233"/>
      <c r="BG90" s="4233"/>
      <c r="BH90" s="4233"/>
      <c r="BI90" s="4233"/>
      <c r="BJ90" s="4233"/>
      <c r="BK90" s="4233"/>
      <c r="BL90" s="2809" t="str">
        <f>VLOOKUP($DK$3,'R3_raw'!$F$15:$ALF$115,MATCH(E90,'R3_raw'!$F$13:$ALF$13,0),FALSE)</f>
        <v>〇</v>
      </c>
      <c r="BM90" s="3406" t="s">
        <v>5125</v>
      </c>
      <c r="BN90" s="3148" t="str">
        <f>VLOOKUP($DK$3,'R4_raw'!$F$15:$CGU$115,MATCH(G90,'R4_raw'!$F$13:$CGU$13,0),FALSE)</f>
        <v>〇</v>
      </c>
      <c r="BO90" s="4226">
        <f>VLOOKUP("長野県",'R4_raw'!$F$15:$CGU$115,MATCH(G90,'R4_raw'!$F$13:$CGU$13,0),FALSE)</f>
        <v>73</v>
      </c>
      <c r="BP90" s="4226"/>
      <c r="BQ90" s="221" t="s">
        <v>100</v>
      </c>
      <c r="BR90" s="221"/>
      <c r="BS90" s="4225">
        <f>(BO90/77)*100</f>
        <v>94.805194805194802</v>
      </c>
      <c r="BT90" s="4225"/>
      <c r="BU90" s="2179" t="s">
        <v>80</v>
      </c>
      <c r="BV90" s="446"/>
    </row>
    <row r="91" spans="1:113" ht="18.75" customHeight="1" x14ac:dyDescent="0.2">
      <c r="A91" s="163"/>
      <c r="B91" s="163"/>
      <c r="C91" s="163"/>
      <c r="D91" s="163"/>
      <c r="E91" s="3008" t="s">
        <v>7999</v>
      </c>
      <c r="F91" s="164"/>
      <c r="G91" s="3008" t="s">
        <v>7936</v>
      </c>
      <c r="H91" s="164"/>
      <c r="I91" s="164"/>
      <c r="J91" s="1894" t="s">
        <v>7894</v>
      </c>
      <c r="K91" s="1900" t="s">
        <v>7872</v>
      </c>
      <c r="L91" s="1900" t="s">
        <v>7873</v>
      </c>
      <c r="M91" s="1900" t="s">
        <v>7874</v>
      </c>
      <c r="O91" s="7" t="s">
        <v>0</v>
      </c>
      <c r="AS91" s="335"/>
      <c r="AT91" s="4233" t="s">
        <v>7903</v>
      </c>
      <c r="AU91" s="4233"/>
      <c r="AV91" s="4233"/>
      <c r="AW91" s="4233"/>
      <c r="AX91" s="4233"/>
      <c r="AY91" s="4233"/>
      <c r="AZ91" s="4233"/>
      <c r="BA91" s="4233"/>
      <c r="BB91" s="4233"/>
      <c r="BC91" s="4233"/>
      <c r="BD91" s="4233"/>
      <c r="BE91" s="4233"/>
      <c r="BF91" s="4233"/>
      <c r="BG91" s="4233"/>
      <c r="BH91" s="4233"/>
      <c r="BI91" s="4233"/>
      <c r="BJ91" s="4233"/>
      <c r="BK91" s="4233"/>
      <c r="BL91" s="2809" t="str">
        <f>VLOOKUP($DK$3,'R3_raw'!$F$15:$ALF$115,MATCH(E91,'R3_raw'!$F$13:$ALF$13,0),FALSE)</f>
        <v>×</v>
      </c>
      <c r="BM91" s="3406" t="s">
        <v>5125</v>
      </c>
      <c r="BN91" s="3148" t="str">
        <f>VLOOKUP($DK$3,'R4_raw'!$F$15:$CGU$115,MATCH(G91,'R4_raw'!$F$13:$CGU$13,0),FALSE)</f>
        <v>〇</v>
      </c>
      <c r="BO91" s="4226">
        <f>VLOOKUP("長野県",'R4_raw'!$F$15:$CGU$115,MATCH(G91,'R4_raw'!$F$13:$CGU$13,0),FALSE)</f>
        <v>50</v>
      </c>
      <c r="BP91" s="4226"/>
      <c r="BQ91" s="221" t="s">
        <v>100</v>
      </c>
      <c r="BR91" s="221"/>
      <c r="BS91" s="4225">
        <f>(BO91/77)*100</f>
        <v>64.935064935064929</v>
      </c>
      <c r="BT91" s="4225"/>
      <c r="BU91" s="2179" t="s">
        <v>80</v>
      </c>
      <c r="BV91" s="446"/>
      <c r="BW91" s="3177" t="s">
        <v>7726</v>
      </c>
      <c r="BX91" s="3178"/>
      <c r="BY91" s="3178"/>
      <c r="BZ91" s="3178"/>
      <c r="CA91" s="3178"/>
      <c r="CB91" s="3178"/>
      <c r="CC91" s="3178"/>
      <c r="CD91" s="3178"/>
      <c r="CE91" s="3178"/>
      <c r="CF91" s="3178"/>
      <c r="CG91" s="3178"/>
      <c r="CH91" s="3178"/>
      <c r="CI91" s="3178"/>
      <c r="CJ91" s="3178"/>
      <c r="CK91" s="3178"/>
      <c r="CL91" s="3178"/>
      <c r="CM91" s="3171"/>
      <c r="CN91" s="3171"/>
      <c r="CO91" s="3169"/>
      <c r="CP91" s="3178"/>
      <c r="CQ91" s="3178"/>
      <c r="CR91" s="3171"/>
      <c r="CS91" s="3171"/>
      <c r="CT91" s="3171"/>
      <c r="CU91" s="3171"/>
      <c r="CV91" s="3171"/>
      <c r="CW91" s="3171"/>
      <c r="CX91" s="3171"/>
      <c r="CY91" s="3169"/>
      <c r="CZ91" s="3179"/>
      <c r="DA91" s="3171"/>
      <c r="DB91" s="3169"/>
      <c r="DC91" s="3169"/>
      <c r="DD91" s="3180"/>
    </row>
    <row r="92" spans="1:113" ht="18.75" customHeight="1" x14ac:dyDescent="0.2">
      <c r="A92" s="163"/>
      <c r="B92" s="163"/>
      <c r="C92" s="163"/>
      <c r="D92" s="163"/>
      <c r="E92" s="3008" t="s">
        <v>8000</v>
      </c>
      <c r="F92" s="164"/>
      <c r="G92" s="3008" t="s">
        <v>7937</v>
      </c>
      <c r="H92" s="164"/>
      <c r="I92" s="164"/>
      <c r="J92" s="1894" t="s">
        <v>7895</v>
      </c>
      <c r="K92" s="1900" t="s">
        <v>7875</v>
      </c>
      <c r="L92" s="1900" t="s">
        <v>7876</v>
      </c>
      <c r="M92" s="1900" t="s">
        <v>7877</v>
      </c>
      <c r="O92" s="7" t="s">
        <v>0</v>
      </c>
      <c r="AS92" s="335"/>
      <c r="AT92" s="4233" t="s">
        <v>7969</v>
      </c>
      <c r="AU92" s="4233"/>
      <c r="AV92" s="4233"/>
      <c r="AW92" s="4233"/>
      <c r="AX92" s="4233"/>
      <c r="AY92" s="4233"/>
      <c r="AZ92" s="4233"/>
      <c r="BA92" s="4233"/>
      <c r="BB92" s="4233"/>
      <c r="BC92" s="4233"/>
      <c r="BD92" s="4233"/>
      <c r="BE92" s="4233"/>
      <c r="BF92" s="4233"/>
      <c r="BG92" s="4233"/>
      <c r="BH92" s="4233"/>
      <c r="BI92" s="4233"/>
      <c r="BJ92" s="4233"/>
      <c r="BK92" s="4233"/>
      <c r="BL92" s="2809" t="str">
        <f>VLOOKUP($DK$3,'R3_raw'!$F$15:$ALF$115,MATCH(E92,'R3_raw'!$F$13:$ALF$13,0),FALSE)</f>
        <v>×</v>
      </c>
      <c r="BM92" s="3406" t="s">
        <v>5125</v>
      </c>
      <c r="BN92" s="3148" t="str">
        <f>VLOOKUP($DK$3,'R4_raw'!$F$15:$CGU$115,MATCH(G92,'R4_raw'!$F$13:$CGU$13,0),FALSE)</f>
        <v>〇</v>
      </c>
      <c r="BO92" s="4226">
        <f>VLOOKUP("長野県",'R4_raw'!$F$15:$CGU$115,MATCH(G92,'R4_raw'!$F$13:$CGU$13,0),FALSE)</f>
        <v>57</v>
      </c>
      <c r="BP92" s="4226"/>
      <c r="BQ92" s="221" t="s">
        <v>100</v>
      </c>
      <c r="BR92" s="221"/>
      <c r="BS92" s="4225">
        <f>(BO92/77)*100</f>
        <v>74.025974025974023</v>
      </c>
      <c r="BT92" s="4225"/>
      <c r="BU92" s="2179" t="s">
        <v>80</v>
      </c>
      <c r="BV92" s="446"/>
      <c r="BW92" s="3174" t="s">
        <v>5124</v>
      </c>
      <c r="BX92" s="3396"/>
      <c r="BY92" s="3396"/>
      <c r="BZ92" s="3396"/>
      <c r="CA92" s="3396"/>
      <c r="CB92" s="3396"/>
      <c r="CC92" s="3396"/>
      <c r="CD92" s="3158"/>
      <c r="CE92" s="3396"/>
      <c r="CF92" s="3159"/>
      <c r="CG92" s="3159"/>
      <c r="CH92" s="3159"/>
      <c r="CI92" s="3159"/>
      <c r="CJ92" s="3159"/>
      <c r="CK92" s="4297">
        <v>2020</v>
      </c>
      <c r="CL92" s="4297"/>
      <c r="CM92" s="4297"/>
      <c r="CN92" s="3159"/>
      <c r="CO92" s="3158"/>
      <c r="CP92" s="4229">
        <v>2021</v>
      </c>
      <c r="CQ92" s="4229"/>
      <c r="CR92" s="4229"/>
      <c r="CS92" s="3159"/>
      <c r="CT92" s="4298" t="s">
        <v>8272</v>
      </c>
      <c r="CU92" s="4298"/>
      <c r="CV92" s="4298"/>
      <c r="CW92" s="4298"/>
      <c r="CX92" s="4299" t="s">
        <v>12</v>
      </c>
      <c r="CY92" s="4299"/>
      <c r="CZ92" s="4299"/>
      <c r="DA92" s="3160"/>
      <c r="DB92" s="4229" t="s">
        <v>229</v>
      </c>
      <c r="DC92" s="4229"/>
      <c r="DD92" s="3181"/>
    </row>
    <row r="93" spans="1:113" ht="18.75" customHeight="1" x14ac:dyDescent="0.2">
      <c r="A93" s="163"/>
      <c r="B93" s="163"/>
      <c r="C93" s="163"/>
      <c r="D93" s="163"/>
      <c r="E93" s="3008" t="s">
        <v>8001</v>
      </c>
      <c r="F93" s="164"/>
      <c r="G93" s="3008" t="s">
        <v>7938</v>
      </c>
      <c r="H93" s="164"/>
      <c r="I93" s="164"/>
      <c r="J93" s="1894" t="s">
        <v>7896</v>
      </c>
      <c r="K93" s="1900" t="s">
        <v>7878</v>
      </c>
      <c r="L93" s="1900" t="s">
        <v>7879</v>
      </c>
      <c r="M93" s="1900" t="s">
        <v>7880</v>
      </c>
      <c r="O93" s="7" t="s">
        <v>0</v>
      </c>
      <c r="AS93" s="335"/>
      <c r="AT93" s="4233" t="s">
        <v>7970</v>
      </c>
      <c r="AU93" s="4233"/>
      <c r="AV93" s="4233"/>
      <c r="AW93" s="4233"/>
      <c r="AX93" s="4233"/>
      <c r="AY93" s="4233"/>
      <c r="AZ93" s="4233"/>
      <c r="BA93" s="4233"/>
      <c r="BB93" s="4233"/>
      <c r="BC93" s="4233"/>
      <c r="BD93" s="4233"/>
      <c r="BE93" s="4233"/>
      <c r="BF93" s="4233"/>
      <c r="BG93" s="4233"/>
      <c r="BH93" s="4233"/>
      <c r="BI93" s="4233"/>
      <c r="BJ93" s="4233"/>
      <c r="BK93" s="4233"/>
      <c r="BL93" s="2809" t="str">
        <f>VLOOKUP($DK$3,'R3_raw'!$F$15:$ALF$115,MATCH(E93,'R3_raw'!$F$13:$ALF$13,0),FALSE)</f>
        <v>×</v>
      </c>
      <c r="BM93" s="3406" t="s">
        <v>5125</v>
      </c>
      <c r="BN93" s="3148" t="str">
        <f>VLOOKUP($DK$3,'R4_raw'!$F$15:$CGU$115,MATCH(G93,'R4_raw'!$F$13:$CGU$13,0),FALSE)</f>
        <v>〇</v>
      </c>
      <c r="BO93" s="4226">
        <f>VLOOKUP("長野県",'R4_raw'!$F$15:$CGU$115,MATCH(G93,'R4_raw'!$F$13:$CGU$13,0),FALSE)</f>
        <v>52</v>
      </c>
      <c r="BP93" s="4226"/>
      <c r="BQ93" s="221" t="s">
        <v>100</v>
      </c>
      <c r="BR93" s="221"/>
      <c r="BS93" s="4225">
        <f>(BO93/77)*100</f>
        <v>67.532467532467535</v>
      </c>
      <c r="BT93" s="4225"/>
      <c r="BU93" s="2179" t="s">
        <v>80</v>
      </c>
      <c r="BV93" s="446"/>
      <c r="BW93" s="3174"/>
      <c r="BX93" s="3402" t="s">
        <v>5112</v>
      </c>
      <c r="BY93" s="3397"/>
      <c r="BZ93" s="3397"/>
      <c r="CA93" s="3397"/>
      <c r="CB93" s="3397"/>
      <c r="CC93" s="3397"/>
      <c r="CD93" s="3397"/>
      <c r="CE93" s="3397"/>
      <c r="CF93" s="3161"/>
      <c r="CG93" s="3161"/>
      <c r="CH93" s="3161"/>
      <c r="CI93" s="3161"/>
      <c r="CJ93" s="3161"/>
      <c r="CK93" s="4200">
        <f>VLOOKUP($DK$3,'R4_raw'!$F$15:$CGU$115,MATCH(J84,'R4_raw'!$F$13:$CGU$13,0),FALSE)</f>
        <v>4</v>
      </c>
      <c r="CL93" s="4200"/>
      <c r="CM93" s="3162" t="s">
        <v>5123</v>
      </c>
      <c r="CN93" s="3163"/>
      <c r="CO93" s="3397" t="s">
        <v>5125</v>
      </c>
      <c r="CP93" s="4202">
        <f>VLOOKUP($DK$3,'R4_raw'!$F$15:$CGU$115,MATCH(K85,'R4_raw'!$F$13:$CGU$13,0),FALSE)</f>
        <v>6</v>
      </c>
      <c r="CQ93" s="4202"/>
      <c r="CR93" s="3161" t="s">
        <v>5123</v>
      </c>
      <c r="CS93" s="3163"/>
      <c r="CT93" s="4211">
        <f>VLOOKUP($DK$3,'R4_raw'!$F$15:$CGU$115,MATCH(L85,'R4_raw'!$F$13:$CGU$13,0),FALSE)</f>
        <v>5.3813107079114235E-2</v>
      </c>
      <c r="CU93" s="4211"/>
      <c r="CV93" s="4211"/>
      <c r="CW93" s="3162" t="s">
        <v>5123</v>
      </c>
      <c r="CX93" s="4200">
        <f>VLOOKUP($DK$3,'R4_raw'!$F$15:$CGU$115,MATCH(M85,'R4_raw'!$F$13:$CGU$13,0),FALSE)</f>
        <v>5</v>
      </c>
      <c r="CY93" s="4200"/>
      <c r="CZ93" s="3161" t="s">
        <v>4</v>
      </c>
      <c r="DA93" s="3164" t="str">
        <f t="shared" ref="DA93:DA100" si="11">IF(CX93&lt;=15,"★","")</f>
        <v>★</v>
      </c>
      <c r="DB93" s="4210">
        <f>VLOOKUP("長野県",'R4_raw'!$F$15:$CGU$115,MATCH(L85,'R4_raw'!$F$13:$CGU$13,0),FALSE)</f>
        <v>3.8196688499893813E-2</v>
      </c>
      <c r="DC93" s="4210"/>
      <c r="DD93" s="3173" t="s">
        <v>5123</v>
      </c>
    </row>
    <row r="94" spans="1:113" ht="18.75" customHeight="1" x14ac:dyDescent="0.2">
      <c r="A94" s="163"/>
      <c r="B94" s="163"/>
      <c r="C94" s="163"/>
      <c r="D94" s="163"/>
      <c r="E94" s="3008"/>
      <c r="F94" s="164"/>
      <c r="G94" s="3008"/>
      <c r="H94" s="164"/>
      <c r="I94" s="164"/>
      <c r="J94" s="1894" t="s">
        <v>7897</v>
      </c>
      <c r="K94" s="1900" t="s">
        <v>7881</v>
      </c>
      <c r="L94" s="1900" t="s">
        <v>7882</v>
      </c>
      <c r="M94" s="1900" t="s">
        <v>7883</v>
      </c>
      <c r="O94" s="7" t="s">
        <v>0</v>
      </c>
      <c r="U94" s="105"/>
      <c r="V94" s="105"/>
      <c r="AS94" s="334" t="s">
        <v>168</v>
      </c>
      <c r="AT94" s="2176" t="s">
        <v>7913</v>
      </c>
      <c r="AU94" s="2176"/>
      <c r="AV94" s="2176"/>
      <c r="AW94" s="2176"/>
      <c r="AX94" s="2176"/>
      <c r="AY94" s="2176"/>
      <c r="AZ94" s="2176"/>
      <c r="BA94" s="2176"/>
      <c r="BB94" s="2176"/>
      <c r="BC94" s="2176"/>
      <c r="BD94" s="2176"/>
      <c r="BE94" s="2176"/>
      <c r="BF94" s="2176"/>
      <c r="BG94" s="2176"/>
      <c r="BH94" s="1930"/>
      <c r="BI94" s="1930"/>
      <c r="BJ94" s="4236">
        <v>2021</v>
      </c>
      <c r="BK94" s="4236"/>
      <c r="BL94" s="4237">
        <v>2022</v>
      </c>
      <c r="BM94" s="4237"/>
      <c r="BN94" s="4237"/>
      <c r="BO94" s="4237" t="s">
        <v>73</v>
      </c>
      <c r="BP94" s="4237"/>
      <c r="BQ94" s="4237"/>
      <c r="BR94" s="2007"/>
      <c r="BS94" s="4275" t="s">
        <v>280</v>
      </c>
      <c r="BT94" s="4275"/>
      <c r="BU94" s="4276"/>
      <c r="BV94" s="446"/>
      <c r="BW94" s="3174"/>
      <c r="BX94" s="3402" t="s">
        <v>5113</v>
      </c>
      <c r="BY94" s="3168"/>
      <c r="BZ94" s="3168"/>
      <c r="CA94" s="3168"/>
      <c r="CB94" s="3168"/>
      <c r="CC94" s="3397"/>
      <c r="CD94" s="3397"/>
      <c r="CE94" s="3397"/>
      <c r="CF94" s="3161"/>
      <c r="CG94" s="3161"/>
      <c r="CH94" s="3161"/>
      <c r="CI94" s="3161"/>
      <c r="CJ94" s="3161"/>
      <c r="CK94" s="4200">
        <f>VLOOKUP($DK$3,'R4_raw'!$F$15:$CGU$115,MATCH(J85,'R4_raw'!$F$13:$CGU$13,0),FALSE)</f>
        <v>2</v>
      </c>
      <c r="CL94" s="4200"/>
      <c r="CM94" s="3162" t="s">
        <v>5123</v>
      </c>
      <c r="CN94" s="3163"/>
      <c r="CO94" s="3397" t="s">
        <v>5125</v>
      </c>
      <c r="CP94" s="4202">
        <f>VLOOKUP($DK$3,'R4_raw'!$F$15:$CGU$115,MATCH(K86,'R4_raw'!$F$13:$CGU$13,0),FALSE)</f>
        <v>3</v>
      </c>
      <c r="CQ94" s="4202"/>
      <c r="CR94" s="3161" t="s">
        <v>5123</v>
      </c>
      <c r="CS94" s="3163"/>
      <c r="CT94" s="4211">
        <f>VLOOKUP($DK$3,'R4_raw'!$F$15:$CGU$115,MATCH(L86,'R4_raw'!$F$13:$CGU$13,0),FALSE)</f>
        <v>2.6906553539557117E-2</v>
      </c>
      <c r="CU94" s="4211"/>
      <c r="CV94" s="4211"/>
      <c r="CW94" s="3162" t="s">
        <v>5123</v>
      </c>
      <c r="CX94" s="4200">
        <f>VLOOKUP($DK$3,'R4_raw'!$F$15:$CGU$115,MATCH(M86,'R4_raw'!$F$13:$CGU$13,0),FALSE)</f>
        <v>3</v>
      </c>
      <c r="CY94" s="4200"/>
      <c r="CZ94" s="3161" t="s">
        <v>4</v>
      </c>
      <c r="DA94" s="3164" t="str">
        <f t="shared" si="11"/>
        <v>★</v>
      </c>
      <c r="DB94" s="4210">
        <f>VLOOKUP("長野県",'R4_raw'!$F$15:$CGU$115,MATCH(L86,'R4_raw'!$F$13:$CGU$13,0),FALSE)</f>
        <v>1.3750807859961774E-2</v>
      </c>
      <c r="DC94" s="4210"/>
      <c r="DD94" s="3173" t="s">
        <v>5123</v>
      </c>
    </row>
    <row r="95" spans="1:113" ht="18.75" customHeight="1" x14ac:dyDescent="0.2">
      <c r="A95" s="163"/>
      <c r="B95" s="163"/>
      <c r="C95" s="163"/>
      <c r="D95" s="163"/>
      <c r="E95" s="3008" t="s">
        <v>8006</v>
      </c>
      <c r="F95" s="3009"/>
      <c r="G95" s="3008" t="s">
        <v>5784</v>
      </c>
      <c r="H95" s="3008" t="s">
        <v>5785</v>
      </c>
      <c r="I95" s="164"/>
      <c r="J95" s="1894"/>
      <c r="K95" s="1900" t="s">
        <v>7884</v>
      </c>
      <c r="L95" s="1900" t="s">
        <v>7885</v>
      </c>
      <c r="M95" s="1900" t="s">
        <v>7886</v>
      </c>
      <c r="O95" s="7" t="s">
        <v>0</v>
      </c>
      <c r="W95" s="106"/>
      <c r="X95" s="106"/>
      <c r="Y95" s="106"/>
      <c r="AC95" s="105"/>
      <c r="AH95" s="105"/>
      <c r="AI95" s="106"/>
      <c r="AS95" s="335"/>
      <c r="AT95" s="3149"/>
      <c r="AU95" s="3149"/>
      <c r="AV95" s="3149"/>
      <c r="AW95" s="3149"/>
      <c r="AX95" s="3149"/>
      <c r="AY95" s="3149"/>
      <c r="AZ95" s="3149"/>
      <c r="BA95" s="3149"/>
      <c r="BB95" s="3149"/>
      <c r="BC95" s="3149"/>
      <c r="BD95" s="3149"/>
      <c r="BE95" s="3149"/>
      <c r="BF95" s="3149"/>
      <c r="BG95" s="3149"/>
      <c r="BH95" s="530"/>
      <c r="BI95" s="3150"/>
      <c r="BJ95" s="3150">
        <f>VLOOKUP($DK$3,'R3_raw'!$F$15:$ALF$115,MATCH(E95,'R3_raw'!$F$13:$ALF$13,0),FALSE)</f>
        <v>40</v>
      </c>
      <c r="BK95" s="3149" t="s">
        <v>108</v>
      </c>
      <c r="BL95" s="3149" t="s">
        <v>5125</v>
      </c>
      <c r="BM95" s="3151">
        <f>VLOOKUP($DK$3,'R4_raw'!$F$15:$CGU$115,MATCH(G95,'R4_raw'!$F$13:$CGU$13,0),FALSE)</f>
        <v>40</v>
      </c>
      <c r="BN95" s="3155" t="s">
        <v>108</v>
      </c>
      <c r="BO95" s="4241">
        <f>VLOOKUP($DK$3,'R4_raw'!$F$15:$CGU$115,MATCH(H95,'R4_raw'!$F$13:$CGU$13,0),FALSE)</f>
        <v>1</v>
      </c>
      <c r="BP95" s="4241"/>
      <c r="BQ95" s="3153" t="s">
        <v>963</v>
      </c>
      <c r="BR95" s="1570" t="str">
        <f>IF(BO95&lt;=15,"★","")</f>
        <v>★</v>
      </c>
      <c r="BS95" s="4242">
        <f>VLOOKUP("長野県",'R4_raw'!$F$15:$CGU$115,MATCH(G95,'R4_raw'!$F$13:$CGU$13,0),FALSE)</f>
        <v>30.129870129870131</v>
      </c>
      <c r="BT95" s="4242"/>
      <c r="BU95" s="3154" t="s">
        <v>108</v>
      </c>
      <c r="BV95" s="446"/>
      <c r="BW95" s="3174"/>
      <c r="BX95" s="3402" t="s">
        <v>5114</v>
      </c>
      <c r="BY95" s="3168"/>
      <c r="BZ95" s="3168"/>
      <c r="CA95" s="3168"/>
      <c r="CB95" s="3168"/>
      <c r="CC95" s="3397"/>
      <c r="CD95" s="3397"/>
      <c r="CE95" s="3397"/>
      <c r="CF95" s="3161"/>
      <c r="CG95" s="3161"/>
      <c r="CH95" s="3161"/>
      <c r="CI95" s="3161"/>
      <c r="CJ95" s="3161"/>
      <c r="CK95" s="4200">
        <f>VLOOKUP($DK$3,'R4_raw'!$F$15:$CGU$115,MATCH(J86,'R4_raw'!$F$13:$CGU$13,0),FALSE)</f>
        <v>5</v>
      </c>
      <c r="CL95" s="4200"/>
      <c r="CM95" s="3162" t="s">
        <v>5123</v>
      </c>
      <c r="CN95" s="3163"/>
      <c r="CO95" s="3397" t="s">
        <v>5125</v>
      </c>
      <c r="CP95" s="4202">
        <f>VLOOKUP($DK$3,'R4_raw'!$F$15:$CGU$115,MATCH(K87,'R4_raw'!$F$13:$CGU$13,0),FALSE)</f>
        <v>4</v>
      </c>
      <c r="CQ95" s="4202"/>
      <c r="CR95" s="3161" t="s">
        <v>5123</v>
      </c>
      <c r="CS95" s="3163"/>
      <c r="CT95" s="4211">
        <f>VLOOKUP($DK$3,'R4_raw'!$F$15:$CGU$115,MATCH(L87,'R4_raw'!$F$13:$CGU$13,0),FALSE)</f>
        <v>3.587540471940949E-2</v>
      </c>
      <c r="CU95" s="4211"/>
      <c r="CV95" s="4211"/>
      <c r="CW95" s="3162" t="s">
        <v>5123</v>
      </c>
      <c r="CX95" s="4200">
        <f>VLOOKUP($DK$3,'R4_raw'!$F$15:$CGU$115,MATCH(M87,'R4_raw'!$F$13:$CGU$13,0),FALSE)</f>
        <v>8</v>
      </c>
      <c r="CY95" s="4200"/>
      <c r="CZ95" s="3161" t="s">
        <v>4</v>
      </c>
      <c r="DA95" s="3164" t="str">
        <f t="shared" si="11"/>
        <v>★</v>
      </c>
      <c r="DB95" s="4210">
        <f>VLOOKUP("長野県",'R4_raw'!$F$15:$CGU$115,MATCH(L87,'R4_raw'!$F$13:$CGU$13,0),FALSE)</f>
        <v>0.12986874089963898</v>
      </c>
      <c r="DC95" s="4210"/>
      <c r="DD95" s="3173" t="s">
        <v>5123</v>
      </c>
    </row>
    <row r="96" spans="1:113" ht="18.75" customHeight="1" x14ac:dyDescent="0.2">
      <c r="A96" s="163"/>
      <c r="B96" s="163"/>
      <c r="C96" s="163"/>
      <c r="D96" s="163"/>
      <c r="E96" s="1904" t="s">
        <v>8002</v>
      </c>
      <c r="F96" s="164"/>
      <c r="G96" s="3008" t="s">
        <v>7940</v>
      </c>
      <c r="H96" s="164"/>
      <c r="I96" s="164"/>
      <c r="J96" s="2997"/>
      <c r="K96" s="1900"/>
      <c r="L96" s="1900"/>
      <c r="M96" s="1900"/>
      <c r="O96" s="7" t="s">
        <v>0</v>
      </c>
      <c r="AC96" s="105"/>
      <c r="AH96" s="105"/>
      <c r="AS96" s="335"/>
      <c r="AT96" s="4286" t="s">
        <v>7971</v>
      </c>
      <c r="AU96" s="4286"/>
      <c r="AV96" s="4286"/>
      <c r="AW96" s="4286"/>
      <c r="AX96" s="4286"/>
      <c r="AY96" s="4286"/>
      <c r="AZ96" s="4286"/>
      <c r="BA96" s="4286"/>
      <c r="BB96" s="4286"/>
      <c r="BC96" s="4286"/>
      <c r="BD96" s="4286"/>
      <c r="BE96" s="4286"/>
      <c r="BF96" s="4286"/>
      <c r="BG96" s="4286"/>
      <c r="BH96" s="4286"/>
      <c r="BI96" s="4286"/>
      <c r="BJ96" s="4286"/>
      <c r="BK96" s="4286"/>
      <c r="BL96" s="2809" t="str">
        <f>VLOOKUP($DK$3,'R3_raw'!$F$15:$ALF$115,MATCH(E96,'R3_raw'!$F$13:$ALF$13,0),FALSE)</f>
        <v>〇</v>
      </c>
      <c r="BM96" s="3406" t="s">
        <v>5125</v>
      </c>
      <c r="BN96" s="3148" t="str">
        <f>VLOOKUP($DK$3,'R4_raw'!$F$15:$CGU$115,MATCH(G96,'R4_raw'!$F$13:$CGU$13,0),FALSE)</f>
        <v>〇</v>
      </c>
      <c r="BO96" s="4226">
        <f>VLOOKUP("長野県",'R4_raw'!$F$15:$CGU$115,MATCH(G96,'R4_raw'!$F$13:$CGU$13,0),FALSE)</f>
        <v>70</v>
      </c>
      <c r="BP96" s="4226"/>
      <c r="BQ96" s="221" t="s">
        <v>100</v>
      </c>
      <c r="BR96" s="221"/>
      <c r="BS96" s="4225">
        <f>(BO96/77)*100</f>
        <v>90.909090909090907</v>
      </c>
      <c r="BT96" s="4225"/>
      <c r="BU96" s="2179" t="s">
        <v>80</v>
      </c>
      <c r="BV96" s="446"/>
      <c r="BW96" s="3174"/>
      <c r="BX96" s="3402" t="s">
        <v>5115</v>
      </c>
      <c r="BY96" s="3168"/>
      <c r="BZ96" s="3168"/>
      <c r="CA96" s="3168"/>
      <c r="CB96" s="3168"/>
      <c r="CC96" s="3397"/>
      <c r="CD96" s="3397"/>
      <c r="CE96" s="3397"/>
      <c r="CF96" s="3161"/>
      <c r="CG96" s="3161"/>
      <c r="CH96" s="3161"/>
      <c r="CI96" s="3161"/>
      <c r="CJ96" s="3161"/>
      <c r="CK96" s="4200">
        <f>VLOOKUP($DK$3,'R4_raw'!$F$15:$CGU$115,MATCH(J87,'R4_raw'!$F$13:$CGU$13,0),FALSE)</f>
        <v>0</v>
      </c>
      <c r="CL96" s="4200"/>
      <c r="CM96" s="3162" t="s">
        <v>5123</v>
      </c>
      <c r="CN96" s="3163"/>
      <c r="CO96" s="3397" t="s">
        <v>5125</v>
      </c>
      <c r="CP96" s="4202">
        <f>VLOOKUP($DK$3,'R4_raw'!$F$15:$CGU$115,MATCH(K88,'R4_raw'!$F$13:$CGU$13,0),FALSE)</f>
        <v>0</v>
      </c>
      <c r="CQ96" s="4202"/>
      <c r="CR96" s="3161" t="s">
        <v>5123</v>
      </c>
      <c r="CS96" s="3163"/>
      <c r="CT96" s="4211">
        <f>VLOOKUP($DK$3,'R4_raw'!$F$15:$CGU$115,MATCH(L88,'R4_raw'!$F$13:$CGU$13,0),FALSE)</f>
        <v>0</v>
      </c>
      <c r="CU96" s="4211"/>
      <c r="CV96" s="4211"/>
      <c r="CW96" s="3162" t="s">
        <v>5123</v>
      </c>
      <c r="CX96" s="4200">
        <f>VLOOKUP($DK$3,'R4_raw'!$F$15:$CGU$115,MATCH(M88,'R4_raw'!$F$13:$CGU$13,0),FALSE)</f>
        <v>18</v>
      </c>
      <c r="CY96" s="4200"/>
      <c r="CZ96" s="3161" t="s">
        <v>4</v>
      </c>
      <c r="DA96" s="3165" t="str">
        <f t="shared" ref="DA96:DA101" si="12">IF(CX96&lt;=15,"★","")</f>
        <v/>
      </c>
      <c r="DB96" s="4210">
        <f>VLOOKUP("長野県",'R4_raw'!$F$15:$CGU$115,MATCH(L88,'R4_raw'!$F$13:$CGU$13,0),FALSE)</f>
        <v>0.57142245995841146</v>
      </c>
      <c r="DC96" s="4210"/>
      <c r="DD96" s="3173" t="s">
        <v>5123</v>
      </c>
    </row>
    <row r="97" spans="1:108" ht="27.65" customHeight="1" x14ac:dyDescent="0.2">
      <c r="A97" s="163"/>
      <c r="B97" s="163"/>
      <c r="C97" s="163"/>
      <c r="D97" s="163"/>
      <c r="E97" s="3008" t="s">
        <v>8003</v>
      </c>
      <c r="F97" s="164"/>
      <c r="G97" s="3008" t="s">
        <v>7941</v>
      </c>
      <c r="H97" s="164"/>
      <c r="I97" s="164"/>
      <c r="J97" s="2997"/>
      <c r="K97" s="2997"/>
      <c r="L97" s="2997"/>
      <c r="M97" s="2997"/>
      <c r="O97" s="7" t="s">
        <v>0</v>
      </c>
      <c r="AS97" s="335"/>
      <c r="AT97" s="4286" t="s">
        <v>8333</v>
      </c>
      <c r="AU97" s="4286"/>
      <c r="AV97" s="4286"/>
      <c r="AW97" s="4286"/>
      <c r="AX97" s="4286"/>
      <c r="AY97" s="4286"/>
      <c r="AZ97" s="4286"/>
      <c r="BA97" s="4286"/>
      <c r="BB97" s="4286"/>
      <c r="BC97" s="4286"/>
      <c r="BD97" s="4286"/>
      <c r="BE97" s="4286"/>
      <c r="BF97" s="4286"/>
      <c r="BG97" s="4286"/>
      <c r="BH97" s="4286"/>
      <c r="BI97" s="4286"/>
      <c r="BJ97" s="4286"/>
      <c r="BK97" s="4286"/>
      <c r="BL97" s="2809" t="str">
        <f>VLOOKUP($DK$3,'R3_raw'!$F$15:$ALF$115,MATCH(E97,'R3_raw'!$F$13:$ALF$13,0),FALSE)</f>
        <v>〇</v>
      </c>
      <c r="BM97" s="3406" t="s">
        <v>5125</v>
      </c>
      <c r="BN97" s="3148" t="str">
        <f>VLOOKUP($DK$3,'R4_raw'!$F$15:$CGU$115,MATCH(G97,'R4_raw'!$F$13:$CGU$13,0),FALSE)</f>
        <v>〇</v>
      </c>
      <c r="BO97" s="4226">
        <f>VLOOKUP("長野県",'R4_raw'!$F$15:$CGU$115,MATCH(G97,'R4_raw'!$F$13:$CGU$13,0),FALSE)</f>
        <v>62</v>
      </c>
      <c r="BP97" s="4226"/>
      <c r="BQ97" s="221" t="s">
        <v>100</v>
      </c>
      <c r="BR97" s="221"/>
      <c r="BS97" s="4225">
        <f>(BO97/77)*100</f>
        <v>80.519480519480524</v>
      </c>
      <c r="BT97" s="4225"/>
      <c r="BU97" s="2179" t="s">
        <v>80</v>
      </c>
      <c r="BV97" s="446"/>
      <c r="BW97" s="3174"/>
      <c r="BX97" s="3402" t="s">
        <v>5116</v>
      </c>
      <c r="BY97" s="3168"/>
      <c r="BZ97" s="3168"/>
      <c r="CA97" s="3168"/>
      <c r="CB97" s="3168"/>
      <c r="CC97" s="3397"/>
      <c r="CD97" s="3397"/>
      <c r="CE97" s="3397"/>
      <c r="CF97" s="3161"/>
      <c r="CG97" s="3161"/>
      <c r="CH97" s="3161"/>
      <c r="CI97" s="3161"/>
      <c r="CJ97" s="3161"/>
      <c r="CK97" s="4200">
        <f>VLOOKUP($DK$3,'R4_raw'!$F$15:$CGU$115,MATCH(J88,'R4_raw'!$F$13:$CGU$13,0),FALSE)</f>
        <v>0</v>
      </c>
      <c r="CL97" s="4200"/>
      <c r="CM97" s="3162" t="s">
        <v>5123</v>
      </c>
      <c r="CN97" s="3163"/>
      <c r="CO97" s="3397" t="s">
        <v>5125</v>
      </c>
      <c r="CP97" s="4202">
        <f>VLOOKUP($DK$3,'R4_raw'!$F$15:$CGU$115,MATCH(K89,'R4_raw'!$F$13:$CGU$13,0),FALSE)</f>
        <v>0</v>
      </c>
      <c r="CQ97" s="4202"/>
      <c r="CR97" s="3161" t="s">
        <v>5123</v>
      </c>
      <c r="CS97" s="3163"/>
      <c r="CT97" s="4211">
        <f>VLOOKUP($DK$3,'R4_raw'!$F$15:$CGU$115,MATCH(L89,'R4_raw'!$F$13:$CGU$13,0),FALSE)</f>
        <v>0</v>
      </c>
      <c r="CU97" s="4211"/>
      <c r="CV97" s="4211"/>
      <c r="CW97" s="3162" t="s">
        <v>5123</v>
      </c>
      <c r="CX97" s="4200">
        <f>VLOOKUP($DK$3,'R4_raw'!$F$15:$CGU$115,MATCH(M89,'R4_raw'!$F$13:$CGU$13,0),FALSE)</f>
        <v>7</v>
      </c>
      <c r="CY97" s="4200"/>
      <c r="CZ97" s="3161" t="s">
        <v>4</v>
      </c>
      <c r="DA97" s="3164" t="str">
        <f t="shared" si="11"/>
        <v>★</v>
      </c>
      <c r="DB97" s="4210">
        <f>VLOOKUP("長野県",'R4_raw'!$F$15:$CGU$115,MATCH(L89,'R4_raw'!$F$13:$CGU$13,0),FALSE)</f>
        <v>0.12986874089963898</v>
      </c>
      <c r="DC97" s="4210"/>
      <c r="DD97" s="3173" t="s">
        <v>5123</v>
      </c>
    </row>
    <row r="98" spans="1:108" ht="25.5" customHeight="1" x14ac:dyDescent="0.2">
      <c r="A98" s="163"/>
      <c r="B98" s="163"/>
      <c r="C98" s="163"/>
      <c r="D98" s="163"/>
      <c r="E98" s="3008" t="s">
        <v>8004</v>
      </c>
      <c r="F98" s="164"/>
      <c r="G98" s="3008" t="s">
        <v>7942</v>
      </c>
      <c r="H98" s="164"/>
      <c r="I98" s="164"/>
      <c r="J98" s="2999" t="s">
        <v>7841</v>
      </c>
      <c r="K98" s="2997"/>
      <c r="L98" s="2997"/>
      <c r="M98" s="2997"/>
      <c r="O98" s="7" t="s">
        <v>0</v>
      </c>
      <c r="AS98" s="335"/>
      <c r="AT98" s="4233" t="s">
        <v>7972</v>
      </c>
      <c r="AU98" s="4233"/>
      <c r="AV98" s="4233"/>
      <c r="AW98" s="4233"/>
      <c r="AX98" s="4233"/>
      <c r="AY98" s="4233"/>
      <c r="AZ98" s="4233"/>
      <c r="BA98" s="4233"/>
      <c r="BB98" s="4233"/>
      <c r="BC98" s="4233"/>
      <c r="BD98" s="4233"/>
      <c r="BE98" s="4233"/>
      <c r="BF98" s="4233"/>
      <c r="BG98" s="4233"/>
      <c r="BH98" s="4233"/>
      <c r="BI98" s="4233"/>
      <c r="BJ98" s="4233"/>
      <c r="BK98" s="4233"/>
      <c r="BL98" s="2809" t="str">
        <f>VLOOKUP($DK$3,'R3_raw'!$F$15:$ALF$115,MATCH(E98,'R3_raw'!$F$13:$ALF$13,0),FALSE)</f>
        <v>〇</v>
      </c>
      <c r="BM98" s="3406" t="s">
        <v>5125</v>
      </c>
      <c r="BN98" s="3148" t="str">
        <f>VLOOKUP($DK$3,'R4_raw'!$F$15:$CGU$115,MATCH(G98,'R4_raw'!$F$13:$CGU$13,0),FALSE)</f>
        <v>〇</v>
      </c>
      <c r="BO98" s="4226">
        <f>VLOOKUP("長野県",'R4_raw'!$F$15:$CGU$115,MATCH(G98,'R4_raw'!$F$13:$CGU$13,0),FALSE)</f>
        <v>56</v>
      </c>
      <c r="BP98" s="4226"/>
      <c r="BQ98" s="221" t="s">
        <v>100</v>
      </c>
      <c r="BR98" s="221"/>
      <c r="BS98" s="4225">
        <f>(BO98/77)*100</f>
        <v>72.727272727272734</v>
      </c>
      <c r="BT98" s="4225"/>
      <c r="BU98" s="2179" t="s">
        <v>80</v>
      </c>
      <c r="BV98" s="446"/>
      <c r="BW98" s="3174"/>
      <c r="BX98" s="3402" t="s">
        <v>5117</v>
      </c>
      <c r="BY98" s="3161"/>
      <c r="BZ98" s="3397"/>
      <c r="CA98" s="3397"/>
      <c r="CB98" s="3397"/>
      <c r="CC98" s="3397"/>
      <c r="CD98" s="3397"/>
      <c r="CE98" s="3397"/>
      <c r="CF98" s="3161"/>
      <c r="CG98" s="3161"/>
      <c r="CH98" s="3161"/>
      <c r="CI98" s="3161"/>
      <c r="CJ98" s="3161"/>
      <c r="CK98" s="4200">
        <f>VLOOKUP($DK$3,'R4_raw'!$F$15:$CGU$115,MATCH(J89,'R4_raw'!$F$13:$CGU$13,0),FALSE)</f>
        <v>3</v>
      </c>
      <c r="CL98" s="4200"/>
      <c r="CM98" s="3162" t="s">
        <v>5123</v>
      </c>
      <c r="CN98" s="3163"/>
      <c r="CO98" s="3397" t="s">
        <v>5125</v>
      </c>
      <c r="CP98" s="4202">
        <f>VLOOKUP($DK$3,'R4_raw'!$F$15:$CGU$115,MATCH(K90,'R4_raw'!$F$13:$CGU$13,0),FALSE)</f>
        <v>2</v>
      </c>
      <c r="CQ98" s="4202"/>
      <c r="CR98" s="3161" t="s">
        <v>5123</v>
      </c>
      <c r="CS98" s="3163"/>
      <c r="CT98" s="4211">
        <f>VLOOKUP($DK$3,'R4_raw'!$F$15:$CGU$115,MATCH(L90,'R4_raw'!$F$13:$CGU$13,0),FALSE)</f>
        <v>1.7937702359704745E-2</v>
      </c>
      <c r="CU98" s="4211"/>
      <c r="CV98" s="4211"/>
      <c r="CW98" s="3162" t="s">
        <v>5123</v>
      </c>
      <c r="CX98" s="4200">
        <f>VLOOKUP($DK$3,'R4_raw'!$F$15:$CGU$115,MATCH(M90,'R4_raw'!$F$13:$CGU$13,0),FALSE)</f>
        <v>35</v>
      </c>
      <c r="CY98" s="4200"/>
      <c r="CZ98" s="3161" t="s">
        <v>4</v>
      </c>
      <c r="DA98" s="3165" t="str">
        <f t="shared" si="12"/>
        <v/>
      </c>
      <c r="DB98" s="4210">
        <f>VLOOKUP("長野県",'R4_raw'!$F$15:$CGU$115,MATCH(L90,'R4_raw'!$F$13:$CGU$13,0),FALSE)</f>
        <v>2.2383259460937772</v>
      </c>
      <c r="DC98" s="4210"/>
      <c r="DD98" s="3173" t="s">
        <v>5123</v>
      </c>
    </row>
    <row r="99" spans="1:108" ht="16.5" customHeight="1" x14ac:dyDescent="0.2">
      <c r="A99" s="163"/>
      <c r="B99" s="163"/>
      <c r="C99" s="163"/>
      <c r="D99" s="163"/>
      <c r="E99" s="3008" t="s">
        <v>8005</v>
      </c>
      <c r="F99" s="164"/>
      <c r="G99" s="3008" t="s">
        <v>7943</v>
      </c>
      <c r="H99" s="164"/>
      <c r="I99" s="164"/>
      <c r="J99" s="2999" t="s">
        <v>7842</v>
      </c>
      <c r="K99" s="2998" t="s">
        <v>6600</v>
      </c>
      <c r="L99" s="2998" t="s">
        <v>6389</v>
      </c>
      <c r="M99" s="2998" t="s">
        <v>6390</v>
      </c>
      <c r="O99" s="7" t="s">
        <v>0</v>
      </c>
      <c r="AS99" s="335"/>
      <c r="AT99" s="4232" t="s">
        <v>7973</v>
      </c>
      <c r="AU99" s="4232"/>
      <c r="AV99" s="4232"/>
      <c r="AW99" s="4232"/>
      <c r="AX99" s="4232"/>
      <c r="AY99" s="4232"/>
      <c r="AZ99" s="4232"/>
      <c r="BA99" s="4232"/>
      <c r="BB99" s="4232"/>
      <c r="BC99" s="4232"/>
      <c r="BD99" s="4232"/>
      <c r="BE99" s="4232"/>
      <c r="BF99" s="4232"/>
      <c r="BG99" s="4232"/>
      <c r="BH99" s="4232"/>
      <c r="BI99" s="4232"/>
      <c r="BJ99" s="4232"/>
      <c r="BK99" s="4232"/>
      <c r="BL99" s="2809" t="str">
        <f>VLOOKUP($DK$3,'R3_raw'!$F$15:$ALF$115,MATCH(E99,'R3_raw'!$F$13:$ALF$13,0),FALSE)</f>
        <v>〇</v>
      </c>
      <c r="BM99" s="3406" t="s">
        <v>5125</v>
      </c>
      <c r="BN99" s="3148" t="str">
        <f>VLOOKUP($DK$3,'R4_raw'!$F$15:$CGU$115,MATCH(G99,'R4_raw'!$F$13:$CGU$13,0),FALSE)</f>
        <v>〇</v>
      </c>
      <c r="BO99" s="4226">
        <f>VLOOKUP("長野県",'R4_raw'!$F$15:$CGU$115,MATCH(G99,'R4_raw'!$F$13:$CGU$13,0),FALSE)</f>
        <v>44</v>
      </c>
      <c r="BP99" s="4226"/>
      <c r="BQ99" s="221" t="s">
        <v>100</v>
      </c>
      <c r="BR99" s="221"/>
      <c r="BS99" s="4225">
        <f>(BO99/77)*100</f>
        <v>57.142857142857139</v>
      </c>
      <c r="BT99" s="4225"/>
      <c r="BU99" s="2179" t="s">
        <v>80</v>
      </c>
      <c r="BV99" s="446"/>
      <c r="BW99" s="3174"/>
      <c r="BX99" s="3402" t="s">
        <v>5118</v>
      </c>
      <c r="BY99" s="3161"/>
      <c r="BZ99" s="3397"/>
      <c r="CA99" s="3397"/>
      <c r="CB99" s="3397"/>
      <c r="CC99" s="3397"/>
      <c r="CD99" s="3397"/>
      <c r="CE99" s="3397"/>
      <c r="CF99" s="3161"/>
      <c r="CG99" s="3161"/>
      <c r="CH99" s="3161"/>
      <c r="CI99" s="3161"/>
      <c r="CJ99" s="3161"/>
      <c r="CK99" s="4200">
        <f>VLOOKUP($DK$3,'R4_raw'!$F$15:$CGU$115,MATCH(J90,'R4_raw'!$F$13:$CGU$13,0),FALSE)</f>
        <v>4</v>
      </c>
      <c r="CL99" s="4200"/>
      <c r="CM99" s="3162" t="s">
        <v>5123</v>
      </c>
      <c r="CN99" s="3163"/>
      <c r="CO99" s="3397" t="s">
        <v>5125</v>
      </c>
      <c r="CP99" s="4202">
        <f>VLOOKUP($DK$3,'R4_raw'!$F$15:$CGU$115,MATCH(K91,'R4_raw'!$F$13:$CGU$13,0),FALSE)</f>
        <v>2</v>
      </c>
      <c r="CQ99" s="4202"/>
      <c r="CR99" s="3161" t="s">
        <v>5123</v>
      </c>
      <c r="CS99" s="3163"/>
      <c r="CT99" s="4211">
        <f>VLOOKUP($DK$3,'R4_raw'!$F$15:$CGU$115,MATCH(L91,'R4_raw'!$F$13:$CGU$13,0),FALSE)</f>
        <v>1.7937702359704745E-2</v>
      </c>
      <c r="CU99" s="4211"/>
      <c r="CV99" s="4211"/>
      <c r="CW99" s="3162" t="s">
        <v>5123</v>
      </c>
      <c r="CX99" s="4200">
        <f>VLOOKUP($DK$3,'R4_raw'!$F$15:$CGU$115,MATCH(M91,'R4_raw'!$F$13:$CGU$13,0),FALSE)</f>
        <v>14</v>
      </c>
      <c r="CY99" s="4200"/>
      <c r="CZ99" s="3161" t="s">
        <v>4</v>
      </c>
      <c r="DA99" s="3164" t="str">
        <f t="shared" si="11"/>
        <v>★</v>
      </c>
      <c r="DB99" s="4210">
        <f>VLOOKUP("長野県",'R4_raw'!$F$15:$CGU$115,MATCH(L91,'R4_raw'!$F$13:$CGU$13,0),FALSE)</f>
        <v>0.84796648469764258</v>
      </c>
      <c r="DC99" s="4210"/>
      <c r="DD99" s="3173" t="s">
        <v>5123</v>
      </c>
    </row>
    <row r="100" spans="1:108" ht="16.5" customHeight="1" x14ac:dyDescent="0.2">
      <c r="A100" s="163"/>
      <c r="B100" s="163"/>
      <c r="C100" s="163"/>
      <c r="D100" s="163"/>
      <c r="E100" s="3008"/>
      <c r="F100" s="164"/>
      <c r="G100" s="3008"/>
      <c r="H100" s="164"/>
      <c r="I100" s="164"/>
      <c r="J100" s="2999" t="s">
        <v>7843</v>
      </c>
      <c r="K100" s="2998" t="s">
        <v>6391</v>
      </c>
      <c r="L100" s="2998" t="s">
        <v>6392</v>
      </c>
      <c r="M100" s="2998" t="s">
        <v>6393</v>
      </c>
      <c r="O100" s="7" t="s">
        <v>0</v>
      </c>
      <c r="AS100" s="334" t="s">
        <v>168</v>
      </c>
      <c r="AT100" s="2176" t="s">
        <v>2991</v>
      </c>
      <c r="AU100" s="2176"/>
      <c r="AV100" s="2176"/>
      <c r="AW100" s="2176"/>
      <c r="AX100" s="2176"/>
      <c r="AY100" s="2176"/>
      <c r="AZ100" s="2176"/>
      <c r="BA100" s="2176"/>
      <c r="BB100" s="2176"/>
      <c r="BC100" s="2176"/>
      <c r="BD100" s="2176"/>
      <c r="BE100" s="2176"/>
      <c r="BF100" s="2176"/>
      <c r="BG100" s="2176"/>
      <c r="BH100" s="1930"/>
      <c r="BI100" s="1930"/>
      <c r="BJ100" s="4236">
        <v>2021</v>
      </c>
      <c r="BK100" s="4236"/>
      <c r="BL100" s="4237">
        <v>2022</v>
      </c>
      <c r="BM100" s="4237"/>
      <c r="BN100" s="4237"/>
      <c r="BO100" s="4237" t="s">
        <v>73</v>
      </c>
      <c r="BP100" s="4237"/>
      <c r="BQ100" s="4237"/>
      <c r="BR100" s="2007"/>
      <c r="BS100" s="4275" t="s">
        <v>280</v>
      </c>
      <c r="BT100" s="4275"/>
      <c r="BU100" s="4276"/>
      <c r="BV100" s="446"/>
      <c r="BW100" s="3174"/>
      <c r="BX100" s="3402" t="s">
        <v>5119</v>
      </c>
      <c r="BY100" s="3161"/>
      <c r="BZ100" s="3397"/>
      <c r="CA100" s="3397"/>
      <c r="CB100" s="3397"/>
      <c r="CC100" s="3397"/>
      <c r="CD100" s="3397"/>
      <c r="CE100" s="3397"/>
      <c r="CF100" s="3161"/>
      <c r="CG100" s="3161"/>
      <c r="CH100" s="3161"/>
      <c r="CI100" s="3161"/>
      <c r="CJ100" s="3161"/>
      <c r="CK100" s="4200">
        <f>VLOOKUP($DK$3,'R4_raw'!$F$15:$CGU$115,MATCH(J91,'R4_raw'!$F$13:$CGU$13,0),FALSE)</f>
        <v>0</v>
      </c>
      <c r="CL100" s="4200"/>
      <c r="CM100" s="3162" t="s">
        <v>5123</v>
      </c>
      <c r="CN100" s="3163"/>
      <c r="CO100" s="3397" t="s">
        <v>5125</v>
      </c>
      <c r="CP100" s="4202">
        <f>VLOOKUP($DK$3,'R4_raw'!$F$15:$CGU$115,MATCH(K92,'R4_raw'!$F$13:$CGU$13,0),FALSE)</f>
        <v>0</v>
      </c>
      <c r="CQ100" s="4202"/>
      <c r="CR100" s="3161" t="s">
        <v>5123</v>
      </c>
      <c r="CS100" s="3163"/>
      <c r="CT100" s="4211">
        <f>VLOOKUP($DK$3,'R4_raw'!$F$15:$CGU$115,MATCH(L92,'R4_raw'!$F$13:$CGU$13,0),FALSE)</f>
        <v>0</v>
      </c>
      <c r="CU100" s="4211"/>
      <c r="CV100" s="4211"/>
      <c r="CW100" s="3162" t="s">
        <v>5123</v>
      </c>
      <c r="CX100" s="4200">
        <f>VLOOKUP($DK$3,'R4_raw'!$F$15:$CGU$115,MATCH(M92,'R4_raw'!$F$13:$CGU$13,0),FALSE)</f>
        <v>6</v>
      </c>
      <c r="CY100" s="4200"/>
      <c r="CZ100" s="3161" t="s">
        <v>4</v>
      </c>
      <c r="DA100" s="3164" t="str">
        <f t="shared" si="11"/>
        <v>★</v>
      </c>
      <c r="DB100" s="4210">
        <f>VLOOKUP("長野県",'R4_raw'!$F$15:$CGU$115,MATCH(L92,'R4_raw'!$F$13:$CGU$13,0),FALSE)</f>
        <v>9.7783522559728164E-2</v>
      </c>
      <c r="DC100" s="4210"/>
      <c r="DD100" s="3173" t="s">
        <v>5123</v>
      </c>
    </row>
    <row r="101" spans="1:108" ht="16.5" customHeight="1" x14ac:dyDescent="0.2">
      <c r="A101" s="163"/>
      <c r="B101" s="163"/>
      <c r="C101" s="163"/>
      <c r="D101" s="163"/>
      <c r="E101" s="3008" t="s">
        <v>4197</v>
      </c>
      <c r="F101" s="3007"/>
      <c r="G101" s="3008" t="s">
        <v>5786</v>
      </c>
      <c r="H101" s="3008" t="s">
        <v>5787</v>
      </c>
      <c r="I101" s="164"/>
      <c r="J101" s="2999" t="s">
        <v>7844</v>
      </c>
      <c r="K101" s="2998" t="s">
        <v>6394</v>
      </c>
      <c r="L101" s="2998" t="s">
        <v>6395</v>
      </c>
      <c r="M101" s="2998" t="s">
        <v>6396</v>
      </c>
      <c r="O101" s="7" t="s">
        <v>0</v>
      </c>
      <c r="AS101" s="335"/>
      <c r="AT101" s="3149"/>
      <c r="AU101" s="3149"/>
      <c r="AV101" s="3149"/>
      <c r="AW101" s="3149"/>
      <c r="AX101" s="3149"/>
      <c r="AY101" s="3149"/>
      <c r="AZ101" s="3149"/>
      <c r="BA101" s="3149"/>
      <c r="BB101" s="3149"/>
      <c r="BC101" s="3149"/>
      <c r="BD101" s="3149"/>
      <c r="BE101" s="3149"/>
      <c r="BF101" s="3149"/>
      <c r="BG101" s="3149"/>
      <c r="BH101" s="530"/>
      <c r="BI101" s="3150"/>
      <c r="BJ101" s="3150">
        <f>VLOOKUP($DK$3,'R3_raw'!$F$15:$ALF$115,MATCH(E101,'R3_raw'!$F$13:$ALF$13,0),FALSE)</f>
        <v>30</v>
      </c>
      <c r="BK101" s="3149" t="s">
        <v>108</v>
      </c>
      <c r="BL101" s="3149" t="s">
        <v>5125</v>
      </c>
      <c r="BM101" s="3151">
        <f>VLOOKUP($DK$3,'R4_raw'!$F$15:$CGU$115,MATCH(G101,'R4_raw'!$F$13:$CGU$13,0),FALSE)</f>
        <v>30</v>
      </c>
      <c r="BN101" s="3155" t="s">
        <v>108</v>
      </c>
      <c r="BO101" s="4241">
        <f>VLOOKUP($DK$3,'R4_raw'!$F$15:$CGU$115,MATCH(H101,'R4_raw'!$F$13:$CGU$13,0),FALSE)</f>
        <v>20</v>
      </c>
      <c r="BP101" s="4241"/>
      <c r="BQ101" s="3153" t="s">
        <v>963</v>
      </c>
      <c r="BR101" s="1570" t="str">
        <f>IF(BO101&lt;=15,"★","")</f>
        <v/>
      </c>
      <c r="BS101" s="4242">
        <f>VLOOKUP("長野県",'R4_raw'!$F$15:$CGU$115,MATCH(G101,'R4_raw'!$F$13:$CGU$13,0),FALSE)</f>
        <v>21.558441558441558</v>
      </c>
      <c r="BT101" s="4242"/>
      <c r="BU101" s="3154" t="s">
        <v>108</v>
      </c>
      <c r="BV101" s="446"/>
      <c r="BW101" s="3174"/>
      <c r="BX101" s="3402" t="s">
        <v>5120</v>
      </c>
      <c r="BY101" s="3161"/>
      <c r="BZ101" s="3397"/>
      <c r="CA101" s="3397"/>
      <c r="CB101" s="3397"/>
      <c r="CC101" s="3397"/>
      <c r="CD101" s="3397"/>
      <c r="CE101" s="3397"/>
      <c r="CF101" s="3161"/>
      <c r="CG101" s="3161"/>
      <c r="CH101" s="3161"/>
      <c r="CI101" s="3161"/>
      <c r="CJ101" s="3161"/>
      <c r="CK101" s="4200">
        <f>VLOOKUP($DK$3,'R4_raw'!$F$15:$CGU$115,MATCH(J92,'R4_raw'!$F$13:$CGU$13,0),FALSE)</f>
        <v>4</v>
      </c>
      <c r="CL101" s="4200"/>
      <c r="CM101" s="3162" t="s">
        <v>5123</v>
      </c>
      <c r="CN101" s="3163"/>
      <c r="CO101" s="3397" t="s">
        <v>5125</v>
      </c>
      <c r="CP101" s="4202">
        <f>VLOOKUP($DK$3,'R4_raw'!$F$15:$CGU$115,MATCH(K93,'R4_raw'!$F$13:$CGU$13,0),FALSE)</f>
        <v>3</v>
      </c>
      <c r="CQ101" s="4202"/>
      <c r="CR101" s="3161" t="s">
        <v>5123</v>
      </c>
      <c r="CS101" s="3163"/>
      <c r="CT101" s="4211">
        <f>VLOOKUP($DK$3,'R4_raw'!$F$15:$CGU$115,MATCH(L93,'R4_raw'!$F$13:$CGU$13,0),FALSE)</f>
        <v>2.6906553539557117E-2</v>
      </c>
      <c r="CU101" s="4211"/>
      <c r="CV101" s="4211"/>
      <c r="CW101" s="3162" t="s">
        <v>5123</v>
      </c>
      <c r="CX101" s="4200">
        <f>VLOOKUP($DK$3,'R4_raw'!$F$15:$CGU$115,MATCH(M93,'R4_raw'!$F$13:$CGU$13,0),FALSE)</f>
        <v>18</v>
      </c>
      <c r="CY101" s="4200"/>
      <c r="CZ101" s="3161" t="s">
        <v>4</v>
      </c>
      <c r="DA101" s="3871" t="str">
        <f t="shared" si="12"/>
        <v/>
      </c>
      <c r="DB101" s="4210">
        <f>VLOOKUP("長野県",'R4_raw'!$F$15:$CGU$115,MATCH(L93,'R4_raw'!$F$13:$CGU$13,0),FALSE)</f>
        <v>0.21542932313940111</v>
      </c>
      <c r="DC101" s="4210"/>
      <c r="DD101" s="3173" t="s">
        <v>5123</v>
      </c>
    </row>
    <row r="102" spans="1:108" ht="16.5" customHeight="1" x14ac:dyDescent="0.2">
      <c r="A102" s="163"/>
      <c r="B102" s="163"/>
      <c r="C102" s="163"/>
      <c r="D102" s="163"/>
      <c r="E102" s="3008" t="s">
        <v>8007</v>
      </c>
      <c r="F102" s="164"/>
      <c r="G102" s="3008" t="s">
        <v>7945</v>
      </c>
      <c r="H102" s="164"/>
      <c r="I102" s="164"/>
      <c r="J102" s="2999" t="s">
        <v>7845</v>
      </c>
      <c r="K102" s="2998" t="s">
        <v>6397</v>
      </c>
      <c r="L102" s="2998" t="s">
        <v>6398</v>
      </c>
      <c r="M102" s="2998" t="s">
        <v>6399</v>
      </c>
      <c r="O102" s="7" t="s">
        <v>0</v>
      </c>
      <c r="AS102" s="335"/>
      <c r="AT102" s="4233" t="s">
        <v>7904</v>
      </c>
      <c r="AU102" s="4233"/>
      <c r="AV102" s="4233"/>
      <c r="AW102" s="4233"/>
      <c r="AX102" s="4233"/>
      <c r="AY102" s="4233"/>
      <c r="AZ102" s="4233"/>
      <c r="BA102" s="4233"/>
      <c r="BB102" s="4233"/>
      <c r="BC102" s="4233"/>
      <c r="BD102" s="4233"/>
      <c r="BE102" s="4233"/>
      <c r="BF102" s="4233"/>
      <c r="BG102" s="4233"/>
      <c r="BH102" s="4233"/>
      <c r="BI102" s="4233"/>
      <c r="BJ102" s="4233"/>
      <c r="BK102" s="4233"/>
      <c r="BL102" s="2809" t="str">
        <f>VLOOKUP($DK$3,'R3_raw'!$F$15:$ALF$115,MATCH(E102,'R3_raw'!$F$13:$ALF$13,0),FALSE)</f>
        <v>〇</v>
      </c>
      <c r="BM102" s="3406" t="s">
        <v>5125</v>
      </c>
      <c r="BN102" s="3148" t="str">
        <f>VLOOKUP($DK$3,'R4_raw'!$F$15:$CGU$115,MATCH(G102,'R4_raw'!$F$13:$CGU$13,0),FALSE)</f>
        <v>〇</v>
      </c>
      <c r="BO102" s="4226">
        <f>VLOOKUP("長野県",'R4_raw'!$F$15:$CGU$115,MATCH(G102,'R4_raw'!$F$13:$CGU$13,0),FALSE)</f>
        <v>52</v>
      </c>
      <c r="BP102" s="4226"/>
      <c r="BQ102" s="221" t="s">
        <v>100</v>
      </c>
      <c r="BR102" s="221"/>
      <c r="BS102" s="4225">
        <f>(BO102/77)*100</f>
        <v>67.532467532467535</v>
      </c>
      <c r="BT102" s="4225"/>
      <c r="BU102" s="2179" t="s">
        <v>80</v>
      </c>
      <c r="BV102" s="446"/>
      <c r="BW102" s="3174"/>
      <c r="BX102" s="3402" t="s">
        <v>5121</v>
      </c>
      <c r="BY102" s="3161"/>
      <c r="BZ102" s="3397"/>
      <c r="CA102" s="3397"/>
      <c r="CB102" s="3397"/>
      <c r="CC102" s="3397"/>
      <c r="CD102" s="3397"/>
      <c r="CE102" s="3397"/>
      <c r="CF102" s="3161"/>
      <c r="CG102" s="3161"/>
      <c r="CH102" s="3161"/>
      <c r="CI102" s="3161"/>
      <c r="CJ102" s="3161"/>
      <c r="CK102" s="4200">
        <f>VLOOKUP($DK$3,'R4_raw'!$F$15:$CGU$115,MATCH(J93,'R4_raw'!$F$13:$CGU$13,0),FALSE)</f>
        <v>0</v>
      </c>
      <c r="CL102" s="4200"/>
      <c r="CM102" s="3162" t="s">
        <v>5123</v>
      </c>
      <c r="CN102" s="3163"/>
      <c r="CO102" s="3397" t="s">
        <v>5125</v>
      </c>
      <c r="CP102" s="4202">
        <f>VLOOKUP($DK$3,'R4_raw'!$F$15:$CGU$115,MATCH(K94,'R4_raw'!$F$13:$CGU$13,0),FALSE)</f>
        <v>0</v>
      </c>
      <c r="CQ102" s="4202"/>
      <c r="CR102" s="3161" t="s">
        <v>5123</v>
      </c>
      <c r="CS102" s="3163"/>
      <c r="CT102" s="4211">
        <f>VLOOKUP($DK$3,'R4_raw'!$F$15:$CGU$115,MATCH(L94,'R4_raw'!$F$13:$CGU$13,0),FALSE)</f>
        <v>0</v>
      </c>
      <c r="CU102" s="4211"/>
      <c r="CV102" s="4211"/>
      <c r="CW102" s="3162" t="s">
        <v>5123</v>
      </c>
      <c r="CX102" s="4200">
        <f>VLOOKUP($DK$3,'R4_raw'!$F$15:$CGU$115,MATCH(M94,'R4_raw'!$F$13:$CGU$13,0),FALSE)</f>
        <v>16</v>
      </c>
      <c r="CY102" s="4200"/>
      <c r="CZ102" s="3161" t="s">
        <v>4</v>
      </c>
      <c r="DA102" s="3871" t="str">
        <f>IF(CX102&lt;=15,"★","")</f>
        <v/>
      </c>
      <c r="DB102" s="4210">
        <f>VLOOKUP("長野県",'R4_raw'!$F$15:$CGU$115,MATCH(L94,'R4_raw'!$F$13:$CGU$13,0),FALSE)</f>
        <v>0.21695719067939684</v>
      </c>
      <c r="DC102" s="4210"/>
      <c r="DD102" s="3173" t="s">
        <v>5123</v>
      </c>
    </row>
    <row r="103" spans="1:108" ht="16.5" customHeight="1" thickBot="1" x14ac:dyDescent="0.25">
      <c r="A103" s="163"/>
      <c r="B103" s="163"/>
      <c r="C103" s="163"/>
      <c r="D103" s="163"/>
      <c r="E103" s="3008" t="s">
        <v>8008</v>
      </c>
      <c r="F103" s="164"/>
      <c r="G103" s="3008" t="s">
        <v>7946</v>
      </c>
      <c r="H103" s="164"/>
      <c r="I103" s="164"/>
      <c r="J103" s="2999" t="s">
        <v>7846</v>
      </c>
      <c r="K103" s="2998" t="s">
        <v>6400</v>
      </c>
      <c r="L103" s="2998" t="s">
        <v>6401</v>
      </c>
      <c r="M103" s="2998" t="s">
        <v>6402</v>
      </c>
      <c r="O103" s="7" t="s">
        <v>0</v>
      </c>
      <c r="AS103" s="335"/>
      <c r="AT103" s="4233" t="s">
        <v>7974</v>
      </c>
      <c r="AU103" s="4233"/>
      <c r="AV103" s="4233"/>
      <c r="AW103" s="4233"/>
      <c r="AX103" s="4233"/>
      <c r="AY103" s="4233"/>
      <c r="AZ103" s="4233"/>
      <c r="BA103" s="4233"/>
      <c r="BB103" s="4233"/>
      <c r="BC103" s="4233"/>
      <c r="BD103" s="4233"/>
      <c r="BE103" s="4233"/>
      <c r="BF103" s="4233"/>
      <c r="BG103" s="4233"/>
      <c r="BH103" s="4233"/>
      <c r="BI103" s="4233"/>
      <c r="BJ103" s="4233"/>
      <c r="BK103" s="4233"/>
      <c r="BL103" s="2809" t="str">
        <f>VLOOKUP($DK$3,'R3_raw'!$F$15:$ALF$115,MATCH(E103,'R3_raw'!$F$13:$ALF$13,0),FALSE)</f>
        <v>〇</v>
      </c>
      <c r="BM103" s="3406" t="s">
        <v>5125</v>
      </c>
      <c r="BN103" s="3148" t="str">
        <f>VLOOKUP($DK$3,'R4_raw'!$F$15:$CGU$115,MATCH(G103,'R4_raw'!$F$13:$CGU$13,0),FALSE)</f>
        <v>〇</v>
      </c>
      <c r="BO103" s="4226">
        <f>VLOOKUP("長野県",'R4_raw'!$F$15:$CGU$115,MATCH(G103,'R4_raw'!$F$13:$CGU$13,0),FALSE)</f>
        <v>51</v>
      </c>
      <c r="BP103" s="4226"/>
      <c r="BQ103" s="221" t="s">
        <v>100</v>
      </c>
      <c r="BR103" s="221"/>
      <c r="BS103" s="4225">
        <f>(BO103/77)*100</f>
        <v>66.233766233766232</v>
      </c>
      <c r="BT103" s="4225"/>
      <c r="BU103" s="2179" t="s">
        <v>80</v>
      </c>
      <c r="BV103" s="446"/>
      <c r="BW103" s="3398"/>
      <c r="BX103" s="3404" t="s">
        <v>5122</v>
      </c>
      <c r="BY103" s="3176"/>
      <c r="BZ103" s="3176"/>
      <c r="CA103" s="3176"/>
      <c r="CB103" s="3176"/>
      <c r="CC103" s="3176"/>
      <c r="CD103" s="3176"/>
      <c r="CE103" s="3176"/>
      <c r="CF103" s="3176"/>
      <c r="CG103" s="3176"/>
      <c r="CH103" s="3176"/>
      <c r="CI103" s="3176"/>
      <c r="CJ103" s="3176"/>
      <c r="CK103" s="4201">
        <f>VLOOKUP($DK$3,'R4_raw'!$F$15:$CGU$115,MATCH(J94,'R4_raw'!$F$13:$CGU$13,0),FALSE)</f>
        <v>0</v>
      </c>
      <c r="CL103" s="4201"/>
      <c r="CM103" s="3182" t="s">
        <v>5123</v>
      </c>
      <c r="CN103" s="3176"/>
      <c r="CO103" s="3399" t="s">
        <v>5125</v>
      </c>
      <c r="CP103" s="4203">
        <f>VLOOKUP($DK$3,'R4_raw'!$F$15:$CGU$115,MATCH(K95,'R4_raw'!$F$13:$CGU$13,0),FALSE)</f>
        <v>0</v>
      </c>
      <c r="CQ103" s="4203"/>
      <c r="CR103" s="3176" t="s">
        <v>5123</v>
      </c>
      <c r="CS103" s="3176"/>
      <c r="CT103" s="4536">
        <f>VLOOKUP($DK$3,'R4_raw'!$F$15:$CGU$115,MATCH(L95,'R4_raw'!$F$13:$CGU$13,0),FALSE)</f>
        <v>0</v>
      </c>
      <c r="CU103" s="4536"/>
      <c r="CV103" s="4536"/>
      <c r="CW103" s="3182" t="s">
        <v>5123</v>
      </c>
      <c r="CX103" s="4201">
        <f>VLOOKUP($DK$3,'R4_raw'!$F$15:$CGU$115,MATCH(M95,'R4_raw'!$F$13:$CGU$13,0),FALSE)</f>
        <v>16</v>
      </c>
      <c r="CY103" s="4201"/>
      <c r="CZ103" s="3176" t="s">
        <v>4</v>
      </c>
      <c r="DA103" s="3872" t="str">
        <f>IF(CX103&lt;=15,"★","")</f>
        <v/>
      </c>
      <c r="DB103" s="4535">
        <f>VLOOKUP("長野県",'R4_raw'!$F$15:$CGU$115,MATCH(L95,'R4_raw'!$F$13:$CGU$13,0),FALSE)</f>
        <v>1.5217560698357695</v>
      </c>
      <c r="DC103" s="4535"/>
      <c r="DD103" s="3400" t="s">
        <v>5123</v>
      </c>
    </row>
    <row r="104" spans="1:108" ht="15.5" thickBot="1" x14ac:dyDescent="0.25">
      <c r="A104" s="163"/>
      <c r="B104" s="163"/>
      <c r="C104" s="163"/>
      <c r="D104" s="163"/>
      <c r="E104" s="3008" t="s">
        <v>8009</v>
      </c>
      <c r="F104" s="164"/>
      <c r="G104" s="3008" t="s">
        <v>7947</v>
      </c>
      <c r="H104" s="164"/>
      <c r="I104" s="164"/>
      <c r="J104" s="2999" t="s">
        <v>7847</v>
      </c>
      <c r="K104" s="2998" t="s">
        <v>6403</v>
      </c>
      <c r="L104" s="2998" t="s">
        <v>6404</v>
      </c>
      <c r="M104" s="2998" t="s">
        <v>6405</v>
      </c>
      <c r="O104" s="7" t="s">
        <v>0</v>
      </c>
      <c r="AS104" s="335"/>
      <c r="AT104" s="4233" t="s">
        <v>7975</v>
      </c>
      <c r="AU104" s="4233"/>
      <c r="AV104" s="4233"/>
      <c r="AW104" s="4233"/>
      <c r="AX104" s="4233"/>
      <c r="AY104" s="4233"/>
      <c r="AZ104" s="4233"/>
      <c r="BA104" s="4233"/>
      <c r="BB104" s="4233"/>
      <c r="BC104" s="4233"/>
      <c r="BD104" s="4233"/>
      <c r="BE104" s="4233"/>
      <c r="BF104" s="4233"/>
      <c r="BG104" s="4233"/>
      <c r="BH104" s="4233"/>
      <c r="BI104" s="4233"/>
      <c r="BJ104" s="4233"/>
      <c r="BK104" s="4233"/>
      <c r="BL104" s="2809" t="str">
        <f>VLOOKUP($DK$3,'R3_raw'!$F$15:$ALF$115,MATCH(E104,'R3_raw'!$F$13:$ALF$13,0),FALSE)</f>
        <v>×</v>
      </c>
      <c r="BM104" s="3406" t="s">
        <v>5125</v>
      </c>
      <c r="BN104" s="3148" t="str">
        <f>VLOOKUP($DK$3,'R4_raw'!$F$15:$CGU$115,MATCH(G104,'R4_raw'!$F$13:$CGU$13,0),FALSE)</f>
        <v>×</v>
      </c>
      <c r="BO104" s="4226">
        <f>VLOOKUP("長野県",'R4_raw'!$F$15:$CGU$115,MATCH(G104,'R4_raw'!$F$13:$CGU$13,0),FALSE)</f>
        <v>35</v>
      </c>
      <c r="BP104" s="4226"/>
      <c r="BQ104" s="221" t="s">
        <v>100</v>
      </c>
      <c r="BR104" s="221"/>
      <c r="BS104" s="4225">
        <f>(BO104/77)*100</f>
        <v>45.454545454545453</v>
      </c>
      <c r="BT104" s="4225"/>
      <c r="BU104" s="2179" t="s">
        <v>80</v>
      </c>
      <c r="BV104" s="446"/>
    </row>
    <row r="105" spans="1:108" ht="16.5" customHeight="1" x14ac:dyDescent="0.2">
      <c r="A105" s="163"/>
      <c r="B105" s="163"/>
      <c r="C105" s="163"/>
      <c r="D105" s="163"/>
      <c r="E105" s="3008" t="s">
        <v>8010</v>
      </c>
      <c r="F105" s="164"/>
      <c r="G105" s="3008" t="s">
        <v>7948</v>
      </c>
      <c r="H105" s="164"/>
      <c r="I105" s="164"/>
      <c r="J105" s="2999" t="s">
        <v>7848</v>
      </c>
      <c r="K105" s="2998" t="s">
        <v>6406</v>
      </c>
      <c r="L105" s="2998" t="s">
        <v>6407</v>
      </c>
      <c r="M105" s="2998" t="s">
        <v>6408</v>
      </c>
      <c r="O105" s="7" t="s">
        <v>0</v>
      </c>
      <c r="AS105" s="335"/>
      <c r="AT105" s="4232" t="s">
        <v>7976</v>
      </c>
      <c r="AU105" s="4232"/>
      <c r="AV105" s="4232"/>
      <c r="AW105" s="4232"/>
      <c r="AX105" s="4232"/>
      <c r="AY105" s="4232"/>
      <c r="AZ105" s="4232"/>
      <c r="BA105" s="4232"/>
      <c r="BB105" s="4232"/>
      <c r="BC105" s="4232"/>
      <c r="BD105" s="4232"/>
      <c r="BE105" s="4232"/>
      <c r="BF105" s="4232"/>
      <c r="BG105" s="4232"/>
      <c r="BH105" s="4232"/>
      <c r="BI105" s="4232"/>
      <c r="BJ105" s="4232"/>
      <c r="BK105" s="4232"/>
      <c r="BL105" s="2809" t="str">
        <f>VLOOKUP($DK$3,'R3_raw'!$F$15:$ALF$115,MATCH(E105,'R3_raw'!$F$13:$ALF$13,0),FALSE)</f>
        <v>〇</v>
      </c>
      <c r="BM105" s="3406" t="s">
        <v>5125</v>
      </c>
      <c r="BN105" s="3148" t="str">
        <f>VLOOKUP($DK$3,'R4_raw'!$F$15:$CGU$115,MATCH(G105,'R4_raw'!$F$13:$CGU$13,0),FALSE)</f>
        <v>〇</v>
      </c>
      <c r="BO105" s="4226">
        <f>VLOOKUP("長野県",'R4_raw'!$F$15:$CGU$115,MATCH(G105,'R4_raw'!$F$13:$CGU$13,0),FALSE)</f>
        <v>28</v>
      </c>
      <c r="BP105" s="4226"/>
      <c r="BQ105" s="221" t="s">
        <v>100</v>
      </c>
      <c r="BR105" s="221"/>
      <c r="BS105" s="4225">
        <f>(BO105/77)*100</f>
        <v>36.363636363636367</v>
      </c>
      <c r="BT105" s="4225"/>
      <c r="BU105" s="2179" t="s">
        <v>80</v>
      </c>
      <c r="BV105" s="446"/>
      <c r="BW105" s="3177" t="s">
        <v>7727</v>
      </c>
      <c r="BX105" s="3171"/>
      <c r="BY105" s="3171"/>
      <c r="BZ105" s="3171"/>
      <c r="CA105" s="3171"/>
      <c r="CB105" s="3171"/>
      <c r="CC105" s="3169"/>
      <c r="CD105" s="3171"/>
      <c r="CE105" s="3171"/>
      <c r="CF105" s="3171"/>
      <c r="CG105" s="3171"/>
      <c r="CH105" s="3171"/>
      <c r="CI105" s="3171"/>
      <c r="CJ105" s="3171"/>
      <c r="CK105" s="3169"/>
      <c r="CL105" s="3401"/>
      <c r="CM105" s="3401"/>
      <c r="CN105" s="3171"/>
      <c r="CO105" s="3171"/>
      <c r="CP105" s="3170"/>
      <c r="CQ105" s="3170"/>
      <c r="CR105" s="3170"/>
      <c r="CS105" s="3171"/>
      <c r="CT105" s="3171"/>
      <c r="CU105" s="3171"/>
      <c r="CV105" s="3171"/>
      <c r="CW105" s="3171"/>
      <c r="CX105" s="3170"/>
      <c r="CY105" s="3169"/>
      <c r="CZ105" s="3169"/>
      <c r="DA105" s="3179"/>
      <c r="DB105" s="3171"/>
      <c r="DC105" s="3169"/>
      <c r="DD105" s="3183"/>
    </row>
    <row r="106" spans="1:108" ht="18" customHeight="1" x14ac:dyDescent="0.2">
      <c r="A106" s="163"/>
      <c r="B106" s="163"/>
      <c r="C106" s="163"/>
      <c r="D106" s="163"/>
      <c r="E106" s="3008"/>
      <c r="F106" s="164"/>
      <c r="G106" s="3008"/>
      <c r="H106" s="164"/>
      <c r="I106" s="164"/>
      <c r="J106" s="2999" t="s">
        <v>7849</v>
      </c>
      <c r="K106" s="2998" t="s">
        <v>6409</v>
      </c>
      <c r="L106" s="2998" t="s">
        <v>6410</v>
      </c>
      <c r="M106" s="2998" t="s">
        <v>6411</v>
      </c>
      <c r="O106" s="7" t="s">
        <v>0</v>
      </c>
      <c r="AS106" s="334" t="s">
        <v>168</v>
      </c>
      <c r="AT106" s="4556" t="s">
        <v>7914</v>
      </c>
      <c r="AU106" s="4556"/>
      <c r="AV106" s="4556"/>
      <c r="AW106" s="4556"/>
      <c r="AX106" s="4556"/>
      <c r="AY106" s="4556"/>
      <c r="AZ106" s="4556"/>
      <c r="BA106" s="4556"/>
      <c r="BB106" s="4556"/>
      <c r="BC106" s="4556"/>
      <c r="BD106" s="4556"/>
      <c r="BE106" s="4556"/>
      <c r="BF106" s="4556"/>
      <c r="BG106" s="4556"/>
      <c r="BH106" s="4237"/>
      <c r="BI106" s="4237"/>
      <c r="BJ106" s="4236">
        <v>2021</v>
      </c>
      <c r="BK106" s="4236"/>
      <c r="BL106" s="4237">
        <v>2022</v>
      </c>
      <c r="BM106" s="4237"/>
      <c r="BN106" s="4237"/>
      <c r="BO106" s="4237" t="s">
        <v>73</v>
      </c>
      <c r="BP106" s="4237"/>
      <c r="BQ106" s="4237"/>
      <c r="BR106" s="2007"/>
      <c r="BS106" s="4275" t="s">
        <v>280</v>
      </c>
      <c r="BT106" s="4275"/>
      <c r="BU106" s="4276"/>
      <c r="BV106" s="446"/>
      <c r="BW106" s="3174" t="s">
        <v>7675</v>
      </c>
      <c r="BX106" s="3157"/>
      <c r="BY106" s="3157"/>
      <c r="BZ106" s="3157"/>
      <c r="CA106" s="3157"/>
      <c r="CB106" s="3157"/>
      <c r="CC106" s="3157"/>
      <c r="CD106" s="3157"/>
      <c r="CE106" s="3157"/>
      <c r="CF106" s="3157"/>
      <c r="CG106" s="3157"/>
      <c r="CH106" s="3157"/>
      <c r="CI106" s="3157"/>
      <c r="CJ106" s="3157"/>
      <c r="CK106" s="4228">
        <v>2020</v>
      </c>
      <c r="CL106" s="4228"/>
      <c r="CM106" s="4228"/>
      <c r="CN106" s="4228"/>
      <c r="CO106" s="3166"/>
      <c r="CP106" s="4229">
        <v>2021</v>
      </c>
      <c r="CQ106" s="4229"/>
      <c r="CR106" s="4229"/>
      <c r="CS106" s="3167"/>
      <c r="CT106" s="4537" t="s">
        <v>8274</v>
      </c>
      <c r="CU106" s="4537"/>
      <c r="CV106" s="4537"/>
      <c r="CW106" s="4537"/>
      <c r="CX106" s="4538" t="s">
        <v>12</v>
      </c>
      <c r="CY106" s="4538"/>
      <c r="CZ106" s="4538"/>
      <c r="DA106" s="3157"/>
      <c r="DB106" s="4229" t="s">
        <v>229</v>
      </c>
      <c r="DC106" s="4229"/>
      <c r="DD106" s="3184"/>
    </row>
    <row r="107" spans="1:108" ht="22.5" customHeight="1" x14ac:dyDescent="0.2">
      <c r="A107" s="163"/>
      <c r="B107" s="163"/>
      <c r="C107" s="163"/>
      <c r="D107" s="163"/>
      <c r="E107" s="3008" t="s">
        <v>4203</v>
      </c>
      <c r="F107" s="3007"/>
      <c r="G107" s="3008" t="s">
        <v>5788</v>
      </c>
      <c r="H107" s="3008" t="s">
        <v>5789</v>
      </c>
      <c r="I107" s="164"/>
      <c r="J107" s="2999" t="s">
        <v>7850</v>
      </c>
      <c r="K107" s="2998" t="s">
        <v>6412</v>
      </c>
      <c r="L107" s="2998" t="s">
        <v>6413</v>
      </c>
      <c r="M107" s="2998" t="s">
        <v>6414</v>
      </c>
      <c r="O107" s="7" t="s">
        <v>0</v>
      </c>
      <c r="AS107" s="335"/>
      <c r="AT107" s="3149"/>
      <c r="AU107" s="3149"/>
      <c r="AV107" s="3149"/>
      <c r="AW107" s="3149"/>
      <c r="AX107" s="3149"/>
      <c r="AY107" s="3149"/>
      <c r="AZ107" s="3149"/>
      <c r="BA107" s="3149"/>
      <c r="BB107" s="3149"/>
      <c r="BC107" s="3149"/>
      <c r="BD107" s="3149"/>
      <c r="BE107" s="3149"/>
      <c r="BF107" s="3149"/>
      <c r="BG107" s="3149"/>
      <c r="BH107" s="530"/>
      <c r="BI107" s="3150"/>
      <c r="BJ107" s="3150">
        <f>VLOOKUP($DK$3,'R3_raw'!$F$15:$ALF$115,MATCH(E107,'R3_raw'!$F$13:$ALF$13,0),FALSE)</f>
        <v>0</v>
      </c>
      <c r="BK107" s="3149" t="s">
        <v>108</v>
      </c>
      <c r="BL107" s="3149" t="s">
        <v>5125</v>
      </c>
      <c r="BM107" s="3151">
        <f>VLOOKUP($DK$3,'R4_raw'!$F$15:$CGU$115,MATCH(G107,'R4_raw'!$F$13:$CGU$13,0),FALSE)</f>
        <v>30</v>
      </c>
      <c r="BN107" s="3155" t="s">
        <v>108</v>
      </c>
      <c r="BO107" s="4241">
        <f>VLOOKUP($DK$3,'R4_raw'!$F$15:$CGU$115,MATCH(H107,'R4_raw'!$F$13:$CGU$13,0),FALSE)</f>
        <v>3</v>
      </c>
      <c r="BP107" s="4241"/>
      <c r="BQ107" s="3153" t="s">
        <v>963</v>
      </c>
      <c r="BR107" s="1570" t="str">
        <f>IF(BO107&lt;=15,"★","")</f>
        <v>★</v>
      </c>
      <c r="BS107" s="4242">
        <f>VLOOKUP("長野県",'R4_raw'!$F$15:$CGU$115,MATCH(G107,'R4_raw'!$F$13:$CGU$13,0),FALSE)</f>
        <v>17.142857142857142</v>
      </c>
      <c r="BT107" s="4242"/>
      <c r="BU107" s="3154" t="s">
        <v>108</v>
      </c>
      <c r="BV107" s="446"/>
      <c r="BW107" s="3172"/>
      <c r="BX107" s="4223" t="s">
        <v>8310</v>
      </c>
      <c r="BY107" s="4223"/>
      <c r="BZ107" s="4223"/>
      <c r="CA107" s="4223"/>
      <c r="CB107" s="4223"/>
      <c r="CC107" s="4223"/>
      <c r="CD107" s="4223"/>
      <c r="CE107" s="4223"/>
      <c r="CF107" s="4223"/>
      <c r="CG107" s="4223"/>
      <c r="CH107" s="4223"/>
      <c r="CI107" s="4223"/>
      <c r="CJ107" s="4223"/>
      <c r="CK107" s="4209">
        <f>VLOOKUP($DK$3,'R4_raw'!$F$15:$CGU$115,MATCH(J98,'R4_raw'!$F$13:$CGU$13,0),FALSE)</f>
        <v>714</v>
      </c>
      <c r="CL107" s="4209"/>
      <c r="CM107" s="4209"/>
      <c r="CN107" s="3162" t="s">
        <v>3</v>
      </c>
      <c r="CO107" s="3397" t="s">
        <v>5125</v>
      </c>
      <c r="CP107" s="4202">
        <f>VLOOKUP($DK$3,'R4_raw'!$F$15:$CGU$115,MATCH(K99,'R4_raw'!$F$13:$CGU$13,0),FALSE)</f>
        <v>699</v>
      </c>
      <c r="CQ107" s="4202"/>
      <c r="CR107" s="4202"/>
      <c r="CS107" s="3162" t="s">
        <v>3</v>
      </c>
      <c r="CT107" s="4205">
        <f>VLOOKUP($DK$3,'R4_raw'!$F$15:$CGU$115,MATCH(L99,'R4_raw'!$F$13:$CGU$13,0),FALSE)</f>
        <v>6.2692269747168083</v>
      </c>
      <c r="CU107" s="4205"/>
      <c r="CV107" s="4205"/>
      <c r="CW107" s="3162" t="s">
        <v>3</v>
      </c>
      <c r="CX107" s="4200">
        <f>VLOOKUP($DK$3,'R4_raw'!$F$15:$CGU$115,MATCH(M99,'R4_raw'!$F$13:$CGU$13,0),FALSE)</f>
        <v>11</v>
      </c>
      <c r="CY107" s="4200"/>
      <c r="CZ107" s="3161" t="s">
        <v>4</v>
      </c>
      <c r="DA107" s="3871" t="str">
        <f t="shared" ref="DA107:DA120" si="13">IF(CX107&lt;=15,"★","")</f>
        <v>★</v>
      </c>
      <c r="DB107" s="4206">
        <f>VLOOKUP("長野県",'R4_raw'!$F$15:$CGU$115,MATCH(L99,'R4_raw'!$F$13:$CGU$13,0),FALSE)</f>
        <v>4.7043041556469216</v>
      </c>
      <c r="DC107" s="4206"/>
      <c r="DD107" s="3185" t="s">
        <v>3</v>
      </c>
    </row>
    <row r="108" spans="1:108" ht="20.25" customHeight="1" x14ac:dyDescent="0.2">
      <c r="A108" s="163"/>
      <c r="B108" s="163"/>
      <c r="C108" s="163"/>
      <c r="D108" s="163"/>
      <c r="E108" s="3008" t="s">
        <v>8011</v>
      </c>
      <c r="F108" s="164"/>
      <c r="G108" s="3008" t="s">
        <v>7950</v>
      </c>
      <c r="H108" s="164"/>
      <c r="I108" s="164"/>
      <c r="J108" s="2999" t="s">
        <v>7851</v>
      </c>
      <c r="K108" s="2998" t="s">
        <v>6415</v>
      </c>
      <c r="L108" s="2998" t="s">
        <v>6416</v>
      </c>
      <c r="M108" s="2998" t="s">
        <v>6417</v>
      </c>
      <c r="O108" s="7" t="s">
        <v>0</v>
      </c>
      <c r="AS108" s="335"/>
      <c r="AT108" s="4233" t="s">
        <v>7977</v>
      </c>
      <c r="AU108" s="4233"/>
      <c r="AV108" s="4233"/>
      <c r="AW108" s="4233"/>
      <c r="AX108" s="4233"/>
      <c r="AY108" s="4233"/>
      <c r="AZ108" s="4233"/>
      <c r="BA108" s="4233"/>
      <c r="BB108" s="4233"/>
      <c r="BC108" s="4233"/>
      <c r="BD108" s="4233"/>
      <c r="BE108" s="4233"/>
      <c r="BF108" s="4233"/>
      <c r="BG108" s="4233"/>
      <c r="BH108" s="4233"/>
      <c r="BI108" s="4233"/>
      <c r="BJ108" s="4233"/>
      <c r="BK108" s="4233"/>
      <c r="BL108" s="2809" t="str">
        <f>VLOOKUP($DK$3,'R3_raw'!$F$15:$ALF$115,MATCH(E108,'R3_raw'!$F$13:$ALF$13,0),FALSE)</f>
        <v>×</v>
      </c>
      <c r="BM108" s="3406" t="s">
        <v>5125</v>
      </c>
      <c r="BN108" s="3148" t="str">
        <f>VLOOKUP($DK$3,'R4_raw'!$F$15:$CGU$115,MATCH(G108,'R4_raw'!$F$13:$CGU$13,0),FALSE)</f>
        <v>〇</v>
      </c>
      <c r="BO108" s="4226">
        <f>VLOOKUP("長野県",'R4_raw'!$F$15:$CGU$115,MATCH(G108,'R4_raw'!$F$13:$CGU$13,0),FALSE)</f>
        <v>55</v>
      </c>
      <c r="BP108" s="4226"/>
      <c r="BQ108" s="221" t="s">
        <v>100</v>
      </c>
      <c r="BR108" s="221"/>
      <c r="BS108" s="4225">
        <f>(BO108/77)*100</f>
        <v>71.428571428571431</v>
      </c>
      <c r="BT108" s="4225"/>
      <c r="BU108" s="2179" t="s">
        <v>80</v>
      </c>
      <c r="BV108" s="446"/>
      <c r="BW108" s="3172"/>
      <c r="BX108" s="4221" t="s">
        <v>8311</v>
      </c>
      <c r="BY108" s="4222"/>
      <c r="BZ108" s="4222"/>
      <c r="CA108" s="4222"/>
      <c r="CB108" s="4222"/>
      <c r="CC108" s="4222"/>
      <c r="CD108" s="4222"/>
      <c r="CE108" s="4222"/>
      <c r="CF108" s="4222"/>
      <c r="CG108" s="4222"/>
      <c r="CH108" s="4222"/>
      <c r="CI108" s="4222"/>
      <c r="CJ108" s="4222"/>
      <c r="CK108" s="4209">
        <f>VLOOKUP($DK$3,'R4_raw'!$F$15:$CGU$115,MATCH(J99,'R4_raw'!$F$13:$CGU$13,0),FALSE)</f>
        <v>33</v>
      </c>
      <c r="CL108" s="4209"/>
      <c r="CM108" s="4209"/>
      <c r="CN108" s="3162" t="s">
        <v>3</v>
      </c>
      <c r="CO108" s="3397" t="s">
        <v>5125</v>
      </c>
      <c r="CP108" s="4202">
        <f>VLOOKUP($DK$3,'R4_raw'!$F$15:$CGU$115,MATCH(K100,'R4_raw'!$F$13:$CGU$13,0),FALSE)</f>
        <v>27</v>
      </c>
      <c r="CQ108" s="4202"/>
      <c r="CR108" s="4202"/>
      <c r="CS108" s="3162" t="s">
        <v>3</v>
      </c>
      <c r="CT108" s="4205">
        <f>VLOOKUP($DK$3,'R4_raw'!$F$15:$CGU$115,MATCH(L100,'R4_raw'!$F$13:$CGU$13,0),FALSE)</f>
        <v>0.24215898185601409</v>
      </c>
      <c r="CU108" s="4205"/>
      <c r="CV108" s="4205"/>
      <c r="CW108" s="3162" t="s">
        <v>3</v>
      </c>
      <c r="CX108" s="4200">
        <f>VLOOKUP($DK$3,'R4_raw'!$F$15:$CGU$115,MATCH(M100,'R4_raw'!$F$13:$CGU$13,0),FALSE)</f>
        <v>50</v>
      </c>
      <c r="CY108" s="4200"/>
      <c r="CZ108" s="3161" t="s">
        <v>4</v>
      </c>
      <c r="DA108" s="3871" t="str">
        <f t="shared" si="13"/>
        <v/>
      </c>
      <c r="DB108" s="4206">
        <f>VLOOKUP("長野県",'R4_raw'!$F$15:$CGU$115,MATCH(L100,'R4_raw'!$F$13:$CGU$13,0),FALSE)</f>
        <v>1.3934151964761263</v>
      </c>
      <c r="DC108" s="4206"/>
      <c r="DD108" s="3185" t="s">
        <v>3</v>
      </c>
    </row>
    <row r="109" spans="1:108" ht="20.25" customHeight="1" x14ac:dyDescent="0.2">
      <c r="A109" s="163"/>
      <c r="B109" s="163"/>
      <c r="C109" s="163"/>
      <c r="D109" s="163"/>
      <c r="E109" s="3008" t="s">
        <v>8012</v>
      </c>
      <c r="F109" s="164"/>
      <c r="G109" s="3008" t="s">
        <v>7951</v>
      </c>
      <c r="H109" s="164"/>
      <c r="I109" s="164"/>
      <c r="J109" s="2999" t="s">
        <v>7852</v>
      </c>
      <c r="K109" s="2998" t="s">
        <v>6418</v>
      </c>
      <c r="L109" s="2998" t="s">
        <v>6419</v>
      </c>
      <c r="M109" s="2998" t="s">
        <v>6420</v>
      </c>
      <c r="O109" s="7" t="s">
        <v>0</v>
      </c>
      <c r="AS109" s="335"/>
      <c r="AT109" s="4233" t="s">
        <v>7978</v>
      </c>
      <c r="AU109" s="4233"/>
      <c r="AV109" s="4233"/>
      <c r="AW109" s="4233"/>
      <c r="AX109" s="4233"/>
      <c r="AY109" s="4233"/>
      <c r="AZ109" s="4233"/>
      <c r="BA109" s="4233"/>
      <c r="BB109" s="4233"/>
      <c r="BC109" s="4233"/>
      <c r="BD109" s="4233"/>
      <c r="BE109" s="4233"/>
      <c r="BF109" s="4233"/>
      <c r="BG109" s="4233"/>
      <c r="BH109" s="4233"/>
      <c r="BI109" s="4233"/>
      <c r="BJ109" s="4233"/>
      <c r="BK109" s="4233"/>
      <c r="BL109" s="2809" t="str">
        <f>VLOOKUP($DK$3,'R3_raw'!$F$15:$ALF$115,MATCH(E109,'R3_raw'!$F$13:$ALF$13,0),FALSE)</f>
        <v>×</v>
      </c>
      <c r="BM109" s="3406" t="s">
        <v>5125</v>
      </c>
      <c r="BN109" s="3148" t="str">
        <f>VLOOKUP($DK$3,'R4_raw'!$F$15:$CGU$115,MATCH(G109,'R4_raw'!$F$13:$CGU$13,0),FALSE)</f>
        <v>〇</v>
      </c>
      <c r="BO109" s="4226">
        <f>VLOOKUP("長野県",'R4_raw'!$F$15:$CGU$115,MATCH(G109,'R4_raw'!$F$13:$CGU$13,0),FALSE)</f>
        <v>30</v>
      </c>
      <c r="BP109" s="4226"/>
      <c r="BQ109" s="221" t="s">
        <v>100</v>
      </c>
      <c r="BR109" s="221"/>
      <c r="BS109" s="4225">
        <f>(BO109/77)*100</f>
        <v>38.961038961038966</v>
      </c>
      <c r="BT109" s="4225"/>
      <c r="BU109" s="2179" t="s">
        <v>80</v>
      </c>
      <c r="BV109" s="446"/>
      <c r="BW109" s="3172"/>
      <c r="BX109" s="4221" t="s">
        <v>8312</v>
      </c>
      <c r="BY109" s="4222"/>
      <c r="BZ109" s="4222"/>
      <c r="CA109" s="4222"/>
      <c r="CB109" s="4222"/>
      <c r="CC109" s="4222"/>
      <c r="CD109" s="4222"/>
      <c r="CE109" s="4222"/>
      <c r="CF109" s="4222"/>
      <c r="CG109" s="4222"/>
      <c r="CH109" s="4222"/>
      <c r="CI109" s="4222"/>
      <c r="CJ109" s="4222"/>
      <c r="CK109" s="4209">
        <f>VLOOKUP($DK$3,'R4_raw'!$F$15:$CGU$115,MATCH(J100,'R4_raw'!$F$13:$CGU$13,0),FALSE)</f>
        <v>0</v>
      </c>
      <c r="CL109" s="4209"/>
      <c r="CM109" s="4209"/>
      <c r="CN109" s="3162" t="s">
        <v>3</v>
      </c>
      <c r="CO109" s="3397" t="s">
        <v>5125</v>
      </c>
      <c r="CP109" s="4202">
        <f>VLOOKUP($DK$3,'R4_raw'!$F$15:$CGU$115,MATCH(K101,'R4_raw'!$F$13:$CGU$13,0),FALSE)</f>
        <v>0</v>
      </c>
      <c r="CQ109" s="4202"/>
      <c r="CR109" s="4202"/>
      <c r="CS109" s="3162" t="s">
        <v>3</v>
      </c>
      <c r="CT109" s="4205">
        <f>VLOOKUP($DK$3,'R4_raw'!$F$15:$CGU$115,MATCH(L101,'R4_raw'!$F$13:$CGU$13,0),FALSE)</f>
        <v>0</v>
      </c>
      <c r="CU109" s="4205"/>
      <c r="CV109" s="4205"/>
      <c r="CW109" s="3162" t="s">
        <v>3</v>
      </c>
      <c r="CX109" s="4200">
        <f>VLOOKUP($DK$3,'R4_raw'!$F$15:$CGU$115,MATCH(M101,'R4_raw'!$F$13:$CGU$13,0),FALSE)</f>
        <v>6</v>
      </c>
      <c r="CY109" s="4200"/>
      <c r="CZ109" s="3161" t="s">
        <v>4</v>
      </c>
      <c r="DA109" s="3164" t="str">
        <f t="shared" si="13"/>
        <v>★</v>
      </c>
      <c r="DB109" s="4206">
        <f>VLOOKUP("長野県",'R4_raw'!$F$15:$CGU$115,MATCH(L101,'R4_raw'!$F$13:$CGU$13,0),FALSE)</f>
        <v>7.9449112079779144E-2</v>
      </c>
      <c r="DC109" s="4206"/>
      <c r="DD109" s="3185" t="s">
        <v>3</v>
      </c>
    </row>
    <row r="110" spans="1:108" ht="20.25" customHeight="1" x14ac:dyDescent="0.2">
      <c r="A110" s="163"/>
      <c r="B110" s="163"/>
      <c r="C110" s="163"/>
      <c r="D110" s="163"/>
      <c r="E110" s="3008" t="s">
        <v>8013</v>
      </c>
      <c r="F110" s="164"/>
      <c r="G110" s="3008" t="s">
        <v>7952</v>
      </c>
      <c r="H110" s="164"/>
      <c r="I110" s="164"/>
      <c r="J110" s="2999" t="s">
        <v>7853</v>
      </c>
      <c r="K110" s="2998" t="s">
        <v>6421</v>
      </c>
      <c r="L110" s="2998" t="s">
        <v>6422</v>
      </c>
      <c r="M110" s="2998" t="s">
        <v>6423</v>
      </c>
      <c r="O110" s="7" t="s">
        <v>0</v>
      </c>
      <c r="AS110" s="335"/>
      <c r="AT110" s="4233" t="s">
        <v>7979</v>
      </c>
      <c r="AU110" s="4233"/>
      <c r="AV110" s="4233"/>
      <c r="AW110" s="4233"/>
      <c r="AX110" s="4233"/>
      <c r="AY110" s="4233"/>
      <c r="AZ110" s="4233"/>
      <c r="BA110" s="4233"/>
      <c r="BB110" s="4233"/>
      <c r="BC110" s="4233"/>
      <c r="BD110" s="4233"/>
      <c r="BE110" s="4233"/>
      <c r="BF110" s="4233"/>
      <c r="BG110" s="4233"/>
      <c r="BH110" s="4233"/>
      <c r="BI110" s="4233"/>
      <c r="BJ110" s="4233"/>
      <c r="BK110" s="4233"/>
      <c r="BL110" s="2809" t="str">
        <f>VLOOKUP($DK$3,'R3_raw'!$F$15:$ALF$115,MATCH(E110,'R3_raw'!$F$13:$ALF$13,0),FALSE)</f>
        <v>×</v>
      </c>
      <c r="BM110" s="3406" t="s">
        <v>5125</v>
      </c>
      <c r="BN110" s="3148" t="str">
        <f>VLOOKUP($DK$3,'R4_raw'!$F$15:$CGU$115,MATCH(G110,'R4_raw'!$F$13:$CGU$13,0),FALSE)</f>
        <v>×</v>
      </c>
      <c r="BO110" s="4226">
        <f>VLOOKUP("長野県",'R4_raw'!$F$15:$CGU$115,MATCH(G110,'R4_raw'!$F$13:$CGU$13,0),FALSE)</f>
        <v>3</v>
      </c>
      <c r="BP110" s="4226"/>
      <c r="BQ110" s="221" t="s">
        <v>100</v>
      </c>
      <c r="BR110" s="221"/>
      <c r="BS110" s="4225">
        <f>(BO110/77)*100</f>
        <v>3.8961038961038961</v>
      </c>
      <c r="BT110" s="4225"/>
      <c r="BU110" s="2179" t="s">
        <v>80</v>
      </c>
      <c r="BV110" s="446"/>
      <c r="BW110" s="3172"/>
      <c r="BX110" s="4221" t="s">
        <v>8313</v>
      </c>
      <c r="BY110" s="4222"/>
      <c r="BZ110" s="4222"/>
      <c r="CA110" s="4222"/>
      <c r="CB110" s="4222"/>
      <c r="CC110" s="4222"/>
      <c r="CD110" s="4222"/>
      <c r="CE110" s="4222"/>
      <c r="CF110" s="4222"/>
      <c r="CG110" s="4222"/>
      <c r="CH110" s="4222"/>
      <c r="CI110" s="4222"/>
      <c r="CJ110" s="4222"/>
      <c r="CK110" s="4209">
        <f>VLOOKUP($DK$3,'R4_raw'!$F$15:$CGU$115,MATCH(J101,'R4_raw'!$F$13:$CGU$13,0),FALSE)</f>
        <v>0</v>
      </c>
      <c r="CL110" s="4209"/>
      <c r="CM110" s="4209"/>
      <c r="CN110" s="3162" t="s">
        <v>3</v>
      </c>
      <c r="CO110" s="3397" t="s">
        <v>5125</v>
      </c>
      <c r="CP110" s="4202">
        <f>VLOOKUP($DK$3,'R4_raw'!$F$15:$CGU$115,MATCH(K102,'R4_raw'!$F$13:$CGU$13,0),FALSE)</f>
        <v>7</v>
      </c>
      <c r="CQ110" s="4202"/>
      <c r="CR110" s="4202"/>
      <c r="CS110" s="3162" t="s">
        <v>3</v>
      </c>
      <c r="CT110" s="4205">
        <f>VLOOKUP($DK$3,'R4_raw'!$F$15:$CGU$115,MATCH(L102,'R4_raw'!$F$13:$CGU$13,0),FALSE)</f>
        <v>6.2781958258966611E-2</v>
      </c>
      <c r="CU110" s="4205"/>
      <c r="CV110" s="4205"/>
      <c r="CW110" s="3162" t="s">
        <v>3</v>
      </c>
      <c r="CX110" s="4200">
        <f>VLOOKUP($DK$3,'R4_raw'!$F$15:$CGU$115,MATCH(M102,'R4_raw'!$F$13:$CGU$13,0),FALSE)</f>
        <v>8</v>
      </c>
      <c r="CY110" s="4200"/>
      <c r="CZ110" s="3161" t="s">
        <v>4</v>
      </c>
      <c r="DA110" s="3164" t="str">
        <f t="shared" si="13"/>
        <v>★</v>
      </c>
      <c r="DB110" s="4206">
        <f>VLOOKUP("長野県",'R4_raw'!$F$15:$CGU$115,MATCH(L102,'R4_raw'!$F$13:$CGU$13,0),FALSE)</f>
        <v>3.8196688499893813E-2</v>
      </c>
      <c r="DC110" s="4206"/>
      <c r="DD110" s="3185" t="s">
        <v>3</v>
      </c>
    </row>
    <row r="111" spans="1:108" ht="20.25" customHeight="1" x14ac:dyDescent="0.2">
      <c r="A111" s="163"/>
      <c r="B111" s="163"/>
      <c r="C111" s="163"/>
      <c r="D111" s="163"/>
      <c r="E111" s="3008"/>
      <c r="F111" s="164"/>
      <c r="G111" s="3008"/>
      <c r="H111" s="164"/>
      <c r="I111" s="164"/>
      <c r="J111" s="2999" t="s">
        <v>7854</v>
      </c>
      <c r="K111" s="2998" t="s">
        <v>6424</v>
      </c>
      <c r="L111" s="2998" t="s">
        <v>6425</v>
      </c>
      <c r="M111" s="2998" t="s">
        <v>6426</v>
      </c>
      <c r="O111" s="7" t="s">
        <v>0</v>
      </c>
      <c r="AS111" s="334" t="s">
        <v>7910</v>
      </c>
      <c r="AT111" s="2176" t="s">
        <v>7680</v>
      </c>
      <c r="AU111" s="2176"/>
      <c r="AV111" s="2176"/>
      <c r="AW111" s="2176"/>
      <c r="AX111" s="2176"/>
      <c r="AY111" s="2176"/>
      <c r="AZ111" s="2176"/>
      <c r="BA111" s="2176"/>
      <c r="BB111" s="2176"/>
      <c r="BC111" s="2176"/>
      <c r="BD111" s="2176"/>
      <c r="BE111" s="2176"/>
      <c r="BF111" s="2176"/>
      <c r="BG111" s="2176"/>
      <c r="BH111" s="4237"/>
      <c r="BI111" s="4237"/>
      <c r="BJ111" s="4236">
        <v>2021</v>
      </c>
      <c r="BK111" s="4236"/>
      <c r="BL111" s="4237">
        <v>2022</v>
      </c>
      <c r="BM111" s="4237"/>
      <c r="BN111" s="4237"/>
      <c r="BO111" s="4237" t="s">
        <v>73</v>
      </c>
      <c r="BP111" s="4237"/>
      <c r="BQ111" s="4237"/>
      <c r="BR111" s="2007"/>
      <c r="BS111" s="4275" t="s">
        <v>280</v>
      </c>
      <c r="BT111" s="4275"/>
      <c r="BU111" s="4276"/>
      <c r="BV111" s="446"/>
      <c r="BW111" s="3172"/>
      <c r="BX111" s="4221" t="s">
        <v>4985</v>
      </c>
      <c r="BY111" s="4222"/>
      <c r="BZ111" s="4222"/>
      <c r="CA111" s="4222"/>
      <c r="CB111" s="4222"/>
      <c r="CC111" s="4222"/>
      <c r="CD111" s="4222"/>
      <c r="CE111" s="4222"/>
      <c r="CF111" s="4222"/>
      <c r="CG111" s="4222"/>
      <c r="CH111" s="4222"/>
      <c r="CI111" s="4222"/>
      <c r="CJ111" s="4222"/>
      <c r="CK111" s="4209">
        <f>VLOOKUP($DK$3,'R4_raw'!$F$15:$CGU$115,MATCH(J102,'R4_raw'!$F$13:$CGU$13,0),FALSE)</f>
        <v>0</v>
      </c>
      <c r="CL111" s="4209"/>
      <c r="CM111" s="4209"/>
      <c r="CN111" s="3162" t="s">
        <v>3</v>
      </c>
      <c r="CO111" s="3397" t="s">
        <v>5125</v>
      </c>
      <c r="CP111" s="4202">
        <f>VLOOKUP($DK$3,'R4_raw'!$F$15:$CGU$115,MATCH(K103,'R4_raw'!$F$13:$CGU$13,0),FALSE)</f>
        <v>0</v>
      </c>
      <c r="CQ111" s="4202"/>
      <c r="CR111" s="4202"/>
      <c r="CS111" s="3162" t="s">
        <v>3</v>
      </c>
      <c r="CT111" s="4205">
        <f>VLOOKUP($DK$3,'R4_raw'!$F$15:$CGU$115,MATCH(L103,'R4_raw'!$F$13:$CGU$13,0),FALSE)</f>
        <v>0</v>
      </c>
      <c r="CU111" s="4205"/>
      <c r="CV111" s="4205"/>
      <c r="CW111" s="3162" t="s">
        <v>3</v>
      </c>
      <c r="CX111" s="4200">
        <f>VLOOKUP($DK$3,'R4_raw'!$F$15:$CGU$115,MATCH(M103,'R4_raw'!$F$13:$CGU$13,0),FALSE)</f>
        <v>5</v>
      </c>
      <c r="CY111" s="4200"/>
      <c r="CZ111" s="3161" t="s">
        <v>4</v>
      </c>
      <c r="DA111" s="3164" t="str">
        <f t="shared" si="13"/>
        <v>★</v>
      </c>
      <c r="DB111" s="4206">
        <f>VLOOKUP("長野県",'R4_raw'!$F$15:$CGU$115,MATCH(L103,'R4_raw'!$F$13:$CGU$13,0),FALSE)</f>
        <v>8.5560582239762137E-2</v>
      </c>
      <c r="DC111" s="4206"/>
      <c r="DD111" s="3185" t="s">
        <v>3</v>
      </c>
    </row>
    <row r="112" spans="1:108" ht="20.25" customHeight="1" x14ac:dyDescent="0.2">
      <c r="A112" s="163"/>
      <c r="B112" s="163"/>
      <c r="C112" s="163"/>
      <c r="D112" s="163"/>
      <c r="E112" s="3008"/>
      <c r="F112" s="164"/>
      <c r="G112" s="3008"/>
      <c r="H112" s="164"/>
      <c r="I112" s="164"/>
      <c r="J112" s="2997"/>
      <c r="K112" s="2998" t="s">
        <v>6427</v>
      </c>
      <c r="L112" s="2998" t="s">
        <v>6428</v>
      </c>
      <c r="M112" s="2998" t="s">
        <v>6429</v>
      </c>
      <c r="O112" s="7" t="s">
        <v>0</v>
      </c>
      <c r="AS112" s="335"/>
      <c r="AT112" s="209"/>
      <c r="AU112" s="209"/>
      <c r="AV112" s="209"/>
      <c r="AW112" s="209"/>
      <c r="AX112" s="209"/>
      <c r="AY112" s="209"/>
      <c r="AZ112" s="209"/>
      <c r="BA112" s="209"/>
      <c r="BB112" s="209"/>
      <c r="BC112" s="209"/>
      <c r="BD112" s="209"/>
      <c r="BE112" s="209"/>
      <c r="BF112" s="209"/>
      <c r="BG112" s="209"/>
      <c r="BH112" s="530"/>
      <c r="BI112" s="3150"/>
      <c r="BJ112" s="3150">
        <f>VLOOKUP($DK$3,'R3_raw'!$F$15:$ALF$115,MATCH(E113,'R3_raw'!$F$13:$ALF$13,0),FALSE)</f>
        <v>40</v>
      </c>
      <c r="BK112" s="3149" t="s">
        <v>108</v>
      </c>
      <c r="BL112" s="3149" t="s">
        <v>5125</v>
      </c>
      <c r="BM112" s="3151">
        <f>VLOOKUP($DK$3,'R4_raw'!$F$15:$CGU$115,MATCH(G113,'R4_raw'!$F$13:$CGU$13,0),FALSE)</f>
        <v>40</v>
      </c>
      <c r="BN112" s="3155" t="s">
        <v>108</v>
      </c>
      <c r="BO112" s="4241">
        <f>VLOOKUP($DK$3,'R4_raw'!$F$15:$CGU$115,MATCH(H113,'R4_raw'!$F$13:$CGU$13,0),FALSE)</f>
        <v>1</v>
      </c>
      <c r="BP112" s="4241"/>
      <c r="BQ112" s="3153" t="s">
        <v>963</v>
      </c>
      <c r="BR112" s="1570" t="str">
        <f>IF(BO112&lt;=15,"★","")</f>
        <v>★</v>
      </c>
      <c r="BS112" s="4242">
        <f>VLOOKUP("長野県",'R4_raw'!$F$15:$CGU$115,MATCH(G113,'R4_raw'!$F$13:$CGU$13,0),FALSE)</f>
        <v>26.753246753246753</v>
      </c>
      <c r="BT112" s="4242"/>
      <c r="BU112" s="3154" t="s">
        <v>108</v>
      </c>
      <c r="BW112" s="3172"/>
      <c r="BX112" s="4223" t="s">
        <v>4986</v>
      </c>
      <c r="BY112" s="4224"/>
      <c r="BZ112" s="4224"/>
      <c r="CA112" s="4224"/>
      <c r="CB112" s="4224"/>
      <c r="CC112" s="4224"/>
      <c r="CD112" s="4224"/>
      <c r="CE112" s="4224"/>
      <c r="CF112" s="4224"/>
      <c r="CG112" s="4224"/>
      <c r="CH112" s="4224"/>
      <c r="CI112" s="4224"/>
      <c r="CJ112" s="4224"/>
      <c r="CK112" s="4209">
        <f>VLOOKUP($DK$3,'R4_raw'!$F$15:$CGU$115,MATCH(J103,'R4_raw'!$F$13:$CGU$13,0),FALSE)</f>
        <v>0</v>
      </c>
      <c r="CL112" s="4209"/>
      <c r="CM112" s="4209"/>
      <c r="CN112" s="3162" t="s">
        <v>3</v>
      </c>
      <c r="CO112" s="3397" t="s">
        <v>5125</v>
      </c>
      <c r="CP112" s="4202">
        <f>VLOOKUP($DK$3,'R4_raw'!$F$15:$CGU$115,MATCH(K104,'R4_raw'!$F$13:$CGU$13,0),FALSE)</f>
        <v>0</v>
      </c>
      <c r="CQ112" s="4202"/>
      <c r="CR112" s="4202"/>
      <c r="CS112" s="3162" t="s">
        <v>3</v>
      </c>
      <c r="CT112" s="4205">
        <f>VLOOKUP($DK$3,'R4_raw'!$F$15:$CGU$115,MATCH(L104,'R4_raw'!$F$13:$CGU$13,0),FALSE)</f>
        <v>0</v>
      </c>
      <c r="CU112" s="4205"/>
      <c r="CV112" s="4205"/>
      <c r="CW112" s="3162" t="s">
        <v>3</v>
      </c>
      <c r="CX112" s="4200">
        <f>VLOOKUP($DK$3,'R4_raw'!$F$15:$CGU$115,MATCH(M104,'R4_raw'!$F$13:$CGU$13,0),FALSE)</f>
        <v>2</v>
      </c>
      <c r="CY112" s="4200"/>
      <c r="CZ112" s="3161" t="s">
        <v>4</v>
      </c>
      <c r="DA112" s="3164" t="str">
        <f t="shared" si="13"/>
        <v>★</v>
      </c>
      <c r="DB112" s="4206">
        <f>VLOOKUP("長野県",'R4_raw'!$F$15:$CGU$115,MATCH(L104,'R4_raw'!$F$13:$CGU$13,0),FALSE)</f>
        <v>1.0695072779970267E-2</v>
      </c>
      <c r="DC112" s="4206"/>
      <c r="DD112" s="3185" t="s">
        <v>3</v>
      </c>
    </row>
    <row r="113" spans="1:108" ht="23.25" customHeight="1" x14ac:dyDescent="0.2">
      <c r="A113" s="163"/>
      <c r="B113" s="163"/>
      <c r="C113" s="163"/>
      <c r="D113" s="163"/>
      <c r="E113" s="3008" t="s">
        <v>4210</v>
      </c>
      <c r="F113" s="3007"/>
      <c r="G113" s="3008" t="s">
        <v>5790</v>
      </c>
      <c r="H113" s="3008" t="s">
        <v>5791</v>
      </c>
      <c r="I113" s="164"/>
      <c r="J113" s="2997"/>
      <c r="K113" s="2997"/>
      <c r="L113" s="2997"/>
      <c r="M113" s="2997"/>
      <c r="O113" s="7" t="s">
        <v>0</v>
      </c>
      <c r="AS113" s="335"/>
      <c r="AT113" s="4233" t="s">
        <v>7980</v>
      </c>
      <c r="AU113" s="4233"/>
      <c r="AV113" s="4233"/>
      <c r="AW113" s="4233"/>
      <c r="AX113" s="4233"/>
      <c r="AY113" s="4233"/>
      <c r="AZ113" s="4233"/>
      <c r="BA113" s="4233"/>
      <c r="BB113" s="4233"/>
      <c r="BC113" s="4233"/>
      <c r="BD113" s="4233"/>
      <c r="BE113" s="4233"/>
      <c r="BF113" s="4233"/>
      <c r="BG113" s="4233"/>
      <c r="BH113" s="4233"/>
      <c r="BI113" s="4233"/>
      <c r="BJ113" s="4233"/>
      <c r="BK113" s="4233"/>
      <c r="BL113" s="2809" t="str">
        <f>VLOOKUP($DK$3,'R3_raw'!$F$15:$ALF$115,MATCH(E114,'R3_raw'!$F$13:$ALF$13,0),FALSE)</f>
        <v>〇</v>
      </c>
      <c r="BM113" s="3406" t="s">
        <v>5125</v>
      </c>
      <c r="BN113" s="3148" t="str">
        <f>VLOOKUP($DK$3,'R4_raw'!$F$15:$CGU$115,MATCH(G114,'R4_raw'!$F$13:$CGU$13,0),FALSE)</f>
        <v>〇</v>
      </c>
      <c r="BO113" s="4226">
        <f>VLOOKUP("長野県",'R4_raw'!$F$15:$CGU$115,MATCH(G114,'R4_raw'!$F$13:$CGU$13,0),FALSE)</f>
        <v>60</v>
      </c>
      <c r="BP113" s="4226"/>
      <c r="BQ113" s="221" t="s">
        <v>100</v>
      </c>
      <c r="BR113" s="221"/>
      <c r="BS113" s="4225">
        <f>(BO113/77)*100</f>
        <v>77.922077922077932</v>
      </c>
      <c r="BT113" s="4225"/>
      <c r="BU113" s="2179" t="s">
        <v>80</v>
      </c>
      <c r="BW113" s="3172"/>
      <c r="BX113" s="4223" t="s">
        <v>8314</v>
      </c>
      <c r="BY113" s="4224"/>
      <c r="BZ113" s="4224"/>
      <c r="CA113" s="4224"/>
      <c r="CB113" s="4224"/>
      <c r="CC113" s="4224"/>
      <c r="CD113" s="4224"/>
      <c r="CE113" s="4224"/>
      <c r="CF113" s="4224"/>
      <c r="CG113" s="4224"/>
      <c r="CH113" s="4224"/>
      <c r="CI113" s="4224"/>
      <c r="CJ113" s="4224"/>
      <c r="CK113" s="4209">
        <f>VLOOKUP($DK$3,'R4_raw'!$F$15:$CGU$115,MATCH(J104,'R4_raw'!$F$13:$CGU$13,0),FALSE)</f>
        <v>2489</v>
      </c>
      <c r="CL113" s="4209"/>
      <c r="CM113" s="4209"/>
      <c r="CN113" s="3162" t="s">
        <v>3</v>
      </c>
      <c r="CO113" s="3397" t="s">
        <v>5125</v>
      </c>
      <c r="CP113" s="4202">
        <f>VLOOKUP($DK$3,'R4_raw'!$F$15:$CGU$115,MATCH(K105,'R4_raw'!$F$13:$CGU$13,0),FALSE)</f>
        <v>2268</v>
      </c>
      <c r="CQ113" s="4202"/>
      <c r="CR113" s="4202"/>
      <c r="CS113" s="3162" t="s">
        <v>3</v>
      </c>
      <c r="CT113" s="4205">
        <f>VLOOKUP($DK$3,'R4_raw'!$F$15:$CGU$115,MATCH(L105,'R4_raw'!$F$13:$CGU$13,0),FALSE)</f>
        <v>20.341354475905181</v>
      </c>
      <c r="CU113" s="4205"/>
      <c r="CV113" s="4205"/>
      <c r="CW113" s="3162" t="s">
        <v>3</v>
      </c>
      <c r="CX113" s="4200">
        <f>VLOOKUP($DK$3,'R4_raw'!$F$15:$CGU$115,MATCH(M105,'R4_raw'!$F$13:$CGU$13,0),FALSE)</f>
        <v>9</v>
      </c>
      <c r="CY113" s="4200"/>
      <c r="CZ113" s="3161" t="s">
        <v>4</v>
      </c>
      <c r="DA113" s="3871" t="str">
        <f t="shared" si="13"/>
        <v>★</v>
      </c>
      <c r="DB113" s="4206">
        <f>VLOOKUP("長野県",'R4_raw'!$F$15:$CGU$115,MATCH(L105,'R4_raw'!$F$13:$CGU$13,0),FALSE)</f>
        <v>13.741640654721799</v>
      </c>
      <c r="DC113" s="4206"/>
      <c r="DD113" s="3185" t="s">
        <v>3</v>
      </c>
    </row>
    <row r="114" spans="1:108" ht="24.75" customHeight="1" x14ac:dyDescent="0.2">
      <c r="A114" s="163"/>
      <c r="B114" s="163"/>
      <c r="C114" s="163"/>
      <c r="D114" s="163"/>
      <c r="E114" s="3008" t="s">
        <v>8014</v>
      </c>
      <c r="F114" s="164"/>
      <c r="G114" s="3008" t="s">
        <v>7954</v>
      </c>
      <c r="H114" s="164"/>
      <c r="I114" s="164"/>
      <c r="J114" s="2997"/>
      <c r="K114" s="2997"/>
      <c r="L114" s="2997"/>
      <c r="M114" s="2997"/>
      <c r="O114" s="7" t="s">
        <v>0</v>
      </c>
      <c r="AS114" s="335"/>
      <c r="AT114" s="4233" t="s">
        <v>7981</v>
      </c>
      <c r="AU114" s="4233"/>
      <c r="AV114" s="4233"/>
      <c r="AW114" s="4233"/>
      <c r="AX114" s="4233"/>
      <c r="AY114" s="4233"/>
      <c r="AZ114" s="4233"/>
      <c r="BA114" s="4233"/>
      <c r="BB114" s="4233"/>
      <c r="BC114" s="4233"/>
      <c r="BD114" s="4233"/>
      <c r="BE114" s="4233"/>
      <c r="BF114" s="4233"/>
      <c r="BG114" s="4233"/>
      <c r="BH114" s="4233"/>
      <c r="BI114" s="4233"/>
      <c r="BJ114" s="4233"/>
      <c r="BK114" s="4233"/>
      <c r="BL114" s="2809" t="str">
        <f>VLOOKUP($DK$3,'R3_raw'!$F$15:$ALF$115,MATCH(E115,'R3_raw'!$F$13:$ALF$13,0),FALSE)</f>
        <v>〇</v>
      </c>
      <c r="BM114" s="3406" t="s">
        <v>5125</v>
      </c>
      <c r="BN114" s="3148" t="str">
        <f>VLOOKUP($DK$3,'R4_raw'!$F$15:$CGU$115,MATCH(G115,'R4_raw'!$F$13:$CGU$13,0),FALSE)</f>
        <v>〇</v>
      </c>
      <c r="BO114" s="4226">
        <f>VLOOKUP("長野県",'R4_raw'!$F$15:$CGU$115,MATCH(G115,'R4_raw'!$F$13:$CGU$13,0),FALSE)</f>
        <v>62</v>
      </c>
      <c r="BP114" s="4226"/>
      <c r="BQ114" s="221" t="s">
        <v>100</v>
      </c>
      <c r="BR114" s="221"/>
      <c r="BS114" s="4225">
        <f>(BO114/77)*100</f>
        <v>80.519480519480524</v>
      </c>
      <c r="BT114" s="4225"/>
      <c r="BU114" s="2179" t="s">
        <v>80</v>
      </c>
      <c r="BW114" s="3172"/>
      <c r="BX114" s="4223" t="s">
        <v>8315</v>
      </c>
      <c r="BY114" s="4224"/>
      <c r="BZ114" s="4224"/>
      <c r="CA114" s="4224"/>
      <c r="CB114" s="4224"/>
      <c r="CC114" s="4224"/>
      <c r="CD114" s="4224"/>
      <c r="CE114" s="4224"/>
      <c r="CF114" s="4224"/>
      <c r="CG114" s="4224"/>
      <c r="CH114" s="4224"/>
      <c r="CI114" s="4224"/>
      <c r="CJ114" s="4224"/>
      <c r="CK114" s="4209">
        <f>VLOOKUP($DK$3,'R4_raw'!$F$15:$CGU$115,MATCH(J105,'R4_raw'!$F$13:$CGU$13,0),FALSE)</f>
        <v>276</v>
      </c>
      <c r="CL114" s="4209"/>
      <c r="CM114" s="4209"/>
      <c r="CN114" s="3162" t="s">
        <v>3</v>
      </c>
      <c r="CO114" s="3397" t="s">
        <v>5125</v>
      </c>
      <c r="CP114" s="4202">
        <f>VLOOKUP($DK$3,'R4_raw'!$F$15:$CGU$115,MATCH(K106,'R4_raw'!$F$13:$CGU$13,0),FALSE)</f>
        <v>236</v>
      </c>
      <c r="CQ114" s="4202"/>
      <c r="CR114" s="4202"/>
      <c r="CS114" s="3162" t="s">
        <v>3</v>
      </c>
      <c r="CT114" s="4205">
        <f>VLOOKUP($DK$3,'R4_raw'!$F$15:$CGU$115,MATCH(L106,'R4_raw'!$F$13:$CGU$13,0),FALSE)</f>
        <v>2.1166488784451598</v>
      </c>
      <c r="CU114" s="4205"/>
      <c r="CV114" s="4205"/>
      <c r="CW114" s="3162" t="s">
        <v>3</v>
      </c>
      <c r="CX114" s="4200">
        <f>VLOOKUP($DK$3,'R4_raw'!$F$15:$CGU$115,MATCH(M106,'R4_raw'!$F$13:$CGU$13,0),FALSE)</f>
        <v>51</v>
      </c>
      <c r="CY114" s="4200"/>
      <c r="CZ114" s="3161" t="s">
        <v>4</v>
      </c>
      <c r="DA114" s="3871" t="str">
        <f t="shared" si="13"/>
        <v/>
      </c>
      <c r="DB114" s="4206">
        <f>VLOOKUP("長野県",'R4_raw'!$F$15:$CGU$115,MATCH(L106,'R4_raw'!$F$13:$CGU$13,0),FALSE)</f>
        <v>5.3001724962452661</v>
      </c>
      <c r="DC114" s="4206"/>
      <c r="DD114" s="3185" t="s">
        <v>3</v>
      </c>
    </row>
    <row r="115" spans="1:108" ht="20.25" customHeight="1" x14ac:dyDescent="0.2">
      <c r="A115" s="163"/>
      <c r="B115" s="163"/>
      <c r="C115" s="163"/>
      <c r="D115" s="163"/>
      <c r="E115" s="3008" t="s">
        <v>8015</v>
      </c>
      <c r="F115" s="164"/>
      <c r="G115" s="3008" t="s">
        <v>7955</v>
      </c>
      <c r="H115" s="164"/>
      <c r="I115" s="164"/>
      <c r="J115" s="2997"/>
      <c r="K115" s="2997"/>
      <c r="L115" s="2997"/>
      <c r="M115" s="2997"/>
      <c r="O115" s="7" t="s">
        <v>0</v>
      </c>
      <c r="AS115" s="335"/>
      <c r="AT115" s="4232" t="s">
        <v>7905</v>
      </c>
      <c r="AU115" s="4232"/>
      <c r="AV115" s="4232"/>
      <c r="AW115" s="4232"/>
      <c r="AX115" s="4232"/>
      <c r="AY115" s="4232"/>
      <c r="AZ115" s="4232"/>
      <c r="BA115" s="4232"/>
      <c r="BB115" s="4232"/>
      <c r="BC115" s="4232"/>
      <c r="BD115" s="4232"/>
      <c r="BE115" s="4232"/>
      <c r="BF115" s="4232"/>
      <c r="BG115" s="4232"/>
      <c r="BH115" s="4232"/>
      <c r="BI115" s="4232"/>
      <c r="BJ115" s="4232"/>
      <c r="BK115" s="4232"/>
      <c r="BL115" s="2809" t="str">
        <f>VLOOKUP($DK$3,'R3_raw'!$F$15:$ALF$115,MATCH(E116,'R3_raw'!$F$13:$ALF$13,0),FALSE)</f>
        <v>〇</v>
      </c>
      <c r="BM115" s="3406" t="s">
        <v>5125</v>
      </c>
      <c r="BN115" s="3148" t="str">
        <f>VLOOKUP($DK$3,'R4_raw'!$F$15:$CGU$115,MATCH(G116,'R4_raw'!$F$13:$CGU$13,0),FALSE)</f>
        <v>〇</v>
      </c>
      <c r="BO115" s="4226">
        <f>VLOOKUP("長野県",'R4_raw'!$F$15:$CGU$115,MATCH(G116,'R4_raw'!$F$13:$CGU$13,0),FALSE)</f>
        <v>49</v>
      </c>
      <c r="BP115" s="4226"/>
      <c r="BQ115" s="221" t="s">
        <v>100</v>
      </c>
      <c r="BR115" s="221"/>
      <c r="BS115" s="4225">
        <f>(BO115/77)*100</f>
        <v>63.636363636363633</v>
      </c>
      <c r="BT115" s="4225"/>
      <c r="BU115" s="2179" t="s">
        <v>80</v>
      </c>
      <c r="BW115" s="3172"/>
      <c r="BX115" s="4221" t="s">
        <v>8316</v>
      </c>
      <c r="BY115" s="4222"/>
      <c r="BZ115" s="4222"/>
      <c r="CA115" s="4222"/>
      <c r="CB115" s="4222"/>
      <c r="CC115" s="4222"/>
      <c r="CD115" s="4222"/>
      <c r="CE115" s="4222"/>
      <c r="CF115" s="4222"/>
      <c r="CG115" s="4222"/>
      <c r="CH115" s="4222"/>
      <c r="CI115" s="4222"/>
      <c r="CJ115" s="4222"/>
      <c r="CK115" s="4209">
        <f>VLOOKUP($DK$3,'R4_raw'!$F$15:$CGU$115,MATCH(J106,'R4_raw'!$F$13:$CGU$13,0),FALSE)</f>
        <v>0</v>
      </c>
      <c r="CL115" s="4209"/>
      <c r="CM115" s="4209"/>
      <c r="CN115" s="3162" t="s">
        <v>3</v>
      </c>
      <c r="CO115" s="3397" t="s">
        <v>5125</v>
      </c>
      <c r="CP115" s="4202">
        <f>VLOOKUP($DK$3,'R4_raw'!$F$15:$CGU$115,MATCH(K107,'R4_raw'!$F$13:$CGU$13,0),FALSE)</f>
        <v>0</v>
      </c>
      <c r="CQ115" s="4202"/>
      <c r="CR115" s="4202"/>
      <c r="CS115" s="3162" t="s">
        <v>3</v>
      </c>
      <c r="CT115" s="4205">
        <f>VLOOKUP($DK$3,'R4_raw'!$F$15:$CGU$115,MATCH(L107,'R4_raw'!$F$13:$CGU$13,0),FALSE)</f>
        <v>0</v>
      </c>
      <c r="CU115" s="4205"/>
      <c r="CV115" s="4205"/>
      <c r="CW115" s="3162" t="s">
        <v>3</v>
      </c>
      <c r="CX115" s="4200">
        <f>VLOOKUP($DK$3,'R4_raw'!$F$15:$CGU$115,MATCH(M107,'R4_raw'!$F$13:$CGU$13,0),FALSE)</f>
        <v>14</v>
      </c>
      <c r="CY115" s="4200"/>
      <c r="CZ115" s="3161" t="s">
        <v>4</v>
      </c>
      <c r="DA115" s="3164" t="str">
        <f t="shared" si="13"/>
        <v>★</v>
      </c>
      <c r="DB115" s="4206">
        <f>VLOOKUP("長野県",'R4_raw'!$F$15:$CGU$115,MATCH(L107,'R4_raw'!$F$13:$CGU$13,0),FALSE)</f>
        <v>0.81893700143772341</v>
      </c>
      <c r="DC115" s="4206"/>
      <c r="DD115" s="3185" t="s">
        <v>3</v>
      </c>
    </row>
    <row r="116" spans="1:108" ht="20.25" customHeight="1" x14ac:dyDescent="0.2">
      <c r="A116" s="163"/>
      <c r="B116" s="163"/>
      <c r="C116" s="163"/>
      <c r="D116" s="163"/>
      <c r="E116" s="3008" t="s">
        <v>8016</v>
      </c>
      <c r="F116" s="164"/>
      <c r="G116" s="3008" t="s">
        <v>7956</v>
      </c>
      <c r="H116" s="164"/>
      <c r="I116" s="164"/>
      <c r="J116" s="2997"/>
      <c r="K116" s="2997"/>
      <c r="L116" s="2997"/>
      <c r="M116" s="2997"/>
      <c r="O116" s="7" t="s">
        <v>0</v>
      </c>
      <c r="AS116" s="335"/>
      <c r="AT116" s="4232" t="s">
        <v>7906</v>
      </c>
      <c r="AU116" s="4232"/>
      <c r="AV116" s="4232"/>
      <c r="AW116" s="4232"/>
      <c r="AX116" s="4232"/>
      <c r="AY116" s="4232"/>
      <c r="AZ116" s="4232"/>
      <c r="BA116" s="4232"/>
      <c r="BB116" s="4232"/>
      <c r="BC116" s="4232"/>
      <c r="BD116" s="4232"/>
      <c r="BE116" s="4232"/>
      <c r="BF116" s="4232"/>
      <c r="BG116" s="4232"/>
      <c r="BH116" s="4232"/>
      <c r="BI116" s="4232"/>
      <c r="BJ116" s="4232"/>
      <c r="BK116" s="4232"/>
      <c r="BL116" s="2809" t="str">
        <f>VLOOKUP($DK$3,'R3_raw'!$F$15:$ALF$115,MATCH(E117,'R3_raw'!$F$13:$ALF$13,0),FALSE)</f>
        <v>〇</v>
      </c>
      <c r="BM116" s="3406" t="s">
        <v>5125</v>
      </c>
      <c r="BN116" s="3148" t="str">
        <f>VLOOKUP($DK$3,'R4_raw'!$F$15:$CGU$115,MATCH(G117,'R4_raw'!$F$13:$CGU$13,0),FALSE)</f>
        <v>〇</v>
      </c>
      <c r="BO116" s="4226">
        <f>VLOOKUP("長野県",'R4_raw'!$F$15:$CGU$115,MATCH(G117,'R4_raw'!$F$13:$CGU$13,0),FALSE)</f>
        <v>35</v>
      </c>
      <c r="BP116" s="4226"/>
      <c r="BQ116" s="221" t="s">
        <v>100</v>
      </c>
      <c r="BR116" s="221"/>
      <c r="BS116" s="4225">
        <f>(BO116/77)*100</f>
        <v>45.454545454545453</v>
      </c>
      <c r="BT116" s="4225"/>
      <c r="BU116" s="2179" t="s">
        <v>80</v>
      </c>
      <c r="BW116" s="3172"/>
      <c r="BX116" s="4208" t="s">
        <v>8273</v>
      </c>
      <c r="BY116" s="4208"/>
      <c r="BZ116" s="4208"/>
      <c r="CA116" s="4208"/>
      <c r="CB116" s="4208"/>
      <c r="CC116" s="4208"/>
      <c r="CD116" s="4208"/>
      <c r="CE116" s="4208"/>
      <c r="CF116" s="4208"/>
      <c r="CG116" s="4208"/>
      <c r="CH116" s="4208"/>
      <c r="CI116" s="4208"/>
      <c r="CJ116" s="4208"/>
      <c r="CK116" s="4209">
        <f>VLOOKUP($DK$3,'R4_raw'!$F$15:$CGU$115,MATCH(J107,'R4_raw'!$F$13:$CGU$13,0),FALSE)</f>
        <v>0</v>
      </c>
      <c r="CL116" s="4209"/>
      <c r="CM116" s="4209"/>
      <c r="CN116" s="3162" t="s">
        <v>3</v>
      </c>
      <c r="CO116" s="3397" t="s">
        <v>5125</v>
      </c>
      <c r="CP116" s="4202">
        <f>VLOOKUP($DK$3,'R4_raw'!$F$15:$CGU$115,MATCH(K108,'R4_raw'!$F$13:$CGU$13,0),FALSE)</f>
        <v>0</v>
      </c>
      <c r="CQ116" s="4202"/>
      <c r="CR116" s="4202"/>
      <c r="CS116" s="3162" t="s">
        <v>3</v>
      </c>
      <c r="CT116" s="4205">
        <f>VLOOKUP($DK$3,'R4_raw'!$F$15:$CGU$115,MATCH(L108,'R4_raw'!$F$13:$CGU$13,0),FALSE)</f>
        <v>0</v>
      </c>
      <c r="CU116" s="4205"/>
      <c r="CV116" s="4205"/>
      <c r="CW116" s="3162" t="s">
        <v>3</v>
      </c>
      <c r="CX116" s="4200">
        <f>VLOOKUP($DK$3,'R4_raw'!$F$15:$CGU$115,MATCH(M108,'R4_raw'!$F$13:$CGU$13,0),FALSE)</f>
        <v>22</v>
      </c>
      <c r="CY116" s="4200"/>
      <c r="CZ116" s="3161" t="s">
        <v>4</v>
      </c>
      <c r="DA116" s="3871" t="str">
        <f t="shared" si="13"/>
        <v/>
      </c>
      <c r="DB116" s="4206">
        <f>VLOOKUP("長野県",'R4_raw'!$F$15:$CGU$115,MATCH(L108,'R4_raw'!$F$13:$CGU$13,0),FALSE)</f>
        <v>0.47822254001867054</v>
      </c>
      <c r="DC116" s="4206"/>
      <c r="DD116" s="3185" t="s">
        <v>3</v>
      </c>
    </row>
    <row r="117" spans="1:108" ht="20.25" customHeight="1" x14ac:dyDescent="0.2">
      <c r="A117" s="163"/>
      <c r="B117" s="163"/>
      <c r="C117" s="163"/>
      <c r="D117" s="163"/>
      <c r="E117" s="3008" t="s">
        <v>8017</v>
      </c>
      <c r="F117" s="164"/>
      <c r="G117" s="3008" t="s">
        <v>7957</v>
      </c>
      <c r="H117" s="164"/>
      <c r="I117" s="164"/>
      <c r="J117" s="2997"/>
      <c r="K117" s="2997"/>
      <c r="L117" s="2997"/>
      <c r="M117" s="2997"/>
      <c r="O117" s="7" t="s">
        <v>0</v>
      </c>
      <c r="AS117" s="334" t="s">
        <v>7910</v>
      </c>
      <c r="AT117" s="4556" t="s">
        <v>7915</v>
      </c>
      <c r="AU117" s="4556"/>
      <c r="AV117" s="4556"/>
      <c r="AW117" s="4556"/>
      <c r="AX117" s="4556"/>
      <c r="AY117" s="4556"/>
      <c r="AZ117" s="4556"/>
      <c r="BA117" s="4556"/>
      <c r="BB117" s="4556"/>
      <c r="BC117" s="4556"/>
      <c r="BD117" s="4556"/>
      <c r="BE117" s="4556"/>
      <c r="BF117" s="4556"/>
      <c r="BG117" s="4556"/>
      <c r="BH117" s="4237"/>
      <c r="BI117" s="4237"/>
      <c r="BJ117" s="4236">
        <v>2021</v>
      </c>
      <c r="BK117" s="4236"/>
      <c r="BL117" s="4237">
        <v>2022</v>
      </c>
      <c r="BM117" s="4237"/>
      <c r="BN117" s="4237"/>
      <c r="BO117" s="4237" t="s">
        <v>73</v>
      </c>
      <c r="BP117" s="4237"/>
      <c r="BQ117" s="4237"/>
      <c r="BR117" s="2007"/>
      <c r="BS117" s="4275" t="s">
        <v>280</v>
      </c>
      <c r="BT117" s="4275"/>
      <c r="BU117" s="4276"/>
      <c r="BW117" s="3172"/>
      <c r="BX117" s="3402" t="s">
        <v>4991</v>
      </c>
      <c r="BY117" s="3403"/>
      <c r="BZ117" s="3403"/>
      <c r="CA117" s="3403"/>
      <c r="CB117" s="3403"/>
      <c r="CC117" s="3403"/>
      <c r="CD117" s="3403"/>
      <c r="CE117" s="3403"/>
      <c r="CF117" s="3403"/>
      <c r="CG117" s="3403"/>
      <c r="CH117" s="3403"/>
      <c r="CI117" s="3403"/>
      <c r="CJ117" s="3403"/>
      <c r="CK117" s="4209">
        <f>VLOOKUP($DK$3,'R4_raw'!$F$15:$CGU$115,MATCH(J108,'R4_raw'!$F$13:$CGU$13,0),FALSE)</f>
        <v>0</v>
      </c>
      <c r="CL117" s="4209"/>
      <c r="CM117" s="4209"/>
      <c r="CN117" s="3162" t="s">
        <v>3</v>
      </c>
      <c r="CO117" s="3397" t="s">
        <v>5125</v>
      </c>
      <c r="CP117" s="4202">
        <f>VLOOKUP($DK$3,'R4_raw'!$F$15:$CGU$115,MATCH(K109,'R4_raw'!$F$13:$CGU$13,0),FALSE)</f>
        <v>0</v>
      </c>
      <c r="CQ117" s="4202"/>
      <c r="CR117" s="4202"/>
      <c r="CS117" s="3162" t="s">
        <v>3</v>
      </c>
      <c r="CT117" s="4205">
        <f>VLOOKUP($DK$3,'R4_raw'!$F$15:$CGU$115,MATCH(L109,'R4_raw'!$F$13:$CGU$13,0),FALSE)</f>
        <v>0</v>
      </c>
      <c r="CU117" s="4205"/>
      <c r="CV117" s="4205"/>
      <c r="CW117" s="3162" t="s">
        <v>3</v>
      </c>
      <c r="CX117" s="4200">
        <f>VLOOKUP($DK$3,'R4_raw'!$F$15:$CGU$115,MATCH(M109,'R4_raw'!$F$13:$CGU$13,0),FALSE)</f>
        <v>3</v>
      </c>
      <c r="CY117" s="4200"/>
      <c r="CZ117" s="3161" t="s">
        <v>4</v>
      </c>
      <c r="DA117" s="3164" t="str">
        <f t="shared" si="13"/>
        <v>★</v>
      </c>
      <c r="DB117" s="4206">
        <f>VLOOKUP("長野県",'R4_raw'!$F$15:$CGU$115,MATCH(L109,'R4_raw'!$F$13:$CGU$13,0),FALSE)</f>
        <v>4.736389373986833E-2</v>
      </c>
      <c r="DC117" s="4206"/>
      <c r="DD117" s="3185" t="s">
        <v>3</v>
      </c>
    </row>
    <row r="118" spans="1:108" ht="20.25" customHeight="1" x14ac:dyDescent="0.2">
      <c r="A118" s="163"/>
      <c r="B118" s="163"/>
      <c r="C118" s="163"/>
      <c r="D118" s="163"/>
      <c r="E118" s="3008" t="s">
        <v>4217</v>
      </c>
      <c r="F118" s="3007"/>
      <c r="G118" s="3008" t="s">
        <v>5792</v>
      </c>
      <c r="H118" s="3008" t="s">
        <v>5793</v>
      </c>
      <c r="I118" s="164"/>
      <c r="J118" s="2997"/>
      <c r="K118" s="2997"/>
      <c r="L118" s="2997"/>
      <c r="M118" s="2997"/>
      <c r="O118" s="7" t="s">
        <v>0</v>
      </c>
      <c r="AS118" s="335"/>
      <c r="AT118" s="209"/>
      <c r="AU118" s="209"/>
      <c r="AV118" s="209"/>
      <c r="AW118" s="209"/>
      <c r="AX118" s="209"/>
      <c r="AY118" s="209"/>
      <c r="AZ118" s="209"/>
      <c r="BA118" s="209"/>
      <c r="BB118" s="209"/>
      <c r="BC118" s="209"/>
      <c r="BD118" s="209"/>
      <c r="BE118" s="209"/>
      <c r="BF118" s="209"/>
      <c r="BG118" s="209"/>
      <c r="BH118" s="530"/>
      <c r="BI118" s="3156"/>
      <c r="BJ118" s="3156">
        <f>VLOOKUP($DK$3,'R3_raw'!$F$15:$ALF$115,MATCH(E118,'R3_raw'!$F$13:$ALF$13,0),FALSE)</f>
        <v>0</v>
      </c>
      <c r="BK118" s="3149" t="s">
        <v>4995</v>
      </c>
      <c r="BL118" s="3149" t="s">
        <v>5125</v>
      </c>
      <c r="BM118" s="3151">
        <f>VLOOKUP($DK$3,'R4_raw'!$F$15:$CGU$115,MATCH(G118,'R4_raw'!$F$13:$CGU$13,0),FALSE)</f>
        <v>0</v>
      </c>
      <c r="BN118" s="3155" t="s">
        <v>2990</v>
      </c>
      <c r="BO118" s="4241">
        <f>VLOOKUP($DK$3,'R4_raw'!$F$15:$CGU$115,MATCH(H118,'R4_raw'!$F$13:$CGU$13,0),FALSE)</f>
        <v>50</v>
      </c>
      <c r="BP118" s="4241"/>
      <c r="BQ118" s="3153" t="s">
        <v>963</v>
      </c>
      <c r="BR118" s="1570" t="str">
        <f>IF(BO118&lt;=15,"★","")</f>
        <v/>
      </c>
      <c r="BS118" s="4242">
        <f>VLOOKUP("長野県",'R4_raw'!$F$15:$CGU$115,MATCH(G118,'R4_raw'!$F$13:$CGU$13,0),FALSE)</f>
        <v>16.6233766233766</v>
      </c>
      <c r="BT118" s="4242"/>
      <c r="BU118" s="3154" t="s">
        <v>108</v>
      </c>
      <c r="BW118" s="3172"/>
      <c r="BX118" s="3402" t="s">
        <v>7007</v>
      </c>
      <c r="BY118" s="3403"/>
      <c r="BZ118" s="3403"/>
      <c r="CA118" s="3403"/>
      <c r="CB118" s="3403"/>
      <c r="CC118" s="3403"/>
      <c r="CD118" s="3403"/>
      <c r="CE118" s="3403"/>
      <c r="CF118" s="3403"/>
      <c r="CG118" s="3403"/>
      <c r="CH118" s="3403"/>
      <c r="CI118" s="3403"/>
      <c r="CJ118" s="3403"/>
      <c r="CK118" s="4209">
        <f>VLOOKUP($DK$3,'R4_raw'!$F$15:$CGU$115,MATCH(J109,'R4_raw'!$F$13:$CGU$13,0),FALSE)</f>
        <v>0</v>
      </c>
      <c r="CL118" s="4209"/>
      <c r="CM118" s="4209"/>
      <c r="CN118" s="3162" t="s">
        <v>3</v>
      </c>
      <c r="CO118" s="3397" t="s">
        <v>5125</v>
      </c>
      <c r="CP118" s="4202">
        <f>VLOOKUP($DK$3,'R4_raw'!$F$15:$CGU$115,MATCH(K110,'R4_raw'!$F$13:$CGU$13,0),FALSE)</f>
        <v>0</v>
      </c>
      <c r="CQ118" s="4202"/>
      <c r="CR118" s="4202"/>
      <c r="CS118" s="3162" t="s">
        <v>3</v>
      </c>
      <c r="CT118" s="4205">
        <f>VLOOKUP($DK$3,'R4_raw'!$F$15:$CGU$115,MATCH(L110,'R4_raw'!$F$13:$CGU$13,0),FALSE)</f>
        <v>0</v>
      </c>
      <c r="CU118" s="4205"/>
      <c r="CV118" s="4205"/>
      <c r="CW118" s="3162" t="s">
        <v>3</v>
      </c>
      <c r="CX118" s="4200">
        <f>VLOOKUP($DK$3,'R4_raw'!$F$15:$CGU$115,MATCH(M110,'R4_raw'!$F$13:$CGU$13,0),FALSE)</f>
        <v>12</v>
      </c>
      <c r="CY118" s="4200"/>
      <c r="CZ118" s="3161" t="s">
        <v>4</v>
      </c>
      <c r="DA118" s="3164" t="str">
        <f t="shared" si="13"/>
        <v>★</v>
      </c>
      <c r="DB118" s="4206">
        <f>VLOOKUP("長野県",'R4_raw'!$F$15:$CGU$115,MATCH(L110,'R4_raw'!$F$13:$CGU$13,0),FALSE)</f>
        <v>0.23376373361935013</v>
      </c>
      <c r="DC118" s="4206"/>
      <c r="DD118" s="3185" t="s">
        <v>3</v>
      </c>
    </row>
    <row r="119" spans="1:108" ht="20.25" customHeight="1" x14ac:dyDescent="0.2">
      <c r="A119" s="163"/>
      <c r="B119" s="163"/>
      <c r="C119" s="163"/>
      <c r="D119" s="163"/>
      <c r="E119" s="3008" t="s">
        <v>8018</v>
      </c>
      <c r="F119" s="164"/>
      <c r="G119" s="3008" t="s">
        <v>7959</v>
      </c>
      <c r="H119" s="164"/>
      <c r="I119" s="164"/>
      <c r="J119" s="2997"/>
      <c r="K119" s="2997"/>
      <c r="L119" s="2997"/>
      <c r="M119" s="2997"/>
      <c r="O119" s="7" t="s">
        <v>0</v>
      </c>
      <c r="AS119" s="335"/>
      <c r="AT119" s="4233" t="s">
        <v>7982</v>
      </c>
      <c r="AU119" s="4233"/>
      <c r="AV119" s="4233"/>
      <c r="AW119" s="4233"/>
      <c r="AX119" s="4233"/>
      <c r="AY119" s="4233"/>
      <c r="AZ119" s="4233"/>
      <c r="BA119" s="4233"/>
      <c r="BB119" s="4233"/>
      <c r="BC119" s="4233"/>
      <c r="BD119" s="4233"/>
      <c r="BE119" s="4233"/>
      <c r="BF119" s="4233"/>
      <c r="BG119" s="4233"/>
      <c r="BH119" s="4233"/>
      <c r="BI119" s="4233"/>
      <c r="BJ119" s="4233"/>
      <c r="BK119" s="4233"/>
      <c r="BL119" s="2809" t="str">
        <f>VLOOKUP($DK$3,'R3_raw'!$F$15:$ALF$115,MATCH(E119,'R3_raw'!$F$13:$ALF$13,0),FALSE)</f>
        <v>×</v>
      </c>
      <c r="BM119" s="3406" t="s">
        <v>5125</v>
      </c>
      <c r="BN119" s="3148" t="str">
        <f>VLOOKUP($DK$3,'R4_raw'!$F$15:$CGU$115,MATCH(G119,'R4_raw'!$F$13:$CGU$13,0),FALSE)</f>
        <v>×</v>
      </c>
      <c r="BO119" s="4226">
        <f>VLOOKUP("長野県",'R4_raw'!$F$15:$CGU$115,MATCH(G119,'R4_raw'!$F$13:$CGU$13,0),FALSE)</f>
        <v>46</v>
      </c>
      <c r="BP119" s="4226"/>
      <c r="BQ119" s="221" t="s">
        <v>100</v>
      </c>
      <c r="BR119" s="221"/>
      <c r="BS119" s="4225">
        <f>(BO119/77)*100</f>
        <v>59.740259740259738</v>
      </c>
      <c r="BT119" s="4225"/>
      <c r="BU119" s="2179" t="s">
        <v>80</v>
      </c>
      <c r="BW119" s="3172"/>
      <c r="BX119" s="3402" t="s">
        <v>4993</v>
      </c>
      <c r="BY119" s="3403"/>
      <c r="BZ119" s="3403"/>
      <c r="CA119" s="3403"/>
      <c r="CB119" s="3403"/>
      <c r="CC119" s="3403"/>
      <c r="CD119" s="3403"/>
      <c r="CE119" s="3403"/>
      <c r="CF119" s="3403"/>
      <c r="CG119" s="3403"/>
      <c r="CH119" s="3403"/>
      <c r="CI119" s="3403"/>
      <c r="CJ119" s="3403"/>
      <c r="CK119" s="4209">
        <f>VLOOKUP($DK$3,'R4_raw'!$F$15:$CGU$115,MATCH(J110,'R4_raw'!$F$13:$CGU$13,0),FALSE)</f>
        <v>0</v>
      </c>
      <c r="CL119" s="4209"/>
      <c r="CM119" s="4209"/>
      <c r="CN119" s="3162" t="s">
        <v>3</v>
      </c>
      <c r="CO119" s="3397" t="s">
        <v>5125</v>
      </c>
      <c r="CP119" s="4202">
        <f>VLOOKUP($DK$3,'R4_raw'!$F$15:$CGU$115,MATCH(K111,'R4_raw'!$F$13:$CGU$13,0),FALSE)</f>
        <v>0</v>
      </c>
      <c r="CQ119" s="4202"/>
      <c r="CR119" s="4202"/>
      <c r="CS119" s="3162" t="s">
        <v>3</v>
      </c>
      <c r="CT119" s="4205">
        <f>VLOOKUP($DK$3,'R4_raw'!$F$15:$CGU$115,MATCH(L111,'R4_raw'!$F$13:$CGU$13,0),FALSE)</f>
        <v>0</v>
      </c>
      <c r="CU119" s="4205"/>
      <c r="CV119" s="4205"/>
      <c r="CW119" s="3162" t="s">
        <v>3</v>
      </c>
      <c r="CX119" s="4200">
        <f>VLOOKUP($DK$3,'R4_raw'!$F$15:$CGU$115,MATCH(M111,'R4_raw'!$F$13:$CGU$13,0),FALSE)</f>
        <v>26</v>
      </c>
      <c r="CY119" s="4200"/>
      <c r="CZ119" s="3161" t="s">
        <v>4</v>
      </c>
      <c r="DA119" s="3871" t="str">
        <f t="shared" si="13"/>
        <v/>
      </c>
      <c r="DB119" s="4206">
        <f>VLOOKUP("長野県",'R4_raw'!$F$15:$CGU$115,MATCH(L111,'R4_raw'!$F$13:$CGU$13,0),FALSE)</f>
        <v>1.7616312736151025</v>
      </c>
      <c r="DC119" s="4206"/>
      <c r="DD119" s="3185" t="s">
        <v>3</v>
      </c>
    </row>
    <row r="120" spans="1:108" ht="20.25" customHeight="1" thickBot="1" x14ac:dyDescent="0.25">
      <c r="A120" s="163"/>
      <c r="B120" s="163"/>
      <c r="C120" s="163"/>
      <c r="D120" s="163"/>
      <c r="E120" s="3008" t="s">
        <v>8019</v>
      </c>
      <c r="F120" s="164"/>
      <c r="G120" s="3008" t="s">
        <v>7960</v>
      </c>
      <c r="H120" s="164"/>
      <c r="I120" s="164"/>
      <c r="J120" s="2997"/>
      <c r="K120" s="2997"/>
      <c r="L120" s="2997"/>
      <c r="M120" s="2997"/>
      <c r="O120" s="7" t="s">
        <v>0</v>
      </c>
      <c r="AS120" s="335"/>
      <c r="AT120" s="4232" t="s">
        <v>7907</v>
      </c>
      <c r="AU120" s="4232"/>
      <c r="AV120" s="4232"/>
      <c r="AW120" s="4232"/>
      <c r="AX120" s="4232"/>
      <c r="AY120" s="4232"/>
      <c r="AZ120" s="4232"/>
      <c r="BA120" s="4232"/>
      <c r="BB120" s="4232"/>
      <c r="BC120" s="4232"/>
      <c r="BD120" s="4232"/>
      <c r="BE120" s="4232"/>
      <c r="BF120" s="4232"/>
      <c r="BG120" s="4232"/>
      <c r="BH120" s="4232"/>
      <c r="BI120" s="4232"/>
      <c r="BJ120" s="4232"/>
      <c r="BK120" s="4232"/>
      <c r="BL120" s="2809" t="str">
        <f>VLOOKUP($DK$3,'R3_raw'!$F$15:$ALF$115,MATCH(E120,'R3_raw'!$F$13:$ALF$13,0),FALSE)</f>
        <v>×</v>
      </c>
      <c r="BM120" s="3406" t="s">
        <v>5125</v>
      </c>
      <c r="BN120" s="3148" t="str">
        <f>VLOOKUP($DK$3,'R4_raw'!$F$15:$CGU$115,MATCH(G120,'R4_raw'!$F$13:$CGU$13,0),FALSE)</f>
        <v>×</v>
      </c>
      <c r="BO120" s="4226">
        <f>VLOOKUP("長野県",'R4_raw'!$F$15:$CGU$115,MATCH(G120,'R4_raw'!$F$13:$CGU$13,0),FALSE)</f>
        <v>32</v>
      </c>
      <c r="BP120" s="4226"/>
      <c r="BQ120" s="221" t="s">
        <v>100</v>
      </c>
      <c r="BR120" s="221"/>
      <c r="BS120" s="4225">
        <f>(BO120/77)*100</f>
        <v>41.558441558441558</v>
      </c>
      <c r="BT120" s="4225"/>
      <c r="BU120" s="2179" t="s">
        <v>80</v>
      </c>
      <c r="BW120" s="3175"/>
      <c r="BX120" s="3404" t="s">
        <v>4994</v>
      </c>
      <c r="BY120" s="3405"/>
      <c r="BZ120" s="3405"/>
      <c r="CA120" s="3405"/>
      <c r="CB120" s="3405"/>
      <c r="CC120" s="3405"/>
      <c r="CD120" s="3405"/>
      <c r="CE120" s="3405"/>
      <c r="CF120" s="3405"/>
      <c r="CG120" s="3405"/>
      <c r="CH120" s="3405"/>
      <c r="CI120" s="3405"/>
      <c r="CJ120" s="3405"/>
      <c r="CK120" s="4227">
        <f>VLOOKUP($DK$3,'R4_raw'!$F$15:$CGU$115,MATCH(J111,'R4_raw'!$F$13:$CGU$13,0),FALSE)</f>
        <v>0</v>
      </c>
      <c r="CL120" s="4227"/>
      <c r="CM120" s="4227"/>
      <c r="CN120" s="3182" t="s">
        <v>3</v>
      </c>
      <c r="CO120" s="3399" t="s">
        <v>5125</v>
      </c>
      <c r="CP120" s="4203">
        <f>VLOOKUP($DK$3,'R4_raw'!$F$15:$CGU$115,MATCH(K112,'R4_raw'!$F$13:$CGU$13,0),FALSE)</f>
        <v>128</v>
      </c>
      <c r="CQ120" s="4203"/>
      <c r="CR120" s="4203"/>
      <c r="CS120" s="3182" t="s">
        <v>3</v>
      </c>
      <c r="CT120" s="4204">
        <f>VLOOKUP($DK$3,'R4_raw'!$F$15:$CGU$115,MATCH(L112,'R4_raw'!$F$13:$CGU$13,0),FALSE)</f>
        <v>1.1480129510211037</v>
      </c>
      <c r="CU120" s="4204"/>
      <c r="CV120" s="4204"/>
      <c r="CW120" s="3182" t="s">
        <v>3</v>
      </c>
      <c r="CX120" s="4201">
        <f>VLOOKUP($DK$3,'R4_raw'!$F$15:$CGU$115,MATCH(M112,'R4_raw'!$F$13:$CGU$13,0),FALSE)</f>
        <v>3</v>
      </c>
      <c r="CY120" s="4201"/>
      <c r="CZ120" s="3176" t="s">
        <v>4</v>
      </c>
      <c r="DA120" s="3186" t="str">
        <f t="shared" si="13"/>
        <v>★</v>
      </c>
      <c r="DB120" s="4207">
        <f>VLOOKUP("長野県",'R4_raw'!$F$15:$CGU$115,MATCH(L112,'R4_raw'!$F$13:$CGU$13,0),FALSE)</f>
        <v>0.28723909751920151</v>
      </c>
      <c r="DC120" s="4207"/>
      <c r="DD120" s="3187" t="s">
        <v>3</v>
      </c>
    </row>
    <row r="121" spans="1:108" x14ac:dyDescent="0.2">
      <c r="A121" s="163"/>
      <c r="B121" s="163"/>
      <c r="C121" s="163"/>
      <c r="D121" s="163"/>
      <c r="E121" s="3008" t="s">
        <v>8020</v>
      </c>
      <c r="F121" s="164"/>
      <c r="G121" s="3008" t="s">
        <v>7961</v>
      </c>
      <c r="H121" s="164"/>
      <c r="I121" s="164"/>
      <c r="J121" s="2997"/>
      <c r="K121" s="2997"/>
      <c r="L121" s="2997"/>
      <c r="M121" s="2997"/>
      <c r="O121" s="7" t="s">
        <v>0</v>
      </c>
      <c r="AS121" s="335"/>
      <c r="AT121" s="4232" t="s">
        <v>7908</v>
      </c>
      <c r="AU121" s="4232"/>
      <c r="AV121" s="4232"/>
      <c r="AW121" s="4232"/>
      <c r="AX121" s="4232"/>
      <c r="AY121" s="4232"/>
      <c r="AZ121" s="4232"/>
      <c r="BA121" s="4232"/>
      <c r="BB121" s="4232"/>
      <c r="BC121" s="4232"/>
      <c r="BD121" s="4232"/>
      <c r="BE121" s="4232"/>
      <c r="BF121" s="4232"/>
      <c r="BG121" s="4232"/>
      <c r="BH121" s="4232"/>
      <c r="BI121" s="4232"/>
      <c r="BJ121" s="4232"/>
      <c r="BK121" s="4232"/>
      <c r="BL121" s="2809" t="str">
        <f>VLOOKUP($DK$3,'R3_raw'!$F$15:$ALF$115,MATCH(E121,'R3_raw'!$F$13:$ALF$13,0),FALSE)</f>
        <v>×</v>
      </c>
      <c r="BM121" s="3406" t="s">
        <v>5125</v>
      </c>
      <c r="BN121" s="3148" t="str">
        <f>VLOOKUP($DK$3,'R4_raw'!$F$15:$CGU$115,MATCH(G121,'R4_raw'!$F$13:$CGU$13,0),FALSE)</f>
        <v>×</v>
      </c>
      <c r="BO121" s="4226">
        <f>VLOOKUP("長野県",'R4_raw'!$F$15:$CGU$115,MATCH(G121,'R4_raw'!$F$13:$CGU$13,0),FALSE)</f>
        <v>30</v>
      </c>
      <c r="BP121" s="4226"/>
      <c r="BQ121" s="221" t="s">
        <v>100</v>
      </c>
      <c r="BR121" s="221"/>
      <c r="BS121" s="4225">
        <f>(BO121/77)*100</f>
        <v>38.961038961038966</v>
      </c>
      <c r="BT121" s="4225"/>
      <c r="BU121" s="2179" t="s">
        <v>80</v>
      </c>
    </row>
    <row r="122" spans="1:108" x14ac:dyDescent="0.2">
      <c r="A122" s="163"/>
      <c r="B122" s="163"/>
      <c r="C122" s="163"/>
      <c r="D122" s="163"/>
      <c r="E122" s="3008" t="s">
        <v>8021</v>
      </c>
      <c r="F122" s="164"/>
      <c r="G122" s="3008" t="s">
        <v>7962</v>
      </c>
      <c r="H122" s="164"/>
      <c r="I122" s="164"/>
      <c r="J122" s="2997"/>
      <c r="K122" s="2997"/>
      <c r="L122" s="2997"/>
      <c r="M122" s="2997"/>
      <c r="O122" s="7" t="s">
        <v>0</v>
      </c>
      <c r="AS122" s="335"/>
      <c r="AT122" s="4232" t="s">
        <v>7909</v>
      </c>
      <c r="AU122" s="4232"/>
      <c r="AV122" s="4232"/>
      <c r="AW122" s="4232"/>
      <c r="AX122" s="4232"/>
      <c r="AY122" s="4232"/>
      <c r="AZ122" s="4232"/>
      <c r="BA122" s="4232"/>
      <c r="BB122" s="4232"/>
      <c r="BC122" s="4232"/>
      <c r="BD122" s="4232"/>
      <c r="BE122" s="4232"/>
      <c r="BF122" s="4232"/>
      <c r="BG122" s="4232"/>
      <c r="BH122" s="4232"/>
      <c r="BI122" s="4232"/>
      <c r="BJ122" s="4232"/>
      <c r="BK122" s="4232"/>
      <c r="BL122" s="2809" t="str">
        <f>VLOOKUP($DK$3,'R3_raw'!$F$15:$ALF$115,MATCH(E122,'R3_raw'!$F$13:$ALF$13,0),FALSE)</f>
        <v>×</v>
      </c>
      <c r="BM122" s="3406" t="s">
        <v>5125</v>
      </c>
      <c r="BN122" s="3148" t="str">
        <f>VLOOKUP($DK$3,'R4_raw'!$F$15:$CGU$115,MATCH(G122,'R4_raw'!$F$13:$CGU$13,0),FALSE)</f>
        <v>×</v>
      </c>
      <c r="BO122" s="4226">
        <f>VLOOKUP("長野県",'R4_raw'!$F$15:$CGU$115,MATCH(G122,'R4_raw'!$F$13:$CGU$13,0),FALSE)</f>
        <v>20</v>
      </c>
      <c r="BP122" s="4226"/>
      <c r="BQ122" s="221" t="s">
        <v>100</v>
      </c>
      <c r="BR122" s="221"/>
      <c r="BS122" s="4225">
        <f>(BO122/77)*100</f>
        <v>25.97402597402597</v>
      </c>
      <c r="BT122" s="4225"/>
      <c r="BU122" s="2179" t="s">
        <v>80</v>
      </c>
    </row>
    <row r="123" spans="1:108" ht="24.75" customHeight="1" thickBot="1" x14ac:dyDescent="0.25">
      <c r="A123" s="163"/>
      <c r="B123" s="163"/>
      <c r="C123" s="163"/>
      <c r="D123" s="163"/>
      <c r="E123" s="3007" t="s">
        <v>2060</v>
      </c>
      <c r="F123" s="3007"/>
      <c r="G123" s="3007"/>
      <c r="H123" s="3007" t="s">
        <v>2989</v>
      </c>
      <c r="I123" s="164"/>
      <c r="J123" s="2997"/>
      <c r="K123" s="2997"/>
      <c r="L123" s="2997"/>
      <c r="M123" s="2997"/>
      <c r="O123" s="7" t="s">
        <v>0</v>
      </c>
      <c r="AS123" s="3192" t="s">
        <v>3501</v>
      </c>
      <c r="AT123" s="3193" t="s">
        <v>3000</v>
      </c>
      <c r="AU123" s="3194"/>
      <c r="AV123" s="3194"/>
      <c r="AW123" s="3194"/>
      <c r="AX123" s="3194"/>
      <c r="AY123" s="3194"/>
      <c r="AZ123" s="3194"/>
      <c r="BA123" s="3194"/>
      <c r="BB123" s="3194"/>
      <c r="BC123" s="3194"/>
      <c r="BD123" s="3194"/>
      <c r="BE123" s="3194"/>
      <c r="BF123" s="3194"/>
      <c r="BG123" s="3194"/>
      <c r="BH123" s="3194"/>
      <c r="BI123" s="3194"/>
      <c r="BJ123" s="3194"/>
      <c r="BK123" s="3194"/>
      <c r="BL123" s="4218">
        <f>VLOOKUP($DK$3,'R3_raw'!$F$15:$ALF$115,MATCH(E123,'R3_raw'!$F$13:$ALF$13,0),FALSE)</f>
        <v>84.57</v>
      </c>
      <c r="BM123" s="4218"/>
      <c r="BN123" s="3191" t="s">
        <v>2997</v>
      </c>
      <c r="BO123" s="4231">
        <f>VLOOKUP($DK$3,'R3_raw'!$F$15:$ALF$115,MATCH(H123,'R3_raw'!$F$13:$ALF$13,0),FALSE)</f>
        <v>51</v>
      </c>
      <c r="BP123" s="4231"/>
      <c r="BQ123" s="3189" t="s">
        <v>76</v>
      </c>
      <c r="BR123" s="3190" t="str">
        <f>IF(BO123&lt;=15,"★","")</f>
        <v/>
      </c>
      <c r="BS123" s="4230">
        <f>VLOOKUP("長野県",'R3_raw'!$F$15:$ALF$115,MATCH(E123,'R3_raw'!$F$13:$ALF$13,0),FALSE)</f>
        <v>207.19</v>
      </c>
      <c r="BT123" s="4230"/>
      <c r="BU123" s="3188" t="s">
        <v>2061</v>
      </c>
    </row>
    <row r="124" spans="1:108" x14ac:dyDescent="0.2">
      <c r="O124" s="7" t="s">
        <v>0</v>
      </c>
    </row>
    <row r="125" spans="1:108" x14ac:dyDescent="0.2">
      <c r="O125" s="7" t="s">
        <v>0</v>
      </c>
    </row>
    <row r="126" spans="1:108" x14ac:dyDescent="0.2">
      <c r="O126" s="7" t="s">
        <v>0</v>
      </c>
    </row>
    <row r="127" spans="1:108" x14ac:dyDescent="0.2">
      <c r="O127" s="7" t="s">
        <v>0</v>
      </c>
    </row>
  </sheetData>
  <mergeCells count="1047">
    <mergeCell ref="AT119:BK119"/>
    <mergeCell ref="AT120:BK120"/>
    <mergeCell ref="AT121:BK121"/>
    <mergeCell ref="AT122:BK122"/>
    <mergeCell ref="CU79:CV79"/>
    <mergeCell ref="CU80:CV80"/>
    <mergeCell ref="CO73:CQ73"/>
    <mergeCell ref="CO74:CQ74"/>
    <mergeCell ref="CO75:CQ75"/>
    <mergeCell ref="CO76:CQ76"/>
    <mergeCell ref="CO77:CQ77"/>
    <mergeCell ref="CO78:CQ78"/>
    <mergeCell ref="CO79:CQ79"/>
    <mergeCell ref="CO80:CQ80"/>
    <mergeCell ref="CO81:CQ81"/>
    <mergeCell ref="CO82:CQ82"/>
    <mergeCell ref="BX82:CN82"/>
    <mergeCell ref="BX81:CN81"/>
    <mergeCell ref="CA75:CN75"/>
    <mergeCell ref="CS84:CS85"/>
    <mergeCell ref="CS86:CS87"/>
    <mergeCell ref="AT117:BG117"/>
    <mergeCell ref="AT106:BG106"/>
    <mergeCell ref="AT115:BK115"/>
    <mergeCell ref="AT116:BK116"/>
    <mergeCell ref="AT75:BJ75"/>
    <mergeCell ref="AT74:BJ74"/>
    <mergeCell ref="BJ117:BK117"/>
    <mergeCell ref="CT110:CV110"/>
    <mergeCell ref="CT111:CV111"/>
    <mergeCell ref="CP98:CQ98"/>
    <mergeCell ref="CP99:CQ99"/>
    <mergeCell ref="BH41:BJ41"/>
    <mergeCell ref="BA33:BC33"/>
    <mergeCell ref="BK41:BL41"/>
    <mergeCell ref="BK40:BL40"/>
    <mergeCell ref="BK39:BL39"/>
    <mergeCell ref="BK38:BL38"/>
    <mergeCell ref="BK37:BL37"/>
    <mergeCell ref="BK36:BL36"/>
    <mergeCell ref="BK35:BL35"/>
    <mergeCell ref="BK34:BL34"/>
    <mergeCell ref="BK33:BL33"/>
    <mergeCell ref="AS70:BI70"/>
    <mergeCell ref="BH117:BI117"/>
    <mergeCell ref="BJ82:BK82"/>
    <mergeCell ref="BL82:BN82"/>
    <mergeCell ref="BJ88:BK88"/>
    <mergeCell ref="BL88:BN88"/>
    <mergeCell ref="BJ94:BK94"/>
    <mergeCell ref="BL94:BN94"/>
    <mergeCell ref="AT81:BK81"/>
    <mergeCell ref="AT84:BK84"/>
    <mergeCell ref="AT85:BK85"/>
    <mergeCell ref="AT86:BK86"/>
    <mergeCell ref="AT87:BK87"/>
    <mergeCell ref="AT90:BK90"/>
    <mergeCell ref="BM41:BN41"/>
    <mergeCell ref="AT93:BK93"/>
    <mergeCell ref="AT97:BK97"/>
    <mergeCell ref="DB109:DC109"/>
    <mergeCell ref="CX109:CY109"/>
    <mergeCell ref="CT109:CV109"/>
    <mergeCell ref="DB106:DC106"/>
    <mergeCell ref="DB107:DC107"/>
    <mergeCell ref="DB108:DC108"/>
    <mergeCell ref="DB103:DC103"/>
    <mergeCell ref="CX107:CY107"/>
    <mergeCell ref="CX108:CY108"/>
    <mergeCell ref="DB102:DC102"/>
    <mergeCell ref="CT101:CV101"/>
    <mergeCell ref="CT102:CV102"/>
    <mergeCell ref="CT103:CV103"/>
    <mergeCell ref="DB100:DC100"/>
    <mergeCell ref="DB101:DC101"/>
    <mergeCell ref="DB98:DC98"/>
    <mergeCell ref="DB99:DC99"/>
    <mergeCell ref="CT106:CW106"/>
    <mergeCell ref="CX106:CZ106"/>
    <mergeCell ref="CT108:CV108"/>
    <mergeCell ref="CX98:CY98"/>
    <mergeCell ref="CX99:CY99"/>
    <mergeCell ref="CX100:CY100"/>
    <mergeCell ref="CX101:CY101"/>
    <mergeCell ref="CX102:CY102"/>
    <mergeCell ref="CX103:CY103"/>
    <mergeCell ref="CP100:CQ100"/>
    <mergeCell ref="CP101:CQ101"/>
    <mergeCell ref="CP102:CQ102"/>
    <mergeCell ref="CK99:CL99"/>
    <mergeCell ref="CK100:CL100"/>
    <mergeCell ref="CK101:CL101"/>
    <mergeCell ref="CK102:CL102"/>
    <mergeCell ref="CK103:CL103"/>
    <mergeCell ref="CK98:CL98"/>
    <mergeCell ref="BX107:CJ107"/>
    <mergeCell ref="BC46:BE46"/>
    <mergeCell ref="BH46:BJ46"/>
    <mergeCell ref="CK93:CL93"/>
    <mergeCell ref="CK94:CL94"/>
    <mergeCell ref="CP103:CQ103"/>
    <mergeCell ref="CT100:CV100"/>
    <mergeCell ref="CT93:CV93"/>
    <mergeCell ref="CT94:CV94"/>
    <mergeCell ref="AT72:BJ72"/>
    <mergeCell ref="AT73:BJ73"/>
    <mergeCell ref="CU73:CV73"/>
    <mergeCell ref="AT78:BK78"/>
    <mergeCell ref="AT79:BK79"/>
    <mergeCell ref="AT80:BK80"/>
    <mergeCell ref="BO79:BP79"/>
    <mergeCell ref="BO82:BQ82"/>
    <mergeCell ref="BS82:BU82"/>
    <mergeCell ref="BS58:BT58"/>
    <mergeCell ref="BL70:BN70"/>
    <mergeCell ref="CU75:CV75"/>
    <mergeCell ref="CU76:CV76"/>
    <mergeCell ref="BO72:BP72"/>
    <mergeCell ref="BM23:BN23"/>
    <mergeCell ref="BM24:BN24"/>
    <mergeCell ref="BM25:BN25"/>
    <mergeCell ref="BM26:BN26"/>
    <mergeCell ref="BM27:BN27"/>
    <mergeCell ref="BM28:BN28"/>
    <mergeCell ref="BM29:BN29"/>
    <mergeCell ref="BK28:BL28"/>
    <mergeCell ref="BH23:BJ23"/>
    <mergeCell ref="BH24:BJ24"/>
    <mergeCell ref="BH25:BJ25"/>
    <mergeCell ref="BH26:BJ26"/>
    <mergeCell ref="BH29:BJ29"/>
    <mergeCell ref="BH27:BJ27"/>
    <mergeCell ref="BM35:BN35"/>
    <mergeCell ref="BM36:BN36"/>
    <mergeCell ref="CP35:CR35"/>
    <mergeCell ref="CN30:CO30"/>
    <mergeCell ref="CJ36:CL36"/>
    <mergeCell ref="CE36:CI36"/>
    <mergeCell ref="CN27:CO27"/>
    <mergeCell ref="BR27:BS27"/>
    <mergeCell ref="BT27:BU27"/>
    <mergeCell ref="BO29:BQ29"/>
    <mergeCell ref="BO25:BQ25"/>
    <mergeCell ref="BO26:BQ26"/>
    <mergeCell ref="CN33:CO33"/>
    <mergeCell ref="CN34:CO34"/>
    <mergeCell ref="CP42:CR42"/>
    <mergeCell ref="BX24:CD25"/>
    <mergeCell ref="CP29:CR29"/>
    <mergeCell ref="DB82:DC82"/>
    <mergeCell ref="DB84:DC84"/>
    <mergeCell ref="DB86:DC86"/>
    <mergeCell ref="CX82:CY82"/>
    <mergeCell ref="BP5:BQ5"/>
    <mergeCell ref="BD6:BE6"/>
    <mergeCell ref="BD7:BE7"/>
    <mergeCell ref="BD8:BE8"/>
    <mergeCell ref="BD9:BE9"/>
    <mergeCell ref="BD13:BE13"/>
    <mergeCell ref="BS13:BT13"/>
    <mergeCell ref="BH6:BI6"/>
    <mergeCell ref="BH7:BI7"/>
    <mergeCell ref="BH8:BI8"/>
    <mergeCell ref="BH9:BI9"/>
    <mergeCell ref="BS7:BT7"/>
    <mergeCell ref="BS8:BT8"/>
    <mergeCell ref="BS9:BT9"/>
    <mergeCell ref="BH5:BI5"/>
    <mergeCell ref="BD5:BE5"/>
    <mergeCell ref="BH14:BI14"/>
    <mergeCell ref="BS12:BU12"/>
    <mergeCell ref="BH13:BI13"/>
    <mergeCell ref="BP12:BQ12"/>
    <mergeCell ref="BL12:BN12"/>
    <mergeCell ref="BS6:BT6"/>
    <mergeCell ref="CZ84:DA84"/>
    <mergeCell ref="CZ86:DA86"/>
    <mergeCell ref="CX84:CY84"/>
    <mergeCell ref="CX86:CY86"/>
    <mergeCell ref="BH15:BI15"/>
    <mergeCell ref="BT18:BU19"/>
    <mergeCell ref="BS17:BT17"/>
    <mergeCell ref="BD14:BE14"/>
    <mergeCell ref="BD15:BE15"/>
    <mergeCell ref="AJ49:AK49"/>
    <mergeCell ref="BH17:BI17"/>
    <mergeCell ref="AJ28:AK28"/>
    <mergeCell ref="AJ15:AK15"/>
    <mergeCell ref="AJ16:AK16"/>
    <mergeCell ref="AJ17:AK17"/>
    <mergeCell ref="AJ18:AK18"/>
    <mergeCell ref="AJ24:AK24"/>
    <mergeCell ref="AJ25:AK25"/>
    <mergeCell ref="AJ22:AK22"/>
    <mergeCell ref="BD17:BE17"/>
    <mergeCell ref="AS18:BG18"/>
    <mergeCell ref="AT19:AZ19"/>
    <mergeCell ref="BO48:BP48"/>
    <mergeCell ref="BM18:BN19"/>
    <mergeCell ref="BK19:BL19"/>
    <mergeCell ref="BO18:BS18"/>
    <mergeCell ref="BO19:BQ19"/>
    <mergeCell ref="BO49:BP49"/>
    <mergeCell ref="BR45:BT45"/>
    <mergeCell ref="BM20:BN20"/>
    <mergeCell ref="BH19:BJ19"/>
    <mergeCell ref="BH20:BJ20"/>
    <mergeCell ref="BH21:BJ21"/>
    <mergeCell ref="BH22:BJ22"/>
    <mergeCell ref="BA19:BC19"/>
    <mergeCell ref="BA20:BC20"/>
    <mergeCell ref="BH45:BQ45"/>
    <mergeCell ref="BA22:BC22"/>
    <mergeCell ref="AE34:AG34"/>
    <mergeCell ref="AJ32:AK32"/>
    <mergeCell ref="R45:AD45"/>
    <mergeCell ref="BH40:BJ40"/>
    <mergeCell ref="Z36:AB36"/>
    <mergeCell ref="Z70:AB70"/>
    <mergeCell ref="Z71:AB71"/>
    <mergeCell ref="Z74:AB74"/>
    <mergeCell ref="Z75:AB75"/>
    <mergeCell ref="Z76:AB76"/>
    <mergeCell ref="Z69:AB69"/>
    <mergeCell ref="BA24:BC24"/>
    <mergeCell ref="BA25:BC25"/>
    <mergeCell ref="BA26:BC26"/>
    <mergeCell ref="BA27:BC27"/>
    <mergeCell ref="BA28:BC28"/>
    <mergeCell ref="BM21:BN21"/>
    <mergeCell ref="BM22:BN22"/>
    <mergeCell ref="BH28:BJ28"/>
    <mergeCell ref="BD28:BF28"/>
    <mergeCell ref="BA23:BC23"/>
    <mergeCell ref="BK24:BL24"/>
    <mergeCell ref="BK21:BL21"/>
    <mergeCell ref="BK22:BL22"/>
    <mergeCell ref="BK23:BL23"/>
    <mergeCell ref="AT55:BB55"/>
    <mergeCell ref="AS45:BG45"/>
    <mergeCell ref="AS31:BG31"/>
    <mergeCell ref="AE61:AG61"/>
    <mergeCell ref="AE46:AG46"/>
    <mergeCell ref="Z77:AB77"/>
    <mergeCell ref="Z78:AB78"/>
    <mergeCell ref="AE79:AG79"/>
    <mergeCell ref="AE78:AG78"/>
    <mergeCell ref="AE77:AG77"/>
    <mergeCell ref="AE76:AG76"/>
    <mergeCell ref="AE75:AG75"/>
    <mergeCell ref="AE74:AG74"/>
    <mergeCell ref="AJ50:AK50"/>
    <mergeCell ref="AE57:AG57"/>
    <mergeCell ref="AJ57:AK57"/>
    <mergeCell ref="AE56:AG56"/>
    <mergeCell ref="AJ60:AK60"/>
    <mergeCell ref="AE48:AG48"/>
    <mergeCell ref="AE66:AG66"/>
    <mergeCell ref="AF63:AG63"/>
    <mergeCell ref="AJ55:AK55"/>
    <mergeCell ref="Z46:AB46"/>
    <mergeCell ref="AE50:AG50"/>
    <mergeCell ref="AE49:AG49"/>
    <mergeCell ref="BT37:BU37"/>
    <mergeCell ref="BT38:BU38"/>
    <mergeCell ref="BT39:BU39"/>
    <mergeCell ref="BT40:BU40"/>
    <mergeCell ref="BO42:BQ42"/>
    <mergeCell ref="BR42:BS42"/>
    <mergeCell ref="BO47:BP47"/>
    <mergeCell ref="AE51:AG51"/>
    <mergeCell ref="AJ51:AK51"/>
    <mergeCell ref="AJ52:AK52"/>
    <mergeCell ref="AJ47:AK47"/>
    <mergeCell ref="AE71:AG71"/>
    <mergeCell ref="AE70:AG70"/>
    <mergeCell ref="BS50:BT50"/>
    <mergeCell ref="BM37:BN37"/>
    <mergeCell ref="BM38:BN38"/>
    <mergeCell ref="AE62:AG62"/>
    <mergeCell ref="BH38:BJ38"/>
    <mergeCell ref="BH39:BJ39"/>
    <mergeCell ref="BH66:BI66"/>
    <mergeCell ref="BH65:BI65"/>
    <mergeCell ref="BS55:BT55"/>
    <mergeCell ref="BS54:BT54"/>
    <mergeCell ref="AJ63:AK63"/>
    <mergeCell ref="AJ64:AK64"/>
    <mergeCell ref="AJ65:AK65"/>
    <mergeCell ref="AN45:AP45"/>
    <mergeCell ref="AE45:AM45"/>
    <mergeCell ref="AJ62:AK62"/>
    <mergeCell ref="AE60:AG60"/>
    <mergeCell ref="AE47:AG47"/>
    <mergeCell ref="AE55:AG55"/>
    <mergeCell ref="CE37:CI37"/>
    <mergeCell ref="BH56:BI56"/>
    <mergeCell ref="BL48:BM48"/>
    <mergeCell ref="BL46:BN46"/>
    <mergeCell ref="BH47:BI47"/>
    <mergeCell ref="BW36:BW37"/>
    <mergeCell ref="BS76:BU76"/>
    <mergeCell ref="AE64:AG64"/>
    <mergeCell ref="AE65:AG65"/>
    <mergeCell ref="BH48:BI48"/>
    <mergeCell ref="AJ66:AK66"/>
    <mergeCell ref="AJ61:AK61"/>
    <mergeCell ref="AE33:AG33"/>
    <mergeCell ref="Z32:AC32"/>
    <mergeCell ref="Z31:AB31"/>
    <mergeCell ref="AJ31:AK31"/>
    <mergeCell ref="AE31:AG31"/>
    <mergeCell ref="BS48:BT48"/>
    <mergeCell ref="BS49:BT49"/>
    <mergeCell ref="BS46:BU46"/>
    <mergeCell ref="BT41:BU41"/>
    <mergeCell ref="BT42:BU42"/>
    <mergeCell ref="BO35:BQ35"/>
    <mergeCell ref="BX34:CD35"/>
    <mergeCell ref="BW34:BW35"/>
    <mergeCell ref="BO70:BQ70"/>
    <mergeCell ref="BS70:BU70"/>
    <mergeCell ref="BM34:BN34"/>
    <mergeCell ref="BL58:BM58"/>
    <mergeCell ref="BO71:BP71"/>
    <mergeCell ref="BS47:BT47"/>
    <mergeCell ref="BX42:CO42"/>
    <mergeCell ref="CN38:CO38"/>
    <mergeCell ref="CN39:CO39"/>
    <mergeCell ref="CN37:CO37"/>
    <mergeCell ref="CP32:CR32"/>
    <mergeCell ref="CU28:CV28"/>
    <mergeCell ref="BT36:BU36"/>
    <mergeCell ref="CP30:CR30"/>
    <mergeCell ref="CP33:CR33"/>
    <mergeCell ref="CP34:CR34"/>
    <mergeCell ref="CJ33:CL33"/>
    <mergeCell ref="CJ34:CL34"/>
    <mergeCell ref="CU35:CV35"/>
    <mergeCell ref="CN29:CO29"/>
    <mergeCell ref="BR36:BS36"/>
    <mergeCell ref="CU30:CV30"/>
    <mergeCell ref="CU31:CV31"/>
    <mergeCell ref="CP31:CR31"/>
    <mergeCell ref="CN31:CO31"/>
    <mergeCell ref="CN32:CO32"/>
    <mergeCell ref="CJ29:CL29"/>
    <mergeCell ref="CJ30:CL30"/>
    <mergeCell ref="BW30:BW31"/>
    <mergeCell ref="BW32:BW33"/>
    <mergeCell ref="BR33:BS33"/>
    <mergeCell ref="BT29:BU29"/>
    <mergeCell ref="CJ32:CL32"/>
    <mergeCell ref="BT28:BU28"/>
    <mergeCell ref="BR28:BS28"/>
    <mergeCell ref="BX36:CD37"/>
    <mergeCell ref="BX32:CD33"/>
    <mergeCell ref="CE32:CI32"/>
    <mergeCell ref="CE33:CI33"/>
    <mergeCell ref="CP16:CR16"/>
    <mergeCell ref="CJ16:CL16"/>
    <mergeCell ref="CU5:CV5"/>
    <mergeCell ref="DB5:DC5"/>
    <mergeCell ref="CJ18:CL18"/>
    <mergeCell ref="CN6:CO6"/>
    <mergeCell ref="CN7:CO7"/>
    <mergeCell ref="CX17:CY17"/>
    <mergeCell ref="CX19:CY19"/>
    <mergeCell ref="CX20:CY20"/>
    <mergeCell ref="CX21:CY21"/>
    <mergeCell ref="CU14:CV14"/>
    <mergeCell ref="CU12:CV12"/>
    <mergeCell ref="DB6:DC6"/>
    <mergeCell ref="CU21:CV21"/>
    <mergeCell ref="CJ5:CL5"/>
    <mergeCell ref="CP5:CR5"/>
    <mergeCell ref="CN13:CO13"/>
    <mergeCell ref="CN14:CO14"/>
    <mergeCell ref="CN17:CO17"/>
    <mergeCell ref="CN18:CO18"/>
    <mergeCell ref="CN19:CO19"/>
    <mergeCell ref="CU19:CV19"/>
    <mergeCell ref="CU20:CV20"/>
    <mergeCell ref="CU6:CV6"/>
    <mergeCell ref="CU7:CV7"/>
    <mergeCell ref="CU13:CV13"/>
    <mergeCell ref="CU17:CV17"/>
    <mergeCell ref="CU18:CV18"/>
    <mergeCell ref="CJ14:CL14"/>
    <mergeCell ref="CJ19:CL19"/>
    <mergeCell ref="CJ20:CL20"/>
    <mergeCell ref="Q68:Q80"/>
    <mergeCell ref="BW4:BW9"/>
    <mergeCell ref="BS71:BT71"/>
    <mergeCell ref="BS79:BT79"/>
    <mergeCell ref="AE21:AG21"/>
    <mergeCell ref="AE22:AG22"/>
    <mergeCell ref="AE23:AG23"/>
    <mergeCell ref="AE24:AG24"/>
    <mergeCell ref="AE25:AG25"/>
    <mergeCell ref="BT34:BU34"/>
    <mergeCell ref="BO34:BQ34"/>
    <mergeCell ref="BO33:BQ33"/>
    <mergeCell ref="BR26:BS26"/>
    <mergeCell ref="AJ14:AK14"/>
    <mergeCell ref="Q11:Q40"/>
    <mergeCell ref="AJ13:AK13"/>
    <mergeCell ref="AJ12:AK12"/>
    <mergeCell ref="AJ19:AK19"/>
    <mergeCell ref="AJ58:AK58"/>
    <mergeCell ref="AJ56:AK56"/>
    <mergeCell ref="AJ48:AK48"/>
    <mergeCell ref="AE54:AG54"/>
    <mergeCell ref="AJ54:AK54"/>
    <mergeCell ref="AE53:AG53"/>
    <mergeCell ref="AJ53:AK53"/>
    <mergeCell ref="Z28:AB28"/>
    <mergeCell ref="BR29:BS29"/>
    <mergeCell ref="BR34:BS34"/>
    <mergeCell ref="Z79:AB79"/>
    <mergeCell ref="Z33:AB33"/>
    <mergeCell ref="Z34:AB34"/>
    <mergeCell ref="Z35:AB35"/>
    <mergeCell ref="Z20:AB20"/>
    <mergeCell ref="Z25:AB25"/>
    <mergeCell ref="Z21:AB21"/>
    <mergeCell ref="Z22:AB22"/>
    <mergeCell ref="BO21:BQ21"/>
    <mergeCell ref="AD6:AF6"/>
    <mergeCell ref="R12:Y12"/>
    <mergeCell ref="R19:Y19"/>
    <mergeCell ref="Z14:AB14"/>
    <mergeCell ref="AJ20:AK20"/>
    <mergeCell ref="BD27:BF27"/>
    <mergeCell ref="BO20:BQ20"/>
    <mergeCell ref="BA21:BC21"/>
    <mergeCell ref="BO27:BQ27"/>
    <mergeCell ref="Z23:AB23"/>
    <mergeCell ref="Z24:AB24"/>
    <mergeCell ref="Z15:AB15"/>
    <mergeCell ref="Z16:AB16"/>
    <mergeCell ref="AE13:AG13"/>
    <mergeCell ref="AE14:AG14"/>
    <mergeCell ref="BK20:BL20"/>
    <mergeCell ref="BD20:BF20"/>
    <mergeCell ref="BL13:BM13"/>
    <mergeCell ref="BL14:BM14"/>
    <mergeCell ref="BL15:BM15"/>
    <mergeCell ref="BN13:BO13"/>
    <mergeCell ref="BN14:BO14"/>
    <mergeCell ref="BN15:BO15"/>
    <mergeCell ref="BD19:BF19"/>
    <mergeCell ref="BO22:BQ22"/>
    <mergeCell ref="BO23:BQ23"/>
    <mergeCell ref="BO24:BQ24"/>
    <mergeCell ref="Q4:Q9"/>
    <mergeCell ref="CN20:CO20"/>
    <mergeCell ref="CN21:CO21"/>
    <mergeCell ref="Z29:AB29"/>
    <mergeCell ref="Z30:AB30"/>
    <mergeCell ref="AJ30:AK30"/>
    <mergeCell ref="AE28:AG28"/>
    <mergeCell ref="AE29:AG29"/>
    <mergeCell ref="AE30:AG30"/>
    <mergeCell ref="BK25:BL25"/>
    <mergeCell ref="BK26:BL26"/>
    <mergeCell ref="BK27:BL27"/>
    <mergeCell ref="AJ27:AK27"/>
    <mergeCell ref="AT29:BG29"/>
    <mergeCell ref="BD21:BF21"/>
    <mergeCell ref="BD22:BF22"/>
    <mergeCell ref="BD23:BF23"/>
    <mergeCell ref="BD24:BF24"/>
    <mergeCell ref="BD25:BF25"/>
    <mergeCell ref="BD26:BF26"/>
    <mergeCell ref="AJ21:AK21"/>
    <mergeCell ref="Z12:AC12"/>
    <mergeCell ref="Z19:AC19"/>
    <mergeCell ref="AE12:AH12"/>
    <mergeCell ref="AE19:AH19"/>
    <mergeCell ref="AE27:AH27"/>
    <mergeCell ref="R6:AC6"/>
    <mergeCell ref="AD7:AF7"/>
    <mergeCell ref="AD8:AF8"/>
    <mergeCell ref="Z13:AB13"/>
    <mergeCell ref="Z17:AB17"/>
    <mergeCell ref="Z18:AB18"/>
    <mergeCell ref="BW20:BW21"/>
    <mergeCell ref="BW22:BW23"/>
    <mergeCell ref="CJ23:CL23"/>
    <mergeCell ref="CE25:CI25"/>
    <mergeCell ref="AJ23:AK23"/>
    <mergeCell ref="BK29:BL29"/>
    <mergeCell ref="BR20:BS20"/>
    <mergeCell ref="BR22:BS22"/>
    <mergeCell ref="CJ22:CL22"/>
    <mergeCell ref="CE21:CI21"/>
    <mergeCell ref="BX22:CD23"/>
    <mergeCell ref="CN22:CO22"/>
    <mergeCell ref="BO40:BQ40"/>
    <mergeCell ref="BO41:BQ41"/>
    <mergeCell ref="BH32:BL32"/>
    <mergeCell ref="BT25:BU25"/>
    <mergeCell ref="BT26:BU26"/>
    <mergeCell ref="BT21:BU21"/>
    <mergeCell ref="BT23:BU23"/>
    <mergeCell ref="BO39:BQ39"/>
    <mergeCell ref="CN36:CO36"/>
    <mergeCell ref="BT22:BU22"/>
    <mergeCell ref="BR35:BS35"/>
    <mergeCell ref="BR24:BS24"/>
    <mergeCell ref="BR25:BS25"/>
    <mergeCell ref="CJ27:CL27"/>
    <mergeCell ref="CJ31:CL31"/>
    <mergeCell ref="BX30:CD31"/>
    <mergeCell ref="CE30:CI30"/>
    <mergeCell ref="CE31:CI31"/>
    <mergeCell ref="CJ35:CL35"/>
    <mergeCell ref="BO28:BQ28"/>
    <mergeCell ref="CJ37:CL37"/>
    <mergeCell ref="CJ24:CL24"/>
    <mergeCell ref="CJ25:CL25"/>
    <mergeCell ref="BT32:BU33"/>
    <mergeCell ref="CE35:CI35"/>
    <mergeCell ref="CJ26:CL26"/>
    <mergeCell ref="BT24:BU24"/>
    <mergeCell ref="CN25:CO25"/>
    <mergeCell ref="CN26:CO26"/>
    <mergeCell ref="CS3:CW3"/>
    <mergeCell ref="BS14:BT14"/>
    <mergeCell ref="BS15:BT15"/>
    <mergeCell ref="CP6:CR6"/>
    <mergeCell ref="CP7:CR7"/>
    <mergeCell ref="CJ6:CL6"/>
    <mergeCell ref="CJ7:CL7"/>
    <mergeCell ref="BS5:BU5"/>
    <mergeCell ref="BW24:BW25"/>
    <mergeCell ref="CP14:CR14"/>
    <mergeCell ref="CP13:CR13"/>
    <mergeCell ref="BW18:BW19"/>
    <mergeCell ref="BR19:BS19"/>
    <mergeCell ref="BT20:BU20"/>
    <mergeCell ref="BR21:BS21"/>
    <mergeCell ref="CP24:CR24"/>
    <mergeCell ref="BR23:BS23"/>
    <mergeCell ref="BX5:CI5"/>
    <mergeCell ref="BX14:CI14"/>
    <mergeCell ref="BX18:CD19"/>
    <mergeCell ref="CE19:CI19"/>
    <mergeCell ref="BX20:CD21"/>
    <mergeCell ref="CJ13:CL13"/>
    <mergeCell ref="CJ21:CL21"/>
    <mergeCell ref="CP25:CR25"/>
    <mergeCell ref="CP18:CR18"/>
    <mergeCell ref="CU16:CV16"/>
    <mergeCell ref="CJ12:CL12"/>
    <mergeCell ref="CP12:CR12"/>
    <mergeCell ref="DK3:DR3"/>
    <mergeCell ref="CX5:CZ5"/>
    <mergeCell ref="DB18:DC18"/>
    <mergeCell ref="DB23:DC23"/>
    <mergeCell ref="DB24:DC24"/>
    <mergeCell ref="DB25:DC25"/>
    <mergeCell ref="CX26:CY26"/>
    <mergeCell ref="DB26:DC26"/>
    <mergeCell ref="DB7:DC7"/>
    <mergeCell ref="DB13:DC13"/>
    <mergeCell ref="DB14:DC14"/>
    <mergeCell ref="CX6:CY6"/>
    <mergeCell ref="CX7:CY7"/>
    <mergeCell ref="CX13:CY13"/>
    <mergeCell ref="CX3:DD3"/>
    <mergeCell ref="DB17:DC17"/>
    <mergeCell ref="CX14:CY14"/>
    <mergeCell ref="CX18:CY18"/>
    <mergeCell ref="CX22:CY22"/>
    <mergeCell ref="CX23:CY23"/>
    <mergeCell ref="DB19:DC19"/>
    <mergeCell ref="DB20:DC20"/>
    <mergeCell ref="DB21:DC21"/>
    <mergeCell ref="DB22:DC22"/>
    <mergeCell ref="CX25:CY25"/>
    <mergeCell ref="CX24:CY24"/>
    <mergeCell ref="CX27:CY27"/>
    <mergeCell ref="CU26:CV26"/>
    <mergeCell ref="CU27:CV27"/>
    <mergeCell ref="CU22:CV22"/>
    <mergeCell ref="CU25:CV25"/>
    <mergeCell ref="CU23:CV23"/>
    <mergeCell ref="CP26:CR26"/>
    <mergeCell ref="CP27:CR27"/>
    <mergeCell ref="CP21:CR21"/>
    <mergeCell ref="CP22:CR22"/>
    <mergeCell ref="CP23:CR23"/>
    <mergeCell ref="CU24:CV24"/>
    <mergeCell ref="DB27:DC27"/>
    <mergeCell ref="CP19:CR19"/>
    <mergeCell ref="CP20:CR20"/>
    <mergeCell ref="CX29:CY29"/>
    <mergeCell ref="CX30:CY30"/>
    <mergeCell ref="DB39:DC39"/>
    <mergeCell ref="DB38:DC38"/>
    <mergeCell ref="DB29:DC29"/>
    <mergeCell ref="DB30:DC30"/>
    <mergeCell ref="DB31:DC31"/>
    <mergeCell ref="DB32:DC32"/>
    <mergeCell ref="DB33:DC33"/>
    <mergeCell ref="DB34:DC34"/>
    <mergeCell ref="DB35:DC35"/>
    <mergeCell ref="CX36:CY36"/>
    <mergeCell ref="CX33:CY33"/>
    <mergeCell ref="CX34:CY34"/>
    <mergeCell ref="CU33:CV33"/>
    <mergeCell ref="CU34:CV34"/>
    <mergeCell ref="CX31:CY31"/>
    <mergeCell ref="CX32:CY32"/>
    <mergeCell ref="CU37:CV37"/>
    <mergeCell ref="CX37:CY37"/>
    <mergeCell ref="CU38:CV38"/>
    <mergeCell ref="CX35:CY35"/>
    <mergeCell ref="CX38:CY38"/>
    <mergeCell ref="CU29:CV29"/>
    <mergeCell ref="CU39:CV39"/>
    <mergeCell ref="CX39:CY39"/>
    <mergeCell ref="CU36:CV36"/>
    <mergeCell ref="CU32:CV32"/>
    <mergeCell ref="DB41:DC41"/>
    <mergeCell ref="DB42:DC42"/>
    <mergeCell ref="CX42:CY42"/>
    <mergeCell ref="CU41:CV41"/>
    <mergeCell ref="CX41:CY41"/>
    <mergeCell ref="DB36:DC36"/>
    <mergeCell ref="DB37:DC37"/>
    <mergeCell ref="CP40:CS40"/>
    <mergeCell ref="CU40:CW40"/>
    <mergeCell ref="DB79:DC79"/>
    <mergeCell ref="CU42:CV42"/>
    <mergeCell ref="DB80:DC80"/>
    <mergeCell ref="CX70:CY70"/>
    <mergeCell ref="DB70:DC70"/>
    <mergeCell ref="DB71:DC71"/>
    <mergeCell ref="CX71:CY71"/>
    <mergeCell ref="CT70:CV70"/>
    <mergeCell ref="CT71:CV71"/>
    <mergeCell ref="CP71:CQ71"/>
    <mergeCell ref="CR75:CS75"/>
    <mergeCell ref="CP39:CR39"/>
    <mergeCell ref="CP38:CR38"/>
    <mergeCell ref="CP37:CR37"/>
    <mergeCell ref="CP36:CR36"/>
    <mergeCell ref="CP70:CQ70"/>
    <mergeCell ref="DB75:DC75"/>
    <mergeCell ref="CX75:CY75"/>
    <mergeCell ref="CX76:CY76"/>
    <mergeCell ref="CX79:CY79"/>
    <mergeCell ref="CX80:CY80"/>
    <mergeCell ref="CU78:CV78"/>
    <mergeCell ref="CU74:CV74"/>
    <mergeCell ref="CX72:CZ72"/>
    <mergeCell ref="DB72:DC72"/>
    <mergeCell ref="CU77:CV77"/>
    <mergeCell ref="BO54:BP54"/>
    <mergeCell ref="BO55:BP55"/>
    <mergeCell ref="DB76:DC76"/>
    <mergeCell ref="BX77:BZ80"/>
    <mergeCell ref="R73:Y73"/>
    <mergeCell ref="Z73:AB73"/>
    <mergeCell ref="AE73:AG73"/>
    <mergeCell ref="BW69:CO69"/>
    <mergeCell ref="R32:Y32"/>
    <mergeCell ref="BH62:BI62"/>
    <mergeCell ref="BO66:BP66"/>
    <mergeCell ref="BL47:BM47"/>
    <mergeCell ref="BH64:BI64"/>
    <mergeCell ref="BH51:BI51"/>
    <mergeCell ref="BH52:BI52"/>
    <mergeCell ref="BH54:BI54"/>
    <mergeCell ref="BH55:BI55"/>
    <mergeCell ref="R69:Y69"/>
    <mergeCell ref="AE69:AG69"/>
    <mergeCell ref="S55:Y55"/>
    <mergeCell ref="S61:Y61"/>
    <mergeCell ref="Z48:AD48"/>
    <mergeCell ref="CN35:CO35"/>
    <mergeCell ref="BS52:BT52"/>
    <mergeCell ref="BL50:BM50"/>
    <mergeCell ref="BL56:BM56"/>
    <mergeCell ref="BO50:BP50"/>
    <mergeCell ref="BO51:BP51"/>
    <mergeCell ref="BO52:BP52"/>
    <mergeCell ref="CJ17:CL17"/>
    <mergeCell ref="CN23:CO23"/>
    <mergeCell ref="BS57:BT57"/>
    <mergeCell ref="AE52:AG52"/>
    <mergeCell ref="AE32:AH32"/>
    <mergeCell ref="BM39:BN39"/>
    <mergeCell ref="BM40:BN40"/>
    <mergeCell ref="CT69:CV69"/>
    <mergeCell ref="CJ38:CL38"/>
    <mergeCell ref="CJ39:CL39"/>
    <mergeCell ref="CJ28:CL28"/>
    <mergeCell ref="BL61:BM61"/>
    <mergeCell ref="BL62:BM62"/>
    <mergeCell ref="AE15:AG15"/>
    <mergeCell ref="AE16:AG16"/>
    <mergeCell ref="AE17:AG17"/>
    <mergeCell ref="AE18:AG18"/>
    <mergeCell ref="AE20:AG20"/>
    <mergeCell ref="CE18:CI18"/>
    <mergeCell ref="CE20:CI20"/>
    <mergeCell ref="CE22:CI22"/>
    <mergeCell ref="CE23:CI23"/>
    <mergeCell ref="CE24:CI24"/>
    <mergeCell ref="CP17:CR17"/>
    <mergeCell ref="AJ29:AK29"/>
    <mergeCell ref="CN24:CO24"/>
    <mergeCell ref="CE34:CI34"/>
    <mergeCell ref="AE58:AG58"/>
    <mergeCell ref="AE36:AG36"/>
    <mergeCell ref="AJ46:AL46"/>
    <mergeCell ref="BO36:BQ36"/>
    <mergeCell ref="BO37:BQ37"/>
    <mergeCell ref="CX88:DD89"/>
    <mergeCell ref="CT86:CW87"/>
    <mergeCell ref="CK92:CM92"/>
    <mergeCell ref="CT92:CW92"/>
    <mergeCell ref="CP92:CR92"/>
    <mergeCell ref="CX92:CZ92"/>
    <mergeCell ref="DB92:DC92"/>
    <mergeCell ref="DB93:DC93"/>
    <mergeCell ref="DB94:DC94"/>
    <mergeCell ref="AE35:AG35"/>
    <mergeCell ref="AS5:BC5"/>
    <mergeCell ref="CT72:CV72"/>
    <mergeCell ref="CP83:CR83"/>
    <mergeCell ref="CT83:CW83"/>
    <mergeCell ref="BW72:CO72"/>
    <mergeCell ref="BW83:CO83"/>
    <mergeCell ref="CP69:CR69"/>
    <mergeCell ref="CP72:CR72"/>
    <mergeCell ref="BC48:BG48"/>
    <mergeCell ref="BO57:BP57"/>
    <mergeCell ref="BO58:BP58"/>
    <mergeCell ref="BO60:BP60"/>
    <mergeCell ref="BO61:BP61"/>
    <mergeCell ref="BO62:BP62"/>
    <mergeCell ref="BH57:BI57"/>
    <mergeCell ref="BH58:BI58"/>
    <mergeCell ref="CP28:CR28"/>
    <mergeCell ref="CP41:CR41"/>
    <mergeCell ref="BL65:BM65"/>
    <mergeCell ref="BL66:BM66"/>
    <mergeCell ref="BL57:BM57"/>
    <mergeCell ref="BL60:BM60"/>
    <mergeCell ref="BO74:BP74"/>
    <mergeCell ref="BS74:BT74"/>
    <mergeCell ref="BO75:BP75"/>
    <mergeCell ref="BO77:BP77"/>
    <mergeCell ref="BS77:BT77"/>
    <mergeCell ref="BS75:BT75"/>
    <mergeCell ref="BO76:BQ76"/>
    <mergeCell ref="BL51:BM51"/>
    <mergeCell ref="BL52:BM52"/>
    <mergeCell ref="BL54:BM54"/>
    <mergeCell ref="BL55:BM55"/>
    <mergeCell ref="BO93:BP93"/>
    <mergeCell ref="BO84:BP84"/>
    <mergeCell ref="BO94:BQ94"/>
    <mergeCell ref="BS94:BU94"/>
    <mergeCell ref="BS93:BT93"/>
    <mergeCell ref="BS89:BT89"/>
    <mergeCell ref="BS84:BT84"/>
    <mergeCell ref="BO85:BP85"/>
    <mergeCell ref="BS85:BT85"/>
    <mergeCell ref="BO86:BP86"/>
    <mergeCell ref="BS86:BT86"/>
    <mergeCell ref="BO88:BQ88"/>
    <mergeCell ref="BS88:BU88"/>
    <mergeCell ref="BO91:BP91"/>
    <mergeCell ref="BS91:BT91"/>
    <mergeCell ref="BO92:BP92"/>
    <mergeCell ref="BS92:BT92"/>
    <mergeCell ref="AI6:AK6"/>
    <mergeCell ref="AI7:AK7"/>
    <mergeCell ref="AI8:AK8"/>
    <mergeCell ref="BH60:BI60"/>
    <mergeCell ref="BH61:BI61"/>
    <mergeCell ref="BS60:BT60"/>
    <mergeCell ref="BS61:BT61"/>
    <mergeCell ref="BS62:BT62"/>
    <mergeCell ref="BS80:BT80"/>
    <mergeCell ref="BS78:BT78"/>
    <mergeCell ref="BS81:BT81"/>
    <mergeCell ref="BO64:BP64"/>
    <mergeCell ref="BO65:BP65"/>
    <mergeCell ref="BS64:BT64"/>
    <mergeCell ref="BO78:BP78"/>
    <mergeCell ref="BO80:BP80"/>
    <mergeCell ref="BO81:BP81"/>
    <mergeCell ref="BS51:BT51"/>
    <mergeCell ref="BA38:BC38"/>
    <mergeCell ref="BA39:BC39"/>
    <mergeCell ref="BA40:BC40"/>
    <mergeCell ref="BA41:BC41"/>
    <mergeCell ref="BA42:BC42"/>
    <mergeCell ref="BO56:BP56"/>
    <mergeCell ref="BS56:BT56"/>
    <mergeCell ref="BL64:BM64"/>
    <mergeCell ref="BR38:BS38"/>
    <mergeCell ref="BR41:BS41"/>
    <mergeCell ref="BL49:BM49"/>
    <mergeCell ref="BO73:BP73"/>
    <mergeCell ref="BS72:BT72"/>
    <mergeCell ref="BS73:BT73"/>
    <mergeCell ref="BS95:BT95"/>
    <mergeCell ref="BO101:BP101"/>
    <mergeCell ref="BS101:BT101"/>
    <mergeCell ref="BO112:BP112"/>
    <mergeCell ref="BS112:BT112"/>
    <mergeCell ref="BO107:BP107"/>
    <mergeCell ref="BS107:BT107"/>
    <mergeCell ref="BO100:BQ100"/>
    <mergeCell ref="BS100:BU100"/>
    <mergeCell ref="BH106:BI106"/>
    <mergeCell ref="BO106:BQ106"/>
    <mergeCell ref="BS106:BU106"/>
    <mergeCell ref="BH111:BI111"/>
    <mergeCell ref="BO111:BQ111"/>
    <mergeCell ref="BS111:BU111"/>
    <mergeCell ref="BJ100:BK100"/>
    <mergeCell ref="BL100:BN100"/>
    <mergeCell ref="BJ106:BK106"/>
    <mergeCell ref="BL106:BN106"/>
    <mergeCell ref="BJ111:BK111"/>
    <mergeCell ref="BL111:BN111"/>
    <mergeCell ref="BO105:BP105"/>
    <mergeCell ref="BS105:BT105"/>
    <mergeCell ref="BO102:BP102"/>
    <mergeCell ref="BS102:BT102"/>
    <mergeCell ref="BO103:BP103"/>
    <mergeCell ref="BS103:BT103"/>
    <mergeCell ref="BO104:BP104"/>
    <mergeCell ref="BS104:BT104"/>
    <mergeCell ref="BS99:BT99"/>
    <mergeCell ref="AT96:BK96"/>
    <mergeCell ref="BS121:BT121"/>
    <mergeCell ref="BO122:BP122"/>
    <mergeCell ref="BS122:BT122"/>
    <mergeCell ref="BO116:BP116"/>
    <mergeCell ref="BS116:BT116"/>
    <mergeCell ref="BO119:BP119"/>
    <mergeCell ref="BS119:BT119"/>
    <mergeCell ref="BO120:BP120"/>
    <mergeCell ref="BS120:BT120"/>
    <mergeCell ref="BO118:BP118"/>
    <mergeCell ref="BS118:BT118"/>
    <mergeCell ref="BO110:BP110"/>
    <mergeCell ref="BO121:BP121"/>
    <mergeCell ref="BO117:BQ117"/>
    <mergeCell ref="BS117:BU117"/>
    <mergeCell ref="BS110:BT110"/>
    <mergeCell ref="AB27:AC27"/>
    <mergeCell ref="AT98:BK98"/>
    <mergeCell ref="BO115:BP115"/>
    <mergeCell ref="BD42:BF42"/>
    <mergeCell ref="BH42:BJ42"/>
    <mergeCell ref="BK42:BL42"/>
    <mergeCell ref="BL117:BN117"/>
    <mergeCell ref="AT108:BK108"/>
    <mergeCell ref="AT109:BK109"/>
    <mergeCell ref="BO96:BP96"/>
    <mergeCell ref="BS96:BT96"/>
    <mergeCell ref="BO97:BP97"/>
    <mergeCell ref="BS97:BT97"/>
    <mergeCell ref="BO98:BP98"/>
    <mergeCell ref="BS98:BT98"/>
    <mergeCell ref="BO99:BP99"/>
    <mergeCell ref="R27:AA27"/>
    <mergeCell ref="BC12:BF12"/>
    <mergeCell ref="BH12:BK12"/>
    <mergeCell ref="BC16:BF16"/>
    <mergeCell ref="BH16:BK16"/>
    <mergeCell ref="BH18:BL18"/>
    <mergeCell ref="BD34:BF34"/>
    <mergeCell ref="BD35:BF35"/>
    <mergeCell ref="BD36:BF36"/>
    <mergeCell ref="BD37:BF37"/>
    <mergeCell ref="BD38:BF38"/>
    <mergeCell ref="BD39:BF39"/>
    <mergeCell ref="BD40:BF40"/>
    <mergeCell ref="BD41:BF41"/>
    <mergeCell ref="BH31:BU31"/>
    <mergeCell ref="BA34:BC34"/>
    <mergeCell ref="BA35:BC35"/>
    <mergeCell ref="BA36:BC36"/>
    <mergeCell ref="BA37:BC37"/>
    <mergeCell ref="BT35:BU35"/>
    <mergeCell ref="BD33:BF33"/>
    <mergeCell ref="BA32:BF32"/>
    <mergeCell ref="BR37:BS37"/>
    <mergeCell ref="BH33:BJ33"/>
    <mergeCell ref="BH34:BJ34"/>
    <mergeCell ref="BH35:BJ35"/>
    <mergeCell ref="BH36:BJ36"/>
    <mergeCell ref="BH37:BJ37"/>
    <mergeCell ref="BM32:BN33"/>
    <mergeCell ref="BR39:BS39"/>
    <mergeCell ref="BR40:BS40"/>
    <mergeCell ref="BO38:BQ38"/>
    <mergeCell ref="BS113:BT113"/>
    <mergeCell ref="BO114:BP114"/>
    <mergeCell ref="BS114:BT114"/>
    <mergeCell ref="AT99:BK99"/>
    <mergeCell ref="AT102:BK102"/>
    <mergeCell ref="AT103:BK103"/>
    <mergeCell ref="AT104:BK104"/>
    <mergeCell ref="AT105:BK105"/>
    <mergeCell ref="AT110:BK110"/>
    <mergeCell ref="AT113:BK113"/>
    <mergeCell ref="AT114:BK114"/>
    <mergeCell ref="BS108:BT108"/>
    <mergeCell ref="BO109:BP109"/>
    <mergeCell ref="BM42:BN42"/>
    <mergeCell ref="BS109:BT109"/>
    <mergeCell ref="BJ70:BK70"/>
    <mergeCell ref="BJ76:BK76"/>
    <mergeCell ref="BL76:BN76"/>
    <mergeCell ref="BH49:BI49"/>
    <mergeCell ref="BH50:BI50"/>
    <mergeCell ref="BS65:BT65"/>
    <mergeCell ref="BS66:BT66"/>
    <mergeCell ref="AT91:BK91"/>
    <mergeCell ref="AT92:BK92"/>
    <mergeCell ref="BO87:BP87"/>
    <mergeCell ref="BS87:BT87"/>
    <mergeCell ref="BO83:BP83"/>
    <mergeCell ref="BS83:BT83"/>
    <mergeCell ref="BO90:BP90"/>
    <mergeCell ref="BS90:BT90"/>
    <mergeCell ref="BO89:BP89"/>
    <mergeCell ref="BO95:BP95"/>
    <mergeCell ref="CU81:CV81"/>
    <mergeCell ref="CU82:CV82"/>
    <mergeCell ref="BX84:CL85"/>
    <mergeCell ref="BX86:CL87"/>
    <mergeCell ref="CT84:CW85"/>
    <mergeCell ref="CN84:CR85"/>
    <mergeCell ref="CN86:CR87"/>
    <mergeCell ref="BL123:BM123"/>
    <mergeCell ref="BX73:BZ76"/>
    <mergeCell ref="BX108:CJ108"/>
    <mergeCell ref="BX109:CJ109"/>
    <mergeCell ref="BX110:CJ110"/>
    <mergeCell ref="BX111:CJ111"/>
    <mergeCell ref="BX112:CJ112"/>
    <mergeCell ref="BX113:CJ113"/>
    <mergeCell ref="BX114:CJ114"/>
    <mergeCell ref="BX115:CJ115"/>
    <mergeCell ref="BS115:BT115"/>
    <mergeCell ref="BO108:BP108"/>
    <mergeCell ref="CK116:CM116"/>
    <mergeCell ref="CK117:CM117"/>
    <mergeCell ref="CK118:CM118"/>
    <mergeCell ref="CK119:CM119"/>
    <mergeCell ref="CK120:CM120"/>
    <mergeCell ref="CT107:CV107"/>
    <mergeCell ref="CK106:CN106"/>
    <mergeCell ref="CP106:CR106"/>
    <mergeCell ref="BS123:BT123"/>
    <mergeCell ref="BO123:BP123"/>
    <mergeCell ref="CT113:CV113"/>
    <mergeCell ref="CT112:CV112"/>
    <mergeCell ref="BO113:BP113"/>
    <mergeCell ref="DB95:DC95"/>
    <mergeCell ref="DB96:DC96"/>
    <mergeCell ref="CT95:CV95"/>
    <mergeCell ref="CT96:CV96"/>
    <mergeCell ref="CT97:CV97"/>
    <mergeCell ref="CT98:CV98"/>
    <mergeCell ref="CT99:CV99"/>
    <mergeCell ref="CP93:CQ93"/>
    <mergeCell ref="CP94:CQ94"/>
    <mergeCell ref="CP95:CQ95"/>
    <mergeCell ref="CP96:CQ96"/>
    <mergeCell ref="CP97:CQ97"/>
    <mergeCell ref="CK95:CL95"/>
    <mergeCell ref="CK96:CL96"/>
    <mergeCell ref="CX93:CY93"/>
    <mergeCell ref="CX95:CY95"/>
    <mergeCell ref="CX96:CY96"/>
    <mergeCell ref="CX97:CY97"/>
    <mergeCell ref="DB97:DC97"/>
    <mergeCell ref="CK97:CL97"/>
    <mergeCell ref="CX94:CY94"/>
    <mergeCell ref="DB110:DC110"/>
    <mergeCell ref="DB111:DC111"/>
    <mergeCell ref="DB112:DC112"/>
    <mergeCell ref="DB113:DC113"/>
    <mergeCell ref="DB114:DC114"/>
    <mergeCell ref="DB115:DC115"/>
    <mergeCell ref="DB116:DC116"/>
    <mergeCell ref="DB117:DC117"/>
    <mergeCell ref="DB118:DC118"/>
    <mergeCell ref="DB119:DC119"/>
    <mergeCell ref="DB120:DC120"/>
    <mergeCell ref="BX116:CJ116"/>
    <mergeCell ref="CP107:CR107"/>
    <mergeCell ref="CP108:CR108"/>
    <mergeCell ref="CP109:CR109"/>
    <mergeCell ref="CP110:CR110"/>
    <mergeCell ref="CP111:CR111"/>
    <mergeCell ref="CP112:CR112"/>
    <mergeCell ref="CP113:CR113"/>
    <mergeCell ref="CK107:CM107"/>
    <mergeCell ref="CK108:CM108"/>
    <mergeCell ref="CK109:CM109"/>
    <mergeCell ref="CK110:CM110"/>
    <mergeCell ref="CK111:CM111"/>
    <mergeCell ref="CK112:CM112"/>
    <mergeCell ref="CK113:CM113"/>
    <mergeCell ref="CK114:CM114"/>
    <mergeCell ref="CK115:CM115"/>
    <mergeCell ref="CX110:CY110"/>
    <mergeCell ref="CX111:CY111"/>
    <mergeCell ref="CX112:CY112"/>
    <mergeCell ref="CX113:CY113"/>
    <mergeCell ref="CX114:CY114"/>
    <mergeCell ref="CX115:CY115"/>
    <mergeCell ref="CX116:CY116"/>
    <mergeCell ref="CX117:CY117"/>
    <mergeCell ref="CX118:CY118"/>
    <mergeCell ref="CX119:CY119"/>
    <mergeCell ref="CX120:CY120"/>
    <mergeCell ref="CP114:CR114"/>
    <mergeCell ref="CP115:CR115"/>
    <mergeCell ref="CP116:CR116"/>
    <mergeCell ref="CP117:CR117"/>
    <mergeCell ref="CP118:CR118"/>
    <mergeCell ref="CP119:CR119"/>
    <mergeCell ref="CP120:CR120"/>
    <mergeCell ref="CT120:CV120"/>
    <mergeCell ref="CT119:CV119"/>
    <mergeCell ref="CT118:CV118"/>
    <mergeCell ref="CT117:CV117"/>
    <mergeCell ref="CT116:CV116"/>
    <mergeCell ref="CT115:CV115"/>
    <mergeCell ref="CT114:CV114"/>
  </mergeCells>
  <phoneticPr fontId="5"/>
  <pageMargins left="0.31496062992125984" right="0.31496062992125984" top="0.35433070866141736" bottom="0.35433070866141736" header="0.31496062992125984" footer="0.31496062992125984"/>
  <pageSetup paperSize="8" scale="53" orientation="portrait" r:id="rId1"/>
  <rowBreaks count="2" manualBreakCount="2">
    <brk id="43" min="15" max="108" man="1"/>
    <brk id="104" min="15" max="108" man="1"/>
  </rowBreaks>
  <ignoredErrors>
    <ignoredError sqref="CU19:CV19 CU31:CV31 CU37:CV37 CU25:CV25 CU23:CV23 CU21:CV21 CU33:CV33 CU35:CV35 CU20 CU22 CU24 CU32 CU34 CU36"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順位点!$AB$2:$AB$78</xm:f>
          </x14:formula1>
          <xm:sqref>CX3:DD3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GM86"/>
  <sheetViews>
    <sheetView view="pageBreakPreview" topLeftCell="M1" zoomScale="70" zoomScaleNormal="85" zoomScaleSheetLayoutView="70" workbookViewId="0">
      <selection activeCell="BW47" sqref="BW47:CO47"/>
    </sheetView>
  </sheetViews>
  <sheetFormatPr defaultColWidth="9" defaultRowHeight="15" x14ac:dyDescent="0.2"/>
  <cols>
    <col min="1" max="11" width="10.6328125" style="91" hidden="1" customWidth="1"/>
    <col min="12" max="12" width="8.26953125" style="91" hidden="1" customWidth="1"/>
    <col min="13" max="13" width="2.7265625" style="91" customWidth="1"/>
    <col min="14" max="14" width="1.08984375" style="7" customWidth="1"/>
    <col min="15" max="15" width="3.26953125" style="7" customWidth="1"/>
    <col min="16" max="16" width="2.7265625" style="7" customWidth="1"/>
    <col min="17" max="29" width="2.36328125" style="7" customWidth="1"/>
    <col min="30" max="30" width="2.36328125" style="104" customWidth="1"/>
    <col min="31" max="31" width="2.36328125" style="478" customWidth="1"/>
    <col min="32" max="32" width="3.7265625" style="478" customWidth="1"/>
    <col min="33" max="34" width="2.7265625" style="7" customWidth="1"/>
    <col min="35" max="35" width="3" style="7" customWidth="1"/>
    <col min="36" max="39" width="2.36328125" style="7" customWidth="1"/>
    <col min="40" max="40" width="3.26953125" style="103" customWidth="1"/>
    <col min="41" max="41" width="2.7265625" style="7" customWidth="1"/>
    <col min="42" max="42" width="2" style="7" customWidth="1"/>
    <col min="43" max="43" width="4.453125" style="7" customWidth="1"/>
    <col min="44" max="44" width="1.453125" style="7" customWidth="1"/>
    <col min="45" max="49" width="2.36328125" style="7" customWidth="1"/>
    <col min="50" max="51" width="2.90625" style="7" customWidth="1"/>
    <col min="52" max="55" width="2.36328125" style="7" customWidth="1"/>
    <col min="56" max="56" width="2.36328125" style="462" customWidth="1"/>
    <col min="57" max="58" width="2.90625" style="462" customWidth="1"/>
    <col min="59" max="59" width="2.36328125" style="462" customWidth="1"/>
    <col min="60" max="60" width="1.6328125" style="555" customWidth="1"/>
    <col min="61" max="61" width="3.6328125" style="555" customWidth="1"/>
    <col min="62" max="62" width="3.08984375" style="462" customWidth="1"/>
    <col min="63" max="64" width="3.08984375" style="447" customWidth="1"/>
    <col min="65" max="66" width="2.36328125" style="462" customWidth="1"/>
    <col min="67" max="67" width="2.26953125" style="462" customWidth="1"/>
    <col min="68" max="68" width="2.36328125" style="462" customWidth="1"/>
    <col min="69" max="69" width="2.36328125" style="535" customWidth="1"/>
    <col min="70" max="71" width="3.26953125" style="462" customWidth="1"/>
    <col min="72" max="72" width="2.36328125" style="462" customWidth="1"/>
    <col min="73" max="84" width="2.36328125" style="7" customWidth="1"/>
    <col min="85" max="85" width="2.36328125" style="103" customWidth="1"/>
    <col min="86" max="88" width="2.36328125" style="7" customWidth="1"/>
    <col min="89" max="89" width="1.90625" style="7" customWidth="1"/>
    <col min="90" max="90" width="3.6328125" style="7" customWidth="1"/>
    <col min="91" max="92" width="2.36328125" style="7" customWidth="1"/>
    <col min="93" max="93" width="3.7265625" style="7" customWidth="1"/>
    <col min="94" max="94" width="3.453125" style="7" customWidth="1"/>
    <col min="95" max="95" width="2.36328125" style="7" customWidth="1"/>
    <col min="96" max="96" width="3.08984375" style="7" customWidth="1"/>
    <col min="97" max="97" width="2.36328125" style="7" customWidth="1"/>
    <col min="98" max="99" width="3.08984375" style="7" customWidth="1"/>
    <col min="100" max="100" width="4" style="7" customWidth="1"/>
    <col min="101" max="101" width="3.7265625" style="7" bestFit="1" customWidth="1"/>
    <col min="102" max="102" width="4" style="7" customWidth="1"/>
    <col min="103" max="103" width="0.90625" style="7" customWidth="1"/>
    <col min="104" max="104" width="2.7265625" style="7" customWidth="1"/>
    <col min="105" max="172" width="2.36328125" style="7" customWidth="1"/>
    <col min="173" max="173" width="2.36328125" style="103" customWidth="1"/>
    <col min="174" max="253" width="2.36328125" style="7" customWidth="1"/>
    <col min="254" max="16384" width="9" style="7"/>
  </cols>
  <sheetData>
    <row r="1" spans="1:195" x14ac:dyDescent="0.2">
      <c r="A1" s="2012"/>
      <c r="B1" s="2012"/>
      <c r="C1" s="2012"/>
      <c r="D1" s="2012"/>
      <c r="E1" s="2005"/>
      <c r="F1" s="2005"/>
      <c r="G1" s="2005"/>
      <c r="H1" s="2005"/>
      <c r="I1" s="1889"/>
      <c r="J1" s="1889"/>
      <c r="K1" s="1889"/>
      <c r="L1" s="1889"/>
      <c r="M1" s="7"/>
      <c r="O1" s="12"/>
      <c r="CB1" s="9"/>
      <c r="CC1" s="9"/>
      <c r="CD1" s="9"/>
      <c r="CE1" s="9"/>
      <c r="CF1" s="9"/>
      <c r="CG1" s="9"/>
      <c r="CH1" s="9"/>
      <c r="CI1" s="9"/>
      <c r="CJ1" s="9"/>
      <c r="CK1" s="9"/>
      <c r="CL1" s="9"/>
    </row>
    <row r="2" spans="1:195" s="12" customFormat="1" x14ac:dyDescent="0.2">
      <c r="A2" s="10" t="s">
        <v>5440</v>
      </c>
      <c r="B2" s="1890"/>
      <c r="C2" s="1890"/>
      <c r="D2" s="1890"/>
      <c r="E2" s="1890"/>
      <c r="F2" s="1890"/>
      <c r="G2" s="1890"/>
      <c r="H2" s="1890"/>
      <c r="I2" s="1890"/>
      <c r="J2" s="1890"/>
      <c r="K2" s="1890"/>
      <c r="L2" s="1890"/>
      <c r="AD2" s="104"/>
      <c r="AE2" s="478"/>
      <c r="AF2" s="478"/>
      <c r="AG2" s="7"/>
      <c r="AN2" s="252"/>
      <c r="BD2" s="452"/>
      <c r="BE2" s="452"/>
      <c r="BF2" s="452"/>
      <c r="BG2" s="452"/>
      <c r="BH2" s="555"/>
      <c r="BI2" s="555"/>
      <c r="BJ2" s="452"/>
      <c r="BK2" s="447"/>
      <c r="BL2" s="447"/>
      <c r="BM2" s="452"/>
      <c r="BN2" s="452"/>
      <c r="BO2" s="452"/>
      <c r="BP2" s="452"/>
      <c r="BQ2" s="537"/>
      <c r="BR2" s="452"/>
      <c r="BS2" s="452"/>
      <c r="BT2" s="452"/>
    </row>
    <row r="3" spans="1:195" ht="18.75" customHeight="1" thickBot="1" x14ac:dyDescent="0.25">
      <c r="A3" s="1889"/>
      <c r="B3" s="1889"/>
      <c r="C3" s="1889"/>
      <c r="D3" s="1889"/>
      <c r="E3" s="2005"/>
      <c r="F3" s="2005"/>
      <c r="G3" s="2005"/>
      <c r="H3" s="2005"/>
      <c r="I3" s="1889"/>
      <c r="J3" s="1889"/>
      <c r="K3" s="1889"/>
      <c r="L3" s="1889"/>
      <c r="M3" s="7"/>
      <c r="O3" s="8" t="s">
        <v>7241</v>
      </c>
      <c r="P3" s="305"/>
      <c r="Q3" s="305"/>
      <c r="R3" s="305"/>
      <c r="S3" s="303"/>
      <c r="T3" s="303"/>
      <c r="U3" s="303"/>
      <c r="V3" s="303"/>
      <c r="W3" s="303"/>
      <c r="X3" s="303"/>
      <c r="Y3" s="303"/>
      <c r="Z3" s="303"/>
      <c r="AA3" s="303"/>
      <c r="AB3" s="303"/>
      <c r="AC3" s="303"/>
      <c r="AD3" s="411"/>
      <c r="AE3" s="479"/>
      <c r="AF3" s="479"/>
      <c r="AG3" s="303"/>
      <c r="AH3" s="303"/>
      <c r="AI3" s="303"/>
      <c r="AJ3" s="303"/>
      <c r="AK3" s="303"/>
      <c r="AL3" s="303"/>
      <c r="AM3" s="303"/>
      <c r="AN3" s="341"/>
      <c r="AO3" s="303"/>
      <c r="AP3" s="303"/>
      <c r="AQ3" s="303"/>
      <c r="AR3" s="8"/>
      <c r="AS3" s="304" t="s">
        <v>8317</v>
      </c>
      <c r="AT3" s="303"/>
      <c r="AU3" s="303"/>
      <c r="AV3" s="303"/>
      <c r="AW3" s="303"/>
      <c r="AX3" s="303"/>
      <c r="AY3" s="303"/>
      <c r="AZ3" s="303"/>
      <c r="BA3" s="303"/>
      <c r="BB3" s="305"/>
      <c r="BC3" s="305"/>
      <c r="BD3" s="538"/>
      <c r="BE3" s="538"/>
      <c r="BF3" s="538"/>
      <c r="BG3" s="538"/>
      <c r="BH3" s="556"/>
      <c r="BI3" s="556"/>
      <c r="BJ3" s="538"/>
      <c r="BK3" s="539"/>
      <c r="BL3" s="539"/>
      <c r="BM3" s="538"/>
      <c r="BN3" s="538"/>
      <c r="BO3" s="538"/>
      <c r="BP3" s="538"/>
      <c r="BQ3" s="540"/>
      <c r="BR3" s="541"/>
      <c r="BS3" s="541"/>
      <c r="BT3" s="541"/>
      <c r="BU3" s="9"/>
      <c r="BV3" s="9"/>
      <c r="CG3" s="7"/>
      <c r="CL3" s="15" t="s">
        <v>227</v>
      </c>
      <c r="CN3" s="14"/>
      <c r="CO3" s="14"/>
      <c r="CP3" s="14"/>
      <c r="CQ3" s="4360" t="s">
        <v>3488</v>
      </c>
      <c r="CR3" s="4361"/>
      <c r="CS3" s="4361"/>
      <c r="CT3" s="4361"/>
      <c r="CU3" s="4361"/>
      <c r="CV3" s="4361"/>
      <c r="CW3" s="4361"/>
      <c r="CX3" s="4361"/>
      <c r="DB3" s="8"/>
      <c r="DC3" s="8"/>
      <c r="DD3" s="4355" t="str">
        <f>VLOOKUP(CQ3,順位点!$AB$2:$AC$78,2,FALSE)</f>
        <v>長野市</v>
      </c>
      <c r="DE3" s="4356"/>
      <c r="DF3" s="4356"/>
      <c r="DG3" s="4356"/>
      <c r="DH3" s="4356"/>
      <c r="DI3" s="4356"/>
      <c r="DJ3" s="4356"/>
      <c r="DK3" s="4357"/>
      <c r="DL3" s="8"/>
      <c r="DM3" s="8"/>
      <c r="DN3" s="8"/>
      <c r="DO3" s="8"/>
      <c r="DP3" s="8"/>
      <c r="DQ3" s="8"/>
      <c r="DR3" s="8"/>
      <c r="DS3" s="8"/>
      <c r="DT3" s="8"/>
      <c r="DU3" s="8"/>
      <c r="DV3" s="8"/>
      <c r="DW3" s="8"/>
      <c r="DX3" s="8"/>
      <c r="DY3" s="8"/>
      <c r="DZ3" s="8"/>
      <c r="EA3" s="8"/>
      <c r="EB3" s="8"/>
      <c r="EC3" s="8"/>
      <c r="ED3" s="8"/>
      <c r="EE3" s="8"/>
      <c r="EF3" s="8"/>
      <c r="EG3" s="8"/>
      <c r="EH3" s="8"/>
      <c r="EI3" s="8"/>
      <c r="EJ3" s="8"/>
      <c r="EK3" s="8"/>
      <c r="EN3" s="8"/>
      <c r="EO3" s="8"/>
      <c r="EP3" s="8"/>
      <c r="EQ3" s="8"/>
      <c r="ER3" s="8"/>
      <c r="ES3" s="8"/>
      <c r="ET3" s="8"/>
      <c r="EU3" s="8"/>
      <c r="EV3" s="8"/>
      <c r="EW3" s="8"/>
      <c r="EX3" s="8"/>
      <c r="EY3" s="8"/>
      <c r="EZ3" s="8"/>
      <c r="FA3" s="9"/>
      <c r="FB3" s="9"/>
      <c r="FC3" s="9"/>
      <c r="FD3" s="9"/>
      <c r="FE3" s="9"/>
      <c r="FF3" s="9"/>
      <c r="FL3" s="9"/>
      <c r="FM3" s="9"/>
      <c r="FN3" s="9"/>
      <c r="FO3" s="9"/>
      <c r="FP3" s="9"/>
      <c r="FQ3" s="9"/>
      <c r="FR3" s="9"/>
      <c r="FS3" s="9"/>
      <c r="FT3" s="9"/>
      <c r="FU3" s="9"/>
      <c r="FV3" s="9"/>
    </row>
    <row r="4" spans="1:195" ht="18.75" customHeight="1" x14ac:dyDescent="0.2">
      <c r="A4" s="1889"/>
      <c r="B4" s="1889"/>
      <c r="C4" s="1889"/>
      <c r="D4" s="1889"/>
      <c r="E4" s="2005"/>
      <c r="F4" s="2005"/>
      <c r="G4" s="2005"/>
      <c r="H4" s="2005"/>
      <c r="I4" s="1889"/>
      <c r="J4" s="1889"/>
      <c r="K4" s="1889"/>
      <c r="L4" s="1889"/>
      <c r="M4" s="7" t="s">
        <v>0</v>
      </c>
      <c r="O4" s="4621" t="s">
        <v>315</v>
      </c>
      <c r="P4" s="426" t="s">
        <v>257</v>
      </c>
      <c r="Q4" s="339"/>
      <c r="R4" s="323"/>
      <c r="S4" s="323"/>
      <c r="T4" s="323"/>
      <c r="U4" s="323"/>
      <c r="V4" s="323"/>
      <c r="W4" s="323"/>
      <c r="X4" s="323"/>
      <c r="Y4" s="323"/>
      <c r="Z4" s="323"/>
      <c r="AA4" s="323"/>
      <c r="AB4" s="323"/>
      <c r="AC4" s="323"/>
      <c r="AD4" s="1831"/>
      <c r="AE4" s="505"/>
      <c r="AF4" s="505"/>
      <c r="AG4" s="323"/>
      <c r="AH4" s="323"/>
      <c r="AI4" s="323"/>
      <c r="AJ4" s="323"/>
      <c r="AK4" s="323"/>
      <c r="AL4" s="323"/>
      <c r="AM4" s="323"/>
      <c r="AN4" s="331"/>
      <c r="AO4" s="323"/>
      <c r="AP4" s="323"/>
      <c r="AQ4" s="324"/>
      <c r="AR4" s="347"/>
      <c r="AS4" s="1825" t="s">
        <v>6431</v>
      </c>
      <c r="AT4" s="1826"/>
      <c r="AU4" s="1826"/>
      <c r="AV4" s="1826"/>
      <c r="AW4" s="1826"/>
      <c r="AX4" s="1826"/>
      <c r="AY4" s="1826"/>
      <c r="AZ4" s="1826"/>
      <c r="BA4" s="1826"/>
      <c r="BB4" s="1826"/>
      <c r="BC4" s="1826"/>
      <c r="BD4" s="4605">
        <v>2019</v>
      </c>
      <c r="BE4" s="4605"/>
      <c r="BF4" s="2185"/>
      <c r="BG4" s="2185"/>
      <c r="BH4" s="4605">
        <v>2020</v>
      </c>
      <c r="BI4" s="4605"/>
      <c r="BJ4" s="4605"/>
      <c r="BK4" s="4605"/>
      <c r="BL4" s="1827"/>
      <c r="BM4" s="2185"/>
      <c r="BN4" s="4614" t="s">
        <v>2111</v>
      </c>
      <c r="BO4" s="4614"/>
      <c r="BP4" s="2185"/>
      <c r="BQ4" s="2186"/>
      <c r="BR4" s="4605" t="s">
        <v>280</v>
      </c>
      <c r="BS4" s="4605"/>
      <c r="BT4" s="542"/>
      <c r="BU4" s="226"/>
      <c r="BV4" s="4609" t="s">
        <v>315</v>
      </c>
      <c r="BW4" s="425" t="s">
        <v>333</v>
      </c>
      <c r="BX4" s="199"/>
      <c r="BY4" s="200"/>
      <c r="BZ4" s="200"/>
      <c r="CA4" s="200"/>
      <c r="CB4" s="200"/>
      <c r="CC4" s="200"/>
      <c r="CD4" s="200"/>
      <c r="CE4" s="200"/>
      <c r="CF4" s="200"/>
      <c r="CG4" s="200"/>
      <c r="CH4" s="200"/>
      <c r="CI4" s="200"/>
      <c r="CJ4" s="200"/>
      <c r="CK4" s="200"/>
      <c r="CL4" s="200"/>
      <c r="CM4" s="200"/>
      <c r="CN4" s="200"/>
      <c r="CO4" s="200"/>
      <c r="CP4" s="200"/>
      <c r="CQ4" s="200"/>
      <c r="CR4" s="200"/>
      <c r="CS4" s="200"/>
      <c r="CT4" s="200"/>
      <c r="CU4" s="201"/>
      <c r="CV4" s="200"/>
      <c r="CW4" s="200"/>
      <c r="CX4" s="202"/>
      <c r="DR4" s="119"/>
      <c r="FB4" s="119"/>
      <c r="FC4" s="119"/>
      <c r="FD4" s="119"/>
      <c r="FE4" s="119"/>
      <c r="FF4" s="119"/>
      <c r="FG4" s="119"/>
      <c r="FH4" s="119"/>
      <c r="FI4" s="119"/>
      <c r="FJ4" s="119"/>
      <c r="FK4" s="119"/>
      <c r="FL4" s="119"/>
      <c r="FM4" s="119"/>
      <c r="FN4" s="119"/>
      <c r="FO4" s="119"/>
      <c r="FP4" s="119"/>
      <c r="FQ4" s="121"/>
      <c r="FR4" s="119"/>
      <c r="FS4" s="119"/>
      <c r="FT4" s="119"/>
      <c r="FU4" s="119"/>
      <c r="FV4" s="119"/>
      <c r="FW4" s="119"/>
    </row>
    <row r="5" spans="1:195" ht="18.75" customHeight="1" thickBot="1" x14ac:dyDescent="0.25">
      <c r="A5" s="1889"/>
      <c r="B5" s="1889"/>
      <c r="C5" s="1889"/>
      <c r="D5" s="1889"/>
      <c r="E5" s="2013" t="s">
        <v>1211</v>
      </c>
      <c r="F5" s="2017" t="s">
        <v>6544</v>
      </c>
      <c r="G5" s="2013" t="s">
        <v>2102</v>
      </c>
      <c r="H5" s="2017" t="s">
        <v>6545</v>
      </c>
      <c r="I5" s="1889"/>
      <c r="J5" s="1889"/>
      <c r="K5" s="1889"/>
      <c r="L5" s="1889"/>
      <c r="M5" s="7" t="s">
        <v>0</v>
      </c>
      <c r="O5" s="4621"/>
      <c r="P5" s="353" t="s">
        <v>258</v>
      </c>
      <c r="Q5" s="37"/>
      <c r="R5" s="37"/>
      <c r="S5" s="37"/>
      <c r="T5" s="75"/>
      <c r="U5" s="75"/>
      <c r="V5" s="37"/>
      <c r="W5" s="75"/>
      <c r="X5" s="37"/>
      <c r="Y5" s="37"/>
      <c r="Z5" s="37"/>
      <c r="AA5" s="37"/>
      <c r="AB5" s="37"/>
      <c r="AC5" s="37"/>
      <c r="AD5" s="84"/>
      <c r="AE5" s="481"/>
      <c r="AF5" s="481"/>
      <c r="AG5" s="38"/>
      <c r="AH5" s="38"/>
      <c r="AI5" s="38"/>
      <c r="AJ5" s="38"/>
      <c r="AK5" s="38"/>
      <c r="AL5" s="38"/>
      <c r="AM5" s="38"/>
      <c r="AN5" s="93"/>
      <c r="AO5" s="38"/>
      <c r="AP5" s="38"/>
      <c r="AQ5" s="318"/>
      <c r="AR5" s="53"/>
      <c r="AS5" s="1828"/>
      <c r="AT5" s="24" t="s">
        <v>165</v>
      </c>
      <c r="AU5" s="24"/>
      <c r="AV5" s="24"/>
      <c r="AW5" s="24"/>
      <c r="AX5" s="24"/>
      <c r="AY5" s="24"/>
      <c r="AZ5" s="24"/>
      <c r="BA5" s="24"/>
      <c r="BB5" s="24"/>
      <c r="BC5" s="4678">
        <f>VLOOKUP($DD$3,'R3_raw'!$F$15:$ALF$115,MATCH(E5,'R3_raw'!$F$13:$ALF$13,0),FALSE)</f>
        <v>22.219669117647058</v>
      </c>
      <c r="BD5" s="4678"/>
      <c r="BE5" s="4678"/>
      <c r="BF5" s="450" t="s">
        <v>80</v>
      </c>
      <c r="BG5" s="450" t="s">
        <v>5132</v>
      </c>
      <c r="BH5" s="4580">
        <f>VLOOKUP($DD$3,'R4_raw'!$F$15:$CGU$115,MATCH(F5,'R4_raw'!$F$13:$CGU$13,0),FALSE)</f>
        <v>23.978136882129277</v>
      </c>
      <c r="BI5" s="4580"/>
      <c r="BJ5" s="4580"/>
      <c r="BK5" s="450" t="s">
        <v>80</v>
      </c>
      <c r="BL5" s="4612"/>
      <c r="BM5" s="4612"/>
      <c r="BN5" s="4608">
        <f>VLOOKUP($DD$3,'R4_raw'!$F$15:$CGU$115,MATCH(H5,'R4_raw'!$F$13:$CGU$13,0),FALSE)</f>
        <v>52</v>
      </c>
      <c r="BO5" s="4608"/>
      <c r="BP5" s="450" t="s">
        <v>76</v>
      </c>
      <c r="BQ5" s="2902" t="str">
        <f t="shared" ref="BQ5:BQ10" si="0">IF(BN5&lt;=15,"★","")</f>
        <v/>
      </c>
      <c r="BR5" s="4310">
        <f>VLOOKUP("長野県",'R4_raw'!$F$15:$CGU$115,MATCH(F5,'R4_raw'!$F$13:$CGU$13,0),FALSE)</f>
        <v>27.135441245870695</v>
      </c>
      <c r="BS5" s="4310"/>
      <c r="BT5" s="3434" t="s">
        <v>80</v>
      </c>
      <c r="BU5" s="226"/>
      <c r="BV5" s="4610"/>
      <c r="BW5" s="203" t="s">
        <v>228</v>
      </c>
      <c r="BX5" s="203"/>
      <c r="BY5" s="203"/>
      <c r="BZ5" s="203"/>
      <c r="CA5" s="203"/>
      <c r="CB5" s="203"/>
      <c r="CC5" s="203"/>
      <c r="CD5" s="203"/>
      <c r="CE5" s="204"/>
      <c r="CF5" s="4410">
        <v>2019</v>
      </c>
      <c r="CG5" s="4410"/>
      <c r="CH5" s="4410"/>
      <c r="CI5" s="203"/>
      <c r="CJ5" s="2354"/>
      <c r="CK5" s="4410">
        <v>2022</v>
      </c>
      <c r="CL5" s="4410"/>
      <c r="CM5" s="4410"/>
      <c r="CN5" s="203"/>
      <c r="CO5" s="203"/>
      <c r="CP5" s="203" t="s">
        <v>3067</v>
      </c>
      <c r="CQ5" s="203"/>
      <c r="CR5" s="2802" t="s">
        <v>2798</v>
      </c>
      <c r="CS5" s="203"/>
      <c r="CT5" s="203"/>
      <c r="CU5" s="203"/>
      <c r="CV5" s="203"/>
      <c r="CW5" s="272" t="s">
        <v>276</v>
      </c>
      <c r="CX5" s="206"/>
    </row>
    <row r="6" spans="1:195" ht="25.5" customHeight="1" thickTop="1" x14ac:dyDescent="0.2">
      <c r="A6" s="1889"/>
      <c r="B6" s="1889"/>
      <c r="C6" s="1889"/>
      <c r="D6" s="1889"/>
      <c r="E6" s="2013" t="s">
        <v>2358</v>
      </c>
      <c r="F6" s="2017" t="s">
        <v>6543</v>
      </c>
      <c r="G6" s="2014" t="s">
        <v>3206</v>
      </c>
      <c r="H6" s="2017" t="s">
        <v>6546</v>
      </c>
      <c r="I6" s="1892" t="s">
        <v>7592</v>
      </c>
      <c r="J6" s="2016" t="s">
        <v>7537</v>
      </c>
      <c r="K6" s="2016" t="s">
        <v>7255</v>
      </c>
      <c r="L6" s="2016" t="s">
        <v>7264</v>
      </c>
      <c r="M6" s="7" t="s">
        <v>71</v>
      </c>
      <c r="O6" s="4621"/>
      <c r="P6" s="1829" t="s">
        <v>6430</v>
      </c>
      <c r="Q6" s="205"/>
      <c r="R6" s="205"/>
      <c r="S6" s="205"/>
      <c r="T6" s="205"/>
      <c r="U6" s="205"/>
      <c r="V6" s="205"/>
      <c r="W6" s="205"/>
      <c r="X6" s="4603" t="s">
        <v>8231</v>
      </c>
      <c r="Y6" s="4603"/>
      <c r="Z6" s="4603"/>
      <c r="AA6" s="4603"/>
      <c r="AB6" s="4603"/>
      <c r="AC6" s="3093"/>
      <c r="AD6" s="4603" t="s">
        <v>8232</v>
      </c>
      <c r="AE6" s="4603"/>
      <c r="AF6" s="4603"/>
      <c r="AG6" s="4603"/>
      <c r="AH6" s="4603"/>
      <c r="AI6" s="271"/>
      <c r="AJ6" s="272"/>
      <c r="AK6" s="271" t="s">
        <v>2111</v>
      </c>
      <c r="AL6" s="271"/>
      <c r="AM6" s="272"/>
      <c r="AN6" s="2206"/>
      <c r="AO6" s="272" t="s">
        <v>2411</v>
      </c>
      <c r="AP6" s="272"/>
      <c r="AQ6" s="2207"/>
      <c r="AR6" s="53"/>
      <c r="AS6" s="1829"/>
      <c r="AT6" s="24"/>
      <c r="AU6" s="24" t="s">
        <v>137</v>
      </c>
      <c r="AV6" s="24"/>
      <c r="AW6" s="24"/>
      <c r="AX6" s="24"/>
      <c r="AY6" s="24"/>
      <c r="AZ6" s="24"/>
      <c r="BA6" s="24"/>
      <c r="BB6" s="24"/>
      <c r="BC6" s="4678">
        <f>VLOOKUP($DD$3,'R3_raw'!$F$15:$ALF$115,MATCH(E6,'R3_raw'!$F$13:$ALF$13,0),FALSE)</f>
        <v>10.363051470588236</v>
      </c>
      <c r="BD6" s="4678"/>
      <c r="BE6" s="4678"/>
      <c r="BF6" s="450" t="s">
        <v>80</v>
      </c>
      <c r="BG6" s="450" t="s">
        <v>5132</v>
      </c>
      <c r="BH6" s="4580">
        <f>VLOOKUP($DD$3,'R4_raw'!$F$15:$CGU$115,MATCH(F6,'R4_raw'!$F$13:$CGU$13,0),FALSE)</f>
        <v>11.02661596958175</v>
      </c>
      <c r="BI6" s="4580"/>
      <c r="BJ6" s="4580"/>
      <c r="BK6" s="450" t="s">
        <v>80</v>
      </c>
      <c r="BL6" s="4612"/>
      <c r="BM6" s="4612"/>
      <c r="BN6" s="4608">
        <f>VLOOKUP($DD$3,'R4_raw'!$F$15:$CGU$115,MATCH(H6,'R4_raw'!$F$13:$CGU$13,0),FALSE)</f>
        <v>60</v>
      </c>
      <c r="BO6" s="4608"/>
      <c r="BP6" s="450" t="s">
        <v>76</v>
      </c>
      <c r="BQ6" s="2902" t="str">
        <f t="shared" si="0"/>
        <v/>
      </c>
      <c r="BR6" s="4310">
        <f>VLOOKUP("長野県",'R4_raw'!$F$15:$CGU$115,MATCH(F6,'R4_raw'!$F$13:$CGU$13,0),FALSE)</f>
        <v>13.795815636306433</v>
      </c>
      <c r="BS6" s="4310"/>
      <c r="BT6" s="3434" t="s">
        <v>80</v>
      </c>
      <c r="BU6" s="226"/>
      <c r="BV6" s="4610"/>
      <c r="BW6" s="207" t="s">
        <v>332</v>
      </c>
      <c r="BX6" s="23" t="s">
        <v>330</v>
      </c>
      <c r="BY6" s="23"/>
      <c r="BZ6" s="23"/>
      <c r="CA6" s="23"/>
      <c r="CB6" s="26"/>
      <c r="CC6" s="26"/>
      <c r="CD6" s="26"/>
      <c r="CE6" s="24"/>
      <c r="CF6" s="4606">
        <f>VLOOKUP($DD$3,'R3_raw'!$F$15:$ALF$115,MATCH(I6,'R3_raw'!$F$13:$ALF$13,0),FALSE)</f>
        <v>7.12</v>
      </c>
      <c r="CG6" s="4606"/>
      <c r="CH6" s="4606"/>
      <c r="CI6" s="450" t="s">
        <v>971</v>
      </c>
      <c r="CJ6" s="450" t="s">
        <v>5132</v>
      </c>
      <c r="CK6" s="4368">
        <f>VLOOKUP($DD$3,'R4_raw'!$F$15:$CGU$115,MATCH(J6,'R4_raw'!$F$13:$CGU$13,0),FALSE)</f>
        <v>7.05</v>
      </c>
      <c r="CL6" s="4368"/>
      <c r="CM6" s="4368"/>
      <c r="CN6" s="450" t="s">
        <v>2106</v>
      </c>
      <c r="CO6" s="4351">
        <f>VLOOKUP($DD$3,'R4_raw'!$F$15:$CGU$115,MATCH(K6,'R4_raw'!$F$13:$CGU$13,0),FALSE)</f>
        <v>633</v>
      </c>
      <c r="CP6" s="4351"/>
      <c r="CQ6" s="4351"/>
      <c r="CR6" s="4618">
        <f>VLOOKUP($DD$3,'R4_raw'!$F$15:$CGU$115,MATCH(L6,'R4_raw'!$F$13:$CGU$13,0),FALSE)</f>
        <v>56</v>
      </c>
      <c r="CS6" s="4618"/>
      <c r="CT6" s="2368" t="s">
        <v>76</v>
      </c>
      <c r="CU6" s="3436" t="str">
        <f>IF(CR6&lt;=15,"★","")</f>
        <v/>
      </c>
      <c r="CV6" s="4617">
        <f>VLOOKUP("長野県",'R4_raw'!$F$15:$CGU$115,MATCH(J6,'R4_raw'!$F$13:$CGU$13,0),FALSE)</f>
        <v>7.14</v>
      </c>
      <c r="CW6" s="4617"/>
      <c r="CX6" s="3437" t="s">
        <v>2106</v>
      </c>
      <c r="DS6" s="119"/>
      <c r="DT6" s="122"/>
      <c r="DU6" s="122"/>
      <c r="DV6" s="122"/>
      <c r="DW6" s="122"/>
      <c r="DX6" s="122"/>
      <c r="DY6" s="122"/>
      <c r="DZ6" s="122"/>
      <c r="EA6" s="122"/>
      <c r="EB6" s="122"/>
      <c r="EC6" s="122"/>
      <c r="ED6" s="122"/>
      <c r="EE6" s="122"/>
      <c r="EF6" s="122"/>
      <c r="EG6" s="122"/>
      <c r="EH6" s="122"/>
      <c r="EI6" s="122"/>
      <c r="EJ6" s="122"/>
      <c r="EK6" s="122"/>
      <c r="EL6" s="122"/>
      <c r="FB6" s="119"/>
      <c r="FC6" s="119"/>
      <c r="FD6" s="119"/>
      <c r="FE6" s="119"/>
      <c r="FF6" s="119"/>
      <c r="FG6" s="119"/>
      <c r="FH6" s="119"/>
      <c r="FI6" s="119"/>
      <c r="FJ6" s="119"/>
      <c r="FK6" s="119"/>
      <c r="FL6" s="119"/>
      <c r="FM6" s="119"/>
      <c r="FN6" s="119"/>
      <c r="FO6" s="119"/>
      <c r="FP6" s="119"/>
      <c r="FQ6" s="119"/>
      <c r="FR6" s="119"/>
      <c r="FS6" s="119"/>
      <c r="FT6" s="119"/>
      <c r="FU6" s="119"/>
      <c r="FV6" s="119"/>
      <c r="FX6" s="119"/>
      <c r="FY6" s="119"/>
      <c r="FZ6" s="119"/>
      <c r="GA6" s="119"/>
      <c r="GB6" s="119"/>
      <c r="GC6" s="119"/>
      <c r="GD6" s="119"/>
      <c r="GE6" s="119"/>
      <c r="GF6" s="119"/>
      <c r="GG6" s="119"/>
      <c r="GH6" s="119"/>
      <c r="GI6" s="119"/>
      <c r="GJ6" s="124"/>
      <c r="GK6" s="124"/>
      <c r="GL6" s="124"/>
      <c r="GM6" s="124"/>
    </row>
    <row r="7" spans="1:195" ht="18.75" customHeight="1" x14ac:dyDescent="0.2">
      <c r="A7" s="2016" t="s">
        <v>7796</v>
      </c>
      <c r="B7" s="2016" t="s">
        <v>7797</v>
      </c>
      <c r="C7" s="2016" t="s">
        <v>7798</v>
      </c>
      <c r="D7" s="2016"/>
      <c r="E7" s="2013" t="s">
        <v>3212</v>
      </c>
      <c r="F7" s="2017" t="s">
        <v>7820</v>
      </c>
      <c r="G7" s="2014" t="s">
        <v>3208</v>
      </c>
      <c r="H7" s="2017" t="s">
        <v>7815</v>
      </c>
      <c r="I7" s="1892" t="s">
        <v>2331</v>
      </c>
      <c r="J7" s="2016" t="s">
        <v>7586</v>
      </c>
      <c r="K7" s="2016" t="s">
        <v>7260</v>
      </c>
      <c r="L7" s="2016" t="s">
        <v>7262</v>
      </c>
      <c r="M7" s="7" t="s">
        <v>66</v>
      </c>
      <c r="O7" s="4621"/>
      <c r="P7" s="1828" t="s">
        <v>131</v>
      </c>
      <c r="Q7" s="24" t="s">
        <v>165</v>
      </c>
      <c r="R7" s="24"/>
      <c r="S7" s="24"/>
      <c r="T7" s="24"/>
      <c r="U7" s="24"/>
      <c r="V7" s="24"/>
      <c r="W7" s="24"/>
      <c r="X7" s="24"/>
      <c r="Y7" s="4336">
        <f>VLOOKUP($DD$3,'R4_raw'!$F$15:$CGU$115,MATCH(A7,'R4_raw'!$F$13:$CGU$13,0),FALSE)</f>
        <v>20.744043338606836</v>
      </c>
      <c r="Z7" s="4336"/>
      <c r="AA7" s="4336"/>
      <c r="AB7" s="450" t="s">
        <v>2412</v>
      </c>
      <c r="AC7" s="450" t="s">
        <v>5132</v>
      </c>
      <c r="AD7" s="4288">
        <f>VLOOKUP($DD$3,'R4_raw'!$F$15:$CGU$115,MATCH(B7,'R4_raw'!$F$13:$CGU$13,0),FALSE)</f>
        <v>21.868684494994596</v>
      </c>
      <c r="AE7" s="4288"/>
      <c r="AF7" s="4288"/>
      <c r="AG7" s="2368" t="s">
        <v>2412</v>
      </c>
      <c r="AH7" s="3435"/>
      <c r="AI7" s="4612"/>
      <c r="AJ7" s="4612"/>
      <c r="AK7" s="4618">
        <f>VLOOKUP($DD$3,'R4_raw'!$F$15:$CGU$115,MATCH(C7,'R4_raw'!$F$13:$CGU$13,0),FALSE)</f>
        <v>54</v>
      </c>
      <c r="AL7" s="4618"/>
      <c r="AM7" s="450" t="s">
        <v>76</v>
      </c>
      <c r="AN7" s="2902" t="str">
        <f t="shared" ref="AN7:AN12" si="1">IF(AK7&lt;=15,"★","")</f>
        <v/>
      </c>
      <c r="AO7" s="4336">
        <f>VLOOKUP("長野県",'R4_raw'!$F$15:$CGU$115,MATCH(B7,'R4_raw'!$F$13:$CGU$13,0),FALSE)</f>
        <v>24.658875503266334</v>
      </c>
      <c r="AP7" s="4336"/>
      <c r="AQ7" s="3434" t="s">
        <v>2413</v>
      </c>
      <c r="AR7" s="53"/>
      <c r="AS7" s="1828"/>
      <c r="AT7" s="24"/>
      <c r="AU7" s="96" t="s">
        <v>138</v>
      </c>
      <c r="AV7" s="24"/>
      <c r="AW7" s="24"/>
      <c r="AX7" s="24"/>
      <c r="AY7" s="24"/>
      <c r="AZ7" s="24"/>
      <c r="BA7" s="24"/>
      <c r="BB7" s="24"/>
      <c r="BC7" s="4678">
        <f>VLOOKUP($DD$3,'R3_raw'!$F$15:$ALF$115,MATCH(E7,'R3_raw'!$F$13:$ALF$13,0),FALSE)</f>
        <v>11.856617647058822</v>
      </c>
      <c r="BD7" s="4678"/>
      <c r="BE7" s="4678"/>
      <c r="BF7" s="450" t="s">
        <v>80</v>
      </c>
      <c r="BG7" s="450" t="s">
        <v>5132</v>
      </c>
      <c r="BH7" s="4580">
        <f>VLOOKUP($DD$3,'R4_raw'!$F$15:$CGU$115,MATCH(F7,'R4_raw'!$F$13:$CGU$13,0),FALSE)</f>
        <v>12.951520912547529</v>
      </c>
      <c r="BI7" s="4580"/>
      <c r="BJ7" s="4580"/>
      <c r="BK7" s="450" t="s">
        <v>80</v>
      </c>
      <c r="BL7" s="4612"/>
      <c r="BM7" s="4612"/>
      <c r="BN7" s="4608">
        <f>VLOOKUP($DD$3,'R4_raw'!$F$15:$CGU$115,MATCH(H7,'R4_raw'!$F$13:$CGU$13,0),FALSE)</f>
        <v>36</v>
      </c>
      <c r="BO7" s="4608"/>
      <c r="BP7" s="450" t="s">
        <v>76</v>
      </c>
      <c r="BQ7" s="2902" t="str">
        <f t="shared" si="0"/>
        <v/>
      </c>
      <c r="BR7" s="4310">
        <f>VLOOKUP("長野県",'R4_raw'!$F$15:$CGU$115,MATCH(F7,'R4_raw'!$F$13:$CGU$13,0),FALSE)</f>
        <v>13.33962560956426</v>
      </c>
      <c r="BS7" s="4310"/>
      <c r="BT7" s="3434" t="s">
        <v>80</v>
      </c>
      <c r="BU7" s="226"/>
      <c r="BV7" s="4610"/>
      <c r="BW7" s="207" t="s">
        <v>332</v>
      </c>
      <c r="BX7" s="23" t="s">
        <v>323</v>
      </c>
      <c r="BY7" s="23"/>
      <c r="BZ7" s="23"/>
      <c r="CA7" s="23"/>
      <c r="CB7" s="23"/>
      <c r="CC7" s="23"/>
      <c r="CD7" s="23"/>
      <c r="CE7" s="22"/>
      <c r="CF7" s="4606">
        <f>VLOOKUP($DD$3,'R3_raw'!$F$15:$ALF$115,MATCH(I7,'R3_raw'!$F$13:$ALF$13,0),FALSE)</f>
        <v>6.32</v>
      </c>
      <c r="CG7" s="4606"/>
      <c r="CH7" s="4606"/>
      <c r="CI7" s="450" t="s">
        <v>971</v>
      </c>
      <c r="CJ7" s="450" t="s">
        <v>5132</v>
      </c>
      <c r="CK7" s="4368">
        <f>VLOOKUP($DD$3,'R4_raw'!$F$15:$CGU$115,MATCH(J7,'R4_raw'!$F$13:$CGU$13,0),FALSE)</f>
        <v>6.1806743834927023</v>
      </c>
      <c r="CL7" s="4368"/>
      <c r="CM7" s="4368"/>
      <c r="CN7" s="450" t="s">
        <v>2106</v>
      </c>
      <c r="CO7" s="4351">
        <f>VLOOKUP($DD$3,'R4_raw'!$F$15:$CGU$115,MATCH(K7,'R4_raw'!$F$13:$CGU$13,0),FALSE)</f>
        <v>1987</v>
      </c>
      <c r="CP7" s="4351"/>
      <c r="CQ7" s="4351"/>
      <c r="CR7" s="4618">
        <f>VLOOKUP($DD$3,'R4_raw'!$F$15:$CGU$115,MATCH(L7,'R4_raw'!$F$13:$CGU$13,0),FALSE)</f>
        <v>38</v>
      </c>
      <c r="CS7" s="4618"/>
      <c r="CT7" s="2368" t="s">
        <v>76</v>
      </c>
      <c r="CU7" s="3436" t="str">
        <f>IF(CR7&lt;=15,"★","")</f>
        <v/>
      </c>
      <c r="CV7" s="4617">
        <f>VLOOKUP("長野県",'R4_raw'!$F$15:$CGU$115,MATCH(J7,'R4_raw'!$F$13:$CGU$13,0),FALSE)</f>
        <v>6.1471818690911491</v>
      </c>
      <c r="CW7" s="4617"/>
      <c r="CX7" s="3437" t="s">
        <v>2106</v>
      </c>
      <c r="DA7" s="125"/>
      <c r="EO7" s="9"/>
      <c r="EP7" s="9"/>
      <c r="EQ7" s="9"/>
      <c r="ER7" s="9"/>
      <c r="ES7" s="9"/>
      <c r="ET7" s="9"/>
      <c r="EU7" s="9"/>
      <c r="EV7" s="9"/>
      <c r="EW7" s="9"/>
      <c r="EX7" s="9"/>
      <c r="EY7" s="9"/>
      <c r="EZ7" s="9"/>
      <c r="FB7" s="9"/>
      <c r="FC7" s="9"/>
      <c r="FD7" s="9"/>
      <c r="FE7" s="9"/>
      <c r="FF7" s="9"/>
      <c r="FG7" s="9"/>
      <c r="FH7" s="9"/>
      <c r="FI7" s="9"/>
      <c r="FJ7" s="9"/>
      <c r="FK7" s="9"/>
      <c r="FL7" s="9"/>
      <c r="FM7" s="9"/>
      <c r="FN7" s="9"/>
      <c r="FQ7" s="7"/>
      <c r="GK7" s="103"/>
    </row>
    <row r="8" spans="1:195" ht="18.75" customHeight="1" x14ac:dyDescent="0.2">
      <c r="A8" s="2016" t="s">
        <v>7792</v>
      </c>
      <c r="B8" s="2016" t="s">
        <v>7793</v>
      </c>
      <c r="C8" s="2016" t="s">
        <v>7794</v>
      </c>
      <c r="D8" s="2016"/>
      <c r="E8" s="2017" t="s">
        <v>7816</v>
      </c>
      <c r="F8" s="2017" t="s">
        <v>7817</v>
      </c>
      <c r="G8" s="2005"/>
      <c r="H8" s="2017" t="s">
        <v>7818</v>
      </c>
      <c r="I8" s="1892" t="s">
        <v>1088</v>
      </c>
      <c r="J8" s="2016" t="s">
        <v>7587</v>
      </c>
      <c r="K8" s="2016" t="s">
        <v>7274</v>
      </c>
      <c r="L8" s="2016" t="s">
        <v>7276</v>
      </c>
      <c r="M8" s="7" t="s">
        <v>0</v>
      </c>
      <c r="O8" s="4621"/>
      <c r="P8" s="1829"/>
      <c r="Q8" s="24"/>
      <c r="R8" s="24" t="s">
        <v>137</v>
      </c>
      <c r="S8" s="24"/>
      <c r="T8" s="24"/>
      <c r="U8" s="24"/>
      <c r="V8" s="24"/>
      <c r="W8" s="24"/>
      <c r="X8" s="24"/>
      <c r="Y8" s="4336">
        <f>VLOOKUP($DD$3,'R4_raw'!$F$15:$CGU$115,MATCH(A8,'R4_raw'!$F$13:$CGU$13,0),FALSE)</f>
        <v>10.695622992473274</v>
      </c>
      <c r="Z8" s="4336"/>
      <c r="AA8" s="4336"/>
      <c r="AB8" s="450" t="s">
        <v>80</v>
      </c>
      <c r="AC8" s="450" t="s">
        <v>5132</v>
      </c>
      <c r="AD8" s="4316">
        <f>VLOOKUP($DD$3,'R4_raw'!$F$15:$CGU$115,MATCH(B8,'R4_raw'!$F$13:$CGU$13,0),FALSE)</f>
        <v>10.560699346712413</v>
      </c>
      <c r="AE8" s="4316"/>
      <c r="AF8" s="4316"/>
      <c r="AG8" s="2368" t="s">
        <v>80</v>
      </c>
      <c r="AH8" s="3435"/>
      <c r="AI8" s="4612"/>
      <c r="AJ8" s="4612"/>
      <c r="AK8" s="4618">
        <f>VLOOKUP($DD$3,'R4_raw'!$F$15:$CGU$115,MATCH(C8,'R4_raw'!$F$13:$CGU$13,0),FALSE)</f>
        <v>63</v>
      </c>
      <c r="AL8" s="4618"/>
      <c r="AM8" s="450" t="s">
        <v>76</v>
      </c>
      <c r="AN8" s="2902" t="str">
        <f t="shared" si="1"/>
        <v/>
      </c>
      <c r="AO8" s="4336">
        <f>VLOOKUP("長野県",'R4_raw'!$F$15:$CGU$115,MATCH(B8,'R4_raw'!$F$13:$CGU$13,0),FALSE)</f>
        <v>12.571867216016793</v>
      </c>
      <c r="AP8" s="4336"/>
      <c r="AQ8" s="3434" t="s">
        <v>2412</v>
      </c>
      <c r="AR8" s="53"/>
      <c r="AS8" s="1828"/>
      <c r="AT8" s="2178" t="s">
        <v>5131</v>
      </c>
      <c r="AU8" s="24"/>
      <c r="AV8" s="24"/>
      <c r="AW8" s="24"/>
      <c r="AX8" s="24"/>
      <c r="AY8" s="24"/>
      <c r="AZ8" s="24"/>
      <c r="BA8" s="24"/>
      <c r="BB8" s="24"/>
      <c r="BC8" s="4678">
        <f>VLOOKUP($DD$3,'R4_raw'!$F$15:$CGU$115,MATCH(E8,'R4_raw'!$F$13:$CGU$13,0),FALSE)</f>
        <v>71.829044117647058</v>
      </c>
      <c r="BD8" s="4678"/>
      <c r="BE8" s="4678"/>
      <c r="BF8" s="450" t="s">
        <v>80</v>
      </c>
      <c r="BG8" s="450" t="s">
        <v>5132</v>
      </c>
      <c r="BH8" s="4580">
        <f>VLOOKUP($DD$3,'R4_raw'!$F$15:$CGU$115,MATCH(F8,'R4_raw'!$F$13:$CGU$13,0),FALSE)</f>
        <v>69.938212927756652</v>
      </c>
      <c r="BI8" s="4580"/>
      <c r="BJ8" s="4580"/>
      <c r="BK8" s="450" t="s">
        <v>80</v>
      </c>
      <c r="BL8" s="4613"/>
      <c r="BM8" s="4613"/>
      <c r="BN8" s="4608">
        <f>VLOOKUP($DD$3,'R4_raw'!$F$15:$CGU$115,MATCH(H8,'R4_raw'!$F$13:$CGU$13,0),FALSE)</f>
        <v>48</v>
      </c>
      <c r="BO8" s="4608"/>
      <c r="BP8" s="450" t="s">
        <v>76</v>
      </c>
      <c r="BQ8" s="2902" t="str">
        <f t="shared" si="0"/>
        <v/>
      </c>
      <c r="BR8" s="4310">
        <f>VLOOKUP("長野県",'R4_raw'!$F$15:$CGU$115,MATCH(F8,'R4_raw'!$F$13:$CGU$13,0),FALSE)</f>
        <v>66.658801321378007</v>
      </c>
      <c r="BS8" s="4310"/>
      <c r="BT8" s="3434" t="s">
        <v>80</v>
      </c>
      <c r="BU8" s="226"/>
      <c r="BV8" s="4610"/>
      <c r="BW8" s="205"/>
      <c r="BX8" s="23"/>
      <c r="BY8" s="23" t="s">
        <v>312</v>
      </c>
      <c r="BZ8" s="23"/>
      <c r="CA8" s="23"/>
      <c r="CB8" s="23"/>
      <c r="CC8" s="23"/>
      <c r="CD8" s="23"/>
      <c r="CE8" s="22"/>
      <c r="CF8" s="4606">
        <f>VLOOKUP($DD$3,'R3_raw'!$F$15:$ALF$115,MATCH(I8,'R3_raw'!$F$13:$ALF$13,0),FALSE)</f>
        <v>6.6315240083507305</v>
      </c>
      <c r="CG8" s="4606"/>
      <c r="CH8" s="4606"/>
      <c r="CI8" s="450" t="s">
        <v>971</v>
      </c>
      <c r="CJ8" s="450" t="s">
        <v>5132</v>
      </c>
      <c r="CK8" s="4368">
        <f>VLOOKUP($DD$3,'R4_raw'!$F$15:$CGU$115,MATCH(J8,'R4_raw'!$F$13:$CGU$13,0),FALSE)</f>
        <v>6.4627906976744187</v>
      </c>
      <c r="CL8" s="4368"/>
      <c r="CM8" s="4368"/>
      <c r="CN8" s="450" t="s">
        <v>2106</v>
      </c>
      <c r="CO8" s="4351">
        <f>VLOOKUP($DD$3,'R4_raw'!$F$15:$CGU$115,MATCH(K8,'R4_raw'!$F$13:$CGU$13,0),FALSE)</f>
        <v>860</v>
      </c>
      <c r="CP8" s="4351"/>
      <c r="CQ8" s="4351"/>
      <c r="CR8" s="4618">
        <f>VLOOKUP($DD$3,'R4_raw'!$F$15:$CGU$115,MATCH(L8,'R4_raw'!$F$13:$CGU$13,0),FALSE)</f>
        <v>40</v>
      </c>
      <c r="CS8" s="4618"/>
      <c r="CT8" s="2368" t="s">
        <v>76</v>
      </c>
      <c r="CU8" s="3436" t="str">
        <f>IF(CR8&lt;=15,"★","")</f>
        <v/>
      </c>
      <c r="CV8" s="4617">
        <f>VLOOKUP("長野県",'R4_raw'!$F$15:$CGU$115,MATCH(J8,'R4_raw'!$F$13:$CGU$13,0),FALSE)</f>
        <v>6.4082379433289551</v>
      </c>
      <c r="CW8" s="4617"/>
      <c r="CX8" s="3437" t="s">
        <v>2106</v>
      </c>
      <c r="DA8" s="106"/>
      <c r="DB8" s="106"/>
      <c r="DC8" s="53"/>
      <c r="DD8" s="53"/>
      <c r="DF8" s="53"/>
      <c r="DI8" s="53"/>
      <c r="DJ8" s="53"/>
      <c r="DL8" s="146"/>
      <c r="DM8" s="146"/>
      <c r="DQ8" s="103"/>
      <c r="DR8" s="49"/>
      <c r="DS8" s="49"/>
      <c r="DT8" s="49"/>
      <c r="FN8" s="53"/>
      <c r="FO8" s="53"/>
      <c r="FP8" s="53"/>
      <c r="FQ8" s="53"/>
      <c r="FR8" s="53"/>
      <c r="FU8" s="49"/>
      <c r="GK8" s="103"/>
    </row>
    <row r="9" spans="1:195" ht="18.75" customHeight="1" x14ac:dyDescent="0.2">
      <c r="A9" s="2016" t="s">
        <v>7802</v>
      </c>
      <c r="B9" s="2016" t="s">
        <v>7803</v>
      </c>
      <c r="C9" s="2016" t="s">
        <v>7795</v>
      </c>
      <c r="D9" s="2016"/>
      <c r="E9" s="2017" t="s">
        <v>6918</v>
      </c>
      <c r="F9" s="2017" t="s">
        <v>6896</v>
      </c>
      <c r="G9" s="2005"/>
      <c r="H9" s="2017" t="s">
        <v>6898</v>
      </c>
      <c r="I9" s="1892" t="s">
        <v>1090</v>
      </c>
      <c r="J9" s="2016" t="s">
        <v>7588</v>
      </c>
      <c r="K9" s="2016" t="s">
        <v>7589</v>
      </c>
      <c r="L9" s="2016" t="s">
        <v>7279</v>
      </c>
      <c r="M9" s="7" t="s">
        <v>69</v>
      </c>
      <c r="O9" s="4621"/>
      <c r="P9" s="1828"/>
      <c r="Q9" s="24"/>
      <c r="R9" s="24" t="s">
        <v>138</v>
      </c>
      <c r="S9" s="24"/>
      <c r="T9" s="24"/>
      <c r="U9" s="24"/>
      <c r="V9" s="24"/>
      <c r="W9" s="24"/>
      <c r="X9" s="24"/>
      <c r="Y9" s="4336">
        <f>VLOOKUP($DD$3,'R4_raw'!$F$15:$CGU$115,MATCH(A9,'R4_raw'!$F$13:$CGU$13,0),FALSE)</f>
        <v>10.048420346133563</v>
      </c>
      <c r="Z9" s="4336"/>
      <c r="AA9" s="4336"/>
      <c r="AB9" s="450" t="s">
        <v>80</v>
      </c>
      <c r="AC9" s="450" t="s">
        <v>5132</v>
      </c>
      <c r="AD9" s="4346">
        <f>VLOOKUP($DD$3,'R4_raw'!$F$15:$CGU$115,MATCH(B9,'R4_raw'!$F$13:$CGU$13,0),FALSE)</f>
        <v>11.307985148282183</v>
      </c>
      <c r="AE9" s="4346"/>
      <c r="AF9" s="4346"/>
      <c r="AG9" s="2368" t="s">
        <v>80</v>
      </c>
      <c r="AH9" s="3435"/>
      <c r="AI9" s="4612"/>
      <c r="AJ9" s="4612"/>
      <c r="AK9" s="4618">
        <f>VLOOKUP($DD$3,'R4_raw'!$F$15:$CGU$115,MATCH(C9,'R4_raw'!$F$13:$CGU$13,0),FALSE)</f>
        <v>41</v>
      </c>
      <c r="AL9" s="4618"/>
      <c r="AM9" s="450" t="s">
        <v>76</v>
      </c>
      <c r="AN9" s="2902" t="str">
        <f t="shared" si="1"/>
        <v/>
      </c>
      <c r="AO9" s="4336">
        <f>VLOOKUP("長野県",'R4_raw'!$F$15:$CGU$115,MATCH(B9,'R4_raw'!$F$13:$CGU$13,0),FALSE)</f>
        <v>12.087008287249541</v>
      </c>
      <c r="AP9" s="4336"/>
      <c r="AQ9" s="3434" t="s">
        <v>2412</v>
      </c>
      <c r="AR9" s="53"/>
      <c r="AS9" s="1828"/>
      <c r="AT9" s="2178" t="s">
        <v>5130</v>
      </c>
      <c r="AU9" s="24"/>
      <c r="AV9" s="24"/>
      <c r="AW9" s="24"/>
      <c r="AX9" s="24"/>
      <c r="AY9" s="24"/>
      <c r="AZ9" s="24"/>
      <c r="BA9" s="24"/>
      <c r="BB9" s="24"/>
      <c r="BC9" s="4678">
        <f>VLOOKUP($DD$3,'R4_raw'!$F$15:$CGU$115,MATCH(E9,'R4_raw'!$F$13:$CGU$13,0),FALSE)</f>
        <v>4.0441176470588234</v>
      </c>
      <c r="BD9" s="4678"/>
      <c r="BE9" s="4678"/>
      <c r="BF9" s="450" t="s">
        <v>80</v>
      </c>
      <c r="BG9" s="450" t="s">
        <v>5132</v>
      </c>
      <c r="BH9" s="4580">
        <f>VLOOKUP($DD$3,'R4_raw'!$F$15:$CGU$115,MATCH(F9,'R4_raw'!$F$13:$CGU$13,0),FALSE)</f>
        <v>3.8022813688212929</v>
      </c>
      <c r="BI9" s="4580"/>
      <c r="BJ9" s="4580"/>
      <c r="BK9" s="450" t="s">
        <v>80</v>
      </c>
      <c r="BL9" s="4613"/>
      <c r="BM9" s="4613"/>
      <c r="BN9" s="4608">
        <f>VLOOKUP($DD$3,'R4_raw'!$F$15:$CGU$115,MATCH(H9,'R4_raw'!$F$13:$CGU$13,0),FALSE)</f>
        <v>33</v>
      </c>
      <c r="BO9" s="4608"/>
      <c r="BP9" s="450" t="s">
        <v>76</v>
      </c>
      <c r="BQ9" s="2902" t="str">
        <f t="shared" si="0"/>
        <v/>
      </c>
      <c r="BR9" s="4310">
        <f>VLOOKUP("長野県",'R4_raw'!$F$15:$CGU$115,MATCH(F9,'R4_raw'!$F$13:$CGU$13,0),FALSE)</f>
        <v>4.3809973257826016</v>
      </c>
      <c r="BS9" s="4310"/>
      <c r="BT9" s="3434" t="s">
        <v>80</v>
      </c>
      <c r="BU9" s="226"/>
      <c r="BV9" s="4610"/>
      <c r="BW9" s="208"/>
      <c r="BX9" s="23"/>
      <c r="BY9" s="23" t="s">
        <v>313</v>
      </c>
      <c r="BZ9" s="23"/>
      <c r="CA9" s="23"/>
      <c r="CB9" s="23"/>
      <c r="CC9" s="23"/>
      <c r="CD9" s="23"/>
      <c r="CE9" s="22"/>
      <c r="CF9" s="4606">
        <f>VLOOKUP($DD$3,'R3_raw'!$F$15:$ALF$115,MATCH(I9,'R3_raw'!$F$13:$ALF$13,0),FALSE)</f>
        <v>6.2743259085580307</v>
      </c>
      <c r="CG9" s="4606"/>
      <c r="CH9" s="4606"/>
      <c r="CI9" s="450" t="s">
        <v>971</v>
      </c>
      <c r="CJ9" s="450" t="s">
        <v>5132</v>
      </c>
      <c r="CK9" s="4368">
        <f>VLOOKUP($DD$3,'R4_raw'!$F$15:$CGU$115,MATCH(J9,'R4_raw'!$F$13:$CGU$13,0),FALSE)</f>
        <v>6.0759330759330759</v>
      </c>
      <c r="CL9" s="4368"/>
      <c r="CM9" s="4368"/>
      <c r="CN9" s="450" t="s">
        <v>2106</v>
      </c>
      <c r="CO9" s="4351">
        <f>VLOOKUP($DD$3,'R4_raw'!$F$15:$CGU$115,MATCH(K9,'R4_raw'!$F$13:$CGU$13,0),FALSE)</f>
        <v>777</v>
      </c>
      <c r="CP9" s="4351"/>
      <c r="CQ9" s="4351"/>
      <c r="CR9" s="4618">
        <f>VLOOKUP($DD$3,'R4_raw'!$F$15:$CGU$115,MATCH(L9,'R4_raw'!$F$13:$CGU$13,0),FALSE)</f>
        <v>55</v>
      </c>
      <c r="CS9" s="4618"/>
      <c r="CT9" s="2368" t="s">
        <v>76</v>
      </c>
      <c r="CU9" s="3436" t="str">
        <f>IF(CR9&lt;=15,"★","")</f>
        <v/>
      </c>
      <c r="CV9" s="4617">
        <f>VLOOKUP("長野県",'R4_raw'!$F$15:$CGU$115,MATCH(J9,'R4_raw'!$F$13:$CGU$13,0),FALSE)</f>
        <v>6.162046105167998</v>
      </c>
      <c r="CW9" s="4617"/>
      <c r="CX9" s="3437" t="s">
        <v>2106</v>
      </c>
      <c r="DA9" s="106"/>
      <c r="DB9" s="106"/>
      <c r="DC9" s="53"/>
      <c r="DD9" s="53"/>
      <c r="DF9" s="53"/>
      <c r="DI9" s="53"/>
      <c r="DJ9" s="53"/>
      <c r="DL9" s="146"/>
      <c r="DM9" s="146"/>
      <c r="DQ9" s="103"/>
      <c r="DR9" s="49"/>
      <c r="DS9" s="49"/>
      <c r="DT9" s="49"/>
      <c r="DW9" s="53"/>
      <c r="DX9" s="53"/>
      <c r="EA9" s="53"/>
      <c r="EB9" s="53"/>
      <c r="ED9" s="146"/>
      <c r="EE9" s="146"/>
      <c r="EF9" s="146"/>
      <c r="EG9" s="146"/>
      <c r="EI9" s="103"/>
      <c r="EJ9" s="230"/>
      <c r="EK9" s="230"/>
      <c r="ER9" s="9"/>
      <c r="ES9" s="9"/>
      <c r="EV9" s="9"/>
      <c r="EW9" s="9"/>
      <c r="FC9" s="49"/>
      <c r="FD9" s="49"/>
      <c r="FE9" s="49"/>
      <c r="FF9" s="49"/>
      <c r="FG9" s="49"/>
      <c r="FH9" s="49"/>
      <c r="FI9" s="49"/>
      <c r="FJ9" s="49"/>
      <c r="FK9" s="49"/>
      <c r="FL9" s="49"/>
      <c r="FM9" s="49"/>
      <c r="FN9" s="53"/>
      <c r="FO9" s="53"/>
      <c r="FP9" s="53"/>
      <c r="FQ9" s="53"/>
      <c r="FR9" s="53"/>
      <c r="FU9" s="49"/>
      <c r="GK9" s="103"/>
    </row>
    <row r="10" spans="1:195" ht="18.75" customHeight="1" thickBot="1" x14ac:dyDescent="0.25">
      <c r="A10" s="2016" t="s">
        <v>7806</v>
      </c>
      <c r="B10" s="2016" t="s">
        <v>7807</v>
      </c>
      <c r="C10" s="2016" t="s">
        <v>7808</v>
      </c>
      <c r="D10" s="2016"/>
      <c r="E10" s="2017" t="s">
        <v>6919</v>
      </c>
      <c r="F10" s="2017" t="s">
        <v>6897</v>
      </c>
      <c r="G10" s="2005"/>
      <c r="H10" s="2017" t="s">
        <v>6899</v>
      </c>
      <c r="I10" s="1892" t="s">
        <v>1092</v>
      </c>
      <c r="J10" s="2016" t="s">
        <v>7590</v>
      </c>
      <c r="K10" s="2016" t="s">
        <v>7591</v>
      </c>
      <c r="L10" s="2016" t="s">
        <v>7282</v>
      </c>
      <c r="M10" s="7" t="s">
        <v>69</v>
      </c>
      <c r="O10" s="4621"/>
      <c r="P10" s="1828"/>
      <c r="Q10" s="2178" t="s">
        <v>5131</v>
      </c>
      <c r="R10" s="221"/>
      <c r="S10" s="24"/>
      <c r="T10" s="24"/>
      <c r="U10" s="24"/>
      <c r="V10" s="24"/>
      <c r="W10" s="24"/>
      <c r="X10" s="24"/>
      <c r="Y10" s="4336">
        <f>VLOOKUP($DD$3,'R4_raw'!$F$15:$CGU$115,MATCH(A10,'R4_raw'!$F$13:$CGU$13,0),FALSE)</f>
        <v>72.448343640634732</v>
      </c>
      <c r="Z10" s="4336"/>
      <c r="AA10" s="4336"/>
      <c r="AB10" s="450" t="s">
        <v>80</v>
      </c>
      <c r="AC10" s="450" t="s">
        <v>5132</v>
      </c>
      <c r="AD10" s="4288">
        <f>VLOOKUP($DD$3,'R4_raw'!$F$15:$CGU$115,MATCH(B10,'R4_raw'!$F$13:$CGU$13,0),FALSE)</f>
        <v>71.767636414908125</v>
      </c>
      <c r="AE10" s="4288"/>
      <c r="AF10" s="4288"/>
      <c r="AG10" s="2368" t="s">
        <v>80</v>
      </c>
      <c r="AH10" s="3435"/>
      <c r="AI10" s="4613"/>
      <c r="AJ10" s="4613"/>
      <c r="AK10" s="4618">
        <f>VLOOKUP($DD$3,'R4_raw'!$F$15:$CGU$115,MATCH(C10,'R4_raw'!$F$13:$CGU$13,0),FALSE)</f>
        <v>51</v>
      </c>
      <c r="AL10" s="4618"/>
      <c r="AM10" s="450" t="s">
        <v>76</v>
      </c>
      <c r="AN10" s="2902" t="str">
        <f t="shared" si="1"/>
        <v/>
      </c>
      <c r="AO10" s="4336">
        <f>VLOOKUP("長野県",'R4_raw'!$F$15:$CGU$115,MATCH(B10,'R4_raw'!$F$13:$CGU$13,0),FALSE)</f>
        <v>70.036658154872867</v>
      </c>
      <c r="AP10" s="4336"/>
      <c r="AQ10" s="3434" t="s">
        <v>57</v>
      </c>
      <c r="AR10" s="53"/>
      <c r="AS10" s="1828"/>
      <c r="AT10" s="2277" t="s">
        <v>221</v>
      </c>
      <c r="AU10" s="1037"/>
      <c r="AV10" s="1037"/>
      <c r="AW10" s="1037"/>
      <c r="AX10" s="1037"/>
      <c r="AY10" s="1037"/>
      <c r="AZ10" s="1037"/>
      <c r="BA10" s="1037"/>
      <c r="BB10" s="1037"/>
      <c r="BC10" s="4678">
        <f>VLOOKUP($DD$3,'R4_raw'!$F$15:$CGU$115,MATCH(E10,'R4_raw'!$F$13:$CGU$13,0),FALSE)</f>
        <v>1.9071691176470589</v>
      </c>
      <c r="BD10" s="4678"/>
      <c r="BE10" s="4678"/>
      <c r="BF10" s="450" t="s">
        <v>80</v>
      </c>
      <c r="BG10" s="450" t="s">
        <v>5125</v>
      </c>
      <c r="BH10" s="4580">
        <f>VLOOKUP($DD$3,'R4_raw'!$F$15:$CGU$115,MATCH(F10,'R4_raw'!$F$13:$CGU$13,0),FALSE)</f>
        <v>2.2813688212927756</v>
      </c>
      <c r="BI10" s="4580"/>
      <c r="BJ10" s="4580"/>
      <c r="BK10" s="450" t="s">
        <v>80</v>
      </c>
      <c r="BL10" s="450"/>
      <c r="BM10" s="450"/>
      <c r="BN10" s="4608" t="s">
        <v>7733</v>
      </c>
      <c r="BO10" s="4608"/>
      <c r="BP10" s="450"/>
      <c r="BQ10" s="2902" t="str">
        <f t="shared" si="0"/>
        <v/>
      </c>
      <c r="BR10" s="4310">
        <f>VLOOKUP("長野県",'R4_raw'!$F$15:$CGU$115,MATCH(F10,'R4_raw'!$F$13:$CGU$13,0),FALSE)</f>
        <v>1.8247601069686961</v>
      </c>
      <c r="BS10" s="4310"/>
      <c r="BT10" s="3434" t="s">
        <v>80</v>
      </c>
      <c r="BU10" s="226"/>
      <c r="BV10" s="4611"/>
      <c r="BW10" s="253"/>
      <c r="BX10" s="275"/>
      <c r="BY10" s="275" t="s">
        <v>314</v>
      </c>
      <c r="BZ10" s="275"/>
      <c r="CA10" s="275"/>
      <c r="CB10" s="275"/>
      <c r="CC10" s="275"/>
      <c r="CD10" s="275"/>
      <c r="CE10" s="276"/>
      <c r="CF10" s="4607">
        <f>VLOOKUP($DD$3,'R3_raw'!$F$15:$ALF$115,MATCH(I10,'R3_raw'!$F$13:$ALF$13,0),FALSE)</f>
        <v>5.8488576449912131</v>
      </c>
      <c r="CG10" s="4607"/>
      <c r="CH10" s="4607"/>
      <c r="CI10" s="3438" t="s">
        <v>971</v>
      </c>
      <c r="CJ10" s="3438" t="s">
        <v>4999</v>
      </c>
      <c r="CK10" s="4626">
        <f>VLOOKUP($DD$3,'R4_raw'!$F$15:$CGU$115,MATCH(J10,'R4_raw'!$F$13:$CGU$13,0),FALSE)</f>
        <v>5.72</v>
      </c>
      <c r="CL10" s="4626"/>
      <c r="CM10" s="4626"/>
      <c r="CN10" s="3438" t="s">
        <v>2106</v>
      </c>
      <c r="CO10" s="4615">
        <f>VLOOKUP($DD$3,'R4_raw'!$F$15:$CGU$115,MATCH(K10,'R4_raw'!$F$13:$CGU$13,0),FALSE)</f>
        <v>350</v>
      </c>
      <c r="CP10" s="4615"/>
      <c r="CQ10" s="4615"/>
      <c r="CR10" s="4616">
        <f>VLOOKUP($DD$3,'R4_raw'!$F$15:$CGU$115,MATCH(L10,'R4_raw'!$F$13:$CGU$13,0),FALSE)</f>
        <v>41</v>
      </c>
      <c r="CS10" s="4616"/>
      <c r="CT10" s="3439" t="s">
        <v>76</v>
      </c>
      <c r="CU10" s="3440" t="str">
        <f>IF(CR10&lt;=15,"★","")</f>
        <v/>
      </c>
      <c r="CV10" s="4625">
        <f>VLOOKUP("長野県",'R4_raw'!$F$15:$CGU$115,MATCH(J10,'R4_raw'!$F$13:$CGU$13,0),FALSE)</f>
        <v>5.6920895052001264</v>
      </c>
      <c r="CW10" s="4625"/>
      <c r="CX10" s="3441" t="s">
        <v>2106</v>
      </c>
      <c r="DA10" s="106"/>
      <c r="DB10" s="106"/>
      <c r="DC10" s="53"/>
      <c r="DD10" s="53"/>
      <c r="DF10" s="53"/>
      <c r="DI10" s="53"/>
      <c r="DJ10" s="53"/>
      <c r="DL10" s="146"/>
      <c r="DM10" s="146"/>
      <c r="DQ10" s="103"/>
      <c r="DR10" s="49"/>
      <c r="DS10" s="49"/>
      <c r="DT10" s="49"/>
      <c r="DW10" s="53"/>
      <c r="DX10" s="53"/>
      <c r="EA10" s="53"/>
      <c r="EB10" s="53"/>
      <c r="ED10" s="146"/>
      <c r="EE10" s="146"/>
      <c r="EF10" s="146"/>
      <c r="EG10" s="146"/>
      <c r="EI10" s="103"/>
      <c r="EJ10" s="230"/>
      <c r="EK10" s="230"/>
      <c r="ER10" s="9"/>
      <c r="ES10" s="9"/>
      <c r="EV10" s="9"/>
      <c r="EW10" s="9"/>
      <c r="FC10" s="49"/>
      <c r="FD10" s="49"/>
      <c r="FE10" s="49"/>
      <c r="FF10" s="49"/>
      <c r="FG10" s="49"/>
      <c r="FH10" s="49"/>
      <c r="FI10" s="49"/>
      <c r="FJ10" s="49"/>
      <c r="FK10" s="49"/>
      <c r="FL10" s="49"/>
      <c r="FM10" s="49"/>
      <c r="FN10" s="53"/>
      <c r="FO10" s="53"/>
      <c r="FP10" s="53"/>
      <c r="FQ10" s="53"/>
      <c r="FR10" s="53"/>
      <c r="FU10" s="49"/>
      <c r="GK10" s="103"/>
    </row>
    <row r="11" spans="1:195" ht="18" customHeight="1" x14ac:dyDescent="0.2">
      <c r="A11" s="2016" t="s">
        <v>7809</v>
      </c>
      <c r="B11" s="2016" t="s">
        <v>7810</v>
      </c>
      <c r="C11" s="2016" t="s">
        <v>7811</v>
      </c>
      <c r="D11" s="2016"/>
      <c r="E11" s="2005"/>
      <c r="F11" s="2005"/>
      <c r="G11" s="2005"/>
      <c r="H11" s="2005"/>
      <c r="I11" s="1889"/>
      <c r="J11" s="1889"/>
      <c r="K11" s="1889"/>
      <c r="L11" s="1889"/>
      <c r="M11" s="7" t="s">
        <v>60</v>
      </c>
      <c r="O11" s="4621"/>
      <c r="P11" s="1828"/>
      <c r="Q11" s="2178" t="s">
        <v>5130</v>
      </c>
      <c r="R11" s="221"/>
      <c r="S11" s="24"/>
      <c r="T11" s="24"/>
      <c r="U11" s="24"/>
      <c r="V11" s="24"/>
      <c r="W11" s="24"/>
      <c r="X11" s="24"/>
      <c r="Y11" s="4336">
        <f>VLOOKUP($DD$3,'R4_raw'!$F$15:$CGU$115,MATCH(A11,'R4_raw'!$F$13:$CGU$13,0),FALSE)</f>
        <v>4.4680953065822901</v>
      </c>
      <c r="Z11" s="4336"/>
      <c r="AA11" s="4336"/>
      <c r="AB11" s="450" t="s">
        <v>80</v>
      </c>
      <c r="AC11" s="450" t="s">
        <v>5132</v>
      </c>
      <c r="AD11" s="4288">
        <f>VLOOKUP($DD$3,'R4_raw'!$F$15:$CGU$115,MATCH(B11,'R4_raw'!$F$13:$CGU$13,0),FALSE)</f>
        <v>4.2064200780185175</v>
      </c>
      <c r="AE11" s="4288"/>
      <c r="AF11" s="4288"/>
      <c r="AG11" s="2368" t="s">
        <v>80</v>
      </c>
      <c r="AH11" s="3435"/>
      <c r="AI11" s="4613"/>
      <c r="AJ11" s="4613"/>
      <c r="AK11" s="4618">
        <f>VLOOKUP($DD$3,'R4_raw'!$F$15:$CGU$115,MATCH(C11,'R4_raw'!$F$13:$CGU$13,0),FALSE)</f>
        <v>57</v>
      </c>
      <c r="AL11" s="4618"/>
      <c r="AM11" s="450" t="s">
        <v>76</v>
      </c>
      <c r="AN11" s="2902" t="str">
        <f t="shared" si="1"/>
        <v/>
      </c>
      <c r="AO11" s="4336">
        <f>VLOOKUP("長野県",'R4_raw'!$F$15:$CGU$115,MATCH(B11,'R4_raw'!$F$13:$CGU$13,0),FALSE)</f>
        <v>3.5530211646013816</v>
      </c>
      <c r="AP11" s="4336"/>
      <c r="AQ11" s="3434" t="s">
        <v>57</v>
      </c>
      <c r="AR11" s="53"/>
      <c r="AS11" s="4679" t="s">
        <v>6895</v>
      </c>
      <c r="AT11" s="4680"/>
      <c r="AU11" s="4680"/>
      <c r="AV11" s="4680"/>
      <c r="AW11" s="4680"/>
      <c r="AX11" s="4680"/>
      <c r="AY11" s="4680"/>
      <c r="AZ11" s="4680"/>
      <c r="BA11" s="4680"/>
      <c r="BB11" s="4680"/>
      <c r="BC11" s="4680"/>
      <c r="BD11" s="4680"/>
      <c r="BE11" s="4680"/>
      <c r="BF11" s="4680"/>
      <c r="BG11" s="4680"/>
      <c r="BH11" s="4358">
        <v>2019</v>
      </c>
      <c r="BI11" s="4358"/>
      <c r="BJ11" s="4358"/>
      <c r="BK11" s="4358"/>
      <c r="BL11" s="544"/>
      <c r="BM11" s="519"/>
      <c r="BN11" s="4596" t="s">
        <v>2111</v>
      </c>
      <c r="BO11" s="4596"/>
      <c r="BP11" s="2523"/>
      <c r="BQ11" s="2804"/>
      <c r="BR11" s="4358" t="s">
        <v>280</v>
      </c>
      <c r="BS11" s="4358"/>
      <c r="BT11" s="545"/>
      <c r="BV11" s="144"/>
      <c r="BW11" s="144"/>
      <c r="BX11" s="144"/>
      <c r="BY11" s="144"/>
      <c r="BZ11" s="144"/>
      <c r="CA11" s="144"/>
      <c r="CB11" s="144"/>
      <c r="CC11" s="144"/>
      <c r="CD11" s="144"/>
      <c r="CE11" s="144"/>
      <c r="CF11" s="144"/>
      <c r="CG11" s="9"/>
      <c r="CU11" s="103"/>
      <c r="DA11" s="106"/>
      <c r="DB11" s="106"/>
      <c r="DC11" s="53"/>
      <c r="DD11" s="53"/>
      <c r="DF11" s="53"/>
      <c r="DI11" s="53"/>
      <c r="DJ11" s="53"/>
      <c r="DL11" s="146"/>
      <c r="DM11" s="146"/>
      <c r="DQ11" s="103"/>
      <c r="DR11" s="49"/>
      <c r="DS11" s="49"/>
      <c r="DT11" s="49"/>
      <c r="ER11" s="231"/>
      <c r="ES11" s="231"/>
      <c r="ET11" s="232"/>
      <c r="EU11" s="232"/>
      <c r="EV11" s="53"/>
      <c r="EW11" s="53"/>
      <c r="EX11" s="49"/>
      <c r="EY11" s="49"/>
      <c r="EZ11" s="49"/>
      <c r="FB11" s="49"/>
      <c r="FC11" s="144"/>
      <c r="FD11" s="144"/>
      <c r="FE11" s="144"/>
      <c r="FF11" s="144"/>
      <c r="FG11" s="144"/>
      <c r="FH11" s="144"/>
      <c r="FI11" s="144"/>
      <c r="FJ11" s="144"/>
      <c r="FK11" s="144"/>
      <c r="FL11" s="144"/>
      <c r="FM11" s="144"/>
      <c r="FN11" s="144"/>
      <c r="FO11" s="144"/>
      <c r="FP11" s="144"/>
      <c r="FQ11" s="9"/>
      <c r="FR11" s="9"/>
    </row>
    <row r="12" spans="1:195" ht="18.75" customHeight="1" thickBot="1" x14ac:dyDescent="0.25">
      <c r="A12" s="2016" t="s">
        <v>7812</v>
      </c>
      <c r="B12" s="2016" t="s">
        <v>7813</v>
      </c>
      <c r="C12" s="2016" t="s">
        <v>7814</v>
      </c>
      <c r="D12" s="2016"/>
      <c r="E12" s="2013" t="s">
        <v>3213</v>
      </c>
      <c r="F12" s="2017" t="s">
        <v>6669</v>
      </c>
      <c r="G12" s="2013" t="s">
        <v>1214</v>
      </c>
      <c r="H12" s="2017" t="s">
        <v>1214</v>
      </c>
      <c r="I12" s="1889"/>
      <c r="J12" s="1889"/>
      <c r="K12" s="1889"/>
      <c r="L12" s="1889"/>
      <c r="M12" s="7" t="s">
        <v>66</v>
      </c>
      <c r="O12" s="4621"/>
      <c r="P12" s="1828"/>
      <c r="Q12" s="2178" t="s">
        <v>221</v>
      </c>
      <c r="R12" s="221"/>
      <c r="S12" s="24"/>
      <c r="T12" s="24"/>
      <c r="U12" s="24"/>
      <c r="V12" s="24"/>
      <c r="W12" s="24"/>
      <c r="X12" s="24"/>
      <c r="Y12" s="4336">
        <f>VLOOKUP($DD$3,'R4_raw'!$F$15:$CGU$115,MATCH(A12,'R4_raw'!$F$13:$CGU$13,0),FALSE)</f>
        <v>2.339517714176135</v>
      </c>
      <c r="Z12" s="4336"/>
      <c r="AA12" s="4336"/>
      <c r="AB12" s="450" t="s">
        <v>80</v>
      </c>
      <c r="AC12" s="450" t="s">
        <v>5132</v>
      </c>
      <c r="AD12" s="4288">
        <f>VLOOKUP($DD$3,'R4_raw'!$F$15:$CGU$115,MATCH(B12,'R4_raw'!$F$13:$CGU$13,0),FALSE)</f>
        <v>2.1572590120787707</v>
      </c>
      <c r="AE12" s="4288"/>
      <c r="AF12" s="4288"/>
      <c r="AG12" s="2368" t="s">
        <v>80</v>
      </c>
      <c r="AH12" s="3435"/>
      <c r="AI12" s="3864"/>
      <c r="AJ12" s="3864"/>
      <c r="AK12" s="4618" t="s">
        <v>7733</v>
      </c>
      <c r="AL12" s="4618"/>
      <c r="AM12" s="450"/>
      <c r="AN12" s="2902" t="str">
        <f t="shared" si="1"/>
        <v/>
      </c>
      <c r="AO12" s="4336">
        <f>VLOOKUP("長野県",'R4_raw'!$F$15:$CGU$115,MATCH(B12,'R4_raw'!$F$13:$CGU$13,0),FALSE)</f>
        <v>1.7506618833518715</v>
      </c>
      <c r="AP12" s="4336"/>
      <c r="AQ12" s="3434" t="s">
        <v>57</v>
      </c>
      <c r="AR12" s="53"/>
      <c r="AS12" s="1828"/>
      <c r="AT12" s="24" t="s">
        <v>260</v>
      </c>
      <c r="AU12" s="24"/>
      <c r="AV12" s="24"/>
      <c r="AW12" s="24"/>
      <c r="AX12" s="24"/>
      <c r="AY12" s="24"/>
      <c r="AZ12" s="24"/>
      <c r="BA12" s="24"/>
      <c r="BB12" s="24"/>
      <c r="BC12" s="24"/>
      <c r="BG12" s="465"/>
      <c r="BH12" s="4676">
        <f>VLOOKUP($DD$3,'R3_raw'!$F$15:$ALF$115,MATCH(E12,'R3_raw'!$F$13:$ALF$13,0),FALSE)</f>
        <v>156.19999999999999</v>
      </c>
      <c r="BI12" s="4676"/>
      <c r="BJ12" s="4676"/>
      <c r="BK12" s="454" t="s">
        <v>58</v>
      </c>
      <c r="BL12" s="462"/>
      <c r="BM12" s="454"/>
      <c r="BN12" s="4591">
        <f>VLOOKUP($DD$3,'R4_raw'!$F$15:$CGU$115,MATCH(H12,'R4_raw'!$F$13:$CGU$13,0),FALSE)</f>
        <v>28</v>
      </c>
      <c r="BO12" s="4591"/>
      <c r="BP12" s="454" t="s">
        <v>76</v>
      </c>
      <c r="BQ12" s="465" t="str">
        <f>IF(BN12&lt;=15,"★","")</f>
        <v/>
      </c>
      <c r="BR12" s="4255">
        <f>VLOOKUP("長野県",'R4_raw'!$F$15:$CGU$115,MATCH(F12,'R4_raw'!$F$13:$CGU$13,0),FALSE)</f>
        <v>145.3116883116883</v>
      </c>
      <c r="BS12" s="4255"/>
      <c r="BT12" s="467" t="s">
        <v>58</v>
      </c>
      <c r="DI12" s="53"/>
      <c r="DJ12" s="53"/>
      <c r="DL12" s="146"/>
      <c r="DM12" s="146"/>
      <c r="DN12" s="146"/>
      <c r="DO12" s="146"/>
      <c r="DQ12" s="103"/>
      <c r="DR12" s="230"/>
      <c r="DS12" s="230"/>
      <c r="ER12" s="231"/>
      <c r="ES12" s="231"/>
      <c r="ET12" s="232"/>
      <c r="EU12" s="232"/>
      <c r="EV12" s="53"/>
      <c r="EW12" s="53"/>
      <c r="EX12" s="49"/>
      <c r="EY12" s="49"/>
      <c r="EZ12" s="49"/>
      <c r="FB12" s="49"/>
      <c r="FC12" s="144"/>
      <c r="FD12" s="144"/>
      <c r="FE12" s="144"/>
      <c r="FF12" s="144"/>
      <c r="FG12" s="144"/>
      <c r="FH12" s="144"/>
      <c r="FI12" s="144"/>
      <c r="FJ12" s="144"/>
      <c r="FK12" s="144"/>
      <c r="FL12" s="144"/>
      <c r="FM12" s="144"/>
      <c r="FN12" s="144"/>
      <c r="FO12" s="144"/>
      <c r="FP12" s="144"/>
      <c r="FQ12" s="9"/>
      <c r="FR12" s="9"/>
      <c r="GK12" s="103"/>
    </row>
    <row r="13" spans="1:195" ht="18.75" customHeight="1" thickBot="1" x14ac:dyDescent="0.25">
      <c r="A13" s="1889"/>
      <c r="B13" s="1889"/>
      <c r="C13" s="1889"/>
      <c r="D13" s="1889"/>
      <c r="E13" s="2013" t="s">
        <v>2512</v>
      </c>
      <c r="F13" s="2017" t="s">
        <v>2656</v>
      </c>
      <c r="G13" s="2013" t="s">
        <v>1215</v>
      </c>
      <c r="H13" s="2017" t="s">
        <v>1215</v>
      </c>
      <c r="I13" s="1889"/>
      <c r="J13" s="1889"/>
      <c r="K13" s="1889"/>
      <c r="L13" s="1889"/>
      <c r="M13" s="7"/>
      <c r="O13" s="4621"/>
      <c r="P13" s="2319"/>
      <c r="Q13" s="310"/>
      <c r="R13" s="310"/>
      <c r="S13" s="310"/>
      <c r="T13" s="310"/>
      <c r="U13" s="310"/>
      <c r="V13" s="310"/>
      <c r="W13" s="310"/>
      <c r="X13" s="310"/>
      <c r="Y13" s="310"/>
      <c r="Z13" s="310"/>
      <c r="AA13" s="310"/>
      <c r="AB13" s="310"/>
      <c r="AC13" s="310"/>
      <c r="AD13" s="2205"/>
      <c r="AE13" s="1610"/>
      <c r="AF13" s="1610"/>
      <c r="AG13" s="310"/>
      <c r="AH13" s="310"/>
      <c r="AI13" s="310"/>
      <c r="AJ13" s="310"/>
      <c r="AK13" s="310"/>
      <c r="AL13" s="310"/>
      <c r="AM13" s="310"/>
      <c r="AN13" s="311"/>
      <c r="AO13" s="310"/>
      <c r="AP13" s="310"/>
      <c r="AQ13" s="321"/>
      <c r="AR13" s="53"/>
      <c r="AS13" s="1830"/>
      <c r="AT13" s="4681" t="s">
        <v>282</v>
      </c>
      <c r="AU13" s="4681"/>
      <c r="AV13" s="4681"/>
      <c r="AW13" s="4681"/>
      <c r="AX13" s="4681"/>
      <c r="AY13" s="4681"/>
      <c r="AZ13" s="4681"/>
      <c r="BA13" s="4681"/>
      <c r="BB13" s="4681"/>
      <c r="BC13" s="4681"/>
      <c r="BD13" s="553"/>
      <c r="BE13" s="553"/>
      <c r="BF13" s="553"/>
      <c r="BG13" s="466"/>
      <c r="BH13" s="4677">
        <f>VLOOKUP($DD$3,'R3_raw'!$F$15:$ALF$115,MATCH(E13,'R3_raw'!$F$13:$ALF$13,0),FALSE)</f>
        <v>79.5</v>
      </c>
      <c r="BI13" s="4677"/>
      <c r="BJ13" s="4677"/>
      <c r="BK13" s="455" t="s">
        <v>58</v>
      </c>
      <c r="BL13" s="553"/>
      <c r="BM13" s="455"/>
      <c r="BN13" s="4599">
        <f>VLOOKUP($DD$3,'R4_raw'!$F$15:$CGU$115,MATCH(H13,'R4_raw'!$F$13:$CGU$13,0),FALSE)</f>
        <v>15</v>
      </c>
      <c r="BO13" s="4599"/>
      <c r="BP13" s="455" t="s">
        <v>76</v>
      </c>
      <c r="BQ13" s="466" t="str">
        <f>IF(BN13&lt;=15,"★","")</f>
        <v>★</v>
      </c>
      <c r="BR13" s="4597">
        <f>VLOOKUP("長野県",'R4_raw'!$F$15:$CGU$115,MATCH(F13,'R4_raw'!$F$13:$CGU$13,0),FALSE)</f>
        <v>46.706493506493501</v>
      </c>
      <c r="BS13" s="4597"/>
      <c r="BT13" s="468" t="s">
        <v>58</v>
      </c>
      <c r="BV13" s="1810" t="s">
        <v>264</v>
      </c>
      <c r="BW13" s="1811"/>
      <c r="BX13" s="1811"/>
      <c r="BY13" s="1811"/>
      <c r="BZ13" s="1811"/>
      <c r="CA13" s="1811"/>
      <c r="CB13" s="1811"/>
      <c r="CC13" s="1811"/>
      <c r="CD13" s="1811"/>
      <c r="CE13" s="1811"/>
      <c r="CF13" s="1811"/>
      <c r="CG13" s="1812"/>
      <c r="CH13" s="1812"/>
      <c r="CI13" s="1812"/>
      <c r="CJ13" s="1812"/>
      <c r="CK13" s="1813"/>
      <c r="CL13" s="1813"/>
      <c r="CM13" s="1812"/>
      <c r="CN13" s="1814"/>
      <c r="CO13" s="1814"/>
      <c r="CP13" s="1812"/>
      <c r="CQ13" s="1812"/>
      <c r="CR13" s="1812"/>
      <c r="CS13" s="1812"/>
      <c r="CT13" s="1815"/>
      <c r="CU13" s="1812"/>
      <c r="CV13" s="1812"/>
      <c r="CW13" s="1812"/>
      <c r="CX13" s="1816"/>
      <c r="EB13" s="226"/>
      <c r="ER13" s="231"/>
      <c r="ES13" s="231"/>
      <c r="ET13" s="232"/>
      <c r="EU13" s="232"/>
      <c r="EV13" s="53"/>
      <c r="EW13" s="53"/>
      <c r="EX13" s="49"/>
      <c r="EY13" s="49"/>
      <c r="EZ13" s="49"/>
      <c r="FB13" s="49"/>
      <c r="FC13" s="144"/>
      <c r="FD13" s="144"/>
      <c r="FE13" s="144"/>
      <c r="FF13" s="144"/>
      <c r="FG13" s="144"/>
      <c r="FH13" s="144"/>
      <c r="FI13" s="144"/>
      <c r="FJ13" s="144"/>
      <c r="FK13" s="144"/>
      <c r="FL13" s="144"/>
      <c r="FM13" s="144"/>
      <c r="FN13" s="144"/>
      <c r="FO13" s="144"/>
      <c r="FP13" s="144"/>
      <c r="FQ13" s="9"/>
      <c r="FR13" s="9"/>
      <c r="GK13" s="103"/>
    </row>
    <row r="14" spans="1:195" ht="18.75" customHeight="1" thickBot="1" x14ac:dyDescent="0.25">
      <c r="A14" s="1893"/>
      <c r="B14" s="1893"/>
      <c r="C14" s="1893"/>
      <c r="D14" s="1893"/>
      <c r="E14" s="1938"/>
      <c r="F14" s="1938"/>
      <c r="G14" s="1938"/>
      <c r="H14" s="1938"/>
      <c r="I14" s="1943"/>
      <c r="J14" s="1943"/>
      <c r="K14" s="1943"/>
      <c r="L14" s="1943"/>
      <c r="M14" s="7" t="s">
        <v>66</v>
      </c>
      <c r="BK14" s="462"/>
      <c r="BU14" s="144"/>
      <c r="BV14" s="2187" t="s">
        <v>2373</v>
      </c>
      <c r="BW14" s="2188"/>
      <c r="BX14" s="2188"/>
      <c r="BY14" s="2188"/>
      <c r="BZ14" s="2188"/>
      <c r="CA14" s="2188"/>
      <c r="CB14" s="2188"/>
      <c r="CC14" s="2188"/>
      <c r="CD14" s="2188"/>
      <c r="CE14" s="2188"/>
      <c r="CF14" s="2188"/>
      <c r="CG14" s="2189"/>
      <c r="CH14" s="2189"/>
      <c r="CI14" s="2189"/>
      <c r="CJ14" s="2189"/>
      <c r="CK14" s="4460">
        <v>2020</v>
      </c>
      <c r="CL14" s="4460"/>
      <c r="CM14" s="2189"/>
      <c r="CN14" s="2190"/>
      <c r="CO14" s="4460">
        <v>2021</v>
      </c>
      <c r="CP14" s="4460"/>
      <c r="CQ14" s="2189"/>
      <c r="CR14" s="2279" t="s">
        <v>2111</v>
      </c>
      <c r="CS14" s="2521"/>
      <c r="CT14" s="2522"/>
      <c r="CU14" s="2522"/>
      <c r="CV14" s="2521"/>
      <c r="CW14" s="2521" t="s">
        <v>276</v>
      </c>
      <c r="CX14" s="2192"/>
      <c r="EB14" s="226"/>
      <c r="ED14" s="146"/>
      <c r="EE14" s="146"/>
      <c r="EF14" s="146"/>
      <c r="EG14" s="146"/>
      <c r="EI14" s="103"/>
      <c r="EJ14" s="230"/>
      <c r="EK14" s="230"/>
      <c r="ER14" s="231"/>
      <c r="ES14" s="231"/>
      <c r="ET14" s="232"/>
      <c r="EU14" s="232"/>
      <c r="EV14" s="53"/>
      <c r="EW14" s="53"/>
      <c r="EX14" s="49"/>
      <c r="EY14" s="49"/>
      <c r="EZ14" s="49"/>
      <c r="FB14" s="49"/>
      <c r="FC14" s="144"/>
      <c r="FD14" s="144"/>
      <c r="FE14" s="144"/>
      <c r="FF14" s="144"/>
      <c r="FG14" s="144"/>
      <c r="FH14" s="144"/>
      <c r="FI14" s="144"/>
      <c r="FJ14" s="144"/>
      <c r="FK14" s="144"/>
      <c r="FL14" s="144"/>
      <c r="FM14" s="144"/>
      <c r="FN14" s="144"/>
      <c r="FO14" s="144"/>
      <c r="FP14" s="144"/>
      <c r="FQ14" s="9"/>
      <c r="FR14" s="9"/>
      <c r="GL14" s="103"/>
    </row>
    <row r="15" spans="1:195" ht="18.75" customHeight="1" x14ac:dyDescent="0.2">
      <c r="A15" s="1893"/>
      <c r="B15" s="1893"/>
      <c r="C15" s="1893"/>
      <c r="D15" s="1893"/>
      <c r="E15" s="1938"/>
      <c r="F15" s="1938"/>
      <c r="G15" s="1938"/>
      <c r="H15" s="1938"/>
      <c r="I15" s="1893" t="s">
        <v>3218</v>
      </c>
      <c r="J15" s="1903" t="s">
        <v>7629</v>
      </c>
      <c r="K15" s="1903" t="s">
        <v>7630</v>
      </c>
      <c r="L15" s="1887"/>
      <c r="M15" s="7" t="s">
        <v>66</v>
      </c>
      <c r="O15" s="4692" t="s">
        <v>2101</v>
      </c>
      <c r="P15" s="2009" t="s">
        <v>259</v>
      </c>
      <c r="Q15" s="1799"/>
      <c r="R15" s="1799"/>
      <c r="S15" s="1799"/>
      <c r="T15" s="1799"/>
      <c r="U15" s="1799"/>
      <c r="V15" s="1799"/>
      <c r="W15" s="1799"/>
      <c r="X15" s="1799"/>
      <c r="Y15" s="1799"/>
      <c r="Z15" s="1799"/>
      <c r="AA15" s="1799"/>
      <c r="AB15" s="1799"/>
      <c r="AC15" s="1799"/>
      <c r="AD15" s="1836"/>
      <c r="AE15" s="1837"/>
      <c r="AF15" s="1837"/>
      <c r="AG15" s="1799"/>
      <c r="AH15" s="1834"/>
      <c r="AI15" s="1834"/>
      <c r="AJ15" s="1834"/>
      <c r="AK15" s="1834"/>
      <c r="AL15" s="1834"/>
      <c r="AM15" s="1834"/>
      <c r="AN15" s="1838"/>
      <c r="AO15" s="1834"/>
      <c r="AP15" s="1834"/>
      <c r="AQ15" s="1839"/>
      <c r="AR15" s="357"/>
      <c r="AS15" s="426" t="s">
        <v>262</v>
      </c>
      <c r="AT15" s="339"/>
      <c r="AU15" s="1817"/>
      <c r="AV15" s="339"/>
      <c r="AW15" s="339"/>
      <c r="AX15" s="339"/>
      <c r="AY15" s="339"/>
      <c r="AZ15" s="339"/>
      <c r="BA15" s="339"/>
      <c r="BB15" s="339"/>
      <c r="BC15" s="339"/>
      <c r="BD15" s="1818"/>
      <c r="BE15" s="1818"/>
      <c r="BF15" s="1818"/>
      <c r="BG15" s="1818"/>
      <c r="BH15" s="1819"/>
      <c r="BI15" s="1819"/>
      <c r="BJ15" s="1818"/>
      <c r="BK15" s="1820"/>
      <c r="BL15" s="1820"/>
      <c r="BM15" s="1818"/>
      <c r="BN15" s="1818"/>
      <c r="BO15" s="1818"/>
      <c r="BP15" s="1818"/>
      <c r="BQ15" s="1821"/>
      <c r="BR15" s="1818"/>
      <c r="BS15" s="1818"/>
      <c r="BT15" s="1822"/>
      <c r="BU15" s="144"/>
      <c r="BV15" s="2193" t="s">
        <v>169</v>
      </c>
      <c r="BW15" s="221" t="s">
        <v>7018</v>
      </c>
      <c r="BX15" s="2194"/>
      <c r="BY15" s="2194"/>
      <c r="BZ15" s="2194"/>
      <c r="CA15" s="2194"/>
      <c r="CB15" s="2194"/>
      <c r="CC15" s="2194"/>
      <c r="CD15" s="221"/>
      <c r="CE15" s="221"/>
      <c r="CF15" s="221"/>
      <c r="CG15" s="2000"/>
      <c r="CH15" s="2000"/>
      <c r="CI15" s="2000"/>
      <c r="CJ15" s="2000"/>
      <c r="CK15" s="4623">
        <f>VLOOKUP($DD$3,'R3_raw'!$F$15:$ALF$115,MATCH(I15,'R3_raw'!$F$13:$ALF$13,0),FALSE)</f>
        <v>139.80000000000001</v>
      </c>
      <c r="CL15" s="4623"/>
      <c r="CM15" s="2000" t="s">
        <v>98</v>
      </c>
      <c r="CN15" s="2000" t="s">
        <v>5125</v>
      </c>
      <c r="CO15" s="4431">
        <f>VLOOKUP($DD$3,'R4_raw'!$F$15:$CGU$115,MATCH(J15,'R4_raw'!$F$13:$CGU$13,0),FALSE)</f>
        <v>137.80000000000001</v>
      </c>
      <c r="CP15" s="4431"/>
      <c r="CQ15" s="2000" t="s">
        <v>98</v>
      </c>
      <c r="CR15" s="4561">
        <f>VLOOKUP($DD$3,'R4_raw'!$F$15:$CGU$115,MATCH(K15,'R4_raw'!$F$13:$CGU$13,0),FALSE)</f>
        <v>66</v>
      </c>
      <c r="CS15" s="4561"/>
      <c r="CT15" s="2000" t="s">
        <v>76</v>
      </c>
      <c r="CU15" s="2199" t="str">
        <f>IF(CR15&lt;=15,"★","")</f>
        <v/>
      </c>
      <c r="CV15" s="4623">
        <f>VLOOKUP("長野県",'R4_raw'!$F$15:$CGU$115,MATCH(J15,'R4_raw'!$F$13:$CGU$13,0),FALSE)</f>
        <v>256.7</v>
      </c>
      <c r="CW15" s="4623"/>
      <c r="CX15" s="2195" t="s">
        <v>98</v>
      </c>
      <c r="EB15" s="226"/>
      <c r="ER15" s="231"/>
      <c r="ES15" s="231"/>
      <c r="ET15" s="232"/>
      <c r="EU15" s="232"/>
      <c r="EV15" s="53"/>
      <c r="EW15" s="53"/>
      <c r="EX15" s="49"/>
      <c r="EY15" s="49"/>
      <c r="EZ15" s="49"/>
      <c r="FB15" s="49"/>
      <c r="FC15" s="144"/>
      <c r="FD15" s="144"/>
      <c r="FE15" s="144"/>
      <c r="FF15" s="144"/>
      <c r="FG15" s="144"/>
      <c r="FH15" s="144"/>
      <c r="FI15" s="144"/>
      <c r="FJ15" s="144"/>
      <c r="FK15" s="144"/>
      <c r="FL15" s="144"/>
      <c r="FM15" s="144"/>
      <c r="FN15" s="144"/>
      <c r="FO15" s="144"/>
      <c r="FP15" s="144"/>
      <c r="FQ15" s="9"/>
      <c r="FR15" s="9"/>
      <c r="FY15" s="106"/>
      <c r="FZ15" s="106"/>
      <c r="GA15" s="106"/>
      <c r="GB15" s="106"/>
      <c r="GC15" s="106"/>
      <c r="GD15" s="53"/>
      <c r="GE15" s="53"/>
      <c r="GG15" s="146"/>
      <c r="GH15" s="146"/>
      <c r="GL15" s="103"/>
      <c r="GM15" s="49"/>
    </row>
    <row r="16" spans="1:195" ht="18.75" customHeight="1" x14ac:dyDescent="0.2">
      <c r="A16" s="1893"/>
      <c r="B16" s="1893"/>
      <c r="C16" s="1893"/>
      <c r="D16" s="1893"/>
      <c r="E16" s="1938"/>
      <c r="F16" s="1938"/>
      <c r="G16" s="1938"/>
      <c r="H16" s="1938"/>
      <c r="I16" s="1893" t="s">
        <v>3219</v>
      </c>
      <c r="J16" s="1903" t="s">
        <v>5874</v>
      </c>
      <c r="K16" s="1903" t="s">
        <v>7631</v>
      </c>
      <c r="L16" s="1887"/>
      <c r="M16" s="7" t="s">
        <v>66</v>
      </c>
      <c r="O16" s="4692"/>
      <c r="P16" s="4411" t="s">
        <v>6891</v>
      </c>
      <c r="Q16" s="4248"/>
      <c r="R16" s="4248"/>
      <c r="S16" s="4248"/>
      <c r="T16" s="4248"/>
      <c r="U16" s="4248"/>
      <c r="V16" s="4248"/>
      <c r="W16" s="4248"/>
      <c r="X16" s="4248"/>
      <c r="Y16" s="4594">
        <v>2019</v>
      </c>
      <c r="Z16" s="4594"/>
      <c r="AA16" s="4594"/>
      <c r="AB16" s="2316"/>
      <c r="AC16" s="2316"/>
      <c r="AD16" s="4595">
        <v>2022</v>
      </c>
      <c r="AE16" s="4595"/>
      <c r="AF16" s="4595"/>
      <c r="AG16" s="62"/>
      <c r="AH16" s="1796"/>
      <c r="AI16" s="2808" t="s">
        <v>2442</v>
      </c>
      <c r="AJ16" s="2315"/>
      <c r="AK16" s="2307" t="s">
        <v>12</v>
      </c>
      <c r="AL16" s="1809"/>
      <c r="AM16" s="2315"/>
      <c r="AN16" s="2428"/>
      <c r="AO16" s="2315" t="s">
        <v>2410</v>
      </c>
      <c r="AP16" s="458"/>
      <c r="AQ16" s="470"/>
      <c r="AR16" s="357"/>
      <c r="AS16" s="353" t="s">
        <v>263</v>
      </c>
      <c r="AT16" s="37"/>
      <c r="AU16" s="37"/>
      <c r="AV16" s="37"/>
      <c r="AW16" s="37"/>
      <c r="AX16" s="37"/>
      <c r="AY16" s="37"/>
      <c r="AZ16" s="37"/>
      <c r="BA16" s="37"/>
      <c r="BB16" s="37"/>
      <c r="BC16" s="37"/>
      <c r="BD16" s="464"/>
      <c r="BE16" s="464"/>
      <c r="BF16" s="464"/>
      <c r="BG16" s="464"/>
      <c r="BH16" s="557"/>
      <c r="BI16" s="557"/>
      <c r="BJ16" s="464"/>
      <c r="BK16" s="543"/>
      <c r="BL16" s="543"/>
      <c r="BM16" s="464"/>
      <c r="BN16" s="464"/>
      <c r="BO16" s="464"/>
      <c r="BP16" s="464"/>
      <c r="BQ16" s="548"/>
      <c r="BR16" s="464"/>
      <c r="BS16" s="464"/>
      <c r="BT16" s="1823"/>
      <c r="BU16" s="144"/>
      <c r="BV16" s="2193" t="s">
        <v>131</v>
      </c>
      <c r="BW16" s="221" t="s">
        <v>7019</v>
      </c>
      <c r="BX16" s="221"/>
      <c r="BY16" s="221"/>
      <c r="BZ16" s="221"/>
      <c r="CA16" s="221"/>
      <c r="CB16" s="221"/>
      <c r="CC16" s="221"/>
      <c r="CD16" s="221"/>
      <c r="CE16" s="221"/>
      <c r="CF16" s="221"/>
      <c r="CG16" s="2000"/>
      <c r="CH16" s="2000"/>
      <c r="CI16" s="2000"/>
      <c r="CJ16" s="2000"/>
      <c r="CK16" s="4623">
        <f>VLOOKUP($DD$3,'R3_raw'!$F$15:$ALF$115,MATCH(I16,'R3_raw'!$F$13:$ALF$13,0),FALSE)</f>
        <v>478.6</v>
      </c>
      <c r="CL16" s="4623"/>
      <c r="CM16" s="2000" t="s">
        <v>98</v>
      </c>
      <c r="CN16" s="2000" t="s">
        <v>5125</v>
      </c>
      <c r="CO16" s="4431">
        <f>VLOOKUP($DD$3,'R4_raw'!$F$15:$CGU$115,MATCH(J16,'R4_raw'!$F$13:$CGU$13,0),FALSE)</f>
        <v>500.2</v>
      </c>
      <c r="CP16" s="4431"/>
      <c r="CQ16" s="2000" t="s">
        <v>98</v>
      </c>
      <c r="CR16" s="4561">
        <f>VLOOKUP($DD$3,'R4_raw'!$F$15:$CGU$115,MATCH(K16,'R4_raw'!$F$13:$CGU$13,0),FALSE)</f>
        <v>74</v>
      </c>
      <c r="CS16" s="4561"/>
      <c r="CT16" s="2000" t="s">
        <v>76</v>
      </c>
      <c r="CU16" s="2199" t="str">
        <f>IF(CR16&lt;=15,"★","")</f>
        <v/>
      </c>
      <c r="CV16" s="4624">
        <f>VLOOKUP("長野県",'R4_raw'!$F$15:$CGU$115,MATCH(J16,'R4_raw'!$F$13:$CGU$13,0),FALSE)</f>
        <v>739.7</v>
      </c>
      <c r="CW16" s="4624"/>
      <c r="CX16" s="2195" t="s">
        <v>98</v>
      </c>
      <c r="ER16" s="231"/>
      <c r="ES16" s="231"/>
      <c r="ET16" s="232"/>
      <c r="EU16" s="232"/>
      <c r="EV16" s="53"/>
      <c r="EW16" s="53"/>
      <c r="EX16" s="49"/>
      <c r="EY16" s="49"/>
      <c r="EZ16" s="49"/>
      <c r="FB16" s="49"/>
      <c r="FC16" s="144"/>
      <c r="FD16" s="144"/>
      <c r="FE16" s="144"/>
      <c r="FF16" s="144"/>
      <c r="FG16" s="144"/>
      <c r="FH16" s="144"/>
      <c r="FI16" s="144"/>
      <c r="FJ16" s="144"/>
      <c r="FK16" s="144"/>
      <c r="FL16" s="144"/>
      <c r="FM16" s="144"/>
      <c r="FN16" s="144"/>
      <c r="FO16" s="144"/>
      <c r="FP16" s="144"/>
      <c r="FQ16" s="9"/>
      <c r="FR16" s="9"/>
      <c r="GD16" s="9"/>
      <c r="GE16" s="9"/>
      <c r="GJ16" s="148"/>
      <c r="GK16" s="148"/>
      <c r="GL16" s="149"/>
      <c r="GM16" s="148"/>
    </row>
    <row r="17" spans="1:194" ht="18.75" customHeight="1" x14ac:dyDescent="0.2">
      <c r="A17" s="1893" t="s">
        <v>1216</v>
      </c>
      <c r="B17" s="1903" t="s">
        <v>7571</v>
      </c>
      <c r="C17" s="1903" t="s">
        <v>7426</v>
      </c>
      <c r="D17" s="1903" t="s">
        <v>7572</v>
      </c>
      <c r="E17" s="1938"/>
      <c r="F17" s="1938"/>
      <c r="G17" s="1938"/>
      <c r="H17" s="1938"/>
      <c r="I17" s="1893" t="s">
        <v>3220</v>
      </c>
      <c r="J17" s="1903"/>
      <c r="K17" s="1893" t="s">
        <v>1241</v>
      </c>
      <c r="L17" s="1887"/>
      <c r="M17" s="7"/>
      <c r="O17" s="4692"/>
      <c r="P17" s="325" t="s">
        <v>3037</v>
      </c>
      <c r="Q17" s="24" t="s">
        <v>75</v>
      </c>
      <c r="R17" s="24"/>
      <c r="S17" s="24"/>
      <c r="T17" s="24"/>
      <c r="U17" s="24"/>
      <c r="V17" s="24"/>
      <c r="W17" s="24"/>
      <c r="X17" s="24"/>
      <c r="Y17" s="4339">
        <f>VLOOKUP($DD$3,'R3_raw'!$F$15:$ALF$115,MATCH(A17,'R3_raw'!$F$13:$ALF$13,0),FALSE)</f>
        <v>43.492063492063494</v>
      </c>
      <c r="Z17" s="4339"/>
      <c r="AA17" s="4339"/>
      <c r="AB17" s="3450" t="s">
        <v>80</v>
      </c>
      <c r="AC17" s="450" t="s">
        <v>5132</v>
      </c>
      <c r="AD17" s="4339">
        <f>VLOOKUP($DD$3,'R4_raw'!$F$15:$CGU$115,MATCH(B17,'R4_raw'!$F$13:$CGU$13,0),FALSE)</f>
        <v>47.301587301587297</v>
      </c>
      <c r="AE17" s="4339"/>
      <c r="AF17" s="4339"/>
      <c r="AG17" s="3450" t="s">
        <v>80</v>
      </c>
      <c r="AH17" s="4351">
        <f>VLOOKUP($DD$3,'R4_raw'!$F$15:$CGU$115,MATCH(C17,'R4_raw'!$F$13:$CGU$13,0),FALSE)</f>
        <v>630</v>
      </c>
      <c r="AI17" s="4351"/>
      <c r="AJ17" s="4351"/>
      <c r="AK17" s="4618">
        <f>VLOOKUP($DD$3,'R4_raw'!$F$15:$CGU$115,MATCH(D17,'R4_raw'!$F$13:$CGU$13,0),FALSE)</f>
        <v>14</v>
      </c>
      <c r="AL17" s="4618"/>
      <c r="AM17" s="450" t="s">
        <v>76</v>
      </c>
      <c r="AN17" s="2902" t="str">
        <f>IF(AK17&lt;=15,"★","")</f>
        <v>★</v>
      </c>
      <c r="AO17" s="4579">
        <f>VLOOKUP("長野県",'R4_raw'!$F$15:$CGU$115,MATCH(B17,'R4_raw'!$F$13:$CGU$13,0),FALSE)</f>
        <v>43.039513677811556</v>
      </c>
      <c r="AP17" s="4579"/>
      <c r="AQ17" s="3434" t="s">
        <v>80</v>
      </c>
      <c r="AR17" s="357"/>
      <c r="AS17" s="4600" t="s">
        <v>166</v>
      </c>
      <c r="AT17" s="4601"/>
      <c r="AU17" s="4601"/>
      <c r="AV17" s="4601"/>
      <c r="AW17" s="4601"/>
      <c r="AX17" s="4601"/>
      <c r="AY17" s="4601"/>
      <c r="AZ17" s="4601"/>
      <c r="BA17" s="4601"/>
      <c r="BB17" s="4601"/>
      <c r="BC17" s="4601"/>
      <c r="BD17" s="4248">
        <v>2021</v>
      </c>
      <c r="BE17" s="4248"/>
      <c r="BF17" s="458"/>
      <c r="BG17" s="458"/>
      <c r="BH17" s="4602">
        <v>2022</v>
      </c>
      <c r="BI17" s="4602"/>
      <c r="BJ17" s="458"/>
      <c r="BK17" s="4588" t="s">
        <v>78</v>
      </c>
      <c r="BL17" s="4588"/>
      <c r="BM17" s="2315"/>
      <c r="BN17" s="2307" t="s">
        <v>2111</v>
      </c>
      <c r="BO17" s="1809"/>
      <c r="BP17" s="2315"/>
      <c r="BQ17" s="2428"/>
      <c r="BR17" s="4247" t="s">
        <v>281</v>
      </c>
      <c r="BS17" s="4247"/>
      <c r="BT17" s="470"/>
      <c r="BU17" s="144"/>
      <c r="BV17" s="2193" t="s">
        <v>131</v>
      </c>
      <c r="BW17" s="4233" t="s">
        <v>2561</v>
      </c>
      <c r="BX17" s="4233"/>
      <c r="BY17" s="4233"/>
      <c r="BZ17" s="4233"/>
      <c r="CA17" s="4233"/>
      <c r="CB17" s="4233"/>
      <c r="CC17" s="4233"/>
      <c r="CD17" s="4233"/>
      <c r="CE17" s="4233"/>
      <c r="CF17" s="4233"/>
      <c r="CG17" s="4233"/>
      <c r="CH17" s="4233"/>
      <c r="CI17" s="4233"/>
      <c r="CJ17" s="4233"/>
      <c r="CK17" s="4640"/>
      <c r="CL17" s="4640"/>
      <c r="CM17" s="2000"/>
      <c r="CN17" s="2000"/>
      <c r="CO17" s="4431">
        <f>VLOOKUP($DD$3,'R3_raw'!$F$15:$ALF$115,MATCH(I17,'R3_raw'!$F$13:$ALF$13,0),FALSE)</f>
        <v>3060.8</v>
      </c>
      <c r="CP17" s="4431"/>
      <c r="CQ17" s="2000" t="s">
        <v>98</v>
      </c>
      <c r="CR17" s="4561">
        <f>VLOOKUP($DD$3,'R3_raw'!$F$15:$ALF$115,MATCH(K17,'R3_raw'!$F$13:$ALF$13,0),FALSE)</f>
        <v>14</v>
      </c>
      <c r="CS17" s="4561"/>
      <c r="CT17" s="2000" t="s">
        <v>76</v>
      </c>
      <c r="CU17" s="2199" t="str">
        <f>IF(CR17&lt;=15,"★","")</f>
        <v>★</v>
      </c>
      <c r="CV17" s="4624">
        <f>VLOOKUP("長野県",'R3_raw'!$F$15:$ALF$115,MATCH(I17,'R3_raw'!$F$13:$ALF$13,0),FALSE)</f>
        <v>1364.3857142857141</v>
      </c>
      <c r="CW17" s="4624"/>
      <c r="CX17" s="2195" t="s">
        <v>98</v>
      </c>
      <c r="ER17" s="231"/>
      <c r="ES17" s="231"/>
      <c r="ET17" s="232"/>
      <c r="EU17" s="232"/>
      <c r="EV17" s="53"/>
      <c r="EW17" s="53"/>
      <c r="EX17" s="49"/>
      <c r="EY17" s="49"/>
      <c r="EZ17" s="49"/>
      <c r="FB17" s="49"/>
      <c r="FC17" s="144"/>
      <c r="FD17" s="144"/>
      <c r="FE17" s="144"/>
      <c r="FF17" s="144"/>
      <c r="FG17" s="144"/>
      <c r="FH17" s="144"/>
      <c r="FI17" s="144"/>
      <c r="FJ17" s="144"/>
      <c r="FK17" s="144"/>
      <c r="FL17" s="144"/>
      <c r="FM17" s="144"/>
      <c r="FN17" s="144"/>
      <c r="FO17" s="144"/>
      <c r="FP17" s="144"/>
      <c r="FQ17" s="9"/>
      <c r="FR17" s="9"/>
      <c r="GD17" s="9"/>
      <c r="GE17" s="9"/>
      <c r="GL17" s="103"/>
    </row>
    <row r="18" spans="1:194" ht="18.75" customHeight="1" x14ac:dyDescent="0.2">
      <c r="A18" s="1893" t="s">
        <v>1219</v>
      </c>
      <c r="B18" s="1903" t="s">
        <v>7569</v>
      </c>
      <c r="C18" s="1903" t="s">
        <v>7435</v>
      </c>
      <c r="D18" s="1903" t="s">
        <v>7570</v>
      </c>
      <c r="E18" s="1942" t="s">
        <v>3214</v>
      </c>
      <c r="F18" s="2130" t="s">
        <v>6524</v>
      </c>
      <c r="G18" s="2130" t="s">
        <v>6550</v>
      </c>
      <c r="H18" s="2130" t="s">
        <v>6552</v>
      </c>
      <c r="I18" s="1893" t="s">
        <v>3221</v>
      </c>
      <c r="J18" s="1903"/>
      <c r="K18" s="1893" t="s">
        <v>1243</v>
      </c>
      <c r="L18" s="1887"/>
      <c r="M18" s="7" t="s">
        <v>0</v>
      </c>
      <c r="O18" s="4692"/>
      <c r="P18" s="325" t="s">
        <v>131</v>
      </c>
      <c r="Q18" s="24" t="s">
        <v>77</v>
      </c>
      <c r="R18" s="24"/>
      <c r="S18" s="24"/>
      <c r="T18" s="24"/>
      <c r="U18" s="24"/>
      <c r="V18" s="24"/>
      <c r="W18" s="24"/>
      <c r="X18" s="24"/>
      <c r="Y18" s="4598">
        <f>VLOOKUP($DD$3,'R3_raw'!$F$15:$ALF$115,MATCH(A18,'R3_raw'!$F$13:$ALF$13,0),FALSE)</f>
        <v>57.718993928881176</v>
      </c>
      <c r="Z18" s="4598"/>
      <c r="AA18" s="4598"/>
      <c r="AB18" s="3450" t="s">
        <v>80</v>
      </c>
      <c r="AC18" s="450" t="s">
        <v>5132</v>
      </c>
      <c r="AD18" s="4339">
        <f>VLOOKUP($DD$3,'R4_raw'!$F$15:$CGU$115,MATCH(B18,'R4_raw'!$F$13:$CGU$13,0),FALSE)</f>
        <v>59.955874241588525</v>
      </c>
      <c r="AE18" s="4339"/>
      <c r="AF18" s="4339"/>
      <c r="AG18" s="3450" t="s">
        <v>80</v>
      </c>
      <c r="AH18" s="4351">
        <f>VLOOKUP($DD$3,'R4_raw'!$F$15:$CGU$115,MATCH(C18,'R4_raw'!$F$13:$CGU$13,0),FALSE)</f>
        <v>1813</v>
      </c>
      <c r="AI18" s="4351"/>
      <c r="AJ18" s="4351"/>
      <c r="AK18" s="4618">
        <f>VLOOKUP($DD$3,'R4_raw'!$F$15:$CGU$115,MATCH(D18,'R4_raw'!$F$13:$CGU$13,0),FALSE)</f>
        <v>41</v>
      </c>
      <c r="AL18" s="4618"/>
      <c r="AM18" s="450" t="s">
        <v>76</v>
      </c>
      <c r="AN18" s="2902" t="str">
        <f>IF(AK18&lt;=15,"★","")</f>
        <v/>
      </c>
      <c r="AO18" s="4579">
        <f>VLOOKUP("長野県",'R4_raw'!$F$15:$CGU$115,MATCH(B18,'R4_raw'!$F$13:$CGU$13,0),FALSE)</f>
        <v>60.728758726374934</v>
      </c>
      <c r="AP18" s="4579"/>
      <c r="AQ18" s="3434" t="s">
        <v>80</v>
      </c>
      <c r="AR18" s="357"/>
      <c r="AS18" s="326"/>
      <c r="AT18" s="24" t="s">
        <v>159</v>
      </c>
      <c r="AU18" s="24"/>
      <c r="AV18" s="24"/>
      <c r="AW18" s="24"/>
      <c r="AX18" s="24"/>
      <c r="AY18" s="24"/>
      <c r="AZ18" s="24"/>
      <c r="BA18" s="24"/>
      <c r="BB18" s="24"/>
      <c r="BC18" s="24"/>
      <c r="BD18" s="4633">
        <f>VLOOKUP($DD$3,'R3_raw'!$F$15:$ALF$115,MATCH(E18,'R3_raw'!$F$13:$ALF$13,0),FALSE)</f>
        <v>86.605148130160273</v>
      </c>
      <c r="BE18" s="4633"/>
      <c r="BF18" s="454" t="s">
        <v>80</v>
      </c>
      <c r="BG18" s="454" t="s">
        <v>5132</v>
      </c>
      <c r="BH18" s="4629">
        <f>VLOOKUP($DD$3,'R4_raw'!$F$15:$CGU$115,MATCH(F18,'R4_raw'!$F$13:$CGU$13,0),FALSE)</f>
        <v>92.68233466058075</v>
      </c>
      <c r="BI18" s="4629"/>
      <c r="BJ18" s="454" t="s">
        <v>80</v>
      </c>
      <c r="BK18" s="4590">
        <f>VLOOKUP($DD$3,'R4_raw'!$F$15:$CGU$115,MATCH(G18,'R4_raw'!$F$13:$CGU$13,0),FALSE)</f>
        <v>20594</v>
      </c>
      <c r="BL18" s="4590"/>
      <c r="BM18" s="1606"/>
      <c r="BN18" s="4591">
        <f>VLOOKUP($DD$3,'R4_raw'!$F$15:$CGU$115,MATCH(H18,'R4_raw'!$F$13:$CGU$13,0),FALSE)</f>
        <v>5</v>
      </c>
      <c r="BO18" s="4591"/>
      <c r="BP18" s="454" t="s">
        <v>76</v>
      </c>
      <c r="BQ18" s="465" t="str">
        <f>IF(BN18&lt;=15,"★","")</f>
        <v>★</v>
      </c>
      <c r="BR18" s="4484">
        <f>VLOOKUP("長野県",'R4_raw'!$F$15:$CGU$115,MATCH(F18,'R4_raw'!$F$13:$CGU$13,0),FALSE)</f>
        <v>89.692281673090449</v>
      </c>
      <c r="BS18" s="4484"/>
      <c r="BT18" s="467" t="s">
        <v>80</v>
      </c>
      <c r="BU18" s="144"/>
      <c r="BV18" s="2193" t="s">
        <v>131</v>
      </c>
      <c r="BW18" s="4233" t="s">
        <v>2562</v>
      </c>
      <c r="BX18" s="4233"/>
      <c r="BY18" s="4233"/>
      <c r="BZ18" s="4233"/>
      <c r="CA18" s="4233"/>
      <c r="CB18" s="4233"/>
      <c r="CC18" s="4233"/>
      <c r="CD18" s="4233"/>
      <c r="CE18" s="4233"/>
      <c r="CF18" s="4233"/>
      <c r="CG18" s="4233"/>
      <c r="CH18" s="4233"/>
      <c r="CI18" s="4233"/>
      <c r="CJ18" s="4233"/>
      <c r="CK18" s="4640"/>
      <c r="CL18" s="4640"/>
      <c r="CM18" s="2000"/>
      <c r="CN18" s="2000"/>
      <c r="CO18" s="4431">
        <f>VLOOKUP($DD$3,'R3_raw'!$F$15:$ALF$115,MATCH(I18,'R3_raw'!$F$13:$ALF$13,0),FALSE)</f>
        <v>28.7</v>
      </c>
      <c r="CP18" s="4431"/>
      <c r="CQ18" s="2000" t="s">
        <v>98</v>
      </c>
      <c r="CR18" s="4561">
        <f>VLOOKUP($DD$3,'R3_raw'!$F$15:$ALF$115,MATCH(K18,'R3_raw'!$F$13:$ALF$13,0),FALSE)</f>
        <v>7</v>
      </c>
      <c r="CS18" s="4561"/>
      <c r="CT18" s="2000" t="s">
        <v>76</v>
      </c>
      <c r="CU18" s="2199" t="str">
        <f>IF(CR18&lt;=15,"★","")</f>
        <v>★</v>
      </c>
      <c r="CV18" s="4624">
        <f>VLOOKUP("長野県",'R3_raw'!$F$15:$ALF$115,MATCH(I18,'R3_raw'!$F$13:$ALF$13,0),FALSE)</f>
        <v>14.457142857142857</v>
      </c>
      <c r="CW18" s="4624"/>
      <c r="CX18" s="2195" t="s">
        <v>98</v>
      </c>
      <c r="EG18" s="232"/>
      <c r="EJ18" s="398"/>
      <c r="EY18" s="183"/>
      <c r="EZ18" s="49"/>
      <c r="FA18" s="49"/>
      <c r="FB18" s="49"/>
      <c r="FC18" s="49"/>
      <c r="FD18" s="49"/>
      <c r="FE18" s="49"/>
      <c r="FF18" s="49"/>
      <c r="FG18" s="49"/>
      <c r="FH18" s="49"/>
      <c r="FI18" s="49"/>
      <c r="FJ18" s="226"/>
      <c r="FK18" s="226"/>
      <c r="FL18" s="49"/>
      <c r="FM18" s="9"/>
      <c r="FN18" s="9"/>
      <c r="FO18" s="49"/>
      <c r="FQ18" s="7"/>
      <c r="FR18" s="49"/>
      <c r="FS18" s="182"/>
      <c r="FT18" s="49"/>
      <c r="FU18" s="49"/>
      <c r="FV18" s="49"/>
    </row>
    <row r="19" spans="1:194" ht="18.75" customHeight="1" x14ac:dyDescent="0.2">
      <c r="A19" s="1893"/>
      <c r="B19" s="1903"/>
      <c r="C19" s="1903"/>
      <c r="D19" s="1903"/>
      <c r="E19" s="2130" t="s">
        <v>8337</v>
      </c>
      <c r="F19" s="2130" t="s">
        <v>6864</v>
      </c>
      <c r="G19" s="2130" t="s">
        <v>6866</v>
      </c>
      <c r="H19" s="2130" t="s">
        <v>6865</v>
      </c>
      <c r="I19" s="1893" t="s">
        <v>3225</v>
      </c>
      <c r="J19" s="1903"/>
      <c r="K19" s="1893" t="s">
        <v>2134</v>
      </c>
      <c r="L19" s="1937"/>
      <c r="M19" s="7" t="s">
        <v>0</v>
      </c>
      <c r="O19" s="4692"/>
      <c r="P19" s="4411" t="s">
        <v>8867</v>
      </c>
      <c r="Q19" s="4248"/>
      <c r="R19" s="4248"/>
      <c r="S19" s="4248"/>
      <c r="T19" s="4248"/>
      <c r="U19" s="4248"/>
      <c r="V19" s="4248"/>
      <c r="W19" s="4248"/>
      <c r="X19" s="4248"/>
      <c r="Y19" s="4248"/>
      <c r="Z19" s="4248"/>
      <c r="AA19" s="4248"/>
      <c r="AB19" s="4248"/>
      <c r="AC19" s="4248"/>
      <c r="AD19" s="4248"/>
      <c r="AE19" s="4248"/>
      <c r="AF19" s="4248"/>
      <c r="AG19" s="4248"/>
      <c r="AH19" s="4248"/>
      <c r="AI19" s="2808" t="s">
        <v>2442</v>
      </c>
      <c r="AJ19" s="2808"/>
      <c r="AK19" s="2307" t="s">
        <v>12</v>
      </c>
      <c r="AL19" s="1854"/>
      <c r="AM19" s="2315"/>
      <c r="AN19" s="2428"/>
      <c r="AO19" s="1854" t="s">
        <v>276</v>
      </c>
      <c r="AP19" s="484"/>
      <c r="AQ19" s="470"/>
      <c r="AR19" s="357"/>
      <c r="AS19" s="326"/>
      <c r="AT19" s="2410"/>
      <c r="AU19" s="4233" t="s">
        <v>8322</v>
      </c>
      <c r="AV19" s="4233"/>
      <c r="AW19" s="4233"/>
      <c r="AX19" s="4233"/>
      <c r="AY19" s="4233"/>
      <c r="AZ19" s="4233"/>
      <c r="BA19" s="4233"/>
      <c r="BB19" s="4233"/>
      <c r="BC19" s="2410"/>
      <c r="BD19" s="4633">
        <f>VLOOKUP($DD$3,'R3_raw'!$F$15:$ALF$115,MATCH(E19,'R3_raw'!$F$13:$ALF$13,0),FALSE)</f>
        <v>95.473511189783792</v>
      </c>
      <c r="BE19" s="4633"/>
      <c r="BF19" s="454" t="s">
        <v>80</v>
      </c>
      <c r="BG19" s="454" t="s">
        <v>5132</v>
      </c>
      <c r="BH19" s="4684">
        <f>VLOOKUP($DD$3,'R4_raw'!$F$15:$CGU$115,MATCH(F19,'R4_raw'!$F$13:$CGU$13,0),FALSE)</f>
        <v>99.667178699436761</v>
      </c>
      <c r="BI19" s="4684"/>
      <c r="BJ19" s="454" t="s">
        <v>80</v>
      </c>
      <c r="BK19" s="4592">
        <f>VLOOKUP($DD$3,'R4_raw'!$F$15:$CGU$115,MATCH(G19,'R4_raw'!$F$13:$CGU$13,0),FALSE)</f>
        <v>7812</v>
      </c>
      <c r="BL19" s="4592"/>
      <c r="BM19" s="1606"/>
      <c r="BN19" s="4589">
        <f>VLOOKUP($DD$3,'R4_raw'!$F$15:$CGU$115,MATCH(H19,'R4_raw'!$F$13:$CGU$13,0),FALSE)</f>
        <v>26</v>
      </c>
      <c r="BO19" s="4589"/>
      <c r="BP19" s="454" t="s">
        <v>76</v>
      </c>
      <c r="BQ19" s="465" t="str">
        <f>IF(BN19&lt;=15,"★","")</f>
        <v/>
      </c>
      <c r="BR19" s="4593">
        <f>VLOOKUP("長野県",'R4_raw'!$F$15:$CGU$115,MATCH(F19,'R4_raw'!$F$13:$CGU$13,0),FALSE)</f>
        <v>99.21970588914283</v>
      </c>
      <c r="BS19" s="4593"/>
      <c r="BT19" s="467" t="s">
        <v>80</v>
      </c>
      <c r="BU19" s="144"/>
      <c r="BV19" s="2193"/>
      <c r="BW19" s="4233" t="s">
        <v>8360</v>
      </c>
      <c r="BX19" s="4233"/>
      <c r="BY19" s="4233"/>
      <c r="BZ19" s="4233"/>
      <c r="CA19" s="4233"/>
      <c r="CB19" s="4233"/>
      <c r="CC19" s="4233"/>
      <c r="CD19" s="4233"/>
      <c r="CE19" s="4233"/>
      <c r="CF19" s="4233"/>
      <c r="CG19" s="4233"/>
      <c r="CH19" s="4233"/>
      <c r="CI19" s="4233"/>
      <c r="CJ19" s="4233"/>
      <c r="CK19" s="4640"/>
      <c r="CL19" s="4640"/>
      <c r="CM19" s="2000"/>
      <c r="CN19" s="2000"/>
      <c r="CO19" s="4431">
        <f>VLOOKUP($DD$3,'R3_raw'!$F$15:$ALF$115,MATCH(I19,'R3_raw'!$F$13:$ALF$13,0),FALSE)</f>
        <v>501.2</v>
      </c>
      <c r="CP19" s="4431"/>
      <c r="CQ19" s="2000" t="s">
        <v>98</v>
      </c>
      <c r="CR19" s="4561">
        <f>VLOOKUP($DD$3,'R3_raw'!$F$15:$ALF$115,MATCH(K19,'R3_raw'!$F$13:$ALF$13,0),FALSE)</f>
        <v>17</v>
      </c>
      <c r="CS19" s="4561"/>
      <c r="CT19" s="2000" t="s">
        <v>76</v>
      </c>
      <c r="CU19" s="2199" t="str">
        <f>IF(CR19&lt;=15,"★","")</f>
        <v/>
      </c>
      <c r="CV19" s="4624">
        <f>VLOOKUP("長野県",'R3_raw'!$F$15:$ALF$115,MATCH(I19,'R3_raw'!$F$13:$ALF$13,0),FALSE)</f>
        <v>389.9454545454546</v>
      </c>
      <c r="CW19" s="4624"/>
      <c r="CX19" s="2195" t="s">
        <v>98</v>
      </c>
      <c r="EG19" s="232"/>
      <c r="EJ19" s="398"/>
      <c r="EY19" s="183"/>
      <c r="EZ19" s="49"/>
      <c r="FA19" s="49"/>
      <c r="FB19" s="49"/>
      <c r="FC19" s="49"/>
      <c r="FD19" s="49"/>
      <c r="FE19" s="49"/>
      <c r="FF19" s="49"/>
      <c r="FG19" s="49"/>
      <c r="FH19" s="49"/>
      <c r="FI19" s="49"/>
      <c r="FJ19" s="226"/>
      <c r="FK19" s="226"/>
      <c r="FL19" s="49"/>
      <c r="FM19" s="9"/>
      <c r="FN19" s="9"/>
      <c r="FO19" s="49"/>
      <c r="FQ19" s="7"/>
      <c r="FR19" s="49"/>
      <c r="FS19" s="182"/>
      <c r="FT19" s="49"/>
      <c r="FU19" s="49"/>
      <c r="FV19" s="49"/>
    </row>
    <row r="20" spans="1:194" ht="18.75" customHeight="1" x14ac:dyDescent="0.2">
      <c r="A20" s="1893" t="s">
        <v>3209</v>
      </c>
      <c r="B20" s="1903" t="s">
        <v>7430</v>
      </c>
      <c r="C20" s="1903" t="s">
        <v>7429</v>
      </c>
      <c r="D20" s="1903" t="s">
        <v>7593</v>
      </c>
      <c r="E20" s="1942" t="s">
        <v>2181</v>
      </c>
      <c r="F20" s="2130" t="s">
        <v>6851</v>
      </c>
      <c r="G20" s="2130" t="s">
        <v>6551</v>
      </c>
      <c r="H20" s="2130" t="s">
        <v>6553</v>
      </c>
      <c r="I20" s="1887"/>
      <c r="J20" s="1887"/>
      <c r="K20" s="1887"/>
      <c r="L20" s="1887"/>
      <c r="M20" s="7" t="s">
        <v>0</v>
      </c>
      <c r="O20" s="4692"/>
      <c r="P20" s="325"/>
      <c r="Q20" s="7" t="s">
        <v>8320</v>
      </c>
      <c r="AR20" s="357"/>
      <c r="AS20" s="326"/>
      <c r="AT20" s="1539"/>
      <c r="AU20" s="4215" t="s">
        <v>8323</v>
      </c>
      <c r="AV20" s="4215"/>
      <c r="AW20" s="4215"/>
      <c r="AX20" s="4215"/>
      <c r="AY20" s="4215"/>
      <c r="AZ20" s="4215"/>
      <c r="BA20" s="4215"/>
      <c r="BB20" s="4215"/>
      <c r="BC20" s="1539"/>
      <c r="BD20" s="4633">
        <f>VLOOKUP($DD$3,'R3_raw'!$F$15:$ALF$115,MATCH(E20,'R3_raw'!$F$13:$ALF$13,0),FALSE)</f>
        <v>65.630817700128887</v>
      </c>
      <c r="BE20" s="4633"/>
      <c r="BF20" s="454" t="s">
        <v>80</v>
      </c>
      <c r="BG20" s="454" t="s">
        <v>5132</v>
      </c>
      <c r="BH20" s="4629">
        <f>VLOOKUP($DD$3,'R4_raw'!$F$15:$CGU$115,MATCH(F20,'R4_raw'!$F$13:$CGU$13,0),FALSE)</f>
        <v>79.237347539604656</v>
      </c>
      <c r="BI20" s="4629"/>
      <c r="BJ20" s="454" t="s">
        <v>80</v>
      </c>
      <c r="BK20" s="4590">
        <f>VLOOKUP($DD$3,'R4_raw'!$F$15:$CGU$115,MATCH(G20,'R4_raw'!$F$13:$CGU$13,0),FALSE)</f>
        <v>7133</v>
      </c>
      <c r="BL20" s="4590"/>
      <c r="BM20" s="1606"/>
      <c r="BN20" s="4591">
        <f>VLOOKUP($DD$3,'R4_raw'!$F$15:$CGU$115,MATCH(H20,'R4_raw'!$F$13:$CGU$13,0),FALSE)</f>
        <v>9</v>
      </c>
      <c r="BO20" s="4591"/>
      <c r="BP20" s="454" t="s">
        <v>76</v>
      </c>
      <c r="BQ20" s="465" t="str">
        <f>IF(BN20&lt;=15,"★","")</f>
        <v>★</v>
      </c>
      <c r="BR20" s="4484">
        <f>VLOOKUP("長野県",'R4_raw'!$F$15:$CGU$115,MATCH(F20,'R4_raw'!$F$13:$CGU$13,0),FALSE)</f>
        <v>72.737413910175576</v>
      </c>
      <c r="BS20" s="4484"/>
      <c r="BT20" s="467" t="s">
        <v>80</v>
      </c>
      <c r="BU20" s="144"/>
      <c r="BV20" s="2208" t="s">
        <v>265</v>
      </c>
      <c r="BW20" s="2209"/>
      <c r="BX20" s="2209"/>
      <c r="BY20" s="2209"/>
      <c r="BZ20" s="2209"/>
      <c r="CA20" s="2209"/>
      <c r="CB20" s="2209"/>
      <c r="CC20" s="2209"/>
      <c r="CD20" s="2210"/>
      <c r="CE20" s="2210"/>
      <c r="CF20" s="2210"/>
      <c r="CG20" s="2211"/>
      <c r="CH20" s="2211"/>
      <c r="CI20" s="2211"/>
      <c r="CJ20" s="2211"/>
      <c r="CK20" s="2212"/>
      <c r="CL20" s="2212"/>
      <c r="CM20" s="2212"/>
      <c r="CN20" s="2212"/>
      <c r="CO20" s="2212"/>
      <c r="CP20" s="2212"/>
      <c r="CQ20" s="2213"/>
      <c r="CR20" s="2213"/>
      <c r="CS20" s="2213"/>
      <c r="CT20" s="2211"/>
      <c r="CU20" s="2211"/>
      <c r="CV20" s="2214"/>
      <c r="CW20" s="2214"/>
      <c r="CX20" s="2215"/>
      <c r="EG20" s="232"/>
      <c r="EJ20" s="398"/>
      <c r="EY20" s="183"/>
      <c r="EZ20" s="49"/>
      <c r="FA20" s="49"/>
      <c r="FB20" s="49"/>
      <c r="FC20" s="49"/>
      <c r="FD20" s="49"/>
      <c r="FE20" s="49"/>
      <c r="FF20" s="49"/>
      <c r="FG20" s="49"/>
      <c r="FH20" s="49"/>
      <c r="FI20" s="49"/>
      <c r="FJ20" s="226"/>
      <c r="FK20" s="226"/>
      <c r="FL20" s="49"/>
      <c r="FM20" s="9"/>
      <c r="FN20" s="9"/>
      <c r="FO20" s="49"/>
      <c r="FQ20" s="7"/>
      <c r="FR20" s="49"/>
      <c r="FS20" s="182"/>
      <c r="FT20" s="49"/>
      <c r="FU20" s="49"/>
      <c r="FV20" s="49"/>
    </row>
    <row r="21" spans="1:194" ht="18.75" customHeight="1" x14ac:dyDescent="0.2">
      <c r="A21" s="1887"/>
      <c r="B21" s="1903"/>
      <c r="C21" s="1903"/>
      <c r="D21" s="1903"/>
      <c r="E21" s="1942"/>
      <c r="F21" s="2130"/>
      <c r="G21" s="2130"/>
      <c r="H21" s="2130"/>
      <c r="I21" s="1893" t="s">
        <v>3222</v>
      </c>
      <c r="J21" s="1903"/>
      <c r="K21" s="2201" t="s">
        <v>1245</v>
      </c>
      <c r="L21" s="1887"/>
      <c r="M21" s="7"/>
      <c r="O21" s="4692"/>
      <c r="P21" s="325" t="s">
        <v>131</v>
      </c>
      <c r="Q21" s="24" t="s">
        <v>75</v>
      </c>
      <c r="R21" s="24"/>
      <c r="S21" s="24"/>
      <c r="T21" s="24"/>
      <c r="U21" s="24"/>
      <c r="V21" s="24"/>
      <c r="W21" s="24"/>
      <c r="X21" s="24"/>
      <c r="Y21" s="4339">
        <f>VLOOKUP($DD$3,'R3_raw'!$F$15:$ALF$115,MATCH(A20,'R3_raw'!$F$13:$ALF$13,0),FALSE)</f>
        <v>70.756302521008408</v>
      </c>
      <c r="Z21" s="4339"/>
      <c r="AA21" s="4339"/>
      <c r="AB21" s="3450" t="s">
        <v>80</v>
      </c>
      <c r="AC21" s="450" t="s">
        <v>5132</v>
      </c>
      <c r="AD21" s="4339">
        <f>VLOOKUP($DD$3,'R4_raw'!$F$15:$CGU$115,MATCH(B20,'R4_raw'!$F$13:$CGU$13,0),FALSE)</f>
        <v>70.886075949367083</v>
      </c>
      <c r="AE21" s="4339"/>
      <c r="AF21" s="4339"/>
      <c r="AG21" s="3450" t="s">
        <v>80</v>
      </c>
      <c r="AH21" s="4351">
        <f>VLOOKUP($DD$3,'R4_raw'!$F$15:$CGU$115,MATCH(C20,'R4_raw'!$F$13:$CGU$13,0),FALSE)</f>
        <v>474</v>
      </c>
      <c r="AI21" s="4351"/>
      <c r="AJ21" s="4351"/>
      <c r="AK21" s="4618">
        <f>VLOOKUP($DD$3,'R4_raw'!$F$15:$CGU$115,MATCH(D20,'R4_raw'!$F$13:$CGU$13,0),FALSE)</f>
        <v>71</v>
      </c>
      <c r="AL21" s="4618"/>
      <c r="AM21" s="450" t="s">
        <v>76</v>
      </c>
      <c r="AN21" s="2902" t="str">
        <f>IF(AK21&lt;=15,"★","")</f>
        <v/>
      </c>
      <c r="AO21" s="4579">
        <f>VLOOKUP("長野県",'R4_raw'!$F$15:$CGU$115,MATCH(B20,'R4_raw'!$F$13:$CGU$13,0),FALSE)</f>
        <v>77.667544037254515</v>
      </c>
      <c r="AP21" s="4579"/>
      <c r="AQ21" s="3434" t="s">
        <v>80</v>
      </c>
      <c r="AR21" s="357"/>
      <c r="AS21" s="326"/>
      <c r="AT21" s="2000"/>
      <c r="AU21" s="2000"/>
      <c r="AV21" s="2000"/>
      <c r="AW21" s="2000"/>
      <c r="AX21" s="2000"/>
      <c r="AY21" s="2000"/>
      <c r="AZ21" s="2000"/>
      <c r="BA21" s="2000"/>
      <c r="BB21" s="2000"/>
      <c r="BC21" s="2000"/>
      <c r="BD21" s="2000"/>
      <c r="BE21" s="2000"/>
      <c r="BF21" s="2000"/>
      <c r="BG21" s="2000"/>
      <c r="BH21" s="2000"/>
      <c r="BI21" s="2000"/>
      <c r="BJ21" s="2000"/>
      <c r="BK21" s="2000"/>
      <c r="BL21" s="2000"/>
      <c r="BM21" s="2000"/>
      <c r="BN21" s="2000"/>
      <c r="BO21" s="2000"/>
      <c r="BP21" s="2000"/>
      <c r="BQ21" s="2000"/>
      <c r="BR21" s="2000"/>
      <c r="BS21" s="2000"/>
      <c r="BT21" s="467"/>
      <c r="BU21" s="144"/>
      <c r="BV21" s="2187" t="s">
        <v>8359</v>
      </c>
      <c r="BW21" s="2196"/>
      <c r="BX21" s="2196"/>
      <c r="BY21" s="2196"/>
      <c r="BZ21" s="2196"/>
      <c r="CA21" s="2196"/>
      <c r="CB21" s="2196"/>
      <c r="CC21" s="2196"/>
      <c r="CD21" s="2188"/>
      <c r="CE21" s="2188"/>
      <c r="CF21" s="2188"/>
      <c r="CG21" s="2189"/>
      <c r="CH21" s="2189"/>
      <c r="CI21" s="2189"/>
      <c r="CJ21" s="2189"/>
      <c r="CK21" s="2197"/>
      <c r="CL21" s="2197"/>
      <c r="CM21" s="2197"/>
      <c r="CN21" s="2197"/>
      <c r="CO21" s="4460">
        <v>2019</v>
      </c>
      <c r="CP21" s="4460"/>
      <c r="CQ21" s="2189"/>
      <c r="CR21" s="2279" t="s">
        <v>12</v>
      </c>
      <c r="CS21" s="2521"/>
      <c r="CT21" s="2522"/>
      <c r="CU21" s="2522"/>
      <c r="CV21" s="2521"/>
      <c r="CW21" s="2521" t="s">
        <v>276</v>
      </c>
      <c r="CX21" s="2192"/>
      <c r="DE21" s="236"/>
      <c r="DF21" s="236"/>
      <c r="DG21" s="237"/>
      <c r="DQ21" s="237"/>
      <c r="DT21" s="144"/>
      <c r="EC21" s="232"/>
      <c r="EG21" s="232"/>
      <c r="EJ21" s="398"/>
      <c r="EY21" s="183"/>
      <c r="EZ21" s="49"/>
      <c r="FA21" s="49"/>
      <c r="FB21" s="49"/>
      <c r="FC21" s="49"/>
      <c r="FD21" s="49"/>
      <c r="FE21" s="49"/>
      <c r="FF21" s="49"/>
      <c r="FG21" s="49"/>
      <c r="FH21" s="49"/>
      <c r="FI21" s="49"/>
      <c r="FJ21" s="226"/>
      <c r="FK21" s="226"/>
      <c r="FL21" s="49"/>
      <c r="FM21" s="9"/>
      <c r="FN21" s="9"/>
      <c r="FO21" s="49"/>
      <c r="FQ21" s="7"/>
      <c r="FR21" s="49"/>
      <c r="FS21" s="182"/>
      <c r="FT21" s="49"/>
      <c r="FU21" s="49"/>
      <c r="FV21" s="49"/>
    </row>
    <row r="22" spans="1:194" ht="18.75" customHeight="1" x14ac:dyDescent="0.2">
      <c r="A22" s="1893" t="s">
        <v>3210</v>
      </c>
      <c r="B22" s="1903" t="s">
        <v>7433</v>
      </c>
      <c r="C22" s="1903" t="s">
        <v>7432</v>
      </c>
      <c r="D22" s="1903" t="s">
        <v>7594</v>
      </c>
      <c r="E22" s="1938"/>
      <c r="F22" s="1938"/>
      <c r="G22" s="1938"/>
      <c r="H22" s="1938"/>
      <c r="I22" s="1893" t="s">
        <v>3223</v>
      </c>
      <c r="J22" s="1903"/>
      <c r="K22" s="1893" t="s">
        <v>1247</v>
      </c>
      <c r="L22" s="1887"/>
      <c r="M22" s="7"/>
      <c r="O22" s="4692"/>
      <c r="P22" s="4604" t="s">
        <v>8321</v>
      </c>
      <c r="Q22" s="4247"/>
      <c r="R22" s="4247"/>
      <c r="S22" s="4247"/>
      <c r="T22" s="4247"/>
      <c r="U22" s="4247"/>
      <c r="V22" s="4247"/>
      <c r="W22" s="4247"/>
      <c r="X22" s="4247"/>
      <c r="Y22" s="4247"/>
      <c r="Z22" s="4247"/>
      <c r="AA22" s="4247"/>
      <c r="AB22" s="4247"/>
      <c r="AC22" s="4247"/>
      <c r="AD22" s="4247"/>
      <c r="AE22" s="4247"/>
      <c r="AF22" s="4247"/>
      <c r="AG22" s="2315"/>
      <c r="AH22" s="2315"/>
      <c r="AI22" s="2808" t="s">
        <v>2442</v>
      </c>
      <c r="AJ22" s="2808"/>
      <c r="AK22" s="2307" t="s">
        <v>12</v>
      </c>
      <c r="AL22" s="1854"/>
      <c r="AM22" s="2315"/>
      <c r="AN22" s="2428"/>
      <c r="AO22" s="1854" t="s">
        <v>276</v>
      </c>
      <c r="AP22" s="484"/>
      <c r="AQ22" s="470"/>
      <c r="AR22" s="357"/>
      <c r="AS22" s="4411" t="s">
        <v>6894</v>
      </c>
      <c r="AT22" s="4248"/>
      <c r="AU22" s="4248"/>
      <c r="AV22" s="4248"/>
      <c r="AW22" s="4248"/>
      <c r="AX22" s="4248"/>
      <c r="AY22" s="4248"/>
      <c r="AZ22" s="4248"/>
      <c r="BA22" s="4248"/>
      <c r="BB22" s="4248"/>
      <c r="BC22" s="4248"/>
      <c r="BD22" s="4248">
        <v>2021</v>
      </c>
      <c r="BE22" s="4248"/>
      <c r="BF22" s="458"/>
      <c r="BG22" s="534"/>
      <c r="BH22" s="4475">
        <v>2022</v>
      </c>
      <c r="BI22" s="4475"/>
      <c r="BJ22" s="458"/>
      <c r="BK22" s="4588" t="s">
        <v>78</v>
      </c>
      <c r="BL22" s="4588"/>
      <c r="BM22" s="2315"/>
      <c r="BN22" s="2307" t="s">
        <v>2111</v>
      </c>
      <c r="BO22" s="1809"/>
      <c r="BP22" s="2315"/>
      <c r="BQ22" s="2428"/>
      <c r="BR22" s="4247" t="s">
        <v>280</v>
      </c>
      <c r="BS22" s="4247"/>
      <c r="BT22" s="470"/>
      <c r="BU22" s="144"/>
      <c r="BV22" s="2193" t="s">
        <v>168</v>
      </c>
      <c r="BW22" s="4232" t="s">
        <v>2374</v>
      </c>
      <c r="BX22" s="4232"/>
      <c r="BY22" s="4232"/>
      <c r="BZ22" s="4232"/>
      <c r="CA22" s="4232"/>
      <c r="CB22" s="4232"/>
      <c r="CC22" s="4232"/>
      <c r="CD22" s="4232"/>
      <c r="CE22" s="4232"/>
      <c r="CF22" s="4232"/>
      <c r="CG22" s="4232"/>
      <c r="CH22" s="4232"/>
      <c r="CI22" s="4232"/>
      <c r="CJ22" s="4232"/>
      <c r="CK22" s="4232"/>
      <c r="CL22" s="4232"/>
      <c r="CM22" s="4232"/>
      <c r="CN22" s="4232"/>
      <c r="CO22" s="4431">
        <f>VLOOKUP($DD$3,'R3_raw'!$F$15:$ALF$115,MATCH(I21,'R3_raw'!$F$13:$ALF$13,0),FALSE)</f>
        <v>11.49</v>
      </c>
      <c r="CP22" s="4431"/>
      <c r="CQ22" s="2000" t="s">
        <v>2355</v>
      </c>
      <c r="CR22" s="4561">
        <f>VLOOKUP($DD$3,'R3_raw'!$F$15:$ALF$115,MATCH(K21,'R3_raw'!$F$13:$ALF$13,0),FALSE)</f>
        <v>11</v>
      </c>
      <c r="CS22" s="4561"/>
      <c r="CT22" s="2000" t="s">
        <v>76</v>
      </c>
      <c r="CU22" s="2199" t="str">
        <f>IF(CR22&lt;=15,"★","")</f>
        <v>★</v>
      </c>
      <c r="CV22" s="4624">
        <f>VLOOKUP("長野県",'R3_raw'!$F$15:$ALF$115,MATCH(I21,'R3_raw'!$F$13:$ALF$13,0),FALSE)</f>
        <v>4.2</v>
      </c>
      <c r="CW22" s="4624"/>
      <c r="CX22" s="2195" t="s">
        <v>2355</v>
      </c>
      <c r="DE22" s="236"/>
      <c r="DF22" s="236"/>
      <c r="DG22" s="237"/>
      <c r="DQ22" s="237"/>
      <c r="DT22" s="144"/>
      <c r="EC22" s="232"/>
      <c r="EG22" s="232"/>
      <c r="EJ22" s="398"/>
      <c r="EY22" s="183"/>
      <c r="EZ22" s="49"/>
      <c r="FA22" s="49"/>
      <c r="FB22" s="49"/>
      <c r="FC22" s="49"/>
      <c r="FD22" s="49"/>
      <c r="FE22" s="49"/>
      <c r="FF22" s="49"/>
      <c r="FG22" s="49"/>
      <c r="FH22" s="49"/>
      <c r="FI22" s="49"/>
      <c r="FJ22" s="226"/>
      <c r="FK22" s="226"/>
      <c r="FL22" s="49"/>
      <c r="FM22" s="9"/>
      <c r="FN22" s="9"/>
      <c r="FO22" s="49"/>
      <c r="FQ22" s="7"/>
      <c r="FR22" s="49"/>
      <c r="FS22" s="182"/>
      <c r="FT22" s="49"/>
      <c r="FU22" s="49"/>
      <c r="FV22" s="49"/>
    </row>
    <row r="23" spans="1:194" ht="18.75" customHeight="1" thickBot="1" x14ac:dyDescent="0.25">
      <c r="A23" s="1887"/>
      <c r="B23" s="1887"/>
      <c r="C23" s="1887"/>
      <c r="D23" s="1887"/>
      <c r="E23" s="1942" t="s">
        <v>3215</v>
      </c>
      <c r="F23" s="2130" t="s">
        <v>7013</v>
      </c>
      <c r="G23" s="2130" t="s">
        <v>7749</v>
      </c>
      <c r="H23" s="2130" t="s">
        <v>7017</v>
      </c>
      <c r="I23" s="1893" t="s">
        <v>3224</v>
      </c>
      <c r="J23" s="1903"/>
      <c r="K23" s="1893" t="s">
        <v>1249</v>
      </c>
      <c r="L23" s="1887"/>
      <c r="M23" s="7"/>
      <c r="O23" s="4692"/>
      <c r="P23" s="333" t="s">
        <v>168</v>
      </c>
      <c r="Q23" s="310" t="s">
        <v>75</v>
      </c>
      <c r="R23" s="310"/>
      <c r="S23" s="310"/>
      <c r="T23" s="310"/>
      <c r="U23" s="310"/>
      <c r="V23" s="310"/>
      <c r="W23" s="310"/>
      <c r="X23" s="310"/>
      <c r="Y23" s="4343">
        <f>VLOOKUP($DD$3,'R3_raw'!$F$15:$ALF$115,MATCH(A22,'R3_raw'!$F$13:$ALF$13,0),FALSE)</f>
        <v>45.192307692307693</v>
      </c>
      <c r="Z23" s="4343"/>
      <c r="AA23" s="4343"/>
      <c r="AB23" s="2491" t="s">
        <v>80</v>
      </c>
      <c r="AC23" s="2492" t="s">
        <v>5132</v>
      </c>
      <c r="AD23" s="4343">
        <f>VLOOKUP($DD$3,'R4_raw'!$F$15:$CGU$115,MATCH(B22,'R4_raw'!$F$13:$CGU$13,0),FALSE)</f>
        <v>41.812400635930047</v>
      </c>
      <c r="AE23" s="4343"/>
      <c r="AF23" s="4343"/>
      <c r="AG23" s="2205" t="s">
        <v>80</v>
      </c>
      <c r="AH23" s="4641">
        <f>VLOOKUP($DD$3,'R4_raw'!$F$15:$CGU$115,MATCH(C22,'R4_raw'!$F$13:$CGU$13,0),FALSE)</f>
        <v>629</v>
      </c>
      <c r="AI23" s="4641"/>
      <c r="AJ23" s="4641"/>
      <c r="AK23" s="4683">
        <f>VLOOKUP($DD$3,'R4_raw'!$F$15:$CGU$115,MATCH(D22,'R4_raw'!$F$13:$CGU$13,0),FALSE)</f>
        <v>23</v>
      </c>
      <c r="AL23" s="4683"/>
      <c r="AM23" s="2492" t="s">
        <v>76</v>
      </c>
      <c r="AN23" s="2904" t="str">
        <f>IF(AK23&lt;=15,"★","")</f>
        <v/>
      </c>
      <c r="AO23" s="4682">
        <f>VLOOKUP("長野県",'R4_raw'!$F$15:$CGU$115,MATCH(B22,'R4_raw'!$F$13:$CGU$13,0),FALSE)</f>
        <v>39.577464788732392</v>
      </c>
      <c r="AP23" s="4682"/>
      <c r="AQ23" s="3443" t="s">
        <v>80</v>
      </c>
      <c r="AS23" s="326" t="s">
        <v>3501</v>
      </c>
      <c r="AT23" s="4215" t="s">
        <v>3162</v>
      </c>
      <c r="AU23" s="4215"/>
      <c r="AV23" s="4215"/>
      <c r="AW23" s="4215"/>
      <c r="AX23" s="4215"/>
      <c r="AY23" s="4215"/>
      <c r="AZ23" s="4215"/>
      <c r="BA23" s="4215"/>
      <c r="BB23" s="4215"/>
      <c r="BC23" s="4215"/>
      <c r="BD23" s="4580">
        <f>VLOOKUP($DD$3,'R3_raw'!$F$15:$ALF$115,MATCH(E23,'R3_raw'!$F$13:$ALF$13,0),FALSE)</f>
        <v>2.264875556288116</v>
      </c>
      <c r="BE23" s="4580"/>
      <c r="BF23" s="454"/>
      <c r="BG23" s="454" t="s">
        <v>5132</v>
      </c>
      <c r="BH23" s="4685">
        <f>VLOOKUP($DD$3,'R4_raw'!$F$15:$CGU$115,MATCH(F23,'R4_raw'!$F$13:$CGU$13,0),FALSE)</f>
        <v>2.3847298705164457</v>
      </c>
      <c r="BI23" s="4685"/>
      <c r="BJ23" s="454"/>
      <c r="BK23" s="4322">
        <f>VLOOKUP($DD$3,'R4_raw'!$F$15:$CGU$115,MATCH(G23,'R4_raw'!$F$13:$CGU$13,0),FALSE)</f>
        <v>13438</v>
      </c>
      <c r="BL23" s="4322"/>
      <c r="BM23" s="1606"/>
      <c r="BN23" s="4589">
        <f>VLOOKUP($DD$3,'R4_raw'!$F$15:$CGU$115,MATCH(H23,'R4_raw'!$F$13:$CGU$13,0),FALSE)</f>
        <v>35</v>
      </c>
      <c r="BO23" s="4589"/>
      <c r="BP23" s="454" t="s">
        <v>76</v>
      </c>
      <c r="BQ23" s="465" t="str">
        <f>IF(BN23&lt;=15,"★","")</f>
        <v/>
      </c>
      <c r="BR23" s="4593">
        <f>VLOOKUP("長野県",'R4_raw'!$F$15:$CGU$115,MATCH(F23,'R4_raw'!$F$13:$CGU$13,0),FALSE)</f>
        <v>2.4061091088484781</v>
      </c>
      <c r="BS23" s="4593"/>
      <c r="BT23" s="467"/>
      <c r="BU23" s="144"/>
      <c r="BV23" s="2193" t="s">
        <v>168</v>
      </c>
      <c r="BW23" s="4233" t="s">
        <v>8361</v>
      </c>
      <c r="BX23" s="4233"/>
      <c r="BY23" s="4233"/>
      <c r="BZ23" s="4233"/>
      <c r="CA23" s="4233"/>
      <c r="CB23" s="4233"/>
      <c r="CC23" s="4233"/>
      <c r="CD23" s="4233"/>
      <c r="CE23" s="4233"/>
      <c r="CF23" s="4233"/>
      <c r="CG23" s="4233"/>
      <c r="CH23" s="4233"/>
      <c r="CI23" s="4233"/>
      <c r="CJ23" s="4233"/>
      <c r="CK23" s="4233"/>
      <c r="CL23" s="4233"/>
      <c r="CM23" s="4233"/>
      <c r="CN23" s="4233"/>
      <c r="CO23" s="4431">
        <f>VLOOKUP($DD$3,'R3_raw'!$F$15:$ALF$115,MATCH(I22,'R3_raw'!$F$13:$ALF$13,0),FALSE)</f>
        <v>340.94</v>
      </c>
      <c r="CP23" s="4431"/>
      <c r="CQ23" s="2000" t="s">
        <v>2355</v>
      </c>
      <c r="CR23" s="4561">
        <f>VLOOKUP($DD$3,'R3_raw'!$F$15:$ALF$115,MATCH(K22,'R3_raw'!$F$13:$ALF$13,0),FALSE)</f>
        <v>22</v>
      </c>
      <c r="CS23" s="4561"/>
      <c r="CT23" s="2000" t="s">
        <v>76</v>
      </c>
      <c r="CU23" s="2199" t="str">
        <f>IF(CR23&lt;=15,"★","")</f>
        <v/>
      </c>
      <c r="CV23" s="4624">
        <f>VLOOKUP("長野県",'R3_raw'!$F$15:$ALF$115,MATCH(I22,'R3_raw'!$F$13:$ALF$13,0),FALSE)</f>
        <v>266.45999999999998</v>
      </c>
      <c r="CW23" s="4624"/>
      <c r="CX23" s="2195" t="s">
        <v>2355</v>
      </c>
      <c r="DE23" s="236"/>
      <c r="DF23" s="236"/>
      <c r="DG23" s="237"/>
      <c r="DQ23" s="237"/>
      <c r="DT23" s="144"/>
      <c r="EC23" s="232"/>
      <c r="EG23" s="232"/>
      <c r="EJ23" s="398"/>
      <c r="EY23" s="183"/>
      <c r="EZ23" s="49"/>
      <c r="FA23" s="49"/>
      <c r="FB23" s="49"/>
      <c r="FC23" s="49"/>
      <c r="FD23" s="49"/>
      <c r="FE23" s="49"/>
      <c r="FF23" s="49"/>
      <c r="FG23" s="49"/>
      <c r="FH23" s="49"/>
      <c r="FI23" s="49"/>
      <c r="FJ23" s="226"/>
      <c r="FK23" s="226"/>
      <c r="FL23" s="49"/>
      <c r="FM23" s="9"/>
      <c r="FN23" s="9"/>
      <c r="FO23" s="49"/>
      <c r="FQ23" s="7"/>
      <c r="FR23" s="49"/>
      <c r="FS23" s="182"/>
      <c r="FT23" s="49"/>
      <c r="FU23" s="49"/>
      <c r="FV23" s="49"/>
    </row>
    <row r="24" spans="1:194" ht="20.25" customHeight="1" thickBot="1" x14ac:dyDescent="0.25">
      <c r="A24" s="1887"/>
      <c r="B24" s="1887"/>
      <c r="C24" s="1887"/>
      <c r="D24" s="1887"/>
      <c r="E24" s="1942" t="s">
        <v>3217</v>
      </c>
      <c r="F24" s="2130" t="s">
        <v>6903</v>
      </c>
      <c r="G24" s="1938"/>
      <c r="H24" s="1938"/>
      <c r="I24" s="1887"/>
      <c r="J24" s="1887"/>
      <c r="K24" s="1887"/>
      <c r="L24" s="1887"/>
      <c r="M24" s="7" t="s">
        <v>60</v>
      </c>
      <c r="AD24" s="7"/>
      <c r="AE24" s="7"/>
      <c r="AF24" s="7"/>
      <c r="AN24" s="7"/>
      <c r="AS24" s="326"/>
      <c r="AT24" s="89" t="s">
        <v>3163</v>
      </c>
      <c r="AU24" s="24"/>
      <c r="AV24" s="24"/>
      <c r="AW24" s="24"/>
      <c r="AX24" s="24"/>
      <c r="AY24" s="24"/>
      <c r="AZ24" s="24"/>
      <c r="BA24" s="24"/>
      <c r="BB24" s="24"/>
      <c r="BC24" s="24"/>
      <c r="BD24" s="4581">
        <f>VLOOKUP($DD$3,'R3_raw'!$F$15:$ALF$115,MATCH(E24,'R3_raw'!$F$13:$ALF$13,0),FALSE)</f>
        <v>599</v>
      </c>
      <c r="BE24" s="4581"/>
      <c r="BF24" s="454" t="s">
        <v>95</v>
      </c>
      <c r="BG24" s="454" t="s">
        <v>5132</v>
      </c>
      <c r="BH24" s="4628">
        <f>VLOOKUP($DD$3,'R4_raw'!$F$15:$CGU$115,MATCH(F24,'R4_raw'!$F$13:$CGU$13,0),FALSE)</f>
        <v>602</v>
      </c>
      <c r="BI24" s="4628"/>
      <c r="BJ24" s="454" t="s">
        <v>3164</v>
      </c>
      <c r="BK24" s="1606"/>
      <c r="BL24" s="1606"/>
      <c r="BM24" s="1606"/>
      <c r="BN24" s="500"/>
      <c r="BO24" s="500"/>
      <c r="BP24" s="454"/>
      <c r="BQ24" s="465"/>
      <c r="BR24" s="4238">
        <f>VLOOKUP("長野県",'R4_raw'!$F$15:$CGU$115,MATCH(F24,'R4_raw'!$F$13:$CGU$13,0),FALSE)</f>
        <v>5732</v>
      </c>
      <c r="BS24" s="4238"/>
      <c r="BT24" s="467" t="s">
        <v>3164</v>
      </c>
      <c r="BU24" s="144"/>
      <c r="BV24" s="2198" t="s">
        <v>131</v>
      </c>
      <c r="BW24" s="4574" t="s">
        <v>8362</v>
      </c>
      <c r="BX24" s="4574"/>
      <c r="BY24" s="4574"/>
      <c r="BZ24" s="4574"/>
      <c r="CA24" s="4574"/>
      <c r="CB24" s="4574"/>
      <c r="CC24" s="4574"/>
      <c r="CD24" s="4574"/>
      <c r="CE24" s="4574"/>
      <c r="CF24" s="4574"/>
      <c r="CG24" s="4574"/>
      <c r="CH24" s="4574"/>
      <c r="CI24" s="4574"/>
      <c r="CJ24" s="4574"/>
      <c r="CK24" s="4574"/>
      <c r="CL24" s="4574"/>
      <c r="CM24" s="4574"/>
      <c r="CN24" s="4574"/>
      <c r="CO24" s="4627">
        <f>VLOOKUP($DD$3,'R3_raw'!$F$15:$ALF$115,MATCH(I23,'R3_raw'!$F$13:$ALF$13,0),FALSE)</f>
        <v>0.04</v>
      </c>
      <c r="CP24" s="4627"/>
      <c r="CQ24" s="1824" t="s">
        <v>95</v>
      </c>
      <c r="CR24" s="4637">
        <f>VLOOKUP($DD$3,'R3_raw'!$F$15:$ALF$115,MATCH(K23,'R3_raw'!$F$13:$ALF$13,0),FALSE)</f>
        <v>23</v>
      </c>
      <c r="CS24" s="4637"/>
      <c r="CT24" s="1824" t="s">
        <v>76</v>
      </c>
      <c r="CU24" s="2200" t="str">
        <f>IF(CR24&lt;=15,"★","")</f>
        <v/>
      </c>
      <c r="CV24" s="4651">
        <f>VLOOKUP("長野県",'R3_raw'!$F$15:$ALF$115,MATCH(I23,'R3_raw'!$F$13:$ALF$13,0),FALSE)</f>
        <v>0.89</v>
      </c>
      <c r="CW24" s="4651"/>
      <c r="CX24" s="2019" t="s">
        <v>2355</v>
      </c>
      <c r="DA24" s="106"/>
      <c r="DB24" s="106"/>
      <c r="DC24" s="53"/>
      <c r="DD24" s="53"/>
      <c r="DF24" s="53"/>
      <c r="DI24" s="53"/>
      <c r="DQ24" s="103"/>
      <c r="DR24" s="49"/>
      <c r="DS24" s="49"/>
      <c r="DT24" s="49"/>
      <c r="ER24" s="231"/>
      <c r="ES24" s="231"/>
      <c r="ET24" s="232"/>
      <c r="EU24" s="232"/>
      <c r="EV24" s="53"/>
      <c r="EW24" s="53"/>
      <c r="EX24" s="49"/>
      <c r="EY24" s="49"/>
      <c r="EZ24" s="49"/>
      <c r="FB24" s="49"/>
      <c r="FC24" s="144"/>
      <c r="FD24" s="144"/>
      <c r="FE24" s="144"/>
      <c r="FF24" s="144"/>
      <c r="FG24" s="144"/>
      <c r="FH24" s="144"/>
      <c r="FI24" s="144"/>
      <c r="FJ24" s="144"/>
      <c r="FK24" s="144"/>
      <c r="FL24" s="144"/>
      <c r="FM24" s="144"/>
      <c r="FN24" s="144"/>
      <c r="FO24" s="144"/>
      <c r="FP24" s="144"/>
      <c r="FQ24" s="9"/>
      <c r="FR24" s="9"/>
    </row>
    <row r="25" spans="1:194" ht="35.25" customHeight="1" thickBot="1" x14ac:dyDescent="0.25">
      <c r="A25" s="1887"/>
      <c r="B25" s="1887"/>
      <c r="C25" s="1887"/>
      <c r="D25" s="1887"/>
      <c r="E25" s="1942" t="s">
        <v>3816</v>
      </c>
      <c r="F25" s="2130" t="s">
        <v>6904</v>
      </c>
      <c r="G25" s="1938"/>
      <c r="H25" s="1942" t="s">
        <v>3193</v>
      </c>
      <c r="I25" s="1887"/>
      <c r="J25" s="1887"/>
      <c r="K25" s="1887"/>
      <c r="L25" s="1887"/>
      <c r="M25" s="7" t="s">
        <v>60</v>
      </c>
      <c r="AD25" s="7"/>
      <c r="AE25" s="7"/>
      <c r="AF25" s="7"/>
      <c r="AN25" s="7"/>
      <c r="AS25" s="2230"/>
      <c r="AT25" s="4686" t="s">
        <v>8358</v>
      </c>
      <c r="AU25" s="4687"/>
      <c r="AV25" s="4687"/>
      <c r="AW25" s="4687"/>
      <c r="AX25" s="4687"/>
      <c r="AY25" s="4687"/>
      <c r="AZ25" s="4687"/>
      <c r="BA25" s="4687"/>
      <c r="BB25" s="4687"/>
      <c r="BC25" s="4687"/>
      <c r="BD25" s="4619">
        <f>VLOOKUP($DD$3,'R3_raw'!$F$15:$ALF$115,MATCH(E25,'R3_raw'!$F$13:$ALF$13,0),FALSE)</f>
        <v>4.936541948244602</v>
      </c>
      <c r="BE25" s="4619"/>
      <c r="BF25" s="2353" t="s">
        <v>2417</v>
      </c>
      <c r="BG25" s="2353" t="s">
        <v>5125</v>
      </c>
      <c r="BH25" s="4620">
        <f>VLOOKUP($DD$3,'R4_raw'!$F$15:$CGU$115,MATCH(F25,'R4_raw'!$F$13:$CGU$13,0),FALSE)</f>
        <v>4.4798333085280548</v>
      </c>
      <c r="BI25" s="4620"/>
      <c r="BJ25" s="2353" t="s">
        <v>7180</v>
      </c>
      <c r="BK25" s="2002"/>
      <c r="BL25" s="2002"/>
      <c r="BM25" s="2002"/>
      <c r="BN25" s="4630">
        <f>VLOOKUP($DD$3,'R3_raw'!$F$15:$ALF$115,MATCH(H25,'R3_raw'!$F$13:$ALF$13,0),FALSE)</f>
        <v>5</v>
      </c>
      <c r="BO25" s="4630"/>
      <c r="BP25" s="2353" t="s">
        <v>76</v>
      </c>
      <c r="BQ25" s="2494" t="str">
        <f>IF(BN25&lt;=15,"★","")</f>
        <v>★</v>
      </c>
      <c r="BR25" s="4631">
        <f>VLOOKUP("長野県",'R4_raw'!$F$15:$CGU$115,MATCH(F25,'R4_raw'!$F$13:$CGU$13,0),FALSE)</f>
        <v>7.8549600537184991</v>
      </c>
      <c r="BS25" s="4631"/>
      <c r="BT25" s="2335" t="s">
        <v>2417</v>
      </c>
      <c r="BU25" s="144"/>
      <c r="EO25" s="9"/>
      <c r="EP25" s="9"/>
      <c r="EQ25" s="9"/>
      <c r="ER25" s="9"/>
      <c r="ES25" s="9"/>
      <c r="ET25" s="9"/>
      <c r="EU25" s="9"/>
      <c r="EV25" s="9"/>
      <c r="EW25" s="9"/>
      <c r="EX25" s="9"/>
      <c r="EY25" s="9"/>
      <c r="EZ25" s="9"/>
      <c r="FB25" s="49"/>
      <c r="FC25" s="144"/>
      <c r="FD25" s="144"/>
      <c r="FE25" s="144"/>
      <c r="FF25" s="144"/>
      <c r="FG25" s="144"/>
      <c r="FH25" s="144"/>
      <c r="FI25" s="144"/>
      <c r="FJ25" s="144"/>
      <c r="FK25" s="144"/>
      <c r="FL25" s="144"/>
      <c r="FM25" s="144"/>
      <c r="FN25" s="144"/>
      <c r="FO25" s="144"/>
      <c r="FP25" s="144"/>
      <c r="FQ25" s="9"/>
      <c r="FR25" s="9"/>
    </row>
    <row r="26" spans="1:194" ht="18.75" customHeight="1" x14ac:dyDescent="0.2">
      <c r="A26" s="1890"/>
      <c r="B26" s="1890"/>
      <c r="C26" s="1890"/>
      <c r="D26" s="1890"/>
      <c r="E26" s="1890"/>
      <c r="F26" s="1890"/>
      <c r="G26" s="1890"/>
      <c r="H26" s="1890"/>
      <c r="I26" s="1890"/>
      <c r="J26" s="1890"/>
      <c r="K26" s="1890"/>
      <c r="L26" s="1890"/>
      <c r="M26" s="7" t="s">
        <v>0</v>
      </c>
      <c r="O26" s="4622" t="s">
        <v>311</v>
      </c>
      <c r="P26" s="2009" t="s">
        <v>267</v>
      </c>
      <c r="Q26" s="1799"/>
      <c r="R26" s="1799"/>
      <c r="S26" s="1800"/>
      <c r="T26" s="1800"/>
      <c r="U26" s="1800"/>
      <c r="V26" s="1800"/>
      <c r="W26" s="1800"/>
      <c r="X26" s="1800"/>
      <c r="Y26" s="1800"/>
      <c r="Z26" s="1800"/>
      <c r="AA26" s="1800"/>
      <c r="AB26" s="1800"/>
      <c r="AC26" s="1800"/>
      <c r="AD26" s="1833"/>
      <c r="AE26" s="1833"/>
      <c r="AF26" s="1833"/>
      <c r="AG26" s="1800"/>
      <c r="AH26" s="1803"/>
      <c r="AI26" s="1802"/>
      <c r="AJ26" s="1802"/>
      <c r="AK26" s="1834"/>
      <c r="AL26" s="1801"/>
      <c r="AM26" s="1801"/>
      <c r="AN26" s="1815"/>
      <c r="AO26" s="1801"/>
      <c r="AP26" s="1801"/>
      <c r="AQ26" s="1835"/>
      <c r="AS26" s="328" t="s">
        <v>7179</v>
      </c>
      <c r="AT26" s="1420"/>
      <c r="AU26" s="1420"/>
      <c r="AV26" s="1420"/>
      <c r="AW26" s="1420"/>
      <c r="AX26" s="1420"/>
      <c r="AY26" s="1420"/>
      <c r="AZ26" s="1420"/>
      <c r="BA26" s="1420"/>
      <c r="BB26" s="1420"/>
      <c r="BC26" s="1420"/>
      <c r="BD26" s="2495"/>
      <c r="BE26" s="1420"/>
      <c r="BF26" s="1420"/>
      <c r="BG26" s="1420"/>
      <c r="BH26" s="1420"/>
      <c r="BI26" s="1420"/>
      <c r="BJ26" s="1420"/>
      <c r="BK26" s="4277">
        <v>2019</v>
      </c>
      <c r="BL26" s="4277"/>
      <c r="BM26" s="1420"/>
      <c r="BN26" s="1420" t="s">
        <v>73</v>
      </c>
      <c r="BO26" s="2496"/>
      <c r="BP26" s="1420"/>
      <c r="BQ26" s="2495"/>
      <c r="BR26" s="4645" t="s">
        <v>276</v>
      </c>
      <c r="BS26" s="4645"/>
      <c r="BT26" s="2497"/>
      <c r="BU26" s="144"/>
      <c r="BV26" s="3474" t="s">
        <v>266</v>
      </c>
      <c r="BW26" s="3475"/>
      <c r="BX26" s="3475"/>
      <c r="BY26" s="3475"/>
      <c r="BZ26" s="3475"/>
      <c r="CA26" s="3475"/>
      <c r="CB26" s="3475"/>
      <c r="CC26" s="3475"/>
      <c r="CD26" s="3475"/>
      <c r="CE26" s="3475"/>
      <c r="CF26" s="3475"/>
      <c r="CG26" s="3475"/>
      <c r="CH26" s="3475"/>
      <c r="CI26" s="3475"/>
      <c r="CJ26" s="3476"/>
      <c r="CK26" s="3476"/>
      <c r="CL26" s="3476"/>
      <c r="CM26" s="3476"/>
      <c r="CN26" s="3475"/>
      <c r="CO26" s="3476"/>
      <c r="CP26" s="3476"/>
      <c r="CQ26" s="3476"/>
      <c r="CR26" s="3476"/>
      <c r="CS26" s="3476"/>
      <c r="CT26" s="3476"/>
      <c r="CU26" s="3476"/>
      <c r="CV26" s="3476"/>
      <c r="CW26" s="3476"/>
      <c r="CX26" s="3477"/>
      <c r="DC26" s="119"/>
      <c r="DD26" s="119"/>
      <c r="DE26" s="119"/>
      <c r="DF26" s="119"/>
      <c r="DG26" s="119"/>
      <c r="DH26" s="119"/>
      <c r="DI26" s="119"/>
      <c r="DN26" s="119"/>
      <c r="DO26" s="119"/>
      <c r="DP26" s="119"/>
      <c r="FB26" s="9"/>
      <c r="FC26" s="9"/>
      <c r="FD26" s="9"/>
      <c r="FE26" s="9"/>
      <c r="FF26" s="9"/>
      <c r="FG26" s="9"/>
      <c r="FH26" s="9"/>
      <c r="FI26" s="9"/>
      <c r="FJ26" s="9"/>
      <c r="FK26" s="9"/>
      <c r="FL26" s="9"/>
      <c r="FM26" s="9"/>
      <c r="FN26" s="9"/>
      <c r="FO26" s="9"/>
      <c r="FP26" s="9"/>
      <c r="FQ26" s="7"/>
    </row>
    <row r="27" spans="1:194" ht="18.75" customHeight="1" x14ac:dyDescent="0.2">
      <c r="A27" s="163"/>
      <c r="B27" s="1900"/>
      <c r="C27" s="163"/>
      <c r="D27" s="163"/>
      <c r="E27" s="1893" t="s">
        <v>2359</v>
      </c>
      <c r="F27" s="1943"/>
      <c r="G27" s="1893" t="s">
        <v>2115</v>
      </c>
      <c r="H27" s="1943"/>
      <c r="I27" s="163"/>
      <c r="J27" s="1900"/>
      <c r="K27" s="163"/>
      <c r="L27" s="163"/>
      <c r="M27" s="7" t="s">
        <v>0</v>
      </c>
      <c r="O27" s="4622"/>
      <c r="P27" s="4333" t="s">
        <v>6892</v>
      </c>
      <c r="Q27" s="4236"/>
      <c r="R27" s="4236"/>
      <c r="S27" s="4236"/>
      <c r="T27" s="4236"/>
      <c r="U27" s="4236"/>
      <c r="V27" s="4236"/>
      <c r="W27" s="4236"/>
      <c r="X27" s="4236"/>
      <c r="Y27" s="4236"/>
      <c r="Z27" s="4236"/>
      <c r="AA27" s="4236"/>
      <c r="AB27" s="4236"/>
      <c r="AC27" s="4275">
        <v>2021</v>
      </c>
      <c r="AD27" s="4275"/>
      <c r="AE27" s="4275"/>
      <c r="AF27" s="442"/>
      <c r="AG27" s="4237">
        <v>2022</v>
      </c>
      <c r="AH27" s="4237"/>
      <c r="AI27" s="4237"/>
      <c r="AJ27" s="461"/>
      <c r="AK27" s="461"/>
      <c r="AL27" s="461"/>
      <c r="AM27" s="461"/>
      <c r="AN27" s="536"/>
      <c r="AO27" s="1797" t="s">
        <v>280</v>
      </c>
      <c r="AP27" s="461"/>
      <c r="AQ27" s="2181"/>
      <c r="AR27" s="347"/>
      <c r="AS27" s="327"/>
      <c r="AT27" s="277" t="s">
        <v>2530</v>
      </c>
      <c r="AU27" s="26"/>
      <c r="AV27" s="26"/>
      <c r="AW27" s="26"/>
      <c r="AX27" s="26"/>
      <c r="AY27" s="26"/>
      <c r="AZ27" s="26"/>
      <c r="BA27" s="26"/>
      <c r="BB27" s="26"/>
      <c r="BC27" s="26"/>
      <c r="BD27" s="278"/>
      <c r="BE27" s="26"/>
      <c r="BF27" s="26"/>
      <c r="BG27" s="26"/>
      <c r="BH27" s="26"/>
      <c r="BI27" s="26"/>
      <c r="BJ27" s="4632">
        <f>VLOOKUP($DD$3,'R3_raw'!$F$15:$ALF$115,MATCH(E27,'R3_raw'!$F$13:$ALF$13,0),FALSE)</f>
        <v>11462.8</v>
      </c>
      <c r="BK27" s="4632"/>
      <c r="BL27" s="4632"/>
      <c r="BM27" s="24" t="s">
        <v>58</v>
      </c>
      <c r="BN27" s="4586">
        <f>VLOOKUP($DD$3,'R3_raw'!$F$15:$ALF$115,MATCH(G27,'R3_raw'!$F$13:$ALF$13,0),FALSE)</f>
        <v>20</v>
      </c>
      <c r="BO27" s="4586"/>
      <c r="BP27" s="24" t="s">
        <v>76</v>
      </c>
      <c r="BQ27" s="27"/>
      <c r="BR27" s="4550">
        <f>VLOOKUP("長野県",'R3_raw'!$F$15:$ALF$115,MATCH(E27,'R3_raw'!$F$13:$ALF$13,0),FALSE)</f>
        <v>7625.4922077922129</v>
      </c>
      <c r="BS27" s="4550"/>
      <c r="BT27" s="467" t="s">
        <v>58</v>
      </c>
      <c r="BU27" s="144"/>
      <c r="BV27" s="4564" t="s">
        <v>7143</v>
      </c>
      <c r="BW27" s="4556"/>
      <c r="BX27" s="4556"/>
      <c r="BY27" s="4556"/>
      <c r="BZ27" s="4556"/>
      <c r="CA27" s="4556"/>
      <c r="CB27" s="4556"/>
      <c r="CC27" s="4556"/>
      <c r="CD27" s="4556"/>
      <c r="CE27" s="4556"/>
      <c r="CF27" s="4556"/>
      <c r="CG27" s="4556"/>
      <c r="CH27" s="4556"/>
      <c r="CI27" s="4556"/>
      <c r="CJ27" s="4556"/>
      <c r="CK27" s="4556"/>
      <c r="CL27" s="4556"/>
      <c r="CM27" s="4559">
        <v>2021</v>
      </c>
      <c r="CN27" s="4559"/>
      <c r="CO27" s="3019"/>
      <c r="CP27" s="4559">
        <v>2022</v>
      </c>
      <c r="CQ27" s="4559"/>
      <c r="CR27" s="3019"/>
      <c r="CS27" s="4237" t="s">
        <v>73</v>
      </c>
      <c r="CT27" s="4237"/>
      <c r="CU27" s="1930"/>
      <c r="CV27" s="2216"/>
      <c r="CW27" s="2176" t="s">
        <v>276</v>
      </c>
      <c r="CX27" s="3478"/>
      <c r="DC27" s="119"/>
      <c r="DD27" s="119"/>
      <c r="DE27" s="119"/>
      <c r="DF27" s="119"/>
      <c r="DG27" s="119"/>
      <c r="DH27" s="119"/>
      <c r="DI27" s="119"/>
      <c r="DN27" s="119"/>
      <c r="DO27" s="119"/>
      <c r="DP27" s="119"/>
      <c r="ER27" s="9"/>
      <c r="ES27" s="9"/>
      <c r="EV27" s="9"/>
      <c r="EW27" s="9"/>
      <c r="FB27" s="9"/>
      <c r="FC27" s="9"/>
      <c r="FD27" s="9"/>
      <c r="FE27" s="9"/>
      <c r="FF27" s="9"/>
      <c r="FG27" s="9"/>
      <c r="FH27" s="9"/>
      <c r="FI27" s="9"/>
      <c r="FJ27" s="9"/>
      <c r="FK27" s="9"/>
      <c r="FL27" s="9"/>
      <c r="FM27" s="9"/>
      <c r="FN27" s="9"/>
      <c r="FO27" s="9"/>
      <c r="FP27" s="9"/>
      <c r="FQ27" s="7"/>
    </row>
    <row r="28" spans="1:194" ht="18.75" customHeight="1" x14ac:dyDescent="0.2">
      <c r="A28" s="1894" t="s">
        <v>2129</v>
      </c>
      <c r="B28" s="1900" t="s">
        <v>6566</v>
      </c>
      <c r="C28" s="163"/>
      <c r="D28" s="163"/>
      <c r="E28" s="1893" t="s">
        <v>3232</v>
      </c>
      <c r="F28" s="1943"/>
      <c r="G28" s="1893" t="s">
        <v>2117</v>
      </c>
      <c r="H28" s="1943"/>
      <c r="I28" s="3581" t="s">
        <v>8338</v>
      </c>
      <c r="J28" s="1900" t="s">
        <v>6635</v>
      </c>
      <c r="K28" s="1900" t="s">
        <v>6636</v>
      </c>
      <c r="L28" s="163"/>
      <c r="M28" s="7" t="s">
        <v>60</v>
      </c>
      <c r="O28" s="4622"/>
      <c r="P28" s="335" t="s">
        <v>131</v>
      </c>
      <c r="Q28" s="24"/>
      <c r="R28" s="24"/>
      <c r="S28" s="24"/>
      <c r="T28" s="24"/>
      <c r="U28" s="24"/>
      <c r="V28" s="24"/>
      <c r="W28" s="24"/>
      <c r="X28" s="24"/>
      <c r="Y28" s="24"/>
      <c r="Z28" s="3014"/>
      <c r="AA28" s="3014"/>
      <c r="AB28" s="24"/>
      <c r="AC28" s="4579" t="str">
        <f>VLOOKUP($DD$3,'R3_raw'!$F$15:$ALF$115,MATCH(A28,'R3_raw'!$F$13:$ALF$13,0),FALSE)</f>
        <v>はい</v>
      </c>
      <c r="AD28" s="4579"/>
      <c r="AE28" s="4579"/>
      <c r="AF28" s="450" t="s">
        <v>5125</v>
      </c>
      <c r="AG28" s="4578" t="str">
        <f>VLOOKUP($DD$3,'R4_raw'!$F$15:$CGU$115,MATCH(B28,'R4_raw'!$F$13:$CGU$13,0),FALSE)</f>
        <v>はい</v>
      </c>
      <c r="AH28" s="4578"/>
      <c r="AI28" s="4578"/>
      <c r="AJ28" s="104"/>
      <c r="AK28" s="4608" t="s">
        <v>5879</v>
      </c>
      <c r="AL28" s="4608"/>
      <c r="AM28" s="4608"/>
      <c r="AN28" s="4608"/>
      <c r="AO28" s="4249">
        <f>VLOOKUP("長野県",'R4_raw'!$F$15:$CGU$115,MATCH(B28,'R4_raw'!$F$13:$CGU$13,0),FALSE)/77*100</f>
        <v>27.27272727272727</v>
      </c>
      <c r="AP28" s="4249"/>
      <c r="AQ28" s="3434" t="s">
        <v>80</v>
      </c>
      <c r="AR28" s="347"/>
      <c r="AS28" s="327"/>
      <c r="AT28" s="277" t="s">
        <v>2531</v>
      </c>
      <c r="AU28" s="26"/>
      <c r="AV28" s="26"/>
      <c r="AW28" s="26"/>
      <c r="AX28" s="26"/>
      <c r="AY28" s="26"/>
      <c r="AZ28" s="26"/>
      <c r="BA28" s="26"/>
      <c r="BB28" s="26"/>
      <c r="BC28" s="26"/>
      <c r="BD28" s="278"/>
      <c r="BE28" s="26"/>
      <c r="BF28" s="26"/>
      <c r="BG28" s="26"/>
      <c r="BH28" s="26"/>
      <c r="BI28" s="26"/>
      <c r="BJ28" s="454"/>
      <c r="BK28" s="4570">
        <f>VLOOKUP($DD$3,'R3_raw'!$F$15:$ALF$115,MATCH(E28,'R3_raw'!$F$13:$ALF$13,0),FALSE)</f>
        <v>1313.4</v>
      </c>
      <c r="BL28" s="4570"/>
      <c r="BM28" s="24" t="s">
        <v>58</v>
      </c>
      <c r="BN28" s="4586">
        <f>VLOOKUP($DD$3,'R3_raw'!$F$15:$ALF$115,MATCH(G28,'R3_raw'!$F$13:$ALF$13,0),FALSE)</f>
        <v>35</v>
      </c>
      <c r="BO28" s="4586"/>
      <c r="BP28" s="24" t="s">
        <v>76</v>
      </c>
      <c r="BQ28" s="27"/>
      <c r="BR28" s="4550">
        <f>VLOOKUP("長野県",'R3_raw'!$F$15:$ALF$115,MATCH(E28,'R3_raw'!$F$13:$ALF$13,0),FALSE)</f>
        <v>1461.3363636363638</v>
      </c>
      <c r="BS28" s="4550"/>
      <c r="BT28" s="467" t="s">
        <v>58</v>
      </c>
      <c r="BU28" s="144"/>
      <c r="BV28" s="3479"/>
      <c r="BW28" s="3466"/>
      <c r="BX28" s="3466"/>
      <c r="BY28" s="3466"/>
      <c r="BZ28" s="3466"/>
      <c r="CA28" s="3466"/>
      <c r="CB28" s="3466"/>
      <c r="CC28" s="3466"/>
      <c r="CD28" s="3466"/>
      <c r="CE28" s="3466"/>
      <c r="CF28" s="3466"/>
      <c r="CG28" s="3466"/>
      <c r="CH28" s="3466"/>
      <c r="CI28" s="3466"/>
      <c r="CJ28" s="3466"/>
      <c r="CK28" s="3466"/>
      <c r="CL28" s="4558">
        <f>VLOOKUP($DD$3,'R3_raw'!$F$15:$ALF$115,MATCH(I28,'R3_raw'!$F$13:$ALF$13,0),FALSE)</f>
        <v>25</v>
      </c>
      <c r="CM28" s="4558"/>
      <c r="CN28" s="3468" t="s">
        <v>108</v>
      </c>
      <c r="CO28" s="3149" t="s">
        <v>5125</v>
      </c>
      <c r="CP28" s="3467">
        <f>VLOOKUP($DD$3,'R4_raw'!$F$15:$CGU$115,MATCH(J28,'R4_raw'!$F$13:$CGU$13,0),FALSE)</f>
        <v>25</v>
      </c>
      <c r="CQ28" s="3468" t="s">
        <v>108</v>
      </c>
      <c r="CR28" s="209"/>
      <c r="CS28" s="3156">
        <f>VLOOKUP($DD$3,'R4_raw'!$F$15:$CGU$115,MATCH(K28,'R4_raw'!$F$13:$CGU$13,0),FALSE)</f>
        <v>1</v>
      </c>
      <c r="CT28" s="3149" t="s">
        <v>76</v>
      </c>
      <c r="CU28" s="211" t="str">
        <f>IF(CS28&lt;=15,"★","")</f>
        <v>★</v>
      </c>
      <c r="CV28" s="4650">
        <f>VLOOKUP("長野県",'R4_raw'!$F$15:$CGU$115,MATCH(J28,'R4_raw'!$F$13:$CGU$13,0),FALSE)</f>
        <v>15.714285714285714</v>
      </c>
      <c r="CW28" s="4650"/>
      <c r="CX28" s="3480" t="s">
        <v>108</v>
      </c>
      <c r="DB28" s="399"/>
      <c r="DC28" s="119"/>
      <c r="DD28" s="119"/>
      <c r="DE28" s="119"/>
      <c r="DF28" s="119"/>
      <c r="DG28" s="119"/>
      <c r="DH28" s="119"/>
      <c r="DI28" s="119"/>
      <c r="DN28" s="119"/>
      <c r="DO28" s="119"/>
      <c r="DP28" s="119"/>
      <c r="ER28" s="231"/>
      <c r="ES28" s="231"/>
      <c r="ET28" s="232"/>
      <c r="EU28" s="232"/>
      <c r="EV28" s="53"/>
      <c r="EW28" s="53"/>
      <c r="EX28" s="49"/>
      <c r="EY28" s="49"/>
      <c r="EZ28" s="49"/>
      <c r="FC28" s="144"/>
      <c r="FD28" s="144"/>
      <c r="FE28" s="144"/>
      <c r="FF28" s="144"/>
      <c r="FG28" s="144"/>
      <c r="FH28" s="144"/>
      <c r="FI28" s="144"/>
      <c r="FJ28" s="144"/>
      <c r="FK28" s="144"/>
      <c r="FL28" s="144"/>
      <c r="FM28" s="144"/>
      <c r="FN28" s="144"/>
      <c r="FO28" s="144"/>
      <c r="FP28" s="144"/>
      <c r="FQ28" s="9"/>
      <c r="FR28" s="9"/>
      <c r="FU28" s="240"/>
      <c r="FX28" s="144"/>
    </row>
    <row r="29" spans="1:194" ht="18.75" customHeight="1" x14ac:dyDescent="0.2">
      <c r="A29" s="2204"/>
      <c r="B29" s="2204"/>
      <c r="C29" s="163"/>
      <c r="D29" s="163"/>
      <c r="E29" s="1893" t="s">
        <v>3233</v>
      </c>
      <c r="F29" s="1943"/>
      <c r="G29" s="1893" t="s">
        <v>2119</v>
      </c>
      <c r="H29" s="1943"/>
      <c r="I29" s="1894" t="s">
        <v>2149</v>
      </c>
      <c r="J29" s="1900" t="s">
        <v>5820</v>
      </c>
      <c r="K29" s="163"/>
      <c r="L29" s="163"/>
      <c r="M29" s="7" t="s">
        <v>0</v>
      </c>
      <c r="O29" s="4622"/>
      <c r="P29" s="4333" t="s">
        <v>6893</v>
      </c>
      <c r="Q29" s="4236"/>
      <c r="R29" s="4236"/>
      <c r="S29" s="4236"/>
      <c r="T29" s="4236"/>
      <c r="U29" s="4236"/>
      <c r="V29" s="4236"/>
      <c r="W29" s="4236"/>
      <c r="X29" s="4236"/>
      <c r="Y29" s="4642"/>
      <c r="Z29" s="4642"/>
      <c r="AA29" s="4642"/>
      <c r="AB29" s="4642"/>
      <c r="AC29" s="4275">
        <v>2020</v>
      </c>
      <c r="AD29" s="4275"/>
      <c r="AE29" s="4275"/>
      <c r="AF29" s="3015"/>
      <c r="AG29" s="213"/>
      <c r="AH29" s="4569">
        <v>2021</v>
      </c>
      <c r="AI29" s="4569"/>
      <c r="AJ29" s="442"/>
      <c r="AK29" s="483"/>
      <c r="AL29" s="483"/>
      <c r="AM29" s="461"/>
      <c r="AN29" s="536"/>
      <c r="AO29" s="2803" t="s">
        <v>276</v>
      </c>
      <c r="AP29" s="1797"/>
      <c r="AQ29" s="2181"/>
      <c r="AR29" s="347"/>
      <c r="AS29" s="327"/>
      <c r="AT29" s="221" t="s">
        <v>2532</v>
      </c>
      <c r="AU29" s="26"/>
      <c r="AV29" s="26"/>
      <c r="AW29" s="26"/>
      <c r="AX29" s="26"/>
      <c r="AY29" s="26"/>
      <c r="AZ29" s="26"/>
      <c r="BA29" s="26"/>
      <c r="BB29" s="26"/>
      <c r="BC29" s="26"/>
      <c r="BD29" s="278"/>
      <c r="BE29" s="26"/>
      <c r="BF29" s="26"/>
      <c r="BG29" s="26"/>
      <c r="BH29" s="26"/>
      <c r="BI29" s="26"/>
      <c r="BJ29" s="454"/>
      <c r="BK29" s="4570">
        <f>VLOOKUP($DD$3,'R3_raw'!$F$15:$ALF$115,MATCH(E29,'R3_raw'!$F$13:$ALF$13,0),FALSE)</f>
        <v>567.20000000000005</v>
      </c>
      <c r="BL29" s="4570"/>
      <c r="BM29" s="24" t="s">
        <v>3</v>
      </c>
      <c r="BN29" s="4586">
        <f>VLOOKUP($DD$3,'R3_raw'!$F$15:$ALF$115,MATCH(G29,'R3_raw'!$F$13:$ALF$13,0),FALSE)</f>
        <v>37</v>
      </c>
      <c r="BO29" s="4586"/>
      <c r="BP29" s="24" t="s">
        <v>76</v>
      </c>
      <c r="BQ29" s="27"/>
      <c r="BR29" s="4550">
        <f>VLOOKUP("長野県",'R3_raw'!$F$15:$ALF$115,MATCH(E29,'R3_raw'!$F$13:$ALF$13,0),FALSE)</f>
        <v>714.31428571428592</v>
      </c>
      <c r="BS29" s="4550"/>
      <c r="BT29" s="467" t="s">
        <v>3</v>
      </c>
      <c r="BU29" s="144"/>
      <c r="BV29" s="3481"/>
      <c r="BW29" s="4560" t="s">
        <v>8334</v>
      </c>
      <c r="BX29" s="4560"/>
      <c r="BY29" s="4560"/>
      <c r="BZ29" s="4560"/>
      <c r="CA29" s="4560"/>
      <c r="CB29" s="4560"/>
      <c r="CC29" s="4560"/>
      <c r="CD29" s="4560"/>
      <c r="CE29" s="4560"/>
      <c r="CF29" s="4560"/>
      <c r="CG29" s="4560"/>
      <c r="CH29" s="4560"/>
      <c r="CI29" s="4560"/>
      <c r="CJ29" s="4560"/>
      <c r="CK29" s="4560"/>
      <c r="CL29" s="4560"/>
      <c r="CM29" s="4560"/>
      <c r="CN29" s="4560"/>
      <c r="CO29" s="4560"/>
      <c r="CP29" s="3018" t="str">
        <f>VLOOKUP($DD$3,'R3_raw'!$F$15:$ALF$115,MATCH(I29,'R3_raw'!$F$13:$ALF$13,0),FALSE)</f>
        <v>〇</v>
      </c>
      <c r="CQ29" s="2202" t="s">
        <v>5125</v>
      </c>
      <c r="CR29" s="3433" t="str">
        <f>VLOOKUP($DD$3,'R4_raw'!$F$15:$CGU$115,MATCH(J29,'R4_raw'!$F$13:$CGU$13,0),FALSE)</f>
        <v>〇</v>
      </c>
      <c r="CS29" s="4561">
        <f>VLOOKUP("長野県",'R4_raw'!$F$15:$CGU$115,MATCH(J29,'R4_raw'!$F$13:$CGU$13,0),FALSE)</f>
        <v>73</v>
      </c>
      <c r="CT29" s="4561"/>
      <c r="CU29" s="2410" t="s">
        <v>100</v>
      </c>
      <c r="CV29" s="4593">
        <f>(CS29/77)*100</f>
        <v>94.805194805194802</v>
      </c>
      <c r="CW29" s="4593"/>
      <c r="CX29" s="3482" t="s">
        <v>80</v>
      </c>
      <c r="DB29" s="399"/>
      <c r="DC29" s="9"/>
      <c r="DD29" s="9"/>
      <c r="DE29" s="9"/>
      <c r="DF29" s="9"/>
      <c r="EN29" s="119"/>
      <c r="ER29" s="231"/>
      <c r="ES29" s="231"/>
      <c r="ET29" s="232"/>
      <c r="EU29" s="232"/>
      <c r="EV29" s="53"/>
      <c r="EW29" s="53"/>
      <c r="EX29" s="49"/>
      <c r="EY29" s="49"/>
      <c r="EZ29" s="49"/>
      <c r="FB29" s="119"/>
      <c r="FC29" s="144"/>
      <c r="FD29" s="144"/>
      <c r="FE29" s="144"/>
      <c r="FF29" s="144"/>
      <c r="FG29" s="144"/>
      <c r="FH29" s="144"/>
      <c r="FI29" s="144"/>
      <c r="FJ29" s="144"/>
      <c r="FK29" s="144"/>
      <c r="FL29" s="144"/>
      <c r="FM29" s="144"/>
      <c r="FN29" s="144"/>
      <c r="FO29" s="144"/>
      <c r="FP29" s="144"/>
      <c r="FQ29" s="9"/>
      <c r="FR29" s="9"/>
      <c r="FU29" s="240"/>
    </row>
    <row r="30" spans="1:194" ht="18.75" customHeight="1" x14ac:dyDescent="0.2">
      <c r="A30" s="1894" t="s">
        <v>3211</v>
      </c>
      <c r="B30" s="1900" t="s">
        <v>7627</v>
      </c>
      <c r="C30" s="1900" t="s">
        <v>7628</v>
      </c>
      <c r="D30" s="1900"/>
      <c r="E30" s="1893" t="s">
        <v>3234</v>
      </c>
      <c r="F30" s="1943"/>
      <c r="G30" s="1893" t="s">
        <v>2121</v>
      </c>
      <c r="H30" s="1943"/>
      <c r="I30" s="1894" t="s">
        <v>2150</v>
      </c>
      <c r="J30" s="1900" t="s">
        <v>5822</v>
      </c>
      <c r="K30" s="163"/>
      <c r="L30" s="163"/>
      <c r="M30" s="7" t="s">
        <v>0</v>
      </c>
      <c r="O30" s="4622"/>
      <c r="P30" s="335" t="s">
        <v>131</v>
      </c>
      <c r="Q30" s="4215" t="s">
        <v>3026</v>
      </c>
      <c r="R30" s="4215"/>
      <c r="S30" s="4215"/>
      <c r="T30" s="4215"/>
      <c r="U30" s="4215"/>
      <c r="V30" s="4215"/>
      <c r="W30" s="4215"/>
      <c r="X30" s="4215"/>
      <c r="Y30" s="24"/>
      <c r="Z30" s="3016"/>
      <c r="AA30" s="3016"/>
      <c r="AB30" s="24"/>
      <c r="AC30" s="4567">
        <f>VLOOKUP($DD$3,'R3_raw'!$F$15:$ALF$115,MATCH(A30,'R3_raw'!$F$13:$ALF$13,0),FALSE)</f>
        <v>5.5279669059047902E-2</v>
      </c>
      <c r="AD30" s="4567"/>
      <c r="AE30" s="4567"/>
      <c r="AF30" s="454" t="s">
        <v>58</v>
      </c>
      <c r="AG30" s="454" t="s">
        <v>5125</v>
      </c>
      <c r="AH30" s="4568">
        <f>VLOOKUP($DD$3,'R4_raw'!$F$15:$CGU$115,MATCH(B30,'R4_raw'!$F$13:$CGU$13,0),FALSE)</f>
        <v>0.16532569161247659</v>
      </c>
      <c r="AI30" s="4568"/>
      <c r="AJ30" s="454" t="s">
        <v>58</v>
      </c>
      <c r="AK30" s="4635">
        <f>VLOOKUP($DD$3,'R4_raw'!$F$15:$CGU$115,MATCH(C30,'R4_raw'!$F$13:$CGU$13,0),FALSE)</f>
        <v>18</v>
      </c>
      <c r="AL30" s="4635"/>
      <c r="AM30" s="454" t="s">
        <v>76</v>
      </c>
      <c r="AN30" s="465" t="str">
        <f>IF(AK30&lt;=15,"★","")</f>
        <v/>
      </c>
      <c r="AO30" s="4249">
        <f>VLOOKUP("長野県",'R4_raw'!$F$15:$CGU$115,MATCH(B30,'R4_raw'!$F$13:$CGU$13,0),FALSE)</f>
        <v>0.30800979471147177</v>
      </c>
      <c r="AP30" s="4249"/>
      <c r="AQ30" s="467" t="s">
        <v>2131</v>
      </c>
      <c r="AR30" s="347"/>
      <c r="AS30" s="327"/>
      <c r="AT30" s="221" t="s">
        <v>2533</v>
      </c>
      <c r="AU30" s="26"/>
      <c r="AV30" s="26"/>
      <c r="AW30" s="26"/>
      <c r="AX30" s="26"/>
      <c r="AY30" s="26"/>
      <c r="AZ30" s="26"/>
      <c r="BA30" s="26"/>
      <c r="BB30" s="26"/>
      <c r="BC30" s="26"/>
      <c r="BD30" s="278"/>
      <c r="BE30" s="26"/>
      <c r="BF30" s="26"/>
      <c r="BG30" s="26"/>
      <c r="BH30" s="26"/>
      <c r="BI30" s="26"/>
      <c r="BJ30" s="454"/>
      <c r="BK30" s="4570">
        <f>VLOOKUP($DD$3,'R3_raw'!$F$15:$ALF$115,MATCH(E30,'R3_raw'!$F$13:$ALF$13,0),FALSE)</f>
        <v>1742.6</v>
      </c>
      <c r="BL30" s="4570"/>
      <c r="BM30" s="24" t="s">
        <v>58</v>
      </c>
      <c r="BN30" s="4586">
        <f>VLOOKUP($DD$3,'R3_raw'!$F$15:$ALF$115,MATCH(G30,'R3_raw'!$F$13:$ALF$13,0),FALSE)</f>
        <v>26</v>
      </c>
      <c r="BO30" s="4586"/>
      <c r="BP30" s="24" t="s">
        <v>76</v>
      </c>
      <c r="BQ30" s="27"/>
      <c r="BR30" s="4550">
        <f>VLOOKUP("長野県",'R3_raw'!$F$15:$ALF$115,MATCH(E30,'R3_raw'!$F$13:$ALF$13,0),FALSE)</f>
        <v>3637.8948051948041</v>
      </c>
      <c r="BS30" s="4550"/>
      <c r="BT30" s="467" t="s">
        <v>58</v>
      </c>
      <c r="BU30" s="144"/>
      <c r="BV30" s="3481"/>
      <c r="BW30" s="4560" t="s">
        <v>8363</v>
      </c>
      <c r="BX30" s="4560"/>
      <c r="BY30" s="4560"/>
      <c r="BZ30" s="4560"/>
      <c r="CA30" s="4560"/>
      <c r="CB30" s="4560"/>
      <c r="CC30" s="4560"/>
      <c r="CD30" s="4560"/>
      <c r="CE30" s="4560"/>
      <c r="CF30" s="4560"/>
      <c r="CG30" s="4560"/>
      <c r="CH30" s="4560"/>
      <c r="CI30" s="4560"/>
      <c r="CJ30" s="4560"/>
      <c r="CK30" s="4560"/>
      <c r="CL30" s="4560"/>
      <c r="CM30" s="4560"/>
      <c r="CN30" s="4560"/>
      <c r="CO30" s="4560"/>
      <c r="CP30" s="3018" t="str">
        <f>VLOOKUP($DD$3,'R3_raw'!$F$15:$ALF$115,MATCH(I30,'R3_raw'!$F$13:$ALF$13,0),FALSE)</f>
        <v>〇</v>
      </c>
      <c r="CQ30" s="2202" t="s">
        <v>5125</v>
      </c>
      <c r="CR30" s="3433" t="str">
        <f>VLOOKUP($DD$3,'R4_raw'!$F$15:$CGU$115,MATCH(J30,'R4_raw'!$F$13:$CGU$13,0),FALSE)</f>
        <v>〇</v>
      </c>
      <c r="CS30" s="4561">
        <f>VLOOKUP("長野県",'R4_raw'!$F$15:$CGU$115,MATCH(J30,'R4_raw'!$F$13:$CGU$13,0),FALSE)</f>
        <v>56</v>
      </c>
      <c r="CT30" s="4561"/>
      <c r="CU30" s="2410" t="s">
        <v>100</v>
      </c>
      <c r="CV30" s="4593">
        <f>(CS30/77)*100</f>
        <v>72.727272727272734</v>
      </c>
      <c r="CW30" s="4593"/>
      <c r="CX30" s="3482" t="s">
        <v>80</v>
      </c>
      <c r="DC30" s="9"/>
      <c r="DD30" s="9"/>
      <c r="DE30" s="9"/>
      <c r="DF30" s="9"/>
      <c r="DS30" s="119"/>
      <c r="DT30" s="119"/>
      <c r="DU30" s="119"/>
      <c r="DV30" s="119"/>
      <c r="DW30" s="119"/>
      <c r="DX30" s="119"/>
      <c r="DY30" s="119"/>
      <c r="DZ30" s="119"/>
      <c r="EA30" s="119"/>
      <c r="EB30" s="119"/>
      <c r="EC30" s="119"/>
      <c r="ED30" s="119"/>
      <c r="EE30" s="119"/>
      <c r="EF30" s="119"/>
      <c r="EG30" s="119"/>
      <c r="EH30" s="119"/>
      <c r="EI30" s="119"/>
      <c r="EJ30" s="119"/>
      <c r="EK30" s="119"/>
      <c r="EL30" s="119"/>
      <c r="ER30" s="231"/>
      <c r="ES30" s="231"/>
      <c r="ET30" s="232"/>
      <c r="EU30" s="232"/>
      <c r="EV30" s="53"/>
      <c r="EW30" s="53"/>
      <c r="EX30" s="49"/>
      <c r="EY30" s="49"/>
      <c r="EZ30" s="49"/>
      <c r="FQ30" s="9"/>
      <c r="FR30" s="9"/>
      <c r="FU30" s="240"/>
    </row>
    <row r="31" spans="1:194" ht="18.75" customHeight="1" thickBot="1" x14ac:dyDescent="0.25">
      <c r="A31" s="163"/>
      <c r="B31" s="1900"/>
      <c r="C31" s="163"/>
      <c r="D31" s="163"/>
      <c r="E31" s="1893" t="s">
        <v>2126</v>
      </c>
      <c r="F31" s="1943"/>
      <c r="G31" s="1893" t="s">
        <v>2127</v>
      </c>
      <c r="H31" s="1943"/>
      <c r="I31" s="1894" t="s">
        <v>2151</v>
      </c>
      <c r="J31" s="1900" t="s">
        <v>5824</v>
      </c>
      <c r="K31" s="163"/>
      <c r="L31" s="163"/>
      <c r="M31" s="7" t="s">
        <v>60</v>
      </c>
      <c r="O31" s="4622"/>
      <c r="P31" s="1807"/>
      <c r="Q31" s="4575"/>
      <c r="R31" s="4575"/>
      <c r="S31" s="4575"/>
      <c r="T31" s="4575"/>
      <c r="U31" s="4575"/>
      <c r="V31" s="4575"/>
      <c r="W31" s="4575"/>
      <c r="X31" s="4575"/>
      <c r="Y31" s="4655"/>
      <c r="Z31" s="4655"/>
      <c r="AA31" s="4655"/>
      <c r="AB31" s="463"/>
      <c r="AC31" s="463"/>
      <c r="AD31" s="4576"/>
      <c r="AE31" s="4576"/>
      <c r="AF31" s="4576"/>
      <c r="AG31" s="463"/>
      <c r="AH31" s="2008"/>
      <c r="AI31" s="2008"/>
      <c r="AJ31" s="2008"/>
      <c r="AK31" s="4658"/>
      <c r="AL31" s="4658"/>
      <c r="AM31" s="463"/>
      <c r="AN31" s="2183"/>
      <c r="AO31" s="4234"/>
      <c r="AP31" s="4234"/>
      <c r="AQ31" s="2184"/>
      <c r="AR31" s="144"/>
      <c r="AS31" s="330"/>
      <c r="AT31" s="4574" t="s">
        <v>2515</v>
      </c>
      <c r="AU31" s="4574"/>
      <c r="AV31" s="4574"/>
      <c r="AW31" s="4574"/>
      <c r="AX31" s="4574"/>
      <c r="AY31" s="4574"/>
      <c r="AZ31" s="4574"/>
      <c r="BA31" s="4574"/>
      <c r="BB31" s="4574"/>
      <c r="BC31" s="4574"/>
      <c r="BD31" s="4574"/>
      <c r="BE31" s="4574"/>
      <c r="BF31" s="4574"/>
      <c r="BG31" s="4574"/>
      <c r="BH31" s="4574"/>
      <c r="BI31" s="4574"/>
      <c r="BJ31" s="4574"/>
      <c r="BK31" s="4634">
        <f>VLOOKUP($DD$3,'R3_raw'!$F$15:$ALF$115,MATCH(E31,'R3_raw'!$F$13:$ALF$13,0),FALSE)</f>
        <v>178.5</v>
      </c>
      <c r="BL31" s="4634"/>
      <c r="BM31" s="310" t="s">
        <v>58</v>
      </c>
      <c r="BN31" s="4587">
        <f>VLOOKUP($DD$3,'R3_raw'!$F$15:$ALF$115,MATCH(G31,'R3_raw'!$F$13:$ALF$13,0),FALSE)</f>
        <v>32</v>
      </c>
      <c r="BO31" s="4587"/>
      <c r="BP31" s="310" t="s">
        <v>76</v>
      </c>
      <c r="BQ31" s="311"/>
      <c r="BR31" s="4643">
        <f>VLOOKUP("長野県",'R3_raw'!$F$15:$ALF$115,MATCH(E31,'R3_raw'!$F$13:$ALF$13,0),FALSE)</f>
        <v>221.87012987012977</v>
      </c>
      <c r="BS31" s="4643"/>
      <c r="BT31" s="468" t="s">
        <v>58</v>
      </c>
      <c r="BU31" s="144"/>
      <c r="BV31" s="3481"/>
      <c r="BW31" s="4560" t="s">
        <v>8364</v>
      </c>
      <c r="BX31" s="4560"/>
      <c r="BY31" s="4560"/>
      <c r="BZ31" s="4560"/>
      <c r="CA31" s="4560"/>
      <c r="CB31" s="4560"/>
      <c r="CC31" s="4560"/>
      <c r="CD31" s="4560"/>
      <c r="CE31" s="4560"/>
      <c r="CF31" s="4560"/>
      <c r="CG31" s="4560"/>
      <c r="CH31" s="4560"/>
      <c r="CI31" s="4560"/>
      <c r="CJ31" s="4560"/>
      <c r="CK31" s="4560"/>
      <c r="CL31" s="4560"/>
      <c r="CM31" s="4560"/>
      <c r="CN31" s="4560"/>
      <c r="CO31" s="4560"/>
      <c r="CP31" s="3018" t="str">
        <f>VLOOKUP($DD$3,'R3_raw'!$F$15:$ALF$115,MATCH(I31,'R3_raw'!$F$13:$ALF$13,0),FALSE)</f>
        <v>〇</v>
      </c>
      <c r="CQ31" s="2202" t="s">
        <v>5125</v>
      </c>
      <c r="CR31" s="3433" t="str">
        <f>VLOOKUP($DD$3,'R4_raw'!$F$15:$CGU$115,MATCH(J31,'R4_raw'!$F$13:$CGU$13,0),FALSE)</f>
        <v>〇</v>
      </c>
      <c r="CS31" s="4561">
        <f>VLOOKUP("長野県",'R4_raw'!$F$15:$CGU$115,MATCH(J31,'R4_raw'!$F$13:$CGU$13,0),FALSE)</f>
        <v>48</v>
      </c>
      <c r="CT31" s="4561"/>
      <c r="CU31" s="2410" t="s">
        <v>100</v>
      </c>
      <c r="CV31" s="4593">
        <f>(CS31/77)*100</f>
        <v>62.337662337662337</v>
      </c>
      <c r="CW31" s="4593"/>
      <c r="CX31" s="3482" t="s">
        <v>80</v>
      </c>
      <c r="DC31" s="136"/>
      <c r="DD31" s="136"/>
      <c r="DE31" s="136"/>
      <c r="DF31" s="160"/>
      <c r="DG31" s="53"/>
      <c r="DH31" s="53"/>
      <c r="DN31" s="49"/>
      <c r="DO31" s="49"/>
      <c r="DU31" s="9"/>
      <c r="DV31" s="9"/>
      <c r="DW31" s="9"/>
      <c r="ER31" s="231"/>
      <c r="ES31" s="231"/>
      <c r="ET31" s="232"/>
      <c r="EU31" s="232"/>
      <c r="EV31" s="53"/>
      <c r="EW31" s="53"/>
      <c r="EX31" s="49"/>
      <c r="EY31" s="49"/>
      <c r="EZ31" s="49"/>
      <c r="FQ31" s="9"/>
      <c r="FR31" s="9"/>
      <c r="FU31" s="240"/>
    </row>
    <row r="32" spans="1:194" ht="15.75" customHeight="1" thickBot="1" x14ac:dyDescent="0.25">
      <c r="E32" s="1891"/>
      <c r="F32" s="1891"/>
      <c r="G32" s="1891"/>
      <c r="H32" s="1891"/>
      <c r="I32" s="1894" t="s">
        <v>3235</v>
      </c>
      <c r="J32" s="1900" t="s">
        <v>5826</v>
      </c>
      <c r="K32" s="163"/>
      <c r="L32" s="163"/>
      <c r="M32" s="7" t="s">
        <v>0</v>
      </c>
      <c r="BV32" s="3481"/>
      <c r="BW32" s="4560" t="s">
        <v>8365</v>
      </c>
      <c r="BX32" s="4560"/>
      <c r="BY32" s="4560"/>
      <c r="BZ32" s="4560"/>
      <c r="CA32" s="4560"/>
      <c r="CB32" s="4560"/>
      <c r="CC32" s="4560"/>
      <c r="CD32" s="4560"/>
      <c r="CE32" s="4560"/>
      <c r="CF32" s="4560"/>
      <c r="CG32" s="4560"/>
      <c r="CH32" s="4560"/>
      <c r="CI32" s="4560"/>
      <c r="CJ32" s="4560"/>
      <c r="CK32" s="4560"/>
      <c r="CL32" s="4560"/>
      <c r="CM32" s="4560"/>
      <c r="CN32" s="4560"/>
      <c r="CO32" s="4560"/>
      <c r="CP32" s="3018" t="str">
        <f>VLOOKUP($DD$3,'R3_raw'!$F$15:$ALF$115,MATCH(I32,'R3_raw'!$F$13:$ALF$13,0),FALSE)</f>
        <v>〇</v>
      </c>
      <c r="CQ32" s="2202" t="s">
        <v>5125</v>
      </c>
      <c r="CR32" s="3433" t="str">
        <f>VLOOKUP($DD$3,'R4_raw'!$F$15:$CGU$115,MATCH(J32,'R4_raw'!$F$13:$CGU$13,0),FALSE)</f>
        <v>〇</v>
      </c>
      <c r="CS32" s="4561">
        <f>VLOOKUP("長野県",'R4_raw'!$F$15:$CGU$115,MATCH(J32,'R4_raw'!$F$13:$CGU$13,0),FALSE)</f>
        <v>41</v>
      </c>
      <c r="CT32" s="4561"/>
      <c r="CU32" s="2410" t="s">
        <v>100</v>
      </c>
      <c r="CV32" s="4593">
        <f>(CS32/77)*100</f>
        <v>53.246753246753244</v>
      </c>
      <c r="CW32" s="4593"/>
      <c r="CX32" s="3482" t="s">
        <v>80</v>
      </c>
      <c r="DF32" s="9"/>
      <c r="DG32" s="53"/>
      <c r="DH32" s="53"/>
      <c r="DN32" s="49"/>
      <c r="DO32" s="49"/>
      <c r="EB32" s="53"/>
      <c r="EC32" s="53"/>
      <c r="ED32" s="53"/>
      <c r="EJ32" s="49"/>
      <c r="EK32" s="49"/>
      <c r="ER32" s="231"/>
      <c r="ES32" s="231"/>
      <c r="ET32" s="232"/>
      <c r="EU32" s="232"/>
      <c r="EV32" s="53"/>
      <c r="EW32" s="53"/>
      <c r="EX32" s="49"/>
      <c r="EY32" s="49"/>
      <c r="EZ32" s="49"/>
      <c r="FQ32" s="9"/>
      <c r="FR32" s="9"/>
      <c r="FU32" s="240"/>
    </row>
    <row r="33" spans="1:178" ht="18.75" customHeight="1" x14ac:dyDescent="0.2">
      <c r="A33" s="1897"/>
      <c r="B33" s="1897"/>
      <c r="C33" s="1897"/>
      <c r="D33" s="1897"/>
      <c r="E33" s="1898"/>
      <c r="F33" s="1898"/>
      <c r="G33" s="1898"/>
      <c r="H33" s="1898"/>
      <c r="I33" s="1894" t="s">
        <v>3236</v>
      </c>
      <c r="J33" s="1900" t="s">
        <v>5828</v>
      </c>
      <c r="K33" s="163"/>
      <c r="L33" s="163"/>
      <c r="M33" s="7" t="s">
        <v>0</v>
      </c>
      <c r="O33" s="4638" t="s">
        <v>309</v>
      </c>
      <c r="P33" s="3755" t="s">
        <v>176</v>
      </c>
      <c r="Q33" s="3756"/>
      <c r="R33" s="3133"/>
      <c r="S33" s="3757"/>
      <c r="T33" s="3757"/>
      <c r="U33" s="3758"/>
      <c r="V33" s="3758"/>
      <c r="W33" s="3759"/>
      <c r="X33" s="3759"/>
      <c r="Y33" s="3760"/>
      <c r="Z33" s="3760"/>
      <c r="AA33" s="3760"/>
      <c r="AB33" s="3761"/>
      <c r="AC33" s="3760"/>
      <c r="AD33" s="3762"/>
      <c r="AE33" s="3763"/>
      <c r="AF33" s="3763"/>
      <c r="AG33" s="3133"/>
      <c r="AH33" s="3757"/>
      <c r="AI33" s="3757"/>
      <c r="AJ33" s="3758"/>
      <c r="AK33" s="3758"/>
      <c r="AL33" s="3759"/>
      <c r="AM33" s="3759"/>
      <c r="AN33" s="3760"/>
      <c r="AO33" s="3133"/>
      <c r="AP33" s="3133"/>
      <c r="AQ33" s="3764"/>
      <c r="AR33" s="3765"/>
      <c r="AS33" s="3766" t="s">
        <v>177</v>
      </c>
      <c r="AT33" s="3760"/>
      <c r="AU33" s="3760"/>
      <c r="AV33" s="3760"/>
      <c r="AW33" s="3760"/>
      <c r="AX33" s="3760"/>
      <c r="AY33" s="3760"/>
      <c r="AZ33" s="3760"/>
      <c r="BA33" s="3760"/>
      <c r="BB33" s="3760"/>
      <c r="BC33" s="3133"/>
      <c r="BD33" s="3767"/>
      <c r="BE33" s="3767"/>
      <c r="BF33" s="3767"/>
      <c r="BG33" s="3767"/>
      <c r="BH33" s="3768"/>
      <c r="BI33" s="3768"/>
      <c r="BJ33" s="3767"/>
      <c r="BK33" s="3769"/>
      <c r="BL33" s="3769"/>
      <c r="BM33" s="3767"/>
      <c r="BN33" s="3767"/>
      <c r="BO33" s="3767"/>
      <c r="BP33" s="3767"/>
      <c r="BQ33" s="3770"/>
      <c r="BR33" s="3767"/>
      <c r="BS33" s="3767"/>
      <c r="BT33" s="3771"/>
      <c r="BV33" s="3481"/>
      <c r="BW33" s="4560" t="s">
        <v>8366</v>
      </c>
      <c r="BX33" s="4560"/>
      <c r="BY33" s="4560"/>
      <c r="BZ33" s="4560"/>
      <c r="CA33" s="4560"/>
      <c r="CB33" s="4560"/>
      <c r="CC33" s="4560"/>
      <c r="CD33" s="4560"/>
      <c r="CE33" s="4560"/>
      <c r="CF33" s="4560"/>
      <c r="CG33" s="4560"/>
      <c r="CH33" s="4560"/>
      <c r="CI33" s="4560"/>
      <c r="CJ33" s="4560"/>
      <c r="CK33" s="4560"/>
      <c r="CL33" s="4560"/>
      <c r="CM33" s="4560"/>
      <c r="CN33" s="4560"/>
      <c r="CO33" s="4560"/>
      <c r="CP33" s="3018" t="str">
        <f>VLOOKUP($DD$3,'R3_raw'!$F$15:$ALF$115,MATCH(I33,'R3_raw'!$F$13:$ALF$13,0),FALSE)</f>
        <v>〇</v>
      </c>
      <c r="CQ33" s="2202" t="s">
        <v>5125</v>
      </c>
      <c r="CR33" s="3433" t="str">
        <f>VLOOKUP($DD$3,'R4_raw'!$F$15:$CGU$115,MATCH(J33,'R4_raw'!$F$13:$CGU$13,0),FALSE)</f>
        <v>〇</v>
      </c>
      <c r="CS33" s="4561">
        <f>VLOOKUP("長野県",'R4_raw'!$F$15:$CGU$115,MATCH(J33,'R4_raw'!$F$13:$CGU$13,0),FALSE)</f>
        <v>24</v>
      </c>
      <c r="CT33" s="4561"/>
      <c r="CU33" s="2410" t="s">
        <v>100</v>
      </c>
      <c r="CV33" s="4593">
        <f>(CS33/77)*100</f>
        <v>31.168831168831169</v>
      </c>
      <c r="CW33" s="4593"/>
      <c r="CX33" s="3482" t="s">
        <v>80</v>
      </c>
      <c r="DF33" s="9"/>
      <c r="DG33" s="53"/>
      <c r="DH33" s="53"/>
      <c r="DN33" s="49"/>
      <c r="DO33" s="49"/>
      <c r="EB33" s="226"/>
      <c r="EC33" s="226"/>
      <c r="ED33" s="226"/>
      <c r="EJ33" s="232"/>
      <c r="EK33" s="232"/>
      <c r="ER33" s="231"/>
      <c r="ES33" s="231"/>
      <c r="ET33" s="232"/>
      <c r="EU33" s="232"/>
      <c r="EV33" s="53"/>
      <c r="EW33" s="53"/>
      <c r="EX33" s="49"/>
      <c r="EY33" s="49"/>
      <c r="EZ33" s="49"/>
      <c r="FQ33" s="9"/>
      <c r="FR33" s="9"/>
      <c r="FU33" s="240"/>
    </row>
    <row r="34" spans="1:178" ht="18.75" customHeight="1" x14ac:dyDescent="0.2">
      <c r="A34" s="1897"/>
      <c r="B34" s="1897"/>
      <c r="C34" s="1897"/>
      <c r="D34" s="1897"/>
      <c r="E34" s="1898"/>
      <c r="F34" s="1898"/>
      <c r="G34" s="1898"/>
      <c r="H34" s="1898"/>
      <c r="I34" s="163"/>
      <c r="J34" s="163"/>
      <c r="K34" s="163"/>
      <c r="L34" s="163"/>
      <c r="M34" s="7" t="s">
        <v>0</v>
      </c>
      <c r="O34" s="4638"/>
      <c r="P34" s="4582" t="s">
        <v>8327</v>
      </c>
      <c r="Q34" s="4583"/>
      <c r="R34" s="4583"/>
      <c r="S34" s="4583"/>
      <c r="T34" s="4583"/>
      <c r="U34" s="4583"/>
      <c r="V34" s="4583"/>
      <c r="W34" s="4583"/>
      <c r="X34" s="4583"/>
      <c r="Y34" s="4583"/>
      <c r="Z34" s="4583"/>
      <c r="AA34" s="4583"/>
      <c r="AB34" s="4583"/>
      <c r="AC34" s="4583"/>
      <c r="AD34" s="4583"/>
      <c r="AE34" s="4583"/>
      <c r="AF34" s="4583"/>
      <c r="AG34" s="4573" t="s">
        <v>6923</v>
      </c>
      <c r="AH34" s="4573"/>
      <c r="AI34" s="4573"/>
      <c r="AJ34" s="4573"/>
      <c r="AK34" s="4577" t="s">
        <v>2443</v>
      </c>
      <c r="AL34" s="4577"/>
      <c r="AM34" s="4577"/>
      <c r="AN34" s="2427"/>
      <c r="AO34" s="4584" t="s">
        <v>276</v>
      </c>
      <c r="AP34" s="4584"/>
      <c r="AQ34" s="4585"/>
      <c r="AR34" s="53"/>
      <c r="AS34" s="2218" t="s">
        <v>8330</v>
      </c>
      <c r="AT34" s="282"/>
      <c r="AU34" s="1782"/>
      <c r="AV34" s="1782"/>
      <c r="AW34" s="1782"/>
      <c r="AX34" s="1782"/>
      <c r="AY34" s="1782"/>
      <c r="AZ34" s="485"/>
      <c r="BA34" s="485"/>
      <c r="BB34" s="550"/>
      <c r="BC34" s="551"/>
      <c r="BD34" s="551"/>
      <c r="BE34" s="1717"/>
      <c r="BF34" s="1717"/>
      <c r="BG34" s="1717"/>
      <c r="BH34" s="1717"/>
      <c r="BI34" s="1717"/>
      <c r="BJ34" s="1808"/>
      <c r="BK34" s="4696" t="s">
        <v>8963</v>
      </c>
      <c r="BL34" s="4696"/>
      <c r="BM34" s="4696"/>
      <c r="BN34" s="4577" t="s">
        <v>12</v>
      </c>
      <c r="BO34" s="4577"/>
      <c r="BP34" s="4577"/>
      <c r="BQ34" s="2427"/>
      <c r="BR34" s="4584" t="s">
        <v>276</v>
      </c>
      <c r="BS34" s="4584"/>
      <c r="BT34" s="3773"/>
      <c r="BU34" s="144"/>
      <c r="BV34" s="4564" t="s">
        <v>7144</v>
      </c>
      <c r="BW34" s="4556"/>
      <c r="BX34" s="4556"/>
      <c r="BY34" s="4556"/>
      <c r="BZ34" s="4556"/>
      <c r="CA34" s="4556"/>
      <c r="CB34" s="4556"/>
      <c r="CC34" s="4556"/>
      <c r="CD34" s="4556"/>
      <c r="CE34" s="4556"/>
      <c r="CF34" s="4556"/>
      <c r="CG34" s="4556"/>
      <c r="CH34" s="4556"/>
      <c r="CI34" s="4556"/>
      <c r="CJ34" s="4556"/>
      <c r="CK34" s="4556"/>
      <c r="CL34" s="4556"/>
      <c r="CM34" s="4559">
        <v>2021</v>
      </c>
      <c r="CN34" s="4559"/>
      <c r="CO34" s="3019"/>
      <c r="CP34" s="4559">
        <v>2022</v>
      </c>
      <c r="CQ34" s="4559"/>
      <c r="CR34" s="3019"/>
      <c r="CS34" s="4237" t="s">
        <v>73</v>
      </c>
      <c r="CT34" s="4237"/>
      <c r="CU34" s="1930"/>
      <c r="CV34" s="2216"/>
      <c r="CW34" s="2176" t="s">
        <v>276</v>
      </c>
      <c r="CX34" s="3478"/>
      <c r="DC34" s="9"/>
      <c r="DD34" s="9"/>
      <c r="DE34" s="9"/>
      <c r="DF34" s="9"/>
      <c r="DG34" s="9"/>
      <c r="DH34" s="9"/>
      <c r="DI34" s="9"/>
      <c r="DJ34" s="9"/>
      <c r="DK34" s="9"/>
      <c r="DL34" s="9"/>
      <c r="DM34" s="9"/>
      <c r="DN34" s="9"/>
      <c r="DO34" s="9"/>
      <c r="DP34" s="9"/>
      <c r="EB34" s="243"/>
      <c r="EC34" s="243"/>
      <c r="ED34" s="243"/>
      <c r="EJ34" s="49"/>
      <c r="EK34" s="49"/>
      <c r="ER34" s="231"/>
      <c r="ES34" s="231"/>
      <c r="ET34" s="232"/>
      <c r="EU34" s="232"/>
      <c r="EV34" s="53"/>
      <c r="EW34" s="53"/>
      <c r="EX34" s="49"/>
      <c r="EY34" s="49"/>
      <c r="EZ34" s="49"/>
      <c r="FQ34" s="244"/>
      <c r="FR34" s="244"/>
      <c r="FU34" s="240"/>
    </row>
    <row r="35" spans="1:178" ht="18.75" customHeight="1" x14ac:dyDescent="0.2">
      <c r="A35" s="1902" t="s">
        <v>6920</v>
      </c>
      <c r="B35" s="1902" t="s">
        <v>6603</v>
      </c>
      <c r="C35" s="1902" t="s">
        <v>6607</v>
      </c>
      <c r="D35" s="1902"/>
      <c r="E35" s="1905" t="s">
        <v>7033</v>
      </c>
      <c r="F35" s="1905" t="s">
        <v>7034</v>
      </c>
      <c r="G35" s="1905" t="s">
        <v>7035</v>
      </c>
      <c r="H35" s="1898"/>
      <c r="I35" s="3581" t="s">
        <v>8339</v>
      </c>
      <c r="J35" s="1900" t="s">
        <v>6638</v>
      </c>
      <c r="K35" s="1900" t="s">
        <v>7641</v>
      </c>
      <c r="L35" s="163"/>
      <c r="M35" s="7" t="s">
        <v>0</v>
      </c>
      <c r="O35" s="4638"/>
      <c r="P35" s="3772"/>
      <c r="Q35" s="4565" t="s">
        <v>142</v>
      </c>
      <c r="R35" s="4565"/>
      <c r="S35" s="4565"/>
      <c r="T35" s="4565"/>
      <c r="U35" s="4565"/>
      <c r="V35" s="4565"/>
      <c r="W35" s="4565"/>
      <c r="X35" s="4565"/>
      <c r="Y35" s="4565"/>
      <c r="Z35" s="4565"/>
      <c r="AA35" s="4565"/>
      <c r="AB35" s="4565"/>
      <c r="AC35" s="4581">
        <f>VLOOKUP($DD$3,'R4_raw'!$F$15:$CGU$115,MATCH(A35,'R4_raw'!$F$13:$CGU$13,0),FALSE)</f>
        <v>3</v>
      </c>
      <c r="AD35" s="4581"/>
      <c r="AE35" s="4553" t="s">
        <v>5127</v>
      </c>
      <c r="AF35" s="4553"/>
      <c r="AG35" s="4580">
        <f>VLOOKUP($DD$3,'R4_raw'!$F$15:$CGU$115,MATCH(B35,'R4_raw'!$F$13:$CGU$13,0),FALSE)</f>
        <v>0.80720891373896475</v>
      </c>
      <c r="AH35" s="4580"/>
      <c r="AI35" s="4553" t="s">
        <v>143</v>
      </c>
      <c r="AJ35" s="4553"/>
      <c r="AK35" s="4571">
        <f>VLOOKUP($DD$3,'R4_raw'!$F$15:$CGU$115,MATCH(C35,'R4_raw'!$F$13:$CGU$13,0),FALSE)</f>
        <v>22</v>
      </c>
      <c r="AL35" s="4571"/>
      <c r="AM35" s="2368" t="s">
        <v>76</v>
      </c>
      <c r="AN35" s="3436" t="str">
        <f>IF(AK35&lt;=15,"★","")</f>
        <v/>
      </c>
      <c r="AO35" s="4572">
        <f>VLOOKUP("長野県",'R4_raw'!$F$15:$CGU$115,MATCH(B35,'R4_raw'!$F$13:$CGU$13,0),FALSE)</f>
        <v>1.9446078455203528</v>
      </c>
      <c r="AP35" s="4572"/>
      <c r="AQ35" s="3448" t="s">
        <v>16</v>
      </c>
      <c r="AR35" s="53"/>
      <c r="AS35" s="2182"/>
      <c r="AT35" s="3451" t="s">
        <v>147</v>
      </c>
      <c r="AU35" s="3446"/>
      <c r="AV35" s="3446"/>
      <c r="AW35" s="3446"/>
      <c r="AX35" s="2368"/>
      <c r="AY35" s="2368"/>
      <c r="AZ35" s="2368"/>
      <c r="BA35" s="2368"/>
      <c r="BB35" s="2368"/>
      <c r="BC35" s="2368"/>
      <c r="BD35" s="450"/>
      <c r="BE35" s="450"/>
      <c r="BF35" s="450"/>
      <c r="BG35" s="4664">
        <f>VLOOKUP($DD$3,'R4_raw'!$F$15:$CGU$115,MATCH(E35,'R4_raw'!$F$13:$CGU$13,0),FALSE)</f>
        <v>1004</v>
      </c>
      <c r="BH35" s="4664"/>
      <c r="BI35" s="4664"/>
      <c r="BJ35" s="3457" t="s">
        <v>95</v>
      </c>
      <c r="BK35" s="4657">
        <f>VLOOKUP($DD$3,'R4_raw'!$F$15:$CGU$115,MATCH(F35,'R4_raw'!$F$13:$CGU$13,0),FALSE)</f>
        <v>267.1036809228379</v>
      </c>
      <c r="BL35" s="4657"/>
      <c r="BM35" s="3457" t="s">
        <v>95</v>
      </c>
      <c r="BN35" s="4669">
        <f>VLOOKUP($DD$3,'R4_raw'!$F$15:$CGU$115,MATCH(G35,'R4_raw'!$F$13:$CGU$13,0),FALSE)</f>
        <v>8</v>
      </c>
      <c r="BO35" s="4669"/>
      <c r="BP35" s="450" t="s">
        <v>76</v>
      </c>
      <c r="BQ35" s="2902" t="str">
        <f t="shared" ref="BQ35:BQ48" si="2">IF(BN35&lt;=15,"★","")</f>
        <v>★</v>
      </c>
      <c r="BR35" s="4623">
        <f>VLOOKUP("長野県",'R4_raw'!$F$15:$CGU$115,MATCH(F35,'R4_raw'!$F$13:$CGU$13,0),FALSE)</f>
        <v>249.93927582286648</v>
      </c>
      <c r="BS35" s="4623"/>
      <c r="BT35" s="3774" t="s">
        <v>95</v>
      </c>
      <c r="BU35" s="144"/>
      <c r="BV35" s="3481"/>
      <c r="BW35" s="3469"/>
      <c r="BX35" s="3149"/>
      <c r="BY35" s="3149"/>
      <c r="BZ35" s="3149"/>
      <c r="CA35" s="3149"/>
      <c r="CB35" s="3149"/>
      <c r="CC35" s="3149"/>
      <c r="CD35" s="3149"/>
      <c r="CE35" s="3149"/>
      <c r="CF35" s="3149"/>
      <c r="CG35" s="3149"/>
      <c r="CH35" s="3149"/>
      <c r="CI35" s="3149"/>
      <c r="CJ35" s="3149"/>
      <c r="CK35" s="3466"/>
      <c r="CL35" s="4558">
        <f>VLOOKUP($DD$3,'R3_raw'!$F$15:$ALF$115,MATCH(I35,'R3_raw'!$F$13:$ALF$13,0),FALSE)</f>
        <v>20</v>
      </c>
      <c r="CM35" s="4558"/>
      <c r="CN35" s="3468" t="s">
        <v>108</v>
      </c>
      <c r="CO35" s="3149" t="s">
        <v>5125</v>
      </c>
      <c r="CP35" s="3467">
        <f>VLOOKUP($DD$3,'R4_raw'!$F$15:$CGU$115,MATCH(J35,'R4_raw'!$F$13:$CGU$13,0),FALSE)</f>
        <v>20</v>
      </c>
      <c r="CQ35" s="3470" t="s">
        <v>108</v>
      </c>
      <c r="CR35" s="3149"/>
      <c r="CS35" s="3156">
        <f>VLOOKUP($DD$3,'R4_raw'!$F$15:$CGU$115,MATCH(K35,'R4_raw'!$F$13:$CGU$13,0),FALSE)</f>
        <v>1</v>
      </c>
      <c r="CT35" s="3149" t="s">
        <v>76</v>
      </c>
      <c r="CU35" s="211" t="str">
        <f>IF(CS35&lt;=15,"★","")</f>
        <v>★</v>
      </c>
      <c r="CV35" s="4650">
        <f>VLOOKUP("長野県",'R4_raw'!$F$15:$CGU$115,MATCH(J35,'R4_raw'!$F$13:$CGU$13,0),FALSE)</f>
        <v>12.077922077922079</v>
      </c>
      <c r="CW35" s="4650"/>
      <c r="CX35" s="3480" t="s">
        <v>108</v>
      </c>
      <c r="DC35" s="9"/>
      <c r="DD35" s="9"/>
      <c r="DE35" s="9"/>
      <c r="DF35" s="9"/>
      <c r="EB35" s="53"/>
      <c r="EC35" s="53"/>
      <c r="ED35" s="53"/>
      <c r="EJ35" s="49"/>
      <c r="EK35" s="49"/>
      <c r="ER35" s="231"/>
      <c r="ES35" s="231"/>
      <c r="ET35" s="232"/>
      <c r="EU35" s="232"/>
      <c r="EV35" s="53"/>
      <c r="EW35" s="53"/>
      <c r="EX35" s="49"/>
      <c r="EY35" s="49"/>
      <c r="EZ35" s="49"/>
      <c r="FC35" s="49"/>
      <c r="FQ35" s="9"/>
      <c r="FR35" s="9"/>
      <c r="FU35" s="240"/>
    </row>
    <row r="36" spans="1:178" ht="18.75" customHeight="1" x14ac:dyDescent="0.2">
      <c r="A36" s="1902" t="s">
        <v>6921</v>
      </c>
      <c r="B36" s="1902" t="s">
        <v>6605</v>
      </c>
      <c r="C36" s="1902" t="s">
        <v>6608</v>
      </c>
      <c r="D36" s="1902"/>
      <c r="E36" s="1905" t="s">
        <v>7036</v>
      </c>
      <c r="F36" s="1905" t="s">
        <v>7037</v>
      </c>
      <c r="G36" s="1905" t="s">
        <v>7038</v>
      </c>
      <c r="H36" s="1898"/>
      <c r="I36" s="1894" t="s">
        <v>3237</v>
      </c>
      <c r="J36" s="1900" t="s">
        <v>6902</v>
      </c>
      <c r="K36" s="163"/>
      <c r="L36" s="163"/>
      <c r="M36" s="7" t="s">
        <v>54</v>
      </c>
      <c r="O36" s="4638"/>
      <c r="P36" s="3772"/>
      <c r="Q36" s="4565" t="s">
        <v>144</v>
      </c>
      <c r="R36" s="4565"/>
      <c r="S36" s="4565"/>
      <c r="T36" s="4565"/>
      <c r="U36" s="4565"/>
      <c r="V36" s="4565"/>
      <c r="W36" s="4565"/>
      <c r="X36" s="4565"/>
      <c r="Y36" s="4566"/>
      <c r="Z36" s="4566"/>
      <c r="AA36" s="4566"/>
      <c r="AB36" s="4566"/>
      <c r="AC36" s="4581">
        <f>VLOOKUP($DD$3,'R4_raw'!$F$15:$CGU$115,MATCH(A36,'R4_raw'!$F$13:$CGU$13,0),FALSE)</f>
        <v>35</v>
      </c>
      <c r="AD36" s="4581"/>
      <c r="AE36" s="4553" t="s">
        <v>5127</v>
      </c>
      <c r="AF36" s="4553"/>
      <c r="AG36" s="4580">
        <f>VLOOKUP($DD$3,'R4_raw'!$F$15:$CGU$115,MATCH(B36,'R4_raw'!$F$13:$CGU$13,0),FALSE)</f>
        <v>9.4174373269545892</v>
      </c>
      <c r="AH36" s="4580"/>
      <c r="AI36" s="4553" t="s">
        <v>143</v>
      </c>
      <c r="AJ36" s="4553"/>
      <c r="AK36" s="4571">
        <f>VLOOKUP($DD$3,'R4_raw'!$F$15:$CGU$115,MATCH(C36,'R4_raw'!$F$13:$CGU$13,0),FALSE)</f>
        <v>49</v>
      </c>
      <c r="AL36" s="4571"/>
      <c r="AM36" s="2368" t="s">
        <v>76</v>
      </c>
      <c r="AN36" s="3436" t="str">
        <f>IF(AK36&lt;=15,"★","")</f>
        <v/>
      </c>
      <c r="AO36" s="4572">
        <f>VLOOKUP("長野県",'R4_raw'!$F$15:$CGU$115,MATCH(B36,'R4_raw'!$F$13:$CGU$13,0),FALSE)</f>
        <v>15.119325998920742</v>
      </c>
      <c r="AP36" s="4572"/>
      <c r="AQ36" s="3448" t="s">
        <v>16</v>
      </c>
      <c r="AR36" s="53"/>
      <c r="AS36" s="2182"/>
      <c r="AT36" s="3451" t="s">
        <v>148</v>
      </c>
      <c r="AU36" s="3446"/>
      <c r="AV36" s="3446"/>
      <c r="AW36" s="3446"/>
      <c r="AX36" s="2368"/>
      <c r="AY36" s="2368"/>
      <c r="AZ36" s="2368"/>
      <c r="BA36" s="2368"/>
      <c r="BB36" s="2368"/>
      <c r="BC36" s="2368"/>
      <c r="BD36" s="450"/>
      <c r="BE36" s="450"/>
      <c r="BF36" s="450"/>
      <c r="BG36" s="4664">
        <f>VLOOKUP($DD$3,'R4_raw'!$F$15:$CGU$115,MATCH(E36,'R4_raw'!$F$13:$CGU$13,0),FALSE)</f>
        <v>302</v>
      </c>
      <c r="BH36" s="4664"/>
      <c r="BI36" s="4664"/>
      <c r="BJ36" s="3457" t="s">
        <v>95</v>
      </c>
      <c r="BK36" s="4657">
        <f>VLOOKUP($DD$3,'R4_raw'!$F$15:$CGU$115,MATCH(F36,'R4_raw'!$F$13:$CGU$13,0),FALSE)</f>
        <v>80.343935895116573</v>
      </c>
      <c r="BL36" s="4657"/>
      <c r="BM36" s="3457" t="s">
        <v>95</v>
      </c>
      <c r="BN36" s="4669">
        <f>VLOOKUP($DD$3,'R4_raw'!$F$15:$CGU$115,MATCH(G36,'R4_raw'!$F$13:$CGU$13,0),FALSE)</f>
        <v>13</v>
      </c>
      <c r="BO36" s="4669"/>
      <c r="BP36" s="450" t="s">
        <v>76</v>
      </c>
      <c r="BQ36" s="2902" t="str">
        <f>IF(BN36&lt;=15,"★","")</f>
        <v>★</v>
      </c>
      <c r="BR36" s="4623">
        <f>VLOOKUP("長野県",'R4_raw'!$F$15:$CGU$115,MATCH(F36,'R4_raw'!$F$13:$CGU$13,0),FALSE)</f>
        <v>79.432493638932854</v>
      </c>
      <c r="BS36" s="4623"/>
      <c r="BT36" s="3774" t="s">
        <v>95</v>
      </c>
      <c r="BV36" s="3481"/>
      <c r="BW36" s="4233" t="s">
        <v>8367</v>
      </c>
      <c r="BX36" s="4233"/>
      <c r="BY36" s="4233"/>
      <c r="BZ36" s="4233"/>
      <c r="CA36" s="4233"/>
      <c r="CB36" s="4233"/>
      <c r="CC36" s="4233"/>
      <c r="CD36" s="4233"/>
      <c r="CE36" s="4233"/>
      <c r="CF36" s="4233"/>
      <c r="CG36" s="4233"/>
      <c r="CH36" s="4233"/>
      <c r="CI36" s="4233"/>
      <c r="CJ36" s="4233"/>
      <c r="CK36" s="4233"/>
      <c r="CL36" s="4233"/>
      <c r="CM36" s="4233"/>
      <c r="CN36" s="4233"/>
      <c r="CO36" s="4233"/>
      <c r="CP36" s="3018" t="str">
        <f>VLOOKUP($DD$3,'R3_raw'!$F$15:$ALF$115,MATCH(I36,'R3_raw'!$F$13:$ALF$13,0),FALSE)</f>
        <v>〇</v>
      </c>
      <c r="CQ36" s="2202" t="s">
        <v>5125</v>
      </c>
      <c r="CR36" s="3433" t="str">
        <f>VLOOKUP($DD$3,'R4_raw'!$F$15:$CGU$115,MATCH(J36,'R4_raw'!$F$13:$CGU$13,0),FALSE)</f>
        <v>〇</v>
      </c>
      <c r="CS36" s="4561">
        <f>VLOOKUP("長野県",'R4_raw'!$F$15:$CGU$115,MATCH(J36,'R4_raw'!$F$13:$CGU$13,0),FALSE)</f>
        <v>61</v>
      </c>
      <c r="CT36" s="4561"/>
      <c r="CU36" s="2000" t="s">
        <v>100</v>
      </c>
      <c r="CV36" s="4593">
        <f>(CS36/77)*100</f>
        <v>79.220779220779221</v>
      </c>
      <c r="CW36" s="4593"/>
      <c r="CX36" s="3482" t="s">
        <v>80</v>
      </c>
      <c r="DB36" s="399"/>
      <c r="DC36" s="136"/>
      <c r="DD36" s="136"/>
      <c r="DE36" s="136"/>
      <c r="DF36" s="160"/>
      <c r="DG36" s="53"/>
      <c r="DH36" s="53"/>
      <c r="DJ36" s="9"/>
      <c r="DK36" s="9"/>
      <c r="DM36" s="103"/>
      <c r="DN36" s="53"/>
      <c r="DO36" s="53"/>
      <c r="DV36" s="161"/>
      <c r="DW36" s="161"/>
      <c r="DX36" s="161"/>
      <c r="DY36" s="161"/>
      <c r="EB36" s="53"/>
      <c r="EC36" s="53"/>
      <c r="ED36" s="53"/>
      <c r="EJ36" s="49"/>
      <c r="EK36" s="49"/>
      <c r="ER36" s="231"/>
      <c r="ES36" s="231"/>
      <c r="ET36" s="232"/>
      <c r="EU36" s="232"/>
      <c r="EV36" s="53"/>
      <c r="EW36" s="53"/>
      <c r="EX36" s="49"/>
      <c r="EY36" s="49"/>
      <c r="EZ36" s="49"/>
      <c r="FC36" s="119"/>
      <c r="FQ36" s="9"/>
      <c r="FR36" s="9"/>
      <c r="FU36" s="240"/>
    </row>
    <row r="37" spans="1:178" ht="18.75" customHeight="1" x14ac:dyDescent="0.2">
      <c r="D37" s="1902"/>
      <c r="E37" s="1905" t="s">
        <v>7039</v>
      </c>
      <c r="F37" s="1905" t="s">
        <v>7040</v>
      </c>
      <c r="G37" s="1905" t="s">
        <v>7041</v>
      </c>
      <c r="H37" s="1898"/>
      <c r="I37" s="1894" t="s">
        <v>3238</v>
      </c>
      <c r="J37" s="1900" t="s">
        <v>6640</v>
      </c>
      <c r="K37" s="163"/>
      <c r="L37" s="163"/>
      <c r="M37" s="7" t="s">
        <v>0</v>
      </c>
      <c r="O37" s="4638"/>
      <c r="P37" s="3772"/>
      <c r="Q37" s="4565" t="s">
        <v>2432</v>
      </c>
      <c r="R37" s="4565"/>
      <c r="S37" s="4565"/>
      <c r="T37" s="4565"/>
      <c r="U37" s="4565"/>
      <c r="V37" s="4565"/>
      <c r="W37" s="4565"/>
      <c r="X37" s="4565"/>
      <c r="Y37" s="4565"/>
      <c r="Z37" s="4565"/>
      <c r="AA37" s="4565"/>
      <c r="AB37" s="4565"/>
      <c r="AC37" s="4581">
        <f>VLOOKUP($DD$3,'R4_raw'!$F$15:$CGU$115,MATCH(A38,'R4_raw'!$F$13:$CGU$13,0),FALSE)</f>
        <v>31</v>
      </c>
      <c r="AD37" s="4581"/>
      <c r="AE37" s="4553" t="s">
        <v>5127</v>
      </c>
      <c r="AF37" s="4553"/>
      <c r="AG37" s="4580">
        <f>VLOOKUP($DD$3,'R4_raw'!$F$15:$CGU$115,MATCH(B38,'R4_raw'!$F$13:$CGU$13,0),FALSE)</f>
        <v>8.3411587753026364</v>
      </c>
      <c r="AH37" s="4580"/>
      <c r="AI37" s="4553" t="s">
        <v>143</v>
      </c>
      <c r="AJ37" s="4553"/>
      <c r="AK37" s="4571">
        <f>VLOOKUP($DD$3,'R4_raw'!$F$15:$CGU$115,MATCH(C38,'R4_raw'!$F$13:$CGU$13,0),FALSE)</f>
        <v>29</v>
      </c>
      <c r="AL37" s="4571"/>
      <c r="AM37" s="2368" t="s">
        <v>76</v>
      </c>
      <c r="AN37" s="3436" t="str">
        <f>IF(AK37&lt;=15,"★","")</f>
        <v/>
      </c>
      <c r="AO37" s="4572">
        <f>VLOOKUP("長野県",'R4_raw'!$F$15:$CGU$115,MATCH(B38,'R4_raw'!$F$13:$CGU$13,0),FALSE)</f>
        <v>9.7230392276017632</v>
      </c>
      <c r="AP37" s="4572"/>
      <c r="AQ37" s="3448" t="s">
        <v>16</v>
      </c>
      <c r="AR37" s="53"/>
      <c r="AS37" s="2182"/>
      <c r="AT37" s="3451" t="s">
        <v>149</v>
      </c>
      <c r="AU37" s="3446"/>
      <c r="AV37" s="3446"/>
      <c r="AW37" s="3446"/>
      <c r="AX37" s="2368"/>
      <c r="AY37" s="2368"/>
      <c r="AZ37" s="2368"/>
      <c r="BA37" s="2368"/>
      <c r="BB37" s="2368"/>
      <c r="BC37" s="2368"/>
      <c r="BD37" s="450"/>
      <c r="BE37" s="450"/>
      <c r="BF37" s="450"/>
      <c r="BG37" s="4664">
        <f>VLOOKUP($DD$3,'R4_raw'!$F$15:$CGU$115,MATCH(E37,'R4_raw'!$F$13:$CGU$13,0),FALSE)</f>
        <v>895</v>
      </c>
      <c r="BH37" s="4664"/>
      <c r="BI37" s="4664"/>
      <c r="BJ37" s="3457" t="s">
        <v>95</v>
      </c>
      <c r="BK37" s="4657">
        <f>VLOOKUP($DD$3,'R4_raw'!$F$15:$CGU$115,MATCH(F37,'R4_raw'!$F$13:$CGU$13,0),FALSE)</f>
        <v>238.1053729342031</v>
      </c>
      <c r="BL37" s="4657"/>
      <c r="BM37" s="3457" t="s">
        <v>95</v>
      </c>
      <c r="BN37" s="4669">
        <f>VLOOKUP($DD$3,'R4_raw'!$F$15:$CGU$115,MATCH(G37,'R4_raw'!$F$13:$CGU$13,0),FALSE)</f>
        <v>11</v>
      </c>
      <c r="BO37" s="4669"/>
      <c r="BP37" s="450" t="s">
        <v>76</v>
      </c>
      <c r="BQ37" s="2902" t="str">
        <f>IF(BN37&lt;=15,"★","")</f>
        <v>★</v>
      </c>
      <c r="BR37" s="4623">
        <f>VLOOKUP("長野県",'R4_raw'!$F$15:$CGU$115,MATCH(F37,'R4_raw'!$F$13:$CGU$13,0),FALSE)</f>
        <v>220.52338252111451</v>
      </c>
      <c r="BS37" s="4623"/>
      <c r="BT37" s="3774" t="s">
        <v>95</v>
      </c>
      <c r="BV37" s="3481"/>
      <c r="BW37" s="4233" t="s">
        <v>8368</v>
      </c>
      <c r="BX37" s="4233"/>
      <c r="BY37" s="4233"/>
      <c r="BZ37" s="4233"/>
      <c r="CA37" s="4233"/>
      <c r="CB37" s="4233"/>
      <c r="CC37" s="4233"/>
      <c r="CD37" s="4233"/>
      <c r="CE37" s="4233"/>
      <c r="CF37" s="4233"/>
      <c r="CG37" s="4233"/>
      <c r="CH37" s="4233"/>
      <c r="CI37" s="4233"/>
      <c r="CJ37" s="4233"/>
      <c r="CK37" s="4233"/>
      <c r="CL37" s="4233"/>
      <c r="CM37" s="4233"/>
      <c r="CN37" s="4233"/>
      <c r="CO37" s="4233"/>
      <c r="CP37" s="3018" t="str">
        <f>VLOOKUP($DD$3,'R3_raw'!$F$15:$ALF$115,MATCH(I37,'R3_raw'!$F$13:$ALF$13,0),FALSE)</f>
        <v>〇</v>
      </c>
      <c r="CQ37" s="2202" t="s">
        <v>5125</v>
      </c>
      <c r="CR37" s="3433" t="str">
        <f>VLOOKUP($DD$3,'R4_raw'!$F$15:$CGU$115,MATCH(J37,'R4_raw'!$F$13:$CGU$13,0),FALSE)</f>
        <v>〇</v>
      </c>
      <c r="CS37" s="4561">
        <f>VLOOKUP("長野県",'R4_raw'!$F$15:$CGU$115,MATCH(J37,'R4_raw'!$F$13:$CGU$13,0),FALSE)</f>
        <v>51</v>
      </c>
      <c r="CT37" s="4561"/>
      <c r="CU37" s="2000" t="s">
        <v>100</v>
      </c>
      <c r="CV37" s="4593">
        <f>(CS37/77)*100</f>
        <v>66.233766233766232</v>
      </c>
      <c r="CW37" s="4593"/>
      <c r="CX37" s="3482" t="s">
        <v>80</v>
      </c>
      <c r="DF37" s="9"/>
      <c r="DG37" s="53"/>
      <c r="DH37" s="53"/>
      <c r="DJ37" s="9"/>
      <c r="DK37" s="9"/>
      <c r="DM37" s="103"/>
      <c r="ER37" s="231"/>
      <c r="ES37" s="231"/>
      <c r="ET37" s="232"/>
      <c r="EU37" s="232"/>
      <c r="EV37" s="53"/>
      <c r="EW37" s="53"/>
      <c r="EX37" s="49"/>
      <c r="EY37" s="49"/>
      <c r="EZ37" s="49"/>
      <c r="FB37" s="49"/>
      <c r="FQ37" s="9"/>
      <c r="FR37" s="9"/>
      <c r="FU37" s="240"/>
    </row>
    <row r="38" spans="1:178" ht="18.75" customHeight="1" x14ac:dyDescent="0.2">
      <c r="A38" s="1902" t="s">
        <v>6922</v>
      </c>
      <c r="B38" s="1902" t="s">
        <v>6606</v>
      </c>
      <c r="C38" s="1902" t="s">
        <v>6609</v>
      </c>
      <c r="D38" s="2375"/>
      <c r="E38" s="2318" t="s">
        <v>7042</v>
      </c>
      <c r="F38" s="2318" t="s">
        <v>7043</v>
      </c>
      <c r="G38" s="1905" t="s">
        <v>7044</v>
      </c>
      <c r="H38" s="1898"/>
      <c r="I38" s="1894" t="s">
        <v>3239</v>
      </c>
      <c r="J38" s="1900" t="s">
        <v>6641</v>
      </c>
      <c r="K38" s="163"/>
      <c r="L38" s="163"/>
      <c r="M38" s="7"/>
      <c r="O38" s="4638"/>
      <c r="P38" s="3772"/>
      <c r="Q38" s="4565" t="s">
        <v>5715</v>
      </c>
      <c r="R38" s="4565"/>
      <c r="S38" s="4565"/>
      <c r="T38" s="4565"/>
      <c r="U38" s="4565"/>
      <c r="V38" s="4565"/>
      <c r="W38" s="4565"/>
      <c r="X38" s="4565"/>
      <c r="Y38" s="4566"/>
      <c r="Z38" s="4566"/>
      <c r="AA38" s="4566"/>
      <c r="AB38" s="4566"/>
      <c r="AC38" s="4581">
        <f>VLOOKUP($DD$3,'R4_raw'!$F$15:$CGU$115,MATCH(A39,'R4_raw'!$F$13:$CGU$13,0),FALSE)</f>
        <v>190</v>
      </c>
      <c r="AD38" s="4581"/>
      <c r="AE38" s="4553" t="s">
        <v>5127</v>
      </c>
      <c r="AF38" s="4553"/>
      <c r="AG38" s="4580">
        <f>VLOOKUP($DD$3,'R4_raw'!$F$15:$CGU$115,MATCH(B39,'R4_raw'!$F$13:$CGU$13,0),FALSE)</f>
        <v>51.123231203467775</v>
      </c>
      <c r="AH38" s="4580"/>
      <c r="AI38" s="4553" t="s">
        <v>143</v>
      </c>
      <c r="AJ38" s="4553"/>
      <c r="AK38" s="4571">
        <f>VLOOKUP($DD$3,'R4_raw'!$F$15:$CGU$115,MATCH(C39,'R4_raw'!$F$13:$CGU$13,0),FALSE)</f>
        <v>14</v>
      </c>
      <c r="AL38" s="4571"/>
      <c r="AM38" s="2368" t="s">
        <v>76</v>
      </c>
      <c r="AN38" s="3436" t="str">
        <f>IF(AK38&lt;=15,"★","")</f>
        <v>★</v>
      </c>
      <c r="AO38" s="4572">
        <f>VLOOKUP("長野県",'R4_raw'!$F$15:$CGU$115,MATCH(B39,'R4_raw'!$F$13:$CGU$13,0),FALSE)</f>
        <v>47.545661822972626</v>
      </c>
      <c r="AP38" s="4572"/>
      <c r="AQ38" s="3448" t="s">
        <v>16</v>
      </c>
      <c r="AR38" s="53"/>
      <c r="AS38" s="2182"/>
      <c r="AT38" s="3452" t="s">
        <v>2525</v>
      </c>
      <c r="AU38" s="2368"/>
      <c r="AV38" s="2368"/>
      <c r="AW38" s="2368"/>
      <c r="AX38" s="2368"/>
      <c r="AY38" s="2368"/>
      <c r="AZ38" s="2368"/>
      <c r="BA38" s="2368"/>
      <c r="BB38" s="2368"/>
      <c r="BC38" s="2368"/>
      <c r="BD38" s="450"/>
      <c r="BE38" s="450"/>
      <c r="BF38" s="450"/>
      <c r="BG38" s="4664">
        <f>VLOOKUP($DD$3,'R4_raw'!$F$15:$CGU$115,MATCH(E38,'R4_raw'!$F$13:$CGU$13,0),FALSE)</f>
        <v>281</v>
      </c>
      <c r="BH38" s="4664"/>
      <c r="BI38" s="4664"/>
      <c r="BJ38" s="3457" t="s">
        <v>95</v>
      </c>
      <c r="BK38" s="4657">
        <f>VLOOKUP($DD$3,'R4_raw'!$F$15:$CGU$115,MATCH(F38,'R4_raw'!$F$13:$CGU$13,0),FALSE)</f>
        <v>74.757105915654833</v>
      </c>
      <c r="BL38" s="4657"/>
      <c r="BM38" s="3457" t="s">
        <v>95</v>
      </c>
      <c r="BN38" s="4669">
        <f>VLOOKUP($DD$3,'R4_raw'!$F$15:$CGU$115,MATCH(G38,'R4_raw'!$F$13:$CGU$13,0),FALSE)</f>
        <v>57</v>
      </c>
      <c r="BO38" s="4669"/>
      <c r="BP38" s="450" t="s">
        <v>76</v>
      </c>
      <c r="BQ38" s="2902" t="str">
        <f>IF(BN38&lt;=15,"★","")</f>
        <v/>
      </c>
      <c r="BR38" s="4623">
        <f>VLOOKUP("長野県",'R4_raw'!$F$15:$CGU$115,MATCH(F38,'R4_raw'!$F$13:$CGU$13,0),FALSE)</f>
        <v>81.013478132349491</v>
      </c>
      <c r="BS38" s="4623"/>
      <c r="BT38" s="3774" t="s">
        <v>95</v>
      </c>
      <c r="BV38" s="3481"/>
      <c r="BW38" s="4233" t="s">
        <v>8369</v>
      </c>
      <c r="BX38" s="4233"/>
      <c r="BY38" s="4233"/>
      <c r="BZ38" s="4233"/>
      <c r="CA38" s="4233"/>
      <c r="CB38" s="4233"/>
      <c r="CC38" s="4233"/>
      <c r="CD38" s="4233"/>
      <c r="CE38" s="4233"/>
      <c r="CF38" s="4233"/>
      <c r="CG38" s="4233"/>
      <c r="CH38" s="4233"/>
      <c r="CI38" s="4233"/>
      <c r="CJ38" s="4233"/>
      <c r="CK38" s="4233"/>
      <c r="CL38" s="4233"/>
      <c r="CM38" s="4233"/>
      <c r="CN38" s="4233"/>
      <c r="CO38" s="4233"/>
      <c r="CP38" s="3018" t="str">
        <f>VLOOKUP($DD$3,'R3_raw'!$F$15:$ALF$115,MATCH(I38,'R3_raw'!$F$13:$ALF$13,0),FALSE)</f>
        <v>〇</v>
      </c>
      <c r="CQ38" s="2202" t="s">
        <v>5125</v>
      </c>
      <c r="CR38" s="3433" t="str">
        <f>VLOOKUP($DD$3,'R4_raw'!$F$15:$CGU$115,MATCH(J38,'R4_raw'!$F$13:$CGU$13,0),FALSE)</f>
        <v>〇</v>
      </c>
      <c r="CS38" s="4561">
        <f>VLOOKUP("長野県",'R4_raw'!$F$15:$CGU$115,MATCH(J38,'R4_raw'!$F$13:$CGU$13,0),FALSE)</f>
        <v>46</v>
      </c>
      <c r="CT38" s="4561"/>
      <c r="CU38" s="2000" t="s">
        <v>100</v>
      </c>
      <c r="CV38" s="4593">
        <f>(CS38/77)*100</f>
        <v>59.740259740259738</v>
      </c>
      <c r="CW38" s="4593"/>
      <c r="CX38" s="3482" t="s">
        <v>80</v>
      </c>
      <c r="DF38" s="9"/>
      <c r="DG38" s="53"/>
      <c r="DH38" s="53"/>
      <c r="DJ38" s="9"/>
      <c r="DK38" s="9"/>
      <c r="DM38" s="103"/>
      <c r="EO38" s="9"/>
      <c r="EP38" s="9"/>
      <c r="EQ38" s="9"/>
      <c r="ER38" s="9"/>
      <c r="ES38" s="9"/>
      <c r="ET38" s="9"/>
      <c r="EU38" s="9"/>
      <c r="EV38" s="9"/>
      <c r="EW38" s="9"/>
      <c r="EX38" s="9"/>
      <c r="EY38" s="9"/>
      <c r="EZ38" s="9"/>
      <c r="FB38" s="49"/>
      <c r="FQ38" s="9"/>
      <c r="FU38" s="240"/>
    </row>
    <row r="39" spans="1:178" ht="18.75" customHeight="1" x14ac:dyDescent="0.2">
      <c r="A39" s="2375" t="s">
        <v>7030</v>
      </c>
      <c r="B39" s="1902" t="s">
        <v>7031</v>
      </c>
      <c r="C39" s="1902" t="s">
        <v>7026</v>
      </c>
      <c r="D39" s="1897"/>
      <c r="E39" s="1905" t="s">
        <v>7045</v>
      </c>
      <c r="F39" s="1905" t="s">
        <v>7046</v>
      </c>
      <c r="G39" s="2318" t="s">
        <v>7047</v>
      </c>
      <c r="H39" s="1898"/>
      <c r="I39" s="1894" t="s">
        <v>3240</v>
      </c>
      <c r="J39" s="1900" t="s">
        <v>6642</v>
      </c>
      <c r="K39" s="163"/>
      <c r="L39" s="163"/>
      <c r="M39" s="7" t="s">
        <v>53</v>
      </c>
      <c r="O39" s="4638"/>
      <c r="P39" s="4582" t="s">
        <v>8326</v>
      </c>
      <c r="Q39" s="4583"/>
      <c r="R39" s="4583"/>
      <c r="S39" s="4583"/>
      <c r="T39" s="4583"/>
      <c r="U39" s="4583"/>
      <c r="V39" s="4583"/>
      <c r="W39" s="4583"/>
      <c r="X39" s="4583"/>
      <c r="Y39" s="4583"/>
      <c r="Z39" s="4583"/>
      <c r="AA39" s="4583"/>
      <c r="AB39" s="4583"/>
      <c r="AC39" s="4583"/>
      <c r="AD39" s="4583"/>
      <c r="AE39" s="4583"/>
      <c r="AF39" s="4583"/>
      <c r="AG39" s="4573" t="s">
        <v>6923</v>
      </c>
      <c r="AH39" s="4573"/>
      <c r="AI39" s="4573"/>
      <c r="AJ39" s="4573"/>
      <c r="AK39" s="4577" t="s">
        <v>12</v>
      </c>
      <c r="AL39" s="4577"/>
      <c r="AM39" s="4577"/>
      <c r="AN39" s="2427"/>
      <c r="AO39" s="4584" t="s">
        <v>276</v>
      </c>
      <c r="AP39" s="4584"/>
      <c r="AQ39" s="4585"/>
      <c r="AR39" s="53"/>
      <c r="AS39" s="2182"/>
      <c r="AT39" s="3453" t="s">
        <v>150</v>
      </c>
      <c r="AU39" s="3446"/>
      <c r="AV39" s="3446"/>
      <c r="AW39" s="3446"/>
      <c r="AX39" s="2368"/>
      <c r="AY39" s="2368"/>
      <c r="AZ39" s="2368"/>
      <c r="BA39" s="2368"/>
      <c r="BB39" s="2368"/>
      <c r="BC39" s="2368"/>
      <c r="BD39" s="450"/>
      <c r="BE39" s="450"/>
      <c r="BF39" s="450"/>
      <c r="BG39" s="4664">
        <f>VLOOKUP($DD$3,'R4_raw'!$F$15:$CGU$115,MATCH(E39,'R4_raw'!$F$13:$CGU$13,0),FALSE)</f>
        <v>4650</v>
      </c>
      <c r="BH39" s="4664"/>
      <c r="BI39" s="4664"/>
      <c r="BJ39" s="3457" t="s">
        <v>95</v>
      </c>
      <c r="BK39" s="4657">
        <f>VLOOKUP($DD$3,'R4_raw'!$F$15:$CGU$115,MATCH(F39,'R4_raw'!$F$13:$CGU$13,0),FALSE)</f>
        <v>1237.0837811665301</v>
      </c>
      <c r="BL39" s="4657"/>
      <c r="BM39" s="3457" t="s">
        <v>95</v>
      </c>
      <c r="BN39" s="4669">
        <f>VLOOKUP($DD$3,'R4_raw'!$F$15:$CGU$115,MATCH(G39,'R4_raw'!$F$13:$CGU$13,0),FALSE)</f>
        <v>14</v>
      </c>
      <c r="BO39" s="4669"/>
      <c r="BP39" s="450" t="s">
        <v>76</v>
      </c>
      <c r="BQ39" s="2902" t="str">
        <f>IF(BN39&lt;=15,"★","")</f>
        <v>★</v>
      </c>
      <c r="BR39" s="4623">
        <f>VLOOKUP("長野県",'R4_raw'!$F$15:$CGU$115,MATCH(F39,'R4_raw'!$F$13:$CGU$13,0),FALSE)</f>
        <v>1122.1636299787237</v>
      </c>
      <c r="BS39" s="4623"/>
      <c r="BT39" s="3774" t="s">
        <v>95</v>
      </c>
      <c r="BV39" s="3481"/>
      <c r="BW39" s="4233" t="s">
        <v>8370</v>
      </c>
      <c r="BX39" s="4233"/>
      <c r="BY39" s="4233"/>
      <c r="BZ39" s="4233"/>
      <c r="CA39" s="4233"/>
      <c r="CB39" s="4233"/>
      <c r="CC39" s="4233"/>
      <c r="CD39" s="4233"/>
      <c r="CE39" s="4233"/>
      <c r="CF39" s="4233"/>
      <c r="CG39" s="4233"/>
      <c r="CH39" s="4233"/>
      <c r="CI39" s="4233"/>
      <c r="CJ39" s="4233"/>
      <c r="CK39" s="4233"/>
      <c r="CL39" s="4233"/>
      <c r="CM39" s="4233"/>
      <c r="CN39" s="4233"/>
      <c r="CO39" s="4233"/>
      <c r="CP39" s="3018" t="str">
        <f>VLOOKUP($DD$3,'R3_raw'!$F$15:$ALF$115,MATCH(I39,'R3_raw'!$F$13:$ALF$13,0),FALSE)</f>
        <v>〇</v>
      </c>
      <c r="CQ39" s="2202" t="s">
        <v>5125</v>
      </c>
      <c r="CR39" s="3433" t="str">
        <f>VLOOKUP($DD$3,'R4_raw'!$F$15:$CGU$115,MATCH(J39,'R4_raw'!$F$13:$CGU$13,0),FALSE)</f>
        <v>〇</v>
      </c>
      <c r="CS39" s="4561">
        <f>VLOOKUP("長野県",'R4_raw'!$F$15:$CGU$115,MATCH(J39,'R4_raw'!$F$13:$CGU$13,0),FALSE)</f>
        <v>28</v>
      </c>
      <c r="CT39" s="4561"/>
      <c r="CU39" s="2000" t="s">
        <v>100</v>
      </c>
      <c r="CV39" s="4593">
        <f>(CS39/77)*100</f>
        <v>36.363636363636367</v>
      </c>
      <c r="CW39" s="4593"/>
      <c r="CX39" s="3482" t="s">
        <v>80</v>
      </c>
      <c r="DC39" s="136"/>
      <c r="DD39" s="136"/>
      <c r="DE39" s="243"/>
      <c r="DF39" s="243"/>
      <c r="DG39" s="243"/>
      <c r="DH39" s="243"/>
      <c r="DJ39" s="9"/>
      <c r="DK39" s="9"/>
      <c r="DM39" s="103"/>
      <c r="DS39" s="119"/>
      <c r="DT39" s="119"/>
      <c r="DU39" s="119"/>
      <c r="DV39" s="119"/>
      <c r="DW39" s="119"/>
      <c r="DX39" s="119"/>
      <c r="DY39" s="119"/>
      <c r="DZ39" s="119"/>
      <c r="EA39" s="119"/>
      <c r="EB39" s="119"/>
      <c r="EC39" s="119"/>
      <c r="ED39" s="119"/>
      <c r="EE39" s="119"/>
      <c r="EF39" s="119"/>
      <c r="EG39" s="119"/>
      <c r="EH39" s="119"/>
      <c r="EI39" s="119"/>
      <c r="EJ39" s="119"/>
      <c r="EK39" s="119"/>
      <c r="EL39" s="119"/>
      <c r="FQ39" s="7"/>
    </row>
    <row r="40" spans="1:178" ht="18.75" customHeight="1" x14ac:dyDescent="0.2">
      <c r="A40" s="2958" t="s">
        <v>7755</v>
      </c>
      <c r="B40" s="2958" t="s">
        <v>7756</v>
      </c>
      <c r="C40" s="2958" t="s">
        <v>7757</v>
      </c>
      <c r="D40" s="1902"/>
      <c r="E40" s="1905" t="s">
        <v>7048</v>
      </c>
      <c r="F40" s="1905" t="s">
        <v>7049</v>
      </c>
      <c r="G40" s="1905" t="s">
        <v>7050</v>
      </c>
      <c r="H40" s="1898"/>
      <c r="I40" s="163"/>
      <c r="J40" s="163"/>
      <c r="K40" s="163"/>
      <c r="L40" s="163"/>
      <c r="M40" s="7" t="s">
        <v>0</v>
      </c>
      <c r="O40" s="4638"/>
      <c r="P40" s="3772"/>
      <c r="Q40" s="4565" t="s">
        <v>3600</v>
      </c>
      <c r="R40" s="4565"/>
      <c r="S40" s="4565"/>
      <c r="T40" s="4565"/>
      <c r="U40" s="4565"/>
      <c r="V40" s="4565"/>
      <c r="W40" s="4565"/>
      <c r="X40" s="4565"/>
      <c r="Y40" s="4566"/>
      <c r="Z40" s="4566"/>
      <c r="AA40" s="4566"/>
      <c r="AB40" s="4566"/>
      <c r="AC40" s="4581">
        <f>VLOOKUP($DD$3,'R4_raw'!$F$15:$CGU$115,MATCH(A40,'R4_raw'!$F$13:$CGU$13,0),FALSE)</f>
        <v>33</v>
      </c>
      <c r="AD40" s="4581"/>
      <c r="AE40" s="4553" t="s">
        <v>5127</v>
      </c>
      <c r="AF40" s="4553"/>
      <c r="AG40" s="4580">
        <f>VLOOKUP($DD$3,'R4_raw'!$F$15:$CGU$115,MATCH(B40,'R4_raw'!$F$13:$CGU$13,0),FALSE)</f>
        <v>8.8226329945085791</v>
      </c>
      <c r="AH40" s="4580"/>
      <c r="AI40" s="4553" t="s">
        <v>143</v>
      </c>
      <c r="AJ40" s="4553"/>
      <c r="AK40" s="4635">
        <f>VLOOKUP($DD$3,'R4_raw'!$F$15:$CGU$115,MATCH(C40,'R4_raw'!$F$13:$CGU$13,0),FALSE)</f>
        <v>28</v>
      </c>
      <c r="AL40" s="4635"/>
      <c r="AM40" s="2368" t="s">
        <v>76</v>
      </c>
      <c r="AN40" s="3436" t="str">
        <f>IF(AK40&lt;=15,"★","")</f>
        <v/>
      </c>
      <c r="AO40" s="4310">
        <f>VLOOKUP("長野県",'R4_raw'!$F$15:$CGU$115,MATCH(B40,'R4_raw'!$F$13:$CGU$13,0),FALSE)</f>
        <v>18.163475225612078</v>
      </c>
      <c r="AP40" s="4310"/>
      <c r="AQ40" s="3448" t="s">
        <v>16</v>
      </c>
      <c r="AR40" s="53"/>
      <c r="AS40" s="3879"/>
      <c r="AT40" s="3880" t="s">
        <v>2526</v>
      </c>
      <c r="AU40" s="3881"/>
      <c r="AV40" s="3881"/>
      <c r="AW40" s="3881"/>
      <c r="AX40" s="3881"/>
      <c r="AY40" s="3881"/>
      <c r="AZ40" s="3881"/>
      <c r="BA40" s="3881"/>
      <c r="BB40" s="3881"/>
      <c r="BC40" s="3881"/>
      <c r="BD40" s="3876"/>
      <c r="BE40" s="3876"/>
      <c r="BF40" s="3876"/>
      <c r="BG40" s="4701">
        <f>VLOOKUP($DD$3,'R4_raw'!$F$15:$CGU$115,MATCH(E40,'R4_raw'!$F$13:$CGU$13,0),FALSE)</f>
        <v>732</v>
      </c>
      <c r="BH40" s="4701"/>
      <c r="BI40" s="4701"/>
      <c r="BJ40" s="3878" t="s">
        <v>95</v>
      </c>
      <c r="BK40" s="4662">
        <f>VLOOKUP($DD$3,'R4_raw'!$F$15:$CGU$115,MATCH(F40,'R4_raw'!$F$13:$CGU$13,0),FALSE)</f>
        <v>194.74093071266668</v>
      </c>
      <c r="BL40" s="4662"/>
      <c r="BM40" s="3878" t="s">
        <v>95</v>
      </c>
      <c r="BN40" s="4697">
        <f>VLOOKUP($DD$3,'R4_raw'!$F$15:$CGU$115,MATCH(G40,'R4_raw'!$F$13:$CGU$13,0),FALSE)</f>
        <v>29</v>
      </c>
      <c r="BO40" s="4697"/>
      <c r="BP40" s="3876" t="s">
        <v>76</v>
      </c>
      <c r="BQ40" s="3877" t="str">
        <f>IF(BN40&lt;=15,"★","")</f>
        <v/>
      </c>
      <c r="BR40" s="4644">
        <f>VLOOKUP("長野県",'R4_raw'!$F$15:$CGU$115,MATCH(F40,'R4_raw'!$F$13:$CGU$13,0),FALSE)</f>
        <v>215.92415490390249</v>
      </c>
      <c r="BS40" s="4644"/>
      <c r="BT40" s="3882" t="s">
        <v>95</v>
      </c>
      <c r="BV40" s="4564" t="s">
        <v>7983</v>
      </c>
      <c r="BW40" s="4556"/>
      <c r="BX40" s="4556"/>
      <c r="BY40" s="4556"/>
      <c r="BZ40" s="4556"/>
      <c r="CA40" s="4556"/>
      <c r="CB40" s="4556"/>
      <c r="CC40" s="4556"/>
      <c r="CD40" s="4556"/>
      <c r="CE40" s="4556"/>
      <c r="CF40" s="4556"/>
      <c r="CG40" s="4556"/>
      <c r="CH40" s="4556"/>
      <c r="CI40" s="4556"/>
      <c r="CJ40" s="4556"/>
      <c r="CK40" s="4556"/>
      <c r="CL40" s="4556"/>
      <c r="CM40" s="4559">
        <v>2021</v>
      </c>
      <c r="CN40" s="4559"/>
      <c r="CO40" s="3019"/>
      <c r="CP40" s="4559">
        <v>2022</v>
      </c>
      <c r="CQ40" s="4559"/>
      <c r="CR40" s="3019"/>
      <c r="CS40" s="4237" t="s">
        <v>73</v>
      </c>
      <c r="CT40" s="4237"/>
      <c r="CU40" s="1930"/>
      <c r="CV40" s="2216"/>
      <c r="CW40" s="2176" t="s">
        <v>276</v>
      </c>
      <c r="CX40" s="3478"/>
      <c r="DC40" s="9"/>
      <c r="DD40" s="9"/>
      <c r="DE40" s="9"/>
      <c r="DF40" s="9"/>
      <c r="DU40" s="9"/>
      <c r="DV40" s="9"/>
      <c r="DW40" s="9"/>
      <c r="ER40" s="9"/>
      <c r="ES40" s="9"/>
      <c r="EV40" s="9"/>
      <c r="EW40" s="9"/>
      <c r="FB40" s="49"/>
    </row>
    <row r="41" spans="1:178" ht="18.75" customHeight="1" x14ac:dyDescent="0.2">
      <c r="A41" s="1897"/>
      <c r="B41" s="1897"/>
      <c r="C41" s="1897"/>
      <c r="D41" s="1897"/>
      <c r="E41" s="1905" t="s">
        <v>6583</v>
      </c>
      <c r="F41" s="1899" t="s">
        <v>7229</v>
      </c>
      <c r="G41" s="1899" t="s">
        <v>3008</v>
      </c>
      <c r="H41" s="1898"/>
      <c r="I41" s="3581" t="s">
        <v>8340</v>
      </c>
      <c r="J41" s="1900" t="s">
        <v>6804</v>
      </c>
      <c r="K41" s="1900" t="s">
        <v>6805</v>
      </c>
      <c r="L41" s="163"/>
      <c r="M41" s="7" t="s">
        <v>6</v>
      </c>
      <c r="O41" s="4638"/>
      <c r="P41" s="4690" t="s">
        <v>8328</v>
      </c>
      <c r="Q41" s="4691"/>
      <c r="R41" s="4691"/>
      <c r="S41" s="4691"/>
      <c r="T41" s="4691"/>
      <c r="U41" s="4691"/>
      <c r="V41" s="4691"/>
      <c r="W41" s="4691"/>
      <c r="X41" s="4691"/>
      <c r="Y41" s="4691"/>
      <c r="Z41" s="4691"/>
      <c r="AA41" s="4691"/>
      <c r="AB41" s="4691"/>
      <c r="AC41" s="4691"/>
      <c r="AD41" s="4691"/>
      <c r="AE41" s="4691"/>
      <c r="AF41" s="4691"/>
      <c r="AG41" s="4573" t="s">
        <v>6923</v>
      </c>
      <c r="AH41" s="4573"/>
      <c r="AI41" s="4573"/>
      <c r="AJ41" s="4573"/>
      <c r="AK41" s="2499" t="s">
        <v>12</v>
      </c>
      <c r="AL41" s="2499"/>
      <c r="AM41" s="2500"/>
      <c r="AN41" s="2427"/>
      <c r="AO41" s="4584" t="s">
        <v>276</v>
      </c>
      <c r="AP41" s="4584"/>
      <c r="AQ41" s="4585"/>
      <c r="AR41" s="53"/>
      <c r="AS41" s="4699" t="s">
        <v>8909</v>
      </c>
      <c r="AT41" s="4700"/>
      <c r="AU41" s="4700"/>
      <c r="AV41" s="4700"/>
      <c r="AW41" s="4700"/>
      <c r="AX41" s="4700"/>
      <c r="AY41" s="4700"/>
      <c r="AZ41" s="4700"/>
      <c r="BA41" s="4700"/>
      <c r="BB41" s="4700"/>
      <c r="BC41" s="4700"/>
      <c r="BD41" s="4700"/>
      <c r="BE41" s="4700"/>
      <c r="BF41" s="4700"/>
      <c r="BG41" s="4702">
        <f>VLOOKUP($DD$3,'R4_raw'!$F$15:$CGU$115,MATCH(E41,'R4_raw'!$F$13:$CGU$13,0),FALSE)</f>
        <v>183</v>
      </c>
      <c r="BH41" s="4702"/>
      <c r="BI41" s="4702"/>
      <c r="BJ41" s="3875" t="s">
        <v>95</v>
      </c>
      <c r="BK41" s="4663">
        <f>VLOOKUP($DD$3,'R4_raw'!$F$15:$CGU$115,MATCH(F41,'R4_raw'!$F$13:$CGU$13,0),FALSE)</f>
        <v>87.6</v>
      </c>
      <c r="BL41" s="4663"/>
      <c r="BM41" s="3875" t="s">
        <v>95</v>
      </c>
      <c r="BN41" s="4698">
        <f>VLOOKUP($DD$3,'R4_raw'!$F$15:$CGU$115,MATCH(G41,'R4_raw'!$F$13:$CGU$13,0),FALSE)</f>
        <v>29</v>
      </c>
      <c r="BO41" s="4698"/>
      <c r="BP41" s="3456" t="s">
        <v>76</v>
      </c>
      <c r="BQ41" s="3874" t="str">
        <f t="shared" si="2"/>
        <v/>
      </c>
      <c r="BR41" s="4673">
        <f>VLOOKUP("長野県",'R4_raw'!$F$15:$CGU$115,MATCH(F41,'R4_raw'!$F$13:$CGU$13,0),FALSE)</f>
        <v>106.91</v>
      </c>
      <c r="BS41" s="4673"/>
      <c r="BT41" s="3873" t="s">
        <v>95</v>
      </c>
      <c r="BV41" s="3481"/>
      <c r="BW41" s="3149"/>
      <c r="BX41" s="3149"/>
      <c r="BY41" s="3149"/>
      <c r="BZ41" s="3149"/>
      <c r="CA41" s="3149"/>
      <c r="CB41" s="3149"/>
      <c r="CC41" s="3149"/>
      <c r="CD41" s="3149"/>
      <c r="CE41" s="3149"/>
      <c r="CF41" s="3149"/>
      <c r="CG41" s="3149"/>
      <c r="CH41" s="3149"/>
      <c r="CI41" s="3149"/>
      <c r="CJ41" s="3153"/>
      <c r="CK41" s="3466"/>
      <c r="CL41" s="4558">
        <f>VLOOKUP($DD$3,'R3_raw'!$F$15:$ALF$115,MATCH(I41,'R3_raw'!$F$13:$ALF$13,0),FALSE)</f>
        <v>15</v>
      </c>
      <c r="CM41" s="4558"/>
      <c r="CN41" s="3468" t="s">
        <v>108</v>
      </c>
      <c r="CO41" s="3149" t="s">
        <v>5125</v>
      </c>
      <c r="CP41" s="3467">
        <f>VLOOKUP($DD$3,'R4_raw'!$F$15:$CGU$115,MATCH(J41,'R4_raw'!$F$13:$CGU$13,0),FALSE)</f>
        <v>15</v>
      </c>
      <c r="CQ41" s="3470" t="s">
        <v>108</v>
      </c>
      <c r="CR41" s="3149"/>
      <c r="CS41" s="3156">
        <f>VLOOKUP($DD$3,'R4_raw'!$F$15:$CGU$115,MATCH(K41,'R4_raw'!$F$13:$CGU$13,0),FALSE)</f>
        <v>1</v>
      </c>
      <c r="CT41" s="3149" t="s">
        <v>76</v>
      </c>
      <c r="CU41" s="211" t="str">
        <f>IF(CS41&lt;=15,"★","")</f>
        <v>★</v>
      </c>
      <c r="CV41" s="4650">
        <f>VLOOKUP("長野県",'R4_raw'!$F$15:$CGU$115,MATCH(J41,'R4_raw'!$F$13:$CGU$13,0),FALSE)</f>
        <v>9.4805194805194812</v>
      </c>
      <c r="CW41" s="4650"/>
      <c r="CX41" s="3480" t="s">
        <v>108</v>
      </c>
      <c r="DC41" s="136"/>
      <c r="DD41" s="136"/>
      <c r="DE41" s="136"/>
      <c r="DG41" s="243"/>
      <c r="DH41" s="243"/>
      <c r="DJ41" s="9"/>
      <c r="DK41" s="9"/>
      <c r="DM41" s="103"/>
      <c r="DT41" s="144"/>
      <c r="ER41" s="231"/>
      <c r="ES41" s="231"/>
      <c r="ET41" s="232"/>
      <c r="EU41" s="232"/>
      <c r="EV41" s="53"/>
      <c r="EW41" s="53"/>
      <c r="EX41" s="49"/>
      <c r="EY41" s="49"/>
      <c r="EZ41" s="49"/>
      <c r="FB41" s="49"/>
      <c r="FQ41" s="7"/>
      <c r="FU41" s="146"/>
    </row>
    <row r="42" spans="1:178" ht="18.75" customHeight="1" x14ac:dyDescent="0.2">
      <c r="A42" s="1902" t="s">
        <v>7140</v>
      </c>
      <c r="B42" s="1902" t="s">
        <v>6611</v>
      </c>
      <c r="C42" s="1902" t="s">
        <v>6614</v>
      </c>
      <c r="D42" s="1902"/>
      <c r="E42" s="1905" t="s">
        <v>8908</v>
      </c>
      <c r="F42" s="1899" t="s">
        <v>7230</v>
      </c>
      <c r="G42" s="1899" t="s">
        <v>3011</v>
      </c>
      <c r="H42" s="1898"/>
      <c r="I42" s="1894" t="s">
        <v>2169</v>
      </c>
      <c r="J42" s="1900" t="s">
        <v>5875</v>
      </c>
      <c r="K42" s="1894"/>
      <c r="L42" s="163"/>
      <c r="M42" s="7" t="s">
        <v>0</v>
      </c>
      <c r="O42" s="4638"/>
      <c r="P42" s="3772"/>
      <c r="Q42" s="4565" t="s">
        <v>2135</v>
      </c>
      <c r="R42" s="4565"/>
      <c r="S42" s="4565"/>
      <c r="T42" s="4565"/>
      <c r="U42" s="4565"/>
      <c r="V42" s="4565"/>
      <c r="W42" s="4565"/>
      <c r="X42" s="4565"/>
      <c r="Y42" s="4565"/>
      <c r="Z42" s="4565"/>
      <c r="AA42" s="4565"/>
      <c r="AB42" s="4565"/>
      <c r="AC42" s="4689">
        <f>VLOOKUP($DD$3,'R4_raw'!$F$15:$CGU$115,MATCH(A42,'R4_raw'!$F$13:$CGU$13,0),FALSE)</f>
        <v>116</v>
      </c>
      <c r="AD42" s="4689"/>
      <c r="AE42" s="4639" t="s">
        <v>2514</v>
      </c>
      <c r="AF42" s="4639"/>
      <c r="AG42" s="4580">
        <f>VLOOKUP($DD$3,'R4_raw'!$F$15:$CGU$115,MATCH(B42,'R4_raw'!$F$13:$CGU$13,0),FALSE)</f>
        <v>31.2</v>
      </c>
      <c r="AH42" s="4580"/>
      <c r="AI42" s="4649" t="s">
        <v>2514</v>
      </c>
      <c r="AJ42" s="4649"/>
      <c r="AK42" s="4635">
        <f>VLOOKUP($DD$3,'R4_raw'!$F$15:$CGU$115,MATCH(C42,'R4_raw'!$F$13:$CGU$13,0),FALSE)</f>
        <v>40</v>
      </c>
      <c r="AL42" s="4635"/>
      <c r="AM42" s="2368" t="s">
        <v>76</v>
      </c>
      <c r="AN42" s="3436" t="str">
        <f>IF(AK42&lt;=15,"★","")</f>
        <v/>
      </c>
      <c r="AO42" s="4249">
        <f>VLOOKUP("長野県",'R4_raw'!$F$15:$CGU$115,MATCH(B42,'R4_raw'!$F$13:$CGU$13,0),FALSE)</f>
        <v>30.4</v>
      </c>
      <c r="AP42" s="4249"/>
      <c r="AQ42" s="3444" t="s">
        <v>5714</v>
      </c>
      <c r="AR42" s="53"/>
      <c r="AS42" s="2182"/>
      <c r="AT42" s="450"/>
      <c r="AU42" s="3442" t="s">
        <v>2518</v>
      </c>
      <c r="AV42" s="3450"/>
      <c r="AW42" s="2368"/>
      <c r="AX42" s="2368"/>
      <c r="AY42" s="2368"/>
      <c r="AZ42" s="2368"/>
      <c r="BA42" s="2368"/>
      <c r="BB42" s="2368"/>
      <c r="BC42" s="2368"/>
      <c r="BD42" s="450"/>
      <c r="BE42" s="450"/>
      <c r="BF42" s="450"/>
      <c r="BG42" s="4664">
        <f>VLOOKUP($DD$3,'R4_raw'!$F$15:$CGU$115,MATCH(E42,'R4_raw'!$F$13:$CGU$13,0),FALSE)</f>
        <v>5</v>
      </c>
      <c r="BH42" s="4664"/>
      <c r="BI42" s="4664"/>
      <c r="BJ42" s="3457" t="s">
        <v>95</v>
      </c>
      <c r="BK42" s="4431">
        <f>VLOOKUP($DD$3,'R4_raw'!$F$15:$CGU$115,MATCH(F42,'R4_raw'!$F$13:$CGU$13,0),FALSE)</f>
        <v>2.39</v>
      </c>
      <c r="BL42" s="4431"/>
      <c r="BM42" s="3457" t="s">
        <v>95</v>
      </c>
      <c r="BN42" s="4669">
        <f>VLOOKUP($DD$3,'R4_raw'!$F$15:$CGU$115,MATCH(G42,'R4_raw'!$F$13:$CGU$13,0),FALSE)</f>
        <v>8</v>
      </c>
      <c r="BO42" s="4669"/>
      <c r="BP42" s="450" t="s">
        <v>76</v>
      </c>
      <c r="BQ42" s="3071" t="str">
        <f t="shared" si="2"/>
        <v>★</v>
      </c>
      <c r="BR42" s="4666">
        <f>VLOOKUP("長野県",'R4_raw'!$F$15:$CGU$115,MATCH(F42,'R4_raw'!$F$13:$CGU$13,0),FALSE)</f>
        <v>1.07</v>
      </c>
      <c r="BS42" s="4666"/>
      <c r="BT42" s="3774" t="s">
        <v>95</v>
      </c>
      <c r="BV42" s="3481"/>
      <c r="BW42" s="4233" t="s">
        <v>8371</v>
      </c>
      <c r="BX42" s="4233"/>
      <c r="BY42" s="4233"/>
      <c r="BZ42" s="4233"/>
      <c r="CA42" s="4233"/>
      <c r="CB42" s="4233"/>
      <c r="CC42" s="4233"/>
      <c r="CD42" s="4233"/>
      <c r="CE42" s="4233"/>
      <c r="CF42" s="4233"/>
      <c r="CG42" s="4233"/>
      <c r="CH42" s="4233"/>
      <c r="CI42" s="4233"/>
      <c r="CJ42" s="4233"/>
      <c r="CK42" s="4233"/>
      <c r="CL42" s="4233"/>
      <c r="CM42" s="4233"/>
      <c r="CN42" s="4233"/>
      <c r="CO42" s="4233"/>
      <c r="CP42" s="3018" t="str">
        <f>VLOOKUP($DD$3,'R3_raw'!$F$15:$ALF$115,MATCH(I42,'R3_raw'!$F$13:$ALF$13,0),FALSE)</f>
        <v>〇</v>
      </c>
      <c r="CQ42" s="2202" t="s">
        <v>5125</v>
      </c>
      <c r="CR42" s="3433" t="str">
        <f>VLOOKUP($DD$3,'R4_raw'!$F$15:$CGU$115,MATCH(J42,'R4_raw'!$F$13:$CGU$13,0),FALSE)</f>
        <v>〇</v>
      </c>
      <c r="CS42" s="4561">
        <f>VLOOKUP("長野県",'R4_raw'!$F$15:$CGU$115,MATCH(J42,'R4_raw'!$F$13:$CGU$13,0),FALSE)</f>
        <v>65</v>
      </c>
      <c r="CT42" s="4561"/>
      <c r="CU42" s="2000" t="s">
        <v>100</v>
      </c>
      <c r="CV42" s="4593">
        <f>(CS42/77)*100</f>
        <v>84.415584415584405</v>
      </c>
      <c r="CW42" s="4593"/>
      <c r="CX42" s="3482" t="s">
        <v>80</v>
      </c>
      <c r="DG42" s="243"/>
      <c r="DH42" s="243"/>
      <c r="DJ42" s="9"/>
      <c r="DK42" s="9"/>
      <c r="DM42" s="103"/>
      <c r="DT42" s="144"/>
      <c r="DZ42" s="226"/>
      <c r="EA42" s="226"/>
      <c r="EC42" s="53"/>
      <c r="ED42" s="53"/>
      <c r="EJ42" s="49"/>
      <c r="EK42" s="49"/>
      <c r="ER42" s="231"/>
      <c r="ES42" s="231"/>
      <c r="ET42" s="232"/>
      <c r="EU42" s="232"/>
      <c r="EV42" s="53"/>
      <c r="EW42" s="53"/>
      <c r="EX42" s="49"/>
      <c r="EY42" s="49"/>
      <c r="EZ42" s="49"/>
      <c r="FB42" s="49"/>
      <c r="FQ42" s="7"/>
      <c r="FU42" s="136"/>
    </row>
    <row r="43" spans="1:178" ht="18.75" customHeight="1" x14ac:dyDescent="0.2">
      <c r="A43" s="1902" t="s">
        <v>7141</v>
      </c>
      <c r="B43" s="1902" t="s">
        <v>6612</v>
      </c>
      <c r="C43" s="1902" t="s">
        <v>6615</v>
      </c>
      <c r="D43" s="1902"/>
      <c r="E43" s="1905" t="s">
        <v>7188</v>
      </c>
      <c r="F43" s="1899" t="s">
        <v>7231</v>
      </c>
      <c r="G43" s="1899" t="s">
        <v>3015</v>
      </c>
      <c r="H43" s="1898"/>
      <c r="I43" s="1894" t="s">
        <v>2170</v>
      </c>
      <c r="J43" s="1900" t="s">
        <v>5876</v>
      </c>
      <c r="K43" s="163"/>
      <c r="L43" s="163"/>
      <c r="M43" s="7" t="s">
        <v>0</v>
      </c>
      <c r="O43" s="4638"/>
      <c r="P43" s="3775"/>
      <c r="Q43" s="4688" t="s">
        <v>146</v>
      </c>
      <c r="R43" s="4688"/>
      <c r="S43" s="4688"/>
      <c r="T43" s="4688"/>
      <c r="U43" s="4688"/>
      <c r="V43" s="4688"/>
      <c r="W43" s="4688"/>
      <c r="X43" s="4688"/>
      <c r="Y43" s="4688"/>
      <c r="Z43" s="4688"/>
      <c r="AA43" s="4688"/>
      <c r="AB43" s="4688"/>
      <c r="AC43" s="4689">
        <f>VLOOKUP($DD$3,'R4_raw'!$F$15:$CGU$115,MATCH(A43,'R4_raw'!$F$13:$CGU$13,0),FALSE)</f>
        <v>84</v>
      </c>
      <c r="AD43" s="4689"/>
      <c r="AE43" s="4639" t="s">
        <v>2514</v>
      </c>
      <c r="AF43" s="4639"/>
      <c r="AG43" s="4580">
        <f>VLOOKUP($DD$3,'R4_raw'!$F$15:$CGU$115,MATCH(B43,'R4_raw'!$F$13:$CGU$13,0),FALSE)</f>
        <v>22.6</v>
      </c>
      <c r="AH43" s="4580"/>
      <c r="AI43" s="4649" t="s">
        <v>2514</v>
      </c>
      <c r="AJ43" s="4649"/>
      <c r="AK43" s="4635">
        <f>VLOOKUP($DD$3,'R4_raw'!$F$15:$CGU$115,MATCH(C43,'R4_raw'!$F$13:$CGU$13,0),FALSE)</f>
        <v>50</v>
      </c>
      <c r="AL43" s="4635"/>
      <c r="AM43" s="2368" t="s">
        <v>76</v>
      </c>
      <c r="AN43" s="3436" t="str">
        <f>IF(AK43&lt;=15,"★","")</f>
        <v/>
      </c>
      <c r="AO43" s="4249">
        <f>VLOOKUP("長野県",'R4_raw'!$F$15:$CGU$115,MATCH(B43,'R4_raw'!$F$13:$CGU$13,0),FALSE)</f>
        <v>24.8</v>
      </c>
      <c r="AP43" s="4249"/>
      <c r="AQ43" s="3444" t="s">
        <v>5714</v>
      </c>
      <c r="AS43" s="2182"/>
      <c r="AT43" s="450"/>
      <c r="AU43" s="3442" t="s">
        <v>2519</v>
      </c>
      <c r="AV43" s="3450"/>
      <c r="AW43" s="2368"/>
      <c r="AX43" s="2368"/>
      <c r="AY43" s="2368"/>
      <c r="AZ43" s="2368"/>
      <c r="BA43" s="2368"/>
      <c r="BB43" s="2368"/>
      <c r="BC43" s="2368"/>
      <c r="BD43" s="450"/>
      <c r="BE43" s="450"/>
      <c r="BF43" s="450"/>
      <c r="BG43" s="4664">
        <f>VLOOKUP($DD$3,'R4_raw'!$F$15:$CGU$115,MATCH(E43,'R4_raw'!$F$13:$CGU$13,0),FALSE)</f>
        <v>143</v>
      </c>
      <c r="BH43" s="4664"/>
      <c r="BI43" s="4664"/>
      <c r="BJ43" s="3457" t="s">
        <v>95</v>
      </c>
      <c r="BK43" s="4431">
        <f>VLOOKUP($DD$3,'R4_raw'!$F$15:$CGU$115,MATCH(F43,'R4_raw'!$F$13:$CGU$13,0),FALSE)</f>
        <v>68.45</v>
      </c>
      <c r="BL43" s="4431"/>
      <c r="BM43" s="3457" t="s">
        <v>95</v>
      </c>
      <c r="BN43" s="4669">
        <f>VLOOKUP($DD$3,'R4_raw'!$F$15:$CGU$115,MATCH(G43,'R4_raw'!$F$13:$CGU$13,0),FALSE)</f>
        <v>28</v>
      </c>
      <c r="BO43" s="4669"/>
      <c r="BP43" s="450" t="s">
        <v>76</v>
      </c>
      <c r="BQ43" s="2902" t="str">
        <f t="shared" si="2"/>
        <v/>
      </c>
      <c r="BR43" s="4666">
        <f>VLOOKUP("長野県",'R4_raw'!$F$15:$CGU$115,MATCH(F43,'R4_raw'!$F$13:$CGU$13,0),FALSE)</f>
        <v>82.47</v>
      </c>
      <c r="BS43" s="4666"/>
      <c r="BT43" s="3774" t="s">
        <v>95</v>
      </c>
      <c r="BV43" s="3481"/>
      <c r="BW43" s="4233" t="s">
        <v>8372</v>
      </c>
      <c r="BX43" s="4233"/>
      <c r="BY43" s="4233"/>
      <c r="BZ43" s="4233"/>
      <c r="CA43" s="4233"/>
      <c r="CB43" s="4233"/>
      <c r="CC43" s="4233"/>
      <c r="CD43" s="4233"/>
      <c r="CE43" s="4233"/>
      <c r="CF43" s="4233"/>
      <c r="CG43" s="4233"/>
      <c r="CH43" s="4233"/>
      <c r="CI43" s="4233"/>
      <c r="CJ43" s="4233"/>
      <c r="CK43" s="4233"/>
      <c r="CL43" s="4233"/>
      <c r="CM43" s="4233"/>
      <c r="CN43" s="4233"/>
      <c r="CO43" s="4233"/>
      <c r="CP43" s="3018" t="str">
        <f>VLOOKUP($DD$3,'R3_raw'!$F$15:$ALF$115,MATCH(I43,'R3_raw'!$F$13:$ALF$13,0),FALSE)</f>
        <v>〇</v>
      </c>
      <c r="CQ43" s="2202" t="s">
        <v>5125</v>
      </c>
      <c r="CR43" s="3433" t="str">
        <f>VLOOKUP($DD$3,'R4_raw'!$F$15:$CGU$115,MATCH(J43,'R4_raw'!$F$13:$CGU$13,0),FALSE)</f>
        <v>〇</v>
      </c>
      <c r="CS43" s="4561">
        <f>VLOOKUP("長野県",'R4_raw'!$F$15:$CGU$115,MATCH(J43,'R4_raw'!$F$13:$CGU$13,0),FALSE)</f>
        <v>53</v>
      </c>
      <c r="CT43" s="4561"/>
      <c r="CU43" s="2000" t="s">
        <v>100</v>
      </c>
      <c r="CV43" s="4593">
        <f>(CS43/77)*100</f>
        <v>68.831168831168839</v>
      </c>
      <c r="CW43" s="4593"/>
      <c r="CX43" s="3482" t="s">
        <v>80</v>
      </c>
      <c r="DG43" s="243"/>
      <c r="DH43" s="243"/>
      <c r="DJ43" s="9"/>
      <c r="DK43" s="9"/>
      <c r="DM43" s="103"/>
      <c r="DZ43" s="226"/>
      <c r="EA43" s="226"/>
      <c r="EC43" s="53"/>
      <c r="ED43" s="53"/>
      <c r="EJ43" s="49"/>
      <c r="EK43" s="49"/>
      <c r="ER43" s="231"/>
      <c r="ES43" s="231"/>
      <c r="ET43" s="232"/>
      <c r="EU43" s="232"/>
      <c r="EV43" s="53"/>
      <c r="EW43" s="53"/>
      <c r="EX43" s="49"/>
      <c r="EY43" s="49"/>
      <c r="EZ43" s="49"/>
      <c r="FB43" s="49"/>
      <c r="FC43" s="119"/>
      <c r="FD43" s="119"/>
      <c r="FE43" s="119"/>
      <c r="FF43" s="119"/>
      <c r="FG43" s="119"/>
      <c r="FH43" s="119"/>
      <c r="FI43" s="119"/>
      <c r="FJ43" s="119"/>
      <c r="FK43" s="119"/>
      <c r="FL43" s="119"/>
      <c r="FM43" s="119"/>
      <c r="FN43" s="119"/>
      <c r="FO43" s="119"/>
      <c r="FP43" s="119"/>
      <c r="FQ43" s="119"/>
      <c r="FR43" s="119"/>
      <c r="FS43" s="119"/>
      <c r="FT43" s="119"/>
      <c r="FU43" s="119"/>
      <c r="FV43" s="119"/>
    </row>
    <row r="44" spans="1:178" ht="18.75" customHeight="1" x14ac:dyDescent="0.2">
      <c r="A44" s="1902" t="s">
        <v>7142</v>
      </c>
      <c r="B44" s="1902" t="s">
        <v>6613</v>
      </c>
      <c r="C44" s="1902" t="s">
        <v>6616</v>
      </c>
      <c r="D44" s="1902"/>
      <c r="E44" s="1905" t="s">
        <v>7192</v>
      </c>
      <c r="F44" s="1899" t="s">
        <v>7232</v>
      </c>
      <c r="G44" s="1899" t="s">
        <v>3025</v>
      </c>
      <c r="H44" s="1898"/>
      <c r="I44" s="1894" t="s">
        <v>2171</v>
      </c>
      <c r="J44" s="1900" t="s">
        <v>5877</v>
      </c>
      <c r="K44" s="163"/>
      <c r="L44" s="163"/>
      <c r="M44" s="7" t="s">
        <v>0</v>
      </c>
      <c r="O44" s="4638"/>
      <c r="P44" s="3775"/>
      <c r="Q44" s="4688" t="s">
        <v>2365</v>
      </c>
      <c r="R44" s="4688"/>
      <c r="S44" s="4688"/>
      <c r="T44" s="4688"/>
      <c r="U44" s="4688"/>
      <c r="V44" s="4688"/>
      <c r="W44" s="4688"/>
      <c r="X44" s="4688"/>
      <c r="Y44" s="4688"/>
      <c r="Z44" s="4688"/>
      <c r="AA44" s="4688"/>
      <c r="AB44" s="4688"/>
      <c r="AC44" s="4689">
        <f>VLOOKUP($DD$3,'R4_raw'!$F$15:$CGU$115,MATCH(A44,'R4_raw'!$F$13:$CGU$13,0),FALSE)</f>
        <v>13</v>
      </c>
      <c r="AD44" s="4689"/>
      <c r="AE44" s="4639" t="s">
        <v>2514</v>
      </c>
      <c r="AF44" s="4639"/>
      <c r="AG44" s="4580">
        <f>VLOOKUP($DD$3,'R4_raw'!$F$15:$CGU$115,MATCH(B44,'R4_raw'!$F$13:$CGU$13,0),FALSE)</f>
        <v>3.5</v>
      </c>
      <c r="AH44" s="4580"/>
      <c r="AI44" s="4649" t="s">
        <v>2514</v>
      </c>
      <c r="AJ44" s="4649"/>
      <c r="AK44" s="4635">
        <f>VLOOKUP($DD$3,'R4_raw'!$F$15:$CGU$115,MATCH(C44,'R4_raw'!$F$13:$CGU$13,0),FALSE)</f>
        <v>41</v>
      </c>
      <c r="AL44" s="4635"/>
      <c r="AM44" s="2368" t="s">
        <v>76</v>
      </c>
      <c r="AN44" s="3436" t="str">
        <f>IF(AK44&lt;=15,"★","")</f>
        <v/>
      </c>
      <c r="AO44" s="4249">
        <f>VLOOKUP("長野県",'R4_raw'!$F$15:$CGU$115,MATCH(B44,'R4_raw'!$F$13:$CGU$13,0),FALSE)</f>
        <v>6</v>
      </c>
      <c r="AP44" s="4249"/>
      <c r="AQ44" s="3444" t="s">
        <v>5714</v>
      </c>
      <c r="AS44" s="2182"/>
      <c r="AT44" s="450"/>
      <c r="AU44" s="3442" t="s">
        <v>2520</v>
      </c>
      <c r="AV44" s="3450"/>
      <c r="AW44" s="2368"/>
      <c r="AX44" s="2368"/>
      <c r="AY44" s="2368"/>
      <c r="AZ44" s="2368"/>
      <c r="BA44" s="2368"/>
      <c r="BB44" s="2368"/>
      <c r="BC44" s="2368"/>
      <c r="BD44" s="450"/>
      <c r="BE44" s="450"/>
      <c r="BF44" s="450"/>
      <c r="BG44" s="4664">
        <f>VLOOKUP($DD$3,'R4_raw'!$F$15:$CGU$115,MATCH(E44,'R4_raw'!$F$13:$CGU$13,0),FALSE)</f>
        <v>3</v>
      </c>
      <c r="BH44" s="4664"/>
      <c r="BI44" s="4664"/>
      <c r="BJ44" s="3457" t="s">
        <v>95</v>
      </c>
      <c r="BK44" s="4431">
        <f>VLOOKUP($DD$3,'R4_raw'!$F$15:$CGU$115,MATCH(F44,'R4_raw'!$F$13:$CGU$13,0),FALSE)</f>
        <v>1.44</v>
      </c>
      <c r="BL44" s="4431"/>
      <c r="BM44" s="3457" t="s">
        <v>95</v>
      </c>
      <c r="BN44" s="4669">
        <f>VLOOKUP($DD$3,'R4_raw'!$F$15:$CGU$115,MATCH(G44,'R4_raw'!$F$13:$CGU$13,0),FALSE)</f>
        <v>18</v>
      </c>
      <c r="BO44" s="4669"/>
      <c r="BP44" s="450" t="s">
        <v>76</v>
      </c>
      <c r="BQ44" s="2902" t="str">
        <f t="shared" si="2"/>
        <v/>
      </c>
      <c r="BR44" s="4666">
        <f>VLOOKUP("長野県",'R4_raw'!$F$15:$CGU$115,MATCH(F44,'R4_raw'!$F$13:$CGU$13,0),FALSE)</f>
        <v>2.87</v>
      </c>
      <c r="BS44" s="4666"/>
      <c r="BT44" s="3774" t="s">
        <v>95</v>
      </c>
      <c r="BV44" s="3481"/>
      <c r="BW44" s="4233" t="s">
        <v>8373</v>
      </c>
      <c r="BX44" s="4233"/>
      <c r="BY44" s="4233"/>
      <c r="BZ44" s="4233"/>
      <c r="CA44" s="4233"/>
      <c r="CB44" s="4233"/>
      <c r="CC44" s="4233"/>
      <c r="CD44" s="4233"/>
      <c r="CE44" s="4233"/>
      <c r="CF44" s="4233"/>
      <c r="CG44" s="4233"/>
      <c r="CH44" s="4233"/>
      <c r="CI44" s="4233"/>
      <c r="CJ44" s="4233"/>
      <c r="CK44" s="4233"/>
      <c r="CL44" s="4233"/>
      <c r="CM44" s="4233"/>
      <c r="CN44" s="4233"/>
      <c r="CO44" s="4233"/>
      <c r="CP44" s="3018" t="str">
        <f>VLOOKUP($DD$3,'R3_raw'!$F$15:$ALF$115,MATCH(I44,'R3_raw'!$F$13:$ALF$13,0),FALSE)</f>
        <v>〇</v>
      </c>
      <c r="CQ44" s="2202" t="s">
        <v>5125</v>
      </c>
      <c r="CR44" s="3433" t="str">
        <f>VLOOKUP($DD$3,'R4_raw'!$F$15:$CGU$115,MATCH(J44,'R4_raw'!$F$13:$CGU$13,0),FALSE)</f>
        <v>〇</v>
      </c>
      <c r="CS44" s="4561">
        <f>VLOOKUP("長野県",'R4_raw'!$F$15:$CGU$115,MATCH(J44,'R4_raw'!$F$13:$CGU$13,0),FALSE)</f>
        <v>28</v>
      </c>
      <c r="CT44" s="4561"/>
      <c r="CU44" s="2000" t="s">
        <v>100</v>
      </c>
      <c r="CV44" s="4593">
        <f>(CS44/77)*100</f>
        <v>36.363636363636367</v>
      </c>
      <c r="CW44" s="4593"/>
      <c r="CX44" s="3482" t="s">
        <v>80</v>
      </c>
      <c r="DC44" s="136"/>
      <c r="DD44" s="136"/>
      <c r="DE44" s="136"/>
      <c r="DG44" s="9"/>
      <c r="DH44" s="9"/>
      <c r="DJ44" s="9"/>
      <c r="DK44" s="9"/>
      <c r="DN44" s="245"/>
      <c r="DO44" s="245"/>
      <c r="ER44" s="231"/>
      <c r="ES44" s="231"/>
      <c r="ET44" s="232"/>
      <c r="EU44" s="232"/>
      <c r="EV44" s="53"/>
      <c r="EW44" s="53"/>
      <c r="EX44" s="49"/>
      <c r="EY44" s="49"/>
      <c r="EZ44" s="49"/>
      <c r="FB44" s="49"/>
      <c r="FC44" s="235"/>
      <c r="FD44" s="235"/>
      <c r="FE44" s="235"/>
      <c r="FF44" s="235"/>
      <c r="FG44" s="235"/>
      <c r="FH44" s="235"/>
      <c r="FI44" s="235"/>
      <c r="FJ44" s="235"/>
      <c r="FK44" s="235"/>
      <c r="FL44" s="235"/>
      <c r="FQ44" s="7"/>
      <c r="FS44" s="103"/>
    </row>
    <row r="45" spans="1:178" ht="18.75" customHeight="1" x14ac:dyDescent="0.2">
      <c r="A45" s="1897"/>
      <c r="B45" s="1897"/>
      <c r="C45" s="1897"/>
      <c r="D45" s="2795"/>
      <c r="E45" s="2318" t="s">
        <v>7194</v>
      </c>
      <c r="F45" s="1899" t="s">
        <v>7233</v>
      </c>
      <c r="G45" s="2015" t="s">
        <v>3023</v>
      </c>
      <c r="H45" s="1898"/>
      <c r="I45" s="163"/>
      <c r="J45" s="163"/>
      <c r="K45" s="163"/>
      <c r="L45" s="163"/>
      <c r="M45" s="7" t="s">
        <v>69</v>
      </c>
      <c r="O45" s="4638"/>
      <c r="P45" s="3776" t="s">
        <v>8329</v>
      </c>
      <c r="Q45" s="2498"/>
      <c r="R45" s="2498"/>
      <c r="S45" s="2498"/>
      <c r="T45" s="2498"/>
      <c r="U45" s="2498"/>
      <c r="V45" s="2498"/>
      <c r="W45" s="2498"/>
      <c r="X45" s="2498"/>
      <c r="Y45" s="2498"/>
      <c r="Z45" s="2498"/>
      <c r="AA45" s="2498"/>
      <c r="AB45" s="4653" t="s">
        <v>8325</v>
      </c>
      <c r="AC45" s="4653"/>
      <c r="AD45" s="4653"/>
      <c r="AE45" s="4653"/>
      <c r="AF45" s="4653"/>
      <c r="AG45" s="4653"/>
      <c r="AH45" s="4653"/>
      <c r="AI45" s="4653"/>
      <c r="AJ45" s="4653"/>
      <c r="AK45" s="2499" t="s">
        <v>12</v>
      </c>
      <c r="AL45" s="2499"/>
      <c r="AM45" s="2500"/>
      <c r="AN45" s="2427"/>
      <c r="AO45" s="4584" t="s">
        <v>276</v>
      </c>
      <c r="AP45" s="4584"/>
      <c r="AQ45" s="4585"/>
      <c r="AS45" s="2182"/>
      <c r="AT45" s="450"/>
      <c r="AU45" s="3442" t="s">
        <v>2521</v>
      </c>
      <c r="AV45" s="3450"/>
      <c r="AW45" s="2368"/>
      <c r="AX45" s="2368"/>
      <c r="AY45" s="2368"/>
      <c r="AZ45" s="2368"/>
      <c r="BA45" s="2368"/>
      <c r="BB45" s="2368"/>
      <c r="BC45" s="2368"/>
      <c r="BD45" s="450"/>
      <c r="BE45" s="450"/>
      <c r="BF45" s="450"/>
      <c r="BG45" s="4664">
        <f>VLOOKUP($DD$3,'R4_raw'!$F$15:$CGU$115,MATCH(E45,'R4_raw'!$F$13:$CGU$13,0),FALSE)</f>
        <v>12</v>
      </c>
      <c r="BH45" s="4664"/>
      <c r="BI45" s="4664"/>
      <c r="BJ45" s="3457" t="s">
        <v>95</v>
      </c>
      <c r="BK45" s="4431">
        <f>VLOOKUP($DD$3,'R4_raw'!$F$15:$CGU$115,MATCH(F45,'R4_raw'!$F$13:$CGU$13,0),FALSE)</f>
        <v>5.74</v>
      </c>
      <c r="BL45" s="4431"/>
      <c r="BM45" s="3457" t="s">
        <v>95</v>
      </c>
      <c r="BN45" s="4669">
        <f>VLOOKUP($DD$3,'R4_raw'!$F$15:$CGU$115,MATCH(G45,'R4_raw'!$F$13:$CGU$13,0),FALSE)</f>
        <v>18</v>
      </c>
      <c r="BO45" s="4669"/>
      <c r="BP45" s="450" t="s">
        <v>76</v>
      </c>
      <c r="BQ45" s="2902" t="str">
        <f t="shared" si="2"/>
        <v/>
      </c>
      <c r="BR45" s="4666">
        <f>VLOOKUP("長野県",'R4_raw'!$F$15:$CGU$115,MATCH(F45,'R4_raw'!$F$13:$CGU$13,0),FALSE)</f>
        <v>9.1300000000000008</v>
      </c>
      <c r="BS45" s="4666"/>
      <c r="BT45" s="3774" t="s">
        <v>95</v>
      </c>
      <c r="BV45" s="4564" t="s">
        <v>7984</v>
      </c>
      <c r="BW45" s="4556"/>
      <c r="BX45" s="4556"/>
      <c r="BY45" s="4556"/>
      <c r="BZ45" s="4556"/>
      <c r="CA45" s="4556"/>
      <c r="CB45" s="4556"/>
      <c r="CC45" s="4556"/>
      <c r="CD45" s="4556"/>
      <c r="CE45" s="4556"/>
      <c r="CF45" s="4556"/>
      <c r="CG45" s="4556"/>
      <c r="CH45" s="4556"/>
      <c r="CI45" s="4556"/>
      <c r="CJ45" s="4556"/>
      <c r="CK45" s="4556"/>
      <c r="CL45" s="4556"/>
      <c r="CM45" s="4559">
        <v>2021</v>
      </c>
      <c r="CN45" s="4559"/>
      <c r="CO45" s="3019"/>
      <c r="CP45" s="4559">
        <v>2022</v>
      </c>
      <c r="CQ45" s="4559"/>
      <c r="CR45" s="3019"/>
      <c r="CS45" s="4237" t="s">
        <v>73</v>
      </c>
      <c r="CT45" s="4237"/>
      <c r="CU45" s="1930"/>
      <c r="CV45" s="2216"/>
      <c r="CW45" s="2176" t="s">
        <v>276</v>
      </c>
      <c r="CX45" s="3478"/>
      <c r="DC45" s="9"/>
      <c r="DD45" s="9"/>
      <c r="DG45" s="160"/>
      <c r="DH45" s="136"/>
      <c r="DJ45" s="160"/>
      <c r="DK45" s="160"/>
      <c r="DL45" s="136"/>
      <c r="ER45" s="231"/>
      <c r="ES45" s="231"/>
      <c r="ET45" s="232"/>
      <c r="EU45" s="232"/>
      <c r="EV45" s="53"/>
      <c r="EW45" s="53"/>
      <c r="EX45" s="49"/>
      <c r="EY45" s="49"/>
      <c r="EZ45" s="49"/>
      <c r="FB45" s="49"/>
      <c r="FC45" s="235"/>
      <c r="FD45" s="235"/>
      <c r="FE45" s="235"/>
      <c r="FF45" s="235"/>
      <c r="FG45" s="235"/>
      <c r="FH45" s="235"/>
      <c r="FI45" s="235"/>
      <c r="FJ45" s="235"/>
      <c r="FK45" s="235"/>
      <c r="FL45" s="235"/>
      <c r="FM45" s="144"/>
      <c r="FN45" s="144"/>
      <c r="FQ45" s="7"/>
      <c r="FT45" s="247"/>
      <c r="FU45" s="247"/>
    </row>
    <row r="46" spans="1:178" ht="16.5" customHeight="1" x14ac:dyDescent="0.2">
      <c r="A46" s="1945" t="s">
        <v>2391</v>
      </c>
      <c r="B46" s="1902" t="s">
        <v>6617</v>
      </c>
      <c r="C46" s="1902" t="s">
        <v>6625</v>
      </c>
      <c r="D46" s="1902"/>
      <c r="E46" s="1905" t="s">
        <v>7196</v>
      </c>
      <c r="F46" s="1899" t="s">
        <v>7234</v>
      </c>
      <c r="G46" s="1899" t="s">
        <v>3021</v>
      </c>
      <c r="H46" s="1898"/>
      <c r="I46" s="3581" t="s">
        <v>8341</v>
      </c>
      <c r="J46" s="1900" t="s">
        <v>7642</v>
      </c>
      <c r="K46" s="1900" t="s">
        <v>7643</v>
      </c>
      <c r="L46" s="163"/>
      <c r="M46" s="7" t="s">
        <v>0</v>
      </c>
      <c r="O46" s="4638"/>
      <c r="P46" s="3775"/>
      <c r="Q46" s="42" t="s">
        <v>2366</v>
      </c>
      <c r="R46" s="2368"/>
      <c r="S46" s="2368"/>
      <c r="T46" s="2368"/>
      <c r="U46" s="3445"/>
      <c r="V46" s="2368"/>
      <c r="W46" s="2368"/>
      <c r="X46" s="2368"/>
      <c r="Y46" s="3442"/>
      <c r="Z46" s="3442"/>
      <c r="AA46" s="3442"/>
      <c r="AB46" s="2368"/>
      <c r="AC46" s="3446"/>
      <c r="AD46" s="2368"/>
      <c r="AE46" s="3017"/>
      <c r="AF46" s="4647">
        <f>VLOOKUP($DD$3,'R4_raw'!$F$15:$CGU$115,MATCH(B46,'R4_raw'!$F$13:$CGU$13,0),FALSE)</f>
        <v>0.17299999999999999</v>
      </c>
      <c r="AG46" s="4647"/>
      <c r="AH46" s="4647"/>
      <c r="AI46" s="4639" t="s">
        <v>2514</v>
      </c>
      <c r="AJ46" s="4639"/>
      <c r="AK46" s="4635">
        <f>VLOOKUP($DD$3,'R4_raw'!$F$15:$CGU$115,MATCH(C46,'R4_raw'!$F$13:$CGU$13,0),FALSE)</f>
        <v>27</v>
      </c>
      <c r="AL46" s="4635"/>
      <c r="AM46" s="2368" t="s">
        <v>76</v>
      </c>
      <c r="AN46" s="3436" t="str">
        <f t="shared" ref="AN46:AN53" si="3">IF(AK46&lt;=15,"★","")</f>
        <v/>
      </c>
      <c r="AO46" s="4369">
        <f>VLOOKUP("長野県",'R4_raw'!$F$15:$CGU$115,MATCH(B46,'R4_raw'!$F$13:$CGU$13,0),FALSE)</f>
        <v>0.14599999999999999</v>
      </c>
      <c r="AP46" s="4369"/>
      <c r="AQ46" s="3447" t="s">
        <v>95</v>
      </c>
      <c r="AS46" s="2182"/>
      <c r="AT46" s="450"/>
      <c r="AU46" s="3442" t="s">
        <v>2522</v>
      </c>
      <c r="AV46" s="3450"/>
      <c r="AW46" s="2368"/>
      <c r="AX46" s="2368"/>
      <c r="AY46" s="2368"/>
      <c r="AZ46" s="2368"/>
      <c r="BA46" s="2368"/>
      <c r="BB46" s="2368"/>
      <c r="BC46" s="2368"/>
      <c r="BD46" s="450"/>
      <c r="BE46" s="450"/>
      <c r="BF46" s="450"/>
      <c r="BG46" s="4664">
        <f>VLOOKUP($DD$3,'R4_raw'!$F$15:$CGU$115,MATCH(E46,'R4_raw'!$F$13:$CGU$13,0),FALSE)</f>
        <v>7</v>
      </c>
      <c r="BH46" s="4664"/>
      <c r="BI46" s="4664"/>
      <c r="BJ46" s="3457" t="s">
        <v>95</v>
      </c>
      <c r="BK46" s="4431">
        <f>VLOOKUP($DD$3,'R4_raw'!$F$15:$CGU$115,MATCH(F46,'R4_raw'!$F$13:$CGU$13,0),FALSE)</f>
        <v>3.35</v>
      </c>
      <c r="BL46" s="4431"/>
      <c r="BM46" s="3457" t="s">
        <v>95</v>
      </c>
      <c r="BN46" s="4669">
        <f>VLOOKUP($DD$3,'R4_raw'!$F$15:$CGU$115,MATCH(G46,'R4_raw'!$F$13:$CGU$13,0),FALSE)</f>
        <v>10</v>
      </c>
      <c r="BO46" s="4669"/>
      <c r="BP46" s="450" t="s">
        <v>76</v>
      </c>
      <c r="BQ46" s="2902" t="str">
        <f t="shared" si="2"/>
        <v>★</v>
      </c>
      <c r="BR46" s="4666">
        <f>VLOOKUP("長野県",'R4_raw'!$F$15:$CGU$115,MATCH(F46,'R4_raw'!$F$13:$CGU$13,0),FALSE)</f>
        <v>4.03</v>
      </c>
      <c r="BS46" s="4666"/>
      <c r="BT46" s="3774" t="s">
        <v>95</v>
      </c>
      <c r="BV46" s="3483"/>
      <c r="BW46" s="3149"/>
      <c r="BX46" s="3149"/>
      <c r="BY46" s="3149"/>
      <c r="BZ46" s="3149"/>
      <c r="CA46" s="3149"/>
      <c r="CB46" s="3149"/>
      <c r="CC46" s="3469"/>
      <c r="CD46" s="3469"/>
      <c r="CE46" s="3469"/>
      <c r="CF46" s="3469"/>
      <c r="CG46" s="3149"/>
      <c r="CH46" s="3149"/>
      <c r="CI46" s="3149"/>
      <c r="CJ46" s="3149"/>
      <c r="CK46" s="3149"/>
      <c r="CL46" s="4558">
        <f>VLOOKUP($DD$3,'R3_raw'!$F$15:$ALF$115,MATCH(I46,'R3_raw'!$F$13:$ALF$13,0),FALSE)</f>
        <v>20</v>
      </c>
      <c r="CM46" s="4558"/>
      <c r="CN46" s="3468" t="s">
        <v>108</v>
      </c>
      <c r="CO46" s="3149" t="s">
        <v>5125</v>
      </c>
      <c r="CP46" s="3467">
        <f>VLOOKUP($DD$3,'R4_raw'!$F$15:$CGU$115,MATCH(J46,'R4_raw'!$F$13:$CGU$13,0),FALSE)</f>
        <v>20</v>
      </c>
      <c r="CQ46" s="3470" t="s">
        <v>108</v>
      </c>
      <c r="CR46" s="3149"/>
      <c r="CS46" s="3156">
        <f>VLOOKUP($DD$3,'R4_raw'!$F$15:$CGU$115,MATCH(K46,'R4_raw'!$F$13:$CGU$13,0),FALSE)</f>
        <v>1</v>
      </c>
      <c r="CT46" s="3149" t="s">
        <v>76</v>
      </c>
      <c r="CU46" s="211" t="str">
        <f>IF(CS46&lt;=15,"★","")</f>
        <v>★</v>
      </c>
      <c r="CV46" s="4650">
        <f>VLOOKUP("長野県",'R4_raw'!$F$15:$CGU$115,MATCH(J46,'R4_raw'!$F$13:$CGU$13,0),FALSE)</f>
        <v>15.324675324675324</v>
      </c>
      <c r="CW46" s="4650"/>
      <c r="CX46" s="3480" t="s">
        <v>108</v>
      </c>
      <c r="DC46" s="9"/>
      <c r="DD46" s="9"/>
      <c r="DE46" s="9"/>
      <c r="DF46" s="9"/>
      <c r="DJ46" s="9"/>
      <c r="DK46" s="9"/>
      <c r="DT46" s="144"/>
      <c r="ER46" s="231"/>
      <c r="ES46" s="231"/>
      <c r="ET46" s="232"/>
      <c r="EU46" s="232"/>
      <c r="EV46" s="53"/>
      <c r="EW46" s="53"/>
      <c r="EX46" s="49"/>
      <c r="EY46" s="49"/>
      <c r="EZ46" s="49"/>
      <c r="FB46" s="49"/>
      <c r="FC46" s="142"/>
      <c r="FD46" s="142"/>
      <c r="FE46" s="142"/>
      <c r="FF46" s="142"/>
      <c r="FG46" s="142"/>
      <c r="FH46" s="142"/>
      <c r="FI46" s="142"/>
      <c r="FJ46" s="142"/>
      <c r="FK46" s="142"/>
      <c r="FL46" s="142"/>
      <c r="FQ46" s="7"/>
    </row>
    <row r="47" spans="1:178" ht="21" customHeight="1" x14ac:dyDescent="0.2">
      <c r="A47" s="1945" t="s">
        <v>2393</v>
      </c>
      <c r="B47" s="1902" t="s">
        <v>6618</v>
      </c>
      <c r="C47" s="1902" t="s">
        <v>6626</v>
      </c>
      <c r="D47" s="2375"/>
      <c r="E47" s="2318" t="s">
        <v>7198</v>
      </c>
      <c r="F47" s="1899" t="s">
        <v>7235</v>
      </c>
      <c r="G47" s="2015" t="s">
        <v>3017</v>
      </c>
      <c r="H47" s="1898"/>
      <c r="I47" s="1894" t="s">
        <v>3241</v>
      </c>
      <c r="J47" s="1900" t="s">
        <v>6644</v>
      </c>
      <c r="K47" s="163"/>
      <c r="L47" s="163"/>
      <c r="M47" s="7"/>
      <c r="O47" s="4638"/>
      <c r="P47" s="3775"/>
      <c r="Q47" s="42" t="s">
        <v>2367</v>
      </c>
      <c r="R47" s="3446"/>
      <c r="S47" s="3446"/>
      <c r="T47" s="3446"/>
      <c r="U47" s="3446"/>
      <c r="V47" s="3446"/>
      <c r="W47" s="3446"/>
      <c r="X47" s="3446"/>
      <c r="Y47" s="3442"/>
      <c r="Z47" s="3442"/>
      <c r="AA47" s="3442"/>
      <c r="AB47" s="2368"/>
      <c r="AC47" s="3446"/>
      <c r="AD47" s="2368"/>
      <c r="AE47" s="3017"/>
      <c r="AF47" s="4647">
        <f>VLOOKUP($DD$3,'R4_raw'!$F$15:$CGU$115,MATCH(B47,'R4_raw'!$F$13:$CGU$13,0),FALSE)</f>
        <v>5.6000000000000001E-2</v>
      </c>
      <c r="AG47" s="4647"/>
      <c r="AH47" s="4647"/>
      <c r="AI47" s="4639" t="s">
        <v>2514</v>
      </c>
      <c r="AJ47" s="4639"/>
      <c r="AK47" s="4635">
        <f>VLOOKUP($DD$3,'R4_raw'!$F$15:$CGU$115,MATCH(C47,'R4_raw'!$F$13:$CGU$13,0),FALSE)</f>
        <v>36</v>
      </c>
      <c r="AL47" s="4635"/>
      <c r="AM47" s="2368" t="s">
        <v>76</v>
      </c>
      <c r="AN47" s="3436" t="str">
        <f t="shared" si="3"/>
        <v/>
      </c>
      <c r="AO47" s="4369">
        <f>VLOOKUP("長野県",'R4_raw'!$F$15:$CGU$115,MATCH(B47,'R4_raw'!$F$13:$CGU$13,0),FALSE)</f>
        <v>5.5E-2</v>
      </c>
      <c r="AP47" s="4369"/>
      <c r="AQ47" s="3447" t="s">
        <v>95</v>
      </c>
      <c r="AS47" s="2182"/>
      <c r="AT47" s="450"/>
      <c r="AU47" s="3442" t="s">
        <v>2523</v>
      </c>
      <c r="AV47" s="3450"/>
      <c r="AW47" s="2368"/>
      <c r="AX47" s="2368"/>
      <c r="AY47" s="2368"/>
      <c r="AZ47" s="2368"/>
      <c r="BA47" s="2368"/>
      <c r="BB47" s="2368"/>
      <c r="BC47" s="2368"/>
      <c r="BD47" s="450"/>
      <c r="BE47" s="450"/>
      <c r="BF47" s="450"/>
      <c r="BG47" s="4664">
        <f>VLOOKUP($DD$3,'R4_raw'!$F$15:$CGU$115,MATCH(E47,'R4_raw'!$F$13:$CGU$13,0),FALSE)</f>
        <v>0</v>
      </c>
      <c r="BH47" s="4664"/>
      <c r="BI47" s="4664"/>
      <c r="BJ47" s="3457" t="s">
        <v>95</v>
      </c>
      <c r="BK47" s="4431">
        <f>VLOOKUP($DD$3,'R4_raw'!$F$15:$CGU$115,MATCH(F47,'R4_raw'!$F$13:$CGU$13,0),FALSE)</f>
        <v>0</v>
      </c>
      <c r="BL47" s="4431"/>
      <c r="BM47" s="3457" t="s">
        <v>95</v>
      </c>
      <c r="BN47" s="4669">
        <f>VLOOKUP($DD$3,'R4_raw'!$F$15:$CGU$115,MATCH(G47,'R4_raw'!$F$13:$CGU$13,0),FALSE)</f>
        <v>12</v>
      </c>
      <c r="BO47" s="4669"/>
      <c r="BP47" s="450" t="s">
        <v>76</v>
      </c>
      <c r="BQ47" s="2902" t="str">
        <f t="shared" si="2"/>
        <v>★</v>
      </c>
      <c r="BR47" s="4666">
        <f>VLOOKUP("長野県",'R4_raw'!$F$15:$CGU$115,MATCH(F47,'R4_raw'!$F$13:$CGU$13,0),FALSE)</f>
        <v>0.98</v>
      </c>
      <c r="BS47" s="4666"/>
      <c r="BT47" s="3774" t="s">
        <v>95</v>
      </c>
      <c r="BV47" s="3481"/>
      <c r="BW47" s="4232" t="s">
        <v>8374</v>
      </c>
      <c r="BX47" s="4232"/>
      <c r="BY47" s="4232"/>
      <c r="BZ47" s="4232"/>
      <c r="CA47" s="4232"/>
      <c r="CB47" s="4232"/>
      <c r="CC47" s="4232"/>
      <c r="CD47" s="4232"/>
      <c r="CE47" s="4232"/>
      <c r="CF47" s="4232"/>
      <c r="CG47" s="4232"/>
      <c r="CH47" s="4232"/>
      <c r="CI47" s="4232"/>
      <c r="CJ47" s="4232"/>
      <c r="CK47" s="4232"/>
      <c r="CL47" s="4232"/>
      <c r="CM47" s="4232"/>
      <c r="CN47" s="4232"/>
      <c r="CO47" s="4232"/>
      <c r="CP47" s="3018" t="str">
        <f>VLOOKUP($DD$3,'R3_raw'!$F$15:$ALF$115,MATCH(I47,'R3_raw'!$F$13:$ALF$13,0),FALSE)</f>
        <v>〇</v>
      </c>
      <c r="CQ47" s="2202" t="s">
        <v>5125</v>
      </c>
      <c r="CR47" s="3433" t="str">
        <f>VLOOKUP($DD$3,'R4_raw'!$F$15:$CGU$115,MATCH(J47,'R4_raw'!$F$13:$CGU$13,0),FALSE)</f>
        <v>〇</v>
      </c>
      <c r="CS47" s="4561">
        <f>VLOOKUP("長野県",'R4_raw'!$F$15:$CGU$115,MATCH(J47,'R4_raw'!$F$13:$CGU$13,0),FALSE)</f>
        <v>73</v>
      </c>
      <c r="CT47" s="4561"/>
      <c r="CU47" s="2000" t="s">
        <v>100</v>
      </c>
      <c r="CV47" s="4593">
        <f>(CS47/77)*100</f>
        <v>94.805194805194802</v>
      </c>
      <c r="CW47" s="4593"/>
      <c r="CX47" s="3482" t="s">
        <v>80</v>
      </c>
      <c r="DC47" s="9"/>
      <c r="DD47" s="9"/>
      <c r="DE47" s="9"/>
      <c r="DF47" s="9"/>
      <c r="DJ47" s="9"/>
      <c r="DK47" s="9"/>
      <c r="DT47" s="144"/>
      <c r="ER47" s="231"/>
      <c r="ES47" s="231"/>
      <c r="ET47" s="232"/>
      <c r="EU47" s="232"/>
      <c r="EV47" s="53"/>
      <c r="EW47" s="53"/>
      <c r="EX47" s="49"/>
      <c r="EY47" s="49"/>
      <c r="EZ47" s="49"/>
      <c r="FB47" s="49"/>
      <c r="FC47" s="142"/>
      <c r="FD47" s="142"/>
      <c r="FE47" s="142"/>
      <c r="FF47" s="142"/>
      <c r="FG47" s="142"/>
      <c r="FH47" s="142"/>
      <c r="FI47" s="142"/>
      <c r="FJ47" s="142"/>
      <c r="FK47" s="142"/>
      <c r="FL47" s="142"/>
      <c r="FQ47" s="7"/>
    </row>
    <row r="48" spans="1:178" ht="18.75" customHeight="1" x14ac:dyDescent="0.2">
      <c r="A48" s="1945" t="s">
        <v>2395</v>
      </c>
      <c r="B48" s="1902" t="s">
        <v>6619</v>
      </c>
      <c r="C48" s="1902" t="s">
        <v>6627</v>
      </c>
      <c r="D48" s="1902"/>
      <c r="E48" s="1905" t="s">
        <v>7199</v>
      </c>
      <c r="F48" s="1899" t="s">
        <v>7236</v>
      </c>
      <c r="G48" s="1899" t="s">
        <v>3018</v>
      </c>
      <c r="H48" s="1898"/>
      <c r="I48" s="1894" t="s">
        <v>2145</v>
      </c>
      <c r="J48" s="1900" t="s">
        <v>6645</v>
      </c>
      <c r="K48" s="163"/>
      <c r="L48" s="163"/>
      <c r="M48" s="7" t="s">
        <v>6</v>
      </c>
      <c r="O48" s="4638"/>
      <c r="P48" s="3775"/>
      <c r="Q48" s="42" t="s">
        <v>2368</v>
      </c>
      <c r="R48" s="3446"/>
      <c r="S48" s="3446"/>
      <c r="T48" s="3446"/>
      <c r="U48" s="3446"/>
      <c r="V48" s="3446"/>
      <c r="W48" s="3446"/>
      <c r="X48" s="3446"/>
      <c r="Y48" s="3442"/>
      <c r="Z48" s="3442"/>
      <c r="AA48" s="3442"/>
      <c r="AB48" s="2368"/>
      <c r="AC48" s="3446"/>
      <c r="AD48" s="2368"/>
      <c r="AE48" s="3017"/>
      <c r="AF48" s="4647">
        <f>VLOOKUP($DD$3,'R4_raw'!$F$15:$CGU$115,MATCH(B48,'R4_raw'!$F$13:$CGU$13,0),FALSE)</f>
        <v>3.2000000000000001E-2</v>
      </c>
      <c r="AG48" s="4647"/>
      <c r="AH48" s="4647"/>
      <c r="AI48" s="4639" t="s">
        <v>2514</v>
      </c>
      <c r="AJ48" s="4639"/>
      <c r="AK48" s="4635">
        <f>VLOOKUP($DD$3,'R4_raw'!$F$15:$CGU$115,MATCH(C48,'R4_raw'!$F$13:$CGU$13,0),FALSE)</f>
        <v>32</v>
      </c>
      <c r="AL48" s="4635"/>
      <c r="AM48" s="2368" t="s">
        <v>76</v>
      </c>
      <c r="AN48" s="3436" t="str">
        <f t="shared" si="3"/>
        <v/>
      </c>
      <c r="AO48" s="4369">
        <f>VLOOKUP("長野県",'R4_raw'!$F$15:$CGU$115,MATCH(B48,'R4_raw'!$F$13:$CGU$13,0),FALSE)</f>
        <v>4.4999999999999998E-2</v>
      </c>
      <c r="AP48" s="4369"/>
      <c r="AQ48" s="3447" t="s">
        <v>95</v>
      </c>
      <c r="AS48" s="3879"/>
      <c r="AT48" s="1775"/>
      <c r="AU48" s="3887" t="s">
        <v>2524</v>
      </c>
      <c r="AV48" s="3888"/>
      <c r="AW48" s="1045"/>
      <c r="AX48" s="1045"/>
      <c r="AY48" s="1045"/>
      <c r="AZ48" s="1045"/>
      <c r="BA48" s="1045"/>
      <c r="BB48" s="1045"/>
      <c r="BC48" s="1045"/>
      <c r="BD48" s="1775"/>
      <c r="BE48" s="1775"/>
      <c r="BF48" s="1775"/>
      <c r="BG48" s="4665">
        <f>VLOOKUP($DD$3,'R4_raw'!$F$15:$CGU$115,MATCH(E48,'R4_raw'!$F$13:$CGU$13,0),FALSE)</f>
        <v>12</v>
      </c>
      <c r="BH48" s="4665"/>
      <c r="BI48" s="4665"/>
      <c r="BJ48" s="3878" t="s">
        <v>95</v>
      </c>
      <c r="BK48" s="4656">
        <f>VLOOKUP($DD$3,'R4_raw'!$F$15:$CGU$115,MATCH(F48,'R4_raw'!$F$13:$CGU$13,0),FALSE)</f>
        <v>5.74</v>
      </c>
      <c r="BL48" s="4656"/>
      <c r="BM48" s="3878" t="s">
        <v>95</v>
      </c>
      <c r="BN48" s="4670">
        <f>VLOOKUP($DD$3,'R4_raw'!$F$15:$CGU$115,MATCH(G48,'R4_raw'!$F$13:$CGU$13,0),FALSE)</f>
        <v>36</v>
      </c>
      <c r="BO48" s="4670"/>
      <c r="BP48" s="1775" t="s">
        <v>76</v>
      </c>
      <c r="BQ48" s="3886" t="str">
        <f t="shared" si="2"/>
        <v/>
      </c>
      <c r="BR48" s="4667">
        <f>VLOOKUP("長野県",'R4_raw'!$F$15:$CGU$115,MATCH(F48,'R4_raw'!$F$13:$CGU$13,0),FALSE)</f>
        <v>6.27</v>
      </c>
      <c r="BS48" s="4667"/>
      <c r="BT48" s="3882" t="s">
        <v>95</v>
      </c>
      <c r="BV48" s="3481"/>
      <c r="BW48" s="4233" t="s">
        <v>8375</v>
      </c>
      <c r="BX48" s="4233"/>
      <c r="BY48" s="4233"/>
      <c r="BZ48" s="4233"/>
      <c r="CA48" s="4233"/>
      <c r="CB48" s="4233"/>
      <c r="CC48" s="4233"/>
      <c r="CD48" s="4233"/>
      <c r="CE48" s="4233"/>
      <c r="CF48" s="4233"/>
      <c r="CG48" s="4233"/>
      <c r="CH48" s="4233"/>
      <c r="CI48" s="4233"/>
      <c r="CJ48" s="4233"/>
      <c r="CK48" s="4233"/>
      <c r="CL48" s="4233"/>
      <c r="CM48" s="4233"/>
      <c r="CN48" s="4233"/>
      <c r="CO48" s="4233"/>
      <c r="CP48" s="3018" t="str">
        <f>VLOOKUP($DD$3,'R3_raw'!$F$15:$ALF$115,MATCH(I48,'R3_raw'!$F$13:$ALF$13,0),FALSE)</f>
        <v>〇</v>
      </c>
      <c r="CQ48" s="2202" t="s">
        <v>5125</v>
      </c>
      <c r="CR48" s="3433" t="str">
        <f>VLOOKUP($DD$3,'R4_raw'!$F$15:$CGU$115,MATCH(J48,'R4_raw'!$F$13:$CGU$13,0),FALSE)</f>
        <v>〇</v>
      </c>
      <c r="CS48" s="4561">
        <f>VLOOKUP("長野県",'R4_raw'!$F$15:$CGU$115,MATCH(J48,'R4_raw'!$F$13:$CGU$13,0),FALSE)</f>
        <v>68</v>
      </c>
      <c r="CT48" s="4561"/>
      <c r="CU48" s="2000" t="s">
        <v>100</v>
      </c>
      <c r="CV48" s="4593">
        <f>(CS48/77)*100</f>
        <v>88.311688311688314</v>
      </c>
      <c r="CW48" s="4593"/>
      <c r="CX48" s="3482" t="s">
        <v>80</v>
      </c>
      <c r="DE48" s="236"/>
      <c r="DF48" s="236"/>
      <c r="DG48" s="237"/>
      <c r="DH48" s="236"/>
      <c r="DI48" s="237"/>
      <c r="DJ48" s="236"/>
      <c r="DK48" s="237"/>
      <c r="DL48" s="236"/>
      <c r="DM48" s="237"/>
      <c r="DN48" s="236"/>
      <c r="DO48" s="237"/>
      <c r="DP48" s="236"/>
      <c r="DQ48" s="237"/>
      <c r="DT48" s="144"/>
      <c r="EC48" s="232"/>
      <c r="EG48" s="232"/>
      <c r="EJ48" s="398"/>
      <c r="ER48" s="231"/>
      <c r="ES48" s="231"/>
      <c r="ET48" s="232"/>
      <c r="EU48" s="232"/>
      <c r="EV48" s="53"/>
      <c r="EW48" s="53"/>
      <c r="EX48" s="49"/>
      <c r="EY48" s="49"/>
      <c r="EZ48" s="49"/>
      <c r="FC48" s="144"/>
      <c r="FD48" s="144"/>
      <c r="FE48" s="144"/>
      <c r="FF48" s="144"/>
      <c r="FG48" s="144"/>
      <c r="FH48" s="144"/>
      <c r="FI48" s="144"/>
      <c r="FJ48" s="144"/>
      <c r="FK48" s="144"/>
      <c r="FL48" s="144"/>
      <c r="FM48" s="144"/>
      <c r="FN48" s="144"/>
      <c r="FO48" s="144"/>
      <c r="FP48" s="144"/>
      <c r="FQ48" s="9"/>
      <c r="FR48" s="9"/>
      <c r="FU48" s="240"/>
    </row>
    <row r="49" spans="1:178" ht="18.75" customHeight="1" x14ac:dyDescent="0.2">
      <c r="A49" s="1945" t="s">
        <v>2397</v>
      </c>
      <c r="B49" s="1902" t="s">
        <v>6620</v>
      </c>
      <c r="C49" s="1902" t="s">
        <v>6628</v>
      </c>
      <c r="D49" s="1902"/>
      <c r="E49" s="1898"/>
      <c r="F49" s="1898"/>
      <c r="G49" s="1898"/>
      <c r="H49" s="1898"/>
      <c r="I49" s="1894" t="s">
        <v>3242</v>
      </c>
      <c r="J49" s="1900" t="s">
        <v>6646</v>
      </c>
      <c r="K49" s="163"/>
      <c r="L49" s="163"/>
      <c r="M49" s="7" t="s">
        <v>6</v>
      </c>
      <c r="O49" s="4638"/>
      <c r="P49" s="3775"/>
      <c r="Q49" s="89" t="s">
        <v>2387</v>
      </c>
      <c r="R49" s="3442"/>
      <c r="S49" s="3442"/>
      <c r="T49" s="3442"/>
      <c r="U49" s="3442"/>
      <c r="V49" s="3442"/>
      <c r="W49" s="3442"/>
      <c r="X49" s="3442"/>
      <c r="Y49" s="3442"/>
      <c r="Z49" s="3442"/>
      <c r="AA49" s="3442"/>
      <c r="AB49" s="2368"/>
      <c r="AC49" s="3446"/>
      <c r="AD49" s="2368"/>
      <c r="AE49" s="3017"/>
      <c r="AF49" s="4647">
        <f>VLOOKUP($DD$3,'R4_raw'!$F$15:$CGU$115,MATCH(B49,'R4_raw'!$F$13:$CGU$13,0),FALSE)</f>
        <v>7.0000000000000001E-3</v>
      </c>
      <c r="AG49" s="4647"/>
      <c r="AH49" s="4647"/>
      <c r="AI49" s="4565" t="s">
        <v>95</v>
      </c>
      <c r="AJ49" s="4565"/>
      <c r="AK49" s="4635">
        <f>VLOOKUP($DD$3,'R4_raw'!$F$15:$CGU$115,MATCH(C49,'R4_raw'!$F$13:$CGU$13,0),FALSE)</f>
        <v>31</v>
      </c>
      <c r="AL49" s="4635"/>
      <c r="AM49" s="2368" t="s">
        <v>76</v>
      </c>
      <c r="AN49" s="3436" t="str">
        <f t="shared" si="3"/>
        <v/>
      </c>
      <c r="AO49" s="4369">
        <f>VLOOKUP("長野県",'R4_raw'!$F$15:$CGU$115,MATCH(B49,'R4_raw'!$F$13:$CGU$13,0),FALSE)</f>
        <v>0.01</v>
      </c>
      <c r="AP49" s="4369"/>
      <c r="AQ49" s="3447" t="s">
        <v>95</v>
      </c>
      <c r="AS49" s="4659" t="s">
        <v>8332</v>
      </c>
      <c r="AT49" s="4646"/>
      <c r="AU49" s="4646"/>
      <c r="AV49" s="4646"/>
      <c r="AW49" s="4646"/>
      <c r="AX49" s="4646"/>
      <c r="AY49" s="4660" t="s">
        <v>7181</v>
      </c>
      <c r="AZ49" s="4660"/>
      <c r="BA49" s="4660"/>
      <c r="BB49" s="4660"/>
      <c r="BC49" s="4660"/>
      <c r="BD49" s="4660"/>
      <c r="BE49" s="4660"/>
      <c r="BF49" s="4660"/>
      <c r="BG49" s="4660"/>
      <c r="BH49" s="3885"/>
      <c r="BI49" s="3885"/>
      <c r="BJ49" s="3885"/>
      <c r="BK49" s="4646" t="s">
        <v>8331</v>
      </c>
      <c r="BL49" s="4646"/>
      <c r="BM49" s="4646"/>
      <c r="BN49" s="4695" t="s">
        <v>12</v>
      </c>
      <c r="BO49" s="4695"/>
      <c r="BP49" s="4695"/>
      <c r="BQ49" s="3884"/>
      <c r="BR49" s="4675" t="s">
        <v>276</v>
      </c>
      <c r="BS49" s="4675"/>
      <c r="BT49" s="3883"/>
      <c r="BV49" s="3481"/>
      <c r="BW49" s="4562" t="s">
        <v>8376</v>
      </c>
      <c r="BX49" s="4562"/>
      <c r="BY49" s="4562"/>
      <c r="BZ49" s="4562"/>
      <c r="CA49" s="4562"/>
      <c r="CB49" s="4562"/>
      <c r="CC49" s="4562"/>
      <c r="CD49" s="4562"/>
      <c r="CE49" s="4562"/>
      <c r="CF49" s="4562"/>
      <c r="CG49" s="4562"/>
      <c r="CH49" s="4562"/>
      <c r="CI49" s="4562"/>
      <c r="CJ49" s="4562"/>
      <c r="CK49" s="4562"/>
      <c r="CL49" s="4562"/>
      <c r="CM49" s="4562"/>
      <c r="CN49" s="4562"/>
      <c r="CO49" s="4562"/>
      <c r="CP49" s="3018" t="str">
        <f>VLOOKUP($DD$3,'R3_raw'!$F$15:$ALF$115,MATCH(I49,'R3_raw'!$F$13:$ALF$13,0),FALSE)</f>
        <v>〇</v>
      </c>
      <c r="CQ49" s="2202" t="s">
        <v>5125</v>
      </c>
      <c r="CR49" s="3433" t="str">
        <f>VLOOKUP($DD$3,'R4_raw'!$F$15:$CGU$115,MATCH(J49,'R4_raw'!$F$13:$CGU$13,0),FALSE)</f>
        <v>〇</v>
      </c>
      <c r="CS49" s="4561">
        <f>VLOOKUP("長野県",'R4_raw'!$F$15:$CGU$115,MATCH(J49,'R4_raw'!$F$13:$CGU$13,0),FALSE)</f>
        <v>48</v>
      </c>
      <c r="CT49" s="4561"/>
      <c r="CU49" s="2000" t="s">
        <v>100</v>
      </c>
      <c r="CV49" s="4593">
        <f>(CS49/77)*100</f>
        <v>62.337662337662337</v>
      </c>
      <c r="CW49" s="4593"/>
      <c r="CX49" s="3482" t="s">
        <v>80</v>
      </c>
      <c r="DE49" s="236"/>
      <c r="DF49" s="236"/>
      <c r="DG49" s="237"/>
      <c r="DH49" s="236"/>
      <c r="DI49" s="237"/>
      <c r="DJ49" s="236"/>
      <c r="DK49" s="237"/>
      <c r="DL49" s="236"/>
      <c r="DM49" s="237"/>
      <c r="DN49" s="236"/>
      <c r="DO49" s="237"/>
      <c r="DP49" s="236"/>
      <c r="DQ49" s="237"/>
      <c r="DT49" s="144"/>
      <c r="EC49" s="232"/>
      <c r="EG49" s="232"/>
      <c r="EJ49" s="398"/>
      <c r="FC49" s="144"/>
      <c r="FD49" s="144"/>
      <c r="FE49" s="144"/>
      <c r="FF49" s="144"/>
      <c r="FG49" s="144"/>
      <c r="FH49" s="144"/>
      <c r="FI49" s="144"/>
      <c r="FJ49" s="144"/>
      <c r="FK49" s="144"/>
      <c r="FL49" s="144"/>
      <c r="FM49" s="144"/>
      <c r="FN49" s="144"/>
      <c r="FO49" s="144"/>
      <c r="FP49" s="144"/>
      <c r="FQ49" s="9"/>
      <c r="FR49" s="9"/>
      <c r="FU49" s="240"/>
    </row>
    <row r="50" spans="1:178" ht="18.75" customHeight="1" x14ac:dyDescent="0.2">
      <c r="A50" s="1945" t="s">
        <v>2399</v>
      </c>
      <c r="B50" s="1902" t="s">
        <v>6621</v>
      </c>
      <c r="C50" s="1902" t="s">
        <v>6629</v>
      </c>
      <c r="D50" s="1902"/>
      <c r="E50" s="1905" t="s">
        <v>7222</v>
      </c>
      <c r="F50" s="1899" t="s">
        <v>7237</v>
      </c>
      <c r="G50" s="1899" t="s">
        <v>1328</v>
      </c>
      <c r="H50" s="1898"/>
      <c r="I50" s="1894" t="s">
        <v>2147</v>
      </c>
      <c r="J50" s="1900" t="s">
        <v>6647</v>
      </c>
      <c r="K50" s="163"/>
      <c r="L50" s="163"/>
      <c r="M50" s="7" t="s">
        <v>21</v>
      </c>
      <c r="O50" s="4638"/>
      <c r="P50" s="3775"/>
      <c r="Q50" s="89" t="s">
        <v>5716</v>
      </c>
      <c r="R50" s="3442"/>
      <c r="S50" s="3442"/>
      <c r="T50" s="3442"/>
      <c r="U50" s="3442"/>
      <c r="V50" s="3442"/>
      <c r="W50" s="3442"/>
      <c r="X50" s="3442"/>
      <c r="Y50" s="3442"/>
      <c r="Z50" s="3442"/>
      <c r="AA50" s="3442"/>
      <c r="AB50" s="2368"/>
      <c r="AC50" s="3446"/>
      <c r="AD50" s="2368"/>
      <c r="AE50" s="3017"/>
      <c r="AF50" s="4647">
        <f>VLOOKUP($DD$3,'R4_raw'!$F$15:$CGU$115,MATCH(B50,'R4_raw'!$F$13:$CGU$13,0),FALSE)</f>
        <v>4.0000000000000001E-3</v>
      </c>
      <c r="AG50" s="4647"/>
      <c r="AH50" s="4647"/>
      <c r="AI50" s="4565" t="s">
        <v>95</v>
      </c>
      <c r="AJ50" s="4565"/>
      <c r="AK50" s="4635">
        <f>VLOOKUP($DD$3,'R4_raw'!$F$15:$CGU$115,MATCH(C50,'R4_raw'!$F$13:$CGU$13,0),FALSE)</f>
        <v>34</v>
      </c>
      <c r="AL50" s="4635"/>
      <c r="AM50" s="2368" t="s">
        <v>76</v>
      </c>
      <c r="AN50" s="3436" t="str">
        <f t="shared" si="3"/>
        <v/>
      </c>
      <c r="AO50" s="4369">
        <f>VLOOKUP("長野県",'R4_raw'!$F$15:$CGU$115,MATCH(B50,'R4_raw'!$F$13:$CGU$13,0),FALSE)</f>
        <v>7.0000000000000001E-3</v>
      </c>
      <c r="AP50" s="4369"/>
      <c r="AQ50" s="3447" t="s">
        <v>95</v>
      </c>
      <c r="AS50" s="2219"/>
      <c r="AT50" s="2368" t="s">
        <v>151</v>
      </c>
      <c r="AU50" s="2368"/>
      <c r="AV50" s="2368"/>
      <c r="AW50" s="3454"/>
      <c r="AX50" s="3454"/>
      <c r="AY50" s="3446"/>
      <c r="AZ50" s="2368"/>
      <c r="BA50" s="2368"/>
      <c r="BB50" s="2368"/>
      <c r="BC50" s="2368"/>
      <c r="BD50" s="450"/>
      <c r="BE50" s="450"/>
      <c r="BF50" s="450"/>
      <c r="BG50" s="4664">
        <f>VLOOKUP($DD$3,'R4_raw'!$F$15:$CGU$115,MATCH(E50,'R4_raw'!$F$13:$CGU$13,0),FALSE)</f>
        <v>537</v>
      </c>
      <c r="BH50" s="4664"/>
      <c r="BI50" s="4664"/>
      <c r="BJ50" s="3457" t="s">
        <v>95</v>
      </c>
      <c r="BK50" s="4431">
        <f>VLOOKUP($DD$3,'R4_raw'!$F$15:$CGU$115,MATCH(F50,'R4_raw'!$F$13:$CGU$13,0),FALSE)</f>
        <v>258.12</v>
      </c>
      <c r="BL50" s="4431"/>
      <c r="BM50" s="3457" t="s">
        <v>95</v>
      </c>
      <c r="BN50" s="4668">
        <f>VLOOKUP($DD$3,'R3_raw'!$F$15:$ALF$115,MATCH(G50,'R3_raw'!$F$13:$ALF$13,0),FALSE)</f>
        <v>43</v>
      </c>
      <c r="BO50" s="4668"/>
      <c r="BP50" s="450" t="s">
        <v>76</v>
      </c>
      <c r="BQ50" s="2902" t="str">
        <f t="shared" ref="BQ50:BQ56" si="4">IF(BN50&lt;=15,"★","")</f>
        <v/>
      </c>
      <c r="BR50" s="4563">
        <f>VLOOKUP("長野県",'R4_raw'!$F$15:$CGU$115,MATCH(F50,'R4_raw'!$F$13:$CGU$13,0),FALSE)</f>
        <v>305.43</v>
      </c>
      <c r="BS50" s="4563"/>
      <c r="BT50" s="3774" t="s">
        <v>95</v>
      </c>
      <c r="BV50" s="3481"/>
      <c r="BW50" s="4233" t="s">
        <v>8377</v>
      </c>
      <c r="BX50" s="4233"/>
      <c r="BY50" s="4233"/>
      <c r="BZ50" s="4233"/>
      <c r="CA50" s="4233"/>
      <c r="CB50" s="4233"/>
      <c r="CC50" s="4233"/>
      <c r="CD50" s="4233"/>
      <c r="CE50" s="4233"/>
      <c r="CF50" s="4233"/>
      <c r="CG50" s="4233"/>
      <c r="CH50" s="4233"/>
      <c r="CI50" s="4233"/>
      <c r="CJ50" s="4233"/>
      <c r="CK50" s="4233"/>
      <c r="CL50" s="4233"/>
      <c r="CM50" s="4233"/>
      <c r="CN50" s="4233"/>
      <c r="CO50" s="4233"/>
      <c r="CP50" s="3018" t="str">
        <f>VLOOKUP($DD$3,'R3_raw'!$F$15:$ALF$115,MATCH(I50,'R3_raw'!$F$13:$ALF$13,0),FALSE)</f>
        <v>〇</v>
      </c>
      <c r="CQ50" s="2202" t="s">
        <v>5125</v>
      </c>
      <c r="CR50" s="3433" t="str">
        <f>VLOOKUP($DD$3,'R4_raw'!$F$15:$CGU$115,MATCH(J50,'R4_raw'!$F$13:$CGU$13,0),FALSE)</f>
        <v>〇</v>
      </c>
      <c r="CS50" s="4561">
        <f>VLOOKUP("長野県",'R4_raw'!$F$15:$CGU$115,MATCH(J50,'R4_raw'!$F$13:$CGU$13,0),FALSE)</f>
        <v>47</v>
      </c>
      <c r="CT50" s="4561"/>
      <c r="CU50" s="2000" t="s">
        <v>100</v>
      </c>
      <c r="CV50" s="4593">
        <f>(CS50/77)*100</f>
        <v>61.038961038961034</v>
      </c>
      <c r="CW50" s="4593"/>
      <c r="CX50" s="3482" t="s">
        <v>80</v>
      </c>
      <c r="DE50" s="236"/>
      <c r="DF50" s="236"/>
      <c r="DG50" s="236"/>
      <c r="DH50" s="236"/>
      <c r="DI50" s="236"/>
      <c r="DJ50" s="236"/>
      <c r="DK50" s="236"/>
      <c r="DL50" s="236"/>
      <c r="DM50" s="236"/>
      <c r="DN50" s="236"/>
      <c r="DO50" s="236"/>
      <c r="DP50" s="236"/>
      <c r="DQ50" s="237"/>
      <c r="DT50" s="144"/>
      <c r="EC50" s="232"/>
      <c r="EG50" s="232"/>
      <c r="EJ50" s="398"/>
      <c r="EY50" s="119"/>
      <c r="EZ50" s="119"/>
      <c r="FA50" s="119"/>
      <c r="FB50" s="119"/>
      <c r="FC50" s="119"/>
      <c r="FD50" s="119"/>
      <c r="FE50" s="119"/>
      <c r="FF50" s="119"/>
      <c r="FG50" s="119"/>
      <c r="FH50" s="119"/>
      <c r="FI50" s="119"/>
      <c r="FJ50" s="119"/>
      <c r="FK50" s="119"/>
      <c r="FL50" s="119"/>
      <c r="FM50" s="119"/>
      <c r="FN50" s="119"/>
      <c r="FO50" s="119"/>
      <c r="FP50" s="119"/>
      <c r="FQ50" s="119"/>
      <c r="FR50" s="119"/>
      <c r="FS50" s="119"/>
      <c r="FT50" s="119"/>
      <c r="FU50" s="119"/>
      <c r="FV50" s="119"/>
    </row>
    <row r="51" spans="1:178" ht="18.75" customHeight="1" x14ac:dyDescent="0.2">
      <c r="A51" s="1945" t="s">
        <v>2401</v>
      </c>
      <c r="B51" s="1902" t="s">
        <v>6622</v>
      </c>
      <c r="C51" s="1902" t="s">
        <v>6630</v>
      </c>
      <c r="D51" s="1902"/>
      <c r="E51" s="1905" t="s">
        <v>7223</v>
      </c>
      <c r="F51" s="1899" t="s">
        <v>1329</v>
      </c>
      <c r="G51" s="1899" t="s">
        <v>1330</v>
      </c>
      <c r="H51" s="1898"/>
      <c r="I51" s="163"/>
      <c r="J51" s="163"/>
      <c r="K51" s="163"/>
      <c r="L51" s="163"/>
      <c r="M51" s="7" t="s">
        <v>69</v>
      </c>
      <c r="O51" s="4638"/>
      <c r="P51" s="3775"/>
      <c r="Q51" s="89" t="s">
        <v>5717</v>
      </c>
      <c r="R51" s="3442"/>
      <c r="S51" s="3442"/>
      <c r="T51" s="3442"/>
      <c r="U51" s="3442"/>
      <c r="V51" s="3442"/>
      <c r="W51" s="3442"/>
      <c r="X51" s="3442"/>
      <c r="Y51" s="3442"/>
      <c r="Z51" s="3442"/>
      <c r="AA51" s="3442"/>
      <c r="AB51" s="2368"/>
      <c r="AC51" s="3446"/>
      <c r="AD51" s="2368"/>
      <c r="AE51" s="3017"/>
      <c r="AF51" s="4647">
        <f>VLOOKUP($DD$3,'R4_raw'!$F$15:$CGU$115,MATCH(B51,'R4_raw'!$F$13:$CGU$13,0),FALSE)</f>
        <v>8.0000000000000002E-3</v>
      </c>
      <c r="AG51" s="4647"/>
      <c r="AH51" s="4647"/>
      <c r="AI51" s="4565" t="s">
        <v>95</v>
      </c>
      <c r="AJ51" s="4565"/>
      <c r="AK51" s="4635">
        <f>VLOOKUP($DD$3,'R4_raw'!$F$15:$CGU$115,MATCH(C51,'R4_raw'!$F$13:$CGU$13,0),FALSE)</f>
        <v>40</v>
      </c>
      <c r="AL51" s="4635"/>
      <c r="AM51" s="2368" t="s">
        <v>76</v>
      </c>
      <c r="AN51" s="3436" t="str">
        <f t="shared" si="3"/>
        <v/>
      </c>
      <c r="AO51" s="4369">
        <f>VLOOKUP("長野県",'R4_raw'!$F$15:$CGU$115,MATCH(B51,'R4_raw'!$F$13:$CGU$13,0),FALSE)</f>
        <v>1.4999999999999999E-2</v>
      </c>
      <c r="AP51" s="4369"/>
      <c r="AQ51" s="3447" t="s">
        <v>95</v>
      </c>
      <c r="AS51" s="2219"/>
      <c r="AT51" s="2368" t="s">
        <v>152</v>
      </c>
      <c r="AU51" s="2368"/>
      <c r="AV51" s="2368"/>
      <c r="AW51" s="3454"/>
      <c r="AX51" s="3454"/>
      <c r="AY51" s="3446"/>
      <c r="AZ51" s="2368"/>
      <c r="BA51" s="2368"/>
      <c r="BB51" s="2368"/>
      <c r="BC51" s="2368"/>
      <c r="BD51" s="450"/>
      <c r="BE51" s="450"/>
      <c r="BF51" s="450"/>
      <c r="BG51" s="4664">
        <f>VLOOKUP($DD$3,'R4_raw'!$F$15:$CGU$115,MATCH(E51,'R4_raw'!$F$13:$CGU$13,0),FALSE)</f>
        <v>877</v>
      </c>
      <c r="BH51" s="4664"/>
      <c r="BI51" s="4664"/>
      <c r="BJ51" s="3457" t="s">
        <v>95</v>
      </c>
      <c r="BK51" s="4431">
        <f>VLOOKUP($DD$3,'R4_raw'!$F$15:$CGU$115,MATCH(F51,'R4_raw'!$F$13:$CGU$13,0),FALSE)</f>
        <v>421.55</v>
      </c>
      <c r="BL51" s="4431"/>
      <c r="BM51" s="3457" t="s">
        <v>95</v>
      </c>
      <c r="BN51" s="4668">
        <f>VLOOKUP($DD$3,'R3_raw'!$F$15:$ALF$115,MATCH(G51,'R3_raw'!$F$13:$ALF$13,0),FALSE)</f>
        <v>52</v>
      </c>
      <c r="BO51" s="4668"/>
      <c r="BP51" s="450" t="s">
        <v>76</v>
      </c>
      <c r="BQ51" s="2902" t="str">
        <f t="shared" si="4"/>
        <v/>
      </c>
      <c r="BR51" s="4563">
        <f>VLOOKUP("長野県",'R4_raw'!$F$15:$CGU$115,MATCH(F51,'R4_raw'!$F$13:$CGU$13,0),FALSE)</f>
        <v>436.89</v>
      </c>
      <c r="BS51" s="4563"/>
      <c r="BT51" s="3774" t="s">
        <v>95</v>
      </c>
      <c r="BV51" s="4564" t="s">
        <v>7145</v>
      </c>
      <c r="BW51" s="4556"/>
      <c r="BX51" s="4556"/>
      <c r="BY51" s="4556"/>
      <c r="BZ51" s="4556"/>
      <c r="CA51" s="4556"/>
      <c r="CB51" s="4556"/>
      <c r="CC51" s="4556"/>
      <c r="CD51" s="4556"/>
      <c r="CE51" s="4556"/>
      <c r="CF51" s="4556"/>
      <c r="CG51" s="4556"/>
      <c r="CH51" s="4556"/>
      <c r="CI51" s="4556"/>
      <c r="CJ51" s="4556"/>
      <c r="CK51" s="4556"/>
      <c r="CL51" s="4556"/>
      <c r="CM51" s="4559">
        <v>2021</v>
      </c>
      <c r="CN51" s="4559"/>
      <c r="CO51" s="3019"/>
      <c r="CP51" s="4559">
        <v>2022</v>
      </c>
      <c r="CQ51" s="4559"/>
      <c r="CR51" s="3019"/>
      <c r="CS51" s="4237" t="s">
        <v>73</v>
      </c>
      <c r="CT51" s="4237"/>
      <c r="CU51" s="1930"/>
      <c r="CV51" s="2216"/>
      <c r="CW51" s="2176" t="s">
        <v>276</v>
      </c>
      <c r="CX51" s="3478"/>
      <c r="DE51" s="236"/>
      <c r="DF51" s="236"/>
      <c r="DG51" s="237"/>
      <c r="DH51" s="236"/>
      <c r="DI51" s="237"/>
      <c r="DJ51" s="236"/>
      <c r="DK51" s="237"/>
      <c r="DL51" s="236"/>
      <c r="DM51" s="237"/>
      <c r="DN51" s="236"/>
      <c r="DO51" s="237"/>
      <c r="DP51" s="236"/>
      <c r="DQ51" s="237"/>
      <c r="DT51" s="144"/>
      <c r="EC51" s="232"/>
      <c r="EG51" s="232"/>
      <c r="EJ51" s="398"/>
      <c r="EY51" s="172"/>
      <c r="FQ51" s="7"/>
    </row>
    <row r="52" spans="1:178" ht="18.75" customHeight="1" x14ac:dyDescent="0.2">
      <c r="A52" s="1945" t="s">
        <v>2403</v>
      </c>
      <c r="B52" s="1902" t="s">
        <v>6623</v>
      </c>
      <c r="C52" s="1902" t="s">
        <v>6631</v>
      </c>
      <c r="D52" s="1902"/>
      <c r="E52" s="1905" t="s">
        <v>7224</v>
      </c>
      <c r="F52" s="1899" t="s">
        <v>7238</v>
      </c>
      <c r="G52" s="1899" t="s">
        <v>1332</v>
      </c>
      <c r="H52" s="1898"/>
      <c r="I52" s="3581" t="s">
        <v>8342</v>
      </c>
      <c r="J52" s="1900" t="s">
        <v>6649</v>
      </c>
      <c r="K52" s="1900" t="s">
        <v>6654</v>
      </c>
      <c r="L52" s="163"/>
      <c r="M52" s="7" t="s">
        <v>21</v>
      </c>
      <c r="O52" s="4638"/>
      <c r="P52" s="3775"/>
      <c r="Q52" s="89" t="s">
        <v>5718</v>
      </c>
      <c r="R52" s="3442"/>
      <c r="S52" s="3442"/>
      <c r="T52" s="3442"/>
      <c r="U52" s="3442"/>
      <c r="V52" s="3442"/>
      <c r="W52" s="3442"/>
      <c r="X52" s="3442"/>
      <c r="Y52" s="3442"/>
      <c r="Z52" s="3442"/>
      <c r="AA52" s="3442"/>
      <c r="AB52" s="2368"/>
      <c r="AC52" s="3446"/>
      <c r="AD52" s="2368"/>
      <c r="AE52" s="3017"/>
      <c r="AF52" s="4647">
        <f>VLOOKUP($DD$3,'R4_raw'!$F$15:$CGU$115,MATCH(B52,'R4_raw'!$F$13:$CGU$13,0),FALSE)</f>
        <v>1E-3</v>
      </c>
      <c r="AG52" s="4647"/>
      <c r="AH52" s="4647"/>
      <c r="AI52" s="4565" t="s">
        <v>95</v>
      </c>
      <c r="AJ52" s="4565"/>
      <c r="AK52" s="4635">
        <f>VLOOKUP($DD$3,'R4_raw'!$F$15:$CGU$115,MATCH(C52,'R4_raw'!$F$13:$CGU$13,0),FALSE)</f>
        <v>6</v>
      </c>
      <c r="AL52" s="4635"/>
      <c r="AM52" s="2368" t="s">
        <v>76</v>
      </c>
      <c r="AN52" s="3436" t="str">
        <f t="shared" si="3"/>
        <v>★</v>
      </c>
      <c r="AO52" s="4369">
        <f>VLOOKUP("長野県",'R4_raw'!$F$15:$CGU$115,MATCH(B52,'R4_raw'!$F$13:$CGU$13,0),FALSE)</f>
        <v>1E-3</v>
      </c>
      <c r="AP52" s="4369"/>
      <c r="AQ52" s="3447" t="s">
        <v>95</v>
      </c>
      <c r="AS52" s="2220"/>
      <c r="AT52" s="4565" t="s">
        <v>153</v>
      </c>
      <c r="AU52" s="4565"/>
      <c r="AV52" s="4565"/>
      <c r="AW52" s="4565"/>
      <c r="AX52" s="4565"/>
      <c r="AY52" s="4565"/>
      <c r="AZ52" s="4565"/>
      <c r="BA52" s="4565"/>
      <c r="BB52" s="4565"/>
      <c r="BC52" s="4565"/>
      <c r="BD52" s="4565"/>
      <c r="BE52" s="4565"/>
      <c r="BF52" s="4565"/>
      <c r="BG52" s="4565"/>
      <c r="BH52" s="4664">
        <f>VLOOKUP($DD$3,'R4_raw'!$F$15:$CGU$115,MATCH(E52,'R4_raw'!$F$13:$CGU$13,0),FALSE)</f>
        <v>79</v>
      </c>
      <c r="BI52" s="4664"/>
      <c r="BJ52" s="3457" t="s">
        <v>95</v>
      </c>
      <c r="BK52" s="4431">
        <f>VLOOKUP($DD$3,'R4_raw'!$F$15:$CGU$115,MATCH(F52,'R4_raw'!$F$13:$CGU$13,0),FALSE)</f>
        <v>37.82</v>
      </c>
      <c r="BL52" s="4431"/>
      <c r="BM52" s="3457" t="s">
        <v>95</v>
      </c>
      <c r="BN52" s="4668">
        <f>VLOOKUP($DD$3,'R3_raw'!$F$15:$ALF$115,MATCH(G52,'R3_raw'!$F$13:$ALF$13,0),FALSE)</f>
        <v>35</v>
      </c>
      <c r="BO52" s="4668"/>
      <c r="BP52" s="450" t="s">
        <v>76</v>
      </c>
      <c r="BQ52" s="2902" t="str">
        <f t="shared" si="4"/>
        <v/>
      </c>
      <c r="BR52" s="4563">
        <f>VLOOKUP("長野県",'R4_raw'!$F$15:$CGU$115,MATCH(F52,'R4_raw'!$F$13:$CGU$13,0),FALSE)</f>
        <v>83.63</v>
      </c>
      <c r="BS52" s="4563"/>
      <c r="BT52" s="3774" t="s">
        <v>95</v>
      </c>
      <c r="BV52" s="3481"/>
      <c r="BW52" s="3149"/>
      <c r="BX52" s="3469"/>
      <c r="BY52" s="3469"/>
      <c r="BZ52" s="3471"/>
      <c r="CA52" s="3471"/>
      <c r="CB52" s="3469"/>
      <c r="CC52" s="3472"/>
      <c r="CD52" s="3472"/>
      <c r="CE52" s="3469"/>
      <c r="CF52" s="3149"/>
      <c r="CG52" s="3149"/>
      <c r="CH52" s="3469"/>
      <c r="CI52" s="3469"/>
      <c r="CJ52" s="3473"/>
      <c r="CK52" s="3149"/>
      <c r="CL52" s="4558">
        <f>VLOOKUP($DD$3,'R3_raw'!$F$15:$ALF$115,MATCH(I52,'R3_raw'!$F$13:$ALF$13,0),FALSE)</f>
        <v>40</v>
      </c>
      <c r="CM52" s="4558"/>
      <c r="CN52" s="3468" t="s">
        <v>108</v>
      </c>
      <c r="CO52" s="3149" t="s">
        <v>5125</v>
      </c>
      <c r="CP52" s="3467">
        <f>VLOOKUP($DD$3,'R4_raw'!$F$15:$CGU$115,MATCH(J52,'R4_raw'!$F$13:$CGU$13,0),FALSE)</f>
        <v>40</v>
      </c>
      <c r="CQ52" s="3470" t="s">
        <v>108</v>
      </c>
      <c r="CR52" s="3149"/>
      <c r="CS52" s="3156">
        <f>VLOOKUP($DD$3,'R4_raw'!$F$15:$CGU$115,MATCH(K52,'R4_raw'!$F$13:$CGU$13,0),FALSE)</f>
        <v>1</v>
      </c>
      <c r="CT52" s="3149" t="s">
        <v>76</v>
      </c>
      <c r="CU52" s="211" t="str">
        <f>IF(CS52&lt;=15,"★","")</f>
        <v>★</v>
      </c>
      <c r="CV52" s="4650">
        <f>VLOOKUP("長野県",'R4_raw'!$F$15:$CGU$115,MATCH(J52,'R4_raw'!$F$13:$CGU$13,0),FALSE)</f>
        <v>25.064935064935064</v>
      </c>
      <c r="CW52" s="4650"/>
      <c r="CX52" s="3480" t="s">
        <v>108</v>
      </c>
      <c r="DE52" s="236"/>
      <c r="DF52" s="236"/>
      <c r="DG52" s="237"/>
      <c r="DH52" s="236"/>
      <c r="DI52" s="237"/>
      <c r="DJ52" s="236"/>
      <c r="DK52" s="237"/>
      <c r="DL52" s="236"/>
      <c r="DM52" s="237"/>
      <c r="DN52" s="236"/>
      <c r="DO52" s="237"/>
      <c r="DP52" s="236"/>
      <c r="DQ52" s="237"/>
      <c r="DT52" s="144"/>
      <c r="EC52" s="232"/>
      <c r="EG52" s="232"/>
      <c r="EJ52" s="398"/>
      <c r="EY52" s="183"/>
      <c r="EZ52" s="49"/>
      <c r="FA52" s="49"/>
      <c r="FB52" s="49"/>
      <c r="FC52" s="49"/>
      <c r="FD52" s="49"/>
      <c r="FE52" s="49"/>
      <c r="FF52" s="49"/>
      <c r="FG52" s="49"/>
      <c r="FH52" s="49"/>
      <c r="FI52" s="49"/>
      <c r="FJ52" s="226"/>
      <c r="FK52" s="226"/>
      <c r="FL52" s="49"/>
      <c r="FM52" s="9"/>
      <c r="FN52" s="9"/>
      <c r="FO52" s="49"/>
      <c r="FQ52" s="7"/>
      <c r="FR52" s="49"/>
      <c r="FS52" s="182"/>
      <c r="FT52" s="49"/>
      <c r="FU52" s="49"/>
      <c r="FV52" s="49"/>
    </row>
    <row r="53" spans="1:178" ht="18.75" customHeight="1" x14ac:dyDescent="0.2">
      <c r="A53" s="1945" t="s">
        <v>2405</v>
      </c>
      <c r="B53" s="1902" t="s">
        <v>6624</v>
      </c>
      <c r="C53" s="1902" t="s">
        <v>6632</v>
      </c>
      <c r="D53" s="1902"/>
      <c r="E53" s="1905" t="s">
        <v>7225</v>
      </c>
      <c r="F53" s="1899" t="s">
        <v>7239</v>
      </c>
      <c r="G53" s="1899" t="s">
        <v>1334</v>
      </c>
      <c r="H53" s="1898"/>
      <c r="I53" s="1894" t="s">
        <v>3243</v>
      </c>
      <c r="J53" s="1900" t="s">
        <v>6650</v>
      </c>
      <c r="K53" s="163"/>
      <c r="L53" s="163"/>
      <c r="M53" s="7" t="s">
        <v>0</v>
      </c>
      <c r="O53" s="4638"/>
      <c r="P53" s="3775"/>
      <c r="Q53" s="2006" t="s">
        <v>2444</v>
      </c>
      <c r="R53" s="3750"/>
      <c r="S53" s="3750"/>
      <c r="T53" s="3750"/>
      <c r="U53" s="3750"/>
      <c r="V53" s="3750"/>
      <c r="W53" s="3750"/>
      <c r="X53" s="3750"/>
      <c r="Y53" s="3750"/>
      <c r="Z53" s="3750"/>
      <c r="AA53" s="3750"/>
      <c r="AB53" s="3584"/>
      <c r="AC53" s="3751"/>
      <c r="AD53" s="3584"/>
      <c r="AE53" s="3752"/>
      <c r="AF53" s="4648">
        <f>VLOOKUP($DD$3,'R4_raw'!$F$15:$CGU$115,MATCH(B53,'R4_raw'!$F$13:$CGU$13,0),FALSE)</f>
        <v>3.0000000000000001E-3</v>
      </c>
      <c r="AG53" s="4648"/>
      <c r="AH53" s="4648"/>
      <c r="AI53" s="4652" t="s">
        <v>95</v>
      </c>
      <c r="AJ53" s="4652"/>
      <c r="AK53" s="4636">
        <f>VLOOKUP($DD$3,'R4_raw'!$F$15:$CGU$115,MATCH(C53,'R4_raw'!$F$13:$CGU$13,0),FALSE)</f>
        <v>5</v>
      </c>
      <c r="AL53" s="4636"/>
      <c r="AM53" s="3584" t="s">
        <v>76</v>
      </c>
      <c r="AN53" s="3753" t="str">
        <f t="shared" si="3"/>
        <v>★</v>
      </c>
      <c r="AO53" s="4661">
        <f>VLOOKUP("長野県",'R4_raw'!$F$15:$CGU$115,MATCH(B53,'R4_raw'!$F$13:$CGU$13,0),FALSE)</f>
        <v>2E-3</v>
      </c>
      <c r="AP53" s="4661"/>
      <c r="AQ53" s="3754" t="s">
        <v>95</v>
      </c>
      <c r="AS53" s="2220"/>
      <c r="AT53" s="4565" t="s">
        <v>154</v>
      </c>
      <c r="AU53" s="4565"/>
      <c r="AV53" s="4565"/>
      <c r="AW53" s="4565"/>
      <c r="AX53" s="4565"/>
      <c r="AY53" s="4565"/>
      <c r="AZ53" s="4565"/>
      <c r="BA53" s="4565"/>
      <c r="BB53" s="4565"/>
      <c r="BC53" s="4565"/>
      <c r="BD53" s="4565"/>
      <c r="BE53" s="4565"/>
      <c r="BF53" s="4565"/>
      <c r="BG53" s="4565"/>
      <c r="BH53" s="4664">
        <f>VLOOKUP($DD$3,'R4_raw'!$F$15:$CGU$115,MATCH(E53,'R4_raw'!$F$13:$CGU$13,0),FALSE)</f>
        <v>67</v>
      </c>
      <c r="BI53" s="4664"/>
      <c r="BJ53" s="3457" t="s">
        <v>95</v>
      </c>
      <c r="BK53" s="4431">
        <f>VLOOKUP($DD$3,'R4_raw'!$F$15:$CGU$115,MATCH(F53,'R4_raw'!$F$13:$CGU$13,0),FALSE)</f>
        <v>32.07</v>
      </c>
      <c r="BL53" s="4431"/>
      <c r="BM53" s="3457" t="s">
        <v>95</v>
      </c>
      <c r="BN53" s="4668">
        <f>VLOOKUP($DD$3,'R3_raw'!$F$15:$ALF$115,MATCH(G53,'R3_raw'!$F$13:$ALF$13,0),FALSE)</f>
        <v>14</v>
      </c>
      <c r="BO53" s="4668"/>
      <c r="BP53" s="450" t="s">
        <v>76</v>
      </c>
      <c r="BQ53" s="2902" t="str">
        <f t="shared" si="4"/>
        <v>★</v>
      </c>
      <c r="BR53" s="4563">
        <f>VLOOKUP("長野県",'R4_raw'!$F$15:$CGU$115,MATCH(F53,'R4_raw'!$F$13:$CGU$13,0),FALSE)</f>
        <v>42.17</v>
      </c>
      <c r="BS53" s="4563"/>
      <c r="BT53" s="3774" t="s">
        <v>95</v>
      </c>
      <c r="BV53" s="3481"/>
      <c r="BW53" s="4232" t="s">
        <v>8378</v>
      </c>
      <c r="BX53" s="4232"/>
      <c r="BY53" s="4232"/>
      <c r="BZ53" s="4232"/>
      <c r="CA53" s="4232"/>
      <c r="CB53" s="4232"/>
      <c r="CC53" s="4232"/>
      <c r="CD53" s="4232"/>
      <c r="CE53" s="4232"/>
      <c r="CF53" s="4232"/>
      <c r="CG53" s="4232"/>
      <c r="CH53" s="4232"/>
      <c r="CI53" s="4232"/>
      <c r="CJ53" s="4232"/>
      <c r="CK53" s="4232"/>
      <c r="CL53" s="4232"/>
      <c r="CM53" s="4232"/>
      <c r="CN53" s="4232"/>
      <c r="CO53" s="4232"/>
      <c r="CP53" s="3018" t="str">
        <f>VLOOKUP($DD$3,'R3_raw'!$F$15:$ALF$115,MATCH(I53,'R3_raw'!$F$13:$ALF$13,0),FALSE)</f>
        <v>〇</v>
      </c>
      <c r="CQ53" s="2202" t="s">
        <v>5125</v>
      </c>
      <c r="CR53" s="3433" t="str">
        <f>VLOOKUP($DD$3,'R4_raw'!$F$15:$CGU$115,MATCH(J53,'R4_raw'!$F$13:$CGU$13,0),FALSE)</f>
        <v>〇</v>
      </c>
      <c r="CS53" s="4561">
        <f>VLOOKUP("長野県",'R4_raw'!$F$15:$CGU$115,MATCH(J53,'R4_raw'!$F$13:$CGU$13,0),FALSE)</f>
        <v>56</v>
      </c>
      <c r="CT53" s="4561"/>
      <c r="CU53" s="2000" t="s">
        <v>100</v>
      </c>
      <c r="CV53" s="4593">
        <f>(CS53/77)*100</f>
        <v>72.727272727272734</v>
      </c>
      <c r="CW53" s="4593"/>
      <c r="CX53" s="3482" t="s">
        <v>80</v>
      </c>
      <c r="DE53" s="236"/>
      <c r="DF53" s="236"/>
      <c r="DG53" s="237"/>
      <c r="DH53" s="236"/>
      <c r="DI53" s="237"/>
      <c r="DJ53" s="236"/>
      <c r="DK53" s="237"/>
      <c r="DL53" s="236"/>
      <c r="DM53" s="237"/>
      <c r="DN53" s="236"/>
      <c r="DO53" s="237"/>
      <c r="DP53" s="236"/>
      <c r="DQ53" s="237"/>
      <c r="DT53" s="144"/>
      <c r="EC53" s="232"/>
      <c r="EG53" s="232"/>
      <c r="EJ53" s="398"/>
      <c r="EY53" s="183"/>
      <c r="EZ53" s="49"/>
      <c r="FA53" s="49"/>
      <c r="FB53" s="49"/>
      <c r="FC53" s="49"/>
      <c r="FD53" s="49"/>
      <c r="FE53" s="49"/>
      <c r="FF53" s="49"/>
      <c r="FG53" s="49"/>
      <c r="FH53" s="49"/>
      <c r="FI53" s="49"/>
      <c r="FJ53" s="226"/>
      <c r="FK53" s="226"/>
      <c r="FL53" s="49"/>
      <c r="FM53" s="9"/>
      <c r="FN53" s="9"/>
      <c r="FO53" s="49"/>
      <c r="FQ53" s="7"/>
      <c r="FR53" s="49"/>
      <c r="FS53" s="182"/>
      <c r="FT53" s="49"/>
      <c r="FU53" s="49"/>
      <c r="FV53" s="49"/>
    </row>
    <row r="54" spans="1:178" ht="18.75" customHeight="1" x14ac:dyDescent="0.2">
      <c r="A54" s="1897"/>
      <c r="B54" s="1897"/>
      <c r="C54" s="1897"/>
      <c r="D54" s="1897"/>
      <c r="E54" s="1905" t="s">
        <v>7226</v>
      </c>
      <c r="F54" s="1899" t="s">
        <v>2475</v>
      </c>
      <c r="G54" s="1899" t="s">
        <v>1335</v>
      </c>
      <c r="H54" s="1898"/>
      <c r="I54" s="1894" t="s">
        <v>2179</v>
      </c>
      <c r="J54" s="1900" t="s">
        <v>6651</v>
      </c>
      <c r="K54" s="163"/>
      <c r="L54" s="163"/>
      <c r="M54" s="7" t="s">
        <v>0</v>
      </c>
      <c r="O54" s="4638"/>
      <c r="P54" s="3775"/>
      <c r="Q54" s="24"/>
      <c r="R54" s="24"/>
      <c r="S54" s="24"/>
      <c r="T54" s="24"/>
      <c r="U54" s="24"/>
      <c r="V54" s="24"/>
      <c r="W54" s="24"/>
      <c r="X54" s="24"/>
      <c r="Y54" s="24"/>
      <c r="Z54" s="24"/>
      <c r="AA54" s="24"/>
      <c r="AB54" s="24"/>
      <c r="AC54" s="24"/>
      <c r="AD54" s="2368"/>
      <c r="AE54" s="443"/>
      <c r="AF54" s="443"/>
      <c r="AG54" s="24"/>
      <c r="AH54" s="24"/>
      <c r="AI54" s="24"/>
      <c r="AJ54" s="24"/>
      <c r="AK54" s="24"/>
      <c r="AL54" s="24"/>
      <c r="AM54" s="24"/>
      <c r="AN54" s="27"/>
      <c r="AO54" s="24"/>
      <c r="AP54" s="24"/>
      <c r="AQ54" s="24"/>
      <c r="AR54" s="2464"/>
      <c r="AS54" s="2221"/>
      <c r="AT54" s="3455" t="s">
        <v>155</v>
      </c>
      <c r="AU54" s="3455"/>
      <c r="AV54" s="3455"/>
      <c r="AW54" s="3455"/>
      <c r="AX54" s="3455"/>
      <c r="AY54" s="3455"/>
      <c r="AZ54" s="3455"/>
      <c r="BA54" s="3455"/>
      <c r="BB54" s="3455"/>
      <c r="BC54" s="3455"/>
      <c r="BD54" s="3456"/>
      <c r="BE54" s="3456"/>
      <c r="BF54" s="3456"/>
      <c r="BG54" s="3456"/>
      <c r="BH54" s="4664">
        <f>VLOOKUP($DD$3,'R4_raw'!$F$15:$CGU$115,MATCH(E54,'R4_raw'!$F$13:$CGU$13,0),FALSE)</f>
        <v>462</v>
      </c>
      <c r="BI54" s="4664"/>
      <c r="BJ54" s="3457" t="s">
        <v>95</v>
      </c>
      <c r="BK54" s="4431">
        <f>VLOOKUP($DD$3,'R4_raw'!$F$15:$CGU$115,MATCH(F54,'R4_raw'!$F$13:$CGU$13,0),FALSE)</f>
        <v>221.15</v>
      </c>
      <c r="BL54" s="4431"/>
      <c r="BM54" s="3457" t="s">
        <v>95</v>
      </c>
      <c r="BN54" s="4668">
        <f>VLOOKUP($DD$3,'R3_raw'!$F$15:$ALF$115,MATCH(G54,'R3_raw'!$F$13:$ALF$13,0),FALSE)</f>
        <v>15</v>
      </c>
      <c r="BO54" s="4668"/>
      <c r="BP54" s="450" t="s">
        <v>76</v>
      </c>
      <c r="BQ54" s="2902" t="str">
        <f t="shared" si="4"/>
        <v>★</v>
      </c>
      <c r="BR54" s="4563">
        <f>VLOOKUP("長野県",'R4_raw'!$F$15:$CGU$115,MATCH(F54,'R4_raw'!$F$13:$CGU$13,0),FALSE)</f>
        <v>134.13</v>
      </c>
      <c r="BS54" s="4563"/>
      <c r="BT54" s="3774" t="s">
        <v>95</v>
      </c>
      <c r="BV54" s="3481"/>
      <c r="BW54" s="4232" t="s">
        <v>8379</v>
      </c>
      <c r="BX54" s="4232"/>
      <c r="BY54" s="4232"/>
      <c r="BZ54" s="4232"/>
      <c r="CA54" s="4232"/>
      <c r="CB54" s="4232"/>
      <c r="CC54" s="4232"/>
      <c r="CD54" s="4232"/>
      <c r="CE54" s="4232"/>
      <c r="CF54" s="4232"/>
      <c r="CG54" s="4232"/>
      <c r="CH54" s="4232"/>
      <c r="CI54" s="4232"/>
      <c r="CJ54" s="4232"/>
      <c r="CK54" s="4232"/>
      <c r="CL54" s="4232"/>
      <c r="CM54" s="4232"/>
      <c r="CN54" s="4232"/>
      <c r="CO54" s="4232"/>
      <c r="CP54" s="3018" t="str">
        <f>VLOOKUP($DD$3,'R3_raw'!$F$15:$ALF$115,MATCH(I54,'R3_raw'!$F$13:$ALF$13,0),FALSE)</f>
        <v>〇</v>
      </c>
      <c r="CQ54" s="2202" t="s">
        <v>5125</v>
      </c>
      <c r="CR54" s="3433" t="str">
        <f>VLOOKUP($DD$3,'R4_raw'!$F$15:$CGU$115,MATCH(J54,'R4_raw'!$F$13:$CGU$13,0),FALSE)</f>
        <v>〇</v>
      </c>
      <c r="CS54" s="4561">
        <f>VLOOKUP("長野県",'R4_raw'!$F$15:$CGU$115,MATCH(J54,'R4_raw'!$F$13:$CGU$13,0),FALSE)</f>
        <v>53</v>
      </c>
      <c r="CT54" s="4561"/>
      <c r="CU54" s="2000" t="s">
        <v>100</v>
      </c>
      <c r="CV54" s="4593">
        <f>(CS54/77)*100</f>
        <v>68.831168831168839</v>
      </c>
      <c r="CW54" s="4593"/>
      <c r="CX54" s="3482" t="s">
        <v>80</v>
      </c>
      <c r="DE54" s="236"/>
      <c r="DF54" s="236"/>
      <c r="DG54" s="237"/>
      <c r="DH54" s="236"/>
      <c r="DI54" s="237"/>
      <c r="DJ54" s="236"/>
      <c r="DK54" s="237"/>
      <c r="DL54" s="236"/>
      <c r="DM54" s="237"/>
      <c r="DN54" s="236"/>
      <c r="DO54" s="237"/>
      <c r="DP54" s="236"/>
      <c r="DQ54" s="237"/>
      <c r="DT54" s="144"/>
      <c r="EC54" s="232"/>
      <c r="EG54" s="232"/>
      <c r="EJ54" s="398"/>
      <c r="EY54" s="183"/>
      <c r="EZ54" s="49"/>
      <c r="FA54" s="49"/>
      <c r="FB54" s="49"/>
      <c r="FC54" s="49"/>
      <c r="FD54" s="49"/>
      <c r="FE54" s="49"/>
      <c r="FF54" s="49"/>
      <c r="FG54" s="49"/>
      <c r="FH54" s="49"/>
      <c r="FI54" s="49"/>
      <c r="FJ54" s="226"/>
      <c r="FK54" s="226"/>
      <c r="FL54" s="49"/>
      <c r="FM54" s="9"/>
      <c r="FN54" s="9"/>
      <c r="FO54" s="49"/>
      <c r="FQ54" s="7"/>
      <c r="FR54" s="49"/>
      <c r="FS54" s="182"/>
      <c r="FT54" s="49"/>
      <c r="FU54" s="49"/>
      <c r="FV54" s="49"/>
    </row>
    <row r="55" spans="1:178" ht="16.5" customHeight="1" x14ac:dyDescent="0.2">
      <c r="A55" s="1897"/>
      <c r="B55" s="1897"/>
      <c r="C55" s="1897"/>
      <c r="D55" s="1897"/>
      <c r="E55" s="1905" t="s">
        <v>7227</v>
      </c>
      <c r="F55" s="1899" t="s">
        <v>1336</v>
      </c>
      <c r="G55" s="1899" t="s">
        <v>1337</v>
      </c>
      <c r="H55" s="1898"/>
      <c r="I55" s="1894" t="s">
        <v>3244</v>
      </c>
      <c r="J55" s="1900" t="s">
        <v>6652</v>
      </c>
      <c r="K55" s="163"/>
      <c r="L55" s="163"/>
      <c r="M55" s="7" t="s">
        <v>0</v>
      </c>
      <c r="O55" s="4638"/>
      <c r="P55" s="3775"/>
      <c r="Q55" s="24"/>
      <c r="R55" s="24"/>
      <c r="S55" s="24"/>
      <c r="T55" s="24"/>
      <c r="U55" s="24"/>
      <c r="V55" s="24"/>
      <c r="W55" s="24"/>
      <c r="X55" s="24"/>
      <c r="Y55" s="24"/>
      <c r="Z55" s="24"/>
      <c r="AA55" s="24"/>
      <c r="AB55" s="24"/>
      <c r="AC55" s="24"/>
      <c r="AD55" s="2368"/>
      <c r="AE55" s="443"/>
      <c r="AF55" s="443"/>
      <c r="AG55" s="24"/>
      <c r="AH55" s="24"/>
      <c r="AI55" s="24"/>
      <c r="AJ55" s="24"/>
      <c r="AK55" s="24"/>
      <c r="AL55" s="24"/>
      <c r="AM55" s="24"/>
      <c r="AN55" s="27"/>
      <c r="AO55" s="24"/>
      <c r="AP55" s="24"/>
      <c r="AQ55" s="24"/>
      <c r="AR55" s="2464"/>
      <c r="AS55" s="2220"/>
      <c r="AT55" s="2368" t="s">
        <v>156</v>
      </c>
      <c r="AU55" s="2368"/>
      <c r="AV55" s="2368"/>
      <c r="AW55" s="2368"/>
      <c r="AX55" s="2368"/>
      <c r="AY55" s="2368"/>
      <c r="AZ55" s="2368"/>
      <c r="BA55" s="2368"/>
      <c r="BB55" s="2368"/>
      <c r="BC55" s="2368"/>
      <c r="BD55" s="450"/>
      <c r="BE55" s="450"/>
      <c r="BF55" s="450"/>
      <c r="BG55" s="450"/>
      <c r="BH55" s="4664">
        <f>VLOOKUP($DD$3,'R4_raw'!$F$15:$CGU$115,MATCH(E55,'R4_raw'!$F$13:$CGU$13,0),FALSE)</f>
        <v>304</v>
      </c>
      <c r="BI55" s="4664"/>
      <c r="BJ55" s="3457" t="s">
        <v>95</v>
      </c>
      <c r="BK55" s="4431">
        <f>VLOOKUP($DD$3,'R4_raw'!$F$15:$CGU$115,MATCH(F55,'R4_raw'!$F$13:$CGU$13,0),FALSE)</f>
        <v>146.13</v>
      </c>
      <c r="BL55" s="4431"/>
      <c r="BM55" s="3457" t="s">
        <v>95</v>
      </c>
      <c r="BN55" s="4668">
        <f>VLOOKUP($DD$3,'R3_raw'!$F$15:$ALF$115,MATCH(G55,'R3_raw'!$F$13:$ALF$13,0),FALSE)</f>
        <v>61</v>
      </c>
      <c r="BO55" s="4668"/>
      <c r="BP55" s="450" t="s">
        <v>76</v>
      </c>
      <c r="BQ55" s="2902" t="str">
        <f t="shared" si="4"/>
        <v/>
      </c>
      <c r="BR55" s="4563">
        <f>VLOOKUP("長野県",'R4_raw'!$F$15:$CGU$115,MATCH(F55,'R4_raw'!$F$13:$CGU$13,0),FALSE)</f>
        <v>169.61</v>
      </c>
      <c r="BS55" s="4563"/>
      <c r="BT55" s="3774" t="s">
        <v>95</v>
      </c>
      <c r="BV55" s="3481"/>
      <c r="BW55" s="4232" t="s">
        <v>8380</v>
      </c>
      <c r="BX55" s="4232"/>
      <c r="BY55" s="4232"/>
      <c r="BZ55" s="4232"/>
      <c r="CA55" s="4232"/>
      <c r="CB55" s="4232"/>
      <c r="CC55" s="4232"/>
      <c r="CD55" s="4232"/>
      <c r="CE55" s="4232"/>
      <c r="CF55" s="4232"/>
      <c r="CG55" s="4232"/>
      <c r="CH55" s="4232"/>
      <c r="CI55" s="4232"/>
      <c r="CJ55" s="4232"/>
      <c r="CK55" s="4232"/>
      <c r="CL55" s="4232"/>
      <c r="CM55" s="4232"/>
      <c r="CN55" s="4232"/>
      <c r="CO55" s="4232"/>
      <c r="CP55" s="3018" t="str">
        <f>VLOOKUP($DD$3,'R3_raw'!$F$15:$ALF$115,MATCH(I55,'R3_raw'!$F$13:$ALF$13,0),FALSE)</f>
        <v>〇</v>
      </c>
      <c r="CQ55" s="2202" t="s">
        <v>5125</v>
      </c>
      <c r="CR55" s="3433" t="str">
        <f>VLOOKUP($DD$3,'R4_raw'!$F$15:$CGU$115,MATCH(J55,'R4_raw'!$F$13:$CGU$13,0),FALSE)</f>
        <v>〇</v>
      </c>
      <c r="CS55" s="4561">
        <f>VLOOKUP("長野県",'R4_raw'!$F$15:$CGU$115,MATCH(J55,'R4_raw'!$F$13:$CGU$13,0),FALSE)</f>
        <v>51</v>
      </c>
      <c r="CT55" s="4561"/>
      <c r="CU55" s="2000" t="s">
        <v>100</v>
      </c>
      <c r="CV55" s="4593">
        <f>(CS55/77)*100</f>
        <v>66.233766233766232</v>
      </c>
      <c r="CW55" s="4593"/>
      <c r="CX55" s="3482" t="s">
        <v>80</v>
      </c>
      <c r="DE55" s="236"/>
      <c r="DF55" s="236"/>
      <c r="DG55" s="237"/>
      <c r="DQ55" s="237"/>
      <c r="DT55" s="144"/>
      <c r="EC55" s="232"/>
      <c r="EG55" s="232"/>
      <c r="EJ55" s="398"/>
      <c r="EY55" s="183"/>
      <c r="EZ55" s="49"/>
      <c r="FA55" s="49"/>
      <c r="FB55" s="49"/>
      <c r="FC55" s="49"/>
      <c r="FD55" s="49"/>
      <c r="FE55" s="49"/>
      <c r="FF55" s="49"/>
      <c r="FG55" s="49"/>
      <c r="FH55" s="49"/>
      <c r="FI55" s="49"/>
      <c r="FJ55" s="226"/>
      <c r="FK55" s="226"/>
      <c r="FL55" s="49"/>
      <c r="FM55" s="9"/>
      <c r="FN55" s="9"/>
      <c r="FO55" s="49"/>
      <c r="FQ55" s="7"/>
      <c r="FR55" s="49"/>
      <c r="FS55" s="182"/>
      <c r="FT55" s="49"/>
      <c r="FU55" s="49"/>
      <c r="FV55" s="49"/>
    </row>
    <row r="56" spans="1:178" ht="16.5" customHeight="1" thickBot="1" x14ac:dyDescent="0.25">
      <c r="A56" s="1897"/>
      <c r="B56" s="1897"/>
      <c r="C56" s="1897"/>
      <c r="D56" s="1897"/>
      <c r="E56" s="1905" t="s">
        <v>7228</v>
      </c>
      <c r="F56" s="1899" t="s">
        <v>1338</v>
      </c>
      <c r="G56" s="1899" t="s">
        <v>1273</v>
      </c>
      <c r="H56" s="1898"/>
      <c r="I56" s="1894" t="s">
        <v>2177</v>
      </c>
      <c r="J56" s="1900" t="s">
        <v>6653</v>
      </c>
      <c r="K56" s="163"/>
      <c r="L56" s="163"/>
      <c r="M56" s="7" t="s">
        <v>21</v>
      </c>
      <c r="O56" s="4638"/>
      <c r="P56" s="3777"/>
      <c r="Q56" s="3025"/>
      <c r="R56" s="3025"/>
      <c r="S56" s="3025"/>
      <c r="T56" s="3025"/>
      <c r="U56" s="3025"/>
      <c r="V56" s="3025"/>
      <c r="W56" s="3025"/>
      <c r="X56" s="3025"/>
      <c r="Y56" s="3025"/>
      <c r="Z56" s="3025"/>
      <c r="AA56" s="3025"/>
      <c r="AB56" s="3025"/>
      <c r="AC56" s="3025"/>
      <c r="AD56" s="3589"/>
      <c r="AE56" s="3723"/>
      <c r="AF56" s="3723"/>
      <c r="AG56" s="3025"/>
      <c r="AH56" s="3025"/>
      <c r="AI56" s="3025"/>
      <c r="AJ56" s="3025"/>
      <c r="AK56" s="3025"/>
      <c r="AL56" s="3025"/>
      <c r="AM56" s="3025"/>
      <c r="AN56" s="3113"/>
      <c r="AO56" s="3025"/>
      <c r="AP56" s="3025"/>
      <c r="AQ56" s="3025"/>
      <c r="AR56" s="3778"/>
      <c r="AS56" s="3779"/>
      <c r="AT56" s="3589" t="s">
        <v>157</v>
      </c>
      <c r="AU56" s="3589"/>
      <c r="AV56" s="3589"/>
      <c r="AW56" s="3589"/>
      <c r="AX56" s="3589"/>
      <c r="AY56" s="3589"/>
      <c r="AZ56" s="3589"/>
      <c r="BA56" s="3589"/>
      <c r="BB56" s="3589"/>
      <c r="BC56" s="3589"/>
      <c r="BD56" s="3780"/>
      <c r="BE56" s="3780"/>
      <c r="BF56" s="3780"/>
      <c r="BG56" s="3780"/>
      <c r="BH56" s="4674">
        <f>VLOOKUP($DD$3,'R4_raw'!$F$15:$CGU$115,MATCH(E56,'R4_raw'!$F$13:$CGU$13,0),FALSE)</f>
        <v>528</v>
      </c>
      <c r="BI56" s="4674"/>
      <c r="BJ56" s="3781" t="s">
        <v>95</v>
      </c>
      <c r="BK56" s="4445">
        <f>VLOOKUP($DD$3,'R4_raw'!$F$15:$CGU$115,MATCH(F56,'R4_raw'!$F$13:$CGU$13,0),FALSE)</f>
        <v>252.74</v>
      </c>
      <c r="BL56" s="4445"/>
      <c r="BM56" s="3781" t="s">
        <v>95</v>
      </c>
      <c r="BN56" s="4672">
        <f>VLOOKUP($DD$3,'R3_raw'!$F$15:$ALF$115,MATCH(G56,'R3_raw'!$F$13:$ALF$13,0),FALSE)</f>
        <v>41</v>
      </c>
      <c r="BO56" s="4672"/>
      <c r="BP56" s="3780" t="s">
        <v>76</v>
      </c>
      <c r="BQ56" s="3782" t="str">
        <f t="shared" si="4"/>
        <v/>
      </c>
      <c r="BR56" s="4671">
        <f>VLOOKUP("長野県",'R4_raw'!$F$15:$CGU$115,MATCH(F56,'R4_raw'!$F$13:$CGU$13,0),FALSE)</f>
        <v>259.39999999999998</v>
      </c>
      <c r="BS56" s="4671"/>
      <c r="BT56" s="3783" t="s">
        <v>95</v>
      </c>
      <c r="BV56" s="3484"/>
      <c r="BW56" s="4694" t="s">
        <v>8381</v>
      </c>
      <c r="BX56" s="4694"/>
      <c r="BY56" s="4694"/>
      <c r="BZ56" s="4694"/>
      <c r="CA56" s="4694"/>
      <c r="CB56" s="4694"/>
      <c r="CC56" s="4694"/>
      <c r="CD56" s="4694"/>
      <c r="CE56" s="4694"/>
      <c r="CF56" s="4694"/>
      <c r="CG56" s="4694"/>
      <c r="CH56" s="4694"/>
      <c r="CI56" s="4694"/>
      <c r="CJ56" s="4694"/>
      <c r="CK56" s="4694"/>
      <c r="CL56" s="4694"/>
      <c r="CM56" s="4694"/>
      <c r="CN56" s="4694"/>
      <c r="CO56" s="4694"/>
      <c r="CP56" s="3485" t="str">
        <f>VLOOKUP($DD$3,'R3_raw'!$F$15:$ALF$115,MATCH(I56,'R3_raw'!$F$13:$ALF$13,0),FALSE)</f>
        <v>〇</v>
      </c>
      <c r="CQ56" s="3486" t="s">
        <v>5125</v>
      </c>
      <c r="CR56" s="3487" t="str">
        <f>VLOOKUP($DD$3,'R4_raw'!$F$15:$CGU$115,MATCH(J56,'R4_raw'!$F$13:$CGU$13,0),FALSE)</f>
        <v>〇</v>
      </c>
      <c r="CS56" s="4693">
        <f>VLOOKUP("長野県",'R4_raw'!$F$15:$CGU$115,MATCH(J56,'R4_raw'!$F$13:$CGU$13,0),FALSE)</f>
        <v>33</v>
      </c>
      <c r="CT56" s="4693"/>
      <c r="CU56" s="3488" t="s">
        <v>100</v>
      </c>
      <c r="CV56" s="4654">
        <f>(CS56/77)*100</f>
        <v>42.857142857142854</v>
      </c>
      <c r="CW56" s="4654"/>
      <c r="CX56" s="3489" t="s">
        <v>80</v>
      </c>
      <c r="DE56" s="236"/>
      <c r="DF56" s="236"/>
      <c r="DG56" s="237"/>
      <c r="DQ56" s="237"/>
      <c r="DT56" s="144"/>
      <c r="EC56" s="232"/>
      <c r="EG56" s="232"/>
      <c r="EJ56" s="398"/>
      <c r="EY56" s="183"/>
      <c r="FJ56" s="226"/>
      <c r="FK56" s="226"/>
      <c r="FL56" s="49"/>
      <c r="FM56" s="9"/>
      <c r="FN56" s="9"/>
      <c r="FO56" s="49"/>
      <c r="FQ56" s="7"/>
      <c r="FR56" s="49"/>
      <c r="FS56" s="182"/>
      <c r="FT56" s="49"/>
      <c r="FU56" s="49"/>
      <c r="FV56" s="49"/>
    </row>
    <row r="57" spans="1:178" ht="5.25" customHeight="1" x14ac:dyDescent="0.2">
      <c r="BU57" s="462"/>
      <c r="BV57" s="462"/>
      <c r="BW57" s="462"/>
      <c r="BX57" s="462"/>
      <c r="BY57" s="462"/>
      <c r="BZ57" s="462"/>
      <c r="CA57" s="462"/>
      <c r="CB57" s="462"/>
      <c r="CC57" s="462"/>
      <c r="CD57" s="462"/>
      <c r="CE57" s="462"/>
      <c r="CF57" s="462"/>
      <c r="CG57" s="462"/>
      <c r="CH57" s="462"/>
      <c r="CI57" s="462"/>
      <c r="CJ57" s="462"/>
      <c r="CK57" s="462"/>
      <c r="CL57" s="462"/>
      <c r="CM57" s="462"/>
      <c r="CN57" s="462"/>
      <c r="CO57" s="462"/>
      <c r="CP57" s="462"/>
      <c r="CQ57" s="462"/>
      <c r="CR57" s="462"/>
      <c r="CS57" s="462"/>
      <c r="CT57" s="462"/>
      <c r="CU57" s="462"/>
      <c r="CV57" s="462"/>
      <c r="CW57" s="462"/>
      <c r="CX57" s="462"/>
      <c r="CY57" s="462"/>
      <c r="CZ57" s="462"/>
      <c r="DA57" s="462"/>
      <c r="DB57" s="462"/>
      <c r="DC57" s="462"/>
      <c r="DE57" s="236"/>
      <c r="DF57" s="236"/>
      <c r="DG57" s="237"/>
      <c r="DQ57" s="237"/>
      <c r="DT57" s="144"/>
      <c r="EC57" s="232"/>
      <c r="EG57" s="232"/>
      <c r="EJ57" s="398"/>
      <c r="EY57" s="183"/>
      <c r="EZ57" s="49"/>
      <c r="FA57" s="49"/>
      <c r="FB57" s="49"/>
      <c r="FC57" s="49"/>
      <c r="FD57" s="49"/>
      <c r="FE57" s="49"/>
      <c r="FF57" s="49"/>
      <c r="FG57" s="49"/>
      <c r="FH57" s="49"/>
      <c r="FI57" s="49"/>
      <c r="FJ57" s="226"/>
      <c r="FK57" s="226"/>
      <c r="FL57" s="49"/>
      <c r="FM57" s="9"/>
      <c r="FN57" s="9"/>
      <c r="FO57" s="49"/>
      <c r="FQ57" s="7"/>
      <c r="FR57" s="49"/>
      <c r="FS57" s="182"/>
      <c r="FT57" s="49"/>
      <c r="FU57" s="49"/>
      <c r="FV57" s="49"/>
    </row>
    <row r="58" spans="1:178" ht="18.75" customHeight="1" x14ac:dyDescent="0.2">
      <c r="BU58" s="462"/>
      <c r="BV58" s="462"/>
      <c r="BW58" s="462"/>
      <c r="BX58" s="462"/>
      <c r="BY58" s="462"/>
      <c r="BZ58" s="462"/>
      <c r="CA58" s="462"/>
      <c r="CB58" s="462"/>
      <c r="CC58" s="462"/>
      <c r="CD58" s="462"/>
      <c r="CE58" s="462"/>
      <c r="CF58" s="462"/>
      <c r="CG58" s="462"/>
      <c r="CH58" s="462"/>
      <c r="CI58" s="462"/>
      <c r="CJ58" s="462"/>
      <c r="CK58" s="462"/>
      <c r="CL58" s="462"/>
      <c r="CY58" s="462"/>
      <c r="CZ58" s="462"/>
      <c r="DA58" s="462"/>
      <c r="DB58" s="462"/>
      <c r="DC58" s="462"/>
      <c r="DE58" s="236"/>
      <c r="DF58" s="236"/>
      <c r="DG58" s="237"/>
      <c r="DQ58" s="237"/>
      <c r="DT58" s="144"/>
      <c r="EC58" s="232"/>
      <c r="EG58" s="232"/>
      <c r="EJ58" s="398"/>
      <c r="EX58" s="144"/>
      <c r="EY58" s="183"/>
      <c r="EZ58" s="49"/>
      <c r="FA58" s="49"/>
      <c r="FB58" s="49"/>
      <c r="FC58" s="49"/>
      <c r="FD58" s="49"/>
      <c r="FE58" s="49"/>
      <c r="FF58" s="49"/>
      <c r="FG58" s="49"/>
      <c r="FH58" s="49"/>
      <c r="FI58" s="49"/>
      <c r="FJ58" s="226"/>
      <c r="FK58" s="226"/>
      <c r="FL58" s="49"/>
      <c r="FM58" s="9"/>
      <c r="FN58" s="9"/>
      <c r="FO58" s="49"/>
      <c r="FQ58" s="7"/>
      <c r="FR58" s="49"/>
      <c r="FS58" s="182"/>
      <c r="FT58" s="49"/>
      <c r="FU58" s="49"/>
      <c r="FV58" s="49"/>
    </row>
    <row r="59" spans="1:178" ht="18.75" customHeight="1" x14ac:dyDescent="0.2">
      <c r="BK59" s="552"/>
      <c r="BT59" s="472"/>
      <c r="DE59" s="236"/>
      <c r="DF59" s="236"/>
      <c r="DG59" s="237"/>
      <c r="DQ59" s="237"/>
      <c r="DT59" s="144"/>
      <c r="EC59" s="232"/>
      <c r="EG59" s="232"/>
      <c r="EJ59" s="398"/>
      <c r="EX59" s="144"/>
      <c r="EY59" s="183"/>
      <c r="FJ59" s="146"/>
      <c r="FK59" s="146"/>
      <c r="FQ59" s="7"/>
    </row>
    <row r="60" spans="1:178" ht="18.75" customHeight="1" x14ac:dyDescent="0.2">
      <c r="BK60" s="552"/>
      <c r="BL60" s="552"/>
      <c r="BM60" s="472"/>
      <c r="BN60" s="472"/>
      <c r="BO60" s="472"/>
      <c r="BP60" s="472"/>
      <c r="BQ60" s="549"/>
      <c r="BR60" s="472"/>
      <c r="BS60" s="472"/>
      <c r="BT60" s="472"/>
      <c r="DE60" s="236"/>
      <c r="DF60" s="236"/>
      <c r="DG60" s="237"/>
      <c r="DQ60" s="237"/>
      <c r="EX60" s="144"/>
      <c r="EY60" s="183"/>
      <c r="EZ60" s="49"/>
      <c r="FA60" s="49"/>
      <c r="FB60" s="49"/>
      <c r="FC60" s="49"/>
      <c r="FD60" s="49"/>
      <c r="FE60" s="49"/>
      <c r="FF60" s="49"/>
      <c r="FG60" s="49"/>
      <c r="FH60" s="49"/>
      <c r="FI60" s="49"/>
      <c r="FJ60" s="226"/>
      <c r="FK60" s="226"/>
      <c r="FL60" s="49"/>
      <c r="FM60" s="248"/>
      <c r="FN60" s="248"/>
      <c r="FO60" s="49"/>
      <c r="FQ60" s="7"/>
      <c r="FR60" s="49"/>
      <c r="FS60" s="182"/>
      <c r="FT60" s="249"/>
      <c r="FU60" s="249"/>
      <c r="FV60" s="49"/>
    </row>
    <row r="61" spans="1:178" ht="18.75" customHeight="1" x14ac:dyDescent="0.2">
      <c r="BN61" s="546"/>
      <c r="BO61" s="547"/>
      <c r="BP61" s="472"/>
      <c r="BQ61" s="549"/>
      <c r="BR61" s="472"/>
      <c r="BS61" s="472"/>
      <c r="BT61" s="472"/>
      <c r="BU61" s="49"/>
      <c r="DE61" s="236"/>
      <c r="DF61" s="236"/>
      <c r="DG61" s="237"/>
      <c r="EX61" s="144"/>
      <c r="EY61" s="183"/>
      <c r="EZ61" s="49"/>
      <c r="FA61" s="49"/>
      <c r="FB61" s="49"/>
      <c r="FC61" s="49"/>
      <c r="FD61" s="49"/>
      <c r="FE61" s="49"/>
      <c r="FF61" s="49"/>
      <c r="FG61" s="49"/>
      <c r="FH61" s="49"/>
      <c r="FI61" s="49"/>
      <c r="FJ61" s="226"/>
      <c r="FK61" s="226"/>
      <c r="FL61" s="49"/>
      <c r="FM61" s="248"/>
      <c r="FN61" s="248"/>
      <c r="FO61" s="49"/>
      <c r="FQ61" s="7"/>
      <c r="FR61" s="49"/>
      <c r="FS61" s="182"/>
      <c r="FT61" s="249"/>
      <c r="FU61" s="249"/>
      <c r="FV61" s="49"/>
    </row>
    <row r="62" spans="1:178" ht="18.75" customHeight="1" x14ac:dyDescent="0.2">
      <c r="BN62" s="546"/>
      <c r="BO62" s="547"/>
      <c r="BP62" s="472"/>
      <c r="BQ62" s="549"/>
      <c r="BR62" s="472"/>
      <c r="BS62" s="472"/>
      <c r="BT62" s="472"/>
      <c r="BU62" s="49"/>
      <c r="EX62" s="144"/>
      <c r="EY62" s="183"/>
      <c r="EZ62" s="49"/>
      <c r="FA62" s="49"/>
      <c r="FB62" s="49"/>
      <c r="FC62" s="49"/>
      <c r="FD62" s="49"/>
      <c r="FE62" s="49"/>
      <c r="FF62" s="49"/>
      <c r="FG62" s="49"/>
      <c r="FH62" s="49"/>
      <c r="FI62" s="49"/>
      <c r="FJ62" s="226"/>
      <c r="FK62" s="226"/>
      <c r="FL62" s="49"/>
      <c r="FM62" s="248"/>
      <c r="FN62" s="248"/>
      <c r="FO62" s="49"/>
      <c r="FQ62" s="7"/>
      <c r="FR62" s="49"/>
      <c r="FS62" s="182"/>
      <c r="FT62" s="249"/>
      <c r="FU62" s="249"/>
      <c r="FV62" s="49"/>
    </row>
    <row r="63" spans="1:178" ht="18.75" customHeight="1" x14ac:dyDescent="0.2">
      <c r="BN63" s="546"/>
      <c r="BO63" s="547"/>
      <c r="BP63" s="472"/>
      <c r="BQ63" s="549"/>
      <c r="BR63" s="472"/>
      <c r="BS63" s="472"/>
      <c r="BT63" s="472"/>
      <c r="BU63" s="49"/>
      <c r="EX63" s="144"/>
      <c r="EY63" s="183"/>
      <c r="EZ63" s="49"/>
      <c r="FA63" s="49"/>
      <c r="FB63" s="49"/>
      <c r="FC63" s="49"/>
      <c r="FD63" s="49"/>
      <c r="FE63" s="49"/>
      <c r="FF63" s="49"/>
      <c r="FG63" s="49"/>
      <c r="FH63" s="49"/>
      <c r="FI63" s="49"/>
      <c r="FJ63" s="226"/>
      <c r="FK63" s="226"/>
      <c r="FL63" s="49"/>
      <c r="FM63" s="248"/>
      <c r="FN63" s="248"/>
      <c r="FO63" s="49"/>
      <c r="FQ63" s="7"/>
      <c r="FR63" s="49"/>
      <c r="FS63" s="182"/>
      <c r="FT63" s="249"/>
      <c r="FU63" s="249"/>
      <c r="FV63" s="49"/>
    </row>
    <row r="64" spans="1:178" ht="18.75" customHeight="1" x14ac:dyDescent="0.2">
      <c r="BN64" s="546"/>
      <c r="BO64" s="547"/>
      <c r="EX64" s="144"/>
      <c r="EY64" s="183"/>
      <c r="FJ64" s="226"/>
      <c r="FK64" s="226"/>
      <c r="FL64" s="49"/>
      <c r="FM64" s="248"/>
      <c r="FN64" s="248"/>
      <c r="FO64" s="49"/>
      <c r="FQ64" s="7"/>
      <c r="FR64" s="49"/>
      <c r="FS64" s="182"/>
      <c r="FT64" s="249"/>
      <c r="FU64" s="249"/>
      <c r="FV64" s="49"/>
    </row>
    <row r="65" spans="66:178" ht="18.75" customHeight="1" x14ac:dyDescent="0.2">
      <c r="BN65" s="546"/>
      <c r="BO65" s="547"/>
      <c r="BP65" s="472"/>
      <c r="BQ65" s="549"/>
      <c r="BR65" s="472"/>
      <c r="BS65" s="472"/>
      <c r="BT65" s="472"/>
      <c r="BU65" s="49"/>
      <c r="EX65" s="144"/>
      <c r="EY65" s="183"/>
      <c r="EZ65" s="49"/>
      <c r="FA65" s="49"/>
      <c r="FB65" s="49"/>
      <c r="FC65" s="49"/>
      <c r="FD65" s="49"/>
      <c r="FE65" s="49"/>
      <c r="FF65" s="49"/>
      <c r="FG65" s="49"/>
      <c r="FH65" s="49"/>
      <c r="FI65" s="49"/>
      <c r="FJ65" s="226"/>
      <c r="FK65" s="226"/>
      <c r="FL65" s="49"/>
      <c r="FM65" s="248"/>
      <c r="FN65" s="248"/>
      <c r="FO65" s="49"/>
      <c r="FQ65" s="7"/>
      <c r="FR65" s="49"/>
      <c r="FS65" s="182"/>
      <c r="FT65" s="249"/>
      <c r="FU65" s="249"/>
      <c r="FV65" s="49"/>
    </row>
    <row r="66" spans="66:178" ht="18.75" customHeight="1" x14ac:dyDescent="0.2">
      <c r="BN66" s="546"/>
      <c r="BO66" s="547"/>
      <c r="BP66" s="472"/>
      <c r="BQ66" s="549"/>
      <c r="BR66" s="472"/>
      <c r="BS66" s="472"/>
      <c r="BT66" s="472"/>
      <c r="BU66" s="49"/>
      <c r="EX66" s="144"/>
      <c r="EY66" s="183"/>
      <c r="EZ66" s="49"/>
      <c r="FA66" s="49"/>
      <c r="FB66" s="49"/>
      <c r="FC66" s="49"/>
      <c r="FD66" s="49"/>
      <c r="FE66" s="49"/>
      <c r="FF66" s="49"/>
      <c r="FG66" s="49"/>
      <c r="FH66" s="49"/>
      <c r="FI66" s="49"/>
      <c r="FJ66" s="226"/>
      <c r="FK66" s="226"/>
      <c r="FL66" s="49"/>
      <c r="FM66" s="248"/>
      <c r="FN66" s="248"/>
      <c r="FO66" s="49"/>
      <c r="FQ66" s="7"/>
      <c r="FR66" s="49"/>
      <c r="FS66" s="182"/>
      <c r="FT66" s="249"/>
      <c r="FU66" s="249"/>
      <c r="FV66" s="49"/>
    </row>
    <row r="67" spans="66:178" ht="18.75" customHeight="1" x14ac:dyDescent="0.2">
      <c r="BR67" s="546"/>
      <c r="FB67" s="144"/>
      <c r="FL67" s="49"/>
      <c r="FO67" s="49"/>
      <c r="FR67" s="49"/>
      <c r="FS67" s="49"/>
      <c r="FV67" s="49"/>
    </row>
    <row r="68" spans="66:178" ht="18.75" customHeight="1" x14ac:dyDescent="0.2">
      <c r="BR68" s="546"/>
      <c r="FB68" s="144"/>
    </row>
    <row r="69" spans="66:178" ht="18.75" customHeight="1" x14ac:dyDescent="0.2">
      <c r="BR69" s="546"/>
      <c r="FB69" s="144"/>
    </row>
    <row r="70" spans="66:178" ht="18.75" customHeight="1" x14ac:dyDescent="0.2">
      <c r="BQ70" s="549"/>
      <c r="BR70" s="546"/>
      <c r="FA70" s="49"/>
      <c r="FB70" s="144"/>
    </row>
    <row r="71" spans="66:178" ht="18.75" customHeight="1" x14ac:dyDescent="0.2"/>
    <row r="72" spans="66:178" ht="18.75" customHeight="1" x14ac:dyDescent="0.2">
      <c r="FJ72" s="49"/>
      <c r="FK72" s="49"/>
      <c r="FL72" s="49"/>
      <c r="FM72" s="49"/>
      <c r="FN72" s="49"/>
      <c r="FO72" s="49"/>
      <c r="FP72" s="49"/>
      <c r="FQ72" s="49"/>
      <c r="FR72" s="49"/>
      <c r="FS72" s="49"/>
    </row>
    <row r="73" spans="66:178" ht="18.75" customHeight="1" x14ac:dyDescent="0.2"/>
    <row r="74" spans="66:178" ht="18.75" customHeight="1" x14ac:dyDescent="0.2"/>
    <row r="75" spans="66:178" ht="18.75" customHeight="1" x14ac:dyDescent="0.2"/>
    <row r="76" spans="66:178" ht="18.75" customHeight="1" x14ac:dyDescent="0.2">
      <c r="CG76" s="7"/>
      <c r="CH76" s="103"/>
      <c r="FQ76" s="7"/>
      <c r="FR76" s="103"/>
    </row>
    <row r="77" spans="66:178" ht="18.75" customHeight="1" x14ac:dyDescent="0.2">
      <c r="BT77" s="472"/>
      <c r="BU77" s="49"/>
      <c r="BV77" s="49"/>
      <c r="BW77" s="49"/>
      <c r="BX77" s="49"/>
      <c r="BY77" s="49"/>
      <c r="BZ77" s="49"/>
      <c r="CA77" s="49"/>
      <c r="CB77" s="49"/>
      <c r="CC77" s="49"/>
      <c r="CD77" s="49"/>
      <c r="CE77" s="49"/>
      <c r="CF77" s="49"/>
      <c r="CG77" s="49"/>
      <c r="CH77" s="49"/>
      <c r="CI77" s="49"/>
      <c r="FD77" s="49"/>
      <c r="FE77" s="49"/>
      <c r="FF77" s="49"/>
      <c r="FG77" s="49"/>
      <c r="FH77" s="49"/>
      <c r="FI77" s="49"/>
      <c r="FJ77" s="49"/>
      <c r="FK77" s="49"/>
      <c r="FL77" s="49"/>
      <c r="FM77" s="49"/>
      <c r="FN77" s="49"/>
      <c r="FO77" s="49"/>
      <c r="FP77" s="49"/>
      <c r="FQ77" s="49"/>
      <c r="FR77" s="49"/>
      <c r="FS77" s="49"/>
    </row>
    <row r="78" spans="66:178" ht="18.75" customHeight="1" x14ac:dyDescent="0.2">
      <c r="BT78" s="472"/>
      <c r="BU78" s="49"/>
      <c r="BV78" s="49"/>
      <c r="BW78" s="49"/>
      <c r="BX78" s="49"/>
      <c r="BY78" s="49"/>
      <c r="BZ78" s="49"/>
      <c r="CA78" s="49"/>
      <c r="CB78" s="49"/>
      <c r="CC78" s="49"/>
      <c r="CD78" s="49"/>
      <c r="CE78" s="49"/>
      <c r="CF78" s="49"/>
      <c r="CG78" s="49"/>
      <c r="CH78" s="49"/>
      <c r="CI78" s="49"/>
      <c r="FD78" s="49"/>
      <c r="FE78" s="49"/>
      <c r="FF78" s="49"/>
      <c r="FG78" s="49"/>
      <c r="FH78" s="49"/>
      <c r="FI78" s="49"/>
      <c r="FJ78" s="49"/>
      <c r="FK78" s="49"/>
      <c r="FL78" s="49"/>
      <c r="FM78" s="49"/>
      <c r="FN78" s="49"/>
      <c r="FO78" s="49"/>
      <c r="FP78" s="49"/>
      <c r="FQ78" s="49"/>
      <c r="FR78" s="49"/>
      <c r="FS78" s="49"/>
    </row>
    <row r="79" spans="66:178" ht="18.75" customHeight="1" x14ac:dyDescent="0.2">
      <c r="BT79" s="472"/>
      <c r="BU79" s="49"/>
      <c r="BV79" s="49"/>
      <c r="BW79" s="49"/>
      <c r="BX79" s="49"/>
      <c r="BY79" s="49"/>
      <c r="BZ79" s="49"/>
      <c r="CA79" s="49"/>
      <c r="CB79" s="49"/>
      <c r="CC79" s="49"/>
      <c r="CD79" s="49"/>
      <c r="CE79" s="49"/>
      <c r="CF79" s="49"/>
      <c r="CG79" s="49"/>
      <c r="CH79" s="49"/>
      <c r="CI79" s="49"/>
      <c r="FD79" s="49"/>
      <c r="FE79" s="49"/>
      <c r="FF79" s="49"/>
      <c r="FG79" s="49"/>
      <c r="FH79" s="49"/>
      <c r="FI79" s="49"/>
      <c r="FJ79" s="49"/>
      <c r="FK79" s="49"/>
      <c r="FL79" s="49"/>
      <c r="FM79" s="49"/>
      <c r="FN79" s="49"/>
      <c r="FO79" s="49"/>
      <c r="FP79" s="49"/>
      <c r="FQ79" s="49"/>
      <c r="FR79" s="49"/>
      <c r="FS79" s="49"/>
    </row>
    <row r="80" spans="66:178" ht="18.75" customHeight="1" x14ac:dyDescent="0.2">
      <c r="BT80" s="472"/>
      <c r="BU80" s="49"/>
      <c r="BV80" s="49"/>
      <c r="BW80" s="49"/>
      <c r="BX80" s="49"/>
      <c r="BY80" s="49"/>
      <c r="BZ80" s="49"/>
      <c r="CA80" s="49"/>
      <c r="CB80" s="49"/>
      <c r="CC80" s="49"/>
      <c r="CD80" s="49"/>
      <c r="CE80" s="49"/>
      <c r="CF80" s="49"/>
      <c r="CG80" s="49"/>
      <c r="CH80" s="49"/>
      <c r="CI80" s="49"/>
      <c r="FD80" s="49"/>
      <c r="FE80" s="49"/>
      <c r="FF80" s="49"/>
      <c r="FG80" s="49"/>
      <c r="FH80" s="49"/>
      <c r="FI80" s="49"/>
      <c r="FJ80" s="49"/>
      <c r="FK80" s="49"/>
      <c r="FL80" s="49"/>
      <c r="FM80" s="49"/>
      <c r="FN80" s="49"/>
      <c r="FO80" s="49"/>
      <c r="FP80" s="49"/>
      <c r="FQ80" s="49"/>
      <c r="FR80" s="49"/>
      <c r="FS80" s="49"/>
    </row>
    <row r="81" spans="19:175" ht="18.75" customHeight="1" x14ac:dyDescent="0.2">
      <c r="BZ81" s="49"/>
      <c r="CA81" s="49"/>
      <c r="CB81" s="49"/>
      <c r="CC81" s="49"/>
      <c r="CD81" s="49"/>
      <c r="CE81" s="49"/>
      <c r="CF81" s="49"/>
      <c r="CG81" s="49"/>
      <c r="CH81" s="49"/>
      <c r="CI81" s="49"/>
      <c r="FJ81" s="49"/>
      <c r="FK81" s="49"/>
      <c r="FL81" s="49"/>
      <c r="FM81" s="49"/>
      <c r="FN81" s="49"/>
      <c r="FO81" s="49"/>
      <c r="FP81" s="49"/>
      <c r="FQ81" s="49"/>
      <c r="FR81" s="49"/>
      <c r="FS81" s="49"/>
    </row>
    <row r="82" spans="19:175" ht="18.75" customHeight="1" x14ac:dyDescent="0.2">
      <c r="U82" s="106"/>
      <c r="V82" s="106"/>
      <c r="W82" s="106"/>
      <c r="Z82" s="106"/>
      <c r="AH82" s="106"/>
      <c r="BZ82" s="49"/>
      <c r="CA82" s="49"/>
      <c r="CB82" s="49"/>
      <c r="CC82" s="49"/>
      <c r="CD82" s="49"/>
      <c r="CE82" s="49"/>
      <c r="CF82" s="49"/>
      <c r="CG82" s="49"/>
      <c r="CH82" s="49"/>
      <c r="CI82" s="49"/>
      <c r="DE82" s="106"/>
      <c r="DF82" s="106"/>
      <c r="DG82" s="106"/>
      <c r="DJ82" s="106"/>
      <c r="DR82" s="106"/>
      <c r="FJ82" s="49"/>
      <c r="FK82" s="49"/>
      <c r="FL82" s="49"/>
      <c r="FM82" s="49"/>
      <c r="FN82" s="49"/>
      <c r="FO82" s="49"/>
      <c r="FP82" s="49"/>
      <c r="FQ82" s="49"/>
      <c r="FR82" s="49"/>
      <c r="FS82" s="49"/>
    </row>
    <row r="83" spans="19:175" ht="18.75" customHeight="1" x14ac:dyDescent="0.2">
      <c r="BZ83" s="49"/>
      <c r="CA83" s="49"/>
      <c r="CB83" s="49"/>
      <c r="CC83" s="49"/>
      <c r="CD83" s="49"/>
      <c r="CE83" s="49"/>
      <c r="CF83" s="49"/>
      <c r="CG83" s="49"/>
      <c r="CH83" s="49"/>
      <c r="CI83" s="49"/>
      <c r="FJ83" s="49"/>
      <c r="FK83" s="49"/>
      <c r="FL83" s="49"/>
      <c r="FM83" s="49"/>
      <c r="FN83" s="49"/>
      <c r="FO83" s="49"/>
      <c r="FP83" s="49"/>
      <c r="FQ83" s="49"/>
      <c r="FR83" s="49"/>
      <c r="FS83" s="49"/>
    </row>
    <row r="84" spans="19:175" ht="18.75" customHeight="1" x14ac:dyDescent="0.2">
      <c r="S84" s="105"/>
      <c r="T84" s="105"/>
      <c r="BZ84" s="49"/>
      <c r="CA84" s="49"/>
      <c r="CB84" s="49"/>
      <c r="CC84" s="49"/>
      <c r="CD84" s="49"/>
      <c r="CE84" s="49"/>
      <c r="CF84" s="49"/>
      <c r="CG84" s="49"/>
      <c r="CH84" s="49"/>
      <c r="CI84" s="49"/>
      <c r="DC84" s="105"/>
      <c r="DD84" s="105"/>
      <c r="FJ84" s="49"/>
      <c r="FK84" s="49"/>
      <c r="FL84" s="49"/>
      <c r="FM84" s="49"/>
      <c r="FN84" s="49"/>
      <c r="FO84" s="49"/>
      <c r="FP84" s="49"/>
      <c r="FQ84" s="49"/>
      <c r="FR84" s="49"/>
      <c r="FS84" s="49"/>
    </row>
    <row r="85" spans="19:175" ht="18.75" customHeight="1" x14ac:dyDescent="0.2">
      <c r="U85" s="106"/>
      <c r="V85" s="106"/>
      <c r="W85" s="106"/>
      <c r="Z85" s="106"/>
      <c r="AG85" s="105"/>
      <c r="AH85" s="106"/>
      <c r="BZ85" s="49"/>
      <c r="CA85" s="49"/>
      <c r="CB85" s="49"/>
      <c r="CC85" s="49"/>
      <c r="CD85" s="49"/>
      <c r="CE85" s="49"/>
      <c r="CF85" s="49"/>
      <c r="CG85" s="49"/>
      <c r="CH85" s="49"/>
      <c r="CI85" s="49"/>
      <c r="DE85" s="106"/>
      <c r="DF85" s="106"/>
      <c r="DG85" s="106"/>
      <c r="DJ85" s="106"/>
      <c r="DQ85" s="105"/>
      <c r="DR85" s="106"/>
      <c r="FJ85" s="49"/>
      <c r="FK85" s="49"/>
      <c r="FL85" s="49"/>
      <c r="FM85" s="49"/>
      <c r="FN85" s="49"/>
      <c r="FO85" s="49"/>
      <c r="FP85" s="49"/>
      <c r="FQ85" s="49"/>
      <c r="FR85" s="49"/>
      <c r="FS85" s="49"/>
    </row>
    <row r="86" spans="19:175" ht="18.75" customHeight="1" x14ac:dyDescent="0.2">
      <c r="AG86" s="105"/>
      <c r="BZ86" s="49"/>
      <c r="CA86" s="49"/>
      <c r="CB86" s="49"/>
      <c r="CC86" s="49"/>
      <c r="CD86" s="49"/>
      <c r="CE86" s="49"/>
      <c r="CF86" s="49"/>
      <c r="CG86" s="49"/>
      <c r="CH86" s="49"/>
      <c r="CI86" s="49"/>
      <c r="DQ86" s="105"/>
      <c r="FJ86" s="49"/>
      <c r="FK86" s="49"/>
      <c r="FL86" s="49"/>
      <c r="FM86" s="49"/>
      <c r="FN86" s="49"/>
      <c r="FO86" s="49"/>
      <c r="FP86" s="49"/>
      <c r="FQ86" s="49"/>
      <c r="FR86" s="49"/>
      <c r="FS86" s="49"/>
    </row>
  </sheetData>
  <mergeCells count="537">
    <mergeCell ref="BG45:BI45"/>
    <mergeCell ref="BG42:BI42"/>
    <mergeCell ref="AS41:BF41"/>
    <mergeCell ref="BG36:BI36"/>
    <mergeCell ref="BG37:BI37"/>
    <mergeCell ref="BG38:BI38"/>
    <mergeCell ref="BG39:BI39"/>
    <mergeCell ref="BG40:BI40"/>
    <mergeCell ref="BG41:BI41"/>
    <mergeCell ref="BG43:BI43"/>
    <mergeCell ref="BG44:BI44"/>
    <mergeCell ref="CO15:CP15"/>
    <mergeCell ref="AO30:AP30"/>
    <mergeCell ref="CP34:CQ34"/>
    <mergeCell ref="BW53:CO53"/>
    <mergeCell ref="BW54:CO54"/>
    <mergeCell ref="BW55:CO55"/>
    <mergeCell ref="BW56:CO56"/>
    <mergeCell ref="P34:AF34"/>
    <mergeCell ref="AG34:AJ34"/>
    <mergeCell ref="AG35:AH35"/>
    <mergeCell ref="AG36:AH36"/>
    <mergeCell ref="AI35:AJ35"/>
    <mergeCell ref="BN49:BP49"/>
    <mergeCell ref="BK34:BM34"/>
    <mergeCell ref="BN35:BO35"/>
    <mergeCell ref="BN36:BO36"/>
    <mergeCell ref="BN37:BO37"/>
    <mergeCell ref="BN38:BO38"/>
    <mergeCell ref="BN39:BO39"/>
    <mergeCell ref="BN40:BO40"/>
    <mergeCell ref="BN41:BO41"/>
    <mergeCell ref="BN42:BO42"/>
    <mergeCell ref="BN43:BO43"/>
    <mergeCell ref="BN44:BO44"/>
    <mergeCell ref="AI40:AJ40"/>
    <mergeCell ref="AE40:AF40"/>
    <mergeCell ref="AE38:AF38"/>
    <mergeCell ref="AE37:AF37"/>
    <mergeCell ref="AE36:AF36"/>
    <mergeCell ref="O15:O23"/>
    <mergeCell ref="CS55:CT55"/>
    <mergeCell ref="CS56:CT56"/>
    <mergeCell ref="CS53:CT53"/>
    <mergeCell ref="CS54:CT54"/>
    <mergeCell ref="CS47:CT47"/>
    <mergeCell ref="CS29:CT29"/>
    <mergeCell ref="CS30:CT30"/>
    <mergeCell ref="CS31:CT31"/>
    <mergeCell ref="CS32:CT32"/>
    <mergeCell ref="CS33:CT33"/>
    <mergeCell ref="CS44:CT44"/>
    <mergeCell ref="CS36:CT36"/>
    <mergeCell ref="CS37:CT37"/>
    <mergeCell ref="CS38:CT38"/>
    <mergeCell ref="CS39:CT39"/>
    <mergeCell ref="CM27:CN27"/>
    <mergeCell ref="BV27:CL27"/>
    <mergeCell ref="CM34:CN34"/>
    <mergeCell ref="Q42:AB42"/>
    <mergeCell ref="Q43:AB43"/>
    <mergeCell ref="Q44:AB44"/>
    <mergeCell ref="AC42:AD42"/>
    <mergeCell ref="AC43:AD43"/>
    <mergeCell ref="AC44:AD44"/>
    <mergeCell ref="AG43:AH43"/>
    <mergeCell ref="AG42:AH42"/>
    <mergeCell ref="AG41:AJ41"/>
    <mergeCell ref="P41:AF41"/>
    <mergeCell ref="AE42:AF42"/>
    <mergeCell ref="AG44:AH44"/>
    <mergeCell ref="AI43:AJ43"/>
    <mergeCell ref="AI44:AJ44"/>
    <mergeCell ref="AI7:AJ7"/>
    <mergeCell ref="AI8:AJ8"/>
    <mergeCell ref="AI9:AJ9"/>
    <mergeCell ref="AI10:AJ10"/>
    <mergeCell ref="AI11:AJ11"/>
    <mergeCell ref="AT23:BC23"/>
    <mergeCell ref="AT25:BC25"/>
    <mergeCell ref="AO28:AP28"/>
    <mergeCell ref="AK28:AN28"/>
    <mergeCell ref="AO7:AP7"/>
    <mergeCell ref="AO8:AP8"/>
    <mergeCell ref="AO9:AP9"/>
    <mergeCell ref="AK7:AL7"/>
    <mergeCell ref="AK8:AL8"/>
    <mergeCell ref="AK9:AL9"/>
    <mergeCell ref="AK11:AL11"/>
    <mergeCell ref="AK10:AL10"/>
    <mergeCell ref="AK12:AL12"/>
    <mergeCell ref="AU19:BB19"/>
    <mergeCell ref="AU20:BB20"/>
    <mergeCell ref="AK30:AL30"/>
    <mergeCell ref="AT13:BC13"/>
    <mergeCell ref="AO21:AP21"/>
    <mergeCell ref="AK18:AL18"/>
    <mergeCell ref="AK21:AL21"/>
    <mergeCell ref="BH18:BI18"/>
    <mergeCell ref="AK17:AL17"/>
    <mergeCell ref="AO17:AP17"/>
    <mergeCell ref="AO23:AP23"/>
    <mergeCell ref="AK23:AL23"/>
    <mergeCell ref="BH19:BI19"/>
    <mergeCell ref="BH23:BI23"/>
    <mergeCell ref="AS22:BC22"/>
    <mergeCell ref="BD22:BE22"/>
    <mergeCell ref="BH22:BI22"/>
    <mergeCell ref="BD23:BE23"/>
    <mergeCell ref="CO16:CP16"/>
    <mergeCell ref="CP27:CQ27"/>
    <mergeCell ref="BW30:CO30"/>
    <mergeCell ref="BW29:CO29"/>
    <mergeCell ref="BH4:BK4"/>
    <mergeCell ref="BH12:BJ12"/>
    <mergeCell ref="BH11:BK11"/>
    <mergeCell ref="BH13:BJ13"/>
    <mergeCell ref="BC5:BE5"/>
    <mergeCell ref="BC6:BE6"/>
    <mergeCell ref="BC7:BE7"/>
    <mergeCell ref="BC8:BE8"/>
    <mergeCell ref="BC9:BE9"/>
    <mergeCell ref="BC10:BE10"/>
    <mergeCell ref="BH5:BJ5"/>
    <mergeCell ref="BH6:BJ6"/>
    <mergeCell ref="BH7:BJ7"/>
    <mergeCell ref="BH8:BJ8"/>
    <mergeCell ref="BH9:BJ9"/>
    <mergeCell ref="BH10:BJ10"/>
    <mergeCell ref="CK5:CM5"/>
    <mergeCell ref="AS11:BG11"/>
    <mergeCell ref="CO14:CP14"/>
    <mergeCell ref="CO21:CP21"/>
    <mergeCell ref="CK15:CL15"/>
    <mergeCell ref="BW24:CN24"/>
    <mergeCell ref="BR55:BS55"/>
    <mergeCell ref="BR56:BS56"/>
    <mergeCell ref="AT52:BG52"/>
    <mergeCell ref="BN55:BO55"/>
    <mergeCell ref="BN56:BO56"/>
    <mergeCell ref="BN54:BO54"/>
    <mergeCell ref="BR41:BS41"/>
    <mergeCell ref="BR42:BS42"/>
    <mergeCell ref="BR43:BS43"/>
    <mergeCell ref="BR44:BS44"/>
    <mergeCell ref="BH56:BI56"/>
    <mergeCell ref="BK55:BL55"/>
    <mergeCell ref="BK56:BL56"/>
    <mergeCell ref="BK50:BL50"/>
    <mergeCell ref="BG35:BI35"/>
    <mergeCell ref="BH55:BI55"/>
    <mergeCell ref="BH54:BI54"/>
    <mergeCell ref="BR49:BS49"/>
    <mergeCell ref="BR53:BS53"/>
    <mergeCell ref="BR54:BS54"/>
    <mergeCell ref="BW22:CN22"/>
    <mergeCell ref="BW23:CN23"/>
    <mergeCell ref="BK54:BL54"/>
    <mergeCell ref="BK36:BL36"/>
    <mergeCell ref="BK35:BL35"/>
    <mergeCell ref="BK43:BL43"/>
    <mergeCell ref="BR45:BS45"/>
    <mergeCell ref="BR46:BS46"/>
    <mergeCell ref="BR47:BS47"/>
    <mergeCell ref="BR48:BS48"/>
    <mergeCell ref="BN50:BO50"/>
    <mergeCell ref="BN51:BO51"/>
    <mergeCell ref="BN52:BO52"/>
    <mergeCell ref="BN53:BO53"/>
    <mergeCell ref="BR36:BS36"/>
    <mergeCell ref="BR50:BS50"/>
    <mergeCell ref="BR51:BS51"/>
    <mergeCell ref="BN47:BO47"/>
    <mergeCell ref="BR37:BS37"/>
    <mergeCell ref="BN48:BO48"/>
    <mergeCell ref="BN45:BO45"/>
    <mergeCell ref="BN46:BO46"/>
    <mergeCell ref="AS49:AX49"/>
    <mergeCell ref="AY49:BG49"/>
    <mergeCell ref="AT53:BG53"/>
    <mergeCell ref="AO53:AP53"/>
    <mergeCell ref="BR38:BS38"/>
    <mergeCell ref="BK38:BL38"/>
    <mergeCell ref="BK39:BL39"/>
    <mergeCell ref="BK40:BL40"/>
    <mergeCell ref="BK41:BL41"/>
    <mergeCell ref="BH52:BI52"/>
    <mergeCell ref="BH53:BI53"/>
    <mergeCell ref="BK44:BL44"/>
    <mergeCell ref="BK45:BL45"/>
    <mergeCell ref="BK46:BL46"/>
    <mergeCell ref="BK47:BL47"/>
    <mergeCell ref="BK51:BL51"/>
    <mergeCell ref="BG46:BI46"/>
    <mergeCell ref="BG47:BI47"/>
    <mergeCell ref="BG48:BI48"/>
    <mergeCell ref="BG50:BI50"/>
    <mergeCell ref="AO38:AP38"/>
    <mergeCell ref="BK52:BL52"/>
    <mergeCell ref="BK53:BL53"/>
    <mergeCell ref="BG51:BI51"/>
    <mergeCell ref="AF48:AH48"/>
    <mergeCell ref="AF49:AH49"/>
    <mergeCell ref="AF50:AH50"/>
    <mergeCell ref="AF51:AH51"/>
    <mergeCell ref="AO43:AP43"/>
    <mergeCell ref="AI46:AJ46"/>
    <mergeCell ref="AI47:AJ47"/>
    <mergeCell ref="AI48:AJ48"/>
    <mergeCell ref="AI49:AJ49"/>
    <mergeCell ref="AI50:AJ50"/>
    <mergeCell ref="AI51:AJ51"/>
    <mergeCell ref="AO45:AQ45"/>
    <mergeCell ref="AO50:AP50"/>
    <mergeCell ref="AO44:AP44"/>
    <mergeCell ref="AI53:AJ53"/>
    <mergeCell ref="AO51:AP51"/>
    <mergeCell ref="AF46:AH46"/>
    <mergeCell ref="AF47:AH47"/>
    <mergeCell ref="AB45:AJ45"/>
    <mergeCell ref="CV55:CW55"/>
    <mergeCell ref="CV56:CW56"/>
    <mergeCell ref="Y31:AA31"/>
    <mergeCell ref="BK48:BL48"/>
    <mergeCell ref="BK37:BL37"/>
    <mergeCell ref="AK49:AL49"/>
    <mergeCell ref="AO31:AP31"/>
    <mergeCell ref="AK31:AL31"/>
    <mergeCell ref="AK35:AL35"/>
    <mergeCell ref="AK36:AL36"/>
    <mergeCell ref="AK40:AL40"/>
    <mergeCell ref="AO36:AP36"/>
    <mergeCell ref="AO40:AP40"/>
    <mergeCell ref="AK38:AL38"/>
    <mergeCell ref="CV44:CW44"/>
    <mergeCell ref="CV46:CW46"/>
    <mergeCell ref="CV47:CW47"/>
    <mergeCell ref="CV48:CW48"/>
    <mergeCell ref="AO41:AQ41"/>
    <mergeCell ref="CV49:CW49"/>
    <mergeCell ref="CV50:CW50"/>
    <mergeCell ref="CV52:CW52"/>
    <mergeCell ref="CV53:CW53"/>
    <mergeCell ref="CV54:CW54"/>
    <mergeCell ref="CV39:CW39"/>
    <mergeCell ref="BW17:CJ17"/>
    <mergeCell ref="BW18:CJ18"/>
    <mergeCell ref="BW19:CJ19"/>
    <mergeCell ref="CV41:CW41"/>
    <mergeCell ref="CV42:CW42"/>
    <mergeCell ref="CV43:CW43"/>
    <mergeCell ref="CV33:CW33"/>
    <mergeCell ref="CV35:CW35"/>
    <mergeCell ref="CV36:CW36"/>
    <mergeCell ref="CV37:CW37"/>
    <mergeCell ref="CV38:CW38"/>
    <mergeCell ref="CV28:CW28"/>
    <mergeCell ref="CV29:CW29"/>
    <mergeCell ref="CV30:CW30"/>
    <mergeCell ref="CV31:CW31"/>
    <mergeCell ref="CV32:CW32"/>
    <mergeCell ref="CV24:CW24"/>
    <mergeCell ref="CR22:CS22"/>
    <mergeCell ref="CR23:CS23"/>
    <mergeCell ref="CR24:CS24"/>
    <mergeCell ref="O33:O56"/>
    <mergeCell ref="AE43:AF43"/>
    <mergeCell ref="AE44:AF44"/>
    <mergeCell ref="CK16:CL16"/>
    <mergeCell ref="CK17:CL17"/>
    <mergeCell ref="CK18:CL18"/>
    <mergeCell ref="CK19:CL19"/>
    <mergeCell ref="AH23:AJ23"/>
    <mergeCell ref="AD21:AF21"/>
    <mergeCell ref="P27:AB27"/>
    <mergeCell ref="P29:AB29"/>
    <mergeCell ref="BR31:BS31"/>
    <mergeCell ref="BR39:BS39"/>
    <mergeCell ref="BR40:BS40"/>
    <mergeCell ref="BK26:BL26"/>
    <mergeCell ref="BR26:BS26"/>
    <mergeCell ref="BK49:BM49"/>
    <mergeCell ref="AF52:AH52"/>
    <mergeCell ref="AF53:AH53"/>
    <mergeCell ref="AI42:AJ42"/>
    <mergeCell ref="CO17:CP17"/>
    <mergeCell ref="AI52:AJ52"/>
    <mergeCell ref="AK52:AL52"/>
    <mergeCell ref="AK53:AL53"/>
    <mergeCell ref="AK48:AL48"/>
    <mergeCell ref="AO52:AP52"/>
    <mergeCell ref="AK42:AL42"/>
    <mergeCell ref="AK43:AL43"/>
    <mergeCell ref="AK44:AL44"/>
    <mergeCell ref="AK46:AL46"/>
    <mergeCell ref="AK47:AL47"/>
    <mergeCell ref="AO42:AP42"/>
    <mergeCell ref="AK50:AL50"/>
    <mergeCell ref="AK51:AL51"/>
    <mergeCell ref="AO46:AP46"/>
    <mergeCell ref="AO47:AP47"/>
    <mergeCell ref="AO48:AP48"/>
    <mergeCell ref="AO49:AP49"/>
    <mergeCell ref="CO18:CP18"/>
    <mergeCell ref="CO19:CP19"/>
    <mergeCell ref="AO35:AP35"/>
    <mergeCell ref="CO23:CP23"/>
    <mergeCell ref="CO24:CP24"/>
    <mergeCell ref="BH24:BI24"/>
    <mergeCell ref="BK23:BL23"/>
    <mergeCell ref="BR23:BS23"/>
    <mergeCell ref="BR24:BS24"/>
    <mergeCell ref="BN23:BO23"/>
    <mergeCell ref="CO22:CP22"/>
    <mergeCell ref="BH20:BI20"/>
    <mergeCell ref="BN25:BO25"/>
    <mergeCell ref="BR25:BS25"/>
    <mergeCell ref="BR35:BS35"/>
    <mergeCell ref="BJ27:BL27"/>
    <mergeCell ref="AO34:AQ34"/>
    <mergeCell ref="BD19:BE19"/>
    <mergeCell ref="BR34:BS34"/>
    <mergeCell ref="BN34:BP34"/>
    <mergeCell ref="BD18:BE18"/>
    <mergeCell ref="BD20:BE20"/>
    <mergeCell ref="BK31:BL31"/>
    <mergeCell ref="BN27:BO27"/>
    <mergeCell ref="DD3:DK3"/>
    <mergeCell ref="BD24:BE24"/>
    <mergeCell ref="BD25:BE25"/>
    <mergeCell ref="BH25:BI25"/>
    <mergeCell ref="O4:O13"/>
    <mergeCell ref="O26:O31"/>
    <mergeCell ref="CV15:CW15"/>
    <mergeCell ref="CV16:CW16"/>
    <mergeCell ref="CV17:CW17"/>
    <mergeCell ref="CV18:CW18"/>
    <mergeCell ref="CV19:CW19"/>
    <mergeCell ref="CR15:CS15"/>
    <mergeCell ref="CR16:CS16"/>
    <mergeCell ref="CR17:CS17"/>
    <mergeCell ref="CR18:CS18"/>
    <mergeCell ref="CR19:CS19"/>
    <mergeCell ref="CV22:CW22"/>
    <mergeCell ref="CV23:CW23"/>
    <mergeCell ref="CV10:CW10"/>
    <mergeCell ref="CO6:CQ6"/>
    <mergeCell ref="CO7:CQ7"/>
    <mergeCell ref="CO8:CQ8"/>
    <mergeCell ref="CK9:CM9"/>
    <mergeCell ref="CK10:CM10"/>
    <mergeCell ref="CQ3:CX3"/>
    <mergeCell ref="BN4:BO4"/>
    <mergeCell ref="BN5:BO5"/>
    <mergeCell ref="CF6:CH6"/>
    <mergeCell ref="CF7:CH7"/>
    <mergeCell ref="CO10:CQ10"/>
    <mergeCell ref="CR10:CS10"/>
    <mergeCell ref="BN8:BO8"/>
    <mergeCell ref="BN10:BO10"/>
    <mergeCell ref="BN6:BO6"/>
    <mergeCell ref="BN7:BO7"/>
    <mergeCell ref="CO9:CQ9"/>
    <mergeCell ref="CV6:CW6"/>
    <mergeCell ref="CV7:CW7"/>
    <mergeCell ref="CV8:CW8"/>
    <mergeCell ref="BR6:BS6"/>
    <mergeCell ref="CV9:CW9"/>
    <mergeCell ref="CK7:CM7"/>
    <mergeCell ref="CK8:CM8"/>
    <mergeCell ref="CR6:CS6"/>
    <mergeCell ref="CR7:CS7"/>
    <mergeCell ref="CR8:CS8"/>
    <mergeCell ref="CR9:CS9"/>
    <mergeCell ref="CK6:CM6"/>
    <mergeCell ref="CK14:CL14"/>
    <mergeCell ref="BD4:BE4"/>
    <mergeCell ref="AO11:AP11"/>
    <mergeCell ref="CF8:CH8"/>
    <mergeCell ref="CF9:CH9"/>
    <mergeCell ref="BR11:BS11"/>
    <mergeCell ref="BR10:BS10"/>
    <mergeCell ref="CF10:CH10"/>
    <mergeCell ref="BR8:BS8"/>
    <mergeCell ref="BR9:BS9"/>
    <mergeCell ref="AO10:AP10"/>
    <mergeCell ref="BN9:BO9"/>
    <mergeCell ref="AO12:AP12"/>
    <mergeCell ref="CF5:CH5"/>
    <mergeCell ref="BR4:BS4"/>
    <mergeCell ref="BV4:BV10"/>
    <mergeCell ref="BR5:BS5"/>
    <mergeCell ref="BR7:BS7"/>
    <mergeCell ref="BL5:BM5"/>
    <mergeCell ref="BL6:BM6"/>
    <mergeCell ref="BL7:BM7"/>
    <mergeCell ref="BL8:BM8"/>
    <mergeCell ref="BL9:BM9"/>
    <mergeCell ref="P19:AH19"/>
    <mergeCell ref="AD12:AF12"/>
    <mergeCell ref="P22:AF22"/>
    <mergeCell ref="AD23:AF23"/>
    <mergeCell ref="Y23:AA23"/>
    <mergeCell ref="AC27:AE27"/>
    <mergeCell ref="AG27:AI27"/>
    <mergeCell ref="Y21:AA21"/>
    <mergeCell ref="AH17:AJ17"/>
    <mergeCell ref="AH18:AJ18"/>
    <mergeCell ref="AH21:AJ21"/>
    <mergeCell ref="X6:AB6"/>
    <mergeCell ref="AD6:AH6"/>
    <mergeCell ref="Y7:AA7"/>
    <mergeCell ref="Y8:AA8"/>
    <mergeCell ref="Y9:AA9"/>
    <mergeCell ref="Y10:AA10"/>
    <mergeCell ref="AD7:AF7"/>
    <mergeCell ref="AD8:AF8"/>
    <mergeCell ref="AD9:AF9"/>
    <mergeCell ref="AD10:AF10"/>
    <mergeCell ref="AD11:AF11"/>
    <mergeCell ref="Y11:AA11"/>
    <mergeCell ref="P16:X16"/>
    <mergeCell ref="Y16:AA16"/>
    <mergeCell ref="AD16:AF16"/>
    <mergeCell ref="BN11:BO11"/>
    <mergeCell ref="BR12:BS12"/>
    <mergeCell ref="BR13:BS13"/>
    <mergeCell ref="BK18:BL18"/>
    <mergeCell ref="AD17:AF17"/>
    <mergeCell ref="Y12:AA12"/>
    <mergeCell ref="AD18:AF18"/>
    <mergeCell ref="Y17:AA17"/>
    <mergeCell ref="Y18:AA18"/>
    <mergeCell ref="BN18:BO18"/>
    <mergeCell ref="BR18:BS18"/>
    <mergeCell ref="BN12:BO12"/>
    <mergeCell ref="BN13:BO13"/>
    <mergeCell ref="BK17:BL17"/>
    <mergeCell ref="AO18:AP18"/>
    <mergeCell ref="BR17:BS17"/>
    <mergeCell ref="AS17:BC17"/>
    <mergeCell ref="BD17:BE17"/>
    <mergeCell ref="BH17:BI17"/>
    <mergeCell ref="BN28:BO28"/>
    <mergeCell ref="BN29:BO29"/>
    <mergeCell ref="BN30:BO30"/>
    <mergeCell ref="BN31:BO31"/>
    <mergeCell ref="BK22:BL22"/>
    <mergeCell ref="BN19:BO19"/>
    <mergeCell ref="BR22:BS22"/>
    <mergeCell ref="BK30:BL30"/>
    <mergeCell ref="BK20:BL20"/>
    <mergeCell ref="BN20:BO20"/>
    <mergeCell ref="BR20:BS20"/>
    <mergeCell ref="BK19:BL19"/>
    <mergeCell ref="BR19:BS19"/>
    <mergeCell ref="CS27:CT27"/>
    <mergeCell ref="CS34:CT34"/>
    <mergeCell ref="AG40:AH40"/>
    <mergeCell ref="AG38:AH38"/>
    <mergeCell ref="AC35:AD35"/>
    <mergeCell ref="AC36:AD36"/>
    <mergeCell ref="AC40:AD40"/>
    <mergeCell ref="AC38:AD38"/>
    <mergeCell ref="BR27:BS27"/>
    <mergeCell ref="BR28:BS28"/>
    <mergeCell ref="BR29:BS29"/>
    <mergeCell ref="BR30:BS30"/>
    <mergeCell ref="CS40:CT40"/>
    <mergeCell ref="BV40:CL40"/>
    <mergeCell ref="BV34:CL34"/>
    <mergeCell ref="CL28:CM28"/>
    <mergeCell ref="CL35:CM35"/>
    <mergeCell ref="CP40:CQ40"/>
    <mergeCell ref="P39:AF39"/>
    <mergeCell ref="AK39:AM39"/>
    <mergeCell ref="AO39:AQ39"/>
    <mergeCell ref="Q37:AB37"/>
    <mergeCell ref="AC37:AD37"/>
    <mergeCell ref="AG37:AH37"/>
    <mergeCell ref="Q35:AB35"/>
    <mergeCell ref="Q36:AB36"/>
    <mergeCell ref="Q40:AB40"/>
    <mergeCell ref="Q38:AB38"/>
    <mergeCell ref="AC30:AE30"/>
    <mergeCell ref="AH30:AI30"/>
    <mergeCell ref="AH29:AI29"/>
    <mergeCell ref="BK28:BL28"/>
    <mergeCell ref="BK29:BL29"/>
    <mergeCell ref="AI36:AJ36"/>
    <mergeCell ref="AI37:AJ37"/>
    <mergeCell ref="AE35:AF35"/>
    <mergeCell ref="Q30:X30"/>
    <mergeCell ref="AK37:AL37"/>
    <mergeCell ref="AO37:AP37"/>
    <mergeCell ref="AG39:AJ39"/>
    <mergeCell ref="AI38:AJ38"/>
    <mergeCell ref="AT31:BJ31"/>
    <mergeCell ref="Q31:X31"/>
    <mergeCell ref="AD31:AF31"/>
    <mergeCell ref="AK34:AM34"/>
    <mergeCell ref="AC29:AE29"/>
    <mergeCell ref="AG28:AI28"/>
    <mergeCell ref="AC28:AE28"/>
    <mergeCell ref="CS42:CT42"/>
    <mergeCell ref="CS43:CT43"/>
    <mergeCell ref="BW48:CO48"/>
    <mergeCell ref="BW49:CO49"/>
    <mergeCell ref="BW50:CO50"/>
    <mergeCell ref="BK42:BL42"/>
    <mergeCell ref="BR52:BS52"/>
    <mergeCell ref="CL52:CM52"/>
    <mergeCell ref="BV51:CL51"/>
    <mergeCell ref="BV45:CL45"/>
    <mergeCell ref="CM45:CN45"/>
    <mergeCell ref="CP45:CQ45"/>
    <mergeCell ref="CS45:CT45"/>
    <mergeCell ref="CM51:CN51"/>
    <mergeCell ref="CP51:CQ51"/>
    <mergeCell ref="CS51:CT51"/>
    <mergeCell ref="CS48:CT48"/>
    <mergeCell ref="CS49:CT49"/>
    <mergeCell ref="CS50:CT50"/>
    <mergeCell ref="BW42:CO42"/>
    <mergeCell ref="BW43:CO43"/>
    <mergeCell ref="BW44:CO44"/>
    <mergeCell ref="BW47:CO47"/>
    <mergeCell ref="CL41:CM41"/>
    <mergeCell ref="CL46:CM46"/>
    <mergeCell ref="CM40:CN40"/>
    <mergeCell ref="BW31:CO31"/>
    <mergeCell ref="BW32:CO32"/>
    <mergeCell ref="BW33:CO33"/>
    <mergeCell ref="BW36:CO36"/>
    <mergeCell ref="BW37:CO37"/>
    <mergeCell ref="BW38:CO38"/>
    <mergeCell ref="BW39:CO39"/>
  </mergeCells>
  <phoneticPr fontId="4"/>
  <pageMargins left="0.7" right="0.7" top="0.75" bottom="0.75" header="0.3" footer="0.3"/>
  <pageSetup paperSize="8" scale="74" orientation="landscape" r:id="rId1"/>
  <colBreaks count="1" manualBreakCount="1">
    <brk id="103" min="2" max="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fs\disk\【02】2021年度PJ\【112-2107】長野県：令和３年度見える化の推進等による地域包括ケア体制の構築推進事業\【B】業務実施\【B-3】タスク\【B-3-02】見える化調査\06_調査結果報告\[00-5_市町村分析シート_raw統合_36_220418.xlsx]raw (4)'!#REF!</xm:f>
          </x14:formula1>
          <xm:sqref>FL3:FV3 CB1:CL1</xm:sqref>
        </x14:dataValidation>
        <x14:dataValidation type="list" allowBlank="1" showInputMessage="1" showErrorMessage="1" xr:uid="{00000000-0002-0000-0700-000001000000}">
          <x14:formula1>
            <xm:f>順位点!$AB$2:$AB$78</xm:f>
          </x14:formula1>
          <xm:sqref>CQ3:CX3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GN90"/>
  <sheetViews>
    <sheetView view="pageBreakPreview" topLeftCell="M1" zoomScale="70" zoomScaleNormal="85" zoomScaleSheetLayoutView="70" workbookViewId="0">
      <selection activeCell="BD37" sqref="BD37"/>
    </sheetView>
  </sheetViews>
  <sheetFormatPr defaultColWidth="9" defaultRowHeight="13.5" x14ac:dyDescent="0.2"/>
  <cols>
    <col min="1" max="8" width="12.26953125" style="91" hidden="1" customWidth="1"/>
    <col min="9" max="12" width="12.26953125" style="1890" hidden="1" customWidth="1"/>
    <col min="13" max="14" width="2.7265625" style="7" customWidth="1"/>
    <col min="15" max="15" width="3.26953125" style="7" customWidth="1"/>
    <col min="16" max="16" width="2.7265625" style="7" customWidth="1"/>
    <col min="17" max="17" width="2.36328125" style="7" customWidth="1"/>
    <col min="18" max="18" width="4.36328125" style="7" customWidth="1"/>
    <col min="19" max="24" width="2.36328125" style="7" customWidth="1"/>
    <col min="25" max="25" width="4.90625" style="7" customWidth="1"/>
    <col min="26" max="26" width="2.90625" style="7" customWidth="1"/>
    <col min="27" max="28" width="3.26953125" style="7" customWidth="1"/>
    <col min="29" max="29" width="4.453125" style="112" customWidth="1"/>
    <col min="30" max="30" width="2.36328125" style="7" customWidth="1"/>
    <col min="31" max="31" width="3.08984375" style="7" customWidth="1"/>
    <col min="32" max="32" width="2.6328125" style="7" customWidth="1"/>
    <col min="33" max="33" width="4.90625" style="7" customWidth="1"/>
    <col min="34" max="34" width="2.7265625" style="7" customWidth="1"/>
    <col min="35" max="35" width="2.36328125" style="7" customWidth="1"/>
    <col min="36" max="36" width="4.7265625" style="7" customWidth="1"/>
    <col min="37" max="37" width="3.26953125" style="7" customWidth="1"/>
    <col min="38" max="39" width="2.36328125" style="7" customWidth="1"/>
    <col min="40" max="40" width="2.36328125" style="103" customWidth="1"/>
    <col min="41" max="41" width="2.36328125" style="7" customWidth="1"/>
    <col min="42" max="42" width="3.26953125" style="7" customWidth="1"/>
    <col min="43" max="43" width="4.26953125" style="7" customWidth="1"/>
    <col min="44" max="44" width="1.6328125" style="7" customWidth="1"/>
    <col min="45" max="55" width="2.36328125" style="7" customWidth="1"/>
    <col min="56" max="58" width="2.7265625" style="7" customWidth="1"/>
    <col min="59" max="60" width="3.08984375" style="7" customWidth="1"/>
    <col min="61" max="62" width="2.36328125" style="7" customWidth="1"/>
    <col min="63" max="63" width="3.36328125" style="7" customWidth="1"/>
    <col min="64" max="64" width="2.36328125" style="7" customWidth="1"/>
    <col min="65" max="66" width="2.7265625" style="7" customWidth="1"/>
    <col min="67" max="67" width="3.36328125" style="7" customWidth="1"/>
    <col min="68" max="68" width="2.36328125" style="7" customWidth="1"/>
    <col min="69" max="69" width="2.6328125" style="7" customWidth="1"/>
    <col min="70" max="70" width="3.6328125" style="7" customWidth="1"/>
    <col min="71" max="71" width="2.90625" style="7" customWidth="1"/>
    <col min="72" max="72" width="4.08984375" style="7" customWidth="1"/>
    <col min="73" max="73" width="1.6328125" style="7" customWidth="1"/>
    <col min="74" max="74" width="2.36328125" style="7" customWidth="1"/>
    <col min="75" max="75" width="2.7265625" style="7" customWidth="1"/>
    <col min="76" max="84" width="2.453125" style="7" customWidth="1"/>
    <col min="85" max="85" width="2.453125" style="103" customWidth="1"/>
    <col min="86" max="89" width="2.453125" style="7" customWidth="1"/>
    <col min="90" max="90" width="2.7265625" style="7" customWidth="1"/>
    <col min="91" max="92" width="3.36328125" style="7" customWidth="1"/>
    <col min="93" max="95" width="3.08984375" style="7" customWidth="1"/>
    <col min="96" max="96" width="2.90625" style="7" customWidth="1"/>
    <col min="97" max="97" width="4.36328125" style="7" customWidth="1"/>
    <col min="98" max="99" width="2.36328125" style="7" customWidth="1"/>
    <col min="100" max="101" width="2.7265625" style="7" customWidth="1"/>
    <col min="102" max="102" width="3.6328125" style="7" customWidth="1"/>
    <col min="103" max="103" width="0.6328125" style="7" customWidth="1"/>
    <col min="104" max="104" width="2.7265625" style="7" customWidth="1"/>
    <col min="105" max="173" width="2.36328125" style="7" customWidth="1"/>
    <col min="174" max="174" width="2.36328125" style="103" customWidth="1"/>
    <col min="175" max="254" width="2.36328125" style="7" customWidth="1"/>
    <col min="255" max="16384" width="9" style="7"/>
  </cols>
  <sheetData>
    <row r="1" spans="1:196" x14ac:dyDescent="0.2">
      <c r="A1" s="1937"/>
      <c r="B1" s="1937"/>
      <c r="C1" s="1937"/>
      <c r="D1" s="1937"/>
      <c r="E1" s="1937"/>
      <c r="F1" s="1938"/>
      <c r="G1" s="1938"/>
      <c r="H1" s="1938"/>
      <c r="I1" s="1887"/>
      <c r="J1" s="1887"/>
      <c r="K1" s="1887"/>
      <c r="L1" s="1887"/>
      <c r="CB1" s="9"/>
      <c r="CC1" s="9"/>
      <c r="CD1" s="9"/>
      <c r="CE1" s="9"/>
      <c r="CF1" s="9"/>
      <c r="CG1" s="9"/>
      <c r="CH1" s="9"/>
      <c r="CI1" s="9"/>
      <c r="CJ1" s="9"/>
      <c r="CK1" s="9"/>
      <c r="CL1" s="9"/>
    </row>
    <row r="2" spans="1:196" s="12" customFormat="1" x14ac:dyDescent="0.2">
      <c r="A2" s="10" t="s">
        <v>5440</v>
      </c>
      <c r="B2" s="7"/>
      <c r="C2" s="1939"/>
      <c r="D2" s="1939"/>
      <c r="E2" s="1939"/>
      <c r="F2" s="1890"/>
      <c r="G2" s="1890"/>
      <c r="H2" s="1890"/>
      <c r="I2" s="1940"/>
      <c r="J2" s="1940"/>
      <c r="K2" s="1940"/>
      <c r="L2" s="1940"/>
      <c r="AC2" s="251"/>
      <c r="AN2" s="252"/>
    </row>
    <row r="3" spans="1:196" ht="16.5" thickBot="1" x14ac:dyDescent="0.25">
      <c r="A3" s="1941"/>
      <c r="B3" s="1941"/>
      <c r="C3" s="1937"/>
      <c r="D3" s="1937"/>
      <c r="E3" s="1937"/>
      <c r="F3" s="1938"/>
      <c r="G3" s="1938"/>
      <c r="H3" s="1938"/>
      <c r="I3" s="1887"/>
      <c r="J3" s="1887"/>
      <c r="K3" s="1887"/>
      <c r="L3" s="1887"/>
      <c r="O3" s="8" t="s">
        <v>7242</v>
      </c>
      <c r="S3" s="8"/>
      <c r="T3" s="8"/>
      <c r="U3" s="8"/>
      <c r="V3" s="8"/>
      <c r="W3" s="8"/>
      <c r="X3" s="8"/>
      <c r="Y3" s="8"/>
      <c r="Z3" s="8"/>
      <c r="AA3" s="8"/>
      <c r="AB3" s="8"/>
      <c r="AC3" s="109"/>
      <c r="AD3" s="8"/>
      <c r="AE3" s="8"/>
      <c r="AF3" s="8"/>
      <c r="AG3" s="8"/>
      <c r="AH3" s="8"/>
      <c r="AI3" s="8"/>
      <c r="AJ3" s="8"/>
      <c r="AK3" s="8"/>
      <c r="AL3" s="8"/>
      <c r="AN3" s="107"/>
      <c r="AO3" s="8"/>
      <c r="AP3" s="8"/>
      <c r="AQ3" s="8"/>
      <c r="AR3" s="8"/>
      <c r="AS3" s="304" t="s">
        <v>8317</v>
      </c>
      <c r="AT3" s="8"/>
      <c r="AU3" s="8"/>
      <c r="AV3" s="8"/>
      <c r="AW3" s="8"/>
      <c r="AX3" s="8"/>
      <c r="AY3" s="8"/>
      <c r="AZ3" s="8"/>
      <c r="BA3" s="8"/>
      <c r="BD3" s="8"/>
      <c r="BE3" s="8"/>
      <c r="BF3" s="8"/>
      <c r="BG3" s="8"/>
      <c r="BH3" s="8"/>
      <c r="BI3" s="8"/>
      <c r="BJ3" s="8"/>
      <c r="BK3" s="8"/>
      <c r="BL3" s="8"/>
      <c r="BM3" s="8"/>
      <c r="BN3" s="8"/>
      <c r="BO3" s="8"/>
      <c r="BP3" s="8"/>
      <c r="BQ3" s="9"/>
      <c r="BR3" s="9"/>
      <c r="BS3" s="9"/>
      <c r="BT3" s="9"/>
      <c r="BU3" s="8"/>
      <c r="BV3" s="9"/>
      <c r="CG3" s="7"/>
      <c r="CL3" s="15" t="s">
        <v>227</v>
      </c>
      <c r="CM3" s="14"/>
      <c r="CN3" s="14"/>
      <c r="CO3" s="14"/>
      <c r="CP3" s="4360" t="s">
        <v>3488</v>
      </c>
      <c r="CQ3" s="4361"/>
      <c r="CR3" s="4361"/>
      <c r="CS3" s="4361"/>
      <c r="CT3" s="4361"/>
      <c r="CU3" s="4361"/>
      <c r="CV3" s="4361"/>
      <c r="CW3" s="4361"/>
      <c r="DB3" s="8"/>
      <c r="DC3" s="8"/>
      <c r="DD3" s="4355" t="str">
        <f>VLOOKUP(CP3,順位点!$AB$2:$AC$78,2,FALSE)</f>
        <v>長野市</v>
      </c>
      <c r="DE3" s="4356"/>
      <c r="DF3" s="4356"/>
      <c r="DG3" s="4356"/>
      <c r="DH3" s="4356"/>
      <c r="DI3" s="4356"/>
      <c r="DJ3" s="4356"/>
      <c r="DK3" s="4357"/>
      <c r="DL3" s="8"/>
      <c r="DM3" s="8"/>
      <c r="DN3" s="8"/>
      <c r="DO3" s="8"/>
      <c r="DP3" s="8"/>
      <c r="DQ3" s="8"/>
      <c r="DR3" s="8"/>
      <c r="DS3" s="8"/>
      <c r="DT3" s="8"/>
      <c r="DU3" s="8"/>
      <c r="DV3" s="8"/>
      <c r="DW3" s="8"/>
      <c r="DX3" s="8"/>
      <c r="DY3" s="8"/>
      <c r="DZ3" s="8"/>
      <c r="EA3" s="8"/>
      <c r="EB3" s="8"/>
      <c r="EC3" s="8"/>
      <c r="ED3" s="8"/>
      <c r="EE3" s="8"/>
      <c r="EF3" s="8"/>
      <c r="EG3" s="8"/>
      <c r="EH3" s="8"/>
      <c r="EI3" s="8"/>
      <c r="EJ3" s="8"/>
      <c r="EK3" s="8"/>
      <c r="EL3" s="8"/>
      <c r="EO3" s="8"/>
      <c r="EP3" s="8"/>
      <c r="EQ3" s="8"/>
      <c r="ER3" s="8"/>
      <c r="ES3" s="8"/>
      <c r="ET3" s="8"/>
      <c r="EU3" s="8"/>
      <c r="EV3" s="8"/>
      <c r="EW3" s="8"/>
      <c r="EX3" s="8"/>
      <c r="EY3" s="8"/>
      <c r="EZ3" s="8"/>
      <c r="FA3" s="8"/>
      <c r="FB3" s="9"/>
      <c r="FC3" s="9"/>
      <c r="FD3" s="9"/>
      <c r="FE3" s="9"/>
      <c r="FF3" s="9"/>
      <c r="FG3" s="9"/>
      <c r="FM3" s="9"/>
      <c r="FN3" s="9"/>
      <c r="FO3" s="9"/>
      <c r="FP3" s="9"/>
      <c r="FQ3" s="9"/>
      <c r="FR3" s="9"/>
      <c r="FS3" s="9"/>
      <c r="FT3" s="9"/>
      <c r="FU3" s="9"/>
      <c r="FV3" s="9"/>
      <c r="FW3" s="9"/>
    </row>
    <row r="4" spans="1:196" ht="18.75" customHeight="1" x14ac:dyDescent="0.2">
      <c r="A4" s="1887"/>
      <c r="B4" s="1887"/>
      <c r="C4" s="1887"/>
      <c r="D4" s="1887"/>
      <c r="E4" s="1887"/>
      <c r="F4" s="1938"/>
      <c r="G4" s="1938"/>
      <c r="H4" s="1938"/>
      <c r="I4" s="1887"/>
      <c r="J4" s="1887"/>
      <c r="K4" s="1887"/>
      <c r="L4" s="1887"/>
      <c r="M4" s="7" t="s">
        <v>0</v>
      </c>
      <c r="O4" s="4786" t="s">
        <v>308</v>
      </c>
      <c r="P4" s="322" t="s">
        <v>245</v>
      </c>
      <c r="Q4" s="339"/>
      <c r="R4" s="323"/>
      <c r="S4" s="323"/>
      <c r="T4" s="323"/>
      <c r="U4" s="323"/>
      <c r="V4" s="323"/>
      <c r="W4" s="323"/>
      <c r="X4" s="323"/>
      <c r="Y4" s="323"/>
      <c r="Z4" s="323"/>
      <c r="AA4" s="323"/>
      <c r="AB4" s="323"/>
      <c r="AC4" s="385"/>
      <c r="AD4" s="323"/>
      <c r="AE4" s="323"/>
      <c r="AF4" s="323"/>
      <c r="AG4" s="323"/>
      <c r="AH4" s="323"/>
      <c r="AI4" s="323"/>
      <c r="AJ4" s="323"/>
      <c r="AK4" s="323"/>
      <c r="AL4" s="323"/>
      <c r="AM4" s="323"/>
      <c r="AN4" s="331"/>
      <c r="AO4" s="323"/>
      <c r="AP4" s="323"/>
      <c r="AQ4" s="324"/>
      <c r="AS4" s="3103" t="s">
        <v>5471</v>
      </c>
      <c r="AT4" s="3104"/>
      <c r="AU4" s="3104"/>
      <c r="AV4" s="3104"/>
      <c r="AW4" s="3104"/>
      <c r="AX4" s="3104"/>
      <c r="AY4" s="3104"/>
      <c r="AZ4" s="3104"/>
      <c r="BA4" s="3104"/>
      <c r="BB4" s="3104"/>
      <c r="BC4" s="3104"/>
      <c r="BD4" s="3104"/>
      <c r="BE4" s="3104"/>
      <c r="BF4" s="3104"/>
      <c r="BG4" s="3104"/>
      <c r="BH4" s="3104"/>
      <c r="BI4" s="3104"/>
      <c r="BJ4" s="3104"/>
      <c r="BK4" s="3104"/>
      <c r="BL4" s="3105"/>
      <c r="BM4" s="3105"/>
      <c r="BN4" s="3105"/>
      <c r="BO4" s="3104"/>
      <c r="BP4" s="3105"/>
      <c r="BQ4" s="3104"/>
      <c r="BR4" s="3104"/>
      <c r="BS4" s="3104"/>
      <c r="BT4" s="3106"/>
      <c r="BU4" s="226"/>
      <c r="BV4" s="4609" t="s">
        <v>315</v>
      </c>
      <c r="BW4" s="199" t="s">
        <v>333</v>
      </c>
      <c r="BX4" s="199"/>
      <c r="BY4" s="200"/>
      <c r="BZ4" s="200"/>
      <c r="CA4" s="200"/>
      <c r="CB4" s="200"/>
      <c r="CC4" s="200"/>
      <c r="CD4" s="200"/>
      <c r="CE4" s="200"/>
      <c r="CF4" s="200"/>
      <c r="CG4" s="200"/>
      <c r="CH4" s="200"/>
      <c r="CI4" s="200"/>
      <c r="CJ4" s="200"/>
      <c r="CK4" s="200"/>
      <c r="CL4" s="200"/>
      <c r="CM4" s="200"/>
      <c r="CN4" s="200"/>
      <c r="CO4" s="200"/>
      <c r="CP4" s="200"/>
      <c r="CQ4" s="200"/>
      <c r="CR4" s="200"/>
      <c r="CS4" s="200"/>
      <c r="CT4" s="200"/>
      <c r="CU4" s="201"/>
      <c r="CV4" s="200"/>
      <c r="CW4" s="200"/>
      <c r="CX4" s="202"/>
      <c r="DS4" s="119"/>
      <c r="FC4" s="119"/>
      <c r="FD4" s="119"/>
      <c r="FE4" s="119"/>
      <c r="FF4" s="119"/>
      <c r="FG4" s="119"/>
      <c r="FH4" s="119"/>
      <c r="FI4" s="119"/>
      <c r="FJ4" s="119"/>
      <c r="FK4" s="119"/>
      <c r="FL4" s="119"/>
      <c r="FM4" s="119"/>
      <c r="FN4" s="119"/>
      <c r="FO4" s="119"/>
      <c r="FP4" s="119"/>
      <c r="FQ4" s="119"/>
      <c r="FR4" s="121"/>
      <c r="FS4" s="119"/>
      <c r="FT4" s="119"/>
      <c r="FU4" s="119"/>
      <c r="FV4" s="119"/>
      <c r="FW4" s="119"/>
      <c r="FX4" s="119"/>
    </row>
    <row r="5" spans="1:196" ht="18" customHeight="1" x14ac:dyDescent="0.2">
      <c r="A5" s="1887"/>
      <c r="B5" s="1887"/>
      <c r="C5" s="1887"/>
      <c r="D5" s="1887"/>
      <c r="E5" s="1887"/>
      <c r="F5" s="1938"/>
      <c r="G5" s="1938"/>
      <c r="H5" s="1938"/>
      <c r="I5" s="1887"/>
      <c r="J5" s="1887"/>
      <c r="K5" s="1887"/>
      <c r="L5" s="1887"/>
      <c r="M5" s="7" t="s">
        <v>0</v>
      </c>
      <c r="O5" s="4787"/>
      <c r="P5" s="353" t="s">
        <v>246</v>
      </c>
      <c r="Q5" s="37"/>
      <c r="R5" s="37"/>
      <c r="S5" s="38"/>
      <c r="T5" s="38"/>
      <c r="U5" s="38"/>
      <c r="V5" s="38"/>
      <c r="W5" s="38"/>
      <c r="X5" s="38"/>
      <c r="Y5" s="38"/>
      <c r="Z5" s="38"/>
      <c r="AA5" s="38"/>
      <c r="AB5" s="38"/>
      <c r="AC5" s="254"/>
      <c r="AD5" s="38"/>
      <c r="AE5" s="38"/>
      <c r="AF5" s="38"/>
      <c r="AG5" s="38"/>
      <c r="AH5" s="38"/>
      <c r="AI5" s="38"/>
      <c r="AJ5" s="38"/>
      <c r="AK5" s="38"/>
      <c r="AL5" s="38"/>
      <c r="AM5" s="38"/>
      <c r="AN5" s="93"/>
      <c r="AO5" s="38"/>
      <c r="AP5" s="38"/>
      <c r="AQ5" s="318"/>
      <c r="AS5" s="3107"/>
      <c r="AT5" s="209"/>
      <c r="AU5" s="1421"/>
      <c r="AV5" s="1422"/>
      <c r="AW5" s="1422"/>
      <c r="AX5" s="209"/>
      <c r="AY5" s="209"/>
      <c r="AZ5" s="209"/>
      <c r="BA5" s="209"/>
      <c r="BB5" s="421"/>
      <c r="BC5" s="1079"/>
      <c r="BD5" s="4822" t="s">
        <v>2188</v>
      </c>
      <c r="BE5" s="4823"/>
      <c r="BF5" s="4824"/>
      <c r="BG5" s="4822" t="s">
        <v>3202</v>
      </c>
      <c r="BH5" s="4823"/>
      <c r="BI5" s="4824"/>
      <c r="BJ5" s="4822" t="s">
        <v>3066</v>
      </c>
      <c r="BK5" s="4823"/>
      <c r="BL5" s="4825"/>
      <c r="BM5" s="4839" t="s">
        <v>83</v>
      </c>
      <c r="BN5" s="4823"/>
      <c r="BO5" s="4824"/>
      <c r="BP5" s="4822" t="s">
        <v>3203</v>
      </c>
      <c r="BQ5" s="4823"/>
      <c r="BR5" s="4824"/>
      <c r="BS5" s="4822" t="s">
        <v>275</v>
      </c>
      <c r="BT5" s="4825"/>
      <c r="BV5" s="4610"/>
      <c r="BW5" s="272" t="s">
        <v>5474</v>
      </c>
      <c r="BX5" s="203"/>
      <c r="BY5" s="203"/>
      <c r="BZ5" s="203"/>
      <c r="CA5" s="203"/>
      <c r="CB5" s="203"/>
      <c r="CC5" s="203"/>
      <c r="CD5" s="203"/>
      <c r="CE5" s="204"/>
      <c r="CF5" s="4410">
        <v>2019</v>
      </c>
      <c r="CG5" s="4410"/>
      <c r="CH5" s="4410"/>
      <c r="CI5" s="204"/>
      <c r="CJ5" s="204"/>
      <c r="CK5" s="4410">
        <v>2022</v>
      </c>
      <c r="CL5" s="4410"/>
      <c r="CM5" s="4410"/>
      <c r="CN5" s="204"/>
      <c r="CO5" s="204"/>
      <c r="CP5" s="203" t="s">
        <v>3067</v>
      </c>
      <c r="CQ5" s="203"/>
      <c r="CR5" s="4821" t="s">
        <v>3068</v>
      </c>
      <c r="CS5" s="4821"/>
      <c r="CT5" s="203"/>
      <c r="CU5" s="203"/>
      <c r="CV5" s="203"/>
      <c r="CW5" s="272" t="s">
        <v>276</v>
      </c>
      <c r="CX5" s="206"/>
    </row>
    <row r="6" spans="1:196" ht="18.75" customHeight="1" x14ac:dyDescent="0.3">
      <c r="A6" s="1887"/>
      <c r="B6" s="1887"/>
      <c r="C6" s="1887"/>
      <c r="D6" s="1887"/>
      <c r="E6" s="1887"/>
      <c r="F6" s="1938"/>
      <c r="G6" s="1938"/>
      <c r="H6" s="1938"/>
      <c r="I6" s="1893" t="s">
        <v>341</v>
      </c>
      <c r="J6" s="1903" t="s">
        <v>7537</v>
      </c>
      <c r="K6" s="1903" t="s">
        <v>7255</v>
      </c>
      <c r="L6" s="1903" t="s">
        <v>7264</v>
      </c>
      <c r="M6" s="7" t="s">
        <v>0</v>
      </c>
      <c r="O6" s="4787"/>
      <c r="P6" s="325" t="s">
        <v>5466</v>
      </c>
      <c r="Q6" s="62"/>
      <c r="R6" s="65"/>
      <c r="S6" s="65"/>
      <c r="T6" s="65"/>
      <c r="U6" s="65"/>
      <c r="V6" s="65"/>
      <c r="W6" s="65"/>
      <c r="X6" s="65"/>
      <c r="Y6" s="65"/>
      <c r="Z6" s="65"/>
      <c r="AA6" s="4802">
        <v>2021</v>
      </c>
      <c r="AB6" s="4802"/>
      <c r="AC6" s="2367"/>
      <c r="AD6" s="1926"/>
      <c r="AE6" s="4802">
        <v>2022</v>
      </c>
      <c r="AF6" s="4802"/>
      <c r="AG6" s="2307"/>
      <c r="AH6" s="4803" t="s">
        <v>283</v>
      </c>
      <c r="AI6" s="4803"/>
      <c r="AJ6" s="4803"/>
      <c r="AK6" s="255" t="s">
        <v>73</v>
      </c>
      <c r="AL6" s="255"/>
      <c r="AM6" s="62"/>
      <c r="AN6" s="1855"/>
      <c r="AO6" s="4354" t="s">
        <v>280</v>
      </c>
      <c r="AP6" s="4354"/>
      <c r="AQ6" s="314"/>
      <c r="AS6" s="3108"/>
      <c r="AT6" s="2368" t="s">
        <v>84</v>
      </c>
      <c r="AU6" s="2368"/>
      <c r="AV6" s="3394"/>
      <c r="AW6" s="3394"/>
      <c r="AX6" s="2368"/>
      <c r="AY6" s="2368"/>
      <c r="AZ6" s="2368"/>
      <c r="BA6" s="2368"/>
      <c r="BB6" s="2368"/>
      <c r="BC6" s="3582"/>
      <c r="BD6" s="4838">
        <f>VLOOKUP($DD$3,'R4_raw'!$F$15:$CGU$115,MATCH(F9,'R4_raw'!$F$13:$CGU$13,0),FALSE)</f>
        <v>37.5</v>
      </c>
      <c r="BE6" s="4676"/>
      <c r="BF6" s="4831"/>
      <c r="BG6" s="4828">
        <f>VLOOKUP("長野県",'R4_raw'!$F$15:$CGU$115,MATCH(F9,'R4_raw'!$F$13:$CGU$13,0),FALSE)</f>
        <v>25.668449197860966</v>
      </c>
      <c r="BH6" s="4563"/>
      <c r="BI6" s="4829"/>
      <c r="BJ6" s="4828">
        <f t="shared" ref="BJ6:BJ15" si="0">IFERROR(BD6/BG6,"-")</f>
        <v>1.4609374999999998</v>
      </c>
      <c r="BK6" s="4563"/>
      <c r="BL6" s="4833"/>
      <c r="BM6" s="4830">
        <f>VLOOKUP($DD$3,'R4_raw'!$F$15:$CGU$115,MATCH(H9,'R4_raw'!$F$13:$CGU$13,0),FALSE)</f>
        <v>28.327645051194537</v>
      </c>
      <c r="BN6" s="4676"/>
      <c r="BO6" s="4831"/>
      <c r="BP6" s="4828">
        <f>VLOOKUP("長野県",'R4_raw'!$F$15:$CGU$115,MATCH(H9,'R4_raw'!$F$13:$CGU$13,0),FALSE)</f>
        <v>38.83064516129032</v>
      </c>
      <c r="BQ6" s="4563"/>
      <c r="BR6" s="4829"/>
      <c r="BS6" s="4826">
        <f>IFERROR(BM6/BP6,"-")</f>
        <v>0.72951775417406495</v>
      </c>
      <c r="BT6" s="4827"/>
      <c r="BU6" s="228"/>
      <c r="BV6" s="4610"/>
      <c r="BW6" s="207" t="s">
        <v>332</v>
      </c>
      <c r="BX6" s="26" t="s">
        <v>330</v>
      </c>
      <c r="BY6" s="26"/>
      <c r="BZ6" s="23"/>
      <c r="CA6" s="23"/>
      <c r="CB6" s="26"/>
      <c r="CC6" s="26"/>
      <c r="CD6" s="26"/>
      <c r="CE6" s="24"/>
      <c r="CF6" s="4369">
        <f>VLOOKUP($DD$3,'R3_raw'!$F$15:$ALF$115,MATCH(I6,'R3_raw'!$F$13:$ALF$13,0),FALSE)</f>
        <v>7.12</v>
      </c>
      <c r="CG6" s="4369"/>
      <c r="CH6" s="4369"/>
      <c r="CI6" s="24" t="s">
        <v>971</v>
      </c>
      <c r="CJ6" s="24" t="s">
        <v>4999</v>
      </c>
      <c r="CK6" s="4820">
        <f>VLOOKUP($DD$3,'R4_raw'!$F$15:$CGU$115,MATCH(J6,'R4_raw'!$F$13:$CGU$13,0),FALSE)</f>
        <v>7.05</v>
      </c>
      <c r="CL6" s="4820"/>
      <c r="CM6" s="4820"/>
      <c r="CN6" s="24" t="s">
        <v>2434</v>
      </c>
      <c r="CO6" s="4351">
        <f>VLOOKUP($DD$3,'R4_raw'!$F$15:$CGU$115,MATCH(K6,'R4_raw'!$F$13:$CGU$13,0),FALSE)</f>
        <v>633</v>
      </c>
      <c r="CP6" s="4351"/>
      <c r="CQ6" s="4351"/>
      <c r="CR6" s="4818">
        <f>VLOOKUP($DD$3,'R4_raw'!$F$15:$CGU$115,MATCH(L6,'R4_raw'!$F$13:$CGU$13,0),FALSE)</f>
        <v>56</v>
      </c>
      <c r="CS6" s="4818"/>
      <c r="CT6" s="24" t="s">
        <v>76</v>
      </c>
      <c r="CU6" s="27" t="str">
        <f>IF(CR6&lt;=15,"★","")</f>
        <v/>
      </c>
      <c r="CV6" s="4819">
        <f>VLOOKUP("長野県",'R4_raw'!$F$15:$CGU$115,MATCH(J6,'R4_raw'!$F$13:$CGU$13,0),FALSE)</f>
        <v>7.14</v>
      </c>
      <c r="CW6" s="4819"/>
      <c r="CX6" s="24" t="s">
        <v>2434</v>
      </c>
      <c r="CY6" s="1110"/>
      <c r="DT6" s="119"/>
      <c r="DU6" s="122"/>
      <c r="DV6" s="122"/>
      <c r="DW6" s="122"/>
      <c r="DX6" s="122"/>
      <c r="DY6" s="122"/>
      <c r="DZ6" s="122"/>
      <c r="EA6" s="122"/>
      <c r="EB6" s="122"/>
      <c r="EC6" s="122"/>
      <c r="ED6" s="122"/>
      <c r="EE6" s="122"/>
      <c r="EF6" s="122"/>
      <c r="EG6" s="122"/>
      <c r="EH6" s="122"/>
      <c r="EI6" s="122"/>
      <c r="EJ6" s="122"/>
      <c r="EK6" s="122"/>
      <c r="EL6" s="122"/>
      <c r="EM6" s="122"/>
      <c r="FC6" s="119"/>
      <c r="FD6" s="119"/>
      <c r="FE6" s="119"/>
      <c r="FF6" s="119"/>
      <c r="FG6" s="119"/>
      <c r="FH6" s="119"/>
      <c r="FI6" s="119"/>
      <c r="FJ6" s="119"/>
      <c r="FK6" s="119"/>
      <c r="FL6" s="119"/>
      <c r="FM6" s="119"/>
      <c r="FN6" s="119"/>
      <c r="FO6" s="119"/>
      <c r="FP6" s="119"/>
      <c r="FQ6" s="119"/>
      <c r="FR6" s="119"/>
      <c r="FS6" s="119"/>
      <c r="FT6" s="119"/>
      <c r="FU6" s="119"/>
      <c r="FV6" s="119"/>
      <c r="FW6" s="119"/>
      <c r="FY6" s="119"/>
      <c r="FZ6" s="119"/>
      <c r="GA6" s="119"/>
      <c r="GB6" s="119"/>
      <c r="GC6" s="119"/>
      <c r="GD6" s="119"/>
      <c r="GE6" s="119"/>
      <c r="GF6" s="119"/>
      <c r="GG6" s="119"/>
      <c r="GH6" s="119"/>
      <c r="GI6" s="119"/>
    </row>
    <row r="7" spans="1:196" ht="18" customHeight="1" x14ac:dyDescent="0.2">
      <c r="A7" s="1893" t="s">
        <v>2181</v>
      </c>
      <c r="B7" s="1903" t="s">
        <v>6547</v>
      </c>
      <c r="C7" s="1903" t="s">
        <v>6855</v>
      </c>
      <c r="D7" s="1903" t="s">
        <v>6856</v>
      </c>
      <c r="E7" s="1887"/>
      <c r="F7" s="1938"/>
      <c r="G7" s="1938"/>
      <c r="H7" s="1938"/>
      <c r="I7" s="1893" t="s">
        <v>344</v>
      </c>
      <c r="J7" s="1903" t="s">
        <v>7586</v>
      </c>
      <c r="K7" s="1903" t="s">
        <v>7260</v>
      </c>
      <c r="L7" s="1903" t="s">
        <v>7262</v>
      </c>
      <c r="M7" s="7" t="s">
        <v>0</v>
      </c>
      <c r="O7" s="4787"/>
      <c r="P7" s="326" t="s">
        <v>131</v>
      </c>
      <c r="Q7" s="24" t="s">
        <v>126</v>
      </c>
      <c r="R7" s="24"/>
      <c r="S7" s="24"/>
      <c r="T7" s="41"/>
      <c r="U7" s="41"/>
      <c r="V7" s="24"/>
      <c r="W7" s="41"/>
      <c r="X7" s="24"/>
      <c r="Y7" s="24"/>
      <c r="Z7" s="24"/>
      <c r="AA7" s="4678">
        <f>VLOOKUP($DD$3,'R3_raw'!$F$15:$ALF$115,MATCH(A7,'R3_raw'!$F$13:$ALF$13,0),FALSE)</f>
        <v>65.630817700128887</v>
      </c>
      <c r="AB7" s="4678"/>
      <c r="AC7" s="2368" t="s">
        <v>80</v>
      </c>
      <c r="AD7" s="2368" t="s">
        <v>5002</v>
      </c>
      <c r="AE7" s="4676">
        <f>VLOOKUP($DD$3,'R4_raw'!$F$15:$CGU$115,MATCH(B7,'R4_raw'!$F$13:$CGU$13,0),FALSE)</f>
        <v>79.237347539604656</v>
      </c>
      <c r="AF7" s="4676"/>
      <c r="AG7" s="2368" t="s">
        <v>80</v>
      </c>
      <c r="AH7" s="4351">
        <f>VLOOKUP($DD$3,'R4_raw'!$F$15:$CGU$115,MATCH(C7,'R4_raw'!$F$13:$CGU$13,0),FALSE)</f>
        <v>7133</v>
      </c>
      <c r="AI7" s="4351"/>
      <c r="AJ7" s="4351"/>
      <c r="AK7" s="4618">
        <f>VLOOKUP($DD$3,'R4_raw'!$F$15:$CGU$115,MATCH(D7,'R4_raw'!$F$13:$CGU$13,0),FALSE)</f>
        <v>9</v>
      </c>
      <c r="AL7" s="4618"/>
      <c r="AM7" s="3452" t="s">
        <v>76</v>
      </c>
      <c r="AN7" s="27" t="str">
        <f>IF(AK7&lt;=15,"★","")</f>
        <v>★</v>
      </c>
      <c r="AO7" s="4813">
        <f>VLOOKUP("長野県",'R4_raw'!$F$15:$CGU$115,MATCH(B7,'R4_raw'!$F$13:$CGU$13,0),FALSE)</f>
        <v>72.737413910175576</v>
      </c>
      <c r="AP7" s="4813"/>
      <c r="AQ7" s="3464" t="s">
        <v>80</v>
      </c>
      <c r="AS7" s="3108"/>
      <c r="AT7" s="2368" t="s">
        <v>85</v>
      </c>
      <c r="AU7" s="2368"/>
      <c r="AV7" s="3394"/>
      <c r="AW7" s="3394"/>
      <c r="AX7" s="2368"/>
      <c r="AY7" s="2368"/>
      <c r="AZ7" s="2368"/>
      <c r="BA7" s="2368"/>
      <c r="BB7" s="2368"/>
      <c r="BC7" s="3582"/>
      <c r="BD7" s="4838">
        <f>VLOOKUP($DD$3,'R4_raw'!$F$15:$CGU$115,MATCH(F10,'R4_raw'!$F$13:$CGU$13,0),FALSE)</f>
        <v>0</v>
      </c>
      <c r="BE7" s="4676"/>
      <c r="BF7" s="4831"/>
      <c r="BG7" s="4828">
        <f>VLOOKUP("長野県",'R4_raw'!$F$15:$CGU$115,MATCH(F10,'R4_raw'!$F$13:$CGU$13,0),FALSE)</f>
        <v>10.695187165775401</v>
      </c>
      <c r="BH7" s="4563"/>
      <c r="BI7" s="4829"/>
      <c r="BJ7" s="4828">
        <f t="shared" si="0"/>
        <v>0</v>
      </c>
      <c r="BK7" s="4563"/>
      <c r="BL7" s="4833"/>
      <c r="BM7" s="4830">
        <f>VLOOKUP($DD$3,'R4_raw'!$F$15:$CGU$115,MATCH(H10,'R4_raw'!$F$13:$CGU$13,0),FALSE)</f>
        <v>12.969283276450511</v>
      </c>
      <c r="BN7" s="4676"/>
      <c r="BO7" s="4831"/>
      <c r="BP7" s="4828">
        <f>VLOOKUP("長野県",'R4_raw'!$F$15:$CGU$115,MATCH(H10,'R4_raw'!$F$13:$CGU$13,0),FALSE)</f>
        <v>9.133064516129032</v>
      </c>
      <c r="BQ7" s="4563"/>
      <c r="BR7" s="4829"/>
      <c r="BS7" s="4826">
        <f t="shared" ref="BS7:BS15" si="1">IFERROR(BM7/BP7,"-")</f>
        <v>1.4200363145959058</v>
      </c>
      <c r="BT7" s="4827"/>
      <c r="BU7" s="49"/>
      <c r="BV7" s="4610"/>
      <c r="BW7" s="207" t="s">
        <v>332</v>
      </c>
      <c r="BX7" s="26" t="s">
        <v>323</v>
      </c>
      <c r="BY7" s="26"/>
      <c r="BZ7" s="23"/>
      <c r="CA7" s="23"/>
      <c r="CB7" s="23"/>
      <c r="CC7" s="23"/>
      <c r="CD7" s="23"/>
      <c r="CE7" s="22"/>
      <c r="CF7" s="4369">
        <f>VLOOKUP($DD$3,'R3_raw'!$F$15:$ALF$115,MATCH(I7,'R3_raw'!$F$13:$ALF$13,0),FALSE)</f>
        <v>6.32</v>
      </c>
      <c r="CG7" s="4369"/>
      <c r="CH7" s="4369"/>
      <c r="CI7" s="24" t="s">
        <v>971</v>
      </c>
      <c r="CJ7" s="24" t="s">
        <v>4999</v>
      </c>
      <c r="CK7" s="4820">
        <f>VLOOKUP($DD$3,'R4_raw'!$F$15:$CGU$115,MATCH(J7,'R4_raw'!$F$13:$CGU$13,0),FALSE)</f>
        <v>6.1806743834927023</v>
      </c>
      <c r="CL7" s="4820"/>
      <c r="CM7" s="4820"/>
      <c r="CN7" s="24" t="s">
        <v>2434</v>
      </c>
      <c r="CO7" s="4351">
        <f>VLOOKUP($DD$3,'R4_raw'!$F$15:$CGU$115,MATCH(K7,'R4_raw'!$F$13:$CGU$13,0),FALSE)</f>
        <v>1987</v>
      </c>
      <c r="CP7" s="4351"/>
      <c r="CQ7" s="4351"/>
      <c r="CR7" s="4818">
        <f>VLOOKUP($DD$3,'R4_raw'!$F$15:$CGU$115,MATCH(L7,'R4_raw'!$F$13:$CGU$13,0),FALSE)</f>
        <v>38</v>
      </c>
      <c r="CS7" s="4818"/>
      <c r="CT7" s="24" t="s">
        <v>76</v>
      </c>
      <c r="CU7" s="27" t="str">
        <f>IF(CR7&lt;=15,"★","")</f>
        <v/>
      </c>
      <c r="CV7" s="4819">
        <f>VLOOKUP("長野県",'R4_raw'!$F$15:$CGU$115,MATCH(J7,'R4_raw'!$F$13:$CGU$13,0),FALSE)</f>
        <v>6.1471818690911491</v>
      </c>
      <c r="CW7" s="4819"/>
      <c r="CX7" s="24" t="s">
        <v>2434</v>
      </c>
      <c r="CY7" s="1110"/>
      <c r="DA7" s="125"/>
      <c r="EP7" s="228"/>
      <c r="EQ7" s="9"/>
      <c r="ER7" s="9"/>
      <c r="ES7" s="9"/>
      <c r="ET7" s="9"/>
      <c r="EU7" s="9"/>
      <c r="EV7" s="9"/>
      <c r="EW7" s="9"/>
      <c r="EX7" s="9"/>
      <c r="EY7" s="9"/>
      <c r="EZ7" s="9"/>
      <c r="FA7" s="9"/>
      <c r="FC7" s="228"/>
      <c r="FD7" s="228"/>
      <c r="FE7" s="228"/>
      <c r="FF7" s="228"/>
      <c r="FG7" s="228"/>
      <c r="FH7" s="228"/>
      <c r="FI7" s="228"/>
      <c r="FJ7" s="228"/>
      <c r="FK7" s="228"/>
      <c r="FL7" s="228"/>
      <c r="FM7" s="228"/>
      <c r="FN7" s="228"/>
      <c r="FO7" s="228"/>
      <c r="FR7" s="7"/>
    </row>
    <row r="8" spans="1:196" ht="18" customHeight="1" x14ac:dyDescent="0.2">
      <c r="A8" s="1893" t="s">
        <v>3135</v>
      </c>
      <c r="B8" s="1903" t="s">
        <v>6524</v>
      </c>
      <c r="C8" s="1903" t="s">
        <v>6857</v>
      </c>
      <c r="D8" s="1903" t="s">
        <v>6552</v>
      </c>
      <c r="E8" s="1887"/>
      <c r="F8" s="1938"/>
      <c r="G8" s="1938"/>
      <c r="H8" s="1938"/>
      <c r="I8" s="1893" t="s">
        <v>1088</v>
      </c>
      <c r="J8" s="1903" t="s">
        <v>7587</v>
      </c>
      <c r="K8" s="1903" t="s">
        <v>7274</v>
      </c>
      <c r="L8" s="1903" t="s">
        <v>7276</v>
      </c>
      <c r="M8" s="7" t="s">
        <v>0</v>
      </c>
      <c r="O8" s="4787"/>
      <c r="P8" s="326"/>
      <c r="Q8" s="24" t="s">
        <v>125</v>
      </c>
      <c r="R8" s="24"/>
      <c r="S8" s="24"/>
      <c r="T8" s="41"/>
      <c r="U8" s="41"/>
      <c r="V8" s="24"/>
      <c r="W8" s="41"/>
      <c r="X8" s="24"/>
      <c r="Y8" s="24"/>
      <c r="Z8" s="24"/>
      <c r="AA8" s="4678">
        <f>VLOOKUP($DD$3,'R3_raw'!$F$15:$ALF$115,MATCH(A8,'R3_raw'!$F$13:$ALF$13,0),FALSE)</f>
        <v>86.605148130160273</v>
      </c>
      <c r="AB8" s="4678"/>
      <c r="AC8" s="2368" t="s">
        <v>80</v>
      </c>
      <c r="AD8" s="2368" t="s">
        <v>4999</v>
      </c>
      <c r="AE8" s="4676">
        <f>VLOOKUP($DD$3,'R4_raw'!$F$15:$CGU$115,MATCH(B8,'R4_raw'!$F$13:$CGU$13,0),FALSE)</f>
        <v>92.68233466058075</v>
      </c>
      <c r="AF8" s="4676"/>
      <c r="AG8" s="2368" t="s">
        <v>80</v>
      </c>
      <c r="AH8" s="4351">
        <f>VLOOKUP($DD$3,'R4_raw'!$F$15:$CGU$115,MATCH(C8,'R4_raw'!$F$13:$CGU$13,0),FALSE)</f>
        <v>20594</v>
      </c>
      <c r="AI8" s="4351"/>
      <c r="AJ8" s="4351"/>
      <c r="AK8" s="4618">
        <f>VLOOKUP($DD$3,'R4_raw'!$F$15:$CGU$115,MATCH(D8,'R4_raw'!$F$13:$CGU$13,0),FALSE)</f>
        <v>5</v>
      </c>
      <c r="AL8" s="4618"/>
      <c r="AM8" s="3452" t="s">
        <v>76</v>
      </c>
      <c r="AN8" s="27" t="str">
        <f>IF(AK8&lt;=15,"★","")</f>
        <v>★</v>
      </c>
      <c r="AO8" s="4813">
        <f>VLOOKUP("長野県",'R4_raw'!$F$15:$CGU$115,MATCH(B8,'R4_raw'!$F$13:$CGU$13,0),FALSE)</f>
        <v>89.692281673090449</v>
      </c>
      <c r="AP8" s="4813"/>
      <c r="AQ8" s="3464" t="s">
        <v>80</v>
      </c>
      <c r="AR8" s="53"/>
      <c r="AS8" s="3108"/>
      <c r="AT8" s="2368" t="s">
        <v>86</v>
      </c>
      <c r="AU8" s="2368"/>
      <c r="AV8" s="3394"/>
      <c r="AW8" s="3394"/>
      <c r="AX8" s="2368"/>
      <c r="AY8" s="2368"/>
      <c r="AZ8" s="2368"/>
      <c r="BA8" s="2368"/>
      <c r="BB8" s="2368"/>
      <c r="BC8" s="3582"/>
      <c r="BD8" s="4838">
        <f>VLOOKUP($DD$3,'R4_raw'!$F$15:$CGU$115,MATCH(F11,'R4_raw'!$F$13:$CGU$13,0),FALSE)</f>
        <v>12.5</v>
      </c>
      <c r="BE8" s="4676"/>
      <c r="BF8" s="4831"/>
      <c r="BG8" s="4828">
        <f>VLOOKUP("長野県",'R4_raw'!$F$15:$CGU$115,MATCH(F11,'R4_raw'!$F$13:$CGU$13,0),FALSE)</f>
        <v>16.042780748663102</v>
      </c>
      <c r="BH8" s="4563"/>
      <c r="BI8" s="4829"/>
      <c r="BJ8" s="4828">
        <f t="shared" si="0"/>
        <v>0.77916666666666667</v>
      </c>
      <c r="BK8" s="4563"/>
      <c r="BL8" s="4833"/>
      <c r="BM8" s="4830">
        <f>VLOOKUP($DD$3,'R4_raw'!$F$15:$CGU$115,MATCH(H11,'R4_raw'!$F$13:$CGU$13,0),FALSE)</f>
        <v>22.866894197952217</v>
      </c>
      <c r="BN8" s="4676"/>
      <c r="BO8" s="4831"/>
      <c r="BP8" s="4828">
        <f>VLOOKUP("長野県",'R4_raw'!$F$15:$CGU$115,MATCH(H11,'R4_raw'!$F$13:$CGU$13,0),FALSE)</f>
        <v>20.221774193548388</v>
      </c>
      <c r="BQ8" s="4563"/>
      <c r="BR8" s="4829"/>
      <c r="BS8" s="4826">
        <f t="shared" si="1"/>
        <v>1.1308055356115951</v>
      </c>
      <c r="BT8" s="4827"/>
      <c r="BU8" s="19"/>
      <c r="BV8" s="4610"/>
      <c r="BW8" s="205"/>
      <c r="BX8" s="26"/>
      <c r="BY8" s="26" t="s">
        <v>8870</v>
      </c>
      <c r="BZ8" s="23"/>
      <c r="CA8" s="23"/>
      <c r="CB8" s="23"/>
      <c r="CC8" s="23"/>
      <c r="CD8" s="23"/>
      <c r="CE8" s="22"/>
      <c r="CF8" s="4369">
        <f>VLOOKUP($DD$3,'R3_raw'!$F$15:$ALF$115,MATCH(I8,'R3_raw'!$F$13:$ALF$13,0),FALSE)</f>
        <v>6.6315240083507305</v>
      </c>
      <c r="CG8" s="4369"/>
      <c r="CH8" s="4369"/>
      <c r="CI8" s="24" t="s">
        <v>971</v>
      </c>
      <c r="CJ8" s="24" t="s">
        <v>4999</v>
      </c>
      <c r="CK8" s="4820">
        <f>VLOOKUP($DD$3,'R4_raw'!$F$15:$CGU$115,MATCH(J8,'R4_raw'!$F$13:$CGU$13,0),FALSE)</f>
        <v>6.4627906976744187</v>
      </c>
      <c r="CL8" s="4820"/>
      <c r="CM8" s="4820"/>
      <c r="CN8" s="24" t="s">
        <v>2434</v>
      </c>
      <c r="CO8" s="4351">
        <f>VLOOKUP($DD$3,'R4_raw'!$F$15:$CGU$115,MATCH(K8,'R4_raw'!$F$13:$CGU$13,0),FALSE)</f>
        <v>860</v>
      </c>
      <c r="CP8" s="4351"/>
      <c r="CQ8" s="4351"/>
      <c r="CR8" s="4818">
        <f>VLOOKUP($DD$3,'R4_raw'!$F$15:$CGU$115,MATCH(L8,'R4_raw'!$F$13:$CGU$13,0),FALSE)</f>
        <v>40</v>
      </c>
      <c r="CS8" s="4818"/>
      <c r="CT8" s="24" t="s">
        <v>76</v>
      </c>
      <c r="CU8" s="27" t="str">
        <f>IF(CR8&lt;=15,"★","")</f>
        <v/>
      </c>
      <c r="CV8" s="4819">
        <f>VLOOKUP("長野県",'R4_raw'!$F$15:$CGU$115,MATCH(J8,'R4_raw'!$F$13:$CGU$13,0),FALSE)</f>
        <v>6.4082379433289551</v>
      </c>
      <c r="CW8" s="4819"/>
      <c r="CX8" s="24" t="s">
        <v>2434</v>
      </c>
      <c r="CY8" s="1110"/>
      <c r="DA8" s="106"/>
      <c r="DB8" s="106"/>
      <c r="DC8" s="106"/>
      <c r="DD8" s="53"/>
      <c r="DE8" s="53"/>
      <c r="DG8" s="53"/>
      <c r="DJ8" s="53"/>
      <c r="DK8" s="53"/>
      <c r="DM8" s="146"/>
      <c r="DN8" s="146"/>
      <c r="DR8" s="103"/>
      <c r="DS8" s="49"/>
      <c r="DT8" s="49"/>
      <c r="DU8" s="49"/>
      <c r="FA8" s="91"/>
      <c r="FD8" s="91"/>
      <c r="FE8" s="91"/>
      <c r="FF8" s="91"/>
      <c r="FG8" s="91"/>
      <c r="FH8" s="91"/>
      <c r="FI8" s="91"/>
      <c r="FJ8" s="91"/>
      <c r="FK8" s="91"/>
      <c r="FL8" s="91"/>
      <c r="FM8" s="91"/>
      <c r="FN8" s="91"/>
      <c r="FO8" s="229"/>
      <c r="FP8" s="229"/>
      <c r="FQ8" s="229"/>
      <c r="FR8" s="229"/>
      <c r="FS8" s="229"/>
      <c r="FV8" s="49"/>
    </row>
    <row r="9" spans="1:196" ht="18" customHeight="1" x14ac:dyDescent="0.2">
      <c r="A9" s="1887"/>
      <c r="B9" s="1887"/>
      <c r="C9" s="1887"/>
      <c r="D9" s="1887"/>
      <c r="E9" s="1887"/>
      <c r="F9" s="2130" t="s">
        <v>7452</v>
      </c>
      <c r="G9" s="2130"/>
      <c r="H9" s="2130" t="s">
        <v>7498</v>
      </c>
      <c r="I9" s="1893" t="s">
        <v>1090</v>
      </c>
      <c r="J9" s="1903" t="s">
        <v>7588</v>
      </c>
      <c r="K9" s="1903" t="s">
        <v>7589</v>
      </c>
      <c r="L9" s="1903" t="s">
        <v>7279</v>
      </c>
      <c r="M9" s="7" t="s">
        <v>0</v>
      </c>
      <c r="O9" s="4787"/>
      <c r="P9" s="353" t="s">
        <v>247</v>
      </c>
      <c r="Q9" s="37"/>
      <c r="R9" s="37"/>
      <c r="S9" s="37"/>
      <c r="T9" s="37"/>
      <c r="U9" s="37"/>
      <c r="V9" s="37"/>
      <c r="W9" s="37"/>
      <c r="X9" s="37"/>
      <c r="Y9" s="37"/>
      <c r="Z9" s="37"/>
      <c r="AA9" s="257"/>
      <c r="AB9" s="257"/>
      <c r="AC9" s="257"/>
      <c r="AD9" s="37"/>
      <c r="AE9" s="464"/>
      <c r="AF9" s="464"/>
      <c r="AG9" s="37"/>
      <c r="AH9" s="464"/>
      <c r="AI9" s="487"/>
      <c r="AJ9" s="464"/>
      <c r="AK9" s="464"/>
      <c r="AL9" s="464"/>
      <c r="AM9" s="37"/>
      <c r="AN9" s="258"/>
      <c r="AO9" s="460"/>
      <c r="AP9" s="460"/>
      <c r="AQ9" s="348"/>
      <c r="AR9" s="53"/>
      <c r="AS9" s="3108"/>
      <c r="AT9" s="2368" t="s">
        <v>87</v>
      </c>
      <c r="AU9" s="2368"/>
      <c r="AV9" s="3394"/>
      <c r="AW9" s="3394"/>
      <c r="AX9" s="2368"/>
      <c r="AY9" s="2368"/>
      <c r="AZ9" s="2368"/>
      <c r="BA9" s="2368"/>
      <c r="BB9" s="2368"/>
      <c r="BC9" s="3582"/>
      <c r="BD9" s="4838">
        <f>VLOOKUP($DD$3,'R4_raw'!$F$15:$CGU$115,MATCH(F12,'R4_raw'!$F$13:$CGU$13,0),FALSE)</f>
        <v>12.5</v>
      </c>
      <c r="BE9" s="4676"/>
      <c r="BF9" s="4831"/>
      <c r="BG9" s="4828">
        <f>VLOOKUP("長野県",'R4_raw'!$F$15:$CGU$115,MATCH(F12,'R4_raw'!$F$13:$CGU$13,0),FALSE)</f>
        <v>13.903743315508022</v>
      </c>
      <c r="BH9" s="4563"/>
      <c r="BI9" s="4829"/>
      <c r="BJ9" s="4828">
        <f t="shared" si="0"/>
        <v>0.89903846153846145</v>
      </c>
      <c r="BK9" s="4563"/>
      <c r="BL9" s="4833"/>
      <c r="BM9" s="4834">
        <f>VLOOKUP($DD$3,'R4_raw'!$F$15:$CGU$115,MATCH(H12,'R4_raw'!$F$13:$CGU$13,0),FALSE)</f>
        <v>16.723549488054605</v>
      </c>
      <c r="BN9" s="4835"/>
      <c r="BO9" s="4836"/>
      <c r="BP9" s="4828">
        <f>VLOOKUP("長野県",'R4_raw'!$F$15:$CGU$115,MATCH(H12,'R4_raw'!$F$13:$CGU$13,0),FALSE)</f>
        <v>14.374999999999998</v>
      </c>
      <c r="BQ9" s="4563"/>
      <c r="BR9" s="4829"/>
      <c r="BS9" s="4826">
        <f t="shared" si="1"/>
        <v>1.1633773556907552</v>
      </c>
      <c r="BT9" s="4827"/>
      <c r="BU9" s="19"/>
      <c r="BV9" s="4610"/>
      <c r="BW9" s="208"/>
      <c r="BX9" s="26"/>
      <c r="BY9" s="26" t="s">
        <v>313</v>
      </c>
      <c r="BZ9" s="23"/>
      <c r="CA9" s="23"/>
      <c r="CB9" s="23"/>
      <c r="CC9" s="23"/>
      <c r="CD9" s="23"/>
      <c r="CE9" s="22"/>
      <c r="CF9" s="4369">
        <f>VLOOKUP($DD$3,'R3_raw'!$F$15:$ALF$115,MATCH(I9,'R3_raw'!$F$13:$ALF$13,0),FALSE)</f>
        <v>6.2743259085580307</v>
      </c>
      <c r="CG9" s="4369"/>
      <c r="CH9" s="4369"/>
      <c r="CI9" s="24" t="s">
        <v>971</v>
      </c>
      <c r="CJ9" s="24" t="s">
        <v>4999</v>
      </c>
      <c r="CK9" s="4820">
        <f>VLOOKUP($DD$3,'R4_raw'!$F$15:$CGU$115,MATCH(J9,'R4_raw'!$F$13:$CGU$13,0),FALSE)</f>
        <v>6.0759330759330759</v>
      </c>
      <c r="CL9" s="4820"/>
      <c r="CM9" s="4820"/>
      <c r="CN9" s="24" t="s">
        <v>2434</v>
      </c>
      <c r="CO9" s="4351">
        <f>VLOOKUP($DD$3,'R4_raw'!$F$15:$CGU$115,MATCH(K9,'R4_raw'!$F$13:$CGU$13,0),FALSE)</f>
        <v>777</v>
      </c>
      <c r="CP9" s="4351"/>
      <c r="CQ9" s="4351"/>
      <c r="CR9" s="4818">
        <f>VLOOKUP($DD$3,'R4_raw'!$F$15:$CGU$115,MATCH(L9,'R4_raw'!$F$13:$CGU$13,0),FALSE)</f>
        <v>55</v>
      </c>
      <c r="CS9" s="4818"/>
      <c r="CT9" s="24" t="s">
        <v>76</v>
      </c>
      <c r="CU9" s="27" t="str">
        <f>IF(CR9&lt;=15,"★","")</f>
        <v/>
      </c>
      <c r="CV9" s="4819">
        <f>VLOOKUP("長野県",'R4_raw'!$F$15:$CGU$115,MATCH(J9,'R4_raw'!$F$13:$CGU$13,0),FALSE)</f>
        <v>6.162046105167998</v>
      </c>
      <c r="CW9" s="4819"/>
      <c r="CX9" s="24" t="s">
        <v>2434</v>
      </c>
      <c r="CY9" s="1110"/>
      <c r="DA9" s="106"/>
      <c r="DB9" s="106"/>
      <c r="DC9" s="106"/>
      <c r="DD9" s="53"/>
      <c r="DE9" s="53"/>
      <c r="DG9" s="53"/>
      <c r="DJ9" s="53"/>
      <c r="DK9" s="53"/>
      <c r="DM9" s="146"/>
      <c r="DN9" s="146"/>
      <c r="DR9" s="103"/>
      <c r="DS9" s="49"/>
      <c r="DT9" s="49"/>
      <c r="DU9" s="49"/>
      <c r="DX9" s="53"/>
      <c r="DY9" s="53"/>
      <c r="EB9" s="53"/>
      <c r="EC9" s="53"/>
      <c r="EE9" s="146"/>
      <c r="EF9" s="146"/>
      <c r="EG9" s="146"/>
      <c r="EH9" s="146"/>
      <c r="EJ9" s="103"/>
      <c r="EK9" s="230"/>
      <c r="EL9" s="230"/>
      <c r="ES9" s="9"/>
      <c r="ET9" s="9"/>
      <c r="EW9" s="9"/>
      <c r="EX9" s="9"/>
      <c r="FA9" s="91"/>
      <c r="FD9" s="98"/>
      <c r="FE9" s="49"/>
      <c r="FF9" s="49"/>
      <c r="FG9" s="49"/>
      <c r="FH9" s="49"/>
      <c r="FI9" s="49"/>
      <c r="FJ9" s="49"/>
      <c r="FK9" s="49"/>
      <c r="FL9" s="49"/>
      <c r="FM9" s="49"/>
      <c r="FN9" s="49"/>
      <c r="FO9" s="229"/>
      <c r="FP9" s="229"/>
      <c r="FQ9" s="229"/>
      <c r="FR9" s="229"/>
      <c r="FS9" s="229"/>
      <c r="FV9" s="49"/>
      <c r="GL9" s="103"/>
    </row>
    <row r="10" spans="1:196" ht="18" customHeight="1" thickBot="1" x14ac:dyDescent="0.35">
      <c r="A10" s="1887"/>
      <c r="B10" s="1887"/>
      <c r="C10" s="1887"/>
      <c r="D10" s="1887"/>
      <c r="E10" s="1887"/>
      <c r="F10" s="2130" t="s">
        <v>7453</v>
      </c>
      <c r="G10" s="2130"/>
      <c r="H10" s="2130" t="s">
        <v>7499</v>
      </c>
      <c r="I10" s="1893" t="s">
        <v>1092</v>
      </c>
      <c r="J10" s="1903" t="s">
        <v>7590</v>
      </c>
      <c r="K10" s="1903" t="s">
        <v>7591</v>
      </c>
      <c r="L10" s="1903" t="s">
        <v>7282</v>
      </c>
      <c r="M10" s="7" t="s">
        <v>0</v>
      </c>
      <c r="O10" s="4787"/>
      <c r="P10" s="325" t="s">
        <v>5141</v>
      </c>
      <c r="Q10" s="259"/>
      <c r="R10" s="65"/>
      <c r="S10" s="65"/>
      <c r="T10" s="65"/>
      <c r="U10" s="65"/>
      <c r="V10" s="65"/>
      <c r="W10" s="260"/>
      <c r="X10" s="260"/>
      <c r="Y10" s="65"/>
      <c r="Z10" s="255"/>
      <c r="AA10" s="4802">
        <v>2019</v>
      </c>
      <c r="AB10" s="4802"/>
      <c r="AC10" s="2367"/>
      <c r="AD10" s="1926"/>
      <c r="AE10" s="4802">
        <v>2022</v>
      </c>
      <c r="AF10" s="4802"/>
      <c r="AG10" s="2307"/>
      <c r="AH10" s="4803" t="s">
        <v>283</v>
      </c>
      <c r="AI10" s="4803"/>
      <c r="AJ10" s="4803"/>
      <c r="AK10" s="4247" t="s">
        <v>73</v>
      </c>
      <c r="AL10" s="4247"/>
      <c r="AM10" s="62"/>
      <c r="AN10" s="1855"/>
      <c r="AO10" s="4247" t="s">
        <v>276</v>
      </c>
      <c r="AP10" s="4247"/>
      <c r="AQ10" s="314"/>
      <c r="AS10" s="3108"/>
      <c r="AT10" s="2368" t="s">
        <v>88</v>
      </c>
      <c r="AU10" s="2368"/>
      <c r="AV10" s="2368"/>
      <c r="AW10" s="2368"/>
      <c r="AX10" s="2368"/>
      <c r="AY10" s="2368"/>
      <c r="AZ10" s="2368"/>
      <c r="BA10" s="2368"/>
      <c r="BB10" s="2368"/>
      <c r="BC10" s="3582"/>
      <c r="BD10" s="4838">
        <f>VLOOKUP($DD$3,'R4_raw'!$F$15:$CGU$115,MATCH(F13,'R4_raw'!$F$13:$CGU$13,0),FALSE)</f>
        <v>12.5</v>
      </c>
      <c r="BE10" s="4676"/>
      <c r="BF10" s="4831"/>
      <c r="BG10" s="4828">
        <f>VLOOKUP("長野県",'R4_raw'!$F$15:$CGU$115,MATCH(F13,'R4_raw'!$F$13:$CGU$13,0),FALSE)</f>
        <v>16.042780748663102</v>
      </c>
      <c r="BH10" s="4563"/>
      <c r="BI10" s="4829"/>
      <c r="BJ10" s="4828">
        <f t="shared" si="0"/>
        <v>0.77916666666666667</v>
      </c>
      <c r="BK10" s="4563"/>
      <c r="BL10" s="4833"/>
      <c r="BM10" s="4830">
        <f>VLOOKUP($DD$3,'R4_raw'!$F$15:$CGU$115,MATCH(H13,'R4_raw'!$F$13:$CGU$13,0),FALSE)</f>
        <v>13.993174061433447</v>
      </c>
      <c r="BN10" s="4676"/>
      <c r="BO10" s="4831"/>
      <c r="BP10" s="4828">
        <f>VLOOKUP("長野県",'R4_raw'!$F$15:$CGU$115,MATCH(H13,'R4_raw'!$F$13:$CGU$13,0),FALSE)</f>
        <v>9.5161290322580641</v>
      </c>
      <c r="BQ10" s="4563"/>
      <c r="BR10" s="4829"/>
      <c r="BS10" s="4826">
        <f t="shared" si="1"/>
        <v>1.470469138659108</v>
      </c>
      <c r="BT10" s="4827"/>
      <c r="BU10" s="142"/>
      <c r="BV10" s="4611"/>
      <c r="BW10" s="253"/>
      <c r="BX10" s="274"/>
      <c r="BY10" s="274" t="s">
        <v>314</v>
      </c>
      <c r="BZ10" s="275"/>
      <c r="CA10" s="275"/>
      <c r="CB10" s="275"/>
      <c r="CC10" s="275"/>
      <c r="CD10" s="275"/>
      <c r="CE10" s="276"/>
      <c r="CF10" s="4837">
        <f>VLOOKUP($DD$3,'R3_raw'!$F$15:$ALF$115,MATCH(I10,'R3_raw'!$F$13:$ALF$13,0),FALSE)</f>
        <v>5.8488576449912131</v>
      </c>
      <c r="CG10" s="4837"/>
      <c r="CH10" s="4837"/>
      <c r="CI10" s="47" t="s">
        <v>971</v>
      </c>
      <c r="CJ10" s="1923" t="s">
        <v>4999</v>
      </c>
      <c r="CK10" s="4832">
        <f>VLOOKUP($DD$3,'R4_raw'!$F$15:$CGU$115,MATCH(J10,'R4_raw'!$F$13:$CGU$13,0),FALSE)</f>
        <v>5.72</v>
      </c>
      <c r="CL10" s="4832"/>
      <c r="CM10" s="4832"/>
      <c r="CN10" s="47" t="s">
        <v>2434</v>
      </c>
      <c r="CO10" s="4615">
        <f>VLOOKUP($DD$3,'R4_raw'!$F$15:$CGU$115,MATCH(K10,'R4_raw'!$F$13:$CGU$13,0),FALSE)</f>
        <v>350</v>
      </c>
      <c r="CP10" s="4615"/>
      <c r="CQ10" s="4615"/>
      <c r="CR10" s="4876">
        <f>VLOOKUP($DD$3,'R4_raw'!$F$15:$CGU$115,MATCH(L10,'R4_raw'!$F$13:$CGU$13,0),FALSE)</f>
        <v>41</v>
      </c>
      <c r="CS10" s="4876"/>
      <c r="CT10" s="47" t="s">
        <v>76</v>
      </c>
      <c r="CU10" s="52" t="str">
        <f>IF(CR10&lt;=15,"★","")</f>
        <v/>
      </c>
      <c r="CV10" s="4883">
        <f>VLOOKUP("長野県",'R4_raw'!$F$15:$CGU$115,MATCH(J10,'R4_raw'!$F$13:$CGU$13,0),FALSE)</f>
        <v>5.6920895052001264</v>
      </c>
      <c r="CW10" s="4883"/>
      <c r="CX10" s="47" t="s">
        <v>2434</v>
      </c>
      <c r="CY10" s="1110"/>
      <c r="DT10" s="136"/>
      <c r="DV10" s="9"/>
      <c r="DW10" s="9"/>
      <c r="DX10" s="53"/>
      <c r="DY10" s="53"/>
      <c r="EB10" s="53"/>
      <c r="EC10" s="53"/>
      <c r="EE10" s="146"/>
      <c r="EF10" s="146"/>
      <c r="EG10" s="146"/>
      <c r="EH10" s="146"/>
      <c r="EJ10" s="103"/>
      <c r="EK10" s="230"/>
      <c r="EL10" s="230"/>
      <c r="ES10" s="231"/>
      <c r="ET10" s="231"/>
      <c r="EU10" s="232"/>
      <c r="EV10" s="232"/>
      <c r="EW10" s="53"/>
      <c r="EX10" s="53"/>
      <c r="EY10" s="49"/>
      <c r="EZ10" s="49"/>
      <c r="FA10" s="49"/>
      <c r="FC10" s="49"/>
      <c r="FD10" s="19"/>
      <c r="FE10" s="19"/>
      <c r="FF10" s="19"/>
      <c r="FG10" s="19"/>
      <c r="FH10" s="19"/>
      <c r="FI10" s="19"/>
      <c r="FJ10" s="19"/>
      <c r="FK10" s="19"/>
      <c r="FL10" s="19"/>
      <c r="FM10" s="19"/>
      <c r="FR10" s="7"/>
      <c r="GL10" s="103"/>
    </row>
    <row r="11" spans="1:196" ht="18" customHeight="1" thickBot="1" x14ac:dyDescent="0.25">
      <c r="A11" s="1893" t="s">
        <v>1219</v>
      </c>
      <c r="B11" s="1903" t="s">
        <v>7569</v>
      </c>
      <c r="C11" s="1903" t="s">
        <v>7435</v>
      </c>
      <c r="D11" s="1903" t="s">
        <v>7570</v>
      </c>
      <c r="E11" s="1887"/>
      <c r="F11" s="2130" t="s">
        <v>7454</v>
      </c>
      <c r="G11" s="2130"/>
      <c r="H11" s="2130" t="s">
        <v>7500</v>
      </c>
      <c r="I11" s="1887"/>
      <c r="J11" s="1887"/>
      <c r="K11" s="1887"/>
      <c r="L11" s="1887"/>
      <c r="M11" s="7" t="s">
        <v>0</v>
      </c>
      <c r="O11" s="4787"/>
      <c r="P11" s="354" t="s">
        <v>131</v>
      </c>
      <c r="Q11" s="79" t="s">
        <v>77</v>
      </c>
      <c r="R11" s="41"/>
      <c r="S11" s="24"/>
      <c r="T11" s="24"/>
      <c r="U11" s="24"/>
      <c r="V11" s="24"/>
      <c r="W11" s="24"/>
      <c r="X11" s="24"/>
      <c r="Y11" s="24"/>
      <c r="Z11" s="24"/>
      <c r="AA11" s="4678">
        <f>VLOOKUP($DD$3,'R3_raw'!$F$15:$ALF$115,MATCH(A11,'R3_raw'!$F$13:$ALF$13,0),FALSE)</f>
        <v>57.718993928881176</v>
      </c>
      <c r="AB11" s="4678"/>
      <c r="AC11" s="2368" t="s">
        <v>80</v>
      </c>
      <c r="AD11" s="2368" t="s">
        <v>4999</v>
      </c>
      <c r="AE11" s="4676">
        <f>VLOOKUP($DD$3,'R4_raw'!$F$15:$CGU$115,MATCH(B11,'R4_raw'!$F$13:$CGU$13,0),FALSE)</f>
        <v>59.955874241588525</v>
      </c>
      <c r="AF11" s="4676"/>
      <c r="AG11" s="2368" t="s">
        <v>80</v>
      </c>
      <c r="AH11" s="4351">
        <f>VLOOKUP($DD$3,'R4_raw'!$F$15:$CGU$115,MATCH(C11,'R4_raw'!$F$13:$CGU$13,0),FALSE)</f>
        <v>1813</v>
      </c>
      <c r="AI11" s="4351"/>
      <c r="AJ11" s="4351"/>
      <c r="AK11" s="4618">
        <f>VLOOKUP($DD$3,'R4_raw'!$F$15:$CGU$115,MATCH(D11,'R4_raw'!$F$13:$CGU$13,0),FALSE)</f>
        <v>41</v>
      </c>
      <c r="AL11" s="4618"/>
      <c r="AM11" s="2368" t="s">
        <v>76</v>
      </c>
      <c r="AN11" s="27" t="str">
        <f>IF(AK11&lt;=15,"★","")</f>
        <v/>
      </c>
      <c r="AO11" s="4813">
        <f>VLOOKUP("長野県",'R4_raw'!$F$15:$CGU$115,MATCH(B11,'R4_raw'!$F$13:$CGU$13,0),FALSE)</f>
        <v>60.728758726374934</v>
      </c>
      <c r="AP11" s="4813"/>
      <c r="AQ11" s="3464" t="s">
        <v>80</v>
      </c>
      <c r="AS11" s="3108"/>
      <c r="AT11" s="3583" t="s">
        <v>89</v>
      </c>
      <c r="AU11" s="2368"/>
      <c r="AV11" s="2368"/>
      <c r="AW11" s="2368"/>
      <c r="AX11" s="2368"/>
      <c r="AY11" s="2368"/>
      <c r="AZ11" s="2368"/>
      <c r="BA11" s="3584"/>
      <c r="BB11" s="2368"/>
      <c r="BC11" s="3582"/>
      <c r="BD11" s="4838">
        <f>VLOOKUP($DD$3,'R4_raw'!$F$15:$CGU$115,MATCH(F14,'R4_raw'!$F$13:$CGU$13,0),FALSE)</f>
        <v>25</v>
      </c>
      <c r="BE11" s="4676"/>
      <c r="BF11" s="4831"/>
      <c r="BG11" s="4828">
        <f>VLOOKUP("長野県",'R4_raw'!$F$15:$CGU$115,MATCH(F14,'R4_raw'!$F$13:$CGU$13,0),FALSE)</f>
        <v>9.6256684491978604</v>
      </c>
      <c r="BH11" s="4563"/>
      <c r="BI11" s="4829"/>
      <c r="BJ11" s="4828">
        <f t="shared" si="0"/>
        <v>2.5972222222222223</v>
      </c>
      <c r="BK11" s="4563"/>
      <c r="BL11" s="4833"/>
      <c r="BM11" s="4830">
        <f>VLOOKUP($DD$3,'R4_raw'!$F$15:$CGU$115,MATCH(H14,'R4_raw'!$F$13:$CGU$13,0),FALSE)</f>
        <v>12.286689419795222</v>
      </c>
      <c r="BN11" s="4676"/>
      <c r="BO11" s="4831"/>
      <c r="BP11" s="4828">
        <f>VLOOKUP("長野県",'R4_raw'!$F$15:$CGU$115,MATCH(H14,'R4_raw'!$F$13:$CGU$13,0),FALSE)</f>
        <v>11.068548387096774</v>
      </c>
      <c r="BQ11" s="4563"/>
      <c r="BR11" s="4829"/>
      <c r="BS11" s="4826">
        <f t="shared" si="1"/>
        <v>1.1100542718066357</v>
      </c>
      <c r="BT11" s="4827"/>
      <c r="BU11" s="19"/>
      <c r="BW11" s="235"/>
      <c r="ES11" s="231"/>
      <c r="ET11" s="231"/>
      <c r="EU11" s="232"/>
      <c r="EV11" s="232"/>
      <c r="EW11" s="53"/>
      <c r="EX11" s="53"/>
      <c r="EY11" s="49"/>
      <c r="EZ11" s="49"/>
      <c r="FA11" s="49"/>
      <c r="FC11" s="49"/>
      <c r="FD11" s="19"/>
      <c r="FE11" s="19"/>
      <c r="FF11" s="19"/>
      <c r="FG11" s="19"/>
      <c r="FH11" s="19"/>
      <c r="FI11" s="19"/>
      <c r="FJ11" s="19"/>
      <c r="FK11" s="19"/>
      <c r="FL11" s="19"/>
      <c r="FM11" s="19"/>
      <c r="FN11" s="144"/>
      <c r="FO11" s="144"/>
      <c r="FR11" s="7"/>
      <c r="GL11" s="103"/>
    </row>
    <row r="12" spans="1:196" ht="18" customHeight="1" thickBot="1" x14ac:dyDescent="0.25">
      <c r="A12" s="1893" t="s">
        <v>1216</v>
      </c>
      <c r="B12" s="1903" t="s">
        <v>7571</v>
      </c>
      <c r="C12" s="1903" t="s">
        <v>7426</v>
      </c>
      <c r="D12" s="1903" t="s">
        <v>7572</v>
      </c>
      <c r="E12" s="1887"/>
      <c r="F12" s="2130" t="s">
        <v>7455</v>
      </c>
      <c r="G12" s="2130"/>
      <c r="H12" s="2130" t="s">
        <v>7501</v>
      </c>
      <c r="I12" s="1887"/>
      <c r="J12" s="1887"/>
      <c r="K12" s="1887"/>
      <c r="L12" s="1887"/>
      <c r="M12" s="7" t="s">
        <v>0</v>
      </c>
      <c r="O12" s="4787"/>
      <c r="P12" s="386"/>
      <c r="Q12" s="387" t="s">
        <v>75</v>
      </c>
      <c r="R12" s="307"/>
      <c r="S12" s="310"/>
      <c r="T12" s="310"/>
      <c r="U12" s="310"/>
      <c r="V12" s="310"/>
      <c r="W12" s="310"/>
      <c r="X12" s="310"/>
      <c r="Y12" s="310"/>
      <c r="Z12" s="310"/>
      <c r="AA12" s="4879">
        <f>VLOOKUP($DD$3,'R3_raw'!$F$15:$ALF$115,MATCH(A12,'R3_raw'!$F$13:$ALF$13,0),FALSE)</f>
        <v>43.492063492063494</v>
      </c>
      <c r="AB12" s="4879"/>
      <c r="AC12" s="2205" t="s">
        <v>80</v>
      </c>
      <c r="AD12" s="2205" t="s">
        <v>4999</v>
      </c>
      <c r="AE12" s="4677">
        <f>VLOOKUP($DD$3,'R4_raw'!$F$15:$CGU$115,MATCH(B12,'R4_raw'!$F$13:$CGU$13,0),FALSE)</f>
        <v>47.301587301587297</v>
      </c>
      <c r="AF12" s="4677"/>
      <c r="AG12" s="2205" t="s">
        <v>80</v>
      </c>
      <c r="AH12" s="4641">
        <f>VLOOKUP($DD$3,'R4_raw'!$F$15:$CGU$115,MATCH(C12,'R4_raw'!$F$13:$CGU$13,0),FALSE)</f>
        <v>630</v>
      </c>
      <c r="AI12" s="4641"/>
      <c r="AJ12" s="4641"/>
      <c r="AK12" s="4683">
        <f>VLOOKUP($DD$3,'R4_raw'!$F$15:$CGU$115,MATCH(D12,'R4_raw'!$F$13:$CGU$13,0),FALSE)</f>
        <v>14</v>
      </c>
      <c r="AL12" s="4683"/>
      <c r="AM12" s="2205" t="s">
        <v>76</v>
      </c>
      <c r="AN12" s="311" t="str">
        <f>IF(AK12&lt;=15,"★","")</f>
        <v>★</v>
      </c>
      <c r="AO12" s="4844">
        <f>VLOOKUP("長野県",'R4_raw'!$F$15:$CGU$115,MATCH(B12,'R4_raw'!$F$13:$CGU$13,0),FALSE)</f>
        <v>43.039513677811556</v>
      </c>
      <c r="AP12" s="4844"/>
      <c r="AQ12" s="3540" t="s">
        <v>80</v>
      </c>
      <c r="AS12" s="3108"/>
      <c r="AT12" s="3583" t="s">
        <v>90</v>
      </c>
      <c r="AU12" s="2368"/>
      <c r="AV12" s="2368"/>
      <c r="AW12" s="2368"/>
      <c r="AX12" s="2368"/>
      <c r="AY12" s="2368"/>
      <c r="AZ12" s="2368"/>
      <c r="BA12" s="2368"/>
      <c r="BB12" s="2368"/>
      <c r="BC12" s="3582"/>
      <c r="BD12" s="4838">
        <f>VLOOKUP($DD$3,'R4_raw'!$F$15:$CGU$115,MATCH(F15,'R4_raw'!$F$13:$CGU$13,0),FALSE)</f>
        <v>12.5</v>
      </c>
      <c r="BE12" s="4676"/>
      <c r="BF12" s="4831"/>
      <c r="BG12" s="4828">
        <f>VLOOKUP("長野県",'R4_raw'!$F$15:$CGU$115,MATCH(F15,'R4_raw'!$F$13:$CGU$13,0),FALSE)</f>
        <v>14.973262032085561</v>
      </c>
      <c r="BH12" s="4563"/>
      <c r="BI12" s="4829"/>
      <c r="BJ12" s="4828">
        <f t="shared" si="0"/>
        <v>0.8348214285714286</v>
      </c>
      <c r="BK12" s="4563"/>
      <c r="BL12" s="4833"/>
      <c r="BM12" s="4830">
        <f>VLOOKUP($DD$3,'R4_raw'!$F$15:$CGU$115,MATCH(H15,'R4_raw'!$F$13:$CGU$13,0),FALSE)</f>
        <v>16.382252559726961</v>
      </c>
      <c r="BN12" s="4676"/>
      <c r="BO12" s="4831"/>
      <c r="BP12" s="4828">
        <f>VLOOKUP("長野県",'R4_raw'!$F$15:$CGU$115,MATCH(H15,'R4_raw'!$F$13:$CGU$13,0),FALSE)</f>
        <v>13.891129032258064</v>
      </c>
      <c r="BQ12" s="4563"/>
      <c r="BR12" s="4829"/>
      <c r="BS12" s="4826">
        <f t="shared" si="1"/>
        <v>1.1793319694665563</v>
      </c>
      <c r="BT12" s="4827"/>
      <c r="BU12" s="19"/>
      <c r="BV12" s="322" t="s">
        <v>254</v>
      </c>
      <c r="BW12" s="323"/>
      <c r="BX12" s="323"/>
      <c r="BY12" s="323"/>
      <c r="BZ12" s="323"/>
      <c r="CA12" s="323"/>
      <c r="CB12" s="323"/>
      <c r="CC12" s="323"/>
      <c r="CD12" s="323"/>
      <c r="CE12" s="323"/>
      <c r="CF12" s="323"/>
      <c r="CG12" s="323"/>
      <c r="CH12" s="323"/>
      <c r="CI12" s="323"/>
      <c r="CJ12" s="323"/>
      <c r="CK12" s="323"/>
      <c r="CL12" s="323"/>
      <c r="CM12" s="323"/>
      <c r="CN12" s="323"/>
      <c r="CO12" s="323"/>
      <c r="CP12" s="323"/>
      <c r="CQ12" s="323"/>
      <c r="CR12" s="323"/>
      <c r="CS12" s="323"/>
      <c r="CT12" s="323"/>
      <c r="CU12" s="323"/>
      <c r="CV12" s="323"/>
      <c r="CW12" s="323"/>
      <c r="CX12" s="324"/>
      <c r="DA12" s="9"/>
      <c r="DB12" s="9"/>
      <c r="DC12" s="9"/>
      <c r="DD12" s="9"/>
      <c r="DE12" s="9"/>
      <c r="DS12" s="234"/>
      <c r="DT12" s="234"/>
      <c r="DU12" s="234"/>
      <c r="ES12" s="231"/>
      <c r="ET12" s="231"/>
      <c r="EU12" s="232"/>
      <c r="EV12" s="232"/>
      <c r="EW12" s="53"/>
      <c r="EX12" s="53"/>
      <c r="EY12" s="49"/>
      <c r="EZ12" s="49"/>
      <c r="FA12" s="49"/>
      <c r="FC12" s="49"/>
      <c r="FD12" s="142"/>
      <c r="FE12" s="142"/>
      <c r="FF12" s="142"/>
      <c r="FG12" s="142"/>
      <c r="FH12" s="142"/>
      <c r="FI12" s="142"/>
      <c r="FJ12" s="142"/>
      <c r="FK12" s="142"/>
      <c r="FL12" s="142"/>
      <c r="FM12" s="142"/>
      <c r="FR12" s="7"/>
      <c r="GL12" s="103"/>
    </row>
    <row r="13" spans="1:196" ht="15.75" customHeight="1" thickBot="1" x14ac:dyDescent="0.25">
      <c r="A13" s="1887"/>
      <c r="B13" s="1887"/>
      <c r="C13" s="1887"/>
      <c r="D13" s="1887"/>
      <c r="E13" s="1887"/>
      <c r="F13" s="2130" t="s">
        <v>7456</v>
      </c>
      <c r="G13" s="2130"/>
      <c r="H13" s="2130" t="s">
        <v>7502</v>
      </c>
      <c r="I13" s="1887"/>
      <c r="J13" s="1887"/>
      <c r="K13" s="1887"/>
      <c r="L13" s="1887"/>
      <c r="M13" s="7" t="s">
        <v>0</v>
      </c>
      <c r="O13" s="4787"/>
      <c r="P13" s="305"/>
      <c r="Q13" s="305"/>
      <c r="R13" s="305"/>
      <c r="S13" s="305"/>
      <c r="T13" s="305"/>
      <c r="U13" s="305"/>
      <c r="V13" s="305"/>
      <c r="W13" s="305"/>
      <c r="X13" s="305"/>
      <c r="Y13" s="305"/>
      <c r="Z13" s="463"/>
      <c r="AA13" s="554"/>
      <c r="AB13" s="554"/>
      <c r="AC13" s="463"/>
      <c r="AD13" s="463"/>
      <c r="AE13" s="463"/>
      <c r="AF13" s="463"/>
      <c r="AG13" s="463"/>
      <c r="AH13" s="463"/>
      <c r="AI13" s="463"/>
      <c r="AJ13" s="463"/>
      <c r="AK13" s="463"/>
      <c r="AL13" s="463"/>
      <c r="AM13" s="305"/>
      <c r="AN13" s="338"/>
      <c r="AO13" s="463"/>
      <c r="AP13" s="463"/>
      <c r="AQ13" s="305"/>
      <c r="AR13" s="53"/>
      <c r="AS13" s="3108"/>
      <c r="AT13" s="2368" t="s">
        <v>91</v>
      </c>
      <c r="AU13" s="2368"/>
      <c r="AV13" s="2368"/>
      <c r="AW13" s="2368"/>
      <c r="AX13" s="2368"/>
      <c r="AY13" s="2368"/>
      <c r="AZ13" s="2368"/>
      <c r="BA13" s="3455"/>
      <c r="BB13" s="2368"/>
      <c r="BC13" s="3582"/>
      <c r="BD13" s="4838">
        <f>VLOOKUP($DD$3,'R4_raw'!$F$15:$CGU$115,MATCH(F16,'R4_raw'!$F$13:$CGU$13,0),FALSE)</f>
        <v>25</v>
      </c>
      <c r="BE13" s="4676"/>
      <c r="BF13" s="4831"/>
      <c r="BG13" s="4828">
        <f>VLOOKUP("長野県",'R4_raw'!$F$15:$CGU$115,MATCH(F16,'R4_raw'!$F$13:$CGU$13,0),FALSE)</f>
        <v>11.76470588235294</v>
      </c>
      <c r="BH13" s="4563"/>
      <c r="BI13" s="4829"/>
      <c r="BJ13" s="4828">
        <f t="shared" si="0"/>
        <v>2.125</v>
      </c>
      <c r="BK13" s="4563"/>
      <c r="BL13" s="4833"/>
      <c r="BM13" s="4830">
        <f>VLOOKUP($DD$3,'R4_raw'!$F$15:$CGU$115,MATCH(H16,'R4_raw'!$F$13:$CGU$13,0),FALSE)</f>
        <v>9.2150170648464158</v>
      </c>
      <c r="BN13" s="4676"/>
      <c r="BO13" s="4831"/>
      <c r="BP13" s="4828">
        <f>VLOOKUP("長野県",'R4_raw'!$F$15:$CGU$115,MATCH(H16,'R4_raw'!$F$13:$CGU$13,0),FALSE)</f>
        <v>8.6088709677419359</v>
      </c>
      <c r="BQ13" s="4563"/>
      <c r="BR13" s="4829"/>
      <c r="BS13" s="4826">
        <f t="shared" si="1"/>
        <v>1.0704094763849701</v>
      </c>
      <c r="BT13" s="4827"/>
      <c r="BU13" s="19"/>
      <c r="BV13" s="353" t="s">
        <v>255</v>
      </c>
      <c r="BW13" s="38"/>
      <c r="BX13" s="38"/>
      <c r="BY13" s="38"/>
      <c r="BZ13" s="38"/>
      <c r="CA13" s="38"/>
      <c r="CB13" s="38"/>
      <c r="CC13" s="38"/>
      <c r="CD13" s="38"/>
      <c r="CE13" s="38"/>
      <c r="CF13" s="38"/>
      <c r="CG13" s="93"/>
      <c r="CH13" s="38"/>
      <c r="CI13" s="38"/>
      <c r="CJ13" s="38"/>
      <c r="CK13" s="38"/>
      <c r="CL13" s="38"/>
      <c r="CM13" s="38"/>
      <c r="CN13" s="38"/>
      <c r="CO13" s="38"/>
      <c r="CP13" s="38"/>
      <c r="CQ13" s="38"/>
      <c r="CR13" s="38"/>
      <c r="CS13" s="38"/>
      <c r="CT13" s="38"/>
      <c r="CU13" s="38"/>
      <c r="CV13" s="38"/>
      <c r="CW13" s="38"/>
      <c r="CX13" s="318"/>
      <c r="DJ13" s="53"/>
      <c r="DK13" s="53"/>
      <c r="DM13" s="146"/>
      <c r="DN13" s="146"/>
      <c r="DO13" s="146"/>
      <c r="DP13" s="146"/>
      <c r="DR13" s="103"/>
      <c r="DS13" s="230"/>
      <c r="DT13" s="230"/>
      <c r="ES13" s="231"/>
      <c r="ET13" s="231"/>
      <c r="EU13" s="232"/>
      <c r="EV13" s="232"/>
      <c r="EW13" s="53"/>
      <c r="EX13" s="53"/>
      <c r="EY13" s="49"/>
      <c r="EZ13" s="49"/>
      <c r="FA13" s="49"/>
      <c r="FC13" s="49"/>
      <c r="FE13" s="19"/>
      <c r="FF13" s="19"/>
      <c r="FG13" s="19"/>
      <c r="FH13" s="19"/>
      <c r="FI13" s="19"/>
      <c r="FJ13" s="19"/>
      <c r="FK13" s="19"/>
      <c r="FL13" s="19"/>
      <c r="FM13" s="19"/>
      <c r="FN13" s="19"/>
      <c r="FO13" s="19"/>
      <c r="FP13" s="19"/>
      <c r="FQ13" s="19"/>
      <c r="FR13" s="9"/>
      <c r="FS13" s="9"/>
      <c r="GL13" s="103"/>
    </row>
    <row r="14" spans="1:196" ht="18.75" customHeight="1" x14ac:dyDescent="0.2">
      <c r="A14" s="1887"/>
      <c r="B14" s="1887"/>
      <c r="C14" s="1887"/>
      <c r="D14" s="1887"/>
      <c r="E14" s="1887"/>
      <c r="F14" s="2130" t="s">
        <v>7457</v>
      </c>
      <c r="G14" s="2130"/>
      <c r="H14" s="2130" t="s">
        <v>7503</v>
      </c>
      <c r="I14" s="1887"/>
      <c r="J14" s="1887"/>
      <c r="K14" s="1887"/>
      <c r="L14" s="1887"/>
      <c r="M14" s="7" t="s">
        <v>0</v>
      </c>
      <c r="O14" s="4787"/>
      <c r="P14" s="322" t="s">
        <v>248</v>
      </c>
      <c r="Q14" s="299"/>
      <c r="R14" s="300"/>
      <c r="S14" s="300"/>
      <c r="T14" s="300"/>
      <c r="U14" s="300"/>
      <c r="V14" s="300"/>
      <c r="W14" s="300"/>
      <c r="X14" s="300"/>
      <c r="Y14" s="300"/>
      <c r="Z14" s="300"/>
      <c r="AA14" s="300"/>
      <c r="AB14" s="300"/>
      <c r="AC14" s="300"/>
      <c r="AD14" s="300"/>
      <c r="AE14" s="486"/>
      <c r="AF14" s="486"/>
      <c r="AG14" s="300"/>
      <c r="AH14" s="486"/>
      <c r="AI14" s="486"/>
      <c r="AJ14" s="486"/>
      <c r="AK14" s="486"/>
      <c r="AL14" s="486"/>
      <c r="AM14" s="300"/>
      <c r="AN14" s="301"/>
      <c r="AO14" s="486"/>
      <c r="AP14" s="486"/>
      <c r="AQ14" s="300"/>
      <c r="AS14" s="3108"/>
      <c r="AT14" s="2368" t="s">
        <v>92</v>
      </c>
      <c r="AU14" s="2368"/>
      <c r="AV14" s="2368"/>
      <c r="AW14" s="2368"/>
      <c r="AX14" s="2368"/>
      <c r="AY14" s="2368"/>
      <c r="AZ14" s="2368"/>
      <c r="BA14" s="2368"/>
      <c r="BB14" s="2368"/>
      <c r="BC14" s="3582"/>
      <c r="BD14" s="4838">
        <f>VLOOKUP($DD$3,'R4_raw'!$F$15:$CGU$115,MATCH(F17,'R4_raw'!$F$13:$CGU$13,0),FALSE)</f>
        <v>50</v>
      </c>
      <c r="BE14" s="4676"/>
      <c r="BF14" s="4831"/>
      <c r="BG14" s="4828">
        <f>VLOOKUP("長野県",'R4_raw'!$F$15:$CGU$115,MATCH(F17,'R4_raw'!$F$13:$CGU$13,0),FALSE)</f>
        <v>21.390374331550802</v>
      </c>
      <c r="BH14" s="4563"/>
      <c r="BI14" s="4829"/>
      <c r="BJ14" s="4828">
        <f t="shared" si="0"/>
        <v>2.3374999999999999</v>
      </c>
      <c r="BK14" s="4563"/>
      <c r="BL14" s="4833"/>
      <c r="BM14" s="4830">
        <f>VLOOKUP($DD$3,'R4_raw'!$F$15:$CGU$115,MATCH(H17,'R4_raw'!$F$13:$CGU$13,0),FALSE)</f>
        <v>37.201365187713307</v>
      </c>
      <c r="BN14" s="4676"/>
      <c r="BO14" s="4831"/>
      <c r="BP14" s="4828">
        <f>VLOOKUP("長野県",'R4_raw'!$F$15:$CGU$115,MATCH(H17,'R4_raw'!$F$13:$CGU$13,0),FALSE)</f>
        <v>31.713709677419356</v>
      </c>
      <c r="BQ14" s="4563"/>
      <c r="BR14" s="4829"/>
      <c r="BS14" s="4826">
        <f t="shared" si="1"/>
        <v>1.1730373256901334</v>
      </c>
      <c r="BT14" s="4827"/>
      <c r="BU14" s="19"/>
      <c r="BV14" s="362" t="s">
        <v>5473</v>
      </c>
      <c r="BW14" s="187"/>
      <c r="BX14" s="187"/>
      <c r="BY14" s="187"/>
      <c r="BZ14" s="187"/>
      <c r="CA14" s="187"/>
      <c r="CB14" s="187"/>
      <c r="CC14" s="187"/>
      <c r="CD14" s="187"/>
      <c r="CE14" s="189"/>
      <c r="CF14" s="189"/>
      <c r="CG14" s="189"/>
      <c r="CH14" s="189"/>
      <c r="CI14" s="189"/>
      <c r="CJ14" s="189"/>
      <c r="CK14" s="189"/>
      <c r="CL14" s="4881">
        <v>2021</v>
      </c>
      <c r="CM14" s="4881"/>
      <c r="CN14" s="189"/>
      <c r="CO14" s="189"/>
      <c r="CP14" s="4881">
        <v>2022</v>
      </c>
      <c r="CQ14" s="4881"/>
      <c r="CR14" s="189"/>
      <c r="CS14" s="4881" t="s">
        <v>12</v>
      </c>
      <c r="CT14" s="4881"/>
      <c r="CU14" s="189"/>
      <c r="CV14" s="1932"/>
      <c r="CW14" s="1934" t="s">
        <v>277</v>
      </c>
      <c r="CX14" s="1933"/>
      <c r="DB14" s="91"/>
      <c r="DC14" s="91"/>
      <c r="DD14" s="91"/>
      <c r="DE14" s="91"/>
      <c r="DF14" s="91"/>
      <c r="DG14" s="91"/>
      <c r="DH14" s="91"/>
      <c r="DI14" s="91"/>
      <c r="DJ14" s="53"/>
      <c r="DK14" s="53"/>
      <c r="DM14" s="146"/>
      <c r="DN14" s="146"/>
      <c r="DO14" s="146"/>
      <c r="DP14" s="146"/>
      <c r="DR14" s="103"/>
      <c r="DS14" s="230"/>
      <c r="DT14" s="230"/>
      <c r="ES14" s="231"/>
      <c r="ET14" s="231"/>
      <c r="EU14" s="232"/>
      <c r="EV14" s="232"/>
      <c r="EW14" s="53"/>
      <c r="EX14" s="53"/>
      <c r="EY14" s="49"/>
      <c r="EZ14" s="49"/>
      <c r="FA14" s="49"/>
      <c r="FC14" s="49"/>
      <c r="FD14" s="144"/>
      <c r="FE14" s="19"/>
      <c r="FF14" s="19"/>
      <c r="FG14" s="19"/>
      <c r="FH14" s="19"/>
      <c r="FI14" s="19"/>
      <c r="FJ14" s="19"/>
      <c r="FK14" s="19"/>
      <c r="FL14" s="19"/>
      <c r="FM14" s="19"/>
      <c r="FN14" s="19"/>
      <c r="FO14" s="19"/>
      <c r="FP14" s="19"/>
      <c r="FQ14" s="19"/>
      <c r="FR14" s="9"/>
      <c r="FS14" s="9"/>
      <c r="GL14" s="103"/>
    </row>
    <row r="15" spans="1:196" ht="18.75" customHeight="1" thickBot="1" x14ac:dyDescent="0.25">
      <c r="A15" s="1887"/>
      <c r="B15" s="1887"/>
      <c r="C15" s="1887"/>
      <c r="D15" s="1887"/>
      <c r="E15" s="1887"/>
      <c r="F15" s="2130" t="s">
        <v>7458</v>
      </c>
      <c r="G15" s="2130"/>
      <c r="H15" s="2130" t="s">
        <v>7504</v>
      </c>
      <c r="I15" s="1893" t="s">
        <v>3147</v>
      </c>
      <c r="J15" s="1903" t="s">
        <v>5682</v>
      </c>
      <c r="K15" s="1887"/>
      <c r="L15" s="1887"/>
      <c r="M15" s="7" t="s">
        <v>0</v>
      </c>
      <c r="O15" s="4787"/>
      <c r="P15" s="353" t="s">
        <v>249</v>
      </c>
      <c r="Q15" s="72"/>
      <c r="R15" s="73"/>
      <c r="S15" s="38"/>
      <c r="T15" s="38"/>
      <c r="U15" s="38"/>
      <c r="V15" s="38"/>
      <c r="W15" s="38"/>
      <c r="X15" s="74"/>
      <c r="Y15" s="74"/>
      <c r="Z15" s="38"/>
      <c r="AA15" s="75"/>
      <c r="AB15" s="75"/>
      <c r="AC15" s="38"/>
      <c r="AD15" s="38"/>
      <c r="AE15" s="460"/>
      <c r="AF15" s="460"/>
      <c r="AG15" s="38"/>
      <c r="AH15" s="488"/>
      <c r="AI15" s="488"/>
      <c r="AJ15" s="460"/>
      <c r="AK15" s="460"/>
      <c r="AL15" s="460"/>
      <c r="AM15" s="38"/>
      <c r="AN15" s="93"/>
      <c r="AO15" s="464"/>
      <c r="AP15" s="464"/>
      <c r="AQ15" s="355"/>
      <c r="AS15" s="3109"/>
      <c r="AT15" s="3585" t="s">
        <v>93</v>
      </c>
      <c r="AU15" s="3585"/>
      <c r="AV15" s="3585"/>
      <c r="AW15" s="3585"/>
      <c r="AX15" s="3585"/>
      <c r="AY15" s="3585"/>
      <c r="AZ15" s="3585"/>
      <c r="BA15" s="3585"/>
      <c r="BB15" s="3585"/>
      <c r="BC15" s="3586"/>
      <c r="BD15" s="4927">
        <f>VLOOKUP($DD$3,'R4_raw'!$F$15:$CGU$115,MATCH(F18,'R4_raw'!$F$13:$CGU$13,0),FALSE)</f>
        <v>12.5</v>
      </c>
      <c r="BE15" s="4925"/>
      <c r="BF15" s="4926"/>
      <c r="BG15" s="4901">
        <f>VLOOKUP("長野県",'R4_raw'!$F$15:$CGU$115,MATCH(F18,'R4_raw'!$F$13:$CGU$13,0),FALSE)</f>
        <v>17.647058823529413</v>
      </c>
      <c r="BH15" s="4902"/>
      <c r="BI15" s="4903"/>
      <c r="BJ15" s="4901">
        <f t="shared" si="0"/>
        <v>0.70833333333333326</v>
      </c>
      <c r="BK15" s="4902"/>
      <c r="BL15" s="4923"/>
      <c r="BM15" s="4924">
        <f>VLOOKUP($DD$3,'R4_raw'!$F$15:$CGU$115,MATCH(H18,'R4_raw'!$F$13:$CGU$13,0),FALSE)</f>
        <v>2.7303754266211606</v>
      </c>
      <c r="BN15" s="4925"/>
      <c r="BO15" s="4926"/>
      <c r="BP15" s="4899">
        <f>VLOOKUP("長野県",'R4_raw'!$F$15:$CGU$115,MATCH(H18,'R4_raw'!$F$13:$CGU$13,0),FALSE)</f>
        <v>5.3629032258064511</v>
      </c>
      <c r="BQ15" s="4631"/>
      <c r="BR15" s="4900"/>
      <c r="BS15" s="4759">
        <f t="shared" si="1"/>
        <v>0.5091226359413894</v>
      </c>
      <c r="BT15" s="4760"/>
      <c r="BU15" s="19"/>
      <c r="BV15" s="354"/>
      <c r="BW15" s="96" t="s">
        <v>94</v>
      </c>
      <c r="BX15" s="24"/>
      <c r="BY15" s="24"/>
      <c r="BZ15" s="24"/>
      <c r="CA15" s="24"/>
      <c r="CB15" s="24"/>
      <c r="CC15" s="24"/>
      <c r="CD15" s="24"/>
      <c r="CE15" s="24"/>
      <c r="CF15" s="24"/>
      <c r="CG15" s="27"/>
      <c r="CH15" s="24"/>
      <c r="CI15" s="24"/>
      <c r="CJ15" s="24"/>
      <c r="CK15" s="24"/>
      <c r="CL15" s="4266">
        <f>VLOOKUP($DD$3,'R3_raw'!$F$15:$ALF$115,MATCH(I15,'R3_raw'!$F$13:$ALF$13,0),FALSE)</f>
        <v>40869</v>
      </c>
      <c r="CM15" s="4266"/>
      <c r="CN15" s="454" t="s">
        <v>95</v>
      </c>
      <c r="CO15" s="24" t="s">
        <v>4999</v>
      </c>
      <c r="CP15" s="4756">
        <f>VLOOKUP($DD$3,'R4_raw'!$F$15:$CGU$115,MATCH(J15,'R4_raw'!$F$13:$CGU$13,0),FALSE)</f>
        <v>43348</v>
      </c>
      <c r="CQ15" s="4756"/>
      <c r="CR15" s="454" t="s">
        <v>95</v>
      </c>
      <c r="CS15" s="1987"/>
      <c r="CT15" s="1987"/>
      <c r="CU15" s="24"/>
      <c r="CV15" s="4269">
        <f>VLOOKUP("長野県",'R4_raw'!$F$15:$CGU$115,MATCH(J15,'R4_raw'!$F$13:$CGU$13,0),FALSE)</f>
        <v>254715</v>
      </c>
      <c r="CW15" s="4269"/>
      <c r="CX15" s="315" t="s">
        <v>96</v>
      </c>
      <c r="DB15" s="91"/>
      <c r="DC15" s="91"/>
      <c r="DD15" s="91"/>
      <c r="DE15" s="91"/>
      <c r="DF15" s="91"/>
      <c r="DG15" s="91"/>
      <c r="DH15" s="91"/>
      <c r="DI15" s="91"/>
      <c r="DJ15" s="53"/>
      <c r="DK15" s="53"/>
      <c r="DM15" s="146"/>
      <c r="DN15" s="146"/>
      <c r="DO15" s="146"/>
      <c r="DP15" s="146"/>
      <c r="DR15" s="103"/>
      <c r="DS15" s="230"/>
      <c r="DT15" s="230"/>
      <c r="DW15" s="91"/>
      <c r="DX15" s="91"/>
      <c r="DY15" s="91"/>
      <c r="DZ15" s="91"/>
      <c r="EA15" s="91"/>
      <c r="EB15" s="53"/>
      <c r="EC15" s="53"/>
      <c r="EE15" s="146"/>
      <c r="EF15" s="146"/>
      <c r="EG15" s="146"/>
      <c r="EH15" s="146"/>
      <c r="EJ15" s="103"/>
      <c r="EK15" s="230"/>
      <c r="EL15" s="230"/>
      <c r="ES15" s="231"/>
      <c r="ET15" s="231"/>
      <c r="EU15" s="232"/>
      <c r="EV15" s="232"/>
      <c r="EW15" s="53"/>
      <c r="EX15" s="53"/>
      <c r="EY15" s="49"/>
      <c r="EZ15" s="49"/>
      <c r="FA15" s="49"/>
      <c r="FC15" s="49"/>
      <c r="FD15" s="144"/>
      <c r="FE15" s="19"/>
      <c r="FF15" s="19"/>
      <c r="FG15" s="19"/>
      <c r="FH15" s="19"/>
      <c r="FI15" s="19"/>
      <c r="FJ15" s="19"/>
      <c r="FK15" s="19"/>
      <c r="FL15" s="19"/>
      <c r="FM15" s="19"/>
      <c r="FN15" s="19"/>
      <c r="FO15" s="19"/>
      <c r="FP15" s="19"/>
      <c r="FQ15" s="19"/>
      <c r="FR15" s="9"/>
      <c r="FS15" s="9"/>
      <c r="GM15" s="103"/>
    </row>
    <row r="16" spans="1:196" ht="31.5" customHeight="1" thickTop="1" thickBot="1" x14ac:dyDescent="0.25">
      <c r="A16" s="1887"/>
      <c r="B16" s="1887"/>
      <c r="C16" s="1887"/>
      <c r="D16" s="1887"/>
      <c r="E16" s="1887"/>
      <c r="F16" s="2130" t="s">
        <v>7459</v>
      </c>
      <c r="G16" s="2130"/>
      <c r="H16" s="2130" t="s">
        <v>7505</v>
      </c>
      <c r="I16" s="1893" t="s">
        <v>3148</v>
      </c>
      <c r="J16" s="1903" t="s">
        <v>5620</v>
      </c>
      <c r="K16" s="1887"/>
      <c r="L16" s="1887"/>
      <c r="M16" s="7" t="s">
        <v>0</v>
      </c>
      <c r="O16" s="4787"/>
      <c r="P16" s="4878" t="s">
        <v>8233</v>
      </c>
      <c r="Q16" s="4248"/>
      <c r="R16" s="4248"/>
      <c r="S16" s="4248"/>
      <c r="T16" s="4248"/>
      <c r="U16" s="4248"/>
      <c r="V16" s="4248"/>
      <c r="W16" s="4248"/>
      <c r="X16" s="4248"/>
      <c r="Y16" s="4248"/>
      <c r="Z16" s="4248"/>
      <c r="AA16" s="4354">
        <v>2019</v>
      </c>
      <c r="AB16" s="4354"/>
      <c r="AC16" s="2307"/>
      <c r="AD16" s="62"/>
      <c r="AE16" s="4354">
        <v>2022</v>
      </c>
      <c r="AF16" s="4354"/>
      <c r="AG16" s="2307"/>
      <c r="AH16" s="3101"/>
      <c r="AI16" s="3026" t="s">
        <v>3062</v>
      </c>
      <c r="AJ16" s="3026"/>
      <c r="AK16" s="4812" t="s">
        <v>3063</v>
      </c>
      <c r="AL16" s="4812"/>
      <c r="AM16" s="4812"/>
      <c r="AN16" s="187"/>
      <c r="AO16" s="4812" t="s">
        <v>276</v>
      </c>
      <c r="AP16" s="4812"/>
      <c r="AQ16" s="3102"/>
      <c r="AS16" s="3118"/>
      <c r="AT16" s="104" t="s">
        <v>3204</v>
      </c>
      <c r="AU16" s="104"/>
      <c r="AV16" s="104"/>
      <c r="AW16" s="104"/>
      <c r="AX16" s="104"/>
      <c r="AY16" s="104"/>
      <c r="AZ16" s="104"/>
      <c r="BA16" s="104"/>
      <c r="BB16" s="104"/>
      <c r="BC16" s="3587"/>
      <c r="BD16" s="4917">
        <f>VLOOKUP($DD$3,'R4_raw'!$F$15:$CGU$115,MATCH(F19,'R4_raw'!$F$13:$CGU$13,0),FALSE)</f>
        <v>8</v>
      </c>
      <c r="BE16" s="4918"/>
      <c r="BF16" s="4919"/>
      <c r="BG16" s="4895">
        <f>VLOOKUP("長野県",'R4_raw'!$F$15:$CGU$115,MATCH(F19,'R4_raw'!$F$13:$CGU$13,0),FALSE)</f>
        <v>187</v>
      </c>
      <c r="BH16" s="4896"/>
      <c r="BI16" s="4904"/>
      <c r="BJ16" s="4895" t="s">
        <v>7581</v>
      </c>
      <c r="BK16" s="4896"/>
      <c r="BL16" s="4897"/>
      <c r="BM16" s="4890">
        <f>VLOOKUP($DD$3,'R4_raw'!$F$15:$CGU$115,MATCH(H19,'R4_raw'!$F$13:$CGU$13,0),FALSE)</f>
        <v>293</v>
      </c>
      <c r="BN16" s="4891"/>
      <c r="BO16" s="4892"/>
      <c r="BP16" s="4753">
        <f>VLOOKUP("長野県",'R4_raw'!$F$15:$CGU$115,MATCH(H19,'R4_raw'!$F$13:$CGU$13,0),FALSE)</f>
        <v>4960</v>
      </c>
      <c r="BQ16" s="4754"/>
      <c r="BR16" s="4755"/>
      <c r="BS16" s="4910" t="s">
        <v>7582</v>
      </c>
      <c r="BT16" s="4911"/>
      <c r="BU16" s="19"/>
      <c r="BV16" s="354"/>
      <c r="BW16" s="96" t="s">
        <v>97</v>
      </c>
      <c r="BX16" s="24"/>
      <c r="BY16" s="24"/>
      <c r="BZ16" s="24"/>
      <c r="CA16" s="24"/>
      <c r="CB16" s="24"/>
      <c r="CC16" s="24"/>
      <c r="CD16" s="24"/>
      <c r="CE16" s="24"/>
      <c r="CF16" s="24"/>
      <c r="CG16" s="27"/>
      <c r="CH16" s="24"/>
      <c r="CI16" s="24"/>
      <c r="CJ16" s="24"/>
      <c r="CK16" s="24"/>
      <c r="CL16" s="4266">
        <f>VLOOKUP($DD$3,'R3_raw'!$F$15:$ALF$115,MATCH(I16,'R3_raw'!$F$13:$ALF$13,0),FALSE)</f>
        <v>439</v>
      </c>
      <c r="CM16" s="4266"/>
      <c r="CN16" s="454" t="s">
        <v>95</v>
      </c>
      <c r="CO16" s="24" t="s">
        <v>4999</v>
      </c>
      <c r="CP16" s="4756">
        <f>VLOOKUP($DD$3,'R4_raw'!$F$15:$CGU$115,MATCH(J16,'R4_raw'!$F$13:$CGU$13,0),FALSE)</f>
        <v>448</v>
      </c>
      <c r="CQ16" s="4756"/>
      <c r="CR16" s="454" t="s">
        <v>95</v>
      </c>
      <c r="CS16" s="1987"/>
      <c r="CT16" s="1987"/>
      <c r="CU16" s="24"/>
      <c r="CV16" s="4269">
        <f>VLOOKUP("長野県",'R4_raw'!$F$15:$CGU$115,MATCH(J16,'R4_raw'!$F$13:$CGU$13,0),FALSE)</f>
        <v>4809</v>
      </c>
      <c r="CW16" s="4269"/>
      <c r="CX16" s="315" t="s">
        <v>96</v>
      </c>
      <c r="ES16" s="231"/>
      <c r="ET16" s="231"/>
      <c r="EU16" s="232"/>
      <c r="EV16" s="232"/>
      <c r="EW16" s="53"/>
      <c r="EX16" s="53"/>
      <c r="EY16" s="49"/>
      <c r="EZ16" s="49"/>
      <c r="FA16" s="49"/>
      <c r="FC16" s="49"/>
      <c r="FD16" s="144"/>
      <c r="FE16" s="19"/>
      <c r="FF16" s="19"/>
      <c r="FG16" s="19"/>
      <c r="FH16" s="19"/>
      <c r="FI16" s="19"/>
      <c r="FJ16" s="19"/>
      <c r="FK16" s="19"/>
      <c r="FL16" s="19"/>
      <c r="FM16" s="19"/>
      <c r="FN16" s="19"/>
      <c r="FO16" s="19"/>
      <c r="FP16" s="19"/>
      <c r="FQ16" s="19"/>
      <c r="FR16" s="9"/>
      <c r="FS16" s="9"/>
      <c r="FZ16" s="106"/>
      <c r="GA16" s="106"/>
      <c r="GB16" s="106"/>
      <c r="GC16" s="106"/>
      <c r="GD16" s="106"/>
      <c r="GE16" s="53"/>
      <c r="GF16" s="53"/>
      <c r="GH16" s="146"/>
      <c r="GI16" s="146"/>
      <c r="GM16" s="103"/>
      <c r="GN16" s="49"/>
    </row>
    <row r="17" spans="1:196" ht="18" customHeight="1" x14ac:dyDescent="0.2">
      <c r="A17" s="1893" t="s">
        <v>3136</v>
      </c>
      <c r="B17" s="1903" t="s">
        <v>7443</v>
      </c>
      <c r="C17" s="1903" t="s">
        <v>7442</v>
      </c>
      <c r="D17" s="1903" t="s">
        <v>7573</v>
      </c>
      <c r="E17" s="1887"/>
      <c r="F17" s="2130" t="s">
        <v>7460</v>
      </c>
      <c r="G17" s="2130"/>
      <c r="H17" s="2130" t="s">
        <v>7506</v>
      </c>
      <c r="I17" s="1893" t="s">
        <v>2507</v>
      </c>
      <c r="J17" s="1903" t="s">
        <v>5621</v>
      </c>
      <c r="K17" s="1903" t="s">
        <v>5625</v>
      </c>
      <c r="L17" s="1903"/>
      <c r="M17" s="7" t="s">
        <v>0</v>
      </c>
      <c r="O17" s="4787"/>
      <c r="P17" s="356" t="s">
        <v>131</v>
      </c>
      <c r="Q17" s="96" t="s">
        <v>75</v>
      </c>
      <c r="R17" s="96"/>
      <c r="S17" s="81"/>
      <c r="T17" s="81"/>
      <c r="U17" s="81"/>
      <c r="V17" s="81"/>
      <c r="W17" s="81"/>
      <c r="X17" s="81"/>
      <c r="Y17" s="81"/>
      <c r="Z17" s="81"/>
      <c r="AA17" s="4678">
        <f>VLOOKUP($DD$3,'R3_raw'!$F$15:$ALF$115,MATCH(A17,'R3_raw'!$F$13:$ALF$13,0),FALSE)</f>
        <v>0.80515297906602246</v>
      </c>
      <c r="AB17" s="4678"/>
      <c r="AC17" s="24" t="s">
        <v>80</v>
      </c>
      <c r="AD17" s="2368" t="s">
        <v>4999</v>
      </c>
      <c r="AE17" s="4676">
        <f>VLOOKUP($DD$3,'R4_raw'!$F$15:$CGU$115,MATCH(B17,'R4_raw'!$F$13:$CGU$13,0),FALSE)</f>
        <v>1.2698412698412698</v>
      </c>
      <c r="AF17" s="4676"/>
      <c r="AG17" s="24" t="s">
        <v>80</v>
      </c>
      <c r="AH17" s="4351">
        <f>VLOOKUP($DD$3,'R4_raw'!$F$15:$CGU$115,MATCH(C17,'R4_raw'!$F$13:$CGU$13,0),FALSE)</f>
        <v>630</v>
      </c>
      <c r="AI17" s="4351"/>
      <c r="AJ17" s="4351"/>
      <c r="AK17" s="4618">
        <f>VLOOKUP($DD$3,'R4_raw'!$F$15:$CGU$115,MATCH(D17,'R4_raw'!$F$13:$CGU$13,0),FALSE)</f>
        <v>33</v>
      </c>
      <c r="AL17" s="4618"/>
      <c r="AM17" s="24" t="s">
        <v>76</v>
      </c>
      <c r="AN17" s="27" t="str">
        <f>IF(AK17&lt;=15,"★","")</f>
        <v/>
      </c>
      <c r="AO17" s="4813">
        <f>VLOOKUP("長野県",'R4_raw'!$F$15:$CGU$115,MATCH(B17,'R4_raw'!$F$13:$CGU$13,0),FALSE)</f>
        <v>1.5984405458089668</v>
      </c>
      <c r="AP17" s="4813"/>
      <c r="AQ17" s="315" t="s">
        <v>80</v>
      </c>
      <c r="AS17" s="3115" t="s">
        <v>5472</v>
      </c>
      <c r="AT17" s="3116"/>
      <c r="AU17" s="3116"/>
      <c r="AV17" s="3116"/>
      <c r="AW17" s="3116"/>
      <c r="AX17" s="3116"/>
      <c r="AY17" s="3116"/>
      <c r="AZ17" s="3116"/>
      <c r="BA17" s="3116"/>
      <c r="BB17" s="3116"/>
      <c r="BC17" s="3116"/>
      <c r="BD17" s="3116"/>
      <c r="BE17" s="3116"/>
      <c r="BF17" s="3116"/>
      <c r="BG17" s="3116"/>
      <c r="BH17" s="3116"/>
      <c r="BI17" s="3116"/>
      <c r="BJ17" s="3116"/>
      <c r="BK17" s="3116"/>
      <c r="BL17" s="3116"/>
      <c r="BM17" s="3116"/>
      <c r="BN17" s="3116"/>
      <c r="BO17" s="3116"/>
      <c r="BP17" s="3116"/>
      <c r="BQ17" s="3116"/>
      <c r="BR17" s="3116"/>
      <c r="BS17" s="3116"/>
      <c r="BT17" s="3117"/>
      <c r="BU17" s="19"/>
      <c r="BV17" s="354" t="s">
        <v>2497</v>
      </c>
      <c r="BW17" s="96" t="s">
        <v>2503</v>
      </c>
      <c r="BX17" s="24"/>
      <c r="BY17" s="24"/>
      <c r="BZ17" s="24"/>
      <c r="CA17" s="24"/>
      <c r="CB17" s="24"/>
      <c r="CC17" s="24"/>
      <c r="CD17" s="24"/>
      <c r="CE17" s="24"/>
      <c r="CF17" s="24"/>
      <c r="CG17" s="27"/>
      <c r="CH17" s="24"/>
      <c r="CI17" s="24"/>
      <c r="CJ17" s="24"/>
      <c r="CK17" s="24"/>
      <c r="CL17" s="4541">
        <f>VLOOKUP($DD$3,'R3_raw'!$F$15:$ALF$115,MATCH(I17,'R3_raw'!$F$13:$ALF$13,0),FALSE)</f>
        <v>11.044</v>
      </c>
      <c r="CM17" s="4541"/>
      <c r="CN17" s="454" t="s">
        <v>2504</v>
      </c>
      <c r="CO17" s="24" t="s">
        <v>4999</v>
      </c>
      <c r="CP17" s="4928">
        <f>VLOOKUP($DD$3,'R4_raw'!$F$15:$CGU$115,MATCH(J17,'R4_raw'!$F$13:$CGU$13,0),FALSE)</f>
        <v>11.784000000000001</v>
      </c>
      <c r="CQ17" s="4928"/>
      <c r="CR17" s="454" t="s">
        <v>2504</v>
      </c>
      <c r="CS17" s="3199">
        <f>VLOOKUP($DD$3,'R4_raw'!$F$15:$CGU$115,MATCH(K17,'R4_raw'!$F$13:$CGU$13,0),FALSE)</f>
        <v>42</v>
      </c>
      <c r="CT17" s="24" t="s">
        <v>76</v>
      </c>
      <c r="CU17" s="27" t="str">
        <f>IF(CR17&lt;=15,"★","")</f>
        <v/>
      </c>
      <c r="CV17" s="4886">
        <f>VLOOKUP("長野県",'R4_raw'!$F$15:$CGU$115,MATCH(J17,'R4_raw'!$F$13:$CGU$13,0),FALSE)</f>
        <v>12.617000000000001</v>
      </c>
      <c r="CW17" s="4886"/>
      <c r="CX17" s="315" t="s">
        <v>2498</v>
      </c>
      <c r="DA17" s="125"/>
      <c r="DJ17" s="9"/>
      <c r="DK17" s="9"/>
      <c r="ES17" s="231"/>
      <c r="ET17" s="231"/>
      <c r="EU17" s="232"/>
      <c r="EV17" s="232"/>
      <c r="EW17" s="53"/>
      <c r="EX17" s="53"/>
      <c r="EY17" s="49"/>
      <c r="EZ17" s="49"/>
      <c r="FA17" s="49"/>
      <c r="FC17" s="49"/>
      <c r="FD17" s="144"/>
      <c r="FE17" s="19"/>
      <c r="FF17" s="19"/>
      <c r="FG17" s="19"/>
      <c r="FH17" s="19"/>
      <c r="FI17" s="19"/>
      <c r="FJ17" s="19"/>
      <c r="FK17" s="19"/>
      <c r="FL17" s="19"/>
      <c r="FM17" s="19"/>
      <c r="FN17" s="19"/>
      <c r="FO17" s="19"/>
      <c r="FP17" s="19"/>
      <c r="FQ17" s="19"/>
      <c r="FR17" s="9"/>
      <c r="FS17" s="9"/>
      <c r="GE17" s="9"/>
      <c r="GF17" s="9"/>
      <c r="GK17" s="148"/>
      <c r="GL17" s="148"/>
      <c r="GM17" s="149"/>
      <c r="GN17" s="148"/>
    </row>
    <row r="18" spans="1:196" ht="18" customHeight="1" x14ac:dyDescent="0.2">
      <c r="A18" s="1893" t="s">
        <v>3137</v>
      </c>
      <c r="B18" s="1903" t="s">
        <v>7489</v>
      </c>
      <c r="C18" s="1903" t="s">
        <v>7488</v>
      </c>
      <c r="D18" s="1903" t="s">
        <v>7574</v>
      </c>
      <c r="E18" s="1887"/>
      <c r="F18" s="2130" t="s">
        <v>7461</v>
      </c>
      <c r="G18" s="2130"/>
      <c r="H18" s="2130" t="s">
        <v>7507</v>
      </c>
      <c r="I18" s="1893" t="s">
        <v>3149</v>
      </c>
      <c r="J18" s="1903" t="s">
        <v>5623</v>
      </c>
      <c r="K18" s="1903" t="s">
        <v>5684</v>
      </c>
      <c r="L18" s="1903"/>
      <c r="M18" s="7" t="s">
        <v>0</v>
      </c>
      <c r="O18" s="4787"/>
      <c r="P18" s="326" t="s">
        <v>131</v>
      </c>
      <c r="Q18" s="96" t="s">
        <v>77</v>
      </c>
      <c r="R18" s="96"/>
      <c r="S18" s="81"/>
      <c r="T18" s="81"/>
      <c r="U18" s="81"/>
      <c r="V18" s="81"/>
      <c r="W18" s="81"/>
      <c r="X18" s="81"/>
      <c r="Y18" s="81"/>
      <c r="Z18" s="81"/>
      <c r="AA18" s="4678">
        <f>VLOOKUP($DD$3,'R3_raw'!$F$15:$ALF$115,MATCH(A18,'R3_raw'!$F$13:$ALF$13,0),FALSE)</f>
        <v>14.443931702814952</v>
      </c>
      <c r="AB18" s="4678"/>
      <c r="AC18" s="24" t="s">
        <v>80</v>
      </c>
      <c r="AD18" s="2368" t="s">
        <v>4999</v>
      </c>
      <c r="AE18" s="4676">
        <f>VLOOKUP($DD$3,'R4_raw'!$F$15:$CGU$115,MATCH(B18,'R4_raw'!$F$13:$CGU$13,0),FALSE)</f>
        <v>17.184850197851894</v>
      </c>
      <c r="AF18" s="4676"/>
      <c r="AG18" s="24" t="s">
        <v>80</v>
      </c>
      <c r="AH18" s="4351">
        <f>VLOOKUP($DD$3,'R4_raw'!$F$15:$CGU$115,MATCH(C18,'R4_raw'!$F$13:$CGU$13,0),FALSE)</f>
        <v>1769</v>
      </c>
      <c r="AI18" s="4351"/>
      <c r="AJ18" s="4351"/>
      <c r="AK18" s="4618">
        <f>VLOOKUP($DD$3,'R4_raw'!$F$15:$CGU$115,MATCH(D18,'R4_raw'!$F$13:$CGU$13,0),FALSE)</f>
        <v>48</v>
      </c>
      <c r="AL18" s="4618"/>
      <c r="AM18" s="24" t="s">
        <v>76</v>
      </c>
      <c r="AN18" s="27" t="str">
        <f>IF(AK18&lt;=15,"★","")</f>
        <v/>
      </c>
      <c r="AO18" s="4813">
        <f>VLOOKUP("長野県",'R4_raw'!$F$15:$CGU$115,MATCH(B18,'R4_raw'!$F$13:$CGU$13,0),FALSE)</f>
        <v>17.857390580564612</v>
      </c>
      <c r="AP18" s="4813"/>
      <c r="AQ18" s="315" t="s">
        <v>80</v>
      </c>
      <c r="AS18" s="3119"/>
      <c r="AT18" s="421"/>
      <c r="AU18" s="2381"/>
      <c r="AV18" s="2381"/>
      <c r="AW18" s="2381"/>
      <c r="AX18" s="2381"/>
      <c r="AY18" s="2381"/>
      <c r="AZ18" s="2381"/>
      <c r="BA18" s="2381"/>
      <c r="BB18" s="2381"/>
      <c r="BC18" s="2381"/>
      <c r="BD18" s="4253">
        <v>2022</v>
      </c>
      <c r="BE18" s="4253"/>
      <c r="BF18" s="4253"/>
      <c r="BG18" s="4253"/>
      <c r="BH18" s="2381"/>
      <c r="BI18" s="2381"/>
      <c r="BJ18" s="4253" t="s">
        <v>2442</v>
      </c>
      <c r="BK18" s="4253"/>
      <c r="BL18" s="4253"/>
      <c r="BM18" s="4253"/>
      <c r="BN18" s="4253" t="s">
        <v>12</v>
      </c>
      <c r="BO18" s="4253"/>
      <c r="BP18" s="4253"/>
      <c r="BQ18" s="2381"/>
      <c r="BR18" s="4253" t="s">
        <v>229</v>
      </c>
      <c r="BS18" s="4253"/>
      <c r="BT18" s="4912"/>
      <c r="BU18" s="19"/>
      <c r="BV18" s="354"/>
      <c r="BW18" s="4380" t="s">
        <v>7244</v>
      </c>
      <c r="BX18" s="4380"/>
      <c r="BY18" s="4380"/>
      <c r="BZ18" s="4380"/>
      <c r="CA18" s="4380"/>
      <c r="CB18" s="4380"/>
      <c r="CC18" s="4380"/>
      <c r="CD18" s="4380"/>
      <c r="CE18" s="4380"/>
      <c r="CF18" s="4380"/>
      <c r="CG18" s="4380"/>
      <c r="CH18" s="4380"/>
      <c r="CI18" s="4380"/>
      <c r="CJ18" s="4380"/>
      <c r="CK18" s="4380"/>
      <c r="CL18" s="4541">
        <f>VLOOKUP($DD$3,'R3_raw'!$F$15:$ALF$115,MATCH(I18,'R3_raw'!$F$13:$ALF$13,0),FALSE)</f>
        <v>2.7</v>
      </c>
      <c r="CM18" s="4541"/>
      <c r="CN18" s="454" t="s">
        <v>95</v>
      </c>
      <c r="CO18" s="24" t="s">
        <v>4999</v>
      </c>
      <c r="CP18" s="4756">
        <f>VLOOKUP($DD$3,'R4_raw'!$F$15:$CGU$115,MATCH(J18,'R4_raw'!$F$13:$CGU$13,0),FALSE)</f>
        <v>2.6</v>
      </c>
      <c r="CQ18" s="4756"/>
      <c r="CR18" s="454" t="s">
        <v>95</v>
      </c>
      <c r="CS18" s="3199">
        <f>VLOOKUP($DD$3,'R4_raw'!$F$15:$CGU$115,MATCH(K18,'R4_raw'!$F$13:$CGU$13,0),FALSE)</f>
        <v>42</v>
      </c>
      <c r="CT18" s="24" t="s">
        <v>76</v>
      </c>
      <c r="CU18" s="27" t="str">
        <f>IF(CR18&lt;=15,"★","")</f>
        <v/>
      </c>
      <c r="CV18" s="4886">
        <f>VLOOKUP("長野県",'R4_raw'!$F$15:$CGU$115,MATCH(J18,'R4_raw'!$F$13:$CGU$13,0),FALSE)</f>
        <v>2.5</v>
      </c>
      <c r="CW18" s="4886"/>
      <c r="CX18" s="315" t="s">
        <v>2499</v>
      </c>
      <c r="DA18" s="125"/>
      <c r="DJ18" s="9"/>
      <c r="DK18" s="9"/>
      <c r="ES18" s="231"/>
      <c r="ET18" s="231"/>
      <c r="EU18" s="232"/>
      <c r="EV18" s="232"/>
      <c r="EW18" s="53"/>
      <c r="EX18" s="53"/>
      <c r="EY18" s="49"/>
      <c r="EZ18" s="49"/>
      <c r="FA18" s="49"/>
      <c r="FC18" s="49"/>
      <c r="FD18" s="144"/>
      <c r="FE18" s="19"/>
      <c r="FF18" s="19"/>
      <c r="FG18" s="19"/>
      <c r="FH18" s="19"/>
      <c r="FI18" s="19"/>
      <c r="FJ18" s="19"/>
      <c r="FK18" s="19"/>
      <c r="FL18" s="19"/>
      <c r="FM18" s="19"/>
      <c r="FN18" s="19"/>
      <c r="FO18" s="19"/>
      <c r="FP18" s="19"/>
      <c r="FQ18" s="19"/>
      <c r="FR18" s="9"/>
      <c r="FS18" s="9"/>
      <c r="GE18" s="9"/>
      <c r="GF18" s="9"/>
      <c r="GM18" s="103"/>
    </row>
    <row r="19" spans="1:196" ht="18.75" customHeight="1" x14ac:dyDescent="0.2">
      <c r="A19" s="1887"/>
      <c r="B19" s="1887"/>
      <c r="C19" s="1887"/>
      <c r="D19" s="1887"/>
      <c r="E19" s="1887"/>
      <c r="F19" s="2130" t="s">
        <v>8234</v>
      </c>
      <c r="G19" s="2130"/>
      <c r="H19" s="2130" t="s">
        <v>7509</v>
      </c>
      <c r="I19" s="1893" t="s">
        <v>3150</v>
      </c>
      <c r="J19" s="1903" t="s">
        <v>6852</v>
      </c>
      <c r="K19" s="1903" t="s">
        <v>5685</v>
      </c>
      <c r="L19" s="1903"/>
      <c r="M19" s="7" t="s">
        <v>0</v>
      </c>
      <c r="O19" s="4787"/>
      <c r="P19" s="353" t="s">
        <v>250</v>
      </c>
      <c r="Q19" s="37"/>
      <c r="R19" s="38"/>
      <c r="S19" s="38"/>
      <c r="T19" s="38"/>
      <c r="U19" s="38"/>
      <c r="V19" s="38"/>
      <c r="W19" s="38"/>
      <c r="X19" s="38"/>
      <c r="Y19" s="38"/>
      <c r="Z19" s="38"/>
      <c r="AA19" s="38"/>
      <c r="AB19" s="38"/>
      <c r="AC19" s="38"/>
      <c r="AD19" s="38"/>
      <c r="AE19" s="460"/>
      <c r="AF19" s="460"/>
      <c r="AG19" s="38"/>
      <c r="AH19" s="460"/>
      <c r="AI19" s="460"/>
      <c r="AJ19" s="460"/>
      <c r="AK19" s="460"/>
      <c r="AL19" s="460"/>
      <c r="AM19" s="38"/>
      <c r="AN19" s="93"/>
      <c r="AO19" s="460"/>
      <c r="AP19" s="460"/>
      <c r="AQ19" s="318"/>
      <c r="AS19" s="3108"/>
      <c r="AT19" s="2368" t="s">
        <v>75</v>
      </c>
      <c r="AU19" s="2368"/>
      <c r="AV19" s="2368"/>
      <c r="AW19" s="2368"/>
      <c r="AX19" s="2368"/>
      <c r="AY19" s="2368"/>
      <c r="AZ19" s="2368"/>
      <c r="BA19" s="2368"/>
      <c r="BB19" s="2368"/>
      <c r="BC19" s="2368"/>
      <c r="BD19" s="4580">
        <f>VLOOKUP($DD$3,'R4_raw'!$F$15:$CGU$115,MATCH(F21,'R4_raw'!$F$13:$CGU$13,0),FALSE)</f>
        <v>21.696574225122351</v>
      </c>
      <c r="BE19" s="4580"/>
      <c r="BF19" s="4580"/>
      <c r="BG19" s="454" t="s">
        <v>2417</v>
      </c>
      <c r="BH19" s="2368"/>
      <c r="BI19" s="2368"/>
      <c r="BJ19" s="4898">
        <f>VLOOKUP($DD$3,'R4_raw'!$F$15:$CGU$115,MATCH(G21,'R4_raw'!$F$13:$CGU$13,0),FALSE)</f>
        <v>613</v>
      </c>
      <c r="BK19" s="4898"/>
      <c r="BL19" s="4898"/>
      <c r="BM19" s="3588"/>
      <c r="BN19" s="4618">
        <f>VLOOKUP($DD$3,'R4_raw'!$F$15:$CGU$115,MATCH(H21,'R4_raw'!$F$13:$CGU$13,0),FALSE)</f>
        <v>25</v>
      </c>
      <c r="BO19" s="4618"/>
      <c r="BP19" s="454" t="s">
        <v>76</v>
      </c>
      <c r="BQ19" s="27" t="str">
        <f>IF(BN19&lt;=15,"★","")</f>
        <v/>
      </c>
      <c r="BR19" s="4813">
        <f>VLOOKUP("長野県",'R4_raw'!$F$15:$CGU$115,MATCH(F21,'R4_raw'!$F$13:$CGU$13,0),FALSE)</f>
        <v>23.506420993858178</v>
      </c>
      <c r="BS19" s="4813"/>
      <c r="BT19" s="3110" t="s">
        <v>80</v>
      </c>
      <c r="BU19" s="19"/>
      <c r="BV19" s="354"/>
      <c r="BW19" s="4380" t="s">
        <v>7245</v>
      </c>
      <c r="BX19" s="4380"/>
      <c r="BY19" s="4380"/>
      <c r="BZ19" s="4380"/>
      <c r="CA19" s="4380"/>
      <c r="CB19" s="4380"/>
      <c r="CC19" s="4380"/>
      <c r="CD19" s="4380"/>
      <c r="CE19" s="4380"/>
      <c r="CF19" s="4380"/>
      <c r="CG19" s="4380"/>
      <c r="CH19" s="4380"/>
      <c r="CI19" s="4380"/>
      <c r="CJ19" s="4380"/>
      <c r="CK19" s="4380"/>
      <c r="CL19" s="4541">
        <f>VLOOKUP($DD$3,'R3_raw'!$F$15:$ALF$115,MATCH(I19,'R3_raw'!$F$13:$ALF$13,0),FALSE)</f>
        <v>30.986000000000001</v>
      </c>
      <c r="CM19" s="4541"/>
      <c r="CN19" s="454" t="s">
        <v>98</v>
      </c>
      <c r="CO19" s="24" t="s">
        <v>4999</v>
      </c>
      <c r="CP19" s="4756">
        <f>VLOOKUP($DD$3,'R4_raw'!$F$15:$CGU$115,MATCH(J19,'R4_raw'!$F$13:$CGU$13,0),FALSE)</f>
        <v>32.530999999999999</v>
      </c>
      <c r="CQ19" s="4756"/>
      <c r="CR19" s="454" t="s">
        <v>98</v>
      </c>
      <c r="CS19" s="3199">
        <f>VLOOKUP($DD$3,'R4_raw'!$F$15:$CGU$115,MATCH(K19,'R4_raw'!$F$13:$CGU$13,0),FALSE)</f>
        <v>50</v>
      </c>
      <c r="CT19" s="24" t="s">
        <v>76</v>
      </c>
      <c r="CU19" s="27" t="str">
        <f>IF(CR19&lt;=15,"★","")</f>
        <v/>
      </c>
      <c r="CV19" s="4886">
        <f>VLOOKUP("長野県",'R4_raw'!$F$15:$CGU$115,MATCH(J19,'R4_raw'!$F$13:$CGU$13,0),FALSE)</f>
        <v>42.728000000000002</v>
      </c>
      <c r="CW19" s="4886"/>
      <c r="CX19" s="315" t="s">
        <v>2500</v>
      </c>
      <c r="DF19" s="236"/>
      <c r="DG19" s="236"/>
      <c r="DH19" s="237"/>
      <c r="DI19" s="236"/>
      <c r="DJ19" s="237"/>
      <c r="DK19" s="236"/>
      <c r="DL19" s="237"/>
      <c r="DM19" s="236"/>
      <c r="DN19" s="237"/>
      <c r="DO19" s="236"/>
      <c r="DP19" s="237"/>
      <c r="DQ19" s="236"/>
      <c r="DR19" s="237"/>
      <c r="DU19" s="144"/>
      <c r="ED19" s="232"/>
      <c r="EH19" s="232"/>
      <c r="EK19" s="238"/>
      <c r="EL19" s="91"/>
      <c r="EZ19" s="183"/>
      <c r="FA19" s="49"/>
      <c r="FB19" s="49"/>
      <c r="FC19" s="49"/>
      <c r="FD19" s="49"/>
      <c r="FE19" s="49"/>
      <c r="FF19" s="49"/>
      <c r="FG19" s="49"/>
      <c r="FH19" s="49"/>
      <c r="FI19" s="49"/>
      <c r="FJ19" s="49"/>
      <c r="FK19" s="226"/>
      <c r="FL19" s="226"/>
      <c r="FM19" s="49"/>
      <c r="FN19" s="9"/>
      <c r="FO19" s="9"/>
      <c r="FP19" s="49"/>
      <c r="FR19" s="7"/>
      <c r="FS19" s="49"/>
      <c r="FT19" s="182"/>
      <c r="FU19" s="49"/>
      <c r="FV19" s="49"/>
      <c r="FW19" s="49"/>
    </row>
    <row r="20" spans="1:196" ht="33" customHeight="1" thickBot="1" x14ac:dyDescent="0.25">
      <c r="A20" s="1887"/>
      <c r="B20" s="1887"/>
      <c r="C20" s="1887"/>
      <c r="D20" s="1887"/>
      <c r="E20" s="1887"/>
      <c r="F20" s="2130"/>
      <c r="G20" s="2130"/>
      <c r="H20" s="2130"/>
      <c r="I20" s="1887"/>
      <c r="J20" s="1903" t="s">
        <v>5694</v>
      </c>
      <c r="K20" s="1903" t="s">
        <v>5695</v>
      </c>
      <c r="L20" s="1903" t="s">
        <v>5696</v>
      </c>
      <c r="M20" s="7" t="s">
        <v>0</v>
      </c>
      <c r="O20" s="4787"/>
      <c r="P20" s="4878" t="s">
        <v>8868</v>
      </c>
      <c r="Q20" s="4248"/>
      <c r="R20" s="4248"/>
      <c r="S20" s="4248"/>
      <c r="T20" s="4248"/>
      <c r="U20" s="4248"/>
      <c r="V20" s="4248"/>
      <c r="W20" s="4248"/>
      <c r="X20" s="4248"/>
      <c r="Y20" s="4248"/>
      <c r="Z20" s="4248"/>
      <c r="AA20" s="4354">
        <v>2019</v>
      </c>
      <c r="AB20" s="4354"/>
      <c r="AC20" s="2307"/>
      <c r="AD20" s="62"/>
      <c r="AE20" s="4354">
        <v>2022</v>
      </c>
      <c r="AF20" s="4354"/>
      <c r="AG20" s="2307"/>
      <c r="AH20" s="458"/>
      <c r="AI20" s="3026" t="s">
        <v>3062</v>
      </c>
      <c r="AJ20" s="3026"/>
      <c r="AK20" s="4812" t="s">
        <v>3063</v>
      </c>
      <c r="AL20" s="4812"/>
      <c r="AM20" s="4812"/>
      <c r="AN20" s="1855"/>
      <c r="AO20" s="4247" t="s">
        <v>3064</v>
      </c>
      <c r="AP20" s="4247"/>
      <c r="AQ20" s="3100"/>
      <c r="AS20" s="3111"/>
      <c r="AT20" s="3589" t="s">
        <v>77</v>
      </c>
      <c r="AU20" s="3589"/>
      <c r="AV20" s="3589"/>
      <c r="AW20" s="3589"/>
      <c r="AX20" s="3589"/>
      <c r="AY20" s="3589"/>
      <c r="AZ20" s="3589"/>
      <c r="BA20" s="3589"/>
      <c r="BB20" s="3589"/>
      <c r="BC20" s="3589"/>
      <c r="BD20" s="4882">
        <f>VLOOKUP($DD$3,'R4_raw'!$F$15:$CGU$115,MATCH(F22,'R4_raw'!$F$13:$CGU$13,0),FALSE)</f>
        <v>29.307568438003223</v>
      </c>
      <c r="BE20" s="4882"/>
      <c r="BF20" s="4882"/>
      <c r="BG20" s="3112" t="s">
        <v>2417</v>
      </c>
      <c r="BH20" s="3589"/>
      <c r="BI20" s="3589"/>
      <c r="BJ20" s="4893">
        <f>VLOOKUP($DD$3,'R4_raw'!$F$15:$CGU$115,MATCH(G22,'R4_raw'!$F$13:$CGU$13,0),FALSE)</f>
        <v>1863</v>
      </c>
      <c r="BK20" s="4893"/>
      <c r="BL20" s="4893"/>
      <c r="BM20" s="3590"/>
      <c r="BN20" s="4894">
        <f>VLOOKUP($DD$3,'R4_raw'!$F$15:$CGU$115,MATCH(H22,'R4_raw'!$F$13:$CGU$13,0),FALSE)</f>
        <v>74</v>
      </c>
      <c r="BO20" s="4894"/>
      <c r="BP20" s="3112" t="s">
        <v>76</v>
      </c>
      <c r="BQ20" s="3113" t="str">
        <f>IF(BN20&lt;=15,"★","")</f>
        <v/>
      </c>
      <c r="BR20" s="4909">
        <f>VLOOKUP("長野県",'R4_raw'!$F$15:$CGU$115,MATCH(F22,'R4_raw'!$F$13:$CGU$13,0),FALSE)</f>
        <v>25.572621035058429</v>
      </c>
      <c r="BS20" s="4909"/>
      <c r="BT20" s="3114" t="s">
        <v>80</v>
      </c>
      <c r="BU20" s="19"/>
      <c r="BV20" s="362"/>
      <c r="BW20" s="187"/>
      <c r="BX20" s="187"/>
      <c r="BY20" s="187"/>
      <c r="BZ20" s="187"/>
      <c r="CA20" s="187"/>
      <c r="CB20" s="187"/>
      <c r="CC20" s="187"/>
      <c r="CD20" s="187"/>
      <c r="CE20" s="189"/>
      <c r="CF20" s="189"/>
      <c r="CG20" s="189"/>
      <c r="CH20" s="189"/>
      <c r="CI20" s="189"/>
      <c r="CJ20" s="189"/>
      <c r="CK20" s="189"/>
      <c r="CL20" s="4881">
        <v>2022</v>
      </c>
      <c r="CM20" s="4881"/>
      <c r="CN20" s="189"/>
      <c r="CO20" s="189"/>
      <c r="CP20" s="4761" t="s">
        <v>8211</v>
      </c>
      <c r="CQ20" s="4761"/>
      <c r="CR20" s="4761"/>
      <c r="CS20" s="4881" t="s">
        <v>12</v>
      </c>
      <c r="CT20" s="4881"/>
      <c r="CU20" s="189"/>
      <c r="CV20" s="1932"/>
      <c r="CW20" s="1934" t="s">
        <v>277</v>
      </c>
      <c r="CX20" s="1933"/>
      <c r="DF20" s="236"/>
      <c r="DG20" s="236"/>
      <c r="DH20" s="237"/>
      <c r="DI20" s="236"/>
      <c r="DJ20" s="237"/>
      <c r="DK20" s="236"/>
      <c r="DL20" s="237"/>
      <c r="DM20" s="236"/>
      <c r="DN20" s="237"/>
      <c r="DO20" s="236"/>
      <c r="DP20" s="237"/>
      <c r="DQ20" s="236"/>
      <c r="DR20" s="237"/>
      <c r="DU20" s="144"/>
      <c r="ED20" s="232"/>
      <c r="EH20" s="232"/>
      <c r="EK20" s="238"/>
      <c r="EL20" s="91"/>
      <c r="EZ20" s="183"/>
      <c r="FA20" s="49"/>
      <c r="FB20" s="49"/>
      <c r="FC20" s="49"/>
      <c r="FD20" s="49"/>
      <c r="FE20" s="49"/>
      <c r="FF20" s="49"/>
      <c r="FG20" s="49"/>
      <c r="FH20" s="49"/>
      <c r="FI20" s="49"/>
      <c r="FJ20" s="49"/>
      <c r="FK20" s="226"/>
      <c r="FL20" s="226"/>
      <c r="FM20" s="49"/>
      <c r="FN20" s="9"/>
      <c r="FO20" s="9"/>
      <c r="FP20" s="49"/>
      <c r="FR20" s="7"/>
      <c r="FS20" s="49"/>
      <c r="FT20" s="182"/>
      <c r="FU20" s="49"/>
      <c r="FV20" s="49"/>
      <c r="FW20" s="49"/>
    </row>
    <row r="21" spans="1:196" ht="18" customHeight="1" thickBot="1" x14ac:dyDescent="0.25">
      <c r="A21" s="1893" t="s">
        <v>3138</v>
      </c>
      <c r="B21" s="1903" t="s">
        <v>7445</v>
      </c>
      <c r="C21" s="1903" t="s">
        <v>7444</v>
      </c>
      <c r="D21" s="1903" t="s">
        <v>7575</v>
      </c>
      <c r="E21" s="1943"/>
      <c r="F21" s="2130" t="s">
        <v>7577</v>
      </c>
      <c r="G21" s="2130" t="s">
        <v>7578</v>
      </c>
      <c r="H21" s="2130" t="s">
        <v>7579</v>
      </c>
      <c r="I21" s="1887"/>
      <c r="J21" s="1887"/>
      <c r="K21" s="1887"/>
      <c r="L21" s="1887"/>
      <c r="M21" s="7" t="s">
        <v>0</v>
      </c>
      <c r="O21" s="4787"/>
      <c r="P21" s="354"/>
      <c r="Q21" s="79" t="s">
        <v>75</v>
      </c>
      <c r="R21" s="41"/>
      <c r="S21" s="24"/>
      <c r="T21" s="24"/>
      <c r="U21" s="24"/>
      <c r="V21" s="24"/>
      <c r="W21" s="24"/>
      <c r="X21" s="24"/>
      <c r="Y21" s="24"/>
      <c r="Z21" s="24"/>
      <c r="AA21" s="4678">
        <f>VLOOKUP($DD$3,'R3_raw'!$F$15:$ALF$115,MATCH(A21,'R3_raw'!$F$13:$ALF$13,0),FALSE)</f>
        <v>7.5376884422110546</v>
      </c>
      <c r="AB21" s="4678"/>
      <c r="AC21" s="24" t="s">
        <v>80</v>
      </c>
      <c r="AD21" s="2368" t="s">
        <v>4999</v>
      </c>
      <c r="AE21" s="4676">
        <f>VLOOKUP($DD$3,'R4_raw'!$F$15:$CGU$115,MATCH(B21,'R4_raw'!$F$13:$CGU$13,0),FALSE)</f>
        <v>10.766721044045676</v>
      </c>
      <c r="AF21" s="4676"/>
      <c r="AG21" s="24" t="s">
        <v>80</v>
      </c>
      <c r="AH21" s="4351">
        <f>VLOOKUP($DD$3,'R4_raw'!$F$15:$CGU$115,MATCH(C21,'R4_raw'!$F$13:$CGU$13,0),FALSE)</f>
        <v>613</v>
      </c>
      <c r="AI21" s="4351"/>
      <c r="AJ21" s="4351"/>
      <c r="AK21" s="4618">
        <f>VLOOKUP($DD$3,'R4_raw'!$F$15:$CGU$115,MATCH(D21,'R4_raw'!$F$13:$CGU$13,0),FALSE)</f>
        <v>42</v>
      </c>
      <c r="AL21" s="4618"/>
      <c r="AM21" s="24" t="s">
        <v>76</v>
      </c>
      <c r="AN21" s="27" t="str">
        <f>IF(AK21&lt;=15,"★","")</f>
        <v/>
      </c>
      <c r="AO21" s="4813">
        <f>VLOOKUP("長野県",'R4_raw'!$F$15:$CGU$115,MATCH(B21,'R4_raw'!$F$13:$CGU$13,0),FALSE)</f>
        <v>10.776102735901731</v>
      </c>
      <c r="AP21" s="4813"/>
      <c r="AQ21" s="315" t="s">
        <v>80</v>
      </c>
      <c r="BU21" s="19"/>
      <c r="BV21" s="386"/>
      <c r="BW21" s="2331" t="s">
        <v>7607</v>
      </c>
      <c r="BX21" s="2331"/>
      <c r="BY21" s="2331"/>
      <c r="BZ21" s="2331"/>
      <c r="CA21" s="2331"/>
      <c r="CB21" s="2331"/>
      <c r="CC21" s="2331"/>
      <c r="CD21" s="2331"/>
      <c r="CE21" s="2331"/>
      <c r="CF21" s="2331"/>
      <c r="CG21" s="2331"/>
      <c r="CH21" s="2331"/>
      <c r="CI21" s="2331"/>
      <c r="CJ21" s="2331"/>
      <c r="CK21" s="2331"/>
      <c r="CL21" s="4758">
        <f>VLOOKUP($DD$3,'R4_raw'!$F$15:$CGU$115,MATCH(J20,'R4_raw'!$F$13:$CGU$13,0),FALSE)</f>
        <v>191</v>
      </c>
      <c r="CM21" s="4758"/>
      <c r="CN21" s="455" t="s">
        <v>6910</v>
      </c>
      <c r="CO21" s="310"/>
      <c r="CP21" s="4929">
        <f>VLOOKUP($DD$3,'R4_raw'!$F$15:$CGU$115,MATCH(K20,'R4_raw'!$F$13:$CGU$13,0),FALSE)</f>
        <v>1.7027118583629004</v>
      </c>
      <c r="CQ21" s="4929"/>
      <c r="CR21" s="455" t="s">
        <v>6859</v>
      </c>
      <c r="CS21" s="3602">
        <f>VLOOKUP($DD$3,'R4_raw'!$F$15:$CGU$115,MATCH(L20,'R4_raw'!$F$13:$CGU$13,0),FALSE)</f>
        <v>33</v>
      </c>
      <c r="CT21" s="310" t="s">
        <v>76</v>
      </c>
      <c r="CU21" s="310"/>
      <c r="CV21" s="4887">
        <f>VLOOKUP("長野県",'R4_raw'!$F$15:$CGU$115,MATCH(K20,'R4_raw'!$F$13:$CGU$13,0),FALSE)</f>
        <v>3.3469402664767176</v>
      </c>
      <c r="CW21" s="4887"/>
      <c r="CX21" s="321" t="s">
        <v>6858</v>
      </c>
      <c r="DF21" s="236"/>
      <c r="DG21" s="236"/>
      <c r="DH21" s="237"/>
      <c r="DR21" s="237"/>
      <c r="DU21" s="144"/>
      <c r="ED21" s="232"/>
      <c r="EH21" s="232"/>
      <c r="EK21" s="238"/>
      <c r="EL21" s="91"/>
      <c r="EZ21" s="183"/>
      <c r="FA21" s="98"/>
      <c r="FB21" s="98"/>
      <c r="FC21" s="98"/>
      <c r="FD21" s="98"/>
      <c r="FE21" s="98"/>
      <c r="FF21" s="98"/>
      <c r="FG21" s="98"/>
      <c r="FH21" s="98"/>
      <c r="FI21" s="98"/>
      <c r="FJ21" s="98"/>
      <c r="FK21" s="226"/>
      <c r="FL21" s="226"/>
      <c r="FM21" s="49"/>
      <c r="FN21" s="9"/>
      <c r="FO21" s="9"/>
      <c r="FP21" s="49"/>
      <c r="FR21" s="7"/>
      <c r="FS21" s="49"/>
      <c r="FT21" s="182"/>
      <c r="FU21" s="49"/>
      <c r="FV21" s="49"/>
      <c r="FW21" s="49"/>
    </row>
    <row r="22" spans="1:196" ht="18" customHeight="1" thickBot="1" x14ac:dyDescent="0.25">
      <c r="A22" s="1893" t="s">
        <v>3139</v>
      </c>
      <c r="B22" s="1903" t="s">
        <v>8235</v>
      </c>
      <c r="C22" s="1903" t="s">
        <v>7492</v>
      </c>
      <c r="D22" s="1903" t="s">
        <v>7576</v>
      </c>
      <c r="E22" s="1887"/>
      <c r="F22" s="2130" t="s">
        <v>7494</v>
      </c>
      <c r="G22" s="2130" t="s">
        <v>7585</v>
      </c>
      <c r="H22" s="2130" t="s">
        <v>7580</v>
      </c>
      <c r="I22" s="1887"/>
      <c r="J22" s="1887"/>
      <c r="K22" s="1887"/>
      <c r="L22" s="1887"/>
      <c r="M22" s="7" t="s">
        <v>0</v>
      </c>
      <c r="O22" s="4788"/>
      <c r="P22" s="386" t="s">
        <v>3504</v>
      </c>
      <c r="Q22" s="387" t="s">
        <v>77</v>
      </c>
      <c r="R22" s="307"/>
      <c r="S22" s="310"/>
      <c r="T22" s="310"/>
      <c r="U22" s="310"/>
      <c r="V22" s="310"/>
      <c r="W22" s="310"/>
      <c r="X22" s="310"/>
      <c r="Y22" s="310"/>
      <c r="Z22" s="310"/>
      <c r="AA22" s="4799">
        <f>VLOOKUP($DD$3,'R3_raw'!$F$15:$ALF$115,MATCH(A22,'R3_raw'!$F$13:$ALF$13,0),FALSE)</f>
        <v>8.7219343696027636</v>
      </c>
      <c r="AB22" s="4799"/>
      <c r="AC22" s="310" t="s">
        <v>80</v>
      </c>
      <c r="AD22" s="2205" t="s">
        <v>4999</v>
      </c>
      <c r="AE22" s="4676">
        <f>VLOOKUP($DD$3,'R4_raw'!$F$15:$CGU$115,MATCH(B22,'R4_raw'!$F$13:$CGU$13,0),FALSE)</f>
        <v>11.003757380568976</v>
      </c>
      <c r="AF22" s="4676"/>
      <c r="AG22" s="310" t="s">
        <v>80</v>
      </c>
      <c r="AH22" s="4351">
        <f>VLOOKUP($DD$3,'R4_raw'!$F$15:$CGU$115,MATCH(C22,'R4_raw'!$F$13:$CGU$13,0),FALSE)</f>
        <v>1863</v>
      </c>
      <c r="AI22" s="4351"/>
      <c r="AJ22" s="4351"/>
      <c r="AK22" s="4618">
        <f>VLOOKUP($DD$3,'R4_raw'!$F$15:$CGU$115,MATCH(D22,'R4_raw'!$F$13:$CGU$13,0),FALSE)</f>
        <v>53</v>
      </c>
      <c r="AL22" s="4618"/>
      <c r="AM22" s="310" t="s">
        <v>76</v>
      </c>
      <c r="AN22" s="311" t="str">
        <f>IF(AK22&lt;=15,"★","")</f>
        <v/>
      </c>
      <c r="AO22" s="4813">
        <f>VLOOKUP("長野県",'R4_raw'!$F$15:$CGU$115,MATCH(B22,'R4_raw'!$F$13:$CGU$13,0),FALSE)</f>
        <v>10.454090150250417</v>
      </c>
      <c r="AP22" s="4813"/>
      <c r="AQ22" s="321" t="s">
        <v>80</v>
      </c>
      <c r="DF22" s="236"/>
      <c r="DG22" s="236"/>
      <c r="DH22" s="237"/>
      <c r="DR22" s="237"/>
      <c r="DU22" s="144"/>
      <c r="ED22" s="232"/>
      <c r="EH22" s="232"/>
      <c r="EK22" s="238"/>
      <c r="EL22" s="91"/>
      <c r="EZ22" s="183"/>
      <c r="FK22" s="226"/>
      <c r="FL22" s="226"/>
      <c r="FM22" s="49"/>
      <c r="FN22" s="9"/>
      <c r="FO22" s="9"/>
      <c r="FP22" s="49"/>
      <c r="FR22" s="7"/>
      <c r="FS22" s="49"/>
      <c r="FT22" s="182"/>
      <c r="FU22" s="49"/>
      <c r="FV22" s="49"/>
      <c r="FW22" s="49"/>
    </row>
    <row r="23" spans="1:196" ht="6.75" customHeight="1" thickBot="1" x14ac:dyDescent="0.25">
      <c r="A23" s="1890"/>
      <c r="B23" s="1890"/>
      <c r="C23" s="1890"/>
      <c r="D23" s="1890"/>
      <c r="E23" s="1890"/>
      <c r="F23" s="1890"/>
      <c r="G23" s="1890"/>
      <c r="H23" s="1890"/>
      <c r="M23" s="7" t="s">
        <v>0</v>
      </c>
      <c r="P23" s="2429"/>
      <c r="Q23" s="342"/>
      <c r="R23" s="342"/>
      <c r="S23" s="342"/>
      <c r="T23" s="342"/>
      <c r="U23" s="342"/>
      <c r="V23" s="342"/>
      <c r="W23" s="342"/>
      <c r="X23" s="342"/>
      <c r="Y23" s="342"/>
      <c r="Z23" s="342"/>
      <c r="AA23" s="342"/>
      <c r="AB23" s="342"/>
      <c r="AC23" s="2430"/>
      <c r="AD23" s="342"/>
      <c r="AE23" s="342"/>
      <c r="AF23" s="342"/>
      <c r="AG23" s="342"/>
      <c r="AH23" s="342"/>
      <c r="AI23" s="342"/>
      <c r="AJ23" s="342"/>
      <c r="AK23" s="342"/>
      <c r="AL23" s="342"/>
      <c r="AM23" s="342"/>
      <c r="AN23" s="2431"/>
      <c r="AO23" s="342"/>
      <c r="AP23" s="342"/>
      <c r="AQ23" s="342"/>
      <c r="CG23" s="7"/>
      <c r="DA23" s="106"/>
      <c r="DB23" s="106"/>
      <c r="DC23" s="106"/>
      <c r="DD23" s="53"/>
      <c r="DE23" s="53"/>
      <c r="DG23" s="53"/>
      <c r="DJ23" s="53"/>
      <c r="DK23" s="53"/>
      <c r="DM23" s="146"/>
      <c r="DN23" s="146"/>
      <c r="DR23" s="103"/>
      <c r="DS23" s="49"/>
      <c r="DT23" s="49"/>
      <c r="DU23" s="49"/>
      <c r="ES23" s="231"/>
      <c r="ET23" s="231"/>
      <c r="EU23" s="232"/>
      <c r="EV23" s="232"/>
      <c r="EW23" s="53"/>
      <c r="EX23" s="53"/>
      <c r="EY23" s="49"/>
      <c r="EZ23" s="49"/>
      <c r="FA23" s="49"/>
      <c r="FC23" s="49"/>
      <c r="FD23" s="144"/>
      <c r="FE23" s="19"/>
      <c r="FF23" s="19"/>
      <c r="FG23" s="19"/>
      <c r="FH23" s="19"/>
      <c r="FI23" s="19"/>
      <c r="FJ23" s="19"/>
      <c r="FK23" s="19"/>
      <c r="FL23" s="19"/>
      <c r="FM23" s="19"/>
      <c r="FN23" s="19"/>
      <c r="FO23" s="19"/>
      <c r="FP23" s="19"/>
      <c r="FQ23" s="19"/>
      <c r="FR23" s="9"/>
      <c r="FS23" s="9"/>
    </row>
    <row r="24" spans="1:196" ht="20.25" customHeight="1" x14ac:dyDescent="0.2">
      <c r="A24" s="163"/>
      <c r="B24" s="163"/>
      <c r="C24" s="163"/>
      <c r="D24" s="163"/>
      <c r="E24" s="163"/>
      <c r="F24" s="164"/>
      <c r="G24" s="164"/>
      <c r="H24" s="164"/>
      <c r="I24" s="163"/>
      <c r="J24" s="163"/>
      <c r="K24" s="163"/>
      <c r="L24" s="163"/>
      <c r="M24" s="7" t="s">
        <v>0</v>
      </c>
      <c r="O24" s="4798" t="s">
        <v>311</v>
      </c>
      <c r="P24" s="358" t="s">
        <v>251</v>
      </c>
      <c r="Q24" s="297"/>
      <c r="R24" s="297"/>
      <c r="S24" s="297"/>
      <c r="T24" s="297"/>
      <c r="U24" s="298"/>
      <c r="V24" s="298"/>
      <c r="W24" s="298"/>
      <c r="X24" s="298"/>
      <c r="Y24" s="298"/>
      <c r="Z24" s="298"/>
      <c r="AA24" s="298"/>
      <c r="AB24" s="298"/>
      <c r="AC24" s="350"/>
      <c r="AD24" s="298"/>
      <c r="AE24" s="298"/>
      <c r="AF24" s="298"/>
      <c r="AG24" s="298"/>
      <c r="AH24" s="298"/>
      <c r="AI24" s="298"/>
      <c r="AJ24" s="298"/>
      <c r="AK24" s="297"/>
      <c r="AL24" s="297"/>
      <c r="AM24" s="297"/>
      <c r="AN24" s="298"/>
      <c r="AO24" s="298"/>
      <c r="AP24" s="298"/>
      <c r="AQ24" s="313"/>
      <c r="AS24" s="322" t="s">
        <v>252</v>
      </c>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Q24" s="323"/>
      <c r="BR24" s="323"/>
      <c r="BS24" s="323"/>
      <c r="BT24" s="324"/>
      <c r="BV24" s="1842" t="s">
        <v>201</v>
      </c>
      <c r="BW24" s="1843" t="s">
        <v>5475</v>
      </c>
      <c r="BX24" s="1843"/>
      <c r="BY24" s="1843"/>
      <c r="BZ24" s="1843"/>
      <c r="CA24" s="1843"/>
      <c r="CB24" s="1843"/>
      <c r="CC24" s="1843"/>
      <c r="CD24" s="1843"/>
      <c r="CE24" s="1843"/>
      <c r="CF24" s="1843"/>
      <c r="CG24" s="1843"/>
      <c r="CH24" s="1843"/>
      <c r="CI24" s="1843"/>
      <c r="CJ24" s="1844"/>
      <c r="CK24" s="1844"/>
      <c r="CL24" s="4884">
        <v>2021</v>
      </c>
      <c r="CM24" s="4884"/>
      <c r="CN24" s="1844"/>
      <c r="CO24" s="1999"/>
      <c r="CP24" s="4880">
        <v>2022</v>
      </c>
      <c r="CQ24" s="4880"/>
      <c r="CR24" s="4880"/>
      <c r="CS24" s="4880"/>
      <c r="CT24" s="4880"/>
      <c r="CU24" s="4880"/>
      <c r="CV24" s="4884" t="s">
        <v>229</v>
      </c>
      <c r="CW24" s="4884"/>
      <c r="CX24" s="4885"/>
      <c r="EP24" s="228"/>
      <c r="EQ24" s="228"/>
      <c r="ER24" s="228"/>
      <c r="ES24" s="228"/>
      <c r="ET24" s="228"/>
      <c r="EU24" s="228"/>
      <c r="EV24" s="228"/>
      <c r="EW24" s="228"/>
      <c r="EX24" s="228"/>
      <c r="EY24" s="228"/>
      <c r="EZ24" s="228"/>
      <c r="FA24" s="228"/>
      <c r="FC24" s="49"/>
      <c r="FD24" s="144"/>
      <c r="FE24" s="19"/>
      <c r="FF24" s="19"/>
      <c r="FG24" s="19"/>
      <c r="FH24" s="19"/>
      <c r="FI24" s="19"/>
      <c r="FJ24" s="19"/>
      <c r="FK24" s="19"/>
      <c r="FL24" s="19"/>
      <c r="FM24" s="19"/>
      <c r="FN24" s="19"/>
      <c r="FO24" s="19"/>
      <c r="FP24" s="19"/>
      <c r="FQ24" s="19"/>
      <c r="FR24" s="9"/>
      <c r="FS24" s="9"/>
    </row>
    <row r="25" spans="1:196" ht="18.75" customHeight="1" x14ac:dyDescent="0.2">
      <c r="A25" s="163"/>
      <c r="B25" s="163"/>
      <c r="C25" s="163"/>
      <c r="D25" s="163"/>
      <c r="E25" s="163"/>
      <c r="F25" s="164"/>
      <c r="G25" s="164"/>
      <c r="H25" s="164"/>
      <c r="I25" s="1894" t="s">
        <v>1390</v>
      </c>
      <c r="J25" s="1900" t="s">
        <v>5686</v>
      </c>
      <c r="K25" s="1894" t="s">
        <v>5690</v>
      </c>
      <c r="L25" s="1894"/>
      <c r="M25" s="7" t="s">
        <v>0</v>
      </c>
      <c r="O25" s="4798"/>
      <c r="P25" s="4547" t="s">
        <v>5468</v>
      </c>
      <c r="Q25" s="4237"/>
      <c r="R25" s="4237"/>
      <c r="S25" s="4237"/>
      <c r="T25" s="4237"/>
      <c r="U25" s="4237"/>
      <c r="V25" s="4237"/>
      <c r="W25" s="4237"/>
      <c r="X25" s="4237"/>
      <c r="Y25" s="4237"/>
      <c r="Z25" s="214"/>
      <c r="AA25" s="214"/>
      <c r="AB25" s="214"/>
      <c r="AC25" s="214"/>
      <c r="AD25" s="4275">
        <v>2022</v>
      </c>
      <c r="AE25" s="4275"/>
      <c r="AF25" s="4275"/>
      <c r="AG25" s="214"/>
      <c r="AH25" s="214"/>
      <c r="AI25" s="214"/>
      <c r="AJ25" s="214"/>
      <c r="AK25" s="213"/>
      <c r="AL25" s="213"/>
      <c r="AM25" s="213"/>
      <c r="AN25" s="213"/>
      <c r="AO25" s="4275" t="s">
        <v>276</v>
      </c>
      <c r="AP25" s="4275"/>
      <c r="AQ25" s="336"/>
      <c r="AR25" s="53"/>
      <c r="AS25" s="353" t="s">
        <v>253</v>
      </c>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18"/>
      <c r="BV25" s="335" t="s">
        <v>297</v>
      </c>
      <c r="BW25" s="421"/>
      <c r="BX25" s="421"/>
      <c r="BY25" s="421"/>
      <c r="BZ25" s="421"/>
      <c r="CA25" s="421"/>
      <c r="CB25" s="421"/>
      <c r="CC25" s="421"/>
      <c r="CD25" s="421"/>
      <c r="CE25" s="421"/>
      <c r="CF25" s="421"/>
      <c r="CG25" s="3790"/>
      <c r="CH25" s="421"/>
      <c r="CI25" s="421"/>
      <c r="CJ25" s="421"/>
      <c r="CK25" s="421"/>
      <c r="CL25" s="4877">
        <f>VLOOKUP($DD$3,'R3_raw'!$F$15:$ALF$115,MATCH(I25,'R3_raw'!$F$13:$ALF$13,0),FALSE)</f>
        <v>15</v>
      </c>
      <c r="CM25" s="4877"/>
      <c r="CN25" s="1422" t="s">
        <v>108</v>
      </c>
      <c r="CO25" s="3784" t="s">
        <v>4999</v>
      </c>
      <c r="CP25" s="4757">
        <f>VLOOKUP($DD$3,'R4_raw'!$F$15:$CGU$115,MATCH(J25,'R4_raw'!$F$13:$CGU$13,0),FALSE)</f>
        <v>20</v>
      </c>
      <c r="CQ25" s="4757"/>
      <c r="CR25" s="1422" t="s">
        <v>108</v>
      </c>
      <c r="CS25" s="3791">
        <f>VLOOKUP($DD$3,'R4_raw'!$F$15:$CGU$115,MATCH(K25,'R4_raw'!$F$13:$CGU$13,0),FALSE)</f>
        <v>1</v>
      </c>
      <c r="CT25" s="2317" t="s">
        <v>4</v>
      </c>
      <c r="CU25" s="211" t="str">
        <f>IF(CS25&lt;=15,"★","")</f>
        <v>★</v>
      </c>
      <c r="CV25" s="4863">
        <f>VLOOKUP("長野県",'R4_raw'!$F$15:$CGU$115,MATCH(J25,'R4_raw'!$F$13:$CGU$13,0),FALSE)</f>
        <v>2.6623376623376624</v>
      </c>
      <c r="CW25" s="4863"/>
      <c r="CX25" s="3792" t="s">
        <v>108</v>
      </c>
      <c r="DD25" s="239"/>
      <c r="DE25" s="239"/>
      <c r="DF25" s="239"/>
      <c r="DG25" s="239"/>
      <c r="DH25" s="239"/>
      <c r="DI25" s="239"/>
      <c r="DJ25" s="239"/>
      <c r="DK25" s="239"/>
      <c r="DL25" s="239"/>
      <c r="DM25" s="239"/>
      <c r="DN25" s="239"/>
      <c r="DO25" s="239"/>
      <c r="DP25" s="239"/>
      <c r="DQ25" s="239"/>
      <c r="FA25" s="91"/>
      <c r="FC25" s="228"/>
      <c r="FD25" s="228"/>
      <c r="FE25" s="228"/>
      <c r="FF25" s="228"/>
      <c r="FG25" s="228"/>
      <c r="FH25" s="228"/>
      <c r="FI25" s="228"/>
      <c r="FJ25" s="228"/>
      <c r="FK25" s="228"/>
      <c r="FL25" s="228"/>
      <c r="FM25" s="228"/>
      <c r="FN25" s="228"/>
      <c r="FO25" s="228"/>
      <c r="FP25" s="228"/>
      <c r="FQ25" s="228"/>
      <c r="FR25" s="7"/>
    </row>
    <row r="26" spans="1:196" ht="27" customHeight="1" x14ac:dyDescent="0.2">
      <c r="A26" s="163"/>
      <c r="B26" s="163"/>
      <c r="C26" s="163"/>
      <c r="D26" s="163"/>
      <c r="E26" s="163"/>
      <c r="F26" s="164"/>
      <c r="G26" s="164"/>
      <c r="H26" s="164"/>
      <c r="I26" s="1894" t="s">
        <v>3153</v>
      </c>
      <c r="J26" s="1900" t="s">
        <v>5599</v>
      </c>
      <c r="K26" s="163"/>
      <c r="L26" s="163"/>
      <c r="M26" s="7" t="s">
        <v>0</v>
      </c>
      <c r="O26" s="4798"/>
      <c r="P26" s="335"/>
      <c r="Q26" s="209"/>
      <c r="R26" s="209"/>
      <c r="S26" s="209"/>
      <c r="T26" s="209"/>
      <c r="U26" s="4840" t="s">
        <v>3503</v>
      </c>
      <c r="V26" s="4841"/>
      <c r="W26" s="4841"/>
      <c r="X26" s="4841"/>
      <c r="Y26" s="4842"/>
      <c r="Z26" s="4840" t="s">
        <v>99</v>
      </c>
      <c r="AA26" s="4841"/>
      <c r="AB26" s="4841"/>
      <c r="AC26" s="4841"/>
      <c r="AD26" s="4841"/>
      <c r="AE26" s="4841"/>
      <c r="AF26" s="4841"/>
      <c r="AG26" s="4841"/>
      <c r="AH26" s="4841"/>
      <c r="AI26" s="4841"/>
      <c r="AJ26" s="4842"/>
      <c r="AK26" s="4807" t="s">
        <v>3054</v>
      </c>
      <c r="AL26" s="4808"/>
      <c r="AM26" s="4808"/>
      <c r="AN26" s="4808"/>
      <c r="AO26" s="4808"/>
      <c r="AP26" s="4808"/>
      <c r="AQ26" s="4809"/>
      <c r="AR26" s="53"/>
      <c r="AS26" s="334" t="s">
        <v>261</v>
      </c>
      <c r="AT26" s="4916" t="s">
        <v>7146</v>
      </c>
      <c r="AU26" s="4916"/>
      <c r="AV26" s="4916"/>
      <c r="AW26" s="4916"/>
      <c r="AX26" s="4916"/>
      <c r="AY26" s="4916"/>
      <c r="AZ26" s="4916"/>
      <c r="BA26" s="4916"/>
      <c r="BB26" s="4916"/>
      <c r="BC26" s="4916"/>
      <c r="BD26" s="4916"/>
      <c r="BE26" s="4916"/>
      <c r="BF26" s="4916"/>
      <c r="BG26" s="4916"/>
      <c r="BH26" s="4888">
        <v>2022</v>
      </c>
      <c r="BI26" s="4888"/>
      <c r="BJ26" s="4888"/>
      <c r="BK26" s="1929"/>
      <c r="BL26" s="1929"/>
      <c r="BM26" s="213"/>
      <c r="BN26" s="214" t="s">
        <v>12</v>
      </c>
      <c r="BO26" s="214"/>
      <c r="BP26" s="213"/>
      <c r="BQ26" s="213"/>
      <c r="BR26" s="4275" t="s">
        <v>276</v>
      </c>
      <c r="BS26" s="4275"/>
      <c r="BT26" s="336"/>
      <c r="BV26" s="335"/>
      <c r="BW26" s="4215" t="s">
        <v>8860</v>
      </c>
      <c r="BX26" s="4215"/>
      <c r="BY26" s="4215"/>
      <c r="BZ26" s="4215"/>
      <c r="CA26" s="4215"/>
      <c r="CB26" s="4215"/>
      <c r="CC26" s="4215"/>
      <c r="CD26" s="4215"/>
      <c r="CE26" s="4215"/>
      <c r="CF26" s="4215"/>
      <c r="CG26" s="4215"/>
      <c r="CH26" s="4215"/>
      <c r="CI26" s="4215"/>
      <c r="CJ26" s="4215"/>
      <c r="CK26" s="4215"/>
      <c r="CL26" s="4215"/>
      <c r="CM26" s="4215"/>
      <c r="CN26" s="4215"/>
      <c r="CO26" s="3462" t="str">
        <f>VLOOKUP($DD$3,'R3_raw'!$F$15:$ALF$115,MATCH(I26,'R3_raw'!$F$13:$ALF$13,0),FALSE)</f>
        <v>〇</v>
      </c>
      <c r="CP26" s="3442" t="s">
        <v>4999</v>
      </c>
      <c r="CQ26" s="3432" t="str">
        <f>VLOOKUP($DD$3,'R4_raw'!$F$15:$CGU$115,MATCH(J26,'R4_raw'!$F$13:$CGU$13,0),FALSE)</f>
        <v>〇</v>
      </c>
      <c r="CR26" s="4635">
        <f>VLOOKUP("長野県",'R4_raw'!$F$15:$CGU$115,MATCH(J26,'R4_raw'!$F$13:$CGU$13,0),FALSE)</f>
        <v>21</v>
      </c>
      <c r="CS26" s="4635"/>
      <c r="CT26" s="4868" t="s">
        <v>100</v>
      </c>
      <c r="CU26" s="4868"/>
      <c r="CV26" s="4738">
        <f>CR26/77*100</f>
        <v>27.27272727272727</v>
      </c>
      <c r="CW26" s="4738"/>
      <c r="CX26" s="315" t="s">
        <v>80</v>
      </c>
      <c r="DD26" s="239"/>
      <c r="DE26" s="239"/>
      <c r="DF26" s="239"/>
      <c r="DG26" s="239"/>
      <c r="DH26" s="239"/>
      <c r="DI26" s="239"/>
      <c r="DJ26" s="239"/>
      <c r="DK26" s="239"/>
      <c r="DL26" s="239"/>
      <c r="DM26" s="239"/>
      <c r="DN26" s="239"/>
      <c r="DO26" s="239"/>
      <c r="DP26" s="239"/>
      <c r="DQ26" s="239"/>
      <c r="ES26" s="9"/>
      <c r="ET26" s="9"/>
      <c r="EW26" s="9"/>
      <c r="EX26" s="9"/>
      <c r="FA26" s="91"/>
      <c r="FC26" s="228"/>
      <c r="FD26" s="228"/>
      <c r="FE26" s="228"/>
      <c r="FF26" s="228"/>
      <c r="FG26" s="228"/>
      <c r="FH26" s="228"/>
      <c r="FI26" s="228"/>
      <c r="FJ26" s="228"/>
      <c r="FK26" s="228"/>
      <c r="FL26" s="228"/>
      <c r="FM26" s="228"/>
      <c r="FN26" s="228"/>
      <c r="FO26" s="228"/>
      <c r="FP26" s="228"/>
      <c r="FQ26" s="228"/>
      <c r="FR26" s="7"/>
    </row>
    <row r="27" spans="1:196" ht="30.75" customHeight="1" x14ac:dyDescent="0.2">
      <c r="A27" s="1900" t="s">
        <v>5489</v>
      </c>
      <c r="B27" s="1900"/>
      <c r="C27" s="1900" t="s">
        <v>5499</v>
      </c>
      <c r="D27" s="163"/>
      <c r="E27" s="163"/>
      <c r="F27" s="1904" t="s">
        <v>5541</v>
      </c>
      <c r="G27" s="1904" t="s">
        <v>5542</v>
      </c>
      <c r="H27" s="1904" t="s">
        <v>5675</v>
      </c>
      <c r="I27" s="1894" t="s">
        <v>1387</v>
      </c>
      <c r="J27" s="1900" t="s">
        <v>5600</v>
      </c>
      <c r="K27" s="163"/>
      <c r="L27" s="163"/>
      <c r="M27" s="7" t="s">
        <v>0</v>
      </c>
      <c r="O27" s="4798"/>
      <c r="P27" s="335"/>
      <c r="Q27" s="4796" t="s">
        <v>84</v>
      </c>
      <c r="R27" s="4796"/>
      <c r="S27" s="4796"/>
      <c r="T27" s="4797"/>
      <c r="U27" s="4792" t="str">
        <f>VLOOKUP($DD$3,'R4_raw'!$F$15:$CGU$115,MATCH(A27,'R4_raw'!$F$13:$CGU$13,0),FALSE)</f>
        <v>不足している地域（地区）がある</v>
      </c>
      <c r="V27" s="4793"/>
      <c r="W27" s="4793"/>
      <c r="X27" s="4793"/>
      <c r="Y27" s="4794"/>
      <c r="Z27" s="4815" t="str">
        <f>VLOOKUP($DD$3,'R4_raw'!$F$15:$CGU$115,MATCH(C27,'R4_raw'!$F$13:$CGU$13,0),FALSE)</f>
        <v>一部の地域（地区）において、対応できる事業者や団体が地域にない</v>
      </c>
      <c r="AA27" s="4816"/>
      <c r="AB27" s="4816"/>
      <c r="AC27" s="4816"/>
      <c r="AD27" s="4816"/>
      <c r="AE27" s="4816"/>
      <c r="AF27" s="4816"/>
      <c r="AG27" s="4816"/>
      <c r="AH27" s="4816"/>
      <c r="AI27" s="4816"/>
      <c r="AJ27" s="4817"/>
      <c r="AK27" s="4814">
        <f>VLOOKUP("長野県",'R4_raw'!$F$15:$CGU$115,MATCH(A27,'R4_raw'!$F$13:$CGU$13,0),FALSE)</f>
        <v>71</v>
      </c>
      <c r="AL27" s="4814"/>
      <c r="AM27" s="24" t="s">
        <v>285</v>
      </c>
      <c r="AN27" s="419"/>
      <c r="AO27" s="4249">
        <f t="shared" ref="AO27:AO33" si="2">AK27/77*100</f>
        <v>92.20779220779221</v>
      </c>
      <c r="AP27" s="4249"/>
      <c r="AQ27" s="315" t="s">
        <v>286</v>
      </c>
      <c r="AR27" s="53"/>
      <c r="AS27" s="335" t="s">
        <v>297</v>
      </c>
      <c r="AT27" s="4689">
        <f>VLOOKUP($DD$3,'R4_raw'!$F$15:$CGU$115,MATCH(F27,'R4_raw'!$F$13:$CGU$13,0),FALSE)</f>
        <v>1</v>
      </c>
      <c r="AU27" s="4689"/>
      <c r="AV27" s="4689"/>
      <c r="AW27" s="2368" t="s">
        <v>101</v>
      </c>
      <c r="AX27" s="2368"/>
      <c r="AY27" s="24"/>
      <c r="AZ27" s="24"/>
      <c r="BA27" s="4905" t="s">
        <v>3065</v>
      </c>
      <c r="BB27" s="4905"/>
      <c r="BC27" s="4905"/>
      <c r="BD27" s="4905"/>
      <c r="BE27" s="4905"/>
      <c r="BF27" s="4905"/>
      <c r="BG27" s="4647">
        <f>VLOOKUP($DD$3,'R4_raw'!$F$15:$CGU$115,MATCH(G27,'R4_raw'!$F$13:$CGU$13,0),FALSE)</f>
        <v>8.9147217715335111E-3</v>
      </c>
      <c r="BH27" s="4647"/>
      <c r="BI27" s="4647"/>
      <c r="BJ27" s="24" t="s">
        <v>101</v>
      </c>
      <c r="BK27" s="2368"/>
      <c r="BL27" s="24"/>
      <c r="BN27" s="4436">
        <f>VLOOKUP($DD$3,'R4_raw'!$F$15:$CGU$115,MATCH(H27,'R4_raw'!$F$13:$CGU$13,0),FALSE)</f>
        <v>31</v>
      </c>
      <c r="BO27" s="4436"/>
      <c r="BP27" s="24" t="s">
        <v>76</v>
      </c>
      <c r="BQ27" s="3436" t="str">
        <f>IF(BN27&lt;=15,"★","")</f>
        <v/>
      </c>
      <c r="BR27" s="4742">
        <f>VLOOKUP("長野県",'R4_raw'!$F$15:$CGU$115,MATCH(G27,'R4_raw'!$F$13:$CGU$13,0),FALSE)</f>
        <v>9.588778389633161E-2</v>
      </c>
      <c r="BS27" s="4742"/>
      <c r="BT27" s="3434" t="s">
        <v>2226</v>
      </c>
      <c r="BV27" s="335"/>
      <c r="BW27" s="4935" t="s">
        <v>8861</v>
      </c>
      <c r="BX27" s="4935"/>
      <c r="BY27" s="4935"/>
      <c r="BZ27" s="4935"/>
      <c r="CA27" s="4935"/>
      <c r="CB27" s="4935"/>
      <c r="CC27" s="4935"/>
      <c r="CD27" s="4935"/>
      <c r="CE27" s="4935"/>
      <c r="CF27" s="4935"/>
      <c r="CG27" s="4935"/>
      <c r="CH27" s="4935"/>
      <c r="CI27" s="4935"/>
      <c r="CJ27" s="4935"/>
      <c r="CK27" s="4935"/>
      <c r="CL27" s="4935"/>
      <c r="CM27" s="4935"/>
      <c r="CN27" s="4935"/>
      <c r="CO27" s="3462" t="str">
        <f>VLOOKUP($DD$3,'R3_raw'!$F$15:$ALF$115,MATCH(I27,'R3_raw'!$F$13:$ALF$13,0),FALSE)</f>
        <v>〇</v>
      </c>
      <c r="CP27" s="3442" t="s">
        <v>4999</v>
      </c>
      <c r="CQ27" s="3432" t="str">
        <f>VLOOKUP($DD$3,'R4_raw'!$F$15:$CGU$115,MATCH(J27,'R4_raw'!$F$13:$CGU$13,0),FALSE)</f>
        <v>〇</v>
      </c>
      <c r="CR27" s="4635">
        <f>VLOOKUP("長野県",'R4_raw'!$F$15:$CGU$115,MATCH(J27,'R4_raw'!$F$13:$CGU$13,0),FALSE)</f>
        <v>9</v>
      </c>
      <c r="CS27" s="4635"/>
      <c r="CT27" s="2368" t="s">
        <v>100</v>
      </c>
      <c r="CU27" s="2368"/>
      <c r="CV27" s="4738">
        <f>CR27/77*100</f>
        <v>11.688311688311687</v>
      </c>
      <c r="CW27" s="4738"/>
      <c r="CX27" s="315" t="s">
        <v>80</v>
      </c>
      <c r="DB27" s="155"/>
      <c r="DC27" s="155"/>
      <c r="DD27" s="239"/>
      <c r="DE27" s="239"/>
      <c r="DF27" s="239"/>
      <c r="DG27" s="239"/>
      <c r="DH27" s="239"/>
      <c r="DI27" s="239"/>
      <c r="DJ27" s="239"/>
      <c r="DK27" s="239"/>
      <c r="DL27" s="239"/>
      <c r="DM27" s="239"/>
      <c r="DN27" s="239"/>
      <c r="DO27" s="239"/>
      <c r="DP27" s="239"/>
      <c r="DQ27" s="239"/>
      <c r="ES27" s="231"/>
      <c r="ET27" s="231"/>
      <c r="EU27" s="232"/>
      <c r="EV27" s="232"/>
      <c r="EW27" s="53"/>
      <c r="EX27" s="53"/>
      <c r="EY27" s="49"/>
      <c r="EZ27" s="49"/>
      <c r="FA27" s="49"/>
      <c r="FD27" s="144"/>
      <c r="FE27" s="19"/>
      <c r="FF27" s="19"/>
      <c r="FG27" s="19"/>
      <c r="FH27" s="19"/>
      <c r="FI27" s="19"/>
      <c r="FJ27" s="19"/>
      <c r="FK27" s="19"/>
      <c r="FL27" s="19"/>
      <c r="FM27" s="19"/>
      <c r="FN27" s="19"/>
      <c r="FO27" s="19"/>
      <c r="FP27" s="19"/>
      <c r="FQ27" s="19"/>
      <c r="FR27" s="9"/>
      <c r="FS27" s="9"/>
      <c r="FV27" s="240"/>
      <c r="FY27" s="19"/>
    </row>
    <row r="28" spans="1:196" ht="33.75" customHeight="1" x14ac:dyDescent="0.2">
      <c r="A28" s="1900" t="s">
        <v>5490</v>
      </c>
      <c r="B28" s="1900"/>
      <c r="C28" s="1900" t="s">
        <v>5500</v>
      </c>
      <c r="D28" s="163"/>
      <c r="E28" s="163"/>
      <c r="F28" s="164"/>
      <c r="G28" s="164"/>
      <c r="H28" s="164"/>
      <c r="I28" s="1894" t="s">
        <v>3151</v>
      </c>
      <c r="J28" s="1900" t="s">
        <v>5601</v>
      </c>
      <c r="K28" s="163"/>
      <c r="L28" s="163"/>
      <c r="M28" s="7" t="s">
        <v>0</v>
      </c>
      <c r="O28" s="4798"/>
      <c r="P28" s="335"/>
      <c r="Q28" s="4796" t="s">
        <v>102</v>
      </c>
      <c r="R28" s="4796"/>
      <c r="S28" s="4796"/>
      <c r="T28" s="4797"/>
      <c r="U28" s="4792" t="str">
        <f>VLOOKUP($DD$3,'R4_raw'!$F$15:$CGU$115,MATCH(A28,'R4_raw'!$F$13:$CGU$13,0),FALSE)</f>
        <v>不足している地域（地区）がある</v>
      </c>
      <c r="V28" s="4793"/>
      <c r="W28" s="4793"/>
      <c r="X28" s="4793"/>
      <c r="Y28" s="4794"/>
      <c r="Z28" s="4815" t="str">
        <f>VLOOKUP($DD$3,'R4_raw'!$F$15:$CGU$115,MATCH(C28,'R4_raw'!$F$13:$CGU$13,0),FALSE)</f>
        <v>一部の地域（地区）において、対応できる事業者や団体が地域にない</v>
      </c>
      <c r="AA28" s="4816"/>
      <c r="AB28" s="4816"/>
      <c r="AC28" s="4816"/>
      <c r="AD28" s="4816"/>
      <c r="AE28" s="4816"/>
      <c r="AF28" s="4816"/>
      <c r="AG28" s="4816"/>
      <c r="AH28" s="4816"/>
      <c r="AI28" s="4816"/>
      <c r="AJ28" s="4817"/>
      <c r="AK28" s="4814">
        <f>VLOOKUP("長野県",'R4_raw'!$F$15:$CGU$115,MATCH(A28,'R4_raw'!$F$13:$CGU$13,0),FALSE)</f>
        <v>61</v>
      </c>
      <c r="AL28" s="4814"/>
      <c r="AM28" s="24" t="s">
        <v>56</v>
      </c>
      <c r="AN28" s="419"/>
      <c r="AO28" s="4249">
        <f t="shared" si="2"/>
        <v>79.220779220779221</v>
      </c>
      <c r="AP28" s="4249"/>
      <c r="AQ28" s="315" t="s">
        <v>61</v>
      </c>
      <c r="AR28" s="53"/>
      <c r="AS28" s="335" t="s">
        <v>131</v>
      </c>
      <c r="AT28" s="4906" t="s">
        <v>8872</v>
      </c>
      <c r="AU28" s="4907"/>
      <c r="AV28" s="4907"/>
      <c r="AW28" s="4907"/>
      <c r="AX28" s="4907"/>
      <c r="AY28" s="4907"/>
      <c r="AZ28" s="4907"/>
      <c r="BA28" s="4907"/>
      <c r="BB28" s="4907"/>
      <c r="BC28" s="4907"/>
      <c r="BD28" s="4907"/>
      <c r="BE28" s="4907"/>
      <c r="BF28" s="4907"/>
      <c r="BG28" s="4907"/>
      <c r="BH28" s="4907"/>
      <c r="BI28" s="4907"/>
      <c r="BJ28" s="4907"/>
      <c r="BK28" s="4907"/>
      <c r="BL28" s="4907"/>
      <c r="BM28" s="4907"/>
      <c r="BN28" s="4907"/>
      <c r="BO28" s="4907"/>
      <c r="BP28" s="4907"/>
      <c r="BQ28" s="4907"/>
      <c r="BR28" s="4907"/>
      <c r="BS28" s="4907"/>
      <c r="BT28" s="4908"/>
      <c r="BV28" s="335"/>
      <c r="BW28" s="4936" t="s">
        <v>8862</v>
      </c>
      <c r="BX28" s="4936"/>
      <c r="BY28" s="4936"/>
      <c r="BZ28" s="4936"/>
      <c r="CA28" s="4936"/>
      <c r="CB28" s="4936"/>
      <c r="CC28" s="4936"/>
      <c r="CD28" s="4936"/>
      <c r="CE28" s="4936"/>
      <c r="CF28" s="4936"/>
      <c r="CG28" s="4936"/>
      <c r="CH28" s="4936"/>
      <c r="CI28" s="4936"/>
      <c r="CJ28" s="4936"/>
      <c r="CK28" s="4936"/>
      <c r="CL28" s="4936"/>
      <c r="CM28" s="4936"/>
      <c r="CN28" s="4936"/>
      <c r="CO28" s="4763" t="str">
        <f>VLOOKUP($DD$3,'R3_raw'!$F$15:$ALF$115,MATCH(I28,'R3_raw'!$F$13:$ALF$13,0),FALSE)</f>
        <v>〇</v>
      </c>
      <c r="CP28" s="4765" t="s">
        <v>4998</v>
      </c>
      <c r="CQ28" s="4735" t="str">
        <f>VLOOKUP($DD$3,'R4_raw'!$F$15:$CGU$115,MATCH(J28,'R4_raw'!$F$13:$CGU$13,0),FALSE)</f>
        <v>〇</v>
      </c>
      <c r="CR28" s="4746">
        <f>VLOOKUP("長野県",'R4_raw'!$F$15:$CGU$115,MATCH(J28,'R4_raw'!$F$13:$CGU$13,0),FALSE)</f>
        <v>6</v>
      </c>
      <c r="CS28" s="4746"/>
      <c r="CT28" s="4871" t="s">
        <v>100</v>
      </c>
      <c r="CU28" s="4871"/>
      <c r="CV28" s="4864">
        <f>CR28/77*100</f>
        <v>7.7922077922077921</v>
      </c>
      <c r="CW28" s="4864"/>
      <c r="CX28" s="4866" t="s">
        <v>80</v>
      </c>
      <c r="DB28" s="155"/>
      <c r="DC28" s="155"/>
      <c r="DD28" s="9"/>
      <c r="DE28" s="9"/>
      <c r="DF28" s="9"/>
      <c r="DG28" s="9"/>
      <c r="EO28" s="119"/>
      <c r="ES28" s="231"/>
      <c r="ET28" s="231"/>
      <c r="EU28" s="232"/>
      <c r="EV28" s="232"/>
      <c r="EW28" s="53"/>
      <c r="EX28" s="53"/>
      <c r="EY28" s="49"/>
      <c r="EZ28" s="49"/>
      <c r="FA28" s="49"/>
      <c r="FC28" s="119"/>
      <c r="FD28" s="144"/>
      <c r="FE28" s="19"/>
      <c r="FF28" s="19"/>
      <c r="FG28" s="19"/>
      <c r="FH28" s="19"/>
      <c r="FI28" s="19"/>
      <c r="FJ28" s="19"/>
      <c r="FK28" s="19"/>
      <c r="FL28" s="19"/>
      <c r="FM28" s="19"/>
      <c r="FN28" s="19"/>
      <c r="FO28" s="19"/>
      <c r="FP28" s="19"/>
      <c r="FQ28" s="19"/>
      <c r="FR28" s="9"/>
      <c r="FS28" s="9"/>
      <c r="FV28" s="240"/>
    </row>
    <row r="29" spans="1:196" ht="33.75" customHeight="1" x14ac:dyDescent="0.2">
      <c r="A29" s="1900" t="s">
        <v>5491</v>
      </c>
      <c r="B29" s="1900"/>
      <c r="C29" s="1900" t="s">
        <v>5501</v>
      </c>
      <c r="D29" s="163"/>
      <c r="E29" s="163"/>
      <c r="F29" s="1904" t="s">
        <v>5676</v>
      </c>
      <c r="G29" s="164"/>
      <c r="H29" s="164"/>
      <c r="I29" s="163"/>
      <c r="J29" s="163"/>
      <c r="K29" s="163"/>
      <c r="L29" s="163"/>
      <c r="M29" s="7" t="s">
        <v>0</v>
      </c>
      <c r="O29" s="4798"/>
      <c r="P29" s="335"/>
      <c r="Q29" s="4796" t="s">
        <v>103</v>
      </c>
      <c r="R29" s="4796"/>
      <c r="S29" s="4796"/>
      <c r="T29" s="4797" t="s">
        <v>81</v>
      </c>
      <c r="U29" s="4792" t="str">
        <f>VLOOKUP($DD$3,'R4_raw'!$F$15:$CGU$115,MATCH(A29,'R4_raw'!$F$13:$CGU$13,0),FALSE)</f>
        <v>不足している地域（地区）がある</v>
      </c>
      <c r="V29" s="4793"/>
      <c r="W29" s="4793"/>
      <c r="X29" s="4793"/>
      <c r="Y29" s="4794"/>
      <c r="Z29" s="4815" t="str">
        <f>VLOOKUP($DD$3,'R4_raw'!$F$15:$CGU$115,MATCH(C29,'R4_raw'!$F$13:$CGU$13,0),FALSE)</f>
        <v>一部の地域（地区）において、対応できる事業者や団体が地域にない</v>
      </c>
      <c r="AA29" s="4816"/>
      <c r="AB29" s="4816"/>
      <c r="AC29" s="4816"/>
      <c r="AD29" s="4816"/>
      <c r="AE29" s="4816"/>
      <c r="AF29" s="4816"/>
      <c r="AG29" s="4816"/>
      <c r="AH29" s="4816"/>
      <c r="AI29" s="4816"/>
      <c r="AJ29" s="4817"/>
      <c r="AK29" s="4814">
        <f>VLOOKUP("長野県",'R4_raw'!$F$15:$CGU$115,MATCH(A29,'R4_raw'!$F$13:$CGU$13,0),FALSE)</f>
        <v>39</v>
      </c>
      <c r="AL29" s="4814"/>
      <c r="AM29" s="24" t="s">
        <v>56</v>
      </c>
      <c r="AN29" s="419"/>
      <c r="AO29" s="4249">
        <f t="shared" si="2"/>
        <v>50.649350649350644</v>
      </c>
      <c r="AP29" s="4249"/>
      <c r="AQ29" s="315" t="s">
        <v>61</v>
      </c>
      <c r="AR29" s="53"/>
      <c r="AS29" s="335"/>
      <c r="AT29" s="3583"/>
      <c r="AU29" s="4920" t="str">
        <f>VLOOKUP($DD$3,'R4_raw'!$F$15:$CGU$115,MATCH(F29,'R4_raw'!$F$13:$CGU$13,0),FALSE)</f>
        <v>すべての地域（地区）で働きかけている</v>
      </c>
      <c r="AV29" s="4920"/>
      <c r="AW29" s="4920"/>
      <c r="AX29" s="4920"/>
      <c r="AY29" s="4920"/>
      <c r="AZ29" s="4920"/>
      <c r="BA29" s="4920"/>
      <c r="BB29" s="4920"/>
      <c r="BC29" s="4920"/>
      <c r="BD29" s="4920"/>
      <c r="BE29" s="4922" t="s">
        <v>4999</v>
      </c>
      <c r="BF29" s="4922"/>
      <c r="BG29" s="4873" t="s">
        <v>8238</v>
      </c>
      <c r="BH29" s="4873"/>
      <c r="BI29" s="4873"/>
      <c r="BJ29" s="4873"/>
      <c r="BK29" s="4873"/>
      <c r="BL29" s="4873"/>
      <c r="BM29" s="4873"/>
      <c r="BN29" s="4853">
        <f>VLOOKUP("長野県",'R4_raw'!$F$15:$CGU$115,MATCH(F29,'R4_raw'!$F$13:$CGU$13,0),FALSE)</f>
        <v>26</v>
      </c>
      <c r="BO29" s="4853"/>
      <c r="BP29" s="2368" t="s">
        <v>100</v>
      </c>
      <c r="BQ29" s="2368"/>
      <c r="BR29" s="4249">
        <f>BN29/77*100</f>
        <v>33.766233766233768</v>
      </c>
      <c r="BS29" s="4249"/>
      <c r="BT29" s="3464" t="s">
        <v>80</v>
      </c>
      <c r="BV29" s="335"/>
      <c r="BW29" s="4937"/>
      <c r="BX29" s="4937"/>
      <c r="BY29" s="4937"/>
      <c r="BZ29" s="4937"/>
      <c r="CA29" s="4937"/>
      <c r="CB29" s="4937"/>
      <c r="CC29" s="4937"/>
      <c r="CD29" s="4937"/>
      <c r="CE29" s="4937"/>
      <c r="CF29" s="4937"/>
      <c r="CG29" s="4937"/>
      <c r="CH29" s="4937"/>
      <c r="CI29" s="4937"/>
      <c r="CJ29" s="4937"/>
      <c r="CK29" s="4937"/>
      <c r="CL29" s="4937"/>
      <c r="CM29" s="4937"/>
      <c r="CN29" s="4937"/>
      <c r="CO29" s="4764"/>
      <c r="CP29" s="4766"/>
      <c r="CQ29" s="4736"/>
      <c r="CR29" s="4748"/>
      <c r="CS29" s="4748"/>
      <c r="CT29" s="4870"/>
      <c r="CU29" s="4870"/>
      <c r="CV29" s="4865"/>
      <c r="CW29" s="4865"/>
      <c r="CX29" s="4867"/>
      <c r="DD29" s="9"/>
      <c r="DE29" s="9"/>
      <c r="DF29" s="9"/>
      <c r="DG29" s="9"/>
      <c r="DT29" s="239"/>
      <c r="DU29" s="239"/>
      <c r="DV29" s="239"/>
      <c r="DW29" s="239"/>
      <c r="DX29" s="239"/>
      <c r="DY29" s="239"/>
      <c r="DZ29" s="239"/>
      <c r="EA29" s="239"/>
      <c r="EB29" s="239"/>
      <c r="EC29" s="239"/>
      <c r="ED29" s="239"/>
      <c r="EE29" s="239"/>
      <c r="EF29" s="239"/>
      <c r="EG29" s="239"/>
      <c r="EH29" s="239"/>
      <c r="EI29" s="239"/>
      <c r="EJ29" s="239"/>
      <c r="EK29" s="239"/>
      <c r="EL29" s="239"/>
      <c r="EM29" s="239"/>
      <c r="ES29" s="231"/>
      <c r="ET29" s="231"/>
      <c r="EU29" s="232"/>
      <c r="EV29" s="232"/>
      <c r="EW29" s="53"/>
      <c r="EX29" s="53"/>
      <c r="EY29" s="49"/>
      <c r="EZ29" s="49"/>
      <c r="FA29" s="49"/>
      <c r="FR29" s="9"/>
      <c r="FS29" s="9"/>
      <c r="FV29" s="240"/>
    </row>
    <row r="30" spans="1:196" ht="37.5" customHeight="1" x14ac:dyDescent="0.2">
      <c r="A30" s="1900" t="s">
        <v>5492</v>
      </c>
      <c r="B30" s="1900"/>
      <c r="C30" s="1900" t="s">
        <v>5502</v>
      </c>
      <c r="D30" s="163"/>
      <c r="E30" s="163"/>
      <c r="F30" s="164"/>
      <c r="G30" s="164"/>
      <c r="H30" s="164"/>
      <c r="I30" s="1894" t="s">
        <v>3152</v>
      </c>
      <c r="J30" s="1900" t="s">
        <v>3152</v>
      </c>
      <c r="K30" s="163"/>
      <c r="L30" s="163"/>
      <c r="M30" s="7" t="s">
        <v>0</v>
      </c>
      <c r="O30" s="4798"/>
      <c r="P30" s="335"/>
      <c r="Q30" s="4796" t="s">
        <v>104</v>
      </c>
      <c r="R30" s="4796"/>
      <c r="S30" s="4796"/>
      <c r="T30" s="4797"/>
      <c r="U30" s="4792" t="str">
        <f>VLOOKUP($DD$3,'R4_raw'!$F$15:$CGU$115,MATCH(A30,'R4_raw'!$F$13:$CGU$13,0),FALSE)</f>
        <v>全域において最低限、提供されている</v>
      </c>
      <c r="V30" s="4793"/>
      <c r="W30" s="4793"/>
      <c r="X30" s="4793"/>
      <c r="Y30" s="4794"/>
      <c r="Z30" s="4815" t="str">
        <f>VLOOKUP($DD$3,'R4_raw'!$F$15:$CGU$115,MATCH(C30,'R4_raw'!$F$13:$CGU$13,0),FALSE)</f>
        <v>-</v>
      </c>
      <c r="AA30" s="4816"/>
      <c r="AB30" s="4816"/>
      <c r="AC30" s="4816"/>
      <c r="AD30" s="4816"/>
      <c r="AE30" s="4816"/>
      <c r="AF30" s="4816"/>
      <c r="AG30" s="4816"/>
      <c r="AH30" s="4816"/>
      <c r="AI30" s="4816"/>
      <c r="AJ30" s="4817"/>
      <c r="AK30" s="4814">
        <f>VLOOKUP("長野県",'R4_raw'!$F$15:$CGU$115,MATCH(A30,'R4_raw'!$F$13:$CGU$13,0),FALSE)</f>
        <v>54</v>
      </c>
      <c r="AL30" s="4814"/>
      <c r="AM30" s="24" t="s">
        <v>56</v>
      </c>
      <c r="AN30" s="419"/>
      <c r="AO30" s="4249">
        <f t="shared" si="2"/>
        <v>70.129870129870127</v>
      </c>
      <c r="AP30" s="4249"/>
      <c r="AQ30" s="315" t="s">
        <v>61</v>
      </c>
      <c r="AR30" s="53"/>
      <c r="AS30" s="335" t="s">
        <v>131</v>
      </c>
      <c r="AT30" s="4913" t="s">
        <v>8871</v>
      </c>
      <c r="AU30" s="4914"/>
      <c r="AV30" s="4914"/>
      <c r="AW30" s="4914"/>
      <c r="AX30" s="4914"/>
      <c r="AY30" s="4914"/>
      <c r="AZ30" s="4914"/>
      <c r="BA30" s="4914"/>
      <c r="BB30" s="4914"/>
      <c r="BC30" s="4914"/>
      <c r="BD30" s="4914"/>
      <c r="BE30" s="4914"/>
      <c r="BF30" s="4914"/>
      <c r="BG30" s="4914"/>
      <c r="BH30" s="4914"/>
      <c r="BI30" s="4914"/>
      <c r="BJ30" s="4914"/>
      <c r="BK30" s="4914"/>
      <c r="BL30" s="4914"/>
      <c r="BM30" s="4914"/>
      <c r="BN30" s="4914"/>
      <c r="BO30" s="4914"/>
      <c r="BP30" s="4914"/>
      <c r="BQ30" s="4914"/>
      <c r="BR30" s="4914"/>
      <c r="BS30" s="4914"/>
      <c r="BT30" s="4915"/>
      <c r="BV30" s="335"/>
      <c r="BW30" s="4938" t="s">
        <v>8863</v>
      </c>
      <c r="BX30" s="4938"/>
      <c r="BY30" s="4938"/>
      <c r="BZ30" s="4938"/>
      <c r="CA30" s="4938"/>
      <c r="CB30" s="4938"/>
      <c r="CC30" s="4938"/>
      <c r="CD30" s="4938"/>
      <c r="CE30" s="4938"/>
      <c r="CF30" s="4938"/>
      <c r="CG30" s="4938"/>
      <c r="CH30" s="4938"/>
      <c r="CI30" s="4938"/>
      <c r="CJ30" s="4938"/>
      <c r="CK30" s="4938"/>
      <c r="CL30" s="4938"/>
      <c r="CM30" s="4938"/>
      <c r="CN30" s="4938"/>
      <c r="CO30" s="4939" t="str">
        <f>VLOOKUP($DD$3,'R3_raw'!$F$15:$ALF$115,MATCH(I30,'R3_raw'!$F$13:$ALF$13,0),FALSE)</f>
        <v>×</v>
      </c>
      <c r="CP30" s="4940" t="s">
        <v>4998</v>
      </c>
      <c r="CQ30" s="4941" t="str">
        <f>VLOOKUP($DD$3,'R4_raw'!$F$15:$CGU$115,MATCH(J30,'R4_raw'!$F$13:$CGU$13,0),FALSE)</f>
        <v>〇</v>
      </c>
      <c r="CR30" s="4747">
        <f>VLOOKUP("長野県",'R4_raw'!$F$15:$CGU$115,MATCH(J30,'R4_raw'!$F$13:$CGU$13,0),FALSE)</f>
        <v>5</v>
      </c>
      <c r="CS30" s="4747"/>
      <c r="CT30" s="4869" t="s">
        <v>100</v>
      </c>
      <c r="CU30" s="4869"/>
      <c r="CV30" s="4864">
        <f>CR30/77*100</f>
        <v>6.4935064935064926</v>
      </c>
      <c r="CW30" s="4864"/>
      <c r="CX30" s="4866" t="s">
        <v>80</v>
      </c>
      <c r="DB30" s="12"/>
      <c r="DC30" s="12"/>
      <c r="DD30" s="241"/>
      <c r="DE30" s="12"/>
      <c r="DF30" s="12"/>
      <c r="DG30" s="12"/>
      <c r="DH30" s="12"/>
      <c r="DI30" s="12"/>
      <c r="DJ30" s="12"/>
      <c r="DK30" s="242"/>
      <c r="DL30" s="242"/>
      <c r="DN30" s="103"/>
      <c r="DO30" s="49"/>
      <c r="DP30" s="49"/>
      <c r="DV30" s="9"/>
      <c r="DW30" s="9"/>
      <c r="DX30" s="9"/>
      <c r="ES30" s="231"/>
      <c r="ET30" s="231"/>
      <c r="EU30" s="232"/>
      <c r="EV30" s="232"/>
      <c r="EW30" s="53"/>
      <c r="EX30" s="53"/>
      <c r="EY30" s="49"/>
      <c r="EZ30" s="49"/>
      <c r="FA30" s="49"/>
      <c r="FE30" s="91"/>
      <c r="FF30" s="91"/>
      <c r="FG30" s="91"/>
      <c r="FH30" s="91"/>
      <c r="FI30" s="91"/>
      <c r="FJ30" s="91"/>
      <c r="FK30" s="91"/>
      <c r="FL30" s="91"/>
      <c r="FM30" s="91"/>
      <c r="FN30" s="91"/>
      <c r="FO30" s="91"/>
      <c r="FP30" s="91"/>
      <c r="FQ30" s="91"/>
      <c r="FR30" s="9"/>
      <c r="FS30" s="9"/>
      <c r="FV30" s="240"/>
    </row>
    <row r="31" spans="1:196" ht="31" customHeight="1" x14ac:dyDescent="0.2">
      <c r="A31" s="1900" t="s">
        <v>5493</v>
      </c>
      <c r="B31" s="1900"/>
      <c r="C31" s="1900" t="s">
        <v>5654</v>
      </c>
      <c r="D31" s="163"/>
      <c r="E31" s="163"/>
      <c r="F31" s="1904" t="s">
        <v>5677</v>
      </c>
      <c r="G31" s="164"/>
      <c r="H31" s="164"/>
      <c r="I31" s="1894"/>
      <c r="J31" s="163"/>
      <c r="K31" s="163"/>
      <c r="L31" s="163"/>
      <c r="O31" s="4798"/>
      <c r="P31" s="335"/>
      <c r="Q31" s="4796" t="s">
        <v>7032</v>
      </c>
      <c r="R31" s="4796"/>
      <c r="S31" s="4796"/>
      <c r="T31" s="4797"/>
      <c r="U31" s="4792" t="str">
        <f>VLOOKUP($DD$3,'R4_raw'!$F$15:$CGU$115,MATCH(A31,'R4_raw'!$F$13:$CGU$13,0),FALSE)</f>
        <v>不足している地域（地区）がある</v>
      </c>
      <c r="V31" s="4793"/>
      <c r="W31" s="4793"/>
      <c r="X31" s="4793"/>
      <c r="Y31" s="4794"/>
      <c r="Z31" s="4815" t="str">
        <f>VLOOKUP($DD$3,'R4_raw'!$F$15:$CGU$115,MATCH(C31,'R4_raw'!$F$13:$CGU$13,0),FALSE)</f>
        <v>一部の地域（地区）において、対応できる事業者や団体が地域にない</v>
      </c>
      <c r="AA31" s="4816"/>
      <c r="AB31" s="4816"/>
      <c r="AC31" s="4816"/>
      <c r="AD31" s="4816"/>
      <c r="AE31" s="4816"/>
      <c r="AF31" s="4816"/>
      <c r="AG31" s="4816"/>
      <c r="AH31" s="4816"/>
      <c r="AI31" s="4816"/>
      <c r="AJ31" s="4817"/>
      <c r="AK31" s="4814">
        <f>VLOOKUP("長野県",'R4_raw'!$F$15:$CGU$115,MATCH(A31,'R4_raw'!$F$13:$CGU$13,0),FALSE)</f>
        <v>41</v>
      </c>
      <c r="AL31" s="4814"/>
      <c r="AM31" s="24" t="s">
        <v>56</v>
      </c>
      <c r="AN31" s="419"/>
      <c r="AO31" s="4249">
        <f t="shared" si="2"/>
        <v>53.246753246753244</v>
      </c>
      <c r="AP31" s="4249"/>
      <c r="AQ31" s="315" t="s">
        <v>61</v>
      </c>
      <c r="AR31" s="53"/>
      <c r="AS31" s="335"/>
      <c r="AT31" s="3591"/>
      <c r="AU31" s="4921" t="str">
        <f>VLOOKUP($DD$3,'R4_raw'!$F$15:$CGU$115,MATCH(F31,'R4_raw'!$F$13:$CGU$13,0),FALSE)</f>
        <v>一部の地域（地区）では働きかけている</v>
      </c>
      <c r="AV31" s="4921"/>
      <c r="AW31" s="4921"/>
      <c r="AX31" s="4921"/>
      <c r="AY31" s="4921"/>
      <c r="AZ31" s="4921"/>
      <c r="BA31" s="4921"/>
      <c r="BB31" s="4921"/>
      <c r="BC31" s="4921"/>
      <c r="BD31" s="4921"/>
      <c r="BE31" s="4922" t="s">
        <v>4999</v>
      </c>
      <c r="BF31" s="4922"/>
      <c r="BG31" s="4874" t="s">
        <v>8238</v>
      </c>
      <c r="BH31" s="4873"/>
      <c r="BI31" s="4873"/>
      <c r="BJ31" s="4873"/>
      <c r="BK31" s="4873"/>
      <c r="BL31" s="4873"/>
      <c r="BM31" s="4873"/>
      <c r="BN31" s="4853">
        <f>VLOOKUP("長野県",'R4_raw'!$F$15:$CGU$115,MATCH(F31,'R4_raw'!$F$13:$CGU$13,0),FALSE)</f>
        <v>28</v>
      </c>
      <c r="BO31" s="4853"/>
      <c r="BP31" s="2368" t="s">
        <v>100</v>
      </c>
      <c r="BQ31" s="2368"/>
      <c r="BR31" s="4249">
        <f>BN31/77*100</f>
        <v>36.363636363636367</v>
      </c>
      <c r="BS31" s="4249"/>
      <c r="BT31" s="3464" t="s">
        <v>80</v>
      </c>
      <c r="BV31" s="335"/>
      <c r="BW31" s="4937"/>
      <c r="BX31" s="4937"/>
      <c r="BY31" s="4937"/>
      <c r="BZ31" s="4937"/>
      <c r="CA31" s="4937"/>
      <c r="CB31" s="4937"/>
      <c r="CC31" s="4937"/>
      <c r="CD31" s="4937"/>
      <c r="CE31" s="4937"/>
      <c r="CF31" s="4937"/>
      <c r="CG31" s="4937"/>
      <c r="CH31" s="4937"/>
      <c r="CI31" s="4937"/>
      <c r="CJ31" s="4937"/>
      <c r="CK31" s="4937"/>
      <c r="CL31" s="4937"/>
      <c r="CM31" s="4937"/>
      <c r="CN31" s="4937"/>
      <c r="CO31" s="4764"/>
      <c r="CP31" s="4766"/>
      <c r="CQ31" s="4736"/>
      <c r="CR31" s="4748"/>
      <c r="CS31" s="4748"/>
      <c r="CT31" s="4870"/>
      <c r="CU31" s="4870"/>
      <c r="CV31" s="4865"/>
      <c r="CW31" s="4865"/>
      <c r="CX31" s="4867"/>
      <c r="DB31" s="12"/>
      <c r="DC31" s="12"/>
      <c r="DD31" s="241"/>
      <c r="DE31" s="12"/>
      <c r="DF31" s="12"/>
      <c r="DG31" s="12"/>
      <c r="DH31" s="12"/>
      <c r="DI31" s="12"/>
      <c r="DJ31" s="12"/>
      <c r="DK31" s="242"/>
      <c r="DL31" s="242"/>
      <c r="DN31" s="103"/>
      <c r="DO31" s="49"/>
      <c r="DP31" s="49"/>
      <c r="DV31" s="9"/>
      <c r="DW31" s="9"/>
      <c r="DX31" s="9"/>
      <c r="ES31" s="231"/>
      <c r="ET31" s="231"/>
      <c r="EU31" s="232"/>
      <c r="EV31" s="232"/>
      <c r="EW31" s="53"/>
      <c r="EX31" s="53"/>
      <c r="EY31" s="49"/>
      <c r="EZ31" s="49"/>
      <c r="FA31" s="49"/>
      <c r="FE31" s="91"/>
      <c r="FF31" s="91"/>
      <c r="FG31" s="91"/>
      <c r="FH31" s="91"/>
      <c r="FI31" s="91"/>
      <c r="FJ31" s="91"/>
      <c r="FK31" s="91"/>
      <c r="FL31" s="91"/>
      <c r="FM31" s="91"/>
      <c r="FN31" s="91"/>
      <c r="FO31" s="91"/>
      <c r="FP31" s="91"/>
      <c r="FQ31" s="91"/>
      <c r="FR31" s="9"/>
      <c r="FS31" s="9"/>
      <c r="FV31" s="240"/>
    </row>
    <row r="32" spans="1:196" ht="27" customHeight="1" x14ac:dyDescent="0.2">
      <c r="A32" s="1900" t="s">
        <v>5494</v>
      </c>
      <c r="B32" s="1900"/>
      <c r="C32" s="1900" t="s">
        <v>5503</v>
      </c>
      <c r="D32" s="163"/>
      <c r="E32" s="163"/>
      <c r="F32" s="164"/>
      <c r="G32" s="164"/>
      <c r="H32" s="164"/>
      <c r="I32" s="163"/>
      <c r="J32" s="163"/>
      <c r="K32" s="163"/>
      <c r="L32" s="163"/>
      <c r="M32" s="7" t="s">
        <v>0</v>
      </c>
      <c r="O32" s="4798"/>
      <c r="P32" s="335"/>
      <c r="Q32" s="4215" t="s">
        <v>306</v>
      </c>
      <c r="R32" s="4215"/>
      <c r="S32" s="4215"/>
      <c r="T32" s="4795" t="s">
        <v>81</v>
      </c>
      <c r="U32" s="4792" t="str">
        <f>VLOOKUP($DD$3,'R4_raw'!$F$15:$CGU$115,MATCH(A32,'R4_raw'!$F$13:$CGU$13,0),FALSE)</f>
        <v>不足している地域（地区）がある</v>
      </c>
      <c r="V32" s="4793"/>
      <c r="W32" s="4793"/>
      <c r="X32" s="4793"/>
      <c r="Y32" s="4794"/>
      <c r="Z32" s="4815" t="str">
        <f>VLOOKUP($DD$3,'R4_raw'!$F$15:$CGU$115,MATCH(C32,'R4_raw'!$F$13:$CGU$13,0),FALSE)</f>
        <v>一部の地域（地区）において、対応できる事業者や団体が地域にない</v>
      </c>
      <c r="AA32" s="4816"/>
      <c r="AB32" s="4816"/>
      <c r="AC32" s="4816"/>
      <c r="AD32" s="4816"/>
      <c r="AE32" s="4816"/>
      <c r="AF32" s="4816"/>
      <c r="AG32" s="4816"/>
      <c r="AH32" s="4816"/>
      <c r="AI32" s="4816"/>
      <c r="AJ32" s="4817"/>
      <c r="AK32" s="4814">
        <f>VLOOKUP("長野県",'R4_raw'!$F$15:$CGU$115,MATCH(A32,'R4_raw'!$F$13:$CGU$13,0),FALSE)</f>
        <v>44</v>
      </c>
      <c r="AL32" s="4814"/>
      <c r="AM32" s="24" t="s">
        <v>56</v>
      </c>
      <c r="AN32" s="419"/>
      <c r="AO32" s="4249">
        <f t="shared" si="2"/>
        <v>57.142857142857139</v>
      </c>
      <c r="AP32" s="4249"/>
      <c r="AQ32" s="315" t="s">
        <v>61</v>
      </c>
      <c r="AR32" s="53"/>
      <c r="AS32" s="335"/>
      <c r="AT32" s="97"/>
      <c r="AU32" s="24"/>
      <c r="AV32" s="24"/>
      <c r="AW32" s="24"/>
      <c r="AX32" s="265"/>
      <c r="AY32" s="265"/>
      <c r="AZ32" s="97"/>
      <c r="BA32" s="24"/>
      <c r="BB32" s="24"/>
      <c r="BC32" s="24"/>
      <c r="BD32" s="24"/>
      <c r="BE32" s="24"/>
      <c r="BF32" s="24"/>
      <c r="BG32" s="24"/>
      <c r="BT32" s="315"/>
      <c r="BV32" s="335"/>
      <c r="BW32" s="1777"/>
      <c r="BX32" s="1777"/>
      <c r="BY32" s="1777"/>
      <c r="BZ32" s="1777"/>
      <c r="CA32" s="1777"/>
      <c r="CB32" s="1777"/>
      <c r="CC32" s="1777"/>
      <c r="CD32" s="1777"/>
      <c r="CE32" s="1777"/>
      <c r="CF32" s="1777"/>
      <c r="CG32" s="1777"/>
      <c r="CH32" s="1777"/>
      <c r="CI32" s="1777"/>
      <c r="CJ32" s="1777"/>
      <c r="CK32" s="1777"/>
      <c r="CL32" s="1777"/>
      <c r="CM32" s="1777"/>
      <c r="CN32" s="1777"/>
      <c r="CO32" s="1777"/>
      <c r="CP32" s="1777"/>
      <c r="CQ32" s="1038"/>
      <c r="CR32" s="1038"/>
      <c r="CS32" s="1038"/>
      <c r="CT32" s="1038"/>
      <c r="CU32" s="1038"/>
      <c r="CV32" s="1986"/>
      <c r="CW32" s="1986"/>
      <c r="CX32" s="1433"/>
      <c r="DN32" s="103"/>
      <c r="DO32" s="49"/>
      <c r="DP32" s="49"/>
      <c r="EC32" s="53"/>
      <c r="ED32" s="53"/>
      <c r="EE32" s="53"/>
      <c r="EK32" s="49"/>
      <c r="EL32" s="49"/>
      <c r="ES32" s="231"/>
      <c r="ET32" s="231"/>
      <c r="EU32" s="232"/>
      <c r="EV32" s="232"/>
      <c r="EW32" s="53"/>
      <c r="EX32" s="53"/>
      <c r="EY32" s="49"/>
      <c r="EZ32" s="49"/>
      <c r="FA32" s="49"/>
      <c r="FE32" s="91"/>
      <c r="FF32" s="91"/>
      <c r="FG32" s="91"/>
      <c r="FH32" s="91"/>
      <c r="FI32" s="91"/>
      <c r="FJ32" s="91"/>
      <c r="FK32" s="91"/>
      <c r="FL32" s="91"/>
      <c r="FM32" s="91"/>
      <c r="FN32" s="91"/>
      <c r="FO32" s="91"/>
      <c r="FP32" s="91"/>
      <c r="FQ32" s="91"/>
      <c r="FR32" s="9"/>
      <c r="FS32" s="9"/>
      <c r="FV32" s="240"/>
    </row>
    <row r="33" spans="1:179" ht="31" customHeight="1" x14ac:dyDescent="0.2">
      <c r="A33" s="1900" t="s">
        <v>5495</v>
      </c>
      <c r="B33" s="1900"/>
      <c r="C33" s="1900" t="s">
        <v>5504</v>
      </c>
      <c r="D33" s="163"/>
      <c r="E33" s="163"/>
      <c r="F33" s="164"/>
      <c r="G33" s="164"/>
      <c r="H33" s="164"/>
      <c r="I33" s="163"/>
      <c r="J33" s="163"/>
      <c r="K33" s="163"/>
      <c r="L33" s="163"/>
      <c r="M33" s="7" t="s">
        <v>0</v>
      </c>
      <c r="O33" s="4798"/>
      <c r="P33" s="335"/>
      <c r="Q33" s="4796" t="s">
        <v>307</v>
      </c>
      <c r="R33" s="4796"/>
      <c r="S33" s="4796"/>
      <c r="T33" s="4797"/>
      <c r="U33" s="4792" t="str">
        <f>VLOOKUP($DD$3,'R4_raw'!$F$15:$CGU$115,MATCH(A33,'R4_raw'!$F$13:$CGU$13,0),FALSE)</f>
        <v>不足している地域（地区）がある</v>
      </c>
      <c r="V33" s="4793"/>
      <c r="W33" s="4793"/>
      <c r="X33" s="4793"/>
      <c r="Y33" s="4794"/>
      <c r="Z33" s="4815" t="str">
        <f>VLOOKUP($DD$3,'R4_raw'!$F$15:$CGU$115,MATCH(C33,'R4_raw'!$F$13:$CGU$13,0),FALSE)</f>
        <v>一部の地域（地区）において、対応できる事業者や団体が地域にない</v>
      </c>
      <c r="AA33" s="4816"/>
      <c r="AB33" s="4816"/>
      <c r="AC33" s="4816"/>
      <c r="AD33" s="4816"/>
      <c r="AE33" s="4816"/>
      <c r="AF33" s="4816"/>
      <c r="AG33" s="4816"/>
      <c r="AH33" s="4816"/>
      <c r="AI33" s="4816"/>
      <c r="AJ33" s="4817"/>
      <c r="AK33" s="4814">
        <f>VLOOKUP("長野県",'R4_raw'!$F$15:$CGU$115,MATCH(A33,'R4_raw'!$F$13:$CGU$13,0),FALSE)</f>
        <v>49</v>
      </c>
      <c r="AL33" s="4814"/>
      <c r="AM33" s="24" t="s">
        <v>56</v>
      </c>
      <c r="AN33" s="419"/>
      <c r="AO33" s="4249">
        <f t="shared" si="2"/>
        <v>63.636363636363633</v>
      </c>
      <c r="AP33" s="4249"/>
      <c r="AQ33" s="315" t="s">
        <v>61</v>
      </c>
      <c r="AR33" s="53"/>
      <c r="AS33" s="334" t="s">
        <v>5481</v>
      </c>
      <c r="AT33" s="431"/>
      <c r="AU33" s="266"/>
      <c r="AV33" s="266"/>
      <c r="AW33" s="266"/>
      <c r="AX33" s="266"/>
      <c r="AY33" s="266"/>
      <c r="AZ33" s="266"/>
      <c r="BA33" s="266"/>
      <c r="BB33" s="266"/>
      <c r="BC33" s="266"/>
      <c r="BD33" s="266"/>
      <c r="BE33" s="266"/>
      <c r="BF33" s="266"/>
      <c r="BG33" s="4237">
        <v>2021</v>
      </c>
      <c r="BH33" s="4237"/>
      <c r="BI33" s="4237"/>
      <c r="BJ33" s="4237"/>
      <c r="BK33" s="1930"/>
      <c r="BL33" s="4889">
        <v>2022</v>
      </c>
      <c r="BM33" s="4889"/>
      <c r="BN33" s="4237"/>
      <c r="BO33" s="4237"/>
      <c r="BP33" s="4237"/>
      <c r="BQ33" s="4237"/>
      <c r="BR33" s="4275" t="s">
        <v>276</v>
      </c>
      <c r="BS33" s="4275"/>
      <c r="BT33" s="336"/>
      <c r="BV33" s="364" t="s">
        <v>256</v>
      </c>
      <c r="BW33" s="38"/>
      <c r="BX33" s="38"/>
      <c r="BY33" s="38"/>
      <c r="BZ33" s="38"/>
      <c r="CA33" s="38"/>
      <c r="CB33" s="38"/>
      <c r="CC33" s="38"/>
      <c r="CD33" s="38"/>
      <c r="CE33" s="38"/>
      <c r="CF33" s="38"/>
      <c r="CG33" s="38"/>
      <c r="CH33" s="38"/>
      <c r="CI33" s="38"/>
      <c r="CJ33" s="38"/>
      <c r="CK33" s="38"/>
      <c r="CL33" s="38"/>
      <c r="CM33" s="38"/>
      <c r="CN33" s="38"/>
      <c r="CO33" s="1931"/>
      <c r="CP33" s="1931"/>
      <c r="CQ33" s="38"/>
      <c r="CR33" s="38"/>
      <c r="CS33" s="38"/>
      <c r="CT33" s="37"/>
      <c r="CU33" s="38"/>
      <c r="CV33" s="38"/>
      <c r="CW33" s="268"/>
      <c r="CX33" s="318"/>
      <c r="DN33" s="103"/>
      <c r="DO33" s="49"/>
      <c r="DP33" s="49"/>
      <c r="EC33" s="226"/>
      <c r="ED33" s="226"/>
      <c r="EE33" s="226"/>
      <c r="EK33" s="232"/>
      <c r="EL33" s="232"/>
      <c r="ES33" s="231"/>
      <c r="ET33" s="231"/>
      <c r="EU33" s="232"/>
      <c r="EV33" s="232"/>
      <c r="EW33" s="53"/>
      <c r="EX33" s="53"/>
      <c r="EY33" s="49"/>
      <c r="EZ33" s="49"/>
      <c r="FA33" s="49"/>
      <c r="FF33" s="91"/>
      <c r="FG33" s="91"/>
      <c r="FH33" s="91"/>
      <c r="FI33" s="91"/>
      <c r="FJ33" s="91"/>
      <c r="FK33" s="91"/>
      <c r="FL33" s="91"/>
      <c r="FM33" s="91"/>
      <c r="FN33" s="91"/>
      <c r="FO33" s="91"/>
      <c r="FP33" s="91"/>
      <c r="FQ33" s="91"/>
      <c r="FR33" s="9"/>
      <c r="FS33" s="9"/>
      <c r="FV33" s="240"/>
    </row>
    <row r="34" spans="1:179" ht="18.75" customHeight="1" x14ac:dyDescent="0.2">
      <c r="A34" s="163"/>
      <c r="B34" s="163"/>
      <c r="C34" s="163"/>
      <c r="D34" s="163"/>
      <c r="E34" s="163"/>
      <c r="F34" s="1895" t="s">
        <v>1380</v>
      </c>
      <c r="G34" s="1904" t="s">
        <v>5678</v>
      </c>
      <c r="H34" s="1944" t="s">
        <v>5679</v>
      </c>
      <c r="I34" s="163"/>
      <c r="J34" s="163"/>
      <c r="K34" s="163"/>
      <c r="L34" s="163"/>
      <c r="M34" s="7" t="s">
        <v>0</v>
      </c>
      <c r="O34" s="4798"/>
      <c r="P34" s="353" t="s">
        <v>3055</v>
      </c>
      <c r="Q34" s="37"/>
      <c r="R34" s="38"/>
      <c r="S34" s="38"/>
      <c r="T34" s="38"/>
      <c r="U34" s="298"/>
      <c r="V34" s="298"/>
      <c r="W34" s="298"/>
      <c r="X34" s="298"/>
      <c r="Y34" s="298"/>
      <c r="Z34" s="298"/>
      <c r="AA34" s="298"/>
      <c r="AB34" s="298"/>
      <c r="AC34" s="298"/>
      <c r="AD34" s="350"/>
      <c r="AE34" s="298"/>
      <c r="AF34" s="298"/>
      <c r="AG34" s="298"/>
      <c r="AH34" s="298"/>
      <c r="AI34" s="298"/>
      <c r="AJ34" s="298"/>
      <c r="AK34" s="38"/>
      <c r="AL34" s="38"/>
      <c r="AM34" s="38"/>
      <c r="AN34" s="38"/>
      <c r="AO34" s="38"/>
      <c r="AP34" s="38"/>
      <c r="AQ34" s="3458"/>
      <c r="AR34" s="3459"/>
      <c r="AS34" s="3460" t="s">
        <v>131</v>
      </c>
      <c r="AT34" s="3527"/>
      <c r="AU34" s="3527"/>
      <c r="AV34" s="3527"/>
      <c r="AW34" s="3527"/>
      <c r="AX34" s="3527"/>
      <c r="AY34" s="3527"/>
      <c r="AZ34" s="3527"/>
      <c r="BA34" s="3527"/>
      <c r="BB34" s="3527"/>
      <c r="BC34" s="3527"/>
      <c r="BD34" s="3527"/>
      <c r="BE34" s="3527"/>
      <c r="BF34" s="3527"/>
      <c r="BG34" s="3527"/>
      <c r="BH34" s="4875">
        <f>VLOOKUP($DD$3,'R3_raw'!$F$15:$ALF$115,MATCH(F34,'R3_raw'!$F$13:$ALF$13,0),FALSE)</f>
        <v>20</v>
      </c>
      <c r="BI34" s="4875"/>
      <c r="BJ34" s="3784" t="s">
        <v>108</v>
      </c>
      <c r="BK34" s="3784" t="s">
        <v>4999</v>
      </c>
      <c r="BL34" s="4775">
        <f>VLOOKUP($DD$3,'R4_raw'!$F$15:$CGU$115,MATCH(G34,'R4_raw'!$F$13:$CGU$13,0),FALSE)</f>
        <v>20</v>
      </c>
      <c r="BM34" s="4775"/>
      <c r="BN34" s="3785" t="s">
        <v>108</v>
      </c>
      <c r="BO34" s="3786">
        <f>VLOOKUP($DD$3,'R4_raw'!$F$15:$CGU$115,MATCH(H34,'R4_raw'!$F$13:$CGU$13,0),FALSE)</f>
        <v>1</v>
      </c>
      <c r="BP34" s="3527" t="s">
        <v>4</v>
      </c>
      <c r="BQ34" s="3530" t="str">
        <f>IF(BO34&lt;=15,"★","")</f>
        <v>★</v>
      </c>
      <c r="BR34" s="4872">
        <f>VLOOKUP("長野県",'R4_raw'!$F$15:$CGU$115,MATCH(G34,'R4_raw'!$F$13:$CGU$13,0),FALSE)</f>
        <v>15.129870129870129</v>
      </c>
      <c r="BS34" s="4872"/>
      <c r="BT34" s="3787" t="s">
        <v>108</v>
      </c>
      <c r="BU34" s="346"/>
      <c r="BV34" s="334" t="s">
        <v>5476</v>
      </c>
      <c r="BW34" s="212"/>
      <c r="BX34" s="213"/>
      <c r="BY34" s="213"/>
      <c r="BZ34" s="213"/>
      <c r="CA34" s="213"/>
      <c r="CB34" s="213"/>
      <c r="CC34" s="213"/>
      <c r="CD34" s="213"/>
      <c r="CE34" s="213"/>
      <c r="CF34" s="213"/>
      <c r="CG34" s="213"/>
      <c r="CH34" s="213"/>
      <c r="CI34" s="213"/>
      <c r="CJ34" s="213"/>
      <c r="CK34" s="1797"/>
      <c r="CL34" s="4237">
        <v>2021</v>
      </c>
      <c r="CM34" s="4237"/>
      <c r="CN34" s="1797"/>
      <c r="CO34" s="1930"/>
      <c r="CP34" s="4237">
        <v>2022</v>
      </c>
      <c r="CQ34" s="4237"/>
      <c r="CR34" s="4237"/>
      <c r="CS34" s="4237"/>
      <c r="CT34" s="4237"/>
      <c r="CU34" s="4237"/>
      <c r="CV34" s="4275" t="s">
        <v>295</v>
      </c>
      <c r="CW34" s="4275"/>
      <c r="CX34" s="4276"/>
      <c r="DM34" s="9"/>
      <c r="DN34" s="9"/>
      <c r="DO34" s="9"/>
      <c r="DP34" s="9"/>
      <c r="DQ34" s="9"/>
      <c r="EC34" s="243"/>
      <c r="ED34" s="243"/>
      <c r="EE34" s="243"/>
      <c r="EK34" s="49"/>
      <c r="EL34" s="49"/>
      <c r="ES34" s="231"/>
      <c r="ET34" s="231"/>
      <c r="EU34" s="232"/>
      <c r="EV34" s="232"/>
      <c r="EW34" s="53"/>
      <c r="EX34" s="53"/>
      <c r="EY34" s="49"/>
      <c r="EZ34" s="49"/>
      <c r="FA34" s="49"/>
      <c r="FF34" s="91"/>
      <c r="FG34" s="91"/>
      <c r="FH34" s="91"/>
      <c r="FI34" s="91"/>
      <c r="FJ34" s="91"/>
      <c r="FK34" s="91"/>
      <c r="FL34" s="91"/>
      <c r="FM34" s="91"/>
      <c r="FN34" s="91"/>
      <c r="FO34" s="91"/>
      <c r="FP34" s="91"/>
      <c r="FQ34" s="91"/>
      <c r="FR34" s="244"/>
      <c r="FS34" s="244"/>
      <c r="FV34" s="240"/>
    </row>
    <row r="35" spans="1:179" ht="18.649999999999999" customHeight="1" x14ac:dyDescent="0.3">
      <c r="A35" s="163"/>
      <c r="B35" s="163"/>
      <c r="C35" s="163"/>
      <c r="D35" s="163"/>
      <c r="E35" s="163"/>
      <c r="F35" s="1895" t="s">
        <v>3141</v>
      </c>
      <c r="G35" s="1904" t="s">
        <v>5591</v>
      </c>
      <c r="H35" s="164"/>
      <c r="I35" s="1894" t="s">
        <v>1396</v>
      </c>
      <c r="J35" s="1900" t="s">
        <v>5689</v>
      </c>
      <c r="K35" s="1900" t="s">
        <v>5688</v>
      </c>
      <c r="L35" s="1900"/>
      <c r="M35" s="7" t="s">
        <v>0</v>
      </c>
      <c r="O35" s="4798"/>
      <c r="P35" s="334" t="s">
        <v>5469</v>
      </c>
      <c r="Q35" s="213"/>
      <c r="R35" s="213"/>
      <c r="S35" s="213"/>
      <c r="T35" s="213"/>
      <c r="U35" s="213"/>
      <c r="V35" s="213"/>
      <c r="W35" s="213"/>
      <c r="X35" s="213"/>
      <c r="Y35" s="213"/>
      <c r="Z35" s="213"/>
      <c r="AA35" s="4275" t="s">
        <v>5470</v>
      </c>
      <c r="AB35" s="4275"/>
      <c r="AC35" s="4275"/>
      <c r="AD35" s="4275"/>
      <c r="AE35" s="4275"/>
      <c r="AF35" s="4275"/>
      <c r="AG35" s="4275"/>
      <c r="AH35" s="213"/>
      <c r="AI35" s="213"/>
      <c r="AJ35" s="213"/>
      <c r="AK35" s="213"/>
      <c r="AL35" s="213"/>
      <c r="AM35" s="213"/>
      <c r="AN35" s="213"/>
      <c r="AO35" s="2434"/>
      <c r="AP35" s="2434"/>
      <c r="AQ35" s="3461"/>
      <c r="AR35" s="3459"/>
      <c r="AS35" s="3460"/>
      <c r="AT35" s="1872" t="s">
        <v>8848</v>
      </c>
      <c r="AU35" s="1872"/>
      <c r="AV35" s="1872"/>
      <c r="AW35" s="1872"/>
      <c r="AX35" s="1872"/>
      <c r="AY35" s="1872"/>
      <c r="AZ35" s="1872"/>
      <c r="BA35" s="1872"/>
      <c r="BB35" s="1872"/>
      <c r="BC35" s="1872"/>
      <c r="BD35" s="1872"/>
      <c r="BE35" s="1872"/>
      <c r="BF35" s="1872"/>
      <c r="BG35" s="1872"/>
      <c r="BH35" s="1872"/>
      <c r="BI35" s="1872"/>
      <c r="BJ35" s="1872"/>
      <c r="BK35" s="3462" t="str">
        <f>VLOOKUP($DD$3,'R3_raw'!$F$15:$ALF$115,MATCH(F35,'R3_raw'!$F$13:$ALF$13,0),FALSE)</f>
        <v>〇</v>
      </c>
      <c r="BL35" s="450" t="s">
        <v>5003</v>
      </c>
      <c r="BM35" s="3463" t="str">
        <f>VLOOKUP($DD$3,'R4_raw'!$F$15:$CGU$115,MATCH(G35,'R4_raw'!$F$13:$CGU$13,0),FALSE)</f>
        <v>〇</v>
      </c>
      <c r="BN35" s="4947">
        <f>VLOOKUP("長野県",'R4_raw'!$F$15:$CGU$115,MATCH(G35,'R4_raw'!$F$13:$CGU$13,0),FALSE)</f>
        <v>75</v>
      </c>
      <c r="BO35" s="4947"/>
      <c r="BP35" s="2368" t="s">
        <v>100</v>
      </c>
      <c r="BQ35" s="2368"/>
      <c r="BR35" s="4752">
        <f>BN35/77*100</f>
        <v>97.402597402597408</v>
      </c>
      <c r="BS35" s="4752"/>
      <c r="BT35" s="3464" t="s">
        <v>80</v>
      </c>
      <c r="BV35" s="335" t="s">
        <v>131</v>
      </c>
      <c r="BW35" s="209"/>
      <c r="BX35" s="209"/>
      <c r="BY35" s="209"/>
      <c r="BZ35" s="209"/>
      <c r="CA35" s="209"/>
      <c r="CB35" s="209"/>
      <c r="CC35" s="209"/>
      <c r="CD35" s="209"/>
      <c r="CE35" s="209"/>
      <c r="CF35" s="209"/>
      <c r="CG35" s="211"/>
      <c r="CH35" s="209"/>
      <c r="CI35" s="209"/>
      <c r="CJ35" s="209"/>
      <c r="CK35" s="209"/>
      <c r="CL35" s="4875">
        <f>VLOOKUP($DD$3,'R3_raw'!$F$15:$ALF$115,MATCH(I35,'R3_raw'!$F$13:$ALF$13,0),FALSE)</f>
        <v>20</v>
      </c>
      <c r="CM35" s="4875"/>
      <c r="CN35" s="1422" t="s">
        <v>108</v>
      </c>
      <c r="CO35" s="3784" t="s">
        <v>4999</v>
      </c>
      <c r="CP35" s="4737">
        <f>VLOOKUP($DD$3,'R4_raw'!$F$15:$CGU$115,MATCH(J35,'R4_raw'!$F$13:$CGU$13,0),FALSE)</f>
        <v>20</v>
      </c>
      <c r="CQ35" s="4737"/>
      <c r="CR35" s="1422" t="s">
        <v>108</v>
      </c>
      <c r="CS35" s="3788">
        <f>VLOOKUP($DD$3,'R4_raw'!$F$15:$CGU$115,MATCH(K35,'R4_raw'!$F$13:$CGU$13,0),FALSE)</f>
        <v>1</v>
      </c>
      <c r="CT35" s="3527" t="s">
        <v>4</v>
      </c>
      <c r="CU35" s="211" t="str">
        <f>IF(CS35&lt;=15,"★","")</f>
        <v>★</v>
      </c>
      <c r="CV35" s="4846">
        <f>VLOOKUP("長野県",'R4_raw'!$F$15:$CGU$115,MATCH(J35,'R4_raw'!$F$13:$CGU$13,0),FALSE)</f>
        <v>12.922077922077921</v>
      </c>
      <c r="CW35" s="4846"/>
      <c r="CX35" s="3789" t="s">
        <v>108</v>
      </c>
      <c r="EC35" s="53"/>
      <c r="ED35" s="53"/>
      <c r="EE35" s="53"/>
      <c r="EK35" s="49"/>
      <c r="EL35" s="49"/>
      <c r="ES35" s="231"/>
      <c r="ET35" s="231"/>
      <c r="EU35" s="232"/>
      <c r="EV35" s="232"/>
      <c r="EW35" s="53"/>
      <c r="EX35" s="53"/>
      <c r="EY35" s="49"/>
      <c r="EZ35" s="49"/>
      <c r="FA35" s="49"/>
      <c r="FD35" s="49"/>
      <c r="FE35" s="91"/>
      <c r="FF35" s="91"/>
      <c r="FG35" s="91"/>
      <c r="FH35" s="91"/>
      <c r="FI35" s="91"/>
      <c r="FJ35" s="91"/>
      <c r="FK35" s="91"/>
      <c r="FL35" s="91"/>
      <c r="FM35" s="91"/>
      <c r="FN35" s="91"/>
      <c r="FO35" s="91"/>
      <c r="FP35" s="91"/>
      <c r="FQ35" s="91"/>
      <c r="FR35" s="9"/>
      <c r="FS35" s="9"/>
      <c r="FV35" s="240"/>
    </row>
    <row r="36" spans="1:179" ht="18.649999999999999" customHeight="1" x14ac:dyDescent="0.3">
      <c r="A36" s="163"/>
      <c r="B36" s="163"/>
      <c r="C36" s="163"/>
      <c r="D36" s="163"/>
      <c r="E36" s="163"/>
      <c r="F36" s="1895" t="s">
        <v>3142</v>
      </c>
      <c r="G36" s="1904" t="s">
        <v>5592</v>
      </c>
      <c r="H36" s="164"/>
      <c r="I36" s="1894" t="s">
        <v>3154</v>
      </c>
      <c r="J36" s="1900" t="s">
        <v>5608</v>
      </c>
      <c r="K36" s="163"/>
      <c r="L36" s="163"/>
      <c r="M36" s="7" t="s">
        <v>0</v>
      </c>
      <c r="O36" s="4798"/>
      <c r="P36" s="335" t="s">
        <v>297</v>
      </c>
      <c r="Q36" s="212" t="s">
        <v>3056</v>
      </c>
      <c r="R36" s="213"/>
      <c r="S36" s="213"/>
      <c r="T36" s="1927"/>
      <c r="U36" s="213"/>
      <c r="V36" s="213"/>
      <c r="W36" s="213"/>
      <c r="X36" s="1928"/>
      <c r="Y36" s="1928"/>
      <c r="Z36" s="213"/>
      <c r="AA36" s="4845">
        <v>2021</v>
      </c>
      <c r="AB36" s="4845"/>
      <c r="AC36" s="2432"/>
      <c r="AD36" s="351"/>
      <c r="AE36" s="4845">
        <v>2022</v>
      </c>
      <c r="AF36" s="4845"/>
      <c r="AG36" s="2432"/>
      <c r="AH36" s="4843" t="s">
        <v>7147</v>
      </c>
      <c r="AI36" s="4843"/>
      <c r="AJ36" s="4843"/>
      <c r="AK36" s="4811" t="s">
        <v>3191</v>
      </c>
      <c r="AL36" s="4811"/>
      <c r="AM36" s="2433"/>
      <c r="AN36" s="2432"/>
      <c r="AO36" s="4811" t="s">
        <v>276</v>
      </c>
      <c r="AP36" s="4811"/>
      <c r="AQ36" s="3465"/>
      <c r="AR36" s="3459"/>
      <c r="AS36" s="3460"/>
      <c r="AT36" s="1872" t="s">
        <v>8849</v>
      </c>
      <c r="AU36" s="1872"/>
      <c r="AV36" s="1872"/>
      <c r="AW36" s="1872"/>
      <c r="AX36" s="1872"/>
      <c r="AY36" s="1872"/>
      <c r="AZ36" s="1872"/>
      <c r="BA36" s="1872"/>
      <c r="BB36" s="1872"/>
      <c r="BC36" s="1872"/>
      <c r="BD36" s="1872"/>
      <c r="BE36" s="1872"/>
      <c r="BF36" s="1872"/>
      <c r="BG36" s="1872"/>
      <c r="BH36" s="1872"/>
      <c r="BI36" s="1872"/>
      <c r="BJ36" s="1872"/>
      <c r="BK36" s="3462" t="str">
        <f>VLOOKUP($DD$3,'R3_raw'!$F$15:$ALF$115,MATCH(F36,'R3_raw'!$F$13:$ALF$13,0),FALSE)</f>
        <v>〇</v>
      </c>
      <c r="BL36" s="450" t="s">
        <v>5003</v>
      </c>
      <c r="BM36" s="3463" t="str">
        <f>VLOOKUP($DD$3,'R4_raw'!$F$15:$CGU$115,MATCH(G36,'R4_raw'!$F$13:$CGU$13,0),FALSE)</f>
        <v>〇</v>
      </c>
      <c r="BN36" s="4947">
        <f>VLOOKUP("長野県",'R4_raw'!$F$15:$CGU$115,MATCH(G36,'R4_raw'!$F$13:$CGU$13,0),FALSE)</f>
        <v>67</v>
      </c>
      <c r="BO36" s="4947"/>
      <c r="BP36" s="2368" t="s">
        <v>100</v>
      </c>
      <c r="BQ36" s="2368"/>
      <c r="BR36" s="4752">
        <f>BN36/77*100</f>
        <v>87.012987012987011</v>
      </c>
      <c r="BS36" s="4752"/>
      <c r="BT36" s="3464" t="s">
        <v>80</v>
      </c>
      <c r="BV36" s="335"/>
      <c r="BW36" s="216" t="s">
        <v>8856</v>
      </c>
      <c r="BX36" s="216"/>
      <c r="BY36" s="216"/>
      <c r="BZ36" s="216"/>
      <c r="CA36" s="216"/>
      <c r="CB36" s="216"/>
      <c r="CC36" s="216"/>
      <c r="CD36" s="216"/>
      <c r="CE36" s="216"/>
      <c r="CF36" s="216"/>
      <c r="CG36" s="216"/>
      <c r="CH36" s="216"/>
      <c r="CI36" s="216"/>
      <c r="CJ36" s="216"/>
      <c r="CK36" s="216"/>
      <c r="CL36" s="216"/>
      <c r="CM36" s="216"/>
      <c r="CN36" s="216"/>
      <c r="CO36" s="3462" t="str">
        <f>VLOOKUP($DD$3,'R3_raw'!$F$15:$ALF$115,MATCH(I36,'R3_raw'!$F$13:$ALF$13,0),FALSE)</f>
        <v>〇</v>
      </c>
      <c r="CP36" s="3442" t="s">
        <v>4999</v>
      </c>
      <c r="CQ36" s="3432" t="str">
        <f>VLOOKUP($DD$3,'R4_raw'!$F$15:$CGU$115,MATCH(J36,'R4_raw'!$F$13:$CGU$13,0),FALSE)</f>
        <v>〇</v>
      </c>
      <c r="CR36" s="4635">
        <f>VLOOKUP("長野県",'R4_raw'!$F$15:$CGU$115,MATCH(J36,'R4_raw'!$F$13:$CGU$13,0),FALSE)</f>
        <v>62</v>
      </c>
      <c r="CS36" s="4635"/>
      <c r="CT36" s="2368" t="s">
        <v>100</v>
      </c>
      <c r="CU36" s="2368"/>
      <c r="CV36" s="4738">
        <f>CR36/77*100</f>
        <v>80.519480519480524</v>
      </c>
      <c r="CW36" s="4738"/>
      <c r="CX36" s="3198" t="s">
        <v>80</v>
      </c>
      <c r="DN36" s="103"/>
      <c r="DO36" s="53"/>
      <c r="DP36" s="53"/>
      <c r="DW36" s="161"/>
      <c r="DX36" s="161"/>
      <c r="DY36" s="161"/>
      <c r="DZ36" s="161"/>
      <c r="EC36" s="53"/>
      <c r="ED36" s="53"/>
      <c r="EE36" s="53"/>
      <c r="EK36" s="49"/>
      <c r="EL36" s="49"/>
      <c r="ES36" s="231"/>
      <c r="ET36" s="231"/>
      <c r="EU36" s="232"/>
      <c r="EV36" s="232"/>
      <c r="EW36" s="53"/>
      <c r="EX36" s="53"/>
      <c r="EY36" s="49"/>
      <c r="EZ36" s="49"/>
      <c r="FA36" s="49"/>
      <c r="FD36" s="119"/>
      <c r="FE36" s="91"/>
      <c r="FF36" s="91"/>
      <c r="FG36" s="91"/>
      <c r="FH36" s="91"/>
      <c r="FI36" s="91"/>
      <c r="FJ36" s="91"/>
      <c r="FK36" s="91"/>
      <c r="FL36" s="91"/>
      <c r="FM36" s="91"/>
      <c r="FN36" s="91"/>
      <c r="FO36" s="91"/>
      <c r="FP36" s="91"/>
      <c r="FQ36" s="91"/>
      <c r="FR36" s="9"/>
      <c r="FS36" s="9"/>
      <c r="FV36" s="240"/>
    </row>
    <row r="37" spans="1:179" ht="18.75" customHeight="1" x14ac:dyDescent="0.2">
      <c r="A37" s="1894" t="s">
        <v>1577</v>
      </c>
      <c r="B37" s="1900" t="s">
        <v>5508</v>
      </c>
      <c r="C37" s="1900" t="s">
        <v>5516</v>
      </c>
      <c r="D37" s="1900" t="s">
        <v>5659</v>
      </c>
      <c r="E37" s="163"/>
      <c r="F37" s="1895" t="s">
        <v>3143</v>
      </c>
      <c r="G37" s="1904" t="s">
        <v>5593</v>
      </c>
      <c r="H37" s="164"/>
      <c r="I37" s="1894" t="s">
        <v>3155</v>
      </c>
      <c r="J37" s="1900" t="s">
        <v>5609</v>
      </c>
      <c r="K37" s="163"/>
      <c r="L37" s="163"/>
      <c r="M37" s="7" t="s">
        <v>0</v>
      </c>
      <c r="O37" s="4798"/>
      <c r="P37" s="335"/>
      <c r="Q37" s="24" t="s">
        <v>84</v>
      </c>
      <c r="R37" s="24"/>
      <c r="S37" s="24"/>
      <c r="T37" s="24"/>
      <c r="U37" s="24"/>
      <c r="V37" s="24"/>
      <c r="W37" s="24"/>
      <c r="X37" s="24"/>
      <c r="Y37" s="24"/>
      <c r="Z37" s="24"/>
      <c r="AA37" s="4668">
        <f>VLOOKUP($DD$3,'R3_raw'!$F$15:$ALF$115,MATCH(A37,'R3_raw'!$F$13:$ALF$13,0),FALSE)</f>
        <v>2</v>
      </c>
      <c r="AB37" s="4668"/>
      <c r="AC37" s="489" t="s">
        <v>101</v>
      </c>
      <c r="AD37" s="450" t="s">
        <v>4999</v>
      </c>
      <c r="AE37" s="4806">
        <f>VLOOKUP($DD$3,'R4_raw'!$F$15:$CGU$115,MATCH(B37,'R4_raw'!$F$13:$CGU$13,0),FALSE)</f>
        <v>2</v>
      </c>
      <c r="AF37" s="4806"/>
      <c r="AG37" s="489" t="s">
        <v>101</v>
      </c>
      <c r="AH37" s="4648">
        <f>VLOOKUP($DD$3,'R4_raw'!$F$15:$CGU$115,MATCH(C37,'R4_raw'!$F$13:$CGU$13,0),FALSE)</f>
        <v>1.7829443543067022E-2</v>
      </c>
      <c r="AI37" s="4648"/>
      <c r="AJ37" s="42" t="s">
        <v>101</v>
      </c>
      <c r="AK37" s="4852">
        <f>VLOOKUP($DD$3,'R4_raw'!$F$15:$CGU$115,MATCH(D37,'R4_raw'!$F$13:$CGU$13,0),FALSE)</f>
        <v>75</v>
      </c>
      <c r="AL37" s="4852"/>
      <c r="AM37" s="24" t="s">
        <v>4</v>
      </c>
      <c r="AN37" s="27" t="str">
        <f t="shared" ref="AN37:AN43" si="3">IF(AK37&lt;=15,"★","")</f>
        <v/>
      </c>
      <c r="AO37" s="4810">
        <f>VLOOKUP("長野県",'R4_raw'!$F$15:$CGU$115,MATCH(C37,'R4_raw'!$F$13:$CGU$13,0),FALSE)</f>
        <v>0.42160184348069613</v>
      </c>
      <c r="AP37" s="4810"/>
      <c r="AQ37" s="315" t="s">
        <v>101</v>
      </c>
      <c r="AR37" s="3459"/>
      <c r="AS37" s="3460"/>
      <c r="AT37" s="1872" t="s">
        <v>8850</v>
      </c>
      <c r="AU37" s="1872"/>
      <c r="AV37" s="1872"/>
      <c r="AW37" s="1872"/>
      <c r="AX37" s="1872"/>
      <c r="AY37" s="1872"/>
      <c r="AZ37" s="1872"/>
      <c r="BA37" s="1872"/>
      <c r="BB37" s="1872"/>
      <c r="BC37" s="1872"/>
      <c r="BD37" s="1872"/>
      <c r="BE37" s="1872"/>
      <c r="BF37" s="1872"/>
      <c r="BG37" s="1872"/>
      <c r="BH37" s="1872"/>
      <c r="BI37" s="1872"/>
      <c r="BJ37" s="1872"/>
      <c r="BK37" s="3462" t="str">
        <f>VLOOKUP($DD$3,'R3_raw'!$F$15:$ALF$115,MATCH(F37,'R3_raw'!$F$13:$ALF$13,0),FALSE)</f>
        <v>〇</v>
      </c>
      <c r="BL37" s="450" t="s">
        <v>5003</v>
      </c>
      <c r="BM37" s="3463" t="str">
        <f>VLOOKUP($DD$3,'R4_raw'!$F$15:$CGU$115,MATCH(G37,'R4_raw'!$F$13:$CGU$13,0),FALSE)</f>
        <v>〇</v>
      </c>
      <c r="BN37" s="4947">
        <f>VLOOKUP("長野県",'R4_raw'!$F$15:$CGU$115,MATCH(G37,'R4_raw'!$F$13:$CGU$13,0),FALSE)</f>
        <v>52</v>
      </c>
      <c r="BO37" s="4947"/>
      <c r="BP37" s="2368" t="s">
        <v>100</v>
      </c>
      <c r="BQ37" s="2368"/>
      <c r="BR37" s="4752">
        <f>BN37/77*100</f>
        <v>67.532467532467535</v>
      </c>
      <c r="BS37" s="4752"/>
      <c r="BT37" s="3464" t="s">
        <v>80</v>
      </c>
      <c r="BV37" s="335"/>
      <c r="BW37" s="216" t="s">
        <v>8857</v>
      </c>
      <c r="BX37" s="3121"/>
      <c r="BY37" s="3121"/>
      <c r="BZ37" s="3121"/>
      <c r="CA37" s="3121"/>
      <c r="CB37" s="3121"/>
      <c r="CC37" s="3121"/>
      <c r="CD37" s="3121"/>
      <c r="CE37" s="3121"/>
      <c r="CF37" s="3121"/>
      <c r="CG37" s="3121"/>
      <c r="CH37" s="3121"/>
      <c r="CI37" s="3121"/>
      <c r="CJ37" s="3121"/>
      <c r="CK37" s="3121"/>
      <c r="CL37" s="3121"/>
      <c r="CM37" s="3121"/>
      <c r="CN37" s="3121"/>
      <c r="CO37" s="3462" t="str">
        <f>VLOOKUP($DD$3,'R3_raw'!$F$15:$ALF$115,MATCH(I37,'R3_raw'!$F$13:$ALF$13,0),FALSE)</f>
        <v>〇</v>
      </c>
      <c r="CP37" s="3442" t="s">
        <v>4999</v>
      </c>
      <c r="CQ37" s="3432" t="str">
        <f>VLOOKUP($DD$3,'R4_raw'!$F$15:$CGU$115,MATCH(J37,'R4_raw'!$F$13:$CGU$13,0),FALSE)</f>
        <v>〇</v>
      </c>
      <c r="CR37" s="4762">
        <f>VLOOKUP("長野県",'R4_raw'!$F$15:$CGU$115,MATCH(J37,'R4_raw'!$F$13:$CGU$13,0),FALSE)</f>
        <v>58</v>
      </c>
      <c r="CS37" s="4762"/>
      <c r="CT37" s="2368" t="s">
        <v>100</v>
      </c>
      <c r="CU37" s="2368"/>
      <c r="CV37" s="4738">
        <f>CR37/77*100</f>
        <v>75.324675324675326</v>
      </c>
      <c r="CW37" s="4738"/>
      <c r="CX37" s="3198" t="s">
        <v>80</v>
      </c>
      <c r="DN37" s="103"/>
      <c r="ES37" s="231"/>
      <c r="ET37" s="231"/>
      <c r="EU37" s="232"/>
      <c r="EV37" s="232"/>
      <c r="EW37" s="53"/>
      <c r="EX37" s="53"/>
      <c r="EY37" s="49"/>
      <c r="EZ37" s="49"/>
      <c r="FA37" s="49"/>
      <c r="FC37" s="98"/>
      <c r="FD37" s="91"/>
      <c r="FE37" s="91"/>
      <c r="FF37" s="91"/>
      <c r="FG37" s="91"/>
      <c r="FH37" s="91"/>
      <c r="FI37" s="91"/>
      <c r="FJ37" s="91"/>
      <c r="FK37" s="91"/>
      <c r="FL37" s="91"/>
      <c r="FM37" s="91"/>
      <c r="FN37" s="91"/>
      <c r="FO37" s="91"/>
      <c r="FP37" s="91"/>
      <c r="FQ37" s="91"/>
      <c r="FR37" s="9"/>
      <c r="FS37" s="9"/>
      <c r="FV37" s="240"/>
    </row>
    <row r="38" spans="1:179" s="91" customFormat="1" ht="18.75" customHeight="1" x14ac:dyDescent="0.2">
      <c r="A38" s="1894" t="s">
        <v>1578</v>
      </c>
      <c r="B38" s="1900" t="s">
        <v>5509</v>
      </c>
      <c r="C38" s="1900" t="s">
        <v>5518</v>
      </c>
      <c r="D38" s="1900" t="s">
        <v>5660</v>
      </c>
      <c r="E38" s="163"/>
      <c r="F38" s="1895" t="s">
        <v>3144</v>
      </c>
      <c r="G38" s="1904" t="s">
        <v>5594</v>
      </c>
      <c r="H38" s="164"/>
      <c r="I38" s="1894" t="s">
        <v>3156</v>
      </c>
      <c r="J38" s="1900" t="s">
        <v>5610</v>
      </c>
      <c r="K38" s="163"/>
      <c r="L38" s="163"/>
      <c r="M38" s="7" t="s">
        <v>0</v>
      </c>
      <c r="N38" s="7"/>
      <c r="O38" s="4798"/>
      <c r="P38" s="335"/>
      <c r="Q38" s="24" t="s">
        <v>102</v>
      </c>
      <c r="R38" s="24"/>
      <c r="S38" s="24"/>
      <c r="T38" s="24"/>
      <c r="U38" s="24"/>
      <c r="V38" s="24"/>
      <c r="W38" s="24"/>
      <c r="X38" s="24"/>
      <c r="Y38" s="24"/>
      <c r="Z38" s="24"/>
      <c r="AA38" s="4668">
        <f>VLOOKUP($DD$3,'R3_raw'!$F$15:$ALF$115,MATCH(A38,'R3_raw'!$F$13:$ALF$13,0),FALSE)</f>
        <v>0</v>
      </c>
      <c r="AB38" s="4668"/>
      <c r="AC38" s="454" t="s">
        <v>101</v>
      </c>
      <c r="AD38" s="450" t="s">
        <v>4999</v>
      </c>
      <c r="AE38" s="4806">
        <f>VLOOKUP($DD$3,'R4_raw'!$F$15:$CGU$115,MATCH(B38,'R4_raw'!$F$13:$CGU$13,0),FALSE)</f>
        <v>0</v>
      </c>
      <c r="AF38" s="4806"/>
      <c r="AG38" s="454" t="s">
        <v>101</v>
      </c>
      <c r="AH38" s="4648">
        <f>VLOOKUP($DD$3,'R4_raw'!$F$15:$CGU$115,MATCH(C38,'R4_raw'!$F$13:$CGU$13,0),FALSE)</f>
        <v>0</v>
      </c>
      <c r="AI38" s="4648"/>
      <c r="AJ38" s="24" t="s">
        <v>101</v>
      </c>
      <c r="AK38" s="4852">
        <f>VLOOKUP($DD$3,'R4_raw'!$F$15:$CGU$115,MATCH(D38,'R4_raw'!$F$13:$CGU$13,0),FALSE)</f>
        <v>61</v>
      </c>
      <c r="AL38" s="4852"/>
      <c r="AM38" s="24" t="s">
        <v>4</v>
      </c>
      <c r="AN38" s="27" t="str">
        <f t="shared" si="3"/>
        <v/>
      </c>
      <c r="AO38" s="4810">
        <f>VLOOKUP("長野県",'R4_raw'!$F$15:$CGU$115,MATCH(C38,'R4_raw'!$F$13:$CGU$13,0),FALSE)</f>
        <v>0.24200250221455119</v>
      </c>
      <c r="AP38" s="4810"/>
      <c r="AQ38" s="315" t="s">
        <v>101</v>
      </c>
      <c r="AR38" s="53"/>
      <c r="AS38" s="335"/>
      <c r="AT38" s="4380" t="s">
        <v>8851</v>
      </c>
      <c r="AU38" s="4380"/>
      <c r="AV38" s="4380"/>
      <c r="AW38" s="4380"/>
      <c r="AX38" s="4380"/>
      <c r="AY38" s="4380"/>
      <c r="AZ38" s="4380"/>
      <c r="BA38" s="4380"/>
      <c r="BB38" s="4380"/>
      <c r="BC38" s="4380"/>
      <c r="BD38" s="4380"/>
      <c r="BE38" s="4380"/>
      <c r="BF38" s="4380"/>
      <c r="BG38" s="4380"/>
      <c r="BH38" s="4380"/>
      <c r="BI38" s="4380"/>
      <c r="BJ38" s="4380"/>
      <c r="BK38" s="3462" t="str">
        <f>VLOOKUP($DD$3,'R3_raw'!$F$15:$ALF$115,MATCH(F38,'R3_raw'!$F$13:$ALF$13,0),FALSE)</f>
        <v>〇</v>
      </c>
      <c r="BL38" s="450" t="s">
        <v>5003</v>
      </c>
      <c r="BM38" s="3463" t="str">
        <f>VLOOKUP($DD$3,'R4_raw'!$F$15:$CGU$115,MATCH(G38,'R4_raw'!$F$13:$CGU$13,0),FALSE)</f>
        <v>〇</v>
      </c>
      <c r="BN38" s="4947">
        <f>VLOOKUP("長野県",'R4_raw'!$F$15:$CGU$115,MATCH(G38,'R4_raw'!$F$13:$CGU$13,0),FALSE)</f>
        <v>39</v>
      </c>
      <c r="BO38" s="4947"/>
      <c r="BP38" s="2368" t="s">
        <v>100</v>
      </c>
      <c r="BQ38" s="24"/>
      <c r="BR38" s="4752">
        <f>BN38/77*100</f>
        <v>50.649350649350644</v>
      </c>
      <c r="BS38" s="4752"/>
      <c r="BT38" s="3464" t="s">
        <v>80</v>
      </c>
      <c r="BU38" s="7"/>
      <c r="BV38" s="4931"/>
      <c r="BW38" s="4743" t="s">
        <v>8858</v>
      </c>
      <c r="BX38" s="4743"/>
      <c r="BY38" s="4743"/>
      <c r="BZ38" s="4743"/>
      <c r="CA38" s="4743"/>
      <c r="CB38" s="4743"/>
      <c r="CC38" s="4743"/>
      <c r="CD38" s="4743"/>
      <c r="CE38" s="4743"/>
      <c r="CF38" s="4743"/>
      <c r="CG38" s="4743"/>
      <c r="CH38" s="4743"/>
      <c r="CI38" s="4743"/>
      <c r="CJ38" s="4743"/>
      <c r="CK38" s="4743"/>
      <c r="CL38" s="4743"/>
      <c r="CM38" s="4743"/>
      <c r="CN38" s="4743"/>
      <c r="CO38" s="4763" t="str">
        <f>VLOOKUP($DD$3,'R3_raw'!$F$15:$ALF$115,MATCH(I38,'R3_raw'!$F$13:$ALF$13,0),FALSE)</f>
        <v>〇</v>
      </c>
      <c r="CP38" s="4765" t="s">
        <v>4998</v>
      </c>
      <c r="CQ38" s="4735" t="str">
        <f>VLOOKUP($DD$3,'R4_raw'!$F$15:$CGU$115,MATCH(J38,'R4_raw'!$F$13:$CGU$13,0),FALSE)</f>
        <v>〇</v>
      </c>
      <c r="CR38" s="4746">
        <f>VLOOKUP("長野県",'R4_raw'!$F$15:$CGU$115,MATCH(J38,'R4_raw'!$F$13:$CGU$13,0),FALSE)</f>
        <v>41</v>
      </c>
      <c r="CS38" s="4746"/>
      <c r="CT38" s="4847" t="s">
        <v>100</v>
      </c>
      <c r="CU38" s="4847"/>
      <c r="CV38" s="4738">
        <f>CR38/77*100</f>
        <v>53.246753246753244</v>
      </c>
      <c r="CW38" s="4738"/>
      <c r="CX38" s="4705" t="s">
        <v>80</v>
      </c>
      <c r="CY38" s="7"/>
      <c r="DB38" s="7"/>
      <c r="DC38" s="7"/>
      <c r="DD38" s="7"/>
      <c r="DE38" s="7"/>
      <c r="DF38" s="7"/>
      <c r="DG38" s="7"/>
      <c r="DH38" s="7"/>
      <c r="DI38" s="7"/>
      <c r="DJ38" s="7"/>
      <c r="DK38" s="7"/>
      <c r="DL38" s="7"/>
      <c r="DN38" s="103"/>
      <c r="EP38" s="228"/>
      <c r="EQ38" s="228"/>
      <c r="ER38" s="228"/>
      <c r="ES38" s="228"/>
      <c r="ET38" s="228"/>
      <c r="EU38" s="228"/>
      <c r="EV38" s="228"/>
      <c r="EW38" s="228"/>
      <c r="EX38" s="228"/>
      <c r="EY38" s="228"/>
      <c r="EZ38" s="228"/>
      <c r="FA38" s="228"/>
      <c r="FC38" s="49"/>
      <c r="FD38" s="7"/>
      <c r="FE38" s="7"/>
      <c r="FM38" s="7"/>
      <c r="FN38" s="7"/>
      <c r="FQ38" s="7"/>
      <c r="FR38" s="9"/>
      <c r="FU38" s="7"/>
      <c r="FV38" s="240"/>
      <c r="FW38" s="7"/>
    </row>
    <row r="39" spans="1:179" ht="18.75" customHeight="1" x14ac:dyDescent="0.2">
      <c r="A39" s="1894" t="s">
        <v>1579</v>
      </c>
      <c r="B39" s="1900" t="s">
        <v>5510</v>
      </c>
      <c r="C39" s="1900" t="s">
        <v>5520</v>
      </c>
      <c r="D39" s="1900" t="s">
        <v>5661</v>
      </c>
      <c r="E39" s="163"/>
      <c r="F39" s="164"/>
      <c r="G39" s="164"/>
      <c r="H39" s="164"/>
      <c r="I39" s="163"/>
      <c r="J39" s="163"/>
      <c r="K39" s="163"/>
      <c r="L39" s="163"/>
      <c r="M39" s="7" t="s">
        <v>0</v>
      </c>
      <c r="O39" s="4798"/>
      <c r="P39" s="359"/>
      <c r="Q39" s="24" t="s">
        <v>103</v>
      </c>
      <c r="R39" s="24"/>
      <c r="S39" s="24"/>
      <c r="T39" s="24"/>
      <c r="U39" s="24"/>
      <c r="V39" s="24"/>
      <c r="W39" s="24"/>
      <c r="X39" s="24"/>
      <c r="Y39" s="24"/>
      <c r="Z39" s="24"/>
      <c r="AA39" s="4668">
        <f>VLOOKUP($DD$3,'R3_raw'!$F$15:$ALF$115,MATCH(A39,'R3_raw'!$F$13:$ALF$13,0),FALSE)</f>
        <v>0</v>
      </c>
      <c r="AB39" s="4668"/>
      <c r="AC39" s="454" t="s">
        <v>101</v>
      </c>
      <c r="AD39" s="450" t="s">
        <v>4999</v>
      </c>
      <c r="AE39" s="4806">
        <f>VLOOKUP($DD$3,'R4_raw'!$F$15:$CGU$115,MATCH(B39,'R4_raw'!$F$13:$CGU$13,0),FALSE)</f>
        <v>8</v>
      </c>
      <c r="AF39" s="4806"/>
      <c r="AG39" s="454" t="s">
        <v>101</v>
      </c>
      <c r="AH39" s="4648">
        <f>VLOOKUP($DD$3,'R4_raw'!$F$15:$CGU$115,MATCH(C39,'R4_raw'!$F$13:$CGU$13,0),FALSE)</f>
        <v>7.1317774172268089E-2</v>
      </c>
      <c r="AI39" s="4648"/>
      <c r="AJ39" s="24" t="s">
        <v>101</v>
      </c>
      <c r="AK39" s="4852">
        <f>VLOOKUP($DD$3,'R4_raw'!$F$15:$CGU$115,MATCH(D39,'R4_raw'!$F$13:$CGU$13,0),FALSE)</f>
        <v>58</v>
      </c>
      <c r="AL39" s="4852"/>
      <c r="AM39" s="24" t="s">
        <v>4</v>
      </c>
      <c r="AN39" s="27" t="str">
        <f t="shared" si="3"/>
        <v/>
      </c>
      <c r="AO39" s="4810">
        <f>VLOOKUP("長野県",'R4_raw'!$F$15:$CGU$115,MATCH(C39,'R4_raw'!$F$13:$CGU$13,0),FALSE)</f>
        <v>0.17198919968707096</v>
      </c>
      <c r="AP39" s="4810"/>
      <c r="AQ39" s="315" t="s">
        <v>101</v>
      </c>
      <c r="AR39" s="53"/>
      <c r="AS39" s="335"/>
      <c r="AT39" s="24" t="s">
        <v>8239</v>
      </c>
      <c r="AU39" s="24"/>
      <c r="AV39" s="24"/>
      <c r="AW39" s="24"/>
      <c r="AX39" s="24"/>
      <c r="AY39" s="24"/>
      <c r="AZ39" s="24"/>
      <c r="BA39" s="24"/>
      <c r="BB39" s="24"/>
      <c r="BC39" s="24"/>
      <c r="BD39" s="24"/>
      <c r="BE39" s="24"/>
      <c r="BF39" s="24"/>
      <c r="BG39" s="24"/>
      <c r="BH39" s="24"/>
      <c r="BI39" s="24"/>
      <c r="BJ39" s="24"/>
      <c r="BK39" s="2368"/>
      <c r="BL39" s="3449"/>
      <c r="BM39" s="3449"/>
      <c r="BN39" s="2368"/>
      <c r="BO39" s="2368"/>
      <c r="BP39" s="2368"/>
      <c r="BQ39" s="24"/>
      <c r="BR39" s="2368"/>
      <c r="BS39" s="2368"/>
      <c r="BT39" s="3464"/>
      <c r="BV39" s="4933"/>
      <c r="BW39" s="4744"/>
      <c r="BX39" s="4744"/>
      <c r="BY39" s="4744"/>
      <c r="BZ39" s="4744"/>
      <c r="CA39" s="4744"/>
      <c r="CB39" s="4744"/>
      <c r="CC39" s="4744"/>
      <c r="CD39" s="4744"/>
      <c r="CE39" s="4744"/>
      <c r="CF39" s="4744"/>
      <c r="CG39" s="4744"/>
      <c r="CH39" s="4744"/>
      <c r="CI39" s="4744"/>
      <c r="CJ39" s="4744"/>
      <c r="CK39" s="4744"/>
      <c r="CL39" s="4744"/>
      <c r="CM39" s="4744"/>
      <c r="CN39" s="4744"/>
      <c r="CO39" s="4764"/>
      <c r="CP39" s="4766"/>
      <c r="CQ39" s="4736"/>
      <c r="CR39" s="4747"/>
      <c r="CS39" s="4747"/>
      <c r="CT39" s="4847"/>
      <c r="CU39" s="4847"/>
      <c r="CV39" s="4738"/>
      <c r="CW39" s="4738"/>
      <c r="CX39" s="4705"/>
      <c r="DN39" s="103"/>
      <c r="DT39" s="119"/>
      <c r="DU39" s="119"/>
      <c r="DV39" s="119"/>
      <c r="DW39" s="119"/>
      <c r="DX39" s="119"/>
      <c r="DY39" s="119"/>
      <c r="DZ39" s="119"/>
      <c r="EA39" s="119"/>
      <c r="EB39" s="119"/>
      <c r="EC39" s="119"/>
      <c r="ED39" s="119"/>
      <c r="EE39" s="119"/>
      <c r="EF39" s="119"/>
      <c r="EG39" s="119"/>
      <c r="EH39" s="119"/>
      <c r="EI39" s="119"/>
      <c r="EJ39" s="119"/>
      <c r="EK39" s="119"/>
      <c r="EL39" s="119"/>
      <c r="EM39" s="119"/>
      <c r="FA39" s="91"/>
      <c r="FR39" s="7"/>
    </row>
    <row r="40" spans="1:179" ht="18.75" customHeight="1" x14ac:dyDescent="0.2">
      <c r="A40" s="1894" t="s">
        <v>1580</v>
      </c>
      <c r="B40" s="1900" t="s">
        <v>5511</v>
      </c>
      <c r="C40" s="1900" t="s">
        <v>5522</v>
      </c>
      <c r="D40" s="1900" t="s">
        <v>5662</v>
      </c>
      <c r="E40" s="163"/>
      <c r="F40" s="164"/>
      <c r="G40" s="164"/>
      <c r="H40" s="164"/>
      <c r="I40" s="1894" t="s">
        <v>3157</v>
      </c>
      <c r="J40" s="1900" t="s">
        <v>1395</v>
      </c>
      <c r="K40" s="163"/>
      <c r="L40" s="163"/>
      <c r="M40" s="7" t="s">
        <v>0</v>
      </c>
      <c r="O40" s="4798"/>
      <c r="P40" s="335"/>
      <c r="Q40" s="24" t="s">
        <v>104</v>
      </c>
      <c r="R40" s="24"/>
      <c r="S40" s="24"/>
      <c r="T40" s="24"/>
      <c r="U40" s="24"/>
      <c r="V40" s="24"/>
      <c r="W40" s="24"/>
      <c r="X40" s="24"/>
      <c r="Y40" s="24"/>
      <c r="Z40" s="24"/>
      <c r="AA40" s="4668">
        <f>VLOOKUP($DD$3,'R3_raw'!$F$15:$ALF$115,MATCH(A40,'R3_raw'!$F$13:$ALF$13,0),FALSE)</f>
        <v>295</v>
      </c>
      <c r="AB40" s="4668"/>
      <c r="AC40" s="489" t="s">
        <v>101</v>
      </c>
      <c r="AD40" s="450" t="s">
        <v>4999</v>
      </c>
      <c r="AE40" s="4806">
        <f>VLOOKUP($DD$3,'R4_raw'!$F$15:$CGU$115,MATCH(B40,'R4_raw'!$F$13:$CGU$13,0),FALSE)</f>
        <v>270</v>
      </c>
      <c r="AF40" s="4806"/>
      <c r="AG40" s="489" t="s">
        <v>101</v>
      </c>
      <c r="AH40" s="4648">
        <f>VLOOKUP($DD$3,'R4_raw'!$F$15:$CGU$115,MATCH(C40,'R4_raw'!$F$13:$CGU$13,0),FALSE)</f>
        <v>2.4069748783140481</v>
      </c>
      <c r="AI40" s="4648"/>
      <c r="AJ40" s="42" t="s">
        <v>101</v>
      </c>
      <c r="AK40" s="4852">
        <f>VLOOKUP($DD$3,'R4_raw'!$F$15:$CGU$115,MATCH(D40,'R4_raw'!$F$13:$CGU$13,0),FALSE)</f>
        <v>16</v>
      </c>
      <c r="AL40" s="4852"/>
      <c r="AM40" s="24" t="s">
        <v>4</v>
      </c>
      <c r="AN40" s="27" t="str">
        <f t="shared" si="3"/>
        <v/>
      </c>
      <c r="AO40" s="4810">
        <f>VLOOKUP("長野県",'R4_raw'!$F$15:$CGU$115,MATCH(C40,'R4_raw'!$F$13:$CGU$13,0),FALSE)</f>
        <v>1.797515440977264</v>
      </c>
      <c r="AP40" s="4810"/>
      <c r="AQ40" s="315" t="s">
        <v>101</v>
      </c>
      <c r="AR40" s="53"/>
      <c r="AS40" s="335"/>
      <c r="AT40" s="24"/>
      <c r="AU40" s="24"/>
      <c r="AV40" s="24"/>
      <c r="AW40" s="24"/>
      <c r="AX40" s="24"/>
      <c r="AY40" s="24"/>
      <c r="AZ40" s="24"/>
      <c r="BA40" s="24"/>
      <c r="BB40" s="24"/>
      <c r="BC40" s="24"/>
      <c r="BD40" s="24"/>
      <c r="BE40" s="24"/>
      <c r="BF40" s="24"/>
      <c r="BG40" s="24"/>
      <c r="BH40" s="24"/>
      <c r="BI40" s="24"/>
      <c r="BJ40" s="24"/>
      <c r="BK40" s="24"/>
      <c r="BL40" s="294"/>
      <c r="BM40" s="294"/>
      <c r="BN40" s="24"/>
      <c r="BO40" s="24"/>
      <c r="BP40" s="24"/>
      <c r="BQ40" s="24"/>
      <c r="BR40" s="24"/>
      <c r="BS40" s="24"/>
      <c r="BT40" s="315"/>
      <c r="BV40" s="4931"/>
      <c r="BW40" s="4381" t="s">
        <v>8859</v>
      </c>
      <c r="BX40" s="4381"/>
      <c r="BY40" s="4381"/>
      <c r="BZ40" s="4381"/>
      <c r="CA40" s="4381"/>
      <c r="CB40" s="4381"/>
      <c r="CC40" s="4381"/>
      <c r="CD40" s="4381"/>
      <c r="CE40" s="4381"/>
      <c r="CF40" s="4381"/>
      <c r="CG40" s="4381"/>
      <c r="CH40" s="4381"/>
      <c r="CI40" s="4381"/>
      <c r="CJ40" s="4381"/>
      <c r="CK40" s="4381"/>
      <c r="CL40" s="4381"/>
      <c r="CM40" s="4381"/>
      <c r="CN40" s="4381"/>
      <c r="CO40" s="4763" t="str">
        <f>VLOOKUP($DD$3,'R3_raw'!$F$15:$ALF$115,MATCH(I40,'R3_raw'!$F$13:$ALF$13,0),FALSE)</f>
        <v>〇</v>
      </c>
      <c r="CP40" s="4765" t="s">
        <v>4998</v>
      </c>
      <c r="CQ40" s="4735" t="str">
        <f>VLOOKUP($DD$3,'R4_raw'!$F$15:$CGU$115,MATCH(J40,'R4_raw'!$F$13:$CGU$13,0),FALSE)</f>
        <v>〇</v>
      </c>
      <c r="CR40" s="4746">
        <f>VLOOKUP("長野県",'R4_raw'!$F$15:$CGU$115,MATCH(J40,'R4_raw'!$F$13:$CGU$13,0),FALSE)</f>
        <v>38</v>
      </c>
      <c r="CS40" s="4746"/>
      <c r="CT40" s="4847" t="s">
        <v>100</v>
      </c>
      <c r="CU40" s="4847"/>
      <c r="CV40" s="4738">
        <f>CR40/77*100</f>
        <v>49.350649350649348</v>
      </c>
      <c r="CW40" s="4738"/>
      <c r="CX40" s="4705" t="s">
        <v>80</v>
      </c>
      <c r="DV40" s="9"/>
      <c r="DW40" s="9"/>
      <c r="DX40" s="9"/>
      <c r="ES40" s="9"/>
      <c r="ET40" s="9"/>
      <c r="EW40" s="9"/>
      <c r="EX40" s="9"/>
      <c r="FA40" s="91"/>
      <c r="FC40" s="49"/>
    </row>
    <row r="41" spans="1:179" ht="18.75" customHeight="1" x14ac:dyDescent="0.2">
      <c r="A41" s="1894" t="s">
        <v>5668</v>
      </c>
      <c r="B41" s="1900" t="s">
        <v>5657</v>
      </c>
      <c r="C41" s="1900" t="s">
        <v>5524</v>
      </c>
      <c r="D41" s="1900" t="s">
        <v>5525</v>
      </c>
      <c r="E41" s="163"/>
      <c r="F41" s="164"/>
      <c r="G41" s="164"/>
      <c r="H41" s="164"/>
      <c r="I41" s="1894"/>
      <c r="J41" s="163"/>
      <c r="K41" s="163"/>
      <c r="L41" s="163"/>
      <c r="O41" s="4798"/>
      <c r="P41" s="335"/>
      <c r="Q41" s="24" t="s">
        <v>5505</v>
      </c>
      <c r="R41" s="24"/>
      <c r="S41" s="24"/>
      <c r="T41" s="24"/>
      <c r="U41" s="24"/>
      <c r="V41" s="24"/>
      <c r="W41" s="24"/>
      <c r="X41" s="24"/>
      <c r="Y41" s="24"/>
      <c r="Z41" s="24"/>
      <c r="AA41" s="4668" t="str">
        <f>IFERROR(VLOOKUP($DD$3,'R3_raw'!$F$15:$ALF$115,MATCH(A41,'R3_raw'!$F$13:$ALF$13,0),FALSE),"-")</f>
        <v>-</v>
      </c>
      <c r="AB41" s="4668"/>
      <c r="AC41" s="489" t="s">
        <v>101</v>
      </c>
      <c r="AD41" s="450" t="s">
        <v>4999</v>
      </c>
      <c r="AE41" s="4806">
        <f>VLOOKUP($DD$3,'R4_raw'!$F$15:$CGU$115,MATCH(B41,'R4_raw'!$F$13:$CGU$13,0),FALSE)</f>
        <v>1</v>
      </c>
      <c r="AF41" s="4806"/>
      <c r="AG41" s="489" t="s">
        <v>101</v>
      </c>
      <c r="AH41" s="4648">
        <f>VLOOKUP($DD$3,'R4_raw'!$F$15:$CGU$115,MATCH(C41,'R4_raw'!$F$13:$CGU$13,0),FALSE)</f>
        <v>8.9147217715335111E-3</v>
      </c>
      <c r="AI41" s="4648"/>
      <c r="AJ41" s="42" t="s">
        <v>101</v>
      </c>
      <c r="AK41" s="4852">
        <f>VLOOKUP($DD$3,'R4_raw'!$F$15:$CGU$115,MATCH(D41,'R4_raw'!$F$13:$CGU$13,0),FALSE)</f>
        <v>62</v>
      </c>
      <c r="AL41" s="4852"/>
      <c r="AM41" s="24" t="s">
        <v>4</v>
      </c>
      <c r="AN41" s="27" t="str">
        <f t="shared" si="3"/>
        <v/>
      </c>
      <c r="AO41" s="4810">
        <f>VLOOKUP("長野県",'R4_raw'!$F$15:$CGU$115,MATCH(C41,'R4_raw'!$F$13:$CGU$13,0),FALSE)</f>
        <v>0.21917207747732939</v>
      </c>
      <c r="AP41" s="4810"/>
      <c r="AQ41" s="315" t="s">
        <v>101</v>
      </c>
      <c r="AR41" s="53"/>
      <c r="AS41" s="335"/>
      <c r="AT41" s="24"/>
      <c r="AU41" s="24"/>
      <c r="AV41" s="24"/>
      <c r="AW41" s="24"/>
      <c r="AX41" s="24"/>
      <c r="AY41" s="24"/>
      <c r="AZ41" s="24"/>
      <c r="BA41" s="24"/>
      <c r="BB41" s="24"/>
      <c r="BC41" s="24"/>
      <c r="BD41" s="24"/>
      <c r="BE41" s="24"/>
      <c r="BF41" s="24"/>
      <c r="BG41" s="24"/>
      <c r="BH41" s="24"/>
      <c r="BI41" s="24"/>
      <c r="BJ41" s="24"/>
      <c r="BK41" s="24"/>
      <c r="BL41" s="294"/>
      <c r="BM41" s="294"/>
      <c r="BN41" s="24"/>
      <c r="BO41" s="24"/>
      <c r="BP41" s="24"/>
      <c r="BQ41" s="24"/>
      <c r="BR41" s="24"/>
      <c r="BS41" s="24"/>
      <c r="BT41" s="315"/>
      <c r="BV41" s="4932"/>
      <c r="BW41" s="4383"/>
      <c r="BX41" s="4383"/>
      <c r="BY41" s="4383"/>
      <c r="BZ41" s="4383"/>
      <c r="CA41" s="4383"/>
      <c r="CB41" s="4383"/>
      <c r="CC41" s="4383"/>
      <c r="CD41" s="4383"/>
      <c r="CE41" s="4383"/>
      <c r="CF41" s="4383"/>
      <c r="CG41" s="4383"/>
      <c r="CH41" s="4383"/>
      <c r="CI41" s="4383"/>
      <c r="CJ41" s="4383"/>
      <c r="CK41" s="4383"/>
      <c r="CL41" s="4383"/>
      <c r="CM41" s="4383"/>
      <c r="CN41" s="4383"/>
      <c r="CO41" s="4764"/>
      <c r="CP41" s="4766"/>
      <c r="CQ41" s="4736"/>
      <c r="CR41" s="4748"/>
      <c r="CS41" s="4748"/>
      <c r="CT41" s="4847"/>
      <c r="CU41" s="4847"/>
      <c r="CV41" s="4738"/>
      <c r="CW41" s="4738"/>
      <c r="CX41" s="4705"/>
      <c r="DV41" s="9"/>
      <c r="DW41" s="9"/>
      <c r="DX41" s="9"/>
      <c r="ES41" s="9"/>
      <c r="ET41" s="9"/>
      <c r="EW41" s="9"/>
      <c r="EX41" s="9"/>
      <c r="FA41" s="91"/>
      <c r="FC41" s="49"/>
    </row>
    <row r="42" spans="1:179" ht="18.75" customHeight="1" x14ac:dyDescent="0.2">
      <c r="A42" s="1894" t="s">
        <v>1581</v>
      </c>
      <c r="B42" s="1900" t="s">
        <v>5512</v>
      </c>
      <c r="C42" s="1900" t="s">
        <v>5526</v>
      </c>
      <c r="D42" s="1900" t="s">
        <v>5663</v>
      </c>
      <c r="E42" s="163"/>
      <c r="F42" s="164"/>
      <c r="G42" s="164"/>
      <c r="H42" s="164"/>
      <c r="I42" s="163"/>
      <c r="J42" s="163"/>
      <c r="K42" s="163"/>
      <c r="L42" s="163"/>
      <c r="M42" s="7" t="s">
        <v>0</v>
      </c>
      <c r="O42" s="4798"/>
      <c r="P42" s="335"/>
      <c r="Q42" s="24" t="s">
        <v>306</v>
      </c>
      <c r="R42" s="24"/>
      <c r="S42" s="24"/>
      <c r="T42" s="24"/>
      <c r="U42" s="24"/>
      <c r="V42" s="24"/>
      <c r="W42" s="24"/>
      <c r="X42" s="24"/>
      <c r="Y42" s="24"/>
      <c r="Z42" s="24"/>
      <c r="AA42" s="4668">
        <f>VLOOKUP($DD$3,'R3_raw'!$F$15:$ALF$115,MATCH(A42,'R3_raw'!$F$13:$ALF$13,0),FALSE)</f>
        <v>1</v>
      </c>
      <c r="AB42" s="4668"/>
      <c r="AC42" s="454" t="s">
        <v>101</v>
      </c>
      <c r="AD42" s="450" t="s">
        <v>4999</v>
      </c>
      <c r="AE42" s="4806">
        <f>VLOOKUP($DD$3,'R4_raw'!$F$15:$CGU$115,MATCH(B42,'R4_raw'!$F$13:$CGU$13,0),FALSE)</f>
        <v>1</v>
      </c>
      <c r="AF42" s="4806"/>
      <c r="AG42" s="454" t="s">
        <v>101</v>
      </c>
      <c r="AH42" s="4648">
        <f>VLOOKUP($DD$3,'R4_raw'!$F$15:$CGU$115,MATCH(C42,'R4_raw'!$F$13:$CGU$13,0),FALSE)</f>
        <v>8.9147217715335111E-3</v>
      </c>
      <c r="AI42" s="4648"/>
      <c r="AJ42" s="24" t="s">
        <v>101</v>
      </c>
      <c r="AK42" s="4852">
        <f>VLOOKUP($DD$3,'R4_raw'!$F$15:$CGU$115,MATCH(D42,'R4_raw'!$F$13:$CGU$13,0),FALSE)</f>
        <v>66</v>
      </c>
      <c r="AL42" s="4852"/>
      <c r="AM42" s="24" t="s">
        <v>4</v>
      </c>
      <c r="AN42" s="27" t="str">
        <f t="shared" si="3"/>
        <v/>
      </c>
      <c r="AO42" s="4810">
        <f>VLOOKUP("長野県",'R4_raw'!$F$15:$CGU$115,MATCH(C42,'R4_raw'!$F$13:$CGU$13,0),FALSE)</f>
        <v>0.35463259758484544</v>
      </c>
      <c r="AP42" s="4810"/>
      <c r="AQ42" s="315" t="s">
        <v>101</v>
      </c>
      <c r="AR42" s="53"/>
      <c r="AS42" s="4333" t="s">
        <v>5480</v>
      </c>
      <c r="AT42" s="4236"/>
      <c r="AU42" s="4236"/>
      <c r="AV42" s="4236"/>
      <c r="AW42" s="4236"/>
      <c r="AX42" s="4236"/>
      <c r="AY42" s="4236"/>
      <c r="AZ42" s="4236"/>
      <c r="BA42" s="4236"/>
      <c r="BB42" s="4236"/>
      <c r="BC42" s="4236"/>
      <c r="BD42" s="4236"/>
      <c r="BE42" s="4236"/>
      <c r="BF42" s="4236"/>
      <c r="BG42" s="4236"/>
      <c r="BH42" s="4237">
        <v>2021</v>
      </c>
      <c r="BI42" s="4237"/>
      <c r="BJ42" s="3862"/>
      <c r="BK42" s="4237">
        <v>2022</v>
      </c>
      <c r="BL42" s="4237"/>
      <c r="BM42" s="4237"/>
      <c r="BN42" s="4934"/>
      <c r="BO42" s="4934"/>
      <c r="BP42" s="4934"/>
      <c r="BQ42" s="4934"/>
      <c r="BR42" s="4930" t="s">
        <v>276</v>
      </c>
      <c r="BS42" s="4930"/>
      <c r="BT42" s="336"/>
      <c r="BV42" s="4933"/>
      <c r="BW42" s="1777"/>
      <c r="BX42" s="1777"/>
      <c r="BY42" s="1777"/>
      <c r="BZ42" s="1777"/>
      <c r="CA42" s="1777"/>
      <c r="CB42" s="1777"/>
      <c r="CC42" s="1777"/>
      <c r="CD42" s="1777"/>
      <c r="CE42" s="1777"/>
      <c r="CF42" s="1777"/>
      <c r="CG42" s="1777"/>
      <c r="CH42" s="1777"/>
      <c r="CI42" s="1777"/>
      <c r="CJ42" s="1777"/>
      <c r="CK42" s="1777"/>
      <c r="CL42" s="1777"/>
      <c r="CM42" s="1777"/>
      <c r="CN42" s="1038"/>
      <c r="CO42" s="1924"/>
      <c r="CP42" s="1924"/>
      <c r="CQ42" s="1924"/>
      <c r="CR42" s="1925"/>
      <c r="CS42" s="1925"/>
      <c r="CT42" s="1038"/>
      <c r="CU42" s="1038"/>
      <c r="CV42" s="1986"/>
      <c r="CW42" s="1986"/>
      <c r="CX42" s="1433"/>
      <c r="DN42" s="103"/>
      <c r="DU42" s="144"/>
      <c r="ES42" s="231"/>
      <c r="ET42" s="231"/>
      <c r="EU42" s="232"/>
      <c r="EV42" s="232"/>
      <c r="EW42" s="53"/>
      <c r="EX42" s="53"/>
      <c r="EY42" s="49"/>
      <c r="EZ42" s="49"/>
      <c r="FA42" s="49"/>
      <c r="FC42" s="49"/>
      <c r="FR42" s="7"/>
      <c r="FV42" s="146"/>
    </row>
    <row r="43" spans="1:179" ht="24.75" customHeight="1" x14ac:dyDescent="0.2">
      <c r="A43" s="1894" t="s">
        <v>1582</v>
      </c>
      <c r="B43" s="1900" t="s">
        <v>5513</v>
      </c>
      <c r="C43" s="1900" t="s">
        <v>5528</v>
      </c>
      <c r="D43" s="1900" t="s">
        <v>5664</v>
      </c>
      <c r="E43" s="163"/>
      <c r="F43" s="1895" t="s">
        <v>1384</v>
      </c>
      <c r="G43" s="1904" t="s">
        <v>5680</v>
      </c>
      <c r="H43" s="1904" t="s">
        <v>5681</v>
      </c>
      <c r="I43" s="163"/>
      <c r="J43" s="163"/>
      <c r="K43" s="163"/>
      <c r="L43" s="163"/>
      <c r="M43" s="7" t="s">
        <v>0</v>
      </c>
      <c r="O43" s="4798"/>
      <c r="P43" s="335"/>
      <c r="Q43" s="24" t="s">
        <v>307</v>
      </c>
      <c r="R43" s="24"/>
      <c r="S43" s="24"/>
      <c r="T43" s="24"/>
      <c r="U43" s="24"/>
      <c r="V43" s="24"/>
      <c r="W43" s="24"/>
      <c r="X43" s="24"/>
      <c r="Y43" s="24"/>
      <c r="Z43" s="24"/>
      <c r="AA43" s="4668">
        <f>VLOOKUP($DD$3,'R3_raw'!$F$15:$ALF$115,MATCH(A43,'R3_raw'!$F$13:$ALF$13,0),FALSE)</f>
        <v>1</v>
      </c>
      <c r="AB43" s="4668"/>
      <c r="AC43" s="454" t="s">
        <v>101</v>
      </c>
      <c r="AD43" s="450" t="s">
        <v>4999</v>
      </c>
      <c r="AE43" s="4806">
        <f>VLOOKUP($DD$3,'R4_raw'!$F$15:$CGU$115,MATCH(B43,'R4_raw'!$F$13:$CGU$13,0),FALSE)</f>
        <v>1</v>
      </c>
      <c r="AF43" s="4806"/>
      <c r="AG43" s="454" t="s">
        <v>101</v>
      </c>
      <c r="AH43" s="4647">
        <f>VLOOKUP($DD$3,'R4_raw'!$F$15:$CGU$115,MATCH(C43,'R4_raw'!$F$13:$CGU$13,0),FALSE)</f>
        <v>8.9147217715335111E-3</v>
      </c>
      <c r="AI43" s="4647"/>
      <c r="AJ43" s="24" t="s">
        <v>101</v>
      </c>
      <c r="AK43" s="4852">
        <f>VLOOKUP($DD$3,'R4_raw'!$F$15:$CGU$115,MATCH(D43,'R4_raw'!$F$13:$CGU$13,0),FALSE)</f>
        <v>68</v>
      </c>
      <c r="AL43" s="4852"/>
      <c r="AM43" s="24" t="s">
        <v>4</v>
      </c>
      <c r="AN43" s="27" t="str">
        <f t="shared" si="3"/>
        <v/>
      </c>
      <c r="AO43" s="4810">
        <f>VLOOKUP("長野県",'R4_raw'!$F$15:$CGU$115,MATCH(C43,'R4_raw'!$F$13:$CGU$13,0),FALSE)</f>
        <v>0.31810391800529059</v>
      </c>
      <c r="AP43" s="4810"/>
      <c r="AQ43" s="315" t="s">
        <v>101</v>
      </c>
      <c r="AR43" s="53"/>
      <c r="AS43" s="335" t="s">
        <v>131</v>
      </c>
      <c r="AT43" s="209"/>
      <c r="AU43" s="209"/>
      <c r="AV43" s="209"/>
      <c r="AW43" s="209"/>
      <c r="AX43" s="209"/>
      <c r="AY43" s="209"/>
      <c r="AZ43" s="209"/>
      <c r="BA43" s="209"/>
      <c r="BB43" s="209"/>
      <c r="BC43" s="209"/>
      <c r="BD43" s="209"/>
      <c r="BE43" s="209"/>
      <c r="BF43" s="209"/>
      <c r="BG43" s="209"/>
      <c r="BH43" s="4875">
        <f>VLOOKUP($DD$3,'R3_raw'!$F$15:$ALF$115,MATCH(F43,'R3_raw'!$F$13:$ALF$13,0),FALSE)</f>
        <v>15</v>
      </c>
      <c r="BI43" s="4875"/>
      <c r="BJ43" s="3784" t="s">
        <v>108</v>
      </c>
      <c r="BK43" s="3787" t="s">
        <v>4999</v>
      </c>
      <c r="BL43" s="4775">
        <f>VLOOKUP($DD$3,'R4_raw'!$F$15:$CGU$115,MATCH(G43,'R4_raw'!$F$13:$CGU$13,0),FALSE)</f>
        <v>20</v>
      </c>
      <c r="BM43" s="4775"/>
      <c r="BN43" s="3785" t="s">
        <v>108</v>
      </c>
      <c r="BO43" s="3786">
        <f>VLOOKUP($DD$3,'R4_raw'!$F$15:$CGU$115,MATCH(H43,'R4_raw'!$F$13:$CGU$13,0),FALSE)</f>
        <v>1</v>
      </c>
      <c r="BP43" s="3527" t="s">
        <v>4</v>
      </c>
      <c r="BQ43" s="211" t="str">
        <f>IF(BO43&lt;=15,"★","")</f>
        <v>★</v>
      </c>
      <c r="BR43" s="4958">
        <f>VLOOKUP("長野県",'R4_raw'!$F$15:$CGU$115,MATCH(G43,'R4_raw'!$F$13:$CGU$13,0),FALSE)</f>
        <v>15.25974025974026</v>
      </c>
      <c r="BS43" s="4958"/>
      <c r="BT43" s="3787" t="s">
        <v>108</v>
      </c>
      <c r="BU43" s="346"/>
      <c r="BV43" s="334" t="s">
        <v>8243</v>
      </c>
      <c r="BW43" s="1840"/>
      <c r="BX43" s="213"/>
      <c r="BY43" s="213"/>
      <c r="BZ43" s="213"/>
      <c r="CA43" s="213"/>
      <c r="CB43" s="213"/>
      <c r="CC43" s="213"/>
      <c r="CD43" s="213"/>
      <c r="CE43" s="213"/>
      <c r="CF43" s="213"/>
      <c r="CG43" s="279"/>
      <c r="CH43" s="213"/>
      <c r="CI43" s="213"/>
      <c r="CJ43" s="213"/>
      <c r="CK43" s="213"/>
      <c r="CL43" s="4275">
        <v>2022</v>
      </c>
      <c r="CM43" s="4275"/>
      <c r="CN43" s="1841"/>
      <c r="CO43" s="4749" t="s">
        <v>8241</v>
      </c>
      <c r="CP43" s="4749"/>
      <c r="CQ43" s="4749"/>
      <c r="CR43" s="4749"/>
      <c r="CS43" s="4275" t="s">
        <v>12</v>
      </c>
      <c r="CT43" s="4275"/>
      <c r="CU43" s="1841"/>
      <c r="CV43" s="4275" t="s">
        <v>229</v>
      </c>
      <c r="CW43" s="4275"/>
      <c r="CX43" s="4276"/>
      <c r="DN43" s="103"/>
      <c r="DU43" s="144"/>
      <c r="EA43" s="226"/>
      <c r="EB43" s="226"/>
      <c r="ED43" s="53"/>
      <c r="EE43" s="53"/>
      <c r="EK43" s="49"/>
      <c r="EL43" s="49"/>
      <c r="ES43" s="231"/>
      <c r="ET43" s="231"/>
      <c r="EU43" s="232"/>
      <c r="EV43" s="232"/>
      <c r="EW43" s="53"/>
      <c r="EX43" s="53"/>
      <c r="EY43" s="49"/>
      <c r="EZ43" s="49"/>
      <c r="FA43" s="49"/>
      <c r="FC43" s="49"/>
      <c r="FR43" s="7"/>
      <c r="FV43" s="136"/>
    </row>
    <row r="44" spans="1:179" ht="28.5" customHeight="1" x14ac:dyDescent="0.3">
      <c r="A44" s="163"/>
      <c r="B44" s="1900"/>
      <c r="C44" s="1900"/>
      <c r="D44" s="1900"/>
      <c r="E44" s="163"/>
      <c r="F44" s="1895" t="s">
        <v>2205</v>
      </c>
      <c r="G44" s="1904" t="s">
        <v>5583</v>
      </c>
      <c r="H44" s="164"/>
      <c r="I44" s="163"/>
      <c r="J44" s="1900" t="s">
        <v>5699</v>
      </c>
      <c r="K44" s="1900" t="s">
        <v>5700</v>
      </c>
      <c r="L44" s="1900" t="s">
        <v>5702</v>
      </c>
      <c r="M44" s="7" t="s">
        <v>0</v>
      </c>
      <c r="O44" s="4798"/>
      <c r="P44" s="4849" t="s">
        <v>8237</v>
      </c>
      <c r="Q44" s="4236"/>
      <c r="R44" s="4236"/>
      <c r="S44" s="4236"/>
      <c r="T44" s="4236"/>
      <c r="U44" s="4236"/>
      <c r="V44" s="4236"/>
      <c r="W44" s="4236"/>
      <c r="X44" s="4236"/>
      <c r="Y44" s="4236"/>
      <c r="Z44" s="4236"/>
      <c r="AA44" s="4850">
        <v>2021</v>
      </c>
      <c r="AB44" s="4850"/>
      <c r="AC44" s="2314"/>
      <c r="AD44" s="213"/>
      <c r="AE44" s="4851">
        <v>2022</v>
      </c>
      <c r="AF44" s="4851"/>
      <c r="AG44" s="280"/>
      <c r="AH44" s="4843" t="s">
        <v>7147</v>
      </c>
      <c r="AI44" s="4843"/>
      <c r="AJ44" s="4843"/>
      <c r="AK44" s="4275" t="s">
        <v>12</v>
      </c>
      <c r="AL44" s="4275"/>
      <c r="AM44" s="2433"/>
      <c r="AN44" s="2432"/>
      <c r="AO44" s="4275" t="s">
        <v>276</v>
      </c>
      <c r="AP44" s="4275"/>
      <c r="AQ44" s="336"/>
      <c r="AR44" s="53"/>
      <c r="AS44" s="335"/>
      <c r="AT44" s="4565" t="s">
        <v>8852</v>
      </c>
      <c r="AU44" s="4565"/>
      <c r="AV44" s="4565"/>
      <c r="AW44" s="4565"/>
      <c r="AX44" s="4565"/>
      <c r="AY44" s="4565"/>
      <c r="AZ44" s="4565"/>
      <c r="BA44" s="4565"/>
      <c r="BB44" s="4565"/>
      <c r="BC44" s="4565"/>
      <c r="BD44" s="4565"/>
      <c r="BE44" s="4565"/>
      <c r="BF44" s="4565"/>
      <c r="BG44" s="4565"/>
      <c r="BH44" s="4565"/>
      <c r="BI44" s="4565"/>
      <c r="BJ44" s="3450"/>
      <c r="BK44" s="3197" t="str">
        <f>VLOOKUP($DD$3,'R3_raw'!$F$15:$ALF$115,MATCH(F44,'R3_raw'!$F$13:$ALF$13,0),FALSE)</f>
        <v>〇</v>
      </c>
      <c r="BL44" s="1574" t="s">
        <v>5003</v>
      </c>
      <c r="BM44" s="3592" t="str">
        <f>VLOOKUP($DD$3,'R4_raw'!$F$15:$CGU$115,MATCH(G44,'R4_raw'!$F$13:$CGU$13,0),FALSE)</f>
        <v>〇</v>
      </c>
      <c r="BN44" s="4947">
        <f>VLOOKUP("長野県",'R4_raw'!$F$15:$CGU$115,MATCH(G44,'R4_raw'!$F$13:$CGU$13,0),FALSE)</f>
        <v>64</v>
      </c>
      <c r="BO44" s="4947"/>
      <c r="BP44" s="2368" t="s">
        <v>100</v>
      </c>
      <c r="BQ44" s="24"/>
      <c r="BR44" s="4738">
        <f>BN44/77*100</f>
        <v>83.116883116883116</v>
      </c>
      <c r="BS44" s="4738"/>
      <c r="BT44" s="3464" t="s">
        <v>80</v>
      </c>
      <c r="BV44" s="335"/>
      <c r="BW44" s="4956" t="s">
        <v>7604</v>
      </c>
      <c r="BX44" s="4956"/>
      <c r="BY44" s="4956"/>
      <c r="BZ44" s="4956"/>
      <c r="CA44" s="4956"/>
      <c r="CB44" s="4956"/>
      <c r="CC44" s="4956"/>
      <c r="CD44" s="4956"/>
      <c r="CE44" s="4956"/>
      <c r="CF44" s="4956"/>
      <c r="CG44" s="4956"/>
      <c r="CH44" s="4956"/>
      <c r="CI44" s="4956"/>
      <c r="CJ44" s="4956"/>
      <c r="CK44" s="4956"/>
      <c r="CL44" s="4581">
        <f>VLOOKUP($DD$3,'R4_raw'!$F$15:$CGU$115,MATCH(J44,'R4_raw'!$F$13:$CGU$13,0),FALSE)</f>
        <v>29</v>
      </c>
      <c r="CM44" s="4581"/>
      <c r="CN44" s="454" t="s">
        <v>95</v>
      </c>
      <c r="CO44" s="24"/>
      <c r="CP44" s="4647">
        <f>VLOOKUP($DD$3,'R4_raw'!$F$15:$CGU$115,MATCH(K44,'R4_raw'!$F$13:$CGU$13,0),FALSE)</f>
        <v>0.2585269313744718</v>
      </c>
      <c r="CQ44" s="4647"/>
      <c r="CR44" s="454" t="s">
        <v>95</v>
      </c>
      <c r="CS44" s="3600">
        <f>VLOOKUP($DD$3,'R4_raw'!$F$15:$CGU$115,MATCH(L44,'R4_raw'!$F$13:$CGU$13,0),FALSE)</f>
        <v>49</v>
      </c>
      <c r="CT44" s="2368" t="s">
        <v>76</v>
      </c>
      <c r="CU44" s="27" t="str">
        <f>IF(CS44&lt;=15,"★","")</f>
        <v/>
      </c>
      <c r="CV44" s="4848">
        <f>VLOOKUP("長野県",'R4_raw'!$F$15:$CGU$115,MATCH(K44,'R4_raw'!$F$13:$CGU$13,0),FALSE)</f>
        <v>0.33789028611088279</v>
      </c>
      <c r="CW44" s="4848"/>
      <c r="CX44" s="1935" t="s">
        <v>2613</v>
      </c>
      <c r="DD44" s="91"/>
      <c r="DE44" s="91"/>
      <c r="DF44" s="91"/>
      <c r="DG44" s="91"/>
      <c r="DH44" s="243"/>
      <c r="DI44" s="243"/>
      <c r="DK44" s="9"/>
      <c r="DL44" s="9"/>
      <c r="DN44" s="103"/>
      <c r="EA44" s="226"/>
      <c r="EB44" s="226"/>
      <c r="ED44" s="53"/>
      <c r="EE44" s="53"/>
      <c r="EK44" s="49"/>
      <c r="EL44" s="49"/>
      <c r="ES44" s="231"/>
      <c r="ET44" s="231"/>
      <c r="EU44" s="232"/>
      <c r="EV44" s="232"/>
      <c r="EW44" s="53"/>
      <c r="EX44" s="53"/>
      <c r="EY44" s="49"/>
      <c r="EZ44" s="49"/>
      <c r="FA44" s="49"/>
      <c r="FC44" s="49"/>
      <c r="FD44" s="119"/>
      <c r="FE44" s="119"/>
      <c r="FF44" s="119"/>
      <c r="FG44" s="119"/>
      <c r="FH44" s="119"/>
      <c r="FI44" s="119"/>
      <c r="FJ44" s="119"/>
      <c r="FK44" s="119"/>
      <c r="FL44" s="119"/>
      <c r="FM44" s="119"/>
      <c r="FN44" s="119"/>
      <c r="FO44" s="119"/>
      <c r="FP44" s="119"/>
      <c r="FQ44" s="119"/>
      <c r="FR44" s="119"/>
      <c r="FS44" s="119"/>
      <c r="FT44" s="119"/>
      <c r="FU44" s="119"/>
      <c r="FV44" s="119"/>
      <c r="FW44" s="119"/>
    </row>
    <row r="45" spans="1:179" ht="24.75" customHeight="1" x14ac:dyDescent="0.2">
      <c r="A45" s="1894" t="s">
        <v>5669</v>
      </c>
      <c r="B45" s="1900" t="s">
        <v>5532</v>
      </c>
      <c r="C45" s="1900" t="s">
        <v>5535</v>
      </c>
      <c r="D45" s="1900" t="s">
        <v>5665</v>
      </c>
      <c r="E45" s="163"/>
      <c r="F45" s="1895" t="s">
        <v>3145</v>
      </c>
      <c r="G45" s="1904" t="s">
        <v>5584</v>
      </c>
      <c r="H45" s="164"/>
      <c r="I45" s="163"/>
      <c r="J45" s="1900" t="s">
        <v>5691</v>
      </c>
      <c r="K45" s="1900" t="s">
        <v>5706</v>
      </c>
      <c r="L45" s="1900" t="s">
        <v>5707</v>
      </c>
      <c r="M45" s="7" t="s">
        <v>0</v>
      </c>
      <c r="O45" s="4798"/>
      <c r="P45" s="335"/>
      <c r="Q45" s="264" t="s">
        <v>130</v>
      </c>
      <c r="R45" s="24"/>
      <c r="S45" s="24"/>
      <c r="T45" s="24"/>
      <c r="U45" s="24"/>
      <c r="V45" s="24"/>
      <c r="W45" s="24"/>
      <c r="X45" s="24"/>
      <c r="Y45" s="24"/>
      <c r="Z45" s="24"/>
      <c r="AA45" s="4668">
        <f>VLOOKUP($DD$3,'R3_raw'!$F$15:$ALF$115,MATCH(A45,'R3_raw'!$F$13:$ALF$13,0),FALSE)</f>
        <v>0</v>
      </c>
      <c r="AB45" s="4668"/>
      <c r="AC45" s="454" t="s">
        <v>101</v>
      </c>
      <c r="AD45" s="450" t="s">
        <v>4999</v>
      </c>
      <c r="AE45" s="4581">
        <f>VLOOKUP($DD$3,'R4_raw'!$F$15:$CGU$115,MATCH(B45,'R4_raw'!$F$13:$CGU$13,0),FALSE)</f>
        <v>0</v>
      </c>
      <c r="AF45" s="4581"/>
      <c r="AG45" s="454" t="s">
        <v>101</v>
      </c>
      <c r="AH45" s="4568">
        <f>VLOOKUP($DD$3,'R4_raw'!$F$15:$CGU$115,MATCH(C45,'R4_raw'!$F$13:$CGU$13,0),FALSE)</f>
        <v>0</v>
      </c>
      <c r="AI45" s="4568"/>
      <c r="AJ45" s="24" t="s">
        <v>101</v>
      </c>
      <c r="AK45" s="4853">
        <f>VLOOKUP($DD$3,'R4_raw'!$F$15:$CGU$115,MATCH(D45,'R4_raw'!$F$13:$CGU$13,0),FALSE)</f>
        <v>52</v>
      </c>
      <c r="AL45" s="4853"/>
      <c r="AM45" s="24" t="s">
        <v>4</v>
      </c>
      <c r="AN45" s="27" t="str">
        <f>IF(AK45&lt;=15,"★","")</f>
        <v/>
      </c>
      <c r="AO45" s="4949">
        <f>VLOOKUP("長野県",'R4_raw'!$F$15:$CGU$115,MATCH(C45,'R4_raw'!$F$13:$CGU$13,0),FALSE)</f>
        <v>0.4002934470592891</v>
      </c>
      <c r="AP45" s="4949"/>
      <c r="AQ45" s="315" t="s">
        <v>101</v>
      </c>
      <c r="AR45" s="53"/>
      <c r="AS45" s="335"/>
      <c r="AT45" s="4565" t="s">
        <v>8853</v>
      </c>
      <c r="AU45" s="4565"/>
      <c r="AV45" s="4565"/>
      <c r="AW45" s="4565"/>
      <c r="AX45" s="4565"/>
      <c r="AY45" s="4565"/>
      <c r="AZ45" s="4565"/>
      <c r="BA45" s="4565"/>
      <c r="BB45" s="4565"/>
      <c r="BC45" s="4565"/>
      <c r="BD45" s="4565"/>
      <c r="BE45" s="4565"/>
      <c r="BF45" s="4565"/>
      <c r="BG45" s="4565"/>
      <c r="BH45" s="4565"/>
      <c r="BI45" s="4565"/>
      <c r="BJ45" s="3450"/>
      <c r="BK45" s="3197" t="str">
        <f>VLOOKUP($DD$3,'R3_raw'!$F$15:$ALF$115,MATCH(F45,'R3_raw'!$F$13:$ALF$13,0),FALSE)</f>
        <v>〇</v>
      </c>
      <c r="BL45" s="1574" t="s">
        <v>5003</v>
      </c>
      <c r="BM45" s="3592" t="str">
        <f>VLOOKUP($DD$3,'R4_raw'!$F$15:$CGU$115,MATCH(G45,'R4_raw'!$F$13:$CGU$13,0),FALSE)</f>
        <v>〇</v>
      </c>
      <c r="BN45" s="4947">
        <f>VLOOKUP("長野県",'R4_raw'!$F$15:$CGU$115,MATCH(G45,'R4_raw'!$F$13:$CGU$13,0),FALSE)</f>
        <v>64</v>
      </c>
      <c r="BO45" s="4947"/>
      <c r="BP45" s="2368" t="s">
        <v>100</v>
      </c>
      <c r="BQ45" s="24"/>
      <c r="BR45" s="4738">
        <f>BN45/77*100</f>
        <v>83.116883116883116</v>
      </c>
      <c r="BS45" s="4738"/>
      <c r="BT45" s="3464" t="s">
        <v>80</v>
      </c>
      <c r="BV45" s="335"/>
      <c r="BW45" s="4956" t="s">
        <v>7605</v>
      </c>
      <c r="BX45" s="4956"/>
      <c r="BY45" s="4956"/>
      <c r="BZ45" s="4956"/>
      <c r="CA45" s="4956"/>
      <c r="CB45" s="4956"/>
      <c r="CC45" s="4956"/>
      <c r="CD45" s="4956"/>
      <c r="CE45" s="4956"/>
      <c r="CF45" s="4956"/>
      <c r="CG45" s="4956"/>
      <c r="CH45" s="4956"/>
      <c r="CI45" s="4956"/>
      <c r="CJ45" s="4956"/>
      <c r="CK45" s="4956"/>
      <c r="CL45" s="4581">
        <f>VLOOKUP($DD$3,'R4_raw'!$F$15:$CGU$115,MATCH(J45,'R4_raw'!$F$13:$CGU$13,0),FALSE)</f>
        <v>28</v>
      </c>
      <c r="CM45" s="4581"/>
      <c r="CN45" s="454" t="s">
        <v>95</v>
      </c>
      <c r="CO45" s="24"/>
      <c r="CP45" s="4647">
        <f>VLOOKUP($DD$3,'R4_raw'!$F$15:$CGU$115,MATCH(K45,'R4_raw'!$F$13:$CGU$13,0),FALSE)</f>
        <v>0.24961220960293828</v>
      </c>
      <c r="CQ45" s="4647"/>
      <c r="CR45" s="454" t="s">
        <v>95</v>
      </c>
      <c r="CS45" s="3600">
        <f>VLOOKUP($DD$3,'R4_raw'!$F$15:$CGU$115,MATCH(L45,'R4_raw'!$F$13:$CGU$13,0),FALSE)</f>
        <v>53</v>
      </c>
      <c r="CT45" s="2368" t="s">
        <v>76</v>
      </c>
      <c r="CU45" s="27" t="str">
        <f>IF(CS45&lt;=15,"★","")</f>
        <v/>
      </c>
      <c r="CV45" s="4848">
        <f>VLOOKUP("長野県",'R4_raw'!$F$15:$CGU$115,MATCH(K45,'R4_raw'!$F$13:$CGU$13,0),FALSE)</f>
        <v>0.28918538000480959</v>
      </c>
      <c r="CW45" s="4848"/>
      <c r="CX45" s="1935" t="s">
        <v>5477</v>
      </c>
      <c r="DD45" s="136"/>
      <c r="DE45" s="136"/>
      <c r="DF45" s="136"/>
      <c r="DH45" s="9"/>
      <c r="DI45" s="9"/>
      <c r="DK45" s="9"/>
      <c r="DL45" s="9"/>
      <c r="DO45" s="245"/>
      <c r="DP45" s="245"/>
      <c r="ES45" s="231"/>
      <c r="ET45" s="231"/>
      <c r="EU45" s="232"/>
      <c r="EV45" s="232"/>
      <c r="EW45" s="53"/>
      <c r="EX45" s="53"/>
      <c r="EY45" s="49"/>
      <c r="EZ45" s="49"/>
      <c r="FA45" s="49"/>
      <c r="FC45" s="49"/>
      <c r="FD45" s="246"/>
      <c r="FE45" s="246"/>
      <c r="FF45" s="246"/>
      <c r="FG45" s="246"/>
      <c r="FH45" s="246"/>
      <c r="FI45" s="246"/>
      <c r="FJ45" s="246"/>
      <c r="FK45" s="246"/>
      <c r="FL45" s="246"/>
      <c r="FM45" s="246"/>
      <c r="FR45" s="7"/>
      <c r="FT45" s="103"/>
    </row>
    <row r="46" spans="1:179" ht="24.75" customHeight="1" x14ac:dyDescent="0.2">
      <c r="A46" s="1894" t="s">
        <v>1583</v>
      </c>
      <c r="B46" s="1900" t="s">
        <v>5533</v>
      </c>
      <c r="C46" s="1900" t="s">
        <v>5537</v>
      </c>
      <c r="D46" s="1900" t="s">
        <v>5666</v>
      </c>
      <c r="E46" s="163"/>
      <c r="F46" s="1895" t="s">
        <v>3146</v>
      </c>
      <c r="G46" s="1904" t="s">
        <v>5585</v>
      </c>
      <c r="H46" s="164"/>
      <c r="I46" s="163"/>
      <c r="J46" s="1900" t="s">
        <v>7647</v>
      </c>
      <c r="K46" s="1900" t="s">
        <v>5711</v>
      </c>
      <c r="L46" s="1900" t="s">
        <v>5712</v>
      </c>
      <c r="M46" s="7" t="s">
        <v>0</v>
      </c>
      <c r="O46" s="4798"/>
      <c r="P46" s="372"/>
      <c r="Q46" s="4957" t="s">
        <v>132</v>
      </c>
      <c r="R46" s="4957"/>
      <c r="S46" s="4957"/>
      <c r="T46" s="4957"/>
      <c r="U46" s="4957"/>
      <c r="V46" s="4957"/>
      <c r="W46" s="4957"/>
      <c r="X46" s="4957"/>
      <c r="Y46" s="4957"/>
      <c r="Z46" s="4957"/>
      <c r="AA46" s="4668">
        <f>VLOOKUP($DD$3,'R3_raw'!$F$15:$ALF$115,MATCH(A46,'R3_raw'!$F$13:$ALF$13,0),FALSE)</f>
        <v>0</v>
      </c>
      <c r="AB46" s="4668"/>
      <c r="AC46" s="454" t="s">
        <v>101</v>
      </c>
      <c r="AD46" s="450" t="s">
        <v>4999</v>
      </c>
      <c r="AE46" s="4581">
        <f>VLOOKUP($DD$3,'R4_raw'!$F$15:$CGU$115,MATCH(B46,'R4_raw'!$F$13:$CGU$13,0),FALSE)</f>
        <v>0</v>
      </c>
      <c r="AF46" s="4581"/>
      <c r="AG46" s="454" t="s">
        <v>101</v>
      </c>
      <c r="AH46" s="4568">
        <f>VLOOKUP($DD$3,'R4_raw'!$F$15:$CGU$115,MATCH(C46,'R4_raw'!$F$13:$CGU$13,0),FALSE)</f>
        <v>0</v>
      </c>
      <c r="AI46" s="4568"/>
      <c r="AJ46" s="24" t="s">
        <v>101</v>
      </c>
      <c r="AK46" s="4853">
        <f>VLOOKUP($DD$3,'R4_raw'!$F$15:$CGU$115,MATCH(D46,'R4_raw'!$F$13:$CGU$13,0),FALSE)</f>
        <v>27</v>
      </c>
      <c r="AL46" s="4853"/>
      <c r="AM46" s="24" t="s">
        <v>4</v>
      </c>
      <c r="AN46" s="27" t="str">
        <f>IF(AK46&lt;=15,"★","")</f>
        <v/>
      </c>
      <c r="AO46" s="4949">
        <f>VLOOKUP("長野県",'R4_raw'!$F$15:$CGU$115,MATCH(C46,'R4_raw'!$F$13:$CGU$13,0),FALSE)</f>
        <v>6.5447217580035855E-2</v>
      </c>
      <c r="AP46" s="4949"/>
      <c r="AQ46" s="315" t="s">
        <v>101</v>
      </c>
      <c r="AR46" s="53"/>
      <c r="AS46" s="335"/>
      <c r="AT46" s="4565" t="s">
        <v>8854</v>
      </c>
      <c r="AU46" s="4565"/>
      <c r="AV46" s="4565"/>
      <c r="AW46" s="4565"/>
      <c r="AX46" s="4565"/>
      <c r="AY46" s="4565"/>
      <c r="AZ46" s="4565"/>
      <c r="BA46" s="4565"/>
      <c r="BB46" s="4565"/>
      <c r="BC46" s="4565"/>
      <c r="BD46" s="4565"/>
      <c r="BE46" s="4565"/>
      <c r="BF46" s="4565"/>
      <c r="BG46" s="4565"/>
      <c r="BH46" s="4565"/>
      <c r="BI46" s="4565"/>
      <c r="BJ46" s="3450"/>
      <c r="BK46" s="3197" t="str">
        <f>VLOOKUP($DD$3,'R3_raw'!$F$15:$ALF$115,MATCH(F46,'R3_raw'!$F$13:$ALF$13,0),FALSE)</f>
        <v>〇</v>
      </c>
      <c r="BL46" s="1574" t="s">
        <v>5003</v>
      </c>
      <c r="BM46" s="3592" t="str">
        <f>VLOOKUP($DD$3,'R4_raw'!$F$15:$CGU$115,MATCH(G46,'R4_raw'!$F$13:$CGU$13,0),FALSE)</f>
        <v>〇</v>
      </c>
      <c r="BN46" s="4947">
        <f>VLOOKUP("長野県",'R4_raw'!$F$15:$CGU$115,MATCH(G46,'R4_raw'!$F$13:$CGU$13,0),FALSE)</f>
        <v>55</v>
      </c>
      <c r="BO46" s="4947"/>
      <c r="BP46" s="2368" t="s">
        <v>100</v>
      </c>
      <c r="BQ46" s="24"/>
      <c r="BR46" s="4738">
        <f>BN46/77*100</f>
        <v>71.428571428571431</v>
      </c>
      <c r="BS46" s="4738"/>
      <c r="BT46" s="3464" t="s">
        <v>80</v>
      </c>
      <c r="BV46" s="335"/>
      <c r="BW46" s="4956" t="s">
        <v>8242</v>
      </c>
      <c r="BX46" s="4956"/>
      <c r="BY46" s="4956"/>
      <c r="BZ46" s="4956"/>
      <c r="CA46" s="4956"/>
      <c r="CB46" s="4956"/>
      <c r="CC46" s="4956"/>
      <c r="CD46" s="4956"/>
      <c r="CE46" s="4956"/>
      <c r="CF46" s="4956"/>
      <c r="CG46" s="4956"/>
      <c r="CH46" s="4956"/>
      <c r="CI46" s="4956"/>
      <c r="CJ46" s="4956"/>
      <c r="CK46" s="4956"/>
      <c r="CL46" s="4581">
        <f>VLOOKUP($DD$3,'R4_raw'!$F$15:$CGU$115,MATCH(J46,'R4_raw'!$F$13:$CGU$13,0),FALSE)</f>
        <v>29</v>
      </c>
      <c r="CM46" s="4581"/>
      <c r="CN46" s="454" t="s">
        <v>8240</v>
      </c>
      <c r="CO46" s="24"/>
      <c r="CP46" s="4647">
        <f>VLOOKUP($DD$3,'R4_raw'!$F$15:$CGU$115,MATCH(K46,'R4_raw'!$F$13:$CGU$13,0),FALSE)</f>
        <v>0.2585269313744718</v>
      </c>
      <c r="CQ46" s="4647"/>
      <c r="CR46" s="454" t="s">
        <v>5133</v>
      </c>
      <c r="CS46" s="3600">
        <f>VLOOKUP($DD$3,'R4_raw'!$F$15:$CGU$115,MATCH(L46,'R4_raw'!$F$13:$CGU$13,0),FALSE)</f>
        <v>40</v>
      </c>
      <c r="CT46" s="2368" t="s">
        <v>76</v>
      </c>
      <c r="CU46" s="27" t="str">
        <f>IF(CS46&lt;=15,"★","")</f>
        <v/>
      </c>
      <c r="CV46" s="4848">
        <f>VLOOKUP("長野県",'R4_raw'!$F$15:$CGU$115,MATCH(K46,'R4_raw'!$F$13:$CGU$13,0),FALSE)</f>
        <v>0.26178887032014342</v>
      </c>
      <c r="CW46" s="4848"/>
      <c r="CX46" s="1935" t="s">
        <v>8240</v>
      </c>
      <c r="DD46" s="9"/>
      <c r="DE46" s="9"/>
      <c r="DH46" s="160"/>
      <c r="DI46" s="136"/>
      <c r="DK46" s="160"/>
      <c r="DL46" s="160"/>
      <c r="DM46" s="136"/>
      <c r="ED46" s="91"/>
      <c r="EE46" s="91"/>
      <c r="EF46" s="91"/>
      <c r="EG46" s="91"/>
      <c r="EH46" s="91"/>
      <c r="EI46" s="91"/>
      <c r="EJ46" s="91"/>
      <c r="EK46" s="91"/>
      <c r="EL46" s="91"/>
      <c r="EM46" s="91"/>
      <c r="ES46" s="231"/>
      <c r="ET46" s="231"/>
      <c r="EU46" s="232"/>
      <c r="EV46" s="232"/>
      <c r="EW46" s="53"/>
      <c r="EX46" s="53"/>
      <c r="EY46" s="49"/>
      <c r="EZ46" s="49"/>
      <c r="FA46" s="49"/>
      <c r="FC46" s="49"/>
      <c r="FD46" s="246"/>
      <c r="FE46" s="246"/>
      <c r="FF46" s="246"/>
      <c r="FG46" s="246"/>
      <c r="FH46" s="246"/>
      <c r="FI46" s="246"/>
      <c r="FJ46" s="246"/>
      <c r="FK46" s="246"/>
      <c r="FL46" s="246"/>
      <c r="FM46" s="246"/>
      <c r="FN46" s="144"/>
      <c r="FO46" s="144"/>
      <c r="FR46" s="7"/>
      <c r="FU46" s="247"/>
      <c r="FV46" s="247"/>
    </row>
    <row r="47" spans="1:179" ht="24.75" customHeight="1" thickBot="1" x14ac:dyDescent="0.25">
      <c r="A47" s="1894" t="s">
        <v>1584</v>
      </c>
      <c r="B47" s="1900" t="s">
        <v>5534</v>
      </c>
      <c r="C47" s="1900" t="s">
        <v>5539</v>
      </c>
      <c r="D47" s="1900" t="s">
        <v>5667</v>
      </c>
      <c r="E47" s="163"/>
      <c r="F47" s="1895" t="s">
        <v>2360</v>
      </c>
      <c r="G47" s="1904" t="s">
        <v>5586</v>
      </c>
      <c r="H47" s="164"/>
      <c r="I47" s="163"/>
      <c r="J47" s="163"/>
      <c r="K47" s="163"/>
      <c r="L47" s="163"/>
      <c r="M47" s="7" t="s">
        <v>0</v>
      </c>
      <c r="O47" s="4798"/>
      <c r="P47" s="1614"/>
      <c r="Q47" s="4957" t="s">
        <v>133</v>
      </c>
      <c r="R47" s="4957"/>
      <c r="S47" s="4957"/>
      <c r="T47" s="4957"/>
      <c r="U47" s="4957"/>
      <c r="V47" s="4957"/>
      <c r="W47" s="4957"/>
      <c r="X47" s="4957"/>
      <c r="Y47" s="4957"/>
      <c r="Z47" s="4957"/>
      <c r="AA47" s="4668">
        <f>VLOOKUP($DD$3,'R3_raw'!$F$15:$ALF$115,MATCH(A47,'R3_raw'!$F$13:$ALF$13,0),FALSE)</f>
        <v>1</v>
      </c>
      <c r="AB47" s="4668"/>
      <c r="AC47" s="454" t="s">
        <v>101</v>
      </c>
      <c r="AD47" s="450" t="s">
        <v>4999</v>
      </c>
      <c r="AE47" s="4581">
        <f>VLOOKUP($DD$3,'R4_raw'!$F$15:$CGU$115,MATCH(B47,'R4_raw'!$F$13:$CGU$13,0),FALSE)</f>
        <v>1</v>
      </c>
      <c r="AF47" s="4581"/>
      <c r="AG47" s="454" t="s">
        <v>101</v>
      </c>
      <c r="AH47" s="4568">
        <f>VLOOKUP($DD$3,'R4_raw'!$F$15:$CGU$115,MATCH(C47,'R4_raw'!$F$13:$CGU$13,0),FALSE)</f>
        <v>8.9147217715335111E-3</v>
      </c>
      <c r="AI47" s="4568"/>
      <c r="AJ47" s="24" t="s">
        <v>101</v>
      </c>
      <c r="AK47" s="4853">
        <f>VLOOKUP($DD$3,'R4_raw'!$F$15:$CGU$115,MATCH(D47,'R4_raw'!$F$13:$CGU$13,0),FALSE)</f>
        <v>26</v>
      </c>
      <c r="AL47" s="4853"/>
      <c r="AM47" s="24" t="s">
        <v>4</v>
      </c>
      <c r="AN47" s="27" t="str">
        <f>IF(AK47&lt;=15,"★","")</f>
        <v/>
      </c>
      <c r="AO47" s="4949">
        <f>VLOOKUP("長野県",'R4_raw'!$F$15:$CGU$115,MATCH(C47,'R4_raw'!$F$13:$CGU$13,0),FALSE)</f>
        <v>5.4793019369332348E-2</v>
      </c>
      <c r="AP47" s="4949"/>
      <c r="AQ47" s="315" t="s">
        <v>101</v>
      </c>
      <c r="AR47" s="53"/>
      <c r="AS47" s="1426"/>
      <c r="AT47" s="4953" t="s">
        <v>8855</v>
      </c>
      <c r="AU47" s="4953"/>
      <c r="AV47" s="4953"/>
      <c r="AW47" s="4953"/>
      <c r="AX47" s="4953"/>
      <c r="AY47" s="4953"/>
      <c r="AZ47" s="4953"/>
      <c r="BA47" s="4953"/>
      <c r="BB47" s="4953"/>
      <c r="BC47" s="4953"/>
      <c r="BD47" s="4953"/>
      <c r="BE47" s="4953"/>
      <c r="BF47" s="4953"/>
      <c r="BG47" s="4953"/>
      <c r="BH47" s="4953"/>
      <c r="BI47" s="4953"/>
      <c r="BJ47" s="3532"/>
      <c r="BK47" s="3593" t="str">
        <f>VLOOKUP($DD$3,'R3_raw'!$F$15:$ALF$115,MATCH(F47,'R3_raw'!$F$13:$ALF$13,0),FALSE)</f>
        <v>×</v>
      </c>
      <c r="BL47" s="3566" t="s">
        <v>5003</v>
      </c>
      <c r="BM47" s="3594" t="str">
        <f>VLOOKUP($DD$3,'R4_raw'!$F$15:$CGU$115,MATCH(G47,'R4_raw'!$F$13:$CGU$13,0),FALSE)</f>
        <v>〇</v>
      </c>
      <c r="BN47" s="4951">
        <f>VLOOKUP("長野県",'R4_raw'!$F$15:$CGU$115,MATCH(G47,'R4_raw'!$F$13:$CGU$13,0),FALSE)</f>
        <v>52</v>
      </c>
      <c r="BO47" s="4951"/>
      <c r="BP47" s="3595" t="s">
        <v>100</v>
      </c>
      <c r="BQ47" s="412"/>
      <c r="BR47" s="4950">
        <f>BN47/77*100</f>
        <v>67.532467532467535</v>
      </c>
      <c r="BS47" s="4950"/>
      <c r="BT47" s="3596" t="s">
        <v>80</v>
      </c>
      <c r="BV47" s="334" t="s">
        <v>7606</v>
      </c>
      <c r="BW47" s="1840"/>
      <c r="BX47" s="213"/>
      <c r="BY47" s="213"/>
      <c r="BZ47" s="213"/>
      <c r="CA47" s="213"/>
      <c r="CB47" s="213"/>
      <c r="CC47" s="213"/>
      <c r="CD47" s="213"/>
      <c r="CE47" s="213"/>
      <c r="CF47" s="213"/>
      <c r="CG47" s="279"/>
      <c r="CH47" s="213"/>
      <c r="CI47" s="213"/>
      <c r="CJ47" s="213"/>
      <c r="CK47" s="213"/>
      <c r="CL47" s="4275">
        <v>2022</v>
      </c>
      <c r="CM47" s="4275"/>
      <c r="CN47" s="1841"/>
      <c r="CO47" s="1841"/>
      <c r="CP47" s="4275" t="s">
        <v>283</v>
      </c>
      <c r="CQ47" s="4275"/>
      <c r="CR47" s="2805"/>
      <c r="CS47" s="4275" t="s">
        <v>12</v>
      </c>
      <c r="CT47" s="4275"/>
      <c r="CU47" s="1841"/>
      <c r="CV47" s="4275" t="s">
        <v>229</v>
      </c>
      <c r="CW47" s="4275"/>
      <c r="CX47" s="4276"/>
      <c r="DD47" s="9"/>
      <c r="DE47" s="9"/>
      <c r="DF47" s="9"/>
      <c r="DG47" s="9"/>
      <c r="DK47" s="9"/>
      <c r="DL47" s="9"/>
      <c r="DU47" s="144"/>
      <c r="ED47" s="91"/>
      <c r="EE47" s="91"/>
      <c r="EF47" s="91"/>
      <c r="EG47" s="91"/>
      <c r="EH47" s="91"/>
      <c r="EI47" s="91"/>
      <c r="EJ47" s="91"/>
      <c r="EK47" s="91"/>
      <c r="EL47" s="91"/>
      <c r="EM47" s="91"/>
      <c r="ES47" s="231"/>
      <c r="ET47" s="231"/>
      <c r="EU47" s="232"/>
      <c r="EV47" s="232"/>
      <c r="EW47" s="53"/>
      <c r="EX47" s="53"/>
      <c r="EY47" s="49"/>
      <c r="EZ47" s="49"/>
      <c r="FA47" s="49"/>
      <c r="FC47" s="49"/>
      <c r="FD47" s="142"/>
      <c r="FE47" s="142"/>
      <c r="FF47" s="142"/>
      <c r="FG47" s="142"/>
      <c r="FH47" s="142"/>
      <c r="FI47" s="142"/>
      <c r="FJ47" s="142"/>
      <c r="FK47" s="142"/>
      <c r="FL47" s="142"/>
      <c r="FM47" s="142"/>
      <c r="FR47" s="7"/>
    </row>
    <row r="48" spans="1:179" ht="18.75" customHeight="1" x14ac:dyDescent="0.2">
      <c r="A48" s="1894"/>
      <c r="B48" s="1894"/>
      <c r="C48" s="1894"/>
      <c r="D48" s="1894"/>
      <c r="E48" s="163"/>
      <c r="F48" s="1895"/>
      <c r="G48" s="164"/>
      <c r="H48" s="164"/>
      <c r="I48" s="163"/>
      <c r="J48" s="1900" t="s">
        <v>8382</v>
      </c>
      <c r="K48" s="1900" t="s">
        <v>7479</v>
      </c>
      <c r="L48" s="1900" t="s">
        <v>7481</v>
      </c>
      <c r="O48" s="4798"/>
      <c r="P48" s="3120" t="s">
        <v>8236</v>
      </c>
      <c r="Q48" s="213"/>
      <c r="R48" s="213"/>
      <c r="S48" s="213"/>
      <c r="T48" s="213"/>
      <c r="U48" s="213"/>
      <c r="V48" s="213"/>
      <c r="W48" s="213"/>
      <c r="X48" s="213"/>
      <c r="Y48" s="213"/>
      <c r="Z48" s="213"/>
      <c r="AA48" s="213"/>
      <c r="AB48" s="213"/>
      <c r="AC48" s="213"/>
      <c r="AD48" s="213"/>
      <c r="AE48" s="4275">
        <v>2022</v>
      </c>
      <c r="AF48" s="4275"/>
      <c r="AG48" s="214"/>
      <c r="AH48" s="213"/>
      <c r="AI48" s="212" t="s">
        <v>3062</v>
      </c>
      <c r="AJ48" s="213"/>
      <c r="AK48" s="4275" t="s">
        <v>12</v>
      </c>
      <c r="AL48" s="4275"/>
      <c r="AM48" s="4275"/>
      <c r="AN48" s="213"/>
      <c r="AO48" s="4275" t="s">
        <v>276</v>
      </c>
      <c r="AP48" s="4275"/>
      <c r="AQ48" s="336"/>
      <c r="AR48" s="53"/>
      <c r="BM48" s="1778"/>
      <c r="BN48" s="1779"/>
      <c r="BO48" s="1779"/>
      <c r="BR48" s="1780"/>
      <c r="BS48" s="1780"/>
      <c r="BT48" s="1780"/>
      <c r="BU48" s="1780"/>
      <c r="BV48" s="335"/>
      <c r="BW48" s="96" t="s">
        <v>75</v>
      </c>
      <c r="BX48" s="96"/>
      <c r="BY48" s="96"/>
      <c r="BZ48" s="96"/>
      <c r="CA48" s="96"/>
      <c r="CB48" s="96"/>
      <c r="CC48" s="96"/>
      <c r="CD48" s="96"/>
      <c r="CE48" s="96"/>
      <c r="CF48" s="96"/>
      <c r="CG48" s="96"/>
      <c r="CH48" s="96"/>
      <c r="CI48" s="96"/>
      <c r="CJ48" s="96"/>
      <c r="CK48" s="96"/>
      <c r="CL48" s="4580">
        <f>VLOOKUP($DD$3,'R4_raw'!$F$15:$CGU$115,MATCH(J48,'R4_raw'!$F$13:$CGU$13,0),FALSE)</f>
        <v>11.563517915309445</v>
      </c>
      <c r="CM48" s="4580"/>
      <c r="CN48" s="105" t="s">
        <v>80</v>
      </c>
      <c r="CO48" s="24"/>
      <c r="CP48" s="4741">
        <f>VLOOKUP($DD$3,'R4_raw'!$F$15:$CGU$115,MATCH(K48,'R4_raw'!$F$13:$CGU$13,0),FALSE)</f>
        <v>614</v>
      </c>
      <c r="CQ48" s="4741"/>
      <c r="CR48" s="454"/>
      <c r="CS48" s="3600">
        <f>VLOOKUP($DD$3,'R4_raw'!$F$15:$CGU$115,MATCH(L48,'R4_raw'!$F$13:$CGU$13,0),FALSE)</f>
        <v>67</v>
      </c>
      <c r="CT48" s="24" t="s">
        <v>76</v>
      </c>
      <c r="CU48" s="27" t="str">
        <f>IF(CS48&lt;=15,"★","")</f>
        <v/>
      </c>
      <c r="CV48" s="4742">
        <f>VLOOKUP("長野県",'R4_raw'!$F$15:$CGU$115,MATCH(J48,'R4_raw'!$F$13:$CGU$13,0),FALSE)</f>
        <v>13.990335102590508</v>
      </c>
      <c r="CW48" s="4742"/>
      <c r="CX48" s="3198" t="s">
        <v>80</v>
      </c>
      <c r="DD48" s="9"/>
      <c r="DE48" s="9"/>
      <c r="DF48" s="9"/>
      <c r="DG48" s="9"/>
      <c r="DK48" s="9"/>
      <c r="DL48" s="9"/>
      <c r="DU48" s="144"/>
      <c r="ED48" s="91"/>
      <c r="EE48" s="91"/>
      <c r="EF48" s="91"/>
      <c r="EG48" s="91"/>
      <c r="EH48" s="91"/>
      <c r="EI48" s="91"/>
      <c r="EJ48" s="91"/>
      <c r="EK48" s="91"/>
      <c r="EL48" s="91"/>
      <c r="EM48" s="91"/>
      <c r="ES48" s="231"/>
      <c r="ET48" s="231"/>
      <c r="EU48" s="232"/>
      <c r="EV48" s="232"/>
      <c r="EW48" s="53"/>
      <c r="EX48" s="53"/>
      <c r="EY48" s="49"/>
      <c r="EZ48" s="49"/>
      <c r="FA48" s="49"/>
      <c r="FC48" s="49"/>
      <c r="FD48" s="142"/>
      <c r="FE48" s="142"/>
      <c r="FF48" s="142"/>
      <c r="FG48" s="142"/>
      <c r="FH48" s="142"/>
      <c r="FI48" s="142"/>
      <c r="FJ48" s="142"/>
      <c r="FK48" s="142"/>
      <c r="FL48" s="142"/>
      <c r="FM48" s="142"/>
      <c r="FR48" s="7"/>
    </row>
    <row r="49" spans="1:179" ht="19.5" customHeight="1" thickBot="1" x14ac:dyDescent="0.25">
      <c r="A49" s="1894" t="s">
        <v>7467</v>
      </c>
      <c r="B49" s="1894" t="s">
        <v>7466</v>
      </c>
      <c r="C49" s="1894" t="s">
        <v>7468</v>
      </c>
      <c r="D49" s="1894"/>
      <c r="E49" s="163"/>
      <c r="F49" s="1895"/>
      <c r="G49" s="164"/>
      <c r="H49" s="164"/>
      <c r="I49" s="163"/>
      <c r="J49" s="1900" t="s">
        <v>7495</v>
      </c>
      <c r="K49" s="1900" t="s">
        <v>7496</v>
      </c>
      <c r="L49" s="1900" t="s">
        <v>7497</v>
      </c>
      <c r="O49" s="4798"/>
      <c r="P49" s="1614"/>
      <c r="Q49" s="3011" t="s">
        <v>7602</v>
      </c>
      <c r="R49" s="3011"/>
      <c r="S49" s="3012"/>
      <c r="T49" s="3012"/>
      <c r="U49" s="3012"/>
      <c r="V49" s="3012"/>
      <c r="W49" s="3012"/>
      <c r="X49" s="3012"/>
      <c r="Y49" s="3012"/>
      <c r="Z49" s="3012"/>
      <c r="AA49" s="3013"/>
      <c r="AB49" s="3013"/>
      <c r="AC49" s="221"/>
      <c r="AD49" s="221"/>
      <c r="AE49" s="4801">
        <f>VLOOKUP($DD$3,'R4_raw'!$F$15:$CGU$115,MATCH(A49,'R4_raw'!$F$13:$CGU$13,0),FALSE)</f>
        <v>57.860615883306316</v>
      </c>
      <c r="AF49" s="4801"/>
      <c r="AG49" s="221" t="s">
        <v>80</v>
      </c>
      <c r="AH49" s="4322">
        <f>VLOOKUP($DD$3,'R4_raw'!$F$15:$CGU$115,MATCH(B49,'R4_raw'!$F$13:$CGU$13,0),FALSE)</f>
        <v>617</v>
      </c>
      <c r="AI49" s="4322"/>
      <c r="AJ49" s="4322"/>
      <c r="AK49" s="4948">
        <f>VLOOKUP($DD$3,'R4_raw'!$F$15:$CGU$115,MATCH(C49,'R4_raw'!$F$13:$CGU$13,0),FALSE)</f>
        <v>32</v>
      </c>
      <c r="AL49" s="4948"/>
      <c r="AM49" s="221" t="s">
        <v>76</v>
      </c>
      <c r="AN49" s="27" t="str">
        <f>IF(AK49&lt;=15,"★","")</f>
        <v/>
      </c>
      <c r="AO49" s="4952">
        <f>VLOOKUP("長野県",'R4_raw'!$F$15:$CGU$115,MATCH(A49,'R4_raw'!$F$13:$CGU$13,0),FALSE)</f>
        <v>56.541686442018666</v>
      </c>
      <c r="AP49" s="4952"/>
      <c r="AQ49" s="2179" t="s">
        <v>80</v>
      </c>
      <c r="AR49" s="53"/>
      <c r="BM49" s="1778"/>
      <c r="BN49" s="1779"/>
      <c r="BO49" s="1779"/>
      <c r="BR49" s="1780"/>
      <c r="BS49" s="1780"/>
      <c r="BT49" s="1780"/>
      <c r="BU49" s="1780"/>
      <c r="BV49" s="1426"/>
      <c r="BW49" s="309" t="s">
        <v>77</v>
      </c>
      <c r="BX49" s="309"/>
      <c r="BY49" s="309"/>
      <c r="BZ49" s="309"/>
      <c r="CA49" s="309"/>
      <c r="CB49" s="309"/>
      <c r="CC49" s="309"/>
      <c r="CD49" s="309"/>
      <c r="CE49" s="309"/>
      <c r="CF49" s="309"/>
      <c r="CG49" s="309"/>
      <c r="CH49" s="309"/>
      <c r="CI49" s="309"/>
      <c r="CJ49" s="309"/>
      <c r="CK49" s="309"/>
      <c r="CL49" s="4745">
        <f>VLOOKUP($DD$3,'R4_raw'!$F$15:$CGU$115,MATCH(J49,'R4_raw'!$F$13:$CGU$13,0),FALSE)</f>
        <v>23.006134969325153</v>
      </c>
      <c r="CM49" s="4745"/>
      <c r="CN49" s="380" t="s">
        <v>80</v>
      </c>
      <c r="CO49" s="310"/>
      <c r="CP49" s="4739">
        <f>VLOOKUP($DD$3,'R4_raw'!$F$15:$CGU$115,MATCH(K49,'R4_raw'!$F$13:$CGU$13,0),FALSE)</f>
        <v>1956</v>
      </c>
      <c r="CQ49" s="4739"/>
      <c r="CR49" s="455"/>
      <c r="CS49" s="3601">
        <f>VLOOKUP($DD$3,'R4_raw'!$F$15:$CGU$115,MATCH(L49,'R4_raw'!$F$13:$CGU$13,0),FALSE)</f>
        <v>52</v>
      </c>
      <c r="CT49" s="310" t="s">
        <v>76</v>
      </c>
      <c r="CU49" s="311" t="str">
        <f>IF(CS49&lt;=15,"★","")</f>
        <v/>
      </c>
      <c r="CV49" s="4740">
        <f>VLOOKUP("長野県",'R4_raw'!$F$15:$CGU$115,MATCH(J49,'R4_raw'!$F$13:$CGU$13,0),FALSE)</f>
        <v>26.986744466290354</v>
      </c>
      <c r="CW49" s="4740"/>
      <c r="CX49" s="2806" t="s">
        <v>80</v>
      </c>
      <c r="DD49" s="9"/>
      <c r="DE49" s="9"/>
      <c r="DF49" s="9"/>
      <c r="DG49" s="9"/>
      <c r="DK49" s="9"/>
      <c r="DL49" s="9"/>
      <c r="DU49" s="144"/>
      <c r="ED49" s="91"/>
      <c r="EE49" s="91"/>
      <c r="EF49" s="91"/>
      <c r="EG49" s="91"/>
      <c r="EH49" s="91"/>
      <c r="EI49" s="91"/>
      <c r="EJ49" s="91"/>
      <c r="EK49" s="91"/>
      <c r="EL49" s="91"/>
      <c r="EM49" s="91"/>
      <c r="ES49" s="231"/>
      <c r="ET49" s="231"/>
      <c r="EU49" s="232"/>
      <c r="EV49" s="232"/>
      <c r="EW49" s="53"/>
      <c r="EX49" s="53"/>
      <c r="EY49" s="49"/>
      <c r="EZ49" s="49"/>
      <c r="FA49" s="49"/>
      <c r="FC49" s="49"/>
      <c r="FD49" s="142"/>
      <c r="FE49" s="142"/>
      <c r="FF49" s="142"/>
      <c r="FG49" s="142"/>
      <c r="FH49" s="142"/>
      <c r="FI49" s="142"/>
      <c r="FJ49" s="142"/>
      <c r="FK49" s="142"/>
      <c r="FL49" s="142"/>
      <c r="FM49" s="142"/>
      <c r="FR49" s="7"/>
    </row>
    <row r="50" spans="1:179" ht="16.5" customHeight="1" thickBot="1" x14ac:dyDescent="0.25">
      <c r="A50" s="1894" t="s">
        <v>7474</v>
      </c>
      <c r="B50" s="1894" t="s">
        <v>7473</v>
      </c>
      <c r="C50" s="1894" t="s">
        <v>7475</v>
      </c>
      <c r="D50" s="1894"/>
      <c r="E50" s="163"/>
      <c r="F50" s="1895"/>
      <c r="G50" s="164"/>
      <c r="H50" s="164"/>
      <c r="I50" s="163"/>
      <c r="J50" s="163"/>
      <c r="K50" s="163"/>
      <c r="L50" s="163"/>
      <c r="O50" s="4798"/>
      <c r="P50" s="376"/>
      <c r="Q50" s="4800" t="s">
        <v>7603</v>
      </c>
      <c r="R50" s="4800"/>
      <c r="S50" s="4800"/>
      <c r="T50" s="4800"/>
      <c r="U50" s="4800"/>
      <c r="V50" s="4800"/>
      <c r="W50" s="4800"/>
      <c r="X50" s="4800"/>
      <c r="Y50" s="4800"/>
      <c r="Z50" s="4800"/>
      <c r="AA50" s="4800"/>
      <c r="AB50" s="4800"/>
      <c r="AC50" s="4800"/>
      <c r="AD50" s="4800"/>
      <c r="AE50" s="4860">
        <f>VLOOKUP($DD$3,'R4_raw'!$F$15:$CGU$115,MATCH(A50,'R4_raw'!$F$13:$CGU$13,0),FALSE)</f>
        <v>36.672051696284328</v>
      </c>
      <c r="AF50" s="4860"/>
      <c r="AG50" s="380" t="s">
        <v>80</v>
      </c>
      <c r="AH50" s="4861">
        <f>VLOOKUP($DD$3,'R4_raw'!$F$15:$CGU$115,MATCH(B50,'R4_raw'!$F$13:$CGU$13,0),FALSE)</f>
        <v>619</v>
      </c>
      <c r="AI50" s="4861"/>
      <c r="AJ50" s="4861"/>
      <c r="AK50" s="4954">
        <f>VLOOKUP($DD$3,'R4_raw'!$F$15:$CGU$115,MATCH(C50,'R4_raw'!$F$13:$CGU$13,0),FALSE)</f>
        <v>52</v>
      </c>
      <c r="AL50" s="4954"/>
      <c r="AM50" s="380" t="s">
        <v>76</v>
      </c>
      <c r="AN50" s="311" t="str">
        <f>IF(AK50&lt;=15,"★","")</f>
        <v/>
      </c>
      <c r="AO50" s="4955">
        <f>VLOOKUP("長野県",'R4_raw'!$F$15:$CGU$115,MATCH(A50,'R4_raw'!$F$13:$CGU$13,0),FALSE)</f>
        <v>37.26468222043443</v>
      </c>
      <c r="AP50" s="4955"/>
      <c r="AQ50" s="2276" t="s">
        <v>80</v>
      </c>
      <c r="AR50" s="53"/>
      <c r="BM50" s="1778"/>
      <c r="BN50" s="1779"/>
      <c r="BO50" s="1779"/>
      <c r="BR50" s="1780"/>
      <c r="BS50" s="1780"/>
      <c r="BT50" s="1780"/>
      <c r="BU50" s="1780"/>
      <c r="BV50" s="1780"/>
      <c r="BW50" s="1780"/>
      <c r="BX50" s="1780"/>
      <c r="BY50" s="1781"/>
      <c r="DD50" s="9"/>
      <c r="DE50" s="9"/>
      <c r="DF50" s="9"/>
      <c r="DG50" s="9"/>
      <c r="DK50" s="9"/>
      <c r="DL50" s="9"/>
      <c r="DU50" s="144"/>
      <c r="ED50" s="91"/>
      <c r="EE50" s="91"/>
      <c r="EF50" s="91"/>
      <c r="EG50" s="91"/>
      <c r="EH50" s="91"/>
      <c r="EI50" s="91"/>
      <c r="EJ50" s="91"/>
      <c r="EK50" s="91"/>
      <c r="EL50" s="91"/>
      <c r="EM50" s="91"/>
      <c r="ES50" s="231"/>
      <c r="ET50" s="231"/>
      <c r="EU50" s="232"/>
      <c r="EV50" s="232"/>
      <c r="EW50" s="53"/>
      <c r="EX50" s="53"/>
      <c r="EY50" s="49"/>
      <c r="EZ50" s="49"/>
      <c r="FA50" s="49"/>
      <c r="FC50" s="49"/>
      <c r="FD50" s="142"/>
      <c r="FE50" s="142"/>
      <c r="FF50" s="142"/>
      <c r="FG50" s="142"/>
      <c r="FH50" s="142"/>
      <c r="FI50" s="142"/>
      <c r="FJ50" s="142"/>
      <c r="FK50" s="142"/>
      <c r="FL50" s="142"/>
      <c r="FM50" s="142"/>
      <c r="FR50" s="7"/>
    </row>
    <row r="51" spans="1:179" ht="7.5" customHeight="1" thickBot="1" x14ac:dyDescent="0.25">
      <c r="A51" s="1890"/>
      <c r="B51" s="1890"/>
      <c r="C51" s="1890"/>
      <c r="D51" s="1890"/>
      <c r="E51" s="1890"/>
      <c r="F51" s="1890"/>
      <c r="G51" s="1890"/>
      <c r="H51" s="1890"/>
      <c r="M51" s="7" t="s">
        <v>0</v>
      </c>
      <c r="O51" s="53"/>
      <c r="P51" s="53"/>
      <c r="Q51" s="53"/>
      <c r="R51" s="53"/>
      <c r="S51" s="53"/>
      <c r="T51" s="53"/>
      <c r="U51" s="53"/>
      <c r="V51" s="53"/>
      <c r="W51" s="53"/>
      <c r="X51" s="53"/>
      <c r="Y51" s="53"/>
      <c r="Z51" s="53"/>
      <c r="AA51" s="53"/>
      <c r="AB51" s="53"/>
      <c r="AC51" s="233"/>
      <c r="AD51" s="53"/>
      <c r="AE51" s="53"/>
      <c r="AF51" s="53"/>
      <c r="AG51" s="53"/>
      <c r="AH51" s="1998"/>
      <c r="AI51" s="1998"/>
      <c r="AJ51" s="1998"/>
      <c r="AK51" s="1998"/>
      <c r="AL51" s="1998"/>
      <c r="AM51" s="1998"/>
      <c r="AN51" s="456"/>
      <c r="AO51" s="456"/>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Y51" s="53"/>
      <c r="BZ51" s="53"/>
      <c r="CA51" s="53"/>
      <c r="CB51" s="53"/>
      <c r="CC51" s="53"/>
      <c r="CD51" s="53"/>
      <c r="CE51" s="53"/>
      <c r="CF51" s="53"/>
      <c r="CG51" s="49"/>
      <c r="CH51" s="53"/>
      <c r="CI51" s="53"/>
      <c r="CJ51" s="53"/>
      <c r="CK51" s="53"/>
      <c r="CL51" s="53"/>
      <c r="CM51" s="53"/>
      <c r="CN51" s="53"/>
      <c r="CO51" s="53"/>
      <c r="CP51" s="53"/>
      <c r="CQ51" s="53"/>
      <c r="CR51" s="53"/>
      <c r="CS51" s="53"/>
      <c r="CT51" s="53"/>
      <c r="CU51" s="53"/>
      <c r="CV51" s="53"/>
      <c r="CW51" s="53"/>
      <c r="CX51" s="53"/>
      <c r="DF51" s="236"/>
      <c r="DG51" s="236"/>
      <c r="DH51" s="237"/>
      <c r="DI51" s="236"/>
      <c r="DJ51" s="237"/>
      <c r="DK51" s="236"/>
      <c r="DL51" s="237"/>
      <c r="DM51" s="236"/>
      <c r="DN51" s="237"/>
      <c r="DO51" s="236"/>
      <c r="DP51" s="237"/>
      <c r="DQ51" s="236"/>
      <c r="DR51" s="237"/>
      <c r="DU51" s="144"/>
      <c r="ED51" s="232"/>
      <c r="EH51" s="232"/>
      <c r="EK51" s="238"/>
      <c r="EL51" s="91"/>
      <c r="ES51" s="231"/>
      <c r="ET51" s="231"/>
      <c r="EU51" s="232"/>
      <c r="EV51" s="232"/>
      <c r="EW51" s="53"/>
      <c r="EX51" s="53"/>
      <c r="EY51" s="49"/>
      <c r="EZ51" s="49"/>
      <c r="FA51" s="49"/>
      <c r="FD51" s="144"/>
      <c r="FE51" s="19"/>
      <c r="FF51" s="19"/>
      <c r="FG51" s="19"/>
      <c r="FH51" s="19"/>
      <c r="FI51" s="19"/>
      <c r="FJ51" s="19"/>
      <c r="FK51" s="19"/>
      <c r="FL51" s="19"/>
      <c r="FM51" s="19"/>
      <c r="FN51" s="19"/>
      <c r="FO51" s="19"/>
      <c r="FP51" s="19"/>
      <c r="FQ51" s="19"/>
      <c r="FR51" s="9"/>
      <c r="FS51" s="9"/>
      <c r="FV51" s="240"/>
    </row>
    <row r="52" spans="1:179" ht="18.75" customHeight="1" x14ac:dyDescent="0.2">
      <c r="A52" s="1897"/>
      <c r="B52" s="1897"/>
      <c r="C52" s="1897"/>
      <c r="D52" s="1897"/>
      <c r="E52" s="1897"/>
      <c r="F52" s="1898"/>
      <c r="G52" s="1898"/>
      <c r="H52" s="1898"/>
      <c r="I52" s="1897"/>
      <c r="J52" s="1897"/>
      <c r="K52" s="1897"/>
      <c r="L52" s="1897"/>
      <c r="M52" s="7" t="s">
        <v>0</v>
      </c>
      <c r="O52" s="4789" t="s">
        <v>310</v>
      </c>
      <c r="P52" s="3128" t="s">
        <v>8864</v>
      </c>
      <c r="Q52" s="3129"/>
      <c r="R52" s="3129"/>
      <c r="S52" s="3129"/>
      <c r="T52" s="3129"/>
      <c r="U52" s="3129"/>
      <c r="V52" s="3130"/>
      <c r="W52" s="3129"/>
      <c r="X52" s="3129"/>
      <c r="Y52" s="3129"/>
      <c r="Z52" s="3129"/>
      <c r="AA52" s="3129"/>
      <c r="AB52" s="3129"/>
      <c r="AC52" s="4960" t="s">
        <v>3059</v>
      </c>
      <c r="AD52" s="4960"/>
      <c r="AE52" s="4960"/>
      <c r="AF52" s="4960"/>
      <c r="AG52" s="4960"/>
      <c r="AH52" s="4960"/>
      <c r="AI52" s="4960"/>
      <c r="AJ52" s="4960"/>
      <c r="AK52" s="4960"/>
      <c r="AL52" s="4960"/>
      <c r="AM52" s="4960"/>
      <c r="AN52" s="4960"/>
      <c r="AO52" s="4960"/>
      <c r="AP52" s="4960"/>
      <c r="AQ52" s="4960"/>
      <c r="AR52" s="3129"/>
      <c r="AS52" s="3129"/>
      <c r="AT52" s="3129"/>
      <c r="AU52" s="3129"/>
      <c r="AV52" s="3129"/>
      <c r="AW52" s="3129"/>
      <c r="AX52" s="3129"/>
      <c r="AY52" s="3129"/>
      <c r="AZ52" s="3129"/>
      <c r="BA52" s="3133"/>
      <c r="BB52" s="3133"/>
      <c r="BC52" s="3133"/>
      <c r="BD52" s="3133"/>
      <c r="BE52" s="3133"/>
      <c r="BF52" s="3133"/>
      <c r="BG52" s="3133"/>
      <c r="BH52" s="3129"/>
      <c r="BI52" s="3129"/>
      <c r="BJ52" s="3129"/>
      <c r="BK52" s="3129"/>
      <c r="BL52" s="3129"/>
      <c r="BM52" s="3129"/>
      <c r="BN52" s="3129"/>
      <c r="BO52" s="3129"/>
      <c r="BP52" s="3129"/>
      <c r="BQ52" s="3129"/>
      <c r="BR52" s="3129"/>
      <c r="BS52" s="3129"/>
      <c r="BT52" s="3131"/>
      <c r="BU52" s="103"/>
      <c r="BV52" s="2170" t="s">
        <v>8874</v>
      </c>
      <c r="BW52" s="2171"/>
      <c r="BX52" s="2171"/>
      <c r="BY52" s="2171"/>
      <c r="BZ52" s="2171"/>
      <c r="CA52" s="2171"/>
      <c r="CB52" s="2171"/>
      <c r="CC52" s="2171"/>
      <c r="CD52" s="2171"/>
      <c r="CE52" s="2171"/>
      <c r="CF52" s="2171"/>
      <c r="CG52" s="2171"/>
      <c r="CH52" s="2171"/>
      <c r="CI52" s="2171"/>
      <c r="CJ52" s="2171"/>
      <c r="CK52" s="2171"/>
      <c r="CL52" s="2171"/>
      <c r="CM52" s="2171"/>
      <c r="CN52" s="384"/>
      <c r="CO52" s="384"/>
      <c r="CP52" s="4706"/>
      <c r="CQ52" s="4706"/>
      <c r="CR52" s="4706"/>
      <c r="CS52" s="384"/>
      <c r="CT52" s="384"/>
      <c r="CU52" s="384"/>
      <c r="CV52" s="4855" t="s">
        <v>2344</v>
      </c>
      <c r="CW52" s="4855"/>
      <c r="CX52" s="4856"/>
      <c r="DF52" s="236"/>
      <c r="DG52" s="236"/>
      <c r="DH52" s="237"/>
      <c r="DI52" s="236"/>
      <c r="DJ52" s="237"/>
      <c r="DK52" s="236"/>
      <c r="DL52" s="237"/>
      <c r="DM52" s="236"/>
      <c r="DN52" s="237"/>
      <c r="DO52" s="236"/>
      <c r="DP52" s="237"/>
      <c r="DQ52" s="236"/>
      <c r="DR52" s="237"/>
      <c r="DU52" s="144"/>
      <c r="ED52" s="232"/>
      <c r="EH52" s="232"/>
      <c r="EK52" s="238"/>
      <c r="EL52" s="91"/>
      <c r="FD52" s="144"/>
      <c r="FE52" s="144"/>
      <c r="FF52" s="19"/>
      <c r="FG52" s="19"/>
      <c r="FH52" s="19"/>
      <c r="FI52" s="19"/>
      <c r="FJ52" s="19"/>
      <c r="FK52" s="19"/>
      <c r="FL52" s="19"/>
      <c r="FM52" s="19"/>
      <c r="FN52" s="19"/>
      <c r="FO52" s="19"/>
      <c r="FP52" s="19"/>
      <c r="FQ52" s="19"/>
      <c r="FR52" s="9"/>
      <c r="FS52" s="9"/>
      <c r="FV52" s="240"/>
    </row>
    <row r="53" spans="1:179" ht="16.5" customHeight="1" x14ac:dyDescent="0.2">
      <c r="A53" s="1897"/>
      <c r="B53" s="1897"/>
      <c r="C53" s="1897"/>
      <c r="D53" s="1897"/>
      <c r="E53" s="1897"/>
      <c r="F53" s="1898"/>
      <c r="G53" s="1898"/>
      <c r="H53" s="1898"/>
      <c r="I53" s="1897"/>
      <c r="J53" s="1897"/>
      <c r="K53" s="1897"/>
      <c r="L53" s="1897"/>
      <c r="O53" s="4789"/>
      <c r="P53" s="4962" t="s">
        <v>3057</v>
      </c>
      <c r="Q53" s="4963"/>
      <c r="R53" s="4963"/>
      <c r="S53" s="4972" t="s">
        <v>113</v>
      </c>
      <c r="T53" s="4972"/>
      <c r="U53" s="4972"/>
      <c r="V53" s="4973" t="s">
        <v>114</v>
      </c>
      <c r="W53" s="4973"/>
      <c r="X53" s="4973"/>
      <c r="Y53" s="4973"/>
      <c r="Z53" s="4973"/>
      <c r="AA53" s="4970" t="s">
        <v>115</v>
      </c>
      <c r="AB53" s="4970"/>
      <c r="AC53" s="4970"/>
      <c r="AD53" s="4970"/>
      <c r="AE53" s="4970"/>
      <c r="AF53" s="4970"/>
      <c r="AG53" s="4970"/>
      <c r="AH53" s="4862" t="s">
        <v>8245</v>
      </c>
      <c r="AI53" s="4862"/>
      <c r="AJ53" s="4862"/>
      <c r="AK53" s="4862"/>
      <c r="AL53" s="4862"/>
      <c r="AM53" s="4862"/>
      <c r="AN53" s="4942" t="s">
        <v>73</v>
      </c>
      <c r="AO53" s="4942"/>
      <c r="AP53" s="4942"/>
      <c r="AQ53" s="4943"/>
      <c r="AR53" s="53"/>
      <c r="AS53" s="4964" t="s">
        <v>295</v>
      </c>
      <c r="AT53" s="4964"/>
      <c r="AU53" s="4964"/>
      <c r="AV53" s="4964"/>
      <c r="AW53" s="4970" t="s">
        <v>113</v>
      </c>
      <c r="AX53" s="4970"/>
      <c r="AY53" s="4970"/>
      <c r="AZ53" s="4970"/>
      <c r="BA53" s="4965" t="s">
        <v>3061</v>
      </c>
      <c r="BB53" s="4965"/>
      <c r="BC53" s="4965"/>
      <c r="BD53" s="4965"/>
      <c r="BE53" s="4965"/>
      <c r="BF53" s="4965"/>
      <c r="BG53" s="4965"/>
      <c r="BH53" s="4968" t="s">
        <v>3060</v>
      </c>
      <c r="BI53" s="4968"/>
      <c r="BJ53" s="4968"/>
      <c r="BK53" s="4968"/>
      <c r="BL53" s="4968"/>
      <c r="BM53" s="4968"/>
      <c r="BN53" s="4966" t="s">
        <v>8245</v>
      </c>
      <c r="BO53" s="4966"/>
      <c r="BP53" s="4966"/>
      <c r="BQ53" s="4966"/>
      <c r="BR53" s="4966"/>
      <c r="BS53" s="4966"/>
      <c r="BT53" s="4967"/>
      <c r="BU53" s="103"/>
      <c r="BV53" s="3123"/>
      <c r="BW53" s="3124"/>
      <c r="BX53" s="3124"/>
      <c r="BY53" s="3124"/>
      <c r="BZ53" s="3124"/>
      <c r="CA53" s="3124"/>
      <c r="CB53" s="3124"/>
      <c r="CC53" s="3124"/>
      <c r="CD53" s="3124"/>
      <c r="CE53" s="3124"/>
      <c r="CF53" s="3124"/>
      <c r="CG53" s="3124"/>
      <c r="CH53" s="3124"/>
      <c r="CI53" s="3124"/>
      <c r="CJ53" s="3124"/>
      <c r="CK53" s="3124"/>
      <c r="CL53" s="3124"/>
      <c r="CM53" s="3124"/>
      <c r="CN53" s="224"/>
      <c r="CO53" s="4961" t="s">
        <v>8875</v>
      </c>
      <c r="CP53" s="4961"/>
      <c r="CQ53" s="4961"/>
      <c r="CR53" s="4961"/>
      <c r="CS53" s="169"/>
      <c r="CT53" s="224"/>
      <c r="CU53" s="224"/>
      <c r="CV53" s="3125"/>
      <c r="CW53" s="3125"/>
      <c r="CX53" s="3126"/>
      <c r="DF53" s="236"/>
      <c r="DG53" s="236"/>
      <c r="DH53" s="237"/>
      <c r="DI53" s="236"/>
      <c r="DJ53" s="237"/>
      <c r="DK53" s="236"/>
      <c r="DL53" s="237"/>
      <c r="DM53" s="236"/>
      <c r="DN53" s="237"/>
      <c r="DO53" s="236"/>
      <c r="DP53" s="237"/>
      <c r="DQ53" s="236"/>
      <c r="DR53" s="237"/>
      <c r="DU53" s="144"/>
      <c r="ED53" s="232"/>
      <c r="EH53" s="232"/>
      <c r="EK53" s="238"/>
      <c r="EL53" s="91"/>
      <c r="FD53" s="144"/>
      <c r="FE53" s="144"/>
      <c r="FF53" s="19"/>
      <c r="FG53" s="19"/>
      <c r="FH53" s="19"/>
      <c r="FI53" s="19"/>
      <c r="FJ53" s="19"/>
      <c r="FK53" s="19"/>
      <c r="FL53" s="19"/>
      <c r="FM53" s="19"/>
      <c r="FN53" s="19"/>
      <c r="FO53" s="19"/>
      <c r="FP53" s="19"/>
      <c r="FQ53" s="19"/>
      <c r="FR53" s="9"/>
      <c r="FS53" s="9"/>
      <c r="FV53" s="240"/>
    </row>
    <row r="54" spans="1:179" ht="14.25" customHeight="1" x14ac:dyDescent="0.2">
      <c r="A54" s="1897"/>
      <c r="B54" s="1897"/>
      <c r="C54" s="1897"/>
      <c r="D54" s="1897"/>
      <c r="E54" s="1897"/>
      <c r="F54" s="1898"/>
      <c r="G54" s="1898"/>
      <c r="H54" s="1898"/>
      <c r="I54" s="1897"/>
      <c r="J54" s="1902" t="s">
        <v>5636</v>
      </c>
      <c r="K54" s="1902" t="s">
        <v>5637</v>
      </c>
      <c r="L54" s="1902" t="s">
        <v>5638</v>
      </c>
      <c r="M54" s="7" t="s">
        <v>0</v>
      </c>
      <c r="O54" s="4790"/>
      <c r="P54" s="4962"/>
      <c r="Q54" s="4963"/>
      <c r="R54" s="4963"/>
      <c r="S54" s="4972"/>
      <c r="T54" s="4972"/>
      <c r="U54" s="4972"/>
      <c r="V54" s="4973"/>
      <c r="W54" s="4973"/>
      <c r="X54" s="4973"/>
      <c r="Y54" s="4973"/>
      <c r="Z54" s="4973"/>
      <c r="AA54" s="4970"/>
      <c r="AB54" s="4970"/>
      <c r="AC54" s="4970"/>
      <c r="AD54" s="4970"/>
      <c r="AE54" s="4970"/>
      <c r="AF54" s="4970"/>
      <c r="AG54" s="4970"/>
      <c r="AH54" s="4253" t="s">
        <v>2247</v>
      </c>
      <c r="AI54" s="4253"/>
      <c r="AJ54" s="4253"/>
      <c r="AK54" s="4253" t="s">
        <v>2246</v>
      </c>
      <c r="AL54" s="4253"/>
      <c r="AM54" s="4253"/>
      <c r="AN54" s="4944"/>
      <c r="AO54" s="4944"/>
      <c r="AP54" s="4944"/>
      <c r="AQ54" s="4945"/>
      <c r="AR54" s="53"/>
      <c r="AS54" s="4964"/>
      <c r="AT54" s="4964"/>
      <c r="AU54" s="4964"/>
      <c r="AV54" s="4964"/>
      <c r="AW54" s="4970"/>
      <c r="AX54" s="4970"/>
      <c r="AY54" s="4970"/>
      <c r="AZ54" s="4971"/>
      <c r="BA54" s="4965"/>
      <c r="BB54" s="4965"/>
      <c r="BC54" s="4965"/>
      <c r="BD54" s="4965"/>
      <c r="BE54" s="4965"/>
      <c r="BF54" s="4965"/>
      <c r="BG54" s="4965"/>
      <c r="BH54" s="4965"/>
      <c r="BI54" s="4965"/>
      <c r="BJ54" s="4965"/>
      <c r="BK54" s="4969"/>
      <c r="BL54" s="4969"/>
      <c r="BM54" s="4969"/>
      <c r="BN54" s="3127"/>
      <c r="BO54" s="4253" t="s">
        <v>2247</v>
      </c>
      <c r="BP54" s="4253"/>
      <c r="BQ54" s="4253"/>
      <c r="BR54" s="4253" t="s">
        <v>2246</v>
      </c>
      <c r="BS54" s="4253"/>
      <c r="BT54" s="4912"/>
      <c r="BU54" s="103"/>
      <c r="BV54" s="2172"/>
      <c r="BW54" s="221" t="s">
        <v>5004</v>
      </c>
      <c r="BX54" s="221"/>
      <c r="BY54" s="221"/>
      <c r="BZ54" s="221"/>
      <c r="CA54" s="221"/>
      <c r="CB54" s="221"/>
      <c r="CC54" s="221"/>
      <c r="CD54" s="221"/>
      <c r="CE54" s="221"/>
      <c r="CF54" s="221"/>
      <c r="CG54" s="221"/>
      <c r="CH54" s="221"/>
      <c r="CI54" s="221"/>
      <c r="CJ54" s="221"/>
      <c r="CK54" s="221"/>
      <c r="CL54" s="4857">
        <f>VLOOKUP($DD$3,'R4_raw'!$F$15:$CGU$115,MATCH(J54,'R4_raw'!$F$13:$CGU$13,0),FALSE)</f>
        <v>1</v>
      </c>
      <c r="CM54" s="4857"/>
      <c r="CN54" s="2000" t="s">
        <v>5133</v>
      </c>
      <c r="CO54" s="3452"/>
      <c r="CP54" s="4859"/>
      <c r="CQ54" s="4859"/>
      <c r="CR54" s="3597"/>
      <c r="CS54" s="3598"/>
      <c r="CT54" s="3452"/>
      <c r="CU54" s="27"/>
      <c r="CV54" s="4859">
        <f>VLOOKUP("長野県",'R4_raw'!$F$15:$CGU$115,MATCH(K54,'R4_raw'!$F$13:$CGU$13,0),FALSE)</f>
        <v>0.24445880639932041</v>
      </c>
      <c r="CW54" s="4859"/>
      <c r="CX54" s="3122" t="s">
        <v>5479</v>
      </c>
      <c r="DF54" s="236"/>
      <c r="DG54" s="236"/>
      <c r="DH54" s="236"/>
      <c r="DI54" s="236"/>
      <c r="DJ54" s="236"/>
      <c r="DK54" s="236"/>
      <c r="DL54" s="236"/>
      <c r="DM54" s="236"/>
      <c r="DN54" s="236"/>
      <c r="DO54" s="236"/>
      <c r="DP54" s="236"/>
      <c r="DQ54" s="236"/>
      <c r="DR54" s="237"/>
      <c r="DU54" s="144"/>
      <c r="ED54" s="232"/>
      <c r="EH54" s="232"/>
      <c r="EK54" s="238"/>
      <c r="EL54" s="91"/>
      <c r="EZ54" s="119"/>
      <c r="FA54" s="119"/>
      <c r="FB54" s="119"/>
      <c r="FC54" s="119"/>
      <c r="FD54" s="119"/>
      <c r="FE54" s="119"/>
      <c r="FF54" s="119"/>
      <c r="FG54" s="119"/>
      <c r="FH54" s="119"/>
      <c r="FI54" s="119"/>
      <c r="FJ54" s="119"/>
      <c r="FK54" s="119"/>
      <c r="FL54" s="119"/>
      <c r="FM54" s="119"/>
      <c r="FN54" s="119"/>
      <c r="FO54" s="119"/>
      <c r="FP54" s="119"/>
      <c r="FQ54" s="119"/>
      <c r="FR54" s="119"/>
      <c r="FS54" s="119"/>
      <c r="FT54" s="119"/>
      <c r="FU54" s="119"/>
      <c r="FV54" s="119"/>
      <c r="FW54" s="119"/>
    </row>
    <row r="55" spans="1:179" ht="18" customHeight="1" thickBot="1" x14ac:dyDescent="0.25">
      <c r="A55" s="1902" t="s">
        <v>5670</v>
      </c>
      <c r="B55" s="1902" t="s">
        <v>5671</v>
      </c>
      <c r="C55" s="1902" t="s">
        <v>5672</v>
      </c>
      <c r="D55" s="1902" t="s">
        <v>8894</v>
      </c>
      <c r="E55" s="1902" t="s">
        <v>8889</v>
      </c>
      <c r="F55" s="1898"/>
      <c r="G55" s="1898"/>
      <c r="H55" s="1898"/>
      <c r="I55" s="1897"/>
      <c r="J55" s="1902" t="s">
        <v>5639</v>
      </c>
      <c r="K55" s="1902" t="s">
        <v>5640</v>
      </c>
      <c r="L55" s="1902" t="s">
        <v>5641</v>
      </c>
      <c r="M55" s="7" t="s">
        <v>0</v>
      </c>
      <c r="O55" s="4790"/>
      <c r="P55" s="4713" t="s">
        <v>287</v>
      </c>
      <c r="Q55" s="4714"/>
      <c r="R55" s="4714"/>
      <c r="S55" s="4612">
        <f>VLOOKUP($DD$3,'R4_raw'!$F$15:$CGU$115,MATCH(A55,'R4_raw'!$F$13:$CGU$13,0),FALSE)</f>
        <v>54</v>
      </c>
      <c r="T55" s="4612"/>
      <c r="U55" s="4721" t="s">
        <v>3058</v>
      </c>
      <c r="V55" s="42" t="s">
        <v>116</v>
      </c>
      <c r="W55" s="24"/>
      <c r="X55" s="4635">
        <f>VLOOKUP($DD$3,'R4_raw'!$F$15:$CGU$115,MATCH(B55,'R4_raw'!$F$13:$CGU$13,0),FALSE)</f>
        <v>160.72222222222223</v>
      </c>
      <c r="Y55" s="4635"/>
      <c r="Z55" s="269" t="s">
        <v>117</v>
      </c>
      <c r="AA55" s="24"/>
      <c r="AB55" s="270" t="s">
        <v>116</v>
      </c>
      <c r="AC55" s="4570">
        <f>VLOOKUP($DD$3,'R4_raw'!$F$15:$CGU$115,MATCH(C55,'R4_raw'!$F$13:$CGU$13,0),FALSE)</f>
        <v>1285.7777777777778</v>
      </c>
      <c r="AD55" s="4570"/>
      <c r="AE55" s="4570"/>
      <c r="AF55" s="4570"/>
      <c r="AG55" s="24" t="s">
        <v>118</v>
      </c>
      <c r="AH55" s="4779">
        <f>VLOOKUP($DD$3,'R4_raw'!$F$15:$CGU$115,MATCH(D55,'R4_raw'!$F$13:$CGU$13,0),FALSE)</f>
        <v>62.27252751195099</v>
      </c>
      <c r="AI55" s="4779"/>
      <c r="AJ55" s="4974" t="s">
        <v>8244</v>
      </c>
      <c r="AK55" s="4782">
        <f>AH55/8</f>
        <v>7.7840659389938738</v>
      </c>
      <c r="AL55" s="4782"/>
      <c r="AM55" s="4730" t="s">
        <v>117</v>
      </c>
      <c r="AN55" s="4608">
        <f>VLOOKUP($DD$3,'R4_raw'!$F$15:$CGU$115,MATCH(E55,'R4_raw'!$F$13:$CGU$13,0),FALSE)</f>
        <v>30</v>
      </c>
      <c r="AO55" s="4608"/>
      <c r="AP55" s="4721" t="s">
        <v>76</v>
      </c>
      <c r="AQ55" s="4707" t="str">
        <f>IF(AN55&lt;=15,"★","")</f>
        <v/>
      </c>
      <c r="AR55" s="53"/>
      <c r="AS55" s="4946" t="s">
        <v>287</v>
      </c>
      <c r="AT55" s="4946"/>
      <c r="AU55" s="4946"/>
      <c r="AV55" s="4946"/>
      <c r="AW55" s="4729">
        <f>VLOOKUP("長野県",'R4_raw'!$F$15:$CGU$115,MATCH(A55,'R4_raw'!$F$13:$CGU$13,0),FALSE)</f>
        <v>297.7</v>
      </c>
      <c r="AX55" s="4729"/>
      <c r="AY55" s="4729"/>
      <c r="AZ55" s="3796" t="s">
        <v>95</v>
      </c>
      <c r="BA55" s="3608"/>
      <c r="BB55" s="4729">
        <f>VLOOKUP("長野県",'R4_raw'!$F$15:$CGU$115,MATCH(B55,'R4_raw'!$F$13:$CGU$13,0),FALSE)</f>
        <v>223.02691932335719</v>
      </c>
      <c r="BC55" s="4729"/>
      <c r="BD55" s="4729"/>
      <c r="BE55" s="3608" t="s">
        <v>117</v>
      </c>
      <c r="BF55" s="3795"/>
      <c r="BG55" s="3795"/>
      <c r="BH55" s="4729">
        <f>VLOOKUP("長野県",'R4_raw'!$F$15:$CGU$115,MATCH(C55,'R4_raw'!$F$13:$CGU$13,0),FALSE)</f>
        <v>1784.2153545868575</v>
      </c>
      <c r="BI55" s="4729"/>
      <c r="BJ55" s="4729"/>
      <c r="BK55" s="3608" t="s">
        <v>118</v>
      </c>
      <c r="BL55" s="3795"/>
      <c r="BM55" s="3795"/>
      <c r="BN55" s="4777">
        <f>VLOOKUP("長野県",'R4_raw'!$F$15:$CGU$115,MATCH(D55,'R4_raw'!$F$13:$CGU$13,0),FALSE)</f>
        <v>39.91783128369903</v>
      </c>
      <c r="BO55" s="4777"/>
      <c r="BP55" s="3608" t="s">
        <v>8244</v>
      </c>
      <c r="BQ55" s="3794"/>
      <c r="BR55" s="4975">
        <f>VLOOKUP("長野県",'R4_raw'!$F$15:$CGU$115,MATCH(D55,'R4_raw'!$F$13:$CGU$13,0),FALSE)/8</f>
        <v>4.9897289104623788</v>
      </c>
      <c r="BS55" s="4975"/>
      <c r="BT55" s="3793" t="s">
        <v>117</v>
      </c>
      <c r="BU55" s="103"/>
      <c r="BV55" s="2173"/>
      <c r="BW55" s="2174" t="s">
        <v>5005</v>
      </c>
      <c r="BX55" s="2174"/>
      <c r="BY55" s="2174"/>
      <c r="BZ55" s="2174"/>
      <c r="CA55" s="2174"/>
      <c r="CB55" s="2174"/>
      <c r="CC55" s="2174"/>
      <c r="CD55" s="2174"/>
      <c r="CE55" s="2174"/>
      <c r="CF55" s="2174"/>
      <c r="CG55" s="3909"/>
      <c r="CH55" s="2174"/>
      <c r="CI55" s="2174"/>
      <c r="CJ55" s="2174"/>
      <c r="CK55" s="2175"/>
      <c r="CL55" s="4858">
        <f>VLOOKUP($DD$3,'R4_raw'!$F$15:$CGU$115,MATCH(J55,'R4_raw'!$F$13:$CGU$13,0),FALSE)</f>
        <v>31</v>
      </c>
      <c r="CM55" s="4858"/>
      <c r="CN55" s="1824" t="s">
        <v>5133</v>
      </c>
      <c r="CO55" s="3569"/>
      <c r="CP55" s="4854">
        <f>VLOOKUP($DD$3,'R4_raw'!$F$15:$CGU$115,MATCH(K55,'R4_raw'!$F$13:$CGU$13,0),FALSE)</f>
        <v>2.7803438657542356</v>
      </c>
      <c r="CQ55" s="4854"/>
      <c r="CR55" s="1824" t="s">
        <v>5133</v>
      </c>
      <c r="CS55" s="3599">
        <f>VLOOKUP($DD$3,'R4_raw'!$F$15:$CGU$115,MATCH(L55,'R4_raw'!$F$13:$CGU$13,0),FALSE)</f>
        <v>11</v>
      </c>
      <c r="CT55" s="380" t="s">
        <v>76</v>
      </c>
      <c r="CU55" s="311" t="str">
        <f>IF(CS55&lt;=15,"★","")</f>
        <v>★</v>
      </c>
      <c r="CV55" s="4854">
        <f>VLOOKUP("長野県",'R4_raw'!$F$15:$CGU$115,MATCH(K55,'R4_raw'!$F$13:$CGU$13,0),FALSE)</f>
        <v>2.5209814409929914</v>
      </c>
      <c r="CW55" s="4854"/>
      <c r="CX55" s="2001" t="s">
        <v>5479</v>
      </c>
      <c r="DF55" s="236"/>
      <c r="DG55" s="236"/>
      <c r="DH55" s="237"/>
      <c r="DI55" s="236"/>
      <c r="DJ55" s="237"/>
      <c r="DK55" s="236"/>
      <c r="DL55" s="237"/>
      <c r="DM55" s="236"/>
      <c r="DN55" s="237"/>
      <c r="DO55" s="236"/>
      <c r="DP55" s="237"/>
      <c r="DQ55" s="236"/>
      <c r="DR55" s="237"/>
      <c r="DU55" s="144"/>
      <c r="ED55" s="232"/>
      <c r="EH55" s="232"/>
      <c r="EK55" s="238"/>
      <c r="EL55" s="91"/>
      <c r="EZ55" s="172"/>
      <c r="FR55" s="7"/>
      <c r="FU55" s="91"/>
    </row>
    <row r="56" spans="1:179" ht="18" customHeight="1" x14ac:dyDescent="0.2">
      <c r="A56" s="1902"/>
      <c r="B56" s="1902" t="s">
        <v>5673</v>
      </c>
      <c r="C56" s="1902" t="s">
        <v>5576</v>
      </c>
      <c r="D56" s="1902"/>
      <c r="E56" s="1902"/>
      <c r="F56" s="1898"/>
      <c r="G56" s="1898"/>
      <c r="H56" s="1898"/>
      <c r="I56" s="1897"/>
      <c r="J56" s="1897"/>
      <c r="K56" s="1897"/>
      <c r="L56" s="1897"/>
      <c r="M56" s="7" t="s">
        <v>0</v>
      </c>
      <c r="O56" s="4790"/>
      <c r="P56" s="4715"/>
      <c r="Q56" s="4716"/>
      <c r="R56" s="4716"/>
      <c r="S56" s="4959"/>
      <c r="T56" s="4959"/>
      <c r="U56" s="4720"/>
      <c r="V56" s="3611" t="s">
        <v>119</v>
      </c>
      <c r="W56" s="3608"/>
      <c r="X56" s="4729">
        <f>VLOOKUP($DD$3,'R4_raw'!$F$15:$CGU$115,MATCH(B56,'R4_raw'!$F$13:$CGU$13,0),FALSE)</f>
        <v>8679</v>
      </c>
      <c r="Y56" s="4729"/>
      <c r="Z56" s="3609" t="s">
        <v>120</v>
      </c>
      <c r="AA56" s="3608"/>
      <c r="AB56" s="3610" t="s">
        <v>119</v>
      </c>
      <c r="AC56" s="4723">
        <f>VLOOKUP($DD$3,'R4_raw'!$F$15:$CGU$115,MATCH(C56,'R4_raw'!$F$13:$CGU$13,0),FALSE)</f>
        <v>69432</v>
      </c>
      <c r="AD56" s="4723"/>
      <c r="AE56" s="4723"/>
      <c r="AF56" s="4723"/>
      <c r="AG56" s="3608" t="s">
        <v>121</v>
      </c>
      <c r="AH56" s="4780"/>
      <c r="AI56" s="4780"/>
      <c r="AJ56" s="4785"/>
      <c r="AK56" s="4783"/>
      <c r="AL56" s="4783"/>
      <c r="AM56" s="4731"/>
      <c r="AN56" s="4725"/>
      <c r="AO56" s="4725"/>
      <c r="AP56" s="4720"/>
      <c r="AQ56" s="4708"/>
      <c r="AR56" s="53"/>
      <c r="AS56" s="4728" t="s">
        <v>122</v>
      </c>
      <c r="AT56" s="4728"/>
      <c r="AU56" s="4728"/>
      <c r="AV56" s="4728"/>
      <c r="AW56" s="4722">
        <f>VLOOKUP("長野県",'R4_raw'!$F$15:$CGU$115,MATCH(A57,'R4_raw'!$F$13:$CGU$13,0),FALSE)</f>
        <v>144</v>
      </c>
      <c r="AX56" s="4722"/>
      <c r="AY56" s="4722"/>
      <c r="AZ56" s="3801" t="s">
        <v>95</v>
      </c>
      <c r="BA56" s="3798"/>
      <c r="BB56" s="4722">
        <f>VLOOKUP("長野県",'R4_raw'!$F$15:$CGU$115,MATCH(B57,'R4_raw'!$F$13:$CGU$13,0),FALSE)</f>
        <v>167.125</v>
      </c>
      <c r="BC56" s="4722"/>
      <c r="BD56" s="4722"/>
      <c r="BE56" s="3798" t="s">
        <v>117</v>
      </c>
      <c r="BF56" s="3800"/>
      <c r="BG56" s="3800"/>
      <c r="BH56" s="4722">
        <f>VLOOKUP("長野県",'R4_raw'!$F$15:$CGU$115,MATCH(C57,'R4_raw'!$F$13:$CGU$13,0),FALSE)</f>
        <v>1337</v>
      </c>
      <c r="BI56" s="4722"/>
      <c r="BJ56" s="4722"/>
      <c r="BK56" s="3798" t="s">
        <v>118</v>
      </c>
      <c r="BL56" s="3800"/>
      <c r="BM56" s="3800"/>
      <c r="BN56" s="4778">
        <f>VLOOKUP("長野県",'R4_raw'!$F$15:$CGU$115,MATCH(D57,'R4_raw'!$F$13:$CGU$13,0),FALSE)</f>
        <v>29.415728174030225</v>
      </c>
      <c r="BO56" s="4778"/>
      <c r="BP56" s="3798" t="s">
        <v>8244</v>
      </c>
      <c r="BQ56" s="3799"/>
      <c r="BR56" s="4776">
        <f>VLOOKUP("長野県",'R4_raw'!$F$15:$CGU$115,MATCH(D57,'R4_raw'!$F$13:$CGU$13,0),FALSE)/8</f>
        <v>3.6769660217537781</v>
      </c>
      <c r="BS56" s="4776"/>
      <c r="BT56" s="3797" t="s">
        <v>117</v>
      </c>
      <c r="BV56" s="226"/>
      <c r="BW56" s="49"/>
      <c r="BX56" s="9"/>
      <c r="BY56" s="49"/>
      <c r="BZ56" s="49"/>
      <c r="CA56" s="49"/>
      <c r="CB56" s="49"/>
      <c r="CC56" s="49"/>
      <c r="CD56" s="49"/>
      <c r="CE56" s="49"/>
      <c r="CF56" s="49"/>
      <c r="CG56" s="49"/>
      <c r="CK56" s="226"/>
      <c r="CL56" s="226"/>
      <c r="CM56" s="49"/>
      <c r="CN56" s="248"/>
      <c r="CO56" s="248"/>
      <c r="CP56" s="49"/>
      <c r="CS56" s="49"/>
      <c r="CT56" s="182"/>
      <c r="CU56" s="249"/>
      <c r="CV56" s="249"/>
      <c r="CW56" s="49"/>
      <c r="DF56" s="236"/>
      <c r="DG56" s="236"/>
      <c r="DH56" s="237"/>
      <c r="DI56" s="236"/>
      <c r="DJ56" s="237"/>
      <c r="DK56" s="236"/>
      <c r="DL56" s="237"/>
      <c r="DM56" s="236"/>
      <c r="DN56" s="237"/>
      <c r="DO56" s="236"/>
      <c r="DP56" s="237"/>
      <c r="DQ56" s="236"/>
      <c r="DR56" s="237"/>
      <c r="DU56" s="144"/>
      <c r="ED56" s="232"/>
      <c r="EH56" s="232"/>
      <c r="EK56" s="238"/>
      <c r="EL56" s="91"/>
      <c r="EZ56" s="183"/>
      <c r="FA56" s="49"/>
      <c r="FB56" s="49"/>
      <c r="FC56" s="49"/>
      <c r="FD56" s="49"/>
      <c r="FE56" s="49"/>
      <c r="FF56" s="49"/>
      <c r="FG56" s="49"/>
      <c r="FH56" s="49"/>
      <c r="FI56" s="49"/>
      <c r="FJ56" s="49"/>
      <c r="FK56" s="226"/>
      <c r="FL56" s="226"/>
      <c r="FM56" s="49"/>
      <c r="FN56" s="9"/>
      <c r="FO56" s="9"/>
      <c r="FP56" s="49"/>
      <c r="FR56" s="7"/>
      <c r="FS56" s="49"/>
      <c r="FT56" s="182"/>
      <c r="FU56" s="49"/>
      <c r="FV56" s="49"/>
      <c r="FW56" s="49"/>
    </row>
    <row r="57" spans="1:179" ht="18" customHeight="1" x14ac:dyDescent="0.2">
      <c r="A57" s="1902" t="s">
        <v>5564</v>
      </c>
      <c r="B57" s="1902" t="s">
        <v>5567</v>
      </c>
      <c r="C57" s="1902" t="s">
        <v>5674</v>
      </c>
      <c r="D57" s="1902" t="s">
        <v>8893</v>
      </c>
      <c r="E57" s="1902" t="s">
        <v>8890</v>
      </c>
      <c r="F57" s="1898"/>
      <c r="G57" s="1898"/>
      <c r="H57" s="1898"/>
      <c r="I57" s="1897"/>
      <c r="J57" s="1897"/>
      <c r="K57" s="1897"/>
      <c r="L57" s="1897"/>
      <c r="M57" s="7" t="s">
        <v>0</v>
      </c>
      <c r="O57" s="4790"/>
      <c r="P57" s="4709" t="s">
        <v>122</v>
      </c>
      <c r="Q57" s="4710"/>
      <c r="R57" s="4710"/>
      <c r="S57" s="4773">
        <f>VLOOKUP($DD$3,'R4_raw'!$F$15:$CGU$115,MATCH(A57,'R4_raw'!$F$13:$CGU$13,0),FALSE)</f>
        <v>54</v>
      </c>
      <c r="T57" s="4773"/>
      <c r="U57" s="4719" t="s">
        <v>3058</v>
      </c>
      <c r="V57" s="418" t="s">
        <v>116</v>
      </c>
      <c r="W57" s="1037"/>
      <c r="X57" s="4769">
        <f>VLOOKUP($DD$3,'R4_raw'!$F$15:$CGU$115,MATCH(B57,'R4_raw'!$F$13:$CGU$13,0),FALSE)</f>
        <v>160.72222222222223</v>
      </c>
      <c r="Y57" s="4769"/>
      <c r="Z57" s="1423" t="s">
        <v>123</v>
      </c>
      <c r="AA57" s="1037"/>
      <c r="AB57" s="1424" t="s">
        <v>116</v>
      </c>
      <c r="AC57" s="4771">
        <f>VLOOKUP($DD$3,'R4_raw'!$F$15:$CGU$115,MATCH(C57,'R4_raw'!$F$13:$CGU$13,0),FALSE)</f>
        <v>1285.7777777777778</v>
      </c>
      <c r="AD57" s="4771"/>
      <c r="AE57" s="4771"/>
      <c r="AF57" s="4771"/>
      <c r="AG57" s="1037" t="s">
        <v>118</v>
      </c>
      <c r="AH57" s="4781">
        <f>VLOOKUP($DD$3,'R4_raw'!$F$15:$CGU$115,MATCH(D57,'R4_raw'!$F$13:$CGU$13,0),FALSE)</f>
        <v>62.27252751195099</v>
      </c>
      <c r="AI57" s="4781"/>
      <c r="AJ57" s="4784" t="s">
        <v>8244</v>
      </c>
      <c r="AK57" s="4726">
        <f>AH57/8</f>
        <v>7.7840659389938738</v>
      </c>
      <c r="AL57" s="4726"/>
      <c r="AM57" s="4732" t="s">
        <v>117</v>
      </c>
      <c r="AN57" s="4724">
        <f>VLOOKUP($DD$3,'R4_raw'!$F$15:$CGU$115,MATCH(E57,'R4_raw'!$F$13:$CGU$13,0),FALSE)</f>
        <v>21</v>
      </c>
      <c r="AO57" s="4724"/>
      <c r="AP57" s="4719" t="s">
        <v>76</v>
      </c>
      <c r="AQ57" s="4703" t="str">
        <f>IF(AN57&lt;=15,"★","")</f>
        <v/>
      </c>
      <c r="AR57" s="53"/>
      <c r="AS57" s="4728" t="s">
        <v>124</v>
      </c>
      <c r="AT57" s="4728"/>
      <c r="AU57" s="4728"/>
      <c r="AV57" s="4728"/>
      <c r="AW57" s="4722">
        <f>VLOOKUP("長野県",'R4_raw'!$F$15:$CGU$115,MATCH(A59,'R4_raw'!$F$13:$CGU$13,0),FALSE)</f>
        <v>153.69999999999999</v>
      </c>
      <c r="AX57" s="4722"/>
      <c r="AY57" s="4722"/>
      <c r="AZ57" s="3801" t="s">
        <v>95</v>
      </c>
      <c r="BA57" s="3798"/>
      <c r="BB57" s="4722">
        <f>VLOOKUP("長野県",'R4_raw'!$F$15:$CGU$115,MATCH(B59,'R4_raw'!$F$13:$CGU$13,0),FALSE)</f>
        <v>55.901919323357191</v>
      </c>
      <c r="BC57" s="4722"/>
      <c r="BD57" s="4722"/>
      <c r="BE57" s="3798" t="s">
        <v>117</v>
      </c>
      <c r="BF57" s="3800"/>
      <c r="BG57" s="3800"/>
      <c r="BH57" s="4722">
        <f>VLOOKUP("長野県",'R4_raw'!$F$15:$CGU$115,MATCH(C59,'R4_raw'!$F$13:$CGU$13,0),FALSE)</f>
        <v>447.21535458685753</v>
      </c>
      <c r="BI57" s="4722"/>
      <c r="BJ57" s="4722"/>
      <c r="BK57" s="3798" t="s">
        <v>118</v>
      </c>
      <c r="BL57" s="3800"/>
      <c r="BM57" s="3800"/>
      <c r="BN57" s="4778">
        <f>VLOOKUP("長野県",'R4_raw'!$F$15:$CGU$115,MATCH(D59,'R4_raw'!$F$13:$CGU$13,0),FALSE)</f>
        <v>105.02103109668805</v>
      </c>
      <c r="BO57" s="4778"/>
      <c r="BP57" s="3798" t="s">
        <v>8244</v>
      </c>
      <c r="BQ57" s="3799"/>
      <c r="BR57" s="4776">
        <f>VLOOKUP("長野県",'R4_raw'!$F$15:$CGU$115,MATCH(D59,'R4_raw'!$F$13:$CGU$13,0),FALSE)/8</f>
        <v>13.127628887086006</v>
      </c>
      <c r="BS57" s="4776"/>
      <c r="BT57" s="3797" t="s">
        <v>117</v>
      </c>
      <c r="DF57" s="236"/>
      <c r="DG57" s="236"/>
      <c r="DH57" s="237"/>
      <c r="DI57" s="236"/>
      <c r="DJ57" s="237"/>
      <c r="DK57" s="236"/>
      <c r="DL57" s="237"/>
      <c r="DM57" s="236"/>
      <c r="DN57" s="237"/>
      <c r="DO57" s="236"/>
      <c r="DP57" s="237"/>
      <c r="DQ57" s="236"/>
      <c r="DR57" s="237"/>
      <c r="DU57" s="144"/>
      <c r="ED57" s="232"/>
      <c r="EH57" s="232"/>
      <c r="EK57" s="238"/>
      <c r="EL57" s="91"/>
      <c r="EZ57" s="183"/>
      <c r="FA57" s="49"/>
      <c r="FB57" s="49"/>
      <c r="FC57" s="49"/>
      <c r="FD57" s="49"/>
      <c r="FE57" s="49"/>
      <c r="FF57" s="49"/>
      <c r="FG57" s="49"/>
      <c r="FH57" s="49"/>
      <c r="FI57" s="49"/>
      <c r="FJ57" s="49"/>
      <c r="FK57" s="226"/>
      <c r="FL57" s="226"/>
      <c r="FM57" s="49"/>
      <c r="FN57" s="9"/>
      <c r="FO57" s="9"/>
      <c r="FP57" s="49"/>
      <c r="FR57" s="7"/>
      <c r="FS57" s="49"/>
      <c r="FT57" s="182"/>
      <c r="FU57" s="49"/>
      <c r="FV57" s="49"/>
      <c r="FW57" s="49"/>
    </row>
    <row r="58" spans="1:179" ht="18" customHeight="1" x14ac:dyDescent="0.2">
      <c r="A58" s="1902"/>
      <c r="B58" s="1902" t="s">
        <v>5565</v>
      </c>
      <c r="C58" s="1902" t="s">
        <v>5566</v>
      </c>
      <c r="D58" s="1902"/>
      <c r="E58" s="1902"/>
      <c r="F58" s="1898"/>
      <c r="G58" s="1898"/>
      <c r="H58" s="1898"/>
      <c r="I58" s="1897"/>
      <c r="J58" s="1897"/>
      <c r="K58" s="1897"/>
      <c r="L58" s="1897"/>
      <c r="M58" s="7" t="s">
        <v>0</v>
      </c>
      <c r="O58" s="4790"/>
      <c r="P58" s="4717"/>
      <c r="Q58" s="4718"/>
      <c r="R58" s="4718"/>
      <c r="S58" s="4774"/>
      <c r="T58" s="4774"/>
      <c r="U58" s="4720"/>
      <c r="V58" s="3611" t="s">
        <v>119</v>
      </c>
      <c r="W58" s="3608"/>
      <c r="X58" s="4729">
        <f>VLOOKUP($DD$3,'R4_raw'!$F$15:$CGU$115,MATCH(B58,'R4_raw'!$F$13:$CGU$13,0),FALSE)</f>
        <v>8679</v>
      </c>
      <c r="Y58" s="4729"/>
      <c r="Z58" s="3611" t="s">
        <v>120</v>
      </c>
      <c r="AA58" s="3608"/>
      <c r="AB58" s="3612" t="s">
        <v>119</v>
      </c>
      <c r="AC58" s="4723">
        <f>VLOOKUP($DD$3,'R4_raw'!$F$15:$CGU$115,MATCH(C58,'R4_raw'!$F$13:$CGU$13,0),FALSE)</f>
        <v>69432</v>
      </c>
      <c r="AD58" s="4723"/>
      <c r="AE58" s="4723"/>
      <c r="AF58" s="4723"/>
      <c r="AG58" s="3608" t="s">
        <v>121</v>
      </c>
      <c r="AH58" s="4780"/>
      <c r="AI58" s="4780"/>
      <c r="AJ58" s="4785"/>
      <c r="AK58" s="4783"/>
      <c r="AL58" s="4783"/>
      <c r="AM58" s="4731"/>
      <c r="AN58" s="4725"/>
      <c r="AO58" s="4725"/>
      <c r="AP58" s="4720"/>
      <c r="AQ58" s="4708"/>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3605"/>
      <c r="DF58" s="236"/>
      <c r="DG58" s="236"/>
      <c r="DH58" s="237"/>
      <c r="DI58" s="236"/>
      <c r="DJ58" s="237"/>
      <c r="DK58" s="236"/>
      <c r="DL58" s="237"/>
      <c r="DM58" s="236"/>
      <c r="DN58" s="237"/>
      <c r="DO58" s="236"/>
      <c r="DP58" s="237"/>
      <c r="DQ58" s="236"/>
      <c r="DR58" s="237"/>
      <c r="DU58" s="144"/>
      <c r="ED58" s="232"/>
      <c r="EH58" s="232"/>
      <c r="EK58" s="238"/>
      <c r="EL58" s="91"/>
      <c r="EZ58" s="183"/>
      <c r="FA58" s="49"/>
      <c r="FB58" s="49"/>
      <c r="FC58" s="49"/>
      <c r="FD58" s="49"/>
      <c r="FE58" s="49"/>
      <c r="FF58" s="49"/>
      <c r="FG58" s="49"/>
      <c r="FH58" s="49"/>
      <c r="FI58" s="49"/>
      <c r="FJ58" s="49"/>
      <c r="FK58" s="226"/>
      <c r="FL58" s="226"/>
      <c r="FM58" s="49"/>
      <c r="FN58" s="9"/>
      <c r="FO58" s="9"/>
      <c r="FP58" s="49"/>
      <c r="FR58" s="7"/>
      <c r="FS58" s="49"/>
      <c r="FT58" s="182"/>
      <c r="FU58" s="49"/>
      <c r="FV58" s="49"/>
      <c r="FW58" s="49"/>
    </row>
    <row r="59" spans="1:179" ht="18" customHeight="1" x14ac:dyDescent="0.2">
      <c r="A59" s="1902" t="s">
        <v>5569</v>
      </c>
      <c r="B59" s="1902" t="s">
        <v>5572</v>
      </c>
      <c r="C59" s="1902" t="s">
        <v>5573</v>
      </c>
      <c r="D59" s="1902" t="s">
        <v>8892</v>
      </c>
      <c r="E59" s="1902" t="s">
        <v>8891</v>
      </c>
      <c r="F59" s="1898"/>
      <c r="G59" s="1898"/>
      <c r="H59" s="1898"/>
      <c r="I59" s="1897"/>
      <c r="J59" s="1897"/>
      <c r="K59" s="1897"/>
      <c r="L59" s="1897"/>
      <c r="M59" s="7" t="s">
        <v>0</v>
      </c>
      <c r="O59" s="4790"/>
      <c r="P59" s="4709" t="s">
        <v>124</v>
      </c>
      <c r="Q59" s="4710"/>
      <c r="R59" s="4710"/>
      <c r="S59" s="4767">
        <f>VLOOKUP($DD$3,'R4_raw'!$F$15:$CGU$115,MATCH(A59,'R4_raw'!$F$13:$CGU$13,0),FALSE)</f>
        <v>0</v>
      </c>
      <c r="T59" s="4767"/>
      <c r="U59" s="4555" t="s">
        <v>3058</v>
      </c>
      <c r="V59" s="1037" t="s">
        <v>116</v>
      </c>
      <c r="W59" s="1037"/>
      <c r="X59" s="4769">
        <f>VLOOKUP($DD$3,'R4_raw'!$F$15:$CGU$115,MATCH(B59,'R4_raw'!$F$13:$CGU$13,0),FALSE)</f>
        <v>0</v>
      </c>
      <c r="Y59" s="4769"/>
      <c r="Z59" s="1037" t="s">
        <v>123</v>
      </c>
      <c r="AA59" s="1037"/>
      <c r="AB59" s="1043" t="s">
        <v>116</v>
      </c>
      <c r="AC59" s="4771">
        <f>VLOOKUP($DD$3,'R4_raw'!$F$15:$CGU$115,MATCH(C59,'R4_raw'!$F$13:$CGU$13,0),FALSE)</f>
        <v>0</v>
      </c>
      <c r="AD59" s="4771"/>
      <c r="AE59" s="4771"/>
      <c r="AF59" s="4771"/>
      <c r="AG59" s="1037" t="s">
        <v>118</v>
      </c>
      <c r="AH59" s="4781">
        <f>VLOOKUP($DD$3,'R4_raw'!$F$15:$CGU$115,MATCH(D59,'R4_raw'!$F$13:$CGU$13,0),FALSE)</f>
        <v>0</v>
      </c>
      <c r="AI59" s="4781"/>
      <c r="AJ59" s="4784" t="s">
        <v>8244</v>
      </c>
      <c r="AK59" s="4726">
        <f>AH59/8</f>
        <v>0</v>
      </c>
      <c r="AL59" s="4726"/>
      <c r="AM59" s="4733" t="s">
        <v>117</v>
      </c>
      <c r="AN59" s="4724">
        <f>VLOOKUP($DD$3,'R4_raw'!$F$15:$CGU$115,MATCH(E59,'R4_raw'!$F$13:$CGU$13,0),FALSE)</f>
        <v>55</v>
      </c>
      <c r="AO59" s="4724"/>
      <c r="AP59" s="4555" t="s">
        <v>76</v>
      </c>
      <c r="AQ59" s="4703" t="str">
        <f>IF(AN59&lt;=15,"★","")</f>
        <v/>
      </c>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3605"/>
      <c r="DF59" s="236"/>
      <c r="DG59" s="236"/>
      <c r="DH59" s="237"/>
      <c r="DR59" s="237"/>
      <c r="DU59" s="144"/>
      <c r="ED59" s="232"/>
      <c r="EH59" s="232"/>
      <c r="EK59" s="238"/>
      <c r="EL59" s="91"/>
      <c r="EZ59" s="183"/>
      <c r="FA59" s="98"/>
      <c r="FB59" s="98"/>
      <c r="FC59" s="98"/>
      <c r="FD59" s="98"/>
      <c r="FE59" s="98"/>
      <c r="FF59" s="98"/>
      <c r="FG59" s="98"/>
      <c r="FH59" s="98"/>
      <c r="FI59" s="98"/>
      <c r="FJ59" s="98"/>
      <c r="FK59" s="226"/>
      <c r="FL59" s="226"/>
      <c r="FM59" s="49"/>
      <c r="FN59" s="9"/>
      <c r="FO59" s="9"/>
      <c r="FP59" s="49"/>
      <c r="FR59" s="7"/>
      <c r="FS59" s="49"/>
      <c r="FT59" s="182"/>
      <c r="FU59" s="49"/>
      <c r="FV59" s="49"/>
      <c r="FW59" s="49"/>
    </row>
    <row r="60" spans="1:179" ht="18" customHeight="1" thickBot="1" x14ac:dyDescent="0.25">
      <c r="A60" s="1902"/>
      <c r="B60" s="1902" t="s">
        <v>5570</v>
      </c>
      <c r="C60" s="1902" t="s">
        <v>5571</v>
      </c>
      <c r="D60" s="1902"/>
      <c r="E60" s="1902"/>
      <c r="F60" s="1898"/>
      <c r="G60" s="1898"/>
      <c r="H60" s="1898"/>
      <c r="I60" s="1897"/>
      <c r="J60" s="1897"/>
      <c r="K60" s="1897"/>
      <c r="L60" s="1897"/>
      <c r="M60" s="7" t="s">
        <v>0</v>
      </c>
      <c r="O60" s="4791"/>
      <c r="P60" s="4711"/>
      <c r="Q60" s="4712"/>
      <c r="R60" s="4712"/>
      <c r="S60" s="4768"/>
      <c r="T60" s="4768"/>
      <c r="U60" s="4751"/>
      <c r="V60" s="3025" t="s">
        <v>119</v>
      </c>
      <c r="W60" s="3025"/>
      <c r="X60" s="4770">
        <f>VLOOKUP($DD$3,'R4_raw'!$F$15:$CGU$115,MATCH(B60,'R4_raw'!$F$13:$CGU$13,0),FALSE)</f>
        <v>0</v>
      </c>
      <c r="Y60" s="4770"/>
      <c r="Z60" s="3025" t="s">
        <v>120</v>
      </c>
      <c r="AA60" s="3025"/>
      <c r="AB60" s="3132" t="s">
        <v>119</v>
      </c>
      <c r="AC60" s="4772">
        <f>VLOOKUP($DD$3,'R4_raw'!$F$15:$CGU$115,MATCH(C60,'R4_raw'!$F$13:$CGU$13,0),FALSE)</f>
        <v>0</v>
      </c>
      <c r="AD60" s="4772"/>
      <c r="AE60" s="4772"/>
      <c r="AF60" s="4772"/>
      <c r="AG60" s="3025" t="s">
        <v>121</v>
      </c>
      <c r="AH60" s="4805"/>
      <c r="AI60" s="4805"/>
      <c r="AJ60" s="4804"/>
      <c r="AK60" s="4727"/>
      <c r="AL60" s="4727"/>
      <c r="AM60" s="4734"/>
      <c r="AN60" s="4750"/>
      <c r="AO60" s="4750"/>
      <c r="AP60" s="4751"/>
      <c r="AQ60" s="4704"/>
      <c r="AR60" s="3606"/>
      <c r="AS60" s="3606"/>
      <c r="AT60" s="3606"/>
      <c r="AU60" s="3606"/>
      <c r="AV60" s="3606"/>
      <c r="AW60" s="3606"/>
      <c r="AX60" s="3606"/>
      <c r="AY60" s="3606"/>
      <c r="AZ60" s="3606"/>
      <c r="BA60" s="3606"/>
      <c r="BB60" s="3606"/>
      <c r="BC60" s="3606"/>
      <c r="BD60" s="3606"/>
      <c r="BE60" s="3606"/>
      <c r="BF60" s="3606"/>
      <c r="BG60" s="3606"/>
      <c r="BH60" s="3606"/>
      <c r="BI60" s="3606"/>
      <c r="BJ60" s="3606"/>
      <c r="BK60" s="3606"/>
      <c r="BL60" s="3606"/>
      <c r="BM60" s="3606"/>
      <c r="BN60" s="3606"/>
      <c r="BO60" s="3606"/>
      <c r="BP60" s="3606"/>
      <c r="BQ60" s="3606"/>
      <c r="BR60" s="3606"/>
      <c r="BS60" s="3606"/>
      <c r="BT60" s="3607"/>
      <c r="DF60" s="236"/>
      <c r="DG60" s="236"/>
      <c r="DH60" s="237"/>
      <c r="DR60" s="237"/>
      <c r="DU60" s="144"/>
      <c r="ED60" s="232"/>
      <c r="EH60" s="232"/>
      <c r="EK60" s="238"/>
      <c r="EL60" s="91"/>
      <c r="EZ60" s="183"/>
      <c r="FK60" s="226"/>
      <c r="FL60" s="226"/>
      <c r="FM60" s="49"/>
      <c r="FN60" s="9"/>
      <c r="FO60" s="9"/>
      <c r="FP60" s="49"/>
      <c r="FR60" s="7"/>
      <c r="FS60" s="49"/>
      <c r="FT60" s="182"/>
      <c r="FU60" s="49"/>
      <c r="FV60" s="49"/>
      <c r="FW60" s="49"/>
    </row>
    <row r="61" spans="1:179" ht="4.5" customHeight="1" x14ac:dyDescent="0.2">
      <c r="A61" s="1890"/>
      <c r="B61" s="1890"/>
      <c r="C61" s="1890"/>
      <c r="D61" s="1890"/>
      <c r="E61" s="1890"/>
      <c r="F61" s="1890"/>
      <c r="G61" s="1890"/>
      <c r="H61" s="1890"/>
      <c r="M61" s="7" t="s">
        <v>0</v>
      </c>
      <c r="O61" s="53"/>
      <c r="P61" s="53"/>
      <c r="Q61" s="53"/>
      <c r="R61" s="53"/>
      <c r="S61" s="53"/>
      <c r="T61" s="53"/>
      <c r="U61" s="53"/>
      <c r="V61" s="53"/>
      <c r="W61" s="53"/>
      <c r="X61" s="53"/>
      <c r="Y61" s="53"/>
      <c r="Z61" s="53"/>
      <c r="AA61" s="53"/>
      <c r="AB61" s="53"/>
      <c r="AC61" s="233"/>
      <c r="AD61" s="53"/>
      <c r="AE61" s="53"/>
      <c r="AF61" s="53"/>
      <c r="AG61" s="53"/>
      <c r="AH61" s="53"/>
      <c r="AI61" s="53"/>
      <c r="AJ61" s="53"/>
      <c r="AK61" s="53"/>
      <c r="AL61" s="53"/>
      <c r="AM61" s="53"/>
      <c r="AN61" s="250"/>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DF61" s="236"/>
      <c r="DG61" s="236"/>
      <c r="DH61" s="237"/>
      <c r="DR61" s="237"/>
      <c r="DU61" s="144"/>
      <c r="ED61" s="232"/>
      <c r="EH61" s="232"/>
      <c r="EK61" s="238"/>
      <c r="EL61" s="91"/>
      <c r="EZ61" s="183"/>
      <c r="FA61" s="49"/>
      <c r="FB61" s="49"/>
      <c r="FC61" s="49"/>
      <c r="FD61" s="49"/>
      <c r="FE61" s="49"/>
      <c r="FF61" s="49"/>
      <c r="FG61" s="49"/>
      <c r="FH61" s="49"/>
      <c r="FI61" s="49"/>
      <c r="FJ61" s="49"/>
      <c r="FK61" s="226"/>
      <c r="FL61" s="226"/>
      <c r="FM61" s="49"/>
      <c r="FN61" s="9"/>
      <c r="FO61" s="9"/>
      <c r="FP61" s="49"/>
      <c r="FR61" s="7"/>
      <c r="FS61" s="49"/>
      <c r="FT61" s="182"/>
      <c r="FU61" s="49"/>
      <c r="FV61" s="49"/>
      <c r="FW61" s="49"/>
    </row>
    <row r="62" spans="1:179" ht="18.75" customHeight="1" x14ac:dyDescent="0.2">
      <c r="A62" s="1890"/>
      <c r="B62" s="1890"/>
      <c r="C62" s="1890"/>
      <c r="D62" s="1890"/>
      <c r="E62" s="1890"/>
      <c r="F62" s="1890"/>
      <c r="G62" s="1890"/>
      <c r="H62" s="1890"/>
      <c r="AS62" s="232"/>
      <c r="AW62" s="232"/>
      <c r="AZ62" s="238"/>
      <c r="BA62" s="91"/>
      <c r="BJ62" s="183"/>
      <c r="DF62" s="236"/>
      <c r="DG62" s="236"/>
      <c r="DH62" s="237"/>
      <c r="DR62" s="237"/>
      <c r="DU62" s="144"/>
      <c r="ED62" s="232"/>
      <c r="EH62" s="232"/>
      <c r="EK62" s="238"/>
      <c r="EL62" s="91"/>
      <c r="EY62" s="144"/>
      <c r="EZ62" s="183"/>
      <c r="FA62" s="49"/>
      <c r="FB62" s="49"/>
      <c r="FC62" s="49"/>
      <c r="FD62" s="49"/>
      <c r="FE62" s="49"/>
      <c r="FF62" s="49"/>
      <c r="FG62" s="49"/>
      <c r="FH62" s="49"/>
      <c r="FI62" s="49"/>
      <c r="FJ62" s="49"/>
      <c r="FK62" s="226"/>
      <c r="FL62" s="226"/>
      <c r="FM62" s="49"/>
      <c r="FN62" s="9"/>
      <c r="FO62" s="9"/>
      <c r="FP62" s="49"/>
      <c r="FR62" s="7"/>
      <c r="FS62" s="49"/>
      <c r="FT62" s="182"/>
      <c r="FU62" s="49"/>
      <c r="FV62" s="49"/>
      <c r="FW62" s="49"/>
    </row>
    <row r="63" spans="1:179" ht="18.75" customHeight="1" x14ac:dyDescent="0.2">
      <c r="A63" s="1890"/>
      <c r="B63" s="1890"/>
      <c r="C63" s="1890"/>
      <c r="D63" s="1890"/>
      <c r="E63" s="1890"/>
      <c r="F63" s="1890"/>
      <c r="G63" s="1890"/>
      <c r="H63" s="1890"/>
      <c r="AS63" s="232"/>
      <c r="AW63" s="232"/>
      <c r="AZ63" s="238"/>
      <c r="BA63" s="91"/>
      <c r="BJ63" s="183"/>
      <c r="BK63" s="49"/>
      <c r="BL63" s="49"/>
      <c r="BM63" s="49"/>
      <c r="BN63" s="49"/>
      <c r="BO63" s="49"/>
      <c r="BP63" s="49"/>
      <c r="BQ63" s="49"/>
      <c r="BR63" s="49"/>
      <c r="BS63" s="49"/>
      <c r="BT63" s="49"/>
      <c r="DF63" s="236"/>
      <c r="DG63" s="236"/>
      <c r="DH63" s="237"/>
      <c r="DR63" s="237"/>
      <c r="DU63" s="144"/>
      <c r="ED63" s="232"/>
      <c r="EH63" s="232"/>
      <c r="EK63" s="238"/>
      <c r="EL63" s="91"/>
      <c r="EY63" s="144"/>
      <c r="EZ63" s="183"/>
      <c r="FK63" s="146"/>
      <c r="FL63" s="146"/>
      <c r="FN63" s="91"/>
      <c r="FO63" s="91"/>
      <c r="FP63" s="91"/>
      <c r="FQ63" s="91"/>
      <c r="FR63" s="7"/>
      <c r="FU63" s="91"/>
    </row>
    <row r="64" spans="1:179" ht="18.75" customHeight="1" x14ac:dyDescent="0.2">
      <c r="A64" s="1890"/>
      <c r="B64" s="1890"/>
      <c r="C64" s="1890"/>
      <c r="D64" s="1890"/>
      <c r="E64" s="1890"/>
      <c r="F64" s="1890"/>
      <c r="G64" s="1890"/>
      <c r="H64" s="1890"/>
      <c r="AS64" s="232"/>
      <c r="AW64" s="232"/>
      <c r="AZ64" s="238"/>
      <c r="BA64" s="91"/>
      <c r="BJ64" s="183"/>
      <c r="BK64" s="49"/>
      <c r="BL64" s="49"/>
      <c r="BM64" s="49"/>
      <c r="BN64" s="49"/>
      <c r="BO64" s="49"/>
      <c r="BP64" s="49"/>
      <c r="BQ64" s="49"/>
      <c r="BR64" s="49"/>
      <c r="BS64" s="49"/>
      <c r="BT64" s="49"/>
      <c r="DF64" s="236"/>
      <c r="DG64" s="236"/>
      <c r="DH64" s="237"/>
      <c r="DR64" s="237"/>
      <c r="EY64" s="144"/>
      <c r="EZ64" s="183"/>
      <c r="FA64" s="49"/>
      <c r="FB64" s="49"/>
      <c r="FC64" s="49"/>
      <c r="FD64" s="49"/>
      <c r="FE64" s="49"/>
      <c r="FF64" s="49"/>
      <c r="FG64" s="49"/>
      <c r="FH64" s="49"/>
      <c r="FI64" s="49"/>
      <c r="FJ64" s="49"/>
      <c r="FK64" s="226"/>
      <c r="FL64" s="226"/>
      <c r="FM64" s="49"/>
      <c r="FN64" s="248"/>
      <c r="FO64" s="248"/>
      <c r="FP64" s="49"/>
      <c r="FR64" s="7"/>
      <c r="FS64" s="49"/>
      <c r="FT64" s="182"/>
      <c r="FU64" s="249"/>
      <c r="FV64" s="249"/>
      <c r="FW64" s="49"/>
    </row>
    <row r="65" spans="1:179" ht="18.75" customHeight="1" x14ac:dyDescent="0.2">
      <c r="A65" s="1890"/>
      <c r="B65" s="1890"/>
      <c r="C65" s="1890"/>
      <c r="D65" s="1890"/>
      <c r="E65" s="1890"/>
      <c r="F65" s="1890"/>
      <c r="G65" s="1890"/>
      <c r="H65" s="1890"/>
      <c r="U65" s="236"/>
      <c r="V65" s="236"/>
      <c r="W65" s="237"/>
      <c r="BN65" s="19"/>
      <c r="BO65" s="183"/>
      <c r="BP65" s="49"/>
      <c r="BQ65" s="49"/>
      <c r="BR65" s="49"/>
      <c r="BS65" s="49"/>
      <c r="BT65" s="49"/>
      <c r="BU65" s="49"/>
      <c r="BW65" s="49"/>
      <c r="BX65" s="49"/>
      <c r="BY65" s="49"/>
      <c r="BZ65" s="226"/>
      <c r="CA65" s="226"/>
      <c r="CB65" s="49"/>
      <c r="CC65" s="248"/>
      <c r="CD65" s="248"/>
      <c r="CE65" s="49"/>
      <c r="CG65" s="7"/>
      <c r="CH65" s="49"/>
      <c r="CI65" s="182"/>
      <c r="CJ65" s="249"/>
      <c r="CK65" s="249"/>
      <c r="CL65" s="49"/>
      <c r="DF65" s="236"/>
      <c r="DG65" s="236"/>
      <c r="DH65" s="237"/>
      <c r="EY65" s="19"/>
      <c r="EZ65" s="183"/>
      <c r="FA65" s="49"/>
      <c r="FB65" s="49"/>
      <c r="FC65" s="49"/>
      <c r="FD65" s="49"/>
      <c r="FE65" s="49"/>
      <c r="FF65" s="49"/>
      <c r="FG65" s="49"/>
      <c r="FH65" s="49"/>
      <c r="FI65" s="49"/>
      <c r="FJ65" s="49"/>
      <c r="FK65" s="226"/>
      <c r="FL65" s="226"/>
      <c r="FM65" s="49"/>
      <c r="FN65" s="248"/>
      <c r="FO65" s="248"/>
      <c r="FP65" s="49"/>
      <c r="FR65" s="7"/>
      <c r="FS65" s="49"/>
      <c r="FT65" s="182"/>
      <c r="FU65" s="249"/>
      <c r="FV65" s="249"/>
      <c r="FW65" s="49"/>
    </row>
    <row r="66" spans="1:179" ht="18.75" customHeight="1" x14ac:dyDescent="0.2">
      <c r="A66" s="1890"/>
      <c r="B66" s="1890"/>
      <c r="C66" s="1890"/>
      <c r="D66" s="1890"/>
      <c r="E66" s="1890"/>
      <c r="F66" s="1890"/>
      <c r="G66" s="1890"/>
      <c r="H66" s="1890"/>
      <c r="BN66" s="19"/>
      <c r="BO66" s="183"/>
      <c r="BP66" s="49"/>
      <c r="BQ66" s="49"/>
      <c r="BR66" s="49"/>
      <c r="BS66" s="49"/>
      <c r="BT66" s="49"/>
      <c r="BU66" s="49"/>
      <c r="BW66" s="49"/>
      <c r="BX66" s="49"/>
      <c r="BY66" s="49"/>
      <c r="BZ66" s="226"/>
      <c r="CA66" s="226"/>
      <c r="CB66" s="49"/>
      <c r="CC66" s="248"/>
      <c r="CD66" s="248"/>
      <c r="CE66" s="49"/>
      <c r="CG66" s="7"/>
      <c r="CH66" s="49"/>
      <c r="CI66" s="182"/>
      <c r="CJ66" s="249"/>
      <c r="CK66" s="249"/>
      <c r="CL66" s="49"/>
      <c r="EY66" s="19"/>
      <c r="EZ66" s="183"/>
      <c r="FA66" s="49"/>
      <c r="FB66" s="49"/>
      <c r="FC66" s="49"/>
      <c r="FD66" s="49"/>
      <c r="FE66" s="49"/>
      <c r="FF66" s="49"/>
      <c r="FG66" s="49"/>
      <c r="FH66" s="49"/>
      <c r="FI66" s="49"/>
      <c r="FJ66" s="49"/>
      <c r="FK66" s="226"/>
      <c r="FL66" s="226"/>
      <c r="FM66" s="49"/>
      <c r="FN66" s="248"/>
      <c r="FO66" s="248"/>
      <c r="FP66" s="49"/>
      <c r="FR66" s="7"/>
      <c r="FS66" s="49"/>
      <c r="FT66" s="182"/>
      <c r="FU66" s="249"/>
      <c r="FV66" s="249"/>
      <c r="FW66" s="49"/>
    </row>
    <row r="67" spans="1:179" ht="18.75" customHeight="1" x14ac:dyDescent="0.2">
      <c r="A67" s="1890"/>
      <c r="B67" s="1890"/>
      <c r="C67" s="1890"/>
      <c r="D67" s="1890"/>
      <c r="E67" s="1890"/>
      <c r="F67" s="1890"/>
      <c r="G67" s="1890"/>
      <c r="H67" s="1890"/>
      <c r="BN67" s="144"/>
      <c r="BO67" s="183"/>
      <c r="BP67" s="98"/>
      <c r="BQ67" s="98"/>
      <c r="BR67" s="98"/>
      <c r="BS67" s="98"/>
      <c r="BT67" s="98"/>
      <c r="BU67" s="98"/>
      <c r="BV67" s="98"/>
      <c r="BW67" s="98"/>
      <c r="BX67" s="98"/>
      <c r="BY67" s="98"/>
      <c r="BZ67" s="226"/>
      <c r="CA67" s="226"/>
      <c r="CB67" s="49"/>
      <c r="CC67" s="248"/>
      <c r="CD67" s="248"/>
      <c r="CE67" s="49"/>
      <c r="CG67" s="7"/>
      <c r="CH67" s="49"/>
      <c r="CI67" s="182"/>
      <c r="CJ67" s="249"/>
      <c r="CK67" s="249"/>
      <c r="CL67" s="49"/>
      <c r="EY67" s="144"/>
      <c r="EZ67" s="183"/>
      <c r="FA67" s="98"/>
      <c r="FB67" s="98"/>
      <c r="FC67" s="98"/>
      <c r="FD67" s="98"/>
      <c r="FE67" s="98"/>
      <c r="FF67" s="98"/>
      <c r="FG67" s="98"/>
      <c r="FH67" s="98"/>
      <c r="FI67" s="98"/>
      <c r="FJ67" s="98"/>
      <c r="FK67" s="226"/>
      <c r="FL67" s="226"/>
      <c r="FM67" s="49"/>
      <c r="FN67" s="248"/>
      <c r="FO67" s="248"/>
      <c r="FP67" s="49"/>
      <c r="FR67" s="7"/>
      <c r="FS67" s="49"/>
      <c r="FT67" s="182"/>
      <c r="FU67" s="249"/>
      <c r="FV67" s="249"/>
      <c r="FW67" s="49"/>
    </row>
    <row r="68" spans="1:179" ht="18.75" customHeight="1" x14ac:dyDescent="0.2">
      <c r="A68" s="1890"/>
      <c r="B68" s="1890"/>
      <c r="C68" s="1890"/>
      <c r="D68" s="1890"/>
      <c r="E68" s="1890"/>
      <c r="F68" s="1890"/>
      <c r="G68" s="1890"/>
      <c r="H68" s="1890"/>
      <c r="BN68" s="144"/>
      <c r="BO68" s="183"/>
      <c r="BZ68" s="226"/>
      <c r="CA68" s="226"/>
      <c r="CB68" s="49"/>
      <c r="CC68" s="248"/>
      <c r="CD68" s="248"/>
      <c r="CE68" s="49"/>
      <c r="CG68" s="7"/>
      <c r="CH68" s="49"/>
      <c r="CI68" s="182"/>
      <c r="CJ68" s="249"/>
      <c r="CK68" s="249"/>
      <c r="CL68" s="49"/>
      <c r="EY68" s="144"/>
      <c r="EZ68" s="183"/>
      <c r="FK68" s="226"/>
      <c r="FL68" s="226"/>
      <c r="FM68" s="49"/>
      <c r="FN68" s="248"/>
      <c r="FO68" s="248"/>
      <c r="FP68" s="49"/>
      <c r="FR68" s="7"/>
      <c r="FS68" s="49"/>
      <c r="FT68" s="182"/>
      <c r="FU68" s="249"/>
      <c r="FV68" s="249"/>
      <c r="FW68" s="49"/>
    </row>
    <row r="69" spans="1:179" ht="18.75" customHeight="1" x14ac:dyDescent="0.2">
      <c r="A69" s="1890"/>
      <c r="B69" s="1890"/>
      <c r="C69" s="1890"/>
      <c r="D69" s="1890"/>
      <c r="E69" s="1890"/>
      <c r="F69" s="1890"/>
      <c r="G69" s="1890"/>
      <c r="H69" s="1890"/>
      <c r="BN69" s="144"/>
      <c r="BO69" s="183"/>
      <c r="BP69" s="49"/>
      <c r="BQ69" s="49"/>
      <c r="BR69" s="49"/>
      <c r="BS69" s="49"/>
      <c r="BT69" s="49"/>
      <c r="BU69" s="49"/>
      <c r="BV69" s="49"/>
      <c r="BW69" s="49"/>
      <c r="BX69" s="49"/>
      <c r="BY69" s="49"/>
      <c r="BZ69" s="226"/>
      <c r="CA69" s="226"/>
      <c r="CB69" s="49"/>
      <c r="CC69" s="248"/>
      <c r="CD69" s="248"/>
      <c r="CE69" s="49"/>
      <c r="CG69" s="7"/>
      <c r="CH69" s="49"/>
      <c r="CI69" s="182"/>
      <c r="CJ69" s="249"/>
      <c r="CK69" s="249"/>
      <c r="CL69" s="49"/>
      <c r="EY69" s="144"/>
      <c r="EZ69" s="183"/>
      <c r="FA69" s="49"/>
      <c r="FB69" s="49"/>
      <c r="FC69" s="49"/>
      <c r="FD69" s="49"/>
      <c r="FE69" s="49"/>
      <c r="FF69" s="49"/>
      <c r="FG69" s="49"/>
      <c r="FH69" s="49"/>
      <c r="FI69" s="49"/>
      <c r="FJ69" s="49"/>
      <c r="FK69" s="226"/>
      <c r="FL69" s="226"/>
      <c r="FM69" s="49"/>
      <c r="FN69" s="248"/>
      <c r="FO69" s="248"/>
      <c r="FP69" s="49"/>
      <c r="FR69" s="7"/>
      <c r="FS69" s="49"/>
      <c r="FT69" s="182"/>
      <c r="FU69" s="249"/>
      <c r="FV69" s="249"/>
      <c r="FW69" s="49"/>
    </row>
    <row r="70" spans="1:179" ht="18.75" customHeight="1" x14ac:dyDescent="0.2">
      <c r="A70" s="1890"/>
      <c r="B70" s="1890"/>
      <c r="C70" s="1890"/>
      <c r="D70" s="1890"/>
      <c r="E70" s="1890"/>
      <c r="F70" s="1890"/>
      <c r="G70" s="1890"/>
      <c r="H70" s="1890"/>
      <c r="BN70" s="144"/>
      <c r="BO70" s="183"/>
      <c r="BP70" s="49"/>
      <c r="BQ70" s="49"/>
      <c r="BR70" s="49"/>
      <c r="BS70" s="49"/>
      <c r="BT70" s="49"/>
      <c r="BU70" s="49"/>
      <c r="BV70" s="49"/>
      <c r="BW70" s="49"/>
      <c r="BX70" s="49"/>
      <c r="BY70" s="49"/>
      <c r="BZ70" s="226"/>
      <c r="CA70" s="226"/>
      <c r="CB70" s="49"/>
      <c r="CC70" s="248"/>
      <c r="CD70" s="248"/>
      <c r="CE70" s="49"/>
      <c r="CG70" s="7"/>
      <c r="CH70" s="49"/>
      <c r="CI70" s="182"/>
      <c r="CJ70" s="249"/>
      <c r="CK70" s="249"/>
      <c r="CL70" s="49"/>
      <c r="EY70" s="144"/>
      <c r="EZ70" s="183"/>
      <c r="FA70" s="49"/>
      <c r="FB70" s="49"/>
      <c r="FC70" s="49"/>
      <c r="FD70" s="49"/>
      <c r="FE70" s="49"/>
      <c r="FF70" s="49"/>
      <c r="FG70" s="49"/>
      <c r="FH70" s="49"/>
      <c r="FI70" s="49"/>
      <c r="FJ70" s="49"/>
      <c r="FK70" s="226"/>
      <c r="FL70" s="226"/>
      <c r="FM70" s="49"/>
      <c r="FN70" s="248"/>
      <c r="FO70" s="248"/>
      <c r="FP70" s="49"/>
      <c r="FR70" s="7"/>
      <c r="FS70" s="49"/>
      <c r="FT70" s="182"/>
      <c r="FU70" s="249"/>
      <c r="FV70" s="249"/>
      <c r="FW70" s="49"/>
    </row>
    <row r="71" spans="1:179" ht="18.75" customHeight="1" x14ac:dyDescent="0.2">
      <c r="A71" s="1890"/>
      <c r="B71" s="1890"/>
      <c r="C71" s="1890"/>
      <c r="D71" s="1890"/>
      <c r="E71" s="1890"/>
      <c r="F71" s="1890"/>
      <c r="G71" s="1890"/>
      <c r="H71" s="1890"/>
      <c r="BR71" s="144"/>
      <c r="CB71" s="49"/>
      <c r="CE71" s="49"/>
      <c r="CH71" s="49"/>
      <c r="CI71" s="49"/>
      <c r="CL71" s="49"/>
      <c r="FC71" s="144"/>
      <c r="FM71" s="49"/>
      <c r="FP71" s="49"/>
      <c r="FS71" s="49"/>
      <c r="FT71" s="49"/>
      <c r="FW71" s="49"/>
    </row>
    <row r="72" spans="1:179" ht="18.75" customHeight="1" x14ac:dyDescent="0.2">
      <c r="A72" s="1890"/>
      <c r="B72" s="1890"/>
      <c r="C72" s="1890"/>
      <c r="D72" s="1890"/>
      <c r="E72" s="1890"/>
      <c r="F72" s="1890"/>
      <c r="G72" s="1890"/>
      <c r="H72" s="1890"/>
      <c r="BR72" s="144"/>
      <c r="FC72" s="144"/>
    </row>
    <row r="73" spans="1:179" ht="18.75" customHeight="1" x14ac:dyDescent="0.2">
      <c r="A73" s="1890"/>
      <c r="B73" s="1890"/>
      <c r="C73" s="1890"/>
      <c r="D73" s="1890"/>
      <c r="E73" s="1890"/>
      <c r="F73" s="1890"/>
      <c r="G73" s="1890"/>
      <c r="H73" s="1890"/>
      <c r="BR73" s="144"/>
      <c r="FC73" s="144"/>
    </row>
    <row r="74" spans="1:179" ht="18.75" customHeight="1" x14ac:dyDescent="0.2">
      <c r="BQ74" s="49"/>
      <c r="BR74" s="144"/>
      <c r="FB74" s="49"/>
      <c r="FC74" s="144"/>
    </row>
    <row r="75" spans="1:179" ht="18.75" customHeight="1" x14ac:dyDescent="0.2"/>
    <row r="76" spans="1:179" ht="18.75" customHeight="1" x14ac:dyDescent="0.2">
      <c r="BZ76" s="49"/>
      <c r="CA76" s="49"/>
      <c r="CB76" s="49"/>
      <c r="CC76" s="49"/>
      <c r="CD76" s="49"/>
      <c r="CE76" s="49"/>
      <c r="CF76" s="49"/>
      <c r="CG76" s="49"/>
      <c r="CH76" s="49"/>
      <c r="CI76" s="49"/>
      <c r="FK76" s="49"/>
      <c r="FL76" s="49"/>
      <c r="FM76" s="49"/>
      <c r="FN76" s="49"/>
      <c r="FO76" s="49"/>
      <c r="FP76" s="49"/>
      <c r="FQ76" s="49"/>
      <c r="FR76" s="49"/>
      <c r="FS76" s="49"/>
      <c r="FT76" s="49"/>
    </row>
    <row r="77" spans="1:179" ht="18.75" customHeight="1" x14ac:dyDescent="0.2"/>
    <row r="78" spans="1:179" ht="18.75" customHeight="1" x14ac:dyDescent="0.2"/>
    <row r="79" spans="1:179" ht="18.75" customHeight="1" x14ac:dyDescent="0.2"/>
    <row r="80" spans="1:179" ht="18.75" customHeight="1" x14ac:dyDescent="0.2">
      <c r="CG80" s="7"/>
      <c r="CH80" s="103"/>
      <c r="FR80" s="7"/>
      <c r="FS80" s="103"/>
    </row>
    <row r="81" spans="19:176" ht="18.75" customHeight="1" x14ac:dyDescent="0.2">
      <c r="BT81" s="49"/>
      <c r="BU81" s="49"/>
      <c r="BV81" s="49"/>
      <c r="BW81" s="49"/>
      <c r="BX81" s="49"/>
      <c r="BY81" s="49"/>
      <c r="BZ81" s="49"/>
      <c r="CA81" s="49"/>
      <c r="CB81" s="49"/>
      <c r="CC81" s="49"/>
      <c r="CD81" s="49"/>
      <c r="CE81" s="49"/>
      <c r="CF81" s="49"/>
      <c r="CG81" s="49"/>
      <c r="CH81" s="49"/>
      <c r="CI81" s="49"/>
      <c r="FE81" s="49"/>
      <c r="FF81" s="49"/>
      <c r="FG81" s="49"/>
      <c r="FH81" s="49"/>
      <c r="FI81" s="49"/>
      <c r="FJ81" s="49"/>
      <c r="FK81" s="49"/>
      <c r="FL81" s="49"/>
      <c r="FM81" s="49"/>
      <c r="FN81" s="49"/>
      <c r="FO81" s="49"/>
      <c r="FP81" s="49"/>
      <c r="FQ81" s="49"/>
      <c r="FR81" s="49"/>
      <c r="FS81" s="49"/>
      <c r="FT81" s="49"/>
    </row>
    <row r="82" spans="19:176" ht="18.75" customHeight="1" x14ac:dyDescent="0.2">
      <c r="BT82" s="49"/>
      <c r="BU82" s="49"/>
      <c r="BV82" s="49"/>
      <c r="BW82" s="49"/>
      <c r="BX82" s="49"/>
      <c r="BY82" s="49"/>
      <c r="BZ82" s="49"/>
      <c r="CA82" s="49"/>
      <c r="CB82" s="49"/>
      <c r="CC82" s="49"/>
      <c r="CD82" s="49"/>
      <c r="CE82" s="49"/>
      <c r="CF82" s="49"/>
      <c r="CG82" s="49"/>
      <c r="CH82" s="49"/>
      <c r="CI82" s="49"/>
      <c r="FE82" s="49"/>
      <c r="FF82" s="49"/>
      <c r="FG82" s="49"/>
      <c r="FH82" s="49"/>
      <c r="FI82" s="49"/>
      <c r="FJ82" s="49"/>
      <c r="FK82" s="49"/>
      <c r="FL82" s="49"/>
      <c r="FM82" s="49"/>
      <c r="FN82" s="49"/>
      <c r="FO82" s="49"/>
      <c r="FP82" s="49"/>
      <c r="FQ82" s="49"/>
      <c r="FR82" s="49"/>
      <c r="FS82" s="49"/>
      <c r="FT82" s="49"/>
    </row>
    <row r="83" spans="19:176" ht="18.75" customHeight="1" x14ac:dyDescent="0.2">
      <c r="BT83" s="49"/>
      <c r="BU83" s="49"/>
      <c r="BV83" s="49"/>
      <c r="BW83" s="49"/>
      <c r="BX83" s="49"/>
      <c r="BY83" s="49"/>
      <c r="BZ83" s="49"/>
      <c r="CA83" s="49"/>
      <c r="CB83" s="49"/>
      <c r="CC83" s="49"/>
      <c r="CD83" s="49"/>
      <c r="CE83" s="49"/>
      <c r="CF83" s="49"/>
      <c r="CG83" s="49"/>
      <c r="CH83" s="49"/>
      <c r="CI83" s="49"/>
      <c r="FE83" s="49"/>
      <c r="FF83" s="49"/>
      <c r="FG83" s="49"/>
      <c r="FH83" s="49"/>
      <c r="FI83" s="49"/>
      <c r="FJ83" s="49"/>
      <c r="FK83" s="49"/>
      <c r="FL83" s="49"/>
      <c r="FM83" s="49"/>
      <c r="FN83" s="49"/>
      <c r="FO83" s="49"/>
      <c r="FP83" s="49"/>
      <c r="FQ83" s="49"/>
      <c r="FR83" s="49"/>
      <c r="FS83" s="49"/>
      <c r="FT83" s="49"/>
    </row>
    <row r="84" spans="19:176" ht="18.75" customHeight="1" x14ac:dyDescent="0.2">
      <c r="BT84" s="49"/>
      <c r="BU84" s="49"/>
      <c r="BV84" s="49"/>
      <c r="BW84" s="49"/>
      <c r="BX84" s="49"/>
      <c r="BY84" s="49"/>
      <c r="BZ84" s="49"/>
      <c r="CA84" s="49"/>
      <c r="CB84" s="49"/>
      <c r="CC84" s="49"/>
      <c r="CD84" s="49"/>
      <c r="CE84" s="49"/>
      <c r="CF84" s="49"/>
      <c r="CG84" s="49"/>
      <c r="CH84" s="49"/>
      <c r="CI84" s="49"/>
      <c r="FE84" s="49"/>
      <c r="FF84" s="49"/>
      <c r="FG84" s="49"/>
      <c r="FH84" s="49"/>
      <c r="FI84" s="49"/>
      <c r="FJ84" s="49"/>
      <c r="FK84" s="49"/>
      <c r="FL84" s="49"/>
      <c r="FM84" s="49"/>
      <c r="FN84" s="49"/>
      <c r="FO84" s="49"/>
      <c r="FP84" s="49"/>
      <c r="FQ84" s="49"/>
      <c r="FR84" s="49"/>
      <c r="FS84" s="49"/>
      <c r="FT84" s="49"/>
    </row>
    <row r="85" spans="19:176" ht="18.75" customHeight="1" x14ac:dyDescent="0.2">
      <c r="BZ85" s="49"/>
      <c r="CA85" s="49"/>
      <c r="CB85" s="49"/>
      <c r="CC85" s="49"/>
      <c r="CD85" s="49"/>
      <c r="CE85" s="49"/>
      <c r="CF85" s="49"/>
      <c r="CG85" s="49"/>
      <c r="CH85" s="49"/>
      <c r="CI85" s="49"/>
      <c r="FK85" s="49"/>
      <c r="FL85" s="49"/>
      <c r="FM85" s="49"/>
      <c r="FN85" s="49"/>
      <c r="FO85" s="49"/>
      <c r="FP85" s="49"/>
      <c r="FQ85" s="49"/>
      <c r="FR85" s="49"/>
      <c r="FS85" s="49"/>
      <c r="FT85" s="49"/>
    </row>
    <row r="86" spans="19:176" ht="18.75" customHeight="1" x14ac:dyDescent="0.2">
      <c r="U86" s="106"/>
      <c r="V86" s="106"/>
      <c r="W86" s="106"/>
      <c r="Z86" s="106"/>
      <c r="AH86" s="106"/>
      <c r="BZ86" s="49"/>
      <c r="CA86" s="49"/>
      <c r="CB86" s="49"/>
      <c r="CC86" s="49"/>
      <c r="CD86" s="49"/>
      <c r="CE86" s="49"/>
      <c r="CF86" s="49"/>
      <c r="CG86" s="49"/>
      <c r="CH86" s="49"/>
      <c r="CI86" s="49"/>
      <c r="DF86" s="106"/>
      <c r="DG86" s="106"/>
      <c r="DH86" s="106"/>
      <c r="DK86" s="106"/>
      <c r="DS86" s="106"/>
      <c r="FK86" s="49"/>
      <c r="FL86" s="49"/>
      <c r="FM86" s="49"/>
      <c r="FN86" s="49"/>
      <c r="FO86" s="49"/>
      <c r="FP86" s="49"/>
      <c r="FQ86" s="49"/>
      <c r="FR86" s="49"/>
      <c r="FS86" s="49"/>
      <c r="FT86" s="49"/>
    </row>
    <row r="87" spans="19:176" ht="18.75" customHeight="1" x14ac:dyDescent="0.2">
      <c r="BZ87" s="49"/>
      <c r="CA87" s="49"/>
      <c r="CB87" s="49"/>
      <c r="CC87" s="49"/>
      <c r="CD87" s="49"/>
      <c r="CE87" s="49"/>
      <c r="CF87" s="49"/>
      <c r="CG87" s="49"/>
      <c r="CH87" s="49"/>
      <c r="CI87" s="49"/>
      <c r="FK87" s="49"/>
      <c r="FL87" s="49"/>
      <c r="FM87" s="49"/>
      <c r="FN87" s="49"/>
      <c r="FO87" s="49"/>
      <c r="FP87" s="49"/>
      <c r="FQ87" s="49"/>
      <c r="FR87" s="49"/>
      <c r="FS87" s="49"/>
      <c r="FT87" s="49"/>
    </row>
    <row r="88" spans="19:176" ht="18.75" customHeight="1" x14ac:dyDescent="0.2">
      <c r="S88" s="105"/>
      <c r="T88" s="105"/>
      <c r="BZ88" s="49"/>
      <c r="CA88" s="49"/>
      <c r="CB88" s="49"/>
      <c r="CC88" s="49"/>
      <c r="CD88" s="49"/>
      <c r="CE88" s="49"/>
      <c r="CF88" s="49"/>
      <c r="CG88" s="49"/>
      <c r="CH88" s="49"/>
      <c r="CI88" s="49"/>
      <c r="DD88" s="105"/>
      <c r="DE88" s="105"/>
      <c r="FK88" s="49"/>
      <c r="FL88" s="49"/>
      <c r="FM88" s="49"/>
      <c r="FN88" s="49"/>
      <c r="FO88" s="49"/>
      <c r="FP88" s="49"/>
      <c r="FQ88" s="49"/>
      <c r="FR88" s="49"/>
      <c r="FS88" s="49"/>
      <c r="FT88" s="49"/>
    </row>
    <row r="89" spans="19:176" ht="18.75" customHeight="1" x14ac:dyDescent="0.2">
      <c r="U89" s="106"/>
      <c r="V89" s="106"/>
      <c r="W89" s="106"/>
      <c r="Z89" s="106"/>
      <c r="AG89" s="105"/>
      <c r="AH89" s="106"/>
      <c r="BZ89" s="49"/>
      <c r="CA89" s="49"/>
      <c r="CB89" s="49"/>
      <c r="CC89" s="49"/>
      <c r="CD89" s="49"/>
      <c r="CE89" s="49"/>
      <c r="CF89" s="49"/>
      <c r="CG89" s="49"/>
      <c r="CH89" s="49"/>
      <c r="CI89" s="49"/>
      <c r="DF89" s="106"/>
      <c r="DG89" s="106"/>
      <c r="DH89" s="106"/>
      <c r="DK89" s="106"/>
      <c r="DR89" s="105"/>
      <c r="DS89" s="106"/>
      <c r="FK89" s="49"/>
      <c r="FL89" s="49"/>
      <c r="FM89" s="49"/>
      <c r="FN89" s="49"/>
      <c r="FO89" s="49"/>
      <c r="FP89" s="49"/>
      <c r="FQ89" s="49"/>
      <c r="FR89" s="49"/>
      <c r="FS89" s="49"/>
      <c r="FT89" s="49"/>
    </row>
    <row r="90" spans="19:176" ht="18.75" customHeight="1" x14ac:dyDescent="0.2">
      <c r="AG90" s="105"/>
      <c r="BZ90" s="49"/>
      <c r="CA90" s="49"/>
      <c r="CB90" s="49"/>
      <c r="CC90" s="49"/>
      <c r="CD90" s="49"/>
      <c r="CE90" s="49"/>
      <c r="CF90" s="49"/>
      <c r="CG90" s="49"/>
      <c r="CH90" s="49"/>
      <c r="CI90" s="49"/>
      <c r="DR90" s="105"/>
      <c r="FK90" s="49"/>
      <c r="FL90" s="49"/>
      <c r="FM90" s="49"/>
      <c r="FN90" s="49"/>
      <c r="FO90" s="49"/>
      <c r="FP90" s="49"/>
      <c r="FQ90" s="49"/>
      <c r="FR90" s="49"/>
      <c r="FS90" s="49"/>
      <c r="FT90" s="49"/>
    </row>
  </sheetData>
  <mergeCells count="546">
    <mergeCell ref="S55:T56"/>
    <mergeCell ref="AC52:AQ52"/>
    <mergeCell ref="BN35:BO35"/>
    <mergeCell ref="BN33:BQ33"/>
    <mergeCell ref="BH42:BI42"/>
    <mergeCell ref="CO53:CR53"/>
    <mergeCell ref="P53:R54"/>
    <mergeCell ref="AS53:AV54"/>
    <mergeCell ref="BA53:BG54"/>
    <mergeCell ref="AP55:AP56"/>
    <mergeCell ref="X55:Y55"/>
    <mergeCell ref="X56:Y56"/>
    <mergeCell ref="AC55:AF55"/>
    <mergeCell ref="BN53:BT53"/>
    <mergeCell ref="BH53:BM54"/>
    <mergeCell ref="AW53:AZ54"/>
    <mergeCell ref="S53:U54"/>
    <mergeCell ref="V53:Z54"/>
    <mergeCell ref="AA53:AG54"/>
    <mergeCell ref="AJ55:AJ56"/>
    <mergeCell ref="BR55:BS55"/>
    <mergeCell ref="BR56:BS56"/>
    <mergeCell ref="BR54:BT54"/>
    <mergeCell ref="AK48:AM48"/>
    <mergeCell ref="AK50:AL50"/>
    <mergeCell ref="AO50:AP50"/>
    <mergeCell ref="AK40:AL40"/>
    <mergeCell ref="BK42:BM42"/>
    <mergeCell ref="Q30:T30"/>
    <mergeCell ref="AA47:AB47"/>
    <mergeCell ref="BL43:BM43"/>
    <mergeCell ref="BH43:BI43"/>
    <mergeCell ref="CP45:CQ45"/>
    <mergeCell ref="CL47:CM47"/>
    <mergeCell ref="BW45:CK45"/>
    <mergeCell ref="BW46:CK46"/>
    <mergeCell ref="CL45:CM45"/>
    <mergeCell ref="Q46:Z46"/>
    <mergeCell ref="Q47:Z47"/>
    <mergeCell ref="BR46:BS46"/>
    <mergeCell ref="BW44:CK44"/>
    <mergeCell ref="BN46:BO46"/>
    <mergeCell ref="BR38:BS38"/>
    <mergeCell ref="BN36:BO36"/>
    <mergeCell ref="BR43:BS43"/>
    <mergeCell ref="CL43:CM43"/>
    <mergeCell ref="AK32:AL32"/>
    <mergeCell ref="AK37:AL37"/>
    <mergeCell ref="AK38:AL38"/>
    <mergeCell ref="AK39:AL39"/>
    <mergeCell ref="AK41:AL41"/>
    <mergeCell ref="AO41:AP41"/>
    <mergeCell ref="AO49:AP49"/>
    <mergeCell ref="AO48:AP48"/>
    <mergeCell ref="AT44:BI44"/>
    <mergeCell ref="AT45:BI45"/>
    <mergeCell ref="AT46:BI46"/>
    <mergeCell ref="AT47:BI47"/>
    <mergeCell ref="AK49:AL49"/>
    <mergeCell ref="AK47:AL47"/>
    <mergeCell ref="AK46:AL46"/>
    <mergeCell ref="AO45:AP45"/>
    <mergeCell ref="AO46:AP46"/>
    <mergeCell ref="AO47:AP47"/>
    <mergeCell ref="BR47:BS47"/>
    <mergeCell ref="BN44:BO44"/>
    <mergeCell ref="BN45:BO45"/>
    <mergeCell ref="BN47:BO47"/>
    <mergeCell ref="BB56:BD56"/>
    <mergeCell ref="AN55:AO56"/>
    <mergeCell ref="AN53:AQ54"/>
    <mergeCell ref="AS57:AV57"/>
    <mergeCell ref="AS55:AV55"/>
    <mergeCell ref="AQ57:AQ58"/>
    <mergeCell ref="BN37:BO37"/>
    <mergeCell ref="BN38:BO38"/>
    <mergeCell ref="BV38:BV39"/>
    <mergeCell ref="BR44:BS44"/>
    <mergeCell ref="CP14:CQ14"/>
    <mergeCell ref="CL24:CM24"/>
    <mergeCell ref="CP16:CQ16"/>
    <mergeCell ref="CP17:CQ17"/>
    <mergeCell ref="CP18:CQ18"/>
    <mergeCell ref="CP19:CQ19"/>
    <mergeCell ref="CP21:CQ21"/>
    <mergeCell ref="BN31:BO31"/>
    <mergeCell ref="BR42:BS42"/>
    <mergeCell ref="BV40:BV42"/>
    <mergeCell ref="BN42:BQ42"/>
    <mergeCell ref="BW27:CN27"/>
    <mergeCell ref="BW28:CN29"/>
    <mergeCell ref="BW30:CN31"/>
    <mergeCell ref="CL35:CM35"/>
    <mergeCell ref="CO40:CO41"/>
    <mergeCell ref="CP40:CP41"/>
    <mergeCell ref="CQ40:CQ41"/>
    <mergeCell ref="CQ38:CQ39"/>
    <mergeCell ref="CP38:CP39"/>
    <mergeCell ref="CO38:CO39"/>
    <mergeCell ref="CO30:CO31"/>
    <mergeCell ref="CP30:CP31"/>
    <mergeCell ref="CQ30:CQ31"/>
    <mergeCell ref="BS14:BT14"/>
    <mergeCell ref="BG9:BI9"/>
    <mergeCell ref="BJ15:BL15"/>
    <mergeCell ref="BM14:BO14"/>
    <mergeCell ref="BG13:BI13"/>
    <mergeCell ref="BM15:BO15"/>
    <mergeCell ref="BJ14:BL14"/>
    <mergeCell ref="BG14:BI14"/>
    <mergeCell ref="BD10:BF10"/>
    <mergeCell ref="BD15:BF15"/>
    <mergeCell ref="BP14:BR14"/>
    <mergeCell ref="BG10:BI10"/>
    <mergeCell ref="BS12:BT12"/>
    <mergeCell ref="BD9:BF9"/>
    <mergeCell ref="BD11:BF11"/>
    <mergeCell ref="BD12:BF12"/>
    <mergeCell ref="BD13:BF13"/>
    <mergeCell ref="BP12:BR12"/>
    <mergeCell ref="BJ12:BL12"/>
    <mergeCell ref="BS13:BT13"/>
    <mergeCell ref="BM7:BO7"/>
    <mergeCell ref="BJ6:BL6"/>
    <mergeCell ref="BJ7:BL7"/>
    <mergeCell ref="BG7:BI7"/>
    <mergeCell ref="BG6:BI6"/>
    <mergeCell ref="BD6:BF6"/>
    <mergeCell ref="BD7:BF7"/>
    <mergeCell ref="BD14:BF14"/>
    <mergeCell ref="BD18:BG18"/>
    <mergeCell ref="BJ18:BM18"/>
    <mergeCell ref="BN18:BP18"/>
    <mergeCell ref="BM13:BO13"/>
    <mergeCell ref="BJ11:BL11"/>
    <mergeCell ref="BP11:BR11"/>
    <mergeCell ref="BP10:BR10"/>
    <mergeCell ref="BP13:BR13"/>
    <mergeCell ref="BM12:BO12"/>
    <mergeCell ref="BJ13:BL13"/>
    <mergeCell ref="BM10:BO10"/>
    <mergeCell ref="BA27:BF27"/>
    <mergeCell ref="AT28:BT28"/>
    <mergeCell ref="BR20:BS20"/>
    <mergeCell ref="BS16:BT16"/>
    <mergeCell ref="BR27:BS27"/>
    <mergeCell ref="AO25:AP25"/>
    <mergeCell ref="BR18:BT18"/>
    <mergeCell ref="BG33:BJ33"/>
    <mergeCell ref="AT30:BT30"/>
    <mergeCell ref="AT26:BG26"/>
    <mergeCell ref="BD16:BF16"/>
    <mergeCell ref="AU29:BD29"/>
    <mergeCell ref="AU31:BD31"/>
    <mergeCell ref="BE29:BF29"/>
    <mergeCell ref="BE31:BF31"/>
    <mergeCell ref="CL20:CM20"/>
    <mergeCell ref="BW18:CK18"/>
    <mergeCell ref="BW19:CK19"/>
    <mergeCell ref="CL15:CM15"/>
    <mergeCell ref="CL16:CM16"/>
    <mergeCell ref="BH26:BJ26"/>
    <mergeCell ref="BL33:BM33"/>
    <mergeCell ref="BN29:BO29"/>
    <mergeCell ref="BM16:BO16"/>
    <mergeCell ref="BJ20:BL20"/>
    <mergeCell ref="BN20:BO20"/>
    <mergeCell ref="BJ16:BL16"/>
    <mergeCell ref="BJ19:BL19"/>
    <mergeCell ref="BN19:BO19"/>
    <mergeCell ref="BP15:BR15"/>
    <mergeCell ref="BG15:BI15"/>
    <mergeCell ref="BG16:BI16"/>
    <mergeCell ref="CV36:CW36"/>
    <mergeCell ref="CR26:CS26"/>
    <mergeCell ref="CR27:CS27"/>
    <mergeCell ref="CR30:CS31"/>
    <mergeCell ref="CV46:CW46"/>
    <mergeCell ref="AA37:AB37"/>
    <mergeCell ref="AA38:AB38"/>
    <mergeCell ref="AA39:AB39"/>
    <mergeCell ref="AA40:AB40"/>
    <mergeCell ref="AA42:AB42"/>
    <mergeCell ref="AE41:AF41"/>
    <mergeCell ref="AE37:AF37"/>
    <mergeCell ref="AE38:AF38"/>
    <mergeCell ref="AE39:AF39"/>
    <mergeCell ref="AH37:AI37"/>
    <mergeCell ref="AH38:AI38"/>
    <mergeCell ref="AH39:AI39"/>
    <mergeCell ref="AH40:AI40"/>
    <mergeCell ref="AA43:AB43"/>
    <mergeCell ref="AA41:AB41"/>
    <mergeCell ref="AA45:AB45"/>
    <mergeCell ref="AA46:AB46"/>
    <mergeCell ref="CV43:CX43"/>
    <mergeCell ref="AO32:AP32"/>
    <mergeCell ref="CV10:CW10"/>
    <mergeCell ref="CV24:CX24"/>
    <mergeCell ref="CR24:CU24"/>
    <mergeCell ref="CV15:CW15"/>
    <mergeCell ref="CV16:CW16"/>
    <mergeCell ref="CV17:CW17"/>
    <mergeCell ref="CV18:CW18"/>
    <mergeCell ref="CV19:CW19"/>
    <mergeCell ref="CV21:CW21"/>
    <mergeCell ref="CS20:CT20"/>
    <mergeCell ref="CS14:CT14"/>
    <mergeCell ref="CO10:CQ10"/>
    <mergeCell ref="CR10:CS10"/>
    <mergeCell ref="CL25:CM25"/>
    <mergeCell ref="Z26:AJ26"/>
    <mergeCell ref="P20:Z20"/>
    <mergeCell ref="AA17:AB17"/>
    <mergeCell ref="AA18:AB18"/>
    <mergeCell ref="AA7:AB7"/>
    <mergeCell ref="AA12:AB12"/>
    <mergeCell ref="P25:Y25"/>
    <mergeCell ref="AD25:AF25"/>
    <mergeCell ref="AA11:AB11"/>
    <mergeCell ref="AE7:AF7"/>
    <mergeCell ref="AA16:AB16"/>
    <mergeCell ref="AE16:AF16"/>
    <mergeCell ref="AA20:AB20"/>
    <mergeCell ref="AE20:AF20"/>
    <mergeCell ref="CP24:CQ24"/>
    <mergeCell ref="BG12:BI12"/>
    <mergeCell ref="P16:Z16"/>
    <mergeCell ref="CL14:CM14"/>
    <mergeCell ref="BD19:BF19"/>
    <mergeCell ref="BD20:BF20"/>
    <mergeCell ref="BR19:BS19"/>
    <mergeCell ref="CV25:CW25"/>
    <mergeCell ref="CV28:CW29"/>
    <mergeCell ref="CV26:CW26"/>
    <mergeCell ref="CV27:CW27"/>
    <mergeCell ref="CV34:CX34"/>
    <mergeCell ref="CX28:CX29"/>
    <mergeCell ref="Z30:AJ30"/>
    <mergeCell ref="CT26:CU26"/>
    <mergeCell ref="CT30:CU31"/>
    <mergeCell ref="CT28:CU29"/>
    <mergeCell ref="CV30:CW31"/>
    <mergeCell ref="CX30:CX31"/>
    <mergeCell ref="AT27:AV27"/>
    <mergeCell ref="BG27:BI27"/>
    <mergeCell ref="BR33:BS33"/>
    <mergeCell ref="BR34:BS34"/>
    <mergeCell ref="AO31:AP31"/>
    <mergeCell ref="BR29:BS29"/>
    <mergeCell ref="Z31:AJ31"/>
    <mergeCell ref="BN27:BO27"/>
    <mergeCell ref="BG29:BM29"/>
    <mergeCell ref="BG31:BM31"/>
    <mergeCell ref="BH34:BI34"/>
    <mergeCell ref="Z28:AJ28"/>
    <mergeCell ref="CV55:CW55"/>
    <mergeCell ref="CV52:CX52"/>
    <mergeCell ref="CL54:CM54"/>
    <mergeCell ref="CL55:CM55"/>
    <mergeCell ref="AE48:AF48"/>
    <mergeCell ref="CV54:CW54"/>
    <mergeCell ref="AW55:AY55"/>
    <mergeCell ref="CT38:CU39"/>
    <mergeCell ref="CP55:CQ55"/>
    <mergeCell ref="CP44:CQ44"/>
    <mergeCell ref="CP54:CQ54"/>
    <mergeCell ref="BR45:BS45"/>
    <mergeCell ref="BO54:BQ54"/>
    <mergeCell ref="AH46:AI46"/>
    <mergeCell ref="AE46:AF46"/>
    <mergeCell ref="AE47:AF47"/>
    <mergeCell ref="AE50:AF50"/>
    <mergeCell ref="AH50:AJ50"/>
    <mergeCell ref="AH53:AM53"/>
    <mergeCell ref="AS42:BG42"/>
    <mergeCell ref="AH42:AI42"/>
    <mergeCell ref="AH43:AI43"/>
    <mergeCell ref="AH45:AI45"/>
    <mergeCell ref="AH47:AI47"/>
    <mergeCell ref="CV35:CW35"/>
    <mergeCell ref="CT40:CU41"/>
    <mergeCell ref="CV44:CW44"/>
    <mergeCell ref="CV45:CW45"/>
    <mergeCell ref="Z32:AJ32"/>
    <mergeCell ref="U32:Y32"/>
    <mergeCell ref="U33:Y33"/>
    <mergeCell ref="Q31:T31"/>
    <mergeCell ref="U31:Y31"/>
    <mergeCell ref="P44:Z44"/>
    <mergeCell ref="AA44:AB44"/>
    <mergeCell ref="AE44:AF44"/>
    <mergeCell ref="AH41:AI41"/>
    <mergeCell ref="AK42:AL42"/>
    <mergeCell ref="AE42:AF42"/>
    <mergeCell ref="AE43:AF43"/>
    <mergeCell ref="AE45:AF45"/>
    <mergeCell ref="AH44:AJ44"/>
    <mergeCell ref="AK44:AL44"/>
    <mergeCell ref="AO44:AP44"/>
    <mergeCell ref="AO42:AP42"/>
    <mergeCell ref="AK43:AL43"/>
    <mergeCell ref="AK45:AL45"/>
    <mergeCell ref="AO43:AP43"/>
    <mergeCell ref="U26:Y26"/>
    <mergeCell ref="Z33:AJ33"/>
    <mergeCell ref="AH36:AJ36"/>
    <mergeCell ref="AK36:AL36"/>
    <mergeCell ref="Q29:T29"/>
    <mergeCell ref="AK31:AL31"/>
    <mergeCell ref="Q27:T27"/>
    <mergeCell ref="Q28:T28"/>
    <mergeCell ref="BG8:BI8"/>
    <mergeCell ref="AO20:AP20"/>
    <mergeCell ref="AE17:AF17"/>
    <mergeCell ref="AH17:AJ17"/>
    <mergeCell ref="AK17:AL17"/>
    <mergeCell ref="AO17:AP17"/>
    <mergeCell ref="AE18:AF18"/>
    <mergeCell ref="AH18:AJ18"/>
    <mergeCell ref="AK18:AL18"/>
    <mergeCell ref="AO18:AP18"/>
    <mergeCell ref="AO12:AP12"/>
    <mergeCell ref="AK33:AL33"/>
    <mergeCell ref="AK16:AM16"/>
    <mergeCell ref="AK30:AL30"/>
    <mergeCell ref="AA36:AB36"/>
    <mergeCell ref="AE36:AF36"/>
    <mergeCell ref="CR8:CS8"/>
    <mergeCell ref="CV8:CW8"/>
    <mergeCell ref="CO9:CQ9"/>
    <mergeCell ref="CR9:CS9"/>
    <mergeCell ref="CV9:CW9"/>
    <mergeCell ref="BS8:BT8"/>
    <mergeCell ref="BP8:BR8"/>
    <mergeCell ref="BS9:BT9"/>
    <mergeCell ref="BP9:BR9"/>
    <mergeCell ref="CK8:CM8"/>
    <mergeCell ref="CK9:CM9"/>
    <mergeCell ref="CF8:CH8"/>
    <mergeCell ref="CF9:CH9"/>
    <mergeCell ref="CO8:CQ8"/>
    <mergeCell ref="CK10:CM10"/>
    <mergeCell ref="BJ8:BL8"/>
    <mergeCell ref="BM9:BO9"/>
    <mergeCell ref="BM11:BO11"/>
    <mergeCell ref="BJ9:BL9"/>
    <mergeCell ref="BS10:BT10"/>
    <mergeCell ref="BS11:BT11"/>
    <mergeCell ref="AH6:AJ6"/>
    <mergeCell ref="CF10:CH10"/>
    <mergeCell ref="BJ10:BL10"/>
    <mergeCell ref="BV4:BV10"/>
    <mergeCell ref="BM8:BO8"/>
    <mergeCell ref="AH8:AJ8"/>
    <mergeCell ref="AK8:AL8"/>
    <mergeCell ref="AO8:AP8"/>
    <mergeCell ref="BG11:BI11"/>
    <mergeCell ref="AO10:AP10"/>
    <mergeCell ref="BD8:BF8"/>
    <mergeCell ref="AH7:AJ7"/>
    <mergeCell ref="AK7:AL7"/>
    <mergeCell ref="BD5:BF5"/>
    <mergeCell ref="BG5:BI5"/>
    <mergeCell ref="BJ5:BL5"/>
    <mergeCell ref="BM5:BO5"/>
    <mergeCell ref="DD3:DK3"/>
    <mergeCell ref="AO7:AP7"/>
    <mergeCell ref="CO6:CQ6"/>
    <mergeCell ref="CR6:CS6"/>
    <mergeCell ref="CV6:CW6"/>
    <mergeCell ref="CO7:CQ7"/>
    <mergeCell ref="CR7:CS7"/>
    <mergeCell ref="CV7:CW7"/>
    <mergeCell ref="CK6:CM6"/>
    <mergeCell ref="CK7:CM7"/>
    <mergeCell ref="CR5:CS5"/>
    <mergeCell ref="CP3:CW3"/>
    <mergeCell ref="AO6:AP6"/>
    <mergeCell ref="CF6:CH6"/>
    <mergeCell ref="CF5:CH5"/>
    <mergeCell ref="CK5:CM5"/>
    <mergeCell ref="CF7:CH7"/>
    <mergeCell ref="BP5:BR5"/>
    <mergeCell ref="BS5:BT5"/>
    <mergeCell ref="BS6:BT6"/>
    <mergeCell ref="BS7:BT7"/>
    <mergeCell ref="BP7:BR7"/>
    <mergeCell ref="BP6:BR6"/>
    <mergeCell ref="BM6:BO6"/>
    <mergeCell ref="AH22:AJ22"/>
    <mergeCell ref="AK22:AL22"/>
    <mergeCell ref="AO22:AP22"/>
    <mergeCell ref="Z27:AJ27"/>
    <mergeCell ref="Z29:AJ29"/>
    <mergeCell ref="AK21:AL21"/>
    <mergeCell ref="AK27:AL27"/>
    <mergeCell ref="AE12:AF12"/>
    <mergeCell ref="AH12:AJ12"/>
    <mergeCell ref="AK12:AL12"/>
    <mergeCell ref="AK20:AM20"/>
    <mergeCell ref="AO27:AP27"/>
    <mergeCell ref="AE6:AF6"/>
    <mergeCell ref="AE40:AF40"/>
    <mergeCell ref="AA35:AG35"/>
    <mergeCell ref="AK26:AQ26"/>
    <mergeCell ref="AO37:AP37"/>
    <mergeCell ref="AO38:AP38"/>
    <mergeCell ref="AO39:AP39"/>
    <mergeCell ref="AO36:AP36"/>
    <mergeCell ref="AO30:AP30"/>
    <mergeCell ref="AO40:AP40"/>
    <mergeCell ref="AO28:AP28"/>
    <mergeCell ref="AO33:AP33"/>
    <mergeCell ref="AE8:AF8"/>
    <mergeCell ref="AO29:AP29"/>
    <mergeCell ref="AO16:AP16"/>
    <mergeCell ref="AO21:AP21"/>
    <mergeCell ref="AA10:AB10"/>
    <mergeCell ref="AK11:AL11"/>
    <mergeCell ref="AA21:AB21"/>
    <mergeCell ref="AO11:AP11"/>
    <mergeCell ref="AK10:AL10"/>
    <mergeCell ref="AK28:AL28"/>
    <mergeCell ref="AK29:AL29"/>
    <mergeCell ref="AE22:AF22"/>
    <mergeCell ref="O4:O22"/>
    <mergeCell ref="O52:O60"/>
    <mergeCell ref="U27:Y27"/>
    <mergeCell ref="U28:Y28"/>
    <mergeCell ref="U29:Y29"/>
    <mergeCell ref="U30:Y30"/>
    <mergeCell ref="AE21:AF21"/>
    <mergeCell ref="AH21:AJ21"/>
    <mergeCell ref="AA8:AB8"/>
    <mergeCell ref="U59:U60"/>
    <mergeCell ref="AE11:AF11"/>
    <mergeCell ref="AH11:AJ11"/>
    <mergeCell ref="Q32:T32"/>
    <mergeCell ref="Q33:T33"/>
    <mergeCell ref="O24:O50"/>
    <mergeCell ref="AA22:AB22"/>
    <mergeCell ref="Q50:AD50"/>
    <mergeCell ref="AE49:AF49"/>
    <mergeCell ref="AH49:AJ49"/>
    <mergeCell ref="AE10:AF10"/>
    <mergeCell ref="AH10:AJ10"/>
    <mergeCell ref="AJ59:AJ60"/>
    <mergeCell ref="AA6:AB6"/>
    <mergeCell ref="AH59:AI60"/>
    <mergeCell ref="CP28:CP29"/>
    <mergeCell ref="S59:T60"/>
    <mergeCell ref="X59:Y59"/>
    <mergeCell ref="X60:Y60"/>
    <mergeCell ref="AC59:AF59"/>
    <mergeCell ref="AC60:AF60"/>
    <mergeCell ref="X57:Y57"/>
    <mergeCell ref="X58:Y58"/>
    <mergeCell ref="AC57:AF57"/>
    <mergeCell ref="AC58:AF58"/>
    <mergeCell ref="S57:T58"/>
    <mergeCell ref="BR35:BS35"/>
    <mergeCell ref="BL34:BM34"/>
    <mergeCell ref="BR57:BS57"/>
    <mergeCell ref="BN55:BO55"/>
    <mergeCell ref="BN56:BO56"/>
    <mergeCell ref="BN57:BO57"/>
    <mergeCell ref="AH55:AI56"/>
    <mergeCell ref="AH57:AI58"/>
    <mergeCell ref="AK54:AM54"/>
    <mergeCell ref="AH54:AJ54"/>
    <mergeCell ref="AK55:AL56"/>
    <mergeCell ref="AK57:AL58"/>
    <mergeCell ref="AJ57:AJ58"/>
    <mergeCell ref="CO43:CR43"/>
    <mergeCell ref="AN59:AO60"/>
    <mergeCell ref="AP59:AP60"/>
    <mergeCell ref="BR36:BS36"/>
    <mergeCell ref="BR37:BS37"/>
    <mergeCell ref="BP16:BR16"/>
    <mergeCell ref="BR26:BS26"/>
    <mergeCell ref="CP15:CQ15"/>
    <mergeCell ref="CP25:CQ25"/>
    <mergeCell ref="CL21:CM21"/>
    <mergeCell ref="CL19:CM19"/>
    <mergeCell ref="BS15:BT15"/>
    <mergeCell ref="CL17:CM17"/>
    <mergeCell ref="CL18:CM18"/>
    <mergeCell ref="CP20:CR20"/>
    <mergeCell ref="CR34:CU34"/>
    <mergeCell ref="CR28:CS29"/>
    <mergeCell ref="CR36:CS36"/>
    <mergeCell ref="CR37:CS37"/>
    <mergeCell ref="CO28:CO29"/>
    <mergeCell ref="CP34:CQ34"/>
    <mergeCell ref="CL34:CM34"/>
    <mergeCell ref="BW26:CN26"/>
    <mergeCell ref="BR31:BS31"/>
    <mergeCell ref="AM59:AM60"/>
    <mergeCell ref="CQ28:CQ29"/>
    <mergeCell ref="CP35:CQ35"/>
    <mergeCell ref="CV37:CW37"/>
    <mergeCell ref="CP49:CQ49"/>
    <mergeCell ref="CV49:CW49"/>
    <mergeCell ref="CL48:CM48"/>
    <mergeCell ref="CP48:CQ48"/>
    <mergeCell ref="CV48:CW48"/>
    <mergeCell ref="BW38:CN39"/>
    <mergeCell ref="BW40:CN41"/>
    <mergeCell ref="CL46:CM46"/>
    <mergeCell ref="CV47:CX47"/>
    <mergeCell ref="CS43:CT43"/>
    <mergeCell ref="CS47:CT47"/>
    <mergeCell ref="CP46:CQ46"/>
    <mergeCell ref="CP47:CQ47"/>
    <mergeCell ref="CL49:CM49"/>
    <mergeCell ref="CV40:CW41"/>
    <mergeCell ref="CX40:CX41"/>
    <mergeCell ref="CV38:CW39"/>
    <mergeCell ref="CL44:CM44"/>
    <mergeCell ref="CR38:CS39"/>
    <mergeCell ref="CR40:CS41"/>
    <mergeCell ref="AQ59:AQ60"/>
    <mergeCell ref="CX38:CX39"/>
    <mergeCell ref="AT38:BJ38"/>
    <mergeCell ref="CP52:CR52"/>
    <mergeCell ref="AQ55:AQ56"/>
    <mergeCell ref="P59:R60"/>
    <mergeCell ref="P55:R56"/>
    <mergeCell ref="P57:R58"/>
    <mergeCell ref="U57:U58"/>
    <mergeCell ref="U55:U56"/>
    <mergeCell ref="AP57:AP58"/>
    <mergeCell ref="AW56:AY56"/>
    <mergeCell ref="AW57:AY57"/>
    <mergeCell ref="BB57:BD57"/>
    <mergeCell ref="AC56:AF56"/>
    <mergeCell ref="AN57:AO58"/>
    <mergeCell ref="AK59:AL60"/>
    <mergeCell ref="AS56:AV56"/>
    <mergeCell ref="BB55:BD55"/>
    <mergeCell ref="BH55:BJ55"/>
    <mergeCell ref="BH56:BJ56"/>
    <mergeCell ref="BH57:BJ57"/>
    <mergeCell ref="AM55:AM56"/>
    <mergeCell ref="AM57:AM58"/>
  </mergeCells>
  <phoneticPr fontId="4"/>
  <pageMargins left="0.31496062992125984" right="0.31496062992125984" top="0.15748031496062992" bottom="0.15748031496062992" header="0.31496062992125984" footer="0.31496062992125984"/>
  <pageSetup paperSize="8" scale="71" orientation="landscape" r:id="rId1"/>
  <ignoredErrors>
    <ignoredError sqref="AA41"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fs\disk\【02】2021年度PJ\【112-2107】長野県：令和３年度見える化の推進等による地域包括ケア体制の構築推進事業\【B】業務実施\【B-3】タスク\【B-3-02】見える化調査\06_調査結果報告\[00-5_市町村分析シート_raw統合_36_220418.xlsx]raw (4)'!#REF!</xm:f>
          </x14:formula1>
          <xm:sqref>FM3:FW3 CB1:CL1</xm:sqref>
        </x14:dataValidation>
        <x14:dataValidation type="list" allowBlank="1" showInputMessage="1" showErrorMessage="1" xr:uid="{00000000-0002-0000-0800-000001000000}">
          <x14:formula1>
            <xm:f>順位点!$AB$2:$AB$78</xm:f>
          </x14:formula1>
          <xm:sqref>CP3:CW3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GL84"/>
  <sheetViews>
    <sheetView showGridLines="0" view="pageBreakPreview" topLeftCell="N34" zoomScale="70" zoomScaleNormal="80" zoomScaleSheetLayoutView="70" workbookViewId="0">
      <selection activeCell="DM46" sqref="DM46"/>
    </sheetView>
  </sheetViews>
  <sheetFormatPr defaultColWidth="9" defaultRowHeight="13.5" x14ac:dyDescent="0.2"/>
  <cols>
    <col min="1" max="7" width="13.6328125" style="91" hidden="1" customWidth="1"/>
    <col min="8" max="12" width="13.6328125" style="1890" hidden="1" customWidth="1"/>
    <col min="13" max="13" width="2.7265625" style="7" hidden="1" customWidth="1"/>
    <col min="14" max="15" width="2.7265625" style="7" customWidth="1"/>
    <col min="16" max="16" width="3.26953125" style="7" customWidth="1"/>
    <col min="17" max="20" width="2.7265625" style="7" customWidth="1"/>
    <col min="21" max="27" width="2.36328125" style="7" customWidth="1"/>
    <col min="28" max="28" width="3.453125" style="7" customWidth="1"/>
    <col min="29" max="32" width="2.36328125" style="7" customWidth="1"/>
    <col min="33" max="33" width="3.7265625" style="7" customWidth="1"/>
    <col min="34" max="34" width="2.36328125" style="7" customWidth="1"/>
    <col min="35" max="35" width="2.90625" style="7" customWidth="1"/>
    <col min="36" max="36" width="2.7265625" style="7" customWidth="1"/>
    <col min="37" max="40" width="2.36328125" style="7" customWidth="1"/>
    <col min="41" max="41" width="2.36328125" style="103" customWidth="1"/>
    <col min="42" max="42" width="3.453125" style="7" customWidth="1"/>
    <col min="43" max="43" width="3.08984375" style="7" customWidth="1"/>
    <col min="44" max="44" width="2.36328125" style="7" customWidth="1"/>
    <col min="45" max="45" width="2.6328125" style="7" customWidth="1"/>
    <col min="46" max="46" width="2.36328125" style="7" customWidth="1"/>
    <col min="47" max="51" width="3.6328125" style="7" customWidth="1"/>
    <col min="52" max="52" width="3.6328125" style="120" customWidth="1"/>
    <col min="53" max="57" width="3.6328125" style="7" customWidth="1"/>
    <col min="58" max="61" width="2.7265625" style="7" customWidth="1"/>
    <col min="62" max="62" width="2.453125" style="7" customWidth="1"/>
    <col min="63" max="63" width="3.36328125" style="7" customWidth="1"/>
    <col min="64" max="68" width="2.36328125" style="7" customWidth="1"/>
    <col min="69" max="69" width="1.90625" style="7" customWidth="1"/>
    <col min="70" max="70" width="3.08984375" style="112" customWidth="1"/>
    <col min="71" max="71" width="2.36328125" style="7" customWidth="1"/>
    <col min="72" max="72" width="4.08984375" style="7" customWidth="1"/>
    <col min="73" max="73" width="1.7265625" style="7" customWidth="1"/>
    <col min="74" max="74" width="2.36328125" style="7" customWidth="1"/>
    <col min="75" max="75" width="3.6328125" style="7" customWidth="1"/>
    <col min="76" max="83" width="2.36328125" style="7" customWidth="1"/>
    <col min="84" max="84" width="3.26953125" style="7" customWidth="1"/>
    <col min="85" max="85" width="3.453125" style="103" customWidth="1"/>
    <col min="86" max="89" width="2.36328125" style="7" customWidth="1"/>
    <col min="90" max="90" width="3.08984375" style="7" customWidth="1"/>
    <col min="91" max="91" width="2.36328125" style="7" customWidth="1"/>
    <col min="92" max="92" width="2.6328125" style="7" customWidth="1"/>
    <col min="93" max="93" width="3.7265625" style="7" customWidth="1"/>
    <col min="94" max="94" width="2.453125" style="7" customWidth="1"/>
    <col min="95" max="95" width="2.6328125" style="7" customWidth="1"/>
    <col min="96" max="96" width="3.08984375" style="7" customWidth="1"/>
    <col min="97" max="99" width="2.36328125" style="7" customWidth="1"/>
    <col min="100" max="100" width="3.453125" style="7" customWidth="1"/>
    <col min="101" max="101" width="3.26953125" style="7" customWidth="1"/>
    <col min="102" max="103" width="2.7265625" style="7" customWidth="1"/>
    <col min="104" max="105" width="2.36328125" style="7" customWidth="1"/>
    <col min="106" max="106" width="2.26953125" style="105" customWidth="1"/>
    <col min="107" max="107" width="2.6328125" style="105" customWidth="1"/>
    <col min="108" max="108" width="2.6328125" style="7" customWidth="1"/>
    <col min="109" max="137" width="2.36328125" style="7" customWidth="1"/>
    <col min="138" max="138" width="2.36328125" style="120" customWidth="1"/>
    <col min="139" max="154" width="2.36328125" style="7" customWidth="1"/>
    <col min="155" max="155" width="2.36328125" style="112" customWidth="1"/>
    <col min="156" max="171" width="2.36328125" style="7" customWidth="1"/>
    <col min="172" max="172" width="2.36328125" style="103" customWidth="1"/>
    <col min="173" max="252" width="2.36328125" style="7" customWidth="1"/>
    <col min="253" max="16384" width="9" style="7"/>
  </cols>
  <sheetData>
    <row r="1" spans="1:194" ht="18.75" customHeight="1" x14ac:dyDescent="0.2">
      <c r="A1" s="1887"/>
      <c r="B1" s="1887"/>
      <c r="C1" s="1887"/>
      <c r="D1" s="1887"/>
      <c r="E1" s="1888"/>
      <c r="F1" s="1888"/>
      <c r="G1" s="1888"/>
      <c r="H1" s="1888"/>
      <c r="I1" s="1889"/>
      <c r="J1" s="1889"/>
      <c r="K1" s="1889"/>
      <c r="L1" s="1889"/>
      <c r="S1" s="8"/>
      <c r="T1" s="8"/>
      <c r="U1" s="8"/>
      <c r="V1" s="8"/>
      <c r="W1" s="8"/>
      <c r="X1" s="8"/>
      <c r="Y1" s="8"/>
      <c r="Z1" s="8"/>
      <c r="AA1" s="8"/>
      <c r="AB1" s="8"/>
      <c r="AC1" s="8"/>
      <c r="AD1" s="8"/>
      <c r="AE1" s="8"/>
      <c r="AF1" s="8"/>
      <c r="AG1" s="8"/>
      <c r="AH1" s="8"/>
      <c r="AI1" s="8"/>
      <c r="AJ1" s="8"/>
      <c r="AK1" s="8"/>
      <c r="AL1" s="8"/>
      <c r="AM1" s="8"/>
      <c r="AN1" s="8"/>
      <c r="AO1" s="107"/>
      <c r="AP1" s="8"/>
      <c r="AQ1" s="8"/>
      <c r="AR1" s="8"/>
      <c r="AS1" s="8"/>
      <c r="AT1" s="8"/>
      <c r="AU1" s="8"/>
      <c r="AV1" s="8"/>
      <c r="AW1" s="8"/>
      <c r="AX1" s="8"/>
      <c r="AY1" s="8"/>
      <c r="AZ1" s="108"/>
      <c r="BA1" s="8"/>
      <c r="BB1" s="8"/>
      <c r="BE1" s="8"/>
      <c r="BF1" s="8"/>
      <c r="BG1" s="8"/>
      <c r="BH1" s="8"/>
      <c r="BI1" s="8"/>
      <c r="BJ1" s="8"/>
      <c r="BK1" s="8"/>
      <c r="BL1" s="8"/>
      <c r="BM1" s="8"/>
      <c r="BN1" s="8"/>
      <c r="BO1" s="8"/>
      <c r="BP1" s="8"/>
      <c r="BQ1" s="8"/>
      <c r="BR1" s="10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DA1" s="8"/>
      <c r="DB1" s="110"/>
      <c r="DC1" s="110"/>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108"/>
      <c r="EI1" s="8"/>
      <c r="EJ1" s="8"/>
      <c r="EM1" s="8"/>
      <c r="EN1" s="8"/>
      <c r="EO1" s="8"/>
      <c r="EP1" s="8"/>
      <c r="EQ1" s="8"/>
      <c r="ER1" s="8"/>
      <c r="ES1" s="8"/>
      <c r="ET1" s="8"/>
      <c r="EU1" s="8"/>
      <c r="EV1" s="8"/>
      <c r="EW1" s="8"/>
      <c r="EX1" s="8"/>
      <c r="EY1" s="109"/>
      <c r="EZ1" s="9"/>
      <c r="FA1" s="9"/>
      <c r="FB1" s="9"/>
      <c r="FC1" s="9"/>
      <c r="FD1" s="9"/>
      <c r="FE1" s="9"/>
      <c r="FF1" s="111"/>
      <c r="FG1" s="111"/>
      <c r="FH1" s="111"/>
      <c r="FI1" s="111"/>
      <c r="FJ1" s="112"/>
      <c r="FK1" s="113"/>
      <c r="FL1" s="113"/>
      <c r="FM1" s="113"/>
      <c r="FN1" s="113"/>
      <c r="FO1" s="113"/>
      <c r="FP1" s="113"/>
      <c r="FQ1" s="113"/>
      <c r="FR1" s="113"/>
      <c r="FS1" s="113"/>
      <c r="FT1" s="113"/>
      <c r="FU1" s="113"/>
    </row>
    <row r="2" spans="1:194" s="12" customFormat="1" ht="18.75" customHeight="1" x14ac:dyDescent="0.2">
      <c r="A2" s="10" t="s">
        <v>5440</v>
      </c>
      <c r="B2" s="1890"/>
      <c r="C2" s="1890"/>
      <c r="D2" s="1890"/>
      <c r="E2" s="1891"/>
      <c r="F2" s="1891"/>
      <c r="G2" s="1891"/>
      <c r="H2" s="1891"/>
      <c r="I2" s="1891"/>
      <c r="J2" s="1891"/>
      <c r="K2" s="1891"/>
      <c r="L2" s="1891"/>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5"/>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DB2" s="116"/>
      <c r="DC2" s="116"/>
    </row>
    <row r="3" spans="1:194" s="14" customFormat="1" ht="19.5" customHeight="1" thickBot="1" x14ac:dyDescent="0.25">
      <c r="A3" s="1887"/>
      <c r="B3" s="1887"/>
      <c r="C3" s="1887"/>
      <c r="D3" s="1887"/>
      <c r="E3" s="1888"/>
      <c r="F3" s="1888"/>
      <c r="G3" s="1888"/>
      <c r="H3" s="1888"/>
      <c r="I3" s="1889"/>
      <c r="J3" s="1889"/>
      <c r="K3" s="1889"/>
      <c r="L3" s="1889"/>
      <c r="P3" s="8" t="s">
        <v>5144</v>
      </c>
      <c r="Q3" s="8"/>
      <c r="AO3" s="117"/>
      <c r="AT3" s="304" t="s">
        <v>8317</v>
      </c>
      <c r="AY3" s="7"/>
      <c r="AZ3" s="7"/>
      <c r="BA3" s="7"/>
      <c r="BB3" s="7"/>
      <c r="BC3" s="7"/>
      <c r="BD3" s="7"/>
      <c r="BE3" s="7"/>
      <c r="BF3" s="7"/>
      <c r="BG3" s="7"/>
      <c r="BH3" s="7"/>
      <c r="BI3" s="7"/>
      <c r="BJ3" s="7"/>
      <c r="BK3" s="7"/>
      <c r="BL3" s="7"/>
      <c r="BU3" s="8"/>
      <c r="BV3" s="8"/>
      <c r="BW3" s="7"/>
      <c r="BX3" s="7"/>
      <c r="BY3" s="7"/>
      <c r="BZ3" s="7"/>
      <c r="CA3" s="7"/>
      <c r="CK3" s="15" t="s">
        <v>227</v>
      </c>
      <c r="CP3" s="4360" t="s">
        <v>3488</v>
      </c>
      <c r="CQ3" s="4361"/>
      <c r="CR3" s="4361"/>
      <c r="CS3" s="4361"/>
      <c r="CT3" s="4361"/>
      <c r="CU3" s="4361"/>
      <c r="CV3" s="4361"/>
      <c r="CW3" s="4361"/>
      <c r="CX3" s="7"/>
      <c r="DB3" s="118"/>
      <c r="DC3" s="118"/>
      <c r="DF3" s="4355" t="str">
        <f>VLOOKUP(CP3,順位点!$AB$2:$AC$78,2,FALSE)</f>
        <v>長野市</v>
      </c>
      <c r="DG3" s="4356"/>
      <c r="DH3" s="4356"/>
      <c r="DI3" s="4356"/>
      <c r="DJ3" s="4356"/>
      <c r="DK3" s="4356"/>
      <c r="DL3" s="4356"/>
      <c r="DM3" s="4357"/>
    </row>
    <row r="4" spans="1:194" ht="18.75" customHeight="1" x14ac:dyDescent="0.2">
      <c r="A4" s="54"/>
      <c r="B4" s="54"/>
      <c r="C4" s="54"/>
      <c r="D4" s="54"/>
      <c r="E4" s="2937"/>
      <c r="F4" s="2937"/>
      <c r="G4" s="2937"/>
      <c r="H4" s="2937"/>
      <c r="I4" s="4"/>
      <c r="J4" s="4"/>
      <c r="K4" s="4"/>
      <c r="L4" s="4"/>
      <c r="N4" s="7" t="s">
        <v>0</v>
      </c>
      <c r="P4" s="5136" t="s">
        <v>300</v>
      </c>
      <c r="Q4" s="1857" t="s">
        <v>244</v>
      </c>
      <c r="R4" s="1858"/>
      <c r="S4" s="1859"/>
      <c r="T4" s="1859"/>
      <c r="U4" s="1859"/>
      <c r="V4" s="1859"/>
      <c r="W4" s="1859"/>
      <c r="X4" s="1859"/>
      <c r="Y4" s="1859"/>
      <c r="Z4" s="1859"/>
      <c r="AA4" s="1859"/>
      <c r="AB4" s="1859"/>
      <c r="AC4" s="1859"/>
      <c r="AD4" s="1859"/>
      <c r="AE4" s="1859"/>
      <c r="AF4" s="1859"/>
      <c r="AG4" s="1859"/>
      <c r="AH4" s="1859"/>
      <c r="AI4" s="1859"/>
      <c r="AJ4" s="1859"/>
      <c r="AK4" s="1859"/>
      <c r="AL4" s="1859"/>
      <c r="AM4" s="1859"/>
      <c r="AN4" s="1859"/>
      <c r="AO4" s="1860"/>
      <c r="AP4" s="1859"/>
      <c r="AQ4" s="1859"/>
      <c r="AR4" s="1861"/>
      <c r="AS4" s="306"/>
      <c r="AT4" s="1508" t="s">
        <v>236</v>
      </c>
      <c r="AU4" s="365"/>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7"/>
      <c r="BV4" s="4609" t="s">
        <v>315</v>
      </c>
      <c r="BW4" s="425" t="s">
        <v>333</v>
      </c>
      <c r="BX4" s="199"/>
      <c r="BY4" s="200"/>
      <c r="BZ4" s="200"/>
      <c r="CA4" s="200"/>
      <c r="CB4" s="200"/>
      <c r="CC4" s="200"/>
      <c r="CD4" s="200"/>
      <c r="CE4" s="200"/>
      <c r="CF4" s="200"/>
      <c r="CG4" s="200"/>
      <c r="CH4" s="200"/>
      <c r="CI4" s="200"/>
      <c r="CJ4" s="200"/>
      <c r="CK4" s="200"/>
      <c r="CL4" s="200"/>
      <c r="CM4" s="200"/>
      <c r="CN4" s="200"/>
      <c r="CO4" s="200"/>
      <c r="CP4" s="200"/>
      <c r="CQ4" s="200"/>
      <c r="CR4" s="200"/>
      <c r="CS4" s="200"/>
      <c r="CT4" s="200"/>
      <c r="CU4" s="201"/>
      <c r="CV4" s="200"/>
      <c r="CW4" s="202"/>
      <c r="DQ4" s="119"/>
      <c r="FA4" s="119"/>
      <c r="FB4" s="119"/>
      <c r="FC4" s="119"/>
      <c r="FD4" s="119"/>
      <c r="FE4" s="119"/>
      <c r="FF4" s="119"/>
      <c r="FG4" s="119"/>
      <c r="FH4" s="119"/>
      <c r="FI4" s="119"/>
      <c r="FJ4" s="119"/>
      <c r="FK4" s="119"/>
      <c r="FL4" s="119"/>
      <c r="FM4" s="119"/>
      <c r="FN4" s="119"/>
      <c r="FO4" s="119"/>
      <c r="FP4" s="121"/>
      <c r="FQ4" s="119"/>
      <c r="FR4" s="119"/>
      <c r="FS4" s="119"/>
      <c r="FT4" s="119"/>
      <c r="FU4" s="119"/>
      <c r="FV4" s="119"/>
    </row>
    <row r="5" spans="1:194" ht="18.75" customHeight="1" x14ac:dyDescent="0.2">
      <c r="A5" s="54"/>
      <c r="B5" s="54"/>
      <c r="C5" s="54"/>
      <c r="D5" s="54"/>
      <c r="E5" s="2937"/>
      <c r="F5" s="2937"/>
      <c r="G5" s="2937"/>
      <c r="H5" s="2937"/>
      <c r="I5" s="4"/>
      <c r="J5" s="4"/>
      <c r="K5" s="4"/>
      <c r="L5" s="4"/>
      <c r="N5" s="7" t="s">
        <v>1</v>
      </c>
      <c r="P5" s="5137"/>
      <c r="Q5" s="1417" t="s">
        <v>235</v>
      </c>
      <c r="R5" s="37"/>
      <c r="S5" s="37"/>
      <c r="T5" s="38"/>
      <c r="U5" s="38"/>
      <c r="V5" s="38"/>
      <c r="W5" s="38"/>
      <c r="X5" s="38"/>
      <c r="Y5" s="38"/>
      <c r="Z5" s="38"/>
      <c r="AA5" s="38"/>
      <c r="AB5" s="38"/>
      <c r="AC5" s="38"/>
      <c r="AD5" s="38"/>
      <c r="AE5" s="38"/>
      <c r="AF5" s="38"/>
      <c r="AG5" s="38"/>
      <c r="AH5" s="38"/>
      <c r="AI5" s="38"/>
      <c r="AJ5" s="38"/>
      <c r="AK5" s="38"/>
      <c r="AL5" s="38"/>
      <c r="AM5" s="38"/>
      <c r="AN5" s="38"/>
      <c r="AO5" s="93"/>
      <c r="AP5" s="38"/>
      <c r="AQ5" s="38"/>
      <c r="AR5" s="1862"/>
      <c r="AS5" s="306"/>
      <c r="AT5" s="1535" t="s">
        <v>3495</v>
      </c>
      <c r="AU5" s="38"/>
      <c r="AV5" s="38"/>
      <c r="AW5" s="38"/>
      <c r="AX5" s="38"/>
      <c r="AY5" s="38"/>
      <c r="AZ5" s="38"/>
      <c r="BA5" s="38"/>
      <c r="BB5" s="38"/>
      <c r="BC5" s="38"/>
      <c r="BD5" s="38"/>
      <c r="BE5" s="38"/>
      <c r="BF5" s="38"/>
      <c r="BG5" s="38"/>
      <c r="BH5" s="38"/>
      <c r="BI5" s="436"/>
      <c r="BJ5" s="436"/>
      <c r="BK5" s="38"/>
      <c r="BL5" s="490"/>
      <c r="BM5" s="491"/>
      <c r="BN5" s="460"/>
      <c r="BO5" s="193"/>
      <c r="BP5" s="193"/>
      <c r="BQ5" s="194"/>
      <c r="BR5" s="195"/>
      <c r="BS5" s="436"/>
      <c r="BT5" s="1608"/>
      <c r="BV5" s="4610"/>
      <c r="BW5" s="272" t="s">
        <v>4900</v>
      </c>
      <c r="BX5" s="203"/>
      <c r="BY5" s="203"/>
      <c r="BZ5" s="203"/>
      <c r="CA5" s="203"/>
      <c r="CB5" s="203"/>
      <c r="CC5" s="203"/>
      <c r="CD5" s="203"/>
      <c r="CE5" s="204"/>
      <c r="CF5" s="5163">
        <v>2019</v>
      </c>
      <c r="CG5" s="5163"/>
      <c r="CH5" s="5163"/>
      <c r="CI5" s="203"/>
      <c r="CJ5" s="5163">
        <v>2022</v>
      </c>
      <c r="CK5" s="5163"/>
      <c r="CL5" s="5163"/>
      <c r="CM5" s="5163"/>
      <c r="CN5" s="203"/>
      <c r="CO5" s="203" t="s">
        <v>3067</v>
      </c>
      <c r="CP5" s="203"/>
      <c r="CQ5" s="4821" t="s">
        <v>3068</v>
      </c>
      <c r="CR5" s="4821"/>
      <c r="CS5" s="203"/>
      <c r="CT5" s="203"/>
      <c r="CU5" s="203"/>
      <c r="CV5" s="272" t="s">
        <v>276</v>
      </c>
      <c r="CW5" s="206"/>
    </row>
    <row r="6" spans="1:194" ht="18.75" customHeight="1" x14ac:dyDescent="0.2">
      <c r="A6" s="54"/>
      <c r="B6" s="54"/>
      <c r="C6" s="54"/>
      <c r="D6" s="54"/>
      <c r="E6" s="2938"/>
      <c r="F6" s="2937"/>
      <c r="G6" s="2937"/>
      <c r="H6" s="2937"/>
      <c r="I6" s="2939" t="s">
        <v>341</v>
      </c>
      <c r="J6" s="2940" t="s">
        <v>7537</v>
      </c>
      <c r="K6" s="2940" t="s">
        <v>7255</v>
      </c>
      <c r="L6" s="2940" t="s">
        <v>7264</v>
      </c>
      <c r="N6" s="7" t="s">
        <v>0</v>
      </c>
      <c r="P6" s="5137"/>
      <c r="Q6" s="1863" t="s">
        <v>5141</v>
      </c>
      <c r="R6" s="65"/>
      <c r="S6" s="65"/>
      <c r="T6" s="65"/>
      <c r="U6" s="65"/>
      <c r="V6" s="65"/>
      <c r="W6" s="65"/>
      <c r="X6" s="65"/>
      <c r="Y6" s="65"/>
      <c r="Z6" s="65"/>
      <c r="AA6" s="65"/>
      <c r="AB6" s="4601">
        <v>2019</v>
      </c>
      <c r="AC6" s="4601"/>
      <c r="AD6" s="4601"/>
      <c r="AE6" s="62"/>
      <c r="AF6" s="4601">
        <v>2022</v>
      </c>
      <c r="AG6" s="4601"/>
      <c r="AH6" s="4601"/>
      <c r="AI6" s="4354" t="s">
        <v>3070</v>
      </c>
      <c r="AJ6" s="4354"/>
      <c r="AK6" s="4354"/>
      <c r="AL6" s="4354" t="s">
        <v>3068</v>
      </c>
      <c r="AM6" s="4354"/>
      <c r="AN6" s="4354"/>
      <c r="AO6" s="1855"/>
      <c r="AP6" s="4354" t="s">
        <v>301</v>
      </c>
      <c r="AQ6" s="4354"/>
      <c r="AR6" s="1864"/>
      <c r="AS6" s="306"/>
      <c r="AT6" s="1536" t="s">
        <v>5478</v>
      </c>
      <c r="AU6" s="62"/>
      <c r="AV6" s="62"/>
      <c r="AW6" s="62"/>
      <c r="AX6" s="65"/>
      <c r="AY6" s="65"/>
      <c r="AZ6" s="65"/>
      <c r="BA6" s="65"/>
      <c r="BB6" s="196"/>
      <c r="BC6" s="196"/>
      <c r="BD6" s="197"/>
      <c r="BE6" s="197"/>
      <c r="BF6" s="4354">
        <v>2021</v>
      </c>
      <c r="BG6" s="4354"/>
      <c r="BH6" s="4354"/>
      <c r="BI6" s="1854"/>
      <c r="BJ6" s="4354">
        <v>2022</v>
      </c>
      <c r="BK6" s="4354"/>
      <c r="BL6" s="4354"/>
      <c r="BM6" s="62"/>
      <c r="BN6" s="62"/>
      <c r="BO6" s="1845" t="s">
        <v>3068</v>
      </c>
      <c r="BP6" s="1845"/>
      <c r="BQ6" s="1845"/>
      <c r="BR6" s="4354" t="s">
        <v>229</v>
      </c>
      <c r="BS6" s="4354"/>
      <c r="BT6" s="1856"/>
      <c r="BV6" s="4610"/>
      <c r="BW6" s="207" t="s">
        <v>332</v>
      </c>
      <c r="BX6" s="23" t="s">
        <v>330</v>
      </c>
      <c r="BY6" s="23"/>
      <c r="BZ6" s="23"/>
      <c r="CA6" s="23"/>
      <c r="CB6" s="26"/>
      <c r="CC6" s="26"/>
      <c r="CD6" s="26"/>
      <c r="CE6" s="26"/>
      <c r="CF6" s="4976">
        <f>VLOOKUP($DF$3,'R3_raw'!$F$15:$ALF$115,MATCH(I6,'R3_raw'!$F$13:$ALF$13,0),FALSE)</f>
        <v>7.12</v>
      </c>
      <c r="CG6" s="4976"/>
      <c r="CH6" s="2000" t="s">
        <v>2435</v>
      </c>
      <c r="CI6" s="2410" t="s">
        <v>4999</v>
      </c>
      <c r="CJ6" s="4977">
        <f>VLOOKUP($DF$3,'R4_raw'!$F$15:$CGU$115,MATCH(J6,'R4_raw'!$F$13:$CGU$13,0),FALSE)</f>
        <v>7.05</v>
      </c>
      <c r="CK6" s="4977"/>
      <c r="CL6" s="4977"/>
      <c r="CM6" s="2000" t="s">
        <v>2435</v>
      </c>
      <c r="CN6" s="5172">
        <f>VLOOKUP($DF$3,'R4_raw'!$F$15:$CGU$115,MATCH(K6,'R4_raw'!$F$13:$CGU$13,0),FALSE)</f>
        <v>633</v>
      </c>
      <c r="CO6" s="5172"/>
      <c r="CP6" s="5172"/>
      <c r="CQ6" s="4289">
        <f>VLOOKUP($DF$3,'R4_raw'!$F$15:$CGU$115,MATCH(L6,'R4_raw'!$F$13:$CGU$13,0),FALSE)</f>
        <v>56</v>
      </c>
      <c r="CR6" s="4289"/>
      <c r="CS6" s="2000" t="s">
        <v>76</v>
      </c>
      <c r="CT6" s="1901" t="str">
        <f>IF(CQ6&lt;=15,"★","")</f>
        <v/>
      </c>
      <c r="CU6" s="5173">
        <f>VLOOKUP("長野県",'R4_raw'!$F$15:$CGU$115,MATCH(J6,'R4_raw'!$F$13:$CGU$13,0),FALSE)</f>
        <v>7.14</v>
      </c>
      <c r="CV6" s="5173"/>
      <c r="CW6" s="2407" t="s">
        <v>2435</v>
      </c>
      <c r="DR6" s="119"/>
      <c r="DS6" s="122"/>
      <c r="DT6" s="122"/>
      <c r="DU6" s="122"/>
      <c r="DV6" s="122"/>
      <c r="DW6" s="122"/>
      <c r="DX6" s="122"/>
      <c r="DY6" s="122"/>
      <c r="DZ6" s="122"/>
      <c r="EA6" s="122"/>
      <c r="EB6" s="122"/>
      <c r="EC6" s="122"/>
      <c r="ED6" s="122"/>
      <c r="EE6" s="122"/>
      <c r="EF6" s="122"/>
      <c r="EG6" s="122"/>
      <c r="EH6" s="123"/>
      <c r="EI6" s="122"/>
      <c r="EJ6" s="122"/>
      <c r="EK6" s="122"/>
      <c r="FA6" s="119"/>
      <c r="FB6" s="119"/>
      <c r="FC6" s="119"/>
      <c r="FD6" s="119"/>
      <c r="FE6" s="119"/>
      <c r="FF6" s="119"/>
      <c r="FG6" s="119"/>
      <c r="FH6" s="119"/>
      <c r="FI6" s="119"/>
      <c r="FJ6" s="119"/>
      <c r="FK6" s="119"/>
      <c r="FL6" s="119"/>
      <c r="FM6" s="119"/>
      <c r="FN6" s="119"/>
      <c r="FO6" s="119"/>
      <c r="FP6" s="119"/>
      <c r="FQ6" s="119"/>
      <c r="FR6" s="119"/>
      <c r="FS6" s="119"/>
      <c r="FT6" s="119"/>
      <c r="FU6" s="119"/>
      <c r="FW6" s="119"/>
      <c r="FX6" s="119"/>
      <c r="FY6" s="119"/>
      <c r="FZ6" s="119"/>
      <c r="GA6" s="119"/>
      <c r="GB6" s="119"/>
      <c r="GC6" s="119"/>
      <c r="GD6" s="119"/>
    </row>
    <row r="7" spans="1:194" ht="21.75" customHeight="1" x14ac:dyDescent="0.2">
      <c r="A7" s="2941" t="s">
        <v>1216</v>
      </c>
      <c r="B7" s="2942" t="s">
        <v>7571</v>
      </c>
      <c r="C7" s="2942" t="s">
        <v>7426</v>
      </c>
      <c r="D7" s="2942" t="s">
        <v>7572</v>
      </c>
      <c r="E7" s="2938" t="s">
        <v>5419</v>
      </c>
      <c r="F7" s="2943" t="s">
        <v>5420</v>
      </c>
      <c r="G7" s="2943"/>
      <c r="H7" s="2938"/>
      <c r="I7" s="2939" t="s">
        <v>344</v>
      </c>
      <c r="J7" s="2940" t="s">
        <v>7586</v>
      </c>
      <c r="K7" s="2940" t="s">
        <v>7260</v>
      </c>
      <c r="L7" s="2940" t="s">
        <v>7262</v>
      </c>
      <c r="N7" s="7" t="s">
        <v>0</v>
      </c>
      <c r="P7" s="5137"/>
      <c r="Q7" s="1865" t="s">
        <v>131</v>
      </c>
      <c r="R7" s="79" t="s">
        <v>63</v>
      </c>
      <c r="S7" s="41"/>
      <c r="T7" s="41"/>
      <c r="U7" s="24"/>
      <c r="V7" s="41"/>
      <c r="W7" s="24"/>
      <c r="X7" s="24"/>
      <c r="Y7" s="190"/>
      <c r="Z7" s="190"/>
      <c r="AA7" s="24"/>
      <c r="AB7" s="4563">
        <f>VLOOKUP($DF$3,'R3_raw'!$F$15:$ALF$115,MATCH(A7,'R3_raw'!$F$13:$ALF$13,0),FALSE)</f>
        <v>43.492063492063494</v>
      </c>
      <c r="AC7" s="4563"/>
      <c r="AD7" s="2177" t="s">
        <v>80</v>
      </c>
      <c r="AE7" s="2410" t="s">
        <v>4999</v>
      </c>
      <c r="AF7" s="4676">
        <f>VLOOKUP($DF$3,'R4_raw'!$F$15:$CGU$115,MATCH(B7,'R4_raw'!$F$13:$CGU$13,0),FALSE)</f>
        <v>47.301587301587297</v>
      </c>
      <c r="AG7" s="4676"/>
      <c r="AH7" s="2177" t="s">
        <v>80</v>
      </c>
      <c r="AI7" s="4351">
        <f>VLOOKUP($DF$3,'R4_raw'!$F$15:$CGU$115,MATCH(C7,'R4_raw'!$F$13:$CGU$13,0),FALSE)</f>
        <v>630</v>
      </c>
      <c r="AJ7" s="4351"/>
      <c r="AK7" s="4351"/>
      <c r="AL7" s="4289">
        <f>VLOOKUP($DF$3,'R4_raw'!$F$15:$CGU$115,MATCH(D7,'R4_raw'!$F$13:$CGU$13,0),FALSE)</f>
        <v>14</v>
      </c>
      <c r="AM7" s="4289"/>
      <c r="AN7" s="221" t="s">
        <v>76</v>
      </c>
      <c r="AO7" s="2900" t="str">
        <f>IF(AL7&lt;=15,"★","")</f>
        <v>★</v>
      </c>
      <c r="AP7" s="5000">
        <f>VLOOKUP("長野県",'R4_raw'!$F$15:$CGU$115,MATCH(B7,'R4_raw'!$F$13:$CGU$13,0),FALSE)</f>
        <v>43.039513677811556</v>
      </c>
      <c r="AQ7" s="5000"/>
      <c r="AR7" s="2369" t="s">
        <v>80</v>
      </c>
      <c r="AS7" s="306"/>
      <c r="AT7" s="1537"/>
      <c r="AU7" s="89" t="s">
        <v>3163</v>
      </c>
      <c r="AV7" s="1532"/>
      <c r="AW7" s="1532"/>
      <c r="AX7" s="1532"/>
      <c r="AY7" s="1532"/>
      <c r="AZ7" s="1532"/>
      <c r="BA7" s="1532"/>
      <c r="BB7" s="1532"/>
      <c r="BC7" s="190"/>
      <c r="BD7" s="190"/>
      <c r="BE7" s="89"/>
      <c r="BF7" s="4983">
        <f>VLOOKUP($DF$3,'R3_raw'!$F$15:$ALF$115,MATCH(E7,'R3_raw'!$F$13:$ALF$13,0),FALSE)</f>
        <v>599</v>
      </c>
      <c r="BG7" s="4983"/>
      <c r="BH7" s="24" t="s">
        <v>3245</v>
      </c>
      <c r="BI7" s="7" t="s">
        <v>4999</v>
      </c>
      <c r="BJ7" s="4581">
        <f>VLOOKUP($DF$3,'R4_raw'!$F$15:$CGU$115,MATCH(F7,'R4_raw'!$F$13:$CGU$13,0),FALSE)</f>
        <v>602</v>
      </c>
      <c r="BK7" s="4581"/>
      <c r="BL7" s="24" t="s">
        <v>3245</v>
      </c>
      <c r="BM7" s="1606"/>
      <c r="BN7" s="1606"/>
      <c r="BO7" s="1532"/>
      <c r="BP7" s="1532"/>
      <c r="BQ7" s="24"/>
      <c r="BR7" s="4635">
        <f>VLOOKUP("長野県",'R4_raw'!$F$15:$CGU$115,MATCH(F7,'R4_raw'!$F$13:$CGU$13,0),FALSE)</f>
        <v>5732</v>
      </c>
      <c r="BS7" s="4635"/>
      <c r="BT7" s="1609" t="s">
        <v>3497</v>
      </c>
      <c r="BV7" s="4610"/>
      <c r="BW7" s="207" t="s">
        <v>332</v>
      </c>
      <c r="BX7" s="23" t="s">
        <v>323</v>
      </c>
      <c r="BY7" s="23"/>
      <c r="BZ7" s="23"/>
      <c r="CA7" s="23"/>
      <c r="CB7" s="23"/>
      <c r="CC7" s="23"/>
      <c r="CD7" s="23"/>
      <c r="CE7" s="26"/>
      <c r="CF7" s="4976">
        <f>VLOOKUP($DF$3,'R3_raw'!$F$15:$ALF$115,MATCH(I7,'R3_raw'!$F$13:$ALF$13,0),FALSE)</f>
        <v>6.32</v>
      </c>
      <c r="CG7" s="4976"/>
      <c r="CH7" s="2000" t="s">
        <v>2435</v>
      </c>
      <c r="CI7" s="2410" t="s">
        <v>4999</v>
      </c>
      <c r="CJ7" s="4977">
        <f>VLOOKUP($DF$3,'R4_raw'!$F$15:$CGU$115,MATCH(J7,'R4_raw'!$F$13:$CGU$13,0),FALSE)</f>
        <v>6.1806743834927023</v>
      </c>
      <c r="CK7" s="4977"/>
      <c r="CL7" s="4977"/>
      <c r="CM7" s="2000" t="s">
        <v>2435</v>
      </c>
      <c r="CN7" s="5172">
        <f>VLOOKUP($DF$3,'R4_raw'!$F$15:$CGU$115,MATCH(K7,'R4_raw'!$F$13:$CGU$13,0),FALSE)</f>
        <v>1987</v>
      </c>
      <c r="CO7" s="5172"/>
      <c r="CP7" s="5172"/>
      <c r="CQ7" s="4289">
        <f>VLOOKUP($DF$3,'R4_raw'!$F$15:$CGU$115,MATCH(L7,'R4_raw'!$F$13:$CGU$13,0),FALSE)</f>
        <v>38</v>
      </c>
      <c r="CR7" s="4289"/>
      <c r="CS7" s="2000" t="s">
        <v>76</v>
      </c>
      <c r="CT7" s="1901" t="str">
        <f>IF(CQ7&lt;=15,"★","")</f>
        <v/>
      </c>
      <c r="CU7" s="5173">
        <f>VLOOKUP("長野県",'R4_raw'!$F$15:$CGU$115,MATCH(J7,'R4_raw'!$F$13:$CGU$13,0),FALSE)</f>
        <v>6.1471818690911491</v>
      </c>
      <c r="CV7" s="5173"/>
      <c r="CW7" s="2407" t="s">
        <v>2435</v>
      </c>
      <c r="CZ7" s="125"/>
      <c r="DK7" s="120"/>
      <c r="DL7" s="120"/>
      <c r="DM7" s="120"/>
      <c r="DN7" s="120"/>
      <c r="DP7" s="120"/>
      <c r="EN7" s="126"/>
      <c r="EO7" s="113"/>
      <c r="EP7" s="113"/>
      <c r="EQ7" s="113"/>
      <c r="ER7" s="113"/>
      <c r="ES7" s="113"/>
      <c r="ET7" s="113"/>
      <c r="EU7" s="113"/>
      <c r="EV7" s="113"/>
      <c r="EW7" s="113"/>
      <c r="EX7" s="113"/>
      <c r="EY7" s="113"/>
      <c r="FA7" s="126"/>
      <c r="FB7" s="126"/>
      <c r="FC7" s="126"/>
      <c r="FD7" s="126"/>
      <c r="FE7" s="126"/>
      <c r="FF7" s="126"/>
      <c r="FG7" s="126"/>
      <c r="FH7" s="126"/>
      <c r="FI7" s="126"/>
      <c r="FJ7" s="126"/>
      <c r="FK7" s="126"/>
      <c r="FL7" s="126"/>
      <c r="FM7" s="126"/>
      <c r="FN7" s="111"/>
      <c r="FO7" s="111"/>
      <c r="FP7" s="7"/>
      <c r="FQ7" s="120"/>
      <c r="FR7" s="111"/>
      <c r="FS7" s="111"/>
      <c r="FT7" s="111"/>
      <c r="FU7" s="111"/>
      <c r="GJ7" s="103"/>
    </row>
    <row r="8" spans="1:194" ht="22.5" customHeight="1" x14ac:dyDescent="0.2">
      <c r="A8" s="2941" t="s">
        <v>1219</v>
      </c>
      <c r="B8" s="2942" t="s">
        <v>7569</v>
      </c>
      <c r="C8" s="2942" t="s">
        <v>7435</v>
      </c>
      <c r="D8" s="2942" t="s">
        <v>7570</v>
      </c>
      <c r="E8" s="2938" t="s">
        <v>5421</v>
      </c>
      <c r="F8" s="2943" t="s">
        <v>5422</v>
      </c>
      <c r="G8" s="2943"/>
      <c r="H8" s="2943" t="s">
        <v>8878</v>
      </c>
      <c r="I8" s="2939" t="s">
        <v>1088</v>
      </c>
      <c r="J8" s="2940" t="s">
        <v>7587</v>
      </c>
      <c r="K8" s="2940" t="s">
        <v>7274</v>
      </c>
      <c r="L8" s="2940" t="s">
        <v>7596</v>
      </c>
      <c r="N8" s="7" t="s">
        <v>0</v>
      </c>
      <c r="P8" s="5137"/>
      <c r="Q8" s="1865" t="s">
        <v>131</v>
      </c>
      <c r="R8" s="79" t="s">
        <v>62</v>
      </c>
      <c r="S8" s="41"/>
      <c r="T8" s="41"/>
      <c r="U8" s="24"/>
      <c r="V8" s="41"/>
      <c r="W8" s="24"/>
      <c r="X8" s="24"/>
      <c r="Y8" s="190"/>
      <c r="Z8" s="190"/>
      <c r="AA8" s="24"/>
      <c r="AB8" s="4563">
        <f>VLOOKUP($DF$3,'R3_raw'!$F$15:$ALF$115,MATCH(A8,'R3_raw'!$F$13:$ALF$13,0),FALSE)</f>
        <v>57.718993928881176</v>
      </c>
      <c r="AC8" s="4563"/>
      <c r="AD8" s="2177" t="s">
        <v>80</v>
      </c>
      <c r="AE8" s="2410" t="s">
        <v>4999</v>
      </c>
      <c r="AF8" s="4676">
        <f>VLOOKUP($DF$3,'R4_raw'!$F$15:$CGU$115,MATCH(B8,'R4_raw'!$F$13:$CGU$13,0),FALSE)</f>
        <v>59.955874241588525</v>
      </c>
      <c r="AG8" s="4676"/>
      <c r="AH8" s="2177" t="s">
        <v>80</v>
      </c>
      <c r="AI8" s="4351">
        <f>VLOOKUP($DF$3,'R4_raw'!$F$15:$CGU$115,MATCH(C8,'R4_raw'!$F$13:$CGU$13,0),FALSE)</f>
        <v>1813</v>
      </c>
      <c r="AJ8" s="4351"/>
      <c r="AK8" s="4351"/>
      <c r="AL8" s="4289">
        <f>VLOOKUP($DF$3,'R4_raw'!$F$15:$CGU$115,MATCH(D8,'R4_raw'!$F$13:$CGU$13,0),FALSE)</f>
        <v>41</v>
      </c>
      <c r="AM8" s="4289"/>
      <c r="AN8" s="221" t="s">
        <v>76</v>
      </c>
      <c r="AO8" s="27" t="str">
        <f>IF(AL8&lt;=15,"★","")</f>
        <v/>
      </c>
      <c r="AP8" s="5000">
        <f>VLOOKUP("長野県",'R4_raw'!$F$15:$CGU$115,MATCH(B8,'R4_raw'!$F$13:$CGU$13,0),FALSE)</f>
        <v>60.728758726374934</v>
      </c>
      <c r="AQ8" s="5000"/>
      <c r="AR8" s="2369" t="s">
        <v>80</v>
      </c>
      <c r="AS8" s="306"/>
      <c r="AT8" s="1537" t="s">
        <v>3501</v>
      </c>
      <c r="AU8" s="4215" t="s">
        <v>8230</v>
      </c>
      <c r="AV8" s="4215"/>
      <c r="AW8" s="4215"/>
      <c r="AX8" s="4215"/>
      <c r="AY8" s="4215"/>
      <c r="AZ8" s="4215"/>
      <c r="BA8" s="4215"/>
      <c r="BB8" s="4215"/>
      <c r="BC8" s="4215"/>
      <c r="BD8" s="4215"/>
      <c r="BE8" s="4215"/>
      <c r="BF8" s="4984">
        <f>VLOOKUP($DF$3,'R3_raw'!$F$15:$ALF$115,MATCH(E8,'R3_raw'!$F$13:$ALF$13,0),FALSE)</f>
        <v>4.936541948244602</v>
      </c>
      <c r="BG8" s="4984"/>
      <c r="BH8" s="24" t="s">
        <v>80</v>
      </c>
      <c r="BI8" s="24" t="s">
        <v>5000</v>
      </c>
      <c r="BJ8" s="4580">
        <f>VLOOKUP($DF$3,'R4_raw'!$F$15:$CGU$115,MATCH(F8,'R4_raw'!$F$13:$CGU$13,0),FALSE)</f>
        <v>4.4798333085280548</v>
      </c>
      <c r="BK8" s="4580"/>
      <c r="BL8" s="24" t="s">
        <v>80</v>
      </c>
      <c r="BM8" s="1606"/>
      <c r="BN8" s="4668">
        <f>VLOOKUP($DF$3,'R4_raw'!$F$15:$AXI$115,MATCH(H8,'R4_raw'!$F$13:$AXI$13,0),FALSE)</f>
        <v>8</v>
      </c>
      <c r="BO8" s="4668"/>
      <c r="BP8" s="294" t="s">
        <v>76</v>
      </c>
      <c r="BQ8" s="2900" t="str">
        <f>IF(BN8&lt;=15,"★","")</f>
        <v>★</v>
      </c>
      <c r="BR8" s="5032">
        <f>VLOOKUP("長野県",'R4_raw'!$F$15:$CGU$115,MATCH(F8,'R4_raw'!$F$13:$CGU$13,0),FALSE)</f>
        <v>7.8549600537184991</v>
      </c>
      <c r="BS8" s="5032"/>
      <c r="BT8" s="1533" t="s">
        <v>3496</v>
      </c>
      <c r="BV8" s="4610"/>
      <c r="BW8" s="205"/>
      <c r="BX8" s="23"/>
      <c r="BY8" s="23" t="s">
        <v>312</v>
      </c>
      <c r="BZ8" s="23"/>
      <c r="CA8" s="23"/>
      <c r="CB8" s="23"/>
      <c r="CC8" s="23"/>
      <c r="CD8" s="23"/>
      <c r="CE8" s="26"/>
      <c r="CF8" s="4976">
        <f>VLOOKUP($DF$3,'R3_raw'!$F$15:$ALF$115,MATCH(I8,'R3_raw'!$F$13:$ALF$13,0),FALSE)</f>
        <v>6.6315240083507305</v>
      </c>
      <c r="CG8" s="4976"/>
      <c r="CH8" s="2000" t="s">
        <v>2435</v>
      </c>
      <c r="CI8" s="2410" t="s">
        <v>4999</v>
      </c>
      <c r="CJ8" s="4977">
        <f>VLOOKUP($DF$3,'R4_raw'!$F$15:$CGU$115,MATCH(J8,'R4_raw'!$F$13:$CGU$13,0),FALSE)</f>
        <v>6.4627906976744187</v>
      </c>
      <c r="CK8" s="4977"/>
      <c r="CL8" s="4977"/>
      <c r="CM8" s="2000" t="s">
        <v>2435</v>
      </c>
      <c r="CN8" s="5172">
        <f>VLOOKUP($DF$3,'R4_raw'!$F$15:$CGU$115,MATCH(K8,'R4_raw'!$F$13:$CGU$13,0),FALSE)</f>
        <v>860</v>
      </c>
      <c r="CO8" s="5172"/>
      <c r="CP8" s="5172"/>
      <c r="CQ8" s="4289">
        <f>VLOOKUP($DF$3,'R4_raw'!$F$15:$CGU$115,MATCH(L8,'R4_raw'!$F$13:$CGU$13,0),FALSE)</f>
        <v>40</v>
      </c>
      <c r="CR8" s="4289"/>
      <c r="CS8" s="2000" t="s">
        <v>76</v>
      </c>
      <c r="CT8" s="1901" t="str">
        <f>IF(CQ8&lt;=15,"★","")</f>
        <v/>
      </c>
      <c r="CU8" s="5173">
        <f>VLOOKUP("長野県",'R4_raw'!$F$15:$CGU$115,MATCH(J8,'R4_raw'!$F$13:$CGU$13,0),FALSE)</f>
        <v>6.4082379433289551</v>
      </c>
      <c r="CV8" s="5173"/>
      <c r="CW8" s="2407" t="s">
        <v>2435</v>
      </c>
      <c r="CZ8" s="106"/>
      <c r="DA8" s="106"/>
      <c r="DB8" s="127"/>
      <c r="DC8" s="127"/>
      <c r="DE8" s="53"/>
      <c r="DH8" s="128"/>
      <c r="DK8" s="129"/>
      <c r="DL8" s="129"/>
      <c r="DM8" s="111"/>
      <c r="DN8" s="111"/>
      <c r="DP8" s="130"/>
      <c r="DQ8" s="131"/>
      <c r="DR8" s="131"/>
      <c r="DS8" s="49"/>
      <c r="EC8" s="111"/>
      <c r="ED8" s="111"/>
      <c r="EE8" s="111"/>
      <c r="EF8" s="111"/>
      <c r="EN8" s="111"/>
      <c r="EO8" s="111"/>
      <c r="EP8" s="111"/>
      <c r="EQ8" s="111"/>
      <c r="ER8" s="111"/>
      <c r="ES8" s="111"/>
      <c r="ET8" s="111"/>
      <c r="EU8" s="111"/>
      <c r="EV8" s="111"/>
      <c r="EW8" s="111"/>
      <c r="EX8" s="111"/>
      <c r="EY8" s="132"/>
      <c r="FB8" s="132"/>
      <c r="FC8" s="132"/>
      <c r="FD8" s="132"/>
      <c r="FE8" s="132"/>
      <c r="FF8" s="132"/>
      <c r="FG8" s="132"/>
      <c r="FH8" s="132"/>
      <c r="FI8" s="132"/>
      <c r="FJ8" s="132"/>
      <c r="FK8" s="132"/>
      <c r="FL8" s="132"/>
      <c r="FM8" s="133"/>
      <c r="FN8" s="133"/>
      <c r="FO8" s="133"/>
      <c r="FP8" s="133"/>
      <c r="FQ8" s="133"/>
      <c r="FR8" s="111"/>
      <c r="FS8" s="111"/>
      <c r="FT8" s="131"/>
      <c r="GJ8" s="103"/>
    </row>
    <row r="9" spans="1:194" ht="18.75" customHeight="1" x14ac:dyDescent="0.2">
      <c r="A9" s="54"/>
      <c r="B9" s="54"/>
      <c r="C9" s="54"/>
      <c r="D9" s="54"/>
      <c r="E9" s="2938" t="s">
        <v>3254</v>
      </c>
      <c r="F9" s="2937"/>
      <c r="G9" s="2937"/>
      <c r="H9" s="2937"/>
      <c r="I9" s="2939" t="s">
        <v>1090</v>
      </c>
      <c r="J9" s="2940" t="s">
        <v>7588</v>
      </c>
      <c r="K9" s="2940" t="s">
        <v>7589</v>
      </c>
      <c r="L9" s="2940" t="s">
        <v>7597</v>
      </c>
      <c r="N9" s="7" t="s">
        <v>0</v>
      </c>
      <c r="P9" s="5137"/>
      <c r="Q9" s="1417" t="s">
        <v>3494</v>
      </c>
      <c r="R9" s="38"/>
      <c r="S9" s="38"/>
      <c r="T9" s="38"/>
      <c r="U9" s="38"/>
      <c r="V9" s="38"/>
      <c r="W9" s="38"/>
      <c r="X9" s="38"/>
      <c r="Y9" s="38"/>
      <c r="Z9" s="38"/>
      <c r="AA9" s="38"/>
      <c r="AB9" s="1906"/>
      <c r="AC9" s="1906"/>
      <c r="AD9" s="1906"/>
      <c r="AE9" s="1906"/>
      <c r="AF9" s="1907"/>
      <c r="AG9" s="1907"/>
      <c r="AH9" s="1906"/>
      <c r="AI9" s="1908"/>
      <c r="AJ9" s="1909"/>
      <c r="AK9" s="1910"/>
      <c r="AL9" s="1911"/>
      <c r="AM9" s="1911"/>
      <c r="AN9" s="1912"/>
      <c r="AO9" s="1912"/>
      <c r="AP9" s="1907"/>
      <c r="AQ9" s="1907"/>
      <c r="AR9" s="1913"/>
      <c r="AS9" s="306"/>
      <c r="AT9" s="62" t="s">
        <v>2459</v>
      </c>
      <c r="AU9" s="4354" t="str">
        <f>VLOOKUP($DF$3,'R3_raw'!$F$15:$ALF$115,MATCH(E9,'R3_raw'!$F$13:$ALF$13,0),FALSE)</f>
        <v>長野</v>
      </c>
      <c r="AV9" s="4354"/>
      <c r="AW9" s="4354"/>
      <c r="AX9" s="62" t="s">
        <v>2460</v>
      </c>
      <c r="AY9" s="62"/>
      <c r="AZ9" s="1876"/>
      <c r="BA9" s="62" t="s">
        <v>3071</v>
      </c>
      <c r="BB9" s="225"/>
      <c r="BC9" s="1534"/>
      <c r="BD9" s="4999">
        <v>2019</v>
      </c>
      <c r="BE9" s="4999"/>
      <c r="BF9" s="4999"/>
      <c r="BG9" s="1534"/>
      <c r="BH9" s="4999">
        <v>2022</v>
      </c>
      <c r="BI9" s="4999"/>
      <c r="BJ9" s="4999"/>
      <c r="BK9" s="4354" t="s">
        <v>3072</v>
      </c>
      <c r="BL9" s="4354"/>
      <c r="BM9" s="4354"/>
      <c r="BN9" s="4992"/>
      <c r="BO9" s="4992"/>
      <c r="BP9" s="4992"/>
      <c r="BQ9" s="62"/>
      <c r="BR9" s="4354" t="s">
        <v>295</v>
      </c>
      <c r="BS9" s="4354"/>
      <c r="BT9" s="1877"/>
      <c r="BV9" s="4610"/>
      <c r="BW9" s="208"/>
      <c r="BX9" s="23"/>
      <c r="BY9" s="23" t="s">
        <v>313</v>
      </c>
      <c r="BZ9" s="361"/>
      <c r="CA9" s="23"/>
      <c r="CB9" s="23"/>
      <c r="CC9" s="23"/>
      <c r="CD9" s="23"/>
      <c r="CE9" s="26"/>
      <c r="CF9" s="4976">
        <f>VLOOKUP($DF$3,'R3_raw'!$F$15:$ALF$115,MATCH(I9,'R3_raw'!$F$13:$ALF$13,0),FALSE)</f>
        <v>6.2743259085580307</v>
      </c>
      <c r="CG9" s="4976"/>
      <c r="CH9" s="2000" t="s">
        <v>2435</v>
      </c>
      <c r="CI9" s="2410" t="s">
        <v>4999</v>
      </c>
      <c r="CJ9" s="4977">
        <f>VLOOKUP($DF$3,'R4_raw'!$F$15:$CGU$115,MATCH(J9,'R4_raw'!$F$13:$CGU$13,0),FALSE)</f>
        <v>6.0759330759330759</v>
      </c>
      <c r="CK9" s="4977"/>
      <c r="CL9" s="4977"/>
      <c r="CM9" s="2000" t="s">
        <v>2435</v>
      </c>
      <c r="CN9" s="5172">
        <f>VLOOKUP($DF$3,'R4_raw'!$F$15:$CGU$115,MATCH(K9,'R4_raw'!$F$13:$CGU$13,0),FALSE)</f>
        <v>777</v>
      </c>
      <c r="CO9" s="5172"/>
      <c r="CP9" s="5172"/>
      <c r="CQ9" s="4289">
        <f>VLOOKUP($DF$3,'R4_raw'!$F$15:$CGU$115,MATCH(L9,'R4_raw'!$F$13:$CGU$13,0),FALSE)</f>
        <v>55</v>
      </c>
      <c r="CR9" s="4289"/>
      <c r="CS9" s="2000" t="s">
        <v>76</v>
      </c>
      <c r="CT9" s="1901" t="str">
        <f>IF(CQ9&lt;=15,"★","")</f>
        <v/>
      </c>
      <c r="CU9" s="5173">
        <f>VLOOKUP("長野県",'R4_raw'!$F$15:$CGU$115,MATCH(J9,'R4_raw'!$F$13:$CGU$13,0),FALSE)</f>
        <v>6.162046105167998</v>
      </c>
      <c r="CV9" s="5173"/>
      <c r="CW9" s="2407" t="s">
        <v>2435</v>
      </c>
      <c r="CZ9" s="106"/>
      <c r="DA9" s="106"/>
      <c r="DB9" s="127"/>
      <c r="DC9" s="127"/>
      <c r="DE9" s="53"/>
      <c r="DH9" s="128"/>
      <c r="DI9" s="128"/>
      <c r="DK9" s="128"/>
      <c r="DM9" s="128"/>
      <c r="DO9" s="128"/>
      <c r="DQ9" s="128"/>
      <c r="DS9" s="128"/>
      <c r="DV9" s="128"/>
      <c r="DW9" s="128"/>
      <c r="DX9" s="111"/>
      <c r="DY9" s="111"/>
      <c r="DZ9" s="128"/>
      <c r="EA9" s="128"/>
      <c r="EC9" s="129"/>
      <c r="ED9" s="129"/>
      <c r="EE9" s="129"/>
      <c r="EF9" s="129"/>
      <c r="EH9" s="130"/>
      <c r="EI9" s="134"/>
      <c r="EJ9" s="134"/>
      <c r="EN9" s="111"/>
      <c r="EO9" s="111"/>
      <c r="EP9" s="111"/>
      <c r="EQ9" s="113"/>
      <c r="ER9" s="113"/>
      <c r="ES9" s="111"/>
      <c r="ET9" s="111"/>
      <c r="EU9" s="113"/>
      <c r="EV9" s="113"/>
      <c r="EW9" s="111"/>
      <c r="EX9" s="111"/>
      <c r="EY9" s="132"/>
      <c r="FB9" s="135"/>
      <c r="FC9" s="131"/>
      <c r="FD9" s="131"/>
      <c r="FE9" s="131"/>
      <c r="FF9" s="131"/>
      <c r="FG9" s="131"/>
      <c r="FH9" s="131"/>
      <c r="FI9" s="131"/>
      <c r="FJ9" s="131"/>
      <c r="FK9" s="131"/>
      <c r="FL9" s="131"/>
      <c r="FM9" s="133"/>
      <c r="FN9" s="133"/>
      <c r="FO9" s="133"/>
      <c r="FP9" s="133"/>
      <c r="FQ9" s="133"/>
      <c r="FR9" s="111"/>
      <c r="FS9" s="111"/>
      <c r="FT9" s="131"/>
      <c r="GJ9" s="103"/>
    </row>
    <row r="10" spans="1:194" ht="18.75" customHeight="1" thickBot="1" x14ac:dyDescent="0.25">
      <c r="A10" s="2941"/>
      <c r="B10" s="54"/>
      <c r="C10" s="54"/>
      <c r="D10" s="54"/>
      <c r="E10" s="2938" t="s">
        <v>3255</v>
      </c>
      <c r="F10" s="2938" t="s">
        <v>8921</v>
      </c>
      <c r="G10" s="2938" t="s">
        <v>5424</v>
      </c>
      <c r="H10" s="2938" t="s">
        <v>8920</v>
      </c>
      <c r="I10" s="2939" t="s">
        <v>1092</v>
      </c>
      <c r="J10" s="2940" t="s">
        <v>7590</v>
      </c>
      <c r="K10" s="2940" t="s">
        <v>7598</v>
      </c>
      <c r="L10" s="2940" t="s">
        <v>7599</v>
      </c>
      <c r="N10" s="7" t="s">
        <v>0</v>
      </c>
      <c r="P10" s="5137"/>
      <c r="Q10" s="4994" t="s">
        <v>5142</v>
      </c>
      <c r="R10" s="4489"/>
      <c r="S10" s="4489"/>
      <c r="T10" s="4489"/>
      <c r="U10" s="4489"/>
      <c r="V10" s="4489"/>
      <c r="W10" s="4489"/>
      <c r="X10" s="4489"/>
      <c r="Y10" s="4489"/>
      <c r="Z10" s="4489"/>
      <c r="AA10" s="4489"/>
      <c r="AB10" s="4601">
        <v>2019</v>
      </c>
      <c r="AC10" s="4601"/>
      <c r="AD10" s="4601"/>
      <c r="AE10" s="62"/>
      <c r="AF10" s="4601">
        <v>2022</v>
      </c>
      <c r="AG10" s="4601"/>
      <c r="AH10" s="4601"/>
      <c r="AI10" s="4995" t="s">
        <v>3067</v>
      </c>
      <c r="AJ10" s="4995"/>
      <c r="AK10" s="62"/>
      <c r="AL10" s="2307" t="s">
        <v>2798</v>
      </c>
      <c r="AM10" s="2307"/>
      <c r="AN10" s="2307"/>
      <c r="AO10" s="62"/>
      <c r="AP10" s="4247" t="s">
        <v>277</v>
      </c>
      <c r="AQ10" s="4247"/>
      <c r="AR10" s="1914"/>
      <c r="AS10" s="306"/>
      <c r="AT10" s="354"/>
      <c r="AU10" s="4982" t="s">
        <v>2458</v>
      </c>
      <c r="AV10" s="4982"/>
      <c r="AW10" s="4982"/>
      <c r="AX10" s="4982"/>
      <c r="AY10" s="4982"/>
      <c r="AZ10" s="4982"/>
      <c r="BA10" s="4982"/>
      <c r="BB10" s="4982"/>
      <c r="BC10" s="4982"/>
      <c r="BD10" s="4998">
        <f>VLOOKUP($DF$3,'R3_raw'!$F$15:$ALF$115,MATCH(E10,'R3_raw'!$F$13:$ALF$13,0),FALSE)</f>
        <v>15.406976744186</v>
      </c>
      <c r="BE10" s="4998"/>
      <c r="BF10" s="2177" t="s">
        <v>5001</v>
      </c>
      <c r="BG10" s="2000" t="s">
        <v>4999</v>
      </c>
      <c r="BH10" s="4684">
        <f>VLOOKUP($DF$3,'R4_raw'!$F$15:$CGU$115,MATCH(F10,'R4_raw'!$F$13:$CGU$13,0),FALSE)</f>
        <v>19.381443298969074</v>
      </c>
      <c r="BI10" s="4684"/>
      <c r="BJ10" s="2000" t="s">
        <v>80</v>
      </c>
      <c r="BK10" s="4997">
        <f>VLOOKUP($DF$3,'R4_raw'!$F$15:$CGU$115,MATCH(G10,'R4_raw'!$F$13:$CGU$13,0),FALSE)</f>
        <v>485</v>
      </c>
      <c r="BL10" s="4997"/>
      <c r="BM10" s="2931" t="s">
        <v>3</v>
      </c>
      <c r="BN10" s="4664"/>
      <c r="BO10" s="4664"/>
      <c r="BP10" s="2935"/>
      <c r="BQ10" s="3865"/>
      <c r="BR10" s="4676">
        <f>VLOOKUP("長野県",'R4_raw'!$F$15:$CGU$115,MATCH(F10,'R4_raw'!$F$13:$CGU$13,0),FALSE)</f>
        <v>22.460317460317462</v>
      </c>
      <c r="BS10" s="4676"/>
      <c r="BT10" s="2936" t="s">
        <v>3194</v>
      </c>
      <c r="BV10" s="5169"/>
      <c r="BW10" s="360"/>
      <c r="BX10" s="361"/>
      <c r="BY10" s="361" t="s">
        <v>314</v>
      </c>
      <c r="BZ10" s="1509"/>
      <c r="CA10" s="361"/>
      <c r="CB10" s="361"/>
      <c r="CC10" s="361"/>
      <c r="CD10" s="361"/>
      <c r="CE10" s="26"/>
      <c r="CF10" s="4976">
        <f>VLOOKUP($DF$3,'R3_raw'!$F$15:$ALF$115,MATCH(I10,'R3_raw'!$F$13:$ALF$13,0),FALSE)</f>
        <v>5.8488576449912131</v>
      </c>
      <c r="CG10" s="4976"/>
      <c r="CH10" s="2000" t="s">
        <v>2435</v>
      </c>
      <c r="CI10" s="2410" t="s">
        <v>4999</v>
      </c>
      <c r="CJ10" s="4978">
        <f>VLOOKUP($DF$3,'R4_raw'!$F$15:$CGU$115,MATCH(J10,'R4_raw'!$F$13:$CGU$13,0),FALSE)</f>
        <v>5.72</v>
      </c>
      <c r="CK10" s="4978"/>
      <c r="CL10" s="4978"/>
      <c r="CM10" s="2000" t="s">
        <v>2435</v>
      </c>
      <c r="CN10" s="5174">
        <f>VLOOKUP($DF$3,'R4_raw'!$F$15:$CGU$115,MATCH(K10,'R4_raw'!$F$13:$CGU$13,0),FALSE)</f>
        <v>350</v>
      </c>
      <c r="CO10" s="5174"/>
      <c r="CP10" s="5174"/>
      <c r="CQ10" s="5175">
        <f>VLOOKUP($DF$3,'R4_raw'!$F$15:$CGU$115,MATCH(L10,'R4_raw'!$F$13:$CGU$13,0),FALSE)</f>
        <v>41</v>
      </c>
      <c r="CR10" s="5175"/>
      <c r="CS10" s="2409" t="s">
        <v>76</v>
      </c>
      <c r="CT10" s="1922" t="str">
        <f>IF(CQ10&lt;=15,"★","")</f>
        <v/>
      </c>
      <c r="CU10" s="5173">
        <f>VLOOKUP("長野県",'R4_raw'!$F$15:$CGU$115,MATCH(J10,'R4_raw'!$F$13:$CGU$13,0),FALSE)</f>
        <v>5.6920895052001264</v>
      </c>
      <c r="CV10" s="5173"/>
      <c r="CW10" s="2408" t="s">
        <v>2435</v>
      </c>
      <c r="DU10" s="113"/>
      <c r="DV10" s="128"/>
      <c r="DW10" s="128"/>
      <c r="DX10" s="111"/>
      <c r="DY10" s="111"/>
      <c r="DZ10" s="128"/>
      <c r="EA10" s="128"/>
      <c r="EC10" s="129"/>
      <c r="ED10" s="129"/>
      <c r="EE10" s="129"/>
      <c r="EF10" s="129"/>
      <c r="EH10" s="130"/>
      <c r="EI10" s="134"/>
      <c r="EJ10" s="134"/>
      <c r="EN10" s="111"/>
      <c r="EO10" s="111"/>
      <c r="EP10" s="111"/>
      <c r="EQ10" s="137"/>
      <c r="ER10" s="137"/>
      <c r="ES10" s="138"/>
      <c r="ET10" s="138"/>
      <c r="EU10" s="128"/>
      <c r="EV10" s="128"/>
      <c r="EW10" s="131"/>
      <c r="EX10" s="131"/>
      <c r="EY10" s="139"/>
      <c r="FA10" s="49"/>
      <c r="FB10" s="140"/>
      <c r="FC10" s="140"/>
      <c r="FD10" s="140"/>
      <c r="FE10" s="140"/>
      <c r="FF10" s="140"/>
      <c r="FG10" s="140"/>
      <c r="FH10" s="140"/>
      <c r="FI10" s="140"/>
      <c r="FJ10" s="140"/>
      <c r="FK10" s="140"/>
      <c r="FL10" s="111"/>
      <c r="FM10" s="111"/>
      <c r="FN10" s="111"/>
      <c r="FO10" s="111"/>
      <c r="FP10" s="111"/>
      <c r="FQ10" s="111"/>
      <c r="FR10" s="111"/>
      <c r="FS10" s="111"/>
      <c r="FT10" s="111"/>
      <c r="FU10" s="111"/>
      <c r="GJ10" s="103"/>
    </row>
    <row r="11" spans="1:194" ht="26.25" customHeight="1" x14ac:dyDescent="0.2">
      <c r="A11" s="2941" t="s">
        <v>3215</v>
      </c>
      <c r="B11" s="2942" t="s">
        <v>7013</v>
      </c>
      <c r="C11" s="2942" t="s">
        <v>7749</v>
      </c>
      <c r="D11" s="2942" t="s">
        <v>7016</v>
      </c>
      <c r="E11" s="2937"/>
      <c r="F11" s="2937"/>
      <c r="G11" s="2937"/>
      <c r="H11" s="2937"/>
      <c r="I11" s="54"/>
      <c r="J11" s="54"/>
      <c r="K11" s="54"/>
      <c r="L11" s="54"/>
      <c r="N11" s="7" t="s">
        <v>0</v>
      </c>
      <c r="P11" s="5137"/>
      <c r="Q11" s="1865"/>
      <c r="R11" s="4982" t="s">
        <v>3160</v>
      </c>
      <c r="S11" s="4982"/>
      <c r="T11" s="4982"/>
      <c r="U11" s="4982"/>
      <c r="V11" s="4982"/>
      <c r="W11" s="4982"/>
      <c r="X11" s="4982"/>
      <c r="Y11" s="4982"/>
      <c r="Z11" s="4982"/>
      <c r="AA11" s="4982"/>
      <c r="AB11" s="4563">
        <f>VLOOKUP($DF$3,'R3_raw'!$F$15:$ALF$115,MATCH(A11,'R3_raw'!$F$13:$ALF$13,0),FALSE)</f>
        <v>2.264875556288116</v>
      </c>
      <c r="AC11" s="4563"/>
      <c r="AD11" s="2177"/>
      <c r="AE11" s="2410" t="s">
        <v>7676</v>
      </c>
      <c r="AF11" s="4676">
        <f>VLOOKUP($DF$3,'R4_raw'!$F$15:$CGU$115,MATCH(B11,'R4_raw'!$F$13:$CGU$13,0),FALSE)</f>
        <v>2.3847298705164457</v>
      </c>
      <c r="AG11" s="4676"/>
      <c r="AH11" s="1901"/>
      <c r="AI11" s="4351">
        <f>VLOOKUP($DF$3,'R4_raw'!$F$15:$CGU$115,MATCH(C11,'R4_raw'!$F$13:$CGU$13,0),FALSE)</f>
        <v>13438</v>
      </c>
      <c r="AJ11" s="4351"/>
      <c r="AK11" s="4351"/>
      <c r="AL11" s="4289">
        <f>VLOOKUP($DF$3,'R4_raw'!$F$15:$CGU$115,MATCH(D11,'R4_raw'!$F$13:$CGU$13,0),FALSE)</f>
        <v>35</v>
      </c>
      <c r="AM11" s="4289"/>
      <c r="AN11" s="221" t="s">
        <v>76</v>
      </c>
      <c r="AO11" s="27" t="str">
        <f>IF(AL11&lt;=15,"★","")</f>
        <v/>
      </c>
      <c r="AP11" s="5000">
        <f>VLOOKUP("長野県",'R4_raw'!$F$15:$CGU$115,MATCH(B11,'R4_raw'!$F$13:$CGU$13,0),FALSE)</f>
        <v>2.4061091088484781</v>
      </c>
      <c r="AQ11" s="5000"/>
      <c r="AR11" s="2369"/>
      <c r="AT11" s="4987" t="s">
        <v>4997</v>
      </c>
      <c r="AU11" s="4988"/>
      <c r="AV11" s="4988"/>
      <c r="AW11" s="4988"/>
      <c r="AX11" s="4988"/>
      <c r="AY11" s="4988"/>
      <c r="AZ11" s="4988"/>
      <c r="BA11" s="4988"/>
      <c r="BB11" s="4988"/>
      <c r="BC11" s="4988"/>
      <c r="BD11" s="4988"/>
      <c r="BE11" s="4988"/>
      <c r="BF11" s="4331">
        <v>2019</v>
      </c>
      <c r="BG11" s="4331"/>
      <c r="BH11" s="4331"/>
      <c r="BI11" s="1420"/>
      <c r="BJ11" s="4331">
        <v>2022</v>
      </c>
      <c r="BK11" s="4331"/>
      <c r="BL11" s="4331"/>
      <c r="BM11" s="209"/>
      <c r="BN11" s="1420" t="s">
        <v>8923</v>
      </c>
      <c r="BO11" s="209"/>
      <c r="BP11" s="209"/>
      <c r="BQ11" s="4862" t="s">
        <v>8922</v>
      </c>
      <c r="BR11" s="4862"/>
      <c r="BS11" s="4862"/>
      <c r="BT11" s="4993"/>
      <c r="BU11" s="1510"/>
      <c r="BV11" s="1428"/>
      <c r="BW11" s="1432" t="s">
        <v>5143</v>
      </c>
      <c r="BX11" s="1428"/>
      <c r="BY11" s="1428"/>
      <c r="BZ11" s="1428"/>
      <c r="CA11" s="1428"/>
      <c r="CB11" s="1428"/>
      <c r="CC11" s="1428"/>
      <c r="CD11" s="1428"/>
      <c r="CE11" s="1428"/>
      <c r="CF11" s="1428"/>
      <c r="CG11" s="1428"/>
      <c r="CH11" s="1428"/>
      <c r="CI11" s="1428"/>
      <c r="CJ11" s="1428"/>
      <c r="CK11" s="1428"/>
      <c r="CL11" s="1428"/>
      <c r="CM11" s="1428"/>
      <c r="CN11" s="1428"/>
      <c r="CO11" s="1428"/>
      <c r="CP11" s="1428"/>
      <c r="CQ11" s="1428"/>
      <c r="CR11" s="1428"/>
      <c r="CS11" s="1428"/>
      <c r="CT11" s="1428"/>
      <c r="CU11" s="1428"/>
      <c r="CV11" s="1428"/>
      <c r="CW11" s="1429"/>
      <c r="EN11" s="111"/>
      <c r="EO11" s="111"/>
      <c r="EP11" s="111"/>
      <c r="EQ11" s="137"/>
      <c r="ER11" s="137"/>
      <c r="ES11" s="138"/>
      <c r="ET11" s="138"/>
      <c r="EU11" s="128"/>
      <c r="EV11" s="128"/>
      <c r="EW11" s="131"/>
      <c r="EX11" s="131"/>
      <c r="EY11" s="139"/>
      <c r="FA11" s="49"/>
      <c r="FB11" s="140"/>
      <c r="FC11" s="140"/>
      <c r="FD11" s="140"/>
      <c r="FE11" s="140"/>
      <c r="FF11" s="140"/>
      <c r="FG11" s="140"/>
      <c r="FH11" s="140"/>
      <c r="FI11" s="140"/>
      <c r="FJ11" s="140"/>
      <c r="FK11" s="140"/>
      <c r="FL11" s="141"/>
      <c r="FM11" s="141"/>
      <c r="FO11" s="111"/>
      <c r="FP11" s="111"/>
      <c r="FR11" s="120"/>
      <c r="FS11" s="120"/>
      <c r="FT11" s="120"/>
      <c r="GJ11" s="103"/>
    </row>
    <row r="12" spans="1:194" ht="18.75" customHeight="1" x14ac:dyDescent="0.2">
      <c r="A12" s="2941" t="s">
        <v>3197</v>
      </c>
      <c r="B12" s="2942" t="s">
        <v>7014</v>
      </c>
      <c r="C12" s="2942" t="s">
        <v>7015</v>
      </c>
      <c r="D12" s="2942" t="s">
        <v>5423</v>
      </c>
      <c r="E12" s="2937"/>
      <c r="F12" s="2937"/>
      <c r="G12" s="2937"/>
      <c r="H12" s="2937"/>
      <c r="I12" s="54"/>
      <c r="J12" s="54"/>
      <c r="K12" s="54"/>
      <c r="L12" s="54"/>
      <c r="N12" s="7" t="s">
        <v>0</v>
      </c>
      <c r="P12" s="5137"/>
      <c r="Q12" s="1865"/>
      <c r="R12" s="4982" t="s">
        <v>7744</v>
      </c>
      <c r="S12" s="4982"/>
      <c r="T12" s="4982"/>
      <c r="U12" s="4982"/>
      <c r="V12" s="4982"/>
      <c r="W12" s="4982"/>
      <c r="X12" s="4982"/>
      <c r="Y12" s="4982"/>
      <c r="Z12" s="4982"/>
      <c r="AA12" s="4982"/>
      <c r="AB12" s="4563">
        <f>VLOOKUP($DF$3,'R3_raw'!$F$15:$ALF$115,MATCH(A12,'R3_raw'!$F$13:$ALF$13,0),FALSE)</f>
        <v>3.7033492822966498</v>
      </c>
      <c r="AC12" s="4563"/>
      <c r="AD12" s="2177"/>
      <c r="AE12" s="2410" t="s">
        <v>7677</v>
      </c>
      <c r="AF12" s="4676">
        <f>VLOOKUP($DF$3,'R4_raw'!$F$15:$CGU$115,MATCH(B12,'R4_raw'!$F$13:$CGU$13,0),FALSE)</f>
        <v>3.7573221757322175</v>
      </c>
      <c r="AG12" s="4676"/>
      <c r="AH12" s="1901"/>
      <c r="AI12" s="4351">
        <f>VLOOKUP($DF$3,'R4_raw'!$F$15:$CGU$115,MATCH(C12,'R4_raw'!$F$13:$CGU$13,0),FALSE)</f>
        <v>239</v>
      </c>
      <c r="AJ12" s="4351"/>
      <c r="AK12" s="4351"/>
      <c r="AL12" s="4289">
        <f>VLOOKUP($DF$3,'R4_raw'!$F$15:$CGU$115,MATCH(D12,'R4_raw'!$F$13:$CGU$13,0),FALSE)</f>
        <v>20</v>
      </c>
      <c r="AM12" s="4289"/>
      <c r="AN12" s="221" t="s">
        <v>76</v>
      </c>
      <c r="AO12" s="2900" t="str">
        <f>IF(AL12&lt;=15,"★","")</f>
        <v/>
      </c>
      <c r="AP12" s="5000">
        <f>VLOOKUP("長野県",'R4_raw'!$F$15:$CGU$115,MATCH(B12,'R4_raw'!$F$13:$CGU$13,0),FALSE)</f>
        <v>3.6111944027986005</v>
      </c>
      <c r="AQ12" s="5000"/>
      <c r="AR12" s="2369"/>
      <c r="AT12" s="327"/>
      <c r="AU12" s="1872" t="s">
        <v>2461</v>
      </c>
      <c r="AV12" s="210"/>
      <c r="AW12" s="210"/>
      <c r="AX12" s="210"/>
      <c r="AY12" s="89"/>
      <c r="AZ12" s="89"/>
      <c r="BA12" s="89"/>
      <c r="BB12" s="89"/>
      <c r="BC12" s="89"/>
      <c r="BD12" s="89"/>
      <c r="BE12" s="89"/>
      <c r="BF12" s="4986">
        <v>22.460317460317462</v>
      </c>
      <c r="BG12" s="4986"/>
      <c r="BH12" s="2177" t="s">
        <v>14</v>
      </c>
      <c r="BI12" s="221" t="s">
        <v>4999</v>
      </c>
      <c r="BJ12" s="4986">
        <v>21.761219305673158</v>
      </c>
      <c r="BK12" s="4986"/>
      <c r="BL12" s="2177" t="s">
        <v>303</v>
      </c>
      <c r="BM12" s="4985">
        <v>1181</v>
      </c>
      <c r="BN12" s="4985"/>
      <c r="BO12" s="4985"/>
      <c r="BP12" s="2899" t="s">
        <v>3</v>
      </c>
      <c r="BQ12" s="4985">
        <v>257</v>
      </c>
      <c r="BR12" s="4985"/>
      <c r="BS12" s="4985"/>
      <c r="BT12" s="2932" t="s">
        <v>3</v>
      </c>
      <c r="BU12" s="1506"/>
      <c r="BV12" s="1427"/>
      <c r="BW12" s="1427"/>
      <c r="BX12" s="1427"/>
      <c r="BY12" s="1430"/>
      <c r="BZ12" s="5157" t="s">
        <v>288</v>
      </c>
      <c r="CA12" s="5158"/>
      <c r="CB12" s="5158"/>
      <c r="CC12" s="5158"/>
      <c r="CD12" s="5158"/>
      <c r="CE12" s="5158"/>
      <c r="CF12" s="5158"/>
      <c r="CG12" s="5159"/>
      <c r="CH12" s="5148" t="s">
        <v>290</v>
      </c>
      <c r="CI12" s="5149"/>
      <c r="CJ12" s="5149"/>
      <c r="CK12" s="5149"/>
      <c r="CL12" s="5149"/>
      <c r="CM12" s="5149"/>
      <c r="CN12" s="5149"/>
      <c r="CO12" s="5155"/>
      <c r="CP12" s="5148" t="s">
        <v>289</v>
      </c>
      <c r="CQ12" s="5149"/>
      <c r="CR12" s="5149"/>
      <c r="CS12" s="5149"/>
      <c r="CT12" s="5149"/>
      <c r="CU12" s="5149"/>
      <c r="CV12" s="5149"/>
      <c r="CW12" s="5150"/>
      <c r="DA12" s="9"/>
      <c r="DH12" s="112"/>
      <c r="DI12" s="112"/>
      <c r="DJ12" s="111"/>
      <c r="DK12" s="112"/>
      <c r="DL12" s="111"/>
      <c r="DM12" s="112"/>
      <c r="DN12" s="111"/>
      <c r="DO12" s="112"/>
      <c r="DP12" s="111"/>
      <c r="DQ12" s="112"/>
      <c r="DR12" s="111"/>
      <c r="DS12" s="112"/>
      <c r="DT12" s="111"/>
      <c r="EN12" s="111"/>
      <c r="EO12" s="111"/>
      <c r="EP12" s="111"/>
      <c r="EQ12" s="137"/>
      <c r="ER12" s="137"/>
      <c r="ES12" s="138"/>
      <c r="ET12" s="138"/>
      <c r="EU12" s="128"/>
      <c r="EV12" s="128"/>
      <c r="EW12" s="131"/>
      <c r="EX12" s="131"/>
      <c r="EY12" s="139"/>
      <c r="FA12" s="49"/>
      <c r="FB12" s="142"/>
      <c r="FC12" s="142"/>
      <c r="FD12" s="142"/>
      <c r="FE12" s="142"/>
      <c r="FF12" s="142"/>
      <c r="FG12" s="142"/>
      <c r="FH12" s="142"/>
      <c r="FI12" s="142"/>
      <c r="FJ12" s="142"/>
      <c r="FK12" s="142"/>
      <c r="FP12" s="7"/>
      <c r="FS12" s="111"/>
      <c r="FT12" s="111"/>
      <c r="FU12" s="111"/>
      <c r="GJ12" s="103"/>
    </row>
    <row r="13" spans="1:194" ht="18.75" customHeight="1" x14ac:dyDescent="0.2">
      <c r="A13" s="54"/>
      <c r="B13" s="54"/>
      <c r="C13" s="54"/>
      <c r="D13" s="54"/>
      <c r="E13" s="2937"/>
      <c r="F13" s="2937"/>
      <c r="G13" s="2937"/>
      <c r="H13" s="2937"/>
      <c r="I13" s="54"/>
      <c r="J13" s="54"/>
      <c r="K13" s="54"/>
      <c r="L13" s="54"/>
      <c r="N13" s="7" t="s">
        <v>0</v>
      </c>
      <c r="P13" s="5137"/>
      <c r="Q13" s="5183" t="s">
        <v>5467</v>
      </c>
      <c r="R13" s="5184"/>
      <c r="S13" s="5184"/>
      <c r="T13" s="5184"/>
      <c r="U13" s="5184"/>
      <c r="V13" s="5184"/>
      <c r="W13" s="5184"/>
      <c r="X13" s="5184"/>
      <c r="Y13" s="5184"/>
      <c r="Z13" s="5184"/>
      <c r="AA13" s="5184"/>
      <c r="AB13" s="1915"/>
      <c r="AC13" s="1916"/>
      <c r="AD13" s="1916"/>
      <c r="AE13" s="1916"/>
      <c r="AF13" s="1916"/>
      <c r="AG13" s="1916"/>
      <c r="AH13" s="1916"/>
      <c r="AI13" s="1916"/>
      <c r="AJ13" s="1917"/>
      <c r="AK13" s="1917"/>
      <c r="AL13" s="1918"/>
      <c r="AM13" s="1918"/>
      <c r="AN13" s="1918"/>
      <c r="AO13" s="1917"/>
      <c r="AP13" s="1919"/>
      <c r="AQ13" s="1919"/>
      <c r="AR13" s="1920"/>
      <c r="AT13" s="327"/>
      <c r="AU13" s="1872" t="s">
        <v>36</v>
      </c>
      <c r="AV13" s="89"/>
      <c r="AW13" s="1873"/>
      <c r="AX13" s="1873"/>
      <c r="AY13" s="1873"/>
      <c r="AZ13" s="1873"/>
      <c r="BA13" s="89"/>
      <c r="BB13" s="89"/>
      <c r="BC13" s="89"/>
      <c r="BD13" s="89"/>
      <c r="BE13" s="89"/>
      <c r="BF13" s="4986">
        <v>20.242914979757085</v>
      </c>
      <c r="BG13" s="4986"/>
      <c r="BH13" s="2177" t="s">
        <v>14</v>
      </c>
      <c r="BI13" s="221" t="s">
        <v>4999</v>
      </c>
      <c r="BJ13" s="4986">
        <v>19.169329073482427</v>
      </c>
      <c r="BK13" s="4986"/>
      <c r="BL13" s="2177" t="s">
        <v>303</v>
      </c>
      <c r="BM13" s="4985">
        <v>313</v>
      </c>
      <c r="BN13" s="4985"/>
      <c r="BO13" s="4985"/>
      <c r="BP13" s="2899" t="s">
        <v>3</v>
      </c>
      <c r="BQ13" s="4985">
        <v>60</v>
      </c>
      <c r="BR13" s="4985"/>
      <c r="BS13" s="4985"/>
      <c r="BT13" s="2932" t="s">
        <v>3</v>
      </c>
      <c r="BU13" s="1506"/>
      <c r="BV13" s="1427"/>
      <c r="BW13" s="1427"/>
      <c r="BX13" s="1427"/>
      <c r="BY13" s="1430"/>
      <c r="BZ13" s="5160"/>
      <c r="CA13" s="5161"/>
      <c r="CB13" s="5161"/>
      <c r="CC13" s="5161"/>
      <c r="CD13" s="5161"/>
      <c r="CE13" s="5161"/>
      <c r="CF13" s="5161"/>
      <c r="CG13" s="5162"/>
      <c r="CH13" s="5151"/>
      <c r="CI13" s="5152"/>
      <c r="CJ13" s="5152"/>
      <c r="CK13" s="5152"/>
      <c r="CL13" s="5152"/>
      <c r="CM13" s="5152"/>
      <c r="CN13" s="5152"/>
      <c r="CO13" s="5156"/>
      <c r="CP13" s="5151"/>
      <c r="CQ13" s="5152"/>
      <c r="CR13" s="5152"/>
      <c r="CS13" s="5152"/>
      <c r="CT13" s="5152"/>
      <c r="CU13" s="5152"/>
      <c r="CV13" s="5152"/>
      <c r="CW13" s="5153"/>
      <c r="DD13" s="120"/>
      <c r="DE13" s="120"/>
      <c r="DF13" s="120"/>
      <c r="DH13" s="128"/>
      <c r="DI13" s="128"/>
      <c r="DJ13" s="128"/>
      <c r="DK13" s="129"/>
      <c r="DL13" s="129"/>
      <c r="DM13" s="129"/>
      <c r="DN13" s="129"/>
      <c r="DP13" s="130"/>
      <c r="DQ13" s="134"/>
      <c r="DR13" s="134"/>
      <c r="EN13" s="111"/>
      <c r="EO13" s="111"/>
      <c r="EP13" s="111"/>
      <c r="EQ13" s="137"/>
      <c r="ER13" s="137"/>
      <c r="ES13" s="138"/>
      <c r="ET13" s="138"/>
      <c r="EU13" s="128"/>
      <c r="EV13" s="128"/>
      <c r="EW13" s="131"/>
      <c r="EX13" s="131"/>
      <c r="EY13" s="139"/>
      <c r="FA13" s="49"/>
      <c r="FC13" s="140"/>
      <c r="FD13" s="140"/>
      <c r="FE13" s="140"/>
      <c r="FF13" s="140"/>
      <c r="FG13" s="140"/>
      <c r="FH13" s="140"/>
      <c r="FI13" s="140"/>
      <c r="FJ13" s="140"/>
      <c r="FK13" s="140"/>
      <c r="FL13" s="140"/>
      <c r="FM13" s="140"/>
      <c r="FN13" s="140"/>
      <c r="FO13" s="140"/>
      <c r="FP13" s="113"/>
      <c r="FQ13" s="113"/>
      <c r="FR13" s="111"/>
      <c r="FS13" s="111"/>
      <c r="FT13" s="111"/>
      <c r="FU13" s="111"/>
      <c r="GJ13" s="103"/>
    </row>
    <row r="14" spans="1:194" ht="15" x14ac:dyDescent="0.2">
      <c r="A14" s="54"/>
      <c r="B14" s="54"/>
      <c r="C14" s="54"/>
      <c r="D14" s="54"/>
      <c r="E14" s="2937"/>
      <c r="F14" s="2937"/>
      <c r="G14" s="2937"/>
      <c r="H14" s="2937"/>
      <c r="I14" s="54"/>
      <c r="J14" s="54"/>
      <c r="K14" s="54"/>
      <c r="L14" s="54"/>
      <c r="M14" s="106"/>
      <c r="N14" s="7" t="s">
        <v>0</v>
      </c>
      <c r="P14" s="5137"/>
      <c r="Q14" s="5185"/>
      <c r="R14" s="5186"/>
      <c r="S14" s="5186"/>
      <c r="T14" s="5186"/>
      <c r="U14" s="5186"/>
      <c r="V14" s="5186"/>
      <c r="W14" s="5186"/>
      <c r="X14" s="5186"/>
      <c r="Y14" s="5186"/>
      <c r="Z14" s="5186"/>
      <c r="AA14" s="5186"/>
      <c r="AB14" s="5187">
        <v>2019</v>
      </c>
      <c r="AC14" s="5187"/>
      <c r="AD14" s="2305"/>
      <c r="AE14" s="225"/>
      <c r="AF14" s="5187">
        <v>2022</v>
      </c>
      <c r="AG14" s="5187"/>
      <c r="AH14" s="2305"/>
      <c r="AI14" s="4996" t="s">
        <v>3067</v>
      </c>
      <c r="AJ14" s="4996"/>
      <c r="AK14" s="2305"/>
      <c r="AL14" s="2306" t="s">
        <v>2798</v>
      </c>
      <c r="AM14" s="2306"/>
      <c r="AN14" s="2306"/>
      <c r="AO14" s="2305"/>
      <c r="AP14" s="5195" t="s">
        <v>277</v>
      </c>
      <c r="AQ14" s="5195"/>
      <c r="AR14" s="1921"/>
      <c r="AT14" s="327"/>
      <c r="AU14" s="1872" t="s">
        <v>11</v>
      </c>
      <c r="AV14" s="89"/>
      <c r="AW14" s="89"/>
      <c r="AX14" s="89"/>
      <c r="AY14" s="89"/>
      <c r="AZ14" s="89"/>
      <c r="BA14" s="89"/>
      <c r="BB14" s="89"/>
      <c r="BC14" s="89"/>
      <c r="BD14" s="89"/>
      <c r="BE14" s="89"/>
      <c r="BF14" s="4986">
        <v>1.6768292682926831</v>
      </c>
      <c r="BG14" s="4986"/>
      <c r="BH14" s="2177" t="s">
        <v>14</v>
      </c>
      <c r="BI14" s="221" t="s">
        <v>4999</v>
      </c>
      <c r="BJ14" s="4986">
        <v>4.4326241134751774</v>
      </c>
      <c r="BK14" s="4986"/>
      <c r="BL14" s="2177" t="s">
        <v>303</v>
      </c>
      <c r="BM14" s="4985">
        <v>564</v>
      </c>
      <c r="BN14" s="4985"/>
      <c r="BO14" s="4985"/>
      <c r="BP14" s="2899" t="s">
        <v>3</v>
      </c>
      <c r="BQ14" s="4985">
        <v>25</v>
      </c>
      <c r="BR14" s="4985"/>
      <c r="BS14" s="4985"/>
      <c r="BT14" s="2932" t="s">
        <v>3</v>
      </c>
      <c r="BU14" s="1506"/>
      <c r="BV14" s="302"/>
      <c r="BW14" s="302"/>
      <c r="BX14" s="302"/>
      <c r="BY14" s="1431"/>
      <c r="BZ14" s="4989" t="s">
        <v>304</v>
      </c>
      <c r="CA14" s="4990"/>
      <c r="CB14" s="4991"/>
      <c r="CC14" s="4979" t="s">
        <v>229</v>
      </c>
      <c r="CD14" s="4980"/>
      <c r="CE14" s="4981"/>
      <c r="CF14" s="4980" t="s">
        <v>51</v>
      </c>
      <c r="CG14" s="4981"/>
      <c r="CH14" s="4989" t="s">
        <v>304</v>
      </c>
      <c r="CI14" s="4990"/>
      <c r="CJ14" s="4991"/>
      <c r="CK14" s="4979" t="s">
        <v>229</v>
      </c>
      <c r="CL14" s="4980"/>
      <c r="CM14" s="4981"/>
      <c r="CN14" s="5145" t="s">
        <v>51</v>
      </c>
      <c r="CO14" s="5146"/>
      <c r="CP14" s="4989" t="s">
        <v>304</v>
      </c>
      <c r="CQ14" s="4990"/>
      <c r="CR14" s="4991"/>
      <c r="CS14" s="5145" t="s">
        <v>229</v>
      </c>
      <c r="CT14" s="5154"/>
      <c r="CU14" s="5146"/>
      <c r="CV14" s="5145" t="s">
        <v>51</v>
      </c>
      <c r="CW14" s="5147"/>
      <c r="DA14" s="132"/>
      <c r="DB14" s="143"/>
      <c r="DC14" s="143"/>
      <c r="DD14" s="132"/>
      <c r="DE14" s="132"/>
      <c r="DF14" s="132"/>
      <c r="DG14" s="132"/>
      <c r="DH14" s="128"/>
      <c r="DI14" s="128"/>
      <c r="DJ14" s="111"/>
      <c r="DK14" s="129"/>
      <c r="DL14" s="129"/>
      <c r="DM14" s="129"/>
      <c r="DN14" s="129"/>
      <c r="DP14" s="130"/>
      <c r="DQ14" s="134"/>
      <c r="DR14" s="134"/>
      <c r="EN14" s="111"/>
      <c r="EO14" s="111"/>
      <c r="EP14" s="111"/>
      <c r="EQ14" s="137"/>
      <c r="ER14" s="137"/>
      <c r="ES14" s="138"/>
      <c r="ET14" s="138"/>
      <c r="EU14" s="128"/>
      <c r="EV14" s="128"/>
      <c r="EW14" s="131"/>
      <c r="EX14" s="131"/>
      <c r="EY14" s="139"/>
      <c r="FA14" s="49"/>
      <c r="FB14" s="144"/>
      <c r="FC14" s="140"/>
      <c r="FD14" s="140"/>
      <c r="FE14" s="140"/>
      <c r="FF14" s="140"/>
      <c r="FG14" s="140"/>
      <c r="FH14" s="140"/>
      <c r="FI14" s="140"/>
      <c r="FJ14" s="140"/>
      <c r="FK14" s="140"/>
      <c r="FL14" s="140"/>
      <c r="FM14" s="140"/>
      <c r="FN14" s="140"/>
      <c r="FO14" s="140"/>
      <c r="FP14" s="113"/>
      <c r="FQ14" s="113"/>
      <c r="FR14" s="111"/>
      <c r="FS14" s="111"/>
      <c r="FT14" s="111"/>
      <c r="FU14" s="111"/>
      <c r="GJ14" s="103"/>
    </row>
    <row r="15" spans="1:194" ht="18.75" customHeight="1" x14ac:dyDescent="0.2">
      <c r="A15" s="2941" t="s">
        <v>3246</v>
      </c>
      <c r="B15" s="2942" t="s">
        <v>7511</v>
      </c>
      <c r="C15" s="2942" t="s">
        <v>7510</v>
      </c>
      <c r="D15" s="2942" t="s">
        <v>7512</v>
      </c>
      <c r="E15" s="2937"/>
      <c r="F15" s="2937"/>
      <c r="G15" s="2937"/>
      <c r="H15" s="2937"/>
      <c r="I15" s="2942" t="s">
        <v>5271</v>
      </c>
      <c r="J15" s="2942" t="s">
        <v>5290</v>
      </c>
      <c r="K15" s="2942" t="s">
        <v>5309</v>
      </c>
      <c r="L15" s="2942"/>
      <c r="N15" s="7" t="s">
        <v>0</v>
      </c>
      <c r="P15" s="5137"/>
      <c r="Q15" s="1865" t="s">
        <v>131</v>
      </c>
      <c r="R15" s="79" t="s">
        <v>63</v>
      </c>
      <c r="S15" s="41"/>
      <c r="AB15" s="4563">
        <f>VLOOKUP($DF$3,'R3_raw'!$F$15:$ALF$115,MATCH(A15,'R3_raw'!$F$13:$ALF$13,0),FALSE)</f>
        <v>11.267605633802818</v>
      </c>
      <c r="AC15" s="4563"/>
      <c r="AD15" s="2177" t="s">
        <v>80</v>
      </c>
      <c r="AE15" s="2410" t="s">
        <v>4999</v>
      </c>
      <c r="AF15" s="4676">
        <f>VLOOKUP($DF$3,'R4_raw'!$F$15:$CGU$115,MATCH(B15,'R4_raw'!$F$13:$CGU$13,0),FALSE)</f>
        <v>21.978021978021978</v>
      </c>
      <c r="AG15" s="4676"/>
      <c r="AH15" s="221" t="s">
        <v>80</v>
      </c>
      <c r="AI15" s="4351">
        <f>VLOOKUP($DF$3,'R4_raw'!$F$15:$CGU$115,MATCH(C15,'R4_raw'!$F$13:$CGU$13,0),FALSE)</f>
        <v>91</v>
      </c>
      <c r="AJ15" s="4351"/>
      <c r="AK15" s="4351"/>
      <c r="AL15" s="4289">
        <f>VLOOKUP($DF$3,'R4_raw'!$F$15:$CGU$115,MATCH(D15,'R4_raw'!$F$13:$CGU$13,0),FALSE)</f>
        <v>59</v>
      </c>
      <c r="AM15" s="4289"/>
      <c r="AN15" s="221" t="s">
        <v>76</v>
      </c>
      <c r="AO15" s="27" t="str">
        <f>IF(AL15&lt;=15,"★","")</f>
        <v/>
      </c>
      <c r="AP15" s="5000">
        <f>VLOOKUP("長野県",'R4_raw'!$F$15:$CGU$115,MATCH(B15,'R4_raw'!$F$13:$CGU$13,0),FALSE)</f>
        <v>15.317414094350612</v>
      </c>
      <c r="AQ15" s="5000"/>
      <c r="AR15" s="2406" t="s">
        <v>80</v>
      </c>
      <c r="AT15" s="327"/>
      <c r="AU15" s="1872" t="s">
        <v>10</v>
      </c>
      <c r="AV15" s="89"/>
      <c r="AW15" s="89"/>
      <c r="AX15" s="89"/>
      <c r="AY15" s="89"/>
      <c r="AZ15" s="89"/>
      <c r="BA15" s="89"/>
      <c r="BB15" s="89"/>
      <c r="BC15" s="89"/>
      <c r="BD15" s="89"/>
      <c r="BE15" s="89"/>
      <c r="BF15" s="4986">
        <v>0</v>
      </c>
      <c r="BG15" s="4986"/>
      <c r="BH15" s="2177" t="s">
        <v>14</v>
      </c>
      <c r="BI15" s="221" t="s">
        <v>4999</v>
      </c>
      <c r="BJ15" s="5025" t="s">
        <v>7740</v>
      </c>
      <c r="BK15" s="5025"/>
      <c r="BL15" s="2899" t="s">
        <v>303</v>
      </c>
      <c r="BM15" s="5001" t="s">
        <v>31</v>
      </c>
      <c r="BN15" s="5001"/>
      <c r="BO15" s="5001"/>
      <c r="BP15" s="2899" t="s">
        <v>3</v>
      </c>
      <c r="BQ15" s="5001" t="s">
        <v>31</v>
      </c>
      <c r="BR15" s="5001"/>
      <c r="BS15" s="5001"/>
      <c r="BT15" s="2932" t="s">
        <v>3</v>
      </c>
      <c r="BU15" s="1506"/>
      <c r="BV15" s="209"/>
      <c r="BW15" s="5132" t="s">
        <v>47</v>
      </c>
      <c r="BX15" s="5132"/>
      <c r="BY15" s="5133"/>
      <c r="BZ15" s="4578">
        <f>VLOOKUP($DF$3,'R4_raw'!$F$15:$CGU$115,MATCH(I15,'R4_raw'!$F$13:$CGU$13,0),FALSE)</f>
        <v>45.052331113225499</v>
      </c>
      <c r="CA15" s="4578"/>
      <c r="CB15" s="5115"/>
      <c r="CC15" s="5011">
        <f>VLOOKUP("長野県",'R4_raw'!$F$15:$CGU$115,MATCH(I15,'R4_raw'!$F$13:$CGU$13,0),FALSE)</f>
        <v>43.552985902106762</v>
      </c>
      <c r="CD15" s="4742"/>
      <c r="CE15" s="5012"/>
      <c r="CF15" s="5113">
        <f>IFERROR(BZ15/CC15,"-")</f>
        <v>1.0344257731143576</v>
      </c>
      <c r="CG15" s="5114"/>
      <c r="CH15" s="4578">
        <f>VLOOKUP($DF$3,'R4_raw'!$F$15:$CGU$115,MATCH(J15,'R4_raw'!$F$13:$CGU$13,0),FALSE)</f>
        <v>34.987277353689564</v>
      </c>
      <c r="CI15" s="4578"/>
      <c r="CJ15" s="5115"/>
      <c r="CK15" s="5011">
        <f>VLOOKUP("長野県",'R4_raw'!$F$15:$CGU$115,MATCH(J15,'R4_raw'!$F$13:$CGU$13,0),FALSE)</f>
        <v>30.458835014643672</v>
      </c>
      <c r="CL15" s="4742"/>
      <c r="CM15" s="5012"/>
      <c r="CN15" s="5113">
        <f>IFERROR(CH15/CK15,"-")</f>
        <v>1.1486741806398293</v>
      </c>
      <c r="CO15" s="5114"/>
      <c r="CP15" s="4578">
        <f>VLOOKUP($DF$3,'R4_raw'!$F$15:$CGU$115,MATCH(K15,'R4_raw'!$F$13:$CGU$13,0),FALSE)</f>
        <v>37.837837837837839</v>
      </c>
      <c r="CQ15" s="4578"/>
      <c r="CR15" s="5115"/>
      <c r="CS15" s="5011">
        <f>VLOOKUP("長野県",'R4_raw'!$F$15:$CGU$115,MATCH(K15,'R4_raw'!$F$13:$CGU$13,0),FALSE)</f>
        <v>36.734693877551024</v>
      </c>
      <c r="CT15" s="4742"/>
      <c r="CU15" s="5012"/>
      <c r="CV15" s="5009">
        <f>IFERROR(CP15/CS15,"-")</f>
        <v>1.03003003003003</v>
      </c>
      <c r="CW15" s="5010"/>
      <c r="DA15" s="132"/>
      <c r="DB15" s="143"/>
      <c r="DC15" s="143"/>
      <c r="DD15" s="132"/>
      <c r="DE15" s="132"/>
      <c r="DF15" s="132"/>
      <c r="DG15" s="132"/>
      <c r="DH15" s="128"/>
      <c r="DI15" s="128"/>
      <c r="DJ15" s="111"/>
      <c r="DK15" s="129"/>
      <c r="DL15" s="129"/>
      <c r="DM15" s="129"/>
      <c r="DN15" s="129"/>
      <c r="DO15" s="111"/>
      <c r="DP15" s="145"/>
      <c r="DQ15" s="134"/>
      <c r="DR15" s="134"/>
      <c r="DS15" s="111"/>
      <c r="DU15" s="132"/>
      <c r="DV15" s="132"/>
      <c r="DW15" s="132"/>
      <c r="DX15" s="132"/>
      <c r="DY15" s="132"/>
      <c r="DZ15" s="128"/>
      <c r="EA15" s="128"/>
      <c r="EB15" s="111"/>
      <c r="EC15" s="129"/>
      <c r="ED15" s="129"/>
      <c r="EE15" s="129"/>
      <c r="EF15" s="129"/>
      <c r="EG15" s="111"/>
      <c r="EH15" s="145"/>
      <c r="EI15" s="134"/>
      <c r="EJ15" s="134"/>
      <c r="EK15" s="111"/>
      <c r="EN15" s="111"/>
      <c r="EO15" s="111"/>
      <c r="EP15" s="111"/>
      <c r="EQ15" s="137"/>
      <c r="ER15" s="137"/>
      <c r="ES15" s="138"/>
      <c r="ET15" s="138"/>
      <c r="EU15" s="128"/>
      <c r="EV15" s="128"/>
      <c r="EW15" s="131"/>
      <c r="EX15" s="131"/>
      <c r="EY15" s="139"/>
      <c r="FA15" s="49"/>
      <c r="FB15" s="144"/>
      <c r="FC15" s="140"/>
      <c r="FD15" s="140"/>
      <c r="FE15" s="140"/>
      <c r="FF15" s="140"/>
      <c r="FG15" s="140"/>
      <c r="FH15" s="140"/>
      <c r="FI15" s="140"/>
      <c r="FJ15" s="140"/>
      <c r="FK15" s="140"/>
      <c r="FL15" s="140"/>
      <c r="FM15" s="140"/>
      <c r="FN15" s="140"/>
      <c r="FO15" s="140"/>
      <c r="FP15" s="113"/>
      <c r="FQ15" s="113"/>
      <c r="FR15" s="111"/>
      <c r="FS15" s="111"/>
      <c r="FT15" s="111"/>
      <c r="FU15" s="111"/>
      <c r="GK15" s="103"/>
    </row>
    <row r="16" spans="1:194" ht="18.75" customHeight="1" x14ac:dyDescent="0.2">
      <c r="A16" s="2941" t="s">
        <v>3247</v>
      </c>
      <c r="B16" s="2942" t="s">
        <v>7513</v>
      </c>
      <c r="C16" s="2942" t="s">
        <v>7514</v>
      </c>
      <c r="D16" s="2942" t="s">
        <v>7595</v>
      </c>
      <c r="E16" s="2937"/>
      <c r="F16" s="2937"/>
      <c r="G16" s="2937"/>
      <c r="H16" s="2937"/>
      <c r="I16" s="2942" t="s">
        <v>5272</v>
      </c>
      <c r="J16" s="2942" t="s">
        <v>5291</v>
      </c>
      <c r="K16" s="2942" t="s">
        <v>5310</v>
      </c>
      <c r="L16" s="2942"/>
      <c r="N16" s="7" t="s">
        <v>0</v>
      </c>
      <c r="P16" s="5137"/>
      <c r="Q16" s="1865" t="s">
        <v>131</v>
      </c>
      <c r="R16" s="79" t="s">
        <v>62</v>
      </c>
      <c r="S16" s="41"/>
      <c r="T16" s="41"/>
      <c r="U16" s="24"/>
      <c r="V16" s="41"/>
      <c r="W16" s="24"/>
      <c r="X16" s="24"/>
      <c r="Y16" s="24"/>
      <c r="Z16" s="24"/>
      <c r="AA16" s="24"/>
      <c r="AB16" s="4563">
        <f>VLOOKUP($DF$3,'R3_raw'!$F$15:$ALF$115,MATCH(A16,'R3_raw'!$F$13:$ALF$13,0),FALSE)</f>
        <v>21.212121212121211</v>
      </c>
      <c r="AC16" s="4563"/>
      <c r="AD16" s="2177" t="s">
        <v>80</v>
      </c>
      <c r="AE16" s="2410" t="s">
        <v>7678</v>
      </c>
      <c r="AF16" s="4676">
        <f>VLOOKUP($DF$3,'R4_raw'!$F$15:$CGU$115,MATCH(B16,'R4_raw'!$F$13:$CGU$13,0),FALSE)</f>
        <v>18.316831683168317</v>
      </c>
      <c r="AG16" s="4676"/>
      <c r="AH16" s="221" t="s">
        <v>80</v>
      </c>
      <c r="AI16" s="4351">
        <f>VLOOKUP($DF$3,'R4_raw'!$F$15:$CGU$115,MATCH(C16,'R4_raw'!$F$13:$CGU$13,0),FALSE)</f>
        <v>404</v>
      </c>
      <c r="AJ16" s="4351"/>
      <c r="AK16" s="4351"/>
      <c r="AL16" s="4289">
        <f>VLOOKUP($DF$3,'R4_raw'!$F$15:$CGU$115,MATCH(D16,'R4_raw'!$F$13:$CGU$13,0),FALSE)</f>
        <v>29</v>
      </c>
      <c r="AM16" s="4289"/>
      <c r="AN16" s="221" t="s">
        <v>76</v>
      </c>
      <c r="AO16" s="27" t="str">
        <f>IF(AL16&lt;=15,"★","")</f>
        <v/>
      </c>
      <c r="AP16" s="5000">
        <f>VLOOKUP("長野県",'R4_raw'!$F$15:$CGU$115,MATCH(B16,'R4_raw'!$F$13:$CGU$13,0),FALSE)</f>
        <v>18.537074148296593</v>
      </c>
      <c r="AQ16" s="5000"/>
      <c r="AR16" s="2406" t="s">
        <v>80</v>
      </c>
      <c r="AT16" s="327"/>
      <c r="AU16" s="2282" t="s">
        <v>28</v>
      </c>
      <c r="AV16" s="2177"/>
      <c r="AW16" s="2177"/>
      <c r="AX16" s="2177"/>
      <c r="AY16" s="2177"/>
      <c r="AZ16" s="2177"/>
      <c r="BA16" s="2177"/>
      <c r="BB16" s="2177"/>
      <c r="BC16" s="2177"/>
      <c r="BD16" s="2177"/>
      <c r="BE16" s="2177"/>
      <c r="BF16" s="4986">
        <v>9.5394736842105274</v>
      </c>
      <c r="BG16" s="4986"/>
      <c r="BH16" s="2177" t="s">
        <v>14</v>
      </c>
      <c r="BI16" s="221" t="s">
        <v>4999</v>
      </c>
      <c r="BJ16" s="4986">
        <v>6.6037735849056602</v>
      </c>
      <c r="BK16" s="4986"/>
      <c r="BL16" s="2177" t="s">
        <v>303</v>
      </c>
      <c r="BM16" s="4985">
        <v>424</v>
      </c>
      <c r="BN16" s="4985"/>
      <c r="BO16" s="4985"/>
      <c r="BP16" s="2899" t="s">
        <v>3</v>
      </c>
      <c r="BQ16" s="4985">
        <v>28</v>
      </c>
      <c r="BR16" s="4985"/>
      <c r="BS16" s="4985"/>
      <c r="BT16" s="2932" t="s">
        <v>3</v>
      </c>
      <c r="BU16" s="1506"/>
      <c r="BV16" s="209"/>
      <c r="BW16" s="5132" t="s">
        <v>45</v>
      </c>
      <c r="BX16" s="5132"/>
      <c r="BY16" s="5133"/>
      <c r="BZ16" s="4578">
        <f>VLOOKUP($DF$3,'R4_raw'!$F$15:$CGU$115,MATCH(I16,'R4_raw'!$F$13:$CGU$13,0),FALSE)</f>
        <v>16.175071360608946</v>
      </c>
      <c r="CA16" s="4578"/>
      <c r="CB16" s="5115"/>
      <c r="CC16" s="5011">
        <f>VLOOKUP("長野県",'R4_raw'!$F$15:$CGU$115,MATCH(I16,'R4_raw'!$F$13:$CGU$13,0),FALSE)</f>
        <v>19.760811024869319</v>
      </c>
      <c r="CD16" s="4742"/>
      <c r="CE16" s="5012"/>
      <c r="CF16" s="5113">
        <f t="shared" ref="CF16:CF23" si="0">IFERROR(BZ16/CC16,"-")</f>
        <v>0.81854288977574563</v>
      </c>
      <c r="CG16" s="5114"/>
      <c r="CH16" s="4578">
        <f>VLOOKUP($DF$3,'R4_raw'!$F$15:$CGU$115,MATCH(J16,'R4_raw'!$F$13:$CGU$13,0),FALSE)</f>
        <v>10.814249363867685</v>
      </c>
      <c r="CI16" s="4578"/>
      <c r="CJ16" s="5115"/>
      <c r="CK16" s="5011">
        <f>VLOOKUP("長野県",'R4_raw'!$F$15:$CGU$115,MATCH(J16,'R4_raw'!$F$13:$CGU$13,0),FALSE)</f>
        <v>13.830133420110641</v>
      </c>
      <c r="CL16" s="4742"/>
      <c r="CM16" s="5012"/>
      <c r="CN16" s="5113">
        <f t="shared" ref="CN16:CN23" si="1">IFERROR(CH16/CK16,"-")</f>
        <v>0.78193384223918572</v>
      </c>
      <c r="CO16" s="5114"/>
      <c r="CP16" s="4578">
        <f>VLOOKUP($DF$3,'R4_raw'!$F$15:$CGU$115,MATCH(K16,'R4_raw'!$F$13:$CGU$13,0),FALSE)</f>
        <v>13.513513513513514</v>
      </c>
      <c r="CQ16" s="4578"/>
      <c r="CR16" s="5115"/>
      <c r="CS16" s="5011">
        <f>VLOOKUP("長野県",'R4_raw'!$F$15:$CGU$115,MATCH(K16,'R4_raw'!$F$13:$CGU$13,0),FALSE)</f>
        <v>16.071428571428573</v>
      </c>
      <c r="CT16" s="4742"/>
      <c r="CU16" s="5012"/>
      <c r="CV16" s="5009">
        <f t="shared" ref="CV16:CV23" si="2">IFERROR(CP16/CS16,"-")</f>
        <v>0.84084084084084076</v>
      </c>
      <c r="CW16" s="5010"/>
      <c r="EN16" s="111"/>
      <c r="EO16" s="111"/>
      <c r="EP16" s="111"/>
      <c r="EQ16" s="137"/>
      <c r="ER16" s="137"/>
      <c r="ES16" s="138"/>
      <c r="ET16" s="138"/>
      <c r="EU16" s="128"/>
      <c r="EV16" s="128"/>
      <c r="EW16" s="131"/>
      <c r="EX16" s="131"/>
      <c r="EY16" s="139"/>
      <c r="FA16" s="49"/>
      <c r="FB16" s="144"/>
      <c r="FC16" s="140"/>
      <c r="FD16" s="140"/>
      <c r="FE16" s="140"/>
      <c r="FF16" s="140"/>
      <c r="FG16" s="140"/>
      <c r="FH16" s="140"/>
      <c r="FI16" s="140"/>
      <c r="FJ16" s="140"/>
      <c r="FK16" s="140"/>
      <c r="FL16" s="140"/>
      <c r="FM16" s="140"/>
      <c r="FN16" s="140"/>
      <c r="FO16" s="140"/>
      <c r="FP16" s="113"/>
      <c r="FQ16" s="113"/>
      <c r="FR16" s="111"/>
      <c r="FS16" s="111"/>
      <c r="FT16" s="111"/>
      <c r="FU16" s="111"/>
      <c r="FX16" s="106"/>
      <c r="FY16" s="106"/>
      <c r="FZ16" s="106"/>
      <c r="GA16" s="106"/>
      <c r="GB16" s="106"/>
      <c r="GC16" s="53"/>
      <c r="GD16" s="53"/>
      <c r="GF16" s="146"/>
      <c r="GG16" s="146"/>
      <c r="GK16" s="103"/>
      <c r="GL16" s="49"/>
    </row>
    <row r="17" spans="1:194" ht="18.75" customHeight="1" x14ac:dyDescent="0.2">
      <c r="A17" s="54"/>
      <c r="B17" s="54"/>
      <c r="C17" s="54"/>
      <c r="D17" s="54"/>
      <c r="E17" s="2937"/>
      <c r="F17" s="2937"/>
      <c r="G17" s="2937"/>
      <c r="H17" s="2937"/>
      <c r="I17" s="2942" t="s">
        <v>5273</v>
      </c>
      <c r="J17" s="2942" t="s">
        <v>5292</v>
      </c>
      <c r="K17" s="2942" t="s">
        <v>5311</v>
      </c>
      <c r="L17" s="2942"/>
      <c r="N17" s="7" t="s">
        <v>0</v>
      </c>
      <c r="P17" s="5137"/>
      <c r="Q17" s="1865"/>
      <c r="S17" s="113"/>
      <c r="T17" s="113"/>
      <c r="U17" s="113"/>
      <c r="V17" s="113"/>
      <c r="W17" s="113"/>
      <c r="X17" s="113"/>
      <c r="Y17" s="113"/>
      <c r="Z17" s="113"/>
      <c r="AA17" s="113"/>
      <c r="AB17" s="113"/>
      <c r="AC17" s="113"/>
      <c r="AD17" s="113"/>
      <c r="AE17" s="113"/>
      <c r="AH17" s="105"/>
      <c r="AR17" s="1866"/>
      <c r="AT17" s="327"/>
      <c r="AU17" s="1872" t="s">
        <v>3161</v>
      </c>
      <c r="AV17" s="89"/>
      <c r="AW17" s="89"/>
      <c r="AX17" s="89"/>
      <c r="AY17" s="89"/>
      <c r="AZ17" s="89"/>
      <c r="BA17" s="89"/>
      <c r="BB17" s="89"/>
      <c r="BC17" s="89"/>
      <c r="BD17" s="89"/>
      <c r="BE17" s="89"/>
      <c r="BF17" s="4986">
        <v>4.5</v>
      </c>
      <c r="BG17" s="4986"/>
      <c r="BH17" s="2177" t="s">
        <v>14</v>
      </c>
      <c r="BI17" s="221" t="s">
        <v>4999</v>
      </c>
      <c r="BJ17" s="4986">
        <v>2.5641025641025639</v>
      </c>
      <c r="BK17" s="4986"/>
      <c r="BL17" s="2177" t="s">
        <v>303</v>
      </c>
      <c r="BM17" s="4985">
        <v>69</v>
      </c>
      <c r="BN17" s="4985"/>
      <c r="BO17" s="4985"/>
      <c r="BP17" s="2899" t="s">
        <v>3</v>
      </c>
      <c r="BQ17" s="4985">
        <v>1</v>
      </c>
      <c r="BR17" s="4985"/>
      <c r="BS17" s="4985"/>
      <c r="BT17" s="2932" t="s">
        <v>3</v>
      </c>
      <c r="BU17" s="1506"/>
      <c r="BV17" s="209"/>
      <c r="BW17" s="5132" t="s">
        <v>42</v>
      </c>
      <c r="BX17" s="5132"/>
      <c r="BY17" s="5133"/>
      <c r="BZ17" s="4578">
        <f>VLOOKUP($DF$3,'R4_raw'!$F$15:$CGU$115,MATCH(I17,'R4_raw'!$F$13:$CGU$13,0),FALSE)</f>
        <v>11.798287345385347</v>
      </c>
      <c r="CA17" s="4578"/>
      <c r="CB17" s="5115"/>
      <c r="CC17" s="5011">
        <f>VLOOKUP("長野県",'R4_raw'!$F$15:$CGU$115,MATCH(I17,'R4_raw'!$F$13:$CGU$13,0),FALSE)</f>
        <v>14.01077142404562</v>
      </c>
      <c r="CD17" s="4742"/>
      <c r="CE17" s="5012"/>
      <c r="CF17" s="5113">
        <f t="shared" si="0"/>
        <v>0.8420869192924556</v>
      </c>
      <c r="CG17" s="5114"/>
      <c r="CH17" s="4578">
        <f>VLOOKUP($DF$3,'R4_raw'!$F$15:$CGU$115,MATCH(J17,'R4_raw'!$F$13:$CGU$13,0),FALSE)</f>
        <v>9.9236641221374047</v>
      </c>
      <c r="CI17" s="4578"/>
      <c r="CJ17" s="5115"/>
      <c r="CK17" s="5011">
        <f>VLOOKUP("長野県",'R4_raw'!$F$15:$CGU$115,MATCH(J17,'R4_raw'!$F$13:$CGU$13,0),FALSE)</f>
        <v>10.738691832085911</v>
      </c>
      <c r="CL17" s="4742"/>
      <c r="CM17" s="5012"/>
      <c r="CN17" s="5113">
        <f t="shared" si="1"/>
        <v>0.92410363173721943</v>
      </c>
      <c r="CO17" s="5114"/>
      <c r="CP17" s="4578">
        <f>VLOOKUP($DF$3,'R4_raw'!$F$15:$CGU$115,MATCH(K17,'R4_raw'!$F$13:$CGU$13,0),FALSE)</f>
        <v>16.216216216216218</v>
      </c>
      <c r="CQ17" s="4578"/>
      <c r="CR17" s="5115"/>
      <c r="CS17" s="5011">
        <f>VLOOKUP("長野県",'R4_raw'!$F$15:$CGU$115,MATCH(K17,'R4_raw'!$F$13:$CGU$13,0),FALSE)</f>
        <v>12.755102040816327</v>
      </c>
      <c r="CT17" s="4742"/>
      <c r="CU17" s="5012"/>
      <c r="CV17" s="5009">
        <f t="shared" si="2"/>
        <v>1.2713513513513515</v>
      </c>
      <c r="CW17" s="5010"/>
      <c r="DH17" s="147"/>
      <c r="DI17" s="147"/>
      <c r="DK17" s="112"/>
      <c r="DL17" s="112"/>
      <c r="DM17" s="112"/>
      <c r="DN17" s="112"/>
      <c r="DP17" s="120"/>
      <c r="DQ17" s="112"/>
      <c r="DR17" s="112"/>
      <c r="EN17" s="111"/>
      <c r="EO17" s="111"/>
      <c r="EP17" s="111"/>
      <c r="EQ17" s="137"/>
      <c r="ER17" s="137"/>
      <c r="ES17" s="138"/>
      <c r="ET17" s="138"/>
      <c r="EU17" s="128"/>
      <c r="EV17" s="128"/>
      <c r="EW17" s="131"/>
      <c r="EX17" s="131"/>
      <c r="EY17" s="139"/>
      <c r="FA17" s="49"/>
      <c r="FB17" s="144"/>
      <c r="FC17" s="140"/>
      <c r="FD17" s="140"/>
      <c r="FE17" s="140"/>
      <c r="FF17" s="140"/>
      <c r="FG17" s="140"/>
      <c r="FH17" s="140"/>
      <c r="FI17" s="140"/>
      <c r="FJ17" s="140"/>
      <c r="FK17" s="140"/>
      <c r="FL17" s="140"/>
      <c r="FM17" s="140"/>
      <c r="FN17" s="140"/>
      <c r="FO17" s="140"/>
      <c r="FP17" s="113"/>
      <c r="FQ17" s="113"/>
      <c r="FR17" s="111"/>
      <c r="FS17" s="111"/>
      <c r="FT17" s="111"/>
      <c r="FU17" s="111"/>
      <c r="GC17" s="9"/>
      <c r="GD17" s="9"/>
      <c r="GI17" s="148"/>
      <c r="GJ17" s="148"/>
      <c r="GK17" s="149"/>
      <c r="GL17" s="148"/>
    </row>
    <row r="18" spans="1:194" ht="18.75" customHeight="1" x14ac:dyDescent="0.2">
      <c r="A18" s="54"/>
      <c r="B18" s="54"/>
      <c r="C18" s="54"/>
      <c r="D18" s="54"/>
      <c r="E18" s="2937"/>
      <c r="F18" s="2937"/>
      <c r="G18" s="2937"/>
      <c r="H18" s="2937"/>
      <c r="I18" s="2942" t="s">
        <v>5274</v>
      </c>
      <c r="J18" s="2942" t="s">
        <v>5293</v>
      </c>
      <c r="K18" s="2942" t="s">
        <v>5312</v>
      </c>
      <c r="L18" s="2942"/>
      <c r="N18" s="7" t="s">
        <v>0</v>
      </c>
      <c r="P18" s="5137"/>
      <c r="Q18" s="1865"/>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866"/>
      <c r="AT18" s="327"/>
      <c r="AU18" s="1872" t="s">
        <v>24</v>
      </c>
      <c r="AV18" s="89"/>
      <c r="AW18" s="89"/>
      <c r="AX18" s="89"/>
      <c r="AY18" s="89"/>
      <c r="AZ18" s="89"/>
      <c r="BA18" s="89"/>
      <c r="BB18" s="89"/>
      <c r="BC18" s="89"/>
      <c r="BD18" s="89"/>
      <c r="BE18" s="89"/>
      <c r="BF18" s="4986">
        <v>3.1707317073170733</v>
      </c>
      <c r="BG18" s="4986"/>
      <c r="BH18" s="2177" t="s">
        <v>14</v>
      </c>
      <c r="BI18" s="221" t="s">
        <v>4999</v>
      </c>
      <c r="BJ18" s="4986">
        <v>2.0725388601036272</v>
      </c>
      <c r="BK18" s="4986"/>
      <c r="BL18" s="2177" t="s">
        <v>303</v>
      </c>
      <c r="BM18" s="4985">
        <v>386</v>
      </c>
      <c r="BN18" s="4985"/>
      <c r="BO18" s="4985"/>
      <c r="BP18" s="2899" t="s">
        <v>3</v>
      </c>
      <c r="BQ18" s="4985">
        <v>8</v>
      </c>
      <c r="BR18" s="4985"/>
      <c r="BS18" s="4985"/>
      <c r="BT18" s="2932" t="s">
        <v>3</v>
      </c>
      <c r="BU18" s="1506"/>
      <c r="BV18" s="209"/>
      <c r="BW18" s="5132" t="s">
        <v>41</v>
      </c>
      <c r="BX18" s="5132"/>
      <c r="BY18" s="5133"/>
      <c r="BZ18" s="4578">
        <f>VLOOKUP($DF$3,'R4_raw'!$F$15:$CGU$115,MATCH(I18,'R4_raw'!$F$13:$CGU$13,0),FALSE)</f>
        <v>8.3254043767840145</v>
      </c>
      <c r="CA18" s="4578"/>
      <c r="CB18" s="5115"/>
      <c r="CC18" s="5011">
        <f>VLOOKUP("長野県",'R4_raw'!$F$15:$CGU$115,MATCH(I18,'R4_raw'!$F$13:$CGU$13,0),FALSE)</f>
        <v>6.082686519879613</v>
      </c>
      <c r="CD18" s="4742"/>
      <c r="CE18" s="5012"/>
      <c r="CF18" s="5113">
        <f t="shared" si="0"/>
        <v>1.3687051518395179</v>
      </c>
      <c r="CG18" s="5114"/>
      <c r="CH18" s="4578">
        <f>VLOOKUP($DF$3,'R4_raw'!$F$15:$CGU$115,MATCH(J18,'R4_raw'!$F$13:$CGU$13,0),FALSE)</f>
        <v>9.9236641221374047</v>
      </c>
      <c r="CI18" s="4578"/>
      <c r="CJ18" s="5115"/>
      <c r="CK18" s="5011">
        <f>VLOOKUP("長野県",'R4_raw'!$F$15:$CGU$115,MATCH(J18,'R4_raw'!$F$13:$CGU$13,0),FALSE)</f>
        <v>8.9489098600715913</v>
      </c>
      <c r="CL18" s="4742"/>
      <c r="CM18" s="5012"/>
      <c r="CN18" s="5113">
        <f t="shared" si="1"/>
        <v>1.1089243580846635</v>
      </c>
      <c r="CO18" s="5114"/>
      <c r="CP18" s="4578">
        <f>VLOOKUP($DF$3,'R4_raw'!$F$15:$CGU$115,MATCH(K18,'R4_raw'!$F$13:$CGU$13,0),FALSE)</f>
        <v>10.810810810810811</v>
      </c>
      <c r="CQ18" s="4578"/>
      <c r="CR18" s="5115"/>
      <c r="CS18" s="5011">
        <f>VLOOKUP("長野県",'R4_raw'!$F$15:$CGU$115,MATCH(K18,'R4_raw'!$F$13:$CGU$13,0),FALSE)</f>
        <v>7.2704081632653059</v>
      </c>
      <c r="CT18" s="4742"/>
      <c r="CU18" s="5012"/>
      <c r="CV18" s="5009">
        <f t="shared" si="2"/>
        <v>1.4869606448553816</v>
      </c>
      <c r="CW18" s="5010"/>
      <c r="DA18" s="106"/>
      <c r="DB18" s="127"/>
      <c r="DC18" s="127"/>
      <c r="DE18" s="53"/>
      <c r="DH18" s="128"/>
      <c r="DI18" s="128"/>
      <c r="DK18" s="129"/>
      <c r="DL18" s="129"/>
      <c r="DM18" s="111"/>
      <c r="DN18" s="111"/>
      <c r="DP18" s="130"/>
      <c r="DQ18" s="131"/>
      <c r="DR18" s="131"/>
      <c r="DS18" s="49"/>
      <c r="EN18" s="111"/>
      <c r="EO18" s="111"/>
      <c r="EP18" s="111"/>
      <c r="EQ18" s="137"/>
      <c r="ER18" s="137"/>
      <c r="ES18" s="138"/>
      <c r="ET18" s="138"/>
      <c r="EU18" s="128"/>
      <c r="EV18" s="128"/>
      <c r="EW18" s="131"/>
      <c r="EX18" s="131"/>
      <c r="EY18" s="139"/>
      <c r="FA18" s="49"/>
      <c r="FB18" s="144"/>
      <c r="FC18" s="140"/>
      <c r="FD18" s="140"/>
      <c r="FE18" s="140"/>
      <c r="FF18" s="140"/>
      <c r="FG18" s="140"/>
      <c r="FH18" s="140"/>
      <c r="FI18" s="140"/>
      <c r="FJ18" s="140"/>
      <c r="FK18" s="140"/>
      <c r="FL18" s="140"/>
      <c r="FM18" s="140"/>
      <c r="FN18" s="140"/>
      <c r="FO18" s="140"/>
      <c r="FP18" s="113"/>
      <c r="FQ18" s="113"/>
      <c r="FR18" s="111"/>
      <c r="FS18" s="111"/>
      <c r="FT18" s="111"/>
      <c r="FU18" s="111"/>
      <c r="GB18" s="106"/>
      <c r="GC18" s="53"/>
      <c r="GD18" s="53"/>
      <c r="GF18" s="146"/>
      <c r="GG18" s="146"/>
      <c r="GI18" s="150"/>
      <c r="GJ18" s="150"/>
      <c r="GK18" s="151"/>
      <c r="GL18" s="152"/>
    </row>
    <row r="19" spans="1:194" ht="18.75" customHeight="1" x14ac:dyDescent="0.2">
      <c r="A19" s="54"/>
      <c r="B19" s="54"/>
      <c r="C19" s="54"/>
      <c r="D19" s="54"/>
      <c r="E19" s="2937"/>
      <c r="F19" s="2937"/>
      <c r="G19" s="2937"/>
      <c r="H19" s="2937"/>
      <c r="I19" s="2942" t="s">
        <v>5275</v>
      </c>
      <c r="J19" s="2942" t="s">
        <v>5294</v>
      </c>
      <c r="K19" s="2942" t="s">
        <v>5313</v>
      </c>
      <c r="L19" s="2942"/>
      <c r="N19" s="7" t="s">
        <v>0</v>
      </c>
      <c r="P19" s="5137"/>
      <c r="Q19" s="1865"/>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866"/>
      <c r="AT19" s="327"/>
      <c r="AU19" s="1872" t="s">
        <v>23</v>
      </c>
      <c r="AV19" s="89"/>
      <c r="AW19" s="89"/>
      <c r="AX19" s="89"/>
      <c r="AY19" s="89"/>
      <c r="AZ19" s="89"/>
      <c r="BA19" s="89"/>
      <c r="BB19" s="89"/>
      <c r="BC19" s="89"/>
      <c r="BD19" s="89"/>
      <c r="BE19" s="89"/>
      <c r="BF19" s="4986">
        <v>1.0570824524312896</v>
      </c>
      <c r="BG19" s="4986"/>
      <c r="BH19" s="2177" t="s">
        <v>14</v>
      </c>
      <c r="BI19" s="221" t="s">
        <v>4999</v>
      </c>
      <c r="BJ19" s="4986">
        <v>1.3100436681222707</v>
      </c>
      <c r="BK19" s="4986"/>
      <c r="BL19" s="2177" t="s">
        <v>303</v>
      </c>
      <c r="BM19" s="4985">
        <v>687</v>
      </c>
      <c r="BN19" s="4985"/>
      <c r="BO19" s="4985"/>
      <c r="BP19" s="2899" t="s">
        <v>3</v>
      </c>
      <c r="BQ19" s="4985">
        <v>9</v>
      </c>
      <c r="BR19" s="4985"/>
      <c r="BS19" s="4985"/>
      <c r="BT19" s="2932" t="s">
        <v>3</v>
      </c>
      <c r="BU19" s="1506"/>
      <c r="BV19" s="209"/>
      <c r="BW19" s="5132" t="s">
        <v>40</v>
      </c>
      <c r="BX19" s="5132"/>
      <c r="BY19" s="5133"/>
      <c r="BZ19" s="4578">
        <f>VLOOKUP($DF$3,'R4_raw'!$F$15:$CGU$115,MATCH(I19,'R4_raw'!$F$13:$CGU$13,0),FALSE)</f>
        <v>5.3758325404376786</v>
      </c>
      <c r="CA19" s="4578"/>
      <c r="CB19" s="5115"/>
      <c r="CC19" s="5011">
        <f>VLOOKUP("長野県",'R4_raw'!$F$15:$CGU$115,MATCH(I19,'R4_raw'!$F$13:$CGU$13,0),FALSE)</f>
        <v>6.0193252019642003</v>
      </c>
      <c r="CD19" s="4742"/>
      <c r="CE19" s="5012"/>
      <c r="CF19" s="5113">
        <f t="shared" si="0"/>
        <v>0.89309554809955438</v>
      </c>
      <c r="CG19" s="5114"/>
      <c r="CH19" s="4578">
        <f>VLOOKUP($DF$3,'R4_raw'!$F$15:$CGU$115,MATCH(J19,'R4_raw'!$F$13:$CGU$13,0),FALSE)</f>
        <v>6.1068702290076331</v>
      </c>
      <c r="CI19" s="4578"/>
      <c r="CJ19" s="5115"/>
      <c r="CK19" s="5011">
        <f>VLOOKUP("長野県",'R4_raw'!$F$15:$CGU$115,MATCH(J19,'R4_raw'!$F$13:$CGU$13,0),FALSE)</f>
        <v>7.8750406768630006</v>
      </c>
      <c r="CL19" s="4742"/>
      <c r="CM19" s="5012"/>
      <c r="CN19" s="5113">
        <f t="shared" si="1"/>
        <v>0.77547157908018416</v>
      </c>
      <c r="CO19" s="5114"/>
      <c r="CP19" s="4578">
        <f>VLOOKUP($DF$3,'R4_raw'!$F$15:$CGU$115,MATCH(K19,'R4_raw'!$F$13:$CGU$13,0),FALSE)</f>
        <v>2.7027027027027026</v>
      </c>
      <c r="CQ19" s="4578"/>
      <c r="CR19" s="5115"/>
      <c r="CS19" s="5011">
        <f>VLOOKUP("長野県",'R4_raw'!$F$15:$CGU$115,MATCH(K19,'R4_raw'!$F$13:$CGU$13,0),FALSE)</f>
        <v>5.1020408163265305</v>
      </c>
      <c r="CT19" s="4742"/>
      <c r="CU19" s="5012"/>
      <c r="CV19" s="5009">
        <f t="shared" si="2"/>
        <v>0.52972972972972976</v>
      </c>
      <c r="CW19" s="5010"/>
      <c r="DA19" s="106"/>
      <c r="DB19" s="127"/>
      <c r="DC19" s="127"/>
      <c r="DE19" s="53"/>
      <c r="DH19" s="128"/>
      <c r="DI19" s="128"/>
      <c r="DK19" s="129"/>
      <c r="DL19" s="129"/>
      <c r="DM19" s="111"/>
      <c r="DN19" s="111"/>
      <c r="DP19" s="130"/>
      <c r="DQ19" s="131"/>
      <c r="DR19" s="131"/>
      <c r="DS19" s="49"/>
      <c r="EN19" s="111"/>
      <c r="EO19" s="111"/>
      <c r="EP19" s="111"/>
      <c r="EQ19" s="137"/>
      <c r="ER19" s="137"/>
      <c r="ES19" s="138"/>
      <c r="ET19" s="138"/>
      <c r="EU19" s="128"/>
      <c r="EV19" s="128"/>
      <c r="EW19" s="131"/>
      <c r="EX19" s="131"/>
      <c r="EY19" s="139"/>
      <c r="FA19" s="49"/>
      <c r="FB19" s="144"/>
      <c r="FC19" s="140"/>
      <c r="FD19" s="140"/>
      <c r="FE19" s="140"/>
      <c r="FF19" s="140"/>
      <c r="FG19" s="140"/>
      <c r="FH19" s="140"/>
      <c r="FI19" s="140"/>
      <c r="FJ19" s="140"/>
      <c r="FK19" s="140"/>
      <c r="FL19" s="140"/>
      <c r="FM19" s="140"/>
      <c r="FN19" s="140"/>
      <c r="FO19" s="140"/>
      <c r="FP19" s="113"/>
      <c r="FQ19" s="113"/>
      <c r="FR19" s="111"/>
      <c r="FS19" s="111"/>
      <c r="FT19" s="111"/>
      <c r="FU19" s="111"/>
    </row>
    <row r="20" spans="1:194" ht="18.75" customHeight="1" x14ac:dyDescent="0.2">
      <c r="A20" s="54"/>
      <c r="B20" s="54"/>
      <c r="C20" s="54"/>
      <c r="D20" s="54"/>
      <c r="E20" s="2937"/>
      <c r="F20" s="2937"/>
      <c r="G20" s="2937"/>
      <c r="H20" s="2937"/>
      <c r="I20" s="2942" t="s">
        <v>5276</v>
      </c>
      <c r="J20" s="2942" t="s">
        <v>5295</v>
      </c>
      <c r="K20" s="2942" t="s">
        <v>5314</v>
      </c>
      <c r="L20" s="2942"/>
      <c r="N20" s="7" t="s">
        <v>0</v>
      </c>
      <c r="P20" s="5137"/>
      <c r="Q20" s="1865"/>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866"/>
      <c r="AT20" s="327"/>
      <c r="AU20" s="5006" t="s">
        <v>22</v>
      </c>
      <c r="AV20" s="5006"/>
      <c r="AW20" s="5006"/>
      <c r="AX20" s="5006"/>
      <c r="AY20" s="5006"/>
      <c r="AZ20" s="5006"/>
      <c r="BA20" s="5006"/>
      <c r="BB20" s="5006"/>
      <c r="BC20" s="5006"/>
      <c r="BD20" s="5006"/>
      <c r="BE20" s="5006"/>
      <c r="BF20" s="4986">
        <v>1.8867924528301887</v>
      </c>
      <c r="BG20" s="4986"/>
      <c r="BH20" s="2177" t="s">
        <v>14</v>
      </c>
      <c r="BI20" s="221" t="s">
        <v>4999</v>
      </c>
      <c r="BJ20" s="4986">
        <v>0</v>
      </c>
      <c r="BK20" s="4986"/>
      <c r="BL20" s="2177" t="s">
        <v>303</v>
      </c>
      <c r="BM20" s="4985">
        <v>46</v>
      </c>
      <c r="BN20" s="4985"/>
      <c r="BO20" s="4985"/>
      <c r="BP20" s="2899" t="s">
        <v>3</v>
      </c>
      <c r="BQ20" s="4985">
        <v>0</v>
      </c>
      <c r="BR20" s="4985"/>
      <c r="BS20" s="4985"/>
      <c r="BT20" s="2932" t="s">
        <v>3</v>
      </c>
      <c r="BU20" s="1506"/>
      <c r="BV20" s="209"/>
      <c r="BW20" s="5132" t="s">
        <v>39</v>
      </c>
      <c r="BX20" s="5132"/>
      <c r="BY20" s="5133"/>
      <c r="BZ20" s="4578">
        <f>VLOOKUP($DF$3,'R4_raw'!$F$15:$CGU$115,MATCH(I20,'R4_raw'!$F$13:$CGU$13,0),FALSE)</f>
        <v>4.9000951474785923</v>
      </c>
      <c r="CA20" s="4578"/>
      <c r="CB20" s="5115"/>
      <c r="CC20" s="5011">
        <f>VLOOKUP("長野県",'R4_raw'!$F$15:$CGU$115,MATCH(I20,'R4_raw'!$F$13:$CGU$13,0),FALSE)</f>
        <v>5.0213844447964524</v>
      </c>
      <c r="CD20" s="4742"/>
      <c r="CE20" s="5012"/>
      <c r="CF20" s="5113">
        <f t="shared" si="0"/>
        <v>0.97584544687799213</v>
      </c>
      <c r="CG20" s="5114"/>
      <c r="CH20" s="4578">
        <f>VLOOKUP($DF$3,'R4_raw'!$F$15:$CGU$115,MATCH(J20,'R4_raw'!$F$13:$CGU$13,0),FALSE)</f>
        <v>7.7608142493638681</v>
      </c>
      <c r="CI20" s="4578"/>
      <c r="CJ20" s="5115"/>
      <c r="CK20" s="5011">
        <f>VLOOKUP("長野県",'R4_raw'!$F$15:$CGU$115,MATCH(J20,'R4_raw'!$F$13:$CGU$13,0),FALSE)</f>
        <v>9.0465343312723725</v>
      </c>
      <c r="CL20" s="4742"/>
      <c r="CM20" s="5012"/>
      <c r="CN20" s="5113">
        <f t="shared" si="1"/>
        <v>0.85787705713291962</v>
      </c>
      <c r="CO20" s="5114"/>
      <c r="CP20" s="4578">
        <f>VLOOKUP($DF$3,'R4_raw'!$F$15:$CGU$115,MATCH(K20,'R4_raw'!$F$13:$CGU$13,0),FALSE)</f>
        <v>8.1081081081081088</v>
      </c>
      <c r="CQ20" s="4578"/>
      <c r="CR20" s="5115"/>
      <c r="CS20" s="5011">
        <f>VLOOKUP("長野県",'R4_raw'!$F$15:$CGU$115,MATCH(K20,'R4_raw'!$F$13:$CGU$13,0),FALSE)</f>
        <v>8.4183673469387745</v>
      </c>
      <c r="CT20" s="4742"/>
      <c r="CU20" s="5012"/>
      <c r="CV20" s="5009">
        <f t="shared" si="2"/>
        <v>0.96314496314496334</v>
      </c>
      <c r="CW20" s="5010"/>
      <c r="DA20" s="106"/>
      <c r="DB20" s="127"/>
      <c r="DC20" s="127"/>
      <c r="DE20" s="53"/>
      <c r="DH20" s="128"/>
      <c r="DI20" s="128"/>
      <c r="DK20" s="129"/>
      <c r="DL20" s="129"/>
      <c r="DM20" s="111"/>
      <c r="DN20" s="111"/>
      <c r="DP20" s="130"/>
      <c r="DQ20" s="131"/>
      <c r="DR20" s="131"/>
      <c r="DS20" s="49"/>
      <c r="EN20" s="111"/>
      <c r="EO20" s="111"/>
      <c r="EP20" s="111"/>
      <c r="EQ20" s="137"/>
      <c r="ER20" s="137"/>
      <c r="ES20" s="138"/>
      <c r="ET20" s="138"/>
      <c r="EU20" s="128"/>
      <c r="EV20" s="128"/>
      <c r="EW20" s="131"/>
      <c r="EX20" s="131"/>
      <c r="EY20" s="139"/>
      <c r="FA20" s="49"/>
      <c r="FB20" s="144"/>
      <c r="FC20" s="140"/>
      <c r="FD20" s="140"/>
      <c r="FE20" s="140"/>
      <c r="FF20" s="140"/>
      <c r="FG20" s="140"/>
      <c r="FH20" s="140"/>
      <c r="FI20" s="140"/>
      <c r="FJ20" s="140"/>
      <c r="FK20" s="140"/>
      <c r="FL20" s="140"/>
      <c r="FM20" s="140"/>
      <c r="FN20" s="140"/>
      <c r="FO20" s="140"/>
      <c r="FP20" s="113"/>
      <c r="FQ20" s="113"/>
      <c r="FR20" s="111"/>
      <c r="FS20" s="111"/>
      <c r="FT20" s="111"/>
      <c r="FU20" s="111"/>
    </row>
    <row r="21" spans="1:194" ht="18.75" customHeight="1" x14ac:dyDescent="0.2">
      <c r="A21" s="54"/>
      <c r="B21" s="54"/>
      <c r="C21" s="54"/>
      <c r="D21" s="54"/>
      <c r="E21" s="2937"/>
      <c r="F21" s="2937"/>
      <c r="G21" s="2937"/>
      <c r="H21" s="2937"/>
      <c r="I21" s="2942" t="s">
        <v>5277</v>
      </c>
      <c r="J21" s="2942" t="s">
        <v>5296</v>
      </c>
      <c r="K21" s="2942" t="s">
        <v>5315</v>
      </c>
      <c r="L21" s="2942"/>
      <c r="N21" s="7" t="s">
        <v>0</v>
      </c>
      <c r="P21" s="5137"/>
      <c r="Q21" s="1865"/>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866"/>
      <c r="AT21" s="327"/>
      <c r="AU21" s="5006" t="s">
        <v>20</v>
      </c>
      <c r="AV21" s="5006"/>
      <c r="AW21" s="5006"/>
      <c r="AX21" s="5006"/>
      <c r="AY21" s="5006"/>
      <c r="AZ21" s="5006"/>
      <c r="BA21" s="5006"/>
      <c r="BB21" s="5006"/>
      <c r="BC21" s="5006"/>
      <c r="BD21" s="5006"/>
      <c r="BE21" s="5006"/>
      <c r="BF21" s="4986">
        <v>0.81967213114754101</v>
      </c>
      <c r="BG21" s="4986"/>
      <c r="BH21" s="2177" t="s">
        <v>14</v>
      </c>
      <c r="BI21" s="221" t="s">
        <v>4999</v>
      </c>
      <c r="BJ21" s="4986">
        <v>0.86956521739130432</v>
      </c>
      <c r="BK21" s="4986"/>
      <c r="BL21" s="2177" t="s">
        <v>303</v>
      </c>
      <c r="BM21" s="4985">
        <v>460</v>
      </c>
      <c r="BN21" s="4985"/>
      <c r="BO21" s="4985"/>
      <c r="BP21" s="2899" t="s">
        <v>3</v>
      </c>
      <c r="BQ21" s="4985">
        <v>4</v>
      </c>
      <c r="BR21" s="4985"/>
      <c r="BS21" s="4985"/>
      <c r="BT21" s="2932" t="s">
        <v>3</v>
      </c>
      <c r="BU21" s="1506"/>
      <c r="BV21" s="209"/>
      <c r="BW21" s="5132" t="s">
        <v>38</v>
      </c>
      <c r="BX21" s="5132"/>
      <c r="BY21" s="5133"/>
      <c r="BZ21" s="4578">
        <f>VLOOKUP($DF$3,'R4_raw'!$F$15:$CGU$115,MATCH(I21,'R4_raw'!$F$13:$CGU$13,0),FALSE)</f>
        <v>5.9467174119885824</v>
      </c>
      <c r="CA21" s="4578"/>
      <c r="CB21" s="5115"/>
      <c r="CC21" s="5011">
        <f>VLOOKUP("長野県",'R4_raw'!$F$15:$CGU$115,MATCH(I21,'R4_raw'!$F$13:$CGU$13,0),FALSE)</f>
        <v>4.1026453350229684</v>
      </c>
      <c r="CD21" s="4742"/>
      <c r="CE21" s="5012"/>
      <c r="CF21" s="5113">
        <f t="shared" si="0"/>
        <v>1.449483668798607</v>
      </c>
      <c r="CG21" s="5114"/>
      <c r="CH21" s="4578">
        <f>VLOOKUP($DF$3,'R4_raw'!$F$15:$CGU$115,MATCH(J21,'R4_raw'!$F$13:$CGU$13,0),FALSE)</f>
        <v>11.83206106870229</v>
      </c>
      <c r="CI21" s="4578"/>
      <c r="CJ21" s="5115"/>
      <c r="CK21" s="5011">
        <f>VLOOKUP("長野県",'R4_raw'!$F$15:$CGU$115,MATCH(J21,'R4_raw'!$F$13:$CGU$13,0),FALSE)</f>
        <v>11.8125610152945</v>
      </c>
      <c r="CL21" s="4742"/>
      <c r="CM21" s="5012"/>
      <c r="CN21" s="5113">
        <f t="shared" si="1"/>
        <v>1.001650789645238</v>
      </c>
      <c r="CO21" s="5114"/>
      <c r="CP21" s="4578">
        <f>VLOOKUP($DF$3,'R4_raw'!$F$15:$CGU$115,MATCH(K21,'R4_raw'!$F$13:$CGU$13,0),FALSE)</f>
        <v>5.4054054054054053</v>
      </c>
      <c r="CQ21" s="4578"/>
      <c r="CR21" s="5115"/>
      <c r="CS21" s="5011">
        <f>VLOOKUP("長野県",'R4_raw'!$F$15:$CGU$115,MATCH(K21,'R4_raw'!$F$13:$CGU$13,0),FALSE)</f>
        <v>9.183673469387756</v>
      </c>
      <c r="CT21" s="4742"/>
      <c r="CU21" s="5012"/>
      <c r="CV21" s="5009">
        <f t="shared" si="2"/>
        <v>0.58858858858858853</v>
      </c>
      <c r="CW21" s="5010"/>
      <c r="DA21" s="106"/>
      <c r="DB21" s="127"/>
      <c r="DC21" s="127"/>
      <c r="DE21" s="53"/>
      <c r="DH21" s="128"/>
      <c r="DI21" s="128"/>
      <c r="DK21" s="129"/>
      <c r="DL21" s="129"/>
      <c r="DM21" s="111"/>
      <c r="DN21" s="111"/>
      <c r="DP21" s="130"/>
      <c r="DQ21" s="131"/>
      <c r="DR21" s="131"/>
      <c r="DS21" s="49"/>
      <c r="EN21" s="111"/>
      <c r="EO21" s="111"/>
      <c r="EP21" s="111"/>
      <c r="EQ21" s="137"/>
      <c r="ER21" s="137"/>
      <c r="ES21" s="138"/>
      <c r="ET21" s="138"/>
      <c r="EU21" s="128"/>
      <c r="EV21" s="128"/>
      <c r="EW21" s="131"/>
      <c r="EX21" s="131"/>
      <c r="EY21" s="139"/>
      <c r="FA21" s="49"/>
      <c r="FB21" s="144"/>
      <c r="FC21" s="140"/>
      <c r="FD21" s="140"/>
      <c r="FE21" s="140"/>
      <c r="FF21" s="140"/>
      <c r="FG21" s="140"/>
      <c r="FH21" s="140"/>
      <c r="FI21" s="140"/>
      <c r="FJ21" s="140"/>
      <c r="FK21" s="140"/>
      <c r="FL21" s="140"/>
      <c r="FM21" s="140"/>
      <c r="FN21" s="140"/>
      <c r="FO21" s="140"/>
      <c r="FP21" s="113"/>
      <c r="FQ21" s="113"/>
      <c r="FR21" s="111"/>
      <c r="FS21" s="111"/>
      <c r="FT21" s="111"/>
      <c r="FU21" s="111"/>
    </row>
    <row r="22" spans="1:194" ht="18.75" customHeight="1" x14ac:dyDescent="0.2">
      <c r="A22" s="54"/>
      <c r="B22" s="54"/>
      <c r="C22" s="54"/>
      <c r="D22" s="54"/>
      <c r="E22" s="2937"/>
      <c r="F22" s="2937"/>
      <c r="G22" s="2937"/>
      <c r="H22" s="2937"/>
      <c r="I22" s="2942" t="s">
        <v>5278</v>
      </c>
      <c r="J22" s="2942" t="s">
        <v>5297</v>
      </c>
      <c r="K22" s="2942" t="s">
        <v>5316</v>
      </c>
      <c r="L22" s="2942"/>
      <c r="N22" s="7" t="s">
        <v>0</v>
      </c>
      <c r="P22" s="5137"/>
      <c r="Q22" s="1865"/>
      <c r="R22" s="113"/>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866"/>
      <c r="AT22" s="327"/>
      <c r="AU22" s="1872" t="s">
        <v>19</v>
      </c>
      <c r="AV22" s="89"/>
      <c r="AW22" s="89"/>
      <c r="AX22" s="89"/>
      <c r="AY22" s="89"/>
      <c r="AZ22" s="89"/>
      <c r="BA22" s="89"/>
      <c r="BB22" s="89"/>
      <c r="BC22" s="89"/>
      <c r="BD22" s="89"/>
      <c r="BE22" s="89"/>
      <c r="BF22" s="4986">
        <v>0</v>
      </c>
      <c r="BG22" s="4986"/>
      <c r="BH22" s="2177" t="s">
        <v>14</v>
      </c>
      <c r="BI22" s="221" t="s">
        <v>4999</v>
      </c>
      <c r="BJ22" s="4986">
        <v>0</v>
      </c>
      <c r="BK22" s="4986"/>
      <c r="BL22" s="2177" t="s">
        <v>303</v>
      </c>
      <c r="BM22" s="4985">
        <v>50</v>
      </c>
      <c r="BN22" s="4985"/>
      <c r="BO22" s="4985"/>
      <c r="BP22" s="2899" t="s">
        <v>3</v>
      </c>
      <c r="BQ22" s="4985">
        <v>0</v>
      </c>
      <c r="BR22" s="4985"/>
      <c r="BS22" s="4985"/>
      <c r="BT22" s="2932" t="s">
        <v>3</v>
      </c>
      <c r="BU22" s="1506"/>
      <c r="BV22" s="209"/>
      <c r="BW22" s="5132" t="s">
        <v>35</v>
      </c>
      <c r="BX22" s="5132"/>
      <c r="BY22" s="5133"/>
      <c r="BZ22" s="4578">
        <f>VLOOKUP($DF$3,'R4_raw'!$F$15:$CGU$115,MATCH(I22,'R4_raw'!$F$13:$CGU$13,0),FALSE)</f>
        <v>1.2844909609895336</v>
      </c>
      <c r="CA22" s="4578"/>
      <c r="CB22" s="5115"/>
      <c r="CC22" s="5011">
        <f>VLOOKUP("長野県",'R4_raw'!$F$15:$CGU$115,MATCH(I22,'R4_raw'!$F$13:$CGU$13,0),FALSE)</f>
        <v>0.88705845081577706</v>
      </c>
      <c r="CD22" s="4742"/>
      <c r="CE22" s="5012"/>
      <c r="CF22" s="5113">
        <f t="shared" si="0"/>
        <v>1.448034185129808</v>
      </c>
      <c r="CG22" s="5114"/>
      <c r="CH22" s="4578">
        <f>VLOOKUP($DF$3,'R4_raw'!$F$15:$CGU$115,MATCH(J22,'R4_raw'!$F$13:$CGU$13,0),FALSE)</f>
        <v>5.216284987277354</v>
      </c>
      <c r="CI22" s="4578"/>
      <c r="CJ22" s="5115"/>
      <c r="CK22" s="5011">
        <f>VLOOKUP("長野県",'R4_raw'!$F$15:$CGU$115,MATCH(J22,'R4_raw'!$F$13:$CGU$13,0),FALSE)</f>
        <v>4.2303937520338435</v>
      </c>
      <c r="CL22" s="4742"/>
      <c r="CM22" s="5012"/>
      <c r="CN22" s="5113">
        <f t="shared" si="1"/>
        <v>1.2330495204541005</v>
      </c>
      <c r="CO22" s="5114"/>
      <c r="CP22" s="4578">
        <f>VLOOKUP($DF$3,'R4_raw'!$F$15:$CGU$115,MATCH(K22,'R4_raw'!$F$13:$CGU$13,0),FALSE)</f>
        <v>2.7027027027027026</v>
      </c>
      <c r="CQ22" s="4578"/>
      <c r="CR22" s="5115"/>
      <c r="CS22" s="5011">
        <f>VLOOKUP("長野県",'R4_raw'!$F$15:$CGU$115,MATCH(K22,'R4_raw'!$F$13:$CGU$13,0),FALSE)</f>
        <v>2.0408163265306123</v>
      </c>
      <c r="CT22" s="4742"/>
      <c r="CU22" s="5012"/>
      <c r="CV22" s="5009">
        <f t="shared" si="2"/>
        <v>1.3243243243243243</v>
      </c>
      <c r="CW22" s="5010"/>
      <c r="CZ22" s="106"/>
      <c r="DA22" s="106"/>
      <c r="DB22" s="127"/>
      <c r="DC22" s="127"/>
      <c r="DE22" s="53"/>
      <c r="DH22" s="128"/>
      <c r="DI22" s="128"/>
      <c r="DK22" s="129"/>
      <c r="DL22" s="129"/>
      <c r="DM22" s="111"/>
      <c r="DN22" s="111"/>
      <c r="DP22" s="130"/>
      <c r="DQ22" s="131"/>
      <c r="DR22" s="131"/>
      <c r="DS22" s="49"/>
      <c r="EN22" s="111"/>
      <c r="EO22" s="111"/>
      <c r="EP22" s="111"/>
      <c r="EQ22" s="137"/>
      <c r="ER22" s="137"/>
      <c r="ES22" s="138"/>
      <c r="ET22" s="138"/>
      <c r="EU22" s="128"/>
      <c r="EV22" s="128"/>
      <c r="EW22" s="131"/>
      <c r="EX22" s="131"/>
      <c r="EY22" s="139"/>
      <c r="FA22" s="49"/>
      <c r="FB22" s="144"/>
      <c r="FC22" s="140"/>
      <c r="FD22" s="140"/>
      <c r="FE22" s="140"/>
      <c r="FF22" s="140"/>
      <c r="FG22" s="140"/>
      <c r="FH22" s="140"/>
      <c r="FI22" s="140"/>
      <c r="FJ22" s="140"/>
      <c r="FK22" s="140"/>
      <c r="FL22" s="140"/>
      <c r="FM22" s="140"/>
      <c r="FN22" s="140"/>
      <c r="FO22" s="140"/>
      <c r="FP22" s="113"/>
      <c r="FQ22" s="113"/>
      <c r="FR22" s="111"/>
      <c r="FS22" s="111"/>
      <c r="FT22" s="111"/>
      <c r="FU22" s="111"/>
    </row>
    <row r="23" spans="1:194" ht="18.75" customHeight="1" thickBot="1" x14ac:dyDescent="0.25">
      <c r="A23" s="54"/>
      <c r="B23" s="54"/>
      <c r="C23" s="54"/>
      <c r="D23" s="54"/>
      <c r="E23" s="2937"/>
      <c r="F23" s="2937"/>
      <c r="G23" s="2937"/>
      <c r="H23" s="2937"/>
      <c r="I23" s="2942" t="s">
        <v>5279</v>
      </c>
      <c r="J23" s="2942" t="s">
        <v>5298</v>
      </c>
      <c r="K23" s="2942" t="s">
        <v>5317</v>
      </c>
      <c r="L23" s="2942"/>
      <c r="N23" s="7" t="s">
        <v>0</v>
      </c>
      <c r="P23" s="5137"/>
      <c r="Q23" s="1865"/>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866"/>
      <c r="AT23" s="327"/>
      <c r="AU23" s="1872" t="s">
        <v>17</v>
      </c>
      <c r="AV23" s="89"/>
      <c r="AW23" s="89"/>
      <c r="AX23" s="89"/>
      <c r="AY23" s="89"/>
      <c r="AZ23" s="89"/>
      <c r="BA23" s="89"/>
      <c r="BB23" s="89"/>
      <c r="BC23" s="89"/>
      <c r="BD23" s="89"/>
      <c r="BE23" s="89"/>
      <c r="BF23" s="4986">
        <v>13.286713286713287</v>
      </c>
      <c r="BG23" s="4986"/>
      <c r="BH23" s="2177" t="s">
        <v>14</v>
      </c>
      <c r="BI23" s="221" t="s">
        <v>4999</v>
      </c>
      <c r="BJ23" s="4986">
        <v>8.1081081081081088</v>
      </c>
      <c r="BK23" s="4986"/>
      <c r="BL23" s="2177" t="s">
        <v>303</v>
      </c>
      <c r="BM23" s="4985">
        <v>185</v>
      </c>
      <c r="BN23" s="4985"/>
      <c r="BO23" s="4985"/>
      <c r="BP23" s="2899" t="s">
        <v>3</v>
      </c>
      <c r="BQ23" s="4985">
        <v>19</v>
      </c>
      <c r="BR23" s="4985"/>
      <c r="BS23" s="4985"/>
      <c r="BT23" s="2932" t="s">
        <v>3</v>
      </c>
      <c r="BU23" s="1506"/>
      <c r="BV23" s="1875"/>
      <c r="BW23" s="5026" t="s">
        <v>33</v>
      </c>
      <c r="BX23" s="5026"/>
      <c r="BY23" s="5027"/>
      <c r="BZ23" s="5111">
        <f>VLOOKUP($DF$3,'R4_raw'!$F$15:$CGU$115,MATCH(I23,'R4_raw'!$F$13:$CGU$13,0),FALSE)</f>
        <v>1.1417697431018079</v>
      </c>
      <c r="CA23" s="5111"/>
      <c r="CB23" s="5112"/>
      <c r="CC23" s="5021">
        <f>VLOOKUP("長野県",'R4_raw'!$F$15:$CGU$115,MATCH(I23,'R4_raw'!$F$13:$CGU$13,0),FALSE)</f>
        <v>0.56233169649928716</v>
      </c>
      <c r="CD23" s="5022"/>
      <c r="CE23" s="5023"/>
      <c r="CF23" s="5134">
        <f t="shared" si="0"/>
        <v>2.0304203910427363</v>
      </c>
      <c r="CG23" s="5135"/>
      <c r="CH23" s="5111">
        <f>VLOOKUP($DF$3,'R4_raw'!$F$15:$CGU$115,MATCH(J23,'R4_raw'!$F$13:$CGU$13,0),FALSE)</f>
        <v>3.4351145038167941</v>
      </c>
      <c r="CI23" s="5111"/>
      <c r="CJ23" s="5112"/>
      <c r="CK23" s="5021">
        <f>VLOOKUP("長野県",'R4_raw'!$F$15:$CGU$115,MATCH(J23,'R4_raw'!$F$13:$CGU$13,0),FALSE)</f>
        <v>3.0589000976244711</v>
      </c>
      <c r="CL23" s="5022"/>
      <c r="CM23" s="5023"/>
      <c r="CN23" s="5134">
        <f t="shared" si="1"/>
        <v>1.122990092577554</v>
      </c>
      <c r="CO23" s="5135"/>
      <c r="CP23" s="5111">
        <f>VLOOKUP($DF$3,'R4_raw'!$F$15:$CGU$115,MATCH(K23,'R4_raw'!$F$13:$CGU$13,0),FALSE)</f>
        <v>2.7027027027027026</v>
      </c>
      <c r="CQ23" s="5111"/>
      <c r="CR23" s="5112"/>
      <c r="CS23" s="5021">
        <f>VLOOKUP("長野県",'R4_raw'!$F$15:$CGU$115,MATCH(K23,'R4_raw'!$F$13:$CGU$13,0),FALSE)</f>
        <v>2.4234693877551021</v>
      </c>
      <c r="CT23" s="5022"/>
      <c r="CU23" s="5023"/>
      <c r="CV23" s="5019">
        <f t="shared" si="2"/>
        <v>1.1152204836415363</v>
      </c>
      <c r="CW23" s="5020"/>
      <c r="CZ23" s="106"/>
      <c r="DA23" s="106"/>
      <c r="DB23" s="127"/>
      <c r="DC23" s="127"/>
      <c r="DE23" s="53"/>
      <c r="DH23" s="128"/>
      <c r="DI23" s="128"/>
      <c r="DK23" s="129"/>
      <c r="DL23" s="129"/>
      <c r="DM23" s="111"/>
      <c r="DN23" s="111"/>
      <c r="DP23" s="130"/>
      <c r="DQ23" s="131"/>
      <c r="DR23" s="131"/>
      <c r="DS23" s="49"/>
      <c r="EN23" s="111"/>
      <c r="EO23" s="111"/>
      <c r="EP23" s="111"/>
      <c r="EQ23" s="137"/>
      <c r="ER23" s="137"/>
      <c r="ES23" s="138"/>
      <c r="ET23" s="138"/>
      <c r="EU23" s="128"/>
      <c r="EV23" s="128"/>
      <c r="EW23" s="131"/>
      <c r="EX23" s="131"/>
      <c r="EY23" s="139"/>
      <c r="FA23" s="49"/>
      <c r="FB23" s="144"/>
      <c r="FC23" s="140"/>
      <c r="FD23" s="140"/>
      <c r="FE23" s="140"/>
      <c r="FF23" s="140"/>
      <c r="FG23" s="140"/>
      <c r="FH23" s="140"/>
      <c r="FI23" s="140"/>
      <c r="FJ23" s="140"/>
      <c r="FK23" s="140"/>
      <c r="FL23" s="140"/>
      <c r="FM23" s="140"/>
      <c r="FN23" s="140"/>
      <c r="FO23" s="140"/>
      <c r="FP23" s="113"/>
      <c r="FQ23" s="113"/>
      <c r="FR23" s="111"/>
      <c r="FS23" s="111"/>
      <c r="FT23" s="111"/>
      <c r="FU23" s="111"/>
    </row>
    <row r="24" spans="1:194" ht="18.75" customHeight="1" thickTop="1" thickBot="1" x14ac:dyDescent="0.25">
      <c r="A24" s="54"/>
      <c r="B24" s="54"/>
      <c r="C24" s="54"/>
      <c r="D24" s="54"/>
      <c r="E24" s="2937"/>
      <c r="F24" s="2937"/>
      <c r="G24" s="2937"/>
      <c r="H24" s="2937"/>
      <c r="I24" s="2942" t="s">
        <v>5289</v>
      </c>
      <c r="J24" s="2942" t="s">
        <v>5308</v>
      </c>
      <c r="K24" s="2942" t="s">
        <v>5443</v>
      </c>
      <c r="L24" s="2942"/>
      <c r="N24" s="7" t="s">
        <v>0</v>
      </c>
      <c r="P24" s="5138"/>
      <c r="Q24" s="1867"/>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1868"/>
      <c r="AM24" s="1868"/>
      <c r="AN24" s="1868"/>
      <c r="AO24" s="1868"/>
      <c r="AP24" s="1868"/>
      <c r="AQ24" s="1868"/>
      <c r="AR24" s="1869"/>
      <c r="AT24" s="330"/>
      <c r="AU24" s="5007" t="s">
        <v>15</v>
      </c>
      <c r="AV24" s="5007"/>
      <c r="AW24" s="5007"/>
      <c r="AX24" s="5007"/>
      <c r="AY24" s="5007"/>
      <c r="AZ24" s="5007"/>
      <c r="BA24" s="5007"/>
      <c r="BB24" s="5007"/>
      <c r="BC24" s="5007"/>
      <c r="BD24" s="5007"/>
      <c r="BE24" s="5007"/>
      <c r="BF24" s="5140">
        <v>0</v>
      </c>
      <c r="BG24" s="5140"/>
      <c r="BH24" s="2933" t="s">
        <v>14</v>
      </c>
      <c r="BI24" s="380" t="s">
        <v>4999</v>
      </c>
      <c r="BJ24" s="5140">
        <v>0</v>
      </c>
      <c r="BK24" s="5140"/>
      <c r="BL24" s="2933" t="s">
        <v>303</v>
      </c>
      <c r="BM24" s="5139">
        <v>62</v>
      </c>
      <c r="BN24" s="5139"/>
      <c r="BO24" s="5139"/>
      <c r="BP24" s="2914" t="s">
        <v>3</v>
      </c>
      <c r="BQ24" s="5139">
        <v>0</v>
      </c>
      <c r="BR24" s="5139"/>
      <c r="BS24" s="5139"/>
      <c r="BT24" s="2934" t="s">
        <v>3</v>
      </c>
      <c r="BU24" s="1507"/>
      <c r="BV24" s="1874"/>
      <c r="BW24" s="5141" t="s">
        <v>30</v>
      </c>
      <c r="BX24" s="5141"/>
      <c r="BY24" s="5142"/>
      <c r="BZ24" s="5116">
        <f>VLOOKUP($DF$3,'R4_raw'!$F$15:$CGU$115,MATCH(I24,'R4_raw'!$F$13:$CGU$13,0),FALSE)</f>
        <v>2102</v>
      </c>
      <c r="CA24" s="5117"/>
      <c r="CB24" s="5118"/>
      <c r="CC24" s="5119">
        <f>VLOOKUP("長野県",'R4_raw'!$F$15:$CGU$115,MATCH(I24,'R4_raw'!$F$13:$CGU$13,0),FALSE)</f>
        <v>12626</v>
      </c>
      <c r="CD24" s="4284"/>
      <c r="CE24" s="5120"/>
      <c r="CF24" s="5121" t="s">
        <v>3260</v>
      </c>
      <c r="CG24" s="5122"/>
      <c r="CH24" s="5116">
        <f>VLOOKUP($DF$3,'R4_raw'!$F$15:$CGU$115,MATCH(J24,'R4_raw'!$F$13:$CGU$13,0),FALSE)</f>
        <v>786</v>
      </c>
      <c r="CI24" s="5117"/>
      <c r="CJ24" s="5118"/>
      <c r="CK24" s="5119">
        <f>VLOOKUP("長野県",'R4_raw'!$F$15:$CGU$115,MATCH(J24,'R4_raw'!$F$13:$CGU$13,0),FALSE)</f>
        <v>3073</v>
      </c>
      <c r="CL24" s="4284"/>
      <c r="CM24" s="5120"/>
      <c r="CN24" s="5126" t="s">
        <v>3261</v>
      </c>
      <c r="CO24" s="5122"/>
      <c r="CP24" s="5116">
        <f>VLOOKUP($DF$3,'R4_raw'!$F$15:$CGU$115,MATCH(K24,'R4_raw'!$F$13:$CGU$13,0),FALSE)</f>
        <v>37</v>
      </c>
      <c r="CQ24" s="5117"/>
      <c r="CR24" s="5118"/>
      <c r="CS24" s="5119">
        <f>VLOOKUP("長野県",'R4_raw'!$F$15:$CGU$115,MATCH(K24,'R4_raw'!$F$13:$CGU$13,0),FALSE)</f>
        <v>784</v>
      </c>
      <c r="CT24" s="4284"/>
      <c r="CU24" s="5120"/>
      <c r="CV24" s="5126" t="s">
        <v>3260</v>
      </c>
      <c r="CW24" s="5130"/>
      <c r="CZ24" s="106"/>
      <c r="DA24" s="106"/>
      <c r="DB24" s="127"/>
      <c r="DC24" s="127"/>
      <c r="DE24" s="53"/>
      <c r="DH24" s="128"/>
      <c r="DI24" s="128"/>
      <c r="DK24" s="129"/>
      <c r="DL24" s="129"/>
      <c r="DM24" s="111"/>
      <c r="DN24" s="111"/>
      <c r="DP24" s="130"/>
      <c r="DQ24" s="131"/>
      <c r="DR24" s="131"/>
      <c r="DS24" s="49"/>
      <c r="EN24" s="111"/>
      <c r="EO24" s="111"/>
      <c r="EP24" s="111"/>
      <c r="EQ24" s="137"/>
      <c r="ER24" s="137"/>
      <c r="ES24" s="138"/>
      <c r="ET24" s="138"/>
      <c r="EU24" s="128"/>
      <c r="EV24" s="128"/>
      <c r="EW24" s="131"/>
      <c r="EX24" s="131"/>
      <c r="EY24" s="139"/>
      <c r="FA24" s="49"/>
      <c r="FB24" s="144"/>
      <c r="FC24" s="140"/>
      <c r="FD24" s="140"/>
      <c r="FE24" s="140"/>
      <c r="FF24" s="140"/>
      <c r="FG24" s="140"/>
      <c r="FH24" s="140"/>
      <c r="FI24" s="140"/>
      <c r="FJ24" s="140"/>
      <c r="FK24" s="140"/>
      <c r="FL24" s="140"/>
      <c r="FM24" s="140"/>
      <c r="FN24" s="140"/>
      <c r="FO24" s="140"/>
      <c r="FP24" s="113"/>
      <c r="FQ24" s="113"/>
      <c r="FR24" s="111"/>
      <c r="FS24" s="111"/>
      <c r="FT24" s="111"/>
      <c r="FU24" s="111"/>
    </row>
    <row r="25" spans="1:194" ht="7.5" customHeight="1" thickBot="1" x14ac:dyDescent="0.25">
      <c r="A25" s="1890"/>
      <c r="B25" s="1890"/>
      <c r="C25" s="1890"/>
      <c r="D25" s="1890"/>
      <c r="E25" s="1890"/>
      <c r="F25" s="1890"/>
      <c r="G25" s="1890"/>
      <c r="N25" s="7" t="s">
        <v>0</v>
      </c>
      <c r="AZ25" s="7"/>
      <c r="BR25" s="7"/>
      <c r="BV25" s="140"/>
      <c r="BW25" s="140"/>
      <c r="BX25" s="140"/>
      <c r="BY25" s="140"/>
      <c r="BZ25" s="140"/>
      <c r="CA25" s="140"/>
      <c r="CB25" s="140"/>
      <c r="CC25" s="140"/>
      <c r="CD25" s="140"/>
      <c r="CE25" s="140"/>
      <c r="CF25" s="140"/>
      <c r="CG25" s="113"/>
      <c r="CH25" s="113"/>
      <c r="CI25" s="111"/>
      <c r="CJ25" s="111"/>
      <c r="CK25" s="111"/>
      <c r="CL25" s="111"/>
      <c r="EN25" s="126"/>
      <c r="EO25" s="126"/>
      <c r="EP25" s="126"/>
      <c r="EQ25" s="126"/>
      <c r="ER25" s="126"/>
      <c r="ES25" s="126"/>
      <c r="ET25" s="126"/>
      <c r="EU25" s="126"/>
      <c r="EV25" s="126"/>
      <c r="EW25" s="126"/>
      <c r="EX25" s="126"/>
      <c r="EY25" s="126"/>
      <c r="FA25" s="49"/>
      <c r="FB25" s="144"/>
      <c r="FC25" s="140"/>
      <c r="FD25" s="140"/>
      <c r="FE25" s="140"/>
      <c r="FF25" s="140"/>
      <c r="FG25" s="140"/>
      <c r="FH25" s="140"/>
      <c r="FI25" s="140"/>
      <c r="FJ25" s="140"/>
      <c r="FK25" s="140"/>
      <c r="FL25" s="140"/>
      <c r="FM25" s="140"/>
      <c r="FN25" s="140"/>
      <c r="FO25" s="140"/>
      <c r="FP25" s="113"/>
      <c r="FQ25" s="113"/>
      <c r="FR25" s="111"/>
      <c r="FS25" s="111"/>
      <c r="FT25" s="111"/>
      <c r="FU25" s="111"/>
    </row>
    <row r="26" spans="1:194" ht="18.75" customHeight="1" x14ac:dyDescent="0.2">
      <c r="A26" s="163"/>
      <c r="B26" s="163"/>
      <c r="C26" s="163"/>
      <c r="D26" s="163"/>
      <c r="E26" s="164"/>
      <c r="F26" s="164"/>
      <c r="G26" s="164"/>
      <c r="H26" s="164"/>
      <c r="I26" s="163"/>
      <c r="J26" s="163"/>
      <c r="K26" s="163"/>
      <c r="L26" s="163"/>
      <c r="N26" s="7" t="s">
        <v>0</v>
      </c>
      <c r="P26" s="4419" t="s">
        <v>311</v>
      </c>
      <c r="Q26" s="5177" t="s">
        <v>238</v>
      </c>
      <c r="R26" s="5178"/>
      <c r="S26" s="5178"/>
      <c r="T26" s="5178"/>
      <c r="U26" s="5178"/>
      <c r="V26" s="5178"/>
      <c r="W26" s="5178"/>
      <c r="X26" s="5178"/>
      <c r="Y26" s="5178"/>
      <c r="Z26" s="5178"/>
      <c r="AA26" s="5178"/>
      <c r="AB26" s="5178"/>
      <c r="AC26" s="5178"/>
      <c r="AD26" s="5178"/>
      <c r="AE26" s="5178"/>
      <c r="AF26" s="5178"/>
      <c r="AG26" s="5178"/>
      <c r="AH26" s="5178"/>
      <c r="AI26" s="5178"/>
      <c r="AJ26" s="5178"/>
      <c r="AK26" s="5178"/>
      <c r="AL26" s="5178"/>
      <c r="AM26" s="5178"/>
      <c r="AN26" s="5178"/>
      <c r="AO26" s="5178"/>
      <c r="AP26" s="5178"/>
      <c r="AQ26" s="5178"/>
      <c r="AR26" s="5179"/>
      <c r="AT26" s="429" t="s">
        <v>239</v>
      </c>
      <c r="AU26" s="1852"/>
      <c r="AV26" s="365"/>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1538"/>
      <c r="BU26" s="1538"/>
      <c r="BV26" s="1538"/>
      <c r="BW26" s="1538"/>
      <c r="BX26" s="1538"/>
      <c r="BY26" s="1538"/>
      <c r="BZ26" s="1538"/>
      <c r="CA26" s="1538"/>
      <c r="CB26" s="1538"/>
      <c r="CC26" s="1538"/>
      <c r="CD26" s="1538"/>
      <c r="CE26" s="1538"/>
      <c r="CF26" s="1538"/>
      <c r="CG26" s="1538"/>
      <c r="CH26" s="1538"/>
      <c r="CI26" s="1538"/>
      <c r="CJ26" s="1538"/>
      <c r="CK26" s="1538"/>
      <c r="CL26" s="1538"/>
      <c r="CM26" s="1538"/>
      <c r="CN26" s="1538"/>
      <c r="CO26" s="1538"/>
      <c r="CP26" s="1538"/>
      <c r="CQ26" s="1538"/>
      <c r="CR26" s="1538"/>
      <c r="CS26" s="1538"/>
      <c r="CT26" s="1538"/>
      <c r="CU26" s="1538"/>
      <c r="CV26" s="1538"/>
      <c r="CW26" s="1538"/>
      <c r="DB26" s="143"/>
      <c r="DC26" s="143"/>
      <c r="DD26" s="153"/>
      <c r="DE26" s="153"/>
      <c r="DF26" s="153"/>
      <c r="DG26" s="153"/>
      <c r="DH26" s="153"/>
      <c r="DI26" s="153"/>
      <c r="DJ26" s="153"/>
      <c r="DK26" s="153"/>
      <c r="DL26" s="153"/>
      <c r="DM26" s="153"/>
      <c r="DN26" s="153"/>
      <c r="DO26" s="153"/>
      <c r="EN26" s="111"/>
      <c r="EO26" s="111"/>
      <c r="EP26" s="111"/>
      <c r="EQ26" s="111"/>
      <c r="ER26" s="111"/>
      <c r="ES26" s="111"/>
      <c r="ET26" s="111"/>
      <c r="EU26" s="111"/>
      <c r="EV26" s="111"/>
      <c r="EW26" s="111"/>
      <c r="EX26" s="111"/>
      <c r="EY26" s="132"/>
      <c r="FA26" s="126"/>
      <c r="FB26" s="126"/>
      <c r="FC26" s="126"/>
      <c r="FD26" s="126"/>
      <c r="FE26" s="126"/>
      <c r="FF26" s="126"/>
      <c r="FG26" s="126"/>
      <c r="FH26" s="126"/>
      <c r="FI26" s="126"/>
      <c r="FJ26" s="126"/>
      <c r="FK26" s="126"/>
      <c r="FL26" s="126"/>
      <c r="FM26" s="126"/>
      <c r="FN26" s="126"/>
      <c r="FO26" s="126"/>
      <c r="FP26" s="111"/>
      <c r="FQ26" s="111"/>
      <c r="FR26" s="111"/>
      <c r="FS26" s="111"/>
      <c r="FT26" s="111"/>
      <c r="FU26" s="111"/>
    </row>
    <row r="27" spans="1:194" ht="18.75" customHeight="1" x14ac:dyDescent="0.2">
      <c r="A27" s="163"/>
      <c r="B27" s="163"/>
      <c r="C27" s="163"/>
      <c r="D27" s="163"/>
      <c r="E27" s="164"/>
      <c r="F27" s="164"/>
      <c r="G27" s="164"/>
      <c r="H27" s="164"/>
      <c r="I27" s="163"/>
      <c r="J27" s="163"/>
      <c r="K27" s="163"/>
      <c r="L27" s="163"/>
      <c r="N27" s="7" t="s">
        <v>0</v>
      </c>
      <c r="P27" s="5164"/>
      <c r="Q27" s="328" t="s">
        <v>237</v>
      </c>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11"/>
      <c r="AP27" s="209"/>
      <c r="AQ27" s="209"/>
      <c r="AR27" s="329"/>
      <c r="AS27" s="128"/>
      <c r="AT27" s="353" t="s">
        <v>240</v>
      </c>
      <c r="AU27" s="1853"/>
      <c r="AV27" s="38"/>
      <c r="AW27" s="38"/>
      <c r="AX27" s="38"/>
      <c r="AY27" s="38"/>
      <c r="AZ27" s="38"/>
      <c r="BA27" s="38"/>
      <c r="BB27" s="38"/>
      <c r="BC27" s="38"/>
      <c r="BD27" s="38"/>
      <c r="BE27" s="38"/>
      <c r="BF27" s="38"/>
      <c r="BG27" s="38"/>
      <c r="BH27" s="38"/>
      <c r="BI27" s="38"/>
      <c r="BJ27" s="38"/>
      <c r="BK27" s="38"/>
      <c r="BL27" s="38"/>
      <c r="BM27" s="191"/>
      <c r="BN27" s="192"/>
      <c r="BO27" s="38"/>
      <c r="BP27" s="193"/>
      <c r="BQ27" s="193"/>
      <c r="BR27" s="194"/>
      <c r="BS27" s="194"/>
      <c r="BT27" s="192"/>
      <c r="BU27" s="2493"/>
      <c r="BV27" s="5131" t="s">
        <v>241</v>
      </c>
      <c r="BW27" s="5131"/>
      <c r="BX27" s="5131"/>
      <c r="BY27" s="5131"/>
      <c r="BZ27" s="5131"/>
      <c r="CA27" s="5131"/>
      <c r="CB27" s="5131"/>
      <c r="CC27" s="5131"/>
      <c r="CD27" s="5131"/>
      <c r="CE27" s="5131"/>
      <c r="CF27" s="5131"/>
      <c r="CG27" s="5131"/>
      <c r="CH27" s="5131"/>
      <c r="CI27" s="5131"/>
      <c r="CJ27" s="5131"/>
      <c r="CK27" s="5131"/>
      <c r="CL27" s="5123">
        <v>2021</v>
      </c>
      <c r="CM27" s="5123"/>
      <c r="CN27" s="1871"/>
      <c r="CO27" s="5123">
        <v>2022</v>
      </c>
      <c r="CP27" s="5123"/>
      <c r="CQ27" s="5127" t="s">
        <v>2473</v>
      </c>
      <c r="CR27" s="5127"/>
      <c r="CS27" s="5127"/>
      <c r="CT27" s="5127"/>
      <c r="CU27" s="1871" t="s">
        <v>2474</v>
      </c>
      <c r="CV27" s="1871"/>
      <c r="CW27" s="1871"/>
      <c r="CX27" s="2797"/>
      <c r="CY27" s="128"/>
      <c r="CZ27" s="128"/>
      <c r="DB27" s="143"/>
      <c r="DC27" s="143"/>
      <c r="DD27" s="153"/>
      <c r="DE27" s="153"/>
      <c r="DF27" s="153"/>
      <c r="DG27" s="153"/>
      <c r="DH27" s="153"/>
      <c r="DI27" s="153"/>
      <c r="DJ27" s="153"/>
      <c r="DK27" s="153"/>
      <c r="DL27" s="153"/>
      <c r="DM27" s="153"/>
      <c r="DN27" s="153"/>
      <c r="DO27" s="153"/>
      <c r="EN27" s="111"/>
      <c r="EO27" s="111"/>
      <c r="EP27" s="111"/>
      <c r="EQ27" s="113"/>
      <c r="ER27" s="113"/>
      <c r="ES27" s="111"/>
      <c r="ET27" s="111"/>
      <c r="EU27" s="113"/>
      <c r="EV27" s="113"/>
      <c r="EW27" s="111"/>
      <c r="EX27" s="111"/>
      <c r="EY27" s="132"/>
      <c r="FA27" s="126"/>
      <c r="FB27" s="126"/>
      <c r="FC27" s="126"/>
      <c r="FD27" s="126"/>
      <c r="FE27" s="126"/>
      <c r="FF27" s="126"/>
      <c r="FG27" s="126"/>
      <c r="FH27" s="126"/>
      <c r="FI27" s="126"/>
      <c r="FJ27" s="126"/>
      <c r="FK27" s="126"/>
      <c r="FL27" s="126"/>
      <c r="FM27" s="126"/>
      <c r="FN27" s="126"/>
      <c r="FO27" s="126"/>
      <c r="FP27" s="111"/>
      <c r="FQ27" s="111"/>
      <c r="FR27" s="111"/>
      <c r="FS27" s="111"/>
      <c r="FT27" s="111"/>
      <c r="FU27" s="111"/>
    </row>
    <row r="28" spans="1:194" ht="18.75" customHeight="1" x14ac:dyDescent="0.2">
      <c r="A28" s="163"/>
      <c r="B28" s="163"/>
      <c r="C28" s="163"/>
      <c r="D28" s="163"/>
      <c r="E28" s="164"/>
      <c r="F28" s="164"/>
      <c r="G28" s="164"/>
      <c r="H28" s="164"/>
      <c r="I28" s="1894" t="s">
        <v>3262</v>
      </c>
      <c r="J28" s="1900" t="s">
        <v>5460</v>
      </c>
      <c r="K28" s="163"/>
      <c r="L28" s="163"/>
      <c r="N28" s="7" t="s">
        <v>0</v>
      </c>
      <c r="P28" s="5164"/>
      <c r="Q28" s="334" t="s">
        <v>242</v>
      </c>
      <c r="R28" s="213"/>
      <c r="S28" s="212"/>
      <c r="T28" s="212"/>
      <c r="U28" s="212"/>
      <c r="V28" s="213"/>
      <c r="W28" s="213"/>
      <c r="X28" s="213"/>
      <c r="Y28" s="213"/>
      <c r="Z28" s="213"/>
      <c r="AA28" s="213"/>
      <c r="AB28" s="213"/>
      <c r="AC28" s="213"/>
      <c r="AD28" s="4275">
        <v>2021</v>
      </c>
      <c r="AE28" s="4275"/>
      <c r="AF28" s="4275"/>
      <c r="AG28" s="214"/>
      <c r="AH28" s="212"/>
      <c r="AI28" s="4304">
        <v>2022</v>
      </c>
      <c r="AJ28" s="4304"/>
      <c r="AK28" s="4304"/>
      <c r="AL28" s="212"/>
      <c r="AM28" s="212" t="s">
        <v>12</v>
      </c>
      <c r="AN28" s="212"/>
      <c r="AO28" s="1850"/>
      <c r="AP28" s="4275" t="s">
        <v>229</v>
      </c>
      <c r="AQ28" s="4275"/>
      <c r="AR28" s="336"/>
      <c r="AS28" s="154"/>
      <c r="AT28" s="369" t="s">
        <v>201</v>
      </c>
      <c r="AU28" s="214" t="s">
        <v>243</v>
      </c>
      <c r="AV28" s="215"/>
      <c r="AW28" s="215"/>
      <c r="AX28" s="215"/>
      <c r="AY28" s="215"/>
      <c r="AZ28" s="215"/>
      <c r="BA28" s="215"/>
      <c r="BB28" s="215"/>
      <c r="BC28" s="215"/>
      <c r="BD28" s="215"/>
      <c r="BE28" s="213"/>
      <c r="BF28" s="213"/>
      <c r="BG28" s="213"/>
      <c r="BH28" s="213"/>
      <c r="BI28" s="213"/>
      <c r="BJ28" s="213"/>
      <c r="BK28" s="213"/>
      <c r="BL28" s="213"/>
      <c r="BM28" s="213"/>
      <c r="BN28" s="212" t="s">
        <v>3069</v>
      </c>
      <c r="BO28" s="212"/>
      <c r="BP28" s="212"/>
      <c r="BQ28" s="212"/>
      <c r="BR28" s="4275" t="s">
        <v>295</v>
      </c>
      <c r="BS28" s="4275"/>
      <c r="BT28" s="213"/>
      <c r="BU28" s="2464"/>
      <c r="BV28" s="5124" t="s">
        <v>3501</v>
      </c>
      <c r="BW28" s="5075" t="s">
        <v>5136</v>
      </c>
      <c r="BX28" s="5075"/>
      <c r="BY28" s="5075"/>
      <c r="BZ28" s="5075"/>
      <c r="CA28" s="5075"/>
      <c r="CB28" s="5075"/>
      <c r="CC28" s="5075"/>
      <c r="CD28" s="5075"/>
      <c r="CE28" s="5075"/>
      <c r="CF28" s="5075"/>
      <c r="CG28" s="5075"/>
      <c r="CH28" s="5075"/>
      <c r="CI28" s="5075"/>
      <c r="CJ28" s="5075"/>
      <c r="CK28" s="5075"/>
      <c r="CL28" s="4763" t="str">
        <f>VLOOKUP($DF$3,'R3_raw'!$F$15:$ALF$115,MATCH(I28,'R3_raw'!$F$13:$ALF$13,0),FALSE)</f>
        <v>×</v>
      </c>
      <c r="CM28" s="4763"/>
      <c r="CN28" s="4554" t="s">
        <v>4999</v>
      </c>
      <c r="CO28" s="4735" t="str">
        <f>VLOOKUP($DF$3,'R4_raw'!$F$15:$CGU$115,MATCH(J28,'R4_raw'!$F$13:$CGU$13,0),FALSE)</f>
        <v>×</v>
      </c>
      <c r="CP28" s="4735"/>
      <c r="CQ28" s="5128">
        <f>VLOOKUP("長野県",'R4_raw'!$F$15:$CGU$115,MATCH(J28,'R4_raw'!$F$13:$CGU$13,0),FALSE)</f>
        <v>46</v>
      </c>
      <c r="CR28" s="5128"/>
      <c r="CS28" s="4387" t="s">
        <v>100</v>
      </c>
      <c r="CT28" s="4387"/>
      <c r="CU28" s="4879">
        <f>CQ28/77*100</f>
        <v>59.740259740259738</v>
      </c>
      <c r="CV28" s="4879"/>
      <c r="CW28" s="4866" t="s">
        <v>80</v>
      </c>
      <c r="DA28" s="155"/>
      <c r="DB28" s="143"/>
      <c r="DC28" s="143"/>
      <c r="DD28" s="153"/>
      <c r="DE28" s="153"/>
      <c r="DF28" s="153"/>
      <c r="DG28" s="153"/>
      <c r="DH28" s="153"/>
      <c r="DI28" s="153"/>
      <c r="DJ28" s="153"/>
      <c r="DK28" s="153"/>
      <c r="DL28" s="153"/>
      <c r="DM28" s="153"/>
      <c r="DN28" s="153"/>
      <c r="DO28" s="153"/>
      <c r="EN28" s="111"/>
      <c r="EO28" s="111"/>
      <c r="EP28" s="111"/>
      <c r="EQ28" s="137"/>
      <c r="ER28" s="137"/>
      <c r="ES28" s="138"/>
      <c r="ET28" s="138"/>
      <c r="EU28" s="128"/>
      <c r="EV28" s="128"/>
      <c r="EW28" s="131"/>
      <c r="EX28" s="131"/>
      <c r="EY28" s="139"/>
      <c r="FB28" s="144"/>
      <c r="FC28" s="140"/>
      <c r="FD28" s="140"/>
      <c r="FE28" s="140"/>
      <c r="FF28" s="140"/>
      <c r="FG28" s="140"/>
      <c r="FH28" s="140"/>
      <c r="FI28" s="140"/>
      <c r="FJ28" s="140"/>
      <c r="FK28" s="140"/>
      <c r="FL28" s="140"/>
      <c r="FM28" s="140"/>
      <c r="FN28" s="140"/>
      <c r="FO28" s="140"/>
      <c r="FP28" s="113"/>
      <c r="FQ28" s="113"/>
      <c r="FR28" s="120"/>
      <c r="FS28" s="120"/>
      <c r="FT28" s="156"/>
      <c r="FU28" s="120"/>
      <c r="FW28" s="19"/>
    </row>
    <row r="29" spans="1:194" ht="18.75" customHeight="1" x14ac:dyDescent="0.2">
      <c r="A29" s="1894" t="s">
        <v>3248</v>
      </c>
      <c r="B29" s="1900" t="s">
        <v>5414</v>
      </c>
      <c r="C29" s="1900" t="s">
        <v>5418</v>
      </c>
      <c r="D29" s="1900"/>
      <c r="E29" s="1904" t="s">
        <v>5457</v>
      </c>
      <c r="F29" s="164"/>
      <c r="G29" s="164"/>
      <c r="H29" s="164"/>
      <c r="I29" s="163"/>
      <c r="J29" s="1900"/>
      <c r="K29" s="163"/>
      <c r="L29" s="163"/>
      <c r="N29" s="7" t="s">
        <v>0</v>
      </c>
      <c r="P29" s="5164"/>
      <c r="Q29" s="335" t="s">
        <v>297</v>
      </c>
      <c r="R29" s="24" t="s">
        <v>4996</v>
      </c>
      <c r="S29" s="24"/>
      <c r="T29" s="24"/>
      <c r="U29" s="24"/>
      <c r="V29" s="24"/>
      <c r="W29" s="24"/>
      <c r="X29" s="24"/>
      <c r="Y29" s="24"/>
      <c r="Z29" s="24"/>
      <c r="AA29" s="24"/>
      <c r="AB29" s="24"/>
      <c r="AC29" s="24"/>
      <c r="AD29" s="4678">
        <f>VLOOKUP($DF$3,'R3_raw'!$F$15:$ALF$115,MATCH(A29,'R3_raw'!$F$13:$ALF$13,0),FALSE)</f>
        <v>21.237358715050565</v>
      </c>
      <c r="AE29" s="4678"/>
      <c r="AF29" s="4678"/>
      <c r="AG29" s="24" t="s">
        <v>14</v>
      </c>
      <c r="AH29" s="2410" t="s">
        <v>7679</v>
      </c>
      <c r="AI29" s="4580">
        <f>VLOOKUP($DF$3,'R4_raw'!$F$15:$CGU$115,MATCH(B29,'R4_raw'!$F$13:$CGU$13,0),FALSE)</f>
        <v>23.113069016152714</v>
      </c>
      <c r="AJ29" s="4580"/>
      <c r="AK29" s="24" t="s">
        <v>14</v>
      </c>
      <c r="AL29" s="5180">
        <f>VLOOKUP($DF$3,'R4_raw'!$F$15:$CGU$115,MATCH(C29,'R4_raw'!$F$13:$CGU$13,0),FALSE)</f>
        <v>9</v>
      </c>
      <c r="AM29" s="5180"/>
      <c r="AN29" s="24" t="s">
        <v>76</v>
      </c>
      <c r="AO29" s="27" t="str">
        <f>IF(AL29&lt;=15,"★","")</f>
        <v>★</v>
      </c>
      <c r="AP29" s="5181">
        <f>VLOOKUP("長野県",'R4_raw'!$F$15:$CGU$115,MATCH(B29,'R4_raw'!$F$13:$CGU$13,0),FALSE)</f>
        <v>9.3722755013077599</v>
      </c>
      <c r="AQ29" s="5181"/>
      <c r="AR29" s="467" t="s">
        <v>14</v>
      </c>
      <c r="AS29" s="157"/>
      <c r="AT29" s="370"/>
      <c r="AU29" s="24"/>
      <c r="AV29" s="5176" t="str">
        <f>VLOOKUP($DF$3,'R4_raw'!$F$15:$CGU$115,MATCH(E29,'R4_raw'!$F$13:$CGU$13,0),FALSE)</f>
        <v xml:space="preserve">地域包括支援センター以外の福祉部門に設置　 </v>
      </c>
      <c r="AW29" s="5176"/>
      <c r="AX29" s="5176"/>
      <c r="AY29" s="5176"/>
      <c r="AZ29" s="5176"/>
      <c r="BA29" s="5176"/>
      <c r="BB29" s="5176"/>
      <c r="BC29" s="5176"/>
      <c r="BD29" s="5176"/>
      <c r="BE29" s="5176"/>
      <c r="BF29" s="5176"/>
      <c r="BG29" s="5176"/>
      <c r="BH29" s="4580"/>
      <c r="BI29" s="4580"/>
      <c r="BJ29" s="24"/>
      <c r="BK29" s="1776"/>
      <c r="BL29" s="1776"/>
      <c r="BM29" s="190"/>
      <c r="BN29" s="5002">
        <f>VLOOKUP("長野県",'R4_raw'!$F$15:$CGU$115,MATCH(E29,'R4_raw'!$F$13:$CGU$13,0),FALSE)</f>
        <v>56</v>
      </c>
      <c r="BO29" s="5002"/>
      <c r="BP29" s="89" t="s">
        <v>67</v>
      </c>
      <c r="BQ29" s="216"/>
      <c r="BR29" s="4984">
        <f>BN29/77*100</f>
        <v>72.727272727272734</v>
      </c>
      <c r="BS29" s="4984"/>
      <c r="BT29" s="216" t="s">
        <v>65</v>
      </c>
      <c r="BU29" s="2464"/>
      <c r="BV29" s="5125"/>
      <c r="BW29" s="5076"/>
      <c r="BX29" s="5076"/>
      <c r="BY29" s="5076"/>
      <c r="BZ29" s="5076"/>
      <c r="CA29" s="5076"/>
      <c r="CB29" s="5076"/>
      <c r="CC29" s="5076"/>
      <c r="CD29" s="5076"/>
      <c r="CE29" s="5076"/>
      <c r="CF29" s="5076"/>
      <c r="CG29" s="5076"/>
      <c r="CH29" s="5076"/>
      <c r="CI29" s="5076"/>
      <c r="CJ29" s="5076"/>
      <c r="CK29" s="5076"/>
      <c r="CL29" s="4764"/>
      <c r="CM29" s="4764"/>
      <c r="CN29" s="4555"/>
      <c r="CO29" s="4736"/>
      <c r="CP29" s="4736"/>
      <c r="CQ29" s="5129"/>
      <c r="CR29" s="5129"/>
      <c r="CS29" s="4388"/>
      <c r="CT29" s="4388"/>
      <c r="CU29" s="5024"/>
      <c r="CV29" s="5024"/>
      <c r="CW29" s="4867"/>
      <c r="DA29" s="155"/>
      <c r="DB29" s="158"/>
      <c r="DC29" s="158"/>
      <c r="DD29" s="113"/>
      <c r="DE29" s="113"/>
      <c r="DF29" s="111"/>
      <c r="DG29" s="111"/>
      <c r="DH29" s="120"/>
      <c r="DI29" s="111"/>
      <c r="DJ29" s="111"/>
      <c r="DK29" s="111"/>
      <c r="DL29" s="111"/>
      <c r="DM29" s="111"/>
      <c r="DN29" s="120"/>
      <c r="DO29" s="111"/>
      <c r="EH29" s="7"/>
      <c r="EM29" s="119"/>
      <c r="EN29" s="111"/>
      <c r="EO29" s="111"/>
      <c r="EP29" s="111"/>
      <c r="EQ29" s="137"/>
      <c r="ER29" s="137"/>
      <c r="ES29" s="138"/>
      <c r="ET29" s="138"/>
      <c r="EU29" s="128"/>
      <c r="EV29" s="128"/>
      <c r="EW29" s="131"/>
      <c r="EX29" s="131"/>
      <c r="EY29" s="139"/>
      <c r="FA29" s="119"/>
      <c r="FB29" s="144"/>
      <c r="FC29" s="140"/>
      <c r="FD29" s="140"/>
      <c r="FE29" s="140"/>
      <c r="FF29" s="140"/>
      <c r="FG29" s="140"/>
      <c r="FH29" s="140"/>
      <c r="FI29" s="140"/>
      <c r="FJ29" s="140"/>
      <c r="FK29" s="140"/>
      <c r="FL29" s="140"/>
      <c r="FM29" s="140"/>
      <c r="FN29" s="140"/>
      <c r="FO29" s="140"/>
      <c r="FP29" s="113"/>
      <c r="FQ29" s="113"/>
      <c r="FR29" s="120"/>
      <c r="FS29" s="120"/>
      <c r="FT29" s="156"/>
      <c r="FU29" s="120"/>
    </row>
    <row r="30" spans="1:194" ht="18.75" customHeight="1" x14ac:dyDescent="0.2">
      <c r="A30" s="1894" t="s">
        <v>3249</v>
      </c>
      <c r="B30" s="1900" t="s">
        <v>5415</v>
      </c>
      <c r="C30" s="1894"/>
      <c r="D30" s="1894"/>
      <c r="E30" s="164"/>
      <c r="F30" s="164"/>
      <c r="G30" s="164"/>
      <c r="H30" s="164"/>
      <c r="I30" s="1894" t="s">
        <v>3263</v>
      </c>
      <c r="J30" s="1900" t="s">
        <v>5461</v>
      </c>
      <c r="K30" s="163"/>
      <c r="L30" s="163"/>
      <c r="N30" s="7" t="s">
        <v>0</v>
      </c>
      <c r="P30" s="5164"/>
      <c r="Q30" s="335"/>
      <c r="R30" s="24"/>
      <c r="S30" s="24" t="s">
        <v>291</v>
      </c>
      <c r="T30" s="24"/>
      <c r="U30" s="24"/>
      <c r="V30" s="24"/>
      <c r="W30" s="24"/>
      <c r="X30" s="24"/>
      <c r="Y30" s="24"/>
      <c r="Z30" s="24"/>
      <c r="AA30" s="24"/>
      <c r="AB30" s="24"/>
      <c r="AC30" s="24"/>
      <c r="AD30" s="4635">
        <f>VLOOKUP($DF$3,'R3_raw'!$F$15:$ALF$115,MATCH(A30,'R3_raw'!$F$13:$ALF$13,0),FALSE)</f>
        <v>3362</v>
      </c>
      <c r="AE30" s="4635"/>
      <c r="AF30" s="4635"/>
      <c r="AG30" s="24" t="s">
        <v>59</v>
      </c>
      <c r="AH30" s="2410" t="s">
        <v>7679</v>
      </c>
      <c r="AI30" s="5005">
        <f>VLOOKUP($DF$3,'R4_raw'!$F$15:$CGU$115,MATCH(B30,'R4_raw'!$F$13:$CGU$13,0),FALSE)</f>
        <v>3405</v>
      </c>
      <c r="AJ30" s="5005"/>
      <c r="AK30" s="24" t="s">
        <v>59</v>
      </c>
      <c r="AL30" s="5004"/>
      <c r="AM30" s="5004"/>
      <c r="AN30" s="24"/>
      <c r="AO30" s="27"/>
      <c r="AP30" s="4571">
        <f>VLOOKUP("長野県",'R4_raw'!$F$15:$CGU$115,MATCH(B30,'R4_raw'!$F$13:$CGU$13,0),FALSE)</f>
        <v>18562</v>
      </c>
      <c r="AQ30" s="4571"/>
      <c r="AR30" s="467" t="s">
        <v>59</v>
      </c>
      <c r="AS30" s="128"/>
      <c r="AT30" s="371" t="s">
        <v>201</v>
      </c>
      <c r="AU30" s="217" t="s">
        <v>68</v>
      </c>
      <c r="AV30" s="218"/>
      <c r="AW30" s="218"/>
      <c r="AX30" s="218"/>
      <c r="AY30" s="218"/>
      <c r="AZ30" s="218"/>
      <c r="BA30" s="218"/>
      <c r="BB30" s="218"/>
      <c r="BC30" s="218"/>
      <c r="BD30" s="218"/>
      <c r="BE30" s="213"/>
      <c r="BF30" s="213"/>
      <c r="BG30" s="213"/>
      <c r="BH30" s="213"/>
      <c r="BI30" s="213"/>
      <c r="BJ30" s="213"/>
      <c r="BK30" s="213"/>
      <c r="BL30" s="213"/>
      <c r="BM30" s="217"/>
      <c r="BN30" s="263"/>
      <c r="BO30" s="263"/>
      <c r="BP30" s="213"/>
      <c r="BQ30" s="213"/>
      <c r="BR30" s="4275" t="s">
        <v>229</v>
      </c>
      <c r="BS30" s="4275"/>
      <c r="BT30" s="218"/>
      <c r="BU30" s="2464"/>
      <c r="BV30" s="213" t="s">
        <v>168</v>
      </c>
      <c r="BW30" s="24" t="s">
        <v>5137</v>
      </c>
      <c r="BX30" s="24"/>
      <c r="BY30" s="24"/>
      <c r="BZ30" s="24"/>
      <c r="CA30" s="24"/>
      <c r="CB30" s="24"/>
      <c r="CC30" s="24"/>
      <c r="CD30" s="24"/>
      <c r="CE30" s="24"/>
      <c r="CF30" s="24"/>
      <c r="CG30" s="24"/>
      <c r="CH30" s="24"/>
      <c r="CI30" s="24"/>
      <c r="CJ30" s="24"/>
      <c r="CK30" s="24"/>
      <c r="CL30" s="4742" t="str">
        <f>VLOOKUP($DF$3,'R3_raw'!$F$15:$ALF$115,MATCH(I30,'R3_raw'!$F$13:$ALF$13,0),FALSE)</f>
        <v>×</v>
      </c>
      <c r="CM30" s="4742"/>
      <c r="CN30" s="294" t="s">
        <v>4999</v>
      </c>
      <c r="CO30" s="4578" t="str">
        <f>VLOOKUP($DF$3,'R4_raw'!$F$15:$CGU$115,MATCH(J30,'R4_raw'!$F$13:$CGU$13,0),FALSE)</f>
        <v>×</v>
      </c>
      <c r="CP30" s="4578"/>
      <c r="CQ30" s="4612">
        <f>VLOOKUP("長野県",'R4_raw'!$F$15:$CGU$115,MATCH(J30,'R4_raw'!$F$13:$CGU$13,0),FALSE)</f>
        <v>1</v>
      </c>
      <c r="CR30" s="4612"/>
      <c r="CS30" s="24" t="s">
        <v>100</v>
      </c>
      <c r="CT30" s="24"/>
      <c r="CU30" s="4678">
        <f>CQ30/77*100</f>
        <v>1.2987012987012987</v>
      </c>
      <c r="CV30" s="4678"/>
      <c r="CW30" s="315" t="s">
        <v>80</v>
      </c>
      <c r="DB30" s="158"/>
      <c r="DC30" s="158"/>
      <c r="DD30" s="113"/>
      <c r="DE30" s="113"/>
      <c r="DF30" s="111"/>
      <c r="DG30" s="111"/>
      <c r="DH30" s="120"/>
      <c r="DI30" s="111"/>
      <c r="DJ30" s="111"/>
      <c r="DK30" s="111"/>
      <c r="DL30" s="111"/>
      <c r="DM30" s="111"/>
      <c r="DN30" s="120"/>
      <c r="DO30" s="111"/>
      <c r="DR30" s="153"/>
      <c r="DS30" s="153"/>
      <c r="DT30" s="153"/>
      <c r="DU30" s="153"/>
      <c r="DV30" s="153"/>
      <c r="DW30" s="153"/>
      <c r="DX30" s="153"/>
      <c r="DY30" s="153"/>
      <c r="DZ30" s="153"/>
      <c r="EA30" s="153"/>
      <c r="EB30" s="153"/>
      <c r="EC30" s="153"/>
      <c r="ED30" s="153"/>
      <c r="EE30" s="153"/>
      <c r="EF30" s="153"/>
      <c r="EG30" s="153"/>
      <c r="EH30" s="153"/>
      <c r="EI30" s="153"/>
      <c r="EJ30" s="153"/>
      <c r="EK30" s="153"/>
      <c r="EN30" s="111"/>
      <c r="EO30" s="111"/>
      <c r="EP30" s="111"/>
      <c r="EQ30" s="137"/>
      <c r="ER30" s="137"/>
      <c r="ES30" s="138"/>
      <c r="ET30" s="138"/>
      <c r="EU30" s="128"/>
      <c r="EV30" s="128"/>
      <c r="EW30" s="131"/>
      <c r="EX30" s="131"/>
      <c r="EY30" s="139"/>
      <c r="FP30" s="113"/>
      <c r="FQ30" s="113"/>
      <c r="FR30" s="120"/>
      <c r="FS30" s="111"/>
      <c r="FT30" s="156"/>
      <c r="FU30" s="120"/>
    </row>
    <row r="31" spans="1:194" ht="18.75" customHeight="1" x14ac:dyDescent="0.2">
      <c r="A31" s="1894" t="s">
        <v>3250</v>
      </c>
      <c r="B31" s="1900" t="s">
        <v>5416</v>
      </c>
      <c r="C31" s="163"/>
      <c r="D31" s="163"/>
      <c r="E31" s="1904" t="s">
        <v>5458</v>
      </c>
      <c r="F31" s="164"/>
      <c r="G31" s="164"/>
      <c r="H31" s="164"/>
      <c r="I31" s="1894" t="s">
        <v>3264</v>
      </c>
      <c r="J31" s="1900" t="s">
        <v>5337</v>
      </c>
      <c r="K31" s="163"/>
      <c r="L31" s="163"/>
      <c r="N31" s="7" t="s">
        <v>0</v>
      </c>
      <c r="P31" s="5164"/>
      <c r="Q31" s="335"/>
      <c r="R31" s="24"/>
      <c r="S31" s="24" t="s">
        <v>292</v>
      </c>
      <c r="T31" s="24"/>
      <c r="U31" s="24"/>
      <c r="V31" s="24"/>
      <c r="W31" s="24"/>
      <c r="X31" s="24"/>
      <c r="Y31" s="24"/>
      <c r="Z31" s="24"/>
      <c r="AA31" s="24"/>
      <c r="AB31" s="24"/>
      <c r="AC31" s="24"/>
      <c r="AD31" s="5188">
        <f>VLOOKUP($DF$3,'R3_raw'!$F$15:$ALF$115,MATCH(A31,'R3_raw'!$F$13:$ALF$13,0),FALSE)</f>
        <v>714</v>
      </c>
      <c r="AE31" s="5188"/>
      <c r="AF31" s="5188"/>
      <c r="AG31" s="24" t="s">
        <v>59</v>
      </c>
      <c r="AH31" s="2410" t="s">
        <v>7679</v>
      </c>
      <c r="AI31" s="5003">
        <f>VLOOKUP($DF$3,'R4_raw'!$F$15:$CGU$115,MATCH(B31,'R4_raw'!$F$13:$CGU$13,0),FALSE)</f>
        <v>787</v>
      </c>
      <c r="AJ31" s="5003"/>
      <c r="AK31" s="24" t="s">
        <v>59</v>
      </c>
      <c r="AL31" s="5004"/>
      <c r="AM31" s="5004"/>
      <c r="AN31" s="24"/>
      <c r="AO31" s="27"/>
      <c r="AP31" s="4571">
        <f>VLOOKUP("長野県",'R4_raw'!$F$15:$CGU$115,MATCH(B31,'R4_raw'!$F$13:$CGU$13,0),FALSE)</f>
        <v>1720</v>
      </c>
      <c r="AQ31" s="4571"/>
      <c r="AR31" s="2335" t="s">
        <v>59</v>
      </c>
      <c r="AT31" s="370"/>
      <c r="AU31" s="24"/>
      <c r="AV31" s="5176" t="str">
        <f>VLOOKUP($DF$3,'R4_raw'!$F$15:$CGU$115,MATCH(E31,'R4_raw'!$F$13:$CGU$13,0),FALSE)</f>
        <v>はい</v>
      </c>
      <c r="AW31" s="5176"/>
      <c r="AX31" s="5176"/>
      <c r="AY31" s="5176"/>
      <c r="AZ31" s="5176"/>
      <c r="BA31" s="5176"/>
      <c r="BB31" s="5176"/>
      <c r="BC31" s="5176"/>
      <c r="BD31" s="5176"/>
      <c r="BE31" s="5176"/>
      <c r="BF31" s="5176"/>
      <c r="BG31" s="5176"/>
      <c r="BH31" s="4580"/>
      <c r="BI31" s="4580"/>
      <c r="BJ31" s="24"/>
      <c r="BK31" s="1776"/>
      <c r="BL31" s="1776"/>
      <c r="BM31" s="190"/>
      <c r="BN31" s="5002">
        <f>VLOOKUP("長野県",'R4_raw'!$F$15:$CGU$115,MATCH(E31,'R4_raw'!$F$13:$CGU$13,0),FALSE)</f>
        <v>64</v>
      </c>
      <c r="BO31" s="5002"/>
      <c r="BP31" s="89" t="s">
        <v>67</v>
      </c>
      <c r="BQ31" s="216"/>
      <c r="BR31" s="4984">
        <f>BN31/77*100</f>
        <v>83.116883116883116</v>
      </c>
      <c r="BS31" s="4984"/>
      <c r="BT31" s="216" t="s">
        <v>65</v>
      </c>
      <c r="BU31" s="2464"/>
      <c r="BV31" s="5124"/>
      <c r="BW31" s="4381" t="s">
        <v>5138</v>
      </c>
      <c r="BX31" s="4381"/>
      <c r="BY31" s="4381"/>
      <c r="BZ31" s="4381"/>
      <c r="CA31" s="4381"/>
      <c r="CB31" s="4381"/>
      <c r="CC31" s="4381"/>
      <c r="CD31" s="4381"/>
      <c r="CE31" s="4381"/>
      <c r="CF31" s="4381"/>
      <c r="CG31" s="4381"/>
      <c r="CH31" s="4381"/>
      <c r="CI31" s="4381"/>
      <c r="CJ31" s="4381"/>
      <c r="CK31" s="4381"/>
      <c r="CL31" s="4763" t="str">
        <f>VLOOKUP($DF$3,'R3_raw'!$F$15:$ALF$115,MATCH(I31,'R3_raw'!$F$13:$ALF$13,0),FALSE)</f>
        <v>ある</v>
      </c>
      <c r="CM31" s="4763"/>
      <c r="CN31" s="4554" t="s">
        <v>4999</v>
      </c>
      <c r="CO31" s="4735" t="str">
        <f>VLOOKUP($DF$3,'R4_raw'!$F$15:$CGU$115,MATCH(J31,'R4_raw'!$F$13:$CGU$13,0),FALSE)</f>
        <v>ある</v>
      </c>
      <c r="CP31" s="4735"/>
      <c r="CQ31" s="5128">
        <f>VLOOKUP("長野県",'R4_raw'!$F$15:$CGU$115,MATCH(J31,'R4_raw'!$F$13:$CGU$13,0),FALSE)</f>
        <v>36</v>
      </c>
      <c r="CR31" s="5128"/>
      <c r="CS31" s="4387" t="s">
        <v>100</v>
      </c>
      <c r="CT31" s="4387"/>
      <c r="CU31" s="4879">
        <f>CQ31/77*100</f>
        <v>46.753246753246749</v>
      </c>
      <c r="CV31" s="4879"/>
      <c r="CW31" s="4866" t="s">
        <v>80</v>
      </c>
      <c r="DB31" s="159"/>
      <c r="DC31" s="159"/>
      <c r="DD31" s="136"/>
      <c r="DE31" s="160"/>
      <c r="DF31" s="128"/>
      <c r="DG31" s="128"/>
      <c r="DH31" s="120"/>
      <c r="DI31" s="113"/>
      <c r="DJ31" s="113"/>
      <c r="DK31" s="111"/>
      <c r="DL31" s="130"/>
      <c r="DM31" s="131"/>
      <c r="DN31" s="131"/>
      <c r="DO31" s="120"/>
      <c r="DT31" s="9"/>
      <c r="DU31" s="9"/>
      <c r="DV31" s="9"/>
      <c r="EN31" s="111"/>
      <c r="EO31" s="111"/>
      <c r="EP31" s="111"/>
      <c r="EQ31" s="137"/>
      <c r="ER31" s="137"/>
      <c r="ES31" s="138"/>
      <c r="ET31" s="138"/>
      <c r="EU31" s="128"/>
      <c r="EV31" s="128"/>
      <c r="EW31" s="131"/>
      <c r="EX31" s="131"/>
      <c r="EY31" s="139"/>
      <c r="FC31" s="132"/>
      <c r="FD31" s="132"/>
      <c r="FE31" s="132"/>
      <c r="FF31" s="132"/>
      <c r="FG31" s="132"/>
      <c r="FH31" s="132"/>
      <c r="FI31" s="132"/>
      <c r="FJ31" s="132"/>
      <c r="FK31" s="132"/>
      <c r="FL31" s="132"/>
      <c r="FM31" s="132"/>
      <c r="FN31" s="132"/>
      <c r="FO31" s="132"/>
      <c r="FP31" s="113"/>
      <c r="FQ31" s="113"/>
      <c r="FR31" s="120"/>
      <c r="FS31" s="120"/>
      <c r="FT31" s="156"/>
      <c r="FU31" s="120"/>
    </row>
    <row r="32" spans="1:194" ht="28.5" customHeight="1" x14ac:dyDescent="0.2">
      <c r="A32" s="1894" t="s">
        <v>3251</v>
      </c>
      <c r="B32" s="1900" t="s">
        <v>5417</v>
      </c>
      <c r="C32" s="1900" t="s">
        <v>5269</v>
      </c>
      <c r="D32" s="1900"/>
      <c r="E32" s="164"/>
      <c r="F32" s="164"/>
      <c r="G32" s="164"/>
      <c r="H32" s="164"/>
      <c r="I32" s="163"/>
      <c r="J32" s="1900"/>
      <c r="K32" s="163"/>
      <c r="L32" s="163"/>
      <c r="N32" s="7" t="s">
        <v>0</v>
      </c>
      <c r="P32" s="5164"/>
      <c r="Q32" s="335"/>
      <c r="R32" s="213"/>
      <c r="S32" s="212"/>
      <c r="T32" s="212"/>
      <c r="U32" s="212"/>
      <c r="V32" s="213"/>
      <c r="W32" s="213"/>
      <c r="X32" s="213"/>
      <c r="Y32" s="213"/>
      <c r="Z32" s="213"/>
      <c r="AA32" s="213"/>
      <c r="AB32" s="213"/>
      <c r="AC32" s="213"/>
      <c r="AD32" s="4275">
        <v>2021</v>
      </c>
      <c r="AE32" s="4275"/>
      <c r="AF32" s="4275"/>
      <c r="AG32" s="214"/>
      <c r="AH32" s="212"/>
      <c r="AI32" s="4304">
        <v>2022</v>
      </c>
      <c r="AJ32" s="4304"/>
      <c r="AK32" s="4304"/>
      <c r="AL32" s="212"/>
      <c r="AM32" s="212" t="s">
        <v>12</v>
      </c>
      <c r="AN32" s="212"/>
      <c r="AO32" s="1850"/>
      <c r="AP32" s="4275" t="s">
        <v>229</v>
      </c>
      <c r="AQ32" s="4275"/>
      <c r="AR32" s="2181"/>
      <c r="AT32" s="371" t="s">
        <v>201</v>
      </c>
      <c r="AU32" s="5198" t="s">
        <v>5465</v>
      </c>
      <c r="AV32" s="5198"/>
      <c r="AW32" s="5198"/>
      <c r="AX32" s="5198"/>
      <c r="AY32" s="5198"/>
      <c r="AZ32" s="5198"/>
      <c r="BA32" s="5198"/>
      <c r="BB32" s="5198"/>
      <c r="BC32" s="5198"/>
      <c r="BD32" s="5198"/>
      <c r="BE32" s="5198"/>
      <c r="BF32" s="5199">
        <v>2021</v>
      </c>
      <c r="BG32" s="5199"/>
      <c r="BH32" s="5008"/>
      <c r="BI32" s="5008"/>
      <c r="BJ32" s="5008">
        <v>2022</v>
      </c>
      <c r="BK32" s="5008"/>
      <c r="BL32" s="1870"/>
      <c r="BM32" s="1870"/>
      <c r="BN32" s="219"/>
      <c r="BO32" s="219"/>
      <c r="BP32" s="219"/>
      <c r="BQ32" s="219"/>
      <c r="BR32" s="4275" t="s">
        <v>229</v>
      </c>
      <c r="BS32" s="4275"/>
      <c r="BT32" s="213"/>
      <c r="BU32" s="2464"/>
      <c r="BV32" s="5125"/>
      <c r="BW32" s="4383"/>
      <c r="BX32" s="4383"/>
      <c r="BY32" s="4383"/>
      <c r="BZ32" s="4383"/>
      <c r="CA32" s="4383"/>
      <c r="CB32" s="4383"/>
      <c r="CC32" s="4383"/>
      <c r="CD32" s="4383"/>
      <c r="CE32" s="4383"/>
      <c r="CF32" s="4383"/>
      <c r="CG32" s="4383"/>
      <c r="CH32" s="4383"/>
      <c r="CI32" s="4383"/>
      <c r="CJ32" s="4383"/>
      <c r="CK32" s="4383"/>
      <c r="CL32" s="4764"/>
      <c r="CM32" s="4764"/>
      <c r="CN32" s="4555"/>
      <c r="CO32" s="4736"/>
      <c r="CP32" s="4736"/>
      <c r="CQ32" s="5129"/>
      <c r="CR32" s="5129"/>
      <c r="CS32" s="4388"/>
      <c r="CT32" s="4388"/>
      <c r="CU32" s="5024"/>
      <c r="CV32" s="5024"/>
      <c r="CW32" s="4867"/>
      <c r="DB32" s="158"/>
      <c r="DC32" s="158"/>
      <c r="DD32" s="111"/>
      <c r="DE32" s="113"/>
      <c r="DF32" s="128"/>
      <c r="DG32" s="128"/>
      <c r="DH32" s="120"/>
      <c r="DI32" s="113"/>
      <c r="DJ32" s="113"/>
      <c r="DK32" s="111"/>
      <c r="DL32" s="130"/>
      <c r="DM32" s="131"/>
      <c r="DN32" s="131"/>
      <c r="DO32" s="120"/>
      <c r="EA32" s="128"/>
      <c r="EB32" s="128"/>
      <c r="EC32" s="128"/>
      <c r="EE32" s="111"/>
      <c r="EF32" s="111"/>
      <c r="EI32" s="131"/>
      <c r="EJ32" s="131"/>
      <c r="EN32" s="111"/>
      <c r="EO32" s="111"/>
      <c r="EP32" s="111"/>
      <c r="EQ32" s="137"/>
      <c r="ER32" s="137"/>
      <c r="ES32" s="138"/>
      <c r="ET32" s="138"/>
      <c r="EU32" s="128"/>
      <c r="EV32" s="128"/>
      <c r="EW32" s="131"/>
      <c r="EX32" s="131"/>
      <c r="EY32" s="139"/>
      <c r="FC32" s="132"/>
      <c r="FD32" s="132"/>
      <c r="FE32" s="132"/>
      <c r="FF32" s="132"/>
      <c r="FG32" s="132"/>
      <c r="FH32" s="132"/>
      <c r="FI32" s="132"/>
      <c r="FJ32" s="132"/>
      <c r="FK32" s="132"/>
      <c r="FL32" s="132"/>
      <c r="FM32" s="132"/>
      <c r="FN32" s="132"/>
      <c r="FO32" s="132"/>
      <c r="FP32" s="113"/>
      <c r="FQ32" s="113"/>
      <c r="FR32" s="120"/>
      <c r="FS32" s="120"/>
      <c r="FT32" s="156"/>
      <c r="FU32" s="120"/>
    </row>
    <row r="33" spans="1:177" ht="18.75" customHeight="1" x14ac:dyDescent="0.2">
      <c r="A33" s="163"/>
      <c r="B33" s="163"/>
      <c r="C33" s="163"/>
      <c r="D33" s="163"/>
      <c r="E33" s="1895" t="s">
        <v>3256</v>
      </c>
      <c r="F33" s="1904" t="s">
        <v>5459</v>
      </c>
      <c r="G33" s="1904" t="s">
        <v>5329</v>
      </c>
      <c r="H33" s="164"/>
      <c r="I33" s="1894" t="s">
        <v>3265</v>
      </c>
      <c r="J33" s="1900" t="s">
        <v>5334</v>
      </c>
      <c r="K33" s="163"/>
      <c r="L33" s="163"/>
      <c r="N33" s="7" t="s">
        <v>0</v>
      </c>
      <c r="P33" s="5164"/>
      <c r="Q33" s="1848" t="s">
        <v>298</v>
      </c>
      <c r="R33" s="4743" t="s">
        <v>8676</v>
      </c>
      <c r="S33" s="4743"/>
      <c r="T33" s="4743"/>
      <c r="U33" s="4743"/>
      <c r="V33" s="4743"/>
      <c r="W33" s="4743"/>
      <c r="X33" s="4743"/>
      <c r="Y33" s="4743"/>
      <c r="Z33" s="4743"/>
      <c r="AA33" s="4743"/>
      <c r="AB33" s="4743"/>
      <c r="AC33" s="4743"/>
      <c r="AD33" s="5189">
        <f>VLOOKUP($DF$3,'R3_raw'!$F$15:$ALF$115,MATCH(A32,'R3_raw'!$F$13:$ALF$13,0),FALSE)</f>
        <v>66</v>
      </c>
      <c r="AE33" s="5189"/>
      <c r="AF33" s="5189"/>
      <c r="AG33" s="4387" t="s">
        <v>2456</v>
      </c>
      <c r="AH33" s="5191" t="s">
        <v>4999</v>
      </c>
      <c r="AI33" s="4779">
        <f>VLOOKUP($DF$3,'R4_raw'!$F$15:$CGU$115,MATCH(B32,'R4_raw'!$F$13:$CGU$13,0),FALSE)</f>
        <v>62</v>
      </c>
      <c r="AJ33" s="4779"/>
      <c r="AK33" s="4387" t="s">
        <v>2456</v>
      </c>
      <c r="AL33" s="5013">
        <f>VLOOKUP($DF$3,'R4_raw'!$F$15:$CGU$115,MATCH(C32,'R4_raw'!$F$13:$CGU$13,0),FALSE)</f>
        <v>26</v>
      </c>
      <c r="AM33" s="5013"/>
      <c r="AN33" s="4554" t="s">
        <v>76</v>
      </c>
      <c r="AO33" s="5015" t="str">
        <f>IF(AL33&lt;=15,"★","")</f>
        <v/>
      </c>
      <c r="AP33" s="4636">
        <f>VLOOKUP("長野県",'R4_raw'!$F$15:$CGU$115,MATCH(B32,'R4_raw'!$F$13:$CGU$13,0),FALSE)</f>
        <v>55</v>
      </c>
      <c r="AQ33" s="4636"/>
      <c r="AR33" s="5193" t="s">
        <v>2456</v>
      </c>
      <c r="AT33" s="335" t="s">
        <v>297</v>
      </c>
      <c r="AU33" s="220"/>
      <c r="AV33" s="220"/>
      <c r="AW33" s="220"/>
      <c r="AX33" s="220"/>
      <c r="AY33" s="220"/>
      <c r="AZ33" s="220"/>
      <c r="BA33" s="220"/>
      <c r="BB33" s="220"/>
      <c r="BC33" s="220"/>
      <c r="BD33" s="220"/>
      <c r="BF33" s="5197">
        <f>VLOOKUP($DF$3,'R3_raw'!$F$15:$ALF$115,MATCH(E33,'R3_raw'!$F$13:$ALF$13,0),FALSE)</f>
        <v>10</v>
      </c>
      <c r="BG33" s="5197"/>
      <c r="BH33" s="7" t="s">
        <v>971</v>
      </c>
      <c r="BI33" s="3430" t="s">
        <v>4999</v>
      </c>
      <c r="BJ33" s="5018">
        <f>VLOOKUP($DF$3,'R4_raw'!$F$15:$CGU$115,MATCH(F33,'R4_raw'!$F$13:$CGU$13,0),FALSE)</f>
        <v>15</v>
      </c>
      <c r="BK33" s="5018"/>
      <c r="BL33" s="96" t="s">
        <v>108</v>
      </c>
      <c r="BM33" s="96"/>
      <c r="BN33" s="5017">
        <f>VLOOKUP($DF$3,'R4_raw'!$F$15:$CGU$115,MATCH(G33,'R4_raw'!$F$13:$CGU$13,0),FALSE)</f>
        <v>7</v>
      </c>
      <c r="BO33" s="5017"/>
      <c r="BP33" s="24" t="s">
        <v>4</v>
      </c>
      <c r="BQ33" s="27" t="str">
        <f>IF(BN33&lt;=15,"★","")</f>
        <v>★</v>
      </c>
      <c r="BR33" s="4346">
        <f>VLOOKUP("長野県",'R4_raw'!$F$15:$CGU$115,MATCH(F33,'R4_raw'!$F$13:$CGU$13,0),FALSE)</f>
        <v>4.6753246753246751</v>
      </c>
      <c r="BS33" s="4346"/>
      <c r="BT33" s="1872" t="s">
        <v>108</v>
      </c>
      <c r="BU33" s="2464"/>
      <c r="BV33" s="213"/>
      <c r="BW33" s="24" t="s">
        <v>3537</v>
      </c>
      <c r="BX33" s="24"/>
      <c r="BY33" s="24"/>
      <c r="BZ33" s="24"/>
      <c r="CA33" s="24"/>
      <c r="CB33" s="24"/>
      <c r="CC33" s="24"/>
      <c r="CD33" s="24"/>
      <c r="CE33" s="24"/>
      <c r="CF33" s="24"/>
      <c r="CG33" s="24"/>
      <c r="CH33" s="24"/>
      <c r="CI33" s="24"/>
      <c r="CJ33" s="24"/>
      <c r="CK33" s="24"/>
      <c r="CL33" s="4742" t="str">
        <f>VLOOKUP($DF$3,'R3_raw'!$F$15:$ALF$115,MATCH(I33,'R3_raw'!$F$13:$ALF$13,0),FALSE)</f>
        <v>はい</v>
      </c>
      <c r="CM33" s="4742"/>
      <c r="CN33" s="294" t="s">
        <v>4999</v>
      </c>
      <c r="CO33" s="4578" t="str">
        <f>VLOOKUP($DF$3,'R4_raw'!$F$15:$CGU$115,MATCH(J33,'R4_raw'!$F$13:$CGU$13,0),FALSE)</f>
        <v>はい</v>
      </c>
      <c r="CP33" s="4578"/>
      <c r="CQ33" s="4612">
        <f>VLOOKUP("長野県",'R4_raw'!$F$15:$CGU$115,MATCH(J33,'R4_raw'!$F$13:$CGU$13,0),FALSE)</f>
        <v>18</v>
      </c>
      <c r="CR33" s="4612"/>
      <c r="CS33" s="24" t="s">
        <v>100</v>
      </c>
      <c r="CT33" s="24"/>
      <c r="CU33" s="4678">
        <f>CQ33/77*100</f>
        <v>23.376623376623375</v>
      </c>
      <c r="CV33" s="4678"/>
      <c r="CW33" s="315" t="s">
        <v>80</v>
      </c>
      <c r="DB33" s="158"/>
      <c r="DC33" s="158"/>
      <c r="DD33" s="111"/>
      <c r="DE33" s="113"/>
      <c r="DF33" s="128"/>
      <c r="DG33" s="128"/>
      <c r="DH33" s="120"/>
      <c r="DI33" s="113"/>
      <c r="DJ33" s="113"/>
      <c r="DK33" s="111"/>
      <c r="DL33" s="130"/>
      <c r="DM33" s="131"/>
      <c r="DN33" s="131"/>
      <c r="DO33" s="120"/>
      <c r="EA33" s="154"/>
      <c r="EB33" s="154"/>
      <c r="EC33" s="154"/>
      <c r="EE33" s="112"/>
      <c r="EF33" s="112"/>
      <c r="EI33" s="138"/>
      <c r="EJ33" s="138"/>
      <c r="EN33" s="111"/>
      <c r="EO33" s="111"/>
      <c r="EP33" s="111"/>
      <c r="EQ33" s="137"/>
      <c r="ER33" s="137"/>
      <c r="ES33" s="138"/>
      <c r="ET33" s="138"/>
      <c r="EU33" s="128"/>
      <c r="EV33" s="128"/>
      <c r="EW33" s="131"/>
      <c r="EX33" s="131"/>
      <c r="EY33" s="139"/>
      <c r="FD33" s="91"/>
      <c r="FE33" s="91"/>
      <c r="FF33" s="91"/>
      <c r="FG33" s="91"/>
      <c r="FH33" s="91"/>
      <c r="FI33" s="91"/>
      <c r="FJ33" s="91"/>
      <c r="FK33" s="91"/>
      <c r="FL33" s="91"/>
      <c r="FM33" s="91"/>
      <c r="FN33" s="91"/>
      <c r="FO33" s="91"/>
      <c r="FP33" s="113"/>
      <c r="FQ33" s="113"/>
      <c r="FR33" s="120"/>
      <c r="FS33" s="111"/>
      <c r="FT33" s="156"/>
      <c r="FU33" s="120"/>
    </row>
    <row r="34" spans="1:177" ht="18.75" customHeight="1" x14ac:dyDescent="0.2">
      <c r="A34" s="163"/>
      <c r="B34" s="163"/>
      <c r="C34" s="163"/>
      <c r="D34" s="2204"/>
      <c r="E34" s="1896"/>
      <c r="F34" s="1896"/>
      <c r="G34" s="1896"/>
      <c r="H34" s="164"/>
      <c r="I34" s="1894" t="s">
        <v>2476</v>
      </c>
      <c r="J34" s="1900" t="s">
        <v>7732</v>
      </c>
      <c r="K34" s="163"/>
      <c r="L34" s="163"/>
      <c r="N34" s="7" t="s">
        <v>0</v>
      </c>
      <c r="P34" s="5164"/>
      <c r="Q34" s="1849"/>
      <c r="R34" s="4744"/>
      <c r="S34" s="4744"/>
      <c r="T34" s="4744"/>
      <c r="U34" s="4744"/>
      <c r="V34" s="4744"/>
      <c r="W34" s="4744"/>
      <c r="X34" s="4744"/>
      <c r="Y34" s="4744"/>
      <c r="Z34" s="4744"/>
      <c r="AA34" s="4744"/>
      <c r="AB34" s="4744"/>
      <c r="AC34" s="4744"/>
      <c r="AD34" s="5190"/>
      <c r="AE34" s="5190"/>
      <c r="AF34" s="5190"/>
      <c r="AG34" s="4388"/>
      <c r="AH34" s="5192"/>
      <c r="AI34" s="4771"/>
      <c r="AJ34" s="4771"/>
      <c r="AK34" s="4388"/>
      <c r="AL34" s="5014"/>
      <c r="AM34" s="5014"/>
      <c r="AN34" s="4555"/>
      <c r="AO34" s="5016"/>
      <c r="AP34" s="4769"/>
      <c r="AQ34" s="4769"/>
      <c r="AR34" s="5194"/>
      <c r="AT34" s="372"/>
      <c r="AU34" s="5075" t="s">
        <v>4924</v>
      </c>
      <c r="AV34" s="5075"/>
      <c r="AW34" s="5075"/>
      <c r="AX34" s="5075"/>
      <c r="AY34" s="5075"/>
      <c r="AZ34" s="5075"/>
      <c r="BA34" s="5075"/>
      <c r="BB34" s="5075"/>
      <c r="BC34" s="5075"/>
      <c r="BD34" s="5075"/>
      <c r="BE34" s="5075"/>
      <c r="BF34" s="4879" t="str">
        <f>VLOOKUP($DF$3,'R3_raw'!$F$15:$ALF$115,MATCH(E35,'R3_raw'!$F$13:$ALF$13,0),FALSE)</f>
        <v>×</v>
      </c>
      <c r="BG34" s="4879"/>
      <c r="BH34" s="5069" t="s">
        <v>4998</v>
      </c>
      <c r="BI34" s="5069"/>
      <c r="BJ34" s="5078" t="str">
        <f>VLOOKUP($DF$3,'R4_raw'!$F$15:$CGU$115,MATCH(F35,'R4_raw'!$F$13:$CGU$13,0),FALSE)</f>
        <v>〇</v>
      </c>
      <c r="BK34" s="5078"/>
      <c r="BL34" s="4554"/>
      <c r="BM34" s="4554"/>
      <c r="BN34" s="5073">
        <f>VLOOKUP("長野県",'R4_raw'!$F$15:$CGU$115,MATCH(F35,'R4_raw'!$F$13:$CGU$13,0),FALSE)</f>
        <v>12</v>
      </c>
      <c r="BO34" s="5073"/>
      <c r="BP34" s="4554" t="s">
        <v>100</v>
      </c>
      <c r="BQ34" s="4554"/>
      <c r="BR34" s="5071">
        <f>BN34/77*100</f>
        <v>15.584415584415584</v>
      </c>
      <c r="BS34" s="5071"/>
      <c r="BT34" s="5065" t="s">
        <v>80</v>
      </c>
      <c r="BU34" s="2464"/>
      <c r="BV34" s="213" t="s">
        <v>3501</v>
      </c>
      <c r="BW34" s="24" t="s">
        <v>5139</v>
      </c>
      <c r="BX34" s="24"/>
      <c r="BY34" s="24"/>
      <c r="BZ34" s="24"/>
      <c r="CA34" s="24"/>
      <c r="CB34" s="24"/>
      <c r="CC34" s="24"/>
      <c r="CD34" s="24"/>
      <c r="CE34" s="24"/>
      <c r="CF34" s="24"/>
      <c r="CG34" s="24"/>
      <c r="CH34" s="24"/>
      <c r="CI34" s="24"/>
      <c r="CJ34" s="24"/>
      <c r="CK34" s="24"/>
      <c r="CL34" s="4742" t="str">
        <f>VLOOKUP($DF$3,'R3_raw'!$F$15:$ALF$115,MATCH(I34,'R3_raw'!$F$13:$ALF$13,0),FALSE)</f>
        <v>設置</v>
      </c>
      <c r="CM34" s="4742"/>
      <c r="CN34" s="294" t="s">
        <v>4999</v>
      </c>
      <c r="CO34" s="4578" t="str">
        <f>VLOOKUP($DF$3,'R4_raw'!$F$15:$CGU$115,MATCH(J34,'R4_raw'!$F$13:$CGU$13,0),FALSE)</f>
        <v>設置</v>
      </c>
      <c r="CP34" s="4578"/>
      <c r="CQ34" s="4612">
        <f>VLOOKUP("長野県",'R4_raw'!$F$15:$CGU$115,MATCH(J34,'R4_raw'!$F$13:$CGU$13,0),FALSE)</f>
        <v>37</v>
      </c>
      <c r="CR34" s="4612"/>
      <c r="CS34" s="24" t="s">
        <v>100</v>
      </c>
      <c r="CT34" s="24"/>
      <c r="CU34" s="4678">
        <f>CQ34/77*100</f>
        <v>48.051948051948052</v>
      </c>
      <c r="CV34" s="4678"/>
      <c r="CW34" s="315" t="s">
        <v>80</v>
      </c>
      <c r="DD34" s="9"/>
      <c r="DE34" s="9"/>
      <c r="DF34" s="9"/>
      <c r="DG34" s="9"/>
      <c r="DH34" s="9"/>
      <c r="DI34" s="9"/>
      <c r="DJ34" s="9"/>
      <c r="DK34" s="9"/>
      <c r="DL34" s="9"/>
      <c r="DM34" s="9"/>
      <c r="DN34" s="9"/>
      <c r="DO34" s="9"/>
      <c r="EA34" s="157"/>
      <c r="EB34" s="157"/>
      <c r="EC34" s="157"/>
      <c r="EE34" s="111"/>
      <c r="EF34" s="111"/>
      <c r="EI34" s="131"/>
      <c r="EJ34" s="131"/>
      <c r="EN34" s="111"/>
      <c r="EO34" s="111"/>
      <c r="EP34" s="111"/>
      <c r="EQ34" s="137"/>
      <c r="ER34" s="137"/>
      <c r="ES34" s="138"/>
      <c r="ET34" s="138"/>
      <c r="EU34" s="128"/>
      <c r="EV34" s="128"/>
      <c r="EW34" s="131"/>
      <c r="EX34" s="131"/>
      <c r="EY34" s="139"/>
      <c r="FD34" s="91"/>
      <c r="FE34" s="91"/>
      <c r="FF34" s="91"/>
      <c r="FG34" s="91"/>
      <c r="FH34" s="91"/>
      <c r="FI34" s="91"/>
      <c r="FJ34" s="91"/>
      <c r="FK34" s="91"/>
      <c r="FL34" s="91"/>
      <c r="FM34" s="91"/>
      <c r="FN34" s="91"/>
      <c r="FO34" s="91"/>
      <c r="FP34" s="162"/>
      <c r="FQ34" s="162"/>
      <c r="FR34" s="120"/>
      <c r="FS34" s="111"/>
      <c r="FT34" s="156"/>
      <c r="FU34" s="120"/>
    </row>
    <row r="35" spans="1:177" ht="33" customHeight="1" x14ac:dyDescent="0.2">
      <c r="A35" s="1894" t="s">
        <v>3252</v>
      </c>
      <c r="B35" s="1894"/>
      <c r="C35" s="1894" t="s">
        <v>1414</v>
      </c>
      <c r="D35" s="1894"/>
      <c r="E35" s="1895" t="s">
        <v>3257</v>
      </c>
      <c r="F35" s="1904" t="s">
        <v>5330</v>
      </c>
      <c r="G35" s="164"/>
      <c r="H35" s="164"/>
      <c r="I35" s="1894" t="s">
        <v>3266</v>
      </c>
      <c r="J35" s="1900" t="s">
        <v>5335</v>
      </c>
      <c r="K35" s="163"/>
      <c r="L35" s="163"/>
      <c r="N35" s="7" t="s">
        <v>0</v>
      </c>
      <c r="P35" s="5164"/>
      <c r="Q35" s="327"/>
      <c r="R35" s="2381" t="s">
        <v>2457</v>
      </c>
      <c r="S35" s="421"/>
      <c r="T35" s="421"/>
      <c r="U35" s="421"/>
      <c r="V35" s="421"/>
      <c r="W35" s="421"/>
      <c r="X35" s="421"/>
      <c r="Y35" s="421"/>
      <c r="Z35" s="421"/>
      <c r="AA35" s="421"/>
      <c r="AB35" s="421"/>
      <c r="AC35" s="421"/>
      <c r="AD35" s="421"/>
      <c r="AE35" s="421"/>
      <c r="AF35" s="421"/>
      <c r="AG35" s="421"/>
      <c r="AH35" s="421"/>
      <c r="AI35" s="2376"/>
      <c r="AJ35" s="2376"/>
      <c r="AK35" s="2377"/>
      <c r="AL35" s="2378"/>
      <c r="AM35" s="2378"/>
      <c r="AN35" s="2377"/>
      <c r="AO35" s="2379"/>
      <c r="AP35" s="2377"/>
      <c r="AQ35" s="2377"/>
      <c r="AR35" s="2380"/>
      <c r="AT35" s="373"/>
      <c r="AU35" s="5076"/>
      <c r="AV35" s="5076"/>
      <c r="AW35" s="5076"/>
      <c r="AX35" s="5076"/>
      <c r="AY35" s="5076"/>
      <c r="AZ35" s="5076"/>
      <c r="BA35" s="5076"/>
      <c r="BB35" s="5076"/>
      <c r="BC35" s="5076"/>
      <c r="BD35" s="5076"/>
      <c r="BE35" s="5076"/>
      <c r="BF35" s="5024"/>
      <c r="BG35" s="5024"/>
      <c r="BH35" s="5070"/>
      <c r="BI35" s="5070"/>
      <c r="BJ35" s="5079"/>
      <c r="BK35" s="5079"/>
      <c r="BL35" s="4555"/>
      <c r="BM35" s="4555"/>
      <c r="BN35" s="5074"/>
      <c r="BO35" s="5074"/>
      <c r="BP35" s="4555"/>
      <c r="BQ35" s="4555"/>
      <c r="BR35" s="5072"/>
      <c r="BS35" s="5072"/>
      <c r="BT35" s="5170"/>
      <c r="BU35" s="2464"/>
      <c r="BV35" s="213" t="s">
        <v>297</v>
      </c>
      <c r="BW35" s="4214" t="s">
        <v>5147</v>
      </c>
      <c r="BX35" s="4214"/>
      <c r="BY35" s="4214"/>
      <c r="BZ35" s="4214"/>
      <c r="CA35" s="4214"/>
      <c r="CB35" s="4214"/>
      <c r="CC35" s="4214"/>
      <c r="CD35" s="4214"/>
      <c r="CE35" s="4214"/>
      <c r="CF35" s="4214"/>
      <c r="CG35" s="4214"/>
      <c r="CH35" s="4214"/>
      <c r="CI35" s="4214"/>
      <c r="CJ35" s="4214"/>
      <c r="CK35" s="4214"/>
      <c r="CL35" s="4742" t="str">
        <f>VLOOKUP($DF$3,'R3_raw'!$F$15:$ALF$115,MATCH(I35,'R3_raw'!$F$13:$ALF$13,0),FALSE)</f>
        <v>いいえ</v>
      </c>
      <c r="CM35" s="4742"/>
      <c r="CN35" s="294" t="s">
        <v>4999</v>
      </c>
      <c r="CO35" s="4578" t="str">
        <f>VLOOKUP($DF$3,'R4_raw'!$F$15:$CGU$115,MATCH(J35,'R4_raw'!$F$13:$CGU$13,0),FALSE)</f>
        <v>いいえ</v>
      </c>
      <c r="CP35" s="4578"/>
      <c r="CQ35" s="4612">
        <f>VLOOKUP("長野県",'R4_raw'!$F$15:$CGU$115,MATCH(J35,'R4_raw'!$F$13:$CGU$13,0),FALSE)</f>
        <v>2</v>
      </c>
      <c r="CR35" s="4612"/>
      <c r="CS35" s="24" t="s">
        <v>100</v>
      </c>
      <c r="CT35" s="24"/>
      <c r="CU35" s="4678">
        <f>CQ35/77*100</f>
        <v>2.5974025974025974</v>
      </c>
      <c r="CV35" s="4678"/>
      <c r="CW35" s="315" t="s">
        <v>80</v>
      </c>
      <c r="DD35" s="9"/>
      <c r="DE35" s="9"/>
      <c r="DF35" s="112"/>
      <c r="DG35" s="112"/>
      <c r="DH35" s="120"/>
      <c r="DI35" s="111"/>
      <c r="DJ35" s="111"/>
      <c r="DK35" s="111"/>
      <c r="DL35" s="111"/>
      <c r="DM35" s="111"/>
      <c r="DN35" s="111"/>
      <c r="DO35" s="111"/>
      <c r="EA35" s="128"/>
      <c r="EB35" s="128"/>
      <c r="EC35" s="128"/>
      <c r="EE35" s="111"/>
      <c r="EF35" s="111"/>
      <c r="EI35" s="131"/>
      <c r="EJ35" s="131"/>
      <c r="EN35" s="111"/>
      <c r="EO35" s="111"/>
      <c r="EP35" s="111"/>
      <c r="EQ35" s="137"/>
      <c r="ER35" s="137"/>
      <c r="ES35" s="138"/>
      <c r="ET35" s="138"/>
      <c r="EU35" s="128"/>
      <c r="EV35" s="128"/>
      <c r="EW35" s="131"/>
      <c r="EX35" s="131"/>
      <c r="EY35" s="139"/>
      <c r="FB35" s="49"/>
      <c r="FC35" s="132"/>
      <c r="FD35" s="132"/>
      <c r="FE35" s="132"/>
      <c r="FF35" s="132"/>
      <c r="FG35" s="132"/>
      <c r="FH35" s="132"/>
      <c r="FI35" s="132"/>
      <c r="FJ35" s="132"/>
      <c r="FK35" s="132"/>
      <c r="FL35" s="132"/>
      <c r="FM35" s="132"/>
      <c r="FN35" s="132"/>
      <c r="FO35" s="132"/>
      <c r="FP35" s="113"/>
      <c r="FQ35" s="113"/>
      <c r="FR35" s="120"/>
      <c r="FS35" s="120"/>
      <c r="FT35" s="156"/>
      <c r="FU35" s="120"/>
    </row>
    <row r="36" spans="1:177" ht="30" customHeight="1" x14ac:dyDescent="0.2">
      <c r="A36" s="1894" t="s">
        <v>3253</v>
      </c>
      <c r="B36" s="163"/>
      <c r="C36" s="1894" t="s">
        <v>1418</v>
      </c>
      <c r="D36" s="1894"/>
      <c r="E36" s="1895" t="s">
        <v>1478</v>
      </c>
      <c r="F36" s="1904" t="s">
        <v>5331</v>
      </c>
      <c r="G36" s="164"/>
      <c r="H36" s="164"/>
      <c r="I36" s="1894" t="s">
        <v>3267</v>
      </c>
      <c r="J36" s="1900" t="s">
        <v>5336</v>
      </c>
      <c r="K36" s="163"/>
      <c r="L36" s="163"/>
      <c r="N36" s="7" t="s">
        <v>0</v>
      </c>
      <c r="P36" s="5164"/>
      <c r="Q36" s="335"/>
      <c r="R36" s="24"/>
      <c r="S36" s="4215" t="s">
        <v>8941</v>
      </c>
      <c r="T36" s="4215"/>
      <c r="U36" s="4215"/>
      <c r="V36" s="4215"/>
      <c r="W36" s="4215"/>
      <c r="X36" s="4215"/>
      <c r="Y36" s="4215"/>
      <c r="Z36" s="4215"/>
      <c r="AA36" s="4215"/>
      <c r="AB36" s="4215"/>
      <c r="AC36" s="4215"/>
      <c r="AD36" s="4215"/>
      <c r="AE36" s="4215"/>
      <c r="AF36" s="4215"/>
      <c r="AG36" s="4215"/>
      <c r="AH36" s="190"/>
      <c r="AI36" s="4640">
        <f>VLOOKUP($DF$3,'R3_raw'!$F$15:$ALF$115,MATCH(A35,'R3_raw'!$F$13:$ALF$13,0),FALSE)</f>
        <v>48.050914876690534</v>
      </c>
      <c r="AJ36" s="4640"/>
      <c r="AK36" s="1052" t="s">
        <v>57</v>
      </c>
      <c r="AL36" s="5068">
        <f>VLOOKUP($DF$3,'R3_raw'!$F$15:$ALF$115,MATCH(C35,'R3_raw'!$F$13:$ALF$13,0),FALSE)</f>
        <v>16</v>
      </c>
      <c r="AM36" s="5068"/>
      <c r="AN36" s="1052" t="s">
        <v>4</v>
      </c>
      <c r="AO36" s="417" t="str">
        <f>IF(AL36&lt;=15,"★","")</f>
        <v/>
      </c>
      <c r="AP36" s="4623">
        <f>VLOOKUP("長野県",'R3_raw'!$F$15:$ALF$115,MATCH(A35,'R3_raw'!$F$13:$ALF$13,0),FALSE)</f>
        <v>48.83660130718954</v>
      </c>
      <c r="AQ36" s="4623"/>
      <c r="AR36" s="2796" t="s">
        <v>18</v>
      </c>
      <c r="AT36" s="1847"/>
      <c r="AU36" s="5075" t="s">
        <v>2285</v>
      </c>
      <c r="AV36" s="5075"/>
      <c r="AW36" s="5075"/>
      <c r="AX36" s="5075"/>
      <c r="AY36" s="5075"/>
      <c r="AZ36" s="5075"/>
      <c r="BA36" s="5075"/>
      <c r="BB36" s="5075"/>
      <c r="BC36" s="5075"/>
      <c r="BD36" s="5075"/>
      <c r="BE36" s="5075"/>
      <c r="BF36" s="4879" t="str">
        <f>VLOOKUP($DF$3,'R3_raw'!$F$15:$ALF$115,MATCH(E36,'R3_raw'!$F$13:$ALF$13,0),FALSE)</f>
        <v>×</v>
      </c>
      <c r="BG36" s="4879"/>
      <c r="BH36" s="4554" t="s">
        <v>4998</v>
      </c>
      <c r="BI36" s="4554"/>
      <c r="BJ36" s="5078" t="str">
        <f>VLOOKUP($DF$3,'R4_raw'!$F$15:$CGU$115,MATCH(F36,'R4_raw'!$F$13:$CGU$13,0),FALSE)</f>
        <v>×</v>
      </c>
      <c r="BK36" s="5078"/>
      <c r="BL36" s="4554"/>
      <c r="BM36" s="4554"/>
      <c r="BN36" s="5073">
        <f>VLOOKUP("長野県",'R4_raw'!$F$15:$CGU$115,MATCH(F36,'R4_raw'!$F$13:$CGU$13,0),FALSE)</f>
        <v>12</v>
      </c>
      <c r="BO36" s="5073"/>
      <c r="BP36" s="4554" t="s">
        <v>100</v>
      </c>
      <c r="BQ36" s="4554"/>
      <c r="BR36" s="5071">
        <f>BN36/77*100</f>
        <v>15.584415584415584</v>
      </c>
      <c r="BS36" s="5071"/>
      <c r="BT36" s="5065" t="s">
        <v>80</v>
      </c>
      <c r="BU36" s="2464"/>
      <c r="BV36" s="1046" t="s">
        <v>297</v>
      </c>
      <c r="BW36" s="5202" t="s">
        <v>6900</v>
      </c>
      <c r="BX36" s="5202"/>
      <c r="BY36" s="5202"/>
      <c r="BZ36" s="5202"/>
      <c r="CA36" s="5202"/>
      <c r="CB36" s="5202"/>
      <c r="CC36" s="5202"/>
      <c r="CD36" s="5202"/>
      <c r="CE36" s="5202"/>
      <c r="CF36" s="5202"/>
      <c r="CG36" s="5202"/>
      <c r="CH36" s="5202"/>
      <c r="CI36" s="5202"/>
      <c r="CJ36" s="5202"/>
      <c r="CK36" s="5202"/>
      <c r="CL36" s="5093" t="str">
        <f>VLOOKUP($DF$3,'R3_raw'!$F$15:$ALF$115,MATCH(I36,'R3_raw'!$F$13:$ALF$13,0),FALSE)</f>
        <v>いいえ</v>
      </c>
      <c r="CM36" s="5093"/>
      <c r="CN36" s="294" t="s">
        <v>4999</v>
      </c>
      <c r="CO36" s="4578" t="str">
        <f>VLOOKUP($DF$3,'R4_raw'!$F$15:$CGU$115,MATCH(J36,'R4_raw'!$F$13:$CGU$13,0),FALSE)</f>
        <v>いいえ</v>
      </c>
      <c r="CP36" s="4578"/>
      <c r="CQ36" s="5105">
        <f>VLOOKUP("長野県",'R4_raw'!$F$15:$CGU$115,MATCH(J36,'R4_raw'!$F$13:$CGU$13,0),FALSE)</f>
        <v>3</v>
      </c>
      <c r="CR36" s="5105"/>
      <c r="CS36" s="1045" t="s">
        <v>100</v>
      </c>
      <c r="CT36" s="1045"/>
      <c r="CU36" s="5100">
        <f>CQ36/77*100</f>
        <v>3.8961038961038961</v>
      </c>
      <c r="CV36" s="5100"/>
      <c r="CW36" s="1044" t="s">
        <v>80</v>
      </c>
      <c r="DA36" s="155"/>
      <c r="DB36" s="159"/>
      <c r="DC36" s="159"/>
      <c r="DD36" s="136"/>
      <c r="DE36" s="160"/>
      <c r="DF36" s="128"/>
      <c r="DG36" s="128"/>
      <c r="DH36" s="120"/>
      <c r="DI36" s="113"/>
      <c r="DJ36" s="113"/>
      <c r="DK36" s="111"/>
      <c r="DL36" s="130"/>
      <c r="DM36" s="128"/>
      <c r="DN36" s="128"/>
      <c r="DO36" s="120"/>
      <c r="DU36" s="161"/>
      <c r="DV36" s="161"/>
      <c r="DW36" s="161"/>
      <c r="DX36" s="161"/>
      <c r="EA36" s="128"/>
      <c r="EB36" s="128"/>
      <c r="EC36" s="128"/>
      <c r="EE36" s="111"/>
      <c r="EF36" s="111"/>
      <c r="EI36" s="131"/>
      <c r="EJ36" s="131"/>
      <c r="EN36" s="111"/>
      <c r="EO36" s="111"/>
      <c r="EP36" s="111"/>
      <c r="EQ36" s="137"/>
      <c r="ER36" s="137"/>
      <c r="ES36" s="138"/>
      <c r="ET36" s="138"/>
      <c r="EU36" s="128"/>
      <c r="EV36" s="128"/>
      <c r="EW36" s="131"/>
      <c r="EX36" s="131"/>
      <c r="EY36" s="139"/>
      <c r="FB36" s="119"/>
      <c r="FC36" s="132"/>
      <c r="FD36" s="132"/>
      <c r="FE36" s="132"/>
      <c r="FF36" s="132"/>
      <c r="FG36" s="132"/>
      <c r="FH36" s="132"/>
      <c r="FI36" s="132"/>
      <c r="FJ36" s="132"/>
      <c r="FK36" s="132"/>
      <c r="FL36" s="132"/>
      <c r="FM36" s="132"/>
      <c r="FN36" s="132"/>
      <c r="FO36" s="132"/>
      <c r="FP36" s="113"/>
      <c r="FQ36" s="113"/>
      <c r="FR36" s="120"/>
      <c r="FS36" s="120"/>
      <c r="FT36" s="156"/>
      <c r="FU36" s="120"/>
    </row>
    <row r="37" spans="1:177" ht="18.75" customHeight="1" x14ac:dyDescent="0.2">
      <c r="A37" s="163"/>
      <c r="B37" s="163"/>
      <c r="C37" s="163"/>
      <c r="D37" s="163"/>
      <c r="E37" s="164"/>
      <c r="F37" s="1904"/>
      <c r="G37" s="164"/>
      <c r="H37" s="164"/>
      <c r="I37" s="1894" t="s">
        <v>3268</v>
      </c>
      <c r="J37" s="163"/>
      <c r="K37" s="163"/>
      <c r="L37" s="163"/>
      <c r="N37" s="7" t="s">
        <v>0</v>
      </c>
      <c r="P37" s="5164"/>
      <c r="Q37" s="335"/>
      <c r="R37" s="24"/>
      <c r="S37" s="89" t="s">
        <v>2472</v>
      </c>
      <c r="T37" s="89"/>
      <c r="U37" s="89"/>
      <c r="V37" s="89"/>
      <c r="W37" s="89"/>
      <c r="X37" s="89"/>
      <c r="Y37" s="89"/>
      <c r="Z37" s="89"/>
      <c r="AA37" s="89"/>
      <c r="AB37" s="89"/>
      <c r="AC37" s="89"/>
      <c r="AD37" s="89"/>
      <c r="AE37" s="89"/>
      <c r="AF37" s="89"/>
      <c r="AG37" s="89"/>
      <c r="AH37" s="190"/>
      <c r="AI37" s="4640">
        <f>VLOOKUP($DF$3,'R3_raw'!$F$15:$ALF$115,MATCH(A36,'R3_raw'!$F$13:$ALF$13,0),FALSE)</f>
        <v>3.1527608430587009</v>
      </c>
      <c r="AJ37" s="4640"/>
      <c r="AK37" s="221" t="s">
        <v>14</v>
      </c>
      <c r="AL37" s="5068">
        <f>VLOOKUP($DF$3,'R3_raw'!$F$15:$ALF$115,MATCH(C36,'R3_raw'!$F$13:$ALF$13,0),FALSE)</f>
        <v>4</v>
      </c>
      <c r="AM37" s="5068"/>
      <c r="AN37" s="221" t="s">
        <v>4</v>
      </c>
      <c r="AO37" s="27" t="str">
        <f>IF(AL37&lt;=15,"★","")</f>
        <v>★</v>
      </c>
      <c r="AP37" s="4623">
        <f>VLOOKUP("長野県",'R3_raw'!$F$15:$ALF$115,MATCH(A36,'R3_raw'!$F$13:$ALF$13,0),FALSE)</f>
        <v>2.7716794731064764</v>
      </c>
      <c r="AQ37" s="4623"/>
      <c r="AR37" s="2195" t="s">
        <v>55</v>
      </c>
      <c r="AS37" s="111"/>
      <c r="AT37" s="363"/>
      <c r="AU37" s="5076"/>
      <c r="AV37" s="5076"/>
      <c r="AW37" s="5076"/>
      <c r="AX37" s="5076"/>
      <c r="AY37" s="5076"/>
      <c r="AZ37" s="5076"/>
      <c r="BA37" s="5076"/>
      <c r="BB37" s="5076"/>
      <c r="BC37" s="5076"/>
      <c r="BD37" s="5076"/>
      <c r="BE37" s="5076"/>
      <c r="BF37" s="5024"/>
      <c r="BG37" s="5024"/>
      <c r="BH37" s="4555"/>
      <c r="BI37" s="4555"/>
      <c r="BJ37" s="5079"/>
      <c r="BK37" s="5079"/>
      <c r="BL37" s="4555"/>
      <c r="BM37" s="4555"/>
      <c r="BN37" s="5074"/>
      <c r="BO37" s="5074"/>
      <c r="BP37" s="4555"/>
      <c r="BQ37" s="4555"/>
      <c r="BR37" s="5072"/>
      <c r="BS37" s="5072"/>
      <c r="BT37" s="5170"/>
      <c r="BU37" s="2464"/>
      <c r="BV37" s="1042"/>
      <c r="BW37" s="5096" t="s">
        <v>2468</v>
      </c>
      <c r="BX37" s="5096"/>
      <c r="BY37" s="5096"/>
      <c r="BZ37" s="5096"/>
      <c r="CA37" s="5096"/>
      <c r="CB37" s="5096"/>
      <c r="CC37" s="5096"/>
      <c r="CD37" s="5096"/>
      <c r="CE37" s="5096"/>
      <c r="CF37" s="5096"/>
      <c r="CG37" s="5096" t="s">
        <v>3499</v>
      </c>
      <c r="CH37" s="5096"/>
      <c r="CI37" s="5096"/>
      <c r="CJ37" s="5096"/>
      <c r="CK37" s="5096"/>
      <c r="CL37" s="5096"/>
      <c r="CM37" s="5096"/>
      <c r="CN37" s="5096"/>
      <c r="CO37" s="5096"/>
      <c r="CP37" s="5096"/>
      <c r="CQ37" s="5107">
        <f>VLOOKUP($DF$3,'R3_raw'!$F$15:$ALF$115,MATCH(I37,'R3_raw'!$F$13:$ALF$13,0),FALSE)</f>
        <v>389</v>
      </c>
      <c r="CR37" s="5107"/>
      <c r="CS37" s="5094" t="s">
        <v>296</v>
      </c>
      <c r="CT37" s="5094"/>
      <c r="CU37" s="5102">
        <f>VLOOKUP("長野県",'R3_raw'!$F$15:$ALF$115,MATCH(I37,'R3_raw'!$F$13:$ALF$13,0),FALSE)</f>
        <v>3116</v>
      </c>
      <c r="CV37" s="5102"/>
      <c r="CW37" s="416" t="s">
        <v>296</v>
      </c>
      <c r="DB37" s="158"/>
      <c r="DC37" s="158"/>
      <c r="DD37" s="111"/>
      <c r="DE37" s="113"/>
      <c r="DF37" s="128"/>
      <c r="DG37" s="128"/>
      <c r="DH37" s="120"/>
      <c r="DI37" s="113"/>
      <c r="DJ37" s="113"/>
      <c r="DK37" s="111"/>
      <c r="DL37" s="130"/>
      <c r="DM37" s="111"/>
      <c r="DN37" s="111"/>
      <c r="DO37" s="120"/>
      <c r="EH37" s="7"/>
      <c r="EN37" s="111"/>
      <c r="EO37" s="111"/>
      <c r="EP37" s="111"/>
      <c r="EQ37" s="137"/>
      <c r="ER37" s="137"/>
      <c r="ES37" s="138"/>
      <c r="ET37" s="138"/>
      <c r="EU37" s="128"/>
      <c r="EV37" s="128"/>
      <c r="EW37" s="131"/>
      <c r="EX37" s="131"/>
      <c r="EY37" s="139"/>
      <c r="FA37" s="98"/>
      <c r="FB37" s="91"/>
      <c r="FC37" s="132"/>
      <c r="FD37" s="132"/>
      <c r="FE37" s="132"/>
      <c r="FF37" s="132"/>
      <c r="FG37" s="132"/>
      <c r="FH37" s="132"/>
      <c r="FI37" s="132"/>
      <c r="FJ37" s="132"/>
      <c r="FK37" s="132"/>
      <c r="FL37" s="132"/>
      <c r="FM37" s="132"/>
      <c r="FN37" s="132"/>
      <c r="FO37" s="132"/>
      <c r="FP37" s="113"/>
      <c r="FQ37" s="113"/>
      <c r="FR37" s="111"/>
      <c r="FS37" s="111"/>
      <c r="FT37" s="156"/>
      <c r="FU37" s="111"/>
    </row>
    <row r="38" spans="1:177" s="91" customFormat="1" ht="19.5" customHeight="1" x14ac:dyDescent="0.2">
      <c r="A38" s="163"/>
      <c r="B38" s="163"/>
      <c r="C38" s="163"/>
      <c r="D38" s="163"/>
      <c r="E38" s="1895" t="s">
        <v>3258</v>
      </c>
      <c r="F38" s="1904" t="s">
        <v>5332</v>
      </c>
      <c r="G38" s="164"/>
      <c r="H38" s="164"/>
      <c r="I38" s="1894" t="s">
        <v>3269</v>
      </c>
      <c r="J38" s="1894" t="s">
        <v>2295</v>
      </c>
      <c r="K38" s="163"/>
      <c r="L38" s="163"/>
      <c r="N38" s="7" t="s">
        <v>0</v>
      </c>
      <c r="O38" s="7"/>
      <c r="P38" s="5164"/>
      <c r="Q38" s="1614"/>
      <c r="AN38" s="111"/>
      <c r="AO38" s="145"/>
      <c r="AP38" s="111"/>
      <c r="AQ38" s="154"/>
      <c r="AR38" s="1615"/>
      <c r="AS38" s="111"/>
      <c r="AT38" s="374"/>
      <c r="AU38" s="5062" t="s">
        <v>2286</v>
      </c>
      <c r="AV38" s="5062"/>
      <c r="AW38" s="5062"/>
      <c r="AX38" s="5062"/>
      <c r="AY38" s="5062"/>
      <c r="AZ38" s="5062"/>
      <c r="BA38" s="5062"/>
      <c r="BB38" s="5062"/>
      <c r="BC38" s="5062"/>
      <c r="BD38" s="5062"/>
      <c r="BE38" s="5062"/>
      <c r="BF38" s="4879" t="str">
        <f>VLOOKUP($DF$3,'R3_raw'!$F$15:$ALF$115,MATCH(E38,'R3_raw'!$F$13:$ALF$13,0),FALSE)</f>
        <v>○</v>
      </c>
      <c r="BG38" s="4879"/>
      <c r="BH38" s="4554" t="s">
        <v>4998</v>
      </c>
      <c r="BI38" s="4554"/>
      <c r="BJ38" s="5078" t="str">
        <f>VLOOKUP($DF$3,'R4_raw'!$F$15:$CGU$115,MATCH(F38,'R4_raw'!$F$13:$CGU$13,0),FALSE)</f>
        <v>〇</v>
      </c>
      <c r="BK38" s="5078"/>
      <c r="BL38" s="4554"/>
      <c r="BM38" s="4554"/>
      <c r="BN38" s="5073">
        <f>VLOOKUP("長野県",'R4_raw'!$F$15:$CGU$115,MATCH(F38,'R4_raw'!$F$13:$CGU$13,0),FALSE)</f>
        <v>24</v>
      </c>
      <c r="BO38" s="5073"/>
      <c r="BP38" s="4554" t="s">
        <v>100</v>
      </c>
      <c r="BQ38" s="4554"/>
      <c r="BR38" s="5071">
        <f>BN38/77*100</f>
        <v>31.168831168831169</v>
      </c>
      <c r="BS38" s="5071"/>
      <c r="BT38" s="5065" t="s">
        <v>80</v>
      </c>
      <c r="BU38" s="2464"/>
      <c r="BV38" s="280"/>
      <c r="BW38" s="24" t="s">
        <v>50</v>
      </c>
      <c r="BX38" s="5201" t="str">
        <f>VLOOKUP($DF$3,'R3_raw'!$F$15:$ALF$115,MATCH(J38,'R3_raw'!$F$13:$ALF$13,0),FALSE)</f>
        <v>まいさぽ長野市</v>
      </c>
      <c r="BY38" s="5201"/>
      <c r="BZ38" s="5201"/>
      <c r="CA38" s="5201"/>
      <c r="CB38" s="5201"/>
      <c r="CC38" s="5201"/>
      <c r="CD38" s="92" t="s">
        <v>49</v>
      </c>
      <c r="CE38" s="24"/>
      <c r="CF38" s="92"/>
      <c r="CG38" s="4215" t="s">
        <v>2467</v>
      </c>
      <c r="CH38" s="4215"/>
      <c r="CI38" s="4215"/>
      <c r="CJ38" s="4215"/>
      <c r="CK38" s="4215"/>
      <c r="CL38" s="4215"/>
      <c r="CM38" s="4215"/>
      <c r="CN38" s="4215"/>
      <c r="CO38" s="4215"/>
      <c r="CP38" s="4215"/>
      <c r="CQ38" s="5104">
        <f>VLOOKUP($DF$3,'R3_raw'!$F$15:$ALF$115,MATCH(I38,'R3_raw'!$F$13:$ALF$13,0),FALSE)</f>
        <v>51</v>
      </c>
      <c r="CR38" s="5104"/>
      <c r="CS38" s="4232" t="s">
        <v>296</v>
      </c>
      <c r="CT38" s="4232"/>
      <c r="CU38" s="5106">
        <f>VLOOKUP("長野県",'R3_raw'!$F$15:$ALF$115,MATCH(I38,'R3_raw'!$F$13:$ALF$13,0),FALSE)</f>
        <v>304</v>
      </c>
      <c r="CV38" s="5106"/>
      <c r="CW38" s="315" t="s">
        <v>296</v>
      </c>
      <c r="CX38" s="7"/>
      <c r="DB38" s="143"/>
      <c r="DC38" s="143"/>
      <c r="DD38" s="132"/>
      <c r="DE38" s="126"/>
      <c r="DF38" s="128"/>
      <c r="DG38" s="128"/>
      <c r="DH38" s="165"/>
      <c r="DI38" s="113"/>
      <c r="DJ38" s="113"/>
      <c r="DK38" s="132"/>
      <c r="DL38" s="130"/>
      <c r="DM38" s="132"/>
      <c r="DN38" s="132"/>
      <c r="DO38" s="165"/>
      <c r="EH38" s="165"/>
      <c r="EN38" s="126"/>
      <c r="EO38" s="126"/>
      <c r="EP38" s="126"/>
      <c r="EQ38" s="126"/>
      <c r="ER38" s="126"/>
      <c r="ES38" s="126"/>
      <c r="ET38" s="126"/>
      <c r="EU38" s="126"/>
      <c r="EV38" s="126"/>
      <c r="EW38" s="126"/>
      <c r="EX38" s="126"/>
      <c r="EY38" s="126"/>
      <c r="FA38" s="49"/>
      <c r="FB38" s="7"/>
      <c r="FC38" s="7"/>
      <c r="FD38" s="132"/>
      <c r="FE38" s="132"/>
      <c r="FF38" s="132"/>
      <c r="FG38" s="132"/>
      <c r="FH38" s="132"/>
      <c r="FI38" s="132"/>
      <c r="FJ38" s="132"/>
      <c r="FK38" s="112"/>
      <c r="FL38" s="112"/>
      <c r="FM38" s="166"/>
      <c r="FN38" s="166"/>
      <c r="FO38" s="112"/>
      <c r="FP38" s="113"/>
      <c r="FQ38" s="132"/>
      <c r="FR38" s="132"/>
      <c r="FS38" s="112"/>
      <c r="FT38" s="167"/>
      <c r="FU38" s="111"/>
    </row>
    <row r="39" spans="1:177" ht="20.149999999999999" customHeight="1" x14ac:dyDescent="0.2">
      <c r="A39" s="163"/>
      <c r="B39" s="163"/>
      <c r="C39" s="163"/>
      <c r="D39" s="163"/>
      <c r="E39" s="164"/>
      <c r="F39" s="1904"/>
      <c r="G39" s="164"/>
      <c r="H39" s="164"/>
      <c r="I39" s="1894" t="s">
        <v>1485</v>
      </c>
      <c r="J39" s="163"/>
      <c r="K39" s="163"/>
      <c r="L39" s="163"/>
      <c r="N39" s="7" t="s">
        <v>0</v>
      </c>
      <c r="P39" s="5164"/>
      <c r="Q39" s="1614"/>
      <c r="AR39" s="306"/>
      <c r="AT39" s="375"/>
      <c r="AU39" s="5077"/>
      <c r="AV39" s="5077"/>
      <c r="AW39" s="5077"/>
      <c r="AX39" s="5077"/>
      <c r="AY39" s="5077"/>
      <c r="AZ39" s="5077"/>
      <c r="BA39" s="5077"/>
      <c r="BB39" s="5077"/>
      <c r="BC39" s="5077"/>
      <c r="BD39" s="5077"/>
      <c r="BE39" s="5077"/>
      <c r="BF39" s="5024"/>
      <c r="BG39" s="5024"/>
      <c r="BH39" s="4555"/>
      <c r="BI39" s="4555"/>
      <c r="BJ39" s="5079"/>
      <c r="BK39" s="5079"/>
      <c r="BL39" s="4555"/>
      <c r="BM39" s="4555"/>
      <c r="BN39" s="5074"/>
      <c r="BO39" s="5074"/>
      <c r="BP39" s="4555"/>
      <c r="BQ39" s="4555"/>
      <c r="BR39" s="5072"/>
      <c r="BS39" s="5072"/>
      <c r="BT39" s="5170"/>
      <c r="BU39" s="2464"/>
      <c r="BV39" s="1046"/>
      <c r="BW39" s="5200" t="s">
        <v>2469</v>
      </c>
      <c r="BX39" s="5200"/>
      <c r="BY39" s="5200"/>
      <c r="BZ39" s="5200"/>
      <c r="CA39" s="5200"/>
      <c r="CB39" s="5200"/>
      <c r="CC39" s="5200"/>
      <c r="CD39" s="5200"/>
      <c r="CE39" s="5200"/>
      <c r="CF39" s="5200"/>
      <c r="CG39" s="5200" t="s">
        <v>3500</v>
      </c>
      <c r="CH39" s="5200"/>
      <c r="CI39" s="5200"/>
      <c r="CJ39" s="5200"/>
      <c r="CK39" s="5200"/>
      <c r="CL39" s="5200"/>
      <c r="CM39" s="5200"/>
      <c r="CN39" s="5200"/>
      <c r="CO39" s="5200"/>
      <c r="CP39" s="5200"/>
      <c r="CQ39" s="5110">
        <f>VLOOKUP($DF$3,'R3_raw'!$F$15:$ALF$115,MATCH(I39,'R3_raw'!$F$13:$ALF$13,0),FALSE)</f>
        <v>13.1</v>
      </c>
      <c r="CR39" s="5110"/>
      <c r="CS39" s="5109" t="s">
        <v>2352</v>
      </c>
      <c r="CT39" s="5109"/>
      <c r="CU39" s="5101">
        <f>VLOOKUP("長野県",'R3_raw'!$F$15:$ALF$115,MATCH(I39,'R3_raw'!$F$13:$ALF$13,0),FALSE)</f>
        <v>9.6999999999999993</v>
      </c>
      <c r="CV39" s="5101"/>
      <c r="CW39" s="1044" t="s">
        <v>80</v>
      </c>
      <c r="DB39" s="159"/>
      <c r="DC39" s="159"/>
      <c r="DD39" s="157"/>
      <c r="DE39" s="157"/>
      <c r="DF39" s="157"/>
      <c r="DG39" s="157"/>
      <c r="DH39" s="120"/>
      <c r="DI39" s="147"/>
      <c r="DJ39" s="147"/>
      <c r="DK39" s="111"/>
      <c r="DL39" s="145"/>
      <c r="DM39" s="120"/>
      <c r="DN39" s="120"/>
      <c r="DO39" s="120"/>
      <c r="DR39" s="119"/>
      <c r="DS39" s="119"/>
      <c r="DT39" s="119"/>
      <c r="DU39" s="119"/>
      <c r="DV39" s="119"/>
      <c r="DW39" s="119"/>
      <c r="DX39" s="119"/>
      <c r="DY39" s="119"/>
      <c r="DZ39" s="119"/>
      <c r="EA39" s="119"/>
      <c r="EB39" s="119"/>
      <c r="EC39" s="119"/>
      <c r="ED39" s="119"/>
      <c r="EE39" s="119"/>
      <c r="EF39" s="119"/>
      <c r="EG39" s="119"/>
      <c r="EH39" s="168"/>
      <c r="EI39" s="119"/>
      <c r="EJ39" s="119"/>
      <c r="EK39" s="119"/>
      <c r="EN39" s="111"/>
      <c r="EO39" s="111"/>
      <c r="EP39" s="111"/>
      <c r="EQ39" s="111"/>
      <c r="ER39" s="111"/>
      <c r="ES39" s="111"/>
      <c r="ET39" s="111"/>
      <c r="EU39" s="111"/>
      <c r="EV39" s="111"/>
      <c r="EW39" s="111"/>
      <c r="EX39" s="111"/>
      <c r="EY39" s="132"/>
      <c r="FC39" s="111"/>
      <c r="FD39" s="111"/>
      <c r="FE39" s="111"/>
      <c r="FF39" s="111"/>
      <c r="FG39" s="111"/>
      <c r="FH39" s="111"/>
      <c r="FK39" s="112"/>
      <c r="FL39" s="112"/>
      <c r="FM39" s="112"/>
      <c r="FN39" s="112"/>
      <c r="FO39" s="112"/>
      <c r="FP39" s="111"/>
      <c r="FQ39" s="111"/>
      <c r="FR39" s="111"/>
      <c r="FS39" s="112"/>
      <c r="FT39" s="120"/>
      <c r="FU39" s="111"/>
    </row>
    <row r="40" spans="1:177" ht="20.149999999999999" customHeight="1" x14ac:dyDescent="0.2">
      <c r="A40" s="163"/>
      <c r="B40" s="163"/>
      <c r="C40" s="163"/>
      <c r="D40" s="163"/>
      <c r="E40" s="1895" t="s">
        <v>3259</v>
      </c>
      <c r="F40" s="1904" t="s">
        <v>5333</v>
      </c>
      <c r="G40" s="164"/>
      <c r="H40" s="164"/>
      <c r="I40" s="1894" t="s">
        <v>3270</v>
      </c>
      <c r="J40" s="1900" t="s">
        <v>3270</v>
      </c>
      <c r="K40" s="163"/>
      <c r="L40" s="163"/>
      <c r="N40" s="7" t="s">
        <v>0</v>
      </c>
      <c r="P40" s="5164"/>
      <c r="Q40" s="1614"/>
      <c r="AR40" s="306"/>
      <c r="AT40" s="372"/>
      <c r="AU40" s="5062" t="s">
        <v>2287</v>
      </c>
      <c r="AV40" s="5062"/>
      <c r="AW40" s="5062"/>
      <c r="AX40" s="5062"/>
      <c r="AY40" s="5062"/>
      <c r="AZ40" s="5062"/>
      <c r="BA40" s="5062"/>
      <c r="BB40" s="5062"/>
      <c r="BC40" s="5062"/>
      <c r="BD40" s="5062"/>
      <c r="BE40" s="5062"/>
      <c r="BF40" s="4879" t="str">
        <f>VLOOKUP($DF$3,'R3_raw'!$F$15:$ALF$115,MATCH(E40,'R3_raw'!$F$13:$ALF$13,0),FALSE)</f>
        <v>○</v>
      </c>
      <c r="BG40" s="4879"/>
      <c r="BH40" s="5090" t="s">
        <v>4998</v>
      </c>
      <c r="BI40" s="5090"/>
      <c r="BJ40" s="5078" t="str">
        <f>VLOOKUP($DF$3,'R4_raw'!$F$15:$CGU$115,MATCH(F40,'R4_raw'!$F$13:$CGU$13,0),FALSE)</f>
        <v>〇</v>
      </c>
      <c r="BK40" s="5078"/>
      <c r="BL40" s="4554"/>
      <c r="BM40" s="4554"/>
      <c r="BN40" s="5073">
        <f>VLOOKUP("長野県",'R4_raw'!$F$15:$CGU$115,MATCH(F40,'R4_raw'!$F$13:$CGU$13,0),FALSE)</f>
        <v>24</v>
      </c>
      <c r="BO40" s="5073"/>
      <c r="BP40" s="4554" t="s">
        <v>100</v>
      </c>
      <c r="BQ40" s="4554"/>
      <c r="BR40" s="5071">
        <f>BN40/77*100</f>
        <v>31.168831168831169</v>
      </c>
      <c r="BS40" s="5071"/>
      <c r="BT40" s="5065" t="s">
        <v>80</v>
      </c>
      <c r="BU40" s="2464"/>
      <c r="BV40" s="351"/>
      <c r="BW40" s="1037" t="s">
        <v>2464</v>
      </c>
      <c r="BX40" s="1037"/>
      <c r="BY40" s="1037"/>
      <c r="BZ40" s="1037"/>
      <c r="CA40" s="1037"/>
      <c r="CB40" s="1037"/>
      <c r="CC40" s="1037"/>
      <c r="CD40" s="1037"/>
      <c r="CE40" s="1037"/>
      <c r="CF40" s="1037"/>
      <c r="CG40" s="1037" t="s">
        <v>2462</v>
      </c>
      <c r="CH40" s="1037"/>
      <c r="CI40" s="1037"/>
      <c r="CJ40" s="1037"/>
      <c r="CK40" s="1037"/>
      <c r="CL40" s="1037"/>
      <c r="CM40" s="5088">
        <f>VLOOKUP($DF$3,'R3_raw'!$F$15:$ALF$115,MATCH(I40,'R3_raw'!$F$13:$ALF$13,0),FALSE)</f>
        <v>36</v>
      </c>
      <c r="CN40" s="5088"/>
      <c r="CO40" s="2382" t="s">
        <v>296</v>
      </c>
      <c r="CP40" s="2382" t="s">
        <v>4999</v>
      </c>
      <c r="CQ40" s="5107">
        <f>VLOOKUP($DF$3,'R4_raw'!$F$15:$CGU$115,MATCH(J40,'R4_raw'!$F$13:$CGU$13,0),FALSE)</f>
        <v>29</v>
      </c>
      <c r="CR40" s="5107"/>
      <c r="CS40" s="5094" t="s">
        <v>296</v>
      </c>
      <c r="CT40" s="5094"/>
      <c r="CU40" s="5102">
        <f>VLOOKUP("長野県",'R4_raw'!$F$15:$CGU$115,MATCH(J40,'R4_raw'!$F$13:$CGU$13,0),FALSE)</f>
        <v>90</v>
      </c>
      <c r="CV40" s="5102"/>
      <c r="CW40" s="2383" t="s">
        <v>296</v>
      </c>
      <c r="DB40" s="159"/>
      <c r="DC40" s="159"/>
      <c r="DD40" s="157"/>
      <c r="DE40" s="157"/>
      <c r="DF40" s="157"/>
      <c r="DG40" s="157"/>
      <c r="DH40" s="120"/>
      <c r="DI40" s="147"/>
      <c r="DJ40" s="147"/>
      <c r="DK40" s="111"/>
      <c r="DL40" s="145"/>
      <c r="DM40" s="120"/>
      <c r="DN40" s="120"/>
      <c r="DO40" s="120"/>
      <c r="DR40" s="119"/>
      <c r="DS40" s="119"/>
      <c r="DT40" s="119"/>
      <c r="DU40" s="119"/>
      <c r="DV40" s="119"/>
      <c r="DW40" s="119"/>
      <c r="DX40" s="119"/>
      <c r="DY40" s="119"/>
      <c r="DZ40" s="119"/>
      <c r="EA40" s="119"/>
      <c r="EB40" s="119"/>
      <c r="EC40" s="119"/>
      <c r="ED40" s="119"/>
      <c r="EE40" s="119"/>
      <c r="EF40" s="119"/>
      <c r="EG40" s="119"/>
      <c r="EH40" s="168"/>
      <c r="EI40" s="119"/>
      <c r="EJ40" s="119"/>
      <c r="EK40" s="119"/>
      <c r="EN40" s="111"/>
      <c r="EO40" s="111"/>
      <c r="EP40" s="111"/>
      <c r="EQ40" s="111"/>
      <c r="ER40" s="111"/>
      <c r="ES40" s="111"/>
      <c r="ET40" s="111"/>
      <c r="EU40" s="111"/>
      <c r="EV40" s="111"/>
      <c r="EW40" s="111"/>
      <c r="EX40" s="111"/>
      <c r="EY40" s="132"/>
      <c r="FC40" s="111"/>
      <c r="FD40" s="111"/>
      <c r="FE40" s="111"/>
      <c r="FF40" s="111"/>
      <c r="FG40" s="111"/>
      <c r="FH40" s="111"/>
      <c r="FK40" s="112"/>
      <c r="FL40" s="112"/>
      <c r="FM40" s="112"/>
      <c r="FN40" s="112"/>
      <c r="FO40" s="112"/>
      <c r="FP40" s="111"/>
      <c r="FQ40" s="111"/>
      <c r="FR40" s="111"/>
      <c r="FS40" s="112"/>
      <c r="FT40" s="120"/>
      <c r="FU40" s="111"/>
    </row>
    <row r="41" spans="1:177" ht="20.149999999999999" customHeight="1" thickBot="1" x14ac:dyDescent="0.25">
      <c r="A41" s="163"/>
      <c r="B41" s="163"/>
      <c r="C41" s="163"/>
      <c r="D41" s="163"/>
      <c r="E41" s="164"/>
      <c r="F41" s="164"/>
      <c r="G41" s="164"/>
      <c r="H41" s="164"/>
      <c r="I41" s="1894" t="s">
        <v>3271</v>
      </c>
      <c r="J41" s="1900" t="s">
        <v>3271</v>
      </c>
      <c r="K41" s="163"/>
      <c r="L41" s="163"/>
      <c r="N41" s="7" t="s">
        <v>0</v>
      </c>
      <c r="P41" s="5165"/>
      <c r="Q41" s="376"/>
      <c r="R41" s="305"/>
      <c r="S41" s="305"/>
      <c r="T41" s="305"/>
      <c r="U41" s="305"/>
      <c r="V41" s="305"/>
      <c r="W41" s="305"/>
      <c r="X41" s="305"/>
      <c r="Y41" s="305"/>
      <c r="Z41" s="305"/>
      <c r="AA41" s="305"/>
      <c r="AB41" s="305"/>
      <c r="AC41" s="305"/>
      <c r="AD41" s="305"/>
      <c r="AE41" s="305"/>
      <c r="AF41" s="305"/>
      <c r="AG41" s="305"/>
      <c r="AH41" s="305"/>
      <c r="AI41" s="305"/>
      <c r="AJ41" s="305"/>
      <c r="AK41" s="305"/>
      <c r="AL41" s="305"/>
      <c r="AM41" s="305"/>
      <c r="AN41" s="305"/>
      <c r="AO41" s="338"/>
      <c r="AP41" s="305"/>
      <c r="AQ41" s="305"/>
      <c r="AR41" s="1616"/>
      <c r="AT41" s="376"/>
      <c r="AU41" s="5063"/>
      <c r="AV41" s="5063"/>
      <c r="AW41" s="5063"/>
      <c r="AX41" s="5063"/>
      <c r="AY41" s="5063"/>
      <c r="AZ41" s="5063"/>
      <c r="BA41" s="5063"/>
      <c r="BB41" s="5063"/>
      <c r="BC41" s="5063"/>
      <c r="BD41" s="5063"/>
      <c r="BE41" s="5063"/>
      <c r="BF41" s="5064"/>
      <c r="BG41" s="5064"/>
      <c r="BH41" s="5091"/>
      <c r="BI41" s="5091"/>
      <c r="BJ41" s="5196"/>
      <c r="BK41" s="5196"/>
      <c r="BL41" s="5083"/>
      <c r="BM41" s="5083"/>
      <c r="BN41" s="5082"/>
      <c r="BO41" s="5082"/>
      <c r="BP41" s="5083"/>
      <c r="BQ41" s="5083"/>
      <c r="BR41" s="5081"/>
      <c r="BS41" s="5081"/>
      <c r="BT41" s="5066"/>
      <c r="BU41" s="2467"/>
      <c r="BV41" s="340"/>
      <c r="BW41" s="5052" t="s">
        <v>5140</v>
      </c>
      <c r="BX41" s="5052"/>
      <c r="BY41" s="5052"/>
      <c r="BZ41" s="5052"/>
      <c r="CA41" s="5052"/>
      <c r="CB41" s="5052"/>
      <c r="CC41" s="5052"/>
      <c r="CD41" s="5052"/>
      <c r="CE41" s="5052"/>
      <c r="CF41" s="5052"/>
      <c r="CG41" s="4681" t="s">
        <v>2463</v>
      </c>
      <c r="CH41" s="4681"/>
      <c r="CI41" s="4681"/>
      <c r="CJ41" s="4681"/>
      <c r="CK41" s="4681"/>
      <c r="CL41" s="4681"/>
      <c r="CM41" s="5095">
        <f>VLOOKUP($DF$3,'R3_raw'!$F$15:$ALF$115,MATCH(I41,'R3_raw'!$F$13:$ALF$13,0),FALSE)</f>
        <v>0.3228786424746854</v>
      </c>
      <c r="CN41" s="5095"/>
      <c r="CO41" s="2384" t="s">
        <v>296</v>
      </c>
      <c r="CP41" s="2384" t="s">
        <v>4999</v>
      </c>
      <c r="CQ41" s="4627">
        <f>VLOOKUP($DF$3,'R4_raw'!$F$15:$CGU$115,MATCH(J41,'R4_raw'!$F$13:$CGU$13,0),FALSE)</f>
        <v>0.2585269313744718</v>
      </c>
      <c r="CR41" s="4627"/>
      <c r="CS41" s="5108" t="s">
        <v>296</v>
      </c>
      <c r="CT41" s="5108"/>
      <c r="CU41" s="5103">
        <f>VLOOKUP("長野県",'R4_raw'!$F$15:$CGU$115,MATCH(J41,'R4_raw'!$F$13:$CGU$13,0),FALSE)</f>
        <v>0.13698254842333088</v>
      </c>
      <c r="CV41" s="5103"/>
      <c r="CW41" s="2276" t="s">
        <v>296</v>
      </c>
      <c r="DB41" s="158"/>
      <c r="DC41" s="158"/>
      <c r="DD41" s="113"/>
      <c r="DE41" s="113"/>
      <c r="DF41" s="112"/>
      <c r="DG41" s="112"/>
      <c r="DH41" s="120"/>
      <c r="DI41" s="111"/>
      <c r="DJ41" s="111"/>
      <c r="DK41" s="111"/>
      <c r="DL41" s="111"/>
      <c r="DM41" s="111"/>
      <c r="DN41" s="120"/>
      <c r="DO41" s="111"/>
      <c r="DT41" s="9"/>
      <c r="DU41" s="9"/>
      <c r="DV41" s="9"/>
      <c r="DY41" s="111"/>
      <c r="DZ41" s="111"/>
      <c r="EA41" s="111"/>
      <c r="EB41" s="120"/>
      <c r="EC41" s="120"/>
      <c r="ED41" s="120"/>
      <c r="EE41" s="120"/>
      <c r="EF41" s="120"/>
      <c r="EG41" s="120"/>
      <c r="EI41" s="120"/>
      <c r="EJ41" s="120"/>
      <c r="EK41" s="120"/>
      <c r="EN41" s="111"/>
      <c r="EO41" s="111"/>
      <c r="EP41" s="111"/>
      <c r="EQ41" s="113"/>
      <c r="ER41" s="113"/>
      <c r="ES41" s="111"/>
      <c r="ET41" s="111"/>
      <c r="EU41" s="113"/>
      <c r="EV41" s="113"/>
      <c r="EW41" s="111"/>
      <c r="EX41" s="111"/>
      <c r="EY41" s="132"/>
      <c r="FA41" s="49"/>
      <c r="FM41" s="112"/>
      <c r="FN41" s="112"/>
      <c r="FO41" s="112"/>
      <c r="FQ41" s="111"/>
      <c r="FR41" s="111"/>
      <c r="FS41" s="112"/>
    </row>
    <row r="42" spans="1:177" ht="10.5" customHeight="1" thickBot="1" x14ac:dyDescent="0.25">
      <c r="A42" s="1890"/>
      <c r="B42" s="1890"/>
      <c r="C42" s="1890"/>
      <c r="D42" s="1890"/>
      <c r="E42" s="1890"/>
      <c r="F42" s="1890"/>
      <c r="G42" s="1890"/>
      <c r="N42" s="7" t="s">
        <v>0</v>
      </c>
      <c r="Q42" s="305"/>
      <c r="R42" s="305"/>
      <c r="S42" s="305"/>
      <c r="T42" s="305"/>
      <c r="U42" s="305"/>
      <c r="V42" s="305"/>
      <c r="W42" s="305"/>
      <c r="X42" s="305"/>
      <c r="Y42" s="305"/>
      <c r="Z42" s="305"/>
      <c r="AA42" s="305"/>
      <c r="AB42" s="305"/>
      <c r="AC42" s="305"/>
      <c r="AD42" s="305"/>
      <c r="AE42" s="305"/>
      <c r="AF42" s="305"/>
      <c r="AG42" s="305"/>
      <c r="AH42" s="305"/>
      <c r="AI42" s="305"/>
      <c r="AJ42" s="305"/>
      <c r="AK42" s="305"/>
      <c r="AL42" s="305"/>
      <c r="AM42" s="305"/>
      <c r="AN42" s="305"/>
      <c r="AO42" s="338"/>
      <c r="AP42" s="305"/>
      <c r="AQ42" s="305"/>
      <c r="AR42" s="305"/>
      <c r="AS42" s="305"/>
      <c r="AT42" s="342"/>
      <c r="AU42" s="305"/>
      <c r="AV42" s="305"/>
      <c r="AW42" s="305"/>
      <c r="AX42" s="305"/>
      <c r="AY42" s="305"/>
      <c r="AZ42" s="1846"/>
      <c r="BA42" s="305"/>
      <c r="BB42" s="305"/>
      <c r="BC42" s="305"/>
      <c r="BD42" s="305"/>
      <c r="BE42" s="305"/>
      <c r="BF42" s="305"/>
      <c r="BG42" s="305"/>
      <c r="BH42" s="305"/>
      <c r="BI42" s="342"/>
      <c r="BJ42" s="305"/>
      <c r="BK42" s="305"/>
      <c r="BL42" s="305"/>
      <c r="BM42" s="305"/>
      <c r="BN42" s="305"/>
      <c r="BO42" s="305"/>
      <c r="BP42" s="305"/>
      <c r="BQ42" s="305"/>
      <c r="BR42" s="1851"/>
      <c r="BS42" s="305"/>
      <c r="BT42" s="305"/>
      <c r="DB42" s="143"/>
      <c r="DC42" s="143"/>
      <c r="DD42" s="132"/>
      <c r="DE42" s="132"/>
      <c r="DF42" s="157"/>
      <c r="DG42" s="157"/>
      <c r="DH42" s="120"/>
      <c r="DI42" s="147"/>
      <c r="DJ42" s="147"/>
      <c r="DK42" s="111"/>
      <c r="DL42" s="145"/>
      <c r="DM42" s="120"/>
      <c r="DN42" s="120"/>
      <c r="DO42" s="120"/>
      <c r="DU42" s="111"/>
      <c r="DV42" s="111"/>
      <c r="DW42" s="111"/>
      <c r="DX42" s="111"/>
      <c r="DY42" s="154"/>
      <c r="DZ42" s="154"/>
      <c r="EA42" s="111"/>
      <c r="EB42" s="128"/>
      <c r="EC42" s="128"/>
      <c r="ED42" s="111"/>
      <c r="EE42" s="111"/>
      <c r="EF42" s="111"/>
      <c r="EG42" s="111"/>
      <c r="EH42" s="111"/>
      <c r="EI42" s="131"/>
      <c r="EJ42" s="131"/>
      <c r="EK42" s="111"/>
      <c r="EN42" s="111"/>
      <c r="EO42" s="111"/>
      <c r="EP42" s="111"/>
      <c r="EQ42" s="137"/>
      <c r="ER42" s="137"/>
      <c r="ES42" s="138"/>
      <c r="ET42" s="138"/>
      <c r="EU42" s="128"/>
      <c r="EV42" s="128"/>
      <c r="EW42" s="131"/>
      <c r="EX42" s="131"/>
      <c r="EY42" s="139"/>
      <c r="FA42" s="49"/>
      <c r="FB42" s="119"/>
      <c r="FC42" s="119"/>
      <c r="FD42" s="119"/>
      <c r="FE42" s="119"/>
      <c r="FF42" s="119"/>
      <c r="FG42" s="119"/>
      <c r="FH42" s="119"/>
      <c r="FI42" s="119"/>
      <c r="FJ42" s="119"/>
      <c r="FK42" s="119"/>
      <c r="FL42" s="119"/>
      <c r="FM42" s="119"/>
      <c r="FN42" s="119"/>
      <c r="FO42" s="119"/>
      <c r="FP42" s="119"/>
      <c r="FQ42" s="119"/>
      <c r="FR42" s="119"/>
      <c r="FS42" s="119"/>
      <c r="FT42" s="119"/>
      <c r="FU42" s="119"/>
    </row>
    <row r="43" spans="1:177" ht="18.75" customHeight="1" x14ac:dyDescent="0.2">
      <c r="A43" s="1897"/>
      <c r="B43" s="1897"/>
      <c r="C43" s="1897"/>
      <c r="D43" s="1897"/>
      <c r="E43" s="1897"/>
      <c r="F43" s="1897"/>
      <c r="G43" s="1897"/>
      <c r="H43" s="1897"/>
      <c r="I43" s="1898"/>
      <c r="J43" s="1898"/>
      <c r="K43" s="1898"/>
      <c r="L43" s="1898"/>
      <c r="N43" s="7" t="s">
        <v>0</v>
      </c>
      <c r="P43" s="5166" t="s">
        <v>309</v>
      </c>
      <c r="Q43" s="430" t="s">
        <v>27</v>
      </c>
      <c r="R43" s="224"/>
      <c r="S43" s="224"/>
      <c r="T43" s="224"/>
      <c r="U43" s="224"/>
      <c r="V43" s="224"/>
      <c r="W43" s="378"/>
      <c r="X43" s="224"/>
      <c r="Y43" s="224"/>
      <c r="Z43" s="224"/>
      <c r="AA43" s="224"/>
      <c r="AB43" s="224"/>
      <c r="AC43" s="224"/>
      <c r="AD43" s="224"/>
      <c r="AE43" s="224"/>
      <c r="AF43" s="224"/>
      <c r="AG43" s="224"/>
      <c r="AH43" s="224"/>
      <c r="AI43" s="224"/>
      <c r="AJ43" s="224"/>
      <c r="AK43" s="224"/>
      <c r="AL43" s="224"/>
      <c r="AM43" s="224"/>
      <c r="AN43" s="344"/>
      <c r="AO43" s="344"/>
      <c r="AP43" s="224"/>
      <c r="AQ43" s="224"/>
      <c r="AR43" s="224"/>
      <c r="AS43" s="224"/>
      <c r="AT43" s="224"/>
      <c r="AU43" s="224"/>
      <c r="AV43" s="224"/>
      <c r="AW43" s="224"/>
      <c r="AX43" s="224"/>
      <c r="AY43" s="224"/>
      <c r="AZ43" s="224"/>
      <c r="BA43" s="1080"/>
      <c r="BB43" s="224"/>
      <c r="BC43" s="224"/>
      <c r="BD43" s="224"/>
      <c r="BE43" s="1080" t="s">
        <v>2470</v>
      </c>
      <c r="BF43" s="377"/>
      <c r="BG43" s="377"/>
      <c r="BH43" s="377"/>
      <c r="BI43" s="224"/>
      <c r="BJ43" s="224"/>
      <c r="BK43" s="224"/>
      <c r="BL43" s="224"/>
      <c r="BM43" s="224"/>
      <c r="BN43" s="224"/>
      <c r="BO43" s="224"/>
      <c r="BP43" s="224"/>
      <c r="BQ43" s="224"/>
      <c r="BR43" s="378"/>
      <c r="BS43" s="224"/>
      <c r="BT43" s="345"/>
      <c r="BU43" s="357"/>
      <c r="BV43" s="5097" t="s">
        <v>7065</v>
      </c>
      <c r="BW43" s="5098"/>
      <c r="BX43" s="5098"/>
      <c r="BY43" s="5098"/>
      <c r="BZ43" s="5098"/>
      <c r="CA43" s="5098"/>
      <c r="CB43" s="5098"/>
      <c r="CC43" s="5098"/>
      <c r="CD43" s="5098"/>
      <c r="CE43" s="5098"/>
      <c r="CF43" s="5098"/>
      <c r="CG43" s="5098"/>
      <c r="CH43" s="5098"/>
      <c r="CI43" s="5098"/>
      <c r="CJ43" s="5098"/>
      <c r="CK43" s="5098"/>
      <c r="CL43" s="5098"/>
      <c r="CM43" s="5098"/>
      <c r="CN43" s="5098"/>
      <c r="CO43" s="5098"/>
      <c r="CP43" s="5098"/>
      <c r="CQ43" s="5098"/>
      <c r="CR43" s="5098"/>
      <c r="CS43" s="5098"/>
      <c r="CT43" s="5098"/>
      <c r="CU43" s="5098"/>
      <c r="CV43" s="5098"/>
      <c r="CW43" s="5099"/>
      <c r="DB43" s="159"/>
      <c r="DC43" s="159"/>
      <c r="DD43" s="136"/>
      <c r="DE43" s="111"/>
      <c r="DF43" s="113"/>
      <c r="DG43" s="113"/>
      <c r="DH43" s="120"/>
      <c r="DI43" s="147"/>
      <c r="DJ43" s="147"/>
      <c r="DK43" s="111"/>
      <c r="DL43" s="111"/>
      <c r="DM43" s="170"/>
      <c r="DN43" s="170"/>
      <c r="DO43" s="120"/>
      <c r="EN43" s="111"/>
      <c r="EO43" s="111"/>
      <c r="EP43" s="111"/>
      <c r="EQ43" s="137"/>
      <c r="ER43" s="137"/>
      <c r="ES43" s="138"/>
      <c r="ET43" s="138"/>
      <c r="EU43" s="128"/>
      <c r="EV43" s="128"/>
      <c r="EW43" s="131"/>
      <c r="EX43" s="131"/>
      <c r="EY43" s="139"/>
      <c r="FA43" s="49"/>
      <c r="FB43" s="171"/>
      <c r="FC43" s="171"/>
      <c r="FD43" s="171"/>
      <c r="FE43" s="171"/>
      <c r="FF43" s="171"/>
      <c r="FG43" s="171"/>
      <c r="FH43" s="171"/>
      <c r="FI43" s="171"/>
      <c r="FJ43" s="171"/>
      <c r="FK43" s="171"/>
      <c r="FP43" s="7"/>
      <c r="FR43" s="103"/>
      <c r="FS43" s="111"/>
      <c r="FT43" s="111"/>
      <c r="FU43" s="111"/>
    </row>
    <row r="44" spans="1:177" ht="18.75" customHeight="1" x14ac:dyDescent="0.2">
      <c r="A44" s="1897"/>
      <c r="B44" s="1897"/>
      <c r="C44" s="1897"/>
      <c r="D44" s="1897"/>
      <c r="E44" s="1897"/>
      <c r="F44" s="1897"/>
      <c r="G44" s="1897"/>
      <c r="H44" s="1897"/>
      <c r="I44" s="1898"/>
      <c r="J44" s="1898"/>
      <c r="K44" s="1898"/>
      <c r="L44" s="1898"/>
      <c r="N44" s="7" t="s">
        <v>0</v>
      </c>
      <c r="P44" s="5167"/>
      <c r="Q44" s="223"/>
      <c r="R44" s="1078"/>
      <c r="S44" s="1064"/>
      <c r="T44" s="1063"/>
      <c r="U44" s="1063"/>
      <c r="V44" s="1063"/>
      <c r="W44" s="1063"/>
      <c r="X44" s="1063"/>
      <c r="Y44" s="1064"/>
      <c r="Z44" s="1064"/>
      <c r="AA44" s="1064"/>
      <c r="AB44" s="1064"/>
      <c r="AC44" s="1064"/>
      <c r="AD44" s="1064"/>
      <c r="AE44" s="1064"/>
      <c r="AF44" s="1064"/>
      <c r="AG44" s="1064"/>
      <c r="AH44" s="1079"/>
      <c r="AI44" s="5049" t="s">
        <v>26</v>
      </c>
      <c r="AJ44" s="5049"/>
      <c r="AK44" s="5049"/>
      <c r="AL44" s="5049"/>
      <c r="AM44" s="5049" t="s">
        <v>25</v>
      </c>
      <c r="AN44" s="5049"/>
      <c r="AO44" s="5049"/>
      <c r="AP44" s="5049"/>
      <c r="AQ44" s="5049" t="s">
        <v>12</v>
      </c>
      <c r="AR44" s="5049"/>
      <c r="AS44" s="5049"/>
      <c r="AT44" s="3094"/>
      <c r="AU44" s="3095"/>
      <c r="AV44" s="3096" t="s">
        <v>293</v>
      </c>
      <c r="AW44" s="3094"/>
      <c r="AX44" s="3094"/>
      <c r="AY44" s="3095"/>
      <c r="AZ44" s="3097"/>
      <c r="BA44" s="5049" t="s">
        <v>294</v>
      </c>
      <c r="BB44" s="5049"/>
      <c r="BC44" s="5049"/>
      <c r="BD44" s="5049"/>
      <c r="BE44" s="5057" t="s">
        <v>13</v>
      </c>
      <c r="BF44" s="5057"/>
      <c r="BG44" s="5057"/>
      <c r="BH44" s="5057"/>
      <c r="BI44" s="5049" t="s">
        <v>12</v>
      </c>
      <c r="BJ44" s="5049"/>
      <c r="BK44" s="5049"/>
      <c r="BL44" s="3094"/>
      <c r="BM44" s="3098"/>
      <c r="BN44" s="5050" t="s">
        <v>2471</v>
      </c>
      <c r="BO44" s="5051"/>
      <c r="BP44" s="5051"/>
      <c r="BQ44" s="5051"/>
      <c r="BR44" s="5051"/>
      <c r="BS44" s="3095"/>
      <c r="BT44" s="3099"/>
      <c r="BU44" s="357"/>
      <c r="BV44" s="327"/>
      <c r="BW44" s="209"/>
      <c r="BX44" s="209"/>
      <c r="BY44" s="222"/>
      <c r="BZ44" s="222"/>
      <c r="CA44" s="222"/>
      <c r="CB44" s="222"/>
      <c r="CC44" s="222"/>
      <c r="CD44" s="222"/>
      <c r="CE44" s="222"/>
      <c r="CF44" s="222"/>
      <c r="CG44" s="222"/>
      <c r="CH44" s="222"/>
      <c r="CI44" s="209"/>
      <c r="CJ44" s="1936"/>
      <c r="CK44" s="1936"/>
      <c r="CL44" s="4277">
        <v>2021</v>
      </c>
      <c r="CM44" s="4277"/>
      <c r="CN44" s="1936"/>
      <c r="CO44" s="4277">
        <v>2022</v>
      </c>
      <c r="CP44" s="4277"/>
      <c r="CQ44" s="1420"/>
      <c r="CR44" s="1420"/>
      <c r="CS44" s="1420"/>
      <c r="CT44" s="1420"/>
      <c r="CU44" s="4253" t="s">
        <v>295</v>
      </c>
      <c r="CV44" s="4253"/>
      <c r="CW44" s="4254"/>
      <c r="DB44" s="158"/>
      <c r="DC44" s="158"/>
      <c r="DD44" s="111"/>
      <c r="DE44" s="111"/>
      <c r="DF44" s="173"/>
      <c r="DG44" s="174"/>
      <c r="DH44" s="120"/>
      <c r="DI44" s="173"/>
      <c r="DJ44" s="173"/>
      <c r="DK44" s="175"/>
      <c r="DL44" s="111"/>
      <c r="DM44" s="111"/>
      <c r="DN44" s="120"/>
      <c r="DO44" s="111"/>
      <c r="EB44" s="132"/>
      <c r="EC44" s="132"/>
      <c r="ED44" s="132"/>
      <c r="EE44" s="132"/>
      <c r="EF44" s="132"/>
      <c r="EG44" s="132"/>
      <c r="EH44" s="132"/>
      <c r="EI44" s="132"/>
      <c r="EJ44" s="132"/>
      <c r="EK44" s="132"/>
      <c r="EN44" s="111"/>
      <c r="EO44" s="111"/>
      <c r="EP44" s="111"/>
      <c r="EQ44" s="137"/>
      <c r="ER44" s="137"/>
      <c r="ES44" s="138"/>
      <c r="ET44" s="138"/>
      <c r="EU44" s="128"/>
      <c r="EV44" s="128"/>
      <c r="EW44" s="131"/>
      <c r="EX44" s="131"/>
      <c r="EY44" s="139"/>
      <c r="FA44" s="49"/>
      <c r="FB44" s="171"/>
      <c r="FC44" s="171"/>
      <c r="FD44" s="171"/>
      <c r="FE44" s="171"/>
      <c r="FF44" s="171"/>
      <c r="FG44" s="171"/>
      <c r="FH44" s="171"/>
      <c r="FI44" s="171"/>
      <c r="FJ44" s="171"/>
      <c r="FK44" s="171"/>
      <c r="FL44" s="141"/>
      <c r="FM44" s="141"/>
      <c r="FO44" s="111"/>
      <c r="FP44" s="111"/>
      <c r="FS44" s="176"/>
      <c r="FT44" s="176"/>
    </row>
    <row r="45" spans="1:177" ht="18.75" customHeight="1" x14ac:dyDescent="0.2">
      <c r="A45" s="1902" t="s">
        <v>5349</v>
      </c>
      <c r="B45" s="1902" t="s">
        <v>5347</v>
      </c>
      <c r="C45" s="1902" t="s">
        <v>5426</v>
      </c>
      <c r="D45" s="1902"/>
      <c r="E45" s="1902" t="s">
        <v>5370</v>
      </c>
      <c r="F45" s="1902" t="s">
        <v>5380</v>
      </c>
      <c r="G45" s="1902"/>
      <c r="H45" s="1902" t="s">
        <v>5427</v>
      </c>
      <c r="I45" s="1899" t="s">
        <v>2328</v>
      </c>
      <c r="J45" s="1905" t="s">
        <v>8950</v>
      </c>
      <c r="K45" s="1905" t="s">
        <v>5464</v>
      </c>
      <c r="L45" s="1905"/>
      <c r="N45" s="7" t="s">
        <v>0</v>
      </c>
      <c r="P45" s="4790"/>
      <c r="Q45" s="1074"/>
      <c r="R45" s="5053" t="s">
        <v>5442</v>
      </c>
      <c r="S45" s="5053"/>
      <c r="T45" s="5053"/>
      <c r="U45" s="1065" t="s">
        <v>2361</v>
      </c>
      <c r="V45" s="1065"/>
      <c r="W45" s="1065"/>
      <c r="X45" s="1065"/>
      <c r="Y45" s="1065"/>
      <c r="Z45" s="1065"/>
      <c r="AA45" s="1065"/>
      <c r="AB45" s="1065"/>
      <c r="AC45" s="1066"/>
      <c r="AD45" s="1066"/>
      <c r="AE45" s="1066"/>
      <c r="AF45" s="1066"/>
      <c r="AG45" s="1067"/>
      <c r="AH45" s="1068"/>
      <c r="AI45" s="5034">
        <f>VLOOKUP($DF$3,'R4_raw'!$F$15:$CGU$115,MATCH(A45,'R4_raw'!$F$13:$CGU$13,0),FALSE)</f>
        <v>23</v>
      </c>
      <c r="AJ45" s="5034"/>
      <c r="AK45" s="1065" t="s">
        <v>16</v>
      </c>
      <c r="AL45" s="1065"/>
      <c r="AM45" s="5042">
        <f>VLOOKUP($DF$3,'R4_raw'!$F$15:$CGU$115,MATCH(B45,'R4_raw'!$F$13:$CGU$13,0),FALSE)</f>
        <v>6.2</v>
      </c>
      <c r="AN45" s="5042"/>
      <c r="AO45" s="1065" t="s">
        <v>16</v>
      </c>
      <c r="AP45" s="1069"/>
      <c r="AQ45" s="5031">
        <f>VLOOKUP($DF$3,'R4_raw'!$F$15:$CGU$115,MATCH(C45,'R4_raw'!$F$13:$CGU$13,0),FALSE)</f>
        <v>50</v>
      </c>
      <c r="AR45" s="5031"/>
      <c r="AS45" s="2313" t="s">
        <v>4</v>
      </c>
      <c r="AT45" s="1070" t="str">
        <f t="shared" ref="AT45:AT51" si="3">IF(AQ45&lt;=15,"★","")</f>
        <v/>
      </c>
      <c r="AU45" s="1066"/>
      <c r="AV45" s="5030">
        <f>VLOOKUP("長野県",'R4_raw'!$F$15:$CGU$115,MATCH(B45,'R4_raw'!$F$13:$CGU$13,0),FALSE)</f>
        <v>8.1999999999999993</v>
      </c>
      <c r="AW45" s="5030"/>
      <c r="AX45" s="1071" t="s">
        <v>16</v>
      </c>
      <c r="AY45" s="1066"/>
      <c r="AZ45" s="1072"/>
      <c r="BA45" s="5034">
        <f>VLOOKUP($DF$3,'R4_raw'!$F$15:$CGU$115,MATCH(E45,'R4_raw'!$F$13:$CGU$13,0),FALSE)</f>
        <v>1675</v>
      </c>
      <c r="BB45" s="5034"/>
      <c r="BC45" s="5034"/>
      <c r="BD45" s="1071" t="s">
        <v>3</v>
      </c>
      <c r="BE45" s="5060">
        <f>VLOOKUP($DF$3,'R4_raw'!$F$15:$CGU$115,MATCH(F45,'R4_raw'!$F$13:$CGU$13,0),FALSE)</f>
        <v>8.1000000000000003E-2</v>
      </c>
      <c r="BF45" s="5060"/>
      <c r="BG45" s="5060"/>
      <c r="BH45" s="1071" t="s">
        <v>3</v>
      </c>
      <c r="BI45" s="5031">
        <f>VLOOKUP($DF$3,'R4_raw'!$F$15:$CGU$115,MATCH(H45,'R4_raw'!$F$13:$CGU$13,0),FALSE)</f>
        <v>58</v>
      </c>
      <c r="BJ45" s="5031"/>
      <c r="BK45" s="1066" t="s">
        <v>4</v>
      </c>
      <c r="BL45" s="1070" t="str">
        <f>IF(BI45&lt;=15,"★","")</f>
        <v/>
      </c>
      <c r="BM45" s="1066"/>
      <c r="BN45" s="5144">
        <f>VLOOKUP("長野県",'R4_raw'!$F$15:$CGU$115,MATCH(F45,'R4_raw'!$F$13:$CGU$13,0),FALSE)</f>
        <v>0.108</v>
      </c>
      <c r="BO45" s="5144"/>
      <c r="BP45" s="5144"/>
      <c r="BQ45" s="1071" t="s">
        <v>3</v>
      </c>
      <c r="BR45" s="1073"/>
      <c r="BS45" s="1066"/>
      <c r="BT45" s="1077"/>
      <c r="BV45" s="327"/>
      <c r="BW45" s="24"/>
      <c r="BX45" s="24"/>
      <c r="BY45" s="95"/>
      <c r="BZ45" s="95"/>
      <c r="CA45" s="95"/>
      <c r="CB45" s="95"/>
      <c r="CC45" s="95"/>
      <c r="CD45" s="95"/>
      <c r="CE45" s="95"/>
      <c r="CF45" s="95"/>
      <c r="CG45" s="95"/>
      <c r="CH45" s="95"/>
      <c r="CI45" s="24"/>
      <c r="CK45" s="1806"/>
      <c r="CL45" s="2807">
        <f>VLOOKUP($DF$3,'R3_raw'!$F$15:$ALF$115,MATCH(I45,'R3_raw'!$F$13:$ALF$13,0),FALSE)</f>
        <v>20</v>
      </c>
      <c r="CM45" s="24" t="s">
        <v>5135</v>
      </c>
      <c r="CN45" s="24" t="s">
        <v>4999</v>
      </c>
      <c r="CO45" s="3618">
        <f>VLOOKUP($DF$3,'R4_raw'!$F$15:$CGU$115,MATCH(J45,'R4_raw'!$F$13:$CGU$13,0),FALSE)</f>
        <v>20</v>
      </c>
      <c r="CP45" s="96" t="s">
        <v>108</v>
      </c>
      <c r="CQ45" s="4612">
        <f>VLOOKUP($DF$3,'R4_raw'!$F$15:$CGU$115,MATCH(K45,'R4_raw'!$F$13:$CGU$13,0),FALSE)</f>
        <v>1</v>
      </c>
      <c r="CR45" s="4612"/>
      <c r="CS45" s="24" t="s">
        <v>4</v>
      </c>
      <c r="CT45" s="27" t="str">
        <f>IF(CQ45&lt;=15,"★","")</f>
        <v>★</v>
      </c>
      <c r="CU45" s="4612">
        <f>VLOOKUP("長野県",'R4_raw'!$F$15:$CGU$115,MATCH(J45,'R4_raw'!$F$13:$CGU$13,0),FALSE)</f>
        <v>4.6103896103896105</v>
      </c>
      <c r="CV45" s="4612"/>
      <c r="CW45" s="349" t="s">
        <v>108</v>
      </c>
      <c r="DB45" s="158"/>
      <c r="DC45" s="158"/>
      <c r="DD45" s="113"/>
      <c r="DE45" s="113"/>
      <c r="DF45" s="112"/>
      <c r="DG45" s="112"/>
      <c r="DH45" s="120"/>
      <c r="DI45" s="147"/>
      <c r="DJ45" s="147"/>
      <c r="DK45" s="111"/>
      <c r="DL45" s="111"/>
      <c r="DM45" s="111"/>
      <c r="DN45" s="120"/>
      <c r="DO45" s="111"/>
      <c r="DS45" s="141"/>
      <c r="EB45" s="132"/>
      <c r="EC45" s="132"/>
      <c r="ED45" s="132"/>
      <c r="EE45" s="132"/>
      <c r="EF45" s="132"/>
      <c r="EG45" s="132"/>
      <c r="EH45" s="132"/>
      <c r="EI45" s="132"/>
      <c r="EJ45" s="132"/>
      <c r="EK45" s="132"/>
      <c r="EN45" s="111"/>
      <c r="EO45" s="111"/>
      <c r="EP45" s="111"/>
      <c r="EQ45" s="137"/>
      <c r="ER45" s="137"/>
      <c r="ES45" s="138"/>
      <c r="ET45" s="138"/>
      <c r="EU45" s="128"/>
      <c r="EV45" s="128"/>
      <c r="EW45" s="131"/>
      <c r="EX45" s="131"/>
      <c r="EY45" s="139"/>
      <c r="FA45" s="49"/>
      <c r="FB45" s="142"/>
      <c r="FC45" s="142"/>
      <c r="FD45" s="142"/>
      <c r="FE45" s="142"/>
      <c r="FF45" s="142"/>
      <c r="FG45" s="142"/>
      <c r="FH45" s="142"/>
      <c r="FI45" s="142"/>
      <c r="FJ45" s="142"/>
      <c r="FK45" s="142"/>
      <c r="FP45" s="7"/>
      <c r="FR45" s="111"/>
      <c r="FS45" s="111"/>
      <c r="FT45" s="111"/>
      <c r="FU45" s="111"/>
    </row>
    <row r="46" spans="1:177" ht="18.75" customHeight="1" x14ac:dyDescent="0.2">
      <c r="A46" s="1902" t="s">
        <v>5352</v>
      </c>
      <c r="B46" s="1902" t="s">
        <v>5350</v>
      </c>
      <c r="C46" s="1902" t="s">
        <v>5428</v>
      </c>
      <c r="D46" s="1902"/>
      <c r="E46" s="1902" t="s">
        <v>5371</v>
      </c>
      <c r="F46" s="1902" t="s">
        <v>5382</v>
      </c>
      <c r="G46" s="1902"/>
      <c r="H46" s="1902" t="s">
        <v>5429</v>
      </c>
      <c r="I46" s="1899" t="s">
        <v>3272</v>
      </c>
      <c r="J46" s="1905" t="s">
        <v>5343</v>
      </c>
      <c r="K46" s="1898"/>
      <c r="L46" s="1898"/>
      <c r="N46" s="7" t="s">
        <v>0</v>
      </c>
      <c r="P46" s="4790"/>
      <c r="Q46" s="1075"/>
      <c r="R46" s="5054"/>
      <c r="S46" s="5054"/>
      <c r="T46" s="5054"/>
      <c r="U46" s="216" t="s">
        <v>11</v>
      </c>
      <c r="V46" s="216"/>
      <c r="W46" s="216"/>
      <c r="X46" s="216"/>
      <c r="Y46" s="216"/>
      <c r="Z46" s="216"/>
      <c r="AA46" s="216"/>
      <c r="AB46" s="216"/>
      <c r="AC46" s="24"/>
      <c r="AD46" s="24"/>
      <c r="AE46" s="24"/>
      <c r="AF46" s="24"/>
      <c r="AG46" s="221"/>
      <c r="AH46" s="419"/>
      <c r="AI46" s="5038">
        <f>VLOOKUP($DF$3,'R4_raw'!$F$15:$CGU$115,MATCH(A46,'R4_raw'!$F$13:$CGU$13,0),FALSE)</f>
        <v>13</v>
      </c>
      <c r="AJ46" s="4570"/>
      <c r="AK46" s="216" t="s">
        <v>16</v>
      </c>
      <c r="AL46" s="216"/>
      <c r="AM46" s="5043">
        <f>VLOOKUP($DF$3,'R4_raw'!$F$15:$CGU$115,MATCH(B46,'R4_raw'!$F$13:$CGU$13,0),FALSE)</f>
        <v>3.5</v>
      </c>
      <c r="AN46" s="5043"/>
      <c r="AO46" s="216" t="s">
        <v>16</v>
      </c>
      <c r="AP46" s="89"/>
      <c r="AQ46" s="4608">
        <f>VLOOKUP($DF$3,'R4_raw'!$F$15:$CGU$115,MATCH(C46,'R4_raw'!$F$13:$CGU$13,0),FALSE)</f>
        <v>36</v>
      </c>
      <c r="AR46" s="4608"/>
      <c r="AS46" s="454" t="s">
        <v>4</v>
      </c>
      <c r="AT46" s="27" t="str">
        <f t="shared" si="3"/>
        <v/>
      </c>
      <c r="AU46" s="24"/>
      <c r="AV46" s="5032">
        <f>VLOOKUP("長野県",'R4_raw'!$F$15:$CGU$115,MATCH(B46,'R4_raw'!$F$13:$CGU$13,0),FALSE)</f>
        <v>4.8</v>
      </c>
      <c r="AW46" s="5032"/>
      <c r="AX46" s="42" t="s">
        <v>16</v>
      </c>
      <c r="AY46" s="24"/>
      <c r="AZ46" s="422"/>
      <c r="BA46" s="4570">
        <f>VLOOKUP($DF$3,'R4_raw'!$F$15:$CGU$115,MATCH(E46,'R4_raw'!$F$13:$CGU$13,0),FALSE)</f>
        <v>1324</v>
      </c>
      <c r="BB46" s="4570"/>
      <c r="BC46" s="4570"/>
      <c r="BD46" s="42" t="s">
        <v>3</v>
      </c>
      <c r="BE46" s="5033">
        <f>VLOOKUP($DF$3,'R4_raw'!$F$15:$CGU$115,MATCH(F46,'R4_raw'!$F$13:$CGU$13,0),FALSE)</f>
        <v>6.4000000000000001E-2</v>
      </c>
      <c r="BF46" s="5033"/>
      <c r="BG46" s="5033"/>
      <c r="BH46" s="42" t="s">
        <v>3</v>
      </c>
      <c r="BI46" s="4608">
        <f>VLOOKUP($DF$3,'R4_raw'!$F$15:$CGU$115,MATCH(H46,'R4_raw'!$F$13:$CGU$13,0),FALSE)</f>
        <v>34</v>
      </c>
      <c r="BJ46" s="4608"/>
      <c r="BK46" s="24" t="s">
        <v>4</v>
      </c>
      <c r="BL46" s="27" t="str">
        <f t="shared" ref="BL46:BL51" si="4">IF(BI46&lt;=15,"★","")</f>
        <v/>
      </c>
      <c r="BM46" s="24"/>
      <c r="BN46" s="5059">
        <f>VLOOKUP("長野県",'R4_raw'!$F$15:$CGU$115,MATCH(F46,'R4_raw'!$F$13:$CGU$13,0),FALSE)</f>
        <v>7.1999999999999995E-2</v>
      </c>
      <c r="BO46" s="5059"/>
      <c r="BP46" s="5059"/>
      <c r="BQ46" s="42" t="s">
        <v>3</v>
      </c>
      <c r="BR46" s="92"/>
      <c r="BS46" s="24"/>
      <c r="BT46" s="382"/>
      <c r="BV46" s="327"/>
      <c r="BW46" s="4380" t="s">
        <v>37</v>
      </c>
      <c r="BX46" s="4380"/>
      <c r="BY46" s="4380"/>
      <c r="BZ46" s="4380"/>
      <c r="CA46" s="4380"/>
      <c r="CB46" s="4380"/>
      <c r="CC46" s="4380"/>
      <c r="CD46" s="4380"/>
      <c r="CE46" s="4380"/>
      <c r="CF46" s="4380"/>
      <c r="CG46" s="4380"/>
      <c r="CH46" s="4380"/>
      <c r="CI46" s="4380"/>
      <c r="CJ46" s="4380"/>
      <c r="CK46" s="4380"/>
      <c r="CL46" s="5084" t="str">
        <f>VLOOKUP($DF$3,'R3_raw'!$F$15:$ALF$115,MATCH(I46,'R3_raw'!$F$13:$ALF$13,0),FALSE)</f>
        <v>○</v>
      </c>
      <c r="CM46" s="5084"/>
      <c r="CN46" s="24" t="s">
        <v>4999</v>
      </c>
      <c r="CO46" s="5080" t="str">
        <f>VLOOKUP($DF$3,'R4_raw'!$F$15:$CGU$115,MATCH(J46,'R4_raw'!$F$13:$CGU$13,0),FALSE)</f>
        <v>〇</v>
      </c>
      <c r="CP46" s="5080"/>
      <c r="CQ46" s="4612">
        <f>VLOOKUP("長野県",'R4_raw'!$F$15:$CGU$115,MATCH(J46,'R4_raw'!$F$13:$CGU$13,0),FALSE)</f>
        <v>30</v>
      </c>
      <c r="CR46" s="4612"/>
      <c r="CS46" s="24" t="s">
        <v>100</v>
      </c>
      <c r="CT46" s="24"/>
      <c r="CU46" s="4678">
        <f>CQ46/77*100</f>
        <v>38.961038961038966</v>
      </c>
      <c r="CV46" s="4678"/>
      <c r="CW46" s="315" t="s">
        <v>80</v>
      </c>
      <c r="DB46" s="158"/>
      <c r="DC46" s="158"/>
      <c r="DD46" s="113"/>
      <c r="DE46" s="113"/>
      <c r="DF46" s="111"/>
      <c r="DG46" s="111"/>
      <c r="DH46" s="120"/>
      <c r="DI46" s="111"/>
      <c r="DJ46" s="111"/>
      <c r="DK46" s="111"/>
      <c r="DL46" s="111"/>
      <c r="DM46" s="111"/>
      <c r="DN46" s="120"/>
      <c r="DO46" s="111"/>
      <c r="DS46" s="141"/>
      <c r="DU46" s="161"/>
      <c r="DV46" s="161"/>
      <c r="DW46" s="161"/>
      <c r="DX46" s="161"/>
      <c r="EB46" s="138"/>
      <c r="EC46" s="111"/>
      <c r="ED46" s="111"/>
      <c r="EF46" s="138"/>
      <c r="EG46" s="111"/>
      <c r="EI46" s="178"/>
      <c r="EJ46" s="132"/>
      <c r="EN46" s="111"/>
      <c r="EO46" s="111"/>
      <c r="EP46" s="111"/>
      <c r="EQ46" s="137"/>
      <c r="ER46" s="137"/>
      <c r="ES46" s="138"/>
      <c r="ET46" s="138"/>
      <c r="EU46" s="128"/>
      <c r="EV46" s="128"/>
      <c r="EW46" s="131"/>
      <c r="EX46" s="131"/>
      <c r="EY46" s="139"/>
      <c r="FB46" s="144"/>
      <c r="FC46" s="141"/>
      <c r="FD46" s="141"/>
      <c r="FE46" s="141"/>
      <c r="FF46" s="141"/>
      <c r="FG46" s="141"/>
      <c r="FH46" s="141"/>
      <c r="FI46" s="141"/>
      <c r="FJ46" s="141"/>
      <c r="FK46" s="141"/>
      <c r="FL46" s="141"/>
      <c r="FM46" s="141"/>
      <c r="FN46" s="141"/>
      <c r="FO46" s="141"/>
      <c r="FP46" s="113"/>
      <c r="FQ46" s="113"/>
      <c r="FR46" s="120"/>
      <c r="FS46" s="111"/>
      <c r="FT46" s="156"/>
      <c r="FU46" s="120"/>
    </row>
    <row r="47" spans="1:177" ht="18.75" customHeight="1" x14ac:dyDescent="0.2">
      <c r="A47" s="1902" t="s">
        <v>5355</v>
      </c>
      <c r="B47" s="1902" t="s">
        <v>5353</v>
      </c>
      <c r="C47" s="1902" t="s">
        <v>5430</v>
      </c>
      <c r="D47" s="1902"/>
      <c r="E47" s="1902" t="s">
        <v>5372</v>
      </c>
      <c r="F47" s="1902" t="s">
        <v>5384</v>
      </c>
      <c r="G47" s="1902"/>
      <c r="H47" s="1902" t="s">
        <v>5431</v>
      </c>
      <c r="I47" s="1899" t="s">
        <v>3273</v>
      </c>
      <c r="J47" s="1905" t="s">
        <v>5344</v>
      </c>
      <c r="K47" s="1898"/>
      <c r="L47" s="1898"/>
      <c r="N47" s="7" t="s">
        <v>0</v>
      </c>
      <c r="P47" s="4790"/>
      <c r="Q47" s="1075"/>
      <c r="R47" s="5054"/>
      <c r="S47" s="5054"/>
      <c r="T47" s="5054"/>
      <c r="U47" s="216" t="s">
        <v>10</v>
      </c>
      <c r="V47" s="216"/>
      <c r="W47" s="216"/>
      <c r="X47" s="216"/>
      <c r="Y47" s="216"/>
      <c r="Z47" s="216"/>
      <c r="AA47" s="216"/>
      <c r="AB47" s="216"/>
      <c r="AC47" s="24"/>
      <c r="AD47" s="24"/>
      <c r="AE47" s="24"/>
      <c r="AF47" s="24"/>
      <c r="AG47" s="221"/>
      <c r="AH47" s="419"/>
      <c r="AI47" s="5038">
        <f>VLOOKUP($DF$3,'R4_raw'!$F$15:$CGU$115,MATCH(A47,'R4_raw'!$F$13:$CGU$13,0),FALSE)</f>
        <v>2</v>
      </c>
      <c r="AJ47" s="4570"/>
      <c r="AK47" s="216" t="s">
        <v>16</v>
      </c>
      <c r="AL47" s="216"/>
      <c r="AM47" s="5043">
        <f>VLOOKUP($DF$3,'R4_raw'!$F$15:$CGU$115,MATCH(B47,'R4_raw'!$F$13:$CGU$13,0),FALSE)</f>
        <v>0.5</v>
      </c>
      <c r="AN47" s="5043"/>
      <c r="AO47" s="216" t="s">
        <v>16</v>
      </c>
      <c r="AP47" s="89"/>
      <c r="AQ47" s="4608">
        <f>VLOOKUP($DF$3,'R4_raw'!$F$15:$CGU$115,MATCH(C47,'R4_raw'!$F$13:$CGU$13,0),FALSE)</f>
        <v>13</v>
      </c>
      <c r="AR47" s="4608"/>
      <c r="AS47" s="454" t="s">
        <v>4</v>
      </c>
      <c r="AT47" s="27" t="str">
        <f t="shared" si="3"/>
        <v>★</v>
      </c>
      <c r="AU47" s="24"/>
      <c r="AV47" s="5032">
        <f>VLOOKUP("長野県",'R4_raw'!$F$15:$CGU$115,MATCH(B47,'R4_raw'!$F$13:$CGU$13,0),FALSE)</f>
        <v>0.8</v>
      </c>
      <c r="AW47" s="5032"/>
      <c r="AX47" s="42" t="s">
        <v>16</v>
      </c>
      <c r="AY47" s="24"/>
      <c r="AZ47" s="422"/>
      <c r="BA47" s="4570">
        <f>VLOOKUP($DF$3,'R4_raw'!$F$15:$CGU$115,MATCH(E47,'R4_raw'!$F$13:$CGU$13,0),FALSE)</f>
        <v>249</v>
      </c>
      <c r="BB47" s="4570"/>
      <c r="BC47" s="4570"/>
      <c r="BD47" s="42" t="s">
        <v>3</v>
      </c>
      <c r="BE47" s="5033">
        <f>VLOOKUP($DF$3,'R4_raw'!$F$15:$CGU$115,MATCH(F47,'R4_raw'!$F$13:$CGU$13,0),FALSE)</f>
        <v>1.2E-2</v>
      </c>
      <c r="BF47" s="5033"/>
      <c r="BG47" s="5033"/>
      <c r="BH47" s="42" t="s">
        <v>3</v>
      </c>
      <c r="BI47" s="4608">
        <f>VLOOKUP($DF$3,'R4_raw'!$F$15:$CGU$115,MATCH(H47,'R4_raw'!$F$13:$CGU$13,0),FALSE)</f>
        <v>9</v>
      </c>
      <c r="BJ47" s="4608"/>
      <c r="BK47" s="24" t="s">
        <v>4</v>
      </c>
      <c r="BL47" s="27" t="str">
        <f t="shared" si="4"/>
        <v>★</v>
      </c>
      <c r="BM47" s="24"/>
      <c r="BN47" s="5059">
        <f>VLOOKUP("長野県",'R4_raw'!$F$15:$CGU$115,MATCH(F47,'R4_raw'!$F$13:$CGU$13,0),FALSE)</f>
        <v>6.0000000000000001E-3</v>
      </c>
      <c r="BO47" s="5059"/>
      <c r="BP47" s="5059"/>
      <c r="BQ47" s="42" t="s">
        <v>3</v>
      </c>
      <c r="BR47" s="92"/>
      <c r="BS47" s="24"/>
      <c r="BT47" s="382"/>
      <c r="BV47" s="327"/>
      <c r="BW47" s="5056" t="s">
        <v>34</v>
      </c>
      <c r="BX47" s="5056"/>
      <c r="BY47" s="5056"/>
      <c r="BZ47" s="5056"/>
      <c r="CA47" s="5056"/>
      <c r="CB47" s="5056"/>
      <c r="CC47" s="5056"/>
      <c r="CD47" s="5056"/>
      <c r="CE47" s="5056"/>
      <c r="CF47" s="5056"/>
      <c r="CG47" s="5056"/>
      <c r="CH47" s="5056"/>
      <c r="CI47" s="5056"/>
      <c r="CJ47" s="5056"/>
      <c r="CK47" s="5056"/>
      <c r="CL47" s="5084" t="str">
        <f>VLOOKUP($DF$3,'R3_raw'!$F$15:$ALF$115,MATCH(I47,'R3_raw'!$F$13:$ALF$13,0),FALSE)</f>
        <v>○</v>
      </c>
      <c r="CM47" s="5084"/>
      <c r="CN47" s="24" t="s">
        <v>4999</v>
      </c>
      <c r="CO47" s="5080" t="str">
        <f>VLOOKUP($DF$3,'R4_raw'!$F$15:$CGU$115,MATCH(J47,'R4_raw'!$F$13:$CGU$13,0),FALSE)</f>
        <v>〇</v>
      </c>
      <c r="CP47" s="5080"/>
      <c r="CQ47" s="4612">
        <f>VLOOKUP("長野県",'R4_raw'!$F$15:$CGU$115,MATCH(J47,'R4_raw'!$F$13:$CGU$13,0),FALSE)</f>
        <v>20</v>
      </c>
      <c r="CR47" s="4612"/>
      <c r="CS47" s="24" t="s">
        <v>100</v>
      </c>
      <c r="CT47" s="24"/>
      <c r="CU47" s="4678">
        <f>CQ47/77*100</f>
        <v>25.97402597402597</v>
      </c>
      <c r="CV47" s="4678"/>
      <c r="CW47" s="315" t="s">
        <v>80</v>
      </c>
      <c r="DB47" s="159"/>
      <c r="DC47" s="159"/>
      <c r="DD47" s="136"/>
      <c r="DE47" s="160"/>
      <c r="DF47" s="113"/>
      <c r="DG47" s="113"/>
      <c r="DH47" s="120"/>
      <c r="DI47" s="113"/>
      <c r="DJ47" s="113"/>
      <c r="DK47" s="111"/>
      <c r="DL47" s="145"/>
      <c r="DM47" s="131"/>
      <c r="DN47" s="131"/>
      <c r="DO47" s="120"/>
      <c r="DS47" s="141"/>
      <c r="EB47" s="138"/>
      <c r="EC47" s="111"/>
      <c r="ED47" s="111"/>
      <c r="EF47" s="138"/>
      <c r="EG47" s="111"/>
      <c r="EI47" s="178"/>
      <c r="EJ47" s="132"/>
      <c r="EN47" s="111"/>
      <c r="EO47" s="111"/>
      <c r="EP47" s="111"/>
      <c r="EQ47" s="137"/>
      <c r="ER47" s="137"/>
      <c r="ES47" s="138"/>
      <c r="ET47" s="138"/>
      <c r="EU47" s="128"/>
      <c r="EV47" s="128"/>
      <c r="EW47" s="131"/>
      <c r="EX47" s="131"/>
      <c r="EY47" s="139"/>
      <c r="FB47" s="144"/>
      <c r="FC47" s="140"/>
      <c r="FD47" s="140"/>
      <c r="FE47" s="140"/>
      <c r="FF47" s="140"/>
      <c r="FG47" s="140"/>
      <c r="FH47" s="140"/>
      <c r="FI47" s="140"/>
      <c r="FJ47" s="140"/>
      <c r="FK47" s="140"/>
      <c r="FL47" s="140"/>
      <c r="FM47" s="140"/>
      <c r="FN47" s="140"/>
      <c r="FO47" s="140"/>
      <c r="FP47" s="113"/>
      <c r="FQ47" s="113"/>
      <c r="FR47" s="111"/>
      <c r="FS47" s="111"/>
      <c r="FT47" s="156"/>
      <c r="FU47" s="111"/>
    </row>
    <row r="48" spans="1:177" ht="18.75" customHeight="1" x14ac:dyDescent="0.2">
      <c r="A48" s="1902" t="s">
        <v>5358</v>
      </c>
      <c r="B48" s="1902" t="s">
        <v>5356</v>
      </c>
      <c r="C48" s="1902" t="s">
        <v>5432</v>
      </c>
      <c r="D48" s="1902"/>
      <c r="E48" s="1902" t="s">
        <v>5373</v>
      </c>
      <c r="F48" s="1902" t="s">
        <v>5386</v>
      </c>
      <c r="G48" s="1902"/>
      <c r="H48" s="1902" t="s">
        <v>5433</v>
      </c>
      <c r="I48" s="1899" t="s">
        <v>3274</v>
      </c>
      <c r="J48" s="1905" t="s">
        <v>5345</v>
      </c>
      <c r="K48" s="1898"/>
      <c r="L48" s="1898"/>
      <c r="N48" s="7" t="s">
        <v>0</v>
      </c>
      <c r="P48" s="4790"/>
      <c r="Q48" s="1076"/>
      <c r="R48" s="5055"/>
      <c r="S48" s="5055"/>
      <c r="T48" s="5055"/>
      <c r="U48" s="1059" t="s">
        <v>9</v>
      </c>
      <c r="V48" s="1060"/>
      <c r="W48" s="1060"/>
      <c r="X48" s="1060"/>
      <c r="Y48" s="1060"/>
      <c r="Z48" s="1060"/>
      <c r="AA48" s="1060"/>
      <c r="AB48" s="1060"/>
      <c r="AC48" s="1045"/>
      <c r="AD48" s="1045"/>
      <c r="AE48" s="1045"/>
      <c r="AF48" s="1045"/>
      <c r="AG48" s="1061"/>
      <c r="AH48" s="1062"/>
      <c r="AI48" s="5039">
        <f>VLOOKUP($DF$3,'R4_raw'!$F$15:$CGU$115,MATCH(A48,'R4_raw'!$F$13:$CGU$13,0),FALSE)</f>
        <v>22</v>
      </c>
      <c r="AJ48" s="5040"/>
      <c r="AK48" s="1058" t="s">
        <v>16</v>
      </c>
      <c r="AL48" s="1058"/>
      <c r="AM48" s="5058">
        <f>VLOOKUP($DF$3,'R4_raw'!$F$15:$CGU$115,MATCH(B48,'R4_raw'!$F$13:$CGU$13,0),FALSE)</f>
        <v>5.9</v>
      </c>
      <c r="AN48" s="5058"/>
      <c r="AO48" s="1058" t="s">
        <v>16</v>
      </c>
      <c r="AP48" s="1047"/>
      <c r="AQ48" s="5037">
        <f>VLOOKUP($DF$3,'R4_raw'!$F$15:$CGU$115,MATCH(C48,'R4_raw'!$F$13:$CGU$13,0),FALSE)</f>
        <v>16</v>
      </c>
      <c r="AR48" s="5037"/>
      <c r="AS48" s="1775" t="s">
        <v>4</v>
      </c>
      <c r="AT48" s="1056" t="str">
        <f t="shared" si="3"/>
        <v/>
      </c>
      <c r="AU48" s="1045"/>
      <c r="AV48" s="5035">
        <f>VLOOKUP("長野県",'R4_raw'!$F$15:$CGU$115,MATCH(B48,'R4_raw'!$F$13:$CGU$13,0),FALSE)</f>
        <v>3.5</v>
      </c>
      <c r="AW48" s="5035"/>
      <c r="AX48" s="1054" t="s">
        <v>16</v>
      </c>
      <c r="AY48" s="1045"/>
      <c r="AZ48" s="1057"/>
      <c r="BA48" s="5040">
        <f>VLOOKUP($DF$3,'R4_raw'!$F$15:$CGU$115,MATCH(E48,'R4_raw'!$F$13:$CGU$13,0),FALSE)</f>
        <v>551</v>
      </c>
      <c r="BB48" s="5040"/>
      <c r="BC48" s="5040"/>
      <c r="BD48" s="1054" t="s">
        <v>3</v>
      </c>
      <c r="BE48" s="5061">
        <f>VLOOKUP($DF$3,'R4_raw'!$F$15:$CGU$115,MATCH(F48,'R4_raw'!$F$13:$CGU$13,0),FALSE)</f>
        <v>2.7E-2</v>
      </c>
      <c r="BF48" s="5061"/>
      <c r="BG48" s="5061"/>
      <c r="BH48" s="1054" t="s">
        <v>3</v>
      </c>
      <c r="BI48" s="5037">
        <f>VLOOKUP($DF$3,'R4_raw'!$F$15:$CGU$115,MATCH(H48,'R4_raw'!$F$13:$CGU$13,0),FALSE)</f>
        <v>16</v>
      </c>
      <c r="BJ48" s="5037"/>
      <c r="BK48" s="1045" t="s">
        <v>4</v>
      </c>
      <c r="BL48" s="1056" t="str">
        <f t="shared" si="4"/>
        <v/>
      </c>
      <c r="BM48" s="1045"/>
      <c r="BN48" s="5048">
        <f>VLOOKUP("長野県",'R4_raw'!$F$15:$CGU$115,MATCH(F48,'R4_raw'!$F$13:$CGU$13,0),FALSE)</f>
        <v>1.6E-2</v>
      </c>
      <c r="BO48" s="5048"/>
      <c r="BP48" s="5048"/>
      <c r="BQ48" s="1054" t="s">
        <v>3</v>
      </c>
      <c r="BR48" s="1048"/>
      <c r="BS48" s="1045"/>
      <c r="BT48" s="1055"/>
      <c r="BV48" s="5086"/>
      <c r="BW48" s="5089" t="s">
        <v>32</v>
      </c>
      <c r="BX48" s="5089"/>
      <c r="BY48" s="5089"/>
      <c r="BZ48" s="5089"/>
      <c r="CA48" s="5089"/>
      <c r="CB48" s="5089"/>
      <c r="CC48" s="5089"/>
      <c r="CD48" s="5089"/>
      <c r="CE48" s="5089"/>
      <c r="CF48" s="5089"/>
      <c r="CG48" s="5089"/>
      <c r="CH48" s="5089"/>
      <c r="CI48" s="5089"/>
      <c r="CJ48" s="5089"/>
      <c r="CK48" s="5089"/>
      <c r="CL48" s="5084" t="str">
        <f>VLOOKUP($DF$3,'R3_raw'!$F$15:$ALF$115,MATCH(I48,'R3_raw'!$F$13:$ALF$13,0),FALSE)</f>
        <v>○</v>
      </c>
      <c r="CM48" s="5084"/>
      <c r="CN48" s="4796" t="s">
        <v>4999</v>
      </c>
      <c r="CO48" s="5085" t="str">
        <f>VLOOKUP($DF$3,'R4_raw'!$F$15:$CGU$115,MATCH(J48,'R4_raw'!$F$13:$CGU$13,0),FALSE)</f>
        <v>〇</v>
      </c>
      <c r="CP48" s="5085"/>
      <c r="CQ48" s="4612">
        <f>VLOOKUP("長野県",'R4_raw'!$F$15:$CGU$115,MATCH(J48,'R4_raw'!$F$13:$CGU$13,0),FALSE)</f>
        <v>9</v>
      </c>
      <c r="CR48" s="4612"/>
      <c r="CS48" s="4796" t="s">
        <v>100</v>
      </c>
      <c r="CT48" s="4796"/>
      <c r="CU48" s="4678">
        <f>CQ48/77*100</f>
        <v>11.688311688311687</v>
      </c>
      <c r="CV48" s="4678"/>
      <c r="CW48" s="5182" t="s">
        <v>80</v>
      </c>
      <c r="DD48" s="179"/>
      <c r="DE48" s="179"/>
      <c r="DF48" s="180"/>
      <c r="DG48" s="179"/>
      <c r="DH48" s="180"/>
      <c r="DI48" s="179"/>
      <c r="DJ48" s="180"/>
      <c r="DK48" s="179"/>
      <c r="DL48" s="180"/>
      <c r="DM48" s="179"/>
      <c r="DN48" s="180"/>
      <c r="DO48" s="179"/>
      <c r="DP48" s="180"/>
      <c r="DS48" s="141"/>
      <c r="EB48" s="138"/>
      <c r="EC48" s="111"/>
      <c r="ED48" s="111"/>
      <c r="EF48" s="138"/>
      <c r="EG48" s="111"/>
      <c r="EI48" s="178"/>
      <c r="EJ48" s="132"/>
      <c r="EN48" s="111"/>
      <c r="EO48" s="111"/>
      <c r="EP48" s="111"/>
      <c r="EQ48" s="137"/>
      <c r="ER48" s="137"/>
      <c r="ES48" s="138"/>
      <c r="ET48" s="138"/>
      <c r="EU48" s="128"/>
      <c r="EV48" s="128"/>
      <c r="EW48" s="131"/>
      <c r="EX48" s="131"/>
      <c r="EY48" s="139"/>
      <c r="FB48" s="144"/>
      <c r="FC48" s="140"/>
      <c r="FD48" s="140"/>
      <c r="FE48" s="140"/>
      <c r="FF48" s="140"/>
      <c r="FG48" s="140"/>
      <c r="FH48" s="140"/>
      <c r="FI48" s="140"/>
      <c r="FJ48" s="140"/>
      <c r="FK48" s="140"/>
      <c r="FL48" s="140"/>
      <c r="FM48" s="140"/>
      <c r="FN48" s="140"/>
      <c r="FO48" s="140"/>
      <c r="FP48" s="113"/>
      <c r="FQ48" s="113"/>
      <c r="FR48" s="111"/>
      <c r="FS48" s="111"/>
      <c r="FT48" s="156"/>
      <c r="FU48" s="111"/>
    </row>
    <row r="49" spans="1:177" ht="18.75" customHeight="1" x14ac:dyDescent="0.2">
      <c r="A49" s="1902" t="s">
        <v>5363</v>
      </c>
      <c r="B49" s="1902" t="s">
        <v>5361</v>
      </c>
      <c r="C49" s="1902" t="s">
        <v>5434</v>
      </c>
      <c r="D49" s="1902"/>
      <c r="E49" s="1902" t="s">
        <v>5376</v>
      </c>
      <c r="F49" s="1902" t="s">
        <v>5390</v>
      </c>
      <c r="G49" s="1902"/>
      <c r="H49" s="1902" t="s">
        <v>5435</v>
      </c>
      <c r="I49" s="1898"/>
      <c r="J49" s="1905"/>
      <c r="K49" s="1898"/>
      <c r="L49" s="1898"/>
      <c r="N49" s="7" t="s">
        <v>0</v>
      </c>
      <c r="P49" s="5167"/>
      <c r="Q49" s="169"/>
      <c r="R49" s="5054" t="s">
        <v>5441</v>
      </c>
      <c r="S49" s="5054"/>
      <c r="T49" s="5054"/>
      <c r="U49" s="1038" t="s">
        <v>8</v>
      </c>
      <c r="V49" s="1038"/>
      <c r="W49" s="1038"/>
      <c r="X49" s="1038"/>
      <c r="Y49" s="1038"/>
      <c r="Z49" s="1038"/>
      <c r="AA49" s="1038"/>
      <c r="AB49" s="1038"/>
      <c r="AC49" s="1037"/>
      <c r="AD49" s="1037"/>
      <c r="AE49" s="1037"/>
      <c r="AF49" s="1037"/>
      <c r="AG49" s="1052"/>
      <c r="AH49" s="1053"/>
      <c r="AI49" s="5046">
        <f>VLOOKUP($DF$3,'R4_raw'!$F$15:$CGU$115,MATCH(A49,'R4_raw'!$F$13:$CGU$13,0),FALSE)</f>
        <v>17</v>
      </c>
      <c r="AJ49" s="4771"/>
      <c r="AK49" s="1051" t="s">
        <v>16</v>
      </c>
      <c r="AL49" s="1051"/>
      <c r="AM49" s="5047">
        <f>VLOOKUP($DF$3,'R4_raw'!$F$15:$CGU$115,MATCH(B49,'R4_raw'!$F$13:$CGU$13,0),FALSE)</f>
        <v>4.5999999999999996</v>
      </c>
      <c r="AN49" s="5047"/>
      <c r="AO49" s="1051" t="s">
        <v>16</v>
      </c>
      <c r="AP49" s="1038"/>
      <c r="AQ49" s="4724">
        <f>VLOOKUP($DF$3,'R4_raw'!$F$15:$CGU$115,MATCH(C49,'R4_raw'!$F$13:$CGU$13,0),FALSE)</f>
        <v>20</v>
      </c>
      <c r="AR49" s="4724"/>
      <c r="AS49" s="1041" t="s">
        <v>4</v>
      </c>
      <c r="AT49" s="417" t="str">
        <f t="shared" si="3"/>
        <v/>
      </c>
      <c r="AU49" s="1037"/>
      <c r="AV49" s="5036">
        <f>VLOOKUP("長野県",'R4_raw'!$F$15:$CGU$115,MATCH(B49,'R4_raw'!$F$13:$CGU$13,0),FALSE)</f>
        <v>4.5</v>
      </c>
      <c r="AW49" s="5036"/>
      <c r="AX49" s="418" t="s">
        <v>16</v>
      </c>
      <c r="AY49" s="1037"/>
      <c r="AZ49" s="1050"/>
      <c r="BA49" s="4771">
        <f>VLOOKUP($DF$3,'R4_raw'!$F$15:$CGU$115,MATCH(E49,'R4_raw'!$F$13:$CGU$13,0),FALSE)</f>
        <v>530</v>
      </c>
      <c r="BB49" s="4771"/>
      <c r="BC49" s="4771"/>
      <c r="BD49" s="418" t="s">
        <v>3</v>
      </c>
      <c r="BE49" s="5171">
        <f>VLOOKUP($DF$3,'R4_raw'!$F$15:$CGU$115,MATCH(F49,'R4_raw'!$F$13:$CGU$13,0),FALSE)</f>
        <v>2.5999999999999999E-2</v>
      </c>
      <c r="BF49" s="5171"/>
      <c r="BG49" s="5171"/>
      <c r="BH49" s="418" t="s">
        <v>3</v>
      </c>
      <c r="BI49" s="4724">
        <f>VLOOKUP($DF$3,'R4_raw'!$F$15:$CGU$115,MATCH(H49,'R4_raw'!$F$13:$CGU$13,0),FALSE)</f>
        <v>15</v>
      </c>
      <c r="BJ49" s="4724"/>
      <c r="BK49" s="1037" t="s">
        <v>4</v>
      </c>
      <c r="BL49" s="417" t="str">
        <f t="shared" si="4"/>
        <v>★</v>
      </c>
      <c r="BM49" s="1037"/>
      <c r="BN49" s="5092">
        <f>VLOOKUP("長野県",'R4_raw'!$F$15:$CGU$115,MATCH(F49,'R4_raw'!$F$13:$CGU$13,0),FALSE)</f>
        <v>3.5999999999999997E-2</v>
      </c>
      <c r="BO49" s="5092"/>
      <c r="BP49" s="5092"/>
      <c r="BQ49" s="418" t="s">
        <v>3</v>
      </c>
      <c r="BR49" s="1043"/>
      <c r="BS49" s="1037"/>
      <c r="BT49" s="1049"/>
      <c r="BV49" s="5087"/>
      <c r="BW49" s="5089"/>
      <c r="BX49" s="5089"/>
      <c r="BY49" s="5089"/>
      <c r="BZ49" s="5089"/>
      <c r="CA49" s="5089"/>
      <c r="CB49" s="5089"/>
      <c r="CC49" s="5089"/>
      <c r="CD49" s="5089"/>
      <c r="CE49" s="5089"/>
      <c r="CF49" s="5089"/>
      <c r="CG49" s="5089"/>
      <c r="CH49" s="5089"/>
      <c r="CI49" s="5089"/>
      <c r="CJ49" s="5089"/>
      <c r="CK49" s="5089"/>
      <c r="CL49" s="5084"/>
      <c r="CM49" s="5084"/>
      <c r="CN49" s="4796"/>
      <c r="CO49" s="5085"/>
      <c r="CP49" s="5085"/>
      <c r="CQ49" s="4612"/>
      <c r="CR49" s="4612"/>
      <c r="CS49" s="4796"/>
      <c r="CT49" s="4796"/>
      <c r="CU49" s="4678"/>
      <c r="CV49" s="4678"/>
      <c r="CW49" s="5182"/>
      <c r="DD49" s="179"/>
      <c r="DE49" s="179"/>
      <c r="DF49" s="180"/>
      <c r="DG49" s="179"/>
      <c r="DH49" s="180"/>
      <c r="DI49" s="179"/>
      <c r="DJ49" s="180"/>
      <c r="DK49" s="179"/>
      <c r="DL49" s="180"/>
      <c r="DM49" s="179"/>
      <c r="DN49" s="180"/>
      <c r="DO49" s="179"/>
      <c r="DP49" s="180"/>
      <c r="DS49" s="141"/>
      <c r="EB49" s="138"/>
      <c r="EC49" s="111"/>
      <c r="ED49" s="111"/>
      <c r="EF49" s="138"/>
      <c r="EG49" s="111"/>
      <c r="EI49" s="178"/>
      <c r="EJ49" s="132"/>
      <c r="FB49" s="144"/>
      <c r="FC49" s="144"/>
      <c r="FD49" s="19"/>
      <c r="FE49" s="19"/>
      <c r="FF49" s="19"/>
      <c r="FG49" s="19"/>
      <c r="FH49" s="19"/>
      <c r="FI49" s="19"/>
      <c r="FJ49" s="19"/>
      <c r="FK49" s="19"/>
      <c r="FL49" s="19"/>
      <c r="FM49" s="19"/>
      <c r="FN49" s="19"/>
      <c r="FO49" s="19"/>
      <c r="FP49" s="113"/>
      <c r="FQ49" s="113"/>
      <c r="FR49" s="120"/>
      <c r="FS49" s="111"/>
      <c r="FT49" s="156"/>
      <c r="FU49" s="120"/>
    </row>
    <row r="50" spans="1:177" ht="18.75" customHeight="1" x14ac:dyDescent="0.2">
      <c r="A50" s="1902" t="s">
        <v>5369</v>
      </c>
      <c r="B50" s="1902" t="s">
        <v>5367</v>
      </c>
      <c r="C50" s="1902" t="s">
        <v>5438</v>
      </c>
      <c r="D50" s="1902"/>
      <c r="E50" s="1902" t="s">
        <v>5377</v>
      </c>
      <c r="F50" s="1902" t="s">
        <v>5392</v>
      </c>
      <c r="G50" s="1902"/>
      <c r="H50" s="1902" t="s">
        <v>5437</v>
      </c>
      <c r="I50" s="1899" t="s">
        <v>3275</v>
      </c>
      <c r="J50" s="1905" t="s">
        <v>5346</v>
      </c>
      <c r="K50" s="1898"/>
      <c r="L50" s="1898"/>
      <c r="N50" s="7" t="s">
        <v>0</v>
      </c>
      <c r="P50" s="5167"/>
      <c r="Q50" s="169"/>
      <c r="R50" s="5054"/>
      <c r="S50" s="5054"/>
      <c r="T50" s="5054"/>
      <c r="U50" s="216" t="s">
        <v>7</v>
      </c>
      <c r="V50" s="216"/>
      <c r="W50" s="216"/>
      <c r="X50" s="216"/>
      <c r="Y50" s="216"/>
      <c r="Z50" s="216"/>
      <c r="AA50" s="216"/>
      <c r="AB50" s="216"/>
      <c r="AC50" s="24"/>
      <c r="AD50" s="24"/>
      <c r="AE50" s="24"/>
      <c r="AF50" s="24"/>
      <c r="AG50" s="221"/>
      <c r="AH50" s="419"/>
      <c r="AI50" s="5038">
        <f>VLOOKUP($DF$3,'R4_raw'!$F$15:$CGU$115,MATCH(A50,'R4_raw'!$F$13:$CGU$13,0),FALSE)</f>
        <v>48</v>
      </c>
      <c r="AJ50" s="4570"/>
      <c r="AK50" s="216" t="s">
        <v>16</v>
      </c>
      <c r="AL50" s="216"/>
      <c r="AM50" s="5043">
        <f>VLOOKUP($DF$3,'R4_raw'!$F$15:$CGU$115,MATCH(B50,'R4_raw'!$F$13:$CGU$13,0),FALSE)</f>
        <v>12.9</v>
      </c>
      <c r="AN50" s="5043"/>
      <c r="AO50" s="216" t="s">
        <v>16</v>
      </c>
      <c r="AP50" s="89"/>
      <c r="AQ50" s="4608">
        <f>VLOOKUP($DF$3,'R4_raw'!$F$15:$CGU$115,MATCH(C50,'R4_raw'!$F$13:$CGU$13,0),FALSE)</f>
        <v>35</v>
      </c>
      <c r="AR50" s="4608"/>
      <c r="AS50" s="454" t="s">
        <v>4</v>
      </c>
      <c r="AT50" s="27" t="str">
        <f t="shared" si="3"/>
        <v/>
      </c>
      <c r="AU50" s="24"/>
      <c r="AV50" s="5032">
        <f>VLOOKUP("長野県",'R4_raw'!$F$15:$CGU$115,MATCH(B50,'R4_raw'!$F$13:$CGU$13,0),FALSE)</f>
        <v>12.8</v>
      </c>
      <c r="AW50" s="5032"/>
      <c r="AX50" s="42" t="s">
        <v>16</v>
      </c>
      <c r="AY50" s="24"/>
      <c r="AZ50" s="422"/>
      <c r="BA50" s="4570">
        <f>VLOOKUP($DF$3,'R4_raw'!$F$15:$CGU$115,MATCH(E50,'R4_raw'!$F$13:$CGU$13,0),FALSE)</f>
        <v>786</v>
      </c>
      <c r="BB50" s="4570"/>
      <c r="BC50" s="4570"/>
      <c r="BD50" s="42" t="s">
        <v>3</v>
      </c>
      <c r="BE50" s="5033">
        <f>VLOOKUP($DF$3,'R4_raw'!$F$15:$CGU$115,MATCH(F50,'R4_raw'!$F$13:$CGU$13,0),FALSE)</f>
        <v>3.7999999999999999E-2</v>
      </c>
      <c r="BF50" s="5033"/>
      <c r="BG50" s="5033"/>
      <c r="BH50" s="42" t="s">
        <v>3</v>
      </c>
      <c r="BI50" s="4608">
        <f>VLOOKUP($DF$3,'R4_raw'!$F$15:$CGU$115,MATCH(H50,'R4_raw'!$F$13:$CGU$13,0),FALSE)</f>
        <v>23</v>
      </c>
      <c r="BJ50" s="4608"/>
      <c r="BK50" s="24" t="s">
        <v>4</v>
      </c>
      <c r="BL50" s="27" t="str">
        <f t="shared" si="4"/>
        <v/>
      </c>
      <c r="BM50" s="24"/>
      <c r="BN50" s="5059">
        <f>VLOOKUP("長野県",'R4_raw'!$F$15:$CGU$115,MATCH(F50,'R4_raw'!$F$13:$CGU$13,0),FALSE)</f>
        <v>3.2000000000000001E-2</v>
      </c>
      <c r="BO50" s="5059"/>
      <c r="BP50" s="5059"/>
      <c r="BQ50" s="42" t="s">
        <v>3</v>
      </c>
      <c r="BR50" s="92"/>
      <c r="BS50" s="24"/>
      <c r="BT50" s="382"/>
      <c r="BV50" s="397"/>
      <c r="BW50" s="4380" t="s">
        <v>29</v>
      </c>
      <c r="BX50" s="4380"/>
      <c r="BY50" s="4380"/>
      <c r="BZ50" s="4380"/>
      <c r="CA50" s="4380"/>
      <c r="CB50" s="4380"/>
      <c r="CC50" s="4380"/>
      <c r="CD50" s="4380"/>
      <c r="CE50" s="4380"/>
      <c r="CF50" s="4380"/>
      <c r="CG50" s="4380"/>
      <c r="CH50" s="4380"/>
      <c r="CI50" s="4380"/>
      <c r="CJ50" s="4380"/>
      <c r="CK50" s="4380"/>
      <c r="CL50" s="5084" t="str">
        <f>VLOOKUP($DF$3,'R3_raw'!$F$15:$ALF$115,MATCH(I50,'R3_raw'!$F$13:$ALF$13,0),FALSE)</f>
        <v>○</v>
      </c>
      <c r="CM50" s="5084"/>
      <c r="CN50" s="24" t="s">
        <v>4999</v>
      </c>
      <c r="CO50" s="5080" t="str">
        <f>VLOOKUP($DF$3,'R4_raw'!$F$15:$CGU$115,MATCH(J50,'R4_raw'!$F$13:$CGU$13,0),FALSE)</f>
        <v>〇</v>
      </c>
      <c r="CP50" s="5080"/>
      <c r="CQ50" s="4612">
        <f>VLOOKUP("長野県",'R4_raw'!$F$15:$CGU$115,MATCH(J50,'R4_raw'!$F$13:$CGU$13,0),FALSE)</f>
        <v>12</v>
      </c>
      <c r="CR50" s="4612"/>
      <c r="CS50" s="24" t="s">
        <v>100</v>
      </c>
      <c r="CT50" s="24"/>
      <c r="CU50" s="4678">
        <f>CQ50/77*100</f>
        <v>15.584415584415584</v>
      </c>
      <c r="CV50" s="4678"/>
      <c r="CW50" s="315" t="s">
        <v>80</v>
      </c>
      <c r="DD50" s="179"/>
      <c r="DE50" s="179"/>
      <c r="DF50" s="179"/>
      <c r="DG50" s="179"/>
      <c r="DH50" s="179"/>
      <c r="DI50" s="179"/>
      <c r="DJ50" s="179"/>
      <c r="DK50" s="179"/>
      <c r="DL50" s="179"/>
      <c r="DM50" s="179"/>
      <c r="DN50" s="179"/>
      <c r="DO50" s="179"/>
      <c r="DP50" s="180"/>
      <c r="DS50" s="141"/>
      <c r="EB50" s="138"/>
      <c r="EC50" s="111"/>
      <c r="ED50" s="111"/>
      <c r="EF50" s="138"/>
      <c r="EG50" s="111"/>
      <c r="EI50" s="178"/>
      <c r="EJ50" s="132"/>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row>
    <row r="51" spans="1:177" ht="18.75" customHeight="1" thickBot="1" x14ac:dyDescent="0.25">
      <c r="A51" s="1902" t="s">
        <v>5366</v>
      </c>
      <c r="B51" s="1902" t="s">
        <v>5364</v>
      </c>
      <c r="C51" s="1902" t="s">
        <v>5436</v>
      </c>
      <c r="D51" s="1902"/>
      <c r="E51" s="1902" t="s">
        <v>5378</v>
      </c>
      <c r="F51" s="1902" t="s">
        <v>5394</v>
      </c>
      <c r="G51" s="1902"/>
      <c r="H51" s="1902" t="s">
        <v>5439</v>
      </c>
      <c r="I51" s="1898"/>
      <c r="J51" s="1898"/>
      <c r="K51" s="1898"/>
      <c r="L51" s="1898"/>
      <c r="N51" s="7" t="s">
        <v>0</v>
      </c>
      <c r="P51" s="5168"/>
      <c r="Q51" s="381"/>
      <c r="R51" s="5067"/>
      <c r="S51" s="5067"/>
      <c r="T51" s="5067"/>
      <c r="U51" s="379" t="s">
        <v>5</v>
      </c>
      <c r="V51" s="379"/>
      <c r="W51" s="379"/>
      <c r="X51" s="379"/>
      <c r="Y51" s="379"/>
      <c r="Z51" s="379"/>
      <c r="AA51" s="379"/>
      <c r="AB51" s="379"/>
      <c r="AC51" s="310"/>
      <c r="AD51" s="310"/>
      <c r="AE51" s="310"/>
      <c r="AF51" s="310"/>
      <c r="AG51" s="380"/>
      <c r="AH51" s="420"/>
      <c r="AI51" s="5041">
        <f>VLOOKUP($DF$3,'R4_raw'!$F$15:$CGU$115,MATCH(A51,'R4_raw'!$F$13:$CGU$13,0),FALSE)</f>
        <v>9</v>
      </c>
      <c r="AJ51" s="4634"/>
      <c r="AK51" s="379" t="s">
        <v>16</v>
      </c>
      <c r="AL51" s="379"/>
      <c r="AM51" s="5044">
        <f>VLOOKUP($DF$3,'R4_raw'!$F$15:$CGU$115,MATCH(B51,'R4_raw'!$F$13:$CGU$13,0),FALSE)</f>
        <v>2.4</v>
      </c>
      <c r="AN51" s="5044"/>
      <c r="AO51" s="379" t="s">
        <v>16</v>
      </c>
      <c r="AP51" s="368"/>
      <c r="AQ51" s="5045">
        <f>VLOOKUP($DF$3,'R4_raw'!$F$15:$CGU$115,MATCH(C51,'R4_raw'!$F$13:$CGU$13,0),FALSE)</f>
        <v>3</v>
      </c>
      <c r="AR51" s="5045"/>
      <c r="AS51" s="455" t="s">
        <v>4</v>
      </c>
      <c r="AT51" s="311" t="str">
        <f t="shared" si="3"/>
        <v>★</v>
      </c>
      <c r="AU51" s="310"/>
      <c r="AV51" s="5028">
        <f>VLOOKUP("長野県",'R4_raw'!$F$15:$CGU$115,MATCH(B51,'R4_raw'!$F$13:$CGU$13,0),FALSE)</f>
        <v>1.3</v>
      </c>
      <c r="AW51" s="5028"/>
      <c r="AX51" s="308" t="s">
        <v>16</v>
      </c>
      <c r="AY51" s="310"/>
      <c r="AZ51" s="423"/>
      <c r="BA51" s="4634">
        <f>VLOOKUP($DF$3,'R4_raw'!$F$15:$CGU$115,MATCH(E51,'R4_raw'!$F$13:$CGU$13,0),FALSE)</f>
        <v>247</v>
      </c>
      <c r="BB51" s="4634"/>
      <c r="BC51" s="4634"/>
      <c r="BD51" s="308" t="s">
        <v>3</v>
      </c>
      <c r="BE51" s="5029">
        <f>VLOOKUP($DF$3,'R4_raw'!$F$15:$CGU$115,MATCH(F51,'R4_raw'!$F$13:$CGU$13,0),FALSE)</f>
        <v>1.2E-2</v>
      </c>
      <c r="BF51" s="5029"/>
      <c r="BG51" s="5029"/>
      <c r="BH51" s="308" t="s">
        <v>3</v>
      </c>
      <c r="BI51" s="5045">
        <f>VLOOKUP($DF$3,'R4_raw'!$F$15:$CGU$115,MATCH(H51,'R4_raw'!$F$13:$CGU$13,0),FALSE)</f>
        <v>3</v>
      </c>
      <c r="BJ51" s="5045"/>
      <c r="BK51" s="310" t="s">
        <v>4</v>
      </c>
      <c r="BL51" s="311" t="str">
        <f t="shared" si="4"/>
        <v>★</v>
      </c>
      <c r="BM51" s="310"/>
      <c r="BN51" s="5143">
        <f>VLOOKUP("長野県",'R4_raw'!$F$15:$CGU$115,MATCH(F51,'R4_raw'!$F$13:$CGU$13,0),FALSE)</f>
        <v>6.0000000000000001E-3</v>
      </c>
      <c r="BO51" s="5143"/>
      <c r="BP51" s="5143"/>
      <c r="BQ51" s="308" t="s">
        <v>3</v>
      </c>
      <c r="BR51" s="352"/>
      <c r="BS51" s="310"/>
      <c r="BT51" s="383"/>
      <c r="BV51" s="330"/>
      <c r="BW51" s="305"/>
      <c r="BX51" s="305"/>
      <c r="BY51" s="305"/>
      <c r="BZ51" s="305"/>
      <c r="CA51" s="305"/>
      <c r="CB51" s="305"/>
      <c r="CC51" s="305"/>
      <c r="CD51" s="305"/>
      <c r="CE51" s="305"/>
      <c r="CF51" s="305"/>
      <c r="CG51" s="305"/>
      <c r="CH51" s="305"/>
      <c r="CI51" s="305"/>
      <c r="CJ51" s="305"/>
      <c r="CK51" s="305"/>
      <c r="CL51" s="305"/>
      <c r="CM51" s="305"/>
      <c r="CN51" s="305"/>
      <c r="CO51" s="305"/>
      <c r="CP51" s="305"/>
      <c r="CQ51" s="305"/>
      <c r="CR51" s="305"/>
      <c r="CS51" s="305"/>
      <c r="CT51" s="305"/>
      <c r="CU51" s="305"/>
      <c r="CV51" s="305"/>
      <c r="CW51" s="1616"/>
      <c r="DD51" s="179"/>
      <c r="DE51" s="179"/>
      <c r="DF51" s="180"/>
      <c r="DG51" s="179"/>
      <c r="DH51" s="180"/>
      <c r="DI51" s="179"/>
      <c r="DJ51" s="180"/>
      <c r="DK51" s="179"/>
      <c r="DL51" s="180"/>
      <c r="DM51" s="179"/>
      <c r="DN51" s="180"/>
      <c r="DO51" s="179"/>
      <c r="DP51" s="180"/>
      <c r="DS51" s="141"/>
      <c r="EB51" s="138"/>
      <c r="EC51" s="111"/>
      <c r="ED51" s="111"/>
      <c r="EF51" s="138"/>
      <c r="EG51" s="111"/>
      <c r="EI51" s="178"/>
      <c r="EJ51" s="132"/>
      <c r="EX51" s="172"/>
      <c r="EY51" s="7"/>
      <c r="EZ51" s="111"/>
      <c r="FA51" s="111"/>
      <c r="FB51" s="111"/>
      <c r="FC51" s="111"/>
      <c r="FD51" s="111"/>
      <c r="FI51" s="111"/>
      <c r="FJ51" s="111"/>
      <c r="FK51" s="111"/>
      <c r="FL51" s="111"/>
      <c r="FM51" s="111"/>
      <c r="FN51" s="111"/>
      <c r="FO51" s="111"/>
      <c r="FP51" s="111"/>
      <c r="FQ51" s="111"/>
      <c r="FR51" s="111"/>
      <c r="FS51" s="132"/>
      <c r="FT51" s="111"/>
      <c r="FU51" s="111"/>
    </row>
    <row r="52" spans="1:177" ht="6" customHeight="1" x14ac:dyDescent="0.2">
      <c r="A52" s="1890"/>
      <c r="B52" s="1890"/>
      <c r="C52" s="1890"/>
      <c r="D52" s="1890"/>
      <c r="E52" s="1890"/>
      <c r="F52" s="1890"/>
      <c r="G52" s="1890"/>
      <c r="AZ52" s="7"/>
      <c r="BR52" s="7"/>
      <c r="DD52" s="179"/>
      <c r="DE52" s="179"/>
      <c r="DF52" s="180"/>
      <c r="DG52" s="179"/>
      <c r="DH52" s="180"/>
      <c r="DI52" s="179"/>
      <c r="DJ52" s="180"/>
      <c r="DK52" s="179"/>
      <c r="DL52" s="180"/>
      <c r="DM52" s="179"/>
      <c r="DN52" s="180"/>
      <c r="DO52" s="179"/>
      <c r="DP52" s="180"/>
      <c r="DS52" s="141"/>
      <c r="EB52" s="138"/>
      <c r="EC52" s="111"/>
      <c r="ED52" s="111"/>
      <c r="EF52" s="138"/>
      <c r="EG52" s="111"/>
      <c r="EI52" s="178"/>
      <c r="EJ52" s="132"/>
      <c r="EX52" s="177"/>
      <c r="EY52" s="131"/>
      <c r="EZ52" s="131"/>
      <c r="FA52" s="131"/>
      <c r="FB52" s="131"/>
      <c r="FC52" s="131"/>
      <c r="FD52" s="131"/>
      <c r="FE52" s="131"/>
      <c r="FF52" s="131"/>
      <c r="FG52" s="131"/>
      <c r="FH52" s="131"/>
      <c r="FI52" s="154"/>
      <c r="FJ52" s="154"/>
      <c r="FK52" s="131"/>
      <c r="FL52" s="113"/>
      <c r="FM52" s="113"/>
      <c r="FN52" s="131"/>
      <c r="FO52" s="111"/>
      <c r="FP52" s="111"/>
      <c r="FQ52" s="131"/>
      <c r="FR52" s="182"/>
      <c r="FS52" s="131"/>
      <c r="FT52" s="131"/>
      <c r="FU52" s="49"/>
    </row>
    <row r="53" spans="1:177" ht="18.75" customHeight="1" x14ac:dyDescent="0.2">
      <c r="A53" s="1902"/>
      <c r="B53" s="1902"/>
      <c r="C53" s="1902"/>
      <c r="D53" s="1890"/>
      <c r="E53" s="1890"/>
      <c r="F53" s="1890"/>
      <c r="G53" s="1890"/>
      <c r="P53" s="179"/>
      <c r="Q53" s="179"/>
      <c r="R53" s="179"/>
      <c r="S53" s="179"/>
      <c r="T53" s="179"/>
      <c r="U53" s="179"/>
      <c r="V53" s="179"/>
      <c r="W53" s="179"/>
      <c r="X53" s="180"/>
      <c r="AH53" s="180"/>
      <c r="AK53" s="141"/>
      <c r="AT53" s="138"/>
      <c r="AU53" s="111"/>
      <c r="AV53" s="111"/>
      <c r="AX53" s="138"/>
      <c r="AY53" s="111"/>
      <c r="BA53" s="178"/>
      <c r="BB53" s="132"/>
      <c r="BL53" s="177"/>
      <c r="BM53" s="111"/>
      <c r="BN53" s="111"/>
      <c r="BO53" s="111"/>
      <c r="BP53" s="111"/>
      <c r="BQ53" s="111"/>
      <c r="BR53" s="111"/>
      <c r="BS53" s="111"/>
      <c r="BT53" s="111"/>
      <c r="DD53" s="179"/>
      <c r="DE53" s="179"/>
      <c r="DF53" s="180"/>
      <c r="DP53" s="180"/>
      <c r="DS53" s="141"/>
      <c r="EB53" s="138"/>
      <c r="EC53" s="111"/>
      <c r="ED53" s="111"/>
      <c r="EF53" s="138"/>
      <c r="EG53" s="111"/>
      <c r="EI53" s="178"/>
      <c r="EJ53" s="132"/>
      <c r="EX53" s="177"/>
      <c r="EY53" s="135"/>
      <c r="EZ53" s="135"/>
      <c r="FA53" s="135"/>
      <c r="FB53" s="135"/>
      <c r="FC53" s="135"/>
      <c r="FD53" s="135"/>
      <c r="FE53" s="135"/>
      <c r="FF53" s="135"/>
      <c r="FG53" s="135"/>
      <c r="FH53" s="135"/>
      <c r="FI53" s="154"/>
      <c r="FJ53" s="154"/>
      <c r="FK53" s="131"/>
      <c r="FL53" s="113"/>
      <c r="FM53" s="113"/>
      <c r="FN53" s="131"/>
      <c r="FO53" s="111"/>
      <c r="FP53" s="111"/>
      <c r="FQ53" s="131"/>
      <c r="FR53" s="182"/>
      <c r="FS53" s="131"/>
      <c r="FT53" s="131"/>
      <c r="FU53" s="49"/>
    </row>
    <row r="54" spans="1:177" ht="18.75" customHeight="1" x14ac:dyDescent="0.2">
      <c r="A54" s="1890"/>
      <c r="B54" s="1890"/>
      <c r="C54" s="1890"/>
      <c r="D54" s="1890"/>
      <c r="E54" s="1890"/>
      <c r="F54" s="1890"/>
      <c r="G54" s="1890"/>
      <c r="P54" s="179"/>
      <c r="Q54" s="179"/>
      <c r="R54" s="179"/>
      <c r="S54" s="179"/>
      <c r="T54" s="179"/>
      <c r="U54" s="179"/>
      <c r="V54" s="179"/>
      <c r="W54" s="179"/>
      <c r="X54" s="180"/>
      <c r="AH54" s="180"/>
      <c r="AK54" s="141"/>
      <c r="AT54" s="138"/>
      <c r="AU54" s="111"/>
      <c r="AV54" s="111"/>
      <c r="AX54" s="138"/>
      <c r="AY54" s="111"/>
      <c r="BA54" s="178"/>
      <c r="BB54" s="132"/>
      <c r="BL54" s="177"/>
      <c r="BM54" s="131"/>
      <c r="BN54" s="131"/>
      <c r="BO54" s="131"/>
      <c r="BP54" s="131"/>
      <c r="BQ54" s="131"/>
      <c r="BR54" s="131"/>
      <c r="BS54" s="131"/>
      <c r="BT54" s="131"/>
      <c r="DD54" s="179"/>
      <c r="DE54" s="179"/>
      <c r="DF54" s="180"/>
      <c r="DP54" s="180"/>
      <c r="DS54" s="141"/>
      <c r="EB54" s="138"/>
      <c r="EC54" s="111"/>
      <c r="ED54" s="111"/>
      <c r="EF54" s="138"/>
      <c r="EG54" s="111"/>
      <c r="EI54" s="178"/>
      <c r="EJ54" s="132"/>
      <c r="EX54" s="177"/>
      <c r="EY54" s="111"/>
      <c r="EZ54" s="111"/>
      <c r="FA54" s="111"/>
      <c r="FB54" s="111"/>
      <c r="FC54" s="111"/>
      <c r="FD54" s="111"/>
      <c r="FE54" s="111"/>
      <c r="FF54" s="111"/>
      <c r="FG54" s="111"/>
      <c r="FH54" s="111"/>
      <c r="FI54" s="154"/>
      <c r="FJ54" s="154"/>
      <c r="FK54" s="131"/>
      <c r="FL54" s="113"/>
      <c r="FM54" s="113"/>
      <c r="FN54" s="131"/>
      <c r="FO54" s="111"/>
      <c r="FP54" s="111"/>
      <c r="FQ54" s="131"/>
      <c r="FR54" s="182"/>
      <c r="FS54" s="131"/>
      <c r="FT54" s="131"/>
      <c r="FU54" s="49"/>
    </row>
    <row r="55" spans="1:177" ht="18.75" customHeight="1" x14ac:dyDescent="0.2">
      <c r="A55" s="1890"/>
      <c r="B55" s="1890"/>
      <c r="C55" s="1890"/>
      <c r="D55" s="1890"/>
      <c r="E55" s="1890"/>
      <c r="F55" s="1890"/>
      <c r="G55" s="1890"/>
      <c r="V55" s="179"/>
      <c r="W55" s="179"/>
      <c r="X55" s="180"/>
      <c r="AH55" s="180"/>
      <c r="AK55" s="141"/>
      <c r="AT55" s="138"/>
      <c r="AU55" s="111"/>
      <c r="AV55" s="111"/>
      <c r="AX55" s="138"/>
      <c r="AY55" s="111"/>
      <c r="BA55" s="178"/>
      <c r="BB55" s="132"/>
      <c r="BL55" s="177"/>
      <c r="BM55" s="131"/>
      <c r="BN55" s="131"/>
      <c r="BO55" s="131"/>
      <c r="BP55" s="131"/>
      <c r="BQ55" s="131"/>
      <c r="BR55" s="131"/>
      <c r="BS55" s="131"/>
      <c r="BT55" s="131"/>
      <c r="DD55" s="179"/>
      <c r="DE55" s="179"/>
      <c r="DF55" s="180"/>
      <c r="DP55" s="180"/>
      <c r="DS55" s="141"/>
      <c r="EB55" s="138"/>
      <c r="EC55" s="111"/>
      <c r="ED55" s="111"/>
      <c r="EF55" s="138"/>
      <c r="EG55" s="111"/>
      <c r="EI55" s="178"/>
      <c r="EJ55" s="132"/>
      <c r="EX55" s="177"/>
      <c r="EY55" s="131"/>
      <c r="EZ55" s="131"/>
      <c r="FA55" s="131"/>
      <c r="FB55" s="131"/>
      <c r="FC55" s="131"/>
      <c r="FD55" s="131"/>
      <c r="FE55" s="131"/>
      <c r="FF55" s="131"/>
      <c r="FG55" s="131"/>
      <c r="FH55" s="131"/>
      <c r="FI55" s="154"/>
      <c r="FJ55" s="154"/>
      <c r="FK55" s="131"/>
      <c r="FL55" s="113"/>
      <c r="FM55" s="113"/>
      <c r="FN55" s="131"/>
      <c r="FO55" s="111"/>
      <c r="FP55" s="111"/>
      <c r="FQ55" s="131"/>
      <c r="FR55" s="182"/>
      <c r="FS55" s="131"/>
      <c r="FT55" s="131"/>
      <c r="FU55" s="49"/>
    </row>
    <row r="56" spans="1:177" ht="18.75" customHeight="1" x14ac:dyDescent="0.2">
      <c r="A56" s="1890"/>
      <c r="B56" s="1890"/>
      <c r="C56" s="1890"/>
      <c r="D56" s="1890"/>
      <c r="E56" s="1890"/>
      <c r="F56" s="1890"/>
      <c r="G56" s="1890"/>
      <c r="V56" s="179"/>
      <c r="W56" s="179"/>
      <c r="X56" s="180"/>
      <c r="AH56" s="180"/>
      <c r="AK56" s="141"/>
      <c r="AT56" s="138"/>
      <c r="AU56" s="111"/>
      <c r="AV56" s="111"/>
      <c r="AX56" s="138"/>
      <c r="AY56" s="111"/>
      <c r="BA56" s="178"/>
      <c r="BB56" s="132"/>
      <c r="BL56" s="177"/>
      <c r="BM56" s="111"/>
      <c r="BN56" s="111"/>
      <c r="BO56" s="111"/>
      <c r="BP56" s="111"/>
      <c r="BQ56" s="111"/>
      <c r="BR56" s="111"/>
      <c r="BS56" s="111"/>
      <c r="BT56" s="111"/>
      <c r="DD56" s="179"/>
      <c r="DE56" s="179"/>
      <c r="DF56" s="180"/>
      <c r="DP56" s="180"/>
      <c r="DS56" s="141"/>
      <c r="EB56" s="138"/>
      <c r="EC56" s="111"/>
      <c r="ED56" s="111"/>
      <c r="EF56" s="138"/>
      <c r="EG56" s="111"/>
      <c r="EI56" s="178"/>
      <c r="EJ56" s="132"/>
      <c r="EW56" s="144"/>
      <c r="EX56" s="177"/>
      <c r="EY56" s="131"/>
      <c r="EZ56" s="131"/>
      <c r="FA56" s="131"/>
      <c r="FB56" s="131"/>
      <c r="FC56" s="131"/>
      <c r="FD56" s="131"/>
      <c r="FE56" s="131"/>
      <c r="FF56" s="131"/>
      <c r="FG56" s="131"/>
      <c r="FH56" s="131"/>
      <c r="FI56" s="154"/>
      <c r="FJ56" s="154"/>
      <c r="FK56" s="131"/>
      <c r="FL56" s="113"/>
      <c r="FM56" s="113"/>
      <c r="FN56" s="131"/>
      <c r="FO56" s="111"/>
      <c r="FP56" s="111"/>
      <c r="FQ56" s="131"/>
      <c r="FR56" s="182"/>
      <c r="FS56" s="131"/>
      <c r="FT56" s="131"/>
      <c r="FU56" s="49"/>
    </row>
    <row r="57" spans="1:177" ht="18.75" customHeight="1" x14ac:dyDescent="0.2">
      <c r="A57" s="1890"/>
      <c r="B57" s="1890"/>
      <c r="C57" s="1890"/>
      <c r="D57" s="1890"/>
      <c r="E57" s="1890"/>
      <c r="F57" s="1890"/>
      <c r="G57" s="1890"/>
      <c r="V57" s="179"/>
      <c r="W57" s="179"/>
      <c r="X57" s="180"/>
      <c r="AH57" s="180"/>
      <c r="AK57" s="141"/>
      <c r="AT57" s="138"/>
      <c r="AU57" s="111"/>
      <c r="AV57" s="111"/>
      <c r="AX57" s="138"/>
      <c r="AY57" s="111"/>
      <c r="BA57" s="178"/>
      <c r="BB57" s="132"/>
      <c r="BL57" s="177"/>
      <c r="BM57" s="131"/>
      <c r="BN57" s="131"/>
      <c r="BO57" s="131"/>
      <c r="BP57" s="131"/>
      <c r="BQ57" s="131"/>
      <c r="BR57" s="131"/>
      <c r="BS57" s="131"/>
      <c r="BT57" s="131"/>
      <c r="DD57" s="179"/>
      <c r="DE57" s="179"/>
      <c r="DF57" s="180"/>
      <c r="DP57" s="180"/>
      <c r="DS57" s="141"/>
      <c r="EB57" s="138"/>
      <c r="EC57" s="111"/>
      <c r="ED57" s="111"/>
      <c r="EF57" s="138"/>
      <c r="EG57" s="111"/>
      <c r="EI57" s="178"/>
      <c r="EJ57" s="132"/>
      <c r="EW57" s="144"/>
      <c r="EX57" s="183"/>
      <c r="EZ57" s="111"/>
      <c r="FA57" s="111"/>
      <c r="FB57" s="111"/>
      <c r="FC57" s="111"/>
      <c r="FD57" s="111"/>
      <c r="FI57" s="129"/>
      <c r="FJ57" s="129"/>
      <c r="FK57" s="111"/>
      <c r="FL57" s="132"/>
      <c r="FM57" s="132"/>
      <c r="FN57" s="132"/>
      <c r="FO57" s="132"/>
      <c r="FP57" s="111"/>
      <c r="FQ57" s="111"/>
      <c r="FR57" s="111"/>
      <c r="FS57" s="132"/>
      <c r="FT57" s="111"/>
      <c r="FU57" s="111"/>
    </row>
    <row r="58" spans="1:177" ht="18.75" customHeight="1" x14ac:dyDescent="0.2">
      <c r="A58" s="1890"/>
      <c r="B58" s="1890"/>
      <c r="C58" s="1890"/>
      <c r="D58" s="1890"/>
      <c r="E58" s="1890"/>
      <c r="F58" s="1890"/>
      <c r="G58" s="1890"/>
      <c r="V58" s="179"/>
      <c r="W58" s="179"/>
      <c r="X58" s="180"/>
      <c r="AH58" s="180"/>
      <c r="AK58" s="141"/>
      <c r="AT58" s="138"/>
      <c r="AU58" s="111"/>
      <c r="AV58" s="111"/>
      <c r="AX58" s="138"/>
      <c r="AY58" s="111"/>
      <c r="BA58" s="178"/>
      <c r="BB58" s="132"/>
      <c r="BL58" s="177"/>
      <c r="BM58" s="131"/>
      <c r="BN58" s="131"/>
      <c r="BO58" s="131"/>
      <c r="BP58" s="131"/>
      <c r="BQ58" s="131"/>
      <c r="BR58" s="131"/>
      <c r="BS58" s="131"/>
      <c r="BT58" s="131"/>
      <c r="DD58" s="179"/>
      <c r="DE58" s="179"/>
      <c r="DF58" s="180"/>
      <c r="DP58" s="180"/>
      <c r="EW58" s="144"/>
      <c r="EX58" s="177"/>
      <c r="EY58" s="131"/>
      <c r="EZ58" s="131"/>
      <c r="FA58" s="131"/>
      <c r="FB58" s="131"/>
      <c r="FC58" s="131"/>
      <c r="FD58" s="131"/>
      <c r="FE58" s="131"/>
      <c r="FF58" s="131"/>
      <c r="FG58" s="131"/>
      <c r="FH58" s="131"/>
      <c r="FI58" s="154"/>
      <c r="FJ58" s="154"/>
      <c r="FK58" s="49"/>
      <c r="FL58" s="184"/>
      <c r="FM58" s="184"/>
      <c r="FN58" s="49"/>
      <c r="FO58" s="111"/>
      <c r="FP58" s="111"/>
      <c r="FQ58" s="49"/>
      <c r="FR58" s="182"/>
      <c r="FS58" s="185"/>
      <c r="FT58" s="185"/>
      <c r="FU58" s="49"/>
    </row>
    <row r="59" spans="1:177" ht="18.75" customHeight="1" x14ac:dyDescent="0.2">
      <c r="A59" s="1890"/>
      <c r="B59" s="1890"/>
      <c r="C59" s="1890"/>
      <c r="D59" s="1890"/>
      <c r="E59" s="1890"/>
      <c r="F59" s="1890"/>
      <c r="G59" s="1890"/>
      <c r="V59" s="179"/>
      <c r="W59" s="179"/>
      <c r="X59" s="180"/>
      <c r="BP59" s="19"/>
      <c r="BQ59" s="177"/>
      <c r="BR59" s="131"/>
      <c r="BS59" s="131"/>
      <c r="BT59" s="131"/>
      <c r="BU59" s="131"/>
      <c r="BW59" s="131"/>
      <c r="BX59" s="131"/>
      <c r="BY59" s="131"/>
      <c r="BZ59" s="154"/>
      <c r="CA59" s="154"/>
      <c r="CB59" s="49"/>
      <c r="CC59" s="184"/>
      <c r="CD59" s="184"/>
      <c r="CE59" s="49"/>
      <c r="CF59" s="111"/>
      <c r="CG59" s="111"/>
      <c r="CH59" s="49"/>
      <c r="CI59" s="182"/>
      <c r="CJ59" s="185"/>
      <c r="CK59" s="185"/>
      <c r="CL59" s="49"/>
      <c r="DD59" s="179"/>
      <c r="DE59" s="179"/>
      <c r="DF59" s="180"/>
      <c r="EW59" s="19"/>
      <c r="EX59" s="177"/>
      <c r="EY59" s="131"/>
      <c r="EZ59" s="131"/>
      <c r="FA59" s="131"/>
      <c r="FB59" s="131"/>
      <c r="FC59" s="131"/>
      <c r="FD59" s="131"/>
      <c r="FE59" s="131"/>
      <c r="FF59" s="131"/>
      <c r="FG59" s="131"/>
      <c r="FH59" s="131"/>
      <c r="FI59" s="154"/>
      <c r="FJ59" s="154"/>
      <c r="FK59" s="49"/>
      <c r="FL59" s="184"/>
      <c r="FM59" s="184"/>
      <c r="FN59" s="49"/>
      <c r="FO59" s="111"/>
      <c r="FP59" s="111"/>
      <c r="FQ59" s="49"/>
      <c r="FR59" s="182"/>
      <c r="FS59" s="185"/>
      <c r="FT59" s="185"/>
      <c r="FU59" s="49"/>
    </row>
    <row r="60" spans="1:177" ht="18.75" customHeight="1" x14ac:dyDescent="0.2">
      <c r="A60" s="1890"/>
      <c r="B60" s="1890"/>
      <c r="C60" s="1890"/>
      <c r="D60" s="1890"/>
      <c r="E60" s="1890"/>
      <c r="F60" s="1890"/>
      <c r="G60" s="1890"/>
      <c r="BP60" s="19"/>
      <c r="BQ60" s="177"/>
      <c r="BR60" s="131"/>
      <c r="BS60" s="131"/>
      <c r="BT60" s="131"/>
      <c r="BU60" s="131"/>
      <c r="BW60" s="131"/>
      <c r="BX60" s="131"/>
      <c r="BY60" s="131"/>
      <c r="BZ60" s="154"/>
      <c r="CA60" s="154"/>
      <c r="CB60" s="49"/>
      <c r="CC60" s="184"/>
      <c r="CD60" s="184"/>
      <c r="CE60" s="49"/>
      <c r="CF60" s="111"/>
      <c r="CG60" s="111"/>
      <c r="CH60" s="49"/>
      <c r="CI60" s="182"/>
      <c r="CJ60" s="185"/>
      <c r="CK60" s="185"/>
      <c r="CL60" s="49"/>
      <c r="EW60" s="19"/>
      <c r="EX60" s="177"/>
      <c r="EY60" s="131"/>
      <c r="EZ60" s="131"/>
      <c r="FA60" s="131"/>
      <c r="FB60" s="131"/>
      <c r="FC60" s="131"/>
      <c r="FD60" s="131"/>
      <c r="FE60" s="131"/>
      <c r="FF60" s="131"/>
      <c r="FG60" s="131"/>
      <c r="FH60" s="131"/>
      <c r="FI60" s="154"/>
      <c r="FJ60" s="154"/>
      <c r="FK60" s="49"/>
      <c r="FL60" s="184"/>
      <c r="FM60" s="184"/>
      <c r="FN60" s="49"/>
      <c r="FO60" s="111"/>
      <c r="FP60" s="111"/>
      <c r="FQ60" s="49"/>
      <c r="FR60" s="182"/>
      <c r="FS60" s="185"/>
      <c r="FT60" s="185"/>
      <c r="FU60" s="49"/>
    </row>
    <row r="61" spans="1:177" ht="18.75" customHeight="1" x14ac:dyDescent="0.2">
      <c r="A61" s="1890"/>
      <c r="B61" s="1890"/>
      <c r="C61" s="1890"/>
      <c r="D61" s="1890"/>
      <c r="E61" s="1890"/>
      <c r="F61" s="1890"/>
      <c r="G61" s="1890"/>
      <c r="BP61" s="144"/>
      <c r="BQ61" s="177"/>
      <c r="BR61" s="135"/>
      <c r="BS61" s="135"/>
      <c r="BT61" s="135"/>
      <c r="BU61" s="135"/>
      <c r="BV61" s="135"/>
      <c r="BW61" s="135"/>
      <c r="BX61" s="135"/>
      <c r="BY61" s="135"/>
      <c r="BZ61" s="154"/>
      <c r="CA61" s="154"/>
      <c r="CB61" s="49"/>
      <c r="CC61" s="184"/>
      <c r="CD61" s="184"/>
      <c r="CE61" s="49"/>
      <c r="CF61" s="111"/>
      <c r="CG61" s="111"/>
      <c r="CH61" s="49"/>
      <c r="CI61" s="182"/>
      <c r="CJ61" s="185"/>
      <c r="CK61" s="185"/>
      <c r="CL61" s="49"/>
      <c r="EW61" s="144"/>
      <c r="EX61" s="177"/>
      <c r="EY61" s="135"/>
      <c r="EZ61" s="135"/>
      <c r="FA61" s="135"/>
      <c r="FB61" s="135"/>
      <c r="FC61" s="135"/>
      <c r="FD61" s="135"/>
      <c r="FE61" s="135"/>
      <c r="FF61" s="135"/>
      <c r="FG61" s="135"/>
      <c r="FH61" s="135"/>
      <c r="FI61" s="154"/>
      <c r="FJ61" s="154"/>
      <c r="FK61" s="49"/>
      <c r="FL61" s="184"/>
      <c r="FM61" s="184"/>
      <c r="FN61" s="49"/>
      <c r="FO61" s="111"/>
      <c r="FP61" s="111"/>
      <c r="FQ61" s="49"/>
      <c r="FR61" s="182"/>
      <c r="FS61" s="185"/>
      <c r="FT61" s="185"/>
      <c r="FU61" s="49"/>
    </row>
    <row r="62" spans="1:177" ht="18.75" customHeight="1" x14ac:dyDescent="0.2">
      <c r="A62" s="1890"/>
      <c r="B62" s="1890"/>
      <c r="C62" s="1890"/>
      <c r="D62" s="1890"/>
      <c r="E62" s="1890"/>
      <c r="F62" s="1890"/>
      <c r="G62" s="1890"/>
      <c r="BP62" s="144"/>
      <c r="BQ62" s="177"/>
      <c r="BR62" s="111"/>
      <c r="BS62" s="111"/>
      <c r="BT62" s="111"/>
      <c r="BU62" s="111"/>
      <c r="BV62" s="111"/>
      <c r="BW62" s="111"/>
      <c r="BX62" s="111"/>
      <c r="BY62" s="111"/>
      <c r="BZ62" s="154"/>
      <c r="CA62" s="154"/>
      <c r="CB62" s="49"/>
      <c r="CC62" s="184"/>
      <c r="CD62" s="184"/>
      <c r="CE62" s="49"/>
      <c r="CF62" s="111"/>
      <c r="CG62" s="111"/>
      <c r="CH62" s="49"/>
      <c r="CI62" s="182"/>
      <c r="CJ62" s="185"/>
      <c r="CK62" s="185"/>
      <c r="CL62" s="49"/>
      <c r="EW62" s="144"/>
      <c r="EX62" s="177"/>
      <c r="EY62" s="111"/>
      <c r="EZ62" s="111"/>
      <c r="FA62" s="111"/>
      <c r="FB62" s="111"/>
      <c r="FC62" s="111"/>
      <c r="FD62" s="111"/>
      <c r="FE62" s="111"/>
      <c r="FF62" s="111"/>
      <c r="FG62" s="111"/>
      <c r="FH62" s="111"/>
      <c r="FI62" s="154"/>
      <c r="FJ62" s="154"/>
      <c r="FK62" s="49"/>
      <c r="FL62" s="184"/>
      <c r="FM62" s="184"/>
      <c r="FN62" s="49"/>
      <c r="FO62" s="111"/>
      <c r="FP62" s="111"/>
      <c r="FQ62" s="49"/>
      <c r="FR62" s="182"/>
      <c r="FS62" s="185"/>
      <c r="FT62" s="185"/>
      <c r="FU62" s="49"/>
    </row>
    <row r="63" spans="1:177" ht="18.75" customHeight="1" x14ac:dyDescent="0.2">
      <c r="A63" s="1890"/>
      <c r="B63" s="1890"/>
      <c r="C63" s="1890"/>
      <c r="D63" s="1890"/>
      <c r="E63" s="1890"/>
      <c r="F63" s="1890"/>
      <c r="G63" s="1890"/>
      <c r="BP63" s="144"/>
      <c r="BQ63" s="177"/>
      <c r="BR63" s="131"/>
      <c r="BS63" s="131"/>
      <c r="BT63" s="131"/>
      <c r="BU63" s="131"/>
      <c r="BV63" s="131"/>
      <c r="BW63" s="131"/>
      <c r="BX63" s="131"/>
      <c r="BY63" s="131"/>
      <c r="BZ63" s="154"/>
      <c r="CA63" s="154"/>
      <c r="CB63" s="49"/>
      <c r="CC63" s="184"/>
      <c r="CD63" s="184"/>
      <c r="CE63" s="49"/>
      <c r="CF63" s="111"/>
      <c r="CG63" s="111"/>
      <c r="CH63" s="49"/>
      <c r="CI63" s="182"/>
      <c r="CJ63" s="185"/>
      <c r="CK63" s="185"/>
      <c r="CL63" s="49"/>
      <c r="EW63" s="144"/>
      <c r="EX63" s="177"/>
      <c r="EY63" s="131"/>
      <c r="EZ63" s="131"/>
      <c r="FA63" s="131"/>
      <c r="FB63" s="131"/>
      <c r="FC63" s="131"/>
      <c r="FD63" s="131"/>
      <c r="FE63" s="131"/>
      <c r="FF63" s="131"/>
      <c r="FG63" s="131"/>
      <c r="FH63" s="131"/>
      <c r="FI63" s="154"/>
      <c r="FJ63" s="154"/>
      <c r="FK63" s="49"/>
      <c r="FL63" s="184"/>
      <c r="FM63" s="184"/>
      <c r="FN63" s="49"/>
      <c r="FO63" s="111"/>
      <c r="FP63" s="111"/>
      <c r="FQ63" s="49"/>
      <c r="FR63" s="182"/>
      <c r="FS63" s="185"/>
      <c r="FT63" s="185"/>
      <c r="FU63" s="49"/>
    </row>
    <row r="64" spans="1:177" ht="18.75" customHeight="1" x14ac:dyDescent="0.2">
      <c r="A64" s="1890"/>
      <c r="B64" s="1890"/>
      <c r="C64" s="1890"/>
      <c r="D64" s="1890"/>
      <c r="E64" s="1890"/>
      <c r="F64" s="1890"/>
      <c r="G64" s="1890"/>
      <c r="BP64" s="144"/>
      <c r="BQ64" s="177"/>
      <c r="BR64" s="131"/>
      <c r="BS64" s="131"/>
      <c r="BT64" s="131"/>
      <c r="BU64" s="131"/>
      <c r="BV64" s="131"/>
      <c r="BW64" s="131"/>
      <c r="BX64" s="131"/>
      <c r="BY64" s="131"/>
      <c r="BZ64" s="154"/>
      <c r="CA64" s="154"/>
      <c r="CB64" s="49"/>
      <c r="CC64" s="184"/>
      <c r="CD64" s="184"/>
      <c r="CE64" s="49"/>
      <c r="CF64" s="111"/>
      <c r="CG64" s="111"/>
      <c r="CH64" s="49"/>
      <c r="CI64" s="182"/>
      <c r="CJ64" s="185"/>
      <c r="CK64" s="185"/>
      <c r="CL64" s="49"/>
      <c r="EW64" s="144"/>
      <c r="EX64" s="177"/>
      <c r="EY64" s="131"/>
      <c r="EZ64" s="131"/>
      <c r="FA64" s="131"/>
      <c r="FB64" s="131"/>
      <c r="FC64" s="131"/>
      <c r="FD64" s="131"/>
      <c r="FE64" s="131"/>
      <c r="FF64" s="131"/>
      <c r="FG64" s="131"/>
      <c r="FH64" s="131"/>
      <c r="FI64" s="154"/>
      <c r="FJ64" s="154"/>
      <c r="FK64" s="49"/>
      <c r="FL64" s="184"/>
      <c r="FM64" s="184"/>
      <c r="FN64" s="49"/>
      <c r="FO64" s="111"/>
      <c r="FP64" s="111"/>
      <c r="FQ64" s="49"/>
      <c r="FR64" s="182"/>
      <c r="FS64" s="185"/>
      <c r="FT64" s="185"/>
      <c r="FU64" s="49"/>
    </row>
    <row r="65" spans="1:177" ht="18.75" customHeight="1" x14ac:dyDescent="0.2">
      <c r="A65" s="1890"/>
      <c r="B65" s="1890"/>
      <c r="C65" s="1890"/>
      <c r="D65" s="1890"/>
      <c r="E65" s="1890"/>
      <c r="F65" s="1890"/>
      <c r="G65" s="1890"/>
      <c r="BT65" s="144"/>
      <c r="CB65" s="131"/>
      <c r="CE65" s="131"/>
      <c r="CH65" s="131"/>
      <c r="CI65" s="131"/>
      <c r="CL65" s="131"/>
      <c r="FA65" s="144"/>
      <c r="FK65" s="131"/>
      <c r="FN65" s="131"/>
      <c r="FQ65" s="131"/>
      <c r="FR65" s="131"/>
      <c r="FU65" s="131"/>
    </row>
    <row r="66" spans="1:177" ht="18.75" customHeight="1" x14ac:dyDescent="0.2">
      <c r="A66" s="1890"/>
      <c r="B66" s="1890"/>
      <c r="C66" s="1890"/>
      <c r="D66" s="1890"/>
      <c r="E66" s="1890"/>
      <c r="F66" s="1890"/>
      <c r="G66" s="1890"/>
      <c r="BT66" s="144"/>
      <c r="FA66" s="144"/>
    </row>
    <row r="67" spans="1:177" ht="18.75" customHeight="1" x14ac:dyDescent="0.2">
      <c r="A67" s="1890"/>
      <c r="B67" s="1890"/>
      <c r="C67" s="1890"/>
      <c r="D67" s="1890"/>
      <c r="E67" s="1890"/>
      <c r="F67" s="1890"/>
      <c r="G67" s="1890"/>
      <c r="BT67" s="144"/>
      <c r="FA67" s="144"/>
    </row>
    <row r="68" spans="1:177" ht="18.75" customHeight="1" x14ac:dyDescent="0.2">
      <c r="BS68" s="49"/>
      <c r="BT68" s="144"/>
      <c r="EZ68" s="49"/>
      <c r="FA68" s="144"/>
    </row>
    <row r="69" spans="1:177" ht="18.75" customHeight="1" x14ac:dyDescent="0.2"/>
    <row r="70" spans="1:177" ht="18.75" customHeight="1" x14ac:dyDescent="0.2">
      <c r="BZ70" s="49"/>
      <c r="CA70" s="49"/>
      <c r="CB70" s="49"/>
      <c r="CC70" s="49"/>
      <c r="CD70" s="49"/>
      <c r="CE70" s="49"/>
      <c r="CF70" s="49"/>
      <c r="CG70" s="49"/>
      <c r="CH70" s="49"/>
      <c r="CI70" s="49"/>
      <c r="FI70" s="49"/>
      <c r="FJ70" s="49"/>
      <c r="FK70" s="49"/>
      <c r="FL70" s="49"/>
      <c r="FM70" s="49"/>
      <c r="FN70" s="49"/>
      <c r="FO70" s="49"/>
      <c r="FP70" s="49"/>
      <c r="FQ70" s="49"/>
      <c r="FR70" s="49"/>
    </row>
    <row r="71" spans="1:177" ht="18.75" customHeight="1" x14ac:dyDescent="0.2"/>
    <row r="72" spans="1:177" ht="18.75" customHeight="1" x14ac:dyDescent="0.2"/>
    <row r="73" spans="1:177" ht="18.75" customHeight="1" x14ac:dyDescent="0.2"/>
    <row r="74" spans="1:177" ht="18.75" customHeight="1" x14ac:dyDescent="0.2">
      <c r="BU74" s="111"/>
      <c r="BV74" s="111"/>
      <c r="BW74" s="111"/>
      <c r="BX74" s="111"/>
      <c r="BY74" s="111"/>
      <c r="BZ74" s="111"/>
      <c r="CA74" s="111"/>
      <c r="CB74" s="111"/>
      <c r="CC74" s="111"/>
      <c r="CD74" s="120"/>
      <c r="CE74" s="111"/>
      <c r="CF74" s="111"/>
      <c r="CG74" s="111"/>
      <c r="CH74" s="145"/>
      <c r="CI74" s="111"/>
      <c r="FC74" s="111"/>
      <c r="FD74" s="111"/>
      <c r="FE74" s="111"/>
      <c r="FF74" s="111"/>
      <c r="FG74" s="111"/>
      <c r="FH74" s="111"/>
      <c r="FI74" s="111"/>
      <c r="FJ74" s="111"/>
      <c r="FK74" s="111"/>
      <c r="FL74" s="111"/>
      <c r="FM74" s="120"/>
      <c r="FN74" s="111"/>
      <c r="FO74" s="111"/>
      <c r="FP74" s="111"/>
      <c r="FQ74" s="145"/>
      <c r="FR74" s="111"/>
    </row>
    <row r="75" spans="1:177" ht="18.75" customHeight="1" x14ac:dyDescent="0.2">
      <c r="BU75" s="131"/>
      <c r="BV75" s="131"/>
      <c r="BW75" s="131"/>
      <c r="BX75" s="131"/>
      <c r="BY75" s="131"/>
      <c r="BZ75" s="131"/>
      <c r="CA75" s="139"/>
      <c r="CB75" s="139"/>
      <c r="CC75" s="131"/>
      <c r="CD75" s="139"/>
      <c r="CE75" s="139"/>
      <c r="CF75" s="131"/>
      <c r="CG75" s="131"/>
      <c r="CH75" s="139"/>
      <c r="CI75" s="139"/>
      <c r="FC75" s="131"/>
      <c r="FD75" s="131"/>
      <c r="FE75" s="131"/>
      <c r="FF75" s="131"/>
      <c r="FG75" s="131"/>
      <c r="FH75" s="131"/>
      <c r="FI75" s="131"/>
      <c r="FJ75" s="139"/>
      <c r="FK75" s="139"/>
      <c r="FL75" s="131"/>
      <c r="FM75" s="139"/>
      <c r="FN75" s="139"/>
      <c r="FO75" s="131"/>
      <c r="FP75" s="131"/>
      <c r="FQ75" s="139"/>
      <c r="FR75" s="139"/>
    </row>
    <row r="76" spans="1:177" ht="18.75" customHeight="1" x14ac:dyDescent="0.2">
      <c r="BU76" s="131"/>
      <c r="BV76" s="131"/>
      <c r="BW76" s="131"/>
      <c r="BX76" s="131"/>
      <c r="BY76" s="131"/>
      <c r="BZ76" s="131"/>
      <c r="CA76" s="139"/>
      <c r="CB76" s="139"/>
      <c r="CC76" s="131"/>
      <c r="CD76" s="139"/>
      <c r="CE76" s="139"/>
      <c r="CF76" s="131"/>
      <c r="CG76" s="131"/>
      <c r="CH76" s="139"/>
      <c r="CI76" s="139"/>
      <c r="FC76" s="131"/>
      <c r="FD76" s="131"/>
      <c r="FE76" s="131"/>
      <c r="FF76" s="131"/>
      <c r="FG76" s="131"/>
      <c r="FH76" s="131"/>
      <c r="FI76" s="131"/>
      <c r="FJ76" s="139"/>
      <c r="FK76" s="139"/>
      <c r="FL76" s="131"/>
      <c r="FM76" s="139"/>
      <c r="FN76" s="139"/>
      <c r="FO76" s="131"/>
      <c r="FP76" s="131"/>
      <c r="FQ76" s="139"/>
      <c r="FR76" s="139"/>
    </row>
    <row r="77" spans="1:177" ht="18.75" customHeight="1" x14ac:dyDescent="0.2">
      <c r="BU77" s="131"/>
      <c r="BV77" s="131"/>
      <c r="BW77" s="131"/>
      <c r="BX77" s="131"/>
      <c r="BY77" s="131"/>
      <c r="BZ77" s="131"/>
      <c r="CA77" s="139"/>
      <c r="CB77" s="139"/>
      <c r="CC77" s="131"/>
      <c r="CD77" s="139"/>
      <c r="CE77" s="139"/>
      <c r="CF77" s="131"/>
      <c r="CG77" s="131"/>
      <c r="CH77" s="139"/>
      <c r="CI77" s="139"/>
      <c r="FC77" s="131"/>
      <c r="FD77" s="131"/>
      <c r="FE77" s="131"/>
      <c r="FF77" s="131"/>
      <c r="FG77" s="131"/>
      <c r="FH77" s="131"/>
      <c r="FI77" s="131"/>
      <c r="FJ77" s="139"/>
      <c r="FK77" s="139"/>
      <c r="FL77" s="131"/>
      <c r="FM77" s="139"/>
      <c r="FN77" s="139"/>
      <c r="FO77" s="131"/>
      <c r="FP77" s="131"/>
      <c r="FQ77" s="139"/>
      <c r="FR77" s="139"/>
    </row>
    <row r="78" spans="1:177" ht="18.75" customHeight="1" x14ac:dyDescent="0.2">
      <c r="BU78" s="131"/>
      <c r="BV78" s="131"/>
      <c r="BW78" s="131"/>
      <c r="BX78" s="131"/>
      <c r="BY78" s="131"/>
      <c r="BZ78" s="131"/>
      <c r="CA78" s="139"/>
      <c r="CB78" s="139"/>
      <c r="CC78" s="131"/>
      <c r="CD78" s="139"/>
      <c r="CE78" s="139"/>
      <c r="CF78" s="131"/>
      <c r="CG78" s="131"/>
      <c r="CH78" s="139"/>
      <c r="CI78" s="139"/>
      <c r="FC78" s="131"/>
      <c r="FD78" s="131"/>
      <c r="FE78" s="131"/>
      <c r="FF78" s="131"/>
      <c r="FG78" s="131"/>
      <c r="FH78" s="131"/>
      <c r="FI78" s="131"/>
      <c r="FJ78" s="139"/>
      <c r="FK78" s="139"/>
      <c r="FL78" s="131"/>
      <c r="FM78" s="139"/>
      <c r="FN78" s="139"/>
      <c r="FO78" s="131"/>
      <c r="FP78" s="131"/>
      <c r="FQ78" s="139"/>
      <c r="FR78" s="139"/>
    </row>
    <row r="79" spans="1:177" ht="18.75" customHeight="1" x14ac:dyDescent="0.2">
      <c r="BZ79" s="49"/>
      <c r="CA79" s="49"/>
      <c r="CB79" s="49"/>
      <c r="CC79" s="49"/>
      <c r="CD79" s="49"/>
      <c r="CE79" s="49"/>
      <c r="CF79" s="49"/>
      <c r="CG79" s="49"/>
      <c r="CH79" s="49"/>
      <c r="CI79" s="49"/>
      <c r="FI79" s="49"/>
      <c r="FJ79" s="49"/>
      <c r="FK79" s="49"/>
      <c r="FL79" s="49"/>
      <c r="FM79" s="49"/>
      <c r="FN79" s="49"/>
      <c r="FO79" s="49"/>
      <c r="FP79" s="49"/>
      <c r="FQ79" s="49"/>
      <c r="FR79" s="49"/>
    </row>
    <row r="80" spans="1:177" ht="18.75" customHeight="1" x14ac:dyDescent="0.2">
      <c r="V80" s="106"/>
      <c r="W80" s="106"/>
      <c r="X80" s="106"/>
      <c r="AA80" s="106"/>
      <c r="AI80" s="106"/>
      <c r="BZ80" s="49"/>
      <c r="CA80" s="49"/>
      <c r="CB80" s="49"/>
      <c r="CC80" s="49"/>
      <c r="CD80" s="49"/>
      <c r="CE80" s="49"/>
      <c r="CF80" s="49"/>
      <c r="CG80" s="49"/>
      <c r="CH80" s="49"/>
      <c r="CI80" s="49"/>
      <c r="DD80" s="106"/>
      <c r="DE80" s="106"/>
      <c r="DF80" s="106"/>
      <c r="DI80" s="106"/>
      <c r="DQ80" s="106"/>
      <c r="FI80" s="49"/>
      <c r="FJ80" s="49"/>
      <c r="FK80" s="49"/>
      <c r="FL80" s="49"/>
      <c r="FM80" s="49"/>
      <c r="FN80" s="49"/>
      <c r="FO80" s="49"/>
      <c r="FP80" s="49"/>
      <c r="FQ80" s="49"/>
      <c r="FR80" s="49"/>
    </row>
    <row r="81" spans="20:174" ht="18.75" customHeight="1" x14ac:dyDescent="0.2">
      <c r="BZ81" s="49"/>
      <c r="CA81" s="49"/>
      <c r="CB81" s="49"/>
      <c r="CC81" s="49"/>
      <c r="CD81" s="49"/>
      <c r="CE81" s="49"/>
      <c r="CF81" s="49"/>
      <c r="CG81" s="49"/>
      <c r="CH81" s="49"/>
      <c r="CI81" s="49"/>
      <c r="FI81" s="49"/>
      <c r="FJ81" s="49"/>
      <c r="FK81" s="49"/>
      <c r="FL81" s="49"/>
      <c r="FM81" s="49"/>
      <c r="FN81" s="49"/>
      <c r="FO81" s="49"/>
      <c r="FP81" s="49"/>
      <c r="FQ81" s="49"/>
      <c r="FR81" s="49"/>
    </row>
    <row r="82" spans="20:174" ht="18.75" customHeight="1" x14ac:dyDescent="0.2">
      <c r="T82" s="105"/>
      <c r="U82" s="105"/>
      <c r="BZ82" s="49"/>
      <c r="CA82" s="49"/>
      <c r="CB82" s="49"/>
      <c r="CC82" s="49"/>
      <c r="CD82" s="49"/>
      <c r="CE82" s="49"/>
      <c r="CF82" s="49"/>
      <c r="CG82" s="49"/>
      <c r="CH82" s="49"/>
      <c r="CI82" s="49"/>
      <c r="FI82" s="49"/>
      <c r="FJ82" s="49"/>
      <c r="FK82" s="49"/>
      <c r="FL82" s="49"/>
      <c r="FM82" s="49"/>
      <c r="FN82" s="49"/>
      <c r="FO82" s="49"/>
      <c r="FP82" s="49"/>
      <c r="FQ82" s="49"/>
      <c r="FR82" s="49"/>
    </row>
    <row r="83" spans="20:174" ht="18.75" customHeight="1" x14ac:dyDescent="0.2">
      <c r="V83" s="106"/>
      <c r="W83" s="106"/>
      <c r="X83" s="106"/>
      <c r="AA83" s="106"/>
      <c r="AH83" s="105"/>
      <c r="AI83" s="106"/>
      <c r="BZ83" s="49"/>
      <c r="CA83" s="49"/>
      <c r="CB83" s="49"/>
      <c r="CC83" s="49"/>
      <c r="CD83" s="49"/>
      <c r="CE83" s="49"/>
      <c r="CF83" s="49"/>
      <c r="CG83" s="49"/>
      <c r="CH83" s="49"/>
      <c r="CI83" s="49"/>
      <c r="DD83" s="106"/>
      <c r="DE83" s="106"/>
      <c r="DF83" s="106"/>
      <c r="DI83" s="106"/>
      <c r="DP83" s="105"/>
      <c r="DQ83" s="106"/>
      <c r="FI83" s="49"/>
      <c r="FJ83" s="49"/>
      <c r="FK83" s="49"/>
      <c r="FL83" s="49"/>
      <c r="FM83" s="49"/>
      <c r="FN83" s="49"/>
      <c r="FO83" s="49"/>
      <c r="FP83" s="49"/>
      <c r="FQ83" s="49"/>
      <c r="FR83" s="49"/>
    </row>
    <row r="84" spans="20:174" ht="18.75" customHeight="1" x14ac:dyDescent="0.2">
      <c r="AH84" s="105"/>
      <c r="BZ84" s="49"/>
      <c r="CA84" s="49"/>
      <c r="CB84" s="49"/>
      <c r="CC84" s="49"/>
      <c r="CD84" s="49"/>
      <c r="CE84" s="49"/>
      <c r="CF84" s="49"/>
      <c r="CG84" s="49"/>
      <c r="CH84" s="49"/>
      <c r="CI84" s="49"/>
      <c r="DP84" s="105"/>
      <c r="FI84" s="49"/>
      <c r="FJ84" s="49"/>
      <c r="FK84" s="49"/>
      <c r="FL84" s="49"/>
      <c r="FM84" s="49"/>
      <c r="FN84" s="49"/>
      <c r="FO84" s="49"/>
      <c r="FP84" s="49"/>
      <c r="FQ84" s="49"/>
      <c r="FR84" s="49"/>
    </row>
  </sheetData>
  <mergeCells count="535">
    <mergeCell ref="BZ16:CB16"/>
    <mergeCell ref="BQ23:BS23"/>
    <mergeCell ref="BZ21:CB21"/>
    <mergeCell ref="BW17:BY17"/>
    <mergeCell ref="BW18:BY18"/>
    <mergeCell ref="BW19:BY19"/>
    <mergeCell ref="BV28:BV29"/>
    <mergeCell ref="BW28:CK29"/>
    <mergeCell ref="CH18:CJ18"/>
    <mergeCell ref="CK18:CM18"/>
    <mergeCell ref="CK16:CM16"/>
    <mergeCell ref="BZ19:CB19"/>
    <mergeCell ref="CH20:CJ20"/>
    <mergeCell ref="BZ20:CB20"/>
    <mergeCell ref="BZ22:CB22"/>
    <mergeCell ref="CF23:CG23"/>
    <mergeCell ref="BZ17:CB17"/>
    <mergeCell ref="CC20:CE20"/>
    <mergeCell ref="BR29:BS29"/>
    <mergeCell ref="BR28:BS28"/>
    <mergeCell ref="CO33:CP33"/>
    <mergeCell ref="CO34:CP34"/>
    <mergeCell ref="BT34:BT35"/>
    <mergeCell ref="CG39:CP39"/>
    <mergeCell ref="BX38:CC38"/>
    <mergeCell ref="CG38:CP38"/>
    <mergeCell ref="BW39:CF39"/>
    <mergeCell ref="CO36:CP36"/>
    <mergeCell ref="BT38:BT39"/>
    <mergeCell ref="BW35:CK35"/>
    <mergeCell ref="BW37:CF37"/>
    <mergeCell ref="BW36:CK36"/>
    <mergeCell ref="R33:AC34"/>
    <mergeCell ref="AI33:AJ34"/>
    <mergeCell ref="AK33:AK34"/>
    <mergeCell ref="BL34:BL35"/>
    <mergeCell ref="CU44:CW44"/>
    <mergeCell ref="CO44:CP44"/>
    <mergeCell ref="CL44:CM44"/>
    <mergeCell ref="BJ6:BL6"/>
    <mergeCell ref="AI11:AK11"/>
    <mergeCell ref="AI12:AK12"/>
    <mergeCell ref="AI15:AK15"/>
    <mergeCell ref="AI16:AK16"/>
    <mergeCell ref="AL30:AM30"/>
    <mergeCell ref="BF33:BG33"/>
    <mergeCell ref="BF34:BG35"/>
    <mergeCell ref="AI37:AJ37"/>
    <mergeCell ref="BR6:BS6"/>
    <mergeCell ref="AU32:BE32"/>
    <mergeCell ref="BF32:BG32"/>
    <mergeCell ref="BJ32:BK32"/>
    <mergeCell ref="BJ8:BK8"/>
    <mergeCell ref="BF16:BG16"/>
    <mergeCell ref="BF17:BG17"/>
    <mergeCell ref="BF18:BG18"/>
    <mergeCell ref="CW48:CW49"/>
    <mergeCell ref="R11:AA11"/>
    <mergeCell ref="R12:AA12"/>
    <mergeCell ref="Q13:AA14"/>
    <mergeCell ref="AF15:AG15"/>
    <mergeCell ref="AL15:AM15"/>
    <mergeCell ref="AP15:AQ15"/>
    <mergeCell ref="AB15:AC15"/>
    <mergeCell ref="AB14:AC14"/>
    <mergeCell ref="AF14:AG14"/>
    <mergeCell ref="AD29:AF29"/>
    <mergeCell ref="AD30:AF30"/>
    <mergeCell ref="AD31:AF31"/>
    <mergeCell ref="AD33:AF34"/>
    <mergeCell ref="AG33:AG34"/>
    <mergeCell ref="AH33:AH34"/>
    <mergeCell ref="AU34:BE35"/>
    <mergeCell ref="AR33:AR34"/>
    <mergeCell ref="AP14:AQ14"/>
    <mergeCell ref="S36:AG36"/>
    <mergeCell ref="AI36:AJ36"/>
    <mergeCell ref="BJ38:BK39"/>
    <mergeCell ref="BJ40:BK41"/>
    <mergeCell ref="AB16:AC16"/>
    <mergeCell ref="AL16:AM16"/>
    <mergeCell ref="AP16:AQ16"/>
    <mergeCell ref="AI28:AK28"/>
    <mergeCell ref="AP28:AQ28"/>
    <mergeCell ref="Q26:AR26"/>
    <mergeCell ref="AI29:AJ29"/>
    <mergeCell ref="AL29:AM29"/>
    <mergeCell ref="AP29:AQ29"/>
    <mergeCell ref="AD28:AF28"/>
    <mergeCell ref="BN31:BO31"/>
    <mergeCell ref="BF22:BG22"/>
    <mergeCell ref="BJ16:BK16"/>
    <mergeCell ref="BJ20:BK20"/>
    <mergeCell ref="AU20:BE20"/>
    <mergeCell ref="BJ19:BK19"/>
    <mergeCell ref="BH29:BI29"/>
    <mergeCell ref="BM19:BO19"/>
    <mergeCell ref="BJ24:BK24"/>
    <mergeCell ref="BJ17:BK17"/>
    <mergeCell ref="BM21:BO21"/>
    <mergeCell ref="AV31:BG31"/>
    <mergeCell ref="AV29:BG29"/>
    <mergeCell ref="BJ21:BK21"/>
    <mergeCell ref="DF3:DM3"/>
    <mergeCell ref="CN6:CP6"/>
    <mergeCell ref="CQ6:CR6"/>
    <mergeCell ref="CU6:CV6"/>
    <mergeCell ref="CN9:CP9"/>
    <mergeCell ref="CQ9:CR9"/>
    <mergeCell ref="CU9:CV9"/>
    <mergeCell ref="CN10:CP10"/>
    <mergeCell ref="CQ10:CR10"/>
    <mergeCell ref="CU10:CV10"/>
    <mergeCell ref="CN7:CP7"/>
    <mergeCell ref="CQ7:CR7"/>
    <mergeCell ref="CU7:CV7"/>
    <mergeCell ref="CN8:CP8"/>
    <mergeCell ref="CQ8:CR8"/>
    <mergeCell ref="CU8:CV8"/>
    <mergeCell ref="CP3:CW3"/>
    <mergeCell ref="CQ5:CR5"/>
    <mergeCell ref="CJ5:CM5"/>
    <mergeCell ref="CH16:CJ16"/>
    <mergeCell ref="CF5:CH5"/>
    <mergeCell ref="CH14:CJ14"/>
    <mergeCell ref="CJ6:CL6"/>
    <mergeCell ref="P26:P41"/>
    <mergeCell ref="P43:P51"/>
    <mergeCell ref="BV4:BV10"/>
    <mergeCell ref="AF7:AG7"/>
    <mergeCell ref="AI7:AK7"/>
    <mergeCell ref="AL7:AM7"/>
    <mergeCell ref="AP7:AQ7"/>
    <mergeCell ref="AF8:AG8"/>
    <mergeCell ref="AI8:AK8"/>
    <mergeCell ref="AL8:AM8"/>
    <mergeCell ref="AP8:AQ8"/>
    <mergeCell ref="BM34:BM35"/>
    <mergeCell ref="BM36:BM37"/>
    <mergeCell ref="BM38:BM39"/>
    <mergeCell ref="BM40:BM41"/>
    <mergeCell ref="BP34:BQ35"/>
    <mergeCell ref="BT36:BT37"/>
    <mergeCell ref="BE49:BG49"/>
    <mergeCell ref="BN50:BP50"/>
    <mergeCell ref="BN51:BP51"/>
    <mergeCell ref="BI51:BJ51"/>
    <mergeCell ref="BN45:BP45"/>
    <mergeCell ref="AB11:AC11"/>
    <mergeCell ref="AB12:AC12"/>
    <mergeCell ref="CS16:CU16"/>
    <mergeCell ref="CN14:CO14"/>
    <mergeCell ref="CV14:CW14"/>
    <mergeCell ref="BZ15:CB15"/>
    <mergeCell ref="CP12:CW13"/>
    <mergeCell ref="CK14:CM14"/>
    <mergeCell ref="CS14:CU14"/>
    <mergeCell ref="CF14:CG14"/>
    <mergeCell ref="CH15:CJ15"/>
    <mergeCell ref="CK15:CM15"/>
    <mergeCell ref="CN15:CO15"/>
    <mergeCell ref="CP15:CR15"/>
    <mergeCell ref="CS15:CU15"/>
    <mergeCell ref="CV15:CW15"/>
    <mergeCell ref="CH12:CO13"/>
    <mergeCell ref="BZ12:CG13"/>
    <mergeCell ref="CP14:CR14"/>
    <mergeCell ref="CC15:CE15"/>
    <mergeCell ref="CF15:CG15"/>
    <mergeCell ref="P4:P24"/>
    <mergeCell ref="BW15:BY15"/>
    <mergeCell ref="BW16:BY16"/>
    <mergeCell ref="BR8:BS8"/>
    <mergeCell ref="BQ21:BS21"/>
    <mergeCell ref="BM22:BO22"/>
    <mergeCell ref="BQ22:BS22"/>
    <mergeCell ref="BF13:BG13"/>
    <mergeCell ref="BM23:BO23"/>
    <mergeCell ref="BM24:BO24"/>
    <mergeCell ref="BQ24:BS24"/>
    <mergeCell ref="BF23:BG23"/>
    <mergeCell ref="BF24:BG24"/>
    <mergeCell ref="BW24:BY24"/>
    <mergeCell ref="AL6:AN6"/>
    <mergeCell ref="BJ22:BK22"/>
    <mergeCell ref="BJ23:BK23"/>
    <mergeCell ref="BW20:BY20"/>
    <mergeCell ref="BW22:BY22"/>
    <mergeCell ref="BR9:BS9"/>
    <mergeCell ref="BR10:BS10"/>
    <mergeCell ref="BF19:BG19"/>
    <mergeCell ref="BF20:BG20"/>
    <mergeCell ref="AF16:AG16"/>
    <mergeCell ref="CS17:CU17"/>
    <mergeCell ref="CV17:CW17"/>
    <mergeCell ref="CV19:CW19"/>
    <mergeCell ref="CP19:CR19"/>
    <mergeCell ref="CS19:CU19"/>
    <mergeCell ref="CN18:CO18"/>
    <mergeCell ref="CP18:CR18"/>
    <mergeCell ref="CC17:CE17"/>
    <mergeCell ref="CC18:CE18"/>
    <mergeCell ref="CS18:CU18"/>
    <mergeCell ref="CV18:CW18"/>
    <mergeCell ref="CF19:CG19"/>
    <mergeCell ref="CF17:CG17"/>
    <mergeCell ref="CH17:CJ17"/>
    <mergeCell ref="CK17:CM17"/>
    <mergeCell ref="CN17:CO17"/>
    <mergeCell ref="CP17:CR17"/>
    <mergeCell ref="CC19:CE19"/>
    <mergeCell ref="BV31:BV32"/>
    <mergeCell ref="CS28:CT29"/>
    <mergeCell ref="CN28:CN29"/>
    <mergeCell ref="CL28:CM29"/>
    <mergeCell ref="CU31:CV32"/>
    <mergeCell ref="CN24:CO24"/>
    <mergeCell ref="CP24:CR24"/>
    <mergeCell ref="CV21:CW21"/>
    <mergeCell ref="CQ27:CT27"/>
    <mergeCell ref="CW31:CW32"/>
    <mergeCell ref="CF21:CG21"/>
    <mergeCell ref="CQ28:CR29"/>
    <mergeCell ref="CQ31:CR32"/>
    <mergeCell ref="CV24:CW24"/>
    <mergeCell ref="CS24:CU24"/>
    <mergeCell ref="CW28:CW29"/>
    <mergeCell ref="CL27:CM27"/>
    <mergeCell ref="BV27:CK27"/>
    <mergeCell ref="CH22:CJ22"/>
    <mergeCell ref="CF22:CG22"/>
    <mergeCell ref="BZ23:CB23"/>
    <mergeCell ref="BW21:BY21"/>
    <mergeCell ref="CN22:CO22"/>
    <mergeCell ref="CN23:CO23"/>
    <mergeCell ref="CS22:CU22"/>
    <mergeCell ref="CS21:CU21"/>
    <mergeCell ref="CH21:CJ21"/>
    <mergeCell ref="CK21:CM21"/>
    <mergeCell ref="CH19:CJ19"/>
    <mergeCell ref="CK19:CM19"/>
    <mergeCell ref="CN19:CO19"/>
    <mergeCell ref="CS20:CU20"/>
    <mergeCell ref="CP22:CR22"/>
    <mergeCell ref="CP20:CR20"/>
    <mergeCell ref="CN20:CO20"/>
    <mergeCell ref="CK22:CM22"/>
    <mergeCell ref="CP23:CR23"/>
    <mergeCell ref="CK20:CM20"/>
    <mergeCell ref="CF20:CG20"/>
    <mergeCell ref="CN16:CO16"/>
    <mergeCell ref="CP16:CR16"/>
    <mergeCell ref="CF16:CG16"/>
    <mergeCell ref="CF18:CG18"/>
    <mergeCell ref="CO31:CP32"/>
    <mergeCell ref="BZ24:CB24"/>
    <mergeCell ref="CC24:CE24"/>
    <mergeCell ref="CF24:CG24"/>
    <mergeCell ref="CH24:CJ24"/>
    <mergeCell ref="CO28:CP29"/>
    <mergeCell ref="CO30:CP30"/>
    <mergeCell ref="CK23:CM23"/>
    <mergeCell ref="CK24:CM24"/>
    <mergeCell ref="CH23:CJ23"/>
    <mergeCell ref="CC23:CE23"/>
    <mergeCell ref="BW31:CK32"/>
    <mergeCell ref="CP21:CR21"/>
    <mergeCell ref="CO27:CP27"/>
    <mergeCell ref="CN21:CO21"/>
    <mergeCell ref="BZ18:CB18"/>
    <mergeCell ref="CC16:CE16"/>
    <mergeCell ref="CQ50:CR50"/>
    <mergeCell ref="CQ47:CR47"/>
    <mergeCell ref="CQ37:CR37"/>
    <mergeCell ref="CU50:CV50"/>
    <mergeCell ref="CQ33:CR33"/>
    <mergeCell ref="CQ30:CR30"/>
    <mergeCell ref="CU46:CV46"/>
    <mergeCell ref="CU47:CV47"/>
    <mergeCell ref="CS41:CT41"/>
    <mergeCell ref="CU45:CV45"/>
    <mergeCell ref="CQ46:CR46"/>
    <mergeCell ref="CU33:CV33"/>
    <mergeCell ref="CU30:CV30"/>
    <mergeCell ref="CS39:CT39"/>
    <mergeCell ref="CS40:CT40"/>
    <mergeCell ref="CS31:CT32"/>
    <mergeCell ref="CS48:CT49"/>
    <mergeCell ref="CQ35:CR35"/>
    <mergeCell ref="CQ40:CR40"/>
    <mergeCell ref="CQ39:CR39"/>
    <mergeCell ref="CQ41:CR41"/>
    <mergeCell ref="CU48:CV49"/>
    <mergeCell ref="CQ45:CR45"/>
    <mergeCell ref="CU37:CV37"/>
    <mergeCell ref="CN48:CN49"/>
    <mergeCell ref="CO35:CP35"/>
    <mergeCell ref="CL36:CM36"/>
    <mergeCell ref="CL33:CM33"/>
    <mergeCell ref="CL34:CM34"/>
    <mergeCell ref="CL35:CM35"/>
    <mergeCell ref="CN31:CN32"/>
    <mergeCell ref="CS37:CT37"/>
    <mergeCell ref="CS38:CT38"/>
    <mergeCell ref="CM41:CN41"/>
    <mergeCell ref="CG37:CP37"/>
    <mergeCell ref="CG41:CL41"/>
    <mergeCell ref="CQ48:CR49"/>
    <mergeCell ref="CO47:CP47"/>
    <mergeCell ref="BV43:CW43"/>
    <mergeCell ref="CU36:CV36"/>
    <mergeCell ref="CU39:CV39"/>
    <mergeCell ref="CU40:CV40"/>
    <mergeCell ref="CU41:CV41"/>
    <mergeCell ref="CQ38:CR38"/>
    <mergeCell ref="CQ36:CR36"/>
    <mergeCell ref="CU35:CV35"/>
    <mergeCell ref="CQ34:CR34"/>
    <mergeCell ref="CU38:CV38"/>
    <mergeCell ref="CO50:CP50"/>
    <mergeCell ref="BI47:BJ47"/>
    <mergeCell ref="BR40:BS41"/>
    <mergeCell ref="BE46:BG46"/>
    <mergeCell ref="BE47:BG47"/>
    <mergeCell ref="BA46:BC46"/>
    <mergeCell ref="BA47:BC47"/>
    <mergeCell ref="BN40:BO41"/>
    <mergeCell ref="BP40:BQ41"/>
    <mergeCell ref="CL46:CM46"/>
    <mergeCell ref="CL47:CM47"/>
    <mergeCell ref="CO46:CP46"/>
    <mergeCell ref="BW50:CK50"/>
    <mergeCell ref="CL48:CM49"/>
    <mergeCell ref="CO48:CP49"/>
    <mergeCell ref="BL40:BL41"/>
    <mergeCell ref="BV48:BV49"/>
    <mergeCell ref="CM40:CN40"/>
    <mergeCell ref="BW48:CK49"/>
    <mergeCell ref="BW46:CK46"/>
    <mergeCell ref="BH40:BI41"/>
    <mergeCell ref="BN49:BP49"/>
    <mergeCell ref="CL50:CM50"/>
    <mergeCell ref="BN46:BP46"/>
    <mergeCell ref="R49:T51"/>
    <mergeCell ref="AL36:AM36"/>
    <mergeCell ref="AL37:AM37"/>
    <mergeCell ref="AP36:AQ36"/>
    <mergeCell ref="AP37:AQ37"/>
    <mergeCell ref="BH34:BI35"/>
    <mergeCell ref="BH36:BI37"/>
    <mergeCell ref="BH38:BI39"/>
    <mergeCell ref="BR34:BS35"/>
    <mergeCell ref="BR36:BS37"/>
    <mergeCell ref="BN34:BO35"/>
    <mergeCell ref="BN36:BO37"/>
    <mergeCell ref="BF36:BG37"/>
    <mergeCell ref="BF38:BG39"/>
    <mergeCell ref="AU36:BE37"/>
    <mergeCell ref="AU38:BE39"/>
    <mergeCell ref="BR38:BS39"/>
    <mergeCell ref="BN38:BO39"/>
    <mergeCell ref="BP38:BQ39"/>
    <mergeCell ref="BL36:BL37"/>
    <mergeCell ref="BL38:BL39"/>
    <mergeCell ref="BP36:BQ37"/>
    <mergeCell ref="BJ34:BK35"/>
    <mergeCell ref="BJ36:BK37"/>
    <mergeCell ref="BN48:BP48"/>
    <mergeCell ref="BI44:BK44"/>
    <mergeCell ref="BN44:BR44"/>
    <mergeCell ref="BW41:CF41"/>
    <mergeCell ref="R45:T48"/>
    <mergeCell ref="AM46:AN46"/>
    <mergeCell ref="AI44:AL44"/>
    <mergeCell ref="AQ46:AR46"/>
    <mergeCell ref="AQ47:AR47"/>
    <mergeCell ref="AQ48:AR48"/>
    <mergeCell ref="AQ44:AS44"/>
    <mergeCell ref="AM44:AP44"/>
    <mergeCell ref="BW47:CK47"/>
    <mergeCell ref="BE44:BH44"/>
    <mergeCell ref="BA44:BD44"/>
    <mergeCell ref="AM48:AN48"/>
    <mergeCell ref="BN47:BP47"/>
    <mergeCell ref="BE45:BG45"/>
    <mergeCell ref="BE48:BG48"/>
    <mergeCell ref="BA48:BC48"/>
    <mergeCell ref="AU40:BE41"/>
    <mergeCell ref="BF40:BG41"/>
    <mergeCell ref="BT40:BT41"/>
    <mergeCell ref="AI46:AJ46"/>
    <mergeCell ref="AI47:AJ47"/>
    <mergeCell ref="AI48:AJ48"/>
    <mergeCell ref="AI50:AJ50"/>
    <mergeCell ref="AI51:AJ51"/>
    <mergeCell ref="AM45:AN45"/>
    <mergeCell ref="AQ49:AR49"/>
    <mergeCell ref="AM50:AN50"/>
    <mergeCell ref="AM51:AN51"/>
    <mergeCell ref="AI45:AJ45"/>
    <mergeCell ref="AQ50:AR50"/>
    <mergeCell ref="AQ51:AR51"/>
    <mergeCell ref="AQ45:AR45"/>
    <mergeCell ref="AI49:AJ49"/>
    <mergeCell ref="AM47:AN47"/>
    <mergeCell ref="AM49:AN49"/>
    <mergeCell ref="AV51:AW51"/>
    <mergeCell ref="BE51:BG51"/>
    <mergeCell ref="AV45:AW45"/>
    <mergeCell ref="BI45:BJ45"/>
    <mergeCell ref="BI46:BJ46"/>
    <mergeCell ref="AV50:AW50"/>
    <mergeCell ref="AV46:AW46"/>
    <mergeCell ref="AV47:AW47"/>
    <mergeCell ref="BE50:BG50"/>
    <mergeCell ref="BA45:BC45"/>
    <mergeCell ref="BA51:BC51"/>
    <mergeCell ref="BA50:BC50"/>
    <mergeCell ref="AV48:AW48"/>
    <mergeCell ref="BI50:BJ50"/>
    <mergeCell ref="BA49:BC49"/>
    <mergeCell ref="AV49:AW49"/>
    <mergeCell ref="BI48:BJ48"/>
    <mergeCell ref="BI49:BJ49"/>
    <mergeCell ref="CV16:CW16"/>
    <mergeCell ref="CC21:CE21"/>
    <mergeCell ref="CC22:CE22"/>
    <mergeCell ref="AL33:AM34"/>
    <mergeCell ref="AN33:AN34"/>
    <mergeCell ref="AP33:AQ34"/>
    <mergeCell ref="AO33:AO34"/>
    <mergeCell ref="BF15:BG15"/>
    <mergeCell ref="CL30:CM30"/>
    <mergeCell ref="CL31:CM32"/>
    <mergeCell ref="BR31:BS31"/>
    <mergeCell ref="BN33:BO33"/>
    <mergeCell ref="BR33:BS33"/>
    <mergeCell ref="BJ33:BK33"/>
    <mergeCell ref="BR32:BS32"/>
    <mergeCell ref="CV23:CW23"/>
    <mergeCell ref="CV20:CW20"/>
    <mergeCell ref="CV22:CW22"/>
    <mergeCell ref="CS23:CU23"/>
    <mergeCell ref="CU28:CV29"/>
    <mergeCell ref="BJ15:BK15"/>
    <mergeCell ref="CU34:CV34"/>
    <mergeCell ref="BW23:BY23"/>
    <mergeCell ref="BJ18:BK18"/>
    <mergeCell ref="AD32:AF32"/>
    <mergeCell ref="AI31:AJ31"/>
    <mergeCell ref="AP30:AQ30"/>
    <mergeCell ref="AL31:AM31"/>
    <mergeCell ref="AP31:AQ31"/>
    <mergeCell ref="AI30:AJ30"/>
    <mergeCell ref="AU21:BE21"/>
    <mergeCell ref="AU24:BE24"/>
    <mergeCell ref="BH32:BI32"/>
    <mergeCell ref="AI32:AK32"/>
    <mergeCell ref="AP32:AQ32"/>
    <mergeCell ref="BF21:BG21"/>
    <mergeCell ref="BH31:BI31"/>
    <mergeCell ref="BR30:BS30"/>
    <mergeCell ref="BQ15:BS15"/>
    <mergeCell ref="BM15:BO15"/>
    <mergeCell ref="BM16:BO16"/>
    <mergeCell ref="BM17:BO17"/>
    <mergeCell ref="BM20:BO20"/>
    <mergeCell ref="BM12:BO12"/>
    <mergeCell ref="BM13:BO13"/>
    <mergeCell ref="BM14:BO14"/>
    <mergeCell ref="BQ16:BS16"/>
    <mergeCell ref="BQ20:BS20"/>
    <mergeCell ref="BM18:BO18"/>
    <mergeCell ref="BQ19:BS19"/>
    <mergeCell ref="BQ18:BS18"/>
    <mergeCell ref="BQ17:BS17"/>
    <mergeCell ref="BQ14:BS14"/>
    <mergeCell ref="BQ12:BS12"/>
    <mergeCell ref="BN29:BO29"/>
    <mergeCell ref="Q10:AA10"/>
    <mergeCell ref="AB10:AD10"/>
    <mergeCell ref="AF10:AH10"/>
    <mergeCell ref="AI10:AJ10"/>
    <mergeCell ref="AI6:AK6"/>
    <mergeCell ref="BJ14:BK14"/>
    <mergeCell ref="BJ13:BK13"/>
    <mergeCell ref="BJ12:BK12"/>
    <mergeCell ref="AI14:AJ14"/>
    <mergeCell ref="AP6:AQ6"/>
    <mergeCell ref="AP10:AQ10"/>
    <mergeCell ref="BK10:BL10"/>
    <mergeCell ref="BF11:BH11"/>
    <mergeCell ref="BD10:BE10"/>
    <mergeCell ref="BD9:BF9"/>
    <mergeCell ref="BH9:BJ9"/>
    <mergeCell ref="BH10:BI10"/>
    <mergeCell ref="AL11:AM11"/>
    <mergeCell ref="AL12:AM12"/>
    <mergeCell ref="AP12:AQ12"/>
    <mergeCell ref="AP11:AQ11"/>
    <mergeCell ref="BF6:BH6"/>
    <mergeCell ref="AB7:AC7"/>
    <mergeCell ref="AB8:AC8"/>
    <mergeCell ref="CC14:CE14"/>
    <mergeCell ref="BJ11:BL11"/>
    <mergeCell ref="BJ7:BK7"/>
    <mergeCell ref="AU10:BC10"/>
    <mergeCell ref="BF7:BG7"/>
    <mergeCell ref="BF8:BG8"/>
    <mergeCell ref="AU8:BE8"/>
    <mergeCell ref="BQ13:BS13"/>
    <mergeCell ref="AB6:AD6"/>
    <mergeCell ref="AF6:AH6"/>
    <mergeCell ref="BF12:BG12"/>
    <mergeCell ref="BF14:BG14"/>
    <mergeCell ref="BK9:BM9"/>
    <mergeCell ref="AU9:AW9"/>
    <mergeCell ref="BN8:BO8"/>
    <mergeCell ref="AT11:BE11"/>
    <mergeCell ref="BZ14:CB14"/>
    <mergeCell ref="BN9:BP9"/>
    <mergeCell ref="BN10:BO10"/>
    <mergeCell ref="BR7:BS7"/>
    <mergeCell ref="AF11:AG11"/>
    <mergeCell ref="AF12:AG12"/>
    <mergeCell ref="BQ11:BT11"/>
    <mergeCell ref="CF6:CG6"/>
    <mergeCell ref="CF7:CG7"/>
    <mergeCell ref="CF8:CG8"/>
    <mergeCell ref="CF9:CG9"/>
    <mergeCell ref="CF10:CG10"/>
    <mergeCell ref="CJ7:CL7"/>
    <mergeCell ref="CJ8:CL8"/>
    <mergeCell ref="CJ9:CL9"/>
    <mergeCell ref="CJ10:CL10"/>
  </mergeCells>
  <phoneticPr fontId="4"/>
  <pageMargins left="0.7" right="0.7" top="0.75" bottom="0.75" header="0.3" footer="0.3"/>
  <pageSetup paperSize="8" scale="8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fs\disk\【02】2021年度PJ\【112-2107】長野県：令和３年度見える化の推進等による地域包括ケア体制の構築推進事業\【B】業務実施\【B-3】タスク\【B-3-02】見える化調査\06_調査結果報告\[00-5_市町村分析シート_raw統合_36_220418.xlsx]raw (4)'!#REF!</xm:f>
          </x14:formula1>
          <xm:sqref>FK1:FU1</xm:sqref>
        </x14:dataValidation>
        <x14:dataValidation type="list" allowBlank="1" showInputMessage="1" showErrorMessage="1" xr:uid="{00000000-0002-0000-0900-000001000000}">
          <x14:formula1>
            <xm:f>順位点!$AB$2:$AB$78</xm:f>
          </x14:formula1>
          <xm:sqref>CP3:CW3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pageSetUpPr fitToPage="1"/>
  </sheetPr>
  <dimension ref="A1:DN89"/>
  <sheetViews>
    <sheetView showGridLines="0" view="pageBreakPreview" topLeftCell="L1" zoomScale="70" zoomScaleNormal="85" zoomScaleSheetLayoutView="70" workbookViewId="0">
      <selection activeCell="CT65" sqref="CT65"/>
    </sheetView>
  </sheetViews>
  <sheetFormatPr defaultColWidth="9" defaultRowHeight="15" x14ac:dyDescent="0.2"/>
  <cols>
    <col min="1" max="6" width="10.36328125" style="91" hidden="1" customWidth="1"/>
    <col min="7" max="9" width="10.36328125" style="1890" hidden="1" customWidth="1"/>
    <col min="10" max="10" width="10.36328125" style="91" hidden="1" customWidth="1"/>
    <col min="11" max="11" width="2.7265625" style="7" hidden="1" customWidth="1"/>
    <col min="12" max="12" width="2.7265625" style="7" customWidth="1"/>
    <col min="13" max="13" width="1.7265625" style="7" customWidth="1"/>
    <col min="14" max="14" width="3.26953125" style="7" customWidth="1"/>
    <col min="15" max="15" width="2.36328125" style="7" customWidth="1"/>
    <col min="16" max="16" width="1.36328125" style="7" customWidth="1"/>
    <col min="17" max="22" width="4.26953125" style="7" customWidth="1"/>
    <col min="23" max="27" width="2.36328125" style="7" customWidth="1"/>
    <col min="28" max="30" width="2.36328125" style="478" customWidth="1"/>
    <col min="31" max="32" width="2.6328125" style="7" customWidth="1"/>
    <col min="33" max="35" width="2.36328125" style="462" customWidth="1"/>
    <col min="36" max="36" width="3.453125" style="7" customWidth="1"/>
    <col min="37" max="37" width="3" style="112" customWidth="1"/>
    <col min="38" max="38" width="3.26953125" style="112" customWidth="1"/>
    <col min="39" max="39" width="2.36328125" style="7" customWidth="1"/>
    <col min="40" max="40" width="3.36328125" style="533" customWidth="1"/>
    <col min="41" max="41" width="2.36328125" style="446" customWidth="1"/>
    <col min="42" max="42" width="2.36328125" style="7" customWidth="1"/>
    <col min="43" max="43" width="3.26953125" style="7" customWidth="1"/>
    <col min="44" max="44" width="1.26953125" style="7" customWidth="1"/>
    <col min="45" max="46" width="2.36328125" style="7" customWidth="1"/>
    <col min="47" max="51" width="4" style="7" customWidth="1"/>
    <col min="52" max="52" width="5.08984375" style="7" customWidth="1"/>
    <col min="53" max="59" width="2.26953125" style="7" customWidth="1"/>
    <col min="60" max="60" width="2.36328125" style="478" customWidth="1"/>
    <col min="61" max="61" width="2.26953125" style="478" customWidth="1"/>
    <col min="62" max="63" width="2.26953125" style="446" customWidth="1"/>
    <col min="64" max="64" width="2.26953125" style="462" customWidth="1"/>
    <col min="65" max="65" width="2.453125" style="462" customWidth="1"/>
    <col min="66" max="66" width="2.26953125" style="462" customWidth="1"/>
    <col min="67" max="67" width="2.26953125" style="446" customWidth="1"/>
    <col min="68" max="69" width="2.90625" style="446" customWidth="1"/>
    <col min="70" max="71" width="2.08984375" style="446" customWidth="1"/>
    <col min="72" max="72" width="3" style="462" customWidth="1"/>
    <col min="73" max="73" width="3.453125" style="462" customWidth="1"/>
    <col min="74" max="74" width="1.7265625" style="7" customWidth="1"/>
    <col min="75" max="75" width="2.36328125" style="7" customWidth="1"/>
    <col min="76" max="76" width="1.90625" style="7" customWidth="1"/>
    <col min="77" max="80" width="3.7265625" style="7" customWidth="1"/>
    <col min="81" max="81" width="4.453125" style="7" customWidth="1"/>
    <col min="82" max="82" width="3" style="7" customWidth="1"/>
    <col min="83" max="83" width="3.7265625" style="7" customWidth="1"/>
    <col min="84" max="85" width="2.36328125" style="7" customWidth="1"/>
    <col min="86" max="86" width="2.36328125" style="103" customWidth="1"/>
    <col min="87" max="89" width="2.36328125" style="7" customWidth="1"/>
    <col min="90" max="91" width="2.36328125" style="447" customWidth="1"/>
    <col min="92" max="93" width="2.90625" style="7" customWidth="1"/>
    <col min="94" max="95" width="2.90625" style="462" customWidth="1"/>
    <col min="96" max="96" width="2.90625" style="7" customWidth="1"/>
    <col min="97" max="98" width="2.90625" style="446" customWidth="1"/>
    <col min="99" max="99" width="4.08984375" style="7" customWidth="1"/>
    <col min="100" max="101" width="2.90625" style="103" customWidth="1"/>
    <col min="102" max="103" width="2.90625" style="446" customWidth="1"/>
    <col min="104" max="104" width="2.90625" style="7" customWidth="1"/>
    <col min="105" max="105" width="0.7265625" style="7" customWidth="1"/>
    <col min="106" max="152" width="2.36328125" style="7" customWidth="1"/>
    <col min="153" max="16384" width="9" style="7"/>
  </cols>
  <sheetData>
    <row r="1" spans="1:118" ht="18.75" customHeight="1" x14ac:dyDescent="0.2">
      <c r="A1" s="1889"/>
      <c r="B1" s="1889"/>
      <c r="C1" s="1889"/>
      <c r="D1" s="2005"/>
      <c r="E1" s="2005"/>
      <c r="F1" s="2005"/>
      <c r="G1" s="1889"/>
      <c r="H1" s="1889"/>
      <c r="I1" s="1889"/>
      <c r="J1" s="1889"/>
      <c r="O1" s="14"/>
      <c r="P1" s="14"/>
      <c r="Q1" s="14"/>
      <c r="R1" s="14"/>
      <c r="S1" s="14"/>
      <c r="T1" s="14"/>
      <c r="U1" s="14"/>
      <c r="V1" s="14"/>
      <c r="W1" s="14"/>
      <c r="X1" s="14"/>
      <c r="Y1" s="14"/>
      <c r="Z1" s="14"/>
      <c r="AA1" s="14"/>
      <c r="AE1" s="14"/>
      <c r="AF1" s="14"/>
      <c r="AG1" s="451"/>
      <c r="AH1" s="451"/>
      <c r="AI1" s="451"/>
      <c r="AJ1" s="14"/>
      <c r="AK1" s="507"/>
      <c r="AL1" s="507"/>
      <c r="AM1" s="14"/>
      <c r="AN1" s="507"/>
      <c r="AO1" s="432"/>
      <c r="AP1" s="14"/>
      <c r="AQ1" s="14"/>
      <c r="AR1" s="14"/>
      <c r="AS1" s="14"/>
      <c r="AT1" s="14"/>
      <c r="AU1" s="14"/>
      <c r="AV1" s="14"/>
      <c r="AW1" s="14"/>
      <c r="AX1" s="14"/>
      <c r="AY1" s="14"/>
      <c r="AZ1" s="14"/>
      <c r="BA1" s="14"/>
      <c r="BB1" s="14"/>
      <c r="BC1" s="14"/>
      <c r="BD1" s="14"/>
      <c r="BE1" s="14"/>
      <c r="BF1" s="14"/>
      <c r="BG1" s="14"/>
      <c r="BJ1" s="432"/>
      <c r="BK1" s="432"/>
      <c r="BL1" s="451"/>
      <c r="BM1" s="451"/>
      <c r="BN1" s="451"/>
      <c r="BO1" s="432"/>
      <c r="BP1" s="432"/>
      <c r="BQ1" s="432"/>
      <c r="BR1" s="432"/>
      <c r="BS1" s="432"/>
      <c r="BT1" s="451"/>
      <c r="BU1" s="451"/>
      <c r="BV1" s="14"/>
      <c r="BW1" s="14"/>
      <c r="BX1" s="14"/>
      <c r="BY1" s="14"/>
      <c r="BZ1" s="14"/>
      <c r="CA1" s="14"/>
      <c r="CB1" s="14"/>
      <c r="CC1" s="14"/>
      <c r="CD1" s="14"/>
      <c r="CE1" s="14"/>
      <c r="CF1" s="14"/>
      <c r="CG1" s="14"/>
      <c r="CH1" s="14"/>
      <c r="CI1" s="14"/>
      <c r="CJ1" s="14"/>
      <c r="CK1" s="14"/>
      <c r="CN1" s="14"/>
      <c r="CO1" s="14"/>
      <c r="CP1" s="451"/>
      <c r="CQ1" s="451"/>
      <c r="CR1" s="14"/>
      <c r="CS1" s="432"/>
      <c r="CT1" s="432"/>
      <c r="CU1" s="14"/>
      <c r="CV1" s="14"/>
      <c r="CW1" s="14"/>
      <c r="CX1" s="432"/>
      <c r="CY1" s="432"/>
      <c r="CZ1" s="14"/>
    </row>
    <row r="2" spans="1:118" s="12" customFormat="1" ht="4.5" customHeight="1" x14ac:dyDescent="0.2">
      <c r="A2" s="10" t="s">
        <v>3276</v>
      </c>
      <c r="B2" s="1890"/>
      <c r="C2" s="1890"/>
      <c r="D2" s="1890"/>
      <c r="E2" s="1890"/>
      <c r="F2" s="1890"/>
      <c r="G2" s="1889"/>
      <c r="H2" s="1889"/>
      <c r="I2" s="1889"/>
      <c r="J2" s="1889"/>
      <c r="AB2" s="478"/>
      <c r="AC2" s="478"/>
      <c r="AD2" s="478"/>
      <c r="AG2" s="452"/>
      <c r="AH2" s="452"/>
      <c r="AI2" s="452"/>
      <c r="AK2" s="251"/>
      <c r="AL2" s="251"/>
      <c r="AN2" s="508"/>
      <c r="AO2" s="433"/>
      <c r="BH2" s="478"/>
      <c r="BI2" s="478"/>
      <c r="BJ2" s="433"/>
      <c r="BK2" s="433"/>
      <c r="BL2" s="452"/>
      <c r="BM2" s="452"/>
      <c r="BN2" s="452"/>
      <c r="BO2" s="433"/>
      <c r="BP2" s="433"/>
      <c r="BQ2" s="433"/>
      <c r="BR2" s="433"/>
      <c r="BS2" s="433"/>
      <c r="BT2" s="452"/>
      <c r="BU2" s="452"/>
      <c r="CL2" s="447"/>
      <c r="CM2" s="447"/>
      <c r="CP2" s="452"/>
      <c r="CQ2" s="452"/>
      <c r="CS2" s="509"/>
      <c r="CT2" s="509"/>
      <c r="CU2" s="283"/>
      <c r="CV2" s="284"/>
      <c r="CW2" s="284"/>
      <c r="CX2" s="509"/>
      <c r="CY2" s="509"/>
      <c r="CZ2" s="283"/>
    </row>
    <row r="3" spans="1:118" s="14" customFormat="1" ht="31.5" customHeight="1" thickBot="1" x14ac:dyDescent="0.25">
      <c r="A3" s="1889"/>
      <c r="B3" s="1889"/>
      <c r="C3" s="1889"/>
      <c r="D3" s="2005"/>
      <c r="E3" s="2005"/>
      <c r="F3" s="2005"/>
      <c r="G3" s="1889"/>
      <c r="H3" s="1889"/>
      <c r="I3" s="1889"/>
      <c r="J3" s="1889"/>
      <c r="N3" s="5257" t="s">
        <v>8865</v>
      </c>
      <c r="O3" s="5257"/>
      <c r="P3" s="5257"/>
      <c r="Q3" s="5257"/>
      <c r="R3" s="5257"/>
      <c r="S3" s="5257"/>
      <c r="T3" s="5257"/>
      <c r="U3" s="5257"/>
      <c r="V3" s="5257"/>
      <c r="W3" s="5257"/>
      <c r="X3" s="5257"/>
      <c r="Y3" s="5257"/>
      <c r="Z3" s="5257"/>
      <c r="AA3" s="5257"/>
      <c r="AB3" s="5257"/>
      <c r="AC3" s="5257"/>
      <c r="AD3" s="5257"/>
      <c r="AE3" s="5257"/>
      <c r="AF3" s="5257"/>
      <c r="AG3" s="5257"/>
      <c r="AH3" s="5257"/>
      <c r="AI3" s="5257"/>
      <c r="AJ3" s="5257"/>
      <c r="AK3" s="5257"/>
      <c r="AL3" s="5257"/>
      <c r="AM3" s="5257"/>
      <c r="AN3" s="5257"/>
      <c r="AO3" s="5257"/>
      <c r="AP3" s="5257"/>
      <c r="AQ3" s="5257"/>
      <c r="AR3" s="5257"/>
      <c r="AS3" s="5258" t="s">
        <v>8962</v>
      </c>
      <c r="AT3" s="5259"/>
      <c r="AU3" s="5259"/>
      <c r="AV3" s="5259"/>
      <c r="AW3" s="5259"/>
      <c r="AX3" s="5259"/>
      <c r="AY3" s="5259"/>
      <c r="AZ3" s="5259"/>
      <c r="BA3" s="5259"/>
      <c r="BB3" s="5259"/>
      <c r="BC3" s="5259"/>
      <c r="BD3" s="5259"/>
      <c r="BE3" s="5259"/>
      <c r="BF3" s="5259"/>
      <c r="BG3" s="5259"/>
      <c r="BH3" s="5259"/>
      <c r="BI3" s="5259"/>
      <c r="BJ3" s="5259"/>
      <c r="BK3" s="5259"/>
      <c r="BL3" s="5259"/>
      <c r="BM3" s="5259"/>
      <c r="BN3" s="5259"/>
      <c r="BO3" s="5259"/>
      <c r="BP3" s="5259"/>
      <c r="BQ3" s="5259"/>
      <c r="BR3" s="5259"/>
      <c r="BS3" s="5259"/>
      <c r="BT3" s="5259"/>
      <c r="BU3" s="5259"/>
      <c r="BV3" s="5259"/>
      <c r="BW3" s="5259"/>
      <c r="BX3" s="5259"/>
      <c r="BY3" s="5259"/>
      <c r="BZ3" s="5259"/>
      <c r="CA3" s="5259"/>
      <c r="CB3" s="5259"/>
      <c r="CC3" s="5259"/>
      <c r="CD3" s="5259"/>
      <c r="CE3" s="5259"/>
      <c r="CF3" s="5259"/>
      <c r="CG3" s="5259"/>
      <c r="CH3" s="5259"/>
      <c r="CI3" s="5259"/>
      <c r="CJ3" s="5259"/>
      <c r="CK3" s="5259"/>
      <c r="CL3" s="5259"/>
      <c r="CM3" s="5259"/>
      <c r="CN3" s="4365" t="s">
        <v>227</v>
      </c>
      <c r="CO3" s="4365"/>
      <c r="CP3" s="4365"/>
      <c r="CQ3" s="4365"/>
      <c r="CR3" s="4366"/>
      <c r="CS3" s="4360" t="s">
        <v>3488</v>
      </c>
      <c r="CT3" s="4361"/>
      <c r="CU3" s="4361"/>
      <c r="CV3" s="4361"/>
      <c r="CW3" s="4361"/>
      <c r="CX3" s="4361"/>
      <c r="CY3" s="4361"/>
      <c r="CZ3" s="4361"/>
      <c r="DG3" s="4355" t="str">
        <f>VLOOKUP(CS3,順位点!$AB$2:$AC$78,2,FALSE)</f>
        <v>長野市</v>
      </c>
      <c r="DH3" s="4356"/>
      <c r="DI3" s="4356"/>
      <c r="DJ3" s="4356"/>
      <c r="DK3" s="4356"/>
      <c r="DL3" s="4356"/>
      <c r="DM3" s="4356"/>
      <c r="DN3" s="4357"/>
    </row>
    <row r="4" spans="1:118" ht="18.75" customHeight="1" x14ac:dyDescent="0.2">
      <c r="A4" s="1889"/>
      <c r="B4" s="1889"/>
      <c r="C4" s="1889"/>
      <c r="D4" s="2005"/>
      <c r="E4" s="2005"/>
      <c r="F4" s="2005"/>
      <c r="G4" s="1889"/>
      <c r="H4" s="1889"/>
      <c r="I4" s="1889"/>
      <c r="J4" s="1889"/>
      <c r="L4" s="7" t="s">
        <v>0</v>
      </c>
      <c r="N4" s="4396" t="s">
        <v>315</v>
      </c>
      <c r="O4" s="2122" t="s">
        <v>268</v>
      </c>
      <c r="P4" s="2443"/>
      <c r="Q4" s="2444"/>
      <c r="R4" s="2444"/>
      <c r="S4" s="2444"/>
      <c r="T4" s="2444"/>
      <c r="U4" s="2444"/>
      <c r="V4" s="2444"/>
      <c r="W4" s="2444"/>
      <c r="X4" s="2444"/>
      <c r="Y4" s="2444"/>
      <c r="Z4" s="2444"/>
      <c r="AA4" s="2444"/>
      <c r="AB4" s="2445"/>
      <c r="AC4" s="2445"/>
      <c r="AD4" s="2445"/>
      <c r="AE4" s="2444"/>
      <c r="AF4" s="2444"/>
      <c r="AG4" s="2446"/>
      <c r="AH4" s="2446"/>
      <c r="AI4" s="2446"/>
      <c r="AJ4" s="2444"/>
      <c r="AK4" s="2447"/>
      <c r="AL4" s="2447"/>
      <c r="AM4" s="2444"/>
      <c r="AN4" s="2448"/>
      <c r="AO4" s="2449"/>
      <c r="AP4" s="2449"/>
      <c r="AQ4" s="2450"/>
      <c r="AS4" s="2452" t="s">
        <v>3277</v>
      </c>
      <c r="AT4" s="2453"/>
      <c r="AU4" s="2453"/>
      <c r="AV4" s="2453"/>
      <c r="AW4" s="2453"/>
      <c r="AX4" s="2453"/>
      <c r="AY4" s="2453"/>
      <c r="AZ4" s="2453"/>
      <c r="BA4" s="2453"/>
      <c r="BB4" s="2453"/>
      <c r="BC4" s="2453"/>
      <c r="BD4" s="2453"/>
      <c r="BE4" s="2453"/>
      <c r="BF4" s="2453"/>
      <c r="BG4" s="2453"/>
      <c r="BH4" s="2453"/>
      <c r="BI4" s="2453"/>
      <c r="BJ4" s="2453"/>
      <c r="BK4" s="2453"/>
      <c r="BL4" s="2453"/>
      <c r="BM4" s="2453"/>
      <c r="BN4" s="2453"/>
      <c r="BO4" s="2453"/>
      <c r="BP4" s="2453"/>
      <c r="BQ4" s="2453"/>
      <c r="BR4" s="2453"/>
      <c r="BS4" s="2453"/>
      <c r="BT4" s="2453"/>
      <c r="BU4" s="1576"/>
      <c r="BV4" s="226"/>
      <c r="BW4" s="4422" t="s">
        <v>315</v>
      </c>
      <c r="BX4" s="425" t="s">
        <v>333</v>
      </c>
      <c r="BY4" s="199"/>
      <c r="BZ4" s="200"/>
      <c r="CA4" s="200"/>
      <c r="CB4" s="200"/>
      <c r="CC4" s="200"/>
      <c r="CD4" s="200"/>
      <c r="CE4" s="200"/>
      <c r="CF4" s="200"/>
      <c r="CG4" s="200"/>
      <c r="CH4" s="200"/>
      <c r="CI4" s="200"/>
      <c r="CJ4" s="200"/>
      <c r="CK4" s="200"/>
      <c r="CL4" s="474"/>
      <c r="CM4" s="474"/>
      <c r="CN4" s="200"/>
      <c r="CO4" s="200"/>
      <c r="CP4" s="476"/>
      <c r="CQ4" s="476"/>
      <c r="CR4" s="200"/>
      <c r="CS4" s="514"/>
      <c r="CT4" s="514"/>
      <c r="CU4" s="200"/>
      <c r="CV4" s="201"/>
      <c r="CW4" s="201"/>
      <c r="CX4" s="514"/>
      <c r="CY4" s="514"/>
      <c r="CZ4" s="202"/>
      <c r="DA4" s="14"/>
      <c r="DB4" s="14"/>
    </row>
    <row r="5" spans="1:118" ht="18.75" customHeight="1" x14ac:dyDescent="0.2">
      <c r="A5" s="1889"/>
      <c r="B5" s="1889"/>
      <c r="C5" s="1889"/>
      <c r="D5" s="2005"/>
      <c r="E5" s="2005"/>
      <c r="F5" s="2005"/>
      <c r="G5" s="1889"/>
      <c r="H5" s="1889"/>
      <c r="I5" s="1889"/>
      <c r="J5" s="1889"/>
      <c r="L5" s="7" t="s">
        <v>0</v>
      </c>
      <c r="N5" s="4397"/>
      <c r="O5" s="2451" t="s">
        <v>269</v>
      </c>
      <c r="P5" s="297"/>
      <c r="Q5" s="297"/>
      <c r="R5" s="298"/>
      <c r="S5" s="298"/>
      <c r="T5" s="298"/>
      <c r="U5" s="298"/>
      <c r="V5" s="298"/>
      <c r="W5" s="298"/>
      <c r="X5" s="298"/>
      <c r="Y5" s="298"/>
      <c r="Z5" s="298"/>
      <c r="AA5" s="298"/>
      <c r="AB5" s="438"/>
      <c r="AC5" s="438"/>
      <c r="AD5" s="438"/>
      <c r="AE5" s="298"/>
      <c r="AF5" s="298"/>
      <c r="AG5" s="482"/>
      <c r="AH5" s="482"/>
      <c r="AI5" s="482"/>
      <c r="AJ5" s="298"/>
      <c r="AK5" s="350"/>
      <c r="AL5" s="350"/>
      <c r="AM5" s="298"/>
      <c r="AN5" s="526"/>
      <c r="AO5" s="502"/>
      <c r="AP5" s="526"/>
      <c r="AQ5" s="313"/>
      <c r="AS5" s="1829" t="s">
        <v>6890</v>
      </c>
      <c r="AT5" s="518"/>
      <c r="AU5" s="518"/>
      <c r="AV5" s="518"/>
      <c r="AW5" s="518"/>
      <c r="AX5" s="518"/>
      <c r="AY5" s="518"/>
      <c r="AZ5" s="518"/>
      <c r="BA5" s="4410">
        <v>2020</v>
      </c>
      <c r="BB5" s="4410"/>
      <c r="BC5" s="4410"/>
      <c r="BD5" s="518"/>
      <c r="BE5" s="518"/>
      <c r="BF5" s="518"/>
      <c r="BG5" s="518"/>
      <c r="BH5" s="4410">
        <v>2021</v>
      </c>
      <c r="BI5" s="4410"/>
      <c r="BJ5" s="4410"/>
      <c r="BK5" s="518"/>
      <c r="BL5" s="518"/>
      <c r="BM5" s="518"/>
      <c r="BN5" s="518"/>
      <c r="BO5" s="518"/>
      <c r="BP5" s="2798" t="s">
        <v>2008</v>
      </c>
      <c r="BQ5" s="2798"/>
      <c r="BR5" s="2798"/>
      <c r="BS5" s="5253" t="s">
        <v>276</v>
      </c>
      <c r="BT5" s="5253"/>
      <c r="BU5" s="2457"/>
      <c r="BW5" s="4423"/>
      <c r="BX5" s="272" t="s">
        <v>7600</v>
      </c>
      <c r="BY5" s="203"/>
      <c r="BZ5" s="203"/>
      <c r="CA5" s="203"/>
      <c r="CB5" s="203"/>
      <c r="CC5" s="203"/>
      <c r="CD5" s="203"/>
      <c r="CE5" s="203"/>
      <c r="CF5" s="4410">
        <v>2019</v>
      </c>
      <c r="CG5" s="4410"/>
      <c r="CH5" s="4410"/>
      <c r="CI5" s="205"/>
      <c r="CJ5" s="205"/>
      <c r="CK5" s="205"/>
      <c r="CL5" s="519"/>
      <c r="CM5" s="519"/>
      <c r="CN5" s="4410">
        <v>2022</v>
      </c>
      <c r="CO5" s="4410"/>
      <c r="CP5" s="4410"/>
      <c r="CQ5" s="205"/>
      <c r="CR5" s="4358" t="s">
        <v>2006</v>
      </c>
      <c r="CS5" s="4358"/>
      <c r="CT5" s="2799"/>
      <c r="CU5" s="2799" t="s">
        <v>2008</v>
      </c>
      <c r="CV5" s="2799"/>
      <c r="CW5" s="2206"/>
      <c r="CX5" s="4358" t="s">
        <v>280</v>
      </c>
      <c r="CY5" s="4358"/>
      <c r="CZ5" s="206"/>
      <c r="DA5" s="14"/>
      <c r="DB5" s="14"/>
    </row>
    <row r="6" spans="1:118" ht="18.649999999999999" customHeight="1" x14ac:dyDescent="0.2">
      <c r="A6" s="1889"/>
      <c r="B6" s="1889"/>
      <c r="C6" s="1889"/>
      <c r="D6" s="2013" t="s">
        <v>3386</v>
      </c>
      <c r="E6" s="2017" t="s">
        <v>5759</v>
      </c>
      <c r="F6" s="2017" t="s">
        <v>5878</v>
      </c>
      <c r="G6" s="1892" t="s">
        <v>3387</v>
      </c>
      <c r="H6" s="2016" t="s">
        <v>7537</v>
      </c>
      <c r="I6" s="2016" t="s">
        <v>7255</v>
      </c>
      <c r="J6" s="2016" t="s">
        <v>7264</v>
      </c>
      <c r="L6" s="7" t="s">
        <v>0</v>
      </c>
      <c r="N6" s="4397"/>
      <c r="O6" s="5278" t="s">
        <v>8176</v>
      </c>
      <c r="P6" s="5279"/>
      <c r="Q6" s="5279"/>
      <c r="R6" s="5279"/>
      <c r="S6" s="5279"/>
      <c r="T6" s="5279"/>
      <c r="U6" s="5279"/>
      <c r="V6" s="5279"/>
      <c r="W6" s="5280">
        <v>2020</v>
      </c>
      <c r="X6" s="5280"/>
      <c r="Y6" s="5280"/>
      <c r="Z6" s="3490"/>
      <c r="AA6" s="3490"/>
      <c r="AB6" s="3034"/>
      <c r="AC6" s="3034"/>
      <c r="AD6" s="3034"/>
      <c r="AE6" s="5280">
        <v>2021</v>
      </c>
      <c r="AF6" s="5280"/>
      <c r="AG6" s="5280"/>
      <c r="AH6" s="3491"/>
      <c r="AI6" s="3491"/>
      <c r="AJ6" s="3490"/>
      <c r="AK6" s="5280" t="s">
        <v>73</v>
      </c>
      <c r="AL6" s="5280"/>
      <c r="AM6" s="3490"/>
      <c r="AN6" s="3492"/>
      <c r="AO6" s="4405" t="s">
        <v>276</v>
      </c>
      <c r="AP6" s="4405"/>
      <c r="AQ6" s="3493"/>
      <c r="AS6" s="2454" t="s">
        <v>230</v>
      </c>
      <c r="AT6" s="3503" t="s">
        <v>231</v>
      </c>
      <c r="AU6" s="3442"/>
      <c r="AV6" s="3394"/>
      <c r="AW6" s="3394"/>
      <c r="AX6" s="3394"/>
      <c r="AY6" s="3394"/>
      <c r="AZ6" s="3394"/>
      <c r="BA6" s="4249">
        <f>VLOOKUP($DG$3,'R3_raw'!$F$15:$ALF$115,MATCH(D6,'R3_raw'!$F$13:$ALF$13,0),FALSE)</f>
        <v>16.899999999999999</v>
      </c>
      <c r="BB6" s="4249"/>
      <c r="BC6" s="4249"/>
      <c r="BD6" s="450" t="s">
        <v>80</v>
      </c>
      <c r="BE6" s="5250" t="s">
        <v>5071</v>
      </c>
      <c r="BF6" s="5250"/>
      <c r="BG6" s="5250"/>
      <c r="BH6" s="5282">
        <f>VLOOKUP($DG$3,'R4_raw'!$F$15:$CGU$115,MATCH(E6,'R4_raw'!$F$13:$CGU$13,0),FALSE)</f>
        <v>16.8</v>
      </c>
      <c r="BI6" s="5282"/>
      <c r="BJ6" s="5282"/>
      <c r="BK6" s="2368" t="s">
        <v>80</v>
      </c>
      <c r="BL6" s="447"/>
      <c r="BM6" s="2368"/>
      <c r="BN6" s="450"/>
      <c r="BO6" s="4608">
        <f>VLOOKUP($DG$3,'R4_raw'!$F$15:$CGU$115,MATCH(F6,'R4_raw'!$F$13:$CGU$13,0),FALSE)</f>
        <v>72</v>
      </c>
      <c r="BP6" s="4608"/>
      <c r="BQ6" s="2368" t="s">
        <v>76</v>
      </c>
      <c r="BR6" s="3505" t="str">
        <f>IF(BO6&lt;=15,"★","")</f>
        <v/>
      </c>
      <c r="BS6" s="4310">
        <f>VLOOKUP("長野県",'R4_raw'!$F$15:$CGU$115,MATCH(E6,'R4_raw'!$F$13:$CGU$13,0),FALSE)</f>
        <v>15.5</v>
      </c>
      <c r="BT6" s="4310"/>
      <c r="BU6" s="3464" t="s">
        <v>80</v>
      </c>
      <c r="BV6" s="228"/>
      <c r="BW6" s="4423"/>
      <c r="BX6" s="207" t="s">
        <v>131</v>
      </c>
      <c r="BY6" s="2368" t="s">
        <v>330</v>
      </c>
      <c r="BZ6" s="3515"/>
      <c r="CA6" s="3515"/>
      <c r="CB6" s="3515"/>
      <c r="CC6" s="3515"/>
      <c r="CD6" s="3515"/>
      <c r="CE6" s="2368"/>
      <c r="CF6" s="4249">
        <f>VLOOKUP($DG$3,'R3_raw'!$F$15:$ALF$115,MATCH(G6,'R3_raw'!$F$13:$ALF$13,0),FALSE)</f>
        <v>7.12</v>
      </c>
      <c r="CG6" s="4249"/>
      <c r="CH6" s="4249"/>
      <c r="CI6" s="2368" t="s">
        <v>108</v>
      </c>
      <c r="CJ6" s="4847" t="s">
        <v>5071</v>
      </c>
      <c r="CK6" s="4847"/>
      <c r="CL6" s="4847"/>
      <c r="CM6" s="4847"/>
      <c r="CN6" s="4977">
        <f>VLOOKUP($DG$3,'R4_raw'!$F$15:$CGU$115,MATCH(H6,'R4_raw'!$F$13:$CGU$13,0),FALSE)</f>
        <v>7.05</v>
      </c>
      <c r="CO6" s="4977"/>
      <c r="CP6" s="2368" t="s">
        <v>108</v>
      </c>
      <c r="CQ6" s="443"/>
      <c r="CR6" s="4266">
        <f>VLOOKUP($DG$3,'R4_raw'!$F$15:$CGU$115,MATCH(I6,'R4_raw'!$F$13:$CGU$13,0),FALSE)</f>
        <v>633</v>
      </c>
      <c r="CS6" s="4266"/>
      <c r="CT6" s="443"/>
      <c r="CU6" s="3147">
        <f>VLOOKUP($DG$3,'R4_raw'!$F$15:$CGU$115,MATCH(J6,'R4_raw'!$F$13:$CGU$13,0),FALSE)</f>
        <v>56</v>
      </c>
      <c r="CV6" s="2368" t="s">
        <v>76</v>
      </c>
      <c r="CW6" s="3505" t="str">
        <f>IF(CU6&lt;=15,"★","")</f>
        <v/>
      </c>
      <c r="CX6" s="4567">
        <f>VLOOKUP("長野県",'R4_raw'!$F$15:$CGU$115,MATCH(H6,'R4_raw'!$F$13:$CGU$13,0),FALSE)</f>
        <v>7.14</v>
      </c>
      <c r="CY6" s="4567"/>
      <c r="CZ6" s="3437" t="s">
        <v>108</v>
      </c>
      <c r="DA6" s="14"/>
      <c r="DB6" s="14"/>
    </row>
    <row r="7" spans="1:118" ht="18.75" customHeight="1" x14ac:dyDescent="0.2">
      <c r="A7" s="1892" t="s">
        <v>7837</v>
      </c>
      <c r="B7" s="2016" t="s">
        <v>1976</v>
      </c>
      <c r="C7" s="1892" t="s">
        <v>1978</v>
      </c>
      <c r="D7" s="2013" t="s">
        <v>3086</v>
      </c>
      <c r="E7" s="2017" t="s">
        <v>5761</v>
      </c>
      <c r="F7" s="2005"/>
      <c r="G7" s="1892" t="s">
        <v>3159</v>
      </c>
      <c r="H7" s="2016" t="s">
        <v>7538</v>
      </c>
      <c r="I7" s="2016" t="s">
        <v>7274</v>
      </c>
      <c r="J7" s="2016" t="s">
        <v>7539</v>
      </c>
      <c r="L7" s="7" t="s">
        <v>0</v>
      </c>
      <c r="N7" s="4397"/>
      <c r="O7" s="3494" t="s">
        <v>131</v>
      </c>
      <c r="P7" s="3455" t="s">
        <v>198</v>
      </c>
      <c r="Q7" s="3455"/>
      <c r="R7" s="3455"/>
      <c r="S7" s="3495"/>
      <c r="T7" s="3495"/>
      <c r="U7" s="3455"/>
      <c r="V7" s="3495"/>
      <c r="W7" s="5254">
        <f>VLOOKUP($DG$3,'R3_raw'!$F$15:$ALF$115,MATCH(A7,'R3_raw'!$F$13:$ALF$13,0),FALSE)</f>
        <v>81.099999999999994</v>
      </c>
      <c r="X7" s="5254"/>
      <c r="Y7" s="5254"/>
      <c r="Z7" s="3496" t="s">
        <v>200</v>
      </c>
      <c r="AA7" s="5246" t="s">
        <v>6184</v>
      </c>
      <c r="AB7" s="5246"/>
      <c r="AC7" s="5246"/>
      <c r="AD7" s="5246"/>
      <c r="AE7" s="5256">
        <f>VLOOKUP($DG$3,'R4_raw'!$F$15:$CGU$115,MATCH(B7,'R4_raw'!$F$13:$CGU$13,0),FALSE)</f>
        <v>81.400000000000006</v>
      </c>
      <c r="AF7" s="5256"/>
      <c r="AG7" s="5256"/>
      <c r="AH7" s="3496" t="s">
        <v>200</v>
      </c>
      <c r="AI7" s="3456"/>
      <c r="AJ7" s="3455"/>
      <c r="AK7" s="4766">
        <f>VLOOKUP($DG$3,'R4_raw'!$F$15:$CGU$115,MATCH(C7,'R4_raw'!$F$13:$CGU$13,0),FALSE)</f>
        <v>23</v>
      </c>
      <c r="AL7" s="4766"/>
      <c r="AM7" s="3455" t="s">
        <v>76</v>
      </c>
      <c r="AN7" s="3497" t="str">
        <f>IF(AK7&lt;=15,"★","")</f>
        <v/>
      </c>
      <c r="AO7" s="5249">
        <f>VLOOKUP("長野県",'R4_raw'!$F$15:$CGU$115,MATCH(B7,'R4_raw'!$F$13:$CGU$13,0),FALSE)</f>
        <v>81.099999999999994</v>
      </c>
      <c r="AP7" s="5249"/>
      <c r="AQ7" s="3498" t="s">
        <v>200</v>
      </c>
      <c r="AS7" s="2454"/>
      <c r="AT7" s="3503" t="s">
        <v>232</v>
      </c>
      <c r="AU7" s="3506"/>
      <c r="AV7" s="3394"/>
      <c r="AW7" s="3394"/>
      <c r="AX7" s="3394"/>
      <c r="AY7" s="3394"/>
      <c r="AZ7" s="3394"/>
      <c r="BA7" s="4249">
        <f>VLOOKUP($DG$3,'R3_raw'!$F$15:$ALF$115,MATCH(D7,'R3_raw'!$F$13:$ALF$13,0),FALSE)</f>
        <v>4.9000000000000004</v>
      </c>
      <c r="BB7" s="4249"/>
      <c r="BC7" s="4249"/>
      <c r="BD7" s="450" t="s">
        <v>80</v>
      </c>
      <c r="BE7" s="5250" t="s">
        <v>4999</v>
      </c>
      <c r="BF7" s="5250"/>
      <c r="BG7" s="5250"/>
      <c r="BH7" s="5282">
        <f>VLOOKUP($DG$3,'R4_raw'!$F$15:$CGU$115,MATCH(E7,'R4_raw'!$F$13:$CGU$13,0),FALSE)</f>
        <v>4.7</v>
      </c>
      <c r="BI7" s="5282"/>
      <c r="BJ7" s="5282"/>
      <c r="BK7" s="2368" t="s">
        <v>80</v>
      </c>
      <c r="BL7" s="450"/>
      <c r="BM7" s="450"/>
      <c r="BN7" s="450"/>
      <c r="BO7" s="450"/>
      <c r="BP7" s="2368"/>
      <c r="BQ7" s="3507"/>
      <c r="BR7" s="2368"/>
      <c r="BS7" s="4517">
        <f>VLOOKUP("長野県",'R4_raw'!$F$15:$CGU$115,MATCH(E7,'R4_raw'!$F$13:$CGU$13,0),FALSE)</f>
        <v>3.9000000000000004</v>
      </c>
      <c r="BT7" s="4517"/>
      <c r="BU7" s="3508" t="s">
        <v>80</v>
      </c>
      <c r="BV7" s="49"/>
      <c r="BW7" s="4423"/>
      <c r="BX7" s="207" t="s">
        <v>131</v>
      </c>
      <c r="BY7" s="2368" t="s">
        <v>3158</v>
      </c>
      <c r="BZ7" s="3515"/>
      <c r="CA7" s="3515"/>
      <c r="CB7" s="3515"/>
      <c r="CC7" s="3515"/>
      <c r="CD7" s="3515"/>
      <c r="CE7" s="2368"/>
      <c r="CF7" s="4249">
        <f>VLOOKUP($DG$3,'R3_raw'!$F$15:$ALF$115,MATCH(G7,'R3_raw'!$F$13:$ALF$13,0),FALSE)</f>
        <v>6.6315240083507305</v>
      </c>
      <c r="CG7" s="4249"/>
      <c r="CH7" s="4249"/>
      <c r="CI7" s="2368" t="s">
        <v>108</v>
      </c>
      <c r="CJ7" s="4847" t="s">
        <v>4999</v>
      </c>
      <c r="CK7" s="4847"/>
      <c r="CL7" s="4847"/>
      <c r="CM7" s="4847"/>
      <c r="CN7" s="4977">
        <f>VLOOKUP($DG$3,'R4_raw'!$F$15:$CGU$115,MATCH(H7,'R4_raw'!$F$13:$CGU$13,0),FALSE)</f>
        <v>6.4627906976744187</v>
      </c>
      <c r="CO7" s="4977"/>
      <c r="CP7" s="2368" t="s">
        <v>108</v>
      </c>
      <c r="CQ7" s="443"/>
      <c r="CR7" s="4266">
        <f>VLOOKUP($DG$3,'R4_raw'!$F$15:$CGU$115,MATCH(I7,'R4_raw'!$F$13:$CGU$13,0),FALSE)</f>
        <v>860</v>
      </c>
      <c r="CS7" s="4266"/>
      <c r="CT7" s="443"/>
      <c r="CU7" s="3147">
        <f>VLOOKUP($DG$3,'R4_raw'!$F$15:$CGU$115,MATCH(J7,'R4_raw'!$F$13:$CGU$13,0),FALSE)</f>
        <v>40</v>
      </c>
      <c r="CV7" s="2368" t="s">
        <v>76</v>
      </c>
      <c r="CW7" s="3505" t="str">
        <f>IF(CU7&lt;=15,"★","")</f>
        <v/>
      </c>
      <c r="CX7" s="4567">
        <f>VLOOKUP("長野県",'R4_raw'!$F$15:$CGU$115,MATCH(H7,'R4_raw'!$F$13:$CGU$13,0),FALSE)</f>
        <v>6.4082379433289551</v>
      </c>
      <c r="CY7" s="4567"/>
      <c r="CZ7" s="3437" t="s">
        <v>108</v>
      </c>
      <c r="DA7" s="14"/>
      <c r="DB7" s="14"/>
    </row>
    <row r="8" spans="1:118" ht="18.75" customHeight="1" x14ac:dyDescent="0.2">
      <c r="A8" s="1892" t="s">
        <v>7840</v>
      </c>
      <c r="B8" s="2016" t="s">
        <v>1977</v>
      </c>
      <c r="C8" s="1892" t="s">
        <v>1979</v>
      </c>
      <c r="D8" s="2013" t="s">
        <v>3087</v>
      </c>
      <c r="E8" s="2017" t="s">
        <v>5762</v>
      </c>
      <c r="F8" s="2005"/>
      <c r="G8" s="1892"/>
      <c r="H8" s="2016" t="s">
        <v>7519</v>
      </c>
      <c r="I8" s="2016" t="s">
        <v>7520</v>
      </c>
      <c r="J8" s="2016" t="s">
        <v>7523</v>
      </c>
      <c r="L8" s="7" t="s">
        <v>0</v>
      </c>
      <c r="N8" s="4398"/>
      <c r="O8" s="3499" t="s">
        <v>131</v>
      </c>
      <c r="P8" s="2368" t="s">
        <v>199</v>
      </c>
      <c r="Q8" s="2368"/>
      <c r="R8" s="2368"/>
      <c r="S8" s="2368"/>
      <c r="T8" s="2368"/>
      <c r="U8" s="2368"/>
      <c r="V8" s="2368"/>
      <c r="W8" s="4249">
        <f>VLOOKUP($DG$3,'R3_raw'!$F$15:$ALF$115,MATCH(A8,'R3_raw'!$F$13:$ALF$13,0),FALSE)</f>
        <v>84.8</v>
      </c>
      <c r="X8" s="4249"/>
      <c r="Y8" s="4249"/>
      <c r="Z8" s="3442" t="s">
        <v>200</v>
      </c>
      <c r="AA8" s="5247" t="s">
        <v>6184</v>
      </c>
      <c r="AB8" s="5247"/>
      <c r="AC8" s="5247"/>
      <c r="AD8" s="5247"/>
      <c r="AE8" s="5255">
        <f>VLOOKUP($DG$3,'R4_raw'!$F$15:$CGU$115,MATCH(B8,'R4_raw'!$F$13:$CGU$13,0),FALSE)</f>
        <v>85</v>
      </c>
      <c r="AF8" s="5255"/>
      <c r="AG8" s="5255"/>
      <c r="AH8" s="3442" t="s">
        <v>200</v>
      </c>
      <c r="AI8" s="450"/>
      <c r="AJ8" s="2368"/>
      <c r="AK8" s="4766">
        <f>VLOOKUP($DG$3,'R4_raw'!$F$15:$CGU$115,MATCH(C8,'R4_raw'!$F$13:$CGU$13,0),FALSE)</f>
        <v>38</v>
      </c>
      <c r="AL8" s="4766"/>
      <c r="AM8" s="2368" t="s">
        <v>76</v>
      </c>
      <c r="AN8" s="3500" t="str">
        <f>IF(AK8&lt;=15,"★","")</f>
        <v/>
      </c>
      <c r="AO8" s="4249">
        <f>VLOOKUP("長野県",'R4_raw'!$F$15:$CGU$115,MATCH(B8,'R4_raw'!$F$13:$CGU$13,0),FALSE)</f>
        <v>84.9</v>
      </c>
      <c r="AP8" s="4249"/>
      <c r="AQ8" s="3464" t="s">
        <v>200</v>
      </c>
      <c r="AS8" s="2455"/>
      <c r="AT8" s="3503" t="s">
        <v>233</v>
      </c>
      <c r="AU8" s="3442"/>
      <c r="AV8" s="3394"/>
      <c r="AW8" s="3394"/>
      <c r="AX8" s="3394"/>
      <c r="AY8" s="3509"/>
      <c r="AZ8" s="3509"/>
      <c r="BA8" s="4249">
        <f>VLOOKUP($DG$3,'R3_raw'!$F$15:$ALF$115,MATCH(D8,'R3_raw'!$F$13:$ALF$13,0),FALSE)</f>
        <v>6.5</v>
      </c>
      <c r="BB8" s="4249"/>
      <c r="BC8" s="4249"/>
      <c r="BD8" s="450" t="s">
        <v>80</v>
      </c>
      <c r="BE8" s="5250" t="s">
        <v>4999</v>
      </c>
      <c r="BF8" s="5250"/>
      <c r="BG8" s="5250"/>
      <c r="BH8" s="5282">
        <f>VLOOKUP($DG$3,'R4_raw'!$F$15:$CGU$115,MATCH(E8,'R4_raw'!$F$13:$CGU$13,0),FALSE)</f>
        <v>6.4</v>
      </c>
      <c r="BI8" s="5282"/>
      <c r="BJ8" s="5282"/>
      <c r="BK8" s="2368" t="s">
        <v>80</v>
      </c>
      <c r="BL8" s="450"/>
      <c r="BM8" s="450"/>
      <c r="BN8" s="450"/>
      <c r="BO8" s="450"/>
      <c r="BP8" s="2368"/>
      <c r="BQ8" s="3507"/>
      <c r="BR8" s="2368"/>
      <c r="BS8" s="4517">
        <f>VLOOKUP("長野県",'R4_raw'!$F$15:$CGU$115,MATCH(E8,'R4_raw'!$F$13:$CGU$13,0),FALSE)</f>
        <v>5.9</v>
      </c>
      <c r="BT8" s="4517"/>
      <c r="BU8" s="3464" t="s">
        <v>80</v>
      </c>
      <c r="BV8" s="49"/>
      <c r="BW8" s="4424"/>
      <c r="BX8" s="207"/>
      <c r="BY8" s="3516" t="s">
        <v>7601</v>
      </c>
      <c r="BZ8" s="3516"/>
      <c r="CA8" s="3516"/>
      <c r="CB8" s="3516"/>
      <c r="CC8" s="3516"/>
      <c r="CD8" s="3516"/>
      <c r="CE8" s="3516"/>
      <c r="CF8" s="3517"/>
      <c r="CG8" s="3517"/>
      <c r="CH8" s="3517"/>
      <c r="CI8" s="2368"/>
      <c r="CJ8" s="3442"/>
      <c r="CK8" s="3442"/>
      <c r="CL8" s="3442"/>
      <c r="CM8" s="3442"/>
      <c r="CN8" s="5255">
        <f>VLOOKUP($DG$3,'R4_raw'!$F$15:$CGU$115,MATCH(H8,'R4_raw'!$F$13:$CGU$13,0),FALSE)</f>
        <v>89.132197891321979</v>
      </c>
      <c r="CO8" s="5255"/>
      <c r="CP8" s="2368" t="s">
        <v>7634</v>
      </c>
      <c r="CQ8" s="443"/>
      <c r="CR8" s="4266">
        <f>VLOOKUP($DG$3,'R4_raw'!$F$15:$CGU$115,MATCH(I8,'R4_raw'!$F$13:$CGU$13,0),FALSE)</f>
        <v>1233</v>
      </c>
      <c r="CS8" s="4266"/>
      <c r="CT8" s="443"/>
      <c r="CU8" s="3147">
        <f>VLOOKUP($DG$3,'R4_raw'!$F$15:$CGU$115,MATCH(J8,'R4_raw'!$F$13:$CGU$13,0),FALSE)</f>
        <v>75</v>
      </c>
      <c r="CV8" s="2368" t="s">
        <v>76</v>
      </c>
      <c r="CW8" s="3518" t="str">
        <f>IF(CU8&lt;=15,"★","")</f>
        <v/>
      </c>
      <c r="CX8" s="4579">
        <f>VLOOKUP("長野県",'R4_raw'!$F$15:$CGU$115,MATCH(H8,'R4_raw'!$F$13:$CGU$13,0),FALSE)</f>
        <v>92.457331620480829</v>
      </c>
      <c r="CY8" s="4579"/>
      <c r="CZ8" s="3437" t="s">
        <v>7635</v>
      </c>
      <c r="DA8" s="14"/>
      <c r="DB8" s="14"/>
    </row>
    <row r="9" spans="1:118" ht="18.75" customHeight="1" thickBot="1" x14ac:dyDescent="0.25">
      <c r="A9" s="1889"/>
      <c r="B9" s="1889"/>
      <c r="C9" s="1889"/>
      <c r="D9" s="2013" t="s">
        <v>3088</v>
      </c>
      <c r="E9" s="2017" t="s">
        <v>5763</v>
      </c>
      <c r="F9" s="2005"/>
      <c r="G9" s="1889"/>
      <c r="H9" s="2016" t="s">
        <v>7524</v>
      </c>
      <c r="I9" s="2016" t="s">
        <v>7525</v>
      </c>
      <c r="J9" s="2016" t="s">
        <v>7528</v>
      </c>
      <c r="L9" s="7" t="s">
        <v>0</v>
      </c>
      <c r="N9" s="4398"/>
      <c r="O9" s="3501"/>
      <c r="P9" s="1832" t="s">
        <v>8177</v>
      </c>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3502"/>
      <c r="AS9" s="2456"/>
      <c r="AT9" s="3510" t="s">
        <v>234</v>
      </c>
      <c r="AU9" s="3511"/>
      <c r="AV9" s="3512"/>
      <c r="AW9" s="3512"/>
      <c r="AX9" s="3512"/>
      <c r="AY9" s="3512"/>
      <c r="AZ9" s="3512"/>
      <c r="BA9" s="5281">
        <f>VLOOKUP($DG$3,'R3_raw'!$F$15:$ALF$115,MATCH(D9,'R3_raw'!$F$13:$ALF$13,0),FALSE)</f>
        <v>5.3999999999999995</v>
      </c>
      <c r="BB9" s="5281"/>
      <c r="BC9" s="5281"/>
      <c r="BD9" s="2492" t="s">
        <v>80</v>
      </c>
      <c r="BE9" s="5251" t="s">
        <v>4999</v>
      </c>
      <c r="BF9" s="5251"/>
      <c r="BG9" s="5251"/>
      <c r="BH9" s="5252">
        <f>VLOOKUP($DG$3,'R4_raw'!$F$15:$CGU$115,MATCH(E9,'R4_raw'!$F$13:$CGU$13,0),FALSE)</f>
        <v>5.6</v>
      </c>
      <c r="BI9" s="5252"/>
      <c r="BJ9" s="5252"/>
      <c r="BK9" s="2205" t="s">
        <v>80</v>
      </c>
      <c r="BL9" s="2492"/>
      <c r="BM9" s="2492"/>
      <c r="BN9" s="2492"/>
      <c r="BO9" s="2492"/>
      <c r="BP9" s="2205"/>
      <c r="BQ9" s="3513"/>
      <c r="BR9" s="2205"/>
      <c r="BS9" s="4518">
        <f>VLOOKUP("長野県",'R4_raw'!$F$15:$CGU$115,MATCH(E9,'R4_raw'!$F$13:$CGU$13,0),FALSE)</f>
        <v>5.5</v>
      </c>
      <c r="BT9" s="4518"/>
      <c r="BU9" s="3514" t="s">
        <v>80</v>
      </c>
      <c r="BV9" s="19"/>
      <c r="BW9" s="4425"/>
      <c r="BX9" s="2108"/>
      <c r="BY9" s="3519" t="s">
        <v>7240</v>
      </c>
      <c r="BZ9" s="3519"/>
      <c r="CA9" s="3519"/>
      <c r="CB9" s="3519"/>
      <c r="CC9" s="3519"/>
      <c r="CD9" s="3519"/>
      <c r="CE9" s="3519"/>
      <c r="CF9" s="3520"/>
      <c r="CG9" s="3520"/>
      <c r="CH9" s="3520"/>
      <c r="CI9" s="3521"/>
      <c r="CJ9" s="3522"/>
      <c r="CK9" s="3522"/>
      <c r="CL9" s="3522"/>
      <c r="CM9" s="3522"/>
      <c r="CN9" s="5282">
        <f>VLOOKUP($DG$3,'R4_raw'!$F$15:$CGU$115,MATCH(H9,'R4_raw'!$F$13:$CGU$13,0),FALSE)</f>
        <v>33.294730746960042</v>
      </c>
      <c r="CO9" s="5282"/>
      <c r="CP9" s="3523" t="s">
        <v>2417</v>
      </c>
      <c r="CQ9" s="3523"/>
      <c r="CR9" s="5289">
        <f>VLOOKUP($DG$3,'R4_raw'!$F$15:$CGU$115,MATCH(I9,'R4_raw'!$F$13:$CGU$13,0),FALSE)</f>
        <v>1727</v>
      </c>
      <c r="CS9" s="5289"/>
      <c r="CT9" s="3523"/>
      <c r="CU9" s="3524">
        <f>VLOOKUP($DG$3,'R4_raw'!$F$15:$CGU$115,MATCH(J9,'R4_raw'!$F$13:$CGU$13,0),FALSE)</f>
        <v>73</v>
      </c>
      <c r="CV9" s="3523" t="s">
        <v>76</v>
      </c>
      <c r="CW9" s="3525" t="str">
        <f>IF(CU9&lt;=15,"★","")</f>
        <v/>
      </c>
      <c r="CX9" s="5245">
        <f>VLOOKUP("長野県",'R4_raw'!$F$15:$CGU$115,MATCH(H9,'R4_raw'!$F$13:$CGU$13,0),FALSE)</f>
        <v>38.791732909379967</v>
      </c>
      <c r="CY9" s="5245"/>
      <c r="CZ9" s="3526" t="s">
        <v>2417</v>
      </c>
      <c r="DA9" s="14"/>
      <c r="DB9" s="14"/>
    </row>
    <row r="10" spans="1:118" ht="7" customHeight="1" thickBot="1" x14ac:dyDescent="0.25">
      <c r="A10" s="1890"/>
      <c r="B10" s="1890"/>
      <c r="C10" s="1890"/>
      <c r="D10" s="1890"/>
      <c r="E10" s="1890"/>
      <c r="F10" s="1890"/>
      <c r="J10" s="1890"/>
      <c r="L10" s="7" t="s">
        <v>0</v>
      </c>
      <c r="N10" s="53"/>
      <c r="O10" s="53"/>
      <c r="P10" s="53"/>
      <c r="Q10" s="53"/>
      <c r="R10" s="53"/>
      <c r="S10" s="53"/>
      <c r="T10" s="53"/>
      <c r="U10" s="53"/>
      <c r="V10" s="53"/>
      <c r="W10" s="53"/>
      <c r="X10" s="53"/>
      <c r="Y10" s="53"/>
      <c r="Z10" s="53"/>
      <c r="AA10" s="53"/>
      <c r="AB10" s="437"/>
      <c r="AC10" s="437"/>
      <c r="AD10" s="437"/>
      <c r="AE10" s="53"/>
      <c r="AF10" s="53"/>
      <c r="AG10" s="456"/>
      <c r="AH10" s="456"/>
      <c r="AI10" s="456"/>
      <c r="AJ10" s="53"/>
      <c r="AK10" s="233"/>
      <c r="AL10" s="233"/>
      <c r="AM10" s="53"/>
      <c r="AN10" s="53"/>
      <c r="AO10" s="53"/>
      <c r="AP10" s="53"/>
      <c r="AQ10" s="53"/>
      <c r="AR10" s="53"/>
      <c r="AS10" s="53"/>
      <c r="AT10" s="53"/>
      <c r="AU10" s="53"/>
      <c r="AV10" s="53"/>
      <c r="AW10" s="53"/>
      <c r="AX10" s="53"/>
      <c r="AY10" s="53"/>
      <c r="AZ10" s="53"/>
      <c r="BA10" s="53"/>
      <c r="BB10" s="53"/>
      <c r="BC10" s="53"/>
      <c r="BD10" s="53"/>
      <c r="BE10" s="53"/>
      <c r="BF10" s="53"/>
      <c r="BG10" s="53"/>
      <c r="BH10" s="437"/>
      <c r="BI10" s="437"/>
      <c r="BJ10" s="440"/>
      <c r="BK10" s="440"/>
      <c r="BL10" s="456"/>
      <c r="BM10" s="456"/>
      <c r="BN10" s="456"/>
      <c r="BO10" s="440"/>
      <c r="BP10" s="440"/>
      <c r="BQ10" s="440"/>
      <c r="BR10" s="440"/>
      <c r="BS10" s="440"/>
      <c r="BT10" s="456"/>
      <c r="BU10" s="456"/>
      <c r="BV10" s="53"/>
      <c r="BW10" s="53"/>
      <c r="BX10" s="53"/>
      <c r="BY10" s="53"/>
      <c r="BZ10" s="53"/>
      <c r="CA10" s="53"/>
      <c r="CB10" s="53"/>
      <c r="CC10" s="53"/>
      <c r="CD10" s="53"/>
      <c r="CE10" s="53"/>
      <c r="CF10" s="53"/>
      <c r="CG10" s="53"/>
      <c r="CH10" s="53"/>
      <c r="CI10" s="53"/>
      <c r="CJ10" s="53"/>
      <c r="CK10" s="53"/>
      <c r="CL10" s="448"/>
      <c r="CM10" s="448"/>
      <c r="CN10" s="53"/>
      <c r="CO10" s="53"/>
      <c r="CP10" s="456"/>
      <c r="CQ10" s="456"/>
      <c r="CR10" s="53"/>
      <c r="CS10" s="440"/>
      <c r="CT10" s="440"/>
      <c r="CU10" s="53"/>
      <c r="CV10" s="250"/>
      <c r="CW10" s="250"/>
      <c r="CX10" s="440"/>
      <c r="CY10" s="440"/>
      <c r="CZ10" s="53"/>
    </row>
    <row r="11" spans="1:118" ht="17.25" customHeight="1" x14ac:dyDescent="0.2">
      <c r="A11" s="1887"/>
      <c r="B11" s="1887"/>
      <c r="C11" s="1887"/>
      <c r="D11" s="2130"/>
      <c r="E11" s="2130"/>
      <c r="F11" s="1938"/>
      <c r="G11" s="1887"/>
      <c r="H11" s="1887"/>
      <c r="I11" s="1887"/>
      <c r="J11" s="1887"/>
      <c r="L11" s="7" t="s">
        <v>0</v>
      </c>
      <c r="N11" s="5248" t="s">
        <v>299</v>
      </c>
      <c r="O11" s="1783" t="s">
        <v>7052</v>
      </c>
      <c r="P11" s="1784"/>
      <c r="Q11" s="1784"/>
      <c r="R11" s="1784"/>
      <c r="S11" s="1784"/>
      <c r="T11" s="1784"/>
      <c r="U11" s="1784"/>
      <c r="V11" s="1784"/>
      <c r="W11" s="1784"/>
      <c r="X11" s="1784"/>
      <c r="Y11" s="1784"/>
      <c r="Z11" s="1784"/>
      <c r="AA11" s="1784"/>
      <c r="AB11" s="1784"/>
      <c r="AC11" s="1784"/>
      <c r="AD11" s="1785"/>
      <c r="AE11" s="1785"/>
      <c r="AF11" s="1798"/>
      <c r="AG11" s="1798"/>
      <c r="AH11" s="1786"/>
      <c r="AI11" s="1786"/>
      <c r="AJ11" s="1786"/>
      <c r="AK11" s="1798"/>
      <c r="AL11" s="1798"/>
      <c r="AM11" s="1798"/>
      <c r="AN11" s="1798"/>
      <c r="AO11" s="1798"/>
      <c r="AP11" s="1798"/>
      <c r="AQ11" s="1798"/>
      <c r="AR11" s="2461"/>
      <c r="AS11" s="5243" t="s">
        <v>8194</v>
      </c>
      <c r="AT11" s="5243"/>
      <c r="AU11" s="5243"/>
      <c r="AV11" s="5243"/>
      <c r="AW11" s="5243"/>
      <c r="AX11" s="5243"/>
      <c r="AY11" s="5243"/>
      <c r="AZ11" s="5243"/>
      <c r="BA11" s="5241" t="s">
        <v>5134</v>
      </c>
      <c r="BB11" s="5241"/>
      <c r="BC11" s="5241"/>
      <c r="BD11" s="5241"/>
      <c r="BE11" s="5241" t="s">
        <v>5015</v>
      </c>
      <c r="BF11" s="5241"/>
      <c r="BG11" s="5241"/>
      <c r="BH11" s="5241"/>
      <c r="BI11" s="5241" t="s">
        <v>5016</v>
      </c>
      <c r="BJ11" s="5241"/>
      <c r="BK11" s="5241"/>
      <c r="BL11" s="5241"/>
      <c r="BM11" s="5241" t="s">
        <v>5017</v>
      </c>
      <c r="BN11" s="5241"/>
      <c r="BO11" s="5241"/>
      <c r="BP11" s="3735"/>
      <c r="BQ11" s="5283" t="s">
        <v>8178</v>
      </c>
      <c r="BR11" s="5283"/>
      <c r="BS11" s="5291" t="s">
        <v>229</v>
      </c>
      <c r="BT11" s="5291"/>
      <c r="BU11" s="5291"/>
      <c r="BV11" s="2462"/>
      <c r="BW11" s="2460"/>
      <c r="BX11" s="3079"/>
      <c r="BY11" s="2460"/>
      <c r="BZ11" s="2460"/>
      <c r="CA11" s="3079"/>
      <c r="CB11" s="3080"/>
      <c r="CC11" s="3079"/>
      <c r="CD11" s="3079"/>
      <c r="CE11" s="3080"/>
      <c r="CF11" s="5241" t="s">
        <v>5134</v>
      </c>
      <c r="CG11" s="5241"/>
      <c r="CH11" s="5241"/>
      <c r="CI11" s="5241"/>
      <c r="CJ11" s="5241" t="s">
        <v>5015</v>
      </c>
      <c r="CK11" s="5241"/>
      <c r="CL11" s="5241"/>
      <c r="CM11" s="5241"/>
      <c r="CN11" s="5241" t="s">
        <v>5016</v>
      </c>
      <c r="CO11" s="5241"/>
      <c r="CP11" s="5241"/>
      <c r="CQ11" s="5241"/>
      <c r="CR11" s="5241" t="s">
        <v>5017</v>
      </c>
      <c r="CS11" s="5241"/>
      <c r="CT11" s="5241"/>
      <c r="CU11" s="5283" t="s">
        <v>8178</v>
      </c>
      <c r="CV11" s="5283"/>
      <c r="CW11" s="3736"/>
      <c r="CX11" s="5291" t="s">
        <v>229</v>
      </c>
      <c r="CY11" s="5291"/>
      <c r="CZ11" s="3539"/>
    </row>
    <row r="12" spans="1:118" ht="17.25" customHeight="1" x14ac:dyDescent="0.2">
      <c r="A12" s="1887"/>
      <c r="B12" s="1887"/>
      <c r="C12" s="1887"/>
      <c r="D12" s="2130" t="s">
        <v>6220</v>
      </c>
      <c r="E12" s="2130" t="s">
        <v>6221</v>
      </c>
      <c r="F12" s="2130" t="s">
        <v>8117</v>
      </c>
      <c r="G12" s="1903" t="s">
        <v>6257</v>
      </c>
      <c r="H12" s="1903" t="s">
        <v>6258</v>
      </c>
      <c r="I12" s="1903" t="s">
        <v>8147</v>
      </c>
      <c r="J12" s="1887"/>
      <c r="L12" s="7" t="s">
        <v>0</v>
      </c>
      <c r="N12" s="5248"/>
      <c r="O12" s="5285" t="s">
        <v>8185</v>
      </c>
      <c r="P12" s="5286"/>
      <c r="Q12" s="5286"/>
      <c r="R12" s="5286"/>
      <c r="S12" s="5286"/>
      <c r="T12" s="5286"/>
      <c r="U12" s="5286"/>
      <c r="V12" s="5286"/>
      <c r="W12" s="4430" t="s">
        <v>5134</v>
      </c>
      <c r="X12" s="4430"/>
      <c r="Y12" s="4430"/>
      <c r="Z12" s="4430"/>
      <c r="AA12" s="3035"/>
      <c r="AB12" s="4430" t="s">
        <v>5015</v>
      </c>
      <c r="AC12" s="4430"/>
      <c r="AD12" s="4430"/>
      <c r="AE12" s="4430"/>
      <c r="AF12" s="4430" t="s">
        <v>5016</v>
      </c>
      <c r="AG12" s="4430"/>
      <c r="AH12" s="4430"/>
      <c r="AI12" s="4430"/>
      <c r="AJ12" s="4430" t="s">
        <v>5017</v>
      </c>
      <c r="AK12" s="4430"/>
      <c r="AL12" s="4430"/>
      <c r="AM12" s="4430" t="s">
        <v>8178</v>
      </c>
      <c r="AN12" s="4430"/>
      <c r="AO12" s="5261" t="s">
        <v>5011</v>
      </c>
      <c r="AP12" s="5261"/>
      <c r="AQ12" s="5262"/>
      <c r="AR12" s="427"/>
      <c r="AS12" s="62"/>
      <c r="AT12" s="3085" t="s">
        <v>8188</v>
      </c>
      <c r="AU12" s="3085"/>
      <c r="AV12" s="3085"/>
      <c r="AW12" s="3085"/>
      <c r="AX12" s="3085"/>
      <c r="AY12" s="3085"/>
      <c r="AZ12" s="209"/>
      <c r="BA12" s="5227">
        <f>VLOOKUP($DG$3,'R4_raw'!$F$15:$CGU$115,MATCH(D12,'R4_raw'!$F$13:$CGU$13,0),FALSE)/10000</f>
        <v>1192406.3999999999</v>
      </c>
      <c r="BB12" s="5227"/>
      <c r="BC12" s="5227"/>
      <c r="BD12" s="2435" t="s">
        <v>7608</v>
      </c>
      <c r="BE12" s="3527"/>
      <c r="BF12" s="5227">
        <f>VLOOKUP($DG$3,'R4_raw'!$F$15:$CGU$115,MATCH(E12,'R4_raw'!$F$13:$CGU$13,0),FALSE)/10000</f>
        <v>1143648.0436</v>
      </c>
      <c r="BG12" s="5227"/>
      <c r="BH12" s="5227"/>
      <c r="BI12" s="2435" t="s">
        <v>7608</v>
      </c>
      <c r="BJ12" s="5227">
        <f t="shared" ref="BJ12:BJ15" si="0">BF12-BA12</f>
        <v>-48758.356399999931</v>
      </c>
      <c r="BK12" s="5227"/>
      <c r="BL12" s="5227"/>
      <c r="BM12" s="2435" t="s">
        <v>7608</v>
      </c>
      <c r="BN12" s="4846">
        <f>IFERROR(BF12/BA12*100,0)-100</f>
        <v>-4.0890720143736132</v>
      </c>
      <c r="BO12" s="4846"/>
      <c r="BP12" s="2333" t="s">
        <v>274</v>
      </c>
      <c r="BQ12" s="3534" t="str">
        <f>VLOOKUP($DG$3,'R4_raw'!$F$15:$CGU$115,MATCH(F12,'R4_raw'!$F$13:$CGU$13,0),FALSE)</f>
        <v>B</v>
      </c>
      <c r="BR12" s="3535" t="str">
        <f>IF(BQ12="A","★","")</f>
        <v/>
      </c>
      <c r="BS12" s="4846">
        <f>VLOOKUP("長野県",'R4_raw'!$F$15:$CGU$115,MATCH(E12,'R4_raw'!$F$13:$CGU$13,0),FALSE)/VLOOKUP("長野県",'R4_raw'!$F$15:$CGU$115,MATCH(D12,'R4_raw'!$F$13:$CGU$13,0),FALSE)*100-100</f>
        <v>-3.4509772850609295</v>
      </c>
      <c r="BT12" s="4846"/>
      <c r="BU12" s="3531" t="s">
        <v>5007</v>
      </c>
      <c r="BV12" s="2463"/>
      <c r="BW12" s="62"/>
      <c r="BX12" s="2131"/>
      <c r="BY12" s="5230" t="s">
        <v>2368</v>
      </c>
      <c r="BZ12" s="5230"/>
      <c r="CA12" s="5230"/>
      <c r="CB12" s="5230"/>
      <c r="CC12" s="5230"/>
      <c r="CD12" s="5230"/>
      <c r="CE12" s="5230"/>
      <c r="CF12" s="5005">
        <f>VLOOKUP($DG$3,'R4_raw'!$F$15:$CGU$115,MATCH(G12,'R4_raw'!$F$13:$CGU$13,0),FALSE)/10000</f>
        <v>73486.3</v>
      </c>
      <c r="CG12" s="5005"/>
      <c r="CH12" s="5005"/>
      <c r="CI12" s="3450" t="s">
        <v>7608</v>
      </c>
      <c r="CJ12" s="2368"/>
      <c r="CK12" s="5005">
        <f>VLOOKUP($DG$3,'R4_raw'!$F$15:$CGU$115,MATCH(H12,'R4_raw'!$F$13:$CGU$13,0),FALSE)/10000</f>
        <v>72477.077499999999</v>
      </c>
      <c r="CL12" s="5005"/>
      <c r="CM12" s="5005"/>
      <c r="CN12" s="3450" t="s">
        <v>7608</v>
      </c>
      <c r="CO12" s="5005">
        <f t="shared" ref="CO12:CO27" si="1">CK12-CF12</f>
        <v>-1009.2225000000035</v>
      </c>
      <c r="CP12" s="5005"/>
      <c r="CQ12" s="5005"/>
      <c r="CR12" s="3450" t="s">
        <v>7608</v>
      </c>
      <c r="CS12" s="5203">
        <f>IFERROR((CK12/CF12*100),0)-100</f>
        <v>-1.3733478212945869</v>
      </c>
      <c r="CT12" s="5203"/>
      <c r="CU12" s="450" t="s">
        <v>274</v>
      </c>
      <c r="CV12" s="2368" t="str">
        <f>VLOOKUP($DG$3,'R4_raw'!$F$15:$CGU$115,MATCH(I12,'R4_raw'!$F$13:$CGU$13,0),FALSE)</f>
        <v>A</v>
      </c>
      <c r="CW12" s="3536" t="str">
        <f>IF(CV12="A","★","")</f>
        <v>★</v>
      </c>
      <c r="CX12" s="5203">
        <f>VLOOKUP("長野県",'R4_raw'!$F$15:$CGU$115,MATCH(H12,'R4_raw'!$F$13:$CGU$13,0),FALSE)/VLOOKUP("長野県",'R4_raw'!$F$15:$CGU$115,MATCH(G12,'R4_raw'!$F$13:$CGU$13,0),FALSE)*100-100</f>
        <v>-6.4957254226279133</v>
      </c>
      <c r="CY12" s="5203"/>
      <c r="CZ12" s="3464" t="s">
        <v>80</v>
      </c>
    </row>
    <row r="13" spans="1:118" ht="17.25" customHeight="1" x14ac:dyDescent="0.2">
      <c r="A13" s="1903" t="s">
        <v>6186</v>
      </c>
      <c r="B13" s="1903" t="s">
        <v>6187</v>
      </c>
      <c r="C13" s="1903" t="s">
        <v>8069</v>
      </c>
      <c r="D13" s="2130" t="s">
        <v>6226</v>
      </c>
      <c r="E13" s="2130" t="s">
        <v>6227</v>
      </c>
      <c r="F13" s="2130" t="s">
        <v>8123</v>
      </c>
      <c r="G13" s="1903" t="s">
        <v>6259</v>
      </c>
      <c r="H13" s="1903" t="s">
        <v>6260</v>
      </c>
      <c r="I13" s="1903" t="s">
        <v>8149</v>
      </c>
      <c r="J13" s="1887"/>
      <c r="L13" s="7" t="s">
        <v>0</v>
      </c>
      <c r="N13" s="5248"/>
      <c r="O13" s="325"/>
      <c r="P13" s="4344" t="s">
        <v>5006</v>
      </c>
      <c r="Q13" s="4344"/>
      <c r="R13" s="4344"/>
      <c r="S13" s="4344"/>
      <c r="T13" s="4344"/>
      <c r="U13" s="4344"/>
      <c r="V13" s="4344"/>
      <c r="W13" s="5005">
        <f>VLOOKUP($DG$3,'R4_raw'!$F$15:$CGU$115,MATCH(A13,'R4_raw'!$F$13:$CGU$13,0),FALSE)</f>
        <v>111633</v>
      </c>
      <c r="X13" s="5005"/>
      <c r="Y13" s="5005"/>
      <c r="Z13" s="3450" t="s">
        <v>6285</v>
      </c>
      <c r="AA13" s="2368"/>
      <c r="AB13" s="5005">
        <f>VLOOKUP($DG$3,'R4_raw'!$F$15:$CGU$115,MATCH(B13,'R4_raw'!$F$13:$CGU$13,0),FALSE)</f>
        <v>111788</v>
      </c>
      <c r="AC13" s="5005"/>
      <c r="AD13" s="5005"/>
      <c r="AE13" s="3450" t="s">
        <v>6285</v>
      </c>
      <c r="AF13" s="5244">
        <f>AB13-W13</f>
        <v>155</v>
      </c>
      <c r="AG13" s="5244"/>
      <c r="AH13" s="5244"/>
      <c r="AI13" s="3450" t="s">
        <v>6285</v>
      </c>
      <c r="AJ13" s="5203">
        <f>IFERROR(AB13/W13*100,0)-100</f>
        <v>0.13884783173435267</v>
      </c>
      <c r="AK13" s="5203"/>
      <c r="AL13" s="2111" t="s">
        <v>5009</v>
      </c>
      <c r="AM13" s="3449" t="str">
        <f>VLOOKUP($DG$3,'R4_raw'!$F$15:$CGU$115,MATCH(C13,'R4_raw'!$F$13:$CGU$13,0),FALSE)</f>
        <v>A</v>
      </c>
      <c r="AN13" s="3436" t="str">
        <f>IF(AM13="A","★","")</f>
        <v>★</v>
      </c>
      <c r="AO13" s="5203">
        <f>VLOOKUP("長野県",'R4_raw'!$F$15:$CGU$115,MATCH(B13,'R4_raw'!$F$13:$CGU$13,0),FALSE)/VLOOKUP("長野県",'R4_raw'!$F$15:$CGU$115,MATCH(A13,'R4_raw'!$F$13:$CGU$13,0),FALSE)*100-100</f>
        <v>0.21282089280884975</v>
      </c>
      <c r="AP13" s="5203"/>
      <c r="AQ13" s="3447" t="s">
        <v>5007</v>
      </c>
      <c r="AR13" s="427"/>
      <c r="AS13" s="62"/>
      <c r="AT13" s="2131"/>
      <c r="AU13" s="5230" t="s">
        <v>3524</v>
      </c>
      <c r="AV13" s="5230"/>
      <c r="AW13" s="5230"/>
      <c r="AX13" s="5230"/>
      <c r="AY13" s="5230"/>
      <c r="AZ13" s="5230"/>
      <c r="BA13" s="5005">
        <f>VLOOKUP($DG$3,'R4_raw'!$F$15:$CGU$115,MATCH(D13,'R4_raw'!$F$13:$CGU$13,0),FALSE)/10000</f>
        <v>479462.7</v>
      </c>
      <c r="BB13" s="5005"/>
      <c r="BC13" s="5005"/>
      <c r="BD13" s="3450" t="s">
        <v>7608</v>
      </c>
      <c r="BE13" s="2368"/>
      <c r="BF13" s="5005">
        <f>VLOOKUP($DG$3,'R4_raw'!$F$15:$CGU$115,MATCH(E13,'R4_raw'!$F$13:$CGU$13,0),FALSE)/10000</f>
        <v>467049.34580000001</v>
      </c>
      <c r="BG13" s="5005"/>
      <c r="BH13" s="5005"/>
      <c r="BI13" s="3450" t="s">
        <v>7608</v>
      </c>
      <c r="BJ13" s="5005">
        <f t="shared" si="0"/>
        <v>-12413.354200000002</v>
      </c>
      <c r="BK13" s="5005"/>
      <c r="BL13" s="5005"/>
      <c r="BM13" s="3450" t="s">
        <v>7608</v>
      </c>
      <c r="BN13" s="5203">
        <f t="shared" ref="BN13:BN15" si="2">IFERROR(BF13/BA13*100,0)-100</f>
        <v>-2.5890135353594701</v>
      </c>
      <c r="BO13" s="5203"/>
      <c r="BP13" s="450" t="s">
        <v>274</v>
      </c>
      <c r="BQ13" s="3449" t="str">
        <f>VLOOKUP($DG$3,'R4_raw'!$F$15:$CGU$115,MATCH(F13,'R4_raw'!$F$13:$CGU$13,0),FALSE)</f>
        <v>A</v>
      </c>
      <c r="BR13" s="3536" t="str">
        <f t="shared" ref="BR13:BR15" si="3">IF(BQ13="A","★","")</f>
        <v>★</v>
      </c>
      <c r="BS13" s="5203">
        <f>VLOOKUP("長野県",'R4_raw'!$F$15:$CGU$115,MATCH(E13,'R4_raw'!$F$13:$CGU$13,0),FALSE)/VLOOKUP("長野県",'R4_raw'!$F$15:$CGU$115,MATCH(D13,'R4_raw'!$F$13:$CGU$13,0),FALSE)*100-100</f>
        <v>-2.3799548015724383</v>
      </c>
      <c r="BT13" s="5203"/>
      <c r="BU13" s="3447" t="s">
        <v>5007</v>
      </c>
      <c r="BV13" s="3092"/>
      <c r="BW13" s="62"/>
      <c r="BX13" s="2131"/>
      <c r="BY13" s="5230" t="s">
        <v>4966</v>
      </c>
      <c r="BZ13" s="5230"/>
      <c r="CA13" s="5230"/>
      <c r="CB13" s="5230"/>
      <c r="CC13" s="5230"/>
      <c r="CD13" s="5230"/>
      <c r="CE13" s="5230"/>
      <c r="CF13" s="5005">
        <f>VLOOKUP($DG$3,'R4_raw'!$F$15:$CGU$115,MATCH(G13,'R4_raw'!$F$13:$CGU$13,0),FALSE)/10000</f>
        <v>178384.3</v>
      </c>
      <c r="CG13" s="5005"/>
      <c r="CH13" s="5005"/>
      <c r="CI13" s="3450" t="s">
        <v>7608</v>
      </c>
      <c r="CJ13" s="2368"/>
      <c r="CK13" s="5005">
        <f>VLOOKUP($DG$3,'R4_raw'!$F$15:$CGU$115,MATCH(H13,'R4_raw'!$F$13:$CGU$13,0),FALSE)/10000</f>
        <v>158450.3303</v>
      </c>
      <c r="CL13" s="5005"/>
      <c r="CM13" s="5005"/>
      <c r="CN13" s="3450" t="s">
        <v>7608</v>
      </c>
      <c r="CO13" s="5005">
        <f t="shared" si="1"/>
        <v>-19933.969699999987</v>
      </c>
      <c r="CP13" s="5005"/>
      <c r="CQ13" s="5005"/>
      <c r="CR13" s="3450" t="s">
        <v>7608</v>
      </c>
      <c r="CS13" s="5203">
        <f t="shared" ref="CS13:CS18" si="4">IFERROR((CK13/CF13*100),0)-100</f>
        <v>-11.174733258476209</v>
      </c>
      <c r="CT13" s="5203"/>
      <c r="CU13" s="450" t="s">
        <v>274</v>
      </c>
      <c r="CV13" s="2368" t="str">
        <f>VLOOKUP($DG$3,'R4_raw'!$F$15:$CGU$115,MATCH(I13,'R4_raw'!$F$13:$CGU$13,0),FALSE)</f>
        <v>D</v>
      </c>
      <c r="CW13" s="3536" t="str">
        <f t="shared" ref="CW13:CW26" si="5">IF(CV13="A","★","")</f>
        <v/>
      </c>
      <c r="CX13" s="5203">
        <f>VLOOKUP("長野県",'R4_raw'!$F$15:$CGU$115,MATCH(H13,'R4_raw'!$F$13:$CGU$13,0),FALSE)/VLOOKUP("長野県",'R4_raw'!$F$15:$CGU$115,MATCH(G13,'R4_raw'!$F$13:$CGU$13,0),FALSE)*100-100</f>
        <v>-8.1895269382846152</v>
      </c>
      <c r="CY13" s="5203"/>
      <c r="CZ13" s="3464" t="s">
        <v>5007</v>
      </c>
    </row>
    <row r="14" spans="1:118" ht="26.25" customHeight="1" x14ac:dyDescent="0.2">
      <c r="A14" s="1903" t="s">
        <v>6188</v>
      </c>
      <c r="B14" s="1903" t="s">
        <v>6189</v>
      </c>
      <c r="C14" s="1903" t="s">
        <v>8071</v>
      </c>
      <c r="D14" s="2130" t="s">
        <v>6228</v>
      </c>
      <c r="E14" s="2130" t="s">
        <v>6229</v>
      </c>
      <c r="F14" s="2130" t="s">
        <v>8125</v>
      </c>
      <c r="G14" s="1903" t="s">
        <v>6261</v>
      </c>
      <c r="H14" s="1903" t="s">
        <v>6262</v>
      </c>
      <c r="I14" s="1903" t="s">
        <v>8151</v>
      </c>
      <c r="J14" s="1893"/>
      <c r="L14" s="7" t="s">
        <v>0</v>
      </c>
      <c r="N14" s="5248"/>
      <c r="O14" s="325"/>
      <c r="P14" s="4344" t="s">
        <v>5018</v>
      </c>
      <c r="Q14" s="4344"/>
      <c r="R14" s="4344"/>
      <c r="S14" s="4344"/>
      <c r="T14" s="4344"/>
      <c r="U14" s="4344"/>
      <c r="V14" s="4344"/>
      <c r="W14" s="5005">
        <f>VLOOKUP($DG$3,'R4_raw'!$F$15:$CGU$115,MATCH(A14,'R4_raw'!$F$13:$CGU$13,0),FALSE)</f>
        <v>21040</v>
      </c>
      <c r="X14" s="5005"/>
      <c r="Y14" s="5005"/>
      <c r="Z14" s="3450" t="s">
        <v>6285</v>
      </c>
      <c r="AA14" s="2368"/>
      <c r="AB14" s="5005">
        <f>VLOOKUP($DG$3,'R4_raw'!$F$15:$CGU$115,MATCH(B14,'R4_raw'!$F$13:$CGU$13,0),FALSE)</f>
        <v>20561</v>
      </c>
      <c r="AC14" s="5005"/>
      <c r="AD14" s="5005"/>
      <c r="AE14" s="3450" t="s">
        <v>6285</v>
      </c>
      <c r="AF14" s="5244">
        <f>AB14-W14</f>
        <v>-479</v>
      </c>
      <c r="AG14" s="5244"/>
      <c r="AH14" s="5244"/>
      <c r="AI14" s="3450" t="s">
        <v>6285</v>
      </c>
      <c r="AJ14" s="5203">
        <f>IFERROR(AB14/W14*100,0)-100</f>
        <v>-2.2766159695817549</v>
      </c>
      <c r="AK14" s="5203"/>
      <c r="AL14" s="2111" t="s">
        <v>5009</v>
      </c>
      <c r="AM14" s="3449" t="str">
        <f>VLOOKUP($DG$3,'R4_raw'!$F$15:$CGU$115,MATCH(C14,'R4_raw'!$F$13:$CGU$13,0),FALSE)</f>
        <v>A</v>
      </c>
      <c r="AN14" s="3436" t="str">
        <f>IF(AM14="A","★","")</f>
        <v>★</v>
      </c>
      <c r="AO14" s="5203">
        <f>VLOOKUP("長野県",'R4_raw'!$F$15:$CGU$115,MATCH(B14,'R4_raw'!$F$13:$CGU$13,0),FALSE)/VLOOKUP("長野県",'R4_raw'!$F$15:$CGU$115,MATCH(A14,'R4_raw'!$F$13:$CGU$13,0),FALSE)*100-100</f>
        <v>-1.3215820474894286</v>
      </c>
      <c r="AP14" s="5203"/>
      <c r="AQ14" s="3447" t="s">
        <v>5007</v>
      </c>
      <c r="AR14" s="427"/>
      <c r="AS14" s="62"/>
      <c r="AT14" s="2131"/>
      <c r="AU14" s="5284" t="s">
        <v>8192</v>
      </c>
      <c r="AV14" s="4380"/>
      <c r="AW14" s="4380"/>
      <c r="AX14" s="4380"/>
      <c r="AY14" s="4380"/>
      <c r="AZ14" s="4380"/>
      <c r="BA14" s="5005">
        <f>VLOOKUP($DG$3,'R4_raw'!$F$15:$CGU$115,MATCH(D14,'R4_raw'!$F$13:$CGU$13,0),FALSE)/10000</f>
        <v>212867.7</v>
      </c>
      <c r="BB14" s="5005"/>
      <c r="BC14" s="5005"/>
      <c r="BD14" s="3450" t="s">
        <v>7608</v>
      </c>
      <c r="BE14" s="2368"/>
      <c r="BF14" s="5005">
        <f>VLOOKUP($DG$3,'R4_raw'!$F$15:$CGU$115,MATCH(E14,'R4_raw'!$F$13:$CGU$13,0),FALSE)/10000</f>
        <v>206607.40650000001</v>
      </c>
      <c r="BG14" s="5005"/>
      <c r="BH14" s="5005"/>
      <c r="BI14" s="3450" t="s">
        <v>7608</v>
      </c>
      <c r="BJ14" s="5005">
        <f t="shared" si="0"/>
        <v>-6260.2934999999998</v>
      </c>
      <c r="BK14" s="5005"/>
      <c r="BL14" s="5005"/>
      <c r="BM14" s="3450" t="s">
        <v>7608</v>
      </c>
      <c r="BN14" s="5203">
        <f t="shared" si="2"/>
        <v>-2.9409316209081879</v>
      </c>
      <c r="BO14" s="5203"/>
      <c r="BP14" s="450" t="s">
        <v>274</v>
      </c>
      <c r="BQ14" s="3449" t="str">
        <f>VLOOKUP($DG$3,'R4_raw'!$F$15:$CGU$115,MATCH(F14,'R4_raw'!$F$13:$CGU$13,0),FALSE)</f>
        <v>B</v>
      </c>
      <c r="BR14" s="3536" t="str">
        <f t="shared" si="3"/>
        <v/>
      </c>
      <c r="BS14" s="5203">
        <f>VLOOKUP("長野県",'R4_raw'!$F$15:$CGU$115,MATCH(E14,'R4_raw'!$F$13:$CGU$13,0),FALSE)/VLOOKUP("長野県",'R4_raw'!$F$15:$CGU$115,MATCH(D14,'R4_raw'!$F$13:$CGU$13,0),FALSE)*100-100</f>
        <v>-3.6447640438547921</v>
      </c>
      <c r="BT14" s="5203"/>
      <c r="BU14" s="3447" t="s">
        <v>5007</v>
      </c>
      <c r="BV14" s="3092"/>
      <c r="BW14" s="62"/>
      <c r="BX14" s="2131"/>
      <c r="BY14" s="5230" t="s">
        <v>4967</v>
      </c>
      <c r="BZ14" s="5230"/>
      <c r="CA14" s="5230"/>
      <c r="CB14" s="5230"/>
      <c r="CC14" s="5230"/>
      <c r="CD14" s="5230"/>
      <c r="CE14" s="5230"/>
      <c r="CF14" s="5005">
        <f>VLOOKUP($DG$3,'R4_raw'!$F$15:$CGU$115,MATCH(G14,'R4_raw'!$F$13:$CGU$13,0),FALSE)/10000</f>
        <v>13021.9</v>
      </c>
      <c r="CG14" s="5005"/>
      <c r="CH14" s="5005"/>
      <c r="CI14" s="3450" t="s">
        <v>7608</v>
      </c>
      <c r="CJ14" s="2368"/>
      <c r="CK14" s="5005">
        <f>VLOOKUP($DG$3,'R4_raw'!$F$15:$CGU$115,MATCH(H14,'R4_raw'!$F$13:$CGU$13,0),FALSE)/10000</f>
        <v>10742.768700000001</v>
      </c>
      <c r="CL14" s="5005"/>
      <c r="CM14" s="5005"/>
      <c r="CN14" s="3450" t="s">
        <v>7608</v>
      </c>
      <c r="CO14" s="5005">
        <f t="shared" si="1"/>
        <v>-2279.1312999999991</v>
      </c>
      <c r="CP14" s="5005"/>
      <c r="CQ14" s="5005"/>
      <c r="CR14" s="3450" t="s">
        <v>7608</v>
      </c>
      <c r="CS14" s="5203">
        <f t="shared" si="4"/>
        <v>-17.502294596026687</v>
      </c>
      <c r="CT14" s="5203"/>
      <c r="CU14" s="450" t="s">
        <v>274</v>
      </c>
      <c r="CV14" s="2368" t="str">
        <f>VLOOKUP($DG$3,'R4_raw'!$F$15:$CGU$115,MATCH(I14,'R4_raw'!$F$13:$CGU$13,0),FALSE)</f>
        <v>D</v>
      </c>
      <c r="CW14" s="3536" t="str">
        <f t="shared" si="5"/>
        <v/>
      </c>
      <c r="CX14" s="5203">
        <f>VLOOKUP("長野県",'R4_raw'!$F$15:$CGU$115,MATCH(H14,'R4_raw'!$F$13:$CGU$13,0),FALSE)/VLOOKUP("長野県",'R4_raw'!$F$15:$CGU$115,MATCH(G14,'R4_raw'!$F$13:$CGU$13,0),FALSE)*100-100</f>
        <v>-7.3387265346686519</v>
      </c>
      <c r="CY14" s="5203"/>
      <c r="CZ14" s="3464" t="s">
        <v>5007</v>
      </c>
    </row>
    <row r="15" spans="1:118" ht="17.25" customHeight="1" x14ac:dyDescent="0.2">
      <c r="A15" s="1903" t="s">
        <v>6190</v>
      </c>
      <c r="B15" s="1903" t="s">
        <v>6191</v>
      </c>
      <c r="C15" s="1903" t="s">
        <v>8073</v>
      </c>
      <c r="D15" s="2130" t="s">
        <v>6230</v>
      </c>
      <c r="E15" s="2130" t="s">
        <v>6231</v>
      </c>
      <c r="F15" s="2130" t="s">
        <v>8127</v>
      </c>
      <c r="G15" s="1903" t="s">
        <v>6263</v>
      </c>
      <c r="H15" s="1903" t="s">
        <v>6264</v>
      </c>
      <c r="I15" s="1903" t="s">
        <v>8153</v>
      </c>
      <c r="J15" s="1893"/>
      <c r="L15" s="7" t="s">
        <v>0</v>
      </c>
      <c r="N15" s="5248"/>
      <c r="O15" s="325"/>
      <c r="P15" s="4344" t="s">
        <v>3677</v>
      </c>
      <c r="Q15" s="4344"/>
      <c r="R15" s="4344"/>
      <c r="S15" s="4344"/>
      <c r="T15" s="4344"/>
      <c r="U15" s="4344"/>
      <c r="V15" s="4344"/>
      <c r="W15" s="5242">
        <f>VLOOKUP($DG$3,'R4_raw'!$F$15:$CGU$115,MATCH(A15,'R4_raw'!$F$13:$CGU$13,0),FALSE)</f>
        <v>18.847473417358668</v>
      </c>
      <c r="X15" s="5242"/>
      <c r="Y15" s="5242"/>
      <c r="Z15" s="450" t="s">
        <v>14</v>
      </c>
      <c r="AA15" s="2368"/>
      <c r="AB15" s="5203">
        <f>VLOOKUP($DG$3,'R4_raw'!$F$15:$CGU$115,MATCH(B15,'R4_raw'!$F$13:$CGU$13,0),FALSE)</f>
        <v>18.392850753211437</v>
      </c>
      <c r="AC15" s="5203"/>
      <c r="AD15" s="5203"/>
      <c r="AE15" s="450" t="s">
        <v>14</v>
      </c>
      <c r="AF15" s="3507"/>
      <c r="AG15" s="3507"/>
      <c r="AH15" s="443"/>
      <c r="AI15" s="3450"/>
      <c r="AJ15" s="5242">
        <f>AB15-W15</f>
        <v>-0.45462266414723018</v>
      </c>
      <c r="AK15" s="5242"/>
      <c r="AL15" s="2111" t="s">
        <v>14</v>
      </c>
      <c r="AM15" s="3449" t="str">
        <f>VLOOKUP($DG$3,'R4_raw'!$F$15:$CGU$115,MATCH(C15,'R4_raw'!$F$13:$CGU$13,0),FALSE)</f>
        <v>〇</v>
      </c>
      <c r="AN15" s="3436" t="str">
        <f>IF(AM15="◎","★","")</f>
        <v/>
      </c>
      <c r="AO15" s="5203">
        <f>VLOOKUP("長野県",'R4_raw'!$F$15:$CGU$115,MATCH(B15,'R4_raw'!$F$13:$CGU$13,0),FALSE)-VLOOKUP("長野県",'R4_raw'!$F$15:$CGU$115,MATCH(A15,'R4_raw'!$F$13:$CGU$13,0),FALSE)</f>
        <v>-0.26727731257971143</v>
      </c>
      <c r="AP15" s="5203"/>
      <c r="AQ15" s="3447" t="s">
        <v>5007</v>
      </c>
      <c r="AR15" s="427"/>
      <c r="AS15" s="62"/>
      <c r="AT15" s="2132"/>
      <c r="AU15" s="5230" t="s">
        <v>11</v>
      </c>
      <c r="AV15" s="5230"/>
      <c r="AW15" s="5230"/>
      <c r="AX15" s="5230"/>
      <c r="AY15" s="5230"/>
      <c r="AZ15" s="5230"/>
      <c r="BA15" s="5005">
        <f>VLOOKUP($DG$3,'R4_raw'!$F$15:$CGU$115,MATCH(D15,'R4_raw'!$F$13:$CGU$13,0),FALSE)/10000</f>
        <v>415801.2</v>
      </c>
      <c r="BB15" s="5005"/>
      <c r="BC15" s="5005"/>
      <c r="BD15" s="3450" t="s">
        <v>7608</v>
      </c>
      <c r="BE15" s="2368"/>
      <c r="BF15" s="5005">
        <f>VLOOKUP($DG$3,'R4_raw'!$F$15:$CGU$115,MATCH(E15,'R4_raw'!$F$13:$CGU$13,0),FALSE)/10000</f>
        <v>413245.05050000001</v>
      </c>
      <c r="BG15" s="5005"/>
      <c r="BH15" s="5005"/>
      <c r="BI15" s="3450" t="s">
        <v>7608</v>
      </c>
      <c r="BJ15" s="5005">
        <f t="shared" si="0"/>
        <v>-2556.1494999999995</v>
      </c>
      <c r="BK15" s="5005"/>
      <c r="BL15" s="5005"/>
      <c r="BM15" s="3450" t="s">
        <v>7608</v>
      </c>
      <c r="BN15" s="5203">
        <f t="shared" si="2"/>
        <v>-0.61475279532622551</v>
      </c>
      <c r="BO15" s="5203"/>
      <c r="BP15" s="450" t="s">
        <v>274</v>
      </c>
      <c r="BQ15" s="3449" t="str">
        <f>VLOOKUP($DG$3,'R4_raw'!$F$15:$CGU$115,MATCH(F15,'R4_raw'!$F$13:$CGU$13,0),FALSE)</f>
        <v>A</v>
      </c>
      <c r="BR15" s="3536" t="str">
        <f t="shared" si="3"/>
        <v>★</v>
      </c>
      <c r="BS15" s="5203">
        <f>VLOOKUP("長野県",'R4_raw'!$F$15:$CGU$115,MATCH(E15,'R4_raw'!$F$13:$CGU$13,0),FALSE)/VLOOKUP("長野県",'R4_raw'!$F$15:$CGU$115,MATCH(D15,'R4_raw'!$F$13:$CGU$13,0),FALSE)*100-100</f>
        <v>-2.6486997650744968</v>
      </c>
      <c r="BT15" s="5203"/>
      <c r="BU15" s="3447" t="s">
        <v>5007</v>
      </c>
      <c r="BV15" s="3092"/>
      <c r="BW15" s="62"/>
      <c r="BX15" s="2131"/>
      <c r="BY15" s="5230" t="s">
        <v>4968</v>
      </c>
      <c r="BZ15" s="5230"/>
      <c r="CA15" s="5230"/>
      <c r="CB15" s="5230"/>
      <c r="CC15" s="5230"/>
      <c r="CD15" s="5230"/>
      <c r="CE15" s="5230"/>
      <c r="CF15" s="5005">
        <f>VLOOKUP($DG$3,'R4_raw'!$F$15:$CGU$115,MATCH(G15,'R4_raw'!$F$13:$CGU$13,0),FALSE)/10000</f>
        <v>0</v>
      </c>
      <c r="CG15" s="5005"/>
      <c r="CH15" s="5005"/>
      <c r="CI15" s="3450" t="s">
        <v>7608</v>
      </c>
      <c r="CJ15" s="2368"/>
      <c r="CK15" s="5005">
        <f>VLOOKUP($DG$3,'R4_raw'!$F$15:$CGU$115,MATCH(H15,'R4_raw'!$F$13:$CGU$13,0),FALSE)/10000</f>
        <v>0</v>
      </c>
      <c r="CL15" s="5005"/>
      <c r="CM15" s="5005"/>
      <c r="CN15" s="3450" t="s">
        <v>7608</v>
      </c>
      <c r="CO15" s="5005">
        <f t="shared" si="1"/>
        <v>0</v>
      </c>
      <c r="CP15" s="5005"/>
      <c r="CQ15" s="5005"/>
      <c r="CR15" s="3450" t="s">
        <v>7608</v>
      </c>
      <c r="CS15" s="5203">
        <f>IFERROR((CK15/CF15*100),0)-100</f>
        <v>-100</v>
      </c>
      <c r="CT15" s="5203"/>
      <c r="CU15" s="450" t="s">
        <v>274</v>
      </c>
      <c r="CV15" s="2368" t="str">
        <f>VLOOKUP($DG$3,'R4_raw'!$F$15:$CGU$115,MATCH(I15,'R4_raw'!$F$13:$CGU$13,0),FALSE)</f>
        <v>-</v>
      </c>
      <c r="CW15" s="3536" t="str">
        <f t="shared" si="5"/>
        <v/>
      </c>
      <c r="CX15" s="5203">
        <f>VLOOKUP("長野県",'R4_raw'!$F$15:$CGU$115,MATCH(H15,'R4_raw'!$F$13:$CGU$13,0),FALSE)/VLOOKUP("長野県",'R4_raw'!$F$15:$CGU$115,MATCH(G15,'R4_raw'!$F$13:$CGU$13,0),FALSE)*100-100</f>
        <v>-41.033200211064326</v>
      </c>
      <c r="CY15" s="5203"/>
      <c r="CZ15" s="3464" t="s">
        <v>5007</v>
      </c>
    </row>
    <row r="16" spans="1:118" ht="18.75" customHeight="1" x14ac:dyDescent="0.2">
      <c r="A16" s="1887"/>
      <c r="B16" s="1887"/>
      <c r="C16" s="1887"/>
      <c r="D16" s="2130" t="s">
        <v>8915</v>
      </c>
      <c r="E16" s="2130" t="s">
        <v>8916</v>
      </c>
      <c r="F16" s="2130" t="s">
        <v>8917</v>
      </c>
      <c r="G16" s="1903" t="s">
        <v>6265</v>
      </c>
      <c r="H16" s="1903" t="s">
        <v>6266</v>
      </c>
      <c r="I16" s="1903" t="s">
        <v>8155</v>
      </c>
      <c r="J16" s="1893"/>
      <c r="L16" s="7" t="s">
        <v>0</v>
      </c>
      <c r="N16" s="5248"/>
      <c r="O16" s="4600" t="s">
        <v>8186</v>
      </c>
      <c r="P16" s="4601"/>
      <c r="Q16" s="4601"/>
      <c r="R16" s="4601"/>
      <c r="S16" s="4601"/>
      <c r="T16" s="4601"/>
      <c r="U16" s="4601"/>
      <c r="V16" s="4601"/>
      <c r="W16" s="4430" t="s">
        <v>5134</v>
      </c>
      <c r="X16" s="4430"/>
      <c r="Y16" s="4430"/>
      <c r="Z16" s="4430"/>
      <c r="AA16" s="3035"/>
      <c r="AB16" s="4430" t="s">
        <v>5015</v>
      </c>
      <c r="AC16" s="4430"/>
      <c r="AD16" s="4430"/>
      <c r="AE16" s="4430"/>
      <c r="AF16" s="4430" t="s">
        <v>5016</v>
      </c>
      <c r="AG16" s="4430"/>
      <c r="AH16" s="4430"/>
      <c r="AI16" s="4430"/>
      <c r="AJ16" s="4430" t="s">
        <v>5017</v>
      </c>
      <c r="AK16" s="4430"/>
      <c r="AL16" s="4430"/>
      <c r="AM16" s="4430" t="s">
        <v>8178</v>
      </c>
      <c r="AN16" s="4430"/>
      <c r="AO16" s="5261" t="s">
        <v>229</v>
      </c>
      <c r="AP16" s="5261"/>
      <c r="AQ16" s="5262"/>
      <c r="AR16" s="427"/>
      <c r="AS16" s="62"/>
      <c r="AT16" s="2132"/>
      <c r="AU16" s="4796" t="s">
        <v>8880</v>
      </c>
      <c r="AV16" s="4796"/>
      <c r="AW16" s="4796"/>
      <c r="AX16" s="4796"/>
      <c r="AY16" s="4796"/>
      <c r="AZ16" s="4796"/>
      <c r="BA16" s="5005">
        <f>VLOOKUP($DG$3,'R4_raw'!$F$15:$CGU$115,MATCH(D16,'R4_raw'!$F$13:$CGU$13,0),FALSE)/10000</f>
        <v>24772.2</v>
      </c>
      <c r="BB16" s="5005"/>
      <c r="BC16" s="5005"/>
      <c r="BD16" s="3450" t="s">
        <v>7608</v>
      </c>
      <c r="BE16" s="2368"/>
      <c r="BF16" s="5005">
        <f>VLOOKUP($DG$3,'R4_raw'!$F$15:$CGU$115,MATCH(E16,'R4_raw'!$F$13:$CGU$13,0),FALSE)/10000</f>
        <v>6352.6509999999998</v>
      </c>
      <c r="BG16" s="5005"/>
      <c r="BH16" s="5005"/>
      <c r="BI16" s="3450" t="s">
        <v>7608</v>
      </c>
      <c r="BJ16" s="5005">
        <f t="shared" ref="BJ16" si="6">BF16-BA16</f>
        <v>-18419.548999999999</v>
      </c>
      <c r="BK16" s="5005"/>
      <c r="BL16" s="5005"/>
      <c r="BM16" s="3450" t="s">
        <v>7608</v>
      </c>
      <c r="BN16" s="5203">
        <f t="shared" ref="BN16" si="7">IFERROR(BF16/BA16*100,0)-100</f>
        <v>-74.355725369567494</v>
      </c>
      <c r="BO16" s="5203"/>
      <c r="BP16" s="450" t="s">
        <v>14</v>
      </c>
      <c r="BQ16" s="3449" t="str">
        <f>VLOOKUP($DG$3,'R4_raw'!$F$15:$CGU$115,MATCH(F16,'R4_raw'!$F$13:$CGU$13,0),FALSE)</f>
        <v>D</v>
      </c>
      <c r="BR16" s="3536" t="str">
        <f>IF(BQ16="A","★","")</f>
        <v/>
      </c>
      <c r="BS16" s="5203">
        <f>VLOOKUP("長野県",'R4_raw'!$F$15:$CGU$115,MATCH(E16,'R4_raw'!$F$13:$CGU$13,0),FALSE)/VLOOKUP("長野県",'R4_raw'!$F$15:$CGU$115,MATCH(D16,'R4_raw'!$F$13:$CGU$13,0),FALSE)*100-100</f>
        <v>-9.2500913449022732</v>
      </c>
      <c r="BT16" s="5203"/>
      <c r="BU16" s="3447" t="s">
        <v>14</v>
      </c>
      <c r="BV16" s="3092"/>
      <c r="BW16" s="62"/>
      <c r="BX16" s="2131"/>
      <c r="BY16" s="5230" t="s">
        <v>5128</v>
      </c>
      <c r="BZ16" s="5230"/>
      <c r="CA16" s="5230"/>
      <c r="CB16" s="5230"/>
      <c r="CC16" s="5230"/>
      <c r="CD16" s="5230"/>
      <c r="CE16" s="5230"/>
      <c r="CF16" s="5005">
        <f>VLOOKUP($DG$3,'R4_raw'!$F$15:$CGU$115,MATCH(G16,'R4_raw'!$F$13:$CGU$13,0),FALSE)/10000</f>
        <v>0</v>
      </c>
      <c r="CG16" s="5005"/>
      <c r="CH16" s="5005"/>
      <c r="CI16" s="3450" t="s">
        <v>7608</v>
      </c>
      <c r="CJ16" s="2368"/>
      <c r="CK16" s="5005">
        <f>VLOOKUP($DG$3,'R4_raw'!$F$15:$CGU$115,MATCH(H16,'R4_raw'!$F$13:$CGU$13,0),FALSE)/10000</f>
        <v>0</v>
      </c>
      <c r="CL16" s="5005"/>
      <c r="CM16" s="5005"/>
      <c r="CN16" s="3450" t="s">
        <v>7608</v>
      </c>
      <c r="CO16" s="5005">
        <f t="shared" si="1"/>
        <v>0</v>
      </c>
      <c r="CP16" s="5005"/>
      <c r="CQ16" s="5005"/>
      <c r="CR16" s="3450" t="s">
        <v>7608</v>
      </c>
      <c r="CS16" s="5203">
        <f t="shared" si="4"/>
        <v>-100</v>
      </c>
      <c r="CT16" s="5203"/>
      <c r="CU16" s="450" t="s">
        <v>274</v>
      </c>
      <c r="CV16" s="2368" t="str">
        <f>VLOOKUP($DG$3,'R4_raw'!$F$15:$CGU$115,MATCH(I16,'R4_raw'!$F$13:$CGU$13,0),FALSE)</f>
        <v>-</v>
      </c>
      <c r="CW16" s="3536" t="str">
        <f t="shared" si="5"/>
        <v/>
      </c>
      <c r="CX16" s="5203">
        <f>VLOOKUP("長野県",'R4_raw'!$F$15:$CGU$115,MATCH(H16,'R4_raw'!$F$13:$CGU$13,0),FALSE)/VLOOKUP("長野県",'R4_raw'!$F$15:$CGU$115,MATCH(G16,'R4_raw'!$F$13:$CGU$13,0),FALSE)*100-100</f>
        <v>-55.119932320897988</v>
      </c>
      <c r="CY16" s="5203"/>
      <c r="CZ16" s="3464" t="s">
        <v>5007</v>
      </c>
    </row>
    <row r="17" spans="1:105" ht="18.75" customHeight="1" x14ac:dyDescent="0.2">
      <c r="A17" s="1903" t="s">
        <v>6194</v>
      </c>
      <c r="B17" s="1903" t="s">
        <v>6195</v>
      </c>
      <c r="C17" s="1903" t="s">
        <v>8079</v>
      </c>
      <c r="D17" s="2130" t="s">
        <v>6232</v>
      </c>
      <c r="E17" s="2130" t="s">
        <v>6233</v>
      </c>
      <c r="F17" s="2130" t="s">
        <v>8129</v>
      </c>
      <c r="G17" s="1903" t="s">
        <v>6267</v>
      </c>
      <c r="H17" s="1903" t="s">
        <v>6268</v>
      </c>
      <c r="I17" s="1903" t="s">
        <v>8157</v>
      </c>
      <c r="J17" s="1893"/>
      <c r="L17" s="7" t="s">
        <v>0</v>
      </c>
      <c r="N17" s="5248"/>
      <c r="O17" s="325"/>
      <c r="P17" s="24"/>
      <c r="Q17" s="2133" t="s">
        <v>5012</v>
      </c>
      <c r="R17" s="2133"/>
      <c r="S17" s="2133"/>
      <c r="T17" s="2133"/>
      <c r="U17" s="2133"/>
      <c r="V17" s="2133"/>
      <c r="W17" s="5005">
        <f>VLOOKUP($DG$3,'R4_raw'!$F$15:$CGU$115,MATCH(A17,'R4_raw'!$F$13:$CGU$13,0),FALSE)</f>
        <v>42228</v>
      </c>
      <c r="X17" s="5005"/>
      <c r="Y17" s="5005"/>
      <c r="Z17" s="3450" t="s">
        <v>6285</v>
      </c>
      <c r="AA17" s="2368"/>
      <c r="AB17" s="5005">
        <f>VLOOKUP($DG$3,'R4_raw'!$F$15:$CGU$115,MATCH(B17,'R4_raw'!$F$13:$CGU$13,0),FALSE)</f>
        <v>40771</v>
      </c>
      <c r="AC17" s="5005"/>
      <c r="AD17" s="5005"/>
      <c r="AE17" s="3450" t="s">
        <v>6285</v>
      </c>
      <c r="AF17" s="5005">
        <f t="shared" ref="AF17:AF27" si="8">AB17-W17</f>
        <v>-1457</v>
      </c>
      <c r="AG17" s="5005"/>
      <c r="AH17" s="5005"/>
      <c r="AI17" s="3450" t="s">
        <v>6285</v>
      </c>
      <c r="AJ17" s="5203">
        <f>IFERROR(AB17/W17*100,0)-100</f>
        <v>-3.4503173249976271</v>
      </c>
      <c r="AK17" s="5203"/>
      <c r="AL17" s="2111" t="s">
        <v>5009</v>
      </c>
      <c r="AM17" s="3507" t="str">
        <f>VLOOKUP($DG$3,'R4_raw'!$F$15:$CGU$115,MATCH(C17,'R4_raw'!$F$13:$CGU$13,0),FALSE)</f>
        <v>B</v>
      </c>
      <c r="AN17" s="3436" t="str">
        <f t="shared" ref="AN17:AN27" si="9">IF(AM17="A","★","")</f>
        <v/>
      </c>
      <c r="AO17" s="5203">
        <f>VLOOKUP("長野県",'R4_raw'!$F$15:$CGU$115,MATCH(B17,'R4_raw'!$F$13:$CGU$13,0),FALSE)/VLOOKUP("長野県",'R4_raw'!$F$15:$CGU$115,MATCH(A17,'R4_raw'!$F$13:$CGU$13,0),FALSE)*100-100</f>
        <v>-3.618079648904299</v>
      </c>
      <c r="AP17" s="5203"/>
      <c r="AQ17" s="3447" t="s">
        <v>5007</v>
      </c>
      <c r="AR17" s="427"/>
      <c r="AS17" s="62"/>
      <c r="AU17" s="5230" t="s">
        <v>10</v>
      </c>
      <c r="AV17" s="5230"/>
      <c r="AW17" s="5230"/>
      <c r="AX17" s="5230"/>
      <c r="AY17" s="5230"/>
      <c r="AZ17" s="5230"/>
      <c r="BA17" s="5005">
        <f>VLOOKUP($DG$3,'R4_raw'!$F$15:$CGU$115,MATCH(D17,'R4_raw'!$F$13:$CGU$13,0),FALSE)/10000</f>
        <v>59502.6</v>
      </c>
      <c r="BB17" s="5005"/>
      <c r="BC17" s="5005"/>
      <c r="BD17" s="3450" t="s">
        <v>7608</v>
      </c>
      <c r="BE17" s="2368"/>
      <c r="BF17" s="5005">
        <f>VLOOKUP($DG$3,'R4_raw'!$F$15:$CGU$115,MATCH(E17,'R4_raw'!$F$13:$CGU$13,0),FALSE)/10000</f>
        <v>50393.589800000002</v>
      </c>
      <c r="BG17" s="5005"/>
      <c r="BH17" s="5005"/>
      <c r="BI17" s="3450" t="s">
        <v>7608</v>
      </c>
      <c r="BJ17" s="5005">
        <f t="shared" ref="BJ17:BJ28" si="10">BF17-BA17</f>
        <v>-9109.010199999997</v>
      </c>
      <c r="BK17" s="5005"/>
      <c r="BL17" s="5005"/>
      <c r="BM17" s="3450" t="s">
        <v>7608</v>
      </c>
      <c r="BN17" s="5203">
        <f t="shared" ref="BN17:BN28" si="11">IFERROR(BF17/BA17*100,0)-100</f>
        <v>-15.308591893463472</v>
      </c>
      <c r="BO17" s="5203"/>
      <c r="BP17" s="450" t="s">
        <v>274</v>
      </c>
      <c r="BQ17" s="3449" t="str">
        <f>VLOOKUP($DG$3,'R4_raw'!$F$15:$CGU$115,MATCH(F17,'R4_raw'!$F$13:$CGU$13,0),FALSE)</f>
        <v>D</v>
      </c>
      <c r="BR17" s="3536" t="str">
        <f t="shared" ref="BR17:BR28" si="12">IF(BQ17="A","★","")</f>
        <v/>
      </c>
      <c r="BS17" s="5203">
        <f>VLOOKUP("長野県",'R4_raw'!$F$15:$CGU$115,MATCH(E17,'R4_raw'!$F$13:$CGU$13,0),FALSE)/VLOOKUP("長野県",'R4_raw'!$F$15:$CGU$115,MATCH(D17,'R4_raw'!$F$13:$CGU$13,0),FALSE)*100-100</f>
        <v>-27.350889513159743</v>
      </c>
      <c r="BT17" s="5203"/>
      <c r="BU17" s="3447" t="s">
        <v>5007</v>
      </c>
      <c r="BV17" s="3092"/>
      <c r="BW17" s="62"/>
      <c r="BX17" s="2131"/>
      <c r="BY17" s="5230" t="s">
        <v>4969</v>
      </c>
      <c r="BZ17" s="5230"/>
      <c r="CA17" s="5230"/>
      <c r="CB17" s="5230"/>
      <c r="CC17" s="5230"/>
      <c r="CD17" s="5230"/>
      <c r="CE17" s="5230"/>
      <c r="CF17" s="5005">
        <f>VLOOKUP($DG$3,'R4_raw'!$F$15:$CGU$115,MATCH(G17,'R4_raw'!$F$13:$CGU$13,0),FALSE)/10000</f>
        <v>105713.1</v>
      </c>
      <c r="CG17" s="5005"/>
      <c r="CH17" s="5005"/>
      <c r="CI17" s="3450" t="s">
        <v>7608</v>
      </c>
      <c r="CJ17" s="2368"/>
      <c r="CK17" s="5005">
        <f>VLOOKUP($DG$3,'R4_raw'!$F$15:$CGU$115,MATCH(H17,'R4_raw'!$F$13:$CGU$13,0),FALSE)/10000</f>
        <v>108775.17260000001</v>
      </c>
      <c r="CL17" s="5005"/>
      <c r="CM17" s="5005"/>
      <c r="CN17" s="3450" t="s">
        <v>7608</v>
      </c>
      <c r="CO17" s="5005">
        <f t="shared" si="1"/>
        <v>3062.0725999999995</v>
      </c>
      <c r="CP17" s="5005"/>
      <c r="CQ17" s="5005"/>
      <c r="CR17" s="3450" t="s">
        <v>7608</v>
      </c>
      <c r="CS17" s="5203">
        <f t="shared" si="4"/>
        <v>2.8965876509155351</v>
      </c>
      <c r="CT17" s="5203"/>
      <c r="CU17" s="450" t="s">
        <v>274</v>
      </c>
      <c r="CV17" s="2368" t="str">
        <f>VLOOKUP($DG$3,'R4_raw'!$F$15:$CGU$115,MATCH(I17,'R4_raw'!$F$13:$CGU$13,0),FALSE)</f>
        <v>A</v>
      </c>
      <c r="CW17" s="3536" t="str">
        <f t="shared" si="5"/>
        <v>★</v>
      </c>
      <c r="CX17" s="5203">
        <f>VLOOKUP("長野県",'R4_raw'!$F$15:$CGU$115,MATCH(H17,'R4_raw'!$F$13:$CGU$13,0),FALSE)/VLOOKUP("長野県",'R4_raw'!$F$15:$CGU$115,MATCH(G17,'R4_raw'!$F$13:$CGU$13,0),FALSE)*100-100</f>
        <v>3.6709217927807885</v>
      </c>
      <c r="CY17" s="5203"/>
      <c r="CZ17" s="3464" t="s">
        <v>5007</v>
      </c>
    </row>
    <row r="18" spans="1:105" ht="18.75" customHeight="1" x14ac:dyDescent="0.2">
      <c r="A18" s="1903" t="s">
        <v>6196</v>
      </c>
      <c r="B18" s="1903" t="s">
        <v>6197</v>
      </c>
      <c r="C18" s="1903" t="s">
        <v>8081</v>
      </c>
      <c r="D18" s="2130" t="s">
        <v>6222</v>
      </c>
      <c r="E18" s="2130" t="s">
        <v>6223</v>
      </c>
      <c r="F18" s="2130" t="s">
        <v>8119</v>
      </c>
      <c r="G18" s="1903" t="s">
        <v>6269</v>
      </c>
      <c r="H18" s="1903" t="s">
        <v>6270</v>
      </c>
      <c r="I18" s="1903" t="s">
        <v>8159</v>
      </c>
      <c r="J18" s="1893"/>
      <c r="L18" s="7" t="s">
        <v>0</v>
      </c>
      <c r="N18" s="5248"/>
      <c r="O18" s="325"/>
      <c r="P18" s="24"/>
      <c r="Q18" s="2133" t="s">
        <v>5013</v>
      </c>
      <c r="R18" s="24"/>
      <c r="S18" s="24"/>
      <c r="T18" s="24"/>
      <c r="U18" s="89"/>
      <c r="V18" s="24"/>
      <c r="W18" s="5005">
        <f>VLOOKUP($DG$3,'R4_raw'!$F$15:$CGU$115,MATCH(A18,'R4_raw'!$F$13:$CGU$13,0),FALSE)</f>
        <v>19824</v>
      </c>
      <c r="X18" s="5005"/>
      <c r="Y18" s="5005"/>
      <c r="Z18" s="3450" t="s">
        <v>6285</v>
      </c>
      <c r="AA18" s="2368"/>
      <c r="AB18" s="5005">
        <f>VLOOKUP($DG$3,'R4_raw'!$F$15:$CGU$115,MATCH(B18,'R4_raw'!$F$13:$CGU$13,0),FALSE)</f>
        <v>18831</v>
      </c>
      <c r="AC18" s="5005"/>
      <c r="AD18" s="5005"/>
      <c r="AE18" s="3450" t="s">
        <v>6285</v>
      </c>
      <c r="AF18" s="5244">
        <f t="shared" si="8"/>
        <v>-993</v>
      </c>
      <c r="AG18" s="5244"/>
      <c r="AH18" s="5244"/>
      <c r="AI18" s="3450" t="s">
        <v>6285</v>
      </c>
      <c r="AJ18" s="5203">
        <f t="shared" ref="AJ18:AJ27" si="13">IFERROR(AB18/W18*100,0)-100</f>
        <v>-5.0090799031476934</v>
      </c>
      <c r="AK18" s="5203"/>
      <c r="AL18" s="2111" t="s">
        <v>5009</v>
      </c>
      <c r="AM18" s="3507" t="str">
        <f>VLOOKUP($DG$3,'R4_raw'!$F$15:$CGU$115,MATCH(C18,'R4_raw'!$F$13:$CGU$13,0),FALSE)</f>
        <v>B</v>
      </c>
      <c r="AN18" s="3436" t="str">
        <f t="shared" si="9"/>
        <v/>
      </c>
      <c r="AO18" s="5203">
        <f>VLOOKUP("長野県",'R4_raw'!$F$15:$CGU$115,MATCH(B18,'R4_raw'!$F$13:$CGU$13,0),FALSE)/VLOOKUP("長野県",'R4_raw'!$F$15:$CGU$115,MATCH(A18,'R4_raw'!$F$13:$CGU$13,0),FALSE)*100-100</f>
        <v>-5.522172815767334</v>
      </c>
      <c r="AP18" s="5203"/>
      <c r="AQ18" s="3447" t="s">
        <v>5007</v>
      </c>
      <c r="AR18" s="53"/>
      <c r="AS18" s="3089"/>
      <c r="AT18" s="3087" t="s">
        <v>8189</v>
      </c>
      <c r="AU18" s="209"/>
      <c r="AV18" s="209"/>
      <c r="AW18" s="209"/>
      <c r="AX18" s="209"/>
      <c r="AY18" s="3086"/>
      <c r="AZ18" s="3086"/>
      <c r="BA18" s="5227">
        <f>VLOOKUP($DG$3,'R4_raw'!$F$15:$CGU$115,MATCH(D18,'R4_raw'!$F$13:$CGU$13,0),FALSE)/10000</f>
        <v>445751.5</v>
      </c>
      <c r="BB18" s="5227"/>
      <c r="BC18" s="5227"/>
      <c r="BD18" s="2435" t="s">
        <v>7608</v>
      </c>
      <c r="BE18" s="3527"/>
      <c r="BF18" s="5227">
        <f>VLOOKUP($DG$3,'R4_raw'!$F$15:$CGU$115,MATCH(E18,'R4_raw'!$F$13:$CGU$13,0),FALSE)/10000</f>
        <v>423751.4326</v>
      </c>
      <c r="BG18" s="5227"/>
      <c r="BH18" s="5227"/>
      <c r="BI18" s="2435" t="s">
        <v>7608</v>
      </c>
      <c r="BJ18" s="5227">
        <f t="shared" si="10"/>
        <v>-22000.0674</v>
      </c>
      <c r="BK18" s="5227"/>
      <c r="BL18" s="5227"/>
      <c r="BM18" s="2435" t="s">
        <v>7608</v>
      </c>
      <c r="BN18" s="4846">
        <f t="shared" si="11"/>
        <v>-4.9355004750404703</v>
      </c>
      <c r="BO18" s="4846"/>
      <c r="BP18" s="2333" t="s">
        <v>274</v>
      </c>
      <c r="BQ18" s="3534" t="str">
        <f>VLOOKUP($DG$3,'R4_raw'!$F$15:$CGU$115,MATCH(F18,'R4_raw'!$F$13:$CGU$13,0),FALSE)</f>
        <v>B</v>
      </c>
      <c r="BR18" s="3535" t="str">
        <f t="shared" si="12"/>
        <v/>
      </c>
      <c r="BS18" s="4846">
        <f>VLOOKUP("長野県",'R4_raw'!$F$15:$CGU$115,MATCH(E18,'R4_raw'!$F$13:$CGU$13,0),FALSE)/VLOOKUP("長野県",'R4_raw'!$F$15:$CGU$115,MATCH(D18,'R4_raw'!$F$13:$CGU$13,0),FALSE)*100-100</f>
        <v>-4.7341581453268873</v>
      </c>
      <c r="BT18" s="4846"/>
      <c r="BU18" s="3531" t="s">
        <v>5007</v>
      </c>
      <c r="BV18" s="3092"/>
      <c r="BW18" s="62"/>
      <c r="BX18" s="2131"/>
      <c r="BY18" s="5230" t="s">
        <v>4970</v>
      </c>
      <c r="BZ18" s="5230"/>
      <c r="CA18" s="5230"/>
      <c r="CB18" s="5230"/>
      <c r="CC18" s="5230"/>
      <c r="CD18" s="5230"/>
      <c r="CE18" s="5230"/>
      <c r="CF18" s="5005">
        <f>VLOOKUP($DG$3,'R4_raw'!$F$15:$CGU$115,MATCH(G18,'R4_raw'!$F$13:$CGU$13,0),FALSE)/10000</f>
        <v>3923.3</v>
      </c>
      <c r="CG18" s="5005"/>
      <c r="CH18" s="5005"/>
      <c r="CI18" s="3450" t="s">
        <v>7608</v>
      </c>
      <c r="CJ18" s="2368"/>
      <c r="CK18" s="5005">
        <f>VLOOKUP($DG$3,'R4_raw'!$F$15:$CGU$115,MATCH(H18,'R4_raw'!$F$13:$CGU$13,0),FALSE)/10000</f>
        <v>3679.3427999999999</v>
      </c>
      <c r="CL18" s="5005"/>
      <c r="CM18" s="5005"/>
      <c r="CN18" s="3450" t="s">
        <v>7608</v>
      </c>
      <c r="CO18" s="5005">
        <f t="shared" si="1"/>
        <v>-243.95720000000028</v>
      </c>
      <c r="CP18" s="5005"/>
      <c r="CQ18" s="5005"/>
      <c r="CR18" s="3450" t="s">
        <v>7608</v>
      </c>
      <c r="CS18" s="5203">
        <f t="shared" si="4"/>
        <v>-6.2181632809114831</v>
      </c>
      <c r="CT18" s="5203"/>
      <c r="CU18" s="450" t="s">
        <v>274</v>
      </c>
      <c r="CV18" s="2368" t="str">
        <f>VLOOKUP($DG$3,'R4_raw'!$F$15:$CGU$115,MATCH(I18,'R4_raw'!$F$13:$CGU$13,0),FALSE)</f>
        <v>C</v>
      </c>
      <c r="CW18" s="3536" t="str">
        <f t="shared" si="5"/>
        <v/>
      </c>
      <c r="CX18" s="5203">
        <f>VLOOKUP("長野県",'R4_raw'!$F$15:$CGU$115,MATCH(H18,'R4_raw'!$F$13:$CGU$13,0),FALSE)/VLOOKUP("長野県",'R4_raw'!$F$15:$CGU$115,MATCH(G18,'R4_raw'!$F$13:$CGU$13,0),FALSE)*100-100</f>
        <v>-9.0675510204081604</v>
      </c>
      <c r="CY18" s="5203"/>
      <c r="CZ18" s="3464" t="s">
        <v>5007</v>
      </c>
    </row>
    <row r="19" spans="1:105" ht="18.75" customHeight="1" x14ac:dyDescent="0.2">
      <c r="A19" s="1903" t="s">
        <v>6198</v>
      </c>
      <c r="B19" s="1903" t="s">
        <v>6199</v>
      </c>
      <c r="C19" s="1903" t="s">
        <v>8083</v>
      </c>
      <c r="D19" s="2130" t="s">
        <v>6234</v>
      </c>
      <c r="E19" s="2130" t="s">
        <v>6235</v>
      </c>
      <c r="F19" s="2130" t="s">
        <v>8131</v>
      </c>
      <c r="G19" s="1903" t="s">
        <v>6271</v>
      </c>
      <c r="H19" s="1903" t="s">
        <v>6272</v>
      </c>
      <c r="I19" s="1903" t="s">
        <v>8161</v>
      </c>
      <c r="J19" s="1893"/>
      <c r="L19" s="7" t="s">
        <v>0</v>
      </c>
      <c r="N19" s="5248"/>
      <c r="O19" s="325"/>
      <c r="P19" s="24"/>
      <c r="Q19" s="2133" t="s">
        <v>5014</v>
      </c>
      <c r="R19" s="24"/>
      <c r="S19" s="24"/>
      <c r="T19" s="24"/>
      <c r="U19" s="89"/>
      <c r="V19" s="24"/>
      <c r="W19" s="5005">
        <f>VLOOKUP($DG$3,'R4_raw'!$F$15:$CGU$115,MATCH(A19,'R4_raw'!$F$13:$CGU$13,0),FALSE)</f>
        <v>412608</v>
      </c>
      <c r="X19" s="5005"/>
      <c r="Y19" s="5005"/>
      <c r="Z19" s="3450" t="s">
        <v>6285</v>
      </c>
      <c r="AA19" s="2368"/>
      <c r="AB19" s="5005">
        <f>VLOOKUP($DG$3,'R4_raw'!$F$15:$CGU$115,MATCH(B19,'R4_raw'!$F$13:$CGU$13,0),FALSE)</f>
        <v>411949</v>
      </c>
      <c r="AC19" s="5005"/>
      <c r="AD19" s="5005"/>
      <c r="AE19" s="3450" t="s">
        <v>6285</v>
      </c>
      <c r="AF19" s="5244">
        <f t="shared" si="8"/>
        <v>-659</v>
      </c>
      <c r="AG19" s="5244"/>
      <c r="AH19" s="5244"/>
      <c r="AI19" s="3450" t="s">
        <v>6285</v>
      </c>
      <c r="AJ19" s="5242">
        <f t="shared" si="13"/>
        <v>-0.15971575926786841</v>
      </c>
      <c r="AK19" s="5242"/>
      <c r="AL19" s="2111" t="s">
        <v>5009</v>
      </c>
      <c r="AM19" s="3507" t="str">
        <f>VLOOKUP($DG$3,'R4_raw'!$F$15:$CGU$115,MATCH(C19,'R4_raw'!$F$13:$CGU$13,0),FALSE)</f>
        <v>A</v>
      </c>
      <c r="AN19" s="3436" t="str">
        <f t="shared" si="9"/>
        <v>★</v>
      </c>
      <c r="AO19" s="5203">
        <f>VLOOKUP("長野県",'R4_raw'!$F$15:$CGU$115,MATCH(B19,'R4_raw'!$F$13:$CGU$13,0),FALSE)/VLOOKUP("長野県",'R4_raw'!$F$15:$CGU$115,MATCH(A19,'R4_raw'!$F$13:$CGU$13,0),FALSE)*100-100</f>
        <v>-1.6691167462942502</v>
      </c>
      <c r="AP19" s="5203"/>
      <c r="AQ19" s="3447" t="s">
        <v>5007</v>
      </c>
      <c r="AR19" s="427"/>
      <c r="AS19" s="62"/>
      <c r="AT19" s="2132"/>
      <c r="AU19" s="5230" t="s">
        <v>6254</v>
      </c>
      <c r="AV19" s="5230"/>
      <c r="AW19" s="5230"/>
      <c r="AX19" s="5230"/>
      <c r="AY19" s="5230"/>
      <c r="AZ19" s="5230"/>
      <c r="BA19" s="5226">
        <f>VLOOKUP($DG$3,'R4_raw'!$F$15:$CGU$115,MATCH(D19,'R4_raw'!$F$13:$CGU$13,0),FALSE)/10000</f>
        <v>125487.1</v>
      </c>
      <c r="BB19" s="4642"/>
      <c r="BC19" s="4642"/>
      <c r="BD19" s="3450" t="s">
        <v>7608</v>
      </c>
      <c r="BE19" s="2368"/>
      <c r="BF19" s="5226">
        <f>VLOOKUP($DG$3,'R4_raw'!$F$15:$CGU$115,MATCH(E19,'R4_raw'!$F$13:$CGU$13,0),FALSE)/10000</f>
        <v>113353.2592</v>
      </c>
      <c r="BG19" s="4642"/>
      <c r="BH19" s="4642"/>
      <c r="BI19" s="3450" t="s">
        <v>7608</v>
      </c>
      <c r="BJ19" s="5226">
        <f t="shared" si="10"/>
        <v>-12133.840800000005</v>
      </c>
      <c r="BK19" s="4642"/>
      <c r="BL19" s="4642"/>
      <c r="BM19" s="3450" t="s">
        <v>7608</v>
      </c>
      <c r="BN19" s="5287">
        <f t="shared" si="11"/>
        <v>-9.6693929495541795</v>
      </c>
      <c r="BO19" s="5287"/>
      <c r="BP19" s="450" t="s">
        <v>274</v>
      </c>
      <c r="BQ19" s="3449" t="str">
        <f>VLOOKUP($DG$3,'R4_raw'!$F$15:$CGU$115,MATCH(F19,'R4_raw'!$F$13:$CGU$13,0),FALSE)</f>
        <v>D</v>
      </c>
      <c r="BR19" s="3536" t="str">
        <f t="shared" si="12"/>
        <v/>
      </c>
      <c r="BS19" s="5287">
        <f>VLOOKUP("長野県",'R4_raw'!$F$15:$CGU$115,MATCH(E19,'R4_raw'!$F$13:$CGU$13,0),FALSE)/VLOOKUP("長野県",'R4_raw'!$F$15:$CGU$115,MATCH(D19,'R4_raw'!$F$13:$CGU$13,0),FALSE)*100-100</f>
        <v>-6.4010824800073891</v>
      </c>
      <c r="BT19" s="5287"/>
      <c r="BU19" s="3447" t="s">
        <v>5007</v>
      </c>
      <c r="BV19" s="446"/>
      <c r="BW19" s="3089"/>
      <c r="BX19" s="2131"/>
      <c r="BY19" s="5230" t="s">
        <v>4971</v>
      </c>
      <c r="BZ19" s="5230"/>
      <c r="CA19" s="5230"/>
      <c r="CB19" s="5230"/>
      <c r="CC19" s="5230"/>
      <c r="CD19" s="5230"/>
      <c r="CE19" s="5230"/>
      <c r="CF19" s="5005">
        <f>VLOOKUP($DG$3,'R4_raw'!$F$15:$CGU$115,MATCH(G19,'R4_raw'!$F$13:$CGU$13,0),FALSE)/10000</f>
        <v>11109.8</v>
      </c>
      <c r="CG19" s="5005"/>
      <c r="CH19" s="5005"/>
      <c r="CI19" s="3450" t="s">
        <v>7608</v>
      </c>
      <c r="CJ19" s="2368"/>
      <c r="CK19" s="5005">
        <f>VLOOKUP($DG$3,'R4_raw'!$F$15:$CGU$115,MATCH(H19,'R4_raw'!$F$13:$CGU$13,0),FALSE)/10000</f>
        <v>8541.1335999999992</v>
      </c>
      <c r="CL19" s="5005"/>
      <c r="CM19" s="5005"/>
      <c r="CN19" s="3450" t="s">
        <v>7608</v>
      </c>
      <c r="CO19" s="5005">
        <f t="shared" si="1"/>
        <v>-2568.6664000000001</v>
      </c>
      <c r="CP19" s="5005"/>
      <c r="CQ19" s="5005"/>
      <c r="CR19" s="3450" t="s">
        <v>7608</v>
      </c>
      <c r="CS19" s="5203">
        <f t="shared" ref="CS19:CS27" si="14">IFERROR((CK19/CF19*100),0)-100</f>
        <v>-23.120725845649787</v>
      </c>
      <c r="CT19" s="5203"/>
      <c r="CU19" s="450" t="s">
        <v>274</v>
      </c>
      <c r="CV19" s="2368" t="str">
        <f>VLOOKUP($DG$3,'R4_raw'!$F$15:$CGU$115,MATCH(I19,'R4_raw'!$F$13:$CGU$13,0),FALSE)</f>
        <v>D</v>
      </c>
      <c r="CW19" s="3536" t="str">
        <f t="shared" si="5"/>
        <v/>
      </c>
      <c r="CX19" s="5203">
        <f>VLOOKUP("長野県",'R4_raw'!$F$15:$CGU$115,MATCH(H19,'R4_raw'!$F$13:$CGU$13,0),FALSE)/VLOOKUP("長野県",'R4_raw'!$F$15:$CGU$115,MATCH(G19,'R4_raw'!$F$13:$CGU$13,0),FALSE)*100-100</f>
        <v>-19.554563089705681</v>
      </c>
      <c r="CY19" s="5203"/>
      <c r="CZ19" s="3464" t="s">
        <v>5007</v>
      </c>
    </row>
    <row r="20" spans="1:105" ht="18.75" customHeight="1" x14ac:dyDescent="0.2">
      <c r="A20" s="1903" t="s">
        <v>6192</v>
      </c>
      <c r="B20" s="1903" t="s">
        <v>6193</v>
      </c>
      <c r="C20" s="1903" t="s">
        <v>8039</v>
      </c>
      <c r="D20" s="2130" t="s">
        <v>6236</v>
      </c>
      <c r="E20" s="2130" t="s">
        <v>6237</v>
      </c>
      <c r="F20" s="2130" t="s">
        <v>8133</v>
      </c>
      <c r="G20" s="1903" t="s">
        <v>6273</v>
      </c>
      <c r="H20" s="1903" t="s">
        <v>6274</v>
      </c>
      <c r="I20" s="1903" t="s">
        <v>8163</v>
      </c>
      <c r="J20" s="1893"/>
      <c r="L20" s="7" t="s">
        <v>0</v>
      </c>
      <c r="N20" s="5248"/>
      <c r="O20" s="325"/>
      <c r="P20" s="3431" t="s">
        <v>8187</v>
      </c>
      <c r="Q20" s="209"/>
      <c r="R20" s="209"/>
      <c r="S20" s="209"/>
      <c r="T20" s="209"/>
      <c r="U20" s="209"/>
      <c r="V20" s="209"/>
      <c r="W20" s="5227">
        <f>VLOOKUP($DG$3,'R4_raw'!$F$15:$CGU$115,MATCH(A20,'R4_raw'!$F$13:$CGU$13,0),FALSE)/10000</f>
        <v>178599.1</v>
      </c>
      <c r="X20" s="5227"/>
      <c r="Y20" s="5227"/>
      <c r="Z20" s="2435" t="s">
        <v>7608</v>
      </c>
      <c r="AA20" s="3527"/>
      <c r="AB20" s="5227">
        <f>VLOOKUP($DG$3,'R4_raw'!$F$15:$CGU$115,MATCH(B20,'R4_raw'!$F$13:$CGU$13,0),FALSE)/10000</f>
        <v>172098.66459999999</v>
      </c>
      <c r="AC20" s="5227"/>
      <c r="AD20" s="5227"/>
      <c r="AE20" s="2435" t="s">
        <v>7608</v>
      </c>
      <c r="AF20" s="5227">
        <f t="shared" si="8"/>
        <v>-6500.4354000000167</v>
      </c>
      <c r="AG20" s="5227"/>
      <c r="AH20" s="5227"/>
      <c r="AI20" s="2435" t="s">
        <v>7608</v>
      </c>
      <c r="AJ20" s="4846">
        <f t="shared" si="13"/>
        <v>-3.6396798192152175</v>
      </c>
      <c r="AK20" s="4846"/>
      <c r="AL20" s="3528" t="s">
        <v>5009</v>
      </c>
      <c r="AM20" s="3529" t="str">
        <f>VLOOKUP($DG$3,'R4_raw'!$F$15:$CGU$115,MATCH(C20,'R4_raw'!$F$13:$CGU$13,0),FALSE)</f>
        <v>B</v>
      </c>
      <c r="AN20" s="3530" t="str">
        <f t="shared" si="9"/>
        <v/>
      </c>
      <c r="AO20" s="4846">
        <f>VLOOKUP("長野県",'R4_raw'!$F$15:$CGU$115,MATCH(B20,'R4_raw'!$F$13:$CGU$13,0),FALSE)/VLOOKUP("長野県",'R4_raw'!$F$15:$CGU$115,MATCH(A20,'R4_raw'!$F$13:$CGU$13,0),FALSE)*100-100</f>
        <v>-2.1940643372044093</v>
      </c>
      <c r="AP20" s="4846"/>
      <c r="AQ20" s="3531" t="s">
        <v>5007</v>
      </c>
      <c r="AR20" s="427"/>
      <c r="AS20" s="62"/>
      <c r="AT20" s="2134"/>
      <c r="AU20" s="5230" t="s">
        <v>5</v>
      </c>
      <c r="AV20" s="4642"/>
      <c r="AW20" s="4642"/>
      <c r="AX20" s="4642"/>
      <c r="AY20" s="4642"/>
      <c r="AZ20" s="4642"/>
      <c r="BA20" s="5226">
        <f>VLOOKUP($DG$3,'R4_raw'!$F$15:$CGU$115,MATCH(D20,'R4_raw'!$F$13:$CGU$13,0),FALSE)/10000</f>
        <v>59989.8</v>
      </c>
      <c r="BB20" s="4642"/>
      <c r="BC20" s="4642"/>
      <c r="BD20" s="3450" t="s">
        <v>7608</v>
      </c>
      <c r="BE20" s="2368"/>
      <c r="BF20" s="5226">
        <f>VLOOKUP($DG$3,'R4_raw'!$F$15:$CGU$115,MATCH(E20,'R4_raw'!$F$13:$CGU$13,0),FALSE)/10000</f>
        <v>57283.468399999998</v>
      </c>
      <c r="BG20" s="4642"/>
      <c r="BH20" s="4642"/>
      <c r="BI20" s="3450" t="s">
        <v>7608</v>
      </c>
      <c r="BJ20" s="5226">
        <f t="shared" si="10"/>
        <v>-2706.331600000005</v>
      </c>
      <c r="BK20" s="4642"/>
      <c r="BL20" s="4642"/>
      <c r="BM20" s="3450" t="s">
        <v>7608</v>
      </c>
      <c r="BN20" s="5287">
        <f t="shared" si="11"/>
        <v>-4.5113195909971466</v>
      </c>
      <c r="BO20" s="5287"/>
      <c r="BP20" s="450" t="s">
        <v>274</v>
      </c>
      <c r="BQ20" s="3449" t="str">
        <f>VLOOKUP($DG$3,'R4_raw'!$F$15:$CGU$115,MATCH(F20,'R4_raw'!$F$13:$CGU$13,0),FALSE)</f>
        <v>B</v>
      </c>
      <c r="BR20" s="3536" t="str">
        <f t="shared" si="12"/>
        <v/>
      </c>
      <c r="BS20" s="5287">
        <f>VLOOKUP("長野県",'R4_raw'!$F$15:$CGU$115,MATCH(E20,'R4_raw'!$F$13:$CGU$13,0),FALSE)/VLOOKUP("長野県",'R4_raw'!$F$15:$CGU$115,MATCH(D20,'R4_raw'!$F$13:$CGU$13,0),FALSE)*100-100</f>
        <v>-7.0279439243415283</v>
      </c>
      <c r="BT20" s="5287"/>
      <c r="BU20" s="3447" t="s">
        <v>5007</v>
      </c>
      <c r="BV20" s="3092"/>
      <c r="BW20" s="62"/>
      <c r="BX20" s="2131"/>
      <c r="BY20" s="5230" t="s">
        <v>4972</v>
      </c>
      <c r="BZ20" s="5230"/>
      <c r="CA20" s="5230"/>
      <c r="CB20" s="5230"/>
      <c r="CC20" s="5230"/>
      <c r="CD20" s="5230"/>
      <c r="CE20" s="5230"/>
      <c r="CF20" s="5005">
        <f>VLOOKUP($DG$3,'R4_raw'!$F$15:$CGU$115,MATCH(G20,'R4_raw'!$F$13:$CGU$13,0),FALSE)/10000</f>
        <v>13862.5</v>
      </c>
      <c r="CG20" s="5005"/>
      <c r="CH20" s="5005"/>
      <c r="CI20" s="3450" t="s">
        <v>7608</v>
      </c>
      <c r="CJ20" s="2368"/>
      <c r="CK20" s="5005">
        <f>VLOOKUP($DG$3,'R4_raw'!$F$15:$CGU$115,MATCH(H20,'R4_raw'!$F$13:$CGU$13,0),FALSE)/10000</f>
        <v>17348.816200000001</v>
      </c>
      <c r="CL20" s="5005"/>
      <c r="CM20" s="5005"/>
      <c r="CN20" s="3450" t="s">
        <v>7608</v>
      </c>
      <c r="CO20" s="5005">
        <f t="shared" si="1"/>
        <v>3486.3162000000011</v>
      </c>
      <c r="CP20" s="5005"/>
      <c r="CQ20" s="5005"/>
      <c r="CR20" s="3450" t="s">
        <v>7608</v>
      </c>
      <c r="CS20" s="5203">
        <f t="shared" si="14"/>
        <v>25.149260234445464</v>
      </c>
      <c r="CT20" s="5203"/>
      <c r="CU20" s="450" t="s">
        <v>274</v>
      </c>
      <c r="CV20" s="2368" t="str">
        <f>VLOOKUP($DG$3,'R4_raw'!$F$15:$CGU$115,MATCH(I20,'R4_raw'!$F$13:$CGU$13,0),FALSE)</f>
        <v>D</v>
      </c>
      <c r="CW20" s="3536" t="str">
        <f t="shared" si="5"/>
        <v/>
      </c>
      <c r="CX20" s="5203">
        <f>VLOOKUP("長野県",'R4_raw'!$F$15:$CGU$115,MATCH(H20,'R4_raw'!$F$13:$CGU$13,0),FALSE)/VLOOKUP("長野県",'R4_raw'!$F$15:$CGU$115,MATCH(G20,'R4_raw'!$F$13:$CGU$13,0),FALSE)*100-100</f>
        <v>-9.1126138160046821</v>
      </c>
      <c r="CY20" s="5203"/>
      <c r="CZ20" s="3464" t="s">
        <v>5007</v>
      </c>
    </row>
    <row r="21" spans="1:105" ht="18.75" customHeight="1" x14ac:dyDescent="0.2">
      <c r="A21" s="1903" t="s">
        <v>6204</v>
      </c>
      <c r="B21" s="1903" t="s">
        <v>6205</v>
      </c>
      <c r="C21" s="1903" t="s">
        <v>8041</v>
      </c>
      <c r="D21" s="2130" t="s">
        <v>6238</v>
      </c>
      <c r="E21" s="2130" t="s">
        <v>6239</v>
      </c>
      <c r="F21" s="2130" t="s">
        <v>8193</v>
      </c>
      <c r="G21" s="1903" t="s">
        <v>6275</v>
      </c>
      <c r="H21" s="1903" t="s">
        <v>6276</v>
      </c>
      <c r="I21" s="1903" t="s">
        <v>8165</v>
      </c>
      <c r="J21" s="1893"/>
      <c r="L21" s="7" t="s">
        <v>0</v>
      </c>
      <c r="N21" s="5248"/>
      <c r="O21" s="325"/>
      <c r="P21" s="24"/>
      <c r="Q21" s="5230" t="s">
        <v>7053</v>
      </c>
      <c r="R21" s="5230"/>
      <c r="S21" s="5230"/>
      <c r="T21" s="5230"/>
      <c r="U21" s="5230"/>
      <c r="V21" s="5230"/>
      <c r="W21" s="5005">
        <f>VLOOKUP($DG$3,'R4_raw'!$F$15:$CGU$115,MATCH(A21,'R4_raw'!$F$13:$CGU$13,0),FALSE)/10000</f>
        <v>120605.9</v>
      </c>
      <c r="X21" s="5005"/>
      <c r="Y21" s="5005"/>
      <c r="Z21" s="3450" t="s">
        <v>7608</v>
      </c>
      <c r="AA21" s="2368"/>
      <c r="AB21" s="5005">
        <f>VLOOKUP($DG$3,'R4_raw'!$F$15:$CGU$115,MATCH(B21,'R4_raw'!$F$13:$CGU$13,0),FALSE)/10000</f>
        <v>105366.981</v>
      </c>
      <c r="AC21" s="5005"/>
      <c r="AD21" s="5005"/>
      <c r="AE21" s="3450" t="s">
        <v>7608</v>
      </c>
      <c r="AF21" s="5005">
        <f t="shared" si="8"/>
        <v>-15238.918999999994</v>
      </c>
      <c r="AG21" s="5005"/>
      <c r="AH21" s="5005"/>
      <c r="AI21" s="3450" t="s">
        <v>7608</v>
      </c>
      <c r="AJ21" s="5203">
        <f t="shared" si="13"/>
        <v>-12.63530142389385</v>
      </c>
      <c r="AK21" s="5203"/>
      <c r="AL21" s="2111" t="s">
        <v>5009</v>
      </c>
      <c r="AM21" s="3507" t="str">
        <f>VLOOKUP($DG$3,'R4_raw'!$F$15:$CGU$115,MATCH(C21,'R4_raw'!$F$13:$CGU$13,0),FALSE)</f>
        <v>D</v>
      </c>
      <c r="AN21" s="3436" t="str">
        <f t="shared" si="9"/>
        <v/>
      </c>
      <c r="AO21" s="5203">
        <f>VLOOKUP("長野県",'R4_raw'!$F$15:$CGU$115,MATCH(B21,'R4_raw'!$F$13:$CGU$13,0),FALSE)/VLOOKUP("長野県",'R4_raw'!$F$15:$CGU$115,MATCH(A21,'R4_raw'!$F$13:$CGU$13,0),FALSE)*100-100</f>
        <v>-8.5308397460831173</v>
      </c>
      <c r="AP21" s="5203"/>
      <c r="AQ21" s="3447" t="s">
        <v>5007</v>
      </c>
      <c r="AR21" s="427"/>
      <c r="AS21" s="62"/>
      <c r="AT21" s="2134"/>
      <c r="AU21" s="5230" t="s">
        <v>7</v>
      </c>
      <c r="AV21" s="4642"/>
      <c r="AW21" s="4642"/>
      <c r="AX21" s="4642"/>
      <c r="AY21" s="4642"/>
      <c r="AZ21" s="4642"/>
      <c r="BA21" s="5226">
        <f>VLOOKUP($DG$3,'R4_raw'!$F$15:$CGU$115,MATCH(D21,'R4_raw'!$F$13:$CGU$13,0),FALSE)/10000</f>
        <v>260274.6</v>
      </c>
      <c r="BB21" s="4642"/>
      <c r="BC21" s="4642"/>
      <c r="BD21" s="3450" t="s">
        <v>7608</v>
      </c>
      <c r="BE21" s="2368"/>
      <c r="BF21" s="5226">
        <f>VLOOKUP($DG$3,'R4_raw'!$F$15:$CGU$115,MATCH(E21,'R4_raw'!$F$13:$CGU$13,0),FALSE)/10000</f>
        <v>253114.70499999999</v>
      </c>
      <c r="BG21" s="4642"/>
      <c r="BH21" s="4642"/>
      <c r="BI21" s="3450" t="s">
        <v>7608</v>
      </c>
      <c r="BJ21" s="5226">
        <f t="shared" si="10"/>
        <v>-7159.8950000000186</v>
      </c>
      <c r="BK21" s="4642"/>
      <c r="BL21" s="4642"/>
      <c r="BM21" s="3450" t="s">
        <v>7608</v>
      </c>
      <c r="BN21" s="5287">
        <f t="shared" si="11"/>
        <v>-2.750900395198002</v>
      </c>
      <c r="BO21" s="5287"/>
      <c r="BP21" s="450" t="s">
        <v>274</v>
      </c>
      <c r="BQ21" s="3449" t="str">
        <f>VLOOKUP($DG$3,'R4_raw'!$F$15:$CGU$115,MATCH(F21,'R4_raw'!$F$13:$CGU$13,0),FALSE)</f>
        <v>A</v>
      </c>
      <c r="BR21" s="3536" t="str">
        <f t="shared" si="12"/>
        <v>★</v>
      </c>
      <c r="BS21" s="5287">
        <f>VLOOKUP("長野県",'R4_raw'!$F$15:$CGU$115,MATCH(E21,'R4_raw'!$F$13:$CGU$13,0),FALSE)/VLOOKUP("長野県",'R4_raw'!$F$15:$CGU$115,MATCH(D21,'R4_raw'!$F$13:$CGU$13,0),FALSE)*100-100</f>
        <v>-3.1310687954656942</v>
      </c>
      <c r="BT21" s="5287"/>
      <c r="BU21" s="3447" t="s">
        <v>5007</v>
      </c>
      <c r="BV21" s="3092"/>
      <c r="BW21" s="62"/>
      <c r="BX21" s="2131"/>
      <c r="BY21" s="5230" t="s">
        <v>8204</v>
      </c>
      <c r="BZ21" s="5230"/>
      <c r="CA21" s="5230"/>
      <c r="CB21" s="5230"/>
      <c r="CC21" s="5230"/>
      <c r="CD21" s="5230"/>
      <c r="CE21" s="5230"/>
      <c r="CF21" s="5005">
        <f>VLOOKUP($DG$3,'R4_raw'!$F$15:$CGU$115,MATCH(G21,'R4_raw'!$F$13:$CGU$13,0),FALSE)/10000</f>
        <v>0</v>
      </c>
      <c r="CG21" s="5005"/>
      <c r="CH21" s="5005"/>
      <c r="CI21" s="3450" t="s">
        <v>7608</v>
      </c>
      <c r="CJ21" s="2368"/>
      <c r="CK21" s="5005">
        <f>VLOOKUP($DG$3,'R4_raw'!$F$15:$CGU$115,MATCH(H21,'R4_raw'!$F$13:$CGU$13,0),FALSE)/10000</f>
        <v>38.301600000000001</v>
      </c>
      <c r="CL21" s="5005"/>
      <c r="CM21" s="5005"/>
      <c r="CN21" s="3450" t="s">
        <v>7608</v>
      </c>
      <c r="CO21" s="5005">
        <f t="shared" si="1"/>
        <v>38.301600000000001</v>
      </c>
      <c r="CP21" s="5005"/>
      <c r="CQ21" s="5005"/>
      <c r="CR21" s="3450" t="s">
        <v>7608</v>
      </c>
      <c r="CS21" s="5203">
        <f>IFERROR((CK21/CF21*100),0)-100</f>
        <v>-100</v>
      </c>
      <c r="CT21" s="5203"/>
      <c r="CU21" s="450" t="s">
        <v>274</v>
      </c>
      <c r="CV21" s="2368" t="str">
        <f>VLOOKUP($DG$3,'R4_raw'!$F$15:$CGU$115,MATCH(I21,'R4_raw'!$F$13:$CGU$13,0),FALSE)</f>
        <v>D</v>
      </c>
      <c r="CW21" s="3536" t="str">
        <f t="shared" si="5"/>
        <v/>
      </c>
      <c r="CX21" s="5203">
        <f>VLOOKUP("長野県",'R4_raw'!$F$15:$CGU$115,MATCH(H21,'R4_raw'!$F$13:$CGU$13,0),FALSE)/VLOOKUP("長野県",'R4_raw'!$F$15:$CGU$115,MATCH(G21,'R4_raw'!$F$13:$CGU$13,0),FALSE)*100-100</f>
        <v>-30.19406779661017</v>
      </c>
      <c r="CY21" s="5203"/>
      <c r="CZ21" s="3464" t="s">
        <v>5007</v>
      </c>
    </row>
    <row r="22" spans="1:105" ht="18.75" customHeight="1" x14ac:dyDescent="0.2">
      <c r="A22" s="1903" t="s">
        <v>6206</v>
      </c>
      <c r="B22" s="1903" t="s">
        <v>6207</v>
      </c>
      <c r="C22" s="1903" t="s">
        <v>8043</v>
      </c>
      <c r="D22" s="2130" t="s">
        <v>6224</v>
      </c>
      <c r="E22" s="2130" t="s">
        <v>6225</v>
      </c>
      <c r="F22" s="2130" t="s">
        <v>8121</v>
      </c>
      <c r="G22" s="1903" t="s">
        <v>6277</v>
      </c>
      <c r="H22" s="1903" t="s">
        <v>6278</v>
      </c>
      <c r="I22" s="1903" t="s">
        <v>8167</v>
      </c>
      <c r="J22" s="1887"/>
      <c r="L22" s="7" t="s">
        <v>0</v>
      </c>
      <c r="N22" s="5248"/>
      <c r="O22" s="325"/>
      <c r="P22" s="24"/>
      <c r="Q22" s="5230" t="s">
        <v>8180</v>
      </c>
      <c r="R22" s="5230"/>
      <c r="S22" s="5230"/>
      <c r="T22" s="5230"/>
      <c r="U22" s="5230"/>
      <c r="V22" s="5230"/>
      <c r="W22" s="5005">
        <f>VLOOKUP($DG$3,'R4_raw'!$F$15:$CGU$115,MATCH(A22,'R4_raw'!$F$13:$CGU$13,0),FALSE)/10000</f>
        <v>48736.800000000003</v>
      </c>
      <c r="X22" s="5005"/>
      <c r="Y22" s="5005"/>
      <c r="Z22" s="3450" t="s">
        <v>7608</v>
      </c>
      <c r="AA22" s="2368"/>
      <c r="AB22" s="5005">
        <f>VLOOKUP($DG$3,'R4_raw'!$F$15:$CGU$115,MATCH(B22,'R4_raw'!$F$13:$CGU$13,0),FALSE)/10000</f>
        <v>55612.989800000003</v>
      </c>
      <c r="AC22" s="5005"/>
      <c r="AD22" s="5005"/>
      <c r="AE22" s="3450" t="s">
        <v>7608</v>
      </c>
      <c r="AF22" s="5005">
        <f t="shared" si="8"/>
        <v>6876.1898000000001</v>
      </c>
      <c r="AG22" s="5005"/>
      <c r="AH22" s="5005"/>
      <c r="AI22" s="3450" t="s">
        <v>7608</v>
      </c>
      <c r="AJ22" s="5242">
        <f t="shared" si="13"/>
        <v>14.108824953628456</v>
      </c>
      <c r="AK22" s="5242"/>
      <c r="AL22" s="2111" t="s">
        <v>5009</v>
      </c>
      <c r="AM22" s="3507" t="str">
        <f>VLOOKUP($DG$3,'R4_raw'!$F$15:$CGU$115,MATCH(C22,'R4_raw'!$F$13:$CGU$13,0),FALSE)</f>
        <v>D</v>
      </c>
      <c r="AN22" s="3436" t="str">
        <f t="shared" si="9"/>
        <v/>
      </c>
      <c r="AO22" s="5203">
        <f>VLOOKUP("長野県",'R4_raw'!$F$15:$CGU$115,MATCH(B22,'R4_raw'!$F$13:$CGU$13,0),FALSE)/VLOOKUP("長野県",'R4_raw'!$F$15:$CGU$115,MATCH(A22,'R4_raw'!$F$13:$CGU$13,0),FALSE)*100-100</f>
        <v>11.722722374156064</v>
      </c>
      <c r="AP22" s="5203"/>
      <c r="AQ22" s="3447" t="s">
        <v>5007</v>
      </c>
      <c r="AR22" s="427"/>
      <c r="AS22" s="62"/>
      <c r="AT22" s="3087" t="s">
        <v>8190</v>
      </c>
      <c r="AU22" s="209"/>
      <c r="AV22" s="209"/>
      <c r="AW22" s="209"/>
      <c r="AX22" s="209"/>
      <c r="AY22" s="3086"/>
      <c r="AZ22" s="3086"/>
      <c r="BA22" s="5235">
        <f>VLOOKUP($DG$3,'R4_raw'!$F$15:$CGU$115,MATCH(D22,'R4_raw'!$F$13:$CGU$13,0),FALSE)/10000</f>
        <v>1457878.9</v>
      </c>
      <c r="BB22" s="4642"/>
      <c r="BC22" s="4642"/>
      <c r="BD22" s="2435" t="s">
        <v>7608</v>
      </c>
      <c r="BE22" s="3527"/>
      <c r="BF22" s="5235">
        <f>VLOOKUP($DG$3,'R4_raw'!$F$15:$CGU$115,MATCH(E22,'R4_raw'!$F$13:$CGU$13,0),FALSE)/10000</f>
        <v>1441048.7664000001</v>
      </c>
      <c r="BG22" s="4642"/>
      <c r="BH22" s="4642"/>
      <c r="BI22" s="2435" t="s">
        <v>7608</v>
      </c>
      <c r="BJ22" s="5235">
        <f t="shared" si="10"/>
        <v>-16830.133599999826</v>
      </c>
      <c r="BK22" s="4642"/>
      <c r="BL22" s="4642"/>
      <c r="BM22" s="2435" t="s">
        <v>7608</v>
      </c>
      <c r="BN22" s="4737">
        <f t="shared" si="11"/>
        <v>-1.1544260363463508</v>
      </c>
      <c r="BO22" s="4737"/>
      <c r="BP22" s="2333" t="s">
        <v>274</v>
      </c>
      <c r="BQ22" s="3534" t="str">
        <f>VLOOKUP($DG$3,'R4_raw'!$F$15:$CGU$115,MATCH(F22,'R4_raw'!$F$13:$CGU$13,0),FALSE)</f>
        <v>A</v>
      </c>
      <c r="BR22" s="3535" t="str">
        <f t="shared" si="12"/>
        <v>★</v>
      </c>
      <c r="BS22" s="4737">
        <f>VLOOKUP("長野県",'R4_raw'!$F$15:$CGU$115,MATCH(E22,'R4_raw'!$F$13:$CGU$13,0),FALSE)/VLOOKUP("長野県",'R4_raw'!$F$15:$CGU$115,MATCH(D22,'R4_raw'!$F$13:$CGU$13,0),FALSE)*100-100</f>
        <v>-3.8038794339842497</v>
      </c>
      <c r="BT22" s="4737"/>
      <c r="BU22" s="3531" t="s">
        <v>5007</v>
      </c>
      <c r="BV22" s="3092"/>
      <c r="BW22" s="62"/>
      <c r="BX22" s="2131"/>
      <c r="BY22" s="5230" t="s">
        <v>2369</v>
      </c>
      <c r="BZ22" s="5230"/>
      <c r="CA22" s="5230"/>
      <c r="CB22" s="5230"/>
      <c r="CC22" s="5230"/>
      <c r="CD22" s="5230"/>
      <c r="CE22" s="5230"/>
      <c r="CF22" s="5005">
        <f>VLOOKUP($DG$3,'R4_raw'!$F$15:$CGU$115,MATCH(G22,'R4_raw'!$F$13:$CGU$13,0),FALSE)/10000</f>
        <v>15961.3</v>
      </c>
      <c r="CG22" s="5005"/>
      <c r="CH22" s="5005"/>
      <c r="CI22" s="3450" t="s">
        <v>7608</v>
      </c>
      <c r="CJ22" s="2368"/>
      <c r="CK22" s="5005">
        <f>VLOOKUP($DG$3,'R4_raw'!$F$15:$CGU$115,MATCH(H22,'R4_raw'!$F$13:$CGU$13,0),FALSE)/10000</f>
        <v>12907.939</v>
      </c>
      <c r="CL22" s="5005"/>
      <c r="CM22" s="5005"/>
      <c r="CN22" s="3450" t="s">
        <v>7608</v>
      </c>
      <c r="CO22" s="5005">
        <f t="shared" si="1"/>
        <v>-3053.360999999999</v>
      </c>
      <c r="CP22" s="5005"/>
      <c r="CQ22" s="5005"/>
      <c r="CR22" s="3450" t="s">
        <v>7608</v>
      </c>
      <c r="CS22" s="5203">
        <f t="shared" si="14"/>
        <v>-19.129776396659409</v>
      </c>
      <c r="CT22" s="5203"/>
      <c r="CU22" s="450" t="s">
        <v>274</v>
      </c>
      <c r="CV22" s="2368" t="str">
        <f>VLOOKUP($DG$3,'R4_raw'!$F$15:$CGU$115,MATCH(I22,'R4_raw'!$F$13:$CGU$13,0),FALSE)</f>
        <v>D</v>
      </c>
      <c r="CW22" s="3536" t="str">
        <f t="shared" si="5"/>
        <v/>
      </c>
      <c r="CX22" s="5203">
        <f>VLOOKUP("長野県",'R4_raw'!$F$15:$CGU$115,MATCH(H22,'R4_raw'!$F$13:$CGU$13,0),FALSE)/VLOOKUP("長野県",'R4_raw'!$F$15:$CGU$115,MATCH(G22,'R4_raw'!$F$13:$CGU$13,0),FALSE)*100-100</f>
        <v>-15.706832136472826</v>
      </c>
      <c r="CY22" s="5203"/>
      <c r="CZ22" s="3464" t="s">
        <v>5007</v>
      </c>
    </row>
    <row r="23" spans="1:105" ht="20.25" customHeight="1" x14ac:dyDescent="0.2">
      <c r="A23" s="1903" t="s">
        <v>6208</v>
      </c>
      <c r="B23" s="1903" t="s">
        <v>6209</v>
      </c>
      <c r="C23" s="1903" t="s">
        <v>8045</v>
      </c>
      <c r="D23" s="2130" t="s">
        <v>6240</v>
      </c>
      <c r="E23" s="2130" t="s">
        <v>6241</v>
      </c>
      <c r="F23" s="2130" t="s">
        <v>8136</v>
      </c>
      <c r="G23" s="1903" t="s">
        <v>6279</v>
      </c>
      <c r="H23" s="1903" t="s">
        <v>6280</v>
      </c>
      <c r="I23" s="1903" t="s">
        <v>8169</v>
      </c>
      <c r="J23" s="1887"/>
      <c r="L23" s="7" t="s">
        <v>0</v>
      </c>
      <c r="N23" s="5248"/>
      <c r="O23" s="325"/>
      <c r="P23" s="24"/>
      <c r="Q23" s="5230" t="s">
        <v>6200</v>
      </c>
      <c r="R23" s="5230"/>
      <c r="S23" s="5230"/>
      <c r="T23" s="5230"/>
      <c r="U23" s="5230"/>
      <c r="V23" s="5230"/>
      <c r="W23" s="5005">
        <f>VLOOKUP($DG$3,'R4_raw'!$F$15:$CGU$115,MATCH(A23,'R4_raw'!$F$13:$CGU$13,0),FALSE)/10000</f>
        <v>2000.3</v>
      </c>
      <c r="X23" s="5005"/>
      <c r="Y23" s="5005"/>
      <c r="Z23" s="3450" t="s">
        <v>7608</v>
      </c>
      <c r="AA23" s="2368"/>
      <c r="AB23" s="5005">
        <f>VLOOKUP($DG$3,'R4_raw'!$F$15:$CGU$115,MATCH(B23,'R4_raw'!$F$13:$CGU$13,0),FALSE)/10000</f>
        <v>2304.7671999999998</v>
      </c>
      <c r="AC23" s="5005"/>
      <c r="AD23" s="5005"/>
      <c r="AE23" s="3450" t="s">
        <v>7608</v>
      </c>
      <c r="AF23" s="5005">
        <f t="shared" si="8"/>
        <v>304.46719999999982</v>
      </c>
      <c r="AG23" s="5005"/>
      <c r="AH23" s="5005"/>
      <c r="AI23" s="3450" t="s">
        <v>7608</v>
      </c>
      <c r="AJ23" s="5203">
        <f t="shared" si="13"/>
        <v>15.221076838474218</v>
      </c>
      <c r="AK23" s="5203"/>
      <c r="AL23" s="2111" t="s">
        <v>5009</v>
      </c>
      <c r="AM23" s="3507" t="str">
        <f>VLOOKUP($DG$3,'R4_raw'!$F$15:$CGU$115,MATCH(C23,'R4_raw'!$F$13:$CGU$13,0),FALSE)</f>
        <v>D</v>
      </c>
      <c r="AN23" s="3436" t="str">
        <f t="shared" si="9"/>
        <v/>
      </c>
      <c r="AO23" s="5203">
        <f>VLOOKUP("長野県",'R4_raw'!$F$15:$CGU$115,MATCH(B23,'R4_raw'!$F$13:$CGU$13,0),FALSE)/VLOOKUP("長野県",'R4_raw'!$F$15:$CGU$115,MATCH(A23,'R4_raw'!$F$13:$CGU$13,0),FALSE)*100-100</f>
        <v>-8.19533857073192</v>
      </c>
      <c r="AP23" s="5203"/>
      <c r="AQ23" s="3447" t="s">
        <v>5007</v>
      </c>
      <c r="AR23" s="427"/>
      <c r="AS23" s="62"/>
      <c r="AT23" s="2132"/>
      <c r="AU23" s="5230" t="s">
        <v>6255</v>
      </c>
      <c r="AV23" s="4642"/>
      <c r="AW23" s="4642"/>
      <c r="AX23" s="4642"/>
      <c r="AY23" s="4642"/>
      <c r="AZ23" s="4642"/>
      <c r="BA23" s="5226">
        <f>VLOOKUP($DG$3,'R4_raw'!$F$15:$CGU$115,MATCH(D23,'R4_raw'!$F$13:$CGU$13,0),FALSE)/10000</f>
        <v>178794.1</v>
      </c>
      <c r="BB23" s="4642"/>
      <c r="BC23" s="4642"/>
      <c r="BD23" s="3450" t="s">
        <v>7608</v>
      </c>
      <c r="BE23" s="2368"/>
      <c r="BF23" s="5226">
        <f>VLOOKUP($DG$3,'R4_raw'!$F$15:$CGU$115,MATCH(E23,'R4_raw'!$F$13:$CGU$13,0),FALSE)/10000</f>
        <v>183585.68299999999</v>
      </c>
      <c r="BG23" s="4642"/>
      <c r="BH23" s="4642"/>
      <c r="BI23" s="3450" t="s">
        <v>7608</v>
      </c>
      <c r="BJ23" s="5005">
        <f t="shared" si="10"/>
        <v>4791.5829999999842</v>
      </c>
      <c r="BK23" s="5288"/>
      <c r="BL23" s="5288"/>
      <c r="BM23" s="3450" t="s">
        <v>7608</v>
      </c>
      <c r="BN23" s="5287">
        <f t="shared" si="11"/>
        <v>2.6799446961616695</v>
      </c>
      <c r="BO23" s="5287"/>
      <c r="BP23" s="450" t="s">
        <v>274</v>
      </c>
      <c r="BQ23" s="3449" t="str">
        <f>VLOOKUP($DG$3,'R4_raw'!$F$15:$CGU$115,MATCH(F23,'R4_raw'!$F$13:$CGU$13,0),FALSE)</f>
        <v>A</v>
      </c>
      <c r="BR23" s="3536" t="str">
        <f t="shared" si="12"/>
        <v>★</v>
      </c>
      <c r="BS23" s="5287">
        <f>VLOOKUP("長野県",'R4_raw'!$F$15:$CGU$115,MATCH(E23,'R4_raw'!$F$13:$CGU$13,0),FALSE)/VLOOKUP("長野県",'R4_raw'!$F$15:$CGU$115,MATCH(D23,'R4_raw'!$F$13:$CGU$13,0),FALSE)*100-100</f>
        <v>-0.62673035132671373</v>
      </c>
      <c r="BT23" s="5287"/>
      <c r="BU23" s="3447" t="s">
        <v>5007</v>
      </c>
      <c r="BV23" s="3092"/>
      <c r="BW23" s="62"/>
      <c r="BX23" s="2131"/>
      <c r="BY23" s="5230" t="s">
        <v>8214</v>
      </c>
      <c r="BZ23" s="5230"/>
      <c r="CA23" s="5230"/>
      <c r="CB23" s="5230"/>
      <c r="CC23" s="5230"/>
      <c r="CD23" s="5230"/>
      <c r="CE23" s="5230"/>
      <c r="CF23" s="5005">
        <f>VLOOKUP($DG$3,'R4_raw'!$F$15:$CGU$115,MATCH(G23,'R4_raw'!$F$13:$CGU$13,0),FALSE)/10000</f>
        <v>55434.2</v>
      </c>
      <c r="CG23" s="5005"/>
      <c r="CH23" s="5005"/>
      <c r="CI23" s="3450" t="s">
        <v>7608</v>
      </c>
      <c r="CJ23" s="2368"/>
      <c r="CK23" s="5005">
        <f>VLOOKUP($DG$3,'R4_raw'!$F$15:$CGU$115,MATCH(H23,'R4_raw'!$F$13:$CGU$13,0),FALSE)/10000</f>
        <v>59637.951800000003</v>
      </c>
      <c r="CL23" s="5005"/>
      <c r="CM23" s="5005"/>
      <c r="CN23" s="3450" t="s">
        <v>7608</v>
      </c>
      <c r="CO23" s="5005">
        <f t="shared" si="1"/>
        <v>4203.7518000000055</v>
      </c>
      <c r="CP23" s="5005"/>
      <c r="CQ23" s="5005"/>
      <c r="CR23" s="3450" t="s">
        <v>7608</v>
      </c>
      <c r="CS23" s="5203">
        <f t="shared" si="14"/>
        <v>7.5833182403642638</v>
      </c>
      <c r="CT23" s="5203"/>
      <c r="CU23" s="450" t="s">
        <v>274</v>
      </c>
      <c r="CV23" s="2368" t="str">
        <f>VLOOKUP($DG$3,'R4_raw'!$F$15:$CGU$115,MATCH(I23,'R4_raw'!$F$13:$CGU$13,0),FALSE)</f>
        <v>C</v>
      </c>
      <c r="CW23" s="3536" t="str">
        <f t="shared" si="5"/>
        <v/>
      </c>
      <c r="CX23" s="5203">
        <f>VLOOKUP("長野県",'R4_raw'!$F$15:$CGU$115,MATCH(H23,'R4_raw'!$F$13:$CGU$13,0),FALSE)/VLOOKUP("長野県",'R4_raw'!$F$15:$CGU$115,MATCH(G23,'R4_raw'!$F$13:$CGU$13,0),FALSE)*100-100</f>
        <v>-4.5110155674756101</v>
      </c>
      <c r="CY23" s="5203"/>
      <c r="CZ23" s="3464" t="s">
        <v>5007</v>
      </c>
    </row>
    <row r="24" spans="1:105" ht="21" customHeight="1" x14ac:dyDescent="0.2">
      <c r="A24" s="1903" t="s">
        <v>6210</v>
      </c>
      <c r="B24" s="1903" t="s">
        <v>6211</v>
      </c>
      <c r="C24" s="1903" t="s">
        <v>8047</v>
      </c>
      <c r="D24" s="2130" t="s">
        <v>6242</v>
      </c>
      <c r="E24" s="2130" t="s">
        <v>6243</v>
      </c>
      <c r="F24" s="2130" t="s">
        <v>8181</v>
      </c>
      <c r="G24" s="1903" t="s">
        <v>6281</v>
      </c>
      <c r="H24" s="1903" t="s">
        <v>6282</v>
      </c>
      <c r="I24" s="1903" t="s">
        <v>8171</v>
      </c>
      <c r="J24" s="1893"/>
      <c r="L24" s="7" t="s">
        <v>0</v>
      </c>
      <c r="N24" s="5248"/>
      <c r="O24" s="325"/>
      <c r="P24" s="24"/>
      <c r="Q24" s="5230" t="s">
        <v>6201</v>
      </c>
      <c r="R24" s="5230"/>
      <c r="S24" s="5230"/>
      <c r="T24" s="5230"/>
      <c r="U24" s="5230"/>
      <c r="V24" s="5230"/>
      <c r="W24" s="5005">
        <f>VLOOKUP($DG$3,'R4_raw'!$F$15:$CGU$115,MATCH(A24,'R4_raw'!$F$13:$CGU$13,0),FALSE)/10000</f>
        <v>5565.5</v>
      </c>
      <c r="X24" s="5005"/>
      <c r="Y24" s="5005"/>
      <c r="Z24" s="3450" t="s">
        <v>7608</v>
      </c>
      <c r="AA24" s="2368"/>
      <c r="AB24" s="5005">
        <f>VLOOKUP($DG$3,'R4_raw'!$F$15:$CGU$115,MATCH(B24,'R4_raw'!$F$13:$CGU$13,0),FALSE)/10000</f>
        <v>6627.6184999999996</v>
      </c>
      <c r="AC24" s="5005"/>
      <c r="AD24" s="5005"/>
      <c r="AE24" s="3450" t="s">
        <v>7608</v>
      </c>
      <c r="AF24" s="5005">
        <f t="shared" si="8"/>
        <v>1062.1184999999996</v>
      </c>
      <c r="AG24" s="5005"/>
      <c r="AH24" s="5005"/>
      <c r="AI24" s="3450" t="s">
        <v>7608</v>
      </c>
      <c r="AJ24" s="5203">
        <f t="shared" si="13"/>
        <v>19.083972688886888</v>
      </c>
      <c r="AK24" s="5203"/>
      <c r="AL24" s="2111" t="s">
        <v>5009</v>
      </c>
      <c r="AM24" s="3507" t="str">
        <f>VLOOKUP($DG$3,'R4_raw'!$F$15:$CGU$115,MATCH(C24,'R4_raw'!$F$13:$CGU$13,0),FALSE)</f>
        <v>D</v>
      </c>
      <c r="AN24" s="3436" t="str">
        <f t="shared" si="9"/>
        <v/>
      </c>
      <c r="AO24" s="5203">
        <f>VLOOKUP("長野県",'R4_raw'!$F$15:$CGU$115,MATCH(B24,'R4_raw'!$F$13:$CGU$13,0),FALSE)/VLOOKUP("長野県",'R4_raw'!$F$15:$CGU$115,MATCH(A24,'R4_raw'!$F$13:$CGU$13,0),FALSE)*100-100</f>
        <v>-5.3607142383955591</v>
      </c>
      <c r="AP24" s="5203"/>
      <c r="AQ24" s="3447" t="s">
        <v>5007</v>
      </c>
      <c r="AR24" s="427"/>
      <c r="AS24" s="62"/>
      <c r="AT24" s="2134"/>
      <c r="AU24" s="5230" t="s">
        <v>7054</v>
      </c>
      <c r="AV24" s="4642"/>
      <c r="AW24" s="4642"/>
      <c r="AX24" s="4642"/>
      <c r="AY24" s="4642"/>
      <c r="AZ24" s="4642"/>
      <c r="BA24" s="5226">
        <f>VLOOKUP($DG$3,'R4_raw'!$F$15:$CGU$115,MATCH(D24,'R4_raw'!$F$13:$CGU$13,0),FALSE)/10000</f>
        <v>11037.6</v>
      </c>
      <c r="BB24" s="4642"/>
      <c r="BC24" s="4642"/>
      <c r="BD24" s="3450" t="s">
        <v>7608</v>
      </c>
      <c r="BE24" s="2368"/>
      <c r="BF24" s="5226">
        <f>VLOOKUP($DG$3,'R4_raw'!$F$15:$CGU$115,MATCH(E24,'R4_raw'!$F$13:$CGU$13,0),FALSE)/10000</f>
        <v>14588.143700000001</v>
      </c>
      <c r="BG24" s="4642"/>
      <c r="BH24" s="4642"/>
      <c r="BI24" s="3450" t="s">
        <v>7608</v>
      </c>
      <c r="BJ24" s="5005">
        <f t="shared" si="10"/>
        <v>3550.5437000000002</v>
      </c>
      <c r="BK24" s="5288"/>
      <c r="BL24" s="5288"/>
      <c r="BM24" s="3450" t="s">
        <v>7608</v>
      </c>
      <c r="BN24" s="5287">
        <f t="shared" si="11"/>
        <v>32.167714901790248</v>
      </c>
      <c r="BO24" s="5287"/>
      <c r="BP24" s="450" t="s">
        <v>274</v>
      </c>
      <c r="BQ24" s="3449" t="str">
        <f>VLOOKUP($DG$3,'R4_raw'!$F$15:$CGU$115,MATCH(F24,'R4_raw'!$F$13:$CGU$13,0),FALSE)</f>
        <v>D</v>
      </c>
      <c r="BR24" s="3536" t="str">
        <f t="shared" si="12"/>
        <v/>
      </c>
      <c r="BS24" s="5287">
        <f>VLOOKUP("長野県",'R4_raw'!$F$15:$CGU$115,MATCH(E24,'R4_raw'!$F$13:$CGU$13,0),FALSE)/VLOOKUP("長野県",'R4_raw'!$F$15:$CGU$115,MATCH(D24,'R4_raw'!$F$13:$CGU$13,0),FALSE)*100-100</f>
        <v>-3.6037539578559432</v>
      </c>
      <c r="BT24" s="5287"/>
      <c r="BU24" s="3447" t="s">
        <v>5007</v>
      </c>
      <c r="BV24" s="3092"/>
      <c r="BW24" s="62"/>
      <c r="BX24" s="2131"/>
      <c r="BY24" s="5230" t="s">
        <v>4973</v>
      </c>
      <c r="BZ24" s="5230"/>
      <c r="CA24" s="5230"/>
      <c r="CB24" s="5230"/>
      <c r="CC24" s="5230"/>
      <c r="CD24" s="5230"/>
      <c r="CE24" s="5230"/>
      <c r="CF24" s="5005">
        <f>VLOOKUP($DG$3,'R4_raw'!$F$15:$CGU$115,MATCH(G24,'R4_raw'!$F$13:$CGU$13,0),FALSE)/10000</f>
        <v>22581.9</v>
      </c>
      <c r="CG24" s="5005"/>
      <c r="CH24" s="5005"/>
      <c r="CI24" s="3450" t="s">
        <v>7608</v>
      </c>
      <c r="CJ24" s="2368"/>
      <c r="CK24" s="5005">
        <f>VLOOKUP($DG$3,'R4_raw'!$F$15:$CGU$115,MATCH(H24,'R4_raw'!$F$13:$CGU$13,0),FALSE)/10000</f>
        <v>27481.445</v>
      </c>
      <c r="CL24" s="5005"/>
      <c r="CM24" s="5005"/>
      <c r="CN24" s="3450" t="s">
        <v>7608</v>
      </c>
      <c r="CO24" s="5005">
        <f t="shared" si="1"/>
        <v>4899.5449999999983</v>
      </c>
      <c r="CP24" s="5005"/>
      <c r="CQ24" s="5005"/>
      <c r="CR24" s="3450" t="s">
        <v>7608</v>
      </c>
      <c r="CS24" s="5203">
        <f t="shared" si="14"/>
        <v>21.69677927898006</v>
      </c>
      <c r="CT24" s="5203"/>
      <c r="CU24" s="450" t="s">
        <v>274</v>
      </c>
      <c r="CV24" s="2368" t="str">
        <f>VLOOKUP($DG$3,'R4_raw'!$F$15:$CGU$115,MATCH(I24,'R4_raw'!$F$13:$CGU$13,0),FALSE)</f>
        <v>D</v>
      </c>
      <c r="CW24" s="3536" t="str">
        <f t="shared" si="5"/>
        <v/>
      </c>
      <c r="CX24" s="5203">
        <f>VLOOKUP("長野県",'R4_raw'!$F$15:$CGU$115,MATCH(H24,'R4_raw'!$F$13:$CGU$13,0),FALSE)/VLOOKUP("長野県",'R4_raw'!$F$15:$CGU$115,MATCH(G24,'R4_raw'!$F$13:$CGU$13,0),FALSE)*100-100</f>
        <v>-9.244365891071098</v>
      </c>
      <c r="CY24" s="5203"/>
      <c r="CZ24" s="3464" t="s">
        <v>5007</v>
      </c>
    </row>
    <row r="25" spans="1:105" ht="21" customHeight="1" thickBot="1" x14ac:dyDescent="0.25">
      <c r="A25" s="1903" t="s">
        <v>6212</v>
      </c>
      <c r="B25" s="1903" t="s">
        <v>6213</v>
      </c>
      <c r="C25" s="1903" t="s">
        <v>8049</v>
      </c>
      <c r="D25" s="2130" t="s">
        <v>6244</v>
      </c>
      <c r="E25" s="2130" t="s">
        <v>6245</v>
      </c>
      <c r="F25" s="2130" t="s">
        <v>8139</v>
      </c>
      <c r="G25" s="1903" t="s">
        <v>6283</v>
      </c>
      <c r="H25" s="1903" t="s">
        <v>6284</v>
      </c>
      <c r="I25" s="1903" t="s">
        <v>8173</v>
      </c>
      <c r="J25" s="1893"/>
      <c r="L25" s="7" t="s">
        <v>0</v>
      </c>
      <c r="N25" s="5248"/>
      <c r="O25" s="325"/>
      <c r="P25" s="24"/>
      <c r="Q25" s="5230" t="s">
        <v>5882</v>
      </c>
      <c r="R25" s="5230"/>
      <c r="S25" s="5230"/>
      <c r="T25" s="5230"/>
      <c r="U25" s="5230"/>
      <c r="V25" s="5230"/>
      <c r="W25" s="5005">
        <f>VLOOKUP($DG$3,'R4_raw'!$F$15:$CGU$115,MATCH(A25,'R4_raw'!$F$13:$CGU$13,0),FALSE)/10000</f>
        <v>1021.8</v>
      </c>
      <c r="X25" s="5005"/>
      <c r="Y25" s="5005"/>
      <c r="Z25" s="3450" t="s">
        <v>7608</v>
      </c>
      <c r="AA25" s="2368"/>
      <c r="AB25" s="5005">
        <f>VLOOKUP($DG$3,'R4_raw'!$F$15:$CGU$115,MATCH(B25,'R4_raw'!$F$13:$CGU$13,0),FALSE)/10000</f>
        <v>951.7912</v>
      </c>
      <c r="AC25" s="5005"/>
      <c r="AD25" s="5005"/>
      <c r="AE25" s="3450" t="s">
        <v>7608</v>
      </c>
      <c r="AF25" s="5005">
        <f t="shared" si="8"/>
        <v>-70.008799999999951</v>
      </c>
      <c r="AG25" s="5005"/>
      <c r="AH25" s="5005"/>
      <c r="AI25" s="3450" t="s">
        <v>7608</v>
      </c>
      <c r="AJ25" s="5242">
        <f t="shared" si="13"/>
        <v>-6.8515169309062429</v>
      </c>
      <c r="AK25" s="5242"/>
      <c r="AL25" s="2111" t="s">
        <v>5009</v>
      </c>
      <c r="AM25" s="3507" t="str">
        <f>VLOOKUP($DG$3,'R4_raw'!$F$15:$CGU$115,MATCH(C25,'R4_raw'!$F$13:$CGU$13,0),FALSE)</f>
        <v>C</v>
      </c>
      <c r="AN25" s="3436" t="str">
        <f t="shared" si="9"/>
        <v/>
      </c>
      <c r="AO25" s="5203">
        <f>VLOOKUP("長野県",'R4_raw'!$F$15:$CGU$115,MATCH(B25,'R4_raw'!$F$13:$CGU$13,0),FALSE)/VLOOKUP("長野県",'R4_raw'!$F$15:$CGU$115,MATCH(A25,'R4_raw'!$F$13:$CGU$13,0),FALSE)*100-100</f>
        <v>-11.760555346526914</v>
      </c>
      <c r="AP25" s="5203"/>
      <c r="AQ25" s="3447" t="s">
        <v>5007</v>
      </c>
      <c r="AR25" s="427"/>
      <c r="AS25" s="62"/>
      <c r="AT25" s="2134"/>
      <c r="AU25" s="5230" t="s">
        <v>7055</v>
      </c>
      <c r="AV25" s="4642"/>
      <c r="AW25" s="4642"/>
      <c r="AX25" s="4642"/>
      <c r="AY25" s="4642"/>
      <c r="AZ25" s="4642"/>
      <c r="BA25" s="5226">
        <f>VLOOKUP($DG$3,'R4_raw'!$F$15:$CGU$115,MATCH(D25,'R4_raw'!$F$13:$CGU$13,0),FALSE)/10000</f>
        <v>60886.7</v>
      </c>
      <c r="BB25" s="4642"/>
      <c r="BC25" s="4642"/>
      <c r="BD25" s="3450" t="s">
        <v>7608</v>
      </c>
      <c r="BE25" s="2368"/>
      <c r="BF25" s="5226">
        <f>VLOOKUP($DG$3,'R4_raw'!$F$15:$CGU$115,MATCH(E25,'R4_raw'!$F$13:$CGU$13,0),FALSE)/10000</f>
        <v>63598.1443</v>
      </c>
      <c r="BG25" s="4642"/>
      <c r="BH25" s="4642"/>
      <c r="BI25" s="3450" t="s">
        <v>7608</v>
      </c>
      <c r="BJ25" s="5005">
        <f t="shared" si="10"/>
        <v>2711.4443000000028</v>
      </c>
      <c r="BK25" s="5288"/>
      <c r="BL25" s="5288"/>
      <c r="BM25" s="3450" t="s">
        <v>7608</v>
      </c>
      <c r="BN25" s="5287">
        <f t="shared" si="11"/>
        <v>4.4532620424493388</v>
      </c>
      <c r="BO25" s="5287"/>
      <c r="BP25" s="450" t="s">
        <v>274</v>
      </c>
      <c r="BQ25" s="3449" t="str">
        <f>VLOOKUP($DG$3,'R4_raw'!$F$15:$CGU$115,MATCH(F25,'R4_raw'!$F$13:$CGU$13,0),FALSE)</f>
        <v>B</v>
      </c>
      <c r="BR25" s="3536" t="str">
        <f t="shared" si="12"/>
        <v/>
      </c>
      <c r="BS25" s="5287">
        <f>VLOOKUP("長野県",'R4_raw'!$F$15:$CGU$115,MATCH(E25,'R4_raw'!$F$13:$CGU$13,0),FALSE)/VLOOKUP("長野県",'R4_raw'!$F$15:$CGU$115,MATCH(D25,'R4_raw'!$F$13:$CGU$13,0),FALSE)*100-100</f>
        <v>-1.1290702782182365</v>
      </c>
      <c r="BT25" s="5287"/>
      <c r="BU25" s="3447" t="s">
        <v>5007</v>
      </c>
      <c r="BV25" s="3092"/>
      <c r="BW25" s="3039"/>
      <c r="BX25" s="3036"/>
      <c r="BY25" s="5224" t="s">
        <v>5129</v>
      </c>
      <c r="BZ25" s="5224"/>
      <c r="CA25" s="5224"/>
      <c r="CB25" s="5224"/>
      <c r="CC25" s="5224"/>
      <c r="CD25" s="5224"/>
      <c r="CE25" s="5224"/>
      <c r="CF25" s="5233">
        <f>VLOOKUP($DG$3,'R4_raw'!$F$15:$CGU$115,MATCH(G25,'R4_raw'!$F$13:$CGU$13,0),FALSE)/10000</f>
        <v>151911.79999999999</v>
      </c>
      <c r="CG25" s="5233"/>
      <c r="CH25" s="5233"/>
      <c r="CI25" s="3532" t="s">
        <v>7608</v>
      </c>
      <c r="CJ25" s="2205"/>
      <c r="CK25" s="5233">
        <f>VLOOKUP($DG$3,'R4_raw'!$F$15:$CGU$115,MATCH(H25,'R4_raw'!$F$13:$CGU$13,0),FALSE)/10000</f>
        <v>156713.54380000001</v>
      </c>
      <c r="CL25" s="5233"/>
      <c r="CM25" s="5233"/>
      <c r="CN25" s="3532" t="s">
        <v>7608</v>
      </c>
      <c r="CO25" s="5233">
        <f t="shared" si="1"/>
        <v>4801.7438000000257</v>
      </c>
      <c r="CP25" s="5233"/>
      <c r="CQ25" s="5233"/>
      <c r="CR25" s="3532" t="s">
        <v>7608</v>
      </c>
      <c r="CS25" s="5276">
        <f t="shared" si="14"/>
        <v>3.1608761136396453</v>
      </c>
      <c r="CT25" s="5276"/>
      <c r="CU25" s="2492" t="s">
        <v>274</v>
      </c>
      <c r="CV25" s="2205" t="str">
        <f>VLOOKUP($DG$3,'R4_raw'!$F$15:$CGU$115,MATCH(I25,'R4_raw'!$F$13:$CGU$13,0),FALSE)</f>
        <v>B</v>
      </c>
      <c r="CW25" s="3538" t="str">
        <f t="shared" si="5"/>
        <v/>
      </c>
      <c r="CX25" s="5276">
        <f>VLOOKUP("長野県",'R4_raw'!$F$15:$CGU$115,MATCH(H25,'R4_raw'!$F$13:$CGU$13,0),FALSE)/VLOOKUP("長野県",'R4_raw'!$F$15:$CGU$115,MATCH(G25,'R4_raw'!$F$13:$CGU$13,0),FALSE)*100-100</f>
        <v>2.2902808988823722</v>
      </c>
      <c r="CY25" s="5276"/>
      <c r="CZ25" s="3540" t="s">
        <v>5007</v>
      </c>
    </row>
    <row r="26" spans="1:105" ht="21" customHeight="1" x14ac:dyDescent="0.2">
      <c r="A26" s="1903" t="s">
        <v>6214</v>
      </c>
      <c r="B26" s="1903" t="s">
        <v>6215</v>
      </c>
      <c r="C26" s="1903" t="s">
        <v>8051</v>
      </c>
      <c r="D26" s="2130" t="s">
        <v>6246</v>
      </c>
      <c r="E26" s="2130" t="s">
        <v>6247</v>
      </c>
      <c r="F26" s="2130" t="s">
        <v>8182</v>
      </c>
      <c r="G26" s="1903" t="s">
        <v>6286</v>
      </c>
      <c r="H26" s="1903" t="s">
        <v>6287</v>
      </c>
      <c r="I26" s="1903" t="s">
        <v>8183</v>
      </c>
      <c r="J26" s="1893"/>
      <c r="N26" s="5248"/>
      <c r="O26" s="325"/>
      <c r="P26" s="24"/>
      <c r="Q26" s="5230" t="s">
        <v>6202</v>
      </c>
      <c r="R26" s="5230"/>
      <c r="S26" s="5230"/>
      <c r="T26" s="5230"/>
      <c r="U26" s="5230"/>
      <c r="V26" s="5230"/>
      <c r="W26" s="5005">
        <f>VLOOKUP($DG$3,'R4_raw'!$F$15:$CGU$115,MATCH(A26,'R4_raw'!$F$13:$CGU$13,0),FALSE)/10000</f>
        <v>270.39999999999998</v>
      </c>
      <c r="X26" s="5005"/>
      <c r="Y26" s="5005"/>
      <c r="Z26" s="3450" t="s">
        <v>7608</v>
      </c>
      <c r="AA26" s="2368"/>
      <c r="AB26" s="5005">
        <f>VLOOKUP($DG$3,'R4_raw'!$F$15:$CGU$115,MATCH(B26,'R4_raw'!$F$13:$CGU$13,0),FALSE)/10000</f>
        <v>782.01610000000005</v>
      </c>
      <c r="AC26" s="5005"/>
      <c r="AD26" s="5005"/>
      <c r="AE26" s="3450" t="s">
        <v>7608</v>
      </c>
      <c r="AF26" s="5005">
        <f t="shared" si="8"/>
        <v>511.61610000000007</v>
      </c>
      <c r="AG26" s="5005"/>
      <c r="AH26" s="5005"/>
      <c r="AI26" s="3450" t="s">
        <v>7608</v>
      </c>
      <c r="AJ26" s="5203">
        <f t="shared" si="13"/>
        <v>189.20713757396453</v>
      </c>
      <c r="AK26" s="5203"/>
      <c r="AL26" s="2111" t="s">
        <v>5009</v>
      </c>
      <c r="AM26" s="3507" t="str">
        <f>VLOOKUP($DG$3,'R4_raw'!$F$15:$CGU$115,MATCH(C26,'R4_raw'!$F$13:$CGU$13,0),FALSE)</f>
        <v>D</v>
      </c>
      <c r="AN26" s="3436" t="str">
        <f t="shared" si="9"/>
        <v/>
      </c>
      <c r="AO26" s="5203">
        <f>VLOOKUP("長野県",'R4_raw'!$F$15:$CGU$115,MATCH(B26,'R4_raw'!$F$13:$CGU$13,0),FALSE)/VLOOKUP("長野県",'R4_raw'!$F$15:$CGU$115,MATCH(A26,'R4_raw'!$F$13:$CGU$13,0),FALSE)*100-100</f>
        <v>-6.7956275099188161</v>
      </c>
      <c r="AP26" s="5203"/>
      <c r="AQ26" s="3447" t="s">
        <v>5007</v>
      </c>
      <c r="AR26" s="53"/>
      <c r="AS26" s="3089"/>
      <c r="AT26" s="2132"/>
      <c r="AU26" s="5230" t="s">
        <v>6256</v>
      </c>
      <c r="AV26" s="4642"/>
      <c r="AW26" s="4642"/>
      <c r="AX26" s="4642"/>
      <c r="AY26" s="4642"/>
      <c r="AZ26" s="4642"/>
      <c r="BA26" s="5226">
        <f>VLOOKUP($DG$3,'R4_raw'!$F$15:$CGU$115,MATCH(D26,'R4_raw'!$F$13:$CGU$13,0),FALSE)/10000</f>
        <v>12962.3</v>
      </c>
      <c r="BB26" s="4642"/>
      <c r="BC26" s="4642"/>
      <c r="BD26" s="3450" t="s">
        <v>7608</v>
      </c>
      <c r="BE26" s="2368"/>
      <c r="BF26" s="5226">
        <f>VLOOKUP($DG$3,'R4_raw'!$F$15:$CGU$115,MATCH(E26,'R4_raw'!$F$13:$CGU$13,0),FALSE)/10000</f>
        <v>13347.120999999999</v>
      </c>
      <c r="BG26" s="4642"/>
      <c r="BH26" s="4642"/>
      <c r="BI26" s="3450" t="s">
        <v>7608</v>
      </c>
      <c r="BJ26" s="5005">
        <f t="shared" si="10"/>
        <v>384.82099999999991</v>
      </c>
      <c r="BK26" s="5288"/>
      <c r="BL26" s="5288"/>
      <c r="BM26" s="3450" t="s">
        <v>7608</v>
      </c>
      <c r="BN26" s="5287">
        <f t="shared" si="11"/>
        <v>2.9687709742869544</v>
      </c>
      <c r="BO26" s="5287"/>
      <c r="BP26" s="450" t="s">
        <v>274</v>
      </c>
      <c r="BQ26" s="3449" t="str">
        <f>VLOOKUP($DG$3,'R4_raw'!$F$15:$CGU$115,MATCH(F26,'R4_raw'!$F$13:$CGU$13,0),FALSE)</f>
        <v>A</v>
      </c>
      <c r="BR26" s="3536" t="str">
        <f t="shared" si="12"/>
        <v>★</v>
      </c>
      <c r="BS26" s="5287">
        <f>VLOOKUP("長野県",'R4_raw'!$F$15:$CGU$115,MATCH(E26,'R4_raw'!$F$13:$CGU$13,0),FALSE)/VLOOKUP("長野県",'R4_raw'!$F$15:$CGU$115,MATCH(D26,'R4_raw'!$F$13:$CGU$13,0),FALSE)*100-100</f>
        <v>-2.9240446147234138</v>
      </c>
      <c r="BT26" s="5287"/>
      <c r="BU26" s="3447" t="s">
        <v>5007</v>
      </c>
      <c r="BV26" s="3092"/>
      <c r="BW26" s="2305"/>
      <c r="BX26" s="5304" t="s">
        <v>8201</v>
      </c>
      <c r="BY26" s="5304"/>
      <c r="BZ26" s="5304"/>
      <c r="CA26" s="5304"/>
      <c r="CB26" s="5304"/>
      <c r="CC26" s="5304"/>
      <c r="CD26" s="5304"/>
      <c r="CE26" s="5304"/>
      <c r="CF26" s="5216">
        <f>VLOOKUP($DG$3,'R4_raw'!$F$15:$CGU$115,MATCH(G26,'R4_raw'!$F$13:$CGU$13,0),FALSE)</f>
        <v>111665</v>
      </c>
      <c r="CG26" s="5216"/>
      <c r="CH26" s="5216"/>
      <c r="CI26" s="3541" t="s">
        <v>6285</v>
      </c>
      <c r="CJ26" s="3455"/>
      <c r="CK26" s="5216">
        <f>VLOOKUP($DG$3,'R4_raw'!$F$15:$CGU$115,MATCH(H26,'R4_raw'!$F$13:$CGU$13,0),FALSE)</f>
        <v>111890</v>
      </c>
      <c r="CL26" s="5216"/>
      <c r="CM26" s="5216"/>
      <c r="CN26" s="3541" t="s">
        <v>6285</v>
      </c>
      <c r="CO26" s="5216">
        <f t="shared" si="1"/>
        <v>225</v>
      </c>
      <c r="CP26" s="5216"/>
      <c r="CQ26" s="5216"/>
      <c r="CR26" s="3541" t="s">
        <v>6285</v>
      </c>
      <c r="CS26" s="5277">
        <f t="shared" si="14"/>
        <v>0.20149554470962983</v>
      </c>
      <c r="CT26" s="5277"/>
      <c r="CU26" s="3456" t="s">
        <v>274</v>
      </c>
      <c r="CV26" s="3455" t="str">
        <f>VLOOKUP($DG$3,'R4_raw'!$F$15:$CGU$115,MATCH(I26,'R4_raw'!$F$13:$CGU$13,0),FALSE)</f>
        <v>A</v>
      </c>
      <c r="CW26" s="3542" t="str">
        <f t="shared" si="5"/>
        <v>★</v>
      </c>
      <c r="CX26" s="5277">
        <f>VLOOKUP("長野県",'R4_raw'!$F$15:$CGU$115,MATCH(H26,'R4_raw'!$F$13:$CGU$13,0),FALSE)/VLOOKUP("長野県",'R4_raw'!$F$15:$CGU$115,MATCH(G26,'R4_raw'!$F$13:$CGU$13,0),FALSE)*100-100</f>
        <v>0.11652092642535194</v>
      </c>
      <c r="CY26" s="5277"/>
      <c r="CZ26" s="3498" t="s">
        <v>5007</v>
      </c>
    </row>
    <row r="27" spans="1:105" ht="27.75" customHeight="1" x14ac:dyDescent="0.2">
      <c r="A27" s="1903" t="s">
        <v>6216</v>
      </c>
      <c r="B27" s="1903" t="s">
        <v>6217</v>
      </c>
      <c r="C27" s="1903" t="s">
        <v>8053</v>
      </c>
      <c r="D27" s="2130" t="s">
        <v>6248</v>
      </c>
      <c r="E27" s="2130" t="s">
        <v>6249</v>
      </c>
      <c r="F27" s="2130" t="s">
        <v>8141</v>
      </c>
      <c r="G27" s="1903" t="s">
        <v>6288</v>
      </c>
      <c r="H27" s="1903" t="s">
        <v>6289</v>
      </c>
      <c r="I27" s="1903" t="s">
        <v>8184</v>
      </c>
      <c r="J27" s="1893"/>
      <c r="L27" s="7" t="s">
        <v>0</v>
      </c>
      <c r="N27" s="1577"/>
      <c r="O27" s="325"/>
      <c r="P27" s="24"/>
      <c r="Q27" s="5284" t="s">
        <v>8191</v>
      </c>
      <c r="R27" s="4380"/>
      <c r="S27" s="4380"/>
      <c r="T27" s="4380"/>
      <c r="U27" s="4380"/>
      <c r="V27" s="4380"/>
      <c r="W27" s="5005">
        <f>VLOOKUP($DG$3,'R4_raw'!$F$15:$CGU$115,MATCH(A27,'R4_raw'!$F$13:$CGU$13,0),FALSE)/10000</f>
        <v>359.3</v>
      </c>
      <c r="X27" s="5005"/>
      <c r="Y27" s="5005"/>
      <c r="Z27" s="3450" t="s">
        <v>7608</v>
      </c>
      <c r="AA27" s="2368"/>
      <c r="AB27" s="5005">
        <f>VLOOKUP($DG$3,'R4_raw'!$F$15:$CGU$115,MATCH(B27,'R4_raw'!$F$13:$CGU$13,0),FALSE)/10000</f>
        <v>3.28</v>
      </c>
      <c r="AC27" s="5005"/>
      <c r="AD27" s="5005"/>
      <c r="AE27" s="3450" t="s">
        <v>7608</v>
      </c>
      <c r="AF27" s="5005">
        <f t="shared" si="8"/>
        <v>-356.02000000000004</v>
      </c>
      <c r="AG27" s="5005"/>
      <c r="AH27" s="5005"/>
      <c r="AI27" s="3450" t="s">
        <v>7608</v>
      </c>
      <c r="AJ27" s="5203">
        <f t="shared" si="13"/>
        <v>-99.08711383245199</v>
      </c>
      <c r="AK27" s="5203"/>
      <c r="AL27" s="2111" t="s">
        <v>5009</v>
      </c>
      <c r="AM27" s="3507" t="str">
        <f>VLOOKUP($DG$3,'R4_raw'!$F$15:$CGU$115,MATCH(C27,'R4_raw'!$F$13:$CGU$13,0),FALSE)</f>
        <v>D</v>
      </c>
      <c r="AN27" s="3436" t="str">
        <f t="shared" si="9"/>
        <v/>
      </c>
      <c r="AO27" s="5203">
        <f>VLOOKUP("長野県",'R4_raw'!$F$15:$CGU$115,MATCH(B27,'R4_raw'!$F$13:$CGU$13,0),FALSE)/VLOOKUP("長野県",'R4_raw'!$F$15:$CGU$115,MATCH(A27,'R4_raw'!$F$13:$CGU$13,0),FALSE)*100-100</f>
        <v>72.862262200165418</v>
      </c>
      <c r="AP27" s="5203"/>
      <c r="AQ27" s="3447" t="s">
        <v>5007</v>
      </c>
      <c r="AR27" s="53"/>
      <c r="AS27" s="3089"/>
      <c r="AT27" s="2134"/>
      <c r="AU27" s="5230" t="s">
        <v>7056</v>
      </c>
      <c r="AV27" s="4642"/>
      <c r="AW27" s="4642"/>
      <c r="AX27" s="4642"/>
      <c r="AY27" s="4642"/>
      <c r="AZ27" s="4642"/>
      <c r="BA27" s="5226">
        <f>VLOOKUP($DG$3,'R4_raw'!$F$15:$CGU$115,MATCH(D27,'R4_raw'!$F$13:$CGU$13,0),FALSE)/10000</f>
        <v>16115.4</v>
      </c>
      <c r="BB27" s="4642"/>
      <c r="BC27" s="4642"/>
      <c r="BD27" s="3450" t="s">
        <v>7608</v>
      </c>
      <c r="BE27" s="2368"/>
      <c r="BF27" s="5226">
        <f>VLOOKUP($DG$3,'R4_raw'!$F$15:$CGU$115,MATCH(E27,'R4_raw'!$F$13:$CGU$13,0),FALSE)/10000</f>
        <v>19150.727900000002</v>
      </c>
      <c r="BG27" s="4642"/>
      <c r="BH27" s="4642"/>
      <c r="BI27" s="3450" t="s">
        <v>7608</v>
      </c>
      <c r="BJ27" s="5005">
        <f t="shared" si="10"/>
        <v>3035.327900000002</v>
      </c>
      <c r="BK27" s="5288"/>
      <c r="BL27" s="5288"/>
      <c r="BM27" s="3450" t="s">
        <v>7608</v>
      </c>
      <c r="BN27" s="5287">
        <f t="shared" si="11"/>
        <v>18.834952281668478</v>
      </c>
      <c r="BO27" s="5287"/>
      <c r="BP27" s="450" t="s">
        <v>274</v>
      </c>
      <c r="BQ27" s="3449" t="str">
        <f>VLOOKUP($DG$3,'R4_raw'!$F$15:$CGU$115,MATCH(F27,'R4_raw'!$F$13:$CGU$13,0),FALSE)</f>
        <v>D</v>
      </c>
      <c r="BR27" s="3536" t="str">
        <f t="shared" si="12"/>
        <v/>
      </c>
      <c r="BS27" s="5287">
        <f>VLOOKUP("長野県",'R4_raw'!$F$15:$CGU$115,MATCH(E27,'R4_raw'!$F$13:$CGU$13,0),FALSE)/VLOOKUP("長野県",'R4_raw'!$F$15:$CGU$115,MATCH(D27,'R4_raw'!$F$13:$CGU$13,0),FALSE)*100-100</f>
        <v>3.2277587861084385</v>
      </c>
      <c r="BT27" s="5287"/>
      <c r="BU27" s="3447" t="s">
        <v>5007</v>
      </c>
      <c r="BV27" s="3091"/>
      <c r="BW27" s="3089"/>
      <c r="BX27" s="5293" t="s">
        <v>8202</v>
      </c>
      <c r="BY27" s="5293"/>
      <c r="BZ27" s="5293"/>
      <c r="CA27" s="5293"/>
      <c r="CB27" s="5293"/>
      <c r="CC27" s="5293"/>
      <c r="CD27" s="5293"/>
      <c r="CE27" s="5293"/>
      <c r="CF27" s="5005">
        <f>VLOOKUP($DG$3,'R4_raw'!$F$15:$CGU$115,MATCH(G27,'R4_raw'!$F$13:$CGU$13,0),FALSE)</f>
        <v>21450</v>
      </c>
      <c r="CG27" s="5005"/>
      <c r="CH27" s="5005"/>
      <c r="CI27" s="3450" t="s">
        <v>6285</v>
      </c>
      <c r="CJ27" s="2368"/>
      <c r="CK27" s="5005">
        <f>VLOOKUP($DG$3,'R4_raw'!$F$15:$CGU$115,MATCH(H27,'R4_raw'!$F$13:$CGU$13,0),FALSE)</f>
        <v>20648</v>
      </c>
      <c r="CL27" s="5005"/>
      <c r="CM27" s="5005"/>
      <c r="CN27" s="3450" t="s">
        <v>6285</v>
      </c>
      <c r="CO27" s="5005">
        <f t="shared" si="1"/>
        <v>-802</v>
      </c>
      <c r="CP27" s="5005"/>
      <c r="CQ27" s="5005"/>
      <c r="CR27" s="3450" t="s">
        <v>6285</v>
      </c>
      <c r="CS27" s="5203">
        <f t="shared" si="14"/>
        <v>-3.7389277389277424</v>
      </c>
      <c r="CT27" s="5203"/>
      <c r="CU27" s="450" t="s">
        <v>6183</v>
      </c>
      <c r="CV27" s="2368" t="str">
        <f>VLOOKUP($DG$3,'R4_raw'!$F$15:$CGU$115,MATCH(I27,'R4_raw'!$F$13:$CGU$13,0),FALSE)</f>
        <v>B</v>
      </c>
      <c r="CW27" s="3536" t="str">
        <f>IF(CV27="A","★","")</f>
        <v/>
      </c>
      <c r="CX27" s="5203">
        <f>VLOOKUP("長野県",'R4_raw'!$F$15:$CGU$115,MATCH(H27,'R4_raw'!$F$13:$CGU$13,0),FALSE)/VLOOKUP("長野県",'R4_raw'!$F$15:$CGU$115,MATCH(G27,'R4_raw'!$F$13:$CGU$13,0),FALSE)*100-100</f>
        <v>-2.6460176228908097</v>
      </c>
      <c r="CY27" s="5203"/>
      <c r="CZ27" s="3464" t="s">
        <v>5007</v>
      </c>
    </row>
    <row r="28" spans="1:105" ht="22.5" customHeight="1" thickBot="1" x14ac:dyDescent="0.25">
      <c r="A28" s="1903" t="s">
        <v>6218</v>
      </c>
      <c r="B28" s="1903" t="s">
        <v>6219</v>
      </c>
      <c r="C28" s="1903" t="s">
        <v>8055</v>
      </c>
      <c r="D28" s="2130" t="s">
        <v>6250</v>
      </c>
      <c r="E28" s="2130" t="s">
        <v>6251</v>
      </c>
      <c r="F28" s="2130" t="s">
        <v>8143</v>
      </c>
      <c r="G28" s="1903" t="s">
        <v>6290</v>
      </c>
      <c r="H28" s="1903" t="s">
        <v>6291</v>
      </c>
      <c r="I28" s="1903" t="s">
        <v>8175</v>
      </c>
      <c r="J28" s="1893"/>
      <c r="L28" s="7" t="s">
        <v>0</v>
      </c>
      <c r="N28" s="1577"/>
      <c r="O28" s="3038"/>
      <c r="P28" s="310"/>
      <c r="Q28" s="5224" t="s">
        <v>6203</v>
      </c>
      <c r="R28" s="5224"/>
      <c r="S28" s="5224"/>
      <c r="T28" s="5224"/>
      <c r="U28" s="5224"/>
      <c r="V28" s="5224"/>
      <c r="W28" s="5233">
        <f>VLOOKUP($DG$3,'R4_raw'!$F$15:$CGU$115,MATCH(A28,'R4_raw'!$F$13:$CGU$13,0),FALSE)/10000</f>
        <v>39.1</v>
      </c>
      <c r="X28" s="5233"/>
      <c r="Y28" s="5233"/>
      <c r="Z28" s="3532" t="s">
        <v>7608</v>
      </c>
      <c r="AA28" s="2205"/>
      <c r="AB28" s="5233">
        <f>VLOOKUP($DG$3,'R4_raw'!$F$15:$CGU$115,MATCH(B28,'R4_raw'!$F$13:$CGU$13,0),FALSE)/10000</f>
        <v>449.2208</v>
      </c>
      <c r="AC28" s="5233"/>
      <c r="AD28" s="5233"/>
      <c r="AE28" s="3532" t="s">
        <v>7608</v>
      </c>
      <c r="AF28" s="5233">
        <f t="shared" ref="AF28" si="15">AB28-W28</f>
        <v>410.12079999999997</v>
      </c>
      <c r="AG28" s="5233"/>
      <c r="AH28" s="5233"/>
      <c r="AI28" s="3532" t="s">
        <v>7608</v>
      </c>
      <c r="AJ28" s="5276">
        <f t="shared" ref="AJ28" si="16">IFERROR(AB28/W28*100,0)-100</f>
        <v>1048.9023017902814</v>
      </c>
      <c r="AK28" s="5276"/>
      <c r="AL28" s="2469" t="s">
        <v>14</v>
      </c>
      <c r="AM28" s="3513" t="str">
        <f>VLOOKUP($DG$3,'R4_raw'!$F$15:$CGU$115,MATCH(C28,'R4_raw'!$F$13:$CGU$13,0),FALSE)</f>
        <v>D</v>
      </c>
      <c r="AN28" s="3533" t="str">
        <f t="shared" ref="AN28" si="17">IF(AM28="A","★","")</f>
        <v/>
      </c>
      <c r="AO28" s="5276">
        <f>VLOOKUP("長野県",'R4_raw'!$F$15:$CGU$115,MATCH(B28,'R4_raw'!$F$13:$CGU$13,0),FALSE)/VLOOKUP("長野県",'R4_raw'!$F$15:$CGU$115,MATCH(A28,'R4_raw'!$F$13:$CGU$13,0),FALSE)*100-100</f>
        <v>0.14768113247136228</v>
      </c>
      <c r="AP28" s="5276"/>
      <c r="AQ28" s="2205" t="s">
        <v>14</v>
      </c>
      <c r="AR28" s="3088"/>
      <c r="AS28" s="3089"/>
      <c r="AT28" s="2134"/>
      <c r="AU28" s="5230" t="s">
        <v>7057</v>
      </c>
      <c r="AV28" s="4642"/>
      <c r="AW28" s="4642"/>
      <c r="AX28" s="4642"/>
      <c r="AY28" s="4642"/>
      <c r="AZ28" s="4642"/>
      <c r="BA28" s="5226">
        <f>VLOOKUP($DG$3,'R4_raw'!$F$15:$CGU$115,MATCH(D28,'R4_raw'!$F$13:$CGU$13,0),FALSE)/10000</f>
        <v>377439.1</v>
      </c>
      <c r="BB28" s="4642"/>
      <c r="BC28" s="4642"/>
      <c r="BD28" s="3450" t="s">
        <v>7608</v>
      </c>
      <c r="BE28" s="2368"/>
      <c r="BF28" s="5226">
        <f>VLOOKUP($DG$3,'R4_raw'!$F$15:$CGU$115,MATCH(E28,'R4_raw'!$F$13:$CGU$13,0),FALSE)/10000</f>
        <v>354918.97979999997</v>
      </c>
      <c r="BG28" s="4642"/>
      <c r="BH28" s="4642"/>
      <c r="BI28" s="3450" t="s">
        <v>7608</v>
      </c>
      <c r="BJ28" s="5005">
        <f t="shared" si="10"/>
        <v>-22520.120200000005</v>
      </c>
      <c r="BK28" s="5288"/>
      <c r="BL28" s="5288"/>
      <c r="BM28" s="3450" t="s">
        <v>7608</v>
      </c>
      <c r="BN28" s="5287">
        <f t="shared" si="11"/>
        <v>-5.9665573068608921</v>
      </c>
      <c r="BO28" s="5287"/>
      <c r="BP28" s="450" t="s">
        <v>6183</v>
      </c>
      <c r="BQ28" s="3449" t="str">
        <f>VLOOKUP($DG$3,'R4_raw'!$F$15:$CGU$115,MATCH(F28,'R4_raw'!$F$13:$CGU$13,0),FALSE)</f>
        <v>C</v>
      </c>
      <c r="BR28" s="3536" t="str">
        <f t="shared" si="12"/>
        <v/>
      </c>
      <c r="BS28" s="5287">
        <f>VLOOKUP("長野県",'R4_raw'!$F$15:$CGU$115,MATCH(E28,'R4_raw'!$F$13:$CGU$13,0),FALSE)/VLOOKUP("長野県",'R4_raw'!$F$15:$CGU$115,MATCH(D28,'R4_raw'!$F$13:$CGU$13,0),FALSE)*100-100</f>
        <v>-6.3551364307960796</v>
      </c>
      <c r="BT28" s="5287"/>
      <c r="BU28" s="2368" t="s">
        <v>5007</v>
      </c>
      <c r="BV28" s="3091"/>
      <c r="BW28" s="3090"/>
      <c r="BX28" s="5292" t="s">
        <v>8203</v>
      </c>
      <c r="BY28" s="5292"/>
      <c r="BZ28" s="5292"/>
      <c r="CA28" s="5292"/>
      <c r="CB28" s="5292"/>
      <c r="CC28" s="5292"/>
      <c r="CD28" s="5292"/>
      <c r="CE28" s="5292"/>
      <c r="CF28" s="5290">
        <f>VLOOKUP($DG$3,'R4_raw'!$F$15:$CGU$115,MATCH(G28,'R4_raw'!$F$13:$CGU$13,0),FALSE)</f>
        <v>19.209241928984014</v>
      </c>
      <c r="CG28" s="5290"/>
      <c r="CH28" s="5290"/>
      <c r="CI28" s="3868" t="s">
        <v>14</v>
      </c>
      <c r="CJ28" s="3584"/>
      <c r="CK28" s="5290">
        <f>VLOOKUP($DG$3,'R4_raw'!$F$15:$CGU$115,MATCH(H28,'R4_raw'!$F$13:$CGU$13,0),FALSE)</f>
        <v>18.453838591473769</v>
      </c>
      <c r="CL28" s="5290"/>
      <c r="CM28" s="5290"/>
      <c r="CN28" s="3863" t="s">
        <v>14</v>
      </c>
      <c r="CO28" s="5290"/>
      <c r="CP28" s="5290"/>
      <c r="CQ28" s="5290"/>
      <c r="CR28" s="3863"/>
      <c r="CS28" s="5290">
        <f>CK28-CF28</f>
        <v>-0.75540333751024491</v>
      </c>
      <c r="CT28" s="5290"/>
      <c r="CU28" s="3863" t="s">
        <v>80</v>
      </c>
      <c r="CV28" s="3584" t="str">
        <f>VLOOKUP($DG$3,'R4_raw'!$F$15:$CGU$115,MATCH(I28,'R4_raw'!$F$13:$CGU$13,0),FALSE)</f>
        <v>〇</v>
      </c>
      <c r="CW28" s="3866" t="str">
        <f>IF(CV28="◎","★","")</f>
        <v/>
      </c>
      <c r="CX28" s="5290">
        <f>VLOOKUP("長野県",'R4_raw'!$F$15:$CGU$115,MATCH(H28,'R4_raw'!$F$13:$CGU$13,0),FALSE)/VLOOKUP("長野県",'R4_raw'!$F$15:$CGU$115,MATCH(G28,'R4_raw'!$F$13:$CGU$13,0),FALSE)*100-100</f>
        <v>-2.7593233601738092</v>
      </c>
      <c r="CY28" s="5290"/>
      <c r="CZ28" s="3867" t="s">
        <v>14</v>
      </c>
    </row>
    <row r="29" spans="1:105" ht="22.5" customHeight="1" thickBot="1" x14ac:dyDescent="0.25">
      <c r="A29" s="1903" t="s">
        <v>6218</v>
      </c>
      <c r="B29" s="1903" t="s">
        <v>6219</v>
      </c>
      <c r="C29" s="1903" t="s">
        <v>8055</v>
      </c>
      <c r="D29" s="2130" t="s">
        <v>6252</v>
      </c>
      <c r="E29" s="2130" t="s">
        <v>6253</v>
      </c>
      <c r="F29" s="2130" t="s">
        <v>8145</v>
      </c>
      <c r="G29" s="1903" t="s">
        <v>6290</v>
      </c>
      <c r="H29" s="1903" t="s">
        <v>6291</v>
      </c>
      <c r="I29" s="1903" t="s">
        <v>8175</v>
      </c>
      <c r="J29" s="1893"/>
      <c r="L29" s="7" t="s">
        <v>0</v>
      </c>
      <c r="AB29" s="7"/>
      <c r="AC29" s="7"/>
      <c r="AD29" s="7"/>
      <c r="AG29" s="7"/>
      <c r="AH29" s="7"/>
      <c r="AI29" s="7"/>
      <c r="AK29" s="7"/>
      <c r="AL29" s="7"/>
      <c r="AN29" s="7"/>
      <c r="AO29" s="7"/>
      <c r="AR29" s="3869"/>
      <c r="AS29" s="3039"/>
      <c r="AT29" s="2459"/>
      <c r="AU29" s="5224" t="s">
        <v>7058</v>
      </c>
      <c r="AV29" s="5224"/>
      <c r="AW29" s="5224"/>
      <c r="AX29" s="5224"/>
      <c r="AY29" s="5224"/>
      <c r="AZ29" s="5224"/>
      <c r="BA29" s="5231">
        <f>VLOOKUP($DG$3,'R4_raw'!$F$15:$CGU$115,MATCH(D29,'R4_raw'!$F$13:$CGU$13,0),FALSE)/10000</f>
        <v>155253.29999999999</v>
      </c>
      <c r="BB29" s="5232"/>
      <c r="BC29" s="5232"/>
      <c r="BD29" s="3532" t="s">
        <v>7608</v>
      </c>
      <c r="BE29" s="2205"/>
      <c r="BF29" s="5231">
        <f>VLOOKUP($DG$3,'R4_raw'!$F$15:$CGU$115,MATCH(E29,'R4_raw'!$F$13:$CGU$13,0),FALSE)/10000</f>
        <v>155066.14379999999</v>
      </c>
      <c r="BG29" s="5232"/>
      <c r="BH29" s="5232"/>
      <c r="BI29" s="3532" t="s">
        <v>7608</v>
      </c>
      <c r="BJ29" s="5233">
        <f t="shared" ref="BJ29" si="18">BF29-BA29</f>
        <v>-187.15619999999763</v>
      </c>
      <c r="BK29" s="5234"/>
      <c r="BL29" s="5234"/>
      <c r="BM29" s="3532" t="s">
        <v>7608</v>
      </c>
      <c r="BN29" s="5300">
        <f t="shared" ref="BN29" si="19">IFERROR(BF29/BA29*100,0)-100</f>
        <v>-0.12054893519170662</v>
      </c>
      <c r="BO29" s="5300"/>
      <c r="BP29" s="2492" t="s">
        <v>80</v>
      </c>
      <c r="BQ29" s="3537" t="str">
        <f>VLOOKUP($DG$3,'R4_raw'!$F$15:$CGU$115,MATCH(F29,'R4_raw'!$F$13:$CGU$13,0),FALSE)</f>
        <v>A</v>
      </c>
      <c r="BR29" s="3538" t="str">
        <f t="shared" ref="BR29" si="20">IF(BQ29="A","★","")</f>
        <v>★</v>
      </c>
      <c r="BS29" s="5300">
        <f>VLOOKUP("長野県",'R4_raw'!$F$15:$CGU$115,MATCH(E29,'R4_raw'!$F$13:$CGU$13,0),FALSE)/VLOOKUP("長野県",'R4_raw'!$F$15:$CGU$115,MATCH(D29,'R4_raw'!$F$13:$CGU$13,0),FALSE)*100-100</f>
        <v>-4.7894267743307211</v>
      </c>
      <c r="BT29" s="5300"/>
      <c r="BU29" s="2205" t="s">
        <v>80</v>
      </c>
      <c r="BV29" s="3870"/>
      <c r="BW29" s="5302" t="s">
        <v>8940</v>
      </c>
      <c r="BX29" s="5303"/>
      <c r="BY29" s="5303"/>
      <c r="BZ29" s="5303"/>
      <c r="CA29" s="5303"/>
      <c r="CB29" s="5303"/>
      <c r="CC29" s="5303"/>
      <c r="CD29" s="5303"/>
      <c r="CE29" s="5303"/>
      <c r="CF29" s="5303"/>
      <c r="CG29" s="5303"/>
      <c r="CH29" s="5303"/>
      <c r="CI29" s="5303"/>
      <c r="CJ29" s="5303"/>
      <c r="CK29" s="5303"/>
      <c r="CL29" s="5303"/>
      <c r="CM29" s="5303"/>
      <c r="CN29" s="5303"/>
      <c r="CO29" s="5303"/>
      <c r="CP29" s="5303"/>
      <c r="CQ29" s="5303"/>
      <c r="CR29" s="5303"/>
      <c r="CS29" s="5303"/>
      <c r="CT29" s="5303"/>
      <c r="CU29" s="5303"/>
      <c r="CV29" s="5303"/>
      <c r="CW29" s="5303"/>
      <c r="CX29" s="5303"/>
      <c r="CY29" s="5303"/>
      <c r="CZ29" s="5303"/>
      <c r="DA29" s="446"/>
    </row>
    <row r="30" spans="1:105" ht="15.75" customHeight="1" thickBot="1" x14ac:dyDescent="0.25">
      <c r="A30" s="1893"/>
      <c r="B30" s="1893"/>
      <c r="C30" s="1893"/>
      <c r="D30" s="2130"/>
      <c r="E30" s="2130"/>
      <c r="F30" s="2130"/>
      <c r="G30" s="1893"/>
      <c r="H30" s="1887"/>
      <c r="I30" s="1893"/>
      <c r="J30" s="1893"/>
      <c r="L30" s="7" t="s">
        <v>0</v>
      </c>
      <c r="AB30" s="7"/>
      <c r="AC30" s="7"/>
      <c r="AD30" s="7"/>
      <c r="AG30" s="7"/>
      <c r="AH30" s="7"/>
      <c r="AI30" s="7"/>
      <c r="AK30" s="7"/>
      <c r="AL30" s="7"/>
      <c r="AN30" s="7"/>
      <c r="AO30" s="7"/>
      <c r="BH30" s="7"/>
      <c r="BI30" s="7"/>
      <c r="BJ30" s="7"/>
      <c r="BK30" s="7"/>
      <c r="BL30" s="7"/>
      <c r="BM30" s="7"/>
      <c r="BN30" s="7"/>
      <c r="BO30" s="7"/>
      <c r="BP30" s="7"/>
      <c r="BQ30" s="7"/>
      <c r="BR30" s="7"/>
      <c r="BS30" s="7"/>
      <c r="BT30" s="7"/>
      <c r="BU30" s="7"/>
      <c r="BW30" s="5214"/>
      <c r="BX30" s="5214"/>
      <c r="BY30" s="5214"/>
      <c r="BZ30" s="5214"/>
      <c r="CA30" s="5214"/>
      <c r="CB30" s="5214"/>
      <c r="CC30" s="5214"/>
      <c r="CD30" s="5214"/>
      <c r="CE30" s="5214"/>
      <c r="CF30" s="5214"/>
      <c r="CG30" s="5214"/>
      <c r="CH30" s="5214"/>
      <c r="CI30" s="5214"/>
      <c r="CJ30" s="5214"/>
      <c r="CK30" s="5214"/>
      <c r="CL30" s="5214"/>
      <c r="CM30" s="5214"/>
      <c r="CN30" s="5214"/>
      <c r="CO30" s="5214"/>
      <c r="CP30" s="5214"/>
      <c r="CQ30" s="5214"/>
      <c r="CR30" s="5214"/>
      <c r="CS30" s="5214"/>
      <c r="CT30" s="5214"/>
      <c r="CU30" s="5214"/>
      <c r="CV30" s="5214"/>
      <c r="CW30" s="5214"/>
      <c r="CX30" s="5214"/>
      <c r="CY30" s="5214"/>
      <c r="CZ30" s="5214"/>
    </row>
    <row r="31" spans="1:105" ht="14.25" customHeight="1" thickBot="1" x14ac:dyDescent="0.25">
      <c r="A31" s="163"/>
      <c r="B31" s="163"/>
      <c r="C31" s="163"/>
      <c r="D31" s="164"/>
      <c r="E31" s="164"/>
      <c r="F31" s="164"/>
      <c r="G31" s="163"/>
      <c r="H31" s="163"/>
      <c r="I31" s="163"/>
      <c r="J31" s="163"/>
      <c r="L31" s="7" t="s">
        <v>0</v>
      </c>
      <c r="N31" s="4798" t="s">
        <v>2024</v>
      </c>
      <c r="O31" s="3055" t="s">
        <v>7132</v>
      </c>
      <c r="P31" s="3054"/>
      <c r="Q31" s="3054"/>
      <c r="R31" s="3054"/>
      <c r="S31" s="3054"/>
      <c r="T31" s="3054"/>
      <c r="U31" s="3054"/>
      <c r="V31" s="3054"/>
      <c r="W31" s="3054"/>
      <c r="X31" s="3054"/>
      <c r="Y31" s="3054"/>
      <c r="Z31" s="3054"/>
      <c r="AA31" s="3054"/>
      <c r="AB31" s="3056"/>
      <c r="AC31" s="3056"/>
      <c r="AD31" s="3056"/>
      <c r="AE31" s="3054"/>
      <c r="AF31" s="3054"/>
      <c r="AG31" s="3057"/>
      <c r="AH31" s="3057"/>
      <c r="AI31" s="3057"/>
      <c r="AJ31" s="3054"/>
      <c r="AK31" s="3054"/>
      <c r="AL31" s="3054"/>
      <c r="AM31" s="3054"/>
      <c r="AN31" s="3054"/>
      <c r="AO31" s="3054"/>
      <c r="AP31" s="3054"/>
      <c r="AQ31" s="3058"/>
      <c r="AR31" s="3054"/>
      <c r="AS31" s="3054"/>
      <c r="AT31" s="3054"/>
      <c r="AU31" s="3054"/>
      <c r="AV31" s="3054"/>
      <c r="AW31" s="3054"/>
      <c r="AX31" s="3054"/>
      <c r="AY31" s="3054"/>
      <c r="AZ31" s="3054"/>
      <c r="BA31" s="3054"/>
      <c r="BB31" s="3054"/>
      <c r="BC31" s="3054"/>
      <c r="BD31" s="3054"/>
      <c r="BE31" s="3054"/>
      <c r="BF31" s="3054"/>
      <c r="BG31" s="3054"/>
      <c r="BH31" s="3054"/>
      <c r="BI31" s="3054"/>
      <c r="BJ31" s="3054"/>
      <c r="BK31" s="3054"/>
      <c r="BL31" s="3054"/>
      <c r="BM31" s="3054"/>
      <c r="BN31" s="3054"/>
      <c r="BO31" s="3054"/>
      <c r="BP31" s="3054"/>
      <c r="BQ31" s="3054"/>
      <c r="BR31" s="3054"/>
      <c r="BS31" s="3054"/>
      <c r="BT31" s="3054"/>
      <c r="BU31" s="3059"/>
      <c r="BW31" s="1783" t="s">
        <v>7059</v>
      </c>
      <c r="BX31" s="2482"/>
      <c r="BY31" s="1784"/>
      <c r="BZ31" s="1784"/>
      <c r="CA31" s="1784"/>
      <c r="CB31" s="1784"/>
      <c r="CC31" s="1784"/>
      <c r="CD31" s="1784"/>
      <c r="CE31" s="1784"/>
      <c r="CF31" s="1784"/>
      <c r="CG31" s="1784"/>
      <c r="CH31" s="1784"/>
      <c r="CI31" s="1784"/>
      <c r="CJ31" s="1784"/>
      <c r="CK31" s="1784"/>
      <c r="CL31" s="1785"/>
      <c r="CM31" s="1785"/>
      <c r="CN31" s="1798"/>
      <c r="CO31" s="1798"/>
      <c r="CP31" s="1786"/>
      <c r="CQ31" s="1786"/>
      <c r="CR31" s="1786"/>
      <c r="CS31" s="1786"/>
      <c r="CT31" s="1798"/>
      <c r="CU31" s="1798"/>
      <c r="CV31" s="1798"/>
      <c r="CW31" s="1798"/>
      <c r="CX31" s="1798"/>
      <c r="CY31" s="1786"/>
      <c r="CZ31" s="2483"/>
    </row>
    <row r="32" spans="1:105" ht="18.75" customHeight="1" x14ac:dyDescent="0.2">
      <c r="A32" s="1900" t="s">
        <v>5911</v>
      </c>
      <c r="B32" s="1900" t="s">
        <v>5910</v>
      </c>
      <c r="C32" s="163"/>
      <c r="D32" s="1904" t="s">
        <v>6029</v>
      </c>
      <c r="E32" s="1904" t="s">
        <v>6028</v>
      </c>
      <c r="F32" s="164"/>
      <c r="G32" s="1900" t="s">
        <v>6057</v>
      </c>
      <c r="H32" s="1900" t="s">
        <v>6056</v>
      </c>
      <c r="I32" s="163"/>
      <c r="J32" s="163"/>
      <c r="L32" s="7" t="s">
        <v>0</v>
      </c>
      <c r="N32" s="4798"/>
      <c r="O32" s="3060" t="s">
        <v>8215</v>
      </c>
      <c r="P32" s="3061"/>
      <c r="Q32" s="1999"/>
      <c r="R32" s="1999"/>
      <c r="S32" s="1999"/>
      <c r="T32" s="1999"/>
      <c r="U32" s="1999"/>
      <c r="V32" s="1999"/>
      <c r="W32" s="1999"/>
      <c r="X32" s="1999"/>
      <c r="Y32" s="1999"/>
      <c r="Z32" s="1999"/>
      <c r="AA32" s="1999"/>
      <c r="AB32" s="1999"/>
      <c r="AC32" s="1999"/>
      <c r="AD32" s="1999"/>
      <c r="AE32" s="5223">
        <f>VLOOKUP($DG$3,'R4_raw'!$F$15:$CGU$115,MATCH(A32,'R4_raw'!$F$13:$CGU$13,0),FALSE)</f>
        <v>1</v>
      </c>
      <c r="AF32" s="5223"/>
      <c r="AG32" s="1844" t="s">
        <v>5884</v>
      </c>
      <c r="AH32" s="3062" t="str">
        <f>IF(AE32&lt;=15,"★","")</f>
        <v>★</v>
      </c>
      <c r="AI32" s="5240">
        <f>VLOOKUP($DG$3,'R4_raw'!$F$15:$CGU$115,MATCH(B32,'R4_raw'!$F$13:$CGU$13,0),FALSE)</f>
        <v>40</v>
      </c>
      <c r="AJ32" s="5240"/>
      <c r="AK32" s="3063" t="s">
        <v>108</v>
      </c>
      <c r="AL32" s="1999"/>
      <c r="AM32" s="5228" t="s">
        <v>8207</v>
      </c>
      <c r="AN32" s="5228"/>
      <c r="AO32" s="5225">
        <f>VLOOKUP("長野県",'R4_raw'!$F$15:$CGU$115,MATCH(B32,'R4_raw'!$F$13:$CGU$13,0),FALSE)</f>
        <v>33.636363636363633</v>
      </c>
      <c r="AP32" s="5225"/>
      <c r="AQ32" s="3064" t="s">
        <v>5019</v>
      </c>
      <c r="AR32" s="3037"/>
      <c r="AS32" s="3065" t="s">
        <v>8218</v>
      </c>
      <c r="AT32" s="3061"/>
      <c r="AU32" s="1999"/>
      <c r="AV32" s="1999"/>
      <c r="AW32" s="1999"/>
      <c r="AX32" s="1999"/>
      <c r="AY32" s="1999"/>
      <c r="AZ32" s="1999"/>
      <c r="BA32" s="1999"/>
      <c r="BB32" s="1999"/>
      <c r="BC32" s="1999"/>
      <c r="BD32" s="1999"/>
      <c r="BE32" s="1999"/>
      <c r="BF32" s="1999"/>
      <c r="BG32" s="1999"/>
      <c r="BH32" s="1999"/>
      <c r="BI32" s="5223">
        <f>VLOOKUP($DG$3,'R4_raw'!$F$15:$CGU$115,MATCH(D32,'R4_raw'!$F$13:$CGU$13,0),FALSE)</f>
        <v>1</v>
      </c>
      <c r="BJ32" s="5223"/>
      <c r="BK32" s="1844" t="s">
        <v>2068</v>
      </c>
      <c r="BL32" s="3062" t="str">
        <f>IF(BI32&lt;=15,"★","")</f>
        <v>★</v>
      </c>
      <c r="BM32" s="5240">
        <f>VLOOKUP($DG$3,'R4_raw'!$F$15:$CGU$115,MATCH(E32,'R4_raw'!$F$13:$CGU$13,0),FALSE)</f>
        <v>20</v>
      </c>
      <c r="BN32" s="5240"/>
      <c r="BO32" s="3066" t="s">
        <v>108</v>
      </c>
      <c r="BP32" s="1999"/>
      <c r="BQ32" s="5228" t="s">
        <v>8207</v>
      </c>
      <c r="BR32" s="5228"/>
      <c r="BS32" s="5225">
        <f>VLOOKUP("長野県",'R4_raw'!$F$15:$CGU$115,MATCH(E32,'R4_raw'!$F$13:$CGU$13,0),FALSE)</f>
        <v>19.870129870129869</v>
      </c>
      <c r="BT32" s="5225"/>
      <c r="BU32" s="3067" t="s">
        <v>5019</v>
      </c>
      <c r="BW32" s="3069" t="s">
        <v>131</v>
      </c>
      <c r="BX32" s="4236" t="s">
        <v>8221</v>
      </c>
      <c r="BY32" s="4236"/>
      <c r="BZ32" s="4236"/>
      <c r="CA32" s="4236"/>
      <c r="CB32" s="4236"/>
      <c r="CC32" s="4236"/>
      <c r="CD32" s="4236"/>
      <c r="CE32" s="4236"/>
      <c r="CF32" s="4236"/>
      <c r="CG32" s="4236"/>
      <c r="CH32" s="4236"/>
      <c r="CI32" s="4236"/>
      <c r="CJ32" s="4236"/>
      <c r="CK32" s="4236"/>
      <c r="CL32" s="4236"/>
      <c r="CM32" s="5222">
        <f>VLOOKUP($DG$3,'R4_raw'!$F$15:$CGU$115,MATCH(G32,'R4_raw'!$F$13:$CGU$13,0),FALSE)</f>
        <v>1</v>
      </c>
      <c r="CN32" s="5222"/>
      <c r="CO32" s="213" t="s">
        <v>76</v>
      </c>
      <c r="CP32" s="2135" t="str">
        <f>IF(CM32&lt;=15,"★","")</f>
        <v>★</v>
      </c>
      <c r="CQ32" s="3053"/>
      <c r="CR32" s="4934">
        <f>VLOOKUP($DG$3,'R4_raw'!$F$15:$CGU$115,MATCH(H32,'R4_raw'!$F$13:$CGU$13,0),FALSE)</f>
        <v>20</v>
      </c>
      <c r="CS32" s="4934"/>
      <c r="CT32" s="266" t="s">
        <v>108</v>
      </c>
      <c r="CU32" s="1930"/>
      <c r="CV32" s="5229" t="s">
        <v>8207</v>
      </c>
      <c r="CW32" s="5229"/>
      <c r="CX32" s="5221">
        <f>VLOOKUP("長野県",'R4_raw'!$F$15:$CGU$115,MATCH(H32,'R4_raw'!$F$13:$CGU$13,0),FALSE)</f>
        <v>16.558441558441558</v>
      </c>
      <c r="CY32" s="5221"/>
      <c r="CZ32" s="2466" t="s">
        <v>5019</v>
      </c>
    </row>
    <row r="33" spans="1:109" ht="18.75" customHeight="1" x14ac:dyDescent="0.2">
      <c r="A33" s="1900" t="s">
        <v>5902</v>
      </c>
      <c r="B33" s="163"/>
      <c r="C33" s="1894"/>
      <c r="D33" s="1904" t="s">
        <v>6294</v>
      </c>
      <c r="E33" s="164"/>
      <c r="F33" s="164"/>
      <c r="G33" s="1900" t="s">
        <v>6049</v>
      </c>
      <c r="H33" s="163"/>
      <c r="I33" s="1894"/>
      <c r="J33" s="1894"/>
      <c r="L33" s="7" t="s">
        <v>0</v>
      </c>
      <c r="N33" s="4798"/>
      <c r="O33" s="2465"/>
      <c r="P33" s="1872" t="s">
        <v>5021</v>
      </c>
      <c r="Q33" s="3134"/>
      <c r="R33" s="3134"/>
      <c r="S33" s="3134"/>
      <c r="T33" s="3134"/>
      <c r="U33" s="3134"/>
      <c r="V33" s="3134"/>
      <c r="W33" s="3134"/>
      <c r="X33" s="3134"/>
      <c r="Y33" s="3134"/>
      <c r="Z33" s="3134"/>
      <c r="AA33" s="3134"/>
      <c r="AB33" s="3134"/>
      <c r="AC33" s="3134"/>
      <c r="AD33" s="3134"/>
      <c r="AE33" s="3543"/>
      <c r="AF33" s="3543"/>
      <c r="AG33" s="3545"/>
      <c r="AH33" s="3545"/>
      <c r="AI33" s="4632" t="str">
        <f>VLOOKUP($DG$3,'R4_raw'!$F$15:$CGU$115,MATCH(A33,'R4_raw'!$F$13:$CGU$13,0),FALSE)</f>
        <v>〇</v>
      </c>
      <c r="AJ33" s="4632"/>
      <c r="AK33" s="4635">
        <f>VLOOKUP("長野県",'R4_raw'!$F$15:$CGU$115,MATCH(A33,'R4_raw'!$F$13:$CGU$13,0),FALSE)</f>
        <v>73</v>
      </c>
      <c r="AL33" s="4635"/>
      <c r="AM33" s="2368" t="s">
        <v>100</v>
      </c>
      <c r="AN33" s="2368"/>
      <c r="AO33" s="5032">
        <f>IFERROR(AK33/77*100,0)</f>
        <v>94.805194805194802</v>
      </c>
      <c r="AP33" s="5032"/>
      <c r="AQ33" s="3447" t="s">
        <v>80</v>
      </c>
      <c r="AS33" s="3044"/>
      <c r="AT33" s="1872" t="s">
        <v>5032</v>
      </c>
      <c r="AU33" s="96"/>
      <c r="AV33" s="3134"/>
      <c r="AW33" s="3134"/>
      <c r="AX33" s="3134"/>
      <c r="AY33" s="3134"/>
      <c r="AZ33" s="3134"/>
      <c r="BA33" s="3134"/>
      <c r="BB33" s="3545"/>
      <c r="BC33" s="3545"/>
      <c r="BD33" s="3545"/>
      <c r="BE33" s="3545"/>
      <c r="BF33" s="3545"/>
      <c r="BG33" s="3545"/>
      <c r="BH33" s="3545"/>
      <c r="BI33" s="3546"/>
      <c r="BJ33" s="3546"/>
      <c r="BK33" s="3545"/>
      <c r="BL33" s="3545"/>
      <c r="BM33" s="4632" t="str">
        <f>VLOOKUP($DG$3,'R4_raw'!$F$15:$CGU$115,MATCH(D33,'R4_raw'!$F$13:$CGU$13,0),FALSE)</f>
        <v>〇</v>
      </c>
      <c r="BN33" s="4632"/>
      <c r="BO33" s="4635">
        <f>VLOOKUP("長野県",'R4_raw'!$F$15:$CGU$115,MATCH(D33,'R4_raw'!$F$13:$CGU$13,0),FALSE)</f>
        <v>76</v>
      </c>
      <c r="BP33" s="4635"/>
      <c r="BQ33" s="2368" t="s">
        <v>100</v>
      </c>
      <c r="BR33" s="2368"/>
      <c r="BS33" s="5032">
        <f>IFERROR(BO33/77*100,0)</f>
        <v>98.701298701298697</v>
      </c>
      <c r="BT33" s="5032"/>
      <c r="BU33" s="3464" t="s">
        <v>80</v>
      </c>
      <c r="BW33" s="2465"/>
      <c r="BX33" s="3549" t="s">
        <v>5042</v>
      </c>
      <c r="BY33" s="3551"/>
      <c r="BZ33" s="3551"/>
      <c r="CA33" s="3551"/>
      <c r="CB33" s="3551"/>
      <c r="CC33" s="3551"/>
      <c r="CD33" s="3551"/>
      <c r="CE33" s="3551"/>
      <c r="CF33" s="3551"/>
      <c r="CG33" s="3551"/>
      <c r="CH33" s="3551"/>
      <c r="CI33" s="3551"/>
      <c r="CJ33" s="3551"/>
      <c r="CK33" s="3075"/>
      <c r="CL33" s="3075"/>
      <c r="CM33" s="3075"/>
      <c r="CN33" s="3075"/>
      <c r="CO33" s="3075"/>
      <c r="CP33" s="3075"/>
      <c r="CQ33" s="24"/>
      <c r="CR33" s="4632" t="str">
        <f>VLOOKUP($DG$3,'R4_raw'!$F$15:$CGU$115,MATCH(G33,'R4_raw'!$F$13:$CGU$13,0),FALSE)</f>
        <v>〇</v>
      </c>
      <c r="CS33" s="4632"/>
      <c r="CT33" s="4635">
        <f>VLOOKUP("長野県",'R4_raw'!$F$15:$CGU$115,MATCH(G33,'R4_raw'!$F$13:$CGU$13,0),FALSE)</f>
        <v>73</v>
      </c>
      <c r="CU33" s="4635"/>
      <c r="CV33" s="2368" t="s">
        <v>100</v>
      </c>
      <c r="CW33" s="24"/>
      <c r="CX33" s="5032">
        <f>IFERROR(CT33/77*100,0)</f>
        <v>94.805194805194802</v>
      </c>
      <c r="CY33" s="5032"/>
      <c r="CZ33" s="315" t="s">
        <v>80</v>
      </c>
    </row>
    <row r="34" spans="1:109" ht="18.75" customHeight="1" x14ac:dyDescent="0.2">
      <c r="A34" s="1900" t="s">
        <v>5903</v>
      </c>
      <c r="B34" s="163"/>
      <c r="C34" s="1894"/>
      <c r="D34" s="1904" t="s">
        <v>6295</v>
      </c>
      <c r="E34" s="164"/>
      <c r="F34" s="1895"/>
      <c r="G34" s="1900" t="s">
        <v>6050</v>
      </c>
      <c r="H34" s="163"/>
      <c r="I34" s="1894"/>
      <c r="J34" s="1894"/>
      <c r="L34" s="7" t="s">
        <v>0</v>
      </c>
      <c r="N34" s="4798"/>
      <c r="O34" s="335"/>
      <c r="P34" s="1872" t="s">
        <v>5022</v>
      </c>
      <c r="Q34" s="24"/>
      <c r="R34" s="24"/>
      <c r="S34" s="24"/>
      <c r="T34" s="24"/>
      <c r="U34" s="24"/>
      <c r="V34" s="24"/>
      <c r="W34" s="24"/>
      <c r="X34" s="24"/>
      <c r="Y34" s="24"/>
      <c r="Z34" s="27"/>
      <c r="AA34" s="24"/>
      <c r="AB34" s="24"/>
      <c r="AC34" s="24"/>
      <c r="AD34" s="24"/>
      <c r="AE34" s="3544"/>
      <c r="AF34" s="3544"/>
      <c r="AG34" s="2368"/>
      <c r="AH34" s="2368"/>
      <c r="AI34" s="4632" t="str">
        <f>VLOOKUP($DG$3,'R4_raw'!$F$15:$CGU$115,MATCH(A34,'R4_raw'!$F$13:$CGU$13,0),FALSE)</f>
        <v>〇</v>
      </c>
      <c r="AJ34" s="4632"/>
      <c r="AK34" s="4635">
        <f>VLOOKUP("長野県",'R4_raw'!$F$15:$CGU$115,MATCH(A34,'R4_raw'!$F$13:$CGU$13,0),FALSE)</f>
        <v>73</v>
      </c>
      <c r="AL34" s="4635"/>
      <c r="AM34" s="2368" t="s">
        <v>100</v>
      </c>
      <c r="AN34" s="2368"/>
      <c r="AO34" s="5032">
        <f>IFERROR(AK34/77*100,0)</f>
        <v>94.805194805194802</v>
      </c>
      <c r="AP34" s="5032"/>
      <c r="AQ34" s="3447" t="s">
        <v>80</v>
      </c>
      <c r="AS34" s="3045"/>
      <c r="AT34" s="1872" t="s">
        <v>5033</v>
      </c>
      <c r="AU34" s="24"/>
      <c r="AV34" s="24"/>
      <c r="AW34" s="24"/>
      <c r="AX34" s="24"/>
      <c r="AY34" s="24"/>
      <c r="AZ34" s="24"/>
      <c r="BA34" s="24"/>
      <c r="BB34" s="2368"/>
      <c r="BC34" s="2368"/>
      <c r="BD34" s="3436"/>
      <c r="BE34" s="2368"/>
      <c r="BF34" s="2368"/>
      <c r="BG34" s="2368"/>
      <c r="BH34" s="2368"/>
      <c r="BI34" s="498"/>
      <c r="BJ34" s="498"/>
      <c r="BK34" s="2368"/>
      <c r="BL34" s="2368"/>
      <c r="BM34" s="4632" t="str">
        <f>VLOOKUP($DG$3,'R4_raw'!$F$15:$CGU$115,MATCH(D34,'R4_raw'!$F$13:$CGU$13,0),FALSE)</f>
        <v>〇</v>
      </c>
      <c r="BN34" s="4632"/>
      <c r="BO34" s="4635">
        <f>VLOOKUP("長野県",'R4_raw'!$F$15:$CGU$115,MATCH(D34,'R4_raw'!$F$13:$CGU$13,0),FALSE)</f>
        <v>77</v>
      </c>
      <c r="BP34" s="4635"/>
      <c r="BQ34" s="2368" t="s">
        <v>100</v>
      </c>
      <c r="BR34" s="2368"/>
      <c r="BS34" s="5032">
        <f>IFERROR(BO34/77*100,0)</f>
        <v>100</v>
      </c>
      <c r="BT34" s="5032"/>
      <c r="BU34" s="3464" t="s">
        <v>80</v>
      </c>
      <c r="BW34" s="335"/>
      <c r="BX34" s="3549" t="s">
        <v>5043</v>
      </c>
      <c r="BY34" s="24"/>
      <c r="BZ34" s="24"/>
      <c r="CA34" s="24"/>
      <c r="CB34" s="24"/>
      <c r="CC34" s="24"/>
      <c r="CD34" s="24"/>
      <c r="CE34" s="24"/>
      <c r="CF34" s="24"/>
      <c r="CG34" s="24"/>
      <c r="CH34" s="27"/>
      <c r="CI34" s="24"/>
      <c r="CJ34" s="24"/>
      <c r="CK34" s="24"/>
      <c r="CL34" s="24"/>
      <c r="CM34" s="2111"/>
      <c r="CN34" s="2111"/>
      <c r="CO34" s="24"/>
      <c r="CP34" s="24"/>
      <c r="CQ34" s="24"/>
      <c r="CR34" s="4632" t="str">
        <f>VLOOKUP($DG$3,'R4_raw'!$F$15:$CGU$115,MATCH(G34,'R4_raw'!$F$13:$CGU$13,0),FALSE)</f>
        <v>〇</v>
      </c>
      <c r="CS34" s="4632"/>
      <c r="CT34" s="4635">
        <f>VLOOKUP("長野県",'R4_raw'!$F$15:$CGU$115,MATCH(G34,'R4_raw'!$F$13:$CGU$13,0),FALSE)</f>
        <v>75</v>
      </c>
      <c r="CU34" s="4635"/>
      <c r="CV34" s="2368" t="s">
        <v>100</v>
      </c>
      <c r="CW34" s="24"/>
      <c r="CX34" s="5032">
        <f>IFERROR(CT34/77*100,0)</f>
        <v>97.402597402597408</v>
      </c>
      <c r="CY34" s="5032"/>
      <c r="CZ34" s="315" t="s">
        <v>80</v>
      </c>
    </row>
    <row r="35" spans="1:109" ht="18.75" customHeight="1" x14ac:dyDescent="0.2">
      <c r="A35" s="1900" t="s">
        <v>5904</v>
      </c>
      <c r="B35" s="163"/>
      <c r="C35" s="163"/>
      <c r="D35" s="1904" t="s">
        <v>6296</v>
      </c>
      <c r="E35" s="164"/>
      <c r="F35" s="1895"/>
      <c r="G35" s="1900" t="s">
        <v>6051</v>
      </c>
      <c r="H35" s="163"/>
      <c r="I35" s="163"/>
      <c r="J35" s="163"/>
      <c r="L35" s="7" t="s">
        <v>0</v>
      </c>
      <c r="N35" s="4798"/>
      <c r="O35" s="335"/>
      <c r="P35" s="1872" t="s">
        <v>7735</v>
      </c>
      <c r="Q35" s="24"/>
      <c r="R35" s="24"/>
      <c r="S35" s="24"/>
      <c r="T35" s="24"/>
      <c r="U35" s="24"/>
      <c r="V35" s="24"/>
      <c r="W35" s="24"/>
      <c r="X35" s="24"/>
      <c r="Y35" s="24"/>
      <c r="Z35" s="24"/>
      <c r="AA35" s="24"/>
      <c r="AB35" s="24"/>
      <c r="AC35" s="24"/>
      <c r="AD35" s="24"/>
      <c r="AE35" s="3544"/>
      <c r="AF35" s="3544"/>
      <c r="AG35" s="2368"/>
      <c r="AH35" s="2368"/>
      <c r="AI35" s="4632" t="str">
        <f>VLOOKUP($DG$3,'R4_raw'!$F$15:$CGU$115,MATCH(A35,'R4_raw'!$F$13:$CGU$13,0),FALSE)</f>
        <v>〇</v>
      </c>
      <c r="AJ35" s="4632"/>
      <c r="AK35" s="4635">
        <f>VLOOKUP("長野県",'R4_raw'!$F$15:$CGU$115,MATCH(A35,'R4_raw'!$F$13:$CGU$13,0),FALSE)</f>
        <v>68</v>
      </c>
      <c r="AL35" s="4635"/>
      <c r="AM35" s="2368" t="s">
        <v>100</v>
      </c>
      <c r="AN35" s="2368"/>
      <c r="AO35" s="5032">
        <f>IFERROR(AK35/77*100,0)</f>
        <v>88.311688311688314</v>
      </c>
      <c r="AP35" s="5032"/>
      <c r="AQ35" s="3447" t="s">
        <v>80</v>
      </c>
      <c r="AS35" s="3045"/>
      <c r="AT35" s="1872" t="s">
        <v>5034</v>
      </c>
      <c r="AU35" s="24"/>
      <c r="AV35" s="24"/>
      <c r="AW35" s="24"/>
      <c r="AX35" s="24"/>
      <c r="AY35" s="24"/>
      <c r="AZ35" s="24"/>
      <c r="BA35" s="24"/>
      <c r="BB35" s="2368"/>
      <c r="BC35" s="2368"/>
      <c r="BD35" s="2368"/>
      <c r="BE35" s="2368"/>
      <c r="BF35" s="2368"/>
      <c r="BG35" s="2368"/>
      <c r="BH35" s="2368"/>
      <c r="BI35" s="498"/>
      <c r="BJ35" s="498"/>
      <c r="BK35" s="2368"/>
      <c r="BL35" s="2368"/>
      <c r="BM35" s="4632" t="str">
        <f>VLOOKUP($DG$3,'R4_raw'!$F$15:$CGU$115,MATCH(D35,'R4_raw'!$F$13:$CGU$13,0),FALSE)</f>
        <v>〇</v>
      </c>
      <c r="BN35" s="4632"/>
      <c r="BO35" s="4635">
        <f>VLOOKUP("長野県",'R4_raw'!$F$15:$CGU$115,MATCH(D35,'R4_raw'!$F$13:$CGU$13,0),FALSE)</f>
        <v>77</v>
      </c>
      <c r="BP35" s="4635"/>
      <c r="BQ35" s="2368" t="s">
        <v>100</v>
      </c>
      <c r="BR35" s="2368"/>
      <c r="BS35" s="5032">
        <f>IFERROR(BO35/77*100,0)</f>
        <v>100</v>
      </c>
      <c r="BT35" s="5032"/>
      <c r="BU35" s="3464" t="s">
        <v>80</v>
      </c>
      <c r="BW35" s="335"/>
      <c r="BX35" s="3549" t="s">
        <v>5044</v>
      </c>
      <c r="BY35" s="24"/>
      <c r="BZ35" s="24"/>
      <c r="CA35" s="24"/>
      <c r="CB35" s="24"/>
      <c r="CC35" s="24"/>
      <c r="CD35" s="24"/>
      <c r="CE35" s="24"/>
      <c r="CF35" s="24"/>
      <c r="CG35" s="24"/>
      <c r="CH35" s="24"/>
      <c r="CI35" s="24"/>
      <c r="CJ35" s="24"/>
      <c r="CK35" s="24"/>
      <c r="CL35" s="24"/>
      <c r="CM35" s="2111"/>
      <c r="CN35" s="2111"/>
      <c r="CO35" s="24"/>
      <c r="CP35" s="24"/>
      <c r="CQ35" s="24"/>
      <c r="CR35" s="4632" t="str">
        <f>VLOOKUP($DG$3,'R4_raw'!$F$15:$CGU$115,MATCH(G35,'R4_raw'!$F$13:$CGU$13,0),FALSE)</f>
        <v>〇</v>
      </c>
      <c r="CS35" s="4632"/>
      <c r="CT35" s="4635">
        <f>VLOOKUP("長野県",'R4_raw'!$F$15:$CGU$115,MATCH(G35,'R4_raw'!$F$13:$CGU$13,0),FALSE)</f>
        <v>64</v>
      </c>
      <c r="CU35" s="4635"/>
      <c r="CV35" s="2368" t="s">
        <v>100</v>
      </c>
      <c r="CW35" s="24"/>
      <c r="CX35" s="5032">
        <f>IFERROR(CT35/77*100,0)</f>
        <v>83.116883116883116</v>
      </c>
      <c r="CY35" s="5032"/>
      <c r="CZ35" s="315" t="s">
        <v>80</v>
      </c>
    </row>
    <row r="36" spans="1:109" ht="22.5" customHeight="1" x14ac:dyDescent="0.2">
      <c r="A36" s="1900" t="s">
        <v>5905</v>
      </c>
      <c r="B36" s="163"/>
      <c r="C36" s="163"/>
      <c r="D36" s="1904" t="s">
        <v>6293</v>
      </c>
      <c r="E36" s="164"/>
      <c r="F36" s="1895"/>
      <c r="G36" s="1900" t="s">
        <v>6305</v>
      </c>
      <c r="H36" s="163"/>
      <c r="I36" s="1894"/>
      <c r="J36" s="1894"/>
      <c r="L36" s="7" t="s">
        <v>0</v>
      </c>
      <c r="N36" s="4798"/>
      <c r="O36" s="335"/>
      <c r="P36" s="1872" t="s">
        <v>5023</v>
      </c>
      <c r="Q36" s="24"/>
      <c r="R36" s="24"/>
      <c r="S36" s="24"/>
      <c r="T36" s="24"/>
      <c r="U36" s="24"/>
      <c r="V36" s="24"/>
      <c r="W36" s="24"/>
      <c r="X36" s="24"/>
      <c r="Y36" s="24"/>
      <c r="Z36" s="24"/>
      <c r="AA36" s="24"/>
      <c r="AB36" s="24"/>
      <c r="AC36" s="24"/>
      <c r="AD36" s="24"/>
      <c r="AE36" s="3544"/>
      <c r="AF36" s="3544"/>
      <c r="AG36" s="2368"/>
      <c r="AH36" s="2368"/>
      <c r="AI36" s="4632" t="str">
        <f>VLOOKUP($DG$3,'R4_raw'!$F$15:$CGU$115,MATCH(A36,'R4_raw'!$F$13:$CGU$13,0),FALSE)</f>
        <v>〇</v>
      </c>
      <c r="AJ36" s="4632"/>
      <c r="AK36" s="4635">
        <f>VLOOKUP("長野県",'R4_raw'!$F$15:$CGU$115,MATCH(A36,'R4_raw'!$F$13:$CGU$13,0),FALSE)</f>
        <v>45</v>
      </c>
      <c r="AL36" s="4635"/>
      <c r="AM36" s="2368" t="s">
        <v>100</v>
      </c>
      <c r="AN36" s="2368"/>
      <c r="AO36" s="5032">
        <f>IFERROR(AK36/77*100,0)</f>
        <v>58.441558441558442</v>
      </c>
      <c r="AP36" s="5032"/>
      <c r="AQ36" s="3447" t="s">
        <v>80</v>
      </c>
      <c r="AS36" s="3045"/>
      <c r="AT36" s="1872" t="s">
        <v>5035</v>
      </c>
      <c r="AU36" s="24"/>
      <c r="AV36" s="24"/>
      <c r="AW36" s="24"/>
      <c r="AX36" s="24"/>
      <c r="AY36" s="24"/>
      <c r="AZ36" s="24"/>
      <c r="BA36" s="24"/>
      <c r="BB36" s="2368"/>
      <c r="BC36" s="2368"/>
      <c r="BD36" s="2368"/>
      <c r="BE36" s="2368"/>
      <c r="BF36" s="2368"/>
      <c r="BG36" s="2368"/>
      <c r="BH36" s="2368"/>
      <c r="BI36" s="498"/>
      <c r="BJ36" s="498"/>
      <c r="BK36" s="2368"/>
      <c r="BL36" s="2368"/>
      <c r="BM36" s="4632" t="str">
        <f>VLOOKUP($DG$3,'R4_raw'!$F$15:$CGU$115,MATCH(D36,'R4_raw'!$F$13:$CGU$13,0),FALSE)</f>
        <v>〇</v>
      </c>
      <c r="BN36" s="4632"/>
      <c r="BO36" s="4635">
        <f>VLOOKUP("長野県",'R4_raw'!$F$15:$CGU$115,MATCH(D36,'R4_raw'!$F$13:$CGU$13,0),FALSE)</f>
        <v>76</v>
      </c>
      <c r="BP36" s="4635"/>
      <c r="BQ36" s="2368" t="s">
        <v>100</v>
      </c>
      <c r="BR36" s="2368"/>
      <c r="BS36" s="5032">
        <f>IFERROR(BO36/77*100,0)</f>
        <v>98.701298701298697</v>
      </c>
      <c r="BT36" s="5032"/>
      <c r="BU36" s="3464" t="s">
        <v>80</v>
      </c>
      <c r="BW36" s="335"/>
      <c r="BX36" s="3549" t="s">
        <v>5045</v>
      </c>
      <c r="BY36" s="24"/>
      <c r="BZ36" s="24"/>
      <c r="CA36" s="24"/>
      <c r="CB36" s="24"/>
      <c r="CC36" s="24"/>
      <c r="CD36" s="24"/>
      <c r="CE36" s="24"/>
      <c r="CF36" s="24"/>
      <c r="CG36" s="24"/>
      <c r="CH36" s="24"/>
      <c r="CI36" s="24"/>
      <c r="CJ36" s="24"/>
      <c r="CK36" s="24"/>
      <c r="CL36" s="24"/>
      <c r="CM36" s="2111"/>
      <c r="CN36" s="2111"/>
      <c r="CO36" s="24"/>
      <c r="CP36" s="24"/>
      <c r="CQ36" s="24"/>
      <c r="CR36" s="4632" t="str">
        <f>VLOOKUP($DG$3,'R4_raw'!$F$15:$CGU$115,MATCH(G36,'R4_raw'!$F$13:$CGU$13,0),FALSE)</f>
        <v>〇</v>
      </c>
      <c r="CS36" s="4632"/>
      <c r="CT36" s="4635">
        <f>VLOOKUP("長野県",'R4_raw'!$F$15:$CGU$115,MATCH(G36,'R4_raw'!$F$13:$CGU$13,0),FALSE)</f>
        <v>43</v>
      </c>
      <c r="CU36" s="4635"/>
      <c r="CV36" s="2368" t="s">
        <v>100</v>
      </c>
      <c r="CW36" s="24"/>
      <c r="CX36" s="5032">
        <f>IFERROR(CT36/77*100,0)</f>
        <v>55.844155844155843</v>
      </c>
      <c r="CY36" s="5032"/>
      <c r="CZ36" s="315" t="s">
        <v>80</v>
      </c>
    </row>
    <row r="37" spans="1:109" ht="22.5" customHeight="1" x14ac:dyDescent="0.2">
      <c r="A37" s="1900" t="s">
        <v>5936</v>
      </c>
      <c r="B37" s="1900" t="s">
        <v>5935</v>
      </c>
      <c r="C37" s="1894"/>
      <c r="D37" s="1904" t="s">
        <v>6038</v>
      </c>
      <c r="E37" s="1904" t="s">
        <v>6037</v>
      </c>
      <c r="F37" s="1895"/>
      <c r="G37" s="1900" t="s">
        <v>7734</v>
      </c>
      <c r="H37" s="163"/>
      <c r="I37" s="1900" t="s">
        <v>7670</v>
      </c>
      <c r="J37" s="1894"/>
      <c r="L37" s="7" t="s">
        <v>0</v>
      </c>
      <c r="N37" s="4798"/>
      <c r="O37" s="4333" t="s">
        <v>8216</v>
      </c>
      <c r="P37" s="4236"/>
      <c r="Q37" s="4236"/>
      <c r="R37" s="4236"/>
      <c r="S37" s="4236"/>
      <c r="T37" s="4236"/>
      <c r="U37" s="4236"/>
      <c r="V37" s="4236"/>
      <c r="W37" s="4236"/>
      <c r="X37" s="4236"/>
      <c r="Y37" s="4236"/>
      <c r="Z37" s="4236"/>
      <c r="AA37" s="4236"/>
      <c r="AB37" s="4236"/>
      <c r="AC37" s="4236"/>
      <c r="AD37" s="4236"/>
      <c r="AE37" s="5222">
        <f>VLOOKUP($DG$3,'R4_raw'!$F$15:$CGU$115,MATCH(A37,'R4_raw'!$F$13:$CGU$13,0),FALSE)</f>
        <v>20</v>
      </c>
      <c r="AF37" s="5222"/>
      <c r="AG37" s="213" t="s">
        <v>2068</v>
      </c>
      <c r="AH37" s="2135" t="str">
        <f>IF(AE37&lt;=15,"★","")</f>
        <v/>
      </c>
      <c r="AI37" s="4934">
        <f>VLOOKUP($DG$3,'R4_raw'!$F$15:$CGU$115,MATCH(B37,'R4_raw'!$F$13:$CGU$13,0),FALSE)</f>
        <v>15</v>
      </c>
      <c r="AJ37" s="4934"/>
      <c r="AK37" s="266" t="s">
        <v>108</v>
      </c>
      <c r="AL37" s="1930"/>
      <c r="AM37" s="5229" t="s">
        <v>8207</v>
      </c>
      <c r="AN37" s="5229"/>
      <c r="AO37" s="5221">
        <f>VLOOKUP("長野県",'R4_raw'!$F$15:$CGU$115,MATCH(B37,'R4_raw'!$F$13:$CGU$13,0),FALSE)</f>
        <v>13.506493506493506</v>
      </c>
      <c r="AP37" s="5221"/>
      <c r="AQ37" s="3043" t="s">
        <v>5019</v>
      </c>
      <c r="AS37" s="5260" t="s">
        <v>8219</v>
      </c>
      <c r="AT37" s="4236"/>
      <c r="AU37" s="4236"/>
      <c r="AV37" s="4236"/>
      <c r="AW37" s="4236"/>
      <c r="AX37" s="4236"/>
      <c r="AY37" s="4236"/>
      <c r="AZ37" s="4236"/>
      <c r="BA37" s="4236"/>
      <c r="BB37" s="4236"/>
      <c r="BC37" s="4236"/>
      <c r="BD37" s="4236"/>
      <c r="BE37" s="4236"/>
      <c r="BF37" s="4236"/>
      <c r="BG37" s="4236"/>
      <c r="BH37" s="4236"/>
      <c r="BI37" s="5222">
        <f>VLOOKUP($DG$3,'R4_raw'!$F$15:$CGU$115,MATCH(D37,'R4_raw'!$F$13:$CGU$13,0),FALSE)</f>
        <v>1</v>
      </c>
      <c r="BJ37" s="5222"/>
      <c r="BK37" s="213" t="s">
        <v>2068</v>
      </c>
      <c r="BL37" s="2135" t="str">
        <f>IF(BI37&lt;=15,"★","")</f>
        <v>★</v>
      </c>
      <c r="BM37" s="4934">
        <f>VLOOKUP($DG$3,'R4_raw'!$F$15:$CGU$115,MATCH(E37,'R4_raw'!$F$13:$CGU$13,0),FALSE)</f>
        <v>20</v>
      </c>
      <c r="BN37" s="4934"/>
      <c r="BO37" s="266" t="s">
        <v>108</v>
      </c>
      <c r="BP37" s="1930"/>
      <c r="BQ37" s="5229" t="s">
        <v>8207</v>
      </c>
      <c r="BR37" s="5229"/>
      <c r="BS37" s="5221">
        <f>VLOOKUP("長野県",'R4_raw'!$F$15:$CGU$115,MATCH(E37,'R4_raw'!$F$13:$CGU$13,0),FALSE)</f>
        <v>16.428571428571427</v>
      </c>
      <c r="BT37" s="5221"/>
      <c r="BU37" s="2466" t="s">
        <v>5019</v>
      </c>
      <c r="BW37" s="2484" t="s">
        <v>7063</v>
      </c>
      <c r="BX37" s="1870" t="s">
        <v>8387</v>
      </c>
      <c r="BY37" s="213"/>
      <c r="BZ37" s="213"/>
      <c r="CA37" s="213"/>
      <c r="CB37" s="213"/>
      <c r="CC37" s="213"/>
      <c r="CD37" s="213"/>
      <c r="CE37" s="213"/>
      <c r="CF37" s="213"/>
      <c r="CG37" s="213"/>
      <c r="CH37" s="213"/>
      <c r="CI37" s="213"/>
      <c r="CJ37" s="213"/>
      <c r="CK37" s="213"/>
      <c r="CL37" s="213"/>
      <c r="CM37" s="213"/>
      <c r="CN37" s="5301" t="s">
        <v>5065</v>
      </c>
      <c r="CO37" s="5301"/>
      <c r="CP37" s="5301"/>
      <c r="CQ37" s="5301"/>
      <c r="CR37" s="2907">
        <f>VLOOKUP($DG$3,'R4_raw'!$F$15:$CGU$115,MATCH(G37,'R4_raw'!$F$13:$CGU$13,0),FALSE)</f>
        <v>4</v>
      </c>
      <c r="CS37" s="213" t="s">
        <v>5066</v>
      </c>
      <c r="CT37" s="213"/>
      <c r="CU37" s="263">
        <f>VLOOKUP($DG$3,'R4_raw'!$F$15:$CGU$115,MATCH(I37,'R4_raw'!$F$13:$CGU$13,0),FALSE)</f>
        <v>32</v>
      </c>
      <c r="CV37" s="213" t="s">
        <v>7669</v>
      </c>
      <c r="CW37" s="2908" t="str">
        <f>IF(CU37&lt;=15,"★","")</f>
        <v/>
      </c>
      <c r="CX37" s="4275" t="s">
        <v>229</v>
      </c>
      <c r="CY37" s="4275"/>
      <c r="CZ37" s="4276"/>
    </row>
    <row r="38" spans="1:109" ht="22.5" customHeight="1" x14ac:dyDescent="0.2">
      <c r="A38" s="1900" t="s">
        <v>5927</v>
      </c>
      <c r="B38" s="163"/>
      <c r="C38" s="1894"/>
      <c r="D38" s="1904" t="s">
        <v>6298</v>
      </c>
      <c r="E38" s="1904"/>
      <c r="F38" s="1895"/>
      <c r="G38" s="1894"/>
      <c r="H38" s="163"/>
      <c r="I38" s="1894"/>
      <c r="J38" s="1894"/>
      <c r="L38" s="7" t="s">
        <v>2</v>
      </c>
      <c r="N38" s="4798"/>
      <c r="O38" s="2465"/>
      <c r="P38" s="1872" t="s">
        <v>5020</v>
      </c>
      <c r="Q38" s="3134"/>
      <c r="R38" s="3134"/>
      <c r="S38" s="3134"/>
      <c r="T38" s="3134"/>
      <c r="U38" s="3134"/>
      <c r="V38" s="3134"/>
      <c r="W38" s="3134"/>
      <c r="X38" s="3134"/>
      <c r="Y38" s="3134"/>
      <c r="Z38" s="3134"/>
      <c r="AA38" s="3134"/>
      <c r="AB38" s="3134"/>
      <c r="AC38" s="3134"/>
      <c r="AD38" s="3134"/>
      <c r="AE38" s="3543"/>
      <c r="AF38" s="3543"/>
      <c r="AG38" s="3545"/>
      <c r="AH38" s="3545"/>
      <c r="AI38" s="4632" t="str">
        <f>VLOOKUP($DG$3,'R4_raw'!$F$15:$CGU$115,MATCH(A38,'R4_raw'!$F$13:$CGU$13,0),FALSE)</f>
        <v>〇</v>
      </c>
      <c r="AJ38" s="4632"/>
      <c r="AK38" s="4635">
        <f>VLOOKUP("長野県",'R4_raw'!$F$15:$CGU$115,MATCH(A38,'R4_raw'!$F$13:$CGU$13,0),FALSE)</f>
        <v>72</v>
      </c>
      <c r="AL38" s="4635"/>
      <c r="AM38" s="2368" t="s">
        <v>100</v>
      </c>
      <c r="AN38" s="2368"/>
      <c r="AO38" s="5032">
        <f>IFERROR(AK38/77*100,0)</f>
        <v>93.506493506493499</v>
      </c>
      <c r="AP38" s="5032"/>
      <c r="AQ38" s="3447" t="s">
        <v>80</v>
      </c>
      <c r="AS38" s="3044"/>
      <c r="AT38" s="5213" t="s">
        <v>5036</v>
      </c>
      <c r="AU38" s="5213"/>
      <c r="AV38" s="5213"/>
      <c r="AW38" s="5213"/>
      <c r="AX38" s="5213"/>
      <c r="AY38" s="5213"/>
      <c r="AZ38" s="5213"/>
      <c r="BA38" s="5213"/>
      <c r="BB38" s="5213"/>
      <c r="BC38" s="5213"/>
      <c r="BD38" s="5213"/>
      <c r="BE38" s="5213"/>
      <c r="BF38" s="5213"/>
      <c r="BG38" s="5213"/>
      <c r="BH38" s="5213"/>
      <c r="BI38" s="5213"/>
      <c r="BJ38" s="5213"/>
      <c r="BK38" s="5213"/>
      <c r="BL38" s="5213"/>
      <c r="BM38" s="4632" t="str">
        <f>VLOOKUP($DG$3,'R4_raw'!$F$15:$CGU$115,MATCH(D38,'R4_raw'!$F$13:$CGU$13,0),FALSE)</f>
        <v>〇</v>
      </c>
      <c r="BN38" s="4632"/>
      <c r="BO38" s="4635">
        <f>VLOOKUP("長野県",'R4_raw'!$F$15:$CGU$115,MATCH(D38,'R4_raw'!$F$13:$CGU$13,0),FALSE)</f>
        <v>68</v>
      </c>
      <c r="BP38" s="4635"/>
      <c r="BQ38" s="24" t="s">
        <v>100</v>
      </c>
      <c r="BR38" s="24"/>
      <c r="BS38" s="5032">
        <f>IFERROR(BO38/77*100,0)</f>
        <v>88.311688311688314</v>
      </c>
      <c r="BT38" s="5032"/>
      <c r="BU38" s="315" t="s">
        <v>80</v>
      </c>
      <c r="BW38" s="335"/>
      <c r="BX38" s="24"/>
      <c r="BY38" s="5215" t="s">
        <v>7064</v>
      </c>
      <c r="BZ38" s="5215"/>
      <c r="CA38" s="2807">
        <f>COUNTIF('R4_raw'!$BIF$15:$BIF$91,3)+COUNTIF('R4_raw'!$BIF$15:$BIF$91,2)+COUNTIF('R4_raw'!$BIF$15:$BIF$91,1)+COUNTIF('R4_raw'!$BIF$15:$BIF$91,0)</f>
        <v>7</v>
      </c>
      <c r="CB38" s="3450" t="s">
        <v>100</v>
      </c>
      <c r="CC38" s="3613">
        <f>IFERROR(CA38/77*100,0)</f>
        <v>9.0909090909090917</v>
      </c>
      <c r="CD38" s="89" t="s">
        <v>5007</v>
      </c>
      <c r="CE38" s="5215" t="s">
        <v>5064</v>
      </c>
      <c r="CF38" s="5215"/>
      <c r="CG38" s="4266">
        <f>COUNTIF('R4_raw'!$BIF$15:$BIF$91,4)</f>
        <v>39</v>
      </c>
      <c r="CH38" s="4266"/>
      <c r="CI38" s="4847" t="s">
        <v>100</v>
      </c>
      <c r="CJ38" s="4847"/>
      <c r="CK38" s="4541">
        <f>IFERROR(CG38/77*100,0)</f>
        <v>50.649350649350644</v>
      </c>
      <c r="CL38" s="4541"/>
      <c r="CM38" s="24" t="s">
        <v>274</v>
      </c>
      <c r="CN38" s="5215" t="s">
        <v>6185</v>
      </c>
      <c r="CO38" s="5215"/>
      <c r="CP38" s="3637">
        <f>COUNTIF('R4_raw'!$BIF$15:$BIF$91,5)</f>
        <v>31</v>
      </c>
      <c r="CQ38" s="450" t="s">
        <v>100</v>
      </c>
      <c r="CR38" s="5032">
        <f>IFERROR(CP38/77*100,0)</f>
        <v>40.259740259740262</v>
      </c>
      <c r="CS38" s="5032"/>
      <c r="CT38" s="24" t="s">
        <v>5007</v>
      </c>
      <c r="CU38" s="89"/>
      <c r="CV38" s="89"/>
      <c r="CW38" s="89"/>
      <c r="CX38" s="5219">
        <f>'R4_raw'!BIF114</f>
        <v>4.3116883116883118</v>
      </c>
      <c r="CY38" s="5219"/>
      <c r="CZ38" s="467" t="s">
        <v>8206</v>
      </c>
    </row>
    <row r="39" spans="1:109" ht="18.75" customHeight="1" x14ac:dyDescent="0.2">
      <c r="A39" s="1900" t="s">
        <v>5928</v>
      </c>
      <c r="B39" s="163"/>
      <c r="C39" s="1894"/>
      <c r="D39" s="1904" t="s">
        <v>6299</v>
      </c>
      <c r="E39" s="1904"/>
      <c r="F39" s="1895"/>
      <c r="G39" s="1900" t="s">
        <v>6306</v>
      </c>
      <c r="H39" s="1900" t="s">
        <v>6064</v>
      </c>
      <c r="I39" s="1900" t="s">
        <v>6065</v>
      </c>
      <c r="J39" s="1900"/>
      <c r="L39" s="7" t="s">
        <v>0</v>
      </c>
      <c r="N39" s="4798"/>
      <c r="O39" s="335"/>
      <c r="P39" s="1872" t="s">
        <v>5024</v>
      </c>
      <c r="Q39" s="24"/>
      <c r="R39" s="24"/>
      <c r="S39" s="24"/>
      <c r="T39" s="24"/>
      <c r="U39" s="24"/>
      <c r="V39" s="24"/>
      <c r="W39" s="24"/>
      <c r="X39" s="24"/>
      <c r="Y39" s="24"/>
      <c r="Z39" s="27"/>
      <c r="AA39" s="24"/>
      <c r="AB39" s="24"/>
      <c r="AC39" s="24"/>
      <c r="AD39" s="24"/>
      <c r="AE39" s="3544"/>
      <c r="AF39" s="3544"/>
      <c r="AG39" s="2368"/>
      <c r="AH39" s="2368"/>
      <c r="AI39" s="4632" t="str">
        <f>VLOOKUP($DG$3,'R4_raw'!$F$15:$CGU$115,MATCH(A39,'R4_raw'!$F$13:$CGU$13,0),FALSE)</f>
        <v>〇</v>
      </c>
      <c r="AJ39" s="4632"/>
      <c r="AK39" s="4635">
        <f>VLOOKUP("長野県",'R4_raw'!$F$15:$CGU$115,MATCH(A39,'R4_raw'!$F$13:$CGU$13,0),FALSE)</f>
        <v>59</v>
      </c>
      <c r="AL39" s="4635"/>
      <c r="AM39" s="2368" t="s">
        <v>100</v>
      </c>
      <c r="AN39" s="2368"/>
      <c r="AO39" s="5032">
        <f>IFERROR(AK39/77*100,0)</f>
        <v>76.623376623376629</v>
      </c>
      <c r="AP39" s="5032"/>
      <c r="AQ39" s="3447" t="s">
        <v>80</v>
      </c>
      <c r="AS39" s="3045"/>
      <c r="AT39" s="3549" t="s">
        <v>5037</v>
      </c>
      <c r="AU39" s="24"/>
      <c r="AV39" s="24"/>
      <c r="AW39" s="24"/>
      <c r="AX39" s="24"/>
      <c r="AY39" s="24"/>
      <c r="AZ39" s="24"/>
      <c r="BA39" s="24"/>
      <c r="BB39" s="24"/>
      <c r="BC39" s="24"/>
      <c r="BD39" s="27"/>
      <c r="BE39" s="24"/>
      <c r="BF39" s="24"/>
      <c r="BG39" s="24"/>
      <c r="BH39" s="24"/>
      <c r="BI39" s="2411"/>
      <c r="BJ39" s="2411"/>
      <c r="BK39" s="24"/>
      <c r="BL39" s="24"/>
      <c r="BM39" s="4632" t="str">
        <f>VLOOKUP($DG$3,'R4_raw'!$F$15:$CGU$115,MATCH(D39,'R4_raw'!$F$13:$CGU$13,0),FALSE)</f>
        <v>〇</v>
      </c>
      <c r="BN39" s="4632"/>
      <c r="BO39" s="4635">
        <f>VLOOKUP("長野県",'R4_raw'!$F$15:$CGU$115,MATCH(D39,'R4_raw'!$F$13:$CGU$13,0),FALSE)</f>
        <v>67</v>
      </c>
      <c r="BP39" s="4635"/>
      <c r="BQ39" s="24" t="s">
        <v>100</v>
      </c>
      <c r="BR39" s="24"/>
      <c r="BS39" s="5032">
        <f>IFERROR(BO39/77*100,0)</f>
        <v>87.012987012987011</v>
      </c>
      <c r="BT39" s="5032"/>
      <c r="BU39" s="315" t="s">
        <v>80</v>
      </c>
      <c r="BW39" s="2484" t="s">
        <v>7063</v>
      </c>
      <c r="BX39" s="1870" t="s">
        <v>8386</v>
      </c>
      <c r="BY39" s="3076"/>
      <c r="BZ39" s="213"/>
      <c r="CA39" s="280"/>
      <c r="CB39" s="280"/>
      <c r="CC39" s="42"/>
      <c r="CD39" s="42"/>
      <c r="CE39" s="24"/>
      <c r="CF39" s="4632">
        <f>VLOOKUP($DG$3,'R4_raw'!$F$15:$CGU$115,MATCH(G39,'R4_raw'!$F$13:$CGU$13,0),FALSE)</f>
        <v>306</v>
      </c>
      <c r="CG39" s="4632"/>
      <c r="CH39" s="24" t="s">
        <v>5058</v>
      </c>
      <c r="CI39" s="24"/>
      <c r="CJ39" s="24"/>
      <c r="CK39" s="5215" t="s">
        <v>8211</v>
      </c>
      <c r="CL39" s="5215"/>
      <c r="CM39" s="5215"/>
      <c r="CN39" s="5215"/>
      <c r="CO39" s="5215"/>
      <c r="CP39" s="5215"/>
      <c r="CQ39" s="5215"/>
      <c r="CR39" s="5043">
        <f>VLOOKUP($DG$3,'R4_raw'!$F$15:$CGU$115,MATCH(H39,'R4_raw'!$F$13:$CGU$13,0),FALSE)</f>
        <v>2.7444684610348262</v>
      </c>
      <c r="CS39" s="5043"/>
      <c r="CT39" s="24" t="s">
        <v>296</v>
      </c>
      <c r="CU39" s="2807">
        <f>VLOOKUP($DG$3,'R4_raw'!$F$15:$CGU$115,MATCH(I39,'R4_raw'!$F$13:$CGU$13,0),FALSE)</f>
        <v>43</v>
      </c>
      <c r="CV39" s="24" t="s">
        <v>4</v>
      </c>
      <c r="CW39" s="521" t="str">
        <f>IF(CU39&lt;=15,"★","")</f>
        <v/>
      </c>
      <c r="CX39" s="5220">
        <f>VLOOKUP("長野県",'R4_raw'!$F$15:$CGU$115,MATCH(H39,'R4_raw'!$F$13:$CGU$13,0),FALSE)</f>
        <v>68.387386313641755</v>
      </c>
      <c r="CY39" s="5220"/>
      <c r="CZ39" s="467" t="s">
        <v>5058</v>
      </c>
    </row>
    <row r="40" spans="1:109" ht="18.75" customHeight="1" x14ac:dyDescent="0.2">
      <c r="A40" s="1900" t="s">
        <v>5929</v>
      </c>
      <c r="B40" s="163"/>
      <c r="C40" s="1894"/>
      <c r="D40" s="1904" t="s">
        <v>6300</v>
      </c>
      <c r="E40" s="1904"/>
      <c r="F40" s="1895"/>
      <c r="G40" s="1900" t="s">
        <v>6307</v>
      </c>
      <c r="H40" s="1900" t="s">
        <v>6308</v>
      </c>
      <c r="I40" s="1900" t="s">
        <v>6373</v>
      </c>
      <c r="J40" s="1900" t="s">
        <v>6069</v>
      </c>
      <c r="L40" s="7" t="s">
        <v>0</v>
      </c>
      <c r="N40" s="4798"/>
      <c r="O40" s="335"/>
      <c r="P40" s="1872" t="s">
        <v>5025</v>
      </c>
      <c r="Q40" s="24"/>
      <c r="R40" s="24"/>
      <c r="S40" s="24"/>
      <c r="T40" s="24"/>
      <c r="U40" s="24"/>
      <c r="V40" s="24"/>
      <c r="W40" s="24"/>
      <c r="X40" s="24"/>
      <c r="Y40" s="24"/>
      <c r="Z40" s="24"/>
      <c r="AA40" s="24"/>
      <c r="AB40" s="24"/>
      <c r="AC40" s="24"/>
      <c r="AD40" s="24"/>
      <c r="AE40" s="3544"/>
      <c r="AF40" s="3544"/>
      <c r="AG40" s="2368"/>
      <c r="AH40" s="2368"/>
      <c r="AI40" s="4632" t="str">
        <f>VLOOKUP($DG$3,'R4_raw'!$F$15:$CGU$115,MATCH(A40,'R4_raw'!$F$13:$CGU$13,0),FALSE)</f>
        <v>〇</v>
      </c>
      <c r="AJ40" s="4632"/>
      <c r="AK40" s="4635">
        <f>VLOOKUP("長野県",'R4_raw'!$F$15:$CGU$115,MATCH(A40,'R4_raw'!$F$13:$CGU$13,0),FALSE)</f>
        <v>52</v>
      </c>
      <c r="AL40" s="4635"/>
      <c r="AM40" s="2368" t="s">
        <v>100</v>
      </c>
      <c r="AN40" s="2368"/>
      <c r="AO40" s="5032">
        <f>IFERROR(AK40/77*100,0)</f>
        <v>67.532467532467535</v>
      </c>
      <c r="AP40" s="5032"/>
      <c r="AQ40" s="3447" t="s">
        <v>80</v>
      </c>
      <c r="AS40" s="3045"/>
      <c r="AT40" s="3549" t="s">
        <v>4979</v>
      </c>
      <c r="AU40" s="24"/>
      <c r="AV40" s="24"/>
      <c r="AW40" s="24"/>
      <c r="AX40" s="24"/>
      <c r="AY40" s="24"/>
      <c r="AZ40" s="24"/>
      <c r="BA40" s="24"/>
      <c r="BB40" s="24"/>
      <c r="BC40" s="24"/>
      <c r="BD40" s="24"/>
      <c r="BE40" s="24"/>
      <c r="BF40" s="24"/>
      <c r="BG40" s="24"/>
      <c r="BH40" s="24"/>
      <c r="BI40" s="2411"/>
      <c r="BJ40" s="2411"/>
      <c r="BK40" s="24"/>
      <c r="BL40" s="24"/>
      <c r="BM40" s="4632" t="str">
        <f>VLOOKUP($DG$3,'R4_raw'!$F$15:$CGU$115,MATCH(D40,'R4_raw'!$F$13:$CGU$13,0),FALSE)</f>
        <v>〇</v>
      </c>
      <c r="BN40" s="4632"/>
      <c r="BO40" s="4635">
        <f>VLOOKUP("長野県",'R4_raw'!$F$15:$CGU$115,MATCH(D40,'R4_raw'!$F$13:$CGU$13,0),FALSE)</f>
        <v>67</v>
      </c>
      <c r="BP40" s="4635"/>
      <c r="BQ40" s="24" t="s">
        <v>100</v>
      </c>
      <c r="BR40" s="24"/>
      <c r="BS40" s="5032">
        <f>IFERROR(BO40/77*100,0)</f>
        <v>87.012987012987011</v>
      </c>
      <c r="BT40" s="5032"/>
      <c r="BU40" s="315" t="s">
        <v>80</v>
      </c>
      <c r="BW40" s="2484" t="s">
        <v>7063</v>
      </c>
      <c r="BX40" s="5295" t="s">
        <v>8385</v>
      </c>
      <c r="BY40" s="5295"/>
      <c r="BZ40" s="5295"/>
      <c r="CA40" s="5295"/>
      <c r="CB40" s="5295"/>
      <c r="CC40" s="4347" t="s">
        <v>5061</v>
      </c>
      <c r="CD40" s="4347"/>
      <c r="CE40" s="4347"/>
      <c r="CF40" s="4632">
        <f>VLOOKUP($DG$3,'R4_raw'!$F$15:$CGU$115,MATCH(G40,'R4_raw'!$F$13:$CGU$13,0),FALSE)</f>
        <v>1325</v>
      </c>
      <c r="CG40" s="4632"/>
      <c r="CH40" s="24" t="s">
        <v>5058</v>
      </c>
      <c r="CI40" s="4347" t="s">
        <v>5060</v>
      </c>
      <c r="CJ40" s="4347"/>
      <c r="CK40" s="4347"/>
      <c r="CL40" s="4632">
        <f>VLOOKUP($DG$3,'R4_raw'!$F$15:$CGU$115,MATCH(H40,'R4_raw'!$F$13:$CGU$13,0),FALSE)</f>
        <v>1325</v>
      </c>
      <c r="CM40" s="4632"/>
      <c r="CN40" s="4632"/>
      <c r="CO40" s="24" t="s">
        <v>5058</v>
      </c>
      <c r="CP40" s="5215" t="s">
        <v>5062</v>
      </c>
      <c r="CQ40" s="5215"/>
      <c r="CR40" s="5043">
        <f>VLOOKUP($DG$3,'R4_raw'!$F$15:$CGU$115,MATCH(I40,'R4_raw'!$F$13:$CGU$13,0),FALSE)</f>
        <v>100</v>
      </c>
      <c r="CS40" s="5043"/>
      <c r="CT40" s="24" t="s">
        <v>5063</v>
      </c>
      <c r="CU40" s="2807">
        <f>VLOOKUP($DG$3,'R4_raw'!$F$15:$CGU$115,MATCH(J40,'R4_raw'!$F$13:$CGU$13,0),FALSE)</f>
        <v>1</v>
      </c>
      <c r="CV40" s="24" t="s">
        <v>4</v>
      </c>
      <c r="CW40" s="521" t="str">
        <f>IF(CU40&lt;=15,"★","")</f>
        <v>★</v>
      </c>
      <c r="CX40" s="5220">
        <f>VLOOKUP("長野県",'R4_raw'!$F$15:$CGU$115,MATCH(I40,'R4_raw'!$F$13:$CGU$13,0),FALSE)</f>
        <v>79.646924249705961</v>
      </c>
      <c r="CY40" s="5220"/>
      <c r="CZ40" s="467" t="s">
        <v>14</v>
      </c>
    </row>
    <row r="41" spans="1:109" ht="18.75" customHeight="1" x14ac:dyDescent="0.2">
      <c r="A41" s="1900" t="s">
        <v>5930</v>
      </c>
      <c r="B41" s="163"/>
      <c r="C41" s="163"/>
      <c r="D41" s="1904" t="s">
        <v>6301</v>
      </c>
      <c r="E41" s="1904"/>
      <c r="F41" s="1895"/>
      <c r="G41" s="1900" t="s">
        <v>6070</v>
      </c>
      <c r="H41" s="163"/>
      <c r="I41" s="1900" t="s">
        <v>7671</v>
      </c>
      <c r="J41" s="163"/>
      <c r="L41" s="7" t="s">
        <v>2</v>
      </c>
      <c r="N41" s="4798"/>
      <c r="O41" s="335"/>
      <c r="P41" s="1872" t="s">
        <v>5026</v>
      </c>
      <c r="Q41" s="24"/>
      <c r="R41" s="24"/>
      <c r="S41" s="24"/>
      <c r="T41" s="24"/>
      <c r="U41" s="24"/>
      <c r="V41" s="24"/>
      <c r="W41" s="24"/>
      <c r="X41" s="24"/>
      <c r="Y41" s="24"/>
      <c r="Z41" s="24"/>
      <c r="AA41" s="24"/>
      <c r="AB41" s="24"/>
      <c r="AC41" s="24"/>
      <c r="AD41" s="24"/>
      <c r="AE41" s="3544"/>
      <c r="AF41" s="3544"/>
      <c r="AG41" s="2368"/>
      <c r="AH41" s="2368"/>
      <c r="AI41" s="4632" t="str">
        <f>VLOOKUP($DG$3,'R4_raw'!$F$15:$CGU$115,MATCH(A41,'R4_raw'!$F$13:$CGU$13,0),FALSE)</f>
        <v>×</v>
      </c>
      <c r="AJ41" s="4632"/>
      <c r="AK41" s="4635">
        <f>VLOOKUP("長野県",'R4_raw'!$F$15:$CGU$115,MATCH(A41,'R4_raw'!$F$13:$CGU$13,0),FALSE)</f>
        <v>25</v>
      </c>
      <c r="AL41" s="4635"/>
      <c r="AM41" s="2368" t="s">
        <v>100</v>
      </c>
      <c r="AN41" s="2368"/>
      <c r="AO41" s="5032">
        <f>IFERROR(AK41/77*100,0)</f>
        <v>32.467532467532465</v>
      </c>
      <c r="AP41" s="5032"/>
      <c r="AQ41" s="3447" t="s">
        <v>80</v>
      </c>
      <c r="AS41" s="3045"/>
      <c r="AT41" s="3549" t="s">
        <v>4980</v>
      </c>
      <c r="AU41" s="24"/>
      <c r="AV41" s="24"/>
      <c r="AW41" s="24"/>
      <c r="AX41" s="24"/>
      <c r="AY41" s="24"/>
      <c r="AZ41" s="24"/>
      <c r="BA41" s="24"/>
      <c r="BB41" s="24"/>
      <c r="BC41" s="24"/>
      <c r="BD41" s="24"/>
      <c r="BE41" s="24"/>
      <c r="BF41" s="24"/>
      <c r="BG41" s="24"/>
      <c r="BH41" s="24"/>
      <c r="BI41" s="2411"/>
      <c r="BJ41" s="2411"/>
      <c r="BK41" s="24"/>
      <c r="BL41" s="24"/>
      <c r="BM41" s="4632" t="str">
        <f>VLOOKUP($DG$3,'R4_raw'!$F$15:$CGU$115,MATCH(D41,'R4_raw'!$F$13:$CGU$13,0),FALSE)</f>
        <v>〇</v>
      </c>
      <c r="BN41" s="4632"/>
      <c r="BO41" s="4635">
        <f>VLOOKUP("長野県",'R4_raw'!$F$15:$CGU$115,MATCH(D41,'R4_raw'!$F$13:$CGU$13,0),FALSE)</f>
        <v>51</v>
      </c>
      <c r="BP41" s="4635"/>
      <c r="BQ41" s="24" t="s">
        <v>100</v>
      </c>
      <c r="BR41" s="24"/>
      <c r="BS41" s="5032">
        <f>IFERROR(BO41/77*100,0)</f>
        <v>66.233766233766232</v>
      </c>
      <c r="BT41" s="5032"/>
      <c r="BU41" s="315" t="s">
        <v>80</v>
      </c>
      <c r="BW41" s="2484" t="s">
        <v>7063</v>
      </c>
      <c r="BX41" s="212" t="s">
        <v>8384</v>
      </c>
      <c r="BY41" s="213"/>
      <c r="BZ41" s="213"/>
      <c r="CA41" s="213"/>
      <c r="CB41" s="213"/>
      <c r="CC41" s="213"/>
      <c r="CD41" s="213"/>
      <c r="CE41" s="213"/>
      <c r="CF41" s="213"/>
      <c r="CG41" s="213"/>
      <c r="CH41" s="213"/>
      <c r="CI41" s="213"/>
      <c r="CJ41" s="213"/>
      <c r="CK41" s="213"/>
      <c r="CL41" s="213"/>
      <c r="CM41" s="213"/>
      <c r="CN41" s="5301" t="s">
        <v>5065</v>
      </c>
      <c r="CO41" s="5301"/>
      <c r="CP41" s="5301"/>
      <c r="CQ41" s="5301"/>
      <c r="CR41" s="2907">
        <f>VLOOKUP($DG$3,'R4_raw'!$F$15:$CGU$115,MATCH(G41,'R4_raw'!$F$13:$CGU$13,0),FALSE)</f>
        <v>7</v>
      </c>
      <c r="CS41" s="213" t="s">
        <v>5066</v>
      </c>
      <c r="CT41" s="213"/>
      <c r="CU41" s="263">
        <f>VLOOKUP($DG$3,'R4_raw'!$F$15:$CGU$115,MATCH(I41,'R4_raw'!$F$13:$CGU$13,0),FALSE)</f>
        <v>48</v>
      </c>
      <c r="CV41" s="213" t="s">
        <v>7669</v>
      </c>
      <c r="CW41" s="1850" t="str">
        <f>IF(CU41&lt;=15,"★","")</f>
        <v/>
      </c>
      <c r="CX41" s="4275" t="s">
        <v>229</v>
      </c>
      <c r="CY41" s="4275"/>
      <c r="CZ41" s="4276"/>
    </row>
    <row r="42" spans="1:109" ht="18.75" customHeight="1" x14ac:dyDescent="0.2">
      <c r="A42" s="1900" t="s">
        <v>5957</v>
      </c>
      <c r="B42" s="1900" t="s">
        <v>5956</v>
      </c>
      <c r="C42" s="163"/>
      <c r="D42" s="1904" t="s">
        <v>6048</v>
      </c>
      <c r="E42" s="1904" t="s">
        <v>6047</v>
      </c>
      <c r="F42" s="1895"/>
      <c r="G42" s="1894"/>
      <c r="H42" s="163"/>
      <c r="I42" s="163"/>
      <c r="J42" s="163"/>
      <c r="L42" s="7" t="s">
        <v>0</v>
      </c>
      <c r="N42" s="4798"/>
      <c r="O42" s="4333" t="s">
        <v>8217</v>
      </c>
      <c r="P42" s="4236"/>
      <c r="Q42" s="4236"/>
      <c r="R42" s="4236"/>
      <c r="S42" s="4236"/>
      <c r="T42" s="4236"/>
      <c r="U42" s="4236"/>
      <c r="V42" s="4236"/>
      <c r="W42" s="4236"/>
      <c r="X42" s="4236"/>
      <c r="Y42" s="4236"/>
      <c r="Z42" s="4236"/>
      <c r="AA42" s="4236"/>
      <c r="AB42" s="4236"/>
      <c r="AC42" s="4236"/>
      <c r="AD42" s="4236"/>
      <c r="AE42" s="5222">
        <f>VLOOKUP($DG$3,'R4_raw'!$F$15:$CGU$115,MATCH(A42,'R4_raw'!$F$13:$CGU$13,0),FALSE)</f>
        <v>14</v>
      </c>
      <c r="AF42" s="5222"/>
      <c r="AG42" s="213" t="s">
        <v>2068</v>
      </c>
      <c r="AH42" s="3041" t="str">
        <f>IF(AE42&lt;=15,"★","")</f>
        <v>★</v>
      </c>
      <c r="AI42" s="4934">
        <f>VLOOKUP($DG$3,'R4_raw'!$F$15:$CGU$115,MATCH(B42,'R4_raw'!$F$13:$CGU$13,0),FALSE)</f>
        <v>0</v>
      </c>
      <c r="AJ42" s="4934"/>
      <c r="AK42" s="266" t="s">
        <v>108</v>
      </c>
      <c r="AL42" s="1930"/>
      <c r="AM42" s="5229" t="s">
        <v>8207</v>
      </c>
      <c r="AN42" s="5229"/>
      <c r="AO42" s="5221">
        <f>VLOOKUP("長野県",'R4_raw'!$F$15:$CGU$115,MATCH(B42,'R4_raw'!$F$13:$CGU$13,0),FALSE)</f>
        <v>4.0259740259740262</v>
      </c>
      <c r="AP42" s="5221"/>
      <c r="AQ42" s="3043" t="s">
        <v>971</v>
      </c>
      <c r="AS42" s="3042" t="s">
        <v>8220</v>
      </c>
      <c r="AT42" s="214"/>
      <c r="AU42" s="214"/>
      <c r="AV42" s="1930"/>
      <c r="AW42" s="1930"/>
      <c r="AX42" s="1930"/>
      <c r="AY42" s="1930"/>
      <c r="AZ42" s="1930"/>
      <c r="BA42" s="1930"/>
      <c r="BB42" s="1930"/>
      <c r="BC42" s="1930"/>
      <c r="BD42" s="1930"/>
      <c r="BE42" s="1930"/>
      <c r="BF42" s="1930"/>
      <c r="BG42" s="1930"/>
      <c r="BH42" s="1930"/>
      <c r="BI42" s="5222">
        <f>VLOOKUP($DG$3,'R4_raw'!$F$15:$CGU$115,MATCH(D42,'R4_raw'!$F$13:$CGU$13,0),FALSE)</f>
        <v>1</v>
      </c>
      <c r="BJ42" s="5222"/>
      <c r="BK42" s="213" t="s">
        <v>2068</v>
      </c>
      <c r="BL42" s="2135" t="str">
        <f>IF(BI42&lt;=15,"★","")</f>
        <v>★</v>
      </c>
      <c r="BM42" s="4934">
        <f>VLOOKUP($DG$3,'R4_raw'!$F$15:$CGU$115,MATCH(E42,'R4_raw'!$F$13:$CGU$13,0),FALSE)</f>
        <v>20</v>
      </c>
      <c r="BN42" s="4934"/>
      <c r="BO42" s="266" t="s">
        <v>108</v>
      </c>
      <c r="BP42" s="1930"/>
      <c r="BQ42" s="5229" t="s">
        <v>8207</v>
      </c>
      <c r="BR42" s="5229"/>
      <c r="BS42" s="5221">
        <f>VLOOKUP("長野県",'R4_raw'!$F$15:$CGU$115,MATCH(E42,'R4_raw'!$F$13:$CGU$13,0),FALSE)</f>
        <v>16.558441558441558</v>
      </c>
      <c r="BT42" s="5221"/>
      <c r="BU42" s="2466" t="s">
        <v>5019</v>
      </c>
      <c r="BW42" s="335"/>
      <c r="BX42" s="24"/>
      <c r="BY42" s="5215" t="s">
        <v>7064</v>
      </c>
      <c r="BZ42" s="5215"/>
      <c r="CA42" s="2807">
        <f>COUNTIF('R4_raw'!$BIY$15:$BIY$91,"&lt;=3")</f>
        <v>16</v>
      </c>
      <c r="CB42" s="450" t="s">
        <v>100</v>
      </c>
      <c r="CC42" s="3613">
        <f>IFERROR(CA42/77*100,0)</f>
        <v>20.779220779220779</v>
      </c>
      <c r="CD42" s="24" t="s">
        <v>274</v>
      </c>
      <c r="CE42" s="5215" t="s">
        <v>8208</v>
      </c>
      <c r="CF42" s="5215"/>
      <c r="CG42" s="4266">
        <f>COUNTIF('R4_raw'!$BIY$15:$BIY$91,4)+COUNTIF('R4_raw'!$BIY$15:$BIY$91,5)+COUNTIF('R4_raw'!$BIY$15:$BIY$91,6)</f>
        <v>10</v>
      </c>
      <c r="CH42" s="4266"/>
      <c r="CI42" s="2368" t="s">
        <v>100</v>
      </c>
      <c r="CJ42" s="3603"/>
      <c r="CK42" s="4541">
        <f>IFERROR(CG42/77*100,0)</f>
        <v>12.987012987012985</v>
      </c>
      <c r="CL42" s="4541"/>
      <c r="CM42" s="24" t="s">
        <v>14</v>
      </c>
      <c r="CN42" s="5215" t="s">
        <v>8209</v>
      </c>
      <c r="CO42" s="5215"/>
      <c r="CP42" s="4266">
        <f>COUNTIF('R4_raw'!$BIY$15:$BIY$91,"&gt;=7")</f>
        <v>51</v>
      </c>
      <c r="CQ42" s="4266"/>
      <c r="CR42" s="2368" t="s">
        <v>100</v>
      </c>
      <c r="CS42" s="2010"/>
      <c r="CT42" s="4541">
        <f>IFERROR(CP42/77*100,0)</f>
        <v>66.233766233766232</v>
      </c>
      <c r="CU42" s="4541"/>
      <c r="CV42" s="24" t="s">
        <v>14</v>
      </c>
      <c r="CW42" s="24"/>
      <c r="CX42" s="5032">
        <f>'R4_raw'!BIY114</f>
        <v>6.7012987012987013</v>
      </c>
      <c r="CY42" s="5032"/>
      <c r="CZ42" s="467" t="s">
        <v>8206</v>
      </c>
      <c r="DE42" s="3081"/>
    </row>
    <row r="43" spans="1:109" ht="18.75" customHeight="1" x14ac:dyDescent="0.2">
      <c r="A43" s="1900" t="s">
        <v>5948</v>
      </c>
      <c r="B43" s="163"/>
      <c r="C43" s="163"/>
      <c r="D43" s="1904" t="s">
        <v>6302</v>
      </c>
      <c r="E43" s="164"/>
      <c r="F43" s="1895"/>
      <c r="G43" s="1894"/>
      <c r="H43" s="163"/>
      <c r="I43" s="163"/>
      <c r="J43" s="163"/>
      <c r="N43" s="4798"/>
      <c r="O43" s="2465"/>
      <c r="P43" s="1872" t="s">
        <v>5027</v>
      </c>
      <c r="Q43" s="3134"/>
      <c r="R43" s="3134"/>
      <c r="S43" s="3134"/>
      <c r="T43" s="3134"/>
      <c r="U43" s="3134"/>
      <c r="V43" s="3134"/>
      <c r="W43" s="3134"/>
      <c r="X43" s="3545"/>
      <c r="Y43" s="3545"/>
      <c r="Z43" s="3545"/>
      <c r="AA43" s="3545"/>
      <c r="AB43" s="3545"/>
      <c r="AC43" s="3545"/>
      <c r="AD43" s="3545"/>
      <c r="AE43" s="3545"/>
      <c r="AF43" s="3545"/>
      <c r="AG43" s="3545"/>
      <c r="AH43" s="3545"/>
      <c r="AI43" s="4632" t="str">
        <f>VLOOKUP($DG$3,'R4_raw'!$F$15:$CGU$115,MATCH(A43,'R4_raw'!$F$13:$CGU$13,0),FALSE)</f>
        <v>×</v>
      </c>
      <c r="AJ43" s="4632"/>
      <c r="AK43" s="4635">
        <f>VLOOKUP("長野県",'R4_raw'!$F$15:$CGU$115,MATCH(A43,'R4_raw'!$F$13:$CGU$13,0),FALSE)</f>
        <v>12</v>
      </c>
      <c r="AL43" s="4635"/>
      <c r="AM43" s="2368" t="s">
        <v>100</v>
      </c>
      <c r="AN43" s="2368"/>
      <c r="AO43" s="5032">
        <f>IFERROR(AK43/77*100,0)</f>
        <v>15.584415584415584</v>
      </c>
      <c r="AP43" s="5032"/>
      <c r="AQ43" s="3447" t="s">
        <v>80</v>
      </c>
      <c r="AS43" s="3044"/>
      <c r="AT43" s="3549" t="s">
        <v>5038</v>
      </c>
      <c r="AU43" s="3550"/>
      <c r="AV43" s="3551"/>
      <c r="AW43" s="3551"/>
      <c r="AX43" s="3551"/>
      <c r="AY43" s="3551"/>
      <c r="AZ43" s="3551"/>
      <c r="BA43" s="3551"/>
      <c r="BB43" s="3551"/>
      <c r="BC43" s="3551"/>
      <c r="BD43" s="3551"/>
      <c r="BE43" s="3551"/>
      <c r="BF43" s="3551"/>
      <c r="BG43" s="3075"/>
      <c r="BH43" s="3075"/>
      <c r="BI43" s="3075"/>
      <c r="BJ43" s="3075"/>
      <c r="BK43" s="3075"/>
      <c r="BL43" s="3075"/>
      <c r="BM43" s="4632" t="str">
        <f>VLOOKUP($DG$3,'R4_raw'!$F$15:$CGU$115,MATCH(D43,'R4_raw'!$F$13:$CGU$13,0),FALSE)</f>
        <v>〇</v>
      </c>
      <c r="BN43" s="4632"/>
      <c r="BO43" s="4635">
        <f>VLOOKUP("長野県",'R4_raw'!$F$15:$CGU$115,MATCH(D43,'R4_raw'!$F$13:$CGU$13,0),FALSE)</f>
        <v>77</v>
      </c>
      <c r="BP43" s="4635"/>
      <c r="BQ43" s="24" t="s">
        <v>100</v>
      </c>
      <c r="BR43" s="24"/>
      <c r="BS43" s="5032">
        <f>IFERROR(BO43/77*100,0)</f>
        <v>100</v>
      </c>
      <c r="BT43" s="5032"/>
      <c r="BU43" s="315" t="s">
        <v>80</v>
      </c>
      <c r="BW43" s="335"/>
      <c r="BX43" s="431" t="s">
        <v>8222</v>
      </c>
      <c r="BY43" s="213"/>
      <c r="BZ43" s="213"/>
      <c r="CA43" s="3077"/>
      <c r="CB43" s="213"/>
      <c r="CC43" s="213"/>
      <c r="CD43" s="213"/>
      <c r="CE43" s="213"/>
      <c r="CF43" s="213"/>
      <c r="CG43" s="280"/>
      <c r="CH43" s="280"/>
      <c r="CI43" s="280"/>
      <c r="CJ43" s="280"/>
      <c r="CK43" s="280"/>
      <c r="CL43" s="213"/>
      <c r="CM43" s="2118"/>
      <c r="CN43" s="2118"/>
      <c r="CO43" s="213"/>
      <c r="CP43" s="213"/>
      <c r="CQ43" s="213"/>
      <c r="CR43" s="213"/>
      <c r="CS43" s="213"/>
      <c r="CT43" s="213"/>
      <c r="CU43" s="213"/>
      <c r="CV43" s="213"/>
      <c r="CW43" s="213"/>
      <c r="CX43" s="4275" t="s">
        <v>229</v>
      </c>
      <c r="CY43" s="4275"/>
      <c r="CZ43" s="4276"/>
      <c r="DB43" s="447"/>
      <c r="DC43" s="447"/>
      <c r="DD43" s="447"/>
      <c r="DE43" s="3081"/>
    </row>
    <row r="44" spans="1:109" ht="18.75" customHeight="1" x14ac:dyDescent="0.2">
      <c r="A44" s="1900" t="s">
        <v>5949</v>
      </c>
      <c r="B44" s="163"/>
      <c r="C44" s="163"/>
      <c r="D44" s="1904" t="s">
        <v>6303</v>
      </c>
      <c r="E44" s="164"/>
      <c r="F44" s="1895"/>
      <c r="G44" s="1900" t="s">
        <v>6310</v>
      </c>
      <c r="H44" s="1900" t="s">
        <v>8879</v>
      </c>
      <c r="I44" s="1900"/>
      <c r="J44" s="1900"/>
      <c r="N44" s="4798"/>
      <c r="O44" s="335"/>
      <c r="P44" s="1872" t="s">
        <v>5028</v>
      </c>
      <c r="Q44" s="24"/>
      <c r="R44" s="24"/>
      <c r="S44" s="24"/>
      <c r="T44" s="24"/>
      <c r="U44" s="24"/>
      <c r="V44" s="24"/>
      <c r="W44" s="24"/>
      <c r="X44" s="2368"/>
      <c r="Y44" s="2368"/>
      <c r="Z44" s="3436"/>
      <c r="AA44" s="2368"/>
      <c r="AB44" s="2368"/>
      <c r="AC44" s="2368"/>
      <c r="AD44" s="2368"/>
      <c r="AE44" s="2111"/>
      <c r="AF44" s="2111"/>
      <c r="AG44" s="2368"/>
      <c r="AH44" s="2368"/>
      <c r="AI44" s="4632" t="str">
        <f>VLOOKUP($DG$3,'R4_raw'!$F$15:$CGU$115,MATCH(A44,'R4_raw'!$F$13:$CGU$13,0),FALSE)</f>
        <v>×</v>
      </c>
      <c r="AJ44" s="4632"/>
      <c r="AK44" s="4635">
        <f>VLOOKUP("長野県",'R4_raw'!$F$15:$CGU$115,MATCH(A44,'R4_raw'!$F$13:$CGU$13,0),FALSE)</f>
        <v>12</v>
      </c>
      <c r="AL44" s="4635"/>
      <c r="AM44" s="2368" t="s">
        <v>100</v>
      </c>
      <c r="AN44" s="2368"/>
      <c r="AO44" s="5032">
        <f>IFERROR(AK44/77*100,0)</f>
        <v>15.584415584415584</v>
      </c>
      <c r="AP44" s="5032"/>
      <c r="AQ44" s="3447" t="s">
        <v>80</v>
      </c>
      <c r="AS44" s="3045"/>
      <c r="AT44" s="3549" t="s">
        <v>5039</v>
      </c>
      <c r="AU44" s="24"/>
      <c r="AV44" s="24"/>
      <c r="AW44" s="24"/>
      <c r="AX44" s="24"/>
      <c r="AY44" s="24"/>
      <c r="AZ44" s="24"/>
      <c r="BA44" s="24"/>
      <c r="BB44" s="24"/>
      <c r="BC44" s="24"/>
      <c r="BD44" s="27"/>
      <c r="BE44" s="24"/>
      <c r="BF44" s="24"/>
      <c r="BG44" s="24"/>
      <c r="BH44" s="24"/>
      <c r="BI44" s="2111"/>
      <c r="BJ44" s="2111"/>
      <c r="BK44" s="24"/>
      <c r="BL44" s="24"/>
      <c r="BM44" s="4632" t="str">
        <f>VLOOKUP($DG$3,'R4_raw'!$F$15:$CGU$115,MATCH(D44,'R4_raw'!$F$13:$CGU$13,0),FALSE)</f>
        <v>〇</v>
      </c>
      <c r="BN44" s="4632"/>
      <c r="BO44" s="4635">
        <f>VLOOKUP("長野県",'R4_raw'!$F$15:$CGU$115,MATCH(D44,'R4_raw'!$F$13:$CGU$13,0),FALSE)</f>
        <v>77</v>
      </c>
      <c r="BP44" s="4635"/>
      <c r="BQ44" s="24" t="s">
        <v>100</v>
      </c>
      <c r="BR44" s="24"/>
      <c r="BS44" s="5032">
        <f>IFERROR(BO44/77*100,0)</f>
        <v>100</v>
      </c>
      <c r="BT44" s="5032"/>
      <c r="BU44" s="315" t="s">
        <v>80</v>
      </c>
      <c r="BW44" s="335"/>
      <c r="BX44" s="3078"/>
      <c r="BY44" s="1872" t="s">
        <v>6354</v>
      </c>
      <c r="BZ44" s="24"/>
      <c r="CA44" s="1872"/>
      <c r="CB44" s="24"/>
      <c r="CC44" s="24"/>
      <c r="CD44" s="24"/>
      <c r="CE44" s="24"/>
      <c r="CF44" s="24"/>
      <c r="CG44" s="42"/>
      <c r="CH44" s="42"/>
      <c r="CI44" s="42"/>
      <c r="CJ44" s="42"/>
      <c r="CK44" s="42"/>
      <c r="CL44" s="24"/>
      <c r="CM44" s="450"/>
      <c r="CN44" s="4570">
        <f>VLOOKUP($DG$3,'R4_raw'!$F$15:$CGU$115,MATCH(G44,'R4_raw'!$F$13:$CGU$13,0),FALSE)</f>
        <v>999</v>
      </c>
      <c r="CO44" s="4570"/>
      <c r="CP44" s="24" t="s">
        <v>5058</v>
      </c>
      <c r="CQ44" s="5273" t="s">
        <v>8210</v>
      </c>
      <c r="CR44" s="5273"/>
      <c r="CS44" s="5273"/>
      <c r="CT44" s="5043">
        <f>VLOOKUP($DG$3,'R4_raw'!$F$15:$CGU$115,MATCH(H44,'R4_raw'!$F$13:$CGU$13,0),FALSE)</f>
        <v>8.9598823286725207</v>
      </c>
      <c r="CU44" s="5043"/>
      <c r="CV44" s="500" t="s">
        <v>5058</v>
      </c>
      <c r="CW44" s="24"/>
      <c r="CX44" s="5032">
        <f>VLOOKUP("長野県",'R4_raw'!$F$15:$CGU$115,MATCH(H44,'R4_raw'!$F$13:$CGU$13,0),FALSE)</f>
        <v>15.588832510576664</v>
      </c>
      <c r="CY44" s="5032"/>
      <c r="CZ44" s="2485" t="s">
        <v>5058</v>
      </c>
      <c r="DE44" s="3081"/>
    </row>
    <row r="45" spans="1:109" ht="18.75" customHeight="1" x14ac:dyDescent="0.2">
      <c r="A45" s="1900" t="s">
        <v>5950</v>
      </c>
      <c r="B45" s="163"/>
      <c r="C45" s="163"/>
      <c r="D45" s="1904" t="s">
        <v>6304</v>
      </c>
      <c r="E45" s="164"/>
      <c r="F45" s="1895"/>
      <c r="G45" s="1900" t="s">
        <v>6309</v>
      </c>
      <c r="H45" s="1900" t="s">
        <v>6361</v>
      </c>
      <c r="I45" s="1900" t="s">
        <v>6365</v>
      </c>
      <c r="J45" s="1900"/>
      <c r="N45" s="4798"/>
      <c r="O45" s="335"/>
      <c r="P45" s="1872" t="s">
        <v>5029</v>
      </c>
      <c r="Q45" s="24"/>
      <c r="R45" s="24"/>
      <c r="S45" s="24"/>
      <c r="T45" s="24"/>
      <c r="U45" s="24"/>
      <c r="V45" s="24"/>
      <c r="W45" s="24"/>
      <c r="X45" s="2368"/>
      <c r="Y45" s="2368"/>
      <c r="Z45" s="2368"/>
      <c r="AA45" s="2368"/>
      <c r="AB45" s="2368"/>
      <c r="AC45" s="2368"/>
      <c r="AD45" s="2368"/>
      <c r="AE45" s="2111"/>
      <c r="AF45" s="2111"/>
      <c r="AG45" s="2368"/>
      <c r="AH45" s="2368"/>
      <c r="AI45" s="4632" t="str">
        <f>VLOOKUP($DG$3,'R4_raw'!$F$15:$CGU$115,MATCH(A45,'R4_raw'!$F$13:$CGU$13,0),FALSE)</f>
        <v>×</v>
      </c>
      <c r="AJ45" s="4632"/>
      <c r="AK45" s="4635">
        <f>VLOOKUP("長野県",'R4_raw'!$F$15:$CGU$115,MATCH(A45,'R4_raw'!$F$13:$CGU$13,0),FALSE)</f>
        <v>3</v>
      </c>
      <c r="AL45" s="4635"/>
      <c r="AM45" s="2368" t="s">
        <v>100</v>
      </c>
      <c r="AN45" s="2368"/>
      <c r="AO45" s="5032">
        <f>IFERROR(AK45/77*100,0)</f>
        <v>3.8961038961038961</v>
      </c>
      <c r="AP45" s="5032"/>
      <c r="AQ45" s="3447" t="s">
        <v>80</v>
      </c>
      <c r="AS45" s="3045"/>
      <c r="AT45" s="3549" t="s">
        <v>5041</v>
      </c>
      <c r="AU45" s="24"/>
      <c r="AV45" s="24"/>
      <c r="AW45" s="24"/>
      <c r="AX45" s="24"/>
      <c r="AY45" s="24"/>
      <c r="AZ45" s="24"/>
      <c r="BA45" s="24"/>
      <c r="BB45" s="24"/>
      <c r="BC45" s="24"/>
      <c r="BD45" s="24"/>
      <c r="BE45" s="24"/>
      <c r="BF45" s="24"/>
      <c r="BG45" s="24"/>
      <c r="BH45" s="24"/>
      <c r="BI45" s="2111"/>
      <c r="BJ45" s="2111"/>
      <c r="BK45" s="24"/>
      <c r="BL45" s="24"/>
      <c r="BM45" s="4632" t="str">
        <f>VLOOKUP($DG$3,'R4_raw'!$F$15:$CGU$115,MATCH(D45,'R4_raw'!$F$13:$CGU$13,0),FALSE)</f>
        <v>〇</v>
      </c>
      <c r="BN45" s="4632"/>
      <c r="BO45" s="4635">
        <f>VLOOKUP("長野県",'R4_raw'!$F$15:$CGU$115,MATCH(D45,'R4_raw'!$F$13:$CGU$13,0),FALSE)</f>
        <v>77</v>
      </c>
      <c r="BP45" s="4635"/>
      <c r="BQ45" s="24" t="s">
        <v>100</v>
      </c>
      <c r="BR45" s="24"/>
      <c r="BS45" s="5032">
        <f>IFERROR(BO45/77*100,0)</f>
        <v>100</v>
      </c>
      <c r="BT45" s="5032"/>
      <c r="BU45" s="315" t="s">
        <v>80</v>
      </c>
      <c r="BW45" s="335"/>
      <c r="BX45" s="24"/>
      <c r="BY45" s="4380" t="s">
        <v>4974</v>
      </c>
      <c r="BZ45" s="4380"/>
      <c r="CA45" s="4380"/>
      <c r="CB45" s="4380"/>
      <c r="CC45" s="4380"/>
      <c r="CD45" s="4380"/>
      <c r="CE45" s="4380"/>
      <c r="CF45" s="4380"/>
      <c r="CG45" s="4380"/>
      <c r="CH45" s="4380"/>
      <c r="CI45" s="4380"/>
      <c r="CJ45" s="4380"/>
      <c r="CK45" s="4380"/>
      <c r="CL45" s="4380"/>
      <c r="CM45" s="4380"/>
      <c r="CN45" s="4570">
        <f>VLOOKUP($DG$3,'R4_raw'!$F$15:$CGU$115,MATCH(G45,'R4_raw'!$F$13:$CGU$13,0),FALSE)</f>
        <v>999</v>
      </c>
      <c r="CO45" s="4570"/>
      <c r="CP45" s="24" t="s">
        <v>5058</v>
      </c>
      <c r="CQ45" s="2120"/>
      <c r="CR45" s="5032">
        <f>VLOOKUP($DG$3,'R4_raw'!$F$15:$CGU$115,MATCH(H45,'R4_raw'!$F$13:$CGU$13,0),FALSE)</f>
        <v>100</v>
      </c>
      <c r="CS45" s="5032"/>
      <c r="CT45" s="500" t="s">
        <v>5009</v>
      </c>
      <c r="CU45" s="2807">
        <f>VLOOKUP($DG$3,'R4_raw'!$F$15:$CGU$115,MATCH(I45,'R4_raw'!$F$13:$CGU$13,0),FALSE)</f>
        <v>1</v>
      </c>
      <c r="CV45" s="24" t="s">
        <v>5010</v>
      </c>
      <c r="CW45" s="521" t="str">
        <f>IF(CU45&lt;=15,"★","")</f>
        <v>★</v>
      </c>
      <c r="CX45" s="5032">
        <f>VLOOKUP("長野県",'R4_raw'!$F$15:$CGU$115,MATCH(H45,'R4_raw'!$F$13:$CGU$13,0),FALSE)</f>
        <v>70.577281191806335</v>
      </c>
      <c r="CY45" s="5032"/>
      <c r="CZ45" s="2485" t="s">
        <v>5007</v>
      </c>
      <c r="DE45" s="3081"/>
    </row>
    <row r="46" spans="1:109" ht="18.75" customHeight="1" thickBot="1" x14ac:dyDescent="0.25">
      <c r="A46" s="1900" t="s">
        <v>5951</v>
      </c>
      <c r="B46" s="163"/>
      <c r="C46" s="163"/>
      <c r="D46" s="1904" t="s">
        <v>6042</v>
      </c>
      <c r="E46" s="164"/>
      <c r="F46" s="1895"/>
      <c r="G46" s="1900" t="s">
        <v>6312</v>
      </c>
      <c r="H46" s="1900" t="s">
        <v>6362</v>
      </c>
      <c r="I46" s="2141" t="s">
        <v>6367</v>
      </c>
      <c r="J46" s="2141"/>
      <c r="N46" s="4798"/>
      <c r="O46" s="337"/>
      <c r="P46" s="3548" t="s">
        <v>5031</v>
      </c>
      <c r="Q46" s="310"/>
      <c r="R46" s="310"/>
      <c r="S46" s="310"/>
      <c r="T46" s="310"/>
      <c r="U46" s="310"/>
      <c r="V46" s="310"/>
      <c r="W46" s="310"/>
      <c r="X46" s="2205"/>
      <c r="Y46" s="2205"/>
      <c r="Z46" s="2205"/>
      <c r="AA46" s="2205"/>
      <c r="AB46" s="2205"/>
      <c r="AC46" s="2205"/>
      <c r="AD46" s="2205"/>
      <c r="AE46" s="2469"/>
      <c r="AF46" s="2469"/>
      <c r="AG46" s="2205"/>
      <c r="AH46" s="2205"/>
      <c r="AI46" s="5237" t="str">
        <f>VLOOKUP($DG$3,'R4_raw'!$F$15:$CGU$115,MATCH(A46,'R4_raw'!$F$13:$CGU$13,0),FALSE)</f>
        <v>×</v>
      </c>
      <c r="AJ46" s="5237"/>
      <c r="AK46" s="5210">
        <f>VLOOKUP("長野県",'R4_raw'!$F$15:$CGU$115,MATCH(A46,'R4_raw'!$F$13:$CGU$13,0),FALSE)</f>
        <v>4</v>
      </c>
      <c r="AL46" s="5210"/>
      <c r="AM46" s="2205" t="s">
        <v>100</v>
      </c>
      <c r="AN46" s="2205"/>
      <c r="AO46" s="5028">
        <f>IFERROR(AK46/77*100,0)</f>
        <v>5.1948051948051948</v>
      </c>
      <c r="AP46" s="5028"/>
      <c r="AQ46" s="3547" t="s">
        <v>80</v>
      </c>
      <c r="AR46" s="305"/>
      <c r="AS46" s="3068"/>
      <c r="AT46" s="3552" t="s">
        <v>5040</v>
      </c>
      <c r="AU46" s="310"/>
      <c r="AV46" s="310"/>
      <c r="AW46" s="310"/>
      <c r="AX46" s="310"/>
      <c r="AY46" s="310"/>
      <c r="AZ46" s="310"/>
      <c r="BA46" s="310"/>
      <c r="BB46" s="310"/>
      <c r="BC46" s="310"/>
      <c r="BD46" s="310"/>
      <c r="BE46" s="310"/>
      <c r="BF46" s="310"/>
      <c r="BG46" s="310"/>
      <c r="BH46" s="310"/>
      <c r="BI46" s="2469"/>
      <c r="BJ46" s="2469"/>
      <c r="BK46" s="310"/>
      <c r="BL46" s="310"/>
      <c r="BM46" s="5237" t="str">
        <f>VLOOKUP($DG$3,'R4_raw'!$F$15:$CGU$115,MATCH(D46,'R4_raw'!$F$13:$CGU$13,0),FALSE)</f>
        <v>〇</v>
      </c>
      <c r="BN46" s="5237"/>
      <c r="BO46" s="5210">
        <f>VLOOKUP("長野県",'R4_raw'!$F$15:$CGU$115,MATCH(D46,'R4_raw'!$F$13:$CGU$13,0),FALSE)</f>
        <v>24</v>
      </c>
      <c r="BP46" s="5210"/>
      <c r="BQ46" s="310" t="s">
        <v>100</v>
      </c>
      <c r="BR46" s="310"/>
      <c r="BS46" s="5028">
        <f>IFERROR(BO46/77*100,0)</f>
        <v>31.168831168831169</v>
      </c>
      <c r="BT46" s="5028"/>
      <c r="BU46" s="321" t="s">
        <v>80</v>
      </c>
      <c r="BW46" s="335"/>
      <c r="BX46" s="1872"/>
      <c r="BY46" s="4380" t="s">
        <v>4975</v>
      </c>
      <c r="BZ46" s="4380"/>
      <c r="CA46" s="4380"/>
      <c r="CB46" s="4380"/>
      <c r="CC46" s="4380"/>
      <c r="CD46" s="4380"/>
      <c r="CE46" s="4380"/>
      <c r="CF46" s="4380"/>
      <c r="CG46" s="4380"/>
      <c r="CH46" s="4380"/>
      <c r="CI46" s="4380"/>
      <c r="CJ46" s="4380"/>
      <c r="CK46" s="4380"/>
      <c r="CL46" s="4380"/>
      <c r="CM46" s="4380"/>
      <c r="CN46" s="4570">
        <f>VLOOKUP($DG$3,'R4_raw'!$F$15:$CGU$115,MATCH(G46,'R4_raw'!$F$13:$CGU$13,0),FALSE)</f>
        <v>999</v>
      </c>
      <c r="CO46" s="4570"/>
      <c r="CP46" s="24" t="s">
        <v>5058</v>
      </c>
      <c r="CQ46" s="2120"/>
      <c r="CR46" s="5032">
        <f>VLOOKUP($DG$3,'R4_raw'!$F$15:$CGU$115,MATCH(H46,'R4_raw'!$F$13:$CGU$13,0),FALSE)</f>
        <v>100</v>
      </c>
      <c r="CS46" s="5032"/>
      <c r="CT46" s="500" t="s">
        <v>5009</v>
      </c>
      <c r="CU46" s="2807">
        <f>VLOOKUP($DG$3,'R4_raw'!$F$15:$CGU$115,MATCH(I46,'R4_raw'!$F$13:$CGU$13,0),FALSE)</f>
        <v>1</v>
      </c>
      <c r="CV46" s="24" t="s">
        <v>5010</v>
      </c>
      <c r="CW46" s="521" t="str">
        <f>IF(CU46&lt;=15,"★","")</f>
        <v>★</v>
      </c>
      <c r="CX46" s="5032">
        <f>VLOOKUP("長野県",'R4_raw'!$F$15:$CGU$115,MATCH(H46,'R4_raw'!$F$13:$CGU$13,0),FALSE)</f>
        <v>74.321278055473883</v>
      </c>
      <c r="CY46" s="5032"/>
      <c r="CZ46" s="2485" t="s">
        <v>5007</v>
      </c>
      <c r="DE46" s="3082"/>
    </row>
    <row r="47" spans="1:109" ht="18.75" customHeight="1" thickBot="1" x14ac:dyDescent="0.25">
      <c r="A47" s="1889"/>
      <c r="B47" s="1889"/>
      <c r="C47" s="1889"/>
      <c r="D47" s="2005"/>
      <c r="E47" s="2005"/>
      <c r="F47" s="2005"/>
      <c r="G47" s="1900" t="s">
        <v>6313</v>
      </c>
      <c r="H47" s="1900" t="s">
        <v>6363</v>
      </c>
      <c r="I47" s="1900" t="s">
        <v>6369</v>
      </c>
      <c r="J47" s="1900"/>
      <c r="AB47" s="7"/>
      <c r="AC47" s="7"/>
      <c r="AD47" s="7"/>
      <c r="AG47" s="7"/>
      <c r="AH47" s="7"/>
      <c r="AI47" s="7"/>
      <c r="AJ47" s="7" t="s">
        <v>8213</v>
      </c>
      <c r="AK47" s="7"/>
      <c r="AL47" s="7"/>
      <c r="AN47" s="7"/>
      <c r="AO47" s="7"/>
      <c r="BH47" s="7"/>
      <c r="BI47" s="7"/>
      <c r="BJ47" s="7"/>
      <c r="BK47" s="7"/>
      <c r="BL47" s="7"/>
      <c r="BM47" s="7"/>
      <c r="BN47" s="7"/>
      <c r="BO47" s="7"/>
      <c r="BP47" s="7"/>
      <c r="BQ47" s="7"/>
      <c r="BR47" s="7"/>
      <c r="BS47" s="7"/>
      <c r="BT47" s="7"/>
      <c r="BU47" s="7"/>
      <c r="BW47" s="335"/>
      <c r="BX47" s="1872"/>
      <c r="BY47" s="4380" t="s">
        <v>4976</v>
      </c>
      <c r="BZ47" s="4380"/>
      <c r="CA47" s="4380"/>
      <c r="CB47" s="4380"/>
      <c r="CC47" s="4380"/>
      <c r="CD47" s="4380"/>
      <c r="CE47" s="4380"/>
      <c r="CF47" s="4380"/>
      <c r="CG47" s="4380"/>
      <c r="CH47" s="4380"/>
      <c r="CI47" s="4380"/>
      <c r="CJ47" s="4380"/>
      <c r="CK47" s="4380"/>
      <c r="CL47" s="4380"/>
      <c r="CM47" s="4380"/>
      <c r="CN47" s="4570">
        <f>VLOOKUP($DG$3,'R4_raw'!$F$15:$CGU$115,MATCH(G47,'R4_raw'!$F$13:$CGU$13,0),FALSE)</f>
        <v>999</v>
      </c>
      <c r="CO47" s="4570"/>
      <c r="CP47" s="24" t="s">
        <v>5058</v>
      </c>
      <c r="CQ47" s="2120"/>
      <c r="CR47" s="5032">
        <f>VLOOKUP($DG$3,'R4_raw'!$F$15:$CGU$115,MATCH(H47,'R4_raw'!$F$13:$CGU$13,0),FALSE)</f>
        <v>100</v>
      </c>
      <c r="CS47" s="5032"/>
      <c r="CT47" s="500" t="s">
        <v>5009</v>
      </c>
      <c r="CU47" s="2807">
        <f>VLOOKUP($DG$3,'R4_raw'!$F$15:$CGU$115,MATCH(I47,'R4_raw'!$F$13:$CGU$13,0),FALSE)</f>
        <v>1</v>
      </c>
      <c r="CV47" s="24" t="s">
        <v>5010</v>
      </c>
      <c r="CW47" s="521" t="str">
        <f>IF(CU47&lt;=15,"★","")</f>
        <v>★</v>
      </c>
      <c r="CX47" s="5032">
        <f>VLOOKUP("長野県",'R4_raw'!$F$15:$CGU$115,MATCH(H47,'R4_raw'!$F$13:$CGU$13,0),FALSE)</f>
        <v>61.942565911986669</v>
      </c>
      <c r="CY47" s="5032"/>
      <c r="CZ47" s="2485" t="s">
        <v>5007</v>
      </c>
    </row>
    <row r="48" spans="1:109" ht="18.75" customHeight="1" x14ac:dyDescent="0.2">
      <c r="A48" s="1889"/>
      <c r="B48" s="1889"/>
      <c r="C48" s="1889"/>
      <c r="D48" s="2005"/>
      <c r="E48" s="2005"/>
      <c r="F48" s="2005"/>
      <c r="G48" s="1894"/>
      <c r="H48" s="163"/>
      <c r="I48" s="163"/>
      <c r="J48" s="163"/>
      <c r="N48" s="5236" t="s">
        <v>309</v>
      </c>
      <c r="O48" s="1783" t="s">
        <v>7060</v>
      </c>
      <c r="P48" s="1783"/>
      <c r="Q48" s="1783"/>
      <c r="R48" s="1783"/>
      <c r="S48" s="1783"/>
      <c r="T48" s="1783"/>
      <c r="U48" s="1783"/>
      <c r="V48" s="1783"/>
      <c r="W48" s="1783"/>
      <c r="X48" s="1783"/>
      <c r="Y48" s="1783"/>
      <c r="Z48" s="1783"/>
      <c r="AA48" s="1783"/>
      <c r="AB48" s="1783"/>
      <c r="AC48" s="1783"/>
      <c r="AD48" s="1783"/>
      <c r="AE48" s="1783"/>
      <c r="AF48" s="1783"/>
      <c r="AG48" s="1783"/>
      <c r="AH48" s="1783"/>
      <c r="AI48" s="1783"/>
      <c r="AJ48" s="1783"/>
      <c r="AK48" s="1783"/>
      <c r="AL48" s="1783"/>
      <c r="AM48" s="1783"/>
      <c r="AN48" s="1783"/>
      <c r="AO48" s="1783"/>
      <c r="AP48" s="1783"/>
      <c r="AQ48" s="3074"/>
      <c r="AS48" s="2122" t="s">
        <v>7061</v>
      </c>
      <c r="AT48" s="2122"/>
      <c r="AU48" s="2122"/>
      <c r="AV48" s="2122"/>
      <c r="AW48" s="2122"/>
      <c r="AX48" s="2122"/>
      <c r="AY48" s="2122"/>
      <c r="AZ48" s="2122"/>
      <c r="BA48" s="2122"/>
      <c r="BB48" s="2122"/>
      <c r="BC48" s="2122"/>
      <c r="BD48" s="2122"/>
      <c r="BE48" s="2122"/>
      <c r="BF48" s="2122"/>
      <c r="BG48" s="2122"/>
      <c r="BH48" s="2122"/>
      <c r="BI48" s="2122"/>
      <c r="BJ48" s="2122"/>
      <c r="BK48" s="2122"/>
      <c r="BL48" s="2122"/>
      <c r="BM48" s="2122"/>
      <c r="BN48" s="2122"/>
      <c r="BO48" s="2122"/>
      <c r="BP48" s="2122"/>
      <c r="BQ48" s="2122"/>
      <c r="BR48" s="2122"/>
      <c r="BS48" s="2122"/>
      <c r="BT48" s="2122"/>
      <c r="BU48" s="2468"/>
      <c r="BW48" s="335"/>
      <c r="BX48" s="431" t="s">
        <v>8224</v>
      </c>
      <c r="BY48" s="3077"/>
      <c r="BZ48" s="213"/>
      <c r="CA48" s="442"/>
      <c r="CB48" s="442"/>
      <c r="CC48" s="442"/>
      <c r="CD48" s="442"/>
      <c r="CE48" s="442"/>
      <c r="CF48" s="442"/>
      <c r="CG48" s="442"/>
      <c r="CH48" s="442"/>
      <c r="CI48" s="442"/>
      <c r="CJ48" s="442"/>
      <c r="CK48" s="442"/>
      <c r="CL48" s="442"/>
      <c r="CM48" s="2118"/>
      <c r="CN48" s="444"/>
      <c r="CO48" s="263"/>
      <c r="CP48" s="461"/>
      <c r="CQ48" s="461"/>
      <c r="CR48" s="213"/>
      <c r="CS48" s="442"/>
      <c r="CT48" s="442"/>
      <c r="CU48" s="442"/>
      <c r="CV48" s="442"/>
      <c r="CW48" s="2119"/>
      <c r="CX48" s="4275" t="s">
        <v>229</v>
      </c>
      <c r="CY48" s="4275"/>
      <c r="CZ48" s="4276"/>
    </row>
    <row r="49" spans="1:107" ht="18.75" customHeight="1" x14ac:dyDescent="0.2">
      <c r="A49" s="2016" t="s">
        <v>6112</v>
      </c>
      <c r="B49" s="2016" t="s">
        <v>6111</v>
      </c>
      <c r="C49" s="1889"/>
      <c r="D49" s="2005"/>
      <c r="E49" s="2005"/>
      <c r="F49" s="2005"/>
      <c r="G49" s="1900" t="s">
        <v>6350</v>
      </c>
      <c r="H49" s="1900" t="s">
        <v>6355</v>
      </c>
      <c r="I49" s="1900"/>
      <c r="J49" s="1900"/>
      <c r="N49" s="5236"/>
      <c r="O49" s="5204" t="s">
        <v>8226</v>
      </c>
      <c r="P49" s="5205"/>
      <c r="Q49" s="5205"/>
      <c r="R49" s="5205"/>
      <c r="S49" s="5205"/>
      <c r="T49" s="5205"/>
      <c r="U49" s="5205"/>
      <c r="V49" s="5205"/>
      <c r="W49" s="5205"/>
      <c r="X49" s="5205"/>
      <c r="Y49" s="5205"/>
      <c r="Z49" s="5205"/>
      <c r="AA49" s="5205"/>
      <c r="AB49" s="5205"/>
      <c r="AC49" s="5205"/>
      <c r="AD49" s="5205"/>
      <c r="AE49" s="5238">
        <f>VLOOKUP($DG$3,'R4_raw'!$F$15:$CGU$115,MATCH(A49,'R4_raw'!$F$13:$CGU$13,0),FALSE)</f>
        <v>48</v>
      </c>
      <c r="AF49" s="5238"/>
      <c r="AG49" s="1782" t="s">
        <v>2068</v>
      </c>
      <c r="AH49" s="2137" t="str">
        <f>IF(AE49&lt;=15,"★","")</f>
        <v/>
      </c>
      <c r="AI49" s="4573">
        <f>VLOOKUP($DG$3,'R4_raw'!$F$15:$CGU$115,MATCH(B49,'R4_raw'!$F$13:$CGU$13,0),FALSE)</f>
        <v>0</v>
      </c>
      <c r="AJ49" s="4573"/>
      <c r="AK49" s="282" t="s">
        <v>108</v>
      </c>
      <c r="AL49" s="1717"/>
      <c r="AM49" s="5294" t="s">
        <v>8207</v>
      </c>
      <c r="AN49" s="5294"/>
      <c r="AO49" s="5263">
        <f>VLOOKUP("長野県",'R4_raw'!$F$15:$CGU$115,MATCH(B49,'R4_raw'!$F$13:$CGU$13,0),FALSE)</f>
        <v>8.1168831168831161</v>
      </c>
      <c r="AP49" s="5263"/>
      <c r="AQ49" s="3737" t="s">
        <v>5019</v>
      </c>
      <c r="AS49" s="2112" t="s">
        <v>8229</v>
      </c>
      <c r="AT49" s="169"/>
      <c r="AU49" s="169"/>
      <c r="AV49" s="2470"/>
      <c r="AW49" s="2470"/>
      <c r="AX49" s="2471"/>
      <c r="AY49" s="2471"/>
      <c r="AZ49" s="2472"/>
      <c r="BA49" s="2472"/>
      <c r="BB49" s="2472"/>
      <c r="BC49" s="2472"/>
      <c r="BD49" s="2472"/>
      <c r="BE49" s="2472"/>
      <c r="BF49" s="2472"/>
      <c r="BG49" s="169"/>
      <c r="BH49" s="2473"/>
      <c r="BI49" s="2473"/>
      <c r="BJ49" s="5296" t="s">
        <v>8212</v>
      </c>
      <c r="BK49" s="5296"/>
      <c r="BL49" s="5296"/>
      <c r="BM49" s="5296"/>
      <c r="BN49" s="2472" t="s">
        <v>5057</v>
      </c>
      <c r="BO49" s="2474"/>
      <c r="BP49" s="2475"/>
      <c r="BQ49" s="2473"/>
      <c r="BR49" s="5217" t="s">
        <v>229</v>
      </c>
      <c r="BS49" s="5217"/>
      <c r="BT49" s="5217"/>
      <c r="BU49" s="5218"/>
      <c r="BW49" s="335"/>
      <c r="BX49" s="1872"/>
      <c r="BY49" s="1872" t="s">
        <v>6351</v>
      </c>
      <c r="BZ49" s="24"/>
      <c r="CA49" s="500"/>
      <c r="CB49" s="500"/>
      <c r="CC49" s="500"/>
      <c r="CD49" s="500"/>
      <c r="CE49" s="500"/>
      <c r="CF49" s="500"/>
      <c r="CG49" s="500"/>
      <c r="CH49" s="500"/>
      <c r="CI49" s="500"/>
      <c r="CJ49" s="500"/>
      <c r="CK49" s="500"/>
      <c r="CL49" s="500"/>
      <c r="CM49" s="500"/>
      <c r="CN49" s="4570">
        <f>VLOOKUP($DG$3,'R4_raw'!$F$15:$CGU$115,MATCH(G49,'R4_raw'!$F$13:$CGU$13,0),FALSE)</f>
        <v>1418</v>
      </c>
      <c r="CO49" s="4570"/>
      <c r="CP49" s="24" t="s">
        <v>5058</v>
      </c>
      <c r="CQ49" s="5273" t="s">
        <v>8210</v>
      </c>
      <c r="CR49" s="5273"/>
      <c r="CS49" s="5273"/>
      <c r="CT49" s="5274">
        <f>VLOOKUP($DG$3,'R4_raw'!$F$15:$CGU$115,MATCH(H49,'R4_raw'!$F$13:$CGU$13,0),FALSE)</f>
        <v>12.717830973030663</v>
      </c>
      <c r="CU49" s="5274"/>
      <c r="CV49" s="500" t="s">
        <v>5058</v>
      </c>
      <c r="CW49" s="27"/>
      <c r="CX49" s="5032">
        <f>VLOOKUP("長野県",'R4_raw'!$F$15:$CGU$115,MATCH(H49,'R4_raw'!$F$13:$CGU$13,0),FALSE)</f>
        <v>22.015043383798801</v>
      </c>
      <c r="CY49" s="5032"/>
      <c r="CZ49" s="2485" t="s">
        <v>5058</v>
      </c>
    </row>
    <row r="50" spans="1:107" ht="15" customHeight="1" x14ac:dyDescent="0.2">
      <c r="A50" s="2016" t="s">
        <v>6317</v>
      </c>
      <c r="B50" s="1889"/>
      <c r="C50" s="1889"/>
      <c r="D50" s="2017" t="s">
        <v>7090</v>
      </c>
      <c r="E50" s="2017" t="s">
        <v>7091</v>
      </c>
      <c r="F50" s="2017" t="s">
        <v>7092</v>
      </c>
      <c r="G50" s="1900" t="s">
        <v>6356</v>
      </c>
      <c r="H50" s="1900" t="s">
        <v>6371</v>
      </c>
      <c r="I50" s="1900" t="s">
        <v>6357</v>
      </c>
      <c r="J50" s="1900"/>
      <c r="N50" s="5236"/>
      <c r="O50" s="3738"/>
      <c r="P50" s="1872" t="s">
        <v>5046</v>
      </c>
      <c r="Q50" s="24"/>
      <c r="R50" s="24"/>
      <c r="S50" s="24"/>
      <c r="T50" s="24"/>
      <c r="U50" s="24"/>
      <c r="V50" s="24"/>
      <c r="W50" s="24"/>
      <c r="X50" s="24"/>
      <c r="Y50" s="24"/>
      <c r="Z50" s="24"/>
      <c r="AA50" s="24"/>
      <c r="AB50" s="24"/>
      <c r="AC50" s="24"/>
      <c r="AD50" s="24"/>
      <c r="AE50" s="498"/>
      <c r="AF50" s="498"/>
      <c r="AG50" s="24"/>
      <c r="AH50" s="24"/>
      <c r="AI50" s="4632" t="str">
        <f>VLOOKUP($DG$3,'R4_raw'!$F$15:$CGU$115,MATCH(A50,'R4_raw'!$F$13:$CGU$13,0),FALSE)</f>
        <v>×</v>
      </c>
      <c r="AJ50" s="4632"/>
      <c r="AK50" s="4635">
        <f>VLOOKUP("長野県",'R4_raw'!$F$15:$CGU$115,MATCH(A50,'R4_raw'!$F$13:$CGU$13,0),FALSE)</f>
        <v>46</v>
      </c>
      <c r="AL50" s="4635"/>
      <c r="AM50" s="24" t="s">
        <v>100</v>
      </c>
      <c r="AN50" s="24"/>
      <c r="AO50" s="5208">
        <f>IFERROR(AK50/77*100,0)</f>
        <v>59.740259740259738</v>
      </c>
      <c r="AP50" s="5208"/>
      <c r="AQ50" s="315" t="s">
        <v>80</v>
      </c>
      <c r="AS50" s="396"/>
      <c r="AT50" s="5264" t="s">
        <v>4981</v>
      </c>
      <c r="AU50" s="5264"/>
      <c r="AV50" s="5264"/>
      <c r="AW50" s="5264"/>
      <c r="AX50" s="5264"/>
      <c r="AY50" s="5264"/>
      <c r="AZ50" s="5264"/>
      <c r="BA50" s="5264"/>
      <c r="BB50" s="5264"/>
      <c r="BC50" s="5264"/>
      <c r="BD50" s="5264"/>
      <c r="BE50" s="4570">
        <f>VLOOKUP($DG$3,'R4_raw'!$F$15:$CGU$115,MATCH(D50,'R4_raw'!$F$13:$CGU$13,0),FALSE)</f>
        <v>75</v>
      </c>
      <c r="BF50" s="4570"/>
      <c r="BG50" s="2136" t="s">
        <v>5059</v>
      </c>
      <c r="BH50" s="2121"/>
      <c r="BI50" s="5209">
        <f>VLOOKUP($DG$3,'R4_raw'!$F$15:$CGU$115,MATCH(E50,'R4_raw'!$F$13:$CGU$13,0),FALSE)</f>
        <v>0.67266383848892797</v>
      </c>
      <c r="BJ50" s="5209"/>
      <c r="BK50" s="2136" t="s">
        <v>5059</v>
      </c>
      <c r="BL50" s="2121"/>
      <c r="BM50" s="2121"/>
      <c r="BN50" s="4590">
        <f>VLOOKUP($DG$3,'R4_raw'!$F$15:$CGU$115,MATCH(F50,'R4_raw'!$F$13:$CGU$13,0),FALSE)</f>
        <v>53</v>
      </c>
      <c r="BO50" s="4590"/>
      <c r="BP50" s="24" t="s">
        <v>4</v>
      </c>
      <c r="BQ50" s="27" t="str">
        <f>IF(BN50&lt;=15,"★","")</f>
        <v/>
      </c>
      <c r="BR50" s="2121"/>
      <c r="BS50" s="5211">
        <f>VLOOKUP("長野県",'R4_raw'!$F$15:$CGU$115,MATCH(E50,'R4_raw'!$F$13:$CGU$13,0),FALSE)</f>
        <v>1.0893695560169716</v>
      </c>
      <c r="BT50" s="5211"/>
      <c r="BU50" s="2476" t="s">
        <v>5059</v>
      </c>
      <c r="BW50" s="335"/>
      <c r="BX50" s="1872"/>
      <c r="BY50" s="4380" t="s">
        <v>4977</v>
      </c>
      <c r="BZ50" s="4380"/>
      <c r="CA50" s="4380"/>
      <c r="CB50" s="4380"/>
      <c r="CC50" s="4380"/>
      <c r="CD50" s="4380"/>
      <c r="CE50" s="4380"/>
      <c r="CF50" s="4380"/>
      <c r="CG50" s="4380"/>
      <c r="CH50" s="4380"/>
      <c r="CI50" s="4380"/>
      <c r="CJ50" s="4380"/>
      <c r="CK50" s="4380"/>
      <c r="CL50" s="4380"/>
      <c r="CM50" s="4380"/>
      <c r="CN50" s="4570">
        <f>VLOOKUP($DG$3,'R4_raw'!$F$15:$CGU$115,MATCH(G50,'R4_raw'!$F$13:$CGU$13,0),FALSE)</f>
        <v>0</v>
      </c>
      <c r="CO50" s="4570"/>
      <c r="CP50" s="24" t="s">
        <v>5058</v>
      </c>
      <c r="CQ50" s="2120"/>
      <c r="CR50" s="5032">
        <f>VLOOKUP($DG$3,'R4_raw'!$F$15:$CGU$115,MATCH(H50,'R4_raw'!$F$13:$CGU$13,0),FALSE)</f>
        <v>0</v>
      </c>
      <c r="CS50" s="5032"/>
      <c r="CT50" s="1539" t="s">
        <v>5009</v>
      </c>
      <c r="CU50" s="2807">
        <f>VLOOKUP($DG$3,'R4_raw'!$F$15:$CGU$115,MATCH(I50,'R4_raw'!$F$13:$CGU$13,0),FALSE)</f>
        <v>35</v>
      </c>
      <c r="CV50" s="24" t="s">
        <v>5010</v>
      </c>
      <c r="CW50" s="521" t="str">
        <f>IF(CU50&lt;=15,"★","")</f>
        <v/>
      </c>
      <c r="CX50" s="5032">
        <f>VLOOKUP("長野県",'R4_raw'!$F$15:$CGU$115,MATCH(H50,'R4_raw'!$F$13:$CGU$13,0),FALSE)</f>
        <v>11.236033034908738</v>
      </c>
      <c r="CY50" s="5032"/>
      <c r="CZ50" s="2485" t="s">
        <v>5007</v>
      </c>
    </row>
    <row r="51" spans="1:107" ht="18.75" customHeight="1" x14ac:dyDescent="0.2">
      <c r="A51" s="2016" t="s">
        <v>6314</v>
      </c>
      <c r="B51" s="1889"/>
      <c r="C51" s="1889"/>
      <c r="D51" s="2017" t="s">
        <v>7093</v>
      </c>
      <c r="E51" s="2017" t="s">
        <v>7094</v>
      </c>
      <c r="F51" s="2017" t="s">
        <v>7095</v>
      </c>
      <c r="G51" s="1900" t="s">
        <v>6352</v>
      </c>
      <c r="H51" s="1900" t="s">
        <v>6358</v>
      </c>
      <c r="I51" s="163"/>
      <c r="J51" s="163"/>
      <c r="N51" s="5236"/>
      <c r="O51" s="3738"/>
      <c r="P51" s="1872" t="s">
        <v>5047</v>
      </c>
      <c r="Q51" s="24"/>
      <c r="R51" s="24"/>
      <c r="S51" s="24"/>
      <c r="T51" s="24"/>
      <c r="U51" s="24"/>
      <c r="V51" s="24"/>
      <c r="W51" s="24"/>
      <c r="X51" s="24"/>
      <c r="Y51" s="24"/>
      <c r="Z51" s="27"/>
      <c r="AA51" s="24"/>
      <c r="AB51" s="24"/>
      <c r="AC51" s="24"/>
      <c r="AD51" s="24"/>
      <c r="AE51" s="498"/>
      <c r="AF51" s="498"/>
      <c r="AG51" s="24"/>
      <c r="AH51" s="24"/>
      <c r="AI51" s="4632" t="str">
        <f>VLOOKUP($DG$3,'R4_raw'!$F$15:$CGU$115,MATCH(A51,'R4_raw'!$F$13:$CGU$13,0),FALSE)</f>
        <v>×</v>
      </c>
      <c r="AJ51" s="4632"/>
      <c r="AK51" s="4635">
        <f>VLOOKUP("長野県",'R4_raw'!$F$15:$CGU$115,MATCH(A51,'R4_raw'!$F$13:$CGU$13,0),FALSE)</f>
        <v>45</v>
      </c>
      <c r="AL51" s="4635"/>
      <c r="AM51" s="24" t="s">
        <v>100</v>
      </c>
      <c r="AN51" s="24"/>
      <c r="AO51" s="5208">
        <f>IFERROR(AK51/77*100,0)</f>
        <v>58.441558441558442</v>
      </c>
      <c r="AP51" s="5208"/>
      <c r="AQ51" s="315" t="s">
        <v>80</v>
      </c>
      <c r="AS51" s="396"/>
      <c r="AT51" s="5264" t="s">
        <v>4982</v>
      </c>
      <c r="AU51" s="5264"/>
      <c r="AV51" s="5264"/>
      <c r="AW51" s="5264"/>
      <c r="AX51" s="5264"/>
      <c r="AY51" s="5264"/>
      <c r="AZ51" s="5264"/>
      <c r="BA51" s="5264"/>
      <c r="BB51" s="5264"/>
      <c r="BC51" s="5264"/>
      <c r="BD51" s="5264"/>
      <c r="BE51" s="4570">
        <f>VLOOKUP($DG$3,'R4_raw'!$F$15:$CGU$115,MATCH(D51,'R4_raw'!$F$13:$CGU$13,0),FALSE)</f>
        <v>7</v>
      </c>
      <c r="BF51" s="4570"/>
      <c r="BG51" s="2136" t="s">
        <v>5059</v>
      </c>
      <c r="BH51" s="2121"/>
      <c r="BI51" s="5209">
        <f>VLOOKUP($DG$3,'R4_raw'!$F$15:$CGU$115,MATCH(E51,'R4_raw'!$F$13:$CGU$13,0),FALSE)</f>
        <v>6.2781958258966611E-2</v>
      </c>
      <c r="BJ51" s="5209"/>
      <c r="BK51" s="2136" t="s">
        <v>5059</v>
      </c>
      <c r="BL51" s="2121"/>
      <c r="BM51" s="2121"/>
      <c r="BN51" s="4590">
        <f>VLOOKUP($DG$3,'R4_raw'!$F$15:$CGU$115,MATCH(F51,'R4_raw'!$F$13:$CGU$13,0),FALSE)</f>
        <v>64</v>
      </c>
      <c r="BO51" s="4590"/>
      <c r="BP51" s="24" t="s">
        <v>4</v>
      </c>
      <c r="BQ51" s="27" t="str">
        <f t="shared" ref="BQ51:BQ63" si="21">IF(BN51&lt;=15,"★","")</f>
        <v/>
      </c>
      <c r="BR51" s="2121"/>
      <c r="BS51" s="5211">
        <f>VLOOKUP("長野県",'R4_raw'!$F$15:$CGU$115,MATCH(E51,'R4_raw'!$F$13:$CGU$13,0),FALSE)</f>
        <v>0.49350121541862807</v>
      </c>
      <c r="BT51" s="5211"/>
      <c r="BU51" s="2476" t="s">
        <v>5059</v>
      </c>
      <c r="BW51" s="335"/>
      <c r="BX51" s="24"/>
      <c r="BY51" s="1872" t="s">
        <v>6353</v>
      </c>
      <c r="BZ51" s="24"/>
      <c r="CA51" s="500"/>
      <c r="CB51" s="500"/>
      <c r="CC51" s="500"/>
      <c r="CD51" s="500"/>
      <c r="CE51" s="500"/>
      <c r="CF51" s="500"/>
      <c r="CG51" s="500"/>
      <c r="CH51" s="500"/>
      <c r="CI51" s="500"/>
      <c r="CJ51" s="500"/>
      <c r="CK51" s="500"/>
      <c r="CL51" s="500"/>
      <c r="CM51" s="4632">
        <f>VLOOKUP($DG$3,'R4_raw'!$F$15:$CGU$115,MATCH(G51,'R4_raw'!$F$13:$CGU$13,0),FALSE)</f>
        <v>103438</v>
      </c>
      <c r="CN51" s="4632"/>
      <c r="CO51" s="4632"/>
      <c r="CP51" s="24" t="s">
        <v>296</v>
      </c>
      <c r="CQ51" s="5273" t="s">
        <v>8210</v>
      </c>
      <c r="CR51" s="5273"/>
      <c r="CS51" s="5273"/>
      <c r="CT51" s="5275">
        <f>VLOOKUP($DG$3,'R4_raw'!$F$15:$CGU$115,MATCH(H51,'R4_raw'!$F$13:$CGU$13,0),FALSE)</f>
        <v>927.72002834156979</v>
      </c>
      <c r="CU51" s="5275"/>
      <c r="CV51" s="500" t="s">
        <v>296</v>
      </c>
      <c r="CW51" s="27"/>
      <c r="CX51" s="5032">
        <f>VLOOKUP("長野県",'R4_raw'!$F$15:$CGU$115,MATCH(H51,'R4_raw'!$F$13:$CGU$13,0),FALSE)</f>
        <v>1490.6395195162161</v>
      </c>
      <c r="CY51" s="5032"/>
      <c r="CZ51" s="2485" t="s">
        <v>296</v>
      </c>
    </row>
    <row r="52" spans="1:107" ht="15.75" customHeight="1" x14ac:dyDescent="0.2">
      <c r="A52" s="2016" t="s">
        <v>6315</v>
      </c>
      <c r="B52" s="1889"/>
      <c r="C52" s="1889"/>
      <c r="D52" s="2017" t="s">
        <v>7096</v>
      </c>
      <c r="E52" s="2017" t="s">
        <v>7097</v>
      </c>
      <c r="F52" s="2017" t="s">
        <v>7098</v>
      </c>
      <c r="G52" s="1900" t="s">
        <v>6359</v>
      </c>
      <c r="H52" s="1900" t="s">
        <v>6372</v>
      </c>
      <c r="I52" s="1900" t="s">
        <v>6360</v>
      </c>
      <c r="J52" s="1900"/>
      <c r="N52" s="5236"/>
      <c r="O52" s="3738"/>
      <c r="P52" s="1872" t="s">
        <v>5053</v>
      </c>
      <c r="Q52" s="24"/>
      <c r="R52" s="24"/>
      <c r="S52" s="24"/>
      <c r="T52" s="24"/>
      <c r="U52" s="24"/>
      <c r="V52" s="24"/>
      <c r="W52" s="24"/>
      <c r="X52" s="24"/>
      <c r="Y52" s="24"/>
      <c r="Z52" s="24"/>
      <c r="AA52" s="24"/>
      <c r="AB52" s="24"/>
      <c r="AC52" s="24"/>
      <c r="AD52" s="24"/>
      <c r="AE52" s="498"/>
      <c r="AF52" s="498"/>
      <c r="AG52" s="24"/>
      <c r="AH52" s="24"/>
      <c r="AI52" s="4632" t="str">
        <f>VLOOKUP($DG$3,'R4_raw'!$F$15:$CGU$115,MATCH(A52,'R4_raw'!$F$13:$CGU$13,0),FALSE)</f>
        <v>×</v>
      </c>
      <c r="AJ52" s="4632"/>
      <c r="AK52" s="4635">
        <f>VLOOKUP("長野県",'R4_raw'!$F$15:$CGU$115,MATCH(A52,'R4_raw'!$F$13:$CGU$13,0),FALSE)</f>
        <v>23</v>
      </c>
      <c r="AL52" s="4635"/>
      <c r="AM52" s="24" t="s">
        <v>100</v>
      </c>
      <c r="AN52" s="24"/>
      <c r="AO52" s="5208">
        <f>IFERROR(AK52/77*100,0)</f>
        <v>29.870129870129869</v>
      </c>
      <c r="AP52" s="5208"/>
      <c r="AQ52" s="315" t="s">
        <v>80</v>
      </c>
      <c r="AS52" s="396"/>
      <c r="AT52" s="5264" t="s">
        <v>4983</v>
      </c>
      <c r="AU52" s="5264"/>
      <c r="AV52" s="5264"/>
      <c r="AW52" s="5264"/>
      <c r="AX52" s="5264"/>
      <c r="AY52" s="5264"/>
      <c r="AZ52" s="5264"/>
      <c r="BA52" s="5264"/>
      <c r="BB52" s="5264"/>
      <c r="BC52" s="5264"/>
      <c r="BD52" s="5264"/>
      <c r="BE52" s="4570">
        <f>VLOOKUP($DG$3,'R4_raw'!$F$15:$CGU$115,MATCH(D52,'R4_raw'!$F$13:$CGU$13,0),FALSE)</f>
        <v>0</v>
      </c>
      <c r="BF52" s="4570"/>
      <c r="BG52" s="2136" t="s">
        <v>5059</v>
      </c>
      <c r="BH52" s="2121"/>
      <c r="BI52" s="5209">
        <f>VLOOKUP($DG$3,'R4_raw'!$F$15:$CGU$115,MATCH(E52,'R4_raw'!$F$13:$CGU$13,0),FALSE)</f>
        <v>0</v>
      </c>
      <c r="BJ52" s="5209"/>
      <c r="BK52" s="2136" t="s">
        <v>5059</v>
      </c>
      <c r="BL52" s="2121"/>
      <c r="BM52" s="2121"/>
      <c r="BN52" s="4590">
        <f>VLOOKUP($DG$3,'R4_raw'!$F$15:$CGU$115,MATCH(F52,'R4_raw'!$F$13:$CGU$13,0),FALSE)</f>
        <v>9</v>
      </c>
      <c r="BO52" s="4590"/>
      <c r="BP52" s="24" t="s">
        <v>4</v>
      </c>
      <c r="BQ52" s="3072" t="str">
        <f t="shared" si="21"/>
        <v>★</v>
      </c>
      <c r="BR52" s="2121"/>
      <c r="BS52" s="5211">
        <f>VLOOKUP("長野県",'R4_raw'!$F$15:$CGU$115,MATCH(E52,'R4_raw'!$F$13:$CGU$13,0),FALSE)</f>
        <v>1.6806542939953279E-2</v>
      </c>
      <c r="BT52" s="5211"/>
      <c r="BU52" s="2476" t="s">
        <v>5059</v>
      </c>
      <c r="BW52" s="335"/>
      <c r="BX52" s="24"/>
      <c r="BY52" s="4380" t="s">
        <v>4978</v>
      </c>
      <c r="BZ52" s="4380"/>
      <c r="CA52" s="4380"/>
      <c r="CB52" s="4380"/>
      <c r="CC52" s="4380"/>
      <c r="CD52" s="4380"/>
      <c r="CE52" s="4380"/>
      <c r="CF52" s="4380"/>
      <c r="CG52" s="4380"/>
      <c r="CH52" s="4380"/>
      <c r="CI52" s="4380"/>
      <c r="CJ52" s="4380"/>
      <c r="CK52" s="4380"/>
      <c r="CL52" s="4380"/>
      <c r="CM52" s="4380"/>
      <c r="CN52" s="4570">
        <f>VLOOKUP($DG$3,'R4_raw'!$F$15:$CGU$115,MATCH(G52,'R4_raw'!$F$13:$CGU$13,0),FALSE)</f>
        <v>0</v>
      </c>
      <c r="CO52" s="4570"/>
      <c r="CP52" s="24" t="s">
        <v>296</v>
      </c>
      <c r="CQ52" s="2120"/>
      <c r="CR52" s="5032">
        <f>VLOOKUP($DG$3,'R4_raw'!$F$15:$CGU$115,MATCH(H52,'R4_raw'!$F$13:$CGU$13,0),FALSE)</f>
        <v>0</v>
      </c>
      <c r="CS52" s="5032"/>
      <c r="CT52" s="1539" t="s">
        <v>57</v>
      </c>
      <c r="CU52" s="2807">
        <f>VLOOKUP($DG$3,'R4_raw'!$F$15:$CGU$115,MATCH(I52,'R4_raw'!$F$13:$CGU$13,0),FALSE)</f>
        <v>28</v>
      </c>
      <c r="CV52" s="24" t="s">
        <v>4</v>
      </c>
      <c r="CW52" s="521" t="str">
        <f>IF(CU52&lt;=15,"★","")</f>
        <v/>
      </c>
      <c r="CX52" s="5032">
        <f>VLOOKUP("長野県",'R4_raw'!$F$15:$CGU$115,MATCH(H52,'R4_raw'!$F$13:$CGU$13,0),FALSE)</f>
        <v>0.72250454576203782</v>
      </c>
      <c r="CY52" s="5032"/>
      <c r="CZ52" s="2485" t="s">
        <v>57</v>
      </c>
    </row>
    <row r="53" spans="1:107" ht="15.75" customHeight="1" thickBot="1" x14ac:dyDescent="0.25">
      <c r="A53" s="2016" t="s">
        <v>6316</v>
      </c>
      <c r="B53" s="1889"/>
      <c r="C53" s="1889"/>
      <c r="D53" s="2017" t="s">
        <v>7099</v>
      </c>
      <c r="E53" s="2017" t="s">
        <v>7100</v>
      </c>
      <c r="F53" s="2017" t="s">
        <v>7101</v>
      </c>
      <c r="G53" s="1900" t="s">
        <v>8223</v>
      </c>
      <c r="H53" s="1900" t="s">
        <v>6072</v>
      </c>
      <c r="I53" s="163"/>
      <c r="J53" s="163"/>
      <c r="N53" s="5236"/>
      <c r="O53" s="3738"/>
      <c r="P53" s="1872" t="s">
        <v>5030</v>
      </c>
      <c r="Q53" s="24"/>
      <c r="R53" s="24"/>
      <c r="S53" s="24"/>
      <c r="T53" s="24"/>
      <c r="U53" s="24"/>
      <c r="V53" s="24"/>
      <c r="W53" s="24"/>
      <c r="X53" s="24"/>
      <c r="Y53" s="24"/>
      <c r="Z53" s="24"/>
      <c r="AA53" s="24"/>
      <c r="AB53" s="24"/>
      <c r="AC53" s="24"/>
      <c r="AD53" s="24"/>
      <c r="AE53" s="498"/>
      <c r="AF53" s="498"/>
      <c r="AG53" s="24"/>
      <c r="AH53" s="24"/>
      <c r="AI53" s="4632" t="str">
        <f>VLOOKUP($DG$3,'R4_raw'!$F$15:$CGU$115,MATCH(A53,'R4_raw'!$F$13:$CGU$13,0),FALSE)</f>
        <v>×</v>
      </c>
      <c r="AJ53" s="4632"/>
      <c r="AK53" s="4635">
        <f>VLOOKUP("長野県",'R4_raw'!$F$15:$CGU$115,MATCH(A53,'R4_raw'!$F$13:$CGU$13,0),FALSE)</f>
        <v>11</v>
      </c>
      <c r="AL53" s="4635"/>
      <c r="AM53" s="24" t="s">
        <v>100</v>
      </c>
      <c r="AN53" s="24"/>
      <c r="AO53" s="5208">
        <f>IFERROR(AK53/77*100,0)</f>
        <v>14.285714285714285</v>
      </c>
      <c r="AP53" s="5208"/>
      <c r="AQ53" s="315" t="s">
        <v>80</v>
      </c>
      <c r="AS53" s="396"/>
      <c r="AT53" s="5264" t="s">
        <v>4984</v>
      </c>
      <c r="AU53" s="5264"/>
      <c r="AV53" s="5264"/>
      <c r="AW53" s="5264"/>
      <c r="AX53" s="5264"/>
      <c r="AY53" s="5264"/>
      <c r="AZ53" s="5264"/>
      <c r="BA53" s="5264"/>
      <c r="BB53" s="5264"/>
      <c r="BC53" s="5264"/>
      <c r="BD53" s="5264"/>
      <c r="BE53" s="4570">
        <f>VLOOKUP($DG$3,'R4_raw'!$F$15:$CGU$115,MATCH(D53,'R4_raw'!$F$13:$CGU$13,0),FALSE)</f>
        <v>1</v>
      </c>
      <c r="BF53" s="4570"/>
      <c r="BG53" s="2136" t="s">
        <v>5059</v>
      </c>
      <c r="BH53" s="2121"/>
      <c r="BI53" s="5209">
        <f>VLOOKUP($DG$3,'R4_raw'!$F$15:$CGU$115,MATCH(E53,'R4_raw'!$F$13:$CGU$13,0),FALSE)</f>
        <v>8.9688511798523725E-3</v>
      </c>
      <c r="BJ53" s="5209"/>
      <c r="BK53" s="2136" t="s">
        <v>5059</v>
      </c>
      <c r="BL53" s="2121"/>
      <c r="BM53" s="2121"/>
      <c r="BN53" s="4590">
        <f>VLOOKUP($DG$3,'R4_raw'!$F$15:$CGU$115,MATCH(F53,'R4_raw'!$F$13:$CGU$13,0),FALSE)</f>
        <v>17</v>
      </c>
      <c r="BO53" s="4590"/>
      <c r="BP53" s="24" t="s">
        <v>4</v>
      </c>
      <c r="BQ53" s="27" t="str">
        <f t="shared" si="21"/>
        <v/>
      </c>
      <c r="BR53" s="2121"/>
      <c r="BS53" s="5211">
        <f>VLOOKUP("長野県",'R4_raw'!$F$15:$CGU$115,MATCH(E53,'R4_raw'!$F$13:$CGU$13,0),FALSE)</f>
        <v>2.9029483259919296E-2</v>
      </c>
      <c r="BT53" s="5211"/>
      <c r="BU53" s="2476" t="s">
        <v>5059</v>
      </c>
      <c r="BW53" s="337"/>
      <c r="BX53" s="5299" t="s">
        <v>8383</v>
      </c>
      <c r="BY53" s="5299"/>
      <c r="BZ53" s="5299"/>
      <c r="CA53" s="5299"/>
      <c r="CB53" s="5299"/>
      <c r="CC53" s="5299"/>
      <c r="CD53" s="5299"/>
      <c r="CE53" s="5299"/>
      <c r="CF53" s="5299"/>
      <c r="CG53" s="5299"/>
      <c r="CH53" s="5299"/>
      <c r="CI53" s="5299"/>
      <c r="CJ53" s="5299"/>
      <c r="CK53" s="5299"/>
      <c r="CL53" s="5299"/>
      <c r="CM53" s="5299"/>
      <c r="CN53" s="5044">
        <f>VLOOKUP($DG$3,'R4_raw'!$F$15:$CGU$115,MATCH(G53,'R4_raw'!$F$13:$CGU$13,0),FALSE)</f>
        <v>12</v>
      </c>
      <c r="CO53" s="5044"/>
      <c r="CP53" s="1607" t="s">
        <v>5009</v>
      </c>
      <c r="CQ53" s="455"/>
      <c r="CR53" s="2426"/>
      <c r="CS53" s="2426"/>
      <c r="CT53" s="2458"/>
      <c r="CU53" s="3601">
        <f>VLOOKUP($DG$3,'R4_raw'!$F$15:$CGU$115,MATCH(H53,'R4_raw'!$F$13:$CGU$13,0),FALSE)</f>
        <v>54</v>
      </c>
      <c r="CV53" s="310" t="s">
        <v>5010</v>
      </c>
      <c r="CW53" s="1578" t="str">
        <f>IF(CU53&lt;=15,"★","")</f>
        <v/>
      </c>
      <c r="CX53" s="5028">
        <f>VLOOKUP("長野県",'R4_raw'!$F$15:$CGU$115,MATCH(G53,'R4_raw'!$F$13:$CGU$13,0),FALSE)</f>
        <v>30.300989486703774</v>
      </c>
      <c r="CY53" s="5028"/>
      <c r="CZ53" s="3070" t="s">
        <v>5007</v>
      </c>
    </row>
    <row r="54" spans="1:107" ht="15.75" customHeight="1" x14ac:dyDescent="0.2">
      <c r="A54" s="2016" t="s">
        <v>6121</v>
      </c>
      <c r="B54" s="2016" t="s">
        <v>6120</v>
      </c>
      <c r="C54" s="1889"/>
      <c r="D54" s="2017" t="s">
        <v>7102</v>
      </c>
      <c r="E54" s="2017" t="s">
        <v>7103</v>
      </c>
      <c r="F54" s="2017" t="s">
        <v>7104</v>
      </c>
      <c r="G54" s="1889"/>
      <c r="H54" s="1889"/>
      <c r="I54" s="1889"/>
      <c r="J54" s="1889"/>
      <c r="N54" s="5236"/>
      <c r="O54" s="3739" t="s">
        <v>8227</v>
      </c>
      <c r="P54" s="2114"/>
      <c r="Q54" s="1717"/>
      <c r="R54" s="1717"/>
      <c r="S54" s="1717"/>
      <c r="T54" s="1717"/>
      <c r="U54" s="1717"/>
      <c r="V54" s="1717"/>
      <c r="W54" s="1717"/>
      <c r="X54" s="1717"/>
      <c r="Y54" s="1717"/>
      <c r="Z54" s="1717"/>
      <c r="AA54" s="1717"/>
      <c r="AB54" s="1717"/>
      <c r="AC54" s="1717"/>
      <c r="AD54" s="1717"/>
      <c r="AE54" s="5238">
        <f>VLOOKUP($DG$3,'R4_raw'!$F$15:$CGU$115,MATCH(A54,'R4_raw'!$F$13:$CGU$13,0),FALSE)</f>
        <v>15</v>
      </c>
      <c r="AF54" s="5238"/>
      <c r="AG54" s="1782" t="s">
        <v>2068</v>
      </c>
      <c r="AH54" s="2137" t="str">
        <f>IF(AE54&lt;=15,"★","")</f>
        <v>★</v>
      </c>
      <c r="AI54" s="4573">
        <f>VLOOKUP($DG$3,'R4_raw'!$F$15:$CGU$115,MATCH(B54,'R4_raw'!$F$13:$CGU$13,0),FALSE)</f>
        <v>10</v>
      </c>
      <c r="AJ54" s="4573"/>
      <c r="AK54" s="282" t="s">
        <v>108</v>
      </c>
      <c r="AL54" s="1717"/>
      <c r="AM54" s="5294" t="s">
        <v>8207</v>
      </c>
      <c r="AN54" s="5294"/>
      <c r="AO54" s="5263">
        <f>VLOOKUP("長野県",'R4_raw'!$F$15:$CGU$115,MATCH(B54,'R4_raw'!$F$13:$CGU$13,0),FALSE)</f>
        <v>5.8441558441558445</v>
      </c>
      <c r="AP54" s="5263"/>
      <c r="AQ54" s="3737" t="s">
        <v>5019</v>
      </c>
      <c r="AS54" s="396"/>
      <c r="AT54" s="2113" t="s">
        <v>4985</v>
      </c>
      <c r="AU54" s="22"/>
      <c r="AV54" s="22"/>
      <c r="AW54" s="22"/>
      <c r="AX54" s="22"/>
      <c r="AY54" s="22"/>
      <c r="AZ54" s="22"/>
      <c r="BA54" s="22"/>
      <c r="BB54" s="22"/>
      <c r="BC54" s="22"/>
      <c r="BD54" s="22"/>
      <c r="BE54" s="4570">
        <f>VLOOKUP($DG$3,'R4_raw'!$F$15:$CGU$115,MATCH(D54,'R4_raw'!$F$13:$CGU$13,0),FALSE)</f>
        <v>0</v>
      </c>
      <c r="BF54" s="4570"/>
      <c r="BG54" s="2136" t="s">
        <v>5059</v>
      </c>
      <c r="BH54" s="2121"/>
      <c r="BI54" s="5209">
        <f>VLOOKUP($DG$3,'R4_raw'!$F$15:$CGU$115,MATCH(E54,'R4_raw'!$F$13:$CGU$13,0),FALSE)</f>
        <v>0</v>
      </c>
      <c r="BJ54" s="5209"/>
      <c r="BK54" s="2136" t="s">
        <v>5059</v>
      </c>
      <c r="BL54" s="2121"/>
      <c r="BM54" s="2121"/>
      <c r="BN54" s="4590">
        <f>VLOOKUP($DG$3,'R4_raw'!$F$15:$CGU$115,MATCH(F54,'R4_raw'!$F$13:$CGU$13,0),FALSE)</f>
        <v>10</v>
      </c>
      <c r="BO54" s="4590"/>
      <c r="BP54" s="24" t="s">
        <v>4</v>
      </c>
      <c r="BQ54" s="3072" t="str">
        <f t="shared" si="21"/>
        <v>★</v>
      </c>
      <c r="BR54" s="2121"/>
      <c r="BS54" s="5211">
        <f>VLOOKUP("長野県",'R4_raw'!$F$15:$CGU$115,MATCH(E54,'R4_raw'!$F$13:$CGU$13,0),FALSE)</f>
        <v>3.0557350799915048E-2</v>
      </c>
      <c r="BT54" s="5211"/>
      <c r="BU54" s="2476" t="s">
        <v>5059</v>
      </c>
      <c r="BV54" s="446"/>
      <c r="BW54" s="3046" t="s">
        <v>7062</v>
      </c>
      <c r="BX54" s="3047"/>
      <c r="BY54" s="3048"/>
      <c r="BZ54" s="3048"/>
      <c r="CA54" s="3048"/>
      <c r="CB54" s="3048"/>
      <c r="CC54" s="3048"/>
      <c r="CD54" s="3048"/>
      <c r="CE54" s="3048"/>
      <c r="CF54" s="3048"/>
      <c r="CG54" s="3048"/>
      <c r="CH54" s="3048"/>
      <c r="CI54" s="3048"/>
      <c r="CJ54" s="3048"/>
      <c r="CK54" s="3048"/>
      <c r="CL54" s="3049"/>
      <c r="CM54" s="3049"/>
      <c r="CN54" s="3050"/>
      <c r="CO54" s="3050"/>
      <c r="CP54" s="3051"/>
      <c r="CQ54" s="3051"/>
      <c r="CR54" s="3051"/>
      <c r="CS54" s="3051"/>
      <c r="CT54" s="3050"/>
      <c r="CU54" s="3050"/>
      <c r="CV54" s="3050"/>
      <c r="CW54" s="3050"/>
      <c r="CX54" s="3050"/>
      <c r="CY54" s="3051"/>
      <c r="CZ54" s="3052"/>
    </row>
    <row r="55" spans="1:107" ht="15.75" customHeight="1" x14ac:dyDescent="0.2">
      <c r="A55" s="2016" t="s">
        <v>6318</v>
      </c>
      <c r="B55" s="1889"/>
      <c r="C55" s="1889"/>
      <c r="D55" s="2017" t="s">
        <v>7105</v>
      </c>
      <c r="E55" s="2017" t="s">
        <v>7106</v>
      </c>
      <c r="F55" s="2017" t="s">
        <v>7107</v>
      </c>
      <c r="G55" s="1889"/>
      <c r="H55" s="1889"/>
      <c r="I55" s="1889"/>
      <c r="J55" s="1889"/>
      <c r="N55" s="5236"/>
      <c r="O55" s="3738"/>
      <c r="P55" s="1872" t="s">
        <v>5048</v>
      </c>
      <c r="Q55" s="24"/>
      <c r="R55" s="24"/>
      <c r="S55" s="24"/>
      <c r="T55" s="24"/>
      <c r="U55" s="24"/>
      <c r="V55" s="24"/>
      <c r="W55" s="24"/>
      <c r="X55" s="24"/>
      <c r="Y55" s="24"/>
      <c r="Z55" s="24"/>
      <c r="AA55" s="24"/>
      <c r="AB55" s="24"/>
      <c r="AC55" s="24"/>
      <c r="AD55" s="24"/>
      <c r="AE55" s="498"/>
      <c r="AF55" s="498"/>
      <c r="AG55" s="24"/>
      <c r="AH55" s="24"/>
      <c r="AI55" s="4632" t="str">
        <f>VLOOKUP($DG$3,'R4_raw'!$F$15:$CGU$115,MATCH(A55,'R4_raw'!$F$13:$CGU$13,0),FALSE)</f>
        <v>〇</v>
      </c>
      <c r="AJ55" s="4632"/>
      <c r="AK55" s="4635">
        <f>VLOOKUP("長野県",'R4_raw'!$F$15:$CGU$115,MATCH(A55,'R4_raw'!$F$13:$CGU$13,0),FALSE)</f>
        <v>35</v>
      </c>
      <c r="AL55" s="4635"/>
      <c r="AM55" s="24" t="s">
        <v>100</v>
      </c>
      <c r="AN55" s="24"/>
      <c r="AO55" s="5208">
        <f>IFERROR(AK55/77*100,0)</f>
        <v>45.454545454545453</v>
      </c>
      <c r="AP55" s="5208"/>
      <c r="AQ55" s="315" t="s">
        <v>80</v>
      </c>
      <c r="AS55" s="396"/>
      <c r="AT55" s="2113" t="s">
        <v>4986</v>
      </c>
      <c r="AU55" s="22"/>
      <c r="AV55" s="2115"/>
      <c r="AW55" s="2115"/>
      <c r="AX55" s="2116"/>
      <c r="AY55" s="2116"/>
      <c r="AZ55" s="2117"/>
      <c r="BA55" s="22"/>
      <c r="BB55" s="22"/>
      <c r="BC55" s="22"/>
      <c r="BD55" s="22"/>
      <c r="BE55" s="4570">
        <f>VLOOKUP($DG$3,'R4_raw'!$F$15:$CGU$115,MATCH(D55,'R4_raw'!$F$13:$CGU$13,0),FALSE)</f>
        <v>0</v>
      </c>
      <c r="BF55" s="4570"/>
      <c r="BG55" s="2136" t="s">
        <v>5059</v>
      </c>
      <c r="BH55" s="2121"/>
      <c r="BI55" s="5209">
        <f>VLOOKUP($DG$3,'R4_raw'!$F$15:$CGU$115,MATCH(E55,'R4_raw'!$F$13:$CGU$13,0),FALSE)</f>
        <v>0</v>
      </c>
      <c r="BJ55" s="5209"/>
      <c r="BK55" s="2136" t="s">
        <v>5059</v>
      </c>
      <c r="BL55" s="2121"/>
      <c r="BM55" s="2121"/>
      <c r="BN55" s="4590">
        <f>VLOOKUP($DG$3,'R4_raw'!$F$15:$CGU$115,MATCH(F55,'R4_raw'!$F$13:$CGU$13,0),FALSE)</f>
        <v>2</v>
      </c>
      <c r="BO55" s="4590"/>
      <c r="BP55" s="24" t="s">
        <v>4</v>
      </c>
      <c r="BQ55" s="3072" t="str">
        <f t="shared" si="21"/>
        <v>★</v>
      </c>
      <c r="BR55" s="2121"/>
      <c r="BS55" s="5211">
        <f>VLOOKUP("長野県",'R4_raw'!$F$15:$CGU$115,MATCH(E55,'R4_raw'!$F$13:$CGU$13,0),FALSE)</f>
        <v>1.0695072779970267E-2</v>
      </c>
      <c r="BT55" s="5211"/>
      <c r="BU55" s="2476" t="s">
        <v>5059</v>
      </c>
      <c r="BW55" s="5297" t="s">
        <v>8225</v>
      </c>
      <c r="BX55" s="5298"/>
      <c r="BY55" s="5298"/>
      <c r="BZ55" s="5298"/>
      <c r="CA55" s="5298"/>
      <c r="CB55" s="5298"/>
      <c r="CC55" s="5298"/>
      <c r="CD55" s="5298"/>
      <c r="CE55" s="5298"/>
      <c r="CF55" s="5298"/>
      <c r="CG55" s="5298"/>
      <c r="CH55" s="5298"/>
      <c r="CI55" s="5298"/>
      <c r="CJ55" s="5298"/>
      <c r="CK55" s="5298"/>
      <c r="CL55" s="5298"/>
      <c r="CM55" s="5298"/>
      <c r="CN55" s="2473"/>
      <c r="CO55" s="2473"/>
      <c r="CP55" s="2473"/>
      <c r="CQ55" s="2473"/>
      <c r="CR55" s="5272" t="s">
        <v>8212</v>
      </c>
      <c r="CS55" s="5272"/>
      <c r="CT55" s="5272"/>
      <c r="CU55" s="5271" t="s">
        <v>7134</v>
      </c>
      <c r="CV55" s="5271"/>
      <c r="CW55" s="2473"/>
      <c r="CX55" s="5271" t="s">
        <v>229</v>
      </c>
      <c r="CY55" s="5271"/>
      <c r="CZ55" s="2487"/>
    </row>
    <row r="56" spans="1:107" ht="15.75" customHeight="1" x14ac:dyDescent="0.2">
      <c r="A56" s="2016" t="s">
        <v>6319</v>
      </c>
      <c r="B56" s="1889"/>
      <c r="C56" s="1889"/>
      <c r="D56" s="2017" t="s">
        <v>7108</v>
      </c>
      <c r="E56" s="2017" t="s">
        <v>7109</v>
      </c>
      <c r="F56" s="2017" t="s">
        <v>7110</v>
      </c>
      <c r="G56" s="2016" t="s">
        <v>6326</v>
      </c>
      <c r="H56" s="2016" t="s">
        <v>6327</v>
      </c>
      <c r="I56" s="2016" t="s">
        <v>6328</v>
      </c>
      <c r="J56" s="2016"/>
      <c r="N56" s="5236"/>
      <c r="O56" s="3738"/>
      <c r="P56" s="1872" t="s">
        <v>5049</v>
      </c>
      <c r="Q56" s="24"/>
      <c r="R56" s="24"/>
      <c r="S56" s="24"/>
      <c r="T56" s="24"/>
      <c r="U56" s="24"/>
      <c r="V56" s="24"/>
      <c r="W56" s="24"/>
      <c r="X56" s="24"/>
      <c r="Y56" s="24"/>
      <c r="Z56" s="27"/>
      <c r="AA56" s="24"/>
      <c r="AB56" s="24"/>
      <c r="AC56" s="24"/>
      <c r="AD56" s="24"/>
      <c r="AE56" s="498"/>
      <c r="AF56" s="498"/>
      <c r="AG56" s="24"/>
      <c r="AH56" s="24"/>
      <c r="AI56" s="4632" t="str">
        <f>VLOOKUP($DG$3,'R4_raw'!$F$15:$CGU$115,MATCH(A56,'R4_raw'!$F$13:$CGU$13,0),FALSE)</f>
        <v>〇</v>
      </c>
      <c r="AJ56" s="4632"/>
      <c r="AK56" s="4635">
        <f>VLOOKUP("長野県",'R4_raw'!$F$15:$CGU$115,MATCH(A56,'R4_raw'!$F$13:$CGU$13,0),FALSE)</f>
        <v>36</v>
      </c>
      <c r="AL56" s="4635"/>
      <c r="AM56" s="24" t="s">
        <v>100</v>
      </c>
      <c r="AN56" s="24"/>
      <c r="AO56" s="5208">
        <f>IFERROR(AK56/77*100,0)</f>
        <v>46.753246753246749</v>
      </c>
      <c r="AP56" s="5208"/>
      <c r="AQ56" s="315" t="s">
        <v>80</v>
      </c>
      <c r="AS56" s="396"/>
      <c r="AT56" s="5264" t="s">
        <v>4987</v>
      </c>
      <c r="AU56" s="5264"/>
      <c r="AV56" s="5264"/>
      <c r="AW56" s="5264"/>
      <c r="AX56" s="5264"/>
      <c r="AY56" s="5264"/>
      <c r="AZ56" s="5264"/>
      <c r="BA56" s="5264"/>
      <c r="BB56" s="5264"/>
      <c r="BC56" s="5264"/>
      <c r="BD56" s="5264"/>
      <c r="BE56" s="4570">
        <f>VLOOKUP($DG$3,'R4_raw'!$F$15:$CGU$115,MATCH(D56,'R4_raw'!$F$13:$CGU$13,0),FALSE)</f>
        <v>145</v>
      </c>
      <c r="BF56" s="4570"/>
      <c r="BG56" s="2136" t="s">
        <v>5059</v>
      </c>
      <c r="BH56" s="2121"/>
      <c r="BI56" s="5209">
        <f>VLOOKUP($DG$3,'R4_raw'!$F$15:$CGU$115,MATCH(E56,'R4_raw'!$F$13:$CGU$13,0),FALSE)</f>
        <v>1.300483421078594</v>
      </c>
      <c r="BJ56" s="5209"/>
      <c r="BK56" s="2136" t="s">
        <v>5059</v>
      </c>
      <c r="BL56" s="2121"/>
      <c r="BM56" s="2121"/>
      <c r="BN56" s="4590">
        <f>VLOOKUP($DG$3,'R4_raw'!$F$15:$CGU$115,MATCH(F56,'R4_raw'!$F$13:$CGU$13,0),FALSE)</f>
        <v>48</v>
      </c>
      <c r="BO56" s="4590"/>
      <c r="BP56" s="24" t="s">
        <v>4</v>
      </c>
      <c r="BQ56" s="27" t="str">
        <f t="shared" si="21"/>
        <v/>
      </c>
      <c r="BR56" s="2121"/>
      <c r="BS56" s="5211">
        <f>VLOOKUP("長野県",'R4_raw'!$F$15:$CGU$115,MATCH(E56,'R4_raw'!$F$13:$CGU$13,0),FALSE)</f>
        <v>1.8471918558548648</v>
      </c>
      <c r="BT56" s="5211"/>
      <c r="BU56" s="2476" t="s">
        <v>5059</v>
      </c>
      <c r="BW56" s="396"/>
      <c r="BX56" s="5265" t="s">
        <v>5145</v>
      </c>
      <c r="BY56" s="2138" t="s">
        <v>5067</v>
      </c>
      <c r="BZ56" s="1790"/>
      <c r="CA56" s="1790"/>
      <c r="CB56" s="1790"/>
      <c r="CC56" s="1790"/>
      <c r="CD56" s="1790"/>
      <c r="CE56" s="1790"/>
      <c r="CF56" s="1790"/>
      <c r="CG56" s="1790"/>
      <c r="CH56" s="1791"/>
      <c r="CI56" s="1790"/>
      <c r="CJ56" s="1790"/>
      <c r="CK56" s="1790"/>
      <c r="CL56" s="1792"/>
      <c r="CM56" s="1792"/>
      <c r="CN56" s="5034">
        <f>VLOOKUP($DG$3,'R4_raw'!$F$15:$CGU$115,MATCH(G56,'R4_raw'!$F$13:$CGU$13,0),FALSE)</f>
        <v>65</v>
      </c>
      <c r="CO56" s="5034"/>
      <c r="CP56" s="1794" t="s">
        <v>5008</v>
      </c>
      <c r="CQ56" s="1793"/>
      <c r="CR56" s="5060">
        <f>VLOOKUP($DG$3,'R4_raw'!$F$15:$CGU$115,MATCH(H56,'R4_raw'!$F$13:$CGU$13,0),FALSE)</f>
        <v>0.58297532669040419</v>
      </c>
      <c r="CS56" s="5060"/>
      <c r="CT56" s="2308" t="s">
        <v>5008</v>
      </c>
      <c r="CU56" s="3614">
        <f>VLOOKUP($DG$3,'R4_raw'!$F$15:$CGU$115,MATCH(I56,'R4_raw'!$F$13:$CGU$13,0),FALSE)</f>
        <v>63</v>
      </c>
      <c r="CV56" s="1790" t="s">
        <v>5010</v>
      </c>
      <c r="CW56" s="2901" t="str">
        <f>IF(CU56&lt;=15,"★","")</f>
        <v/>
      </c>
      <c r="CX56" s="5270">
        <f>VLOOKUP("長野県",'R4_raw'!$F$15:$CGU$115,MATCH(H56,'R4_raw'!$F$13:$CGU$13,0),FALSE)</f>
        <v>0.96866802035730715</v>
      </c>
      <c r="CY56" s="5270"/>
      <c r="CZ56" s="2488" t="s">
        <v>5008</v>
      </c>
    </row>
    <row r="57" spans="1:107" ht="15.75" customHeight="1" x14ac:dyDescent="0.2">
      <c r="A57" s="2016" t="s">
        <v>6320</v>
      </c>
      <c r="B57" s="1889"/>
      <c r="C57" s="1889"/>
      <c r="D57" s="2017" t="s">
        <v>7111</v>
      </c>
      <c r="E57" s="2017" t="s">
        <v>7112</v>
      </c>
      <c r="F57" s="2017" t="s">
        <v>7113</v>
      </c>
      <c r="G57" s="2016" t="s">
        <v>6329</v>
      </c>
      <c r="H57" s="2016" t="s">
        <v>6330</v>
      </c>
      <c r="I57" s="2016" t="s">
        <v>6331</v>
      </c>
      <c r="J57" s="2016"/>
      <c r="N57" s="5236"/>
      <c r="O57" s="3738"/>
      <c r="P57" s="1872" t="s">
        <v>5050</v>
      </c>
      <c r="Q57" s="24"/>
      <c r="R57" s="24"/>
      <c r="S57" s="24"/>
      <c r="T57" s="24"/>
      <c r="U57" s="24"/>
      <c r="V57" s="24"/>
      <c r="W57" s="24"/>
      <c r="X57" s="24"/>
      <c r="Y57" s="24"/>
      <c r="Z57" s="24"/>
      <c r="AA57" s="24"/>
      <c r="AB57" s="24"/>
      <c r="AC57" s="24"/>
      <c r="AD57" s="24"/>
      <c r="AE57" s="498"/>
      <c r="AF57" s="498"/>
      <c r="AG57" s="24"/>
      <c r="AH57" s="24"/>
      <c r="AI57" s="4632" t="str">
        <f>VLOOKUP($DG$3,'R4_raw'!$F$15:$CGU$115,MATCH(A57,'R4_raw'!$F$13:$CGU$13,0),FALSE)</f>
        <v>×</v>
      </c>
      <c r="AJ57" s="4632"/>
      <c r="AK57" s="4635">
        <f>VLOOKUP("長野県",'R4_raw'!$F$15:$CGU$115,MATCH(A57,'R4_raw'!$F$13:$CGU$13,0),FALSE)</f>
        <v>14</v>
      </c>
      <c r="AL57" s="4635"/>
      <c r="AM57" s="24" t="s">
        <v>100</v>
      </c>
      <c r="AN57" s="24"/>
      <c r="AO57" s="5208">
        <f>IFERROR(AK57/77*100,0)</f>
        <v>18.181818181818183</v>
      </c>
      <c r="AP57" s="5208"/>
      <c r="AQ57" s="315" t="s">
        <v>80</v>
      </c>
      <c r="AS57" s="396"/>
      <c r="AT57" s="5264" t="s">
        <v>4988</v>
      </c>
      <c r="AU57" s="5264"/>
      <c r="AV57" s="5264"/>
      <c r="AW57" s="5264"/>
      <c r="AX57" s="5264"/>
      <c r="AY57" s="5264"/>
      <c r="AZ57" s="5264"/>
      <c r="BA57" s="5264"/>
      <c r="BB57" s="5264"/>
      <c r="BC57" s="5264"/>
      <c r="BD57" s="5264"/>
      <c r="BE57" s="4570">
        <f>VLOOKUP($DG$3,'R4_raw'!$F$15:$CGU$115,MATCH(D57,'R4_raw'!$F$13:$CGU$13,0),FALSE)</f>
        <v>19</v>
      </c>
      <c r="BF57" s="4570"/>
      <c r="BG57" s="2136" t="s">
        <v>5059</v>
      </c>
      <c r="BH57" s="2121"/>
      <c r="BI57" s="5209">
        <f>VLOOKUP($DG$3,'R4_raw'!$F$15:$CGU$115,MATCH(E57,'R4_raw'!$F$13:$CGU$13,0),FALSE)</f>
        <v>0.17040817241719508</v>
      </c>
      <c r="BJ57" s="5209"/>
      <c r="BK57" s="2136" t="s">
        <v>5059</v>
      </c>
      <c r="BL57" s="2121"/>
      <c r="BM57" s="2121"/>
      <c r="BN57" s="4590">
        <f>VLOOKUP($DG$3,'R4_raw'!$F$15:$CGU$115,MATCH(F57,'R4_raw'!$F$13:$CGU$13,0),FALSE)</f>
        <v>66</v>
      </c>
      <c r="BO57" s="4590"/>
      <c r="BP57" s="24" t="s">
        <v>4</v>
      </c>
      <c r="BQ57" s="27" t="str">
        <f t="shared" si="21"/>
        <v/>
      </c>
      <c r="BR57" s="2121"/>
      <c r="BS57" s="5211">
        <f>VLOOKUP("長野県",'R4_raw'!$F$15:$CGU$115,MATCH(E57,'R4_raw'!$F$13:$CGU$13,0),FALSE)</f>
        <v>0.70129120085805041</v>
      </c>
      <c r="BT57" s="5211"/>
      <c r="BU57" s="2476" t="s">
        <v>5059</v>
      </c>
      <c r="BW57" s="396"/>
      <c r="BX57" s="5265"/>
      <c r="BY57" s="2139" t="s">
        <v>5068</v>
      </c>
      <c r="BZ57" s="24"/>
      <c r="CA57" s="24"/>
      <c r="CB57" s="24"/>
      <c r="CC57" s="24"/>
      <c r="CD57" s="24"/>
      <c r="CE57" s="24"/>
      <c r="CF57" s="24"/>
      <c r="CG57" s="24"/>
      <c r="CH57" s="27"/>
      <c r="CI57" s="24"/>
      <c r="CJ57" s="24"/>
      <c r="CK57" s="24"/>
      <c r="CL57" s="450"/>
      <c r="CM57" s="450"/>
      <c r="CN57" s="4570">
        <f>VLOOKUP($DG$3,'R4_raw'!$F$15:$CGU$115,MATCH(G57,'R4_raw'!$F$13:$CGU$13,0),FALSE)</f>
        <v>0</v>
      </c>
      <c r="CO57" s="4570"/>
      <c r="CP57" s="500" t="s">
        <v>5008</v>
      </c>
      <c r="CQ57" s="2010"/>
      <c r="CR57" s="5033">
        <f>VLOOKUP($DG$3,'R4_raw'!$F$15:$CGU$115,MATCH(H57,'R4_raw'!$F$13:$CGU$13,0),FALSE)</f>
        <v>0</v>
      </c>
      <c r="CS57" s="5033"/>
      <c r="CT57" s="454" t="s">
        <v>5008</v>
      </c>
      <c r="CU57" s="3199">
        <f>VLOOKUP($DG$3,'R4_raw'!$F$15:$CGU$115,MATCH(I57,'R4_raw'!$F$13:$CGU$13,0),FALSE)</f>
        <v>14</v>
      </c>
      <c r="CV57" s="24" t="s">
        <v>5010</v>
      </c>
      <c r="CW57" s="3071" t="str">
        <f t="shared" ref="CW57:CW63" si="22">IF(CU57&lt;=15,"★","")</f>
        <v>★</v>
      </c>
      <c r="CX57" s="5211">
        <f>VLOOKUP("長野県",'R4_raw'!$F$15:$CGU$115,MATCH(H57,'R4_raw'!$F$13:$CGU$13,0),FALSE)</f>
        <v>1.9862278019944786E-2</v>
      </c>
      <c r="CY57" s="5211"/>
      <c r="CZ57" s="2485" t="s">
        <v>5008</v>
      </c>
    </row>
    <row r="58" spans="1:107" ht="15.75" customHeight="1" x14ac:dyDescent="0.2">
      <c r="A58" s="2016" t="s">
        <v>8943</v>
      </c>
      <c r="B58" s="1889"/>
      <c r="C58" s="1889"/>
      <c r="D58" s="2017" t="s">
        <v>7114</v>
      </c>
      <c r="E58" s="2017" t="s">
        <v>7115</v>
      </c>
      <c r="F58" s="2017" t="s">
        <v>7116</v>
      </c>
      <c r="G58" s="2016" t="s">
        <v>6332</v>
      </c>
      <c r="H58" s="2016" t="s">
        <v>6333</v>
      </c>
      <c r="I58" s="2016" t="s">
        <v>6334</v>
      </c>
      <c r="J58" s="2016"/>
      <c r="N58" s="5236"/>
      <c r="O58" s="3738"/>
      <c r="P58" s="1872" t="s">
        <v>5051</v>
      </c>
      <c r="Q58" s="24"/>
      <c r="R58" s="24"/>
      <c r="S58" s="24"/>
      <c r="T58" s="24"/>
      <c r="U58" s="24"/>
      <c r="V58" s="24"/>
      <c r="W58" s="24"/>
      <c r="X58" s="24"/>
      <c r="Y58" s="24"/>
      <c r="Z58" s="24"/>
      <c r="AA58" s="24"/>
      <c r="AB58" s="24"/>
      <c r="AC58" s="24"/>
      <c r="AD58" s="24"/>
      <c r="AE58" s="498"/>
      <c r="AF58" s="498"/>
      <c r="AG58" s="24"/>
      <c r="AH58" s="24"/>
      <c r="AI58" s="4632" t="str">
        <f>VLOOKUP($DG$3,'R4_raw'!$F$15:$CGU$115,MATCH(A58,'R4_raw'!$F$13:$CGU$13,0),FALSE)</f>
        <v>×</v>
      </c>
      <c r="AJ58" s="4632"/>
      <c r="AK58" s="4635">
        <f>VLOOKUP("長野県",'R4_raw'!$F$15:$CGU$115,MATCH(A58,'R4_raw'!$F$13:$CGU$13,0),FALSE)</f>
        <v>5</v>
      </c>
      <c r="AL58" s="4635"/>
      <c r="AM58" s="24" t="s">
        <v>100</v>
      </c>
      <c r="AN58" s="24"/>
      <c r="AO58" s="5208">
        <f>IFERROR(AK58/77*100,0)</f>
        <v>6.4935064935064926</v>
      </c>
      <c r="AP58" s="5208"/>
      <c r="AQ58" s="315" t="s">
        <v>80</v>
      </c>
      <c r="AS58" s="396"/>
      <c r="AT58" s="5264" t="s">
        <v>4989</v>
      </c>
      <c r="AU58" s="5264"/>
      <c r="AV58" s="5264"/>
      <c r="AW58" s="5264"/>
      <c r="AX58" s="5264"/>
      <c r="AY58" s="5264"/>
      <c r="AZ58" s="5264"/>
      <c r="BA58" s="5264"/>
      <c r="BB58" s="5264"/>
      <c r="BC58" s="5264"/>
      <c r="BD58" s="5264"/>
      <c r="BE58" s="4570">
        <f>VLOOKUP($DG$3,'R4_raw'!$F$15:$CGU$115,MATCH(D58,'R4_raw'!$F$13:$CGU$13,0),FALSE)</f>
        <v>0</v>
      </c>
      <c r="BF58" s="4570"/>
      <c r="BG58" s="2136" t="s">
        <v>5059</v>
      </c>
      <c r="BH58" s="2121"/>
      <c r="BI58" s="5209">
        <f>VLOOKUP($DG$3,'R4_raw'!$F$15:$CGU$115,MATCH(E58,'R4_raw'!$F$13:$CGU$13,0),FALSE)</f>
        <v>0</v>
      </c>
      <c r="BJ58" s="5209"/>
      <c r="BK58" s="2136" t="s">
        <v>5059</v>
      </c>
      <c r="BL58" s="2121"/>
      <c r="BM58" s="2121"/>
      <c r="BN58" s="4590">
        <f>VLOOKUP($DG$3,'R4_raw'!$F$15:$CGU$115,MATCH(F58,'R4_raw'!$F$13:$CGU$13,0),FALSE)</f>
        <v>20</v>
      </c>
      <c r="BO58" s="4590"/>
      <c r="BP58" s="24" t="s">
        <v>4</v>
      </c>
      <c r="BQ58" s="27" t="str">
        <f t="shared" si="21"/>
        <v/>
      </c>
      <c r="BR58" s="2121"/>
      <c r="BS58" s="5211">
        <f>VLOOKUP("長野県",'R4_raw'!$F$15:$CGU$115,MATCH(E58,'R4_raw'!$F$13:$CGU$13,0),FALSE)</f>
        <v>7.0281906839804606E-2</v>
      </c>
      <c r="BT58" s="5211"/>
      <c r="BU58" s="2476" t="s">
        <v>5059</v>
      </c>
      <c r="BV58" s="446"/>
      <c r="BW58" s="396"/>
      <c r="BX58" s="5265"/>
      <c r="BY58" s="2139" t="s">
        <v>5069</v>
      </c>
      <c r="BZ58" s="24"/>
      <c r="CA58" s="24"/>
      <c r="CB58" s="24"/>
      <c r="CC58" s="24"/>
      <c r="CD58" s="24"/>
      <c r="CE58" s="24"/>
      <c r="CF58" s="24"/>
      <c r="CG58" s="24"/>
      <c r="CH58" s="27"/>
      <c r="CI58" s="24"/>
      <c r="CJ58" s="24"/>
      <c r="CK58" s="24"/>
      <c r="CL58" s="450"/>
      <c r="CM58" s="450"/>
      <c r="CN58" s="4570">
        <f>VLOOKUP($DG$3,'R4_raw'!$F$15:$CGU$115,MATCH(G58,'R4_raw'!$F$13:$CGU$13,0),FALSE)</f>
        <v>4</v>
      </c>
      <c r="CO58" s="4570"/>
      <c r="CP58" s="500" t="s">
        <v>5008</v>
      </c>
      <c r="CQ58" s="2010"/>
      <c r="CR58" s="5033">
        <f>VLOOKUP($DG$3,'R4_raw'!$F$15:$CGU$115,MATCH(H58,'R4_raw'!$F$13:$CGU$13,0),FALSE)</f>
        <v>3.587540471940949E-2</v>
      </c>
      <c r="CS58" s="5033"/>
      <c r="CT58" s="454" t="s">
        <v>5008</v>
      </c>
      <c r="CU58" s="3199">
        <f>VLOOKUP($DG$3,'R4_raw'!$F$15:$CGU$115,MATCH(I58,'R4_raw'!$F$13:$CGU$13,0),FALSE)</f>
        <v>68</v>
      </c>
      <c r="CV58" s="24" t="s">
        <v>5010</v>
      </c>
      <c r="CW58" s="2902" t="str">
        <f t="shared" si="22"/>
        <v/>
      </c>
      <c r="CX58" s="5211">
        <f>VLOOKUP("長野県",'R4_raw'!$F$15:$CGU$115,MATCH(H58,'R4_raw'!$F$13:$CGU$13,0),FALSE)</f>
        <v>0.19403917757946057</v>
      </c>
      <c r="CY58" s="5211"/>
      <c r="CZ58" s="2485" t="s">
        <v>5008</v>
      </c>
      <c r="DA58" s="462"/>
    </row>
    <row r="59" spans="1:107" ht="15.75" customHeight="1" x14ac:dyDescent="0.2">
      <c r="A59" s="2016" t="s">
        <v>6130</v>
      </c>
      <c r="B59" s="2016" t="s">
        <v>6129</v>
      </c>
      <c r="C59" s="1889"/>
      <c r="D59" s="2017" t="s">
        <v>7117</v>
      </c>
      <c r="E59" s="2017" t="s">
        <v>7118</v>
      </c>
      <c r="F59" s="2017" t="s">
        <v>7119</v>
      </c>
      <c r="G59" s="2016" t="s">
        <v>6335</v>
      </c>
      <c r="H59" s="2016" t="s">
        <v>6336</v>
      </c>
      <c r="I59" s="2016" t="s">
        <v>6337</v>
      </c>
      <c r="J59" s="2016"/>
      <c r="N59" s="5236"/>
      <c r="O59" s="5206" t="s">
        <v>8964</v>
      </c>
      <c r="P59" s="5207"/>
      <c r="Q59" s="5207"/>
      <c r="R59" s="5207"/>
      <c r="S59" s="5207"/>
      <c r="T59" s="5207"/>
      <c r="U59" s="5207"/>
      <c r="V59" s="5207"/>
      <c r="W59" s="5207"/>
      <c r="X59" s="5207"/>
      <c r="Y59" s="5207"/>
      <c r="Z59" s="5207"/>
      <c r="AA59" s="5207"/>
      <c r="AB59" s="5207"/>
      <c r="AC59" s="5207"/>
      <c r="AD59" s="5207"/>
      <c r="AE59" s="5238">
        <f>VLOOKUP($DG$3,'R4_raw'!$F$15:$CGU$115,MATCH(A59,'R4_raw'!$F$13:$CGU$13,0),FALSE)</f>
        <v>33</v>
      </c>
      <c r="AF59" s="5238"/>
      <c r="AG59" s="1782" t="s">
        <v>2068</v>
      </c>
      <c r="AH59" s="2137" t="str">
        <f>IF(AE59&lt;=15,"★","")</f>
        <v/>
      </c>
      <c r="AI59" s="4573">
        <f>VLOOKUP($DG$3,'R4_raw'!$F$15:$CGU$115,MATCH(B59,'R4_raw'!$F$13:$CGU$13,0),FALSE)</f>
        <v>15</v>
      </c>
      <c r="AJ59" s="4573"/>
      <c r="AK59" s="282" t="s">
        <v>108</v>
      </c>
      <c r="AL59" s="1717"/>
      <c r="AM59" s="5294" t="s">
        <v>8207</v>
      </c>
      <c r="AN59" s="5294"/>
      <c r="AO59" s="5263">
        <f>VLOOKUP("長野県",'R4_raw'!$F$15:$CGU$115,MATCH(B59,'R4_raw'!$F$13:$CGU$13,0),FALSE)</f>
        <v>20.844155844155843</v>
      </c>
      <c r="AP59" s="5263"/>
      <c r="AQ59" s="3737" t="s">
        <v>5019</v>
      </c>
      <c r="AS59" s="396"/>
      <c r="AT59" s="5264" t="s">
        <v>4990</v>
      </c>
      <c r="AU59" s="5264"/>
      <c r="AV59" s="5264"/>
      <c r="AW59" s="5264"/>
      <c r="AX59" s="5264"/>
      <c r="AY59" s="5264"/>
      <c r="AZ59" s="5264"/>
      <c r="BA59" s="5264"/>
      <c r="BB59" s="5264"/>
      <c r="BC59" s="5264"/>
      <c r="BD59" s="5264"/>
      <c r="BE59" s="4570">
        <f>VLOOKUP($DG$3,'R4_raw'!$F$15:$CGU$115,MATCH(D59,'R4_raw'!$F$13:$CGU$13,0),FALSE)</f>
        <v>0</v>
      </c>
      <c r="BF59" s="4570"/>
      <c r="BG59" s="2136" t="s">
        <v>5059</v>
      </c>
      <c r="BH59" s="2121"/>
      <c r="BI59" s="5209">
        <f>VLOOKUP($DG$3,'R4_raw'!$F$15:$CGU$115,MATCH(E59,'R4_raw'!$F$13:$CGU$13,0),FALSE)</f>
        <v>0</v>
      </c>
      <c r="BJ59" s="5209"/>
      <c r="BK59" s="2136" t="s">
        <v>5059</v>
      </c>
      <c r="BL59" s="2121"/>
      <c r="BM59" s="2121"/>
      <c r="BN59" s="4590">
        <f>VLOOKUP($DG$3,'R4_raw'!$F$15:$CGU$115,MATCH(F59,'R4_raw'!$F$13:$CGU$13,0),FALSE)</f>
        <v>28</v>
      </c>
      <c r="BO59" s="4590"/>
      <c r="BP59" s="24" t="s">
        <v>4</v>
      </c>
      <c r="BQ59" s="27" t="str">
        <f t="shared" si="21"/>
        <v/>
      </c>
      <c r="BR59" s="2121"/>
      <c r="BS59" s="5211">
        <f>VLOOKUP("長野県",'R4_raw'!$F$15:$CGU$115,MATCH(E59,'R4_raw'!$F$13:$CGU$13,0),FALSE)</f>
        <v>7.3337641919796123E-2</v>
      </c>
      <c r="BT59" s="5211"/>
      <c r="BU59" s="2476" t="s">
        <v>5059</v>
      </c>
      <c r="BV59" s="446"/>
      <c r="BW59" s="396"/>
      <c r="BX59" s="5265"/>
      <c r="BY59" s="2140" t="s">
        <v>5070</v>
      </c>
      <c r="BZ59" s="1718"/>
      <c r="CA59" s="1718"/>
      <c r="CB59" s="1718"/>
      <c r="CC59" s="1718"/>
      <c r="CD59" s="1718"/>
      <c r="CE59" s="1718"/>
      <c r="CF59" s="1718"/>
      <c r="CG59" s="1718"/>
      <c r="CH59" s="1789"/>
      <c r="CI59" s="1718"/>
      <c r="CJ59" s="1718"/>
      <c r="CK59" s="1718"/>
      <c r="CL59" s="1795"/>
      <c r="CM59" s="1795"/>
      <c r="CN59" s="5040">
        <f>VLOOKUP($DG$3,'R4_raw'!$F$15:$CGU$115,MATCH(G59,'R4_raw'!$F$13:$CGU$13,0),FALSE)</f>
        <v>0</v>
      </c>
      <c r="CO59" s="5040"/>
      <c r="CP59" s="1788" t="s">
        <v>5008</v>
      </c>
      <c r="CQ59" s="1787"/>
      <c r="CR59" s="5061">
        <f>VLOOKUP($DG$3,'R4_raw'!$F$15:$CGU$115,MATCH(H59,'R4_raw'!$F$13:$CGU$13,0),FALSE)</f>
        <v>0</v>
      </c>
      <c r="CS59" s="5061"/>
      <c r="CT59" s="2309" t="s">
        <v>5008</v>
      </c>
      <c r="CU59" s="3615">
        <f>VLOOKUP($DG$3,'R4_raw'!$F$15:$CGU$115,MATCH(I59,'R4_raw'!$F$13:$CGU$13,0),FALSE)</f>
        <v>39</v>
      </c>
      <c r="CV59" s="1718" t="s">
        <v>5010</v>
      </c>
      <c r="CW59" s="2903" t="str">
        <f t="shared" si="22"/>
        <v/>
      </c>
      <c r="CX59" s="5267">
        <f>VLOOKUP("長野県",'R4_raw'!$F$15:$CGU$115,MATCH(H59,'R4_raw'!$F$13:$CGU$13,0),FALSE)</f>
        <v>0.19251131003946481</v>
      </c>
      <c r="CY59" s="5267"/>
      <c r="CZ59" s="2489" t="s">
        <v>5008</v>
      </c>
    </row>
    <row r="60" spans="1:107" ht="15.75" customHeight="1" x14ac:dyDescent="0.2">
      <c r="A60" s="2016" t="s">
        <v>6322</v>
      </c>
      <c r="B60" s="1889"/>
      <c r="C60" s="1889"/>
      <c r="D60" s="2017" t="s">
        <v>7120</v>
      </c>
      <c r="E60" s="2017" t="s">
        <v>7121</v>
      </c>
      <c r="F60" s="2017" t="s">
        <v>7122</v>
      </c>
      <c r="G60" s="2016" t="s">
        <v>6338</v>
      </c>
      <c r="H60" s="2016" t="s">
        <v>6339</v>
      </c>
      <c r="I60" s="2016" t="s">
        <v>6340</v>
      </c>
      <c r="J60" s="2016"/>
      <c r="N60" s="5236"/>
      <c r="O60" s="3738"/>
      <c r="P60" s="1872" t="s">
        <v>5054</v>
      </c>
      <c r="Q60" s="24"/>
      <c r="R60" s="24"/>
      <c r="S60" s="24"/>
      <c r="T60" s="24"/>
      <c r="U60" s="24"/>
      <c r="V60" s="24"/>
      <c r="W60" s="24"/>
      <c r="X60" s="24"/>
      <c r="Y60" s="24"/>
      <c r="Z60" s="24"/>
      <c r="AA60" s="24"/>
      <c r="AB60" s="24"/>
      <c r="AC60" s="24"/>
      <c r="AD60" s="24"/>
      <c r="AE60" s="2111"/>
      <c r="AF60" s="2111"/>
      <c r="AG60" s="24"/>
      <c r="AH60" s="24"/>
      <c r="AI60" s="4632" t="str">
        <f>VLOOKUP($DG$3,'R4_raw'!$F$15:$CGU$115,MATCH(A60,'R4_raw'!$F$13:$CGU$13,0),FALSE)</f>
        <v>×</v>
      </c>
      <c r="AJ60" s="4632"/>
      <c r="AK60" s="4635">
        <f>VLOOKUP("長野県",'R4_raw'!$F$15:$CGU$115,MATCH(A60,'R4_raw'!$F$13:$CGU$13,0),FALSE)</f>
        <v>34</v>
      </c>
      <c r="AL60" s="4635"/>
      <c r="AM60" s="24" t="s">
        <v>100</v>
      </c>
      <c r="AN60" s="24"/>
      <c r="AO60" s="5208">
        <f>IFERROR(AK60/77*100,0)</f>
        <v>44.155844155844157</v>
      </c>
      <c r="AP60" s="5208"/>
      <c r="AQ60" s="315" t="s">
        <v>80</v>
      </c>
      <c r="AS60" s="396"/>
      <c r="AT60" s="2113" t="s">
        <v>4991</v>
      </c>
      <c r="AU60" s="22"/>
      <c r="AV60" s="22"/>
      <c r="AW60" s="22"/>
      <c r="AX60" s="22"/>
      <c r="AY60" s="22"/>
      <c r="AZ60" s="22"/>
      <c r="BA60" s="22"/>
      <c r="BB60" s="22"/>
      <c r="BC60" s="22"/>
      <c r="BD60" s="22"/>
      <c r="BE60" s="4570">
        <f>VLOOKUP($DG$3,'R4_raw'!$F$15:$CGU$115,MATCH(D60,'R4_raw'!$F$13:$CGU$13,0),FALSE)</f>
        <v>0</v>
      </c>
      <c r="BF60" s="4570"/>
      <c r="BG60" s="2136" t="s">
        <v>5059</v>
      </c>
      <c r="BH60" s="2121"/>
      <c r="BI60" s="5209">
        <f>VLOOKUP($DG$3,'R4_raw'!$F$15:$CGU$115,MATCH(E60,'R4_raw'!$F$13:$CGU$13,0),FALSE)</f>
        <v>0</v>
      </c>
      <c r="BJ60" s="5209"/>
      <c r="BK60" s="2136" t="s">
        <v>5059</v>
      </c>
      <c r="BL60" s="2121"/>
      <c r="BM60" s="2121"/>
      <c r="BN60" s="4590">
        <f>VLOOKUP($DG$3,'R4_raw'!$F$15:$CGU$115,MATCH(F60,'R4_raw'!$F$13:$CGU$13,0),FALSE)</f>
        <v>4</v>
      </c>
      <c r="BO60" s="4590"/>
      <c r="BP60" s="24" t="s">
        <v>4</v>
      </c>
      <c r="BQ60" s="3072" t="str">
        <f t="shared" si="21"/>
        <v>★</v>
      </c>
      <c r="BR60" s="2121"/>
      <c r="BS60" s="5211">
        <f>VLOOKUP("長野県",'R4_raw'!$F$15:$CGU$115,MATCH(E60,'R4_raw'!$F$13:$CGU$13,0),FALSE)</f>
        <v>6.1114701599830103E-3</v>
      </c>
      <c r="BT60" s="5211"/>
      <c r="BU60" s="2476" t="s">
        <v>5059</v>
      </c>
      <c r="BV60" s="446"/>
      <c r="BW60" s="396"/>
      <c r="BX60" s="5265" t="s">
        <v>5146</v>
      </c>
      <c r="BY60" s="2138" t="s">
        <v>5067</v>
      </c>
      <c r="BZ60" s="1790"/>
      <c r="CA60" s="1790"/>
      <c r="CB60" s="1790"/>
      <c r="CC60" s="1790"/>
      <c r="CD60" s="1790"/>
      <c r="CE60" s="1790"/>
      <c r="CF60" s="1790"/>
      <c r="CG60" s="1790"/>
      <c r="CH60" s="1791"/>
      <c r="CI60" s="1790"/>
      <c r="CJ60" s="1790"/>
      <c r="CK60" s="1790"/>
      <c r="CL60" s="1792"/>
      <c r="CM60" s="1792"/>
      <c r="CN60" s="4771">
        <f>VLOOKUP($DG$3,'R4_raw'!$F$15:$CGU$115,MATCH(G60,'R4_raw'!$F$13:$CGU$13,0),FALSE)</f>
        <v>70</v>
      </c>
      <c r="CO60" s="4771"/>
      <c r="CP60" s="1794" t="s">
        <v>5008</v>
      </c>
      <c r="CQ60" s="1793"/>
      <c r="CR60" s="5171">
        <f>VLOOKUP($DG$3,'R4_raw'!$F$15:$CGU$115,MATCH(H60,'R4_raw'!$F$13:$CGU$13,0),FALSE)</f>
        <v>0.62781958258966608</v>
      </c>
      <c r="CS60" s="5171"/>
      <c r="CT60" s="2308" t="s">
        <v>5008</v>
      </c>
      <c r="CU60" s="3616">
        <f>VLOOKUP($DG$3,'R4_raw'!$F$15:$CGU$115,MATCH(I60,'R4_raw'!$F$13:$CGU$13,0),FALSE)</f>
        <v>36</v>
      </c>
      <c r="CV60" s="1790" t="s">
        <v>5010</v>
      </c>
      <c r="CW60" s="2901" t="str">
        <f t="shared" si="22"/>
        <v/>
      </c>
      <c r="CX60" s="5268">
        <f>VLOOKUP("長野県",'R4_raw'!$F$15:$CGU$115,MATCH(H60,'R4_raw'!$F$13:$CGU$13,0),FALSE)</f>
        <v>0.55614378455845392</v>
      </c>
      <c r="CY60" s="5268"/>
      <c r="CZ60" s="2488" t="s">
        <v>5008</v>
      </c>
      <c r="DA60" s="446"/>
      <c r="DB60" s="446"/>
      <c r="DC60" s="446"/>
    </row>
    <row r="61" spans="1:107" ht="15.75" customHeight="1" x14ac:dyDescent="0.2">
      <c r="A61" s="2016" t="s">
        <v>6323</v>
      </c>
      <c r="B61" s="1889"/>
      <c r="C61" s="1889"/>
      <c r="D61" s="2017" t="s">
        <v>7123</v>
      </c>
      <c r="E61" s="2017" t="s">
        <v>7124</v>
      </c>
      <c r="F61" s="2017" t="s">
        <v>7125</v>
      </c>
      <c r="G61" s="2016" t="s">
        <v>6341</v>
      </c>
      <c r="H61" s="2016" t="s">
        <v>8845</v>
      </c>
      <c r="I61" s="2016" t="s">
        <v>6343</v>
      </c>
      <c r="J61" s="2016"/>
      <c r="N61" s="5236"/>
      <c r="O61" s="3738"/>
      <c r="P61" s="1872" t="s">
        <v>5052</v>
      </c>
      <c r="Q61" s="24"/>
      <c r="R61" s="24"/>
      <c r="S61" s="24"/>
      <c r="T61" s="24"/>
      <c r="U61" s="24"/>
      <c r="V61" s="24"/>
      <c r="W61" s="24"/>
      <c r="X61" s="24"/>
      <c r="Y61" s="24"/>
      <c r="Z61" s="27"/>
      <c r="AA61" s="24"/>
      <c r="AB61" s="24"/>
      <c r="AC61" s="24"/>
      <c r="AD61" s="24"/>
      <c r="AE61" s="2111"/>
      <c r="AF61" s="2111"/>
      <c r="AG61" s="24"/>
      <c r="AH61" s="24"/>
      <c r="AI61" s="4632" t="str">
        <f>VLOOKUP($DG$3,'R4_raw'!$F$15:$CGU$115,MATCH(A61,'R4_raw'!$F$13:$CGU$13,0),FALSE)</f>
        <v>×</v>
      </c>
      <c r="AJ61" s="4632"/>
      <c r="AK61" s="4635">
        <f>VLOOKUP("長野県",'R4_raw'!$F$15:$CGU$115,MATCH(A61,'R4_raw'!$F$13:$CGU$13,0),FALSE)</f>
        <v>32</v>
      </c>
      <c r="AL61" s="4635"/>
      <c r="AM61" s="24" t="s">
        <v>100</v>
      </c>
      <c r="AN61" s="24"/>
      <c r="AO61" s="5208">
        <f>IFERROR(AK61/77*100,0)</f>
        <v>41.558441558441558</v>
      </c>
      <c r="AP61" s="5208"/>
      <c r="AQ61" s="315" t="s">
        <v>80</v>
      </c>
      <c r="AS61" s="396"/>
      <c r="AT61" s="2113" t="s">
        <v>4992</v>
      </c>
      <c r="AU61" s="22"/>
      <c r="AV61" s="22"/>
      <c r="AW61" s="22"/>
      <c r="AX61" s="22"/>
      <c r="AY61" s="22"/>
      <c r="AZ61" s="22"/>
      <c r="BA61" s="22"/>
      <c r="BB61" s="22"/>
      <c r="BC61" s="22"/>
      <c r="BD61" s="22"/>
      <c r="BE61" s="4570">
        <f>VLOOKUP($DG$3,'R4_raw'!$F$15:$CGU$115,MATCH(D61,'R4_raw'!$F$13:$CGU$13,0),FALSE)</f>
        <v>0</v>
      </c>
      <c r="BF61" s="4570"/>
      <c r="BG61" s="2136" t="s">
        <v>5059</v>
      </c>
      <c r="BH61" s="2121"/>
      <c r="BI61" s="5209">
        <f>VLOOKUP($DG$3,'R4_raw'!$F$15:$CGU$115,MATCH(E61,'R4_raw'!$F$13:$CGU$13,0),FALSE)</f>
        <v>0</v>
      </c>
      <c r="BJ61" s="5209"/>
      <c r="BK61" s="2136" t="s">
        <v>5059</v>
      </c>
      <c r="BL61" s="2121"/>
      <c r="BM61" s="2121"/>
      <c r="BN61" s="4590">
        <f>VLOOKUP($DG$3,'R4_raw'!$F$15:$CGU$115,MATCH(F61,'R4_raw'!$F$13:$CGU$13,0),FALSE)</f>
        <v>19</v>
      </c>
      <c r="BO61" s="4590"/>
      <c r="BP61" s="24" t="s">
        <v>4</v>
      </c>
      <c r="BQ61" s="27" t="str">
        <f t="shared" si="21"/>
        <v/>
      </c>
      <c r="BR61" s="2121"/>
      <c r="BS61" s="5211">
        <f>VLOOKUP("長野県",'R4_raw'!$F$15:$CGU$115,MATCH(E61,'R4_raw'!$F$13:$CGU$13,0),FALSE)</f>
        <v>3.3613085879906558E-2</v>
      </c>
      <c r="BT61" s="5211"/>
      <c r="BU61" s="2476" t="s">
        <v>5059</v>
      </c>
      <c r="BV61" s="446"/>
      <c r="BW61" s="396"/>
      <c r="BX61" s="5265"/>
      <c r="BY61" s="2139" t="s">
        <v>5068</v>
      </c>
      <c r="BZ61" s="24"/>
      <c r="CA61" s="24"/>
      <c r="CB61" s="24"/>
      <c r="CC61" s="24"/>
      <c r="CD61" s="24"/>
      <c r="CE61" s="24"/>
      <c r="CF61" s="24"/>
      <c r="CG61" s="24"/>
      <c r="CH61" s="27"/>
      <c r="CI61" s="24"/>
      <c r="CJ61" s="24"/>
      <c r="CK61" s="24"/>
      <c r="CL61" s="450"/>
      <c r="CM61" s="450"/>
      <c r="CN61" s="4570">
        <f>VLOOKUP($DG$3,'R4_raw'!$F$15:$CGU$115,MATCH(G61,'R4_raw'!$F$13:$CGU$13,0),FALSE)</f>
        <v>2</v>
      </c>
      <c r="CO61" s="4570"/>
      <c r="CP61" s="500" t="s">
        <v>5008</v>
      </c>
      <c r="CQ61" s="2010"/>
      <c r="CR61" s="5033">
        <f>VLOOKUP($DG$3,'R4_raw'!$F$15:$CGU$115,MATCH(H61,'R4_raw'!$F$13:$CGU$13,0),FALSE)</f>
        <v>1.7937702359704745E-2</v>
      </c>
      <c r="CS61" s="5033"/>
      <c r="CT61" s="454" t="s">
        <v>5008</v>
      </c>
      <c r="CU61" s="3199">
        <f>VLOOKUP($DG$3,'R4_raw'!$F$15:$CGU$115,MATCH(I61,'R4_raw'!$F$13:$CGU$13,0),FALSE)</f>
        <v>12</v>
      </c>
      <c r="CV61" s="24" t="s">
        <v>5010</v>
      </c>
      <c r="CW61" s="3071" t="str">
        <f t="shared" si="22"/>
        <v>★</v>
      </c>
      <c r="CX61" s="5211">
        <f>VLOOKUP("長野県",'R4_raw'!$F$15:$CGU$115,MATCH(H61,'R4_raw'!$F$13:$CGU$13,0),FALSE)</f>
        <v>1.9862278019944786E-2</v>
      </c>
      <c r="CY61" s="5211"/>
      <c r="CZ61" s="2485" t="s">
        <v>5008</v>
      </c>
    </row>
    <row r="62" spans="1:107" ht="15.75" customHeight="1" x14ac:dyDescent="0.2">
      <c r="A62" s="2016" t="s">
        <v>6324</v>
      </c>
      <c r="B62" s="1889"/>
      <c r="C62" s="1889"/>
      <c r="D62" s="2017" t="s">
        <v>7126</v>
      </c>
      <c r="E62" s="2017" t="s">
        <v>7127</v>
      </c>
      <c r="F62" s="2017" t="s">
        <v>7128</v>
      </c>
      <c r="G62" s="2016" t="s">
        <v>6344</v>
      </c>
      <c r="H62" s="2016" t="s">
        <v>6345</v>
      </c>
      <c r="I62" s="2016" t="s">
        <v>6346</v>
      </c>
      <c r="J62" s="2016"/>
      <c r="N62" s="5236"/>
      <c r="O62" s="3738"/>
      <c r="P62" s="1872" t="s">
        <v>5055</v>
      </c>
      <c r="Q62" s="24"/>
      <c r="R62" s="24"/>
      <c r="S62" s="24"/>
      <c r="T62" s="24"/>
      <c r="U62" s="24"/>
      <c r="V62" s="24"/>
      <c r="W62" s="24"/>
      <c r="X62" s="24"/>
      <c r="Y62" s="24"/>
      <c r="Z62" s="24"/>
      <c r="AA62" s="24"/>
      <c r="AB62" s="24"/>
      <c r="AC62" s="24"/>
      <c r="AD62" s="24"/>
      <c r="AE62" s="2111"/>
      <c r="AF62" s="2111"/>
      <c r="AG62" s="24"/>
      <c r="AH62" s="24"/>
      <c r="AI62" s="4632" t="str">
        <f>VLOOKUP($DG$3,'R4_raw'!$F$15:$CGU$115,MATCH(A62,'R4_raw'!$F$13:$CGU$13,0),FALSE)</f>
        <v>〇</v>
      </c>
      <c r="AJ62" s="4632"/>
      <c r="AK62" s="4635">
        <f>VLOOKUP("長野県",'R4_raw'!$F$15:$CGU$115,MATCH(A62,'R4_raw'!$F$13:$CGU$13,0),FALSE)</f>
        <v>29</v>
      </c>
      <c r="AL62" s="4635"/>
      <c r="AM62" s="24" t="s">
        <v>100</v>
      </c>
      <c r="AN62" s="24"/>
      <c r="AO62" s="5208">
        <f>IFERROR(AK62/77*100,0)</f>
        <v>37.662337662337663</v>
      </c>
      <c r="AP62" s="5208"/>
      <c r="AQ62" s="315" t="s">
        <v>80</v>
      </c>
      <c r="AS62" s="396"/>
      <c r="AT62" s="2113" t="s">
        <v>4993</v>
      </c>
      <c r="AU62" s="22"/>
      <c r="AV62" s="22"/>
      <c r="AW62" s="22"/>
      <c r="AX62" s="22"/>
      <c r="AY62" s="22"/>
      <c r="AZ62" s="22"/>
      <c r="BA62" s="22"/>
      <c r="BB62" s="22"/>
      <c r="BC62" s="22"/>
      <c r="BD62" s="22"/>
      <c r="BE62" s="4570">
        <f>VLOOKUP($DG$3,'R4_raw'!$F$15:$CGU$115,MATCH(D62,'R4_raw'!$F$13:$CGU$13,0),FALSE)</f>
        <v>0</v>
      </c>
      <c r="BF62" s="4570"/>
      <c r="BG62" s="2136" t="s">
        <v>5059</v>
      </c>
      <c r="BH62" s="2121"/>
      <c r="BI62" s="5209">
        <f>VLOOKUP($DG$3,'R4_raw'!$F$15:$CGU$115,MATCH(E62,'R4_raw'!$F$13:$CGU$13,0),FALSE)</f>
        <v>0</v>
      </c>
      <c r="BJ62" s="5209"/>
      <c r="BK62" s="2136" t="s">
        <v>5059</v>
      </c>
      <c r="BL62" s="2121"/>
      <c r="BM62" s="2121"/>
      <c r="BN62" s="4590">
        <f>VLOOKUP($DG$3,'R4_raw'!$F$15:$CGU$115,MATCH(F62,'R4_raw'!$F$13:$CGU$13,0),FALSE)</f>
        <v>30</v>
      </c>
      <c r="BO62" s="4590"/>
      <c r="BP62" s="24" t="s">
        <v>4</v>
      </c>
      <c r="BQ62" s="3901" t="str">
        <f t="shared" si="21"/>
        <v/>
      </c>
      <c r="BR62" s="2121"/>
      <c r="BS62" s="5211">
        <f>VLOOKUP("長野県",'R4_raw'!$F$15:$CGU$115,MATCH(E62,'R4_raw'!$F$13:$CGU$13,0),FALSE)</f>
        <v>7.6393376999787627E-2</v>
      </c>
      <c r="BT62" s="5211"/>
      <c r="BU62" s="2476" t="s">
        <v>5059</v>
      </c>
      <c r="BV62" s="446"/>
      <c r="BW62" s="396"/>
      <c r="BX62" s="5265"/>
      <c r="BY62" s="2139" t="s">
        <v>5069</v>
      </c>
      <c r="BZ62" s="24"/>
      <c r="CA62" s="24"/>
      <c r="CB62" s="24"/>
      <c r="CC62" s="24"/>
      <c r="CD62" s="24"/>
      <c r="CE62" s="24"/>
      <c r="CF62" s="24"/>
      <c r="CG62" s="24"/>
      <c r="CH62" s="27"/>
      <c r="CI62" s="24"/>
      <c r="CJ62" s="24"/>
      <c r="CK62" s="24"/>
      <c r="CL62" s="450"/>
      <c r="CM62" s="450"/>
      <c r="CN62" s="4570">
        <f>VLOOKUP($DG$3,'R4_raw'!$F$15:$CGU$115,MATCH(G62,'R4_raw'!$F$13:$CGU$13,0),FALSE)</f>
        <v>0</v>
      </c>
      <c r="CO62" s="4570"/>
      <c r="CP62" s="500" t="s">
        <v>5008</v>
      </c>
      <c r="CQ62" s="2010"/>
      <c r="CR62" s="5033">
        <f>VLOOKUP($DG$3,'R4_raw'!$F$15:$CGU$115,MATCH(H62,'R4_raw'!$F$13:$CGU$13,0),FALSE)</f>
        <v>0</v>
      </c>
      <c r="CS62" s="5033"/>
      <c r="CT62" s="454" t="s">
        <v>5008</v>
      </c>
      <c r="CU62" s="3199">
        <f>VLOOKUP($DG$3,'R4_raw'!$F$15:$CGU$115,MATCH(I62,'R4_raw'!$F$13:$CGU$13,0),FALSE)</f>
        <v>14</v>
      </c>
      <c r="CV62" s="24" t="s">
        <v>5010</v>
      </c>
      <c r="CW62" s="3071" t="str">
        <f t="shared" si="22"/>
        <v>★</v>
      </c>
      <c r="CX62" s="5211">
        <f>VLOOKUP("長野県",'R4_raw'!$F$15:$CGU$115,MATCH(H62,'R4_raw'!$F$13:$CGU$13,0),FALSE)</f>
        <v>4.4308158659876827E-2</v>
      </c>
      <c r="CY62" s="5211"/>
      <c r="CZ62" s="2485" t="s">
        <v>5008</v>
      </c>
    </row>
    <row r="63" spans="1:107" ht="15.75" customHeight="1" thickBot="1" x14ac:dyDescent="0.25">
      <c r="A63" s="2016" t="s">
        <v>6325</v>
      </c>
      <c r="B63" s="1889"/>
      <c r="C63" s="1889"/>
      <c r="D63" s="2017" t="s">
        <v>7129</v>
      </c>
      <c r="E63" s="2017" t="s">
        <v>7130</v>
      </c>
      <c r="F63" s="2017" t="s">
        <v>7131</v>
      </c>
      <c r="G63" s="2016" t="s">
        <v>6347</v>
      </c>
      <c r="H63" s="2016" t="s">
        <v>6348</v>
      </c>
      <c r="I63" s="2016" t="s">
        <v>6349</v>
      </c>
      <c r="J63" s="2016"/>
      <c r="N63" s="5236"/>
      <c r="O63" s="3740"/>
      <c r="P63" s="3548" t="s">
        <v>5056</v>
      </c>
      <c r="Q63" s="310"/>
      <c r="R63" s="310"/>
      <c r="S63" s="310"/>
      <c r="T63" s="310"/>
      <c r="U63" s="310"/>
      <c r="V63" s="310"/>
      <c r="W63" s="310"/>
      <c r="X63" s="310"/>
      <c r="Y63" s="310"/>
      <c r="Z63" s="310"/>
      <c r="AA63" s="310"/>
      <c r="AB63" s="310"/>
      <c r="AC63" s="310"/>
      <c r="AD63" s="310"/>
      <c r="AE63" s="2469"/>
      <c r="AF63" s="2469"/>
      <c r="AG63" s="310"/>
      <c r="AH63" s="310"/>
      <c r="AI63" s="5237" t="str">
        <f>VLOOKUP($DG$3,'R4_raw'!$F$15:$CGU$115,MATCH(A63,'R4_raw'!$F$13:$CGU$13,0),FALSE)</f>
        <v>×</v>
      </c>
      <c r="AJ63" s="5237"/>
      <c r="AK63" s="5210">
        <f>VLOOKUP("長野県",'R4_raw'!$F$15:$CGU$115,MATCH(A63,'R4_raw'!$F$13:$CGU$13,0),FALSE)</f>
        <v>12</v>
      </c>
      <c r="AL63" s="5210"/>
      <c r="AM63" s="310" t="s">
        <v>100</v>
      </c>
      <c r="AN63" s="310"/>
      <c r="AO63" s="5239">
        <f>IFERROR(AK63/77*100,0)</f>
        <v>15.584415584415584</v>
      </c>
      <c r="AP63" s="5239"/>
      <c r="AQ63" s="321" t="s">
        <v>80</v>
      </c>
      <c r="AR63" s="1718"/>
      <c r="AS63" s="2477"/>
      <c r="AT63" s="2478" t="s">
        <v>4994</v>
      </c>
      <c r="AU63" s="304"/>
      <c r="AV63" s="304"/>
      <c r="AW63" s="304"/>
      <c r="AX63" s="304"/>
      <c r="AY63" s="304"/>
      <c r="AZ63" s="304"/>
      <c r="BA63" s="304"/>
      <c r="BB63" s="304"/>
      <c r="BC63" s="304"/>
      <c r="BD63" s="304"/>
      <c r="BE63" s="4634">
        <f>VLOOKUP($DG$3,'R4_raw'!$F$15:$CGU$115,MATCH(D63,'R4_raw'!$F$13:$CGU$13,0),FALSE)</f>
        <v>1</v>
      </c>
      <c r="BF63" s="4634"/>
      <c r="BG63" s="2479" t="s">
        <v>5059</v>
      </c>
      <c r="BH63" s="1805"/>
      <c r="BI63" s="5212">
        <f>VLOOKUP($DG$3,'R4_raw'!$F$15:$CGU$115,MATCH(E63,'R4_raw'!$F$13:$CGU$13,0),FALSE)</f>
        <v>8.9688511798523725E-3</v>
      </c>
      <c r="BJ63" s="5212"/>
      <c r="BK63" s="2480" t="s">
        <v>5059</v>
      </c>
      <c r="BL63" s="2169"/>
      <c r="BM63" s="2169"/>
      <c r="BN63" s="4643">
        <f>VLOOKUP($DG$3,'R4_raw'!$F$15:$CGU$115,MATCH(F63,'R4_raw'!$F$13:$CGU$13,0),FALSE)</f>
        <v>4</v>
      </c>
      <c r="BO63" s="4643"/>
      <c r="BP63" s="310" t="s">
        <v>4</v>
      </c>
      <c r="BQ63" s="3073" t="str">
        <f t="shared" si="21"/>
        <v>★</v>
      </c>
      <c r="BR63" s="2169"/>
      <c r="BS63" s="5269">
        <f>VLOOKUP("長野県",'R4_raw'!$F$15:$CGU$115,MATCH(E63,'R4_raw'!$F$13:$CGU$13,0),FALSE)</f>
        <v>7.639337699978762E-3</v>
      </c>
      <c r="BT63" s="5269"/>
      <c r="BU63" s="2481" t="s">
        <v>5059</v>
      </c>
      <c r="BV63" s="446"/>
      <c r="BW63" s="2477"/>
      <c r="BX63" s="5266"/>
      <c r="BY63" s="2490" t="s">
        <v>5070</v>
      </c>
      <c r="BZ63" s="305"/>
      <c r="CA63" s="305"/>
      <c r="CB63" s="305"/>
      <c r="CC63" s="305"/>
      <c r="CD63" s="305"/>
      <c r="CE63" s="305"/>
      <c r="CF63" s="305"/>
      <c r="CG63" s="305"/>
      <c r="CH63" s="338"/>
      <c r="CI63" s="305"/>
      <c r="CJ63" s="305"/>
      <c r="CK63" s="305"/>
      <c r="CL63" s="2491"/>
      <c r="CM63" s="2492"/>
      <c r="CN63" s="4634">
        <f>VLOOKUP($DG$3,'R4_raw'!$F$15:$CGU$115,MATCH(G63,'R4_raw'!$F$13:$CGU$13,0),FALSE)</f>
        <v>32</v>
      </c>
      <c r="CO63" s="4634"/>
      <c r="CP63" s="1607" t="s">
        <v>5008</v>
      </c>
      <c r="CQ63" s="2426"/>
      <c r="CR63" s="5029">
        <f>VLOOKUP($DG$3,'R4_raw'!$F$15:$CGU$115,MATCH(H63,'R4_raw'!$F$13:$CGU$13,0),FALSE)</f>
        <v>0.28700323775527592</v>
      </c>
      <c r="CS63" s="5029"/>
      <c r="CT63" s="455" t="s">
        <v>5008</v>
      </c>
      <c r="CU63" s="3604">
        <f>VLOOKUP($DG$3,'R4_raw'!$F$15:$CGU$115,MATCH(I63,'R4_raw'!$F$13:$CGU$13,0),FALSE)</f>
        <v>38</v>
      </c>
      <c r="CV63" s="310" t="s">
        <v>5010</v>
      </c>
      <c r="CW63" s="2904" t="str">
        <f t="shared" si="22"/>
        <v/>
      </c>
      <c r="CX63" s="5269">
        <f>VLOOKUP("長野県",'R4_raw'!$F$15:$CGU$115,MATCH(H63,'R4_raw'!$F$13:$CGU$13,0),FALSE)</f>
        <v>0.31321284569912927</v>
      </c>
      <c r="CY63" s="5269"/>
      <c r="CZ63" s="2486" t="s">
        <v>5008</v>
      </c>
    </row>
    <row r="64" spans="1:107" ht="6" customHeight="1" x14ac:dyDescent="0.2">
      <c r="AB64" s="7"/>
      <c r="AC64" s="7"/>
      <c r="AD64" s="7"/>
      <c r="AG64" s="7"/>
      <c r="AH64" s="7"/>
      <c r="AI64" s="7"/>
      <c r="AK64" s="7"/>
      <c r="AL64" s="7"/>
      <c r="AN64" s="7"/>
      <c r="AO64" s="7"/>
      <c r="BH64" s="7"/>
      <c r="BI64" s="7"/>
      <c r="BJ64" s="7"/>
      <c r="BK64" s="7"/>
      <c r="BL64" s="7"/>
      <c r="BM64" s="7"/>
      <c r="BN64" s="7"/>
      <c r="BO64" s="7"/>
      <c r="BP64" s="7"/>
      <c r="BQ64" s="7"/>
      <c r="BR64" s="7"/>
      <c r="BS64" s="7"/>
      <c r="BT64" s="7"/>
      <c r="BU64" s="7"/>
      <c r="CH64" s="7"/>
      <c r="CL64" s="7"/>
      <c r="CM64" s="7"/>
      <c r="CP64" s="7"/>
      <c r="CQ64" s="7"/>
      <c r="CS64" s="7"/>
      <c r="CT64" s="7"/>
      <c r="CV64" s="7"/>
      <c r="CW64" s="7"/>
      <c r="CX64" s="7"/>
      <c r="CY64" s="7"/>
    </row>
    <row r="65" spans="28:103" ht="15.75" customHeight="1" x14ac:dyDescent="0.2">
      <c r="AB65" s="7"/>
      <c r="AC65" s="7"/>
      <c r="AD65" s="7"/>
      <c r="AG65" s="7"/>
      <c r="AH65" s="7"/>
      <c r="AI65" s="7"/>
      <c r="AK65" s="7"/>
      <c r="AL65" s="7"/>
      <c r="AN65" s="7"/>
      <c r="AO65" s="7"/>
      <c r="BH65" s="7"/>
      <c r="BI65" s="7"/>
      <c r="BJ65" s="7"/>
      <c r="BK65" s="7"/>
      <c r="BL65" s="7"/>
      <c r="BM65" s="7"/>
      <c r="BN65" s="7"/>
      <c r="BO65" s="7"/>
      <c r="BP65" s="7"/>
      <c r="BQ65" s="7"/>
      <c r="BR65" s="7"/>
      <c r="BS65" s="7"/>
      <c r="BT65" s="7"/>
      <c r="BU65" s="7"/>
      <c r="CH65" s="7"/>
      <c r="CL65" s="7"/>
      <c r="CM65" s="7"/>
      <c r="CP65" s="7"/>
      <c r="CQ65" s="7"/>
      <c r="CS65" s="7"/>
      <c r="CT65" s="7"/>
      <c r="CV65" s="7"/>
      <c r="CW65" s="7"/>
      <c r="CX65" s="7"/>
      <c r="CY65" s="7"/>
    </row>
    <row r="66" spans="28:103" ht="15.75" customHeight="1" x14ac:dyDescent="0.2">
      <c r="AB66" s="7"/>
      <c r="AC66" s="7"/>
      <c r="AD66" s="7"/>
      <c r="AG66" s="7"/>
      <c r="AH66" s="7"/>
      <c r="AI66" s="7"/>
      <c r="AK66" s="7"/>
      <c r="AL66" s="7"/>
      <c r="AN66" s="7"/>
      <c r="AO66" s="7"/>
      <c r="BH66" s="7"/>
      <c r="BI66" s="7"/>
      <c r="BJ66" s="7"/>
      <c r="BK66" s="7"/>
      <c r="BL66" s="7"/>
      <c r="BM66" s="7"/>
      <c r="BN66" s="7"/>
      <c r="BO66" s="7"/>
      <c r="BP66" s="7"/>
      <c r="BQ66" s="7"/>
      <c r="BR66" s="7"/>
      <c r="BS66" s="7"/>
      <c r="BT66" s="7"/>
      <c r="BU66" s="7"/>
      <c r="CH66" s="7"/>
      <c r="CL66" s="7"/>
      <c r="CM66" s="7"/>
      <c r="CP66" s="7"/>
      <c r="CQ66" s="7"/>
      <c r="CS66" s="7"/>
      <c r="CT66" s="7"/>
      <c r="CV66" s="7"/>
      <c r="CW66" s="7"/>
      <c r="CX66" s="7"/>
      <c r="CY66" s="7"/>
    </row>
    <row r="67" spans="28:103" ht="13.5" x14ac:dyDescent="0.2">
      <c r="AB67" s="7"/>
      <c r="AC67" s="7"/>
      <c r="AD67" s="7"/>
      <c r="AG67" s="7"/>
      <c r="AH67" s="7"/>
      <c r="AI67" s="7"/>
      <c r="AK67" s="7"/>
      <c r="AL67" s="7"/>
      <c r="AN67" s="7"/>
      <c r="AO67" s="7"/>
      <c r="BH67" s="7"/>
      <c r="BI67" s="7"/>
      <c r="BJ67" s="7"/>
      <c r="BK67" s="7"/>
      <c r="BL67" s="7"/>
      <c r="BM67" s="7"/>
      <c r="BN67" s="7"/>
      <c r="BO67" s="7"/>
      <c r="BP67" s="7"/>
      <c r="BQ67" s="7"/>
      <c r="BR67" s="7"/>
      <c r="BS67" s="7"/>
      <c r="BT67" s="7"/>
      <c r="BU67" s="7"/>
      <c r="BX67" s="446"/>
      <c r="BY67" s="446"/>
      <c r="BZ67" s="446"/>
      <c r="CA67" s="446"/>
      <c r="CB67" s="446"/>
      <c r="CC67" s="446"/>
      <c r="CD67" s="446"/>
      <c r="CE67" s="446"/>
      <c r="CF67" s="446"/>
      <c r="CG67" s="446"/>
      <c r="CH67" s="446"/>
      <c r="CI67" s="446"/>
      <c r="CJ67" s="446"/>
      <c r="CK67" s="446"/>
      <c r="CL67" s="446"/>
      <c r="CM67" s="446"/>
    </row>
    <row r="68" spans="28:103" ht="13.5" x14ac:dyDescent="0.2">
      <c r="AB68" s="7"/>
      <c r="AC68" s="7"/>
      <c r="AD68" s="7"/>
      <c r="AG68" s="7"/>
      <c r="AH68" s="7"/>
      <c r="AI68" s="7"/>
      <c r="AK68" s="7"/>
      <c r="AL68" s="7"/>
      <c r="AN68" s="7"/>
      <c r="AO68" s="7"/>
      <c r="BH68" s="7"/>
      <c r="BI68" s="7"/>
      <c r="BJ68" s="7"/>
      <c r="BK68" s="7"/>
      <c r="BL68" s="7"/>
      <c r="BM68" s="7"/>
      <c r="BN68" s="7"/>
      <c r="BO68" s="7"/>
      <c r="BP68" s="7"/>
      <c r="BQ68" s="7"/>
      <c r="BR68" s="7"/>
      <c r="BS68" s="7"/>
      <c r="BT68" s="7"/>
      <c r="BU68" s="7"/>
      <c r="BX68" s="446"/>
      <c r="BY68" s="446"/>
      <c r="BZ68" s="446"/>
      <c r="CA68" s="446"/>
      <c r="CB68" s="446"/>
      <c r="CC68" s="446"/>
      <c r="CD68" s="446"/>
      <c r="CE68" s="446"/>
      <c r="CF68" s="446"/>
      <c r="CG68" s="446"/>
      <c r="CH68" s="446"/>
      <c r="CI68" s="446"/>
      <c r="CJ68" s="446"/>
      <c r="CK68" s="446"/>
      <c r="CL68" s="446"/>
      <c r="CM68" s="446"/>
    </row>
    <row r="69" spans="28:103" ht="13.5" x14ac:dyDescent="0.2">
      <c r="AB69" s="7"/>
      <c r="AC69" s="7"/>
      <c r="AD69" s="7"/>
      <c r="AG69" s="7"/>
      <c r="AH69" s="7"/>
      <c r="AI69" s="7"/>
      <c r="AK69" s="7"/>
      <c r="AL69" s="7"/>
      <c r="AN69" s="7"/>
      <c r="AO69" s="7"/>
      <c r="BH69" s="7"/>
      <c r="BI69" s="7"/>
      <c r="BJ69" s="7"/>
      <c r="BK69" s="7"/>
      <c r="BL69" s="7"/>
      <c r="BM69" s="7"/>
      <c r="BN69" s="7"/>
      <c r="BO69" s="7"/>
      <c r="BP69" s="7"/>
      <c r="BQ69" s="7"/>
      <c r="BR69" s="7"/>
      <c r="BS69" s="7"/>
      <c r="BT69" s="7"/>
      <c r="BU69" s="7"/>
      <c r="BX69" s="446"/>
      <c r="BY69" s="446"/>
      <c r="BZ69" s="446"/>
      <c r="CA69" s="446"/>
      <c r="CB69" s="446"/>
      <c r="CC69" s="446"/>
      <c r="CD69" s="446"/>
      <c r="CE69" s="446"/>
      <c r="CF69" s="446"/>
      <c r="CG69" s="446"/>
      <c r="CH69" s="446"/>
      <c r="CI69" s="446"/>
      <c r="CJ69" s="446"/>
      <c r="CK69" s="446"/>
      <c r="CL69" s="446"/>
      <c r="CM69" s="446"/>
    </row>
    <row r="70" spans="28:103" ht="13.5" x14ac:dyDescent="0.2">
      <c r="AB70" s="7"/>
      <c r="AC70" s="7"/>
      <c r="AD70" s="7"/>
      <c r="AG70" s="7"/>
      <c r="AH70" s="7"/>
      <c r="AI70" s="7"/>
      <c r="AK70" s="7"/>
      <c r="AL70" s="7"/>
      <c r="AN70" s="7"/>
      <c r="AO70" s="7"/>
      <c r="BH70" s="7"/>
      <c r="BI70" s="7"/>
      <c r="BJ70" s="7"/>
      <c r="BK70" s="7"/>
      <c r="BL70" s="7"/>
      <c r="BM70" s="7"/>
      <c r="BN70" s="7"/>
      <c r="BO70" s="7"/>
      <c r="BP70" s="7"/>
      <c r="BQ70" s="7"/>
      <c r="BR70" s="7"/>
      <c r="BS70" s="7"/>
      <c r="BT70" s="7"/>
      <c r="BU70" s="7"/>
      <c r="BX70" s="446"/>
      <c r="BY70" s="446"/>
      <c r="BZ70" s="446"/>
      <c r="CA70" s="446"/>
      <c r="CB70" s="446"/>
      <c r="CC70" s="446"/>
      <c r="CD70" s="446"/>
      <c r="CE70" s="446"/>
      <c r="CF70" s="446"/>
      <c r="CG70" s="446"/>
      <c r="CH70" s="446"/>
      <c r="CI70" s="446"/>
      <c r="CJ70" s="446"/>
      <c r="CK70" s="446"/>
      <c r="CL70" s="446"/>
      <c r="CM70" s="446"/>
    </row>
    <row r="71" spans="28:103" ht="13.5" x14ac:dyDescent="0.2">
      <c r="AB71" s="7"/>
      <c r="AC71" s="7"/>
      <c r="AD71" s="7"/>
      <c r="AG71" s="7"/>
      <c r="AH71" s="7"/>
      <c r="AI71" s="7"/>
      <c r="AK71" s="7"/>
      <c r="AL71" s="7"/>
      <c r="AN71" s="7"/>
      <c r="AO71" s="7"/>
      <c r="BH71" s="7"/>
      <c r="BI71" s="7"/>
      <c r="BJ71" s="7"/>
      <c r="BK71" s="7"/>
      <c r="BL71" s="7"/>
      <c r="BM71" s="7"/>
      <c r="BN71" s="7"/>
      <c r="BO71" s="7"/>
      <c r="BP71" s="7"/>
      <c r="BQ71" s="7"/>
      <c r="BR71" s="7"/>
      <c r="BS71" s="7"/>
      <c r="BT71" s="7"/>
      <c r="BU71" s="7"/>
      <c r="BX71" s="446"/>
      <c r="BY71" s="446"/>
      <c r="BZ71" s="446"/>
      <c r="CA71" s="446"/>
      <c r="CB71" s="446"/>
      <c r="CC71" s="446"/>
      <c r="CD71" s="446"/>
      <c r="CE71" s="446"/>
      <c r="CF71" s="446"/>
      <c r="CG71" s="446"/>
      <c r="CH71" s="446"/>
      <c r="CI71" s="446"/>
      <c r="CJ71" s="446"/>
      <c r="CK71" s="446"/>
      <c r="CL71" s="446"/>
      <c r="CM71" s="446"/>
    </row>
    <row r="72" spans="28:103" ht="13.5" x14ac:dyDescent="0.2">
      <c r="AB72" s="7"/>
      <c r="AC72" s="7"/>
      <c r="AD72" s="7"/>
      <c r="AG72" s="7"/>
      <c r="AH72" s="7"/>
      <c r="AI72" s="7"/>
      <c r="AK72" s="7"/>
      <c r="AL72" s="7"/>
      <c r="AN72" s="7"/>
      <c r="AO72" s="7"/>
      <c r="BH72" s="7"/>
      <c r="BI72" s="7"/>
      <c r="BJ72" s="7"/>
      <c r="BK72" s="7"/>
      <c r="BL72" s="7"/>
      <c r="BM72" s="7"/>
      <c r="BN72" s="7"/>
      <c r="BO72" s="7"/>
      <c r="BP72" s="7"/>
      <c r="BQ72" s="7"/>
      <c r="BR72" s="7"/>
      <c r="BS72" s="7"/>
      <c r="BT72" s="7"/>
      <c r="BU72" s="7"/>
      <c r="BX72" s="446"/>
      <c r="BY72" s="446"/>
      <c r="BZ72" s="446"/>
      <c r="CA72" s="446"/>
      <c r="CB72" s="446"/>
      <c r="CC72" s="446"/>
      <c r="CD72" s="446"/>
      <c r="CE72" s="446"/>
      <c r="CF72" s="446"/>
      <c r="CG72" s="446"/>
      <c r="CH72" s="446"/>
      <c r="CI72" s="446"/>
      <c r="CJ72" s="446"/>
      <c r="CK72" s="446"/>
      <c r="CL72" s="446"/>
      <c r="CM72" s="446"/>
    </row>
    <row r="73" spans="28:103" ht="13.5" x14ac:dyDescent="0.2">
      <c r="AB73" s="7"/>
      <c r="AC73" s="7"/>
      <c r="AD73" s="7"/>
      <c r="AG73" s="7"/>
      <c r="AH73" s="7"/>
      <c r="AI73" s="7"/>
      <c r="AK73" s="7"/>
      <c r="AL73" s="7"/>
      <c r="AN73" s="7"/>
      <c r="AO73" s="7"/>
      <c r="BH73" s="7"/>
      <c r="BI73" s="7"/>
      <c r="BJ73" s="7"/>
      <c r="BK73" s="7"/>
      <c r="BL73" s="7"/>
      <c r="BM73" s="7"/>
      <c r="BN73" s="7"/>
      <c r="BO73" s="7"/>
      <c r="BP73" s="7"/>
      <c r="BQ73" s="7"/>
      <c r="BR73" s="7"/>
      <c r="BS73" s="7"/>
      <c r="BT73" s="7"/>
      <c r="BU73" s="7"/>
      <c r="BX73" s="446"/>
      <c r="BY73" s="446"/>
      <c r="BZ73" s="446"/>
      <c r="CA73" s="446"/>
      <c r="CB73" s="446"/>
      <c r="CC73" s="446"/>
      <c r="CD73" s="446"/>
      <c r="CE73" s="446"/>
      <c r="CF73" s="446"/>
      <c r="CG73" s="446"/>
      <c r="CH73" s="446"/>
      <c r="CI73" s="446"/>
      <c r="CJ73" s="446"/>
      <c r="CK73" s="446"/>
      <c r="CL73" s="446"/>
      <c r="CM73" s="446"/>
    </row>
    <row r="74" spans="28:103" x14ac:dyDescent="0.2">
      <c r="BH74" s="7"/>
      <c r="BI74" s="7"/>
      <c r="BJ74" s="7"/>
      <c r="BK74" s="7"/>
      <c r="BL74" s="7"/>
      <c r="BM74" s="7"/>
      <c r="BN74" s="7"/>
      <c r="BO74" s="7"/>
      <c r="BP74" s="7"/>
      <c r="BQ74" s="7"/>
      <c r="BR74" s="7"/>
      <c r="BS74" s="7"/>
      <c r="BT74" s="7"/>
      <c r="BU74" s="7"/>
      <c r="BX74" s="446"/>
      <c r="BY74" s="446"/>
      <c r="BZ74" s="446"/>
      <c r="CA74" s="446"/>
      <c r="CB74" s="446"/>
      <c r="CC74" s="446"/>
      <c r="CD74" s="446"/>
      <c r="CE74" s="446"/>
      <c r="CF74" s="446"/>
      <c r="CG74" s="446"/>
      <c r="CH74" s="446"/>
      <c r="CI74" s="446"/>
      <c r="CJ74" s="446"/>
      <c r="CK74" s="446"/>
      <c r="CL74" s="446"/>
      <c r="CM74" s="446"/>
    </row>
    <row r="75" spans="28:103" x14ac:dyDescent="0.2">
      <c r="BH75" s="7"/>
      <c r="BI75" s="7"/>
      <c r="BJ75" s="7"/>
      <c r="BK75" s="7"/>
      <c r="BL75" s="7"/>
      <c r="BM75" s="7"/>
      <c r="BN75" s="7"/>
      <c r="BO75" s="7"/>
      <c r="BP75" s="7"/>
      <c r="BQ75" s="7"/>
      <c r="BR75" s="7"/>
      <c r="BS75" s="7"/>
      <c r="BT75" s="7"/>
      <c r="BU75" s="7"/>
      <c r="BX75" s="446"/>
      <c r="BY75" s="446"/>
      <c r="BZ75" s="446"/>
      <c r="CA75" s="446"/>
      <c r="CB75" s="446"/>
      <c r="CC75" s="446"/>
      <c r="CD75" s="446"/>
      <c r="CE75" s="446"/>
      <c r="CF75" s="446"/>
      <c r="CG75" s="446"/>
      <c r="CH75" s="446"/>
      <c r="CI75" s="446"/>
      <c r="CJ75" s="446"/>
      <c r="CK75" s="446"/>
      <c r="CL75" s="446"/>
      <c r="CM75" s="446"/>
    </row>
    <row r="76" spans="28:103" x14ac:dyDescent="0.2">
      <c r="BH76" s="7"/>
      <c r="BI76" s="7"/>
      <c r="BJ76" s="7"/>
      <c r="BK76" s="7"/>
      <c r="BL76" s="7"/>
      <c r="BM76" s="7"/>
      <c r="BN76" s="7"/>
      <c r="BO76" s="7"/>
      <c r="BP76" s="7"/>
      <c r="BQ76" s="7"/>
      <c r="BR76" s="7"/>
      <c r="BS76" s="7"/>
      <c r="BT76" s="7"/>
      <c r="BU76" s="7"/>
      <c r="BX76" s="446"/>
      <c r="BY76" s="446"/>
      <c r="BZ76" s="446"/>
      <c r="CA76" s="446"/>
      <c r="CB76" s="446"/>
      <c r="CC76" s="446"/>
      <c r="CD76" s="446"/>
      <c r="CE76" s="446"/>
      <c r="CF76" s="446"/>
      <c r="CG76" s="446"/>
      <c r="CH76" s="446"/>
      <c r="CI76" s="446"/>
      <c r="CJ76" s="446"/>
      <c r="CK76" s="446"/>
      <c r="CL76" s="446"/>
      <c r="CM76" s="446"/>
    </row>
    <row r="77" spans="28:103" x14ac:dyDescent="0.2">
      <c r="BT77" s="446"/>
      <c r="BU77" s="446"/>
      <c r="BV77" s="446"/>
      <c r="BW77" s="446"/>
      <c r="BX77" s="446"/>
      <c r="BY77" s="446"/>
      <c r="BZ77" s="446"/>
      <c r="CA77" s="446"/>
      <c r="CB77" s="446"/>
      <c r="CC77" s="446"/>
      <c r="CD77" s="446"/>
      <c r="CE77" s="446"/>
      <c r="CF77" s="446"/>
      <c r="CG77" s="446"/>
      <c r="CH77" s="446"/>
      <c r="CI77" s="446"/>
      <c r="CJ77" s="446"/>
      <c r="CK77" s="446"/>
      <c r="CL77" s="446"/>
      <c r="CM77" s="446"/>
    </row>
    <row r="78" spans="28:103" x14ac:dyDescent="0.2">
      <c r="AB78" s="7"/>
      <c r="AC78" s="7"/>
      <c r="AD78" s="7"/>
      <c r="AG78" s="7"/>
      <c r="AH78" s="7"/>
      <c r="AI78" s="7"/>
      <c r="AK78" s="7"/>
      <c r="AL78" s="7"/>
      <c r="AN78" s="7"/>
      <c r="AO78" s="7"/>
      <c r="BT78" s="446"/>
      <c r="BU78" s="446"/>
      <c r="BV78" s="446"/>
      <c r="BW78" s="446"/>
      <c r="BX78" s="446"/>
      <c r="BY78" s="446"/>
      <c r="BZ78" s="446"/>
      <c r="CA78" s="446"/>
      <c r="CB78" s="446"/>
      <c r="CC78" s="446"/>
      <c r="CD78" s="446"/>
      <c r="CE78" s="446"/>
      <c r="CF78" s="446"/>
      <c r="CG78" s="446"/>
      <c r="CH78" s="446"/>
      <c r="CI78" s="446"/>
      <c r="CJ78" s="446"/>
      <c r="CK78" s="446"/>
      <c r="CL78" s="446"/>
      <c r="CM78" s="446"/>
    </row>
    <row r="79" spans="28:103" x14ac:dyDescent="0.2">
      <c r="AB79" s="7"/>
      <c r="AC79" s="7"/>
      <c r="AD79" s="7"/>
      <c r="AG79" s="7"/>
      <c r="AH79" s="7"/>
      <c r="AI79" s="7"/>
      <c r="AK79" s="7"/>
      <c r="AL79" s="7"/>
      <c r="AN79" s="7"/>
      <c r="AO79" s="7"/>
      <c r="BT79" s="446"/>
      <c r="BU79" s="446"/>
      <c r="BV79" s="446"/>
      <c r="BW79" s="446"/>
      <c r="BX79" s="446"/>
      <c r="BY79" s="446"/>
      <c r="BZ79" s="446"/>
      <c r="CA79" s="446"/>
      <c r="CB79" s="446"/>
      <c r="CC79" s="446"/>
      <c r="CD79" s="446"/>
      <c r="CE79" s="446"/>
      <c r="CF79" s="446"/>
      <c r="CG79" s="446"/>
      <c r="CH79" s="446"/>
      <c r="CI79" s="446"/>
      <c r="CJ79" s="446"/>
      <c r="CK79" s="446"/>
      <c r="CL79" s="446"/>
      <c r="CM79" s="446"/>
    </row>
    <row r="80" spans="28:103" x14ac:dyDescent="0.2">
      <c r="AB80" s="7"/>
      <c r="AC80" s="7"/>
      <c r="AD80" s="7"/>
      <c r="AG80" s="7"/>
      <c r="AH80" s="7"/>
      <c r="AI80" s="7"/>
      <c r="AK80" s="7"/>
      <c r="AL80" s="7"/>
      <c r="AN80" s="7"/>
      <c r="AO80" s="7"/>
      <c r="BT80" s="446"/>
      <c r="BU80" s="446"/>
      <c r="BV80" s="446"/>
      <c r="BW80" s="446"/>
      <c r="BX80" s="446"/>
      <c r="BY80" s="446"/>
      <c r="BZ80" s="446"/>
      <c r="CA80" s="446"/>
      <c r="CB80" s="446"/>
      <c r="CC80" s="446"/>
      <c r="CD80" s="446"/>
      <c r="CE80" s="446"/>
      <c r="CF80" s="446"/>
      <c r="CG80" s="446"/>
      <c r="CH80" s="446"/>
      <c r="CI80" s="446"/>
      <c r="CJ80" s="446"/>
      <c r="CK80" s="446"/>
      <c r="CL80" s="446"/>
      <c r="CM80" s="446"/>
    </row>
    <row r="81" spans="28:91" x14ac:dyDescent="0.2">
      <c r="AB81" s="7"/>
      <c r="AC81" s="7"/>
      <c r="AD81" s="7"/>
      <c r="AG81" s="7"/>
      <c r="AH81" s="7"/>
      <c r="AI81" s="7"/>
      <c r="AK81" s="7"/>
      <c r="AL81" s="7"/>
      <c r="AN81" s="7"/>
      <c r="AO81" s="7"/>
      <c r="BT81" s="446"/>
      <c r="BU81" s="446"/>
      <c r="BV81" s="446"/>
      <c r="BW81" s="446"/>
      <c r="BX81" s="446"/>
      <c r="BY81" s="446"/>
      <c r="BZ81" s="446"/>
      <c r="CA81" s="446"/>
      <c r="CB81" s="446"/>
      <c r="CC81" s="446"/>
      <c r="CD81" s="446"/>
      <c r="CE81" s="446"/>
      <c r="CF81" s="446"/>
      <c r="CG81" s="446"/>
      <c r="CH81" s="446"/>
      <c r="CI81" s="446"/>
      <c r="CJ81" s="446"/>
      <c r="CK81" s="446"/>
      <c r="CL81" s="446"/>
      <c r="CM81" s="446"/>
    </row>
    <row r="82" spans="28:91" x14ac:dyDescent="0.2">
      <c r="AB82" s="7"/>
      <c r="AC82" s="7"/>
      <c r="AD82" s="7"/>
      <c r="AG82" s="7"/>
      <c r="AH82" s="7"/>
      <c r="AI82" s="7"/>
      <c r="AK82" s="7"/>
      <c r="AL82" s="7"/>
      <c r="AN82" s="7"/>
      <c r="AO82" s="7"/>
      <c r="BT82" s="446"/>
      <c r="BU82" s="446"/>
      <c r="BV82" s="446"/>
      <c r="BW82" s="446"/>
      <c r="BX82" s="446"/>
      <c r="BY82" s="446"/>
      <c r="BZ82" s="446"/>
      <c r="CA82" s="446"/>
      <c r="CB82" s="446"/>
      <c r="CC82" s="446"/>
      <c r="CD82" s="446"/>
      <c r="CE82" s="446"/>
      <c r="CF82" s="446"/>
      <c r="CG82" s="446"/>
      <c r="CH82" s="446"/>
      <c r="CI82" s="446"/>
      <c r="CJ82" s="446"/>
      <c r="CK82" s="446"/>
      <c r="CL82" s="446"/>
      <c r="CM82" s="446"/>
    </row>
    <row r="83" spans="28:91" x14ac:dyDescent="0.2">
      <c r="AB83" s="7"/>
      <c r="AC83" s="7"/>
      <c r="AD83" s="7"/>
      <c r="AG83" s="7"/>
      <c r="AH83" s="7"/>
      <c r="AI83" s="7"/>
      <c r="AK83" s="7"/>
      <c r="AL83" s="7"/>
      <c r="AN83" s="7"/>
      <c r="AO83" s="7"/>
      <c r="BT83" s="446"/>
      <c r="BU83" s="446"/>
      <c r="BV83" s="446"/>
      <c r="BW83" s="446"/>
      <c r="BX83" s="446"/>
      <c r="BY83" s="446"/>
      <c r="BZ83" s="446"/>
      <c r="CA83" s="446"/>
      <c r="CB83" s="446"/>
      <c r="CC83" s="446"/>
      <c r="CD83" s="446"/>
      <c r="CE83" s="446"/>
      <c r="CF83" s="446"/>
      <c r="CG83" s="446"/>
      <c r="CH83" s="446"/>
      <c r="CI83" s="446"/>
      <c r="CJ83" s="446"/>
      <c r="CK83" s="446"/>
      <c r="CL83" s="446"/>
      <c r="CM83" s="446"/>
    </row>
    <row r="84" spans="28:91" x14ac:dyDescent="0.2">
      <c r="AB84" s="7"/>
      <c r="AC84" s="7"/>
      <c r="AD84" s="7"/>
      <c r="AG84" s="7"/>
      <c r="AH84" s="7"/>
      <c r="AI84" s="7"/>
      <c r="AK84" s="7"/>
      <c r="AL84" s="7"/>
      <c r="AN84" s="7"/>
      <c r="AO84" s="7"/>
      <c r="BT84" s="446"/>
      <c r="BU84" s="446"/>
      <c r="BV84" s="446"/>
      <c r="BW84" s="446"/>
      <c r="BX84" s="446"/>
      <c r="BY84" s="446"/>
      <c r="BZ84" s="446"/>
      <c r="CA84" s="446"/>
      <c r="CB84" s="446"/>
      <c r="CC84" s="446"/>
      <c r="CD84" s="446"/>
      <c r="CE84" s="446"/>
      <c r="CF84" s="446"/>
      <c r="CG84" s="446"/>
      <c r="CH84" s="446"/>
      <c r="CI84" s="446"/>
      <c r="CJ84" s="446"/>
      <c r="CK84" s="446"/>
      <c r="CL84" s="446"/>
      <c r="CM84" s="446"/>
    </row>
    <row r="85" spans="28:91" x14ac:dyDescent="0.2">
      <c r="AB85" s="7"/>
      <c r="AC85" s="7"/>
      <c r="AD85" s="7"/>
      <c r="AG85" s="7"/>
      <c r="AH85" s="7"/>
      <c r="AI85" s="7"/>
      <c r="AK85" s="7"/>
      <c r="AL85" s="7"/>
      <c r="AN85" s="7"/>
      <c r="AO85" s="7"/>
      <c r="BT85" s="446"/>
      <c r="BU85" s="446"/>
      <c r="BV85" s="446"/>
      <c r="BW85" s="446"/>
      <c r="BX85" s="446"/>
      <c r="BY85" s="446"/>
      <c r="BZ85" s="446"/>
      <c r="CA85" s="446"/>
      <c r="CB85" s="446"/>
      <c r="CC85" s="446"/>
      <c r="CD85" s="446"/>
      <c r="CE85" s="446"/>
      <c r="CF85" s="446"/>
      <c r="CG85" s="446"/>
      <c r="CH85" s="446"/>
      <c r="CI85" s="446"/>
      <c r="CJ85" s="446"/>
      <c r="CK85" s="446"/>
      <c r="CL85" s="446"/>
      <c r="CM85" s="446"/>
    </row>
    <row r="86" spans="28:91" x14ac:dyDescent="0.2">
      <c r="AB86" s="7"/>
      <c r="AC86" s="7"/>
      <c r="AD86" s="7"/>
      <c r="AG86" s="7"/>
      <c r="AH86" s="7"/>
      <c r="AI86" s="7"/>
      <c r="AK86" s="7"/>
      <c r="AL86" s="7"/>
      <c r="AN86" s="7"/>
      <c r="AO86" s="7"/>
      <c r="BT86" s="446"/>
      <c r="BU86" s="446"/>
      <c r="BV86" s="446"/>
      <c r="BW86" s="446"/>
      <c r="BX86" s="446"/>
      <c r="BY86" s="446"/>
      <c r="BZ86" s="446"/>
      <c r="CA86" s="446"/>
      <c r="CB86" s="446"/>
      <c r="CC86" s="446"/>
      <c r="CD86" s="446"/>
      <c r="CE86" s="446"/>
      <c r="CF86" s="446"/>
      <c r="CG86" s="446"/>
      <c r="CH86" s="446"/>
      <c r="CI86" s="446"/>
      <c r="CJ86" s="446"/>
      <c r="CK86" s="446"/>
      <c r="CL86" s="446"/>
      <c r="CM86" s="446"/>
    </row>
    <row r="87" spans="28:91" x14ac:dyDescent="0.2">
      <c r="AB87" s="7"/>
      <c r="AC87" s="7"/>
      <c r="AD87" s="7"/>
      <c r="AG87" s="7"/>
      <c r="AH87" s="7"/>
      <c r="AI87" s="7"/>
      <c r="AK87" s="7"/>
      <c r="AL87" s="7"/>
      <c r="AN87" s="7"/>
      <c r="AO87" s="7"/>
      <c r="BT87" s="446"/>
      <c r="BU87" s="446"/>
      <c r="BV87" s="446"/>
      <c r="BW87" s="446"/>
      <c r="BX87" s="446"/>
      <c r="BY87" s="446"/>
      <c r="BZ87" s="446"/>
      <c r="CA87" s="446"/>
      <c r="CB87" s="446"/>
      <c r="CC87" s="446"/>
      <c r="CD87" s="446"/>
      <c r="CE87" s="446"/>
      <c r="CF87" s="446"/>
      <c r="CG87" s="446"/>
      <c r="CH87" s="446"/>
      <c r="CI87" s="446"/>
      <c r="CJ87" s="446"/>
      <c r="CK87" s="446"/>
      <c r="CL87" s="446"/>
      <c r="CM87" s="446"/>
    </row>
    <row r="88" spans="28:91" x14ac:dyDescent="0.2">
      <c r="AB88" s="7"/>
      <c r="AC88" s="7"/>
      <c r="AD88" s="7"/>
      <c r="AG88" s="7"/>
      <c r="AH88" s="7"/>
      <c r="AI88" s="7"/>
      <c r="AK88" s="7"/>
      <c r="AL88" s="7"/>
      <c r="AN88" s="7"/>
      <c r="AO88" s="7"/>
      <c r="CA88" s="462"/>
      <c r="CG88" s="462"/>
      <c r="CH88" s="7"/>
      <c r="CL88" s="7"/>
    </row>
    <row r="89" spans="28:91" x14ac:dyDescent="0.2">
      <c r="CA89" s="462"/>
      <c r="CG89" s="462"/>
      <c r="CH89" s="7"/>
      <c r="CL89" s="7"/>
    </row>
  </sheetData>
  <mergeCells count="718">
    <mergeCell ref="CN37:CQ37"/>
    <mergeCell ref="CN41:CQ41"/>
    <mergeCell ref="BW29:CZ29"/>
    <mergeCell ref="CX28:CY28"/>
    <mergeCell ref="AU21:AZ21"/>
    <mergeCell ref="BA28:BC28"/>
    <mergeCell ref="AU28:AZ28"/>
    <mergeCell ref="BX26:CE26"/>
    <mergeCell ref="CF25:CH25"/>
    <mergeCell ref="BS25:BT25"/>
    <mergeCell ref="BS26:BT26"/>
    <mergeCell ref="CK22:CM22"/>
    <mergeCell ref="BF25:BH25"/>
    <mergeCell ref="BF26:BH26"/>
    <mergeCell ref="BF27:BH27"/>
    <mergeCell ref="BJ27:BL27"/>
    <mergeCell ref="BN26:BO26"/>
    <mergeCell ref="BN27:BO27"/>
    <mergeCell ref="AU26:AZ26"/>
    <mergeCell ref="AU27:AZ27"/>
    <mergeCell ref="BF28:BH28"/>
    <mergeCell ref="BN21:BO21"/>
    <mergeCell ref="BN22:BO22"/>
    <mergeCell ref="BN23:BO23"/>
    <mergeCell ref="BM32:BN32"/>
    <mergeCell ref="BM41:BN41"/>
    <mergeCell ref="BM43:BN43"/>
    <mergeCell ref="BN29:BO29"/>
    <mergeCell ref="BQ32:BR32"/>
    <mergeCell ref="BS32:BT32"/>
    <mergeCell ref="BS33:BT33"/>
    <mergeCell ref="BS34:BT34"/>
    <mergeCell ref="BS35:BT35"/>
    <mergeCell ref="BS36:BT36"/>
    <mergeCell ref="BS38:BT38"/>
    <mergeCell ref="BS39:BT39"/>
    <mergeCell ref="BS40:BT40"/>
    <mergeCell ref="BO36:BP36"/>
    <mergeCell ref="BO38:BP38"/>
    <mergeCell ref="BS29:BT29"/>
    <mergeCell ref="BO33:BP33"/>
    <mergeCell ref="BO41:BP41"/>
    <mergeCell ref="BS41:BT41"/>
    <mergeCell ref="BM44:BN44"/>
    <mergeCell ref="BM45:BN45"/>
    <mergeCell ref="AO42:AP42"/>
    <mergeCell ref="AO45:AP45"/>
    <mergeCell ref="AO46:AP46"/>
    <mergeCell ref="BI42:BJ42"/>
    <mergeCell ref="BM46:BN46"/>
    <mergeCell ref="AM42:AN42"/>
    <mergeCell ref="BW55:CM55"/>
    <mergeCell ref="BY52:CM52"/>
    <mergeCell ref="BO44:BP44"/>
    <mergeCell ref="BO45:BP45"/>
    <mergeCell ref="BO46:BP46"/>
    <mergeCell ref="BX53:CM53"/>
    <mergeCell ref="BS44:BT44"/>
    <mergeCell ref="BS45:BT45"/>
    <mergeCell ref="BS46:BT46"/>
    <mergeCell ref="AT52:BD52"/>
    <mergeCell ref="BS51:BT51"/>
    <mergeCell ref="BS52:BT52"/>
    <mergeCell ref="BO43:BP43"/>
    <mergeCell ref="BS43:BT43"/>
    <mergeCell ref="AT57:BD57"/>
    <mergeCell ref="AT58:BD58"/>
    <mergeCell ref="AM49:AN49"/>
    <mergeCell ref="BX56:BX59"/>
    <mergeCell ref="BX40:CB40"/>
    <mergeCell ref="BO34:BP34"/>
    <mergeCell ref="BO35:BP35"/>
    <mergeCell ref="BI51:BJ51"/>
    <mergeCell ref="CC40:CE40"/>
    <mergeCell ref="BQ42:BR42"/>
    <mergeCell ref="AM54:AN54"/>
    <mergeCell ref="AM59:AN59"/>
    <mergeCell ref="BJ49:BM49"/>
    <mergeCell ref="BM38:BN38"/>
    <mergeCell ref="BM39:BN39"/>
    <mergeCell ref="BM40:BN40"/>
    <mergeCell ref="BS54:BT54"/>
    <mergeCell ref="BS55:BT55"/>
    <mergeCell ref="AT53:BD53"/>
    <mergeCell ref="AT56:BD56"/>
    <mergeCell ref="AT59:BD59"/>
    <mergeCell ref="BQ37:BR37"/>
    <mergeCell ref="BS37:BT37"/>
    <mergeCell ref="BS42:BT42"/>
    <mergeCell ref="Q28:V28"/>
    <mergeCell ref="W28:Y28"/>
    <mergeCell ref="AB28:AD28"/>
    <mergeCell ref="AF28:AH28"/>
    <mergeCell ref="AJ28:AK28"/>
    <mergeCell ref="AO28:AP28"/>
    <mergeCell ref="AU25:AZ25"/>
    <mergeCell ref="CF27:CH27"/>
    <mergeCell ref="BN28:BO28"/>
    <mergeCell ref="BS28:BT28"/>
    <mergeCell ref="BX28:CE28"/>
    <mergeCell ref="CF28:CH28"/>
    <mergeCell ref="BX27:CE27"/>
    <mergeCell ref="AO25:AP25"/>
    <mergeCell ref="W26:Y26"/>
    <mergeCell ref="AO26:AP26"/>
    <mergeCell ref="BN25:BO25"/>
    <mergeCell ref="BS27:BT27"/>
    <mergeCell ref="CR39:CS39"/>
    <mergeCell ref="CR40:CS40"/>
    <mergeCell ref="CI40:CK40"/>
    <mergeCell ref="CL40:CN40"/>
    <mergeCell ref="CK39:CQ39"/>
    <mergeCell ref="BY42:BZ42"/>
    <mergeCell ref="CE42:CF42"/>
    <mergeCell ref="CG42:CH42"/>
    <mergeCell ref="CN42:CO42"/>
    <mergeCell ref="CP42:CQ42"/>
    <mergeCell ref="CK42:CL42"/>
    <mergeCell ref="CF39:CG39"/>
    <mergeCell ref="CF40:CG40"/>
    <mergeCell ref="BS13:BT13"/>
    <mergeCell ref="CF12:CH12"/>
    <mergeCell ref="CR11:CT11"/>
    <mergeCell ref="CR7:CS7"/>
    <mergeCell ref="BS11:BU11"/>
    <mergeCell ref="CX37:CZ37"/>
    <mergeCell ref="CX41:CZ41"/>
    <mergeCell ref="CX43:CZ43"/>
    <mergeCell ref="CX48:CZ48"/>
    <mergeCell ref="CV32:CW32"/>
    <mergeCell ref="CS14:CT14"/>
    <mergeCell ref="CS15:CT15"/>
    <mergeCell ref="CX11:CY11"/>
    <mergeCell ref="CU11:CV11"/>
    <mergeCell ref="CS16:CT16"/>
    <mergeCell ref="CS17:CT17"/>
    <mergeCell ref="CS18:CT18"/>
    <mergeCell ref="CS19:CT19"/>
    <mergeCell ref="CK17:CM17"/>
    <mergeCell ref="CK18:CM18"/>
    <mergeCell ref="CK19:CM19"/>
    <mergeCell ref="BY16:CE16"/>
    <mergeCell ref="BY17:CE17"/>
    <mergeCell ref="CK28:CM28"/>
    <mergeCell ref="CO20:CQ20"/>
    <mergeCell ref="CS20:CT20"/>
    <mergeCell ref="CO21:CQ21"/>
    <mergeCell ref="CO22:CQ22"/>
    <mergeCell ref="CO23:CQ23"/>
    <mergeCell ref="CO24:CQ24"/>
    <mergeCell ref="CO25:CQ25"/>
    <mergeCell ref="BN19:BO19"/>
    <mergeCell ref="BJ28:BL28"/>
    <mergeCell ref="BJ22:BL22"/>
    <mergeCell ref="BJ21:BL21"/>
    <mergeCell ref="CO28:CQ28"/>
    <mergeCell ref="CS28:CT28"/>
    <mergeCell ref="BN20:BO20"/>
    <mergeCell ref="CS21:CT21"/>
    <mergeCell ref="CS22:CT22"/>
    <mergeCell ref="CS23:CT23"/>
    <mergeCell ref="CS24:CT24"/>
    <mergeCell ref="CS25:CT25"/>
    <mergeCell ref="CS26:CT26"/>
    <mergeCell ref="CS27:CT27"/>
    <mergeCell ref="CO26:CQ26"/>
    <mergeCell ref="CO27:CQ27"/>
    <mergeCell ref="CK27:CM27"/>
    <mergeCell ref="CF14:CH14"/>
    <mergeCell ref="CF15:CH15"/>
    <mergeCell ref="CR8:CS8"/>
    <mergeCell ref="CR9:CS9"/>
    <mergeCell ref="CJ7:CM7"/>
    <mergeCell ref="CN9:CO9"/>
    <mergeCell ref="CN7:CO7"/>
    <mergeCell ref="CN8:CO8"/>
    <mergeCell ref="CS12:CT12"/>
    <mergeCell ref="CS13:CT13"/>
    <mergeCell ref="CJ11:CM11"/>
    <mergeCell ref="CN11:CQ11"/>
    <mergeCell ref="CF11:CI11"/>
    <mergeCell ref="CO18:CQ18"/>
    <mergeCell ref="CO19:CQ19"/>
    <mergeCell ref="BN12:BO12"/>
    <mergeCell ref="BN13:BO13"/>
    <mergeCell ref="BN14:BO14"/>
    <mergeCell ref="BN15:BO15"/>
    <mergeCell ref="BN17:BO17"/>
    <mergeCell ref="BN18:BO18"/>
    <mergeCell ref="CF18:CH18"/>
    <mergeCell ref="CK12:CM12"/>
    <mergeCell ref="CK13:CM13"/>
    <mergeCell ref="CK14:CM14"/>
    <mergeCell ref="CK15:CM15"/>
    <mergeCell ref="CK16:CM16"/>
    <mergeCell ref="BY18:CE18"/>
    <mergeCell ref="BS14:BT14"/>
    <mergeCell ref="BS15:BT15"/>
    <mergeCell ref="BS12:BT12"/>
    <mergeCell ref="BS17:BT17"/>
    <mergeCell ref="BY13:CE13"/>
    <mergeCell ref="BY14:CE14"/>
    <mergeCell ref="BY15:CE15"/>
    <mergeCell ref="CF16:CH16"/>
    <mergeCell ref="CF13:CH13"/>
    <mergeCell ref="CK26:CM26"/>
    <mergeCell ref="CK25:CM25"/>
    <mergeCell ref="CK24:CM24"/>
    <mergeCell ref="CK23:CM23"/>
    <mergeCell ref="BJ15:BL15"/>
    <mergeCell ref="BJ26:BL26"/>
    <mergeCell ref="BJ25:BL25"/>
    <mergeCell ref="BJ24:BL24"/>
    <mergeCell ref="BJ23:BL23"/>
    <mergeCell ref="CK20:CM20"/>
    <mergeCell ref="CK21:CM21"/>
    <mergeCell ref="BY25:CE25"/>
    <mergeCell ref="CF22:CH22"/>
    <mergeCell ref="CF20:CH20"/>
    <mergeCell ref="BS18:BT18"/>
    <mergeCell ref="BS19:BT19"/>
    <mergeCell ref="BS20:BT20"/>
    <mergeCell ref="BS21:BT21"/>
    <mergeCell ref="BS22:BT22"/>
    <mergeCell ref="BS23:BT23"/>
    <mergeCell ref="BS24:BT24"/>
    <mergeCell ref="CF24:CH24"/>
    <mergeCell ref="BY24:CE24"/>
    <mergeCell ref="BY19:CE19"/>
    <mergeCell ref="AB20:AD20"/>
    <mergeCell ref="BF20:BH20"/>
    <mergeCell ref="CF21:CH21"/>
    <mergeCell ref="BY20:CE20"/>
    <mergeCell ref="BY21:CE21"/>
    <mergeCell ref="BY22:CE22"/>
    <mergeCell ref="BY23:CE23"/>
    <mergeCell ref="BA25:BC25"/>
    <mergeCell ref="BA26:BC26"/>
    <mergeCell ref="AO23:AP23"/>
    <mergeCell ref="BN24:BO24"/>
    <mergeCell ref="AU20:AZ20"/>
    <mergeCell ref="BJ20:BL20"/>
    <mergeCell ref="BA22:BC22"/>
    <mergeCell ref="AU24:AZ24"/>
    <mergeCell ref="BF21:BH21"/>
    <mergeCell ref="Q22:V22"/>
    <mergeCell ref="Q24:V24"/>
    <mergeCell ref="Q25:V25"/>
    <mergeCell ref="Q26:V26"/>
    <mergeCell ref="Q27:V27"/>
    <mergeCell ref="AB21:AD21"/>
    <mergeCell ref="AJ26:AK26"/>
    <mergeCell ref="AJ25:AK25"/>
    <mergeCell ref="AB26:AD26"/>
    <mergeCell ref="AF22:AH22"/>
    <mergeCell ref="W24:Y24"/>
    <mergeCell ref="W25:Y25"/>
    <mergeCell ref="O12:V12"/>
    <mergeCell ref="AO12:AQ12"/>
    <mergeCell ref="AB12:AE12"/>
    <mergeCell ref="AF12:AI12"/>
    <mergeCell ref="AJ12:AL12"/>
    <mergeCell ref="AM12:AN12"/>
    <mergeCell ref="AB13:AD13"/>
    <mergeCell ref="AJ24:AK24"/>
    <mergeCell ref="AJ23:AK23"/>
    <mergeCell ref="AJ22:AK22"/>
    <mergeCell ref="AJ21:AK21"/>
    <mergeCell ref="AJ20:AK20"/>
    <mergeCell ref="AJ19:AK19"/>
    <mergeCell ref="AJ18:AK18"/>
    <mergeCell ref="AF17:AH17"/>
    <mergeCell ref="AF18:AH18"/>
    <mergeCell ref="AF19:AH19"/>
    <mergeCell ref="AF20:AH20"/>
    <mergeCell ref="AF21:AH21"/>
    <mergeCell ref="W14:Y14"/>
    <mergeCell ref="W19:Y19"/>
    <mergeCell ref="W17:Y17"/>
    <mergeCell ref="P14:V14"/>
    <mergeCell ref="Q21:V21"/>
    <mergeCell ref="AB18:AD18"/>
    <mergeCell ref="AB19:AD19"/>
    <mergeCell ref="AU16:AZ16"/>
    <mergeCell ref="AO19:AP19"/>
    <mergeCell ref="AU15:AZ15"/>
    <mergeCell ref="AU17:AZ17"/>
    <mergeCell ref="BA18:BC18"/>
    <mergeCell ref="BA14:BC14"/>
    <mergeCell ref="BA15:BC15"/>
    <mergeCell ref="BA17:BC17"/>
    <mergeCell ref="AO17:AP17"/>
    <mergeCell ref="AU14:AZ14"/>
    <mergeCell ref="AB16:AE16"/>
    <mergeCell ref="AF16:AI16"/>
    <mergeCell ref="AK7:AL7"/>
    <mergeCell ref="AK8:AL8"/>
    <mergeCell ref="BY12:CE12"/>
    <mergeCell ref="BA9:BC9"/>
    <mergeCell ref="BH6:BJ6"/>
    <mergeCell ref="BH7:BJ7"/>
    <mergeCell ref="BH8:BJ8"/>
    <mergeCell ref="BO6:BP6"/>
    <mergeCell ref="BA8:BC8"/>
    <mergeCell ref="BQ11:BR11"/>
    <mergeCell ref="BJ12:BL12"/>
    <mergeCell ref="BA7:BC7"/>
    <mergeCell ref="BF12:BH12"/>
    <mergeCell ref="O6:V6"/>
    <mergeCell ref="W6:Y6"/>
    <mergeCell ref="AE6:AG6"/>
    <mergeCell ref="BA5:BC5"/>
    <mergeCell ref="BH5:BJ5"/>
    <mergeCell ref="CR5:CS5"/>
    <mergeCell ref="CR6:CS6"/>
    <mergeCell ref="CJ6:CM6"/>
    <mergeCell ref="CF6:CH6"/>
    <mergeCell ref="CN6:CO6"/>
    <mergeCell ref="BE6:BG6"/>
    <mergeCell ref="AK6:AL6"/>
    <mergeCell ref="CN46:CO46"/>
    <mergeCell ref="CX12:CY12"/>
    <mergeCell ref="CX13:CY13"/>
    <mergeCell ref="CX14:CY14"/>
    <mergeCell ref="CX15:CY15"/>
    <mergeCell ref="CX16:CY16"/>
    <mergeCell ref="CX17:CY17"/>
    <mergeCell ref="CX18:CY18"/>
    <mergeCell ref="CX19:CY19"/>
    <mergeCell ref="CX20:CY20"/>
    <mergeCell ref="CX21:CY21"/>
    <mergeCell ref="CX22:CY22"/>
    <mergeCell ref="CX23:CY23"/>
    <mergeCell ref="CX24:CY24"/>
    <mergeCell ref="CX25:CY25"/>
    <mergeCell ref="CX26:CY26"/>
    <mergeCell ref="CX27:CY27"/>
    <mergeCell ref="CO12:CQ12"/>
    <mergeCell ref="CO13:CQ13"/>
    <mergeCell ref="CO14:CQ14"/>
    <mergeCell ref="CO15:CQ15"/>
    <mergeCell ref="CO16:CQ16"/>
    <mergeCell ref="CO17:CQ17"/>
    <mergeCell ref="CP40:CQ40"/>
    <mergeCell ref="CQ49:CS49"/>
    <mergeCell ref="CQ51:CS51"/>
    <mergeCell ref="CT49:CU49"/>
    <mergeCell ref="CT51:CU51"/>
    <mergeCell ref="CX44:CY44"/>
    <mergeCell ref="CR50:CS50"/>
    <mergeCell ref="CR52:CS52"/>
    <mergeCell ref="CX45:CY45"/>
    <mergeCell ref="CX46:CY46"/>
    <mergeCell ref="CX47:CY47"/>
    <mergeCell ref="CX49:CY49"/>
    <mergeCell ref="CX50:CY50"/>
    <mergeCell ref="CX51:CY51"/>
    <mergeCell ref="CX52:CY52"/>
    <mergeCell ref="CT44:CU44"/>
    <mergeCell ref="CR45:CS45"/>
    <mergeCell ref="CR46:CS46"/>
    <mergeCell ref="CR47:CS47"/>
    <mergeCell ref="CQ44:CS44"/>
    <mergeCell ref="CN52:CO52"/>
    <mergeCell ref="CX62:CY62"/>
    <mergeCell ref="CX63:CY63"/>
    <mergeCell ref="CX53:CY53"/>
    <mergeCell ref="CN56:CO56"/>
    <mergeCell ref="CN57:CO57"/>
    <mergeCell ref="CN58:CO58"/>
    <mergeCell ref="CN61:CO61"/>
    <mergeCell ref="CN62:CO62"/>
    <mergeCell ref="CN63:CO63"/>
    <mergeCell ref="CN60:CO60"/>
    <mergeCell ref="CN59:CO59"/>
    <mergeCell ref="CR56:CS56"/>
    <mergeCell ref="CR57:CS57"/>
    <mergeCell ref="CR58:CS58"/>
    <mergeCell ref="CR59:CS59"/>
    <mergeCell ref="CR60:CS60"/>
    <mergeCell ref="CR61:CS61"/>
    <mergeCell ref="CX55:CY55"/>
    <mergeCell ref="CU55:CV55"/>
    <mergeCell ref="CN53:CO53"/>
    <mergeCell ref="CR55:CT55"/>
    <mergeCell ref="CR63:CS63"/>
    <mergeCell ref="BN59:BO59"/>
    <mergeCell ref="BN60:BO60"/>
    <mergeCell ref="BN61:BO61"/>
    <mergeCell ref="BN62:BO62"/>
    <mergeCell ref="BN63:BO63"/>
    <mergeCell ref="BS60:BT60"/>
    <mergeCell ref="BS63:BT63"/>
    <mergeCell ref="CX57:CY57"/>
    <mergeCell ref="BS61:BT61"/>
    <mergeCell ref="CX58:CY58"/>
    <mergeCell ref="CX59:CY59"/>
    <mergeCell ref="CX60:CY60"/>
    <mergeCell ref="CX61:CY61"/>
    <mergeCell ref="BS56:BT56"/>
    <mergeCell ref="BS57:BT57"/>
    <mergeCell ref="BS58:BT58"/>
    <mergeCell ref="BS59:BT59"/>
    <mergeCell ref="CR62:CS62"/>
    <mergeCell ref="CX56:CY56"/>
    <mergeCell ref="CR38:CS38"/>
    <mergeCell ref="CN38:CO38"/>
    <mergeCell ref="CR36:CS36"/>
    <mergeCell ref="CG38:CH38"/>
    <mergeCell ref="AI60:AJ60"/>
    <mergeCell ref="AO49:AP49"/>
    <mergeCell ref="AO54:AP54"/>
    <mergeCell ref="AO59:AP59"/>
    <mergeCell ref="BE50:BF50"/>
    <mergeCell ref="BE51:BF51"/>
    <mergeCell ref="BE52:BF52"/>
    <mergeCell ref="BE53:BF53"/>
    <mergeCell ref="BE54:BF54"/>
    <mergeCell ref="BE55:BF55"/>
    <mergeCell ref="BE56:BF56"/>
    <mergeCell ref="BE57:BF57"/>
    <mergeCell ref="BE58:BF58"/>
    <mergeCell ref="BE59:BF59"/>
    <mergeCell ref="AT50:BD50"/>
    <mergeCell ref="AT51:BD51"/>
    <mergeCell ref="BX60:BX63"/>
    <mergeCell ref="BN56:BO56"/>
    <mergeCell ref="BN57:BO57"/>
    <mergeCell ref="BN58:BO58"/>
    <mergeCell ref="CS3:CZ3"/>
    <mergeCell ref="CT33:CU33"/>
    <mergeCell ref="CT34:CU34"/>
    <mergeCell ref="CT35:CU35"/>
    <mergeCell ref="CT36:CU36"/>
    <mergeCell ref="AO37:AP37"/>
    <mergeCell ref="BM35:BN35"/>
    <mergeCell ref="BM36:BN36"/>
    <mergeCell ref="AS37:BH37"/>
    <mergeCell ref="BM33:BN33"/>
    <mergeCell ref="BM34:BN34"/>
    <mergeCell ref="AO33:AP33"/>
    <mergeCell ref="AO34:AP34"/>
    <mergeCell ref="AO35:AP35"/>
    <mergeCell ref="AO36:AP36"/>
    <mergeCell ref="CR33:CS33"/>
    <mergeCell ref="CR34:CS34"/>
    <mergeCell ref="CR35:CS35"/>
    <mergeCell ref="CF17:CH17"/>
    <mergeCell ref="CF23:CH23"/>
    <mergeCell ref="AO14:AP14"/>
    <mergeCell ref="AO16:AQ16"/>
    <mergeCell ref="CF19:CH19"/>
    <mergeCell ref="BA27:BC27"/>
    <mergeCell ref="DG3:DN3"/>
    <mergeCell ref="N4:N9"/>
    <mergeCell ref="BW4:BW9"/>
    <mergeCell ref="BS5:BT5"/>
    <mergeCell ref="BS6:BT6"/>
    <mergeCell ref="W7:Y7"/>
    <mergeCell ref="W8:Y8"/>
    <mergeCell ref="AE8:AG8"/>
    <mergeCell ref="BS8:BT8"/>
    <mergeCell ref="BS9:BT9"/>
    <mergeCell ref="AE7:AG7"/>
    <mergeCell ref="BS7:BT7"/>
    <mergeCell ref="N3:AR3"/>
    <mergeCell ref="BA6:BC6"/>
    <mergeCell ref="CX6:CY6"/>
    <mergeCell ref="CX7:CY7"/>
    <mergeCell ref="CX8:CY8"/>
    <mergeCell ref="AO6:AP6"/>
    <mergeCell ref="AS3:CM3"/>
    <mergeCell ref="CF5:CH5"/>
    <mergeCell ref="CF7:CH7"/>
    <mergeCell ref="CN5:CP5"/>
    <mergeCell ref="CN3:CR3"/>
    <mergeCell ref="CX5:CY5"/>
    <mergeCell ref="BF15:BH15"/>
    <mergeCell ref="BJ13:BL13"/>
    <mergeCell ref="CX9:CY9"/>
    <mergeCell ref="AA7:AD7"/>
    <mergeCell ref="AA8:AD8"/>
    <mergeCell ref="N11:N26"/>
    <mergeCell ref="BM42:BN42"/>
    <mergeCell ref="BM37:BN37"/>
    <mergeCell ref="BI37:BJ37"/>
    <mergeCell ref="P13:V13"/>
    <mergeCell ref="W13:Y13"/>
    <mergeCell ref="N31:N46"/>
    <mergeCell ref="AO7:AP7"/>
    <mergeCell ref="AO8:AP8"/>
    <mergeCell ref="BE7:BG7"/>
    <mergeCell ref="BE8:BG8"/>
    <mergeCell ref="BE9:BG9"/>
    <mergeCell ref="BH9:BJ9"/>
    <mergeCell ref="W21:Y21"/>
    <mergeCell ref="AU23:AZ23"/>
    <mergeCell ref="W18:Y18"/>
    <mergeCell ref="AE37:AF37"/>
    <mergeCell ref="AI37:AJ37"/>
    <mergeCell ref="CI38:CJ38"/>
    <mergeCell ref="W20:Y20"/>
    <mergeCell ref="AO20:AP20"/>
    <mergeCell ref="AF23:AH23"/>
    <mergeCell ref="W16:Z16"/>
    <mergeCell ref="AB17:AD17"/>
    <mergeCell ref="W12:Z12"/>
    <mergeCell ref="BA11:BD11"/>
    <mergeCell ref="BM11:BO11"/>
    <mergeCell ref="BE11:BH11"/>
    <mergeCell ref="BI11:BL11"/>
    <mergeCell ref="AO13:AP13"/>
    <mergeCell ref="AU13:AZ13"/>
    <mergeCell ref="BA12:BC12"/>
    <mergeCell ref="W15:Y15"/>
    <mergeCell ref="AO15:AP15"/>
    <mergeCell ref="AJ15:AK15"/>
    <mergeCell ref="AS11:AZ11"/>
    <mergeCell ref="BJ14:BL14"/>
    <mergeCell ref="AB14:AD14"/>
    <mergeCell ref="AB15:AD15"/>
    <mergeCell ref="AF13:AH13"/>
    <mergeCell ref="AF14:AH14"/>
    <mergeCell ref="BA13:BC13"/>
    <mergeCell ref="BF13:BH13"/>
    <mergeCell ref="O42:AD42"/>
    <mergeCell ref="AI42:AJ42"/>
    <mergeCell ref="AI55:AJ55"/>
    <mergeCell ref="O37:AD37"/>
    <mergeCell ref="AI33:AJ33"/>
    <mergeCell ref="AI34:AJ34"/>
    <mergeCell ref="AI35:AJ35"/>
    <mergeCell ref="AI36:AJ36"/>
    <mergeCell ref="P15:V15"/>
    <mergeCell ref="W27:Y27"/>
    <mergeCell ref="Q23:V23"/>
    <mergeCell ref="AJ27:AK27"/>
    <mergeCell ref="O16:V16"/>
    <mergeCell ref="AB27:AD27"/>
    <mergeCell ref="AF24:AH24"/>
    <mergeCell ref="AF25:AH25"/>
    <mergeCell ref="AF26:AH26"/>
    <mergeCell ref="AF27:AH27"/>
    <mergeCell ref="AB22:AD22"/>
    <mergeCell ref="AB23:AD23"/>
    <mergeCell ref="AB24:AD24"/>
    <mergeCell ref="AB25:AD25"/>
    <mergeCell ref="W23:Y23"/>
    <mergeCell ref="W22:Y22"/>
    <mergeCell ref="AO63:AP63"/>
    <mergeCell ref="AO51:AP51"/>
    <mergeCell ref="AO52:AP52"/>
    <mergeCell ref="AO53:AP53"/>
    <mergeCell ref="AO55:AP55"/>
    <mergeCell ref="AO56:AP56"/>
    <mergeCell ref="AO57:AP57"/>
    <mergeCell ref="AE32:AF32"/>
    <mergeCell ref="AI32:AJ32"/>
    <mergeCell ref="AI56:AJ56"/>
    <mergeCell ref="AI43:AJ43"/>
    <mergeCell ref="AI44:AJ44"/>
    <mergeCell ref="AI45:AJ45"/>
    <mergeCell ref="AI46:AJ46"/>
    <mergeCell ref="AE42:AF42"/>
    <mergeCell ref="AK62:AL62"/>
    <mergeCell ref="AK63:AL63"/>
    <mergeCell ref="AO58:AP58"/>
    <mergeCell ref="AO60:AP60"/>
    <mergeCell ref="AO61:AP61"/>
    <mergeCell ref="AO62:AP62"/>
    <mergeCell ref="AK61:AL61"/>
    <mergeCell ref="AK38:AL38"/>
    <mergeCell ref="AK39:AL39"/>
    <mergeCell ref="N48:N63"/>
    <mergeCell ref="AI61:AJ61"/>
    <mergeCell ref="AI62:AJ62"/>
    <mergeCell ref="AI63:AJ63"/>
    <mergeCell ref="AI50:AJ50"/>
    <mergeCell ref="AI51:AJ51"/>
    <mergeCell ref="AI52:AJ52"/>
    <mergeCell ref="AI53:AJ53"/>
    <mergeCell ref="AE59:AF59"/>
    <mergeCell ref="AI59:AJ59"/>
    <mergeCell ref="AE49:AF49"/>
    <mergeCell ref="AE54:AF54"/>
    <mergeCell ref="AI54:AJ54"/>
    <mergeCell ref="AI49:AJ49"/>
    <mergeCell ref="AI58:AJ58"/>
    <mergeCell ref="AI57:AJ57"/>
    <mergeCell ref="BA16:BC16"/>
    <mergeCell ref="BF16:BH16"/>
    <mergeCell ref="BJ16:BL16"/>
    <mergeCell ref="BJ18:BL18"/>
    <mergeCell ref="BJ17:BL17"/>
    <mergeCell ref="AK36:AL36"/>
    <mergeCell ref="AJ13:AK13"/>
    <mergeCell ref="AJ16:AL16"/>
    <mergeCell ref="AM16:AN16"/>
    <mergeCell ref="AU19:AZ19"/>
    <mergeCell ref="AJ14:AK14"/>
    <mergeCell ref="AO18:AP18"/>
    <mergeCell ref="BA29:BC29"/>
    <mergeCell ref="BA23:BC23"/>
    <mergeCell ref="BA20:BC20"/>
    <mergeCell ref="BA21:BC21"/>
    <mergeCell ref="BA19:BC19"/>
    <mergeCell ref="BJ19:BL19"/>
    <mergeCell ref="BF29:BH29"/>
    <mergeCell ref="BJ29:BL29"/>
    <mergeCell ref="BF22:BH22"/>
    <mergeCell ref="BA24:BC24"/>
    <mergeCell ref="AJ17:AK17"/>
    <mergeCell ref="BF14:BH14"/>
    <mergeCell ref="AI38:AJ38"/>
    <mergeCell ref="AI39:AJ39"/>
    <mergeCell ref="AI40:AJ40"/>
    <mergeCell ref="AI41:AJ41"/>
    <mergeCell ref="AO38:AP38"/>
    <mergeCell ref="AO39:AP39"/>
    <mergeCell ref="AO40:AP40"/>
    <mergeCell ref="AO41:AP41"/>
    <mergeCell ref="AO21:AP21"/>
    <mergeCell ref="AM32:AN32"/>
    <mergeCell ref="AM37:AN37"/>
    <mergeCell ref="AK40:AL40"/>
    <mergeCell ref="AK41:AL41"/>
    <mergeCell ref="AK33:AL33"/>
    <mergeCell ref="AK34:AL34"/>
    <mergeCell ref="AK35:AL35"/>
    <mergeCell ref="AU29:AZ29"/>
    <mergeCell ref="AO32:AP32"/>
    <mergeCell ref="AO27:AP27"/>
    <mergeCell ref="AO24:AP24"/>
    <mergeCell ref="AO22:AP22"/>
    <mergeCell ref="BF23:BH23"/>
    <mergeCell ref="BF24:BH24"/>
    <mergeCell ref="BF17:BH17"/>
    <mergeCell ref="BF18:BH18"/>
    <mergeCell ref="BF19:BH19"/>
    <mergeCell ref="AT38:BL38"/>
    <mergeCell ref="BW30:CZ30"/>
    <mergeCell ref="BY38:BZ38"/>
    <mergeCell ref="CE38:CF38"/>
    <mergeCell ref="CF26:CH26"/>
    <mergeCell ref="BN55:BO55"/>
    <mergeCell ref="BS50:BT50"/>
    <mergeCell ref="BR49:BU49"/>
    <mergeCell ref="CX38:CY38"/>
    <mergeCell ref="CX39:CY39"/>
    <mergeCell ref="CX40:CY40"/>
    <mergeCell ref="CX42:CY42"/>
    <mergeCell ref="CT42:CU42"/>
    <mergeCell ref="CX32:CY32"/>
    <mergeCell ref="CM32:CN32"/>
    <mergeCell ref="CR32:CS32"/>
    <mergeCell ref="CX33:CY33"/>
    <mergeCell ref="CX34:CY34"/>
    <mergeCell ref="CX35:CY35"/>
    <mergeCell ref="CX36:CY36"/>
    <mergeCell ref="BO39:BP39"/>
    <mergeCell ref="BO40:BP40"/>
    <mergeCell ref="CK38:CL38"/>
    <mergeCell ref="BI32:BJ32"/>
    <mergeCell ref="BI63:BJ63"/>
    <mergeCell ref="BE63:BF63"/>
    <mergeCell ref="BI59:BJ59"/>
    <mergeCell ref="BI57:BJ57"/>
    <mergeCell ref="BI58:BJ58"/>
    <mergeCell ref="BE60:BF60"/>
    <mergeCell ref="BE61:BF61"/>
    <mergeCell ref="BE62:BF62"/>
    <mergeCell ref="BI60:BJ60"/>
    <mergeCell ref="BI61:BJ61"/>
    <mergeCell ref="BI62:BJ62"/>
    <mergeCell ref="BS62:BT62"/>
    <mergeCell ref="BI52:BJ52"/>
    <mergeCell ref="BI53:BJ53"/>
    <mergeCell ref="BI54:BJ54"/>
    <mergeCell ref="BI55:BJ55"/>
    <mergeCell ref="BI56:BJ56"/>
    <mergeCell ref="BN51:BO51"/>
    <mergeCell ref="BN52:BO52"/>
    <mergeCell ref="BN53:BO53"/>
    <mergeCell ref="BN54:BO54"/>
    <mergeCell ref="BS53:BT53"/>
    <mergeCell ref="AK43:AL43"/>
    <mergeCell ref="AK44:AL44"/>
    <mergeCell ref="AK45:AL45"/>
    <mergeCell ref="AK46:AL46"/>
    <mergeCell ref="AK55:AL55"/>
    <mergeCell ref="AK50:AL50"/>
    <mergeCell ref="AK51:AL51"/>
    <mergeCell ref="AK52:AL52"/>
    <mergeCell ref="AK53:AL53"/>
    <mergeCell ref="AK56:AL56"/>
    <mergeCell ref="AK57:AL57"/>
    <mergeCell ref="AK58:AL58"/>
    <mergeCell ref="AK60:AL60"/>
    <mergeCell ref="BN16:BO16"/>
    <mergeCell ref="BS16:BT16"/>
    <mergeCell ref="O49:AD49"/>
    <mergeCell ref="O59:AD59"/>
    <mergeCell ref="CM51:CO51"/>
    <mergeCell ref="AO50:AP50"/>
    <mergeCell ref="BI50:BJ50"/>
    <mergeCell ref="BN50:BO50"/>
    <mergeCell ref="CN49:CO49"/>
    <mergeCell ref="CN50:CO50"/>
    <mergeCell ref="AO43:AP43"/>
    <mergeCell ref="AO44:AP44"/>
    <mergeCell ref="CN44:CO44"/>
    <mergeCell ref="CN45:CO45"/>
    <mergeCell ref="CN47:CO47"/>
    <mergeCell ref="BY50:CM50"/>
    <mergeCell ref="BY47:CM47"/>
    <mergeCell ref="BY45:CM45"/>
    <mergeCell ref="BY46:CM46"/>
    <mergeCell ref="BX32:CL32"/>
  </mergeCells>
  <phoneticPr fontId="14"/>
  <conditionalFormatting sqref="AJ19 AJ22 AJ25 AJ28">
    <cfRule type="cellIs" dxfId="17" priority="19" operator="greaterThan">
      <formula>0</formula>
    </cfRule>
    <cfRule type="cellIs" dxfId="16" priority="20" operator="lessThan">
      <formula>0</formula>
    </cfRule>
  </conditionalFormatting>
  <conditionalFormatting sqref="AJ17:AK18 AJ20:AK21 AJ23:AK24 AJ26:AK27">
    <cfRule type="cellIs" dxfId="15" priority="17" operator="lessThan">
      <formula>0</formula>
    </cfRule>
    <cfRule type="cellIs" dxfId="14" priority="18" operator="greaterThan">
      <formula>0</formula>
    </cfRule>
  </conditionalFormatting>
  <conditionalFormatting sqref="AO13:AP15">
    <cfRule type="cellIs" dxfId="13" priority="1" operator="lessThan">
      <formula>0</formula>
    </cfRule>
    <cfRule type="cellIs" dxfId="12" priority="2" operator="greaterThan">
      <formula>0</formula>
    </cfRule>
  </conditionalFormatting>
  <conditionalFormatting sqref="AO17:AP28">
    <cfRule type="cellIs" dxfId="11" priority="11" operator="lessThan">
      <formula>0</formula>
    </cfRule>
    <cfRule type="cellIs" dxfId="10" priority="12" operator="greaterThan">
      <formula>0</formula>
    </cfRule>
  </conditionalFormatting>
  <conditionalFormatting sqref="BJ12:BJ29 AF13:AF14 AJ15 AF17:AF28">
    <cfRule type="cellIs" dxfId="9" priority="87" operator="greaterThan">
      <formula>0</formula>
    </cfRule>
    <cfRule type="cellIs" dxfId="8" priority="89" operator="lessThan">
      <formula>0</formula>
    </cfRule>
  </conditionalFormatting>
  <conditionalFormatting sqref="BN12:BO18 BS12:BT18 AJ13:AK14 BN19:BN29 BS19:BS29">
    <cfRule type="cellIs" dxfId="7" priority="21" operator="lessThan">
      <formula>0</formula>
    </cfRule>
    <cfRule type="cellIs" dxfId="6" priority="22" operator="greaterThan">
      <formula>0</formula>
    </cfRule>
  </conditionalFormatting>
  <conditionalFormatting sqref="CO12:CO28">
    <cfRule type="cellIs" dxfId="5" priority="27" operator="greaterThan">
      <formula>0</formula>
    </cfRule>
    <cfRule type="cellIs" dxfId="4" priority="28" operator="lessThan">
      <formula>0</formula>
    </cfRule>
  </conditionalFormatting>
  <conditionalFormatting sqref="CS12:CT28">
    <cfRule type="cellIs" dxfId="3" priority="5" operator="lessThan">
      <formula>0</formula>
    </cfRule>
    <cfRule type="cellIs" dxfId="2" priority="6" operator="greaterThan">
      <formula>0</formula>
    </cfRule>
  </conditionalFormatting>
  <conditionalFormatting sqref="CX12:CY28">
    <cfRule type="cellIs" dxfId="1" priority="3" operator="lessThan">
      <formula>0</formula>
    </cfRule>
    <cfRule type="cellIs" dxfId="0" priority="4" operator="greaterThan">
      <formula>0</formula>
    </cfRule>
  </conditionalFormatting>
  <pageMargins left="0.31496062992125984" right="0.31496062992125984" top="0.15748031496062992" bottom="0.15748031496062992" header="0.31496062992125984" footer="0.31496062992125984"/>
  <pageSetup paperSize="8" scale="75" orientation="landscape" r:id="rId1"/>
  <ignoredErrors>
    <ignoredError sqref="AI37 AO37 AI42 AO42 BS42 BM42 BM37 BS37 AI54 AI59 AO54 AO59 CU40"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順位点!AB$2:AB$78</xm:f>
          </x14:formula1>
          <xm:sqref>CS3:CZ3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AS555"/>
  <sheetViews>
    <sheetView showGridLines="0" view="pageBreakPreview" zoomScale="85" zoomScaleNormal="70" zoomScaleSheetLayoutView="85" workbookViewId="0">
      <selection activeCell="F5" sqref="F5:M5"/>
    </sheetView>
  </sheetViews>
  <sheetFormatPr defaultColWidth="8.7265625" defaultRowHeight="12.5" x14ac:dyDescent="0.2"/>
  <cols>
    <col min="1" max="1" width="6.36328125" style="1117" bestFit="1" customWidth="1"/>
    <col min="2" max="2" width="6" style="1117" bestFit="1" customWidth="1"/>
    <col min="3" max="3" width="5.7265625" style="1117" customWidth="1"/>
    <col min="4" max="4" width="1.7265625" style="1117" customWidth="1"/>
    <col min="5" max="5" width="2.26953125" style="1117" customWidth="1"/>
    <col min="6" max="6" width="2.08984375" style="1117" customWidth="1"/>
    <col min="7" max="7" width="8.90625" style="1117" bestFit="1" customWidth="1"/>
    <col min="8" max="13" width="8.90625" style="1117" customWidth="1"/>
    <col min="14" max="14" width="6.08984375" style="1117" bestFit="1" customWidth="1"/>
    <col min="15" max="15" width="6.08984375" style="1117" customWidth="1"/>
    <col min="16" max="16" width="6.6328125" style="1117" customWidth="1"/>
    <col min="17" max="17" width="45.7265625" style="1117" customWidth="1"/>
    <col min="18" max="18" width="5.7265625" style="1118" customWidth="1"/>
    <col min="19" max="19" width="47.36328125" style="1119" customWidth="1"/>
    <col min="20" max="20" width="41" style="1119" customWidth="1"/>
    <col min="21" max="21" width="7.36328125" style="1117" customWidth="1"/>
    <col min="22" max="22" width="13.26953125" style="1117" customWidth="1"/>
    <col min="23" max="23" width="10.90625" style="1117" customWidth="1"/>
    <col min="24" max="24" width="19.08984375" style="1117" customWidth="1"/>
    <col min="25" max="26" width="17.26953125" style="1117" customWidth="1"/>
    <col min="27" max="27" width="5.6328125" style="1117" customWidth="1"/>
    <col min="28" max="29" width="8.90625" style="1117" customWidth="1"/>
    <col min="30" max="31" width="19.90625" style="1117" customWidth="1"/>
    <col min="32" max="40" width="8.90625" style="1117" customWidth="1"/>
    <col min="41" max="41" width="14.26953125" style="1117" customWidth="1"/>
    <col min="42" max="43" width="8.90625" style="1117" customWidth="1"/>
    <col min="44" max="44" width="8.36328125" style="1117" customWidth="1"/>
    <col min="45" max="45" width="10.90625" style="1117" customWidth="1"/>
    <col min="46" max="60" width="8.36328125" style="1117" customWidth="1"/>
    <col min="61" max="102" width="5" style="1117" customWidth="1"/>
    <col min="103" max="16384" width="8.7265625" style="1117"/>
  </cols>
  <sheetData>
    <row r="1" spans="1:45" x14ac:dyDescent="0.2">
      <c r="A1" s="1117" t="s">
        <v>1964</v>
      </c>
    </row>
    <row r="2" spans="1:45" ht="16.5" thickBot="1" x14ac:dyDescent="0.25">
      <c r="A2" s="1117">
        <f>MATCH(INDEX($R$4:$T$382,MATCH(F5,$T$4:$T$382,0),2),'R4_raw'!$F$115:$BNW$115,0)</f>
        <v>4</v>
      </c>
      <c r="D2" s="1404"/>
      <c r="E2" s="1405" t="s">
        <v>2979</v>
      </c>
      <c r="F2" s="1404"/>
      <c r="G2" s="1404"/>
      <c r="H2" s="1404"/>
      <c r="I2" s="1404"/>
      <c r="J2" s="1404"/>
      <c r="K2" s="1404"/>
      <c r="L2" s="1404"/>
      <c r="M2" s="1404"/>
      <c r="N2" s="1404"/>
      <c r="X2" s="5318" t="s">
        <v>1965</v>
      </c>
      <c r="Y2" s="5318"/>
      <c r="Z2" s="1120"/>
      <c r="AB2" s="1117">
        <v>2</v>
      </c>
      <c r="AC2" s="1117">
        <v>3</v>
      </c>
      <c r="AD2" s="1117">
        <v>4</v>
      </c>
      <c r="AE2" s="1117">
        <v>5</v>
      </c>
    </row>
    <row r="3" spans="1:45" ht="15.75" customHeight="1" thickBot="1" x14ac:dyDescent="0.25">
      <c r="F3" s="158"/>
      <c r="G3" s="158"/>
      <c r="H3" s="158"/>
      <c r="K3" s="1121" t="s">
        <v>1966</v>
      </c>
      <c r="L3" s="5325" t="s">
        <v>3488</v>
      </c>
      <c r="M3" s="5326"/>
      <c r="O3" s="5319" t="str">
        <f>VLOOKUP(L3,順位点!$AB$2:$AC$78,2,FALSE)</f>
        <v>長野市</v>
      </c>
      <c r="P3" s="5319"/>
      <c r="R3" s="1122"/>
      <c r="S3" s="1122" t="s">
        <v>1967</v>
      </c>
      <c r="T3" s="1122" t="s">
        <v>1968</v>
      </c>
      <c r="U3" s="1117">
        <v>-1</v>
      </c>
      <c r="V3" s="1117" t="s">
        <v>1969</v>
      </c>
      <c r="X3" s="1117" t="str">
        <f>F98</f>
        <v>3　幸福度_元気_得点_【2022】</v>
      </c>
      <c r="Y3" s="1117" t="str">
        <f>F100</f>
        <v>14　要介護状態の改善の状況_R3年度_【2019】⇒【2020】</v>
      </c>
      <c r="AD3" s="1117" t="str">
        <f>X3</f>
        <v>3　幸福度_元気_得点_【2022】</v>
      </c>
      <c r="AE3" s="1117" t="str">
        <f>Y3</f>
        <v>14　要介護状態の改善の状況_R3年度_【2019】⇒【2020】</v>
      </c>
      <c r="AJ3" s="1117" t="str">
        <f>F5</f>
        <v>1　幸福度_元気_得点_【2016】</v>
      </c>
      <c r="AO3" s="1117" t="str">
        <f>AJ3</f>
        <v>1　幸福度_元気_得点_【2016】</v>
      </c>
    </row>
    <row r="4" spans="1:45" ht="13" thickBot="1" x14ac:dyDescent="0.3">
      <c r="F4" s="5320" t="s">
        <v>1970</v>
      </c>
      <c r="G4" s="5320"/>
      <c r="H4" s="5320"/>
      <c r="I4" s="5320"/>
      <c r="J4" s="5320"/>
      <c r="K4" s="5320"/>
      <c r="L4" s="5320"/>
      <c r="M4" s="5320"/>
      <c r="R4" s="1123">
        <v>1</v>
      </c>
      <c r="S4" s="1124" t="str">
        <f>IFERROR(INDEX('R4_raw'!$F$1:$BNW$115,115,MATCH(R4,'R4_raw'!$F$1:$BNW$1,0)),"-")</f>
        <v>幸福度_元気_得点_【2016】</v>
      </c>
      <c r="T4" s="1124" t="str">
        <f t="shared" ref="T4:T67" si="0">IF(S4="-","-",R4&amp;"　"&amp;S4)</f>
        <v>1　幸福度_元気_得点_【2016】</v>
      </c>
      <c r="U4" s="1117">
        <f t="shared" ref="U4:U35" si="1">IF(OR(X4=0,Y4=0),U3+0,U3+1)</f>
        <v>0</v>
      </c>
      <c r="V4" s="1117" t="str">
        <f t="shared" ref="V4:V35" si="2">IFERROR(IF($O$3=W4,W4,IF(W4=$H$14,W4,IF(OR(RANK(Y4,$Y$4:$Y$80,0)&lt;=3,RANK(X4,$X$4:$X$80,0)&lt;=3),W4,""))),"")</f>
        <v>長野市</v>
      </c>
      <c r="W4" s="1117" t="s">
        <v>7687</v>
      </c>
      <c r="X4" s="1125">
        <f>IF(VLOOKUP($W4,'R4_raw'!$F$1:$BNW$115,A$5,FALSE)="*",NA(),VLOOKUP($W4,'R4_raw'!$F$1:$BNW$115,A$5,FALSE))</f>
        <v>7.05</v>
      </c>
      <c r="Y4" s="1125">
        <f>IF(VLOOKUP($W4,'R4_raw'!$F$1:$BNW$115,A$6,FALSE)="*",NA(),VLOOKUP($W4,'R4_raw'!$F$1:$BNW$115,A$6,FALSE))</f>
        <v>80</v>
      </c>
      <c r="Z4" s="1125"/>
      <c r="AA4" s="1117">
        <v>0</v>
      </c>
      <c r="AB4" s="1117" t="str">
        <f t="shared" ref="AB4:AE23" si="3">VLOOKUP($AA4,$U$4:$Y$80,AB$2,FALSE)</f>
        <v>長野市</v>
      </c>
      <c r="AC4" s="1117" t="str">
        <f t="shared" si="3"/>
        <v>長野市</v>
      </c>
      <c r="AD4" s="1125">
        <f t="shared" si="3"/>
        <v>7.05</v>
      </c>
      <c r="AE4" s="1125">
        <f t="shared" si="3"/>
        <v>80</v>
      </c>
      <c r="AF4" s="1117" t="str">
        <f>IF(ISERROR(AD4),AA4+3,"")</f>
        <v/>
      </c>
      <c r="AG4" s="1126">
        <f>IF(MIN(AF4:AF80)=0,80,MIN(AF4:AF80)-1)</f>
        <v>80</v>
      </c>
      <c r="AH4" s="1117">
        <f>IFERROR(RANK(AL4,$AL$4:$AL$80),"-")</f>
        <v>36</v>
      </c>
      <c r="AI4" s="1117" t="s">
        <v>70</v>
      </c>
      <c r="AJ4" s="1127">
        <f>VLOOKUP(AI4,'R4_raw'!$F$15:$BNW$114,A$2,FALSE)</f>
        <v>7.22</v>
      </c>
      <c r="AK4" s="1117">
        <v>1.0000000000000001E-5</v>
      </c>
      <c r="AL4" s="1117">
        <f>IFERROR(AJ4+AK4,"-")</f>
        <v>7.2200099999999994</v>
      </c>
      <c r="AM4" s="1117">
        <v>1</v>
      </c>
      <c r="AN4" s="1117" t="str">
        <f>IFERROR(VLOOKUP($AM4,$AH$4:$AJ$368,2,FALSE),"-")</f>
        <v>長和町</v>
      </c>
      <c r="AO4" s="1127">
        <f>IFERROR(VLOOKUP($AM4,$AH$4:$AJ$368,3,FALSE),"-")</f>
        <v>7.74</v>
      </c>
      <c r="AP4" s="1117" t="str">
        <f t="shared" ref="AP4:AP67" si="4">IF(AN4=$O$3,AO4,"")</f>
        <v/>
      </c>
      <c r="AS4" s="1117" t="s">
        <v>3289</v>
      </c>
    </row>
    <row r="5" spans="1:45" ht="35.25" customHeight="1" thickBot="1" x14ac:dyDescent="0.25">
      <c r="A5" s="1117">
        <f>MATCH(INDEX($R$4:$T$382,MATCH(F98,$T$4:$T$382,0),2),'R4_raw'!$F$115:$BNW$115,0)</f>
        <v>11</v>
      </c>
      <c r="F5" s="5321" t="s">
        <v>8957</v>
      </c>
      <c r="G5" s="5322"/>
      <c r="H5" s="5322"/>
      <c r="I5" s="5322"/>
      <c r="J5" s="5322"/>
      <c r="K5" s="5322"/>
      <c r="L5" s="5322"/>
      <c r="M5" s="5323"/>
      <c r="R5" s="1123">
        <v>2</v>
      </c>
      <c r="S5" s="1124" t="str">
        <f>IFERROR(INDEX('R4_raw'!$F$1:$BNW$115,115,MATCH(R5,'R4_raw'!$F$1:$BNW$1,0)),"-")</f>
        <v>幸福度_元気_得点_【2019】</v>
      </c>
      <c r="T5" s="1124" t="str">
        <f t="shared" si="0"/>
        <v>2　幸福度_元気_得点_【2019】</v>
      </c>
      <c r="U5" s="1117">
        <f t="shared" si="1"/>
        <v>1</v>
      </c>
      <c r="V5" s="1117" t="str">
        <f t="shared" si="2"/>
        <v/>
      </c>
      <c r="W5" s="1117" t="s">
        <v>1640</v>
      </c>
      <c r="X5" s="1125">
        <f>IF(VLOOKUP($W5,'R4_raw'!$F$1:$BNW$115,A$5,FALSE)="*",NA(),VLOOKUP($W5,'R4_raw'!$F$1:$BNW$115,A$5,FALSE))</f>
        <v>7.13</v>
      </c>
      <c r="Y5" s="1125">
        <f>IF(VLOOKUP($W5,'R4_raw'!$F$1:$BNW$115,A$6,FALSE)="*",NA(),VLOOKUP($W5,'R4_raw'!$F$1:$BNW$115,A$6,FALSE))</f>
        <v>70</v>
      </c>
      <c r="Z5" s="1125"/>
      <c r="AA5" s="1117">
        <v>1</v>
      </c>
      <c r="AB5" s="1117" t="str">
        <f t="shared" si="3"/>
        <v/>
      </c>
      <c r="AC5" s="1117" t="str">
        <f t="shared" si="3"/>
        <v>松本市</v>
      </c>
      <c r="AD5" s="1125">
        <f t="shared" si="3"/>
        <v>7.13</v>
      </c>
      <c r="AE5" s="1125">
        <f t="shared" si="3"/>
        <v>70</v>
      </c>
      <c r="AF5" s="1117" t="str">
        <f t="shared" ref="AF5:AF68" si="5">IF(ISERROR(AD5),AA5+3,"")</f>
        <v/>
      </c>
      <c r="AG5" s="1117" t="str">
        <f t="shared" ref="AG5:AG40" si="6">IF(ISERROR(AD5),AA5+3,"")</f>
        <v/>
      </c>
      <c r="AH5" s="1117">
        <f t="shared" ref="AH5:AH68" si="7">IFERROR(RANK(AL5,$AL$4:$AL$80),"-")</f>
        <v>45</v>
      </c>
      <c r="AI5" s="1117" t="s">
        <v>1640</v>
      </c>
      <c r="AJ5" s="1127">
        <f>VLOOKUP(AI5,'R4_raw'!$F$15:$BNW$114,A$2,FALSE)</f>
        <v>7.2</v>
      </c>
      <c r="AK5" s="1117">
        <v>2.0000000000000002E-5</v>
      </c>
      <c r="AL5" s="1117">
        <f t="shared" ref="AL5:AL68" si="8">IFERROR(AJ5+AK5,"-")</f>
        <v>7.2000200000000003</v>
      </c>
      <c r="AM5" s="1117">
        <v>2</v>
      </c>
      <c r="AN5" s="1117" t="str">
        <f t="shared" ref="AN5:AN68" si="9">IFERROR(VLOOKUP($AM5,$AH$4:$AJ$368,2,FALSE),"-")</f>
        <v>安曇野市</v>
      </c>
      <c r="AO5" s="1127">
        <f t="shared" ref="AO5:AO68" si="10">IFERROR(VLOOKUP($AM5,$AH$4:$AJ$368,3,FALSE),"-")</f>
        <v>7.56</v>
      </c>
      <c r="AP5" s="1117" t="str">
        <f t="shared" si="4"/>
        <v/>
      </c>
      <c r="AS5" s="1117" t="s">
        <v>3290</v>
      </c>
    </row>
    <row r="6" spans="1:45" ht="14.25" customHeight="1" x14ac:dyDescent="0.2">
      <c r="A6" s="1117">
        <f>MATCH(INDEX($R$4:$T$382,MATCH(F100,$T$4:$T$382,0),2),'R4_raw'!$F$115:$BNW$115,0)</f>
        <v>45</v>
      </c>
      <c r="F6" s="1128"/>
      <c r="G6" s="1129"/>
      <c r="H6" s="118"/>
      <c r="K6" s="1128"/>
      <c r="L6" s="1128"/>
      <c r="M6" s="1128"/>
      <c r="R6" s="1123">
        <v>3</v>
      </c>
      <c r="S6" s="1124" t="str">
        <f>IFERROR(INDEX('R4_raw'!$F$1:$BNW$115,115,MATCH(R6,'R4_raw'!$F$1:$BNW$1,0)),"-")</f>
        <v>幸福度_元気_得点_【2022】</v>
      </c>
      <c r="T6" s="1124" t="str">
        <f t="shared" si="0"/>
        <v>3　幸福度_元気_得点_【2022】</v>
      </c>
      <c r="U6" s="1117">
        <f t="shared" si="1"/>
        <v>2</v>
      </c>
      <c r="V6" s="1117" t="str">
        <f t="shared" si="2"/>
        <v/>
      </c>
      <c r="W6" s="1117" t="s">
        <v>1647</v>
      </c>
      <c r="X6" s="1125">
        <f>IF(VLOOKUP($W6,'R4_raw'!$F$1:$BNW$115,A$5,FALSE)="*",NA(),VLOOKUP($W6,'R4_raw'!$F$1:$BNW$115,A$5,FALSE))</f>
        <v>7.08</v>
      </c>
      <c r="Y6" s="1125">
        <f>IF(VLOOKUP($W6,'R4_raw'!$F$1:$BNW$115,A$6,FALSE)="*",NA(),VLOOKUP($W6,'R4_raw'!$F$1:$BNW$115,A$6,FALSE))</f>
        <v>90</v>
      </c>
      <c r="Z6" s="1125"/>
      <c r="AA6" s="1117">
        <v>2</v>
      </c>
      <c r="AB6" s="1117" t="str">
        <f t="shared" si="3"/>
        <v/>
      </c>
      <c r="AC6" s="1117" t="str">
        <f t="shared" si="3"/>
        <v>上田市</v>
      </c>
      <c r="AD6" s="1125">
        <f t="shared" si="3"/>
        <v>7.08</v>
      </c>
      <c r="AE6" s="1125">
        <f t="shared" si="3"/>
        <v>90</v>
      </c>
      <c r="AF6" s="1117" t="str">
        <f t="shared" si="5"/>
        <v/>
      </c>
      <c r="AG6" s="1117" t="str">
        <f t="shared" si="6"/>
        <v/>
      </c>
      <c r="AH6" s="1117">
        <f t="shared" si="7"/>
        <v>34</v>
      </c>
      <c r="AI6" s="1117" t="s">
        <v>1647</v>
      </c>
      <c r="AJ6" s="1127">
        <f>VLOOKUP(AI6,'R4_raw'!$F$15:$BNW$114,A$2,FALSE)</f>
        <v>7.23</v>
      </c>
      <c r="AK6" s="1117">
        <v>3.0000000000000001E-5</v>
      </c>
      <c r="AL6" s="1117">
        <f t="shared" si="8"/>
        <v>7.2300300000000002</v>
      </c>
      <c r="AM6" s="1117">
        <v>3</v>
      </c>
      <c r="AN6" s="1117" t="str">
        <f t="shared" si="9"/>
        <v>朝日村</v>
      </c>
      <c r="AO6" s="1127">
        <f t="shared" si="10"/>
        <v>7.55</v>
      </c>
      <c r="AP6" s="1117" t="str">
        <f t="shared" si="4"/>
        <v/>
      </c>
      <c r="AS6" s="1117" t="s">
        <v>3291</v>
      </c>
    </row>
    <row r="7" spans="1:45" ht="14.25" customHeight="1" x14ac:dyDescent="0.2">
      <c r="F7" s="1130" t="s">
        <v>1971</v>
      </c>
      <c r="R7" s="1123">
        <v>4</v>
      </c>
      <c r="S7" s="1124" t="str">
        <f>IFERROR(INDEX('R4_raw'!$F$1:$BNW$115,115,MATCH(R7,'R4_raw'!$F$1:$BNW$1,0)),"-")</f>
        <v>幸福度_居宅_得点_【2016】</v>
      </c>
      <c r="T7" s="1124" t="str">
        <f t="shared" si="0"/>
        <v>4　幸福度_居宅_得点_【2016】</v>
      </c>
      <c r="U7" s="1117">
        <f t="shared" si="1"/>
        <v>3</v>
      </c>
      <c r="V7" s="1117" t="str">
        <f t="shared" si="2"/>
        <v/>
      </c>
      <c r="W7" s="1117" t="s">
        <v>1654</v>
      </c>
      <c r="X7" s="1125">
        <f>IF(VLOOKUP($W7,'R4_raw'!$F$1:$BNW$115,A$5,FALSE)="*",NA(),VLOOKUP($W7,'R4_raw'!$F$1:$BNW$115,A$5,FALSE))</f>
        <v>6.99</v>
      </c>
      <c r="Y7" s="1125">
        <f>IF(VLOOKUP($W7,'R4_raw'!$F$1:$BNW$115,A$6,FALSE)="*",NA(),VLOOKUP($W7,'R4_raw'!$F$1:$BNW$115,A$6,FALSE))</f>
        <v>65</v>
      </c>
      <c r="Z7" s="1125"/>
      <c r="AA7" s="1117">
        <v>3</v>
      </c>
      <c r="AB7" s="1117" t="str">
        <f t="shared" si="3"/>
        <v/>
      </c>
      <c r="AC7" s="1117" t="str">
        <f t="shared" si="3"/>
        <v>岡谷市</v>
      </c>
      <c r="AD7" s="1125">
        <f t="shared" si="3"/>
        <v>6.99</v>
      </c>
      <c r="AE7" s="1125">
        <f t="shared" si="3"/>
        <v>65</v>
      </c>
      <c r="AF7" s="1117" t="str">
        <f t="shared" si="5"/>
        <v/>
      </c>
      <c r="AG7" s="1117" t="str">
        <f t="shared" si="6"/>
        <v/>
      </c>
      <c r="AH7" s="1117">
        <f t="shared" si="7"/>
        <v>58</v>
      </c>
      <c r="AI7" s="1117" t="s">
        <v>1654</v>
      </c>
      <c r="AJ7" s="1127">
        <f>VLOOKUP(AI7,'R4_raw'!$F$15:$BNW$114,A$2,FALSE)</f>
        <v>7.1</v>
      </c>
      <c r="AK7" s="1117">
        <v>4.0000000000000003E-5</v>
      </c>
      <c r="AL7" s="1117">
        <f t="shared" si="8"/>
        <v>7.1000399999999999</v>
      </c>
      <c r="AM7" s="1117">
        <v>4</v>
      </c>
      <c r="AN7" s="1117" t="str">
        <f t="shared" si="9"/>
        <v>箕輪町</v>
      </c>
      <c r="AO7" s="1127">
        <f t="shared" si="10"/>
        <v>7.54</v>
      </c>
      <c r="AP7" s="1117" t="str">
        <f t="shared" si="4"/>
        <v/>
      </c>
      <c r="AS7" s="1117" t="s">
        <v>3292</v>
      </c>
    </row>
    <row r="8" spans="1:45" ht="14.25" customHeight="1" x14ac:dyDescent="0.2">
      <c r="G8" s="1379"/>
      <c r="H8" s="1131" t="s">
        <v>2974</v>
      </c>
      <c r="I8" s="1131" t="s">
        <v>1925</v>
      </c>
      <c r="J8" s="1131" t="s">
        <v>1926</v>
      </c>
      <c r="K8" s="1131" t="s">
        <v>1972</v>
      </c>
      <c r="R8" s="1123">
        <v>5</v>
      </c>
      <c r="S8" s="1124" t="str">
        <f>IFERROR(INDEX('R4_raw'!$F$1:$BNW$115,115,MATCH(R8,'R4_raw'!$F$1:$BNW$1,0)),"-")</f>
        <v>幸福度_居宅_得点_【2019】</v>
      </c>
      <c r="T8" s="1124" t="str">
        <f t="shared" si="0"/>
        <v>5　幸福度_居宅_得点_【2019】</v>
      </c>
      <c r="U8" s="1117">
        <f t="shared" si="1"/>
        <v>4</v>
      </c>
      <c r="V8" s="1117" t="str">
        <f t="shared" si="2"/>
        <v/>
      </c>
      <c r="W8" s="1117" t="s">
        <v>1660</v>
      </c>
      <c r="X8" s="1125">
        <f>IF(VLOOKUP($W8,'R4_raw'!$F$1:$BNW$115,A$5,FALSE)="*",NA(),VLOOKUP($W8,'R4_raw'!$F$1:$BNW$115,A$5,FALSE))</f>
        <v>6.92</v>
      </c>
      <c r="Y8" s="1125">
        <f>IF(VLOOKUP($W8,'R4_raw'!$F$1:$BNW$115,A$6,FALSE)="*",NA(),VLOOKUP($W8,'R4_raw'!$F$1:$BNW$115,A$6,FALSE))</f>
        <v>45</v>
      </c>
      <c r="Z8" s="1125"/>
      <c r="AA8" s="1117">
        <v>4</v>
      </c>
      <c r="AB8" s="1117" t="str">
        <f t="shared" si="3"/>
        <v/>
      </c>
      <c r="AC8" s="1117" t="str">
        <f t="shared" si="3"/>
        <v>飯田市</v>
      </c>
      <c r="AD8" s="1125">
        <f t="shared" si="3"/>
        <v>6.92</v>
      </c>
      <c r="AE8" s="1125">
        <f t="shared" si="3"/>
        <v>45</v>
      </c>
      <c r="AF8" s="1117" t="str">
        <f t="shared" si="5"/>
        <v/>
      </c>
      <c r="AG8" s="1117" t="str">
        <f t="shared" si="6"/>
        <v/>
      </c>
      <c r="AH8" s="1117">
        <f t="shared" si="7"/>
        <v>44</v>
      </c>
      <c r="AI8" s="1117" t="s">
        <v>1660</v>
      </c>
      <c r="AJ8" s="1127">
        <f>VLOOKUP(AI8,'R4_raw'!$F$15:$BNW$114,A$2,FALSE)</f>
        <v>7.21</v>
      </c>
      <c r="AK8" s="1117">
        <v>5.0000000000000002E-5</v>
      </c>
      <c r="AL8" s="1117">
        <f t="shared" si="8"/>
        <v>7.2100499999999998</v>
      </c>
      <c r="AM8" s="1117">
        <v>5</v>
      </c>
      <c r="AN8" s="1117" t="str">
        <f t="shared" si="9"/>
        <v>南相木村</v>
      </c>
      <c r="AO8" s="1127">
        <f t="shared" si="10"/>
        <v>7.52</v>
      </c>
      <c r="AP8" s="1117" t="str">
        <f t="shared" si="4"/>
        <v/>
      </c>
      <c r="AS8" s="1117" t="s">
        <v>3293</v>
      </c>
    </row>
    <row r="9" spans="1:45" ht="15.75" customHeight="1" x14ac:dyDescent="0.2">
      <c r="G9" s="1132">
        <f>VLOOKUP("年次",'R4_raw'!$F$1:$BNW$115,$A2,FALSE)</f>
        <v>2016</v>
      </c>
      <c r="H9" s="1580" t="str">
        <f>VLOOKUP(H$8,'R4_raw'!$F$1:$BNW$115,$A2,FALSE)</f>
        <v>点</v>
      </c>
      <c r="I9" s="1662">
        <f>VLOOKUP(I$8,'R4_raw'!$F$1:$BNW$115,$A2,FALSE)</f>
        <v>7.21</v>
      </c>
      <c r="J9" s="1662">
        <f>VLOOKUP(J$8,'R4_raw'!$F$1:$BNW$115,$A2,FALSE)</f>
        <v>7.74</v>
      </c>
      <c r="K9" s="1662">
        <f>VLOOKUP(K$8,'R4_raw'!$F$1:$BNW$115,$A2,FALSE)</f>
        <v>6.13</v>
      </c>
      <c r="O9" s="1117" t="str">
        <f>"("&amp;H9&amp;")"</f>
        <v>(点)</v>
      </c>
      <c r="R9" s="1123">
        <v>6</v>
      </c>
      <c r="S9" s="1124" t="str">
        <f>IFERROR(INDEX('R4_raw'!$F$1:$BNW$115,115,MATCH(R9,'R4_raw'!$F$1:$BNW$1,0)),"-")</f>
        <v>幸福度_居宅_得点_【2022】</v>
      </c>
      <c r="T9" s="1124" t="str">
        <f t="shared" si="0"/>
        <v>6　幸福度_居宅_得点_【2022】</v>
      </c>
      <c r="U9" s="1117">
        <f t="shared" si="1"/>
        <v>5</v>
      </c>
      <c r="V9" s="1117" t="str">
        <f t="shared" si="2"/>
        <v/>
      </c>
      <c r="W9" s="1117" t="s">
        <v>1664</v>
      </c>
      <c r="X9" s="1125">
        <f>IF(VLOOKUP($W9,'R4_raw'!$F$1:$BNW$115,A$5,FALSE)="*",NA(),VLOOKUP($W9,'R4_raw'!$F$1:$BNW$115,A$5,FALSE))</f>
        <v>6.99</v>
      </c>
      <c r="Y9" s="1125">
        <f>IF(VLOOKUP($W9,'R4_raw'!$F$1:$BNW$115,A$6,FALSE)="*",NA(),VLOOKUP($W9,'R4_raw'!$F$1:$BNW$115,A$6,FALSE))</f>
        <v>65</v>
      </c>
      <c r="Z9" s="1125"/>
      <c r="AA9" s="1117">
        <v>5</v>
      </c>
      <c r="AB9" s="1117" t="str">
        <f t="shared" si="3"/>
        <v/>
      </c>
      <c r="AC9" s="1117" t="str">
        <f t="shared" si="3"/>
        <v>諏訪市</v>
      </c>
      <c r="AD9" s="1125">
        <f t="shared" si="3"/>
        <v>6.99</v>
      </c>
      <c r="AE9" s="1125">
        <f t="shared" si="3"/>
        <v>65</v>
      </c>
      <c r="AF9" s="1117" t="str">
        <f t="shared" si="5"/>
        <v/>
      </c>
      <c r="AG9" s="1117" t="str">
        <f t="shared" si="6"/>
        <v/>
      </c>
      <c r="AH9" s="1117">
        <f t="shared" si="7"/>
        <v>57</v>
      </c>
      <c r="AI9" s="1117" t="s">
        <v>1664</v>
      </c>
      <c r="AJ9" s="1127">
        <f>VLOOKUP(AI9,'R4_raw'!$F$15:$BNW$114,A$2,FALSE)</f>
        <v>7.1</v>
      </c>
      <c r="AK9" s="1117">
        <v>6.0000000000000002E-5</v>
      </c>
      <c r="AL9" s="1117">
        <f t="shared" si="8"/>
        <v>7.10006</v>
      </c>
      <c r="AM9" s="1117">
        <v>6</v>
      </c>
      <c r="AN9" s="1117" t="str">
        <f t="shared" si="9"/>
        <v>山形村</v>
      </c>
      <c r="AO9" s="1127">
        <f t="shared" si="10"/>
        <v>7.51</v>
      </c>
      <c r="AP9" s="1117" t="str">
        <f t="shared" si="4"/>
        <v/>
      </c>
      <c r="AS9" s="1117" t="s">
        <v>3294</v>
      </c>
    </row>
    <row r="10" spans="1:45" ht="24.75" customHeight="1" x14ac:dyDescent="0.2">
      <c r="G10" s="1661" t="s">
        <v>2975</v>
      </c>
      <c r="H10" s="5327" t="str">
        <f>VLOOKUP(G$10,'R4_raw'!$F$1:$BNW$115,$A2,FALSE)</f>
        <v>長野県「高齢者実態調査」</v>
      </c>
      <c r="I10" s="5327"/>
      <c r="J10" s="5327"/>
      <c r="K10" s="5327"/>
      <c r="R10" s="1123">
        <v>7</v>
      </c>
      <c r="S10" s="1124" t="str">
        <f>IFERROR(INDEX('R4_raw'!$F$1:$BNW$115,115,MATCH(R10,'R4_raw'!$F$1:$BNW$1,0)),"-")</f>
        <v>幸福度_居宅_要介護全体_得点_【2022】</v>
      </c>
      <c r="T10" s="1124" t="str">
        <f t="shared" si="0"/>
        <v>7　幸福度_居宅_要介護全体_得点_【2022】</v>
      </c>
      <c r="U10" s="1117">
        <f t="shared" si="1"/>
        <v>6</v>
      </c>
      <c r="V10" s="1117" t="str">
        <f t="shared" si="2"/>
        <v/>
      </c>
      <c r="W10" s="1117" t="s">
        <v>1668</v>
      </c>
      <c r="X10" s="1125">
        <f>IF(VLOOKUP($W10,'R4_raw'!$F$1:$BNW$115,A$5,FALSE)="*",NA(),VLOOKUP($W10,'R4_raw'!$F$1:$BNW$115,A$5,FALSE))</f>
        <v>7.05</v>
      </c>
      <c r="Y10" s="1125">
        <f>IF(VLOOKUP($W10,'R4_raw'!$F$1:$BNW$115,A$6,FALSE)="*",NA(),VLOOKUP($W10,'R4_raw'!$F$1:$BNW$115,A$6,FALSE))</f>
        <v>80</v>
      </c>
      <c r="Z10" s="1125"/>
      <c r="AA10" s="1117">
        <v>6</v>
      </c>
      <c r="AB10" s="1117" t="str">
        <f t="shared" si="3"/>
        <v/>
      </c>
      <c r="AC10" s="1117" t="str">
        <f t="shared" si="3"/>
        <v>須坂市</v>
      </c>
      <c r="AD10" s="1125">
        <f t="shared" si="3"/>
        <v>7.05</v>
      </c>
      <c r="AE10" s="1125">
        <f t="shared" si="3"/>
        <v>80</v>
      </c>
      <c r="AF10" s="1117" t="str">
        <f t="shared" si="5"/>
        <v/>
      </c>
      <c r="AG10" s="1117" t="str">
        <f t="shared" si="6"/>
        <v/>
      </c>
      <c r="AH10" s="1117">
        <f t="shared" si="7"/>
        <v>26</v>
      </c>
      <c r="AI10" s="1117" t="s">
        <v>1668</v>
      </c>
      <c r="AJ10" s="1127">
        <f>VLOOKUP(AI10,'R4_raw'!$F$15:$BNW$114,A$2,FALSE)</f>
        <v>7.24</v>
      </c>
      <c r="AK10" s="1117">
        <v>6.9999999999999994E-5</v>
      </c>
      <c r="AL10" s="1117">
        <f t="shared" si="8"/>
        <v>7.2400700000000002</v>
      </c>
      <c r="AM10" s="1117">
        <v>7</v>
      </c>
      <c r="AN10" s="1117" t="str">
        <f t="shared" si="9"/>
        <v>軽井沢町</v>
      </c>
      <c r="AO10" s="1127">
        <f t="shared" si="10"/>
        <v>7.51</v>
      </c>
      <c r="AP10" s="1117" t="str">
        <f t="shared" si="4"/>
        <v/>
      </c>
      <c r="AS10" s="1117" t="s">
        <v>3295</v>
      </c>
    </row>
    <row r="11" spans="1:45" x14ac:dyDescent="0.2">
      <c r="R11" s="1123">
        <v>8</v>
      </c>
      <c r="S11" s="1124" t="str">
        <f>IFERROR(INDEX('R4_raw'!$F$1:$BNW$115,115,MATCH(R11,'R4_raw'!$F$1:$BNW$1,0)),"-")</f>
        <v>幸福度_居宅_要支援1・2_得点_【2022】</v>
      </c>
      <c r="T11" s="1124" t="str">
        <f t="shared" si="0"/>
        <v>8　幸福度_居宅_要支援1・2_得点_【2022】</v>
      </c>
      <c r="U11" s="1117">
        <f t="shared" si="1"/>
        <v>7</v>
      </c>
      <c r="V11" s="1117" t="str">
        <f t="shared" si="2"/>
        <v/>
      </c>
      <c r="W11" s="1117" t="s">
        <v>1672</v>
      </c>
      <c r="X11" s="1125">
        <f>IF(VLOOKUP($W11,'R4_raw'!$F$1:$BNW$115,A$5,FALSE)="*",NA(),VLOOKUP($W11,'R4_raw'!$F$1:$BNW$115,A$5,FALSE))</f>
        <v>7.17</v>
      </c>
      <c r="Y11" s="1125">
        <f>IF(VLOOKUP($W11,'R4_raw'!$F$1:$BNW$115,A$6,FALSE)="*",NA(),VLOOKUP($W11,'R4_raw'!$F$1:$BNW$115,A$6,FALSE))</f>
        <v>90</v>
      </c>
      <c r="Z11" s="1125"/>
      <c r="AA11" s="1117">
        <v>7</v>
      </c>
      <c r="AB11" s="1117" t="str">
        <f t="shared" si="3"/>
        <v/>
      </c>
      <c r="AC11" s="1117" t="str">
        <f t="shared" si="3"/>
        <v>小諸市</v>
      </c>
      <c r="AD11" s="1125">
        <f t="shared" si="3"/>
        <v>7.17</v>
      </c>
      <c r="AE11" s="1125">
        <f t="shared" si="3"/>
        <v>90</v>
      </c>
      <c r="AF11" s="1117" t="str">
        <f t="shared" si="5"/>
        <v/>
      </c>
      <c r="AG11" s="1117" t="str">
        <f t="shared" si="6"/>
        <v/>
      </c>
      <c r="AH11" s="1117">
        <f t="shared" si="7"/>
        <v>33</v>
      </c>
      <c r="AI11" s="1117" t="s">
        <v>1672</v>
      </c>
      <c r="AJ11" s="1127">
        <f>VLOOKUP(AI11,'R4_raw'!$F$15:$BNW$114,A$2,FALSE)</f>
        <v>7.23</v>
      </c>
      <c r="AK11" s="1117">
        <v>8.0000000000000007E-5</v>
      </c>
      <c r="AL11" s="1117">
        <f t="shared" si="8"/>
        <v>7.2300800000000001</v>
      </c>
      <c r="AM11" s="1117">
        <v>8</v>
      </c>
      <c r="AN11" s="1117" t="str">
        <f t="shared" si="9"/>
        <v>高山村</v>
      </c>
      <c r="AO11" s="1127">
        <f t="shared" si="10"/>
        <v>7.49</v>
      </c>
      <c r="AP11" s="1117" t="str">
        <f t="shared" si="4"/>
        <v/>
      </c>
      <c r="AS11" s="1117" t="s">
        <v>3296</v>
      </c>
    </row>
    <row r="12" spans="1:45" x14ac:dyDescent="0.2">
      <c r="F12" s="1130" t="s">
        <v>1973</v>
      </c>
      <c r="R12" s="1123">
        <v>9</v>
      </c>
      <c r="S12" s="1124" t="str">
        <f>IFERROR(INDEX('R4_raw'!$F$1:$BNW$115,115,MATCH(R12,'R4_raw'!$F$1:$BNW$1,0)),"-")</f>
        <v>幸福度_居宅_要介護1・2_得点_【2022】</v>
      </c>
      <c r="T12" s="1124" t="str">
        <f t="shared" si="0"/>
        <v>9　幸福度_居宅_要介護1・2_得点_【2022】</v>
      </c>
      <c r="U12" s="1117">
        <f t="shared" si="1"/>
        <v>8</v>
      </c>
      <c r="V12" s="1117" t="str">
        <f t="shared" si="2"/>
        <v/>
      </c>
      <c r="W12" s="1117" t="s">
        <v>1677</v>
      </c>
      <c r="X12" s="1125">
        <f>IF(VLOOKUP($W12,'R4_raw'!$F$1:$BNW$115,A$5,FALSE)="*",NA(),VLOOKUP($W12,'R4_raw'!$F$1:$BNW$115,A$5,FALSE))</f>
        <v>7.18</v>
      </c>
      <c r="Y12" s="1125">
        <f>IF(VLOOKUP($W12,'R4_raw'!$F$1:$BNW$115,A$6,FALSE)="*",NA(),VLOOKUP($W12,'R4_raw'!$F$1:$BNW$115,A$6,FALSE))</f>
        <v>50</v>
      </c>
      <c r="Z12" s="1125"/>
      <c r="AA12" s="1117">
        <v>8</v>
      </c>
      <c r="AB12" s="1117" t="str">
        <f t="shared" si="3"/>
        <v/>
      </c>
      <c r="AC12" s="1117" t="str">
        <f t="shared" si="3"/>
        <v>伊那市</v>
      </c>
      <c r="AD12" s="1125">
        <f t="shared" si="3"/>
        <v>7.18</v>
      </c>
      <c r="AE12" s="1125">
        <f t="shared" si="3"/>
        <v>50</v>
      </c>
      <c r="AF12" s="1117" t="str">
        <f t="shared" si="5"/>
        <v/>
      </c>
      <c r="AG12" s="1117" t="str">
        <f t="shared" si="6"/>
        <v/>
      </c>
      <c r="AH12" s="1117">
        <f t="shared" si="7"/>
        <v>50</v>
      </c>
      <c r="AI12" s="1117" t="s">
        <v>1677</v>
      </c>
      <c r="AJ12" s="1127">
        <f>VLOOKUP(AI12,'R4_raw'!$F$15:$BNW$114,A$2,FALSE)</f>
        <v>7.16</v>
      </c>
      <c r="AK12" s="1117">
        <v>9.0000000000000006E-5</v>
      </c>
      <c r="AL12" s="1117">
        <f t="shared" si="8"/>
        <v>7.1600900000000003</v>
      </c>
      <c r="AM12" s="1117">
        <v>9</v>
      </c>
      <c r="AN12" s="1117" t="str">
        <f t="shared" si="9"/>
        <v>小海町</v>
      </c>
      <c r="AO12" s="1127">
        <f t="shared" si="10"/>
        <v>7.47</v>
      </c>
      <c r="AP12" s="1117" t="str">
        <f t="shared" si="4"/>
        <v/>
      </c>
      <c r="AS12" s="1117" t="s">
        <v>3297</v>
      </c>
    </row>
    <row r="13" spans="1:45" ht="18.75" customHeight="1" x14ac:dyDescent="0.2">
      <c r="I13" s="5324" t="s">
        <v>2976</v>
      </c>
      <c r="J13" s="5324"/>
      <c r="K13" s="5324"/>
      <c r="L13" s="5324"/>
      <c r="R13" s="1123">
        <v>10</v>
      </c>
      <c r="S13" s="1124" t="str">
        <f>IFERROR(INDEX('R4_raw'!$F$1:$BNW$115,115,MATCH(R13,'R4_raw'!$F$1:$BNW$1,0)),"-")</f>
        <v>幸福度_居宅_要介護3～5_得点_【2022】</v>
      </c>
      <c r="T13" s="1124" t="str">
        <f t="shared" si="0"/>
        <v>10　幸福度_居宅_要介護3～5_得点_【2022】</v>
      </c>
      <c r="U13" s="1117">
        <f t="shared" si="1"/>
        <v>9</v>
      </c>
      <c r="V13" s="1117" t="str">
        <f t="shared" si="2"/>
        <v/>
      </c>
      <c r="W13" s="1117" t="s">
        <v>1684</v>
      </c>
      <c r="X13" s="1125">
        <f>IF(VLOOKUP($W13,'R4_raw'!$F$1:$BNW$115,A$5,FALSE)="*",NA(),VLOOKUP($W13,'R4_raw'!$F$1:$BNW$115,A$5,FALSE))</f>
        <v>7.16</v>
      </c>
      <c r="Y13" s="1125">
        <f>IF(VLOOKUP($W13,'R4_raw'!$F$1:$BNW$115,A$6,FALSE)="*",NA(),VLOOKUP($W13,'R4_raw'!$F$1:$BNW$115,A$6,FALSE))</f>
        <v>40</v>
      </c>
      <c r="Z13" s="1125"/>
      <c r="AA13" s="1117">
        <v>9</v>
      </c>
      <c r="AB13" s="1117" t="str">
        <f t="shared" si="3"/>
        <v/>
      </c>
      <c r="AC13" s="1117" t="str">
        <f t="shared" si="3"/>
        <v>駒ヶ根市</v>
      </c>
      <c r="AD13" s="1125">
        <f t="shared" si="3"/>
        <v>7.16</v>
      </c>
      <c r="AE13" s="1125">
        <f t="shared" si="3"/>
        <v>40</v>
      </c>
      <c r="AF13" s="1117" t="str">
        <f t="shared" si="5"/>
        <v/>
      </c>
      <c r="AG13" s="1117" t="str">
        <f t="shared" si="6"/>
        <v/>
      </c>
      <c r="AH13" s="1117">
        <f t="shared" si="7"/>
        <v>49</v>
      </c>
      <c r="AI13" s="1117" t="s">
        <v>1684</v>
      </c>
      <c r="AJ13" s="1127">
        <f>VLOOKUP(AI13,'R4_raw'!$F$15:$BNW$114,A$2,FALSE)</f>
        <v>7.17</v>
      </c>
      <c r="AK13" s="1117">
        <v>1E-4</v>
      </c>
      <c r="AL13" s="1117">
        <f t="shared" si="8"/>
        <v>7.1700999999999997</v>
      </c>
      <c r="AM13" s="1117">
        <v>10</v>
      </c>
      <c r="AN13" s="1117" t="str">
        <f t="shared" si="9"/>
        <v>泰阜村</v>
      </c>
      <c r="AO13" s="1127">
        <f t="shared" si="10"/>
        <v>7.46</v>
      </c>
      <c r="AP13" s="1117" t="str">
        <f t="shared" si="4"/>
        <v/>
      </c>
      <c r="AS13" s="1117" t="s">
        <v>3298</v>
      </c>
    </row>
    <row r="14" spans="1:45" ht="18.75" customHeight="1" x14ac:dyDescent="0.2">
      <c r="G14" s="1377"/>
      <c r="H14" s="1380" t="str">
        <f>O3</f>
        <v>長野市</v>
      </c>
      <c r="I14" s="1378" t="s">
        <v>1640</v>
      </c>
      <c r="J14" s="1378" t="s">
        <v>1684</v>
      </c>
      <c r="K14" s="1378" t="s">
        <v>1654</v>
      </c>
      <c r="L14" s="1378" t="s">
        <v>1647</v>
      </c>
      <c r="M14" s="1131" t="s">
        <v>1931</v>
      </c>
      <c r="R14" s="1123">
        <v>11</v>
      </c>
      <c r="S14" s="1124" t="str">
        <f>IFERROR(INDEX('R4_raw'!$F$1:$BNW$115,115,MATCH(R14,'R4_raw'!$F$1:$BNW$1,0)),"-")</f>
        <v>健康寿命_平均自立期間_要介護２以上_期間_【2021】男性</v>
      </c>
      <c r="T14" s="1124" t="str">
        <f t="shared" si="0"/>
        <v>11　健康寿命_平均自立期間_要介護２以上_期間_【2021】男性</v>
      </c>
      <c r="U14" s="1117">
        <f t="shared" si="1"/>
        <v>10</v>
      </c>
      <c r="V14" s="1117" t="str">
        <f t="shared" si="2"/>
        <v/>
      </c>
      <c r="W14" s="1117" t="s">
        <v>1690</v>
      </c>
      <c r="X14" s="1125">
        <f>IF(VLOOKUP($W14,'R4_raw'!$F$1:$BNW$115,A$5,FALSE)="*",NA(),VLOOKUP($W14,'R4_raw'!$F$1:$BNW$115,A$5,FALSE))</f>
        <v>6.95</v>
      </c>
      <c r="Y14" s="1125">
        <f>IF(VLOOKUP($W14,'R4_raw'!$F$1:$BNW$115,A$6,FALSE)="*",NA(),VLOOKUP($W14,'R4_raw'!$F$1:$BNW$115,A$6,FALSE))</f>
        <v>50</v>
      </c>
      <c r="Z14" s="1125"/>
      <c r="AA14" s="1117">
        <v>10</v>
      </c>
      <c r="AB14" s="1117" t="str">
        <f t="shared" si="3"/>
        <v/>
      </c>
      <c r="AC14" s="1117" t="str">
        <f t="shared" si="3"/>
        <v>中野市</v>
      </c>
      <c r="AD14" s="1125">
        <f t="shared" si="3"/>
        <v>6.95</v>
      </c>
      <c r="AE14" s="1125">
        <f t="shared" si="3"/>
        <v>50</v>
      </c>
      <c r="AF14" s="1117" t="str">
        <f t="shared" si="5"/>
        <v/>
      </c>
      <c r="AG14" s="1117" t="str">
        <f t="shared" si="6"/>
        <v/>
      </c>
      <c r="AH14" s="1117">
        <f t="shared" si="7"/>
        <v>23</v>
      </c>
      <c r="AI14" s="1117" t="s">
        <v>1690</v>
      </c>
      <c r="AJ14" s="1127">
        <f>VLOOKUP(AI14,'R4_raw'!$F$15:$BNW$114,A$2,FALSE)</f>
        <v>7.29</v>
      </c>
      <c r="AK14" s="1117">
        <v>1.1E-4</v>
      </c>
      <c r="AL14" s="1117">
        <f t="shared" si="8"/>
        <v>7.2901100000000003</v>
      </c>
      <c r="AM14" s="1117">
        <v>11</v>
      </c>
      <c r="AN14" s="1117" t="str">
        <f t="shared" si="9"/>
        <v>川上村</v>
      </c>
      <c r="AO14" s="1127">
        <f t="shared" si="10"/>
        <v>7.45</v>
      </c>
      <c r="AP14" s="1117" t="str">
        <f t="shared" si="4"/>
        <v/>
      </c>
      <c r="AS14" s="1117" t="s">
        <v>3299</v>
      </c>
    </row>
    <row r="15" spans="1:45" ht="16.5" customHeight="1" x14ac:dyDescent="0.2">
      <c r="G15" s="1132">
        <f>VLOOKUP("年次",'R4_raw'!$F$1:$BNW$115,$A2,FALSE)</f>
        <v>2016</v>
      </c>
      <c r="H15" s="1580">
        <f>VLOOKUP(H$14,'R4_raw'!$F$1:$BNW$115,$A2,FALSE)</f>
        <v>7.22</v>
      </c>
      <c r="I15" s="1580">
        <f>VLOOKUP(I$14,'R4_raw'!$F$1:$BNW$115,$A2,FALSE)</f>
        <v>7.2</v>
      </c>
      <c r="J15" s="1580">
        <f>VLOOKUP(J$14,'R4_raw'!$F$1:$BNW$115,$A2,FALSE)</f>
        <v>7.17</v>
      </c>
      <c r="K15" s="1580">
        <f>VLOOKUP(K$14,'R4_raw'!$F$1:$BNW$115,$A2,FALSE)</f>
        <v>7.1</v>
      </c>
      <c r="L15" s="1580">
        <f>VLOOKUP(L$14,'R4_raw'!$F$1:$BNW$115,$A2,FALSE)</f>
        <v>7.23</v>
      </c>
      <c r="M15" s="1580">
        <f>VLOOKUP(M$14,'R4_raw'!$F$1:$BNW$115,$A2,FALSE)</f>
        <v>7.21</v>
      </c>
      <c r="R15" s="1123">
        <v>12</v>
      </c>
      <c r="S15" s="1124" t="str">
        <f>IFERROR(INDEX('R4_raw'!$F$1:$BNW$115,115,MATCH(R15,'R4_raw'!$F$1:$BNW$1,0)),"-")</f>
        <v>健康寿命_平均自立期間_要介護２以上_期間_【2021】女性</v>
      </c>
      <c r="T15" s="1124" t="str">
        <f t="shared" si="0"/>
        <v>12　健康寿命_平均自立期間_要介護２以上_期間_【2021】女性</v>
      </c>
      <c r="U15" s="1117">
        <f t="shared" si="1"/>
        <v>11</v>
      </c>
      <c r="V15" s="1117" t="str">
        <f t="shared" si="2"/>
        <v/>
      </c>
      <c r="W15" s="1117" t="s">
        <v>1694</v>
      </c>
      <c r="X15" s="1125">
        <f>IF(VLOOKUP($W15,'R4_raw'!$F$1:$BNW$115,A$5,FALSE)="*",NA(),VLOOKUP($W15,'R4_raw'!$F$1:$BNW$115,A$5,FALSE))</f>
        <v>7.19</v>
      </c>
      <c r="Y15" s="1125">
        <f>IF(VLOOKUP($W15,'R4_raw'!$F$1:$BNW$115,A$6,FALSE)="*",NA(),VLOOKUP($W15,'R4_raw'!$F$1:$BNW$115,A$6,FALSE))</f>
        <v>55</v>
      </c>
      <c r="Z15" s="1125"/>
      <c r="AA15" s="1117">
        <v>11</v>
      </c>
      <c r="AB15" s="1117" t="str">
        <f t="shared" si="3"/>
        <v/>
      </c>
      <c r="AC15" s="1117" t="str">
        <f t="shared" si="3"/>
        <v>大町市</v>
      </c>
      <c r="AD15" s="1125">
        <f t="shared" si="3"/>
        <v>7.19</v>
      </c>
      <c r="AE15" s="1125">
        <f t="shared" si="3"/>
        <v>55</v>
      </c>
      <c r="AF15" s="1117" t="str">
        <f t="shared" si="5"/>
        <v/>
      </c>
      <c r="AG15" s="1117" t="str">
        <f t="shared" si="6"/>
        <v/>
      </c>
      <c r="AH15" s="1117">
        <f t="shared" si="7"/>
        <v>43</v>
      </c>
      <c r="AI15" s="1117" t="s">
        <v>1694</v>
      </c>
      <c r="AJ15" s="1127">
        <f>VLOOKUP(AI15,'R4_raw'!$F$15:$BNW$114,A$2,FALSE)</f>
        <v>7.21</v>
      </c>
      <c r="AK15" s="1117">
        <v>1.2E-4</v>
      </c>
      <c r="AL15" s="1117">
        <f t="shared" si="8"/>
        <v>7.2101199999999999</v>
      </c>
      <c r="AM15" s="1117">
        <v>12</v>
      </c>
      <c r="AN15" s="1117" t="str">
        <f t="shared" si="9"/>
        <v>信濃町</v>
      </c>
      <c r="AO15" s="1127">
        <f t="shared" si="10"/>
        <v>7.44</v>
      </c>
      <c r="AP15" s="1117" t="str">
        <f t="shared" si="4"/>
        <v/>
      </c>
      <c r="AS15" s="1117" t="s">
        <v>3300</v>
      </c>
    </row>
    <row r="16" spans="1:45" ht="19.5" customHeight="1" x14ac:dyDescent="0.2">
      <c r="R16" s="1123">
        <v>13</v>
      </c>
      <c r="S16" s="1124" t="str">
        <f>IFERROR(INDEX('R4_raw'!$F$1:$BNW$115,115,MATCH(R16,'R4_raw'!$F$1:$BNW$1,0)),"-")</f>
        <v>要介護状態の改善の状況_R2年度_【2018】⇒【2019】</v>
      </c>
      <c r="T16" s="1124" t="str">
        <f t="shared" si="0"/>
        <v>13　要介護状態の改善の状況_R2年度_【2018】⇒【2019】</v>
      </c>
      <c r="U16" s="1117">
        <f t="shared" si="1"/>
        <v>12</v>
      </c>
      <c r="V16" s="1117" t="str">
        <f t="shared" si="2"/>
        <v/>
      </c>
      <c r="W16" s="1117" t="s">
        <v>1698</v>
      </c>
      <c r="X16" s="1125">
        <f>IF(VLOOKUP($W16,'R4_raw'!$F$1:$BNW$115,A$5,FALSE)="*",NA(),VLOOKUP($W16,'R4_raw'!$F$1:$BNW$115,A$5,FALSE))</f>
        <v>7.11</v>
      </c>
      <c r="Y16" s="1125">
        <f>IF(VLOOKUP($W16,'R4_raw'!$F$1:$BNW$115,A$6,FALSE)="*",NA(),VLOOKUP($W16,'R4_raw'!$F$1:$BNW$115,A$6,FALSE))</f>
        <v>30</v>
      </c>
      <c r="Z16" s="1125"/>
      <c r="AA16" s="1117">
        <v>12</v>
      </c>
      <c r="AB16" s="1117" t="str">
        <f t="shared" si="3"/>
        <v/>
      </c>
      <c r="AC16" s="1117" t="str">
        <f t="shared" si="3"/>
        <v>飯山市</v>
      </c>
      <c r="AD16" s="1125">
        <f t="shared" si="3"/>
        <v>7.11</v>
      </c>
      <c r="AE16" s="1125">
        <f t="shared" si="3"/>
        <v>30</v>
      </c>
      <c r="AF16" s="1117" t="str">
        <f t="shared" si="5"/>
        <v/>
      </c>
      <c r="AG16" s="1117" t="str">
        <f t="shared" si="6"/>
        <v/>
      </c>
      <c r="AH16" s="1117">
        <f t="shared" si="7"/>
        <v>67</v>
      </c>
      <c r="AI16" s="1117" t="s">
        <v>1698</v>
      </c>
      <c r="AJ16" s="1127">
        <f>VLOOKUP(AI16,'R4_raw'!$F$15:$BNW$114,A$2,FALSE)</f>
        <v>7</v>
      </c>
      <c r="AK16" s="1117">
        <v>1.2999999999999999E-4</v>
      </c>
      <c r="AL16" s="1117">
        <f t="shared" si="8"/>
        <v>7.0001300000000004</v>
      </c>
      <c r="AM16" s="1117">
        <v>13</v>
      </c>
      <c r="AN16" s="1117" t="str">
        <f t="shared" si="9"/>
        <v>喬木村</v>
      </c>
      <c r="AO16" s="1127">
        <f t="shared" si="10"/>
        <v>7.44</v>
      </c>
      <c r="AP16" s="1117" t="str">
        <f t="shared" si="4"/>
        <v/>
      </c>
      <c r="AS16" s="1117" t="s">
        <v>3301</v>
      </c>
    </row>
    <row r="17" spans="18:45" ht="25" x14ac:dyDescent="0.2">
      <c r="R17" s="1123">
        <v>14</v>
      </c>
      <c r="S17" s="1124" t="str">
        <f>IFERROR(INDEX('R4_raw'!$F$1:$BNW$115,115,MATCH(R17,'R4_raw'!$F$1:$BNW$1,0)),"-")</f>
        <v>要介護状態の改善の状況_R3年度_【2019】⇒【2020】</v>
      </c>
      <c r="T17" s="1124" t="str">
        <f t="shared" si="0"/>
        <v>14　要介護状態の改善の状況_R3年度_【2019】⇒【2020】</v>
      </c>
      <c r="U17" s="1117">
        <f t="shared" si="1"/>
        <v>13</v>
      </c>
      <c r="V17" s="1117" t="str">
        <f t="shared" si="2"/>
        <v/>
      </c>
      <c r="W17" s="1117" t="s">
        <v>1704</v>
      </c>
      <c r="X17" s="1125">
        <f>IF(VLOOKUP($W17,'R4_raw'!$F$1:$BNW$115,A$5,FALSE)="*",NA(),VLOOKUP($W17,'R4_raw'!$F$1:$BNW$115,A$5,FALSE))</f>
        <v>6.99</v>
      </c>
      <c r="Y17" s="1125">
        <f>IF(VLOOKUP($W17,'R4_raw'!$F$1:$BNW$115,A$6,FALSE)="*",NA(),VLOOKUP($W17,'R4_raw'!$F$1:$BNW$115,A$6,FALSE))</f>
        <v>65</v>
      </c>
      <c r="Z17" s="1125"/>
      <c r="AA17" s="1117">
        <v>13</v>
      </c>
      <c r="AB17" s="1117" t="str">
        <f t="shared" si="3"/>
        <v/>
      </c>
      <c r="AC17" s="1117" t="str">
        <f t="shared" si="3"/>
        <v>茅野市</v>
      </c>
      <c r="AD17" s="1125">
        <f t="shared" si="3"/>
        <v>6.99</v>
      </c>
      <c r="AE17" s="1125">
        <f t="shared" si="3"/>
        <v>65</v>
      </c>
      <c r="AF17" s="1117" t="str">
        <f t="shared" si="5"/>
        <v/>
      </c>
      <c r="AG17" s="1117" t="str">
        <f t="shared" si="6"/>
        <v/>
      </c>
      <c r="AH17" s="1117">
        <f t="shared" si="7"/>
        <v>56</v>
      </c>
      <c r="AI17" s="1117" t="s">
        <v>1704</v>
      </c>
      <c r="AJ17" s="1127">
        <f>VLOOKUP(AI17,'R4_raw'!$F$15:$BNW$114,A$2,FALSE)</f>
        <v>7.1</v>
      </c>
      <c r="AK17" s="1117">
        <v>1.3999999999999999E-4</v>
      </c>
      <c r="AL17" s="1117">
        <f t="shared" si="8"/>
        <v>7.1001399999999997</v>
      </c>
      <c r="AM17" s="1117">
        <v>14</v>
      </c>
      <c r="AN17" s="1117" t="str">
        <f t="shared" si="9"/>
        <v>立科町</v>
      </c>
      <c r="AO17" s="1127">
        <f t="shared" si="10"/>
        <v>7.44</v>
      </c>
      <c r="AP17" s="1117" t="str">
        <f t="shared" si="4"/>
        <v/>
      </c>
      <c r="AS17" s="1117" t="s">
        <v>3302</v>
      </c>
    </row>
    <row r="18" spans="18:45" ht="25" x14ac:dyDescent="0.2">
      <c r="R18" s="1123">
        <v>15</v>
      </c>
      <c r="S18" s="1124" t="str">
        <f>IFERROR(INDEX('R4_raw'!$F$1:$BNW$115,115,MATCH(R18,'R4_raw'!$F$1:$BNW$1,0)),"-")</f>
        <v>要介護状態の改善の状況_R４年度_【2020】⇒【202１】</v>
      </c>
      <c r="T18" s="1124" t="str">
        <f t="shared" si="0"/>
        <v>15　要介護状態の改善の状況_R４年度_【2020】⇒【202１】</v>
      </c>
      <c r="U18" s="1117">
        <f t="shared" si="1"/>
        <v>14</v>
      </c>
      <c r="V18" s="1117" t="str">
        <f t="shared" si="2"/>
        <v/>
      </c>
      <c r="W18" s="1117" t="s">
        <v>1708</v>
      </c>
      <c r="X18" s="1125">
        <f>IF(VLOOKUP($W18,'R4_raw'!$F$1:$BNW$115,A$5,FALSE)="*",NA(),VLOOKUP($W18,'R4_raw'!$F$1:$BNW$115,A$5,FALSE))</f>
        <v>7.1</v>
      </c>
      <c r="Y18" s="1125">
        <f>IF(VLOOKUP($W18,'R4_raw'!$F$1:$BNW$115,A$6,FALSE)="*",NA(),VLOOKUP($W18,'R4_raw'!$F$1:$BNW$115,A$6,FALSE))</f>
        <v>60</v>
      </c>
      <c r="Z18" s="1125"/>
      <c r="AA18" s="1117">
        <v>14</v>
      </c>
      <c r="AB18" s="1117" t="str">
        <f t="shared" si="3"/>
        <v/>
      </c>
      <c r="AC18" s="1117" t="str">
        <f t="shared" si="3"/>
        <v>塩尻市</v>
      </c>
      <c r="AD18" s="1125">
        <f t="shared" si="3"/>
        <v>7.1</v>
      </c>
      <c r="AE18" s="1125">
        <f t="shared" si="3"/>
        <v>60</v>
      </c>
      <c r="AF18" s="1117" t="str">
        <f t="shared" si="5"/>
        <v/>
      </c>
      <c r="AG18" s="1117" t="str">
        <f t="shared" si="6"/>
        <v/>
      </c>
      <c r="AH18" s="1117">
        <f t="shared" si="7"/>
        <v>47</v>
      </c>
      <c r="AI18" s="1117" t="s">
        <v>1708</v>
      </c>
      <c r="AJ18" s="1127">
        <f>VLOOKUP(AI18,'R4_raw'!$F$15:$BNW$114,A$2,FALSE)</f>
        <v>7.19</v>
      </c>
      <c r="AK18" s="1117">
        <v>1.4999999999999999E-4</v>
      </c>
      <c r="AL18" s="1117">
        <f t="shared" si="8"/>
        <v>7.19015</v>
      </c>
      <c r="AM18" s="1117">
        <v>15</v>
      </c>
      <c r="AN18" s="1117" t="str">
        <f t="shared" si="9"/>
        <v>小布施町</v>
      </c>
      <c r="AO18" s="1127">
        <f t="shared" si="10"/>
        <v>7.42</v>
      </c>
      <c r="AP18" s="1117" t="str">
        <f t="shared" si="4"/>
        <v/>
      </c>
      <c r="AS18" s="1117" t="s">
        <v>3303</v>
      </c>
    </row>
    <row r="19" spans="18:45" ht="25" x14ac:dyDescent="0.2">
      <c r="R19" s="1123">
        <v>16</v>
      </c>
      <c r="S19" s="1124" t="str">
        <f>IFERROR(INDEX('R4_raw'!$F$1:$BNW$115,115,MATCH(R19,'R4_raw'!$F$1:$BNW$1,0)),"-")</f>
        <v>要介護状態の改善の状況_R5年度_【2021】⇒【2022】</v>
      </c>
      <c r="T19" s="1124" t="str">
        <f t="shared" si="0"/>
        <v>16　要介護状態の改善の状況_R5年度_【2021】⇒【2022】</v>
      </c>
      <c r="U19" s="1117">
        <f t="shared" si="1"/>
        <v>15</v>
      </c>
      <c r="V19" s="1117" t="str">
        <f t="shared" si="2"/>
        <v/>
      </c>
      <c r="W19" s="1117" t="s">
        <v>1712</v>
      </c>
      <c r="X19" s="1125">
        <f>IF(VLOOKUP($W19,'R4_raw'!$F$1:$BNW$115,A$5,FALSE)="*",NA(),VLOOKUP($W19,'R4_raw'!$F$1:$BNW$115,A$5,FALSE))</f>
        <v>7.08</v>
      </c>
      <c r="Y19" s="1125">
        <f>IF(VLOOKUP($W19,'R4_raw'!$F$1:$BNW$115,A$6,FALSE)="*",NA(),VLOOKUP($W19,'R4_raw'!$F$1:$BNW$115,A$6,FALSE))</f>
        <v>70</v>
      </c>
      <c r="Z19" s="1125"/>
      <c r="AA19" s="1117">
        <v>15</v>
      </c>
      <c r="AB19" s="1117" t="str">
        <f t="shared" si="3"/>
        <v/>
      </c>
      <c r="AC19" s="1117" t="str">
        <f t="shared" si="3"/>
        <v>佐久市</v>
      </c>
      <c r="AD19" s="1125">
        <f t="shared" si="3"/>
        <v>7.08</v>
      </c>
      <c r="AE19" s="1125">
        <f t="shared" si="3"/>
        <v>70</v>
      </c>
      <c r="AF19" s="1117" t="str">
        <f t="shared" si="5"/>
        <v/>
      </c>
      <c r="AG19" s="1117" t="str">
        <f t="shared" si="6"/>
        <v/>
      </c>
      <c r="AH19" s="1117">
        <f t="shared" si="7"/>
        <v>63</v>
      </c>
      <c r="AI19" s="1117" t="s">
        <v>1712</v>
      </c>
      <c r="AJ19" s="1127">
        <f>VLOOKUP(AI19,'R4_raw'!$F$15:$BNW$114,A$2,FALSE)</f>
        <v>7.06</v>
      </c>
      <c r="AK19" s="1117">
        <v>1.6000000000000001E-4</v>
      </c>
      <c r="AL19" s="1117">
        <f t="shared" si="8"/>
        <v>7.0601599999999998</v>
      </c>
      <c r="AM19" s="1117">
        <v>16</v>
      </c>
      <c r="AN19" s="1117" t="str">
        <f t="shared" si="9"/>
        <v>東御市</v>
      </c>
      <c r="AO19" s="1127">
        <f t="shared" si="10"/>
        <v>7.38</v>
      </c>
      <c r="AP19" s="1117" t="str">
        <f t="shared" si="4"/>
        <v/>
      </c>
      <c r="AS19" s="1117" t="s">
        <v>3304</v>
      </c>
    </row>
    <row r="20" spans="18:45" x14ac:dyDescent="0.2">
      <c r="R20" s="1123">
        <v>17</v>
      </c>
      <c r="S20" s="1124" t="str">
        <f>IFERROR(INDEX('R4_raw'!$F$1:$BNW$115,115,MATCH(R20,'R4_raw'!$F$1:$BNW$1,0)),"-")</f>
        <v>閉じこもリスク高齢者_元気_割合【2022】</v>
      </c>
      <c r="T20" s="1124" t="str">
        <f t="shared" si="0"/>
        <v>17　閉じこもリスク高齢者_元気_割合【2022】</v>
      </c>
      <c r="U20" s="1117">
        <f t="shared" si="1"/>
        <v>16</v>
      </c>
      <c r="V20" s="1117" t="str">
        <f t="shared" si="2"/>
        <v/>
      </c>
      <c r="W20" s="1117" t="s">
        <v>1716</v>
      </c>
      <c r="X20" s="1125">
        <f>IF(VLOOKUP($W20,'R4_raw'!$F$1:$BNW$115,A$5,FALSE)="*",NA(),VLOOKUP($W20,'R4_raw'!$F$1:$BNW$115,A$5,FALSE))</f>
        <v>7.2</v>
      </c>
      <c r="Y20" s="1125">
        <f>IF(VLOOKUP($W20,'R4_raw'!$F$1:$BNW$115,A$6,FALSE)="*",NA(),VLOOKUP($W20,'R4_raw'!$F$1:$BNW$115,A$6,FALSE))</f>
        <v>65</v>
      </c>
      <c r="Z20" s="1125"/>
      <c r="AA20" s="1117">
        <v>16</v>
      </c>
      <c r="AB20" s="1117" t="str">
        <f t="shared" si="3"/>
        <v/>
      </c>
      <c r="AC20" s="1117" t="str">
        <f t="shared" si="3"/>
        <v>千曲市</v>
      </c>
      <c r="AD20" s="1125">
        <f t="shared" si="3"/>
        <v>7.2</v>
      </c>
      <c r="AE20" s="1125">
        <f t="shared" si="3"/>
        <v>65</v>
      </c>
      <c r="AF20" s="1117" t="str">
        <f t="shared" si="5"/>
        <v/>
      </c>
      <c r="AG20" s="1117" t="str">
        <f t="shared" si="6"/>
        <v/>
      </c>
      <c r="AH20" s="1117">
        <f t="shared" si="7"/>
        <v>21</v>
      </c>
      <c r="AI20" s="1117" t="s">
        <v>1716</v>
      </c>
      <c r="AJ20" s="1127">
        <f>VLOOKUP(AI20,'R4_raw'!$F$15:$BNW$114,A$2,FALSE)</f>
        <v>7.32</v>
      </c>
      <c r="AK20" s="1117">
        <v>1.7000000000000001E-4</v>
      </c>
      <c r="AL20" s="1117">
        <f t="shared" si="8"/>
        <v>7.3201700000000001</v>
      </c>
      <c r="AM20" s="1117">
        <v>17</v>
      </c>
      <c r="AN20" s="1117" t="str">
        <f t="shared" si="9"/>
        <v>下條村</v>
      </c>
      <c r="AO20" s="1127">
        <f t="shared" si="10"/>
        <v>7.36</v>
      </c>
      <c r="AP20" s="1117" t="str">
        <f t="shared" si="4"/>
        <v/>
      </c>
      <c r="AS20" s="1117" t="s">
        <v>3305</v>
      </c>
    </row>
    <row r="21" spans="18:45" x14ac:dyDescent="0.2">
      <c r="R21" s="1123">
        <v>18</v>
      </c>
      <c r="S21" s="1124" t="str">
        <f>IFERROR(INDEX('R4_raw'!$F$1:$BNW$115,115,MATCH(R21,'R4_raw'!$F$1:$BNW$1,0)),"-")</f>
        <v>運動機能・転倒リスク割合_元気_【2022】</v>
      </c>
      <c r="T21" s="1124" t="str">
        <f t="shared" si="0"/>
        <v>18　運動機能・転倒リスク割合_元気_【2022】</v>
      </c>
      <c r="U21" s="1117">
        <f t="shared" si="1"/>
        <v>17</v>
      </c>
      <c r="V21" s="1117" t="str">
        <f t="shared" si="2"/>
        <v/>
      </c>
      <c r="W21" s="1117" t="s">
        <v>1720</v>
      </c>
      <c r="X21" s="1125">
        <f>IF(VLOOKUP($W21,'R4_raw'!$F$1:$BNW$115,A$5,FALSE)="*",NA(),VLOOKUP($W21,'R4_raw'!$F$1:$BNW$115,A$5,FALSE))</f>
        <v>7.28</v>
      </c>
      <c r="Y21" s="1125">
        <f>IF(VLOOKUP($W21,'R4_raw'!$F$1:$BNW$115,A$6,FALSE)="*",NA(),VLOOKUP($W21,'R4_raw'!$F$1:$BNW$115,A$6,FALSE))</f>
        <v>75</v>
      </c>
      <c r="Z21" s="1125"/>
      <c r="AA21" s="1117">
        <v>17</v>
      </c>
      <c r="AB21" s="1117" t="str">
        <f t="shared" si="3"/>
        <v/>
      </c>
      <c r="AC21" s="1117" t="str">
        <f t="shared" si="3"/>
        <v>東御市</v>
      </c>
      <c r="AD21" s="1125">
        <f t="shared" si="3"/>
        <v>7.28</v>
      </c>
      <c r="AE21" s="1125">
        <f t="shared" si="3"/>
        <v>75</v>
      </c>
      <c r="AF21" s="1117" t="str">
        <f t="shared" si="5"/>
        <v/>
      </c>
      <c r="AG21" s="1117" t="str">
        <f t="shared" si="6"/>
        <v/>
      </c>
      <c r="AH21" s="1117">
        <f t="shared" si="7"/>
        <v>16</v>
      </c>
      <c r="AI21" s="1117" t="s">
        <v>1720</v>
      </c>
      <c r="AJ21" s="1127">
        <f>VLOOKUP(AI21,'R4_raw'!$F$15:$BNW$114,A$2,FALSE)</f>
        <v>7.38</v>
      </c>
      <c r="AK21" s="1117">
        <v>1.8000000000000001E-4</v>
      </c>
      <c r="AL21" s="1117">
        <f t="shared" si="8"/>
        <v>7.3801800000000002</v>
      </c>
      <c r="AM21" s="1117">
        <v>18</v>
      </c>
      <c r="AN21" s="1117" t="str">
        <f t="shared" si="9"/>
        <v>生坂村</v>
      </c>
      <c r="AO21" s="1127">
        <f t="shared" si="10"/>
        <v>7.34</v>
      </c>
      <c r="AP21" s="1117" t="str">
        <f t="shared" si="4"/>
        <v/>
      </c>
      <c r="AS21" s="1117" t="s">
        <v>3306</v>
      </c>
    </row>
    <row r="22" spans="18:45" x14ac:dyDescent="0.2">
      <c r="R22" s="1123">
        <v>19</v>
      </c>
      <c r="S22" s="1124" t="str">
        <f>IFERROR(INDEX('R4_raw'!$F$1:$BNW$115,115,MATCH(R22,'R4_raw'!$F$1:$BNW$1,0)),"-")</f>
        <v>認知症リスク_元気_割合【2022】</v>
      </c>
      <c r="T22" s="1124" t="str">
        <f t="shared" si="0"/>
        <v>19　認知症リスク_元気_割合【2022】</v>
      </c>
      <c r="U22" s="1117">
        <f t="shared" si="1"/>
        <v>18</v>
      </c>
      <c r="V22" s="1117" t="str">
        <f t="shared" si="2"/>
        <v/>
      </c>
      <c r="W22" s="1117" t="s">
        <v>1724</v>
      </c>
      <c r="X22" s="1125">
        <f>IF(VLOOKUP($W22,'R4_raw'!$F$1:$BNW$115,A$5,FALSE)="*",NA(),VLOOKUP($W22,'R4_raw'!$F$1:$BNW$115,A$5,FALSE))</f>
        <v>7.24</v>
      </c>
      <c r="Y22" s="1125">
        <f>IF(VLOOKUP($W22,'R4_raw'!$F$1:$BNW$115,A$6,FALSE)="*",NA(),VLOOKUP($W22,'R4_raw'!$F$1:$BNW$115,A$6,FALSE))</f>
        <v>40</v>
      </c>
      <c r="Z22" s="1125"/>
      <c r="AA22" s="1117">
        <v>18</v>
      </c>
      <c r="AB22" s="1117" t="str">
        <f t="shared" si="3"/>
        <v/>
      </c>
      <c r="AC22" s="1117" t="str">
        <f t="shared" si="3"/>
        <v>安曇野市</v>
      </c>
      <c r="AD22" s="1125">
        <f t="shared" si="3"/>
        <v>7.24</v>
      </c>
      <c r="AE22" s="1125">
        <f t="shared" si="3"/>
        <v>40</v>
      </c>
      <c r="AF22" s="1117" t="str">
        <f t="shared" si="5"/>
        <v/>
      </c>
      <c r="AG22" s="1117" t="str">
        <f t="shared" si="6"/>
        <v/>
      </c>
      <c r="AH22" s="1117">
        <f t="shared" si="7"/>
        <v>2</v>
      </c>
      <c r="AI22" s="1117" t="s">
        <v>1724</v>
      </c>
      <c r="AJ22" s="1127">
        <f>VLOOKUP(AI22,'R4_raw'!$F$15:$BNW$114,A$2,FALSE)</f>
        <v>7.56</v>
      </c>
      <c r="AK22" s="1117">
        <v>1.9000000000000001E-4</v>
      </c>
      <c r="AL22" s="1117">
        <f t="shared" si="8"/>
        <v>7.5601899999999995</v>
      </c>
      <c r="AM22" s="1117">
        <v>19</v>
      </c>
      <c r="AN22" s="1117" t="str">
        <f t="shared" si="9"/>
        <v>山ノ内町</v>
      </c>
      <c r="AO22" s="1127">
        <f t="shared" si="10"/>
        <v>7.33</v>
      </c>
      <c r="AP22" s="1117" t="str">
        <f t="shared" si="4"/>
        <v/>
      </c>
      <c r="AS22" s="1117" t="s">
        <v>3307</v>
      </c>
    </row>
    <row r="23" spans="18:45" x14ac:dyDescent="0.2">
      <c r="R23" s="1123">
        <v>20</v>
      </c>
      <c r="S23" s="1124" t="str">
        <f>IFERROR(INDEX('R4_raw'!$F$1:$BNW$115,115,MATCH(R23,'R4_raw'!$F$1:$BNW$1,0)),"-")</f>
        <v>口腔リスク高齢者_元気_割合【2022】</v>
      </c>
      <c r="T23" s="1124" t="str">
        <f t="shared" si="0"/>
        <v>20　口腔リスク高齢者_元気_割合【2022】</v>
      </c>
      <c r="U23" s="1117">
        <f t="shared" si="1"/>
        <v>19</v>
      </c>
      <c r="V23" s="1117" t="str">
        <f t="shared" si="2"/>
        <v/>
      </c>
      <c r="W23" s="1117" t="s">
        <v>1728</v>
      </c>
      <c r="X23" s="1125">
        <f>IF(VLOOKUP($W23,'R4_raw'!$F$1:$BNW$115,A$5,FALSE)="*",NA(),VLOOKUP($W23,'R4_raw'!$F$1:$BNW$115,A$5,FALSE))</f>
        <v>7.38</v>
      </c>
      <c r="Y23" s="1125">
        <f>IF(VLOOKUP($W23,'R4_raw'!$F$1:$BNW$115,A$6,FALSE)="*",NA(),VLOOKUP($W23,'R4_raw'!$F$1:$BNW$115,A$6,FALSE))</f>
        <v>95</v>
      </c>
      <c r="Z23" s="1125"/>
      <c r="AA23" s="1117">
        <v>19</v>
      </c>
      <c r="AB23" s="1117" t="str">
        <f t="shared" si="3"/>
        <v/>
      </c>
      <c r="AC23" s="1117" t="str">
        <f t="shared" si="3"/>
        <v>小海町</v>
      </c>
      <c r="AD23" s="1125">
        <f t="shared" si="3"/>
        <v>7.38</v>
      </c>
      <c r="AE23" s="1125">
        <f t="shared" si="3"/>
        <v>95</v>
      </c>
      <c r="AF23" s="1117" t="str">
        <f t="shared" si="5"/>
        <v/>
      </c>
      <c r="AG23" s="1117" t="str">
        <f t="shared" si="6"/>
        <v/>
      </c>
      <c r="AH23" s="1117">
        <f t="shared" si="7"/>
        <v>9</v>
      </c>
      <c r="AI23" s="1117" t="s">
        <v>1728</v>
      </c>
      <c r="AJ23" s="1127">
        <f>VLOOKUP(AI23,'R4_raw'!$F$15:$BNW$114,A$2,FALSE)</f>
        <v>7.47</v>
      </c>
      <c r="AK23" s="1117">
        <v>2.0000000000000001E-4</v>
      </c>
      <c r="AL23" s="1117">
        <f t="shared" si="8"/>
        <v>7.4702000000000002</v>
      </c>
      <c r="AM23" s="1117">
        <v>20</v>
      </c>
      <c r="AN23" s="1117" t="str">
        <f t="shared" si="9"/>
        <v>坂城町</v>
      </c>
      <c r="AO23" s="1127">
        <f t="shared" si="10"/>
        <v>7.32</v>
      </c>
      <c r="AP23" s="1117" t="str">
        <f t="shared" si="4"/>
        <v/>
      </c>
      <c r="AS23" s="1117" t="s">
        <v>3308</v>
      </c>
    </row>
    <row r="24" spans="18:45" x14ac:dyDescent="0.2">
      <c r="R24" s="1123">
        <v>21</v>
      </c>
      <c r="S24" s="1124" t="str">
        <f>IFERROR(INDEX('R4_raw'!$F$1:$BNW$115,115,MATCH(R24,'R4_raw'!$F$1:$BNW$1,0)),"-")</f>
        <v>低栄養リスク高齢者_元気_割合【2022】</v>
      </c>
      <c r="T24" s="1124" t="str">
        <f t="shared" si="0"/>
        <v>21　低栄養リスク高齢者_元気_割合【2022】</v>
      </c>
      <c r="U24" s="1117">
        <f t="shared" si="1"/>
        <v>20</v>
      </c>
      <c r="V24" s="1117" t="str">
        <f t="shared" si="2"/>
        <v/>
      </c>
      <c r="W24" s="1117" t="s">
        <v>1734</v>
      </c>
      <c r="X24" s="1125">
        <f>IF(VLOOKUP($W24,'R4_raw'!$F$1:$BNW$115,A$5,FALSE)="*",NA(),VLOOKUP($W24,'R4_raw'!$F$1:$BNW$115,A$5,FALSE))</f>
        <v>7.17</v>
      </c>
      <c r="Y24" s="1125">
        <f>IF(VLOOKUP($W24,'R4_raw'!$F$1:$BNW$115,A$6,FALSE)="*",NA(),VLOOKUP($W24,'R4_raw'!$F$1:$BNW$115,A$6,FALSE))</f>
        <v>95</v>
      </c>
      <c r="Z24" s="1125"/>
      <c r="AA24" s="1117">
        <v>20</v>
      </c>
      <c r="AB24" s="1117" t="str">
        <f t="shared" ref="AB24:AE43" si="11">VLOOKUP($AA24,$U$4:$Y$80,AB$2,FALSE)</f>
        <v/>
      </c>
      <c r="AC24" s="1117" t="str">
        <f t="shared" si="11"/>
        <v>川上村</v>
      </c>
      <c r="AD24" s="1125">
        <f t="shared" si="11"/>
        <v>7.17</v>
      </c>
      <c r="AE24" s="1125">
        <f t="shared" si="11"/>
        <v>95</v>
      </c>
      <c r="AF24" s="1117" t="str">
        <f t="shared" si="5"/>
        <v/>
      </c>
      <c r="AG24" s="1117" t="str">
        <f t="shared" si="6"/>
        <v/>
      </c>
      <c r="AH24" s="1117">
        <f t="shared" si="7"/>
        <v>11</v>
      </c>
      <c r="AI24" s="1117" t="s">
        <v>1734</v>
      </c>
      <c r="AJ24" s="1127">
        <f>VLOOKUP(AI24,'R4_raw'!$F$15:$BNW$114,A$2,FALSE)</f>
        <v>7.45</v>
      </c>
      <c r="AK24" s="1117">
        <v>2.1000000000000001E-4</v>
      </c>
      <c r="AL24" s="1117">
        <f t="shared" si="8"/>
        <v>7.4502100000000002</v>
      </c>
      <c r="AM24" s="1117">
        <v>21</v>
      </c>
      <c r="AN24" s="1117" t="str">
        <f t="shared" si="9"/>
        <v>千曲市</v>
      </c>
      <c r="AO24" s="1127">
        <f t="shared" si="10"/>
        <v>7.32</v>
      </c>
      <c r="AP24" s="1117" t="str">
        <f t="shared" si="4"/>
        <v/>
      </c>
      <c r="AS24" s="1117" t="s">
        <v>3309</v>
      </c>
    </row>
    <row r="25" spans="18:45" x14ac:dyDescent="0.2">
      <c r="R25" s="1123">
        <v>22</v>
      </c>
      <c r="S25" s="1124" t="str">
        <f>IFERROR(INDEX('R4_raw'!$F$1:$BNW$115,115,MATCH(R25,'R4_raw'!$F$1:$BNW$1,0)),"-")</f>
        <v>うつ病リスク高齢者_元気_割合【2022】</v>
      </c>
      <c r="T25" s="1124" t="str">
        <f t="shared" si="0"/>
        <v>22　うつ病リスク高齢者_元気_割合【2022】</v>
      </c>
      <c r="U25" s="1117">
        <f t="shared" si="1"/>
        <v>21</v>
      </c>
      <c r="V25" s="1117" t="str">
        <f t="shared" si="2"/>
        <v/>
      </c>
      <c r="W25" s="1117" t="s">
        <v>1737</v>
      </c>
      <c r="X25" s="1125">
        <f>IF(VLOOKUP($W25,'R4_raw'!$F$1:$BNW$115,A$5,FALSE)="*",NA(),VLOOKUP($W25,'R4_raw'!$F$1:$BNW$115,A$5,FALSE))</f>
        <v>7.02</v>
      </c>
      <c r="Y25" s="1125">
        <f>IF(VLOOKUP($W25,'R4_raw'!$F$1:$BNW$115,A$6,FALSE)="*",NA(),VLOOKUP($W25,'R4_raw'!$F$1:$BNW$115,A$6,FALSE))</f>
        <v>105</v>
      </c>
      <c r="Z25" s="1125"/>
      <c r="AA25" s="1117">
        <v>21</v>
      </c>
      <c r="AB25" s="1117" t="str">
        <f t="shared" si="11"/>
        <v/>
      </c>
      <c r="AC25" s="1117" t="str">
        <f t="shared" si="11"/>
        <v>南牧村</v>
      </c>
      <c r="AD25" s="1125">
        <f t="shared" si="11"/>
        <v>7.02</v>
      </c>
      <c r="AE25" s="1125">
        <f t="shared" si="11"/>
        <v>105</v>
      </c>
      <c r="AF25" s="1117" t="str">
        <f t="shared" si="5"/>
        <v/>
      </c>
      <c r="AG25" s="1117" t="str">
        <f t="shared" si="6"/>
        <v/>
      </c>
      <c r="AH25" s="1117">
        <f t="shared" si="7"/>
        <v>68</v>
      </c>
      <c r="AI25" s="1117" t="s">
        <v>1737</v>
      </c>
      <c r="AJ25" s="1127">
        <f>VLOOKUP(AI25,'R4_raw'!$F$15:$BNW$114,A$2,FALSE)</f>
        <v>6.96</v>
      </c>
      <c r="AK25" s="1117">
        <v>2.2000000000000001E-4</v>
      </c>
      <c r="AL25" s="1117">
        <f t="shared" si="8"/>
        <v>6.9602199999999996</v>
      </c>
      <c r="AM25" s="1117">
        <v>22</v>
      </c>
      <c r="AN25" s="1117" t="str">
        <f t="shared" si="9"/>
        <v>松川町</v>
      </c>
      <c r="AO25" s="1127">
        <f t="shared" si="10"/>
        <v>7.31</v>
      </c>
      <c r="AP25" s="1117" t="str">
        <f t="shared" si="4"/>
        <v/>
      </c>
      <c r="AS25" s="1117" t="s">
        <v>3310</v>
      </c>
    </row>
    <row r="26" spans="18:45" x14ac:dyDescent="0.2">
      <c r="R26" s="1123">
        <v>23</v>
      </c>
      <c r="S26" s="1124" t="str">
        <f>IFERROR(INDEX('R4_raw'!$F$1:$BNW$115,115,MATCH(R26,'R4_raw'!$F$1:$BNW$1,0)),"-")</f>
        <v>閉じこもリスク高齢者_居宅_割合【2022】</v>
      </c>
      <c r="T26" s="1124" t="str">
        <f t="shared" si="0"/>
        <v>23　閉じこもリスク高齢者_居宅_割合【2022】</v>
      </c>
      <c r="U26" s="1117">
        <f t="shared" si="1"/>
        <v>22</v>
      </c>
      <c r="V26" s="1117" t="str">
        <f t="shared" si="2"/>
        <v/>
      </c>
      <c r="W26" s="1117" t="s">
        <v>1740</v>
      </c>
      <c r="X26" s="1125">
        <f>IF(VLOOKUP($W26,'R4_raw'!$F$1:$BNW$115,A$5,FALSE)="*",NA(),VLOOKUP($W26,'R4_raw'!$F$1:$BNW$115,A$5,FALSE))</f>
        <v>7.19</v>
      </c>
      <c r="Y26" s="1125">
        <f>IF(VLOOKUP($W26,'R4_raw'!$F$1:$BNW$115,A$6,FALSE)="*",NA(),VLOOKUP($W26,'R4_raw'!$F$1:$BNW$115,A$6,FALSE))</f>
        <v>60</v>
      </c>
      <c r="Z26" s="1125"/>
      <c r="AA26" s="1117">
        <v>22</v>
      </c>
      <c r="AB26" s="1117" t="str">
        <f t="shared" si="11"/>
        <v/>
      </c>
      <c r="AC26" s="1117" t="str">
        <f t="shared" si="11"/>
        <v>南相木村</v>
      </c>
      <c r="AD26" s="1125">
        <f t="shared" si="11"/>
        <v>7.19</v>
      </c>
      <c r="AE26" s="1125">
        <f t="shared" si="11"/>
        <v>60</v>
      </c>
      <c r="AF26" s="1117" t="str">
        <f t="shared" si="5"/>
        <v/>
      </c>
      <c r="AG26" s="1117" t="str">
        <f t="shared" si="6"/>
        <v/>
      </c>
      <c r="AH26" s="1117">
        <f t="shared" si="7"/>
        <v>5</v>
      </c>
      <c r="AI26" s="1117" t="s">
        <v>1740</v>
      </c>
      <c r="AJ26" s="1127">
        <f>VLOOKUP(AI26,'R4_raw'!$F$15:$BNW$114,A$2,FALSE)</f>
        <v>7.52</v>
      </c>
      <c r="AK26" s="1117">
        <v>2.3000000000000001E-4</v>
      </c>
      <c r="AL26" s="1117">
        <f t="shared" si="8"/>
        <v>7.5202299999999997</v>
      </c>
      <c r="AM26" s="1117">
        <v>23</v>
      </c>
      <c r="AN26" s="1117" t="str">
        <f t="shared" si="9"/>
        <v>中野市</v>
      </c>
      <c r="AO26" s="1127">
        <f t="shared" si="10"/>
        <v>7.29</v>
      </c>
      <c r="AP26" s="1117" t="str">
        <f t="shared" si="4"/>
        <v/>
      </c>
      <c r="AS26" s="1117" t="s">
        <v>3311</v>
      </c>
    </row>
    <row r="27" spans="18:45" x14ac:dyDescent="0.2">
      <c r="R27" s="1123">
        <v>24</v>
      </c>
      <c r="S27" s="1124" t="str">
        <f>IFERROR(INDEX('R4_raw'!$F$1:$BNW$115,115,MATCH(R27,'R4_raw'!$F$1:$BNW$1,0)),"-")</f>
        <v>運動機能・転倒リスク高齢者_居宅_割合【2022】</v>
      </c>
      <c r="T27" s="1124" t="str">
        <f t="shared" si="0"/>
        <v>24　運動機能・転倒リスク高齢者_居宅_割合【2022】</v>
      </c>
      <c r="U27" s="1117">
        <f t="shared" si="1"/>
        <v>23</v>
      </c>
      <c r="V27" s="1117" t="str">
        <f t="shared" si="2"/>
        <v>北相木村</v>
      </c>
      <c r="W27" s="1117" t="s">
        <v>353</v>
      </c>
      <c r="X27" s="1125">
        <f>IF(VLOOKUP($W27,'R4_raw'!$F$1:$BNW$115,A$5,FALSE)="*",NA(),VLOOKUP($W27,'R4_raw'!$F$1:$BNW$115,A$5,FALSE))</f>
        <v>7.19</v>
      </c>
      <c r="Y27" s="1125">
        <f>IF(VLOOKUP($W27,'R4_raw'!$F$1:$BNW$115,A$6,FALSE)="*",NA(),VLOOKUP($W27,'R4_raw'!$F$1:$BNW$115,A$6,FALSE))</f>
        <v>120</v>
      </c>
      <c r="Z27" s="1125"/>
      <c r="AA27" s="1117">
        <v>23</v>
      </c>
      <c r="AB27" s="1117" t="str">
        <f t="shared" si="11"/>
        <v>北相木村</v>
      </c>
      <c r="AC27" s="1117" t="str">
        <f t="shared" si="11"/>
        <v>北相木村</v>
      </c>
      <c r="AD27" s="1125">
        <f t="shared" si="11"/>
        <v>7.19</v>
      </c>
      <c r="AE27" s="1125">
        <f t="shared" si="11"/>
        <v>120</v>
      </c>
      <c r="AF27" s="1117" t="str">
        <f t="shared" si="5"/>
        <v/>
      </c>
      <c r="AG27" s="1117" t="str">
        <f t="shared" si="6"/>
        <v/>
      </c>
      <c r="AH27" s="1117">
        <f t="shared" si="7"/>
        <v>72</v>
      </c>
      <c r="AI27" s="1117" t="s">
        <v>353</v>
      </c>
      <c r="AJ27" s="1127">
        <f>VLOOKUP(AI27,'R4_raw'!$F$15:$BNW$114,A$2,FALSE)</f>
        <v>6.79</v>
      </c>
      <c r="AK27" s="1117">
        <v>2.4000000000000001E-4</v>
      </c>
      <c r="AL27" s="1117">
        <f t="shared" si="8"/>
        <v>6.7902399999999998</v>
      </c>
      <c r="AM27" s="1117">
        <v>24</v>
      </c>
      <c r="AN27" s="1117" t="str">
        <f t="shared" si="9"/>
        <v>平谷村</v>
      </c>
      <c r="AO27" s="1127">
        <f t="shared" si="10"/>
        <v>7.26</v>
      </c>
      <c r="AP27" s="1117" t="str">
        <f t="shared" si="4"/>
        <v/>
      </c>
      <c r="AS27" s="1117" t="s">
        <v>3312</v>
      </c>
    </row>
    <row r="28" spans="18:45" x14ac:dyDescent="0.2">
      <c r="R28" s="1123">
        <v>25</v>
      </c>
      <c r="S28" s="1124" t="str">
        <f>IFERROR(INDEX('R4_raw'!$F$1:$BNW$115,115,MATCH(R28,'R4_raw'!$F$1:$BNW$1,0)),"-")</f>
        <v>認知症リスク_居宅_割合【2022】</v>
      </c>
      <c r="T28" s="1124" t="str">
        <f t="shared" si="0"/>
        <v>25　認知症リスク_居宅_割合【2022】</v>
      </c>
      <c r="U28" s="1117">
        <f t="shared" si="1"/>
        <v>24</v>
      </c>
      <c r="V28" s="1117" t="str">
        <f t="shared" si="2"/>
        <v/>
      </c>
      <c r="W28" s="1117" t="s">
        <v>334</v>
      </c>
      <c r="X28" s="1125">
        <f>IF(VLOOKUP($W28,'R4_raw'!$F$1:$BNW$115,A$5,FALSE)="*",NA(),VLOOKUP($W28,'R4_raw'!$F$1:$BNW$115,A$5,FALSE))</f>
        <v>7.13</v>
      </c>
      <c r="Y28" s="1125">
        <f>IF(VLOOKUP($W28,'R4_raw'!$F$1:$BNW$115,A$6,FALSE)="*",NA(),VLOOKUP($W28,'R4_raw'!$F$1:$BNW$115,A$6,FALSE))</f>
        <v>75</v>
      </c>
      <c r="Z28" s="1125"/>
      <c r="AA28" s="1117">
        <v>24</v>
      </c>
      <c r="AB28" s="1117" t="str">
        <f t="shared" si="11"/>
        <v/>
      </c>
      <c r="AC28" s="1117" t="str">
        <f t="shared" si="11"/>
        <v>佐久穂町</v>
      </c>
      <c r="AD28" s="1125">
        <f t="shared" si="11"/>
        <v>7.13</v>
      </c>
      <c r="AE28" s="1125">
        <f t="shared" si="11"/>
        <v>75</v>
      </c>
      <c r="AF28" s="1117" t="str">
        <f t="shared" si="5"/>
        <v/>
      </c>
      <c r="AG28" s="1117" t="str">
        <f t="shared" si="6"/>
        <v/>
      </c>
      <c r="AH28" s="1117">
        <f t="shared" si="7"/>
        <v>46</v>
      </c>
      <c r="AI28" s="1117" t="s">
        <v>334</v>
      </c>
      <c r="AJ28" s="1127">
        <f>VLOOKUP(AI28,'R4_raw'!$F$15:$BNW$114,A$2,FALSE)</f>
        <v>7.19</v>
      </c>
      <c r="AK28" s="1117">
        <v>2.5000000000000001E-4</v>
      </c>
      <c r="AL28" s="1117">
        <f t="shared" si="8"/>
        <v>7.1902500000000007</v>
      </c>
      <c r="AM28" s="1117">
        <v>25</v>
      </c>
      <c r="AN28" s="1117" t="str">
        <f t="shared" si="9"/>
        <v>売木村</v>
      </c>
      <c r="AO28" s="1127">
        <f t="shared" si="10"/>
        <v>7.24</v>
      </c>
      <c r="AP28" s="1117" t="str">
        <f t="shared" si="4"/>
        <v/>
      </c>
      <c r="AS28" s="1117" t="s">
        <v>3313</v>
      </c>
    </row>
    <row r="29" spans="18:45" x14ac:dyDescent="0.2">
      <c r="R29" s="1123">
        <v>26</v>
      </c>
      <c r="S29" s="1124" t="str">
        <f>IFERROR(INDEX('R4_raw'!$F$1:$BNW$115,115,MATCH(R29,'R4_raw'!$F$1:$BNW$1,0)),"-")</f>
        <v>口腔リスク高齢者_居宅_割合【2022】</v>
      </c>
      <c r="T29" s="1124" t="str">
        <f t="shared" si="0"/>
        <v>26　口腔リスク高齢者_居宅_割合【2022】</v>
      </c>
      <c r="U29" s="1117">
        <f t="shared" si="1"/>
        <v>25</v>
      </c>
      <c r="V29" s="1117" t="str">
        <f t="shared" si="2"/>
        <v/>
      </c>
      <c r="W29" s="1117" t="s">
        <v>1747</v>
      </c>
      <c r="X29" s="1125">
        <f>IF(VLOOKUP($W29,'R4_raw'!$F$1:$BNW$115,A$5,FALSE)="*",NA(),VLOOKUP($W29,'R4_raw'!$F$1:$BNW$115,A$5,FALSE))</f>
        <v>7.48</v>
      </c>
      <c r="Y29" s="1125">
        <f>IF(VLOOKUP($W29,'R4_raw'!$F$1:$BNW$115,A$6,FALSE)="*",NA(),VLOOKUP($W29,'R4_raw'!$F$1:$BNW$115,A$6,FALSE))</f>
        <v>40</v>
      </c>
      <c r="Z29" s="1125"/>
      <c r="AA29" s="1117">
        <v>25</v>
      </c>
      <c r="AB29" s="1117" t="str">
        <f t="shared" si="11"/>
        <v/>
      </c>
      <c r="AC29" s="1117" t="str">
        <f t="shared" si="11"/>
        <v>軽井沢町</v>
      </c>
      <c r="AD29" s="1125">
        <f t="shared" si="11"/>
        <v>7.48</v>
      </c>
      <c r="AE29" s="1125">
        <f t="shared" si="11"/>
        <v>40</v>
      </c>
      <c r="AF29" s="1117" t="str">
        <f t="shared" si="5"/>
        <v/>
      </c>
      <c r="AG29" s="1117" t="str">
        <f t="shared" si="6"/>
        <v/>
      </c>
      <c r="AH29" s="1117">
        <f t="shared" si="7"/>
        <v>7</v>
      </c>
      <c r="AI29" s="1117" t="s">
        <v>1747</v>
      </c>
      <c r="AJ29" s="1127">
        <f>VLOOKUP(AI29,'R4_raw'!$F$15:$BNW$114,A$2,FALSE)</f>
        <v>7.51</v>
      </c>
      <c r="AK29" s="1117">
        <v>2.5999999999999998E-4</v>
      </c>
      <c r="AL29" s="1117">
        <f t="shared" si="8"/>
        <v>7.5102599999999997</v>
      </c>
      <c r="AM29" s="1117">
        <v>26</v>
      </c>
      <c r="AN29" s="1117" t="str">
        <f t="shared" si="9"/>
        <v>須坂市</v>
      </c>
      <c r="AO29" s="1127">
        <f t="shared" si="10"/>
        <v>7.24</v>
      </c>
      <c r="AP29" s="1117" t="str">
        <f t="shared" si="4"/>
        <v/>
      </c>
      <c r="AS29" s="1117" t="s">
        <v>3314</v>
      </c>
    </row>
    <row r="30" spans="18:45" x14ac:dyDescent="0.2">
      <c r="R30" s="1123">
        <v>27</v>
      </c>
      <c r="S30" s="1124" t="str">
        <f>IFERROR(INDEX('R4_raw'!$F$1:$BNW$115,115,MATCH(R30,'R4_raw'!$F$1:$BNW$1,0)),"-")</f>
        <v>低栄養リスク高齢者_居宅_割合【2022】</v>
      </c>
      <c r="T30" s="1124" t="str">
        <f t="shared" si="0"/>
        <v>27　低栄養リスク高齢者_居宅_割合【2022】</v>
      </c>
      <c r="U30" s="1117">
        <f t="shared" si="1"/>
        <v>26</v>
      </c>
      <c r="V30" s="1117" t="str">
        <f t="shared" si="2"/>
        <v/>
      </c>
      <c r="W30" s="1117" t="s">
        <v>1750</v>
      </c>
      <c r="X30" s="1125">
        <f>IF(VLOOKUP($W30,'R4_raw'!$F$1:$BNW$115,A$5,FALSE)="*",NA(),VLOOKUP($W30,'R4_raw'!$F$1:$BNW$115,A$5,FALSE))</f>
        <v>6.65</v>
      </c>
      <c r="Y30" s="1125">
        <f>IF(VLOOKUP($W30,'R4_raw'!$F$1:$BNW$115,A$6,FALSE)="*",NA(),VLOOKUP($W30,'R4_raw'!$F$1:$BNW$115,A$6,FALSE))</f>
        <v>55</v>
      </c>
      <c r="Z30" s="1125"/>
      <c r="AA30" s="1117">
        <v>26</v>
      </c>
      <c r="AB30" s="1117" t="str">
        <f t="shared" si="11"/>
        <v/>
      </c>
      <c r="AC30" s="1117" t="str">
        <f t="shared" si="11"/>
        <v>御代田町</v>
      </c>
      <c r="AD30" s="1125">
        <f t="shared" si="11"/>
        <v>6.65</v>
      </c>
      <c r="AE30" s="1125">
        <f t="shared" si="11"/>
        <v>55</v>
      </c>
      <c r="AF30" s="1117" t="str">
        <f t="shared" si="5"/>
        <v/>
      </c>
      <c r="AG30" s="1117" t="str">
        <f t="shared" si="6"/>
        <v/>
      </c>
      <c r="AH30" s="1117">
        <f t="shared" si="7"/>
        <v>66</v>
      </c>
      <c r="AI30" s="1117" t="s">
        <v>1750</v>
      </c>
      <c r="AJ30" s="1127">
        <f>VLOOKUP(AI30,'R4_raw'!$F$15:$BNW$114,A$2,FALSE)</f>
        <v>7.02</v>
      </c>
      <c r="AK30" s="1117">
        <v>2.7E-4</v>
      </c>
      <c r="AL30" s="1117">
        <f t="shared" si="8"/>
        <v>7.02027</v>
      </c>
      <c r="AM30" s="1117">
        <v>27</v>
      </c>
      <c r="AN30" s="1117" t="str">
        <f t="shared" si="9"/>
        <v>木曽町</v>
      </c>
      <c r="AO30" s="1127">
        <f t="shared" si="10"/>
        <v>7.23</v>
      </c>
      <c r="AP30" s="1117" t="str">
        <f t="shared" si="4"/>
        <v/>
      </c>
      <c r="AS30" s="1117" t="s">
        <v>3315</v>
      </c>
    </row>
    <row r="31" spans="18:45" x14ac:dyDescent="0.2">
      <c r="R31" s="1123">
        <v>28</v>
      </c>
      <c r="S31" s="1124" t="str">
        <f>IFERROR(INDEX('R4_raw'!$F$1:$BNW$115,115,MATCH(R31,'R4_raw'!$F$1:$BNW$1,0)),"-")</f>
        <v>うつ病リスク高齢者_居宅_割合【2022】</v>
      </c>
      <c r="T31" s="1124" t="str">
        <f t="shared" si="0"/>
        <v>28　うつ病リスク高齢者_居宅_割合【2022】</v>
      </c>
      <c r="U31" s="1117">
        <f t="shared" si="1"/>
        <v>27</v>
      </c>
      <c r="V31" s="1117" t="str">
        <f t="shared" si="2"/>
        <v/>
      </c>
      <c r="W31" s="1117" t="s">
        <v>1753</v>
      </c>
      <c r="X31" s="1125">
        <f>IF(VLOOKUP($W31,'R4_raw'!$F$1:$BNW$115,A$5,FALSE)="*",NA(),VLOOKUP($W31,'R4_raw'!$F$1:$BNW$115,A$5,FALSE))</f>
        <v>7.11</v>
      </c>
      <c r="Y31" s="1125">
        <f>IF(VLOOKUP($W31,'R4_raw'!$F$1:$BNW$115,A$6,FALSE)="*",NA(),VLOOKUP($W31,'R4_raw'!$F$1:$BNW$115,A$6,FALSE))</f>
        <v>90</v>
      </c>
      <c r="Z31" s="1125"/>
      <c r="AA31" s="1117">
        <v>27</v>
      </c>
      <c r="AB31" s="1117" t="str">
        <f t="shared" si="11"/>
        <v/>
      </c>
      <c r="AC31" s="1117" t="str">
        <f t="shared" si="11"/>
        <v>立科町</v>
      </c>
      <c r="AD31" s="1125">
        <f t="shared" si="11"/>
        <v>7.11</v>
      </c>
      <c r="AE31" s="1125">
        <f t="shared" si="11"/>
        <v>90</v>
      </c>
      <c r="AF31" s="1117" t="str">
        <f t="shared" si="5"/>
        <v/>
      </c>
      <c r="AG31" s="1117" t="str">
        <f t="shared" si="6"/>
        <v/>
      </c>
      <c r="AH31" s="1117">
        <f t="shared" si="7"/>
        <v>14</v>
      </c>
      <c r="AI31" s="1117" t="s">
        <v>1753</v>
      </c>
      <c r="AJ31" s="1127">
        <f>VLOOKUP(AI31,'R4_raw'!$F$15:$BNW$114,A$2,FALSE)</f>
        <v>7.44</v>
      </c>
      <c r="AK31" s="1117">
        <v>2.7999999999999998E-4</v>
      </c>
      <c r="AL31" s="1117">
        <f t="shared" si="8"/>
        <v>7.4402800000000004</v>
      </c>
      <c r="AM31" s="1117">
        <v>28</v>
      </c>
      <c r="AN31" s="1117" t="str">
        <f t="shared" si="9"/>
        <v>大桑村</v>
      </c>
      <c r="AO31" s="1127">
        <f t="shared" si="10"/>
        <v>7.23</v>
      </c>
      <c r="AP31" s="1117" t="str">
        <f t="shared" si="4"/>
        <v/>
      </c>
      <c r="AS31" s="1117" t="s">
        <v>3316</v>
      </c>
    </row>
    <row r="32" spans="18:45" x14ac:dyDescent="0.2">
      <c r="R32" s="1123">
        <v>29</v>
      </c>
      <c r="S32" s="1124" t="str">
        <f>IFERROR(INDEX('R4_raw'!$F$1:$BNW$115,115,MATCH(R32,'R4_raw'!$F$1:$BNW$1,0)),"-")</f>
        <v>調整済み認定率_合計認定率_【2021】</v>
      </c>
      <c r="T32" s="1124" t="str">
        <f t="shared" si="0"/>
        <v>29　調整済み認定率_合計認定率_【2021】</v>
      </c>
      <c r="U32" s="1117">
        <f t="shared" si="1"/>
        <v>28</v>
      </c>
      <c r="V32" s="1117" t="str">
        <f t="shared" si="2"/>
        <v/>
      </c>
      <c r="W32" s="1117" t="s">
        <v>1756</v>
      </c>
      <c r="X32" s="1125">
        <f>IF(VLOOKUP($W32,'R4_raw'!$F$1:$BNW$115,A$5,FALSE)="*",NA(),VLOOKUP($W32,'R4_raw'!$F$1:$BNW$115,A$5,FALSE))</f>
        <v>7.71</v>
      </c>
      <c r="Y32" s="1125">
        <f>IF(VLOOKUP($W32,'R4_raw'!$F$1:$BNW$115,A$6,FALSE)="*",NA(),VLOOKUP($W32,'R4_raw'!$F$1:$BNW$115,A$6,FALSE))</f>
        <v>90</v>
      </c>
      <c r="Z32" s="1125"/>
      <c r="AA32" s="1117">
        <v>28</v>
      </c>
      <c r="AB32" s="1117" t="str">
        <f t="shared" si="11"/>
        <v/>
      </c>
      <c r="AC32" s="1117" t="str">
        <f t="shared" si="11"/>
        <v>青木村</v>
      </c>
      <c r="AD32" s="1125">
        <f t="shared" si="11"/>
        <v>7.71</v>
      </c>
      <c r="AE32" s="1125">
        <f t="shared" si="11"/>
        <v>90</v>
      </c>
      <c r="AF32" s="1117" t="str">
        <f t="shared" si="5"/>
        <v/>
      </c>
      <c r="AG32" s="1117" t="str">
        <f t="shared" si="6"/>
        <v/>
      </c>
      <c r="AH32" s="1117">
        <f t="shared" si="7"/>
        <v>71</v>
      </c>
      <c r="AI32" s="1117" t="s">
        <v>1756</v>
      </c>
      <c r="AJ32" s="1127">
        <f>VLOOKUP(AI32,'R4_raw'!$F$15:$BNW$114,A$2,FALSE)</f>
        <v>6.89</v>
      </c>
      <c r="AK32" s="1117">
        <v>2.9E-4</v>
      </c>
      <c r="AL32" s="1117">
        <f t="shared" si="8"/>
        <v>6.8902899999999994</v>
      </c>
      <c r="AM32" s="1117">
        <v>29</v>
      </c>
      <c r="AN32" s="1117" t="str">
        <f t="shared" si="9"/>
        <v>王滝村</v>
      </c>
      <c r="AO32" s="1127">
        <f t="shared" si="10"/>
        <v>7.23</v>
      </c>
      <c r="AP32" s="1117" t="str">
        <f t="shared" si="4"/>
        <v/>
      </c>
      <c r="AS32" s="1117" t="s">
        <v>3317</v>
      </c>
    </row>
    <row r="33" spans="18:45" x14ac:dyDescent="0.2">
      <c r="R33" s="1123">
        <v>30</v>
      </c>
      <c r="S33" s="1124" t="str">
        <f>IFERROR(INDEX('R4_raw'!$F$1:$BNW$115,115,MATCH(R33,'R4_raw'!$F$1:$BNW$1,0)),"-")</f>
        <v>調整済み認定率_認定率_要支援_【2021】</v>
      </c>
      <c r="T33" s="1124" t="str">
        <f t="shared" si="0"/>
        <v>30　調整済み認定率_認定率_要支援_【2021】</v>
      </c>
      <c r="U33" s="1117">
        <f t="shared" si="1"/>
        <v>29</v>
      </c>
      <c r="V33" s="1117" t="str">
        <f t="shared" si="2"/>
        <v/>
      </c>
      <c r="W33" s="1117" t="s">
        <v>1759</v>
      </c>
      <c r="X33" s="1125">
        <f>IF(VLOOKUP($W33,'R4_raw'!$F$1:$BNW$115,A$5,FALSE)="*",NA(),VLOOKUP($W33,'R4_raw'!$F$1:$BNW$115,A$5,FALSE))</f>
        <v>7.54</v>
      </c>
      <c r="Y33" s="1125">
        <f>IF(VLOOKUP($W33,'R4_raw'!$F$1:$BNW$115,A$6,FALSE)="*",NA(),VLOOKUP($W33,'R4_raw'!$F$1:$BNW$115,A$6,FALSE))</f>
        <v>75</v>
      </c>
      <c r="Z33" s="1125"/>
      <c r="AA33" s="1117">
        <v>29</v>
      </c>
      <c r="AB33" s="1117" t="str">
        <f t="shared" si="11"/>
        <v/>
      </c>
      <c r="AC33" s="1117" t="str">
        <f t="shared" si="11"/>
        <v>長和町</v>
      </c>
      <c r="AD33" s="1125">
        <f t="shared" si="11"/>
        <v>7.54</v>
      </c>
      <c r="AE33" s="1125">
        <f t="shared" si="11"/>
        <v>75</v>
      </c>
      <c r="AF33" s="1117" t="str">
        <f t="shared" si="5"/>
        <v/>
      </c>
      <c r="AG33" s="1117" t="str">
        <f t="shared" si="6"/>
        <v/>
      </c>
      <c r="AH33" s="1117">
        <f t="shared" si="7"/>
        <v>1</v>
      </c>
      <c r="AI33" s="1117" t="s">
        <v>1759</v>
      </c>
      <c r="AJ33" s="1127">
        <f>VLOOKUP(AI33,'R4_raw'!$F$15:$BNW$114,A$2,FALSE)</f>
        <v>7.74</v>
      </c>
      <c r="AK33" s="1117">
        <v>2.9999999999999997E-4</v>
      </c>
      <c r="AL33" s="1117">
        <f t="shared" si="8"/>
        <v>7.7403000000000004</v>
      </c>
      <c r="AM33" s="1117">
        <v>30</v>
      </c>
      <c r="AN33" s="1117" t="str">
        <f t="shared" si="9"/>
        <v>木祖村</v>
      </c>
      <c r="AO33" s="1127">
        <f t="shared" si="10"/>
        <v>7.23</v>
      </c>
      <c r="AP33" s="1117" t="str">
        <f t="shared" si="4"/>
        <v/>
      </c>
      <c r="AS33" s="1117" t="s">
        <v>3318</v>
      </c>
    </row>
    <row r="34" spans="18:45" x14ac:dyDescent="0.2">
      <c r="R34" s="1123">
        <v>31</v>
      </c>
      <c r="S34" s="1124" t="str">
        <f>IFERROR(INDEX('R4_raw'!$F$1:$BNW$115,115,MATCH(R34,'R4_raw'!$F$1:$BNW$1,0)),"-")</f>
        <v>調整済み認定率_認定率_要介護1・2_【2021】</v>
      </c>
      <c r="T34" s="1124" t="str">
        <f t="shared" si="0"/>
        <v>31　調整済み認定率_認定率_要介護1・2_【2021】</v>
      </c>
      <c r="U34" s="1117">
        <f t="shared" si="1"/>
        <v>30</v>
      </c>
      <c r="V34" s="1117" t="str">
        <f t="shared" si="2"/>
        <v/>
      </c>
      <c r="W34" s="1117" t="s">
        <v>1762</v>
      </c>
      <c r="X34" s="1125">
        <f>IF(VLOOKUP($W34,'R4_raw'!$F$1:$BNW$115,A$5,FALSE)="*",NA(),VLOOKUP($W34,'R4_raw'!$F$1:$BNW$115,A$5,FALSE))</f>
        <v>6.99</v>
      </c>
      <c r="Y34" s="1125">
        <f>IF(VLOOKUP($W34,'R4_raw'!$F$1:$BNW$115,A$6,FALSE)="*",NA(),VLOOKUP($W34,'R4_raw'!$F$1:$BNW$115,A$6,FALSE))</f>
        <v>65</v>
      </c>
      <c r="Z34" s="1125"/>
      <c r="AA34" s="1117">
        <v>30</v>
      </c>
      <c r="AB34" s="1117" t="str">
        <f t="shared" si="11"/>
        <v/>
      </c>
      <c r="AC34" s="1117" t="str">
        <f t="shared" si="11"/>
        <v>下諏訪町</v>
      </c>
      <c r="AD34" s="1125">
        <f t="shared" si="11"/>
        <v>6.99</v>
      </c>
      <c r="AE34" s="1125">
        <f t="shared" si="11"/>
        <v>65</v>
      </c>
      <c r="AF34" s="1117" t="str">
        <f t="shared" si="5"/>
        <v/>
      </c>
      <c r="AG34" s="1117" t="str">
        <f t="shared" si="6"/>
        <v/>
      </c>
      <c r="AH34" s="1117">
        <f t="shared" si="7"/>
        <v>55</v>
      </c>
      <c r="AI34" s="1117" t="s">
        <v>1762</v>
      </c>
      <c r="AJ34" s="1127">
        <f>VLOOKUP(AI34,'R4_raw'!$F$15:$BNW$114,A$2,FALSE)</f>
        <v>7.1</v>
      </c>
      <c r="AK34" s="1117">
        <v>3.1E-4</v>
      </c>
      <c r="AL34" s="1117">
        <f t="shared" si="8"/>
        <v>7.1003099999999995</v>
      </c>
      <c r="AM34" s="1117">
        <v>31</v>
      </c>
      <c r="AN34" s="1117" t="str">
        <f t="shared" si="9"/>
        <v>南木曽町</v>
      </c>
      <c r="AO34" s="1127">
        <f t="shared" si="10"/>
        <v>7.23</v>
      </c>
      <c r="AP34" s="1117" t="str">
        <f t="shared" si="4"/>
        <v/>
      </c>
      <c r="AS34" s="1117" t="s">
        <v>3319</v>
      </c>
    </row>
    <row r="35" spans="18:45" x14ac:dyDescent="0.2">
      <c r="R35" s="1123">
        <v>32</v>
      </c>
      <c r="S35" s="1124" t="str">
        <f>IFERROR(INDEX('R4_raw'!$F$1:$BNW$115,115,MATCH(R35,'R4_raw'!$F$1:$BNW$1,0)),"-")</f>
        <v>調整済み認定率_認定率_要介護3・4・5_【2021】</v>
      </c>
      <c r="T35" s="1124" t="str">
        <f t="shared" si="0"/>
        <v>32　調整済み認定率_認定率_要介護3・4・5_【2021】</v>
      </c>
      <c r="U35" s="1117">
        <f t="shared" si="1"/>
        <v>31</v>
      </c>
      <c r="V35" s="1117" t="str">
        <f t="shared" si="2"/>
        <v/>
      </c>
      <c r="W35" s="1117" t="s">
        <v>1766</v>
      </c>
      <c r="X35" s="1125">
        <f>IF(VLOOKUP($W35,'R4_raw'!$F$1:$BNW$115,A$5,FALSE)="*",NA(),VLOOKUP($W35,'R4_raw'!$F$1:$BNW$115,A$5,FALSE))</f>
        <v>6.99</v>
      </c>
      <c r="Y35" s="1125">
        <f>IF(VLOOKUP($W35,'R4_raw'!$F$1:$BNW$115,A$6,FALSE)="*",NA(),VLOOKUP($W35,'R4_raw'!$F$1:$BNW$115,A$6,FALSE))</f>
        <v>65</v>
      </c>
      <c r="Z35" s="1125"/>
      <c r="AA35" s="1117">
        <v>31</v>
      </c>
      <c r="AB35" s="1117" t="str">
        <f t="shared" si="11"/>
        <v/>
      </c>
      <c r="AC35" s="1117" t="str">
        <f t="shared" si="11"/>
        <v>富士見町</v>
      </c>
      <c r="AD35" s="1125">
        <f t="shared" si="11"/>
        <v>6.99</v>
      </c>
      <c r="AE35" s="1125">
        <f t="shared" si="11"/>
        <v>65</v>
      </c>
      <c r="AF35" s="1117" t="str">
        <f t="shared" si="5"/>
        <v/>
      </c>
      <c r="AG35" s="1117" t="str">
        <f t="shared" si="6"/>
        <v/>
      </c>
      <c r="AH35" s="1117">
        <f t="shared" si="7"/>
        <v>54</v>
      </c>
      <c r="AI35" s="1117" t="s">
        <v>1766</v>
      </c>
      <c r="AJ35" s="1127">
        <f>VLOOKUP(AI35,'R4_raw'!$F$15:$BNW$114,A$2,FALSE)</f>
        <v>7.1</v>
      </c>
      <c r="AK35" s="1117">
        <v>3.2000000000000003E-4</v>
      </c>
      <c r="AL35" s="1117">
        <f t="shared" si="8"/>
        <v>7.10032</v>
      </c>
      <c r="AM35" s="1117">
        <v>32</v>
      </c>
      <c r="AN35" s="1117" t="str">
        <f t="shared" si="9"/>
        <v>上松町</v>
      </c>
      <c r="AO35" s="1127">
        <f t="shared" si="10"/>
        <v>7.23</v>
      </c>
      <c r="AP35" s="1117" t="str">
        <f t="shared" si="4"/>
        <v/>
      </c>
      <c r="AS35" s="1117" t="s">
        <v>3320</v>
      </c>
    </row>
    <row r="36" spans="18:45" x14ac:dyDescent="0.2">
      <c r="R36" s="1123">
        <v>33</v>
      </c>
      <c r="S36" s="1124" t="str">
        <f>IFERROR(INDEX('R4_raw'!$F$1:$BNW$115,115,MATCH(R36,'R4_raw'!$F$1:$BNW$1,0)),"-")</f>
        <v>要支援要介護認定率_合計認定率_【2022】</v>
      </c>
      <c r="T36" s="1124" t="str">
        <f t="shared" si="0"/>
        <v>33　要支援要介護認定率_合計認定率_【2022】</v>
      </c>
      <c r="U36" s="1117">
        <f t="shared" ref="U36:U67" si="12">IF(OR(X36=0,Y36=0),U35+0,U35+1)</f>
        <v>32</v>
      </c>
      <c r="V36" s="1117" t="str">
        <f t="shared" ref="V36:V67" si="13">IFERROR(IF($O$3=W36,W36,IF(W36=$H$14,W36,IF(OR(RANK(Y36,$Y$4:$Y$80,0)&lt;=3,RANK(X36,$X$4:$X$80,0)&lt;=3),W36,""))),"")</f>
        <v/>
      </c>
      <c r="W36" s="1117" t="s">
        <v>1769</v>
      </c>
      <c r="X36" s="1125">
        <f>IF(VLOOKUP($W36,'R4_raw'!$F$1:$BNW$115,A$5,FALSE)="*",NA(),VLOOKUP($W36,'R4_raw'!$F$1:$BNW$115,A$5,FALSE))</f>
        <v>6.99</v>
      </c>
      <c r="Y36" s="1125">
        <f>IF(VLOOKUP($W36,'R4_raw'!$F$1:$BNW$115,A$6,FALSE)="*",NA(),VLOOKUP($W36,'R4_raw'!$F$1:$BNW$115,A$6,FALSE))</f>
        <v>65</v>
      </c>
      <c r="Z36" s="1125"/>
      <c r="AA36" s="1117">
        <v>32</v>
      </c>
      <c r="AB36" s="1117" t="str">
        <f t="shared" si="11"/>
        <v/>
      </c>
      <c r="AC36" s="1117" t="str">
        <f t="shared" si="11"/>
        <v>原村</v>
      </c>
      <c r="AD36" s="1125">
        <f t="shared" si="11"/>
        <v>6.99</v>
      </c>
      <c r="AE36" s="1125">
        <f t="shared" si="11"/>
        <v>65</v>
      </c>
      <c r="AF36" s="1117" t="str">
        <f t="shared" si="5"/>
        <v/>
      </c>
      <c r="AG36" s="1117" t="str">
        <f t="shared" si="6"/>
        <v/>
      </c>
      <c r="AH36" s="1117">
        <f t="shared" si="7"/>
        <v>53</v>
      </c>
      <c r="AI36" s="1117" t="s">
        <v>1769</v>
      </c>
      <c r="AJ36" s="1127">
        <f>VLOOKUP(AI36,'R4_raw'!$F$15:$BNW$114,A$2,FALSE)</f>
        <v>7.1</v>
      </c>
      <c r="AK36" s="1117">
        <v>3.3E-4</v>
      </c>
      <c r="AL36" s="1117">
        <f t="shared" si="8"/>
        <v>7.1003299999999996</v>
      </c>
      <c r="AM36" s="1117">
        <v>33</v>
      </c>
      <c r="AN36" s="1117" t="str">
        <f t="shared" si="9"/>
        <v>小諸市</v>
      </c>
      <c r="AO36" s="1127">
        <f t="shared" si="10"/>
        <v>7.23</v>
      </c>
      <c r="AP36" s="1117" t="str">
        <f t="shared" si="4"/>
        <v/>
      </c>
      <c r="AS36" s="1117" t="s">
        <v>3321</v>
      </c>
    </row>
    <row r="37" spans="18:45" x14ac:dyDescent="0.2">
      <c r="R37" s="1123">
        <v>34</v>
      </c>
      <c r="S37" s="1124" t="str">
        <f>IFERROR(INDEX('R4_raw'!$F$1:$BNW$115,115,MATCH(R37,'R4_raw'!$F$1:$BNW$1,0)),"-")</f>
        <v>要支援要介護認定率_認定率_要支援_【2022】</v>
      </c>
      <c r="T37" s="1124" t="str">
        <f t="shared" si="0"/>
        <v>34　要支援要介護認定率_認定率_要支援_【2022】</v>
      </c>
      <c r="U37" s="1117">
        <f t="shared" si="12"/>
        <v>33</v>
      </c>
      <c r="V37" s="1117" t="str">
        <f t="shared" si="13"/>
        <v/>
      </c>
      <c r="W37" s="1117" t="s">
        <v>1772</v>
      </c>
      <c r="X37" s="1125">
        <f>IF(VLOOKUP($W37,'R4_raw'!$F$1:$BNW$115,A$5,FALSE)="*",NA(),VLOOKUP($W37,'R4_raw'!$F$1:$BNW$115,A$5,FALSE))</f>
        <v>7.25</v>
      </c>
      <c r="Y37" s="1125">
        <f>IF(VLOOKUP($W37,'R4_raw'!$F$1:$BNW$115,A$6,FALSE)="*",NA(),VLOOKUP($W37,'R4_raw'!$F$1:$BNW$115,A$6,FALSE))</f>
        <v>30</v>
      </c>
      <c r="Z37" s="1125"/>
      <c r="AA37" s="1117">
        <v>33</v>
      </c>
      <c r="AB37" s="1117" t="str">
        <f t="shared" si="11"/>
        <v/>
      </c>
      <c r="AC37" s="1117" t="str">
        <f t="shared" si="11"/>
        <v>辰野町</v>
      </c>
      <c r="AD37" s="1117">
        <f t="shared" si="11"/>
        <v>7.25</v>
      </c>
      <c r="AE37" s="1125">
        <f t="shared" si="11"/>
        <v>30</v>
      </c>
      <c r="AF37" s="1117" t="str">
        <f t="shared" si="5"/>
        <v/>
      </c>
      <c r="AG37" s="1117" t="str">
        <f t="shared" si="6"/>
        <v/>
      </c>
      <c r="AH37" s="1117">
        <f t="shared" si="7"/>
        <v>61</v>
      </c>
      <c r="AI37" s="1117" t="s">
        <v>1772</v>
      </c>
      <c r="AJ37" s="1127">
        <f>VLOOKUP(AI37,'R4_raw'!$F$15:$BNW$114,A$2,FALSE)</f>
        <v>7.09</v>
      </c>
      <c r="AK37" s="1117">
        <v>3.4000000000000002E-4</v>
      </c>
      <c r="AL37" s="1117">
        <f t="shared" si="8"/>
        <v>7.0903399999999994</v>
      </c>
      <c r="AM37" s="1117">
        <v>34</v>
      </c>
      <c r="AN37" s="1117" t="str">
        <f t="shared" si="9"/>
        <v>上田市</v>
      </c>
      <c r="AO37" s="1127">
        <f t="shared" si="10"/>
        <v>7.23</v>
      </c>
      <c r="AP37" s="1117" t="str">
        <f t="shared" si="4"/>
        <v/>
      </c>
      <c r="AS37" s="1117" t="s">
        <v>3322</v>
      </c>
    </row>
    <row r="38" spans="18:45" x14ac:dyDescent="0.2">
      <c r="R38" s="1123">
        <v>35</v>
      </c>
      <c r="S38" s="1124" t="str">
        <f>IFERROR(INDEX('R4_raw'!$F$1:$BNW$115,115,MATCH(R38,'R4_raw'!$F$1:$BNW$1,0)),"-")</f>
        <v>要支援要介護認定率_認定率_要介護1・2_【2022】</v>
      </c>
      <c r="T38" s="1124" t="str">
        <f t="shared" si="0"/>
        <v>35　要支援要介護認定率_認定率_要介護1・2_【2022】</v>
      </c>
      <c r="U38" s="1117">
        <f t="shared" si="12"/>
        <v>34</v>
      </c>
      <c r="V38" s="1117" t="str">
        <f t="shared" si="13"/>
        <v/>
      </c>
      <c r="W38" s="1117" t="s">
        <v>1776</v>
      </c>
      <c r="X38" s="1125">
        <f>IF(VLOOKUP($W38,'R4_raw'!$F$1:$BNW$115,A$5,FALSE)="*",NA(),VLOOKUP($W38,'R4_raw'!$F$1:$BNW$115,A$5,FALSE))</f>
        <v>6.99</v>
      </c>
      <c r="Y38" s="1125">
        <f>IF(VLOOKUP($W38,'R4_raw'!$F$1:$BNW$115,A$6,FALSE)="*",NA(),VLOOKUP($W38,'R4_raw'!$F$1:$BNW$115,A$6,FALSE))</f>
        <v>50</v>
      </c>
      <c r="Z38" s="1125"/>
      <c r="AA38" s="1117">
        <v>34</v>
      </c>
      <c r="AB38" s="1117" t="str">
        <f t="shared" si="11"/>
        <v/>
      </c>
      <c r="AC38" s="1117" t="str">
        <f t="shared" si="11"/>
        <v>箕輪町</v>
      </c>
      <c r="AD38" s="1117">
        <f t="shared" si="11"/>
        <v>6.99</v>
      </c>
      <c r="AE38" s="1125">
        <f t="shared" si="11"/>
        <v>50</v>
      </c>
      <c r="AF38" s="1117" t="str">
        <f t="shared" si="5"/>
        <v/>
      </c>
      <c r="AG38" s="1117" t="str">
        <f t="shared" si="6"/>
        <v/>
      </c>
      <c r="AH38" s="1117">
        <f t="shared" si="7"/>
        <v>4</v>
      </c>
      <c r="AI38" s="1117" t="s">
        <v>1776</v>
      </c>
      <c r="AJ38" s="1127">
        <f>VLOOKUP(AI38,'R4_raw'!$F$15:$BNW$114,A$2,FALSE)</f>
        <v>7.54</v>
      </c>
      <c r="AK38" s="1117">
        <v>3.5E-4</v>
      </c>
      <c r="AL38" s="1117">
        <f t="shared" si="8"/>
        <v>7.5403500000000001</v>
      </c>
      <c r="AM38" s="1117">
        <v>35</v>
      </c>
      <c r="AN38" s="1117" t="str">
        <f t="shared" si="9"/>
        <v>根羽村</v>
      </c>
      <c r="AO38" s="1127">
        <f t="shared" si="10"/>
        <v>7.22</v>
      </c>
      <c r="AP38" s="1117" t="str">
        <f t="shared" si="4"/>
        <v/>
      </c>
      <c r="AS38" s="1117" t="s">
        <v>3323</v>
      </c>
    </row>
    <row r="39" spans="18:45" ht="25" x14ac:dyDescent="0.2">
      <c r="R39" s="1123">
        <v>36</v>
      </c>
      <c r="S39" s="1124" t="str">
        <f>IFERROR(INDEX('R4_raw'!$F$1:$BNW$115,115,MATCH(R39,'R4_raw'!$F$1:$BNW$1,0)),"-")</f>
        <v>要支援要介護認定率_認定率_要介護3・4・5_【2022】</v>
      </c>
      <c r="T39" s="1124" t="str">
        <f t="shared" si="0"/>
        <v>36　要支援要介護認定率_認定率_要介護3・4・5_【2022】</v>
      </c>
      <c r="U39" s="1117">
        <f t="shared" si="12"/>
        <v>35</v>
      </c>
      <c r="V39" s="1117" t="str">
        <f t="shared" si="13"/>
        <v/>
      </c>
      <c r="W39" s="1117" t="s">
        <v>1779</v>
      </c>
      <c r="X39" s="1125">
        <f>IF(VLOOKUP($W39,'R4_raw'!$F$1:$BNW$115,A$5,FALSE)="*",NA(),VLOOKUP($W39,'R4_raw'!$F$1:$BNW$115,A$5,FALSE))</f>
        <v>7.21</v>
      </c>
      <c r="Y39" s="1125">
        <f>IF(VLOOKUP($W39,'R4_raw'!$F$1:$BNW$115,A$6,FALSE)="*",NA(),VLOOKUP($W39,'R4_raw'!$F$1:$BNW$115,A$6,FALSE))</f>
        <v>70</v>
      </c>
      <c r="Z39" s="1125"/>
      <c r="AA39" s="1117">
        <v>35</v>
      </c>
      <c r="AB39" s="1117" t="str">
        <f t="shared" si="11"/>
        <v/>
      </c>
      <c r="AC39" s="1117" t="str">
        <f t="shared" si="11"/>
        <v>飯島町</v>
      </c>
      <c r="AD39" s="1117">
        <f t="shared" si="11"/>
        <v>7.21</v>
      </c>
      <c r="AE39" s="1125">
        <f t="shared" si="11"/>
        <v>70</v>
      </c>
      <c r="AF39" s="1117" t="str">
        <f t="shared" si="5"/>
        <v/>
      </c>
      <c r="AG39" s="1117" t="str">
        <f t="shared" si="6"/>
        <v/>
      </c>
      <c r="AH39" s="1117">
        <f t="shared" si="7"/>
        <v>42</v>
      </c>
      <c r="AI39" s="1117" t="s">
        <v>1779</v>
      </c>
      <c r="AJ39" s="1127">
        <f>VLOOKUP(AI39,'R4_raw'!$F$15:$BNW$114,A$2,FALSE)</f>
        <v>7.21</v>
      </c>
      <c r="AK39" s="1117">
        <v>3.6000000000000002E-4</v>
      </c>
      <c r="AL39" s="1117">
        <f t="shared" si="8"/>
        <v>7.2103599999999997</v>
      </c>
      <c r="AM39" s="1117">
        <v>36</v>
      </c>
      <c r="AN39" s="1117" t="str">
        <f t="shared" si="9"/>
        <v>長野市</v>
      </c>
      <c r="AO39" s="1127">
        <f t="shared" si="10"/>
        <v>7.22</v>
      </c>
      <c r="AP39" s="1117">
        <f t="shared" si="4"/>
        <v>7.22</v>
      </c>
      <c r="AS39" s="1117" t="s">
        <v>3324</v>
      </c>
    </row>
    <row r="40" spans="18:45" ht="13.5" customHeight="1" x14ac:dyDescent="0.2">
      <c r="R40" s="1123">
        <v>37</v>
      </c>
      <c r="S40" s="1124" t="str">
        <f>IFERROR(INDEX('R4_raw'!$F$1:$BNW$115,115,MATCH(R40,'R4_raw'!$F$1:$BNW$1,0)),"-")</f>
        <v>新たに要支援・要介護認定を受けた者の平均年齢_【2021】</v>
      </c>
      <c r="T40" s="1124" t="str">
        <f t="shared" si="0"/>
        <v>37　新たに要支援・要介護認定を受けた者の平均年齢_【2021】</v>
      </c>
      <c r="U40" s="1117">
        <f t="shared" si="12"/>
        <v>36</v>
      </c>
      <c r="V40" s="1117" t="str">
        <f t="shared" si="13"/>
        <v/>
      </c>
      <c r="W40" s="1117" t="s">
        <v>1782</v>
      </c>
      <c r="X40" s="1125">
        <f>IF(VLOOKUP($W40,'R4_raw'!$F$1:$BNW$115,A$5,FALSE)="*",NA(),VLOOKUP($W40,'R4_raw'!$F$1:$BNW$115,A$5,FALSE))</f>
        <v>7.13</v>
      </c>
      <c r="Y40" s="1125">
        <f>IF(VLOOKUP($W40,'R4_raw'!$F$1:$BNW$115,A$6,FALSE)="*",NA(),VLOOKUP($W40,'R4_raw'!$F$1:$BNW$115,A$6,FALSE))</f>
        <v>35</v>
      </c>
      <c r="Z40" s="1125"/>
      <c r="AA40" s="1117">
        <v>36</v>
      </c>
      <c r="AB40" s="1117" t="str">
        <f t="shared" si="11"/>
        <v/>
      </c>
      <c r="AC40" s="1117" t="str">
        <f t="shared" si="11"/>
        <v>南箕輪村</v>
      </c>
      <c r="AD40" s="1117">
        <f t="shared" si="11"/>
        <v>7.13</v>
      </c>
      <c r="AE40" s="1125">
        <f t="shared" si="11"/>
        <v>35</v>
      </c>
      <c r="AF40" s="1117" t="str">
        <f t="shared" si="5"/>
        <v/>
      </c>
      <c r="AG40" s="1117" t="str">
        <f t="shared" si="6"/>
        <v/>
      </c>
      <c r="AH40" s="1117">
        <f t="shared" si="7"/>
        <v>65</v>
      </c>
      <c r="AI40" s="1117" t="s">
        <v>1782</v>
      </c>
      <c r="AJ40" s="1127">
        <f>VLOOKUP(AI40,'R4_raw'!$F$15:$BNW$114,A$2,FALSE)</f>
        <v>7.02</v>
      </c>
      <c r="AK40" s="1117">
        <v>3.6999999999999999E-4</v>
      </c>
      <c r="AL40" s="1117">
        <f t="shared" si="8"/>
        <v>7.0203699999999998</v>
      </c>
      <c r="AM40" s="1117">
        <v>37</v>
      </c>
      <c r="AN40" s="1117" t="str">
        <f t="shared" si="9"/>
        <v>飯綱町</v>
      </c>
      <c r="AO40" s="1127">
        <f t="shared" si="10"/>
        <v>7.21</v>
      </c>
      <c r="AP40" s="1117" t="str">
        <f t="shared" si="4"/>
        <v/>
      </c>
      <c r="AS40" s="1117" t="s">
        <v>3325</v>
      </c>
    </row>
    <row r="41" spans="18:45" ht="25" x14ac:dyDescent="0.2">
      <c r="R41" s="1123">
        <v>38</v>
      </c>
      <c r="S41" s="1124" t="str">
        <f>IFERROR(INDEX('R4_raw'!$F$1:$BNW$115,115,MATCH(R41,'R4_raw'!$F$1:$BNW$1,0)),"-")</f>
        <v>新たに認定を受けた者のうち_要支援１・２の認定を受けた者の平均年齢_【2021】</v>
      </c>
      <c r="T41" s="1124" t="str">
        <f t="shared" si="0"/>
        <v>38　新たに認定を受けた者のうち_要支援１・２の認定を受けた者の平均年齢_【2021】</v>
      </c>
      <c r="U41" s="1117">
        <f t="shared" si="12"/>
        <v>37</v>
      </c>
      <c r="V41" s="1117" t="str">
        <f t="shared" si="13"/>
        <v/>
      </c>
      <c r="W41" s="1117" t="s">
        <v>1785</v>
      </c>
      <c r="X41" s="1125">
        <f>IF(VLOOKUP($W41,'R4_raw'!$F$1:$BNW$115,A$5,FALSE)="*",NA(),VLOOKUP($W41,'R4_raw'!$F$1:$BNW$115,A$5,FALSE))</f>
        <v>7.24</v>
      </c>
      <c r="Y41" s="1125">
        <f>IF(VLOOKUP($W41,'R4_raw'!$F$1:$BNW$115,A$6,FALSE)="*",NA(),VLOOKUP($W41,'R4_raw'!$F$1:$BNW$115,A$6,FALSE))</f>
        <v>80</v>
      </c>
      <c r="Z41" s="1125"/>
      <c r="AA41" s="1117">
        <v>37</v>
      </c>
      <c r="AB41" s="1117" t="str">
        <f t="shared" si="11"/>
        <v/>
      </c>
      <c r="AC41" s="1117" t="str">
        <f t="shared" si="11"/>
        <v>中川村</v>
      </c>
      <c r="AD41" s="1117">
        <f t="shared" si="11"/>
        <v>7.24</v>
      </c>
      <c r="AE41" s="1125">
        <f t="shared" si="11"/>
        <v>80</v>
      </c>
      <c r="AF41" s="1117" t="str">
        <f t="shared" si="5"/>
        <v/>
      </c>
      <c r="AH41" s="1117">
        <f t="shared" si="7"/>
        <v>76</v>
      </c>
      <c r="AI41" s="1117" t="s">
        <v>1785</v>
      </c>
      <c r="AJ41" s="1127">
        <f>VLOOKUP(AI41,'R4_raw'!$F$15:$BNW$114,A$2,FALSE)</f>
        <v>6.48</v>
      </c>
      <c r="AK41" s="1117">
        <v>3.8000000000000002E-4</v>
      </c>
      <c r="AL41" s="1117">
        <f t="shared" si="8"/>
        <v>6.4803800000000003</v>
      </c>
      <c r="AM41" s="1117">
        <v>38</v>
      </c>
      <c r="AN41" s="1117" t="str">
        <f t="shared" si="9"/>
        <v>小谷村</v>
      </c>
      <c r="AO41" s="1127">
        <f t="shared" si="10"/>
        <v>7.21</v>
      </c>
      <c r="AP41" s="1117" t="str">
        <f t="shared" si="4"/>
        <v/>
      </c>
      <c r="AS41" s="1117" t="s">
        <v>3326</v>
      </c>
    </row>
    <row r="42" spans="18:45" ht="18" customHeight="1" x14ac:dyDescent="0.2">
      <c r="R42" s="1123">
        <v>39</v>
      </c>
      <c r="S42" s="1124" t="str">
        <f>IFERROR(INDEX('R4_raw'!$F$1:$BNW$115,115,MATCH(R42,'R4_raw'!$F$1:$BNW$1,0)),"-")</f>
        <v>新たに認定を受けた者のうち_要介護1・２の認定を受けた者の平均年齢_【2021】</v>
      </c>
      <c r="T42" s="1124" t="str">
        <f t="shared" si="0"/>
        <v>39　新たに認定を受けた者のうち_要介護1・２の認定を受けた者の平均年齢_【2021】</v>
      </c>
      <c r="U42" s="1117">
        <f t="shared" si="12"/>
        <v>38</v>
      </c>
      <c r="V42" s="1117" t="str">
        <f t="shared" si="13"/>
        <v/>
      </c>
      <c r="W42" s="1117" t="s">
        <v>1788</v>
      </c>
      <c r="X42" s="1125">
        <f>IF(VLOOKUP($W42,'R4_raw'!$F$1:$BNW$115,A$5,FALSE)="*",NA(),VLOOKUP($W42,'R4_raw'!$F$1:$BNW$115,A$5,FALSE))</f>
        <v>7.16</v>
      </c>
      <c r="Y42" s="1125">
        <f>IF(VLOOKUP($W42,'R4_raw'!$F$1:$BNW$115,A$6,FALSE)="*",NA(),VLOOKUP($W42,'R4_raw'!$F$1:$BNW$115,A$6,FALSE))</f>
        <v>70</v>
      </c>
      <c r="Z42" s="1125"/>
      <c r="AA42" s="1117">
        <v>38</v>
      </c>
      <c r="AB42" s="1117" t="str">
        <f t="shared" si="11"/>
        <v/>
      </c>
      <c r="AC42" s="1117" t="str">
        <f t="shared" si="11"/>
        <v>宮田村</v>
      </c>
      <c r="AD42" s="1117">
        <f t="shared" si="11"/>
        <v>7.16</v>
      </c>
      <c r="AE42" s="1125">
        <f t="shared" si="11"/>
        <v>70</v>
      </c>
      <c r="AF42" s="1117" t="str">
        <f t="shared" si="5"/>
        <v/>
      </c>
      <c r="AH42" s="1117">
        <f t="shared" si="7"/>
        <v>70</v>
      </c>
      <c r="AI42" s="1117" t="s">
        <v>1788</v>
      </c>
      <c r="AJ42" s="1127">
        <f>VLOOKUP(AI42,'R4_raw'!$F$15:$BNW$114,A$2,FALSE)</f>
        <v>6.91</v>
      </c>
      <c r="AK42" s="1117">
        <v>3.8999999999999999E-4</v>
      </c>
      <c r="AL42" s="1117">
        <f t="shared" si="8"/>
        <v>6.9103900000000005</v>
      </c>
      <c r="AM42" s="1117">
        <v>39</v>
      </c>
      <c r="AN42" s="1117" t="str">
        <f t="shared" si="9"/>
        <v>白馬村</v>
      </c>
      <c r="AO42" s="1127">
        <f t="shared" si="10"/>
        <v>7.21</v>
      </c>
      <c r="AP42" s="1117" t="str">
        <f t="shared" si="4"/>
        <v/>
      </c>
      <c r="AS42" s="1117" t="s">
        <v>3327</v>
      </c>
    </row>
    <row r="43" spans="18:45" ht="25" x14ac:dyDescent="0.2">
      <c r="R43" s="1123">
        <v>40</v>
      </c>
      <c r="S43" s="1124" t="str">
        <f>IFERROR(INDEX('R4_raw'!$F$1:$BNW$115,115,MATCH(R43,'R4_raw'!$F$1:$BNW$1,0)),"-")</f>
        <v>新たに認定を受けた者のうち_要介護3・４・５の認定を受けた者の・平均年齢_【2021】</v>
      </c>
      <c r="T43" s="1124" t="str">
        <f t="shared" si="0"/>
        <v>40　新たに認定を受けた者のうち_要介護3・４・５の認定を受けた者の・平均年齢_【2021】</v>
      </c>
      <c r="U43" s="1117">
        <f t="shared" si="12"/>
        <v>39</v>
      </c>
      <c r="V43" s="1117" t="str">
        <f t="shared" si="13"/>
        <v/>
      </c>
      <c r="W43" s="1117" t="s">
        <v>1791</v>
      </c>
      <c r="X43" s="1125">
        <f>IF(VLOOKUP($W43,'R4_raw'!$F$1:$BNW$115,A$5,FALSE)="*",NA(),VLOOKUP($W43,'R4_raw'!$F$1:$BNW$115,A$5,FALSE))</f>
        <v>7.38</v>
      </c>
      <c r="Y43" s="1125">
        <f>IF(VLOOKUP($W43,'R4_raw'!$F$1:$BNW$115,A$6,FALSE)="*",NA(),VLOOKUP($W43,'R4_raw'!$F$1:$BNW$115,A$6,FALSE))</f>
        <v>85</v>
      </c>
      <c r="Z43" s="1125"/>
      <c r="AA43" s="1117">
        <v>39</v>
      </c>
      <c r="AB43" s="1117" t="str">
        <f t="shared" si="11"/>
        <v/>
      </c>
      <c r="AC43" s="1117" t="str">
        <f t="shared" si="11"/>
        <v>松川町</v>
      </c>
      <c r="AD43" s="1117">
        <f t="shared" si="11"/>
        <v>7.38</v>
      </c>
      <c r="AE43" s="1125">
        <f t="shared" si="11"/>
        <v>85</v>
      </c>
      <c r="AF43" s="1117" t="str">
        <f t="shared" si="5"/>
        <v/>
      </c>
      <c r="AH43" s="1117">
        <f t="shared" si="7"/>
        <v>22</v>
      </c>
      <c r="AI43" s="1117" t="s">
        <v>1791</v>
      </c>
      <c r="AJ43" s="1127">
        <f>VLOOKUP(AI43,'R4_raw'!$F$15:$BNW$114,A$2,FALSE)</f>
        <v>7.31</v>
      </c>
      <c r="AK43" s="1117">
        <v>4.0000000000000002E-4</v>
      </c>
      <c r="AL43" s="1117">
        <f t="shared" si="8"/>
        <v>7.3103999999999996</v>
      </c>
      <c r="AM43" s="1117">
        <v>40</v>
      </c>
      <c r="AN43" s="1117" t="str">
        <f t="shared" si="9"/>
        <v>松川村</v>
      </c>
      <c r="AO43" s="1127">
        <f t="shared" si="10"/>
        <v>7.21</v>
      </c>
      <c r="AP43" s="1117" t="str">
        <f t="shared" si="4"/>
        <v/>
      </c>
      <c r="AS43" s="1117" t="s">
        <v>3328</v>
      </c>
    </row>
    <row r="44" spans="18:45" ht="25" x14ac:dyDescent="0.2">
      <c r="R44" s="1123">
        <v>41</v>
      </c>
      <c r="S44" s="1124" t="str">
        <f>IFERROR(INDEX('R4_raw'!$F$1:$BNW$115,115,MATCH(R44,'R4_raw'!$F$1:$BNW$1,0)),"-")</f>
        <v>要支援１・2の重症化率重症化割合_【2021年3月→2022年3月】</v>
      </c>
      <c r="T44" s="1124" t="str">
        <f t="shared" si="0"/>
        <v>41　要支援１・2の重症化率重症化割合_【2021年3月→2022年3月】</v>
      </c>
      <c r="U44" s="1117">
        <f t="shared" si="12"/>
        <v>40</v>
      </c>
      <c r="V44" s="1117" t="str">
        <f t="shared" si="13"/>
        <v/>
      </c>
      <c r="W44" s="1117" t="s">
        <v>1795</v>
      </c>
      <c r="X44" s="1125">
        <f>IF(VLOOKUP($W44,'R4_raw'!$F$1:$BNW$115,A$5,FALSE)="*",NA(),VLOOKUP($W44,'R4_raw'!$F$1:$BNW$115,A$5,FALSE))</f>
        <v>7.24</v>
      </c>
      <c r="Y44" s="1125">
        <f>IF(VLOOKUP($W44,'R4_raw'!$F$1:$BNW$115,A$6,FALSE)="*",NA(),VLOOKUP($W44,'R4_raw'!$F$1:$BNW$115,A$6,FALSE))</f>
        <v>95</v>
      </c>
      <c r="Z44" s="1125"/>
      <c r="AA44" s="1117">
        <v>40</v>
      </c>
      <c r="AB44" s="1117" t="str">
        <f t="shared" ref="AB44:AE63" si="14">VLOOKUP($AA44,$U$4:$Y$80,AB$2,FALSE)</f>
        <v/>
      </c>
      <c r="AC44" s="1117" t="str">
        <f t="shared" si="14"/>
        <v>高森町</v>
      </c>
      <c r="AD44" s="1117">
        <f t="shared" si="14"/>
        <v>7.24</v>
      </c>
      <c r="AE44" s="1125">
        <f t="shared" si="14"/>
        <v>95</v>
      </c>
      <c r="AF44" s="1117" t="str">
        <f t="shared" si="5"/>
        <v/>
      </c>
      <c r="AH44" s="1117">
        <f t="shared" si="7"/>
        <v>62</v>
      </c>
      <c r="AI44" s="1117" t="s">
        <v>1795</v>
      </c>
      <c r="AJ44" s="1127">
        <f>VLOOKUP(AI44,'R4_raw'!$F$15:$BNW$114,A$2,FALSE)</f>
        <v>7.08</v>
      </c>
      <c r="AK44" s="1117">
        <v>4.0999999999999999E-4</v>
      </c>
      <c r="AL44" s="1117">
        <f t="shared" si="8"/>
        <v>7.0804099999999996</v>
      </c>
      <c r="AM44" s="1117">
        <v>41</v>
      </c>
      <c r="AN44" s="1117" t="str">
        <f t="shared" si="9"/>
        <v>池田町</v>
      </c>
      <c r="AO44" s="1127">
        <f t="shared" si="10"/>
        <v>7.21</v>
      </c>
      <c r="AP44" s="1117" t="str">
        <f t="shared" si="4"/>
        <v/>
      </c>
      <c r="AS44" s="1117" t="s">
        <v>3329</v>
      </c>
    </row>
    <row r="45" spans="18:45" ht="25" x14ac:dyDescent="0.2">
      <c r="R45" s="1123">
        <v>42</v>
      </c>
      <c r="S45" s="1124" t="str">
        <f>IFERROR(INDEX('R4_raw'!$F$1:$BNW$115,115,MATCH(R45,'R4_raw'!$F$1:$BNW$1,0)),"-")</f>
        <v>要支援１・2の重症化率維持割合_【2021年3月→2022年3月】</v>
      </c>
      <c r="T45" s="1124" t="str">
        <f t="shared" si="0"/>
        <v>42　要支援１・2の重症化率維持割合_【2021年3月→2022年3月】</v>
      </c>
      <c r="U45" s="1117">
        <f t="shared" si="12"/>
        <v>41</v>
      </c>
      <c r="V45" s="1117" t="str">
        <f t="shared" si="13"/>
        <v/>
      </c>
      <c r="W45" s="1117" t="s">
        <v>1798</v>
      </c>
      <c r="X45" s="1125">
        <f>IF(VLOOKUP($W45,'R4_raw'!$F$1:$BNW$115,A$5,FALSE)="*",NA(),VLOOKUP($W45,'R4_raw'!$F$1:$BNW$115,A$5,FALSE))</f>
        <v>6.85</v>
      </c>
      <c r="Y45" s="1125">
        <f>IF(VLOOKUP($W45,'R4_raw'!$F$1:$BNW$115,A$6,FALSE)="*",NA(),VLOOKUP($W45,'R4_raw'!$F$1:$BNW$115,A$6,FALSE))</f>
        <v>75</v>
      </c>
      <c r="Z45" s="1125"/>
      <c r="AA45" s="1117">
        <v>41</v>
      </c>
      <c r="AB45" s="1117" t="str">
        <f t="shared" si="14"/>
        <v/>
      </c>
      <c r="AC45" s="1117" t="str">
        <f t="shared" si="14"/>
        <v>阿南町</v>
      </c>
      <c r="AD45" s="1117">
        <f t="shared" si="14"/>
        <v>6.85</v>
      </c>
      <c r="AE45" s="1125">
        <f t="shared" si="14"/>
        <v>75</v>
      </c>
      <c r="AF45" s="1117" t="str">
        <f t="shared" si="5"/>
        <v/>
      </c>
      <c r="AH45" s="1117">
        <f t="shared" si="7"/>
        <v>73</v>
      </c>
      <c r="AI45" s="1117" t="s">
        <v>1798</v>
      </c>
      <c r="AJ45" s="1127">
        <f>VLOOKUP(AI45,'R4_raw'!$F$15:$BNW$114,A$2,FALSE)</f>
        <v>6.75</v>
      </c>
      <c r="AK45" s="1117">
        <v>4.2000000000000002E-4</v>
      </c>
      <c r="AL45" s="1117">
        <f t="shared" si="8"/>
        <v>6.7504200000000001</v>
      </c>
      <c r="AM45" s="1117">
        <v>42</v>
      </c>
      <c r="AN45" s="1117" t="str">
        <f t="shared" si="9"/>
        <v>飯島町</v>
      </c>
      <c r="AO45" s="1127">
        <f t="shared" si="10"/>
        <v>7.21</v>
      </c>
      <c r="AP45" s="1117" t="str">
        <f t="shared" si="4"/>
        <v/>
      </c>
      <c r="AS45" s="1117" t="s">
        <v>3330</v>
      </c>
    </row>
    <row r="46" spans="18:45" ht="25" x14ac:dyDescent="0.2">
      <c r="R46" s="1123">
        <v>43</v>
      </c>
      <c r="S46" s="1124" t="str">
        <f>IFERROR(INDEX('R4_raw'!$F$1:$BNW$115,115,MATCH(R46,'R4_raw'!$F$1:$BNW$1,0)),"-")</f>
        <v>要支援１・2の重症化率改善割合_【2021年3月→2022年3月】</v>
      </c>
      <c r="T46" s="1124" t="str">
        <f t="shared" si="0"/>
        <v>43　要支援１・2の重症化率改善割合_【2021年3月→2022年3月】</v>
      </c>
      <c r="U46" s="1117">
        <f t="shared" si="12"/>
        <v>42</v>
      </c>
      <c r="V46" s="1117" t="str">
        <f t="shared" si="13"/>
        <v/>
      </c>
      <c r="W46" s="1117" t="s">
        <v>1801</v>
      </c>
      <c r="X46" s="1125">
        <f>IF(VLOOKUP($W46,'R4_raw'!$F$1:$BNW$115,A$5,FALSE)="*",NA(),VLOOKUP($W46,'R4_raw'!$F$1:$BNW$115,A$5,FALSE))</f>
        <v>7.04</v>
      </c>
      <c r="Y46" s="1125">
        <f>IF(VLOOKUP($W46,'R4_raw'!$F$1:$BNW$115,A$6,FALSE)="*",NA(),VLOOKUP($W46,'R4_raw'!$F$1:$BNW$115,A$6,FALSE))</f>
        <v>100</v>
      </c>
      <c r="Z46" s="1125"/>
      <c r="AA46" s="1117">
        <v>42</v>
      </c>
      <c r="AB46" s="1117" t="str">
        <f t="shared" si="14"/>
        <v/>
      </c>
      <c r="AC46" s="1117" t="str">
        <f t="shared" si="14"/>
        <v>阿智村</v>
      </c>
      <c r="AD46" s="1117">
        <f t="shared" si="14"/>
        <v>7.04</v>
      </c>
      <c r="AE46" s="1125">
        <f t="shared" si="14"/>
        <v>100</v>
      </c>
      <c r="AF46" s="1117" t="str">
        <f t="shared" si="5"/>
        <v/>
      </c>
      <c r="AH46" s="1117">
        <f t="shared" si="7"/>
        <v>51</v>
      </c>
      <c r="AI46" s="1117" t="s">
        <v>1801</v>
      </c>
      <c r="AJ46" s="1127">
        <f>VLOOKUP(AI46,'R4_raw'!$F$15:$BNW$114,A$2,FALSE)</f>
        <v>7.15</v>
      </c>
      <c r="AK46" s="1117">
        <v>4.2999999999999999E-4</v>
      </c>
      <c r="AL46" s="1117">
        <f t="shared" si="8"/>
        <v>7.1504300000000001</v>
      </c>
      <c r="AM46" s="1117">
        <v>43</v>
      </c>
      <c r="AN46" s="1117" t="str">
        <f t="shared" si="9"/>
        <v>大町市</v>
      </c>
      <c r="AO46" s="1127">
        <f t="shared" si="10"/>
        <v>7.21</v>
      </c>
      <c r="AP46" s="1117" t="str">
        <f t="shared" si="4"/>
        <v/>
      </c>
      <c r="AS46" s="1117" t="s">
        <v>3331</v>
      </c>
    </row>
    <row r="47" spans="18:45" ht="25" x14ac:dyDescent="0.2">
      <c r="R47" s="1123">
        <v>44</v>
      </c>
      <c r="S47" s="1124" t="str">
        <f>IFERROR(INDEX('R4_raw'!$F$1:$BNW$115,115,MATCH(R47,'R4_raw'!$F$1:$BNW$1,0)),"-")</f>
        <v>要支援1の重症化率維持割合_【2021年3月→2022年3月】</v>
      </c>
      <c r="T47" s="1124" t="str">
        <f t="shared" si="0"/>
        <v>44　要支援1の重症化率維持割合_【2021年3月→2022年3月】</v>
      </c>
      <c r="U47" s="1117">
        <f t="shared" si="12"/>
        <v>43</v>
      </c>
      <c r="V47" s="1117" t="str">
        <f t="shared" si="13"/>
        <v/>
      </c>
      <c r="W47" s="1117" t="s">
        <v>1804</v>
      </c>
      <c r="X47" s="1125">
        <f>IF(VLOOKUP($W47,'R4_raw'!$F$1:$BNW$115,A$5,FALSE)="*",NA(),VLOOKUP($W47,'R4_raw'!$F$1:$BNW$115,A$5,FALSE))</f>
        <v>7.59</v>
      </c>
      <c r="Y47" s="1125">
        <f>IF(VLOOKUP($W47,'R4_raw'!$F$1:$BNW$115,A$6,FALSE)="*",NA(),VLOOKUP($W47,'R4_raw'!$F$1:$BNW$115,A$6,FALSE))</f>
        <v>80</v>
      </c>
      <c r="Z47" s="1125"/>
      <c r="AA47" s="1117">
        <v>43</v>
      </c>
      <c r="AB47" s="1117" t="str">
        <f t="shared" si="14"/>
        <v/>
      </c>
      <c r="AC47" s="1117" t="str">
        <f t="shared" si="14"/>
        <v>平谷村</v>
      </c>
      <c r="AD47" s="1117">
        <f t="shared" si="14"/>
        <v>7.59</v>
      </c>
      <c r="AE47" s="1125">
        <f t="shared" si="14"/>
        <v>80</v>
      </c>
      <c r="AF47" s="1117" t="str">
        <f t="shared" si="5"/>
        <v/>
      </c>
      <c r="AH47" s="1117">
        <f t="shared" si="7"/>
        <v>24</v>
      </c>
      <c r="AI47" s="1117" t="s">
        <v>1804</v>
      </c>
      <c r="AJ47" s="1127">
        <f>VLOOKUP(AI47,'R4_raw'!$F$15:$BNW$114,A$2,FALSE)</f>
        <v>7.26</v>
      </c>
      <c r="AK47" s="1117">
        <v>4.4000000000000002E-4</v>
      </c>
      <c r="AL47" s="1117">
        <f t="shared" si="8"/>
        <v>7.26044</v>
      </c>
      <c r="AM47" s="1117">
        <v>44</v>
      </c>
      <c r="AN47" s="1117" t="str">
        <f t="shared" si="9"/>
        <v>飯田市</v>
      </c>
      <c r="AO47" s="1127">
        <f t="shared" si="10"/>
        <v>7.21</v>
      </c>
      <c r="AP47" s="1117" t="str">
        <f t="shared" si="4"/>
        <v/>
      </c>
      <c r="AS47" s="1117" t="s">
        <v>3332</v>
      </c>
    </row>
    <row r="48" spans="18:45" ht="25" x14ac:dyDescent="0.2">
      <c r="R48" s="1123">
        <v>45</v>
      </c>
      <c r="S48" s="1124" t="str">
        <f>IFERROR(INDEX('R4_raw'!$F$1:$BNW$115,115,MATCH(R48,'R4_raw'!$F$1:$BNW$1,0)),"-")</f>
        <v>要支援1の重症化率改善割合_【2021年3月→2022年3月】</v>
      </c>
      <c r="T48" s="1124" t="str">
        <f t="shared" si="0"/>
        <v>45　要支援1の重症化率改善割合_【2021年3月→2022年3月】</v>
      </c>
      <c r="U48" s="1117">
        <f t="shared" si="12"/>
        <v>44</v>
      </c>
      <c r="V48" s="1117" t="str">
        <f t="shared" si="13"/>
        <v/>
      </c>
      <c r="W48" s="1117" t="s">
        <v>1807</v>
      </c>
      <c r="X48" s="1125">
        <f>IF(VLOOKUP($W48,'R4_raw'!$F$1:$BNW$115,A$5,FALSE)="*",NA(),VLOOKUP($W48,'R4_raw'!$F$1:$BNW$115,A$5,FALSE))</f>
        <v>7.03</v>
      </c>
      <c r="Y48" s="1125">
        <f>IF(VLOOKUP($W48,'R4_raw'!$F$1:$BNW$115,A$6,FALSE)="*",NA(),VLOOKUP($W48,'R4_raw'!$F$1:$BNW$115,A$6,FALSE))</f>
        <v>60</v>
      </c>
      <c r="Z48" s="1125"/>
      <c r="AA48" s="1117">
        <v>44</v>
      </c>
      <c r="AB48" s="1117" t="str">
        <f t="shared" si="14"/>
        <v/>
      </c>
      <c r="AC48" s="1117" t="str">
        <f t="shared" si="14"/>
        <v>根羽村</v>
      </c>
      <c r="AD48" s="1117">
        <f t="shared" si="14"/>
        <v>7.03</v>
      </c>
      <c r="AE48" s="1125">
        <f t="shared" si="14"/>
        <v>60</v>
      </c>
      <c r="AF48" s="1117" t="str">
        <f t="shared" si="5"/>
        <v/>
      </c>
      <c r="AH48" s="1117">
        <f t="shared" si="7"/>
        <v>35</v>
      </c>
      <c r="AI48" s="1117" t="s">
        <v>1807</v>
      </c>
      <c r="AJ48" s="1127">
        <f>VLOOKUP(AI48,'R4_raw'!$F$15:$BNW$114,A$2,FALSE)</f>
        <v>7.22</v>
      </c>
      <c r="AK48" s="1117">
        <v>4.4999999999999999E-4</v>
      </c>
      <c r="AL48" s="1117">
        <f t="shared" si="8"/>
        <v>7.2204499999999996</v>
      </c>
      <c r="AM48" s="1117">
        <v>45</v>
      </c>
      <c r="AN48" s="1117" t="str">
        <f t="shared" si="9"/>
        <v>松本市</v>
      </c>
      <c r="AO48" s="1127">
        <f t="shared" si="10"/>
        <v>7.2</v>
      </c>
      <c r="AP48" s="1117" t="str">
        <f t="shared" si="4"/>
        <v/>
      </c>
      <c r="AS48" s="1117" t="s">
        <v>3333</v>
      </c>
    </row>
    <row r="49" spans="18:45" ht="25" x14ac:dyDescent="0.2">
      <c r="R49" s="1123">
        <v>46</v>
      </c>
      <c r="S49" s="1124" t="str">
        <f>IFERROR(INDEX('R4_raw'!$F$1:$BNW$115,115,MATCH(R49,'R4_raw'!$F$1:$BNW$1,0)),"-")</f>
        <v>要支援2の重症化率維持割合_【2021年3月→2022年3月】</v>
      </c>
      <c r="T49" s="1124" t="str">
        <f t="shared" si="0"/>
        <v>46　要支援2の重症化率維持割合_【2021年3月→2022年3月】</v>
      </c>
      <c r="U49" s="1117">
        <f t="shared" si="12"/>
        <v>45</v>
      </c>
      <c r="V49" s="1117" t="str">
        <f t="shared" si="13"/>
        <v/>
      </c>
      <c r="W49" s="1117" t="s">
        <v>1810</v>
      </c>
      <c r="X49" s="1125">
        <f>IF(VLOOKUP($W49,'R4_raw'!$F$1:$BNW$115,A$5,FALSE)="*",NA(),VLOOKUP($W49,'R4_raw'!$F$1:$BNW$115,A$5,FALSE))</f>
        <v>7.16</v>
      </c>
      <c r="Y49" s="1125">
        <f>IF(VLOOKUP($W49,'R4_raw'!$F$1:$BNW$115,A$6,FALSE)="*",NA(),VLOOKUP($W49,'R4_raw'!$F$1:$BNW$115,A$6,FALSE))</f>
        <v>60</v>
      </c>
      <c r="Z49" s="1125"/>
      <c r="AA49" s="1117">
        <v>45</v>
      </c>
      <c r="AB49" s="1117" t="str">
        <f t="shared" si="14"/>
        <v/>
      </c>
      <c r="AC49" s="1117" t="str">
        <f t="shared" si="14"/>
        <v>下條村</v>
      </c>
      <c r="AD49" s="1117">
        <f t="shared" si="14"/>
        <v>7.16</v>
      </c>
      <c r="AE49" s="1125">
        <f t="shared" si="14"/>
        <v>60</v>
      </c>
      <c r="AF49" s="1117" t="str">
        <f t="shared" si="5"/>
        <v/>
      </c>
      <c r="AH49" s="1117">
        <f t="shared" si="7"/>
        <v>17</v>
      </c>
      <c r="AI49" s="1117" t="s">
        <v>1810</v>
      </c>
      <c r="AJ49" s="1127">
        <f>VLOOKUP(AI49,'R4_raw'!$F$15:$BNW$114,A$2,FALSE)</f>
        <v>7.36</v>
      </c>
      <c r="AK49" s="1117">
        <v>4.6000000000000001E-4</v>
      </c>
      <c r="AL49" s="1117">
        <f t="shared" si="8"/>
        <v>7.3604600000000007</v>
      </c>
      <c r="AM49" s="1117">
        <v>46</v>
      </c>
      <c r="AN49" s="1117" t="str">
        <f t="shared" si="9"/>
        <v>佐久穂町</v>
      </c>
      <c r="AO49" s="1127">
        <f t="shared" si="10"/>
        <v>7.19</v>
      </c>
      <c r="AP49" s="1117" t="str">
        <f t="shared" si="4"/>
        <v/>
      </c>
      <c r="AS49" s="1117" t="s">
        <v>3334</v>
      </c>
    </row>
    <row r="50" spans="18:45" ht="25" x14ac:dyDescent="0.2">
      <c r="R50" s="1123">
        <v>47</v>
      </c>
      <c r="S50" s="1124" t="str">
        <f>IFERROR(INDEX('R4_raw'!$F$1:$BNW$115,115,MATCH(R50,'R4_raw'!$F$1:$BNW$1,0)),"-")</f>
        <v>要支援2の重症化率改善割合_【2021年3月→2022年3月】</v>
      </c>
      <c r="T50" s="1124" t="str">
        <f t="shared" si="0"/>
        <v>47　要支援2の重症化率改善割合_【2021年3月→2022年3月】</v>
      </c>
      <c r="U50" s="1117">
        <f t="shared" si="12"/>
        <v>46</v>
      </c>
      <c r="V50" s="1117" t="str">
        <f t="shared" si="13"/>
        <v/>
      </c>
      <c r="W50" s="1117" t="s">
        <v>1813</v>
      </c>
      <c r="X50" s="1125">
        <f>IF(VLOOKUP($W50,'R4_raw'!$F$1:$BNW$115,A$5,FALSE)="*",NA(),VLOOKUP($W50,'R4_raw'!$F$1:$BNW$115,A$5,FALSE))</f>
        <v>6.45</v>
      </c>
      <c r="Y50" s="1125">
        <f>IF(VLOOKUP($W50,'R4_raw'!$F$1:$BNW$115,A$6,FALSE)="*",NA(),VLOOKUP($W50,'R4_raw'!$F$1:$BNW$115,A$6,FALSE))</f>
        <v>105</v>
      </c>
      <c r="Z50" s="1125"/>
      <c r="AA50" s="1117">
        <v>46</v>
      </c>
      <c r="AB50" s="1117" t="str">
        <f t="shared" si="14"/>
        <v/>
      </c>
      <c r="AC50" s="1117" t="str">
        <f t="shared" si="14"/>
        <v>売木村</v>
      </c>
      <c r="AD50" s="1117">
        <f t="shared" si="14"/>
        <v>6.45</v>
      </c>
      <c r="AE50" s="1125">
        <f t="shared" si="14"/>
        <v>105</v>
      </c>
      <c r="AF50" s="1117" t="str">
        <f t="shared" si="5"/>
        <v/>
      </c>
      <c r="AH50" s="1117">
        <f t="shared" si="7"/>
        <v>25</v>
      </c>
      <c r="AI50" s="1117" t="s">
        <v>1813</v>
      </c>
      <c r="AJ50" s="1127">
        <f>VLOOKUP(AI50,'R4_raw'!$F$15:$BNW$114,A$2,FALSE)</f>
        <v>7.24</v>
      </c>
      <c r="AK50" s="1117">
        <v>4.6999999999999999E-4</v>
      </c>
      <c r="AL50" s="1117">
        <f t="shared" si="8"/>
        <v>7.2404700000000002</v>
      </c>
      <c r="AM50" s="1117">
        <v>47</v>
      </c>
      <c r="AN50" s="1117" t="str">
        <f t="shared" si="9"/>
        <v>塩尻市</v>
      </c>
      <c r="AO50" s="1127">
        <f t="shared" si="10"/>
        <v>7.19</v>
      </c>
      <c r="AP50" s="1117" t="str">
        <f t="shared" si="4"/>
        <v/>
      </c>
      <c r="AS50" s="1117" t="s">
        <v>3335</v>
      </c>
    </row>
    <row r="51" spans="18:45" x14ac:dyDescent="0.2">
      <c r="R51" s="1123">
        <v>48</v>
      </c>
      <c r="S51" s="1124" t="str">
        <f>IFERROR(INDEX('R4_raw'!$F$1:$BNW$115,115,MATCH(R51,'R4_raw'!$F$1:$BNW$1,0)),"-")</f>
        <v>生きがい_元気_割合_【2022】</v>
      </c>
      <c r="T51" s="1124" t="str">
        <f t="shared" si="0"/>
        <v>48　生きがい_元気_割合_【2022】</v>
      </c>
      <c r="U51" s="1117">
        <f t="shared" si="12"/>
        <v>47</v>
      </c>
      <c r="V51" s="1117" t="str">
        <f t="shared" si="13"/>
        <v/>
      </c>
      <c r="W51" s="1117" t="s">
        <v>1816</v>
      </c>
      <c r="X51" s="1125">
        <f>IF(VLOOKUP($W51,'R4_raw'!$F$1:$BNW$115,A$5,FALSE)="*",NA(),VLOOKUP($W51,'R4_raw'!$F$1:$BNW$115,A$5,FALSE))</f>
        <v>6.88</v>
      </c>
      <c r="Y51" s="1125">
        <f>IF(VLOOKUP($W51,'R4_raw'!$F$1:$BNW$115,A$6,FALSE)="*",NA(),VLOOKUP($W51,'R4_raw'!$F$1:$BNW$115,A$6,FALSE))</f>
        <v>90</v>
      </c>
      <c r="Z51" s="1125"/>
      <c r="AA51" s="1117">
        <v>47</v>
      </c>
      <c r="AB51" s="1117" t="str">
        <f t="shared" si="14"/>
        <v/>
      </c>
      <c r="AC51" s="1117" t="str">
        <f t="shared" si="14"/>
        <v>天龍村</v>
      </c>
      <c r="AD51" s="1117">
        <f t="shared" si="14"/>
        <v>6.88</v>
      </c>
      <c r="AE51" s="1125">
        <f t="shared" si="14"/>
        <v>90</v>
      </c>
      <c r="AF51" s="1117" t="str">
        <f t="shared" si="5"/>
        <v/>
      </c>
      <c r="AH51" s="1117">
        <f t="shared" si="7"/>
        <v>75</v>
      </c>
      <c r="AI51" s="1117" t="s">
        <v>1816</v>
      </c>
      <c r="AJ51" s="1127">
        <f>VLOOKUP(AI51,'R4_raw'!$F$15:$BNW$114,A$2,FALSE)</f>
        <v>6.55</v>
      </c>
      <c r="AK51" s="1117">
        <v>4.8000000000000001E-4</v>
      </c>
      <c r="AL51" s="1117">
        <f t="shared" si="8"/>
        <v>6.5504799999999994</v>
      </c>
      <c r="AM51" s="1117">
        <v>48</v>
      </c>
      <c r="AN51" s="1117" t="str">
        <f t="shared" si="9"/>
        <v>大鹿村</v>
      </c>
      <c r="AO51" s="1127">
        <f t="shared" si="10"/>
        <v>7.18</v>
      </c>
      <c r="AP51" s="1117" t="str">
        <f t="shared" si="4"/>
        <v/>
      </c>
      <c r="AS51" s="1117" t="s">
        <v>3336</v>
      </c>
    </row>
    <row r="52" spans="18:45" x14ac:dyDescent="0.2">
      <c r="R52" s="1123">
        <v>49</v>
      </c>
      <c r="S52" s="1124" t="str">
        <f>IFERROR(INDEX('R4_raw'!$F$1:$BNW$115,115,MATCH(R52,'R4_raw'!$F$1:$BNW$1,0)),"-")</f>
        <v>生きがい_居宅_割合_【2022】</v>
      </c>
      <c r="T52" s="1124" t="str">
        <f t="shared" si="0"/>
        <v>49　生きがい_居宅_割合_【2022】</v>
      </c>
      <c r="U52" s="1117">
        <f t="shared" si="12"/>
        <v>48</v>
      </c>
      <c r="V52" s="1117" t="str">
        <f t="shared" si="13"/>
        <v/>
      </c>
      <c r="W52" s="1117" t="s">
        <v>1819</v>
      </c>
      <c r="X52" s="1125">
        <f>IF(VLOOKUP($W52,'R4_raw'!$F$1:$BNW$115,A$5,FALSE)="*",NA(),VLOOKUP($W52,'R4_raw'!$F$1:$BNW$115,A$5,FALSE))</f>
        <v>7.14</v>
      </c>
      <c r="Y52" s="1125">
        <f>IF(VLOOKUP($W52,'R4_raw'!$F$1:$BNW$115,A$6,FALSE)="*",NA(),VLOOKUP($W52,'R4_raw'!$F$1:$BNW$115,A$6,FALSE))</f>
        <v>70</v>
      </c>
      <c r="Z52" s="1125"/>
      <c r="AA52" s="1117">
        <v>48</v>
      </c>
      <c r="AB52" s="1117" t="str">
        <f t="shared" si="14"/>
        <v/>
      </c>
      <c r="AC52" s="1117" t="str">
        <f t="shared" si="14"/>
        <v>泰阜村</v>
      </c>
      <c r="AD52" s="1117">
        <f t="shared" si="14"/>
        <v>7.14</v>
      </c>
      <c r="AE52" s="1125">
        <f t="shared" si="14"/>
        <v>70</v>
      </c>
      <c r="AF52" s="1117" t="str">
        <f t="shared" si="5"/>
        <v/>
      </c>
      <c r="AH52" s="1117">
        <f t="shared" si="7"/>
        <v>10</v>
      </c>
      <c r="AI52" s="1117" t="s">
        <v>1819</v>
      </c>
      <c r="AJ52" s="1127">
        <f>VLOOKUP(AI52,'R4_raw'!$F$15:$BNW$114,A$2,FALSE)</f>
        <v>7.46</v>
      </c>
      <c r="AK52" s="1117">
        <v>4.8999999999999998E-4</v>
      </c>
      <c r="AL52" s="1117">
        <f t="shared" si="8"/>
        <v>7.4604900000000001</v>
      </c>
      <c r="AM52" s="1117">
        <v>49</v>
      </c>
      <c r="AN52" s="1117" t="str">
        <f t="shared" si="9"/>
        <v>駒ヶ根市</v>
      </c>
      <c r="AO52" s="1127">
        <f t="shared" si="10"/>
        <v>7.17</v>
      </c>
      <c r="AP52" s="1117" t="str">
        <f t="shared" si="4"/>
        <v/>
      </c>
      <c r="AS52" s="1117" t="s">
        <v>3337</v>
      </c>
    </row>
    <row r="53" spans="18:45" x14ac:dyDescent="0.2">
      <c r="R53" s="1123">
        <v>50</v>
      </c>
      <c r="S53" s="1124" t="str">
        <f>IFERROR(INDEX('R4_raw'!$F$1:$BNW$115,115,MATCH(R53,'R4_raw'!$F$1:$BNW$1,0)),"-")</f>
        <v>社会参加状況_月1以上参加_元気_割合_【2022】</v>
      </c>
      <c r="T53" s="1124" t="str">
        <f t="shared" si="0"/>
        <v>50　社会参加状況_月1以上参加_元気_割合_【2022】</v>
      </c>
      <c r="U53" s="1117">
        <f t="shared" si="12"/>
        <v>49</v>
      </c>
      <c r="V53" s="1117" t="str">
        <f t="shared" si="13"/>
        <v/>
      </c>
      <c r="W53" s="1117" t="s">
        <v>1822</v>
      </c>
      <c r="X53" s="1125">
        <f>IF(VLOOKUP($W53,'R4_raw'!$F$1:$BNW$115,A$5,FALSE)="*",NA(),VLOOKUP($W53,'R4_raw'!$F$1:$BNW$115,A$5,FALSE))</f>
        <v>7.35</v>
      </c>
      <c r="Y53" s="1125">
        <f>IF(VLOOKUP($W53,'R4_raw'!$F$1:$BNW$115,A$6,FALSE)="*",NA(),VLOOKUP($W53,'R4_raw'!$F$1:$BNW$115,A$6,FALSE))</f>
        <v>50</v>
      </c>
      <c r="Z53" s="1125"/>
      <c r="AA53" s="1117">
        <v>49</v>
      </c>
      <c r="AB53" s="1117" t="str">
        <f t="shared" si="14"/>
        <v/>
      </c>
      <c r="AC53" s="1117" t="str">
        <f t="shared" si="14"/>
        <v>喬木村</v>
      </c>
      <c r="AD53" s="1117">
        <f t="shared" si="14"/>
        <v>7.35</v>
      </c>
      <c r="AE53" s="1125">
        <f t="shared" si="14"/>
        <v>50</v>
      </c>
      <c r="AF53" s="1117" t="str">
        <f t="shared" si="5"/>
        <v/>
      </c>
      <c r="AH53" s="1117">
        <f t="shared" si="7"/>
        <v>13</v>
      </c>
      <c r="AI53" s="1117" t="s">
        <v>1822</v>
      </c>
      <c r="AJ53" s="1127">
        <f>VLOOKUP(AI53,'R4_raw'!$F$15:$BNW$114,A$2,FALSE)</f>
        <v>7.44</v>
      </c>
      <c r="AK53" s="1117">
        <v>5.0000000000000001E-4</v>
      </c>
      <c r="AL53" s="1117">
        <f t="shared" si="8"/>
        <v>7.4405000000000001</v>
      </c>
      <c r="AM53" s="1117">
        <v>50</v>
      </c>
      <c r="AN53" s="1117" t="str">
        <f t="shared" si="9"/>
        <v>伊那市</v>
      </c>
      <c r="AO53" s="1127">
        <f t="shared" si="10"/>
        <v>7.16</v>
      </c>
      <c r="AP53" s="1117" t="str">
        <f t="shared" si="4"/>
        <v/>
      </c>
      <c r="AS53" s="1117" t="s">
        <v>3338</v>
      </c>
    </row>
    <row r="54" spans="18:45" x14ac:dyDescent="0.2">
      <c r="R54" s="1123">
        <v>51</v>
      </c>
      <c r="S54" s="1124" t="str">
        <f>IFERROR(INDEX('R4_raw'!$F$1:$BNW$115,115,MATCH(R54,'R4_raw'!$F$1:$BNW$1,0)),"-")</f>
        <v>ボランティア_月1以上参加_元気_割合_【2022】</v>
      </c>
      <c r="T54" s="1124" t="str">
        <f t="shared" si="0"/>
        <v>51　ボランティア_月1以上参加_元気_割合_【2022】</v>
      </c>
      <c r="U54" s="1117">
        <f t="shared" si="12"/>
        <v>50</v>
      </c>
      <c r="V54" s="1117" t="str">
        <f t="shared" si="13"/>
        <v/>
      </c>
      <c r="W54" s="1117" t="s">
        <v>1825</v>
      </c>
      <c r="X54" s="1125">
        <f>IF(VLOOKUP($W54,'R4_raw'!$F$1:$BNW$115,A$5,FALSE)="*",NA(),VLOOKUP($W54,'R4_raw'!$F$1:$BNW$115,A$5,FALSE))</f>
        <v>7.58</v>
      </c>
      <c r="Y54" s="1125">
        <f>IF(VLOOKUP($W54,'R4_raw'!$F$1:$BNW$115,A$6,FALSE)="*",NA(),VLOOKUP($W54,'R4_raw'!$F$1:$BNW$115,A$6,FALSE))</f>
        <v>40</v>
      </c>
      <c r="Z54" s="1125"/>
      <c r="AA54" s="1117">
        <v>50</v>
      </c>
      <c r="AB54" s="1117" t="str">
        <f t="shared" si="14"/>
        <v/>
      </c>
      <c r="AC54" s="1117" t="str">
        <f t="shared" si="14"/>
        <v>豊丘村</v>
      </c>
      <c r="AD54" s="1117">
        <f t="shared" si="14"/>
        <v>7.58</v>
      </c>
      <c r="AE54" s="1125">
        <f t="shared" si="14"/>
        <v>40</v>
      </c>
      <c r="AF54" s="1117" t="str">
        <f t="shared" si="5"/>
        <v/>
      </c>
      <c r="AH54" s="1117">
        <f t="shared" si="7"/>
        <v>69</v>
      </c>
      <c r="AI54" s="1117" t="s">
        <v>1825</v>
      </c>
      <c r="AJ54" s="1127">
        <f>VLOOKUP(AI54,'R4_raw'!$F$15:$BNW$114,A$2,FALSE)</f>
        <v>6.95</v>
      </c>
      <c r="AK54" s="1117">
        <v>5.1000000000000004E-4</v>
      </c>
      <c r="AL54" s="1117">
        <f t="shared" si="8"/>
        <v>6.9505100000000004</v>
      </c>
      <c r="AM54" s="1117">
        <v>51</v>
      </c>
      <c r="AN54" s="1117" t="str">
        <f t="shared" si="9"/>
        <v>阿智村</v>
      </c>
      <c r="AO54" s="1127">
        <f t="shared" si="10"/>
        <v>7.15</v>
      </c>
      <c r="AP54" s="1117" t="str">
        <f t="shared" si="4"/>
        <v/>
      </c>
      <c r="AS54" s="1117" t="s">
        <v>3339</v>
      </c>
    </row>
    <row r="55" spans="18:45" ht="25" x14ac:dyDescent="0.2">
      <c r="R55" s="1123">
        <v>52</v>
      </c>
      <c r="S55" s="1124" t="str">
        <f>IFERROR(INDEX('R4_raw'!$F$1:$BNW$115,115,MATCH(R55,'R4_raw'!$F$1:$BNW$1,0)),"-")</f>
        <v>運動やスポーツ関係のグループやクラブ_元気_月平均回数</v>
      </c>
      <c r="T55" s="1124" t="str">
        <f t="shared" si="0"/>
        <v>52　運動やスポーツ関係のグループやクラブ_元気_月平均回数</v>
      </c>
      <c r="U55" s="1117">
        <f t="shared" si="12"/>
        <v>51</v>
      </c>
      <c r="V55" s="1117" t="str">
        <f t="shared" si="13"/>
        <v>大鹿村</v>
      </c>
      <c r="W55" s="1117" t="s">
        <v>1828</v>
      </c>
      <c r="X55" s="1125">
        <f>IF(VLOOKUP($W55,'R4_raw'!$F$1:$BNW$115,A$5,FALSE)="*",NA(),VLOOKUP($W55,'R4_raw'!$F$1:$BNW$115,A$5,FALSE))</f>
        <v>7.04</v>
      </c>
      <c r="Y55" s="1125">
        <f>IF(VLOOKUP($W55,'R4_raw'!$F$1:$BNW$115,A$6,FALSE)="*",NA(),VLOOKUP($W55,'R4_raw'!$F$1:$BNW$115,A$6,FALSE))</f>
        <v>120</v>
      </c>
      <c r="Z55" s="1125"/>
      <c r="AA55" s="1117">
        <v>51</v>
      </c>
      <c r="AB55" s="1117" t="str">
        <f t="shared" si="14"/>
        <v>大鹿村</v>
      </c>
      <c r="AC55" s="1117" t="str">
        <f t="shared" si="14"/>
        <v>大鹿村</v>
      </c>
      <c r="AD55" s="1117">
        <f t="shared" si="14"/>
        <v>7.04</v>
      </c>
      <c r="AE55" s="1125">
        <f t="shared" si="14"/>
        <v>120</v>
      </c>
      <c r="AF55" s="1117" t="str">
        <f t="shared" si="5"/>
        <v/>
      </c>
      <c r="AH55" s="1117">
        <f t="shared" si="7"/>
        <v>48</v>
      </c>
      <c r="AI55" s="1117" t="s">
        <v>1828</v>
      </c>
      <c r="AJ55" s="1127">
        <f>VLOOKUP(AI55,'R4_raw'!$F$15:$BNW$114,A$2,FALSE)</f>
        <v>7.18</v>
      </c>
      <c r="AK55" s="1117">
        <v>5.1999999999999995E-4</v>
      </c>
      <c r="AL55" s="1117">
        <f t="shared" si="8"/>
        <v>7.1805199999999996</v>
      </c>
      <c r="AM55" s="1117">
        <v>52</v>
      </c>
      <c r="AN55" s="1117" t="str">
        <f t="shared" si="9"/>
        <v>木島平村</v>
      </c>
      <c r="AO55" s="1127">
        <f t="shared" si="10"/>
        <v>7.11</v>
      </c>
      <c r="AP55" s="1117" t="str">
        <f t="shared" si="4"/>
        <v/>
      </c>
      <c r="AS55" s="1117" t="s">
        <v>3340</v>
      </c>
    </row>
    <row r="56" spans="18:45" x14ac:dyDescent="0.2">
      <c r="R56" s="1123">
        <v>53</v>
      </c>
      <c r="S56" s="1124" t="str">
        <f>IFERROR(INDEX('R4_raw'!$F$1:$BNW$115,115,MATCH(R56,'R4_raw'!$F$1:$BNW$1,0)),"-")</f>
        <v>運動やスポーツ_月1以上参加_元気_割合_【2022】</v>
      </c>
      <c r="T56" s="1124" t="str">
        <f t="shared" si="0"/>
        <v>53　運動やスポーツ_月1以上参加_元気_割合_【2022】</v>
      </c>
      <c r="U56" s="1117">
        <f t="shared" si="12"/>
        <v>52</v>
      </c>
      <c r="V56" s="1117" t="str">
        <f t="shared" si="13"/>
        <v/>
      </c>
      <c r="W56" s="1117" t="s">
        <v>1831</v>
      </c>
      <c r="X56" s="1125">
        <f>IF(VLOOKUP($W56,'R4_raw'!$F$1:$BNW$115,A$5,FALSE)="*",NA(),VLOOKUP($W56,'R4_raw'!$F$1:$BNW$115,A$5,FALSE))</f>
        <v>7.09</v>
      </c>
      <c r="Y56" s="1125">
        <f>IF(VLOOKUP($W56,'R4_raw'!$F$1:$BNW$115,A$6,FALSE)="*",NA(),VLOOKUP($W56,'R4_raw'!$F$1:$BNW$115,A$6,FALSE))</f>
        <v>80</v>
      </c>
      <c r="Z56" s="1125"/>
      <c r="AA56" s="1117">
        <v>52</v>
      </c>
      <c r="AB56" s="1117" t="str">
        <f t="shared" si="14"/>
        <v/>
      </c>
      <c r="AC56" s="1117" t="str">
        <f t="shared" si="14"/>
        <v>上松町</v>
      </c>
      <c r="AD56" s="1117">
        <f t="shared" si="14"/>
        <v>7.09</v>
      </c>
      <c r="AE56" s="1125">
        <f t="shared" si="14"/>
        <v>80</v>
      </c>
      <c r="AF56" s="1117" t="str">
        <f t="shared" si="5"/>
        <v/>
      </c>
      <c r="AH56" s="1117">
        <f t="shared" si="7"/>
        <v>32</v>
      </c>
      <c r="AI56" s="1117" t="s">
        <v>1831</v>
      </c>
      <c r="AJ56" s="1127">
        <f>VLOOKUP(AI56,'R4_raw'!$F$15:$BNW$114,A$2,FALSE)</f>
        <v>7.23</v>
      </c>
      <c r="AK56" s="1117">
        <v>5.2999999999999998E-4</v>
      </c>
      <c r="AL56" s="1117">
        <f t="shared" si="8"/>
        <v>7.2305300000000008</v>
      </c>
      <c r="AM56" s="1117">
        <v>53</v>
      </c>
      <c r="AN56" s="1117" t="str">
        <f t="shared" si="9"/>
        <v>原村</v>
      </c>
      <c r="AO56" s="1127">
        <f t="shared" si="10"/>
        <v>7.1</v>
      </c>
      <c r="AP56" s="1117" t="str">
        <f t="shared" si="4"/>
        <v/>
      </c>
      <c r="AS56" s="1117" t="s">
        <v>3341</v>
      </c>
    </row>
    <row r="57" spans="18:45" x14ac:dyDescent="0.2">
      <c r="R57" s="1123">
        <v>54</v>
      </c>
      <c r="S57" s="1124" t="str">
        <f>IFERROR(INDEX('R4_raw'!$F$1:$BNW$115,115,MATCH(R57,'R4_raw'!$F$1:$BNW$1,0)),"-")</f>
        <v>趣味関係のグループ_元気_月平均回数</v>
      </c>
      <c r="T57" s="1124" t="str">
        <f t="shared" si="0"/>
        <v>54　趣味関係のグループ_元気_月平均回数</v>
      </c>
      <c r="U57" s="1117">
        <f t="shared" si="12"/>
        <v>53</v>
      </c>
      <c r="V57" s="1117" t="str">
        <f t="shared" si="13"/>
        <v/>
      </c>
      <c r="W57" s="1117" t="s">
        <v>1835</v>
      </c>
      <c r="X57" s="1125">
        <f>IF(VLOOKUP($W57,'R4_raw'!$F$1:$BNW$115,A$5,FALSE)="*",NA(),VLOOKUP($W57,'R4_raw'!$F$1:$BNW$115,A$5,FALSE))</f>
        <v>7.09</v>
      </c>
      <c r="Y57" s="1125">
        <f>IF(VLOOKUP($W57,'R4_raw'!$F$1:$BNW$115,A$6,FALSE)="*",NA(),VLOOKUP($W57,'R4_raw'!$F$1:$BNW$115,A$6,FALSE))</f>
        <v>80</v>
      </c>
      <c r="Z57" s="1125"/>
      <c r="AA57" s="1117">
        <v>53</v>
      </c>
      <c r="AB57" s="1117" t="str">
        <f t="shared" si="14"/>
        <v/>
      </c>
      <c r="AC57" s="1117" t="str">
        <f t="shared" si="14"/>
        <v>南木曽町</v>
      </c>
      <c r="AD57" s="1117">
        <f t="shared" si="14"/>
        <v>7.09</v>
      </c>
      <c r="AE57" s="1125">
        <f t="shared" si="14"/>
        <v>80</v>
      </c>
      <c r="AF57" s="1117" t="str">
        <f t="shared" si="5"/>
        <v/>
      </c>
      <c r="AH57" s="1117">
        <f t="shared" si="7"/>
        <v>31</v>
      </c>
      <c r="AI57" s="1117" t="s">
        <v>1835</v>
      </c>
      <c r="AJ57" s="1127">
        <f>VLOOKUP(AI57,'R4_raw'!$F$15:$BNW$114,A$2,FALSE)</f>
        <v>7.23</v>
      </c>
      <c r="AK57" s="1117">
        <v>5.4000000000000001E-4</v>
      </c>
      <c r="AL57" s="1117">
        <f t="shared" si="8"/>
        <v>7.2305400000000004</v>
      </c>
      <c r="AM57" s="1117">
        <v>54</v>
      </c>
      <c r="AN57" s="1117" t="str">
        <f t="shared" si="9"/>
        <v>富士見町</v>
      </c>
      <c r="AO57" s="1127">
        <f t="shared" si="10"/>
        <v>7.1</v>
      </c>
      <c r="AP57" s="1117" t="str">
        <f t="shared" si="4"/>
        <v/>
      </c>
      <c r="AS57" s="1117" t="s">
        <v>3342</v>
      </c>
    </row>
    <row r="58" spans="18:45" x14ac:dyDescent="0.2">
      <c r="R58" s="1123">
        <v>55</v>
      </c>
      <c r="S58" s="1124" t="str">
        <f>IFERROR(INDEX('R4_raw'!$F$1:$BNW$115,115,MATCH(R58,'R4_raw'!$F$1:$BNW$1,0)),"-")</f>
        <v>趣味_月1以上参加_元気_割合_【2022】</v>
      </c>
      <c r="T58" s="1124" t="str">
        <f t="shared" si="0"/>
        <v>55　趣味_月1以上参加_元気_割合_【2022】</v>
      </c>
      <c r="U58" s="1117">
        <f t="shared" si="12"/>
        <v>54</v>
      </c>
      <c r="V58" s="1117" t="str">
        <f t="shared" si="13"/>
        <v/>
      </c>
      <c r="W58" s="1117" t="s">
        <v>1838</v>
      </c>
      <c r="X58" s="1125">
        <f>IF(VLOOKUP($W58,'R4_raw'!$F$1:$BNW$115,A$5,FALSE)="*",NA(),VLOOKUP($W58,'R4_raw'!$F$1:$BNW$115,A$5,FALSE))</f>
        <v>7.09</v>
      </c>
      <c r="Y58" s="1125">
        <f>IF(VLOOKUP($W58,'R4_raw'!$F$1:$BNW$115,A$6,FALSE)="*",NA(),VLOOKUP($W58,'R4_raw'!$F$1:$BNW$115,A$6,FALSE))</f>
        <v>80</v>
      </c>
      <c r="Z58" s="1125"/>
      <c r="AA58" s="1117">
        <v>54</v>
      </c>
      <c r="AB58" s="1117" t="str">
        <f t="shared" si="14"/>
        <v/>
      </c>
      <c r="AC58" s="1117" t="str">
        <f t="shared" si="14"/>
        <v>木祖村</v>
      </c>
      <c r="AD58" s="1117">
        <f t="shared" si="14"/>
        <v>7.09</v>
      </c>
      <c r="AE58" s="1125">
        <f t="shared" si="14"/>
        <v>80</v>
      </c>
      <c r="AF58" s="1117" t="str">
        <f t="shared" si="5"/>
        <v/>
      </c>
      <c r="AH58" s="1117">
        <f t="shared" si="7"/>
        <v>30</v>
      </c>
      <c r="AI58" s="1117" t="s">
        <v>1838</v>
      </c>
      <c r="AJ58" s="1127">
        <f>VLOOKUP(AI58,'R4_raw'!$F$15:$BNW$114,A$2,FALSE)</f>
        <v>7.23</v>
      </c>
      <c r="AK58" s="1117">
        <v>5.5000000000000003E-4</v>
      </c>
      <c r="AL58" s="1117">
        <f t="shared" si="8"/>
        <v>7.23055</v>
      </c>
      <c r="AM58" s="1117">
        <v>55</v>
      </c>
      <c r="AN58" s="1117" t="str">
        <f t="shared" si="9"/>
        <v>下諏訪町</v>
      </c>
      <c r="AO58" s="1127">
        <f t="shared" si="10"/>
        <v>7.1</v>
      </c>
      <c r="AP58" s="1117" t="str">
        <f t="shared" si="4"/>
        <v/>
      </c>
      <c r="AS58" s="1117" t="s">
        <v>3343</v>
      </c>
    </row>
    <row r="59" spans="18:45" x14ac:dyDescent="0.2">
      <c r="R59" s="1123">
        <v>56</v>
      </c>
      <c r="S59" s="1124" t="str">
        <f>IFERROR(INDEX('R4_raw'!$F$1:$BNW$115,115,MATCH(R59,'R4_raw'!$F$1:$BNW$1,0)),"-")</f>
        <v>学習・教養サークル_元気_月平均回数</v>
      </c>
      <c r="T59" s="1124" t="str">
        <f t="shared" si="0"/>
        <v>56　学習・教養サークル_元気_月平均回数</v>
      </c>
      <c r="U59" s="1117">
        <f t="shared" si="12"/>
        <v>55</v>
      </c>
      <c r="V59" s="1117" t="str">
        <f t="shared" si="13"/>
        <v/>
      </c>
      <c r="W59" s="1117" t="s">
        <v>1841</v>
      </c>
      <c r="X59" s="1125">
        <f>IF(VLOOKUP($W59,'R4_raw'!$F$1:$BNW$115,A$5,FALSE)="*",NA(),VLOOKUP($W59,'R4_raw'!$F$1:$BNW$115,A$5,FALSE))</f>
        <v>7.09</v>
      </c>
      <c r="Y59" s="1125">
        <f>IF(VLOOKUP($W59,'R4_raw'!$F$1:$BNW$115,A$6,FALSE)="*",NA(),VLOOKUP($W59,'R4_raw'!$F$1:$BNW$115,A$6,FALSE))</f>
        <v>80</v>
      </c>
      <c r="Z59" s="1125"/>
      <c r="AA59" s="1117">
        <v>55</v>
      </c>
      <c r="AB59" s="1117" t="str">
        <f t="shared" si="14"/>
        <v/>
      </c>
      <c r="AC59" s="1117" t="str">
        <f t="shared" si="14"/>
        <v>王滝村</v>
      </c>
      <c r="AD59" s="1117">
        <f t="shared" si="14"/>
        <v>7.09</v>
      </c>
      <c r="AE59" s="1125">
        <f t="shared" si="14"/>
        <v>80</v>
      </c>
      <c r="AF59" s="1117" t="str">
        <f t="shared" si="5"/>
        <v/>
      </c>
      <c r="AH59" s="1117">
        <f t="shared" si="7"/>
        <v>29</v>
      </c>
      <c r="AI59" s="1117" t="s">
        <v>1841</v>
      </c>
      <c r="AJ59" s="1127">
        <f>VLOOKUP(AI59,'R4_raw'!$F$15:$BNW$114,A$2,FALSE)</f>
        <v>7.23</v>
      </c>
      <c r="AK59" s="1117">
        <v>5.5999999999999995E-4</v>
      </c>
      <c r="AL59" s="1117">
        <f t="shared" si="8"/>
        <v>7.2305600000000005</v>
      </c>
      <c r="AM59" s="1117">
        <v>56</v>
      </c>
      <c r="AN59" s="1117" t="str">
        <f t="shared" si="9"/>
        <v>茅野市</v>
      </c>
      <c r="AO59" s="1127">
        <f t="shared" si="10"/>
        <v>7.1</v>
      </c>
      <c r="AP59" s="1117" t="str">
        <f t="shared" si="4"/>
        <v/>
      </c>
      <c r="AS59" s="1117" t="s">
        <v>3344</v>
      </c>
    </row>
    <row r="60" spans="18:45" x14ac:dyDescent="0.2">
      <c r="R60" s="1123">
        <v>57</v>
      </c>
      <c r="S60" s="1124" t="str">
        <f>IFERROR(INDEX('R4_raw'!$F$1:$BNW$115,115,MATCH(R60,'R4_raw'!$F$1:$BNW$1,0)),"-")</f>
        <v>学習・教養_月1以上参加_元気_割合_【2022】</v>
      </c>
      <c r="T60" s="1124" t="str">
        <f t="shared" si="0"/>
        <v>57　学習・教養_月1以上参加_元気_割合_【2022】</v>
      </c>
      <c r="U60" s="1117">
        <f t="shared" si="12"/>
        <v>56</v>
      </c>
      <c r="V60" s="1117" t="str">
        <f t="shared" si="13"/>
        <v/>
      </c>
      <c r="W60" s="1117" t="s">
        <v>1844</v>
      </c>
      <c r="X60" s="1125">
        <f>IF(VLOOKUP($W60,'R4_raw'!$F$1:$BNW$115,A$5,FALSE)="*",NA(),VLOOKUP($W60,'R4_raw'!$F$1:$BNW$115,A$5,FALSE))</f>
        <v>7.09</v>
      </c>
      <c r="Y60" s="1125">
        <f>IF(VLOOKUP($W60,'R4_raw'!$F$1:$BNW$115,A$6,FALSE)="*",NA(),VLOOKUP($W60,'R4_raw'!$F$1:$BNW$115,A$6,FALSE))</f>
        <v>80</v>
      </c>
      <c r="Z60" s="1125"/>
      <c r="AA60" s="1117">
        <v>56</v>
      </c>
      <c r="AB60" s="1117" t="str">
        <f t="shared" si="14"/>
        <v/>
      </c>
      <c r="AC60" s="1117" t="str">
        <f t="shared" si="14"/>
        <v>大桑村</v>
      </c>
      <c r="AD60" s="1117">
        <f t="shared" si="14"/>
        <v>7.09</v>
      </c>
      <c r="AE60" s="1125">
        <f t="shared" si="14"/>
        <v>80</v>
      </c>
      <c r="AF60" s="1117" t="str">
        <f t="shared" si="5"/>
        <v/>
      </c>
      <c r="AH60" s="1117">
        <f t="shared" si="7"/>
        <v>28</v>
      </c>
      <c r="AI60" s="1117" t="s">
        <v>1844</v>
      </c>
      <c r="AJ60" s="1127">
        <f>VLOOKUP(AI60,'R4_raw'!$F$15:$BNW$114,A$2,FALSE)</f>
        <v>7.23</v>
      </c>
      <c r="AK60" s="1117">
        <v>5.6999999999999998E-4</v>
      </c>
      <c r="AL60" s="1117">
        <f t="shared" si="8"/>
        <v>7.2305700000000002</v>
      </c>
      <c r="AM60" s="1117">
        <v>57</v>
      </c>
      <c r="AN60" s="1117" t="str">
        <f t="shared" si="9"/>
        <v>諏訪市</v>
      </c>
      <c r="AO60" s="1127">
        <f t="shared" si="10"/>
        <v>7.1</v>
      </c>
      <c r="AP60" s="1117" t="str">
        <f t="shared" si="4"/>
        <v/>
      </c>
      <c r="AS60" s="1117" t="s">
        <v>3345</v>
      </c>
    </row>
    <row r="61" spans="18:45" x14ac:dyDescent="0.2">
      <c r="R61" s="1123">
        <v>58</v>
      </c>
      <c r="S61" s="1124" t="str">
        <f>IFERROR(INDEX('R4_raw'!$F$1:$BNW$115,115,MATCH(R61,'R4_raw'!$F$1:$BNW$1,0)),"-")</f>
        <v>町内会や自治会_月1以上参加_元気_割合_【2022】</v>
      </c>
      <c r="T61" s="1124" t="str">
        <f t="shared" si="0"/>
        <v>58　町内会や自治会_月1以上参加_元気_割合_【2022】</v>
      </c>
      <c r="U61" s="1117">
        <f t="shared" si="12"/>
        <v>57</v>
      </c>
      <c r="V61" s="1117" t="str">
        <f t="shared" si="13"/>
        <v/>
      </c>
      <c r="W61" s="1117" t="s">
        <v>1847</v>
      </c>
      <c r="X61" s="1125">
        <f>IF(VLOOKUP($W61,'R4_raw'!$F$1:$BNW$115,A$5,FALSE)="*",NA(),VLOOKUP($W61,'R4_raw'!$F$1:$BNW$115,A$5,FALSE))</f>
        <v>7.09</v>
      </c>
      <c r="Y61" s="1125">
        <f>IF(VLOOKUP($W61,'R4_raw'!$F$1:$BNW$115,A$6,FALSE)="*",NA(),VLOOKUP($W61,'R4_raw'!$F$1:$BNW$115,A$6,FALSE))</f>
        <v>80</v>
      </c>
      <c r="Z61" s="1125"/>
      <c r="AA61" s="1117">
        <v>57</v>
      </c>
      <c r="AB61" s="1117" t="str">
        <f t="shared" si="14"/>
        <v/>
      </c>
      <c r="AC61" s="1117" t="str">
        <f t="shared" si="14"/>
        <v>木曽町</v>
      </c>
      <c r="AD61" s="1117">
        <f t="shared" si="14"/>
        <v>7.09</v>
      </c>
      <c r="AE61" s="1125">
        <f t="shared" si="14"/>
        <v>80</v>
      </c>
      <c r="AF61" s="1117" t="str">
        <f t="shared" si="5"/>
        <v/>
      </c>
      <c r="AH61" s="1117">
        <f t="shared" si="7"/>
        <v>27</v>
      </c>
      <c r="AI61" s="1117" t="s">
        <v>1847</v>
      </c>
      <c r="AJ61" s="1127">
        <f>VLOOKUP(AI61,'R4_raw'!$F$15:$BNW$114,A$2,FALSE)</f>
        <v>7.23</v>
      </c>
      <c r="AK61" s="1117">
        <v>5.8E-4</v>
      </c>
      <c r="AL61" s="1117">
        <f t="shared" si="8"/>
        <v>7.2305800000000007</v>
      </c>
      <c r="AM61" s="1117">
        <v>58</v>
      </c>
      <c r="AN61" s="1117" t="str">
        <f t="shared" si="9"/>
        <v>岡谷市</v>
      </c>
      <c r="AO61" s="1127">
        <f t="shared" si="10"/>
        <v>7.1</v>
      </c>
      <c r="AP61" s="1117" t="str">
        <f t="shared" si="4"/>
        <v/>
      </c>
      <c r="AS61" s="1117" t="s">
        <v>3346</v>
      </c>
    </row>
    <row r="62" spans="18:45" x14ac:dyDescent="0.2">
      <c r="R62" s="1123">
        <v>59</v>
      </c>
      <c r="S62" s="1124" t="str">
        <f>IFERROR(INDEX('R4_raw'!$F$1:$BNW$115,115,MATCH(R62,'R4_raw'!$F$1:$BNW$1,0)),"-")</f>
        <v>仕事_月1以上参加_元気_割合_【2022】</v>
      </c>
      <c r="T62" s="1124" t="str">
        <f t="shared" si="0"/>
        <v>59　仕事_月1以上参加_元気_割合_【2022】</v>
      </c>
      <c r="U62" s="1117">
        <f t="shared" si="12"/>
        <v>58</v>
      </c>
      <c r="V62" s="1117" t="str">
        <f t="shared" si="13"/>
        <v/>
      </c>
      <c r="W62" s="1117" t="s">
        <v>1850</v>
      </c>
      <c r="X62" s="1125">
        <f>IF(VLOOKUP($W62,'R4_raw'!$F$1:$BNW$115,A$5,FALSE)="*",NA(),VLOOKUP($W62,'R4_raw'!$F$1:$BNW$115,A$5,FALSE))</f>
        <v>7.44</v>
      </c>
      <c r="Y62" s="1125">
        <f>IF(VLOOKUP($W62,'R4_raw'!$F$1:$BNW$115,A$6,FALSE)="*",NA(),VLOOKUP($W62,'R4_raw'!$F$1:$BNW$115,A$6,FALSE))</f>
        <v>80</v>
      </c>
      <c r="Z62" s="1125"/>
      <c r="AA62" s="1117">
        <v>58</v>
      </c>
      <c r="AB62" s="1117" t="str">
        <f t="shared" si="14"/>
        <v/>
      </c>
      <c r="AC62" s="1117" t="str">
        <f t="shared" si="14"/>
        <v>麻績村</v>
      </c>
      <c r="AD62" s="1117">
        <f t="shared" si="14"/>
        <v>7.44</v>
      </c>
      <c r="AE62" s="1125">
        <f t="shared" si="14"/>
        <v>80</v>
      </c>
      <c r="AF62" s="1117" t="str">
        <f t="shared" si="5"/>
        <v/>
      </c>
      <c r="AH62" s="1117">
        <f t="shared" si="7"/>
        <v>74</v>
      </c>
      <c r="AI62" s="1117" t="s">
        <v>1850</v>
      </c>
      <c r="AJ62" s="1127">
        <f>VLOOKUP(AI62,'R4_raw'!$F$15:$BNW$114,A$2,FALSE)</f>
        <v>6.67</v>
      </c>
      <c r="AK62" s="1117">
        <v>5.9000000000000003E-4</v>
      </c>
      <c r="AL62" s="1117">
        <f t="shared" si="8"/>
        <v>6.6705899999999998</v>
      </c>
      <c r="AM62" s="1117">
        <v>59</v>
      </c>
      <c r="AN62" s="1117" t="str">
        <f t="shared" si="9"/>
        <v>野沢温泉村</v>
      </c>
      <c r="AO62" s="1127">
        <f t="shared" si="10"/>
        <v>7.09</v>
      </c>
      <c r="AP62" s="1117" t="str">
        <f t="shared" si="4"/>
        <v/>
      </c>
      <c r="AS62" s="1117" t="s">
        <v>3347</v>
      </c>
    </row>
    <row r="63" spans="18:45" x14ac:dyDescent="0.2">
      <c r="R63" s="1123">
        <v>60</v>
      </c>
      <c r="S63" s="1124" t="str">
        <f>IFERROR(INDEX('R4_raw'!$F$1:$BNW$115,115,MATCH(R63,'R4_raw'!$F$1:$BNW$1,0)),"-")</f>
        <v>社会参加状況_月1以上参加_居宅_割合_【2022】</v>
      </c>
      <c r="T63" s="1124" t="str">
        <f t="shared" si="0"/>
        <v>60　社会参加状況_月1以上参加_居宅_割合_【2022】</v>
      </c>
      <c r="U63" s="1117">
        <f t="shared" si="12"/>
        <v>59</v>
      </c>
      <c r="V63" s="1117" t="str">
        <f t="shared" si="13"/>
        <v>生坂村</v>
      </c>
      <c r="W63" s="1117" t="s">
        <v>1854</v>
      </c>
      <c r="X63" s="1125">
        <f>IF(VLOOKUP($W63,'R4_raw'!$F$1:$BNW$115,A$5,FALSE)="*",NA(),VLOOKUP($W63,'R4_raw'!$F$1:$BNW$115,A$5,FALSE))</f>
        <v>7.73</v>
      </c>
      <c r="Y63" s="1125">
        <f>IF(VLOOKUP($W63,'R4_raw'!$F$1:$BNW$115,A$6,FALSE)="*",NA(),VLOOKUP($W63,'R4_raw'!$F$1:$BNW$115,A$6,FALSE))</f>
        <v>45</v>
      </c>
      <c r="Z63" s="1125"/>
      <c r="AA63" s="1117">
        <v>59</v>
      </c>
      <c r="AB63" s="1117" t="str">
        <f t="shared" si="14"/>
        <v>生坂村</v>
      </c>
      <c r="AC63" s="1117" t="str">
        <f t="shared" si="14"/>
        <v>生坂村</v>
      </c>
      <c r="AD63" s="1117">
        <f t="shared" si="14"/>
        <v>7.73</v>
      </c>
      <c r="AE63" s="1125">
        <f t="shared" si="14"/>
        <v>45</v>
      </c>
      <c r="AF63" s="1117" t="str">
        <f t="shared" si="5"/>
        <v/>
      </c>
      <c r="AH63" s="1117">
        <f t="shared" si="7"/>
        <v>18</v>
      </c>
      <c r="AI63" s="1117" t="s">
        <v>1854</v>
      </c>
      <c r="AJ63" s="1127">
        <f>VLOOKUP(AI63,'R4_raw'!$F$15:$BNW$114,A$2,FALSE)</f>
        <v>7.34</v>
      </c>
      <c r="AK63" s="1117">
        <v>5.9999999999999995E-4</v>
      </c>
      <c r="AL63" s="1117">
        <f t="shared" si="8"/>
        <v>7.3406000000000002</v>
      </c>
      <c r="AM63" s="1117">
        <v>60</v>
      </c>
      <c r="AN63" s="1117" t="str">
        <f t="shared" si="9"/>
        <v>筑北村</v>
      </c>
      <c r="AO63" s="1127">
        <f t="shared" si="10"/>
        <v>7.09</v>
      </c>
      <c r="AP63" s="1117" t="str">
        <f t="shared" si="4"/>
        <v/>
      </c>
      <c r="AS63" s="1117" t="s">
        <v>3348</v>
      </c>
    </row>
    <row r="64" spans="18:45" x14ac:dyDescent="0.2">
      <c r="R64" s="1123">
        <v>61</v>
      </c>
      <c r="S64" s="1124" t="str">
        <f>IFERROR(INDEX('R4_raw'!$F$1:$BNW$115,115,MATCH(R64,'R4_raw'!$F$1:$BNW$1,0)),"-")</f>
        <v>ボランティア_居宅_月平均回数_【2022】</v>
      </c>
      <c r="T64" s="1124" t="str">
        <f t="shared" si="0"/>
        <v>61　ボランティア_居宅_月平均回数_【2022】</v>
      </c>
      <c r="U64" s="1117">
        <f t="shared" si="12"/>
        <v>60</v>
      </c>
      <c r="V64" s="1117" t="str">
        <f t="shared" si="13"/>
        <v>山形村</v>
      </c>
      <c r="W64" s="1117" t="s">
        <v>1857</v>
      </c>
      <c r="X64" s="1125">
        <f>IF(VLOOKUP($W64,'R4_raw'!$F$1:$BNW$115,A$5,FALSE)="*",NA(),VLOOKUP($W64,'R4_raw'!$F$1:$BNW$115,A$5,FALSE))</f>
        <v>7.21</v>
      </c>
      <c r="Y64" s="1125">
        <f>IF(VLOOKUP($W64,'R4_raw'!$F$1:$BNW$115,A$6,FALSE)="*",NA(),VLOOKUP($W64,'R4_raw'!$F$1:$BNW$115,A$6,FALSE))</f>
        <v>110</v>
      </c>
      <c r="Z64" s="1125"/>
      <c r="AA64" s="1117">
        <v>60</v>
      </c>
      <c r="AB64" s="1117" t="str">
        <f t="shared" ref="AB64:AE80" si="15">VLOOKUP($AA64,$U$4:$Y$80,AB$2,FALSE)</f>
        <v>山形村</v>
      </c>
      <c r="AC64" s="1117" t="str">
        <f t="shared" si="15"/>
        <v>山形村</v>
      </c>
      <c r="AD64" s="1117">
        <f t="shared" si="15"/>
        <v>7.21</v>
      </c>
      <c r="AE64" s="1125">
        <f t="shared" si="15"/>
        <v>110</v>
      </c>
      <c r="AF64" s="1117" t="str">
        <f t="shared" si="5"/>
        <v/>
      </c>
      <c r="AH64" s="1117">
        <f t="shared" si="7"/>
        <v>6</v>
      </c>
      <c r="AI64" s="1117" t="s">
        <v>1857</v>
      </c>
      <c r="AJ64" s="1127">
        <f>VLOOKUP(AI64,'R4_raw'!$F$15:$BNW$114,A$2,FALSE)</f>
        <v>7.51</v>
      </c>
      <c r="AK64" s="1117">
        <v>6.0999999999999997E-4</v>
      </c>
      <c r="AL64" s="1117">
        <f t="shared" si="8"/>
        <v>7.5106099999999998</v>
      </c>
      <c r="AM64" s="1117">
        <v>61</v>
      </c>
      <c r="AN64" s="1117" t="str">
        <f t="shared" si="9"/>
        <v>辰野町</v>
      </c>
      <c r="AO64" s="1127">
        <f t="shared" si="10"/>
        <v>7.09</v>
      </c>
      <c r="AP64" s="1117" t="str">
        <f t="shared" si="4"/>
        <v/>
      </c>
      <c r="AS64" s="1117" t="s">
        <v>3349</v>
      </c>
    </row>
    <row r="65" spans="18:45" x14ac:dyDescent="0.2">
      <c r="R65" s="1123">
        <v>62</v>
      </c>
      <c r="S65" s="1124" t="str">
        <f>IFERROR(INDEX('R4_raw'!$F$1:$BNW$115,115,MATCH(R65,'R4_raw'!$F$1:$BNW$1,0)),"-")</f>
        <v>ボランティア_月1以上参加_居宅_割合_【2022】</v>
      </c>
      <c r="T65" s="1124" t="str">
        <f t="shared" si="0"/>
        <v>62　ボランティア_月1以上参加_居宅_割合_【2022】</v>
      </c>
      <c r="U65" s="1117">
        <f t="shared" si="12"/>
        <v>61</v>
      </c>
      <c r="V65" s="1117" t="str">
        <f t="shared" si="13"/>
        <v/>
      </c>
      <c r="W65" s="1117" t="s">
        <v>1860</v>
      </c>
      <c r="X65" s="1125">
        <f>IF(VLOOKUP($W65,'R4_raw'!$F$1:$BNW$115,A$5,FALSE)="*",NA(),VLOOKUP($W65,'R4_raw'!$F$1:$BNW$115,A$5,FALSE))</f>
        <v>6.95</v>
      </c>
      <c r="Y65" s="1125">
        <f>IF(VLOOKUP($W65,'R4_raw'!$F$1:$BNW$115,A$6,FALSE)="*",NA(),VLOOKUP($W65,'R4_raw'!$F$1:$BNW$115,A$6,FALSE))</f>
        <v>10</v>
      </c>
      <c r="Z65" s="1125"/>
      <c r="AA65" s="1117">
        <v>61</v>
      </c>
      <c r="AB65" s="1117" t="str">
        <f t="shared" si="15"/>
        <v/>
      </c>
      <c r="AC65" s="1117" t="str">
        <f t="shared" si="15"/>
        <v>朝日村</v>
      </c>
      <c r="AD65" s="1117">
        <f t="shared" si="15"/>
        <v>6.95</v>
      </c>
      <c r="AE65" s="1125">
        <f t="shared" si="15"/>
        <v>10</v>
      </c>
      <c r="AF65" s="1117" t="str">
        <f t="shared" si="5"/>
        <v/>
      </c>
      <c r="AH65" s="1117">
        <f t="shared" si="7"/>
        <v>3</v>
      </c>
      <c r="AI65" s="1117" t="s">
        <v>1860</v>
      </c>
      <c r="AJ65" s="1127">
        <f>VLOOKUP(AI65,'R4_raw'!$F$15:$BNW$114,A$2,FALSE)</f>
        <v>7.55</v>
      </c>
      <c r="AK65" s="1117">
        <v>6.2E-4</v>
      </c>
      <c r="AL65" s="1117">
        <f t="shared" si="8"/>
        <v>7.5506199999999994</v>
      </c>
      <c r="AM65" s="1117">
        <v>62</v>
      </c>
      <c r="AN65" s="1117" t="str">
        <f t="shared" si="9"/>
        <v>高森町</v>
      </c>
      <c r="AO65" s="1127">
        <f t="shared" si="10"/>
        <v>7.08</v>
      </c>
      <c r="AP65" s="1117" t="str">
        <f t="shared" si="4"/>
        <v/>
      </c>
      <c r="AS65" s="1117" t="s">
        <v>3350</v>
      </c>
    </row>
    <row r="66" spans="18:45" ht="25" x14ac:dyDescent="0.2">
      <c r="R66" s="1123">
        <v>63</v>
      </c>
      <c r="S66" s="1124" t="str">
        <f>IFERROR(INDEX('R4_raw'!$F$1:$BNW$115,115,MATCH(R66,'R4_raw'!$F$1:$BNW$1,0)),"-")</f>
        <v>運動やスポーツ関係のグループやクラブ_居宅_月平均回数_【2022】</v>
      </c>
      <c r="T66" s="1124" t="str">
        <f t="shared" si="0"/>
        <v>63　運動やスポーツ関係のグループやクラブ_居宅_月平均回数_【2022】</v>
      </c>
      <c r="U66" s="1117">
        <f t="shared" si="12"/>
        <v>62</v>
      </c>
      <c r="V66" s="1117" t="str">
        <f t="shared" si="13"/>
        <v>筑北村</v>
      </c>
      <c r="W66" s="1117" t="s">
        <v>1863</v>
      </c>
      <c r="X66" s="1125">
        <f>IF(VLOOKUP($W66,'R4_raw'!$F$1:$BNW$115,A$5,FALSE)="*",NA(),VLOOKUP($W66,'R4_raw'!$F$1:$BNW$115,A$5,FALSE))</f>
        <v>7.78</v>
      </c>
      <c r="Y66" s="1125">
        <f>IF(VLOOKUP($W66,'R4_raw'!$F$1:$BNW$115,A$6,FALSE)="*",NA(),VLOOKUP($W66,'R4_raw'!$F$1:$BNW$115,A$6,FALSE))</f>
        <v>45</v>
      </c>
      <c r="Z66" s="1125"/>
      <c r="AA66" s="1117">
        <v>62</v>
      </c>
      <c r="AB66" s="1117" t="str">
        <f t="shared" si="15"/>
        <v>筑北村</v>
      </c>
      <c r="AC66" s="1117" t="str">
        <f t="shared" si="15"/>
        <v>筑北村</v>
      </c>
      <c r="AD66" s="1117">
        <f t="shared" si="15"/>
        <v>7.78</v>
      </c>
      <c r="AE66" s="1125">
        <f t="shared" si="15"/>
        <v>45</v>
      </c>
      <c r="AF66" s="1117" t="str">
        <f t="shared" si="5"/>
        <v/>
      </c>
      <c r="AH66" s="1117">
        <f t="shared" si="7"/>
        <v>60</v>
      </c>
      <c r="AI66" s="1117" t="s">
        <v>1863</v>
      </c>
      <c r="AJ66" s="1127">
        <f>VLOOKUP(AI66,'R4_raw'!$F$15:$BNW$114,A$2,FALSE)</f>
        <v>7.09</v>
      </c>
      <c r="AK66" s="1117">
        <v>6.3000000000000003E-4</v>
      </c>
      <c r="AL66" s="1117">
        <f t="shared" si="8"/>
        <v>7.09063</v>
      </c>
      <c r="AM66" s="1117">
        <v>63</v>
      </c>
      <c r="AN66" s="1117" t="str">
        <f t="shared" si="9"/>
        <v>佐久市</v>
      </c>
      <c r="AO66" s="1127">
        <f t="shared" si="10"/>
        <v>7.06</v>
      </c>
      <c r="AP66" s="1117" t="str">
        <f t="shared" si="4"/>
        <v/>
      </c>
      <c r="AS66" s="1117" t="s">
        <v>3351</v>
      </c>
    </row>
    <row r="67" spans="18:45" x14ac:dyDescent="0.2">
      <c r="R67" s="1123">
        <v>64</v>
      </c>
      <c r="S67" s="1124" t="str">
        <f>IFERROR(INDEX('R4_raw'!$F$1:$BNW$115,115,MATCH(R67,'R4_raw'!$F$1:$BNW$1,0)),"-")</f>
        <v>運動やスポーツ_月1以上参加_居宅_割合_【2022】</v>
      </c>
      <c r="T67" s="1124" t="str">
        <f t="shared" si="0"/>
        <v>64　運動やスポーツ_月1以上参加_居宅_割合_【2022】</v>
      </c>
      <c r="U67" s="1117">
        <f t="shared" si="12"/>
        <v>63</v>
      </c>
      <c r="V67" s="1117" t="str">
        <f t="shared" si="13"/>
        <v/>
      </c>
      <c r="W67" s="1117" t="s">
        <v>1866</v>
      </c>
      <c r="X67" s="1125">
        <f>IF(VLOOKUP($W67,'R4_raw'!$F$1:$BNW$115,A$5,FALSE)="*",NA(),VLOOKUP($W67,'R4_raw'!$F$1:$BNW$115,A$5,FALSE))</f>
        <v>7.19</v>
      </c>
      <c r="Y67" s="1125">
        <f>IF(VLOOKUP($W67,'R4_raw'!$F$1:$BNW$115,A$6,FALSE)="*",NA(),VLOOKUP($W67,'R4_raw'!$F$1:$BNW$115,A$6,FALSE))</f>
        <v>55</v>
      </c>
      <c r="Z67" s="1125"/>
      <c r="AA67" s="1117">
        <v>63</v>
      </c>
      <c r="AB67" s="1117" t="str">
        <f t="shared" si="15"/>
        <v/>
      </c>
      <c r="AC67" s="1117" t="str">
        <f t="shared" si="15"/>
        <v>池田町</v>
      </c>
      <c r="AD67" s="1117">
        <f t="shared" si="15"/>
        <v>7.19</v>
      </c>
      <c r="AE67" s="1125">
        <f t="shared" si="15"/>
        <v>55</v>
      </c>
      <c r="AF67" s="1117" t="str">
        <f t="shared" si="5"/>
        <v/>
      </c>
      <c r="AH67" s="1117">
        <f t="shared" si="7"/>
        <v>41</v>
      </c>
      <c r="AI67" s="1117" t="s">
        <v>1866</v>
      </c>
      <c r="AJ67" s="1127">
        <f>VLOOKUP(AI67,'R4_raw'!$F$15:$BNW$114,A$2,FALSE)</f>
        <v>7.21</v>
      </c>
      <c r="AK67" s="1117">
        <v>6.4000000000000005E-4</v>
      </c>
      <c r="AL67" s="1117">
        <f t="shared" si="8"/>
        <v>7.2106399999999997</v>
      </c>
      <c r="AM67" s="1117">
        <v>64</v>
      </c>
      <c r="AN67" s="1117" t="str">
        <f t="shared" si="9"/>
        <v>栄村</v>
      </c>
      <c r="AO67" s="1127">
        <f t="shared" si="10"/>
        <v>7.03</v>
      </c>
      <c r="AP67" s="1117" t="str">
        <f t="shared" si="4"/>
        <v/>
      </c>
      <c r="AS67" s="1117" t="s">
        <v>3352</v>
      </c>
    </row>
    <row r="68" spans="18:45" x14ac:dyDescent="0.2">
      <c r="R68" s="1123">
        <v>65</v>
      </c>
      <c r="S68" s="1124" t="str">
        <f>IFERROR(INDEX('R4_raw'!$F$1:$BNW$115,115,MATCH(R68,'R4_raw'!$F$1:$BNW$1,0)),"-")</f>
        <v>趣味関係のグループ_居宅_月平均回数_【2022】</v>
      </c>
      <c r="T68" s="1124" t="str">
        <f t="shared" ref="T68:T131" si="16">IF(S68="-","-",R68&amp;"　"&amp;S68)</f>
        <v>65　趣味関係のグループ_居宅_月平均回数_【2022】</v>
      </c>
      <c r="U68" s="1117">
        <f t="shared" ref="U68:U83" si="17">IF(OR(X68=0,Y68=0),U67+0,U67+1)</f>
        <v>64</v>
      </c>
      <c r="V68" s="1117" t="str">
        <f t="shared" ref="V68:V80" si="18">IFERROR(IF($O$3=W68,W68,IF(W68=$H$14,W68,IF(OR(RANK(Y68,$Y$4:$Y$80,0)&lt;=3,RANK(X68,$X$4:$X$80,0)&lt;=3),W68,""))),"")</f>
        <v/>
      </c>
      <c r="W68" s="1117" t="s">
        <v>1870</v>
      </c>
      <c r="X68" s="1125">
        <f>IF(VLOOKUP($W68,'R4_raw'!$F$1:$BNW$115,A$5,FALSE)="*",NA(),VLOOKUP($W68,'R4_raw'!$F$1:$BNW$115,A$5,FALSE))</f>
        <v>7.19</v>
      </c>
      <c r="Y68" s="1125">
        <f>IF(VLOOKUP($W68,'R4_raw'!$F$1:$BNW$115,A$6,FALSE)="*",NA(),VLOOKUP($W68,'R4_raw'!$F$1:$BNW$115,A$6,FALSE))</f>
        <v>55</v>
      </c>
      <c r="Z68" s="1125"/>
      <c r="AA68" s="1117">
        <v>64</v>
      </c>
      <c r="AB68" s="1117" t="str">
        <f t="shared" si="15"/>
        <v/>
      </c>
      <c r="AC68" s="1117" t="str">
        <f t="shared" si="15"/>
        <v>松川村</v>
      </c>
      <c r="AD68" s="1117">
        <f t="shared" si="15"/>
        <v>7.19</v>
      </c>
      <c r="AE68" s="1125">
        <f t="shared" si="15"/>
        <v>55</v>
      </c>
      <c r="AF68" s="1117" t="str">
        <f t="shared" si="5"/>
        <v/>
      </c>
      <c r="AH68" s="1117">
        <f t="shared" si="7"/>
        <v>40</v>
      </c>
      <c r="AI68" s="1117" t="s">
        <v>1870</v>
      </c>
      <c r="AJ68" s="1127">
        <f>VLOOKUP(AI68,'R4_raw'!$F$15:$BNW$114,A$2,FALSE)</f>
        <v>7.21</v>
      </c>
      <c r="AK68" s="1117">
        <v>6.4999999999999997E-4</v>
      </c>
      <c r="AL68" s="1117">
        <f t="shared" si="8"/>
        <v>7.2106500000000002</v>
      </c>
      <c r="AM68" s="1117">
        <v>65</v>
      </c>
      <c r="AN68" s="1117" t="str">
        <f t="shared" si="9"/>
        <v>南箕輪村</v>
      </c>
      <c r="AO68" s="1127">
        <f t="shared" si="10"/>
        <v>7.02</v>
      </c>
      <c r="AP68" s="1117" t="str">
        <f t="shared" ref="AP68:AP131" si="19">IF(AN68=$O$3,AO68,"")</f>
        <v/>
      </c>
      <c r="AS68" s="1117" t="s">
        <v>3353</v>
      </c>
    </row>
    <row r="69" spans="18:45" x14ac:dyDescent="0.2">
      <c r="R69" s="1123">
        <v>66</v>
      </c>
      <c r="S69" s="1124" t="str">
        <f>IFERROR(INDEX('R4_raw'!$F$1:$BNW$115,115,MATCH(R69,'R4_raw'!$F$1:$BNW$1,0)),"-")</f>
        <v>趣味_月1以上参加_居宅_割合_【2022】</v>
      </c>
      <c r="T69" s="1124" t="str">
        <f t="shared" si="16"/>
        <v>66　趣味_月1以上参加_居宅_割合_【2022】</v>
      </c>
      <c r="U69" s="1117">
        <f t="shared" si="17"/>
        <v>65</v>
      </c>
      <c r="V69" s="1117" t="str">
        <f t="shared" si="18"/>
        <v/>
      </c>
      <c r="W69" s="1117" t="s">
        <v>1873</v>
      </c>
      <c r="X69" s="1125">
        <f>IF(VLOOKUP($W69,'R4_raw'!$F$1:$BNW$115,A$5,FALSE)="*",NA(),VLOOKUP($W69,'R4_raw'!$F$1:$BNW$115,A$5,FALSE))</f>
        <v>7.19</v>
      </c>
      <c r="Y69" s="1125">
        <f>IF(VLOOKUP($W69,'R4_raw'!$F$1:$BNW$115,A$6,FALSE)="*",NA(),VLOOKUP($W69,'R4_raw'!$F$1:$BNW$115,A$6,FALSE))</f>
        <v>55</v>
      </c>
      <c r="Z69" s="1125"/>
      <c r="AA69" s="1117">
        <v>65</v>
      </c>
      <c r="AB69" s="1117" t="str">
        <f t="shared" si="15"/>
        <v/>
      </c>
      <c r="AC69" s="1117" t="str">
        <f t="shared" si="15"/>
        <v>白馬村</v>
      </c>
      <c r="AD69" s="1117">
        <f t="shared" si="15"/>
        <v>7.19</v>
      </c>
      <c r="AE69" s="1125">
        <f t="shared" si="15"/>
        <v>55</v>
      </c>
      <c r="AF69" s="1117" t="str">
        <f t="shared" ref="AF69:AF80" si="20">IF(ISERROR(AD69),AA69+3,"")</f>
        <v/>
      </c>
      <c r="AH69" s="1117">
        <f t="shared" ref="AH69:AH80" si="21">IFERROR(RANK(AL69,$AL$4:$AL$80),"-")</f>
        <v>39</v>
      </c>
      <c r="AI69" s="1117" t="s">
        <v>1873</v>
      </c>
      <c r="AJ69" s="1127">
        <f>VLOOKUP(AI69,'R4_raw'!$F$15:$BNW$114,A$2,FALSE)</f>
        <v>7.21</v>
      </c>
      <c r="AK69" s="1117">
        <v>6.6E-4</v>
      </c>
      <c r="AL69" s="1117">
        <f t="shared" ref="AL69:AL83" si="22">IFERROR(AJ69+AK69,"-")</f>
        <v>7.2106599999999998</v>
      </c>
      <c r="AM69" s="1117">
        <v>66</v>
      </c>
      <c r="AN69" s="1117" t="str">
        <f t="shared" ref="AN69:AN80" si="23">IFERROR(VLOOKUP($AM69,$AH$4:$AJ$368,2,FALSE),"-")</f>
        <v>御代田町</v>
      </c>
      <c r="AO69" s="1127">
        <f t="shared" ref="AO69:AO80" si="24">IFERROR(VLOOKUP($AM69,$AH$4:$AJ$368,3,FALSE),"-")</f>
        <v>7.02</v>
      </c>
      <c r="AP69" s="1117" t="str">
        <f t="shared" si="19"/>
        <v/>
      </c>
      <c r="AS69" s="1117" t="s">
        <v>3354</v>
      </c>
    </row>
    <row r="70" spans="18:45" x14ac:dyDescent="0.2">
      <c r="R70" s="1123">
        <v>67</v>
      </c>
      <c r="S70" s="1124" t="str">
        <f>IFERROR(INDEX('R4_raw'!$F$1:$BNW$115,115,MATCH(R70,'R4_raw'!$F$1:$BNW$1,0)),"-")</f>
        <v>学習・教養サークル_居宅_月平均回数_【2022】</v>
      </c>
      <c r="T70" s="1124" t="str">
        <f t="shared" si="16"/>
        <v>67　学習・教養サークル_居宅_月平均回数_【2022】</v>
      </c>
      <c r="U70" s="1117">
        <f t="shared" si="17"/>
        <v>66</v>
      </c>
      <c r="V70" s="1117" t="str">
        <f t="shared" si="18"/>
        <v/>
      </c>
      <c r="W70" s="1117" t="s">
        <v>1876</v>
      </c>
      <c r="X70" s="1125">
        <f>IF(VLOOKUP($W70,'R4_raw'!$F$1:$BNW$115,A$5,FALSE)="*",NA(),VLOOKUP($W70,'R4_raw'!$F$1:$BNW$115,A$5,FALSE))</f>
        <v>7.19</v>
      </c>
      <c r="Y70" s="1125">
        <f>IF(VLOOKUP($W70,'R4_raw'!$F$1:$BNW$115,A$6,FALSE)="*",NA(),VLOOKUP($W70,'R4_raw'!$F$1:$BNW$115,A$6,FALSE))</f>
        <v>55</v>
      </c>
      <c r="Z70" s="1125"/>
      <c r="AA70" s="1117">
        <v>66</v>
      </c>
      <c r="AB70" s="1117" t="str">
        <f t="shared" si="15"/>
        <v/>
      </c>
      <c r="AC70" s="1117" t="str">
        <f t="shared" si="15"/>
        <v>小谷村</v>
      </c>
      <c r="AD70" s="1117">
        <f t="shared" si="15"/>
        <v>7.19</v>
      </c>
      <c r="AE70" s="1125">
        <f t="shared" si="15"/>
        <v>55</v>
      </c>
      <c r="AF70" s="1117" t="str">
        <f t="shared" si="20"/>
        <v/>
      </c>
      <c r="AH70" s="1117">
        <f t="shared" si="21"/>
        <v>38</v>
      </c>
      <c r="AI70" s="1117" t="s">
        <v>1876</v>
      </c>
      <c r="AJ70" s="1127">
        <f>VLOOKUP(AI70,'R4_raw'!$F$15:$BNW$114,A$2,FALSE)</f>
        <v>7.21</v>
      </c>
      <c r="AK70" s="1117">
        <v>6.7000000000000002E-4</v>
      </c>
      <c r="AL70" s="1117">
        <f t="shared" si="22"/>
        <v>7.2106700000000004</v>
      </c>
      <c r="AM70" s="1117">
        <v>67</v>
      </c>
      <c r="AN70" s="1117" t="str">
        <f t="shared" si="23"/>
        <v>飯山市</v>
      </c>
      <c r="AO70" s="1127">
        <f t="shared" si="24"/>
        <v>7</v>
      </c>
      <c r="AP70" s="1117" t="str">
        <f t="shared" si="19"/>
        <v/>
      </c>
      <c r="AS70" s="1117" t="s">
        <v>3355</v>
      </c>
    </row>
    <row r="71" spans="18:45" x14ac:dyDescent="0.2">
      <c r="R71" s="1123">
        <v>68</v>
      </c>
      <c r="S71" s="1124" t="str">
        <f>IFERROR(INDEX('R4_raw'!$F$1:$BNW$115,115,MATCH(R71,'R4_raw'!$F$1:$BNW$1,0)),"-")</f>
        <v>学習・教養_月1以上参加_居宅_割合_【2022】</v>
      </c>
      <c r="T71" s="1124" t="str">
        <f t="shared" si="16"/>
        <v>68　学習・教養_月1以上参加_居宅_割合_【2022】</v>
      </c>
      <c r="U71" s="1117">
        <f t="shared" si="17"/>
        <v>67</v>
      </c>
      <c r="V71" s="1117" t="str">
        <f t="shared" si="18"/>
        <v/>
      </c>
      <c r="W71" s="1117" t="s">
        <v>1879</v>
      </c>
      <c r="X71" s="1125">
        <f>IF(VLOOKUP($W71,'R4_raw'!$F$1:$BNW$115,A$5,FALSE)="*",NA(),VLOOKUP($W71,'R4_raw'!$F$1:$BNW$115,A$5,FALSE))</f>
        <v>7.21</v>
      </c>
      <c r="Y71" s="1125">
        <f>IF(VLOOKUP($W71,'R4_raw'!$F$1:$BNW$115,A$6,FALSE)="*",NA(),VLOOKUP($W71,'R4_raw'!$F$1:$BNW$115,A$6,FALSE))</f>
        <v>105</v>
      </c>
      <c r="Z71" s="1125"/>
      <c r="AA71" s="1117">
        <v>67</v>
      </c>
      <c r="AB71" s="1117" t="str">
        <f t="shared" si="15"/>
        <v/>
      </c>
      <c r="AC71" s="1117" t="str">
        <f t="shared" si="15"/>
        <v>坂城町</v>
      </c>
      <c r="AD71" s="1117">
        <f t="shared" si="15"/>
        <v>7.21</v>
      </c>
      <c r="AE71" s="1125">
        <f t="shared" si="15"/>
        <v>105</v>
      </c>
      <c r="AF71" s="1117" t="str">
        <f t="shared" si="20"/>
        <v/>
      </c>
      <c r="AH71" s="1117">
        <f t="shared" si="21"/>
        <v>20</v>
      </c>
      <c r="AI71" s="1117" t="s">
        <v>1879</v>
      </c>
      <c r="AJ71" s="1127">
        <f>VLOOKUP(AI71,'R4_raw'!$F$15:$BNW$114,A$2,FALSE)</f>
        <v>7.32</v>
      </c>
      <c r="AK71" s="1117">
        <v>6.8000000000000005E-4</v>
      </c>
      <c r="AL71" s="1117">
        <f t="shared" si="22"/>
        <v>7.3206800000000003</v>
      </c>
      <c r="AM71" s="1117">
        <v>68</v>
      </c>
      <c r="AN71" s="1117" t="str">
        <f t="shared" si="23"/>
        <v>南牧村</v>
      </c>
      <c r="AO71" s="1127">
        <f t="shared" si="24"/>
        <v>6.96</v>
      </c>
      <c r="AP71" s="1117" t="str">
        <f t="shared" si="19"/>
        <v/>
      </c>
      <c r="AS71" s="1117" t="s">
        <v>3356</v>
      </c>
    </row>
    <row r="72" spans="18:45" x14ac:dyDescent="0.2">
      <c r="R72" s="1123">
        <v>69</v>
      </c>
      <c r="S72" s="1124" t="str">
        <f>IFERROR(INDEX('R4_raw'!$F$1:$BNW$115,115,MATCH(R72,'R4_raw'!$F$1:$BNW$1,0)),"-")</f>
        <v>町内会や自治会_月1以上参加_居宅_割合_【2022】</v>
      </c>
      <c r="T72" s="1124" t="str">
        <f t="shared" si="16"/>
        <v>69　町内会や自治会_月1以上参加_居宅_割合_【2022】</v>
      </c>
      <c r="U72" s="1117">
        <f t="shared" si="17"/>
        <v>68</v>
      </c>
      <c r="V72" s="1117" t="str">
        <f t="shared" si="18"/>
        <v/>
      </c>
      <c r="W72" s="1117" t="s">
        <v>1883</v>
      </c>
      <c r="X72" s="1125">
        <f>IF(VLOOKUP($W72,'R4_raw'!$F$1:$BNW$115,A$5,FALSE)="*",NA(),VLOOKUP($W72,'R4_raw'!$F$1:$BNW$115,A$5,FALSE))</f>
        <v>7.31</v>
      </c>
      <c r="Y72" s="1125">
        <f>IF(VLOOKUP($W72,'R4_raw'!$F$1:$BNW$115,A$6,FALSE)="*",NA(),VLOOKUP($W72,'R4_raw'!$F$1:$BNW$115,A$6,FALSE))</f>
        <v>70</v>
      </c>
      <c r="Z72" s="1125"/>
      <c r="AA72" s="1117">
        <v>68</v>
      </c>
      <c r="AB72" s="1117" t="str">
        <f t="shared" si="15"/>
        <v/>
      </c>
      <c r="AC72" s="1117" t="str">
        <f t="shared" si="15"/>
        <v>小布施町</v>
      </c>
      <c r="AD72" s="1117">
        <f t="shared" si="15"/>
        <v>7.31</v>
      </c>
      <c r="AE72" s="1125">
        <f t="shared" si="15"/>
        <v>70</v>
      </c>
      <c r="AF72" s="1117" t="str">
        <f t="shared" si="20"/>
        <v/>
      </c>
      <c r="AH72" s="1117">
        <f t="shared" si="21"/>
        <v>15</v>
      </c>
      <c r="AI72" s="1117" t="s">
        <v>1883</v>
      </c>
      <c r="AJ72" s="1127">
        <f>VLOOKUP(AI72,'R4_raw'!$F$15:$BNW$114,A$2,FALSE)</f>
        <v>7.42</v>
      </c>
      <c r="AK72" s="1117">
        <v>6.8999999999999997E-4</v>
      </c>
      <c r="AL72" s="1117">
        <f t="shared" si="22"/>
        <v>7.4206899999999996</v>
      </c>
      <c r="AM72" s="1117">
        <v>69</v>
      </c>
      <c r="AN72" s="1117" t="str">
        <f t="shared" si="23"/>
        <v>豊丘村</v>
      </c>
      <c r="AO72" s="1127">
        <f t="shared" si="24"/>
        <v>6.95</v>
      </c>
      <c r="AP72" s="1117" t="str">
        <f t="shared" si="19"/>
        <v/>
      </c>
      <c r="AS72" s="1117" t="s">
        <v>3357</v>
      </c>
    </row>
    <row r="73" spans="18:45" x14ac:dyDescent="0.2">
      <c r="R73" s="1123">
        <v>70</v>
      </c>
      <c r="S73" s="1124" t="str">
        <f>IFERROR(INDEX('R4_raw'!$F$1:$BNW$115,115,MATCH(R73,'R4_raw'!$F$1:$BNW$1,0)),"-")</f>
        <v>仕事_月1以上参加_居宅_割合_【2022】</v>
      </c>
      <c r="T73" s="1124" t="str">
        <f t="shared" si="16"/>
        <v>70　仕事_月1以上参加_居宅_割合_【2022】</v>
      </c>
      <c r="U73" s="1117">
        <f t="shared" si="17"/>
        <v>69</v>
      </c>
      <c r="V73" s="1117" t="str">
        <f t="shared" si="18"/>
        <v/>
      </c>
      <c r="W73" s="1117" t="s">
        <v>1886</v>
      </c>
      <c r="X73" s="1125">
        <f>IF(VLOOKUP($W73,'R4_raw'!$F$1:$BNW$115,A$5,FALSE)="*",NA(),VLOOKUP($W73,'R4_raw'!$F$1:$BNW$115,A$5,FALSE))</f>
        <v>7.62</v>
      </c>
      <c r="Y73" s="1125">
        <f>IF(VLOOKUP($W73,'R4_raw'!$F$1:$BNW$115,A$6,FALSE)="*",NA(),VLOOKUP($W73,'R4_raw'!$F$1:$BNW$115,A$6,FALSE))</f>
        <v>95</v>
      </c>
      <c r="Z73" s="1125"/>
      <c r="AA73" s="1117">
        <v>69</v>
      </c>
      <c r="AB73" s="1117" t="str">
        <f t="shared" si="15"/>
        <v/>
      </c>
      <c r="AC73" s="1117" t="str">
        <f t="shared" si="15"/>
        <v>高山村</v>
      </c>
      <c r="AD73" s="1117">
        <f t="shared" si="15"/>
        <v>7.62</v>
      </c>
      <c r="AE73" s="1125">
        <f t="shared" si="15"/>
        <v>95</v>
      </c>
      <c r="AF73" s="1117" t="str">
        <f t="shared" si="20"/>
        <v/>
      </c>
      <c r="AH73" s="1117">
        <f t="shared" si="21"/>
        <v>8</v>
      </c>
      <c r="AI73" s="1117" t="s">
        <v>1886</v>
      </c>
      <c r="AJ73" s="1127">
        <f>VLOOKUP(AI73,'R4_raw'!$F$15:$BNW$114,A$2,FALSE)</f>
        <v>7.49</v>
      </c>
      <c r="AK73" s="1117">
        <v>6.9999999999999999E-4</v>
      </c>
      <c r="AL73" s="1117">
        <f t="shared" si="22"/>
        <v>7.4907000000000004</v>
      </c>
      <c r="AM73" s="1117">
        <v>70</v>
      </c>
      <c r="AN73" s="1117" t="str">
        <f t="shared" si="23"/>
        <v>宮田村</v>
      </c>
      <c r="AO73" s="1127">
        <f t="shared" si="24"/>
        <v>6.91</v>
      </c>
      <c r="AP73" s="1117" t="str">
        <f t="shared" si="19"/>
        <v/>
      </c>
      <c r="AS73" s="1117" t="s">
        <v>3358</v>
      </c>
    </row>
    <row r="74" spans="18:45" x14ac:dyDescent="0.2">
      <c r="R74" s="1123">
        <v>71</v>
      </c>
      <c r="S74" s="1124" t="str">
        <f>IFERROR(INDEX('R4_raw'!$F$1:$BNW$115,115,MATCH(R74,'R4_raw'!$F$1:$BNW$1,0)),"-")</f>
        <v>特定健診受診率_【40_74歳】_【2020】</v>
      </c>
      <c r="T74" s="1124" t="str">
        <f t="shared" si="16"/>
        <v>71　特定健診受診率_【40_74歳】_【2020】</v>
      </c>
      <c r="U74" s="1117">
        <f t="shared" si="17"/>
        <v>70</v>
      </c>
      <c r="V74" s="1117" t="str">
        <f t="shared" si="18"/>
        <v/>
      </c>
      <c r="W74" s="1117" t="s">
        <v>1889</v>
      </c>
      <c r="X74" s="1125">
        <f>IF(VLOOKUP($W74,'R4_raw'!$F$1:$BNW$115,A$5,FALSE)="*",NA(),VLOOKUP($W74,'R4_raw'!$F$1:$BNW$115,A$5,FALSE))</f>
        <v>7</v>
      </c>
      <c r="Y74" s="1125">
        <f>IF(VLOOKUP($W74,'R4_raw'!$F$1:$BNW$115,A$6,FALSE)="*",NA(),VLOOKUP($W74,'R4_raw'!$F$1:$BNW$115,A$6,FALSE))</f>
        <v>10</v>
      </c>
      <c r="Z74" s="1125"/>
      <c r="AA74" s="1117">
        <v>70</v>
      </c>
      <c r="AB74" s="1117" t="str">
        <f t="shared" si="15"/>
        <v/>
      </c>
      <c r="AC74" s="1117" t="str">
        <f t="shared" si="15"/>
        <v>山ノ内町</v>
      </c>
      <c r="AD74" s="1117">
        <f t="shared" si="15"/>
        <v>7</v>
      </c>
      <c r="AE74" s="1125">
        <f t="shared" si="15"/>
        <v>10</v>
      </c>
      <c r="AF74" s="1117" t="str">
        <f t="shared" si="20"/>
        <v/>
      </c>
      <c r="AH74" s="1117">
        <f t="shared" si="21"/>
        <v>19</v>
      </c>
      <c r="AI74" s="1117" t="s">
        <v>1889</v>
      </c>
      <c r="AJ74" s="1127">
        <f>VLOOKUP(AI74,'R4_raw'!$F$15:$BNW$114,A$2,FALSE)</f>
        <v>7.33</v>
      </c>
      <c r="AK74" s="1117">
        <v>7.1000000000000002E-4</v>
      </c>
      <c r="AL74" s="1117">
        <f t="shared" si="22"/>
        <v>7.3307099999999998</v>
      </c>
      <c r="AM74" s="1117">
        <v>71</v>
      </c>
      <c r="AN74" s="1117" t="str">
        <f t="shared" si="23"/>
        <v>青木村</v>
      </c>
      <c r="AO74" s="1127">
        <f t="shared" si="24"/>
        <v>6.89</v>
      </c>
      <c r="AP74" s="1117" t="str">
        <f t="shared" si="19"/>
        <v/>
      </c>
      <c r="AS74" s="1117" t="s">
        <v>3359</v>
      </c>
    </row>
    <row r="75" spans="18:45" x14ac:dyDescent="0.2">
      <c r="R75" s="1123">
        <v>72</v>
      </c>
      <c r="S75" s="1124" t="str">
        <f>IFERROR(INDEX('R4_raw'!$F$1:$BNW$115,115,MATCH(R75,'R4_raw'!$F$1:$BNW$1,0)),"-")</f>
        <v>特定保健指導実施率_【40_74歳】_【2020】</v>
      </c>
      <c r="T75" s="1124" t="str">
        <f t="shared" si="16"/>
        <v>72　特定保健指導実施率_【40_74歳】_【2020】</v>
      </c>
      <c r="U75" s="1117">
        <f t="shared" si="17"/>
        <v>71</v>
      </c>
      <c r="V75" s="1117" t="str">
        <f t="shared" si="18"/>
        <v/>
      </c>
      <c r="W75" s="1117" t="s">
        <v>1892</v>
      </c>
      <c r="X75" s="1125">
        <f>IF(VLOOKUP($W75,'R4_raw'!$F$1:$BNW$115,A$5,FALSE)="*",NA(),VLOOKUP($W75,'R4_raw'!$F$1:$BNW$115,A$5,FALSE))</f>
        <v>7.21</v>
      </c>
      <c r="Y75" s="1125">
        <f>IF(VLOOKUP($W75,'R4_raw'!$F$1:$BNW$115,A$6,FALSE)="*",NA(),VLOOKUP($W75,'R4_raw'!$F$1:$BNW$115,A$6,FALSE))</f>
        <v>95</v>
      </c>
      <c r="Z75" s="1125"/>
      <c r="AA75" s="1117">
        <v>71</v>
      </c>
      <c r="AB75" s="1117" t="str">
        <f t="shared" si="15"/>
        <v/>
      </c>
      <c r="AC75" s="1117" t="str">
        <f t="shared" si="15"/>
        <v>木島平村</v>
      </c>
      <c r="AD75" s="1117">
        <f t="shared" si="15"/>
        <v>7.21</v>
      </c>
      <c r="AE75" s="1125">
        <f t="shared" si="15"/>
        <v>95</v>
      </c>
      <c r="AF75" s="1117" t="str">
        <f t="shared" si="20"/>
        <v/>
      </c>
      <c r="AH75" s="1117">
        <f t="shared" si="21"/>
        <v>52</v>
      </c>
      <c r="AI75" s="1117" t="s">
        <v>1892</v>
      </c>
      <c r="AJ75" s="1127">
        <f>VLOOKUP(AI75,'R4_raw'!$F$15:$BNW$114,A$2,FALSE)</f>
        <v>7.11</v>
      </c>
      <c r="AK75" s="1117">
        <v>7.2000000000000005E-4</v>
      </c>
      <c r="AL75" s="1117">
        <f t="shared" si="22"/>
        <v>7.1107200000000006</v>
      </c>
      <c r="AM75" s="1117">
        <v>72</v>
      </c>
      <c r="AN75" s="1117" t="str">
        <f t="shared" si="23"/>
        <v>北相木村</v>
      </c>
      <c r="AO75" s="1127">
        <f t="shared" si="24"/>
        <v>6.79</v>
      </c>
      <c r="AP75" s="1117" t="str">
        <f t="shared" si="19"/>
        <v/>
      </c>
      <c r="AS75" s="1117" t="s">
        <v>3360</v>
      </c>
    </row>
    <row r="76" spans="18:45" x14ac:dyDescent="0.2">
      <c r="R76" s="1123">
        <v>73</v>
      </c>
      <c r="S76" s="1124" t="str">
        <f>IFERROR(INDEX('R4_raw'!$F$1:$BNW$115,115,MATCH(R76,'R4_raw'!$F$1:$BNW$1,0)),"-")</f>
        <v>効果的な介護予防事業の実施状況_合計点_【2022】</v>
      </c>
      <c r="T76" s="1124" t="str">
        <f t="shared" si="16"/>
        <v>73　効果的な介護予防事業の実施状況_合計点_【2022】</v>
      </c>
      <c r="U76" s="1117">
        <f t="shared" si="17"/>
        <v>72</v>
      </c>
      <c r="V76" s="1117" t="str">
        <f t="shared" si="18"/>
        <v/>
      </c>
      <c r="W76" s="1117" t="s">
        <v>1895</v>
      </c>
      <c r="X76" s="1125">
        <f>IF(VLOOKUP($W76,'R4_raw'!$F$1:$BNW$115,A$5,FALSE)="*",NA(),VLOOKUP($W76,'R4_raw'!$F$1:$BNW$115,A$5,FALSE))</f>
        <v>7.11</v>
      </c>
      <c r="Y76" s="1125">
        <f>IF(VLOOKUP($W76,'R4_raw'!$F$1:$BNW$115,A$6,FALSE)="*",NA(),VLOOKUP($W76,'R4_raw'!$F$1:$BNW$115,A$6,FALSE))</f>
        <v>75</v>
      </c>
      <c r="Z76" s="1125"/>
      <c r="AA76" s="1117">
        <v>72</v>
      </c>
      <c r="AB76" s="1117" t="str">
        <f t="shared" si="15"/>
        <v/>
      </c>
      <c r="AC76" s="1117" t="str">
        <f t="shared" si="15"/>
        <v>野沢温泉村</v>
      </c>
      <c r="AD76" s="1117">
        <f t="shared" si="15"/>
        <v>7.11</v>
      </c>
      <c r="AE76" s="1125">
        <f t="shared" si="15"/>
        <v>75</v>
      </c>
      <c r="AF76" s="1117" t="str">
        <f t="shared" si="20"/>
        <v/>
      </c>
      <c r="AH76" s="1117">
        <f t="shared" si="21"/>
        <v>59</v>
      </c>
      <c r="AI76" s="1117" t="s">
        <v>1895</v>
      </c>
      <c r="AJ76" s="1127">
        <f>VLOOKUP(AI76,'R4_raw'!$F$15:$BNW$114,A$2,FALSE)</f>
        <v>7.09</v>
      </c>
      <c r="AK76" s="1117">
        <v>7.2999999999999996E-4</v>
      </c>
      <c r="AL76" s="1117">
        <f t="shared" si="22"/>
        <v>7.0907299999999998</v>
      </c>
      <c r="AM76" s="1117">
        <v>73</v>
      </c>
      <c r="AN76" s="1117" t="str">
        <f t="shared" si="23"/>
        <v>阿南町</v>
      </c>
      <c r="AO76" s="1127">
        <f t="shared" si="24"/>
        <v>6.75</v>
      </c>
      <c r="AP76" s="1117" t="str">
        <f t="shared" si="19"/>
        <v/>
      </c>
      <c r="AS76" s="1117" t="s">
        <v>3361</v>
      </c>
    </row>
    <row r="77" spans="18:45" x14ac:dyDescent="0.2">
      <c r="R77" s="1123">
        <v>74</v>
      </c>
      <c r="S77" s="1124" t="str">
        <f>IFERROR(INDEX('R4_raw'!$F$1:$BNW$115,115,MATCH(R77,'R4_raw'!$F$1:$BNW$1,0)),"-")</f>
        <v>サービスCの実施状況_合計点_【2022】</v>
      </c>
      <c r="T77" s="1124" t="str">
        <f t="shared" si="16"/>
        <v>74　サービスCの実施状況_合計点_【2022】</v>
      </c>
      <c r="U77" s="1117">
        <f t="shared" si="17"/>
        <v>73</v>
      </c>
      <c r="V77" s="1117" t="str">
        <f t="shared" si="18"/>
        <v/>
      </c>
      <c r="W77" s="1117" t="s">
        <v>1898</v>
      </c>
      <c r="X77" s="1125">
        <f>IF(VLOOKUP($W77,'R4_raw'!$F$1:$BNW$115,A$5,FALSE)="*",NA(),VLOOKUP($W77,'R4_raw'!$F$1:$BNW$115,A$5,FALSE))</f>
        <v>7.04</v>
      </c>
      <c r="Y77" s="1125">
        <f>IF(VLOOKUP($W77,'R4_raw'!$F$1:$BNW$115,A$6,FALSE)="*",NA(),VLOOKUP($W77,'R4_raw'!$F$1:$BNW$115,A$6,FALSE))</f>
        <v>70</v>
      </c>
      <c r="Z77" s="1125"/>
      <c r="AA77" s="1117">
        <v>73</v>
      </c>
      <c r="AB77" s="1117" t="str">
        <f t="shared" si="15"/>
        <v/>
      </c>
      <c r="AC77" s="1117" t="str">
        <f t="shared" si="15"/>
        <v>信濃町</v>
      </c>
      <c r="AD77" s="1117">
        <f t="shared" si="15"/>
        <v>7.04</v>
      </c>
      <c r="AE77" s="1125">
        <f t="shared" si="15"/>
        <v>70</v>
      </c>
      <c r="AF77" s="1117" t="str">
        <f t="shared" si="20"/>
        <v/>
      </c>
      <c r="AH77" s="1117">
        <f t="shared" si="21"/>
        <v>12</v>
      </c>
      <c r="AI77" s="1117" t="s">
        <v>1898</v>
      </c>
      <c r="AJ77" s="1127">
        <f>VLOOKUP(AI77,'R4_raw'!$F$15:$BNW$114,A$2,FALSE)</f>
        <v>7.44</v>
      </c>
      <c r="AK77" s="1117">
        <v>7.3999999999999999E-4</v>
      </c>
      <c r="AL77" s="1117">
        <f t="shared" si="22"/>
        <v>7.4407400000000008</v>
      </c>
      <c r="AM77" s="1117">
        <v>74</v>
      </c>
      <c r="AN77" s="1117" t="str">
        <f t="shared" si="23"/>
        <v>麻績村</v>
      </c>
      <c r="AO77" s="1127">
        <f t="shared" si="24"/>
        <v>6.67</v>
      </c>
      <c r="AP77" s="1117" t="str">
        <f t="shared" si="19"/>
        <v/>
      </c>
      <c r="AS77" s="1117" t="s">
        <v>3362</v>
      </c>
    </row>
    <row r="78" spans="18:45" x14ac:dyDescent="0.2">
      <c r="R78" s="1123">
        <v>75</v>
      </c>
      <c r="S78" s="1124" t="str">
        <f>IFERROR(INDEX('R4_raw'!$F$1:$BNW$115,115,MATCH(R78,'R4_raw'!$F$1:$BNW$1,0)),"-")</f>
        <v>多様なサービスの課題把握・方針策定・具現化【2022】</v>
      </c>
      <c r="T78" s="1124" t="str">
        <f t="shared" si="16"/>
        <v>75　多様なサービスの課題把握・方針策定・具現化【2022】</v>
      </c>
      <c r="U78" s="1117">
        <f t="shared" si="17"/>
        <v>74</v>
      </c>
      <c r="V78" s="1117" t="str">
        <f t="shared" si="18"/>
        <v>小川村</v>
      </c>
      <c r="W78" s="1117" t="s">
        <v>1901</v>
      </c>
      <c r="X78" s="1125">
        <f>IF(VLOOKUP($W78,'R4_raw'!$F$1:$BNW$115,A$5,FALSE)="*",NA(),VLOOKUP($W78,'R4_raw'!$F$1:$BNW$115,A$5,FALSE))</f>
        <v>7.86</v>
      </c>
      <c r="Y78" s="1125">
        <f>IF(VLOOKUP($W78,'R4_raw'!$F$1:$BNW$115,A$6,FALSE)="*",NA(),VLOOKUP($W78,'R4_raw'!$F$1:$BNW$115,A$6,FALSE))</f>
        <v>65</v>
      </c>
      <c r="Z78" s="1125"/>
      <c r="AA78" s="1117">
        <v>74</v>
      </c>
      <c r="AB78" s="1117" t="str">
        <f t="shared" si="15"/>
        <v>小川村</v>
      </c>
      <c r="AC78" s="1117" t="str">
        <f t="shared" si="15"/>
        <v>小川村</v>
      </c>
      <c r="AD78" s="1117">
        <f t="shared" si="15"/>
        <v>7.86</v>
      </c>
      <c r="AE78" s="1125">
        <f t="shared" si="15"/>
        <v>65</v>
      </c>
      <c r="AF78" s="1117" t="str">
        <f t="shared" si="20"/>
        <v/>
      </c>
      <c r="AH78" s="1117">
        <f t="shared" si="21"/>
        <v>77</v>
      </c>
      <c r="AI78" s="1117" t="s">
        <v>1901</v>
      </c>
      <c r="AJ78" s="1127">
        <f>VLOOKUP(AI78,'R4_raw'!$F$15:$BNW$114,A$2,FALSE)</f>
        <v>6.13</v>
      </c>
      <c r="AK78" s="1117">
        <v>7.5000000000000002E-4</v>
      </c>
      <c r="AL78" s="1117">
        <f t="shared" si="22"/>
        <v>6.1307499999999999</v>
      </c>
      <c r="AM78" s="1117">
        <v>75</v>
      </c>
      <c r="AN78" s="1117" t="str">
        <f t="shared" si="23"/>
        <v>天龍村</v>
      </c>
      <c r="AO78" s="1127">
        <f t="shared" si="24"/>
        <v>6.55</v>
      </c>
      <c r="AP78" s="1117" t="str">
        <f t="shared" si="19"/>
        <v/>
      </c>
      <c r="AS78" s="1117" t="s">
        <v>3363</v>
      </c>
    </row>
    <row r="79" spans="18:45" ht="25" x14ac:dyDescent="0.2">
      <c r="R79" s="1123">
        <v>76</v>
      </c>
      <c r="S79" s="1124" t="str">
        <f>IFERROR(INDEX('R4_raw'!$F$1:$BNW$115,115,MATCH(R79,'R4_raw'!$F$1:$BNW$1,0)),"-")</f>
        <v>サービス C終了後に通いの場等へつなぐ取組の実施【2022】</v>
      </c>
      <c r="T79" s="1124" t="str">
        <f t="shared" si="16"/>
        <v>76　サービス C終了後に通いの場等へつなぐ取組の実施【2022】</v>
      </c>
      <c r="U79" s="1117">
        <f t="shared" si="17"/>
        <v>75</v>
      </c>
      <c r="V79" s="1117" t="str">
        <f t="shared" si="18"/>
        <v/>
      </c>
      <c r="W79" s="1117" t="s">
        <v>1904</v>
      </c>
      <c r="X79" s="1125">
        <f>IF(VLOOKUP($W79,'R4_raw'!$F$1:$BNW$115,A$5,FALSE)="*",NA(),VLOOKUP($W79,'R4_raw'!$F$1:$BNW$115,A$5,FALSE))</f>
        <v>7.26</v>
      </c>
      <c r="Y79" s="1125">
        <f>IF(VLOOKUP($W79,'R4_raw'!$F$1:$BNW$115,A$6,FALSE)="*",NA(),VLOOKUP($W79,'R4_raw'!$F$1:$BNW$115,A$6,FALSE))</f>
        <v>80</v>
      </c>
      <c r="Z79" s="1125"/>
      <c r="AA79" s="1117">
        <v>75</v>
      </c>
      <c r="AB79" s="1117" t="str">
        <f t="shared" si="15"/>
        <v/>
      </c>
      <c r="AC79" s="1117" t="str">
        <f t="shared" si="15"/>
        <v>飯綱町</v>
      </c>
      <c r="AD79" s="1117">
        <f t="shared" si="15"/>
        <v>7.26</v>
      </c>
      <c r="AE79" s="1125">
        <f t="shared" si="15"/>
        <v>80</v>
      </c>
      <c r="AF79" s="1117" t="str">
        <f t="shared" si="20"/>
        <v/>
      </c>
      <c r="AH79" s="1117">
        <f t="shared" si="21"/>
        <v>37</v>
      </c>
      <c r="AI79" s="1117" t="s">
        <v>1904</v>
      </c>
      <c r="AJ79" s="1127">
        <f>VLOOKUP(AI79,'R4_raw'!$F$15:$BNW$114,A$2,FALSE)</f>
        <v>7.21</v>
      </c>
      <c r="AK79" s="1117">
        <v>7.6000000000000004E-4</v>
      </c>
      <c r="AL79" s="1117">
        <f t="shared" si="22"/>
        <v>7.2107599999999996</v>
      </c>
      <c r="AM79" s="1117">
        <v>76</v>
      </c>
      <c r="AN79" s="1117" t="str">
        <f t="shared" si="23"/>
        <v>中川村</v>
      </c>
      <c r="AO79" s="1127">
        <f t="shared" si="24"/>
        <v>6.48</v>
      </c>
      <c r="AP79" s="1117" t="str">
        <f t="shared" si="19"/>
        <v/>
      </c>
      <c r="AS79" s="1117" t="s">
        <v>3364</v>
      </c>
    </row>
    <row r="80" spans="18:45" ht="25" x14ac:dyDescent="0.2">
      <c r="R80" s="1123">
        <v>77</v>
      </c>
      <c r="S80" s="1124" t="str">
        <f>IFERROR(INDEX('R4_raw'!$F$1:$BNW$115,115,MATCH(R80,'R4_raw'!$F$1:$BNW$1,0)),"-")</f>
        <v>通いの場への参加促進のためのアウトリーチの実施【2022】</v>
      </c>
      <c r="T80" s="1124" t="str">
        <f t="shared" si="16"/>
        <v>77　通いの場への参加促進のためのアウトリーチの実施【2022】</v>
      </c>
      <c r="U80" s="1117">
        <f t="shared" si="17"/>
        <v>76</v>
      </c>
      <c r="V80" s="1117" t="str">
        <f t="shared" si="18"/>
        <v/>
      </c>
      <c r="W80" s="1117" t="s">
        <v>1907</v>
      </c>
      <c r="X80" s="1125">
        <f>IF(VLOOKUP($W80,'R4_raw'!$F$1:$BNW$115,A$5,FALSE)="*",NA(),VLOOKUP($W80,'R4_raw'!$F$1:$BNW$115,A$5,FALSE))</f>
        <v>7.43</v>
      </c>
      <c r="Y80" s="1125">
        <f>IF(VLOOKUP($W80,'R4_raw'!$F$1:$BNW$115,A$6,FALSE)="*",NA(),VLOOKUP($W80,'R4_raw'!$F$1:$BNW$115,A$6,FALSE))</f>
        <v>60</v>
      </c>
      <c r="Z80" s="1125"/>
      <c r="AA80" s="1117">
        <v>76</v>
      </c>
      <c r="AB80" s="1117" t="str">
        <f t="shared" si="15"/>
        <v/>
      </c>
      <c r="AC80" s="1117" t="str">
        <f t="shared" si="15"/>
        <v>栄村</v>
      </c>
      <c r="AD80" s="1117">
        <f t="shared" si="15"/>
        <v>7.43</v>
      </c>
      <c r="AE80" s="1125">
        <f t="shared" si="15"/>
        <v>60</v>
      </c>
      <c r="AF80" s="1117" t="str">
        <f t="shared" si="20"/>
        <v/>
      </c>
      <c r="AH80" s="1117">
        <f t="shared" si="21"/>
        <v>64</v>
      </c>
      <c r="AI80" s="1117" t="s">
        <v>1907</v>
      </c>
      <c r="AJ80" s="1127">
        <f>VLOOKUP(AI80,'R4_raw'!$F$15:$BNW$114,A$2,FALSE)</f>
        <v>7.03</v>
      </c>
      <c r="AK80" s="1117">
        <v>7.6999999999999996E-4</v>
      </c>
      <c r="AL80" s="1117">
        <f t="shared" si="22"/>
        <v>7.0307700000000004</v>
      </c>
      <c r="AM80" s="1117">
        <v>77</v>
      </c>
      <c r="AN80" s="1117" t="str">
        <f t="shared" si="23"/>
        <v>小川村</v>
      </c>
      <c r="AO80" s="1127">
        <f t="shared" si="24"/>
        <v>6.13</v>
      </c>
      <c r="AP80" s="1117" t="str">
        <f t="shared" si="19"/>
        <v/>
      </c>
      <c r="AS80" s="1117" t="s">
        <v>3365</v>
      </c>
    </row>
    <row r="81" spans="4:45" x14ac:dyDescent="0.2">
      <c r="R81" s="1123">
        <v>78</v>
      </c>
      <c r="S81" s="1124" t="str">
        <f>IFERROR(INDEX('R4_raw'!$F$1:$BNW$115,115,MATCH(R81,'R4_raw'!$F$1:$BNW$1,0)),"-")</f>
        <v>多様な主体と連携した介護予防の推進【2022】　</v>
      </c>
      <c r="T81" s="1124" t="str">
        <f t="shared" si="16"/>
        <v>78　多様な主体と連携した介護予防の推進【2022】　</v>
      </c>
      <c r="U81" s="1117">
        <f t="shared" si="17"/>
        <v>77</v>
      </c>
      <c r="W81" s="1117" t="s">
        <v>1909</v>
      </c>
      <c r="X81" s="1125">
        <f>IF(VLOOKUP($W81,'R4_raw'!$F$1:$BNW$115,A$5,FALSE)="*",NA(),VLOOKUP($W81,'R4_raw'!$F$1:$BNW$115,A$5,FALSE))</f>
        <v>7.19</v>
      </c>
      <c r="Y81" s="1125">
        <f>IF(VLOOKUP($W81,'R4_raw'!$F$1:$BNW$115,A$6,FALSE)="*",NA(),VLOOKUP($W81,'R4_raw'!$F$1:$BNW$115,A$6,FALSE))</f>
        <v>55</v>
      </c>
      <c r="Z81" s="1127"/>
      <c r="AG81" s="1117" t="str">
        <f t="shared" ref="AG81:AG144" si="25">IF(ISERROR(AD81),AA81+3,"")</f>
        <v/>
      </c>
      <c r="AI81" s="1117" t="s">
        <v>1909</v>
      </c>
      <c r="AJ81" s="1127">
        <f>VLOOKUP(AI81,'R4_raw'!$F$15:$BNW$114,A$2,FALSE)</f>
        <v>7.21</v>
      </c>
      <c r="AK81" s="1117">
        <v>7.7999999999999999E-4</v>
      </c>
      <c r="AL81" s="1117">
        <f t="shared" si="22"/>
        <v>7.2107799999999997</v>
      </c>
      <c r="AO81" s="1127"/>
      <c r="AP81" s="1117" t="str">
        <f t="shared" si="19"/>
        <v/>
      </c>
      <c r="AS81" s="1117" t="s">
        <v>3366</v>
      </c>
    </row>
    <row r="82" spans="4:45" x14ac:dyDescent="0.2">
      <c r="R82" s="1123">
        <v>79</v>
      </c>
      <c r="S82" s="1124" t="str">
        <f>IFERROR(INDEX('R4_raw'!$F$1:$BNW$115,115,MATCH(R82,'R4_raw'!$F$1:$BNW$1,0)),"-")</f>
        <v>介護予防と保健事業を一体的な実施【2022】</v>
      </c>
      <c r="T82" s="1124" t="str">
        <f t="shared" si="16"/>
        <v>79　介護予防と保健事業を一体的な実施【2022】</v>
      </c>
      <c r="U82" s="1117">
        <f t="shared" si="17"/>
        <v>78</v>
      </c>
      <c r="W82" s="1117" t="s">
        <v>1911</v>
      </c>
      <c r="X82" s="1125">
        <f>IF(VLOOKUP($W82,'R4_raw'!$F$1:$BNW$115,A$5,FALSE)="*",NA(),VLOOKUP($W82,'R4_raw'!$F$1:$BNW$115,A$5,FALSE))</f>
        <v>7.09</v>
      </c>
      <c r="Y82" s="1125">
        <f>IF(VLOOKUP($W82,'R4_raw'!$F$1:$BNW$115,A$6,FALSE)="*",NA(),VLOOKUP($W82,'R4_raw'!$F$1:$BNW$115,A$6,FALSE))</f>
        <v>80</v>
      </c>
      <c r="Z82" s="1127"/>
      <c r="AG82" s="1117" t="str">
        <f t="shared" si="25"/>
        <v/>
      </c>
      <c r="AI82" s="1117" t="s">
        <v>1911</v>
      </c>
      <c r="AJ82" s="1127">
        <f>VLOOKUP(AI82,'R4_raw'!$F$15:$BNW$114,A$2,FALSE)</f>
        <v>7.23</v>
      </c>
      <c r="AK82" s="1117">
        <v>7.9000000000000001E-4</v>
      </c>
      <c r="AL82" s="1117">
        <f t="shared" si="22"/>
        <v>7.2307900000000007</v>
      </c>
      <c r="AO82" s="1127"/>
      <c r="AP82" s="1117" t="str">
        <f t="shared" si="19"/>
        <v/>
      </c>
      <c r="AS82" s="1117" t="s">
        <v>3367</v>
      </c>
    </row>
    <row r="83" spans="4:45" x14ac:dyDescent="0.2">
      <c r="R83" s="1123">
        <v>80</v>
      </c>
      <c r="S83" s="1124" t="str">
        <f>IFERROR(INDEX('R4_raw'!$F$1:$BNW$115,115,MATCH(R83,'R4_raw'!$F$1:$BNW$1,0)),"-")</f>
        <v>専門職の関与の仕組みの構築【2022】</v>
      </c>
      <c r="T83" s="1124" t="str">
        <f t="shared" si="16"/>
        <v>80　専門職の関与の仕組みの構築【2022】</v>
      </c>
      <c r="U83" s="1117">
        <f t="shared" si="17"/>
        <v>79</v>
      </c>
      <c r="W83" s="1117" t="s">
        <v>1913</v>
      </c>
      <c r="X83" s="1125">
        <f>IF(VLOOKUP($W83,'R4_raw'!$F$1:$BNW$115,A$5,FALSE)="*",NA(),VLOOKUP($W83,'R4_raw'!$F$1:$BNW$115,A$5,FALSE))</f>
        <v>6.99</v>
      </c>
      <c r="Y83" s="1125">
        <f>IF(VLOOKUP($W83,'R4_raw'!$F$1:$BNW$115,A$6,FALSE)="*",NA(),VLOOKUP($W83,'R4_raw'!$F$1:$BNW$115,A$6,FALSE))</f>
        <v>65</v>
      </c>
      <c r="Z83" s="1127"/>
      <c r="AG83" s="1117" t="str">
        <f t="shared" si="25"/>
        <v/>
      </c>
      <c r="AI83" s="1117" t="s">
        <v>1913</v>
      </c>
      <c r="AJ83" s="1127">
        <f>VLOOKUP(AI83,'R4_raw'!$F$15:$BNW$114,A$2,FALSE)</f>
        <v>7.1</v>
      </c>
      <c r="AK83" s="1117">
        <v>8.0000000000000004E-4</v>
      </c>
      <c r="AL83" s="1117">
        <f t="shared" si="22"/>
        <v>7.1007999999999996</v>
      </c>
      <c r="AO83" s="1127"/>
      <c r="AP83" s="1117" t="str">
        <f t="shared" si="19"/>
        <v/>
      </c>
      <c r="AS83" s="1117" t="s">
        <v>3368</v>
      </c>
    </row>
    <row r="84" spans="4:45" ht="25" x14ac:dyDescent="0.2">
      <c r="R84" s="1123">
        <v>81</v>
      </c>
      <c r="S84" s="1124" t="str">
        <f>IFERROR(INDEX('R4_raw'!$F$1:$BNW$115,115,MATCH(R84,'R4_raw'!$F$1:$BNW$1,0)),"-")</f>
        <v>社会福祉法人・民間サービス等と連携した介護予防の取組の実施【2022】</v>
      </c>
      <c r="T84" s="1124" t="str">
        <f t="shared" si="16"/>
        <v>81　社会福祉法人・民間サービス等と連携した介護予防の取組の実施【2022】</v>
      </c>
      <c r="AG84" s="1117" t="str">
        <f t="shared" si="25"/>
        <v/>
      </c>
      <c r="AP84" s="1117" t="str">
        <f t="shared" si="19"/>
        <v/>
      </c>
      <c r="AS84" s="1117" t="s">
        <v>81</v>
      </c>
    </row>
    <row r="85" spans="4:45" x14ac:dyDescent="0.2">
      <c r="R85" s="1123">
        <v>82</v>
      </c>
      <c r="S85" s="1124" t="str">
        <f>IFERROR(INDEX('R4_raw'!$F$1:$BNW$115,115,MATCH(R85,'R4_raw'!$F$1:$BNW$1,0)),"-")</f>
        <v>データを活用した介護予防の取組の課題の把握【2022】</v>
      </c>
      <c r="T85" s="1124" t="str">
        <f t="shared" si="16"/>
        <v>82　データを活用した介護予防の取組の課題の把握【2022】</v>
      </c>
      <c r="AG85" s="1117" t="str">
        <f t="shared" si="25"/>
        <v/>
      </c>
      <c r="AP85" s="1117" t="str">
        <f t="shared" si="19"/>
        <v/>
      </c>
      <c r="AS85" s="1117" t="s">
        <v>81</v>
      </c>
    </row>
    <row r="86" spans="4:45" ht="25" x14ac:dyDescent="0.2">
      <c r="R86" s="1123">
        <v>83</v>
      </c>
      <c r="S86" s="1124" t="str">
        <f>IFERROR(INDEX('R4_raw'!$F$1:$BNW$115,115,MATCH(R86,'R4_raw'!$F$1:$BNW$1,0)),"-")</f>
        <v>通いの場の参加者の健康状態等の把握・分析・施策検討【2022】</v>
      </c>
      <c r="T86" s="1124" t="str">
        <f t="shared" si="16"/>
        <v>83　通いの場の参加者の健康状態等の把握・分析・施策検討【2022】</v>
      </c>
      <c r="AG86" s="1117" t="str">
        <f t="shared" si="25"/>
        <v/>
      </c>
      <c r="AP86" s="1117" t="str">
        <f t="shared" si="19"/>
        <v/>
      </c>
      <c r="AS86" s="1117" t="s">
        <v>81</v>
      </c>
    </row>
    <row r="87" spans="4:45" ht="25" x14ac:dyDescent="0.2">
      <c r="R87" s="1123">
        <v>84</v>
      </c>
      <c r="S87" s="1124" t="str">
        <f>IFERROR(INDEX('R4_raw'!$F$1:$BNW$115,115,MATCH(R87,'R4_raw'!$F$1:$BNW$1,0)),"-")</f>
        <v>生活機能向上連携加算算定者数_【認定者1万対】_【2019】</v>
      </c>
      <c r="T87" s="1124" t="str">
        <f t="shared" si="16"/>
        <v>84　生活機能向上連携加算算定者数_【認定者1万対】_【2019】</v>
      </c>
      <c r="AG87" s="1117" t="str">
        <f t="shared" si="25"/>
        <v/>
      </c>
      <c r="AP87" s="1117" t="str">
        <f t="shared" si="19"/>
        <v/>
      </c>
      <c r="AS87" s="1117" t="s">
        <v>81</v>
      </c>
    </row>
    <row r="88" spans="4:45" ht="25" x14ac:dyDescent="0.2">
      <c r="R88" s="1123">
        <v>85</v>
      </c>
      <c r="S88" s="1124" t="str">
        <f>IFERROR(INDEX('R4_raw'!$F$1:$BNW$115,115,MATCH(R88,'R4_raw'!$F$1:$BNW$1,0)),"-")</f>
        <v>基本チェックリスト_高齢者人口1,000人あたり配布者数_【2021】</v>
      </c>
      <c r="T88" s="1124" t="str">
        <f t="shared" si="16"/>
        <v>85　基本チェックリスト_高齢者人口1,000人あたり配布者数_【2021】</v>
      </c>
      <c r="AG88" s="1117" t="str">
        <f t="shared" si="25"/>
        <v/>
      </c>
      <c r="AP88" s="1117" t="str">
        <f t="shared" si="19"/>
        <v/>
      </c>
      <c r="AS88" s="1117" t="s">
        <v>81</v>
      </c>
    </row>
    <row r="89" spans="4:45" ht="25" x14ac:dyDescent="0.2">
      <c r="R89" s="1123">
        <v>86</v>
      </c>
      <c r="S89" s="1124" t="str">
        <f>IFERROR(INDEX('R4_raw'!$F$1:$BNW$115,115,MATCH(R89,'R4_raw'!$F$1:$BNW$1,0)),"-")</f>
        <v>基本チェックリスト_高齢者人口1,000人あたり回答者数_【2021】</v>
      </c>
      <c r="T89" s="1124" t="str">
        <f t="shared" si="16"/>
        <v>86　基本チェックリスト_高齢者人口1,000人あたり回答者数_【2021】</v>
      </c>
      <c r="AG89" s="1117" t="str">
        <f t="shared" si="25"/>
        <v/>
      </c>
      <c r="AP89" s="1117" t="str">
        <f t="shared" si="19"/>
        <v/>
      </c>
      <c r="AS89" s="1117" t="s">
        <v>81</v>
      </c>
    </row>
    <row r="90" spans="4:45" ht="25" x14ac:dyDescent="0.2">
      <c r="R90" s="1123">
        <v>87</v>
      </c>
      <c r="S90" s="1124" t="str">
        <f>IFERROR(INDEX('R4_raw'!$F$1:$BNW$115,115,MATCH(R90,'R4_raw'!$F$1:$BNW$1,0)),"-")</f>
        <v>基本チェックリスト_事業対象者の把握数_高齢者人口1000人_割合_【2021】</v>
      </c>
      <c r="T90" s="1124" t="str">
        <f t="shared" si="16"/>
        <v>87　基本チェックリスト_事業対象者の把握数_高齢者人口1000人_割合_【2021】</v>
      </c>
      <c r="AG90" s="1117" t="str">
        <f t="shared" si="25"/>
        <v/>
      </c>
      <c r="AP90" s="1117" t="str">
        <f t="shared" si="19"/>
        <v/>
      </c>
      <c r="AS90" s="1117" t="s">
        <v>81</v>
      </c>
    </row>
    <row r="91" spans="4:45" x14ac:dyDescent="0.2">
      <c r="R91" s="1123">
        <v>88</v>
      </c>
      <c r="S91" s="1124" t="str">
        <f>IFERROR(INDEX('R4_raw'!$F$1:$BNW$115,115,MATCH(R91,'R4_raw'!$F$1:$BNW$1,0)),"-")</f>
        <v>週1回以上の通いの場の参加率_【2021】_割合</v>
      </c>
      <c r="T91" s="1124" t="str">
        <f t="shared" si="16"/>
        <v>88　週1回以上の通いの場の参加率_【2021】_割合</v>
      </c>
      <c r="AG91" s="1117" t="str">
        <f t="shared" si="25"/>
        <v/>
      </c>
      <c r="AP91" s="1117" t="str">
        <f t="shared" si="19"/>
        <v/>
      </c>
      <c r="AS91" s="1117" t="s">
        <v>81</v>
      </c>
    </row>
    <row r="92" spans="4:45" ht="25" x14ac:dyDescent="0.2">
      <c r="R92" s="1123">
        <v>89</v>
      </c>
      <c r="S92" s="1124" t="str">
        <f>IFERROR(INDEX('R4_raw'!$F$1:$BNW$115,115,MATCH(R92,'R4_raw'!$F$1:$BNW$1,0)),"-")</f>
        <v>高齢者人口1000人あたりの週1回以上の通いの場の箇所数_【2021】</v>
      </c>
      <c r="T92" s="1124" t="str">
        <f t="shared" si="16"/>
        <v>89　高齢者人口1000人あたりの週1回以上の通いの場の箇所数_【2021】</v>
      </c>
      <c r="AG92" s="1117" t="str">
        <f t="shared" si="25"/>
        <v/>
      </c>
      <c r="AP92" s="1117" t="str">
        <f t="shared" si="19"/>
        <v/>
      </c>
      <c r="AS92" s="1117" t="s">
        <v>81</v>
      </c>
    </row>
    <row r="93" spans="4:45" x14ac:dyDescent="0.2">
      <c r="R93" s="1123">
        <v>90</v>
      </c>
      <c r="S93" s="1124" t="str">
        <f>IFERROR(INDEX('R4_raw'!$F$1:$BNW$115,115,MATCH(R93,'R4_raw'!$F$1:$BNW$1,0)),"-")</f>
        <v>月1回以上の通いの場の参加率_【2021】_割合</v>
      </c>
      <c r="T93" s="1124" t="str">
        <f t="shared" si="16"/>
        <v>90　月1回以上の通いの場の参加率_【2021】_割合</v>
      </c>
      <c r="AG93" s="1117" t="str">
        <f t="shared" si="25"/>
        <v/>
      </c>
      <c r="AP93" s="1117" t="str">
        <f t="shared" si="19"/>
        <v/>
      </c>
      <c r="AS93" s="1117" t="s">
        <v>81</v>
      </c>
    </row>
    <row r="94" spans="4:45" ht="25" x14ac:dyDescent="0.2">
      <c r="R94" s="1123">
        <v>91</v>
      </c>
      <c r="S94" s="1124" t="str">
        <f>IFERROR(INDEX('R4_raw'!$F$1:$BNW$115,115,MATCH(R94,'R4_raw'!$F$1:$BNW$1,0)),"-")</f>
        <v>高齢者人口1000人あたりの月1回以上の通いの場の箇所数_【2021】</v>
      </c>
      <c r="T94" s="1124" t="str">
        <f t="shared" si="16"/>
        <v>91　高齢者人口1000人あたりの月1回以上の通いの場の箇所数_【2021】</v>
      </c>
      <c r="AG94" s="1117" t="str">
        <f t="shared" si="25"/>
        <v/>
      </c>
      <c r="AP94" s="1117" t="str">
        <f t="shared" si="19"/>
        <v/>
      </c>
      <c r="AS94" s="1117" t="s">
        <v>81</v>
      </c>
    </row>
    <row r="95" spans="4:45" ht="25" x14ac:dyDescent="0.2">
      <c r="R95" s="1123">
        <v>92</v>
      </c>
      <c r="S95" s="1124" t="str">
        <f>IFERROR(INDEX('R4_raw'!$F$1:$BNW$115,115,MATCH(R95,'R4_raw'!$F$1:$BNW$1,0)),"-")</f>
        <v>介護予防普及啓発事業における介護予防教室への参加者割合_高齢者人口1000人_【2021】</v>
      </c>
      <c r="T95" s="1124" t="str">
        <f t="shared" si="16"/>
        <v>92　介護予防普及啓発事業における介護予防教室への参加者割合_高齢者人口1000人_【2021】</v>
      </c>
      <c r="AG95" s="1117" t="str">
        <f t="shared" si="25"/>
        <v/>
      </c>
      <c r="AP95" s="1117" t="str">
        <f t="shared" si="19"/>
        <v/>
      </c>
      <c r="AS95" s="1117" t="s">
        <v>81</v>
      </c>
    </row>
    <row r="96" spans="4:45" ht="25" x14ac:dyDescent="0.2">
      <c r="D96" s="1404"/>
      <c r="E96" s="1405" t="s">
        <v>2980</v>
      </c>
      <c r="F96" s="1404"/>
      <c r="G96" s="1404"/>
      <c r="H96" s="1404"/>
      <c r="I96" s="1404"/>
      <c r="J96" s="1404"/>
      <c r="K96" s="1404"/>
      <c r="L96" s="1404"/>
      <c r="M96" s="1404"/>
      <c r="N96" s="1404"/>
      <c r="R96" s="1123">
        <v>93</v>
      </c>
      <c r="S96" s="1124" t="str">
        <f>IFERROR(INDEX('R4_raw'!$F$1:$BNW$115,115,MATCH(R96,'R4_raw'!$F$1:$BNW$1,0)),"-")</f>
        <v>サロン_介護予防ボランティア育成数育成数_高齢者人口1000人_【2021】</v>
      </c>
      <c r="T96" s="1124" t="str">
        <f t="shared" si="16"/>
        <v>93　サロン_介護予防ボランティア育成数育成数_高齢者人口1000人_【2021】</v>
      </c>
      <c r="AG96" s="1117" t="str">
        <f t="shared" si="25"/>
        <v/>
      </c>
      <c r="AP96" s="1117" t="str">
        <f t="shared" si="19"/>
        <v/>
      </c>
      <c r="AS96" s="1117" t="s">
        <v>81</v>
      </c>
    </row>
    <row r="97" spans="6:45" ht="13" thickBot="1" x14ac:dyDescent="0.25">
      <c r="F97" s="1117" t="s">
        <v>1974</v>
      </c>
      <c r="R97" s="1123">
        <v>94</v>
      </c>
      <c r="S97" s="1124" t="str">
        <f>IFERROR(INDEX('R4_raw'!$F$1:$BNW$115,115,MATCH(R97,'R4_raw'!$F$1:$BNW$1,0)),"-")</f>
        <v>高齢者_65歳以上_のうち就業人口の割合【2020】</v>
      </c>
      <c r="T97" s="1124" t="str">
        <f t="shared" si="16"/>
        <v>94　高齢者_65歳以上_のうち就業人口の割合【2020】</v>
      </c>
      <c r="AG97" s="1117" t="str">
        <f t="shared" si="25"/>
        <v/>
      </c>
      <c r="AP97" s="1117" t="str">
        <f t="shared" si="19"/>
        <v/>
      </c>
      <c r="AS97" s="1117" t="s">
        <v>81</v>
      </c>
    </row>
    <row r="98" spans="6:45" ht="16.5" thickBot="1" x14ac:dyDescent="0.25">
      <c r="F98" s="5315" t="s">
        <v>8956</v>
      </c>
      <c r="G98" s="5316"/>
      <c r="H98" s="5316"/>
      <c r="I98" s="5316"/>
      <c r="J98" s="5316"/>
      <c r="K98" s="5316"/>
      <c r="L98" s="5316"/>
      <c r="M98" s="5317"/>
      <c r="R98" s="1123">
        <v>95</v>
      </c>
      <c r="S98" s="1124" t="str">
        <f>IFERROR(INDEX('R4_raw'!$F$1:$BNW$115,115,MATCH(R98,'R4_raw'!$F$1:$BNW$1,0)),"-")</f>
        <v>65-74歳の健診有所見者状況_ BMI_割合</v>
      </c>
      <c r="T98" s="1124" t="str">
        <f t="shared" si="16"/>
        <v>95　65-74歳の健診有所見者状況_ BMI_割合</v>
      </c>
      <c r="AG98" s="1117" t="str">
        <f t="shared" si="25"/>
        <v/>
      </c>
      <c r="AP98" s="1117" t="str">
        <f t="shared" si="19"/>
        <v/>
      </c>
      <c r="AS98" s="1117" t="s">
        <v>81</v>
      </c>
    </row>
    <row r="99" spans="6:45" ht="13" thickBot="1" x14ac:dyDescent="0.25">
      <c r="F99" s="1117" t="s">
        <v>1975</v>
      </c>
      <c r="R99" s="1123">
        <v>96</v>
      </c>
      <c r="S99" s="1124" t="str">
        <f>IFERROR(INDEX('R4_raw'!$F$1:$BNW$115,115,MATCH(R99,'R4_raw'!$F$1:$BNW$1,0)),"-")</f>
        <v>65-74歳の健診有所見者状況_ 腹囲_割合</v>
      </c>
      <c r="T99" s="1124" t="str">
        <f t="shared" si="16"/>
        <v>96　65-74歳の健診有所見者状況_ 腹囲_割合</v>
      </c>
      <c r="AG99" s="1117" t="str">
        <f t="shared" si="25"/>
        <v/>
      </c>
      <c r="AP99" s="1117" t="str">
        <f t="shared" si="19"/>
        <v/>
      </c>
      <c r="AS99" s="1117" t="s">
        <v>81</v>
      </c>
    </row>
    <row r="100" spans="6:45" ht="16.5" thickBot="1" x14ac:dyDescent="0.25">
      <c r="F100" s="5315" t="s">
        <v>8958</v>
      </c>
      <c r="G100" s="5316"/>
      <c r="H100" s="5316"/>
      <c r="I100" s="5316"/>
      <c r="J100" s="5316"/>
      <c r="K100" s="5316"/>
      <c r="L100" s="5316"/>
      <c r="M100" s="5317"/>
      <c r="R100" s="1123">
        <v>97</v>
      </c>
      <c r="S100" s="1124" t="str">
        <f>IFERROR(INDEX('R4_raw'!$F$1:$BNW$115,115,MATCH(R100,'R4_raw'!$F$1:$BNW$1,0)),"-")</f>
        <v>65-74歳の健診有所見者状況_ 中性脂肪_割合</v>
      </c>
      <c r="T100" s="1124" t="str">
        <f t="shared" si="16"/>
        <v>97　65-74歳の健診有所見者状況_ 中性脂肪_割合</v>
      </c>
      <c r="AG100" s="1117" t="str">
        <f t="shared" si="25"/>
        <v/>
      </c>
      <c r="AP100" s="1117" t="str">
        <f t="shared" si="19"/>
        <v/>
      </c>
      <c r="AS100" s="1117" t="s">
        <v>81</v>
      </c>
    </row>
    <row r="101" spans="6:45" x14ac:dyDescent="0.2">
      <c r="R101" s="1123">
        <v>98</v>
      </c>
      <c r="S101" s="1124" t="str">
        <f>IFERROR(INDEX('R4_raw'!$F$1:$BNW$115,115,MATCH(R101,'R4_raw'!$F$1:$BNW$1,0)),"-")</f>
        <v>65-74歳の健診有所見者状況_ ALT（GPT）_割合</v>
      </c>
      <c r="T101" s="1124" t="str">
        <f t="shared" si="16"/>
        <v>98　65-74歳の健診有所見者状況_ ALT（GPT）_割合</v>
      </c>
      <c r="AG101" s="1117" t="str">
        <f t="shared" si="25"/>
        <v/>
      </c>
      <c r="AP101" s="1117" t="str">
        <f t="shared" si="19"/>
        <v/>
      </c>
      <c r="AS101" s="1117" t="s">
        <v>81</v>
      </c>
    </row>
    <row r="102" spans="6:45" ht="25" x14ac:dyDescent="0.2">
      <c r="R102" s="1123">
        <v>99</v>
      </c>
      <c r="S102" s="1124" t="str">
        <f>IFERROR(INDEX('R4_raw'!$F$1:$BNW$115,115,MATCH(R102,'R4_raw'!$F$1:$BNW$1,0)),"-")</f>
        <v>65-74歳の健診有所見者状況_ HDLコレステロール_割合</v>
      </c>
      <c r="T102" s="1124" t="str">
        <f t="shared" si="16"/>
        <v>99　65-74歳の健診有所見者状況_ HDLコレステロール_割合</v>
      </c>
      <c r="AG102" s="1117" t="str">
        <f t="shared" si="25"/>
        <v/>
      </c>
      <c r="AP102" s="1117" t="str">
        <f t="shared" si="19"/>
        <v/>
      </c>
      <c r="AS102" s="1117" t="s">
        <v>81</v>
      </c>
    </row>
    <row r="103" spans="6:45" ht="25" x14ac:dyDescent="0.2">
      <c r="R103" s="1123">
        <v>100</v>
      </c>
      <c r="S103" s="1124" t="str">
        <f>IFERROR(INDEX('R4_raw'!$F$1:$BNW$115,115,MATCH(R103,'R4_raw'!$F$1:$BNW$1,0)),"-")</f>
        <v>65-74歳の健診有所見者状況_ 空腹時血糖（BS）_割合</v>
      </c>
      <c r="T103" s="1124" t="str">
        <f t="shared" si="16"/>
        <v>100　65-74歳の健診有所見者状況_ 空腹時血糖（BS）_割合</v>
      </c>
      <c r="AG103" s="1117" t="str">
        <f t="shared" si="25"/>
        <v/>
      </c>
      <c r="AP103" s="1117" t="str">
        <f t="shared" si="19"/>
        <v/>
      </c>
      <c r="AS103" s="1117" t="s">
        <v>81</v>
      </c>
    </row>
    <row r="104" spans="6:45" ht="25" x14ac:dyDescent="0.2">
      <c r="R104" s="1123">
        <v>101</v>
      </c>
      <c r="S104" s="1124" t="str">
        <f>IFERROR(INDEX('R4_raw'!$F$1:$BNW$115,115,MATCH(R104,'R4_raw'!$F$1:$BNW$1,0)),"-")</f>
        <v>65-74歳の健診有所見者状況_ HbA1c（NGSP）_割合</v>
      </c>
      <c r="T104" s="1124" t="str">
        <f t="shared" si="16"/>
        <v>101　65-74歳の健診有所見者状況_ HbA1c（NGSP）_割合</v>
      </c>
      <c r="AG104" s="1117" t="str">
        <f t="shared" si="25"/>
        <v/>
      </c>
      <c r="AP104" s="1117" t="str">
        <f t="shared" si="19"/>
        <v/>
      </c>
      <c r="AS104" s="1117" t="s">
        <v>81</v>
      </c>
    </row>
    <row r="105" spans="6:45" ht="25" x14ac:dyDescent="0.2">
      <c r="R105" s="1123">
        <v>102</v>
      </c>
      <c r="S105" s="1124" t="str">
        <f>IFERROR(INDEX('R4_raw'!$F$1:$BNW$115,115,MATCH(R105,'R4_raw'!$F$1:$BNW$1,0)),"-")</f>
        <v>65-74歳の健診有所見者状況_ 随時血糖（食後3.5時間以上）_割合</v>
      </c>
      <c r="T105" s="1124" t="str">
        <f t="shared" si="16"/>
        <v>102　65-74歳の健診有所見者状況_ 随時血糖（食後3.5時間以上）_割合</v>
      </c>
      <c r="AG105" s="1117" t="str">
        <f t="shared" si="25"/>
        <v/>
      </c>
      <c r="AP105" s="1117" t="str">
        <f t="shared" si="19"/>
        <v/>
      </c>
      <c r="AS105" s="1117" t="s">
        <v>81</v>
      </c>
    </row>
    <row r="106" spans="6:45" x14ac:dyDescent="0.2">
      <c r="R106" s="1123">
        <v>103</v>
      </c>
      <c r="S106" s="1124" t="str">
        <f>IFERROR(INDEX('R4_raw'!$F$1:$BNW$115,115,MATCH(R106,'R4_raw'!$F$1:$BNW$1,0)),"-")</f>
        <v>65-74歳の健診有所見者状況_ 尿酸_割合</v>
      </c>
      <c r="T106" s="1124" t="str">
        <f t="shared" si="16"/>
        <v>103　65-74歳の健診有所見者状況_ 尿酸_割合</v>
      </c>
      <c r="AG106" s="1117" t="str">
        <f t="shared" si="25"/>
        <v/>
      </c>
      <c r="AP106" s="1117" t="str">
        <f t="shared" si="19"/>
        <v/>
      </c>
      <c r="AS106" s="1117" t="s">
        <v>81</v>
      </c>
    </row>
    <row r="107" spans="6:45" x14ac:dyDescent="0.2">
      <c r="R107" s="1123">
        <v>104</v>
      </c>
      <c r="S107" s="1124" t="str">
        <f>IFERROR(INDEX('R4_raw'!$F$1:$BNW$115,115,MATCH(R107,'R4_raw'!$F$1:$BNW$1,0)),"-")</f>
        <v>65-74歳の健診有所見者状況_ 収縮期血圧_割合</v>
      </c>
      <c r="T107" s="1124" t="str">
        <f t="shared" si="16"/>
        <v>104　65-74歳の健診有所見者状況_ 収縮期血圧_割合</v>
      </c>
      <c r="AG107" s="1117" t="str">
        <f t="shared" si="25"/>
        <v/>
      </c>
      <c r="AP107" s="1117" t="str">
        <f t="shared" si="19"/>
        <v/>
      </c>
      <c r="AS107" s="1117" t="s">
        <v>81</v>
      </c>
    </row>
    <row r="108" spans="6:45" x14ac:dyDescent="0.2">
      <c r="R108" s="1123">
        <v>105</v>
      </c>
      <c r="S108" s="1124" t="str">
        <f>IFERROR(INDEX('R4_raw'!$F$1:$BNW$115,115,MATCH(R108,'R4_raw'!$F$1:$BNW$1,0)),"-")</f>
        <v>65-74歳の健診有所見者状況_ 拡張期血圧_割合</v>
      </c>
      <c r="T108" s="1124" t="str">
        <f t="shared" si="16"/>
        <v>105　65-74歳の健診有所見者状況_ 拡張期血圧_割合</v>
      </c>
      <c r="AG108" s="1117" t="str">
        <f t="shared" si="25"/>
        <v/>
      </c>
      <c r="AP108" s="1117" t="str">
        <f t="shared" si="19"/>
        <v/>
      </c>
      <c r="AS108" s="1117" t="s">
        <v>81</v>
      </c>
    </row>
    <row r="109" spans="6:45" ht="25" x14ac:dyDescent="0.2">
      <c r="R109" s="1123">
        <v>106</v>
      </c>
      <c r="S109" s="1124" t="str">
        <f>IFERROR(INDEX('R4_raw'!$F$1:$BNW$115,115,MATCH(R109,'R4_raw'!$F$1:$BNW$1,0)),"-")</f>
        <v>65-74歳の健診有所見者状況_ LDLコレステロール_割合</v>
      </c>
      <c r="T109" s="1124" t="str">
        <f t="shared" si="16"/>
        <v>106　65-74歳の健診有所見者状況_ LDLコレステロール_割合</v>
      </c>
      <c r="AG109" s="1117" t="str">
        <f t="shared" si="25"/>
        <v/>
      </c>
      <c r="AP109" s="1117" t="str">
        <f t="shared" si="19"/>
        <v/>
      </c>
      <c r="AS109" s="1117" t="s">
        <v>81</v>
      </c>
    </row>
    <row r="110" spans="6:45" ht="25" x14ac:dyDescent="0.2">
      <c r="R110" s="1123">
        <v>107</v>
      </c>
      <c r="S110" s="1124" t="str">
        <f>IFERROR(INDEX('R4_raw'!$F$1:$BNW$115,115,MATCH(R110,'R4_raw'!$F$1:$BNW$1,0)),"-")</f>
        <v>65-74歳の健診有所見者状況_ non-HDLコレステロール_割合</v>
      </c>
      <c r="T110" s="1124" t="str">
        <f t="shared" si="16"/>
        <v>107　65-74歳の健診有所見者状況_ non-HDLコレステロール_割合</v>
      </c>
      <c r="AG110" s="1117" t="str">
        <f t="shared" si="25"/>
        <v/>
      </c>
      <c r="AP110" s="1117" t="str">
        <f t="shared" si="19"/>
        <v/>
      </c>
      <c r="AS110" s="1117" t="s">
        <v>81</v>
      </c>
    </row>
    <row r="111" spans="6:45" ht="25" x14ac:dyDescent="0.2">
      <c r="R111" s="1123">
        <v>108</v>
      </c>
      <c r="S111" s="1124" t="str">
        <f>IFERROR(INDEX('R4_raw'!$F$1:$BNW$115,115,MATCH(R111,'R4_raw'!$F$1:$BNW$1,0)),"-")</f>
        <v>65-74歳の健診有所見者状況_ 血清クレアチニン_割合</v>
      </c>
      <c r="T111" s="1124" t="str">
        <f t="shared" si="16"/>
        <v>108　65-74歳の健診有所見者状況_ 血清クレアチニン_割合</v>
      </c>
      <c r="AG111" s="1117" t="str">
        <f t="shared" si="25"/>
        <v/>
      </c>
      <c r="AP111" s="1117" t="str">
        <f t="shared" si="19"/>
        <v/>
      </c>
      <c r="AS111" s="1117" t="s">
        <v>81</v>
      </c>
    </row>
    <row r="112" spans="6:45" x14ac:dyDescent="0.2">
      <c r="R112" s="1123">
        <v>109</v>
      </c>
      <c r="S112" s="1124" t="str">
        <f>IFERROR(INDEX('R4_raw'!$F$1:$BNW$115,115,MATCH(R112,'R4_raw'!$F$1:$BNW$1,0)),"-")</f>
        <v>65-74歳の健診有所見者状況_ eGFR_割合</v>
      </c>
      <c r="T112" s="1124" t="str">
        <f t="shared" si="16"/>
        <v>109　65-74歳の健診有所見者状況_ eGFR_割合</v>
      </c>
      <c r="AG112" s="1117" t="str">
        <f t="shared" si="25"/>
        <v/>
      </c>
      <c r="AP112" s="1117" t="str">
        <f t="shared" si="19"/>
        <v/>
      </c>
      <c r="AS112" s="1117" t="s">
        <v>81</v>
      </c>
    </row>
    <row r="113" spans="18:45" x14ac:dyDescent="0.2">
      <c r="R113" s="1123">
        <v>110</v>
      </c>
      <c r="S113" s="1124" t="str">
        <f>IFERROR(INDEX('R4_raw'!$F$1:$BNW$115,115,MATCH(R113,'R4_raw'!$F$1:$BNW$1,0)),"-")</f>
        <v>65-74歳の健診有所見者状況_ 心電図_割合</v>
      </c>
      <c r="T113" s="1124" t="str">
        <f t="shared" si="16"/>
        <v>110　65-74歳の健診有所見者状況_ 心電図_割合</v>
      </c>
      <c r="AG113" s="1117" t="str">
        <f t="shared" si="25"/>
        <v/>
      </c>
      <c r="AP113" s="1117" t="str">
        <f t="shared" si="19"/>
        <v/>
      </c>
      <c r="AS113" s="1117" t="s">
        <v>81</v>
      </c>
    </row>
    <row r="114" spans="18:45" x14ac:dyDescent="0.2">
      <c r="R114" s="1123">
        <v>111</v>
      </c>
      <c r="S114" s="1124" t="str">
        <f>IFERROR(INDEX('R4_raw'!$F$1:$BNW$115,115,MATCH(R114,'R4_raw'!$F$1:$BNW$1,0)),"-")</f>
        <v>65-74歳の健診有所見者状況_ 眼底検査_割合</v>
      </c>
      <c r="T114" s="1124" t="str">
        <f t="shared" si="16"/>
        <v>111　65-74歳の健診有所見者状況_ 眼底検査_割合</v>
      </c>
      <c r="AG114" s="1117" t="str">
        <f t="shared" si="25"/>
        <v/>
      </c>
      <c r="AP114" s="1117" t="str">
        <f t="shared" si="19"/>
        <v/>
      </c>
      <c r="AS114" s="1117" t="s">
        <v>81</v>
      </c>
    </row>
    <row r="115" spans="18:45" x14ac:dyDescent="0.2">
      <c r="R115" s="1123">
        <v>112</v>
      </c>
      <c r="S115" s="1124" t="str">
        <f>IFERROR(INDEX('R4_raw'!$F$1:$BNW$115,115,MATCH(R115,'R4_raw'!$F$1:$BNW$1,0)),"-")</f>
        <v>75歳以上の健診有所見者状況_ BMI_割合</v>
      </c>
      <c r="T115" s="1124" t="str">
        <f t="shared" si="16"/>
        <v>112　75歳以上の健診有所見者状況_ BMI_割合</v>
      </c>
      <c r="AG115" s="1117" t="str">
        <f t="shared" si="25"/>
        <v/>
      </c>
      <c r="AP115" s="1117" t="str">
        <f t="shared" si="19"/>
        <v/>
      </c>
      <c r="AS115" s="1117" t="s">
        <v>81</v>
      </c>
    </row>
    <row r="116" spans="18:45" x14ac:dyDescent="0.2">
      <c r="R116" s="1123">
        <v>113</v>
      </c>
      <c r="S116" s="1124" t="str">
        <f>IFERROR(INDEX('R4_raw'!$F$1:$BNW$115,115,MATCH(R116,'R4_raw'!$F$1:$BNW$1,0)),"-")</f>
        <v>75歳以上の健診有所見者状況_ 腹囲_割合</v>
      </c>
      <c r="T116" s="1124" t="str">
        <f t="shared" si="16"/>
        <v>113　75歳以上の健診有所見者状況_ 腹囲_割合</v>
      </c>
      <c r="AG116" s="1117" t="str">
        <f t="shared" si="25"/>
        <v/>
      </c>
      <c r="AP116" s="1117" t="str">
        <f t="shared" si="19"/>
        <v/>
      </c>
      <c r="AS116" s="1117" t="s">
        <v>81</v>
      </c>
    </row>
    <row r="117" spans="18:45" x14ac:dyDescent="0.2">
      <c r="R117" s="1123">
        <v>114</v>
      </c>
      <c r="S117" s="1124" t="str">
        <f>IFERROR(INDEX('R4_raw'!$F$1:$BNW$115,115,MATCH(R117,'R4_raw'!$F$1:$BNW$1,0)),"-")</f>
        <v>75歳以上の健診有所見者状況_ 中性脂肪_割合</v>
      </c>
      <c r="T117" s="1124" t="str">
        <f t="shared" si="16"/>
        <v>114　75歳以上の健診有所見者状況_ 中性脂肪_割合</v>
      </c>
      <c r="AG117" s="1117" t="str">
        <f t="shared" si="25"/>
        <v/>
      </c>
      <c r="AP117" s="1117" t="str">
        <f t="shared" si="19"/>
        <v/>
      </c>
      <c r="AS117" s="1117" t="s">
        <v>81</v>
      </c>
    </row>
    <row r="118" spans="18:45" ht="25" x14ac:dyDescent="0.2">
      <c r="R118" s="1123">
        <v>115</v>
      </c>
      <c r="S118" s="1124" t="str">
        <f>IFERROR(INDEX('R4_raw'!$F$1:$BNW$115,115,MATCH(R118,'R4_raw'!$F$1:$BNW$1,0)),"-")</f>
        <v>75歳以上の健診有所見者状況_ ALT（GPT）_割合</v>
      </c>
      <c r="T118" s="1124" t="str">
        <f t="shared" si="16"/>
        <v>115　75歳以上の健診有所見者状況_ ALT（GPT）_割合</v>
      </c>
      <c r="AG118" s="1117" t="str">
        <f t="shared" si="25"/>
        <v/>
      </c>
      <c r="AP118" s="1117" t="str">
        <f t="shared" si="19"/>
        <v/>
      </c>
      <c r="AS118" s="1117" t="s">
        <v>81</v>
      </c>
    </row>
    <row r="119" spans="18:45" ht="25" x14ac:dyDescent="0.2">
      <c r="R119" s="1123">
        <v>116</v>
      </c>
      <c r="S119" s="1124" t="str">
        <f>IFERROR(INDEX('R4_raw'!$F$1:$BNW$115,115,MATCH(R119,'R4_raw'!$F$1:$BNW$1,0)),"-")</f>
        <v>75歳以上の健診有所見者状況_ HDLコレステロール_割合</v>
      </c>
      <c r="T119" s="1124" t="str">
        <f t="shared" si="16"/>
        <v>116　75歳以上の健診有所見者状況_ HDLコレステロール_割合</v>
      </c>
      <c r="AG119" s="1117" t="str">
        <f t="shared" si="25"/>
        <v/>
      </c>
      <c r="AP119" s="1117" t="str">
        <f t="shared" si="19"/>
        <v/>
      </c>
      <c r="AS119" s="1117" t="s">
        <v>81</v>
      </c>
    </row>
    <row r="120" spans="18:45" ht="25" x14ac:dyDescent="0.2">
      <c r="R120" s="1123">
        <v>117</v>
      </c>
      <c r="S120" s="1124" t="str">
        <f>IFERROR(INDEX('R4_raw'!$F$1:$BNW$115,115,MATCH(R120,'R4_raw'!$F$1:$BNW$1,0)),"-")</f>
        <v>75歳以上の健診有所見者状況_ 空腹時血糖（BS）_割合</v>
      </c>
      <c r="T120" s="1124" t="str">
        <f t="shared" si="16"/>
        <v>117　75歳以上の健診有所見者状況_ 空腹時血糖（BS）_割合</v>
      </c>
      <c r="AG120" s="1117" t="str">
        <f t="shared" si="25"/>
        <v/>
      </c>
      <c r="AP120" s="1117" t="str">
        <f t="shared" si="19"/>
        <v/>
      </c>
      <c r="AS120" s="1117" t="s">
        <v>81</v>
      </c>
    </row>
    <row r="121" spans="18:45" ht="25" x14ac:dyDescent="0.2">
      <c r="R121" s="1123">
        <v>118</v>
      </c>
      <c r="S121" s="1124" t="str">
        <f>IFERROR(INDEX('R4_raw'!$F$1:$BNW$115,115,MATCH(R121,'R4_raw'!$F$1:$BNW$1,0)),"-")</f>
        <v>75歳以上の健診有所見者状況_ HbA1c（NGSP）_割合</v>
      </c>
      <c r="T121" s="1124" t="str">
        <f t="shared" si="16"/>
        <v>118　75歳以上の健診有所見者状況_ HbA1c（NGSP）_割合</v>
      </c>
      <c r="AG121" s="1117" t="str">
        <f t="shared" si="25"/>
        <v/>
      </c>
      <c r="AP121" s="1117" t="str">
        <f t="shared" si="19"/>
        <v/>
      </c>
      <c r="AS121" s="1117" t="s">
        <v>81</v>
      </c>
    </row>
    <row r="122" spans="18:45" ht="25" x14ac:dyDescent="0.2">
      <c r="R122" s="1123">
        <v>119</v>
      </c>
      <c r="S122" s="1124" t="str">
        <f>IFERROR(INDEX('R4_raw'!$F$1:$BNW$115,115,MATCH(R122,'R4_raw'!$F$1:$BNW$1,0)),"-")</f>
        <v>75歳以上の健診有所見者状況_ 随時血糖（食後3.5時間以上）_割合</v>
      </c>
      <c r="T122" s="1124" t="str">
        <f t="shared" si="16"/>
        <v>119　75歳以上の健診有所見者状況_ 随時血糖（食後3.5時間以上）_割合</v>
      </c>
      <c r="AG122" s="1117" t="str">
        <f t="shared" si="25"/>
        <v/>
      </c>
      <c r="AP122" s="1117" t="str">
        <f t="shared" si="19"/>
        <v/>
      </c>
      <c r="AS122" s="1117" t="s">
        <v>81</v>
      </c>
    </row>
    <row r="123" spans="18:45" x14ac:dyDescent="0.2">
      <c r="R123" s="1123">
        <v>120</v>
      </c>
      <c r="S123" s="1124" t="str">
        <f>IFERROR(INDEX('R4_raw'!$F$1:$BNW$115,115,MATCH(R123,'R4_raw'!$F$1:$BNW$1,0)),"-")</f>
        <v>75歳以上の健診有所見者状況_ 尿酸_割合</v>
      </c>
      <c r="T123" s="1124" t="str">
        <f t="shared" si="16"/>
        <v>120　75歳以上の健診有所見者状況_ 尿酸_割合</v>
      </c>
      <c r="AG123" s="1117" t="str">
        <f t="shared" si="25"/>
        <v/>
      </c>
      <c r="AP123" s="1117" t="str">
        <f t="shared" si="19"/>
        <v/>
      </c>
      <c r="AS123" s="1117" t="s">
        <v>81</v>
      </c>
    </row>
    <row r="124" spans="18:45" x14ac:dyDescent="0.2">
      <c r="R124" s="1123">
        <v>121</v>
      </c>
      <c r="S124" s="1124" t="str">
        <f>IFERROR(INDEX('R4_raw'!$F$1:$BNW$115,115,MATCH(R124,'R4_raw'!$F$1:$BNW$1,0)),"-")</f>
        <v>75歳以上の健診有所見者状況_ 収縮期血圧_割合</v>
      </c>
      <c r="T124" s="1124" t="str">
        <f t="shared" si="16"/>
        <v>121　75歳以上の健診有所見者状況_ 収縮期血圧_割合</v>
      </c>
      <c r="AG124" s="1117" t="str">
        <f t="shared" si="25"/>
        <v/>
      </c>
      <c r="AP124" s="1117" t="str">
        <f t="shared" si="19"/>
        <v/>
      </c>
      <c r="AS124" s="1117" t="s">
        <v>81</v>
      </c>
    </row>
    <row r="125" spans="18:45" x14ac:dyDescent="0.2">
      <c r="R125" s="1123">
        <v>122</v>
      </c>
      <c r="S125" s="1124" t="str">
        <f>IFERROR(INDEX('R4_raw'!$F$1:$BNW$115,115,MATCH(R125,'R4_raw'!$F$1:$BNW$1,0)),"-")</f>
        <v>75歳以上の健診有所見者状況_ 拡張期血圧_割合</v>
      </c>
      <c r="T125" s="1124" t="str">
        <f t="shared" si="16"/>
        <v>122　75歳以上の健診有所見者状況_ 拡張期血圧_割合</v>
      </c>
      <c r="AG125" s="1117" t="str">
        <f t="shared" si="25"/>
        <v/>
      </c>
      <c r="AP125" s="1117" t="str">
        <f t="shared" si="19"/>
        <v/>
      </c>
      <c r="AS125" s="1117" t="s">
        <v>81</v>
      </c>
    </row>
    <row r="126" spans="18:45" ht="25" x14ac:dyDescent="0.2">
      <c r="R126" s="1123">
        <v>123</v>
      </c>
      <c r="S126" s="1124" t="str">
        <f>IFERROR(INDEX('R4_raw'!$F$1:$BNW$115,115,MATCH(R126,'R4_raw'!$F$1:$BNW$1,0)),"-")</f>
        <v>75歳以上の健診有所見者状況_ LDLコレステロール_割合</v>
      </c>
      <c r="T126" s="1124" t="str">
        <f t="shared" si="16"/>
        <v>123　75歳以上の健診有所見者状況_ LDLコレステロール_割合</v>
      </c>
      <c r="AG126" s="1117" t="str">
        <f t="shared" si="25"/>
        <v/>
      </c>
      <c r="AP126" s="1117" t="str">
        <f t="shared" si="19"/>
        <v/>
      </c>
      <c r="AS126" s="1117" t="s">
        <v>81</v>
      </c>
    </row>
    <row r="127" spans="18:45" ht="25" x14ac:dyDescent="0.2">
      <c r="R127" s="1123">
        <v>124</v>
      </c>
      <c r="S127" s="1124" t="str">
        <f>IFERROR(INDEX('R4_raw'!$F$1:$BNW$115,115,MATCH(R127,'R4_raw'!$F$1:$BNW$1,0)),"-")</f>
        <v>75歳以上の健診有所見者状況_ non-HDLコレステロール_割合</v>
      </c>
      <c r="T127" s="1124" t="str">
        <f t="shared" si="16"/>
        <v>124　75歳以上の健診有所見者状況_ non-HDLコレステロール_割合</v>
      </c>
      <c r="AG127" s="1117" t="str">
        <f t="shared" si="25"/>
        <v/>
      </c>
      <c r="AP127" s="1117" t="str">
        <f t="shared" si="19"/>
        <v/>
      </c>
      <c r="AS127" s="1117" t="s">
        <v>81</v>
      </c>
    </row>
    <row r="128" spans="18:45" ht="25" x14ac:dyDescent="0.2">
      <c r="R128" s="1123">
        <v>125</v>
      </c>
      <c r="S128" s="1124" t="str">
        <f>IFERROR(INDEX('R4_raw'!$F$1:$BNW$115,115,MATCH(R128,'R4_raw'!$F$1:$BNW$1,0)),"-")</f>
        <v>75歳以上の健診有所見者状況_ 血清クレアチニン_割合</v>
      </c>
      <c r="T128" s="1124" t="str">
        <f t="shared" si="16"/>
        <v>125　75歳以上の健診有所見者状況_ 血清クレアチニン_割合</v>
      </c>
      <c r="AG128" s="1117" t="str">
        <f t="shared" si="25"/>
        <v/>
      </c>
      <c r="AP128" s="1117" t="str">
        <f t="shared" si="19"/>
        <v/>
      </c>
      <c r="AS128" s="1117" t="s">
        <v>81</v>
      </c>
    </row>
    <row r="129" spans="7:45" x14ac:dyDescent="0.2">
      <c r="G129" s="1117" t="s">
        <v>1974</v>
      </c>
      <c r="I129" s="1117" t="str">
        <f>F98</f>
        <v>3　幸福度_元気_得点_【2022】</v>
      </c>
      <c r="R129" s="1123">
        <v>126</v>
      </c>
      <c r="S129" s="1124" t="str">
        <f>IFERROR(INDEX('R4_raw'!$F$1:$BNW$115,115,MATCH(R129,'R4_raw'!$F$1:$BNW$1,0)),"-")</f>
        <v>75歳以上の健診有所見者状況_ eGFR_割合</v>
      </c>
      <c r="T129" s="1124" t="str">
        <f t="shared" si="16"/>
        <v>126　75歳以上の健診有所見者状況_ eGFR_割合</v>
      </c>
      <c r="AG129" s="1117" t="str">
        <f t="shared" si="25"/>
        <v/>
      </c>
      <c r="AP129" s="1117" t="str">
        <f t="shared" si="19"/>
        <v/>
      </c>
      <c r="AS129" s="1117" t="s">
        <v>81</v>
      </c>
    </row>
    <row r="130" spans="7:45" x14ac:dyDescent="0.2">
      <c r="G130" s="1379"/>
      <c r="H130" s="1131" t="s">
        <v>2974</v>
      </c>
      <c r="I130" s="1131" t="s">
        <v>1925</v>
      </c>
      <c r="J130" s="1131" t="s">
        <v>1926</v>
      </c>
      <c r="K130" s="1131" t="s">
        <v>1972</v>
      </c>
      <c r="R130" s="1123">
        <v>127</v>
      </c>
      <c r="S130" s="1124" t="str">
        <f>IFERROR(INDEX('R4_raw'!$F$1:$BNW$115,115,MATCH(R130,'R4_raw'!$F$1:$BNW$1,0)),"-")</f>
        <v>75歳以上の健診有所見者状況_ 心電図_割合</v>
      </c>
      <c r="T130" s="1124" t="str">
        <f t="shared" si="16"/>
        <v>127　75歳以上の健診有所見者状況_ 心電図_割合</v>
      </c>
      <c r="AG130" s="1117" t="str">
        <f t="shared" si="25"/>
        <v/>
      </c>
      <c r="AP130" s="1117" t="str">
        <f t="shared" si="19"/>
        <v/>
      </c>
      <c r="AS130" s="1117" t="s">
        <v>81</v>
      </c>
    </row>
    <row r="131" spans="7:45" ht="20.25" customHeight="1" x14ac:dyDescent="0.2">
      <c r="G131" s="1132">
        <f>VLOOKUP("年次",'R4_raw'!$F$1:$BNW$115,$A5,FALSE)</f>
        <v>2022</v>
      </c>
      <c r="H131" s="1580" t="str">
        <f>VLOOKUP(H$130,'R4_raw'!$F$1:$BNW$115,$A5,FALSE)</f>
        <v>点</v>
      </c>
      <c r="I131" s="1580">
        <f>VLOOKUP(I$130,'R4_raw'!$F$1:$BNW$115,$A5,FALSE)</f>
        <v>7.16</v>
      </c>
      <c r="J131" s="1580">
        <f>VLOOKUP(J$130,'R4_raw'!$F$1:$BNW$115,$A5,FALSE)</f>
        <v>7.86</v>
      </c>
      <c r="K131" s="1580">
        <f>VLOOKUP(K$130,'R4_raw'!$F$1:$BNW$115,$A5,FALSE)</f>
        <v>6.45</v>
      </c>
      <c r="R131" s="1123">
        <v>128</v>
      </c>
      <c r="S131" s="1124" t="str">
        <f>IFERROR(INDEX('R4_raw'!$F$1:$BNW$115,115,MATCH(R131,'R4_raw'!$F$1:$BNW$1,0)),"-")</f>
        <v>75歳以上の健診有所見者状況_ 眼底検査_割合</v>
      </c>
      <c r="T131" s="1124" t="str">
        <f t="shared" si="16"/>
        <v>128　75歳以上の健診有所見者状況_ 眼底検査_割合</v>
      </c>
      <c r="AG131" s="1117" t="str">
        <f t="shared" si="25"/>
        <v/>
      </c>
      <c r="AP131" s="1117" t="str">
        <f t="shared" si="19"/>
        <v/>
      </c>
      <c r="AS131" s="1117" t="s">
        <v>81</v>
      </c>
    </row>
    <row r="132" spans="7:45" ht="18" customHeight="1" x14ac:dyDescent="0.2">
      <c r="G132" s="5307" t="s">
        <v>2975</v>
      </c>
      <c r="H132" s="5309" t="str">
        <f>VLOOKUP(G$132,'R3_raw'!$F$1:$ALG$115,$A5,FALSE)</f>
        <v>長野県「高齢者実態調査」</v>
      </c>
      <c r="I132" s="5310"/>
      <c r="J132" s="5310"/>
      <c r="K132" s="5311"/>
      <c r="R132" s="1123">
        <v>129</v>
      </c>
      <c r="S132" s="1124" t="str">
        <f>IFERROR(INDEX('R4_raw'!$F$1:$BNW$115,115,MATCH(R132,'R4_raw'!$F$1:$BNW$1,0)),"-")</f>
        <v>生活支援コーディネーターがサロン・通いの場の設置を支援【2022】</v>
      </c>
      <c r="T132" s="1124" t="str">
        <f t="shared" ref="T132:T195" si="26">IF(S132="-","-",R132&amp;"　"&amp;S132)</f>
        <v>129　生活支援コーディネーターがサロン・通いの場の設置を支援【2022】</v>
      </c>
      <c r="AG132" s="1117" t="str">
        <f t="shared" si="25"/>
        <v/>
      </c>
      <c r="AP132" s="1117" t="str">
        <f t="shared" ref="AP132:AP195" si="27">IF(AN132=$O$3,AO132,"")</f>
        <v/>
      </c>
      <c r="AS132" s="1117" t="s">
        <v>81</v>
      </c>
    </row>
    <row r="133" spans="7:45" ht="18" customHeight="1" x14ac:dyDescent="0.2">
      <c r="G133" s="5308"/>
      <c r="H133" s="5312"/>
      <c r="I133" s="5313"/>
      <c r="J133" s="5313"/>
      <c r="K133" s="5314"/>
      <c r="O133" s="1117" t="str">
        <f>"("&amp;H131&amp;")"</f>
        <v>(点)</v>
      </c>
      <c r="R133" s="1123">
        <v>130</v>
      </c>
      <c r="S133" s="1124" t="str">
        <f>IFERROR(INDEX('R4_raw'!$F$1:$BNW$115,115,MATCH(R133,'R4_raw'!$F$1:$BNW$1,0)),"-")</f>
        <v>65歳以上人口1,000人あたりシルバー人材センター登録者数【2022】</v>
      </c>
      <c r="T133" s="1124" t="str">
        <f t="shared" si="26"/>
        <v>130　65歳以上人口1,000人あたりシルバー人材センター登録者数【2022】</v>
      </c>
      <c r="AG133" s="1117" t="str">
        <f t="shared" si="25"/>
        <v/>
      </c>
      <c r="AP133" s="1117" t="str">
        <f t="shared" si="27"/>
        <v/>
      </c>
      <c r="AS133" s="1117" t="s">
        <v>81</v>
      </c>
    </row>
    <row r="134" spans="7:45" ht="18" customHeight="1" x14ac:dyDescent="0.2">
      <c r="R134" s="1123">
        <v>131</v>
      </c>
      <c r="S134" s="1124" t="str">
        <f>IFERROR(INDEX('R4_raw'!$F$1:$BNW$115,115,MATCH(R134,'R4_raw'!$F$1:$BNW$1,0)),"-")</f>
        <v>自宅での死亡率_【2020】</v>
      </c>
      <c r="T134" s="1124" t="str">
        <f t="shared" si="26"/>
        <v>131　自宅での死亡率_【2020】</v>
      </c>
      <c r="AG134" s="1117" t="str">
        <f t="shared" si="25"/>
        <v/>
      </c>
      <c r="AP134" s="1117" t="str">
        <f t="shared" si="27"/>
        <v/>
      </c>
      <c r="AS134" s="1117" t="s">
        <v>81</v>
      </c>
    </row>
    <row r="135" spans="7:45" ht="20.25" customHeight="1" x14ac:dyDescent="0.2">
      <c r="G135" s="1117" t="s">
        <v>1975</v>
      </c>
      <c r="I135" s="1117" t="str">
        <f>F100</f>
        <v>14　要介護状態の改善の状況_R3年度_【2019】⇒【2020】</v>
      </c>
      <c r="R135" s="1123">
        <v>132</v>
      </c>
      <c r="S135" s="1124" t="str">
        <f>IFERROR(INDEX('R4_raw'!$F$1:$BNW$115,115,MATCH(R135,'R4_raw'!$F$1:$BNW$1,0)),"-")</f>
        <v>自宅での死亡率_【2014-2018の5年平均】</v>
      </c>
      <c r="T135" s="1124" t="str">
        <f t="shared" si="26"/>
        <v>132　自宅での死亡率_【2014-2018の5年平均】</v>
      </c>
      <c r="AG135" s="1117" t="str">
        <f t="shared" si="25"/>
        <v/>
      </c>
      <c r="AP135" s="1117" t="str">
        <f t="shared" si="27"/>
        <v/>
      </c>
      <c r="AS135" s="1117" t="s">
        <v>81</v>
      </c>
    </row>
    <row r="136" spans="7:45" x14ac:dyDescent="0.2">
      <c r="G136" s="1379"/>
      <c r="H136" s="1131" t="s">
        <v>2974</v>
      </c>
      <c r="I136" s="1131" t="s">
        <v>1925</v>
      </c>
      <c r="J136" s="1131" t="s">
        <v>1926</v>
      </c>
      <c r="K136" s="1131" t="s">
        <v>1972</v>
      </c>
      <c r="R136" s="1123">
        <v>133</v>
      </c>
      <c r="S136" s="1124" t="str">
        <f>IFERROR(INDEX('R4_raw'!$F$1:$BNW$115,115,MATCH(R136,'R4_raw'!$F$1:$BNW$1,0)),"-")</f>
        <v>自宅での死亡率_【2016-2020の5年平均】</v>
      </c>
      <c r="T136" s="1124" t="str">
        <f t="shared" si="26"/>
        <v>133　自宅での死亡率_【2016-2020の5年平均】</v>
      </c>
      <c r="AG136" s="1117" t="str">
        <f t="shared" si="25"/>
        <v/>
      </c>
      <c r="AP136" s="1117" t="str">
        <f t="shared" si="27"/>
        <v/>
      </c>
      <c r="AS136" s="1117" t="s">
        <v>81</v>
      </c>
    </row>
    <row r="137" spans="7:45" ht="19.5" customHeight="1" x14ac:dyDescent="0.2">
      <c r="G137" s="2929" t="str">
        <f>VLOOKUP("年次",'R4_raw'!$F$1:$BNW$115,$A6,FALSE)</f>
        <v>R3年度
2019
⇒2020</v>
      </c>
      <c r="H137" s="1580" t="str">
        <f>VLOOKUP(H$136,'R4_raw'!$F$1:$BNW$115,$A6,FALSE)</f>
        <v>点</v>
      </c>
      <c r="I137" s="1580">
        <f>VLOOKUP(I$136,'R4_raw'!$F$1:$BNW$115,$A6,FALSE)</f>
        <v>70</v>
      </c>
      <c r="J137" s="1580">
        <f>VLOOKUP(J$136,'R4_raw'!$F$1:$BNW$115,$A6,FALSE)</f>
        <v>120</v>
      </c>
      <c r="K137" s="1580">
        <f>VLOOKUP(K$136,'R4_raw'!$F$1:$BNW$115,$A6,FALSE)</f>
        <v>10</v>
      </c>
      <c r="R137" s="1123">
        <v>134</v>
      </c>
      <c r="S137" s="1124" t="str">
        <f>IFERROR(INDEX('R4_raw'!$F$1:$BNW$115,115,MATCH(R137,'R4_raw'!$F$1:$BNW$1,0)),"-")</f>
        <v>老人ホームでの死亡率_【2020】</v>
      </c>
      <c r="T137" s="1124" t="str">
        <f t="shared" si="26"/>
        <v>134　老人ホームでの死亡率_【2020】</v>
      </c>
      <c r="AG137" s="1117" t="str">
        <f t="shared" si="25"/>
        <v/>
      </c>
      <c r="AP137" s="1117" t="str">
        <f t="shared" si="27"/>
        <v/>
      </c>
      <c r="AS137" s="1117" t="s">
        <v>81</v>
      </c>
    </row>
    <row r="138" spans="7:45" ht="19.5" customHeight="1" x14ac:dyDescent="0.2">
      <c r="G138" s="5306" t="s">
        <v>911</v>
      </c>
      <c r="H138" s="5305" t="str">
        <f>VLOOKUP(G$138,'R3_raw'!$F$1:$ALG$115,$A6,FALSE)</f>
        <v>長野県「高齢者実態調査」（元気高齢者）</v>
      </c>
      <c r="I138" s="5305"/>
      <c r="J138" s="5305"/>
      <c r="K138" s="5305"/>
      <c r="O138" s="1117" t="str">
        <f>"("&amp;H137&amp;")"</f>
        <v>(点)</v>
      </c>
      <c r="R138" s="1123">
        <v>135</v>
      </c>
      <c r="S138" s="1124" t="str">
        <f>IFERROR(INDEX('R4_raw'!$F$1:$BNW$115,115,MATCH(R138,'R4_raw'!$F$1:$BNW$1,0)),"-")</f>
        <v>老人ホームでの死亡率_【2014-2018の5年平均】</v>
      </c>
      <c r="T138" s="1124" t="str">
        <f t="shared" si="26"/>
        <v>135　老人ホームでの死亡率_【2014-2018の5年平均】</v>
      </c>
      <c r="AG138" s="1117" t="str">
        <f t="shared" si="25"/>
        <v/>
      </c>
      <c r="AP138" s="1117" t="str">
        <f t="shared" si="27"/>
        <v/>
      </c>
      <c r="AS138" s="1117" t="s">
        <v>81</v>
      </c>
    </row>
    <row r="139" spans="7:45" ht="19.5" customHeight="1" x14ac:dyDescent="0.2">
      <c r="G139" s="5306"/>
      <c r="H139" s="5305"/>
      <c r="I139" s="5305"/>
      <c r="J139" s="5305"/>
      <c r="K139" s="5305"/>
      <c r="R139" s="1123">
        <v>136</v>
      </c>
      <c r="S139" s="1124" t="str">
        <f>IFERROR(INDEX('R4_raw'!$F$1:$BNW$115,115,MATCH(R139,'R4_raw'!$F$1:$BNW$1,0)),"-")</f>
        <v>老人ホームでの死亡率_【2016-2020の5年平均】</v>
      </c>
      <c r="T139" s="1124" t="str">
        <f t="shared" si="26"/>
        <v>136　老人ホームでの死亡率_【2016-2020の5年平均】</v>
      </c>
      <c r="AG139" s="1117" t="str">
        <f t="shared" si="25"/>
        <v/>
      </c>
      <c r="AP139" s="1117" t="str">
        <f t="shared" si="27"/>
        <v/>
      </c>
      <c r="AS139" s="1117" t="s">
        <v>81</v>
      </c>
    </row>
    <row r="140" spans="7:45" x14ac:dyDescent="0.2">
      <c r="R140" s="1123">
        <v>137</v>
      </c>
      <c r="S140" s="1124" t="str">
        <f>IFERROR(INDEX('R4_raw'!$F$1:$BNW$115,115,MATCH(R140,'R4_raw'!$F$1:$BNW$1,0)),"-")</f>
        <v>自宅及び老人ホームでの死亡率_【2020】</v>
      </c>
      <c r="T140" s="1124" t="str">
        <f t="shared" si="26"/>
        <v>137　自宅及び老人ホームでの死亡率_【2020】</v>
      </c>
      <c r="AG140" s="1117" t="str">
        <f t="shared" si="25"/>
        <v/>
      </c>
      <c r="AP140" s="1117" t="str">
        <f t="shared" si="27"/>
        <v/>
      </c>
      <c r="AS140" s="1117" t="s">
        <v>81</v>
      </c>
    </row>
    <row r="141" spans="7:45" ht="25" x14ac:dyDescent="0.2">
      <c r="R141" s="1123">
        <v>138</v>
      </c>
      <c r="S141" s="1124" t="str">
        <f>IFERROR(INDEX('R4_raw'!$F$1:$BNW$115,115,MATCH(R141,'R4_raw'!$F$1:$BNW$1,0)),"-")</f>
        <v>自宅及び老人ホームでの死亡率_【2014-2018の5年平均】</v>
      </c>
      <c r="T141" s="1124" t="str">
        <f t="shared" si="26"/>
        <v>138　自宅及び老人ホームでの死亡率_【2014-2018の5年平均】</v>
      </c>
      <c r="AG141" s="1117" t="str">
        <f t="shared" si="25"/>
        <v/>
      </c>
      <c r="AP141" s="1117" t="str">
        <f t="shared" si="27"/>
        <v/>
      </c>
      <c r="AS141" s="1117" t="s">
        <v>81</v>
      </c>
    </row>
    <row r="142" spans="7:45" ht="25" x14ac:dyDescent="0.2">
      <c r="R142" s="1123">
        <v>139</v>
      </c>
      <c r="S142" s="1124" t="str">
        <f>IFERROR(INDEX('R4_raw'!$F$1:$BNW$115,115,MATCH(R142,'R4_raw'!$F$1:$BNW$1,0)),"-")</f>
        <v>自宅及び老人ホームでの死亡率_【2016-2020の5年平均】</v>
      </c>
      <c r="T142" s="1124" t="str">
        <f t="shared" si="26"/>
        <v>139　自宅及び老人ホームでの死亡率_【2016-2020の5年平均】</v>
      </c>
      <c r="AG142" s="1117" t="str">
        <f t="shared" si="25"/>
        <v/>
      </c>
      <c r="AP142" s="1117" t="str">
        <f t="shared" si="27"/>
        <v/>
      </c>
      <c r="AS142" s="1117" t="s">
        <v>81</v>
      </c>
    </row>
    <row r="143" spans="7:45" x14ac:dyDescent="0.2">
      <c r="R143" s="1123">
        <v>140</v>
      </c>
      <c r="S143" s="1124" t="str">
        <f>IFERROR(INDEX('R4_raw'!$F$1:$BNW$115,115,MATCH(R143,'R4_raw'!$F$1:$BNW$1,0)),"-")</f>
        <v>病院・診療所での死亡率_【2020】</v>
      </c>
      <c r="T143" s="1124" t="str">
        <f t="shared" si="26"/>
        <v>140　病院・診療所での死亡率_【2020】</v>
      </c>
      <c r="AG143" s="1117" t="str">
        <f t="shared" si="25"/>
        <v/>
      </c>
      <c r="AP143" s="1117" t="str">
        <f t="shared" si="27"/>
        <v/>
      </c>
      <c r="AS143" s="1117" t="s">
        <v>81</v>
      </c>
    </row>
    <row r="144" spans="7:45" x14ac:dyDescent="0.2">
      <c r="R144" s="1123">
        <v>141</v>
      </c>
      <c r="S144" s="1124" t="str">
        <f>IFERROR(INDEX('R4_raw'!$F$1:$BNW$115,115,MATCH(R144,'R4_raw'!$F$1:$BNW$1,0)),"-")</f>
        <v>病院・診療所での死亡率_【2014-2018の5年平均】</v>
      </c>
      <c r="T144" s="1124" t="str">
        <f t="shared" si="26"/>
        <v>141　病院・診療所での死亡率_【2014-2018の5年平均】</v>
      </c>
      <c r="AG144" s="1117" t="str">
        <f t="shared" si="25"/>
        <v/>
      </c>
      <c r="AP144" s="1117" t="str">
        <f t="shared" si="27"/>
        <v/>
      </c>
      <c r="AS144" s="1117" t="s">
        <v>81</v>
      </c>
    </row>
    <row r="145" spans="18:45" x14ac:dyDescent="0.2">
      <c r="R145" s="1123">
        <v>142</v>
      </c>
      <c r="S145" s="1124" t="str">
        <f>IFERROR(INDEX('R4_raw'!$F$1:$BNW$115,115,MATCH(R145,'R4_raw'!$F$1:$BNW$1,0)),"-")</f>
        <v>病院・診療所での死亡率__【2016-2020の5年平均】</v>
      </c>
      <c r="T145" s="1124" t="str">
        <f t="shared" si="26"/>
        <v>142　病院・診療所での死亡率__【2016-2020の5年平均】</v>
      </c>
      <c r="AG145" s="1117" t="str">
        <f t="shared" ref="AG145:AG208" si="28">IF(ISERROR(AD145),AA145+3,"")</f>
        <v/>
      </c>
      <c r="AP145" s="1117" t="str">
        <f t="shared" si="27"/>
        <v/>
      </c>
      <c r="AS145" s="1117" t="s">
        <v>81</v>
      </c>
    </row>
    <row r="146" spans="18:45" x14ac:dyDescent="0.2">
      <c r="R146" s="1123">
        <v>143</v>
      </c>
      <c r="S146" s="1124" t="str">
        <f>IFERROR(INDEX('R4_raw'!$F$1:$BNW$115,115,MATCH(R146,'R4_raw'!$F$1:$BNW$1,0)),"-")</f>
        <v>介護老人保健施設での死亡率_【2020】</v>
      </c>
      <c r="T146" s="1124" t="str">
        <f t="shared" si="26"/>
        <v>143　介護老人保健施設での死亡率_【2020】</v>
      </c>
      <c r="AG146" s="1117" t="str">
        <f t="shared" si="28"/>
        <v/>
      </c>
      <c r="AP146" s="1117" t="str">
        <f t="shared" si="27"/>
        <v/>
      </c>
      <c r="AS146" s="1117" t="s">
        <v>81</v>
      </c>
    </row>
    <row r="147" spans="18:45" ht="25" x14ac:dyDescent="0.2">
      <c r="R147" s="1123">
        <v>144</v>
      </c>
      <c r="S147" s="1124" t="str">
        <f>IFERROR(INDEX('R4_raw'!$F$1:$BNW$115,115,MATCH(R147,'R4_raw'!$F$1:$BNW$1,0)),"-")</f>
        <v>介護老人保健施設での死亡率_【2014-2018の5年平均】</v>
      </c>
      <c r="T147" s="1124" t="str">
        <f t="shared" si="26"/>
        <v>144　介護老人保健施設での死亡率_【2014-2018の5年平均】</v>
      </c>
      <c r="AG147" s="1117" t="str">
        <f t="shared" si="28"/>
        <v/>
      </c>
      <c r="AP147" s="1117" t="str">
        <f t="shared" si="27"/>
        <v/>
      </c>
      <c r="AS147" s="1117" t="s">
        <v>81</v>
      </c>
    </row>
    <row r="148" spans="18:45" ht="25" x14ac:dyDescent="0.2">
      <c r="R148" s="1123">
        <v>145</v>
      </c>
      <c r="S148" s="1124" t="str">
        <f>IFERROR(INDEX('R4_raw'!$F$1:$BNW$115,115,MATCH(R148,'R4_raw'!$F$1:$BNW$1,0)),"-")</f>
        <v>介護老人保健施設での死亡率_【2016-2020の5年平均】</v>
      </c>
      <c r="T148" s="1124" t="str">
        <f t="shared" si="26"/>
        <v>145　介護老人保健施設での死亡率_【2016-2020の5年平均】</v>
      </c>
      <c r="AG148" s="1117" t="str">
        <f t="shared" si="28"/>
        <v/>
      </c>
      <c r="AP148" s="1117" t="str">
        <f t="shared" si="27"/>
        <v/>
      </c>
      <c r="AS148" s="1117" t="s">
        <v>81</v>
      </c>
    </row>
    <row r="149" spans="18:45" x14ac:dyDescent="0.2">
      <c r="R149" s="1123">
        <v>146</v>
      </c>
      <c r="S149" s="1124" t="str">
        <f>IFERROR(INDEX('R4_raw'!$F$1:$BNW$115,115,MATCH(R149,'R4_raw'!$F$1:$BNW$1,0)),"-")</f>
        <v>その他での死亡率_【2020】</v>
      </c>
      <c r="T149" s="1124" t="str">
        <f t="shared" si="26"/>
        <v>146　その他での死亡率_【2020】</v>
      </c>
      <c r="AG149" s="1117" t="str">
        <f t="shared" si="28"/>
        <v/>
      </c>
      <c r="AP149" s="1117" t="str">
        <f t="shared" si="27"/>
        <v/>
      </c>
      <c r="AS149" s="1117" t="s">
        <v>81</v>
      </c>
    </row>
    <row r="150" spans="18:45" x14ac:dyDescent="0.2">
      <c r="R150" s="1123">
        <v>147</v>
      </c>
      <c r="S150" s="1124" t="str">
        <f>IFERROR(INDEX('R4_raw'!$F$1:$BNW$115,115,MATCH(R150,'R4_raw'!$F$1:$BNW$1,0)),"-")</f>
        <v>その他での死亡率_【2014-2018の5年平均】</v>
      </c>
      <c r="T150" s="1124" t="str">
        <f t="shared" si="26"/>
        <v>147　その他での死亡率_【2014-2018の5年平均】</v>
      </c>
      <c r="AG150" s="1117" t="str">
        <f t="shared" si="28"/>
        <v/>
      </c>
      <c r="AP150" s="1117" t="str">
        <f t="shared" si="27"/>
        <v/>
      </c>
      <c r="AS150" s="1117" t="s">
        <v>81</v>
      </c>
    </row>
    <row r="151" spans="18:45" x14ac:dyDescent="0.2">
      <c r="R151" s="1123">
        <v>148</v>
      </c>
      <c r="S151" s="1124" t="str">
        <f>IFERROR(INDEX('R4_raw'!$F$1:$BNW$115,115,MATCH(R151,'R4_raw'!$F$1:$BNW$1,0)),"-")</f>
        <v>その他での死亡率_【2016-2020の5年平均】</v>
      </c>
      <c r="T151" s="1124" t="str">
        <f t="shared" si="26"/>
        <v>148　その他での死亡率_【2016-2020の5年平均】</v>
      </c>
      <c r="AG151" s="1117" t="str">
        <f t="shared" si="28"/>
        <v/>
      </c>
      <c r="AP151" s="1117" t="str">
        <f t="shared" si="27"/>
        <v/>
      </c>
      <c r="AS151" s="1117" t="s">
        <v>81</v>
      </c>
    </row>
    <row r="152" spans="18:45" x14ac:dyDescent="0.2">
      <c r="R152" s="1123">
        <v>149</v>
      </c>
      <c r="S152" s="1124" t="str">
        <f>IFERROR(INDEX('R4_raw'!$F$1:$BNW$115,115,MATCH(R152,'R4_raw'!$F$1:$BNW$1,0)),"-")</f>
        <v>看取り数_人口10万対_算定回数【2019】</v>
      </c>
      <c r="T152" s="1124" t="str">
        <f t="shared" si="26"/>
        <v>149　看取り数_人口10万対_算定回数【2019】</v>
      </c>
      <c r="AG152" s="1117" t="str">
        <f t="shared" si="28"/>
        <v/>
      </c>
      <c r="AP152" s="1117" t="str">
        <f t="shared" si="27"/>
        <v/>
      </c>
      <c r="AS152" s="1117" t="s">
        <v>81</v>
      </c>
    </row>
    <row r="153" spans="18:45" ht="25" x14ac:dyDescent="0.2">
      <c r="R153" s="1123">
        <v>150</v>
      </c>
      <c r="S153" s="1124" t="str">
        <f>IFERROR(INDEX('R4_raw'!$F$1:$BNW$115,115,MATCH(R153,'R4_raw'!$F$1:$BNW$1,0)),"-")</f>
        <v>在宅ターミナルケアを受けた患者数_人口10万対_算定回数【2019】</v>
      </c>
      <c r="T153" s="1124" t="str">
        <f t="shared" si="26"/>
        <v>150　在宅ターミナルケアを受けた患者数_人口10万対_算定回数【2019】</v>
      </c>
      <c r="AG153" s="1117" t="str">
        <f t="shared" si="28"/>
        <v/>
      </c>
      <c r="AP153" s="1117" t="str">
        <f t="shared" si="27"/>
        <v/>
      </c>
      <c r="AS153" s="1117" t="s">
        <v>81</v>
      </c>
    </row>
    <row r="154" spans="18:45" x14ac:dyDescent="0.2">
      <c r="R154" s="1123">
        <v>151</v>
      </c>
      <c r="S154" s="1124" t="str">
        <f>IFERROR(INDEX('R4_raw'!$F$1:$BNW$115,115,MATCH(R154,'R4_raw'!$F$1:$BNW$1,0)),"-")</f>
        <v>在宅療養・介護の希望割合_元気高齢者_【2022】</v>
      </c>
      <c r="T154" s="1124" t="str">
        <f t="shared" si="26"/>
        <v>151　在宅療養・介護の希望割合_元気高齢者_【2022】</v>
      </c>
      <c r="AG154" s="1117" t="str">
        <f t="shared" si="28"/>
        <v/>
      </c>
      <c r="AP154" s="1117" t="str">
        <f t="shared" si="27"/>
        <v/>
      </c>
      <c r="AS154" s="1117" t="s">
        <v>81</v>
      </c>
    </row>
    <row r="155" spans="18:45" x14ac:dyDescent="0.2">
      <c r="R155" s="1123">
        <v>152</v>
      </c>
      <c r="S155" s="1124" t="str">
        <f>IFERROR(INDEX('R4_raw'!$F$1:$BNW$115,115,MATCH(R155,'R4_raw'!$F$1:$BNW$1,0)),"-")</f>
        <v>在宅療養・介護の希望割合_居宅_【2022】</v>
      </c>
      <c r="T155" s="1124" t="str">
        <f t="shared" si="26"/>
        <v>152　在宅療養・介護の希望割合_居宅_【2022】</v>
      </c>
      <c r="AG155" s="1117" t="str">
        <f t="shared" si="28"/>
        <v/>
      </c>
      <c r="AP155" s="1117" t="str">
        <f t="shared" si="27"/>
        <v/>
      </c>
      <c r="AS155" s="1117" t="s">
        <v>81</v>
      </c>
    </row>
    <row r="156" spans="18:45" ht="25" x14ac:dyDescent="0.2">
      <c r="R156" s="1123">
        <v>153</v>
      </c>
      <c r="S156" s="1124" t="str">
        <f>IFERROR(INDEX('R4_raw'!$F$1:$BNW$115,115,MATCH(R156,'R4_raw'!$F$1:$BNW$1,0)),"-")</f>
        <v>在宅看取りの希望割合_人生の最期を迎えたい場所_元気高齢者_【2022】</v>
      </c>
      <c r="T156" s="1124" t="str">
        <f t="shared" si="26"/>
        <v>153　在宅看取りの希望割合_人生の最期を迎えたい場所_元気高齢者_【2022】</v>
      </c>
      <c r="AG156" s="1117" t="str">
        <f t="shared" si="28"/>
        <v/>
      </c>
      <c r="AP156" s="1117" t="str">
        <f t="shared" si="27"/>
        <v/>
      </c>
      <c r="AS156" s="1117" t="s">
        <v>81</v>
      </c>
    </row>
    <row r="157" spans="18:45" ht="10.5" customHeight="1" x14ac:dyDescent="0.2">
      <c r="R157" s="1123">
        <v>154</v>
      </c>
      <c r="S157" s="1124" t="str">
        <f>IFERROR(INDEX('R4_raw'!$F$1:$BNW$115,115,MATCH(R157,'R4_raw'!$F$1:$BNW$1,0)),"-")</f>
        <v>人生の最期の迎え方について家族等と話し合った経験の有無_元気高齢者_【2022】</v>
      </c>
      <c r="T157" s="1124" t="str">
        <f t="shared" si="26"/>
        <v>154　人生の最期の迎え方について家族等と話し合った経験の有無_元気高齢者_【2022】</v>
      </c>
      <c r="AG157" s="1117" t="str">
        <f t="shared" si="28"/>
        <v/>
      </c>
      <c r="AP157" s="1117" t="str">
        <f t="shared" si="27"/>
        <v/>
      </c>
      <c r="AS157" s="1117" t="s">
        <v>81</v>
      </c>
    </row>
    <row r="158" spans="18:45" ht="50" x14ac:dyDescent="0.2">
      <c r="R158" s="1123">
        <v>155</v>
      </c>
      <c r="S158" s="1124" t="str">
        <f>IFERROR(INDEX('R4_raw'!$F$1:$BNW$115,115,MATCH(R158,'R4_raw'!$F$1:$BNW$1,0)),"-")</f>
        <v>【令和３年度】在宅療養や終末期などの過ごし方やあらかじめ考えておくべきことについて_元気なうちから学べる市民向け講座などの実施回数_高齢者人口千人当たり_R3.4_【2021】</v>
      </c>
      <c r="T158" s="1124" t="str">
        <f t="shared" si="26"/>
        <v>155　【令和３年度】在宅療養や終末期などの過ごし方やあらかじめ考えておくべきことについて_元気なうちから学べる市民向け講座などの実施回数_高齢者人口千人当たり_R3.4_【2021】</v>
      </c>
      <c r="AG158" s="1117" t="str">
        <f t="shared" si="28"/>
        <v/>
      </c>
      <c r="AP158" s="1117" t="str">
        <f t="shared" si="27"/>
        <v/>
      </c>
      <c r="AS158" s="1117" t="s">
        <v>81</v>
      </c>
    </row>
    <row r="159" spans="18:45" x14ac:dyDescent="0.2">
      <c r="R159" s="1123">
        <v>156</v>
      </c>
      <c r="S159" s="1124" t="str">
        <f>IFERROR(INDEX('R4_raw'!$F$1:$BNW$115,115,MATCH(R159,'R4_raw'!$F$1:$BNW$1,0)),"-")</f>
        <v>ACP・リビングウィルに関するツールの作成状況_【2022】</v>
      </c>
      <c r="T159" s="1124" t="str">
        <f t="shared" si="26"/>
        <v>156　ACP・リビングウィルに関するツールの作成状況_【2022】</v>
      </c>
      <c r="AG159" s="1117" t="str">
        <f t="shared" si="28"/>
        <v/>
      </c>
      <c r="AP159" s="1117" t="str">
        <f t="shared" si="27"/>
        <v/>
      </c>
      <c r="AS159" s="1117" t="s">
        <v>81</v>
      </c>
    </row>
    <row r="160" spans="18:45" x14ac:dyDescent="0.2">
      <c r="R160" s="1123">
        <v>157</v>
      </c>
      <c r="S160" s="1124" t="str">
        <f>IFERROR(INDEX('R4_raw'!$F$1:$BNW$115,115,MATCH(R160,'R4_raw'!$F$1:$BNW$1,0)),"-")</f>
        <v>在宅サービス利用率_【2022】</v>
      </c>
      <c r="T160" s="1124" t="str">
        <f t="shared" si="26"/>
        <v>157　在宅サービス利用率_【2022】</v>
      </c>
      <c r="AG160" s="1117" t="str">
        <f t="shared" si="28"/>
        <v/>
      </c>
      <c r="AP160" s="1117" t="str">
        <f t="shared" si="27"/>
        <v/>
      </c>
      <c r="AS160" s="1117" t="s">
        <v>81</v>
      </c>
    </row>
    <row r="161" spans="18:45" x14ac:dyDescent="0.2">
      <c r="R161" s="1123">
        <v>158</v>
      </c>
      <c r="S161" s="1124" t="str">
        <f>IFERROR(INDEX('R4_raw'!$F$1:$BNW$115,115,MATCH(R161,'R4_raw'!$F$1:$BNW$1,0)),"-")</f>
        <v>要介護３以上の者の在宅サービス利用率_【2022】</v>
      </c>
      <c r="T161" s="1124" t="str">
        <f t="shared" si="26"/>
        <v>158　要介護３以上の者の在宅サービス利用率_【2022】</v>
      </c>
      <c r="AG161" s="1117" t="str">
        <f t="shared" si="28"/>
        <v/>
      </c>
      <c r="AP161" s="1117" t="str">
        <f t="shared" si="27"/>
        <v/>
      </c>
      <c r="AS161" s="1117" t="s">
        <v>81</v>
      </c>
    </row>
    <row r="162" spans="18:45" x14ac:dyDescent="0.2">
      <c r="R162" s="1123">
        <v>159</v>
      </c>
      <c r="S162" s="1124" t="str">
        <f>IFERROR(INDEX('R4_raw'!$F$1:$BNW$115,115,MATCH(R162,'R4_raw'!$F$1:$BNW$1,0)),"-")</f>
        <v>要介護1・2の者の在宅サービス利用率_【2021】</v>
      </c>
      <c r="T162" s="1124" t="str">
        <f t="shared" si="26"/>
        <v>159　要介護1・2の者の在宅サービス利用率_【2021】</v>
      </c>
      <c r="AG162" s="1117" t="str">
        <f t="shared" si="28"/>
        <v/>
      </c>
      <c r="AP162" s="1117" t="str">
        <f t="shared" si="27"/>
        <v/>
      </c>
      <c r="AS162" s="1117" t="s">
        <v>81</v>
      </c>
    </row>
    <row r="163" spans="18:45" x14ac:dyDescent="0.2">
      <c r="R163" s="1123">
        <v>160</v>
      </c>
      <c r="S163" s="1124" t="str">
        <f>IFERROR(INDEX('R4_raw'!$F$1:$BNW$115,115,MATCH(R163,'R4_raw'!$F$1:$BNW$1,0)),"-")</f>
        <v>要介護1・2の者の在宅サービス利用率_【2022】</v>
      </c>
      <c r="T163" s="1124" t="str">
        <f t="shared" si="26"/>
        <v>160　要介護1・2の者の在宅サービス利用率_【2022】</v>
      </c>
      <c r="AG163" s="1117" t="str">
        <f t="shared" si="28"/>
        <v/>
      </c>
      <c r="AP163" s="1117" t="str">
        <f t="shared" si="27"/>
        <v/>
      </c>
      <c r="AS163" s="1117" t="s">
        <v>81</v>
      </c>
    </row>
    <row r="164" spans="18:45" ht="25" x14ac:dyDescent="0.2">
      <c r="R164" s="1123">
        <v>161</v>
      </c>
      <c r="S164" s="1124" t="str">
        <f>IFERROR(INDEX('R4_raw'!$F$1:$BNW$115,115,MATCH(R164,'R4_raw'!$F$1:$BNW$1,0)),"-")</f>
        <v>入院時情報連携加算の算定回数_【人口１０万対】_【2021】</v>
      </c>
      <c r="T164" s="1124" t="str">
        <f t="shared" si="26"/>
        <v>161　入院時情報連携加算の算定回数_【人口１０万対】_【2021】</v>
      </c>
      <c r="AG164" s="1117" t="str">
        <f t="shared" si="28"/>
        <v/>
      </c>
      <c r="AP164" s="1117" t="str">
        <f t="shared" si="27"/>
        <v/>
      </c>
      <c r="AS164" s="1117" t="s">
        <v>81</v>
      </c>
    </row>
    <row r="165" spans="18:45" ht="25" x14ac:dyDescent="0.2">
      <c r="R165" s="1123">
        <v>162</v>
      </c>
      <c r="S165" s="1124" t="str">
        <f>IFERROR(INDEX('R4_raw'!$F$1:$BNW$115,115,MATCH(R165,'R4_raw'!$F$1:$BNW$1,0)),"-")</f>
        <v>退院退所加算の算定回数_【人口１０万対】_【2021】</v>
      </c>
      <c r="T165" s="1124" t="str">
        <f t="shared" si="26"/>
        <v>162　退院退所加算の算定回数_【人口１０万対】_【2021】</v>
      </c>
      <c r="AG165" s="1117" t="str">
        <f t="shared" si="28"/>
        <v/>
      </c>
      <c r="AP165" s="1117" t="str">
        <f t="shared" si="27"/>
        <v/>
      </c>
      <c r="AS165" s="1117" t="s">
        <v>81</v>
      </c>
    </row>
    <row r="166" spans="18:45" ht="25" x14ac:dyDescent="0.2">
      <c r="R166" s="1123">
        <v>163</v>
      </c>
      <c r="S166" s="1124" t="str">
        <f>IFERROR(INDEX('R4_raw'!$F$1:$BNW$115,115,MATCH(R166,'R4_raw'!$F$1:$BNW$1,0)),"-")</f>
        <v>退院支援_退院調整_を受けた患者数_算定回数_【人口１０万対】_【2019】</v>
      </c>
      <c r="T166" s="1124" t="str">
        <f t="shared" si="26"/>
        <v>163　退院支援_退院調整_を受けた患者数_算定回数_【人口１０万対】_【2019】</v>
      </c>
      <c r="AG166" s="1117" t="str">
        <f t="shared" si="28"/>
        <v/>
      </c>
      <c r="AP166" s="1117" t="str">
        <f t="shared" si="27"/>
        <v/>
      </c>
      <c r="AS166" s="1117" t="s">
        <v>81</v>
      </c>
    </row>
    <row r="167" spans="18:45" ht="25" x14ac:dyDescent="0.2">
      <c r="R167" s="1123">
        <v>164</v>
      </c>
      <c r="S167" s="1124" t="str">
        <f>IFERROR(INDEX('R4_raw'!$F$1:$BNW$115,115,MATCH(R167,'R4_raw'!$F$1:$BNW$1,0)),"-")</f>
        <v>退院時共同指導を受けた患者数_算定回数_【人口１０万対】_【2019】</v>
      </c>
      <c r="T167" s="1124" t="str">
        <f t="shared" si="26"/>
        <v>164　退院時共同指導を受けた患者数_算定回数_【人口１０万対】_【2019】</v>
      </c>
      <c r="AG167" s="1117" t="str">
        <f t="shared" si="28"/>
        <v/>
      </c>
      <c r="AP167" s="1117" t="str">
        <f t="shared" si="27"/>
        <v/>
      </c>
      <c r="AS167" s="1117" t="s">
        <v>81</v>
      </c>
    </row>
    <row r="168" spans="18:45" ht="25" x14ac:dyDescent="0.2">
      <c r="R168" s="1123">
        <v>165</v>
      </c>
      <c r="S168" s="1124" t="str">
        <f>IFERROR(INDEX('R4_raw'!$F$1:$BNW$115,115,MATCH(R168,'R4_raw'!$F$1:$BNW$1,0)),"-")</f>
        <v>医療連携強化加算算定者数_【認定者1万対】_【2019】</v>
      </c>
      <c r="T168" s="1124" t="str">
        <f t="shared" si="26"/>
        <v>165　医療連携強化加算算定者数_【認定者1万対】_【2019】</v>
      </c>
      <c r="AG168" s="1117" t="str">
        <f t="shared" si="28"/>
        <v/>
      </c>
      <c r="AP168" s="1117" t="str">
        <f t="shared" si="27"/>
        <v/>
      </c>
      <c r="AS168" s="1117" t="s">
        <v>81</v>
      </c>
    </row>
    <row r="169" spans="18:45" ht="25" x14ac:dyDescent="0.2">
      <c r="R169" s="1123">
        <v>166</v>
      </c>
      <c r="S169" s="1124" t="str">
        <f>IFERROR(INDEX('R4_raw'!$F$1:$BNW$115,115,MATCH(R169,'R4_raw'!$F$1:$BNW$1,0)),"-")</f>
        <v>医療連携体制加算算定者数_【認定者1万対】_【2019】</v>
      </c>
      <c r="T169" s="1124" t="str">
        <f t="shared" si="26"/>
        <v>166　医療連携体制加算算定者数_【認定者1万対】_【2019】</v>
      </c>
      <c r="AG169" s="1117" t="str">
        <f t="shared" si="28"/>
        <v/>
      </c>
      <c r="AP169" s="1117" t="str">
        <f t="shared" si="27"/>
        <v/>
      </c>
      <c r="AS169" s="1117" t="s">
        <v>81</v>
      </c>
    </row>
    <row r="170" spans="18:45" ht="25" x14ac:dyDescent="0.2">
      <c r="R170" s="1123">
        <v>167</v>
      </c>
      <c r="S170" s="1124" t="str">
        <f>IFERROR(INDEX('R4_raw'!$F$1:$BNW$115,115,MATCH(R170,'R4_raw'!$F$1:$BNW$1,0)),"-")</f>
        <v>看護・介護職員連携強化加算算定者数_【認定者1万対】_【2019】</v>
      </c>
      <c r="T170" s="1124" t="str">
        <f t="shared" si="26"/>
        <v>167　看護・介護職員連携強化加算算定者数_【認定者1万対】_【2019】</v>
      </c>
      <c r="AG170" s="1117" t="str">
        <f t="shared" si="28"/>
        <v/>
      </c>
      <c r="AP170" s="1117" t="str">
        <f t="shared" si="27"/>
        <v/>
      </c>
      <c r="AS170" s="1117" t="s">
        <v>81</v>
      </c>
    </row>
    <row r="171" spans="18:45" ht="25" x14ac:dyDescent="0.2">
      <c r="R171" s="1123">
        <v>168</v>
      </c>
      <c r="S171" s="1124" t="str">
        <f>IFERROR(INDEX('R4_raw'!$F$1:$BNW$115,115,MATCH(R171,'R4_raw'!$F$1:$BNW$1,0)),"-")</f>
        <v>介護支援連携指導を受けた患者数_算定回数_【人口１０万対】_【2019】</v>
      </c>
      <c r="T171" s="1124" t="str">
        <f t="shared" si="26"/>
        <v>168　介護支援連携指導を受けた患者数_算定回数_【人口１０万対】_【2019】</v>
      </c>
      <c r="AG171" s="1117" t="str">
        <f t="shared" si="28"/>
        <v/>
      </c>
      <c r="AP171" s="1117" t="str">
        <f t="shared" si="27"/>
        <v/>
      </c>
      <c r="AS171" s="1117" t="s">
        <v>81</v>
      </c>
    </row>
    <row r="172" spans="18:45" ht="25" x14ac:dyDescent="0.2">
      <c r="R172" s="1123">
        <v>169</v>
      </c>
      <c r="S172" s="1124" t="str">
        <f>IFERROR(INDEX('R4_raw'!$F$1:$BNW$115,115,MATCH(R172,'R4_raw'!$F$1:$BNW$1,0)),"-")</f>
        <v>訪問診療を受けた患者数_算定回数_【人口１０万対】_【2019】</v>
      </c>
      <c r="T172" s="1124" t="str">
        <f t="shared" si="26"/>
        <v>169　訪問診療を受けた患者数_算定回数_【人口１０万対】_【2019】</v>
      </c>
      <c r="AG172" s="1117" t="str">
        <f t="shared" si="28"/>
        <v/>
      </c>
      <c r="AP172" s="1117" t="str">
        <f t="shared" si="27"/>
        <v/>
      </c>
      <c r="AS172" s="1117" t="s">
        <v>81</v>
      </c>
    </row>
    <row r="173" spans="18:45" ht="25" x14ac:dyDescent="0.2">
      <c r="R173" s="1123">
        <v>170</v>
      </c>
      <c r="S173" s="1124" t="str">
        <f>IFERROR(INDEX('R4_raw'!$F$1:$BNW$115,115,MATCH(R173,'R4_raw'!$F$1:$BNW$1,0)),"-")</f>
        <v>往診を受けた患者数_算定回数_【人口１０万対】_【2019】</v>
      </c>
      <c r="T173" s="1124" t="str">
        <f t="shared" si="26"/>
        <v>170　往診を受けた患者数_算定回数_【人口１０万対】_【2019】</v>
      </c>
      <c r="AG173" s="1117" t="str">
        <f t="shared" si="28"/>
        <v/>
      </c>
      <c r="AP173" s="1117" t="str">
        <f t="shared" si="27"/>
        <v/>
      </c>
      <c r="AS173" s="1117" t="s">
        <v>81</v>
      </c>
    </row>
    <row r="174" spans="18:45" ht="25" x14ac:dyDescent="0.2">
      <c r="R174" s="1123">
        <v>171</v>
      </c>
      <c r="S174" s="1124" t="str">
        <f>IFERROR(INDEX('R4_raw'!$F$1:$BNW$115,115,MATCH(R174,'R4_raw'!$F$1:$BNW$1,0)),"-")</f>
        <v>訪問看護利用者数_介護保険_【人口１０万対】_【2019】</v>
      </c>
      <c r="T174" s="1124" t="str">
        <f t="shared" si="26"/>
        <v>171　訪問看護利用者数_介護保険_【人口１０万対】_【2019】</v>
      </c>
      <c r="AG174" s="1117" t="str">
        <f t="shared" si="28"/>
        <v/>
      </c>
      <c r="AP174" s="1117" t="str">
        <f t="shared" si="27"/>
        <v/>
      </c>
      <c r="AS174" s="1117" t="s">
        <v>81</v>
      </c>
    </row>
    <row r="175" spans="18:45" ht="25" x14ac:dyDescent="0.2">
      <c r="R175" s="1123">
        <v>172</v>
      </c>
      <c r="S175" s="1124" t="str">
        <f>IFERROR(INDEX('R4_raw'!$F$1:$BNW$115,115,MATCH(R175,'R4_raw'!$F$1:$BNW$1,0)),"-")</f>
        <v>訪問歯科診療を受けた患者数_算定回数_【人口１０万対】_【2019】</v>
      </c>
      <c r="T175" s="1124" t="str">
        <f t="shared" si="26"/>
        <v>172　訪問歯科診療を受けた患者数_算定回数_【人口１０万対】_【2019】</v>
      </c>
      <c r="AG175" s="1117" t="str">
        <f t="shared" si="28"/>
        <v/>
      </c>
      <c r="AP175" s="1117" t="str">
        <f t="shared" si="27"/>
        <v/>
      </c>
      <c r="AS175" s="1117" t="s">
        <v>81</v>
      </c>
    </row>
    <row r="176" spans="18:45" ht="25" x14ac:dyDescent="0.2">
      <c r="R176" s="1123">
        <v>173</v>
      </c>
      <c r="S176" s="1124" t="str">
        <f>IFERROR(INDEX('R4_raw'!$F$1:$BNW$115,115,MATCH(R176,'R4_raw'!$F$1:$BNW$1,0)),"-")</f>
        <v>訪問薬剤管理指導を受けた者の数_病院_算定回数_【2019】</v>
      </c>
      <c r="T176" s="1124" t="str">
        <f t="shared" si="26"/>
        <v>173　訪問薬剤管理指導を受けた者の数_病院_算定回数_【2019】</v>
      </c>
      <c r="AG176" s="1117" t="str">
        <f t="shared" si="28"/>
        <v/>
      </c>
      <c r="AP176" s="1117" t="str">
        <f t="shared" si="27"/>
        <v/>
      </c>
      <c r="AS176" s="1117" t="s">
        <v>81</v>
      </c>
    </row>
    <row r="177" spans="18:45" ht="25" x14ac:dyDescent="0.2">
      <c r="R177" s="1123">
        <v>174</v>
      </c>
      <c r="S177" s="1124" t="str">
        <f>IFERROR(INDEX('R4_raw'!$F$1:$BNW$115,115,MATCH(R177,'R4_raw'!$F$1:$BNW$1,0)),"-")</f>
        <v>訪問薬剤管理指導を受けた者の数_診療所_算定回数_【2019】</v>
      </c>
      <c r="T177" s="1124" t="str">
        <f t="shared" si="26"/>
        <v>174　訪問薬剤管理指導を受けた者の数_診療所_算定回数_【2019】</v>
      </c>
      <c r="AG177" s="1117" t="str">
        <f t="shared" si="28"/>
        <v/>
      </c>
      <c r="AP177" s="1117" t="str">
        <f t="shared" si="27"/>
        <v/>
      </c>
      <c r="AS177" s="1117" t="s">
        <v>81</v>
      </c>
    </row>
    <row r="178" spans="18:45" ht="25" x14ac:dyDescent="0.2">
      <c r="R178" s="1123">
        <v>175</v>
      </c>
      <c r="S178" s="1124" t="str">
        <f>IFERROR(INDEX('R4_raw'!$F$1:$BNW$115,115,MATCH(R178,'R4_raw'!$F$1:$BNW$1,0)),"-")</f>
        <v>訪問薬剤管理指導を受けた者の数_薬局_算定回数_【2019】</v>
      </c>
      <c r="T178" s="1124" t="str">
        <f t="shared" si="26"/>
        <v>175　訪問薬剤管理指導を受けた者の数_薬局_算定回数_【2019】</v>
      </c>
      <c r="AG178" s="1117" t="str">
        <f t="shared" si="28"/>
        <v/>
      </c>
      <c r="AP178" s="1117" t="str">
        <f t="shared" si="27"/>
        <v/>
      </c>
      <c r="AS178" s="1117" t="s">
        <v>81</v>
      </c>
    </row>
    <row r="179" spans="18:45" ht="25" x14ac:dyDescent="0.2">
      <c r="R179" s="1123">
        <v>176</v>
      </c>
      <c r="S179" s="1124" t="str">
        <f>IFERROR(INDEX('R4_raw'!$F$1:$BNW$115,115,MATCH(R179,'R4_raw'!$F$1:$BNW$1,0)),"-")</f>
        <v>訪問薬剤管理指導を受けた者の数_病院_診療所_薬局_算定回数_【2019】</v>
      </c>
      <c r="T179" s="1124" t="str">
        <f t="shared" si="26"/>
        <v>176　訪問薬剤管理指導を受けた者の数_病院_診療所_薬局_算定回数_【2019】</v>
      </c>
      <c r="AG179" s="1117" t="str">
        <f t="shared" si="28"/>
        <v/>
      </c>
      <c r="AP179" s="1117" t="str">
        <f t="shared" si="27"/>
        <v/>
      </c>
      <c r="AS179" s="1117" t="s">
        <v>81</v>
      </c>
    </row>
    <row r="180" spans="18:45" x14ac:dyDescent="0.2">
      <c r="R180" s="1123">
        <v>177</v>
      </c>
      <c r="S180" s="1124" t="str">
        <f>IFERROR(INDEX('R4_raw'!$F$1:$BNW$115,115,MATCH(R180,'R4_raw'!$F$1:$BNW$1,0)),"-")</f>
        <v>在宅医療・介護連携についての検討_合計_【2022】</v>
      </c>
      <c r="T180" s="1124" t="str">
        <f t="shared" si="26"/>
        <v>177　在宅医療・介護連携についての検討_合計_【2022】</v>
      </c>
      <c r="AG180" s="1117" t="str">
        <f t="shared" si="28"/>
        <v/>
      </c>
      <c r="AP180" s="1117" t="str">
        <f t="shared" si="27"/>
        <v/>
      </c>
      <c r="AS180" s="1117" t="s">
        <v>81</v>
      </c>
    </row>
    <row r="181" spans="18:45" ht="25" x14ac:dyDescent="0.2">
      <c r="R181" s="1123">
        <v>178</v>
      </c>
      <c r="S181" s="1124" t="str">
        <f>IFERROR(INDEX('R4_raw'!$F$1:$BNW$115,115,MATCH(R181,'R4_raw'!$F$1:$BNW$1,0)),"-")</f>
        <v>在宅医療と介護の連携について_医療・介護関係者への相談支援状況_合計_【2022】</v>
      </c>
      <c r="T181" s="1124" t="str">
        <f t="shared" si="26"/>
        <v>178　在宅医療と介護の連携について_医療・介護関係者への相談支援状況_合計_【2022】</v>
      </c>
      <c r="AG181" s="1117" t="str">
        <f t="shared" si="28"/>
        <v/>
      </c>
      <c r="AP181" s="1117" t="str">
        <f t="shared" si="27"/>
        <v/>
      </c>
      <c r="AS181" s="1117" t="s">
        <v>81</v>
      </c>
    </row>
    <row r="182" spans="18:45" ht="25" x14ac:dyDescent="0.2">
      <c r="R182" s="1123">
        <v>179</v>
      </c>
      <c r="S182" s="1124" t="str">
        <f>IFERROR(INDEX('R4_raw'!$F$1:$BNW$115,115,MATCH(R182,'R4_raw'!$F$1:$BNW$1,0)),"-")</f>
        <v>庁内や郡市区等医師会等関係団体_都道府県等との連携_合計_【2022】</v>
      </c>
      <c r="T182" s="1124" t="str">
        <f t="shared" si="26"/>
        <v>179　庁内や郡市区等医師会等関係団体_都道府県等との連携_合計_【2022】</v>
      </c>
      <c r="AG182" s="1117" t="str">
        <f t="shared" si="28"/>
        <v/>
      </c>
      <c r="AP182" s="1117" t="str">
        <f t="shared" si="27"/>
        <v/>
      </c>
      <c r="AS182" s="1117" t="s">
        <v>81</v>
      </c>
    </row>
    <row r="183" spans="18:45" ht="25" x14ac:dyDescent="0.2">
      <c r="R183" s="1123">
        <v>180</v>
      </c>
      <c r="S183" s="1124" t="str">
        <f>IFERROR(INDEX('R4_raw'!$F$1:$BNW$115,115,MATCH(R183,'R4_raw'!$F$1:$BNW$1,0)),"-")</f>
        <v>在宅医療・介護連携を推進するため_多職種を対象とした研修会の開催_合計_【2022】</v>
      </c>
      <c r="T183" s="1124" t="str">
        <f t="shared" si="26"/>
        <v>180　在宅医療・介護連携を推進するため_多職種を対象とした研修会の開催_合計_【2022】</v>
      </c>
      <c r="AG183" s="1117" t="str">
        <f t="shared" si="28"/>
        <v/>
      </c>
      <c r="AP183" s="1117" t="str">
        <f t="shared" si="27"/>
        <v/>
      </c>
      <c r="AS183" s="1117" t="s">
        <v>81</v>
      </c>
    </row>
    <row r="184" spans="18:45" ht="25" x14ac:dyDescent="0.2">
      <c r="R184" s="1123">
        <v>181</v>
      </c>
      <c r="S184" s="1124" t="str">
        <f>IFERROR(INDEX('R4_raw'!$F$1:$BNW$115,115,MATCH(R184,'R4_raw'!$F$1:$BNW$1,0)),"-")</f>
        <v>認知症初期集中支援チームは_定期的に情報連携する体制を構築し_対応_合計_【2022】</v>
      </c>
      <c r="T184" s="1124" t="str">
        <f t="shared" si="26"/>
        <v>181　認知症初期集中支援チームは_定期的に情報連携する体制を構築し_対応_合計_【2022】</v>
      </c>
      <c r="AG184" s="1117" t="str">
        <f t="shared" si="28"/>
        <v/>
      </c>
      <c r="AP184" s="1117" t="str">
        <f t="shared" si="27"/>
        <v/>
      </c>
      <c r="AS184" s="1117" t="s">
        <v>81</v>
      </c>
    </row>
    <row r="185" spans="18:45" ht="25" x14ac:dyDescent="0.2">
      <c r="R185" s="1123">
        <v>182</v>
      </c>
      <c r="S185" s="1124" t="str">
        <f>IFERROR(INDEX('R4_raw'!$F$1:$BNW$115,115,MATCH(R185,'R4_raw'!$F$1:$BNW$1,0)),"-")</f>
        <v>患者・利用者の状態の変化等に応じた医療・介護関係者間で速やかな情報共有_合計_【2022】</v>
      </c>
      <c r="T185" s="1124" t="str">
        <f t="shared" si="26"/>
        <v>182　患者・利用者の状態の変化等に応じた医療・介護関係者間で速やかな情報共有_合計_【2022】</v>
      </c>
      <c r="AG185" s="1117" t="str">
        <f t="shared" si="28"/>
        <v/>
      </c>
      <c r="AP185" s="1117" t="str">
        <f t="shared" si="27"/>
        <v/>
      </c>
      <c r="AS185" s="1117" t="s">
        <v>81</v>
      </c>
    </row>
    <row r="186" spans="18:45" ht="37.5" x14ac:dyDescent="0.2">
      <c r="R186" s="1123">
        <v>183</v>
      </c>
      <c r="S186" s="1124" t="str">
        <f>IFERROR(INDEX('R4_raw'!$F$1:$BNW$115,115,MATCH(R186,'R4_raw'!$F$1:$BNW$1,0)),"-")</f>
        <v>郡市区等医師会等の医療関係団体と調整し_認知症状のある人に対して_専門医療機関との連携により_早期診断・早期対応に繋げるための体制を構築_合計_【2022】</v>
      </c>
      <c r="T186" s="1124" t="str">
        <f t="shared" si="26"/>
        <v>183　郡市区等医師会等の医療関係団体と調整し_認知症状のある人に対して_専門医療機関との連携により_早期診断・早期対応に繋げるための体制を構築_合計_【2022】</v>
      </c>
      <c r="AG186" s="1117" t="str">
        <f t="shared" si="28"/>
        <v/>
      </c>
      <c r="AP186" s="1117" t="str">
        <f t="shared" si="27"/>
        <v/>
      </c>
      <c r="AS186" s="1117" t="s">
        <v>81</v>
      </c>
    </row>
    <row r="187" spans="18:45" ht="25" x14ac:dyDescent="0.2">
      <c r="R187" s="1123">
        <v>184</v>
      </c>
      <c r="S187" s="1124" t="str">
        <f>IFERROR(INDEX('R4_raw'!$F$1:$BNW$115,115,MATCH(R187,'R4_raw'!$F$1:$BNW$1,0)),"-")</f>
        <v>在宅療養支援病院届出施設数人口10万対_【2023.3】</v>
      </c>
      <c r="T187" s="1124" t="str">
        <f t="shared" si="26"/>
        <v>184　在宅療養支援病院届出施設数人口10万対_【2023.3】</v>
      </c>
      <c r="AG187" s="1117" t="str">
        <f t="shared" si="28"/>
        <v/>
      </c>
      <c r="AP187" s="1117" t="str">
        <f t="shared" si="27"/>
        <v/>
      </c>
      <c r="AS187" s="1117" t="s">
        <v>81</v>
      </c>
    </row>
    <row r="188" spans="18:45" ht="25" x14ac:dyDescent="0.2">
      <c r="R188" s="1123">
        <v>185</v>
      </c>
      <c r="S188" s="1124" t="str">
        <f>IFERROR(INDEX('R4_raw'!$F$1:$BNW$115,115,MATCH(R188,'R4_raw'!$F$1:$BNW$1,0)),"-")</f>
        <v>在宅療養支援診療所届出施設数人口10万対_【2023.3】</v>
      </c>
      <c r="T188" s="1124" t="str">
        <f t="shared" si="26"/>
        <v>185　在宅療養支援診療所届出施設数人口10万対_【2023.3】</v>
      </c>
      <c r="AG188" s="1117" t="str">
        <f t="shared" si="28"/>
        <v/>
      </c>
      <c r="AP188" s="1117" t="str">
        <f t="shared" si="27"/>
        <v/>
      </c>
      <c r="AS188" s="1117" t="s">
        <v>81</v>
      </c>
    </row>
    <row r="189" spans="18:45" ht="25" x14ac:dyDescent="0.2">
      <c r="R189" s="1123">
        <v>186</v>
      </c>
      <c r="S189" s="1124" t="str">
        <f>IFERROR(INDEX('R4_raw'!$F$1:$BNW$115,115,MATCH(R189,'R4_raw'!$F$1:$BNW$1,0)),"-")</f>
        <v>在宅療養支援歯科診療所数_人口10万対_【2023.3】</v>
      </c>
      <c r="T189" s="1124" t="str">
        <f t="shared" si="26"/>
        <v>186　在宅療養支援歯科診療所数_人口10万対_【2023.3】</v>
      </c>
      <c r="AG189" s="1117" t="str">
        <f t="shared" si="28"/>
        <v/>
      </c>
      <c r="AP189" s="1117" t="str">
        <f t="shared" si="27"/>
        <v/>
      </c>
      <c r="AS189" s="1117" t="s">
        <v>81</v>
      </c>
    </row>
    <row r="190" spans="18:45" ht="25" x14ac:dyDescent="0.2">
      <c r="R190" s="1123">
        <v>187</v>
      </c>
      <c r="S190" s="1124" t="str">
        <f>IFERROR(INDEX('R4_raw'!$F$1:$BNW$115,115,MATCH(R190,'R4_raw'!$F$1:$BNW$1,0)),"-")</f>
        <v>訪問薬剤管理指導を実施している薬局数人口10万対_【2023.3】</v>
      </c>
      <c r="T190" s="1124" t="str">
        <f t="shared" si="26"/>
        <v>187　訪問薬剤管理指導を実施している薬局数人口10万対_【2023.3】</v>
      </c>
      <c r="AG190" s="1117" t="str">
        <f t="shared" si="28"/>
        <v/>
      </c>
      <c r="AP190" s="1117" t="str">
        <f t="shared" si="27"/>
        <v/>
      </c>
      <c r="AS190" s="1117" t="s">
        <v>81</v>
      </c>
    </row>
    <row r="191" spans="18:45" ht="25" x14ac:dyDescent="0.2">
      <c r="R191" s="1123">
        <v>188</v>
      </c>
      <c r="S191" s="1124" t="str">
        <f>IFERROR(INDEX('R4_raw'!$F$1:$BNW$115,115,MATCH(R191,'R4_raw'!$F$1:$BNW$1,0)),"-")</f>
        <v>介護保険を扱う訪問看護ステーション数_人口10万対_【2021.10】</v>
      </c>
      <c r="T191" s="1124" t="str">
        <f t="shared" si="26"/>
        <v>188　介護保険を扱う訪問看護ステーション数_人口10万対_【2021.10】</v>
      </c>
      <c r="AG191" s="1117" t="str">
        <f t="shared" si="28"/>
        <v/>
      </c>
      <c r="AP191" s="1117" t="str">
        <f t="shared" si="27"/>
        <v/>
      </c>
      <c r="AS191" s="1117" t="s">
        <v>81</v>
      </c>
    </row>
    <row r="192" spans="18:45" ht="25" x14ac:dyDescent="0.2">
      <c r="R192" s="1123">
        <v>189</v>
      </c>
      <c r="S192" s="1124" t="str">
        <f>IFERROR(INDEX('R4_raw'!$F$1:$BNW$115,115,MATCH(R192,'R4_raw'!$F$1:$BNW$1,0)),"-")</f>
        <v>サービス提供事業所数_人口10万対_居宅介護支援事業所数_【2021】</v>
      </c>
      <c r="T192" s="1124" t="str">
        <f t="shared" si="26"/>
        <v>189　サービス提供事業所数_人口10万対_居宅介護支援事業所数_【2021】</v>
      </c>
      <c r="AG192" s="1117" t="str">
        <f t="shared" si="28"/>
        <v/>
      </c>
      <c r="AP192" s="1117" t="str">
        <f t="shared" si="27"/>
        <v/>
      </c>
      <c r="AS192" s="1117" t="s">
        <v>81</v>
      </c>
    </row>
    <row r="193" spans="18:45" ht="25" x14ac:dyDescent="0.2">
      <c r="R193" s="1123">
        <v>190</v>
      </c>
      <c r="S193" s="1124" t="str">
        <f>IFERROR(INDEX('R4_raw'!$F$1:$BNW$115,115,MATCH(R193,'R4_raw'!$F$1:$BNW$1,0)),"-")</f>
        <v>サービス提供事業所数【人口10万対】_訪問介護事業所数_【2021】</v>
      </c>
      <c r="T193" s="1124" t="str">
        <f t="shared" si="26"/>
        <v>190　サービス提供事業所数【人口10万対】_訪問介護事業所数_【2021】</v>
      </c>
      <c r="AG193" s="1117" t="str">
        <f t="shared" si="28"/>
        <v/>
      </c>
      <c r="AP193" s="1117" t="str">
        <f t="shared" si="27"/>
        <v/>
      </c>
      <c r="AS193" s="1117" t="s">
        <v>81</v>
      </c>
    </row>
    <row r="194" spans="18:45" ht="25" x14ac:dyDescent="0.2">
      <c r="R194" s="1123">
        <v>191</v>
      </c>
      <c r="S194" s="1124" t="str">
        <f>IFERROR(INDEX('R4_raw'!$F$1:$BNW$115,115,MATCH(R194,'R4_raw'!$F$1:$BNW$1,0)),"-")</f>
        <v>サービス提供事業所【人口10万対】_訪問リハビリテーション_【2021】</v>
      </c>
      <c r="T194" s="1124" t="str">
        <f t="shared" si="26"/>
        <v>191　サービス提供事業所【人口10万対】_訪問リハビリテーション_【2021】</v>
      </c>
      <c r="AG194" s="1117" t="str">
        <f t="shared" si="28"/>
        <v/>
      </c>
      <c r="AP194" s="1117" t="str">
        <f t="shared" si="27"/>
        <v/>
      </c>
      <c r="AS194" s="1117" t="s">
        <v>81</v>
      </c>
    </row>
    <row r="195" spans="18:45" x14ac:dyDescent="0.2">
      <c r="R195" s="1123">
        <v>192</v>
      </c>
      <c r="S195" s="1124" t="str">
        <f>IFERROR(INDEX('R4_raw'!$F$1:$BNW$115,115,MATCH(R195,'R4_raw'!$F$1:$BNW$1,0)),"-")</f>
        <v>要支援要介護者1人当たり定員_通所介護_【2021】</v>
      </c>
      <c r="T195" s="1124" t="str">
        <f t="shared" si="26"/>
        <v>192　要支援要介護者1人当たり定員_通所介護_【2021】</v>
      </c>
      <c r="AG195" s="1117" t="str">
        <f t="shared" si="28"/>
        <v/>
      </c>
      <c r="AP195" s="1117" t="str">
        <f t="shared" si="27"/>
        <v/>
      </c>
      <c r="AS195" s="1117" t="s">
        <v>81</v>
      </c>
    </row>
    <row r="196" spans="18:45" ht="25" x14ac:dyDescent="0.2">
      <c r="R196" s="1123">
        <v>193</v>
      </c>
      <c r="S196" s="1124" t="str">
        <f>IFERROR(INDEX('R4_raw'!$F$1:$BNW$115,115,MATCH(R196,'R4_raw'!$F$1:$BNW$1,0)),"-")</f>
        <v>要支援要介護者1人当たり定員_地域密着型通所介護_【2021】</v>
      </c>
      <c r="T196" s="1124" t="str">
        <f t="shared" ref="T196:T253" si="29">IF(S196="-","-",R196&amp;"　"&amp;S196)</f>
        <v>193　要支援要介護者1人当たり定員_地域密着型通所介護_【2021】</v>
      </c>
      <c r="AG196" s="1117" t="str">
        <f t="shared" si="28"/>
        <v/>
      </c>
      <c r="AP196" s="1117" t="str">
        <f t="shared" ref="AP196:AP259" si="30">IF(AN196=$O$3,AO196,"")</f>
        <v/>
      </c>
      <c r="AS196" s="1117" t="s">
        <v>81</v>
      </c>
    </row>
    <row r="197" spans="18:45" ht="25" x14ac:dyDescent="0.2">
      <c r="R197" s="1123">
        <v>194</v>
      </c>
      <c r="S197" s="1124" t="str">
        <f>IFERROR(INDEX('R4_raw'!$F$1:$BNW$115,115,MATCH(R197,'R4_raw'!$F$1:$BNW$1,0)),"-")</f>
        <v>要支援要介護者1人当たり定員_通所リハビリテーション_【2021】</v>
      </c>
      <c r="T197" s="1124" t="str">
        <f t="shared" si="29"/>
        <v>194　要支援要介護者1人当たり定員_通所リハビリテーション_【2021】</v>
      </c>
      <c r="AG197" s="1117" t="str">
        <f t="shared" si="28"/>
        <v/>
      </c>
      <c r="AP197" s="1117" t="str">
        <f t="shared" si="30"/>
        <v/>
      </c>
      <c r="AS197" s="1117" t="s">
        <v>81</v>
      </c>
    </row>
    <row r="198" spans="18:45" ht="25" x14ac:dyDescent="0.2">
      <c r="R198" s="1123">
        <v>195</v>
      </c>
      <c r="S198" s="1124" t="str">
        <f>IFERROR(INDEX('R4_raw'!$F$1:$BNW$115,115,MATCH(R198,'R4_raw'!$F$1:$BNW$1,0)),"-")</f>
        <v>要支援要介護者1人当たり定員_認知症対応型通所介護_【2021】</v>
      </c>
      <c r="T198" s="1124" t="str">
        <f t="shared" si="29"/>
        <v>195　要支援要介護者1人当たり定員_認知症対応型通所介護_【2021】</v>
      </c>
      <c r="AG198" s="1117" t="str">
        <f t="shared" si="28"/>
        <v/>
      </c>
      <c r="AP198" s="1117" t="str">
        <f t="shared" si="30"/>
        <v/>
      </c>
      <c r="AS198" s="1117" t="s">
        <v>81</v>
      </c>
    </row>
    <row r="199" spans="18:45" ht="25" x14ac:dyDescent="0.2">
      <c r="R199" s="1123">
        <v>196</v>
      </c>
      <c r="S199" s="1124" t="str">
        <f>IFERROR(INDEX('R4_raw'!$F$1:$BNW$115,115,MATCH(R199,'R4_raw'!$F$1:$BNW$1,0)),"-")</f>
        <v>要支援要介護者1人当たり定員_小規模多機能型居宅介護_宿泊_【2021】</v>
      </c>
      <c r="T199" s="1124" t="str">
        <f t="shared" si="29"/>
        <v>196　要支援要介護者1人当たり定員_小規模多機能型居宅介護_宿泊_【2021】</v>
      </c>
      <c r="AG199" s="1117" t="str">
        <f t="shared" si="28"/>
        <v/>
      </c>
      <c r="AP199" s="1117" t="str">
        <f t="shared" si="30"/>
        <v/>
      </c>
      <c r="AS199" s="1117" t="s">
        <v>81</v>
      </c>
    </row>
    <row r="200" spans="18:45" ht="25" x14ac:dyDescent="0.2">
      <c r="R200" s="1123">
        <v>197</v>
      </c>
      <c r="S200" s="1124" t="str">
        <f>IFERROR(INDEX('R4_raw'!$F$1:$BNW$115,115,MATCH(R200,'R4_raw'!$F$1:$BNW$1,0)),"-")</f>
        <v>要支援要介護者1人当たり定員_小規模多機能型居宅介護_通い_【2021】</v>
      </c>
      <c r="T200" s="1124" t="str">
        <f t="shared" si="29"/>
        <v>197　要支援要介護者1人当たり定員_小規模多機能型居宅介護_通い_【2021】</v>
      </c>
      <c r="AG200" s="1117" t="str">
        <f t="shared" si="28"/>
        <v/>
      </c>
      <c r="AP200" s="1117" t="str">
        <f t="shared" si="30"/>
        <v/>
      </c>
      <c r="AS200" s="1117" t="s">
        <v>81</v>
      </c>
    </row>
    <row r="201" spans="18:45" ht="25" x14ac:dyDescent="0.2">
      <c r="R201" s="1123">
        <v>198</v>
      </c>
      <c r="S201" s="1124" t="str">
        <f>IFERROR(INDEX('R4_raw'!$F$1:$BNW$115,115,MATCH(R201,'R4_raw'!$F$1:$BNW$1,0)),"-")</f>
        <v>要支援要介護者1人当たり定員_看護小規模多機能型居宅介護_宿泊_【2021】</v>
      </c>
      <c r="T201" s="1124" t="str">
        <f t="shared" si="29"/>
        <v>198　要支援要介護者1人当たり定員_看護小規模多機能型居宅介護_宿泊_【2021】</v>
      </c>
      <c r="AG201" s="1117" t="str">
        <f t="shared" si="28"/>
        <v/>
      </c>
      <c r="AP201" s="1117" t="str">
        <f t="shared" si="30"/>
        <v/>
      </c>
      <c r="AS201" s="1117" t="s">
        <v>81</v>
      </c>
    </row>
    <row r="202" spans="18:45" ht="25" x14ac:dyDescent="0.2">
      <c r="R202" s="1123">
        <v>199</v>
      </c>
      <c r="S202" s="1124" t="str">
        <f>IFERROR(INDEX('R4_raw'!$F$1:$BNW$115,115,MATCH(R202,'R4_raw'!$F$1:$BNW$1,0)),"-")</f>
        <v>要支援要介護者1人当たり定員_看護小規模多機能型居宅介護_通い_【2021】</v>
      </c>
      <c r="T202" s="1124" t="str">
        <f t="shared" si="29"/>
        <v>199　要支援要介護者1人当たり定員_看護小規模多機能型居宅介護_通い_【2021】</v>
      </c>
      <c r="AG202" s="1117" t="str">
        <f t="shared" si="28"/>
        <v/>
      </c>
      <c r="AP202" s="1117" t="str">
        <f t="shared" si="30"/>
        <v/>
      </c>
      <c r="AS202" s="1117" t="s">
        <v>81</v>
      </c>
    </row>
    <row r="203" spans="18:45" x14ac:dyDescent="0.2">
      <c r="R203" s="1123">
        <v>200</v>
      </c>
      <c r="S203" s="1124" t="str">
        <f>IFERROR(INDEX('R4_raw'!$F$1:$BNW$115,115,MATCH(R203,'R4_raw'!$F$1:$BNW$1,0)),"-")</f>
        <v>医師_人口10万対_【2020】</v>
      </c>
      <c r="T203" s="1124" t="str">
        <f t="shared" si="29"/>
        <v>200　医師_人口10万対_【2020】</v>
      </c>
      <c r="AG203" s="1117" t="str">
        <f t="shared" si="28"/>
        <v/>
      </c>
      <c r="AP203" s="1117" t="str">
        <f t="shared" si="30"/>
        <v/>
      </c>
      <c r="AS203" s="1117" t="s">
        <v>81</v>
      </c>
    </row>
    <row r="204" spans="18:45" x14ac:dyDescent="0.2">
      <c r="R204" s="1123">
        <v>201</v>
      </c>
      <c r="S204" s="1124" t="str">
        <f>IFERROR(INDEX('R4_raw'!$F$1:$BNW$115,115,MATCH(R204,'R4_raw'!$F$1:$BNW$1,0)),"-")</f>
        <v>歯科医師_人口10万対_【2020】</v>
      </c>
      <c r="T204" s="1124" t="str">
        <f t="shared" si="29"/>
        <v>201　歯科医師_人口10万対_【2020】</v>
      </c>
      <c r="AG204" s="1117" t="str">
        <f t="shared" si="28"/>
        <v/>
      </c>
      <c r="AP204" s="1117" t="str">
        <f t="shared" si="30"/>
        <v/>
      </c>
      <c r="AS204" s="1117" t="s">
        <v>81</v>
      </c>
    </row>
    <row r="205" spans="18:45" x14ac:dyDescent="0.2">
      <c r="R205" s="1123">
        <v>202</v>
      </c>
      <c r="S205" s="1124" t="str">
        <f>IFERROR(INDEX('R4_raw'!$F$1:$BNW$115,115,MATCH(R205,'R4_raw'!$F$1:$BNW$1,0)),"-")</f>
        <v>薬剤師_人口10万対_【2020】</v>
      </c>
      <c r="T205" s="1124" t="str">
        <f t="shared" si="29"/>
        <v>202　薬剤師_人口10万対_【2020】</v>
      </c>
      <c r="AG205" s="1117" t="str">
        <f t="shared" si="28"/>
        <v/>
      </c>
      <c r="AP205" s="1117" t="str">
        <f t="shared" si="30"/>
        <v/>
      </c>
      <c r="AS205" s="1117" t="s">
        <v>81</v>
      </c>
    </row>
    <row r="206" spans="18:45" x14ac:dyDescent="0.2">
      <c r="R206" s="1123">
        <v>203</v>
      </c>
      <c r="S206" s="1124" t="str">
        <f>IFERROR(INDEX('R4_raw'!$F$1:$BNW$115,115,MATCH(R206,'R4_raw'!$F$1:$BNW$1,0)),"-")</f>
        <v>保健師_人口10万対_【2020】</v>
      </c>
      <c r="T206" s="1124" t="str">
        <f t="shared" si="29"/>
        <v>203　保健師_人口10万対_【2020】</v>
      </c>
      <c r="AG206" s="1117" t="str">
        <f t="shared" si="28"/>
        <v/>
      </c>
      <c r="AP206" s="1117" t="str">
        <f t="shared" si="30"/>
        <v/>
      </c>
      <c r="AS206" s="1117" t="s">
        <v>81</v>
      </c>
    </row>
    <row r="207" spans="18:45" x14ac:dyDescent="0.2">
      <c r="R207" s="1123">
        <v>204</v>
      </c>
      <c r="S207" s="1124" t="str">
        <f>IFERROR(INDEX('R4_raw'!$F$1:$BNW$115,115,MATCH(R207,'R4_raw'!$F$1:$BNW$1,0)),"-")</f>
        <v>看護師_人口10万対_【2020】</v>
      </c>
      <c r="T207" s="1124" t="str">
        <f t="shared" si="29"/>
        <v>204　看護師_人口10万対_【2020】</v>
      </c>
      <c r="AG207" s="1117" t="str">
        <f t="shared" si="28"/>
        <v/>
      </c>
      <c r="AP207" s="1117" t="str">
        <f t="shared" si="30"/>
        <v/>
      </c>
      <c r="AS207" s="1117" t="s">
        <v>81</v>
      </c>
    </row>
    <row r="208" spans="18:45" x14ac:dyDescent="0.2">
      <c r="R208" s="1123">
        <v>205</v>
      </c>
      <c r="S208" s="1124" t="str">
        <f>IFERROR(INDEX('R4_raw'!$F$1:$BNW$115,115,MATCH(R208,'R4_raw'!$F$1:$BNW$1,0)),"-")</f>
        <v>準看護師_人口10万対_【2020】</v>
      </c>
      <c r="T208" s="1124" t="str">
        <f t="shared" si="29"/>
        <v>205　準看護師_人口10万対_【2020】</v>
      </c>
      <c r="AG208" s="1117" t="str">
        <f t="shared" si="28"/>
        <v/>
      </c>
      <c r="AP208" s="1117" t="str">
        <f t="shared" si="30"/>
        <v/>
      </c>
      <c r="AS208" s="1117" t="s">
        <v>81</v>
      </c>
    </row>
    <row r="209" spans="18:45" x14ac:dyDescent="0.2">
      <c r="R209" s="1123">
        <v>206</v>
      </c>
      <c r="S209" s="1124" t="str">
        <f>IFERROR(INDEX('R4_raw'!$F$1:$BNW$115,115,MATCH(R209,'R4_raw'!$F$1:$BNW$1,0)),"-")</f>
        <v>訪問看護 _人口1万対_【2019】</v>
      </c>
      <c r="T209" s="1124" t="str">
        <f t="shared" si="29"/>
        <v>206　訪問看護 _人口1万対_【2019】</v>
      </c>
      <c r="AG209" s="1117" t="str">
        <f t="shared" ref="AG209:AG272" si="31">IF(ISERROR(AD209),AA209+3,"")</f>
        <v/>
      </c>
      <c r="AP209" s="1117" t="str">
        <f t="shared" si="30"/>
        <v/>
      </c>
      <c r="AS209" s="1117" t="s">
        <v>81</v>
      </c>
    </row>
    <row r="210" spans="18:45" x14ac:dyDescent="0.2">
      <c r="R210" s="1123">
        <v>207</v>
      </c>
      <c r="S210" s="1124" t="str">
        <f>IFERROR(INDEX('R4_raw'!$F$1:$BNW$115,115,MATCH(R210,'R4_raw'!$F$1:$BNW$1,0)),"-")</f>
        <v>訪問保健師_人口1万対_【2019】</v>
      </c>
      <c r="T210" s="1124" t="str">
        <f t="shared" si="29"/>
        <v>207　訪問保健師_人口1万対_【2019】</v>
      </c>
      <c r="AG210" s="1117" t="str">
        <f t="shared" si="31"/>
        <v/>
      </c>
      <c r="AP210" s="1117" t="str">
        <f t="shared" si="30"/>
        <v/>
      </c>
      <c r="AS210" s="1117" t="s">
        <v>81</v>
      </c>
    </row>
    <row r="211" spans="18:45" x14ac:dyDescent="0.2">
      <c r="R211" s="1123">
        <v>208</v>
      </c>
      <c r="S211" s="1124" t="str">
        <f>IFERROR(INDEX('R4_raw'!$F$1:$BNW$115,115,MATCH(R211,'R4_raw'!$F$1:$BNW$1,0)),"-")</f>
        <v>訪問助産師_人口1万対_【2019】</v>
      </c>
      <c r="T211" s="1124" t="str">
        <f t="shared" si="29"/>
        <v>208　訪問助産師_人口1万対_【2019】</v>
      </c>
      <c r="AG211" s="1117" t="str">
        <f t="shared" si="31"/>
        <v/>
      </c>
      <c r="AP211" s="1117" t="str">
        <f t="shared" si="30"/>
        <v/>
      </c>
      <c r="AS211" s="1117" t="s">
        <v>81</v>
      </c>
    </row>
    <row r="212" spans="18:45" x14ac:dyDescent="0.2">
      <c r="R212" s="1123">
        <v>209</v>
      </c>
      <c r="S212" s="1124" t="str">
        <f>IFERROR(INDEX('R4_raw'!$F$1:$BNW$115,115,MATCH(R212,'R4_raw'!$F$1:$BNW$1,0)),"-")</f>
        <v>訪問看護師_人口1万対_【2019】</v>
      </c>
      <c r="T212" s="1124" t="str">
        <f t="shared" si="29"/>
        <v>209　訪問看護師_人口1万対_【2019】</v>
      </c>
      <c r="AG212" s="1117" t="str">
        <f t="shared" si="31"/>
        <v/>
      </c>
      <c r="AP212" s="1117" t="str">
        <f t="shared" si="30"/>
        <v/>
      </c>
      <c r="AS212" s="1117" t="s">
        <v>81</v>
      </c>
    </row>
    <row r="213" spans="18:45" x14ac:dyDescent="0.2">
      <c r="R213" s="1123">
        <v>210</v>
      </c>
      <c r="S213" s="1124" t="str">
        <f>IFERROR(INDEX('R4_raw'!$F$1:$BNW$115,115,MATCH(R213,'R4_raw'!$F$1:$BNW$1,0)),"-")</f>
        <v>訪問准看護師_人口1万対_【2019】</v>
      </c>
      <c r="T213" s="1124" t="str">
        <f t="shared" si="29"/>
        <v>210　訪問准看護師_人口1万対_【2019】</v>
      </c>
      <c r="AG213" s="1117" t="str">
        <f t="shared" si="31"/>
        <v/>
      </c>
      <c r="AP213" s="1117" t="str">
        <f t="shared" si="30"/>
        <v/>
      </c>
      <c r="AS213" s="1117" t="s">
        <v>81</v>
      </c>
    </row>
    <row r="214" spans="18:45" x14ac:dyDescent="0.2">
      <c r="R214" s="1123">
        <v>211</v>
      </c>
      <c r="S214" s="1124" t="str">
        <f>IFERROR(INDEX('R4_raw'!$F$1:$BNW$115,115,MATCH(R214,'R4_raw'!$F$1:$BNW$1,0)),"-")</f>
        <v>訪問理学療法士_人口1万対_【2019】</v>
      </c>
      <c r="T214" s="1124" t="str">
        <f t="shared" si="29"/>
        <v>211　訪問理学療法士_人口1万対_【2019】</v>
      </c>
      <c r="AG214" s="1117" t="str">
        <f t="shared" si="31"/>
        <v/>
      </c>
      <c r="AP214" s="1117" t="str">
        <f t="shared" si="30"/>
        <v/>
      </c>
      <c r="AS214" s="1117" t="s">
        <v>81</v>
      </c>
    </row>
    <row r="215" spans="18:45" x14ac:dyDescent="0.2">
      <c r="R215" s="1123">
        <v>212</v>
      </c>
      <c r="S215" s="1124" t="str">
        <f>IFERROR(INDEX('R4_raw'!$F$1:$BNW$115,115,MATCH(R215,'R4_raw'!$F$1:$BNW$1,0)),"-")</f>
        <v>訪問作業療法士_人口1万対_【2019】</v>
      </c>
      <c r="T215" s="1124" t="str">
        <f t="shared" si="29"/>
        <v>212　訪問作業療法士_人口1万対_【2019】</v>
      </c>
      <c r="AG215" s="1117" t="str">
        <f t="shared" si="31"/>
        <v/>
      </c>
      <c r="AP215" s="1117" t="str">
        <f t="shared" si="30"/>
        <v/>
      </c>
      <c r="AS215" s="1117" t="s">
        <v>81</v>
      </c>
    </row>
    <row r="216" spans="18:45" x14ac:dyDescent="0.2">
      <c r="R216" s="1123">
        <v>213</v>
      </c>
      <c r="S216" s="1124" t="str">
        <f>IFERROR(INDEX('R4_raw'!$F$1:$BNW$115,115,MATCH(R216,'R4_raw'!$F$1:$BNW$1,0)),"-")</f>
        <v>訪問言語聴覚士_人口1万対_【2019】</v>
      </c>
      <c r="T216" s="1124" t="str">
        <f t="shared" si="29"/>
        <v>213　訪問言語聴覚士_人口1万対_【2019】</v>
      </c>
      <c r="AG216" s="1117" t="str">
        <f t="shared" si="31"/>
        <v/>
      </c>
      <c r="AP216" s="1117" t="str">
        <f t="shared" si="30"/>
        <v/>
      </c>
      <c r="AS216" s="1117" t="s">
        <v>81</v>
      </c>
    </row>
    <row r="217" spans="18:45" x14ac:dyDescent="0.2">
      <c r="R217" s="1123">
        <v>214</v>
      </c>
      <c r="S217" s="1124" t="str">
        <f>IFERROR(INDEX('R4_raw'!$F$1:$BNW$115,115,MATCH(R217,'R4_raw'!$F$1:$BNW$1,0)),"-")</f>
        <v>訪問その他の職員_人口1万対_【2019】</v>
      </c>
      <c r="T217" s="1124" t="str">
        <f t="shared" si="29"/>
        <v>214　訪問その他の職員_人口1万対_【2019】</v>
      </c>
      <c r="AG217" s="1117" t="str">
        <f t="shared" si="31"/>
        <v/>
      </c>
      <c r="AP217" s="1117" t="str">
        <f t="shared" si="30"/>
        <v/>
      </c>
      <c r="AS217" s="1117" t="s">
        <v>81</v>
      </c>
    </row>
    <row r="218" spans="18:45" x14ac:dyDescent="0.2">
      <c r="R218" s="1123">
        <v>215</v>
      </c>
      <c r="S218" s="1124" t="str">
        <f>IFERROR(INDEX('R4_raw'!$F$1:$BNW$115,115,MATCH(R218,'R4_raw'!$F$1:$BNW$1,0)),"-")</f>
        <v>従事者数【認定者1万対】_訪問介護員_【2017】</v>
      </c>
      <c r="T218" s="1124" t="str">
        <f t="shared" si="29"/>
        <v>215　従事者数【認定者1万対】_訪問介護員_【2017】</v>
      </c>
      <c r="AG218" s="1117" t="str">
        <f t="shared" si="31"/>
        <v/>
      </c>
      <c r="AP218" s="1117" t="str">
        <f t="shared" si="30"/>
        <v/>
      </c>
      <c r="AS218" s="1117" t="s">
        <v>81</v>
      </c>
    </row>
    <row r="219" spans="18:45" x14ac:dyDescent="0.2">
      <c r="R219" s="1123">
        <v>216</v>
      </c>
      <c r="S219" s="1124" t="str">
        <f>IFERROR(INDEX('R4_raw'!$F$1:$BNW$115,115,MATCH(R219,'R4_raw'!$F$1:$BNW$1,0)),"-")</f>
        <v>従事者数【認定者1万対】_通所介護_【2017】</v>
      </c>
      <c r="T219" s="1124" t="str">
        <f t="shared" si="29"/>
        <v>216　従事者数【認定者1万対】_通所介護_【2017】</v>
      </c>
      <c r="AG219" s="1117" t="str">
        <f t="shared" si="31"/>
        <v/>
      </c>
      <c r="AP219" s="1117" t="str">
        <f t="shared" si="30"/>
        <v/>
      </c>
      <c r="AS219" s="1117" t="s">
        <v>81</v>
      </c>
    </row>
    <row r="220" spans="18:45" ht="25" x14ac:dyDescent="0.2">
      <c r="R220" s="1123">
        <v>217</v>
      </c>
      <c r="S220" s="1124" t="str">
        <f>IFERROR(INDEX('R4_raw'!$F$1:$BNW$115,115,MATCH(R220,'R4_raw'!$F$1:$BNW$1,0)),"-")</f>
        <v>従事者数【認定者1万対】_通所リハビリ_テション_介護老人保健施設_【2019】</v>
      </c>
      <c r="T220" s="1124" t="str">
        <f t="shared" si="29"/>
        <v>217　従事者数【認定者1万対】_通所リハビリ_テション_介護老人保健施設_【2019】</v>
      </c>
      <c r="AG220" s="1117" t="str">
        <f t="shared" si="31"/>
        <v/>
      </c>
      <c r="AP220" s="1117" t="str">
        <f t="shared" si="30"/>
        <v/>
      </c>
      <c r="AS220" s="1117" t="s">
        <v>81</v>
      </c>
    </row>
    <row r="221" spans="18:45" ht="25" x14ac:dyDescent="0.2">
      <c r="R221" s="1123">
        <v>218</v>
      </c>
      <c r="S221" s="1124" t="str">
        <f>IFERROR(INDEX('R4_raw'!$F$1:$BNW$115,115,MATCH(R221,'R4_raw'!$F$1:$BNW$1,0)),"-")</f>
        <v>従事者数【認定者1万対】_通所リハビリ_テション_医療施設_【2019】</v>
      </c>
      <c r="T221" s="1124" t="str">
        <f t="shared" si="29"/>
        <v>218　従事者数【認定者1万対】_通所リハビリ_テション_医療施設_【2019】</v>
      </c>
      <c r="AG221" s="1117" t="str">
        <f t="shared" si="31"/>
        <v/>
      </c>
      <c r="AP221" s="1117" t="str">
        <f t="shared" si="30"/>
        <v/>
      </c>
      <c r="AS221" s="1117" t="s">
        <v>81</v>
      </c>
    </row>
    <row r="222" spans="18:45" ht="25" x14ac:dyDescent="0.2">
      <c r="R222" s="1123">
        <v>219</v>
      </c>
      <c r="S222" s="1124" t="str">
        <f>IFERROR(INDEX('R4_raw'!$F$1:$BNW$115,115,MATCH(R222,'R4_raw'!$F$1:$BNW$1,0)),"-")</f>
        <v>従事者数【認定者1万対】_地域密着型介護老人福祉施設_【2019】</v>
      </c>
      <c r="T222" s="1124" t="str">
        <f t="shared" si="29"/>
        <v>219　従事者数【認定者1万対】_地域密着型介護老人福祉施設_【2019】</v>
      </c>
      <c r="AG222" s="1117" t="str">
        <f t="shared" si="31"/>
        <v/>
      </c>
      <c r="AP222" s="1117" t="str">
        <f t="shared" si="30"/>
        <v/>
      </c>
      <c r="AS222" s="1117" t="s">
        <v>81</v>
      </c>
    </row>
    <row r="223" spans="18:45" ht="25" x14ac:dyDescent="0.2">
      <c r="R223" s="1123">
        <v>220</v>
      </c>
      <c r="S223" s="1124" t="str">
        <f>IFERROR(INDEX('R4_raw'!$F$1:$BNW$115,115,MATCH(R223,'R4_raw'!$F$1:$BNW$1,0)),"-")</f>
        <v>従事者数【認定者1万対】_居宅介護支援_認定者1万対_【2017】</v>
      </c>
      <c r="T223" s="1124" t="str">
        <f t="shared" si="29"/>
        <v>220　従事者数【認定者1万対】_居宅介護支援_認定者1万対_【2017】</v>
      </c>
      <c r="AG223" s="1117" t="str">
        <f t="shared" si="31"/>
        <v/>
      </c>
      <c r="AP223" s="1117" t="str">
        <f t="shared" si="30"/>
        <v/>
      </c>
      <c r="AS223" s="1117" t="s">
        <v>81</v>
      </c>
    </row>
    <row r="224" spans="18:45" ht="25" x14ac:dyDescent="0.2">
      <c r="R224" s="1123">
        <v>221</v>
      </c>
      <c r="S224" s="1124" t="str">
        <f>IFERROR(INDEX('R4_raw'!$F$1:$BNW$115,115,MATCH(R224,'R4_raw'!$F$1:$BNW$1,0)),"-")</f>
        <v>従事者数【認定者1万対】_地域密着型通所介護_【2019】</v>
      </c>
      <c r="T224" s="1124" t="str">
        <f t="shared" si="29"/>
        <v>221　従事者数【認定者1万対】_地域密着型通所介護_【2019】</v>
      </c>
      <c r="AG224" s="1117" t="str">
        <f t="shared" si="31"/>
        <v/>
      </c>
      <c r="AP224" s="1117" t="str">
        <f t="shared" si="30"/>
        <v/>
      </c>
      <c r="AS224" s="1117" t="s">
        <v>81</v>
      </c>
    </row>
    <row r="225" spans="18:45" ht="25" x14ac:dyDescent="0.2">
      <c r="R225" s="1123">
        <v>222</v>
      </c>
      <c r="S225" s="1124" t="str">
        <f>IFERROR(INDEX('R4_raw'!$F$1:$BNW$115,115,MATCH(R225,'R4_raw'!$F$1:$BNW$1,0)),"-")</f>
        <v>地域づくり活動に参加意向のある高齢者の割合_元気_【2022】</v>
      </c>
      <c r="T225" s="1124" t="str">
        <f t="shared" si="29"/>
        <v>222　地域づくり活動に参加意向のある高齢者の割合_元気_【2022】</v>
      </c>
      <c r="AG225" s="1117" t="str">
        <f t="shared" si="31"/>
        <v/>
      </c>
      <c r="AP225" s="1117" t="str">
        <f t="shared" si="30"/>
        <v/>
      </c>
      <c r="AS225" s="1117" t="s">
        <v>81</v>
      </c>
    </row>
    <row r="226" spans="18:45" ht="25" x14ac:dyDescent="0.2">
      <c r="R226" s="1123">
        <v>223</v>
      </c>
      <c r="S226" s="1124" t="str">
        <f>IFERROR(INDEX('R4_raw'!$F$1:$BNW$115,115,MATCH(R226,'R4_raw'!$F$1:$BNW$1,0)),"-")</f>
        <v>地域づくり活動に参加意向のある高齢者の割合_居宅_【2022】</v>
      </c>
      <c r="T226" s="1124" t="str">
        <f t="shared" si="29"/>
        <v>223　地域づくり活動に参加意向のある高齢者の割合_居宅_【2022】</v>
      </c>
      <c r="AG226" s="1117" t="str">
        <f t="shared" si="31"/>
        <v/>
      </c>
      <c r="AP226" s="1117" t="str">
        <f t="shared" si="30"/>
        <v/>
      </c>
      <c r="AS226" s="1117" t="s">
        <v>81</v>
      </c>
    </row>
    <row r="227" spans="18:45" ht="25" x14ac:dyDescent="0.2">
      <c r="R227" s="1123">
        <v>224</v>
      </c>
      <c r="S227" s="1124" t="str">
        <f>IFERROR(INDEX('R4_raw'!$F$1:$BNW$115,115,MATCH(R227,'R4_raw'!$F$1:$BNW$1,0)),"-")</f>
        <v>地域づくり活動の運営意向のある高齢者の割合_元気_【2022】</v>
      </c>
      <c r="T227" s="1124" t="str">
        <f t="shared" si="29"/>
        <v>224　地域づくり活動の運営意向のある高齢者の割合_元気_【2022】</v>
      </c>
      <c r="AG227" s="1117" t="str">
        <f t="shared" si="31"/>
        <v/>
      </c>
      <c r="AP227" s="1117" t="str">
        <f t="shared" si="30"/>
        <v/>
      </c>
      <c r="AS227" s="1117" t="s">
        <v>81</v>
      </c>
    </row>
    <row r="228" spans="18:45" ht="25" x14ac:dyDescent="0.2">
      <c r="R228" s="1123">
        <v>225</v>
      </c>
      <c r="S228" s="1124" t="str">
        <f>IFERROR(INDEX('R4_raw'!$F$1:$BNW$115,115,MATCH(R228,'R4_raw'!$F$1:$BNW$1,0)),"-")</f>
        <v>地域づくり活動の運営意向のある高齢者の割合_居宅_【2022】</v>
      </c>
      <c r="T228" s="1124" t="str">
        <f t="shared" si="29"/>
        <v>225　地域づくり活動の運営意向のある高齢者の割合_居宅_【2022】</v>
      </c>
      <c r="AG228" s="1117" t="str">
        <f t="shared" si="31"/>
        <v/>
      </c>
      <c r="AP228" s="1117" t="str">
        <f t="shared" si="30"/>
        <v/>
      </c>
      <c r="AS228" s="1117" t="s">
        <v>81</v>
      </c>
    </row>
    <row r="229" spans="18:45" ht="25" x14ac:dyDescent="0.2">
      <c r="R229" s="1123">
        <v>226</v>
      </c>
      <c r="S229" s="1124" t="str">
        <f>IFERROR(INDEX('R4_raw'!$F$1:$BNW$115,115,MATCH(R229,'R4_raw'!$F$1:$BNW$1,0)),"-")</f>
        <v>生活支援サービスを利用している高齢者の割合_元気_【2022】</v>
      </c>
      <c r="T229" s="1124" t="str">
        <f t="shared" si="29"/>
        <v>226　生活支援サービスを利用している高齢者の割合_元気_【2022】</v>
      </c>
      <c r="AG229" s="1117" t="str">
        <f t="shared" si="31"/>
        <v/>
      </c>
      <c r="AP229" s="1117" t="str">
        <f t="shared" si="30"/>
        <v/>
      </c>
      <c r="AS229" s="1117" t="s">
        <v>81</v>
      </c>
    </row>
    <row r="230" spans="18:45" ht="25" x14ac:dyDescent="0.2">
      <c r="R230" s="1123">
        <v>227</v>
      </c>
      <c r="S230" s="1124" t="str">
        <f>IFERROR(INDEX('R4_raw'!$F$1:$BNW$115,115,MATCH(R230,'R4_raw'!$F$1:$BNW$1,0)),"-")</f>
        <v>生活支援サービスを利用している高齢者の割合_居宅_【2022】</v>
      </c>
      <c r="T230" s="1124" t="str">
        <f t="shared" si="29"/>
        <v>227　生活支援サービスを利用している高齢者の割合_居宅_【2022】</v>
      </c>
      <c r="AG230" s="1117" t="str">
        <f t="shared" si="31"/>
        <v/>
      </c>
      <c r="AP230" s="1117" t="str">
        <f t="shared" si="30"/>
        <v/>
      </c>
      <c r="AS230" s="1117" t="s">
        <v>81</v>
      </c>
    </row>
    <row r="231" spans="18:45" ht="25" x14ac:dyDescent="0.2">
      <c r="R231" s="1123">
        <v>228</v>
      </c>
      <c r="S231" s="1124" t="str">
        <f>IFERROR(INDEX('R4_raw'!$F$1:$BNW$115,115,MATCH(R231,'R4_raw'!$F$1:$BNW$1,0)),"-")</f>
        <v>今後_介護や高齢者に必要な施策_生活支援_元気_【2022】</v>
      </c>
      <c r="T231" s="1124" t="str">
        <f t="shared" si="29"/>
        <v>228　今後_介護や高齢者に必要な施策_生活支援_元気_【2022】</v>
      </c>
      <c r="AG231" s="1117" t="str">
        <f t="shared" si="31"/>
        <v/>
      </c>
      <c r="AP231" s="1117" t="str">
        <f t="shared" si="30"/>
        <v/>
      </c>
      <c r="AS231" s="1117" t="s">
        <v>81</v>
      </c>
    </row>
    <row r="232" spans="18:45" ht="25" x14ac:dyDescent="0.2">
      <c r="R232" s="1123">
        <v>229</v>
      </c>
      <c r="S232" s="1124" t="str">
        <f>IFERROR(INDEX('R4_raw'!$F$1:$BNW$115,115,MATCH(R232,'R4_raw'!$F$1:$BNW$1,0)),"-")</f>
        <v>今後_介護や高齢者に必要な施策_生活支援_居宅_【2022】</v>
      </c>
      <c r="T232" s="1124" t="str">
        <f t="shared" si="29"/>
        <v>229　今後_介護や高齢者に必要な施策_生活支援_居宅_【2022】</v>
      </c>
      <c r="AG232" s="1117" t="str">
        <f t="shared" si="31"/>
        <v/>
      </c>
      <c r="AP232" s="1117" t="str">
        <f t="shared" si="30"/>
        <v/>
      </c>
      <c r="AS232" s="1117" t="s">
        <v>81</v>
      </c>
    </row>
    <row r="233" spans="18:45" ht="25" x14ac:dyDescent="0.2">
      <c r="R233" s="1123">
        <v>230</v>
      </c>
      <c r="S233" s="1124" t="str">
        <f>IFERROR(INDEX('R4_raw'!$F$1:$BNW$115,115,MATCH(R233,'R4_raw'!$F$1:$BNW$1,0)),"-")</f>
        <v>今後_介護や高齢者に必要な施策_外出支援_元気_割合【2022】</v>
      </c>
      <c r="T233" s="1124" t="str">
        <f t="shared" si="29"/>
        <v>230　今後_介護や高齢者に必要な施策_外出支援_元気_割合【2022】</v>
      </c>
      <c r="AG233" s="1117" t="str">
        <f t="shared" si="31"/>
        <v/>
      </c>
      <c r="AP233" s="1117" t="str">
        <f t="shared" si="30"/>
        <v/>
      </c>
      <c r="AS233" s="1117" t="s">
        <v>81</v>
      </c>
    </row>
    <row r="234" spans="18:45" ht="25" x14ac:dyDescent="0.2">
      <c r="R234" s="1123">
        <v>231</v>
      </c>
      <c r="S234" s="1124" t="str">
        <f>IFERROR(INDEX('R4_raw'!$F$1:$BNW$115,115,MATCH(R234,'R4_raw'!$F$1:$BNW$1,0)),"-")</f>
        <v>今後_介護や高齢者に必要な施策_外出支援_居宅_【2022】</v>
      </c>
      <c r="T234" s="1124" t="str">
        <f t="shared" si="29"/>
        <v>231　今後_介護や高齢者に必要な施策_外出支援_居宅_【2022】</v>
      </c>
      <c r="AG234" s="1117" t="str">
        <f t="shared" si="31"/>
        <v/>
      </c>
      <c r="AP234" s="1117" t="str">
        <f t="shared" si="30"/>
        <v/>
      </c>
      <c r="AS234" s="1117" t="s">
        <v>81</v>
      </c>
    </row>
    <row r="235" spans="18:45" ht="25" x14ac:dyDescent="0.2">
      <c r="R235" s="1123">
        <v>232</v>
      </c>
      <c r="S235" s="1124" t="str">
        <f>IFERROR(INDEX('R4_raw'!$F$1:$BNW$115,115,MATCH(R235,'R4_raw'!$F$1:$BNW$1,0)),"-")</f>
        <v>認知症相談窓口を認知している高齢者の割合_元気_【2022】</v>
      </c>
      <c r="T235" s="1124" t="str">
        <f t="shared" si="29"/>
        <v>232　認知症相談窓口を認知している高齢者の割合_元気_【2022】</v>
      </c>
      <c r="AG235" s="1117" t="str">
        <f t="shared" si="31"/>
        <v/>
      </c>
      <c r="AP235" s="1117" t="str">
        <f t="shared" si="30"/>
        <v/>
      </c>
      <c r="AS235" s="1117" t="s">
        <v>81</v>
      </c>
    </row>
    <row r="236" spans="18:45" ht="25" x14ac:dyDescent="0.2">
      <c r="R236" s="1123">
        <v>233</v>
      </c>
      <c r="S236" s="1124" t="str">
        <f>IFERROR(INDEX('R4_raw'!$F$1:$BNW$115,115,MATCH(R236,'R4_raw'!$F$1:$BNW$1,0)),"-")</f>
        <v>認知症相談窓口を認知している高齢者の割合_居宅_【2022】</v>
      </c>
      <c r="T236" s="1124" t="str">
        <f t="shared" si="29"/>
        <v>233　認知症相談窓口を認知している高齢者の割合_居宅_【2022】</v>
      </c>
      <c r="AG236" s="1117" t="str">
        <f t="shared" si="31"/>
        <v/>
      </c>
      <c r="AP236" s="1117" t="str">
        <f t="shared" si="30"/>
        <v/>
      </c>
      <c r="AS236" s="1117" t="s">
        <v>81</v>
      </c>
    </row>
    <row r="237" spans="18:45" x14ac:dyDescent="0.2">
      <c r="R237" s="1123">
        <v>234</v>
      </c>
      <c r="S237" s="1124" t="str">
        <f>IFERROR(INDEX('R4_raw'!$F$1:$BNW$115,115,MATCH(R237,'R4_raw'!$F$1:$BNW$1,0)),"-")</f>
        <v>提供状況_各サービス合計得点_【2022】</v>
      </c>
      <c r="T237" s="1124" t="str">
        <f t="shared" si="29"/>
        <v>234　提供状況_各サービス合計得点_【2022】</v>
      </c>
      <c r="AG237" s="1117" t="str">
        <f t="shared" si="31"/>
        <v/>
      </c>
      <c r="AP237" s="1117" t="str">
        <f t="shared" si="30"/>
        <v/>
      </c>
      <c r="AS237" s="1117" t="s">
        <v>81</v>
      </c>
    </row>
    <row r="238" spans="18:45" ht="25" x14ac:dyDescent="0.2">
      <c r="R238" s="1123">
        <v>235</v>
      </c>
      <c r="S238" s="1124" t="str">
        <f>IFERROR(INDEX('R4_raw'!$F$1:$BNW$115,115,MATCH(R238,'R4_raw'!$F$1:$BNW$1,0)),"-")</f>
        <v>高齢者人口千人当たり団体数_配食サービス_【2022】</v>
      </c>
      <c r="T238" s="1124" t="str">
        <f t="shared" si="29"/>
        <v>235　高齢者人口千人当たり団体数_配食サービス_【2022】</v>
      </c>
      <c r="AG238" s="1117" t="str">
        <f t="shared" si="31"/>
        <v/>
      </c>
      <c r="AP238" s="1117" t="str">
        <f t="shared" si="30"/>
        <v/>
      </c>
      <c r="AS238" s="1117" t="s">
        <v>81</v>
      </c>
    </row>
    <row r="239" spans="18:45" ht="25" x14ac:dyDescent="0.2">
      <c r="R239" s="1123">
        <v>236</v>
      </c>
      <c r="S239" s="1124" t="str">
        <f>IFERROR(INDEX('R4_raw'!$F$1:$BNW$115,115,MATCH(R239,'R4_raw'!$F$1:$BNW$1,0)),"-")</f>
        <v>高齢者人口千人当たり団体数_食材配達サービス_【2022】</v>
      </c>
      <c r="T239" s="1124" t="str">
        <f t="shared" si="29"/>
        <v>236　高齢者人口千人当たり団体数_食材配達サービス_【2022】</v>
      </c>
      <c r="AG239" s="1117" t="str">
        <f t="shared" si="31"/>
        <v/>
      </c>
      <c r="AP239" s="1117" t="str">
        <f t="shared" si="30"/>
        <v/>
      </c>
      <c r="AS239" s="1117" t="s">
        <v>81</v>
      </c>
    </row>
    <row r="240" spans="18:45" ht="25" x14ac:dyDescent="0.2">
      <c r="R240" s="1123">
        <v>237</v>
      </c>
      <c r="S240" s="1124" t="str">
        <f>IFERROR(INDEX('R4_raw'!$F$1:$BNW$115,115,MATCH(R240,'R4_raw'!$F$1:$BNW$1,0)),"-")</f>
        <v>高齢者人口千人当たり団体数_移動販売サービス_【2022】</v>
      </c>
      <c r="T240" s="1124" t="str">
        <f t="shared" si="29"/>
        <v>237　高齢者人口千人当たり団体数_移動販売サービス_【2022】</v>
      </c>
      <c r="AG240" s="1117" t="str">
        <f t="shared" si="31"/>
        <v/>
      </c>
      <c r="AP240" s="1117" t="str">
        <f t="shared" si="30"/>
        <v/>
      </c>
      <c r="AS240" s="1117" t="s">
        <v>81</v>
      </c>
    </row>
    <row r="241" spans="18:45" ht="25" x14ac:dyDescent="0.2">
      <c r="R241" s="1123">
        <v>238</v>
      </c>
      <c r="S241" s="1124" t="str">
        <f>IFERROR(INDEX('R4_raw'!$F$1:$BNW$115,115,MATCH(R241,'R4_raw'!$F$1:$BNW$1,0)),"-")</f>
        <v>高齢者人口千人当たり団体数_訪問理美容サービス_【2022】</v>
      </c>
      <c r="T241" s="1124" t="str">
        <f t="shared" si="29"/>
        <v>238　高齢者人口千人当たり団体数_訪問理美容サービス_【2022】</v>
      </c>
      <c r="AG241" s="1117" t="str">
        <f t="shared" si="31"/>
        <v/>
      </c>
      <c r="AP241" s="1117" t="str">
        <f t="shared" si="30"/>
        <v/>
      </c>
      <c r="AS241" s="1117" t="s">
        <v>81</v>
      </c>
    </row>
    <row r="242" spans="18:45" x14ac:dyDescent="0.2">
      <c r="R242" s="1123">
        <v>239</v>
      </c>
      <c r="S242" s="1124" t="str">
        <f>IFERROR(INDEX('R4_raw'!$F$1:$BNW$115,115,MATCH(R242,'R4_raw'!$F$1:$BNW$1,0)),"-")</f>
        <v>高齢者人口千人当たり団体数_ゴミ出し支援_【2022】</v>
      </c>
      <c r="T242" s="1124" t="str">
        <f t="shared" si="29"/>
        <v>239　高齢者人口千人当たり団体数_ゴミ出し支援_【2022】</v>
      </c>
      <c r="AG242" s="1117" t="str">
        <f t="shared" si="31"/>
        <v/>
      </c>
      <c r="AP242" s="1117" t="str">
        <f t="shared" si="30"/>
        <v/>
      </c>
      <c r="AS242" s="1117" t="s">
        <v>81</v>
      </c>
    </row>
    <row r="243" spans="18:45" ht="25" x14ac:dyDescent="0.2">
      <c r="R243" s="1123">
        <v>240</v>
      </c>
      <c r="S243" s="1124" t="str">
        <f>IFERROR(INDEX('R4_raw'!$F$1:$BNW$115,115,MATCH(R243,'R4_raw'!$F$1:$BNW$1,0)),"-")</f>
        <v>高齢者人口千人当たり団体数_日常的な生活援助サービス_【2022】</v>
      </c>
      <c r="T243" s="1124" t="str">
        <f t="shared" si="29"/>
        <v>240　高齢者人口千人当たり団体数_日常的な生活援助サービス_【2022】</v>
      </c>
      <c r="AG243" s="1117" t="str">
        <f t="shared" si="31"/>
        <v/>
      </c>
      <c r="AP243" s="1117" t="str">
        <f t="shared" si="30"/>
        <v/>
      </c>
      <c r="AS243" s="1117" t="s">
        <v>81</v>
      </c>
    </row>
    <row r="244" spans="18:45" x14ac:dyDescent="0.2">
      <c r="R244" s="1123">
        <v>241</v>
      </c>
      <c r="S244" s="1124" t="str">
        <f>IFERROR(INDEX('R4_raw'!$F$1:$BNW$115,115,MATCH(R244,'R4_raw'!$F$1:$BNW$1,0)),"-")</f>
        <v>高齢者人口千人当たり団体数_移送支援_【2022】</v>
      </c>
      <c r="T244" s="1124" t="str">
        <f t="shared" si="29"/>
        <v>241　高齢者人口千人当たり団体数_移送支援_【2022】</v>
      </c>
      <c r="AG244" s="1117" t="str">
        <f t="shared" si="31"/>
        <v/>
      </c>
      <c r="AP244" s="1117" t="str">
        <f t="shared" si="30"/>
        <v/>
      </c>
      <c r="AS244" s="1117" t="s">
        <v>81</v>
      </c>
    </row>
    <row r="245" spans="18:45" ht="25" x14ac:dyDescent="0.2">
      <c r="R245" s="1123">
        <v>242</v>
      </c>
      <c r="S245" s="1124" t="str">
        <f>IFERROR(INDEX('R4_raw'!$F$1:$BNW$115,115,MATCH(R245,'R4_raw'!$F$1:$BNW$1,0)),"-")</f>
        <v>高齢者人口千人当たり団体数_訪問介護事業所による生活援助_【2022】</v>
      </c>
      <c r="T245" s="1124" t="str">
        <f t="shared" si="29"/>
        <v>242　高齢者人口千人当たり団体数_訪問介護事業所による生活援助_【2022】</v>
      </c>
      <c r="AG245" s="1117" t="str">
        <f t="shared" si="31"/>
        <v/>
      </c>
      <c r="AP245" s="1117" t="str">
        <f t="shared" si="30"/>
        <v/>
      </c>
      <c r="AS245" s="1117" t="s">
        <v>81</v>
      </c>
    </row>
    <row r="246" spans="18:45" ht="25" x14ac:dyDescent="0.2">
      <c r="R246" s="1123">
        <v>243</v>
      </c>
      <c r="S246" s="1124" t="str">
        <f>IFERROR(INDEX('R4_raw'!$F$1:$BNW$115,115,MATCH(R246,'R4_raw'!$F$1:$BNW$1,0)),"-")</f>
        <v>高齢者人口千人当たり団体数_NPO_民間事業者による掃除・洗濯等の生活支援サービス_【2022】</v>
      </c>
      <c r="T246" s="1124" t="str">
        <f t="shared" si="29"/>
        <v>243　高齢者人口千人当たり団体数_NPO_民間事業者による掃除・洗濯等の生活支援サービス_【2022】</v>
      </c>
      <c r="AG246" s="1117" t="str">
        <f t="shared" si="31"/>
        <v/>
      </c>
      <c r="AP246" s="1117" t="str">
        <f t="shared" si="30"/>
        <v/>
      </c>
      <c r="AS246" s="1117" t="s">
        <v>81</v>
      </c>
    </row>
    <row r="247" spans="18:45" ht="25" x14ac:dyDescent="0.2">
      <c r="R247" s="1123">
        <v>244</v>
      </c>
      <c r="S247" s="1124" t="str">
        <f>IFERROR(INDEX('R4_raw'!$F$1:$BNW$115,115,MATCH(R247,'R4_raw'!$F$1:$BNW$1,0)),"-")</f>
        <v>高齢者人口千人当たり団体数_住民ボランティア団体によるゴミ出し等の生活支援サービス_【2022】</v>
      </c>
      <c r="T247" s="1124" t="str">
        <f t="shared" si="29"/>
        <v>244　高齢者人口千人当たり団体数_住民ボランティア団体によるゴミ出し等の生活支援サービス_【2022】</v>
      </c>
      <c r="AG247" s="1117" t="str">
        <f t="shared" si="31"/>
        <v/>
      </c>
      <c r="AP247" s="1117" t="str">
        <f t="shared" si="30"/>
        <v/>
      </c>
      <c r="AS247" s="1117" t="s">
        <v>81</v>
      </c>
    </row>
    <row r="248" spans="18:45" ht="25" x14ac:dyDescent="0.2">
      <c r="R248" s="1123">
        <v>245</v>
      </c>
      <c r="S248" s="1124" t="str">
        <f>IFERROR(INDEX('R4_raw'!$F$1:$BNW$115,115,MATCH(R248,'R4_raw'!$F$1:$BNW$1,0)),"-")</f>
        <v>高齢者人口千人当たり_市町村の働きかけや支援によって_提供が始まった生活支援サービスの数_【2022】</v>
      </c>
      <c r="T248" s="1124" t="str">
        <f t="shared" si="29"/>
        <v>245　高齢者人口千人当たり_市町村の働きかけや支援によって_提供が始まった生活支援サービスの数_【2022】</v>
      </c>
      <c r="AG248" s="1117" t="str">
        <f t="shared" si="31"/>
        <v/>
      </c>
      <c r="AP248" s="1117" t="str">
        <f t="shared" si="30"/>
        <v/>
      </c>
      <c r="AS248" s="1117" t="s">
        <v>81</v>
      </c>
    </row>
    <row r="249" spans="18:45" ht="25" x14ac:dyDescent="0.2">
      <c r="R249" s="1123">
        <v>246</v>
      </c>
      <c r="S249" s="1124" t="str">
        <f>IFERROR(INDEX('R4_raw'!$F$1:$BNW$115,115,MATCH(R249,'R4_raw'!$F$1:$BNW$1,0)),"-")</f>
        <v>生活支援サービス増加のための働きかけの状況_合計得点_【2022】</v>
      </c>
      <c r="T249" s="1124" t="str">
        <f t="shared" si="29"/>
        <v>246　生活支援サービス増加のための働きかけの状況_合計得点_【2022】</v>
      </c>
      <c r="AG249" s="1117" t="str">
        <f t="shared" si="31"/>
        <v/>
      </c>
      <c r="AP249" s="1117" t="str">
        <f t="shared" si="30"/>
        <v/>
      </c>
      <c r="AS249" s="1117" t="s">
        <v>81</v>
      </c>
    </row>
    <row r="250" spans="18:45" ht="25" x14ac:dyDescent="0.2">
      <c r="R250" s="1123">
        <v>247</v>
      </c>
      <c r="S250" s="1124" t="str">
        <f>IFERROR(INDEX('R4_raw'!$F$1:$BNW$115,115,MATCH(R250,'R4_raw'!$F$1:$BNW$1,0)),"-")</f>
        <v>高齢者の移動に関する支援の実施状況_合計得点【2022】</v>
      </c>
      <c r="T250" s="1124" t="str">
        <f t="shared" si="29"/>
        <v>247　高齢者の移動に関する支援の実施状況_合計得点【2022】</v>
      </c>
      <c r="AG250" s="1117" t="str">
        <f t="shared" si="31"/>
        <v/>
      </c>
      <c r="AP250" s="1117" t="str">
        <f t="shared" si="30"/>
        <v/>
      </c>
      <c r="AS250" s="1117" t="s">
        <v>81</v>
      </c>
    </row>
    <row r="251" spans="18:45" ht="25" x14ac:dyDescent="0.2">
      <c r="R251" s="1123">
        <v>248</v>
      </c>
      <c r="S251" s="1124" t="str">
        <f>IFERROR(INDEX('R4_raw'!$F$1:$BNW$115,115,MATCH(R251,'R4_raw'!$F$1:$BNW$1,0)),"-")</f>
        <v>生活支援コーディネーターに対して市町村としての支援の実施状況_合計得点【2022】</v>
      </c>
      <c r="T251" s="1124" t="str">
        <f t="shared" si="29"/>
        <v>248　生活支援コーディネーターに対して市町村としての支援の実施状況_合計得点【2022】</v>
      </c>
      <c r="AG251" s="1117" t="str">
        <f t="shared" si="31"/>
        <v/>
      </c>
      <c r="AP251" s="1117" t="str">
        <f t="shared" si="30"/>
        <v/>
      </c>
      <c r="AS251" s="1117" t="s">
        <v>81</v>
      </c>
    </row>
    <row r="252" spans="18:45" x14ac:dyDescent="0.2">
      <c r="R252" s="1123">
        <v>249</v>
      </c>
      <c r="S252" s="1124" t="str">
        <f>IFERROR(INDEX('R4_raw'!$F$1:$BNW$115,115,MATCH(R252,'R4_raw'!$F$1:$BNW$1,0)),"-")</f>
        <v>総人口に占めるメイトとサポーターメイトの割合_【2022】</v>
      </c>
      <c r="T252" s="1124" t="str">
        <f t="shared" si="29"/>
        <v>249　総人口に占めるメイトとサポーターメイトの割合_【2022】</v>
      </c>
      <c r="AG252" s="1117" t="str">
        <f t="shared" si="31"/>
        <v/>
      </c>
      <c r="AP252" s="1117" t="str">
        <f t="shared" si="30"/>
        <v/>
      </c>
      <c r="AS252" s="1117" t="s">
        <v>81</v>
      </c>
    </row>
    <row r="253" spans="18:45" x14ac:dyDescent="0.2">
      <c r="R253" s="1123">
        <v>250</v>
      </c>
      <c r="S253" s="1124" t="str">
        <f>IFERROR(INDEX('R4_raw'!$F$1:$BNW$115,115,MATCH(R253,'R4_raw'!$F$1:$BNW$1,0)),"-")</f>
        <v>メイト+サポーター1人当たり担当高齢者人口【2022】</v>
      </c>
      <c r="T253" s="1124" t="str">
        <f t="shared" si="29"/>
        <v>250　メイト+サポーター1人当たり担当高齢者人口【2022】</v>
      </c>
      <c r="AG253" s="1117" t="str">
        <f t="shared" si="31"/>
        <v/>
      </c>
      <c r="AP253" s="1117" t="str">
        <f t="shared" si="30"/>
        <v/>
      </c>
      <c r="AS253" s="1117" t="s">
        <v>81</v>
      </c>
    </row>
    <row r="254" spans="18:45" ht="25" x14ac:dyDescent="0.2">
      <c r="R254" s="1123">
        <v>251</v>
      </c>
      <c r="S254" s="1124" t="str">
        <f>IFERROR(INDEX('R4_raw'!$F$1:$BNW$115,115,MATCH(R254,'R4_raw'!$F$1:$BNW$1,0)),"-")</f>
        <v>総人口10,000人当たりの認知症サポーター養成講座開催回数【2022】</v>
      </c>
      <c r="T254" s="1124" t="str">
        <f t="shared" ref="T254:T317" si="32">IF(S254="-","-",R254&amp;"　"&amp;S254)</f>
        <v>251　総人口10,000人当たりの認知症サポーター養成講座開催回数【2022】</v>
      </c>
      <c r="AG254" s="1117" t="str">
        <f t="shared" si="31"/>
        <v/>
      </c>
      <c r="AP254" s="1117" t="str">
        <f t="shared" si="30"/>
        <v/>
      </c>
      <c r="AS254" s="1117" t="s">
        <v>81</v>
      </c>
    </row>
    <row r="255" spans="18:45" ht="25" x14ac:dyDescent="0.2">
      <c r="R255" s="1123">
        <v>252</v>
      </c>
      <c r="S255" s="1124" t="str">
        <f>IFERROR(INDEX('R4_raw'!$F$1:$BNW$115,115,MATCH(R255,'R4_raw'!$F$1:$BNW$1,0)),"-")</f>
        <v>高齢者1000人あたり認知症初期集中支援チーム対応件数【2022】</v>
      </c>
      <c r="T255" s="1124" t="str">
        <f t="shared" si="32"/>
        <v>252　高齢者1000人あたり認知症初期集中支援チーム対応件数【2022】</v>
      </c>
      <c r="AG255" s="1117" t="str">
        <f t="shared" si="31"/>
        <v/>
      </c>
      <c r="AP255" s="1117" t="str">
        <f t="shared" si="30"/>
        <v/>
      </c>
      <c r="AS255" s="1117" t="s">
        <v>81</v>
      </c>
    </row>
    <row r="256" spans="18:45" x14ac:dyDescent="0.2">
      <c r="R256" s="1123">
        <v>253</v>
      </c>
      <c r="S256" s="1124" t="str">
        <f>IFERROR(INDEX('R4_raw'!$F$1:$BNW$115,115,MATCH(R256,'R4_raw'!$F$1:$BNW$1,0)),"-")</f>
        <v>高齢者1000人あたり認知症サポート医数【2022】</v>
      </c>
      <c r="T256" s="1124" t="str">
        <f t="shared" si="32"/>
        <v>253　高齢者1000人あたり認知症サポート医数【2022】</v>
      </c>
      <c r="AG256" s="1117" t="str">
        <f t="shared" si="31"/>
        <v/>
      </c>
      <c r="AP256" s="1117" t="str">
        <f t="shared" si="30"/>
        <v/>
      </c>
      <c r="AS256" s="1117" t="s">
        <v>81</v>
      </c>
    </row>
    <row r="257" spans="18:45" ht="25" x14ac:dyDescent="0.2">
      <c r="R257" s="1123">
        <v>254</v>
      </c>
      <c r="S257" s="1124" t="str">
        <f>IFERROR(INDEX('R4_raw'!$F$1:$BNW$115,115,MATCH(R257,'R4_raw'!$F$1:$BNW$1,0)),"-")</f>
        <v>高齢者1000人あたり認知症地域支援推進員数【2022】</v>
      </c>
      <c r="T257" s="1124" t="str">
        <f t="shared" si="32"/>
        <v>254　高齢者1000人あたり認知症地域支援推進員数【2022】</v>
      </c>
      <c r="AG257" s="1117" t="str">
        <f t="shared" si="31"/>
        <v/>
      </c>
      <c r="AP257" s="1117" t="str">
        <f t="shared" si="30"/>
        <v/>
      </c>
      <c r="AS257" s="1117" t="s">
        <v>81</v>
      </c>
    </row>
    <row r="258" spans="18:45" x14ac:dyDescent="0.2">
      <c r="R258" s="1123">
        <v>255</v>
      </c>
      <c r="S258" s="1124" t="str">
        <f>IFERROR(INDEX('R4_raw'!$F$1:$BNW$115,115,MATCH(R258,'R4_raw'!$F$1:$BNW$1,0)),"-")</f>
        <v>高齢者1000人あたり認知症カフェ箇所数【2022】</v>
      </c>
      <c r="T258" s="1124" t="str">
        <f t="shared" si="32"/>
        <v>255　高齢者1000人あたり認知症カフェ箇所数【2022】</v>
      </c>
      <c r="AG258" s="1117" t="str">
        <f t="shared" si="31"/>
        <v/>
      </c>
      <c r="AP258" s="1117" t="str">
        <f t="shared" si="30"/>
        <v/>
      </c>
      <c r="AS258" s="1117" t="s">
        <v>81</v>
      </c>
    </row>
    <row r="259" spans="18:45" ht="25" x14ac:dyDescent="0.2">
      <c r="R259" s="1123">
        <v>256</v>
      </c>
      <c r="S259" s="1124" t="str">
        <f>IFERROR(INDEX('R4_raw'!$F$1:$BNW$115,115,MATCH(R259,'R4_raw'!$F$1:$BNW$1,0)),"-")</f>
        <v>認知症サポーターを活用した地域支援体制の構築及び社会参加支援の実施状況_合計得点【2022】</v>
      </c>
      <c r="T259" s="1124" t="str">
        <f t="shared" si="32"/>
        <v>256　認知症サポーターを活用した地域支援体制の構築及び社会参加支援の実施状況_合計得点【2022】</v>
      </c>
      <c r="AG259" s="1117" t="str">
        <f t="shared" si="31"/>
        <v/>
      </c>
      <c r="AP259" s="1117" t="str">
        <f t="shared" si="30"/>
        <v/>
      </c>
      <c r="AS259" s="1117" t="s">
        <v>81</v>
      </c>
    </row>
    <row r="260" spans="18:45" ht="37.5" x14ac:dyDescent="0.2">
      <c r="R260" s="1123">
        <v>257</v>
      </c>
      <c r="S260" s="1124" t="str">
        <f>IFERROR(INDEX('R4_raw'!$F$1:$BNW$115,115,MATCH(R260,'R4_raw'!$F$1:$BNW$1,0)),"-")</f>
        <v>地域における認知症高齢者支援の取組や認知症の理解促進に向けた普及啓発活動の実施状況_合計得点【2022】</v>
      </c>
      <c r="T260" s="1124" t="str">
        <f t="shared" si="32"/>
        <v>257　地域における認知症高齢者支援の取組や認知症の理解促進に向けた普及啓発活動の実施状況_合計得点【2022】</v>
      </c>
      <c r="AG260" s="1117" t="str">
        <f t="shared" si="31"/>
        <v/>
      </c>
      <c r="AP260" s="1117" t="str">
        <f t="shared" ref="AP260:AP323" si="33">IF(AN260=$O$3,AO260,"")</f>
        <v/>
      </c>
      <c r="AS260" s="1117" t="s">
        <v>81</v>
      </c>
    </row>
    <row r="261" spans="18:45" ht="25" x14ac:dyDescent="0.2">
      <c r="R261" s="1123">
        <v>258</v>
      </c>
      <c r="S261" s="1124" t="str">
        <f>IFERROR(INDEX('R4_raw'!$F$1:$BNW$115,115,MATCH(R261,'R4_raw'!$F$1:$BNW$1,0)),"-")</f>
        <v>生活支援コーディネーター_年間従事時間_高齢者人口100人当たり_専従_【2021】</v>
      </c>
      <c r="T261" s="1124" t="str">
        <f t="shared" si="32"/>
        <v>258　生活支援コーディネーター_年間従事時間_高齢者人口100人当たり_専従_【2021】</v>
      </c>
      <c r="AG261" s="1117" t="str">
        <f t="shared" si="31"/>
        <v/>
      </c>
      <c r="AP261" s="1117" t="str">
        <f t="shared" si="33"/>
        <v/>
      </c>
      <c r="AS261" s="1117" t="s">
        <v>81</v>
      </c>
    </row>
    <row r="262" spans="18:45" ht="25" x14ac:dyDescent="0.2">
      <c r="R262" s="1123">
        <v>259</v>
      </c>
      <c r="S262" s="1124" t="str">
        <f>IFERROR(INDEX('R4_raw'!$F$1:$BNW$115,115,MATCH(R262,'R4_raw'!$F$1:$BNW$1,0)),"-")</f>
        <v>生活支援コーディネーター_年間従事時間_高齢者人口100人当たり_兼務_【2021】</v>
      </c>
      <c r="T262" s="1124" t="str">
        <f t="shared" si="32"/>
        <v>259　生活支援コーディネーター_年間従事時間_高齢者人口100人当たり_兼務_【2021】</v>
      </c>
      <c r="AG262" s="1117" t="str">
        <f t="shared" si="31"/>
        <v/>
      </c>
      <c r="AP262" s="1117" t="str">
        <f t="shared" si="33"/>
        <v/>
      </c>
      <c r="AS262" s="1117" t="s">
        <v>81</v>
      </c>
    </row>
    <row r="263" spans="18:45" ht="37.5" x14ac:dyDescent="0.2">
      <c r="R263" s="1123">
        <v>260</v>
      </c>
      <c r="S263" s="1124" t="str">
        <f>IFERROR(INDEX('R4_raw'!$F$1:$BNW$115,115,MATCH(R263,'R4_raw'!$F$1:$BNW$1,0)),"-")</f>
        <v>生活支援コーディネーター_生活コーディネーターの年間従事時間_高齢者人口100人当たり_専務・兼務の計_【2021】</v>
      </c>
      <c r="T263" s="1124" t="str">
        <f t="shared" si="32"/>
        <v>260　生活支援コーディネーター_生活コーディネーターの年間従事時間_高齢者人口100人当たり_専務・兼務の計_【2021】</v>
      </c>
      <c r="AG263" s="1117" t="str">
        <f t="shared" si="31"/>
        <v/>
      </c>
      <c r="AP263" s="1117" t="str">
        <f t="shared" si="33"/>
        <v/>
      </c>
      <c r="AS263" s="1117" t="s">
        <v>81</v>
      </c>
    </row>
    <row r="264" spans="18:45" ht="25" x14ac:dyDescent="0.2">
      <c r="R264" s="1123">
        <v>261</v>
      </c>
      <c r="S264" s="1124" t="str">
        <f>IFERROR(INDEX('R4_raw'!$F$1:$BNW$115,115,MATCH(R264,'R4_raw'!$F$1:$BNW$1,0)),"-")</f>
        <v>在宅での要介護認定者に占める特養入所希望者【2022】</v>
      </c>
      <c r="T264" s="1124" t="str">
        <f t="shared" si="32"/>
        <v>261　在宅での要介護認定者に占める特養入所希望者【2022】</v>
      </c>
      <c r="AG264" s="1117" t="str">
        <f t="shared" si="31"/>
        <v/>
      </c>
      <c r="AP264" s="1117" t="str">
        <f t="shared" si="33"/>
        <v/>
      </c>
      <c r="AS264" s="1117" t="s">
        <v>81</v>
      </c>
    </row>
    <row r="265" spans="18:45" ht="25" x14ac:dyDescent="0.2">
      <c r="R265" s="1123">
        <v>262</v>
      </c>
      <c r="S265" s="1124" t="str">
        <f>IFERROR(INDEX('R4_raw'!$F$1:$BNW$115,115,MATCH(R265,'R4_raw'!$F$1:$BNW$1,0)),"-")</f>
        <v>在宅生活から特養への申込者の平均要介護度_【2022】</v>
      </c>
      <c r="T265" s="1124" t="str">
        <f t="shared" si="32"/>
        <v>262　在宅生活から特養への申込者の平均要介護度_【2022】</v>
      </c>
      <c r="AG265" s="1117" t="str">
        <f t="shared" si="31"/>
        <v/>
      </c>
      <c r="AP265" s="1117" t="str">
        <f t="shared" si="33"/>
        <v/>
      </c>
      <c r="AS265" s="1117" t="s">
        <v>81</v>
      </c>
    </row>
    <row r="266" spans="18:45" x14ac:dyDescent="0.2">
      <c r="R266" s="1123">
        <v>263</v>
      </c>
      <c r="S266" s="1124" t="str">
        <f>IFERROR(INDEX('R4_raw'!$F$1:$BNW$115,115,MATCH(R266,'R4_raw'!$F$1:$BNW$1,0)),"-")</f>
        <v>在宅生活する要介護者の平均要介護度【2022】</v>
      </c>
      <c r="T266" s="1124" t="str">
        <f t="shared" si="32"/>
        <v>263　在宅生活する要介護者の平均要介護度【2022】</v>
      </c>
      <c r="AG266" s="1117" t="str">
        <f t="shared" si="31"/>
        <v/>
      </c>
      <c r="AP266" s="1117" t="str">
        <f t="shared" si="33"/>
        <v/>
      </c>
      <c r="AS266" s="1117" t="s">
        <v>81</v>
      </c>
    </row>
    <row r="267" spans="18:45" ht="25" x14ac:dyDescent="0.2">
      <c r="R267" s="1123">
        <v>264</v>
      </c>
      <c r="S267" s="1124" t="str">
        <f>IFERROR(INDEX('R4_raw'!$F$1:$BNW$115,115,MATCH(R267,'R4_raw'!$F$1:$BNW$1,0)),"-")</f>
        <v>元高齢者_施設入所を希望する理由が「住まいの構造」のみの割合_【2022】</v>
      </c>
      <c r="T267" s="1124" t="str">
        <f t="shared" si="32"/>
        <v>264　元高齢者_施設入所を希望する理由が「住まいの構造」のみの割合_【2022】</v>
      </c>
      <c r="AG267" s="1117" t="str">
        <f t="shared" si="31"/>
        <v/>
      </c>
      <c r="AP267" s="1117" t="str">
        <f t="shared" si="33"/>
        <v/>
      </c>
      <c r="AS267" s="1117" t="s">
        <v>81</v>
      </c>
    </row>
    <row r="268" spans="18:45" ht="25" x14ac:dyDescent="0.2">
      <c r="R268" s="1123">
        <v>265</v>
      </c>
      <c r="S268" s="1124" t="str">
        <f>IFERROR(INDEX('R4_raw'!$F$1:$BNW$115,115,MATCH(R268,'R4_raw'!$F$1:$BNW$1,0)),"-")</f>
        <v>居宅要支援者施設入所を希望する理由が「住まいの構造」のみの割合_【2022】</v>
      </c>
      <c r="T268" s="1124" t="str">
        <f t="shared" si="32"/>
        <v>265　居宅要支援者施設入所を希望する理由が「住まいの構造」のみの割合_【2022】</v>
      </c>
      <c r="AG268" s="1117" t="str">
        <f t="shared" si="31"/>
        <v/>
      </c>
      <c r="AP268" s="1117" t="str">
        <f t="shared" si="33"/>
        <v/>
      </c>
      <c r="AS268" s="1117" t="s">
        <v>81</v>
      </c>
    </row>
    <row r="269" spans="18:45" ht="25" x14ac:dyDescent="0.2">
      <c r="R269" s="1123">
        <v>266</v>
      </c>
      <c r="S269" s="1124" t="str">
        <f>IFERROR(INDEX('R4_raw'!$F$1:$BNW$115,115,MATCH(R269,'R4_raw'!$F$1:$BNW$1,0)),"-")</f>
        <v>介護老人福祉施設の新規入所者の入所申込から入所までが1年以上の割合_【2022】</v>
      </c>
      <c r="T269" s="1124" t="str">
        <f t="shared" si="32"/>
        <v>266　介護老人福祉施設の新規入所者の入所申込から入所までが1年以上の割合_【2022】</v>
      </c>
      <c r="AG269" s="1117" t="str">
        <f t="shared" si="31"/>
        <v/>
      </c>
      <c r="AP269" s="1117" t="str">
        <f t="shared" si="33"/>
        <v/>
      </c>
      <c r="AS269" s="1117" t="s">
        <v>81</v>
      </c>
    </row>
    <row r="270" spans="18:45" x14ac:dyDescent="0.2">
      <c r="R270" s="1123">
        <v>267</v>
      </c>
      <c r="S270" s="1124" t="str">
        <f>IFERROR(INDEX('R4_raw'!$F$1:$BNW$115,115,MATCH(R270,'R4_raw'!$F$1:$BNW$1,0)),"-")</f>
        <v>公営住宅のバリアフリー化率_県営住宅除く_【2022】</v>
      </c>
      <c r="T270" s="1124" t="str">
        <f t="shared" si="32"/>
        <v>267　公営住宅のバリアフリー化率_県営住宅除く_【2022】</v>
      </c>
      <c r="AG270" s="1117" t="str">
        <f t="shared" si="31"/>
        <v/>
      </c>
      <c r="AP270" s="1117" t="str">
        <f t="shared" si="33"/>
        <v/>
      </c>
      <c r="AS270" s="1117" t="s">
        <v>81</v>
      </c>
    </row>
    <row r="271" spans="18:45" ht="25" x14ac:dyDescent="0.2">
      <c r="R271" s="1123">
        <v>268</v>
      </c>
      <c r="S271" s="1124" t="str">
        <f>IFERROR(INDEX('R4_raw'!$F$1:$BNW$115,115,MATCH(R271,'R4_raw'!$F$1:$BNW$1,0)),"-")</f>
        <v>介護保険の住宅改修給付月額_第1号被保険者1人あたり_【2022】</v>
      </c>
      <c r="T271" s="1124" t="str">
        <f t="shared" si="32"/>
        <v>268　介護保険の住宅改修給付月額_第1号被保険者1人あたり_【2022】</v>
      </c>
      <c r="AG271" s="1117" t="str">
        <f t="shared" si="31"/>
        <v/>
      </c>
      <c r="AP271" s="1117" t="str">
        <f t="shared" si="33"/>
        <v/>
      </c>
      <c r="AS271" s="1117" t="s">
        <v>81</v>
      </c>
    </row>
    <row r="272" spans="18:45" x14ac:dyDescent="0.2">
      <c r="R272" s="1123">
        <v>269</v>
      </c>
      <c r="S272" s="1124" t="str">
        <f>IFERROR(INDEX('R4_raw'!$F$1:$BNW$115,115,MATCH(R272,'R4_raw'!$F$1:$BNW$1,0)),"-")</f>
        <v>高齢者世帯の自宅のバリアフリー化率_【2018】</v>
      </c>
      <c r="T272" s="1124" t="str">
        <f t="shared" si="32"/>
        <v>269　高齢者世帯の自宅のバリアフリー化率_【2018】</v>
      </c>
      <c r="AG272" s="1117" t="str">
        <f t="shared" si="31"/>
        <v/>
      </c>
      <c r="AP272" s="1117" t="str">
        <f t="shared" si="33"/>
        <v/>
      </c>
      <c r="AS272" s="1117" t="s">
        <v>81</v>
      </c>
    </row>
    <row r="273" spans="18:45" ht="25" x14ac:dyDescent="0.2">
      <c r="R273" s="1123">
        <v>270</v>
      </c>
      <c r="S273" s="1124" t="str">
        <f>IFERROR(INDEX('R4_raw'!$F$1:$BNW$115,115,MATCH(R273,'R4_raw'!$F$1:$BNW$1,0)),"-")</f>
        <v>_65歳以上の世帯員がいる住宅の_2014年以降における耐震改修率_【2018】</v>
      </c>
      <c r="T273" s="1124" t="str">
        <f t="shared" si="32"/>
        <v>270　_65歳以上の世帯員がいる住宅の_2014年以降における耐震改修率_【2018】</v>
      </c>
      <c r="AG273" s="1117" t="str">
        <f t="shared" ref="AG273:AG336" si="34">IF(ISERROR(AD273),AA273+3,"")</f>
        <v/>
      </c>
      <c r="AP273" s="1117" t="str">
        <f t="shared" si="33"/>
        <v/>
      </c>
      <c r="AS273" s="1117" t="s">
        <v>81</v>
      </c>
    </row>
    <row r="274" spans="18:45" ht="25" x14ac:dyDescent="0.2">
      <c r="R274" s="1123">
        <v>271</v>
      </c>
      <c r="S274" s="1124" t="str">
        <f>IFERROR(INDEX('R4_raw'!$F$1:$BNW$115,115,MATCH(R274,'R4_raw'!$F$1:$BNW$1,0)),"-")</f>
        <v>福祉用具貸与や住宅改修の利用に関し_リハビリテーション専門職等が関与する仕組みの有無_合計得点【2022】</v>
      </c>
      <c r="T274" s="1124" t="str">
        <f t="shared" si="32"/>
        <v>271　福祉用具貸与や住宅改修の利用に関し_リハビリテーション専門職等が関与する仕組みの有無_合計得点【2022】</v>
      </c>
      <c r="AG274" s="1117" t="str">
        <f t="shared" si="34"/>
        <v/>
      </c>
      <c r="AP274" s="1117" t="str">
        <f t="shared" si="33"/>
        <v/>
      </c>
      <c r="AS274" s="1117" t="s">
        <v>81</v>
      </c>
    </row>
    <row r="275" spans="18:45" ht="25" x14ac:dyDescent="0.2">
      <c r="R275" s="1123">
        <v>272</v>
      </c>
      <c r="S275" s="1124" t="str">
        <f>IFERROR(INDEX('R4_raw'!$F$1:$BNW$115,115,MATCH(R275,'R4_raw'!$F$1:$BNW$1,0)),"-")</f>
        <v>まいさぽ新規相談件数に占める住宅支援事例割合_【2017】</v>
      </c>
      <c r="T275" s="1124" t="str">
        <f t="shared" si="32"/>
        <v>272　まいさぽ新規相談件数に占める住宅支援事例割合_【2017】</v>
      </c>
      <c r="AG275" s="1117" t="str">
        <f t="shared" si="34"/>
        <v/>
      </c>
      <c r="AP275" s="1117" t="str">
        <f t="shared" si="33"/>
        <v/>
      </c>
      <c r="AS275" s="1117" t="s">
        <v>81</v>
      </c>
    </row>
    <row r="276" spans="18:45" ht="25" x14ac:dyDescent="0.2">
      <c r="R276" s="1123">
        <v>273</v>
      </c>
      <c r="S276" s="1124" t="str">
        <f>IFERROR(INDEX('R4_raw'!$F$1:$BNW$115,115,MATCH(R276,'R4_raw'!$F$1:$BNW$1,0)),"-")</f>
        <v>入居保証契約件数_65歳以上高齢者人口千人あたり_【2022】</v>
      </c>
      <c r="T276" s="1124" t="str">
        <f t="shared" si="32"/>
        <v>273　入居保証契約件数_65歳以上高齢者人口千人あたり_【2022】</v>
      </c>
      <c r="AG276" s="1117" t="str">
        <f t="shared" si="34"/>
        <v/>
      </c>
      <c r="AP276" s="1117" t="str">
        <f t="shared" si="33"/>
        <v/>
      </c>
      <c r="AS276" s="1117" t="s">
        <v>81</v>
      </c>
    </row>
    <row r="277" spans="18:45" ht="25" x14ac:dyDescent="0.2">
      <c r="R277" s="1123">
        <v>274</v>
      </c>
      <c r="S277" s="1124" t="str">
        <f>IFERROR(INDEX('R4_raw'!$F$1:$BNW$115,115,MATCH(R277,'R4_raw'!$F$1:$BNW$1,0)),"-")</f>
        <v>有料老人ホームやサービス付き高齢者向け住宅において_必要な指導の実施状況_合計得点【2022】</v>
      </c>
      <c r="T277" s="1124" t="str">
        <f t="shared" si="32"/>
        <v>274　有料老人ホームやサービス付き高齢者向け住宅において_必要な指導の実施状況_合計得点【2022】</v>
      </c>
      <c r="AG277" s="1117" t="str">
        <f t="shared" si="34"/>
        <v/>
      </c>
      <c r="AP277" s="1117" t="str">
        <f t="shared" si="33"/>
        <v/>
      </c>
      <c r="AS277" s="1117" t="s">
        <v>81</v>
      </c>
    </row>
    <row r="278" spans="18:45" ht="25" x14ac:dyDescent="0.2">
      <c r="R278" s="1123">
        <v>275</v>
      </c>
      <c r="S278" s="1124" t="str">
        <f>IFERROR(INDEX('R4_raw'!$F$1:$BNW$115,115,MATCH(R278,'R4_raw'!$F$1:$BNW$1,0)),"-")</f>
        <v>介護老人福祉施設_【人口１０万対】サービス提供事業所数_【2021】</v>
      </c>
      <c r="T278" s="1124" t="str">
        <f t="shared" si="32"/>
        <v>275　介護老人福祉施設_【人口１０万対】サービス提供事業所数_【2021】</v>
      </c>
      <c r="AG278" s="1117" t="str">
        <f t="shared" si="34"/>
        <v/>
      </c>
      <c r="AP278" s="1117" t="str">
        <f t="shared" si="33"/>
        <v/>
      </c>
      <c r="AS278" s="1117" t="s">
        <v>81</v>
      </c>
    </row>
    <row r="279" spans="18:45" ht="25" x14ac:dyDescent="0.2">
      <c r="R279" s="1123">
        <v>276</v>
      </c>
      <c r="S279" s="1124" t="str">
        <f>IFERROR(INDEX('R4_raw'!$F$1:$BNW$115,115,MATCH(R279,'R4_raw'!$F$1:$BNW$1,0)),"-")</f>
        <v>介護老人保健施設_【人口１０万対】_【人口１０万対】サービス提供事業所数_【2021】</v>
      </c>
      <c r="T279" s="1124" t="str">
        <f t="shared" si="32"/>
        <v>276　介護老人保健施設_【人口１０万対】_【人口１０万対】サービス提供事業所数_【2021】</v>
      </c>
      <c r="AG279" s="1117" t="str">
        <f t="shared" si="34"/>
        <v/>
      </c>
      <c r="AP279" s="1117" t="str">
        <f t="shared" si="33"/>
        <v/>
      </c>
      <c r="AS279" s="1117" t="s">
        <v>81</v>
      </c>
    </row>
    <row r="280" spans="18:45" ht="25" x14ac:dyDescent="0.2">
      <c r="R280" s="1123">
        <v>277</v>
      </c>
      <c r="S280" s="1124" t="str">
        <f>IFERROR(INDEX('R4_raw'!$F$1:$BNW$115,115,MATCH(R280,'R4_raw'!$F$1:$BNW$1,0)),"-")</f>
        <v>介護療養型医療施設_【人口１０万対】サービス提供事業所数_【2021】</v>
      </c>
      <c r="T280" s="1124" t="str">
        <f t="shared" si="32"/>
        <v>277　介護療養型医療施設_【人口１０万対】サービス提供事業所数_【2021】</v>
      </c>
      <c r="AG280" s="1117" t="str">
        <f t="shared" si="34"/>
        <v/>
      </c>
      <c r="AP280" s="1117" t="str">
        <f t="shared" si="33"/>
        <v/>
      </c>
      <c r="AS280" s="1117" t="s">
        <v>81</v>
      </c>
    </row>
    <row r="281" spans="18:45" ht="25" x14ac:dyDescent="0.2">
      <c r="R281" s="1123">
        <v>278</v>
      </c>
      <c r="S281" s="1124" t="str">
        <f>IFERROR(INDEX('R4_raw'!$F$1:$BNW$115,115,MATCH(R281,'R4_raw'!$F$1:$BNW$1,0)),"-")</f>
        <v>地域密着型介護老人福祉施設入所者生活介護_【人口１０万対】_【2021】</v>
      </c>
      <c r="T281" s="1124" t="str">
        <f t="shared" si="32"/>
        <v>278　地域密着型介護老人福祉施設入所者生活介護_【人口１０万対】_【2021】</v>
      </c>
      <c r="AG281" s="1117" t="str">
        <f t="shared" si="34"/>
        <v/>
      </c>
      <c r="AP281" s="1117" t="str">
        <f t="shared" si="33"/>
        <v/>
      </c>
      <c r="AS281" s="1117" t="s">
        <v>81</v>
      </c>
    </row>
    <row r="282" spans="18:45" ht="25" x14ac:dyDescent="0.2">
      <c r="R282" s="1123">
        <v>279</v>
      </c>
      <c r="S282" s="1124" t="str">
        <f>IFERROR(INDEX('R4_raw'!$F$1:$BNW$115,115,MATCH(R282,'R4_raw'!$F$1:$BNW$1,0)),"-")</f>
        <v>介護医療院_【人口１０万対】サービス提供事業所数_【2021】</v>
      </c>
      <c r="T282" s="1124" t="str">
        <f t="shared" si="32"/>
        <v>279　介護医療院_【人口１０万対】サービス提供事業所数_【2021】</v>
      </c>
      <c r="AG282" s="1117" t="str">
        <f t="shared" si="34"/>
        <v/>
      </c>
      <c r="AP282" s="1117" t="str">
        <f t="shared" si="33"/>
        <v/>
      </c>
      <c r="AS282" s="1117" t="s">
        <v>81</v>
      </c>
    </row>
    <row r="283" spans="18:45" ht="25" x14ac:dyDescent="0.2">
      <c r="R283" s="1123">
        <v>280</v>
      </c>
      <c r="S283" s="1124" t="str">
        <f>IFERROR(INDEX('R4_raw'!$F$1:$BNW$115,115,MATCH(R283,'R4_raw'!$F$1:$BNW$1,0)),"-")</f>
        <v>特定施設入居者生活介護_【人口１０万対】サービス提供事業所数_【2021】</v>
      </c>
      <c r="T283" s="1124" t="str">
        <f t="shared" si="32"/>
        <v>280　特定施設入居者生活介護_【人口１０万対】サービス提供事業所数_【2021】</v>
      </c>
      <c r="AG283" s="1117" t="str">
        <f t="shared" si="34"/>
        <v/>
      </c>
      <c r="AP283" s="1117" t="str">
        <f t="shared" si="33"/>
        <v/>
      </c>
      <c r="AS283" s="1117" t="s">
        <v>81</v>
      </c>
    </row>
    <row r="284" spans="18:45" ht="25" x14ac:dyDescent="0.2">
      <c r="R284" s="1123">
        <v>281</v>
      </c>
      <c r="S284" s="1124" t="str">
        <f>IFERROR(INDEX('R4_raw'!$F$1:$BNW$115,115,MATCH(R284,'R4_raw'!$F$1:$BNW$1,0)),"-")</f>
        <v>地域密着型特定施設入居者生活介護_【人口１０万対】サービス提供事業所数_【2021】</v>
      </c>
      <c r="T284" s="1124" t="str">
        <f t="shared" si="32"/>
        <v>281　地域密着型特定施設入居者生活介護_【人口１０万対】サービス提供事業所数_【2021】</v>
      </c>
      <c r="AG284" s="1117" t="str">
        <f t="shared" si="34"/>
        <v/>
      </c>
      <c r="AP284" s="1117" t="str">
        <f t="shared" si="33"/>
        <v/>
      </c>
      <c r="AS284" s="1117" t="s">
        <v>81</v>
      </c>
    </row>
    <row r="285" spans="18:45" ht="25" x14ac:dyDescent="0.2">
      <c r="R285" s="1123">
        <v>282</v>
      </c>
      <c r="S285" s="1124" t="str">
        <f>IFERROR(INDEX('R4_raw'!$F$1:$BNW$115,115,MATCH(R285,'R4_raw'!$F$1:$BNW$1,0)),"-")</f>
        <v>認知症対応型共同生活介護_【人口１０万対】サービス提供事業所数_【2021】</v>
      </c>
      <c r="T285" s="1124" t="str">
        <f t="shared" si="32"/>
        <v>282　認知症対応型共同生活介護_【人口１０万対】サービス提供事業所数_【2021】</v>
      </c>
      <c r="AG285" s="1117" t="str">
        <f t="shared" si="34"/>
        <v/>
      </c>
      <c r="AP285" s="1117" t="str">
        <f t="shared" si="33"/>
        <v/>
      </c>
      <c r="AS285" s="1117" t="s">
        <v>81</v>
      </c>
    </row>
    <row r="286" spans="18:45" ht="25" x14ac:dyDescent="0.2">
      <c r="R286" s="1123">
        <v>283</v>
      </c>
      <c r="S286" s="1124" t="str">
        <f>IFERROR(INDEX('R4_raw'!$F$1:$BNW$115,115,MATCH(R286,'R4_raw'!$F$1:$BNW$1,0)),"-")</f>
        <v>介護老人福祉施設_要支援・要介護者1人あたり定員_【2021】</v>
      </c>
      <c r="T286" s="1124" t="str">
        <f t="shared" si="32"/>
        <v>283　介護老人福祉施設_要支援・要介護者1人あたり定員_【2021】</v>
      </c>
      <c r="AG286" s="1117" t="str">
        <f t="shared" si="34"/>
        <v/>
      </c>
      <c r="AP286" s="1117" t="str">
        <f t="shared" si="33"/>
        <v/>
      </c>
      <c r="AS286" s="1117" t="s">
        <v>81</v>
      </c>
    </row>
    <row r="287" spans="18:45" ht="25" x14ac:dyDescent="0.2">
      <c r="R287" s="1123">
        <v>284</v>
      </c>
      <c r="S287" s="1124" t="str">
        <f>IFERROR(INDEX('R4_raw'!$F$1:$BNW$115,115,MATCH(R287,'R4_raw'!$F$1:$BNW$1,0)),"-")</f>
        <v>介護老人保健施設_要支援・要介護者1人あたり定員_【2021】</v>
      </c>
      <c r="T287" s="1124" t="str">
        <f t="shared" si="32"/>
        <v>284　介護老人保健施設_要支援・要介護者1人あたり定員_【2021】</v>
      </c>
      <c r="AG287" s="1117" t="str">
        <f t="shared" si="34"/>
        <v/>
      </c>
      <c r="AP287" s="1117" t="str">
        <f t="shared" si="33"/>
        <v/>
      </c>
      <c r="AS287" s="1117" t="s">
        <v>81</v>
      </c>
    </row>
    <row r="288" spans="18:45" ht="25" x14ac:dyDescent="0.2">
      <c r="R288" s="1123">
        <v>285</v>
      </c>
      <c r="S288" s="1124" t="str">
        <f>IFERROR(INDEX('R4_raw'!$F$1:$BNW$115,115,MATCH(R288,'R4_raw'!$F$1:$BNW$1,0)),"-")</f>
        <v>介護療養型医療施設_要支援・要介護者1人あたり定員_【2021】</v>
      </c>
      <c r="T288" s="1124" t="str">
        <f t="shared" si="32"/>
        <v>285　介護療養型医療施設_要支援・要介護者1人あたり定員_【2021】</v>
      </c>
      <c r="AG288" s="1117" t="str">
        <f t="shared" si="34"/>
        <v/>
      </c>
      <c r="AP288" s="1117" t="str">
        <f t="shared" si="33"/>
        <v/>
      </c>
      <c r="AS288" s="1117" t="s">
        <v>81</v>
      </c>
    </row>
    <row r="289" spans="18:45" ht="25" x14ac:dyDescent="0.2">
      <c r="R289" s="1123">
        <v>286</v>
      </c>
      <c r="S289" s="1124" t="str">
        <f>IFERROR(INDEX('R4_raw'!$F$1:$BNW$115,115,MATCH(R289,'R4_raw'!$F$1:$BNW$1,0)),"-")</f>
        <v>地域密着型介護老人福祉施設入所者生活介護_要支援・要介護者1人あたり定員_【2021】</v>
      </c>
      <c r="T289" s="1124" t="str">
        <f t="shared" si="32"/>
        <v>286　地域密着型介護老人福祉施設入所者生活介護_要支援・要介護者1人あたり定員_【2021】</v>
      </c>
      <c r="AG289" s="1117" t="str">
        <f t="shared" si="34"/>
        <v/>
      </c>
      <c r="AP289" s="1117" t="str">
        <f t="shared" si="33"/>
        <v/>
      </c>
      <c r="AS289" s="1117" t="s">
        <v>81</v>
      </c>
    </row>
    <row r="290" spans="18:45" ht="25" x14ac:dyDescent="0.2">
      <c r="R290" s="1123">
        <v>287</v>
      </c>
      <c r="S290" s="1124" t="str">
        <f>IFERROR(INDEX('R4_raw'!$F$1:$BNW$115,115,MATCH(R290,'R4_raw'!$F$1:$BNW$1,0)),"-")</f>
        <v>施設サービス_要支援・要介護者1人あたり定員_【2021】</v>
      </c>
      <c r="T290" s="1124" t="str">
        <f t="shared" si="32"/>
        <v>287　施設サービス_要支援・要介護者1人あたり定員_【2021】</v>
      </c>
      <c r="AG290" s="1117" t="str">
        <f t="shared" si="34"/>
        <v/>
      </c>
      <c r="AP290" s="1117" t="str">
        <f t="shared" si="33"/>
        <v/>
      </c>
      <c r="AS290" s="1117" t="s">
        <v>81</v>
      </c>
    </row>
    <row r="291" spans="18:45" ht="25" x14ac:dyDescent="0.2">
      <c r="R291" s="1123">
        <v>288</v>
      </c>
      <c r="S291" s="1124" t="str">
        <f>IFERROR(INDEX('R4_raw'!$F$1:$BNW$115,115,MATCH(R291,'R4_raw'!$F$1:$BNW$1,0)),"-")</f>
        <v>特定施設入居者生活介護_要支援・要介護者1人あたり定員_【2021】</v>
      </c>
      <c r="T291" s="1124" t="str">
        <f t="shared" si="32"/>
        <v>288　特定施設入居者生活介護_要支援・要介護者1人あたり定員_【2021】</v>
      </c>
      <c r="AG291" s="1117" t="str">
        <f t="shared" si="34"/>
        <v/>
      </c>
      <c r="AP291" s="1117" t="str">
        <f t="shared" si="33"/>
        <v/>
      </c>
      <c r="AS291" s="1117" t="s">
        <v>81</v>
      </c>
    </row>
    <row r="292" spans="18:45" ht="25" x14ac:dyDescent="0.2">
      <c r="R292" s="1123">
        <v>289</v>
      </c>
      <c r="S292" s="1124" t="str">
        <f>IFERROR(INDEX('R4_raw'!$F$1:$BNW$115,115,MATCH(R292,'R4_raw'!$F$1:$BNW$1,0)),"-")</f>
        <v>認知症対応型共同生活介護_要支援・要介護者1人あたり定員_【2021】</v>
      </c>
      <c r="T292" s="1124" t="str">
        <f t="shared" si="32"/>
        <v>289　認知症対応型共同生活介護_要支援・要介護者1人あたり定員_【2021】</v>
      </c>
      <c r="AG292" s="1117" t="str">
        <f t="shared" si="34"/>
        <v/>
      </c>
      <c r="AP292" s="1117" t="str">
        <f t="shared" si="33"/>
        <v/>
      </c>
      <c r="AS292" s="1117" t="s">
        <v>81</v>
      </c>
    </row>
    <row r="293" spans="18:45" ht="25" x14ac:dyDescent="0.2">
      <c r="R293" s="1123">
        <v>290</v>
      </c>
      <c r="S293" s="1124" t="str">
        <f>IFERROR(INDEX('R4_raw'!$F$1:$BNW$115,115,MATCH(R293,'R4_raw'!$F$1:$BNW$1,0)),"-")</f>
        <v>地域密着型特定居住系入居者生活介護_要支援・要介護者1人あたり定員_【2021】</v>
      </c>
      <c r="T293" s="1124" t="str">
        <f t="shared" si="32"/>
        <v>290　地域密着型特定居住系入居者生活介護_要支援・要介護者1人あたり定員_【2021】</v>
      </c>
      <c r="AG293" s="1117" t="str">
        <f t="shared" si="34"/>
        <v/>
      </c>
      <c r="AP293" s="1117" t="str">
        <f t="shared" si="33"/>
        <v/>
      </c>
      <c r="AS293" s="1117" t="s">
        <v>81</v>
      </c>
    </row>
    <row r="294" spans="18:45" ht="25" x14ac:dyDescent="0.2">
      <c r="R294" s="1123">
        <v>291</v>
      </c>
      <c r="S294" s="1124" t="str">
        <f>IFERROR(INDEX('R4_raw'!$F$1:$BNW$115,115,MATCH(R294,'R4_raw'!$F$1:$BNW$1,0)),"-")</f>
        <v>居住系サービス_要支援・要介護者1人あたり定員_【2021】</v>
      </c>
      <c r="T294" s="1124" t="str">
        <f t="shared" si="32"/>
        <v>291　居住系サービス_要支援・要介護者1人あたり定員_【2021】</v>
      </c>
      <c r="AG294" s="1117" t="str">
        <f t="shared" si="34"/>
        <v/>
      </c>
      <c r="AP294" s="1117" t="str">
        <f t="shared" si="33"/>
        <v/>
      </c>
      <c r="AS294" s="1117" t="s">
        <v>81</v>
      </c>
    </row>
    <row r="295" spans="18:45" ht="25" x14ac:dyDescent="0.2">
      <c r="R295" s="1123">
        <v>292</v>
      </c>
      <c r="S295" s="1124" t="str">
        <f>IFERROR(INDEX('R4_raw'!$F$1:$BNW$115,115,MATCH(R295,'R4_raw'!$F$1:$BNW$1,0)),"-")</f>
        <v>居宅要支援者利用している介護保険サービスの満足度の割合_【2022】</v>
      </c>
      <c r="T295" s="1124" t="str">
        <f t="shared" si="32"/>
        <v>292　居宅要支援者利用している介護保険サービスの満足度の割合_【2022】</v>
      </c>
      <c r="AG295" s="1117" t="str">
        <f t="shared" si="34"/>
        <v/>
      </c>
      <c r="AP295" s="1117" t="str">
        <f t="shared" si="33"/>
        <v/>
      </c>
      <c r="AS295" s="1117" t="s">
        <v>81</v>
      </c>
    </row>
    <row r="296" spans="18:45" ht="25" x14ac:dyDescent="0.2">
      <c r="R296" s="1123">
        <v>293</v>
      </c>
      <c r="S296" s="1124" t="str">
        <f>IFERROR(INDEX('R4_raw'!$F$1:$BNW$115,115,MATCH(R296,'R4_raw'!$F$1:$BNW$1,0)),"-")</f>
        <v>居宅要支援者介護保険制度に対する評価する割合_【2022】</v>
      </c>
      <c r="T296" s="1124" t="str">
        <f t="shared" si="32"/>
        <v>293　居宅要支援者介護保険制度に対する評価する割合_【2022】</v>
      </c>
      <c r="AG296" s="1117" t="str">
        <f t="shared" si="34"/>
        <v/>
      </c>
      <c r="AP296" s="1117" t="str">
        <f t="shared" si="33"/>
        <v/>
      </c>
      <c r="AS296" s="1117" t="s">
        <v>81</v>
      </c>
    </row>
    <row r="297" spans="18:45" ht="25" x14ac:dyDescent="0.2">
      <c r="R297" s="1123">
        <v>294</v>
      </c>
      <c r="S297" s="1124" t="str">
        <f>IFERROR(INDEX('R4_raw'!$F$1:$BNW$115,115,MATCH(R297,'R4_raw'!$F$1:$BNW$1,0)),"-")</f>
        <v>自立支援、重度化防止等に資する施策の見直し状況_合計得点【2022】</v>
      </c>
      <c r="T297" s="1124" t="str">
        <f t="shared" si="32"/>
        <v>294　自立支援、重度化防止等に資する施策の見直し状況_合計得点【2022】</v>
      </c>
      <c r="AG297" s="1117" t="str">
        <f t="shared" si="34"/>
        <v/>
      </c>
      <c r="AP297" s="1117" t="str">
        <f t="shared" si="33"/>
        <v/>
      </c>
      <c r="AS297" s="1117" t="s">
        <v>81</v>
      </c>
    </row>
    <row r="298" spans="18:45" ht="25" x14ac:dyDescent="0.2">
      <c r="R298" s="1123">
        <v>295</v>
      </c>
      <c r="S298" s="1124" t="str">
        <f>IFERROR(INDEX('R4_raw'!$F$1:$BNW$115,115,MATCH(R298,'R4_raw'!$F$1:$BNW$1,0)),"-")</f>
        <v>介護支援専門員に対する保険者の基本方針の伝達状況_合計得点【2022】</v>
      </c>
      <c r="T298" s="1124" t="str">
        <f t="shared" si="32"/>
        <v>295　介護支援専門員に対する保険者の基本方針の伝達状況_合計得点【2022】</v>
      </c>
      <c r="AG298" s="1117" t="str">
        <f t="shared" si="34"/>
        <v/>
      </c>
      <c r="AP298" s="1117" t="str">
        <f t="shared" si="33"/>
        <v/>
      </c>
      <c r="AS298" s="1117" t="s">
        <v>81</v>
      </c>
    </row>
    <row r="299" spans="18:45" ht="25" x14ac:dyDescent="0.2">
      <c r="R299" s="1123">
        <v>296</v>
      </c>
      <c r="S299" s="1124" t="str">
        <f>IFERROR(INDEX('R4_raw'!$F$1:$BNW$115,115,MATCH(R299,'R4_raw'!$F$1:$BNW$1,0)),"-")</f>
        <v>自立支援・重度化防止に取り組む介護サービス事業所に対するインセンティブの付与_合計得点【2022】</v>
      </c>
      <c r="T299" s="1124" t="str">
        <f t="shared" si="32"/>
        <v>296　自立支援・重度化防止に取り組む介護サービス事業所に対するインセンティブの付与_合計得点【2022】</v>
      </c>
      <c r="AG299" s="1117" t="str">
        <f t="shared" si="34"/>
        <v/>
      </c>
      <c r="AP299" s="1117" t="str">
        <f t="shared" si="33"/>
        <v/>
      </c>
      <c r="AS299" s="1117" t="s">
        <v>81</v>
      </c>
    </row>
    <row r="300" spans="18:45" ht="25" x14ac:dyDescent="0.2">
      <c r="R300" s="1123">
        <v>297</v>
      </c>
      <c r="S300" s="1124" t="str">
        <f>IFERROR(INDEX('R4_raw'!$F$1:$BNW$115,115,MATCH(R300,'R4_raw'!$F$1:$BNW$1,0)),"-")</f>
        <v>当該地域の介護保険事業の特徴の把握状況_合計得点【2022】</v>
      </c>
      <c r="T300" s="1124" t="str">
        <f t="shared" si="32"/>
        <v>297　当該地域の介護保険事業の特徴の把握状況_合計得点【2022】</v>
      </c>
      <c r="AG300" s="1117" t="str">
        <f t="shared" si="34"/>
        <v/>
      </c>
      <c r="AP300" s="1117" t="str">
        <f t="shared" si="33"/>
        <v/>
      </c>
      <c r="AS300" s="1117" t="s">
        <v>81</v>
      </c>
    </row>
    <row r="301" spans="18:45" ht="25" x14ac:dyDescent="0.2">
      <c r="R301" s="1123">
        <v>298</v>
      </c>
      <c r="S301" s="1124" t="str">
        <f>IFERROR(INDEX('R4_raw'!$F$1:$BNW$115,115,MATCH(R301,'R4_raw'!$F$1:$BNW$1,0)),"-")</f>
        <v>当該地域と他地域を比較の上、介護給付の適正化の方策を策定・実施状況_合計得点【2022】</v>
      </c>
      <c r="T301" s="1124" t="str">
        <f t="shared" si="32"/>
        <v>298　当該地域と他地域を比較の上、介護給付の適正化の方策を策定・実施状況_合計得点【2022】</v>
      </c>
      <c r="AG301" s="1117" t="str">
        <f t="shared" si="34"/>
        <v/>
      </c>
      <c r="AP301" s="1117" t="str">
        <f t="shared" si="33"/>
        <v/>
      </c>
      <c r="AS301" s="1117" t="s">
        <v>81</v>
      </c>
    </row>
    <row r="302" spans="18:45" ht="25" x14ac:dyDescent="0.2">
      <c r="R302" s="1123">
        <v>299</v>
      </c>
      <c r="S302" s="1124" t="str">
        <f>IFERROR(INDEX('R4_raw'!$F$1:$BNW$115,115,MATCH(R302,'R4_raw'!$F$1:$BNW$1,0)),"-")</f>
        <v>第９期計画作成に向けた各種調査の実施状況_合計得点【2022】</v>
      </c>
      <c r="T302" s="1124" t="str">
        <f t="shared" si="32"/>
        <v>299　第９期計画作成に向けた各種調査の実施状況_合計得点【2022】</v>
      </c>
      <c r="AG302" s="1117" t="str">
        <f t="shared" si="34"/>
        <v/>
      </c>
      <c r="AP302" s="1117" t="str">
        <f t="shared" si="33"/>
        <v/>
      </c>
      <c r="AS302" s="1117" t="s">
        <v>81</v>
      </c>
    </row>
    <row r="303" spans="18:45" ht="25" x14ac:dyDescent="0.2">
      <c r="R303" s="1123">
        <v>300</v>
      </c>
      <c r="S303" s="1124" t="str">
        <f>IFERROR(INDEX('R4_raw'!$F$1:$BNW$115,115,MATCH(R303,'R4_raw'!$F$1:$BNW$1,0)),"-")</f>
        <v>給付実績の計画値と実績値との乖離状況と考察の状況_合計得点【2022】</v>
      </c>
      <c r="T303" s="1124" t="str">
        <f t="shared" si="32"/>
        <v>300　給付実績の計画値と実績値との乖離状況と考察の状況_合計得点【2022】</v>
      </c>
      <c r="AG303" s="1117" t="str">
        <f t="shared" si="34"/>
        <v/>
      </c>
      <c r="AP303" s="1117" t="str">
        <f t="shared" si="33"/>
        <v/>
      </c>
      <c r="AS303" s="1117" t="s">
        <v>81</v>
      </c>
    </row>
    <row r="304" spans="18:45" ht="25" x14ac:dyDescent="0.2">
      <c r="R304" s="1123">
        <v>301</v>
      </c>
      <c r="S304" s="1124" t="str">
        <f>IFERROR(INDEX('R4_raw'!$F$1:$BNW$115,115,MATCH(R304,'R4_raw'!$F$1:$BNW$1,0)),"-")</f>
        <v>介護給付の適正化事業の主要５事業のうちの実施数【2022】</v>
      </c>
      <c r="T304" s="1124" t="str">
        <f t="shared" si="32"/>
        <v>301　介護給付の適正化事業の主要５事業のうちの実施数【2022】</v>
      </c>
      <c r="AG304" s="1117" t="str">
        <f t="shared" si="34"/>
        <v/>
      </c>
      <c r="AP304" s="1117" t="str">
        <f t="shared" si="33"/>
        <v/>
      </c>
      <c r="AS304" s="1117" t="s">
        <v>81</v>
      </c>
    </row>
    <row r="305" spans="18:45" ht="25" x14ac:dyDescent="0.2">
      <c r="R305" s="1123">
        <v>302</v>
      </c>
      <c r="S305" s="1124" t="str">
        <f>IFERROR(INDEX('R4_raw'!$F$1:$BNW$115,115,MATCH(R305,'R4_raw'!$F$1:$BNW$1,0)),"-")</f>
        <v>65歳以上人口1000人当たり_ケアプラン点検の実施状況【2022】</v>
      </c>
      <c r="T305" s="1124" t="str">
        <f t="shared" si="32"/>
        <v>302　65歳以上人口1000人当たり_ケアプラン点検の実施状況【2022】</v>
      </c>
      <c r="AG305" s="1117" t="str">
        <f t="shared" si="34"/>
        <v/>
      </c>
      <c r="AP305" s="1117" t="str">
        <f t="shared" si="33"/>
        <v/>
      </c>
      <c r="AS305" s="1117" t="s">
        <v>81</v>
      </c>
    </row>
    <row r="306" spans="18:45" x14ac:dyDescent="0.2">
      <c r="R306" s="1123">
        <v>303</v>
      </c>
      <c r="S306" s="1124" t="str">
        <f>IFERROR(INDEX('R4_raw'!$F$1:$BNW$115,115,MATCH(R306,'R4_raw'!$F$1:$BNW$1,0)),"-")</f>
        <v>実施率_【2022】</v>
      </c>
      <c r="T306" s="1124" t="str">
        <f t="shared" si="32"/>
        <v>303　実施率_【2022】</v>
      </c>
      <c r="AG306" s="1117" t="str">
        <f t="shared" si="34"/>
        <v/>
      </c>
      <c r="AP306" s="1117" t="str">
        <f t="shared" si="33"/>
        <v/>
      </c>
      <c r="AS306" s="1117" t="s">
        <v>81</v>
      </c>
    </row>
    <row r="307" spans="18:45" x14ac:dyDescent="0.2">
      <c r="R307" s="1123">
        <v>304</v>
      </c>
      <c r="S307" s="1124" t="str">
        <f>IFERROR(INDEX('R4_raw'!$F$1:$BNW$115,115,MATCH(R307,'R4_raw'!$F$1:$BNW$1,0)),"-")</f>
        <v>縦覧点検10帳票のうちの実施数【2022】</v>
      </c>
      <c r="T307" s="1124" t="str">
        <f t="shared" si="32"/>
        <v>304　縦覧点検10帳票のうちの実施数【2022】</v>
      </c>
      <c r="AG307" s="1117" t="str">
        <f t="shared" si="34"/>
        <v/>
      </c>
      <c r="AP307" s="1117" t="str">
        <f t="shared" si="33"/>
        <v/>
      </c>
      <c r="AS307" s="1117" t="s">
        <v>81</v>
      </c>
    </row>
    <row r="308" spans="18:45" ht="25" x14ac:dyDescent="0.2">
      <c r="R308" s="1123">
        <v>305</v>
      </c>
      <c r="S308" s="1124" t="str">
        <f>IFERROR(INDEX('R4_raw'!$F$1:$BNW$115,115,MATCH(R308,'R4_raw'!$F$1:$BNW$1,0)),"-")</f>
        <v>所管する介護サービス事業所の実地指導の実施率_【2022】</v>
      </c>
      <c r="T308" s="1124" t="str">
        <f t="shared" si="32"/>
        <v>305　所管する介護サービス事業所の実地指導の実施率_【2022】</v>
      </c>
      <c r="AG308" s="1117" t="str">
        <f t="shared" si="34"/>
        <v/>
      </c>
      <c r="AP308" s="1117" t="str">
        <f t="shared" si="33"/>
        <v/>
      </c>
      <c r="AS308" s="1117" t="s">
        <v>81</v>
      </c>
    </row>
    <row r="309" spans="18:45" ht="25" x14ac:dyDescent="0.2">
      <c r="R309" s="1123">
        <v>306</v>
      </c>
      <c r="S309" s="1124" t="str">
        <f>IFERROR(INDEX('R4_raw'!$F$1:$BNW$115,115,MATCH(R309,'R4_raw'!$F$1:$BNW$1,0)),"-")</f>
        <v>介護人材の確保に向けて関係者等と連携して行う取組等の実施況_合計得点【2022】</v>
      </c>
      <c r="T309" s="1124" t="str">
        <f t="shared" si="32"/>
        <v>306　介護人材の確保に向けて関係者等と連携して行う取組等の実施況_合計得点【2022】</v>
      </c>
      <c r="AG309" s="1117" t="str">
        <f t="shared" si="34"/>
        <v/>
      </c>
      <c r="AP309" s="1117" t="str">
        <f t="shared" si="33"/>
        <v/>
      </c>
      <c r="AS309" s="1117" t="s">
        <v>81</v>
      </c>
    </row>
    <row r="310" spans="18:45" ht="25" x14ac:dyDescent="0.2">
      <c r="R310" s="1123">
        <v>307</v>
      </c>
      <c r="S310" s="1124" t="str">
        <f>IFERROR(INDEX('R4_raw'!$F$1:$BNW$115,115,MATCH(R310,'R4_raw'!$F$1:$BNW$1,0)),"-")</f>
        <v>介護人材の定着に向けた取組の実施状況_合計得点【2022】</v>
      </c>
      <c r="T310" s="1124" t="str">
        <f t="shared" si="32"/>
        <v>307　介護人材の定着に向けた取組の実施状況_合計得点【2022】</v>
      </c>
      <c r="AG310" s="1117" t="str">
        <f t="shared" si="34"/>
        <v/>
      </c>
      <c r="AP310" s="1117" t="str">
        <f t="shared" si="33"/>
        <v/>
      </c>
      <c r="AS310" s="1117" t="s">
        <v>81</v>
      </c>
    </row>
    <row r="311" spans="18:45" ht="25" x14ac:dyDescent="0.2">
      <c r="R311" s="1123">
        <v>308</v>
      </c>
      <c r="S311" s="1124" t="str">
        <f>IFERROR(INDEX('R4_raw'!$F$1:$BNW$115,115,MATCH(R311,'R4_raw'!$F$1:$BNW$1,0)),"-")</f>
        <v>元気高齢者の活躍に向けた取組の実施状況_合計得点【2022】</v>
      </c>
      <c r="T311" s="1124" t="str">
        <f t="shared" si="32"/>
        <v>308　元気高齢者の活躍に向けた取組の実施状況_合計得点【2022】</v>
      </c>
      <c r="AG311" s="1117" t="str">
        <f t="shared" si="34"/>
        <v/>
      </c>
      <c r="AP311" s="1117" t="str">
        <f t="shared" si="33"/>
        <v/>
      </c>
      <c r="AS311" s="1117" t="s">
        <v>81</v>
      </c>
    </row>
    <row r="312" spans="18:45" x14ac:dyDescent="0.2">
      <c r="R312" s="1123">
        <v>309</v>
      </c>
      <c r="S312" s="1124" t="str">
        <f>IFERROR(INDEX('R4_raw'!$F$1:$BNW$115,115,MATCH(R312,'R4_raw'!$F$1:$BNW$1,0)),"-")</f>
        <v>-</v>
      </c>
      <c r="T312" s="1124" t="str">
        <f t="shared" si="32"/>
        <v>-</v>
      </c>
      <c r="AG312" s="1117" t="str">
        <f t="shared" si="34"/>
        <v/>
      </c>
      <c r="AP312" s="1117" t="str">
        <f t="shared" si="33"/>
        <v/>
      </c>
      <c r="AS312" s="1117" t="s">
        <v>81</v>
      </c>
    </row>
    <row r="313" spans="18:45" x14ac:dyDescent="0.2">
      <c r="R313" s="1123">
        <v>310</v>
      </c>
      <c r="S313" s="1124" t="str">
        <f>IFERROR(INDEX('R4_raw'!$F$1:$BNW$115,115,MATCH(R313,'R4_raw'!$F$1:$BNW$1,0)),"-")</f>
        <v>-</v>
      </c>
      <c r="T313" s="1124" t="str">
        <f t="shared" si="32"/>
        <v>-</v>
      </c>
      <c r="AG313" s="1117" t="str">
        <f t="shared" si="34"/>
        <v/>
      </c>
      <c r="AP313" s="1117" t="str">
        <f t="shared" si="33"/>
        <v/>
      </c>
      <c r="AS313" s="1117" t="s">
        <v>81</v>
      </c>
    </row>
    <row r="314" spans="18:45" x14ac:dyDescent="0.2">
      <c r="R314" s="1123">
        <v>311</v>
      </c>
      <c r="S314" s="1124" t="str">
        <f>IFERROR(INDEX('R4_raw'!$F$1:$BNW$115,115,MATCH(R314,'R4_raw'!$F$1:$BNW$1,0)),"-")</f>
        <v>-</v>
      </c>
      <c r="T314" s="1124" t="str">
        <f t="shared" si="32"/>
        <v>-</v>
      </c>
      <c r="AG314" s="1117" t="str">
        <f t="shared" si="34"/>
        <v/>
      </c>
      <c r="AP314" s="1117" t="str">
        <f t="shared" si="33"/>
        <v/>
      </c>
      <c r="AS314" s="1117" t="s">
        <v>81</v>
      </c>
    </row>
    <row r="315" spans="18:45" x14ac:dyDescent="0.2">
      <c r="R315" s="1123">
        <v>312</v>
      </c>
      <c r="S315" s="1124" t="str">
        <f>IFERROR(INDEX('R4_raw'!$F$1:$BNW$115,115,MATCH(R315,'R4_raw'!$F$1:$BNW$1,0)),"-")</f>
        <v>-</v>
      </c>
      <c r="T315" s="1124" t="str">
        <f t="shared" si="32"/>
        <v>-</v>
      </c>
      <c r="AG315" s="1117" t="str">
        <f t="shared" si="34"/>
        <v/>
      </c>
      <c r="AP315" s="1117" t="str">
        <f t="shared" si="33"/>
        <v/>
      </c>
      <c r="AS315" s="1117" t="s">
        <v>81</v>
      </c>
    </row>
    <row r="316" spans="18:45" x14ac:dyDescent="0.2">
      <c r="R316" s="1123">
        <v>313</v>
      </c>
      <c r="S316" s="1124" t="str">
        <f>IFERROR(INDEX('R4_raw'!$F$1:$BNW$115,115,MATCH(R316,'R4_raw'!$F$1:$BNW$1,0)),"-")</f>
        <v>-</v>
      </c>
      <c r="T316" s="1124" t="str">
        <f t="shared" si="32"/>
        <v>-</v>
      </c>
      <c r="AG316" s="1117" t="str">
        <f t="shared" si="34"/>
        <v/>
      </c>
      <c r="AP316" s="1117" t="str">
        <f t="shared" si="33"/>
        <v/>
      </c>
      <c r="AS316" s="1117" t="s">
        <v>81</v>
      </c>
    </row>
    <row r="317" spans="18:45" x14ac:dyDescent="0.2">
      <c r="R317" s="1123">
        <v>314</v>
      </c>
      <c r="S317" s="1124" t="str">
        <f>IFERROR(INDEX('R4_raw'!$F$1:$BNW$115,115,MATCH(R317,'R4_raw'!$F$1:$BNW$1,0)),"-")</f>
        <v>-</v>
      </c>
      <c r="T317" s="1124" t="str">
        <f t="shared" si="32"/>
        <v>-</v>
      </c>
      <c r="AG317" s="1117" t="str">
        <f t="shared" si="34"/>
        <v/>
      </c>
      <c r="AP317" s="1117" t="str">
        <f t="shared" si="33"/>
        <v/>
      </c>
      <c r="AS317" s="1117" t="s">
        <v>81</v>
      </c>
    </row>
    <row r="318" spans="18:45" x14ac:dyDescent="0.2">
      <c r="R318" s="1123">
        <v>315</v>
      </c>
      <c r="S318" s="1124" t="str">
        <f>IFERROR(INDEX('R4_raw'!$F$1:$BNW$115,115,MATCH(R318,'R4_raw'!$F$1:$BNW$1,0)),"-")</f>
        <v>-</v>
      </c>
      <c r="T318" s="1124" t="str">
        <f t="shared" ref="T318:T323" si="35">IF(S318="-","-",R318&amp;"　"&amp;S318)</f>
        <v>-</v>
      </c>
      <c r="AG318" s="1117" t="str">
        <f t="shared" si="34"/>
        <v/>
      </c>
      <c r="AP318" s="1117" t="str">
        <f t="shared" si="33"/>
        <v/>
      </c>
      <c r="AS318" s="1117" t="s">
        <v>81</v>
      </c>
    </row>
    <row r="319" spans="18:45" x14ac:dyDescent="0.2">
      <c r="R319" s="1123">
        <v>316</v>
      </c>
      <c r="S319" s="1124" t="str">
        <f>IFERROR(INDEX('R4_raw'!$F$1:$BNW$115,115,MATCH(R319,'R4_raw'!$F$1:$BNW$1,0)),"-")</f>
        <v>-</v>
      </c>
      <c r="T319" s="1124" t="str">
        <f t="shared" si="35"/>
        <v>-</v>
      </c>
      <c r="AG319" s="1117" t="str">
        <f t="shared" si="34"/>
        <v/>
      </c>
      <c r="AP319" s="1117" t="str">
        <f t="shared" si="33"/>
        <v/>
      </c>
      <c r="AS319" s="1117" t="s">
        <v>81</v>
      </c>
    </row>
    <row r="320" spans="18:45" x14ac:dyDescent="0.2">
      <c r="R320" s="1123">
        <v>317</v>
      </c>
      <c r="S320" s="1124" t="str">
        <f>IFERROR(INDEX('R4_raw'!$F$1:$BNW$115,115,MATCH(R320,'R4_raw'!$F$1:$BNW$1,0)),"-")</f>
        <v>-</v>
      </c>
      <c r="T320" s="1124" t="str">
        <f t="shared" si="35"/>
        <v>-</v>
      </c>
      <c r="AG320" s="1117" t="str">
        <f t="shared" si="34"/>
        <v/>
      </c>
      <c r="AP320" s="1117" t="str">
        <f t="shared" si="33"/>
        <v/>
      </c>
      <c r="AS320" s="1117" t="s">
        <v>81</v>
      </c>
    </row>
    <row r="321" spans="18:45" x14ac:dyDescent="0.2">
      <c r="R321" s="1123">
        <v>318</v>
      </c>
      <c r="S321" s="1124" t="str">
        <f>IFERROR(INDEX('R4_raw'!$F$1:$BNW$115,115,MATCH(R321,'R4_raw'!$F$1:$BNW$1,0)),"-")</f>
        <v>-</v>
      </c>
      <c r="T321" s="1124" t="str">
        <f t="shared" si="35"/>
        <v>-</v>
      </c>
      <c r="AG321" s="1117" t="str">
        <f t="shared" si="34"/>
        <v/>
      </c>
      <c r="AP321" s="1117" t="str">
        <f t="shared" si="33"/>
        <v/>
      </c>
      <c r="AS321" s="1117" t="s">
        <v>81</v>
      </c>
    </row>
    <row r="322" spans="18:45" x14ac:dyDescent="0.2">
      <c r="R322" s="1123">
        <v>319</v>
      </c>
      <c r="S322" s="1124" t="str">
        <f>IFERROR(INDEX('R4_raw'!$F$1:$BNW$115,115,MATCH(R322,'R4_raw'!$F$1:$BNW$1,0)),"-")</f>
        <v>-</v>
      </c>
      <c r="T322" s="1124" t="str">
        <f t="shared" si="35"/>
        <v>-</v>
      </c>
      <c r="AG322" s="1117" t="str">
        <f t="shared" si="34"/>
        <v/>
      </c>
      <c r="AP322" s="1117" t="str">
        <f t="shared" si="33"/>
        <v/>
      </c>
      <c r="AS322" s="1117" t="s">
        <v>81</v>
      </c>
    </row>
    <row r="323" spans="18:45" x14ac:dyDescent="0.2">
      <c r="R323" s="1123">
        <v>320</v>
      </c>
      <c r="S323" s="1124" t="str">
        <f>IFERROR(INDEX('R4_raw'!$F$1:$BNW$115,115,MATCH(R323,'R4_raw'!$F$1:$BNW$1,0)),"-")</f>
        <v>-</v>
      </c>
      <c r="T323" s="1124" t="str">
        <f t="shared" si="35"/>
        <v>-</v>
      </c>
      <c r="AG323" s="1117" t="str">
        <f t="shared" si="34"/>
        <v/>
      </c>
      <c r="AP323" s="1117" t="str">
        <f t="shared" si="33"/>
        <v/>
      </c>
      <c r="AS323" s="1117" t="s">
        <v>81</v>
      </c>
    </row>
    <row r="324" spans="18:45" x14ac:dyDescent="0.2">
      <c r="R324" s="1123">
        <v>321</v>
      </c>
      <c r="S324" s="1124" t="str">
        <f>IFERROR(INDEX('R4_raw'!$F$1:$BNW$115,115,MATCH(R324,'R4_raw'!$F$1:$BNW$1,0)),"-")</f>
        <v>-</v>
      </c>
      <c r="T324" s="1124" t="str">
        <f t="shared" ref="T324:T357" si="36">IF(S324="-","-",R324&amp;"　"&amp;S324)</f>
        <v>-</v>
      </c>
      <c r="AG324" s="1117" t="str">
        <f t="shared" si="34"/>
        <v/>
      </c>
      <c r="AP324" s="1117" t="str">
        <f t="shared" ref="AP324:AP368" si="37">IF(AN324=$O$3,AO324,"")</f>
        <v/>
      </c>
      <c r="AS324" s="1117" t="s">
        <v>81</v>
      </c>
    </row>
    <row r="325" spans="18:45" x14ac:dyDescent="0.2">
      <c r="R325" s="1123">
        <v>322</v>
      </c>
      <c r="S325" s="1124" t="str">
        <f>IFERROR(INDEX('R4_raw'!$F$1:$BNW$115,115,MATCH(R325,'R4_raw'!$F$1:$BNW$1,0)),"-")</f>
        <v>-</v>
      </c>
      <c r="T325" s="1124" t="str">
        <f t="shared" si="36"/>
        <v>-</v>
      </c>
      <c r="AG325" s="1117" t="str">
        <f t="shared" si="34"/>
        <v/>
      </c>
      <c r="AP325" s="1117" t="str">
        <f t="shared" si="37"/>
        <v/>
      </c>
      <c r="AS325" s="1117" t="s">
        <v>81</v>
      </c>
    </row>
    <row r="326" spans="18:45" x14ac:dyDescent="0.2">
      <c r="R326" s="1123">
        <v>323</v>
      </c>
      <c r="S326" s="1124" t="str">
        <f>IFERROR(INDEX('R4_raw'!$F$1:$BNW$115,115,MATCH(R326,'R4_raw'!$F$1:$BNW$1,0)),"-")</f>
        <v>-</v>
      </c>
      <c r="T326" s="1124" t="str">
        <f t="shared" si="36"/>
        <v>-</v>
      </c>
      <c r="AG326" s="1117" t="str">
        <f t="shared" si="34"/>
        <v/>
      </c>
      <c r="AP326" s="1117" t="str">
        <f t="shared" si="37"/>
        <v/>
      </c>
      <c r="AS326" s="1117" t="s">
        <v>81</v>
      </c>
    </row>
    <row r="327" spans="18:45" x14ac:dyDescent="0.2">
      <c r="R327" s="1123">
        <v>324</v>
      </c>
      <c r="S327" s="1124" t="str">
        <f>IFERROR(INDEX('R4_raw'!$F$1:$BNW$115,115,MATCH(R327,'R4_raw'!$F$1:$BNW$1,0)),"-")</f>
        <v>-</v>
      </c>
      <c r="T327" s="1124" t="str">
        <f t="shared" si="36"/>
        <v>-</v>
      </c>
      <c r="AG327" s="1117" t="str">
        <f t="shared" si="34"/>
        <v/>
      </c>
      <c r="AP327" s="1117" t="str">
        <f t="shared" si="37"/>
        <v/>
      </c>
      <c r="AS327" s="1117" t="s">
        <v>81</v>
      </c>
    </row>
    <row r="328" spans="18:45" x14ac:dyDescent="0.2">
      <c r="R328" s="1123">
        <v>325</v>
      </c>
      <c r="S328" s="1124" t="str">
        <f>IFERROR(INDEX('R4_raw'!$F$1:$BNW$115,115,MATCH(R328,'R4_raw'!$F$1:$BNW$1,0)),"-")</f>
        <v>-</v>
      </c>
      <c r="T328" s="1124" t="str">
        <f t="shared" si="36"/>
        <v>-</v>
      </c>
      <c r="AG328" s="1117" t="str">
        <f t="shared" si="34"/>
        <v/>
      </c>
      <c r="AP328" s="1117" t="str">
        <f t="shared" si="37"/>
        <v/>
      </c>
      <c r="AS328" s="1117" t="s">
        <v>81</v>
      </c>
    </row>
    <row r="329" spans="18:45" x14ac:dyDescent="0.2">
      <c r="R329" s="1123">
        <v>326</v>
      </c>
      <c r="S329" s="1124" t="str">
        <f>IFERROR(INDEX('R4_raw'!$F$1:$BNW$115,115,MATCH(R329,'R4_raw'!$F$1:$BNW$1,0)),"-")</f>
        <v>-</v>
      </c>
      <c r="T329" s="1124" t="str">
        <f t="shared" si="36"/>
        <v>-</v>
      </c>
      <c r="AG329" s="1117" t="str">
        <f t="shared" si="34"/>
        <v/>
      </c>
      <c r="AP329" s="1117" t="str">
        <f t="shared" si="37"/>
        <v/>
      </c>
      <c r="AS329" s="1117" t="s">
        <v>81</v>
      </c>
    </row>
    <row r="330" spans="18:45" x14ac:dyDescent="0.2">
      <c r="R330" s="1123">
        <v>327</v>
      </c>
      <c r="S330" s="1124" t="str">
        <f>IFERROR(INDEX('R4_raw'!$F$1:$BNW$115,115,MATCH(R330,'R4_raw'!$F$1:$BNW$1,0)),"-")</f>
        <v>-</v>
      </c>
      <c r="T330" s="1124" t="str">
        <f t="shared" si="36"/>
        <v>-</v>
      </c>
      <c r="AG330" s="1117" t="str">
        <f t="shared" si="34"/>
        <v/>
      </c>
      <c r="AP330" s="1117" t="str">
        <f t="shared" si="37"/>
        <v/>
      </c>
      <c r="AS330" s="1117" t="s">
        <v>81</v>
      </c>
    </row>
    <row r="331" spans="18:45" x14ac:dyDescent="0.2">
      <c r="R331" s="1123">
        <v>328</v>
      </c>
      <c r="S331" s="1124" t="str">
        <f>IFERROR(INDEX('R4_raw'!$F$1:$BNW$115,115,MATCH(R331,'R4_raw'!$F$1:$BNW$1,0)),"-")</f>
        <v>-</v>
      </c>
      <c r="T331" s="1124" t="str">
        <f t="shared" si="36"/>
        <v>-</v>
      </c>
      <c r="AG331" s="1117" t="str">
        <f t="shared" si="34"/>
        <v/>
      </c>
      <c r="AP331" s="1117" t="str">
        <f t="shared" si="37"/>
        <v/>
      </c>
      <c r="AS331" s="1117" t="s">
        <v>81</v>
      </c>
    </row>
    <row r="332" spans="18:45" x14ac:dyDescent="0.2">
      <c r="R332" s="1123">
        <v>329</v>
      </c>
      <c r="S332" s="1124" t="str">
        <f>IFERROR(INDEX('R4_raw'!$F$1:$BNW$115,115,MATCH(R332,'R4_raw'!$F$1:$BNW$1,0)),"-")</f>
        <v>-</v>
      </c>
      <c r="T332" s="1124" t="str">
        <f t="shared" si="36"/>
        <v>-</v>
      </c>
      <c r="AG332" s="1117" t="str">
        <f t="shared" si="34"/>
        <v/>
      </c>
      <c r="AP332" s="1117" t="str">
        <f t="shared" si="37"/>
        <v/>
      </c>
      <c r="AS332" s="1117" t="s">
        <v>81</v>
      </c>
    </row>
    <row r="333" spans="18:45" x14ac:dyDescent="0.2">
      <c r="R333" s="1123">
        <v>330</v>
      </c>
      <c r="S333" s="1124" t="str">
        <f>IFERROR(INDEX('R4_raw'!$F$1:$BNW$115,115,MATCH(R333,'R4_raw'!$F$1:$BNW$1,0)),"-")</f>
        <v>-</v>
      </c>
      <c r="T333" s="1124" t="str">
        <f t="shared" si="36"/>
        <v>-</v>
      </c>
      <c r="AG333" s="1117" t="str">
        <f t="shared" si="34"/>
        <v/>
      </c>
      <c r="AP333" s="1117" t="str">
        <f t="shared" si="37"/>
        <v/>
      </c>
      <c r="AS333" s="1117" t="s">
        <v>81</v>
      </c>
    </row>
    <row r="334" spans="18:45" x14ac:dyDescent="0.2">
      <c r="R334" s="1123">
        <v>331</v>
      </c>
      <c r="S334" s="1124" t="str">
        <f>IFERROR(INDEX('R4_raw'!$F$1:$BNW$115,115,MATCH(R334,'R4_raw'!$F$1:$BNW$1,0)),"-")</f>
        <v>-</v>
      </c>
      <c r="T334" s="1124" t="str">
        <f t="shared" si="36"/>
        <v>-</v>
      </c>
      <c r="AG334" s="1117" t="str">
        <f t="shared" si="34"/>
        <v/>
      </c>
      <c r="AP334" s="1117" t="str">
        <f t="shared" si="37"/>
        <v/>
      </c>
      <c r="AS334" s="1117" t="s">
        <v>81</v>
      </c>
    </row>
    <row r="335" spans="18:45" x14ac:dyDescent="0.2">
      <c r="R335" s="1123">
        <v>332</v>
      </c>
      <c r="S335" s="1124" t="str">
        <f>IFERROR(INDEX('R4_raw'!$F$1:$BNW$115,115,MATCH(R335,'R4_raw'!$F$1:$BNW$1,0)),"-")</f>
        <v>-</v>
      </c>
      <c r="T335" s="1124" t="str">
        <f t="shared" si="36"/>
        <v>-</v>
      </c>
      <c r="AG335" s="1117" t="str">
        <f t="shared" si="34"/>
        <v/>
      </c>
      <c r="AP335" s="1117" t="str">
        <f t="shared" si="37"/>
        <v/>
      </c>
      <c r="AS335" s="1117" t="s">
        <v>81</v>
      </c>
    </row>
    <row r="336" spans="18:45" x14ac:dyDescent="0.2">
      <c r="R336" s="1123">
        <v>333</v>
      </c>
      <c r="S336" s="1124" t="str">
        <f>IFERROR(INDEX('R4_raw'!$F$1:$BNW$115,115,MATCH(R336,'R4_raw'!$F$1:$BNW$1,0)),"-")</f>
        <v>-</v>
      </c>
      <c r="T336" s="1124" t="str">
        <f t="shared" si="36"/>
        <v>-</v>
      </c>
      <c r="AG336" s="1117" t="str">
        <f t="shared" si="34"/>
        <v/>
      </c>
      <c r="AP336" s="1117" t="str">
        <f t="shared" si="37"/>
        <v/>
      </c>
      <c r="AS336" s="1117" t="s">
        <v>81</v>
      </c>
    </row>
    <row r="337" spans="18:45" x14ac:dyDescent="0.2">
      <c r="R337" s="1123">
        <v>334</v>
      </c>
      <c r="S337" s="1124" t="str">
        <f>IFERROR(INDEX('R4_raw'!$F$1:$BNW$115,115,MATCH(R337,'R4_raw'!$F$1:$BNW$1,0)),"-")</f>
        <v>-</v>
      </c>
      <c r="T337" s="1124" t="str">
        <f t="shared" si="36"/>
        <v>-</v>
      </c>
      <c r="AG337" s="1117" t="str">
        <f t="shared" ref="AG337:AG368" si="38">IF(ISERROR(AD337),AA337+3,"")</f>
        <v/>
      </c>
      <c r="AP337" s="1117" t="str">
        <f t="shared" si="37"/>
        <v/>
      </c>
      <c r="AS337" s="1117" t="s">
        <v>81</v>
      </c>
    </row>
    <row r="338" spans="18:45" x14ac:dyDescent="0.2">
      <c r="R338" s="1123">
        <v>335</v>
      </c>
      <c r="S338" s="1124" t="str">
        <f>IFERROR(INDEX('R4_raw'!$F$1:$BNW$115,115,MATCH(R338,'R4_raw'!$F$1:$BNW$1,0)),"-")</f>
        <v>-</v>
      </c>
      <c r="T338" s="1124" t="str">
        <f t="shared" si="36"/>
        <v>-</v>
      </c>
      <c r="AG338" s="1117" t="str">
        <f t="shared" si="38"/>
        <v/>
      </c>
      <c r="AP338" s="1117" t="str">
        <f t="shared" si="37"/>
        <v/>
      </c>
      <c r="AS338" s="1117" t="s">
        <v>81</v>
      </c>
    </row>
    <row r="339" spans="18:45" x14ac:dyDescent="0.2">
      <c r="R339" s="1123">
        <v>336</v>
      </c>
      <c r="S339" s="1124" t="str">
        <f>IFERROR(INDEX('R4_raw'!$F$1:$BNW$115,115,MATCH(R339,'R4_raw'!$F$1:$BNW$1,0)),"-")</f>
        <v>-</v>
      </c>
      <c r="T339" s="1124" t="str">
        <f t="shared" si="36"/>
        <v>-</v>
      </c>
      <c r="AG339" s="1117" t="str">
        <f t="shared" si="38"/>
        <v/>
      </c>
      <c r="AP339" s="1117" t="str">
        <f t="shared" si="37"/>
        <v/>
      </c>
      <c r="AS339" s="1117" t="s">
        <v>81</v>
      </c>
    </row>
    <row r="340" spans="18:45" x14ac:dyDescent="0.2">
      <c r="R340" s="1123">
        <v>337</v>
      </c>
      <c r="S340" s="1124" t="str">
        <f>IFERROR(INDEX('R4_raw'!$F$1:$BNW$115,115,MATCH(R340,'R4_raw'!$F$1:$BNW$1,0)),"-")</f>
        <v>-</v>
      </c>
      <c r="T340" s="1124" t="str">
        <f t="shared" si="36"/>
        <v>-</v>
      </c>
      <c r="AG340" s="1117" t="str">
        <f t="shared" si="38"/>
        <v/>
      </c>
      <c r="AP340" s="1117" t="str">
        <f t="shared" si="37"/>
        <v/>
      </c>
      <c r="AS340" s="1117" t="s">
        <v>81</v>
      </c>
    </row>
    <row r="341" spans="18:45" x14ac:dyDescent="0.2">
      <c r="R341" s="1123">
        <v>338</v>
      </c>
      <c r="S341" s="1124" t="str">
        <f>IFERROR(INDEX('R4_raw'!$F$1:$BNW$115,115,MATCH(R341,'R4_raw'!$F$1:$BNW$1,0)),"-")</f>
        <v>-</v>
      </c>
      <c r="T341" s="1124" t="str">
        <f t="shared" si="36"/>
        <v>-</v>
      </c>
      <c r="AG341" s="1117" t="str">
        <f t="shared" si="38"/>
        <v/>
      </c>
      <c r="AP341" s="1117" t="str">
        <f t="shared" si="37"/>
        <v/>
      </c>
      <c r="AS341" s="1117" t="s">
        <v>81</v>
      </c>
    </row>
    <row r="342" spans="18:45" x14ac:dyDescent="0.2">
      <c r="R342" s="1123">
        <v>339</v>
      </c>
      <c r="S342" s="1124" t="str">
        <f>IFERROR(INDEX('R4_raw'!$F$1:$BNW$115,115,MATCH(R342,'R4_raw'!$F$1:$BNW$1,0)),"-")</f>
        <v>-</v>
      </c>
      <c r="T342" s="1124" t="str">
        <f t="shared" si="36"/>
        <v>-</v>
      </c>
      <c r="AG342" s="1117" t="str">
        <f t="shared" si="38"/>
        <v/>
      </c>
      <c r="AP342" s="1117" t="str">
        <f t="shared" si="37"/>
        <v/>
      </c>
      <c r="AS342" s="1117" t="s">
        <v>81</v>
      </c>
    </row>
    <row r="343" spans="18:45" x14ac:dyDescent="0.2">
      <c r="R343" s="1123">
        <v>340</v>
      </c>
      <c r="S343" s="1124" t="str">
        <f>IFERROR(INDEX('R4_raw'!$F$1:$BNW$115,115,MATCH(R343,'R4_raw'!$F$1:$BNW$1,0)),"-")</f>
        <v>-</v>
      </c>
      <c r="T343" s="1124" t="str">
        <f t="shared" si="36"/>
        <v>-</v>
      </c>
      <c r="AG343" s="1117" t="str">
        <f t="shared" si="38"/>
        <v/>
      </c>
      <c r="AP343" s="1117" t="str">
        <f t="shared" si="37"/>
        <v/>
      </c>
      <c r="AS343" s="1117" t="s">
        <v>81</v>
      </c>
    </row>
    <row r="344" spans="18:45" x14ac:dyDescent="0.2">
      <c r="R344" s="1123">
        <v>341</v>
      </c>
      <c r="S344" s="1124" t="str">
        <f>IFERROR(INDEX('R4_raw'!$F$1:$BNW$115,115,MATCH(R344,'R4_raw'!$F$1:$BNW$1,0)),"-")</f>
        <v>-</v>
      </c>
      <c r="T344" s="1124" t="str">
        <f t="shared" si="36"/>
        <v>-</v>
      </c>
      <c r="AG344" s="1117" t="str">
        <f t="shared" si="38"/>
        <v/>
      </c>
      <c r="AP344" s="1117" t="str">
        <f t="shared" si="37"/>
        <v/>
      </c>
      <c r="AS344" s="1117" t="s">
        <v>81</v>
      </c>
    </row>
    <row r="345" spans="18:45" x14ac:dyDescent="0.2">
      <c r="R345" s="1123">
        <v>342</v>
      </c>
      <c r="S345" s="1124" t="str">
        <f>IFERROR(INDEX('R4_raw'!$F$1:$BNW$115,115,MATCH(R345,'R4_raw'!$F$1:$BNW$1,0)),"-")</f>
        <v>-</v>
      </c>
      <c r="T345" s="1124" t="str">
        <f t="shared" si="36"/>
        <v>-</v>
      </c>
      <c r="AG345" s="1117" t="str">
        <f t="shared" si="38"/>
        <v/>
      </c>
      <c r="AP345" s="1117" t="str">
        <f t="shared" si="37"/>
        <v/>
      </c>
      <c r="AS345" s="1117" t="s">
        <v>81</v>
      </c>
    </row>
    <row r="346" spans="18:45" x14ac:dyDescent="0.2">
      <c r="R346" s="1123">
        <v>343</v>
      </c>
      <c r="S346" s="1124" t="str">
        <f>IFERROR(INDEX('R4_raw'!$F$1:$BNW$115,115,MATCH(R346,'R4_raw'!$F$1:$BNW$1,0)),"-")</f>
        <v>-</v>
      </c>
      <c r="T346" s="1124" t="str">
        <f t="shared" si="36"/>
        <v>-</v>
      </c>
      <c r="AG346" s="1117" t="str">
        <f t="shared" si="38"/>
        <v/>
      </c>
      <c r="AP346" s="1117" t="str">
        <f t="shared" si="37"/>
        <v/>
      </c>
      <c r="AS346" s="1117" t="s">
        <v>81</v>
      </c>
    </row>
    <row r="347" spans="18:45" x14ac:dyDescent="0.2">
      <c r="R347" s="1123">
        <v>344</v>
      </c>
      <c r="S347" s="1124" t="str">
        <f>IFERROR(INDEX('R4_raw'!$F$1:$BNW$115,115,MATCH(R347,'R4_raw'!$F$1:$BNW$1,0)),"-")</f>
        <v>-</v>
      </c>
      <c r="T347" s="1124" t="str">
        <f t="shared" si="36"/>
        <v>-</v>
      </c>
      <c r="AG347" s="1117" t="str">
        <f t="shared" si="38"/>
        <v/>
      </c>
      <c r="AP347" s="1117" t="str">
        <f t="shared" si="37"/>
        <v/>
      </c>
      <c r="AS347" s="1117" t="s">
        <v>81</v>
      </c>
    </row>
    <row r="348" spans="18:45" x14ac:dyDescent="0.2">
      <c r="R348" s="1123">
        <v>345</v>
      </c>
      <c r="S348" s="1124" t="str">
        <f>IFERROR(INDEX('R4_raw'!$F$1:$BNW$115,115,MATCH(R348,'R4_raw'!$F$1:$BNW$1,0)),"-")</f>
        <v>-</v>
      </c>
      <c r="T348" s="1124" t="str">
        <f t="shared" si="36"/>
        <v>-</v>
      </c>
      <c r="AG348" s="1117" t="str">
        <f t="shared" si="38"/>
        <v/>
      </c>
      <c r="AP348" s="1117" t="str">
        <f t="shared" si="37"/>
        <v/>
      </c>
      <c r="AS348" s="1117" t="s">
        <v>81</v>
      </c>
    </row>
    <row r="349" spans="18:45" x14ac:dyDescent="0.2">
      <c r="R349" s="1123">
        <v>346</v>
      </c>
      <c r="S349" s="1124" t="str">
        <f>IFERROR(INDEX('R4_raw'!$F$1:$BNW$115,115,MATCH(R349,'R4_raw'!$F$1:$BNW$1,0)),"-")</f>
        <v>-</v>
      </c>
      <c r="T349" s="1124" t="str">
        <f t="shared" si="36"/>
        <v>-</v>
      </c>
      <c r="AG349" s="1117" t="str">
        <f t="shared" si="38"/>
        <v/>
      </c>
      <c r="AP349" s="1117" t="str">
        <f t="shared" si="37"/>
        <v/>
      </c>
      <c r="AS349" s="1117" t="s">
        <v>81</v>
      </c>
    </row>
    <row r="350" spans="18:45" x14ac:dyDescent="0.2">
      <c r="R350" s="1123">
        <v>347</v>
      </c>
      <c r="S350" s="1124" t="str">
        <f>IFERROR(INDEX('R4_raw'!$F$1:$BNW$115,115,MATCH(R350,'R4_raw'!$F$1:$BNW$1,0)),"-")</f>
        <v>-</v>
      </c>
      <c r="T350" s="1124" t="str">
        <f t="shared" si="36"/>
        <v>-</v>
      </c>
      <c r="AG350" s="1117" t="str">
        <f t="shared" si="38"/>
        <v/>
      </c>
      <c r="AP350" s="1117" t="str">
        <f t="shared" si="37"/>
        <v/>
      </c>
      <c r="AS350" s="1117" t="s">
        <v>81</v>
      </c>
    </row>
    <row r="351" spans="18:45" x14ac:dyDescent="0.2">
      <c r="R351" s="1123">
        <v>348</v>
      </c>
      <c r="S351" s="1124" t="str">
        <f>IFERROR(INDEX('R4_raw'!$F$1:$BNW$115,115,MATCH(R351,'R4_raw'!$F$1:$BNW$1,0)),"-")</f>
        <v>-</v>
      </c>
      <c r="T351" s="1124" t="str">
        <f t="shared" si="36"/>
        <v>-</v>
      </c>
      <c r="AG351" s="1117" t="str">
        <f t="shared" si="38"/>
        <v/>
      </c>
      <c r="AP351" s="1117" t="str">
        <f t="shared" si="37"/>
        <v/>
      </c>
      <c r="AS351" s="1117" t="s">
        <v>81</v>
      </c>
    </row>
    <row r="352" spans="18:45" x14ac:dyDescent="0.2">
      <c r="R352" s="1123">
        <v>349</v>
      </c>
      <c r="S352" s="1124" t="str">
        <f>IFERROR(INDEX('R4_raw'!$F$1:$BNW$115,115,MATCH(R352,'R4_raw'!$F$1:$BNW$1,0)),"-")</f>
        <v>-</v>
      </c>
      <c r="T352" s="1124" t="str">
        <f t="shared" si="36"/>
        <v>-</v>
      </c>
      <c r="AG352" s="1117" t="str">
        <f t="shared" si="38"/>
        <v/>
      </c>
      <c r="AP352" s="1117" t="str">
        <f t="shared" si="37"/>
        <v/>
      </c>
      <c r="AS352" s="1117" t="s">
        <v>81</v>
      </c>
    </row>
    <row r="353" spans="18:45" x14ac:dyDescent="0.2">
      <c r="R353" s="1123">
        <v>350</v>
      </c>
      <c r="S353" s="1124" t="str">
        <f>IFERROR(INDEX('R4_raw'!$F$1:$BNW$115,115,MATCH(R353,'R4_raw'!$F$1:$BNW$1,0)),"-")</f>
        <v>-</v>
      </c>
      <c r="T353" s="1124" t="str">
        <f t="shared" si="36"/>
        <v>-</v>
      </c>
      <c r="AG353" s="1117" t="str">
        <f t="shared" si="38"/>
        <v/>
      </c>
      <c r="AP353" s="1117" t="str">
        <f t="shared" si="37"/>
        <v/>
      </c>
      <c r="AS353" s="1117" t="s">
        <v>81</v>
      </c>
    </row>
    <row r="354" spans="18:45" x14ac:dyDescent="0.2">
      <c r="R354" s="1123">
        <v>351</v>
      </c>
      <c r="S354" s="1124" t="str">
        <f>IFERROR(INDEX('R4_raw'!$F$1:$BNW$115,115,MATCH(R354,'R4_raw'!$F$1:$BNW$1,0)),"-")</f>
        <v>-</v>
      </c>
      <c r="T354" s="1124" t="str">
        <f t="shared" si="36"/>
        <v>-</v>
      </c>
      <c r="AG354" s="1117" t="str">
        <f t="shared" si="38"/>
        <v/>
      </c>
      <c r="AP354" s="1117" t="str">
        <f t="shared" si="37"/>
        <v/>
      </c>
      <c r="AS354" s="1117" t="s">
        <v>81</v>
      </c>
    </row>
    <row r="355" spans="18:45" x14ac:dyDescent="0.2">
      <c r="R355" s="1123">
        <v>352</v>
      </c>
      <c r="S355" s="1124" t="str">
        <f>IFERROR(INDEX('R4_raw'!$F$1:$BNW$115,115,MATCH(R355,'R4_raw'!$F$1:$BNW$1,0)),"-")</f>
        <v>-</v>
      </c>
      <c r="T355" s="1124" t="str">
        <f t="shared" si="36"/>
        <v>-</v>
      </c>
      <c r="AG355" s="1117" t="str">
        <f t="shared" si="38"/>
        <v/>
      </c>
      <c r="AP355" s="1117" t="str">
        <f t="shared" si="37"/>
        <v/>
      </c>
      <c r="AS355" s="1117" t="s">
        <v>81</v>
      </c>
    </row>
    <row r="356" spans="18:45" x14ac:dyDescent="0.2">
      <c r="R356" s="1123">
        <v>353</v>
      </c>
      <c r="S356" s="1124" t="str">
        <f>IFERROR(INDEX('R4_raw'!$F$1:$BNW$115,115,MATCH(R356,'R4_raw'!$F$1:$BNW$1,0)),"-")</f>
        <v>-</v>
      </c>
      <c r="T356" s="1124" t="str">
        <f t="shared" si="36"/>
        <v>-</v>
      </c>
      <c r="AG356" s="1117" t="str">
        <f t="shared" si="38"/>
        <v/>
      </c>
      <c r="AP356" s="1117" t="str">
        <f t="shared" si="37"/>
        <v/>
      </c>
      <c r="AS356" s="1117" t="s">
        <v>81</v>
      </c>
    </row>
    <row r="357" spans="18:45" x14ac:dyDescent="0.2">
      <c r="R357" s="1123">
        <v>354</v>
      </c>
      <c r="S357" s="1124" t="str">
        <f>IFERROR(INDEX('R4_raw'!$F$1:$BNW$115,115,MATCH(R357,'R4_raw'!$F$1:$BNW$1,0)),"-")</f>
        <v>-</v>
      </c>
      <c r="T357" s="1124" t="str">
        <f t="shared" si="36"/>
        <v>-</v>
      </c>
      <c r="AG357" s="1117" t="str">
        <f t="shared" si="38"/>
        <v/>
      </c>
      <c r="AP357" s="1117" t="str">
        <f t="shared" si="37"/>
        <v/>
      </c>
      <c r="AS357" s="1117" t="s">
        <v>81</v>
      </c>
    </row>
    <row r="358" spans="18:45" x14ac:dyDescent="0.2">
      <c r="R358" s="1117"/>
      <c r="S358" s="1117"/>
      <c r="T358" s="1117"/>
      <c r="AG358" s="1117" t="str">
        <f t="shared" si="38"/>
        <v/>
      </c>
      <c r="AP358" s="1117" t="str">
        <f t="shared" si="37"/>
        <v/>
      </c>
      <c r="AS358" s="1117" t="s">
        <v>81</v>
      </c>
    </row>
    <row r="359" spans="18:45" x14ac:dyDescent="0.2">
      <c r="R359" s="1117"/>
      <c r="S359" s="1117"/>
      <c r="T359" s="1117"/>
      <c r="AG359" s="1117" t="str">
        <f t="shared" si="38"/>
        <v/>
      </c>
      <c r="AP359" s="1117" t="str">
        <f t="shared" si="37"/>
        <v/>
      </c>
      <c r="AS359" s="1117" t="s">
        <v>81</v>
      </c>
    </row>
    <row r="360" spans="18:45" x14ac:dyDescent="0.2">
      <c r="R360" s="1117"/>
      <c r="S360" s="1117"/>
      <c r="T360" s="1117"/>
      <c r="AG360" s="1117" t="str">
        <f t="shared" si="38"/>
        <v/>
      </c>
      <c r="AP360" s="1117" t="str">
        <f t="shared" si="37"/>
        <v/>
      </c>
      <c r="AS360" s="1117" t="s">
        <v>81</v>
      </c>
    </row>
    <row r="361" spans="18:45" x14ac:dyDescent="0.2">
      <c r="R361" s="1117"/>
      <c r="S361" s="1117"/>
      <c r="T361" s="1117"/>
      <c r="AG361" s="1117" t="str">
        <f t="shared" si="38"/>
        <v/>
      </c>
      <c r="AP361" s="1117" t="str">
        <f t="shared" si="37"/>
        <v/>
      </c>
      <c r="AS361" s="1117" t="s">
        <v>81</v>
      </c>
    </row>
    <row r="362" spans="18:45" x14ac:dyDescent="0.2">
      <c r="R362" s="1117"/>
      <c r="S362" s="1117"/>
      <c r="T362" s="1117"/>
      <c r="AG362" s="1117" t="str">
        <f t="shared" si="38"/>
        <v/>
      </c>
      <c r="AP362" s="1117" t="str">
        <f t="shared" si="37"/>
        <v/>
      </c>
      <c r="AS362" s="1117" t="s">
        <v>81</v>
      </c>
    </row>
    <row r="363" spans="18:45" x14ac:dyDescent="0.2">
      <c r="R363" s="1117"/>
      <c r="S363" s="1117"/>
      <c r="T363" s="1117"/>
      <c r="AG363" s="1117" t="str">
        <f t="shared" si="38"/>
        <v/>
      </c>
      <c r="AP363" s="1117" t="str">
        <f t="shared" si="37"/>
        <v/>
      </c>
      <c r="AS363" s="1117" t="s">
        <v>81</v>
      </c>
    </row>
    <row r="364" spans="18:45" x14ac:dyDescent="0.2">
      <c r="R364" s="1117"/>
      <c r="S364" s="1117"/>
      <c r="T364" s="1117"/>
      <c r="AG364" s="1117" t="str">
        <f t="shared" si="38"/>
        <v/>
      </c>
      <c r="AP364" s="1117" t="str">
        <f t="shared" si="37"/>
        <v/>
      </c>
      <c r="AS364" s="1117" t="s">
        <v>81</v>
      </c>
    </row>
    <row r="365" spans="18:45" x14ac:dyDescent="0.2">
      <c r="R365" s="1117"/>
      <c r="S365" s="1117"/>
      <c r="T365" s="1117"/>
      <c r="AG365" s="1117" t="str">
        <f t="shared" si="38"/>
        <v/>
      </c>
      <c r="AP365" s="1117" t="str">
        <f t="shared" si="37"/>
        <v/>
      </c>
      <c r="AS365" s="1117" t="s">
        <v>81</v>
      </c>
    </row>
    <row r="366" spans="18:45" x14ac:dyDescent="0.2">
      <c r="R366" s="1117"/>
      <c r="S366" s="1117"/>
      <c r="T366" s="1117"/>
      <c r="AG366" s="1117" t="str">
        <f t="shared" si="38"/>
        <v/>
      </c>
      <c r="AP366" s="1117" t="str">
        <f t="shared" si="37"/>
        <v/>
      </c>
      <c r="AS366" s="1117" t="s">
        <v>81</v>
      </c>
    </row>
    <row r="367" spans="18:45" x14ac:dyDescent="0.2">
      <c r="R367" s="1117"/>
      <c r="S367" s="1117"/>
      <c r="T367" s="1117"/>
      <c r="AG367" s="1117" t="str">
        <f t="shared" si="38"/>
        <v/>
      </c>
      <c r="AP367" s="1117" t="str">
        <f t="shared" si="37"/>
        <v/>
      </c>
      <c r="AS367" s="1117" t="s">
        <v>81</v>
      </c>
    </row>
    <row r="368" spans="18:45" x14ac:dyDescent="0.2">
      <c r="R368" s="1117"/>
      <c r="S368" s="1117"/>
      <c r="T368" s="1117"/>
      <c r="AG368" s="1117" t="str">
        <f t="shared" si="38"/>
        <v/>
      </c>
      <c r="AP368" s="1117" t="str">
        <f t="shared" si="37"/>
        <v/>
      </c>
      <c r="AS368" s="1117" t="s">
        <v>81</v>
      </c>
    </row>
    <row r="369" spans="18:45" x14ac:dyDescent="0.2">
      <c r="R369" s="1117"/>
      <c r="S369" s="1117"/>
      <c r="T369" s="1117"/>
      <c r="AS369" s="1117" t="s">
        <v>81</v>
      </c>
    </row>
    <row r="370" spans="18:45" x14ac:dyDescent="0.2">
      <c r="R370" s="1117"/>
      <c r="S370" s="1117"/>
      <c r="T370" s="1117"/>
      <c r="AS370" s="1117" t="s">
        <v>81</v>
      </c>
    </row>
    <row r="371" spans="18:45" x14ac:dyDescent="0.2">
      <c r="R371" s="1117"/>
      <c r="S371" s="1117"/>
      <c r="T371" s="1117"/>
      <c r="AS371" s="1117" t="s">
        <v>81</v>
      </c>
    </row>
    <row r="372" spans="18:45" x14ac:dyDescent="0.2">
      <c r="R372" s="1117"/>
      <c r="S372" s="1117"/>
      <c r="T372" s="1117"/>
      <c r="AS372" s="1117" t="s">
        <v>81</v>
      </c>
    </row>
    <row r="373" spans="18:45" x14ac:dyDescent="0.2">
      <c r="R373" s="1117"/>
      <c r="S373" s="1117"/>
      <c r="T373" s="1117"/>
      <c r="AS373" s="1117" t="s">
        <v>81</v>
      </c>
    </row>
    <row r="374" spans="18:45" x14ac:dyDescent="0.2">
      <c r="R374" s="1117"/>
      <c r="S374" s="1117"/>
      <c r="T374" s="1117"/>
      <c r="AS374" s="1117" t="s">
        <v>81</v>
      </c>
    </row>
    <row r="375" spans="18:45" x14ac:dyDescent="0.2">
      <c r="R375" s="1117"/>
      <c r="S375" s="1117"/>
      <c r="T375" s="1117"/>
      <c r="AS375" s="1117" t="s">
        <v>81</v>
      </c>
    </row>
    <row r="376" spans="18:45" x14ac:dyDescent="0.2">
      <c r="R376" s="1117"/>
      <c r="S376" s="1117"/>
      <c r="T376" s="1117"/>
      <c r="AS376" s="1117" t="s">
        <v>81</v>
      </c>
    </row>
    <row r="377" spans="18:45" x14ac:dyDescent="0.2">
      <c r="R377" s="1117"/>
      <c r="S377" s="1117"/>
      <c r="T377" s="1117"/>
      <c r="AS377" s="1117" t="s">
        <v>81</v>
      </c>
    </row>
    <row r="378" spans="18:45" x14ac:dyDescent="0.2">
      <c r="R378" s="1117"/>
      <c r="S378" s="1117"/>
      <c r="T378" s="1117"/>
      <c r="AS378" s="1117" t="s">
        <v>81</v>
      </c>
    </row>
    <row r="379" spans="18:45" x14ac:dyDescent="0.2">
      <c r="R379" s="1117"/>
      <c r="S379" s="1117"/>
      <c r="T379" s="1117"/>
      <c r="AS379" s="1117" t="s">
        <v>81</v>
      </c>
    </row>
    <row r="380" spans="18:45" x14ac:dyDescent="0.2">
      <c r="R380" s="1117"/>
      <c r="S380" s="1117"/>
      <c r="T380" s="1117"/>
      <c r="AS380" s="1117" t="s">
        <v>81</v>
      </c>
    </row>
    <row r="381" spans="18:45" x14ac:dyDescent="0.2">
      <c r="R381" s="1117"/>
      <c r="S381" s="1117"/>
      <c r="T381" s="1117"/>
      <c r="AS381" s="1117" t="s">
        <v>81</v>
      </c>
    </row>
    <row r="382" spans="18:45" x14ac:dyDescent="0.2">
      <c r="R382" s="1117"/>
      <c r="S382" s="1117"/>
      <c r="T382" s="1117"/>
      <c r="AS382" s="1117" t="s">
        <v>81</v>
      </c>
    </row>
    <row r="383" spans="18:45" x14ac:dyDescent="0.2">
      <c r="R383" s="1117"/>
      <c r="S383" s="1117"/>
      <c r="T383" s="1117"/>
    </row>
    <row r="384" spans="18:45" x14ac:dyDescent="0.2">
      <c r="R384" s="1117"/>
      <c r="S384" s="1117"/>
      <c r="T384" s="1117"/>
    </row>
    <row r="385" spans="18:18" x14ac:dyDescent="0.2">
      <c r="R385" s="1117"/>
    </row>
    <row r="386" spans="18:18" x14ac:dyDescent="0.2">
      <c r="R386" s="1117"/>
    </row>
    <row r="387" spans="18:18" x14ac:dyDescent="0.2">
      <c r="R387" s="1117"/>
    </row>
    <row r="388" spans="18:18" x14ac:dyDescent="0.2">
      <c r="R388" s="1117"/>
    </row>
    <row r="389" spans="18:18" x14ac:dyDescent="0.2">
      <c r="R389" s="1117"/>
    </row>
    <row r="390" spans="18:18" x14ac:dyDescent="0.2">
      <c r="R390" s="1117"/>
    </row>
    <row r="391" spans="18:18" x14ac:dyDescent="0.2">
      <c r="R391" s="1117"/>
    </row>
    <row r="392" spans="18:18" x14ac:dyDescent="0.2">
      <c r="R392" s="1117"/>
    </row>
    <row r="393" spans="18:18" x14ac:dyDescent="0.2">
      <c r="R393" s="1117"/>
    </row>
    <row r="394" spans="18:18" x14ac:dyDescent="0.2">
      <c r="R394" s="1117"/>
    </row>
    <row r="395" spans="18:18" x14ac:dyDescent="0.2">
      <c r="R395" s="1117"/>
    </row>
    <row r="396" spans="18:18" x14ac:dyDescent="0.2">
      <c r="R396" s="1117"/>
    </row>
    <row r="397" spans="18:18" x14ac:dyDescent="0.2">
      <c r="R397" s="1117"/>
    </row>
    <row r="398" spans="18:18" x14ac:dyDescent="0.2">
      <c r="R398" s="1117"/>
    </row>
    <row r="399" spans="18:18" x14ac:dyDescent="0.2">
      <c r="R399" s="1117"/>
    </row>
    <row r="400" spans="18:18" x14ac:dyDescent="0.2">
      <c r="R400" s="1117"/>
    </row>
    <row r="401" spans="18:18" x14ac:dyDescent="0.2">
      <c r="R401" s="1117"/>
    </row>
    <row r="402" spans="18:18" x14ac:dyDescent="0.2">
      <c r="R402" s="1117"/>
    </row>
    <row r="403" spans="18:18" x14ac:dyDescent="0.2">
      <c r="R403" s="1117"/>
    </row>
    <row r="404" spans="18:18" x14ac:dyDescent="0.2">
      <c r="R404" s="1117"/>
    </row>
    <row r="405" spans="18:18" x14ac:dyDescent="0.2">
      <c r="R405" s="1117"/>
    </row>
    <row r="406" spans="18:18" x14ac:dyDescent="0.2">
      <c r="R406" s="1117"/>
    </row>
    <row r="407" spans="18:18" x14ac:dyDescent="0.2">
      <c r="R407" s="1117"/>
    </row>
    <row r="408" spans="18:18" x14ac:dyDescent="0.2">
      <c r="R408" s="1117"/>
    </row>
    <row r="409" spans="18:18" x14ac:dyDescent="0.2">
      <c r="R409" s="1117"/>
    </row>
    <row r="410" spans="18:18" x14ac:dyDescent="0.2">
      <c r="R410" s="1117"/>
    </row>
    <row r="411" spans="18:18" x14ac:dyDescent="0.2">
      <c r="R411" s="1117"/>
    </row>
    <row r="412" spans="18:18" x14ac:dyDescent="0.2">
      <c r="R412" s="1117"/>
    </row>
    <row r="413" spans="18:18" x14ac:dyDescent="0.2">
      <c r="R413" s="1117"/>
    </row>
    <row r="414" spans="18:18" x14ac:dyDescent="0.2">
      <c r="R414" s="1117"/>
    </row>
    <row r="415" spans="18:18" x14ac:dyDescent="0.2">
      <c r="R415" s="1117"/>
    </row>
    <row r="416" spans="18:18" x14ac:dyDescent="0.2">
      <c r="R416" s="1117"/>
    </row>
    <row r="417" spans="18:18" x14ac:dyDescent="0.2">
      <c r="R417" s="1117"/>
    </row>
    <row r="418" spans="18:18" x14ac:dyDescent="0.2">
      <c r="R418" s="1117"/>
    </row>
    <row r="419" spans="18:18" x14ac:dyDescent="0.2">
      <c r="R419" s="1117"/>
    </row>
    <row r="420" spans="18:18" x14ac:dyDescent="0.2">
      <c r="R420" s="1117"/>
    </row>
    <row r="421" spans="18:18" x14ac:dyDescent="0.2">
      <c r="R421" s="1117"/>
    </row>
    <row r="422" spans="18:18" x14ac:dyDescent="0.2">
      <c r="R422" s="1117"/>
    </row>
    <row r="423" spans="18:18" x14ac:dyDescent="0.2">
      <c r="R423" s="1117"/>
    </row>
    <row r="424" spans="18:18" x14ac:dyDescent="0.2">
      <c r="R424" s="1117"/>
    </row>
    <row r="425" spans="18:18" x14ac:dyDescent="0.2">
      <c r="R425" s="1117"/>
    </row>
    <row r="426" spans="18:18" x14ac:dyDescent="0.2">
      <c r="R426" s="1117"/>
    </row>
    <row r="427" spans="18:18" x14ac:dyDescent="0.2">
      <c r="R427" s="1117"/>
    </row>
    <row r="428" spans="18:18" x14ac:dyDescent="0.2">
      <c r="R428" s="1117"/>
    </row>
    <row r="429" spans="18:18" x14ac:dyDescent="0.2">
      <c r="R429" s="1117"/>
    </row>
    <row r="430" spans="18:18" x14ac:dyDescent="0.2">
      <c r="R430" s="1117"/>
    </row>
    <row r="431" spans="18:18" x14ac:dyDescent="0.2">
      <c r="R431" s="1117"/>
    </row>
    <row r="432" spans="18:18" x14ac:dyDescent="0.2">
      <c r="R432" s="1117"/>
    </row>
    <row r="433" spans="18:18" x14ac:dyDescent="0.2">
      <c r="R433" s="1117"/>
    </row>
    <row r="434" spans="18:18" x14ac:dyDescent="0.2">
      <c r="R434" s="1117"/>
    </row>
    <row r="435" spans="18:18" x14ac:dyDescent="0.2">
      <c r="R435" s="1117"/>
    </row>
    <row r="436" spans="18:18" x14ac:dyDescent="0.2">
      <c r="R436" s="1117"/>
    </row>
    <row r="437" spans="18:18" x14ac:dyDescent="0.2">
      <c r="R437" s="1117"/>
    </row>
    <row r="438" spans="18:18" x14ac:dyDescent="0.2">
      <c r="R438" s="1117"/>
    </row>
    <row r="439" spans="18:18" x14ac:dyDescent="0.2">
      <c r="R439" s="1117"/>
    </row>
    <row r="440" spans="18:18" x14ac:dyDescent="0.2">
      <c r="R440" s="1117"/>
    </row>
    <row r="441" spans="18:18" x14ac:dyDescent="0.2">
      <c r="R441" s="1117"/>
    </row>
    <row r="442" spans="18:18" x14ac:dyDescent="0.2">
      <c r="R442" s="1117"/>
    </row>
    <row r="443" spans="18:18" x14ac:dyDescent="0.2">
      <c r="R443" s="1117"/>
    </row>
    <row r="444" spans="18:18" x14ac:dyDescent="0.2">
      <c r="R444" s="1117"/>
    </row>
    <row r="445" spans="18:18" x14ac:dyDescent="0.2">
      <c r="R445" s="1117"/>
    </row>
    <row r="446" spans="18:18" x14ac:dyDescent="0.2">
      <c r="R446" s="1117"/>
    </row>
    <row r="447" spans="18:18" x14ac:dyDescent="0.2">
      <c r="R447" s="1117"/>
    </row>
    <row r="448" spans="18:18" x14ac:dyDescent="0.2">
      <c r="R448" s="1117"/>
    </row>
    <row r="449" spans="18:18" x14ac:dyDescent="0.2">
      <c r="R449" s="1117"/>
    </row>
    <row r="450" spans="18:18" x14ac:dyDescent="0.2">
      <c r="R450" s="1117"/>
    </row>
    <row r="451" spans="18:18" x14ac:dyDescent="0.2">
      <c r="R451" s="1117"/>
    </row>
    <row r="452" spans="18:18" x14ac:dyDescent="0.2">
      <c r="R452" s="1117"/>
    </row>
    <row r="453" spans="18:18" x14ac:dyDescent="0.2">
      <c r="R453" s="1117"/>
    </row>
    <row r="454" spans="18:18" x14ac:dyDescent="0.2">
      <c r="R454" s="1117"/>
    </row>
    <row r="455" spans="18:18" x14ac:dyDescent="0.2">
      <c r="R455" s="1117"/>
    </row>
    <row r="456" spans="18:18" x14ac:dyDescent="0.2">
      <c r="R456" s="1117"/>
    </row>
    <row r="457" spans="18:18" x14ac:dyDescent="0.2">
      <c r="R457" s="1117"/>
    </row>
    <row r="458" spans="18:18" x14ac:dyDescent="0.2">
      <c r="R458" s="1117"/>
    </row>
    <row r="459" spans="18:18" x14ac:dyDescent="0.2">
      <c r="R459" s="1117"/>
    </row>
    <row r="460" spans="18:18" x14ac:dyDescent="0.2">
      <c r="R460" s="1117"/>
    </row>
    <row r="461" spans="18:18" x14ac:dyDescent="0.2">
      <c r="R461" s="1117"/>
    </row>
    <row r="462" spans="18:18" x14ac:dyDescent="0.2">
      <c r="R462" s="1117"/>
    </row>
    <row r="463" spans="18:18" x14ac:dyDescent="0.2">
      <c r="R463" s="1117"/>
    </row>
    <row r="464" spans="18:18" x14ac:dyDescent="0.2">
      <c r="R464" s="1117"/>
    </row>
    <row r="465" spans="18:18" x14ac:dyDescent="0.2">
      <c r="R465" s="1117"/>
    </row>
    <row r="466" spans="18:18" x14ac:dyDescent="0.2">
      <c r="R466" s="1117"/>
    </row>
    <row r="467" spans="18:18" x14ac:dyDescent="0.2">
      <c r="R467" s="1117"/>
    </row>
    <row r="468" spans="18:18" x14ac:dyDescent="0.2">
      <c r="R468" s="1117"/>
    </row>
    <row r="469" spans="18:18" x14ac:dyDescent="0.2">
      <c r="R469" s="1117"/>
    </row>
    <row r="470" spans="18:18" x14ac:dyDescent="0.2">
      <c r="R470" s="1117"/>
    </row>
    <row r="471" spans="18:18" x14ac:dyDescent="0.2">
      <c r="R471" s="1117"/>
    </row>
    <row r="472" spans="18:18" x14ac:dyDescent="0.2">
      <c r="R472" s="1117"/>
    </row>
    <row r="473" spans="18:18" x14ac:dyDescent="0.2">
      <c r="R473" s="1117"/>
    </row>
    <row r="474" spans="18:18" x14ac:dyDescent="0.2">
      <c r="R474" s="1117"/>
    </row>
    <row r="475" spans="18:18" x14ac:dyDescent="0.2">
      <c r="R475" s="1117"/>
    </row>
    <row r="476" spans="18:18" x14ac:dyDescent="0.2">
      <c r="R476" s="1117"/>
    </row>
    <row r="477" spans="18:18" x14ac:dyDescent="0.2">
      <c r="R477" s="1117"/>
    </row>
    <row r="478" spans="18:18" x14ac:dyDescent="0.2">
      <c r="R478" s="1117"/>
    </row>
    <row r="479" spans="18:18" x14ac:dyDescent="0.2">
      <c r="R479" s="1117"/>
    </row>
    <row r="480" spans="18:18" x14ac:dyDescent="0.2">
      <c r="R480" s="1117"/>
    </row>
    <row r="481" spans="18:18" x14ac:dyDescent="0.2">
      <c r="R481" s="1117"/>
    </row>
    <row r="482" spans="18:18" x14ac:dyDescent="0.2">
      <c r="R482" s="1117"/>
    </row>
    <row r="483" spans="18:18" x14ac:dyDescent="0.2">
      <c r="R483" s="1117"/>
    </row>
    <row r="484" spans="18:18" x14ac:dyDescent="0.2">
      <c r="R484" s="1117"/>
    </row>
    <row r="485" spans="18:18" x14ac:dyDescent="0.2">
      <c r="R485" s="1117"/>
    </row>
    <row r="486" spans="18:18" x14ac:dyDescent="0.2">
      <c r="R486" s="1117"/>
    </row>
    <row r="487" spans="18:18" x14ac:dyDescent="0.2">
      <c r="R487" s="1117"/>
    </row>
    <row r="488" spans="18:18" x14ac:dyDescent="0.2">
      <c r="R488" s="1117"/>
    </row>
    <row r="489" spans="18:18" x14ac:dyDescent="0.2">
      <c r="R489" s="1117"/>
    </row>
    <row r="490" spans="18:18" x14ac:dyDescent="0.2">
      <c r="R490" s="1117"/>
    </row>
    <row r="491" spans="18:18" x14ac:dyDescent="0.2">
      <c r="R491" s="1117"/>
    </row>
    <row r="492" spans="18:18" x14ac:dyDescent="0.2">
      <c r="R492" s="1117"/>
    </row>
    <row r="493" spans="18:18" x14ac:dyDescent="0.2">
      <c r="R493" s="1117"/>
    </row>
    <row r="494" spans="18:18" x14ac:dyDescent="0.2">
      <c r="R494" s="1117"/>
    </row>
    <row r="495" spans="18:18" x14ac:dyDescent="0.2">
      <c r="R495" s="1117"/>
    </row>
    <row r="496" spans="18:18" x14ac:dyDescent="0.2">
      <c r="R496" s="1117"/>
    </row>
    <row r="497" spans="18:18" x14ac:dyDescent="0.2">
      <c r="R497" s="1117"/>
    </row>
    <row r="498" spans="18:18" x14ac:dyDescent="0.2">
      <c r="R498" s="1117"/>
    </row>
    <row r="499" spans="18:18" x14ac:dyDescent="0.2">
      <c r="R499" s="1117"/>
    </row>
    <row r="500" spans="18:18" x14ac:dyDescent="0.2">
      <c r="R500" s="1117"/>
    </row>
    <row r="501" spans="18:18" x14ac:dyDescent="0.2">
      <c r="R501" s="1117"/>
    </row>
    <row r="502" spans="18:18" x14ac:dyDescent="0.2">
      <c r="R502" s="1117"/>
    </row>
    <row r="503" spans="18:18" x14ac:dyDescent="0.2">
      <c r="R503" s="1117"/>
    </row>
    <row r="504" spans="18:18" x14ac:dyDescent="0.2">
      <c r="R504" s="1117"/>
    </row>
    <row r="505" spans="18:18" x14ac:dyDescent="0.2">
      <c r="R505" s="1117"/>
    </row>
    <row r="506" spans="18:18" x14ac:dyDescent="0.2">
      <c r="R506" s="1117"/>
    </row>
    <row r="507" spans="18:18" x14ac:dyDescent="0.2">
      <c r="R507" s="1117"/>
    </row>
    <row r="508" spans="18:18" x14ac:dyDescent="0.2">
      <c r="R508" s="1117"/>
    </row>
    <row r="509" spans="18:18" x14ac:dyDescent="0.2">
      <c r="R509" s="1117"/>
    </row>
    <row r="510" spans="18:18" x14ac:dyDescent="0.2">
      <c r="R510" s="1117"/>
    </row>
    <row r="511" spans="18:18" x14ac:dyDescent="0.2">
      <c r="R511" s="1117"/>
    </row>
    <row r="512" spans="18:18" x14ac:dyDescent="0.2">
      <c r="R512" s="1117"/>
    </row>
    <row r="513" spans="18:18" x14ac:dyDescent="0.2">
      <c r="R513" s="1117"/>
    </row>
    <row r="514" spans="18:18" x14ac:dyDescent="0.2">
      <c r="R514" s="1117"/>
    </row>
    <row r="515" spans="18:18" x14ac:dyDescent="0.2">
      <c r="R515" s="1117"/>
    </row>
    <row r="516" spans="18:18" x14ac:dyDescent="0.2">
      <c r="R516" s="1117"/>
    </row>
    <row r="517" spans="18:18" x14ac:dyDescent="0.2">
      <c r="R517" s="1117"/>
    </row>
    <row r="518" spans="18:18" x14ac:dyDescent="0.2">
      <c r="R518" s="1117"/>
    </row>
    <row r="519" spans="18:18" x14ac:dyDescent="0.2">
      <c r="R519" s="1117"/>
    </row>
    <row r="520" spans="18:18" x14ac:dyDescent="0.2">
      <c r="R520" s="1117"/>
    </row>
    <row r="521" spans="18:18" x14ac:dyDescent="0.2">
      <c r="R521" s="1117"/>
    </row>
    <row r="522" spans="18:18" x14ac:dyDescent="0.2">
      <c r="R522" s="1117"/>
    </row>
    <row r="523" spans="18:18" x14ac:dyDescent="0.2">
      <c r="R523" s="1117"/>
    </row>
    <row r="524" spans="18:18" x14ac:dyDescent="0.2">
      <c r="R524" s="1117"/>
    </row>
    <row r="525" spans="18:18" x14ac:dyDescent="0.2">
      <c r="R525" s="1117"/>
    </row>
    <row r="526" spans="18:18" x14ac:dyDescent="0.2">
      <c r="R526" s="1117"/>
    </row>
    <row r="527" spans="18:18" x14ac:dyDescent="0.2">
      <c r="R527" s="1117"/>
    </row>
    <row r="528" spans="18:18" x14ac:dyDescent="0.2">
      <c r="R528" s="1117"/>
    </row>
    <row r="529" spans="18:18" x14ac:dyDescent="0.2">
      <c r="R529" s="1117"/>
    </row>
    <row r="530" spans="18:18" x14ac:dyDescent="0.2">
      <c r="R530" s="1117"/>
    </row>
    <row r="531" spans="18:18" x14ac:dyDescent="0.2">
      <c r="R531" s="1117"/>
    </row>
    <row r="532" spans="18:18" x14ac:dyDescent="0.2">
      <c r="R532" s="1117"/>
    </row>
    <row r="533" spans="18:18" x14ac:dyDescent="0.2">
      <c r="R533" s="1117"/>
    </row>
    <row r="534" spans="18:18" x14ac:dyDescent="0.2">
      <c r="R534" s="1117"/>
    </row>
    <row r="535" spans="18:18" x14ac:dyDescent="0.2">
      <c r="R535" s="1117"/>
    </row>
    <row r="536" spans="18:18" x14ac:dyDescent="0.2">
      <c r="R536" s="1117"/>
    </row>
    <row r="537" spans="18:18" x14ac:dyDescent="0.2">
      <c r="R537" s="1117"/>
    </row>
    <row r="538" spans="18:18" x14ac:dyDescent="0.2">
      <c r="R538" s="1117"/>
    </row>
    <row r="539" spans="18:18" x14ac:dyDescent="0.2">
      <c r="R539" s="1117"/>
    </row>
    <row r="540" spans="18:18" x14ac:dyDescent="0.2">
      <c r="R540" s="1117"/>
    </row>
    <row r="541" spans="18:18" x14ac:dyDescent="0.2">
      <c r="R541" s="1117"/>
    </row>
    <row r="542" spans="18:18" x14ac:dyDescent="0.2">
      <c r="R542" s="1117"/>
    </row>
    <row r="543" spans="18:18" x14ac:dyDescent="0.2">
      <c r="R543" s="1117"/>
    </row>
    <row r="544" spans="18:18" x14ac:dyDescent="0.2">
      <c r="R544" s="1117"/>
    </row>
    <row r="545" spans="18:18" x14ac:dyDescent="0.2">
      <c r="R545" s="1117"/>
    </row>
    <row r="546" spans="18:18" x14ac:dyDescent="0.2">
      <c r="R546" s="1117"/>
    </row>
    <row r="547" spans="18:18" x14ac:dyDescent="0.2">
      <c r="R547" s="1117"/>
    </row>
    <row r="548" spans="18:18" x14ac:dyDescent="0.2">
      <c r="R548" s="1117"/>
    </row>
    <row r="549" spans="18:18" x14ac:dyDescent="0.2">
      <c r="R549" s="1117"/>
    </row>
    <row r="550" spans="18:18" x14ac:dyDescent="0.2">
      <c r="R550" s="1117"/>
    </row>
    <row r="551" spans="18:18" x14ac:dyDescent="0.2">
      <c r="R551" s="1117"/>
    </row>
    <row r="552" spans="18:18" x14ac:dyDescent="0.2">
      <c r="R552" s="1117"/>
    </row>
    <row r="553" spans="18:18" x14ac:dyDescent="0.2">
      <c r="R553" s="1117"/>
    </row>
    <row r="554" spans="18:18" x14ac:dyDescent="0.2">
      <c r="R554" s="1117"/>
    </row>
    <row r="555" spans="18:18" x14ac:dyDescent="0.2">
      <c r="R555" s="1117"/>
    </row>
  </sheetData>
  <mergeCells count="13">
    <mergeCell ref="X2:Y2"/>
    <mergeCell ref="O3:P3"/>
    <mergeCell ref="F4:M4"/>
    <mergeCell ref="F5:M5"/>
    <mergeCell ref="I13:L13"/>
    <mergeCell ref="L3:M3"/>
    <mergeCell ref="H10:K10"/>
    <mergeCell ref="H138:K139"/>
    <mergeCell ref="G138:G139"/>
    <mergeCell ref="G132:G133"/>
    <mergeCell ref="H132:K133"/>
    <mergeCell ref="F98:M98"/>
    <mergeCell ref="F100:M100"/>
  </mergeCells>
  <phoneticPr fontId="4"/>
  <dataValidations count="3">
    <dataValidation type="list" allowBlank="1" showInputMessage="1" showErrorMessage="1" sqref="F100:M100 F5:M5 F98:M98" xr:uid="{00000000-0002-0000-0B00-000000000000}">
      <formula1>OFFSET($T$4,0,0,COUNTIF($T$4:$T$317,"&lt;&gt;-"),1)</formula1>
    </dataValidation>
    <dataValidation type="list" allowBlank="1" showInputMessage="1" showErrorMessage="1" sqref="F6" xr:uid="{00000000-0002-0000-0B00-000001000000}">
      <formula1>OFFSET($S$4,0,0,COUNTIF($S$4:$S$50,"&lt;&gt;-"),1)</formula1>
    </dataValidation>
    <dataValidation type="list" allowBlank="1" showInputMessage="1" showErrorMessage="1" sqref="I14:L14" xr:uid="{00000000-0002-0000-0B00-000002000000}">
      <formula1>$W$4:$W$83</formula1>
    </dataValidation>
  </dataValidations>
  <pageMargins left="0.7" right="0.7" top="0.75" bottom="0.75" header="0.3" footer="0.3"/>
  <pageSetup paperSize="9" scale="82" orientation="portrait" r:id="rId1"/>
  <rowBreaks count="2" manualBreakCount="2">
    <brk id="37" min="3" max="13" man="1"/>
    <brk id="92" min="3" max="13" man="1"/>
  </rowBreaks>
  <colBreaks count="1" manualBreakCount="1">
    <brk id="15" max="367"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3000000}">
          <x14:formula1>
            <xm:f>順位点!AB$2:AB$78</xm:f>
          </x14:formula1>
          <xm:sqref>L3:M3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59999389629810485"/>
  </sheetPr>
  <dimension ref="A1:AS555"/>
  <sheetViews>
    <sheetView showGridLines="0" view="pageBreakPreview" zoomScale="80" zoomScaleNormal="70" zoomScaleSheetLayoutView="80" workbookViewId="0">
      <selection activeCell="F100" sqref="F100:M100"/>
    </sheetView>
  </sheetViews>
  <sheetFormatPr defaultColWidth="8.7265625" defaultRowHeight="12.5" x14ac:dyDescent="0.2"/>
  <cols>
    <col min="1" max="1" width="6.36328125" style="1117" bestFit="1" customWidth="1"/>
    <col min="2" max="2" width="6" style="1117" bestFit="1" customWidth="1"/>
    <col min="3" max="3" width="5.7265625" style="1117" customWidth="1"/>
    <col min="4" max="4" width="1.7265625" style="1117" customWidth="1"/>
    <col min="5" max="5" width="2.26953125" style="1117" customWidth="1"/>
    <col min="6" max="6" width="2.08984375" style="1117" customWidth="1"/>
    <col min="7" max="7" width="8.90625" style="1117" bestFit="1" customWidth="1"/>
    <col min="8" max="13" width="8.90625" style="1117" customWidth="1"/>
    <col min="14" max="14" width="6.08984375" style="1117" bestFit="1" customWidth="1"/>
    <col min="15" max="15" width="6.08984375" style="1117" customWidth="1"/>
    <col min="16" max="16" width="6.6328125" style="1117" customWidth="1"/>
    <col min="17" max="17" width="45.7265625" style="1117" customWidth="1"/>
    <col min="18" max="18" width="5.7265625" style="1118" customWidth="1"/>
    <col min="19" max="19" width="47.36328125" style="1119" customWidth="1"/>
    <col min="20" max="20" width="41" style="1119" customWidth="1"/>
    <col min="21" max="21" width="7.36328125" style="1117" customWidth="1"/>
    <col min="22" max="22" width="13.26953125" style="1117" customWidth="1"/>
    <col min="23" max="23" width="10.90625" style="1117" customWidth="1"/>
    <col min="24" max="24" width="19.08984375" style="1117" customWidth="1"/>
    <col min="25" max="26" width="17.26953125" style="1117" customWidth="1"/>
    <col min="27" max="27" width="5.6328125" style="1117" customWidth="1"/>
    <col min="28" max="29" width="8.90625" style="1117" customWidth="1"/>
    <col min="30" max="31" width="19.90625" style="1117" customWidth="1"/>
    <col min="32" max="40" width="8.90625" style="1117" customWidth="1"/>
    <col min="41" max="41" width="14.26953125" style="1117" customWidth="1"/>
    <col min="42" max="43" width="8.90625" style="1117" customWidth="1"/>
    <col min="44" max="44" width="8.36328125" style="1117" customWidth="1"/>
    <col min="45" max="45" width="10.90625" style="1117" customWidth="1"/>
    <col min="46" max="60" width="8.36328125" style="1117" customWidth="1"/>
    <col min="61" max="102" width="5" style="1117" customWidth="1"/>
    <col min="103" max="16384" width="8.7265625" style="1117"/>
  </cols>
  <sheetData>
    <row r="1" spans="1:45" x14ac:dyDescent="0.2">
      <c r="A1" s="1117" t="s">
        <v>1964</v>
      </c>
    </row>
    <row r="2" spans="1:45" ht="16.5" thickBot="1" x14ac:dyDescent="0.25">
      <c r="A2" s="1117">
        <f>MATCH(INDEX($R$4:$T$382,MATCH(F5,$T$4:$T$382,0),2),'R4_raw'!$F$115:$BNW$115,0)</f>
        <v>4</v>
      </c>
      <c r="D2" s="1404"/>
      <c r="E2" s="1405" t="s">
        <v>2979</v>
      </c>
      <c r="F2" s="1404"/>
      <c r="G2" s="1404"/>
      <c r="H2" s="1404"/>
      <c r="I2" s="1404"/>
      <c r="J2" s="1404"/>
      <c r="K2" s="1404"/>
      <c r="L2" s="1404"/>
      <c r="M2" s="1404"/>
      <c r="N2" s="1404"/>
      <c r="X2" s="5318" t="s">
        <v>1965</v>
      </c>
      <c r="Y2" s="5318"/>
      <c r="Z2" s="1120"/>
      <c r="AB2" s="1117">
        <v>2</v>
      </c>
      <c r="AC2" s="1117">
        <v>3</v>
      </c>
      <c r="AD2" s="1117">
        <v>4</v>
      </c>
      <c r="AE2" s="1117">
        <v>5</v>
      </c>
    </row>
    <row r="3" spans="1:45" ht="15.75" customHeight="1" thickBot="1" x14ac:dyDescent="0.25">
      <c r="F3" s="158"/>
      <c r="G3" s="158"/>
      <c r="H3" s="158"/>
      <c r="K3" s="1121" t="s">
        <v>1966</v>
      </c>
      <c r="L3" s="5325" t="s">
        <v>3488</v>
      </c>
      <c r="M3" s="5326"/>
      <c r="O3" s="5319" t="str">
        <f>VLOOKUP(L3,順位点!$AB$2:$AC$78,2,FALSE)</f>
        <v>長野市</v>
      </c>
      <c r="P3" s="5319"/>
      <c r="R3" s="1122"/>
      <c r="S3" s="1122" t="s">
        <v>1967</v>
      </c>
      <c r="T3" s="1122" t="s">
        <v>1968</v>
      </c>
      <c r="U3" s="1117">
        <v>-1</v>
      </c>
      <c r="V3" s="1117" t="s">
        <v>1969</v>
      </c>
      <c r="X3" s="1117" t="str">
        <f>F98</f>
        <v>6　幸福度_居宅_得点_【2022】</v>
      </c>
      <c r="Y3" s="1117" t="str">
        <f>F100</f>
        <v>134　老人ホームでの死亡率_【2020】</v>
      </c>
      <c r="AD3" s="1117" t="str">
        <f>X3</f>
        <v>6　幸福度_居宅_得点_【2022】</v>
      </c>
      <c r="AE3" s="1117" t="str">
        <f>Y3</f>
        <v>134　老人ホームでの死亡率_【2020】</v>
      </c>
      <c r="AJ3" s="1117" t="str">
        <f>F5</f>
        <v>1　幸福度_元気_得点_【2016】</v>
      </c>
      <c r="AO3" s="1117" t="str">
        <f>AJ3</f>
        <v>1　幸福度_元気_得点_【2016】</v>
      </c>
    </row>
    <row r="4" spans="1:45" ht="13" thickBot="1" x14ac:dyDescent="0.3">
      <c r="F4" s="5320" t="s">
        <v>1970</v>
      </c>
      <c r="G4" s="5320"/>
      <c r="H4" s="5320"/>
      <c r="I4" s="5320"/>
      <c r="J4" s="5320"/>
      <c r="K4" s="5320"/>
      <c r="L4" s="5320"/>
      <c r="M4" s="5320"/>
      <c r="R4" s="1123">
        <v>1</v>
      </c>
      <c r="S4" s="1124" t="str">
        <f>IFERROR(INDEX('R4_raw'!$F$1:$BNW$115,115,MATCH(R4,'R4_raw'!$F$1:$BNW$1,0)),"-")</f>
        <v>幸福度_元気_得点_【2016】</v>
      </c>
      <c r="T4" s="1124" t="str">
        <f t="shared" ref="T4:T67" si="0">IF(S4="-","-",R4&amp;"　"&amp;S4)</f>
        <v>1　幸福度_元気_得点_【2016】</v>
      </c>
      <c r="U4" s="1117">
        <f>IF(OR(X4=0,Y4=0),U3+0,U3+1)</f>
        <v>0</v>
      </c>
      <c r="V4" s="1117" t="str">
        <f t="shared" ref="V4:V22" si="1">IFERROR(IF($O$3=W4,W4,IF(W4=$H$14,W4,IF(OR(RANK(Y4,$Y$4:$Y$22,0)&lt;=3,RANK(X4,$X$4:$X$22,0)&lt;=3),W4,""))),"")</f>
        <v>長野市</v>
      </c>
      <c r="W4" s="1117" t="s">
        <v>70</v>
      </c>
      <c r="X4" s="1125">
        <f>IF(VLOOKUP($W4,'R4_raw'!$F$1:$BNW$115,A$5,FALSE)="*",NA(),VLOOKUP($W4,'R4_raw'!$F$1:$BNW$115,A$5,FALSE))</f>
        <v>6.1806743834927023</v>
      </c>
      <c r="Y4" s="1125">
        <f>IF(VLOOKUP($W4,'R4_raw'!$F$1:$BNW$115,A$6,FALSE)="*",NA(),VLOOKUP($W4,'R4_raw'!$F$1:$BNW$115,A$6,FALSE))</f>
        <v>12.951520912547529</v>
      </c>
      <c r="Z4" s="1125"/>
      <c r="AA4" s="1117">
        <v>0</v>
      </c>
      <c r="AB4" s="1117" t="str">
        <f t="shared" ref="AB4:AE22" si="2">VLOOKUP($AA4,$U$4:$Y$80,AB$2,FALSE)</f>
        <v>長野市</v>
      </c>
      <c r="AC4" s="1117" t="str">
        <f t="shared" si="2"/>
        <v>長野市</v>
      </c>
      <c r="AD4" s="1125">
        <f>VLOOKUP($AA4,$U$4:$Y$80,AD$2,FALSE)</f>
        <v>6.1806743834927023</v>
      </c>
      <c r="AE4" s="1125">
        <f>VLOOKUP($AA4,$U$4:$Y$80,AE$2,FALSE)</f>
        <v>12.951520912547529</v>
      </c>
      <c r="AF4" s="1117" t="str">
        <f>IF(ISERROR(AD4),AA4+3,"")</f>
        <v/>
      </c>
      <c r="AG4" s="1126">
        <f>IF(MIN(AF4:AF22)=0,80,MIN(AF4:AF22)-1)</f>
        <v>80</v>
      </c>
      <c r="AH4" s="1117">
        <f t="shared" ref="AH4:AH22" si="3">IFERROR(RANK(AL4,$AL$4:$AL$22),"-")</f>
        <v>8</v>
      </c>
      <c r="AI4" s="1117" t="s">
        <v>70</v>
      </c>
      <c r="AJ4" s="1127">
        <f>VLOOKUP(AI4,'R4_raw'!$F$15:$BNW$114,A$2,FALSE)</f>
        <v>7.22</v>
      </c>
      <c r="AK4" s="1117">
        <v>1.0000000000000001E-5</v>
      </c>
      <c r="AL4" s="1117">
        <f>IFERROR(AJ4+AK4,"-")</f>
        <v>7.2200099999999994</v>
      </c>
      <c r="AM4" s="1117">
        <v>1</v>
      </c>
      <c r="AN4" s="1117" t="str">
        <f t="shared" ref="AN4:AN22" si="4">IFERROR(VLOOKUP($AM4,$AH$4:$AJ$310,2,FALSE),"-")</f>
        <v>安曇野市</v>
      </c>
      <c r="AO4" s="1127">
        <f t="shared" ref="AO4:AO22" si="5">IFERROR(VLOOKUP($AM4,$AH$4:$AJ$310,3,FALSE),"-")</f>
        <v>7.56</v>
      </c>
      <c r="AP4" s="1117" t="str">
        <f t="shared" ref="AP4:AP22" si="6">IF(AN4=$O$3,AO4,"")</f>
        <v/>
      </c>
      <c r="AS4" s="1117" t="s">
        <v>3289</v>
      </c>
    </row>
    <row r="5" spans="1:45" ht="35.25" customHeight="1" thickBot="1" x14ac:dyDescent="0.25">
      <c r="A5" s="1117">
        <f>MATCH(INDEX($R$4:$T$382,MATCH(F98,$T$4:$T$382,0),2),'R4_raw'!$F$115:$BNW$115,0)</f>
        <v>22</v>
      </c>
      <c r="F5" s="5321" t="s">
        <v>8957</v>
      </c>
      <c r="G5" s="5322"/>
      <c r="H5" s="5322"/>
      <c r="I5" s="5322"/>
      <c r="J5" s="5322"/>
      <c r="K5" s="5322"/>
      <c r="L5" s="5322"/>
      <c r="M5" s="5323"/>
      <c r="R5" s="1123">
        <v>2</v>
      </c>
      <c r="S5" s="1124" t="str">
        <f>IFERROR(INDEX('R4_raw'!$F$1:$BNW$115,115,MATCH(R5,'R4_raw'!$F$1:$BNW$1,0)),"-")</f>
        <v>幸福度_元気_得点_【2019】</v>
      </c>
      <c r="T5" s="1124" t="str">
        <f t="shared" si="0"/>
        <v>2　幸福度_元気_得点_【2019】</v>
      </c>
      <c r="U5" s="1117">
        <f t="shared" ref="U5:U22" si="7">IF(OR(X5=0,Y5=0),U4+0,U4+1)</f>
        <v>1</v>
      </c>
      <c r="V5" s="1117" t="str">
        <f t="shared" si="1"/>
        <v>松本市</v>
      </c>
      <c r="W5" s="1117" t="s">
        <v>1640</v>
      </c>
      <c r="X5" s="1125">
        <f>IF(VLOOKUP($W5,'R4_raw'!$F$1:$BNW$115,A$5,FALSE)="*",NA(),VLOOKUP($W5,'R4_raw'!$F$1:$BNW$115,A$5,FALSE))</f>
        <v>6.1227621483375962</v>
      </c>
      <c r="Y5" s="1125">
        <f>IF(VLOOKUP($W5,'R4_raw'!$F$1:$BNW$115,A$6,FALSE)="*",NA(),VLOOKUP($W5,'R4_raw'!$F$1:$BNW$115,A$6,FALSE))</f>
        <v>15.967679876875721</v>
      </c>
      <c r="Z5" s="1125"/>
      <c r="AA5" s="1117">
        <v>1</v>
      </c>
      <c r="AB5" s="1117" t="str">
        <f t="shared" si="2"/>
        <v>松本市</v>
      </c>
      <c r="AC5" s="1117" t="str">
        <f t="shared" si="2"/>
        <v>松本市</v>
      </c>
      <c r="AD5" s="1125">
        <f t="shared" si="2"/>
        <v>6.1227621483375962</v>
      </c>
      <c r="AE5" s="1125">
        <f t="shared" si="2"/>
        <v>15.967679876875721</v>
      </c>
      <c r="AF5" s="1117" t="str">
        <f t="shared" ref="AF5:AF23" si="8">IF(ISERROR(AD5),AA5+3,"")</f>
        <v/>
      </c>
      <c r="AG5" s="1117" t="str">
        <f t="shared" ref="AG5:AG22" si="9">IF(ISERROR(AD5),AA5+3,"")</f>
        <v/>
      </c>
      <c r="AH5" s="1117">
        <f t="shared" si="3"/>
        <v>11</v>
      </c>
      <c r="AI5" s="1117" t="s">
        <v>1640</v>
      </c>
      <c r="AJ5" s="1127">
        <f>VLOOKUP(AI5,'R4_raw'!$F$15:$BNW$114,A$2,FALSE)</f>
        <v>7.2</v>
      </c>
      <c r="AK5" s="1117">
        <v>2.0000000000000002E-5</v>
      </c>
      <c r="AL5" s="1117">
        <f t="shared" ref="AL5:AL22" si="10">IFERROR(AJ5+AK5,"-")</f>
        <v>7.2000200000000003</v>
      </c>
      <c r="AM5" s="1117">
        <v>2</v>
      </c>
      <c r="AN5" s="1117" t="str">
        <f t="shared" si="4"/>
        <v>東御市</v>
      </c>
      <c r="AO5" s="1127">
        <f t="shared" si="5"/>
        <v>7.38</v>
      </c>
      <c r="AP5" s="1117" t="str">
        <f t="shared" si="6"/>
        <v/>
      </c>
      <c r="AS5" s="1117" t="s">
        <v>3290</v>
      </c>
    </row>
    <row r="6" spans="1:45" ht="14.25" customHeight="1" x14ac:dyDescent="0.2">
      <c r="A6" s="1117">
        <f>MATCH(INDEX($R$4:$T$382,MATCH(F100,$T$4:$T$382,0),2),'R4_raw'!$F$115:$BNW$115,0)</f>
        <v>633</v>
      </c>
      <c r="F6" s="1128"/>
      <c r="G6" s="1129"/>
      <c r="H6" s="118"/>
      <c r="K6" s="1128"/>
      <c r="L6" s="1128"/>
      <c r="M6" s="1128"/>
      <c r="R6" s="1123">
        <v>3</v>
      </c>
      <c r="S6" s="1124" t="str">
        <f>IFERROR(INDEX('R4_raw'!$F$1:$BNW$115,115,MATCH(R6,'R4_raw'!$F$1:$BNW$1,0)),"-")</f>
        <v>幸福度_元気_得点_【2022】</v>
      </c>
      <c r="T6" s="1124" t="str">
        <f t="shared" si="0"/>
        <v>3　幸福度_元気_得点_【2022】</v>
      </c>
      <c r="U6" s="1117">
        <f t="shared" si="7"/>
        <v>2</v>
      </c>
      <c r="V6" s="1117" t="str">
        <f t="shared" si="1"/>
        <v/>
      </c>
      <c r="W6" s="1117" t="s">
        <v>1647</v>
      </c>
      <c r="X6" s="1125">
        <f>IF(VLOOKUP($W6,'R4_raw'!$F$1:$BNW$115,A$5,FALSE)="*",NA(),VLOOKUP($W6,'R4_raw'!$F$1:$BNW$115,A$5,FALSE))</f>
        <v>6.1318897637795278</v>
      </c>
      <c r="Y6" s="1125">
        <f>IF(VLOOKUP($W6,'R4_raw'!$F$1:$BNW$115,A$6,FALSE)="*",NA(),VLOOKUP($W6,'R4_raw'!$F$1:$BNW$115,A$6,FALSE))</f>
        <v>14.23338566195709</v>
      </c>
      <c r="Z6" s="1125"/>
      <c r="AA6" s="1117">
        <v>2</v>
      </c>
      <c r="AB6" s="1117" t="str">
        <f t="shared" si="2"/>
        <v/>
      </c>
      <c r="AC6" s="1117" t="str">
        <f t="shared" si="2"/>
        <v>上田市</v>
      </c>
      <c r="AD6" s="1125">
        <f t="shared" si="2"/>
        <v>6.1318897637795278</v>
      </c>
      <c r="AE6" s="1125">
        <f t="shared" si="2"/>
        <v>14.23338566195709</v>
      </c>
      <c r="AF6" s="1117" t="str">
        <f t="shared" si="8"/>
        <v/>
      </c>
      <c r="AG6" s="1117" t="str">
        <f t="shared" si="9"/>
        <v/>
      </c>
      <c r="AH6" s="1117">
        <f t="shared" si="3"/>
        <v>7</v>
      </c>
      <c r="AI6" s="1117" t="s">
        <v>1647</v>
      </c>
      <c r="AJ6" s="1127">
        <f>VLOOKUP(AI6,'R4_raw'!$F$15:$BNW$114,A$2,FALSE)</f>
        <v>7.23</v>
      </c>
      <c r="AK6" s="1117">
        <v>3.0000000000000001E-5</v>
      </c>
      <c r="AL6" s="1117">
        <f t="shared" si="10"/>
        <v>7.2300300000000002</v>
      </c>
      <c r="AM6" s="1117">
        <v>3</v>
      </c>
      <c r="AN6" s="1117" t="str">
        <f t="shared" si="4"/>
        <v>千曲市</v>
      </c>
      <c r="AO6" s="1127">
        <f t="shared" si="5"/>
        <v>7.32</v>
      </c>
      <c r="AP6" s="1117" t="str">
        <f t="shared" si="6"/>
        <v/>
      </c>
      <c r="AS6" s="1117" t="s">
        <v>3291</v>
      </c>
    </row>
    <row r="7" spans="1:45" ht="14.25" customHeight="1" x14ac:dyDescent="0.2">
      <c r="F7" s="1130" t="s">
        <v>1971</v>
      </c>
      <c r="R7" s="1123">
        <v>4</v>
      </c>
      <c r="S7" s="1124" t="str">
        <f>IFERROR(INDEX('R4_raw'!$F$1:$BNW$115,115,MATCH(R7,'R4_raw'!$F$1:$BNW$1,0)),"-")</f>
        <v>幸福度_居宅_得点_【2016】</v>
      </c>
      <c r="T7" s="1124" t="str">
        <f t="shared" si="0"/>
        <v>4　幸福度_居宅_得点_【2016】</v>
      </c>
      <c r="U7" s="1117">
        <f t="shared" si="7"/>
        <v>3</v>
      </c>
      <c r="V7" s="1117" t="str">
        <f t="shared" si="1"/>
        <v/>
      </c>
      <c r="W7" s="1117" t="s">
        <v>1654</v>
      </c>
      <c r="X7" s="1125">
        <f>IF(VLOOKUP($W7,'R4_raw'!$F$1:$BNW$115,A$5,FALSE)="*",NA(),VLOOKUP($W7,'R4_raw'!$F$1:$BNW$115,A$5,FALSE))</f>
        <v>6.199740932642487</v>
      </c>
      <c r="Y7" s="1125">
        <f>IF(VLOOKUP($W7,'R4_raw'!$F$1:$BNW$115,A$6,FALSE)="*",NA(),VLOOKUP($W7,'R4_raw'!$F$1:$BNW$115,A$6,FALSE))</f>
        <v>8.9655172413793096</v>
      </c>
      <c r="Z7" s="1125"/>
      <c r="AA7" s="1117">
        <v>3</v>
      </c>
      <c r="AB7" s="1117" t="str">
        <f t="shared" si="2"/>
        <v/>
      </c>
      <c r="AC7" s="1117" t="str">
        <f t="shared" si="2"/>
        <v>岡谷市</v>
      </c>
      <c r="AD7" s="1125">
        <f t="shared" si="2"/>
        <v>6.199740932642487</v>
      </c>
      <c r="AE7" s="1125">
        <f t="shared" si="2"/>
        <v>8.9655172413793096</v>
      </c>
      <c r="AF7" s="1117" t="str">
        <f t="shared" si="8"/>
        <v/>
      </c>
      <c r="AG7" s="1117" t="str">
        <f t="shared" si="9"/>
        <v/>
      </c>
      <c r="AH7" s="1117">
        <f t="shared" si="3"/>
        <v>17</v>
      </c>
      <c r="AI7" s="1117" t="s">
        <v>1654</v>
      </c>
      <c r="AJ7" s="1127">
        <f>VLOOKUP(AI7,'R4_raw'!$F$15:$BNW$114,A$2,FALSE)</f>
        <v>7.1</v>
      </c>
      <c r="AK7" s="1117">
        <v>4.0000000000000003E-5</v>
      </c>
      <c r="AL7" s="1117">
        <f t="shared" si="10"/>
        <v>7.1000399999999999</v>
      </c>
      <c r="AM7" s="1117">
        <v>4</v>
      </c>
      <c r="AN7" s="1117" t="str">
        <f t="shared" si="4"/>
        <v>中野市</v>
      </c>
      <c r="AO7" s="1127">
        <f t="shared" si="5"/>
        <v>7.29</v>
      </c>
      <c r="AP7" s="1117" t="str">
        <f t="shared" si="6"/>
        <v/>
      </c>
      <c r="AS7" s="1117" t="s">
        <v>3292</v>
      </c>
    </row>
    <row r="8" spans="1:45" ht="14.25" customHeight="1" x14ac:dyDescent="0.2">
      <c r="G8" s="1379"/>
      <c r="H8" s="1131" t="s">
        <v>2974</v>
      </c>
      <c r="I8" s="1131" t="s">
        <v>1925</v>
      </c>
      <c r="J8" s="1131" t="s">
        <v>1926</v>
      </c>
      <c r="K8" s="1131" t="s">
        <v>1972</v>
      </c>
      <c r="R8" s="1123">
        <v>5</v>
      </c>
      <c r="S8" s="1124" t="str">
        <f>IFERROR(INDEX('R4_raw'!$F$1:$BNW$115,115,MATCH(R8,'R4_raw'!$F$1:$BNW$1,0)),"-")</f>
        <v>幸福度_居宅_得点_【2019】</v>
      </c>
      <c r="T8" s="1124" t="str">
        <f t="shared" si="0"/>
        <v>5　幸福度_居宅_得点_【2019】</v>
      </c>
      <c r="U8" s="1117">
        <f t="shared" si="7"/>
        <v>4</v>
      </c>
      <c r="V8" s="1117" t="str">
        <f t="shared" si="1"/>
        <v/>
      </c>
      <c r="W8" s="1117" t="s">
        <v>1660</v>
      </c>
      <c r="X8" s="1125">
        <f>IF(VLOOKUP($W8,'R4_raw'!$F$1:$BNW$115,A$5,FALSE)="*",NA(),VLOOKUP($W8,'R4_raw'!$F$1:$BNW$115,A$5,FALSE))</f>
        <v>6.0866629150253235</v>
      </c>
      <c r="Y8" s="1125">
        <f>IF(VLOOKUP($W8,'R4_raw'!$F$1:$BNW$115,A$6,FALSE)="*",NA(),VLOOKUP($W8,'R4_raw'!$F$1:$BNW$115,A$6,FALSE))</f>
        <v>10.386656557998483</v>
      </c>
      <c r="Z8" s="1125"/>
      <c r="AA8" s="1117">
        <v>4</v>
      </c>
      <c r="AB8" s="1117" t="str">
        <f t="shared" si="2"/>
        <v/>
      </c>
      <c r="AC8" s="1117" t="str">
        <f t="shared" si="2"/>
        <v>飯田市</v>
      </c>
      <c r="AD8" s="1125">
        <f t="shared" si="2"/>
        <v>6.0866629150253235</v>
      </c>
      <c r="AE8" s="1125">
        <f t="shared" si="2"/>
        <v>10.386656557998483</v>
      </c>
      <c r="AF8" s="1117" t="str">
        <f t="shared" si="8"/>
        <v/>
      </c>
      <c r="AG8" s="1117" t="str">
        <f t="shared" si="9"/>
        <v/>
      </c>
      <c r="AH8" s="1117">
        <f t="shared" si="3"/>
        <v>10</v>
      </c>
      <c r="AI8" s="1117" t="s">
        <v>1660</v>
      </c>
      <c r="AJ8" s="1127">
        <f>VLOOKUP(AI8,'R4_raw'!$F$15:$BNW$114,A$2,FALSE)</f>
        <v>7.21</v>
      </c>
      <c r="AK8" s="1117">
        <v>5.0000000000000002E-5</v>
      </c>
      <c r="AL8" s="1117">
        <f t="shared" si="10"/>
        <v>7.2100499999999998</v>
      </c>
      <c r="AM8" s="1117">
        <v>5</v>
      </c>
      <c r="AN8" s="1117" t="str">
        <f t="shared" si="4"/>
        <v>須坂市</v>
      </c>
      <c r="AO8" s="1127">
        <f t="shared" si="5"/>
        <v>7.24</v>
      </c>
      <c r="AP8" s="1117" t="str">
        <f t="shared" si="6"/>
        <v/>
      </c>
      <c r="AS8" s="1117" t="s">
        <v>3293</v>
      </c>
    </row>
    <row r="9" spans="1:45" ht="15.75" customHeight="1" x14ac:dyDescent="0.2">
      <c r="G9" s="1132">
        <f>VLOOKUP("年次",'R4_raw'!$F$1:$BNW$115,$A2,FALSE)</f>
        <v>2016</v>
      </c>
      <c r="H9" s="1580" t="str">
        <f>VLOOKUP(H$8,'R4_raw'!$F$1:$BNW$115,$A2,FALSE)</f>
        <v>点</v>
      </c>
      <c r="I9" s="1662">
        <f>VLOOKUP(I$8,'R4_raw'!$F$1:$BNW$115,$A2,FALSE)</f>
        <v>7.21</v>
      </c>
      <c r="J9" s="1662">
        <f>VLOOKUP(J$8,'R4_raw'!$F$1:$BNW$115,$A2,FALSE)</f>
        <v>7.74</v>
      </c>
      <c r="K9" s="1662">
        <f>VLOOKUP(K$8,'R4_raw'!$F$1:$BNW$115,$A2,FALSE)</f>
        <v>6.13</v>
      </c>
      <c r="O9" s="1117" t="str">
        <f>"("&amp;H9&amp;")"</f>
        <v>(点)</v>
      </c>
      <c r="R9" s="1123">
        <v>6</v>
      </c>
      <c r="S9" s="1124" t="str">
        <f>IFERROR(INDEX('R4_raw'!$F$1:$BNW$115,115,MATCH(R9,'R4_raw'!$F$1:$BNW$1,0)),"-")</f>
        <v>幸福度_居宅_得点_【2022】</v>
      </c>
      <c r="T9" s="1124" t="str">
        <f t="shared" si="0"/>
        <v>6　幸福度_居宅_得点_【2022】</v>
      </c>
      <c r="U9" s="1117">
        <f t="shared" si="7"/>
        <v>5</v>
      </c>
      <c r="V9" s="1117" t="str">
        <f t="shared" si="1"/>
        <v/>
      </c>
      <c r="W9" s="1117" t="s">
        <v>1664</v>
      </c>
      <c r="X9" s="1125">
        <f>IF(VLOOKUP($W9,'R4_raw'!$F$1:$BNW$115,A$5,FALSE)="*",NA(),VLOOKUP($W9,'R4_raw'!$F$1:$BNW$115,A$5,FALSE))</f>
        <v>6.199740932642487</v>
      </c>
      <c r="Y9" s="1125">
        <f>IF(VLOOKUP($W9,'R4_raw'!$F$1:$BNW$115,A$6,FALSE)="*",NA(),VLOOKUP($W9,'R4_raw'!$F$1:$BNW$115,A$6,FALSE))</f>
        <v>15.344827586206897</v>
      </c>
      <c r="Z9" s="1125"/>
      <c r="AA9" s="1117">
        <v>5</v>
      </c>
      <c r="AB9" s="1117" t="str">
        <f t="shared" si="2"/>
        <v/>
      </c>
      <c r="AC9" s="1117" t="str">
        <f t="shared" si="2"/>
        <v>諏訪市</v>
      </c>
      <c r="AD9" s="1125">
        <f t="shared" si="2"/>
        <v>6.199740932642487</v>
      </c>
      <c r="AE9" s="1125">
        <f t="shared" si="2"/>
        <v>15.344827586206897</v>
      </c>
      <c r="AF9" s="1117" t="str">
        <f t="shared" si="8"/>
        <v/>
      </c>
      <c r="AG9" s="1117" t="str">
        <f t="shared" si="9"/>
        <v/>
      </c>
      <c r="AH9" s="1117">
        <f t="shared" si="3"/>
        <v>16</v>
      </c>
      <c r="AI9" s="1117" t="s">
        <v>1664</v>
      </c>
      <c r="AJ9" s="1127">
        <f>VLOOKUP(AI9,'R4_raw'!$F$15:$BNW$114,A$2,FALSE)</f>
        <v>7.1</v>
      </c>
      <c r="AK9" s="1117">
        <v>6.0000000000000002E-5</v>
      </c>
      <c r="AL9" s="1117">
        <f t="shared" si="10"/>
        <v>7.10006</v>
      </c>
      <c r="AM9" s="1117">
        <v>6</v>
      </c>
      <c r="AN9" s="1117" t="str">
        <f t="shared" si="4"/>
        <v>小諸市</v>
      </c>
      <c r="AO9" s="1127">
        <f t="shared" si="5"/>
        <v>7.23</v>
      </c>
      <c r="AP9" s="1117" t="str">
        <f t="shared" si="6"/>
        <v/>
      </c>
      <c r="AS9" s="1117" t="s">
        <v>3294</v>
      </c>
    </row>
    <row r="10" spans="1:45" ht="24.75" customHeight="1" x14ac:dyDescent="0.2">
      <c r="G10" s="1661" t="s">
        <v>911</v>
      </c>
      <c r="H10" s="5327" t="str">
        <f>VLOOKUP(G$10,'R4_raw'!$F$1:$BNW$115,$A2,FALSE)</f>
        <v>長野県「高齢者実態調査」</v>
      </c>
      <c r="I10" s="5327"/>
      <c r="J10" s="5327"/>
      <c r="K10" s="5327"/>
      <c r="R10" s="1123">
        <v>7</v>
      </c>
      <c r="S10" s="1124" t="str">
        <f>IFERROR(INDEX('R4_raw'!$F$1:$BNW$115,115,MATCH(R10,'R4_raw'!$F$1:$BNW$1,0)),"-")</f>
        <v>幸福度_居宅_要介護全体_得点_【2022】</v>
      </c>
      <c r="T10" s="1124" t="str">
        <f t="shared" si="0"/>
        <v>7　幸福度_居宅_要介護全体_得点_【2022】</v>
      </c>
      <c r="U10" s="1117">
        <f t="shared" si="7"/>
        <v>6</v>
      </c>
      <c r="V10" s="1117" t="str">
        <f t="shared" si="1"/>
        <v/>
      </c>
      <c r="W10" s="1117" t="s">
        <v>1668</v>
      </c>
      <c r="X10" s="1125">
        <f>IF(VLOOKUP($W10,'R4_raw'!$F$1:$BNW$115,A$5,FALSE)="*",NA(),VLOOKUP($W10,'R4_raw'!$F$1:$BNW$115,A$5,FALSE))</f>
        <v>6.0269978401727862</v>
      </c>
      <c r="Y10" s="1125">
        <f>IF(VLOOKUP($W10,'R4_raw'!$F$1:$BNW$115,A$6,FALSE)="*",NA(),VLOOKUP($W10,'R4_raw'!$F$1:$BNW$115,A$6,FALSE))</f>
        <v>9.433962264150944</v>
      </c>
      <c r="Z10" s="1125"/>
      <c r="AA10" s="1117">
        <v>6</v>
      </c>
      <c r="AB10" s="1117" t="str">
        <f t="shared" si="2"/>
        <v/>
      </c>
      <c r="AC10" s="1117" t="str">
        <f t="shared" si="2"/>
        <v>須坂市</v>
      </c>
      <c r="AD10" s="1125">
        <f t="shared" si="2"/>
        <v>6.0269978401727862</v>
      </c>
      <c r="AE10" s="1125">
        <f t="shared" si="2"/>
        <v>9.433962264150944</v>
      </c>
      <c r="AF10" s="1117" t="str">
        <f t="shared" si="8"/>
        <v/>
      </c>
      <c r="AG10" s="1117" t="str">
        <f t="shared" si="9"/>
        <v/>
      </c>
      <c r="AH10" s="1117">
        <f t="shared" si="3"/>
        <v>5</v>
      </c>
      <c r="AI10" s="1117" t="s">
        <v>1668</v>
      </c>
      <c r="AJ10" s="1127">
        <f>VLOOKUP(AI10,'R4_raw'!$F$15:$BNW$114,A$2,FALSE)</f>
        <v>7.24</v>
      </c>
      <c r="AK10" s="1117">
        <v>6.9999999999999994E-5</v>
      </c>
      <c r="AL10" s="1117">
        <f t="shared" si="10"/>
        <v>7.2400700000000002</v>
      </c>
      <c r="AM10" s="1117">
        <v>7</v>
      </c>
      <c r="AN10" s="1117" t="str">
        <f t="shared" si="4"/>
        <v>上田市</v>
      </c>
      <c r="AO10" s="1127">
        <f t="shared" si="5"/>
        <v>7.23</v>
      </c>
      <c r="AP10" s="1117" t="str">
        <f t="shared" si="6"/>
        <v/>
      </c>
      <c r="AS10" s="1117" t="s">
        <v>3295</v>
      </c>
    </row>
    <row r="11" spans="1:45" x14ac:dyDescent="0.2">
      <c r="R11" s="1123">
        <v>8</v>
      </c>
      <c r="S11" s="1124" t="str">
        <f>IFERROR(INDEX('R4_raw'!$F$1:$BNW$115,115,MATCH(R11,'R4_raw'!$F$1:$BNW$1,0)),"-")</f>
        <v>幸福度_居宅_要支援1・2_得点_【2022】</v>
      </c>
      <c r="T11" s="1124" t="str">
        <f t="shared" si="0"/>
        <v>8　幸福度_居宅_要支援1・2_得点_【2022】</v>
      </c>
      <c r="U11" s="1117">
        <f t="shared" si="7"/>
        <v>7</v>
      </c>
      <c r="V11" s="1117" t="str">
        <f t="shared" si="1"/>
        <v/>
      </c>
      <c r="W11" s="1117" t="s">
        <v>1672</v>
      </c>
      <c r="X11" s="1125">
        <f>IF(VLOOKUP($W11,'R4_raw'!$F$1:$BNW$115,A$5,FALSE)="*",NA(),VLOOKUP($W11,'R4_raw'!$F$1:$BNW$115,A$5,FALSE))</f>
        <v>5.9717138103161398</v>
      </c>
      <c r="Y11" s="1125">
        <f>IF(VLOOKUP($W11,'R4_raw'!$F$1:$BNW$115,A$6,FALSE)="*",NA(),VLOOKUP($W11,'R4_raw'!$F$1:$BNW$115,A$6,FALSE))</f>
        <v>14.82889733840304</v>
      </c>
      <c r="Z11" s="1125"/>
      <c r="AA11" s="1117">
        <v>7</v>
      </c>
      <c r="AB11" s="1117" t="str">
        <f t="shared" si="2"/>
        <v/>
      </c>
      <c r="AC11" s="1117" t="str">
        <f t="shared" si="2"/>
        <v>小諸市</v>
      </c>
      <c r="AD11" s="1125">
        <f t="shared" si="2"/>
        <v>5.9717138103161398</v>
      </c>
      <c r="AE11" s="1125">
        <f t="shared" si="2"/>
        <v>14.82889733840304</v>
      </c>
      <c r="AF11" s="1117" t="str">
        <f t="shared" si="8"/>
        <v/>
      </c>
      <c r="AG11" s="1117" t="str">
        <f t="shared" si="9"/>
        <v/>
      </c>
      <c r="AH11" s="1117">
        <f t="shared" si="3"/>
        <v>6</v>
      </c>
      <c r="AI11" s="1117" t="s">
        <v>1672</v>
      </c>
      <c r="AJ11" s="1127">
        <f>VLOOKUP(AI11,'R4_raw'!$F$15:$BNW$114,A$2,FALSE)</f>
        <v>7.23</v>
      </c>
      <c r="AK11" s="1117">
        <v>8.0000000000000007E-5</v>
      </c>
      <c r="AL11" s="1117">
        <f t="shared" si="10"/>
        <v>7.2300800000000001</v>
      </c>
      <c r="AM11" s="1117">
        <v>8</v>
      </c>
      <c r="AN11" s="1117" t="str">
        <f t="shared" si="4"/>
        <v>長野市</v>
      </c>
      <c r="AO11" s="1127">
        <f t="shared" si="5"/>
        <v>7.22</v>
      </c>
      <c r="AP11" s="1117">
        <f t="shared" si="6"/>
        <v>7.22</v>
      </c>
      <c r="AS11" s="1117" t="s">
        <v>3296</v>
      </c>
    </row>
    <row r="12" spans="1:45" x14ac:dyDescent="0.2">
      <c r="F12" s="1130" t="s">
        <v>1973</v>
      </c>
      <c r="R12" s="1123">
        <v>9</v>
      </c>
      <c r="S12" s="1124" t="str">
        <f>IFERROR(INDEX('R4_raw'!$F$1:$BNW$115,115,MATCH(R12,'R4_raw'!$F$1:$BNW$1,0)),"-")</f>
        <v>幸福度_居宅_要介護1・2_得点_【2022】</v>
      </c>
      <c r="T12" s="1124" t="str">
        <f t="shared" si="0"/>
        <v>9　幸福度_居宅_要介護1・2_得点_【2022】</v>
      </c>
      <c r="U12" s="1117">
        <f t="shared" si="7"/>
        <v>8</v>
      </c>
      <c r="V12" s="1117" t="str">
        <f t="shared" si="1"/>
        <v/>
      </c>
      <c r="W12" s="1117" t="s">
        <v>1677</v>
      </c>
      <c r="X12" s="1125">
        <f>IF(VLOOKUP($W12,'R4_raw'!$F$1:$BNW$115,A$5,FALSE)="*",NA(),VLOOKUP($W12,'R4_raw'!$F$1:$BNW$115,A$5,FALSE))</f>
        <v>6.1911764705882355</v>
      </c>
      <c r="Y12" s="1125">
        <f>IF(VLOOKUP($W12,'R4_raw'!$F$1:$BNW$115,A$6,FALSE)="*",NA(),VLOOKUP($W12,'R4_raw'!$F$1:$BNW$115,A$6,FALSE))</f>
        <v>12.411347517730496</v>
      </c>
      <c r="Z12" s="1125"/>
      <c r="AA12" s="1117">
        <v>8</v>
      </c>
      <c r="AB12" s="1117" t="str">
        <f t="shared" si="2"/>
        <v/>
      </c>
      <c r="AC12" s="1117" t="str">
        <f t="shared" si="2"/>
        <v>伊那市</v>
      </c>
      <c r="AD12" s="1125">
        <f t="shared" si="2"/>
        <v>6.1911764705882355</v>
      </c>
      <c r="AE12" s="1125">
        <f t="shared" si="2"/>
        <v>12.411347517730496</v>
      </c>
      <c r="AF12" s="1117" t="str">
        <f t="shared" si="8"/>
        <v/>
      </c>
      <c r="AG12" s="1117" t="str">
        <f t="shared" si="9"/>
        <v/>
      </c>
      <c r="AH12" s="1117">
        <f t="shared" si="3"/>
        <v>14</v>
      </c>
      <c r="AI12" s="1117" t="s">
        <v>1677</v>
      </c>
      <c r="AJ12" s="1127">
        <f>VLOOKUP(AI12,'R4_raw'!$F$15:$BNW$114,A$2,FALSE)</f>
        <v>7.16</v>
      </c>
      <c r="AK12" s="1117">
        <v>9.0000000000000006E-5</v>
      </c>
      <c r="AL12" s="1117">
        <f t="shared" si="10"/>
        <v>7.1600900000000003</v>
      </c>
      <c r="AM12" s="1117">
        <v>9</v>
      </c>
      <c r="AN12" s="1117" t="str">
        <f t="shared" si="4"/>
        <v>大町市</v>
      </c>
      <c r="AO12" s="1127">
        <f t="shared" si="5"/>
        <v>7.21</v>
      </c>
      <c r="AP12" s="1117" t="str">
        <f t="shared" si="6"/>
        <v/>
      </c>
      <c r="AS12" s="1117" t="s">
        <v>3297</v>
      </c>
    </row>
    <row r="13" spans="1:45" ht="18.75" customHeight="1" x14ac:dyDescent="0.2">
      <c r="I13" s="5324" t="s">
        <v>2976</v>
      </c>
      <c r="J13" s="5324"/>
      <c r="K13" s="5324"/>
      <c r="L13" s="5324"/>
      <c r="R13" s="1123">
        <v>10</v>
      </c>
      <c r="S13" s="1124" t="str">
        <f>IFERROR(INDEX('R4_raw'!$F$1:$BNW$115,115,MATCH(R13,'R4_raw'!$F$1:$BNW$1,0)),"-")</f>
        <v>幸福度_居宅_要介護3～5_得点_【2022】</v>
      </c>
      <c r="T13" s="1124" t="str">
        <f t="shared" si="0"/>
        <v>10　幸福度_居宅_要介護3～5_得点_【2022】</v>
      </c>
      <c r="U13" s="1117">
        <f t="shared" si="7"/>
        <v>9</v>
      </c>
      <c r="V13" s="1117" t="str">
        <f t="shared" si="1"/>
        <v>駒ヶ根市</v>
      </c>
      <c r="W13" s="1117" t="s">
        <v>1684</v>
      </c>
      <c r="X13" s="1125">
        <f>IF(VLOOKUP($W13,'R4_raw'!$F$1:$BNW$115,A$5,FALSE)="*",NA(),VLOOKUP($W13,'R4_raw'!$F$1:$BNW$115,A$5,FALSE))</f>
        <v>5.9608540925266906</v>
      </c>
      <c r="Y13" s="1125">
        <f>IF(VLOOKUP($W13,'R4_raw'!$F$1:$BNW$115,A$6,FALSE)="*",NA(),VLOOKUP($W13,'R4_raw'!$F$1:$BNW$115,A$6,FALSE))</f>
        <v>17.676767676767678</v>
      </c>
      <c r="Z13" s="1125"/>
      <c r="AA13" s="1117">
        <v>9</v>
      </c>
      <c r="AB13" s="1117" t="str">
        <f t="shared" si="2"/>
        <v>駒ヶ根市</v>
      </c>
      <c r="AC13" s="1117" t="str">
        <f t="shared" si="2"/>
        <v>駒ヶ根市</v>
      </c>
      <c r="AD13" s="1125">
        <f t="shared" si="2"/>
        <v>5.9608540925266906</v>
      </c>
      <c r="AE13" s="1125">
        <f t="shared" si="2"/>
        <v>17.676767676767678</v>
      </c>
      <c r="AF13" s="1117" t="str">
        <f t="shared" si="8"/>
        <v/>
      </c>
      <c r="AG13" s="1117" t="str">
        <f t="shared" si="9"/>
        <v/>
      </c>
      <c r="AH13" s="1117">
        <f t="shared" si="3"/>
        <v>13</v>
      </c>
      <c r="AI13" s="1117" t="s">
        <v>1684</v>
      </c>
      <c r="AJ13" s="1127">
        <f>VLOOKUP(AI13,'R4_raw'!$F$15:$BNW$114,A$2,FALSE)</f>
        <v>7.17</v>
      </c>
      <c r="AK13" s="1117">
        <v>1E-4</v>
      </c>
      <c r="AL13" s="1117">
        <f t="shared" si="10"/>
        <v>7.1700999999999997</v>
      </c>
      <c r="AM13" s="1117">
        <v>10</v>
      </c>
      <c r="AN13" s="1117" t="str">
        <f t="shared" si="4"/>
        <v>飯田市</v>
      </c>
      <c r="AO13" s="1127">
        <f t="shared" si="5"/>
        <v>7.21</v>
      </c>
      <c r="AP13" s="1117" t="str">
        <f t="shared" si="6"/>
        <v/>
      </c>
      <c r="AS13" s="1117" t="s">
        <v>3298</v>
      </c>
    </row>
    <row r="14" spans="1:45" ht="18.75" customHeight="1" x14ac:dyDescent="0.2">
      <c r="G14" s="1377"/>
      <c r="H14" s="1380" t="str">
        <f>O3</f>
        <v>長野市</v>
      </c>
      <c r="I14" s="1378" t="s">
        <v>1640</v>
      </c>
      <c r="J14" s="1378" t="s">
        <v>1684</v>
      </c>
      <c r="K14" s="1378" t="s">
        <v>1654</v>
      </c>
      <c r="L14" s="1378" t="s">
        <v>1647</v>
      </c>
      <c r="M14" s="1131" t="s">
        <v>1931</v>
      </c>
      <c r="R14" s="1123">
        <v>11</v>
      </c>
      <c r="S14" s="1124" t="str">
        <f>IFERROR(INDEX('R4_raw'!$F$1:$BNW$115,115,MATCH(R14,'R4_raw'!$F$1:$BNW$1,0)),"-")</f>
        <v>健康寿命_平均自立期間_要介護２以上_期間_【2021】男性</v>
      </c>
      <c r="T14" s="1124" t="str">
        <f t="shared" si="0"/>
        <v>11　健康寿命_平均自立期間_要介護２以上_期間_【2021】男性</v>
      </c>
      <c r="U14" s="1117">
        <f t="shared" si="7"/>
        <v>10</v>
      </c>
      <c r="V14" s="1117" t="str">
        <f t="shared" si="1"/>
        <v/>
      </c>
      <c r="W14" s="1117" t="s">
        <v>1690</v>
      </c>
      <c r="X14" s="1125">
        <f>IF(VLOOKUP($W14,'R4_raw'!$F$1:$BNW$115,A$5,FALSE)="*",NA(),VLOOKUP($W14,'R4_raw'!$F$1:$BNW$115,A$5,FALSE))</f>
        <v>6.1590909090909092</v>
      </c>
      <c r="Y14" s="1125">
        <f>IF(VLOOKUP($W14,'R4_raw'!$F$1:$BNW$115,A$6,FALSE)="*",NA(),VLOOKUP($W14,'R4_raw'!$F$1:$BNW$115,A$6,FALSE))</f>
        <v>10.865561694290976</v>
      </c>
      <c r="Z14" s="1125"/>
      <c r="AA14" s="1117">
        <v>10</v>
      </c>
      <c r="AB14" s="1117" t="str">
        <f t="shared" si="2"/>
        <v/>
      </c>
      <c r="AC14" s="1117" t="str">
        <f t="shared" si="2"/>
        <v>中野市</v>
      </c>
      <c r="AD14" s="1125">
        <f t="shared" si="2"/>
        <v>6.1590909090909092</v>
      </c>
      <c r="AE14" s="1125">
        <f t="shared" si="2"/>
        <v>10.865561694290976</v>
      </c>
      <c r="AF14" s="1117" t="str">
        <f t="shared" si="8"/>
        <v/>
      </c>
      <c r="AG14" s="1117" t="str">
        <f t="shared" si="9"/>
        <v/>
      </c>
      <c r="AH14" s="1117">
        <f t="shared" si="3"/>
        <v>4</v>
      </c>
      <c r="AI14" s="1117" t="s">
        <v>1690</v>
      </c>
      <c r="AJ14" s="1127">
        <f>VLOOKUP(AI14,'R4_raw'!$F$15:$BNW$114,A$2,FALSE)</f>
        <v>7.29</v>
      </c>
      <c r="AK14" s="1117">
        <v>1.1E-4</v>
      </c>
      <c r="AL14" s="1117">
        <f t="shared" si="10"/>
        <v>7.2901100000000003</v>
      </c>
      <c r="AM14" s="1117">
        <v>11</v>
      </c>
      <c r="AN14" s="1117" t="str">
        <f t="shared" si="4"/>
        <v>松本市</v>
      </c>
      <c r="AO14" s="1127">
        <f t="shared" si="5"/>
        <v>7.2</v>
      </c>
      <c r="AP14" s="1117" t="str">
        <f t="shared" si="6"/>
        <v/>
      </c>
      <c r="AS14" s="1117" t="s">
        <v>3299</v>
      </c>
    </row>
    <row r="15" spans="1:45" ht="16.5" customHeight="1" x14ac:dyDescent="0.2">
      <c r="G15" s="1132">
        <f>VLOOKUP("年次",'R4_raw'!$F$1:$BNW$115,$A2,FALSE)</f>
        <v>2016</v>
      </c>
      <c r="H15" s="1580">
        <f>VLOOKUP(H$14,'R4_raw'!$F$1:$BNW$115,$A2,FALSE)</f>
        <v>7.22</v>
      </c>
      <c r="I15" s="1580">
        <f>VLOOKUP(I$14,'R4_raw'!$F$1:$BNW$115,$A2,FALSE)</f>
        <v>7.2</v>
      </c>
      <c r="J15" s="1580">
        <f>VLOOKUP(J$14,'R4_raw'!$F$1:$BNW$115,$A2,FALSE)</f>
        <v>7.17</v>
      </c>
      <c r="K15" s="1580">
        <f>VLOOKUP(K$14,'R4_raw'!$F$1:$BNW$115,$A2,FALSE)</f>
        <v>7.1</v>
      </c>
      <c r="L15" s="1580">
        <f>VLOOKUP(L$14,'R4_raw'!$F$1:$BNW$115,$A2,FALSE)</f>
        <v>7.23</v>
      </c>
      <c r="M15" s="1580">
        <f>VLOOKUP(M$14,'R4_raw'!$F$1:$BNW$115,$A2,FALSE)</f>
        <v>7.21</v>
      </c>
      <c r="R15" s="1123">
        <v>12</v>
      </c>
      <c r="S15" s="1124" t="str">
        <f>IFERROR(INDEX('R4_raw'!$F$1:$BNW$115,115,MATCH(R15,'R4_raw'!$F$1:$BNW$1,0)),"-")</f>
        <v>健康寿命_平均自立期間_要介護２以上_期間_【2021】女性</v>
      </c>
      <c r="T15" s="1124" t="str">
        <f t="shared" si="0"/>
        <v>12　健康寿命_平均自立期間_要介護２以上_期間_【2021】女性</v>
      </c>
      <c r="U15" s="1117">
        <f t="shared" si="7"/>
        <v>11</v>
      </c>
      <c r="V15" s="1117" t="str">
        <f t="shared" si="1"/>
        <v>大町市</v>
      </c>
      <c r="W15" s="1117" t="s">
        <v>1694</v>
      </c>
      <c r="X15" s="1125">
        <f>IF(VLOOKUP($W15,'R4_raw'!$F$1:$BNW$115,A$5,FALSE)="*",NA(),VLOOKUP($W15,'R4_raw'!$F$1:$BNW$115,A$5,FALSE))</f>
        <v>6.2137546468401483</v>
      </c>
      <c r="Y15" s="1125">
        <f>IF(VLOOKUP($W15,'R4_raw'!$F$1:$BNW$115,A$6,FALSE)="*",NA(),VLOOKUP($W15,'R4_raw'!$F$1:$BNW$115,A$6,FALSE))</f>
        <v>14.005602240896359</v>
      </c>
      <c r="Z15" s="1125"/>
      <c r="AA15" s="1117">
        <v>11</v>
      </c>
      <c r="AB15" s="1117" t="str">
        <f t="shared" si="2"/>
        <v>大町市</v>
      </c>
      <c r="AC15" s="1117" t="str">
        <f t="shared" si="2"/>
        <v>大町市</v>
      </c>
      <c r="AD15" s="1125">
        <f t="shared" si="2"/>
        <v>6.2137546468401483</v>
      </c>
      <c r="AE15" s="1125">
        <f t="shared" si="2"/>
        <v>14.005602240896359</v>
      </c>
      <c r="AF15" s="1117" t="str">
        <f t="shared" si="8"/>
        <v/>
      </c>
      <c r="AG15" s="1117" t="str">
        <f t="shared" si="9"/>
        <v/>
      </c>
      <c r="AH15" s="1117">
        <f t="shared" si="3"/>
        <v>9</v>
      </c>
      <c r="AI15" s="1117" t="s">
        <v>1694</v>
      </c>
      <c r="AJ15" s="1127">
        <f>VLOOKUP(AI15,'R4_raw'!$F$15:$BNW$114,A$2,FALSE)</f>
        <v>7.21</v>
      </c>
      <c r="AK15" s="1117">
        <v>1.2E-4</v>
      </c>
      <c r="AL15" s="1117">
        <f t="shared" si="10"/>
        <v>7.2101199999999999</v>
      </c>
      <c r="AM15" s="1117">
        <v>12</v>
      </c>
      <c r="AN15" s="1117" t="str">
        <f t="shared" si="4"/>
        <v>塩尻市</v>
      </c>
      <c r="AO15" s="1127">
        <f t="shared" si="5"/>
        <v>7.19</v>
      </c>
      <c r="AP15" s="1117" t="str">
        <f t="shared" si="6"/>
        <v/>
      </c>
      <c r="AS15" s="1117" t="s">
        <v>3300</v>
      </c>
    </row>
    <row r="16" spans="1:45" ht="19.5" customHeight="1" x14ac:dyDescent="0.2">
      <c r="R16" s="1123">
        <v>13</v>
      </c>
      <c r="S16" s="1124" t="str">
        <f>IFERROR(INDEX('R4_raw'!$F$1:$BNW$115,115,MATCH(R16,'R4_raw'!$F$1:$BNW$1,0)),"-")</f>
        <v>要介護状態の改善の状況_R2年度_【2018】⇒【2019】</v>
      </c>
      <c r="T16" s="1124" t="str">
        <f t="shared" si="0"/>
        <v>13　要介護状態の改善の状況_R2年度_【2018】⇒【2019】</v>
      </c>
      <c r="U16" s="1117">
        <f t="shared" si="7"/>
        <v>12</v>
      </c>
      <c r="V16" s="1117" t="str">
        <f t="shared" si="1"/>
        <v/>
      </c>
      <c r="W16" s="1117" t="s">
        <v>1698</v>
      </c>
      <c r="X16" s="1125">
        <f>IF(VLOOKUP($W16,'R4_raw'!$F$1:$BNW$115,A$5,FALSE)="*",NA(),VLOOKUP($W16,'R4_raw'!$F$1:$BNW$115,A$5,FALSE))</f>
        <v>6.1376582278481013</v>
      </c>
      <c r="Y16" s="1125">
        <f>IF(VLOOKUP($W16,'R4_raw'!$F$1:$BNW$115,A$6,FALSE)="*",NA(),VLOOKUP($W16,'R4_raw'!$F$1:$BNW$115,A$6,FALSE))</f>
        <v>6.0606060606060606</v>
      </c>
      <c r="Z16" s="1125"/>
      <c r="AA16" s="1117">
        <v>12</v>
      </c>
      <c r="AB16" s="1117" t="str">
        <f t="shared" si="2"/>
        <v/>
      </c>
      <c r="AC16" s="1117" t="str">
        <f t="shared" si="2"/>
        <v>飯山市</v>
      </c>
      <c r="AD16" s="1125">
        <f t="shared" si="2"/>
        <v>6.1376582278481013</v>
      </c>
      <c r="AE16" s="1125">
        <f t="shared" si="2"/>
        <v>6.0606060606060606</v>
      </c>
      <c r="AF16" s="1117" t="str">
        <f t="shared" si="8"/>
        <v/>
      </c>
      <c r="AG16" s="1117" t="str">
        <f t="shared" si="9"/>
        <v/>
      </c>
      <c r="AH16" s="1117">
        <f t="shared" si="3"/>
        <v>19</v>
      </c>
      <c r="AI16" s="1117" t="s">
        <v>1698</v>
      </c>
      <c r="AJ16" s="1127">
        <f>VLOOKUP(AI16,'R4_raw'!$F$15:$BNW$114,A$2,FALSE)</f>
        <v>7</v>
      </c>
      <c r="AK16" s="1117">
        <v>1.2999999999999999E-4</v>
      </c>
      <c r="AL16" s="1117">
        <f t="shared" si="10"/>
        <v>7.0001300000000004</v>
      </c>
      <c r="AM16" s="1117">
        <v>13</v>
      </c>
      <c r="AN16" s="1117" t="str">
        <f t="shared" si="4"/>
        <v>駒ヶ根市</v>
      </c>
      <c r="AO16" s="1127">
        <f t="shared" si="5"/>
        <v>7.17</v>
      </c>
      <c r="AP16" s="1117" t="str">
        <f t="shared" si="6"/>
        <v/>
      </c>
      <c r="AS16" s="1117" t="s">
        <v>3301</v>
      </c>
    </row>
    <row r="17" spans="18:45" ht="25" x14ac:dyDescent="0.2">
      <c r="R17" s="1123">
        <v>14</v>
      </c>
      <c r="S17" s="1124" t="str">
        <f>IFERROR(INDEX('R4_raw'!$F$1:$BNW$115,115,MATCH(R17,'R4_raw'!$F$1:$BNW$1,0)),"-")</f>
        <v>要介護状態の改善の状況_R3年度_【2019】⇒【2020】</v>
      </c>
      <c r="T17" s="1124" t="str">
        <f t="shared" si="0"/>
        <v>14　要介護状態の改善の状況_R3年度_【2019】⇒【2020】</v>
      </c>
      <c r="U17" s="1117">
        <f t="shared" si="7"/>
        <v>13</v>
      </c>
      <c r="V17" s="1117" t="str">
        <f t="shared" si="1"/>
        <v/>
      </c>
      <c r="W17" s="1117" t="s">
        <v>1704</v>
      </c>
      <c r="X17" s="1125">
        <f>IF(VLOOKUP($W17,'R4_raw'!$F$1:$BNW$115,A$5,FALSE)="*",NA(),VLOOKUP($W17,'R4_raw'!$F$1:$BNW$115,A$5,FALSE))</f>
        <v>6.199740932642487</v>
      </c>
      <c r="Y17" s="1125">
        <f>IF(VLOOKUP($W17,'R4_raw'!$F$1:$BNW$115,A$6,FALSE)="*",NA(),VLOOKUP($W17,'R4_raw'!$F$1:$BNW$115,A$6,FALSE))</f>
        <v>13.862928348909657</v>
      </c>
      <c r="Z17" s="1125"/>
      <c r="AA17" s="1117">
        <v>13</v>
      </c>
      <c r="AB17" s="1117" t="str">
        <f t="shared" si="2"/>
        <v/>
      </c>
      <c r="AC17" s="1117" t="str">
        <f t="shared" si="2"/>
        <v>茅野市</v>
      </c>
      <c r="AD17" s="1125">
        <f t="shared" si="2"/>
        <v>6.199740932642487</v>
      </c>
      <c r="AE17" s="1125">
        <f t="shared" si="2"/>
        <v>13.862928348909657</v>
      </c>
      <c r="AF17" s="1117" t="str">
        <f t="shared" si="8"/>
        <v/>
      </c>
      <c r="AG17" s="1117" t="str">
        <f t="shared" si="9"/>
        <v/>
      </c>
      <c r="AH17" s="1117">
        <f t="shared" si="3"/>
        <v>15</v>
      </c>
      <c r="AI17" s="1117" t="s">
        <v>1704</v>
      </c>
      <c r="AJ17" s="1127">
        <f>VLOOKUP(AI17,'R4_raw'!$F$15:$BNW$114,A$2,FALSE)</f>
        <v>7.1</v>
      </c>
      <c r="AK17" s="1117">
        <v>1.3999999999999999E-4</v>
      </c>
      <c r="AL17" s="1117">
        <f t="shared" si="10"/>
        <v>7.1001399999999997</v>
      </c>
      <c r="AM17" s="1117">
        <v>14</v>
      </c>
      <c r="AN17" s="1117" t="str">
        <f t="shared" si="4"/>
        <v>伊那市</v>
      </c>
      <c r="AO17" s="1127">
        <f t="shared" si="5"/>
        <v>7.16</v>
      </c>
      <c r="AP17" s="1117" t="str">
        <f t="shared" si="6"/>
        <v/>
      </c>
      <c r="AS17" s="1117" t="s">
        <v>3302</v>
      </c>
    </row>
    <row r="18" spans="18:45" ht="25" x14ac:dyDescent="0.2">
      <c r="R18" s="1123">
        <v>15</v>
      </c>
      <c r="S18" s="1124" t="str">
        <f>IFERROR(INDEX('R4_raw'!$F$1:$BNW$115,115,MATCH(R18,'R4_raw'!$F$1:$BNW$1,0)),"-")</f>
        <v>要介護状態の改善の状況_R４年度_【2020】⇒【202１】</v>
      </c>
      <c r="T18" s="1124" t="str">
        <f t="shared" si="0"/>
        <v>15　要介護状態の改善の状況_R４年度_【2020】⇒【202１】</v>
      </c>
      <c r="U18" s="1117">
        <f t="shared" si="7"/>
        <v>14</v>
      </c>
      <c r="V18" s="1117" t="str">
        <f t="shared" si="1"/>
        <v>塩尻市</v>
      </c>
      <c r="W18" s="1117" t="s">
        <v>1708</v>
      </c>
      <c r="X18" s="1125">
        <f>IF(VLOOKUP($W18,'R4_raw'!$F$1:$BNW$115,A$5,FALSE)="*",NA(),VLOOKUP($W18,'R4_raw'!$F$1:$BNW$115,A$5,FALSE))</f>
        <v>6.2622352081811545</v>
      </c>
      <c r="Y18" s="1125">
        <f>IF(VLOOKUP($W18,'R4_raw'!$F$1:$BNW$115,A$6,FALSE)="*",NA(),VLOOKUP($W18,'R4_raw'!$F$1:$BNW$115,A$6,FALSE))</f>
        <v>9.5744680851063837</v>
      </c>
      <c r="Z18" s="1125"/>
      <c r="AA18" s="1117">
        <v>14</v>
      </c>
      <c r="AB18" s="1117" t="str">
        <f t="shared" si="2"/>
        <v>塩尻市</v>
      </c>
      <c r="AC18" s="1117" t="str">
        <f t="shared" si="2"/>
        <v>塩尻市</v>
      </c>
      <c r="AD18" s="1125">
        <f t="shared" si="2"/>
        <v>6.2622352081811545</v>
      </c>
      <c r="AE18" s="1125">
        <f t="shared" si="2"/>
        <v>9.5744680851063837</v>
      </c>
      <c r="AF18" s="1117" t="str">
        <f t="shared" si="8"/>
        <v/>
      </c>
      <c r="AG18" s="1117" t="str">
        <f t="shared" si="9"/>
        <v/>
      </c>
      <c r="AH18" s="1117">
        <f t="shared" si="3"/>
        <v>12</v>
      </c>
      <c r="AI18" s="1117" t="s">
        <v>1708</v>
      </c>
      <c r="AJ18" s="1127">
        <f>VLOOKUP(AI18,'R4_raw'!$F$15:$BNW$114,A$2,FALSE)</f>
        <v>7.19</v>
      </c>
      <c r="AK18" s="1117">
        <v>1.4999999999999999E-4</v>
      </c>
      <c r="AL18" s="1117">
        <f t="shared" si="10"/>
        <v>7.19015</v>
      </c>
      <c r="AM18" s="1117">
        <v>15</v>
      </c>
      <c r="AN18" s="1117" t="str">
        <f t="shared" si="4"/>
        <v>茅野市</v>
      </c>
      <c r="AO18" s="1127">
        <f t="shared" si="5"/>
        <v>7.1</v>
      </c>
      <c r="AP18" s="1117" t="str">
        <f t="shared" si="6"/>
        <v/>
      </c>
      <c r="AS18" s="1117" t="s">
        <v>3303</v>
      </c>
    </row>
    <row r="19" spans="18:45" ht="25" x14ac:dyDescent="0.2">
      <c r="R19" s="1123">
        <v>16</v>
      </c>
      <c r="S19" s="1124" t="str">
        <f>IFERROR(INDEX('R4_raw'!$F$1:$BNW$115,115,MATCH(R19,'R4_raw'!$F$1:$BNW$1,0)),"-")</f>
        <v>要介護状態の改善の状況_R5年度_【2021】⇒【2022】</v>
      </c>
      <c r="T19" s="1124" t="str">
        <f t="shared" si="0"/>
        <v>16　要介護状態の改善の状況_R5年度_【2021】⇒【2022】</v>
      </c>
      <c r="U19" s="1117">
        <f t="shared" si="7"/>
        <v>15</v>
      </c>
      <c r="V19" s="1117" t="str">
        <f t="shared" si="1"/>
        <v/>
      </c>
      <c r="W19" s="1117" t="s">
        <v>1712</v>
      </c>
      <c r="X19" s="1125">
        <f>IF(VLOOKUP($W19,'R4_raw'!$F$1:$BNW$115,A$5,FALSE)="*",NA(),VLOOKUP($W19,'R4_raw'!$F$1:$BNW$115,A$5,FALSE))</f>
        <v>6.0796460176991154</v>
      </c>
      <c r="Y19" s="1125">
        <f>IF(VLOOKUP($W19,'R4_raw'!$F$1:$BNW$115,A$6,FALSE)="*",NA(),VLOOKUP($W19,'R4_raw'!$F$1:$BNW$115,A$6,FALSE))</f>
        <v>15.555555555555555</v>
      </c>
      <c r="Z19" s="1125"/>
      <c r="AA19" s="1117">
        <v>15</v>
      </c>
      <c r="AB19" s="1117" t="str">
        <f t="shared" si="2"/>
        <v/>
      </c>
      <c r="AC19" s="1117" t="str">
        <f t="shared" si="2"/>
        <v>佐久市</v>
      </c>
      <c r="AD19" s="1125">
        <f t="shared" si="2"/>
        <v>6.0796460176991154</v>
      </c>
      <c r="AE19" s="1125">
        <f t="shared" si="2"/>
        <v>15.555555555555555</v>
      </c>
      <c r="AF19" s="1117" t="str">
        <f t="shared" si="8"/>
        <v/>
      </c>
      <c r="AG19" s="1117" t="str">
        <f t="shared" si="9"/>
        <v/>
      </c>
      <c r="AH19" s="1117">
        <f t="shared" si="3"/>
        <v>18</v>
      </c>
      <c r="AI19" s="1117" t="s">
        <v>1712</v>
      </c>
      <c r="AJ19" s="1127">
        <f>VLOOKUP(AI19,'R4_raw'!$F$15:$BNW$114,A$2,FALSE)</f>
        <v>7.06</v>
      </c>
      <c r="AK19" s="1117">
        <v>1.6000000000000001E-4</v>
      </c>
      <c r="AL19" s="1117">
        <f t="shared" si="10"/>
        <v>7.0601599999999998</v>
      </c>
      <c r="AM19" s="1117">
        <v>16</v>
      </c>
      <c r="AN19" s="1117" t="str">
        <f t="shared" si="4"/>
        <v>諏訪市</v>
      </c>
      <c r="AO19" s="1127">
        <f t="shared" si="5"/>
        <v>7.1</v>
      </c>
      <c r="AP19" s="1117" t="str">
        <f t="shared" si="6"/>
        <v/>
      </c>
      <c r="AS19" s="1117" t="s">
        <v>3304</v>
      </c>
    </row>
    <row r="20" spans="18:45" x14ac:dyDescent="0.2">
      <c r="R20" s="1123">
        <v>17</v>
      </c>
      <c r="S20" s="1124" t="str">
        <f>IFERROR(INDEX('R4_raw'!$F$1:$BNW$115,115,MATCH(R20,'R4_raw'!$F$1:$BNW$1,0)),"-")</f>
        <v>閉じこもリスク高齢者_元気_割合【2022】</v>
      </c>
      <c r="T20" s="1124" t="str">
        <f t="shared" si="0"/>
        <v>17　閉じこもリスク高齢者_元気_割合【2022】</v>
      </c>
      <c r="U20" s="1117">
        <f t="shared" si="7"/>
        <v>16</v>
      </c>
      <c r="V20" s="1117" t="str">
        <f t="shared" si="1"/>
        <v>千曲市</v>
      </c>
      <c r="W20" s="1117" t="s">
        <v>1716</v>
      </c>
      <c r="X20" s="1125">
        <f>IF(VLOOKUP($W20,'R4_raw'!$F$1:$BNW$115,A$5,FALSE)="*",NA(),VLOOKUP($W20,'R4_raw'!$F$1:$BNW$115,A$5,FALSE))</f>
        <v>6.1066126855600542</v>
      </c>
      <c r="Y20" s="1125">
        <f>IF(VLOOKUP($W20,'R4_raw'!$F$1:$BNW$115,A$6,FALSE)="*",NA(),VLOOKUP($W20,'R4_raw'!$F$1:$BNW$115,A$6,FALSE))</f>
        <v>16.73052362707535</v>
      </c>
      <c r="Z20" s="1125"/>
      <c r="AA20" s="1117">
        <v>16</v>
      </c>
      <c r="AB20" s="1117" t="str">
        <f t="shared" si="2"/>
        <v>千曲市</v>
      </c>
      <c r="AC20" s="1117" t="str">
        <f t="shared" si="2"/>
        <v>千曲市</v>
      </c>
      <c r="AD20" s="1125">
        <f t="shared" si="2"/>
        <v>6.1066126855600542</v>
      </c>
      <c r="AE20" s="1125">
        <f t="shared" si="2"/>
        <v>16.73052362707535</v>
      </c>
      <c r="AF20" s="1117" t="str">
        <f t="shared" si="8"/>
        <v/>
      </c>
      <c r="AG20" s="1117" t="str">
        <f t="shared" si="9"/>
        <v/>
      </c>
      <c r="AH20" s="1117">
        <f t="shared" si="3"/>
        <v>3</v>
      </c>
      <c r="AI20" s="1117" t="s">
        <v>1716</v>
      </c>
      <c r="AJ20" s="1127">
        <f>VLOOKUP(AI20,'R4_raw'!$F$15:$BNW$114,A$2,FALSE)</f>
        <v>7.32</v>
      </c>
      <c r="AK20" s="1117">
        <v>1.7000000000000001E-4</v>
      </c>
      <c r="AL20" s="1117">
        <f t="shared" si="10"/>
        <v>7.3201700000000001</v>
      </c>
      <c r="AM20" s="1117">
        <v>17</v>
      </c>
      <c r="AN20" s="1117" t="str">
        <f t="shared" si="4"/>
        <v>岡谷市</v>
      </c>
      <c r="AO20" s="1127">
        <f t="shared" si="5"/>
        <v>7.1</v>
      </c>
      <c r="AP20" s="1117" t="str">
        <f t="shared" si="6"/>
        <v/>
      </c>
      <c r="AS20" s="1117" t="s">
        <v>3305</v>
      </c>
    </row>
    <row r="21" spans="18:45" x14ac:dyDescent="0.2">
      <c r="R21" s="1123">
        <v>18</v>
      </c>
      <c r="S21" s="1124" t="str">
        <f>IFERROR(INDEX('R4_raw'!$F$1:$BNW$115,115,MATCH(R21,'R4_raw'!$F$1:$BNW$1,0)),"-")</f>
        <v>運動機能・転倒リスク割合_元気_【2022】</v>
      </c>
      <c r="T21" s="1124" t="str">
        <f t="shared" si="0"/>
        <v>18　運動機能・転倒リスク割合_元気_【2022】</v>
      </c>
      <c r="U21" s="1117">
        <f t="shared" si="7"/>
        <v>17</v>
      </c>
      <c r="V21" s="1117" t="str">
        <f t="shared" si="1"/>
        <v>東御市</v>
      </c>
      <c r="W21" s="1117" t="s">
        <v>1720</v>
      </c>
      <c r="X21" s="1125">
        <f>IF(VLOOKUP($W21,'R4_raw'!$F$1:$BNW$115,A$5,FALSE)="*",NA(),VLOOKUP($W21,'R4_raw'!$F$1:$BNW$115,A$5,FALSE))</f>
        <v>6.3990755007704161</v>
      </c>
      <c r="Y21" s="1125">
        <f>IF(VLOOKUP($W21,'R4_raw'!$F$1:$BNW$115,A$6,FALSE)="*",NA(),VLOOKUP($W21,'R4_raw'!$F$1:$BNW$115,A$6,FALSE))</f>
        <v>4.918032786885246</v>
      </c>
      <c r="Z21" s="1125"/>
      <c r="AA21" s="1117">
        <v>17</v>
      </c>
      <c r="AB21" s="1117" t="str">
        <f t="shared" si="2"/>
        <v>東御市</v>
      </c>
      <c r="AC21" s="1117" t="str">
        <f t="shared" si="2"/>
        <v>東御市</v>
      </c>
      <c r="AD21" s="1125">
        <f t="shared" si="2"/>
        <v>6.3990755007704161</v>
      </c>
      <c r="AE21" s="1125">
        <f t="shared" si="2"/>
        <v>4.918032786885246</v>
      </c>
      <c r="AF21" s="1117" t="str">
        <f t="shared" si="8"/>
        <v/>
      </c>
      <c r="AG21" s="1117" t="str">
        <f t="shared" si="9"/>
        <v/>
      </c>
      <c r="AH21" s="1117">
        <f t="shared" si="3"/>
        <v>2</v>
      </c>
      <c r="AI21" s="1117" t="s">
        <v>1720</v>
      </c>
      <c r="AJ21" s="1127">
        <f>VLOOKUP(AI21,'R4_raw'!$F$15:$BNW$114,A$2,FALSE)</f>
        <v>7.38</v>
      </c>
      <c r="AK21" s="1117">
        <v>1.8000000000000001E-4</v>
      </c>
      <c r="AL21" s="1117">
        <f t="shared" si="10"/>
        <v>7.3801800000000002</v>
      </c>
      <c r="AM21" s="1117">
        <v>18</v>
      </c>
      <c r="AN21" s="1117" t="str">
        <f t="shared" si="4"/>
        <v>佐久市</v>
      </c>
      <c r="AO21" s="1127">
        <f t="shared" si="5"/>
        <v>7.06</v>
      </c>
      <c r="AP21" s="1117" t="str">
        <f t="shared" si="6"/>
        <v/>
      </c>
      <c r="AS21" s="1117" t="s">
        <v>3306</v>
      </c>
    </row>
    <row r="22" spans="18:45" x14ac:dyDescent="0.2">
      <c r="R22" s="1123">
        <v>19</v>
      </c>
      <c r="S22" s="1124" t="str">
        <f>IFERROR(INDEX('R4_raw'!$F$1:$BNW$115,115,MATCH(R22,'R4_raw'!$F$1:$BNW$1,0)),"-")</f>
        <v>認知症リスク_元気_割合【2022】</v>
      </c>
      <c r="T22" s="1124" t="str">
        <f t="shared" si="0"/>
        <v>19　認知症リスク_元気_割合【2022】</v>
      </c>
      <c r="U22" s="1117">
        <f t="shared" si="7"/>
        <v>18</v>
      </c>
      <c r="V22" s="1117" t="str">
        <f t="shared" si="1"/>
        <v/>
      </c>
      <c r="W22" s="1117" t="s">
        <v>1724</v>
      </c>
      <c r="X22" s="1125">
        <f>IF(VLOOKUP($W22,'R4_raw'!$F$1:$BNW$115,A$5,FALSE)="*",NA(),VLOOKUP($W22,'R4_raw'!$F$1:$BNW$115,A$5,FALSE))</f>
        <v>6.0374692874692872</v>
      </c>
      <c r="Y22" s="1125">
        <f>IF(VLOOKUP($W22,'R4_raw'!$F$1:$BNW$115,A$6,FALSE)="*",NA(),VLOOKUP($W22,'R4_raw'!$F$1:$BNW$115,A$6,FALSE))</f>
        <v>12.732342007434944</v>
      </c>
      <c r="Z22" s="1125"/>
      <c r="AA22" s="1117">
        <v>18</v>
      </c>
      <c r="AB22" s="1117" t="str">
        <f t="shared" si="2"/>
        <v/>
      </c>
      <c r="AC22" s="1117" t="str">
        <f t="shared" si="2"/>
        <v>安曇野市</v>
      </c>
      <c r="AD22" s="1125">
        <f t="shared" si="2"/>
        <v>6.0374692874692872</v>
      </c>
      <c r="AE22" s="1125">
        <f t="shared" si="2"/>
        <v>12.732342007434944</v>
      </c>
      <c r="AF22" s="1117" t="str">
        <f t="shared" si="8"/>
        <v/>
      </c>
      <c r="AG22" s="1117" t="str">
        <f t="shared" si="9"/>
        <v/>
      </c>
      <c r="AH22" s="1117">
        <f t="shared" si="3"/>
        <v>1</v>
      </c>
      <c r="AI22" s="1117" t="s">
        <v>1724</v>
      </c>
      <c r="AJ22" s="1127">
        <f>VLOOKUP(AI22,'R4_raw'!$F$15:$BNW$114,A$2,FALSE)</f>
        <v>7.56</v>
      </c>
      <c r="AK22" s="1117">
        <v>1.9000000000000001E-4</v>
      </c>
      <c r="AL22" s="1117">
        <f t="shared" si="10"/>
        <v>7.5601899999999995</v>
      </c>
      <c r="AM22" s="1117">
        <v>19</v>
      </c>
      <c r="AN22" s="1117" t="str">
        <f t="shared" si="4"/>
        <v>飯山市</v>
      </c>
      <c r="AO22" s="1127">
        <f t="shared" si="5"/>
        <v>7</v>
      </c>
      <c r="AP22" s="1117" t="str">
        <f t="shared" si="6"/>
        <v/>
      </c>
      <c r="AS22" s="1117" t="s">
        <v>3307</v>
      </c>
    </row>
    <row r="23" spans="18:45" x14ac:dyDescent="0.2">
      <c r="R23" s="1123">
        <v>20</v>
      </c>
      <c r="S23" s="1124" t="str">
        <f>IFERROR(INDEX('R4_raw'!$F$1:$BNW$115,115,MATCH(R23,'R4_raw'!$F$1:$BNW$1,0)),"-")</f>
        <v>口腔リスク高齢者_元気_割合【2022】</v>
      </c>
      <c r="T23" s="1124" t="str">
        <f t="shared" si="0"/>
        <v>20　口腔リスク高齢者_元気_割合【2022】</v>
      </c>
      <c r="U23" s="1117">
        <f>IF(OR(X23=0,Y23=0),U22+0,U22+1)</f>
        <v>18</v>
      </c>
      <c r="W23" s="1117" t="s">
        <v>1909</v>
      </c>
      <c r="X23" s="1125">
        <f>IF(VLOOKUP($W23,'R4_raw'!$F$1:$BNW$115,A$5,FALSE)="*",NA(),VLOOKUP($W23,'R4_raw'!$F$1:$BNW$115,A$5,FALSE))</f>
        <v>6.2137546468401483</v>
      </c>
      <c r="Y23" s="1125">
        <f>IF(VLOOKUP($W23,'R4_raw'!$F$1:$BNW$115,A$6,FALSE)="*",NA(),VLOOKUP($W23,'R4_raw'!$F$1:$BNW$115,A$6,FALSE))</f>
        <v>0</v>
      </c>
      <c r="Z23" s="1127"/>
      <c r="AF23" s="1117" t="str">
        <f t="shared" si="8"/>
        <v/>
      </c>
      <c r="AG23" s="1117" t="str">
        <f t="shared" ref="AG23:AG86" si="11">IF(ISERROR(AD23),AA23+3,"")</f>
        <v/>
      </c>
      <c r="AI23" s="1117" t="s">
        <v>1909</v>
      </c>
      <c r="AJ23" s="1127">
        <f>VLOOKUP(AI23,'R4_raw'!$F$15:$BNW$114,A$2,FALSE)</f>
        <v>7.21</v>
      </c>
      <c r="AK23" s="1117">
        <v>7.7999999999999999E-4</v>
      </c>
      <c r="AL23" s="1117">
        <f>IFERROR(AJ23+AK23,"-")</f>
        <v>7.2107799999999997</v>
      </c>
      <c r="AO23" s="1127"/>
      <c r="AP23" s="1117" t="str">
        <f t="shared" ref="AP23:AP73" si="12">IF(AN23=$O$3,AO23,"")</f>
        <v/>
      </c>
      <c r="AS23" s="1117" t="s">
        <v>3366</v>
      </c>
    </row>
    <row r="24" spans="18:45" x14ac:dyDescent="0.2">
      <c r="R24" s="1123">
        <v>21</v>
      </c>
      <c r="S24" s="1124" t="str">
        <f>IFERROR(INDEX('R4_raw'!$F$1:$BNW$115,115,MATCH(R24,'R4_raw'!$F$1:$BNW$1,0)),"-")</f>
        <v>低栄養リスク高齢者_元気_割合【2022】</v>
      </c>
      <c r="T24" s="1124" t="str">
        <f t="shared" si="0"/>
        <v>21　低栄養リスク高齢者_元気_割合【2022】</v>
      </c>
      <c r="U24" s="1117">
        <f>IF(OR(X24=0,Y24=0),U23+0,U23+1)</f>
        <v>18</v>
      </c>
      <c r="W24" s="1117" t="s">
        <v>1911</v>
      </c>
      <c r="X24" s="1125">
        <f>IF(VLOOKUP($W24,'R4_raw'!$F$1:$BNW$115,A$5,FALSE)="*",NA(),VLOOKUP($W24,'R4_raw'!$F$1:$BNW$115,A$5,FALSE))</f>
        <v>6.2653399668325038</v>
      </c>
      <c r="Y24" s="1125">
        <f>IF(VLOOKUP($W24,'R4_raw'!$F$1:$BNW$115,A$6,FALSE)="*",NA(),VLOOKUP($W24,'R4_raw'!$F$1:$BNW$115,A$6,FALSE))</f>
        <v>0</v>
      </c>
      <c r="Z24" s="1127"/>
      <c r="AG24" s="1117" t="str">
        <f t="shared" si="11"/>
        <v/>
      </c>
      <c r="AI24" s="1117" t="s">
        <v>1911</v>
      </c>
      <c r="AJ24" s="1127">
        <f>VLOOKUP(AI24,'R4_raw'!$F$15:$BNW$114,A$2,FALSE)</f>
        <v>7.23</v>
      </c>
      <c r="AK24" s="1117">
        <v>7.9000000000000001E-4</v>
      </c>
      <c r="AL24" s="1117">
        <f>IFERROR(AJ24+AK24,"-")</f>
        <v>7.2307900000000007</v>
      </c>
      <c r="AO24" s="1127"/>
      <c r="AP24" s="1117" t="str">
        <f t="shared" si="12"/>
        <v/>
      </c>
      <c r="AS24" s="1117" t="s">
        <v>3367</v>
      </c>
    </row>
    <row r="25" spans="18:45" x14ac:dyDescent="0.2">
      <c r="R25" s="1123">
        <v>22</v>
      </c>
      <c r="S25" s="1124" t="str">
        <f>IFERROR(INDEX('R4_raw'!$F$1:$BNW$115,115,MATCH(R25,'R4_raw'!$F$1:$BNW$1,0)),"-")</f>
        <v>うつ病リスク高齢者_元気_割合【2022】</v>
      </c>
      <c r="T25" s="1124" t="str">
        <f t="shared" si="0"/>
        <v>22　うつ病リスク高齢者_元気_割合【2022】</v>
      </c>
      <c r="U25" s="1117">
        <f>IF(OR(X25=0,Y25=0),U24+0,U24+1)</f>
        <v>18</v>
      </c>
      <c r="W25" s="1117" t="s">
        <v>1913</v>
      </c>
      <c r="X25" s="1125">
        <f>IF(VLOOKUP($W25,'R4_raw'!$F$1:$BNW$115,A$5,FALSE)="*",NA(),VLOOKUP($W25,'R4_raw'!$F$1:$BNW$115,A$5,FALSE))</f>
        <v>6.199740932642487</v>
      </c>
      <c r="Y25" s="1125">
        <f>IF(VLOOKUP($W25,'R4_raw'!$F$1:$BNW$115,A$6,FALSE)="*",NA(),VLOOKUP($W25,'R4_raw'!$F$1:$BNW$115,A$6,FALSE))</f>
        <v>0</v>
      </c>
      <c r="Z25" s="1127"/>
      <c r="AG25" s="1117" t="str">
        <f t="shared" si="11"/>
        <v/>
      </c>
      <c r="AI25" s="1117" t="s">
        <v>1913</v>
      </c>
      <c r="AJ25" s="1127">
        <f>VLOOKUP(AI25,'R4_raw'!$F$15:$BNW$114,A$2,FALSE)</f>
        <v>7.1</v>
      </c>
      <c r="AK25" s="1117">
        <v>8.0000000000000004E-4</v>
      </c>
      <c r="AL25" s="1117">
        <f>IFERROR(AJ25+AK25,"-")</f>
        <v>7.1007999999999996</v>
      </c>
      <c r="AO25" s="1127"/>
      <c r="AP25" s="1117" t="str">
        <f t="shared" si="12"/>
        <v/>
      </c>
      <c r="AS25" s="1117" t="s">
        <v>3368</v>
      </c>
    </row>
    <row r="26" spans="18:45" x14ac:dyDescent="0.2">
      <c r="R26" s="1123">
        <v>23</v>
      </c>
      <c r="S26" s="1124" t="str">
        <f>IFERROR(INDEX('R4_raw'!$F$1:$BNW$115,115,MATCH(R26,'R4_raw'!$F$1:$BNW$1,0)),"-")</f>
        <v>閉じこもリスク高齢者_居宅_割合【2022】</v>
      </c>
      <c r="T26" s="1124" t="str">
        <f t="shared" si="0"/>
        <v>23　閉じこもリスク高齢者_居宅_割合【2022】</v>
      </c>
      <c r="AG26" s="1117" t="str">
        <f t="shared" si="11"/>
        <v/>
      </c>
      <c r="AP26" s="1117" t="str">
        <f t="shared" si="12"/>
        <v/>
      </c>
      <c r="AS26" s="1117" t="s">
        <v>81</v>
      </c>
    </row>
    <row r="27" spans="18:45" x14ac:dyDescent="0.2">
      <c r="R27" s="1123">
        <v>24</v>
      </c>
      <c r="S27" s="1124" t="str">
        <f>IFERROR(INDEX('R4_raw'!$F$1:$BNW$115,115,MATCH(R27,'R4_raw'!$F$1:$BNW$1,0)),"-")</f>
        <v>運動機能・転倒リスク高齢者_居宅_割合【2022】</v>
      </c>
      <c r="T27" s="1124" t="str">
        <f t="shared" si="0"/>
        <v>24　運動機能・転倒リスク高齢者_居宅_割合【2022】</v>
      </c>
      <c r="AG27" s="1117" t="str">
        <f t="shared" si="11"/>
        <v/>
      </c>
      <c r="AP27" s="1117" t="str">
        <f t="shared" si="12"/>
        <v/>
      </c>
      <c r="AS27" s="1117" t="s">
        <v>81</v>
      </c>
    </row>
    <row r="28" spans="18:45" x14ac:dyDescent="0.2">
      <c r="R28" s="1123">
        <v>25</v>
      </c>
      <c r="S28" s="1124" t="str">
        <f>IFERROR(INDEX('R4_raw'!$F$1:$BNW$115,115,MATCH(R28,'R4_raw'!$F$1:$BNW$1,0)),"-")</f>
        <v>認知症リスク_居宅_割合【2022】</v>
      </c>
      <c r="T28" s="1124" t="str">
        <f t="shared" si="0"/>
        <v>25　認知症リスク_居宅_割合【2022】</v>
      </c>
      <c r="AG28" s="1117" t="str">
        <f t="shared" si="11"/>
        <v/>
      </c>
      <c r="AP28" s="1117" t="str">
        <f t="shared" si="12"/>
        <v/>
      </c>
      <c r="AS28" s="1117" t="s">
        <v>81</v>
      </c>
    </row>
    <row r="29" spans="18:45" x14ac:dyDescent="0.2">
      <c r="R29" s="1123">
        <v>26</v>
      </c>
      <c r="S29" s="1124" t="str">
        <f>IFERROR(INDEX('R4_raw'!$F$1:$BNW$115,115,MATCH(R29,'R4_raw'!$F$1:$BNW$1,0)),"-")</f>
        <v>口腔リスク高齢者_居宅_割合【2022】</v>
      </c>
      <c r="T29" s="1124" t="str">
        <f t="shared" si="0"/>
        <v>26　口腔リスク高齢者_居宅_割合【2022】</v>
      </c>
      <c r="AG29" s="1117" t="str">
        <f t="shared" si="11"/>
        <v/>
      </c>
      <c r="AP29" s="1117" t="str">
        <f t="shared" si="12"/>
        <v/>
      </c>
      <c r="AS29" s="1117" t="s">
        <v>81</v>
      </c>
    </row>
    <row r="30" spans="18:45" x14ac:dyDescent="0.2">
      <c r="R30" s="1123">
        <v>27</v>
      </c>
      <c r="S30" s="1124" t="str">
        <f>IFERROR(INDEX('R4_raw'!$F$1:$BNW$115,115,MATCH(R30,'R4_raw'!$F$1:$BNW$1,0)),"-")</f>
        <v>低栄養リスク高齢者_居宅_割合【2022】</v>
      </c>
      <c r="T30" s="1124" t="str">
        <f t="shared" si="0"/>
        <v>27　低栄養リスク高齢者_居宅_割合【2022】</v>
      </c>
      <c r="AG30" s="1117" t="str">
        <f t="shared" si="11"/>
        <v/>
      </c>
      <c r="AP30" s="1117" t="str">
        <f t="shared" si="12"/>
        <v/>
      </c>
      <c r="AS30" s="1117" t="s">
        <v>81</v>
      </c>
    </row>
    <row r="31" spans="18:45" x14ac:dyDescent="0.2">
      <c r="R31" s="1123">
        <v>28</v>
      </c>
      <c r="S31" s="1124" t="str">
        <f>IFERROR(INDEX('R4_raw'!$F$1:$BNW$115,115,MATCH(R31,'R4_raw'!$F$1:$BNW$1,0)),"-")</f>
        <v>うつ病リスク高齢者_居宅_割合【2022】</v>
      </c>
      <c r="T31" s="1124" t="str">
        <f t="shared" si="0"/>
        <v>28　うつ病リスク高齢者_居宅_割合【2022】</v>
      </c>
      <c r="AG31" s="1117" t="str">
        <f t="shared" si="11"/>
        <v/>
      </c>
      <c r="AP31" s="1117" t="str">
        <f t="shared" si="12"/>
        <v/>
      </c>
      <c r="AS31" s="1117" t="s">
        <v>81</v>
      </c>
    </row>
    <row r="32" spans="18:45" x14ac:dyDescent="0.2">
      <c r="R32" s="1123">
        <v>29</v>
      </c>
      <c r="S32" s="1124" t="str">
        <f>IFERROR(INDEX('R4_raw'!$F$1:$BNW$115,115,MATCH(R32,'R4_raw'!$F$1:$BNW$1,0)),"-")</f>
        <v>調整済み認定率_合計認定率_【2021】</v>
      </c>
      <c r="T32" s="1124" t="str">
        <f t="shared" si="0"/>
        <v>29　調整済み認定率_合計認定率_【2021】</v>
      </c>
      <c r="AG32" s="1117" t="str">
        <f t="shared" si="11"/>
        <v/>
      </c>
      <c r="AP32" s="1117" t="str">
        <f t="shared" si="12"/>
        <v/>
      </c>
      <c r="AS32" s="1117" t="s">
        <v>81</v>
      </c>
    </row>
    <row r="33" spans="18:45" x14ac:dyDescent="0.2">
      <c r="R33" s="1123">
        <v>30</v>
      </c>
      <c r="S33" s="1124" t="str">
        <f>IFERROR(INDEX('R4_raw'!$F$1:$BNW$115,115,MATCH(R33,'R4_raw'!$F$1:$BNW$1,0)),"-")</f>
        <v>調整済み認定率_認定率_要支援_【2021】</v>
      </c>
      <c r="T33" s="1124" t="str">
        <f t="shared" si="0"/>
        <v>30　調整済み認定率_認定率_要支援_【2021】</v>
      </c>
      <c r="AG33" s="1117" t="str">
        <f t="shared" si="11"/>
        <v/>
      </c>
      <c r="AP33" s="1117" t="str">
        <f t="shared" si="12"/>
        <v/>
      </c>
      <c r="AS33" s="1117" t="s">
        <v>81</v>
      </c>
    </row>
    <row r="34" spans="18:45" x14ac:dyDescent="0.2">
      <c r="R34" s="1123">
        <v>31</v>
      </c>
      <c r="S34" s="1124" t="str">
        <f>IFERROR(INDEX('R4_raw'!$F$1:$BNW$115,115,MATCH(R34,'R4_raw'!$F$1:$BNW$1,0)),"-")</f>
        <v>調整済み認定率_認定率_要介護1・2_【2021】</v>
      </c>
      <c r="T34" s="1124" t="str">
        <f t="shared" si="0"/>
        <v>31　調整済み認定率_認定率_要介護1・2_【2021】</v>
      </c>
      <c r="AG34" s="1117" t="str">
        <f t="shared" si="11"/>
        <v/>
      </c>
      <c r="AP34" s="1117" t="str">
        <f t="shared" si="12"/>
        <v/>
      </c>
      <c r="AS34" s="1117" t="s">
        <v>81</v>
      </c>
    </row>
    <row r="35" spans="18:45" x14ac:dyDescent="0.2">
      <c r="R35" s="1123">
        <v>32</v>
      </c>
      <c r="S35" s="1124" t="str">
        <f>IFERROR(INDEX('R4_raw'!$F$1:$BNW$115,115,MATCH(R35,'R4_raw'!$F$1:$BNW$1,0)),"-")</f>
        <v>調整済み認定率_認定率_要介護3・4・5_【2021】</v>
      </c>
      <c r="T35" s="1124" t="str">
        <f t="shared" si="0"/>
        <v>32　調整済み認定率_認定率_要介護3・4・5_【2021】</v>
      </c>
      <c r="AG35" s="1117" t="str">
        <f t="shared" si="11"/>
        <v/>
      </c>
      <c r="AP35" s="1117" t="str">
        <f t="shared" si="12"/>
        <v/>
      </c>
      <c r="AS35" s="1117" t="s">
        <v>81</v>
      </c>
    </row>
    <row r="36" spans="18:45" x14ac:dyDescent="0.2">
      <c r="R36" s="1123">
        <v>33</v>
      </c>
      <c r="S36" s="1124" t="str">
        <f>IFERROR(INDEX('R4_raw'!$F$1:$BNW$115,115,MATCH(R36,'R4_raw'!$F$1:$BNW$1,0)),"-")</f>
        <v>要支援要介護認定率_合計認定率_【2022】</v>
      </c>
      <c r="T36" s="1124" t="str">
        <f t="shared" si="0"/>
        <v>33　要支援要介護認定率_合計認定率_【2022】</v>
      </c>
      <c r="AG36" s="1117" t="str">
        <f t="shared" si="11"/>
        <v/>
      </c>
      <c r="AP36" s="1117" t="str">
        <f t="shared" si="12"/>
        <v/>
      </c>
      <c r="AS36" s="1117" t="s">
        <v>81</v>
      </c>
    </row>
    <row r="37" spans="18:45" x14ac:dyDescent="0.2">
      <c r="R37" s="1123">
        <v>34</v>
      </c>
      <c r="S37" s="1124" t="str">
        <f>IFERROR(INDEX('R4_raw'!$F$1:$BNW$115,115,MATCH(R37,'R4_raw'!$F$1:$BNW$1,0)),"-")</f>
        <v>要支援要介護認定率_認定率_要支援_【2022】</v>
      </c>
      <c r="T37" s="1124" t="str">
        <f t="shared" si="0"/>
        <v>34　要支援要介護認定率_認定率_要支援_【2022】</v>
      </c>
      <c r="AG37" s="1117" t="str">
        <f t="shared" si="11"/>
        <v/>
      </c>
      <c r="AP37" s="1117" t="str">
        <f t="shared" si="12"/>
        <v/>
      </c>
      <c r="AS37" s="1117" t="s">
        <v>81</v>
      </c>
    </row>
    <row r="38" spans="18:45" x14ac:dyDescent="0.2">
      <c r="R38" s="1123">
        <v>35</v>
      </c>
      <c r="S38" s="1124" t="str">
        <f>IFERROR(INDEX('R4_raw'!$F$1:$BNW$115,115,MATCH(R38,'R4_raw'!$F$1:$BNW$1,0)),"-")</f>
        <v>要支援要介護認定率_認定率_要介護1・2_【2022】</v>
      </c>
      <c r="T38" s="1124" t="str">
        <f t="shared" si="0"/>
        <v>35　要支援要介護認定率_認定率_要介護1・2_【2022】</v>
      </c>
      <c r="AG38" s="1117" t="str">
        <f t="shared" si="11"/>
        <v/>
      </c>
      <c r="AP38" s="1117" t="str">
        <f t="shared" si="12"/>
        <v/>
      </c>
      <c r="AS38" s="1117" t="s">
        <v>81</v>
      </c>
    </row>
    <row r="39" spans="18:45" ht="25" x14ac:dyDescent="0.2">
      <c r="R39" s="1123">
        <v>36</v>
      </c>
      <c r="S39" s="1124" t="str">
        <f>IFERROR(INDEX('R4_raw'!$F$1:$BNW$115,115,MATCH(R39,'R4_raw'!$F$1:$BNW$1,0)),"-")</f>
        <v>要支援要介護認定率_認定率_要介護3・4・5_【2022】</v>
      </c>
      <c r="T39" s="1124" t="str">
        <f t="shared" si="0"/>
        <v>36　要支援要介護認定率_認定率_要介護3・4・5_【2022】</v>
      </c>
      <c r="AG39" s="1117" t="str">
        <f t="shared" si="11"/>
        <v/>
      </c>
      <c r="AP39" s="1117" t="str">
        <f t="shared" si="12"/>
        <v/>
      </c>
      <c r="AS39" s="1117" t="s">
        <v>81</v>
      </c>
    </row>
    <row r="40" spans="18:45" ht="13.5" customHeight="1" x14ac:dyDescent="0.2">
      <c r="R40" s="1123">
        <v>37</v>
      </c>
      <c r="S40" s="1124" t="str">
        <f>IFERROR(INDEX('R4_raw'!$F$1:$BNW$115,115,MATCH(R40,'R4_raw'!$F$1:$BNW$1,0)),"-")</f>
        <v>新たに要支援・要介護認定を受けた者の平均年齢_【2021】</v>
      </c>
      <c r="T40" s="1124" t="str">
        <f t="shared" si="0"/>
        <v>37　新たに要支援・要介護認定を受けた者の平均年齢_【2021】</v>
      </c>
      <c r="AG40" s="1117" t="str">
        <f t="shared" si="11"/>
        <v/>
      </c>
      <c r="AP40" s="1117" t="str">
        <f t="shared" si="12"/>
        <v/>
      </c>
      <c r="AS40" s="1117" t="s">
        <v>81</v>
      </c>
    </row>
    <row r="41" spans="18:45" ht="25" x14ac:dyDescent="0.2">
      <c r="R41" s="1123">
        <v>38</v>
      </c>
      <c r="S41" s="1124" t="str">
        <f>IFERROR(INDEX('R4_raw'!$F$1:$BNW$115,115,MATCH(R41,'R4_raw'!$F$1:$BNW$1,0)),"-")</f>
        <v>新たに認定を受けた者のうち_要支援１・２の認定を受けた者の平均年齢_【2021】</v>
      </c>
      <c r="T41" s="1124" t="str">
        <f t="shared" si="0"/>
        <v>38　新たに認定を受けた者のうち_要支援１・２の認定を受けた者の平均年齢_【2021】</v>
      </c>
      <c r="AG41" s="1117" t="str">
        <f t="shared" si="11"/>
        <v/>
      </c>
      <c r="AP41" s="1117" t="str">
        <f t="shared" si="12"/>
        <v/>
      </c>
      <c r="AS41" s="1117" t="s">
        <v>81</v>
      </c>
    </row>
    <row r="42" spans="18:45" ht="18" customHeight="1" x14ac:dyDescent="0.2">
      <c r="R42" s="1123">
        <v>39</v>
      </c>
      <c r="S42" s="1124" t="str">
        <f>IFERROR(INDEX('R4_raw'!$F$1:$BNW$115,115,MATCH(R42,'R4_raw'!$F$1:$BNW$1,0)),"-")</f>
        <v>新たに認定を受けた者のうち_要介護1・２の認定を受けた者の平均年齢_【2021】</v>
      </c>
      <c r="T42" s="1124" t="str">
        <f t="shared" si="0"/>
        <v>39　新たに認定を受けた者のうち_要介護1・２の認定を受けた者の平均年齢_【2021】</v>
      </c>
      <c r="AG42" s="1117" t="str">
        <f t="shared" si="11"/>
        <v/>
      </c>
      <c r="AP42" s="1117" t="str">
        <f t="shared" si="12"/>
        <v/>
      </c>
      <c r="AS42" s="1117" t="s">
        <v>81</v>
      </c>
    </row>
    <row r="43" spans="18:45" ht="25" x14ac:dyDescent="0.2">
      <c r="R43" s="1123">
        <v>40</v>
      </c>
      <c r="S43" s="1124" t="str">
        <f>IFERROR(INDEX('R4_raw'!$F$1:$BNW$115,115,MATCH(R43,'R4_raw'!$F$1:$BNW$1,0)),"-")</f>
        <v>新たに認定を受けた者のうち_要介護3・４・５の認定を受けた者の・平均年齢_【2021】</v>
      </c>
      <c r="T43" s="1124" t="str">
        <f t="shared" si="0"/>
        <v>40　新たに認定を受けた者のうち_要介護3・４・５の認定を受けた者の・平均年齢_【2021】</v>
      </c>
      <c r="AG43" s="1117" t="str">
        <f t="shared" si="11"/>
        <v/>
      </c>
      <c r="AP43" s="1117" t="str">
        <f t="shared" si="12"/>
        <v/>
      </c>
      <c r="AS43" s="1117" t="s">
        <v>81</v>
      </c>
    </row>
    <row r="44" spans="18:45" ht="25" x14ac:dyDescent="0.2">
      <c r="R44" s="1123">
        <v>41</v>
      </c>
      <c r="S44" s="1124" t="str">
        <f>IFERROR(INDEX('R4_raw'!$F$1:$BNW$115,115,MATCH(R44,'R4_raw'!$F$1:$BNW$1,0)),"-")</f>
        <v>要支援１・2の重症化率重症化割合_【2021年3月→2022年3月】</v>
      </c>
      <c r="T44" s="1124" t="str">
        <f t="shared" si="0"/>
        <v>41　要支援１・2の重症化率重症化割合_【2021年3月→2022年3月】</v>
      </c>
      <c r="AG44" s="1117" t="str">
        <f t="shared" si="11"/>
        <v/>
      </c>
      <c r="AP44" s="1117" t="str">
        <f t="shared" si="12"/>
        <v/>
      </c>
      <c r="AS44" s="1117" t="s">
        <v>81</v>
      </c>
    </row>
    <row r="45" spans="18:45" ht="25" x14ac:dyDescent="0.2">
      <c r="R45" s="1123">
        <v>42</v>
      </c>
      <c r="S45" s="1124" t="str">
        <f>IFERROR(INDEX('R4_raw'!$F$1:$BNW$115,115,MATCH(R45,'R4_raw'!$F$1:$BNW$1,0)),"-")</f>
        <v>要支援１・2の重症化率維持割合_【2021年3月→2022年3月】</v>
      </c>
      <c r="T45" s="1124" t="str">
        <f t="shared" si="0"/>
        <v>42　要支援１・2の重症化率維持割合_【2021年3月→2022年3月】</v>
      </c>
      <c r="AG45" s="1117" t="str">
        <f t="shared" si="11"/>
        <v/>
      </c>
      <c r="AP45" s="1117" t="str">
        <f t="shared" si="12"/>
        <v/>
      </c>
      <c r="AS45" s="1117" t="s">
        <v>81</v>
      </c>
    </row>
    <row r="46" spans="18:45" ht="25" x14ac:dyDescent="0.2">
      <c r="R46" s="1123">
        <v>43</v>
      </c>
      <c r="S46" s="1124" t="str">
        <f>IFERROR(INDEX('R4_raw'!$F$1:$BNW$115,115,MATCH(R46,'R4_raw'!$F$1:$BNW$1,0)),"-")</f>
        <v>要支援１・2の重症化率改善割合_【2021年3月→2022年3月】</v>
      </c>
      <c r="T46" s="1124" t="str">
        <f t="shared" si="0"/>
        <v>43　要支援１・2の重症化率改善割合_【2021年3月→2022年3月】</v>
      </c>
      <c r="AG46" s="1117" t="str">
        <f t="shared" si="11"/>
        <v/>
      </c>
      <c r="AP46" s="1117" t="str">
        <f t="shared" si="12"/>
        <v/>
      </c>
      <c r="AS46" s="1117" t="s">
        <v>81</v>
      </c>
    </row>
    <row r="47" spans="18:45" ht="25" x14ac:dyDescent="0.2">
      <c r="R47" s="1123">
        <v>44</v>
      </c>
      <c r="S47" s="1124" t="str">
        <f>IFERROR(INDEX('R4_raw'!$F$1:$BNW$115,115,MATCH(R47,'R4_raw'!$F$1:$BNW$1,0)),"-")</f>
        <v>要支援1の重症化率維持割合_【2021年3月→2022年3月】</v>
      </c>
      <c r="T47" s="1124" t="str">
        <f t="shared" si="0"/>
        <v>44　要支援1の重症化率維持割合_【2021年3月→2022年3月】</v>
      </c>
      <c r="AG47" s="1117" t="str">
        <f t="shared" si="11"/>
        <v/>
      </c>
      <c r="AP47" s="1117" t="str">
        <f t="shared" si="12"/>
        <v/>
      </c>
      <c r="AS47" s="1117" t="s">
        <v>81</v>
      </c>
    </row>
    <row r="48" spans="18:45" ht="25" x14ac:dyDescent="0.2">
      <c r="R48" s="1123">
        <v>45</v>
      </c>
      <c r="S48" s="1124" t="str">
        <f>IFERROR(INDEX('R4_raw'!$F$1:$BNW$115,115,MATCH(R48,'R4_raw'!$F$1:$BNW$1,0)),"-")</f>
        <v>要支援1の重症化率改善割合_【2021年3月→2022年3月】</v>
      </c>
      <c r="T48" s="1124" t="str">
        <f t="shared" si="0"/>
        <v>45　要支援1の重症化率改善割合_【2021年3月→2022年3月】</v>
      </c>
      <c r="AG48" s="1117" t="str">
        <f t="shared" si="11"/>
        <v/>
      </c>
      <c r="AP48" s="1117" t="str">
        <f t="shared" si="12"/>
        <v/>
      </c>
      <c r="AS48" s="1117" t="s">
        <v>81</v>
      </c>
    </row>
    <row r="49" spans="18:45" ht="25" x14ac:dyDescent="0.2">
      <c r="R49" s="1123">
        <v>46</v>
      </c>
      <c r="S49" s="1124" t="str">
        <f>IFERROR(INDEX('R4_raw'!$F$1:$BNW$115,115,MATCH(R49,'R4_raw'!$F$1:$BNW$1,0)),"-")</f>
        <v>要支援2の重症化率維持割合_【2021年3月→2022年3月】</v>
      </c>
      <c r="T49" s="1124" t="str">
        <f t="shared" si="0"/>
        <v>46　要支援2の重症化率維持割合_【2021年3月→2022年3月】</v>
      </c>
      <c r="AG49" s="1117" t="str">
        <f t="shared" si="11"/>
        <v/>
      </c>
      <c r="AP49" s="1117" t="str">
        <f t="shared" si="12"/>
        <v/>
      </c>
      <c r="AS49" s="1117" t="s">
        <v>81</v>
      </c>
    </row>
    <row r="50" spans="18:45" ht="25" x14ac:dyDescent="0.2">
      <c r="R50" s="1123">
        <v>47</v>
      </c>
      <c r="S50" s="1124" t="str">
        <f>IFERROR(INDEX('R4_raw'!$F$1:$BNW$115,115,MATCH(R50,'R4_raw'!$F$1:$BNW$1,0)),"-")</f>
        <v>要支援2の重症化率改善割合_【2021年3月→2022年3月】</v>
      </c>
      <c r="T50" s="1124" t="str">
        <f t="shared" si="0"/>
        <v>47　要支援2の重症化率改善割合_【2021年3月→2022年3月】</v>
      </c>
      <c r="AG50" s="1117" t="str">
        <f t="shared" si="11"/>
        <v/>
      </c>
      <c r="AP50" s="1117" t="str">
        <f t="shared" si="12"/>
        <v/>
      </c>
      <c r="AS50" s="1117" t="s">
        <v>81</v>
      </c>
    </row>
    <row r="51" spans="18:45" x14ac:dyDescent="0.2">
      <c r="R51" s="1123">
        <v>48</v>
      </c>
      <c r="S51" s="1124" t="str">
        <f>IFERROR(INDEX('R4_raw'!$F$1:$BNW$115,115,MATCH(R51,'R4_raw'!$F$1:$BNW$1,0)),"-")</f>
        <v>生きがい_元気_割合_【2022】</v>
      </c>
      <c r="T51" s="1124" t="str">
        <f t="shared" si="0"/>
        <v>48　生きがい_元気_割合_【2022】</v>
      </c>
      <c r="AG51" s="1117" t="str">
        <f t="shared" si="11"/>
        <v/>
      </c>
      <c r="AP51" s="1117" t="str">
        <f t="shared" si="12"/>
        <v/>
      </c>
      <c r="AS51" s="1117" t="s">
        <v>81</v>
      </c>
    </row>
    <row r="52" spans="18:45" x14ac:dyDescent="0.2">
      <c r="R52" s="1123">
        <v>49</v>
      </c>
      <c r="S52" s="1124" t="str">
        <f>IFERROR(INDEX('R4_raw'!$F$1:$BNW$115,115,MATCH(R52,'R4_raw'!$F$1:$BNW$1,0)),"-")</f>
        <v>生きがい_居宅_割合_【2022】</v>
      </c>
      <c r="T52" s="1124" t="str">
        <f t="shared" si="0"/>
        <v>49　生きがい_居宅_割合_【2022】</v>
      </c>
      <c r="AG52" s="1117" t="str">
        <f t="shared" si="11"/>
        <v/>
      </c>
      <c r="AP52" s="1117" t="str">
        <f t="shared" si="12"/>
        <v/>
      </c>
      <c r="AS52" s="1117" t="s">
        <v>81</v>
      </c>
    </row>
    <row r="53" spans="18:45" x14ac:dyDescent="0.2">
      <c r="R53" s="1123">
        <v>50</v>
      </c>
      <c r="S53" s="1124" t="str">
        <f>IFERROR(INDEX('R4_raw'!$F$1:$BNW$115,115,MATCH(R53,'R4_raw'!$F$1:$BNW$1,0)),"-")</f>
        <v>社会参加状況_月1以上参加_元気_割合_【2022】</v>
      </c>
      <c r="T53" s="1124" t="str">
        <f t="shared" si="0"/>
        <v>50　社会参加状況_月1以上参加_元気_割合_【2022】</v>
      </c>
      <c r="AG53" s="1117" t="str">
        <f t="shared" si="11"/>
        <v/>
      </c>
      <c r="AP53" s="1117" t="str">
        <f t="shared" si="12"/>
        <v/>
      </c>
      <c r="AS53" s="1117" t="s">
        <v>81</v>
      </c>
    </row>
    <row r="54" spans="18:45" x14ac:dyDescent="0.2">
      <c r="R54" s="1123">
        <v>51</v>
      </c>
      <c r="S54" s="1124" t="str">
        <f>IFERROR(INDEX('R4_raw'!$F$1:$BNW$115,115,MATCH(R54,'R4_raw'!$F$1:$BNW$1,0)),"-")</f>
        <v>ボランティア_月1以上参加_元気_割合_【2022】</v>
      </c>
      <c r="T54" s="1124" t="str">
        <f t="shared" si="0"/>
        <v>51　ボランティア_月1以上参加_元気_割合_【2022】</v>
      </c>
      <c r="AG54" s="1117" t="str">
        <f t="shared" si="11"/>
        <v/>
      </c>
      <c r="AP54" s="1117" t="str">
        <f t="shared" si="12"/>
        <v/>
      </c>
      <c r="AS54" s="1117" t="s">
        <v>81</v>
      </c>
    </row>
    <row r="55" spans="18:45" ht="25" x14ac:dyDescent="0.2">
      <c r="R55" s="1123">
        <v>52</v>
      </c>
      <c r="S55" s="1124" t="str">
        <f>IFERROR(INDEX('R4_raw'!$F$1:$BNW$115,115,MATCH(R55,'R4_raw'!$F$1:$BNW$1,0)),"-")</f>
        <v>運動やスポーツ関係のグループやクラブ_元気_月平均回数</v>
      </c>
      <c r="T55" s="1124" t="str">
        <f t="shared" si="0"/>
        <v>52　運動やスポーツ関係のグループやクラブ_元気_月平均回数</v>
      </c>
      <c r="AG55" s="1117" t="str">
        <f t="shared" si="11"/>
        <v/>
      </c>
      <c r="AP55" s="1117" t="str">
        <f t="shared" si="12"/>
        <v/>
      </c>
      <c r="AS55" s="1117" t="s">
        <v>81</v>
      </c>
    </row>
    <row r="56" spans="18:45" x14ac:dyDescent="0.2">
      <c r="R56" s="1123">
        <v>53</v>
      </c>
      <c r="S56" s="1124" t="str">
        <f>IFERROR(INDEX('R4_raw'!$F$1:$BNW$115,115,MATCH(R56,'R4_raw'!$F$1:$BNW$1,0)),"-")</f>
        <v>運動やスポーツ_月1以上参加_元気_割合_【2022】</v>
      </c>
      <c r="T56" s="1124" t="str">
        <f t="shared" si="0"/>
        <v>53　運動やスポーツ_月1以上参加_元気_割合_【2022】</v>
      </c>
      <c r="AG56" s="1117" t="str">
        <f t="shared" si="11"/>
        <v/>
      </c>
      <c r="AP56" s="1117" t="str">
        <f t="shared" si="12"/>
        <v/>
      </c>
      <c r="AS56" s="1117" t="s">
        <v>81</v>
      </c>
    </row>
    <row r="57" spans="18:45" x14ac:dyDescent="0.2">
      <c r="R57" s="1123">
        <v>54</v>
      </c>
      <c r="S57" s="1124" t="str">
        <f>IFERROR(INDEX('R4_raw'!$F$1:$BNW$115,115,MATCH(R57,'R4_raw'!$F$1:$BNW$1,0)),"-")</f>
        <v>趣味関係のグループ_元気_月平均回数</v>
      </c>
      <c r="T57" s="1124" t="str">
        <f t="shared" si="0"/>
        <v>54　趣味関係のグループ_元気_月平均回数</v>
      </c>
      <c r="AG57" s="1117" t="str">
        <f t="shared" si="11"/>
        <v/>
      </c>
      <c r="AP57" s="1117" t="str">
        <f t="shared" si="12"/>
        <v/>
      </c>
      <c r="AS57" s="1117" t="s">
        <v>81</v>
      </c>
    </row>
    <row r="58" spans="18:45" x14ac:dyDescent="0.2">
      <c r="R58" s="1123">
        <v>55</v>
      </c>
      <c r="S58" s="1124" t="str">
        <f>IFERROR(INDEX('R4_raw'!$F$1:$BNW$115,115,MATCH(R58,'R4_raw'!$F$1:$BNW$1,0)),"-")</f>
        <v>趣味_月1以上参加_元気_割合_【2022】</v>
      </c>
      <c r="T58" s="1124" t="str">
        <f t="shared" si="0"/>
        <v>55　趣味_月1以上参加_元気_割合_【2022】</v>
      </c>
      <c r="AG58" s="1117" t="str">
        <f t="shared" si="11"/>
        <v/>
      </c>
      <c r="AP58" s="1117" t="str">
        <f t="shared" si="12"/>
        <v/>
      </c>
      <c r="AS58" s="1117" t="s">
        <v>81</v>
      </c>
    </row>
    <row r="59" spans="18:45" x14ac:dyDescent="0.2">
      <c r="R59" s="1123">
        <v>56</v>
      </c>
      <c r="S59" s="1124" t="str">
        <f>IFERROR(INDEX('R4_raw'!$F$1:$BNW$115,115,MATCH(R59,'R4_raw'!$F$1:$BNW$1,0)),"-")</f>
        <v>学習・教養サークル_元気_月平均回数</v>
      </c>
      <c r="T59" s="1124" t="str">
        <f t="shared" si="0"/>
        <v>56　学習・教養サークル_元気_月平均回数</v>
      </c>
      <c r="AG59" s="1117" t="str">
        <f t="shared" si="11"/>
        <v/>
      </c>
      <c r="AP59" s="1117" t="str">
        <f t="shared" si="12"/>
        <v/>
      </c>
      <c r="AS59" s="1117" t="s">
        <v>81</v>
      </c>
    </row>
    <row r="60" spans="18:45" x14ac:dyDescent="0.2">
      <c r="R60" s="1123">
        <v>57</v>
      </c>
      <c r="S60" s="1124" t="str">
        <f>IFERROR(INDEX('R4_raw'!$F$1:$BNW$115,115,MATCH(R60,'R4_raw'!$F$1:$BNW$1,0)),"-")</f>
        <v>学習・教養_月1以上参加_元気_割合_【2022】</v>
      </c>
      <c r="T60" s="1124" t="str">
        <f t="shared" si="0"/>
        <v>57　学習・教養_月1以上参加_元気_割合_【2022】</v>
      </c>
      <c r="AG60" s="1117" t="str">
        <f t="shared" si="11"/>
        <v/>
      </c>
      <c r="AP60" s="1117" t="str">
        <f t="shared" si="12"/>
        <v/>
      </c>
      <c r="AS60" s="1117" t="s">
        <v>81</v>
      </c>
    </row>
    <row r="61" spans="18:45" x14ac:dyDescent="0.2">
      <c r="R61" s="1123">
        <v>58</v>
      </c>
      <c r="S61" s="1124" t="str">
        <f>IFERROR(INDEX('R4_raw'!$F$1:$BNW$115,115,MATCH(R61,'R4_raw'!$F$1:$BNW$1,0)),"-")</f>
        <v>町内会や自治会_月1以上参加_元気_割合_【2022】</v>
      </c>
      <c r="T61" s="1124" t="str">
        <f t="shared" si="0"/>
        <v>58　町内会や自治会_月1以上参加_元気_割合_【2022】</v>
      </c>
      <c r="AG61" s="1117" t="str">
        <f t="shared" si="11"/>
        <v/>
      </c>
      <c r="AP61" s="1117" t="str">
        <f t="shared" si="12"/>
        <v/>
      </c>
      <c r="AS61" s="1117" t="s">
        <v>81</v>
      </c>
    </row>
    <row r="62" spans="18:45" x14ac:dyDescent="0.2">
      <c r="R62" s="1123">
        <v>59</v>
      </c>
      <c r="S62" s="1124" t="str">
        <f>IFERROR(INDEX('R4_raw'!$F$1:$BNW$115,115,MATCH(R62,'R4_raw'!$F$1:$BNW$1,0)),"-")</f>
        <v>仕事_月1以上参加_元気_割合_【2022】</v>
      </c>
      <c r="T62" s="1124" t="str">
        <f t="shared" si="0"/>
        <v>59　仕事_月1以上参加_元気_割合_【2022】</v>
      </c>
      <c r="AG62" s="1117" t="str">
        <f t="shared" si="11"/>
        <v/>
      </c>
      <c r="AP62" s="1117" t="str">
        <f t="shared" si="12"/>
        <v/>
      </c>
      <c r="AS62" s="1117" t="s">
        <v>81</v>
      </c>
    </row>
    <row r="63" spans="18:45" x14ac:dyDescent="0.2">
      <c r="R63" s="1123">
        <v>60</v>
      </c>
      <c r="S63" s="1124" t="str">
        <f>IFERROR(INDEX('R4_raw'!$F$1:$BNW$115,115,MATCH(R63,'R4_raw'!$F$1:$BNW$1,0)),"-")</f>
        <v>社会参加状況_月1以上参加_居宅_割合_【2022】</v>
      </c>
      <c r="T63" s="1124" t="str">
        <f t="shared" si="0"/>
        <v>60　社会参加状況_月1以上参加_居宅_割合_【2022】</v>
      </c>
      <c r="AG63" s="1117" t="str">
        <f t="shared" si="11"/>
        <v/>
      </c>
      <c r="AP63" s="1117" t="str">
        <f t="shared" si="12"/>
        <v/>
      </c>
      <c r="AS63" s="1117" t="s">
        <v>81</v>
      </c>
    </row>
    <row r="64" spans="18:45" x14ac:dyDescent="0.2">
      <c r="R64" s="1123">
        <v>61</v>
      </c>
      <c r="S64" s="1124" t="str">
        <f>IFERROR(INDEX('R4_raw'!$F$1:$BNW$115,115,MATCH(R64,'R4_raw'!$F$1:$BNW$1,0)),"-")</f>
        <v>ボランティア_居宅_月平均回数_【2022】</v>
      </c>
      <c r="T64" s="1124" t="str">
        <f t="shared" si="0"/>
        <v>61　ボランティア_居宅_月平均回数_【2022】</v>
      </c>
      <c r="AG64" s="1117" t="str">
        <f t="shared" si="11"/>
        <v/>
      </c>
      <c r="AP64" s="1117" t="str">
        <f t="shared" si="12"/>
        <v/>
      </c>
      <c r="AS64" s="1117" t="s">
        <v>81</v>
      </c>
    </row>
    <row r="65" spans="18:45" x14ac:dyDescent="0.2">
      <c r="R65" s="1123">
        <v>62</v>
      </c>
      <c r="S65" s="1124" t="str">
        <f>IFERROR(INDEX('R4_raw'!$F$1:$BNW$115,115,MATCH(R65,'R4_raw'!$F$1:$BNW$1,0)),"-")</f>
        <v>ボランティア_月1以上参加_居宅_割合_【2022】</v>
      </c>
      <c r="T65" s="1124" t="str">
        <f t="shared" si="0"/>
        <v>62　ボランティア_月1以上参加_居宅_割合_【2022】</v>
      </c>
      <c r="AG65" s="1117" t="str">
        <f t="shared" si="11"/>
        <v/>
      </c>
      <c r="AP65" s="1117" t="str">
        <f t="shared" si="12"/>
        <v/>
      </c>
      <c r="AS65" s="1117" t="s">
        <v>81</v>
      </c>
    </row>
    <row r="66" spans="18:45" ht="25" x14ac:dyDescent="0.2">
      <c r="R66" s="1123">
        <v>63</v>
      </c>
      <c r="S66" s="1124" t="str">
        <f>IFERROR(INDEX('R4_raw'!$F$1:$BNW$115,115,MATCH(R66,'R4_raw'!$F$1:$BNW$1,0)),"-")</f>
        <v>運動やスポーツ関係のグループやクラブ_居宅_月平均回数_【2022】</v>
      </c>
      <c r="T66" s="1124" t="str">
        <f t="shared" si="0"/>
        <v>63　運動やスポーツ関係のグループやクラブ_居宅_月平均回数_【2022】</v>
      </c>
      <c r="AG66" s="1117" t="str">
        <f t="shared" si="11"/>
        <v/>
      </c>
      <c r="AP66" s="1117" t="str">
        <f t="shared" si="12"/>
        <v/>
      </c>
      <c r="AS66" s="1117" t="s">
        <v>81</v>
      </c>
    </row>
    <row r="67" spans="18:45" x14ac:dyDescent="0.2">
      <c r="R67" s="1123">
        <v>64</v>
      </c>
      <c r="S67" s="1124" t="str">
        <f>IFERROR(INDEX('R4_raw'!$F$1:$BNW$115,115,MATCH(R67,'R4_raw'!$F$1:$BNW$1,0)),"-")</f>
        <v>運動やスポーツ_月1以上参加_居宅_割合_【2022】</v>
      </c>
      <c r="T67" s="1124" t="str">
        <f t="shared" si="0"/>
        <v>64　運動やスポーツ_月1以上参加_居宅_割合_【2022】</v>
      </c>
      <c r="AG67" s="1117" t="str">
        <f t="shared" si="11"/>
        <v/>
      </c>
      <c r="AP67" s="1117" t="str">
        <f t="shared" si="12"/>
        <v/>
      </c>
      <c r="AS67" s="1117" t="s">
        <v>81</v>
      </c>
    </row>
    <row r="68" spans="18:45" x14ac:dyDescent="0.2">
      <c r="R68" s="1123">
        <v>65</v>
      </c>
      <c r="S68" s="1124" t="str">
        <f>IFERROR(INDEX('R4_raw'!$F$1:$BNW$115,115,MATCH(R68,'R4_raw'!$F$1:$BNW$1,0)),"-")</f>
        <v>趣味関係のグループ_居宅_月平均回数_【2022】</v>
      </c>
      <c r="T68" s="1124" t="str">
        <f t="shared" ref="T68:T131" si="13">IF(S68="-","-",R68&amp;"　"&amp;S68)</f>
        <v>65　趣味関係のグループ_居宅_月平均回数_【2022】</v>
      </c>
      <c r="AG68" s="1117" t="str">
        <f t="shared" si="11"/>
        <v/>
      </c>
      <c r="AP68" s="1117" t="str">
        <f t="shared" si="12"/>
        <v/>
      </c>
      <c r="AS68" s="1117" t="s">
        <v>81</v>
      </c>
    </row>
    <row r="69" spans="18:45" x14ac:dyDescent="0.2">
      <c r="R69" s="1123">
        <v>66</v>
      </c>
      <c r="S69" s="1124" t="str">
        <f>IFERROR(INDEX('R4_raw'!$F$1:$BNW$115,115,MATCH(R69,'R4_raw'!$F$1:$BNW$1,0)),"-")</f>
        <v>趣味_月1以上参加_居宅_割合_【2022】</v>
      </c>
      <c r="T69" s="1124" t="str">
        <f t="shared" si="13"/>
        <v>66　趣味_月1以上参加_居宅_割合_【2022】</v>
      </c>
      <c r="AG69" s="1117" t="str">
        <f t="shared" si="11"/>
        <v/>
      </c>
      <c r="AP69" s="1117" t="str">
        <f t="shared" si="12"/>
        <v/>
      </c>
      <c r="AS69" s="1117" t="s">
        <v>81</v>
      </c>
    </row>
    <row r="70" spans="18:45" x14ac:dyDescent="0.2">
      <c r="R70" s="1123">
        <v>67</v>
      </c>
      <c r="S70" s="1124" t="str">
        <f>IFERROR(INDEX('R4_raw'!$F$1:$BNW$115,115,MATCH(R70,'R4_raw'!$F$1:$BNW$1,0)),"-")</f>
        <v>学習・教養サークル_居宅_月平均回数_【2022】</v>
      </c>
      <c r="T70" s="1124" t="str">
        <f t="shared" si="13"/>
        <v>67　学習・教養サークル_居宅_月平均回数_【2022】</v>
      </c>
      <c r="AG70" s="1117" t="str">
        <f t="shared" si="11"/>
        <v/>
      </c>
      <c r="AP70" s="1117" t="str">
        <f t="shared" si="12"/>
        <v/>
      </c>
      <c r="AS70" s="1117" t="s">
        <v>81</v>
      </c>
    </row>
    <row r="71" spans="18:45" x14ac:dyDescent="0.2">
      <c r="R71" s="1123">
        <v>68</v>
      </c>
      <c r="S71" s="1124" t="str">
        <f>IFERROR(INDEX('R4_raw'!$F$1:$BNW$115,115,MATCH(R71,'R4_raw'!$F$1:$BNW$1,0)),"-")</f>
        <v>学習・教養_月1以上参加_居宅_割合_【2022】</v>
      </c>
      <c r="T71" s="1124" t="str">
        <f t="shared" si="13"/>
        <v>68　学習・教養_月1以上参加_居宅_割合_【2022】</v>
      </c>
      <c r="AG71" s="1117" t="str">
        <f t="shared" si="11"/>
        <v/>
      </c>
      <c r="AP71" s="1117" t="str">
        <f t="shared" si="12"/>
        <v/>
      </c>
      <c r="AS71" s="1117" t="s">
        <v>81</v>
      </c>
    </row>
    <row r="72" spans="18:45" x14ac:dyDescent="0.2">
      <c r="R72" s="1123">
        <v>69</v>
      </c>
      <c r="S72" s="1124" t="str">
        <f>IFERROR(INDEX('R4_raw'!$F$1:$BNW$115,115,MATCH(R72,'R4_raw'!$F$1:$BNW$1,0)),"-")</f>
        <v>町内会や自治会_月1以上参加_居宅_割合_【2022】</v>
      </c>
      <c r="T72" s="1124" t="str">
        <f t="shared" si="13"/>
        <v>69　町内会や自治会_月1以上参加_居宅_割合_【2022】</v>
      </c>
      <c r="AG72" s="1117" t="str">
        <f t="shared" si="11"/>
        <v/>
      </c>
      <c r="AP72" s="1117" t="str">
        <f t="shared" si="12"/>
        <v/>
      </c>
      <c r="AS72" s="1117" t="s">
        <v>81</v>
      </c>
    </row>
    <row r="73" spans="18:45" x14ac:dyDescent="0.2">
      <c r="R73" s="1123">
        <v>70</v>
      </c>
      <c r="S73" s="1124" t="str">
        <f>IFERROR(INDEX('R4_raw'!$F$1:$BNW$115,115,MATCH(R73,'R4_raw'!$F$1:$BNW$1,0)),"-")</f>
        <v>仕事_月1以上参加_居宅_割合_【2022】</v>
      </c>
      <c r="T73" s="1124" t="str">
        <f t="shared" si="13"/>
        <v>70　仕事_月1以上参加_居宅_割合_【2022】</v>
      </c>
      <c r="AG73" s="1117" t="str">
        <f t="shared" si="11"/>
        <v/>
      </c>
      <c r="AP73" s="1117" t="str">
        <f t="shared" si="12"/>
        <v/>
      </c>
      <c r="AS73" s="1117" t="s">
        <v>81</v>
      </c>
    </row>
    <row r="74" spans="18:45" x14ac:dyDescent="0.2">
      <c r="R74" s="1123">
        <v>71</v>
      </c>
      <c r="S74" s="1124" t="str">
        <f>IFERROR(INDEX('R4_raw'!$F$1:$BNW$115,115,MATCH(R74,'R4_raw'!$F$1:$BNW$1,0)),"-")</f>
        <v>特定健診受診率_【40_74歳】_【2020】</v>
      </c>
      <c r="T74" s="1124" t="str">
        <f t="shared" si="13"/>
        <v>71　特定健診受診率_【40_74歳】_【2020】</v>
      </c>
      <c r="AG74" s="1117" t="str">
        <f t="shared" si="11"/>
        <v/>
      </c>
      <c r="AP74" s="1117" t="str">
        <f t="shared" ref="AP74:AP137" si="14">IF(AN74=$O$3,AO74,"")</f>
        <v/>
      </c>
      <c r="AS74" s="1117" t="s">
        <v>81</v>
      </c>
    </row>
    <row r="75" spans="18:45" x14ac:dyDescent="0.2">
      <c r="R75" s="1123">
        <v>72</v>
      </c>
      <c r="S75" s="1124" t="str">
        <f>IFERROR(INDEX('R4_raw'!$F$1:$BNW$115,115,MATCH(R75,'R4_raw'!$F$1:$BNW$1,0)),"-")</f>
        <v>特定保健指導実施率_【40_74歳】_【2020】</v>
      </c>
      <c r="T75" s="1124" t="str">
        <f t="shared" si="13"/>
        <v>72　特定保健指導実施率_【40_74歳】_【2020】</v>
      </c>
      <c r="AG75" s="1117" t="str">
        <f t="shared" si="11"/>
        <v/>
      </c>
      <c r="AP75" s="1117" t="str">
        <f t="shared" si="14"/>
        <v/>
      </c>
      <c r="AS75" s="1117" t="s">
        <v>81</v>
      </c>
    </row>
    <row r="76" spans="18:45" x14ac:dyDescent="0.2">
      <c r="R76" s="1123">
        <v>73</v>
      </c>
      <c r="S76" s="1124" t="str">
        <f>IFERROR(INDEX('R4_raw'!$F$1:$BNW$115,115,MATCH(R76,'R4_raw'!$F$1:$BNW$1,0)),"-")</f>
        <v>効果的な介護予防事業の実施状況_合計点_【2022】</v>
      </c>
      <c r="T76" s="1124" t="str">
        <f t="shared" si="13"/>
        <v>73　効果的な介護予防事業の実施状況_合計点_【2022】</v>
      </c>
      <c r="AG76" s="1117" t="str">
        <f t="shared" si="11"/>
        <v/>
      </c>
      <c r="AP76" s="1117" t="str">
        <f t="shared" si="14"/>
        <v/>
      </c>
      <c r="AS76" s="1117" t="s">
        <v>81</v>
      </c>
    </row>
    <row r="77" spans="18:45" x14ac:dyDescent="0.2">
      <c r="R77" s="1123">
        <v>74</v>
      </c>
      <c r="S77" s="1124" t="str">
        <f>IFERROR(INDEX('R4_raw'!$F$1:$BNW$115,115,MATCH(R77,'R4_raw'!$F$1:$BNW$1,0)),"-")</f>
        <v>サービスCの実施状況_合計点_【2022】</v>
      </c>
      <c r="T77" s="1124" t="str">
        <f t="shared" si="13"/>
        <v>74　サービスCの実施状況_合計点_【2022】</v>
      </c>
      <c r="AG77" s="1117" t="str">
        <f t="shared" si="11"/>
        <v/>
      </c>
      <c r="AP77" s="1117" t="str">
        <f t="shared" si="14"/>
        <v/>
      </c>
      <c r="AS77" s="1117" t="s">
        <v>81</v>
      </c>
    </row>
    <row r="78" spans="18:45" x14ac:dyDescent="0.2">
      <c r="R78" s="1123">
        <v>75</v>
      </c>
      <c r="S78" s="1124" t="str">
        <f>IFERROR(INDEX('R4_raw'!$F$1:$BNW$115,115,MATCH(R78,'R4_raw'!$F$1:$BNW$1,0)),"-")</f>
        <v>多様なサービスの課題把握・方針策定・具現化【2022】</v>
      </c>
      <c r="T78" s="1124" t="str">
        <f t="shared" si="13"/>
        <v>75　多様なサービスの課題把握・方針策定・具現化【2022】</v>
      </c>
      <c r="AG78" s="1117" t="str">
        <f t="shared" si="11"/>
        <v/>
      </c>
      <c r="AP78" s="1117" t="str">
        <f t="shared" si="14"/>
        <v/>
      </c>
      <c r="AS78" s="1117" t="s">
        <v>81</v>
      </c>
    </row>
    <row r="79" spans="18:45" ht="25" x14ac:dyDescent="0.2">
      <c r="R79" s="1123">
        <v>76</v>
      </c>
      <c r="S79" s="1124" t="str">
        <f>IFERROR(INDEX('R4_raw'!$F$1:$BNW$115,115,MATCH(R79,'R4_raw'!$F$1:$BNW$1,0)),"-")</f>
        <v>サービス C終了後に通いの場等へつなぐ取組の実施【2022】</v>
      </c>
      <c r="T79" s="1124" t="str">
        <f t="shared" si="13"/>
        <v>76　サービス C終了後に通いの場等へつなぐ取組の実施【2022】</v>
      </c>
      <c r="AG79" s="1117" t="str">
        <f t="shared" si="11"/>
        <v/>
      </c>
      <c r="AP79" s="1117" t="str">
        <f t="shared" si="14"/>
        <v/>
      </c>
      <c r="AS79" s="1117" t="s">
        <v>81</v>
      </c>
    </row>
    <row r="80" spans="18:45" ht="25" x14ac:dyDescent="0.2">
      <c r="R80" s="1123">
        <v>77</v>
      </c>
      <c r="S80" s="1124" t="str">
        <f>IFERROR(INDEX('R4_raw'!$F$1:$BNW$115,115,MATCH(R80,'R4_raw'!$F$1:$BNW$1,0)),"-")</f>
        <v>通いの場への参加促進のためのアウトリーチの実施【2022】</v>
      </c>
      <c r="T80" s="1124" t="str">
        <f t="shared" si="13"/>
        <v>77　通いの場への参加促進のためのアウトリーチの実施【2022】</v>
      </c>
      <c r="AG80" s="1117" t="str">
        <f t="shared" si="11"/>
        <v/>
      </c>
      <c r="AP80" s="1117" t="str">
        <f t="shared" si="14"/>
        <v/>
      </c>
      <c r="AS80" s="1117" t="s">
        <v>81</v>
      </c>
    </row>
    <row r="81" spans="4:45" x14ac:dyDescent="0.2">
      <c r="R81" s="1123">
        <v>78</v>
      </c>
      <c r="S81" s="1124" t="str">
        <f>IFERROR(INDEX('R4_raw'!$F$1:$BNW$115,115,MATCH(R81,'R4_raw'!$F$1:$BNW$1,0)),"-")</f>
        <v>多様な主体と連携した介護予防の推進【2022】　</v>
      </c>
      <c r="T81" s="1124" t="str">
        <f t="shared" si="13"/>
        <v>78　多様な主体と連携した介護予防の推進【2022】　</v>
      </c>
      <c r="AG81" s="1117" t="str">
        <f t="shared" si="11"/>
        <v/>
      </c>
      <c r="AP81" s="1117" t="str">
        <f t="shared" si="14"/>
        <v/>
      </c>
      <c r="AS81" s="1117" t="s">
        <v>81</v>
      </c>
    </row>
    <row r="82" spans="4:45" x14ac:dyDescent="0.2">
      <c r="R82" s="1123">
        <v>79</v>
      </c>
      <c r="S82" s="1124" t="str">
        <f>IFERROR(INDEX('R4_raw'!$F$1:$BNW$115,115,MATCH(R82,'R4_raw'!$F$1:$BNW$1,0)),"-")</f>
        <v>介護予防と保健事業を一体的な実施【2022】</v>
      </c>
      <c r="T82" s="1124" t="str">
        <f t="shared" si="13"/>
        <v>79　介護予防と保健事業を一体的な実施【2022】</v>
      </c>
      <c r="AG82" s="1117" t="str">
        <f t="shared" si="11"/>
        <v/>
      </c>
      <c r="AP82" s="1117" t="str">
        <f t="shared" si="14"/>
        <v/>
      </c>
      <c r="AS82" s="1117" t="s">
        <v>81</v>
      </c>
    </row>
    <row r="83" spans="4:45" x14ac:dyDescent="0.2">
      <c r="R83" s="1123">
        <v>80</v>
      </c>
      <c r="S83" s="1124" t="str">
        <f>IFERROR(INDEX('R4_raw'!$F$1:$BNW$115,115,MATCH(R83,'R4_raw'!$F$1:$BNW$1,0)),"-")</f>
        <v>専門職の関与の仕組みの構築【2022】</v>
      </c>
      <c r="T83" s="1124" t="str">
        <f t="shared" si="13"/>
        <v>80　専門職の関与の仕組みの構築【2022】</v>
      </c>
      <c r="AG83" s="1117" t="str">
        <f t="shared" si="11"/>
        <v/>
      </c>
      <c r="AP83" s="1117" t="str">
        <f t="shared" si="14"/>
        <v/>
      </c>
      <c r="AS83" s="1117" t="s">
        <v>81</v>
      </c>
    </row>
    <row r="84" spans="4:45" ht="25" x14ac:dyDescent="0.2">
      <c r="R84" s="1123">
        <v>81</v>
      </c>
      <c r="S84" s="1124" t="str">
        <f>IFERROR(INDEX('R4_raw'!$F$1:$BNW$115,115,MATCH(R84,'R4_raw'!$F$1:$BNW$1,0)),"-")</f>
        <v>社会福祉法人・民間サービス等と連携した介護予防の取組の実施【2022】</v>
      </c>
      <c r="T84" s="1124" t="str">
        <f t="shared" si="13"/>
        <v>81　社会福祉法人・民間サービス等と連携した介護予防の取組の実施【2022】</v>
      </c>
      <c r="AG84" s="1117" t="str">
        <f t="shared" si="11"/>
        <v/>
      </c>
      <c r="AP84" s="1117" t="str">
        <f t="shared" si="14"/>
        <v/>
      </c>
      <c r="AS84" s="1117" t="s">
        <v>81</v>
      </c>
    </row>
    <row r="85" spans="4:45" x14ac:dyDescent="0.2">
      <c r="R85" s="1123">
        <v>82</v>
      </c>
      <c r="S85" s="1124" t="str">
        <f>IFERROR(INDEX('R4_raw'!$F$1:$BNW$115,115,MATCH(R85,'R4_raw'!$F$1:$BNW$1,0)),"-")</f>
        <v>データを活用した介護予防の取組の課題の把握【2022】</v>
      </c>
      <c r="T85" s="1124" t="str">
        <f t="shared" si="13"/>
        <v>82　データを活用した介護予防の取組の課題の把握【2022】</v>
      </c>
      <c r="AG85" s="1117" t="str">
        <f t="shared" si="11"/>
        <v/>
      </c>
      <c r="AP85" s="1117" t="str">
        <f t="shared" si="14"/>
        <v/>
      </c>
      <c r="AS85" s="1117" t="s">
        <v>81</v>
      </c>
    </row>
    <row r="86" spans="4:45" ht="25" x14ac:dyDescent="0.2">
      <c r="R86" s="1123">
        <v>83</v>
      </c>
      <c r="S86" s="1124" t="str">
        <f>IFERROR(INDEX('R4_raw'!$F$1:$BNW$115,115,MATCH(R86,'R4_raw'!$F$1:$BNW$1,0)),"-")</f>
        <v>通いの場の参加者の健康状態等の把握・分析・施策検討【2022】</v>
      </c>
      <c r="T86" s="1124" t="str">
        <f t="shared" si="13"/>
        <v>83　通いの場の参加者の健康状態等の把握・分析・施策検討【2022】</v>
      </c>
      <c r="AG86" s="1117" t="str">
        <f t="shared" si="11"/>
        <v/>
      </c>
      <c r="AP86" s="1117" t="str">
        <f t="shared" si="14"/>
        <v/>
      </c>
      <c r="AS86" s="1117" t="s">
        <v>81</v>
      </c>
    </row>
    <row r="87" spans="4:45" ht="25" x14ac:dyDescent="0.2">
      <c r="R87" s="1123">
        <v>84</v>
      </c>
      <c r="S87" s="1124" t="str">
        <f>IFERROR(INDEX('R4_raw'!$F$1:$BNW$115,115,MATCH(R87,'R4_raw'!$F$1:$BNW$1,0)),"-")</f>
        <v>生活機能向上連携加算算定者数_【認定者1万対】_【2019】</v>
      </c>
      <c r="T87" s="1124" t="str">
        <f t="shared" si="13"/>
        <v>84　生活機能向上連携加算算定者数_【認定者1万対】_【2019】</v>
      </c>
      <c r="AG87" s="1117" t="str">
        <f t="shared" ref="AG87:AG150" si="15">IF(ISERROR(AD87),AA87+3,"")</f>
        <v/>
      </c>
      <c r="AP87" s="1117" t="str">
        <f t="shared" si="14"/>
        <v/>
      </c>
      <c r="AS87" s="1117" t="s">
        <v>81</v>
      </c>
    </row>
    <row r="88" spans="4:45" ht="25" x14ac:dyDescent="0.2">
      <c r="R88" s="1123">
        <v>85</v>
      </c>
      <c r="S88" s="1124" t="str">
        <f>IFERROR(INDEX('R4_raw'!$F$1:$BNW$115,115,MATCH(R88,'R4_raw'!$F$1:$BNW$1,0)),"-")</f>
        <v>基本チェックリスト_高齢者人口1,000人あたり配布者数_【2021】</v>
      </c>
      <c r="T88" s="1124" t="str">
        <f t="shared" si="13"/>
        <v>85　基本チェックリスト_高齢者人口1,000人あたり配布者数_【2021】</v>
      </c>
      <c r="AG88" s="1117" t="str">
        <f t="shared" si="15"/>
        <v/>
      </c>
      <c r="AP88" s="1117" t="str">
        <f t="shared" si="14"/>
        <v/>
      </c>
      <c r="AS88" s="1117" t="s">
        <v>81</v>
      </c>
    </row>
    <row r="89" spans="4:45" ht="25" x14ac:dyDescent="0.2">
      <c r="R89" s="1123">
        <v>86</v>
      </c>
      <c r="S89" s="1124" t="str">
        <f>IFERROR(INDEX('R4_raw'!$F$1:$BNW$115,115,MATCH(R89,'R4_raw'!$F$1:$BNW$1,0)),"-")</f>
        <v>基本チェックリスト_高齢者人口1,000人あたり回答者数_【2021】</v>
      </c>
      <c r="T89" s="1124" t="str">
        <f t="shared" si="13"/>
        <v>86　基本チェックリスト_高齢者人口1,000人あたり回答者数_【2021】</v>
      </c>
      <c r="AG89" s="1117" t="str">
        <f t="shared" si="15"/>
        <v/>
      </c>
      <c r="AP89" s="1117" t="str">
        <f t="shared" si="14"/>
        <v/>
      </c>
      <c r="AS89" s="1117" t="s">
        <v>81</v>
      </c>
    </row>
    <row r="90" spans="4:45" ht="25" x14ac:dyDescent="0.2">
      <c r="R90" s="1123">
        <v>87</v>
      </c>
      <c r="S90" s="1124" t="str">
        <f>IFERROR(INDEX('R4_raw'!$F$1:$BNW$115,115,MATCH(R90,'R4_raw'!$F$1:$BNW$1,0)),"-")</f>
        <v>基本チェックリスト_事業対象者の把握数_高齢者人口1000人_割合_【2021】</v>
      </c>
      <c r="T90" s="1124" t="str">
        <f t="shared" si="13"/>
        <v>87　基本チェックリスト_事業対象者の把握数_高齢者人口1000人_割合_【2021】</v>
      </c>
      <c r="AG90" s="1117" t="str">
        <f t="shared" si="15"/>
        <v/>
      </c>
      <c r="AP90" s="1117" t="str">
        <f t="shared" si="14"/>
        <v/>
      </c>
      <c r="AS90" s="1117" t="s">
        <v>81</v>
      </c>
    </row>
    <row r="91" spans="4:45" x14ac:dyDescent="0.2">
      <c r="R91" s="1123">
        <v>88</v>
      </c>
      <c r="S91" s="1124" t="str">
        <f>IFERROR(INDEX('R4_raw'!$F$1:$BNW$115,115,MATCH(R91,'R4_raw'!$F$1:$BNW$1,0)),"-")</f>
        <v>週1回以上の通いの場の参加率_【2021】_割合</v>
      </c>
      <c r="T91" s="1124" t="str">
        <f t="shared" si="13"/>
        <v>88　週1回以上の通いの場の参加率_【2021】_割合</v>
      </c>
      <c r="AG91" s="1117" t="str">
        <f t="shared" si="15"/>
        <v/>
      </c>
      <c r="AP91" s="1117" t="str">
        <f t="shared" si="14"/>
        <v/>
      </c>
      <c r="AS91" s="1117" t="s">
        <v>81</v>
      </c>
    </row>
    <row r="92" spans="4:45" ht="25" x14ac:dyDescent="0.2">
      <c r="R92" s="1123">
        <v>89</v>
      </c>
      <c r="S92" s="1124" t="str">
        <f>IFERROR(INDEX('R4_raw'!$F$1:$BNW$115,115,MATCH(R92,'R4_raw'!$F$1:$BNW$1,0)),"-")</f>
        <v>高齢者人口1000人あたりの週1回以上の通いの場の箇所数_【2021】</v>
      </c>
      <c r="T92" s="1124" t="str">
        <f t="shared" si="13"/>
        <v>89　高齢者人口1000人あたりの週1回以上の通いの場の箇所数_【2021】</v>
      </c>
      <c r="AG92" s="1117" t="str">
        <f t="shared" si="15"/>
        <v/>
      </c>
      <c r="AP92" s="1117" t="str">
        <f t="shared" si="14"/>
        <v/>
      </c>
      <c r="AS92" s="1117" t="s">
        <v>81</v>
      </c>
    </row>
    <row r="93" spans="4:45" x14ac:dyDescent="0.2">
      <c r="R93" s="1123">
        <v>90</v>
      </c>
      <c r="S93" s="1124" t="str">
        <f>IFERROR(INDEX('R4_raw'!$F$1:$BNW$115,115,MATCH(R93,'R4_raw'!$F$1:$BNW$1,0)),"-")</f>
        <v>月1回以上の通いの場の参加率_【2021】_割合</v>
      </c>
      <c r="T93" s="1124" t="str">
        <f t="shared" si="13"/>
        <v>90　月1回以上の通いの場の参加率_【2021】_割合</v>
      </c>
      <c r="AG93" s="1117" t="str">
        <f t="shared" si="15"/>
        <v/>
      </c>
      <c r="AP93" s="1117" t="str">
        <f t="shared" si="14"/>
        <v/>
      </c>
      <c r="AS93" s="1117" t="s">
        <v>81</v>
      </c>
    </row>
    <row r="94" spans="4:45" ht="25" x14ac:dyDescent="0.2">
      <c r="R94" s="1123">
        <v>91</v>
      </c>
      <c r="S94" s="1124" t="str">
        <f>IFERROR(INDEX('R4_raw'!$F$1:$BNW$115,115,MATCH(R94,'R4_raw'!$F$1:$BNW$1,0)),"-")</f>
        <v>高齢者人口1000人あたりの月1回以上の通いの場の箇所数_【2021】</v>
      </c>
      <c r="T94" s="1124" t="str">
        <f t="shared" si="13"/>
        <v>91　高齢者人口1000人あたりの月1回以上の通いの場の箇所数_【2021】</v>
      </c>
      <c r="AG94" s="1117" t="str">
        <f t="shared" si="15"/>
        <v/>
      </c>
      <c r="AP94" s="1117" t="str">
        <f t="shared" si="14"/>
        <v/>
      </c>
      <c r="AS94" s="1117" t="s">
        <v>81</v>
      </c>
    </row>
    <row r="95" spans="4:45" ht="25" x14ac:dyDescent="0.2">
      <c r="R95" s="1123">
        <v>92</v>
      </c>
      <c r="S95" s="1124" t="str">
        <f>IFERROR(INDEX('R4_raw'!$F$1:$BNW$115,115,MATCH(R95,'R4_raw'!$F$1:$BNW$1,0)),"-")</f>
        <v>介護予防普及啓発事業における介護予防教室への参加者割合_高齢者人口1000人_【2021】</v>
      </c>
      <c r="T95" s="1124" t="str">
        <f t="shared" si="13"/>
        <v>92　介護予防普及啓発事業における介護予防教室への参加者割合_高齢者人口1000人_【2021】</v>
      </c>
      <c r="AG95" s="1117" t="str">
        <f t="shared" si="15"/>
        <v/>
      </c>
      <c r="AP95" s="1117" t="str">
        <f t="shared" si="14"/>
        <v/>
      </c>
      <c r="AS95" s="1117" t="s">
        <v>81</v>
      </c>
    </row>
    <row r="96" spans="4:45" ht="25" x14ac:dyDescent="0.2">
      <c r="D96" s="1404"/>
      <c r="E96" s="1405" t="s">
        <v>2980</v>
      </c>
      <c r="F96" s="1404"/>
      <c r="G96" s="1404"/>
      <c r="H96" s="1404"/>
      <c r="I96" s="1404"/>
      <c r="J96" s="1404"/>
      <c r="K96" s="1404"/>
      <c r="L96" s="1404"/>
      <c r="M96" s="1404"/>
      <c r="N96" s="1404"/>
      <c r="R96" s="1123">
        <v>93</v>
      </c>
      <c r="S96" s="1124" t="str">
        <f>IFERROR(INDEX('R4_raw'!$F$1:$BNW$115,115,MATCH(R96,'R4_raw'!$F$1:$BNW$1,0)),"-")</f>
        <v>サロン_介護予防ボランティア育成数育成数_高齢者人口1000人_【2021】</v>
      </c>
      <c r="T96" s="1124" t="str">
        <f t="shared" si="13"/>
        <v>93　サロン_介護予防ボランティア育成数育成数_高齢者人口1000人_【2021】</v>
      </c>
      <c r="AG96" s="1117" t="str">
        <f t="shared" si="15"/>
        <v/>
      </c>
      <c r="AP96" s="1117" t="str">
        <f t="shared" si="14"/>
        <v/>
      </c>
      <c r="AS96" s="1117" t="s">
        <v>81</v>
      </c>
    </row>
    <row r="97" spans="6:45" ht="13" thickBot="1" x14ac:dyDescent="0.25">
      <c r="F97" s="1117" t="s">
        <v>1974</v>
      </c>
      <c r="R97" s="1123">
        <v>94</v>
      </c>
      <c r="S97" s="1124" t="str">
        <f>IFERROR(INDEX('R4_raw'!$F$1:$BNW$115,115,MATCH(R97,'R4_raw'!$F$1:$BNW$1,0)),"-")</f>
        <v>高齢者_65歳以上_のうち就業人口の割合【2020】</v>
      </c>
      <c r="T97" s="1124" t="str">
        <f t="shared" si="13"/>
        <v>94　高齢者_65歳以上_のうち就業人口の割合【2020】</v>
      </c>
      <c r="AG97" s="1117" t="str">
        <f t="shared" si="15"/>
        <v/>
      </c>
      <c r="AP97" s="1117" t="str">
        <f t="shared" si="14"/>
        <v/>
      </c>
      <c r="AS97" s="1117" t="s">
        <v>81</v>
      </c>
    </row>
    <row r="98" spans="6:45" ht="16.5" thickBot="1" x14ac:dyDescent="0.25">
      <c r="F98" s="5315" t="s">
        <v>8961</v>
      </c>
      <c r="G98" s="5316"/>
      <c r="H98" s="5316"/>
      <c r="I98" s="5316"/>
      <c r="J98" s="5316"/>
      <c r="K98" s="5316"/>
      <c r="L98" s="5316"/>
      <c r="M98" s="5317"/>
      <c r="R98" s="1123">
        <v>95</v>
      </c>
      <c r="S98" s="1124" t="str">
        <f>IFERROR(INDEX('R4_raw'!$F$1:$BNW$115,115,MATCH(R98,'R4_raw'!$F$1:$BNW$1,0)),"-")</f>
        <v>65-74歳の健診有所見者状況_ BMI_割合</v>
      </c>
      <c r="T98" s="1124" t="str">
        <f t="shared" si="13"/>
        <v>95　65-74歳の健診有所見者状況_ BMI_割合</v>
      </c>
      <c r="AG98" s="1117" t="str">
        <f t="shared" si="15"/>
        <v/>
      </c>
      <c r="AP98" s="1117" t="str">
        <f t="shared" si="14"/>
        <v/>
      </c>
      <c r="AS98" s="1117" t="s">
        <v>81</v>
      </c>
    </row>
    <row r="99" spans="6:45" ht="13" thickBot="1" x14ac:dyDescent="0.25">
      <c r="F99" s="1117" t="s">
        <v>1975</v>
      </c>
      <c r="R99" s="1123">
        <v>96</v>
      </c>
      <c r="S99" s="1124" t="str">
        <f>IFERROR(INDEX('R4_raw'!$F$1:$BNW$115,115,MATCH(R99,'R4_raw'!$F$1:$BNW$1,0)),"-")</f>
        <v>65-74歳の健診有所見者状況_ 腹囲_割合</v>
      </c>
      <c r="T99" s="1124" t="str">
        <f t="shared" si="13"/>
        <v>96　65-74歳の健診有所見者状況_ 腹囲_割合</v>
      </c>
      <c r="AG99" s="1117" t="str">
        <f t="shared" si="15"/>
        <v/>
      </c>
      <c r="AP99" s="1117" t="str">
        <f t="shared" si="14"/>
        <v/>
      </c>
      <c r="AS99" s="1117" t="s">
        <v>81</v>
      </c>
    </row>
    <row r="100" spans="6:45" ht="16.5" thickBot="1" x14ac:dyDescent="0.25">
      <c r="F100" s="5315" t="s">
        <v>8959</v>
      </c>
      <c r="G100" s="5316"/>
      <c r="H100" s="5316"/>
      <c r="I100" s="5316"/>
      <c r="J100" s="5316"/>
      <c r="K100" s="5316"/>
      <c r="L100" s="5316"/>
      <c r="M100" s="5317"/>
      <c r="R100" s="1123">
        <v>97</v>
      </c>
      <c r="S100" s="1124" t="str">
        <f>IFERROR(INDEX('R4_raw'!$F$1:$BNW$115,115,MATCH(R100,'R4_raw'!$F$1:$BNW$1,0)),"-")</f>
        <v>65-74歳の健診有所見者状況_ 中性脂肪_割合</v>
      </c>
      <c r="T100" s="1124" t="str">
        <f t="shared" si="13"/>
        <v>97　65-74歳の健診有所見者状況_ 中性脂肪_割合</v>
      </c>
      <c r="AG100" s="1117" t="str">
        <f t="shared" si="15"/>
        <v/>
      </c>
      <c r="AP100" s="1117" t="str">
        <f t="shared" si="14"/>
        <v/>
      </c>
      <c r="AS100" s="1117" t="s">
        <v>81</v>
      </c>
    </row>
    <row r="101" spans="6:45" x14ac:dyDescent="0.2">
      <c r="R101" s="1123">
        <v>98</v>
      </c>
      <c r="S101" s="1124" t="str">
        <f>IFERROR(INDEX('R4_raw'!$F$1:$BNW$115,115,MATCH(R101,'R4_raw'!$F$1:$BNW$1,0)),"-")</f>
        <v>65-74歳の健診有所見者状況_ ALT（GPT）_割合</v>
      </c>
      <c r="T101" s="1124" t="str">
        <f t="shared" si="13"/>
        <v>98　65-74歳の健診有所見者状況_ ALT（GPT）_割合</v>
      </c>
      <c r="AG101" s="1117" t="str">
        <f t="shared" si="15"/>
        <v/>
      </c>
      <c r="AP101" s="1117" t="str">
        <f t="shared" si="14"/>
        <v/>
      </c>
      <c r="AS101" s="1117" t="s">
        <v>81</v>
      </c>
    </row>
    <row r="102" spans="6:45" ht="25" x14ac:dyDescent="0.2">
      <c r="R102" s="1123">
        <v>99</v>
      </c>
      <c r="S102" s="1124" t="str">
        <f>IFERROR(INDEX('R4_raw'!$F$1:$BNW$115,115,MATCH(R102,'R4_raw'!$F$1:$BNW$1,0)),"-")</f>
        <v>65-74歳の健診有所見者状況_ HDLコレステロール_割合</v>
      </c>
      <c r="T102" s="1124" t="str">
        <f t="shared" si="13"/>
        <v>99　65-74歳の健診有所見者状況_ HDLコレステロール_割合</v>
      </c>
      <c r="AG102" s="1117" t="str">
        <f t="shared" si="15"/>
        <v/>
      </c>
      <c r="AP102" s="1117" t="str">
        <f t="shared" si="14"/>
        <v/>
      </c>
      <c r="AS102" s="1117" t="s">
        <v>81</v>
      </c>
    </row>
    <row r="103" spans="6:45" ht="25" x14ac:dyDescent="0.2">
      <c r="R103" s="1123">
        <v>100</v>
      </c>
      <c r="S103" s="1124" t="str">
        <f>IFERROR(INDEX('R4_raw'!$F$1:$BNW$115,115,MATCH(R103,'R4_raw'!$F$1:$BNW$1,0)),"-")</f>
        <v>65-74歳の健診有所見者状況_ 空腹時血糖（BS）_割合</v>
      </c>
      <c r="T103" s="1124" t="str">
        <f t="shared" si="13"/>
        <v>100　65-74歳の健診有所見者状況_ 空腹時血糖（BS）_割合</v>
      </c>
      <c r="AG103" s="1117" t="str">
        <f t="shared" si="15"/>
        <v/>
      </c>
      <c r="AP103" s="1117" t="str">
        <f t="shared" si="14"/>
        <v/>
      </c>
      <c r="AS103" s="1117" t="s">
        <v>81</v>
      </c>
    </row>
    <row r="104" spans="6:45" ht="25" x14ac:dyDescent="0.2">
      <c r="R104" s="1123">
        <v>101</v>
      </c>
      <c r="S104" s="1124" t="str">
        <f>IFERROR(INDEX('R4_raw'!$F$1:$BNW$115,115,MATCH(R104,'R4_raw'!$F$1:$BNW$1,0)),"-")</f>
        <v>65-74歳の健診有所見者状況_ HbA1c（NGSP）_割合</v>
      </c>
      <c r="T104" s="1124" t="str">
        <f t="shared" si="13"/>
        <v>101　65-74歳の健診有所見者状況_ HbA1c（NGSP）_割合</v>
      </c>
      <c r="AG104" s="1117" t="str">
        <f t="shared" si="15"/>
        <v/>
      </c>
      <c r="AP104" s="1117" t="str">
        <f t="shared" si="14"/>
        <v/>
      </c>
      <c r="AS104" s="1117" t="s">
        <v>81</v>
      </c>
    </row>
    <row r="105" spans="6:45" ht="25" x14ac:dyDescent="0.2">
      <c r="R105" s="1123">
        <v>102</v>
      </c>
      <c r="S105" s="1124" t="str">
        <f>IFERROR(INDEX('R4_raw'!$F$1:$BNW$115,115,MATCH(R105,'R4_raw'!$F$1:$BNW$1,0)),"-")</f>
        <v>65-74歳の健診有所見者状況_ 随時血糖（食後3.5時間以上）_割合</v>
      </c>
      <c r="T105" s="1124" t="str">
        <f t="shared" si="13"/>
        <v>102　65-74歳の健診有所見者状況_ 随時血糖（食後3.5時間以上）_割合</v>
      </c>
      <c r="AG105" s="1117" t="str">
        <f t="shared" si="15"/>
        <v/>
      </c>
      <c r="AP105" s="1117" t="str">
        <f t="shared" si="14"/>
        <v/>
      </c>
      <c r="AS105" s="1117" t="s">
        <v>81</v>
      </c>
    </row>
    <row r="106" spans="6:45" x14ac:dyDescent="0.2">
      <c r="R106" s="1123">
        <v>103</v>
      </c>
      <c r="S106" s="1124" t="str">
        <f>IFERROR(INDEX('R4_raw'!$F$1:$BNW$115,115,MATCH(R106,'R4_raw'!$F$1:$BNW$1,0)),"-")</f>
        <v>65-74歳の健診有所見者状況_ 尿酸_割合</v>
      </c>
      <c r="T106" s="1124" t="str">
        <f t="shared" si="13"/>
        <v>103　65-74歳の健診有所見者状況_ 尿酸_割合</v>
      </c>
      <c r="AG106" s="1117" t="str">
        <f t="shared" si="15"/>
        <v/>
      </c>
      <c r="AP106" s="1117" t="str">
        <f t="shared" si="14"/>
        <v/>
      </c>
      <c r="AS106" s="1117" t="s">
        <v>81</v>
      </c>
    </row>
    <row r="107" spans="6:45" x14ac:dyDescent="0.2">
      <c r="R107" s="1123">
        <v>104</v>
      </c>
      <c r="S107" s="1124" t="str">
        <f>IFERROR(INDEX('R4_raw'!$F$1:$BNW$115,115,MATCH(R107,'R4_raw'!$F$1:$BNW$1,0)),"-")</f>
        <v>65-74歳の健診有所見者状況_ 収縮期血圧_割合</v>
      </c>
      <c r="T107" s="1124" t="str">
        <f t="shared" si="13"/>
        <v>104　65-74歳の健診有所見者状況_ 収縮期血圧_割合</v>
      </c>
      <c r="AG107" s="1117" t="str">
        <f t="shared" si="15"/>
        <v/>
      </c>
      <c r="AP107" s="1117" t="str">
        <f t="shared" si="14"/>
        <v/>
      </c>
      <c r="AS107" s="1117" t="s">
        <v>81</v>
      </c>
    </row>
    <row r="108" spans="6:45" x14ac:dyDescent="0.2">
      <c r="R108" s="1123">
        <v>105</v>
      </c>
      <c r="S108" s="1124" t="str">
        <f>IFERROR(INDEX('R4_raw'!$F$1:$BNW$115,115,MATCH(R108,'R4_raw'!$F$1:$BNW$1,0)),"-")</f>
        <v>65-74歳の健診有所見者状況_ 拡張期血圧_割合</v>
      </c>
      <c r="T108" s="1124" t="str">
        <f t="shared" si="13"/>
        <v>105　65-74歳の健診有所見者状況_ 拡張期血圧_割合</v>
      </c>
      <c r="AG108" s="1117" t="str">
        <f t="shared" si="15"/>
        <v/>
      </c>
      <c r="AP108" s="1117" t="str">
        <f t="shared" si="14"/>
        <v/>
      </c>
      <c r="AS108" s="1117" t="s">
        <v>81</v>
      </c>
    </row>
    <row r="109" spans="6:45" ht="25" x14ac:dyDescent="0.2">
      <c r="R109" s="1123">
        <v>106</v>
      </c>
      <c r="S109" s="1124" t="str">
        <f>IFERROR(INDEX('R4_raw'!$F$1:$BNW$115,115,MATCH(R109,'R4_raw'!$F$1:$BNW$1,0)),"-")</f>
        <v>65-74歳の健診有所見者状況_ LDLコレステロール_割合</v>
      </c>
      <c r="T109" s="1124" t="str">
        <f t="shared" si="13"/>
        <v>106　65-74歳の健診有所見者状況_ LDLコレステロール_割合</v>
      </c>
      <c r="AG109" s="1117" t="str">
        <f t="shared" si="15"/>
        <v/>
      </c>
      <c r="AP109" s="1117" t="str">
        <f t="shared" si="14"/>
        <v/>
      </c>
      <c r="AS109" s="1117" t="s">
        <v>81</v>
      </c>
    </row>
    <row r="110" spans="6:45" ht="25" x14ac:dyDescent="0.2">
      <c r="R110" s="1123">
        <v>107</v>
      </c>
      <c r="S110" s="1124" t="str">
        <f>IFERROR(INDEX('R4_raw'!$F$1:$BNW$115,115,MATCH(R110,'R4_raw'!$F$1:$BNW$1,0)),"-")</f>
        <v>65-74歳の健診有所見者状況_ non-HDLコレステロール_割合</v>
      </c>
      <c r="T110" s="1124" t="str">
        <f t="shared" si="13"/>
        <v>107　65-74歳の健診有所見者状況_ non-HDLコレステロール_割合</v>
      </c>
      <c r="AG110" s="1117" t="str">
        <f t="shared" si="15"/>
        <v/>
      </c>
      <c r="AP110" s="1117" t="str">
        <f t="shared" si="14"/>
        <v/>
      </c>
      <c r="AS110" s="1117" t="s">
        <v>81</v>
      </c>
    </row>
    <row r="111" spans="6:45" ht="25" x14ac:dyDescent="0.2">
      <c r="R111" s="1123">
        <v>108</v>
      </c>
      <c r="S111" s="1124" t="str">
        <f>IFERROR(INDEX('R4_raw'!$F$1:$BNW$115,115,MATCH(R111,'R4_raw'!$F$1:$BNW$1,0)),"-")</f>
        <v>65-74歳の健診有所見者状況_ 血清クレアチニン_割合</v>
      </c>
      <c r="T111" s="1124" t="str">
        <f t="shared" si="13"/>
        <v>108　65-74歳の健診有所見者状況_ 血清クレアチニン_割合</v>
      </c>
      <c r="AG111" s="1117" t="str">
        <f t="shared" si="15"/>
        <v/>
      </c>
      <c r="AP111" s="1117" t="str">
        <f t="shared" si="14"/>
        <v/>
      </c>
      <c r="AS111" s="1117" t="s">
        <v>81</v>
      </c>
    </row>
    <row r="112" spans="6:45" x14ac:dyDescent="0.2">
      <c r="R112" s="1123">
        <v>109</v>
      </c>
      <c r="S112" s="1124" t="str">
        <f>IFERROR(INDEX('R4_raw'!$F$1:$BNW$115,115,MATCH(R112,'R4_raw'!$F$1:$BNW$1,0)),"-")</f>
        <v>65-74歳の健診有所見者状況_ eGFR_割合</v>
      </c>
      <c r="T112" s="1124" t="str">
        <f t="shared" si="13"/>
        <v>109　65-74歳の健診有所見者状況_ eGFR_割合</v>
      </c>
      <c r="AG112" s="1117" t="str">
        <f t="shared" si="15"/>
        <v/>
      </c>
      <c r="AP112" s="1117" t="str">
        <f t="shared" si="14"/>
        <v/>
      </c>
      <c r="AS112" s="1117" t="s">
        <v>81</v>
      </c>
    </row>
    <row r="113" spans="18:45" x14ac:dyDescent="0.2">
      <c r="R113" s="1123">
        <v>110</v>
      </c>
      <c r="S113" s="1124" t="str">
        <f>IFERROR(INDEX('R4_raw'!$F$1:$BNW$115,115,MATCH(R113,'R4_raw'!$F$1:$BNW$1,0)),"-")</f>
        <v>65-74歳の健診有所見者状況_ 心電図_割合</v>
      </c>
      <c r="T113" s="1124" t="str">
        <f t="shared" si="13"/>
        <v>110　65-74歳の健診有所見者状況_ 心電図_割合</v>
      </c>
      <c r="AG113" s="1117" t="str">
        <f t="shared" si="15"/>
        <v/>
      </c>
      <c r="AP113" s="1117" t="str">
        <f t="shared" si="14"/>
        <v/>
      </c>
      <c r="AS113" s="1117" t="s">
        <v>81</v>
      </c>
    </row>
    <row r="114" spans="18:45" x14ac:dyDescent="0.2">
      <c r="R114" s="1123">
        <v>111</v>
      </c>
      <c r="S114" s="1124" t="str">
        <f>IFERROR(INDEX('R4_raw'!$F$1:$BNW$115,115,MATCH(R114,'R4_raw'!$F$1:$BNW$1,0)),"-")</f>
        <v>65-74歳の健診有所見者状況_ 眼底検査_割合</v>
      </c>
      <c r="T114" s="1124" t="str">
        <f t="shared" si="13"/>
        <v>111　65-74歳の健診有所見者状況_ 眼底検査_割合</v>
      </c>
      <c r="AG114" s="1117" t="str">
        <f t="shared" si="15"/>
        <v/>
      </c>
      <c r="AP114" s="1117" t="str">
        <f t="shared" si="14"/>
        <v/>
      </c>
      <c r="AS114" s="1117" t="s">
        <v>81</v>
      </c>
    </row>
    <row r="115" spans="18:45" x14ac:dyDescent="0.2">
      <c r="R115" s="1123">
        <v>112</v>
      </c>
      <c r="S115" s="1124" t="str">
        <f>IFERROR(INDEX('R4_raw'!$F$1:$BNW$115,115,MATCH(R115,'R4_raw'!$F$1:$BNW$1,0)),"-")</f>
        <v>75歳以上の健診有所見者状況_ BMI_割合</v>
      </c>
      <c r="T115" s="1124" t="str">
        <f t="shared" si="13"/>
        <v>112　75歳以上の健診有所見者状況_ BMI_割合</v>
      </c>
      <c r="AG115" s="1117" t="str">
        <f t="shared" si="15"/>
        <v/>
      </c>
      <c r="AP115" s="1117" t="str">
        <f t="shared" si="14"/>
        <v/>
      </c>
      <c r="AS115" s="1117" t="s">
        <v>81</v>
      </c>
    </row>
    <row r="116" spans="18:45" x14ac:dyDescent="0.2">
      <c r="R116" s="1123">
        <v>113</v>
      </c>
      <c r="S116" s="1124" t="str">
        <f>IFERROR(INDEX('R4_raw'!$F$1:$BNW$115,115,MATCH(R116,'R4_raw'!$F$1:$BNW$1,0)),"-")</f>
        <v>75歳以上の健診有所見者状況_ 腹囲_割合</v>
      </c>
      <c r="T116" s="1124" t="str">
        <f t="shared" si="13"/>
        <v>113　75歳以上の健診有所見者状況_ 腹囲_割合</v>
      </c>
      <c r="AG116" s="1117" t="str">
        <f t="shared" si="15"/>
        <v/>
      </c>
      <c r="AP116" s="1117" t="str">
        <f t="shared" si="14"/>
        <v/>
      </c>
      <c r="AS116" s="1117" t="s">
        <v>81</v>
      </c>
    </row>
    <row r="117" spans="18:45" x14ac:dyDescent="0.2">
      <c r="R117" s="1123">
        <v>114</v>
      </c>
      <c r="S117" s="1124" t="str">
        <f>IFERROR(INDEX('R4_raw'!$F$1:$BNW$115,115,MATCH(R117,'R4_raw'!$F$1:$BNW$1,0)),"-")</f>
        <v>75歳以上の健診有所見者状況_ 中性脂肪_割合</v>
      </c>
      <c r="T117" s="1124" t="str">
        <f t="shared" si="13"/>
        <v>114　75歳以上の健診有所見者状況_ 中性脂肪_割合</v>
      </c>
      <c r="AG117" s="1117" t="str">
        <f t="shared" si="15"/>
        <v/>
      </c>
      <c r="AP117" s="1117" t="str">
        <f t="shared" si="14"/>
        <v/>
      </c>
      <c r="AS117" s="1117" t="s">
        <v>81</v>
      </c>
    </row>
    <row r="118" spans="18:45" ht="25" x14ac:dyDescent="0.2">
      <c r="R118" s="1123">
        <v>115</v>
      </c>
      <c r="S118" s="1124" t="str">
        <f>IFERROR(INDEX('R4_raw'!$F$1:$BNW$115,115,MATCH(R118,'R4_raw'!$F$1:$BNW$1,0)),"-")</f>
        <v>75歳以上の健診有所見者状況_ ALT（GPT）_割合</v>
      </c>
      <c r="T118" s="1124" t="str">
        <f t="shared" si="13"/>
        <v>115　75歳以上の健診有所見者状況_ ALT（GPT）_割合</v>
      </c>
      <c r="AG118" s="1117" t="str">
        <f t="shared" si="15"/>
        <v/>
      </c>
      <c r="AP118" s="1117" t="str">
        <f t="shared" si="14"/>
        <v/>
      </c>
      <c r="AS118" s="1117" t="s">
        <v>81</v>
      </c>
    </row>
    <row r="119" spans="18:45" ht="25" x14ac:dyDescent="0.2">
      <c r="R119" s="1123">
        <v>116</v>
      </c>
      <c r="S119" s="1124" t="str">
        <f>IFERROR(INDEX('R4_raw'!$F$1:$BNW$115,115,MATCH(R119,'R4_raw'!$F$1:$BNW$1,0)),"-")</f>
        <v>75歳以上の健診有所見者状況_ HDLコレステロール_割合</v>
      </c>
      <c r="T119" s="1124" t="str">
        <f t="shared" si="13"/>
        <v>116　75歳以上の健診有所見者状況_ HDLコレステロール_割合</v>
      </c>
      <c r="AG119" s="1117" t="str">
        <f t="shared" si="15"/>
        <v/>
      </c>
      <c r="AP119" s="1117" t="str">
        <f t="shared" si="14"/>
        <v/>
      </c>
      <c r="AS119" s="1117" t="s">
        <v>81</v>
      </c>
    </row>
    <row r="120" spans="18:45" ht="25" x14ac:dyDescent="0.2">
      <c r="R120" s="1123">
        <v>117</v>
      </c>
      <c r="S120" s="1124" t="str">
        <f>IFERROR(INDEX('R4_raw'!$F$1:$BNW$115,115,MATCH(R120,'R4_raw'!$F$1:$BNW$1,0)),"-")</f>
        <v>75歳以上の健診有所見者状況_ 空腹時血糖（BS）_割合</v>
      </c>
      <c r="T120" s="1124" t="str">
        <f t="shared" si="13"/>
        <v>117　75歳以上の健診有所見者状況_ 空腹時血糖（BS）_割合</v>
      </c>
      <c r="AG120" s="1117" t="str">
        <f t="shared" si="15"/>
        <v/>
      </c>
      <c r="AP120" s="1117" t="str">
        <f t="shared" si="14"/>
        <v/>
      </c>
      <c r="AS120" s="1117" t="s">
        <v>81</v>
      </c>
    </row>
    <row r="121" spans="18:45" ht="25" x14ac:dyDescent="0.2">
      <c r="R121" s="1123">
        <v>118</v>
      </c>
      <c r="S121" s="1124" t="str">
        <f>IFERROR(INDEX('R4_raw'!$F$1:$BNW$115,115,MATCH(R121,'R4_raw'!$F$1:$BNW$1,0)),"-")</f>
        <v>75歳以上の健診有所見者状況_ HbA1c（NGSP）_割合</v>
      </c>
      <c r="T121" s="1124" t="str">
        <f t="shared" si="13"/>
        <v>118　75歳以上の健診有所見者状況_ HbA1c（NGSP）_割合</v>
      </c>
      <c r="AG121" s="1117" t="str">
        <f t="shared" si="15"/>
        <v/>
      </c>
      <c r="AP121" s="1117" t="str">
        <f t="shared" si="14"/>
        <v/>
      </c>
      <c r="AS121" s="1117" t="s">
        <v>81</v>
      </c>
    </row>
    <row r="122" spans="18:45" ht="25" x14ac:dyDescent="0.2">
      <c r="R122" s="1123">
        <v>119</v>
      </c>
      <c r="S122" s="1124" t="str">
        <f>IFERROR(INDEX('R4_raw'!$F$1:$BNW$115,115,MATCH(R122,'R4_raw'!$F$1:$BNW$1,0)),"-")</f>
        <v>75歳以上の健診有所見者状況_ 随時血糖（食後3.5時間以上）_割合</v>
      </c>
      <c r="T122" s="1124" t="str">
        <f t="shared" si="13"/>
        <v>119　75歳以上の健診有所見者状況_ 随時血糖（食後3.5時間以上）_割合</v>
      </c>
      <c r="AG122" s="1117" t="str">
        <f t="shared" si="15"/>
        <v/>
      </c>
      <c r="AP122" s="1117" t="str">
        <f t="shared" si="14"/>
        <v/>
      </c>
      <c r="AS122" s="1117" t="s">
        <v>81</v>
      </c>
    </row>
    <row r="123" spans="18:45" x14ac:dyDescent="0.2">
      <c r="R123" s="1123">
        <v>120</v>
      </c>
      <c r="S123" s="1124" t="str">
        <f>IFERROR(INDEX('R4_raw'!$F$1:$BNW$115,115,MATCH(R123,'R4_raw'!$F$1:$BNW$1,0)),"-")</f>
        <v>75歳以上の健診有所見者状況_ 尿酸_割合</v>
      </c>
      <c r="T123" s="1124" t="str">
        <f t="shared" si="13"/>
        <v>120　75歳以上の健診有所見者状況_ 尿酸_割合</v>
      </c>
      <c r="AG123" s="1117" t="str">
        <f t="shared" si="15"/>
        <v/>
      </c>
      <c r="AP123" s="1117" t="str">
        <f t="shared" si="14"/>
        <v/>
      </c>
      <c r="AS123" s="1117" t="s">
        <v>81</v>
      </c>
    </row>
    <row r="124" spans="18:45" x14ac:dyDescent="0.2">
      <c r="R124" s="1123">
        <v>121</v>
      </c>
      <c r="S124" s="1124" t="str">
        <f>IFERROR(INDEX('R4_raw'!$F$1:$BNW$115,115,MATCH(R124,'R4_raw'!$F$1:$BNW$1,0)),"-")</f>
        <v>75歳以上の健診有所見者状況_ 収縮期血圧_割合</v>
      </c>
      <c r="T124" s="1124" t="str">
        <f t="shared" si="13"/>
        <v>121　75歳以上の健診有所見者状況_ 収縮期血圧_割合</v>
      </c>
      <c r="AG124" s="1117" t="str">
        <f t="shared" si="15"/>
        <v/>
      </c>
      <c r="AP124" s="1117" t="str">
        <f t="shared" si="14"/>
        <v/>
      </c>
      <c r="AS124" s="1117" t="s">
        <v>81</v>
      </c>
    </row>
    <row r="125" spans="18:45" x14ac:dyDescent="0.2">
      <c r="R125" s="1123">
        <v>122</v>
      </c>
      <c r="S125" s="1124" t="str">
        <f>IFERROR(INDEX('R4_raw'!$F$1:$BNW$115,115,MATCH(R125,'R4_raw'!$F$1:$BNW$1,0)),"-")</f>
        <v>75歳以上の健診有所見者状況_ 拡張期血圧_割合</v>
      </c>
      <c r="T125" s="1124" t="str">
        <f t="shared" si="13"/>
        <v>122　75歳以上の健診有所見者状況_ 拡張期血圧_割合</v>
      </c>
      <c r="AG125" s="1117" t="str">
        <f t="shared" si="15"/>
        <v/>
      </c>
      <c r="AP125" s="1117" t="str">
        <f t="shared" si="14"/>
        <v/>
      </c>
      <c r="AS125" s="1117" t="s">
        <v>81</v>
      </c>
    </row>
    <row r="126" spans="18:45" ht="25" x14ac:dyDescent="0.2">
      <c r="R126" s="1123">
        <v>123</v>
      </c>
      <c r="S126" s="1124" t="str">
        <f>IFERROR(INDEX('R4_raw'!$F$1:$BNW$115,115,MATCH(R126,'R4_raw'!$F$1:$BNW$1,0)),"-")</f>
        <v>75歳以上の健診有所見者状況_ LDLコレステロール_割合</v>
      </c>
      <c r="T126" s="1124" t="str">
        <f t="shared" si="13"/>
        <v>123　75歳以上の健診有所見者状況_ LDLコレステロール_割合</v>
      </c>
      <c r="AG126" s="1117" t="str">
        <f t="shared" si="15"/>
        <v/>
      </c>
      <c r="AP126" s="1117" t="str">
        <f t="shared" si="14"/>
        <v/>
      </c>
      <c r="AS126" s="1117" t="s">
        <v>81</v>
      </c>
    </row>
    <row r="127" spans="18:45" ht="25" x14ac:dyDescent="0.2">
      <c r="R127" s="1123">
        <v>124</v>
      </c>
      <c r="S127" s="1124" t="str">
        <f>IFERROR(INDEX('R4_raw'!$F$1:$BNW$115,115,MATCH(R127,'R4_raw'!$F$1:$BNW$1,0)),"-")</f>
        <v>75歳以上の健診有所見者状況_ non-HDLコレステロール_割合</v>
      </c>
      <c r="T127" s="1124" t="str">
        <f t="shared" si="13"/>
        <v>124　75歳以上の健診有所見者状況_ non-HDLコレステロール_割合</v>
      </c>
      <c r="AG127" s="1117" t="str">
        <f t="shared" si="15"/>
        <v/>
      </c>
      <c r="AP127" s="1117" t="str">
        <f t="shared" si="14"/>
        <v/>
      </c>
      <c r="AS127" s="1117" t="s">
        <v>81</v>
      </c>
    </row>
    <row r="128" spans="18:45" ht="25" x14ac:dyDescent="0.2">
      <c r="R128" s="1123">
        <v>125</v>
      </c>
      <c r="S128" s="1124" t="str">
        <f>IFERROR(INDEX('R4_raw'!$F$1:$BNW$115,115,MATCH(R128,'R4_raw'!$F$1:$BNW$1,0)),"-")</f>
        <v>75歳以上の健診有所見者状況_ 血清クレアチニン_割合</v>
      </c>
      <c r="T128" s="1124" t="str">
        <f t="shared" si="13"/>
        <v>125　75歳以上の健診有所見者状況_ 血清クレアチニン_割合</v>
      </c>
      <c r="AG128" s="1117" t="str">
        <f t="shared" si="15"/>
        <v/>
      </c>
      <c r="AP128" s="1117" t="str">
        <f t="shared" si="14"/>
        <v/>
      </c>
      <c r="AS128" s="1117" t="s">
        <v>81</v>
      </c>
    </row>
    <row r="129" spans="7:45" x14ac:dyDescent="0.2">
      <c r="G129" s="1117" t="s">
        <v>1974</v>
      </c>
      <c r="I129" s="1117" t="str">
        <f>F98</f>
        <v>6　幸福度_居宅_得点_【2022】</v>
      </c>
      <c r="R129" s="1123">
        <v>126</v>
      </c>
      <c r="S129" s="1124" t="str">
        <f>IFERROR(INDEX('R4_raw'!$F$1:$BNW$115,115,MATCH(R129,'R4_raw'!$F$1:$BNW$1,0)),"-")</f>
        <v>75歳以上の健診有所見者状況_ eGFR_割合</v>
      </c>
      <c r="T129" s="1124" t="str">
        <f t="shared" si="13"/>
        <v>126　75歳以上の健診有所見者状況_ eGFR_割合</v>
      </c>
      <c r="AG129" s="1117" t="str">
        <f t="shared" si="15"/>
        <v/>
      </c>
      <c r="AP129" s="1117" t="str">
        <f t="shared" si="14"/>
        <v/>
      </c>
      <c r="AS129" s="1117" t="s">
        <v>81</v>
      </c>
    </row>
    <row r="130" spans="7:45" x14ac:dyDescent="0.2">
      <c r="G130" s="1379"/>
      <c r="H130" s="1131" t="s">
        <v>2974</v>
      </c>
      <c r="I130" s="1131" t="s">
        <v>1925</v>
      </c>
      <c r="J130" s="1131" t="s">
        <v>1926</v>
      </c>
      <c r="K130" s="1131" t="s">
        <v>1972</v>
      </c>
      <c r="R130" s="1123">
        <v>127</v>
      </c>
      <c r="S130" s="1124" t="str">
        <f>IFERROR(INDEX('R4_raw'!$F$1:$BNW$115,115,MATCH(R130,'R4_raw'!$F$1:$BNW$1,0)),"-")</f>
        <v>75歳以上の健診有所見者状況_ 心電図_割合</v>
      </c>
      <c r="T130" s="1124" t="str">
        <f t="shared" si="13"/>
        <v>127　75歳以上の健診有所見者状況_ 心電図_割合</v>
      </c>
      <c r="AG130" s="1117" t="str">
        <f t="shared" si="15"/>
        <v/>
      </c>
      <c r="AP130" s="1117" t="str">
        <f t="shared" si="14"/>
        <v/>
      </c>
      <c r="AS130" s="1117" t="s">
        <v>81</v>
      </c>
    </row>
    <row r="131" spans="7:45" ht="20.25" customHeight="1" x14ac:dyDescent="0.2">
      <c r="G131" s="2930">
        <f>VLOOKUP("年次",'R4_raw'!$F$1:$BNW$115,$A5,FALSE)</f>
        <v>2022</v>
      </c>
      <c r="H131" s="1662" t="str">
        <f>VLOOKUP(H$130,'R4_raw'!$F$1:$BNW$115,$A5,FALSE)</f>
        <v>点</v>
      </c>
      <c r="I131" s="1662">
        <f>VLOOKUP(I$130,'R4_raw'!$F$1:$BNW$115,$A5,FALSE)</f>
        <v>6.1742424242424239</v>
      </c>
      <c r="J131" s="1662">
        <f>VLOOKUP(J$130,'R4_raw'!$F$1:$BNW$115,$A5,FALSE)</f>
        <v>6.7407407407407405</v>
      </c>
      <c r="K131" s="1662">
        <f>VLOOKUP(K$130,'R4_raw'!$F$1:$BNW$115,$A5,FALSE)</f>
        <v>5.4864864864864868</v>
      </c>
      <c r="R131" s="1123">
        <v>128</v>
      </c>
      <c r="S131" s="1124" t="str">
        <f>IFERROR(INDEX('R4_raw'!$F$1:$BNW$115,115,MATCH(R131,'R4_raw'!$F$1:$BNW$1,0)),"-")</f>
        <v>75歳以上の健診有所見者状況_ 眼底検査_割合</v>
      </c>
      <c r="T131" s="1124" t="str">
        <f t="shared" si="13"/>
        <v>128　75歳以上の健診有所見者状況_ 眼底検査_割合</v>
      </c>
      <c r="AG131" s="1117" t="str">
        <f t="shared" si="15"/>
        <v/>
      </c>
      <c r="AP131" s="1117" t="str">
        <f t="shared" si="14"/>
        <v/>
      </c>
      <c r="AS131" s="1117" t="s">
        <v>81</v>
      </c>
    </row>
    <row r="132" spans="7:45" ht="18" customHeight="1" x14ac:dyDescent="0.2">
      <c r="G132" s="5307" t="s">
        <v>911</v>
      </c>
      <c r="H132" s="5305" t="str">
        <f>VLOOKUP(G$132,'R4_raw'!$F$1:$BNW$115,$A5,FALSE)</f>
        <v>長野県「高齢者実態調査」</v>
      </c>
      <c r="I132" s="5305"/>
      <c r="J132" s="5305"/>
      <c r="K132" s="5305"/>
      <c r="R132" s="1123">
        <v>129</v>
      </c>
      <c r="S132" s="1124" t="str">
        <f>IFERROR(INDEX('R4_raw'!$F$1:$BNW$115,115,MATCH(R132,'R4_raw'!$F$1:$BNW$1,0)),"-")</f>
        <v>生活支援コーディネーターがサロン・通いの場の設置を支援【2022】</v>
      </c>
      <c r="T132" s="1124" t="str">
        <f t="shared" ref="T132:T195" si="16">IF(S132="-","-",R132&amp;"　"&amp;S132)</f>
        <v>129　生活支援コーディネーターがサロン・通いの場の設置を支援【2022】</v>
      </c>
      <c r="AG132" s="1117" t="str">
        <f t="shared" si="15"/>
        <v/>
      </c>
      <c r="AP132" s="1117" t="str">
        <f t="shared" si="14"/>
        <v/>
      </c>
      <c r="AS132" s="1117" t="s">
        <v>81</v>
      </c>
    </row>
    <row r="133" spans="7:45" ht="18" customHeight="1" x14ac:dyDescent="0.2">
      <c r="G133" s="5308"/>
      <c r="H133" s="5305"/>
      <c r="I133" s="5305"/>
      <c r="J133" s="5305"/>
      <c r="K133" s="5305"/>
      <c r="O133" s="1117" t="str">
        <f>"("&amp;H131&amp;")"</f>
        <v>(点)</v>
      </c>
      <c r="R133" s="1123">
        <v>130</v>
      </c>
      <c r="S133" s="1124" t="str">
        <f>IFERROR(INDEX('R4_raw'!$F$1:$BNW$115,115,MATCH(R133,'R4_raw'!$F$1:$BNW$1,0)),"-")</f>
        <v>65歳以上人口1,000人あたりシルバー人材センター登録者数【2022】</v>
      </c>
      <c r="T133" s="1124" t="str">
        <f t="shared" si="16"/>
        <v>130　65歳以上人口1,000人あたりシルバー人材センター登録者数【2022】</v>
      </c>
      <c r="AG133" s="1117" t="str">
        <f t="shared" si="15"/>
        <v/>
      </c>
      <c r="AP133" s="1117" t="str">
        <f t="shared" si="14"/>
        <v/>
      </c>
      <c r="AS133" s="1117" t="s">
        <v>81</v>
      </c>
    </row>
    <row r="134" spans="7:45" ht="18" customHeight="1" x14ac:dyDescent="0.2">
      <c r="R134" s="1123">
        <v>131</v>
      </c>
      <c r="S134" s="1124" t="str">
        <f>IFERROR(INDEX('R4_raw'!$F$1:$BNW$115,115,MATCH(R134,'R4_raw'!$F$1:$BNW$1,0)),"-")</f>
        <v>自宅での死亡率_【2020】</v>
      </c>
      <c r="T134" s="1124" t="str">
        <f t="shared" si="16"/>
        <v>131　自宅での死亡率_【2020】</v>
      </c>
      <c r="AG134" s="1117" t="str">
        <f t="shared" si="15"/>
        <v/>
      </c>
      <c r="AP134" s="1117" t="str">
        <f t="shared" si="14"/>
        <v/>
      </c>
      <c r="AS134" s="1117" t="s">
        <v>81</v>
      </c>
    </row>
    <row r="135" spans="7:45" ht="20.25" customHeight="1" x14ac:dyDescent="0.2">
      <c r="G135" s="1117" t="s">
        <v>1975</v>
      </c>
      <c r="I135" s="1117" t="str">
        <f>F100</f>
        <v>134　老人ホームでの死亡率_【2020】</v>
      </c>
      <c r="R135" s="1123">
        <v>132</v>
      </c>
      <c r="S135" s="1124" t="str">
        <f>IFERROR(INDEX('R4_raw'!$F$1:$BNW$115,115,MATCH(R135,'R4_raw'!$F$1:$BNW$1,0)),"-")</f>
        <v>自宅での死亡率_【2014-2018の5年平均】</v>
      </c>
      <c r="T135" s="1124" t="str">
        <f t="shared" si="16"/>
        <v>132　自宅での死亡率_【2014-2018の5年平均】</v>
      </c>
      <c r="AG135" s="1117" t="str">
        <f t="shared" si="15"/>
        <v/>
      </c>
      <c r="AP135" s="1117" t="str">
        <f t="shared" si="14"/>
        <v/>
      </c>
      <c r="AS135" s="1117" t="s">
        <v>81</v>
      </c>
    </row>
    <row r="136" spans="7:45" x14ac:dyDescent="0.2">
      <c r="G136" s="1379"/>
      <c r="H136" s="1131" t="s">
        <v>2974</v>
      </c>
      <c r="I136" s="1131" t="s">
        <v>1925</v>
      </c>
      <c r="J136" s="1131" t="s">
        <v>1926</v>
      </c>
      <c r="K136" s="1131" t="s">
        <v>1972</v>
      </c>
      <c r="R136" s="1123">
        <v>133</v>
      </c>
      <c r="S136" s="1124" t="str">
        <f>IFERROR(INDEX('R4_raw'!$F$1:$BNW$115,115,MATCH(R136,'R4_raw'!$F$1:$BNW$1,0)),"-")</f>
        <v>自宅での死亡率_【2016-2020の5年平均】</v>
      </c>
      <c r="T136" s="1124" t="str">
        <f t="shared" si="16"/>
        <v>133　自宅での死亡率_【2016-2020の5年平均】</v>
      </c>
      <c r="AG136" s="1117" t="str">
        <f t="shared" si="15"/>
        <v/>
      </c>
      <c r="AP136" s="1117" t="str">
        <f t="shared" si="14"/>
        <v/>
      </c>
      <c r="AS136" s="1117" t="s">
        <v>81</v>
      </c>
    </row>
    <row r="137" spans="7:45" ht="19.5" customHeight="1" x14ac:dyDescent="0.2">
      <c r="G137" s="2929" t="str">
        <f>VLOOKUP("年次",'R4_raw'!$F$1:$BNW$115,$A6,FALSE)</f>
        <v>2020</v>
      </c>
      <c r="H137" s="1580" t="str">
        <f>VLOOKUP(H$136,'R4_raw'!$F$1:$BNW$115,$A6,FALSE)</f>
        <v>％</v>
      </c>
      <c r="I137" s="1580">
        <f>VLOOKUP(I$136,'R4_raw'!$F$1:$BNW$115,$A6,FALSE)</f>
        <v>12.969266949780257</v>
      </c>
      <c r="J137" s="1580">
        <f>VLOOKUP(J$136,'R4_raw'!$F$1:$BNW$115,$A6,FALSE)</f>
        <v>42.168674698795186</v>
      </c>
      <c r="K137" s="1580">
        <f>VLOOKUP(K$136,'R4_raw'!$F$1:$BNW$115,$A6,FALSE)</f>
        <v>1.1494252873563218</v>
      </c>
      <c r="R137" s="1123">
        <v>134</v>
      </c>
      <c r="S137" s="1124" t="str">
        <f>IFERROR(INDEX('R4_raw'!$F$1:$BNW$115,115,MATCH(R137,'R4_raw'!$F$1:$BNW$1,0)),"-")</f>
        <v>老人ホームでの死亡率_【2020】</v>
      </c>
      <c r="T137" s="1124" t="str">
        <f t="shared" si="16"/>
        <v>134　老人ホームでの死亡率_【2020】</v>
      </c>
      <c r="AG137" s="1117" t="str">
        <f t="shared" si="15"/>
        <v/>
      </c>
      <c r="AP137" s="1117" t="str">
        <f t="shared" si="14"/>
        <v/>
      </c>
      <c r="AS137" s="1117" t="s">
        <v>81</v>
      </c>
    </row>
    <row r="138" spans="7:45" ht="19.5" customHeight="1" x14ac:dyDescent="0.2">
      <c r="G138" s="5306" t="s">
        <v>911</v>
      </c>
      <c r="H138" s="5305" t="str">
        <f>VLOOKUP(G$138,'R4_raw'!$F$1:$BNW$115,$A6,FALSE)</f>
        <v>長野県「保健衛生関係主要統計」</v>
      </c>
      <c r="I138" s="5305"/>
      <c r="J138" s="5305"/>
      <c r="K138" s="5305"/>
      <c r="O138" s="1117" t="str">
        <f>"("&amp;H137&amp;")"</f>
        <v>(％)</v>
      </c>
      <c r="R138" s="1123">
        <v>135</v>
      </c>
      <c r="S138" s="1124" t="str">
        <f>IFERROR(INDEX('R4_raw'!$F$1:$BNW$115,115,MATCH(R138,'R4_raw'!$F$1:$BNW$1,0)),"-")</f>
        <v>老人ホームでの死亡率_【2014-2018の5年平均】</v>
      </c>
      <c r="T138" s="1124" t="str">
        <f t="shared" si="16"/>
        <v>135　老人ホームでの死亡率_【2014-2018の5年平均】</v>
      </c>
      <c r="AG138" s="1117" t="str">
        <f t="shared" si="15"/>
        <v/>
      </c>
      <c r="AP138" s="1117" t="str">
        <f t="shared" ref="AP138:AP201" si="17">IF(AN138=$O$3,AO138,"")</f>
        <v/>
      </c>
      <c r="AS138" s="1117" t="s">
        <v>81</v>
      </c>
    </row>
    <row r="139" spans="7:45" ht="19.5" customHeight="1" x14ac:dyDescent="0.2">
      <c r="G139" s="5306"/>
      <c r="H139" s="5305"/>
      <c r="I139" s="5305"/>
      <c r="J139" s="5305"/>
      <c r="K139" s="5305"/>
      <c r="R139" s="1123">
        <v>136</v>
      </c>
      <c r="S139" s="1124" t="str">
        <f>IFERROR(INDEX('R4_raw'!$F$1:$BNW$115,115,MATCH(R139,'R4_raw'!$F$1:$BNW$1,0)),"-")</f>
        <v>老人ホームでの死亡率_【2016-2020の5年平均】</v>
      </c>
      <c r="T139" s="1124" t="str">
        <f t="shared" si="16"/>
        <v>136　老人ホームでの死亡率_【2016-2020の5年平均】</v>
      </c>
      <c r="AG139" s="1117" t="str">
        <f t="shared" si="15"/>
        <v/>
      </c>
      <c r="AP139" s="1117" t="str">
        <f t="shared" si="17"/>
        <v/>
      </c>
      <c r="AS139" s="1117" t="s">
        <v>81</v>
      </c>
    </row>
    <row r="140" spans="7:45" x14ac:dyDescent="0.2">
      <c r="R140" s="1123">
        <v>137</v>
      </c>
      <c r="S140" s="1124" t="str">
        <f>IFERROR(INDEX('R4_raw'!$F$1:$BNW$115,115,MATCH(R140,'R4_raw'!$F$1:$BNW$1,0)),"-")</f>
        <v>自宅及び老人ホームでの死亡率_【2020】</v>
      </c>
      <c r="T140" s="1124" t="str">
        <f t="shared" si="16"/>
        <v>137　自宅及び老人ホームでの死亡率_【2020】</v>
      </c>
      <c r="AG140" s="1117" t="str">
        <f t="shared" si="15"/>
        <v/>
      </c>
      <c r="AP140" s="1117" t="str">
        <f t="shared" si="17"/>
        <v/>
      </c>
      <c r="AS140" s="1117" t="s">
        <v>81</v>
      </c>
    </row>
    <row r="141" spans="7:45" ht="25" x14ac:dyDescent="0.2">
      <c r="R141" s="1123">
        <v>138</v>
      </c>
      <c r="S141" s="1124" t="str">
        <f>IFERROR(INDEX('R4_raw'!$F$1:$BNW$115,115,MATCH(R141,'R4_raw'!$F$1:$BNW$1,0)),"-")</f>
        <v>自宅及び老人ホームでの死亡率_【2014-2018の5年平均】</v>
      </c>
      <c r="T141" s="1124" t="str">
        <f t="shared" si="16"/>
        <v>138　自宅及び老人ホームでの死亡率_【2014-2018の5年平均】</v>
      </c>
      <c r="AG141" s="1117" t="str">
        <f t="shared" si="15"/>
        <v/>
      </c>
      <c r="AP141" s="1117" t="str">
        <f t="shared" si="17"/>
        <v/>
      </c>
      <c r="AS141" s="1117" t="s">
        <v>81</v>
      </c>
    </row>
    <row r="142" spans="7:45" ht="25" x14ac:dyDescent="0.2">
      <c r="R142" s="1123">
        <v>139</v>
      </c>
      <c r="S142" s="1124" t="str">
        <f>IFERROR(INDEX('R4_raw'!$F$1:$BNW$115,115,MATCH(R142,'R4_raw'!$F$1:$BNW$1,0)),"-")</f>
        <v>自宅及び老人ホームでの死亡率_【2016-2020の5年平均】</v>
      </c>
      <c r="T142" s="1124" t="str">
        <f t="shared" si="16"/>
        <v>139　自宅及び老人ホームでの死亡率_【2016-2020の5年平均】</v>
      </c>
      <c r="AG142" s="1117" t="str">
        <f t="shared" si="15"/>
        <v/>
      </c>
      <c r="AP142" s="1117" t="str">
        <f t="shared" si="17"/>
        <v/>
      </c>
      <c r="AS142" s="1117" t="s">
        <v>81</v>
      </c>
    </row>
    <row r="143" spans="7:45" x14ac:dyDescent="0.2">
      <c r="R143" s="1123">
        <v>140</v>
      </c>
      <c r="S143" s="1124" t="str">
        <f>IFERROR(INDEX('R4_raw'!$F$1:$BNW$115,115,MATCH(R143,'R4_raw'!$F$1:$BNW$1,0)),"-")</f>
        <v>病院・診療所での死亡率_【2020】</v>
      </c>
      <c r="T143" s="1124" t="str">
        <f t="shared" si="16"/>
        <v>140　病院・診療所での死亡率_【2020】</v>
      </c>
      <c r="AG143" s="1117" t="str">
        <f t="shared" si="15"/>
        <v/>
      </c>
      <c r="AP143" s="1117" t="str">
        <f t="shared" si="17"/>
        <v/>
      </c>
      <c r="AS143" s="1117" t="s">
        <v>81</v>
      </c>
    </row>
    <row r="144" spans="7:45" x14ac:dyDescent="0.2">
      <c r="R144" s="1123">
        <v>141</v>
      </c>
      <c r="S144" s="1124" t="str">
        <f>IFERROR(INDEX('R4_raw'!$F$1:$BNW$115,115,MATCH(R144,'R4_raw'!$F$1:$BNW$1,0)),"-")</f>
        <v>病院・診療所での死亡率_【2014-2018の5年平均】</v>
      </c>
      <c r="T144" s="1124" t="str">
        <f t="shared" si="16"/>
        <v>141　病院・診療所での死亡率_【2014-2018の5年平均】</v>
      </c>
      <c r="AG144" s="1117" t="str">
        <f t="shared" si="15"/>
        <v/>
      </c>
      <c r="AP144" s="1117" t="str">
        <f t="shared" si="17"/>
        <v/>
      </c>
      <c r="AS144" s="1117" t="s">
        <v>81</v>
      </c>
    </row>
    <row r="145" spans="18:45" x14ac:dyDescent="0.2">
      <c r="R145" s="1123">
        <v>142</v>
      </c>
      <c r="S145" s="1124" t="str">
        <f>IFERROR(INDEX('R4_raw'!$F$1:$BNW$115,115,MATCH(R145,'R4_raw'!$F$1:$BNW$1,0)),"-")</f>
        <v>病院・診療所での死亡率__【2016-2020の5年平均】</v>
      </c>
      <c r="T145" s="1124" t="str">
        <f t="shared" si="16"/>
        <v>142　病院・診療所での死亡率__【2016-2020の5年平均】</v>
      </c>
      <c r="AG145" s="1117" t="str">
        <f t="shared" si="15"/>
        <v/>
      </c>
      <c r="AP145" s="1117" t="str">
        <f t="shared" si="17"/>
        <v/>
      </c>
      <c r="AS145" s="1117" t="s">
        <v>81</v>
      </c>
    </row>
    <row r="146" spans="18:45" x14ac:dyDescent="0.2">
      <c r="R146" s="1123">
        <v>143</v>
      </c>
      <c r="S146" s="1124" t="str">
        <f>IFERROR(INDEX('R4_raw'!$F$1:$BNW$115,115,MATCH(R146,'R4_raw'!$F$1:$BNW$1,0)),"-")</f>
        <v>介護老人保健施設での死亡率_【2020】</v>
      </c>
      <c r="T146" s="1124" t="str">
        <f t="shared" si="16"/>
        <v>143　介護老人保健施設での死亡率_【2020】</v>
      </c>
      <c r="AG146" s="1117" t="str">
        <f t="shared" si="15"/>
        <v/>
      </c>
      <c r="AP146" s="1117" t="str">
        <f t="shared" si="17"/>
        <v/>
      </c>
      <c r="AS146" s="1117" t="s">
        <v>81</v>
      </c>
    </row>
    <row r="147" spans="18:45" ht="25" x14ac:dyDescent="0.2">
      <c r="R147" s="1123">
        <v>144</v>
      </c>
      <c r="S147" s="1124" t="str">
        <f>IFERROR(INDEX('R4_raw'!$F$1:$BNW$115,115,MATCH(R147,'R4_raw'!$F$1:$BNW$1,0)),"-")</f>
        <v>介護老人保健施設での死亡率_【2014-2018の5年平均】</v>
      </c>
      <c r="T147" s="1124" t="str">
        <f t="shared" si="16"/>
        <v>144　介護老人保健施設での死亡率_【2014-2018の5年平均】</v>
      </c>
      <c r="AG147" s="1117" t="str">
        <f t="shared" si="15"/>
        <v/>
      </c>
      <c r="AP147" s="1117" t="str">
        <f t="shared" si="17"/>
        <v/>
      </c>
      <c r="AS147" s="1117" t="s">
        <v>81</v>
      </c>
    </row>
    <row r="148" spans="18:45" ht="25" x14ac:dyDescent="0.2">
      <c r="R148" s="1123">
        <v>145</v>
      </c>
      <c r="S148" s="1124" t="str">
        <f>IFERROR(INDEX('R4_raw'!$F$1:$BNW$115,115,MATCH(R148,'R4_raw'!$F$1:$BNW$1,0)),"-")</f>
        <v>介護老人保健施設での死亡率_【2016-2020の5年平均】</v>
      </c>
      <c r="T148" s="1124" t="str">
        <f t="shared" si="16"/>
        <v>145　介護老人保健施設での死亡率_【2016-2020の5年平均】</v>
      </c>
      <c r="AG148" s="1117" t="str">
        <f t="shared" si="15"/>
        <v/>
      </c>
      <c r="AP148" s="1117" t="str">
        <f t="shared" si="17"/>
        <v/>
      </c>
      <c r="AS148" s="1117" t="s">
        <v>81</v>
      </c>
    </row>
    <row r="149" spans="18:45" x14ac:dyDescent="0.2">
      <c r="R149" s="1123">
        <v>146</v>
      </c>
      <c r="S149" s="1124" t="str">
        <f>IFERROR(INDEX('R4_raw'!$F$1:$BNW$115,115,MATCH(R149,'R4_raw'!$F$1:$BNW$1,0)),"-")</f>
        <v>その他での死亡率_【2020】</v>
      </c>
      <c r="T149" s="1124" t="str">
        <f t="shared" si="16"/>
        <v>146　その他での死亡率_【2020】</v>
      </c>
      <c r="AG149" s="1117" t="str">
        <f t="shared" si="15"/>
        <v/>
      </c>
      <c r="AP149" s="1117" t="str">
        <f t="shared" si="17"/>
        <v/>
      </c>
      <c r="AS149" s="1117" t="s">
        <v>81</v>
      </c>
    </row>
    <row r="150" spans="18:45" x14ac:dyDescent="0.2">
      <c r="R150" s="1123">
        <v>147</v>
      </c>
      <c r="S150" s="1124" t="str">
        <f>IFERROR(INDEX('R4_raw'!$F$1:$BNW$115,115,MATCH(R150,'R4_raw'!$F$1:$BNW$1,0)),"-")</f>
        <v>その他での死亡率_【2014-2018の5年平均】</v>
      </c>
      <c r="T150" s="1124" t="str">
        <f t="shared" si="16"/>
        <v>147　その他での死亡率_【2014-2018の5年平均】</v>
      </c>
      <c r="AG150" s="1117" t="str">
        <f t="shared" si="15"/>
        <v/>
      </c>
      <c r="AP150" s="1117" t="str">
        <f t="shared" si="17"/>
        <v/>
      </c>
      <c r="AS150" s="1117" t="s">
        <v>81</v>
      </c>
    </row>
    <row r="151" spans="18:45" x14ac:dyDescent="0.2">
      <c r="R151" s="1123">
        <v>148</v>
      </c>
      <c r="S151" s="1124" t="str">
        <f>IFERROR(INDEX('R4_raw'!$F$1:$BNW$115,115,MATCH(R151,'R4_raw'!$F$1:$BNW$1,0)),"-")</f>
        <v>その他での死亡率_【2016-2020の5年平均】</v>
      </c>
      <c r="T151" s="1124" t="str">
        <f t="shared" si="16"/>
        <v>148　その他での死亡率_【2016-2020の5年平均】</v>
      </c>
      <c r="AG151" s="1117" t="str">
        <f t="shared" ref="AG151:AG214" si="18">IF(ISERROR(AD151),AA151+3,"")</f>
        <v/>
      </c>
      <c r="AP151" s="1117" t="str">
        <f t="shared" si="17"/>
        <v/>
      </c>
      <c r="AS151" s="1117" t="s">
        <v>81</v>
      </c>
    </row>
    <row r="152" spans="18:45" x14ac:dyDescent="0.2">
      <c r="R152" s="1123">
        <v>149</v>
      </c>
      <c r="S152" s="1124" t="str">
        <f>IFERROR(INDEX('R4_raw'!$F$1:$BNW$115,115,MATCH(R152,'R4_raw'!$F$1:$BNW$1,0)),"-")</f>
        <v>看取り数_人口10万対_算定回数【2019】</v>
      </c>
      <c r="T152" s="1124" t="str">
        <f t="shared" si="16"/>
        <v>149　看取り数_人口10万対_算定回数【2019】</v>
      </c>
      <c r="AG152" s="1117" t="str">
        <f t="shared" si="18"/>
        <v/>
      </c>
      <c r="AP152" s="1117" t="str">
        <f t="shared" si="17"/>
        <v/>
      </c>
      <c r="AS152" s="1117" t="s">
        <v>81</v>
      </c>
    </row>
    <row r="153" spans="18:45" ht="25" x14ac:dyDescent="0.2">
      <c r="R153" s="1123">
        <v>150</v>
      </c>
      <c r="S153" s="1124" t="str">
        <f>IFERROR(INDEX('R4_raw'!$F$1:$BNW$115,115,MATCH(R153,'R4_raw'!$F$1:$BNW$1,0)),"-")</f>
        <v>在宅ターミナルケアを受けた患者数_人口10万対_算定回数【2019】</v>
      </c>
      <c r="T153" s="1124" t="str">
        <f t="shared" si="16"/>
        <v>150　在宅ターミナルケアを受けた患者数_人口10万対_算定回数【2019】</v>
      </c>
      <c r="AG153" s="1117" t="str">
        <f t="shared" si="18"/>
        <v/>
      </c>
      <c r="AP153" s="1117" t="str">
        <f t="shared" si="17"/>
        <v/>
      </c>
      <c r="AS153" s="1117" t="s">
        <v>81</v>
      </c>
    </row>
    <row r="154" spans="18:45" x14ac:dyDescent="0.2">
      <c r="R154" s="1123">
        <v>151</v>
      </c>
      <c r="S154" s="1124" t="str">
        <f>IFERROR(INDEX('R4_raw'!$F$1:$BNW$115,115,MATCH(R154,'R4_raw'!$F$1:$BNW$1,0)),"-")</f>
        <v>在宅療養・介護の希望割合_元気高齢者_【2022】</v>
      </c>
      <c r="T154" s="1124" t="str">
        <f t="shared" si="16"/>
        <v>151　在宅療養・介護の希望割合_元気高齢者_【2022】</v>
      </c>
      <c r="AG154" s="1117" t="str">
        <f t="shared" si="18"/>
        <v/>
      </c>
      <c r="AP154" s="1117" t="str">
        <f t="shared" si="17"/>
        <v/>
      </c>
      <c r="AS154" s="1117" t="s">
        <v>81</v>
      </c>
    </row>
    <row r="155" spans="18:45" x14ac:dyDescent="0.2">
      <c r="R155" s="1123">
        <v>152</v>
      </c>
      <c r="S155" s="1124" t="str">
        <f>IFERROR(INDEX('R4_raw'!$F$1:$BNW$115,115,MATCH(R155,'R4_raw'!$F$1:$BNW$1,0)),"-")</f>
        <v>在宅療養・介護の希望割合_居宅_【2022】</v>
      </c>
      <c r="T155" s="1124" t="str">
        <f t="shared" si="16"/>
        <v>152　在宅療養・介護の希望割合_居宅_【2022】</v>
      </c>
      <c r="AG155" s="1117" t="str">
        <f t="shared" si="18"/>
        <v/>
      </c>
      <c r="AP155" s="1117" t="str">
        <f t="shared" si="17"/>
        <v/>
      </c>
      <c r="AS155" s="1117" t="s">
        <v>81</v>
      </c>
    </row>
    <row r="156" spans="18:45" ht="25" x14ac:dyDescent="0.2">
      <c r="R156" s="1123">
        <v>153</v>
      </c>
      <c r="S156" s="1124" t="str">
        <f>IFERROR(INDEX('R4_raw'!$F$1:$BNW$115,115,MATCH(R156,'R4_raw'!$F$1:$BNW$1,0)),"-")</f>
        <v>在宅看取りの希望割合_人生の最期を迎えたい場所_元気高齢者_【2022】</v>
      </c>
      <c r="T156" s="1124" t="str">
        <f t="shared" si="16"/>
        <v>153　在宅看取りの希望割合_人生の最期を迎えたい場所_元気高齢者_【2022】</v>
      </c>
      <c r="AG156" s="1117" t="str">
        <f t="shared" si="18"/>
        <v/>
      </c>
      <c r="AP156" s="1117" t="str">
        <f t="shared" si="17"/>
        <v/>
      </c>
      <c r="AS156" s="1117" t="s">
        <v>81</v>
      </c>
    </row>
    <row r="157" spans="18:45" ht="10.5" customHeight="1" x14ac:dyDescent="0.2">
      <c r="R157" s="1123">
        <v>154</v>
      </c>
      <c r="S157" s="1124" t="str">
        <f>IFERROR(INDEX('R4_raw'!$F$1:$BNW$115,115,MATCH(R157,'R4_raw'!$F$1:$BNW$1,0)),"-")</f>
        <v>人生の最期の迎え方について家族等と話し合った経験の有無_元気高齢者_【2022】</v>
      </c>
      <c r="T157" s="1124" t="str">
        <f t="shared" si="16"/>
        <v>154　人生の最期の迎え方について家族等と話し合った経験の有無_元気高齢者_【2022】</v>
      </c>
      <c r="AG157" s="1117" t="str">
        <f t="shared" si="18"/>
        <v/>
      </c>
      <c r="AP157" s="1117" t="str">
        <f t="shared" si="17"/>
        <v/>
      </c>
      <c r="AS157" s="1117" t="s">
        <v>81</v>
      </c>
    </row>
    <row r="158" spans="18:45" ht="50" x14ac:dyDescent="0.2">
      <c r="R158" s="1123">
        <v>155</v>
      </c>
      <c r="S158" s="1124" t="str">
        <f>IFERROR(INDEX('R4_raw'!$F$1:$BNW$115,115,MATCH(R158,'R4_raw'!$F$1:$BNW$1,0)),"-")</f>
        <v>【令和３年度】在宅療養や終末期などの過ごし方やあらかじめ考えておくべきことについて_元気なうちから学べる市民向け講座などの実施回数_高齢者人口千人当たり_R3.4_【2021】</v>
      </c>
      <c r="T158" s="1124" t="str">
        <f t="shared" si="16"/>
        <v>155　【令和３年度】在宅療養や終末期などの過ごし方やあらかじめ考えておくべきことについて_元気なうちから学べる市民向け講座などの実施回数_高齢者人口千人当たり_R3.4_【2021】</v>
      </c>
      <c r="AG158" s="1117" t="str">
        <f t="shared" si="18"/>
        <v/>
      </c>
      <c r="AP158" s="1117" t="str">
        <f t="shared" si="17"/>
        <v/>
      </c>
      <c r="AS158" s="1117" t="s">
        <v>81</v>
      </c>
    </row>
    <row r="159" spans="18:45" x14ac:dyDescent="0.2">
      <c r="R159" s="1123">
        <v>156</v>
      </c>
      <c r="S159" s="1124" t="str">
        <f>IFERROR(INDEX('R4_raw'!$F$1:$BNW$115,115,MATCH(R159,'R4_raw'!$F$1:$BNW$1,0)),"-")</f>
        <v>ACP・リビングウィルに関するツールの作成状況_【2022】</v>
      </c>
      <c r="T159" s="1124" t="str">
        <f t="shared" si="16"/>
        <v>156　ACP・リビングウィルに関するツールの作成状況_【2022】</v>
      </c>
      <c r="AG159" s="1117" t="str">
        <f t="shared" si="18"/>
        <v/>
      </c>
      <c r="AP159" s="1117" t="str">
        <f t="shared" si="17"/>
        <v/>
      </c>
      <c r="AS159" s="1117" t="s">
        <v>81</v>
      </c>
    </row>
    <row r="160" spans="18:45" x14ac:dyDescent="0.2">
      <c r="R160" s="1123">
        <v>157</v>
      </c>
      <c r="S160" s="1124" t="str">
        <f>IFERROR(INDEX('R4_raw'!$F$1:$BNW$115,115,MATCH(R160,'R4_raw'!$F$1:$BNW$1,0)),"-")</f>
        <v>在宅サービス利用率_【2022】</v>
      </c>
      <c r="T160" s="1124" t="str">
        <f t="shared" si="16"/>
        <v>157　在宅サービス利用率_【2022】</v>
      </c>
      <c r="AG160" s="1117" t="str">
        <f t="shared" si="18"/>
        <v/>
      </c>
      <c r="AP160" s="1117" t="str">
        <f t="shared" si="17"/>
        <v/>
      </c>
      <c r="AS160" s="1117" t="s">
        <v>81</v>
      </c>
    </row>
    <row r="161" spans="18:45" x14ac:dyDescent="0.2">
      <c r="R161" s="1123">
        <v>158</v>
      </c>
      <c r="S161" s="1124" t="str">
        <f>IFERROR(INDEX('R4_raw'!$F$1:$BNW$115,115,MATCH(R161,'R4_raw'!$F$1:$BNW$1,0)),"-")</f>
        <v>要介護３以上の者の在宅サービス利用率_【2022】</v>
      </c>
      <c r="T161" s="1124" t="str">
        <f t="shared" si="16"/>
        <v>158　要介護３以上の者の在宅サービス利用率_【2022】</v>
      </c>
      <c r="AG161" s="1117" t="str">
        <f t="shared" si="18"/>
        <v/>
      </c>
      <c r="AP161" s="1117" t="str">
        <f t="shared" si="17"/>
        <v/>
      </c>
      <c r="AS161" s="1117" t="s">
        <v>81</v>
      </c>
    </row>
    <row r="162" spans="18:45" x14ac:dyDescent="0.2">
      <c r="R162" s="1123">
        <v>159</v>
      </c>
      <c r="S162" s="1124" t="str">
        <f>IFERROR(INDEX('R4_raw'!$F$1:$BNW$115,115,MATCH(R162,'R4_raw'!$F$1:$BNW$1,0)),"-")</f>
        <v>要介護1・2の者の在宅サービス利用率_【2021】</v>
      </c>
      <c r="T162" s="1124" t="str">
        <f t="shared" si="16"/>
        <v>159　要介護1・2の者の在宅サービス利用率_【2021】</v>
      </c>
      <c r="AG162" s="1117" t="str">
        <f t="shared" si="18"/>
        <v/>
      </c>
      <c r="AP162" s="1117" t="str">
        <f t="shared" si="17"/>
        <v/>
      </c>
      <c r="AS162" s="1117" t="s">
        <v>81</v>
      </c>
    </row>
    <row r="163" spans="18:45" x14ac:dyDescent="0.2">
      <c r="R163" s="1123">
        <v>160</v>
      </c>
      <c r="S163" s="1124" t="str">
        <f>IFERROR(INDEX('R4_raw'!$F$1:$BNW$115,115,MATCH(R163,'R4_raw'!$F$1:$BNW$1,0)),"-")</f>
        <v>要介護1・2の者の在宅サービス利用率_【2022】</v>
      </c>
      <c r="T163" s="1124" t="str">
        <f t="shared" si="16"/>
        <v>160　要介護1・2の者の在宅サービス利用率_【2022】</v>
      </c>
      <c r="AG163" s="1117" t="str">
        <f t="shared" si="18"/>
        <v/>
      </c>
      <c r="AP163" s="1117" t="str">
        <f t="shared" si="17"/>
        <v/>
      </c>
      <c r="AS163" s="1117" t="s">
        <v>81</v>
      </c>
    </row>
    <row r="164" spans="18:45" ht="25" x14ac:dyDescent="0.2">
      <c r="R164" s="1123">
        <v>161</v>
      </c>
      <c r="S164" s="1124" t="str">
        <f>IFERROR(INDEX('R4_raw'!$F$1:$BNW$115,115,MATCH(R164,'R4_raw'!$F$1:$BNW$1,0)),"-")</f>
        <v>入院時情報連携加算の算定回数_【人口１０万対】_【2021】</v>
      </c>
      <c r="T164" s="1124" t="str">
        <f t="shared" si="16"/>
        <v>161　入院時情報連携加算の算定回数_【人口１０万対】_【2021】</v>
      </c>
      <c r="AG164" s="1117" t="str">
        <f t="shared" si="18"/>
        <v/>
      </c>
      <c r="AP164" s="1117" t="str">
        <f t="shared" si="17"/>
        <v/>
      </c>
      <c r="AS164" s="1117" t="s">
        <v>81</v>
      </c>
    </row>
    <row r="165" spans="18:45" ht="25" x14ac:dyDescent="0.2">
      <c r="R165" s="1123">
        <v>162</v>
      </c>
      <c r="S165" s="1124" t="str">
        <f>IFERROR(INDEX('R4_raw'!$F$1:$BNW$115,115,MATCH(R165,'R4_raw'!$F$1:$BNW$1,0)),"-")</f>
        <v>退院退所加算の算定回数_【人口１０万対】_【2021】</v>
      </c>
      <c r="T165" s="1124" t="str">
        <f t="shared" si="16"/>
        <v>162　退院退所加算の算定回数_【人口１０万対】_【2021】</v>
      </c>
      <c r="AG165" s="1117" t="str">
        <f t="shared" si="18"/>
        <v/>
      </c>
      <c r="AP165" s="1117" t="str">
        <f t="shared" si="17"/>
        <v/>
      </c>
      <c r="AS165" s="1117" t="s">
        <v>81</v>
      </c>
    </row>
    <row r="166" spans="18:45" ht="25" x14ac:dyDescent="0.2">
      <c r="R166" s="1123">
        <v>163</v>
      </c>
      <c r="S166" s="1124" t="str">
        <f>IFERROR(INDEX('R4_raw'!$F$1:$BNW$115,115,MATCH(R166,'R4_raw'!$F$1:$BNW$1,0)),"-")</f>
        <v>退院支援_退院調整_を受けた患者数_算定回数_【人口１０万対】_【2019】</v>
      </c>
      <c r="T166" s="1124" t="str">
        <f t="shared" si="16"/>
        <v>163　退院支援_退院調整_を受けた患者数_算定回数_【人口１０万対】_【2019】</v>
      </c>
      <c r="AG166" s="1117" t="str">
        <f t="shared" si="18"/>
        <v/>
      </c>
      <c r="AP166" s="1117" t="str">
        <f t="shared" si="17"/>
        <v/>
      </c>
      <c r="AS166" s="1117" t="s">
        <v>81</v>
      </c>
    </row>
    <row r="167" spans="18:45" ht="25" x14ac:dyDescent="0.2">
      <c r="R167" s="1123">
        <v>164</v>
      </c>
      <c r="S167" s="1124" t="str">
        <f>IFERROR(INDEX('R4_raw'!$F$1:$BNW$115,115,MATCH(R167,'R4_raw'!$F$1:$BNW$1,0)),"-")</f>
        <v>退院時共同指導を受けた患者数_算定回数_【人口１０万対】_【2019】</v>
      </c>
      <c r="T167" s="1124" t="str">
        <f t="shared" si="16"/>
        <v>164　退院時共同指導を受けた患者数_算定回数_【人口１０万対】_【2019】</v>
      </c>
      <c r="AG167" s="1117" t="str">
        <f t="shared" si="18"/>
        <v/>
      </c>
      <c r="AP167" s="1117" t="str">
        <f t="shared" si="17"/>
        <v/>
      </c>
      <c r="AS167" s="1117" t="s">
        <v>81</v>
      </c>
    </row>
    <row r="168" spans="18:45" ht="25" x14ac:dyDescent="0.2">
      <c r="R168" s="1123">
        <v>165</v>
      </c>
      <c r="S168" s="1124" t="str">
        <f>IFERROR(INDEX('R4_raw'!$F$1:$BNW$115,115,MATCH(R168,'R4_raw'!$F$1:$BNW$1,0)),"-")</f>
        <v>医療連携強化加算算定者数_【認定者1万対】_【2019】</v>
      </c>
      <c r="T168" s="1124" t="str">
        <f t="shared" si="16"/>
        <v>165　医療連携強化加算算定者数_【認定者1万対】_【2019】</v>
      </c>
      <c r="AG168" s="1117" t="str">
        <f t="shared" si="18"/>
        <v/>
      </c>
      <c r="AP168" s="1117" t="str">
        <f t="shared" si="17"/>
        <v/>
      </c>
      <c r="AS168" s="1117" t="s">
        <v>81</v>
      </c>
    </row>
    <row r="169" spans="18:45" ht="25" x14ac:dyDescent="0.2">
      <c r="R169" s="1123">
        <v>166</v>
      </c>
      <c r="S169" s="1124" t="str">
        <f>IFERROR(INDEX('R4_raw'!$F$1:$BNW$115,115,MATCH(R169,'R4_raw'!$F$1:$BNW$1,0)),"-")</f>
        <v>医療連携体制加算算定者数_【認定者1万対】_【2019】</v>
      </c>
      <c r="T169" s="1124" t="str">
        <f t="shared" si="16"/>
        <v>166　医療連携体制加算算定者数_【認定者1万対】_【2019】</v>
      </c>
      <c r="AG169" s="1117" t="str">
        <f t="shared" si="18"/>
        <v/>
      </c>
      <c r="AP169" s="1117" t="str">
        <f t="shared" si="17"/>
        <v/>
      </c>
      <c r="AS169" s="1117" t="s">
        <v>81</v>
      </c>
    </row>
    <row r="170" spans="18:45" ht="25" x14ac:dyDescent="0.2">
      <c r="R170" s="1123">
        <v>167</v>
      </c>
      <c r="S170" s="1124" t="str">
        <f>IFERROR(INDEX('R4_raw'!$F$1:$BNW$115,115,MATCH(R170,'R4_raw'!$F$1:$BNW$1,0)),"-")</f>
        <v>看護・介護職員連携強化加算算定者数_【認定者1万対】_【2019】</v>
      </c>
      <c r="T170" s="1124" t="str">
        <f t="shared" si="16"/>
        <v>167　看護・介護職員連携強化加算算定者数_【認定者1万対】_【2019】</v>
      </c>
      <c r="AG170" s="1117" t="str">
        <f t="shared" si="18"/>
        <v/>
      </c>
      <c r="AP170" s="1117" t="str">
        <f t="shared" si="17"/>
        <v/>
      </c>
      <c r="AS170" s="1117" t="s">
        <v>81</v>
      </c>
    </row>
    <row r="171" spans="18:45" ht="25" x14ac:dyDescent="0.2">
      <c r="R171" s="1123">
        <v>168</v>
      </c>
      <c r="S171" s="1124" t="str">
        <f>IFERROR(INDEX('R4_raw'!$F$1:$BNW$115,115,MATCH(R171,'R4_raw'!$F$1:$BNW$1,0)),"-")</f>
        <v>介護支援連携指導を受けた患者数_算定回数_【人口１０万対】_【2019】</v>
      </c>
      <c r="T171" s="1124" t="str">
        <f t="shared" si="16"/>
        <v>168　介護支援連携指導を受けた患者数_算定回数_【人口１０万対】_【2019】</v>
      </c>
      <c r="AG171" s="1117" t="str">
        <f t="shared" si="18"/>
        <v/>
      </c>
      <c r="AP171" s="1117" t="str">
        <f t="shared" si="17"/>
        <v/>
      </c>
      <c r="AS171" s="1117" t="s">
        <v>81</v>
      </c>
    </row>
    <row r="172" spans="18:45" ht="25" x14ac:dyDescent="0.2">
      <c r="R172" s="1123">
        <v>169</v>
      </c>
      <c r="S172" s="1124" t="str">
        <f>IFERROR(INDEX('R4_raw'!$F$1:$BNW$115,115,MATCH(R172,'R4_raw'!$F$1:$BNW$1,0)),"-")</f>
        <v>訪問診療を受けた患者数_算定回数_【人口１０万対】_【2019】</v>
      </c>
      <c r="T172" s="1124" t="str">
        <f t="shared" si="16"/>
        <v>169　訪問診療を受けた患者数_算定回数_【人口１０万対】_【2019】</v>
      </c>
      <c r="AG172" s="1117" t="str">
        <f t="shared" si="18"/>
        <v/>
      </c>
      <c r="AP172" s="1117" t="str">
        <f t="shared" si="17"/>
        <v/>
      </c>
      <c r="AS172" s="1117" t="s">
        <v>81</v>
      </c>
    </row>
    <row r="173" spans="18:45" ht="25" x14ac:dyDescent="0.2">
      <c r="R173" s="1123">
        <v>170</v>
      </c>
      <c r="S173" s="1124" t="str">
        <f>IFERROR(INDEX('R4_raw'!$F$1:$BNW$115,115,MATCH(R173,'R4_raw'!$F$1:$BNW$1,0)),"-")</f>
        <v>往診を受けた患者数_算定回数_【人口１０万対】_【2019】</v>
      </c>
      <c r="T173" s="1124" t="str">
        <f t="shared" si="16"/>
        <v>170　往診を受けた患者数_算定回数_【人口１０万対】_【2019】</v>
      </c>
      <c r="AG173" s="1117" t="str">
        <f t="shared" si="18"/>
        <v/>
      </c>
      <c r="AP173" s="1117" t="str">
        <f t="shared" si="17"/>
        <v/>
      </c>
      <c r="AS173" s="1117" t="s">
        <v>81</v>
      </c>
    </row>
    <row r="174" spans="18:45" ht="25" x14ac:dyDescent="0.2">
      <c r="R174" s="1123">
        <v>171</v>
      </c>
      <c r="S174" s="1124" t="str">
        <f>IFERROR(INDEX('R4_raw'!$F$1:$BNW$115,115,MATCH(R174,'R4_raw'!$F$1:$BNW$1,0)),"-")</f>
        <v>訪問看護利用者数_介護保険_【人口１０万対】_【2019】</v>
      </c>
      <c r="T174" s="1124" t="str">
        <f t="shared" si="16"/>
        <v>171　訪問看護利用者数_介護保険_【人口１０万対】_【2019】</v>
      </c>
      <c r="AG174" s="1117" t="str">
        <f t="shared" si="18"/>
        <v/>
      </c>
      <c r="AP174" s="1117" t="str">
        <f t="shared" si="17"/>
        <v/>
      </c>
      <c r="AS174" s="1117" t="s">
        <v>81</v>
      </c>
    </row>
    <row r="175" spans="18:45" ht="25" x14ac:dyDescent="0.2">
      <c r="R175" s="1123">
        <v>172</v>
      </c>
      <c r="S175" s="1124" t="str">
        <f>IFERROR(INDEX('R4_raw'!$F$1:$BNW$115,115,MATCH(R175,'R4_raw'!$F$1:$BNW$1,0)),"-")</f>
        <v>訪問歯科診療を受けた患者数_算定回数_【人口１０万対】_【2019】</v>
      </c>
      <c r="T175" s="1124" t="str">
        <f t="shared" si="16"/>
        <v>172　訪問歯科診療を受けた患者数_算定回数_【人口１０万対】_【2019】</v>
      </c>
      <c r="AG175" s="1117" t="str">
        <f t="shared" si="18"/>
        <v/>
      </c>
      <c r="AP175" s="1117" t="str">
        <f t="shared" si="17"/>
        <v/>
      </c>
      <c r="AS175" s="1117" t="s">
        <v>81</v>
      </c>
    </row>
    <row r="176" spans="18:45" ht="25" x14ac:dyDescent="0.2">
      <c r="R176" s="1123">
        <v>173</v>
      </c>
      <c r="S176" s="1124" t="str">
        <f>IFERROR(INDEX('R4_raw'!$F$1:$BNW$115,115,MATCH(R176,'R4_raw'!$F$1:$BNW$1,0)),"-")</f>
        <v>訪問薬剤管理指導を受けた者の数_病院_算定回数_【2019】</v>
      </c>
      <c r="T176" s="1124" t="str">
        <f t="shared" si="16"/>
        <v>173　訪問薬剤管理指導を受けた者の数_病院_算定回数_【2019】</v>
      </c>
      <c r="AG176" s="1117" t="str">
        <f t="shared" si="18"/>
        <v/>
      </c>
      <c r="AP176" s="1117" t="str">
        <f t="shared" si="17"/>
        <v/>
      </c>
      <c r="AS176" s="1117" t="s">
        <v>81</v>
      </c>
    </row>
    <row r="177" spans="18:45" ht="25" x14ac:dyDescent="0.2">
      <c r="R177" s="1123">
        <v>174</v>
      </c>
      <c r="S177" s="1124" t="str">
        <f>IFERROR(INDEX('R4_raw'!$F$1:$BNW$115,115,MATCH(R177,'R4_raw'!$F$1:$BNW$1,0)),"-")</f>
        <v>訪問薬剤管理指導を受けた者の数_診療所_算定回数_【2019】</v>
      </c>
      <c r="T177" s="1124" t="str">
        <f t="shared" si="16"/>
        <v>174　訪問薬剤管理指導を受けた者の数_診療所_算定回数_【2019】</v>
      </c>
      <c r="AG177" s="1117" t="str">
        <f t="shared" si="18"/>
        <v/>
      </c>
      <c r="AP177" s="1117" t="str">
        <f t="shared" si="17"/>
        <v/>
      </c>
      <c r="AS177" s="1117" t="s">
        <v>81</v>
      </c>
    </row>
    <row r="178" spans="18:45" ht="25" x14ac:dyDescent="0.2">
      <c r="R178" s="1123">
        <v>175</v>
      </c>
      <c r="S178" s="1124" t="str">
        <f>IFERROR(INDEX('R4_raw'!$F$1:$BNW$115,115,MATCH(R178,'R4_raw'!$F$1:$BNW$1,0)),"-")</f>
        <v>訪問薬剤管理指導を受けた者の数_薬局_算定回数_【2019】</v>
      </c>
      <c r="T178" s="1124" t="str">
        <f t="shared" si="16"/>
        <v>175　訪問薬剤管理指導を受けた者の数_薬局_算定回数_【2019】</v>
      </c>
      <c r="AG178" s="1117" t="str">
        <f t="shared" si="18"/>
        <v/>
      </c>
      <c r="AP178" s="1117" t="str">
        <f t="shared" si="17"/>
        <v/>
      </c>
      <c r="AS178" s="1117" t="s">
        <v>81</v>
      </c>
    </row>
    <row r="179" spans="18:45" ht="25" x14ac:dyDescent="0.2">
      <c r="R179" s="1123">
        <v>176</v>
      </c>
      <c r="S179" s="1124" t="str">
        <f>IFERROR(INDEX('R4_raw'!$F$1:$BNW$115,115,MATCH(R179,'R4_raw'!$F$1:$BNW$1,0)),"-")</f>
        <v>訪問薬剤管理指導を受けた者の数_病院_診療所_薬局_算定回数_【2019】</v>
      </c>
      <c r="T179" s="1124" t="str">
        <f t="shared" si="16"/>
        <v>176　訪問薬剤管理指導を受けた者の数_病院_診療所_薬局_算定回数_【2019】</v>
      </c>
      <c r="AG179" s="1117" t="str">
        <f t="shared" si="18"/>
        <v/>
      </c>
      <c r="AP179" s="1117" t="str">
        <f t="shared" si="17"/>
        <v/>
      </c>
      <c r="AS179" s="1117" t="s">
        <v>81</v>
      </c>
    </row>
    <row r="180" spans="18:45" x14ac:dyDescent="0.2">
      <c r="R180" s="1123">
        <v>177</v>
      </c>
      <c r="S180" s="1124" t="str">
        <f>IFERROR(INDEX('R4_raw'!$F$1:$BNW$115,115,MATCH(R180,'R4_raw'!$F$1:$BNW$1,0)),"-")</f>
        <v>在宅医療・介護連携についての検討_合計_【2022】</v>
      </c>
      <c r="T180" s="1124" t="str">
        <f t="shared" si="16"/>
        <v>177　在宅医療・介護連携についての検討_合計_【2022】</v>
      </c>
      <c r="AG180" s="1117" t="str">
        <f t="shared" si="18"/>
        <v/>
      </c>
      <c r="AP180" s="1117" t="str">
        <f t="shared" si="17"/>
        <v/>
      </c>
      <c r="AS180" s="1117" t="s">
        <v>81</v>
      </c>
    </row>
    <row r="181" spans="18:45" ht="25" x14ac:dyDescent="0.2">
      <c r="R181" s="1123">
        <v>178</v>
      </c>
      <c r="S181" s="1124" t="str">
        <f>IFERROR(INDEX('R4_raw'!$F$1:$BNW$115,115,MATCH(R181,'R4_raw'!$F$1:$BNW$1,0)),"-")</f>
        <v>在宅医療と介護の連携について_医療・介護関係者への相談支援状況_合計_【2022】</v>
      </c>
      <c r="T181" s="1124" t="str">
        <f t="shared" si="16"/>
        <v>178　在宅医療と介護の連携について_医療・介護関係者への相談支援状況_合計_【2022】</v>
      </c>
      <c r="AG181" s="1117" t="str">
        <f t="shared" si="18"/>
        <v/>
      </c>
      <c r="AP181" s="1117" t="str">
        <f t="shared" si="17"/>
        <v/>
      </c>
      <c r="AS181" s="1117" t="s">
        <v>81</v>
      </c>
    </row>
    <row r="182" spans="18:45" ht="25" x14ac:dyDescent="0.2">
      <c r="R182" s="1123">
        <v>179</v>
      </c>
      <c r="S182" s="1124" t="str">
        <f>IFERROR(INDEX('R4_raw'!$F$1:$BNW$115,115,MATCH(R182,'R4_raw'!$F$1:$BNW$1,0)),"-")</f>
        <v>庁内や郡市区等医師会等関係団体_都道府県等との連携_合計_【2022】</v>
      </c>
      <c r="T182" s="1124" t="str">
        <f t="shared" si="16"/>
        <v>179　庁内や郡市区等医師会等関係団体_都道府県等との連携_合計_【2022】</v>
      </c>
      <c r="AG182" s="1117" t="str">
        <f t="shared" si="18"/>
        <v/>
      </c>
      <c r="AP182" s="1117" t="str">
        <f t="shared" si="17"/>
        <v/>
      </c>
      <c r="AS182" s="1117" t="s">
        <v>81</v>
      </c>
    </row>
    <row r="183" spans="18:45" ht="25" x14ac:dyDescent="0.2">
      <c r="R183" s="1123">
        <v>180</v>
      </c>
      <c r="S183" s="1124" t="str">
        <f>IFERROR(INDEX('R4_raw'!$F$1:$BNW$115,115,MATCH(R183,'R4_raw'!$F$1:$BNW$1,0)),"-")</f>
        <v>在宅医療・介護連携を推進するため_多職種を対象とした研修会の開催_合計_【2022】</v>
      </c>
      <c r="T183" s="1124" t="str">
        <f t="shared" si="16"/>
        <v>180　在宅医療・介護連携を推進するため_多職種を対象とした研修会の開催_合計_【2022】</v>
      </c>
      <c r="AG183" s="1117" t="str">
        <f t="shared" si="18"/>
        <v/>
      </c>
      <c r="AP183" s="1117" t="str">
        <f t="shared" si="17"/>
        <v/>
      </c>
      <c r="AS183" s="1117" t="s">
        <v>81</v>
      </c>
    </row>
    <row r="184" spans="18:45" ht="25" x14ac:dyDescent="0.2">
      <c r="R184" s="1123">
        <v>181</v>
      </c>
      <c r="S184" s="1124" t="str">
        <f>IFERROR(INDEX('R4_raw'!$F$1:$BNW$115,115,MATCH(R184,'R4_raw'!$F$1:$BNW$1,0)),"-")</f>
        <v>認知症初期集中支援チームは_定期的に情報連携する体制を構築し_対応_合計_【2022】</v>
      </c>
      <c r="T184" s="1124" t="str">
        <f t="shared" si="16"/>
        <v>181　認知症初期集中支援チームは_定期的に情報連携する体制を構築し_対応_合計_【2022】</v>
      </c>
      <c r="AG184" s="1117" t="str">
        <f t="shared" si="18"/>
        <v/>
      </c>
      <c r="AP184" s="1117" t="str">
        <f t="shared" si="17"/>
        <v/>
      </c>
      <c r="AS184" s="1117" t="s">
        <v>81</v>
      </c>
    </row>
    <row r="185" spans="18:45" ht="25" x14ac:dyDescent="0.2">
      <c r="R185" s="1123">
        <v>182</v>
      </c>
      <c r="S185" s="1124" t="str">
        <f>IFERROR(INDEX('R4_raw'!$F$1:$BNW$115,115,MATCH(R185,'R4_raw'!$F$1:$BNW$1,0)),"-")</f>
        <v>患者・利用者の状態の変化等に応じた医療・介護関係者間で速やかな情報共有_合計_【2022】</v>
      </c>
      <c r="T185" s="1124" t="str">
        <f t="shared" si="16"/>
        <v>182　患者・利用者の状態の変化等に応じた医療・介護関係者間で速やかな情報共有_合計_【2022】</v>
      </c>
      <c r="AG185" s="1117" t="str">
        <f t="shared" si="18"/>
        <v/>
      </c>
      <c r="AP185" s="1117" t="str">
        <f t="shared" si="17"/>
        <v/>
      </c>
      <c r="AS185" s="1117" t="s">
        <v>81</v>
      </c>
    </row>
    <row r="186" spans="18:45" ht="37.5" x14ac:dyDescent="0.2">
      <c r="R186" s="1123">
        <v>183</v>
      </c>
      <c r="S186" s="1124" t="str">
        <f>IFERROR(INDEX('R4_raw'!$F$1:$BNW$115,115,MATCH(R186,'R4_raw'!$F$1:$BNW$1,0)),"-")</f>
        <v>郡市区等医師会等の医療関係団体と調整し_認知症状のある人に対して_専門医療機関との連携により_早期診断・早期対応に繋げるための体制を構築_合計_【2022】</v>
      </c>
      <c r="T186" s="1124" t="str">
        <f t="shared" si="16"/>
        <v>183　郡市区等医師会等の医療関係団体と調整し_認知症状のある人に対して_専門医療機関との連携により_早期診断・早期対応に繋げるための体制を構築_合計_【2022】</v>
      </c>
      <c r="AG186" s="1117" t="str">
        <f t="shared" si="18"/>
        <v/>
      </c>
      <c r="AP186" s="1117" t="str">
        <f t="shared" si="17"/>
        <v/>
      </c>
      <c r="AS186" s="1117" t="s">
        <v>81</v>
      </c>
    </row>
    <row r="187" spans="18:45" ht="25" x14ac:dyDescent="0.2">
      <c r="R187" s="1123">
        <v>184</v>
      </c>
      <c r="S187" s="1124" t="str">
        <f>IFERROR(INDEX('R4_raw'!$F$1:$BNW$115,115,MATCH(R187,'R4_raw'!$F$1:$BNW$1,0)),"-")</f>
        <v>在宅療養支援病院届出施設数人口10万対_【2023.3】</v>
      </c>
      <c r="T187" s="1124" t="str">
        <f t="shared" si="16"/>
        <v>184　在宅療養支援病院届出施設数人口10万対_【2023.3】</v>
      </c>
      <c r="AG187" s="1117" t="str">
        <f t="shared" si="18"/>
        <v/>
      </c>
      <c r="AP187" s="1117" t="str">
        <f t="shared" si="17"/>
        <v/>
      </c>
      <c r="AS187" s="1117" t="s">
        <v>81</v>
      </c>
    </row>
    <row r="188" spans="18:45" ht="25" x14ac:dyDescent="0.2">
      <c r="R188" s="1123">
        <v>185</v>
      </c>
      <c r="S188" s="1124" t="str">
        <f>IFERROR(INDEX('R4_raw'!$F$1:$BNW$115,115,MATCH(R188,'R4_raw'!$F$1:$BNW$1,0)),"-")</f>
        <v>在宅療養支援診療所届出施設数人口10万対_【2023.3】</v>
      </c>
      <c r="T188" s="1124" t="str">
        <f t="shared" si="16"/>
        <v>185　在宅療養支援診療所届出施設数人口10万対_【2023.3】</v>
      </c>
      <c r="AG188" s="1117" t="str">
        <f t="shared" si="18"/>
        <v/>
      </c>
      <c r="AP188" s="1117" t="str">
        <f t="shared" si="17"/>
        <v/>
      </c>
      <c r="AS188" s="1117" t="s">
        <v>81</v>
      </c>
    </row>
    <row r="189" spans="18:45" ht="25" x14ac:dyDescent="0.2">
      <c r="R189" s="1123">
        <v>186</v>
      </c>
      <c r="S189" s="1124" t="str">
        <f>IFERROR(INDEX('R4_raw'!$F$1:$BNW$115,115,MATCH(R189,'R4_raw'!$F$1:$BNW$1,0)),"-")</f>
        <v>在宅療養支援歯科診療所数_人口10万対_【2023.3】</v>
      </c>
      <c r="T189" s="1124" t="str">
        <f t="shared" si="16"/>
        <v>186　在宅療養支援歯科診療所数_人口10万対_【2023.3】</v>
      </c>
      <c r="AG189" s="1117" t="str">
        <f t="shared" si="18"/>
        <v/>
      </c>
      <c r="AP189" s="1117" t="str">
        <f t="shared" si="17"/>
        <v/>
      </c>
      <c r="AS189" s="1117" t="s">
        <v>81</v>
      </c>
    </row>
    <row r="190" spans="18:45" ht="25" x14ac:dyDescent="0.2">
      <c r="R190" s="1123">
        <v>187</v>
      </c>
      <c r="S190" s="1124" t="str">
        <f>IFERROR(INDEX('R4_raw'!$F$1:$BNW$115,115,MATCH(R190,'R4_raw'!$F$1:$BNW$1,0)),"-")</f>
        <v>訪問薬剤管理指導を実施している薬局数人口10万対_【2023.3】</v>
      </c>
      <c r="T190" s="1124" t="str">
        <f t="shared" si="16"/>
        <v>187　訪問薬剤管理指導を実施している薬局数人口10万対_【2023.3】</v>
      </c>
      <c r="AG190" s="1117" t="str">
        <f t="shared" si="18"/>
        <v/>
      </c>
      <c r="AP190" s="1117" t="str">
        <f t="shared" si="17"/>
        <v/>
      </c>
      <c r="AS190" s="1117" t="s">
        <v>81</v>
      </c>
    </row>
    <row r="191" spans="18:45" ht="25" x14ac:dyDescent="0.2">
      <c r="R191" s="1123">
        <v>188</v>
      </c>
      <c r="S191" s="1124" t="str">
        <f>IFERROR(INDEX('R4_raw'!$F$1:$BNW$115,115,MATCH(R191,'R4_raw'!$F$1:$BNW$1,0)),"-")</f>
        <v>介護保険を扱う訪問看護ステーション数_人口10万対_【2021.10】</v>
      </c>
      <c r="T191" s="1124" t="str">
        <f t="shared" si="16"/>
        <v>188　介護保険を扱う訪問看護ステーション数_人口10万対_【2021.10】</v>
      </c>
      <c r="AG191" s="1117" t="str">
        <f t="shared" si="18"/>
        <v/>
      </c>
      <c r="AP191" s="1117" t="str">
        <f t="shared" si="17"/>
        <v/>
      </c>
      <c r="AS191" s="1117" t="s">
        <v>81</v>
      </c>
    </row>
    <row r="192" spans="18:45" ht="25" x14ac:dyDescent="0.2">
      <c r="R192" s="1123">
        <v>189</v>
      </c>
      <c r="S192" s="1124" t="str">
        <f>IFERROR(INDEX('R4_raw'!$F$1:$BNW$115,115,MATCH(R192,'R4_raw'!$F$1:$BNW$1,0)),"-")</f>
        <v>サービス提供事業所数_人口10万対_居宅介護支援事業所数_【2021】</v>
      </c>
      <c r="T192" s="1124" t="str">
        <f t="shared" si="16"/>
        <v>189　サービス提供事業所数_人口10万対_居宅介護支援事業所数_【2021】</v>
      </c>
      <c r="AG192" s="1117" t="str">
        <f t="shared" si="18"/>
        <v/>
      </c>
      <c r="AP192" s="1117" t="str">
        <f t="shared" si="17"/>
        <v/>
      </c>
      <c r="AS192" s="1117" t="s">
        <v>81</v>
      </c>
    </row>
    <row r="193" spans="18:45" ht="25" x14ac:dyDescent="0.2">
      <c r="R193" s="1123">
        <v>190</v>
      </c>
      <c r="S193" s="1124" t="str">
        <f>IFERROR(INDEX('R4_raw'!$F$1:$BNW$115,115,MATCH(R193,'R4_raw'!$F$1:$BNW$1,0)),"-")</f>
        <v>サービス提供事業所数【人口10万対】_訪問介護事業所数_【2021】</v>
      </c>
      <c r="T193" s="1124" t="str">
        <f t="shared" si="16"/>
        <v>190　サービス提供事業所数【人口10万対】_訪問介護事業所数_【2021】</v>
      </c>
      <c r="AG193" s="1117" t="str">
        <f t="shared" si="18"/>
        <v/>
      </c>
      <c r="AP193" s="1117" t="str">
        <f t="shared" si="17"/>
        <v/>
      </c>
      <c r="AS193" s="1117" t="s">
        <v>81</v>
      </c>
    </row>
    <row r="194" spans="18:45" ht="25" x14ac:dyDescent="0.2">
      <c r="R194" s="1123">
        <v>191</v>
      </c>
      <c r="S194" s="1124" t="str">
        <f>IFERROR(INDEX('R4_raw'!$F$1:$BNW$115,115,MATCH(R194,'R4_raw'!$F$1:$BNW$1,0)),"-")</f>
        <v>サービス提供事業所【人口10万対】_訪問リハビリテーション_【2021】</v>
      </c>
      <c r="T194" s="1124" t="str">
        <f t="shared" si="16"/>
        <v>191　サービス提供事業所【人口10万対】_訪問リハビリテーション_【2021】</v>
      </c>
      <c r="AG194" s="1117" t="str">
        <f t="shared" si="18"/>
        <v/>
      </c>
      <c r="AP194" s="1117" t="str">
        <f t="shared" si="17"/>
        <v/>
      </c>
      <c r="AS194" s="1117" t="s">
        <v>81</v>
      </c>
    </row>
    <row r="195" spans="18:45" x14ac:dyDescent="0.2">
      <c r="R195" s="1123">
        <v>192</v>
      </c>
      <c r="S195" s="1124" t="str">
        <f>IFERROR(INDEX('R4_raw'!$F$1:$BNW$115,115,MATCH(R195,'R4_raw'!$F$1:$BNW$1,0)),"-")</f>
        <v>要支援要介護者1人当たり定員_通所介護_【2021】</v>
      </c>
      <c r="T195" s="1124" t="str">
        <f t="shared" si="16"/>
        <v>192　要支援要介護者1人当たり定員_通所介護_【2021】</v>
      </c>
      <c r="AG195" s="1117" t="str">
        <f t="shared" si="18"/>
        <v/>
      </c>
      <c r="AP195" s="1117" t="str">
        <f t="shared" si="17"/>
        <v/>
      </c>
      <c r="AS195" s="1117" t="s">
        <v>81</v>
      </c>
    </row>
    <row r="196" spans="18:45" ht="25" x14ac:dyDescent="0.2">
      <c r="R196" s="1123">
        <v>193</v>
      </c>
      <c r="S196" s="1124" t="str">
        <f>IFERROR(INDEX('R4_raw'!$F$1:$BNW$115,115,MATCH(R196,'R4_raw'!$F$1:$BNW$1,0)),"-")</f>
        <v>要支援要介護者1人当たり定員_地域密着型通所介護_【2021】</v>
      </c>
      <c r="T196" s="1124" t="str">
        <f t="shared" ref="T196:T259" si="19">IF(S196="-","-",R196&amp;"　"&amp;S196)</f>
        <v>193　要支援要介護者1人当たり定員_地域密着型通所介護_【2021】</v>
      </c>
      <c r="AG196" s="1117" t="str">
        <f t="shared" si="18"/>
        <v/>
      </c>
      <c r="AP196" s="1117" t="str">
        <f t="shared" si="17"/>
        <v/>
      </c>
      <c r="AS196" s="1117" t="s">
        <v>81</v>
      </c>
    </row>
    <row r="197" spans="18:45" ht="25" x14ac:dyDescent="0.2">
      <c r="R197" s="1123">
        <v>194</v>
      </c>
      <c r="S197" s="1124" t="str">
        <f>IFERROR(INDEX('R4_raw'!$F$1:$BNW$115,115,MATCH(R197,'R4_raw'!$F$1:$BNW$1,0)),"-")</f>
        <v>要支援要介護者1人当たり定員_通所リハビリテーション_【2021】</v>
      </c>
      <c r="T197" s="1124" t="str">
        <f t="shared" si="19"/>
        <v>194　要支援要介護者1人当たり定員_通所リハビリテーション_【2021】</v>
      </c>
      <c r="AG197" s="1117" t="str">
        <f t="shared" si="18"/>
        <v/>
      </c>
      <c r="AP197" s="1117" t="str">
        <f t="shared" si="17"/>
        <v/>
      </c>
      <c r="AS197" s="1117" t="s">
        <v>81</v>
      </c>
    </row>
    <row r="198" spans="18:45" ht="25" x14ac:dyDescent="0.2">
      <c r="R198" s="1123">
        <v>195</v>
      </c>
      <c r="S198" s="1124" t="str">
        <f>IFERROR(INDEX('R4_raw'!$F$1:$BNW$115,115,MATCH(R198,'R4_raw'!$F$1:$BNW$1,0)),"-")</f>
        <v>要支援要介護者1人当たり定員_認知症対応型通所介護_【2021】</v>
      </c>
      <c r="T198" s="1124" t="str">
        <f t="shared" si="19"/>
        <v>195　要支援要介護者1人当たり定員_認知症対応型通所介護_【2021】</v>
      </c>
      <c r="AG198" s="1117" t="str">
        <f t="shared" si="18"/>
        <v/>
      </c>
      <c r="AP198" s="1117" t="str">
        <f t="shared" si="17"/>
        <v/>
      </c>
      <c r="AS198" s="1117" t="s">
        <v>81</v>
      </c>
    </row>
    <row r="199" spans="18:45" ht="25" x14ac:dyDescent="0.2">
      <c r="R199" s="1123">
        <v>196</v>
      </c>
      <c r="S199" s="1124" t="str">
        <f>IFERROR(INDEX('R4_raw'!$F$1:$BNW$115,115,MATCH(R199,'R4_raw'!$F$1:$BNW$1,0)),"-")</f>
        <v>要支援要介護者1人当たり定員_小規模多機能型居宅介護_宿泊_【2021】</v>
      </c>
      <c r="T199" s="1124" t="str">
        <f t="shared" si="19"/>
        <v>196　要支援要介護者1人当たり定員_小規模多機能型居宅介護_宿泊_【2021】</v>
      </c>
      <c r="AG199" s="1117" t="str">
        <f t="shared" si="18"/>
        <v/>
      </c>
      <c r="AP199" s="1117" t="str">
        <f t="shared" si="17"/>
        <v/>
      </c>
      <c r="AS199" s="1117" t="s">
        <v>81</v>
      </c>
    </row>
    <row r="200" spans="18:45" ht="25" x14ac:dyDescent="0.2">
      <c r="R200" s="1123">
        <v>197</v>
      </c>
      <c r="S200" s="1124" t="str">
        <f>IFERROR(INDEX('R4_raw'!$F$1:$BNW$115,115,MATCH(R200,'R4_raw'!$F$1:$BNW$1,0)),"-")</f>
        <v>要支援要介護者1人当たり定員_小規模多機能型居宅介護_通い_【2021】</v>
      </c>
      <c r="T200" s="1124" t="str">
        <f t="shared" si="19"/>
        <v>197　要支援要介護者1人当たり定員_小規模多機能型居宅介護_通い_【2021】</v>
      </c>
      <c r="AG200" s="1117" t="str">
        <f t="shared" si="18"/>
        <v/>
      </c>
      <c r="AP200" s="1117" t="str">
        <f t="shared" si="17"/>
        <v/>
      </c>
      <c r="AS200" s="1117" t="s">
        <v>81</v>
      </c>
    </row>
    <row r="201" spans="18:45" ht="25" x14ac:dyDescent="0.2">
      <c r="R201" s="1123">
        <v>198</v>
      </c>
      <c r="S201" s="1124" t="str">
        <f>IFERROR(INDEX('R4_raw'!$F$1:$BNW$115,115,MATCH(R201,'R4_raw'!$F$1:$BNW$1,0)),"-")</f>
        <v>要支援要介護者1人当たり定員_看護小規模多機能型居宅介護_宿泊_【2021】</v>
      </c>
      <c r="T201" s="1124" t="str">
        <f t="shared" si="19"/>
        <v>198　要支援要介護者1人当たり定員_看護小規模多機能型居宅介護_宿泊_【2021】</v>
      </c>
      <c r="AG201" s="1117" t="str">
        <f t="shared" si="18"/>
        <v/>
      </c>
      <c r="AP201" s="1117" t="str">
        <f t="shared" si="17"/>
        <v/>
      </c>
      <c r="AS201" s="1117" t="s">
        <v>81</v>
      </c>
    </row>
    <row r="202" spans="18:45" ht="25" x14ac:dyDescent="0.2">
      <c r="R202" s="1123">
        <v>199</v>
      </c>
      <c r="S202" s="1124" t="str">
        <f>IFERROR(INDEX('R4_raw'!$F$1:$BNW$115,115,MATCH(R202,'R4_raw'!$F$1:$BNW$1,0)),"-")</f>
        <v>要支援要介護者1人当たり定員_看護小規模多機能型居宅介護_通い_【2021】</v>
      </c>
      <c r="T202" s="1124" t="str">
        <f t="shared" si="19"/>
        <v>199　要支援要介護者1人当たり定員_看護小規模多機能型居宅介護_通い_【2021】</v>
      </c>
      <c r="AG202" s="1117" t="str">
        <f t="shared" si="18"/>
        <v/>
      </c>
      <c r="AP202" s="1117" t="str">
        <f t="shared" ref="AP202:AP265" si="20">IF(AN202=$O$3,AO202,"")</f>
        <v/>
      </c>
      <c r="AS202" s="1117" t="s">
        <v>81</v>
      </c>
    </row>
    <row r="203" spans="18:45" x14ac:dyDescent="0.2">
      <c r="R203" s="1123">
        <v>200</v>
      </c>
      <c r="S203" s="1124" t="str">
        <f>IFERROR(INDEX('R4_raw'!$F$1:$BNW$115,115,MATCH(R203,'R4_raw'!$F$1:$BNW$1,0)),"-")</f>
        <v>医師_人口10万対_【2020】</v>
      </c>
      <c r="T203" s="1124" t="str">
        <f t="shared" si="19"/>
        <v>200　医師_人口10万対_【2020】</v>
      </c>
      <c r="AG203" s="1117" t="str">
        <f t="shared" si="18"/>
        <v/>
      </c>
      <c r="AP203" s="1117" t="str">
        <f t="shared" si="20"/>
        <v/>
      </c>
      <c r="AS203" s="1117" t="s">
        <v>81</v>
      </c>
    </row>
    <row r="204" spans="18:45" x14ac:dyDescent="0.2">
      <c r="R204" s="1123">
        <v>201</v>
      </c>
      <c r="S204" s="1124" t="str">
        <f>IFERROR(INDEX('R4_raw'!$F$1:$BNW$115,115,MATCH(R204,'R4_raw'!$F$1:$BNW$1,0)),"-")</f>
        <v>歯科医師_人口10万対_【2020】</v>
      </c>
      <c r="T204" s="1124" t="str">
        <f t="shared" si="19"/>
        <v>201　歯科医師_人口10万対_【2020】</v>
      </c>
      <c r="AG204" s="1117" t="str">
        <f t="shared" si="18"/>
        <v/>
      </c>
      <c r="AP204" s="1117" t="str">
        <f t="shared" si="20"/>
        <v/>
      </c>
      <c r="AS204" s="1117" t="s">
        <v>81</v>
      </c>
    </row>
    <row r="205" spans="18:45" x14ac:dyDescent="0.2">
      <c r="R205" s="1123">
        <v>202</v>
      </c>
      <c r="S205" s="1124" t="str">
        <f>IFERROR(INDEX('R4_raw'!$F$1:$BNW$115,115,MATCH(R205,'R4_raw'!$F$1:$BNW$1,0)),"-")</f>
        <v>薬剤師_人口10万対_【2020】</v>
      </c>
      <c r="T205" s="1124" t="str">
        <f t="shared" si="19"/>
        <v>202　薬剤師_人口10万対_【2020】</v>
      </c>
      <c r="AG205" s="1117" t="str">
        <f t="shared" si="18"/>
        <v/>
      </c>
      <c r="AP205" s="1117" t="str">
        <f t="shared" si="20"/>
        <v/>
      </c>
      <c r="AS205" s="1117" t="s">
        <v>81</v>
      </c>
    </row>
    <row r="206" spans="18:45" x14ac:dyDescent="0.2">
      <c r="R206" s="1123">
        <v>203</v>
      </c>
      <c r="S206" s="1124" t="str">
        <f>IFERROR(INDEX('R4_raw'!$F$1:$BNW$115,115,MATCH(R206,'R4_raw'!$F$1:$BNW$1,0)),"-")</f>
        <v>保健師_人口10万対_【2020】</v>
      </c>
      <c r="T206" s="1124" t="str">
        <f t="shared" si="19"/>
        <v>203　保健師_人口10万対_【2020】</v>
      </c>
      <c r="AG206" s="1117" t="str">
        <f t="shared" si="18"/>
        <v/>
      </c>
      <c r="AP206" s="1117" t="str">
        <f t="shared" si="20"/>
        <v/>
      </c>
      <c r="AS206" s="1117" t="s">
        <v>81</v>
      </c>
    </row>
    <row r="207" spans="18:45" x14ac:dyDescent="0.2">
      <c r="R207" s="1123">
        <v>204</v>
      </c>
      <c r="S207" s="1124" t="str">
        <f>IFERROR(INDEX('R4_raw'!$F$1:$BNW$115,115,MATCH(R207,'R4_raw'!$F$1:$BNW$1,0)),"-")</f>
        <v>看護師_人口10万対_【2020】</v>
      </c>
      <c r="T207" s="1124" t="str">
        <f t="shared" si="19"/>
        <v>204　看護師_人口10万対_【2020】</v>
      </c>
      <c r="AG207" s="1117" t="str">
        <f t="shared" si="18"/>
        <v/>
      </c>
      <c r="AP207" s="1117" t="str">
        <f t="shared" si="20"/>
        <v/>
      </c>
      <c r="AS207" s="1117" t="s">
        <v>81</v>
      </c>
    </row>
    <row r="208" spans="18:45" x14ac:dyDescent="0.2">
      <c r="R208" s="1123">
        <v>205</v>
      </c>
      <c r="S208" s="1124" t="str">
        <f>IFERROR(INDEX('R4_raw'!$F$1:$BNW$115,115,MATCH(R208,'R4_raw'!$F$1:$BNW$1,0)),"-")</f>
        <v>準看護師_人口10万対_【2020】</v>
      </c>
      <c r="T208" s="1124" t="str">
        <f t="shared" si="19"/>
        <v>205　準看護師_人口10万対_【2020】</v>
      </c>
      <c r="AG208" s="1117" t="str">
        <f t="shared" si="18"/>
        <v/>
      </c>
      <c r="AP208" s="1117" t="str">
        <f t="shared" si="20"/>
        <v/>
      </c>
      <c r="AS208" s="1117" t="s">
        <v>81</v>
      </c>
    </row>
    <row r="209" spans="18:45" x14ac:dyDescent="0.2">
      <c r="R209" s="1123">
        <v>206</v>
      </c>
      <c r="S209" s="1124" t="str">
        <f>IFERROR(INDEX('R4_raw'!$F$1:$BNW$115,115,MATCH(R209,'R4_raw'!$F$1:$BNW$1,0)),"-")</f>
        <v>訪問看護 _人口1万対_【2019】</v>
      </c>
      <c r="T209" s="1124" t="str">
        <f t="shared" si="19"/>
        <v>206　訪問看護 _人口1万対_【2019】</v>
      </c>
      <c r="AG209" s="1117" t="str">
        <f t="shared" si="18"/>
        <v/>
      </c>
      <c r="AP209" s="1117" t="str">
        <f t="shared" si="20"/>
        <v/>
      </c>
      <c r="AS209" s="1117" t="s">
        <v>81</v>
      </c>
    </row>
    <row r="210" spans="18:45" x14ac:dyDescent="0.2">
      <c r="R210" s="1123">
        <v>207</v>
      </c>
      <c r="S210" s="1124" t="str">
        <f>IFERROR(INDEX('R4_raw'!$F$1:$BNW$115,115,MATCH(R210,'R4_raw'!$F$1:$BNW$1,0)),"-")</f>
        <v>訪問保健師_人口1万対_【2019】</v>
      </c>
      <c r="T210" s="1124" t="str">
        <f t="shared" si="19"/>
        <v>207　訪問保健師_人口1万対_【2019】</v>
      </c>
      <c r="AG210" s="1117" t="str">
        <f t="shared" si="18"/>
        <v/>
      </c>
      <c r="AP210" s="1117" t="str">
        <f t="shared" si="20"/>
        <v/>
      </c>
      <c r="AS210" s="1117" t="s">
        <v>81</v>
      </c>
    </row>
    <row r="211" spans="18:45" x14ac:dyDescent="0.2">
      <c r="R211" s="1123">
        <v>208</v>
      </c>
      <c r="S211" s="1124" t="str">
        <f>IFERROR(INDEX('R4_raw'!$F$1:$BNW$115,115,MATCH(R211,'R4_raw'!$F$1:$BNW$1,0)),"-")</f>
        <v>訪問助産師_人口1万対_【2019】</v>
      </c>
      <c r="T211" s="1124" t="str">
        <f t="shared" si="19"/>
        <v>208　訪問助産師_人口1万対_【2019】</v>
      </c>
      <c r="AG211" s="1117" t="str">
        <f t="shared" si="18"/>
        <v/>
      </c>
      <c r="AP211" s="1117" t="str">
        <f t="shared" si="20"/>
        <v/>
      </c>
      <c r="AS211" s="1117" t="s">
        <v>81</v>
      </c>
    </row>
    <row r="212" spans="18:45" x14ac:dyDescent="0.2">
      <c r="R212" s="1123">
        <v>209</v>
      </c>
      <c r="S212" s="1124" t="str">
        <f>IFERROR(INDEX('R4_raw'!$F$1:$BNW$115,115,MATCH(R212,'R4_raw'!$F$1:$BNW$1,0)),"-")</f>
        <v>訪問看護師_人口1万対_【2019】</v>
      </c>
      <c r="T212" s="1124" t="str">
        <f t="shared" si="19"/>
        <v>209　訪問看護師_人口1万対_【2019】</v>
      </c>
      <c r="AG212" s="1117" t="str">
        <f t="shared" si="18"/>
        <v/>
      </c>
      <c r="AP212" s="1117" t="str">
        <f t="shared" si="20"/>
        <v/>
      </c>
      <c r="AS212" s="1117" t="s">
        <v>81</v>
      </c>
    </row>
    <row r="213" spans="18:45" x14ac:dyDescent="0.2">
      <c r="R213" s="1123">
        <v>210</v>
      </c>
      <c r="S213" s="1124" t="str">
        <f>IFERROR(INDEX('R4_raw'!$F$1:$BNW$115,115,MATCH(R213,'R4_raw'!$F$1:$BNW$1,0)),"-")</f>
        <v>訪問准看護師_人口1万対_【2019】</v>
      </c>
      <c r="T213" s="1124" t="str">
        <f t="shared" si="19"/>
        <v>210　訪問准看護師_人口1万対_【2019】</v>
      </c>
      <c r="AG213" s="1117" t="str">
        <f t="shared" si="18"/>
        <v/>
      </c>
      <c r="AP213" s="1117" t="str">
        <f t="shared" si="20"/>
        <v/>
      </c>
      <c r="AS213" s="1117" t="s">
        <v>81</v>
      </c>
    </row>
    <row r="214" spans="18:45" x14ac:dyDescent="0.2">
      <c r="R214" s="1123">
        <v>211</v>
      </c>
      <c r="S214" s="1124" t="str">
        <f>IFERROR(INDEX('R4_raw'!$F$1:$BNW$115,115,MATCH(R214,'R4_raw'!$F$1:$BNW$1,0)),"-")</f>
        <v>訪問理学療法士_人口1万対_【2019】</v>
      </c>
      <c r="T214" s="1124" t="str">
        <f t="shared" si="19"/>
        <v>211　訪問理学療法士_人口1万対_【2019】</v>
      </c>
      <c r="AG214" s="1117" t="str">
        <f t="shared" si="18"/>
        <v/>
      </c>
      <c r="AP214" s="1117" t="str">
        <f t="shared" si="20"/>
        <v/>
      </c>
      <c r="AS214" s="1117" t="s">
        <v>81</v>
      </c>
    </row>
    <row r="215" spans="18:45" x14ac:dyDescent="0.2">
      <c r="R215" s="1123">
        <v>212</v>
      </c>
      <c r="S215" s="1124" t="str">
        <f>IFERROR(INDEX('R4_raw'!$F$1:$BNW$115,115,MATCH(R215,'R4_raw'!$F$1:$BNW$1,0)),"-")</f>
        <v>訪問作業療法士_人口1万対_【2019】</v>
      </c>
      <c r="T215" s="1124" t="str">
        <f t="shared" si="19"/>
        <v>212　訪問作業療法士_人口1万対_【2019】</v>
      </c>
      <c r="AG215" s="1117" t="str">
        <f t="shared" ref="AG215:AG278" si="21">IF(ISERROR(AD215),AA215+3,"")</f>
        <v/>
      </c>
      <c r="AP215" s="1117" t="str">
        <f t="shared" si="20"/>
        <v/>
      </c>
      <c r="AS215" s="1117" t="s">
        <v>81</v>
      </c>
    </row>
    <row r="216" spans="18:45" x14ac:dyDescent="0.2">
      <c r="R216" s="1123">
        <v>213</v>
      </c>
      <c r="S216" s="1124" t="str">
        <f>IFERROR(INDEX('R4_raw'!$F$1:$BNW$115,115,MATCH(R216,'R4_raw'!$F$1:$BNW$1,0)),"-")</f>
        <v>訪問言語聴覚士_人口1万対_【2019】</v>
      </c>
      <c r="T216" s="1124" t="str">
        <f t="shared" si="19"/>
        <v>213　訪問言語聴覚士_人口1万対_【2019】</v>
      </c>
      <c r="AG216" s="1117" t="str">
        <f t="shared" si="21"/>
        <v/>
      </c>
      <c r="AP216" s="1117" t="str">
        <f t="shared" si="20"/>
        <v/>
      </c>
      <c r="AS216" s="1117" t="s">
        <v>81</v>
      </c>
    </row>
    <row r="217" spans="18:45" x14ac:dyDescent="0.2">
      <c r="R217" s="1123">
        <v>214</v>
      </c>
      <c r="S217" s="1124" t="str">
        <f>IFERROR(INDEX('R4_raw'!$F$1:$BNW$115,115,MATCH(R217,'R4_raw'!$F$1:$BNW$1,0)),"-")</f>
        <v>訪問その他の職員_人口1万対_【2019】</v>
      </c>
      <c r="T217" s="1124" t="str">
        <f t="shared" si="19"/>
        <v>214　訪問その他の職員_人口1万対_【2019】</v>
      </c>
      <c r="AG217" s="1117" t="str">
        <f t="shared" si="21"/>
        <v/>
      </c>
      <c r="AP217" s="1117" t="str">
        <f t="shared" si="20"/>
        <v/>
      </c>
      <c r="AS217" s="1117" t="s">
        <v>81</v>
      </c>
    </row>
    <row r="218" spans="18:45" x14ac:dyDescent="0.2">
      <c r="R218" s="1123">
        <v>215</v>
      </c>
      <c r="S218" s="1124" t="str">
        <f>IFERROR(INDEX('R4_raw'!$F$1:$BNW$115,115,MATCH(R218,'R4_raw'!$F$1:$BNW$1,0)),"-")</f>
        <v>従事者数【認定者1万対】_訪問介護員_【2017】</v>
      </c>
      <c r="T218" s="1124" t="str">
        <f t="shared" si="19"/>
        <v>215　従事者数【認定者1万対】_訪問介護員_【2017】</v>
      </c>
      <c r="AG218" s="1117" t="str">
        <f t="shared" si="21"/>
        <v/>
      </c>
      <c r="AP218" s="1117" t="str">
        <f t="shared" si="20"/>
        <v/>
      </c>
      <c r="AS218" s="1117" t="s">
        <v>81</v>
      </c>
    </row>
    <row r="219" spans="18:45" x14ac:dyDescent="0.2">
      <c r="R219" s="1123">
        <v>216</v>
      </c>
      <c r="S219" s="1124" t="str">
        <f>IFERROR(INDEX('R4_raw'!$F$1:$BNW$115,115,MATCH(R219,'R4_raw'!$F$1:$BNW$1,0)),"-")</f>
        <v>従事者数【認定者1万対】_通所介護_【2017】</v>
      </c>
      <c r="T219" s="1124" t="str">
        <f t="shared" si="19"/>
        <v>216　従事者数【認定者1万対】_通所介護_【2017】</v>
      </c>
      <c r="AG219" s="1117" t="str">
        <f t="shared" si="21"/>
        <v/>
      </c>
      <c r="AP219" s="1117" t="str">
        <f t="shared" si="20"/>
        <v/>
      </c>
      <c r="AS219" s="1117" t="s">
        <v>81</v>
      </c>
    </row>
    <row r="220" spans="18:45" ht="25" x14ac:dyDescent="0.2">
      <c r="R220" s="1123">
        <v>217</v>
      </c>
      <c r="S220" s="1124" t="str">
        <f>IFERROR(INDEX('R4_raw'!$F$1:$BNW$115,115,MATCH(R220,'R4_raw'!$F$1:$BNW$1,0)),"-")</f>
        <v>従事者数【認定者1万対】_通所リハビリ_テション_介護老人保健施設_【2019】</v>
      </c>
      <c r="T220" s="1124" t="str">
        <f t="shared" si="19"/>
        <v>217　従事者数【認定者1万対】_通所リハビリ_テション_介護老人保健施設_【2019】</v>
      </c>
      <c r="AG220" s="1117" t="str">
        <f t="shared" si="21"/>
        <v/>
      </c>
      <c r="AP220" s="1117" t="str">
        <f t="shared" si="20"/>
        <v/>
      </c>
      <c r="AS220" s="1117" t="s">
        <v>81</v>
      </c>
    </row>
    <row r="221" spans="18:45" ht="25" x14ac:dyDescent="0.2">
      <c r="R221" s="1123">
        <v>218</v>
      </c>
      <c r="S221" s="1124" t="str">
        <f>IFERROR(INDEX('R4_raw'!$F$1:$BNW$115,115,MATCH(R221,'R4_raw'!$F$1:$BNW$1,0)),"-")</f>
        <v>従事者数【認定者1万対】_通所リハビリ_テション_医療施設_【2019】</v>
      </c>
      <c r="T221" s="1124" t="str">
        <f t="shared" si="19"/>
        <v>218　従事者数【認定者1万対】_通所リハビリ_テション_医療施設_【2019】</v>
      </c>
      <c r="AG221" s="1117" t="str">
        <f t="shared" si="21"/>
        <v/>
      </c>
      <c r="AP221" s="1117" t="str">
        <f t="shared" si="20"/>
        <v/>
      </c>
      <c r="AS221" s="1117" t="s">
        <v>81</v>
      </c>
    </row>
    <row r="222" spans="18:45" ht="25" x14ac:dyDescent="0.2">
      <c r="R222" s="1123">
        <v>219</v>
      </c>
      <c r="S222" s="1124" t="str">
        <f>IFERROR(INDEX('R4_raw'!$F$1:$BNW$115,115,MATCH(R222,'R4_raw'!$F$1:$BNW$1,0)),"-")</f>
        <v>従事者数【認定者1万対】_地域密着型介護老人福祉施設_【2019】</v>
      </c>
      <c r="T222" s="1124" t="str">
        <f t="shared" si="19"/>
        <v>219　従事者数【認定者1万対】_地域密着型介護老人福祉施設_【2019】</v>
      </c>
      <c r="AG222" s="1117" t="str">
        <f t="shared" si="21"/>
        <v/>
      </c>
      <c r="AP222" s="1117" t="str">
        <f t="shared" si="20"/>
        <v/>
      </c>
      <c r="AS222" s="1117" t="s">
        <v>81</v>
      </c>
    </row>
    <row r="223" spans="18:45" ht="25" x14ac:dyDescent="0.2">
      <c r="R223" s="1123">
        <v>220</v>
      </c>
      <c r="S223" s="1124" t="str">
        <f>IFERROR(INDEX('R4_raw'!$F$1:$BNW$115,115,MATCH(R223,'R4_raw'!$F$1:$BNW$1,0)),"-")</f>
        <v>従事者数【認定者1万対】_居宅介護支援_認定者1万対_【2017】</v>
      </c>
      <c r="T223" s="1124" t="str">
        <f t="shared" si="19"/>
        <v>220　従事者数【認定者1万対】_居宅介護支援_認定者1万対_【2017】</v>
      </c>
      <c r="AG223" s="1117" t="str">
        <f t="shared" si="21"/>
        <v/>
      </c>
      <c r="AP223" s="1117" t="str">
        <f t="shared" si="20"/>
        <v/>
      </c>
      <c r="AS223" s="1117" t="s">
        <v>81</v>
      </c>
    </row>
    <row r="224" spans="18:45" ht="25" x14ac:dyDescent="0.2">
      <c r="R224" s="1123">
        <v>221</v>
      </c>
      <c r="S224" s="1124" t="str">
        <f>IFERROR(INDEX('R4_raw'!$F$1:$BNW$115,115,MATCH(R224,'R4_raw'!$F$1:$BNW$1,0)),"-")</f>
        <v>従事者数【認定者1万対】_地域密着型通所介護_【2019】</v>
      </c>
      <c r="T224" s="1124" t="str">
        <f t="shared" si="19"/>
        <v>221　従事者数【認定者1万対】_地域密着型通所介護_【2019】</v>
      </c>
      <c r="AG224" s="1117" t="str">
        <f t="shared" si="21"/>
        <v/>
      </c>
      <c r="AP224" s="1117" t="str">
        <f t="shared" si="20"/>
        <v/>
      </c>
      <c r="AS224" s="1117" t="s">
        <v>81</v>
      </c>
    </row>
    <row r="225" spans="18:45" ht="25" x14ac:dyDescent="0.2">
      <c r="R225" s="1123">
        <v>222</v>
      </c>
      <c r="S225" s="1124" t="str">
        <f>IFERROR(INDEX('R4_raw'!$F$1:$BNW$115,115,MATCH(R225,'R4_raw'!$F$1:$BNW$1,0)),"-")</f>
        <v>地域づくり活動に参加意向のある高齢者の割合_元気_【2022】</v>
      </c>
      <c r="T225" s="1124" t="str">
        <f t="shared" si="19"/>
        <v>222　地域づくり活動に参加意向のある高齢者の割合_元気_【2022】</v>
      </c>
      <c r="AG225" s="1117" t="str">
        <f t="shared" si="21"/>
        <v/>
      </c>
      <c r="AP225" s="1117" t="str">
        <f t="shared" si="20"/>
        <v/>
      </c>
      <c r="AS225" s="1117" t="s">
        <v>81</v>
      </c>
    </row>
    <row r="226" spans="18:45" ht="25" x14ac:dyDescent="0.2">
      <c r="R226" s="1123">
        <v>223</v>
      </c>
      <c r="S226" s="1124" t="str">
        <f>IFERROR(INDEX('R4_raw'!$F$1:$BNW$115,115,MATCH(R226,'R4_raw'!$F$1:$BNW$1,0)),"-")</f>
        <v>地域づくり活動に参加意向のある高齢者の割合_居宅_【2022】</v>
      </c>
      <c r="T226" s="1124" t="str">
        <f t="shared" si="19"/>
        <v>223　地域づくり活動に参加意向のある高齢者の割合_居宅_【2022】</v>
      </c>
      <c r="AG226" s="1117" t="str">
        <f t="shared" si="21"/>
        <v/>
      </c>
      <c r="AP226" s="1117" t="str">
        <f t="shared" si="20"/>
        <v/>
      </c>
      <c r="AS226" s="1117" t="s">
        <v>81</v>
      </c>
    </row>
    <row r="227" spans="18:45" ht="25" x14ac:dyDescent="0.2">
      <c r="R227" s="1123">
        <v>224</v>
      </c>
      <c r="S227" s="1124" t="str">
        <f>IFERROR(INDEX('R4_raw'!$F$1:$BNW$115,115,MATCH(R227,'R4_raw'!$F$1:$BNW$1,0)),"-")</f>
        <v>地域づくり活動の運営意向のある高齢者の割合_元気_【2022】</v>
      </c>
      <c r="T227" s="1124" t="str">
        <f t="shared" si="19"/>
        <v>224　地域づくり活動の運営意向のある高齢者の割合_元気_【2022】</v>
      </c>
      <c r="AG227" s="1117" t="str">
        <f t="shared" si="21"/>
        <v/>
      </c>
      <c r="AP227" s="1117" t="str">
        <f t="shared" si="20"/>
        <v/>
      </c>
      <c r="AS227" s="1117" t="s">
        <v>81</v>
      </c>
    </row>
    <row r="228" spans="18:45" ht="25" x14ac:dyDescent="0.2">
      <c r="R228" s="1123">
        <v>225</v>
      </c>
      <c r="S228" s="1124" t="str">
        <f>IFERROR(INDEX('R4_raw'!$F$1:$BNW$115,115,MATCH(R228,'R4_raw'!$F$1:$BNW$1,0)),"-")</f>
        <v>地域づくり活動の運営意向のある高齢者の割合_居宅_【2022】</v>
      </c>
      <c r="T228" s="1124" t="str">
        <f t="shared" si="19"/>
        <v>225　地域づくり活動の運営意向のある高齢者の割合_居宅_【2022】</v>
      </c>
      <c r="AG228" s="1117" t="str">
        <f t="shared" si="21"/>
        <v/>
      </c>
      <c r="AP228" s="1117" t="str">
        <f t="shared" si="20"/>
        <v/>
      </c>
      <c r="AS228" s="1117" t="s">
        <v>81</v>
      </c>
    </row>
    <row r="229" spans="18:45" ht="25" x14ac:dyDescent="0.2">
      <c r="R229" s="1123">
        <v>226</v>
      </c>
      <c r="S229" s="1124" t="str">
        <f>IFERROR(INDEX('R4_raw'!$F$1:$BNW$115,115,MATCH(R229,'R4_raw'!$F$1:$BNW$1,0)),"-")</f>
        <v>生活支援サービスを利用している高齢者の割合_元気_【2022】</v>
      </c>
      <c r="T229" s="1124" t="str">
        <f t="shared" si="19"/>
        <v>226　生活支援サービスを利用している高齢者の割合_元気_【2022】</v>
      </c>
      <c r="AG229" s="1117" t="str">
        <f t="shared" si="21"/>
        <v/>
      </c>
      <c r="AP229" s="1117" t="str">
        <f t="shared" si="20"/>
        <v/>
      </c>
      <c r="AS229" s="1117" t="s">
        <v>81</v>
      </c>
    </row>
    <row r="230" spans="18:45" ht="25" x14ac:dyDescent="0.2">
      <c r="R230" s="1123">
        <v>227</v>
      </c>
      <c r="S230" s="1124" t="str">
        <f>IFERROR(INDEX('R4_raw'!$F$1:$BNW$115,115,MATCH(R230,'R4_raw'!$F$1:$BNW$1,0)),"-")</f>
        <v>生活支援サービスを利用している高齢者の割合_居宅_【2022】</v>
      </c>
      <c r="T230" s="1124" t="str">
        <f t="shared" si="19"/>
        <v>227　生活支援サービスを利用している高齢者の割合_居宅_【2022】</v>
      </c>
      <c r="AG230" s="1117" t="str">
        <f t="shared" si="21"/>
        <v/>
      </c>
      <c r="AP230" s="1117" t="str">
        <f t="shared" si="20"/>
        <v/>
      </c>
      <c r="AS230" s="1117" t="s">
        <v>81</v>
      </c>
    </row>
    <row r="231" spans="18:45" ht="25" x14ac:dyDescent="0.2">
      <c r="R231" s="1123">
        <v>228</v>
      </c>
      <c r="S231" s="1124" t="str">
        <f>IFERROR(INDEX('R4_raw'!$F$1:$BNW$115,115,MATCH(R231,'R4_raw'!$F$1:$BNW$1,0)),"-")</f>
        <v>今後_介護や高齢者に必要な施策_生活支援_元気_【2022】</v>
      </c>
      <c r="T231" s="1124" t="str">
        <f t="shared" si="19"/>
        <v>228　今後_介護や高齢者に必要な施策_生活支援_元気_【2022】</v>
      </c>
      <c r="AG231" s="1117" t="str">
        <f t="shared" si="21"/>
        <v/>
      </c>
      <c r="AP231" s="1117" t="str">
        <f t="shared" si="20"/>
        <v/>
      </c>
      <c r="AS231" s="1117" t="s">
        <v>81</v>
      </c>
    </row>
    <row r="232" spans="18:45" ht="25" x14ac:dyDescent="0.2">
      <c r="R232" s="1123">
        <v>229</v>
      </c>
      <c r="S232" s="1124" t="str">
        <f>IFERROR(INDEX('R4_raw'!$F$1:$BNW$115,115,MATCH(R232,'R4_raw'!$F$1:$BNW$1,0)),"-")</f>
        <v>今後_介護や高齢者に必要な施策_生活支援_居宅_【2022】</v>
      </c>
      <c r="T232" s="1124" t="str">
        <f t="shared" si="19"/>
        <v>229　今後_介護や高齢者に必要な施策_生活支援_居宅_【2022】</v>
      </c>
      <c r="AG232" s="1117" t="str">
        <f t="shared" si="21"/>
        <v/>
      </c>
      <c r="AP232" s="1117" t="str">
        <f t="shared" si="20"/>
        <v/>
      </c>
      <c r="AS232" s="1117" t="s">
        <v>81</v>
      </c>
    </row>
    <row r="233" spans="18:45" ht="25" x14ac:dyDescent="0.2">
      <c r="R233" s="1123">
        <v>230</v>
      </c>
      <c r="S233" s="1124" t="str">
        <f>IFERROR(INDEX('R4_raw'!$F$1:$BNW$115,115,MATCH(R233,'R4_raw'!$F$1:$BNW$1,0)),"-")</f>
        <v>今後_介護や高齢者に必要な施策_外出支援_元気_割合【2022】</v>
      </c>
      <c r="T233" s="1124" t="str">
        <f t="shared" si="19"/>
        <v>230　今後_介護や高齢者に必要な施策_外出支援_元気_割合【2022】</v>
      </c>
      <c r="AG233" s="1117" t="str">
        <f t="shared" si="21"/>
        <v/>
      </c>
      <c r="AP233" s="1117" t="str">
        <f t="shared" si="20"/>
        <v/>
      </c>
      <c r="AS233" s="1117" t="s">
        <v>81</v>
      </c>
    </row>
    <row r="234" spans="18:45" ht="25" x14ac:dyDescent="0.2">
      <c r="R234" s="1123">
        <v>231</v>
      </c>
      <c r="S234" s="1124" t="str">
        <f>IFERROR(INDEX('R4_raw'!$F$1:$BNW$115,115,MATCH(R234,'R4_raw'!$F$1:$BNW$1,0)),"-")</f>
        <v>今後_介護や高齢者に必要な施策_外出支援_居宅_【2022】</v>
      </c>
      <c r="T234" s="1124" t="str">
        <f t="shared" si="19"/>
        <v>231　今後_介護や高齢者に必要な施策_外出支援_居宅_【2022】</v>
      </c>
      <c r="AG234" s="1117" t="str">
        <f t="shared" si="21"/>
        <v/>
      </c>
      <c r="AP234" s="1117" t="str">
        <f t="shared" si="20"/>
        <v/>
      </c>
      <c r="AS234" s="1117" t="s">
        <v>81</v>
      </c>
    </row>
    <row r="235" spans="18:45" ht="25" x14ac:dyDescent="0.2">
      <c r="R235" s="1123">
        <v>232</v>
      </c>
      <c r="S235" s="1124" t="str">
        <f>IFERROR(INDEX('R4_raw'!$F$1:$BNW$115,115,MATCH(R235,'R4_raw'!$F$1:$BNW$1,0)),"-")</f>
        <v>認知症相談窓口を認知している高齢者の割合_元気_【2022】</v>
      </c>
      <c r="T235" s="1124" t="str">
        <f t="shared" si="19"/>
        <v>232　認知症相談窓口を認知している高齢者の割合_元気_【2022】</v>
      </c>
      <c r="AG235" s="1117" t="str">
        <f t="shared" si="21"/>
        <v/>
      </c>
      <c r="AP235" s="1117" t="str">
        <f t="shared" si="20"/>
        <v/>
      </c>
      <c r="AS235" s="1117" t="s">
        <v>81</v>
      </c>
    </row>
    <row r="236" spans="18:45" ht="25" x14ac:dyDescent="0.2">
      <c r="R236" s="1123">
        <v>233</v>
      </c>
      <c r="S236" s="1124" t="str">
        <f>IFERROR(INDEX('R4_raw'!$F$1:$BNW$115,115,MATCH(R236,'R4_raw'!$F$1:$BNW$1,0)),"-")</f>
        <v>認知症相談窓口を認知している高齢者の割合_居宅_【2022】</v>
      </c>
      <c r="T236" s="1124" t="str">
        <f t="shared" si="19"/>
        <v>233　認知症相談窓口を認知している高齢者の割合_居宅_【2022】</v>
      </c>
      <c r="AG236" s="1117" t="str">
        <f t="shared" si="21"/>
        <v/>
      </c>
      <c r="AP236" s="1117" t="str">
        <f t="shared" si="20"/>
        <v/>
      </c>
      <c r="AS236" s="1117" t="s">
        <v>81</v>
      </c>
    </row>
    <row r="237" spans="18:45" x14ac:dyDescent="0.2">
      <c r="R237" s="1123">
        <v>234</v>
      </c>
      <c r="S237" s="1124" t="str">
        <f>IFERROR(INDEX('R4_raw'!$F$1:$BNW$115,115,MATCH(R237,'R4_raw'!$F$1:$BNW$1,0)),"-")</f>
        <v>提供状況_各サービス合計得点_【2022】</v>
      </c>
      <c r="T237" s="1124" t="str">
        <f t="shared" si="19"/>
        <v>234　提供状況_各サービス合計得点_【2022】</v>
      </c>
      <c r="AG237" s="1117" t="str">
        <f t="shared" si="21"/>
        <v/>
      </c>
      <c r="AP237" s="1117" t="str">
        <f t="shared" si="20"/>
        <v/>
      </c>
      <c r="AS237" s="1117" t="s">
        <v>81</v>
      </c>
    </row>
    <row r="238" spans="18:45" ht="25" x14ac:dyDescent="0.2">
      <c r="R238" s="1123">
        <v>235</v>
      </c>
      <c r="S238" s="1124" t="str">
        <f>IFERROR(INDEX('R4_raw'!$F$1:$BNW$115,115,MATCH(R238,'R4_raw'!$F$1:$BNW$1,0)),"-")</f>
        <v>高齢者人口千人当たり団体数_配食サービス_【2022】</v>
      </c>
      <c r="T238" s="1124" t="str">
        <f t="shared" si="19"/>
        <v>235　高齢者人口千人当たり団体数_配食サービス_【2022】</v>
      </c>
      <c r="AG238" s="1117" t="str">
        <f t="shared" si="21"/>
        <v/>
      </c>
      <c r="AP238" s="1117" t="str">
        <f t="shared" si="20"/>
        <v/>
      </c>
      <c r="AS238" s="1117" t="s">
        <v>81</v>
      </c>
    </row>
    <row r="239" spans="18:45" ht="25" x14ac:dyDescent="0.2">
      <c r="R239" s="1123">
        <v>236</v>
      </c>
      <c r="S239" s="1124" t="str">
        <f>IFERROR(INDEX('R4_raw'!$F$1:$BNW$115,115,MATCH(R239,'R4_raw'!$F$1:$BNW$1,0)),"-")</f>
        <v>高齢者人口千人当たり団体数_食材配達サービス_【2022】</v>
      </c>
      <c r="T239" s="1124" t="str">
        <f t="shared" si="19"/>
        <v>236　高齢者人口千人当たり団体数_食材配達サービス_【2022】</v>
      </c>
      <c r="AG239" s="1117" t="str">
        <f t="shared" si="21"/>
        <v/>
      </c>
      <c r="AP239" s="1117" t="str">
        <f t="shared" si="20"/>
        <v/>
      </c>
      <c r="AS239" s="1117" t="s">
        <v>81</v>
      </c>
    </row>
    <row r="240" spans="18:45" ht="25" x14ac:dyDescent="0.2">
      <c r="R240" s="1123">
        <v>237</v>
      </c>
      <c r="S240" s="1124" t="str">
        <f>IFERROR(INDEX('R4_raw'!$F$1:$BNW$115,115,MATCH(R240,'R4_raw'!$F$1:$BNW$1,0)),"-")</f>
        <v>高齢者人口千人当たり団体数_移動販売サービス_【2022】</v>
      </c>
      <c r="T240" s="1124" t="str">
        <f t="shared" si="19"/>
        <v>237　高齢者人口千人当たり団体数_移動販売サービス_【2022】</v>
      </c>
      <c r="AG240" s="1117" t="str">
        <f t="shared" si="21"/>
        <v/>
      </c>
      <c r="AP240" s="1117" t="str">
        <f t="shared" si="20"/>
        <v/>
      </c>
      <c r="AS240" s="1117" t="s">
        <v>81</v>
      </c>
    </row>
    <row r="241" spans="18:45" ht="25" x14ac:dyDescent="0.2">
      <c r="R241" s="1123">
        <v>238</v>
      </c>
      <c r="S241" s="1124" t="str">
        <f>IFERROR(INDEX('R4_raw'!$F$1:$BNW$115,115,MATCH(R241,'R4_raw'!$F$1:$BNW$1,0)),"-")</f>
        <v>高齢者人口千人当たり団体数_訪問理美容サービス_【2022】</v>
      </c>
      <c r="T241" s="1124" t="str">
        <f t="shared" si="19"/>
        <v>238　高齢者人口千人当たり団体数_訪問理美容サービス_【2022】</v>
      </c>
      <c r="AG241" s="1117" t="str">
        <f t="shared" si="21"/>
        <v/>
      </c>
      <c r="AP241" s="1117" t="str">
        <f t="shared" si="20"/>
        <v/>
      </c>
      <c r="AS241" s="1117" t="s">
        <v>81</v>
      </c>
    </row>
    <row r="242" spans="18:45" x14ac:dyDescent="0.2">
      <c r="R242" s="1123">
        <v>239</v>
      </c>
      <c r="S242" s="1124" t="str">
        <f>IFERROR(INDEX('R4_raw'!$F$1:$BNW$115,115,MATCH(R242,'R4_raw'!$F$1:$BNW$1,0)),"-")</f>
        <v>高齢者人口千人当たり団体数_ゴミ出し支援_【2022】</v>
      </c>
      <c r="T242" s="1124" t="str">
        <f t="shared" si="19"/>
        <v>239　高齢者人口千人当たり団体数_ゴミ出し支援_【2022】</v>
      </c>
      <c r="AG242" s="1117" t="str">
        <f t="shared" si="21"/>
        <v/>
      </c>
      <c r="AP242" s="1117" t="str">
        <f t="shared" si="20"/>
        <v/>
      </c>
      <c r="AS242" s="1117" t="s">
        <v>81</v>
      </c>
    </row>
    <row r="243" spans="18:45" ht="25" x14ac:dyDescent="0.2">
      <c r="R243" s="1123">
        <v>240</v>
      </c>
      <c r="S243" s="1124" t="str">
        <f>IFERROR(INDEX('R4_raw'!$F$1:$BNW$115,115,MATCH(R243,'R4_raw'!$F$1:$BNW$1,0)),"-")</f>
        <v>高齢者人口千人当たり団体数_日常的な生活援助サービス_【2022】</v>
      </c>
      <c r="T243" s="1124" t="str">
        <f t="shared" si="19"/>
        <v>240　高齢者人口千人当たり団体数_日常的な生活援助サービス_【2022】</v>
      </c>
      <c r="AG243" s="1117" t="str">
        <f t="shared" si="21"/>
        <v/>
      </c>
      <c r="AP243" s="1117" t="str">
        <f t="shared" si="20"/>
        <v/>
      </c>
      <c r="AS243" s="1117" t="s">
        <v>81</v>
      </c>
    </row>
    <row r="244" spans="18:45" x14ac:dyDescent="0.2">
      <c r="R244" s="1123">
        <v>241</v>
      </c>
      <c r="S244" s="1124" t="str">
        <f>IFERROR(INDEX('R4_raw'!$F$1:$BNW$115,115,MATCH(R244,'R4_raw'!$F$1:$BNW$1,0)),"-")</f>
        <v>高齢者人口千人当たり団体数_移送支援_【2022】</v>
      </c>
      <c r="T244" s="1124" t="str">
        <f t="shared" si="19"/>
        <v>241　高齢者人口千人当たり団体数_移送支援_【2022】</v>
      </c>
      <c r="AG244" s="1117" t="str">
        <f t="shared" si="21"/>
        <v/>
      </c>
      <c r="AP244" s="1117" t="str">
        <f t="shared" si="20"/>
        <v/>
      </c>
      <c r="AS244" s="1117" t="s">
        <v>81</v>
      </c>
    </row>
    <row r="245" spans="18:45" ht="25" x14ac:dyDescent="0.2">
      <c r="R245" s="1123">
        <v>242</v>
      </c>
      <c r="S245" s="1124" t="str">
        <f>IFERROR(INDEX('R4_raw'!$F$1:$BNW$115,115,MATCH(R245,'R4_raw'!$F$1:$BNW$1,0)),"-")</f>
        <v>高齢者人口千人当たり団体数_訪問介護事業所による生活援助_【2022】</v>
      </c>
      <c r="T245" s="1124" t="str">
        <f t="shared" si="19"/>
        <v>242　高齢者人口千人当たり団体数_訪問介護事業所による生活援助_【2022】</v>
      </c>
      <c r="AG245" s="1117" t="str">
        <f t="shared" si="21"/>
        <v/>
      </c>
      <c r="AP245" s="1117" t="str">
        <f t="shared" si="20"/>
        <v/>
      </c>
      <c r="AS245" s="1117" t="s">
        <v>81</v>
      </c>
    </row>
    <row r="246" spans="18:45" ht="25" x14ac:dyDescent="0.2">
      <c r="R246" s="1123">
        <v>243</v>
      </c>
      <c r="S246" s="1124" t="str">
        <f>IFERROR(INDEX('R4_raw'!$F$1:$BNW$115,115,MATCH(R246,'R4_raw'!$F$1:$BNW$1,0)),"-")</f>
        <v>高齢者人口千人当たり団体数_NPO_民間事業者による掃除・洗濯等の生活支援サービス_【2022】</v>
      </c>
      <c r="T246" s="1124" t="str">
        <f t="shared" si="19"/>
        <v>243　高齢者人口千人当たり団体数_NPO_民間事業者による掃除・洗濯等の生活支援サービス_【2022】</v>
      </c>
      <c r="AG246" s="1117" t="str">
        <f t="shared" si="21"/>
        <v/>
      </c>
      <c r="AP246" s="1117" t="str">
        <f t="shared" si="20"/>
        <v/>
      </c>
      <c r="AS246" s="1117" t="s">
        <v>81</v>
      </c>
    </row>
    <row r="247" spans="18:45" ht="25" x14ac:dyDescent="0.2">
      <c r="R247" s="1123">
        <v>244</v>
      </c>
      <c r="S247" s="1124" t="str">
        <f>IFERROR(INDEX('R4_raw'!$F$1:$BNW$115,115,MATCH(R247,'R4_raw'!$F$1:$BNW$1,0)),"-")</f>
        <v>高齢者人口千人当たり団体数_住民ボランティア団体によるゴミ出し等の生活支援サービス_【2022】</v>
      </c>
      <c r="T247" s="1124" t="str">
        <f t="shared" si="19"/>
        <v>244　高齢者人口千人当たり団体数_住民ボランティア団体によるゴミ出し等の生活支援サービス_【2022】</v>
      </c>
      <c r="AG247" s="1117" t="str">
        <f t="shared" si="21"/>
        <v/>
      </c>
      <c r="AP247" s="1117" t="str">
        <f t="shared" si="20"/>
        <v/>
      </c>
      <c r="AS247" s="1117" t="s">
        <v>81</v>
      </c>
    </row>
    <row r="248" spans="18:45" ht="25" x14ac:dyDescent="0.2">
      <c r="R248" s="1123">
        <v>245</v>
      </c>
      <c r="S248" s="1124" t="str">
        <f>IFERROR(INDEX('R4_raw'!$F$1:$BNW$115,115,MATCH(R248,'R4_raw'!$F$1:$BNW$1,0)),"-")</f>
        <v>高齢者人口千人当たり_市町村の働きかけや支援によって_提供が始まった生活支援サービスの数_【2022】</v>
      </c>
      <c r="T248" s="1124" t="str">
        <f t="shared" si="19"/>
        <v>245　高齢者人口千人当たり_市町村の働きかけや支援によって_提供が始まった生活支援サービスの数_【2022】</v>
      </c>
      <c r="AG248" s="1117" t="str">
        <f t="shared" si="21"/>
        <v/>
      </c>
      <c r="AP248" s="1117" t="str">
        <f t="shared" si="20"/>
        <v/>
      </c>
      <c r="AS248" s="1117" t="s">
        <v>81</v>
      </c>
    </row>
    <row r="249" spans="18:45" ht="25" x14ac:dyDescent="0.2">
      <c r="R249" s="1123">
        <v>246</v>
      </c>
      <c r="S249" s="1124" t="str">
        <f>IFERROR(INDEX('R4_raw'!$F$1:$BNW$115,115,MATCH(R249,'R4_raw'!$F$1:$BNW$1,0)),"-")</f>
        <v>生活支援サービス増加のための働きかけの状況_合計得点_【2022】</v>
      </c>
      <c r="T249" s="1124" t="str">
        <f t="shared" si="19"/>
        <v>246　生活支援サービス増加のための働きかけの状況_合計得点_【2022】</v>
      </c>
      <c r="AG249" s="1117" t="str">
        <f t="shared" si="21"/>
        <v/>
      </c>
      <c r="AP249" s="1117" t="str">
        <f t="shared" si="20"/>
        <v/>
      </c>
      <c r="AS249" s="1117" t="s">
        <v>81</v>
      </c>
    </row>
    <row r="250" spans="18:45" ht="25" x14ac:dyDescent="0.2">
      <c r="R250" s="1123">
        <v>247</v>
      </c>
      <c r="S250" s="1124" t="str">
        <f>IFERROR(INDEX('R4_raw'!$F$1:$BNW$115,115,MATCH(R250,'R4_raw'!$F$1:$BNW$1,0)),"-")</f>
        <v>高齢者の移動に関する支援の実施状況_合計得点【2022】</v>
      </c>
      <c r="T250" s="1124" t="str">
        <f t="shared" si="19"/>
        <v>247　高齢者の移動に関する支援の実施状況_合計得点【2022】</v>
      </c>
      <c r="AG250" s="1117" t="str">
        <f t="shared" si="21"/>
        <v/>
      </c>
      <c r="AP250" s="1117" t="str">
        <f t="shared" si="20"/>
        <v/>
      </c>
      <c r="AS250" s="1117" t="s">
        <v>81</v>
      </c>
    </row>
    <row r="251" spans="18:45" ht="25" x14ac:dyDescent="0.2">
      <c r="R251" s="1123">
        <v>248</v>
      </c>
      <c r="S251" s="1124" t="str">
        <f>IFERROR(INDEX('R4_raw'!$F$1:$BNW$115,115,MATCH(R251,'R4_raw'!$F$1:$BNW$1,0)),"-")</f>
        <v>生活支援コーディネーターに対して市町村としての支援の実施状況_合計得点【2022】</v>
      </c>
      <c r="T251" s="1124" t="str">
        <f t="shared" si="19"/>
        <v>248　生活支援コーディネーターに対して市町村としての支援の実施状況_合計得点【2022】</v>
      </c>
      <c r="AG251" s="1117" t="str">
        <f t="shared" si="21"/>
        <v/>
      </c>
      <c r="AP251" s="1117" t="str">
        <f t="shared" si="20"/>
        <v/>
      </c>
      <c r="AS251" s="1117" t="s">
        <v>81</v>
      </c>
    </row>
    <row r="252" spans="18:45" x14ac:dyDescent="0.2">
      <c r="R252" s="1123">
        <v>249</v>
      </c>
      <c r="S252" s="1124" t="str">
        <f>IFERROR(INDEX('R4_raw'!$F$1:$BNW$115,115,MATCH(R252,'R4_raw'!$F$1:$BNW$1,0)),"-")</f>
        <v>総人口に占めるメイトとサポーターメイトの割合_【2022】</v>
      </c>
      <c r="T252" s="1124" t="str">
        <f t="shared" si="19"/>
        <v>249　総人口に占めるメイトとサポーターメイトの割合_【2022】</v>
      </c>
      <c r="AG252" s="1117" t="str">
        <f t="shared" si="21"/>
        <v/>
      </c>
      <c r="AP252" s="1117" t="str">
        <f t="shared" si="20"/>
        <v/>
      </c>
      <c r="AS252" s="1117" t="s">
        <v>81</v>
      </c>
    </row>
    <row r="253" spans="18:45" x14ac:dyDescent="0.2">
      <c r="R253" s="1123">
        <v>250</v>
      </c>
      <c r="S253" s="1124" t="str">
        <f>IFERROR(INDEX('R4_raw'!$F$1:$BNW$115,115,MATCH(R253,'R4_raw'!$F$1:$BNW$1,0)),"-")</f>
        <v>メイト+サポーター1人当たり担当高齢者人口【2022】</v>
      </c>
      <c r="T253" s="1124" t="str">
        <f t="shared" si="19"/>
        <v>250　メイト+サポーター1人当たり担当高齢者人口【2022】</v>
      </c>
      <c r="AG253" s="1117" t="str">
        <f t="shared" si="21"/>
        <v/>
      </c>
      <c r="AP253" s="1117" t="str">
        <f t="shared" si="20"/>
        <v/>
      </c>
      <c r="AS253" s="1117" t="s">
        <v>81</v>
      </c>
    </row>
    <row r="254" spans="18:45" ht="25" x14ac:dyDescent="0.2">
      <c r="R254" s="1123">
        <v>251</v>
      </c>
      <c r="S254" s="1124" t="str">
        <f>IFERROR(INDEX('R4_raw'!$F$1:$BNW$115,115,MATCH(R254,'R4_raw'!$F$1:$BNW$1,0)),"-")</f>
        <v>総人口10,000人当たりの認知症サポーター養成講座開催回数【2022】</v>
      </c>
      <c r="T254" s="1124" t="str">
        <f t="shared" si="19"/>
        <v>251　総人口10,000人当たりの認知症サポーター養成講座開催回数【2022】</v>
      </c>
      <c r="AG254" s="1117" t="str">
        <f t="shared" si="21"/>
        <v/>
      </c>
      <c r="AP254" s="1117" t="str">
        <f t="shared" si="20"/>
        <v/>
      </c>
      <c r="AS254" s="1117" t="s">
        <v>81</v>
      </c>
    </row>
    <row r="255" spans="18:45" ht="25" x14ac:dyDescent="0.2">
      <c r="R255" s="1123">
        <v>252</v>
      </c>
      <c r="S255" s="1124" t="str">
        <f>IFERROR(INDEX('R4_raw'!$F$1:$BNW$115,115,MATCH(R255,'R4_raw'!$F$1:$BNW$1,0)),"-")</f>
        <v>高齢者1000人あたり認知症初期集中支援チーム対応件数【2022】</v>
      </c>
      <c r="T255" s="1124" t="str">
        <f t="shared" si="19"/>
        <v>252　高齢者1000人あたり認知症初期集中支援チーム対応件数【2022】</v>
      </c>
      <c r="AG255" s="1117" t="str">
        <f t="shared" si="21"/>
        <v/>
      </c>
      <c r="AP255" s="1117" t="str">
        <f t="shared" si="20"/>
        <v/>
      </c>
      <c r="AS255" s="1117" t="s">
        <v>81</v>
      </c>
    </row>
    <row r="256" spans="18:45" x14ac:dyDescent="0.2">
      <c r="R256" s="1123">
        <v>253</v>
      </c>
      <c r="S256" s="1124" t="str">
        <f>IFERROR(INDEX('R4_raw'!$F$1:$BNW$115,115,MATCH(R256,'R4_raw'!$F$1:$BNW$1,0)),"-")</f>
        <v>高齢者1000人あたり認知症サポート医数【2022】</v>
      </c>
      <c r="T256" s="1124" t="str">
        <f t="shared" si="19"/>
        <v>253　高齢者1000人あたり認知症サポート医数【2022】</v>
      </c>
      <c r="AG256" s="1117" t="str">
        <f t="shared" si="21"/>
        <v/>
      </c>
      <c r="AP256" s="1117" t="str">
        <f t="shared" si="20"/>
        <v/>
      </c>
      <c r="AS256" s="1117" t="s">
        <v>81</v>
      </c>
    </row>
    <row r="257" spans="18:45" ht="25" x14ac:dyDescent="0.2">
      <c r="R257" s="1123">
        <v>254</v>
      </c>
      <c r="S257" s="1124" t="str">
        <f>IFERROR(INDEX('R4_raw'!$F$1:$BNW$115,115,MATCH(R257,'R4_raw'!$F$1:$BNW$1,0)),"-")</f>
        <v>高齢者1000人あたり認知症地域支援推進員数【2022】</v>
      </c>
      <c r="T257" s="1124" t="str">
        <f t="shared" si="19"/>
        <v>254　高齢者1000人あたり認知症地域支援推進員数【2022】</v>
      </c>
      <c r="AG257" s="1117" t="str">
        <f t="shared" si="21"/>
        <v/>
      </c>
      <c r="AP257" s="1117" t="str">
        <f t="shared" si="20"/>
        <v/>
      </c>
      <c r="AS257" s="1117" t="s">
        <v>81</v>
      </c>
    </row>
    <row r="258" spans="18:45" x14ac:dyDescent="0.2">
      <c r="R258" s="1123">
        <v>255</v>
      </c>
      <c r="S258" s="1124" t="str">
        <f>IFERROR(INDEX('R4_raw'!$F$1:$BNW$115,115,MATCH(R258,'R4_raw'!$F$1:$BNW$1,0)),"-")</f>
        <v>高齢者1000人あたり認知症カフェ箇所数【2022】</v>
      </c>
      <c r="T258" s="1124" t="str">
        <f t="shared" si="19"/>
        <v>255　高齢者1000人あたり認知症カフェ箇所数【2022】</v>
      </c>
      <c r="AG258" s="1117" t="str">
        <f t="shared" si="21"/>
        <v/>
      </c>
      <c r="AP258" s="1117" t="str">
        <f t="shared" si="20"/>
        <v/>
      </c>
      <c r="AS258" s="1117" t="s">
        <v>81</v>
      </c>
    </row>
    <row r="259" spans="18:45" ht="25" x14ac:dyDescent="0.2">
      <c r="R259" s="1123">
        <v>256</v>
      </c>
      <c r="S259" s="1124" t="str">
        <f>IFERROR(INDEX('R4_raw'!$F$1:$BNW$115,115,MATCH(R259,'R4_raw'!$F$1:$BNW$1,0)),"-")</f>
        <v>認知症サポーターを活用した地域支援体制の構築及び社会参加支援の実施状況_合計得点【2022】</v>
      </c>
      <c r="T259" s="1124" t="str">
        <f t="shared" si="19"/>
        <v>256　認知症サポーターを活用した地域支援体制の構築及び社会参加支援の実施状況_合計得点【2022】</v>
      </c>
      <c r="AG259" s="1117" t="str">
        <f t="shared" si="21"/>
        <v/>
      </c>
      <c r="AP259" s="1117" t="str">
        <f t="shared" si="20"/>
        <v/>
      </c>
      <c r="AS259" s="1117" t="s">
        <v>81</v>
      </c>
    </row>
    <row r="260" spans="18:45" ht="37.5" x14ac:dyDescent="0.2">
      <c r="R260" s="1123">
        <v>257</v>
      </c>
      <c r="S260" s="1124" t="str">
        <f>IFERROR(INDEX('R4_raw'!$F$1:$BNW$115,115,MATCH(R260,'R4_raw'!$F$1:$BNW$1,0)),"-")</f>
        <v>地域における認知症高齢者支援の取組や認知症の理解促進に向けた普及啓発活動の実施状況_合計得点【2022】</v>
      </c>
      <c r="T260" s="1124" t="str">
        <f t="shared" ref="T260:T323" si="22">IF(S260="-","-",R260&amp;"　"&amp;S260)</f>
        <v>257　地域における認知症高齢者支援の取組や認知症の理解促進に向けた普及啓発活動の実施状況_合計得点【2022】</v>
      </c>
      <c r="AG260" s="1117" t="str">
        <f t="shared" si="21"/>
        <v/>
      </c>
      <c r="AP260" s="1117" t="str">
        <f t="shared" si="20"/>
        <v/>
      </c>
      <c r="AS260" s="1117" t="s">
        <v>81</v>
      </c>
    </row>
    <row r="261" spans="18:45" ht="25" x14ac:dyDescent="0.2">
      <c r="R261" s="1123">
        <v>258</v>
      </c>
      <c r="S261" s="1124" t="str">
        <f>IFERROR(INDEX('R4_raw'!$F$1:$BNW$115,115,MATCH(R261,'R4_raw'!$F$1:$BNW$1,0)),"-")</f>
        <v>生活支援コーディネーター_年間従事時間_高齢者人口100人当たり_専従_【2021】</v>
      </c>
      <c r="T261" s="1124" t="str">
        <f t="shared" si="22"/>
        <v>258　生活支援コーディネーター_年間従事時間_高齢者人口100人当たり_専従_【2021】</v>
      </c>
      <c r="AG261" s="1117" t="str">
        <f t="shared" si="21"/>
        <v/>
      </c>
      <c r="AP261" s="1117" t="str">
        <f t="shared" si="20"/>
        <v/>
      </c>
      <c r="AS261" s="1117" t="s">
        <v>81</v>
      </c>
    </row>
    <row r="262" spans="18:45" ht="25" x14ac:dyDescent="0.2">
      <c r="R262" s="1123">
        <v>259</v>
      </c>
      <c r="S262" s="1124" t="str">
        <f>IFERROR(INDEX('R4_raw'!$F$1:$BNW$115,115,MATCH(R262,'R4_raw'!$F$1:$BNW$1,0)),"-")</f>
        <v>生活支援コーディネーター_年間従事時間_高齢者人口100人当たり_兼務_【2021】</v>
      </c>
      <c r="T262" s="1124" t="str">
        <f t="shared" si="22"/>
        <v>259　生活支援コーディネーター_年間従事時間_高齢者人口100人当たり_兼務_【2021】</v>
      </c>
      <c r="AG262" s="1117" t="str">
        <f t="shared" si="21"/>
        <v/>
      </c>
      <c r="AP262" s="1117" t="str">
        <f t="shared" si="20"/>
        <v/>
      </c>
      <c r="AS262" s="1117" t="s">
        <v>81</v>
      </c>
    </row>
    <row r="263" spans="18:45" ht="37.5" x14ac:dyDescent="0.2">
      <c r="R263" s="1123">
        <v>260</v>
      </c>
      <c r="S263" s="1124" t="str">
        <f>IFERROR(INDEX('R4_raw'!$F$1:$BNW$115,115,MATCH(R263,'R4_raw'!$F$1:$BNW$1,0)),"-")</f>
        <v>生活支援コーディネーター_生活コーディネーターの年間従事時間_高齢者人口100人当たり_専務・兼務の計_【2021】</v>
      </c>
      <c r="T263" s="1124" t="str">
        <f t="shared" si="22"/>
        <v>260　生活支援コーディネーター_生活コーディネーターの年間従事時間_高齢者人口100人当たり_専務・兼務の計_【2021】</v>
      </c>
      <c r="AG263" s="1117" t="str">
        <f t="shared" si="21"/>
        <v/>
      </c>
      <c r="AP263" s="1117" t="str">
        <f t="shared" si="20"/>
        <v/>
      </c>
      <c r="AS263" s="1117" t="s">
        <v>81</v>
      </c>
    </row>
    <row r="264" spans="18:45" ht="25" x14ac:dyDescent="0.2">
      <c r="R264" s="1123">
        <v>261</v>
      </c>
      <c r="S264" s="1124" t="str">
        <f>IFERROR(INDEX('R4_raw'!$F$1:$BNW$115,115,MATCH(R264,'R4_raw'!$F$1:$BNW$1,0)),"-")</f>
        <v>在宅での要介護認定者に占める特養入所希望者【2022】</v>
      </c>
      <c r="T264" s="1124" t="str">
        <f t="shared" si="22"/>
        <v>261　在宅での要介護認定者に占める特養入所希望者【2022】</v>
      </c>
      <c r="AG264" s="1117" t="str">
        <f t="shared" si="21"/>
        <v/>
      </c>
      <c r="AP264" s="1117" t="str">
        <f t="shared" si="20"/>
        <v/>
      </c>
      <c r="AS264" s="1117" t="s">
        <v>81</v>
      </c>
    </row>
    <row r="265" spans="18:45" ht="25" x14ac:dyDescent="0.2">
      <c r="R265" s="1123">
        <v>262</v>
      </c>
      <c r="S265" s="1124" t="str">
        <f>IFERROR(INDEX('R4_raw'!$F$1:$BNW$115,115,MATCH(R265,'R4_raw'!$F$1:$BNW$1,0)),"-")</f>
        <v>在宅生活から特養への申込者の平均要介護度_【2022】</v>
      </c>
      <c r="T265" s="1124" t="str">
        <f t="shared" si="22"/>
        <v>262　在宅生活から特養への申込者の平均要介護度_【2022】</v>
      </c>
      <c r="AG265" s="1117" t="str">
        <f t="shared" si="21"/>
        <v/>
      </c>
      <c r="AP265" s="1117" t="str">
        <f t="shared" si="20"/>
        <v/>
      </c>
      <c r="AS265" s="1117" t="s">
        <v>81</v>
      </c>
    </row>
    <row r="266" spans="18:45" x14ac:dyDescent="0.2">
      <c r="R266" s="1123">
        <v>263</v>
      </c>
      <c r="S266" s="1124" t="str">
        <f>IFERROR(INDEX('R4_raw'!$F$1:$BNW$115,115,MATCH(R266,'R4_raw'!$F$1:$BNW$1,0)),"-")</f>
        <v>在宅生活する要介護者の平均要介護度【2022】</v>
      </c>
      <c r="T266" s="1124" t="str">
        <f t="shared" si="22"/>
        <v>263　在宅生活する要介護者の平均要介護度【2022】</v>
      </c>
      <c r="AG266" s="1117" t="str">
        <f t="shared" si="21"/>
        <v/>
      </c>
      <c r="AP266" s="1117" t="str">
        <f t="shared" ref="AP266:AP310" si="23">IF(AN266=$O$3,AO266,"")</f>
        <v/>
      </c>
      <c r="AS266" s="1117" t="s">
        <v>81</v>
      </c>
    </row>
    <row r="267" spans="18:45" ht="25" x14ac:dyDescent="0.2">
      <c r="R267" s="1123">
        <v>264</v>
      </c>
      <c r="S267" s="1124" t="str">
        <f>IFERROR(INDEX('R4_raw'!$F$1:$BNW$115,115,MATCH(R267,'R4_raw'!$F$1:$BNW$1,0)),"-")</f>
        <v>元高齢者_施設入所を希望する理由が「住まいの構造」のみの割合_【2022】</v>
      </c>
      <c r="T267" s="1124" t="str">
        <f t="shared" si="22"/>
        <v>264　元高齢者_施設入所を希望する理由が「住まいの構造」のみの割合_【2022】</v>
      </c>
      <c r="AG267" s="1117" t="str">
        <f t="shared" si="21"/>
        <v/>
      </c>
      <c r="AP267" s="1117" t="str">
        <f t="shared" si="23"/>
        <v/>
      </c>
      <c r="AS267" s="1117" t="s">
        <v>81</v>
      </c>
    </row>
    <row r="268" spans="18:45" ht="25" x14ac:dyDescent="0.2">
      <c r="R268" s="1123">
        <v>265</v>
      </c>
      <c r="S268" s="1124" t="str">
        <f>IFERROR(INDEX('R4_raw'!$F$1:$BNW$115,115,MATCH(R268,'R4_raw'!$F$1:$BNW$1,0)),"-")</f>
        <v>居宅要支援者施設入所を希望する理由が「住まいの構造」のみの割合_【2022】</v>
      </c>
      <c r="T268" s="1124" t="str">
        <f t="shared" si="22"/>
        <v>265　居宅要支援者施設入所を希望する理由が「住まいの構造」のみの割合_【2022】</v>
      </c>
      <c r="AG268" s="1117" t="str">
        <f t="shared" si="21"/>
        <v/>
      </c>
      <c r="AP268" s="1117" t="str">
        <f t="shared" si="23"/>
        <v/>
      </c>
      <c r="AS268" s="1117" t="s">
        <v>81</v>
      </c>
    </row>
    <row r="269" spans="18:45" ht="25" x14ac:dyDescent="0.2">
      <c r="R269" s="1123">
        <v>266</v>
      </c>
      <c r="S269" s="1124" t="str">
        <f>IFERROR(INDEX('R4_raw'!$F$1:$BNW$115,115,MATCH(R269,'R4_raw'!$F$1:$BNW$1,0)),"-")</f>
        <v>介護老人福祉施設の新規入所者の入所申込から入所までが1年以上の割合_【2022】</v>
      </c>
      <c r="T269" s="1124" t="str">
        <f t="shared" si="22"/>
        <v>266　介護老人福祉施設の新規入所者の入所申込から入所までが1年以上の割合_【2022】</v>
      </c>
      <c r="AG269" s="1117" t="str">
        <f t="shared" si="21"/>
        <v/>
      </c>
      <c r="AP269" s="1117" t="str">
        <f t="shared" si="23"/>
        <v/>
      </c>
      <c r="AS269" s="1117" t="s">
        <v>81</v>
      </c>
    </row>
    <row r="270" spans="18:45" x14ac:dyDescent="0.2">
      <c r="R270" s="1123">
        <v>267</v>
      </c>
      <c r="S270" s="1124" t="str">
        <f>IFERROR(INDEX('R4_raw'!$F$1:$BNW$115,115,MATCH(R270,'R4_raw'!$F$1:$BNW$1,0)),"-")</f>
        <v>公営住宅のバリアフリー化率_県営住宅除く_【2022】</v>
      </c>
      <c r="T270" s="1124" t="str">
        <f t="shared" si="22"/>
        <v>267　公営住宅のバリアフリー化率_県営住宅除く_【2022】</v>
      </c>
      <c r="AG270" s="1117" t="str">
        <f t="shared" si="21"/>
        <v/>
      </c>
      <c r="AP270" s="1117" t="str">
        <f t="shared" si="23"/>
        <v/>
      </c>
      <c r="AS270" s="1117" t="s">
        <v>81</v>
      </c>
    </row>
    <row r="271" spans="18:45" ht="25" x14ac:dyDescent="0.2">
      <c r="R271" s="1123">
        <v>268</v>
      </c>
      <c r="S271" s="1124" t="str">
        <f>IFERROR(INDEX('R4_raw'!$F$1:$BNW$115,115,MATCH(R271,'R4_raw'!$F$1:$BNW$1,0)),"-")</f>
        <v>介護保険の住宅改修給付月額_第1号被保険者1人あたり_【2022】</v>
      </c>
      <c r="T271" s="1124" t="str">
        <f t="shared" si="22"/>
        <v>268　介護保険の住宅改修給付月額_第1号被保険者1人あたり_【2022】</v>
      </c>
      <c r="AG271" s="1117" t="str">
        <f t="shared" si="21"/>
        <v/>
      </c>
      <c r="AP271" s="1117" t="str">
        <f t="shared" si="23"/>
        <v/>
      </c>
      <c r="AS271" s="1117" t="s">
        <v>81</v>
      </c>
    </row>
    <row r="272" spans="18:45" x14ac:dyDescent="0.2">
      <c r="R272" s="1123">
        <v>269</v>
      </c>
      <c r="S272" s="1124" t="str">
        <f>IFERROR(INDEX('R4_raw'!$F$1:$BNW$115,115,MATCH(R272,'R4_raw'!$F$1:$BNW$1,0)),"-")</f>
        <v>高齢者世帯の自宅のバリアフリー化率_【2018】</v>
      </c>
      <c r="T272" s="1124" t="str">
        <f t="shared" si="22"/>
        <v>269　高齢者世帯の自宅のバリアフリー化率_【2018】</v>
      </c>
      <c r="AG272" s="1117" t="str">
        <f t="shared" si="21"/>
        <v/>
      </c>
      <c r="AP272" s="1117" t="str">
        <f t="shared" si="23"/>
        <v/>
      </c>
      <c r="AS272" s="1117" t="s">
        <v>81</v>
      </c>
    </row>
    <row r="273" spans="18:45" ht="25" x14ac:dyDescent="0.2">
      <c r="R273" s="1123">
        <v>270</v>
      </c>
      <c r="S273" s="1124" t="str">
        <f>IFERROR(INDEX('R4_raw'!$F$1:$BNW$115,115,MATCH(R273,'R4_raw'!$F$1:$BNW$1,0)),"-")</f>
        <v>_65歳以上の世帯員がいる住宅の_2014年以降における耐震改修率_【2018】</v>
      </c>
      <c r="T273" s="1124" t="str">
        <f t="shared" si="22"/>
        <v>270　_65歳以上の世帯員がいる住宅の_2014年以降における耐震改修率_【2018】</v>
      </c>
      <c r="AG273" s="1117" t="str">
        <f t="shared" si="21"/>
        <v/>
      </c>
      <c r="AP273" s="1117" t="str">
        <f t="shared" si="23"/>
        <v/>
      </c>
      <c r="AS273" s="1117" t="s">
        <v>81</v>
      </c>
    </row>
    <row r="274" spans="18:45" ht="25" x14ac:dyDescent="0.2">
      <c r="R274" s="1123">
        <v>271</v>
      </c>
      <c r="S274" s="1124" t="str">
        <f>IFERROR(INDEX('R4_raw'!$F$1:$BNW$115,115,MATCH(R274,'R4_raw'!$F$1:$BNW$1,0)),"-")</f>
        <v>福祉用具貸与や住宅改修の利用に関し_リハビリテーション専門職等が関与する仕組みの有無_合計得点【2022】</v>
      </c>
      <c r="T274" s="1124" t="str">
        <f t="shared" si="22"/>
        <v>271　福祉用具貸与や住宅改修の利用に関し_リハビリテーション専門職等が関与する仕組みの有無_合計得点【2022】</v>
      </c>
      <c r="AG274" s="1117" t="str">
        <f t="shared" si="21"/>
        <v/>
      </c>
      <c r="AP274" s="1117" t="str">
        <f t="shared" si="23"/>
        <v/>
      </c>
      <c r="AS274" s="1117" t="s">
        <v>81</v>
      </c>
    </row>
    <row r="275" spans="18:45" ht="25" x14ac:dyDescent="0.2">
      <c r="R275" s="1123">
        <v>272</v>
      </c>
      <c r="S275" s="1124" t="str">
        <f>IFERROR(INDEX('R4_raw'!$F$1:$BNW$115,115,MATCH(R275,'R4_raw'!$F$1:$BNW$1,0)),"-")</f>
        <v>まいさぽ新規相談件数に占める住宅支援事例割合_【2017】</v>
      </c>
      <c r="T275" s="1124" t="str">
        <f t="shared" si="22"/>
        <v>272　まいさぽ新規相談件数に占める住宅支援事例割合_【2017】</v>
      </c>
      <c r="AG275" s="1117" t="str">
        <f t="shared" si="21"/>
        <v/>
      </c>
      <c r="AP275" s="1117" t="str">
        <f t="shared" si="23"/>
        <v/>
      </c>
      <c r="AS275" s="1117" t="s">
        <v>81</v>
      </c>
    </row>
    <row r="276" spans="18:45" ht="25" x14ac:dyDescent="0.2">
      <c r="R276" s="1123">
        <v>273</v>
      </c>
      <c r="S276" s="1124" t="str">
        <f>IFERROR(INDEX('R4_raw'!$F$1:$BNW$115,115,MATCH(R276,'R4_raw'!$F$1:$BNW$1,0)),"-")</f>
        <v>入居保証契約件数_65歳以上高齢者人口千人あたり_【2022】</v>
      </c>
      <c r="T276" s="1124" t="str">
        <f t="shared" si="22"/>
        <v>273　入居保証契約件数_65歳以上高齢者人口千人あたり_【2022】</v>
      </c>
      <c r="AG276" s="1117" t="str">
        <f t="shared" si="21"/>
        <v/>
      </c>
      <c r="AP276" s="1117" t="str">
        <f t="shared" si="23"/>
        <v/>
      </c>
      <c r="AS276" s="1117" t="s">
        <v>81</v>
      </c>
    </row>
    <row r="277" spans="18:45" ht="25" x14ac:dyDescent="0.2">
      <c r="R277" s="1123">
        <v>274</v>
      </c>
      <c r="S277" s="1124" t="str">
        <f>IFERROR(INDEX('R4_raw'!$F$1:$BNW$115,115,MATCH(R277,'R4_raw'!$F$1:$BNW$1,0)),"-")</f>
        <v>有料老人ホームやサービス付き高齢者向け住宅において_必要な指導の実施状況_合計得点【2022】</v>
      </c>
      <c r="T277" s="1124" t="str">
        <f t="shared" si="22"/>
        <v>274　有料老人ホームやサービス付き高齢者向け住宅において_必要な指導の実施状況_合計得点【2022】</v>
      </c>
      <c r="AG277" s="1117" t="str">
        <f t="shared" si="21"/>
        <v/>
      </c>
      <c r="AP277" s="1117" t="str">
        <f t="shared" si="23"/>
        <v/>
      </c>
      <c r="AS277" s="1117" t="s">
        <v>81</v>
      </c>
    </row>
    <row r="278" spans="18:45" ht="25" x14ac:dyDescent="0.2">
      <c r="R278" s="1123">
        <v>275</v>
      </c>
      <c r="S278" s="1124" t="str">
        <f>IFERROR(INDEX('R4_raw'!$F$1:$BNW$115,115,MATCH(R278,'R4_raw'!$F$1:$BNW$1,0)),"-")</f>
        <v>介護老人福祉施設_【人口１０万対】サービス提供事業所数_【2021】</v>
      </c>
      <c r="T278" s="1124" t="str">
        <f t="shared" si="22"/>
        <v>275　介護老人福祉施設_【人口１０万対】サービス提供事業所数_【2021】</v>
      </c>
      <c r="AG278" s="1117" t="str">
        <f t="shared" si="21"/>
        <v/>
      </c>
      <c r="AP278" s="1117" t="str">
        <f t="shared" si="23"/>
        <v/>
      </c>
      <c r="AS278" s="1117" t="s">
        <v>81</v>
      </c>
    </row>
    <row r="279" spans="18:45" ht="25" x14ac:dyDescent="0.2">
      <c r="R279" s="1123">
        <v>276</v>
      </c>
      <c r="S279" s="1124" t="str">
        <f>IFERROR(INDEX('R4_raw'!$F$1:$BNW$115,115,MATCH(R279,'R4_raw'!$F$1:$BNW$1,0)),"-")</f>
        <v>介護老人保健施設_【人口１０万対】_【人口１０万対】サービス提供事業所数_【2021】</v>
      </c>
      <c r="T279" s="1124" t="str">
        <f t="shared" si="22"/>
        <v>276　介護老人保健施設_【人口１０万対】_【人口１０万対】サービス提供事業所数_【2021】</v>
      </c>
      <c r="AG279" s="1117" t="str">
        <f t="shared" ref="AG279:AG310" si="24">IF(ISERROR(AD279),AA279+3,"")</f>
        <v/>
      </c>
      <c r="AP279" s="1117" t="str">
        <f t="shared" si="23"/>
        <v/>
      </c>
      <c r="AS279" s="1117" t="s">
        <v>81</v>
      </c>
    </row>
    <row r="280" spans="18:45" ht="25" x14ac:dyDescent="0.2">
      <c r="R280" s="1123">
        <v>277</v>
      </c>
      <c r="S280" s="1124" t="str">
        <f>IFERROR(INDEX('R4_raw'!$F$1:$BNW$115,115,MATCH(R280,'R4_raw'!$F$1:$BNW$1,0)),"-")</f>
        <v>介護療養型医療施設_【人口１０万対】サービス提供事業所数_【2021】</v>
      </c>
      <c r="T280" s="1124" t="str">
        <f t="shared" si="22"/>
        <v>277　介護療養型医療施設_【人口１０万対】サービス提供事業所数_【2021】</v>
      </c>
      <c r="AG280" s="1117" t="str">
        <f t="shared" si="24"/>
        <v/>
      </c>
      <c r="AP280" s="1117" t="str">
        <f t="shared" si="23"/>
        <v/>
      </c>
      <c r="AS280" s="1117" t="s">
        <v>81</v>
      </c>
    </row>
    <row r="281" spans="18:45" ht="25" x14ac:dyDescent="0.2">
      <c r="R281" s="1123">
        <v>278</v>
      </c>
      <c r="S281" s="1124" t="str">
        <f>IFERROR(INDEX('R4_raw'!$F$1:$BNW$115,115,MATCH(R281,'R4_raw'!$F$1:$BNW$1,0)),"-")</f>
        <v>地域密着型介護老人福祉施設入所者生活介護_【人口１０万対】_【2021】</v>
      </c>
      <c r="T281" s="1124" t="str">
        <f t="shared" si="22"/>
        <v>278　地域密着型介護老人福祉施設入所者生活介護_【人口１０万対】_【2021】</v>
      </c>
      <c r="AG281" s="1117" t="str">
        <f t="shared" si="24"/>
        <v/>
      </c>
      <c r="AP281" s="1117" t="str">
        <f t="shared" si="23"/>
        <v/>
      </c>
      <c r="AS281" s="1117" t="s">
        <v>81</v>
      </c>
    </row>
    <row r="282" spans="18:45" ht="25" x14ac:dyDescent="0.2">
      <c r="R282" s="1123">
        <v>279</v>
      </c>
      <c r="S282" s="1124" t="str">
        <f>IFERROR(INDEX('R4_raw'!$F$1:$BNW$115,115,MATCH(R282,'R4_raw'!$F$1:$BNW$1,0)),"-")</f>
        <v>介護医療院_【人口１０万対】サービス提供事業所数_【2021】</v>
      </c>
      <c r="T282" s="1124" t="str">
        <f t="shared" si="22"/>
        <v>279　介護医療院_【人口１０万対】サービス提供事業所数_【2021】</v>
      </c>
      <c r="AG282" s="1117" t="str">
        <f t="shared" si="24"/>
        <v/>
      </c>
      <c r="AP282" s="1117" t="str">
        <f t="shared" si="23"/>
        <v/>
      </c>
      <c r="AS282" s="1117" t="s">
        <v>81</v>
      </c>
    </row>
    <row r="283" spans="18:45" ht="25" x14ac:dyDescent="0.2">
      <c r="R283" s="1123">
        <v>280</v>
      </c>
      <c r="S283" s="1124" t="str">
        <f>IFERROR(INDEX('R4_raw'!$F$1:$BNW$115,115,MATCH(R283,'R4_raw'!$F$1:$BNW$1,0)),"-")</f>
        <v>特定施設入居者生活介護_【人口１０万対】サービス提供事業所数_【2021】</v>
      </c>
      <c r="T283" s="1124" t="str">
        <f t="shared" si="22"/>
        <v>280　特定施設入居者生活介護_【人口１０万対】サービス提供事業所数_【2021】</v>
      </c>
      <c r="AG283" s="1117" t="str">
        <f t="shared" si="24"/>
        <v/>
      </c>
      <c r="AP283" s="1117" t="str">
        <f t="shared" si="23"/>
        <v/>
      </c>
      <c r="AS283" s="1117" t="s">
        <v>81</v>
      </c>
    </row>
    <row r="284" spans="18:45" ht="25" x14ac:dyDescent="0.2">
      <c r="R284" s="1123">
        <v>281</v>
      </c>
      <c r="S284" s="1124" t="str">
        <f>IFERROR(INDEX('R4_raw'!$F$1:$BNW$115,115,MATCH(R284,'R4_raw'!$F$1:$BNW$1,0)),"-")</f>
        <v>地域密着型特定施設入居者生活介護_【人口１０万対】サービス提供事業所数_【2021】</v>
      </c>
      <c r="T284" s="1124" t="str">
        <f t="shared" si="22"/>
        <v>281　地域密着型特定施設入居者生活介護_【人口１０万対】サービス提供事業所数_【2021】</v>
      </c>
      <c r="AG284" s="1117" t="str">
        <f t="shared" si="24"/>
        <v/>
      </c>
      <c r="AP284" s="1117" t="str">
        <f t="shared" si="23"/>
        <v/>
      </c>
      <c r="AS284" s="1117" t="s">
        <v>81</v>
      </c>
    </row>
    <row r="285" spans="18:45" ht="25" x14ac:dyDescent="0.2">
      <c r="R285" s="1123">
        <v>282</v>
      </c>
      <c r="S285" s="1124" t="str">
        <f>IFERROR(INDEX('R4_raw'!$F$1:$BNW$115,115,MATCH(R285,'R4_raw'!$F$1:$BNW$1,0)),"-")</f>
        <v>認知症対応型共同生活介護_【人口１０万対】サービス提供事業所数_【2021】</v>
      </c>
      <c r="T285" s="1124" t="str">
        <f t="shared" si="22"/>
        <v>282　認知症対応型共同生活介護_【人口１０万対】サービス提供事業所数_【2021】</v>
      </c>
      <c r="AG285" s="1117" t="str">
        <f t="shared" si="24"/>
        <v/>
      </c>
      <c r="AP285" s="1117" t="str">
        <f t="shared" si="23"/>
        <v/>
      </c>
      <c r="AS285" s="1117" t="s">
        <v>81</v>
      </c>
    </row>
    <row r="286" spans="18:45" ht="25" x14ac:dyDescent="0.2">
      <c r="R286" s="1123">
        <v>283</v>
      </c>
      <c r="S286" s="1124" t="str">
        <f>IFERROR(INDEX('R4_raw'!$F$1:$BNW$115,115,MATCH(R286,'R4_raw'!$F$1:$BNW$1,0)),"-")</f>
        <v>介護老人福祉施設_要支援・要介護者1人あたり定員_【2021】</v>
      </c>
      <c r="T286" s="1124" t="str">
        <f t="shared" si="22"/>
        <v>283　介護老人福祉施設_要支援・要介護者1人あたり定員_【2021】</v>
      </c>
      <c r="AG286" s="1117" t="str">
        <f t="shared" si="24"/>
        <v/>
      </c>
      <c r="AP286" s="1117" t="str">
        <f t="shared" si="23"/>
        <v/>
      </c>
      <c r="AS286" s="1117" t="s">
        <v>81</v>
      </c>
    </row>
    <row r="287" spans="18:45" ht="25" x14ac:dyDescent="0.2">
      <c r="R287" s="1123">
        <v>284</v>
      </c>
      <c r="S287" s="1124" t="str">
        <f>IFERROR(INDEX('R4_raw'!$F$1:$BNW$115,115,MATCH(R287,'R4_raw'!$F$1:$BNW$1,0)),"-")</f>
        <v>介護老人保健施設_要支援・要介護者1人あたり定員_【2021】</v>
      </c>
      <c r="T287" s="1124" t="str">
        <f t="shared" si="22"/>
        <v>284　介護老人保健施設_要支援・要介護者1人あたり定員_【2021】</v>
      </c>
      <c r="AG287" s="1117" t="str">
        <f t="shared" si="24"/>
        <v/>
      </c>
      <c r="AP287" s="1117" t="str">
        <f t="shared" si="23"/>
        <v/>
      </c>
      <c r="AS287" s="1117" t="s">
        <v>81</v>
      </c>
    </row>
    <row r="288" spans="18:45" ht="25" x14ac:dyDescent="0.2">
      <c r="R288" s="1123">
        <v>285</v>
      </c>
      <c r="S288" s="1124" t="str">
        <f>IFERROR(INDEX('R4_raw'!$F$1:$BNW$115,115,MATCH(R288,'R4_raw'!$F$1:$BNW$1,0)),"-")</f>
        <v>介護療養型医療施設_要支援・要介護者1人あたり定員_【2021】</v>
      </c>
      <c r="T288" s="1124" t="str">
        <f t="shared" si="22"/>
        <v>285　介護療養型医療施設_要支援・要介護者1人あたり定員_【2021】</v>
      </c>
      <c r="AG288" s="1117" t="str">
        <f t="shared" si="24"/>
        <v/>
      </c>
      <c r="AP288" s="1117" t="str">
        <f t="shared" si="23"/>
        <v/>
      </c>
      <c r="AS288" s="1117" t="s">
        <v>81</v>
      </c>
    </row>
    <row r="289" spans="18:45" ht="25" x14ac:dyDescent="0.2">
      <c r="R289" s="1123">
        <v>286</v>
      </c>
      <c r="S289" s="1124" t="str">
        <f>IFERROR(INDEX('R4_raw'!$F$1:$BNW$115,115,MATCH(R289,'R4_raw'!$F$1:$BNW$1,0)),"-")</f>
        <v>地域密着型介護老人福祉施設入所者生活介護_要支援・要介護者1人あたり定員_【2021】</v>
      </c>
      <c r="T289" s="1124" t="str">
        <f t="shared" si="22"/>
        <v>286　地域密着型介護老人福祉施設入所者生活介護_要支援・要介護者1人あたり定員_【2021】</v>
      </c>
      <c r="AG289" s="1117" t="str">
        <f t="shared" si="24"/>
        <v/>
      </c>
      <c r="AP289" s="1117" t="str">
        <f t="shared" si="23"/>
        <v/>
      </c>
      <c r="AS289" s="1117" t="s">
        <v>81</v>
      </c>
    </row>
    <row r="290" spans="18:45" ht="25" x14ac:dyDescent="0.2">
      <c r="R290" s="1123">
        <v>287</v>
      </c>
      <c r="S290" s="1124" t="str">
        <f>IFERROR(INDEX('R4_raw'!$F$1:$BNW$115,115,MATCH(R290,'R4_raw'!$F$1:$BNW$1,0)),"-")</f>
        <v>施設サービス_要支援・要介護者1人あたり定員_【2021】</v>
      </c>
      <c r="T290" s="1124" t="str">
        <f t="shared" si="22"/>
        <v>287　施設サービス_要支援・要介護者1人あたり定員_【2021】</v>
      </c>
      <c r="AG290" s="1117" t="str">
        <f t="shared" si="24"/>
        <v/>
      </c>
      <c r="AP290" s="1117" t="str">
        <f t="shared" si="23"/>
        <v/>
      </c>
      <c r="AS290" s="1117" t="s">
        <v>81</v>
      </c>
    </row>
    <row r="291" spans="18:45" ht="25" x14ac:dyDescent="0.2">
      <c r="R291" s="1123">
        <v>288</v>
      </c>
      <c r="S291" s="1124" t="str">
        <f>IFERROR(INDEX('R4_raw'!$F$1:$BNW$115,115,MATCH(R291,'R4_raw'!$F$1:$BNW$1,0)),"-")</f>
        <v>特定施設入居者生活介護_要支援・要介護者1人あたり定員_【2021】</v>
      </c>
      <c r="T291" s="1124" t="str">
        <f t="shared" si="22"/>
        <v>288　特定施設入居者生活介護_要支援・要介護者1人あたり定員_【2021】</v>
      </c>
      <c r="AG291" s="1117" t="str">
        <f t="shared" si="24"/>
        <v/>
      </c>
      <c r="AP291" s="1117" t="str">
        <f t="shared" si="23"/>
        <v/>
      </c>
      <c r="AS291" s="1117" t="s">
        <v>81</v>
      </c>
    </row>
    <row r="292" spans="18:45" ht="25" x14ac:dyDescent="0.2">
      <c r="R292" s="1123">
        <v>289</v>
      </c>
      <c r="S292" s="1124" t="str">
        <f>IFERROR(INDEX('R4_raw'!$F$1:$BNW$115,115,MATCH(R292,'R4_raw'!$F$1:$BNW$1,0)),"-")</f>
        <v>認知症対応型共同生活介護_要支援・要介護者1人あたり定員_【2021】</v>
      </c>
      <c r="T292" s="1124" t="str">
        <f t="shared" si="22"/>
        <v>289　認知症対応型共同生活介護_要支援・要介護者1人あたり定員_【2021】</v>
      </c>
      <c r="AG292" s="1117" t="str">
        <f t="shared" si="24"/>
        <v/>
      </c>
      <c r="AP292" s="1117" t="str">
        <f t="shared" si="23"/>
        <v/>
      </c>
      <c r="AS292" s="1117" t="s">
        <v>81</v>
      </c>
    </row>
    <row r="293" spans="18:45" ht="25" x14ac:dyDescent="0.2">
      <c r="R293" s="1123">
        <v>290</v>
      </c>
      <c r="S293" s="1124" t="str">
        <f>IFERROR(INDEX('R4_raw'!$F$1:$BNW$115,115,MATCH(R293,'R4_raw'!$F$1:$BNW$1,0)),"-")</f>
        <v>地域密着型特定居住系入居者生活介護_要支援・要介護者1人あたり定員_【2021】</v>
      </c>
      <c r="T293" s="1124" t="str">
        <f t="shared" si="22"/>
        <v>290　地域密着型特定居住系入居者生活介護_要支援・要介護者1人あたり定員_【2021】</v>
      </c>
      <c r="AG293" s="1117" t="str">
        <f t="shared" si="24"/>
        <v/>
      </c>
      <c r="AP293" s="1117" t="str">
        <f t="shared" si="23"/>
        <v/>
      </c>
      <c r="AS293" s="1117" t="s">
        <v>81</v>
      </c>
    </row>
    <row r="294" spans="18:45" ht="25" x14ac:dyDescent="0.2">
      <c r="R294" s="1123">
        <v>291</v>
      </c>
      <c r="S294" s="1124" t="str">
        <f>IFERROR(INDEX('R4_raw'!$F$1:$BNW$115,115,MATCH(R294,'R4_raw'!$F$1:$BNW$1,0)),"-")</f>
        <v>居住系サービス_要支援・要介護者1人あたり定員_【2021】</v>
      </c>
      <c r="T294" s="1124" t="str">
        <f t="shared" si="22"/>
        <v>291　居住系サービス_要支援・要介護者1人あたり定員_【2021】</v>
      </c>
      <c r="AG294" s="1117" t="str">
        <f t="shared" si="24"/>
        <v/>
      </c>
      <c r="AP294" s="1117" t="str">
        <f t="shared" si="23"/>
        <v/>
      </c>
      <c r="AS294" s="1117" t="s">
        <v>81</v>
      </c>
    </row>
    <row r="295" spans="18:45" ht="25" x14ac:dyDescent="0.2">
      <c r="R295" s="1123">
        <v>292</v>
      </c>
      <c r="S295" s="1124" t="str">
        <f>IFERROR(INDEX('R4_raw'!$F$1:$BNW$115,115,MATCH(R295,'R4_raw'!$F$1:$BNW$1,0)),"-")</f>
        <v>居宅要支援者利用している介護保険サービスの満足度の割合_【2022】</v>
      </c>
      <c r="T295" s="1124" t="str">
        <f t="shared" si="22"/>
        <v>292　居宅要支援者利用している介護保険サービスの満足度の割合_【2022】</v>
      </c>
      <c r="AG295" s="1117" t="str">
        <f t="shared" si="24"/>
        <v/>
      </c>
      <c r="AP295" s="1117" t="str">
        <f t="shared" si="23"/>
        <v/>
      </c>
      <c r="AS295" s="1117" t="s">
        <v>81</v>
      </c>
    </row>
    <row r="296" spans="18:45" ht="25" x14ac:dyDescent="0.2">
      <c r="R296" s="1123">
        <v>293</v>
      </c>
      <c r="S296" s="1124" t="str">
        <f>IFERROR(INDEX('R4_raw'!$F$1:$BNW$115,115,MATCH(R296,'R4_raw'!$F$1:$BNW$1,0)),"-")</f>
        <v>居宅要支援者介護保険制度に対する評価する割合_【2022】</v>
      </c>
      <c r="T296" s="1124" t="str">
        <f t="shared" si="22"/>
        <v>293　居宅要支援者介護保険制度に対する評価する割合_【2022】</v>
      </c>
      <c r="AG296" s="1117" t="str">
        <f t="shared" si="24"/>
        <v/>
      </c>
      <c r="AP296" s="1117" t="str">
        <f t="shared" si="23"/>
        <v/>
      </c>
      <c r="AS296" s="1117" t="s">
        <v>81</v>
      </c>
    </row>
    <row r="297" spans="18:45" ht="25" x14ac:dyDescent="0.2">
      <c r="R297" s="1123">
        <v>294</v>
      </c>
      <c r="S297" s="1124" t="str">
        <f>IFERROR(INDEX('R4_raw'!$F$1:$BNW$115,115,MATCH(R297,'R4_raw'!$F$1:$BNW$1,0)),"-")</f>
        <v>自立支援、重度化防止等に資する施策の見直し状況_合計得点【2022】</v>
      </c>
      <c r="T297" s="1124" t="str">
        <f t="shared" si="22"/>
        <v>294　自立支援、重度化防止等に資する施策の見直し状況_合計得点【2022】</v>
      </c>
      <c r="AG297" s="1117" t="str">
        <f t="shared" si="24"/>
        <v/>
      </c>
      <c r="AP297" s="1117" t="str">
        <f t="shared" si="23"/>
        <v/>
      </c>
      <c r="AS297" s="1117" t="s">
        <v>81</v>
      </c>
    </row>
    <row r="298" spans="18:45" ht="25" x14ac:dyDescent="0.2">
      <c r="R298" s="1123">
        <v>295</v>
      </c>
      <c r="S298" s="1124" t="str">
        <f>IFERROR(INDEX('R4_raw'!$F$1:$BNW$115,115,MATCH(R298,'R4_raw'!$F$1:$BNW$1,0)),"-")</f>
        <v>介護支援専門員に対する保険者の基本方針の伝達状況_合計得点【2022】</v>
      </c>
      <c r="T298" s="1124" t="str">
        <f t="shared" si="22"/>
        <v>295　介護支援専門員に対する保険者の基本方針の伝達状況_合計得点【2022】</v>
      </c>
      <c r="AG298" s="1117" t="str">
        <f t="shared" si="24"/>
        <v/>
      </c>
      <c r="AP298" s="1117" t="str">
        <f t="shared" si="23"/>
        <v/>
      </c>
      <c r="AS298" s="1117" t="s">
        <v>81</v>
      </c>
    </row>
    <row r="299" spans="18:45" ht="25" x14ac:dyDescent="0.2">
      <c r="R299" s="1123">
        <v>296</v>
      </c>
      <c r="S299" s="1124" t="str">
        <f>IFERROR(INDEX('R4_raw'!$F$1:$BNW$115,115,MATCH(R299,'R4_raw'!$F$1:$BNW$1,0)),"-")</f>
        <v>自立支援・重度化防止に取り組む介護サービス事業所に対するインセンティブの付与_合計得点【2022】</v>
      </c>
      <c r="T299" s="1124" t="str">
        <f t="shared" si="22"/>
        <v>296　自立支援・重度化防止に取り組む介護サービス事業所に対するインセンティブの付与_合計得点【2022】</v>
      </c>
      <c r="AG299" s="1117" t="str">
        <f t="shared" si="24"/>
        <v/>
      </c>
      <c r="AP299" s="1117" t="str">
        <f t="shared" si="23"/>
        <v/>
      </c>
      <c r="AS299" s="1117" t="s">
        <v>81</v>
      </c>
    </row>
    <row r="300" spans="18:45" ht="25" x14ac:dyDescent="0.2">
      <c r="R300" s="1123">
        <v>297</v>
      </c>
      <c r="S300" s="1124" t="str">
        <f>IFERROR(INDEX('R4_raw'!$F$1:$BNW$115,115,MATCH(R300,'R4_raw'!$F$1:$BNW$1,0)),"-")</f>
        <v>当該地域の介護保険事業の特徴の把握状況_合計得点【2022】</v>
      </c>
      <c r="T300" s="1124" t="str">
        <f t="shared" si="22"/>
        <v>297　当該地域の介護保険事業の特徴の把握状況_合計得点【2022】</v>
      </c>
      <c r="AG300" s="1117" t="str">
        <f t="shared" si="24"/>
        <v/>
      </c>
      <c r="AP300" s="1117" t="str">
        <f t="shared" si="23"/>
        <v/>
      </c>
      <c r="AS300" s="1117" t="s">
        <v>81</v>
      </c>
    </row>
    <row r="301" spans="18:45" ht="25" x14ac:dyDescent="0.2">
      <c r="R301" s="1123">
        <v>298</v>
      </c>
      <c r="S301" s="1124" t="str">
        <f>IFERROR(INDEX('R4_raw'!$F$1:$BNW$115,115,MATCH(R301,'R4_raw'!$F$1:$BNW$1,0)),"-")</f>
        <v>当該地域と他地域を比較の上、介護給付の適正化の方策を策定・実施状況_合計得点【2022】</v>
      </c>
      <c r="T301" s="1124" t="str">
        <f t="shared" si="22"/>
        <v>298　当該地域と他地域を比較の上、介護給付の適正化の方策を策定・実施状況_合計得点【2022】</v>
      </c>
      <c r="AG301" s="1117" t="str">
        <f t="shared" si="24"/>
        <v/>
      </c>
      <c r="AP301" s="1117" t="str">
        <f t="shared" si="23"/>
        <v/>
      </c>
      <c r="AS301" s="1117" t="s">
        <v>81</v>
      </c>
    </row>
    <row r="302" spans="18:45" ht="25" x14ac:dyDescent="0.2">
      <c r="R302" s="1123">
        <v>299</v>
      </c>
      <c r="S302" s="1124" t="str">
        <f>IFERROR(INDEX('R4_raw'!$F$1:$BNW$115,115,MATCH(R302,'R4_raw'!$F$1:$BNW$1,0)),"-")</f>
        <v>第９期計画作成に向けた各種調査の実施状況_合計得点【2022】</v>
      </c>
      <c r="T302" s="1124" t="str">
        <f t="shared" si="22"/>
        <v>299　第９期計画作成に向けた各種調査の実施状況_合計得点【2022】</v>
      </c>
      <c r="AG302" s="1117" t="str">
        <f t="shared" si="24"/>
        <v/>
      </c>
      <c r="AP302" s="1117" t="str">
        <f t="shared" si="23"/>
        <v/>
      </c>
      <c r="AS302" s="1117" t="s">
        <v>81</v>
      </c>
    </row>
    <row r="303" spans="18:45" ht="25" x14ac:dyDescent="0.2">
      <c r="R303" s="1123">
        <v>300</v>
      </c>
      <c r="S303" s="1124" t="str">
        <f>IFERROR(INDEX('R4_raw'!$F$1:$BNW$115,115,MATCH(R303,'R4_raw'!$F$1:$BNW$1,0)),"-")</f>
        <v>給付実績の計画値と実績値との乖離状況と考察の状況_合計得点【2022】</v>
      </c>
      <c r="T303" s="1124" t="str">
        <f t="shared" si="22"/>
        <v>300　給付実績の計画値と実績値との乖離状況と考察の状況_合計得点【2022】</v>
      </c>
      <c r="AG303" s="1117" t="str">
        <f t="shared" si="24"/>
        <v/>
      </c>
      <c r="AP303" s="1117" t="str">
        <f t="shared" si="23"/>
        <v/>
      </c>
      <c r="AS303" s="1117" t="s">
        <v>81</v>
      </c>
    </row>
    <row r="304" spans="18:45" ht="25" x14ac:dyDescent="0.2">
      <c r="R304" s="1123">
        <v>301</v>
      </c>
      <c r="S304" s="1124" t="str">
        <f>IFERROR(INDEX('R4_raw'!$F$1:$BNW$115,115,MATCH(R304,'R4_raw'!$F$1:$BNW$1,0)),"-")</f>
        <v>介護給付の適正化事業の主要５事業のうちの実施数【2022】</v>
      </c>
      <c r="T304" s="1124" t="str">
        <f t="shared" si="22"/>
        <v>301　介護給付の適正化事業の主要５事業のうちの実施数【2022】</v>
      </c>
      <c r="AG304" s="1117" t="str">
        <f t="shared" si="24"/>
        <v/>
      </c>
      <c r="AP304" s="1117" t="str">
        <f t="shared" si="23"/>
        <v/>
      </c>
      <c r="AS304" s="1117" t="s">
        <v>81</v>
      </c>
    </row>
    <row r="305" spans="18:45" ht="25" x14ac:dyDescent="0.2">
      <c r="R305" s="1123">
        <v>302</v>
      </c>
      <c r="S305" s="1124" t="str">
        <f>IFERROR(INDEX('R4_raw'!$F$1:$BNW$115,115,MATCH(R305,'R4_raw'!$F$1:$BNW$1,0)),"-")</f>
        <v>65歳以上人口1000人当たり_ケアプラン点検の実施状況【2022】</v>
      </c>
      <c r="T305" s="1124" t="str">
        <f t="shared" si="22"/>
        <v>302　65歳以上人口1000人当たり_ケアプラン点検の実施状況【2022】</v>
      </c>
      <c r="AG305" s="1117" t="str">
        <f t="shared" si="24"/>
        <v/>
      </c>
      <c r="AP305" s="1117" t="str">
        <f t="shared" si="23"/>
        <v/>
      </c>
      <c r="AS305" s="1117" t="s">
        <v>81</v>
      </c>
    </row>
    <row r="306" spans="18:45" x14ac:dyDescent="0.2">
      <c r="R306" s="1123">
        <v>303</v>
      </c>
      <c r="S306" s="1124" t="str">
        <f>IFERROR(INDEX('R4_raw'!$F$1:$BNW$115,115,MATCH(R306,'R4_raw'!$F$1:$BNW$1,0)),"-")</f>
        <v>実施率_【2022】</v>
      </c>
      <c r="T306" s="1124" t="str">
        <f t="shared" si="22"/>
        <v>303　実施率_【2022】</v>
      </c>
      <c r="AG306" s="1117" t="str">
        <f t="shared" si="24"/>
        <v/>
      </c>
      <c r="AP306" s="1117" t="str">
        <f t="shared" si="23"/>
        <v/>
      </c>
      <c r="AS306" s="1117" t="s">
        <v>81</v>
      </c>
    </row>
    <row r="307" spans="18:45" x14ac:dyDescent="0.2">
      <c r="R307" s="1123">
        <v>304</v>
      </c>
      <c r="S307" s="1124" t="str">
        <f>IFERROR(INDEX('R4_raw'!$F$1:$BNW$115,115,MATCH(R307,'R4_raw'!$F$1:$BNW$1,0)),"-")</f>
        <v>縦覧点検10帳票のうちの実施数【2022】</v>
      </c>
      <c r="T307" s="1124" t="str">
        <f t="shared" si="22"/>
        <v>304　縦覧点検10帳票のうちの実施数【2022】</v>
      </c>
      <c r="AG307" s="1117" t="str">
        <f t="shared" si="24"/>
        <v/>
      </c>
      <c r="AP307" s="1117" t="str">
        <f t="shared" si="23"/>
        <v/>
      </c>
      <c r="AS307" s="1117" t="s">
        <v>81</v>
      </c>
    </row>
    <row r="308" spans="18:45" ht="25" x14ac:dyDescent="0.2">
      <c r="R308" s="1123">
        <v>305</v>
      </c>
      <c r="S308" s="1124" t="str">
        <f>IFERROR(INDEX('R4_raw'!$F$1:$BNW$115,115,MATCH(R308,'R4_raw'!$F$1:$BNW$1,0)),"-")</f>
        <v>所管する介護サービス事業所の実地指導の実施率_【2022】</v>
      </c>
      <c r="T308" s="1124" t="str">
        <f t="shared" si="22"/>
        <v>305　所管する介護サービス事業所の実地指導の実施率_【2022】</v>
      </c>
      <c r="AG308" s="1117" t="str">
        <f t="shared" si="24"/>
        <v/>
      </c>
      <c r="AP308" s="1117" t="str">
        <f t="shared" si="23"/>
        <v/>
      </c>
      <c r="AS308" s="1117" t="s">
        <v>81</v>
      </c>
    </row>
    <row r="309" spans="18:45" ht="25" x14ac:dyDescent="0.2">
      <c r="R309" s="1123">
        <v>306</v>
      </c>
      <c r="S309" s="1124" t="str">
        <f>IFERROR(INDEX('R4_raw'!$F$1:$BNW$115,115,MATCH(R309,'R4_raw'!$F$1:$BNW$1,0)),"-")</f>
        <v>介護人材の確保に向けて関係者等と連携して行う取組等の実施況_合計得点【2022】</v>
      </c>
      <c r="T309" s="1124" t="str">
        <f t="shared" si="22"/>
        <v>306　介護人材の確保に向けて関係者等と連携して行う取組等の実施況_合計得点【2022】</v>
      </c>
      <c r="AG309" s="1117" t="str">
        <f t="shared" si="24"/>
        <v/>
      </c>
      <c r="AP309" s="1117" t="str">
        <f t="shared" si="23"/>
        <v/>
      </c>
      <c r="AS309" s="1117" t="s">
        <v>81</v>
      </c>
    </row>
    <row r="310" spans="18:45" ht="25" x14ac:dyDescent="0.2">
      <c r="R310" s="1123">
        <v>307</v>
      </c>
      <c r="S310" s="1124" t="str">
        <f>IFERROR(INDEX('R4_raw'!$F$1:$BNW$115,115,MATCH(R310,'R4_raw'!$F$1:$BNW$1,0)),"-")</f>
        <v>介護人材の定着に向けた取組の実施状況_合計得点【2022】</v>
      </c>
      <c r="T310" s="1124" t="str">
        <f t="shared" si="22"/>
        <v>307　介護人材の定着に向けた取組の実施状況_合計得点【2022】</v>
      </c>
      <c r="AG310" s="1117" t="str">
        <f t="shared" si="24"/>
        <v/>
      </c>
      <c r="AP310" s="1117" t="str">
        <f t="shared" si="23"/>
        <v/>
      </c>
      <c r="AS310" s="1117" t="s">
        <v>81</v>
      </c>
    </row>
    <row r="311" spans="18:45" ht="25" x14ac:dyDescent="0.2">
      <c r="R311" s="1123">
        <v>308</v>
      </c>
      <c r="S311" s="1124" t="str">
        <f>IFERROR(INDEX('R4_raw'!$F$1:$BNW$115,115,MATCH(R311,'R4_raw'!$F$1:$BNW$1,0)),"-")</f>
        <v>元気高齢者の活躍に向けた取組の実施状況_合計得点【2022】</v>
      </c>
      <c r="T311" s="1124" t="str">
        <f t="shared" si="22"/>
        <v>308　元気高齢者の活躍に向けた取組の実施状況_合計得点【2022】</v>
      </c>
      <c r="AS311" s="1117" t="s">
        <v>81</v>
      </c>
    </row>
    <row r="312" spans="18:45" x14ac:dyDescent="0.2">
      <c r="R312" s="1123">
        <v>309</v>
      </c>
      <c r="S312" s="1124" t="str">
        <f>IFERROR(INDEX('R4_raw'!$F$1:$BNW$115,115,MATCH(R312,'R4_raw'!$F$1:$BNW$1,0)),"-")</f>
        <v>-</v>
      </c>
      <c r="T312" s="1124" t="str">
        <f t="shared" si="22"/>
        <v>-</v>
      </c>
      <c r="AS312" s="1117" t="s">
        <v>81</v>
      </c>
    </row>
    <row r="313" spans="18:45" x14ac:dyDescent="0.2">
      <c r="R313" s="1123">
        <v>310</v>
      </c>
      <c r="S313" s="1124" t="str">
        <f>IFERROR(INDEX('R4_raw'!$F$1:$BNW$115,115,MATCH(R313,'R4_raw'!$F$1:$BNW$1,0)),"-")</f>
        <v>-</v>
      </c>
      <c r="T313" s="1124" t="str">
        <f t="shared" si="22"/>
        <v>-</v>
      </c>
      <c r="AS313" s="1117" t="s">
        <v>81</v>
      </c>
    </row>
    <row r="314" spans="18:45" x14ac:dyDescent="0.2">
      <c r="R314" s="1123">
        <v>311</v>
      </c>
      <c r="S314" s="1124" t="str">
        <f>IFERROR(INDEX('R4_raw'!$F$1:$BNW$115,115,MATCH(R314,'R4_raw'!$F$1:$BNW$1,0)),"-")</f>
        <v>-</v>
      </c>
      <c r="T314" s="1124" t="str">
        <f t="shared" si="22"/>
        <v>-</v>
      </c>
      <c r="AS314" s="1117" t="s">
        <v>81</v>
      </c>
    </row>
    <row r="315" spans="18:45" x14ac:dyDescent="0.2">
      <c r="R315" s="1123">
        <v>312</v>
      </c>
      <c r="S315" s="1124" t="str">
        <f>IFERROR(INDEX('R4_raw'!$F$1:$BNW$115,115,MATCH(R315,'R4_raw'!$F$1:$BNW$1,0)),"-")</f>
        <v>-</v>
      </c>
      <c r="T315" s="1124" t="str">
        <f t="shared" si="22"/>
        <v>-</v>
      </c>
      <c r="AS315" s="1117" t="s">
        <v>81</v>
      </c>
    </row>
    <row r="316" spans="18:45" x14ac:dyDescent="0.2">
      <c r="R316" s="1123">
        <v>313</v>
      </c>
      <c r="S316" s="1124" t="str">
        <f>IFERROR(INDEX('R4_raw'!$F$1:$BNW$115,115,MATCH(R316,'R4_raw'!$F$1:$BNW$1,0)),"-")</f>
        <v>-</v>
      </c>
      <c r="T316" s="1124" t="str">
        <f t="shared" si="22"/>
        <v>-</v>
      </c>
      <c r="AS316" s="1117" t="s">
        <v>81</v>
      </c>
    </row>
    <row r="317" spans="18:45" x14ac:dyDescent="0.2">
      <c r="R317" s="1123">
        <v>314</v>
      </c>
      <c r="S317" s="1124" t="str">
        <f>IFERROR(INDEX('R4_raw'!$F$1:$BNW$115,115,MATCH(R317,'R4_raw'!$F$1:$BNW$1,0)),"-")</f>
        <v>-</v>
      </c>
      <c r="T317" s="1124" t="str">
        <f t="shared" si="22"/>
        <v>-</v>
      </c>
      <c r="AS317" s="1117" t="s">
        <v>81</v>
      </c>
    </row>
    <row r="318" spans="18:45" x14ac:dyDescent="0.2">
      <c r="R318" s="1123">
        <v>315</v>
      </c>
      <c r="S318" s="1124" t="str">
        <f>IFERROR(INDEX('R4_raw'!$F$1:$BNW$115,115,MATCH(R318,'R4_raw'!$F$1:$BNW$1,0)),"-")</f>
        <v>-</v>
      </c>
      <c r="T318" s="1124" t="str">
        <f t="shared" si="22"/>
        <v>-</v>
      </c>
      <c r="AS318" s="1117" t="s">
        <v>81</v>
      </c>
    </row>
    <row r="319" spans="18:45" x14ac:dyDescent="0.2">
      <c r="R319" s="1123">
        <v>316</v>
      </c>
      <c r="S319" s="1124" t="str">
        <f>IFERROR(INDEX('R4_raw'!$F$1:$BNW$115,115,MATCH(R319,'R4_raw'!$F$1:$BNW$1,0)),"-")</f>
        <v>-</v>
      </c>
      <c r="T319" s="1124" t="str">
        <f t="shared" si="22"/>
        <v>-</v>
      </c>
      <c r="AS319" s="1117" t="s">
        <v>81</v>
      </c>
    </row>
    <row r="320" spans="18:45" x14ac:dyDescent="0.2">
      <c r="R320" s="1123">
        <v>317</v>
      </c>
      <c r="S320" s="1124" t="str">
        <f>IFERROR(INDEX('R4_raw'!$F$1:$BNW$115,115,MATCH(R320,'R4_raw'!$F$1:$BNW$1,0)),"-")</f>
        <v>-</v>
      </c>
      <c r="T320" s="1124" t="str">
        <f t="shared" si="22"/>
        <v>-</v>
      </c>
      <c r="AS320" s="1117" t="s">
        <v>81</v>
      </c>
    </row>
    <row r="321" spans="18:45" x14ac:dyDescent="0.2">
      <c r="R321" s="1123">
        <v>318</v>
      </c>
      <c r="S321" s="1124" t="str">
        <f>IFERROR(INDEX('R4_raw'!$F$1:$BNW$115,115,MATCH(R321,'R4_raw'!$F$1:$BNW$1,0)),"-")</f>
        <v>-</v>
      </c>
      <c r="T321" s="1124" t="str">
        <f t="shared" si="22"/>
        <v>-</v>
      </c>
      <c r="AS321" s="1117" t="s">
        <v>81</v>
      </c>
    </row>
    <row r="322" spans="18:45" x14ac:dyDescent="0.2">
      <c r="R322" s="1123">
        <v>319</v>
      </c>
      <c r="S322" s="1124" t="str">
        <f>IFERROR(INDEX('R4_raw'!$F$1:$BNW$115,115,MATCH(R322,'R4_raw'!$F$1:$BNW$1,0)),"-")</f>
        <v>-</v>
      </c>
      <c r="T322" s="1124" t="str">
        <f t="shared" si="22"/>
        <v>-</v>
      </c>
      <c r="AS322" s="1117" t="s">
        <v>81</v>
      </c>
    </row>
    <row r="323" spans="18:45" x14ac:dyDescent="0.2">
      <c r="R323" s="1123">
        <v>320</v>
      </c>
      <c r="S323" s="1124" t="str">
        <f>IFERROR(INDEX('R4_raw'!$F$1:$BNW$115,115,MATCH(R323,'R4_raw'!$F$1:$BNW$1,0)),"-")</f>
        <v>-</v>
      </c>
      <c r="T323" s="1124" t="str">
        <f t="shared" si="22"/>
        <v>-</v>
      </c>
      <c r="AS323" s="1117" t="s">
        <v>81</v>
      </c>
    </row>
    <row r="324" spans="18:45" x14ac:dyDescent="0.2">
      <c r="R324" s="1123">
        <v>321</v>
      </c>
      <c r="S324" s="1124" t="str">
        <f>IFERROR(INDEX('R4_raw'!$F$1:$BNW$115,115,MATCH(R324,'R4_raw'!$F$1:$BNW$1,0)),"-")</f>
        <v>-</v>
      </c>
      <c r="T324" s="1124" t="str">
        <f t="shared" ref="T324:T333" si="25">IF(S324="-","-",R324&amp;"　"&amp;S324)</f>
        <v>-</v>
      </c>
      <c r="AS324" s="1117" t="s">
        <v>81</v>
      </c>
    </row>
    <row r="325" spans="18:45" x14ac:dyDescent="0.2">
      <c r="R325" s="1123">
        <v>322</v>
      </c>
      <c r="S325" s="1124" t="str">
        <f>IFERROR(INDEX('R4_raw'!$F$1:$BNW$115,115,MATCH(R325,'R4_raw'!$F$1:$BNW$1,0)),"-")</f>
        <v>-</v>
      </c>
      <c r="T325" s="1124" t="str">
        <f t="shared" si="25"/>
        <v>-</v>
      </c>
    </row>
    <row r="326" spans="18:45" x14ac:dyDescent="0.2">
      <c r="R326" s="1123">
        <v>323</v>
      </c>
      <c r="S326" s="1124" t="str">
        <f>IFERROR(INDEX('R4_raw'!$F$1:$BNW$115,115,MATCH(R326,'R4_raw'!$F$1:$BNW$1,0)),"-")</f>
        <v>-</v>
      </c>
      <c r="T326" s="1124" t="str">
        <f t="shared" si="25"/>
        <v>-</v>
      </c>
    </row>
    <row r="327" spans="18:45" x14ac:dyDescent="0.2">
      <c r="R327" s="1123">
        <v>324</v>
      </c>
      <c r="S327" s="1124" t="str">
        <f>IFERROR(INDEX('R4_raw'!$F$1:$BNW$115,115,MATCH(R327,'R4_raw'!$F$1:$BNW$1,0)),"-")</f>
        <v>-</v>
      </c>
      <c r="T327" s="1124" t="str">
        <f t="shared" si="25"/>
        <v>-</v>
      </c>
    </row>
    <row r="328" spans="18:45" x14ac:dyDescent="0.2">
      <c r="R328" s="1123">
        <v>325</v>
      </c>
      <c r="S328" s="1124" t="str">
        <f>IFERROR(INDEX('R4_raw'!$F$1:$BNW$115,115,MATCH(R328,'R4_raw'!$F$1:$BNW$1,0)),"-")</f>
        <v>-</v>
      </c>
      <c r="T328" s="1124" t="str">
        <f t="shared" si="25"/>
        <v>-</v>
      </c>
    </row>
    <row r="329" spans="18:45" x14ac:dyDescent="0.2">
      <c r="R329" s="1123">
        <v>326</v>
      </c>
      <c r="S329" s="1124" t="str">
        <f>IFERROR(INDEX('R4_raw'!$F$1:$BNW$115,115,MATCH(R329,'R4_raw'!$F$1:$BNW$1,0)),"-")</f>
        <v>-</v>
      </c>
      <c r="T329" s="1124" t="str">
        <f t="shared" si="25"/>
        <v>-</v>
      </c>
    </row>
    <row r="330" spans="18:45" x14ac:dyDescent="0.2">
      <c r="R330" s="1123">
        <v>327</v>
      </c>
      <c r="S330" s="1124" t="str">
        <f>IFERROR(INDEX('R4_raw'!$F$1:$BNW$115,115,MATCH(R330,'R4_raw'!$F$1:$BNW$1,0)),"-")</f>
        <v>-</v>
      </c>
      <c r="T330" s="1124" t="str">
        <f t="shared" si="25"/>
        <v>-</v>
      </c>
    </row>
    <row r="331" spans="18:45" x14ac:dyDescent="0.2">
      <c r="R331" s="1123">
        <v>328</v>
      </c>
      <c r="S331" s="1124" t="str">
        <f>IFERROR(INDEX('R4_raw'!$F$1:$BNW$115,115,MATCH(R331,'R4_raw'!$F$1:$BNW$1,0)),"-")</f>
        <v>-</v>
      </c>
      <c r="T331" s="1124" t="str">
        <f t="shared" si="25"/>
        <v>-</v>
      </c>
    </row>
    <row r="332" spans="18:45" x14ac:dyDescent="0.2">
      <c r="R332" s="1123">
        <v>329</v>
      </c>
      <c r="S332" s="1124" t="str">
        <f>IFERROR(INDEX('R4_raw'!$F$1:$BNW$115,115,MATCH(R332,'R4_raw'!$F$1:$BNW$1,0)),"-")</f>
        <v>-</v>
      </c>
      <c r="T332" s="1124" t="str">
        <f t="shared" si="25"/>
        <v>-</v>
      </c>
    </row>
    <row r="333" spans="18:45" x14ac:dyDescent="0.2">
      <c r="R333" s="1123">
        <v>330</v>
      </c>
      <c r="S333" s="1124" t="str">
        <f>IFERROR(INDEX('R4_raw'!$F$1:$BNW$115,115,MATCH(R333,'R4_raw'!$F$1:$BNW$1,0)),"-")</f>
        <v>-</v>
      </c>
      <c r="T333" s="1124" t="str">
        <f t="shared" si="25"/>
        <v>-</v>
      </c>
    </row>
    <row r="334" spans="18:45" x14ac:dyDescent="0.2">
      <c r="R334" s="1117"/>
      <c r="S334" s="1117"/>
      <c r="T334" s="1117"/>
    </row>
    <row r="335" spans="18:45" x14ac:dyDescent="0.2">
      <c r="R335" s="1117"/>
      <c r="S335" s="1117"/>
      <c r="T335" s="1117"/>
    </row>
    <row r="336" spans="18:45" x14ac:dyDescent="0.2">
      <c r="R336" s="1117"/>
      <c r="S336" s="1117"/>
      <c r="T336" s="1117"/>
    </row>
    <row r="337" s="1117" customFormat="1" x14ac:dyDescent="0.2"/>
    <row r="338" s="1117" customFormat="1" x14ac:dyDescent="0.2"/>
    <row r="339" s="1117" customFormat="1" x14ac:dyDescent="0.2"/>
    <row r="340" s="1117" customFormat="1" x14ac:dyDescent="0.2"/>
    <row r="341" s="1117" customFormat="1" x14ac:dyDescent="0.2"/>
    <row r="342" s="1117" customFormat="1" x14ac:dyDescent="0.2"/>
    <row r="343" s="1117" customFormat="1" x14ac:dyDescent="0.2"/>
    <row r="344" s="1117" customFormat="1" x14ac:dyDescent="0.2"/>
    <row r="345" s="1117" customFormat="1" x14ac:dyDescent="0.2"/>
    <row r="346" s="1117" customFormat="1" x14ac:dyDescent="0.2"/>
    <row r="347" s="1117" customFormat="1" x14ac:dyDescent="0.2"/>
    <row r="348" s="1117" customFormat="1" x14ac:dyDescent="0.2"/>
    <row r="349" s="1117" customFormat="1" x14ac:dyDescent="0.2"/>
    <row r="350" s="1117" customFormat="1" x14ac:dyDescent="0.2"/>
    <row r="351" s="1117" customFormat="1" x14ac:dyDescent="0.2"/>
    <row r="352" s="1117" customFormat="1" x14ac:dyDescent="0.2"/>
    <row r="353" s="1117" customFormat="1" x14ac:dyDescent="0.2"/>
    <row r="354" s="1117" customFormat="1" x14ac:dyDescent="0.2"/>
    <row r="355" s="1117" customFormat="1" x14ac:dyDescent="0.2"/>
    <row r="356" s="1117" customFormat="1" x14ac:dyDescent="0.2"/>
    <row r="357" s="1117" customFormat="1" x14ac:dyDescent="0.2"/>
    <row r="358" s="1117" customFormat="1" x14ac:dyDescent="0.2"/>
    <row r="359" s="1117" customFormat="1" x14ac:dyDescent="0.2"/>
    <row r="360" s="1117" customFormat="1" x14ac:dyDescent="0.2"/>
    <row r="361" s="1117" customFormat="1" x14ac:dyDescent="0.2"/>
    <row r="362" s="1117" customFormat="1" x14ac:dyDescent="0.2"/>
    <row r="363" s="1117" customFormat="1" x14ac:dyDescent="0.2"/>
    <row r="364" s="1117" customFormat="1" x14ac:dyDescent="0.2"/>
    <row r="365" s="1117" customFormat="1" x14ac:dyDescent="0.2"/>
    <row r="366" s="1117" customFormat="1" x14ac:dyDescent="0.2"/>
    <row r="367" s="1117" customFormat="1" x14ac:dyDescent="0.2"/>
    <row r="368" s="1117" customFormat="1" x14ac:dyDescent="0.2"/>
    <row r="369" s="1117" customFormat="1" x14ac:dyDescent="0.2"/>
    <row r="370" s="1117" customFormat="1" x14ac:dyDescent="0.2"/>
    <row r="371" s="1117" customFormat="1" x14ac:dyDescent="0.2"/>
    <row r="372" s="1117" customFormat="1" x14ac:dyDescent="0.2"/>
    <row r="373" s="1117" customFormat="1" x14ac:dyDescent="0.2"/>
    <row r="374" s="1117" customFormat="1" x14ac:dyDescent="0.2"/>
    <row r="375" s="1117" customFormat="1" x14ac:dyDescent="0.2"/>
    <row r="376" s="1117" customFormat="1" x14ac:dyDescent="0.2"/>
    <row r="377" s="1117" customFormat="1" x14ac:dyDescent="0.2"/>
    <row r="378" s="1117" customFormat="1" x14ac:dyDescent="0.2"/>
    <row r="379" s="1117" customFormat="1" x14ac:dyDescent="0.2"/>
    <row r="380" s="1117" customFormat="1" x14ac:dyDescent="0.2"/>
    <row r="381" s="1117" customFormat="1" x14ac:dyDescent="0.2"/>
    <row r="382" s="1117" customFormat="1" x14ac:dyDescent="0.2"/>
    <row r="383" s="1117" customFormat="1" x14ac:dyDescent="0.2"/>
    <row r="384" s="1117" customFormat="1" x14ac:dyDescent="0.2"/>
    <row r="385" spans="18:18" x14ac:dyDescent="0.2">
      <c r="R385" s="1117"/>
    </row>
    <row r="386" spans="18:18" x14ac:dyDescent="0.2">
      <c r="R386" s="1117"/>
    </row>
    <row r="387" spans="18:18" x14ac:dyDescent="0.2">
      <c r="R387" s="1117"/>
    </row>
    <row r="388" spans="18:18" x14ac:dyDescent="0.2">
      <c r="R388" s="1117"/>
    </row>
    <row r="389" spans="18:18" x14ac:dyDescent="0.2">
      <c r="R389" s="1117"/>
    </row>
    <row r="390" spans="18:18" x14ac:dyDescent="0.2">
      <c r="R390" s="1117"/>
    </row>
    <row r="391" spans="18:18" x14ac:dyDescent="0.2">
      <c r="R391" s="1117"/>
    </row>
    <row r="392" spans="18:18" x14ac:dyDescent="0.2">
      <c r="R392" s="1117"/>
    </row>
    <row r="393" spans="18:18" x14ac:dyDescent="0.2">
      <c r="R393" s="1117"/>
    </row>
    <row r="394" spans="18:18" x14ac:dyDescent="0.2">
      <c r="R394" s="1117"/>
    </row>
    <row r="395" spans="18:18" x14ac:dyDescent="0.2">
      <c r="R395" s="1117"/>
    </row>
    <row r="396" spans="18:18" x14ac:dyDescent="0.2">
      <c r="R396" s="1117"/>
    </row>
    <row r="397" spans="18:18" x14ac:dyDescent="0.2">
      <c r="R397" s="1117"/>
    </row>
    <row r="398" spans="18:18" x14ac:dyDescent="0.2">
      <c r="R398" s="1117"/>
    </row>
    <row r="399" spans="18:18" x14ac:dyDescent="0.2">
      <c r="R399" s="1117"/>
    </row>
    <row r="400" spans="18:18" x14ac:dyDescent="0.2">
      <c r="R400" s="1117"/>
    </row>
    <row r="401" spans="18:18" x14ac:dyDescent="0.2">
      <c r="R401" s="1117"/>
    </row>
    <row r="402" spans="18:18" x14ac:dyDescent="0.2">
      <c r="R402" s="1117"/>
    </row>
    <row r="403" spans="18:18" x14ac:dyDescent="0.2">
      <c r="R403" s="1117"/>
    </row>
    <row r="404" spans="18:18" x14ac:dyDescent="0.2">
      <c r="R404" s="1117"/>
    </row>
    <row r="405" spans="18:18" x14ac:dyDescent="0.2">
      <c r="R405" s="1117"/>
    </row>
    <row r="406" spans="18:18" x14ac:dyDescent="0.2">
      <c r="R406" s="1117"/>
    </row>
    <row r="407" spans="18:18" x14ac:dyDescent="0.2">
      <c r="R407" s="1117"/>
    </row>
    <row r="408" spans="18:18" x14ac:dyDescent="0.2">
      <c r="R408" s="1117"/>
    </row>
    <row r="409" spans="18:18" x14ac:dyDescent="0.2">
      <c r="R409" s="1117"/>
    </row>
    <row r="410" spans="18:18" x14ac:dyDescent="0.2">
      <c r="R410" s="1117"/>
    </row>
    <row r="411" spans="18:18" x14ac:dyDescent="0.2">
      <c r="R411" s="1117"/>
    </row>
    <row r="412" spans="18:18" x14ac:dyDescent="0.2">
      <c r="R412" s="1117"/>
    </row>
    <row r="413" spans="18:18" x14ac:dyDescent="0.2">
      <c r="R413" s="1117"/>
    </row>
    <row r="414" spans="18:18" x14ac:dyDescent="0.2">
      <c r="R414" s="1117"/>
    </row>
    <row r="415" spans="18:18" x14ac:dyDescent="0.2">
      <c r="R415" s="1117"/>
    </row>
    <row r="416" spans="18:18" x14ac:dyDescent="0.2">
      <c r="R416" s="1117"/>
    </row>
    <row r="417" spans="18:18" x14ac:dyDescent="0.2">
      <c r="R417" s="1117"/>
    </row>
    <row r="418" spans="18:18" x14ac:dyDescent="0.2">
      <c r="R418" s="1117"/>
    </row>
    <row r="419" spans="18:18" x14ac:dyDescent="0.2">
      <c r="R419" s="1117"/>
    </row>
    <row r="420" spans="18:18" x14ac:dyDescent="0.2">
      <c r="R420" s="1117"/>
    </row>
    <row r="421" spans="18:18" x14ac:dyDescent="0.2">
      <c r="R421" s="1117"/>
    </row>
    <row r="422" spans="18:18" x14ac:dyDescent="0.2">
      <c r="R422" s="1117"/>
    </row>
    <row r="423" spans="18:18" x14ac:dyDescent="0.2">
      <c r="R423" s="1117"/>
    </row>
    <row r="424" spans="18:18" x14ac:dyDescent="0.2">
      <c r="R424" s="1117"/>
    </row>
    <row r="425" spans="18:18" x14ac:dyDescent="0.2">
      <c r="R425" s="1117"/>
    </row>
    <row r="426" spans="18:18" x14ac:dyDescent="0.2">
      <c r="R426" s="1117"/>
    </row>
    <row r="427" spans="18:18" x14ac:dyDescent="0.2">
      <c r="R427" s="1117"/>
    </row>
    <row r="428" spans="18:18" x14ac:dyDescent="0.2">
      <c r="R428" s="1117"/>
    </row>
    <row r="429" spans="18:18" x14ac:dyDescent="0.2">
      <c r="R429" s="1117"/>
    </row>
    <row r="430" spans="18:18" x14ac:dyDescent="0.2">
      <c r="R430" s="1117"/>
    </row>
    <row r="431" spans="18:18" x14ac:dyDescent="0.2">
      <c r="R431" s="1117"/>
    </row>
    <row r="432" spans="18:18" x14ac:dyDescent="0.2">
      <c r="R432" s="1117"/>
    </row>
    <row r="433" spans="18:18" x14ac:dyDescent="0.2">
      <c r="R433" s="1117"/>
    </row>
    <row r="434" spans="18:18" x14ac:dyDescent="0.2">
      <c r="R434" s="1117"/>
    </row>
    <row r="435" spans="18:18" x14ac:dyDescent="0.2">
      <c r="R435" s="1117"/>
    </row>
    <row r="436" spans="18:18" x14ac:dyDescent="0.2">
      <c r="R436" s="1117"/>
    </row>
    <row r="437" spans="18:18" x14ac:dyDescent="0.2">
      <c r="R437" s="1117"/>
    </row>
    <row r="438" spans="18:18" x14ac:dyDescent="0.2">
      <c r="R438" s="1117"/>
    </row>
    <row r="439" spans="18:18" x14ac:dyDescent="0.2">
      <c r="R439" s="1117"/>
    </row>
    <row r="440" spans="18:18" x14ac:dyDescent="0.2">
      <c r="R440" s="1117"/>
    </row>
    <row r="441" spans="18:18" x14ac:dyDescent="0.2">
      <c r="R441" s="1117"/>
    </row>
    <row r="442" spans="18:18" x14ac:dyDescent="0.2">
      <c r="R442" s="1117"/>
    </row>
    <row r="443" spans="18:18" x14ac:dyDescent="0.2">
      <c r="R443" s="1117"/>
    </row>
    <row r="444" spans="18:18" x14ac:dyDescent="0.2">
      <c r="R444" s="1117"/>
    </row>
    <row r="445" spans="18:18" x14ac:dyDescent="0.2">
      <c r="R445" s="1117"/>
    </row>
    <row r="446" spans="18:18" x14ac:dyDescent="0.2">
      <c r="R446" s="1117"/>
    </row>
    <row r="447" spans="18:18" x14ac:dyDescent="0.2">
      <c r="R447" s="1117"/>
    </row>
    <row r="448" spans="18:18" x14ac:dyDescent="0.2">
      <c r="R448" s="1117"/>
    </row>
    <row r="449" spans="18:18" x14ac:dyDescent="0.2">
      <c r="R449" s="1117"/>
    </row>
    <row r="450" spans="18:18" x14ac:dyDescent="0.2">
      <c r="R450" s="1117"/>
    </row>
    <row r="451" spans="18:18" x14ac:dyDescent="0.2">
      <c r="R451" s="1117"/>
    </row>
    <row r="452" spans="18:18" x14ac:dyDescent="0.2">
      <c r="R452" s="1117"/>
    </row>
    <row r="453" spans="18:18" x14ac:dyDescent="0.2">
      <c r="R453" s="1117"/>
    </row>
    <row r="454" spans="18:18" x14ac:dyDescent="0.2">
      <c r="R454" s="1117"/>
    </row>
    <row r="455" spans="18:18" x14ac:dyDescent="0.2">
      <c r="R455" s="1117"/>
    </row>
    <row r="456" spans="18:18" x14ac:dyDescent="0.2">
      <c r="R456" s="1117"/>
    </row>
    <row r="457" spans="18:18" x14ac:dyDescent="0.2">
      <c r="R457" s="1117"/>
    </row>
    <row r="458" spans="18:18" x14ac:dyDescent="0.2">
      <c r="R458" s="1117"/>
    </row>
    <row r="459" spans="18:18" x14ac:dyDescent="0.2">
      <c r="R459" s="1117"/>
    </row>
    <row r="460" spans="18:18" x14ac:dyDescent="0.2">
      <c r="R460" s="1117"/>
    </row>
    <row r="461" spans="18:18" x14ac:dyDescent="0.2">
      <c r="R461" s="1117"/>
    </row>
    <row r="462" spans="18:18" x14ac:dyDescent="0.2">
      <c r="R462" s="1117"/>
    </row>
    <row r="463" spans="18:18" x14ac:dyDescent="0.2">
      <c r="R463" s="1117"/>
    </row>
    <row r="464" spans="18:18" x14ac:dyDescent="0.2">
      <c r="R464" s="1117"/>
    </row>
    <row r="465" spans="18:18" x14ac:dyDescent="0.2">
      <c r="R465" s="1117"/>
    </row>
    <row r="466" spans="18:18" x14ac:dyDescent="0.2">
      <c r="R466" s="1117"/>
    </row>
    <row r="467" spans="18:18" x14ac:dyDescent="0.2">
      <c r="R467" s="1117"/>
    </row>
    <row r="468" spans="18:18" x14ac:dyDescent="0.2">
      <c r="R468" s="1117"/>
    </row>
    <row r="469" spans="18:18" x14ac:dyDescent="0.2">
      <c r="R469" s="1117"/>
    </row>
    <row r="470" spans="18:18" x14ac:dyDescent="0.2">
      <c r="R470" s="1117"/>
    </row>
    <row r="471" spans="18:18" x14ac:dyDescent="0.2">
      <c r="R471" s="1117"/>
    </row>
    <row r="472" spans="18:18" x14ac:dyDescent="0.2">
      <c r="R472" s="1117"/>
    </row>
    <row r="473" spans="18:18" x14ac:dyDescent="0.2">
      <c r="R473" s="1117"/>
    </row>
    <row r="474" spans="18:18" x14ac:dyDescent="0.2">
      <c r="R474" s="1117"/>
    </row>
    <row r="475" spans="18:18" x14ac:dyDescent="0.2">
      <c r="R475" s="1117"/>
    </row>
    <row r="476" spans="18:18" x14ac:dyDescent="0.2">
      <c r="R476" s="1117"/>
    </row>
    <row r="477" spans="18:18" x14ac:dyDescent="0.2">
      <c r="R477" s="1117"/>
    </row>
    <row r="478" spans="18:18" x14ac:dyDescent="0.2">
      <c r="R478" s="1117"/>
    </row>
    <row r="479" spans="18:18" x14ac:dyDescent="0.2">
      <c r="R479" s="1117"/>
    </row>
    <row r="480" spans="18:18" x14ac:dyDescent="0.2">
      <c r="R480" s="1117"/>
    </row>
    <row r="481" spans="18:18" x14ac:dyDescent="0.2">
      <c r="R481" s="1117"/>
    </row>
    <row r="482" spans="18:18" x14ac:dyDescent="0.2">
      <c r="R482" s="1117"/>
    </row>
    <row r="483" spans="18:18" x14ac:dyDescent="0.2">
      <c r="R483" s="1117"/>
    </row>
    <row r="484" spans="18:18" x14ac:dyDescent="0.2">
      <c r="R484" s="1117"/>
    </row>
    <row r="485" spans="18:18" x14ac:dyDescent="0.2">
      <c r="R485" s="1117"/>
    </row>
    <row r="486" spans="18:18" x14ac:dyDescent="0.2">
      <c r="R486" s="1117"/>
    </row>
    <row r="487" spans="18:18" x14ac:dyDescent="0.2">
      <c r="R487" s="1117"/>
    </row>
    <row r="488" spans="18:18" x14ac:dyDescent="0.2">
      <c r="R488" s="1117"/>
    </row>
    <row r="489" spans="18:18" x14ac:dyDescent="0.2">
      <c r="R489" s="1117"/>
    </row>
    <row r="490" spans="18:18" x14ac:dyDescent="0.2">
      <c r="R490" s="1117"/>
    </row>
    <row r="491" spans="18:18" x14ac:dyDescent="0.2">
      <c r="R491" s="1117"/>
    </row>
    <row r="492" spans="18:18" x14ac:dyDescent="0.2">
      <c r="R492" s="1117"/>
    </row>
    <row r="493" spans="18:18" x14ac:dyDescent="0.2">
      <c r="R493" s="1117"/>
    </row>
    <row r="494" spans="18:18" x14ac:dyDescent="0.2">
      <c r="R494" s="1117"/>
    </row>
    <row r="495" spans="18:18" x14ac:dyDescent="0.2">
      <c r="R495" s="1117"/>
    </row>
    <row r="496" spans="18:18" x14ac:dyDescent="0.2">
      <c r="R496" s="1117"/>
    </row>
    <row r="497" spans="18:18" x14ac:dyDescent="0.2">
      <c r="R497" s="1117"/>
    </row>
    <row r="498" spans="18:18" x14ac:dyDescent="0.2">
      <c r="R498" s="1117"/>
    </row>
    <row r="499" spans="18:18" x14ac:dyDescent="0.2">
      <c r="R499" s="1117"/>
    </row>
    <row r="500" spans="18:18" x14ac:dyDescent="0.2">
      <c r="R500" s="1117"/>
    </row>
    <row r="501" spans="18:18" x14ac:dyDescent="0.2">
      <c r="R501" s="1117"/>
    </row>
    <row r="502" spans="18:18" x14ac:dyDescent="0.2">
      <c r="R502" s="1117"/>
    </row>
    <row r="503" spans="18:18" x14ac:dyDescent="0.2">
      <c r="R503" s="1117"/>
    </row>
    <row r="504" spans="18:18" x14ac:dyDescent="0.2">
      <c r="R504" s="1117"/>
    </row>
    <row r="505" spans="18:18" x14ac:dyDescent="0.2">
      <c r="R505" s="1117"/>
    </row>
    <row r="506" spans="18:18" x14ac:dyDescent="0.2">
      <c r="R506" s="1117"/>
    </row>
    <row r="507" spans="18:18" x14ac:dyDescent="0.2">
      <c r="R507" s="1117"/>
    </row>
    <row r="508" spans="18:18" x14ac:dyDescent="0.2">
      <c r="R508" s="1117"/>
    </row>
    <row r="509" spans="18:18" x14ac:dyDescent="0.2">
      <c r="R509" s="1117"/>
    </row>
    <row r="510" spans="18:18" x14ac:dyDescent="0.2">
      <c r="R510" s="1117"/>
    </row>
    <row r="511" spans="18:18" x14ac:dyDescent="0.2">
      <c r="R511" s="1117"/>
    </row>
    <row r="512" spans="18:18" x14ac:dyDescent="0.2">
      <c r="R512" s="1117"/>
    </row>
    <row r="513" spans="18:18" x14ac:dyDescent="0.2">
      <c r="R513" s="1117"/>
    </row>
    <row r="514" spans="18:18" x14ac:dyDescent="0.2">
      <c r="R514" s="1117"/>
    </row>
    <row r="515" spans="18:18" x14ac:dyDescent="0.2">
      <c r="R515" s="1117"/>
    </row>
    <row r="516" spans="18:18" x14ac:dyDescent="0.2">
      <c r="R516" s="1117"/>
    </row>
    <row r="517" spans="18:18" x14ac:dyDescent="0.2">
      <c r="R517" s="1117"/>
    </row>
    <row r="518" spans="18:18" x14ac:dyDescent="0.2">
      <c r="R518" s="1117"/>
    </row>
    <row r="519" spans="18:18" x14ac:dyDescent="0.2">
      <c r="R519" s="1117"/>
    </row>
    <row r="520" spans="18:18" x14ac:dyDescent="0.2">
      <c r="R520" s="1117"/>
    </row>
    <row r="521" spans="18:18" x14ac:dyDescent="0.2">
      <c r="R521" s="1117"/>
    </row>
    <row r="522" spans="18:18" x14ac:dyDescent="0.2">
      <c r="R522" s="1117"/>
    </row>
    <row r="523" spans="18:18" x14ac:dyDescent="0.2">
      <c r="R523" s="1117"/>
    </row>
    <row r="524" spans="18:18" x14ac:dyDescent="0.2">
      <c r="R524" s="1117"/>
    </row>
    <row r="525" spans="18:18" x14ac:dyDescent="0.2">
      <c r="R525" s="1117"/>
    </row>
    <row r="526" spans="18:18" x14ac:dyDescent="0.2">
      <c r="R526" s="1117"/>
    </row>
    <row r="527" spans="18:18" x14ac:dyDescent="0.2">
      <c r="R527" s="1117"/>
    </row>
    <row r="528" spans="18:18" x14ac:dyDescent="0.2">
      <c r="R528" s="1117"/>
    </row>
    <row r="529" spans="18:18" x14ac:dyDescent="0.2">
      <c r="R529" s="1117"/>
    </row>
    <row r="530" spans="18:18" x14ac:dyDescent="0.2">
      <c r="R530" s="1117"/>
    </row>
    <row r="531" spans="18:18" x14ac:dyDescent="0.2">
      <c r="R531" s="1117"/>
    </row>
    <row r="532" spans="18:18" x14ac:dyDescent="0.2">
      <c r="R532" s="1117"/>
    </row>
    <row r="533" spans="18:18" x14ac:dyDescent="0.2">
      <c r="R533" s="1117"/>
    </row>
    <row r="534" spans="18:18" x14ac:dyDescent="0.2">
      <c r="R534" s="1117"/>
    </row>
    <row r="535" spans="18:18" x14ac:dyDescent="0.2">
      <c r="R535" s="1117"/>
    </row>
    <row r="536" spans="18:18" x14ac:dyDescent="0.2">
      <c r="R536" s="1117"/>
    </row>
    <row r="537" spans="18:18" x14ac:dyDescent="0.2">
      <c r="R537" s="1117"/>
    </row>
    <row r="538" spans="18:18" x14ac:dyDescent="0.2">
      <c r="R538" s="1117"/>
    </row>
    <row r="539" spans="18:18" x14ac:dyDescent="0.2">
      <c r="R539" s="1117"/>
    </row>
    <row r="540" spans="18:18" x14ac:dyDescent="0.2">
      <c r="R540" s="1117"/>
    </row>
    <row r="541" spans="18:18" x14ac:dyDescent="0.2">
      <c r="R541" s="1117"/>
    </row>
    <row r="542" spans="18:18" x14ac:dyDescent="0.2">
      <c r="R542" s="1117"/>
    </row>
    <row r="543" spans="18:18" x14ac:dyDescent="0.2">
      <c r="R543" s="1117"/>
    </row>
    <row r="544" spans="18:18" x14ac:dyDescent="0.2">
      <c r="R544" s="1117"/>
    </row>
    <row r="545" spans="18:18" x14ac:dyDescent="0.2">
      <c r="R545" s="1117"/>
    </row>
    <row r="546" spans="18:18" x14ac:dyDescent="0.2">
      <c r="R546" s="1117"/>
    </row>
    <row r="547" spans="18:18" x14ac:dyDescent="0.2">
      <c r="R547" s="1117"/>
    </row>
    <row r="548" spans="18:18" x14ac:dyDescent="0.2">
      <c r="R548" s="1117"/>
    </row>
    <row r="549" spans="18:18" x14ac:dyDescent="0.2">
      <c r="R549" s="1117"/>
    </row>
    <row r="550" spans="18:18" x14ac:dyDescent="0.2">
      <c r="R550" s="1117"/>
    </row>
    <row r="551" spans="18:18" x14ac:dyDescent="0.2">
      <c r="R551" s="1117"/>
    </row>
    <row r="552" spans="18:18" x14ac:dyDescent="0.2">
      <c r="R552" s="1117"/>
    </row>
    <row r="553" spans="18:18" x14ac:dyDescent="0.2">
      <c r="R553" s="1117"/>
    </row>
    <row r="554" spans="18:18" x14ac:dyDescent="0.2">
      <c r="R554" s="1117"/>
    </row>
    <row r="555" spans="18:18" x14ac:dyDescent="0.2">
      <c r="R555" s="1117"/>
    </row>
  </sheetData>
  <mergeCells count="13">
    <mergeCell ref="I13:L13"/>
    <mergeCell ref="F98:M98"/>
    <mergeCell ref="F100:M100"/>
    <mergeCell ref="H138:K139"/>
    <mergeCell ref="G138:G139"/>
    <mergeCell ref="H132:K133"/>
    <mergeCell ref="G132:G133"/>
    <mergeCell ref="H10:K10"/>
    <mergeCell ref="X2:Y2"/>
    <mergeCell ref="L3:M3"/>
    <mergeCell ref="O3:P3"/>
    <mergeCell ref="F4:M4"/>
    <mergeCell ref="F5:M5"/>
  </mergeCells>
  <phoneticPr fontId="4"/>
  <dataValidations count="3">
    <dataValidation type="list" allowBlank="1" showInputMessage="1" showErrorMessage="1" sqref="F6" xr:uid="{00000000-0002-0000-0C00-000000000000}">
      <formula1>OFFSET($S$4,0,0,COUNTIF($S$4:$S$50,"&lt;&gt;-"),1)</formula1>
    </dataValidation>
    <dataValidation type="list" allowBlank="1" showInputMessage="1" showErrorMessage="1" sqref="F100:M100 F5:M5 F98:M98" xr:uid="{00000000-0002-0000-0C00-000001000000}">
      <formula1>OFFSET($T$4,0,0,COUNTIF($T$4:$T$317,"&lt;&gt;-"),1)</formula1>
    </dataValidation>
    <dataValidation type="list" allowBlank="1" showInputMessage="1" showErrorMessage="1" sqref="I14:L14" xr:uid="{00000000-0002-0000-0C00-000002000000}">
      <formula1>$W$4:$W$22</formula1>
    </dataValidation>
  </dataValidations>
  <pageMargins left="0.7" right="0.7" top="0.75" bottom="0.75" header="0.3" footer="0.3"/>
  <pageSetup paperSize="9" scale="82" orientation="portrait" r:id="rId1"/>
  <rowBreaks count="2" manualBreakCount="2">
    <brk id="37" min="3" max="13" man="1"/>
    <brk id="92" min="3" max="13" man="1"/>
  </rowBreaks>
  <colBreaks count="1" manualBreakCount="1">
    <brk id="15" max="367"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3000000}">
          <x14:formula1>
            <xm:f>順位点!$AB$2:$AB$20</xm:f>
          </x14:formula1>
          <xm:sqref>L3:M3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sheetPr>
  <dimension ref="A1:AS555"/>
  <sheetViews>
    <sheetView showGridLines="0" view="pageBreakPreview" zoomScale="70" zoomScaleNormal="70" zoomScaleSheetLayoutView="70" workbookViewId="0">
      <selection activeCell="F98" sqref="F98:M98"/>
    </sheetView>
  </sheetViews>
  <sheetFormatPr defaultColWidth="8.7265625" defaultRowHeight="12.5" x14ac:dyDescent="0.2"/>
  <cols>
    <col min="1" max="1" width="6.36328125" style="1117" bestFit="1" customWidth="1"/>
    <col min="2" max="2" width="6" style="1117" bestFit="1" customWidth="1"/>
    <col min="3" max="3" width="5.7265625" style="1117" customWidth="1"/>
    <col min="4" max="4" width="1.7265625" style="1117" customWidth="1"/>
    <col min="5" max="5" width="2.26953125" style="1117" customWidth="1"/>
    <col min="6" max="6" width="2.08984375" style="1117" customWidth="1"/>
    <col min="7" max="7" width="8.90625" style="1117" bestFit="1" customWidth="1"/>
    <col min="8" max="13" width="8.90625" style="1117" customWidth="1"/>
    <col min="14" max="14" width="6.08984375" style="1117" bestFit="1" customWidth="1"/>
    <col min="15" max="15" width="6.08984375" style="1117" customWidth="1"/>
    <col min="16" max="16" width="6.6328125" style="1117" customWidth="1"/>
    <col min="17" max="17" width="45.7265625" style="1117" customWidth="1"/>
    <col min="18" max="18" width="5.7265625" style="1118" customWidth="1"/>
    <col min="19" max="19" width="47.36328125" style="1119" customWidth="1"/>
    <col min="20" max="20" width="41" style="1119" customWidth="1"/>
    <col min="21" max="21" width="7.36328125" style="1117" customWidth="1"/>
    <col min="22" max="22" width="13.26953125" style="1117" customWidth="1"/>
    <col min="23" max="23" width="10.90625" style="1117" customWidth="1"/>
    <col min="24" max="24" width="19.08984375" style="1117" customWidth="1"/>
    <col min="25" max="26" width="17.26953125" style="1117" customWidth="1"/>
    <col min="27" max="27" width="5.6328125" style="1117" customWidth="1"/>
    <col min="28" max="29" width="8.90625" style="1117" customWidth="1"/>
    <col min="30" max="31" width="19.90625" style="1117" customWidth="1"/>
    <col min="32" max="40" width="8.90625" style="1117" customWidth="1"/>
    <col min="41" max="41" width="14.26953125" style="1117" customWidth="1"/>
    <col min="42" max="43" width="8.90625" style="1117" customWidth="1"/>
    <col min="44" max="44" width="8.36328125" style="1117" customWidth="1"/>
    <col min="45" max="45" width="10.90625" style="1117" customWidth="1"/>
    <col min="46" max="60" width="8.36328125" style="1117" customWidth="1"/>
    <col min="61" max="102" width="5" style="1117" customWidth="1"/>
    <col min="103" max="16384" width="8.7265625" style="1117"/>
  </cols>
  <sheetData>
    <row r="1" spans="1:45" x14ac:dyDescent="0.2">
      <c r="A1" s="1117" t="s">
        <v>1964</v>
      </c>
    </row>
    <row r="2" spans="1:45" ht="16.5" thickBot="1" x14ac:dyDescent="0.25">
      <c r="A2" s="1117">
        <f>MATCH(INDEX($R$4:$T$382,MATCH(F5,$T$4:$T$382,0),2),'R4_raw'!$F$115:$BNW$115,0)</f>
        <v>4</v>
      </c>
      <c r="D2" s="1404"/>
      <c r="E2" s="1405" t="s">
        <v>2979</v>
      </c>
      <c r="F2" s="1404"/>
      <c r="G2" s="1404"/>
      <c r="H2" s="1404"/>
      <c r="I2" s="1404"/>
      <c r="J2" s="1404"/>
      <c r="K2" s="1404"/>
      <c r="L2" s="1404"/>
      <c r="M2" s="1404"/>
      <c r="N2" s="1404"/>
      <c r="X2" s="5318" t="s">
        <v>1965</v>
      </c>
      <c r="Y2" s="5318"/>
      <c r="Z2" s="1120"/>
      <c r="AB2" s="1117">
        <v>2</v>
      </c>
      <c r="AC2" s="1117">
        <v>3</v>
      </c>
      <c r="AD2" s="1117">
        <v>4</v>
      </c>
      <c r="AE2" s="1117">
        <v>5</v>
      </c>
    </row>
    <row r="3" spans="1:45" ht="15.75" customHeight="1" thickBot="1" x14ac:dyDescent="0.25">
      <c r="F3" s="158"/>
      <c r="G3" s="158"/>
      <c r="H3" s="158"/>
      <c r="K3" s="1121" t="s">
        <v>1966</v>
      </c>
      <c r="L3" s="5325" t="s">
        <v>3510</v>
      </c>
      <c r="M3" s="5326"/>
      <c r="O3" s="5319" t="str">
        <f>VLOOKUP(L3,順位点!$AB$2:$AC$78,2,FALSE)</f>
        <v>小海町</v>
      </c>
      <c r="P3" s="5319"/>
      <c r="R3" s="1122"/>
      <c r="S3" s="1122" t="s">
        <v>1967</v>
      </c>
      <c r="T3" s="1122" t="s">
        <v>1968</v>
      </c>
      <c r="U3" s="1117">
        <v>-1</v>
      </c>
      <c r="V3" s="1117" t="s">
        <v>1969</v>
      </c>
      <c r="X3" s="1117" t="str">
        <f>F98</f>
        <v>8　幸福度_居宅_要支援1・2_得点_【2022】</v>
      </c>
      <c r="Y3" s="1117" t="str">
        <f>F100</f>
        <v>14　要介護状態の改善の状況_R3年度_【2019】⇒【2020】</v>
      </c>
      <c r="AD3" s="1117" t="str">
        <f>X3</f>
        <v>8　幸福度_居宅_要支援1・2_得点_【2022】</v>
      </c>
      <c r="AE3" s="1117" t="str">
        <f>Y3</f>
        <v>14　要介護状態の改善の状況_R3年度_【2019】⇒【2020】</v>
      </c>
      <c r="AJ3" s="1117" t="str">
        <f>F5</f>
        <v>1　幸福度_元気_得点_【2016】</v>
      </c>
      <c r="AO3" s="1117" t="str">
        <f>AJ3</f>
        <v>1　幸福度_元気_得点_【2016】</v>
      </c>
    </row>
    <row r="4" spans="1:45" ht="13" thickBot="1" x14ac:dyDescent="0.3">
      <c r="F4" s="5320" t="s">
        <v>1970</v>
      </c>
      <c r="G4" s="5320"/>
      <c r="H4" s="5320"/>
      <c r="I4" s="5320"/>
      <c r="J4" s="5320"/>
      <c r="K4" s="5320"/>
      <c r="L4" s="5320"/>
      <c r="M4" s="5320"/>
      <c r="R4" s="1123">
        <v>1</v>
      </c>
      <c r="S4" s="1124" t="str">
        <f>IFERROR(INDEX('R4_raw'!$F$1:$BNW$115,115,MATCH(R4,'R4_raw'!$F$1:$BNW$1,0)),"-")</f>
        <v>幸福度_元気_得点_【2016】</v>
      </c>
      <c r="T4" s="1124" t="str">
        <f t="shared" ref="T4:T67" si="0">IF(S4="-","-",R4&amp;"　"&amp;S4)</f>
        <v>1　幸福度_元気_得点_【2016】</v>
      </c>
      <c r="U4" s="1117">
        <f>IF(OR(X4=0,Y4=0),U3+0,U3+1)</f>
        <v>0</v>
      </c>
      <c r="V4" s="1117" t="str">
        <f t="shared" ref="V4:V35" si="1">IFERROR(IF($O$3=W4,W4,IF(W4=$H$14,W4,IF(OR(RANK(Y4,$Y$4:$Y$61,0)&lt;=3,RANK(X4,$X$4:$X$61,0)&lt;=3),W4,""))),"")</f>
        <v>小海町</v>
      </c>
      <c r="W4" s="1117" t="s">
        <v>1728</v>
      </c>
      <c r="X4" s="1125">
        <f>IF(VLOOKUP($W4,'R4_raw'!$F$1:$BNW$115,A$5,FALSE)="*",NA(),VLOOKUP($W4,'R4_raw'!$F$1:$BNW$115,A$5,FALSE))</f>
        <v>5.1304347826086953</v>
      </c>
      <c r="Y4" s="1125">
        <f>IF(VLOOKUP($W4,'R4_raw'!$F$1:$BNW$115,A$6,FALSE)="*",NA(),VLOOKUP($W4,'R4_raw'!$F$1:$BNW$115,A$6,FALSE))</f>
        <v>95</v>
      </c>
      <c r="Z4" s="1125"/>
      <c r="AA4" s="1117">
        <v>0</v>
      </c>
      <c r="AB4" s="1117" t="str">
        <f t="shared" ref="AB4:AE23" si="2">VLOOKUP($AA4,$U$4:$Y$62,AB$2,FALSE)</f>
        <v>小海町</v>
      </c>
      <c r="AC4" s="1117" t="str">
        <f t="shared" si="2"/>
        <v>小海町</v>
      </c>
      <c r="AD4" s="1125">
        <f t="shared" si="2"/>
        <v>5.1304347826086953</v>
      </c>
      <c r="AE4" s="1125">
        <f t="shared" si="2"/>
        <v>95</v>
      </c>
      <c r="AF4" s="1117" t="str">
        <f t="shared" ref="AF4:AF35" si="3">IF(ISERROR(AD4),AA4+3,"")</f>
        <v/>
      </c>
      <c r="AG4" s="1117" t="str">
        <f t="shared" ref="AG4:AG21" si="4">IF(ISERROR(AD4),AA4+3,"")</f>
        <v/>
      </c>
      <c r="AH4" s="1117">
        <f t="shared" ref="AH4:AH35" si="5">IFERROR(RANK(AL4,$AL$4:$AL$61),"-")</f>
        <v>8</v>
      </c>
      <c r="AI4" s="1117" t="s">
        <v>1728</v>
      </c>
      <c r="AJ4" s="1127">
        <f>VLOOKUP(AI4,'R4_raw'!$F$15:$BNW$114,A$2,FALSE)</f>
        <v>7.47</v>
      </c>
      <c r="AK4" s="1117">
        <v>2.0000000000000001E-4</v>
      </c>
      <c r="AL4" s="1117">
        <f t="shared" ref="AL4:AL35" si="6">IFERROR(AJ4+AK4,"-")</f>
        <v>7.4702000000000002</v>
      </c>
      <c r="AM4" s="1117">
        <v>1</v>
      </c>
      <c r="AN4" s="1117" t="str">
        <f t="shared" ref="AN4:AN35" si="7">IFERROR(VLOOKUP($AM4,$AH$4:$AJ$349,2,FALSE),"-")</f>
        <v>長和町</v>
      </c>
      <c r="AO4" s="1127">
        <f t="shared" ref="AO4:AO35" si="8">IFERROR(VLOOKUP($AM4,$AH$4:$AJ$349,3,FALSE),"-")</f>
        <v>7.74</v>
      </c>
      <c r="AP4" s="1117" t="str">
        <f t="shared" ref="AP4:AP35" si="9">IF(AN4=$O$3,AO4,"")</f>
        <v/>
      </c>
      <c r="AS4" s="1117" t="s">
        <v>3308</v>
      </c>
    </row>
    <row r="5" spans="1:45" ht="35.25" customHeight="1" thickBot="1" x14ac:dyDescent="0.25">
      <c r="A5" s="1117">
        <f>MATCH(INDEX($R$4:$T$382,MATCH(F98,$T$4:$T$382,0),2),'R4_raw'!$F$115:$BNW$115,0)</f>
        <v>28</v>
      </c>
      <c r="F5" s="5321" t="s">
        <v>8957</v>
      </c>
      <c r="G5" s="5322"/>
      <c r="H5" s="5322"/>
      <c r="I5" s="5322"/>
      <c r="J5" s="5322"/>
      <c r="K5" s="5322"/>
      <c r="L5" s="5322"/>
      <c r="M5" s="5323"/>
      <c r="R5" s="1123">
        <v>2</v>
      </c>
      <c r="S5" s="1124" t="str">
        <f>IFERROR(INDEX('R4_raw'!$F$1:$BNW$115,115,MATCH(R5,'R4_raw'!$F$1:$BNW$1,0)),"-")</f>
        <v>幸福度_元気_得点_【2019】</v>
      </c>
      <c r="T5" s="1124" t="str">
        <f t="shared" si="0"/>
        <v>2　幸福度_元気_得点_【2019】</v>
      </c>
      <c r="U5" s="1117">
        <f t="shared" ref="U5:U36" si="10">IF(OR(X4=0,Y4=0),U4+0,U4+1)</f>
        <v>1</v>
      </c>
      <c r="V5" s="1117" t="str">
        <f t="shared" si="1"/>
        <v/>
      </c>
      <c r="W5" s="1117" t="s">
        <v>1734</v>
      </c>
      <c r="X5" s="1125">
        <f>IF(VLOOKUP($W5,'R4_raw'!$F$1:$BNW$115,A$5,FALSE)="*",NA(),VLOOKUP($W5,'R4_raw'!$F$1:$BNW$115,A$5,FALSE))</f>
        <v>5.7391304347826084</v>
      </c>
      <c r="Y5" s="1125">
        <f>IF(VLOOKUP($W5,'R4_raw'!$F$1:$BNW$115,A$6,FALSE)="*",NA(),VLOOKUP($W5,'R4_raw'!$F$1:$BNW$115,A$6,FALSE))</f>
        <v>95</v>
      </c>
      <c r="Z5" s="1125"/>
      <c r="AA5" s="1117">
        <v>1</v>
      </c>
      <c r="AB5" s="1117" t="str">
        <f t="shared" si="2"/>
        <v/>
      </c>
      <c r="AC5" s="1117" t="str">
        <f t="shared" si="2"/>
        <v>川上村</v>
      </c>
      <c r="AD5" s="1125">
        <f t="shared" si="2"/>
        <v>5.7391304347826084</v>
      </c>
      <c r="AE5" s="1125">
        <f t="shared" si="2"/>
        <v>95</v>
      </c>
      <c r="AF5" s="1117" t="str">
        <f t="shared" si="3"/>
        <v/>
      </c>
      <c r="AG5" s="1117" t="str">
        <f t="shared" si="4"/>
        <v/>
      </c>
      <c r="AH5" s="1117">
        <f t="shared" si="5"/>
        <v>10</v>
      </c>
      <c r="AI5" s="1117" t="s">
        <v>1734</v>
      </c>
      <c r="AJ5" s="1127">
        <f>VLOOKUP(AI5,'R4_raw'!$F$15:$BNW$114,A$2,FALSE)</f>
        <v>7.45</v>
      </c>
      <c r="AK5" s="1117">
        <v>2.1000000000000001E-4</v>
      </c>
      <c r="AL5" s="1117">
        <f t="shared" si="6"/>
        <v>7.4502100000000002</v>
      </c>
      <c r="AM5" s="1117">
        <v>2</v>
      </c>
      <c r="AN5" s="1117" t="str">
        <f t="shared" si="7"/>
        <v>朝日村</v>
      </c>
      <c r="AO5" s="1127">
        <f t="shared" si="8"/>
        <v>7.55</v>
      </c>
      <c r="AP5" s="1117" t="str">
        <f t="shared" si="9"/>
        <v/>
      </c>
      <c r="AS5" s="1117" t="s">
        <v>3309</v>
      </c>
    </row>
    <row r="6" spans="1:45" ht="14.25" customHeight="1" x14ac:dyDescent="0.2">
      <c r="A6" s="1117">
        <f>MATCH(INDEX($R$4:$T$382,MATCH(F100,$T$4:$T$382,0),2),'R4_raw'!$F$115:$BNW$115,0)</f>
        <v>45</v>
      </c>
      <c r="F6" s="1128"/>
      <c r="G6" s="1129"/>
      <c r="H6" s="118"/>
      <c r="K6" s="1128"/>
      <c r="L6" s="1128"/>
      <c r="M6" s="1128"/>
      <c r="R6" s="1123">
        <v>3</v>
      </c>
      <c r="S6" s="1124" t="str">
        <f>IFERROR(INDEX('R4_raw'!$F$1:$BNW$115,115,MATCH(R6,'R4_raw'!$F$1:$BNW$1,0)),"-")</f>
        <v>幸福度_元気_得点_【2022】</v>
      </c>
      <c r="T6" s="1124" t="str">
        <f t="shared" si="0"/>
        <v>3　幸福度_元気_得点_【2022】</v>
      </c>
      <c r="U6" s="1117">
        <f t="shared" si="10"/>
        <v>2</v>
      </c>
      <c r="V6" s="1117" t="str">
        <f t="shared" si="1"/>
        <v/>
      </c>
      <c r="W6" s="1117" t="s">
        <v>1737</v>
      </c>
      <c r="X6" s="1125">
        <f>IF(VLOOKUP($W6,'R4_raw'!$F$1:$BNW$115,A$5,FALSE)="*",NA(),VLOOKUP($W6,'R4_raw'!$F$1:$BNW$115,A$5,FALSE))</f>
        <v>6</v>
      </c>
      <c r="Y6" s="1125">
        <f>IF(VLOOKUP($W6,'R4_raw'!$F$1:$BNW$115,A$6,FALSE)="*",NA(),VLOOKUP($W6,'R4_raw'!$F$1:$BNW$115,A$6,FALSE))</f>
        <v>105</v>
      </c>
      <c r="Z6" s="1125"/>
      <c r="AA6" s="1117">
        <v>2</v>
      </c>
      <c r="AB6" s="1117" t="str">
        <f t="shared" si="2"/>
        <v/>
      </c>
      <c r="AC6" s="1117" t="str">
        <f t="shared" si="2"/>
        <v>南牧村</v>
      </c>
      <c r="AD6" s="1125">
        <f t="shared" si="2"/>
        <v>6</v>
      </c>
      <c r="AE6" s="1125">
        <f t="shared" si="2"/>
        <v>105</v>
      </c>
      <c r="AF6" s="1117" t="str">
        <f t="shared" si="3"/>
        <v/>
      </c>
      <c r="AG6" s="1117" t="str">
        <f t="shared" si="4"/>
        <v/>
      </c>
      <c r="AH6" s="1117">
        <f t="shared" si="5"/>
        <v>49</v>
      </c>
      <c r="AI6" s="1117" t="s">
        <v>1737</v>
      </c>
      <c r="AJ6" s="1127">
        <f>VLOOKUP(AI6,'R4_raw'!$F$15:$BNW$114,A$2,FALSE)</f>
        <v>6.96</v>
      </c>
      <c r="AK6" s="1117">
        <v>2.2000000000000001E-4</v>
      </c>
      <c r="AL6" s="1117">
        <f t="shared" si="6"/>
        <v>6.9602199999999996</v>
      </c>
      <c r="AM6" s="1117">
        <v>3</v>
      </c>
      <c r="AN6" s="1117" t="str">
        <f t="shared" si="7"/>
        <v>箕輪町</v>
      </c>
      <c r="AO6" s="1127">
        <f t="shared" si="8"/>
        <v>7.54</v>
      </c>
      <c r="AP6" s="1117" t="str">
        <f t="shared" si="9"/>
        <v/>
      </c>
      <c r="AS6" s="1117" t="s">
        <v>3310</v>
      </c>
    </row>
    <row r="7" spans="1:45" ht="14.25" customHeight="1" x14ac:dyDescent="0.2">
      <c r="F7" s="1130" t="s">
        <v>1971</v>
      </c>
      <c r="R7" s="1123">
        <v>4</v>
      </c>
      <c r="S7" s="1124" t="str">
        <f>IFERROR(INDEX('R4_raw'!$F$1:$BNW$115,115,MATCH(R7,'R4_raw'!$F$1:$BNW$1,0)),"-")</f>
        <v>幸福度_居宅_得点_【2016】</v>
      </c>
      <c r="T7" s="1124" t="str">
        <f t="shared" si="0"/>
        <v>4　幸福度_居宅_得点_【2016】</v>
      </c>
      <c r="U7" s="1117">
        <f t="shared" si="10"/>
        <v>3</v>
      </c>
      <c r="V7" s="1117" t="str">
        <f t="shared" si="1"/>
        <v/>
      </c>
      <c r="W7" s="1117" t="s">
        <v>1740</v>
      </c>
      <c r="X7" s="1125">
        <f>IF(VLOOKUP($W7,'R4_raw'!$F$1:$BNW$115,A$5,FALSE)="*",NA(),VLOOKUP($W7,'R4_raw'!$F$1:$BNW$115,A$5,FALSE))</f>
        <v>7</v>
      </c>
      <c r="Y7" s="1125">
        <f>IF(VLOOKUP($W7,'R4_raw'!$F$1:$BNW$115,A$6,FALSE)="*",NA(),VLOOKUP($W7,'R4_raw'!$F$1:$BNW$115,A$6,FALSE))</f>
        <v>60</v>
      </c>
      <c r="Z7" s="1125"/>
      <c r="AA7" s="1117">
        <v>3</v>
      </c>
      <c r="AB7" s="1117" t="str">
        <f t="shared" si="2"/>
        <v/>
      </c>
      <c r="AC7" s="1117" t="str">
        <f t="shared" si="2"/>
        <v>南相木村</v>
      </c>
      <c r="AD7" s="1125">
        <f t="shared" si="2"/>
        <v>7</v>
      </c>
      <c r="AE7" s="1125">
        <f t="shared" si="2"/>
        <v>60</v>
      </c>
      <c r="AF7" s="1117" t="str">
        <f t="shared" si="3"/>
        <v/>
      </c>
      <c r="AG7" s="1117" t="str">
        <f t="shared" si="4"/>
        <v/>
      </c>
      <c r="AH7" s="1117">
        <f t="shared" si="5"/>
        <v>4</v>
      </c>
      <c r="AI7" s="1117" t="s">
        <v>1740</v>
      </c>
      <c r="AJ7" s="1127">
        <f>VLOOKUP(AI7,'R4_raw'!$F$15:$BNW$114,A$2,FALSE)</f>
        <v>7.52</v>
      </c>
      <c r="AK7" s="1117">
        <v>2.3000000000000001E-4</v>
      </c>
      <c r="AL7" s="1117">
        <f t="shared" si="6"/>
        <v>7.5202299999999997</v>
      </c>
      <c r="AM7" s="1117">
        <v>4</v>
      </c>
      <c r="AN7" s="1117" t="str">
        <f t="shared" si="7"/>
        <v>南相木村</v>
      </c>
      <c r="AO7" s="1127">
        <f t="shared" si="8"/>
        <v>7.52</v>
      </c>
      <c r="AP7" s="1117" t="str">
        <f t="shared" si="9"/>
        <v/>
      </c>
      <c r="AS7" s="1117" t="s">
        <v>3311</v>
      </c>
    </row>
    <row r="8" spans="1:45" ht="14.25" customHeight="1" x14ac:dyDescent="0.2">
      <c r="G8" s="1379"/>
      <c r="H8" s="1131" t="s">
        <v>2974</v>
      </c>
      <c r="I8" s="1131" t="s">
        <v>1925</v>
      </c>
      <c r="J8" s="1131" t="s">
        <v>1926</v>
      </c>
      <c r="K8" s="1131" t="s">
        <v>1972</v>
      </c>
      <c r="R8" s="1123">
        <v>5</v>
      </c>
      <c r="S8" s="1124" t="str">
        <f>IFERROR(INDEX('R4_raw'!$F$1:$BNW$115,115,MATCH(R8,'R4_raw'!$F$1:$BNW$1,0)),"-")</f>
        <v>幸福度_居宅_得点_【2019】</v>
      </c>
      <c r="T8" s="1124" t="str">
        <f t="shared" si="0"/>
        <v>5　幸福度_居宅_得点_【2019】</v>
      </c>
      <c r="U8" s="1117">
        <f t="shared" si="10"/>
        <v>4</v>
      </c>
      <c r="V8" s="1117" t="str">
        <f t="shared" si="1"/>
        <v>北相木村</v>
      </c>
      <c r="W8" s="1117" t="s">
        <v>353</v>
      </c>
      <c r="X8" s="1125">
        <f>IF(VLOOKUP($W8,'R4_raw'!$F$1:$BNW$115,A$5,FALSE)="*",NA(),VLOOKUP($W8,'R4_raw'!$F$1:$BNW$115,A$5,FALSE))</f>
        <v>5.8181818181818183</v>
      </c>
      <c r="Y8" s="1125">
        <f>IF(VLOOKUP($W8,'R4_raw'!$F$1:$BNW$115,A$6,FALSE)="*",NA(),VLOOKUP($W8,'R4_raw'!$F$1:$BNW$115,A$6,FALSE))</f>
        <v>120</v>
      </c>
      <c r="Z8" s="1125"/>
      <c r="AA8" s="1117">
        <v>4</v>
      </c>
      <c r="AB8" s="1117" t="str">
        <f t="shared" si="2"/>
        <v>北相木村</v>
      </c>
      <c r="AC8" s="1117" t="str">
        <f t="shared" si="2"/>
        <v>北相木村</v>
      </c>
      <c r="AD8" s="1125">
        <f t="shared" si="2"/>
        <v>5.8181818181818183</v>
      </c>
      <c r="AE8" s="1125">
        <f t="shared" si="2"/>
        <v>120</v>
      </c>
      <c r="AF8" s="1117" t="str">
        <f t="shared" si="3"/>
        <v/>
      </c>
      <c r="AG8" s="1117" t="str">
        <f t="shared" si="4"/>
        <v/>
      </c>
      <c r="AH8" s="1117">
        <f t="shared" si="5"/>
        <v>53</v>
      </c>
      <c r="AI8" s="1117" t="s">
        <v>353</v>
      </c>
      <c r="AJ8" s="1127">
        <f>VLOOKUP(AI8,'R4_raw'!$F$15:$BNW$114,A$2,FALSE)</f>
        <v>6.79</v>
      </c>
      <c r="AK8" s="1117">
        <v>2.4000000000000001E-4</v>
      </c>
      <c r="AL8" s="1117">
        <f t="shared" si="6"/>
        <v>6.7902399999999998</v>
      </c>
      <c r="AM8" s="1117">
        <v>5</v>
      </c>
      <c r="AN8" s="1117" t="str">
        <f t="shared" si="7"/>
        <v>山形村</v>
      </c>
      <c r="AO8" s="1127">
        <f t="shared" si="8"/>
        <v>7.51</v>
      </c>
      <c r="AP8" s="1117" t="str">
        <f t="shared" si="9"/>
        <v/>
      </c>
      <c r="AS8" s="1117" t="s">
        <v>3312</v>
      </c>
    </row>
    <row r="9" spans="1:45" ht="15.75" customHeight="1" x14ac:dyDescent="0.2">
      <c r="G9" s="1132">
        <f>VLOOKUP("年次",'R4_raw'!$F$1:$BNW$115,$A2,FALSE)</f>
        <v>2016</v>
      </c>
      <c r="H9" s="1580" t="str">
        <f>VLOOKUP(H$8,'R4_raw'!$F$1:$BNW$115,$A2,FALSE)</f>
        <v>点</v>
      </c>
      <c r="I9" s="1662">
        <f>VLOOKUP(I$8,'R4_raw'!$F$1:$BNW$115,$A2,FALSE)</f>
        <v>7.21</v>
      </c>
      <c r="J9" s="1662">
        <f>VLOOKUP(J$8,'R4_raw'!$F$1:$BNW$115,$A2,FALSE)</f>
        <v>7.74</v>
      </c>
      <c r="K9" s="1662">
        <f>VLOOKUP(K$8,'R4_raw'!$F$1:$BNW$115,$A2,FALSE)</f>
        <v>6.13</v>
      </c>
      <c r="O9" s="1117" t="str">
        <f>"("&amp;H9&amp;")"</f>
        <v>(点)</v>
      </c>
      <c r="R9" s="1123">
        <v>6</v>
      </c>
      <c r="S9" s="1124" t="str">
        <f>IFERROR(INDEX('R4_raw'!$F$1:$BNW$115,115,MATCH(R9,'R4_raw'!$F$1:$BNW$1,0)),"-")</f>
        <v>幸福度_居宅_得点_【2022】</v>
      </c>
      <c r="T9" s="1124" t="str">
        <f t="shared" si="0"/>
        <v>6　幸福度_居宅_得点_【2022】</v>
      </c>
      <c r="U9" s="1117">
        <f t="shared" si="10"/>
        <v>5</v>
      </c>
      <c r="V9" s="1117" t="str">
        <f t="shared" si="1"/>
        <v/>
      </c>
      <c r="W9" s="1117" t="s">
        <v>334</v>
      </c>
      <c r="X9" s="1125">
        <f>IF(VLOOKUP($W9,'R4_raw'!$F$1:$BNW$115,A$5,FALSE)="*",NA(),VLOOKUP($W9,'R4_raw'!$F$1:$BNW$115,A$5,FALSE))</f>
        <v>6.5517241379310347</v>
      </c>
      <c r="Y9" s="1125">
        <f>IF(VLOOKUP($W9,'R4_raw'!$F$1:$BNW$115,A$6,FALSE)="*",NA(),VLOOKUP($W9,'R4_raw'!$F$1:$BNW$115,A$6,FALSE))</f>
        <v>75</v>
      </c>
      <c r="Z9" s="1125"/>
      <c r="AA9" s="1117">
        <v>5</v>
      </c>
      <c r="AB9" s="1117" t="str">
        <f t="shared" si="2"/>
        <v/>
      </c>
      <c r="AC9" s="1117" t="str">
        <f t="shared" si="2"/>
        <v>佐久穂町</v>
      </c>
      <c r="AD9" s="1125">
        <f t="shared" si="2"/>
        <v>6.5517241379310347</v>
      </c>
      <c r="AE9" s="1125">
        <f t="shared" si="2"/>
        <v>75</v>
      </c>
      <c r="AF9" s="1117" t="str">
        <f t="shared" si="3"/>
        <v/>
      </c>
      <c r="AG9" s="1117" t="str">
        <f t="shared" si="4"/>
        <v/>
      </c>
      <c r="AH9" s="1117">
        <f t="shared" si="5"/>
        <v>35</v>
      </c>
      <c r="AI9" s="1117" t="s">
        <v>334</v>
      </c>
      <c r="AJ9" s="1127">
        <f>VLOOKUP(AI9,'R4_raw'!$F$15:$BNW$114,A$2,FALSE)</f>
        <v>7.19</v>
      </c>
      <c r="AK9" s="1117">
        <v>2.5000000000000001E-4</v>
      </c>
      <c r="AL9" s="1117">
        <f t="shared" si="6"/>
        <v>7.1902500000000007</v>
      </c>
      <c r="AM9" s="1117">
        <v>6</v>
      </c>
      <c r="AN9" s="1117" t="str">
        <f t="shared" si="7"/>
        <v>軽井沢町</v>
      </c>
      <c r="AO9" s="1127">
        <f t="shared" si="8"/>
        <v>7.51</v>
      </c>
      <c r="AP9" s="1117" t="str">
        <f t="shared" si="9"/>
        <v/>
      </c>
      <c r="AS9" s="1117" t="s">
        <v>3313</v>
      </c>
    </row>
    <row r="10" spans="1:45" ht="24.75" customHeight="1" x14ac:dyDescent="0.2">
      <c r="G10" s="1661" t="s">
        <v>911</v>
      </c>
      <c r="H10" s="5327" t="str">
        <f>VLOOKUP(G$10,'R4_raw'!$F$1:$BNW$115,$A2,FALSE)</f>
        <v>長野県「高齢者実態調査」</v>
      </c>
      <c r="I10" s="5327"/>
      <c r="J10" s="5327"/>
      <c r="K10" s="5327"/>
      <c r="R10" s="1123">
        <v>7</v>
      </c>
      <c r="S10" s="1124" t="str">
        <f>IFERROR(INDEX('R4_raw'!$F$1:$BNW$115,115,MATCH(R10,'R4_raw'!$F$1:$BNW$1,0)),"-")</f>
        <v>幸福度_居宅_要介護全体_得点_【2022】</v>
      </c>
      <c r="T10" s="1124" t="str">
        <f t="shared" si="0"/>
        <v>7　幸福度_居宅_要介護全体_得点_【2022】</v>
      </c>
      <c r="U10" s="1117">
        <f t="shared" si="10"/>
        <v>6</v>
      </c>
      <c r="V10" s="1117" t="str">
        <f t="shared" si="1"/>
        <v/>
      </c>
      <c r="W10" s="1117" t="s">
        <v>1747</v>
      </c>
      <c r="X10" s="1125">
        <f>IF(VLOOKUP($W10,'R4_raw'!$F$1:$BNW$115,A$5,FALSE)="*",NA(),VLOOKUP($W10,'R4_raw'!$F$1:$BNW$115,A$5,FALSE))</f>
        <v>6.898305084745763</v>
      </c>
      <c r="Y10" s="1125">
        <f>IF(VLOOKUP($W10,'R4_raw'!$F$1:$BNW$115,A$6,FALSE)="*",NA(),VLOOKUP($W10,'R4_raw'!$F$1:$BNW$115,A$6,FALSE))</f>
        <v>40</v>
      </c>
      <c r="Z10" s="1125"/>
      <c r="AA10" s="1117">
        <v>6</v>
      </c>
      <c r="AB10" s="1117" t="str">
        <f t="shared" si="2"/>
        <v/>
      </c>
      <c r="AC10" s="1117" t="str">
        <f t="shared" si="2"/>
        <v>軽井沢町</v>
      </c>
      <c r="AD10" s="1125">
        <f t="shared" si="2"/>
        <v>6.898305084745763</v>
      </c>
      <c r="AE10" s="1125">
        <f t="shared" si="2"/>
        <v>40</v>
      </c>
      <c r="AF10" s="1117" t="str">
        <f t="shared" si="3"/>
        <v/>
      </c>
      <c r="AG10" s="1117" t="str">
        <f t="shared" si="4"/>
        <v/>
      </c>
      <c r="AH10" s="1117">
        <f t="shared" si="5"/>
        <v>6</v>
      </c>
      <c r="AI10" s="1117" t="s">
        <v>1747</v>
      </c>
      <c r="AJ10" s="1127">
        <f>VLOOKUP(AI10,'R4_raw'!$F$15:$BNW$114,A$2,FALSE)</f>
        <v>7.51</v>
      </c>
      <c r="AK10" s="1117">
        <v>2.5999999999999998E-4</v>
      </c>
      <c r="AL10" s="1117">
        <f t="shared" si="6"/>
        <v>7.5102599999999997</v>
      </c>
      <c r="AM10" s="1117">
        <v>7</v>
      </c>
      <c r="AN10" s="1117" t="str">
        <f t="shared" si="7"/>
        <v>高山村</v>
      </c>
      <c r="AO10" s="1127">
        <f t="shared" si="8"/>
        <v>7.49</v>
      </c>
      <c r="AP10" s="1117" t="str">
        <f t="shared" si="9"/>
        <v/>
      </c>
      <c r="AS10" s="1117" t="s">
        <v>3314</v>
      </c>
    </row>
    <row r="11" spans="1:45" x14ac:dyDescent="0.2">
      <c r="R11" s="1123">
        <v>8</v>
      </c>
      <c r="S11" s="1124" t="str">
        <f>IFERROR(INDEX('R4_raw'!$F$1:$BNW$115,115,MATCH(R11,'R4_raw'!$F$1:$BNW$1,0)),"-")</f>
        <v>幸福度_居宅_要支援1・2_得点_【2022】</v>
      </c>
      <c r="T11" s="1124" t="str">
        <f t="shared" si="0"/>
        <v>8　幸福度_居宅_要支援1・2_得点_【2022】</v>
      </c>
      <c r="U11" s="1117">
        <f t="shared" si="10"/>
        <v>7</v>
      </c>
      <c r="V11" s="1117" t="str">
        <f t="shared" si="1"/>
        <v/>
      </c>
      <c r="W11" s="1117" t="s">
        <v>1750</v>
      </c>
      <c r="X11" s="1125">
        <f>IF(VLOOKUP($W11,'R4_raw'!$F$1:$BNW$115,A$5,FALSE)="*",NA(),VLOOKUP($W11,'R4_raw'!$F$1:$BNW$115,A$5,FALSE))</f>
        <v>6.5740740740740744</v>
      </c>
      <c r="Y11" s="1125">
        <f>IF(VLOOKUP($W11,'R4_raw'!$F$1:$BNW$115,A$6,FALSE)="*",NA(),VLOOKUP($W11,'R4_raw'!$F$1:$BNW$115,A$6,FALSE))</f>
        <v>55</v>
      </c>
      <c r="Z11" s="1125"/>
      <c r="AA11" s="1117">
        <v>7</v>
      </c>
      <c r="AB11" s="1117" t="str">
        <f t="shared" si="2"/>
        <v/>
      </c>
      <c r="AC11" s="1117" t="str">
        <f t="shared" si="2"/>
        <v>御代田町</v>
      </c>
      <c r="AD11" s="1125">
        <f t="shared" si="2"/>
        <v>6.5740740740740744</v>
      </c>
      <c r="AE11" s="1125">
        <f t="shared" si="2"/>
        <v>55</v>
      </c>
      <c r="AF11" s="1117" t="str">
        <f t="shared" si="3"/>
        <v/>
      </c>
      <c r="AG11" s="1117" t="str">
        <f t="shared" si="4"/>
        <v/>
      </c>
      <c r="AH11" s="1117">
        <f t="shared" si="5"/>
        <v>48</v>
      </c>
      <c r="AI11" s="1117" t="s">
        <v>1750</v>
      </c>
      <c r="AJ11" s="1127">
        <f>VLOOKUP(AI11,'R4_raw'!$F$15:$BNW$114,A$2,FALSE)</f>
        <v>7.02</v>
      </c>
      <c r="AK11" s="1117">
        <v>2.7E-4</v>
      </c>
      <c r="AL11" s="1117">
        <f t="shared" si="6"/>
        <v>7.02027</v>
      </c>
      <c r="AM11" s="1117">
        <v>8</v>
      </c>
      <c r="AN11" s="1117" t="str">
        <f t="shared" si="7"/>
        <v>小海町</v>
      </c>
      <c r="AO11" s="1127">
        <f t="shared" si="8"/>
        <v>7.47</v>
      </c>
      <c r="AP11" s="1117">
        <f t="shared" si="9"/>
        <v>7.47</v>
      </c>
      <c r="AS11" s="1117" t="s">
        <v>3315</v>
      </c>
    </row>
    <row r="12" spans="1:45" x14ac:dyDescent="0.2">
      <c r="F12" s="1130" t="s">
        <v>1973</v>
      </c>
      <c r="R12" s="1123">
        <v>9</v>
      </c>
      <c r="S12" s="1124" t="str">
        <f>IFERROR(INDEX('R4_raw'!$F$1:$BNW$115,115,MATCH(R12,'R4_raw'!$F$1:$BNW$1,0)),"-")</f>
        <v>幸福度_居宅_要介護1・2_得点_【2022】</v>
      </c>
      <c r="T12" s="1124" t="str">
        <f t="shared" si="0"/>
        <v>9　幸福度_居宅_要介護1・2_得点_【2022】</v>
      </c>
      <c r="U12" s="1117">
        <f t="shared" si="10"/>
        <v>8</v>
      </c>
      <c r="V12" s="1117" t="str">
        <f t="shared" si="1"/>
        <v/>
      </c>
      <c r="W12" s="1117" t="s">
        <v>1753</v>
      </c>
      <c r="X12" s="1125">
        <f>IF(VLOOKUP($W12,'R4_raw'!$F$1:$BNW$115,A$5,FALSE)="*",NA(),VLOOKUP($W12,'R4_raw'!$F$1:$BNW$115,A$5,FALSE))</f>
        <v>6.1034482758620694</v>
      </c>
      <c r="Y12" s="1125">
        <f>IF(VLOOKUP($W12,'R4_raw'!$F$1:$BNW$115,A$6,FALSE)="*",NA(),VLOOKUP($W12,'R4_raw'!$F$1:$BNW$115,A$6,FALSE))</f>
        <v>90</v>
      </c>
      <c r="Z12" s="1125"/>
      <c r="AA12" s="1117">
        <v>8</v>
      </c>
      <c r="AB12" s="1117" t="str">
        <f t="shared" si="2"/>
        <v/>
      </c>
      <c r="AC12" s="1117" t="str">
        <f t="shared" si="2"/>
        <v>立科町</v>
      </c>
      <c r="AD12" s="1125">
        <f t="shared" si="2"/>
        <v>6.1034482758620694</v>
      </c>
      <c r="AE12" s="1125">
        <f t="shared" si="2"/>
        <v>90</v>
      </c>
      <c r="AF12" s="1117" t="str">
        <f t="shared" si="3"/>
        <v/>
      </c>
      <c r="AG12" s="1117" t="str">
        <f t="shared" si="4"/>
        <v/>
      </c>
      <c r="AH12" s="1117">
        <f t="shared" si="5"/>
        <v>13</v>
      </c>
      <c r="AI12" s="1117" t="s">
        <v>1753</v>
      </c>
      <c r="AJ12" s="1127">
        <f>VLOOKUP(AI12,'R4_raw'!$F$15:$BNW$114,A$2,FALSE)</f>
        <v>7.44</v>
      </c>
      <c r="AK12" s="1117">
        <v>2.7999999999999998E-4</v>
      </c>
      <c r="AL12" s="1117">
        <f t="shared" si="6"/>
        <v>7.4402800000000004</v>
      </c>
      <c r="AM12" s="1117">
        <v>9</v>
      </c>
      <c r="AN12" s="1117" t="str">
        <f t="shared" si="7"/>
        <v>泰阜村</v>
      </c>
      <c r="AO12" s="1127">
        <f t="shared" si="8"/>
        <v>7.46</v>
      </c>
      <c r="AP12" s="1117" t="str">
        <f t="shared" si="9"/>
        <v/>
      </c>
      <c r="AS12" s="1117" t="s">
        <v>3316</v>
      </c>
    </row>
    <row r="13" spans="1:45" ht="18.75" customHeight="1" x14ac:dyDescent="0.2">
      <c r="I13" s="5324" t="s">
        <v>2976</v>
      </c>
      <c r="J13" s="5324"/>
      <c r="K13" s="5324"/>
      <c r="L13" s="5324"/>
      <c r="R13" s="1123">
        <v>10</v>
      </c>
      <c r="S13" s="1124" t="str">
        <f>IFERROR(INDEX('R4_raw'!$F$1:$BNW$115,115,MATCH(R13,'R4_raw'!$F$1:$BNW$1,0)),"-")</f>
        <v>幸福度_居宅_要介護3～5_得点_【2022】</v>
      </c>
      <c r="T13" s="1124" t="str">
        <f t="shared" si="0"/>
        <v>10　幸福度_居宅_要介護3～5_得点_【2022】</v>
      </c>
      <c r="U13" s="1117">
        <f t="shared" si="10"/>
        <v>9</v>
      </c>
      <c r="V13" s="1117" t="str">
        <f t="shared" si="1"/>
        <v/>
      </c>
      <c r="W13" s="1117" t="s">
        <v>1756</v>
      </c>
      <c r="X13" s="1125">
        <f>IF(VLOOKUP($W13,'R4_raw'!$F$1:$BNW$115,A$5,FALSE)="*",NA(),VLOOKUP($W13,'R4_raw'!$F$1:$BNW$115,A$5,FALSE))</f>
        <v>6.3636363636363633</v>
      </c>
      <c r="Y13" s="1125">
        <f>IF(VLOOKUP($W13,'R4_raw'!$F$1:$BNW$115,A$6,FALSE)="*",NA(),VLOOKUP($W13,'R4_raw'!$F$1:$BNW$115,A$6,FALSE))</f>
        <v>90</v>
      </c>
      <c r="Z13" s="1125"/>
      <c r="AA13" s="1117">
        <v>9</v>
      </c>
      <c r="AB13" s="1117" t="str">
        <f t="shared" si="2"/>
        <v/>
      </c>
      <c r="AC13" s="1117" t="str">
        <f t="shared" si="2"/>
        <v>青木村</v>
      </c>
      <c r="AD13" s="1125">
        <f t="shared" si="2"/>
        <v>6.3636363636363633</v>
      </c>
      <c r="AE13" s="1125">
        <f t="shared" si="2"/>
        <v>90</v>
      </c>
      <c r="AF13" s="1117" t="str">
        <f t="shared" si="3"/>
        <v/>
      </c>
      <c r="AG13" s="1117" t="str">
        <f t="shared" si="4"/>
        <v/>
      </c>
      <c r="AH13" s="1117">
        <f t="shared" si="5"/>
        <v>52</v>
      </c>
      <c r="AI13" s="1117" t="s">
        <v>1756</v>
      </c>
      <c r="AJ13" s="1127">
        <f>VLOOKUP(AI13,'R4_raw'!$F$15:$BNW$114,A$2,FALSE)</f>
        <v>6.89</v>
      </c>
      <c r="AK13" s="1117">
        <v>2.9E-4</v>
      </c>
      <c r="AL13" s="1117">
        <f t="shared" si="6"/>
        <v>6.8902899999999994</v>
      </c>
      <c r="AM13" s="1117">
        <v>10</v>
      </c>
      <c r="AN13" s="1117" t="str">
        <f t="shared" si="7"/>
        <v>川上村</v>
      </c>
      <c r="AO13" s="1127">
        <f t="shared" si="8"/>
        <v>7.45</v>
      </c>
      <c r="AP13" s="1117" t="str">
        <f t="shared" si="9"/>
        <v/>
      </c>
      <c r="AS13" s="1117" t="s">
        <v>3317</v>
      </c>
    </row>
    <row r="14" spans="1:45" ht="18.75" customHeight="1" x14ac:dyDescent="0.2">
      <c r="G14" s="1377"/>
      <c r="H14" s="1380" t="str">
        <f>O3</f>
        <v>小海町</v>
      </c>
      <c r="I14" s="1378" t="s">
        <v>1734</v>
      </c>
      <c r="J14" s="1378" t="s">
        <v>1737</v>
      </c>
      <c r="K14" s="1378" t="s">
        <v>1728</v>
      </c>
      <c r="L14" s="1378" t="s">
        <v>1750</v>
      </c>
      <c r="M14" s="1131" t="s">
        <v>1931</v>
      </c>
      <c r="R14" s="1123">
        <v>11</v>
      </c>
      <c r="S14" s="1124" t="str">
        <f>IFERROR(INDEX('R4_raw'!$F$1:$BNW$115,115,MATCH(R14,'R4_raw'!$F$1:$BNW$1,0)),"-")</f>
        <v>健康寿命_平均自立期間_要介護２以上_期間_【2021】男性</v>
      </c>
      <c r="T14" s="1124" t="str">
        <f t="shared" si="0"/>
        <v>11　健康寿命_平均自立期間_要介護２以上_期間_【2021】男性</v>
      </c>
      <c r="U14" s="1117">
        <f t="shared" si="10"/>
        <v>10</v>
      </c>
      <c r="V14" s="1117" t="str">
        <f t="shared" si="1"/>
        <v/>
      </c>
      <c r="W14" s="1117" t="s">
        <v>1759</v>
      </c>
      <c r="X14" s="1125">
        <f>IF(VLOOKUP($W14,'R4_raw'!$F$1:$BNW$115,A$5,FALSE)="*",NA(),VLOOKUP($W14,'R4_raw'!$F$1:$BNW$115,A$5,FALSE))</f>
        <v>6.859375</v>
      </c>
      <c r="Y14" s="1125">
        <f>IF(VLOOKUP($W14,'R4_raw'!$F$1:$BNW$115,A$6,FALSE)="*",NA(),VLOOKUP($W14,'R4_raw'!$F$1:$BNW$115,A$6,FALSE))</f>
        <v>75</v>
      </c>
      <c r="Z14" s="1125"/>
      <c r="AA14" s="1117">
        <v>10</v>
      </c>
      <c r="AB14" s="1117" t="str">
        <f t="shared" si="2"/>
        <v/>
      </c>
      <c r="AC14" s="1117" t="str">
        <f t="shared" si="2"/>
        <v>長和町</v>
      </c>
      <c r="AD14" s="1125">
        <f t="shared" si="2"/>
        <v>6.859375</v>
      </c>
      <c r="AE14" s="1125">
        <f t="shared" si="2"/>
        <v>75</v>
      </c>
      <c r="AF14" s="1117" t="str">
        <f t="shared" si="3"/>
        <v/>
      </c>
      <c r="AG14" s="1117" t="str">
        <f t="shared" si="4"/>
        <v/>
      </c>
      <c r="AH14" s="1117">
        <f t="shared" si="5"/>
        <v>1</v>
      </c>
      <c r="AI14" s="1117" t="s">
        <v>1759</v>
      </c>
      <c r="AJ14" s="1127">
        <f>VLOOKUP(AI14,'R4_raw'!$F$15:$BNW$114,A$2,FALSE)</f>
        <v>7.74</v>
      </c>
      <c r="AK14" s="1117">
        <v>2.9999999999999997E-4</v>
      </c>
      <c r="AL14" s="1117">
        <f t="shared" si="6"/>
        <v>7.7403000000000004</v>
      </c>
      <c r="AM14" s="1117">
        <v>11</v>
      </c>
      <c r="AN14" s="1117" t="str">
        <f t="shared" si="7"/>
        <v>信濃町</v>
      </c>
      <c r="AO14" s="1127">
        <f t="shared" si="8"/>
        <v>7.44</v>
      </c>
      <c r="AP14" s="1117" t="str">
        <f t="shared" si="9"/>
        <v/>
      </c>
      <c r="AS14" s="1117" t="s">
        <v>3318</v>
      </c>
    </row>
    <row r="15" spans="1:45" ht="16.5" customHeight="1" x14ac:dyDescent="0.2">
      <c r="G15" s="1132">
        <f>VLOOKUP("年次",'R4_raw'!$F$1:$BNW$115,$A2,FALSE)</f>
        <v>2016</v>
      </c>
      <c r="H15" s="1580">
        <f>VLOOKUP(H$14,'R4_raw'!$F$1:$BNW$115,$A2,FALSE)</f>
        <v>7.47</v>
      </c>
      <c r="I15" s="1580">
        <f>VLOOKUP(I$14,'R4_raw'!$F$1:$BNW$115,$A2,FALSE)</f>
        <v>7.45</v>
      </c>
      <c r="J15" s="1580">
        <f>VLOOKUP(J$14,'R4_raw'!$F$1:$BNW$115,$A2,FALSE)</f>
        <v>6.96</v>
      </c>
      <c r="K15" s="1580">
        <f>VLOOKUP(K$14,'R4_raw'!$F$1:$BNW$115,$A2,FALSE)</f>
        <v>7.47</v>
      </c>
      <c r="L15" s="1580">
        <f>VLOOKUP(L$14,'R4_raw'!$F$1:$BNW$115,$A2,FALSE)</f>
        <v>7.02</v>
      </c>
      <c r="M15" s="1580">
        <f>VLOOKUP(M$14,'R4_raw'!$F$1:$BNW$115,$A2,FALSE)</f>
        <v>7.21</v>
      </c>
      <c r="R15" s="1123">
        <v>12</v>
      </c>
      <c r="S15" s="1124" t="str">
        <f>IFERROR(INDEX('R4_raw'!$F$1:$BNW$115,115,MATCH(R15,'R4_raw'!$F$1:$BNW$1,0)),"-")</f>
        <v>健康寿命_平均自立期間_要介護２以上_期間_【2021】女性</v>
      </c>
      <c r="T15" s="1124" t="str">
        <f t="shared" si="0"/>
        <v>12　健康寿命_平均自立期間_要介護２以上_期間_【2021】女性</v>
      </c>
      <c r="U15" s="1117">
        <f t="shared" si="10"/>
        <v>11</v>
      </c>
      <c r="V15" s="1117" t="str">
        <f t="shared" si="1"/>
        <v/>
      </c>
      <c r="W15" s="1117" t="s">
        <v>1762</v>
      </c>
      <c r="X15" s="1125">
        <f>IF(VLOOKUP($W15,'R4_raw'!$F$1:$BNW$115,A$5,FALSE)="*",NA(),VLOOKUP($W15,'R4_raw'!$F$1:$BNW$115,A$5,FALSE))</f>
        <v>6.4640264026402638</v>
      </c>
      <c r="Y15" s="1125">
        <f>IF(VLOOKUP($W15,'R4_raw'!$F$1:$BNW$115,A$6,FALSE)="*",NA(),VLOOKUP($W15,'R4_raw'!$F$1:$BNW$115,A$6,FALSE))</f>
        <v>65</v>
      </c>
      <c r="Z15" s="1125"/>
      <c r="AA15" s="1117">
        <v>11</v>
      </c>
      <c r="AB15" s="1117" t="str">
        <f t="shared" si="2"/>
        <v/>
      </c>
      <c r="AC15" s="1117" t="str">
        <f t="shared" si="2"/>
        <v>下諏訪町</v>
      </c>
      <c r="AD15" s="1125">
        <f t="shared" si="2"/>
        <v>6.4640264026402638</v>
      </c>
      <c r="AE15" s="1125">
        <f t="shared" si="2"/>
        <v>65</v>
      </c>
      <c r="AF15" s="1117" t="str">
        <f t="shared" si="3"/>
        <v/>
      </c>
      <c r="AG15" s="1117" t="str">
        <f t="shared" si="4"/>
        <v/>
      </c>
      <c r="AH15" s="1117">
        <f t="shared" si="5"/>
        <v>41</v>
      </c>
      <c r="AI15" s="1117" t="s">
        <v>1762</v>
      </c>
      <c r="AJ15" s="1127">
        <f>VLOOKUP(AI15,'R4_raw'!$F$15:$BNW$114,A$2,FALSE)</f>
        <v>7.1</v>
      </c>
      <c r="AK15" s="1117">
        <v>3.1E-4</v>
      </c>
      <c r="AL15" s="1117">
        <f t="shared" si="6"/>
        <v>7.1003099999999995</v>
      </c>
      <c r="AM15" s="1117">
        <v>12</v>
      </c>
      <c r="AN15" s="1117" t="str">
        <f t="shared" si="7"/>
        <v>喬木村</v>
      </c>
      <c r="AO15" s="1127">
        <f t="shared" si="8"/>
        <v>7.44</v>
      </c>
      <c r="AP15" s="1117" t="str">
        <f t="shared" si="9"/>
        <v/>
      </c>
      <c r="AS15" s="1117" t="s">
        <v>3319</v>
      </c>
    </row>
    <row r="16" spans="1:45" ht="19.5" customHeight="1" x14ac:dyDescent="0.2">
      <c r="R16" s="1123">
        <v>13</v>
      </c>
      <c r="S16" s="1124" t="str">
        <f>IFERROR(INDEX('R4_raw'!$F$1:$BNW$115,115,MATCH(R16,'R4_raw'!$F$1:$BNW$1,0)),"-")</f>
        <v>要介護状態の改善の状況_R2年度_【2018】⇒【2019】</v>
      </c>
      <c r="T16" s="1124" t="str">
        <f t="shared" si="0"/>
        <v>13　要介護状態の改善の状況_R2年度_【2018】⇒【2019】</v>
      </c>
      <c r="U16" s="1117">
        <f t="shared" si="10"/>
        <v>12</v>
      </c>
      <c r="V16" s="1117" t="str">
        <f t="shared" si="1"/>
        <v/>
      </c>
      <c r="W16" s="1117" t="s">
        <v>1766</v>
      </c>
      <c r="X16" s="1125">
        <f>IF(VLOOKUP($W16,'R4_raw'!$F$1:$BNW$115,A$5,FALSE)="*",NA(),VLOOKUP($W16,'R4_raw'!$F$1:$BNW$115,A$5,FALSE))</f>
        <v>6.4640264026402638</v>
      </c>
      <c r="Y16" s="1125">
        <f>IF(VLOOKUP($W16,'R4_raw'!$F$1:$BNW$115,A$6,FALSE)="*",NA(),VLOOKUP($W16,'R4_raw'!$F$1:$BNW$115,A$6,FALSE))</f>
        <v>65</v>
      </c>
      <c r="Z16" s="1125"/>
      <c r="AA16" s="1117">
        <v>12</v>
      </c>
      <c r="AB16" s="1117" t="str">
        <f t="shared" si="2"/>
        <v/>
      </c>
      <c r="AC16" s="1117" t="str">
        <f t="shared" si="2"/>
        <v>富士見町</v>
      </c>
      <c r="AD16" s="1125">
        <f t="shared" si="2"/>
        <v>6.4640264026402638</v>
      </c>
      <c r="AE16" s="1125">
        <f t="shared" si="2"/>
        <v>65</v>
      </c>
      <c r="AF16" s="1117" t="str">
        <f t="shared" si="3"/>
        <v/>
      </c>
      <c r="AG16" s="1117" t="str">
        <f t="shared" si="4"/>
        <v/>
      </c>
      <c r="AH16" s="1117">
        <f t="shared" si="5"/>
        <v>40</v>
      </c>
      <c r="AI16" s="1117" t="s">
        <v>1766</v>
      </c>
      <c r="AJ16" s="1127">
        <f>VLOOKUP(AI16,'R4_raw'!$F$15:$BNW$114,A$2,FALSE)</f>
        <v>7.1</v>
      </c>
      <c r="AK16" s="1117">
        <v>3.2000000000000003E-4</v>
      </c>
      <c r="AL16" s="1117">
        <f t="shared" si="6"/>
        <v>7.10032</v>
      </c>
      <c r="AM16" s="1117">
        <v>13</v>
      </c>
      <c r="AN16" s="1117" t="str">
        <f t="shared" si="7"/>
        <v>立科町</v>
      </c>
      <c r="AO16" s="1127">
        <f t="shared" si="8"/>
        <v>7.44</v>
      </c>
      <c r="AP16" s="1117" t="str">
        <f t="shared" si="9"/>
        <v/>
      </c>
      <c r="AS16" s="1117" t="s">
        <v>3320</v>
      </c>
    </row>
    <row r="17" spans="18:45" ht="25" x14ac:dyDescent="0.2">
      <c r="R17" s="1123">
        <v>14</v>
      </c>
      <c r="S17" s="1124" t="str">
        <f>IFERROR(INDEX('R4_raw'!$F$1:$BNW$115,115,MATCH(R17,'R4_raw'!$F$1:$BNW$1,0)),"-")</f>
        <v>要介護状態の改善の状況_R3年度_【2019】⇒【2020】</v>
      </c>
      <c r="T17" s="1124" t="str">
        <f t="shared" si="0"/>
        <v>14　要介護状態の改善の状況_R3年度_【2019】⇒【2020】</v>
      </c>
      <c r="U17" s="1117">
        <f t="shared" si="10"/>
        <v>13</v>
      </c>
      <c r="V17" s="1117" t="str">
        <f t="shared" si="1"/>
        <v/>
      </c>
      <c r="W17" s="1117" t="s">
        <v>1769</v>
      </c>
      <c r="X17" s="1125">
        <f>IF(VLOOKUP($W17,'R4_raw'!$F$1:$BNW$115,A$5,FALSE)="*",NA(),VLOOKUP($W17,'R4_raw'!$F$1:$BNW$115,A$5,FALSE))</f>
        <v>6.4640264026402638</v>
      </c>
      <c r="Y17" s="1125">
        <f>IF(VLOOKUP($W17,'R4_raw'!$F$1:$BNW$115,A$6,FALSE)="*",NA(),VLOOKUP($W17,'R4_raw'!$F$1:$BNW$115,A$6,FALSE))</f>
        <v>65</v>
      </c>
      <c r="Z17" s="1125"/>
      <c r="AA17" s="1117">
        <v>13</v>
      </c>
      <c r="AB17" s="1117" t="str">
        <f t="shared" si="2"/>
        <v/>
      </c>
      <c r="AC17" s="1117" t="str">
        <f t="shared" si="2"/>
        <v>原村</v>
      </c>
      <c r="AD17" s="1125">
        <f t="shared" si="2"/>
        <v>6.4640264026402638</v>
      </c>
      <c r="AE17" s="1125">
        <f t="shared" si="2"/>
        <v>65</v>
      </c>
      <c r="AF17" s="1117" t="str">
        <f t="shared" si="3"/>
        <v/>
      </c>
      <c r="AG17" s="1117" t="str">
        <f t="shared" si="4"/>
        <v/>
      </c>
      <c r="AH17" s="1117">
        <f t="shared" si="5"/>
        <v>39</v>
      </c>
      <c r="AI17" s="1117" t="s">
        <v>1769</v>
      </c>
      <c r="AJ17" s="1127">
        <f>VLOOKUP(AI17,'R4_raw'!$F$15:$BNW$114,A$2,FALSE)</f>
        <v>7.1</v>
      </c>
      <c r="AK17" s="1117">
        <v>3.3E-4</v>
      </c>
      <c r="AL17" s="1117">
        <f t="shared" si="6"/>
        <v>7.1003299999999996</v>
      </c>
      <c r="AM17" s="1117">
        <v>14</v>
      </c>
      <c r="AN17" s="1117" t="str">
        <f t="shared" si="7"/>
        <v>小布施町</v>
      </c>
      <c r="AO17" s="1127">
        <f t="shared" si="8"/>
        <v>7.42</v>
      </c>
      <c r="AP17" s="1117" t="str">
        <f t="shared" si="9"/>
        <v/>
      </c>
      <c r="AS17" s="1117" t="s">
        <v>3321</v>
      </c>
    </row>
    <row r="18" spans="18:45" ht="25" x14ac:dyDescent="0.2">
      <c r="R18" s="1123">
        <v>15</v>
      </c>
      <c r="S18" s="1124" t="str">
        <f>IFERROR(INDEX('R4_raw'!$F$1:$BNW$115,115,MATCH(R18,'R4_raw'!$F$1:$BNW$1,0)),"-")</f>
        <v>要介護状態の改善の状況_R４年度_【2020】⇒【202１】</v>
      </c>
      <c r="T18" s="1124" t="str">
        <f t="shared" si="0"/>
        <v>15　要介護状態の改善の状況_R４年度_【2020】⇒【202１】</v>
      </c>
      <c r="U18" s="1117">
        <f t="shared" si="10"/>
        <v>14</v>
      </c>
      <c r="V18" s="1117" t="str">
        <f t="shared" si="1"/>
        <v/>
      </c>
      <c r="W18" s="1117" t="s">
        <v>1772</v>
      </c>
      <c r="X18" s="1125">
        <f>IF(VLOOKUP($W18,'R4_raw'!$F$1:$BNW$115,A$5,FALSE)="*",NA(),VLOOKUP($W18,'R4_raw'!$F$1:$BNW$115,A$5,FALSE))</f>
        <v>6.204225352112676</v>
      </c>
      <c r="Y18" s="1125">
        <f>IF(VLOOKUP($W18,'R4_raw'!$F$1:$BNW$115,A$6,FALSE)="*",NA(),VLOOKUP($W18,'R4_raw'!$F$1:$BNW$115,A$6,FALSE))</f>
        <v>30</v>
      </c>
      <c r="Z18" s="1125"/>
      <c r="AA18" s="1117">
        <v>14</v>
      </c>
      <c r="AB18" s="1117" t="str">
        <f t="shared" si="2"/>
        <v/>
      </c>
      <c r="AC18" s="1117" t="str">
        <f t="shared" si="2"/>
        <v>辰野町</v>
      </c>
      <c r="AD18" s="1117">
        <f t="shared" si="2"/>
        <v>6.204225352112676</v>
      </c>
      <c r="AE18" s="1117">
        <f t="shared" si="2"/>
        <v>30</v>
      </c>
      <c r="AF18" s="1117" t="str">
        <f t="shared" si="3"/>
        <v/>
      </c>
      <c r="AG18" s="1117" t="str">
        <f t="shared" si="4"/>
        <v/>
      </c>
      <c r="AH18" s="1117">
        <f t="shared" si="5"/>
        <v>44</v>
      </c>
      <c r="AI18" s="1117" t="s">
        <v>1772</v>
      </c>
      <c r="AJ18" s="1127">
        <f>VLOOKUP(AI18,'R4_raw'!$F$15:$BNW$114,A$2,FALSE)</f>
        <v>7.09</v>
      </c>
      <c r="AK18" s="1117">
        <v>3.4000000000000002E-4</v>
      </c>
      <c r="AL18" s="1117">
        <f t="shared" si="6"/>
        <v>7.0903399999999994</v>
      </c>
      <c r="AM18" s="1117">
        <v>15</v>
      </c>
      <c r="AN18" s="1117" t="str">
        <f t="shared" si="7"/>
        <v>下條村</v>
      </c>
      <c r="AO18" s="1127">
        <f t="shared" si="8"/>
        <v>7.36</v>
      </c>
      <c r="AP18" s="1117" t="str">
        <f t="shared" si="9"/>
        <v/>
      </c>
      <c r="AS18" s="1117" t="s">
        <v>3322</v>
      </c>
    </row>
    <row r="19" spans="18:45" ht="25" x14ac:dyDescent="0.2">
      <c r="R19" s="1123">
        <v>16</v>
      </c>
      <c r="S19" s="1124" t="str">
        <f>IFERROR(INDEX('R4_raw'!$F$1:$BNW$115,115,MATCH(R19,'R4_raw'!$F$1:$BNW$1,0)),"-")</f>
        <v>要介護状態の改善の状況_R5年度_【2021】⇒【2022】</v>
      </c>
      <c r="T19" s="1124" t="str">
        <f t="shared" si="0"/>
        <v>16　要介護状態の改善の状況_R5年度_【2021】⇒【2022】</v>
      </c>
      <c r="U19" s="1117">
        <f t="shared" si="10"/>
        <v>15</v>
      </c>
      <c r="V19" s="1117" t="str">
        <f t="shared" si="1"/>
        <v/>
      </c>
      <c r="W19" s="1117" t="s">
        <v>1776</v>
      </c>
      <c r="X19" s="1125">
        <f>IF(VLOOKUP($W19,'R4_raw'!$F$1:$BNW$115,A$5,FALSE)="*",NA(),VLOOKUP($W19,'R4_raw'!$F$1:$BNW$115,A$5,FALSE))</f>
        <v>6.2236842105263159</v>
      </c>
      <c r="Y19" s="1125">
        <f>IF(VLOOKUP($W19,'R4_raw'!$F$1:$BNW$115,A$6,FALSE)="*",NA(),VLOOKUP($W19,'R4_raw'!$F$1:$BNW$115,A$6,FALSE))</f>
        <v>50</v>
      </c>
      <c r="Z19" s="1125"/>
      <c r="AA19" s="1117">
        <v>15</v>
      </c>
      <c r="AB19" s="1117" t="str">
        <f t="shared" si="2"/>
        <v/>
      </c>
      <c r="AC19" s="1117" t="str">
        <f t="shared" si="2"/>
        <v>箕輪町</v>
      </c>
      <c r="AD19" s="1117">
        <f t="shared" si="2"/>
        <v>6.2236842105263159</v>
      </c>
      <c r="AE19" s="1117">
        <f t="shared" si="2"/>
        <v>50</v>
      </c>
      <c r="AF19" s="1117" t="str">
        <f t="shared" si="3"/>
        <v/>
      </c>
      <c r="AG19" s="1117" t="str">
        <f t="shared" si="4"/>
        <v/>
      </c>
      <c r="AH19" s="1117">
        <f t="shared" si="5"/>
        <v>3</v>
      </c>
      <c r="AI19" s="1117" t="s">
        <v>1776</v>
      </c>
      <c r="AJ19" s="1127">
        <f>VLOOKUP(AI19,'R4_raw'!$F$15:$BNW$114,A$2,FALSE)</f>
        <v>7.54</v>
      </c>
      <c r="AK19" s="1117">
        <v>3.5E-4</v>
      </c>
      <c r="AL19" s="1117">
        <f t="shared" si="6"/>
        <v>7.5403500000000001</v>
      </c>
      <c r="AM19" s="1117">
        <v>16</v>
      </c>
      <c r="AN19" s="1117" t="str">
        <f t="shared" si="7"/>
        <v>生坂村</v>
      </c>
      <c r="AO19" s="1127">
        <f t="shared" si="8"/>
        <v>7.34</v>
      </c>
      <c r="AP19" s="1117" t="str">
        <f t="shared" si="9"/>
        <v/>
      </c>
      <c r="AS19" s="1117" t="s">
        <v>3323</v>
      </c>
    </row>
    <row r="20" spans="18:45" x14ac:dyDescent="0.2">
      <c r="R20" s="1123">
        <v>17</v>
      </c>
      <c r="S20" s="1124" t="str">
        <f>IFERROR(INDEX('R4_raw'!$F$1:$BNW$115,115,MATCH(R20,'R4_raw'!$F$1:$BNW$1,0)),"-")</f>
        <v>閉じこもリスク高齢者_元気_割合【2022】</v>
      </c>
      <c r="T20" s="1124" t="str">
        <f t="shared" si="0"/>
        <v>17　閉じこもリスク高齢者_元気_割合【2022】</v>
      </c>
      <c r="U20" s="1117">
        <f t="shared" si="10"/>
        <v>16</v>
      </c>
      <c r="V20" s="1117" t="str">
        <f t="shared" si="1"/>
        <v>飯島町</v>
      </c>
      <c r="W20" s="1117" t="s">
        <v>1779</v>
      </c>
      <c r="X20" s="1125">
        <f>IF(VLOOKUP($W20,'R4_raw'!$F$1:$BNW$115,A$5,FALSE)="*",NA(),VLOOKUP($W20,'R4_raw'!$F$1:$BNW$115,A$5,FALSE))</f>
        <v>7.7619047619047619</v>
      </c>
      <c r="Y20" s="1125">
        <f>IF(VLOOKUP($W20,'R4_raw'!$F$1:$BNW$115,A$6,FALSE)="*",NA(),VLOOKUP($W20,'R4_raw'!$F$1:$BNW$115,A$6,FALSE))</f>
        <v>70</v>
      </c>
      <c r="Z20" s="1125"/>
      <c r="AA20" s="1117">
        <v>16</v>
      </c>
      <c r="AB20" s="1117" t="str">
        <f t="shared" si="2"/>
        <v>飯島町</v>
      </c>
      <c r="AC20" s="1117" t="str">
        <f t="shared" si="2"/>
        <v>飯島町</v>
      </c>
      <c r="AD20" s="1117">
        <f t="shared" si="2"/>
        <v>7.7619047619047619</v>
      </c>
      <c r="AE20" s="1117">
        <f t="shared" si="2"/>
        <v>70</v>
      </c>
      <c r="AF20" s="1117" t="str">
        <f t="shared" si="3"/>
        <v/>
      </c>
      <c r="AG20" s="1117" t="str">
        <f t="shared" si="4"/>
        <v/>
      </c>
      <c r="AH20" s="1117">
        <f t="shared" si="5"/>
        <v>34</v>
      </c>
      <c r="AI20" s="1117" t="s">
        <v>1779</v>
      </c>
      <c r="AJ20" s="1127">
        <f>VLOOKUP(AI20,'R4_raw'!$F$15:$BNW$114,A$2,FALSE)</f>
        <v>7.21</v>
      </c>
      <c r="AK20" s="1117">
        <v>3.6000000000000002E-4</v>
      </c>
      <c r="AL20" s="1117">
        <f t="shared" si="6"/>
        <v>7.2103599999999997</v>
      </c>
      <c r="AM20" s="1117">
        <v>17</v>
      </c>
      <c r="AN20" s="1117" t="str">
        <f t="shared" si="7"/>
        <v>山ノ内町</v>
      </c>
      <c r="AO20" s="1127">
        <f t="shared" si="8"/>
        <v>7.33</v>
      </c>
      <c r="AP20" s="1117" t="str">
        <f t="shared" si="9"/>
        <v/>
      </c>
      <c r="AS20" s="1117" t="s">
        <v>3324</v>
      </c>
    </row>
    <row r="21" spans="18:45" x14ac:dyDescent="0.2">
      <c r="R21" s="1123">
        <v>18</v>
      </c>
      <c r="S21" s="1124" t="str">
        <f>IFERROR(INDEX('R4_raw'!$F$1:$BNW$115,115,MATCH(R21,'R4_raw'!$F$1:$BNW$1,0)),"-")</f>
        <v>運動機能・転倒リスク割合_元気_【2022】</v>
      </c>
      <c r="T21" s="1124" t="str">
        <f t="shared" si="0"/>
        <v>18　運動機能・転倒リスク割合_元気_【2022】</v>
      </c>
      <c r="U21" s="1117">
        <f t="shared" si="10"/>
        <v>17</v>
      </c>
      <c r="V21" s="1117" t="str">
        <f t="shared" si="1"/>
        <v/>
      </c>
      <c r="W21" s="1117" t="s">
        <v>1782</v>
      </c>
      <c r="X21" s="1125">
        <f>IF(VLOOKUP($W21,'R4_raw'!$F$1:$BNW$115,A$5,FALSE)="*",NA(),VLOOKUP($W21,'R4_raw'!$F$1:$BNW$115,A$5,FALSE))</f>
        <v>6.1730769230769234</v>
      </c>
      <c r="Y21" s="1125">
        <f>IF(VLOOKUP($W21,'R4_raw'!$F$1:$BNW$115,A$6,FALSE)="*",NA(),VLOOKUP($W21,'R4_raw'!$F$1:$BNW$115,A$6,FALSE))</f>
        <v>35</v>
      </c>
      <c r="Z21" s="1125"/>
      <c r="AA21" s="1117">
        <v>17</v>
      </c>
      <c r="AB21" s="1117" t="str">
        <f t="shared" si="2"/>
        <v/>
      </c>
      <c r="AC21" s="1117" t="str">
        <f t="shared" si="2"/>
        <v>南箕輪村</v>
      </c>
      <c r="AD21" s="1117">
        <f t="shared" si="2"/>
        <v>6.1730769230769234</v>
      </c>
      <c r="AE21" s="1117">
        <f t="shared" si="2"/>
        <v>35</v>
      </c>
      <c r="AF21" s="1117" t="str">
        <f t="shared" si="3"/>
        <v/>
      </c>
      <c r="AG21" s="1117" t="str">
        <f t="shared" si="4"/>
        <v/>
      </c>
      <c r="AH21" s="1117">
        <f t="shared" si="5"/>
        <v>47</v>
      </c>
      <c r="AI21" s="1117" t="s">
        <v>1782</v>
      </c>
      <c r="AJ21" s="1127">
        <f>VLOOKUP(AI21,'R4_raw'!$F$15:$BNW$114,A$2,FALSE)</f>
        <v>7.02</v>
      </c>
      <c r="AK21" s="1117">
        <v>3.6999999999999999E-4</v>
      </c>
      <c r="AL21" s="1117">
        <f t="shared" si="6"/>
        <v>7.0203699999999998</v>
      </c>
      <c r="AM21" s="1117">
        <v>18</v>
      </c>
      <c r="AN21" s="1117" t="str">
        <f t="shared" si="7"/>
        <v>坂城町</v>
      </c>
      <c r="AO21" s="1127">
        <f t="shared" si="8"/>
        <v>7.32</v>
      </c>
      <c r="AP21" s="1117" t="str">
        <f t="shared" si="9"/>
        <v/>
      </c>
      <c r="AS21" s="1117" t="s">
        <v>3325</v>
      </c>
    </row>
    <row r="22" spans="18:45" x14ac:dyDescent="0.2">
      <c r="R22" s="1123">
        <v>19</v>
      </c>
      <c r="S22" s="1124" t="str">
        <f>IFERROR(INDEX('R4_raw'!$F$1:$BNW$115,115,MATCH(R22,'R4_raw'!$F$1:$BNW$1,0)),"-")</f>
        <v>認知症リスク_元気_割合【2022】</v>
      </c>
      <c r="T22" s="1124" t="str">
        <f t="shared" si="0"/>
        <v>19　認知症リスク_元気_割合【2022】</v>
      </c>
      <c r="U22" s="1117">
        <f t="shared" si="10"/>
        <v>18</v>
      </c>
      <c r="V22" s="1117" t="str">
        <f t="shared" si="1"/>
        <v/>
      </c>
      <c r="W22" s="1117" t="s">
        <v>1785</v>
      </c>
      <c r="X22" s="1125">
        <f>IF(VLOOKUP($W22,'R4_raw'!$F$1:$BNW$115,A$5,FALSE)="*",NA(),VLOOKUP($W22,'R4_raw'!$F$1:$BNW$115,A$5,FALSE))</f>
        <v>6.9130434782608692</v>
      </c>
      <c r="Y22" s="1125">
        <f>IF(VLOOKUP($W22,'R4_raw'!$F$1:$BNW$115,A$6,FALSE)="*",NA(),VLOOKUP($W22,'R4_raw'!$F$1:$BNW$115,A$6,FALSE))</f>
        <v>80</v>
      </c>
      <c r="Z22" s="1125"/>
      <c r="AA22" s="1117">
        <v>18</v>
      </c>
      <c r="AB22" s="1117" t="str">
        <f t="shared" si="2"/>
        <v/>
      </c>
      <c r="AC22" s="1117" t="str">
        <f t="shared" si="2"/>
        <v>中川村</v>
      </c>
      <c r="AD22" s="1117">
        <f t="shared" si="2"/>
        <v>6.9130434782608692</v>
      </c>
      <c r="AE22" s="1117">
        <f t="shared" si="2"/>
        <v>80</v>
      </c>
      <c r="AF22" s="1117" t="str">
        <f t="shared" si="3"/>
        <v/>
      </c>
      <c r="AH22" s="1117">
        <f t="shared" si="5"/>
        <v>57</v>
      </c>
      <c r="AI22" s="1117" t="s">
        <v>1785</v>
      </c>
      <c r="AJ22" s="1127">
        <f>VLOOKUP(AI22,'R4_raw'!$F$15:$BNW$114,A$2,FALSE)</f>
        <v>6.48</v>
      </c>
      <c r="AK22" s="1117">
        <v>3.8000000000000002E-4</v>
      </c>
      <c r="AL22" s="1117">
        <f t="shared" si="6"/>
        <v>6.4803800000000003</v>
      </c>
      <c r="AM22" s="1117">
        <v>19</v>
      </c>
      <c r="AN22" s="1117" t="str">
        <f t="shared" si="7"/>
        <v>松川町</v>
      </c>
      <c r="AO22" s="1127">
        <f t="shared" si="8"/>
        <v>7.31</v>
      </c>
      <c r="AP22" s="1117" t="str">
        <f t="shared" si="9"/>
        <v/>
      </c>
      <c r="AS22" s="1117" t="s">
        <v>3326</v>
      </c>
    </row>
    <row r="23" spans="18:45" x14ac:dyDescent="0.2">
      <c r="R23" s="1123">
        <v>20</v>
      </c>
      <c r="S23" s="1124" t="str">
        <f>IFERROR(INDEX('R4_raw'!$F$1:$BNW$115,115,MATCH(R23,'R4_raw'!$F$1:$BNW$1,0)),"-")</f>
        <v>口腔リスク高齢者_元気_割合【2022】</v>
      </c>
      <c r="T23" s="1124" t="str">
        <f t="shared" si="0"/>
        <v>20　口腔リスク高齢者_元気_割合【2022】</v>
      </c>
      <c r="U23" s="1117">
        <f t="shared" si="10"/>
        <v>19</v>
      </c>
      <c r="V23" s="1117" t="str">
        <f t="shared" si="1"/>
        <v/>
      </c>
      <c r="W23" s="1117" t="s">
        <v>1788</v>
      </c>
      <c r="X23" s="1125">
        <f>IF(VLOOKUP($W23,'R4_raw'!$F$1:$BNW$115,A$5,FALSE)="*",NA(),VLOOKUP($W23,'R4_raw'!$F$1:$BNW$115,A$5,FALSE))</f>
        <v>6.8636363636363633</v>
      </c>
      <c r="Y23" s="1125">
        <f>IF(VLOOKUP($W23,'R4_raw'!$F$1:$BNW$115,A$6,FALSE)="*",NA(),VLOOKUP($W23,'R4_raw'!$F$1:$BNW$115,A$6,FALSE))</f>
        <v>70</v>
      </c>
      <c r="Z23" s="1125"/>
      <c r="AA23" s="1117">
        <v>19</v>
      </c>
      <c r="AB23" s="1117" t="str">
        <f t="shared" si="2"/>
        <v/>
      </c>
      <c r="AC23" s="1117" t="str">
        <f t="shared" si="2"/>
        <v>宮田村</v>
      </c>
      <c r="AD23" s="1117">
        <f t="shared" si="2"/>
        <v>6.8636363636363633</v>
      </c>
      <c r="AE23" s="1117">
        <f t="shared" si="2"/>
        <v>70</v>
      </c>
      <c r="AF23" s="1117" t="str">
        <f t="shared" si="3"/>
        <v/>
      </c>
      <c r="AH23" s="1117">
        <f t="shared" si="5"/>
        <v>51</v>
      </c>
      <c r="AI23" s="1117" t="s">
        <v>1788</v>
      </c>
      <c r="AJ23" s="1127">
        <f>VLOOKUP(AI23,'R4_raw'!$F$15:$BNW$114,A$2,FALSE)</f>
        <v>6.91</v>
      </c>
      <c r="AK23" s="1117">
        <v>3.8999999999999999E-4</v>
      </c>
      <c r="AL23" s="1117">
        <f t="shared" si="6"/>
        <v>6.9103900000000005</v>
      </c>
      <c r="AM23" s="1117">
        <v>20</v>
      </c>
      <c r="AN23" s="1117" t="str">
        <f t="shared" si="7"/>
        <v>平谷村</v>
      </c>
      <c r="AO23" s="1127">
        <f t="shared" si="8"/>
        <v>7.26</v>
      </c>
      <c r="AP23" s="1117" t="str">
        <f t="shared" si="9"/>
        <v/>
      </c>
      <c r="AS23" s="1117" t="s">
        <v>3327</v>
      </c>
    </row>
    <row r="24" spans="18:45" x14ac:dyDescent="0.2">
      <c r="R24" s="1123">
        <v>21</v>
      </c>
      <c r="S24" s="1124" t="str">
        <f>IFERROR(INDEX('R4_raw'!$F$1:$BNW$115,115,MATCH(R24,'R4_raw'!$F$1:$BNW$1,0)),"-")</f>
        <v>低栄養リスク高齢者_元気_割合【2022】</v>
      </c>
      <c r="T24" s="1124" t="str">
        <f t="shared" si="0"/>
        <v>21　低栄養リスク高齢者_元気_割合【2022】</v>
      </c>
      <c r="U24" s="1117">
        <f t="shared" si="10"/>
        <v>20</v>
      </c>
      <c r="V24" s="1117" t="str">
        <f t="shared" si="1"/>
        <v/>
      </c>
      <c r="W24" s="1117" t="s">
        <v>1791</v>
      </c>
      <c r="X24" s="1125">
        <f>IF(VLOOKUP($W24,'R4_raw'!$F$1:$BNW$115,A$5,FALSE)="*",NA(),VLOOKUP($W24,'R4_raw'!$F$1:$BNW$115,A$5,FALSE))</f>
        <v>6.8461538461538458</v>
      </c>
      <c r="Y24" s="1125">
        <f>IF(VLOOKUP($W24,'R4_raw'!$F$1:$BNW$115,A$6,FALSE)="*",NA(),VLOOKUP($W24,'R4_raw'!$F$1:$BNW$115,A$6,FALSE))</f>
        <v>85</v>
      </c>
      <c r="Z24" s="1125"/>
      <c r="AA24" s="1117">
        <v>20</v>
      </c>
      <c r="AB24" s="1117" t="str">
        <f t="shared" ref="AB24:AE42" si="11">VLOOKUP($AA24,$U$4:$Y$62,AB$2,FALSE)</f>
        <v/>
      </c>
      <c r="AC24" s="1117" t="str">
        <f t="shared" si="11"/>
        <v>松川町</v>
      </c>
      <c r="AD24" s="1117">
        <f t="shared" si="11"/>
        <v>6.8461538461538458</v>
      </c>
      <c r="AE24" s="1117">
        <f t="shared" si="11"/>
        <v>85</v>
      </c>
      <c r="AF24" s="1117" t="str">
        <f t="shared" si="3"/>
        <v/>
      </c>
      <c r="AH24" s="1117">
        <f t="shared" si="5"/>
        <v>19</v>
      </c>
      <c r="AI24" s="1117" t="s">
        <v>1791</v>
      </c>
      <c r="AJ24" s="1127">
        <f>VLOOKUP(AI24,'R4_raw'!$F$15:$BNW$114,A$2,FALSE)</f>
        <v>7.31</v>
      </c>
      <c r="AK24" s="1117">
        <v>4.0000000000000002E-4</v>
      </c>
      <c r="AL24" s="1117">
        <f t="shared" si="6"/>
        <v>7.3103999999999996</v>
      </c>
      <c r="AM24" s="1117">
        <v>21</v>
      </c>
      <c r="AN24" s="1117" t="str">
        <f t="shared" si="7"/>
        <v>売木村</v>
      </c>
      <c r="AO24" s="1127">
        <f t="shared" si="8"/>
        <v>7.24</v>
      </c>
      <c r="AP24" s="1117" t="str">
        <f t="shared" si="9"/>
        <v/>
      </c>
      <c r="AS24" s="1117" t="s">
        <v>3328</v>
      </c>
    </row>
    <row r="25" spans="18:45" x14ac:dyDescent="0.2">
      <c r="R25" s="1123">
        <v>22</v>
      </c>
      <c r="S25" s="1124" t="str">
        <f>IFERROR(INDEX('R4_raw'!$F$1:$BNW$115,115,MATCH(R25,'R4_raw'!$F$1:$BNW$1,0)),"-")</f>
        <v>うつ病リスク高齢者_元気_割合【2022】</v>
      </c>
      <c r="T25" s="1124" t="str">
        <f t="shared" si="0"/>
        <v>22　うつ病リスク高齢者_元気_割合【2022】</v>
      </c>
      <c r="U25" s="1117">
        <f t="shared" si="10"/>
        <v>21</v>
      </c>
      <c r="V25" s="1117" t="str">
        <f t="shared" si="1"/>
        <v/>
      </c>
      <c r="W25" s="1117" t="s">
        <v>1795</v>
      </c>
      <c r="X25" s="1125">
        <f>IF(VLOOKUP($W25,'R4_raw'!$F$1:$BNW$115,A$5,FALSE)="*",NA(),VLOOKUP($W25,'R4_raw'!$F$1:$BNW$115,A$5,FALSE))</f>
        <v>6.6</v>
      </c>
      <c r="Y25" s="1125">
        <f>IF(VLOOKUP($W25,'R4_raw'!$F$1:$BNW$115,A$6,FALSE)="*",NA(),VLOOKUP($W25,'R4_raw'!$F$1:$BNW$115,A$6,FALSE))</f>
        <v>95</v>
      </c>
      <c r="Z25" s="1125"/>
      <c r="AA25" s="1117">
        <v>21</v>
      </c>
      <c r="AB25" s="1117" t="str">
        <f t="shared" si="11"/>
        <v/>
      </c>
      <c r="AC25" s="1117" t="str">
        <f t="shared" si="11"/>
        <v>高森町</v>
      </c>
      <c r="AD25" s="1117">
        <f t="shared" si="11"/>
        <v>6.6</v>
      </c>
      <c r="AE25" s="1117">
        <f t="shared" si="11"/>
        <v>95</v>
      </c>
      <c r="AF25" s="1117" t="str">
        <f t="shared" si="3"/>
        <v/>
      </c>
      <c r="AH25" s="1117">
        <f t="shared" si="5"/>
        <v>45</v>
      </c>
      <c r="AI25" s="1117" t="s">
        <v>1795</v>
      </c>
      <c r="AJ25" s="1127">
        <f>VLOOKUP(AI25,'R4_raw'!$F$15:$BNW$114,A$2,FALSE)</f>
        <v>7.08</v>
      </c>
      <c r="AK25" s="1117">
        <v>4.0999999999999999E-4</v>
      </c>
      <c r="AL25" s="1117">
        <f t="shared" si="6"/>
        <v>7.0804099999999996</v>
      </c>
      <c r="AM25" s="1117">
        <v>22</v>
      </c>
      <c r="AN25" s="1117" t="str">
        <f t="shared" si="7"/>
        <v>木曽町</v>
      </c>
      <c r="AO25" s="1127">
        <f t="shared" si="8"/>
        <v>7.23</v>
      </c>
      <c r="AP25" s="1117" t="str">
        <f t="shared" si="9"/>
        <v/>
      </c>
      <c r="AS25" s="1117" t="s">
        <v>3329</v>
      </c>
    </row>
    <row r="26" spans="18:45" x14ac:dyDescent="0.2">
      <c r="R26" s="1123">
        <v>23</v>
      </c>
      <c r="S26" s="1124" t="str">
        <f>IFERROR(INDEX('R4_raw'!$F$1:$BNW$115,115,MATCH(R26,'R4_raw'!$F$1:$BNW$1,0)),"-")</f>
        <v>閉じこもリスク高齢者_居宅_割合【2022】</v>
      </c>
      <c r="T26" s="1124" t="str">
        <f t="shared" si="0"/>
        <v>23　閉じこもリスク高齢者_居宅_割合【2022】</v>
      </c>
      <c r="U26" s="1117">
        <f t="shared" si="10"/>
        <v>22</v>
      </c>
      <c r="V26" s="1117" t="str">
        <f t="shared" si="1"/>
        <v/>
      </c>
      <c r="W26" s="1117" t="s">
        <v>1798</v>
      </c>
      <c r="X26" s="1125">
        <f>IF(VLOOKUP($W26,'R4_raw'!$F$1:$BNW$115,A$5,FALSE)="*",NA(),VLOOKUP($W26,'R4_raw'!$F$1:$BNW$115,A$5,FALSE))</f>
        <v>6.9047619047619051</v>
      </c>
      <c r="Y26" s="1125">
        <f>IF(VLOOKUP($W26,'R4_raw'!$F$1:$BNW$115,A$6,FALSE)="*",NA(),VLOOKUP($W26,'R4_raw'!$F$1:$BNW$115,A$6,FALSE))</f>
        <v>75</v>
      </c>
      <c r="Z26" s="1125"/>
      <c r="AA26" s="1117">
        <v>22</v>
      </c>
      <c r="AB26" s="1117" t="str">
        <f t="shared" si="11"/>
        <v/>
      </c>
      <c r="AC26" s="1117" t="str">
        <f t="shared" si="11"/>
        <v>阿南町</v>
      </c>
      <c r="AD26" s="1117">
        <f t="shared" si="11"/>
        <v>6.9047619047619051</v>
      </c>
      <c r="AE26" s="1117">
        <f t="shared" si="11"/>
        <v>75</v>
      </c>
      <c r="AF26" s="1117" t="str">
        <f t="shared" si="3"/>
        <v/>
      </c>
      <c r="AH26" s="1117">
        <f t="shared" si="5"/>
        <v>54</v>
      </c>
      <c r="AI26" s="1117" t="s">
        <v>1798</v>
      </c>
      <c r="AJ26" s="1127">
        <f>VLOOKUP(AI26,'R4_raw'!$F$15:$BNW$114,A$2,FALSE)</f>
        <v>6.75</v>
      </c>
      <c r="AK26" s="1117">
        <v>4.2000000000000002E-4</v>
      </c>
      <c r="AL26" s="1117">
        <f t="shared" si="6"/>
        <v>6.7504200000000001</v>
      </c>
      <c r="AM26" s="1117">
        <v>23</v>
      </c>
      <c r="AN26" s="1117" t="str">
        <f t="shared" si="7"/>
        <v>大桑村</v>
      </c>
      <c r="AO26" s="1127">
        <f t="shared" si="8"/>
        <v>7.23</v>
      </c>
      <c r="AP26" s="1117" t="str">
        <f t="shared" si="9"/>
        <v/>
      </c>
      <c r="AS26" s="1117" t="s">
        <v>3330</v>
      </c>
    </row>
    <row r="27" spans="18:45" x14ac:dyDescent="0.2">
      <c r="R27" s="1123">
        <v>24</v>
      </c>
      <c r="S27" s="1124" t="str">
        <f>IFERROR(INDEX('R4_raw'!$F$1:$BNW$115,115,MATCH(R27,'R4_raw'!$F$1:$BNW$1,0)),"-")</f>
        <v>運動機能・転倒リスク高齢者_居宅_割合【2022】</v>
      </c>
      <c r="T27" s="1124" t="str">
        <f t="shared" si="0"/>
        <v>24　運動機能・転倒リスク高齢者_居宅_割合【2022】</v>
      </c>
      <c r="U27" s="1117">
        <f t="shared" si="10"/>
        <v>23</v>
      </c>
      <c r="V27" s="1117" t="str">
        <f t="shared" si="1"/>
        <v/>
      </c>
      <c r="W27" s="1117" t="s">
        <v>1801</v>
      </c>
      <c r="X27" s="1125">
        <f>IF(VLOOKUP($W27,'R4_raw'!$F$1:$BNW$115,A$5,FALSE)="*",NA(),VLOOKUP($W27,'R4_raw'!$F$1:$BNW$115,A$5,FALSE))</f>
        <v>7</v>
      </c>
      <c r="Y27" s="1125">
        <f>IF(VLOOKUP($W27,'R4_raw'!$F$1:$BNW$115,A$6,FALSE)="*",NA(),VLOOKUP($W27,'R4_raw'!$F$1:$BNW$115,A$6,FALSE))</f>
        <v>100</v>
      </c>
      <c r="Z27" s="1125"/>
      <c r="AA27" s="1117">
        <v>23</v>
      </c>
      <c r="AB27" s="1117" t="str">
        <f t="shared" si="11"/>
        <v/>
      </c>
      <c r="AC27" s="1117" t="str">
        <f t="shared" si="11"/>
        <v>阿智村</v>
      </c>
      <c r="AD27" s="1117">
        <f t="shared" si="11"/>
        <v>7</v>
      </c>
      <c r="AE27" s="1117">
        <f t="shared" si="11"/>
        <v>100</v>
      </c>
      <c r="AF27" s="1117" t="str">
        <f t="shared" si="3"/>
        <v/>
      </c>
      <c r="AH27" s="1117">
        <f t="shared" si="5"/>
        <v>37</v>
      </c>
      <c r="AI27" s="1117" t="s">
        <v>1801</v>
      </c>
      <c r="AJ27" s="1127">
        <f>VLOOKUP(AI27,'R4_raw'!$F$15:$BNW$114,A$2,FALSE)</f>
        <v>7.15</v>
      </c>
      <c r="AK27" s="1117">
        <v>4.2999999999999999E-4</v>
      </c>
      <c r="AL27" s="1117">
        <f t="shared" si="6"/>
        <v>7.1504300000000001</v>
      </c>
      <c r="AM27" s="1117">
        <v>24</v>
      </c>
      <c r="AN27" s="1117" t="str">
        <f t="shared" si="7"/>
        <v>王滝村</v>
      </c>
      <c r="AO27" s="1127">
        <f t="shared" si="8"/>
        <v>7.23</v>
      </c>
      <c r="AP27" s="1117" t="str">
        <f t="shared" si="9"/>
        <v/>
      </c>
      <c r="AS27" s="1117" t="s">
        <v>3331</v>
      </c>
    </row>
    <row r="28" spans="18:45" x14ac:dyDescent="0.2">
      <c r="R28" s="1123">
        <v>25</v>
      </c>
      <c r="S28" s="1124" t="str">
        <f>IFERROR(INDEX('R4_raw'!$F$1:$BNW$115,115,MATCH(R28,'R4_raw'!$F$1:$BNW$1,0)),"-")</f>
        <v>認知症リスク_居宅_割合【2022】</v>
      </c>
      <c r="T28" s="1124" t="str">
        <f t="shared" si="0"/>
        <v>25　認知症リスク_居宅_割合【2022】</v>
      </c>
      <c r="U28" s="1117">
        <f t="shared" si="10"/>
        <v>24</v>
      </c>
      <c r="V28" s="1117" t="str">
        <f t="shared" si="1"/>
        <v/>
      </c>
      <c r="W28" s="1117" t="s">
        <v>1804</v>
      </c>
      <c r="X28" s="1125">
        <f>IF(VLOOKUP($W28,'R4_raw'!$F$1:$BNW$115,A$5,FALSE)="*",NA(),VLOOKUP($W28,'R4_raw'!$F$1:$BNW$115,A$5,FALSE))</f>
        <v>4.333333333333333</v>
      </c>
      <c r="Y28" s="1125">
        <f>IF(VLOOKUP($W28,'R4_raw'!$F$1:$BNW$115,A$6,FALSE)="*",NA(),VLOOKUP($W28,'R4_raw'!$F$1:$BNW$115,A$6,FALSE))</f>
        <v>80</v>
      </c>
      <c r="Z28" s="1125"/>
      <c r="AA28" s="1117">
        <v>24</v>
      </c>
      <c r="AB28" s="1117" t="str">
        <f t="shared" si="11"/>
        <v/>
      </c>
      <c r="AC28" s="1117" t="str">
        <f t="shared" si="11"/>
        <v>平谷村</v>
      </c>
      <c r="AD28" s="1117">
        <f t="shared" si="11"/>
        <v>4.333333333333333</v>
      </c>
      <c r="AE28" s="1117">
        <f t="shared" si="11"/>
        <v>80</v>
      </c>
      <c r="AF28" s="1117" t="str">
        <f t="shared" si="3"/>
        <v/>
      </c>
      <c r="AH28" s="1117">
        <f t="shared" si="5"/>
        <v>20</v>
      </c>
      <c r="AI28" s="1117" t="s">
        <v>1804</v>
      </c>
      <c r="AJ28" s="1127">
        <f>VLOOKUP(AI28,'R4_raw'!$F$15:$BNW$114,A$2,FALSE)</f>
        <v>7.26</v>
      </c>
      <c r="AK28" s="1117">
        <v>4.4000000000000002E-4</v>
      </c>
      <c r="AL28" s="1117">
        <f t="shared" si="6"/>
        <v>7.26044</v>
      </c>
      <c r="AM28" s="1117">
        <v>25</v>
      </c>
      <c r="AN28" s="1117" t="str">
        <f t="shared" si="7"/>
        <v>木祖村</v>
      </c>
      <c r="AO28" s="1127">
        <f t="shared" si="8"/>
        <v>7.23</v>
      </c>
      <c r="AP28" s="1117" t="str">
        <f t="shared" si="9"/>
        <v/>
      </c>
      <c r="AS28" s="1117" t="s">
        <v>3332</v>
      </c>
    </row>
    <row r="29" spans="18:45" x14ac:dyDescent="0.2">
      <c r="R29" s="1123">
        <v>26</v>
      </c>
      <c r="S29" s="1124" t="str">
        <f>IFERROR(INDEX('R4_raw'!$F$1:$BNW$115,115,MATCH(R29,'R4_raw'!$F$1:$BNW$1,0)),"-")</f>
        <v>口腔リスク高齢者_居宅_割合【2022】</v>
      </c>
      <c r="T29" s="1124" t="str">
        <f t="shared" si="0"/>
        <v>26　口腔リスク高齢者_居宅_割合【2022】</v>
      </c>
      <c r="U29" s="1117">
        <f t="shared" si="10"/>
        <v>25</v>
      </c>
      <c r="V29" s="1117" t="str">
        <f t="shared" si="1"/>
        <v/>
      </c>
      <c r="W29" s="1117" t="s">
        <v>1807</v>
      </c>
      <c r="X29" s="1125">
        <f>IF(VLOOKUP($W29,'R4_raw'!$F$1:$BNW$115,A$5,FALSE)="*",NA(),VLOOKUP($W29,'R4_raw'!$F$1:$BNW$115,A$5,FALSE))</f>
        <v>5.2857142857142856</v>
      </c>
      <c r="Y29" s="1125">
        <f>IF(VLOOKUP($W29,'R4_raw'!$F$1:$BNW$115,A$6,FALSE)="*",NA(),VLOOKUP($W29,'R4_raw'!$F$1:$BNW$115,A$6,FALSE))</f>
        <v>60</v>
      </c>
      <c r="Z29" s="1125"/>
      <c r="AA29" s="1117">
        <v>25</v>
      </c>
      <c r="AB29" s="1117" t="str">
        <f t="shared" si="11"/>
        <v/>
      </c>
      <c r="AC29" s="1117" t="str">
        <f t="shared" si="11"/>
        <v>根羽村</v>
      </c>
      <c r="AD29" s="1117">
        <f t="shared" si="11"/>
        <v>5.2857142857142856</v>
      </c>
      <c r="AE29" s="1117">
        <f t="shared" si="11"/>
        <v>60</v>
      </c>
      <c r="AF29" s="1117" t="str">
        <f t="shared" si="3"/>
        <v/>
      </c>
      <c r="AH29" s="1117">
        <f t="shared" si="5"/>
        <v>28</v>
      </c>
      <c r="AI29" s="1117" t="s">
        <v>1807</v>
      </c>
      <c r="AJ29" s="1127">
        <f>VLOOKUP(AI29,'R4_raw'!$F$15:$BNW$114,A$2,FALSE)</f>
        <v>7.22</v>
      </c>
      <c r="AK29" s="1117">
        <v>4.4999999999999999E-4</v>
      </c>
      <c r="AL29" s="1117">
        <f t="shared" si="6"/>
        <v>7.2204499999999996</v>
      </c>
      <c r="AM29" s="1117">
        <v>26</v>
      </c>
      <c r="AN29" s="1117" t="str">
        <f t="shared" si="7"/>
        <v>南木曽町</v>
      </c>
      <c r="AO29" s="1127">
        <f t="shared" si="8"/>
        <v>7.23</v>
      </c>
      <c r="AP29" s="1117" t="str">
        <f t="shared" si="9"/>
        <v/>
      </c>
      <c r="AS29" s="1117" t="s">
        <v>3333</v>
      </c>
    </row>
    <row r="30" spans="18:45" x14ac:dyDescent="0.2">
      <c r="R30" s="1123">
        <v>27</v>
      </c>
      <c r="S30" s="1124" t="str">
        <f>IFERROR(INDEX('R4_raw'!$F$1:$BNW$115,115,MATCH(R30,'R4_raw'!$F$1:$BNW$1,0)),"-")</f>
        <v>低栄養リスク高齢者_居宅_割合【2022】</v>
      </c>
      <c r="T30" s="1124" t="str">
        <f t="shared" si="0"/>
        <v>27　低栄養リスク高齢者_居宅_割合【2022】</v>
      </c>
      <c r="U30" s="1117">
        <f t="shared" si="10"/>
        <v>26</v>
      </c>
      <c r="V30" s="1117" t="str">
        <f t="shared" si="1"/>
        <v/>
      </c>
      <c r="W30" s="1117" t="s">
        <v>1810</v>
      </c>
      <c r="X30" s="1125">
        <f>IF(VLOOKUP($W30,'R4_raw'!$F$1:$BNW$115,A$5,FALSE)="*",NA(),VLOOKUP($W30,'R4_raw'!$F$1:$BNW$115,A$5,FALSE))</f>
        <v>6.583333333333333</v>
      </c>
      <c r="Y30" s="1125">
        <f>IF(VLOOKUP($W30,'R4_raw'!$F$1:$BNW$115,A$6,FALSE)="*",NA(),VLOOKUP($W30,'R4_raw'!$F$1:$BNW$115,A$6,FALSE))</f>
        <v>60</v>
      </c>
      <c r="Z30" s="1125"/>
      <c r="AA30" s="1117">
        <v>26</v>
      </c>
      <c r="AB30" s="1117" t="str">
        <f t="shared" si="11"/>
        <v/>
      </c>
      <c r="AC30" s="1117" t="str">
        <f t="shared" si="11"/>
        <v>下條村</v>
      </c>
      <c r="AD30" s="1117">
        <f t="shared" si="11"/>
        <v>6.583333333333333</v>
      </c>
      <c r="AE30" s="1117">
        <f t="shared" si="11"/>
        <v>60</v>
      </c>
      <c r="AF30" s="1117" t="str">
        <f t="shared" si="3"/>
        <v/>
      </c>
      <c r="AH30" s="1117">
        <f t="shared" si="5"/>
        <v>15</v>
      </c>
      <c r="AI30" s="1117" t="s">
        <v>1810</v>
      </c>
      <c r="AJ30" s="1127">
        <f>VLOOKUP(AI30,'R4_raw'!$F$15:$BNW$114,A$2,FALSE)</f>
        <v>7.36</v>
      </c>
      <c r="AK30" s="1117">
        <v>4.6000000000000001E-4</v>
      </c>
      <c r="AL30" s="1117">
        <f t="shared" si="6"/>
        <v>7.3604600000000007</v>
      </c>
      <c r="AM30" s="1117">
        <v>27</v>
      </c>
      <c r="AN30" s="1117" t="str">
        <f t="shared" si="7"/>
        <v>上松町</v>
      </c>
      <c r="AO30" s="1127">
        <f t="shared" si="8"/>
        <v>7.23</v>
      </c>
      <c r="AP30" s="1117" t="str">
        <f t="shared" si="9"/>
        <v/>
      </c>
      <c r="AS30" s="1117" t="s">
        <v>3334</v>
      </c>
    </row>
    <row r="31" spans="18:45" x14ac:dyDescent="0.2">
      <c r="R31" s="1123">
        <v>28</v>
      </c>
      <c r="S31" s="1124" t="str">
        <f>IFERROR(INDEX('R4_raw'!$F$1:$BNW$115,115,MATCH(R31,'R4_raw'!$F$1:$BNW$1,0)),"-")</f>
        <v>うつ病リスク高齢者_居宅_割合【2022】</v>
      </c>
      <c r="T31" s="1124" t="str">
        <f t="shared" si="0"/>
        <v>28　うつ病リスク高齢者_居宅_割合【2022】</v>
      </c>
      <c r="U31" s="1117">
        <f t="shared" si="10"/>
        <v>27</v>
      </c>
      <c r="V31" s="1117" t="str">
        <f t="shared" si="1"/>
        <v/>
      </c>
      <c r="W31" s="1117" t="s">
        <v>1813</v>
      </c>
      <c r="X31" s="1125">
        <f>IF(VLOOKUP($W31,'R4_raw'!$F$1:$BNW$115,A$5,FALSE)="*",NA(),VLOOKUP($W31,'R4_raw'!$F$1:$BNW$115,A$5,FALSE))</f>
        <v>5</v>
      </c>
      <c r="Y31" s="1125">
        <f>IF(VLOOKUP($W31,'R4_raw'!$F$1:$BNW$115,A$6,FALSE)="*",NA(),VLOOKUP($W31,'R4_raw'!$F$1:$BNW$115,A$6,FALSE))</f>
        <v>105</v>
      </c>
      <c r="Z31" s="1125"/>
      <c r="AA31" s="1117">
        <v>27</v>
      </c>
      <c r="AB31" s="1117" t="str">
        <f t="shared" si="11"/>
        <v/>
      </c>
      <c r="AC31" s="1117" t="str">
        <f t="shared" si="11"/>
        <v>売木村</v>
      </c>
      <c r="AD31" s="1117">
        <f t="shared" si="11"/>
        <v>5</v>
      </c>
      <c r="AE31" s="1117">
        <f t="shared" si="11"/>
        <v>105</v>
      </c>
      <c r="AF31" s="1117" t="str">
        <f t="shared" si="3"/>
        <v/>
      </c>
      <c r="AH31" s="1117">
        <f t="shared" si="5"/>
        <v>21</v>
      </c>
      <c r="AI31" s="1117" t="s">
        <v>1813</v>
      </c>
      <c r="AJ31" s="1127">
        <f>VLOOKUP(AI31,'R4_raw'!$F$15:$BNW$114,A$2,FALSE)</f>
        <v>7.24</v>
      </c>
      <c r="AK31" s="1117">
        <v>4.6999999999999999E-4</v>
      </c>
      <c r="AL31" s="1117">
        <f t="shared" si="6"/>
        <v>7.2404700000000002</v>
      </c>
      <c r="AM31" s="1117">
        <v>28</v>
      </c>
      <c r="AN31" s="1117" t="str">
        <f t="shared" si="7"/>
        <v>根羽村</v>
      </c>
      <c r="AO31" s="1127">
        <f t="shared" si="8"/>
        <v>7.22</v>
      </c>
      <c r="AP31" s="1117" t="str">
        <f t="shared" si="9"/>
        <v/>
      </c>
      <c r="AS31" s="1117" t="s">
        <v>3335</v>
      </c>
    </row>
    <row r="32" spans="18:45" x14ac:dyDescent="0.2">
      <c r="R32" s="1123">
        <v>29</v>
      </c>
      <c r="S32" s="1124" t="str">
        <f>IFERROR(INDEX('R4_raw'!$F$1:$BNW$115,115,MATCH(R32,'R4_raw'!$F$1:$BNW$1,0)),"-")</f>
        <v>調整済み認定率_合計認定率_【2021】</v>
      </c>
      <c r="T32" s="1124" t="str">
        <f t="shared" si="0"/>
        <v>29　調整済み認定率_合計認定率_【2021】</v>
      </c>
      <c r="U32" s="1117">
        <f t="shared" si="10"/>
        <v>28</v>
      </c>
      <c r="V32" s="1117" t="str">
        <f t="shared" si="1"/>
        <v/>
      </c>
      <c r="W32" s="1117" t="s">
        <v>1816</v>
      </c>
      <c r="X32" s="1125">
        <f>IF(VLOOKUP($W32,'R4_raw'!$F$1:$BNW$115,A$5,FALSE)="*",NA(),VLOOKUP($W32,'R4_raw'!$F$1:$BNW$115,A$5,FALSE))</f>
        <v>6.3043478260869561</v>
      </c>
      <c r="Y32" s="1125">
        <f>IF(VLOOKUP($W32,'R4_raw'!$F$1:$BNW$115,A$6,FALSE)="*",NA(),VLOOKUP($W32,'R4_raw'!$F$1:$BNW$115,A$6,FALSE))</f>
        <v>90</v>
      </c>
      <c r="Z32" s="1125"/>
      <c r="AA32" s="1117">
        <v>28</v>
      </c>
      <c r="AB32" s="1117" t="str">
        <f t="shared" si="11"/>
        <v/>
      </c>
      <c r="AC32" s="1117" t="str">
        <f t="shared" si="11"/>
        <v>天龍村</v>
      </c>
      <c r="AD32" s="1117">
        <f t="shared" si="11"/>
        <v>6.3043478260869561</v>
      </c>
      <c r="AE32" s="1117">
        <f t="shared" si="11"/>
        <v>90</v>
      </c>
      <c r="AF32" s="1117" t="str">
        <f t="shared" si="3"/>
        <v/>
      </c>
      <c r="AH32" s="1117">
        <f t="shared" si="5"/>
        <v>56</v>
      </c>
      <c r="AI32" s="1117" t="s">
        <v>1816</v>
      </c>
      <c r="AJ32" s="1127">
        <f>VLOOKUP(AI32,'R4_raw'!$F$15:$BNW$114,A$2,FALSE)</f>
        <v>6.55</v>
      </c>
      <c r="AK32" s="1117">
        <v>4.8000000000000001E-4</v>
      </c>
      <c r="AL32" s="1117">
        <f t="shared" si="6"/>
        <v>6.5504799999999994</v>
      </c>
      <c r="AM32" s="1117">
        <v>29</v>
      </c>
      <c r="AN32" s="1117" t="str">
        <f t="shared" si="7"/>
        <v>飯綱町</v>
      </c>
      <c r="AO32" s="1127">
        <f t="shared" si="8"/>
        <v>7.21</v>
      </c>
      <c r="AP32" s="1117" t="str">
        <f t="shared" si="9"/>
        <v/>
      </c>
      <c r="AS32" s="1117" t="s">
        <v>3336</v>
      </c>
    </row>
    <row r="33" spans="18:45" x14ac:dyDescent="0.2">
      <c r="R33" s="1123">
        <v>30</v>
      </c>
      <c r="S33" s="1124" t="str">
        <f>IFERROR(INDEX('R4_raw'!$F$1:$BNW$115,115,MATCH(R33,'R4_raw'!$F$1:$BNW$1,0)),"-")</f>
        <v>調整済み認定率_認定率_要支援_【2021】</v>
      </c>
      <c r="T33" s="1124" t="str">
        <f t="shared" si="0"/>
        <v>30　調整済み認定率_認定率_要支援_【2021】</v>
      </c>
      <c r="U33" s="1117">
        <f t="shared" si="10"/>
        <v>29</v>
      </c>
      <c r="V33" s="1117" t="str">
        <f t="shared" si="1"/>
        <v/>
      </c>
      <c r="W33" s="1117" t="s">
        <v>1819</v>
      </c>
      <c r="X33" s="1125">
        <f>IF(VLOOKUP($W33,'R4_raw'!$F$1:$BNW$115,A$5,FALSE)="*",NA(),VLOOKUP($W33,'R4_raw'!$F$1:$BNW$115,A$5,FALSE))</f>
        <v>5.5</v>
      </c>
      <c r="Y33" s="1125">
        <f>IF(VLOOKUP($W33,'R4_raw'!$F$1:$BNW$115,A$6,FALSE)="*",NA(),VLOOKUP($W33,'R4_raw'!$F$1:$BNW$115,A$6,FALSE))</f>
        <v>70</v>
      </c>
      <c r="Z33" s="1125"/>
      <c r="AA33" s="1117">
        <v>29</v>
      </c>
      <c r="AB33" s="1117" t="str">
        <f t="shared" si="11"/>
        <v/>
      </c>
      <c r="AC33" s="1117" t="str">
        <f t="shared" si="11"/>
        <v>泰阜村</v>
      </c>
      <c r="AD33" s="1117">
        <f t="shared" si="11"/>
        <v>5.5</v>
      </c>
      <c r="AE33" s="1117">
        <f t="shared" si="11"/>
        <v>70</v>
      </c>
      <c r="AF33" s="1117" t="str">
        <f t="shared" si="3"/>
        <v/>
      </c>
      <c r="AH33" s="1117">
        <f t="shared" si="5"/>
        <v>9</v>
      </c>
      <c r="AI33" s="1117" t="s">
        <v>1819</v>
      </c>
      <c r="AJ33" s="1127">
        <f>VLOOKUP(AI33,'R4_raw'!$F$15:$BNW$114,A$2,FALSE)</f>
        <v>7.46</v>
      </c>
      <c r="AK33" s="1117">
        <v>4.8999999999999998E-4</v>
      </c>
      <c r="AL33" s="1117">
        <f t="shared" si="6"/>
        <v>7.4604900000000001</v>
      </c>
      <c r="AM33" s="1117">
        <v>30</v>
      </c>
      <c r="AN33" s="1117" t="str">
        <f t="shared" si="7"/>
        <v>小谷村</v>
      </c>
      <c r="AO33" s="1127">
        <f t="shared" si="8"/>
        <v>7.21</v>
      </c>
      <c r="AP33" s="1117" t="str">
        <f t="shared" si="9"/>
        <v/>
      </c>
      <c r="AS33" s="1117" t="s">
        <v>3337</v>
      </c>
    </row>
    <row r="34" spans="18:45" x14ac:dyDescent="0.2">
      <c r="R34" s="1123">
        <v>31</v>
      </c>
      <c r="S34" s="1124" t="str">
        <f>IFERROR(INDEX('R4_raw'!$F$1:$BNW$115,115,MATCH(R34,'R4_raw'!$F$1:$BNW$1,0)),"-")</f>
        <v>調整済み認定率_認定率_要介護1・2_【2021】</v>
      </c>
      <c r="T34" s="1124" t="str">
        <f t="shared" si="0"/>
        <v>31　調整済み認定率_認定率_要介護1・2_【2021】</v>
      </c>
      <c r="U34" s="1117">
        <f t="shared" si="10"/>
        <v>30</v>
      </c>
      <c r="V34" s="1117" t="str">
        <f t="shared" si="1"/>
        <v/>
      </c>
      <c r="W34" s="1117" t="s">
        <v>1822</v>
      </c>
      <c r="X34" s="1125">
        <f>IF(VLOOKUP($W34,'R4_raw'!$F$1:$BNW$115,A$5,FALSE)="*",NA(),VLOOKUP($W34,'R4_raw'!$F$1:$BNW$115,A$5,FALSE))</f>
        <v>6.5454545454545459</v>
      </c>
      <c r="Y34" s="1125">
        <f>IF(VLOOKUP($W34,'R4_raw'!$F$1:$BNW$115,A$6,FALSE)="*",NA(),VLOOKUP($W34,'R4_raw'!$F$1:$BNW$115,A$6,FALSE))</f>
        <v>50</v>
      </c>
      <c r="Z34" s="1125"/>
      <c r="AA34" s="1117">
        <v>30</v>
      </c>
      <c r="AB34" s="1117" t="str">
        <f t="shared" si="11"/>
        <v/>
      </c>
      <c r="AC34" s="1117" t="str">
        <f t="shared" si="11"/>
        <v>喬木村</v>
      </c>
      <c r="AD34" s="1117">
        <f t="shared" si="11"/>
        <v>6.5454545454545459</v>
      </c>
      <c r="AE34" s="1117">
        <f t="shared" si="11"/>
        <v>50</v>
      </c>
      <c r="AF34" s="1117" t="str">
        <f t="shared" si="3"/>
        <v/>
      </c>
      <c r="AH34" s="1117">
        <f t="shared" si="5"/>
        <v>12</v>
      </c>
      <c r="AI34" s="1117" t="s">
        <v>1822</v>
      </c>
      <c r="AJ34" s="1127">
        <f>VLOOKUP(AI34,'R4_raw'!$F$15:$BNW$114,A$2,FALSE)</f>
        <v>7.44</v>
      </c>
      <c r="AK34" s="1117">
        <v>5.0000000000000001E-4</v>
      </c>
      <c r="AL34" s="1117">
        <f t="shared" si="6"/>
        <v>7.4405000000000001</v>
      </c>
      <c r="AM34" s="1117">
        <v>31</v>
      </c>
      <c r="AN34" s="1117" t="str">
        <f t="shared" si="7"/>
        <v>白馬村</v>
      </c>
      <c r="AO34" s="1127">
        <f t="shared" si="8"/>
        <v>7.21</v>
      </c>
      <c r="AP34" s="1117" t="str">
        <f t="shared" si="9"/>
        <v/>
      </c>
      <c r="AS34" s="1117" t="s">
        <v>3338</v>
      </c>
    </row>
    <row r="35" spans="18:45" x14ac:dyDescent="0.2">
      <c r="R35" s="1123">
        <v>32</v>
      </c>
      <c r="S35" s="1124" t="str">
        <f>IFERROR(INDEX('R4_raw'!$F$1:$BNW$115,115,MATCH(R35,'R4_raw'!$F$1:$BNW$1,0)),"-")</f>
        <v>調整済み認定率_認定率_要介護3・4・5_【2021】</v>
      </c>
      <c r="T35" s="1124" t="str">
        <f t="shared" si="0"/>
        <v>32　調整済み認定率_認定率_要介護3・4・5_【2021】</v>
      </c>
      <c r="U35" s="1117">
        <f t="shared" si="10"/>
        <v>31</v>
      </c>
      <c r="V35" s="1117" t="str">
        <f t="shared" si="1"/>
        <v/>
      </c>
      <c r="W35" s="1117" t="s">
        <v>1825</v>
      </c>
      <c r="X35" s="1125">
        <f>IF(VLOOKUP($W35,'R4_raw'!$F$1:$BNW$115,A$5,FALSE)="*",NA(),VLOOKUP($W35,'R4_raw'!$F$1:$BNW$115,A$5,FALSE))</f>
        <v>6.7058823529411766</v>
      </c>
      <c r="Y35" s="1125">
        <f>IF(VLOOKUP($W35,'R4_raw'!$F$1:$BNW$115,A$6,FALSE)="*",NA(),VLOOKUP($W35,'R4_raw'!$F$1:$BNW$115,A$6,FALSE))</f>
        <v>40</v>
      </c>
      <c r="Z35" s="1125"/>
      <c r="AA35" s="1117">
        <v>31</v>
      </c>
      <c r="AB35" s="1117" t="str">
        <f t="shared" si="11"/>
        <v/>
      </c>
      <c r="AC35" s="1117" t="str">
        <f t="shared" si="11"/>
        <v>豊丘村</v>
      </c>
      <c r="AD35" s="1117">
        <f t="shared" si="11"/>
        <v>6.7058823529411766</v>
      </c>
      <c r="AE35" s="1117">
        <f t="shared" si="11"/>
        <v>40</v>
      </c>
      <c r="AF35" s="1117" t="str">
        <f t="shared" si="3"/>
        <v/>
      </c>
      <c r="AH35" s="1117">
        <f t="shared" si="5"/>
        <v>50</v>
      </c>
      <c r="AI35" s="1117" t="s">
        <v>1825</v>
      </c>
      <c r="AJ35" s="1127">
        <f>VLOOKUP(AI35,'R4_raw'!$F$15:$BNW$114,A$2,FALSE)</f>
        <v>6.95</v>
      </c>
      <c r="AK35" s="1117">
        <v>5.1000000000000004E-4</v>
      </c>
      <c r="AL35" s="1117">
        <f t="shared" si="6"/>
        <v>6.9505100000000004</v>
      </c>
      <c r="AM35" s="1117">
        <v>32</v>
      </c>
      <c r="AN35" s="1117" t="str">
        <f t="shared" si="7"/>
        <v>松川村</v>
      </c>
      <c r="AO35" s="1127">
        <f t="shared" si="8"/>
        <v>7.21</v>
      </c>
      <c r="AP35" s="1117" t="str">
        <f t="shared" si="9"/>
        <v/>
      </c>
      <c r="AS35" s="1117" t="s">
        <v>3339</v>
      </c>
    </row>
    <row r="36" spans="18:45" x14ac:dyDescent="0.2">
      <c r="R36" s="1123">
        <v>33</v>
      </c>
      <c r="S36" s="1124" t="str">
        <f>IFERROR(INDEX('R4_raw'!$F$1:$BNW$115,115,MATCH(R36,'R4_raw'!$F$1:$BNW$1,0)),"-")</f>
        <v>要支援要介護認定率_合計認定率_【2022】</v>
      </c>
      <c r="T36" s="1124" t="str">
        <f t="shared" si="0"/>
        <v>33　要支援要介護認定率_合計認定率_【2022】</v>
      </c>
      <c r="U36" s="1117">
        <f t="shared" si="10"/>
        <v>32</v>
      </c>
      <c r="V36" s="1117" t="str">
        <f t="shared" ref="V36:V61" si="12">IFERROR(IF($O$3=W36,W36,IF(W36=$H$14,W36,IF(OR(RANK(Y36,$Y$4:$Y$61,0)&lt;=3,RANK(X36,$X$4:$X$61,0)&lt;=3),W36,""))),"")</f>
        <v>大鹿村</v>
      </c>
      <c r="W36" s="1117" t="s">
        <v>1828</v>
      </c>
      <c r="X36" s="1125">
        <f>IF(VLOOKUP($W36,'R4_raw'!$F$1:$BNW$115,A$5,FALSE)="*",NA(),VLOOKUP($W36,'R4_raw'!$F$1:$BNW$115,A$5,FALSE))</f>
        <v>7.5</v>
      </c>
      <c r="Y36" s="1125">
        <f>IF(VLOOKUP($W36,'R4_raw'!$F$1:$BNW$115,A$6,FALSE)="*",NA(),VLOOKUP($W36,'R4_raw'!$F$1:$BNW$115,A$6,FALSE))</f>
        <v>120</v>
      </c>
      <c r="Z36" s="1125"/>
      <c r="AA36" s="1117">
        <v>32</v>
      </c>
      <c r="AB36" s="1117" t="str">
        <f t="shared" si="11"/>
        <v>大鹿村</v>
      </c>
      <c r="AC36" s="1117" t="str">
        <f t="shared" si="11"/>
        <v>大鹿村</v>
      </c>
      <c r="AD36" s="1117">
        <f t="shared" si="11"/>
        <v>7.5</v>
      </c>
      <c r="AE36" s="1117">
        <f t="shared" si="11"/>
        <v>120</v>
      </c>
      <c r="AF36" s="1117" t="str">
        <f t="shared" ref="AF36:AF61" si="13">IF(ISERROR(AD36),AA36+3,"")</f>
        <v/>
      </c>
      <c r="AH36" s="1117">
        <f t="shared" ref="AH36:AH61" si="14">IFERROR(RANK(AL36,$AL$4:$AL$61),"-")</f>
        <v>36</v>
      </c>
      <c r="AI36" s="1117" t="s">
        <v>1828</v>
      </c>
      <c r="AJ36" s="1127">
        <f>VLOOKUP(AI36,'R4_raw'!$F$15:$BNW$114,A$2,FALSE)</f>
        <v>7.18</v>
      </c>
      <c r="AK36" s="1117">
        <v>5.1999999999999995E-4</v>
      </c>
      <c r="AL36" s="1117">
        <f t="shared" ref="AL36:AL64" si="15">IFERROR(AJ36+AK36,"-")</f>
        <v>7.1805199999999996</v>
      </c>
      <c r="AM36" s="1117">
        <v>33</v>
      </c>
      <c r="AN36" s="1117" t="str">
        <f t="shared" ref="AN36:AN61" si="16">IFERROR(VLOOKUP($AM36,$AH$4:$AJ$349,2,FALSE),"-")</f>
        <v>池田町</v>
      </c>
      <c r="AO36" s="1127">
        <f t="shared" ref="AO36:AO61" si="17">IFERROR(VLOOKUP($AM36,$AH$4:$AJ$349,3,FALSE),"-")</f>
        <v>7.21</v>
      </c>
      <c r="AP36" s="1117" t="str">
        <f t="shared" ref="AP36:AP67" si="18">IF(AN36=$O$3,AO36,"")</f>
        <v/>
      </c>
      <c r="AS36" s="1117" t="s">
        <v>3340</v>
      </c>
    </row>
    <row r="37" spans="18:45" x14ac:dyDescent="0.2">
      <c r="R37" s="1123">
        <v>34</v>
      </c>
      <c r="S37" s="1124" t="str">
        <f>IFERROR(INDEX('R4_raw'!$F$1:$BNW$115,115,MATCH(R37,'R4_raw'!$F$1:$BNW$1,0)),"-")</f>
        <v>要支援要介護認定率_認定率_要支援_【2022】</v>
      </c>
      <c r="T37" s="1124" t="str">
        <f t="shared" si="0"/>
        <v>34　要支援要介護認定率_認定率_要支援_【2022】</v>
      </c>
      <c r="U37" s="1117">
        <f t="shared" ref="U37:U65" si="19">IF(OR(X36=0,Y36=0),U36+0,U36+1)</f>
        <v>33</v>
      </c>
      <c r="V37" s="1117" t="str">
        <f t="shared" si="12"/>
        <v/>
      </c>
      <c r="W37" s="1117" t="s">
        <v>1831</v>
      </c>
      <c r="X37" s="1125">
        <f>IF(VLOOKUP($W37,'R4_raw'!$F$1:$BNW$115,A$5,FALSE)="*",NA(),VLOOKUP($W37,'R4_raw'!$F$1:$BNW$115,A$5,FALSE))</f>
        <v>6.8510638297872344</v>
      </c>
      <c r="Y37" s="1125">
        <f>IF(VLOOKUP($W37,'R4_raw'!$F$1:$BNW$115,A$6,FALSE)="*",NA(),VLOOKUP($W37,'R4_raw'!$F$1:$BNW$115,A$6,FALSE))</f>
        <v>80</v>
      </c>
      <c r="Z37" s="1125"/>
      <c r="AA37" s="1117">
        <v>33</v>
      </c>
      <c r="AB37" s="1117" t="str">
        <f t="shared" si="11"/>
        <v/>
      </c>
      <c r="AC37" s="1117" t="str">
        <f t="shared" si="11"/>
        <v>上松町</v>
      </c>
      <c r="AD37" s="1117">
        <f t="shared" si="11"/>
        <v>6.8510638297872344</v>
      </c>
      <c r="AE37" s="1117">
        <f t="shared" si="11"/>
        <v>80</v>
      </c>
      <c r="AF37" s="1117" t="str">
        <f t="shared" si="13"/>
        <v/>
      </c>
      <c r="AH37" s="1117">
        <f t="shared" si="14"/>
        <v>27</v>
      </c>
      <c r="AI37" s="1117" t="s">
        <v>1831</v>
      </c>
      <c r="AJ37" s="1127">
        <f>VLOOKUP(AI37,'R4_raw'!$F$15:$BNW$114,A$2,FALSE)</f>
        <v>7.23</v>
      </c>
      <c r="AK37" s="1117">
        <v>5.2999999999999998E-4</v>
      </c>
      <c r="AL37" s="1117">
        <f t="shared" si="15"/>
        <v>7.2305300000000008</v>
      </c>
      <c r="AM37" s="1117">
        <v>34</v>
      </c>
      <c r="AN37" s="1117" t="str">
        <f t="shared" si="16"/>
        <v>飯島町</v>
      </c>
      <c r="AO37" s="1127">
        <f t="shared" si="17"/>
        <v>7.21</v>
      </c>
      <c r="AP37" s="1117" t="str">
        <f t="shared" si="18"/>
        <v/>
      </c>
      <c r="AS37" s="1117" t="s">
        <v>3341</v>
      </c>
    </row>
    <row r="38" spans="18:45" x14ac:dyDescent="0.2">
      <c r="R38" s="1123">
        <v>35</v>
      </c>
      <c r="S38" s="1124" t="str">
        <f>IFERROR(INDEX('R4_raw'!$F$1:$BNW$115,115,MATCH(R38,'R4_raw'!$F$1:$BNW$1,0)),"-")</f>
        <v>要支援要介護認定率_認定率_要介護1・2_【2022】</v>
      </c>
      <c r="T38" s="1124" t="str">
        <f t="shared" si="0"/>
        <v>35　要支援要介護認定率_認定率_要介護1・2_【2022】</v>
      </c>
      <c r="U38" s="1117">
        <f t="shared" si="19"/>
        <v>34</v>
      </c>
      <c r="V38" s="1117" t="str">
        <f t="shared" si="12"/>
        <v/>
      </c>
      <c r="W38" s="1117" t="s">
        <v>1835</v>
      </c>
      <c r="X38" s="1125">
        <f>IF(VLOOKUP($W38,'R4_raw'!$F$1:$BNW$115,A$5,FALSE)="*",NA(),VLOOKUP($W38,'R4_raw'!$F$1:$BNW$115,A$5,FALSE))</f>
        <v>6.8510638297872344</v>
      </c>
      <c r="Y38" s="1125">
        <f>IF(VLOOKUP($W38,'R4_raw'!$F$1:$BNW$115,A$6,FALSE)="*",NA(),VLOOKUP($W38,'R4_raw'!$F$1:$BNW$115,A$6,FALSE))</f>
        <v>80</v>
      </c>
      <c r="Z38" s="1125"/>
      <c r="AA38" s="1117">
        <v>34</v>
      </c>
      <c r="AB38" s="1117" t="str">
        <f t="shared" si="11"/>
        <v/>
      </c>
      <c r="AC38" s="1117" t="str">
        <f t="shared" si="11"/>
        <v>南木曽町</v>
      </c>
      <c r="AD38" s="1117">
        <f t="shared" si="11"/>
        <v>6.8510638297872344</v>
      </c>
      <c r="AE38" s="1117">
        <f t="shared" si="11"/>
        <v>80</v>
      </c>
      <c r="AF38" s="1117" t="str">
        <f t="shared" si="13"/>
        <v/>
      </c>
      <c r="AH38" s="1117">
        <f t="shared" si="14"/>
        <v>26</v>
      </c>
      <c r="AI38" s="1117" t="s">
        <v>1835</v>
      </c>
      <c r="AJ38" s="1127">
        <f>VLOOKUP(AI38,'R4_raw'!$F$15:$BNW$114,A$2,FALSE)</f>
        <v>7.23</v>
      </c>
      <c r="AK38" s="1117">
        <v>5.4000000000000001E-4</v>
      </c>
      <c r="AL38" s="1117">
        <f t="shared" si="15"/>
        <v>7.2305400000000004</v>
      </c>
      <c r="AM38" s="1117">
        <v>35</v>
      </c>
      <c r="AN38" s="1117" t="str">
        <f t="shared" si="16"/>
        <v>佐久穂町</v>
      </c>
      <c r="AO38" s="1127">
        <f t="shared" si="17"/>
        <v>7.19</v>
      </c>
      <c r="AP38" s="1117" t="str">
        <f t="shared" si="18"/>
        <v/>
      </c>
      <c r="AS38" s="1117" t="s">
        <v>3342</v>
      </c>
    </row>
    <row r="39" spans="18:45" ht="25" x14ac:dyDescent="0.2">
      <c r="R39" s="1123">
        <v>36</v>
      </c>
      <c r="S39" s="1124" t="str">
        <f>IFERROR(INDEX('R4_raw'!$F$1:$BNW$115,115,MATCH(R39,'R4_raw'!$F$1:$BNW$1,0)),"-")</f>
        <v>要支援要介護認定率_認定率_要介護3・4・5_【2022】</v>
      </c>
      <c r="T39" s="1124" t="str">
        <f t="shared" si="0"/>
        <v>36　要支援要介護認定率_認定率_要介護3・4・5_【2022】</v>
      </c>
      <c r="U39" s="1117">
        <f t="shared" si="19"/>
        <v>35</v>
      </c>
      <c r="V39" s="1117" t="str">
        <f t="shared" si="12"/>
        <v/>
      </c>
      <c r="W39" s="1117" t="s">
        <v>1838</v>
      </c>
      <c r="X39" s="1125">
        <f>IF(VLOOKUP($W39,'R4_raw'!$F$1:$BNW$115,A$5,FALSE)="*",NA(),VLOOKUP($W39,'R4_raw'!$F$1:$BNW$115,A$5,FALSE))</f>
        <v>6.8510638297872344</v>
      </c>
      <c r="Y39" s="1125">
        <f>IF(VLOOKUP($W39,'R4_raw'!$F$1:$BNW$115,A$6,FALSE)="*",NA(),VLOOKUP($W39,'R4_raw'!$F$1:$BNW$115,A$6,FALSE))</f>
        <v>80</v>
      </c>
      <c r="Z39" s="1125"/>
      <c r="AA39" s="1117">
        <v>35</v>
      </c>
      <c r="AB39" s="1117" t="str">
        <f t="shared" si="11"/>
        <v/>
      </c>
      <c r="AC39" s="1117" t="str">
        <f t="shared" si="11"/>
        <v>木祖村</v>
      </c>
      <c r="AD39" s="1117">
        <f t="shared" si="11"/>
        <v>6.8510638297872344</v>
      </c>
      <c r="AE39" s="1117">
        <f t="shared" si="11"/>
        <v>80</v>
      </c>
      <c r="AF39" s="1117" t="str">
        <f t="shared" si="13"/>
        <v/>
      </c>
      <c r="AH39" s="1117">
        <f t="shared" si="14"/>
        <v>25</v>
      </c>
      <c r="AI39" s="1117" t="s">
        <v>1838</v>
      </c>
      <c r="AJ39" s="1127">
        <f>VLOOKUP(AI39,'R4_raw'!$F$15:$BNW$114,A$2,FALSE)</f>
        <v>7.23</v>
      </c>
      <c r="AK39" s="1117">
        <v>5.5000000000000003E-4</v>
      </c>
      <c r="AL39" s="1117">
        <f t="shared" si="15"/>
        <v>7.23055</v>
      </c>
      <c r="AM39" s="1117">
        <v>36</v>
      </c>
      <c r="AN39" s="1117" t="str">
        <f t="shared" si="16"/>
        <v>大鹿村</v>
      </c>
      <c r="AO39" s="1127">
        <f t="shared" si="17"/>
        <v>7.18</v>
      </c>
      <c r="AP39" s="1117" t="str">
        <f t="shared" si="18"/>
        <v/>
      </c>
      <c r="AS39" s="1117" t="s">
        <v>3343</v>
      </c>
    </row>
    <row r="40" spans="18:45" ht="13.5" customHeight="1" x14ac:dyDescent="0.2">
      <c r="R40" s="1123">
        <v>37</v>
      </c>
      <c r="S40" s="1124" t="str">
        <f>IFERROR(INDEX('R4_raw'!$F$1:$BNW$115,115,MATCH(R40,'R4_raw'!$F$1:$BNW$1,0)),"-")</f>
        <v>新たに要支援・要介護認定を受けた者の平均年齢_【2021】</v>
      </c>
      <c r="T40" s="1124" t="str">
        <f t="shared" si="0"/>
        <v>37　新たに要支援・要介護認定を受けた者の平均年齢_【2021】</v>
      </c>
      <c r="U40" s="1117">
        <f t="shared" si="19"/>
        <v>36</v>
      </c>
      <c r="V40" s="1117" t="str">
        <f t="shared" si="12"/>
        <v/>
      </c>
      <c r="W40" s="1117" t="s">
        <v>1841</v>
      </c>
      <c r="X40" s="1125">
        <f>IF(VLOOKUP($W40,'R4_raw'!$F$1:$BNW$115,A$5,FALSE)="*",NA(),VLOOKUP($W40,'R4_raw'!$F$1:$BNW$115,A$5,FALSE))</f>
        <v>6.8510638297872344</v>
      </c>
      <c r="Y40" s="1125">
        <f>IF(VLOOKUP($W40,'R4_raw'!$F$1:$BNW$115,A$6,FALSE)="*",NA(),VLOOKUP($W40,'R4_raw'!$F$1:$BNW$115,A$6,FALSE))</f>
        <v>80</v>
      </c>
      <c r="Z40" s="1125"/>
      <c r="AA40" s="1117">
        <v>36</v>
      </c>
      <c r="AB40" s="1117" t="str">
        <f t="shared" si="11"/>
        <v/>
      </c>
      <c r="AC40" s="1117" t="str">
        <f t="shared" si="11"/>
        <v>王滝村</v>
      </c>
      <c r="AD40" s="1117">
        <f t="shared" si="11"/>
        <v>6.8510638297872344</v>
      </c>
      <c r="AE40" s="1117">
        <f t="shared" si="11"/>
        <v>80</v>
      </c>
      <c r="AF40" s="1117" t="str">
        <f t="shared" si="13"/>
        <v/>
      </c>
      <c r="AH40" s="1117">
        <f t="shared" si="14"/>
        <v>24</v>
      </c>
      <c r="AI40" s="1117" t="s">
        <v>1841</v>
      </c>
      <c r="AJ40" s="1127">
        <f>VLOOKUP(AI40,'R4_raw'!$F$15:$BNW$114,A$2,FALSE)</f>
        <v>7.23</v>
      </c>
      <c r="AK40" s="1117">
        <v>5.5999999999999995E-4</v>
      </c>
      <c r="AL40" s="1117">
        <f t="shared" si="15"/>
        <v>7.2305600000000005</v>
      </c>
      <c r="AM40" s="1117">
        <v>37</v>
      </c>
      <c r="AN40" s="1117" t="str">
        <f t="shared" si="16"/>
        <v>阿智村</v>
      </c>
      <c r="AO40" s="1127">
        <f t="shared" si="17"/>
        <v>7.15</v>
      </c>
      <c r="AP40" s="1117" t="str">
        <f t="shared" si="18"/>
        <v/>
      </c>
      <c r="AS40" s="1117" t="s">
        <v>3344</v>
      </c>
    </row>
    <row r="41" spans="18:45" ht="25" x14ac:dyDescent="0.2">
      <c r="R41" s="1123">
        <v>38</v>
      </c>
      <c r="S41" s="1124" t="str">
        <f>IFERROR(INDEX('R4_raw'!$F$1:$BNW$115,115,MATCH(R41,'R4_raw'!$F$1:$BNW$1,0)),"-")</f>
        <v>新たに認定を受けた者のうち_要支援１・２の認定を受けた者の平均年齢_【2021】</v>
      </c>
      <c r="T41" s="1124" t="str">
        <f t="shared" si="0"/>
        <v>38　新たに認定を受けた者のうち_要支援１・２の認定を受けた者の平均年齢_【2021】</v>
      </c>
      <c r="U41" s="1117">
        <f t="shared" si="19"/>
        <v>37</v>
      </c>
      <c r="V41" s="1117" t="str">
        <f t="shared" si="12"/>
        <v/>
      </c>
      <c r="W41" s="1117" t="s">
        <v>1844</v>
      </c>
      <c r="X41" s="1125">
        <f>IF(VLOOKUP($W41,'R4_raw'!$F$1:$BNW$115,A$5,FALSE)="*",NA(),VLOOKUP($W41,'R4_raw'!$F$1:$BNW$115,A$5,FALSE))</f>
        <v>6.8510638297872344</v>
      </c>
      <c r="Y41" s="1125">
        <f>IF(VLOOKUP($W41,'R4_raw'!$F$1:$BNW$115,A$6,FALSE)="*",NA(),VLOOKUP($W41,'R4_raw'!$F$1:$BNW$115,A$6,FALSE))</f>
        <v>80</v>
      </c>
      <c r="Z41" s="1125"/>
      <c r="AA41" s="1117">
        <v>37</v>
      </c>
      <c r="AB41" s="1117" t="str">
        <f t="shared" si="11"/>
        <v/>
      </c>
      <c r="AC41" s="1117" t="str">
        <f t="shared" si="11"/>
        <v>大桑村</v>
      </c>
      <c r="AD41" s="1117">
        <f t="shared" si="11"/>
        <v>6.8510638297872344</v>
      </c>
      <c r="AE41" s="1117">
        <f t="shared" si="11"/>
        <v>80</v>
      </c>
      <c r="AF41" s="1117" t="str">
        <f t="shared" si="13"/>
        <v/>
      </c>
      <c r="AH41" s="1117">
        <f t="shared" si="14"/>
        <v>23</v>
      </c>
      <c r="AI41" s="1117" t="s">
        <v>1844</v>
      </c>
      <c r="AJ41" s="1127">
        <f>VLOOKUP(AI41,'R4_raw'!$F$15:$BNW$114,A$2,FALSE)</f>
        <v>7.23</v>
      </c>
      <c r="AK41" s="1117">
        <v>5.6999999999999998E-4</v>
      </c>
      <c r="AL41" s="1117">
        <f t="shared" si="15"/>
        <v>7.2305700000000002</v>
      </c>
      <c r="AM41" s="1117">
        <v>38</v>
      </c>
      <c r="AN41" s="1117" t="str">
        <f t="shared" si="16"/>
        <v>木島平村</v>
      </c>
      <c r="AO41" s="1127">
        <f t="shared" si="17"/>
        <v>7.11</v>
      </c>
      <c r="AP41" s="1117" t="str">
        <f t="shared" si="18"/>
        <v/>
      </c>
      <c r="AS41" s="1117" t="s">
        <v>3345</v>
      </c>
    </row>
    <row r="42" spans="18:45" ht="18" customHeight="1" x14ac:dyDescent="0.2">
      <c r="R42" s="1123">
        <v>39</v>
      </c>
      <c r="S42" s="1124" t="str">
        <f>IFERROR(INDEX('R4_raw'!$F$1:$BNW$115,115,MATCH(R42,'R4_raw'!$F$1:$BNW$1,0)),"-")</f>
        <v>新たに認定を受けた者のうち_要介護1・２の認定を受けた者の平均年齢_【2021】</v>
      </c>
      <c r="T42" s="1124" t="str">
        <f t="shared" si="0"/>
        <v>39　新たに認定を受けた者のうち_要介護1・２の認定を受けた者の平均年齢_【2021】</v>
      </c>
      <c r="U42" s="1117">
        <f t="shared" si="19"/>
        <v>38</v>
      </c>
      <c r="V42" s="1117" t="str">
        <f t="shared" si="12"/>
        <v/>
      </c>
      <c r="W42" s="1117" t="s">
        <v>1847</v>
      </c>
      <c r="X42" s="1125">
        <f>IF(VLOOKUP($W42,'R4_raw'!$F$1:$BNW$115,A$5,FALSE)="*",NA(),VLOOKUP($W42,'R4_raw'!$F$1:$BNW$115,A$5,FALSE))</f>
        <v>6.8510638297872344</v>
      </c>
      <c r="Y42" s="1125">
        <f>IF(VLOOKUP($W42,'R4_raw'!$F$1:$BNW$115,A$6,FALSE)="*",NA(),VLOOKUP($W42,'R4_raw'!$F$1:$BNW$115,A$6,FALSE))</f>
        <v>80</v>
      </c>
      <c r="Z42" s="1125"/>
      <c r="AA42" s="1117">
        <v>38</v>
      </c>
      <c r="AB42" s="1117" t="str">
        <f t="shared" si="11"/>
        <v/>
      </c>
      <c r="AC42" s="1117" t="str">
        <f t="shared" si="11"/>
        <v>木曽町</v>
      </c>
      <c r="AD42" s="1117">
        <f t="shared" si="11"/>
        <v>6.8510638297872344</v>
      </c>
      <c r="AE42" s="1117">
        <f t="shared" si="11"/>
        <v>80</v>
      </c>
      <c r="AF42" s="1117" t="str">
        <f t="shared" si="13"/>
        <v/>
      </c>
      <c r="AH42" s="1117">
        <f t="shared" si="14"/>
        <v>22</v>
      </c>
      <c r="AI42" s="1117" t="s">
        <v>1847</v>
      </c>
      <c r="AJ42" s="1127">
        <f>VLOOKUP(AI42,'R4_raw'!$F$15:$BNW$114,A$2,FALSE)</f>
        <v>7.23</v>
      </c>
      <c r="AK42" s="1117">
        <v>5.8E-4</v>
      </c>
      <c r="AL42" s="1117">
        <f t="shared" si="15"/>
        <v>7.2305800000000007</v>
      </c>
      <c r="AM42" s="1117">
        <v>39</v>
      </c>
      <c r="AN42" s="1117" t="str">
        <f t="shared" si="16"/>
        <v>原村</v>
      </c>
      <c r="AO42" s="1127">
        <f t="shared" si="17"/>
        <v>7.1</v>
      </c>
      <c r="AP42" s="1117" t="str">
        <f t="shared" si="18"/>
        <v/>
      </c>
      <c r="AS42" s="1117" t="s">
        <v>3346</v>
      </c>
    </row>
    <row r="43" spans="18:45" ht="25" x14ac:dyDescent="0.2">
      <c r="R43" s="1123">
        <v>40</v>
      </c>
      <c r="S43" s="1124" t="str">
        <f>IFERROR(INDEX('R4_raw'!$F$1:$BNW$115,115,MATCH(R43,'R4_raw'!$F$1:$BNW$1,0)),"-")</f>
        <v>新たに認定を受けた者のうち_要介護3・４・５の認定を受けた者の・平均年齢_【2021】</v>
      </c>
      <c r="T43" s="1124" t="str">
        <f t="shared" si="0"/>
        <v>40　新たに認定を受けた者のうち_要介護3・４・５の認定を受けた者の・平均年齢_【2021】</v>
      </c>
      <c r="U43" s="1117">
        <f t="shared" si="19"/>
        <v>39</v>
      </c>
      <c r="V43" s="1117" t="str">
        <f t="shared" si="12"/>
        <v/>
      </c>
      <c r="W43" s="1117" t="s">
        <v>1850</v>
      </c>
      <c r="X43" s="1125">
        <f>IF(VLOOKUP($W43,'R4_raw'!$F$1:$BNW$115,A$5,FALSE)="*",NA(),VLOOKUP($W43,'R4_raw'!$F$1:$BNW$115,A$5,FALSE))</f>
        <v>7.044776119402985</v>
      </c>
      <c r="Y43" s="1125">
        <f>IF(VLOOKUP($W43,'R4_raw'!$F$1:$BNW$115,A$6,FALSE)="*",NA(),VLOOKUP($W43,'R4_raw'!$F$1:$BNW$115,A$6,FALSE))</f>
        <v>80</v>
      </c>
      <c r="Z43" s="1125"/>
      <c r="AA43" s="1117">
        <v>39</v>
      </c>
      <c r="AB43" s="1117" t="str">
        <f>VLOOKUP($AA43,$U$4:$Y$65,AB$2,FALSE)</f>
        <v/>
      </c>
      <c r="AC43" s="1117" t="str">
        <f t="shared" ref="AC43:AE60" si="20">VLOOKUP($AA43,$U$4:$Y$62,AC$2,FALSE)</f>
        <v>麻績村</v>
      </c>
      <c r="AD43" s="1117">
        <f t="shared" si="20"/>
        <v>7.044776119402985</v>
      </c>
      <c r="AE43" s="1117">
        <f t="shared" si="20"/>
        <v>80</v>
      </c>
      <c r="AF43" s="1117" t="str">
        <f t="shared" si="13"/>
        <v/>
      </c>
      <c r="AH43" s="1117">
        <f t="shared" si="14"/>
        <v>55</v>
      </c>
      <c r="AI43" s="1117" t="s">
        <v>1850</v>
      </c>
      <c r="AJ43" s="1127">
        <f>VLOOKUP(AI43,'R4_raw'!$F$15:$BNW$114,A$2,FALSE)</f>
        <v>6.67</v>
      </c>
      <c r="AK43" s="1117">
        <v>5.9000000000000003E-4</v>
      </c>
      <c r="AL43" s="1117">
        <f t="shared" si="15"/>
        <v>6.6705899999999998</v>
      </c>
      <c r="AM43" s="1117">
        <v>40</v>
      </c>
      <c r="AN43" s="1117" t="str">
        <f t="shared" si="16"/>
        <v>富士見町</v>
      </c>
      <c r="AO43" s="1127">
        <f t="shared" si="17"/>
        <v>7.1</v>
      </c>
      <c r="AP43" s="1117" t="str">
        <f t="shared" si="18"/>
        <v/>
      </c>
      <c r="AS43" s="1117" t="s">
        <v>3347</v>
      </c>
    </row>
    <row r="44" spans="18:45" ht="25" x14ac:dyDescent="0.2">
      <c r="R44" s="1123">
        <v>41</v>
      </c>
      <c r="S44" s="1124" t="str">
        <f>IFERROR(INDEX('R4_raw'!$F$1:$BNW$115,115,MATCH(R44,'R4_raw'!$F$1:$BNW$1,0)),"-")</f>
        <v>要支援１・2の重症化率重症化割合_【2021年3月→2022年3月】</v>
      </c>
      <c r="T44" s="1124" t="str">
        <f t="shared" si="0"/>
        <v>41　要支援１・2の重症化率重症化割合_【2021年3月→2022年3月】</v>
      </c>
      <c r="U44" s="1117">
        <f t="shared" si="19"/>
        <v>40</v>
      </c>
      <c r="V44" s="1117" t="str">
        <f t="shared" si="12"/>
        <v/>
      </c>
      <c r="W44" s="1117" t="s">
        <v>1854</v>
      </c>
      <c r="X44" s="1125">
        <f>IF(VLOOKUP($W44,'R4_raw'!$F$1:$BNW$115,A$5,FALSE)="*",NA(),VLOOKUP($W44,'R4_raw'!$F$1:$BNW$115,A$5,FALSE))</f>
        <v>6.4285714285714288</v>
      </c>
      <c r="Y44" s="1125">
        <f>IF(VLOOKUP($W44,'R4_raw'!$F$1:$BNW$115,A$6,FALSE)="*",NA(),VLOOKUP($W44,'R4_raw'!$F$1:$BNW$115,A$6,FALSE))</f>
        <v>45</v>
      </c>
      <c r="Z44" s="1125"/>
      <c r="AA44" s="1117">
        <v>40</v>
      </c>
      <c r="AB44" s="1117" t="str">
        <f t="shared" ref="AB44:AB60" si="21">VLOOKUP($AA44,$U$4:$Y$62,AB$2,FALSE)</f>
        <v/>
      </c>
      <c r="AC44" s="1117" t="str">
        <f t="shared" si="20"/>
        <v>生坂村</v>
      </c>
      <c r="AD44" s="1117">
        <f t="shared" si="20"/>
        <v>6.4285714285714288</v>
      </c>
      <c r="AE44" s="1117">
        <f t="shared" si="20"/>
        <v>45</v>
      </c>
      <c r="AF44" s="1117" t="str">
        <f t="shared" si="13"/>
        <v/>
      </c>
      <c r="AH44" s="1117">
        <f t="shared" si="14"/>
        <v>16</v>
      </c>
      <c r="AI44" s="1117" t="s">
        <v>1854</v>
      </c>
      <c r="AJ44" s="1127">
        <f>VLOOKUP(AI44,'R4_raw'!$F$15:$BNW$114,A$2,FALSE)</f>
        <v>7.34</v>
      </c>
      <c r="AK44" s="1117">
        <v>5.9999999999999995E-4</v>
      </c>
      <c r="AL44" s="1117">
        <f t="shared" si="15"/>
        <v>7.3406000000000002</v>
      </c>
      <c r="AM44" s="1117">
        <v>41</v>
      </c>
      <c r="AN44" s="1117" t="str">
        <f t="shared" si="16"/>
        <v>下諏訪町</v>
      </c>
      <c r="AO44" s="1127">
        <f t="shared" si="17"/>
        <v>7.1</v>
      </c>
      <c r="AP44" s="1117" t="str">
        <f t="shared" si="18"/>
        <v/>
      </c>
      <c r="AS44" s="1117" t="s">
        <v>3348</v>
      </c>
    </row>
    <row r="45" spans="18:45" ht="25" x14ac:dyDescent="0.2">
      <c r="R45" s="1123">
        <v>42</v>
      </c>
      <c r="S45" s="1124" t="str">
        <f>IFERROR(INDEX('R4_raw'!$F$1:$BNW$115,115,MATCH(R45,'R4_raw'!$F$1:$BNW$1,0)),"-")</f>
        <v>要支援１・2の重症化率維持割合_【2021年3月→2022年3月】</v>
      </c>
      <c r="T45" s="1124" t="str">
        <f t="shared" si="0"/>
        <v>42　要支援１・2の重症化率維持割合_【2021年3月→2022年3月】</v>
      </c>
      <c r="U45" s="1117">
        <f t="shared" si="19"/>
        <v>41</v>
      </c>
      <c r="V45" s="1117" t="str">
        <f t="shared" si="12"/>
        <v>山形村</v>
      </c>
      <c r="W45" s="1117" t="s">
        <v>1857</v>
      </c>
      <c r="X45" s="1125">
        <f>IF(VLOOKUP($W45,'R4_raw'!$F$1:$BNW$115,A$5,FALSE)="*",NA(),VLOOKUP($W45,'R4_raw'!$F$1:$BNW$115,A$5,FALSE))</f>
        <v>6</v>
      </c>
      <c r="Y45" s="1125">
        <f>IF(VLOOKUP($W45,'R4_raw'!$F$1:$BNW$115,A$6,FALSE)="*",NA(),VLOOKUP($W45,'R4_raw'!$F$1:$BNW$115,A$6,FALSE))</f>
        <v>110</v>
      </c>
      <c r="Z45" s="1125"/>
      <c r="AA45" s="1117">
        <v>41</v>
      </c>
      <c r="AB45" s="1117" t="str">
        <f t="shared" si="21"/>
        <v>山形村</v>
      </c>
      <c r="AC45" s="1117" t="str">
        <f t="shared" si="20"/>
        <v>山形村</v>
      </c>
      <c r="AD45" s="1117">
        <f t="shared" si="20"/>
        <v>6</v>
      </c>
      <c r="AE45" s="1117">
        <f t="shared" si="20"/>
        <v>110</v>
      </c>
      <c r="AF45" s="1117" t="str">
        <f t="shared" si="13"/>
        <v/>
      </c>
      <c r="AH45" s="1117">
        <f t="shared" si="14"/>
        <v>5</v>
      </c>
      <c r="AI45" s="1117" t="s">
        <v>1857</v>
      </c>
      <c r="AJ45" s="1127">
        <f>VLOOKUP(AI45,'R4_raw'!$F$15:$BNW$114,A$2,FALSE)</f>
        <v>7.51</v>
      </c>
      <c r="AK45" s="1117">
        <v>6.0999999999999997E-4</v>
      </c>
      <c r="AL45" s="1117">
        <f t="shared" si="15"/>
        <v>7.5106099999999998</v>
      </c>
      <c r="AM45" s="1117">
        <v>42</v>
      </c>
      <c r="AN45" s="1117" t="str">
        <f t="shared" si="16"/>
        <v>野沢温泉村</v>
      </c>
      <c r="AO45" s="1127">
        <f t="shared" si="17"/>
        <v>7.09</v>
      </c>
      <c r="AP45" s="1117" t="str">
        <f t="shared" si="18"/>
        <v/>
      </c>
      <c r="AS45" s="1117" t="s">
        <v>3349</v>
      </c>
    </row>
    <row r="46" spans="18:45" ht="25" x14ac:dyDescent="0.2">
      <c r="R46" s="1123">
        <v>43</v>
      </c>
      <c r="S46" s="1124" t="str">
        <f>IFERROR(INDEX('R4_raw'!$F$1:$BNW$115,115,MATCH(R46,'R4_raw'!$F$1:$BNW$1,0)),"-")</f>
        <v>要支援１・2の重症化率改善割合_【2021年3月→2022年3月】</v>
      </c>
      <c r="T46" s="1124" t="str">
        <f t="shared" si="0"/>
        <v>43　要支援１・2の重症化率改善割合_【2021年3月→2022年3月】</v>
      </c>
      <c r="U46" s="1117">
        <f t="shared" si="19"/>
        <v>42</v>
      </c>
      <c r="V46" s="1117" t="str">
        <f t="shared" si="12"/>
        <v/>
      </c>
      <c r="W46" s="1117" t="s">
        <v>1860</v>
      </c>
      <c r="X46" s="1125">
        <f>IF(VLOOKUP($W46,'R4_raw'!$F$1:$BNW$115,A$5,FALSE)="*",NA(),VLOOKUP($W46,'R4_raw'!$F$1:$BNW$115,A$5,FALSE))</f>
        <v>6.5961538461538458</v>
      </c>
      <c r="Y46" s="1125">
        <f>IF(VLOOKUP($W46,'R4_raw'!$F$1:$BNW$115,A$6,FALSE)="*",NA(),VLOOKUP($W46,'R4_raw'!$F$1:$BNW$115,A$6,FALSE))</f>
        <v>10</v>
      </c>
      <c r="Z46" s="1125"/>
      <c r="AA46" s="1117">
        <v>42</v>
      </c>
      <c r="AB46" s="1117" t="str">
        <f t="shared" si="21"/>
        <v/>
      </c>
      <c r="AC46" s="1117" t="str">
        <f t="shared" si="20"/>
        <v>朝日村</v>
      </c>
      <c r="AD46" s="1117">
        <f t="shared" si="20"/>
        <v>6.5961538461538458</v>
      </c>
      <c r="AE46" s="1117">
        <f t="shared" si="20"/>
        <v>10</v>
      </c>
      <c r="AF46" s="1117" t="str">
        <f t="shared" si="13"/>
        <v/>
      </c>
      <c r="AH46" s="1117">
        <f t="shared" si="14"/>
        <v>2</v>
      </c>
      <c r="AI46" s="1117" t="s">
        <v>1860</v>
      </c>
      <c r="AJ46" s="1127">
        <f>VLOOKUP(AI46,'R4_raw'!$F$15:$BNW$114,A$2,FALSE)</f>
        <v>7.55</v>
      </c>
      <c r="AK46" s="1117">
        <v>6.2E-4</v>
      </c>
      <c r="AL46" s="1117">
        <f t="shared" si="15"/>
        <v>7.5506199999999994</v>
      </c>
      <c r="AM46" s="1117">
        <v>43</v>
      </c>
      <c r="AN46" s="1117" t="str">
        <f t="shared" si="16"/>
        <v>筑北村</v>
      </c>
      <c r="AO46" s="1127">
        <f t="shared" si="17"/>
        <v>7.09</v>
      </c>
      <c r="AP46" s="1117" t="str">
        <f t="shared" si="18"/>
        <v/>
      </c>
      <c r="AS46" s="1117" t="s">
        <v>3350</v>
      </c>
    </row>
    <row r="47" spans="18:45" ht="25" x14ac:dyDescent="0.2">
      <c r="R47" s="1123">
        <v>44</v>
      </c>
      <c r="S47" s="1124" t="str">
        <f>IFERROR(INDEX('R4_raw'!$F$1:$BNW$115,115,MATCH(R47,'R4_raw'!$F$1:$BNW$1,0)),"-")</f>
        <v>要支援1の重症化率維持割合_【2021年3月→2022年3月】</v>
      </c>
      <c r="T47" s="1124" t="str">
        <f t="shared" si="0"/>
        <v>44　要支援1の重症化率維持割合_【2021年3月→2022年3月】</v>
      </c>
      <c r="U47" s="1117">
        <f t="shared" si="19"/>
        <v>43</v>
      </c>
      <c r="V47" s="1117" t="str">
        <f t="shared" si="12"/>
        <v/>
      </c>
      <c r="W47" s="1117" t="s">
        <v>1863</v>
      </c>
      <c r="X47" s="1125">
        <f>IF(VLOOKUP($W47,'R4_raw'!$F$1:$BNW$115,A$5,FALSE)="*",NA(),VLOOKUP($W47,'R4_raw'!$F$1:$BNW$115,A$5,FALSE))</f>
        <v>6.3043478260869561</v>
      </c>
      <c r="Y47" s="1125">
        <f>IF(VLOOKUP($W47,'R4_raw'!$F$1:$BNW$115,A$6,FALSE)="*",NA(),VLOOKUP($W47,'R4_raw'!$F$1:$BNW$115,A$6,FALSE))</f>
        <v>45</v>
      </c>
      <c r="Z47" s="1125"/>
      <c r="AA47" s="1117">
        <v>43</v>
      </c>
      <c r="AB47" s="1117" t="str">
        <f t="shared" si="21"/>
        <v/>
      </c>
      <c r="AC47" s="1117" t="str">
        <f t="shared" si="20"/>
        <v>筑北村</v>
      </c>
      <c r="AD47" s="1117">
        <f t="shared" si="20"/>
        <v>6.3043478260869561</v>
      </c>
      <c r="AE47" s="1117">
        <f t="shared" si="20"/>
        <v>45</v>
      </c>
      <c r="AF47" s="1117" t="str">
        <f t="shared" si="13"/>
        <v/>
      </c>
      <c r="AH47" s="1117">
        <f t="shared" si="14"/>
        <v>43</v>
      </c>
      <c r="AI47" s="1117" t="s">
        <v>1863</v>
      </c>
      <c r="AJ47" s="1127">
        <f>VLOOKUP(AI47,'R4_raw'!$F$15:$BNW$114,A$2,FALSE)</f>
        <v>7.09</v>
      </c>
      <c r="AK47" s="1117">
        <v>6.3000000000000003E-4</v>
      </c>
      <c r="AL47" s="1117">
        <f t="shared" si="15"/>
        <v>7.09063</v>
      </c>
      <c r="AM47" s="1117">
        <v>44</v>
      </c>
      <c r="AN47" s="1117" t="str">
        <f t="shared" si="16"/>
        <v>辰野町</v>
      </c>
      <c r="AO47" s="1127">
        <f t="shared" si="17"/>
        <v>7.09</v>
      </c>
      <c r="AP47" s="1117" t="str">
        <f t="shared" si="18"/>
        <v/>
      </c>
      <c r="AS47" s="1117" t="s">
        <v>3351</v>
      </c>
    </row>
    <row r="48" spans="18:45" ht="25" x14ac:dyDescent="0.2">
      <c r="R48" s="1123">
        <v>45</v>
      </c>
      <c r="S48" s="1124" t="str">
        <f>IFERROR(INDEX('R4_raw'!$F$1:$BNW$115,115,MATCH(R48,'R4_raw'!$F$1:$BNW$1,0)),"-")</f>
        <v>要支援1の重症化率改善割合_【2021年3月→2022年3月】</v>
      </c>
      <c r="T48" s="1124" t="str">
        <f t="shared" si="0"/>
        <v>45　要支援1の重症化率改善割合_【2021年3月→2022年3月】</v>
      </c>
      <c r="U48" s="1117">
        <f t="shared" si="19"/>
        <v>44</v>
      </c>
      <c r="V48" s="1117" t="str">
        <f t="shared" si="12"/>
        <v/>
      </c>
      <c r="W48" s="1117" t="s">
        <v>1866</v>
      </c>
      <c r="X48" s="1125">
        <f>IF(VLOOKUP($W48,'R4_raw'!$F$1:$BNW$115,A$5,FALSE)="*",NA(),VLOOKUP($W48,'R4_raw'!$F$1:$BNW$115,A$5,FALSE))</f>
        <v>6.4553191489361703</v>
      </c>
      <c r="Y48" s="1125">
        <f>IF(VLOOKUP($W48,'R4_raw'!$F$1:$BNW$115,A$6,FALSE)="*",NA(),VLOOKUP($W48,'R4_raw'!$F$1:$BNW$115,A$6,FALSE))</f>
        <v>55</v>
      </c>
      <c r="Z48" s="1125"/>
      <c r="AA48" s="1117">
        <v>44</v>
      </c>
      <c r="AB48" s="1117" t="str">
        <f t="shared" si="21"/>
        <v/>
      </c>
      <c r="AC48" s="1117" t="str">
        <f t="shared" si="20"/>
        <v>池田町</v>
      </c>
      <c r="AD48" s="1117">
        <f t="shared" si="20"/>
        <v>6.4553191489361703</v>
      </c>
      <c r="AE48" s="1117">
        <f t="shared" si="20"/>
        <v>55</v>
      </c>
      <c r="AF48" s="1117" t="str">
        <f t="shared" si="13"/>
        <v/>
      </c>
      <c r="AH48" s="1117">
        <f t="shared" si="14"/>
        <v>33</v>
      </c>
      <c r="AI48" s="1117" t="s">
        <v>1866</v>
      </c>
      <c r="AJ48" s="1127">
        <f>VLOOKUP(AI48,'R4_raw'!$F$15:$BNW$114,A$2,FALSE)</f>
        <v>7.21</v>
      </c>
      <c r="AK48" s="1117">
        <v>6.4000000000000005E-4</v>
      </c>
      <c r="AL48" s="1117">
        <f t="shared" si="15"/>
        <v>7.2106399999999997</v>
      </c>
      <c r="AM48" s="1117">
        <v>45</v>
      </c>
      <c r="AN48" s="1117" t="str">
        <f t="shared" si="16"/>
        <v>高森町</v>
      </c>
      <c r="AO48" s="1127">
        <f t="shared" si="17"/>
        <v>7.08</v>
      </c>
      <c r="AP48" s="1117" t="str">
        <f t="shared" si="18"/>
        <v/>
      </c>
      <c r="AS48" s="1117" t="s">
        <v>3352</v>
      </c>
    </row>
    <row r="49" spans="18:45" ht="25" x14ac:dyDescent="0.2">
      <c r="R49" s="1123">
        <v>46</v>
      </c>
      <c r="S49" s="1124" t="str">
        <f>IFERROR(INDEX('R4_raw'!$F$1:$BNW$115,115,MATCH(R49,'R4_raw'!$F$1:$BNW$1,0)),"-")</f>
        <v>要支援2の重症化率維持割合_【2021年3月→2022年3月】</v>
      </c>
      <c r="T49" s="1124" t="str">
        <f t="shared" si="0"/>
        <v>46　要支援2の重症化率維持割合_【2021年3月→2022年3月】</v>
      </c>
      <c r="U49" s="1117">
        <f t="shared" si="19"/>
        <v>45</v>
      </c>
      <c r="V49" s="1117" t="str">
        <f t="shared" si="12"/>
        <v/>
      </c>
      <c r="W49" s="1117" t="s">
        <v>1870</v>
      </c>
      <c r="X49" s="1125">
        <f>IF(VLOOKUP($W49,'R4_raw'!$F$1:$BNW$115,A$5,FALSE)="*",NA(),VLOOKUP($W49,'R4_raw'!$F$1:$BNW$115,A$5,FALSE))</f>
        <v>6.4553191489361703</v>
      </c>
      <c r="Y49" s="1125">
        <f>IF(VLOOKUP($W49,'R4_raw'!$F$1:$BNW$115,A$6,FALSE)="*",NA(),VLOOKUP($W49,'R4_raw'!$F$1:$BNW$115,A$6,FALSE))</f>
        <v>55</v>
      </c>
      <c r="Z49" s="1125"/>
      <c r="AA49" s="1117">
        <v>45</v>
      </c>
      <c r="AB49" s="1117" t="str">
        <f t="shared" si="21"/>
        <v/>
      </c>
      <c r="AC49" s="1117" t="str">
        <f t="shared" si="20"/>
        <v>松川村</v>
      </c>
      <c r="AD49" s="1117">
        <f t="shared" si="20"/>
        <v>6.4553191489361703</v>
      </c>
      <c r="AE49" s="1117">
        <f t="shared" si="20"/>
        <v>55</v>
      </c>
      <c r="AF49" s="1117" t="str">
        <f t="shared" si="13"/>
        <v/>
      </c>
      <c r="AH49" s="1117">
        <f t="shared" si="14"/>
        <v>32</v>
      </c>
      <c r="AI49" s="1117" t="s">
        <v>1870</v>
      </c>
      <c r="AJ49" s="1127">
        <f>VLOOKUP(AI49,'R4_raw'!$F$15:$BNW$114,A$2,FALSE)</f>
        <v>7.21</v>
      </c>
      <c r="AK49" s="1117">
        <v>6.4999999999999997E-4</v>
      </c>
      <c r="AL49" s="1117">
        <f t="shared" si="15"/>
        <v>7.2106500000000002</v>
      </c>
      <c r="AM49" s="1117">
        <v>46</v>
      </c>
      <c r="AN49" s="1117" t="str">
        <f t="shared" si="16"/>
        <v>栄村</v>
      </c>
      <c r="AO49" s="1127">
        <f t="shared" si="17"/>
        <v>7.03</v>
      </c>
      <c r="AP49" s="1117" t="str">
        <f t="shared" si="18"/>
        <v/>
      </c>
      <c r="AS49" s="1117" t="s">
        <v>3353</v>
      </c>
    </row>
    <row r="50" spans="18:45" ht="25" x14ac:dyDescent="0.2">
      <c r="R50" s="1123">
        <v>47</v>
      </c>
      <c r="S50" s="1124" t="str">
        <f>IFERROR(INDEX('R4_raw'!$F$1:$BNW$115,115,MATCH(R50,'R4_raw'!$F$1:$BNW$1,0)),"-")</f>
        <v>要支援2の重症化率改善割合_【2021年3月→2022年3月】</v>
      </c>
      <c r="T50" s="1124" t="str">
        <f t="shared" si="0"/>
        <v>47　要支援2の重症化率改善割合_【2021年3月→2022年3月】</v>
      </c>
      <c r="U50" s="1117">
        <f t="shared" si="19"/>
        <v>46</v>
      </c>
      <c r="V50" s="1117" t="str">
        <f t="shared" si="12"/>
        <v/>
      </c>
      <c r="W50" s="1117" t="s">
        <v>1873</v>
      </c>
      <c r="X50" s="1125">
        <f>IF(VLOOKUP($W50,'R4_raw'!$F$1:$BNW$115,A$5,FALSE)="*",NA(),VLOOKUP($W50,'R4_raw'!$F$1:$BNW$115,A$5,FALSE))</f>
        <v>6.4553191489361703</v>
      </c>
      <c r="Y50" s="1125">
        <f>IF(VLOOKUP($W50,'R4_raw'!$F$1:$BNW$115,A$6,FALSE)="*",NA(),VLOOKUP($W50,'R4_raw'!$F$1:$BNW$115,A$6,FALSE))</f>
        <v>55</v>
      </c>
      <c r="Z50" s="1125"/>
      <c r="AA50" s="1117">
        <v>46</v>
      </c>
      <c r="AB50" s="1117" t="str">
        <f t="shared" si="21"/>
        <v/>
      </c>
      <c r="AC50" s="1117" t="str">
        <f t="shared" si="20"/>
        <v>白馬村</v>
      </c>
      <c r="AD50" s="1117">
        <f t="shared" si="20"/>
        <v>6.4553191489361703</v>
      </c>
      <c r="AE50" s="1117">
        <f t="shared" si="20"/>
        <v>55</v>
      </c>
      <c r="AF50" s="1117" t="str">
        <f t="shared" si="13"/>
        <v/>
      </c>
      <c r="AH50" s="1117">
        <f t="shared" si="14"/>
        <v>31</v>
      </c>
      <c r="AI50" s="1117" t="s">
        <v>1873</v>
      </c>
      <c r="AJ50" s="1127">
        <f>VLOOKUP(AI50,'R4_raw'!$F$15:$BNW$114,A$2,FALSE)</f>
        <v>7.21</v>
      </c>
      <c r="AK50" s="1117">
        <v>6.6E-4</v>
      </c>
      <c r="AL50" s="1117">
        <f t="shared" si="15"/>
        <v>7.2106599999999998</v>
      </c>
      <c r="AM50" s="1117">
        <v>47</v>
      </c>
      <c r="AN50" s="1117" t="str">
        <f t="shared" si="16"/>
        <v>南箕輪村</v>
      </c>
      <c r="AO50" s="1127">
        <f t="shared" si="17"/>
        <v>7.02</v>
      </c>
      <c r="AP50" s="1117" t="str">
        <f t="shared" si="18"/>
        <v/>
      </c>
      <c r="AS50" s="1117" t="s">
        <v>3354</v>
      </c>
    </row>
    <row r="51" spans="18:45" x14ac:dyDescent="0.2">
      <c r="R51" s="1123">
        <v>48</v>
      </c>
      <c r="S51" s="1124" t="str">
        <f>IFERROR(INDEX('R4_raw'!$F$1:$BNW$115,115,MATCH(R51,'R4_raw'!$F$1:$BNW$1,0)),"-")</f>
        <v>生きがい_元気_割合_【2022】</v>
      </c>
      <c r="T51" s="1124" t="str">
        <f t="shared" si="0"/>
        <v>48　生きがい_元気_割合_【2022】</v>
      </c>
      <c r="U51" s="1117">
        <f t="shared" si="19"/>
        <v>47</v>
      </c>
      <c r="V51" s="1117" t="str">
        <f t="shared" si="12"/>
        <v/>
      </c>
      <c r="W51" s="1117" t="s">
        <v>1876</v>
      </c>
      <c r="X51" s="1125">
        <f>IF(VLOOKUP($W51,'R4_raw'!$F$1:$BNW$115,A$5,FALSE)="*",NA(),VLOOKUP($W51,'R4_raw'!$F$1:$BNW$115,A$5,FALSE))</f>
        <v>6.4553191489361703</v>
      </c>
      <c r="Y51" s="1125">
        <f>IF(VLOOKUP($W51,'R4_raw'!$F$1:$BNW$115,A$6,FALSE)="*",NA(),VLOOKUP($W51,'R4_raw'!$F$1:$BNW$115,A$6,FALSE))</f>
        <v>55</v>
      </c>
      <c r="Z51" s="1125"/>
      <c r="AA51" s="1117">
        <v>47</v>
      </c>
      <c r="AB51" s="1117" t="str">
        <f t="shared" si="21"/>
        <v/>
      </c>
      <c r="AC51" s="1117" t="str">
        <f t="shared" si="20"/>
        <v>小谷村</v>
      </c>
      <c r="AD51" s="1117">
        <f t="shared" si="20"/>
        <v>6.4553191489361703</v>
      </c>
      <c r="AE51" s="1117">
        <f t="shared" si="20"/>
        <v>55</v>
      </c>
      <c r="AF51" s="1117" t="str">
        <f t="shared" si="13"/>
        <v/>
      </c>
      <c r="AH51" s="1117">
        <f t="shared" si="14"/>
        <v>30</v>
      </c>
      <c r="AI51" s="1117" t="s">
        <v>1876</v>
      </c>
      <c r="AJ51" s="1127">
        <f>VLOOKUP(AI51,'R4_raw'!$F$15:$BNW$114,A$2,FALSE)</f>
        <v>7.21</v>
      </c>
      <c r="AK51" s="1117">
        <v>6.7000000000000002E-4</v>
      </c>
      <c r="AL51" s="1117">
        <f t="shared" si="15"/>
        <v>7.2106700000000004</v>
      </c>
      <c r="AM51" s="1117">
        <v>48</v>
      </c>
      <c r="AN51" s="1117" t="str">
        <f t="shared" si="16"/>
        <v>御代田町</v>
      </c>
      <c r="AO51" s="1127">
        <f t="shared" si="17"/>
        <v>7.02</v>
      </c>
      <c r="AP51" s="1117" t="str">
        <f t="shared" si="18"/>
        <v/>
      </c>
      <c r="AS51" s="1117" t="s">
        <v>3355</v>
      </c>
    </row>
    <row r="52" spans="18:45" x14ac:dyDescent="0.2">
      <c r="R52" s="1123">
        <v>49</v>
      </c>
      <c r="S52" s="1124" t="str">
        <f>IFERROR(INDEX('R4_raw'!$F$1:$BNW$115,115,MATCH(R52,'R4_raw'!$F$1:$BNW$1,0)),"-")</f>
        <v>生きがい_居宅_割合_【2022】</v>
      </c>
      <c r="T52" s="1124" t="str">
        <f t="shared" si="0"/>
        <v>49　生きがい_居宅_割合_【2022】</v>
      </c>
      <c r="U52" s="1117">
        <f t="shared" si="19"/>
        <v>48</v>
      </c>
      <c r="V52" s="1117" t="str">
        <f t="shared" si="12"/>
        <v/>
      </c>
      <c r="W52" s="1117" t="s">
        <v>1879</v>
      </c>
      <c r="X52" s="1125">
        <f>IF(VLOOKUP($W52,'R4_raw'!$F$1:$BNW$115,A$5,FALSE)="*",NA(),VLOOKUP($W52,'R4_raw'!$F$1:$BNW$115,A$5,FALSE))</f>
        <v>6.5153374233128831</v>
      </c>
      <c r="Y52" s="1125">
        <f>IF(VLOOKUP($W52,'R4_raw'!$F$1:$BNW$115,A$6,FALSE)="*",NA(),VLOOKUP($W52,'R4_raw'!$F$1:$BNW$115,A$6,FALSE))</f>
        <v>105</v>
      </c>
      <c r="Z52" s="1125"/>
      <c r="AA52" s="1117">
        <v>48</v>
      </c>
      <c r="AB52" s="1117" t="str">
        <f t="shared" si="21"/>
        <v/>
      </c>
      <c r="AC52" s="1117" t="str">
        <f t="shared" si="20"/>
        <v>坂城町</v>
      </c>
      <c r="AD52" s="1117">
        <f t="shared" si="20"/>
        <v>6.5153374233128831</v>
      </c>
      <c r="AE52" s="1117">
        <f t="shared" si="20"/>
        <v>105</v>
      </c>
      <c r="AF52" s="1117" t="str">
        <f t="shared" si="13"/>
        <v/>
      </c>
      <c r="AH52" s="1117">
        <f t="shared" si="14"/>
        <v>18</v>
      </c>
      <c r="AI52" s="1117" t="s">
        <v>1879</v>
      </c>
      <c r="AJ52" s="1127">
        <f>VLOOKUP(AI52,'R4_raw'!$F$15:$BNW$114,A$2,FALSE)</f>
        <v>7.32</v>
      </c>
      <c r="AK52" s="1117">
        <v>6.8000000000000005E-4</v>
      </c>
      <c r="AL52" s="1117">
        <f t="shared" si="15"/>
        <v>7.3206800000000003</v>
      </c>
      <c r="AM52" s="1117">
        <v>49</v>
      </c>
      <c r="AN52" s="1117" t="str">
        <f t="shared" si="16"/>
        <v>南牧村</v>
      </c>
      <c r="AO52" s="1127">
        <f t="shared" si="17"/>
        <v>6.96</v>
      </c>
      <c r="AP52" s="1117" t="str">
        <f t="shared" si="18"/>
        <v/>
      </c>
      <c r="AS52" s="1117" t="s">
        <v>3356</v>
      </c>
    </row>
    <row r="53" spans="18:45" x14ac:dyDescent="0.2">
      <c r="R53" s="1123">
        <v>50</v>
      </c>
      <c r="S53" s="1124" t="str">
        <f>IFERROR(INDEX('R4_raw'!$F$1:$BNW$115,115,MATCH(R53,'R4_raw'!$F$1:$BNW$1,0)),"-")</f>
        <v>社会参加状況_月1以上参加_元気_割合_【2022】</v>
      </c>
      <c r="T53" s="1124" t="str">
        <f t="shared" si="0"/>
        <v>50　社会参加状況_月1以上参加_元気_割合_【2022】</v>
      </c>
      <c r="U53" s="1117">
        <f t="shared" si="19"/>
        <v>49</v>
      </c>
      <c r="V53" s="1117" t="str">
        <f t="shared" si="12"/>
        <v/>
      </c>
      <c r="W53" s="1117" t="s">
        <v>1883</v>
      </c>
      <c r="X53" s="1125">
        <f>IF(VLOOKUP($W53,'R4_raw'!$F$1:$BNW$115,A$5,FALSE)="*",NA(),VLOOKUP($W53,'R4_raw'!$F$1:$BNW$115,A$5,FALSE))</f>
        <v>6.6883116883116882</v>
      </c>
      <c r="Y53" s="1125">
        <f>IF(VLOOKUP($W53,'R4_raw'!$F$1:$BNW$115,A$6,FALSE)="*",NA(),VLOOKUP($W53,'R4_raw'!$F$1:$BNW$115,A$6,FALSE))</f>
        <v>70</v>
      </c>
      <c r="Z53" s="1125"/>
      <c r="AA53" s="1117">
        <v>49</v>
      </c>
      <c r="AB53" s="1117" t="str">
        <f t="shared" si="21"/>
        <v/>
      </c>
      <c r="AC53" s="1117" t="str">
        <f t="shared" si="20"/>
        <v>小布施町</v>
      </c>
      <c r="AD53" s="1117">
        <f t="shared" si="20"/>
        <v>6.6883116883116882</v>
      </c>
      <c r="AE53" s="1117">
        <f t="shared" si="20"/>
        <v>70</v>
      </c>
      <c r="AF53" s="1117" t="str">
        <f t="shared" si="13"/>
        <v/>
      </c>
      <c r="AH53" s="1117">
        <f t="shared" si="14"/>
        <v>14</v>
      </c>
      <c r="AI53" s="1117" t="s">
        <v>1883</v>
      </c>
      <c r="AJ53" s="1127">
        <f>VLOOKUP(AI53,'R4_raw'!$F$15:$BNW$114,A$2,FALSE)</f>
        <v>7.42</v>
      </c>
      <c r="AK53" s="1117">
        <v>6.8999999999999997E-4</v>
      </c>
      <c r="AL53" s="1117">
        <f t="shared" si="15"/>
        <v>7.4206899999999996</v>
      </c>
      <c r="AM53" s="1117">
        <v>50</v>
      </c>
      <c r="AN53" s="1117" t="str">
        <f t="shared" si="16"/>
        <v>豊丘村</v>
      </c>
      <c r="AO53" s="1127">
        <f t="shared" si="17"/>
        <v>6.95</v>
      </c>
      <c r="AP53" s="1117" t="str">
        <f t="shared" si="18"/>
        <v/>
      </c>
      <c r="AS53" s="1117" t="s">
        <v>3357</v>
      </c>
    </row>
    <row r="54" spans="18:45" x14ac:dyDescent="0.2">
      <c r="R54" s="1123">
        <v>51</v>
      </c>
      <c r="S54" s="1124" t="str">
        <f>IFERROR(INDEX('R4_raw'!$F$1:$BNW$115,115,MATCH(R54,'R4_raw'!$F$1:$BNW$1,0)),"-")</f>
        <v>ボランティア_月1以上参加_元気_割合_【2022】</v>
      </c>
      <c r="T54" s="1124" t="str">
        <f t="shared" si="0"/>
        <v>51　ボランティア_月1以上参加_元気_割合_【2022】</v>
      </c>
      <c r="U54" s="1117">
        <f t="shared" si="19"/>
        <v>50</v>
      </c>
      <c r="V54" s="1117" t="str">
        <f t="shared" si="12"/>
        <v/>
      </c>
      <c r="W54" s="1117" t="s">
        <v>1886</v>
      </c>
      <c r="X54" s="1125">
        <f>IF(VLOOKUP($W54,'R4_raw'!$F$1:$BNW$115,A$5,FALSE)="*",NA(),VLOOKUP($W54,'R4_raw'!$F$1:$BNW$115,A$5,FALSE))</f>
        <v>6.2203389830508478</v>
      </c>
      <c r="Y54" s="1125">
        <f>IF(VLOOKUP($W54,'R4_raw'!$F$1:$BNW$115,A$6,FALSE)="*",NA(),VLOOKUP($W54,'R4_raw'!$F$1:$BNW$115,A$6,FALSE))</f>
        <v>95</v>
      </c>
      <c r="Z54" s="1125"/>
      <c r="AA54" s="1117">
        <v>50</v>
      </c>
      <c r="AB54" s="1117" t="str">
        <f t="shared" si="21"/>
        <v/>
      </c>
      <c r="AC54" s="1117" t="str">
        <f t="shared" si="20"/>
        <v>高山村</v>
      </c>
      <c r="AD54" s="1117">
        <f t="shared" si="20"/>
        <v>6.2203389830508478</v>
      </c>
      <c r="AE54" s="1117">
        <f t="shared" si="20"/>
        <v>95</v>
      </c>
      <c r="AF54" s="1117" t="str">
        <f t="shared" si="13"/>
        <v/>
      </c>
      <c r="AH54" s="1117">
        <f t="shared" si="14"/>
        <v>7</v>
      </c>
      <c r="AI54" s="1117" t="s">
        <v>1886</v>
      </c>
      <c r="AJ54" s="1127">
        <f>VLOOKUP(AI54,'R4_raw'!$F$15:$BNW$114,A$2,FALSE)</f>
        <v>7.49</v>
      </c>
      <c r="AK54" s="1117">
        <v>6.9999999999999999E-4</v>
      </c>
      <c r="AL54" s="1117">
        <f t="shared" si="15"/>
        <v>7.4907000000000004</v>
      </c>
      <c r="AM54" s="1117">
        <v>51</v>
      </c>
      <c r="AN54" s="1117" t="str">
        <f t="shared" si="16"/>
        <v>宮田村</v>
      </c>
      <c r="AO54" s="1127">
        <f t="shared" si="17"/>
        <v>6.91</v>
      </c>
      <c r="AP54" s="1117" t="str">
        <f t="shared" si="18"/>
        <v/>
      </c>
      <c r="AS54" s="1117" t="s">
        <v>3358</v>
      </c>
    </row>
    <row r="55" spans="18:45" ht="25" x14ac:dyDescent="0.2">
      <c r="R55" s="1123">
        <v>52</v>
      </c>
      <c r="S55" s="1124" t="str">
        <f>IFERROR(INDEX('R4_raw'!$F$1:$BNW$115,115,MATCH(R55,'R4_raw'!$F$1:$BNW$1,0)),"-")</f>
        <v>運動やスポーツ関係のグループやクラブ_元気_月平均回数</v>
      </c>
      <c r="T55" s="1124" t="str">
        <f t="shared" si="0"/>
        <v>52　運動やスポーツ関係のグループやクラブ_元気_月平均回数</v>
      </c>
      <c r="U55" s="1117">
        <f t="shared" si="19"/>
        <v>51</v>
      </c>
      <c r="V55" s="1117" t="str">
        <f t="shared" si="12"/>
        <v/>
      </c>
      <c r="W55" s="1117" t="s">
        <v>1889</v>
      </c>
      <c r="X55" s="1125">
        <f>IF(VLOOKUP($W55,'R4_raw'!$F$1:$BNW$115,A$5,FALSE)="*",NA(),VLOOKUP($W55,'R4_raw'!$F$1:$BNW$115,A$5,FALSE))</f>
        <v>6.2586206896551726</v>
      </c>
      <c r="Y55" s="1125">
        <f>IF(VLOOKUP($W55,'R4_raw'!$F$1:$BNW$115,A$6,FALSE)="*",NA(),VLOOKUP($W55,'R4_raw'!$F$1:$BNW$115,A$6,FALSE))</f>
        <v>10</v>
      </c>
      <c r="Z55" s="1125"/>
      <c r="AA55" s="1117">
        <v>51</v>
      </c>
      <c r="AB55" s="1117" t="str">
        <f t="shared" si="21"/>
        <v/>
      </c>
      <c r="AC55" s="1117" t="str">
        <f t="shared" si="20"/>
        <v>山ノ内町</v>
      </c>
      <c r="AD55" s="1117">
        <f t="shared" si="20"/>
        <v>6.2586206896551726</v>
      </c>
      <c r="AE55" s="1117">
        <f t="shared" si="20"/>
        <v>10</v>
      </c>
      <c r="AF55" s="1117" t="str">
        <f t="shared" si="13"/>
        <v/>
      </c>
      <c r="AH55" s="1117">
        <f t="shared" si="14"/>
        <v>17</v>
      </c>
      <c r="AI55" s="1117" t="s">
        <v>1889</v>
      </c>
      <c r="AJ55" s="1127">
        <f>VLOOKUP(AI55,'R4_raw'!$F$15:$BNW$114,A$2,FALSE)</f>
        <v>7.33</v>
      </c>
      <c r="AK55" s="1117">
        <v>7.1000000000000002E-4</v>
      </c>
      <c r="AL55" s="1117">
        <f t="shared" si="15"/>
        <v>7.3307099999999998</v>
      </c>
      <c r="AM55" s="1117">
        <v>52</v>
      </c>
      <c r="AN55" s="1117" t="str">
        <f t="shared" si="16"/>
        <v>青木村</v>
      </c>
      <c r="AO55" s="1127">
        <f t="shared" si="17"/>
        <v>6.89</v>
      </c>
      <c r="AP55" s="1117" t="str">
        <f t="shared" si="18"/>
        <v/>
      </c>
      <c r="AS55" s="1117" t="s">
        <v>3359</v>
      </c>
    </row>
    <row r="56" spans="18:45" x14ac:dyDescent="0.2">
      <c r="R56" s="1123">
        <v>53</v>
      </c>
      <c r="S56" s="1124" t="str">
        <f>IFERROR(INDEX('R4_raw'!$F$1:$BNW$115,115,MATCH(R56,'R4_raw'!$F$1:$BNW$1,0)),"-")</f>
        <v>運動やスポーツ_月1以上参加_元気_割合_【2022】</v>
      </c>
      <c r="T56" s="1124" t="str">
        <f t="shared" si="0"/>
        <v>53　運動やスポーツ_月1以上参加_元気_割合_【2022】</v>
      </c>
      <c r="U56" s="1117">
        <f t="shared" si="19"/>
        <v>52</v>
      </c>
      <c r="V56" s="1117" t="str">
        <f t="shared" si="12"/>
        <v/>
      </c>
      <c r="W56" s="1117" t="s">
        <v>1892</v>
      </c>
      <c r="X56" s="1125">
        <f>IF(VLOOKUP($W56,'R4_raw'!$F$1:$BNW$115,A$5,FALSE)="*",NA(),VLOOKUP($W56,'R4_raw'!$F$1:$BNW$115,A$5,FALSE))</f>
        <v>6.2173913043478262</v>
      </c>
      <c r="Y56" s="1125">
        <f>IF(VLOOKUP($W56,'R4_raw'!$F$1:$BNW$115,A$6,FALSE)="*",NA(),VLOOKUP($W56,'R4_raw'!$F$1:$BNW$115,A$6,FALSE))</f>
        <v>95</v>
      </c>
      <c r="Z56" s="1125"/>
      <c r="AA56" s="1117">
        <v>52</v>
      </c>
      <c r="AB56" s="1117" t="str">
        <f t="shared" si="21"/>
        <v/>
      </c>
      <c r="AC56" s="1117" t="str">
        <f t="shared" si="20"/>
        <v>木島平村</v>
      </c>
      <c r="AD56" s="1117">
        <f t="shared" si="20"/>
        <v>6.2173913043478262</v>
      </c>
      <c r="AE56" s="1117">
        <f t="shared" si="20"/>
        <v>95</v>
      </c>
      <c r="AF56" s="1117" t="str">
        <f t="shared" si="13"/>
        <v/>
      </c>
      <c r="AH56" s="1117">
        <f t="shared" si="14"/>
        <v>38</v>
      </c>
      <c r="AI56" s="1117" t="s">
        <v>1892</v>
      </c>
      <c r="AJ56" s="1127">
        <f>VLOOKUP(AI56,'R4_raw'!$F$15:$BNW$114,A$2,FALSE)</f>
        <v>7.11</v>
      </c>
      <c r="AK56" s="1117">
        <v>7.2000000000000005E-4</v>
      </c>
      <c r="AL56" s="1117">
        <f t="shared" si="15"/>
        <v>7.1107200000000006</v>
      </c>
      <c r="AM56" s="1117">
        <v>53</v>
      </c>
      <c r="AN56" s="1117" t="str">
        <f t="shared" si="16"/>
        <v>北相木村</v>
      </c>
      <c r="AO56" s="1127">
        <f t="shared" si="17"/>
        <v>6.79</v>
      </c>
      <c r="AP56" s="1117" t="str">
        <f t="shared" si="18"/>
        <v/>
      </c>
      <c r="AS56" s="1117" t="s">
        <v>3360</v>
      </c>
    </row>
    <row r="57" spans="18:45" x14ac:dyDescent="0.2">
      <c r="R57" s="1123">
        <v>54</v>
      </c>
      <c r="S57" s="1124" t="str">
        <f>IFERROR(INDEX('R4_raw'!$F$1:$BNW$115,115,MATCH(R57,'R4_raw'!$F$1:$BNW$1,0)),"-")</f>
        <v>趣味関係のグループ_元気_月平均回数</v>
      </c>
      <c r="T57" s="1124" t="str">
        <f t="shared" si="0"/>
        <v>54　趣味関係のグループ_元気_月平均回数</v>
      </c>
      <c r="U57" s="1117">
        <f t="shared" si="19"/>
        <v>53</v>
      </c>
      <c r="V57" s="1117" t="str">
        <f t="shared" si="12"/>
        <v>野沢温泉村</v>
      </c>
      <c r="W57" s="1117" t="s">
        <v>1895</v>
      </c>
      <c r="X57" s="1125">
        <f>IF(VLOOKUP($W57,'R4_raw'!$F$1:$BNW$115,A$5,FALSE)="*",NA(),VLOOKUP($W57,'R4_raw'!$F$1:$BNW$115,A$5,FALSE))</f>
        <v>7.2777777777777777</v>
      </c>
      <c r="Y57" s="1125">
        <f>IF(VLOOKUP($W57,'R4_raw'!$F$1:$BNW$115,A$6,FALSE)="*",NA(),VLOOKUP($W57,'R4_raw'!$F$1:$BNW$115,A$6,FALSE))</f>
        <v>75</v>
      </c>
      <c r="Z57" s="1125"/>
      <c r="AA57" s="1117">
        <v>53</v>
      </c>
      <c r="AB57" s="1117" t="str">
        <f t="shared" si="21"/>
        <v>野沢温泉村</v>
      </c>
      <c r="AC57" s="1117" t="str">
        <f t="shared" si="20"/>
        <v>野沢温泉村</v>
      </c>
      <c r="AD57" s="1117">
        <f t="shared" si="20"/>
        <v>7.2777777777777777</v>
      </c>
      <c r="AE57" s="1117">
        <f t="shared" si="20"/>
        <v>75</v>
      </c>
      <c r="AF57" s="1117" t="str">
        <f t="shared" si="13"/>
        <v/>
      </c>
      <c r="AH57" s="1117">
        <f t="shared" si="14"/>
        <v>42</v>
      </c>
      <c r="AI57" s="1117" t="s">
        <v>1895</v>
      </c>
      <c r="AJ57" s="1127">
        <f>VLOOKUP(AI57,'R4_raw'!$F$15:$BNW$114,A$2,FALSE)</f>
        <v>7.09</v>
      </c>
      <c r="AK57" s="1117">
        <v>7.2999999999999996E-4</v>
      </c>
      <c r="AL57" s="1117">
        <f t="shared" si="15"/>
        <v>7.0907299999999998</v>
      </c>
      <c r="AM57" s="1117">
        <v>54</v>
      </c>
      <c r="AN57" s="1117" t="str">
        <f t="shared" si="16"/>
        <v>阿南町</v>
      </c>
      <c r="AO57" s="1127">
        <f t="shared" si="17"/>
        <v>6.75</v>
      </c>
      <c r="AP57" s="1117" t="str">
        <f t="shared" si="18"/>
        <v/>
      </c>
      <c r="AS57" s="1117" t="s">
        <v>3361</v>
      </c>
    </row>
    <row r="58" spans="18:45" x14ac:dyDescent="0.2">
      <c r="R58" s="1123">
        <v>55</v>
      </c>
      <c r="S58" s="1124" t="str">
        <f>IFERROR(INDEX('R4_raw'!$F$1:$BNW$115,115,MATCH(R58,'R4_raw'!$F$1:$BNW$1,0)),"-")</f>
        <v>趣味_月1以上参加_元気_割合_【2022】</v>
      </c>
      <c r="T58" s="1124" t="str">
        <f t="shared" si="0"/>
        <v>55　趣味_月1以上参加_元気_割合_【2022】</v>
      </c>
      <c r="U58" s="1117">
        <f t="shared" si="19"/>
        <v>54</v>
      </c>
      <c r="V58" s="1117" t="str">
        <f t="shared" si="12"/>
        <v/>
      </c>
      <c r="W58" s="1117" t="s">
        <v>1898</v>
      </c>
      <c r="X58" s="1125">
        <f>IF(VLOOKUP($W58,'R4_raw'!$F$1:$BNW$115,A$5,FALSE)="*",NA(),VLOOKUP($W58,'R4_raw'!$F$1:$BNW$115,A$5,FALSE))</f>
        <v>6.6951219512195124</v>
      </c>
      <c r="Y58" s="1125">
        <f>IF(VLOOKUP($W58,'R4_raw'!$F$1:$BNW$115,A$6,FALSE)="*",NA(),VLOOKUP($W58,'R4_raw'!$F$1:$BNW$115,A$6,FALSE))</f>
        <v>70</v>
      </c>
      <c r="Z58" s="1125"/>
      <c r="AA58" s="1117">
        <v>54</v>
      </c>
      <c r="AB58" s="1117" t="str">
        <f t="shared" si="21"/>
        <v/>
      </c>
      <c r="AC58" s="1117" t="str">
        <f t="shared" si="20"/>
        <v>信濃町</v>
      </c>
      <c r="AD58" s="1117">
        <f t="shared" si="20"/>
        <v>6.6951219512195124</v>
      </c>
      <c r="AE58" s="1117">
        <f t="shared" si="20"/>
        <v>70</v>
      </c>
      <c r="AF58" s="1117" t="str">
        <f t="shared" si="13"/>
        <v/>
      </c>
      <c r="AH58" s="1117">
        <f t="shared" si="14"/>
        <v>11</v>
      </c>
      <c r="AI58" s="1117" t="s">
        <v>1898</v>
      </c>
      <c r="AJ58" s="1127">
        <f>VLOOKUP(AI58,'R4_raw'!$F$15:$BNW$114,A$2,FALSE)</f>
        <v>7.44</v>
      </c>
      <c r="AK58" s="1117">
        <v>7.3999999999999999E-4</v>
      </c>
      <c r="AL58" s="1117">
        <f t="shared" si="15"/>
        <v>7.4407400000000008</v>
      </c>
      <c r="AM58" s="1117">
        <v>55</v>
      </c>
      <c r="AN58" s="1117" t="str">
        <f t="shared" si="16"/>
        <v>麻績村</v>
      </c>
      <c r="AO58" s="1127">
        <f t="shared" si="17"/>
        <v>6.67</v>
      </c>
      <c r="AP58" s="1117" t="str">
        <f t="shared" si="18"/>
        <v/>
      </c>
      <c r="AS58" s="1117" t="s">
        <v>3362</v>
      </c>
    </row>
    <row r="59" spans="18:45" x14ac:dyDescent="0.2">
      <c r="R59" s="1123">
        <v>56</v>
      </c>
      <c r="S59" s="1124" t="str">
        <f>IFERROR(INDEX('R4_raw'!$F$1:$BNW$115,115,MATCH(R59,'R4_raw'!$F$1:$BNW$1,0)),"-")</f>
        <v>学習・教養サークル_元気_月平均回数</v>
      </c>
      <c r="T59" s="1124" t="str">
        <f t="shared" si="0"/>
        <v>56　学習・教養サークル_元気_月平均回数</v>
      </c>
      <c r="U59" s="1117">
        <f t="shared" si="19"/>
        <v>55</v>
      </c>
      <c r="V59" s="1117" t="str">
        <f t="shared" si="12"/>
        <v/>
      </c>
      <c r="W59" s="1117" t="s">
        <v>1901</v>
      </c>
      <c r="X59" s="1125">
        <f>IF(VLOOKUP($W59,'R4_raw'!$F$1:$BNW$115,A$5,FALSE)="*",NA(),VLOOKUP($W59,'R4_raw'!$F$1:$BNW$115,A$5,FALSE))</f>
        <v>6.371428571428571</v>
      </c>
      <c r="Y59" s="1125">
        <f>IF(VLOOKUP($W59,'R4_raw'!$F$1:$BNW$115,A$6,FALSE)="*",NA(),VLOOKUP($W59,'R4_raw'!$F$1:$BNW$115,A$6,FALSE))</f>
        <v>65</v>
      </c>
      <c r="Z59" s="1125"/>
      <c r="AA59" s="1117">
        <v>55</v>
      </c>
      <c r="AB59" s="1117" t="str">
        <f t="shared" si="21"/>
        <v/>
      </c>
      <c r="AC59" s="1117" t="str">
        <f t="shared" si="20"/>
        <v>小川村</v>
      </c>
      <c r="AD59" s="1117">
        <f t="shared" si="20"/>
        <v>6.371428571428571</v>
      </c>
      <c r="AE59" s="1117">
        <f t="shared" si="20"/>
        <v>65</v>
      </c>
      <c r="AF59" s="1117" t="str">
        <f t="shared" si="13"/>
        <v/>
      </c>
      <c r="AH59" s="1117">
        <f t="shared" si="14"/>
        <v>58</v>
      </c>
      <c r="AI59" s="1117" t="s">
        <v>1901</v>
      </c>
      <c r="AJ59" s="1127">
        <f>VLOOKUP(AI59,'R4_raw'!$F$15:$BNW$114,A$2,FALSE)</f>
        <v>6.13</v>
      </c>
      <c r="AK59" s="1117">
        <v>7.5000000000000002E-4</v>
      </c>
      <c r="AL59" s="1117">
        <f t="shared" si="15"/>
        <v>6.1307499999999999</v>
      </c>
      <c r="AM59" s="1117">
        <v>56</v>
      </c>
      <c r="AN59" s="1117" t="str">
        <f t="shared" si="16"/>
        <v>天龍村</v>
      </c>
      <c r="AO59" s="1127">
        <f t="shared" si="17"/>
        <v>6.55</v>
      </c>
      <c r="AP59" s="1117" t="str">
        <f t="shared" si="18"/>
        <v/>
      </c>
      <c r="AS59" s="1117" t="s">
        <v>3363</v>
      </c>
    </row>
    <row r="60" spans="18:45" x14ac:dyDescent="0.2">
      <c r="R60" s="1123">
        <v>57</v>
      </c>
      <c r="S60" s="1124" t="str">
        <f>IFERROR(INDEX('R4_raw'!$F$1:$BNW$115,115,MATCH(R60,'R4_raw'!$F$1:$BNW$1,0)),"-")</f>
        <v>学習・教養_月1以上参加_元気_割合_【2022】</v>
      </c>
      <c r="T60" s="1124" t="str">
        <f t="shared" si="0"/>
        <v>57　学習・教養_月1以上参加_元気_割合_【2022】</v>
      </c>
      <c r="U60" s="1117">
        <f t="shared" si="19"/>
        <v>56</v>
      </c>
      <c r="V60" s="1117" t="str">
        <f t="shared" si="12"/>
        <v/>
      </c>
      <c r="W60" s="1117" t="s">
        <v>1904</v>
      </c>
      <c r="X60" s="1125">
        <f>IF(VLOOKUP($W60,'R4_raw'!$F$1:$BNW$115,A$5,FALSE)="*",NA(),VLOOKUP($W60,'R4_raw'!$F$1:$BNW$115,A$5,FALSE))</f>
        <v>6.3909090909090907</v>
      </c>
      <c r="Y60" s="1125">
        <f>IF(VLOOKUP($W60,'R4_raw'!$F$1:$BNW$115,A$6,FALSE)="*",NA(),VLOOKUP($W60,'R4_raw'!$F$1:$BNW$115,A$6,FALSE))</f>
        <v>80</v>
      </c>
      <c r="Z60" s="1125"/>
      <c r="AA60" s="1117">
        <v>56</v>
      </c>
      <c r="AB60" s="1117" t="str">
        <f t="shared" si="21"/>
        <v/>
      </c>
      <c r="AC60" s="1117" t="str">
        <f t="shared" si="20"/>
        <v>飯綱町</v>
      </c>
      <c r="AD60" s="1117">
        <f t="shared" si="20"/>
        <v>6.3909090909090907</v>
      </c>
      <c r="AE60" s="1117">
        <f t="shared" si="20"/>
        <v>80</v>
      </c>
      <c r="AF60" s="1117" t="str">
        <f t="shared" si="13"/>
        <v/>
      </c>
      <c r="AH60" s="1117">
        <f t="shared" si="14"/>
        <v>29</v>
      </c>
      <c r="AI60" s="1117" t="s">
        <v>1904</v>
      </c>
      <c r="AJ60" s="1127">
        <f>VLOOKUP(AI60,'R4_raw'!$F$15:$BNW$114,A$2,FALSE)</f>
        <v>7.21</v>
      </c>
      <c r="AK60" s="1117">
        <v>7.6000000000000004E-4</v>
      </c>
      <c r="AL60" s="1117">
        <f t="shared" si="15"/>
        <v>7.2107599999999996</v>
      </c>
      <c r="AM60" s="1117">
        <v>57</v>
      </c>
      <c r="AN60" s="1117" t="str">
        <f t="shared" si="16"/>
        <v>中川村</v>
      </c>
      <c r="AO60" s="1127">
        <f t="shared" si="17"/>
        <v>6.48</v>
      </c>
      <c r="AP60" s="1117" t="str">
        <f t="shared" si="18"/>
        <v/>
      </c>
      <c r="AS60" s="1117" t="s">
        <v>3364</v>
      </c>
    </row>
    <row r="61" spans="18:45" x14ac:dyDescent="0.2">
      <c r="R61" s="1123">
        <v>58</v>
      </c>
      <c r="S61" s="1124" t="str">
        <f>IFERROR(INDEX('R4_raw'!$F$1:$BNW$115,115,MATCH(R61,'R4_raw'!$F$1:$BNW$1,0)),"-")</f>
        <v>町内会や自治会_月1以上参加_元気_割合_【2022】</v>
      </c>
      <c r="T61" s="1124" t="str">
        <f t="shared" si="0"/>
        <v>58　町内会や自治会_月1以上参加_元気_割合_【2022】</v>
      </c>
      <c r="U61" s="1117">
        <f t="shared" si="19"/>
        <v>57</v>
      </c>
      <c r="V61" s="1117" t="str">
        <f t="shared" si="12"/>
        <v/>
      </c>
      <c r="W61" s="1117" t="s">
        <v>1907</v>
      </c>
      <c r="X61" s="1125">
        <f>IF(VLOOKUP($W61,'R4_raw'!$F$1:$BNW$115,A$5,FALSE)="*",NA(),VLOOKUP($W61,'R4_raw'!$F$1:$BNW$115,A$5,FALSE))</f>
        <v>6.92</v>
      </c>
      <c r="Y61" s="1125">
        <f>IF(VLOOKUP($W61,'R4_raw'!$F$1:$BNW$115,A$6,FALSE)="*",NA(),VLOOKUP($W61,'R4_raw'!$F$1:$BNW$115,A$6,FALSE))</f>
        <v>60</v>
      </c>
      <c r="Z61" s="1125"/>
      <c r="AA61" s="1117">
        <v>57</v>
      </c>
      <c r="AB61" s="1117" t="str">
        <f>VLOOKUP($AA61,$U$4:$Y$65,AB$2,FALSE)</f>
        <v/>
      </c>
      <c r="AC61" s="1117" t="str">
        <f>VLOOKUP($AA61,$U$4:$Y$65,AC$2,FALSE)</f>
        <v>栄村</v>
      </c>
      <c r="AD61" s="1117">
        <f>VLOOKUP($AA61,$U$4:$Y$65,AD$2,FALSE)</f>
        <v>6.92</v>
      </c>
      <c r="AE61" s="1117">
        <f>VLOOKUP($AA61,$U$4:$Y$65,AE$2,FALSE)</f>
        <v>60</v>
      </c>
      <c r="AF61" s="1117" t="str">
        <f t="shared" si="13"/>
        <v/>
      </c>
      <c r="AH61" s="1117">
        <f t="shared" si="14"/>
        <v>46</v>
      </c>
      <c r="AI61" s="1117" t="s">
        <v>1907</v>
      </c>
      <c r="AJ61" s="1127">
        <f>VLOOKUP(AI61,'R4_raw'!$F$15:$BNW$114,A$2,FALSE)</f>
        <v>7.03</v>
      </c>
      <c r="AK61" s="1117">
        <v>7.6999999999999996E-4</v>
      </c>
      <c r="AL61" s="1117">
        <f t="shared" si="15"/>
        <v>7.0307700000000004</v>
      </c>
      <c r="AM61" s="1117">
        <v>58</v>
      </c>
      <c r="AN61" s="1117" t="str">
        <f t="shared" si="16"/>
        <v>小川村</v>
      </c>
      <c r="AO61" s="1127">
        <f t="shared" si="17"/>
        <v>6.13</v>
      </c>
      <c r="AP61" s="1117" t="str">
        <f t="shared" si="18"/>
        <v/>
      </c>
      <c r="AS61" s="1117" t="s">
        <v>3365</v>
      </c>
    </row>
    <row r="62" spans="18:45" x14ac:dyDescent="0.2">
      <c r="R62" s="1123">
        <v>59</v>
      </c>
      <c r="S62" s="1124" t="str">
        <f>IFERROR(INDEX('R4_raw'!$F$1:$BNW$115,115,MATCH(R62,'R4_raw'!$F$1:$BNW$1,0)),"-")</f>
        <v>仕事_月1以上参加_元気_割合_【2022】</v>
      </c>
      <c r="T62" s="1124" t="str">
        <f t="shared" si="0"/>
        <v>59　仕事_月1以上参加_元気_割合_【2022】</v>
      </c>
      <c r="U62" s="1117">
        <f t="shared" si="19"/>
        <v>58</v>
      </c>
      <c r="W62" s="1117" t="s">
        <v>1909</v>
      </c>
      <c r="X62" s="1125">
        <f>IF(VLOOKUP($W62,'R4_raw'!$F$1:$BNW$115,A$5,FALSE)="*",NA(),VLOOKUP($W62,'R4_raw'!$F$1:$BNW$115,A$5,FALSE))</f>
        <v>6.4553191489361703</v>
      </c>
      <c r="Y62" s="1125">
        <f>IF(VLOOKUP($W62,'R4_raw'!$F$1:$BNW$115,A$6,FALSE)="*",NA(),VLOOKUP($W62,'R4_raw'!$F$1:$BNW$115,A$6,FALSE))</f>
        <v>55</v>
      </c>
      <c r="Z62" s="1127"/>
      <c r="AG62" s="1117" t="str">
        <f t="shared" ref="AG62:AG92" si="22">IF(ISERROR(AD62),AA62+3,"")</f>
        <v/>
      </c>
      <c r="AI62" s="1117" t="s">
        <v>1909</v>
      </c>
      <c r="AJ62" s="1127">
        <f>VLOOKUP(AI62,'R4_raw'!$F$15:$BNW$114,A$2,FALSE)</f>
        <v>7.21</v>
      </c>
      <c r="AK62" s="1117">
        <v>7.7999999999999999E-4</v>
      </c>
      <c r="AL62" s="1117">
        <f t="shared" si="15"/>
        <v>7.2107799999999997</v>
      </c>
      <c r="AO62" s="1127"/>
      <c r="AP62" s="1117" t="str">
        <f t="shared" si="18"/>
        <v/>
      </c>
      <c r="AS62" s="1117" t="s">
        <v>3366</v>
      </c>
    </row>
    <row r="63" spans="18:45" x14ac:dyDescent="0.2">
      <c r="R63" s="1123">
        <v>60</v>
      </c>
      <c r="S63" s="1124" t="str">
        <f>IFERROR(INDEX('R4_raw'!$F$1:$BNW$115,115,MATCH(R63,'R4_raw'!$F$1:$BNW$1,0)),"-")</f>
        <v>社会参加状況_月1以上参加_居宅_割合_【2022】</v>
      </c>
      <c r="T63" s="1124" t="str">
        <f t="shared" si="0"/>
        <v>60　社会参加状況_月1以上参加_居宅_割合_【2022】</v>
      </c>
      <c r="U63" s="1117">
        <f t="shared" si="19"/>
        <v>59</v>
      </c>
      <c r="W63" s="1117" t="s">
        <v>1911</v>
      </c>
      <c r="X63" s="1125">
        <f>IF(VLOOKUP($W63,'R4_raw'!$F$1:$BNW$115,A$5,FALSE)="*",NA(),VLOOKUP($W63,'R4_raw'!$F$1:$BNW$115,A$5,FALSE))</f>
        <v>6.8510638297872344</v>
      </c>
      <c r="Y63" s="1125">
        <f>IF(VLOOKUP($W63,'R4_raw'!$F$1:$BNW$115,A$6,FALSE)="*",NA(),VLOOKUP($W63,'R4_raw'!$F$1:$BNW$115,A$6,FALSE))</f>
        <v>80</v>
      </c>
      <c r="Z63" s="1127"/>
      <c r="AG63" s="1117" t="str">
        <f t="shared" si="22"/>
        <v/>
      </c>
      <c r="AI63" s="1117" t="s">
        <v>1911</v>
      </c>
      <c r="AJ63" s="1127">
        <f>VLOOKUP(AI63,'R4_raw'!$F$15:$BNW$114,A$2,FALSE)</f>
        <v>7.23</v>
      </c>
      <c r="AK63" s="1117">
        <v>7.9000000000000001E-4</v>
      </c>
      <c r="AL63" s="1117">
        <f t="shared" si="15"/>
        <v>7.2307900000000007</v>
      </c>
      <c r="AO63" s="1127"/>
      <c r="AP63" s="1117" t="str">
        <f t="shared" si="18"/>
        <v/>
      </c>
      <c r="AS63" s="1117" t="s">
        <v>3367</v>
      </c>
    </row>
    <row r="64" spans="18:45" x14ac:dyDescent="0.2">
      <c r="R64" s="1123">
        <v>61</v>
      </c>
      <c r="S64" s="1124" t="str">
        <f>IFERROR(INDEX('R4_raw'!$F$1:$BNW$115,115,MATCH(R64,'R4_raw'!$F$1:$BNW$1,0)),"-")</f>
        <v>ボランティア_居宅_月平均回数_【2022】</v>
      </c>
      <c r="T64" s="1124" t="str">
        <f t="shared" si="0"/>
        <v>61　ボランティア_居宅_月平均回数_【2022】</v>
      </c>
      <c r="U64" s="1117">
        <f t="shared" si="19"/>
        <v>60</v>
      </c>
      <c r="W64" s="1117" t="s">
        <v>1913</v>
      </c>
      <c r="X64" s="1125">
        <f>IF(VLOOKUP($W64,'R4_raw'!$F$1:$BNW$115,A$5,FALSE)="*",NA(),VLOOKUP($W64,'R4_raw'!$F$1:$BNW$115,A$5,FALSE))</f>
        <v>6.4640264026402638</v>
      </c>
      <c r="Y64" s="1125">
        <f>IF(VLOOKUP($W64,'R4_raw'!$F$1:$BNW$115,A$6,FALSE)="*",NA(),VLOOKUP($W64,'R4_raw'!$F$1:$BNW$115,A$6,FALSE))</f>
        <v>65</v>
      </c>
      <c r="Z64" s="1127"/>
      <c r="AG64" s="1117" t="str">
        <f t="shared" si="22"/>
        <v/>
      </c>
      <c r="AI64" s="1117" t="s">
        <v>1913</v>
      </c>
      <c r="AJ64" s="1127">
        <f>VLOOKUP(AI64,'R4_raw'!$F$15:$BNW$114,A$2,FALSE)</f>
        <v>7.1</v>
      </c>
      <c r="AK64" s="1117">
        <v>8.0000000000000004E-4</v>
      </c>
      <c r="AL64" s="1117">
        <f t="shared" si="15"/>
        <v>7.1007999999999996</v>
      </c>
      <c r="AO64" s="1127"/>
      <c r="AP64" s="1117" t="str">
        <f t="shared" si="18"/>
        <v/>
      </c>
      <c r="AS64" s="1117" t="s">
        <v>3368</v>
      </c>
    </row>
    <row r="65" spans="18:45" x14ac:dyDescent="0.2">
      <c r="R65" s="1123">
        <v>62</v>
      </c>
      <c r="S65" s="1124" t="str">
        <f>IFERROR(INDEX('R4_raw'!$F$1:$BNW$115,115,MATCH(R65,'R4_raw'!$F$1:$BNW$1,0)),"-")</f>
        <v>ボランティア_月1以上参加_居宅_割合_【2022】</v>
      </c>
      <c r="T65" s="1124" t="str">
        <f t="shared" si="0"/>
        <v>62　ボランティア_月1以上参加_居宅_割合_【2022】</v>
      </c>
      <c r="U65" s="1117">
        <f t="shared" si="19"/>
        <v>61</v>
      </c>
      <c r="AG65" s="1117" t="str">
        <f t="shared" si="22"/>
        <v/>
      </c>
      <c r="AP65" s="1117" t="str">
        <f t="shared" si="18"/>
        <v/>
      </c>
      <c r="AS65" s="1117" t="s">
        <v>81</v>
      </c>
    </row>
    <row r="66" spans="18:45" ht="25" x14ac:dyDescent="0.2">
      <c r="R66" s="1123">
        <v>63</v>
      </c>
      <c r="S66" s="1124" t="str">
        <f>IFERROR(INDEX('R4_raw'!$F$1:$BNW$115,115,MATCH(R66,'R4_raw'!$F$1:$BNW$1,0)),"-")</f>
        <v>運動やスポーツ関係のグループやクラブ_居宅_月平均回数_【2022】</v>
      </c>
      <c r="T66" s="1124" t="str">
        <f t="shared" si="0"/>
        <v>63　運動やスポーツ関係のグループやクラブ_居宅_月平均回数_【2022】</v>
      </c>
      <c r="AG66" s="1117" t="str">
        <f t="shared" si="22"/>
        <v/>
      </c>
      <c r="AP66" s="1117" t="str">
        <f t="shared" si="18"/>
        <v/>
      </c>
      <c r="AS66" s="1117" t="s">
        <v>81</v>
      </c>
    </row>
    <row r="67" spans="18:45" x14ac:dyDescent="0.2">
      <c r="R67" s="1123">
        <v>64</v>
      </c>
      <c r="S67" s="1124" t="str">
        <f>IFERROR(INDEX('R4_raw'!$F$1:$BNW$115,115,MATCH(R67,'R4_raw'!$F$1:$BNW$1,0)),"-")</f>
        <v>運動やスポーツ_月1以上参加_居宅_割合_【2022】</v>
      </c>
      <c r="T67" s="1124" t="str">
        <f t="shared" si="0"/>
        <v>64　運動やスポーツ_月1以上参加_居宅_割合_【2022】</v>
      </c>
      <c r="AG67" s="1117" t="str">
        <f t="shared" si="22"/>
        <v/>
      </c>
      <c r="AP67" s="1117" t="str">
        <f t="shared" si="18"/>
        <v/>
      </c>
      <c r="AS67" s="1117" t="s">
        <v>81</v>
      </c>
    </row>
    <row r="68" spans="18:45" x14ac:dyDescent="0.2">
      <c r="R68" s="1123">
        <v>65</v>
      </c>
      <c r="S68" s="1124" t="str">
        <f>IFERROR(INDEX('R4_raw'!$F$1:$BNW$115,115,MATCH(R68,'R4_raw'!$F$1:$BNW$1,0)),"-")</f>
        <v>趣味関係のグループ_居宅_月平均回数_【2022】</v>
      </c>
      <c r="T68" s="1124" t="str">
        <f t="shared" ref="T68:T131" si="23">IF(S68="-","-",R68&amp;"　"&amp;S68)</f>
        <v>65　趣味関係のグループ_居宅_月平均回数_【2022】</v>
      </c>
      <c r="AG68" s="1117" t="str">
        <f t="shared" si="22"/>
        <v/>
      </c>
      <c r="AP68" s="1117" t="str">
        <f t="shared" ref="AP68:AP92" si="24">IF(AN68=$O$3,AO68,"")</f>
        <v/>
      </c>
      <c r="AS68" s="1117" t="s">
        <v>81</v>
      </c>
    </row>
    <row r="69" spans="18:45" x14ac:dyDescent="0.2">
      <c r="R69" s="1123">
        <v>66</v>
      </c>
      <c r="S69" s="1124" t="str">
        <f>IFERROR(INDEX('R4_raw'!$F$1:$BNW$115,115,MATCH(R69,'R4_raw'!$F$1:$BNW$1,0)),"-")</f>
        <v>趣味_月1以上参加_居宅_割合_【2022】</v>
      </c>
      <c r="T69" s="1124" t="str">
        <f t="shared" si="23"/>
        <v>66　趣味_月1以上参加_居宅_割合_【2022】</v>
      </c>
      <c r="AG69" s="1117" t="str">
        <f t="shared" si="22"/>
        <v/>
      </c>
      <c r="AP69" s="1117" t="str">
        <f t="shared" si="24"/>
        <v/>
      </c>
      <c r="AS69" s="1117" t="s">
        <v>81</v>
      </c>
    </row>
    <row r="70" spans="18:45" x14ac:dyDescent="0.2">
      <c r="R70" s="1123">
        <v>67</v>
      </c>
      <c r="S70" s="1124" t="str">
        <f>IFERROR(INDEX('R4_raw'!$F$1:$BNW$115,115,MATCH(R70,'R4_raw'!$F$1:$BNW$1,0)),"-")</f>
        <v>学習・教養サークル_居宅_月平均回数_【2022】</v>
      </c>
      <c r="T70" s="1124" t="str">
        <f t="shared" si="23"/>
        <v>67　学習・教養サークル_居宅_月平均回数_【2022】</v>
      </c>
      <c r="AG70" s="1117" t="str">
        <f t="shared" si="22"/>
        <v/>
      </c>
      <c r="AP70" s="1117" t="str">
        <f t="shared" si="24"/>
        <v/>
      </c>
      <c r="AS70" s="1117" t="s">
        <v>81</v>
      </c>
    </row>
    <row r="71" spans="18:45" x14ac:dyDescent="0.2">
      <c r="R71" s="1123">
        <v>68</v>
      </c>
      <c r="S71" s="1124" t="str">
        <f>IFERROR(INDEX('R4_raw'!$F$1:$BNW$115,115,MATCH(R71,'R4_raw'!$F$1:$BNW$1,0)),"-")</f>
        <v>学習・教養_月1以上参加_居宅_割合_【2022】</v>
      </c>
      <c r="T71" s="1124" t="str">
        <f t="shared" si="23"/>
        <v>68　学習・教養_月1以上参加_居宅_割合_【2022】</v>
      </c>
      <c r="AG71" s="1117" t="str">
        <f t="shared" si="22"/>
        <v/>
      </c>
      <c r="AP71" s="1117" t="str">
        <f t="shared" si="24"/>
        <v/>
      </c>
      <c r="AS71" s="1117" t="s">
        <v>81</v>
      </c>
    </row>
    <row r="72" spans="18:45" x14ac:dyDescent="0.2">
      <c r="R72" s="1123">
        <v>69</v>
      </c>
      <c r="S72" s="1124" t="str">
        <f>IFERROR(INDEX('R4_raw'!$F$1:$BNW$115,115,MATCH(R72,'R4_raw'!$F$1:$BNW$1,0)),"-")</f>
        <v>町内会や自治会_月1以上参加_居宅_割合_【2022】</v>
      </c>
      <c r="T72" s="1124" t="str">
        <f t="shared" si="23"/>
        <v>69　町内会や自治会_月1以上参加_居宅_割合_【2022】</v>
      </c>
      <c r="AG72" s="1117" t="str">
        <f t="shared" si="22"/>
        <v/>
      </c>
      <c r="AP72" s="1117" t="str">
        <f t="shared" si="24"/>
        <v/>
      </c>
      <c r="AS72" s="1117" t="s">
        <v>81</v>
      </c>
    </row>
    <row r="73" spans="18:45" x14ac:dyDescent="0.2">
      <c r="R73" s="1123">
        <v>70</v>
      </c>
      <c r="S73" s="1124" t="str">
        <f>IFERROR(INDEX('R4_raw'!$F$1:$BNW$115,115,MATCH(R73,'R4_raw'!$F$1:$BNW$1,0)),"-")</f>
        <v>仕事_月1以上参加_居宅_割合_【2022】</v>
      </c>
      <c r="T73" s="1124" t="str">
        <f t="shared" si="23"/>
        <v>70　仕事_月1以上参加_居宅_割合_【2022】</v>
      </c>
      <c r="AG73" s="1117" t="str">
        <f t="shared" si="22"/>
        <v/>
      </c>
      <c r="AP73" s="1117" t="str">
        <f t="shared" si="24"/>
        <v/>
      </c>
      <c r="AS73" s="1117" t="s">
        <v>81</v>
      </c>
    </row>
    <row r="74" spans="18:45" x14ac:dyDescent="0.2">
      <c r="R74" s="1123">
        <v>71</v>
      </c>
      <c r="S74" s="1124" t="str">
        <f>IFERROR(INDEX('R4_raw'!$F$1:$BNW$115,115,MATCH(R74,'R4_raw'!$F$1:$BNW$1,0)),"-")</f>
        <v>特定健診受診率_【40_74歳】_【2020】</v>
      </c>
      <c r="T74" s="1124" t="str">
        <f t="shared" si="23"/>
        <v>71　特定健診受診率_【40_74歳】_【2020】</v>
      </c>
      <c r="AG74" s="1117" t="str">
        <f t="shared" si="22"/>
        <v/>
      </c>
      <c r="AP74" s="1117" t="str">
        <f t="shared" si="24"/>
        <v/>
      </c>
      <c r="AS74" s="1117" t="s">
        <v>81</v>
      </c>
    </row>
    <row r="75" spans="18:45" x14ac:dyDescent="0.2">
      <c r="R75" s="1123">
        <v>72</v>
      </c>
      <c r="S75" s="1124" t="str">
        <f>IFERROR(INDEX('R4_raw'!$F$1:$BNW$115,115,MATCH(R75,'R4_raw'!$F$1:$BNW$1,0)),"-")</f>
        <v>特定保健指導実施率_【40_74歳】_【2020】</v>
      </c>
      <c r="T75" s="1124" t="str">
        <f t="shared" si="23"/>
        <v>72　特定保健指導実施率_【40_74歳】_【2020】</v>
      </c>
      <c r="AG75" s="1117" t="str">
        <f t="shared" si="22"/>
        <v/>
      </c>
      <c r="AP75" s="1117" t="str">
        <f t="shared" si="24"/>
        <v/>
      </c>
      <c r="AS75" s="1117" t="s">
        <v>81</v>
      </c>
    </row>
    <row r="76" spans="18:45" x14ac:dyDescent="0.2">
      <c r="R76" s="1123">
        <v>73</v>
      </c>
      <c r="S76" s="1124" t="str">
        <f>IFERROR(INDEX('R4_raw'!$F$1:$BNW$115,115,MATCH(R76,'R4_raw'!$F$1:$BNW$1,0)),"-")</f>
        <v>効果的な介護予防事業の実施状況_合計点_【2022】</v>
      </c>
      <c r="T76" s="1124" t="str">
        <f t="shared" si="23"/>
        <v>73　効果的な介護予防事業の実施状況_合計点_【2022】</v>
      </c>
      <c r="AG76" s="1117" t="str">
        <f t="shared" si="22"/>
        <v/>
      </c>
      <c r="AP76" s="1117" t="str">
        <f t="shared" si="24"/>
        <v/>
      </c>
      <c r="AS76" s="1117" t="s">
        <v>81</v>
      </c>
    </row>
    <row r="77" spans="18:45" x14ac:dyDescent="0.2">
      <c r="R77" s="1123">
        <v>74</v>
      </c>
      <c r="S77" s="1124" t="str">
        <f>IFERROR(INDEX('R4_raw'!$F$1:$BNW$115,115,MATCH(R77,'R4_raw'!$F$1:$BNW$1,0)),"-")</f>
        <v>サービスCの実施状況_合計点_【2022】</v>
      </c>
      <c r="T77" s="1124" t="str">
        <f t="shared" si="23"/>
        <v>74　サービスCの実施状況_合計点_【2022】</v>
      </c>
      <c r="AG77" s="1117" t="str">
        <f t="shared" si="22"/>
        <v/>
      </c>
      <c r="AP77" s="1117" t="str">
        <f t="shared" si="24"/>
        <v/>
      </c>
      <c r="AS77" s="1117" t="s">
        <v>81</v>
      </c>
    </row>
    <row r="78" spans="18:45" x14ac:dyDescent="0.2">
      <c r="R78" s="1123">
        <v>75</v>
      </c>
      <c r="S78" s="1124" t="str">
        <f>IFERROR(INDEX('R4_raw'!$F$1:$BNW$115,115,MATCH(R78,'R4_raw'!$F$1:$BNW$1,0)),"-")</f>
        <v>多様なサービスの課題把握・方針策定・具現化【2022】</v>
      </c>
      <c r="T78" s="1124" t="str">
        <f t="shared" si="23"/>
        <v>75　多様なサービスの課題把握・方針策定・具現化【2022】</v>
      </c>
      <c r="AG78" s="1117" t="str">
        <f t="shared" si="22"/>
        <v/>
      </c>
      <c r="AP78" s="1117" t="str">
        <f t="shared" si="24"/>
        <v/>
      </c>
      <c r="AS78" s="1117" t="s">
        <v>81</v>
      </c>
    </row>
    <row r="79" spans="18:45" ht="25" x14ac:dyDescent="0.2">
      <c r="R79" s="1123">
        <v>76</v>
      </c>
      <c r="S79" s="1124" t="str">
        <f>IFERROR(INDEX('R4_raw'!$F$1:$BNW$115,115,MATCH(R79,'R4_raw'!$F$1:$BNW$1,0)),"-")</f>
        <v>サービス C終了後に通いの場等へつなぐ取組の実施【2022】</v>
      </c>
      <c r="T79" s="1124" t="str">
        <f t="shared" si="23"/>
        <v>76　サービス C終了後に通いの場等へつなぐ取組の実施【2022】</v>
      </c>
      <c r="AG79" s="1117" t="str">
        <f t="shared" si="22"/>
        <v/>
      </c>
      <c r="AP79" s="1117" t="str">
        <f t="shared" si="24"/>
        <v/>
      </c>
      <c r="AS79" s="1117" t="s">
        <v>81</v>
      </c>
    </row>
    <row r="80" spans="18:45" ht="25" x14ac:dyDescent="0.2">
      <c r="R80" s="1123">
        <v>77</v>
      </c>
      <c r="S80" s="1124" t="str">
        <f>IFERROR(INDEX('R4_raw'!$F$1:$BNW$115,115,MATCH(R80,'R4_raw'!$F$1:$BNW$1,0)),"-")</f>
        <v>通いの場への参加促進のためのアウトリーチの実施【2022】</v>
      </c>
      <c r="T80" s="1124" t="str">
        <f t="shared" si="23"/>
        <v>77　通いの場への参加促進のためのアウトリーチの実施【2022】</v>
      </c>
      <c r="AG80" s="1117" t="str">
        <f t="shared" si="22"/>
        <v/>
      </c>
      <c r="AP80" s="1117" t="str">
        <f t="shared" si="24"/>
        <v/>
      </c>
      <c r="AS80" s="1117" t="s">
        <v>81</v>
      </c>
    </row>
    <row r="81" spans="4:45" x14ac:dyDescent="0.2">
      <c r="R81" s="1123">
        <v>78</v>
      </c>
      <c r="S81" s="1124" t="str">
        <f>IFERROR(INDEX('R4_raw'!$F$1:$BNW$115,115,MATCH(R81,'R4_raw'!$F$1:$BNW$1,0)),"-")</f>
        <v>多様な主体と連携した介護予防の推進【2022】　</v>
      </c>
      <c r="T81" s="1124" t="str">
        <f t="shared" si="23"/>
        <v>78　多様な主体と連携した介護予防の推進【2022】　</v>
      </c>
      <c r="AG81" s="1117" t="str">
        <f t="shared" si="22"/>
        <v/>
      </c>
      <c r="AP81" s="1117" t="str">
        <f t="shared" si="24"/>
        <v/>
      </c>
      <c r="AS81" s="1117" t="s">
        <v>81</v>
      </c>
    </row>
    <row r="82" spans="4:45" x14ac:dyDescent="0.2">
      <c r="R82" s="1123">
        <v>79</v>
      </c>
      <c r="S82" s="1124" t="str">
        <f>IFERROR(INDEX('R4_raw'!$F$1:$BNW$115,115,MATCH(R82,'R4_raw'!$F$1:$BNW$1,0)),"-")</f>
        <v>介護予防と保健事業を一体的な実施【2022】</v>
      </c>
      <c r="T82" s="1124" t="str">
        <f t="shared" si="23"/>
        <v>79　介護予防と保健事業を一体的な実施【2022】</v>
      </c>
      <c r="AG82" s="1117" t="str">
        <f t="shared" si="22"/>
        <v/>
      </c>
      <c r="AP82" s="1117" t="str">
        <f t="shared" si="24"/>
        <v/>
      </c>
      <c r="AS82" s="1117" t="s">
        <v>81</v>
      </c>
    </row>
    <row r="83" spans="4:45" x14ac:dyDescent="0.2">
      <c r="R83" s="1123">
        <v>80</v>
      </c>
      <c r="S83" s="1124" t="str">
        <f>IFERROR(INDEX('R4_raw'!$F$1:$BNW$115,115,MATCH(R83,'R4_raw'!$F$1:$BNW$1,0)),"-")</f>
        <v>専門職の関与の仕組みの構築【2022】</v>
      </c>
      <c r="T83" s="1124" t="str">
        <f t="shared" si="23"/>
        <v>80　専門職の関与の仕組みの構築【2022】</v>
      </c>
      <c r="AG83" s="1117" t="str">
        <f t="shared" si="22"/>
        <v/>
      </c>
      <c r="AP83" s="1117" t="str">
        <f t="shared" si="24"/>
        <v/>
      </c>
      <c r="AS83" s="1117" t="s">
        <v>81</v>
      </c>
    </row>
    <row r="84" spans="4:45" ht="25" x14ac:dyDescent="0.2">
      <c r="R84" s="1123">
        <v>81</v>
      </c>
      <c r="S84" s="1124" t="str">
        <f>IFERROR(INDEX('R4_raw'!$F$1:$BNW$115,115,MATCH(R84,'R4_raw'!$F$1:$BNW$1,0)),"-")</f>
        <v>社会福祉法人・民間サービス等と連携した介護予防の取組の実施【2022】</v>
      </c>
      <c r="T84" s="1124" t="str">
        <f t="shared" si="23"/>
        <v>81　社会福祉法人・民間サービス等と連携した介護予防の取組の実施【2022】</v>
      </c>
      <c r="AG84" s="1117" t="str">
        <f t="shared" si="22"/>
        <v/>
      </c>
      <c r="AP84" s="1117" t="str">
        <f t="shared" si="24"/>
        <v/>
      </c>
      <c r="AS84" s="1117" t="s">
        <v>81</v>
      </c>
    </row>
    <row r="85" spans="4:45" x14ac:dyDescent="0.2">
      <c r="R85" s="1123">
        <v>82</v>
      </c>
      <c r="S85" s="1124" t="str">
        <f>IFERROR(INDEX('R4_raw'!$F$1:$BNW$115,115,MATCH(R85,'R4_raw'!$F$1:$BNW$1,0)),"-")</f>
        <v>データを活用した介護予防の取組の課題の把握【2022】</v>
      </c>
      <c r="T85" s="1124" t="str">
        <f t="shared" si="23"/>
        <v>82　データを活用した介護予防の取組の課題の把握【2022】</v>
      </c>
      <c r="AG85" s="1117" t="str">
        <f t="shared" si="22"/>
        <v/>
      </c>
      <c r="AP85" s="1117" t="str">
        <f t="shared" si="24"/>
        <v/>
      </c>
      <c r="AS85" s="1117" t="s">
        <v>81</v>
      </c>
    </row>
    <row r="86" spans="4:45" ht="25" x14ac:dyDescent="0.2">
      <c r="R86" s="1123">
        <v>83</v>
      </c>
      <c r="S86" s="1124" t="str">
        <f>IFERROR(INDEX('R4_raw'!$F$1:$BNW$115,115,MATCH(R86,'R4_raw'!$F$1:$BNW$1,0)),"-")</f>
        <v>通いの場の参加者の健康状態等の把握・分析・施策検討【2022】</v>
      </c>
      <c r="T86" s="1124" t="str">
        <f t="shared" si="23"/>
        <v>83　通いの場の参加者の健康状態等の把握・分析・施策検討【2022】</v>
      </c>
      <c r="AG86" s="1117" t="str">
        <f t="shared" si="22"/>
        <v/>
      </c>
      <c r="AP86" s="1117" t="str">
        <f t="shared" si="24"/>
        <v/>
      </c>
      <c r="AS86" s="1117" t="s">
        <v>81</v>
      </c>
    </row>
    <row r="87" spans="4:45" ht="25" x14ac:dyDescent="0.2">
      <c r="R87" s="1123">
        <v>84</v>
      </c>
      <c r="S87" s="1124" t="str">
        <f>IFERROR(INDEX('R4_raw'!$F$1:$BNW$115,115,MATCH(R87,'R4_raw'!$F$1:$BNW$1,0)),"-")</f>
        <v>生活機能向上連携加算算定者数_【認定者1万対】_【2019】</v>
      </c>
      <c r="T87" s="1124" t="str">
        <f t="shared" si="23"/>
        <v>84　生活機能向上連携加算算定者数_【認定者1万対】_【2019】</v>
      </c>
      <c r="AG87" s="1117" t="str">
        <f t="shared" si="22"/>
        <v/>
      </c>
      <c r="AP87" s="1117" t="str">
        <f t="shared" si="24"/>
        <v/>
      </c>
      <c r="AS87" s="1117" t="s">
        <v>81</v>
      </c>
    </row>
    <row r="88" spans="4:45" ht="25" x14ac:dyDescent="0.2">
      <c r="R88" s="1123">
        <v>85</v>
      </c>
      <c r="S88" s="1124" t="str">
        <f>IFERROR(INDEX('R4_raw'!$F$1:$BNW$115,115,MATCH(R88,'R4_raw'!$F$1:$BNW$1,0)),"-")</f>
        <v>基本チェックリスト_高齢者人口1,000人あたり配布者数_【2021】</v>
      </c>
      <c r="T88" s="1124" t="str">
        <f t="shared" si="23"/>
        <v>85　基本チェックリスト_高齢者人口1,000人あたり配布者数_【2021】</v>
      </c>
      <c r="AG88" s="1117" t="str">
        <f t="shared" si="22"/>
        <v/>
      </c>
      <c r="AP88" s="1117" t="str">
        <f t="shared" si="24"/>
        <v/>
      </c>
      <c r="AS88" s="1117" t="s">
        <v>81</v>
      </c>
    </row>
    <row r="89" spans="4:45" ht="25" x14ac:dyDescent="0.2">
      <c r="R89" s="1123">
        <v>86</v>
      </c>
      <c r="S89" s="1124" t="str">
        <f>IFERROR(INDEX('R4_raw'!$F$1:$BNW$115,115,MATCH(R89,'R4_raw'!$F$1:$BNW$1,0)),"-")</f>
        <v>基本チェックリスト_高齢者人口1,000人あたり回答者数_【2021】</v>
      </c>
      <c r="T89" s="1124" t="str">
        <f t="shared" si="23"/>
        <v>86　基本チェックリスト_高齢者人口1,000人あたり回答者数_【2021】</v>
      </c>
      <c r="AG89" s="1117" t="str">
        <f t="shared" si="22"/>
        <v/>
      </c>
      <c r="AP89" s="1117" t="str">
        <f t="shared" si="24"/>
        <v/>
      </c>
      <c r="AS89" s="1117" t="s">
        <v>81</v>
      </c>
    </row>
    <row r="90" spans="4:45" ht="25" x14ac:dyDescent="0.2">
      <c r="R90" s="1123">
        <v>87</v>
      </c>
      <c r="S90" s="1124" t="str">
        <f>IFERROR(INDEX('R4_raw'!$F$1:$BNW$115,115,MATCH(R90,'R4_raw'!$F$1:$BNW$1,0)),"-")</f>
        <v>基本チェックリスト_事業対象者の把握数_高齢者人口1000人_割合_【2021】</v>
      </c>
      <c r="T90" s="1124" t="str">
        <f t="shared" si="23"/>
        <v>87　基本チェックリスト_事業対象者の把握数_高齢者人口1000人_割合_【2021】</v>
      </c>
      <c r="AG90" s="1117" t="str">
        <f t="shared" si="22"/>
        <v/>
      </c>
      <c r="AP90" s="1117" t="str">
        <f t="shared" si="24"/>
        <v/>
      </c>
      <c r="AS90" s="1117" t="s">
        <v>81</v>
      </c>
    </row>
    <row r="91" spans="4:45" x14ac:dyDescent="0.2">
      <c r="R91" s="1123">
        <v>88</v>
      </c>
      <c r="S91" s="1124" t="str">
        <f>IFERROR(INDEX('R4_raw'!$F$1:$BNW$115,115,MATCH(R91,'R4_raw'!$F$1:$BNW$1,0)),"-")</f>
        <v>週1回以上の通いの場の参加率_【2021】_割合</v>
      </c>
      <c r="T91" s="1124" t="str">
        <f t="shared" si="23"/>
        <v>88　週1回以上の通いの場の参加率_【2021】_割合</v>
      </c>
      <c r="AG91" s="1117" t="str">
        <f t="shared" si="22"/>
        <v/>
      </c>
      <c r="AP91" s="1117" t="str">
        <f t="shared" si="24"/>
        <v/>
      </c>
      <c r="AS91" s="1117" t="s">
        <v>81</v>
      </c>
    </row>
    <row r="92" spans="4:45" ht="25" x14ac:dyDescent="0.2">
      <c r="R92" s="1123">
        <v>89</v>
      </c>
      <c r="S92" s="1124" t="str">
        <f>IFERROR(INDEX('R4_raw'!$F$1:$BNW$115,115,MATCH(R92,'R4_raw'!$F$1:$BNW$1,0)),"-")</f>
        <v>高齢者人口1000人あたりの週1回以上の通いの場の箇所数_【2021】</v>
      </c>
      <c r="T92" s="1124" t="str">
        <f t="shared" si="23"/>
        <v>89　高齢者人口1000人あたりの週1回以上の通いの場の箇所数_【2021】</v>
      </c>
      <c r="AG92" s="1117" t="str">
        <f t="shared" si="22"/>
        <v/>
      </c>
      <c r="AP92" s="1117" t="str">
        <f t="shared" si="24"/>
        <v/>
      </c>
      <c r="AS92" s="1117" t="s">
        <v>81</v>
      </c>
    </row>
    <row r="93" spans="4:45" x14ac:dyDescent="0.2">
      <c r="R93" s="1123">
        <v>90</v>
      </c>
      <c r="S93" s="1124" t="str">
        <f>IFERROR(INDEX('R4_raw'!$F$1:$BNW$115,115,MATCH(R93,'R4_raw'!$F$1:$BNW$1,0)),"-")</f>
        <v>月1回以上の通いの場の参加率_【2021】_割合</v>
      </c>
      <c r="T93" s="1124" t="str">
        <f t="shared" si="23"/>
        <v>90　月1回以上の通いの場の参加率_【2021】_割合</v>
      </c>
      <c r="AG93" s="1117" t="str">
        <f t="shared" ref="AG93:AG125" si="25">IF(ISERROR(AD93),AA93+3,"")</f>
        <v/>
      </c>
      <c r="AP93" s="1117" t="str">
        <f t="shared" ref="AP93:AP112" si="26">IF(AN93=$O$3,AO93,"")</f>
        <v/>
      </c>
      <c r="AS93" s="1117" t="s">
        <v>81</v>
      </c>
    </row>
    <row r="94" spans="4:45" ht="25" x14ac:dyDescent="0.2">
      <c r="R94" s="1123">
        <v>91</v>
      </c>
      <c r="S94" s="1124" t="str">
        <f>IFERROR(INDEX('R4_raw'!$F$1:$BNW$115,115,MATCH(R94,'R4_raw'!$F$1:$BNW$1,0)),"-")</f>
        <v>高齢者人口1000人あたりの月1回以上の通いの場の箇所数_【2021】</v>
      </c>
      <c r="T94" s="1124" t="str">
        <f t="shared" si="23"/>
        <v>91　高齢者人口1000人あたりの月1回以上の通いの場の箇所数_【2021】</v>
      </c>
      <c r="AG94" s="1117" t="str">
        <f t="shared" si="25"/>
        <v/>
      </c>
      <c r="AP94" s="1117" t="str">
        <f t="shared" si="26"/>
        <v/>
      </c>
      <c r="AS94" s="1117" t="s">
        <v>81</v>
      </c>
    </row>
    <row r="95" spans="4:45" ht="25" x14ac:dyDescent="0.2">
      <c r="R95" s="1123">
        <v>92</v>
      </c>
      <c r="S95" s="1124" t="str">
        <f>IFERROR(INDEX('R4_raw'!$F$1:$BNW$115,115,MATCH(R95,'R4_raw'!$F$1:$BNW$1,0)),"-")</f>
        <v>介護予防普及啓発事業における介護予防教室への参加者割合_高齢者人口1000人_【2021】</v>
      </c>
      <c r="T95" s="1124" t="str">
        <f t="shared" si="23"/>
        <v>92　介護予防普及啓発事業における介護予防教室への参加者割合_高齢者人口1000人_【2021】</v>
      </c>
      <c r="AG95" s="1117" t="str">
        <f t="shared" si="25"/>
        <v/>
      </c>
      <c r="AP95" s="1117" t="str">
        <f t="shared" si="26"/>
        <v/>
      </c>
      <c r="AS95" s="1117" t="s">
        <v>81</v>
      </c>
    </row>
    <row r="96" spans="4:45" ht="25" x14ac:dyDescent="0.2">
      <c r="D96" s="1404"/>
      <c r="E96" s="1405" t="s">
        <v>2980</v>
      </c>
      <c r="F96" s="1404"/>
      <c r="G96" s="1404"/>
      <c r="H96" s="1404"/>
      <c r="I96" s="1404"/>
      <c r="J96" s="1404"/>
      <c r="K96" s="1404"/>
      <c r="L96" s="1404"/>
      <c r="M96" s="1404"/>
      <c r="N96" s="1404"/>
      <c r="R96" s="1123">
        <v>93</v>
      </c>
      <c r="S96" s="1124" t="str">
        <f>IFERROR(INDEX('R4_raw'!$F$1:$BNW$115,115,MATCH(R96,'R4_raw'!$F$1:$BNW$1,0)),"-")</f>
        <v>サロン_介護予防ボランティア育成数育成数_高齢者人口1000人_【2021】</v>
      </c>
      <c r="T96" s="1124" t="str">
        <f t="shared" si="23"/>
        <v>93　サロン_介護予防ボランティア育成数育成数_高齢者人口1000人_【2021】</v>
      </c>
      <c r="AG96" s="1117" t="str">
        <f t="shared" si="25"/>
        <v/>
      </c>
      <c r="AP96" s="1117" t="str">
        <f t="shared" si="26"/>
        <v/>
      </c>
      <c r="AS96" s="1117" t="s">
        <v>81</v>
      </c>
    </row>
    <row r="97" spans="6:45" ht="13" thickBot="1" x14ac:dyDescent="0.25">
      <c r="F97" s="1117" t="s">
        <v>1974</v>
      </c>
      <c r="R97" s="1123">
        <v>94</v>
      </c>
      <c r="S97" s="1124" t="str">
        <f>IFERROR(INDEX('R4_raw'!$F$1:$BNW$115,115,MATCH(R97,'R4_raw'!$F$1:$BNW$1,0)),"-")</f>
        <v>高齢者_65歳以上_のうち就業人口の割合【2020】</v>
      </c>
      <c r="T97" s="1124" t="str">
        <f t="shared" si="23"/>
        <v>94　高齢者_65歳以上_のうち就業人口の割合【2020】</v>
      </c>
      <c r="AG97" s="1117" t="str">
        <f t="shared" si="25"/>
        <v/>
      </c>
      <c r="AP97" s="1117" t="str">
        <f t="shared" si="26"/>
        <v/>
      </c>
      <c r="AS97" s="1117" t="s">
        <v>81</v>
      </c>
    </row>
    <row r="98" spans="6:45" ht="16.5" thickBot="1" x14ac:dyDescent="0.25">
      <c r="F98" s="5315" t="s">
        <v>8960</v>
      </c>
      <c r="G98" s="5316"/>
      <c r="H98" s="5316"/>
      <c r="I98" s="5316"/>
      <c r="J98" s="5316"/>
      <c r="K98" s="5316"/>
      <c r="L98" s="5316"/>
      <c r="M98" s="5317"/>
      <c r="R98" s="1123">
        <v>95</v>
      </c>
      <c r="S98" s="1124" t="str">
        <f>IFERROR(INDEX('R4_raw'!$F$1:$BNW$115,115,MATCH(R98,'R4_raw'!$F$1:$BNW$1,0)),"-")</f>
        <v>65-74歳の健診有所見者状況_ BMI_割合</v>
      </c>
      <c r="T98" s="1124" t="str">
        <f t="shared" si="23"/>
        <v>95　65-74歳の健診有所見者状況_ BMI_割合</v>
      </c>
      <c r="AG98" s="1117" t="str">
        <f t="shared" si="25"/>
        <v/>
      </c>
      <c r="AP98" s="1117" t="str">
        <f t="shared" si="26"/>
        <v/>
      </c>
      <c r="AS98" s="1117" t="s">
        <v>81</v>
      </c>
    </row>
    <row r="99" spans="6:45" ht="13" thickBot="1" x14ac:dyDescent="0.25">
      <c r="F99" s="1117" t="s">
        <v>1975</v>
      </c>
      <c r="R99" s="1123">
        <v>96</v>
      </c>
      <c r="S99" s="1124" t="str">
        <f>IFERROR(INDEX('R4_raw'!$F$1:$BNW$115,115,MATCH(R99,'R4_raw'!$F$1:$BNW$1,0)),"-")</f>
        <v>65-74歳の健診有所見者状況_ 腹囲_割合</v>
      </c>
      <c r="T99" s="1124" t="str">
        <f t="shared" si="23"/>
        <v>96　65-74歳の健診有所見者状況_ 腹囲_割合</v>
      </c>
      <c r="AG99" s="1117" t="str">
        <f t="shared" si="25"/>
        <v/>
      </c>
      <c r="AP99" s="1117" t="str">
        <f t="shared" si="26"/>
        <v/>
      </c>
      <c r="AS99" s="1117" t="s">
        <v>81</v>
      </c>
    </row>
    <row r="100" spans="6:45" ht="16.5" thickBot="1" x14ac:dyDescent="0.25">
      <c r="F100" s="5315" t="s">
        <v>8958</v>
      </c>
      <c r="G100" s="5316"/>
      <c r="H100" s="5316"/>
      <c r="I100" s="5316"/>
      <c r="J100" s="5316"/>
      <c r="K100" s="5316"/>
      <c r="L100" s="5316"/>
      <c r="M100" s="5317"/>
      <c r="R100" s="1123">
        <v>97</v>
      </c>
      <c r="S100" s="1124" t="str">
        <f>IFERROR(INDEX('R4_raw'!$F$1:$BNW$115,115,MATCH(R100,'R4_raw'!$F$1:$BNW$1,0)),"-")</f>
        <v>65-74歳の健診有所見者状況_ 中性脂肪_割合</v>
      </c>
      <c r="T100" s="1124" t="str">
        <f t="shared" si="23"/>
        <v>97　65-74歳の健診有所見者状況_ 中性脂肪_割合</v>
      </c>
      <c r="AG100" s="1117" t="str">
        <f t="shared" si="25"/>
        <v/>
      </c>
      <c r="AP100" s="1117" t="str">
        <f t="shared" si="26"/>
        <v/>
      </c>
      <c r="AS100" s="1117" t="s">
        <v>81</v>
      </c>
    </row>
    <row r="101" spans="6:45" x14ac:dyDescent="0.2">
      <c r="R101" s="1123">
        <v>98</v>
      </c>
      <c r="S101" s="1124" t="str">
        <f>IFERROR(INDEX('R4_raw'!$F$1:$BNW$115,115,MATCH(R101,'R4_raw'!$F$1:$BNW$1,0)),"-")</f>
        <v>65-74歳の健診有所見者状況_ ALT（GPT）_割合</v>
      </c>
      <c r="T101" s="1124" t="str">
        <f t="shared" si="23"/>
        <v>98　65-74歳の健診有所見者状況_ ALT（GPT）_割合</v>
      </c>
      <c r="AG101" s="1117" t="str">
        <f t="shared" si="25"/>
        <v/>
      </c>
      <c r="AP101" s="1117" t="str">
        <f t="shared" si="26"/>
        <v/>
      </c>
      <c r="AS101" s="1117" t="s">
        <v>81</v>
      </c>
    </row>
    <row r="102" spans="6:45" ht="25" x14ac:dyDescent="0.2">
      <c r="R102" s="1123">
        <v>99</v>
      </c>
      <c r="S102" s="1124" t="str">
        <f>IFERROR(INDEX('R4_raw'!$F$1:$BNW$115,115,MATCH(R102,'R4_raw'!$F$1:$BNW$1,0)),"-")</f>
        <v>65-74歳の健診有所見者状況_ HDLコレステロール_割合</v>
      </c>
      <c r="T102" s="1124" t="str">
        <f t="shared" si="23"/>
        <v>99　65-74歳の健診有所見者状況_ HDLコレステロール_割合</v>
      </c>
      <c r="AG102" s="1117" t="str">
        <f t="shared" si="25"/>
        <v/>
      </c>
      <c r="AP102" s="1117" t="str">
        <f t="shared" si="26"/>
        <v/>
      </c>
      <c r="AS102" s="1117" t="s">
        <v>81</v>
      </c>
    </row>
    <row r="103" spans="6:45" ht="25" x14ac:dyDescent="0.2">
      <c r="R103" s="1123">
        <v>100</v>
      </c>
      <c r="S103" s="1124" t="str">
        <f>IFERROR(INDEX('R4_raw'!$F$1:$BNW$115,115,MATCH(R103,'R4_raw'!$F$1:$BNW$1,0)),"-")</f>
        <v>65-74歳の健診有所見者状況_ 空腹時血糖（BS）_割合</v>
      </c>
      <c r="T103" s="1124" t="str">
        <f t="shared" si="23"/>
        <v>100　65-74歳の健診有所見者状況_ 空腹時血糖（BS）_割合</v>
      </c>
      <c r="AG103" s="1117" t="str">
        <f t="shared" si="25"/>
        <v/>
      </c>
      <c r="AP103" s="1117" t="str">
        <f t="shared" si="26"/>
        <v/>
      </c>
      <c r="AS103" s="1117" t="s">
        <v>81</v>
      </c>
    </row>
    <row r="104" spans="6:45" ht="25" x14ac:dyDescent="0.2">
      <c r="R104" s="1123">
        <v>101</v>
      </c>
      <c r="S104" s="1124" t="str">
        <f>IFERROR(INDEX('R4_raw'!$F$1:$BNW$115,115,MATCH(R104,'R4_raw'!$F$1:$BNW$1,0)),"-")</f>
        <v>65-74歳の健診有所見者状況_ HbA1c（NGSP）_割合</v>
      </c>
      <c r="T104" s="1124" t="str">
        <f t="shared" si="23"/>
        <v>101　65-74歳の健診有所見者状況_ HbA1c（NGSP）_割合</v>
      </c>
      <c r="AG104" s="1117" t="str">
        <f t="shared" si="25"/>
        <v/>
      </c>
      <c r="AP104" s="1117" t="str">
        <f t="shared" si="26"/>
        <v/>
      </c>
      <c r="AS104" s="1117" t="s">
        <v>81</v>
      </c>
    </row>
    <row r="105" spans="6:45" ht="25" x14ac:dyDescent="0.2">
      <c r="R105" s="1123">
        <v>102</v>
      </c>
      <c r="S105" s="1124" t="str">
        <f>IFERROR(INDEX('R4_raw'!$F$1:$BNW$115,115,MATCH(R105,'R4_raw'!$F$1:$BNW$1,0)),"-")</f>
        <v>65-74歳の健診有所見者状況_ 随時血糖（食後3.5時間以上）_割合</v>
      </c>
      <c r="T105" s="1124" t="str">
        <f t="shared" si="23"/>
        <v>102　65-74歳の健診有所見者状況_ 随時血糖（食後3.5時間以上）_割合</v>
      </c>
      <c r="AG105" s="1117" t="str">
        <f t="shared" si="25"/>
        <v/>
      </c>
      <c r="AP105" s="1117" t="str">
        <f t="shared" si="26"/>
        <v/>
      </c>
      <c r="AS105" s="1117" t="s">
        <v>81</v>
      </c>
    </row>
    <row r="106" spans="6:45" x14ac:dyDescent="0.2">
      <c r="R106" s="1123">
        <v>103</v>
      </c>
      <c r="S106" s="1124" t="str">
        <f>IFERROR(INDEX('R4_raw'!$F$1:$BNW$115,115,MATCH(R106,'R4_raw'!$F$1:$BNW$1,0)),"-")</f>
        <v>65-74歳の健診有所見者状況_ 尿酸_割合</v>
      </c>
      <c r="T106" s="1124" t="str">
        <f t="shared" si="23"/>
        <v>103　65-74歳の健診有所見者状況_ 尿酸_割合</v>
      </c>
      <c r="AG106" s="1117" t="str">
        <f t="shared" si="25"/>
        <v/>
      </c>
      <c r="AP106" s="1117" t="str">
        <f t="shared" si="26"/>
        <v/>
      </c>
      <c r="AS106" s="1117" t="s">
        <v>81</v>
      </c>
    </row>
    <row r="107" spans="6:45" x14ac:dyDescent="0.2">
      <c r="R107" s="1123">
        <v>104</v>
      </c>
      <c r="S107" s="1124" t="str">
        <f>IFERROR(INDEX('R4_raw'!$F$1:$BNW$115,115,MATCH(R107,'R4_raw'!$F$1:$BNW$1,0)),"-")</f>
        <v>65-74歳の健診有所見者状況_ 収縮期血圧_割合</v>
      </c>
      <c r="T107" s="1124" t="str">
        <f t="shared" si="23"/>
        <v>104　65-74歳の健診有所見者状況_ 収縮期血圧_割合</v>
      </c>
      <c r="AG107" s="1117" t="str">
        <f t="shared" si="25"/>
        <v/>
      </c>
      <c r="AP107" s="1117" t="str">
        <f t="shared" si="26"/>
        <v/>
      </c>
      <c r="AS107" s="1117" t="s">
        <v>81</v>
      </c>
    </row>
    <row r="108" spans="6:45" x14ac:dyDescent="0.2">
      <c r="R108" s="1123">
        <v>105</v>
      </c>
      <c r="S108" s="1124" t="str">
        <f>IFERROR(INDEX('R4_raw'!$F$1:$BNW$115,115,MATCH(R108,'R4_raw'!$F$1:$BNW$1,0)),"-")</f>
        <v>65-74歳の健診有所見者状況_ 拡張期血圧_割合</v>
      </c>
      <c r="T108" s="1124" t="str">
        <f t="shared" si="23"/>
        <v>105　65-74歳の健診有所見者状況_ 拡張期血圧_割合</v>
      </c>
      <c r="AG108" s="1117" t="str">
        <f t="shared" si="25"/>
        <v/>
      </c>
      <c r="AP108" s="1117" t="str">
        <f t="shared" si="26"/>
        <v/>
      </c>
      <c r="AS108" s="1117" t="s">
        <v>81</v>
      </c>
    </row>
    <row r="109" spans="6:45" ht="25" x14ac:dyDescent="0.2">
      <c r="R109" s="1123">
        <v>106</v>
      </c>
      <c r="S109" s="1124" t="str">
        <f>IFERROR(INDEX('R4_raw'!$F$1:$BNW$115,115,MATCH(R109,'R4_raw'!$F$1:$BNW$1,0)),"-")</f>
        <v>65-74歳の健診有所見者状況_ LDLコレステロール_割合</v>
      </c>
      <c r="T109" s="1124" t="str">
        <f t="shared" si="23"/>
        <v>106　65-74歳の健診有所見者状況_ LDLコレステロール_割合</v>
      </c>
      <c r="AG109" s="1117" t="str">
        <f t="shared" si="25"/>
        <v/>
      </c>
      <c r="AP109" s="1117" t="str">
        <f t="shared" si="26"/>
        <v/>
      </c>
      <c r="AS109" s="1117" t="s">
        <v>81</v>
      </c>
    </row>
    <row r="110" spans="6:45" ht="25" x14ac:dyDescent="0.2">
      <c r="R110" s="1123">
        <v>107</v>
      </c>
      <c r="S110" s="1124" t="str">
        <f>IFERROR(INDEX('R4_raw'!$F$1:$BNW$115,115,MATCH(R110,'R4_raw'!$F$1:$BNW$1,0)),"-")</f>
        <v>65-74歳の健診有所見者状況_ non-HDLコレステロール_割合</v>
      </c>
      <c r="T110" s="1124" t="str">
        <f t="shared" si="23"/>
        <v>107　65-74歳の健診有所見者状況_ non-HDLコレステロール_割合</v>
      </c>
      <c r="AG110" s="1117" t="str">
        <f t="shared" si="25"/>
        <v/>
      </c>
      <c r="AP110" s="1117" t="str">
        <f t="shared" si="26"/>
        <v/>
      </c>
      <c r="AS110" s="1117" t="s">
        <v>81</v>
      </c>
    </row>
    <row r="111" spans="6:45" ht="25" x14ac:dyDescent="0.2">
      <c r="R111" s="1123">
        <v>108</v>
      </c>
      <c r="S111" s="1124" t="str">
        <f>IFERROR(INDEX('R4_raw'!$F$1:$BNW$115,115,MATCH(R111,'R4_raw'!$F$1:$BNW$1,0)),"-")</f>
        <v>65-74歳の健診有所見者状況_ 血清クレアチニン_割合</v>
      </c>
      <c r="T111" s="1124" t="str">
        <f t="shared" si="23"/>
        <v>108　65-74歳の健診有所見者状況_ 血清クレアチニン_割合</v>
      </c>
      <c r="AG111" s="1117" t="str">
        <f t="shared" si="25"/>
        <v/>
      </c>
      <c r="AP111" s="1117" t="str">
        <f t="shared" si="26"/>
        <v/>
      </c>
      <c r="AS111" s="1117" t="s">
        <v>81</v>
      </c>
    </row>
    <row r="112" spans="6:45" x14ac:dyDescent="0.2">
      <c r="R112" s="1123">
        <v>109</v>
      </c>
      <c r="S112" s="1124" t="str">
        <f>IFERROR(INDEX('R4_raw'!$F$1:$BNW$115,115,MATCH(R112,'R4_raw'!$F$1:$BNW$1,0)),"-")</f>
        <v>65-74歳の健診有所見者状況_ eGFR_割合</v>
      </c>
      <c r="T112" s="1124" t="str">
        <f t="shared" si="23"/>
        <v>109　65-74歳の健診有所見者状況_ eGFR_割合</v>
      </c>
      <c r="AG112" s="1117" t="str">
        <f t="shared" si="25"/>
        <v/>
      </c>
      <c r="AP112" s="1117" t="str">
        <f t="shared" si="26"/>
        <v/>
      </c>
      <c r="AS112" s="1117" t="s">
        <v>81</v>
      </c>
    </row>
    <row r="113" spans="18:45" x14ac:dyDescent="0.2">
      <c r="R113" s="1123">
        <v>110</v>
      </c>
      <c r="S113" s="1124" t="str">
        <f>IFERROR(INDEX('R4_raw'!$F$1:$BNW$115,115,MATCH(R113,'R4_raw'!$F$1:$BNW$1,0)),"-")</f>
        <v>65-74歳の健診有所見者状況_ 心電図_割合</v>
      </c>
      <c r="T113" s="1124" t="str">
        <f t="shared" si="23"/>
        <v>110　65-74歳の健診有所見者状況_ 心電図_割合</v>
      </c>
      <c r="AG113" s="1117" t="str">
        <f t="shared" si="25"/>
        <v/>
      </c>
      <c r="AP113" s="1117" t="str">
        <f t="shared" ref="AP113:AP176" si="27">IF(AN113=$O$3,AO113,"")</f>
        <v/>
      </c>
      <c r="AS113" s="1117" t="s">
        <v>81</v>
      </c>
    </row>
    <row r="114" spans="18:45" x14ac:dyDescent="0.2">
      <c r="R114" s="1123">
        <v>111</v>
      </c>
      <c r="S114" s="1124" t="str">
        <f>IFERROR(INDEX('R4_raw'!$F$1:$BNW$115,115,MATCH(R114,'R4_raw'!$F$1:$BNW$1,0)),"-")</f>
        <v>65-74歳の健診有所見者状況_ 眼底検査_割合</v>
      </c>
      <c r="T114" s="1124" t="str">
        <f t="shared" si="23"/>
        <v>111　65-74歳の健診有所見者状況_ 眼底検査_割合</v>
      </c>
      <c r="AG114" s="1117" t="str">
        <f t="shared" si="25"/>
        <v/>
      </c>
      <c r="AP114" s="1117" t="str">
        <f t="shared" si="27"/>
        <v/>
      </c>
      <c r="AS114" s="1117" t="s">
        <v>81</v>
      </c>
    </row>
    <row r="115" spans="18:45" x14ac:dyDescent="0.2">
      <c r="R115" s="1123">
        <v>112</v>
      </c>
      <c r="S115" s="1124" t="str">
        <f>IFERROR(INDEX('R4_raw'!$F$1:$BNW$115,115,MATCH(R115,'R4_raw'!$F$1:$BNW$1,0)),"-")</f>
        <v>75歳以上の健診有所見者状況_ BMI_割合</v>
      </c>
      <c r="T115" s="1124" t="str">
        <f t="shared" si="23"/>
        <v>112　75歳以上の健診有所見者状況_ BMI_割合</v>
      </c>
      <c r="AG115" s="1117" t="str">
        <f t="shared" si="25"/>
        <v/>
      </c>
      <c r="AP115" s="1117" t="str">
        <f t="shared" si="27"/>
        <v/>
      </c>
      <c r="AS115" s="1117" t="s">
        <v>81</v>
      </c>
    </row>
    <row r="116" spans="18:45" x14ac:dyDescent="0.2">
      <c r="R116" s="1123">
        <v>113</v>
      </c>
      <c r="S116" s="1124" t="str">
        <f>IFERROR(INDEX('R4_raw'!$F$1:$BNW$115,115,MATCH(R116,'R4_raw'!$F$1:$BNW$1,0)),"-")</f>
        <v>75歳以上の健診有所見者状況_ 腹囲_割合</v>
      </c>
      <c r="T116" s="1124" t="str">
        <f t="shared" si="23"/>
        <v>113　75歳以上の健診有所見者状況_ 腹囲_割合</v>
      </c>
      <c r="AG116" s="1117" t="str">
        <f t="shared" si="25"/>
        <v/>
      </c>
      <c r="AP116" s="1117" t="str">
        <f t="shared" si="27"/>
        <v/>
      </c>
      <c r="AS116" s="1117" t="s">
        <v>81</v>
      </c>
    </row>
    <row r="117" spans="18:45" x14ac:dyDescent="0.2">
      <c r="R117" s="1123">
        <v>114</v>
      </c>
      <c r="S117" s="1124" t="str">
        <f>IFERROR(INDEX('R4_raw'!$F$1:$BNW$115,115,MATCH(R117,'R4_raw'!$F$1:$BNW$1,0)),"-")</f>
        <v>75歳以上の健診有所見者状況_ 中性脂肪_割合</v>
      </c>
      <c r="T117" s="1124" t="str">
        <f t="shared" si="23"/>
        <v>114　75歳以上の健診有所見者状況_ 中性脂肪_割合</v>
      </c>
      <c r="AG117" s="1117" t="str">
        <f t="shared" si="25"/>
        <v/>
      </c>
      <c r="AP117" s="1117" t="str">
        <f t="shared" si="27"/>
        <v/>
      </c>
      <c r="AS117" s="1117" t="s">
        <v>81</v>
      </c>
    </row>
    <row r="118" spans="18:45" ht="25" x14ac:dyDescent="0.2">
      <c r="R118" s="1123">
        <v>115</v>
      </c>
      <c r="S118" s="1124" t="str">
        <f>IFERROR(INDEX('R4_raw'!$F$1:$BNW$115,115,MATCH(R118,'R4_raw'!$F$1:$BNW$1,0)),"-")</f>
        <v>75歳以上の健診有所見者状況_ ALT（GPT）_割合</v>
      </c>
      <c r="T118" s="1124" t="str">
        <f t="shared" si="23"/>
        <v>115　75歳以上の健診有所見者状況_ ALT（GPT）_割合</v>
      </c>
      <c r="AG118" s="1117" t="str">
        <f t="shared" si="25"/>
        <v/>
      </c>
      <c r="AP118" s="1117" t="str">
        <f t="shared" si="27"/>
        <v/>
      </c>
      <c r="AS118" s="1117" t="s">
        <v>81</v>
      </c>
    </row>
    <row r="119" spans="18:45" ht="25" x14ac:dyDescent="0.2">
      <c r="R119" s="1123">
        <v>116</v>
      </c>
      <c r="S119" s="1124" t="str">
        <f>IFERROR(INDEX('R4_raw'!$F$1:$BNW$115,115,MATCH(R119,'R4_raw'!$F$1:$BNW$1,0)),"-")</f>
        <v>75歳以上の健診有所見者状況_ HDLコレステロール_割合</v>
      </c>
      <c r="T119" s="1124" t="str">
        <f t="shared" si="23"/>
        <v>116　75歳以上の健診有所見者状況_ HDLコレステロール_割合</v>
      </c>
      <c r="AG119" s="1117" t="str">
        <f t="shared" si="25"/>
        <v/>
      </c>
      <c r="AP119" s="1117" t="str">
        <f t="shared" si="27"/>
        <v/>
      </c>
      <c r="AS119" s="1117" t="s">
        <v>81</v>
      </c>
    </row>
    <row r="120" spans="18:45" ht="25" x14ac:dyDescent="0.2">
      <c r="R120" s="1123">
        <v>117</v>
      </c>
      <c r="S120" s="1124" t="str">
        <f>IFERROR(INDEX('R4_raw'!$F$1:$BNW$115,115,MATCH(R120,'R4_raw'!$F$1:$BNW$1,0)),"-")</f>
        <v>75歳以上の健診有所見者状況_ 空腹時血糖（BS）_割合</v>
      </c>
      <c r="T120" s="1124" t="str">
        <f t="shared" si="23"/>
        <v>117　75歳以上の健診有所見者状況_ 空腹時血糖（BS）_割合</v>
      </c>
      <c r="AG120" s="1117" t="str">
        <f t="shared" si="25"/>
        <v/>
      </c>
      <c r="AP120" s="1117" t="str">
        <f t="shared" si="27"/>
        <v/>
      </c>
      <c r="AS120" s="1117" t="s">
        <v>81</v>
      </c>
    </row>
    <row r="121" spans="18:45" ht="25" x14ac:dyDescent="0.2">
      <c r="R121" s="1123">
        <v>118</v>
      </c>
      <c r="S121" s="1124" t="str">
        <f>IFERROR(INDEX('R4_raw'!$F$1:$BNW$115,115,MATCH(R121,'R4_raw'!$F$1:$BNW$1,0)),"-")</f>
        <v>75歳以上の健診有所見者状況_ HbA1c（NGSP）_割合</v>
      </c>
      <c r="T121" s="1124" t="str">
        <f t="shared" si="23"/>
        <v>118　75歳以上の健診有所見者状況_ HbA1c（NGSP）_割合</v>
      </c>
      <c r="AG121" s="1117" t="str">
        <f t="shared" si="25"/>
        <v/>
      </c>
      <c r="AP121" s="1117" t="str">
        <f t="shared" si="27"/>
        <v/>
      </c>
      <c r="AS121" s="1117" t="s">
        <v>81</v>
      </c>
    </row>
    <row r="122" spans="18:45" ht="25" x14ac:dyDescent="0.2">
      <c r="R122" s="1123">
        <v>119</v>
      </c>
      <c r="S122" s="1124" t="str">
        <f>IFERROR(INDEX('R4_raw'!$F$1:$BNW$115,115,MATCH(R122,'R4_raw'!$F$1:$BNW$1,0)),"-")</f>
        <v>75歳以上の健診有所見者状況_ 随時血糖（食後3.5時間以上）_割合</v>
      </c>
      <c r="T122" s="1124" t="str">
        <f t="shared" si="23"/>
        <v>119　75歳以上の健診有所見者状況_ 随時血糖（食後3.5時間以上）_割合</v>
      </c>
      <c r="AG122" s="1117" t="str">
        <f t="shared" si="25"/>
        <v/>
      </c>
      <c r="AP122" s="1117" t="str">
        <f t="shared" si="27"/>
        <v/>
      </c>
      <c r="AS122" s="1117" t="s">
        <v>81</v>
      </c>
    </row>
    <row r="123" spans="18:45" x14ac:dyDescent="0.2">
      <c r="R123" s="1123">
        <v>120</v>
      </c>
      <c r="S123" s="1124" t="str">
        <f>IFERROR(INDEX('R4_raw'!$F$1:$BNW$115,115,MATCH(R123,'R4_raw'!$F$1:$BNW$1,0)),"-")</f>
        <v>75歳以上の健診有所見者状況_ 尿酸_割合</v>
      </c>
      <c r="T123" s="1124" t="str">
        <f t="shared" si="23"/>
        <v>120　75歳以上の健診有所見者状況_ 尿酸_割合</v>
      </c>
      <c r="AG123" s="1117" t="str">
        <f t="shared" si="25"/>
        <v/>
      </c>
      <c r="AP123" s="1117" t="str">
        <f t="shared" si="27"/>
        <v/>
      </c>
      <c r="AS123" s="1117" t="s">
        <v>81</v>
      </c>
    </row>
    <row r="124" spans="18:45" x14ac:dyDescent="0.2">
      <c r="R124" s="1123">
        <v>121</v>
      </c>
      <c r="S124" s="1124" t="str">
        <f>IFERROR(INDEX('R4_raw'!$F$1:$BNW$115,115,MATCH(R124,'R4_raw'!$F$1:$BNW$1,0)),"-")</f>
        <v>75歳以上の健診有所見者状況_ 収縮期血圧_割合</v>
      </c>
      <c r="T124" s="1124" t="str">
        <f t="shared" si="23"/>
        <v>121　75歳以上の健診有所見者状況_ 収縮期血圧_割合</v>
      </c>
      <c r="AG124" s="1117" t="str">
        <f t="shared" si="25"/>
        <v/>
      </c>
      <c r="AP124" s="1117" t="str">
        <f t="shared" si="27"/>
        <v/>
      </c>
      <c r="AS124" s="1117" t="s">
        <v>81</v>
      </c>
    </row>
    <row r="125" spans="18:45" x14ac:dyDescent="0.2">
      <c r="R125" s="1123">
        <v>122</v>
      </c>
      <c r="S125" s="1124" t="str">
        <f>IFERROR(INDEX('R4_raw'!$F$1:$BNW$115,115,MATCH(R125,'R4_raw'!$F$1:$BNW$1,0)),"-")</f>
        <v>75歳以上の健診有所見者状況_ 拡張期血圧_割合</v>
      </c>
      <c r="T125" s="1124" t="str">
        <f t="shared" si="23"/>
        <v>122　75歳以上の健診有所見者状況_ 拡張期血圧_割合</v>
      </c>
      <c r="AG125" s="1117" t="str">
        <f t="shared" si="25"/>
        <v/>
      </c>
      <c r="AP125" s="1117" t="str">
        <f t="shared" si="27"/>
        <v/>
      </c>
      <c r="AS125" s="1117" t="s">
        <v>81</v>
      </c>
    </row>
    <row r="126" spans="18:45" ht="25" x14ac:dyDescent="0.2">
      <c r="R126" s="1123">
        <v>123</v>
      </c>
      <c r="S126" s="1124" t="str">
        <f>IFERROR(INDEX('R4_raw'!$F$1:$BNW$115,115,MATCH(R126,'R4_raw'!$F$1:$BNW$1,0)),"-")</f>
        <v>75歳以上の健診有所見者状況_ LDLコレステロール_割合</v>
      </c>
      <c r="T126" s="1124" t="str">
        <f t="shared" si="23"/>
        <v>123　75歳以上の健診有所見者状況_ LDLコレステロール_割合</v>
      </c>
      <c r="AG126" s="1117" t="str">
        <f t="shared" ref="AG126:AG189" si="28">IF(ISERROR(AD126),AA126+3,"")</f>
        <v/>
      </c>
      <c r="AP126" s="1117" t="str">
        <f t="shared" si="27"/>
        <v/>
      </c>
      <c r="AS126" s="1117" t="s">
        <v>81</v>
      </c>
    </row>
    <row r="127" spans="18:45" ht="25" x14ac:dyDescent="0.2">
      <c r="R127" s="1123">
        <v>124</v>
      </c>
      <c r="S127" s="1124" t="str">
        <f>IFERROR(INDEX('R4_raw'!$F$1:$BNW$115,115,MATCH(R127,'R4_raw'!$F$1:$BNW$1,0)),"-")</f>
        <v>75歳以上の健診有所見者状況_ non-HDLコレステロール_割合</v>
      </c>
      <c r="T127" s="1124" t="str">
        <f t="shared" si="23"/>
        <v>124　75歳以上の健診有所見者状況_ non-HDLコレステロール_割合</v>
      </c>
      <c r="AG127" s="1117" t="str">
        <f t="shared" si="28"/>
        <v/>
      </c>
      <c r="AP127" s="1117" t="str">
        <f t="shared" si="27"/>
        <v/>
      </c>
      <c r="AS127" s="1117" t="s">
        <v>81</v>
      </c>
    </row>
    <row r="128" spans="18:45" ht="25" x14ac:dyDescent="0.2">
      <c r="R128" s="1123">
        <v>125</v>
      </c>
      <c r="S128" s="1124" t="str">
        <f>IFERROR(INDEX('R4_raw'!$F$1:$BNW$115,115,MATCH(R128,'R4_raw'!$F$1:$BNW$1,0)),"-")</f>
        <v>75歳以上の健診有所見者状況_ 血清クレアチニン_割合</v>
      </c>
      <c r="T128" s="1124" t="str">
        <f t="shared" si="23"/>
        <v>125　75歳以上の健診有所見者状況_ 血清クレアチニン_割合</v>
      </c>
      <c r="AG128" s="1117" t="str">
        <f t="shared" si="28"/>
        <v/>
      </c>
      <c r="AP128" s="1117" t="str">
        <f t="shared" si="27"/>
        <v/>
      </c>
      <c r="AS128" s="1117" t="s">
        <v>81</v>
      </c>
    </row>
    <row r="129" spans="7:45" x14ac:dyDescent="0.2">
      <c r="G129" s="1117" t="s">
        <v>1974</v>
      </c>
      <c r="I129" s="1117" t="str">
        <f>F98</f>
        <v>8　幸福度_居宅_要支援1・2_得点_【2022】</v>
      </c>
      <c r="R129" s="1123">
        <v>126</v>
      </c>
      <c r="S129" s="1124" t="str">
        <f>IFERROR(INDEX('R4_raw'!$F$1:$BNW$115,115,MATCH(R129,'R4_raw'!$F$1:$BNW$1,0)),"-")</f>
        <v>75歳以上の健診有所見者状況_ eGFR_割合</v>
      </c>
      <c r="T129" s="1124" t="str">
        <f t="shared" si="23"/>
        <v>126　75歳以上の健診有所見者状況_ eGFR_割合</v>
      </c>
      <c r="AG129" s="1117" t="str">
        <f t="shared" si="28"/>
        <v/>
      </c>
      <c r="AP129" s="1117" t="str">
        <f t="shared" si="27"/>
        <v/>
      </c>
      <c r="AS129" s="1117" t="s">
        <v>81</v>
      </c>
    </row>
    <row r="130" spans="7:45" x14ac:dyDescent="0.2">
      <c r="G130" s="1379" t="s">
        <v>3802</v>
      </c>
      <c r="H130" s="1131" t="s">
        <v>2974</v>
      </c>
      <c r="I130" s="1131" t="s">
        <v>1925</v>
      </c>
      <c r="J130" s="1131" t="s">
        <v>1926</v>
      </c>
      <c r="K130" s="1131" t="s">
        <v>1972</v>
      </c>
      <c r="R130" s="1123">
        <v>127</v>
      </c>
      <c r="S130" s="1124" t="str">
        <f>IFERROR(INDEX('R4_raw'!$F$1:$BNW$115,115,MATCH(R130,'R4_raw'!$F$1:$BNW$1,0)),"-")</f>
        <v>75歳以上の健診有所見者状況_ 心電図_割合</v>
      </c>
      <c r="T130" s="1124" t="str">
        <f t="shared" si="23"/>
        <v>127　75歳以上の健診有所見者状況_ 心電図_割合</v>
      </c>
      <c r="AG130" s="1117" t="str">
        <f t="shared" si="28"/>
        <v/>
      </c>
      <c r="AP130" s="1117" t="str">
        <f t="shared" si="27"/>
        <v/>
      </c>
      <c r="AS130" s="1117" t="s">
        <v>81</v>
      </c>
    </row>
    <row r="131" spans="7:45" ht="20.25" customHeight="1" x14ac:dyDescent="0.2">
      <c r="G131" s="2930">
        <f>VLOOKUP("年次",'R4_raw'!$F$1:$BNW$115,$A5,FALSE)</f>
        <v>2022</v>
      </c>
      <c r="H131" s="1662" t="str">
        <f>VLOOKUP(H$130,'R4_raw'!$F$1:$BNW$115,$A5,FALSE)</f>
        <v>点</v>
      </c>
      <c r="I131" s="1662">
        <f>VLOOKUP(I$130,'R4_raw'!$F$1:$BNW$115,$A5,FALSE)</f>
        <v>6.4640264026402638</v>
      </c>
      <c r="J131" s="1662">
        <f>VLOOKUP(J$130,'R4_raw'!$F$1:$BNW$115,$A5,FALSE)</f>
        <v>7.7619047619047619</v>
      </c>
      <c r="K131" s="1662">
        <f>VLOOKUP(K$130,'R4_raw'!$F$1:$BNW$115,$A5,FALSE)</f>
        <v>4.333333333333333</v>
      </c>
      <c r="R131" s="1123">
        <v>128</v>
      </c>
      <c r="S131" s="1124" t="str">
        <f>IFERROR(INDEX('R4_raw'!$F$1:$BNW$115,115,MATCH(R131,'R4_raw'!$F$1:$BNW$1,0)),"-")</f>
        <v>75歳以上の健診有所見者状況_ 眼底検査_割合</v>
      </c>
      <c r="T131" s="1124" t="str">
        <f t="shared" si="23"/>
        <v>128　75歳以上の健診有所見者状況_ 眼底検査_割合</v>
      </c>
      <c r="AG131" s="1117" t="str">
        <f t="shared" si="28"/>
        <v/>
      </c>
      <c r="AP131" s="1117" t="str">
        <f t="shared" si="27"/>
        <v/>
      </c>
      <c r="AS131" s="1117" t="s">
        <v>81</v>
      </c>
    </row>
    <row r="132" spans="7:45" ht="18" customHeight="1" x14ac:dyDescent="0.2">
      <c r="G132" s="5307" t="s">
        <v>911</v>
      </c>
      <c r="H132" s="5305" t="str">
        <f>VLOOKUP(G$132,'R4_raw'!$F$1:$BNW$115,$A5,FALSE)</f>
        <v>長野県「高齢者実態調査」</v>
      </c>
      <c r="I132" s="5305"/>
      <c r="J132" s="5305"/>
      <c r="K132" s="5305"/>
      <c r="R132" s="1123">
        <v>129</v>
      </c>
      <c r="S132" s="1124" t="str">
        <f>IFERROR(INDEX('R4_raw'!$F$1:$BNW$115,115,MATCH(R132,'R4_raw'!$F$1:$BNW$1,0)),"-")</f>
        <v>生活支援コーディネーターがサロン・通いの場の設置を支援【2022】</v>
      </c>
      <c r="T132" s="1124" t="str">
        <f t="shared" ref="T132:T195" si="29">IF(S132="-","-",R132&amp;"　"&amp;S132)</f>
        <v>129　生活支援コーディネーターがサロン・通いの場の設置を支援【2022】</v>
      </c>
      <c r="AG132" s="1117" t="str">
        <f t="shared" si="28"/>
        <v/>
      </c>
      <c r="AP132" s="1117" t="str">
        <f t="shared" si="27"/>
        <v/>
      </c>
      <c r="AS132" s="1117" t="s">
        <v>81</v>
      </c>
    </row>
    <row r="133" spans="7:45" ht="18" customHeight="1" x14ac:dyDescent="0.2">
      <c r="G133" s="5308"/>
      <c r="H133" s="5305"/>
      <c r="I133" s="5305"/>
      <c r="J133" s="5305"/>
      <c r="K133" s="5305"/>
      <c r="O133" s="1117" t="str">
        <f>"("&amp;H131&amp;")"</f>
        <v>(点)</v>
      </c>
      <c r="R133" s="1123">
        <v>130</v>
      </c>
      <c r="S133" s="1124" t="str">
        <f>IFERROR(INDEX('R4_raw'!$F$1:$BNW$115,115,MATCH(R133,'R4_raw'!$F$1:$BNW$1,0)),"-")</f>
        <v>65歳以上人口1,000人あたりシルバー人材センター登録者数【2022】</v>
      </c>
      <c r="T133" s="1124" t="str">
        <f t="shared" si="29"/>
        <v>130　65歳以上人口1,000人あたりシルバー人材センター登録者数【2022】</v>
      </c>
      <c r="AG133" s="1117" t="str">
        <f t="shared" si="28"/>
        <v/>
      </c>
      <c r="AP133" s="1117" t="str">
        <f t="shared" si="27"/>
        <v/>
      </c>
      <c r="AS133" s="1117" t="s">
        <v>81</v>
      </c>
    </row>
    <row r="134" spans="7:45" ht="18" customHeight="1" x14ac:dyDescent="0.2">
      <c r="R134" s="1123">
        <v>131</v>
      </c>
      <c r="S134" s="1124" t="str">
        <f>IFERROR(INDEX('R4_raw'!$F$1:$BNW$115,115,MATCH(R134,'R4_raw'!$F$1:$BNW$1,0)),"-")</f>
        <v>自宅での死亡率_【2020】</v>
      </c>
      <c r="T134" s="1124" t="str">
        <f t="shared" si="29"/>
        <v>131　自宅での死亡率_【2020】</v>
      </c>
      <c r="AG134" s="1117" t="str">
        <f t="shared" si="28"/>
        <v/>
      </c>
      <c r="AP134" s="1117" t="str">
        <f t="shared" si="27"/>
        <v/>
      </c>
      <c r="AS134" s="1117" t="s">
        <v>81</v>
      </c>
    </row>
    <row r="135" spans="7:45" ht="20.25" customHeight="1" x14ac:dyDescent="0.2">
      <c r="G135" s="1117" t="s">
        <v>1975</v>
      </c>
      <c r="I135" s="1117" t="str">
        <f>F100</f>
        <v>14　要介護状態の改善の状況_R3年度_【2019】⇒【2020】</v>
      </c>
      <c r="R135" s="1123">
        <v>132</v>
      </c>
      <c r="S135" s="1124" t="str">
        <f>IFERROR(INDEX('R4_raw'!$F$1:$BNW$115,115,MATCH(R135,'R4_raw'!$F$1:$BNW$1,0)),"-")</f>
        <v>自宅での死亡率_【2014-2018の5年平均】</v>
      </c>
      <c r="T135" s="1124" t="str">
        <f t="shared" si="29"/>
        <v>132　自宅での死亡率_【2014-2018の5年平均】</v>
      </c>
      <c r="AG135" s="1117" t="str">
        <f t="shared" si="28"/>
        <v/>
      </c>
      <c r="AP135" s="1117" t="str">
        <f t="shared" si="27"/>
        <v/>
      </c>
      <c r="AS135" s="1117" t="s">
        <v>81</v>
      </c>
    </row>
    <row r="136" spans="7:45" x14ac:dyDescent="0.2">
      <c r="G136" s="1379" t="s">
        <v>3802</v>
      </c>
      <c r="H136" s="1131" t="s">
        <v>2974</v>
      </c>
      <c r="I136" s="1131" t="s">
        <v>1925</v>
      </c>
      <c r="J136" s="1131" t="s">
        <v>1926</v>
      </c>
      <c r="K136" s="1131" t="s">
        <v>1972</v>
      </c>
      <c r="R136" s="1123">
        <v>133</v>
      </c>
      <c r="S136" s="1124" t="str">
        <f>IFERROR(INDEX('R4_raw'!$F$1:$BNW$115,115,MATCH(R136,'R4_raw'!$F$1:$BNW$1,0)),"-")</f>
        <v>自宅での死亡率_【2016-2020の5年平均】</v>
      </c>
      <c r="T136" s="1124" t="str">
        <f t="shared" si="29"/>
        <v>133　自宅での死亡率_【2016-2020の5年平均】</v>
      </c>
      <c r="AG136" s="1117" t="str">
        <f t="shared" si="28"/>
        <v/>
      </c>
      <c r="AP136" s="1117" t="str">
        <f t="shared" si="27"/>
        <v/>
      </c>
      <c r="AS136" s="1117" t="s">
        <v>81</v>
      </c>
    </row>
    <row r="137" spans="7:45" ht="19.5" customHeight="1" x14ac:dyDescent="0.2">
      <c r="G137" s="2929" t="str">
        <f>VLOOKUP("年次",'R4_raw'!$F$1:$BNW$115,$A6,FALSE)</f>
        <v>R3年度
2019
⇒2020</v>
      </c>
      <c r="H137" s="1580" t="str">
        <f>VLOOKUP(H$136,'R4_raw'!$F$1:$BNW$115,$A6,FALSE)</f>
        <v>点</v>
      </c>
      <c r="I137" s="1580">
        <f>VLOOKUP(I$136,'R4_raw'!$F$1:$BNW$115,$A6,FALSE)</f>
        <v>70</v>
      </c>
      <c r="J137" s="1580">
        <f>VLOOKUP(J$136,'R4_raw'!$F$1:$BNW$115,$A6,FALSE)</f>
        <v>120</v>
      </c>
      <c r="K137" s="1580">
        <f>VLOOKUP(K$136,'R4_raw'!$F$1:$BNW$115,$A6,FALSE)</f>
        <v>10</v>
      </c>
      <c r="R137" s="1123">
        <v>134</v>
      </c>
      <c r="S137" s="1124" t="str">
        <f>IFERROR(INDEX('R4_raw'!$F$1:$BNW$115,115,MATCH(R137,'R4_raw'!$F$1:$BNW$1,0)),"-")</f>
        <v>老人ホームでの死亡率_【2020】</v>
      </c>
      <c r="T137" s="1124" t="str">
        <f t="shared" si="29"/>
        <v>134　老人ホームでの死亡率_【2020】</v>
      </c>
      <c r="AG137" s="1117" t="str">
        <f t="shared" si="28"/>
        <v/>
      </c>
      <c r="AP137" s="1117" t="str">
        <f t="shared" si="27"/>
        <v/>
      </c>
      <c r="AS137" s="1117" t="s">
        <v>81</v>
      </c>
    </row>
    <row r="138" spans="7:45" ht="19.5" customHeight="1" x14ac:dyDescent="0.2">
      <c r="G138" s="5306" t="s">
        <v>911</v>
      </c>
      <c r="H138" s="5305" t="str">
        <f>VLOOKUP(G$138,'R4_raw'!$F$1:$BNW$115,$A6,FALSE)</f>
        <v>厚生労働省_令和３年度市町村保険者機能強化推進交付金及び介護保険保険者努力支援交付金の集計結果</v>
      </c>
      <c r="I138" s="5305"/>
      <c r="J138" s="5305"/>
      <c r="K138" s="5305"/>
      <c r="O138" s="1117" t="str">
        <f>"("&amp;H137&amp;")"</f>
        <v>(点)</v>
      </c>
      <c r="R138" s="1123">
        <v>135</v>
      </c>
      <c r="S138" s="1124" t="str">
        <f>IFERROR(INDEX('R4_raw'!$F$1:$BNW$115,115,MATCH(R138,'R4_raw'!$F$1:$BNW$1,0)),"-")</f>
        <v>老人ホームでの死亡率_【2014-2018の5年平均】</v>
      </c>
      <c r="T138" s="1124" t="str">
        <f t="shared" si="29"/>
        <v>135　老人ホームでの死亡率_【2014-2018の5年平均】</v>
      </c>
      <c r="AG138" s="1117" t="str">
        <f t="shared" si="28"/>
        <v/>
      </c>
      <c r="AP138" s="1117" t="str">
        <f t="shared" si="27"/>
        <v/>
      </c>
      <c r="AS138" s="1117" t="s">
        <v>81</v>
      </c>
    </row>
    <row r="139" spans="7:45" ht="19.5" customHeight="1" x14ac:dyDescent="0.2">
      <c r="G139" s="5306"/>
      <c r="H139" s="5305"/>
      <c r="I139" s="5305"/>
      <c r="J139" s="5305"/>
      <c r="K139" s="5305"/>
      <c r="R139" s="1123">
        <v>136</v>
      </c>
      <c r="S139" s="1124" t="str">
        <f>IFERROR(INDEX('R4_raw'!$F$1:$BNW$115,115,MATCH(R139,'R4_raw'!$F$1:$BNW$1,0)),"-")</f>
        <v>老人ホームでの死亡率_【2016-2020の5年平均】</v>
      </c>
      <c r="T139" s="1124" t="str">
        <f t="shared" si="29"/>
        <v>136　老人ホームでの死亡率_【2016-2020の5年平均】</v>
      </c>
      <c r="AG139" s="1117" t="str">
        <f t="shared" si="28"/>
        <v/>
      </c>
      <c r="AP139" s="1117" t="str">
        <f t="shared" si="27"/>
        <v/>
      </c>
      <c r="AS139" s="1117" t="s">
        <v>81</v>
      </c>
    </row>
    <row r="140" spans="7:45" x14ac:dyDescent="0.2">
      <c r="R140" s="1123">
        <v>137</v>
      </c>
      <c r="S140" s="1124" t="str">
        <f>IFERROR(INDEX('R4_raw'!$F$1:$BNW$115,115,MATCH(R140,'R4_raw'!$F$1:$BNW$1,0)),"-")</f>
        <v>自宅及び老人ホームでの死亡率_【2020】</v>
      </c>
      <c r="T140" s="1124" t="str">
        <f t="shared" si="29"/>
        <v>137　自宅及び老人ホームでの死亡率_【2020】</v>
      </c>
      <c r="AG140" s="1117" t="str">
        <f t="shared" si="28"/>
        <v/>
      </c>
      <c r="AP140" s="1117" t="str">
        <f t="shared" si="27"/>
        <v/>
      </c>
      <c r="AS140" s="1117" t="s">
        <v>81</v>
      </c>
    </row>
    <row r="141" spans="7:45" ht="25" x14ac:dyDescent="0.2">
      <c r="R141" s="1123">
        <v>138</v>
      </c>
      <c r="S141" s="1124" t="str">
        <f>IFERROR(INDEX('R4_raw'!$F$1:$BNW$115,115,MATCH(R141,'R4_raw'!$F$1:$BNW$1,0)),"-")</f>
        <v>自宅及び老人ホームでの死亡率_【2014-2018の5年平均】</v>
      </c>
      <c r="T141" s="1124" t="str">
        <f t="shared" si="29"/>
        <v>138　自宅及び老人ホームでの死亡率_【2014-2018の5年平均】</v>
      </c>
      <c r="AG141" s="1117" t="str">
        <f t="shared" si="28"/>
        <v/>
      </c>
      <c r="AP141" s="1117" t="str">
        <f t="shared" si="27"/>
        <v/>
      </c>
      <c r="AS141" s="1117" t="s">
        <v>81</v>
      </c>
    </row>
    <row r="142" spans="7:45" ht="25" x14ac:dyDescent="0.2">
      <c r="R142" s="1123">
        <v>139</v>
      </c>
      <c r="S142" s="1124" t="str">
        <f>IFERROR(INDEX('R4_raw'!$F$1:$BNW$115,115,MATCH(R142,'R4_raw'!$F$1:$BNW$1,0)),"-")</f>
        <v>自宅及び老人ホームでの死亡率_【2016-2020の5年平均】</v>
      </c>
      <c r="T142" s="1124" t="str">
        <f t="shared" si="29"/>
        <v>139　自宅及び老人ホームでの死亡率_【2016-2020の5年平均】</v>
      </c>
      <c r="AG142" s="1117" t="str">
        <f t="shared" si="28"/>
        <v/>
      </c>
      <c r="AP142" s="1117" t="str">
        <f t="shared" si="27"/>
        <v/>
      </c>
      <c r="AS142" s="1117" t="s">
        <v>81</v>
      </c>
    </row>
    <row r="143" spans="7:45" x14ac:dyDescent="0.2">
      <c r="R143" s="1123">
        <v>140</v>
      </c>
      <c r="S143" s="1124" t="str">
        <f>IFERROR(INDEX('R4_raw'!$F$1:$BNW$115,115,MATCH(R143,'R4_raw'!$F$1:$BNW$1,0)),"-")</f>
        <v>病院・診療所での死亡率_【2020】</v>
      </c>
      <c r="T143" s="1124" t="str">
        <f t="shared" si="29"/>
        <v>140　病院・診療所での死亡率_【2020】</v>
      </c>
      <c r="AG143" s="1117" t="str">
        <f t="shared" si="28"/>
        <v/>
      </c>
      <c r="AP143" s="1117" t="str">
        <f t="shared" si="27"/>
        <v/>
      </c>
      <c r="AS143" s="1117" t="s">
        <v>81</v>
      </c>
    </row>
    <row r="144" spans="7:45" x14ac:dyDescent="0.2">
      <c r="R144" s="1123">
        <v>141</v>
      </c>
      <c r="S144" s="1124" t="str">
        <f>IFERROR(INDEX('R4_raw'!$F$1:$BNW$115,115,MATCH(R144,'R4_raw'!$F$1:$BNW$1,0)),"-")</f>
        <v>病院・診療所での死亡率_【2014-2018の5年平均】</v>
      </c>
      <c r="T144" s="1124" t="str">
        <f t="shared" si="29"/>
        <v>141　病院・診療所での死亡率_【2014-2018の5年平均】</v>
      </c>
      <c r="AG144" s="1117" t="str">
        <f t="shared" si="28"/>
        <v/>
      </c>
      <c r="AP144" s="1117" t="str">
        <f t="shared" si="27"/>
        <v/>
      </c>
      <c r="AS144" s="1117" t="s">
        <v>81</v>
      </c>
    </row>
    <row r="145" spans="18:45" x14ac:dyDescent="0.2">
      <c r="R145" s="1123">
        <v>142</v>
      </c>
      <c r="S145" s="1124" t="str">
        <f>IFERROR(INDEX('R4_raw'!$F$1:$BNW$115,115,MATCH(R145,'R4_raw'!$F$1:$BNW$1,0)),"-")</f>
        <v>病院・診療所での死亡率__【2016-2020の5年平均】</v>
      </c>
      <c r="T145" s="1124" t="str">
        <f t="shared" si="29"/>
        <v>142　病院・診療所での死亡率__【2016-2020の5年平均】</v>
      </c>
      <c r="AG145" s="1117" t="str">
        <f t="shared" si="28"/>
        <v/>
      </c>
      <c r="AP145" s="1117" t="str">
        <f t="shared" si="27"/>
        <v/>
      </c>
      <c r="AS145" s="1117" t="s">
        <v>81</v>
      </c>
    </row>
    <row r="146" spans="18:45" x14ac:dyDescent="0.2">
      <c r="R146" s="1123">
        <v>143</v>
      </c>
      <c r="S146" s="1124" t="str">
        <f>IFERROR(INDEX('R4_raw'!$F$1:$BNW$115,115,MATCH(R146,'R4_raw'!$F$1:$BNW$1,0)),"-")</f>
        <v>介護老人保健施設での死亡率_【2020】</v>
      </c>
      <c r="T146" s="1124" t="str">
        <f t="shared" si="29"/>
        <v>143　介護老人保健施設での死亡率_【2020】</v>
      </c>
      <c r="AG146" s="1117" t="str">
        <f t="shared" si="28"/>
        <v/>
      </c>
      <c r="AP146" s="1117" t="str">
        <f t="shared" si="27"/>
        <v/>
      </c>
      <c r="AS146" s="1117" t="s">
        <v>81</v>
      </c>
    </row>
    <row r="147" spans="18:45" ht="25" x14ac:dyDescent="0.2">
      <c r="R147" s="1123">
        <v>144</v>
      </c>
      <c r="S147" s="1124" t="str">
        <f>IFERROR(INDEX('R4_raw'!$F$1:$BNW$115,115,MATCH(R147,'R4_raw'!$F$1:$BNW$1,0)),"-")</f>
        <v>介護老人保健施設での死亡率_【2014-2018の5年平均】</v>
      </c>
      <c r="T147" s="1124" t="str">
        <f t="shared" si="29"/>
        <v>144　介護老人保健施設での死亡率_【2014-2018の5年平均】</v>
      </c>
      <c r="AG147" s="1117" t="str">
        <f t="shared" si="28"/>
        <v/>
      </c>
      <c r="AP147" s="1117" t="str">
        <f t="shared" si="27"/>
        <v/>
      </c>
      <c r="AS147" s="1117" t="s">
        <v>81</v>
      </c>
    </row>
    <row r="148" spans="18:45" ht="25" x14ac:dyDescent="0.2">
      <c r="R148" s="1123">
        <v>145</v>
      </c>
      <c r="S148" s="1124" t="str">
        <f>IFERROR(INDEX('R4_raw'!$F$1:$BNW$115,115,MATCH(R148,'R4_raw'!$F$1:$BNW$1,0)),"-")</f>
        <v>介護老人保健施設での死亡率_【2016-2020の5年平均】</v>
      </c>
      <c r="T148" s="1124" t="str">
        <f t="shared" si="29"/>
        <v>145　介護老人保健施設での死亡率_【2016-2020の5年平均】</v>
      </c>
      <c r="AG148" s="1117" t="str">
        <f t="shared" si="28"/>
        <v/>
      </c>
      <c r="AP148" s="1117" t="str">
        <f t="shared" si="27"/>
        <v/>
      </c>
      <c r="AS148" s="1117" t="s">
        <v>81</v>
      </c>
    </row>
    <row r="149" spans="18:45" x14ac:dyDescent="0.2">
      <c r="R149" s="1123">
        <v>146</v>
      </c>
      <c r="S149" s="1124" t="str">
        <f>IFERROR(INDEX('R4_raw'!$F$1:$BNW$115,115,MATCH(R149,'R4_raw'!$F$1:$BNW$1,0)),"-")</f>
        <v>その他での死亡率_【2020】</v>
      </c>
      <c r="T149" s="1124" t="str">
        <f t="shared" si="29"/>
        <v>146　その他での死亡率_【2020】</v>
      </c>
      <c r="AG149" s="1117" t="str">
        <f t="shared" si="28"/>
        <v/>
      </c>
      <c r="AP149" s="1117" t="str">
        <f t="shared" si="27"/>
        <v/>
      </c>
      <c r="AS149" s="1117" t="s">
        <v>81</v>
      </c>
    </row>
    <row r="150" spans="18:45" x14ac:dyDescent="0.2">
      <c r="R150" s="1123">
        <v>147</v>
      </c>
      <c r="S150" s="1124" t="str">
        <f>IFERROR(INDEX('R4_raw'!$F$1:$BNW$115,115,MATCH(R150,'R4_raw'!$F$1:$BNW$1,0)),"-")</f>
        <v>その他での死亡率_【2014-2018の5年平均】</v>
      </c>
      <c r="T150" s="1124" t="str">
        <f t="shared" si="29"/>
        <v>147　その他での死亡率_【2014-2018の5年平均】</v>
      </c>
      <c r="AG150" s="1117" t="str">
        <f t="shared" si="28"/>
        <v/>
      </c>
      <c r="AP150" s="1117" t="str">
        <f t="shared" si="27"/>
        <v/>
      </c>
      <c r="AS150" s="1117" t="s">
        <v>81</v>
      </c>
    </row>
    <row r="151" spans="18:45" x14ac:dyDescent="0.2">
      <c r="R151" s="1123">
        <v>148</v>
      </c>
      <c r="S151" s="1124" t="str">
        <f>IFERROR(INDEX('R4_raw'!$F$1:$BNW$115,115,MATCH(R151,'R4_raw'!$F$1:$BNW$1,0)),"-")</f>
        <v>その他での死亡率_【2016-2020の5年平均】</v>
      </c>
      <c r="T151" s="1124" t="str">
        <f t="shared" si="29"/>
        <v>148　その他での死亡率_【2016-2020の5年平均】</v>
      </c>
      <c r="AG151" s="1117" t="str">
        <f t="shared" si="28"/>
        <v/>
      </c>
      <c r="AP151" s="1117" t="str">
        <f t="shared" si="27"/>
        <v/>
      </c>
      <c r="AS151" s="1117" t="s">
        <v>81</v>
      </c>
    </row>
    <row r="152" spans="18:45" x14ac:dyDescent="0.2">
      <c r="R152" s="1123">
        <v>149</v>
      </c>
      <c r="S152" s="1124" t="str">
        <f>IFERROR(INDEX('R4_raw'!$F$1:$BNW$115,115,MATCH(R152,'R4_raw'!$F$1:$BNW$1,0)),"-")</f>
        <v>看取り数_人口10万対_算定回数【2019】</v>
      </c>
      <c r="T152" s="1124" t="str">
        <f t="shared" si="29"/>
        <v>149　看取り数_人口10万対_算定回数【2019】</v>
      </c>
      <c r="AG152" s="1117" t="str">
        <f t="shared" si="28"/>
        <v/>
      </c>
      <c r="AP152" s="1117" t="str">
        <f t="shared" si="27"/>
        <v/>
      </c>
      <c r="AS152" s="1117" t="s">
        <v>81</v>
      </c>
    </row>
    <row r="153" spans="18:45" ht="25" x14ac:dyDescent="0.2">
      <c r="R153" s="1123">
        <v>150</v>
      </c>
      <c r="S153" s="1124" t="str">
        <f>IFERROR(INDEX('R4_raw'!$F$1:$BNW$115,115,MATCH(R153,'R4_raw'!$F$1:$BNW$1,0)),"-")</f>
        <v>在宅ターミナルケアを受けた患者数_人口10万対_算定回数【2019】</v>
      </c>
      <c r="T153" s="1124" t="str">
        <f t="shared" si="29"/>
        <v>150　在宅ターミナルケアを受けた患者数_人口10万対_算定回数【2019】</v>
      </c>
      <c r="AG153" s="1117" t="str">
        <f t="shared" si="28"/>
        <v/>
      </c>
      <c r="AP153" s="1117" t="str">
        <f t="shared" si="27"/>
        <v/>
      </c>
      <c r="AS153" s="1117" t="s">
        <v>81</v>
      </c>
    </row>
    <row r="154" spans="18:45" x14ac:dyDescent="0.2">
      <c r="R154" s="1123">
        <v>151</v>
      </c>
      <c r="S154" s="1124" t="str">
        <f>IFERROR(INDEX('R4_raw'!$F$1:$BNW$115,115,MATCH(R154,'R4_raw'!$F$1:$BNW$1,0)),"-")</f>
        <v>在宅療養・介護の希望割合_元気高齢者_【2022】</v>
      </c>
      <c r="T154" s="1124" t="str">
        <f t="shared" si="29"/>
        <v>151　在宅療養・介護の希望割合_元気高齢者_【2022】</v>
      </c>
      <c r="AG154" s="1117" t="str">
        <f t="shared" si="28"/>
        <v/>
      </c>
      <c r="AP154" s="1117" t="str">
        <f t="shared" si="27"/>
        <v/>
      </c>
      <c r="AS154" s="1117" t="s">
        <v>81</v>
      </c>
    </row>
    <row r="155" spans="18:45" x14ac:dyDescent="0.2">
      <c r="R155" s="1123">
        <v>152</v>
      </c>
      <c r="S155" s="1124" t="str">
        <f>IFERROR(INDEX('R4_raw'!$F$1:$BNW$115,115,MATCH(R155,'R4_raw'!$F$1:$BNW$1,0)),"-")</f>
        <v>在宅療養・介護の希望割合_居宅_【2022】</v>
      </c>
      <c r="T155" s="1124" t="str">
        <f t="shared" si="29"/>
        <v>152　在宅療養・介護の希望割合_居宅_【2022】</v>
      </c>
      <c r="AG155" s="1117" t="str">
        <f t="shared" si="28"/>
        <v/>
      </c>
      <c r="AP155" s="1117" t="str">
        <f t="shared" si="27"/>
        <v/>
      </c>
      <c r="AS155" s="1117" t="s">
        <v>81</v>
      </c>
    </row>
    <row r="156" spans="18:45" ht="25" x14ac:dyDescent="0.2">
      <c r="R156" s="1123">
        <v>153</v>
      </c>
      <c r="S156" s="1124" t="str">
        <f>IFERROR(INDEX('R4_raw'!$F$1:$BNW$115,115,MATCH(R156,'R4_raw'!$F$1:$BNW$1,0)),"-")</f>
        <v>在宅看取りの希望割合_人生の最期を迎えたい場所_元気高齢者_【2022】</v>
      </c>
      <c r="T156" s="1124" t="str">
        <f t="shared" si="29"/>
        <v>153　在宅看取りの希望割合_人生の最期を迎えたい場所_元気高齢者_【2022】</v>
      </c>
      <c r="AG156" s="1117" t="str">
        <f t="shared" si="28"/>
        <v/>
      </c>
      <c r="AP156" s="1117" t="str">
        <f t="shared" si="27"/>
        <v/>
      </c>
      <c r="AS156" s="1117" t="s">
        <v>81</v>
      </c>
    </row>
    <row r="157" spans="18:45" ht="10.5" customHeight="1" x14ac:dyDescent="0.2">
      <c r="R157" s="1123">
        <v>154</v>
      </c>
      <c r="S157" s="1124" t="str">
        <f>IFERROR(INDEX('R4_raw'!$F$1:$BNW$115,115,MATCH(R157,'R4_raw'!$F$1:$BNW$1,0)),"-")</f>
        <v>人生の最期の迎え方について家族等と話し合った経験の有無_元気高齢者_【2022】</v>
      </c>
      <c r="T157" s="1124" t="str">
        <f t="shared" si="29"/>
        <v>154　人生の最期の迎え方について家族等と話し合った経験の有無_元気高齢者_【2022】</v>
      </c>
      <c r="AG157" s="1117" t="str">
        <f t="shared" si="28"/>
        <v/>
      </c>
      <c r="AP157" s="1117" t="str">
        <f t="shared" si="27"/>
        <v/>
      </c>
      <c r="AS157" s="1117" t="s">
        <v>81</v>
      </c>
    </row>
    <row r="158" spans="18:45" ht="50" x14ac:dyDescent="0.2">
      <c r="R158" s="1123">
        <v>155</v>
      </c>
      <c r="S158" s="1124" t="str">
        <f>IFERROR(INDEX('R4_raw'!$F$1:$BNW$115,115,MATCH(R158,'R4_raw'!$F$1:$BNW$1,0)),"-")</f>
        <v>【令和３年度】在宅療養や終末期などの過ごし方やあらかじめ考えておくべきことについて_元気なうちから学べる市民向け講座などの実施回数_高齢者人口千人当たり_R3.4_【2021】</v>
      </c>
      <c r="T158" s="1124" t="str">
        <f t="shared" si="29"/>
        <v>155　【令和３年度】在宅療養や終末期などの過ごし方やあらかじめ考えておくべきことについて_元気なうちから学べる市民向け講座などの実施回数_高齢者人口千人当たり_R3.4_【2021】</v>
      </c>
      <c r="AG158" s="1117" t="str">
        <f t="shared" si="28"/>
        <v/>
      </c>
      <c r="AP158" s="1117" t="str">
        <f t="shared" si="27"/>
        <v/>
      </c>
      <c r="AS158" s="1117" t="s">
        <v>81</v>
      </c>
    </row>
    <row r="159" spans="18:45" x14ac:dyDescent="0.2">
      <c r="R159" s="1123">
        <v>156</v>
      </c>
      <c r="S159" s="1124" t="str">
        <f>IFERROR(INDEX('R4_raw'!$F$1:$BNW$115,115,MATCH(R159,'R4_raw'!$F$1:$BNW$1,0)),"-")</f>
        <v>ACP・リビングウィルに関するツールの作成状況_【2022】</v>
      </c>
      <c r="T159" s="1124" t="str">
        <f t="shared" si="29"/>
        <v>156　ACP・リビングウィルに関するツールの作成状況_【2022】</v>
      </c>
      <c r="AG159" s="1117" t="str">
        <f t="shared" si="28"/>
        <v/>
      </c>
      <c r="AP159" s="1117" t="str">
        <f t="shared" si="27"/>
        <v/>
      </c>
      <c r="AS159" s="1117" t="s">
        <v>81</v>
      </c>
    </row>
    <row r="160" spans="18:45" x14ac:dyDescent="0.2">
      <c r="R160" s="1123">
        <v>157</v>
      </c>
      <c r="S160" s="1124" t="str">
        <f>IFERROR(INDEX('R4_raw'!$F$1:$BNW$115,115,MATCH(R160,'R4_raw'!$F$1:$BNW$1,0)),"-")</f>
        <v>在宅サービス利用率_【2022】</v>
      </c>
      <c r="T160" s="1124" t="str">
        <f t="shared" si="29"/>
        <v>157　在宅サービス利用率_【2022】</v>
      </c>
      <c r="AG160" s="1117" t="str">
        <f t="shared" si="28"/>
        <v/>
      </c>
      <c r="AP160" s="1117" t="str">
        <f t="shared" si="27"/>
        <v/>
      </c>
      <c r="AS160" s="1117" t="s">
        <v>81</v>
      </c>
    </row>
    <row r="161" spans="18:45" x14ac:dyDescent="0.2">
      <c r="R161" s="1123">
        <v>158</v>
      </c>
      <c r="S161" s="1124" t="str">
        <f>IFERROR(INDEX('R4_raw'!$F$1:$BNW$115,115,MATCH(R161,'R4_raw'!$F$1:$BNW$1,0)),"-")</f>
        <v>要介護３以上の者の在宅サービス利用率_【2022】</v>
      </c>
      <c r="T161" s="1124" t="str">
        <f t="shared" si="29"/>
        <v>158　要介護３以上の者の在宅サービス利用率_【2022】</v>
      </c>
      <c r="AG161" s="1117" t="str">
        <f t="shared" si="28"/>
        <v/>
      </c>
      <c r="AP161" s="1117" t="str">
        <f t="shared" si="27"/>
        <v/>
      </c>
      <c r="AS161" s="1117" t="s">
        <v>81</v>
      </c>
    </row>
    <row r="162" spans="18:45" x14ac:dyDescent="0.2">
      <c r="R162" s="1123">
        <v>159</v>
      </c>
      <c r="S162" s="1124" t="str">
        <f>IFERROR(INDEX('R4_raw'!$F$1:$BNW$115,115,MATCH(R162,'R4_raw'!$F$1:$BNW$1,0)),"-")</f>
        <v>要介護1・2の者の在宅サービス利用率_【2021】</v>
      </c>
      <c r="T162" s="1124" t="str">
        <f t="shared" si="29"/>
        <v>159　要介護1・2の者の在宅サービス利用率_【2021】</v>
      </c>
      <c r="AG162" s="1117" t="str">
        <f t="shared" si="28"/>
        <v/>
      </c>
      <c r="AP162" s="1117" t="str">
        <f t="shared" si="27"/>
        <v/>
      </c>
      <c r="AS162" s="1117" t="s">
        <v>81</v>
      </c>
    </row>
    <row r="163" spans="18:45" x14ac:dyDescent="0.2">
      <c r="R163" s="1123">
        <v>160</v>
      </c>
      <c r="S163" s="1124" t="str">
        <f>IFERROR(INDEX('R4_raw'!$F$1:$BNW$115,115,MATCH(R163,'R4_raw'!$F$1:$BNW$1,0)),"-")</f>
        <v>要介護1・2の者の在宅サービス利用率_【2022】</v>
      </c>
      <c r="T163" s="1124" t="str">
        <f t="shared" si="29"/>
        <v>160　要介護1・2の者の在宅サービス利用率_【2022】</v>
      </c>
      <c r="AG163" s="1117" t="str">
        <f t="shared" si="28"/>
        <v/>
      </c>
      <c r="AP163" s="1117" t="str">
        <f t="shared" si="27"/>
        <v/>
      </c>
      <c r="AS163" s="1117" t="s">
        <v>81</v>
      </c>
    </row>
    <row r="164" spans="18:45" ht="25" x14ac:dyDescent="0.2">
      <c r="R164" s="1123">
        <v>161</v>
      </c>
      <c r="S164" s="1124" t="str">
        <f>IFERROR(INDEX('R4_raw'!$F$1:$BNW$115,115,MATCH(R164,'R4_raw'!$F$1:$BNW$1,0)),"-")</f>
        <v>入院時情報連携加算の算定回数_【人口１０万対】_【2021】</v>
      </c>
      <c r="T164" s="1124" t="str">
        <f t="shared" si="29"/>
        <v>161　入院時情報連携加算の算定回数_【人口１０万対】_【2021】</v>
      </c>
      <c r="AG164" s="1117" t="str">
        <f t="shared" si="28"/>
        <v/>
      </c>
      <c r="AP164" s="1117" t="str">
        <f t="shared" si="27"/>
        <v/>
      </c>
      <c r="AS164" s="1117" t="s">
        <v>81</v>
      </c>
    </row>
    <row r="165" spans="18:45" ht="25" x14ac:dyDescent="0.2">
      <c r="R165" s="1123">
        <v>162</v>
      </c>
      <c r="S165" s="1124" t="str">
        <f>IFERROR(INDEX('R4_raw'!$F$1:$BNW$115,115,MATCH(R165,'R4_raw'!$F$1:$BNW$1,0)),"-")</f>
        <v>退院退所加算の算定回数_【人口１０万対】_【2021】</v>
      </c>
      <c r="T165" s="1124" t="str">
        <f t="shared" si="29"/>
        <v>162　退院退所加算の算定回数_【人口１０万対】_【2021】</v>
      </c>
      <c r="AG165" s="1117" t="str">
        <f t="shared" si="28"/>
        <v/>
      </c>
      <c r="AP165" s="1117" t="str">
        <f t="shared" si="27"/>
        <v/>
      </c>
      <c r="AS165" s="1117" t="s">
        <v>81</v>
      </c>
    </row>
    <row r="166" spans="18:45" ht="25" x14ac:dyDescent="0.2">
      <c r="R166" s="1123">
        <v>163</v>
      </c>
      <c r="S166" s="1124" t="str">
        <f>IFERROR(INDEX('R4_raw'!$F$1:$BNW$115,115,MATCH(R166,'R4_raw'!$F$1:$BNW$1,0)),"-")</f>
        <v>退院支援_退院調整_を受けた患者数_算定回数_【人口１０万対】_【2019】</v>
      </c>
      <c r="T166" s="1124" t="str">
        <f t="shared" si="29"/>
        <v>163　退院支援_退院調整_を受けた患者数_算定回数_【人口１０万対】_【2019】</v>
      </c>
      <c r="AG166" s="1117" t="str">
        <f t="shared" si="28"/>
        <v/>
      </c>
      <c r="AP166" s="1117" t="str">
        <f t="shared" si="27"/>
        <v/>
      </c>
      <c r="AS166" s="1117" t="s">
        <v>81</v>
      </c>
    </row>
    <row r="167" spans="18:45" ht="25" x14ac:dyDescent="0.2">
      <c r="R167" s="1123">
        <v>164</v>
      </c>
      <c r="S167" s="1124" t="str">
        <f>IFERROR(INDEX('R4_raw'!$F$1:$BNW$115,115,MATCH(R167,'R4_raw'!$F$1:$BNW$1,0)),"-")</f>
        <v>退院時共同指導を受けた患者数_算定回数_【人口１０万対】_【2019】</v>
      </c>
      <c r="T167" s="1124" t="str">
        <f t="shared" si="29"/>
        <v>164　退院時共同指導を受けた患者数_算定回数_【人口１０万対】_【2019】</v>
      </c>
      <c r="AG167" s="1117" t="str">
        <f t="shared" si="28"/>
        <v/>
      </c>
      <c r="AP167" s="1117" t="str">
        <f t="shared" si="27"/>
        <v/>
      </c>
      <c r="AS167" s="1117" t="s">
        <v>81</v>
      </c>
    </row>
    <row r="168" spans="18:45" ht="25" x14ac:dyDescent="0.2">
      <c r="R168" s="1123">
        <v>165</v>
      </c>
      <c r="S168" s="1124" t="str">
        <f>IFERROR(INDEX('R4_raw'!$F$1:$BNW$115,115,MATCH(R168,'R4_raw'!$F$1:$BNW$1,0)),"-")</f>
        <v>医療連携強化加算算定者数_【認定者1万対】_【2019】</v>
      </c>
      <c r="T168" s="1124" t="str">
        <f t="shared" si="29"/>
        <v>165　医療連携強化加算算定者数_【認定者1万対】_【2019】</v>
      </c>
      <c r="AG168" s="1117" t="str">
        <f t="shared" si="28"/>
        <v/>
      </c>
      <c r="AP168" s="1117" t="str">
        <f t="shared" si="27"/>
        <v/>
      </c>
      <c r="AS168" s="1117" t="s">
        <v>81</v>
      </c>
    </row>
    <row r="169" spans="18:45" ht="25" x14ac:dyDescent="0.2">
      <c r="R169" s="1123">
        <v>166</v>
      </c>
      <c r="S169" s="1124" t="str">
        <f>IFERROR(INDEX('R4_raw'!$F$1:$BNW$115,115,MATCH(R169,'R4_raw'!$F$1:$BNW$1,0)),"-")</f>
        <v>医療連携体制加算算定者数_【認定者1万対】_【2019】</v>
      </c>
      <c r="T169" s="1124" t="str">
        <f t="shared" si="29"/>
        <v>166　医療連携体制加算算定者数_【認定者1万対】_【2019】</v>
      </c>
      <c r="AG169" s="1117" t="str">
        <f t="shared" si="28"/>
        <v/>
      </c>
      <c r="AP169" s="1117" t="str">
        <f t="shared" si="27"/>
        <v/>
      </c>
      <c r="AS169" s="1117" t="s">
        <v>81</v>
      </c>
    </row>
    <row r="170" spans="18:45" ht="25" x14ac:dyDescent="0.2">
      <c r="R170" s="1123">
        <v>167</v>
      </c>
      <c r="S170" s="1124" t="str">
        <f>IFERROR(INDEX('R4_raw'!$F$1:$BNW$115,115,MATCH(R170,'R4_raw'!$F$1:$BNW$1,0)),"-")</f>
        <v>看護・介護職員連携強化加算算定者数_【認定者1万対】_【2019】</v>
      </c>
      <c r="T170" s="1124" t="str">
        <f t="shared" si="29"/>
        <v>167　看護・介護職員連携強化加算算定者数_【認定者1万対】_【2019】</v>
      </c>
      <c r="AG170" s="1117" t="str">
        <f t="shared" si="28"/>
        <v/>
      </c>
      <c r="AP170" s="1117" t="str">
        <f t="shared" si="27"/>
        <v/>
      </c>
      <c r="AS170" s="1117" t="s">
        <v>81</v>
      </c>
    </row>
    <row r="171" spans="18:45" ht="25" x14ac:dyDescent="0.2">
      <c r="R171" s="1123">
        <v>168</v>
      </c>
      <c r="S171" s="1124" t="str">
        <f>IFERROR(INDEX('R4_raw'!$F$1:$BNW$115,115,MATCH(R171,'R4_raw'!$F$1:$BNW$1,0)),"-")</f>
        <v>介護支援連携指導を受けた患者数_算定回数_【人口１０万対】_【2019】</v>
      </c>
      <c r="T171" s="1124" t="str">
        <f t="shared" si="29"/>
        <v>168　介護支援連携指導を受けた患者数_算定回数_【人口１０万対】_【2019】</v>
      </c>
      <c r="AG171" s="1117" t="str">
        <f t="shared" si="28"/>
        <v/>
      </c>
      <c r="AP171" s="1117" t="str">
        <f t="shared" si="27"/>
        <v/>
      </c>
      <c r="AS171" s="1117" t="s">
        <v>81</v>
      </c>
    </row>
    <row r="172" spans="18:45" ht="25" x14ac:dyDescent="0.2">
      <c r="R172" s="1123">
        <v>169</v>
      </c>
      <c r="S172" s="1124" t="str">
        <f>IFERROR(INDEX('R4_raw'!$F$1:$BNW$115,115,MATCH(R172,'R4_raw'!$F$1:$BNW$1,0)),"-")</f>
        <v>訪問診療を受けた患者数_算定回数_【人口１０万対】_【2019】</v>
      </c>
      <c r="T172" s="1124" t="str">
        <f t="shared" si="29"/>
        <v>169　訪問診療を受けた患者数_算定回数_【人口１０万対】_【2019】</v>
      </c>
      <c r="AG172" s="1117" t="str">
        <f t="shared" si="28"/>
        <v/>
      </c>
      <c r="AP172" s="1117" t="str">
        <f t="shared" si="27"/>
        <v/>
      </c>
      <c r="AS172" s="1117" t="s">
        <v>81</v>
      </c>
    </row>
    <row r="173" spans="18:45" ht="25" x14ac:dyDescent="0.2">
      <c r="R173" s="1123">
        <v>170</v>
      </c>
      <c r="S173" s="1124" t="str">
        <f>IFERROR(INDEX('R4_raw'!$F$1:$BNW$115,115,MATCH(R173,'R4_raw'!$F$1:$BNW$1,0)),"-")</f>
        <v>往診を受けた患者数_算定回数_【人口１０万対】_【2019】</v>
      </c>
      <c r="T173" s="1124" t="str">
        <f t="shared" si="29"/>
        <v>170　往診を受けた患者数_算定回数_【人口１０万対】_【2019】</v>
      </c>
      <c r="AG173" s="1117" t="str">
        <f t="shared" si="28"/>
        <v/>
      </c>
      <c r="AP173" s="1117" t="str">
        <f t="shared" si="27"/>
        <v/>
      </c>
      <c r="AS173" s="1117" t="s">
        <v>81</v>
      </c>
    </row>
    <row r="174" spans="18:45" ht="25" x14ac:dyDescent="0.2">
      <c r="R174" s="1123">
        <v>171</v>
      </c>
      <c r="S174" s="1124" t="str">
        <f>IFERROR(INDEX('R4_raw'!$F$1:$BNW$115,115,MATCH(R174,'R4_raw'!$F$1:$BNW$1,0)),"-")</f>
        <v>訪問看護利用者数_介護保険_【人口１０万対】_【2019】</v>
      </c>
      <c r="T174" s="1124" t="str">
        <f t="shared" si="29"/>
        <v>171　訪問看護利用者数_介護保険_【人口１０万対】_【2019】</v>
      </c>
      <c r="AG174" s="1117" t="str">
        <f t="shared" si="28"/>
        <v/>
      </c>
      <c r="AP174" s="1117" t="str">
        <f t="shared" si="27"/>
        <v/>
      </c>
      <c r="AS174" s="1117" t="s">
        <v>81</v>
      </c>
    </row>
    <row r="175" spans="18:45" ht="25" x14ac:dyDescent="0.2">
      <c r="R175" s="1123">
        <v>172</v>
      </c>
      <c r="S175" s="1124" t="str">
        <f>IFERROR(INDEX('R4_raw'!$F$1:$BNW$115,115,MATCH(R175,'R4_raw'!$F$1:$BNW$1,0)),"-")</f>
        <v>訪問歯科診療を受けた患者数_算定回数_【人口１０万対】_【2019】</v>
      </c>
      <c r="T175" s="1124" t="str">
        <f t="shared" si="29"/>
        <v>172　訪問歯科診療を受けた患者数_算定回数_【人口１０万対】_【2019】</v>
      </c>
      <c r="AG175" s="1117" t="str">
        <f t="shared" si="28"/>
        <v/>
      </c>
      <c r="AP175" s="1117" t="str">
        <f t="shared" si="27"/>
        <v/>
      </c>
      <c r="AS175" s="1117" t="s">
        <v>81</v>
      </c>
    </row>
    <row r="176" spans="18:45" ht="25" x14ac:dyDescent="0.2">
      <c r="R176" s="1123">
        <v>173</v>
      </c>
      <c r="S176" s="1124" t="str">
        <f>IFERROR(INDEX('R4_raw'!$F$1:$BNW$115,115,MATCH(R176,'R4_raw'!$F$1:$BNW$1,0)),"-")</f>
        <v>訪問薬剤管理指導を受けた者の数_病院_算定回数_【2019】</v>
      </c>
      <c r="T176" s="1124" t="str">
        <f t="shared" si="29"/>
        <v>173　訪問薬剤管理指導を受けた者の数_病院_算定回数_【2019】</v>
      </c>
      <c r="AG176" s="1117" t="str">
        <f t="shared" si="28"/>
        <v/>
      </c>
      <c r="AP176" s="1117" t="str">
        <f t="shared" si="27"/>
        <v/>
      </c>
      <c r="AS176" s="1117" t="s">
        <v>81</v>
      </c>
    </row>
    <row r="177" spans="18:45" ht="25" x14ac:dyDescent="0.2">
      <c r="R177" s="1123">
        <v>174</v>
      </c>
      <c r="S177" s="1124" t="str">
        <f>IFERROR(INDEX('R4_raw'!$F$1:$BNW$115,115,MATCH(R177,'R4_raw'!$F$1:$BNW$1,0)),"-")</f>
        <v>訪問薬剤管理指導を受けた者の数_診療所_算定回数_【2019】</v>
      </c>
      <c r="T177" s="1124" t="str">
        <f t="shared" si="29"/>
        <v>174　訪問薬剤管理指導を受けた者の数_診療所_算定回数_【2019】</v>
      </c>
      <c r="AG177" s="1117" t="str">
        <f t="shared" si="28"/>
        <v/>
      </c>
      <c r="AP177" s="1117" t="str">
        <f t="shared" ref="AP177:AP240" si="30">IF(AN177=$O$3,AO177,"")</f>
        <v/>
      </c>
      <c r="AS177" s="1117" t="s">
        <v>81</v>
      </c>
    </row>
    <row r="178" spans="18:45" ht="25" x14ac:dyDescent="0.2">
      <c r="R178" s="1123">
        <v>175</v>
      </c>
      <c r="S178" s="1124" t="str">
        <f>IFERROR(INDEX('R4_raw'!$F$1:$BNW$115,115,MATCH(R178,'R4_raw'!$F$1:$BNW$1,0)),"-")</f>
        <v>訪問薬剤管理指導を受けた者の数_薬局_算定回数_【2019】</v>
      </c>
      <c r="T178" s="1124" t="str">
        <f t="shared" si="29"/>
        <v>175　訪問薬剤管理指導を受けた者の数_薬局_算定回数_【2019】</v>
      </c>
      <c r="AG178" s="1117" t="str">
        <f t="shared" si="28"/>
        <v/>
      </c>
      <c r="AP178" s="1117" t="str">
        <f t="shared" si="30"/>
        <v/>
      </c>
      <c r="AS178" s="1117" t="s">
        <v>81</v>
      </c>
    </row>
    <row r="179" spans="18:45" ht="25" x14ac:dyDescent="0.2">
      <c r="R179" s="1123">
        <v>176</v>
      </c>
      <c r="S179" s="1124" t="str">
        <f>IFERROR(INDEX('R4_raw'!$F$1:$BNW$115,115,MATCH(R179,'R4_raw'!$F$1:$BNW$1,0)),"-")</f>
        <v>訪問薬剤管理指導を受けた者の数_病院_診療所_薬局_算定回数_【2019】</v>
      </c>
      <c r="T179" s="1124" t="str">
        <f t="shared" si="29"/>
        <v>176　訪問薬剤管理指導を受けた者の数_病院_診療所_薬局_算定回数_【2019】</v>
      </c>
      <c r="AG179" s="1117" t="str">
        <f t="shared" si="28"/>
        <v/>
      </c>
      <c r="AP179" s="1117" t="str">
        <f t="shared" si="30"/>
        <v/>
      </c>
      <c r="AS179" s="1117" t="s">
        <v>81</v>
      </c>
    </row>
    <row r="180" spans="18:45" x14ac:dyDescent="0.2">
      <c r="R180" s="1123">
        <v>177</v>
      </c>
      <c r="S180" s="1124" t="str">
        <f>IFERROR(INDEX('R4_raw'!$F$1:$BNW$115,115,MATCH(R180,'R4_raw'!$F$1:$BNW$1,0)),"-")</f>
        <v>在宅医療・介護連携についての検討_合計_【2022】</v>
      </c>
      <c r="T180" s="1124" t="str">
        <f t="shared" si="29"/>
        <v>177　在宅医療・介護連携についての検討_合計_【2022】</v>
      </c>
      <c r="AG180" s="1117" t="str">
        <f t="shared" si="28"/>
        <v/>
      </c>
      <c r="AP180" s="1117" t="str">
        <f t="shared" si="30"/>
        <v/>
      </c>
      <c r="AS180" s="1117" t="s">
        <v>81</v>
      </c>
    </row>
    <row r="181" spans="18:45" ht="25" x14ac:dyDescent="0.2">
      <c r="R181" s="1123">
        <v>178</v>
      </c>
      <c r="S181" s="1124" t="str">
        <f>IFERROR(INDEX('R4_raw'!$F$1:$BNW$115,115,MATCH(R181,'R4_raw'!$F$1:$BNW$1,0)),"-")</f>
        <v>在宅医療と介護の連携について_医療・介護関係者への相談支援状況_合計_【2022】</v>
      </c>
      <c r="T181" s="1124" t="str">
        <f t="shared" si="29"/>
        <v>178　在宅医療と介護の連携について_医療・介護関係者への相談支援状況_合計_【2022】</v>
      </c>
      <c r="AG181" s="1117" t="str">
        <f t="shared" si="28"/>
        <v/>
      </c>
      <c r="AP181" s="1117" t="str">
        <f t="shared" si="30"/>
        <v/>
      </c>
      <c r="AS181" s="1117" t="s">
        <v>81</v>
      </c>
    </row>
    <row r="182" spans="18:45" ht="25" x14ac:dyDescent="0.2">
      <c r="R182" s="1123">
        <v>179</v>
      </c>
      <c r="S182" s="1124" t="str">
        <f>IFERROR(INDEX('R4_raw'!$F$1:$BNW$115,115,MATCH(R182,'R4_raw'!$F$1:$BNW$1,0)),"-")</f>
        <v>庁内や郡市区等医師会等関係団体_都道府県等との連携_合計_【2022】</v>
      </c>
      <c r="T182" s="1124" t="str">
        <f t="shared" si="29"/>
        <v>179　庁内や郡市区等医師会等関係団体_都道府県等との連携_合計_【2022】</v>
      </c>
      <c r="AG182" s="1117" t="str">
        <f t="shared" si="28"/>
        <v/>
      </c>
      <c r="AP182" s="1117" t="str">
        <f t="shared" si="30"/>
        <v/>
      </c>
      <c r="AS182" s="1117" t="s">
        <v>81</v>
      </c>
    </row>
    <row r="183" spans="18:45" ht="25" x14ac:dyDescent="0.2">
      <c r="R183" s="1123">
        <v>180</v>
      </c>
      <c r="S183" s="1124" t="str">
        <f>IFERROR(INDEX('R4_raw'!$F$1:$BNW$115,115,MATCH(R183,'R4_raw'!$F$1:$BNW$1,0)),"-")</f>
        <v>在宅医療・介護連携を推進するため_多職種を対象とした研修会の開催_合計_【2022】</v>
      </c>
      <c r="T183" s="1124" t="str">
        <f t="shared" si="29"/>
        <v>180　在宅医療・介護連携を推進するため_多職種を対象とした研修会の開催_合計_【2022】</v>
      </c>
      <c r="AG183" s="1117" t="str">
        <f t="shared" si="28"/>
        <v/>
      </c>
      <c r="AP183" s="1117" t="str">
        <f t="shared" si="30"/>
        <v/>
      </c>
      <c r="AS183" s="1117" t="s">
        <v>81</v>
      </c>
    </row>
    <row r="184" spans="18:45" ht="25" x14ac:dyDescent="0.2">
      <c r="R184" s="1123">
        <v>181</v>
      </c>
      <c r="S184" s="1124" t="str">
        <f>IFERROR(INDEX('R4_raw'!$F$1:$BNW$115,115,MATCH(R184,'R4_raw'!$F$1:$BNW$1,0)),"-")</f>
        <v>認知症初期集中支援チームは_定期的に情報連携する体制を構築し_対応_合計_【2022】</v>
      </c>
      <c r="T184" s="1124" t="str">
        <f t="shared" si="29"/>
        <v>181　認知症初期集中支援チームは_定期的に情報連携する体制を構築し_対応_合計_【2022】</v>
      </c>
      <c r="AG184" s="1117" t="str">
        <f t="shared" si="28"/>
        <v/>
      </c>
      <c r="AP184" s="1117" t="str">
        <f t="shared" si="30"/>
        <v/>
      </c>
      <c r="AS184" s="1117" t="s">
        <v>81</v>
      </c>
    </row>
    <row r="185" spans="18:45" ht="25" x14ac:dyDescent="0.2">
      <c r="R185" s="1123">
        <v>182</v>
      </c>
      <c r="S185" s="1124" t="str">
        <f>IFERROR(INDEX('R4_raw'!$F$1:$BNW$115,115,MATCH(R185,'R4_raw'!$F$1:$BNW$1,0)),"-")</f>
        <v>患者・利用者の状態の変化等に応じた医療・介護関係者間で速やかな情報共有_合計_【2022】</v>
      </c>
      <c r="T185" s="1124" t="str">
        <f t="shared" si="29"/>
        <v>182　患者・利用者の状態の変化等に応じた医療・介護関係者間で速やかな情報共有_合計_【2022】</v>
      </c>
      <c r="AG185" s="1117" t="str">
        <f t="shared" si="28"/>
        <v/>
      </c>
      <c r="AP185" s="1117" t="str">
        <f t="shared" si="30"/>
        <v/>
      </c>
      <c r="AS185" s="1117" t="s">
        <v>81</v>
      </c>
    </row>
    <row r="186" spans="18:45" ht="37.5" x14ac:dyDescent="0.2">
      <c r="R186" s="1123">
        <v>183</v>
      </c>
      <c r="S186" s="1124" t="str">
        <f>IFERROR(INDEX('R4_raw'!$F$1:$BNW$115,115,MATCH(R186,'R4_raw'!$F$1:$BNW$1,0)),"-")</f>
        <v>郡市区等医師会等の医療関係団体と調整し_認知症状のある人に対して_専門医療機関との連携により_早期診断・早期対応に繋げるための体制を構築_合計_【2022】</v>
      </c>
      <c r="T186" s="1124" t="str">
        <f t="shared" si="29"/>
        <v>183　郡市区等医師会等の医療関係団体と調整し_認知症状のある人に対して_専門医療機関との連携により_早期診断・早期対応に繋げるための体制を構築_合計_【2022】</v>
      </c>
      <c r="AG186" s="1117" t="str">
        <f t="shared" si="28"/>
        <v/>
      </c>
      <c r="AP186" s="1117" t="str">
        <f t="shared" si="30"/>
        <v/>
      </c>
      <c r="AS186" s="1117" t="s">
        <v>81</v>
      </c>
    </row>
    <row r="187" spans="18:45" ht="25" x14ac:dyDescent="0.2">
      <c r="R187" s="1123">
        <v>184</v>
      </c>
      <c r="S187" s="1124" t="str">
        <f>IFERROR(INDEX('R4_raw'!$F$1:$BNW$115,115,MATCH(R187,'R4_raw'!$F$1:$BNW$1,0)),"-")</f>
        <v>在宅療養支援病院届出施設数人口10万対_【2023.3】</v>
      </c>
      <c r="T187" s="1124" t="str">
        <f t="shared" si="29"/>
        <v>184　在宅療養支援病院届出施設数人口10万対_【2023.3】</v>
      </c>
      <c r="AG187" s="1117" t="str">
        <f t="shared" si="28"/>
        <v/>
      </c>
      <c r="AP187" s="1117" t="str">
        <f t="shared" si="30"/>
        <v/>
      </c>
      <c r="AS187" s="1117" t="s">
        <v>81</v>
      </c>
    </row>
    <row r="188" spans="18:45" ht="25" x14ac:dyDescent="0.2">
      <c r="R188" s="1123">
        <v>185</v>
      </c>
      <c r="S188" s="1124" t="str">
        <f>IFERROR(INDEX('R4_raw'!$F$1:$BNW$115,115,MATCH(R188,'R4_raw'!$F$1:$BNW$1,0)),"-")</f>
        <v>在宅療養支援診療所届出施設数人口10万対_【2023.3】</v>
      </c>
      <c r="T188" s="1124" t="str">
        <f t="shared" si="29"/>
        <v>185　在宅療養支援診療所届出施設数人口10万対_【2023.3】</v>
      </c>
      <c r="AG188" s="1117" t="str">
        <f t="shared" si="28"/>
        <v/>
      </c>
      <c r="AP188" s="1117" t="str">
        <f t="shared" si="30"/>
        <v/>
      </c>
      <c r="AS188" s="1117" t="s">
        <v>81</v>
      </c>
    </row>
    <row r="189" spans="18:45" ht="25" x14ac:dyDescent="0.2">
      <c r="R189" s="1123">
        <v>186</v>
      </c>
      <c r="S189" s="1124" t="str">
        <f>IFERROR(INDEX('R4_raw'!$F$1:$BNW$115,115,MATCH(R189,'R4_raw'!$F$1:$BNW$1,0)),"-")</f>
        <v>在宅療養支援歯科診療所数_人口10万対_【2023.3】</v>
      </c>
      <c r="T189" s="1124" t="str">
        <f t="shared" si="29"/>
        <v>186　在宅療養支援歯科診療所数_人口10万対_【2023.3】</v>
      </c>
      <c r="AG189" s="1117" t="str">
        <f t="shared" si="28"/>
        <v/>
      </c>
      <c r="AP189" s="1117" t="str">
        <f t="shared" si="30"/>
        <v/>
      </c>
      <c r="AS189" s="1117" t="s">
        <v>81</v>
      </c>
    </row>
    <row r="190" spans="18:45" ht="25" x14ac:dyDescent="0.2">
      <c r="R190" s="1123">
        <v>187</v>
      </c>
      <c r="S190" s="1124" t="str">
        <f>IFERROR(INDEX('R4_raw'!$F$1:$BNW$115,115,MATCH(R190,'R4_raw'!$F$1:$BNW$1,0)),"-")</f>
        <v>訪問薬剤管理指導を実施している薬局数人口10万対_【2023.3】</v>
      </c>
      <c r="T190" s="1124" t="str">
        <f t="shared" si="29"/>
        <v>187　訪問薬剤管理指導を実施している薬局数人口10万対_【2023.3】</v>
      </c>
      <c r="AG190" s="1117" t="str">
        <f t="shared" ref="AG190:AG253" si="31">IF(ISERROR(AD190),AA190+3,"")</f>
        <v/>
      </c>
      <c r="AP190" s="1117" t="str">
        <f t="shared" si="30"/>
        <v/>
      </c>
      <c r="AS190" s="1117" t="s">
        <v>81</v>
      </c>
    </row>
    <row r="191" spans="18:45" ht="25" x14ac:dyDescent="0.2">
      <c r="R191" s="1123">
        <v>188</v>
      </c>
      <c r="S191" s="1124" t="str">
        <f>IFERROR(INDEX('R4_raw'!$F$1:$BNW$115,115,MATCH(R191,'R4_raw'!$F$1:$BNW$1,0)),"-")</f>
        <v>介護保険を扱う訪問看護ステーション数_人口10万対_【2021.10】</v>
      </c>
      <c r="T191" s="1124" t="str">
        <f t="shared" si="29"/>
        <v>188　介護保険を扱う訪問看護ステーション数_人口10万対_【2021.10】</v>
      </c>
      <c r="AG191" s="1117" t="str">
        <f t="shared" si="31"/>
        <v/>
      </c>
      <c r="AP191" s="1117" t="str">
        <f t="shared" si="30"/>
        <v/>
      </c>
      <c r="AS191" s="1117" t="s">
        <v>81</v>
      </c>
    </row>
    <row r="192" spans="18:45" ht="25" x14ac:dyDescent="0.2">
      <c r="R192" s="1123">
        <v>189</v>
      </c>
      <c r="S192" s="1124" t="str">
        <f>IFERROR(INDEX('R4_raw'!$F$1:$BNW$115,115,MATCH(R192,'R4_raw'!$F$1:$BNW$1,0)),"-")</f>
        <v>サービス提供事業所数_人口10万対_居宅介護支援事業所数_【2021】</v>
      </c>
      <c r="T192" s="1124" t="str">
        <f t="shared" si="29"/>
        <v>189　サービス提供事業所数_人口10万対_居宅介護支援事業所数_【2021】</v>
      </c>
      <c r="AG192" s="1117" t="str">
        <f t="shared" si="31"/>
        <v/>
      </c>
      <c r="AP192" s="1117" t="str">
        <f t="shared" si="30"/>
        <v/>
      </c>
      <c r="AS192" s="1117" t="s">
        <v>81</v>
      </c>
    </row>
    <row r="193" spans="18:45" ht="25" x14ac:dyDescent="0.2">
      <c r="R193" s="1123">
        <v>190</v>
      </c>
      <c r="S193" s="1124" t="str">
        <f>IFERROR(INDEX('R4_raw'!$F$1:$BNW$115,115,MATCH(R193,'R4_raw'!$F$1:$BNW$1,0)),"-")</f>
        <v>サービス提供事業所数【人口10万対】_訪問介護事業所数_【2021】</v>
      </c>
      <c r="T193" s="1124" t="str">
        <f t="shared" si="29"/>
        <v>190　サービス提供事業所数【人口10万対】_訪問介護事業所数_【2021】</v>
      </c>
      <c r="AG193" s="1117" t="str">
        <f t="shared" si="31"/>
        <v/>
      </c>
      <c r="AP193" s="1117" t="str">
        <f t="shared" si="30"/>
        <v/>
      </c>
      <c r="AS193" s="1117" t="s">
        <v>81</v>
      </c>
    </row>
    <row r="194" spans="18:45" ht="25" x14ac:dyDescent="0.2">
      <c r="R194" s="1123">
        <v>191</v>
      </c>
      <c r="S194" s="1124" t="str">
        <f>IFERROR(INDEX('R4_raw'!$F$1:$BNW$115,115,MATCH(R194,'R4_raw'!$F$1:$BNW$1,0)),"-")</f>
        <v>サービス提供事業所【人口10万対】_訪問リハビリテーション_【2021】</v>
      </c>
      <c r="T194" s="1124" t="str">
        <f t="shared" si="29"/>
        <v>191　サービス提供事業所【人口10万対】_訪問リハビリテーション_【2021】</v>
      </c>
      <c r="AG194" s="1117" t="str">
        <f t="shared" si="31"/>
        <v/>
      </c>
      <c r="AP194" s="1117" t="str">
        <f t="shared" si="30"/>
        <v/>
      </c>
      <c r="AS194" s="1117" t="s">
        <v>81</v>
      </c>
    </row>
    <row r="195" spans="18:45" x14ac:dyDescent="0.2">
      <c r="R195" s="1123">
        <v>192</v>
      </c>
      <c r="S195" s="1124" t="str">
        <f>IFERROR(INDEX('R4_raw'!$F$1:$BNW$115,115,MATCH(R195,'R4_raw'!$F$1:$BNW$1,0)),"-")</f>
        <v>要支援要介護者1人当たり定員_通所介護_【2021】</v>
      </c>
      <c r="T195" s="1124" t="str">
        <f t="shared" si="29"/>
        <v>192　要支援要介護者1人当たり定員_通所介護_【2021】</v>
      </c>
      <c r="AG195" s="1117" t="str">
        <f t="shared" si="31"/>
        <v/>
      </c>
      <c r="AP195" s="1117" t="str">
        <f t="shared" si="30"/>
        <v/>
      </c>
      <c r="AS195" s="1117" t="s">
        <v>81</v>
      </c>
    </row>
    <row r="196" spans="18:45" ht="25" x14ac:dyDescent="0.2">
      <c r="R196" s="1123">
        <v>193</v>
      </c>
      <c r="S196" s="1124" t="str">
        <f>IFERROR(INDEX('R4_raw'!$F$1:$BNW$115,115,MATCH(R196,'R4_raw'!$F$1:$BNW$1,0)),"-")</f>
        <v>要支援要介護者1人当たり定員_地域密着型通所介護_【2021】</v>
      </c>
      <c r="T196" s="1124" t="str">
        <f t="shared" ref="T196:T253" si="32">IF(S196="-","-",R196&amp;"　"&amp;S196)</f>
        <v>193　要支援要介護者1人当たり定員_地域密着型通所介護_【2021】</v>
      </c>
      <c r="AG196" s="1117" t="str">
        <f t="shared" si="31"/>
        <v/>
      </c>
      <c r="AP196" s="1117" t="str">
        <f t="shared" si="30"/>
        <v/>
      </c>
      <c r="AS196" s="1117" t="s">
        <v>81</v>
      </c>
    </row>
    <row r="197" spans="18:45" ht="25" x14ac:dyDescent="0.2">
      <c r="R197" s="1123">
        <v>194</v>
      </c>
      <c r="S197" s="1124" t="str">
        <f>IFERROR(INDEX('R4_raw'!$F$1:$BNW$115,115,MATCH(R197,'R4_raw'!$F$1:$BNW$1,0)),"-")</f>
        <v>要支援要介護者1人当たり定員_通所リハビリテーション_【2021】</v>
      </c>
      <c r="T197" s="1124" t="str">
        <f t="shared" si="32"/>
        <v>194　要支援要介護者1人当たり定員_通所リハビリテーション_【2021】</v>
      </c>
      <c r="AG197" s="1117" t="str">
        <f t="shared" si="31"/>
        <v/>
      </c>
      <c r="AP197" s="1117" t="str">
        <f t="shared" si="30"/>
        <v/>
      </c>
      <c r="AS197" s="1117" t="s">
        <v>81</v>
      </c>
    </row>
    <row r="198" spans="18:45" ht="25" x14ac:dyDescent="0.2">
      <c r="R198" s="1123">
        <v>195</v>
      </c>
      <c r="S198" s="1124" t="str">
        <f>IFERROR(INDEX('R4_raw'!$F$1:$BNW$115,115,MATCH(R198,'R4_raw'!$F$1:$BNW$1,0)),"-")</f>
        <v>要支援要介護者1人当たり定員_認知症対応型通所介護_【2021】</v>
      </c>
      <c r="T198" s="1124" t="str">
        <f t="shared" si="32"/>
        <v>195　要支援要介護者1人当たり定員_認知症対応型通所介護_【2021】</v>
      </c>
      <c r="AG198" s="1117" t="str">
        <f t="shared" si="31"/>
        <v/>
      </c>
      <c r="AP198" s="1117" t="str">
        <f t="shared" si="30"/>
        <v/>
      </c>
      <c r="AS198" s="1117" t="s">
        <v>81</v>
      </c>
    </row>
    <row r="199" spans="18:45" ht="25" x14ac:dyDescent="0.2">
      <c r="R199" s="1123">
        <v>196</v>
      </c>
      <c r="S199" s="1124" t="str">
        <f>IFERROR(INDEX('R4_raw'!$F$1:$BNW$115,115,MATCH(R199,'R4_raw'!$F$1:$BNW$1,0)),"-")</f>
        <v>要支援要介護者1人当たり定員_小規模多機能型居宅介護_宿泊_【2021】</v>
      </c>
      <c r="T199" s="1124" t="str">
        <f t="shared" si="32"/>
        <v>196　要支援要介護者1人当たり定員_小規模多機能型居宅介護_宿泊_【2021】</v>
      </c>
      <c r="AG199" s="1117" t="str">
        <f t="shared" si="31"/>
        <v/>
      </c>
      <c r="AP199" s="1117" t="str">
        <f t="shared" si="30"/>
        <v/>
      </c>
      <c r="AS199" s="1117" t="s">
        <v>81</v>
      </c>
    </row>
    <row r="200" spans="18:45" ht="25" x14ac:dyDescent="0.2">
      <c r="R200" s="1123">
        <v>197</v>
      </c>
      <c r="S200" s="1124" t="str">
        <f>IFERROR(INDEX('R4_raw'!$F$1:$BNW$115,115,MATCH(R200,'R4_raw'!$F$1:$BNW$1,0)),"-")</f>
        <v>要支援要介護者1人当たり定員_小規模多機能型居宅介護_通い_【2021】</v>
      </c>
      <c r="T200" s="1124" t="str">
        <f t="shared" si="32"/>
        <v>197　要支援要介護者1人当たり定員_小規模多機能型居宅介護_通い_【2021】</v>
      </c>
      <c r="AG200" s="1117" t="str">
        <f t="shared" si="31"/>
        <v/>
      </c>
      <c r="AP200" s="1117" t="str">
        <f t="shared" si="30"/>
        <v/>
      </c>
      <c r="AS200" s="1117" t="s">
        <v>81</v>
      </c>
    </row>
    <row r="201" spans="18:45" ht="25" x14ac:dyDescent="0.2">
      <c r="R201" s="1123">
        <v>198</v>
      </c>
      <c r="S201" s="1124" t="str">
        <f>IFERROR(INDEX('R4_raw'!$F$1:$BNW$115,115,MATCH(R201,'R4_raw'!$F$1:$BNW$1,0)),"-")</f>
        <v>要支援要介護者1人当たり定員_看護小規模多機能型居宅介護_宿泊_【2021】</v>
      </c>
      <c r="T201" s="1124" t="str">
        <f t="shared" si="32"/>
        <v>198　要支援要介護者1人当たり定員_看護小規模多機能型居宅介護_宿泊_【2021】</v>
      </c>
      <c r="AG201" s="1117" t="str">
        <f t="shared" si="31"/>
        <v/>
      </c>
      <c r="AP201" s="1117" t="str">
        <f t="shared" si="30"/>
        <v/>
      </c>
      <c r="AS201" s="1117" t="s">
        <v>81</v>
      </c>
    </row>
    <row r="202" spans="18:45" ht="25" x14ac:dyDescent="0.2">
      <c r="R202" s="1123">
        <v>199</v>
      </c>
      <c r="S202" s="1124" t="str">
        <f>IFERROR(INDEX('R4_raw'!$F$1:$BNW$115,115,MATCH(R202,'R4_raw'!$F$1:$BNW$1,0)),"-")</f>
        <v>要支援要介護者1人当たり定員_看護小規模多機能型居宅介護_通い_【2021】</v>
      </c>
      <c r="T202" s="1124" t="str">
        <f t="shared" si="32"/>
        <v>199　要支援要介護者1人当たり定員_看護小規模多機能型居宅介護_通い_【2021】</v>
      </c>
      <c r="AG202" s="1117" t="str">
        <f t="shared" si="31"/>
        <v/>
      </c>
      <c r="AP202" s="1117" t="str">
        <f t="shared" si="30"/>
        <v/>
      </c>
      <c r="AS202" s="1117" t="s">
        <v>81</v>
      </c>
    </row>
    <row r="203" spans="18:45" x14ac:dyDescent="0.2">
      <c r="R203" s="1123">
        <v>200</v>
      </c>
      <c r="S203" s="1124" t="str">
        <f>IFERROR(INDEX('R4_raw'!$F$1:$BNW$115,115,MATCH(R203,'R4_raw'!$F$1:$BNW$1,0)),"-")</f>
        <v>医師_人口10万対_【2020】</v>
      </c>
      <c r="T203" s="1124" t="str">
        <f t="shared" si="32"/>
        <v>200　医師_人口10万対_【2020】</v>
      </c>
      <c r="AG203" s="1117" t="str">
        <f t="shared" si="31"/>
        <v/>
      </c>
      <c r="AP203" s="1117" t="str">
        <f t="shared" si="30"/>
        <v/>
      </c>
      <c r="AS203" s="1117" t="s">
        <v>81</v>
      </c>
    </row>
    <row r="204" spans="18:45" x14ac:dyDescent="0.2">
      <c r="R204" s="1123">
        <v>201</v>
      </c>
      <c r="S204" s="1124" t="str">
        <f>IFERROR(INDEX('R4_raw'!$F$1:$BNW$115,115,MATCH(R204,'R4_raw'!$F$1:$BNW$1,0)),"-")</f>
        <v>歯科医師_人口10万対_【2020】</v>
      </c>
      <c r="T204" s="1124" t="str">
        <f t="shared" si="32"/>
        <v>201　歯科医師_人口10万対_【2020】</v>
      </c>
      <c r="AG204" s="1117" t="str">
        <f t="shared" si="31"/>
        <v/>
      </c>
      <c r="AP204" s="1117" t="str">
        <f t="shared" si="30"/>
        <v/>
      </c>
      <c r="AS204" s="1117" t="s">
        <v>81</v>
      </c>
    </row>
    <row r="205" spans="18:45" x14ac:dyDescent="0.2">
      <c r="R205" s="1123">
        <v>202</v>
      </c>
      <c r="S205" s="1124" t="str">
        <f>IFERROR(INDEX('R4_raw'!$F$1:$BNW$115,115,MATCH(R205,'R4_raw'!$F$1:$BNW$1,0)),"-")</f>
        <v>薬剤師_人口10万対_【2020】</v>
      </c>
      <c r="T205" s="1124" t="str">
        <f t="shared" si="32"/>
        <v>202　薬剤師_人口10万対_【2020】</v>
      </c>
      <c r="AG205" s="1117" t="str">
        <f t="shared" si="31"/>
        <v/>
      </c>
      <c r="AP205" s="1117" t="str">
        <f t="shared" si="30"/>
        <v/>
      </c>
      <c r="AS205" s="1117" t="s">
        <v>81</v>
      </c>
    </row>
    <row r="206" spans="18:45" x14ac:dyDescent="0.2">
      <c r="R206" s="1123">
        <v>203</v>
      </c>
      <c r="S206" s="1124" t="str">
        <f>IFERROR(INDEX('R4_raw'!$F$1:$BNW$115,115,MATCH(R206,'R4_raw'!$F$1:$BNW$1,0)),"-")</f>
        <v>保健師_人口10万対_【2020】</v>
      </c>
      <c r="T206" s="1124" t="str">
        <f t="shared" si="32"/>
        <v>203　保健師_人口10万対_【2020】</v>
      </c>
      <c r="AG206" s="1117" t="str">
        <f t="shared" si="31"/>
        <v/>
      </c>
      <c r="AP206" s="1117" t="str">
        <f t="shared" si="30"/>
        <v/>
      </c>
      <c r="AS206" s="1117" t="s">
        <v>81</v>
      </c>
    </row>
    <row r="207" spans="18:45" x14ac:dyDescent="0.2">
      <c r="R207" s="1123">
        <v>204</v>
      </c>
      <c r="S207" s="1124" t="str">
        <f>IFERROR(INDEX('R4_raw'!$F$1:$BNW$115,115,MATCH(R207,'R4_raw'!$F$1:$BNW$1,0)),"-")</f>
        <v>看護師_人口10万対_【2020】</v>
      </c>
      <c r="T207" s="1124" t="str">
        <f t="shared" si="32"/>
        <v>204　看護師_人口10万対_【2020】</v>
      </c>
      <c r="AG207" s="1117" t="str">
        <f t="shared" si="31"/>
        <v/>
      </c>
      <c r="AP207" s="1117" t="str">
        <f t="shared" si="30"/>
        <v/>
      </c>
      <c r="AS207" s="1117" t="s">
        <v>81</v>
      </c>
    </row>
    <row r="208" spans="18:45" x14ac:dyDescent="0.2">
      <c r="R208" s="1123">
        <v>205</v>
      </c>
      <c r="S208" s="1124" t="str">
        <f>IFERROR(INDEX('R4_raw'!$F$1:$BNW$115,115,MATCH(R208,'R4_raw'!$F$1:$BNW$1,0)),"-")</f>
        <v>準看護師_人口10万対_【2020】</v>
      </c>
      <c r="T208" s="1124" t="str">
        <f t="shared" si="32"/>
        <v>205　準看護師_人口10万対_【2020】</v>
      </c>
      <c r="AG208" s="1117" t="str">
        <f t="shared" si="31"/>
        <v/>
      </c>
      <c r="AP208" s="1117" t="str">
        <f t="shared" si="30"/>
        <v/>
      </c>
      <c r="AS208" s="1117" t="s">
        <v>81</v>
      </c>
    </row>
    <row r="209" spans="18:45" x14ac:dyDescent="0.2">
      <c r="R209" s="1123">
        <v>206</v>
      </c>
      <c r="S209" s="1124" t="str">
        <f>IFERROR(INDEX('R4_raw'!$F$1:$BNW$115,115,MATCH(R209,'R4_raw'!$F$1:$BNW$1,0)),"-")</f>
        <v>訪問看護 _人口1万対_【2019】</v>
      </c>
      <c r="T209" s="1124" t="str">
        <f t="shared" si="32"/>
        <v>206　訪問看護 _人口1万対_【2019】</v>
      </c>
      <c r="AG209" s="1117" t="str">
        <f t="shared" si="31"/>
        <v/>
      </c>
      <c r="AP209" s="1117" t="str">
        <f t="shared" si="30"/>
        <v/>
      </c>
      <c r="AS209" s="1117" t="s">
        <v>81</v>
      </c>
    </row>
    <row r="210" spans="18:45" x14ac:dyDescent="0.2">
      <c r="R210" s="1123">
        <v>207</v>
      </c>
      <c r="S210" s="1124" t="str">
        <f>IFERROR(INDEX('R4_raw'!$F$1:$BNW$115,115,MATCH(R210,'R4_raw'!$F$1:$BNW$1,0)),"-")</f>
        <v>訪問保健師_人口1万対_【2019】</v>
      </c>
      <c r="T210" s="1124" t="str">
        <f t="shared" si="32"/>
        <v>207　訪問保健師_人口1万対_【2019】</v>
      </c>
      <c r="AG210" s="1117" t="str">
        <f t="shared" si="31"/>
        <v/>
      </c>
      <c r="AP210" s="1117" t="str">
        <f t="shared" si="30"/>
        <v/>
      </c>
      <c r="AS210" s="1117" t="s">
        <v>81</v>
      </c>
    </row>
    <row r="211" spans="18:45" x14ac:dyDescent="0.2">
      <c r="R211" s="1123">
        <v>208</v>
      </c>
      <c r="S211" s="1124" t="str">
        <f>IFERROR(INDEX('R4_raw'!$F$1:$BNW$115,115,MATCH(R211,'R4_raw'!$F$1:$BNW$1,0)),"-")</f>
        <v>訪問助産師_人口1万対_【2019】</v>
      </c>
      <c r="T211" s="1124" t="str">
        <f t="shared" si="32"/>
        <v>208　訪問助産師_人口1万対_【2019】</v>
      </c>
      <c r="AG211" s="1117" t="str">
        <f t="shared" si="31"/>
        <v/>
      </c>
      <c r="AP211" s="1117" t="str">
        <f t="shared" si="30"/>
        <v/>
      </c>
      <c r="AS211" s="1117" t="s">
        <v>81</v>
      </c>
    </row>
    <row r="212" spans="18:45" x14ac:dyDescent="0.2">
      <c r="R212" s="1123">
        <v>209</v>
      </c>
      <c r="S212" s="1124" t="str">
        <f>IFERROR(INDEX('R4_raw'!$F$1:$BNW$115,115,MATCH(R212,'R4_raw'!$F$1:$BNW$1,0)),"-")</f>
        <v>訪問看護師_人口1万対_【2019】</v>
      </c>
      <c r="T212" s="1124" t="str">
        <f t="shared" si="32"/>
        <v>209　訪問看護師_人口1万対_【2019】</v>
      </c>
      <c r="AG212" s="1117" t="str">
        <f t="shared" si="31"/>
        <v/>
      </c>
      <c r="AP212" s="1117" t="str">
        <f t="shared" si="30"/>
        <v/>
      </c>
      <c r="AS212" s="1117" t="s">
        <v>81</v>
      </c>
    </row>
    <row r="213" spans="18:45" x14ac:dyDescent="0.2">
      <c r="R213" s="1123">
        <v>210</v>
      </c>
      <c r="S213" s="1124" t="str">
        <f>IFERROR(INDEX('R4_raw'!$F$1:$BNW$115,115,MATCH(R213,'R4_raw'!$F$1:$BNW$1,0)),"-")</f>
        <v>訪問准看護師_人口1万対_【2019】</v>
      </c>
      <c r="T213" s="1124" t="str">
        <f t="shared" si="32"/>
        <v>210　訪問准看護師_人口1万対_【2019】</v>
      </c>
      <c r="AG213" s="1117" t="str">
        <f t="shared" si="31"/>
        <v/>
      </c>
      <c r="AP213" s="1117" t="str">
        <f t="shared" si="30"/>
        <v/>
      </c>
      <c r="AS213" s="1117" t="s">
        <v>81</v>
      </c>
    </row>
    <row r="214" spans="18:45" x14ac:dyDescent="0.2">
      <c r="R214" s="1123">
        <v>211</v>
      </c>
      <c r="S214" s="1124" t="str">
        <f>IFERROR(INDEX('R4_raw'!$F$1:$BNW$115,115,MATCH(R214,'R4_raw'!$F$1:$BNW$1,0)),"-")</f>
        <v>訪問理学療法士_人口1万対_【2019】</v>
      </c>
      <c r="T214" s="1124" t="str">
        <f t="shared" si="32"/>
        <v>211　訪問理学療法士_人口1万対_【2019】</v>
      </c>
      <c r="AG214" s="1117" t="str">
        <f t="shared" si="31"/>
        <v/>
      </c>
      <c r="AP214" s="1117" t="str">
        <f t="shared" si="30"/>
        <v/>
      </c>
      <c r="AS214" s="1117" t="s">
        <v>81</v>
      </c>
    </row>
    <row r="215" spans="18:45" x14ac:dyDescent="0.2">
      <c r="R215" s="1123">
        <v>212</v>
      </c>
      <c r="S215" s="1124" t="str">
        <f>IFERROR(INDEX('R4_raw'!$F$1:$BNW$115,115,MATCH(R215,'R4_raw'!$F$1:$BNW$1,0)),"-")</f>
        <v>訪問作業療法士_人口1万対_【2019】</v>
      </c>
      <c r="T215" s="1124" t="str">
        <f t="shared" si="32"/>
        <v>212　訪問作業療法士_人口1万対_【2019】</v>
      </c>
      <c r="AG215" s="1117" t="str">
        <f t="shared" si="31"/>
        <v/>
      </c>
      <c r="AP215" s="1117" t="str">
        <f t="shared" si="30"/>
        <v/>
      </c>
      <c r="AS215" s="1117" t="s">
        <v>81</v>
      </c>
    </row>
    <row r="216" spans="18:45" x14ac:dyDescent="0.2">
      <c r="R216" s="1123">
        <v>213</v>
      </c>
      <c r="S216" s="1124" t="str">
        <f>IFERROR(INDEX('R4_raw'!$F$1:$BNW$115,115,MATCH(R216,'R4_raw'!$F$1:$BNW$1,0)),"-")</f>
        <v>訪問言語聴覚士_人口1万対_【2019】</v>
      </c>
      <c r="T216" s="1124" t="str">
        <f t="shared" si="32"/>
        <v>213　訪問言語聴覚士_人口1万対_【2019】</v>
      </c>
      <c r="AG216" s="1117" t="str">
        <f t="shared" si="31"/>
        <v/>
      </c>
      <c r="AP216" s="1117" t="str">
        <f t="shared" si="30"/>
        <v/>
      </c>
      <c r="AS216" s="1117" t="s">
        <v>81</v>
      </c>
    </row>
    <row r="217" spans="18:45" x14ac:dyDescent="0.2">
      <c r="R217" s="1123">
        <v>214</v>
      </c>
      <c r="S217" s="1124" t="str">
        <f>IFERROR(INDEX('R4_raw'!$F$1:$BNW$115,115,MATCH(R217,'R4_raw'!$F$1:$BNW$1,0)),"-")</f>
        <v>訪問その他の職員_人口1万対_【2019】</v>
      </c>
      <c r="T217" s="1124" t="str">
        <f t="shared" si="32"/>
        <v>214　訪問その他の職員_人口1万対_【2019】</v>
      </c>
      <c r="AG217" s="1117" t="str">
        <f t="shared" si="31"/>
        <v/>
      </c>
      <c r="AP217" s="1117" t="str">
        <f t="shared" si="30"/>
        <v/>
      </c>
      <c r="AS217" s="1117" t="s">
        <v>81</v>
      </c>
    </row>
    <row r="218" spans="18:45" x14ac:dyDescent="0.2">
      <c r="R218" s="1123">
        <v>215</v>
      </c>
      <c r="S218" s="1124" t="str">
        <f>IFERROR(INDEX('R4_raw'!$F$1:$BNW$115,115,MATCH(R218,'R4_raw'!$F$1:$BNW$1,0)),"-")</f>
        <v>従事者数【認定者1万対】_訪問介護員_【2017】</v>
      </c>
      <c r="T218" s="1124" t="str">
        <f t="shared" si="32"/>
        <v>215　従事者数【認定者1万対】_訪問介護員_【2017】</v>
      </c>
      <c r="AG218" s="1117" t="str">
        <f t="shared" si="31"/>
        <v/>
      </c>
      <c r="AP218" s="1117" t="str">
        <f t="shared" si="30"/>
        <v/>
      </c>
      <c r="AS218" s="1117" t="s">
        <v>81</v>
      </c>
    </row>
    <row r="219" spans="18:45" x14ac:dyDescent="0.2">
      <c r="R219" s="1123">
        <v>216</v>
      </c>
      <c r="S219" s="1124" t="str">
        <f>IFERROR(INDEX('R4_raw'!$F$1:$BNW$115,115,MATCH(R219,'R4_raw'!$F$1:$BNW$1,0)),"-")</f>
        <v>従事者数【認定者1万対】_通所介護_【2017】</v>
      </c>
      <c r="T219" s="1124" t="str">
        <f t="shared" si="32"/>
        <v>216　従事者数【認定者1万対】_通所介護_【2017】</v>
      </c>
      <c r="AG219" s="1117" t="str">
        <f t="shared" si="31"/>
        <v/>
      </c>
      <c r="AP219" s="1117" t="str">
        <f t="shared" si="30"/>
        <v/>
      </c>
      <c r="AS219" s="1117" t="s">
        <v>81</v>
      </c>
    </row>
    <row r="220" spans="18:45" ht="25" x14ac:dyDescent="0.2">
      <c r="R220" s="1123">
        <v>217</v>
      </c>
      <c r="S220" s="1124" t="str">
        <f>IFERROR(INDEX('R4_raw'!$F$1:$BNW$115,115,MATCH(R220,'R4_raw'!$F$1:$BNW$1,0)),"-")</f>
        <v>従事者数【認定者1万対】_通所リハビリ_テション_介護老人保健施設_【2019】</v>
      </c>
      <c r="T220" s="1124" t="str">
        <f t="shared" si="32"/>
        <v>217　従事者数【認定者1万対】_通所リハビリ_テション_介護老人保健施設_【2019】</v>
      </c>
      <c r="AG220" s="1117" t="str">
        <f t="shared" si="31"/>
        <v/>
      </c>
      <c r="AP220" s="1117" t="str">
        <f t="shared" si="30"/>
        <v/>
      </c>
      <c r="AS220" s="1117" t="s">
        <v>81</v>
      </c>
    </row>
    <row r="221" spans="18:45" ht="25" x14ac:dyDescent="0.2">
      <c r="R221" s="1123">
        <v>218</v>
      </c>
      <c r="S221" s="1124" t="str">
        <f>IFERROR(INDEX('R4_raw'!$F$1:$BNW$115,115,MATCH(R221,'R4_raw'!$F$1:$BNW$1,0)),"-")</f>
        <v>従事者数【認定者1万対】_通所リハビリ_テション_医療施設_【2019】</v>
      </c>
      <c r="T221" s="1124" t="str">
        <f t="shared" si="32"/>
        <v>218　従事者数【認定者1万対】_通所リハビリ_テション_医療施設_【2019】</v>
      </c>
      <c r="AG221" s="1117" t="str">
        <f t="shared" si="31"/>
        <v/>
      </c>
      <c r="AP221" s="1117" t="str">
        <f t="shared" si="30"/>
        <v/>
      </c>
      <c r="AS221" s="1117" t="s">
        <v>81</v>
      </c>
    </row>
    <row r="222" spans="18:45" ht="25" x14ac:dyDescent="0.2">
      <c r="R222" s="1123">
        <v>219</v>
      </c>
      <c r="S222" s="1124" t="str">
        <f>IFERROR(INDEX('R4_raw'!$F$1:$BNW$115,115,MATCH(R222,'R4_raw'!$F$1:$BNW$1,0)),"-")</f>
        <v>従事者数【認定者1万対】_地域密着型介護老人福祉施設_【2019】</v>
      </c>
      <c r="T222" s="1124" t="str">
        <f t="shared" si="32"/>
        <v>219　従事者数【認定者1万対】_地域密着型介護老人福祉施設_【2019】</v>
      </c>
      <c r="AG222" s="1117" t="str">
        <f t="shared" si="31"/>
        <v/>
      </c>
      <c r="AP222" s="1117" t="str">
        <f t="shared" si="30"/>
        <v/>
      </c>
      <c r="AS222" s="1117" t="s">
        <v>81</v>
      </c>
    </row>
    <row r="223" spans="18:45" ht="25" x14ac:dyDescent="0.2">
      <c r="R223" s="1123">
        <v>220</v>
      </c>
      <c r="S223" s="1124" t="str">
        <f>IFERROR(INDEX('R4_raw'!$F$1:$BNW$115,115,MATCH(R223,'R4_raw'!$F$1:$BNW$1,0)),"-")</f>
        <v>従事者数【認定者1万対】_居宅介護支援_認定者1万対_【2017】</v>
      </c>
      <c r="T223" s="1124" t="str">
        <f t="shared" si="32"/>
        <v>220　従事者数【認定者1万対】_居宅介護支援_認定者1万対_【2017】</v>
      </c>
      <c r="AG223" s="1117" t="str">
        <f t="shared" si="31"/>
        <v/>
      </c>
      <c r="AP223" s="1117" t="str">
        <f t="shared" si="30"/>
        <v/>
      </c>
      <c r="AS223" s="1117" t="s">
        <v>81</v>
      </c>
    </row>
    <row r="224" spans="18:45" ht="25" x14ac:dyDescent="0.2">
      <c r="R224" s="1123">
        <v>221</v>
      </c>
      <c r="S224" s="1124" t="str">
        <f>IFERROR(INDEX('R4_raw'!$F$1:$BNW$115,115,MATCH(R224,'R4_raw'!$F$1:$BNW$1,0)),"-")</f>
        <v>従事者数【認定者1万対】_地域密着型通所介護_【2019】</v>
      </c>
      <c r="T224" s="1124" t="str">
        <f t="shared" si="32"/>
        <v>221　従事者数【認定者1万対】_地域密着型通所介護_【2019】</v>
      </c>
      <c r="AG224" s="1117" t="str">
        <f t="shared" si="31"/>
        <v/>
      </c>
      <c r="AP224" s="1117" t="str">
        <f t="shared" si="30"/>
        <v/>
      </c>
      <c r="AS224" s="1117" t="s">
        <v>81</v>
      </c>
    </row>
    <row r="225" spans="18:45" ht="25" x14ac:dyDescent="0.2">
      <c r="R225" s="1123">
        <v>222</v>
      </c>
      <c r="S225" s="1124" t="str">
        <f>IFERROR(INDEX('R4_raw'!$F$1:$BNW$115,115,MATCH(R225,'R4_raw'!$F$1:$BNW$1,0)),"-")</f>
        <v>地域づくり活動に参加意向のある高齢者の割合_元気_【2022】</v>
      </c>
      <c r="T225" s="1124" t="str">
        <f t="shared" si="32"/>
        <v>222　地域づくり活動に参加意向のある高齢者の割合_元気_【2022】</v>
      </c>
      <c r="AG225" s="1117" t="str">
        <f t="shared" si="31"/>
        <v/>
      </c>
      <c r="AP225" s="1117" t="str">
        <f t="shared" si="30"/>
        <v/>
      </c>
      <c r="AS225" s="1117" t="s">
        <v>81</v>
      </c>
    </row>
    <row r="226" spans="18:45" ht="25" x14ac:dyDescent="0.2">
      <c r="R226" s="1123">
        <v>223</v>
      </c>
      <c r="S226" s="1124" t="str">
        <f>IFERROR(INDEX('R4_raw'!$F$1:$BNW$115,115,MATCH(R226,'R4_raw'!$F$1:$BNW$1,0)),"-")</f>
        <v>地域づくり活動に参加意向のある高齢者の割合_居宅_【2022】</v>
      </c>
      <c r="T226" s="1124" t="str">
        <f t="shared" si="32"/>
        <v>223　地域づくり活動に参加意向のある高齢者の割合_居宅_【2022】</v>
      </c>
      <c r="AG226" s="1117" t="str">
        <f t="shared" si="31"/>
        <v/>
      </c>
      <c r="AP226" s="1117" t="str">
        <f t="shared" si="30"/>
        <v/>
      </c>
      <c r="AS226" s="1117" t="s">
        <v>81</v>
      </c>
    </row>
    <row r="227" spans="18:45" ht="25" x14ac:dyDescent="0.2">
      <c r="R227" s="1123">
        <v>224</v>
      </c>
      <c r="S227" s="1124" t="str">
        <f>IFERROR(INDEX('R4_raw'!$F$1:$BNW$115,115,MATCH(R227,'R4_raw'!$F$1:$BNW$1,0)),"-")</f>
        <v>地域づくり活動の運営意向のある高齢者の割合_元気_【2022】</v>
      </c>
      <c r="T227" s="1124" t="str">
        <f t="shared" si="32"/>
        <v>224　地域づくり活動の運営意向のある高齢者の割合_元気_【2022】</v>
      </c>
      <c r="AG227" s="1117" t="str">
        <f t="shared" si="31"/>
        <v/>
      </c>
      <c r="AP227" s="1117" t="str">
        <f t="shared" si="30"/>
        <v/>
      </c>
      <c r="AS227" s="1117" t="s">
        <v>81</v>
      </c>
    </row>
    <row r="228" spans="18:45" ht="25" x14ac:dyDescent="0.2">
      <c r="R228" s="1123">
        <v>225</v>
      </c>
      <c r="S228" s="1124" t="str">
        <f>IFERROR(INDEX('R4_raw'!$F$1:$BNW$115,115,MATCH(R228,'R4_raw'!$F$1:$BNW$1,0)),"-")</f>
        <v>地域づくり活動の運営意向のある高齢者の割合_居宅_【2022】</v>
      </c>
      <c r="T228" s="1124" t="str">
        <f t="shared" si="32"/>
        <v>225　地域づくり活動の運営意向のある高齢者の割合_居宅_【2022】</v>
      </c>
      <c r="AG228" s="1117" t="str">
        <f t="shared" si="31"/>
        <v/>
      </c>
      <c r="AP228" s="1117" t="str">
        <f t="shared" si="30"/>
        <v/>
      </c>
      <c r="AS228" s="1117" t="s">
        <v>81</v>
      </c>
    </row>
    <row r="229" spans="18:45" ht="25" x14ac:dyDescent="0.2">
      <c r="R229" s="1123">
        <v>226</v>
      </c>
      <c r="S229" s="1124" t="str">
        <f>IFERROR(INDEX('R4_raw'!$F$1:$BNW$115,115,MATCH(R229,'R4_raw'!$F$1:$BNW$1,0)),"-")</f>
        <v>生活支援サービスを利用している高齢者の割合_元気_【2022】</v>
      </c>
      <c r="T229" s="1124" t="str">
        <f t="shared" si="32"/>
        <v>226　生活支援サービスを利用している高齢者の割合_元気_【2022】</v>
      </c>
      <c r="AG229" s="1117" t="str">
        <f t="shared" si="31"/>
        <v/>
      </c>
      <c r="AP229" s="1117" t="str">
        <f t="shared" si="30"/>
        <v/>
      </c>
      <c r="AS229" s="1117" t="s">
        <v>81</v>
      </c>
    </row>
    <row r="230" spans="18:45" ht="25" x14ac:dyDescent="0.2">
      <c r="R230" s="1123">
        <v>227</v>
      </c>
      <c r="S230" s="1124" t="str">
        <f>IFERROR(INDEX('R4_raw'!$F$1:$BNW$115,115,MATCH(R230,'R4_raw'!$F$1:$BNW$1,0)),"-")</f>
        <v>生活支援サービスを利用している高齢者の割合_居宅_【2022】</v>
      </c>
      <c r="T230" s="1124" t="str">
        <f t="shared" si="32"/>
        <v>227　生活支援サービスを利用している高齢者の割合_居宅_【2022】</v>
      </c>
      <c r="AG230" s="1117" t="str">
        <f t="shared" si="31"/>
        <v/>
      </c>
      <c r="AP230" s="1117" t="str">
        <f t="shared" si="30"/>
        <v/>
      </c>
      <c r="AS230" s="1117" t="s">
        <v>81</v>
      </c>
    </row>
    <row r="231" spans="18:45" ht="25" x14ac:dyDescent="0.2">
      <c r="R231" s="1123">
        <v>228</v>
      </c>
      <c r="S231" s="1124" t="str">
        <f>IFERROR(INDEX('R4_raw'!$F$1:$BNW$115,115,MATCH(R231,'R4_raw'!$F$1:$BNW$1,0)),"-")</f>
        <v>今後_介護や高齢者に必要な施策_生活支援_元気_【2022】</v>
      </c>
      <c r="T231" s="1124" t="str">
        <f t="shared" si="32"/>
        <v>228　今後_介護や高齢者に必要な施策_生活支援_元気_【2022】</v>
      </c>
      <c r="AG231" s="1117" t="str">
        <f t="shared" si="31"/>
        <v/>
      </c>
      <c r="AP231" s="1117" t="str">
        <f t="shared" si="30"/>
        <v/>
      </c>
      <c r="AS231" s="1117" t="s">
        <v>81</v>
      </c>
    </row>
    <row r="232" spans="18:45" ht="25" x14ac:dyDescent="0.2">
      <c r="R232" s="1123">
        <v>229</v>
      </c>
      <c r="S232" s="1124" t="str">
        <f>IFERROR(INDEX('R4_raw'!$F$1:$BNW$115,115,MATCH(R232,'R4_raw'!$F$1:$BNW$1,0)),"-")</f>
        <v>今後_介護や高齢者に必要な施策_生活支援_居宅_【2022】</v>
      </c>
      <c r="T232" s="1124" t="str">
        <f t="shared" si="32"/>
        <v>229　今後_介護や高齢者に必要な施策_生活支援_居宅_【2022】</v>
      </c>
      <c r="AG232" s="1117" t="str">
        <f t="shared" si="31"/>
        <v/>
      </c>
      <c r="AP232" s="1117" t="str">
        <f t="shared" si="30"/>
        <v/>
      </c>
      <c r="AS232" s="1117" t="s">
        <v>81</v>
      </c>
    </row>
    <row r="233" spans="18:45" ht="25" x14ac:dyDescent="0.2">
      <c r="R233" s="1123">
        <v>230</v>
      </c>
      <c r="S233" s="1124" t="str">
        <f>IFERROR(INDEX('R4_raw'!$F$1:$BNW$115,115,MATCH(R233,'R4_raw'!$F$1:$BNW$1,0)),"-")</f>
        <v>今後_介護や高齢者に必要な施策_外出支援_元気_割合【2022】</v>
      </c>
      <c r="T233" s="1124" t="str">
        <f t="shared" si="32"/>
        <v>230　今後_介護や高齢者に必要な施策_外出支援_元気_割合【2022】</v>
      </c>
      <c r="AG233" s="1117" t="str">
        <f t="shared" si="31"/>
        <v/>
      </c>
      <c r="AP233" s="1117" t="str">
        <f t="shared" si="30"/>
        <v/>
      </c>
      <c r="AS233" s="1117" t="s">
        <v>81</v>
      </c>
    </row>
    <row r="234" spans="18:45" ht="25" x14ac:dyDescent="0.2">
      <c r="R234" s="1123">
        <v>231</v>
      </c>
      <c r="S234" s="1124" t="str">
        <f>IFERROR(INDEX('R4_raw'!$F$1:$BNW$115,115,MATCH(R234,'R4_raw'!$F$1:$BNW$1,0)),"-")</f>
        <v>今後_介護や高齢者に必要な施策_外出支援_居宅_【2022】</v>
      </c>
      <c r="T234" s="1124" t="str">
        <f t="shared" si="32"/>
        <v>231　今後_介護や高齢者に必要な施策_外出支援_居宅_【2022】</v>
      </c>
      <c r="AG234" s="1117" t="str">
        <f t="shared" si="31"/>
        <v/>
      </c>
      <c r="AP234" s="1117" t="str">
        <f t="shared" si="30"/>
        <v/>
      </c>
      <c r="AS234" s="1117" t="s">
        <v>81</v>
      </c>
    </row>
    <row r="235" spans="18:45" ht="25" x14ac:dyDescent="0.2">
      <c r="R235" s="1123">
        <v>232</v>
      </c>
      <c r="S235" s="1124" t="str">
        <f>IFERROR(INDEX('R4_raw'!$F$1:$BNW$115,115,MATCH(R235,'R4_raw'!$F$1:$BNW$1,0)),"-")</f>
        <v>認知症相談窓口を認知している高齢者の割合_元気_【2022】</v>
      </c>
      <c r="T235" s="1124" t="str">
        <f t="shared" si="32"/>
        <v>232　認知症相談窓口を認知している高齢者の割合_元気_【2022】</v>
      </c>
      <c r="AG235" s="1117" t="str">
        <f t="shared" si="31"/>
        <v/>
      </c>
      <c r="AP235" s="1117" t="str">
        <f t="shared" si="30"/>
        <v/>
      </c>
      <c r="AS235" s="1117" t="s">
        <v>81</v>
      </c>
    </row>
    <row r="236" spans="18:45" ht="25" x14ac:dyDescent="0.2">
      <c r="R236" s="1123">
        <v>233</v>
      </c>
      <c r="S236" s="1124" t="str">
        <f>IFERROR(INDEX('R4_raw'!$F$1:$BNW$115,115,MATCH(R236,'R4_raw'!$F$1:$BNW$1,0)),"-")</f>
        <v>認知症相談窓口を認知している高齢者の割合_居宅_【2022】</v>
      </c>
      <c r="T236" s="1124" t="str">
        <f t="shared" si="32"/>
        <v>233　認知症相談窓口を認知している高齢者の割合_居宅_【2022】</v>
      </c>
      <c r="AG236" s="1117" t="str">
        <f t="shared" si="31"/>
        <v/>
      </c>
      <c r="AP236" s="1117" t="str">
        <f t="shared" si="30"/>
        <v/>
      </c>
      <c r="AS236" s="1117" t="s">
        <v>81</v>
      </c>
    </row>
    <row r="237" spans="18:45" x14ac:dyDescent="0.2">
      <c r="R237" s="1123">
        <v>234</v>
      </c>
      <c r="S237" s="1124" t="str">
        <f>IFERROR(INDEX('R4_raw'!$F$1:$BNW$115,115,MATCH(R237,'R4_raw'!$F$1:$BNW$1,0)),"-")</f>
        <v>提供状況_各サービス合計得点_【2022】</v>
      </c>
      <c r="T237" s="1124" t="str">
        <f t="shared" si="32"/>
        <v>234　提供状況_各サービス合計得点_【2022】</v>
      </c>
      <c r="AG237" s="1117" t="str">
        <f t="shared" si="31"/>
        <v/>
      </c>
      <c r="AP237" s="1117" t="str">
        <f t="shared" si="30"/>
        <v/>
      </c>
      <c r="AS237" s="1117" t="s">
        <v>81</v>
      </c>
    </row>
    <row r="238" spans="18:45" ht="25" x14ac:dyDescent="0.2">
      <c r="R238" s="1123">
        <v>235</v>
      </c>
      <c r="S238" s="1124" t="str">
        <f>IFERROR(INDEX('R4_raw'!$F$1:$BNW$115,115,MATCH(R238,'R4_raw'!$F$1:$BNW$1,0)),"-")</f>
        <v>高齢者人口千人当たり団体数_配食サービス_【2022】</v>
      </c>
      <c r="T238" s="1124" t="str">
        <f t="shared" si="32"/>
        <v>235　高齢者人口千人当たり団体数_配食サービス_【2022】</v>
      </c>
      <c r="AG238" s="1117" t="str">
        <f t="shared" si="31"/>
        <v/>
      </c>
      <c r="AP238" s="1117" t="str">
        <f t="shared" si="30"/>
        <v/>
      </c>
      <c r="AS238" s="1117" t="s">
        <v>81</v>
      </c>
    </row>
    <row r="239" spans="18:45" ht="25" x14ac:dyDescent="0.2">
      <c r="R239" s="1123">
        <v>236</v>
      </c>
      <c r="S239" s="1124" t="str">
        <f>IFERROR(INDEX('R4_raw'!$F$1:$BNW$115,115,MATCH(R239,'R4_raw'!$F$1:$BNW$1,0)),"-")</f>
        <v>高齢者人口千人当たり団体数_食材配達サービス_【2022】</v>
      </c>
      <c r="T239" s="1124" t="str">
        <f t="shared" si="32"/>
        <v>236　高齢者人口千人当たり団体数_食材配達サービス_【2022】</v>
      </c>
      <c r="AG239" s="1117" t="str">
        <f t="shared" si="31"/>
        <v/>
      </c>
      <c r="AP239" s="1117" t="str">
        <f t="shared" si="30"/>
        <v/>
      </c>
      <c r="AS239" s="1117" t="s">
        <v>81</v>
      </c>
    </row>
    <row r="240" spans="18:45" ht="25" x14ac:dyDescent="0.2">
      <c r="R240" s="1123">
        <v>237</v>
      </c>
      <c r="S240" s="1124" t="str">
        <f>IFERROR(INDEX('R4_raw'!$F$1:$BNW$115,115,MATCH(R240,'R4_raw'!$F$1:$BNW$1,0)),"-")</f>
        <v>高齢者人口千人当たり団体数_移動販売サービス_【2022】</v>
      </c>
      <c r="T240" s="1124" t="str">
        <f t="shared" si="32"/>
        <v>237　高齢者人口千人当たり団体数_移動販売サービス_【2022】</v>
      </c>
      <c r="AG240" s="1117" t="str">
        <f t="shared" si="31"/>
        <v/>
      </c>
      <c r="AP240" s="1117" t="str">
        <f t="shared" si="30"/>
        <v/>
      </c>
      <c r="AS240" s="1117" t="s">
        <v>81</v>
      </c>
    </row>
    <row r="241" spans="18:45" ht="25" x14ac:dyDescent="0.2">
      <c r="R241" s="1123">
        <v>238</v>
      </c>
      <c r="S241" s="1124" t="str">
        <f>IFERROR(INDEX('R4_raw'!$F$1:$BNW$115,115,MATCH(R241,'R4_raw'!$F$1:$BNW$1,0)),"-")</f>
        <v>高齢者人口千人当たり団体数_訪問理美容サービス_【2022】</v>
      </c>
      <c r="T241" s="1124" t="str">
        <f t="shared" si="32"/>
        <v>238　高齢者人口千人当たり団体数_訪問理美容サービス_【2022】</v>
      </c>
      <c r="AG241" s="1117" t="str">
        <f t="shared" si="31"/>
        <v/>
      </c>
      <c r="AP241" s="1117" t="str">
        <f t="shared" ref="AP241:AP304" si="33">IF(AN241=$O$3,AO241,"")</f>
        <v/>
      </c>
      <c r="AS241" s="1117" t="s">
        <v>81</v>
      </c>
    </row>
    <row r="242" spans="18:45" x14ac:dyDescent="0.2">
      <c r="R242" s="1123">
        <v>239</v>
      </c>
      <c r="S242" s="1124" t="str">
        <f>IFERROR(INDEX('R4_raw'!$F$1:$BNW$115,115,MATCH(R242,'R4_raw'!$F$1:$BNW$1,0)),"-")</f>
        <v>高齢者人口千人当たり団体数_ゴミ出し支援_【2022】</v>
      </c>
      <c r="T242" s="1124" t="str">
        <f t="shared" si="32"/>
        <v>239　高齢者人口千人当たり団体数_ゴミ出し支援_【2022】</v>
      </c>
      <c r="AG242" s="1117" t="str">
        <f t="shared" si="31"/>
        <v/>
      </c>
      <c r="AP242" s="1117" t="str">
        <f t="shared" si="33"/>
        <v/>
      </c>
      <c r="AS242" s="1117" t="s">
        <v>81</v>
      </c>
    </row>
    <row r="243" spans="18:45" ht="25" x14ac:dyDescent="0.2">
      <c r="R243" s="1123">
        <v>240</v>
      </c>
      <c r="S243" s="1124" t="str">
        <f>IFERROR(INDEX('R4_raw'!$F$1:$BNW$115,115,MATCH(R243,'R4_raw'!$F$1:$BNW$1,0)),"-")</f>
        <v>高齢者人口千人当たり団体数_日常的な生活援助サービス_【2022】</v>
      </c>
      <c r="T243" s="1124" t="str">
        <f t="shared" si="32"/>
        <v>240　高齢者人口千人当たり団体数_日常的な生活援助サービス_【2022】</v>
      </c>
      <c r="AG243" s="1117" t="str">
        <f t="shared" si="31"/>
        <v/>
      </c>
      <c r="AP243" s="1117" t="str">
        <f t="shared" si="33"/>
        <v/>
      </c>
      <c r="AS243" s="1117" t="s">
        <v>81</v>
      </c>
    </row>
    <row r="244" spans="18:45" x14ac:dyDescent="0.2">
      <c r="R244" s="1123">
        <v>241</v>
      </c>
      <c r="S244" s="1124" t="str">
        <f>IFERROR(INDEX('R4_raw'!$F$1:$BNW$115,115,MATCH(R244,'R4_raw'!$F$1:$BNW$1,0)),"-")</f>
        <v>高齢者人口千人当たり団体数_移送支援_【2022】</v>
      </c>
      <c r="T244" s="1124" t="str">
        <f t="shared" si="32"/>
        <v>241　高齢者人口千人当たり団体数_移送支援_【2022】</v>
      </c>
      <c r="AG244" s="1117" t="str">
        <f t="shared" si="31"/>
        <v/>
      </c>
      <c r="AP244" s="1117" t="str">
        <f t="shared" si="33"/>
        <v/>
      </c>
      <c r="AS244" s="1117" t="s">
        <v>81</v>
      </c>
    </row>
    <row r="245" spans="18:45" ht="25" x14ac:dyDescent="0.2">
      <c r="R245" s="1123">
        <v>242</v>
      </c>
      <c r="S245" s="1124" t="str">
        <f>IFERROR(INDEX('R4_raw'!$F$1:$BNW$115,115,MATCH(R245,'R4_raw'!$F$1:$BNW$1,0)),"-")</f>
        <v>高齢者人口千人当たり団体数_訪問介護事業所による生活援助_【2022】</v>
      </c>
      <c r="T245" s="1124" t="str">
        <f t="shared" si="32"/>
        <v>242　高齢者人口千人当たり団体数_訪問介護事業所による生活援助_【2022】</v>
      </c>
      <c r="AG245" s="1117" t="str">
        <f t="shared" si="31"/>
        <v/>
      </c>
      <c r="AP245" s="1117" t="str">
        <f t="shared" si="33"/>
        <v/>
      </c>
      <c r="AS245" s="1117" t="s">
        <v>81</v>
      </c>
    </row>
    <row r="246" spans="18:45" ht="25" x14ac:dyDescent="0.2">
      <c r="R246" s="1123">
        <v>243</v>
      </c>
      <c r="S246" s="1124" t="str">
        <f>IFERROR(INDEX('R4_raw'!$F$1:$BNW$115,115,MATCH(R246,'R4_raw'!$F$1:$BNW$1,0)),"-")</f>
        <v>高齢者人口千人当たり団体数_NPO_民間事業者による掃除・洗濯等の生活支援サービス_【2022】</v>
      </c>
      <c r="T246" s="1124" t="str">
        <f t="shared" si="32"/>
        <v>243　高齢者人口千人当たり団体数_NPO_民間事業者による掃除・洗濯等の生活支援サービス_【2022】</v>
      </c>
      <c r="AG246" s="1117" t="str">
        <f t="shared" si="31"/>
        <v/>
      </c>
      <c r="AP246" s="1117" t="str">
        <f t="shared" si="33"/>
        <v/>
      </c>
      <c r="AS246" s="1117" t="s">
        <v>81</v>
      </c>
    </row>
    <row r="247" spans="18:45" ht="25" x14ac:dyDescent="0.2">
      <c r="R247" s="1123">
        <v>244</v>
      </c>
      <c r="S247" s="1124" t="str">
        <f>IFERROR(INDEX('R4_raw'!$F$1:$BNW$115,115,MATCH(R247,'R4_raw'!$F$1:$BNW$1,0)),"-")</f>
        <v>高齢者人口千人当たり団体数_住民ボランティア団体によるゴミ出し等の生活支援サービス_【2022】</v>
      </c>
      <c r="T247" s="1124" t="str">
        <f t="shared" si="32"/>
        <v>244　高齢者人口千人当たり団体数_住民ボランティア団体によるゴミ出し等の生活支援サービス_【2022】</v>
      </c>
      <c r="AG247" s="1117" t="str">
        <f t="shared" si="31"/>
        <v/>
      </c>
      <c r="AP247" s="1117" t="str">
        <f t="shared" si="33"/>
        <v/>
      </c>
      <c r="AS247" s="1117" t="s">
        <v>81</v>
      </c>
    </row>
    <row r="248" spans="18:45" ht="25" x14ac:dyDescent="0.2">
      <c r="R248" s="1123">
        <v>245</v>
      </c>
      <c r="S248" s="1124" t="str">
        <f>IFERROR(INDEX('R4_raw'!$F$1:$BNW$115,115,MATCH(R248,'R4_raw'!$F$1:$BNW$1,0)),"-")</f>
        <v>高齢者人口千人当たり_市町村の働きかけや支援によって_提供が始まった生活支援サービスの数_【2022】</v>
      </c>
      <c r="T248" s="1124" t="str">
        <f t="shared" si="32"/>
        <v>245　高齢者人口千人当たり_市町村の働きかけや支援によって_提供が始まった生活支援サービスの数_【2022】</v>
      </c>
      <c r="AG248" s="1117" t="str">
        <f t="shared" si="31"/>
        <v/>
      </c>
      <c r="AP248" s="1117" t="str">
        <f t="shared" si="33"/>
        <v/>
      </c>
      <c r="AS248" s="1117" t="s">
        <v>81</v>
      </c>
    </row>
    <row r="249" spans="18:45" ht="25" x14ac:dyDescent="0.2">
      <c r="R249" s="1123">
        <v>246</v>
      </c>
      <c r="S249" s="1124" t="str">
        <f>IFERROR(INDEX('R4_raw'!$F$1:$BNW$115,115,MATCH(R249,'R4_raw'!$F$1:$BNW$1,0)),"-")</f>
        <v>生活支援サービス増加のための働きかけの状況_合計得点_【2022】</v>
      </c>
      <c r="T249" s="1124" t="str">
        <f t="shared" si="32"/>
        <v>246　生活支援サービス増加のための働きかけの状況_合計得点_【2022】</v>
      </c>
      <c r="AG249" s="1117" t="str">
        <f t="shared" si="31"/>
        <v/>
      </c>
      <c r="AP249" s="1117" t="str">
        <f t="shared" si="33"/>
        <v/>
      </c>
      <c r="AS249" s="1117" t="s">
        <v>81</v>
      </c>
    </row>
    <row r="250" spans="18:45" ht="25" x14ac:dyDescent="0.2">
      <c r="R250" s="1123">
        <v>247</v>
      </c>
      <c r="S250" s="1124" t="str">
        <f>IFERROR(INDEX('R4_raw'!$F$1:$BNW$115,115,MATCH(R250,'R4_raw'!$F$1:$BNW$1,0)),"-")</f>
        <v>高齢者の移動に関する支援の実施状況_合計得点【2022】</v>
      </c>
      <c r="T250" s="1124" t="str">
        <f t="shared" si="32"/>
        <v>247　高齢者の移動に関する支援の実施状況_合計得点【2022】</v>
      </c>
      <c r="AG250" s="1117" t="str">
        <f t="shared" si="31"/>
        <v/>
      </c>
      <c r="AP250" s="1117" t="str">
        <f t="shared" si="33"/>
        <v/>
      </c>
      <c r="AS250" s="1117" t="s">
        <v>81</v>
      </c>
    </row>
    <row r="251" spans="18:45" ht="25" x14ac:dyDescent="0.2">
      <c r="R251" s="1123">
        <v>248</v>
      </c>
      <c r="S251" s="1124" t="str">
        <f>IFERROR(INDEX('R4_raw'!$F$1:$BNW$115,115,MATCH(R251,'R4_raw'!$F$1:$BNW$1,0)),"-")</f>
        <v>生活支援コーディネーターに対して市町村としての支援の実施状況_合計得点【2022】</v>
      </c>
      <c r="T251" s="1124" t="str">
        <f t="shared" si="32"/>
        <v>248　生活支援コーディネーターに対して市町村としての支援の実施状況_合計得点【2022】</v>
      </c>
      <c r="AG251" s="1117" t="str">
        <f t="shared" si="31"/>
        <v/>
      </c>
      <c r="AP251" s="1117" t="str">
        <f t="shared" si="33"/>
        <v/>
      </c>
      <c r="AS251" s="1117" t="s">
        <v>81</v>
      </c>
    </row>
    <row r="252" spans="18:45" x14ac:dyDescent="0.2">
      <c r="R252" s="1123">
        <v>249</v>
      </c>
      <c r="S252" s="1124" t="str">
        <f>IFERROR(INDEX('R4_raw'!$F$1:$BNW$115,115,MATCH(R252,'R4_raw'!$F$1:$BNW$1,0)),"-")</f>
        <v>総人口に占めるメイトとサポーターメイトの割合_【2022】</v>
      </c>
      <c r="T252" s="1124" t="str">
        <f t="shared" si="32"/>
        <v>249　総人口に占めるメイトとサポーターメイトの割合_【2022】</v>
      </c>
      <c r="AG252" s="1117" t="str">
        <f t="shared" si="31"/>
        <v/>
      </c>
      <c r="AP252" s="1117" t="str">
        <f t="shared" si="33"/>
        <v/>
      </c>
      <c r="AS252" s="1117" t="s">
        <v>81</v>
      </c>
    </row>
    <row r="253" spans="18:45" x14ac:dyDescent="0.2">
      <c r="R253" s="1123">
        <v>250</v>
      </c>
      <c r="S253" s="1124" t="str">
        <f>IFERROR(INDEX('R4_raw'!$F$1:$BNW$115,115,MATCH(R253,'R4_raw'!$F$1:$BNW$1,0)),"-")</f>
        <v>メイト+サポーター1人当たり担当高齢者人口【2022】</v>
      </c>
      <c r="T253" s="1124" t="str">
        <f t="shared" si="32"/>
        <v>250　メイト+サポーター1人当たり担当高齢者人口【2022】</v>
      </c>
      <c r="AG253" s="1117" t="str">
        <f t="shared" si="31"/>
        <v/>
      </c>
      <c r="AP253" s="1117" t="str">
        <f t="shared" si="33"/>
        <v/>
      </c>
      <c r="AS253" s="1117" t="s">
        <v>81</v>
      </c>
    </row>
    <row r="254" spans="18:45" ht="25" x14ac:dyDescent="0.2">
      <c r="R254" s="1123">
        <v>251</v>
      </c>
      <c r="S254" s="1124" t="str">
        <f>IFERROR(INDEX('R4_raw'!$F$1:$BNW$115,115,MATCH(R254,'R4_raw'!$F$1:$BNW$1,0)),"-")</f>
        <v>総人口10,000人当たりの認知症サポーター養成講座開催回数【2022】</v>
      </c>
      <c r="T254" s="1124" t="str">
        <f t="shared" ref="T254:T317" si="34">IF(S254="-","-",R254&amp;"　"&amp;S254)</f>
        <v>251　総人口10,000人当たりの認知症サポーター養成講座開催回数【2022】</v>
      </c>
      <c r="AG254" s="1117" t="str">
        <f t="shared" ref="AG254:AG317" si="35">IF(ISERROR(AD254),AA254+3,"")</f>
        <v/>
      </c>
      <c r="AP254" s="1117" t="str">
        <f t="shared" si="33"/>
        <v/>
      </c>
      <c r="AS254" s="1117" t="s">
        <v>81</v>
      </c>
    </row>
    <row r="255" spans="18:45" ht="25" x14ac:dyDescent="0.2">
      <c r="R255" s="1123">
        <v>252</v>
      </c>
      <c r="S255" s="1124" t="str">
        <f>IFERROR(INDEX('R4_raw'!$F$1:$BNW$115,115,MATCH(R255,'R4_raw'!$F$1:$BNW$1,0)),"-")</f>
        <v>高齢者1000人あたり認知症初期集中支援チーム対応件数【2022】</v>
      </c>
      <c r="T255" s="1124" t="str">
        <f t="shared" si="34"/>
        <v>252　高齢者1000人あたり認知症初期集中支援チーム対応件数【2022】</v>
      </c>
      <c r="AG255" s="1117" t="str">
        <f t="shared" si="35"/>
        <v/>
      </c>
      <c r="AP255" s="1117" t="str">
        <f t="shared" si="33"/>
        <v/>
      </c>
      <c r="AS255" s="1117" t="s">
        <v>81</v>
      </c>
    </row>
    <row r="256" spans="18:45" x14ac:dyDescent="0.2">
      <c r="R256" s="1123">
        <v>253</v>
      </c>
      <c r="S256" s="1124" t="str">
        <f>IFERROR(INDEX('R4_raw'!$F$1:$BNW$115,115,MATCH(R256,'R4_raw'!$F$1:$BNW$1,0)),"-")</f>
        <v>高齢者1000人あたり認知症サポート医数【2022】</v>
      </c>
      <c r="T256" s="1124" t="str">
        <f t="shared" si="34"/>
        <v>253　高齢者1000人あたり認知症サポート医数【2022】</v>
      </c>
      <c r="AG256" s="1117" t="str">
        <f t="shared" si="35"/>
        <v/>
      </c>
      <c r="AP256" s="1117" t="str">
        <f t="shared" si="33"/>
        <v/>
      </c>
      <c r="AS256" s="1117" t="s">
        <v>81</v>
      </c>
    </row>
    <row r="257" spans="18:45" ht="25" x14ac:dyDescent="0.2">
      <c r="R257" s="1123">
        <v>254</v>
      </c>
      <c r="S257" s="1124" t="str">
        <f>IFERROR(INDEX('R4_raw'!$F$1:$BNW$115,115,MATCH(R257,'R4_raw'!$F$1:$BNW$1,0)),"-")</f>
        <v>高齢者1000人あたり認知症地域支援推進員数【2022】</v>
      </c>
      <c r="T257" s="1124" t="str">
        <f t="shared" si="34"/>
        <v>254　高齢者1000人あたり認知症地域支援推進員数【2022】</v>
      </c>
      <c r="AG257" s="1117" t="str">
        <f t="shared" si="35"/>
        <v/>
      </c>
      <c r="AP257" s="1117" t="str">
        <f t="shared" si="33"/>
        <v/>
      </c>
      <c r="AS257" s="1117" t="s">
        <v>81</v>
      </c>
    </row>
    <row r="258" spans="18:45" x14ac:dyDescent="0.2">
      <c r="R258" s="1123">
        <v>255</v>
      </c>
      <c r="S258" s="1124" t="str">
        <f>IFERROR(INDEX('R4_raw'!$F$1:$BNW$115,115,MATCH(R258,'R4_raw'!$F$1:$BNW$1,0)),"-")</f>
        <v>高齢者1000人あたり認知症カフェ箇所数【2022】</v>
      </c>
      <c r="T258" s="1124" t="str">
        <f t="shared" si="34"/>
        <v>255　高齢者1000人あたり認知症カフェ箇所数【2022】</v>
      </c>
      <c r="AG258" s="1117" t="str">
        <f t="shared" si="35"/>
        <v/>
      </c>
      <c r="AP258" s="1117" t="str">
        <f t="shared" si="33"/>
        <v/>
      </c>
      <c r="AS258" s="1117" t="s">
        <v>81</v>
      </c>
    </row>
    <row r="259" spans="18:45" ht="25" x14ac:dyDescent="0.2">
      <c r="R259" s="1123">
        <v>256</v>
      </c>
      <c r="S259" s="1124" t="str">
        <f>IFERROR(INDEX('R4_raw'!$F$1:$BNW$115,115,MATCH(R259,'R4_raw'!$F$1:$BNW$1,0)),"-")</f>
        <v>認知症サポーターを活用した地域支援体制の構築及び社会参加支援の実施状況_合計得点【2022】</v>
      </c>
      <c r="T259" s="1124" t="str">
        <f t="shared" si="34"/>
        <v>256　認知症サポーターを活用した地域支援体制の構築及び社会参加支援の実施状況_合計得点【2022】</v>
      </c>
      <c r="AG259" s="1117" t="str">
        <f t="shared" si="35"/>
        <v/>
      </c>
      <c r="AP259" s="1117" t="str">
        <f t="shared" si="33"/>
        <v/>
      </c>
      <c r="AS259" s="1117" t="s">
        <v>81</v>
      </c>
    </row>
    <row r="260" spans="18:45" ht="37.5" x14ac:dyDescent="0.2">
      <c r="R260" s="1123">
        <v>257</v>
      </c>
      <c r="S260" s="1124" t="str">
        <f>IFERROR(INDEX('R4_raw'!$F$1:$BNW$115,115,MATCH(R260,'R4_raw'!$F$1:$BNW$1,0)),"-")</f>
        <v>地域における認知症高齢者支援の取組や認知症の理解促進に向けた普及啓発活動の実施状況_合計得点【2022】</v>
      </c>
      <c r="T260" s="1124" t="str">
        <f t="shared" si="34"/>
        <v>257　地域における認知症高齢者支援の取組や認知症の理解促進に向けた普及啓発活動の実施状況_合計得点【2022】</v>
      </c>
      <c r="AG260" s="1117" t="str">
        <f t="shared" si="35"/>
        <v/>
      </c>
      <c r="AP260" s="1117" t="str">
        <f t="shared" si="33"/>
        <v/>
      </c>
      <c r="AS260" s="1117" t="s">
        <v>81</v>
      </c>
    </row>
    <row r="261" spans="18:45" ht="25" x14ac:dyDescent="0.2">
      <c r="R261" s="1123">
        <v>258</v>
      </c>
      <c r="S261" s="1124" t="str">
        <f>IFERROR(INDEX('R4_raw'!$F$1:$BNW$115,115,MATCH(R261,'R4_raw'!$F$1:$BNW$1,0)),"-")</f>
        <v>生活支援コーディネーター_年間従事時間_高齢者人口100人当たり_専従_【2021】</v>
      </c>
      <c r="T261" s="1124" t="str">
        <f t="shared" si="34"/>
        <v>258　生活支援コーディネーター_年間従事時間_高齢者人口100人当たり_専従_【2021】</v>
      </c>
      <c r="AG261" s="1117" t="str">
        <f t="shared" si="35"/>
        <v/>
      </c>
      <c r="AP261" s="1117" t="str">
        <f t="shared" si="33"/>
        <v/>
      </c>
      <c r="AS261" s="1117" t="s">
        <v>81</v>
      </c>
    </row>
    <row r="262" spans="18:45" ht="25" x14ac:dyDescent="0.2">
      <c r="R262" s="1123">
        <v>259</v>
      </c>
      <c r="S262" s="1124" t="str">
        <f>IFERROR(INDEX('R4_raw'!$F$1:$BNW$115,115,MATCH(R262,'R4_raw'!$F$1:$BNW$1,0)),"-")</f>
        <v>生活支援コーディネーター_年間従事時間_高齢者人口100人当たり_兼務_【2021】</v>
      </c>
      <c r="T262" s="1124" t="str">
        <f t="shared" si="34"/>
        <v>259　生活支援コーディネーター_年間従事時間_高齢者人口100人当たり_兼務_【2021】</v>
      </c>
      <c r="AG262" s="1117" t="str">
        <f t="shared" si="35"/>
        <v/>
      </c>
      <c r="AP262" s="1117" t="str">
        <f t="shared" si="33"/>
        <v/>
      </c>
      <c r="AS262" s="1117" t="s">
        <v>81</v>
      </c>
    </row>
    <row r="263" spans="18:45" ht="37.5" x14ac:dyDescent="0.2">
      <c r="R263" s="1123">
        <v>260</v>
      </c>
      <c r="S263" s="1124" t="str">
        <f>IFERROR(INDEX('R4_raw'!$F$1:$BNW$115,115,MATCH(R263,'R4_raw'!$F$1:$BNW$1,0)),"-")</f>
        <v>生活支援コーディネーター_生活コーディネーターの年間従事時間_高齢者人口100人当たり_専務・兼務の計_【2021】</v>
      </c>
      <c r="T263" s="1124" t="str">
        <f t="shared" si="34"/>
        <v>260　生活支援コーディネーター_生活コーディネーターの年間従事時間_高齢者人口100人当たり_専務・兼務の計_【2021】</v>
      </c>
      <c r="AG263" s="1117" t="str">
        <f t="shared" si="35"/>
        <v/>
      </c>
      <c r="AP263" s="1117" t="str">
        <f t="shared" si="33"/>
        <v/>
      </c>
      <c r="AS263" s="1117" t="s">
        <v>81</v>
      </c>
    </row>
    <row r="264" spans="18:45" ht="25" x14ac:dyDescent="0.2">
      <c r="R264" s="1123">
        <v>261</v>
      </c>
      <c r="S264" s="1124" t="str">
        <f>IFERROR(INDEX('R4_raw'!$F$1:$BNW$115,115,MATCH(R264,'R4_raw'!$F$1:$BNW$1,0)),"-")</f>
        <v>在宅での要介護認定者に占める特養入所希望者【2022】</v>
      </c>
      <c r="T264" s="1124" t="str">
        <f t="shared" si="34"/>
        <v>261　在宅での要介護認定者に占める特養入所希望者【2022】</v>
      </c>
      <c r="AG264" s="1117" t="str">
        <f t="shared" si="35"/>
        <v/>
      </c>
      <c r="AP264" s="1117" t="str">
        <f t="shared" si="33"/>
        <v/>
      </c>
      <c r="AS264" s="1117" t="s">
        <v>81</v>
      </c>
    </row>
    <row r="265" spans="18:45" ht="25" x14ac:dyDescent="0.2">
      <c r="R265" s="1123">
        <v>262</v>
      </c>
      <c r="S265" s="1124" t="str">
        <f>IFERROR(INDEX('R4_raw'!$F$1:$BNW$115,115,MATCH(R265,'R4_raw'!$F$1:$BNW$1,0)),"-")</f>
        <v>在宅生活から特養への申込者の平均要介護度_【2022】</v>
      </c>
      <c r="T265" s="1124" t="str">
        <f t="shared" si="34"/>
        <v>262　在宅生活から特養への申込者の平均要介護度_【2022】</v>
      </c>
      <c r="AG265" s="1117" t="str">
        <f t="shared" si="35"/>
        <v/>
      </c>
      <c r="AP265" s="1117" t="str">
        <f t="shared" si="33"/>
        <v/>
      </c>
      <c r="AS265" s="1117" t="s">
        <v>81</v>
      </c>
    </row>
    <row r="266" spans="18:45" x14ac:dyDescent="0.2">
      <c r="R266" s="1123">
        <v>263</v>
      </c>
      <c r="S266" s="1124" t="str">
        <f>IFERROR(INDEX('R4_raw'!$F$1:$BNW$115,115,MATCH(R266,'R4_raw'!$F$1:$BNW$1,0)),"-")</f>
        <v>在宅生活する要介護者の平均要介護度【2022】</v>
      </c>
      <c r="T266" s="1124" t="str">
        <f t="shared" si="34"/>
        <v>263　在宅生活する要介護者の平均要介護度【2022】</v>
      </c>
      <c r="AG266" s="1117" t="str">
        <f t="shared" si="35"/>
        <v/>
      </c>
      <c r="AP266" s="1117" t="str">
        <f t="shared" si="33"/>
        <v/>
      </c>
      <c r="AS266" s="1117" t="s">
        <v>81</v>
      </c>
    </row>
    <row r="267" spans="18:45" ht="25" x14ac:dyDescent="0.2">
      <c r="R267" s="1123">
        <v>264</v>
      </c>
      <c r="S267" s="1124" t="str">
        <f>IFERROR(INDEX('R4_raw'!$F$1:$BNW$115,115,MATCH(R267,'R4_raw'!$F$1:$BNW$1,0)),"-")</f>
        <v>元高齢者_施設入所を希望する理由が「住まいの構造」のみの割合_【2022】</v>
      </c>
      <c r="T267" s="1124" t="str">
        <f t="shared" si="34"/>
        <v>264　元高齢者_施設入所を希望する理由が「住まいの構造」のみの割合_【2022】</v>
      </c>
      <c r="AG267" s="1117" t="str">
        <f t="shared" si="35"/>
        <v/>
      </c>
      <c r="AP267" s="1117" t="str">
        <f t="shared" si="33"/>
        <v/>
      </c>
      <c r="AS267" s="1117" t="s">
        <v>81</v>
      </c>
    </row>
    <row r="268" spans="18:45" ht="25" x14ac:dyDescent="0.2">
      <c r="R268" s="1123">
        <v>265</v>
      </c>
      <c r="S268" s="1124" t="str">
        <f>IFERROR(INDEX('R4_raw'!$F$1:$BNW$115,115,MATCH(R268,'R4_raw'!$F$1:$BNW$1,0)),"-")</f>
        <v>居宅要支援者施設入所を希望する理由が「住まいの構造」のみの割合_【2022】</v>
      </c>
      <c r="T268" s="1124" t="str">
        <f t="shared" si="34"/>
        <v>265　居宅要支援者施設入所を希望する理由が「住まいの構造」のみの割合_【2022】</v>
      </c>
      <c r="AG268" s="1117" t="str">
        <f t="shared" si="35"/>
        <v/>
      </c>
      <c r="AP268" s="1117" t="str">
        <f t="shared" si="33"/>
        <v/>
      </c>
      <c r="AS268" s="1117" t="s">
        <v>81</v>
      </c>
    </row>
    <row r="269" spans="18:45" ht="25" x14ac:dyDescent="0.2">
      <c r="R269" s="1123">
        <v>266</v>
      </c>
      <c r="S269" s="1124" t="str">
        <f>IFERROR(INDEX('R4_raw'!$F$1:$BNW$115,115,MATCH(R269,'R4_raw'!$F$1:$BNW$1,0)),"-")</f>
        <v>介護老人福祉施設の新規入所者の入所申込から入所までが1年以上の割合_【2022】</v>
      </c>
      <c r="T269" s="1124" t="str">
        <f t="shared" si="34"/>
        <v>266　介護老人福祉施設の新規入所者の入所申込から入所までが1年以上の割合_【2022】</v>
      </c>
      <c r="AG269" s="1117" t="str">
        <f t="shared" si="35"/>
        <v/>
      </c>
      <c r="AP269" s="1117" t="str">
        <f t="shared" si="33"/>
        <v/>
      </c>
      <c r="AS269" s="1117" t="s">
        <v>81</v>
      </c>
    </row>
    <row r="270" spans="18:45" x14ac:dyDescent="0.2">
      <c r="R270" s="1123">
        <v>267</v>
      </c>
      <c r="S270" s="1124" t="str">
        <f>IFERROR(INDEX('R4_raw'!$F$1:$BNW$115,115,MATCH(R270,'R4_raw'!$F$1:$BNW$1,0)),"-")</f>
        <v>公営住宅のバリアフリー化率_県営住宅除く_【2022】</v>
      </c>
      <c r="T270" s="1124" t="str">
        <f t="shared" si="34"/>
        <v>267　公営住宅のバリアフリー化率_県営住宅除く_【2022】</v>
      </c>
      <c r="AG270" s="1117" t="str">
        <f t="shared" si="35"/>
        <v/>
      </c>
      <c r="AP270" s="1117" t="str">
        <f t="shared" si="33"/>
        <v/>
      </c>
      <c r="AS270" s="1117" t="s">
        <v>81</v>
      </c>
    </row>
    <row r="271" spans="18:45" ht="25" x14ac:dyDescent="0.2">
      <c r="R271" s="1123">
        <v>268</v>
      </c>
      <c r="S271" s="1124" t="str">
        <f>IFERROR(INDEX('R4_raw'!$F$1:$BNW$115,115,MATCH(R271,'R4_raw'!$F$1:$BNW$1,0)),"-")</f>
        <v>介護保険の住宅改修給付月額_第1号被保険者1人あたり_【2022】</v>
      </c>
      <c r="T271" s="1124" t="str">
        <f t="shared" si="34"/>
        <v>268　介護保険の住宅改修給付月額_第1号被保険者1人あたり_【2022】</v>
      </c>
      <c r="AG271" s="1117" t="str">
        <f t="shared" si="35"/>
        <v/>
      </c>
      <c r="AP271" s="1117" t="str">
        <f t="shared" si="33"/>
        <v/>
      </c>
      <c r="AS271" s="1117" t="s">
        <v>81</v>
      </c>
    </row>
    <row r="272" spans="18:45" x14ac:dyDescent="0.2">
      <c r="R272" s="1123">
        <v>269</v>
      </c>
      <c r="S272" s="1124" t="str">
        <f>IFERROR(INDEX('R4_raw'!$F$1:$BNW$115,115,MATCH(R272,'R4_raw'!$F$1:$BNW$1,0)),"-")</f>
        <v>高齢者世帯の自宅のバリアフリー化率_【2018】</v>
      </c>
      <c r="T272" s="1124" t="str">
        <f t="shared" si="34"/>
        <v>269　高齢者世帯の自宅のバリアフリー化率_【2018】</v>
      </c>
      <c r="AG272" s="1117" t="str">
        <f t="shared" si="35"/>
        <v/>
      </c>
      <c r="AP272" s="1117" t="str">
        <f t="shared" si="33"/>
        <v/>
      </c>
      <c r="AS272" s="1117" t="s">
        <v>81</v>
      </c>
    </row>
    <row r="273" spans="18:45" ht="25" x14ac:dyDescent="0.2">
      <c r="R273" s="1123">
        <v>270</v>
      </c>
      <c r="S273" s="1124" t="str">
        <f>IFERROR(INDEX('R4_raw'!$F$1:$BNW$115,115,MATCH(R273,'R4_raw'!$F$1:$BNW$1,0)),"-")</f>
        <v>_65歳以上の世帯員がいる住宅の_2014年以降における耐震改修率_【2018】</v>
      </c>
      <c r="T273" s="1124" t="str">
        <f t="shared" si="34"/>
        <v>270　_65歳以上の世帯員がいる住宅の_2014年以降における耐震改修率_【2018】</v>
      </c>
      <c r="AG273" s="1117" t="str">
        <f t="shared" si="35"/>
        <v/>
      </c>
      <c r="AP273" s="1117" t="str">
        <f t="shared" si="33"/>
        <v/>
      </c>
      <c r="AS273" s="1117" t="s">
        <v>81</v>
      </c>
    </row>
    <row r="274" spans="18:45" ht="25" x14ac:dyDescent="0.2">
      <c r="R274" s="1123">
        <v>271</v>
      </c>
      <c r="S274" s="1124" t="str">
        <f>IFERROR(INDEX('R4_raw'!$F$1:$BNW$115,115,MATCH(R274,'R4_raw'!$F$1:$BNW$1,0)),"-")</f>
        <v>福祉用具貸与や住宅改修の利用に関し_リハビリテーション専門職等が関与する仕組みの有無_合計得点【2022】</v>
      </c>
      <c r="T274" s="1124" t="str">
        <f t="shared" si="34"/>
        <v>271　福祉用具貸与や住宅改修の利用に関し_リハビリテーション専門職等が関与する仕組みの有無_合計得点【2022】</v>
      </c>
      <c r="AG274" s="1117" t="str">
        <f t="shared" si="35"/>
        <v/>
      </c>
      <c r="AP274" s="1117" t="str">
        <f t="shared" si="33"/>
        <v/>
      </c>
      <c r="AS274" s="1117" t="s">
        <v>81</v>
      </c>
    </row>
    <row r="275" spans="18:45" ht="25" x14ac:dyDescent="0.2">
      <c r="R275" s="1123">
        <v>272</v>
      </c>
      <c r="S275" s="1124" t="str">
        <f>IFERROR(INDEX('R4_raw'!$F$1:$BNW$115,115,MATCH(R275,'R4_raw'!$F$1:$BNW$1,0)),"-")</f>
        <v>まいさぽ新規相談件数に占める住宅支援事例割合_【2017】</v>
      </c>
      <c r="T275" s="1124" t="str">
        <f t="shared" si="34"/>
        <v>272　まいさぽ新規相談件数に占める住宅支援事例割合_【2017】</v>
      </c>
      <c r="AG275" s="1117" t="str">
        <f t="shared" si="35"/>
        <v/>
      </c>
      <c r="AP275" s="1117" t="str">
        <f t="shared" si="33"/>
        <v/>
      </c>
      <c r="AS275" s="1117" t="s">
        <v>81</v>
      </c>
    </row>
    <row r="276" spans="18:45" ht="25" x14ac:dyDescent="0.2">
      <c r="R276" s="1123">
        <v>273</v>
      </c>
      <c r="S276" s="1124" t="str">
        <f>IFERROR(INDEX('R4_raw'!$F$1:$BNW$115,115,MATCH(R276,'R4_raw'!$F$1:$BNW$1,0)),"-")</f>
        <v>入居保証契約件数_65歳以上高齢者人口千人あたり_【2022】</v>
      </c>
      <c r="T276" s="1124" t="str">
        <f t="shared" si="34"/>
        <v>273　入居保証契約件数_65歳以上高齢者人口千人あたり_【2022】</v>
      </c>
      <c r="AG276" s="1117" t="str">
        <f t="shared" si="35"/>
        <v/>
      </c>
      <c r="AP276" s="1117" t="str">
        <f t="shared" si="33"/>
        <v/>
      </c>
      <c r="AS276" s="1117" t="s">
        <v>81</v>
      </c>
    </row>
    <row r="277" spans="18:45" ht="25" x14ac:dyDescent="0.2">
      <c r="R277" s="1123">
        <v>274</v>
      </c>
      <c r="S277" s="1124" t="str">
        <f>IFERROR(INDEX('R4_raw'!$F$1:$BNW$115,115,MATCH(R277,'R4_raw'!$F$1:$BNW$1,0)),"-")</f>
        <v>有料老人ホームやサービス付き高齢者向け住宅において_必要な指導の実施状況_合計得点【2022】</v>
      </c>
      <c r="T277" s="1124" t="str">
        <f t="shared" si="34"/>
        <v>274　有料老人ホームやサービス付き高齢者向け住宅において_必要な指導の実施状況_合計得点【2022】</v>
      </c>
      <c r="AG277" s="1117" t="str">
        <f t="shared" si="35"/>
        <v/>
      </c>
      <c r="AP277" s="1117" t="str">
        <f t="shared" si="33"/>
        <v/>
      </c>
      <c r="AS277" s="1117" t="s">
        <v>81</v>
      </c>
    </row>
    <row r="278" spans="18:45" ht="25" x14ac:dyDescent="0.2">
      <c r="R278" s="1123">
        <v>275</v>
      </c>
      <c r="S278" s="1124" t="str">
        <f>IFERROR(INDEX('R4_raw'!$F$1:$BNW$115,115,MATCH(R278,'R4_raw'!$F$1:$BNW$1,0)),"-")</f>
        <v>介護老人福祉施設_【人口１０万対】サービス提供事業所数_【2021】</v>
      </c>
      <c r="T278" s="1124" t="str">
        <f t="shared" si="34"/>
        <v>275　介護老人福祉施設_【人口１０万対】サービス提供事業所数_【2021】</v>
      </c>
      <c r="AG278" s="1117" t="str">
        <f t="shared" si="35"/>
        <v/>
      </c>
      <c r="AP278" s="1117" t="str">
        <f t="shared" si="33"/>
        <v/>
      </c>
      <c r="AS278" s="1117" t="s">
        <v>81</v>
      </c>
    </row>
    <row r="279" spans="18:45" ht="25" x14ac:dyDescent="0.2">
      <c r="R279" s="1123">
        <v>276</v>
      </c>
      <c r="S279" s="1124" t="str">
        <f>IFERROR(INDEX('R4_raw'!$F$1:$BNW$115,115,MATCH(R279,'R4_raw'!$F$1:$BNW$1,0)),"-")</f>
        <v>介護老人保健施設_【人口１０万対】_【人口１０万対】サービス提供事業所数_【2021】</v>
      </c>
      <c r="T279" s="1124" t="str">
        <f t="shared" si="34"/>
        <v>276　介護老人保健施設_【人口１０万対】_【人口１０万対】サービス提供事業所数_【2021】</v>
      </c>
      <c r="AG279" s="1117" t="str">
        <f t="shared" si="35"/>
        <v/>
      </c>
      <c r="AP279" s="1117" t="str">
        <f t="shared" si="33"/>
        <v/>
      </c>
      <c r="AS279" s="1117" t="s">
        <v>81</v>
      </c>
    </row>
    <row r="280" spans="18:45" ht="25" x14ac:dyDescent="0.2">
      <c r="R280" s="1123">
        <v>277</v>
      </c>
      <c r="S280" s="1124" t="str">
        <f>IFERROR(INDEX('R4_raw'!$F$1:$BNW$115,115,MATCH(R280,'R4_raw'!$F$1:$BNW$1,0)),"-")</f>
        <v>介護療養型医療施設_【人口１０万対】サービス提供事業所数_【2021】</v>
      </c>
      <c r="T280" s="1124" t="str">
        <f t="shared" si="34"/>
        <v>277　介護療養型医療施設_【人口１０万対】サービス提供事業所数_【2021】</v>
      </c>
      <c r="AG280" s="1117" t="str">
        <f t="shared" si="35"/>
        <v/>
      </c>
      <c r="AP280" s="1117" t="str">
        <f t="shared" si="33"/>
        <v/>
      </c>
      <c r="AS280" s="1117" t="s">
        <v>81</v>
      </c>
    </row>
    <row r="281" spans="18:45" ht="25" x14ac:dyDescent="0.2">
      <c r="R281" s="1123">
        <v>278</v>
      </c>
      <c r="S281" s="1124" t="str">
        <f>IFERROR(INDEX('R4_raw'!$F$1:$BNW$115,115,MATCH(R281,'R4_raw'!$F$1:$BNW$1,0)),"-")</f>
        <v>地域密着型介護老人福祉施設入所者生活介護_【人口１０万対】_【2021】</v>
      </c>
      <c r="T281" s="1124" t="str">
        <f t="shared" si="34"/>
        <v>278　地域密着型介護老人福祉施設入所者生活介護_【人口１０万対】_【2021】</v>
      </c>
      <c r="AG281" s="1117" t="str">
        <f t="shared" si="35"/>
        <v/>
      </c>
      <c r="AP281" s="1117" t="str">
        <f t="shared" si="33"/>
        <v/>
      </c>
      <c r="AS281" s="1117" t="s">
        <v>81</v>
      </c>
    </row>
    <row r="282" spans="18:45" ht="25" x14ac:dyDescent="0.2">
      <c r="R282" s="1123">
        <v>279</v>
      </c>
      <c r="S282" s="1124" t="str">
        <f>IFERROR(INDEX('R4_raw'!$F$1:$BNW$115,115,MATCH(R282,'R4_raw'!$F$1:$BNW$1,0)),"-")</f>
        <v>介護医療院_【人口１０万対】サービス提供事業所数_【2021】</v>
      </c>
      <c r="T282" s="1124" t="str">
        <f t="shared" si="34"/>
        <v>279　介護医療院_【人口１０万対】サービス提供事業所数_【2021】</v>
      </c>
      <c r="AG282" s="1117" t="str">
        <f t="shared" si="35"/>
        <v/>
      </c>
      <c r="AP282" s="1117" t="str">
        <f t="shared" si="33"/>
        <v/>
      </c>
      <c r="AS282" s="1117" t="s">
        <v>81</v>
      </c>
    </row>
    <row r="283" spans="18:45" ht="25" x14ac:dyDescent="0.2">
      <c r="R283" s="1123">
        <v>280</v>
      </c>
      <c r="S283" s="1124" t="str">
        <f>IFERROR(INDEX('R4_raw'!$F$1:$BNW$115,115,MATCH(R283,'R4_raw'!$F$1:$BNW$1,0)),"-")</f>
        <v>特定施設入居者生活介護_【人口１０万対】サービス提供事業所数_【2021】</v>
      </c>
      <c r="T283" s="1124" t="str">
        <f t="shared" si="34"/>
        <v>280　特定施設入居者生活介護_【人口１０万対】サービス提供事業所数_【2021】</v>
      </c>
      <c r="AG283" s="1117" t="str">
        <f t="shared" si="35"/>
        <v/>
      </c>
      <c r="AP283" s="1117" t="str">
        <f t="shared" si="33"/>
        <v/>
      </c>
      <c r="AS283" s="1117" t="s">
        <v>81</v>
      </c>
    </row>
    <row r="284" spans="18:45" ht="25" x14ac:dyDescent="0.2">
      <c r="R284" s="1123">
        <v>281</v>
      </c>
      <c r="S284" s="1124" t="str">
        <f>IFERROR(INDEX('R4_raw'!$F$1:$BNW$115,115,MATCH(R284,'R4_raw'!$F$1:$BNW$1,0)),"-")</f>
        <v>地域密着型特定施設入居者生活介護_【人口１０万対】サービス提供事業所数_【2021】</v>
      </c>
      <c r="T284" s="1124" t="str">
        <f t="shared" si="34"/>
        <v>281　地域密着型特定施設入居者生活介護_【人口１０万対】サービス提供事業所数_【2021】</v>
      </c>
      <c r="AG284" s="1117" t="str">
        <f t="shared" si="35"/>
        <v/>
      </c>
      <c r="AP284" s="1117" t="str">
        <f t="shared" si="33"/>
        <v/>
      </c>
      <c r="AS284" s="1117" t="s">
        <v>81</v>
      </c>
    </row>
    <row r="285" spans="18:45" ht="25" x14ac:dyDescent="0.2">
      <c r="R285" s="1123">
        <v>282</v>
      </c>
      <c r="S285" s="1124" t="str">
        <f>IFERROR(INDEX('R4_raw'!$F$1:$BNW$115,115,MATCH(R285,'R4_raw'!$F$1:$BNW$1,0)),"-")</f>
        <v>認知症対応型共同生活介護_【人口１０万対】サービス提供事業所数_【2021】</v>
      </c>
      <c r="T285" s="1124" t="str">
        <f t="shared" si="34"/>
        <v>282　認知症対応型共同生活介護_【人口１０万対】サービス提供事業所数_【2021】</v>
      </c>
      <c r="AG285" s="1117" t="str">
        <f t="shared" si="35"/>
        <v/>
      </c>
      <c r="AP285" s="1117" t="str">
        <f t="shared" si="33"/>
        <v/>
      </c>
      <c r="AS285" s="1117" t="s">
        <v>81</v>
      </c>
    </row>
    <row r="286" spans="18:45" ht="25" x14ac:dyDescent="0.2">
      <c r="R286" s="1123">
        <v>283</v>
      </c>
      <c r="S286" s="1124" t="str">
        <f>IFERROR(INDEX('R4_raw'!$F$1:$BNW$115,115,MATCH(R286,'R4_raw'!$F$1:$BNW$1,0)),"-")</f>
        <v>介護老人福祉施設_要支援・要介護者1人あたり定員_【2021】</v>
      </c>
      <c r="T286" s="1124" t="str">
        <f t="shared" si="34"/>
        <v>283　介護老人福祉施設_要支援・要介護者1人あたり定員_【2021】</v>
      </c>
      <c r="AG286" s="1117" t="str">
        <f t="shared" si="35"/>
        <v/>
      </c>
      <c r="AP286" s="1117" t="str">
        <f t="shared" si="33"/>
        <v/>
      </c>
      <c r="AS286" s="1117" t="s">
        <v>81</v>
      </c>
    </row>
    <row r="287" spans="18:45" ht="25" x14ac:dyDescent="0.2">
      <c r="R287" s="1123">
        <v>284</v>
      </c>
      <c r="S287" s="1124" t="str">
        <f>IFERROR(INDEX('R4_raw'!$F$1:$BNW$115,115,MATCH(R287,'R4_raw'!$F$1:$BNW$1,0)),"-")</f>
        <v>介護老人保健施設_要支援・要介護者1人あたり定員_【2021】</v>
      </c>
      <c r="T287" s="1124" t="str">
        <f t="shared" si="34"/>
        <v>284　介護老人保健施設_要支援・要介護者1人あたり定員_【2021】</v>
      </c>
      <c r="AG287" s="1117" t="str">
        <f t="shared" si="35"/>
        <v/>
      </c>
      <c r="AP287" s="1117" t="str">
        <f t="shared" si="33"/>
        <v/>
      </c>
      <c r="AS287" s="1117" t="s">
        <v>81</v>
      </c>
    </row>
    <row r="288" spans="18:45" ht="25" x14ac:dyDescent="0.2">
      <c r="R288" s="1123">
        <v>285</v>
      </c>
      <c r="S288" s="1124" t="str">
        <f>IFERROR(INDEX('R4_raw'!$F$1:$BNW$115,115,MATCH(R288,'R4_raw'!$F$1:$BNW$1,0)),"-")</f>
        <v>介護療養型医療施設_要支援・要介護者1人あたり定員_【2021】</v>
      </c>
      <c r="T288" s="1124" t="str">
        <f t="shared" si="34"/>
        <v>285　介護療養型医療施設_要支援・要介護者1人あたり定員_【2021】</v>
      </c>
      <c r="AG288" s="1117" t="str">
        <f t="shared" si="35"/>
        <v/>
      </c>
      <c r="AP288" s="1117" t="str">
        <f t="shared" si="33"/>
        <v/>
      </c>
      <c r="AS288" s="1117" t="s">
        <v>81</v>
      </c>
    </row>
    <row r="289" spans="18:45" ht="25" x14ac:dyDescent="0.2">
      <c r="R289" s="1123">
        <v>286</v>
      </c>
      <c r="S289" s="1124" t="str">
        <f>IFERROR(INDEX('R4_raw'!$F$1:$BNW$115,115,MATCH(R289,'R4_raw'!$F$1:$BNW$1,0)),"-")</f>
        <v>地域密着型介護老人福祉施設入所者生活介護_要支援・要介護者1人あたり定員_【2021】</v>
      </c>
      <c r="T289" s="1124" t="str">
        <f t="shared" si="34"/>
        <v>286　地域密着型介護老人福祉施設入所者生活介護_要支援・要介護者1人あたり定員_【2021】</v>
      </c>
      <c r="AG289" s="1117" t="str">
        <f t="shared" si="35"/>
        <v/>
      </c>
      <c r="AP289" s="1117" t="str">
        <f t="shared" si="33"/>
        <v/>
      </c>
      <c r="AS289" s="1117" t="s">
        <v>81</v>
      </c>
    </row>
    <row r="290" spans="18:45" ht="25" x14ac:dyDescent="0.2">
      <c r="R290" s="1123">
        <v>287</v>
      </c>
      <c r="S290" s="1124" t="str">
        <f>IFERROR(INDEX('R4_raw'!$F$1:$BNW$115,115,MATCH(R290,'R4_raw'!$F$1:$BNW$1,0)),"-")</f>
        <v>施設サービス_要支援・要介護者1人あたり定員_【2021】</v>
      </c>
      <c r="T290" s="1124" t="str">
        <f t="shared" si="34"/>
        <v>287　施設サービス_要支援・要介護者1人あたり定員_【2021】</v>
      </c>
      <c r="AG290" s="1117" t="str">
        <f t="shared" si="35"/>
        <v/>
      </c>
      <c r="AP290" s="1117" t="str">
        <f t="shared" si="33"/>
        <v/>
      </c>
      <c r="AS290" s="1117" t="s">
        <v>81</v>
      </c>
    </row>
    <row r="291" spans="18:45" ht="25" x14ac:dyDescent="0.2">
      <c r="R291" s="1123">
        <v>288</v>
      </c>
      <c r="S291" s="1124" t="str">
        <f>IFERROR(INDEX('R4_raw'!$F$1:$BNW$115,115,MATCH(R291,'R4_raw'!$F$1:$BNW$1,0)),"-")</f>
        <v>特定施設入居者生活介護_要支援・要介護者1人あたり定員_【2021】</v>
      </c>
      <c r="T291" s="1124" t="str">
        <f t="shared" si="34"/>
        <v>288　特定施設入居者生活介護_要支援・要介護者1人あたり定員_【2021】</v>
      </c>
      <c r="AG291" s="1117" t="str">
        <f t="shared" si="35"/>
        <v/>
      </c>
      <c r="AP291" s="1117" t="str">
        <f t="shared" si="33"/>
        <v/>
      </c>
      <c r="AS291" s="1117" t="s">
        <v>81</v>
      </c>
    </row>
    <row r="292" spans="18:45" ht="25" x14ac:dyDescent="0.2">
      <c r="R292" s="1123">
        <v>289</v>
      </c>
      <c r="S292" s="1124" t="str">
        <f>IFERROR(INDEX('R4_raw'!$F$1:$BNW$115,115,MATCH(R292,'R4_raw'!$F$1:$BNW$1,0)),"-")</f>
        <v>認知症対応型共同生活介護_要支援・要介護者1人あたり定員_【2021】</v>
      </c>
      <c r="T292" s="1124" t="str">
        <f t="shared" si="34"/>
        <v>289　認知症対応型共同生活介護_要支援・要介護者1人あたり定員_【2021】</v>
      </c>
      <c r="AG292" s="1117" t="str">
        <f t="shared" si="35"/>
        <v/>
      </c>
      <c r="AP292" s="1117" t="str">
        <f t="shared" si="33"/>
        <v/>
      </c>
      <c r="AS292" s="1117" t="s">
        <v>81</v>
      </c>
    </row>
    <row r="293" spans="18:45" ht="25" x14ac:dyDescent="0.2">
      <c r="R293" s="1123">
        <v>290</v>
      </c>
      <c r="S293" s="1124" t="str">
        <f>IFERROR(INDEX('R4_raw'!$F$1:$BNW$115,115,MATCH(R293,'R4_raw'!$F$1:$BNW$1,0)),"-")</f>
        <v>地域密着型特定居住系入居者生活介護_要支援・要介護者1人あたり定員_【2021】</v>
      </c>
      <c r="T293" s="1124" t="str">
        <f t="shared" si="34"/>
        <v>290　地域密着型特定居住系入居者生活介護_要支援・要介護者1人あたり定員_【2021】</v>
      </c>
      <c r="AG293" s="1117" t="str">
        <f t="shared" si="35"/>
        <v/>
      </c>
      <c r="AP293" s="1117" t="str">
        <f t="shared" si="33"/>
        <v/>
      </c>
      <c r="AS293" s="1117" t="s">
        <v>81</v>
      </c>
    </row>
    <row r="294" spans="18:45" ht="25" x14ac:dyDescent="0.2">
      <c r="R294" s="1123">
        <v>291</v>
      </c>
      <c r="S294" s="1124" t="str">
        <f>IFERROR(INDEX('R4_raw'!$F$1:$BNW$115,115,MATCH(R294,'R4_raw'!$F$1:$BNW$1,0)),"-")</f>
        <v>居住系サービス_要支援・要介護者1人あたり定員_【2021】</v>
      </c>
      <c r="T294" s="1124" t="str">
        <f t="shared" si="34"/>
        <v>291　居住系サービス_要支援・要介護者1人あたり定員_【2021】</v>
      </c>
      <c r="AG294" s="1117" t="str">
        <f t="shared" si="35"/>
        <v/>
      </c>
      <c r="AP294" s="1117" t="str">
        <f t="shared" si="33"/>
        <v/>
      </c>
      <c r="AS294" s="1117" t="s">
        <v>81</v>
      </c>
    </row>
    <row r="295" spans="18:45" ht="25" x14ac:dyDescent="0.2">
      <c r="R295" s="1123">
        <v>292</v>
      </c>
      <c r="S295" s="1124" t="str">
        <f>IFERROR(INDEX('R4_raw'!$F$1:$BNW$115,115,MATCH(R295,'R4_raw'!$F$1:$BNW$1,0)),"-")</f>
        <v>居宅要支援者利用している介護保険サービスの満足度の割合_【2022】</v>
      </c>
      <c r="T295" s="1124" t="str">
        <f t="shared" si="34"/>
        <v>292　居宅要支援者利用している介護保険サービスの満足度の割合_【2022】</v>
      </c>
      <c r="AG295" s="1117" t="str">
        <f t="shared" si="35"/>
        <v/>
      </c>
      <c r="AP295" s="1117" t="str">
        <f t="shared" si="33"/>
        <v/>
      </c>
      <c r="AS295" s="1117" t="s">
        <v>81</v>
      </c>
    </row>
    <row r="296" spans="18:45" ht="25" x14ac:dyDescent="0.2">
      <c r="R296" s="1123">
        <v>293</v>
      </c>
      <c r="S296" s="1124" t="str">
        <f>IFERROR(INDEX('R4_raw'!$F$1:$BNW$115,115,MATCH(R296,'R4_raw'!$F$1:$BNW$1,0)),"-")</f>
        <v>居宅要支援者介護保険制度に対する評価する割合_【2022】</v>
      </c>
      <c r="T296" s="1124" t="str">
        <f t="shared" si="34"/>
        <v>293　居宅要支援者介護保険制度に対する評価する割合_【2022】</v>
      </c>
      <c r="AG296" s="1117" t="str">
        <f t="shared" si="35"/>
        <v/>
      </c>
      <c r="AP296" s="1117" t="str">
        <f t="shared" si="33"/>
        <v/>
      </c>
      <c r="AS296" s="1117" t="s">
        <v>81</v>
      </c>
    </row>
    <row r="297" spans="18:45" ht="25" x14ac:dyDescent="0.2">
      <c r="R297" s="1123">
        <v>294</v>
      </c>
      <c r="S297" s="1124" t="str">
        <f>IFERROR(INDEX('R4_raw'!$F$1:$BNW$115,115,MATCH(R297,'R4_raw'!$F$1:$BNW$1,0)),"-")</f>
        <v>自立支援、重度化防止等に資する施策の見直し状況_合計得点【2022】</v>
      </c>
      <c r="T297" s="1124" t="str">
        <f t="shared" si="34"/>
        <v>294　自立支援、重度化防止等に資する施策の見直し状況_合計得点【2022】</v>
      </c>
      <c r="AG297" s="1117" t="str">
        <f t="shared" si="35"/>
        <v/>
      </c>
      <c r="AP297" s="1117" t="str">
        <f t="shared" si="33"/>
        <v/>
      </c>
      <c r="AS297" s="1117" t="s">
        <v>81</v>
      </c>
    </row>
    <row r="298" spans="18:45" ht="25" x14ac:dyDescent="0.2">
      <c r="R298" s="1123">
        <v>295</v>
      </c>
      <c r="S298" s="1124" t="str">
        <f>IFERROR(INDEX('R4_raw'!$F$1:$BNW$115,115,MATCH(R298,'R4_raw'!$F$1:$BNW$1,0)),"-")</f>
        <v>介護支援専門員に対する保険者の基本方針の伝達状況_合計得点【2022】</v>
      </c>
      <c r="T298" s="1124" t="str">
        <f t="shared" si="34"/>
        <v>295　介護支援専門員に対する保険者の基本方針の伝達状況_合計得点【2022】</v>
      </c>
      <c r="AG298" s="1117" t="str">
        <f t="shared" si="35"/>
        <v/>
      </c>
      <c r="AP298" s="1117" t="str">
        <f t="shared" si="33"/>
        <v/>
      </c>
      <c r="AS298" s="1117" t="s">
        <v>81</v>
      </c>
    </row>
    <row r="299" spans="18:45" ht="25" x14ac:dyDescent="0.2">
      <c r="R299" s="1123">
        <v>296</v>
      </c>
      <c r="S299" s="1124" t="str">
        <f>IFERROR(INDEX('R4_raw'!$F$1:$BNW$115,115,MATCH(R299,'R4_raw'!$F$1:$BNW$1,0)),"-")</f>
        <v>自立支援・重度化防止に取り組む介護サービス事業所に対するインセンティブの付与_合計得点【2022】</v>
      </c>
      <c r="T299" s="1124" t="str">
        <f t="shared" si="34"/>
        <v>296　自立支援・重度化防止に取り組む介護サービス事業所に対するインセンティブの付与_合計得点【2022】</v>
      </c>
      <c r="AG299" s="1117" t="str">
        <f t="shared" si="35"/>
        <v/>
      </c>
      <c r="AP299" s="1117" t="str">
        <f t="shared" si="33"/>
        <v/>
      </c>
      <c r="AS299" s="1117" t="s">
        <v>81</v>
      </c>
    </row>
    <row r="300" spans="18:45" ht="25" x14ac:dyDescent="0.2">
      <c r="R300" s="1123">
        <v>297</v>
      </c>
      <c r="S300" s="1124" t="str">
        <f>IFERROR(INDEX('R4_raw'!$F$1:$BNW$115,115,MATCH(R300,'R4_raw'!$F$1:$BNW$1,0)),"-")</f>
        <v>当該地域の介護保険事業の特徴の把握状況_合計得点【2022】</v>
      </c>
      <c r="T300" s="1124" t="str">
        <f t="shared" si="34"/>
        <v>297　当該地域の介護保険事業の特徴の把握状況_合計得点【2022】</v>
      </c>
      <c r="AG300" s="1117" t="str">
        <f t="shared" si="35"/>
        <v/>
      </c>
      <c r="AP300" s="1117" t="str">
        <f t="shared" si="33"/>
        <v/>
      </c>
      <c r="AS300" s="1117" t="s">
        <v>81</v>
      </c>
    </row>
    <row r="301" spans="18:45" ht="25" x14ac:dyDescent="0.2">
      <c r="R301" s="1123">
        <v>298</v>
      </c>
      <c r="S301" s="1124" t="str">
        <f>IFERROR(INDEX('R4_raw'!$F$1:$BNW$115,115,MATCH(R301,'R4_raw'!$F$1:$BNW$1,0)),"-")</f>
        <v>当該地域と他地域を比較の上、介護給付の適正化の方策を策定・実施状況_合計得点【2022】</v>
      </c>
      <c r="T301" s="1124" t="str">
        <f t="shared" si="34"/>
        <v>298　当該地域と他地域を比較の上、介護給付の適正化の方策を策定・実施状況_合計得点【2022】</v>
      </c>
      <c r="AG301" s="1117" t="str">
        <f t="shared" si="35"/>
        <v/>
      </c>
      <c r="AP301" s="1117" t="str">
        <f t="shared" si="33"/>
        <v/>
      </c>
      <c r="AS301" s="1117" t="s">
        <v>81</v>
      </c>
    </row>
    <row r="302" spans="18:45" ht="25" x14ac:dyDescent="0.2">
      <c r="R302" s="1123">
        <v>299</v>
      </c>
      <c r="S302" s="1124" t="str">
        <f>IFERROR(INDEX('R4_raw'!$F$1:$BNW$115,115,MATCH(R302,'R4_raw'!$F$1:$BNW$1,0)),"-")</f>
        <v>第９期計画作成に向けた各種調査の実施状況_合計得点【2022】</v>
      </c>
      <c r="T302" s="1124" t="str">
        <f t="shared" si="34"/>
        <v>299　第９期計画作成に向けた各種調査の実施状況_合計得点【2022】</v>
      </c>
      <c r="AG302" s="1117" t="str">
        <f t="shared" si="35"/>
        <v/>
      </c>
      <c r="AP302" s="1117" t="str">
        <f t="shared" si="33"/>
        <v/>
      </c>
      <c r="AS302" s="1117" t="s">
        <v>81</v>
      </c>
    </row>
    <row r="303" spans="18:45" ht="25" x14ac:dyDescent="0.2">
      <c r="R303" s="1123">
        <v>300</v>
      </c>
      <c r="S303" s="1124" t="str">
        <f>IFERROR(INDEX('R4_raw'!$F$1:$BNW$115,115,MATCH(R303,'R4_raw'!$F$1:$BNW$1,0)),"-")</f>
        <v>給付実績の計画値と実績値との乖離状況と考察の状況_合計得点【2022】</v>
      </c>
      <c r="T303" s="1124" t="str">
        <f t="shared" si="34"/>
        <v>300　給付実績の計画値と実績値との乖離状況と考察の状況_合計得点【2022】</v>
      </c>
      <c r="AG303" s="1117" t="str">
        <f t="shared" si="35"/>
        <v/>
      </c>
      <c r="AP303" s="1117" t="str">
        <f t="shared" si="33"/>
        <v/>
      </c>
      <c r="AS303" s="1117" t="s">
        <v>81</v>
      </c>
    </row>
    <row r="304" spans="18:45" ht="25" x14ac:dyDescent="0.2">
      <c r="R304" s="1123">
        <v>301</v>
      </c>
      <c r="S304" s="1124" t="str">
        <f>IFERROR(INDEX('R4_raw'!$F$1:$BNW$115,115,MATCH(R304,'R4_raw'!$F$1:$BNW$1,0)),"-")</f>
        <v>介護給付の適正化事業の主要５事業のうちの実施数【2022】</v>
      </c>
      <c r="T304" s="1124" t="str">
        <f t="shared" si="34"/>
        <v>301　介護給付の適正化事業の主要５事業のうちの実施数【2022】</v>
      </c>
      <c r="AG304" s="1117" t="str">
        <f t="shared" si="35"/>
        <v/>
      </c>
      <c r="AP304" s="1117" t="str">
        <f t="shared" si="33"/>
        <v/>
      </c>
      <c r="AS304" s="1117" t="s">
        <v>81</v>
      </c>
    </row>
    <row r="305" spans="18:45" ht="25" x14ac:dyDescent="0.2">
      <c r="R305" s="1123">
        <v>302</v>
      </c>
      <c r="S305" s="1124" t="str">
        <f>IFERROR(INDEX('R4_raw'!$F$1:$BNW$115,115,MATCH(R305,'R4_raw'!$F$1:$BNW$1,0)),"-")</f>
        <v>65歳以上人口1000人当たり_ケアプラン点検の実施状況【2022】</v>
      </c>
      <c r="T305" s="1124" t="str">
        <f t="shared" si="34"/>
        <v>302　65歳以上人口1000人当たり_ケアプラン点検の実施状況【2022】</v>
      </c>
      <c r="AG305" s="1117" t="str">
        <f t="shared" si="35"/>
        <v/>
      </c>
      <c r="AP305" s="1117" t="str">
        <f t="shared" ref="AP305:AP349" si="36">IF(AN305=$O$3,AO305,"")</f>
        <v/>
      </c>
      <c r="AS305" s="1117" t="s">
        <v>81</v>
      </c>
    </row>
    <row r="306" spans="18:45" x14ac:dyDescent="0.2">
      <c r="R306" s="1123">
        <v>303</v>
      </c>
      <c r="S306" s="1124" t="str">
        <f>IFERROR(INDEX('R4_raw'!$F$1:$BNW$115,115,MATCH(R306,'R4_raw'!$F$1:$BNW$1,0)),"-")</f>
        <v>実施率_【2022】</v>
      </c>
      <c r="T306" s="1124" t="str">
        <f t="shared" si="34"/>
        <v>303　実施率_【2022】</v>
      </c>
      <c r="AG306" s="1117" t="str">
        <f t="shared" si="35"/>
        <v/>
      </c>
      <c r="AP306" s="1117" t="str">
        <f t="shared" si="36"/>
        <v/>
      </c>
      <c r="AS306" s="1117" t="s">
        <v>81</v>
      </c>
    </row>
    <row r="307" spans="18:45" x14ac:dyDescent="0.2">
      <c r="R307" s="1123">
        <v>304</v>
      </c>
      <c r="S307" s="1124" t="str">
        <f>IFERROR(INDEX('R4_raw'!$F$1:$BNW$115,115,MATCH(R307,'R4_raw'!$F$1:$BNW$1,0)),"-")</f>
        <v>縦覧点検10帳票のうちの実施数【2022】</v>
      </c>
      <c r="T307" s="1124" t="str">
        <f t="shared" si="34"/>
        <v>304　縦覧点検10帳票のうちの実施数【2022】</v>
      </c>
      <c r="AG307" s="1117" t="str">
        <f t="shared" si="35"/>
        <v/>
      </c>
      <c r="AP307" s="1117" t="str">
        <f t="shared" si="36"/>
        <v/>
      </c>
      <c r="AS307" s="1117" t="s">
        <v>81</v>
      </c>
    </row>
    <row r="308" spans="18:45" ht="25" x14ac:dyDescent="0.2">
      <c r="R308" s="1123">
        <v>305</v>
      </c>
      <c r="S308" s="1124" t="str">
        <f>IFERROR(INDEX('R4_raw'!$F$1:$BNW$115,115,MATCH(R308,'R4_raw'!$F$1:$BNW$1,0)),"-")</f>
        <v>所管する介護サービス事業所の実地指導の実施率_【2022】</v>
      </c>
      <c r="T308" s="1124" t="str">
        <f t="shared" si="34"/>
        <v>305　所管する介護サービス事業所の実地指導の実施率_【2022】</v>
      </c>
      <c r="AG308" s="1117" t="str">
        <f t="shared" si="35"/>
        <v/>
      </c>
      <c r="AP308" s="1117" t="str">
        <f t="shared" si="36"/>
        <v/>
      </c>
      <c r="AS308" s="1117" t="s">
        <v>81</v>
      </c>
    </row>
    <row r="309" spans="18:45" ht="25" x14ac:dyDescent="0.2">
      <c r="R309" s="1123">
        <v>306</v>
      </c>
      <c r="S309" s="1124" t="str">
        <f>IFERROR(INDEX('R4_raw'!$F$1:$BNW$115,115,MATCH(R309,'R4_raw'!$F$1:$BNW$1,0)),"-")</f>
        <v>介護人材の確保に向けて関係者等と連携して行う取組等の実施況_合計得点【2022】</v>
      </c>
      <c r="T309" s="1124" t="str">
        <f t="shared" si="34"/>
        <v>306　介護人材の確保に向けて関係者等と連携して行う取組等の実施況_合計得点【2022】</v>
      </c>
      <c r="AG309" s="1117" t="str">
        <f t="shared" si="35"/>
        <v/>
      </c>
      <c r="AP309" s="1117" t="str">
        <f t="shared" si="36"/>
        <v/>
      </c>
      <c r="AS309" s="1117" t="s">
        <v>81</v>
      </c>
    </row>
    <row r="310" spans="18:45" ht="25" x14ac:dyDescent="0.2">
      <c r="R310" s="1123">
        <v>307</v>
      </c>
      <c r="S310" s="1124" t="str">
        <f>IFERROR(INDEX('R4_raw'!$F$1:$BNW$115,115,MATCH(R310,'R4_raw'!$F$1:$BNW$1,0)),"-")</f>
        <v>介護人材の定着に向けた取組の実施状況_合計得点【2022】</v>
      </c>
      <c r="T310" s="1124" t="str">
        <f t="shared" si="34"/>
        <v>307　介護人材の定着に向けた取組の実施状況_合計得点【2022】</v>
      </c>
      <c r="AG310" s="1117" t="str">
        <f t="shared" si="35"/>
        <v/>
      </c>
      <c r="AP310" s="1117" t="str">
        <f t="shared" si="36"/>
        <v/>
      </c>
      <c r="AS310" s="1117" t="s">
        <v>81</v>
      </c>
    </row>
    <row r="311" spans="18:45" ht="25" x14ac:dyDescent="0.2">
      <c r="R311" s="1123">
        <v>308</v>
      </c>
      <c r="S311" s="1124" t="str">
        <f>IFERROR(INDEX('R4_raw'!$F$1:$BNW$115,115,MATCH(R311,'R4_raw'!$F$1:$BNW$1,0)),"-")</f>
        <v>元気高齢者の活躍に向けた取組の実施状況_合計得点【2022】</v>
      </c>
      <c r="T311" s="1124" t="str">
        <f t="shared" si="34"/>
        <v>308　元気高齢者の活躍に向けた取組の実施状況_合計得点【2022】</v>
      </c>
      <c r="AG311" s="1117" t="str">
        <f t="shared" si="35"/>
        <v/>
      </c>
      <c r="AP311" s="1117" t="str">
        <f t="shared" si="36"/>
        <v/>
      </c>
      <c r="AS311" s="1117" t="s">
        <v>81</v>
      </c>
    </row>
    <row r="312" spans="18:45" x14ac:dyDescent="0.2">
      <c r="R312" s="1123">
        <v>309</v>
      </c>
      <c r="S312" s="1124" t="str">
        <f>IFERROR(INDEX('R4_raw'!$F$1:$BNW$115,115,MATCH(R312,'R4_raw'!$F$1:$BNW$1,0)),"-")</f>
        <v>-</v>
      </c>
      <c r="T312" s="1124" t="str">
        <f t="shared" si="34"/>
        <v>-</v>
      </c>
      <c r="AG312" s="1117" t="str">
        <f t="shared" si="35"/>
        <v/>
      </c>
      <c r="AP312" s="1117" t="str">
        <f t="shared" si="36"/>
        <v/>
      </c>
      <c r="AS312" s="1117" t="s">
        <v>81</v>
      </c>
    </row>
    <row r="313" spans="18:45" x14ac:dyDescent="0.2">
      <c r="R313" s="1123">
        <v>310</v>
      </c>
      <c r="S313" s="1124" t="str">
        <f>IFERROR(INDEX('R4_raw'!$F$1:$BNW$115,115,MATCH(R313,'R4_raw'!$F$1:$BNW$1,0)),"-")</f>
        <v>-</v>
      </c>
      <c r="T313" s="1124" t="str">
        <f t="shared" si="34"/>
        <v>-</v>
      </c>
      <c r="AG313" s="1117" t="str">
        <f t="shared" si="35"/>
        <v/>
      </c>
      <c r="AP313" s="1117" t="str">
        <f t="shared" si="36"/>
        <v/>
      </c>
      <c r="AS313" s="1117" t="s">
        <v>81</v>
      </c>
    </row>
    <row r="314" spans="18:45" x14ac:dyDescent="0.2">
      <c r="R314" s="1123">
        <v>311</v>
      </c>
      <c r="S314" s="1124" t="str">
        <f>IFERROR(INDEX('R4_raw'!$F$1:$BNW$115,115,MATCH(R314,'R4_raw'!$F$1:$BNW$1,0)),"-")</f>
        <v>-</v>
      </c>
      <c r="T314" s="1124" t="str">
        <f t="shared" si="34"/>
        <v>-</v>
      </c>
      <c r="AG314" s="1117" t="str">
        <f t="shared" si="35"/>
        <v/>
      </c>
      <c r="AP314" s="1117" t="str">
        <f t="shared" si="36"/>
        <v/>
      </c>
      <c r="AS314" s="1117" t="s">
        <v>81</v>
      </c>
    </row>
    <row r="315" spans="18:45" x14ac:dyDescent="0.2">
      <c r="R315" s="1123">
        <v>312</v>
      </c>
      <c r="S315" s="1124" t="str">
        <f>IFERROR(INDEX('R4_raw'!$F$1:$BNW$115,115,MATCH(R315,'R4_raw'!$F$1:$BNW$1,0)),"-")</f>
        <v>-</v>
      </c>
      <c r="T315" s="1124" t="str">
        <f t="shared" si="34"/>
        <v>-</v>
      </c>
      <c r="AG315" s="1117" t="str">
        <f t="shared" si="35"/>
        <v/>
      </c>
      <c r="AP315" s="1117" t="str">
        <f t="shared" si="36"/>
        <v/>
      </c>
      <c r="AS315" s="1117" t="s">
        <v>81</v>
      </c>
    </row>
    <row r="316" spans="18:45" x14ac:dyDescent="0.2">
      <c r="R316" s="1123">
        <v>313</v>
      </c>
      <c r="S316" s="1124" t="str">
        <f>IFERROR(INDEX('R4_raw'!$F$1:$BNW$115,115,MATCH(R316,'R4_raw'!$F$1:$BNW$1,0)),"-")</f>
        <v>-</v>
      </c>
      <c r="T316" s="1124" t="str">
        <f t="shared" si="34"/>
        <v>-</v>
      </c>
      <c r="AG316" s="1117" t="str">
        <f t="shared" si="35"/>
        <v/>
      </c>
      <c r="AP316" s="1117" t="str">
        <f t="shared" si="36"/>
        <v/>
      </c>
      <c r="AS316" s="1117" t="s">
        <v>81</v>
      </c>
    </row>
    <row r="317" spans="18:45" x14ac:dyDescent="0.2">
      <c r="R317" s="1123">
        <v>314</v>
      </c>
      <c r="S317" s="1124" t="str">
        <f>IFERROR(INDEX('R4_raw'!$F$1:$BNW$115,115,MATCH(R317,'R4_raw'!$F$1:$BNW$1,0)),"-")</f>
        <v>-</v>
      </c>
      <c r="T317" s="1124" t="str">
        <f t="shared" si="34"/>
        <v>-</v>
      </c>
      <c r="AG317" s="1117" t="str">
        <f t="shared" si="35"/>
        <v/>
      </c>
      <c r="AP317" s="1117" t="str">
        <f t="shared" si="36"/>
        <v/>
      </c>
      <c r="AS317" s="1117" t="s">
        <v>81</v>
      </c>
    </row>
    <row r="318" spans="18:45" x14ac:dyDescent="0.2">
      <c r="R318" s="1123">
        <v>315</v>
      </c>
      <c r="S318" s="1124" t="str">
        <f>IFERROR(INDEX('R4_raw'!$F$1:$BNW$115,115,MATCH(R318,'R4_raw'!$F$1:$BNW$1,0)),"-")</f>
        <v>-</v>
      </c>
      <c r="T318" s="1124" t="str">
        <f t="shared" ref="T318:T328" si="37">IF(S318="-","-",R318&amp;"　"&amp;S318)</f>
        <v>-</v>
      </c>
      <c r="AG318" s="1117" t="str">
        <f t="shared" ref="AG318:AG349" si="38">IF(ISERROR(AD318),AA318+3,"")</f>
        <v/>
      </c>
      <c r="AP318" s="1117" t="str">
        <f t="shared" si="36"/>
        <v/>
      </c>
      <c r="AS318" s="1117" t="s">
        <v>81</v>
      </c>
    </row>
    <row r="319" spans="18:45" x14ac:dyDescent="0.2">
      <c r="R319" s="1123">
        <v>316</v>
      </c>
      <c r="S319" s="1124" t="str">
        <f>IFERROR(INDEX('R4_raw'!$F$1:$BNW$115,115,MATCH(R319,'R4_raw'!$F$1:$BNW$1,0)),"-")</f>
        <v>-</v>
      </c>
      <c r="T319" s="1124" t="str">
        <f t="shared" si="37"/>
        <v>-</v>
      </c>
      <c r="AG319" s="1117" t="str">
        <f t="shared" si="38"/>
        <v/>
      </c>
      <c r="AP319" s="1117" t="str">
        <f t="shared" si="36"/>
        <v/>
      </c>
      <c r="AS319" s="1117" t="s">
        <v>81</v>
      </c>
    </row>
    <row r="320" spans="18:45" x14ac:dyDescent="0.2">
      <c r="R320" s="1123">
        <v>317</v>
      </c>
      <c r="S320" s="1124" t="str">
        <f>IFERROR(INDEX('R4_raw'!$F$1:$BNW$115,115,MATCH(R320,'R4_raw'!$F$1:$BNW$1,0)),"-")</f>
        <v>-</v>
      </c>
      <c r="T320" s="1124" t="str">
        <f t="shared" si="37"/>
        <v>-</v>
      </c>
      <c r="AG320" s="1117" t="str">
        <f t="shared" si="38"/>
        <v/>
      </c>
      <c r="AP320" s="1117" t="str">
        <f t="shared" si="36"/>
        <v/>
      </c>
      <c r="AS320" s="1117" t="s">
        <v>81</v>
      </c>
    </row>
    <row r="321" spans="18:45" x14ac:dyDescent="0.2">
      <c r="R321" s="1123">
        <v>318</v>
      </c>
      <c r="S321" s="1124" t="str">
        <f>IFERROR(INDEX('R4_raw'!$F$1:$BNW$115,115,MATCH(R321,'R4_raw'!$F$1:$BNW$1,0)),"-")</f>
        <v>-</v>
      </c>
      <c r="T321" s="1124" t="str">
        <f t="shared" si="37"/>
        <v>-</v>
      </c>
      <c r="AG321" s="1117" t="str">
        <f t="shared" si="38"/>
        <v/>
      </c>
      <c r="AP321" s="1117" t="str">
        <f t="shared" si="36"/>
        <v/>
      </c>
      <c r="AS321" s="1117" t="s">
        <v>81</v>
      </c>
    </row>
    <row r="322" spans="18:45" x14ac:dyDescent="0.2">
      <c r="R322" s="1123">
        <v>319</v>
      </c>
      <c r="S322" s="1124" t="str">
        <f>IFERROR(INDEX('R4_raw'!$F$1:$BNW$115,115,MATCH(R322,'R4_raw'!$F$1:$BNW$1,0)),"-")</f>
        <v>-</v>
      </c>
      <c r="T322" s="1124" t="str">
        <f t="shared" si="37"/>
        <v>-</v>
      </c>
      <c r="AG322" s="1117" t="str">
        <f t="shared" si="38"/>
        <v/>
      </c>
      <c r="AP322" s="1117" t="str">
        <f t="shared" si="36"/>
        <v/>
      </c>
      <c r="AS322" s="1117" t="s">
        <v>81</v>
      </c>
    </row>
    <row r="323" spans="18:45" x14ac:dyDescent="0.2">
      <c r="R323" s="1123">
        <v>320</v>
      </c>
      <c r="S323" s="1124" t="str">
        <f>IFERROR(INDEX('R4_raw'!$F$1:$BNW$115,115,MATCH(R323,'R4_raw'!$F$1:$BNW$1,0)),"-")</f>
        <v>-</v>
      </c>
      <c r="T323" s="1124" t="str">
        <f t="shared" si="37"/>
        <v>-</v>
      </c>
      <c r="AG323" s="1117" t="str">
        <f t="shared" si="38"/>
        <v/>
      </c>
      <c r="AP323" s="1117" t="str">
        <f t="shared" si="36"/>
        <v/>
      </c>
      <c r="AS323" s="1117" t="s">
        <v>81</v>
      </c>
    </row>
    <row r="324" spans="18:45" x14ac:dyDescent="0.2">
      <c r="R324" s="1123">
        <v>321</v>
      </c>
      <c r="S324" s="1124" t="str">
        <f>IFERROR(INDEX('R4_raw'!$F$1:$BNW$115,115,MATCH(R324,'R4_raw'!$F$1:$BNW$1,0)),"-")</f>
        <v>-</v>
      </c>
      <c r="T324" s="1124" t="str">
        <f t="shared" si="37"/>
        <v>-</v>
      </c>
      <c r="AG324" s="1117" t="str">
        <f t="shared" si="38"/>
        <v/>
      </c>
      <c r="AP324" s="1117" t="str">
        <f t="shared" si="36"/>
        <v/>
      </c>
      <c r="AS324" s="1117" t="s">
        <v>81</v>
      </c>
    </row>
    <row r="325" spans="18:45" x14ac:dyDescent="0.2">
      <c r="R325" s="1123">
        <v>322</v>
      </c>
      <c r="S325" s="1124" t="str">
        <f>IFERROR(INDEX('R4_raw'!$F$1:$BNW$115,115,MATCH(R325,'R4_raw'!$F$1:$BNW$1,0)),"-")</f>
        <v>-</v>
      </c>
      <c r="T325" s="1124" t="str">
        <f t="shared" si="37"/>
        <v>-</v>
      </c>
      <c r="AG325" s="1117" t="str">
        <f t="shared" si="38"/>
        <v/>
      </c>
      <c r="AP325" s="1117" t="str">
        <f t="shared" si="36"/>
        <v/>
      </c>
      <c r="AS325" s="1117" t="s">
        <v>81</v>
      </c>
    </row>
    <row r="326" spans="18:45" x14ac:dyDescent="0.2">
      <c r="R326" s="1123">
        <v>323</v>
      </c>
      <c r="S326" s="1124" t="str">
        <f>IFERROR(INDEX('R4_raw'!$F$1:$BNW$115,115,MATCH(R326,'R4_raw'!$F$1:$BNW$1,0)),"-")</f>
        <v>-</v>
      </c>
      <c r="T326" s="1124" t="str">
        <f t="shared" si="37"/>
        <v>-</v>
      </c>
      <c r="AG326" s="1117" t="str">
        <f t="shared" si="38"/>
        <v/>
      </c>
      <c r="AP326" s="1117" t="str">
        <f t="shared" si="36"/>
        <v/>
      </c>
      <c r="AS326" s="1117" t="s">
        <v>81</v>
      </c>
    </row>
    <row r="327" spans="18:45" x14ac:dyDescent="0.2">
      <c r="R327" s="1123">
        <v>324</v>
      </c>
      <c r="S327" s="1124" t="str">
        <f>IFERROR(INDEX('R4_raw'!$F$1:$BNW$115,115,MATCH(R327,'R4_raw'!$F$1:$BNW$1,0)),"-")</f>
        <v>-</v>
      </c>
      <c r="T327" s="1124" t="str">
        <f t="shared" si="37"/>
        <v>-</v>
      </c>
      <c r="AG327" s="1117" t="str">
        <f t="shared" si="38"/>
        <v/>
      </c>
      <c r="AP327" s="1117" t="str">
        <f t="shared" si="36"/>
        <v/>
      </c>
      <c r="AS327" s="1117" t="s">
        <v>81</v>
      </c>
    </row>
    <row r="328" spans="18:45" x14ac:dyDescent="0.2">
      <c r="R328" s="1123">
        <v>325</v>
      </c>
      <c r="S328" s="1124" t="str">
        <f>IFERROR(INDEX('R4_raw'!$F$1:$BNW$115,115,MATCH(R328,'R4_raw'!$F$1:$BNW$1,0)),"-")</f>
        <v>-</v>
      </c>
      <c r="T328" s="1124" t="str">
        <f t="shared" si="37"/>
        <v>-</v>
      </c>
      <c r="AG328" s="1117" t="str">
        <f t="shared" si="38"/>
        <v/>
      </c>
      <c r="AP328" s="1117" t="str">
        <f t="shared" si="36"/>
        <v/>
      </c>
      <c r="AS328" s="1117" t="s">
        <v>81</v>
      </c>
    </row>
    <row r="329" spans="18:45" x14ac:dyDescent="0.2">
      <c r="R329" s="1117"/>
      <c r="S329" s="1117"/>
      <c r="T329" s="1117"/>
      <c r="AG329" s="1117" t="str">
        <f t="shared" si="38"/>
        <v/>
      </c>
      <c r="AP329" s="1117" t="str">
        <f t="shared" si="36"/>
        <v/>
      </c>
      <c r="AS329" s="1117" t="s">
        <v>81</v>
      </c>
    </row>
    <row r="330" spans="18:45" x14ac:dyDescent="0.2">
      <c r="R330" s="1117"/>
      <c r="S330" s="1117"/>
      <c r="T330" s="1117"/>
      <c r="AG330" s="1117" t="str">
        <f t="shared" si="38"/>
        <v/>
      </c>
      <c r="AP330" s="1117" t="str">
        <f t="shared" si="36"/>
        <v/>
      </c>
      <c r="AS330" s="1117" t="s">
        <v>81</v>
      </c>
    </row>
    <row r="331" spans="18:45" x14ac:dyDescent="0.2">
      <c r="R331" s="1117"/>
      <c r="S331" s="1117"/>
      <c r="T331" s="1117"/>
      <c r="AG331" s="1117" t="str">
        <f t="shared" si="38"/>
        <v/>
      </c>
      <c r="AP331" s="1117" t="str">
        <f t="shared" si="36"/>
        <v/>
      </c>
      <c r="AS331" s="1117" t="s">
        <v>81</v>
      </c>
    </row>
    <row r="332" spans="18:45" x14ac:dyDescent="0.2">
      <c r="R332" s="1117"/>
      <c r="S332" s="1117"/>
      <c r="T332" s="1117"/>
      <c r="AG332" s="1117" t="str">
        <f t="shared" si="38"/>
        <v/>
      </c>
      <c r="AP332" s="1117" t="str">
        <f t="shared" si="36"/>
        <v/>
      </c>
      <c r="AS332" s="1117" t="s">
        <v>81</v>
      </c>
    </row>
    <row r="333" spans="18:45" x14ac:dyDescent="0.2">
      <c r="R333" s="1117"/>
      <c r="S333" s="1117"/>
      <c r="T333" s="1117"/>
      <c r="AG333" s="1117" t="str">
        <f t="shared" si="38"/>
        <v/>
      </c>
      <c r="AP333" s="1117" t="str">
        <f t="shared" si="36"/>
        <v/>
      </c>
      <c r="AS333" s="1117" t="s">
        <v>81</v>
      </c>
    </row>
    <row r="334" spans="18:45" x14ac:dyDescent="0.2">
      <c r="R334" s="1117"/>
      <c r="S334" s="1117"/>
      <c r="T334" s="1117"/>
      <c r="AG334" s="1117" t="str">
        <f t="shared" si="38"/>
        <v/>
      </c>
      <c r="AP334" s="1117" t="str">
        <f t="shared" si="36"/>
        <v/>
      </c>
      <c r="AS334" s="1117" t="s">
        <v>81</v>
      </c>
    </row>
    <row r="335" spans="18:45" x14ac:dyDescent="0.2">
      <c r="R335" s="1117"/>
      <c r="S335" s="1117"/>
      <c r="T335" s="1117"/>
      <c r="AG335" s="1117" t="str">
        <f t="shared" si="38"/>
        <v/>
      </c>
      <c r="AP335" s="1117" t="str">
        <f t="shared" si="36"/>
        <v/>
      </c>
      <c r="AS335" s="1117" t="s">
        <v>81</v>
      </c>
    </row>
    <row r="336" spans="18:45" x14ac:dyDescent="0.2">
      <c r="R336" s="1117"/>
      <c r="S336" s="1117"/>
      <c r="T336" s="1117"/>
      <c r="AG336" s="1117" t="str">
        <f t="shared" si="38"/>
        <v/>
      </c>
      <c r="AP336" s="1117" t="str">
        <f t="shared" si="36"/>
        <v/>
      </c>
      <c r="AS336" s="1117" t="s">
        <v>81</v>
      </c>
    </row>
    <row r="337" spans="18:45" x14ac:dyDescent="0.2">
      <c r="R337" s="1117"/>
      <c r="S337" s="1117"/>
      <c r="T337" s="1117"/>
      <c r="AG337" s="1117" t="str">
        <f t="shared" si="38"/>
        <v/>
      </c>
      <c r="AP337" s="1117" t="str">
        <f t="shared" si="36"/>
        <v/>
      </c>
      <c r="AS337" s="1117" t="s">
        <v>81</v>
      </c>
    </row>
    <row r="338" spans="18:45" x14ac:dyDescent="0.2">
      <c r="R338" s="1117"/>
      <c r="S338" s="1117"/>
      <c r="T338" s="1117"/>
      <c r="AG338" s="1117" t="str">
        <f t="shared" si="38"/>
        <v/>
      </c>
      <c r="AP338" s="1117" t="str">
        <f t="shared" si="36"/>
        <v/>
      </c>
      <c r="AS338" s="1117" t="s">
        <v>81</v>
      </c>
    </row>
    <row r="339" spans="18:45" x14ac:dyDescent="0.2">
      <c r="R339" s="1117"/>
      <c r="S339" s="1117"/>
      <c r="T339" s="1117"/>
      <c r="AG339" s="1117" t="str">
        <f t="shared" si="38"/>
        <v/>
      </c>
      <c r="AP339" s="1117" t="str">
        <f t="shared" si="36"/>
        <v/>
      </c>
      <c r="AS339" s="1117" t="s">
        <v>81</v>
      </c>
    </row>
    <row r="340" spans="18:45" x14ac:dyDescent="0.2">
      <c r="R340" s="1117"/>
      <c r="S340" s="1117"/>
      <c r="T340" s="1117"/>
      <c r="AG340" s="1117" t="str">
        <f t="shared" si="38"/>
        <v/>
      </c>
      <c r="AP340" s="1117" t="str">
        <f t="shared" si="36"/>
        <v/>
      </c>
      <c r="AS340" s="1117" t="s">
        <v>81</v>
      </c>
    </row>
    <row r="341" spans="18:45" x14ac:dyDescent="0.2">
      <c r="R341" s="1117"/>
      <c r="S341" s="1117"/>
      <c r="T341" s="1117"/>
      <c r="AG341" s="1117" t="str">
        <f t="shared" si="38"/>
        <v/>
      </c>
      <c r="AP341" s="1117" t="str">
        <f t="shared" si="36"/>
        <v/>
      </c>
      <c r="AS341" s="1117" t="s">
        <v>81</v>
      </c>
    </row>
    <row r="342" spans="18:45" x14ac:dyDescent="0.2">
      <c r="R342" s="1117"/>
      <c r="S342" s="1117"/>
      <c r="T342" s="1117"/>
      <c r="AG342" s="1117" t="str">
        <f t="shared" si="38"/>
        <v/>
      </c>
      <c r="AP342" s="1117" t="str">
        <f t="shared" si="36"/>
        <v/>
      </c>
      <c r="AS342" s="1117" t="s">
        <v>81</v>
      </c>
    </row>
    <row r="343" spans="18:45" x14ac:dyDescent="0.2">
      <c r="R343" s="1117"/>
      <c r="S343" s="1117"/>
      <c r="T343" s="1117"/>
      <c r="AG343" s="1117" t="str">
        <f t="shared" si="38"/>
        <v/>
      </c>
      <c r="AP343" s="1117" t="str">
        <f t="shared" si="36"/>
        <v/>
      </c>
      <c r="AS343" s="1117" t="s">
        <v>81</v>
      </c>
    </row>
    <row r="344" spans="18:45" x14ac:dyDescent="0.2">
      <c r="R344" s="1117"/>
      <c r="S344" s="1117"/>
      <c r="T344" s="1117"/>
      <c r="AG344" s="1117" t="str">
        <f t="shared" si="38"/>
        <v/>
      </c>
      <c r="AP344" s="1117" t="str">
        <f t="shared" si="36"/>
        <v/>
      </c>
      <c r="AS344" s="1117" t="s">
        <v>81</v>
      </c>
    </row>
    <row r="345" spans="18:45" x14ac:dyDescent="0.2">
      <c r="R345" s="1117"/>
      <c r="S345" s="1117"/>
      <c r="T345" s="1117"/>
      <c r="AG345" s="1117" t="str">
        <f t="shared" si="38"/>
        <v/>
      </c>
      <c r="AP345" s="1117" t="str">
        <f t="shared" si="36"/>
        <v/>
      </c>
      <c r="AS345" s="1117" t="s">
        <v>81</v>
      </c>
    </row>
    <row r="346" spans="18:45" x14ac:dyDescent="0.2">
      <c r="R346" s="1117"/>
      <c r="S346" s="1117"/>
      <c r="T346" s="1117"/>
      <c r="AG346" s="1117" t="str">
        <f t="shared" si="38"/>
        <v/>
      </c>
      <c r="AP346" s="1117" t="str">
        <f t="shared" si="36"/>
        <v/>
      </c>
      <c r="AS346" s="1117" t="s">
        <v>81</v>
      </c>
    </row>
    <row r="347" spans="18:45" x14ac:dyDescent="0.2">
      <c r="R347" s="1117"/>
      <c r="S347" s="1117"/>
      <c r="T347" s="1117"/>
      <c r="AG347" s="1117" t="str">
        <f t="shared" si="38"/>
        <v/>
      </c>
      <c r="AP347" s="1117" t="str">
        <f t="shared" si="36"/>
        <v/>
      </c>
      <c r="AS347" s="1117" t="s">
        <v>81</v>
      </c>
    </row>
    <row r="348" spans="18:45" x14ac:dyDescent="0.2">
      <c r="R348" s="1117"/>
      <c r="S348" s="1117"/>
      <c r="T348" s="1117"/>
      <c r="AG348" s="1117" t="str">
        <f t="shared" si="38"/>
        <v/>
      </c>
      <c r="AP348" s="1117" t="str">
        <f t="shared" si="36"/>
        <v/>
      </c>
      <c r="AS348" s="1117" t="s">
        <v>81</v>
      </c>
    </row>
    <row r="349" spans="18:45" x14ac:dyDescent="0.2">
      <c r="R349" s="1117"/>
      <c r="S349" s="1117"/>
      <c r="T349" s="1117"/>
      <c r="AG349" s="1117" t="str">
        <f t="shared" si="38"/>
        <v/>
      </c>
      <c r="AP349" s="1117" t="str">
        <f t="shared" si="36"/>
        <v/>
      </c>
      <c r="AS349" s="1117" t="s">
        <v>81</v>
      </c>
    </row>
    <row r="350" spans="18:45" x14ac:dyDescent="0.2">
      <c r="R350" s="1117"/>
      <c r="S350" s="1117"/>
      <c r="T350" s="1117"/>
      <c r="AS350" s="1117" t="s">
        <v>81</v>
      </c>
    </row>
    <row r="351" spans="18:45" x14ac:dyDescent="0.2">
      <c r="R351" s="1117"/>
      <c r="S351" s="1117"/>
      <c r="T351" s="1117"/>
      <c r="AS351" s="1117" t="s">
        <v>81</v>
      </c>
    </row>
    <row r="352" spans="18:45" x14ac:dyDescent="0.2">
      <c r="R352" s="1117"/>
      <c r="S352" s="1117"/>
      <c r="T352" s="1117"/>
      <c r="AS352" s="1117" t="s">
        <v>81</v>
      </c>
    </row>
    <row r="353" spans="18:45" x14ac:dyDescent="0.2">
      <c r="R353" s="1117"/>
      <c r="S353" s="1117"/>
      <c r="T353" s="1117"/>
      <c r="AS353" s="1117" t="s">
        <v>81</v>
      </c>
    </row>
    <row r="354" spans="18:45" x14ac:dyDescent="0.2">
      <c r="R354" s="1117"/>
      <c r="S354" s="1117"/>
      <c r="T354" s="1117"/>
      <c r="AS354" s="1117" t="s">
        <v>81</v>
      </c>
    </row>
    <row r="355" spans="18:45" x14ac:dyDescent="0.2">
      <c r="R355" s="1117"/>
      <c r="S355" s="1117"/>
      <c r="T355" s="1117"/>
      <c r="AS355" s="1117" t="s">
        <v>81</v>
      </c>
    </row>
    <row r="356" spans="18:45" x14ac:dyDescent="0.2">
      <c r="R356" s="1117"/>
      <c r="S356" s="1117"/>
      <c r="T356" s="1117"/>
      <c r="AS356" s="1117" t="s">
        <v>81</v>
      </c>
    </row>
    <row r="357" spans="18:45" x14ac:dyDescent="0.2">
      <c r="R357" s="1117"/>
      <c r="S357" s="1117"/>
      <c r="T357" s="1117"/>
      <c r="AS357" s="1117" t="s">
        <v>81</v>
      </c>
    </row>
    <row r="358" spans="18:45" x14ac:dyDescent="0.2">
      <c r="R358" s="1117"/>
      <c r="S358" s="1117"/>
      <c r="T358" s="1117"/>
      <c r="AS358" s="1117" t="s">
        <v>81</v>
      </c>
    </row>
    <row r="359" spans="18:45" x14ac:dyDescent="0.2">
      <c r="R359" s="1117"/>
      <c r="S359" s="1117"/>
      <c r="T359" s="1117"/>
      <c r="AS359" s="1117" t="s">
        <v>81</v>
      </c>
    </row>
    <row r="360" spans="18:45" x14ac:dyDescent="0.2">
      <c r="R360" s="1117"/>
      <c r="S360" s="1117"/>
      <c r="T360" s="1117"/>
      <c r="AS360" s="1117" t="s">
        <v>81</v>
      </c>
    </row>
    <row r="361" spans="18:45" x14ac:dyDescent="0.2">
      <c r="R361" s="1117"/>
      <c r="S361" s="1117"/>
      <c r="T361" s="1117"/>
      <c r="AS361" s="1117" t="s">
        <v>81</v>
      </c>
    </row>
    <row r="362" spans="18:45" x14ac:dyDescent="0.2">
      <c r="R362" s="1117"/>
      <c r="S362" s="1117"/>
      <c r="T362" s="1117"/>
      <c r="AS362" s="1117" t="s">
        <v>81</v>
      </c>
    </row>
    <row r="363" spans="18:45" x14ac:dyDescent="0.2">
      <c r="R363" s="1117"/>
      <c r="S363" s="1117"/>
      <c r="T363" s="1117"/>
      <c r="AS363" s="1117" t="s">
        <v>81</v>
      </c>
    </row>
    <row r="364" spans="18:45" x14ac:dyDescent="0.2">
      <c r="R364" s="1117"/>
      <c r="S364" s="1117"/>
      <c r="T364" s="1117"/>
    </row>
    <row r="365" spans="18:45" x14ac:dyDescent="0.2">
      <c r="R365" s="1117"/>
      <c r="S365" s="1117"/>
      <c r="T365" s="1117"/>
    </row>
    <row r="366" spans="18:45" x14ac:dyDescent="0.2">
      <c r="R366" s="1117"/>
      <c r="S366" s="1117"/>
      <c r="T366" s="1117"/>
    </row>
    <row r="367" spans="18:45" x14ac:dyDescent="0.2">
      <c r="R367" s="1117"/>
      <c r="S367" s="1117"/>
      <c r="T367" s="1117"/>
    </row>
    <row r="368" spans="18:45" x14ac:dyDescent="0.2">
      <c r="R368" s="1117"/>
      <c r="S368" s="1117"/>
      <c r="T368" s="1117"/>
    </row>
    <row r="369" s="1117" customFormat="1" x14ac:dyDescent="0.2"/>
    <row r="370" s="1117" customFormat="1" x14ac:dyDescent="0.2"/>
    <row r="371" s="1117" customFormat="1" x14ac:dyDescent="0.2"/>
    <row r="372" s="1117" customFormat="1" x14ac:dyDescent="0.2"/>
    <row r="373" s="1117" customFormat="1" x14ac:dyDescent="0.2"/>
    <row r="374" s="1117" customFormat="1" x14ac:dyDescent="0.2"/>
    <row r="375" s="1117" customFormat="1" x14ac:dyDescent="0.2"/>
    <row r="376" s="1117" customFormat="1" x14ac:dyDescent="0.2"/>
    <row r="377" s="1117" customFormat="1" x14ac:dyDescent="0.2"/>
    <row r="378" s="1117" customFormat="1" x14ac:dyDescent="0.2"/>
    <row r="379" s="1117" customFormat="1" x14ac:dyDescent="0.2"/>
    <row r="380" s="1117" customFormat="1" x14ac:dyDescent="0.2"/>
    <row r="381" s="1117" customFormat="1" x14ac:dyDescent="0.2"/>
    <row r="382" s="1117" customFormat="1" x14ac:dyDescent="0.2"/>
    <row r="383" s="1117" customFormat="1" x14ac:dyDescent="0.2"/>
    <row r="384" s="1117" customFormat="1" x14ac:dyDescent="0.2"/>
    <row r="385" spans="18:18" x14ac:dyDescent="0.2">
      <c r="R385" s="1117"/>
    </row>
    <row r="386" spans="18:18" x14ac:dyDescent="0.2">
      <c r="R386" s="1117"/>
    </row>
    <row r="387" spans="18:18" x14ac:dyDescent="0.2">
      <c r="R387" s="1117"/>
    </row>
    <row r="388" spans="18:18" x14ac:dyDescent="0.2">
      <c r="R388" s="1117"/>
    </row>
    <row r="389" spans="18:18" x14ac:dyDescent="0.2">
      <c r="R389" s="1117"/>
    </row>
    <row r="390" spans="18:18" x14ac:dyDescent="0.2">
      <c r="R390" s="1117"/>
    </row>
    <row r="391" spans="18:18" x14ac:dyDescent="0.2">
      <c r="R391" s="1117"/>
    </row>
    <row r="392" spans="18:18" x14ac:dyDescent="0.2">
      <c r="R392" s="1117"/>
    </row>
    <row r="393" spans="18:18" x14ac:dyDescent="0.2">
      <c r="R393" s="1117"/>
    </row>
    <row r="394" spans="18:18" x14ac:dyDescent="0.2">
      <c r="R394" s="1117"/>
    </row>
    <row r="395" spans="18:18" x14ac:dyDescent="0.2">
      <c r="R395" s="1117"/>
    </row>
    <row r="396" spans="18:18" x14ac:dyDescent="0.2">
      <c r="R396" s="1117"/>
    </row>
    <row r="397" spans="18:18" x14ac:dyDescent="0.2">
      <c r="R397" s="1117"/>
    </row>
    <row r="398" spans="18:18" x14ac:dyDescent="0.2">
      <c r="R398" s="1117"/>
    </row>
    <row r="399" spans="18:18" x14ac:dyDescent="0.2">
      <c r="R399" s="1117"/>
    </row>
    <row r="400" spans="18:18" x14ac:dyDescent="0.2">
      <c r="R400" s="1117"/>
    </row>
    <row r="401" spans="18:18" x14ac:dyDescent="0.2">
      <c r="R401" s="1117"/>
    </row>
    <row r="402" spans="18:18" x14ac:dyDescent="0.2">
      <c r="R402" s="1117"/>
    </row>
    <row r="403" spans="18:18" x14ac:dyDescent="0.2">
      <c r="R403" s="1117"/>
    </row>
    <row r="404" spans="18:18" x14ac:dyDescent="0.2">
      <c r="R404" s="1117"/>
    </row>
    <row r="405" spans="18:18" x14ac:dyDescent="0.2">
      <c r="R405" s="1117"/>
    </row>
    <row r="406" spans="18:18" x14ac:dyDescent="0.2">
      <c r="R406" s="1117"/>
    </row>
    <row r="407" spans="18:18" x14ac:dyDescent="0.2">
      <c r="R407" s="1117"/>
    </row>
    <row r="408" spans="18:18" x14ac:dyDescent="0.2">
      <c r="R408" s="1117"/>
    </row>
    <row r="409" spans="18:18" x14ac:dyDescent="0.2">
      <c r="R409" s="1117"/>
    </row>
    <row r="410" spans="18:18" x14ac:dyDescent="0.2">
      <c r="R410" s="1117"/>
    </row>
    <row r="411" spans="18:18" x14ac:dyDescent="0.2">
      <c r="R411" s="1117"/>
    </row>
    <row r="412" spans="18:18" x14ac:dyDescent="0.2">
      <c r="R412" s="1117"/>
    </row>
    <row r="413" spans="18:18" x14ac:dyDescent="0.2">
      <c r="R413" s="1117"/>
    </row>
    <row r="414" spans="18:18" x14ac:dyDescent="0.2">
      <c r="R414" s="1117"/>
    </row>
    <row r="415" spans="18:18" x14ac:dyDescent="0.2">
      <c r="R415" s="1117"/>
    </row>
    <row r="416" spans="18:18" x14ac:dyDescent="0.2">
      <c r="R416" s="1117"/>
    </row>
    <row r="417" spans="18:18" x14ac:dyDescent="0.2">
      <c r="R417" s="1117"/>
    </row>
    <row r="418" spans="18:18" x14ac:dyDescent="0.2">
      <c r="R418" s="1117"/>
    </row>
    <row r="419" spans="18:18" x14ac:dyDescent="0.2">
      <c r="R419" s="1117"/>
    </row>
    <row r="420" spans="18:18" x14ac:dyDescent="0.2">
      <c r="R420" s="1117"/>
    </row>
    <row r="421" spans="18:18" x14ac:dyDescent="0.2">
      <c r="R421" s="1117"/>
    </row>
    <row r="422" spans="18:18" x14ac:dyDescent="0.2">
      <c r="R422" s="1117"/>
    </row>
    <row r="423" spans="18:18" x14ac:dyDescent="0.2">
      <c r="R423" s="1117"/>
    </row>
    <row r="424" spans="18:18" x14ac:dyDescent="0.2">
      <c r="R424" s="1117"/>
    </row>
    <row r="425" spans="18:18" x14ac:dyDescent="0.2">
      <c r="R425" s="1117"/>
    </row>
    <row r="426" spans="18:18" x14ac:dyDescent="0.2">
      <c r="R426" s="1117"/>
    </row>
    <row r="427" spans="18:18" x14ac:dyDescent="0.2">
      <c r="R427" s="1117"/>
    </row>
    <row r="428" spans="18:18" x14ac:dyDescent="0.2">
      <c r="R428" s="1117"/>
    </row>
    <row r="429" spans="18:18" x14ac:dyDescent="0.2">
      <c r="R429" s="1117"/>
    </row>
    <row r="430" spans="18:18" x14ac:dyDescent="0.2">
      <c r="R430" s="1117"/>
    </row>
    <row r="431" spans="18:18" x14ac:dyDescent="0.2">
      <c r="R431" s="1117"/>
    </row>
    <row r="432" spans="18:18" x14ac:dyDescent="0.2">
      <c r="R432" s="1117"/>
    </row>
    <row r="433" spans="18:18" x14ac:dyDescent="0.2">
      <c r="R433" s="1117"/>
    </row>
    <row r="434" spans="18:18" x14ac:dyDescent="0.2">
      <c r="R434" s="1117"/>
    </row>
    <row r="435" spans="18:18" x14ac:dyDescent="0.2">
      <c r="R435" s="1117"/>
    </row>
    <row r="436" spans="18:18" x14ac:dyDescent="0.2">
      <c r="R436" s="1117"/>
    </row>
    <row r="437" spans="18:18" x14ac:dyDescent="0.2">
      <c r="R437" s="1117"/>
    </row>
    <row r="438" spans="18:18" x14ac:dyDescent="0.2">
      <c r="R438" s="1117"/>
    </row>
    <row r="439" spans="18:18" x14ac:dyDescent="0.2">
      <c r="R439" s="1117"/>
    </row>
    <row r="440" spans="18:18" x14ac:dyDescent="0.2">
      <c r="R440" s="1117"/>
    </row>
    <row r="441" spans="18:18" x14ac:dyDescent="0.2">
      <c r="R441" s="1117"/>
    </row>
    <row r="442" spans="18:18" x14ac:dyDescent="0.2">
      <c r="R442" s="1117"/>
    </row>
    <row r="443" spans="18:18" x14ac:dyDescent="0.2">
      <c r="R443" s="1117"/>
    </row>
    <row r="444" spans="18:18" x14ac:dyDescent="0.2">
      <c r="R444" s="1117"/>
    </row>
    <row r="445" spans="18:18" x14ac:dyDescent="0.2">
      <c r="R445" s="1117"/>
    </row>
    <row r="446" spans="18:18" x14ac:dyDescent="0.2">
      <c r="R446" s="1117"/>
    </row>
    <row r="447" spans="18:18" x14ac:dyDescent="0.2">
      <c r="R447" s="1117"/>
    </row>
    <row r="448" spans="18:18" x14ac:dyDescent="0.2">
      <c r="R448" s="1117"/>
    </row>
    <row r="449" spans="18:18" x14ac:dyDescent="0.2">
      <c r="R449" s="1117"/>
    </row>
    <row r="450" spans="18:18" x14ac:dyDescent="0.2">
      <c r="R450" s="1117"/>
    </row>
    <row r="451" spans="18:18" x14ac:dyDescent="0.2">
      <c r="R451" s="1117"/>
    </row>
    <row r="452" spans="18:18" x14ac:dyDescent="0.2">
      <c r="R452" s="1117"/>
    </row>
    <row r="453" spans="18:18" x14ac:dyDescent="0.2">
      <c r="R453" s="1117"/>
    </row>
    <row r="454" spans="18:18" x14ac:dyDescent="0.2">
      <c r="R454" s="1117"/>
    </row>
    <row r="455" spans="18:18" x14ac:dyDescent="0.2">
      <c r="R455" s="1117"/>
    </row>
    <row r="456" spans="18:18" x14ac:dyDescent="0.2">
      <c r="R456" s="1117"/>
    </row>
    <row r="457" spans="18:18" x14ac:dyDescent="0.2">
      <c r="R457" s="1117"/>
    </row>
    <row r="458" spans="18:18" x14ac:dyDescent="0.2">
      <c r="R458" s="1117"/>
    </row>
    <row r="459" spans="18:18" x14ac:dyDescent="0.2">
      <c r="R459" s="1117"/>
    </row>
    <row r="460" spans="18:18" x14ac:dyDescent="0.2">
      <c r="R460" s="1117"/>
    </row>
    <row r="461" spans="18:18" x14ac:dyDescent="0.2">
      <c r="R461" s="1117"/>
    </row>
    <row r="462" spans="18:18" x14ac:dyDescent="0.2">
      <c r="R462" s="1117"/>
    </row>
    <row r="463" spans="18:18" x14ac:dyDescent="0.2">
      <c r="R463" s="1117"/>
    </row>
    <row r="464" spans="18:18" x14ac:dyDescent="0.2">
      <c r="R464" s="1117"/>
    </row>
    <row r="465" spans="18:18" x14ac:dyDescent="0.2">
      <c r="R465" s="1117"/>
    </row>
    <row r="466" spans="18:18" x14ac:dyDescent="0.2">
      <c r="R466" s="1117"/>
    </row>
    <row r="467" spans="18:18" x14ac:dyDescent="0.2">
      <c r="R467" s="1117"/>
    </row>
    <row r="468" spans="18:18" x14ac:dyDescent="0.2">
      <c r="R468" s="1117"/>
    </row>
    <row r="469" spans="18:18" x14ac:dyDescent="0.2">
      <c r="R469" s="1117"/>
    </row>
    <row r="470" spans="18:18" x14ac:dyDescent="0.2">
      <c r="R470" s="1117"/>
    </row>
    <row r="471" spans="18:18" x14ac:dyDescent="0.2">
      <c r="R471" s="1117"/>
    </row>
    <row r="472" spans="18:18" x14ac:dyDescent="0.2">
      <c r="R472" s="1117"/>
    </row>
    <row r="473" spans="18:18" x14ac:dyDescent="0.2">
      <c r="R473" s="1117"/>
    </row>
    <row r="474" spans="18:18" x14ac:dyDescent="0.2">
      <c r="R474" s="1117"/>
    </row>
    <row r="475" spans="18:18" x14ac:dyDescent="0.2">
      <c r="R475" s="1117"/>
    </row>
    <row r="476" spans="18:18" x14ac:dyDescent="0.2">
      <c r="R476" s="1117"/>
    </row>
    <row r="477" spans="18:18" x14ac:dyDescent="0.2">
      <c r="R477" s="1117"/>
    </row>
    <row r="478" spans="18:18" x14ac:dyDescent="0.2">
      <c r="R478" s="1117"/>
    </row>
    <row r="479" spans="18:18" x14ac:dyDescent="0.2">
      <c r="R479" s="1117"/>
    </row>
    <row r="480" spans="18:18" x14ac:dyDescent="0.2">
      <c r="R480" s="1117"/>
    </row>
    <row r="481" spans="18:18" x14ac:dyDescent="0.2">
      <c r="R481" s="1117"/>
    </row>
    <row r="482" spans="18:18" x14ac:dyDescent="0.2">
      <c r="R482" s="1117"/>
    </row>
    <row r="483" spans="18:18" x14ac:dyDescent="0.2">
      <c r="R483" s="1117"/>
    </row>
    <row r="484" spans="18:18" x14ac:dyDescent="0.2">
      <c r="R484" s="1117"/>
    </row>
    <row r="485" spans="18:18" x14ac:dyDescent="0.2">
      <c r="R485" s="1117"/>
    </row>
    <row r="486" spans="18:18" x14ac:dyDescent="0.2">
      <c r="R486" s="1117"/>
    </row>
    <row r="487" spans="18:18" x14ac:dyDescent="0.2">
      <c r="R487" s="1117"/>
    </row>
    <row r="488" spans="18:18" x14ac:dyDescent="0.2">
      <c r="R488" s="1117"/>
    </row>
    <row r="489" spans="18:18" x14ac:dyDescent="0.2">
      <c r="R489" s="1117"/>
    </row>
    <row r="490" spans="18:18" x14ac:dyDescent="0.2">
      <c r="R490" s="1117"/>
    </row>
    <row r="491" spans="18:18" x14ac:dyDescent="0.2">
      <c r="R491" s="1117"/>
    </row>
    <row r="492" spans="18:18" x14ac:dyDescent="0.2">
      <c r="R492" s="1117"/>
    </row>
    <row r="493" spans="18:18" x14ac:dyDescent="0.2">
      <c r="R493" s="1117"/>
    </row>
    <row r="494" spans="18:18" x14ac:dyDescent="0.2">
      <c r="R494" s="1117"/>
    </row>
    <row r="495" spans="18:18" x14ac:dyDescent="0.2">
      <c r="R495" s="1117"/>
    </row>
    <row r="496" spans="18:18" x14ac:dyDescent="0.2">
      <c r="R496" s="1117"/>
    </row>
    <row r="497" spans="18:18" x14ac:dyDescent="0.2">
      <c r="R497" s="1117"/>
    </row>
    <row r="498" spans="18:18" x14ac:dyDescent="0.2">
      <c r="R498" s="1117"/>
    </row>
    <row r="499" spans="18:18" x14ac:dyDescent="0.2">
      <c r="R499" s="1117"/>
    </row>
    <row r="500" spans="18:18" x14ac:dyDescent="0.2">
      <c r="R500" s="1117"/>
    </row>
    <row r="501" spans="18:18" x14ac:dyDescent="0.2">
      <c r="R501" s="1117"/>
    </row>
    <row r="502" spans="18:18" x14ac:dyDescent="0.2">
      <c r="R502" s="1117"/>
    </row>
    <row r="503" spans="18:18" x14ac:dyDescent="0.2">
      <c r="R503" s="1117"/>
    </row>
    <row r="504" spans="18:18" x14ac:dyDescent="0.2">
      <c r="R504" s="1117"/>
    </row>
    <row r="505" spans="18:18" x14ac:dyDescent="0.2">
      <c r="R505" s="1117"/>
    </row>
    <row r="506" spans="18:18" x14ac:dyDescent="0.2">
      <c r="R506" s="1117"/>
    </row>
    <row r="507" spans="18:18" x14ac:dyDescent="0.2">
      <c r="R507" s="1117"/>
    </row>
    <row r="508" spans="18:18" x14ac:dyDescent="0.2">
      <c r="R508" s="1117"/>
    </row>
    <row r="509" spans="18:18" x14ac:dyDescent="0.2">
      <c r="R509" s="1117"/>
    </row>
    <row r="510" spans="18:18" x14ac:dyDescent="0.2">
      <c r="R510" s="1117"/>
    </row>
    <row r="511" spans="18:18" x14ac:dyDescent="0.2">
      <c r="R511" s="1117"/>
    </row>
    <row r="512" spans="18:18" x14ac:dyDescent="0.2">
      <c r="R512" s="1117"/>
    </row>
    <row r="513" spans="18:18" x14ac:dyDescent="0.2">
      <c r="R513" s="1117"/>
    </row>
    <row r="514" spans="18:18" x14ac:dyDescent="0.2">
      <c r="R514" s="1117"/>
    </row>
    <row r="515" spans="18:18" x14ac:dyDescent="0.2">
      <c r="R515" s="1117"/>
    </row>
    <row r="516" spans="18:18" x14ac:dyDescent="0.2">
      <c r="R516" s="1117"/>
    </row>
    <row r="517" spans="18:18" x14ac:dyDescent="0.2">
      <c r="R517" s="1117"/>
    </row>
    <row r="518" spans="18:18" x14ac:dyDescent="0.2">
      <c r="R518" s="1117"/>
    </row>
    <row r="519" spans="18:18" x14ac:dyDescent="0.2">
      <c r="R519" s="1117"/>
    </row>
    <row r="520" spans="18:18" x14ac:dyDescent="0.2">
      <c r="R520" s="1117"/>
    </row>
    <row r="521" spans="18:18" x14ac:dyDescent="0.2">
      <c r="R521" s="1117"/>
    </row>
    <row r="522" spans="18:18" x14ac:dyDescent="0.2">
      <c r="R522" s="1117"/>
    </row>
    <row r="523" spans="18:18" x14ac:dyDescent="0.2">
      <c r="R523" s="1117"/>
    </row>
    <row r="524" spans="18:18" x14ac:dyDescent="0.2">
      <c r="R524" s="1117"/>
    </row>
    <row r="525" spans="18:18" x14ac:dyDescent="0.2">
      <c r="R525" s="1117"/>
    </row>
    <row r="526" spans="18:18" x14ac:dyDescent="0.2">
      <c r="R526" s="1117"/>
    </row>
    <row r="527" spans="18:18" x14ac:dyDescent="0.2">
      <c r="R527" s="1117"/>
    </row>
    <row r="528" spans="18:18" x14ac:dyDescent="0.2">
      <c r="R528" s="1117"/>
    </row>
    <row r="529" spans="18:18" x14ac:dyDescent="0.2">
      <c r="R529" s="1117"/>
    </row>
    <row r="530" spans="18:18" x14ac:dyDescent="0.2">
      <c r="R530" s="1117"/>
    </row>
    <row r="531" spans="18:18" x14ac:dyDescent="0.2">
      <c r="R531" s="1117"/>
    </row>
    <row r="532" spans="18:18" x14ac:dyDescent="0.2">
      <c r="R532" s="1117"/>
    </row>
    <row r="533" spans="18:18" x14ac:dyDescent="0.2">
      <c r="R533" s="1117"/>
    </row>
    <row r="534" spans="18:18" x14ac:dyDescent="0.2">
      <c r="R534" s="1117"/>
    </row>
    <row r="535" spans="18:18" x14ac:dyDescent="0.2">
      <c r="R535" s="1117"/>
    </row>
    <row r="536" spans="18:18" x14ac:dyDescent="0.2">
      <c r="R536" s="1117"/>
    </row>
    <row r="537" spans="18:18" x14ac:dyDescent="0.2">
      <c r="R537" s="1117"/>
    </row>
    <row r="538" spans="18:18" x14ac:dyDescent="0.2">
      <c r="R538" s="1117"/>
    </row>
    <row r="539" spans="18:18" x14ac:dyDescent="0.2">
      <c r="R539" s="1117"/>
    </row>
    <row r="540" spans="18:18" x14ac:dyDescent="0.2">
      <c r="R540" s="1117"/>
    </row>
    <row r="541" spans="18:18" x14ac:dyDescent="0.2">
      <c r="R541" s="1117"/>
    </row>
    <row r="542" spans="18:18" x14ac:dyDescent="0.2">
      <c r="R542" s="1117"/>
    </row>
    <row r="543" spans="18:18" x14ac:dyDescent="0.2">
      <c r="R543" s="1117"/>
    </row>
    <row r="544" spans="18:18" x14ac:dyDescent="0.2">
      <c r="R544" s="1117"/>
    </row>
    <row r="545" spans="18:18" x14ac:dyDescent="0.2">
      <c r="R545" s="1117"/>
    </row>
    <row r="546" spans="18:18" x14ac:dyDescent="0.2">
      <c r="R546" s="1117"/>
    </row>
    <row r="547" spans="18:18" x14ac:dyDescent="0.2">
      <c r="R547" s="1117"/>
    </row>
    <row r="548" spans="18:18" x14ac:dyDescent="0.2">
      <c r="R548" s="1117"/>
    </row>
    <row r="549" spans="18:18" x14ac:dyDescent="0.2">
      <c r="R549" s="1117"/>
    </row>
    <row r="550" spans="18:18" x14ac:dyDescent="0.2">
      <c r="R550" s="1117"/>
    </row>
    <row r="551" spans="18:18" x14ac:dyDescent="0.2">
      <c r="R551" s="1117"/>
    </row>
    <row r="552" spans="18:18" x14ac:dyDescent="0.2">
      <c r="R552" s="1117"/>
    </row>
    <row r="553" spans="18:18" x14ac:dyDescent="0.2">
      <c r="R553" s="1117"/>
    </row>
    <row r="554" spans="18:18" x14ac:dyDescent="0.2">
      <c r="R554" s="1117"/>
    </row>
    <row r="555" spans="18:18" x14ac:dyDescent="0.2">
      <c r="R555" s="1117"/>
    </row>
  </sheetData>
  <mergeCells count="13">
    <mergeCell ref="G138:G139"/>
    <mergeCell ref="H138:K139"/>
    <mergeCell ref="H10:K10"/>
    <mergeCell ref="X2:Y2"/>
    <mergeCell ref="L3:M3"/>
    <mergeCell ref="O3:P3"/>
    <mergeCell ref="F4:M4"/>
    <mergeCell ref="F5:M5"/>
    <mergeCell ref="I13:L13"/>
    <mergeCell ref="F98:M98"/>
    <mergeCell ref="F100:M100"/>
    <mergeCell ref="G132:G133"/>
    <mergeCell ref="H132:K133"/>
  </mergeCells>
  <phoneticPr fontId="4"/>
  <dataValidations count="3">
    <dataValidation type="list" allowBlank="1" showInputMessage="1" showErrorMessage="1" sqref="F6" xr:uid="{00000000-0002-0000-0D00-000000000000}">
      <formula1>OFFSET($S$4,0,0,COUNTIF($S$4:$S$50,"&lt;&gt;-"),1)</formula1>
    </dataValidation>
    <dataValidation type="list" allowBlank="1" showInputMessage="1" showErrorMessage="1" sqref="F5:M5 F98:M98 F100:M100" xr:uid="{00000000-0002-0000-0D00-000001000000}">
      <formula1>OFFSET($T$4,0,0,COUNTIF($T$4:$T$317,"&lt;&gt;-"),1)</formula1>
    </dataValidation>
    <dataValidation type="list" allowBlank="1" showInputMessage="1" showErrorMessage="1" sqref="I14:L14" xr:uid="{00000000-0002-0000-0D00-000002000000}">
      <formula1>$W$4:$W$61</formula1>
    </dataValidation>
  </dataValidations>
  <pageMargins left="0.7" right="0.7" top="0.75" bottom="0.75" header="0.3" footer="0.3"/>
  <pageSetup paperSize="9" scale="82" orientation="portrait" r:id="rId1"/>
  <rowBreaks count="2" manualBreakCount="2">
    <brk id="37" min="3" max="13" man="1"/>
    <brk id="92" min="3" max="13" man="1"/>
  </rowBreaks>
  <colBreaks count="1" manualBreakCount="1">
    <brk id="15" max="367"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3000000}">
          <x14:formula1>
            <xm:f>順位点!$AB$21:$AB$78</xm:f>
          </x14:formula1>
          <xm:sqref>L3:M3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13</vt:i4>
      </vt:variant>
    </vt:vector>
  </HeadingPairs>
  <TitlesOfParts>
    <vt:vector size="30" baseType="lpstr">
      <vt:lpstr>はじめに</vt:lpstr>
      <vt:lpstr>21_介護予防</vt:lpstr>
      <vt:lpstr>22_在宅医療・介護</vt:lpstr>
      <vt:lpstr>23_生活支援</vt:lpstr>
      <vt:lpstr>24_住まい・施設</vt:lpstr>
      <vt:lpstr>25_介護保険の信頼性</vt:lpstr>
      <vt:lpstr>31_グラフ・散布図(全市町村)</vt:lpstr>
      <vt:lpstr>32_グラフ・散布図(市部)</vt:lpstr>
      <vt:lpstr>33_グラフ・散布図(町村部)</vt:lpstr>
      <vt:lpstr>34_割合比較</vt:lpstr>
      <vt:lpstr>最終中間OC</vt:lpstr>
      <vt:lpstr>得点化の仕方</vt:lpstr>
      <vt:lpstr>41_出典・定義 </vt:lpstr>
      <vt:lpstr>R3_raw</vt:lpstr>
      <vt:lpstr>R4_raw</vt:lpstr>
      <vt:lpstr>Sheet1</vt:lpstr>
      <vt:lpstr>順位点</vt:lpstr>
      <vt:lpstr>'21_介護予防'!Print_Area</vt:lpstr>
      <vt:lpstr>'22_在宅医療・介護'!Print_Area</vt:lpstr>
      <vt:lpstr>'23_生活支援'!Print_Area</vt:lpstr>
      <vt:lpstr>'24_住まい・施設'!Print_Area</vt:lpstr>
      <vt:lpstr>'25_介護保険の信頼性'!Print_Area</vt:lpstr>
      <vt:lpstr>'31_グラフ・散布図(全市町村)'!Print_Area</vt:lpstr>
      <vt:lpstr>'32_グラフ・散布図(市部)'!Print_Area</vt:lpstr>
      <vt:lpstr>'33_グラフ・散布図(町村部)'!Print_Area</vt:lpstr>
      <vt:lpstr>'34_割合比較'!Print_Area</vt:lpstr>
      <vt:lpstr>'41_出典・定義 '!Print_Area</vt:lpstr>
      <vt:lpstr>はじめに!Print_Area</vt:lpstr>
      <vt:lpstr>最終中間OC!Print_Area</vt:lpstr>
      <vt:lpstr>'41_出典・定義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kimata</dc:creator>
  <cp:lastModifiedBy>小林　志伸</cp:lastModifiedBy>
  <cp:lastPrinted>2023-08-03T07:00:35Z</cp:lastPrinted>
  <dcterms:created xsi:type="dcterms:W3CDTF">2022-04-19T08:36:09Z</dcterms:created>
  <dcterms:modified xsi:type="dcterms:W3CDTF">2023-08-03T07:07:24Z</dcterms:modified>
</cp:coreProperties>
</file>